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7125" tabRatio="746"/>
  </bookViews>
  <sheets>
    <sheet name="Ecommerce_Data" sheetId="2" r:id="rId1"/>
    <sheet name="Basic_Formulas" sheetId="3" r:id="rId2"/>
    <sheet name="IF_Formulas" sheetId="4" r:id="rId3"/>
    <sheet name="Text_Formulas" sheetId="5" r:id="rId4"/>
    <sheet name="Date&amp;Time_Formulas" sheetId="6" r:id="rId5"/>
    <sheet name="VLOOKUP" sheetId="7" r:id="rId6"/>
    <sheet name="HLOOKUP" sheetId="8" r:id="rId7"/>
    <sheet name="INDEX + MATCH" sheetId="9" r:id="rId8"/>
    <sheet name="Conditional_Formatting" sheetId="10" r:id="rId9"/>
    <sheet name="Sort_&amp;_Filter" sheetId="19" r:id="rId10"/>
    <sheet name="Business_Analysis" sheetId="12" r:id="rId11"/>
    <sheet name="Pivot_Analysis" sheetId="13" r:id="rId12"/>
    <sheet name="Charts" sheetId="15" r:id="rId13"/>
    <sheet name="Dashboard" sheetId="17" r:id="rId14"/>
    <sheet name="Final_Analysis" sheetId="16" r:id="rId15"/>
  </sheets>
  <definedNames>
    <definedName name="_xlnm._FilterDatabase" localSheetId="0" hidden="1">Ecommerce_Data!$A$1:$AB$12001</definedName>
    <definedName name="_xlnm._FilterDatabase" localSheetId="9" hidden="1">'Sort_&amp;_Filter'!$A$45:$H$55</definedName>
    <definedName name="_xlnm.Criteria" localSheetId="9">'Sort_&amp;_Filter'!$C$50:$C$51</definedName>
    <definedName name="_xlnm.Extract" localSheetId="9">'Sort_&amp;_Filter'!$A$45:$H$45</definedName>
    <definedName name="Slicer_Category">#N/A</definedName>
    <definedName name="Slicer_Sales_Channel">#N/A</definedName>
  </definedNames>
  <calcPr calcId="162913"/>
  <pivotCaches>
    <pivotCache cacheId="18"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1" i="12" l="1"/>
  <c r="H11" i="19"/>
  <c r="G11" i="19"/>
  <c r="F11" i="19"/>
  <c r="E11" i="19"/>
  <c r="D11" i="19"/>
  <c r="C11" i="19"/>
  <c r="B11" i="19"/>
  <c r="A11" i="19"/>
  <c r="H10" i="19"/>
  <c r="G10" i="19"/>
  <c r="F10" i="19"/>
  <c r="E10" i="19"/>
  <c r="D10" i="19"/>
  <c r="C10" i="19"/>
  <c r="B10" i="19"/>
  <c r="A10" i="19"/>
  <c r="H9" i="19"/>
  <c r="G9" i="19"/>
  <c r="F9" i="19"/>
  <c r="E9" i="19"/>
  <c r="D9" i="19"/>
  <c r="C9" i="19"/>
  <c r="B9" i="19"/>
  <c r="A9" i="19"/>
  <c r="H8" i="19"/>
  <c r="G8" i="19"/>
  <c r="F8" i="19"/>
  <c r="E8" i="19"/>
  <c r="D8" i="19"/>
  <c r="C8" i="19"/>
  <c r="B8" i="19"/>
  <c r="A8" i="19"/>
  <c r="H7" i="19"/>
  <c r="G7" i="19"/>
  <c r="F7" i="19"/>
  <c r="E7" i="19"/>
  <c r="D7" i="19"/>
  <c r="C7" i="19"/>
  <c r="B7" i="19"/>
  <c r="A7" i="19"/>
  <c r="H6" i="19"/>
  <c r="G6" i="19"/>
  <c r="F6" i="19"/>
  <c r="E6" i="19"/>
  <c r="D6" i="19"/>
  <c r="C6" i="19"/>
  <c r="B6" i="19"/>
  <c r="A6" i="19"/>
  <c r="H5" i="19"/>
  <c r="G5" i="19"/>
  <c r="F5" i="19"/>
  <c r="E5" i="19"/>
  <c r="D5" i="19"/>
  <c r="C5" i="19"/>
  <c r="B5" i="19"/>
  <c r="A5" i="19"/>
  <c r="H4" i="19"/>
  <c r="G4" i="19"/>
  <c r="F4" i="19"/>
  <c r="E4" i="19"/>
  <c r="D4" i="19"/>
  <c r="C4" i="19"/>
  <c r="B4" i="19"/>
  <c r="A4" i="19"/>
  <c r="H3" i="19"/>
  <c r="G3" i="19"/>
  <c r="F3" i="19"/>
  <c r="E3" i="19"/>
  <c r="D3" i="19"/>
  <c r="C3" i="19"/>
  <c r="B3" i="19"/>
  <c r="A3" i="19"/>
  <c r="H2" i="19"/>
  <c r="G2" i="19"/>
  <c r="F2" i="19"/>
  <c r="E2" i="19"/>
  <c r="D2" i="19"/>
  <c r="C2" i="19"/>
  <c r="B2" i="19"/>
  <c r="A2" i="19"/>
  <c r="M7" i="17"/>
  <c r="A2" i="6"/>
  <c r="B25" i="16"/>
  <c r="I24" i="12"/>
  <c r="I19" i="12"/>
  <c r="I17" i="12"/>
  <c r="I15" i="12"/>
  <c r="I13" i="12"/>
  <c r="I11" i="12"/>
  <c r="I9" i="12"/>
  <c r="I7" i="12"/>
  <c r="I5" i="12"/>
  <c r="I3" i="12"/>
  <c r="I1" i="12"/>
  <c r="H11" i="10"/>
  <c r="G11" i="10"/>
  <c r="F11" i="10"/>
  <c r="E11" i="10"/>
  <c r="D11" i="10"/>
  <c r="C11" i="10"/>
  <c r="B11" i="10"/>
  <c r="A11" i="10"/>
  <c r="H10" i="10"/>
  <c r="G10" i="10"/>
  <c r="F10" i="10"/>
  <c r="E10" i="10"/>
  <c r="D10" i="10"/>
  <c r="C10" i="10"/>
  <c r="B10" i="10"/>
  <c r="A10" i="10"/>
  <c r="H9" i="10"/>
  <c r="G9" i="10"/>
  <c r="F9" i="10"/>
  <c r="E9" i="10"/>
  <c r="D9" i="10"/>
  <c r="C9" i="10"/>
  <c r="B9" i="10"/>
  <c r="A9" i="10"/>
  <c r="H8" i="10"/>
  <c r="G8" i="10"/>
  <c r="F8" i="10"/>
  <c r="E8" i="10"/>
  <c r="D8" i="10"/>
  <c r="C8" i="10"/>
  <c r="B8" i="10"/>
  <c r="A8" i="10"/>
  <c r="H7" i="10"/>
  <c r="G7" i="10"/>
  <c r="F7" i="10"/>
  <c r="E7" i="10"/>
  <c r="E6" i="10"/>
  <c r="D7" i="10"/>
  <c r="C7" i="10"/>
  <c r="B7" i="10"/>
  <c r="A7" i="10"/>
  <c r="H6" i="10"/>
  <c r="G6" i="10"/>
  <c r="F6" i="10"/>
  <c r="D6" i="10"/>
  <c r="C6" i="10"/>
  <c r="B6" i="10"/>
  <c r="A6" i="10"/>
  <c r="H5" i="10"/>
  <c r="G5" i="10"/>
  <c r="F5" i="10"/>
  <c r="E5" i="10"/>
  <c r="D5" i="10"/>
  <c r="C5" i="10"/>
  <c r="B5" i="10"/>
  <c r="A5" i="10"/>
  <c r="H4" i="10"/>
  <c r="G4" i="10"/>
  <c r="F4" i="10"/>
  <c r="E4" i="10"/>
  <c r="D4" i="10"/>
  <c r="C4" i="10"/>
  <c r="B4" i="10"/>
  <c r="A4" i="10"/>
  <c r="H3" i="10"/>
  <c r="G3" i="10"/>
  <c r="F3" i="10"/>
  <c r="E3" i="10"/>
  <c r="D3" i="10"/>
  <c r="C3" i="10"/>
  <c r="B3" i="10"/>
  <c r="A3" i="10"/>
  <c r="H2" i="10"/>
  <c r="G2" i="10"/>
  <c r="F2" i="10"/>
  <c r="E2" i="10"/>
  <c r="D2" i="10"/>
  <c r="C2" i="10"/>
  <c r="B2" i="10"/>
  <c r="A2" i="10"/>
  <c r="H23" i="9"/>
  <c r="H21" i="9"/>
  <c r="H19" i="9"/>
  <c r="H17" i="9"/>
  <c r="H15" i="9"/>
  <c r="H13" i="9"/>
  <c r="H11" i="9"/>
  <c r="H9" i="9"/>
  <c r="H7" i="9"/>
  <c r="H5" i="9"/>
  <c r="H3" i="9"/>
  <c r="H1" i="9"/>
  <c r="F37" i="8"/>
  <c r="F35" i="8"/>
  <c r="F33" i="8"/>
  <c r="F31" i="8"/>
  <c r="F29" i="8"/>
  <c r="F27" i="8"/>
  <c r="F25" i="8"/>
  <c r="F23" i="8"/>
  <c r="F21" i="8"/>
  <c r="F19" i="8"/>
  <c r="F16" i="8"/>
  <c r="F15" i="8"/>
  <c r="F14" i="8"/>
  <c r="F13" i="8"/>
  <c r="F12" i="8"/>
  <c r="F11" i="8"/>
  <c r="F10" i="8"/>
  <c r="F9" i="8"/>
  <c r="F8" i="8"/>
  <c r="F7" i="8"/>
  <c r="F6" i="8"/>
  <c r="F5" i="8"/>
  <c r="F4" i="8"/>
  <c r="F3" i="8"/>
  <c r="F2" i="8"/>
  <c r="E16" i="8"/>
  <c r="E15" i="8"/>
  <c r="E14" i="8"/>
  <c r="E13" i="8"/>
  <c r="E12" i="8"/>
  <c r="E11" i="8"/>
  <c r="E10" i="8"/>
  <c r="E9" i="8"/>
  <c r="E8" i="8"/>
  <c r="E7" i="8"/>
  <c r="E6" i="8"/>
  <c r="E5" i="8"/>
  <c r="E4" i="8"/>
  <c r="E3" i="8"/>
  <c r="E2" i="8"/>
  <c r="D16" i="8"/>
  <c r="D15" i="8"/>
  <c r="D14" i="8"/>
  <c r="D13" i="8"/>
  <c r="D12" i="8"/>
  <c r="D11" i="8"/>
  <c r="D10" i="8"/>
  <c r="D9" i="8"/>
  <c r="D8" i="8"/>
  <c r="D7" i="8"/>
  <c r="D6" i="8"/>
  <c r="D5" i="8"/>
  <c r="C16" i="8"/>
  <c r="C15" i="8"/>
  <c r="C14" i="8"/>
  <c r="C13" i="8"/>
  <c r="C12" i="8"/>
  <c r="C11" i="8"/>
  <c r="C10" i="8"/>
  <c r="C9" i="8"/>
  <c r="C8" i="8"/>
  <c r="C7" i="8"/>
  <c r="C6" i="8"/>
  <c r="C5" i="8"/>
  <c r="B16" i="8"/>
  <c r="B15" i="8"/>
  <c r="B14" i="8"/>
  <c r="B13" i="8"/>
  <c r="B12" i="8"/>
  <c r="B11" i="8"/>
  <c r="B10" i="8"/>
  <c r="B9" i="8"/>
  <c r="B8" i="8"/>
  <c r="B7" i="8"/>
  <c r="B6" i="8"/>
  <c r="B5" i="8"/>
  <c r="D4" i="8"/>
  <c r="D3" i="8"/>
  <c r="D2" i="8"/>
  <c r="C4" i="8"/>
  <c r="C3" i="8"/>
  <c r="C2" i="8"/>
  <c r="B4" i="8"/>
  <c r="B3" i="8"/>
  <c r="B2" i="8"/>
  <c r="J23" i="7"/>
  <c r="J21" i="7"/>
  <c r="J19" i="7"/>
  <c r="J17" i="7"/>
  <c r="J15" i="7"/>
  <c r="J13" i="7"/>
  <c r="J11" i="7"/>
  <c r="J9" i="7"/>
  <c r="J7" i="7"/>
  <c r="J5" i="7"/>
  <c r="J3" i="7"/>
  <c r="J1" i="7"/>
  <c r="A29" i="6"/>
  <c r="A26" i="6"/>
  <c r="A23" i="6"/>
  <c r="A20" i="6"/>
  <c r="A17" i="6"/>
  <c r="A14" i="6"/>
  <c r="A11" i="6"/>
  <c r="A8" i="6"/>
  <c r="A5" i="6"/>
  <c r="A23" i="5"/>
  <c r="A20" i="5"/>
  <c r="A17" i="5"/>
  <c r="A14" i="5"/>
  <c r="A11" i="5"/>
  <c r="A8" i="5"/>
  <c r="A5" i="5"/>
  <c r="A2" i="5"/>
  <c r="L49" i="4"/>
  <c r="L47" i="4"/>
  <c r="L42" i="4"/>
  <c r="L39" i="4"/>
  <c r="L34" i="4"/>
  <c r="L31" i="4"/>
  <c r="L26" i="4"/>
  <c r="L23" i="4"/>
  <c r="L16" i="4"/>
  <c r="L11" i="4"/>
  <c r="L7" i="4"/>
  <c r="L5" i="4"/>
  <c r="L3" i="4"/>
  <c r="N34" i="3"/>
  <c r="A34" i="3"/>
  <c r="N31" i="3"/>
  <c r="G31" i="3"/>
  <c r="A31" i="3"/>
  <c r="N28" i="3"/>
  <c r="G28" i="3"/>
  <c r="A28" i="3"/>
  <c r="N25" i="3"/>
  <c r="G25" i="3"/>
  <c r="A25" i="3"/>
  <c r="A19" i="3"/>
  <c r="L16" i="3"/>
  <c r="A16" i="3"/>
  <c r="L13" i="3"/>
  <c r="F13" i="3"/>
  <c r="A13" i="3"/>
  <c r="L10" i="3"/>
  <c r="F10" i="3"/>
  <c r="A10" i="3"/>
  <c r="L7" i="3"/>
  <c r="F7" i="3"/>
  <c r="A7" i="3"/>
  <c r="L4" i="3"/>
  <c r="F4" i="3"/>
  <c r="A4" i="3"/>
</calcChain>
</file>

<file path=xl/sharedStrings.xml><?xml version="1.0" encoding="utf-8"?>
<sst xmlns="http://schemas.openxmlformats.org/spreadsheetml/2006/main" count="216947" uniqueCount="17344">
  <si>
    <t>Order_ID</t>
  </si>
  <si>
    <t>Order_Date</t>
  </si>
  <si>
    <t>Customer_ID</t>
  </si>
  <si>
    <t>Customer_Name</t>
  </si>
  <si>
    <t>Customer_Age</t>
  </si>
  <si>
    <t>Customer_Type</t>
  </si>
  <si>
    <t>Product_ID</t>
  </si>
  <si>
    <t>Product_Name</t>
  </si>
  <si>
    <t>Category</t>
  </si>
  <si>
    <t>Supplier</t>
  </si>
  <si>
    <t>Quantity</t>
  </si>
  <si>
    <t>Unit_Price</t>
  </si>
  <si>
    <t>Discount_%</t>
  </si>
  <si>
    <t>Gross_Sales</t>
  </si>
  <si>
    <t>Discount_Amount</t>
  </si>
  <si>
    <t>Net_Sales</t>
  </si>
  <si>
    <t>Cost</t>
  </si>
  <si>
    <t>Profit</t>
  </si>
  <si>
    <t>Customer_Segment</t>
  </si>
  <si>
    <t>City</t>
  </si>
  <si>
    <t>State</t>
  </si>
  <si>
    <t>Country</t>
  </si>
  <si>
    <t>Payment_Method</t>
  </si>
  <si>
    <t>Sales_Channel</t>
  </si>
  <si>
    <t>Shipping_Mode</t>
  </si>
  <si>
    <t>Order_Status</t>
  </si>
  <si>
    <t>Returned_Flag</t>
  </si>
  <si>
    <t>Priority_Order</t>
  </si>
  <si>
    <t>ORD504535</t>
  </si>
  <si>
    <t>CUST11195</t>
  </si>
  <si>
    <t>Customer 1195</t>
  </si>
  <si>
    <t>New</t>
  </si>
  <si>
    <t>P1001</t>
  </si>
  <si>
    <t>Laptop</t>
  </si>
  <si>
    <t>Electronics</t>
  </si>
  <si>
    <t>TechSource India</t>
  </si>
  <si>
    <t>Corporate</t>
  </si>
  <si>
    <t>Nagpur</t>
  </si>
  <si>
    <t>Maharashtra</t>
  </si>
  <si>
    <t>India</t>
  </si>
  <si>
    <t>Wallet</t>
  </si>
  <si>
    <t>Website</t>
  </si>
  <si>
    <t>Express</t>
  </si>
  <si>
    <t>Delivered</t>
  </si>
  <si>
    <t>No</t>
  </si>
  <si>
    <t>ORD505568</t>
  </si>
  <si>
    <t>CUST11710</t>
  </si>
  <si>
    <t>Customer 1710</t>
  </si>
  <si>
    <t>Returning</t>
  </si>
  <si>
    <t>P5001</t>
  </si>
  <si>
    <t>Notebook Set</t>
  </si>
  <si>
    <t>Books &amp; Stationery</t>
  </si>
  <si>
    <t>Stationery Hub</t>
  </si>
  <si>
    <t>Consumer</t>
  </si>
  <si>
    <t>Bengaluru</t>
  </si>
  <si>
    <t>Karnataka</t>
  </si>
  <si>
    <t>Standard</t>
  </si>
  <si>
    <t>ORD504539</t>
  </si>
  <si>
    <t>CUST11745</t>
  </si>
  <si>
    <t>Customer 1745</t>
  </si>
  <si>
    <t>P3004</t>
  </si>
  <si>
    <t>Cookware Set</t>
  </si>
  <si>
    <t>Home &amp; Kitchen</t>
  </si>
  <si>
    <t>HomeNeeds</t>
  </si>
  <si>
    <t>Home Office</t>
  </si>
  <si>
    <t>Chandigarh</t>
  </si>
  <si>
    <t>Cash on Delivery</t>
  </si>
  <si>
    <t>Marketplace</t>
  </si>
  <si>
    <t>Yes</t>
  </si>
  <si>
    <t>ORD507248</t>
  </si>
  <si>
    <t>CUST12458</t>
  </si>
  <si>
    <t>Customer 2458</t>
  </si>
  <si>
    <t>P2002</t>
  </si>
  <si>
    <t>Jeans</t>
  </si>
  <si>
    <t>Fashion</t>
  </si>
  <si>
    <t>FashionMart</t>
  </si>
  <si>
    <t>Patna</t>
  </si>
  <si>
    <t>Bihar</t>
  </si>
  <si>
    <t>ORD507572</t>
  </si>
  <si>
    <t>CUST12425</t>
  </si>
  <si>
    <t>Customer 2425</t>
  </si>
  <si>
    <t>P5005</t>
  </si>
  <si>
    <t>Desk Organizer</t>
  </si>
  <si>
    <t>Net Banking</t>
  </si>
  <si>
    <t>Same Day</t>
  </si>
  <si>
    <t>ORD501934</t>
  </si>
  <si>
    <t>CUST12401</t>
  </si>
  <si>
    <t>Customer 2401</t>
  </si>
  <si>
    <t>P3001</t>
  </si>
  <si>
    <t>Coffee Maker</t>
  </si>
  <si>
    <t>Bhopal</t>
  </si>
  <si>
    <t>Madhya Pradesh</t>
  </si>
  <si>
    <t>Debit Card</t>
  </si>
  <si>
    <t>ORD504008</t>
  </si>
  <si>
    <t>CUST10053</t>
  </si>
  <si>
    <t>Customer 53</t>
  </si>
  <si>
    <t>Delhi</t>
  </si>
  <si>
    <t>Mobile App</t>
  </si>
  <si>
    <t>ORD504805</t>
  </si>
  <si>
    <t>CUST10308</t>
  </si>
  <si>
    <t>Customer 308</t>
  </si>
  <si>
    <t>P4005</t>
  </si>
  <si>
    <t>Perfume</t>
  </si>
  <si>
    <t>Beauty</t>
  </si>
  <si>
    <t>BeautyCare</t>
  </si>
  <si>
    <t>Lucknow</t>
  </si>
  <si>
    <t>Uttar Pradesh</t>
  </si>
  <si>
    <t>Processing</t>
  </si>
  <si>
    <t>ORD508540</t>
  </si>
  <si>
    <t>CUST12035</t>
  </si>
  <si>
    <t>Customer 2035</t>
  </si>
  <si>
    <t>Loyal</t>
  </si>
  <si>
    <t>P4002</t>
  </si>
  <si>
    <t>Moisturizer</t>
  </si>
  <si>
    <t>Hyderabad</t>
  </si>
  <si>
    <t>Telangana</t>
  </si>
  <si>
    <t>ORD508071</t>
  </si>
  <si>
    <t>CUST10701</t>
  </si>
  <si>
    <t>Customer 701</t>
  </si>
  <si>
    <t>P3003</t>
  </si>
  <si>
    <t>Mixer Grinder</t>
  </si>
  <si>
    <t>Prime Distributors</t>
  </si>
  <si>
    <t>Surat</t>
  </si>
  <si>
    <t>Gujarat</t>
  </si>
  <si>
    <t>UPI</t>
  </si>
  <si>
    <t>ORD507295</t>
  </si>
  <si>
    <t>CUST11016</t>
  </si>
  <si>
    <t>Customer 1016</t>
  </si>
  <si>
    <t>P2008</t>
  </si>
  <si>
    <t>Formal Shirt</t>
  </si>
  <si>
    <t>Global Traders</t>
  </si>
  <si>
    <t>ORD509961</t>
  </si>
  <si>
    <t>CUST10199</t>
  </si>
  <si>
    <t>Customer 199</t>
  </si>
  <si>
    <t>P3007</t>
  </si>
  <si>
    <t>Vacuum Cleaner</t>
  </si>
  <si>
    <t>Mumbai</t>
  </si>
  <si>
    <t>Credit Card</t>
  </si>
  <si>
    <t>ORD510513</t>
  </si>
  <si>
    <t>CUST11556</t>
  </si>
  <si>
    <t>Customer 1556</t>
  </si>
  <si>
    <t>P2003</t>
  </si>
  <si>
    <t>T-Shirt</t>
  </si>
  <si>
    <t>RetailHub</t>
  </si>
  <si>
    <t>Returned</t>
  </si>
  <si>
    <t>ORD508219</t>
  </si>
  <si>
    <t>CUST12338</t>
  </si>
  <si>
    <t>Customer 2338</t>
  </si>
  <si>
    <t>P2004</t>
  </si>
  <si>
    <t>Jacket</t>
  </si>
  <si>
    <t>ORD501164</t>
  </si>
  <si>
    <t>CUST10590</t>
  </si>
  <si>
    <t>Customer 590</t>
  </si>
  <si>
    <t>Coimbatore</t>
  </si>
  <si>
    <t>Tamil Nadu</t>
  </si>
  <si>
    <t>ORD506117</t>
  </si>
  <si>
    <t>CUST11439</t>
  </si>
  <si>
    <t>Customer 1439</t>
  </si>
  <si>
    <t>P5003</t>
  </si>
  <si>
    <t>Calculator</t>
  </si>
  <si>
    <t>ORD510224</t>
  </si>
  <si>
    <t>CUST10069</t>
  </si>
  <si>
    <t>Customer 69</t>
  </si>
  <si>
    <t>Bhubaneswar</t>
  </si>
  <si>
    <t>Odisha</t>
  </si>
  <si>
    <t>ORD501421</t>
  </si>
  <si>
    <t>CUST10178</t>
  </si>
  <si>
    <t>Customer 178</t>
  </si>
  <si>
    <t>P3005</t>
  </si>
  <si>
    <t>Bedsheet Set</t>
  </si>
  <si>
    <t>ORD508052</t>
  </si>
  <si>
    <t>CUST10960</t>
  </si>
  <si>
    <t>Customer 960</t>
  </si>
  <si>
    <t>ORD510994</t>
  </si>
  <si>
    <t>CUST10576</t>
  </si>
  <si>
    <t>Customer 576</t>
  </si>
  <si>
    <t>P1004</t>
  </si>
  <si>
    <t>Smartwatch</t>
  </si>
  <si>
    <t>Chennai</t>
  </si>
  <si>
    <t>ORD503984</t>
  </si>
  <si>
    <t>CUST11827</t>
  </si>
  <si>
    <t>Customer 1827</t>
  </si>
  <si>
    <t>ORD502754</t>
  </si>
  <si>
    <t>CUST10130</t>
  </si>
  <si>
    <t>Customer 130</t>
  </si>
  <si>
    <t>ORD511561</t>
  </si>
  <si>
    <t>CUST12303</t>
  </si>
  <si>
    <t>Customer 2303</t>
  </si>
  <si>
    <t>P1006</t>
  </si>
  <si>
    <t>Keyboard</t>
  </si>
  <si>
    <t>Metro Supplies</t>
  </si>
  <si>
    <t>ORD508869</t>
  </si>
  <si>
    <t>CUST11395</t>
  </si>
  <si>
    <t>Customer 1395</t>
  </si>
  <si>
    <t>ORD505006</t>
  </si>
  <si>
    <t>CUST10364</t>
  </si>
  <si>
    <t>Customer 364</t>
  </si>
  <si>
    <t>P2007</t>
  </si>
  <si>
    <t>Saree</t>
  </si>
  <si>
    <t>ORD501479</t>
  </si>
  <si>
    <t>CUST10059</t>
  </si>
  <si>
    <t>Customer 59</t>
  </si>
  <si>
    <t>P4004</t>
  </si>
  <si>
    <t>Shampoo</t>
  </si>
  <si>
    <t>ORD510550</t>
  </si>
  <si>
    <t>CUST11405</t>
  </si>
  <si>
    <t>Customer 1405</t>
  </si>
  <si>
    <t>P1005</t>
  </si>
  <si>
    <t>Tablet</t>
  </si>
  <si>
    <t>ORD504100</t>
  </si>
  <si>
    <t>CUST11919</t>
  </si>
  <si>
    <t>Customer 1919</t>
  </si>
  <si>
    <t>P5002</t>
  </si>
  <si>
    <t>Novel</t>
  </si>
  <si>
    <t>ORD506944</t>
  </si>
  <si>
    <t>CUST11727</t>
  </si>
  <si>
    <t>Customer 1727</t>
  </si>
  <si>
    <t>P1002</t>
  </si>
  <si>
    <t>Smartphone</t>
  </si>
  <si>
    <t>ORD500566</t>
  </si>
  <si>
    <t>CUST12234</t>
  </si>
  <si>
    <t>Customer 2234</t>
  </si>
  <si>
    <t>Pune</t>
  </si>
  <si>
    <t>Shipped</t>
  </si>
  <si>
    <t>ORD502896</t>
  </si>
  <si>
    <t>CUST12056</t>
  </si>
  <si>
    <t>Customer 2056</t>
  </si>
  <si>
    <t>P2006</t>
  </si>
  <si>
    <t>Womens Kurti</t>
  </si>
  <si>
    <t>ORD505591</t>
  </si>
  <si>
    <t>CUST11780</t>
  </si>
  <si>
    <t>Customer 1780</t>
  </si>
  <si>
    <t>ORD503584</t>
  </si>
  <si>
    <t>CUST11826</t>
  </si>
  <si>
    <t>Customer 1826</t>
  </si>
  <si>
    <t>ORD504121</t>
  </si>
  <si>
    <t>CUST11272</t>
  </si>
  <si>
    <t>Customer 1272</t>
  </si>
  <si>
    <t>P3002</t>
  </si>
  <si>
    <t>Air Fryer</t>
  </si>
  <si>
    <t>ORD503982</t>
  </si>
  <si>
    <t>CUST10692</t>
  </si>
  <si>
    <t>Customer 692</t>
  </si>
  <si>
    <t>P4001</t>
  </si>
  <si>
    <t>Face Wash</t>
  </si>
  <si>
    <t>ORD508789</t>
  </si>
  <si>
    <t>CUST11998</t>
  </si>
  <si>
    <t>Customer 1998</t>
  </si>
  <si>
    <t>ORD509461</t>
  </si>
  <si>
    <t>CUST10383</t>
  </si>
  <si>
    <t>Customer 383</t>
  </si>
  <si>
    <t>ORD501909</t>
  </si>
  <si>
    <t>CUST12340</t>
  </si>
  <si>
    <t>Customer 2340</t>
  </si>
  <si>
    <t>ORD506545</t>
  </si>
  <si>
    <t>CUST10150</t>
  </si>
  <si>
    <t>Customer 150</t>
  </si>
  <si>
    <t>ORD503765</t>
  </si>
  <si>
    <t>CUST10165</t>
  </si>
  <si>
    <t>Customer 165</t>
  </si>
  <si>
    <t>ORD506833</t>
  </si>
  <si>
    <t>CUST11449</t>
  </si>
  <si>
    <t>Customer 1449</t>
  </si>
  <si>
    <t>Indore</t>
  </si>
  <si>
    <t>ORD501433</t>
  </si>
  <si>
    <t>CUST12288</t>
  </si>
  <si>
    <t>Customer 2288</t>
  </si>
  <si>
    <t>ORD506468</t>
  </si>
  <si>
    <t>CUST11962</t>
  </si>
  <si>
    <t>Customer 1962</t>
  </si>
  <si>
    <t>ORD508578</t>
  </si>
  <si>
    <t>CUST10592</t>
  </si>
  <si>
    <t>Customer 592</t>
  </si>
  <si>
    <t>P5004</t>
  </si>
  <si>
    <t>Pen Set</t>
  </si>
  <si>
    <t>Ahmedabad</t>
  </si>
  <si>
    <t>ORD509632</t>
  </si>
  <si>
    <t>ORD510239</t>
  </si>
  <si>
    <t>CUST11196</t>
  </si>
  <si>
    <t>Customer 1196</t>
  </si>
  <si>
    <t>P3006</t>
  </si>
  <si>
    <t>Water Bottle</t>
  </si>
  <si>
    <t>ORD507213</t>
  </si>
  <si>
    <t>CUST10904</t>
  </si>
  <si>
    <t>Customer 904</t>
  </si>
  <si>
    <t>P1010</t>
  </si>
  <si>
    <t>Bluetooth Speaker</t>
  </si>
  <si>
    <t>ORD510200</t>
  </si>
  <si>
    <t>CUST12160</t>
  </si>
  <si>
    <t>Customer 2160</t>
  </si>
  <si>
    <t>Kolkata</t>
  </si>
  <si>
    <t>West Bengal</t>
  </si>
  <si>
    <t>ORD504527</t>
  </si>
  <si>
    <t>CUST11001</t>
  </si>
  <si>
    <t>Customer 1001</t>
  </si>
  <si>
    <t>ORD502011</t>
  </si>
  <si>
    <t>CUST10088</t>
  </si>
  <si>
    <t>Customer 88</t>
  </si>
  <si>
    <t>P4003</t>
  </si>
  <si>
    <t>Sunscreen</t>
  </si>
  <si>
    <t>ORD508435</t>
  </si>
  <si>
    <t>CUST10433</t>
  </si>
  <si>
    <t>Customer 433</t>
  </si>
  <si>
    <t>ORD501111</t>
  </si>
  <si>
    <t>CUST11621</t>
  </si>
  <si>
    <t>Customer 1621</t>
  </si>
  <si>
    <t>ORD506560</t>
  </si>
  <si>
    <t>CUST10669</t>
  </si>
  <si>
    <t>Customer 669</t>
  </si>
  <si>
    <t>ORD508134</t>
  </si>
  <si>
    <t>CUST11148</t>
  </si>
  <si>
    <t>Customer 1148</t>
  </si>
  <si>
    <t>ORD511175</t>
  </si>
  <si>
    <t>CUST11115</t>
  </si>
  <si>
    <t>Customer 1115</t>
  </si>
  <si>
    <t>ORD507725</t>
  </si>
  <si>
    <t>CUST11273</t>
  </si>
  <si>
    <t>Customer 1273</t>
  </si>
  <si>
    <t>P1003</t>
  </si>
  <si>
    <t>Headphones</t>
  </si>
  <si>
    <t>ORD508706</t>
  </si>
  <si>
    <t>CUST11457</t>
  </si>
  <si>
    <t>Customer 1457</t>
  </si>
  <si>
    <t>ORD503378</t>
  </si>
  <si>
    <t>CUST11292</t>
  </si>
  <si>
    <t>Customer 1292</t>
  </si>
  <si>
    <t>ORD505550</t>
  </si>
  <si>
    <t>CUST10511</t>
  </si>
  <si>
    <t>Customer 511</t>
  </si>
  <si>
    <t>ORD505702</t>
  </si>
  <si>
    <t>CUST11939</t>
  </si>
  <si>
    <t>Customer 1939</t>
  </si>
  <si>
    <t>ORD501303</t>
  </si>
  <si>
    <t>CUST11634</t>
  </si>
  <si>
    <t>Customer 1634</t>
  </si>
  <si>
    <t>ORD505825</t>
  </si>
  <si>
    <t>CUST10427</t>
  </si>
  <si>
    <t>Customer 427</t>
  </si>
  <si>
    <t>ORD501826</t>
  </si>
  <si>
    <t>CUST11276</t>
  </si>
  <si>
    <t>Customer 1276</t>
  </si>
  <si>
    <t>ORD502349</t>
  </si>
  <si>
    <t>CUST10109</t>
  </si>
  <si>
    <t>Customer 109</t>
  </si>
  <si>
    <t>P1009</t>
  </si>
  <si>
    <t>Power Bank</t>
  </si>
  <si>
    <t>ORD508914</t>
  </si>
  <si>
    <t>CUST10172</t>
  </si>
  <si>
    <t>Customer 172</t>
  </si>
  <si>
    <t>ORD508197</t>
  </si>
  <si>
    <t>CUST12397</t>
  </si>
  <si>
    <t>Customer 2397</t>
  </si>
  <si>
    <t>P4006</t>
  </si>
  <si>
    <t>Lipstick</t>
  </si>
  <si>
    <t>ORD500681</t>
  </si>
  <si>
    <t>CUST10006</t>
  </si>
  <si>
    <t>Customer 6</t>
  </si>
  <si>
    <t>ORD504174</t>
  </si>
  <si>
    <t>CUST10276</t>
  </si>
  <si>
    <t>Customer 276</t>
  </si>
  <si>
    <t>ORD503462</t>
  </si>
  <si>
    <t>CUST10962</t>
  </si>
  <si>
    <t>Customer 962</t>
  </si>
  <si>
    <t>ORD509174</t>
  </si>
  <si>
    <t>CUST10608</t>
  </si>
  <si>
    <t>Customer 608</t>
  </si>
  <si>
    <t>P1008</t>
  </si>
  <si>
    <t>Monitor</t>
  </si>
  <si>
    <t>ORD504659</t>
  </si>
  <si>
    <t>CUST11854</t>
  </si>
  <si>
    <t>Customer 1854</t>
  </si>
  <si>
    <t>ORD506564</t>
  </si>
  <si>
    <t>ORD501878</t>
  </si>
  <si>
    <t>CUST10297</t>
  </si>
  <si>
    <t>Customer 297</t>
  </si>
  <si>
    <t>ORD501832</t>
  </si>
  <si>
    <t>CUST11970</t>
  </si>
  <si>
    <t>Customer 1970</t>
  </si>
  <si>
    <t>ORD503711</t>
  </si>
  <si>
    <t>CUST10503</t>
  </si>
  <si>
    <t>Customer 503</t>
  </si>
  <si>
    <t>ORD503882</t>
  </si>
  <si>
    <t>CUST12327</t>
  </si>
  <si>
    <t>Customer 2327</t>
  </si>
  <si>
    <t>ORD511996</t>
  </si>
  <si>
    <t>CUST11984</t>
  </si>
  <si>
    <t>Customer 1984</t>
  </si>
  <si>
    <t>P2001</t>
  </si>
  <si>
    <t>Running Shoes</t>
  </si>
  <si>
    <t>ORD502541</t>
  </si>
  <si>
    <t>CUST11689</t>
  </si>
  <si>
    <t>Customer 1689</t>
  </si>
  <si>
    <t>ORD501729</t>
  </si>
  <si>
    <t>CUST12319</t>
  </si>
  <si>
    <t>Customer 2319</t>
  </si>
  <si>
    <t>ORD501010</t>
  </si>
  <si>
    <t>CUST10641</t>
  </si>
  <si>
    <t>Customer 641</t>
  </si>
  <si>
    <t>Jaipur</t>
  </si>
  <si>
    <t>Rajasthan</t>
  </si>
  <si>
    <t>ORD505647</t>
  </si>
  <si>
    <t>CUST11667</t>
  </si>
  <si>
    <t>Customer 1667</t>
  </si>
  <si>
    <t>ORD505692</t>
  </si>
  <si>
    <t>ORD504543</t>
  </si>
  <si>
    <t>CUST10541</t>
  </si>
  <si>
    <t>Customer 541</t>
  </si>
  <si>
    <t>Guwahati</t>
  </si>
  <si>
    <t>Assam</t>
  </si>
  <si>
    <t>ORD504276</t>
  </si>
  <si>
    <t>CUST10749</t>
  </si>
  <si>
    <t>Customer 749</t>
  </si>
  <si>
    <t>ORD507889</t>
  </si>
  <si>
    <t>CUST10668</t>
  </si>
  <si>
    <t>Customer 668</t>
  </si>
  <si>
    <t>ORD501198</t>
  </si>
  <si>
    <t>CUST10456</t>
  </si>
  <si>
    <t>Customer 456</t>
  </si>
  <si>
    <t>ORD502423</t>
  </si>
  <si>
    <t>CUST10215</t>
  </si>
  <si>
    <t>Customer 215</t>
  </si>
  <si>
    <t>ORD511661</t>
  </si>
  <si>
    <t>CUST11553</t>
  </si>
  <si>
    <t>Customer 1553</t>
  </si>
  <si>
    <t>ORD511171</t>
  </si>
  <si>
    <t>CUST11339</t>
  </si>
  <si>
    <t>Customer 1339</t>
  </si>
  <si>
    <t>ORD503202</t>
  </si>
  <si>
    <t>CUST10292</t>
  </si>
  <si>
    <t>Customer 292</t>
  </si>
  <si>
    <t>ORD503638</t>
  </si>
  <si>
    <t>CUST11382</t>
  </si>
  <si>
    <t>Customer 1382</t>
  </si>
  <si>
    <t>ORD503201</t>
  </si>
  <si>
    <t>CUST12189</t>
  </si>
  <si>
    <t>Customer 2189</t>
  </si>
  <si>
    <t>P2005</t>
  </si>
  <si>
    <t>Backpack</t>
  </si>
  <si>
    <t>ORD507141</t>
  </si>
  <si>
    <t>CUST10756</t>
  </si>
  <si>
    <t>Customer 756</t>
  </si>
  <si>
    <t>ORD504511</t>
  </si>
  <si>
    <t>CUST11728</t>
  </si>
  <si>
    <t>Customer 1728</t>
  </si>
  <si>
    <t>ORD503035</t>
  </si>
  <si>
    <t>CUST10126</t>
  </si>
  <si>
    <t>Customer 126</t>
  </si>
  <si>
    <t>ORD502360</t>
  </si>
  <si>
    <t>CUST11163</t>
  </si>
  <si>
    <t>Customer 1163</t>
  </si>
  <si>
    <t>ORD506385</t>
  </si>
  <si>
    <t>CUST11033</t>
  </si>
  <si>
    <t>Customer 1033</t>
  </si>
  <si>
    <t>ORD502270</t>
  </si>
  <si>
    <t>ORD508918</t>
  </si>
  <si>
    <t>CUST10042</t>
  </si>
  <si>
    <t>Customer 42</t>
  </si>
  <si>
    <t>ORD509417</t>
  </si>
  <si>
    <t>CUST10656</t>
  </si>
  <si>
    <t>Customer 656</t>
  </si>
  <si>
    <t>ORD508484</t>
  </si>
  <si>
    <t>CUST11386</t>
  </si>
  <si>
    <t>Customer 1386</t>
  </si>
  <si>
    <t>ORD502562</t>
  </si>
  <si>
    <t>CUST10246</t>
  </si>
  <si>
    <t>Customer 246</t>
  </si>
  <si>
    <t>ORD503561</t>
  </si>
  <si>
    <t>CUST11470</t>
  </si>
  <si>
    <t>Customer 1470</t>
  </si>
  <si>
    <t>ORD508561</t>
  </si>
  <si>
    <t>CUST10221</t>
  </si>
  <si>
    <t>Customer 221</t>
  </si>
  <si>
    <t>ORD504741</t>
  </si>
  <si>
    <t>CUST11630</t>
  </si>
  <si>
    <t>Customer 1630</t>
  </si>
  <si>
    <t>ORD503583</t>
  </si>
  <si>
    <t>CUST11681</t>
  </si>
  <si>
    <t>Customer 1681</t>
  </si>
  <si>
    <t>ORD506130</t>
  </si>
  <si>
    <t>CUST11036</t>
  </si>
  <si>
    <t>Customer 1036</t>
  </si>
  <si>
    <t>ORD506844</t>
  </si>
  <si>
    <t>CUST11872</t>
  </si>
  <si>
    <t>Customer 1872</t>
  </si>
  <si>
    <t>ORD507207</t>
  </si>
  <si>
    <t>CUST11387</t>
  </si>
  <si>
    <t>Customer 1387</t>
  </si>
  <si>
    <t>ORD506017</t>
  </si>
  <si>
    <t>CUST12435</t>
  </si>
  <si>
    <t>Customer 2435</t>
  </si>
  <si>
    <t>ORD505880</t>
  </si>
  <si>
    <t>CUST10237</t>
  </si>
  <si>
    <t>Customer 237</t>
  </si>
  <si>
    <t>ORD505421</t>
  </si>
  <si>
    <t>CUST10702</t>
  </si>
  <si>
    <t>Customer 702</t>
  </si>
  <si>
    <t>ORD504009</t>
  </si>
  <si>
    <t>CUST12214</t>
  </si>
  <si>
    <t>Customer 2214</t>
  </si>
  <si>
    <t>ORD503541</t>
  </si>
  <si>
    <t>CUST10198</t>
  </si>
  <si>
    <t>Customer 198</t>
  </si>
  <si>
    <t>ORD510593</t>
  </si>
  <si>
    <t>CUST12141</t>
  </si>
  <si>
    <t>Customer 2141</t>
  </si>
  <si>
    <t>ORD505337</t>
  </si>
  <si>
    <t>CUST11216</t>
  </si>
  <si>
    <t>Customer 1216</t>
  </si>
  <si>
    <t>Cancelled</t>
  </si>
  <si>
    <t>ORD507633</t>
  </si>
  <si>
    <t>CUST11593</t>
  </si>
  <si>
    <t>Customer 1593</t>
  </si>
  <si>
    <t>ORD507009</t>
  </si>
  <si>
    <t>CUST11230</t>
  </si>
  <si>
    <t>Customer 1230</t>
  </si>
  <si>
    <t>ORD509160</t>
  </si>
  <si>
    <t>CUST10725</t>
  </si>
  <si>
    <t>Customer 725</t>
  </si>
  <si>
    <t>ORD500234</t>
  </si>
  <si>
    <t>CUST11773</t>
  </si>
  <si>
    <t>Customer 1773</t>
  </si>
  <si>
    <t>ORD500747</t>
  </si>
  <si>
    <t>CUST12123</t>
  </si>
  <si>
    <t>Customer 2123</t>
  </si>
  <si>
    <t>ORD505098</t>
  </si>
  <si>
    <t>CUST11097</t>
  </si>
  <si>
    <t>Customer 1097</t>
  </si>
  <si>
    <t>ORD500700</t>
  </si>
  <si>
    <t>CUST11600</t>
  </si>
  <si>
    <t>Customer 1600</t>
  </si>
  <si>
    <t>ORD501737</t>
  </si>
  <si>
    <t>CUST11275</t>
  </si>
  <si>
    <t>Customer 1275</t>
  </si>
  <si>
    <t>ORD510797</t>
  </si>
  <si>
    <t>CUST12176</t>
  </si>
  <si>
    <t>Customer 2176</t>
  </si>
  <si>
    <t>ORD511179</t>
  </si>
  <si>
    <t>CUST10424</t>
  </si>
  <si>
    <t>Customer 424</t>
  </si>
  <si>
    <t>ORD503365</t>
  </si>
  <si>
    <t>CUST10092</t>
  </si>
  <si>
    <t>Customer 92</t>
  </si>
  <si>
    <t>ORD503207</t>
  </si>
  <si>
    <t>CUST12361</t>
  </si>
  <si>
    <t>Customer 2361</t>
  </si>
  <si>
    <t>ORD500593</t>
  </si>
  <si>
    <t>CUST10022</t>
  </si>
  <si>
    <t>Customer 22</t>
  </si>
  <si>
    <t>ORD504373</t>
  </si>
  <si>
    <t>ORD503390</t>
  </si>
  <si>
    <t>CUST10065</t>
  </si>
  <si>
    <t>Customer 65</t>
  </si>
  <si>
    <t>ORD509382</t>
  </si>
  <si>
    <t>CUST10730</t>
  </si>
  <si>
    <t>Customer 730</t>
  </si>
  <si>
    <t>ORD504286</t>
  </si>
  <si>
    <t>CUST11299</t>
  </si>
  <si>
    <t>Customer 1299</t>
  </si>
  <si>
    <t>ORD505170</t>
  </si>
  <si>
    <t>CUST11162</t>
  </si>
  <si>
    <t>Customer 1162</t>
  </si>
  <si>
    <t>P1007</t>
  </si>
  <si>
    <t>Mouse</t>
  </si>
  <si>
    <t>ORD509892</t>
  </si>
  <si>
    <t>CUST10481</t>
  </si>
  <si>
    <t>Customer 481</t>
  </si>
  <si>
    <t>ORD503090</t>
  </si>
  <si>
    <t>CUST12038</t>
  </si>
  <si>
    <t>Customer 2038</t>
  </si>
  <si>
    <t>ORD502698</t>
  </si>
  <si>
    <t>CUST11260</t>
  </si>
  <si>
    <t>Customer 1260</t>
  </si>
  <si>
    <t>ORD504525</t>
  </si>
  <si>
    <t>CUST10924</t>
  </si>
  <si>
    <t>Customer 924</t>
  </si>
  <si>
    <t>ORD502510</t>
  </si>
  <si>
    <t>CUST11963</t>
  </si>
  <si>
    <t>Customer 1963</t>
  </si>
  <si>
    <t>Visakhapatnam</t>
  </si>
  <si>
    <t>Andhra Pradesh</t>
  </si>
  <si>
    <t>ORD509810</t>
  </si>
  <si>
    <t>CUST10763</t>
  </si>
  <si>
    <t>Customer 763</t>
  </si>
  <si>
    <t>ORD501230</t>
  </si>
  <si>
    <t>CUST12220</t>
  </si>
  <si>
    <t>Customer 2220</t>
  </si>
  <si>
    <t>ORD506783</t>
  </si>
  <si>
    <t>ORD500715</t>
  </si>
  <si>
    <t>CUST12098</t>
  </si>
  <si>
    <t>Customer 2098</t>
  </si>
  <si>
    <t>ORD500520</t>
  </si>
  <si>
    <t>CUST10604</t>
  </si>
  <si>
    <t>Customer 604</t>
  </si>
  <si>
    <t>ORD505729</t>
  </si>
  <si>
    <t>CUST12184</t>
  </si>
  <si>
    <t>Customer 2184</t>
  </si>
  <si>
    <t>ORD505187</t>
  </si>
  <si>
    <t>CUST12232</t>
  </si>
  <si>
    <t>Customer 2232</t>
  </si>
  <si>
    <t>ORD503793</t>
  </si>
  <si>
    <t>CUST11540</t>
  </si>
  <si>
    <t>Customer 1540</t>
  </si>
  <si>
    <t>ORD505499</t>
  </si>
  <si>
    <t>CUST11518</t>
  </si>
  <si>
    <t>Customer 1518</t>
  </si>
  <si>
    <t>ORD508881</t>
  </si>
  <si>
    <t>CUST11352</t>
  </si>
  <si>
    <t>Customer 1352</t>
  </si>
  <si>
    <t>ORD508354</t>
  </si>
  <si>
    <t>CUST10825</t>
  </si>
  <si>
    <t>Customer 825</t>
  </si>
  <si>
    <t>ORD509114</t>
  </si>
  <si>
    <t>CUST10120</t>
  </si>
  <si>
    <t>Customer 120</t>
  </si>
  <si>
    <t>ORD511739</t>
  </si>
  <si>
    <t>CUST11896</t>
  </si>
  <si>
    <t>Customer 1896</t>
  </si>
  <si>
    <t>ORD501299</t>
  </si>
  <si>
    <t>ORD510248</t>
  </si>
  <si>
    <t>CUST11682</t>
  </si>
  <si>
    <t>Customer 1682</t>
  </si>
  <si>
    <t>ORD502857</t>
  </si>
  <si>
    <t>CUST11543</t>
  </si>
  <si>
    <t>Customer 1543</t>
  </si>
  <si>
    <t>ORD508165</t>
  </si>
  <si>
    <t>CUST12222</t>
  </si>
  <si>
    <t>Customer 2222</t>
  </si>
  <si>
    <t>ORD504033</t>
  </si>
  <si>
    <t>CUST12131</t>
  </si>
  <si>
    <t>Customer 2131</t>
  </si>
  <si>
    <t>ORD503770</t>
  </si>
  <si>
    <t>CUST11376</t>
  </si>
  <si>
    <t>Customer 1376</t>
  </si>
  <si>
    <t>ORD502437</t>
  </si>
  <si>
    <t>CUST11907</t>
  </si>
  <si>
    <t>Customer 1907</t>
  </si>
  <si>
    <t>ORD507950</t>
  </si>
  <si>
    <t>CUST10930</t>
  </si>
  <si>
    <t>Customer 930</t>
  </si>
  <si>
    <t>ORD502028</t>
  </si>
  <si>
    <t>ORD506893</t>
  </si>
  <si>
    <t>CUST10720</t>
  </si>
  <si>
    <t>Customer 720</t>
  </si>
  <si>
    <t>ORD510870</t>
  </si>
  <si>
    <t>CUST10087</t>
  </si>
  <si>
    <t>Customer 87</t>
  </si>
  <si>
    <t>ORD511140</t>
  </si>
  <si>
    <t>ORD505645</t>
  </si>
  <si>
    <t>CUST10125</t>
  </si>
  <si>
    <t>Customer 125</t>
  </si>
  <si>
    <t>ORD504392</t>
  </si>
  <si>
    <t>CUST11764</t>
  </si>
  <si>
    <t>Customer 1764</t>
  </si>
  <si>
    <t>ORD502328</t>
  </si>
  <si>
    <t>CUST10673</t>
  </si>
  <si>
    <t>Customer 673</t>
  </si>
  <si>
    <t>ORD505740</t>
  </si>
  <si>
    <t>CUST10425</t>
  </si>
  <si>
    <t>Customer 425</t>
  </si>
  <si>
    <t>ORD506416</t>
  </si>
  <si>
    <t>CUST11898</t>
  </si>
  <si>
    <t>Customer 1898</t>
  </si>
  <si>
    <t>ORD509228</t>
  </si>
  <si>
    <t>CUST11577</t>
  </si>
  <si>
    <t>Customer 1577</t>
  </si>
  <si>
    <t>ORD507522</t>
  </si>
  <si>
    <t>CUST11612</t>
  </si>
  <si>
    <t>Customer 1612</t>
  </si>
  <si>
    <t>ORD507680</t>
  </si>
  <si>
    <t>CUST10937</t>
  </si>
  <si>
    <t>Customer 937</t>
  </si>
  <si>
    <t>ORD509620</t>
  </si>
  <si>
    <t>CUST12138</t>
  </si>
  <si>
    <t>Customer 2138</t>
  </si>
  <si>
    <t>ORD504825</t>
  </si>
  <si>
    <t>CUST11772</t>
  </si>
  <si>
    <t>Customer 1772</t>
  </si>
  <si>
    <t>ORD501025</t>
  </si>
  <si>
    <t>CUST12477</t>
  </si>
  <si>
    <t>Customer 2477</t>
  </si>
  <si>
    <t>ORD502445</t>
  </si>
  <si>
    <t>CUST12064</t>
  </si>
  <si>
    <t>Customer 2064</t>
  </si>
  <si>
    <t>ORD506309</t>
  </si>
  <si>
    <t>CUST11189</t>
  </si>
  <si>
    <t>Customer 1189</t>
  </si>
  <si>
    <t>ORD510498</t>
  </si>
  <si>
    <t>ORD503055</t>
  </si>
  <si>
    <t>CUST12109</t>
  </si>
  <si>
    <t>Customer 2109</t>
  </si>
  <si>
    <t>ORD502419</t>
  </si>
  <si>
    <t>CUST10259</t>
  </si>
  <si>
    <t>Customer 259</t>
  </si>
  <si>
    <t>ORD502631</t>
  </si>
  <si>
    <t>CUST10064</t>
  </si>
  <si>
    <t>Customer 64</t>
  </si>
  <si>
    <t>ORD507245</t>
  </si>
  <si>
    <t>CUST12235</t>
  </si>
  <si>
    <t>Customer 2235</t>
  </si>
  <si>
    <t>ORD506735</t>
  </si>
  <si>
    <t>CUST11617</t>
  </si>
  <si>
    <t>Customer 1617</t>
  </si>
  <si>
    <t>ORD507546</t>
  </si>
  <si>
    <t>CUST12350</t>
  </si>
  <si>
    <t>Customer 2350</t>
  </si>
  <si>
    <t>ORD502935</t>
  </si>
  <si>
    <t>CUST12379</t>
  </si>
  <si>
    <t>Customer 2379</t>
  </si>
  <si>
    <t>ORD506256</t>
  </si>
  <si>
    <t>CUST11847</t>
  </si>
  <si>
    <t>Customer 1847</t>
  </si>
  <si>
    <t>ORD507776</t>
  </si>
  <si>
    <t>CUST10862</t>
  </si>
  <si>
    <t>Customer 862</t>
  </si>
  <si>
    <t>ORD511927</t>
  </si>
  <si>
    <t>ORD503329</t>
  </si>
  <si>
    <t>ORD506195</t>
  </si>
  <si>
    <t>CUST10597</t>
  </si>
  <si>
    <t>Customer 597</t>
  </si>
  <si>
    <t>ORD508156</t>
  </si>
  <si>
    <t>CUST11977</t>
  </si>
  <si>
    <t>Customer 1977</t>
  </si>
  <si>
    <t>ORD500924</t>
  </si>
  <si>
    <t>CUST10521</t>
  </si>
  <si>
    <t>Customer 521</t>
  </si>
  <si>
    <t>ORD500583</t>
  </si>
  <si>
    <t>CUST12307</t>
  </si>
  <si>
    <t>Customer 2307</t>
  </si>
  <si>
    <t>ORD510533</t>
  </si>
  <si>
    <t>CUST10506</t>
  </si>
  <si>
    <t>Customer 506</t>
  </si>
  <si>
    <t>ORD507384</t>
  </si>
  <si>
    <t>CUST11266</t>
  </si>
  <si>
    <t>Customer 1266</t>
  </si>
  <si>
    <t>ORD511931</t>
  </si>
  <si>
    <t>ORD501652</t>
  </si>
  <si>
    <t>ORD506330</t>
  </si>
  <si>
    <t>CUST12461</t>
  </si>
  <si>
    <t>Customer 2461</t>
  </si>
  <si>
    <t>ORD509609</t>
  </si>
  <si>
    <t>CUST12495</t>
  </si>
  <si>
    <t>Customer 2495</t>
  </si>
  <si>
    <t>ORD507298</t>
  </si>
  <si>
    <t>CUST11742</t>
  </si>
  <si>
    <t>Customer 1742</t>
  </si>
  <si>
    <t>ORD510850</t>
  </si>
  <si>
    <t>CUST11702</t>
  </si>
  <si>
    <t>Customer 1702</t>
  </si>
  <si>
    <t>ORD507726</t>
  </si>
  <si>
    <t>CUST11685</t>
  </si>
  <si>
    <t>Customer 1685</t>
  </si>
  <si>
    <t>ORD503972</t>
  </si>
  <si>
    <t>CUST11823</t>
  </si>
  <si>
    <t>Customer 1823</t>
  </si>
  <si>
    <t>ORD508839</t>
  </si>
  <si>
    <t>CUST12082</t>
  </si>
  <si>
    <t>Customer 2082</t>
  </si>
  <si>
    <t>ORD507023</t>
  </si>
  <si>
    <t>CUST10362</t>
  </si>
  <si>
    <t>Customer 362</t>
  </si>
  <si>
    <t>ORD501366</t>
  </si>
  <si>
    <t>CUST10649</t>
  </si>
  <si>
    <t>Customer 649</t>
  </si>
  <si>
    <t>ORD508217</t>
  </si>
  <si>
    <t>CUST11145</t>
  </si>
  <si>
    <t>Customer 1145</t>
  </si>
  <si>
    <t>ORD501550</t>
  </si>
  <si>
    <t>CUST10429</t>
  </si>
  <si>
    <t>Customer 429</t>
  </si>
  <si>
    <t>ORD501172</t>
  </si>
  <si>
    <t>CUST10359</t>
  </si>
  <si>
    <t>Customer 359</t>
  </si>
  <si>
    <t>ORD507265</t>
  </si>
  <si>
    <t>CUST10593</t>
  </si>
  <si>
    <t>Customer 593</t>
  </si>
  <si>
    <t>ORD500616</t>
  </si>
  <si>
    <t>CUST11010</t>
  </si>
  <si>
    <t>Customer 1010</t>
  </si>
  <si>
    <t>ORD507400</t>
  </si>
  <si>
    <t>CUST11064</t>
  </si>
  <si>
    <t>Customer 1064</t>
  </si>
  <si>
    <t>ORD504691</t>
  </si>
  <si>
    <t>CUST12410</t>
  </si>
  <si>
    <t>Customer 2410</t>
  </si>
  <si>
    <t>ORD505323</t>
  </si>
  <si>
    <t>CUST10933</t>
  </si>
  <si>
    <t>Customer 933</t>
  </si>
  <si>
    <t>ORD500836</t>
  </si>
  <si>
    <t>CUST12388</t>
  </si>
  <si>
    <t>Customer 2388</t>
  </si>
  <si>
    <t>ORD511405</t>
  </si>
  <si>
    <t>CUST10716</t>
  </si>
  <si>
    <t>Customer 716</t>
  </si>
  <si>
    <t>ORD506333</t>
  </si>
  <si>
    <t>CUST11755</t>
  </si>
  <si>
    <t>Customer 1755</t>
  </si>
  <si>
    <t>ORD500037</t>
  </si>
  <si>
    <t>CUST10058</t>
  </si>
  <si>
    <t>Customer 58</t>
  </si>
  <si>
    <t>ORD500414</t>
  </si>
  <si>
    <t>CUST10391</t>
  </si>
  <si>
    <t>Customer 391</t>
  </si>
  <si>
    <t>ORD505642</t>
  </si>
  <si>
    <t>CUST10227</t>
  </si>
  <si>
    <t>Customer 227</t>
  </si>
  <si>
    <t>ORD506420</t>
  </si>
  <si>
    <t>CUST10784</t>
  </si>
  <si>
    <t>Customer 784</t>
  </si>
  <si>
    <t>ORD506316</t>
  </si>
  <si>
    <t>CUST10316</t>
  </si>
  <si>
    <t>Customer 316</t>
  </si>
  <si>
    <t>ORD500641</t>
  </si>
  <si>
    <t>CUST10349</t>
  </si>
  <si>
    <t>Customer 349</t>
  </si>
  <si>
    <t>ORD508569</t>
  </si>
  <si>
    <t>CUST10056</t>
  </si>
  <si>
    <t>Customer 56</t>
  </si>
  <si>
    <t>ORD508519</t>
  </si>
  <si>
    <t>CUST11217</t>
  </si>
  <si>
    <t>Customer 1217</t>
  </si>
  <si>
    <t>ORD505636</t>
  </si>
  <si>
    <t>CUST11882</t>
  </si>
  <si>
    <t>Customer 1882</t>
  </si>
  <si>
    <t>ORD501489</t>
  </si>
  <si>
    <t>CUST11809</t>
  </si>
  <si>
    <t>Customer 1809</t>
  </si>
  <si>
    <t>ORD504135</t>
  </si>
  <si>
    <t>CUST11241</t>
  </si>
  <si>
    <t>Customer 1241</t>
  </si>
  <si>
    <t>ORD506667</t>
  </si>
  <si>
    <t>CUST10030</t>
  </si>
  <si>
    <t>Customer 30</t>
  </si>
  <si>
    <t>ORD505273</t>
  </si>
  <si>
    <t>CUST10628</t>
  </si>
  <si>
    <t>Customer 628</t>
  </si>
  <si>
    <t>ORD506249</t>
  </si>
  <si>
    <t>CUST11606</t>
  </si>
  <si>
    <t>Customer 1606</t>
  </si>
  <si>
    <t>ORD502951</t>
  </si>
  <si>
    <t>CUST10197</t>
  </si>
  <si>
    <t>Customer 197</t>
  </si>
  <si>
    <t>ORD503425</t>
  </si>
  <si>
    <t>CUST10583</t>
  </si>
  <si>
    <t>Customer 583</t>
  </si>
  <si>
    <t>ORD505376</t>
  </si>
  <si>
    <t>CUST10721</t>
  </si>
  <si>
    <t>Customer 721</t>
  </si>
  <si>
    <t>ORD511315</t>
  </si>
  <si>
    <t>CUST11791</t>
  </si>
  <si>
    <t>Customer 1791</t>
  </si>
  <si>
    <t>ORD509090</t>
  </si>
  <si>
    <t>CUST12355</t>
  </si>
  <si>
    <t>Customer 2355</t>
  </si>
  <si>
    <t>ORD502032</t>
  </si>
  <si>
    <t>CUST11883</t>
  </si>
  <si>
    <t>Customer 1883</t>
  </si>
  <si>
    <t>ORD510382</t>
  </si>
  <si>
    <t>CUST12306</t>
  </si>
  <si>
    <t>Customer 2306</t>
  </si>
  <si>
    <t>ORD503487</t>
  </si>
  <si>
    <t>CUST11947</t>
  </si>
  <si>
    <t>Customer 1947</t>
  </si>
  <si>
    <t>ORD502097</t>
  </si>
  <si>
    <t>CUST10410</t>
  </si>
  <si>
    <t>Customer 410</t>
  </si>
  <si>
    <t>ORD511241</t>
  </si>
  <si>
    <t>CUST11510</t>
  </si>
  <si>
    <t>Customer 1510</t>
  </si>
  <si>
    <t>ORD502149</t>
  </si>
  <si>
    <t>CUST11548</t>
  </si>
  <si>
    <t>Customer 1548</t>
  </si>
  <si>
    <t>ORD500425</t>
  </si>
  <si>
    <t>CUST12442</t>
  </si>
  <si>
    <t>Customer 2442</t>
  </si>
  <si>
    <t>ORD502329</t>
  </si>
  <si>
    <t>CUST11949</t>
  </si>
  <si>
    <t>Customer 1949</t>
  </si>
  <si>
    <t>ORD506046</t>
  </si>
  <si>
    <t>CUST12311</t>
  </si>
  <si>
    <t>Customer 2311</t>
  </si>
  <si>
    <t>ORD504872</t>
  </si>
  <si>
    <t>CUST12006</t>
  </si>
  <si>
    <t>Customer 2006</t>
  </si>
  <si>
    <t>ORD511568</t>
  </si>
  <si>
    <t>ORD509031</t>
  </si>
  <si>
    <t>CUST11672</t>
  </si>
  <si>
    <t>Customer 1672</t>
  </si>
  <si>
    <t>ORD501194</t>
  </si>
  <si>
    <t>CUST10734</t>
  </si>
  <si>
    <t>Customer 734</t>
  </si>
  <si>
    <t>ORD507788</t>
  </si>
  <si>
    <t>CUST11929</t>
  </si>
  <si>
    <t>Customer 1929</t>
  </si>
  <si>
    <t>ORD500160</t>
  </si>
  <si>
    <t>CUST10504</t>
  </si>
  <si>
    <t>Customer 504</t>
  </si>
  <si>
    <t>ORD508466</t>
  </si>
  <si>
    <t>ORD501838</t>
  </si>
  <si>
    <t>CUST10620</t>
  </si>
  <si>
    <t>Customer 620</t>
  </si>
  <si>
    <t>ORD501661</t>
  </si>
  <si>
    <t>CUST10638</t>
  </si>
  <si>
    <t>Customer 638</t>
  </si>
  <si>
    <t>ORD502601</t>
  </si>
  <si>
    <t>CUST11363</t>
  </si>
  <si>
    <t>Customer 1363</t>
  </si>
  <si>
    <t>ORD505549</t>
  </si>
  <si>
    <t>CUST12377</t>
  </si>
  <si>
    <t>Customer 2377</t>
  </si>
  <si>
    <t>ORD505707</t>
  </si>
  <si>
    <t>ORD504352</t>
  </si>
  <si>
    <t>CUST11511</t>
  </si>
  <si>
    <t>Customer 1511</t>
  </si>
  <si>
    <t>ORD505004</t>
  </si>
  <si>
    <t>CUST10559</t>
  </si>
  <si>
    <t>Customer 559</t>
  </si>
  <si>
    <t>ORD505611</t>
  </si>
  <si>
    <t>CUST10523</t>
  </si>
  <si>
    <t>Customer 523</t>
  </si>
  <si>
    <t>ORD511791</t>
  </si>
  <si>
    <t>CUST12339</t>
  </si>
  <si>
    <t>Customer 2339</t>
  </si>
  <si>
    <t>ORD502144</t>
  </si>
  <si>
    <t>CUST10323</t>
  </si>
  <si>
    <t>Customer 323</t>
  </si>
  <si>
    <t>ORD509658</t>
  </si>
  <si>
    <t>CUST11994</t>
  </si>
  <si>
    <t>Customer 1994</t>
  </si>
  <si>
    <t>ORD507935</t>
  </si>
  <si>
    <t>CUST10233</t>
  </si>
  <si>
    <t>Customer 233</t>
  </si>
  <si>
    <t>ORD509145</t>
  </si>
  <si>
    <t>CUST10812</t>
  </si>
  <si>
    <t>Customer 812</t>
  </si>
  <si>
    <t>ORD503385</t>
  </si>
  <si>
    <t>CUST11466</t>
  </si>
  <si>
    <t>Customer 1466</t>
  </si>
  <si>
    <t>ORD502309</t>
  </si>
  <si>
    <t>CUST10993</t>
  </si>
  <si>
    <t>Customer 993</t>
  </si>
  <si>
    <t>ORD508401</t>
  </si>
  <si>
    <t>CUST10555</t>
  </si>
  <si>
    <t>Customer 555</t>
  </si>
  <si>
    <t>ORD501282</t>
  </si>
  <si>
    <t>CUST10633</t>
  </si>
  <si>
    <t>Customer 633</t>
  </si>
  <si>
    <t>ORD500063</t>
  </si>
  <si>
    <t>CUST10382</t>
  </si>
  <si>
    <t>Customer 382</t>
  </si>
  <si>
    <t>ORD500365</t>
  </si>
  <si>
    <t>CUST11369</t>
  </si>
  <si>
    <t>Customer 1369</t>
  </si>
  <si>
    <t>ORD511856</t>
  </si>
  <si>
    <t>CUST12428</t>
  </si>
  <si>
    <t>Customer 2428</t>
  </si>
  <si>
    <t>ORD505679</t>
  </si>
  <si>
    <t>CUST10159</t>
  </si>
  <si>
    <t>Customer 159</t>
  </si>
  <si>
    <t>ORD504816</t>
  </si>
  <si>
    <t>CUST11433</t>
  </si>
  <si>
    <t>Customer 1433</t>
  </si>
  <si>
    <t>ORD500021</t>
  </si>
  <si>
    <t>CUST11619</t>
  </si>
  <si>
    <t>Customer 1619</t>
  </si>
  <si>
    <t>ORD510023</t>
  </si>
  <si>
    <t>CUST11800</t>
  </si>
  <si>
    <t>Customer 1800</t>
  </si>
  <si>
    <t>ORD500748</t>
  </si>
  <si>
    <t>CUST10458</t>
  </si>
  <si>
    <t>Customer 458</t>
  </si>
  <si>
    <t>ORD500982</t>
  </si>
  <si>
    <t>CUST10551</t>
  </si>
  <si>
    <t>Customer 551</t>
  </si>
  <si>
    <t>ORD507564</t>
  </si>
  <si>
    <t>CUST11958</t>
  </si>
  <si>
    <t>Customer 1958</t>
  </si>
  <si>
    <t>ORD505638</t>
  </si>
  <si>
    <t>CUST12254</t>
  </si>
  <si>
    <t>Customer 2254</t>
  </si>
  <si>
    <t>ORD501446</t>
  </si>
  <si>
    <t>CUST11794</t>
  </si>
  <si>
    <t>Customer 1794</t>
  </si>
  <si>
    <t>ORD501444</t>
  </si>
  <si>
    <t>CUST10913</t>
  </si>
  <si>
    <t>Customer 913</t>
  </si>
  <si>
    <t>ORD500662</t>
  </si>
  <si>
    <t>CUST10016</t>
  </si>
  <si>
    <t>Customer 16</t>
  </si>
  <si>
    <t>ORD509774</t>
  </si>
  <si>
    <t>CUST11003</t>
  </si>
  <si>
    <t>Customer 1003</t>
  </si>
  <si>
    <t>ORD510244</t>
  </si>
  <si>
    <t>CUST10405</t>
  </si>
  <si>
    <t>Customer 405</t>
  </si>
  <si>
    <t>ORD501138</t>
  </si>
  <si>
    <t>CUST10601</t>
  </si>
  <si>
    <t>Customer 601</t>
  </si>
  <si>
    <t>ORD502167</t>
  </si>
  <si>
    <t>ORD505002</t>
  </si>
  <si>
    <t>CUST10392</t>
  </si>
  <si>
    <t>Customer 392</t>
  </si>
  <si>
    <t>ORD506001</t>
  </si>
  <si>
    <t>CUST11831</t>
  </si>
  <si>
    <t>Customer 1831</t>
  </si>
  <si>
    <t>ORD509783</t>
  </si>
  <si>
    <t>CUST10202</t>
  </si>
  <si>
    <t>Customer 202</t>
  </si>
  <si>
    <t>ORD503004</t>
  </si>
  <si>
    <t>ORD501359</t>
  </si>
  <si>
    <t>ORD509442</t>
  </si>
  <si>
    <t>CUST11138</t>
  </si>
  <si>
    <t>Customer 1138</t>
  </si>
  <si>
    <t>ORD500992</t>
  </si>
  <si>
    <t>CUST10843</t>
  </si>
  <si>
    <t>Customer 843</t>
  </si>
  <si>
    <t>ORD507810</t>
  </si>
  <si>
    <t>CUST11924</t>
  </si>
  <si>
    <t>Customer 1924</t>
  </si>
  <si>
    <t>ORD506734</t>
  </si>
  <si>
    <t>CUST10083</t>
  </si>
  <si>
    <t>Customer 83</t>
  </si>
  <si>
    <t>ORD507898</t>
  </si>
  <si>
    <t>CUST10799</t>
  </si>
  <si>
    <t>Customer 799</t>
  </si>
  <si>
    <t>ORD503412</t>
  </si>
  <si>
    <t>CUST12336</t>
  </si>
  <si>
    <t>Customer 2336</t>
  </si>
  <si>
    <t>ORD509135</t>
  </si>
  <si>
    <t>ORD502922</t>
  </si>
  <si>
    <t>CUST12349</t>
  </si>
  <si>
    <t>Customer 2349</t>
  </si>
  <si>
    <t>ORD505449</t>
  </si>
  <si>
    <t>ORD507311</t>
  </si>
  <si>
    <t>CUST11303</t>
  </si>
  <si>
    <t>Customer 1303</t>
  </si>
  <si>
    <t>ORD504565</t>
  </si>
  <si>
    <t>CUST11359</t>
  </si>
  <si>
    <t>Customer 1359</t>
  </si>
  <si>
    <t>ORD503690</t>
  </si>
  <si>
    <t>CUST10577</t>
  </si>
  <si>
    <t>Customer 577</t>
  </si>
  <si>
    <t>ORD501916</t>
  </si>
  <si>
    <t>CUST11969</t>
  </si>
  <si>
    <t>Customer 1969</t>
  </si>
  <si>
    <t>ORD511455</t>
  </si>
  <si>
    <t>CUST11738</t>
  </si>
  <si>
    <t>Customer 1738</t>
  </si>
  <si>
    <t>ORD501150</t>
  </si>
  <si>
    <t>CUST12215</t>
  </si>
  <si>
    <t>Customer 2215</t>
  </si>
  <si>
    <t>ORD503904</t>
  </si>
  <si>
    <t>CUST11736</t>
  </si>
  <si>
    <t>Customer 1736</t>
  </si>
  <si>
    <t>ORD508427</t>
  </si>
  <si>
    <t>CUST11351</t>
  </si>
  <si>
    <t>Customer 1351</t>
  </si>
  <si>
    <t>ORD511937</t>
  </si>
  <si>
    <t>CUST12285</t>
  </si>
  <si>
    <t>Customer 2285</t>
  </si>
  <si>
    <t>ORD508297</t>
  </si>
  <si>
    <t>CUST12083</t>
  </si>
  <si>
    <t>Customer 2083</t>
  </si>
  <si>
    <t>ORD505665</t>
  </si>
  <si>
    <t>CUST11683</t>
  </si>
  <si>
    <t>Customer 1683</t>
  </si>
  <si>
    <t>ORD502831</t>
  </si>
  <si>
    <t>CUST11757</t>
  </si>
  <si>
    <t>Customer 1757</t>
  </si>
  <si>
    <t>ORD511718</t>
  </si>
  <si>
    <t>CUST12323</t>
  </si>
  <si>
    <t>Customer 2323</t>
  </si>
  <si>
    <t>ORD510187</t>
  </si>
  <si>
    <t>CUST11062</t>
  </si>
  <si>
    <t>Customer 1062</t>
  </si>
  <si>
    <t>ORD507316</t>
  </si>
  <si>
    <t>CUST12140</t>
  </si>
  <si>
    <t>Customer 2140</t>
  </si>
  <si>
    <t>ORD508032</t>
  </si>
  <si>
    <t>CUST10988</t>
  </si>
  <si>
    <t>Customer 988</t>
  </si>
  <si>
    <t>ORD508911</t>
  </si>
  <si>
    <t>CUST12452</t>
  </si>
  <si>
    <t>Customer 2452</t>
  </si>
  <si>
    <t>ORD509788</t>
  </si>
  <si>
    <t>CUST10820</t>
  </si>
  <si>
    <t>Customer 820</t>
  </si>
  <si>
    <t>ORD507237</t>
  </si>
  <si>
    <t>CUST10989</t>
  </si>
  <si>
    <t>Customer 989</t>
  </si>
  <si>
    <t>ORD509519</t>
  </si>
  <si>
    <t>CUST10710</t>
  </si>
  <si>
    <t>Customer 710</t>
  </si>
  <si>
    <t>ORD500675</t>
  </si>
  <si>
    <t>CUST10115</t>
  </si>
  <si>
    <t>Customer 115</t>
  </si>
  <si>
    <t>ORD500783</t>
  </si>
  <si>
    <t>CUST12464</t>
  </si>
  <si>
    <t>Customer 2464</t>
  </si>
  <si>
    <t>ORD509734</t>
  </si>
  <si>
    <t>CUST11807</t>
  </si>
  <si>
    <t>Customer 1807</t>
  </si>
  <si>
    <t>ORD507182</t>
  </si>
  <si>
    <t>CUST12357</t>
  </si>
  <si>
    <t>Customer 2357</t>
  </si>
  <si>
    <t>ORD508178</t>
  </si>
  <si>
    <t>CUST10979</t>
  </si>
  <si>
    <t>Customer 979</t>
  </si>
  <si>
    <t>ORD511803</t>
  </si>
  <si>
    <t>ORD505229</t>
  </si>
  <si>
    <t>CUST12221</t>
  </si>
  <si>
    <t>Customer 2221</t>
  </si>
  <si>
    <t>ORD508763</t>
  </si>
  <si>
    <t>ORD501413</t>
  </si>
  <si>
    <t>CUST10639</t>
  </si>
  <si>
    <t>Customer 639</t>
  </si>
  <si>
    <t>ORD504696</t>
  </si>
  <si>
    <t>CUST10724</t>
  </si>
  <si>
    <t>Customer 724</t>
  </si>
  <si>
    <t>ORD504303</t>
  </si>
  <si>
    <t>CUST12147</t>
  </si>
  <si>
    <t>Customer 2147</t>
  </si>
  <si>
    <t>ORD508909</t>
  </si>
  <si>
    <t>CUST12393</t>
  </si>
  <si>
    <t>Customer 2393</t>
  </si>
  <si>
    <t>ORD505198</t>
  </si>
  <si>
    <t>CUST12258</t>
  </si>
  <si>
    <t>Customer 2258</t>
  </si>
  <si>
    <t>ORD511003</t>
  </si>
  <si>
    <t>CUST11452</t>
  </si>
  <si>
    <t>Customer 1452</t>
  </si>
  <si>
    <t>ORD509083</t>
  </si>
  <si>
    <t>CUST10335</t>
  </si>
  <si>
    <t>Customer 335</t>
  </si>
  <si>
    <t>ORD510867</t>
  </si>
  <si>
    <t>CUST11647</t>
  </si>
  <si>
    <t>Customer 1647</t>
  </si>
  <si>
    <t>ORD501358</t>
  </si>
  <si>
    <t>CUST11212</t>
  </si>
  <si>
    <t>Customer 1212</t>
  </si>
  <si>
    <t>ORD504540</t>
  </si>
  <si>
    <t>CUST12283</t>
  </si>
  <si>
    <t>Customer 2283</t>
  </si>
  <si>
    <t>ORD502907</t>
  </si>
  <si>
    <t>CUST11547</t>
  </si>
  <si>
    <t>Customer 1547</t>
  </si>
  <si>
    <t>ORD503170</t>
  </si>
  <si>
    <t>CUST11821</t>
  </si>
  <si>
    <t>Customer 1821</t>
  </si>
  <si>
    <t>ORD506649</t>
  </si>
  <si>
    <t>CUST11350</t>
  </si>
  <si>
    <t>Customer 1350</t>
  </si>
  <si>
    <t>ORD504490</t>
  </si>
  <si>
    <t>ORD500638</t>
  </si>
  <si>
    <t>CUST11870</t>
  </si>
  <si>
    <t>Customer 1870</t>
  </si>
  <si>
    <t>ORD510165</t>
  </si>
  <si>
    <t>CUST11513</t>
  </si>
  <si>
    <t>Customer 1513</t>
  </si>
  <si>
    <t>ORD500778</t>
  </si>
  <si>
    <t>CUST10867</t>
  </si>
  <si>
    <t>Customer 867</t>
  </si>
  <si>
    <t>ORD506987</t>
  </si>
  <si>
    <t>CUST12325</t>
  </si>
  <si>
    <t>Customer 2325</t>
  </si>
  <si>
    <t>ORD511822</t>
  </si>
  <si>
    <t>CUST11397</t>
  </si>
  <si>
    <t>Customer 1397</t>
  </si>
  <si>
    <t>ORD506948</t>
  </si>
  <si>
    <t>CUST11861</t>
  </si>
  <si>
    <t>Customer 1861</t>
  </si>
  <si>
    <t>ORD509301</t>
  </si>
  <si>
    <t>CUST11867</t>
  </si>
  <si>
    <t>Customer 1867</t>
  </si>
  <si>
    <t>ORD500877</t>
  </si>
  <si>
    <t>CUST10553</t>
  </si>
  <si>
    <t>Customer 553</t>
  </si>
  <si>
    <t>ORD500770</t>
  </si>
  <si>
    <t>CUST10293</t>
  </si>
  <si>
    <t>Customer 293</t>
  </si>
  <si>
    <t>ORD508431</t>
  </si>
  <si>
    <t>CUST11455</t>
  </si>
  <si>
    <t>Customer 1455</t>
  </si>
  <si>
    <t>ORD505055</t>
  </si>
  <si>
    <t>CUST10513</t>
  </si>
  <si>
    <t>Customer 513</t>
  </si>
  <si>
    <t>ORD505456</t>
  </si>
  <si>
    <t>CUST11131</t>
  </si>
  <si>
    <t>Customer 1131</t>
  </si>
  <si>
    <t>ORD509089</t>
  </si>
  <si>
    <t>CUST11722</t>
  </si>
  <si>
    <t>Customer 1722</t>
  </si>
  <si>
    <t>ORD508389</t>
  </si>
  <si>
    <t>CUST12369</t>
  </si>
  <si>
    <t>Customer 2369</t>
  </si>
  <si>
    <t>ORD511069</t>
  </si>
  <si>
    <t>CUST12468</t>
  </si>
  <si>
    <t>Customer 2468</t>
  </si>
  <si>
    <t>ORD501140</t>
  </si>
  <si>
    <t>CUST11871</t>
  </si>
  <si>
    <t>Customer 1871</t>
  </si>
  <si>
    <t>ORD511074</t>
  </si>
  <si>
    <t>CUST10713</t>
  </si>
  <si>
    <t>Customer 713</t>
  </si>
  <si>
    <t>ORD501342</t>
  </si>
  <si>
    <t>CUST11110</t>
  </si>
  <si>
    <t>Customer 1110</t>
  </si>
  <si>
    <t>ORD504674</t>
  </si>
  <si>
    <t>CUST11298</t>
  </si>
  <si>
    <t>Customer 1298</t>
  </si>
  <si>
    <t>ORD511601</t>
  </si>
  <si>
    <t>CUST10619</t>
  </si>
  <si>
    <t>Customer 619</t>
  </si>
  <si>
    <t>ORD508542</t>
  </si>
  <si>
    <t>CUST11595</t>
  </si>
  <si>
    <t>Customer 1595</t>
  </si>
  <si>
    <t>ORD508551</t>
  </si>
  <si>
    <t>CUST10139</t>
  </si>
  <si>
    <t>Customer 139</t>
  </si>
  <si>
    <t>ORD502304</t>
  </si>
  <si>
    <t>CUST10804</t>
  </si>
  <si>
    <t>Customer 804</t>
  </si>
  <si>
    <t>ORD502504</t>
  </si>
  <si>
    <t>CUST11383</t>
  </si>
  <si>
    <t>Customer 1383</t>
  </si>
  <si>
    <t>ORD511796</t>
  </si>
  <si>
    <t>CUST10948</t>
  </si>
  <si>
    <t>Customer 948</t>
  </si>
  <si>
    <t>ORD503504</t>
  </si>
  <si>
    <t>ORD509192</t>
  </si>
  <si>
    <t>CUST10600</t>
  </si>
  <si>
    <t>Customer 600</t>
  </si>
  <si>
    <t>ORD510769</t>
  </si>
  <si>
    <t>CUST12466</t>
  </si>
  <si>
    <t>Customer 2466</t>
  </si>
  <si>
    <t>ORD506896</t>
  </si>
  <si>
    <t>CUST12321</t>
  </si>
  <si>
    <t>Customer 2321</t>
  </si>
  <si>
    <t>ORD509169</t>
  </si>
  <si>
    <t>CUST10689</t>
  </si>
  <si>
    <t>Customer 689</t>
  </si>
  <si>
    <t>ORD506164</t>
  </si>
  <si>
    <t>CUST11354</t>
  </si>
  <si>
    <t>Customer 1354</t>
  </si>
  <si>
    <t>ORD504243</t>
  </si>
  <si>
    <t>CUST10574</t>
  </si>
  <si>
    <t>Customer 574</t>
  </si>
  <si>
    <t>ORD501633</t>
  </si>
  <si>
    <t>CUST11190</t>
  </si>
  <si>
    <t>Customer 1190</t>
  </si>
  <si>
    <t>ORD500795</t>
  </si>
  <si>
    <t>CUST11257</t>
  </si>
  <si>
    <t>Customer 1257</t>
  </si>
  <si>
    <t>ORD507162</t>
  </si>
  <si>
    <t>CUST12420</t>
  </si>
  <si>
    <t>Customer 2420</t>
  </si>
  <si>
    <t>ORD508059</t>
  </si>
  <si>
    <t>CUST12424</t>
  </si>
  <si>
    <t>Customer 2424</t>
  </si>
  <si>
    <t>ORD507479</t>
  </si>
  <si>
    <t>CUST10417</t>
  </si>
  <si>
    <t>Customer 417</t>
  </si>
  <si>
    <t>ORD509358</t>
  </si>
  <si>
    <t>CUST10907</t>
  </si>
  <si>
    <t>Customer 907</t>
  </si>
  <si>
    <t>ORD510228</t>
  </si>
  <si>
    <t>CUST10658</t>
  </si>
  <si>
    <t>Customer 658</t>
  </si>
  <si>
    <t>ORD502282</t>
  </si>
  <si>
    <t>CUST11365</t>
  </si>
  <si>
    <t>Customer 1365</t>
  </si>
  <si>
    <t>ORD505269</t>
  </si>
  <si>
    <t>CUST11909</t>
  </si>
  <si>
    <t>Customer 1909</t>
  </si>
  <si>
    <t>ORD503521</t>
  </si>
  <si>
    <t>CUST12330</t>
  </si>
  <si>
    <t>Customer 2330</t>
  </si>
  <si>
    <t>ORD507865</t>
  </si>
  <si>
    <t>CUST11319</t>
  </si>
  <si>
    <t>Customer 1319</t>
  </si>
  <si>
    <t>ORD509962</t>
  </si>
  <si>
    <t>CUST11954</t>
  </si>
  <si>
    <t>Customer 1954</t>
  </si>
  <si>
    <t>ORD503903</t>
  </si>
  <si>
    <t>CUST11456</t>
  </si>
  <si>
    <t>Customer 1456</t>
  </si>
  <si>
    <t>ORD506091</t>
  </si>
  <si>
    <t>CUST12097</t>
  </si>
  <si>
    <t>Customer 2097</t>
  </si>
  <si>
    <t>ORD506902</t>
  </si>
  <si>
    <t>CUST11753</t>
  </si>
  <si>
    <t>Customer 1753</t>
  </si>
  <si>
    <t>ORD501853</t>
  </si>
  <si>
    <t>CUST10995</t>
  </si>
  <si>
    <t>Customer 995</t>
  </si>
  <si>
    <t>ORD505927</t>
  </si>
  <si>
    <t>CUST10136</t>
  </si>
  <si>
    <t>Customer 136</t>
  </si>
  <si>
    <t>ORD510355</t>
  </si>
  <si>
    <t>CUST12430</t>
  </si>
  <si>
    <t>Customer 2430</t>
  </si>
  <si>
    <t>ORD506136</t>
  </si>
  <si>
    <t>CUST10842</t>
  </si>
  <si>
    <t>Customer 842</t>
  </si>
  <si>
    <t>ORD501928</t>
  </si>
  <si>
    <t>CUST10501</t>
  </si>
  <si>
    <t>Customer 501</t>
  </si>
  <si>
    <t>ORD511462</t>
  </si>
  <si>
    <t>CUST11563</t>
  </si>
  <si>
    <t>Customer 1563</t>
  </si>
  <si>
    <t>ORD501224</t>
  </si>
  <si>
    <t>CUST11544</t>
  </si>
  <si>
    <t>Customer 1544</t>
  </si>
  <si>
    <t>ORD500773</t>
  </si>
  <si>
    <t>CUST11082</t>
  </si>
  <si>
    <t>Customer 1082</t>
  </si>
  <si>
    <t>ORD502140</t>
  </si>
  <si>
    <t>CUST11817</t>
  </si>
  <si>
    <t>Customer 1817</t>
  </si>
  <si>
    <t>ORD504038</t>
  </si>
  <si>
    <t>CUST11286</t>
  </si>
  <si>
    <t>Customer 1286</t>
  </si>
  <si>
    <t>ORD510454</t>
  </si>
  <si>
    <t>CUST10582</t>
  </si>
  <si>
    <t>Customer 582</t>
  </si>
  <si>
    <t>ORD500442</t>
  </si>
  <si>
    <t>CUST10387</t>
  </si>
  <si>
    <t>Customer 387</t>
  </si>
  <si>
    <t>ORD506267</t>
  </si>
  <si>
    <t>CUST12399</t>
  </si>
  <si>
    <t>Customer 2399</t>
  </si>
  <si>
    <t>ORD500532</t>
  </si>
  <si>
    <t>ORD503674</t>
  </si>
  <si>
    <t>CUST11068</t>
  </si>
  <si>
    <t>Customer 1068</t>
  </si>
  <si>
    <t>ORD509850</t>
  </si>
  <si>
    <t>CUST11566</t>
  </si>
  <si>
    <t>Customer 1566</t>
  </si>
  <si>
    <t>ORD511276</t>
  </si>
  <si>
    <t>ORD503809</t>
  </si>
  <si>
    <t>CUST11546</t>
  </si>
  <si>
    <t>Customer 1546</t>
  </si>
  <si>
    <t>ORD504947</t>
  </si>
  <si>
    <t>ORD511235</t>
  </si>
  <si>
    <t>ORD504197</t>
  </si>
  <si>
    <t>ORD507254</t>
  </si>
  <si>
    <t>ORD508407</t>
  </si>
  <si>
    <t>CUST10461</t>
  </si>
  <si>
    <t>Customer 461</t>
  </si>
  <si>
    <t>ORD502832</t>
  </si>
  <si>
    <t>CUST10514</t>
  </si>
  <si>
    <t>Customer 514</t>
  </si>
  <si>
    <t>ORD509566</t>
  </si>
  <si>
    <t>CUST11880</t>
  </si>
  <si>
    <t>Customer 1880</t>
  </si>
  <si>
    <t>ORD502743</t>
  </si>
  <si>
    <t>CUST10134</t>
  </si>
  <si>
    <t>Customer 134</t>
  </si>
  <si>
    <t>ORD510566</t>
  </si>
  <si>
    <t>CUST10486</t>
  </si>
  <si>
    <t>Customer 486</t>
  </si>
  <si>
    <t>ORD500624</t>
  </si>
  <si>
    <t>CUST11058</t>
  </si>
  <si>
    <t>Customer 1058</t>
  </si>
  <si>
    <t>ORD505514</t>
  </si>
  <si>
    <t>CUST12273</t>
  </si>
  <si>
    <t>Customer 2273</t>
  </si>
  <si>
    <t>ORD509928</t>
  </si>
  <si>
    <t>CUST11346</t>
  </si>
  <si>
    <t>Customer 1346</t>
  </si>
  <si>
    <t>ORD508984</t>
  </si>
  <si>
    <t>CUST10630</t>
  </si>
  <si>
    <t>Customer 630</t>
  </si>
  <si>
    <t>ORD502628</t>
  </si>
  <si>
    <t>CUST12409</t>
  </si>
  <si>
    <t>Customer 2409</t>
  </si>
  <si>
    <t>ORD501567</t>
  </si>
  <si>
    <t>ORD502143</t>
  </si>
  <si>
    <t>CUST10314</t>
  </si>
  <si>
    <t>Customer 314</t>
  </si>
  <si>
    <t>ORD501313</t>
  </si>
  <si>
    <t>CUST10972</t>
  </si>
  <si>
    <t>Customer 972</t>
  </si>
  <si>
    <t>ORD504494</t>
  </si>
  <si>
    <t>CUST11421</t>
  </si>
  <si>
    <t>Customer 1421</t>
  </si>
  <si>
    <t>ORD503776</t>
  </si>
  <si>
    <t>CUST11090</t>
  </si>
  <si>
    <t>Customer 1090</t>
  </si>
  <si>
    <t>ORD510152</t>
  </si>
  <si>
    <t>CUST10470</t>
  </si>
  <si>
    <t>Customer 470</t>
  </si>
  <si>
    <t>ORD511352</t>
  </si>
  <si>
    <t>CUST12100</t>
  </si>
  <si>
    <t>Customer 2100</t>
  </si>
  <si>
    <t>ORD503666</t>
  </si>
  <si>
    <t>CUST10961</t>
  </si>
  <si>
    <t>Customer 961</t>
  </si>
  <si>
    <t>ORD503708</t>
  </si>
  <si>
    <t>CUST12237</t>
  </si>
  <si>
    <t>Customer 2237</t>
  </si>
  <si>
    <t>ORD510933</t>
  </si>
  <si>
    <t>CUST11688</t>
  </si>
  <si>
    <t>Customer 1688</t>
  </si>
  <si>
    <t>ORD501856</t>
  </si>
  <si>
    <t>CUST11504</t>
  </si>
  <si>
    <t>Customer 1504</t>
  </si>
  <si>
    <t>ORD507404</t>
  </si>
  <si>
    <t>CUST11988</t>
  </si>
  <si>
    <t>Customer 1988</t>
  </si>
  <si>
    <t>ORD500325</t>
  </si>
  <si>
    <t>CUST11309</t>
  </si>
  <si>
    <t>Customer 1309</t>
  </si>
  <si>
    <t>ORD510882</t>
  </si>
  <si>
    <t>CUST10170</t>
  </si>
  <si>
    <t>Customer 170</t>
  </si>
  <si>
    <t>ORD507493</t>
  </si>
  <si>
    <t>CUST10615</t>
  </si>
  <si>
    <t>Customer 615</t>
  </si>
  <si>
    <t>ORD508271</t>
  </si>
  <si>
    <t>CUST11222</t>
  </si>
  <si>
    <t>Customer 1222</t>
  </si>
  <si>
    <t>ORD506801</t>
  </si>
  <si>
    <t>ORD506396</t>
  </si>
  <si>
    <t>CUST10579</t>
  </si>
  <si>
    <t>Customer 579</t>
  </si>
  <si>
    <t>ORD510698</t>
  </si>
  <si>
    <t>CUST10055</t>
  </si>
  <si>
    <t>Customer 55</t>
  </si>
  <si>
    <t>ORD510108</t>
  </si>
  <si>
    <t>CUST10367</t>
  </si>
  <si>
    <t>Customer 367</t>
  </si>
  <si>
    <t>ORD501968</t>
  </si>
  <si>
    <t>CUST10758</t>
  </si>
  <si>
    <t>Customer 758</t>
  </si>
  <si>
    <t>ORD509812</t>
  </si>
  <si>
    <t>CUST11081</t>
  </si>
  <si>
    <t>Customer 1081</t>
  </si>
  <si>
    <t>ORD502387</t>
  </si>
  <si>
    <t>ORD504096</t>
  </si>
  <si>
    <t>CUST12086</t>
  </si>
  <si>
    <t>Customer 2086</t>
  </si>
  <si>
    <t>ORD501264</t>
  </si>
  <si>
    <t>CUST11338</t>
  </si>
  <si>
    <t>Customer 1338</t>
  </si>
  <si>
    <t>ORD502624</t>
  </si>
  <si>
    <t>CUST10097</t>
  </si>
  <si>
    <t>Customer 97</t>
  </si>
  <si>
    <t>ORD502242</t>
  </si>
  <si>
    <t>CUST10779</t>
  </si>
  <si>
    <t>Customer 779</t>
  </si>
  <si>
    <t>ORD501323</t>
  </si>
  <si>
    <t>CUST11943</t>
  </si>
  <si>
    <t>Customer 1943</t>
  </si>
  <si>
    <t>ORD505583</t>
  </si>
  <si>
    <t>CUST12391</t>
  </si>
  <si>
    <t>Customer 2391</t>
  </si>
  <si>
    <t>ORD501324</t>
  </si>
  <si>
    <t>CUST11846</t>
  </si>
  <si>
    <t>Customer 1846</t>
  </si>
  <si>
    <t>ORD500699</t>
  </si>
  <si>
    <t>ORD501460</t>
  </si>
  <si>
    <t>ORD500888</t>
  </si>
  <si>
    <t>CUST12255</t>
  </si>
  <si>
    <t>Customer 2255</t>
  </si>
  <si>
    <t>ORD506140</t>
  </si>
  <si>
    <t>ORD502972</t>
  </si>
  <si>
    <t>ORD505856</t>
  </si>
  <si>
    <t>CUST12019</t>
  </si>
  <si>
    <t>Customer 2019</t>
  </si>
  <si>
    <t>ORD511636</t>
  </si>
  <si>
    <t>CUST10846</t>
  </si>
  <si>
    <t>Customer 846</t>
  </si>
  <si>
    <t>ORD502456</t>
  </si>
  <si>
    <t>CUST10262</t>
  </si>
  <si>
    <t>Customer 262</t>
  </si>
  <si>
    <t>ORD502494</t>
  </si>
  <si>
    <t>CUST11459</t>
  </si>
  <si>
    <t>Customer 1459</t>
  </si>
  <si>
    <t>ORD504858</t>
  </si>
  <si>
    <t>CUST11796</t>
  </si>
  <si>
    <t>Customer 1796</t>
  </si>
  <si>
    <t>ORD502109</t>
  </si>
  <si>
    <t>CUST10128</t>
  </si>
  <si>
    <t>Customer 128</t>
  </si>
  <si>
    <t>ORD508788</t>
  </si>
  <si>
    <t>CUST11653</t>
  </si>
  <si>
    <t>Customer 1653</t>
  </si>
  <si>
    <t>ORD503852</t>
  </si>
  <si>
    <t>CUST11570</t>
  </si>
  <si>
    <t>Customer 1570</t>
  </si>
  <si>
    <t>ORD503166</t>
  </si>
  <si>
    <t>CUST11244</t>
  </si>
  <si>
    <t>Customer 1244</t>
  </si>
  <si>
    <t>ORD504989</t>
  </si>
  <si>
    <t>CUST10143</t>
  </si>
  <si>
    <t>Customer 143</t>
  </si>
  <si>
    <t>ORD510786</t>
  </si>
  <si>
    <t>CUST11129</t>
  </si>
  <si>
    <t>Customer 1129</t>
  </si>
  <si>
    <t>ORD511910</t>
  </si>
  <si>
    <t>CUST11123</t>
  </si>
  <si>
    <t>Customer 1123</t>
  </si>
  <si>
    <t>ORD502262</t>
  </si>
  <si>
    <t>CUST11186</t>
  </si>
  <si>
    <t>Customer 1186</t>
  </si>
  <si>
    <t>ORD502240</t>
  </si>
  <si>
    <t>CUST11964</t>
  </si>
  <si>
    <t>Customer 1964</t>
  </si>
  <si>
    <t>ORD507210</t>
  </si>
  <si>
    <t>CUST10211</t>
  </si>
  <si>
    <t>Customer 211</t>
  </si>
  <si>
    <t>ORD508685</t>
  </si>
  <si>
    <t>ORD503482</t>
  </si>
  <si>
    <t>CUST11403</t>
  </si>
  <si>
    <t>Customer 1403</t>
  </si>
  <si>
    <t>ORD505954</t>
  </si>
  <si>
    <t>CUST11961</t>
  </si>
  <si>
    <t>Customer 1961</t>
  </si>
  <si>
    <t>ORD511486</t>
  </si>
  <si>
    <t>CUST11931</t>
  </si>
  <si>
    <t>Customer 1931</t>
  </si>
  <si>
    <t>ORD505921</t>
  </si>
  <si>
    <t>CUST10747</t>
  </si>
  <si>
    <t>Customer 747</t>
  </si>
  <si>
    <t>ORD511436</t>
  </si>
  <si>
    <t>CUST11364</t>
  </si>
  <si>
    <t>Customer 1364</t>
  </si>
  <si>
    <t>ORD510427</t>
  </si>
  <si>
    <t>ORD503800</t>
  </si>
  <si>
    <t>CUST11071</t>
  </si>
  <si>
    <t>Customer 1071</t>
  </si>
  <si>
    <t>ORD500156</t>
  </si>
  <si>
    <t>ORD501694</t>
  </si>
  <si>
    <t>CUST11017</t>
  </si>
  <si>
    <t>Customer 1017</t>
  </si>
  <si>
    <t>ORD508037</t>
  </si>
  <si>
    <t>CUST10777</t>
  </si>
  <si>
    <t>Customer 777</t>
  </si>
  <si>
    <t>ORD503906</t>
  </si>
  <si>
    <t>CUST10938</t>
  </si>
  <si>
    <t>Customer 938</t>
  </si>
  <si>
    <t>ORD508371</t>
  </si>
  <si>
    <t>CUST11505</t>
  </si>
  <si>
    <t>Customer 1505</t>
  </si>
  <si>
    <t>ORD510594</t>
  </si>
  <si>
    <t>CUST10944</t>
  </si>
  <si>
    <t>Customer 944</t>
  </si>
  <si>
    <t>ORD502919</t>
  </si>
  <si>
    <t>CUST12190</t>
  </si>
  <si>
    <t>Customer 2190</t>
  </si>
  <si>
    <t>ORD503328</t>
  </si>
  <si>
    <t>CUST11770</t>
  </si>
  <si>
    <t>Customer 1770</t>
  </si>
  <si>
    <t>ORD510393</t>
  </si>
  <si>
    <t>CUST10480</t>
  </si>
  <si>
    <t>Customer 480</t>
  </si>
  <si>
    <t>ORD503019</t>
  </si>
  <si>
    <t>CUST10067</t>
  </si>
  <si>
    <t>Customer 67</t>
  </si>
  <si>
    <t>ORD508590</t>
  </si>
  <si>
    <t>CUST11048</t>
  </si>
  <si>
    <t>Customer 1048</t>
  </si>
  <si>
    <t>ORD506648</t>
  </si>
  <si>
    <t>ORD510376</t>
  </si>
  <si>
    <t>ORD509778</t>
  </si>
  <si>
    <t>CUST10596</t>
  </si>
  <si>
    <t>Customer 596</t>
  </si>
  <si>
    <t>ORD503615</t>
  </si>
  <si>
    <t>CUST11555</t>
  </si>
  <si>
    <t>Customer 1555</t>
  </si>
  <si>
    <t>ORD501554</t>
  </si>
  <si>
    <t>CUST11330</t>
  </si>
  <si>
    <t>Customer 1330</t>
  </si>
  <si>
    <t>ORD508258</t>
  </si>
  <si>
    <t>CUST10984</t>
  </si>
  <si>
    <t>Customer 984</t>
  </si>
  <si>
    <t>ORD500884</t>
  </si>
  <si>
    <t>CUST11119</t>
  </si>
  <si>
    <t>Customer 1119</t>
  </si>
  <si>
    <t>ORD510749</t>
  </si>
  <si>
    <t>CUST10439</t>
  </si>
  <si>
    <t>Customer 439</t>
  </si>
  <si>
    <t>ORD506284</t>
  </si>
  <si>
    <t>CUST10368</t>
  </si>
  <si>
    <t>Customer 368</t>
  </si>
  <si>
    <t>ORD508430</t>
  </si>
  <si>
    <t>CUST11715</t>
  </si>
  <si>
    <t>Customer 1715</t>
  </si>
  <si>
    <t>ORD507084</t>
  </si>
  <si>
    <t>ORD500840</t>
  </si>
  <si>
    <t>CUST11142</t>
  </si>
  <si>
    <t>Customer 1142</t>
  </si>
  <si>
    <t>ORD501834</t>
  </si>
  <si>
    <t>CUST12271</t>
  </si>
  <si>
    <t>Customer 2271</t>
  </si>
  <si>
    <t>ORD511410</t>
  </si>
  <si>
    <t>CUST11496</t>
  </si>
  <si>
    <t>Customer 1496</t>
  </si>
  <si>
    <t>ORD500621</t>
  </si>
  <si>
    <t>CUST11296</t>
  </si>
  <si>
    <t>Customer 1296</t>
  </si>
  <si>
    <t>ORD502324</t>
  </si>
  <si>
    <t>CUST10443</t>
  </si>
  <si>
    <t>Customer 443</t>
  </si>
  <si>
    <t>ORD511194</t>
  </si>
  <si>
    <t>CUST12111</t>
  </si>
  <si>
    <t>Customer 2111</t>
  </si>
  <si>
    <t>ORD504647</t>
  </si>
  <si>
    <t>CUST11678</t>
  </si>
  <si>
    <t>Customer 1678</t>
  </si>
  <si>
    <t>ORD510821</t>
  </si>
  <si>
    <t>CUST11094</t>
  </si>
  <si>
    <t>Customer 1094</t>
  </si>
  <si>
    <t>ORD503868</t>
  </si>
  <si>
    <t>CUST11734</t>
  </si>
  <si>
    <t>Customer 1734</t>
  </si>
  <si>
    <t>ORD510096</t>
  </si>
  <si>
    <t>CUST12246</t>
  </si>
  <si>
    <t>Customer 2246</t>
  </si>
  <si>
    <t>ORD508448</t>
  </si>
  <si>
    <t>CUST10629</t>
  </si>
  <si>
    <t>Customer 629</t>
  </si>
  <si>
    <t>ORD502492</t>
  </si>
  <si>
    <t>CUST11530</t>
  </si>
  <si>
    <t>Customer 1530</t>
  </si>
  <si>
    <t>ORD503680</t>
  </si>
  <si>
    <t>CUST11118</t>
  </si>
  <si>
    <t>Customer 1118</t>
  </si>
  <si>
    <t>ORD507474</t>
  </si>
  <si>
    <t>CUST10135</t>
  </si>
  <si>
    <t>Customer 135</t>
  </si>
  <si>
    <t>ORD506611</t>
  </si>
  <si>
    <t>CUST12313</t>
  </si>
  <si>
    <t>Customer 2313</t>
  </si>
  <si>
    <t>ORD511853</t>
  </si>
  <si>
    <t>ORD510976</t>
  </si>
  <si>
    <t>CUST11026</t>
  </si>
  <si>
    <t>Customer 1026</t>
  </si>
  <si>
    <t>ORD508680</t>
  </si>
  <si>
    <t>ORD508746</t>
  </si>
  <si>
    <t>CUST12018</t>
  </si>
  <si>
    <t>Customer 2018</t>
  </si>
  <si>
    <t>ORD502318</t>
  </si>
  <si>
    <t>CUST11100</t>
  </si>
  <si>
    <t>Customer 1100</t>
  </si>
  <si>
    <t>ORD505078</t>
  </si>
  <si>
    <t>CUST10129</t>
  </si>
  <si>
    <t>Customer 129</t>
  </si>
  <si>
    <t>ORD510398</t>
  </si>
  <si>
    <t>ORD507947</t>
  </si>
  <si>
    <t>CUST12120</t>
  </si>
  <si>
    <t>Customer 2120</t>
  </si>
  <si>
    <t>ORD500266</t>
  </si>
  <si>
    <t>CUST11271</t>
  </si>
  <si>
    <t>Customer 1271</t>
  </si>
  <si>
    <t>ORD501308</t>
  </si>
  <si>
    <t>CUST12500</t>
  </si>
  <si>
    <t>Customer 2500</t>
  </si>
  <si>
    <t>ORD507980</t>
  </si>
  <si>
    <t>CUST11903</t>
  </si>
  <si>
    <t>Customer 1903</t>
  </si>
  <si>
    <t>ORD503490</t>
  </si>
  <si>
    <t>CUST10562</t>
  </si>
  <si>
    <t>Customer 562</t>
  </si>
  <si>
    <t>ORD507701</t>
  </si>
  <si>
    <t>CUST12011</t>
  </si>
  <si>
    <t>Customer 2011</t>
  </si>
  <si>
    <t>ORD505726</t>
  </si>
  <si>
    <t>CUST10110</t>
  </si>
  <si>
    <t>Customer 110</t>
  </si>
  <si>
    <t>ORD505275</t>
  </si>
  <si>
    <t>CUST12240</t>
  </si>
  <si>
    <t>Customer 2240</t>
  </si>
  <si>
    <t>ORD500486</t>
  </si>
  <si>
    <t>CUST10586</t>
  </si>
  <si>
    <t>Customer 586</t>
  </si>
  <si>
    <t>ORD506231</t>
  </si>
  <si>
    <t>CUST11231</t>
  </si>
  <si>
    <t>Customer 1231</t>
  </si>
  <si>
    <t>ORD503117</t>
  </si>
  <si>
    <t>CUST11486</t>
  </si>
  <si>
    <t>Customer 1486</t>
  </si>
  <si>
    <t>ORD511240</t>
  </si>
  <si>
    <t>ORD508866</t>
  </si>
  <si>
    <t>ORD507859</t>
  </si>
  <si>
    <t>CUST10462</t>
  </si>
  <si>
    <t>Customer 462</t>
  </si>
  <si>
    <t>ORD508962</t>
  </si>
  <si>
    <t>CUST10836</t>
  </si>
  <si>
    <t>Customer 836</t>
  </si>
  <si>
    <t>ORD502414</t>
  </si>
  <si>
    <t>CUST11709</t>
  </si>
  <si>
    <t>Customer 1709</t>
  </si>
  <si>
    <t>ORD505896</t>
  </si>
  <si>
    <t>CUST11666</t>
  </si>
  <si>
    <t>Customer 1666</t>
  </si>
  <si>
    <t>ORD505192</t>
  </si>
  <si>
    <t>CUST12195</t>
  </si>
  <si>
    <t>Customer 2195</t>
  </si>
  <si>
    <t>ORD504643</t>
  </si>
  <si>
    <t>CUST10002</t>
  </si>
  <si>
    <t>Customer 2</t>
  </si>
  <si>
    <t>ORD501039</t>
  </si>
  <si>
    <t>CUST10971</t>
  </si>
  <si>
    <t>Customer 971</t>
  </si>
  <si>
    <t>ORD507453</t>
  </si>
  <si>
    <t>CUST10358</t>
  </si>
  <si>
    <t>Customer 358</t>
  </si>
  <si>
    <t>ORD506129</t>
  </si>
  <si>
    <t>CUST10714</t>
  </si>
  <si>
    <t>Customer 714</t>
  </si>
  <si>
    <t>ORD502793</t>
  </si>
  <si>
    <t>CUST12266</t>
  </si>
  <si>
    <t>Customer 2266</t>
  </si>
  <si>
    <t>ORD504279</t>
  </si>
  <si>
    <t>CUST10498</t>
  </si>
  <si>
    <t>Customer 498</t>
  </si>
  <si>
    <t>ORD510622</t>
  </si>
  <si>
    <t>CUST11481</t>
  </si>
  <si>
    <t>Customer 1481</t>
  </si>
  <si>
    <t>ORD506326</t>
  </si>
  <si>
    <t>ORD504433</t>
  </si>
  <si>
    <t>CUST12370</t>
  </si>
  <si>
    <t>Customer 2370</t>
  </si>
  <si>
    <t>ORD506292</t>
  </si>
  <si>
    <t>CUST11430</t>
  </si>
  <si>
    <t>Customer 1430</t>
  </si>
  <si>
    <t>ORD511985</t>
  </si>
  <si>
    <t>CUST11367</t>
  </si>
  <si>
    <t>Customer 1367</t>
  </si>
  <si>
    <t>ORD511113</t>
  </si>
  <si>
    <t>CUST11724</t>
  </si>
  <si>
    <t>Customer 1724</t>
  </si>
  <si>
    <t>ORD507573</t>
  </si>
  <si>
    <t>CUST10981</t>
  </si>
  <si>
    <t>Customer 981</t>
  </si>
  <si>
    <t>ORD503409</t>
  </si>
  <si>
    <t>CUST12439</t>
  </si>
  <si>
    <t>Customer 2439</t>
  </si>
  <si>
    <t>ORD501650</t>
  </si>
  <si>
    <t>CUST10008</t>
  </si>
  <si>
    <t>Customer 8</t>
  </si>
  <si>
    <t>ORD509528</t>
  </si>
  <si>
    <t>CUST11160</t>
  </si>
  <si>
    <t>Customer 1160</t>
  </si>
  <si>
    <t>ORD500771</t>
  </si>
  <si>
    <t>ORD501634</t>
  </si>
  <si>
    <t>CUST12166</t>
  </si>
  <si>
    <t>Customer 2166</t>
  </si>
  <si>
    <t>ORD509026</t>
  </si>
  <si>
    <t>CUST10931</t>
  </si>
  <si>
    <t>Customer 931</t>
  </si>
  <si>
    <t>ORD506657</t>
  </si>
  <si>
    <t>CUST10026</t>
  </si>
  <si>
    <t>Customer 26</t>
  </si>
  <si>
    <t>ORD510459</t>
  </si>
  <si>
    <t>ORD506434</t>
  </si>
  <si>
    <t>ORD502911</t>
  </si>
  <si>
    <t>ORD505888</t>
  </si>
  <si>
    <t>CUST10681</t>
  </si>
  <si>
    <t>Customer 681</t>
  </si>
  <si>
    <t>ORD505902</t>
  </si>
  <si>
    <t>CUST11336</t>
  </si>
  <si>
    <t>Customer 1336</t>
  </si>
  <si>
    <t>ORD506230</t>
  </si>
  <si>
    <t>CUST11986</t>
  </si>
  <si>
    <t>Customer 1986</t>
  </si>
  <si>
    <t>ORD511130</t>
  </si>
  <si>
    <t>CUST10923</t>
  </si>
  <si>
    <t>Customer 923</t>
  </si>
  <si>
    <t>ORD510005</t>
  </si>
  <si>
    <t>CUST11308</t>
  </si>
  <si>
    <t>Customer 1308</t>
  </si>
  <si>
    <t>ORD505771</t>
  </si>
  <si>
    <t>CUST10066</t>
  </si>
  <si>
    <t>Customer 66</t>
  </si>
  <si>
    <t>ORD507539</t>
  </si>
  <si>
    <t>CUST11655</t>
  </si>
  <si>
    <t>Customer 1655</t>
  </si>
  <si>
    <t>ORD509501</t>
  </si>
  <si>
    <t>CUST11751</t>
  </si>
  <si>
    <t>Customer 1751</t>
  </si>
  <si>
    <t>ORD509848</t>
  </si>
  <si>
    <t>CUST11085</t>
  </si>
  <si>
    <t>Customer 1085</t>
  </si>
  <si>
    <t>ORD507309</t>
  </si>
  <si>
    <t>ORD503386</t>
  </si>
  <si>
    <t>ORD502257</t>
  </si>
  <si>
    <t>CUST10121</t>
  </si>
  <si>
    <t>Customer 121</t>
  </si>
  <si>
    <t>ORD508747</t>
  </si>
  <si>
    <t>CUST11996</t>
  </si>
  <si>
    <t>Customer 1996</t>
  </si>
  <si>
    <t>ORD509752</t>
  </si>
  <si>
    <t>CUST10569</t>
  </si>
  <si>
    <t>Customer 569</t>
  </si>
  <si>
    <t>ORD509968</t>
  </si>
  <si>
    <t>ORD511452</t>
  </si>
  <si>
    <t>CUST11503</t>
  </si>
  <si>
    <t>Customer 1503</t>
  </si>
  <si>
    <t>ORD508291</t>
  </si>
  <si>
    <t>CUST11515</t>
  </si>
  <si>
    <t>Customer 1515</t>
  </si>
  <si>
    <t>ORD506790</t>
  </si>
  <si>
    <t>ORD502151</t>
  </si>
  <si>
    <t>CUST12079</t>
  </si>
  <si>
    <t>Customer 2079</t>
  </si>
  <si>
    <t>ORD510736</t>
  </si>
  <si>
    <t>CUST11497</t>
  </si>
  <si>
    <t>Customer 1497</t>
  </si>
  <si>
    <t>ORD500248</t>
  </si>
  <si>
    <t>CUST11581</t>
  </si>
  <si>
    <t>Customer 1581</t>
  </si>
  <si>
    <t>ORD507565</t>
  </si>
  <si>
    <t>CUST11843</t>
  </si>
  <si>
    <t>Customer 1843</t>
  </si>
  <si>
    <t>ORD505302</t>
  </si>
  <si>
    <t>CUST11613</t>
  </si>
  <si>
    <t>Customer 1613</t>
  </si>
  <si>
    <t>ORD505633</t>
  </si>
  <si>
    <t>CUST11007</t>
  </si>
  <si>
    <t>Customer 1007</t>
  </si>
  <si>
    <t>ORD505656</t>
  </si>
  <si>
    <t>CUST11480</t>
  </si>
  <si>
    <t>Customer 1480</t>
  </si>
  <si>
    <t>ORD504256</t>
  </si>
  <si>
    <t>ORD504488</t>
  </si>
  <si>
    <t>CUST12359</t>
  </si>
  <si>
    <t>Customer 2359</t>
  </si>
  <si>
    <t>ORD504284</t>
  </si>
  <si>
    <t>ORD502520</t>
  </si>
  <si>
    <t>CUST10528</t>
  </si>
  <si>
    <t>Customer 528</t>
  </si>
  <si>
    <t>ORD503364</t>
  </si>
  <si>
    <t>CUST11070</t>
  </si>
  <si>
    <t>Customer 1070</t>
  </si>
  <si>
    <t>ORD504314</t>
  </si>
  <si>
    <t>CUST11768</t>
  </si>
  <si>
    <t>Customer 1768</t>
  </si>
  <si>
    <t>ORD510953</t>
  </si>
  <si>
    <t>CUST10552</t>
  </si>
  <si>
    <t>Customer 552</t>
  </si>
  <si>
    <t>ORD502298</t>
  </si>
  <si>
    <t>CUST11603</t>
  </si>
  <si>
    <t>Customer 1603</t>
  </si>
  <si>
    <t>ORD506588</t>
  </si>
  <si>
    <t>CUST12309</t>
  </si>
  <si>
    <t>Customer 2309</t>
  </si>
  <si>
    <t>ORD510672</t>
  </si>
  <si>
    <t>ORD504230</t>
  </si>
  <si>
    <t>CUST12013</t>
  </si>
  <si>
    <t>Customer 2013</t>
  </si>
  <si>
    <t>ORD502076</t>
  </si>
  <si>
    <t>ORD508539</t>
  </si>
  <si>
    <t>CUST10081</t>
  </si>
  <si>
    <t>Customer 81</t>
  </si>
  <si>
    <t>ORD509450</t>
  </si>
  <si>
    <t>ORD506162</t>
  </si>
  <si>
    <t>CUST12231</t>
  </si>
  <si>
    <t>Customer 2231</t>
  </si>
  <si>
    <t>ORD511780</t>
  </si>
  <si>
    <t>CUST10185</t>
  </si>
  <si>
    <t>Customer 185</t>
  </si>
  <si>
    <t>ORD504745</t>
  </si>
  <si>
    <t>CUST11418</t>
  </si>
  <si>
    <t>Customer 1418</t>
  </si>
  <si>
    <t>ORD511957</t>
  </si>
  <si>
    <t>CUST10556</t>
  </si>
  <si>
    <t>Customer 556</t>
  </si>
  <si>
    <t>ORD508429</t>
  </si>
  <si>
    <t>CUST10325</t>
  </si>
  <si>
    <t>Customer 325</t>
  </si>
  <si>
    <t>ORD505008</t>
  </si>
  <si>
    <t>CUST10377</t>
  </si>
  <si>
    <t>Customer 377</t>
  </si>
  <si>
    <t>ORD500725</t>
  </si>
  <si>
    <t>CUST10705</t>
  </si>
  <si>
    <t>Customer 705</t>
  </si>
  <si>
    <t>ORD507247</t>
  </si>
  <si>
    <t>CUST12444</t>
  </si>
  <si>
    <t>Customer 2444</t>
  </si>
  <si>
    <t>ORD506175</t>
  </si>
  <si>
    <t>CUST11927</t>
  </si>
  <si>
    <t>Customer 1927</t>
  </si>
  <si>
    <t>ORD503158</t>
  </si>
  <si>
    <t>CUST10889</t>
  </si>
  <si>
    <t>Customer 889</t>
  </si>
  <si>
    <t>ORD510863</t>
  </si>
  <si>
    <t>CUST11679</t>
  </si>
  <si>
    <t>Customer 1679</t>
  </si>
  <si>
    <t>ORD511616</t>
  </si>
  <si>
    <t>ORD510211</t>
  </si>
  <si>
    <t>CUST11607</t>
  </si>
  <si>
    <t>Customer 1607</t>
  </si>
  <si>
    <t>ORD500829</t>
  </si>
  <si>
    <t>CUST11625</t>
  </si>
  <si>
    <t>Customer 1625</t>
  </si>
  <si>
    <t>ORD507593</t>
  </si>
  <si>
    <t>ORD508310</t>
  </si>
  <si>
    <t>CUST10168</t>
  </si>
  <si>
    <t>Customer 168</t>
  </si>
  <si>
    <t>ORD509022</t>
  </si>
  <si>
    <t>CUST11550</t>
  </si>
  <si>
    <t>Customer 1550</t>
  </si>
  <si>
    <t>ORD506144</t>
  </si>
  <si>
    <t>CUST11526</t>
  </si>
  <si>
    <t>Customer 1526</t>
  </si>
  <si>
    <t>ORD505916</t>
  </si>
  <si>
    <t>CUST12421</t>
  </si>
  <si>
    <t>Customer 2421</t>
  </si>
  <si>
    <t>ORD507587</t>
  </si>
  <si>
    <t>CUST11731</t>
  </si>
  <si>
    <t>Customer 1731</t>
  </si>
  <si>
    <t>ORD511786</t>
  </si>
  <si>
    <t>ORD504498</t>
  </si>
  <si>
    <t>CUST12382</t>
  </si>
  <si>
    <t>Customer 2382</t>
  </si>
  <si>
    <t>ORD501546</t>
  </si>
  <si>
    <t>CUST12185</t>
  </si>
  <si>
    <t>Customer 2185</t>
  </si>
  <si>
    <t>ORD508740</t>
  </si>
  <si>
    <t>CUST10049</t>
  </si>
  <si>
    <t>Customer 49</t>
  </si>
  <si>
    <t>ORD500604</t>
  </si>
  <si>
    <t>ORD502542</t>
  </si>
  <si>
    <t>ORD502009</t>
  </si>
  <si>
    <t>CUST11687</t>
  </si>
  <si>
    <t>Customer 1687</t>
  </si>
  <si>
    <t>ORD509396</t>
  </si>
  <si>
    <t>CUST11517</t>
  </si>
  <si>
    <t>Customer 1517</t>
  </si>
  <si>
    <t>ORD503555</t>
  </si>
  <si>
    <t>CUST11626</t>
  </si>
  <si>
    <t>Customer 1626</t>
  </si>
  <si>
    <t>ORD510183</t>
  </si>
  <si>
    <t>CUST10131</t>
  </si>
  <si>
    <t>Customer 131</t>
  </si>
  <si>
    <t>ORD507053</t>
  </si>
  <si>
    <t>ORD502906</t>
  </si>
  <si>
    <t>ORD503099</t>
  </si>
  <si>
    <t>CUST11114</t>
  </si>
  <si>
    <t>Customer 1114</t>
  </si>
  <si>
    <t>ORD506114</t>
  </si>
  <si>
    <t>CUST10926</t>
  </si>
  <si>
    <t>Customer 926</t>
  </si>
  <si>
    <t>ORD510387</t>
  </si>
  <si>
    <t>CUST11182</t>
  </si>
  <si>
    <t>Customer 1182</t>
  </si>
  <si>
    <t>ORD509706</t>
  </si>
  <si>
    <t>CUST11398</t>
  </si>
  <si>
    <t>Customer 1398</t>
  </si>
  <si>
    <t>ORD504944</t>
  </si>
  <si>
    <t>CUST11562</t>
  </si>
  <si>
    <t>Customer 1562</t>
  </si>
  <si>
    <t>ORD503420</t>
  </si>
  <si>
    <t>ORD511783</t>
  </si>
  <si>
    <t>CUST11218</t>
  </si>
  <si>
    <t>Customer 1218</t>
  </si>
  <si>
    <t>ORD504526</t>
  </si>
  <si>
    <t>CUST11706</t>
  </si>
  <si>
    <t>Customer 1706</t>
  </si>
  <si>
    <t>ORD507700</t>
  </si>
  <si>
    <t>ORD507436</t>
  </si>
  <si>
    <t>CUST10122</t>
  </si>
  <si>
    <t>Customer 122</t>
  </si>
  <si>
    <t>ORD504704</t>
  </si>
  <si>
    <t>CUST11237</t>
  </si>
  <si>
    <t>Customer 1237</t>
  </si>
  <si>
    <t>ORD502514</t>
  </si>
  <si>
    <t>CUST12036</t>
  </si>
  <si>
    <t>Customer 2036</t>
  </si>
  <si>
    <t>ORD503517</t>
  </si>
  <si>
    <t>CUST10795</t>
  </si>
  <si>
    <t>Customer 795</t>
  </si>
  <si>
    <t>ORD511065</t>
  </si>
  <si>
    <t>CUST12407</t>
  </si>
  <si>
    <t>Customer 2407</t>
  </si>
  <si>
    <t>ORD511988</t>
  </si>
  <si>
    <t>CUST10860</t>
  </si>
  <si>
    <t>Customer 860</t>
  </si>
  <si>
    <t>ORD500518</t>
  </si>
  <si>
    <t>CUST12334</t>
  </si>
  <si>
    <t>Customer 2334</t>
  </si>
  <si>
    <t>ORD508028</t>
  </si>
  <si>
    <t>ORD501426</t>
  </si>
  <si>
    <t>CUST10712</t>
  </si>
  <si>
    <t>Customer 712</t>
  </si>
  <si>
    <t>ORD506583</t>
  </si>
  <si>
    <t>ORD503805</t>
  </si>
  <si>
    <t>CUST11818</t>
  </si>
  <si>
    <t>Customer 1818</t>
  </si>
  <si>
    <t>ORD505542</t>
  </si>
  <si>
    <t>CUST11971</t>
  </si>
  <si>
    <t>Customer 1971</t>
  </si>
  <si>
    <t>ORD509069</t>
  </si>
  <si>
    <t>CUST10076</t>
  </si>
  <si>
    <t>Customer 76</t>
  </si>
  <si>
    <t>ORD502062</t>
  </si>
  <si>
    <t>CUST10228</t>
  </si>
  <si>
    <t>Customer 228</t>
  </si>
  <si>
    <t>ORD508441</t>
  </si>
  <si>
    <t>CUST11040</t>
  </si>
  <si>
    <t>Customer 1040</t>
  </si>
  <si>
    <t>ORD505018</t>
  </si>
  <si>
    <t>CUST10446</t>
  </si>
  <si>
    <t>Customer 446</t>
  </si>
  <si>
    <t>ORD511143</t>
  </si>
  <si>
    <t>CUST10969</t>
  </si>
  <si>
    <t>Customer 969</t>
  </si>
  <si>
    <t>ORD501756</t>
  </si>
  <si>
    <t>ORD506782</t>
  </si>
  <si>
    <t>CUST10054</t>
  </si>
  <si>
    <t>Customer 54</t>
  </si>
  <si>
    <t>ORD508225</t>
  </si>
  <si>
    <t>CUST10015</t>
  </si>
  <si>
    <t>Customer 15</t>
  </si>
  <si>
    <t>ORD503994</t>
  </si>
  <si>
    <t>CUST11673</t>
  </si>
  <si>
    <t>Customer 1673</t>
  </si>
  <si>
    <t>ORD506206</t>
  </si>
  <si>
    <t>CUST12402</t>
  </si>
  <si>
    <t>Customer 2402</t>
  </si>
  <si>
    <t>ORD504786</t>
  </si>
  <si>
    <t>ORD502615</t>
  </si>
  <si>
    <t>CUST12269</t>
  </si>
  <si>
    <t>Customer 2269</t>
  </si>
  <si>
    <t>ORD509671</t>
  </si>
  <si>
    <t>CUST10344</t>
  </si>
  <si>
    <t>Customer 344</t>
  </si>
  <si>
    <t>ORD507655</t>
  </si>
  <si>
    <t>CUST11876</t>
  </si>
  <si>
    <t>Customer 1876</t>
  </si>
  <si>
    <t>ORD503849</t>
  </si>
  <si>
    <t>CUST10374</t>
  </si>
  <si>
    <t>Customer 374</t>
  </si>
  <si>
    <t>ORD500965</t>
  </si>
  <si>
    <t>CUST11915</t>
  </si>
  <si>
    <t>Customer 1915</t>
  </si>
  <si>
    <t>ORD502463</t>
  </si>
  <si>
    <t>CUST10975</t>
  </si>
  <si>
    <t>Customer 975</t>
  </si>
  <si>
    <t>ORD507648</t>
  </si>
  <si>
    <t>CUST11012</t>
  </si>
  <si>
    <t>Customer 1012</t>
  </si>
  <si>
    <t>ORD509720</t>
  </si>
  <si>
    <t>CUST11662</t>
  </si>
  <si>
    <t>Customer 1662</t>
  </si>
  <si>
    <t>ORD502621</t>
  </si>
  <si>
    <t>CUST12284</t>
  </si>
  <si>
    <t>Customer 2284</t>
  </si>
  <si>
    <t>ORD511670</t>
  </si>
  <si>
    <t>CUST10626</t>
  </si>
  <si>
    <t>Customer 626</t>
  </si>
  <si>
    <t>ORD505596</t>
  </si>
  <si>
    <t>CUST11693</t>
  </si>
  <si>
    <t>Customer 1693</t>
  </si>
  <si>
    <t>ORD507379</t>
  </si>
  <si>
    <t>CUST11810</t>
  </si>
  <si>
    <t>Customer 1810</t>
  </si>
  <si>
    <t>ORD505224</t>
  </si>
  <si>
    <t>CUST12049</t>
  </si>
  <si>
    <t>Customer 2049</t>
  </si>
  <si>
    <t>ORD502081</t>
  </si>
  <si>
    <t>ORD509254</t>
  </si>
  <si>
    <t>CUST11845</t>
  </si>
  <si>
    <t>Customer 1845</t>
  </si>
  <si>
    <t>ORD509225</t>
  </si>
  <si>
    <t>CUST11274</t>
  </si>
  <si>
    <t>Customer 1274</t>
  </si>
  <si>
    <t>ORD504754</t>
  </si>
  <si>
    <t>CUST10508</t>
  </si>
  <si>
    <t>Customer 508</t>
  </si>
  <si>
    <t>ORD509593</t>
  </si>
  <si>
    <t>ORD501375</t>
  </si>
  <si>
    <t>CUST10005</t>
  </si>
  <si>
    <t>Customer 5</t>
  </si>
  <si>
    <t>ORD502362</t>
  </si>
  <si>
    <t>CUST10872</t>
  </si>
  <si>
    <t>Customer 872</t>
  </si>
  <si>
    <t>ORD506600</t>
  </si>
  <si>
    <t>CUST12265</t>
  </si>
  <si>
    <t>Customer 2265</t>
  </si>
  <si>
    <t>ORD508445</t>
  </si>
  <si>
    <t>CUST10287</t>
  </si>
  <si>
    <t>Customer 287</t>
  </si>
  <si>
    <t>ORD502623</t>
  </si>
  <si>
    <t>CUST12443</t>
  </si>
  <si>
    <t>Customer 2443</t>
  </si>
  <si>
    <t>ORD510237</t>
  </si>
  <si>
    <t>CUST10806</t>
  </si>
  <si>
    <t>Customer 806</t>
  </si>
  <si>
    <t>ORD502432</t>
  </si>
  <si>
    <t>CUST12059</t>
  </si>
  <si>
    <t>Customer 2059</t>
  </si>
  <si>
    <t>ORD505178</t>
  </si>
  <si>
    <t>ORD501095</t>
  </si>
  <si>
    <t>ORD511006</t>
  </si>
  <si>
    <t>CUST11437</t>
  </si>
  <si>
    <t>Customer 1437</t>
  </si>
  <si>
    <t>ORD508623</t>
  </si>
  <si>
    <t>CUST12212</t>
  </si>
  <si>
    <t>Customer 2212</t>
  </si>
  <si>
    <t>ORD501561</t>
  </si>
  <si>
    <t>ORD507461</t>
  </si>
  <si>
    <t>CUST12437</t>
  </si>
  <si>
    <t>Customer 2437</t>
  </si>
  <si>
    <t>ORD502222</t>
  </si>
  <si>
    <t>CUST10634</t>
  </si>
  <si>
    <t>Customer 634</t>
  </si>
  <si>
    <t>ORD506982</t>
  </si>
  <si>
    <t>CUST11541</t>
  </si>
  <si>
    <t>Customer 1541</t>
  </si>
  <si>
    <t>ORD507772</t>
  </si>
  <si>
    <t>ORD504909</t>
  </si>
  <si>
    <t>CUST11696</t>
  </si>
  <si>
    <t>Customer 1696</t>
  </si>
  <si>
    <t>ORD506482</t>
  </si>
  <si>
    <t>ORD507813</t>
  </si>
  <si>
    <t>CUST12293</t>
  </si>
  <si>
    <t>Customer 2293</t>
  </si>
  <si>
    <t>ORD503196</t>
  </si>
  <si>
    <t>CUST11289</t>
  </si>
  <si>
    <t>Customer 1289</t>
  </si>
  <si>
    <t>ORD511063</t>
  </si>
  <si>
    <t>CUST12366</t>
  </si>
  <si>
    <t>Customer 2366</t>
  </si>
  <si>
    <t>ORD510765</t>
  </si>
  <si>
    <t>CUST11631</t>
  </si>
  <si>
    <t>Customer 1631</t>
  </si>
  <si>
    <t>ORD504335</t>
  </si>
  <si>
    <t>CUST10774</t>
  </si>
  <si>
    <t>Customer 774</t>
  </si>
  <si>
    <t>ORD503997</t>
  </si>
  <si>
    <t>CUST11967</t>
  </si>
  <si>
    <t>Customer 1967</t>
  </si>
  <si>
    <t>ORD504422</t>
  </si>
  <si>
    <t>ORD506973</t>
  </si>
  <si>
    <t>ORD508363</t>
  </si>
  <si>
    <t>CUST10398</t>
  </si>
  <si>
    <t>Customer 398</t>
  </si>
  <si>
    <t>ORD508705</t>
  </si>
  <si>
    <t>CUST11953</t>
  </si>
  <si>
    <t>Customer 1953</t>
  </si>
  <si>
    <t>ORD503918</t>
  </si>
  <si>
    <t>ORD502158</t>
  </si>
  <si>
    <t>CUST11583</t>
  </si>
  <si>
    <t>Customer 1583</t>
  </si>
  <si>
    <t>ORD506474</t>
  </si>
  <si>
    <t>ORD510217</t>
  </si>
  <si>
    <t>CUST11881</t>
  </si>
  <si>
    <t>Customer 1881</t>
  </si>
  <si>
    <t>ORD505485</t>
  </si>
  <si>
    <t>CUST10164</t>
  </si>
  <si>
    <t>Customer 164</t>
  </si>
  <si>
    <t>ORD510874</t>
  </si>
  <si>
    <t>ORD510372</t>
  </si>
  <si>
    <t>CUST10776</t>
  </si>
  <si>
    <t>Customer 776</t>
  </si>
  <si>
    <t>ORD508630</t>
  </si>
  <si>
    <t>ORD508642</t>
  </si>
  <si>
    <t>CUST10027</t>
  </si>
  <si>
    <t>Customer 27</t>
  </si>
  <si>
    <t>ORD503295</t>
  </si>
  <si>
    <t>CUST10797</t>
  </si>
  <si>
    <t>Customer 797</t>
  </si>
  <si>
    <t>ORD510037</t>
  </si>
  <si>
    <t>CUST11210</t>
  </si>
  <si>
    <t>Customer 1210</t>
  </si>
  <si>
    <t>ORD500003</t>
  </si>
  <si>
    <t>CUST11358</t>
  </si>
  <si>
    <t>Customer 1358</t>
  </si>
  <si>
    <t>ORD504927</t>
  </si>
  <si>
    <t>ORD510800</t>
  </si>
  <si>
    <t>CUST10086</t>
  </si>
  <si>
    <t>Customer 86</t>
  </si>
  <si>
    <t>ORD508675</t>
  </si>
  <si>
    <t>ORD511806</t>
  </si>
  <si>
    <t>CUST10693</t>
  </si>
  <si>
    <t>Customer 693</t>
  </si>
  <si>
    <t>ORD507229</t>
  </si>
  <si>
    <t>CUST10031</t>
  </si>
  <si>
    <t>Customer 31</t>
  </si>
  <si>
    <t>ORD509261</t>
  </si>
  <si>
    <t>ORD500570</t>
  </si>
  <si>
    <t>CUST11920</t>
  </si>
  <si>
    <t>Customer 1920</t>
  </si>
  <si>
    <t>ORD508518</t>
  </si>
  <si>
    <t>CUST12456</t>
  </si>
  <si>
    <t>Customer 2456</t>
  </si>
  <si>
    <t>ORD502413</t>
  </si>
  <si>
    <t>CUST11795</t>
  </si>
  <si>
    <t>Customer 1795</t>
  </si>
  <si>
    <t>ORD511092</t>
  </si>
  <si>
    <t>CUST11325</t>
  </si>
  <si>
    <t>Customer 1325</t>
  </si>
  <si>
    <t>ORD502313</t>
  </si>
  <si>
    <t>CUST10047</t>
  </si>
  <si>
    <t>Customer 47</t>
  </si>
  <si>
    <t>ORD510477</t>
  </si>
  <si>
    <t>ORD510680</t>
  </si>
  <si>
    <t>CUST11282</t>
  </si>
  <si>
    <t>Customer 1282</t>
  </si>
  <si>
    <t>ORD510215</t>
  </si>
  <si>
    <t>ORD508116</t>
  </si>
  <si>
    <t>CUST10296</t>
  </si>
  <si>
    <t>Customer 296</t>
  </si>
  <si>
    <t>ORD500758</t>
  </si>
  <si>
    <t>CUST11434</t>
  </si>
  <si>
    <t>Customer 1434</t>
  </si>
  <si>
    <t>ORD504061</t>
  </si>
  <si>
    <t>CUST11059</t>
  </si>
  <si>
    <t>Customer 1059</t>
  </si>
  <si>
    <t>ORD507331</t>
  </si>
  <si>
    <t>CUST12228</t>
  </si>
  <si>
    <t>Customer 2228</t>
  </si>
  <si>
    <t>ORD507271</t>
  </si>
  <si>
    <t>CUST10449</t>
  </si>
  <si>
    <t>Customer 449</t>
  </si>
  <si>
    <t>ORD506709</t>
  </si>
  <si>
    <t>CUST11161</t>
  </si>
  <si>
    <t>Customer 1161</t>
  </si>
  <si>
    <t>ORD509322</t>
  </si>
  <si>
    <t>CUST11066</t>
  </si>
  <si>
    <t>Customer 1066</t>
  </si>
  <si>
    <t>ORD500842</t>
  </si>
  <si>
    <t>ORD510978</t>
  </si>
  <si>
    <t>CUST11699</t>
  </si>
  <si>
    <t>Customer 1699</t>
  </si>
  <si>
    <t>ORD507427</t>
  </si>
  <si>
    <t>CUST10580</t>
  </si>
  <si>
    <t>Customer 580</t>
  </si>
  <si>
    <t>ORD503359</t>
  </si>
  <si>
    <t>CUST10298</t>
  </si>
  <si>
    <t>Customer 298</t>
  </si>
  <si>
    <t>ORD504218</t>
  </si>
  <si>
    <t>CUST10830</t>
  </si>
  <si>
    <t>Customer 830</t>
  </si>
  <si>
    <t>ORD500449</t>
  </si>
  <si>
    <t>CUST10041</t>
  </si>
  <si>
    <t>Customer 41</t>
  </si>
  <si>
    <t>ORD507060</t>
  </si>
  <si>
    <t>ORD507467</t>
  </si>
  <si>
    <t>CUST10715</t>
  </si>
  <si>
    <t>Customer 715</t>
  </si>
  <si>
    <t>ORD507983</t>
  </si>
  <si>
    <t>CUST11253</t>
  </si>
  <si>
    <t>Customer 1253</t>
  </si>
  <si>
    <t>ORD503655</t>
  </si>
  <si>
    <t>CUST10213</t>
  </si>
  <si>
    <t>Customer 213</t>
  </si>
  <si>
    <t>ORD508571</t>
  </si>
  <si>
    <t>CUST11087</t>
  </si>
  <si>
    <t>Customer 1087</t>
  </si>
  <si>
    <t>ORD507376</t>
  </si>
  <si>
    <t>CUST12259</t>
  </si>
  <si>
    <t>Customer 2259</t>
  </si>
  <si>
    <t>ORD506289</t>
  </si>
  <si>
    <t>ORD508180</t>
  </si>
  <si>
    <t>ORD510241</t>
  </si>
  <si>
    <t>CUST10838</t>
  </si>
  <si>
    <t>Customer 838</t>
  </si>
  <si>
    <t>ORD502185</t>
  </si>
  <si>
    <t>CUST10994</t>
  </si>
  <si>
    <t>Customer 994</t>
  </si>
  <si>
    <t>ORD506313</t>
  </si>
  <si>
    <t>CUST11838</t>
  </si>
  <si>
    <t>Customer 1838</t>
  </si>
  <si>
    <t>ORD510348</t>
  </si>
  <si>
    <t>CUST12196</t>
  </si>
  <si>
    <t>Customer 2196</t>
  </si>
  <si>
    <t>ORD508615</t>
  </si>
  <si>
    <t>CUST11637</t>
  </si>
  <si>
    <t>Customer 1637</t>
  </si>
  <si>
    <t>ORD507082</t>
  </si>
  <si>
    <t>CUST11601</t>
  </si>
  <si>
    <t>Customer 1601</t>
  </si>
  <si>
    <t>ORD500985</t>
  </si>
  <si>
    <t>CUST10371</t>
  </si>
  <si>
    <t>Customer 371</t>
  </si>
  <si>
    <t>ORD509883</t>
  </si>
  <si>
    <t>CUST11269</t>
  </si>
  <si>
    <t>Customer 1269</t>
  </si>
  <si>
    <t>ORD503350</t>
  </si>
  <si>
    <t>CUST10137</t>
  </si>
  <si>
    <t>Customer 137</t>
  </si>
  <si>
    <t>ORD500296</t>
  </si>
  <si>
    <t>ORD501513</t>
  </si>
  <si>
    <t>CUST11524</t>
  </si>
  <si>
    <t>Customer 1524</t>
  </si>
  <si>
    <t>ORD502291</t>
  </si>
  <si>
    <t>CUST11558</t>
  </si>
  <si>
    <t>Customer 1558</t>
  </si>
  <si>
    <t>ORD507669</t>
  </si>
  <si>
    <t>CUST10376</t>
  </si>
  <si>
    <t>Customer 376</t>
  </si>
  <si>
    <t>ORD506619</t>
  </si>
  <si>
    <t>CUST10543</t>
  </si>
  <si>
    <t>Customer 543</t>
  </si>
  <si>
    <t>ORD501155</t>
  </si>
  <si>
    <t>CUST11596</t>
  </si>
  <si>
    <t>Customer 1596</t>
  </si>
  <si>
    <t>ORD509847</t>
  </si>
  <si>
    <t>CUST11568</t>
  </si>
  <si>
    <t>Customer 1568</t>
  </si>
  <si>
    <t>ORD503134</t>
  </si>
  <si>
    <t>CUST12422</t>
  </si>
  <si>
    <t>Customer 2422</t>
  </si>
  <si>
    <t>ORD503408</t>
  </si>
  <si>
    <t>ORD504943</t>
  </si>
  <si>
    <t>CUST12242</t>
  </si>
  <si>
    <t>Customer 2242</t>
  </si>
  <si>
    <t>ORD508592</t>
  </si>
  <si>
    <t>CUST12058</t>
  </si>
  <si>
    <t>Customer 2058</t>
  </si>
  <si>
    <t>ORD509377</t>
  </si>
  <si>
    <t>CUST12143</t>
  </si>
  <si>
    <t>Customer 2143</t>
  </si>
  <si>
    <t>ORD509915</t>
  </si>
  <si>
    <t>ORD506465</t>
  </si>
  <si>
    <t>CUST11024</t>
  </si>
  <si>
    <t>Customer 1024</t>
  </si>
  <si>
    <t>ORD505700</t>
  </si>
  <si>
    <t>CUST12483</t>
  </si>
  <si>
    <t>Customer 2483</t>
  </si>
  <si>
    <t>ORD502572</t>
  </si>
  <si>
    <t>CUST10959</t>
  </si>
  <si>
    <t>Customer 959</t>
  </si>
  <si>
    <t>ORD507855</t>
  </si>
  <si>
    <t>CUST10183</t>
  </si>
  <si>
    <t>Customer 183</t>
  </si>
  <si>
    <t>ORD506358</t>
  </si>
  <si>
    <t>CUST11857</t>
  </si>
  <si>
    <t>Customer 1857</t>
  </si>
  <si>
    <t>ORD508131</t>
  </si>
  <si>
    <t>ORD510473</t>
  </si>
  <si>
    <t>ORD506752</t>
  </si>
  <si>
    <t>CUST10549</t>
  </si>
  <si>
    <t>Customer 549</t>
  </si>
  <si>
    <t>ORD503485</t>
  </si>
  <si>
    <t>CUST10248</t>
  </si>
  <si>
    <t>Customer 248</t>
  </si>
  <si>
    <t>ORD510683</t>
  </si>
  <si>
    <t>CUST10209</t>
  </si>
  <si>
    <t>Customer 209</t>
  </si>
  <si>
    <t>ORD511255</t>
  </si>
  <si>
    <t>ORD507804</t>
  </si>
  <si>
    <t>CUST11029</t>
  </si>
  <si>
    <t>Customer 1029</t>
  </si>
  <si>
    <t>ORD505037</t>
  </si>
  <si>
    <t>CUST11440</t>
  </si>
  <si>
    <t>Customer 1440</t>
  </si>
  <si>
    <t>ORD506125</t>
  </si>
  <si>
    <t>CUST10363</t>
  </si>
  <si>
    <t>Customer 363</t>
  </si>
  <si>
    <t>ORD509960</t>
  </si>
  <si>
    <t>CUST12415</t>
  </si>
  <si>
    <t>Customer 2415</t>
  </si>
  <si>
    <t>ORD501506</t>
  </si>
  <si>
    <t>ORD510902</t>
  </si>
  <si>
    <t>ORD504895</t>
  </si>
  <si>
    <t>CUST10208</t>
  </si>
  <si>
    <t>Customer 208</t>
  </si>
  <si>
    <t>ORD510028</t>
  </si>
  <si>
    <t>CUST10803</t>
  </si>
  <si>
    <t>Customer 803</t>
  </si>
  <si>
    <t>ORD504115</t>
  </si>
  <si>
    <t>ORD509360</t>
  </si>
  <si>
    <t>CUST11749</t>
  </si>
  <si>
    <t>Customer 1749</t>
  </si>
  <si>
    <t>ORD508073</t>
  </si>
  <si>
    <t>CUST12387</t>
  </si>
  <si>
    <t>Customer 2387</t>
  </si>
  <si>
    <t>ORD501709</t>
  </si>
  <si>
    <t>CUST10338</t>
  </si>
  <si>
    <t>Customer 338</t>
  </si>
  <si>
    <t>ORD509966</t>
  </si>
  <si>
    <t>ORD500120</t>
  </si>
  <si>
    <t>CUST10525</t>
  </si>
  <si>
    <t>Customer 525</t>
  </si>
  <si>
    <t>ORD510740</t>
  </si>
  <si>
    <t>CUST10928</t>
  </si>
  <si>
    <t>Customer 928</t>
  </si>
  <si>
    <t>ORD503457</t>
  </si>
  <si>
    <t>ORD503887</t>
  </si>
  <si>
    <t>CUST11150</t>
  </si>
  <si>
    <t>Customer 1150</t>
  </si>
  <si>
    <t>ORD500110</t>
  </si>
  <si>
    <t>ORD502119</t>
  </si>
  <si>
    <t>ORD503834</t>
  </si>
  <si>
    <t>CUST11904</t>
  </si>
  <si>
    <t>Customer 1904</t>
  </si>
  <si>
    <t>ORD502359</t>
  </si>
  <si>
    <t>ORD506355</t>
  </si>
  <si>
    <t>CUST10731</t>
  </si>
  <si>
    <t>Customer 731</t>
  </si>
  <si>
    <t>ORD510378</t>
  </si>
  <si>
    <t>CUST11143</t>
  </si>
  <si>
    <t>Customer 1143</t>
  </si>
  <si>
    <t>ORD502576</t>
  </si>
  <si>
    <t>CUST10876</t>
  </si>
  <si>
    <t>Customer 876</t>
  </si>
  <si>
    <t>ORD502201</t>
  </si>
  <si>
    <t>CUST11484</t>
  </si>
  <si>
    <t>Customer 1484</t>
  </si>
  <si>
    <t>ORD500585</t>
  </si>
  <si>
    <t>CUST11380</t>
  </si>
  <si>
    <t>Customer 1380</t>
  </si>
  <si>
    <t>ORD502279</t>
  </si>
  <si>
    <t>CUST11297</t>
  </si>
  <si>
    <t>Customer 1297</t>
  </si>
  <si>
    <t>ORD506800</t>
  </si>
  <si>
    <t>CUST11913</t>
  </si>
  <si>
    <t>Customer 1913</t>
  </si>
  <si>
    <t>ORD500653</t>
  </si>
  <si>
    <t>ORD502226</t>
  </si>
  <si>
    <t>ORD505741</t>
  </si>
  <si>
    <t>CUST10266</t>
  </si>
  <si>
    <t>Customer 266</t>
  </si>
  <si>
    <t>ORD509409</t>
  </si>
  <si>
    <t>CUST11381</t>
  </si>
  <si>
    <t>Customer 1381</t>
  </si>
  <si>
    <t>ORD508072</t>
  </si>
  <si>
    <t>CUST11657</t>
  </si>
  <si>
    <t>Customer 1657</t>
  </si>
  <si>
    <t>ORD511940</t>
  </si>
  <si>
    <t>CUST12032</t>
  </si>
  <si>
    <t>Customer 2032</t>
  </si>
  <si>
    <t>ORD507713</t>
  </si>
  <si>
    <t>CUST11705</t>
  </si>
  <si>
    <t>Customer 1705</t>
  </si>
  <si>
    <t>ORD508855</t>
  </si>
  <si>
    <t>CUST12433</t>
  </si>
  <si>
    <t>Customer 2433</t>
  </si>
  <si>
    <t>ORD500026</t>
  </si>
  <si>
    <t>ORD510697</t>
  </si>
  <si>
    <t>CUST11469</t>
  </si>
  <si>
    <t>Customer 1469</t>
  </si>
  <si>
    <t>ORD510705</t>
  </si>
  <si>
    <t>CUST10146</t>
  </si>
  <si>
    <t>Customer 146</t>
  </si>
  <si>
    <t>ORD506784</t>
  </si>
  <si>
    <t>CUST10174</t>
  </si>
  <si>
    <t>Customer 174</t>
  </si>
  <si>
    <t>ORD510710</t>
  </si>
  <si>
    <t>ORD511874</t>
  </si>
  <si>
    <t>CUST11120</t>
  </si>
  <si>
    <t>Customer 1120</t>
  </si>
  <si>
    <t>ORD505805</t>
  </si>
  <si>
    <t>ORD507516</t>
  </si>
  <si>
    <t>CUST12310</t>
  </si>
  <si>
    <t>Customer 2310</t>
  </si>
  <si>
    <t>ORD502760</t>
  </si>
  <si>
    <t>CUST10660</t>
  </si>
  <si>
    <t>Customer 660</t>
  </si>
  <si>
    <t>ORD506126</t>
  </si>
  <si>
    <t>ORD502515</t>
  </si>
  <si>
    <t>ORD506356</t>
  </si>
  <si>
    <t>ORD503996</t>
  </si>
  <si>
    <t>CUST11422</t>
  </si>
  <si>
    <t>Customer 1422</t>
  </si>
  <si>
    <t>ORD503792</t>
  </si>
  <si>
    <t>CUST11720</t>
  </si>
  <si>
    <t>Customer 1720</t>
  </si>
  <si>
    <t>ORD511299</t>
  </si>
  <si>
    <t>CUST10739</t>
  </si>
  <si>
    <t>Customer 739</t>
  </si>
  <si>
    <t>ORD505430</t>
  </si>
  <si>
    <t>CUST10676</t>
  </si>
  <si>
    <t>Customer 676</t>
  </si>
  <si>
    <t>ORD503362</t>
  </si>
  <si>
    <t>CUST12364</t>
  </si>
  <si>
    <t>Customer 2364</t>
  </si>
  <si>
    <t>ORD505548</t>
  </si>
  <si>
    <t>CUST11263</t>
  </si>
  <si>
    <t>Customer 1263</t>
  </si>
  <si>
    <t>ORD511472</t>
  </si>
  <si>
    <t>ORD500111</t>
  </si>
  <si>
    <t>CUST10545</t>
  </si>
  <si>
    <t>Customer 545</t>
  </si>
  <si>
    <t>ORD509895</t>
  </si>
  <si>
    <t>CUST10781</t>
  </si>
  <si>
    <t>Customer 781</t>
  </si>
  <si>
    <t>ORD501952</t>
  </si>
  <si>
    <t>CUST11491</t>
  </si>
  <si>
    <t>Customer 1491</t>
  </si>
  <si>
    <t>ORD507625</t>
  </si>
  <si>
    <t>ORD510825</t>
  </si>
  <si>
    <t>ORD508953</t>
  </si>
  <si>
    <t>CUST10738</t>
  </si>
  <si>
    <t>Customer 738</t>
  </si>
  <si>
    <t>ORD501793</t>
  </si>
  <si>
    <t>ORD510338</t>
  </si>
  <si>
    <t>CUST11028</t>
  </si>
  <si>
    <t>Customer 1028</t>
  </si>
  <si>
    <t>ORD507924</t>
  </si>
  <si>
    <t>CUST10452</t>
  </si>
  <si>
    <t>Customer 452</t>
  </si>
  <si>
    <t>ORD502020</t>
  </si>
  <si>
    <t>CUST10517</t>
  </si>
  <si>
    <t>Customer 517</t>
  </si>
  <si>
    <t>ORD511149</t>
  </si>
  <si>
    <t>CUST10535</t>
  </si>
  <si>
    <t>Customer 535</t>
  </si>
  <si>
    <t>ORD501593</t>
  </si>
  <si>
    <t>CUST11088</t>
  </si>
  <si>
    <t>Customer 1088</t>
  </si>
  <si>
    <t>ORD503928</t>
  </si>
  <si>
    <t>CUST10441</t>
  </si>
  <si>
    <t>Customer 441</t>
  </si>
  <si>
    <t>ORD507659</t>
  </si>
  <si>
    <t>CUST11701</t>
  </si>
  <si>
    <t>Customer 1701</t>
  </si>
  <si>
    <t>ORD500713</t>
  </si>
  <si>
    <t>CUST10253</t>
  </si>
  <si>
    <t>Customer 253</t>
  </si>
  <si>
    <t>ORD500716</t>
  </si>
  <si>
    <t>CUST12007</t>
  </si>
  <si>
    <t>Customer 2007</t>
  </si>
  <si>
    <t>ORD505080</t>
  </si>
  <si>
    <t>ORD500257</t>
  </si>
  <si>
    <t>ORD507472</t>
  </si>
  <si>
    <t>CUST12363</t>
  </si>
  <si>
    <t>Customer 2363</t>
  </si>
  <si>
    <t>ORD511264</t>
  </si>
  <si>
    <t>ORD505883</t>
  </si>
  <si>
    <t>CUST10384</t>
  </si>
  <si>
    <t>Customer 384</t>
  </si>
  <si>
    <t>ORD503664</t>
  </si>
  <si>
    <t>CUST12416</t>
  </si>
  <si>
    <t>Customer 2416</t>
  </si>
  <si>
    <t>ORD508773</t>
  </si>
  <si>
    <t>CUST11152</t>
  </si>
  <si>
    <t>Customer 1152</t>
  </si>
  <si>
    <t>ORD501670</t>
  </si>
  <si>
    <t>ORD507910</t>
  </si>
  <si>
    <t>ORD505366</t>
  </si>
  <si>
    <t>CUST11587</t>
  </si>
  <si>
    <t>Customer 1587</t>
  </si>
  <si>
    <t>ORD511067</t>
  </si>
  <si>
    <t>CUST10647</t>
  </si>
  <si>
    <t>Customer 647</t>
  </si>
  <si>
    <t>ORD509027</t>
  </si>
  <si>
    <t>CUST12092</t>
  </si>
  <si>
    <t>Customer 2092</t>
  </si>
  <si>
    <t>ORD509189</t>
  </si>
  <si>
    <t>CUST10100</t>
  </si>
  <si>
    <t>Customer 100</t>
  </si>
  <si>
    <t>ORD511891</t>
  </si>
  <si>
    <t>ORD506524</t>
  </si>
  <si>
    <t>CUST10991</t>
  </si>
  <si>
    <t>Customer 991</t>
  </si>
  <si>
    <t>ORD511544</t>
  </si>
  <si>
    <t>ORD506039</t>
  </si>
  <si>
    <t>CUST10982</t>
  </si>
  <si>
    <t>Customer 982</t>
  </si>
  <si>
    <t>ORD511785</t>
  </si>
  <si>
    <t>CUST10395</t>
  </si>
  <si>
    <t>Customer 395</t>
  </si>
  <si>
    <t>ORD504562</t>
  </si>
  <si>
    <t>ORD505392</t>
  </si>
  <si>
    <t>ORD502166</t>
  </si>
  <si>
    <t>CUST12413</t>
  </si>
  <si>
    <t>Customer 2413</t>
  </si>
  <si>
    <t>ORD507359</t>
  </si>
  <si>
    <t>CUST11569</t>
  </si>
  <si>
    <t>Customer 1569</t>
  </si>
  <si>
    <t>ORD510234</t>
  </si>
  <si>
    <t>CUST11945</t>
  </si>
  <si>
    <t>Customer 1945</t>
  </si>
  <si>
    <t>ORD500230</t>
  </si>
  <si>
    <t>CUST10700</t>
  </si>
  <si>
    <t>Customer 700</t>
  </si>
  <si>
    <t>ORD510609</t>
  </si>
  <si>
    <t>CUST10347</t>
  </si>
  <si>
    <t>Customer 347</t>
  </si>
  <si>
    <t>ORD501666</t>
  </si>
  <si>
    <t>CUST10464</t>
  </si>
  <si>
    <t>Customer 464</t>
  </si>
  <si>
    <t>ORD503291</t>
  </si>
  <si>
    <t>ORD503077</t>
  </si>
  <si>
    <t>CUST10381</t>
  </si>
  <si>
    <t>Customer 381</t>
  </si>
  <si>
    <t>ORD511127</t>
  </si>
  <si>
    <t>ORD504057</t>
  </si>
  <si>
    <t>ORD507395</t>
  </si>
  <si>
    <t>CUST10874</t>
  </si>
  <si>
    <t>Customer 874</t>
  </si>
  <si>
    <t>ORD505237</t>
  </si>
  <si>
    <t>ORD504789</t>
  </si>
  <si>
    <t>CUST12411</t>
  </si>
  <si>
    <t>Customer 2411</t>
  </si>
  <si>
    <t>ORD504690</t>
  </si>
  <si>
    <t>ORD506375</t>
  </si>
  <si>
    <t>CUST12010</t>
  </si>
  <si>
    <t>Customer 2010</t>
  </si>
  <si>
    <t>ORD509714</t>
  </si>
  <si>
    <t>ORD504340</t>
  </si>
  <si>
    <t>CUST10594</t>
  </si>
  <si>
    <t>Customer 594</t>
  </si>
  <si>
    <t>ORD502489</t>
  </si>
  <si>
    <t>ORD508287</t>
  </si>
  <si>
    <t>CUST11622</t>
  </si>
  <si>
    <t>Customer 1622</t>
  </si>
  <si>
    <t>ORD502869</t>
  </si>
  <si>
    <t>CUST11042</t>
  </si>
  <si>
    <t>Customer 1042</t>
  </si>
  <si>
    <t>ORD502178</t>
  </si>
  <si>
    <t>CUST10950</t>
  </si>
  <si>
    <t>Customer 950</t>
  </si>
  <si>
    <t>ORD511385</t>
  </si>
  <si>
    <t>ORD503131</t>
  </si>
  <si>
    <t>ORD502010</t>
  </si>
  <si>
    <t>CUST10622</t>
  </si>
  <si>
    <t>Customer 622</t>
  </si>
  <si>
    <t>ORD511295</t>
  </si>
  <si>
    <t>CUST12282</t>
  </si>
  <si>
    <t>Customer 2282</t>
  </si>
  <si>
    <t>ORD508695</t>
  </si>
  <si>
    <t>CUST12476</t>
  </si>
  <si>
    <t>Customer 2476</t>
  </si>
  <si>
    <t>ORD507542</t>
  </si>
  <si>
    <t>CUST11659</t>
  </si>
  <si>
    <t>Customer 1659</t>
  </si>
  <si>
    <t>ORD504919</t>
  </si>
  <si>
    <t>CUST11545</t>
  </si>
  <si>
    <t>Customer 1545</t>
  </si>
  <si>
    <t>ORD511870</t>
  </si>
  <si>
    <t>CUST10071</t>
  </si>
  <si>
    <t>Customer 71</t>
  </si>
  <si>
    <t>ORD501441</t>
  </si>
  <si>
    <t>CUST12423</t>
  </si>
  <si>
    <t>Customer 2423</t>
  </si>
  <si>
    <t>ORD506756</t>
  </si>
  <si>
    <t>CUST11767</t>
  </si>
  <si>
    <t>Customer 1767</t>
  </si>
  <si>
    <t>ORD507033</t>
  </si>
  <si>
    <t>CUST12004</t>
  </si>
  <si>
    <t>Customer 2004</t>
  </si>
  <si>
    <t>ORD509698</t>
  </si>
  <si>
    <t>ORD509070</t>
  </si>
  <si>
    <t>CUST10063</t>
  </si>
  <si>
    <t>Customer 63</t>
  </si>
  <si>
    <t>ORD502198</t>
  </si>
  <si>
    <t>CUST10290</t>
  </si>
  <si>
    <t>Customer 290</t>
  </si>
  <si>
    <t>ORD502748</t>
  </si>
  <si>
    <t>CUST11444</t>
  </si>
  <si>
    <t>Customer 1444</t>
  </si>
  <si>
    <t>ORD503656</t>
  </si>
  <si>
    <t>CUST10718</t>
  </si>
  <si>
    <t>Customer 718</t>
  </si>
  <si>
    <t>ORD511949</t>
  </si>
  <si>
    <t>CUST10509</t>
  </si>
  <si>
    <t>Customer 509</t>
  </si>
  <si>
    <t>ORD509252</t>
  </si>
  <si>
    <t>ORD503565</t>
  </si>
  <si>
    <t>CUST10251</t>
  </si>
  <si>
    <t>Customer 251</t>
  </si>
  <si>
    <t>ORD502147</t>
  </si>
  <si>
    <t>ORD509954</t>
  </si>
  <si>
    <t>CUST10077</t>
  </si>
  <si>
    <t>Customer 77</t>
  </si>
  <si>
    <t>ORD504621</t>
  </si>
  <si>
    <t>ORD507737</t>
  </si>
  <si>
    <t>CUST10940</t>
  </si>
  <si>
    <t>Customer 940</t>
  </si>
  <si>
    <t>ORD507010</t>
  </si>
  <si>
    <t>ORD509108</t>
  </si>
  <si>
    <t>ORD505601</t>
  </si>
  <si>
    <t>CUST11936</t>
  </si>
  <si>
    <t>Customer 1936</t>
  </si>
  <si>
    <t>ORD506376</t>
  </si>
  <si>
    <t>ORD507370</t>
  </si>
  <si>
    <t>CUST10687</t>
  </si>
  <si>
    <t>Customer 687</t>
  </si>
  <si>
    <t>ORD508434</t>
  </si>
  <si>
    <t>ORD508346</t>
  </si>
  <si>
    <t>CUST10434</t>
  </si>
  <si>
    <t>Customer 434</t>
  </si>
  <si>
    <t>ORD505989</t>
  </si>
  <si>
    <t>CUST11125</t>
  </si>
  <si>
    <t>Customer 1125</t>
  </si>
  <si>
    <t>ORD503848</t>
  </si>
  <si>
    <t>CUST10103</t>
  </si>
  <si>
    <t>Customer 103</t>
  </si>
  <si>
    <t>ORD508887</t>
  </si>
  <si>
    <t>CUST11639</t>
  </si>
  <si>
    <t>Customer 1639</t>
  </si>
  <si>
    <t>ORD504967</t>
  </si>
  <si>
    <t>CUST12368</t>
  </si>
  <si>
    <t>Customer 2368</t>
  </si>
  <si>
    <t>ORD500687</t>
  </si>
  <si>
    <t>CUST10746</t>
  </si>
  <si>
    <t>Customer 746</t>
  </si>
  <si>
    <t>ORD503673</t>
  </si>
  <si>
    <t>CUST10690</t>
  </si>
  <si>
    <t>Customer 690</t>
  </si>
  <si>
    <t>ORD508313</t>
  </si>
  <si>
    <t>CUST10500</t>
  </si>
  <si>
    <t>Customer 500</t>
  </si>
  <si>
    <t>ORD511111</t>
  </si>
  <si>
    <t>CUST10123</t>
  </si>
  <si>
    <t>Customer 123</t>
  </si>
  <si>
    <t>ORD506815</t>
  </si>
  <si>
    <t>CUST11571</t>
  </si>
  <si>
    <t>Customer 1571</t>
  </si>
  <si>
    <t>ORD505752</t>
  </si>
  <si>
    <t>CUST12489</t>
  </si>
  <si>
    <t>Customer 2489</t>
  </si>
  <si>
    <t>ORD508582</t>
  </si>
  <si>
    <t>CUST10378</t>
  </si>
  <si>
    <t>Customer 378</t>
  </si>
  <si>
    <t>ORD505529</t>
  </si>
  <si>
    <t>ORD507641</t>
  </si>
  <si>
    <t>ORD500746</t>
  </si>
  <si>
    <t>CUST11671</t>
  </si>
  <si>
    <t>Customer 1671</t>
  </si>
  <si>
    <t>ORD507600</t>
  </si>
  <si>
    <t>ORD507899</t>
  </si>
  <si>
    <t>CUST11023</t>
  </si>
  <si>
    <t>Customer 1023</t>
  </si>
  <si>
    <t>ORD508503</t>
  </si>
  <si>
    <t>CUST11372</t>
  </si>
  <si>
    <t>Customer 1372</t>
  </si>
  <si>
    <t>ORD504067</t>
  </si>
  <si>
    <t>CUST11326</t>
  </si>
  <si>
    <t>Customer 1326</t>
  </si>
  <si>
    <t>ORD503855</t>
  </si>
  <si>
    <t>ORD500726</t>
  </si>
  <si>
    <t>CUST12346</t>
  </si>
  <si>
    <t>Customer 2346</t>
  </si>
  <si>
    <t>ORD509753</t>
  </si>
  <si>
    <t>CUST11841</t>
  </si>
  <si>
    <t>Customer 1841</t>
  </si>
  <si>
    <t>ORD507220</t>
  </si>
  <si>
    <t>CUST10332</t>
  </si>
  <si>
    <t>Customer 332</t>
  </si>
  <si>
    <t>ORD500541</t>
  </si>
  <si>
    <t>CUST10544</t>
  </si>
  <si>
    <t>Customer 544</t>
  </si>
  <si>
    <t>ORD508696</t>
  </si>
  <si>
    <t>CUST12142</t>
  </si>
  <si>
    <t>Customer 2142</t>
  </si>
  <si>
    <t>ORD510860</t>
  </si>
  <si>
    <t>ORD501942</t>
  </si>
  <si>
    <t>CUST10792</t>
  </si>
  <si>
    <t>Customer 792</t>
  </si>
  <si>
    <t>ORD509058</t>
  </si>
  <si>
    <t>ORD503935</t>
  </si>
  <si>
    <t>ORD506436</t>
  </si>
  <si>
    <t>CUST10243</t>
  </si>
  <si>
    <t>Customer 243</t>
  </si>
  <si>
    <t>ORD501300</t>
  </si>
  <si>
    <t>CUST10445</t>
  </si>
  <si>
    <t>Customer 445</t>
  </si>
  <si>
    <t>ORD511959</t>
  </si>
  <si>
    <t>ORD510164</t>
  </si>
  <si>
    <t>ORD511178</t>
  </si>
  <si>
    <t>ORD502060</t>
  </si>
  <si>
    <t>CUST11893</t>
  </si>
  <si>
    <t>Customer 1893</t>
  </si>
  <si>
    <t>ORD500988</t>
  </si>
  <si>
    <t>ORD511336</t>
  </si>
  <si>
    <t>CUST11374</t>
  </si>
  <si>
    <t>Customer 1374</t>
  </si>
  <si>
    <t>ORD500465</t>
  </si>
  <si>
    <t>ORD508656</t>
  </si>
  <si>
    <t>CUST11020</t>
  </si>
  <si>
    <t>Customer 1020</t>
  </si>
  <si>
    <t>ORD510548</t>
  </si>
  <si>
    <t>ORD508579</t>
  </si>
  <si>
    <t>CUST12375</t>
  </si>
  <si>
    <t>Customer 2375</t>
  </si>
  <si>
    <t>ORD510595</t>
  </si>
  <si>
    <t>CUST10828</t>
  </si>
  <si>
    <t>Customer 828</t>
  </si>
  <si>
    <t>ORD500138</t>
  </si>
  <si>
    <t>ORD511878</t>
  </si>
  <si>
    <t>CUST10343</t>
  </si>
  <si>
    <t>Customer 343</t>
  </si>
  <si>
    <t>ORD501857</t>
  </si>
  <si>
    <t>CUST10144</t>
  </si>
  <si>
    <t>Customer 144</t>
  </si>
  <si>
    <t>ORD509504</t>
  </si>
  <si>
    <t>CUST11037</t>
  </si>
  <si>
    <t>Customer 1037</t>
  </si>
  <si>
    <t>ORD511707</t>
  </si>
  <si>
    <t>CUST12469</t>
  </si>
  <si>
    <t>Customer 2469</t>
  </si>
  <si>
    <t>ORD503167</t>
  </si>
  <si>
    <t>CUST10901</t>
  </si>
  <si>
    <t>Customer 901</t>
  </si>
  <si>
    <t>ORD502251</t>
  </si>
  <si>
    <t>CUST11820</t>
  </si>
  <si>
    <t>Customer 1820</t>
  </si>
  <si>
    <t>ORD501903</t>
  </si>
  <si>
    <t>CUST12373</t>
  </si>
  <si>
    <t>Customer 2373</t>
  </si>
  <si>
    <t>ORD509532</t>
  </si>
  <si>
    <t>ORD506700</t>
  </si>
  <si>
    <t>CUST11877</t>
  </si>
  <si>
    <t>Customer 1877</t>
  </si>
  <si>
    <t>ORD506063</t>
  </si>
  <si>
    <t>ORD503375</t>
  </si>
  <si>
    <t>CUST10547</t>
  </si>
  <si>
    <t>Customer 547</t>
  </si>
  <si>
    <t>ORD501594</t>
  </si>
  <si>
    <t>CUST11869</t>
  </si>
  <si>
    <t>Customer 1869</t>
  </si>
  <si>
    <t>ORD505357</t>
  </si>
  <si>
    <t>CUST10399</t>
  </si>
  <si>
    <t>Customer 399</t>
  </si>
  <si>
    <t>ORD500298</t>
  </si>
  <si>
    <t>CUST12448</t>
  </si>
  <si>
    <t>Customer 2448</t>
  </si>
  <si>
    <t>ORD501276</t>
  </si>
  <si>
    <t>ORD508972</t>
  </si>
  <si>
    <t>CUST11407</t>
  </si>
  <si>
    <t>Customer 1407</t>
  </si>
  <si>
    <t>ORD505907</t>
  </si>
  <si>
    <t>CUST11067</t>
  </si>
  <si>
    <t>Customer 1067</t>
  </si>
  <si>
    <t>ORD505715</t>
  </si>
  <si>
    <t>ORD508894</t>
  </si>
  <si>
    <t>ORD500690</t>
  </si>
  <si>
    <t>CUST10001</t>
  </si>
  <si>
    <t>Customer 1</t>
  </si>
  <si>
    <t>ORD505264</t>
  </si>
  <si>
    <t>CUST12400</t>
  </si>
  <si>
    <t>Customer 2400</t>
  </si>
  <si>
    <t>ORD510271</t>
  </si>
  <si>
    <t>ORD501412</t>
  </si>
  <si>
    <t>CUST11091</t>
  </si>
  <si>
    <t>Customer 1091</t>
  </si>
  <si>
    <t>ORD507258</t>
  </si>
  <si>
    <t>CUST10192</t>
  </si>
  <si>
    <t>Customer 192</t>
  </si>
  <si>
    <t>ORD502077</t>
  </si>
  <si>
    <t>CUST11499</t>
  </si>
  <si>
    <t>Customer 1499</t>
  </si>
  <si>
    <t>ORD500531</t>
  </si>
  <si>
    <t>CUST12191</t>
  </si>
  <si>
    <t>Customer 2191</t>
  </si>
  <si>
    <t>ORD504194</t>
  </si>
  <si>
    <t>CUST11039</t>
  </si>
  <si>
    <t>Customer 1039</t>
  </si>
  <si>
    <t>ORD507066</t>
  </si>
  <si>
    <t>CUST12227</t>
  </si>
  <si>
    <t>Customer 2227</t>
  </si>
  <si>
    <t>ORD511292</t>
  </si>
  <si>
    <t>CUST10680</t>
  </si>
  <si>
    <t>Customer 680</t>
  </si>
  <si>
    <t>ORD508583</t>
  </si>
  <si>
    <t>ORD500092</t>
  </si>
  <si>
    <t>CUST10375</t>
  </si>
  <si>
    <t>Customer 375</t>
  </si>
  <si>
    <t>ORD500007</t>
  </si>
  <si>
    <t>ORD510737</t>
  </si>
  <si>
    <t>CUST10010</t>
  </si>
  <si>
    <t>Customer 10</t>
  </si>
  <si>
    <t>ORD509525</t>
  </si>
  <si>
    <t>ORD507523</t>
  </si>
  <si>
    <t>CUST11249</t>
  </si>
  <si>
    <t>Customer 1249</t>
  </si>
  <si>
    <t>ORD502948</t>
  </si>
  <si>
    <t>CUST12154</t>
  </si>
  <si>
    <t>Customer 2154</t>
  </si>
  <si>
    <t>ORD501117</t>
  </si>
  <si>
    <t>ORD503955</t>
  </si>
  <si>
    <t>ORD511099</t>
  </si>
  <si>
    <t>CUST12262</t>
  </si>
  <si>
    <t>Customer 2262</t>
  </si>
  <si>
    <t>ORD506200</t>
  </si>
  <si>
    <t>CUST10653</t>
  </si>
  <si>
    <t>Customer 653</t>
  </si>
  <si>
    <t>ORD504577</t>
  </si>
  <si>
    <t>ORD506693</t>
  </si>
  <si>
    <t>CUST11901</t>
  </si>
  <si>
    <t>Customer 1901</t>
  </si>
  <si>
    <t>ORD500665</t>
  </si>
  <si>
    <t>CUST10591</t>
  </si>
  <si>
    <t>Customer 591</t>
  </si>
  <si>
    <t>ORD506696</t>
  </si>
  <si>
    <t>CUST11047</t>
  </si>
  <si>
    <t>Customer 1047</t>
  </si>
  <si>
    <t>ORD505667</t>
  </si>
  <si>
    <t>ORD511222</t>
  </si>
  <si>
    <t>CUST10447</t>
  </si>
  <si>
    <t>Customer 447</t>
  </si>
  <si>
    <t>ORD508814</t>
  </si>
  <si>
    <t>CUST12043</t>
  </si>
  <si>
    <t>Customer 2043</t>
  </si>
  <si>
    <t>ORD506857</t>
  </si>
  <si>
    <t>ORD508534</t>
  </si>
  <si>
    <t>CUST10169</t>
  </si>
  <si>
    <t>Customer 169</t>
  </si>
  <si>
    <t>ORD503479</t>
  </si>
  <si>
    <t>ORD506121</t>
  </si>
  <si>
    <t>CUST11955</t>
  </si>
  <si>
    <t>Customer 1955</t>
  </si>
  <si>
    <t>ORD507428</t>
  </si>
  <si>
    <t>CUST11170</t>
  </si>
  <si>
    <t>Customer 1170</t>
  </si>
  <si>
    <t>ORD503108</t>
  </si>
  <si>
    <t>CUST12279</t>
  </si>
  <si>
    <t>Customer 2279</t>
  </si>
  <si>
    <t>ORD507930</t>
  </si>
  <si>
    <t>CUST12113</t>
  </si>
  <si>
    <t>Customer 2113</t>
  </si>
  <si>
    <t>ORD507469</t>
  </si>
  <si>
    <t>CUST10152</t>
  </si>
  <si>
    <t>Customer 152</t>
  </si>
  <si>
    <t>ORD500981</t>
  </si>
  <si>
    <t>ORD506424</t>
  </si>
  <si>
    <t>CUST10557</t>
  </si>
  <si>
    <t>Customer 557</t>
  </si>
  <si>
    <t>ORD508069</t>
  </si>
  <si>
    <t>CUST12044</t>
  </si>
  <si>
    <t>Customer 2044</t>
  </si>
  <si>
    <t>ORD500844</t>
  </si>
  <si>
    <t>CUST10188</t>
  </si>
  <si>
    <t>Customer 188</t>
  </si>
  <si>
    <t>ORD505051</t>
  </si>
  <si>
    <t>ORD509326</t>
  </si>
  <si>
    <t>ORD502179</t>
  </si>
  <si>
    <t>ORD500429</t>
  </si>
  <si>
    <t>ORD507621</t>
  </si>
  <si>
    <t>CUST10787</t>
  </si>
  <si>
    <t>Customer 787</t>
  </si>
  <si>
    <t>ORD510172</t>
  </si>
  <si>
    <t>CUST12067</t>
  </si>
  <si>
    <t>Customer 2067</t>
  </si>
  <si>
    <t>ORD502682</t>
  </si>
  <si>
    <t>ORD511779</t>
  </si>
  <si>
    <t>CUST10098</t>
  </si>
  <si>
    <t>Customer 98</t>
  </si>
  <si>
    <t>ORD509655</t>
  </si>
  <si>
    <t>ORD506708</t>
  </si>
  <si>
    <t>ORD511257</t>
  </si>
  <si>
    <t>CUST10105</t>
  </si>
  <si>
    <t>Customer 105</t>
  </si>
  <si>
    <t>ORD511641</t>
  </si>
  <si>
    <t>ORD504254</t>
  </si>
  <si>
    <t>CUST11385</t>
  </si>
  <si>
    <t>Customer 1385</t>
  </si>
  <si>
    <t>ORD510347</t>
  </si>
  <si>
    <t>CUST10291</t>
  </si>
  <si>
    <t>Customer 291</t>
  </si>
  <si>
    <t>ORD509173</t>
  </si>
  <si>
    <t>CUST11700</t>
  </si>
  <si>
    <t>Customer 1700</t>
  </si>
  <si>
    <t>ORD504250</t>
  </si>
  <si>
    <t>ORD507283</t>
  </si>
  <si>
    <t>CUST10561</t>
  </si>
  <si>
    <t>Customer 561</t>
  </si>
  <si>
    <t>ORD509258</t>
  </si>
  <si>
    <t>ORD511536</t>
  </si>
  <si>
    <t>ORD506371</t>
  </si>
  <si>
    <t>CUST11377</t>
  </si>
  <si>
    <t>Customer 1377</t>
  </si>
  <si>
    <t>ORD507840</t>
  </si>
  <si>
    <t>CUST11589</t>
  </si>
  <si>
    <t>Customer 1589</t>
  </si>
  <si>
    <t>ORD504843</t>
  </si>
  <si>
    <t>ORD509197</t>
  </si>
  <si>
    <t>ORD509251</t>
  </si>
  <si>
    <t>ORD509514</t>
  </si>
  <si>
    <t>ORD507926</t>
  </si>
  <si>
    <t>CUST10471</t>
  </si>
  <si>
    <t>Customer 471</t>
  </si>
  <si>
    <t>ORD509841</t>
  </si>
  <si>
    <t>CUST11307</t>
  </si>
  <si>
    <t>Customer 1307</t>
  </si>
  <si>
    <t>ORD504700</t>
  </si>
  <si>
    <t>ORD511880</t>
  </si>
  <si>
    <t>ORD504220</t>
  </si>
  <si>
    <t>CUST10849</t>
  </si>
  <si>
    <t>Customer 849</t>
  </si>
  <si>
    <t>ORD508815</t>
  </si>
  <si>
    <t>CUST10108</t>
  </si>
  <si>
    <t>Customer 108</t>
  </si>
  <si>
    <t>ORD502612</t>
  </si>
  <si>
    <t>CUST11208</t>
  </si>
  <si>
    <t>Customer 1208</t>
  </si>
  <si>
    <t>ORD509743</t>
  </si>
  <si>
    <t>CUST12463</t>
  </si>
  <si>
    <t>Customer 2463</t>
  </si>
  <si>
    <t>ORD506408</t>
  </si>
  <si>
    <t>CUST12012</t>
  </si>
  <si>
    <t>Customer 2012</t>
  </si>
  <si>
    <t>ORD501252</t>
  </si>
  <si>
    <t>CUST12316</t>
  </si>
  <si>
    <t>Customer 2316</t>
  </si>
  <si>
    <t>ORD506668</t>
  </si>
  <si>
    <t>CUST11238</t>
  </si>
  <si>
    <t>Customer 1238</t>
  </si>
  <si>
    <t>ORD510664</t>
  </si>
  <si>
    <t>ORD507738</t>
  </si>
  <si>
    <t>ORD504497</t>
  </si>
  <si>
    <t>CUST12129</t>
  </si>
  <si>
    <t>Customer 2129</t>
  </si>
  <si>
    <t>ORD503083</t>
  </si>
  <si>
    <t>CUST10808</t>
  </si>
  <si>
    <t>Customer 808</t>
  </si>
  <si>
    <t>ORD509956</t>
  </si>
  <si>
    <t>ORD510015</t>
  </si>
  <si>
    <t>ORD501538</t>
  </si>
  <si>
    <t>CUST10039</t>
  </si>
  <si>
    <t>Customer 39</t>
  </si>
  <si>
    <t>ORD511938</t>
  </si>
  <si>
    <t>CUST11787</t>
  </si>
  <si>
    <t>Customer 1787</t>
  </si>
  <si>
    <t>ORD509279</t>
  </si>
  <si>
    <t>CUST12470</t>
  </si>
  <si>
    <t>Customer 2470</t>
  </si>
  <si>
    <t>ORD503297</t>
  </si>
  <si>
    <t>CUST12057</t>
  </si>
  <si>
    <t>Customer 2057</t>
  </si>
  <si>
    <t>ORD504516</t>
  </si>
  <si>
    <t>CUST10116</t>
  </si>
  <si>
    <t>Customer 116</t>
  </si>
  <si>
    <t>ORD509650</t>
  </si>
  <si>
    <t>CUST11177</t>
  </si>
  <si>
    <t>Customer 1177</t>
  </si>
  <si>
    <t>ORD501769</t>
  </si>
  <si>
    <t>ORD511246</t>
  </si>
  <si>
    <t>CUST10624</t>
  </si>
  <si>
    <t>Customer 624</t>
  </si>
  <si>
    <t>ORD511382</t>
  </si>
  <si>
    <t>ORD503914</t>
  </si>
  <si>
    <t>CUST10274</t>
  </si>
  <si>
    <t>Customer 274</t>
  </si>
  <si>
    <t>ORD507970</t>
  </si>
  <si>
    <t>CUST12179</t>
  </si>
  <si>
    <t>Customer 2179</t>
  </si>
  <si>
    <t>ORD504707</t>
  </si>
  <si>
    <t>ORD508138</t>
  </si>
  <si>
    <t>ORD505489</t>
  </si>
  <si>
    <t>ORD504961</t>
  </si>
  <si>
    <t>CUST10826</t>
  </si>
  <si>
    <t>Customer 826</t>
  </si>
  <si>
    <t>ORD506901</t>
  </si>
  <si>
    <t>ORD509887</t>
  </si>
  <si>
    <t>ORD506280</t>
  </si>
  <si>
    <t>CUST10177</t>
  </si>
  <si>
    <t>Customer 177</t>
  </si>
  <si>
    <t>ORD500962</t>
  </si>
  <si>
    <t>ORD510115</t>
  </si>
  <si>
    <t>CUST11394</t>
  </si>
  <si>
    <t>Customer 1394</t>
  </si>
  <si>
    <t>ORD506151</t>
  </si>
  <si>
    <t>CUST12156</t>
  </si>
  <si>
    <t>Customer 2156</t>
  </si>
  <si>
    <t>ORD503531</t>
  </si>
  <si>
    <t>CUST10019</t>
  </si>
  <si>
    <t>Customer 19</t>
  </si>
  <si>
    <t>ORD500547</t>
  </si>
  <si>
    <t>CUST11623</t>
  </si>
  <si>
    <t>Customer 1623</t>
  </si>
  <si>
    <t>ORD511333</t>
  </si>
  <si>
    <t>CUST11335</t>
  </si>
  <si>
    <t>Customer 1335</t>
  </si>
  <si>
    <t>ORD511198</t>
  </si>
  <si>
    <t>CUST12168</t>
  </si>
  <si>
    <t>Customer 2168</t>
  </si>
  <si>
    <t>ORD508521</t>
  </si>
  <si>
    <t>CUST10967</t>
  </si>
  <si>
    <t>Customer 967</t>
  </si>
  <si>
    <t>ORD509236</t>
  </si>
  <si>
    <t>ORD510390</t>
  </si>
  <si>
    <t>ORD507907</t>
  </si>
  <si>
    <t>CUST11264</t>
  </si>
  <si>
    <t>Customer 1264</t>
  </si>
  <si>
    <t>ORD500218</t>
  </si>
  <si>
    <t>CUST10643</t>
  </si>
  <si>
    <t>Customer 643</t>
  </si>
  <si>
    <t>ORD507166</t>
  </si>
  <si>
    <t>ORD509621</t>
  </si>
  <si>
    <t>CUST11103</t>
  </si>
  <si>
    <t>Customer 1103</t>
  </si>
  <si>
    <t>ORD501386</t>
  </si>
  <si>
    <t>ORD508996</t>
  </si>
  <si>
    <t>ORD505268</t>
  </si>
  <si>
    <t>CUST10319</t>
  </si>
  <si>
    <t>Customer 319</t>
  </si>
  <si>
    <t>ORD504187</t>
  </si>
  <si>
    <t>ORD506589</t>
  </si>
  <si>
    <t>ORD501163</t>
  </si>
  <si>
    <t>ORD503803</t>
  </si>
  <si>
    <t>CUST11899</t>
  </si>
  <si>
    <t>Customer 1899</t>
  </si>
  <si>
    <t>ORD504327</t>
  </si>
  <si>
    <t>CUST10354</t>
  </si>
  <si>
    <t>Customer 354</t>
  </si>
  <si>
    <t>ORD510311</t>
  </si>
  <si>
    <t>ORD508711</t>
  </si>
  <si>
    <t>CUST10945</t>
  </si>
  <si>
    <t>Customer 945</t>
  </si>
  <si>
    <t>ORD505810</t>
  </si>
  <si>
    <t>CUST12236</t>
  </si>
  <si>
    <t>Customer 2236</t>
  </si>
  <si>
    <t>ORD500513</t>
  </si>
  <si>
    <t>ORD507215</t>
  </si>
  <si>
    <t>ORD509613</t>
  </si>
  <si>
    <t>CUST10976</t>
  </si>
  <si>
    <t>Customer 976</t>
  </si>
  <si>
    <t>ORD506068</t>
  </si>
  <si>
    <t>CUST11423</t>
  </si>
  <si>
    <t>Customer 1423</t>
  </si>
  <si>
    <t>ORD503845</t>
  </si>
  <si>
    <t>CUST12008</t>
  </si>
  <si>
    <t>Customer 2008</t>
  </si>
  <si>
    <t>ORD502498</t>
  </si>
  <si>
    <t>CUST11246</t>
  </si>
  <si>
    <t>Customer 1246</t>
  </si>
  <si>
    <t>ORD503265</t>
  </si>
  <si>
    <t>CUST10191</t>
  </si>
  <si>
    <t>Customer 191</t>
  </si>
  <si>
    <t>ORD508522</t>
  </si>
  <si>
    <t>CUST10606</t>
  </si>
  <si>
    <t>Customer 606</t>
  </si>
  <si>
    <t>ORD508379</t>
  </si>
  <si>
    <t>CUST10497</t>
  </si>
  <si>
    <t>Customer 497</t>
  </si>
  <si>
    <t>ORD501710</t>
  </si>
  <si>
    <t>ORD507244</t>
  </si>
  <si>
    <t>CUST10419</t>
  </si>
  <si>
    <t>Customer 419</t>
  </si>
  <si>
    <t>ORD501050</t>
  </si>
  <si>
    <t>ORD504815</t>
  </si>
  <si>
    <t>CUST11599</t>
  </si>
  <si>
    <t>Customer 1599</t>
  </si>
  <si>
    <t>ORD510414</t>
  </si>
  <si>
    <t>CUST12188</t>
  </si>
  <si>
    <t>Customer 2188</t>
  </si>
  <si>
    <t>ORD511885</t>
  </si>
  <si>
    <t>CUST10389</t>
  </si>
  <si>
    <t>Customer 389</t>
  </si>
  <si>
    <t>ORD510706</t>
  </si>
  <si>
    <t>ORD510293</t>
  </si>
  <si>
    <t>CUST11779</t>
  </si>
  <si>
    <t>Customer 1779</t>
  </si>
  <si>
    <t>ORD507820</t>
  </si>
  <si>
    <t>CUST11944</t>
  </si>
  <si>
    <t>Customer 1944</t>
  </si>
  <si>
    <t>ORD508247</t>
  </si>
  <si>
    <t>ORD508502</t>
  </si>
  <si>
    <t>CUST12440</t>
  </si>
  <si>
    <t>Customer 2440</t>
  </si>
  <si>
    <t>ORD507231</t>
  </si>
  <si>
    <t>ORD504894</t>
  </si>
  <si>
    <t>CUST11885</t>
  </si>
  <si>
    <t>Customer 1885</t>
  </si>
  <si>
    <t>ORD511377</t>
  </si>
  <si>
    <t>ORD508771</t>
  </si>
  <si>
    <t>CUST12322</t>
  </si>
  <si>
    <t>Customer 2322</t>
  </si>
  <si>
    <t>ORD500069</t>
  </si>
  <si>
    <t>CUST10892</t>
  </si>
  <si>
    <t>Customer 892</t>
  </si>
  <si>
    <t>ORD510905</t>
  </si>
  <si>
    <t>ORD500919</t>
  </si>
  <si>
    <t>CUST11739</t>
  </si>
  <si>
    <t>Customer 1739</t>
  </si>
  <si>
    <t>ORD503101</t>
  </si>
  <si>
    <t>ORD506076</t>
  </si>
  <si>
    <t>ORD509696</t>
  </si>
  <si>
    <t>CUST11664</t>
  </si>
  <si>
    <t>Customer 1664</t>
  </si>
  <si>
    <t>ORD508577</t>
  </si>
  <si>
    <t>ORD503633</t>
  </si>
  <si>
    <t>ORD502570</t>
  </si>
  <si>
    <t>ORD507707</t>
  </si>
  <si>
    <t>CUST10745</t>
  </si>
  <si>
    <t>Customer 745</t>
  </si>
  <si>
    <t>ORD503284</t>
  </si>
  <si>
    <t>CUST10007</t>
  </si>
  <si>
    <t>Customer 7</t>
  </si>
  <si>
    <t>ORD500742</t>
  </si>
  <si>
    <t>CUST11990</t>
  </si>
  <si>
    <t>Customer 1990</t>
  </si>
  <si>
    <t>ORD504127</t>
  </si>
  <si>
    <t>CUST10440</t>
  </si>
  <si>
    <t>Customer 440</t>
  </si>
  <si>
    <t>ORD505322</t>
  </si>
  <si>
    <t>CUST11355</t>
  </si>
  <si>
    <t>Customer 1355</t>
  </si>
  <si>
    <t>ORD503971</t>
  </si>
  <si>
    <t>CUST10939</t>
  </si>
  <si>
    <t>Customer 939</t>
  </si>
  <si>
    <t>ORD506910</t>
  </si>
  <si>
    <t>CUST11389</t>
  </si>
  <si>
    <t>Customer 1389</t>
  </si>
  <si>
    <t>ORD501930</t>
  </si>
  <si>
    <t>CUST12441</t>
  </si>
  <si>
    <t>Customer 2441</t>
  </si>
  <si>
    <t>ORD507165</t>
  </si>
  <si>
    <t>ORD500168</t>
  </si>
  <si>
    <t>ORD508348</t>
  </si>
  <si>
    <t>CUST11098</t>
  </si>
  <si>
    <t>Customer 1098</t>
  </si>
  <si>
    <t>ORD510824</t>
  </si>
  <si>
    <t>ORD507506</t>
  </si>
  <si>
    <t>CUST10567</t>
  </si>
  <si>
    <t>Customer 567</t>
  </si>
  <si>
    <t>ORD510600</t>
  </si>
  <si>
    <t>CUST11101</t>
  </si>
  <si>
    <t>Customer 1101</t>
  </si>
  <si>
    <t>ORD501767</t>
  </si>
  <si>
    <t>ORD510932</t>
  </si>
  <si>
    <t>CUST11262</t>
  </si>
  <si>
    <t>Customer 1262</t>
  </si>
  <si>
    <t>ORD507524</t>
  </si>
  <si>
    <t>CUST11506</t>
  </si>
  <si>
    <t>Customer 1506</t>
  </si>
  <si>
    <t>ORD508870</t>
  </si>
  <si>
    <t>ORD508090</t>
  </si>
  <si>
    <t>ORD506691</t>
  </si>
  <si>
    <t>CUST11774</t>
  </si>
  <si>
    <t>Customer 1774</t>
  </si>
  <si>
    <t>ORD501261</t>
  </si>
  <si>
    <t>CUST11396</t>
  </si>
  <si>
    <t>Customer 1396</t>
  </si>
  <si>
    <t>ORD510255</t>
  </si>
  <si>
    <t>ORD500344</t>
  </si>
  <si>
    <t>CUST10921</t>
  </si>
  <si>
    <t>Customer 921</t>
  </si>
  <si>
    <t>ORD501675</t>
  </si>
  <si>
    <t>CUST11674</t>
  </si>
  <si>
    <t>Customer 1674</t>
  </si>
  <si>
    <t>ORD502066</t>
  </si>
  <si>
    <t>CUST12253</t>
  </si>
  <si>
    <t>Customer 2253</t>
  </si>
  <si>
    <t>ORD503302</t>
  </si>
  <si>
    <t>ORD508163</t>
  </si>
  <si>
    <t>CUST12418</t>
  </si>
  <si>
    <t>Customer 2418</t>
  </si>
  <si>
    <t>ORD500431</t>
  </si>
  <si>
    <t>CUST11707</t>
  </si>
  <si>
    <t>Customer 1707</t>
  </si>
  <si>
    <t>ORD509738</t>
  </si>
  <si>
    <t>CUST10537</t>
  </si>
  <si>
    <t>Customer 537</t>
  </si>
  <si>
    <t>ORD507624</t>
  </si>
  <si>
    <t>CUST10436</t>
  </si>
  <si>
    <t>Customer 436</t>
  </si>
  <si>
    <t>ORD504891</t>
  </si>
  <si>
    <t>CUST12475</t>
  </si>
  <si>
    <t>Customer 2475</t>
  </si>
  <si>
    <t>ORD503192</t>
  </si>
  <si>
    <t>CUST11425</t>
  </si>
  <si>
    <t>Customer 1425</t>
  </si>
  <si>
    <t>ORD508335</t>
  </si>
  <si>
    <t>CUST12203</t>
  </si>
  <si>
    <t>Customer 2203</t>
  </si>
  <si>
    <t>ORD508908</t>
  </si>
  <si>
    <t>ORD504978</t>
  </si>
  <si>
    <t>CUST11235</t>
  </si>
  <si>
    <t>Customer 1235</t>
  </si>
  <si>
    <t>ORD504709</t>
  </si>
  <si>
    <t>ORD506555</t>
  </si>
  <si>
    <t>ORD501016</t>
  </si>
  <si>
    <t>CUST10657</t>
  </si>
  <si>
    <t>Customer 657</t>
  </si>
  <si>
    <t>ORD509635</t>
  </si>
  <si>
    <t>ORD506202</t>
  </si>
  <si>
    <t>ORD509932</t>
  </si>
  <si>
    <t>CUST10507</t>
  </si>
  <si>
    <t>Customer 507</t>
  </si>
  <si>
    <t>ORD501361</t>
  </si>
  <si>
    <t>ORD510539</t>
  </si>
  <si>
    <t>CUST11591</t>
  </si>
  <si>
    <t>Customer 1591</t>
  </si>
  <si>
    <t>ORD500390</t>
  </si>
  <si>
    <t>CUST12438</t>
  </si>
  <si>
    <t>Customer 2438</t>
  </si>
  <si>
    <t>ORD502970</t>
  </si>
  <si>
    <t>ORD511858</t>
  </si>
  <si>
    <t>ORD505994</t>
  </si>
  <si>
    <t>CUST12482</t>
  </si>
  <si>
    <t>Customer 2482</t>
  </si>
  <si>
    <t>ORD504537</t>
  </si>
  <si>
    <t>CUST11933</t>
  </si>
  <si>
    <t>Customer 1933</t>
  </si>
  <si>
    <t>ORD509830</t>
  </si>
  <si>
    <t>ORD504399</t>
  </si>
  <si>
    <t>ORD501156</t>
  </si>
  <si>
    <t>CUST11236</t>
  </si>
  <si>
    <t>Customer 1236</t>
  </si>
  <si>
    <t>ORD505911</t>
  </si>
  <si>
    <t>CUST12016</t>
  </si>
  <si>
    <t>Customer 2016</t>
  </si>
  <si>
    <t>ORD505996</t>
  </si>
  <si>
    <t>CUST12343</t>
  </si>
  <si>
    <t>Customer 2343</t>
  </si>
  <si>
    <t>ORD501104</t>
  </si>
  <si>
    <t>ORD500381</t>
  </si>
  <si>
    <t>CUST11834</t>
  </si>
  <si>
    <t>Customer 1834</t>
  </si>
  <si>
    <t>ORD502668</t>
  </si>
  <si>
    <t>CUST11227</t>
  </si>
  <si>
    <t>Customer 1227</t>
  </si>
  <si>
    <t>ORD509568</t>
  </si>
  <si>
    <t>ORD502439</t>
  </si>
  <si>
    <t>CUST10074</t>
  </si>
  <si>
    <t>Customer 74</t>
  </si>
  <si>
    <t>ORD501240</t>
  </si>
  <si>
    <t>CUST12048</t>
  </si>
  <si>
    <t>Customer 2048</t>
  </si>
  <si>
    <t>ORD511439</t>
  </si>
  <si>
    <t>CUST10236</t>
  </si>
  <si>
    <t>Customer 236</t>
  </si>
  <si>
    <t>ORD502981</t>
  </si>
  <si>
    <t>CUST10176</t>
  </si>
  <si>
    <t>Customer 176</t>
  </si>
  <si>
    <t>ORD500013</t>
  </si>
  <si>
    <t>CUST10661</t>
  </si>
  <si>
    <t>Customer 661</t>
  </si>
  <si>
    <t>ORD507266</t>
  </si>
  <si>
    <t>CUST12134</t>
  </si>
  <si>
    <t>Customer 2134</t>
  </si>
  <si>
    <t>ORD501870</t>
  </si>
  <si>
    <t>ORD506579</t>
  </si>
  <si>
    <t>ORD502269</t>
  </si>
  <si>
    <t>CUST10279</t>
  </si>
  <si>
    <t>Customer 279</t>
  </si>
  <si>
    <t>ORD511409</t>
  </si>
  <si>
    <t>CUST11494</t>
  </si>
  <si>
    <t>Customer 1494</t>
  </si>
  <si>
    <t>ORD504453</t>
  </si>
  <si>
    <t>ORD502771</t>
  </si>
  <si>
    <t>CUST10265</t>
  </si>
  <si>
    <t>Customer 265</t>
  </si>
  <si>
    <t>ORD509524</t>
  </si>
  <si>
    <t>ORD500659</t>
  </si>
  <si>
    <t>ORD507191</t>
  </si>
  <si>
    <t>CUST10883</t>
  </si>
  <si>
    <t>Customer 883</t>
  </si>
  <si>
    <t>ORD506217</t>
  </si>
  <si>
    <t>CUST11063</t>
  </si>
  <si>
    <t>Customer 1063</t>
  </si>
  <si>
    <t>ORD506193</t>
  </si>
  <si>
    <t>CUST11641</t>
  </si>
  <si>
    <t>Customer 1641</t>
  </si>
  <si>
    <t>ORD505312</t>
  </si>
  <si>
    <t>ORD502485</t>
  </si>
  <si>
    <t>CUST11027</t>
  </si>
  <si>
    <t>Customer 1027</t>
  </si>
  <si>
    <t>ORD511774</t>
  </si>
  <si>
    <t>ORD507778</t>
  </si>
  <si>
    <t>CUST10304</t>
  </si>
  <si>
    <t>Customer 304</t>
  </si>
  <si>
    <t>ORD507975</t>
  </si>
  <si>
    <t>ORD500767</t>
  </si>
  <si>
    <t>ORD511071</t>
  </si>
  <si>
    <t>ORD511751</t>
  </si>
  <si>
    <t>CUST10762</t>
  </si>
  <si>
    <t>Customer 762</t>
  </si>
  <si>
    <t>ORD503094</t>
  </si>
  <si>
    <t>CUST10502</t>
  </si>
  <si>
    <t>Customer 502</t>
  </si>
  <si>
    <t>ORD502577</t>
  </si>
  <si>
    <t>CUST11057</t>
  </si>
  <si>
    <t>Customer 1057</t>
  </si>
  <si>
    <t>ORD510723</t>
  </si>
  <si>
    <t>CUST12380</t>
  </si>
  <si>
    <t>Customer 2380</t>
  </si>
  <si>
    <t>ORD501949</t>
  </si>
  <si>
    <t>ORD508282</t>
  </si>
  <si>
    <t>CUST11133</t>
  </si>
  <si>
    <t>Customer 1133</t>
  </si>
  <si>
    <t>ORD510876</t>
  </si>
  <si>
    <t>CUST11993</t>
  </si>
  <si>
    <t>Customer 1993</t>
  </si>
  <si>
    <t>ORD510761</t>
  </si>
  <si>
    <t>ORD510961</t>
  </si>
  <si>
    <t>CUST10250</t>
  </si>
  <si>
    <t>Customer 250</t>
  </si>
  <si>
    <t>ORD510476</t>
  </si>
  <si>
    <t>CUST12480</t>
  </si>
  <si>
    <t>Customer 2480</t>
  </si>
  <si>
    <t>ORD506261</t>
  </si>
  <si>
    <t>ORD503719</t>
  </si>
  <si>
    <t>ORD505351</t>
  </si>
  <si>
    <t>CUST11086</t>
  </si>
  <si>
    <t>Customer 1086</t>
  </si>
  <si>
    <t>ORD510869</t>
  </si>
  <si>
    <t>CUST11697</t>
  </si>
  <si>
    <t>Customer 1697</t>
  </si>
  <si>
    <t>ORD506374</t>
  </si>
  <si>
    <t>CUST12003</t>
  </si>
  <si>
    <t>Customer 2003</t>
  </si>
  <si>
    <t>ORD509569</t>
  </si>
  <si>
    <t>CUST10101</t>
  </si>
  <si>
    <t>Customer 101</t>
  </si>
  <si>
    <t>ORD511726</t>
  </si>
  <si>
    <t>CUST11652</t>
  </si>
  <si>
    <t>Customer 1652</t>
  </si>
  <si>
    <t>ORD511457</t>
  </si>
  <si>
    <t>CUST10882</t>
  </si>
  <si>
    <t>Customer 882</t>
  </si>
  <si>
    <t>ORD506690</t>
  </si>
  <si>
    <t>ORD509318</t>
  </si>
  <si>
    <t>CUST10277</t>
  </si>
  <si>
    <t>Customer 277</t>
  </si>
  <si>
    <t>ORD503530</t>
  </si>
  <si>
    <t>ORD507073</t>
  </si>
  <si>
    <t>CUST10706</t>
  </si>
  <si>
    <t>Customer 706</t>
  </si>
  <si>
    <t>ORD506750</t>
  </si>
  <si>
    <t>CUST11618</t>
  </si>
  <si>
    <t>Customer 1618</t>
  </si>
  <si>
    <t>ORD502101</t>
  </si>
  <si>
    <t>CUST10229</t>
  </si>
  <si>
    <t>Customer 229</t>
  </si>
  <si>
    <t>ORD502229</t>
  </si>
  <si>
    <t>ORD511913</t>
  </si>
  <si>
    <t>ORD510829</t>
  </si>
  <si>
    <t>ORD511461</t>
  </si>
  <si>
    <t>ORD510267</t>
  </si>
  <si>
    <t>CUST11105</t>
  </si>
  <si>
    <t>Customer 1105</t>
  </si>
  <si>
    <t>ORD504631</t>
  </si>
  <si>
    <t>ORD504646</t>
  </si>
  <si>
    <t>CUST11420</t>
  </si>
  <si>
    <t>Customer 1420</t>
  </si>
  <si>
    <t>ORD502875</t>
  </si>
  <si>
    <t>CUST11520</t>
  </si>
  <si>
    <t>Customer 1520</t>
  </si>
  <si>
    <t>ORD503225</t>
  </si>
  <si>
    <t>CUST10775</t>
  </si>
  <si>
    <t>Customer 775</t>
  </si>
  <si>
    <t>ORD506749</t>
  </si>
  <si>
    <t>ORD508999</t>
  </si>
  <si>
    <t>CUST12132</t>
  </si>
  <si>
    <t>Customer 2132</t>
  </si>
  <si>
    <t>ORD509507</t>
  </si>
  <si>
    <t>ORD503968</t>
  </si>
  <si>
    <t>CUST10303</t>
  </si>
  <si>
    <t>Customer 303</t>
  </si>
  <si>
    <t>ORD504904</t>
  </si>
  <si>
    <t>CUST11575</t>
  </si>
  <si>
    <t>Customer 1575</t>
  </si>
  <si>
    <t>ORD505090</t>
  </si>
  <si>
    <t>ORD507031</t>
  </si>
  <si>
    <t>ORD508268</t>
  </si>
  <si>
    <t>CUST12488</t>
  </si>
  <si>
    <t>Customer 2488</t>
  </si>
  <si>
    <t>ORD508963</t>
  </si>
  <si>
    <t>ORD502640</t>
  </si>
  <si>
    <t>CUST11290</t>
  </si>
  <si>
    <t>Customer 1290</t>
  </si>
  <si>
    <t>ORD507290</t>
  </si>
  <si>
    <t>CUST10107</t>
  </si>
  <si>
    <t>Customer 107</t>
  </si>
  <si>
    <t>ORD502600</t>
  </si>
  <si>
    <t>CUST11139</t>
  </si>
  <si>
    <t>Customer 1139</t>
  </si>
  <si>
    <t>ORD508959</t>
  </si>
  <si>
    <t>CUST10407</t>
  </si>
  <si>
    <t>Customer 407</t>
  </si>
  <si>
    <t>ORD507287</t>
  </si>
  <si>
    <t>CUST11538</t>
  </si>
  <si>
    <t>Customer 1538</t>
  </si>
  <si>
    <t>ORD507526</t>
  </si>
  <si>
    <t>CUST10542</t>
  </si>
  <si>
    <t>Customer 542</t>
  </si>
  <si>
    <t>ORD502643</t>
  </si>
  <si>
    <t>ORD510170</t>
  </si>
  <si>
    <t>ORD500065</t>
  </si>
  <si>
    <t>ORD500276</t>
  </si>
  <si>
    <t>ORD508835</t>
  </si>
  <si>
    <t>ORD510366</t>
  </si>
  <si>
    <t>ORD500321</t>
  </si>
  <si>
    <t>ORD503941</t>
  </si>
  <si>
    <t>CUST11254</t>
  </si>
  <si>
    <t>Customer 1254</t>
  </si>
  <si>
    <t>ORD505895</t>
  </si>
  <si>
    <t>CUST11461</t>
  </si>
  <si>
    <t>Customer 1461</t>
  </si>
  <si>
    <t>ORD502379</t>
  </si>
  <si>
    <t>CUST12084</t>
  </si>
  <si>
    <t>Customer 2084</t>
  </si>
  <si>
    <t>ORD509416</t>
  </si>
  <si>
    <t>ORD507112</t>
  </si>
  <si>
    <t>CUST12093</t>
  </si>
  <si>
    <t>Customer 2093</t>
  </si>
  <si>
    <t>ORD510782</t>
  </si>
  <si>
    <t>ORD506015</t>
  </si>
  <si>
    <t>ORD509784</t>
  </si>
  <si>
    <t>CUST12052</t>
  </si>
  <si>
    <t>Customer 2052</t>
  </si>
  <si>
    <t>ORD506532</t>
  </si>
  <si>
    <t>ORD511650</t>
  </si>
  <si>
    <t>CUST11586</t>
  </si>
  <si>
    <t>Customer 1586</t>
  </si>
  <si>
    <t>ORD503312</t>
  </si>
  <si>
    <t>CUST10038</t>
  </si>
  <si>
    <t>Customer 38</t>
  </si>
  <si>
    <t>ORD508609</t>
  </si>
  <si>
    <t>ORD503000</t>
  </si>
  <si>
    <t>CUST11051</t>
  </si>
  <si>
    <t>Customer 1051</t>
  </si>
  <si>
    <t>ORD507544</t>
  </si>
  <si>
    <t>CUST12445</t>
  </si>
  <si>
    <t>Customer 2445</t>
  </si>
  <si>
    <t>ORD503788</t>
  </si>
  <si>
    <t>CUST10790</t>
  </si>
  <si>
    <t>Customer 790</t>
  </si>
  <si>
    <t>ORD507808</t>
  </si>
  <si>
    <t>CUST10483</t>
  </si>
  <si>
    <t>Customer 483</t>
  </si>
  <si>
    <t>ORD503662</t>
  </si>
  <si>
    <t>CUST10512</t>
  </si>
  <si>
    <t>Customer 512</t>
  </si>
  <si>
    <t>ORD502111</t>
  </si>
  <si>
    <t>CUST11651</t>
  </si>
  <si>
    <t>Customer 1651</t>
  </si>
  <si>
    <t>ORD509198</t>
  </si>
  <si>
    <t>ORD504760</t>
  </si>
  <si>
    <t>CUST10534</t>
  </si>
  <si>
    <t>Customer 534</t>
  </si>
  <si>
    <t>ORD509799</t>
  </si>
  <si>
    <t>CUST12121</t>
  </si>
  <si>
    <t>Customer 2121</t>
  </si>
  <si>
    <t>ORD509870</t>
  </si>
  <si>
    <t>CUST11194</t>
  </si>
  <si>
    <t>Customer 1194</t>
  </si>
  <si>
    <t>ORD500397</t>
  </si>
  <si>
    <t>ORD502006</t>
  </si>
  <si>
    <t>CUST11404</t>
  </si>
  <si>
    <t>Customer 1404</t>
  </si>
  <si>
    <t>ORD502012</t>
  </si>
  <si>
    <t>CUST10753</t>
  </si>
  <si>
    <t>Customer 753</t>
  </si>
  <si>
    <t>ORD500826</t>
  </si>
  <si>
    <t>CUST11490</t>
  </si>
  <si>
    <t>Customer 1490</t>
  </si>
  <si>
    <t>ORD511585</t>
  </si>
  <si>
    <t>ORD507558</t>
  </si>
  <si>
    <t>CUST11732</t>
  </si>
  <si>
    <t>Customer 1732</t>
  </si>
  <si>
    <t>ORD500005</t>
  </si>
  <si>
    <t>CUST10232</t>
  </si>
  <si>
    <t>Customer 232</t>
  </si>
  <si>
    <t>ORD504946</t>
  </si>
  <si>
    <t>ORD511738</t>
  </si>
  <si>
    <t>CUST12047</t>
  </si>
  <si>
    <t>Customer 2047</t>
  </si>
  <si>
    <t>ORD506275</t>
  </si>
  <si>
    <t>CUST10899</t>
  </si>
  <si>
    <t>Customer 899</t>
  </si>
  <si>
    <t>ORD507362</t>
  </si>
  <si>
    <t>CUST10618</t>
  </si>
  <si>
    <t>Customer 618</t>
  </si>
  <si>
    <t>ORD508707</t>
  </si>
  <si>
    <t>ORD504420</t>
  </si>
  <si>
    <t>ORD504426</t>
  </si>
  <si>
    <t>CUST10029</t>
  </si>
  <si>
    <t>Customer 29</t>
  </si>
  <si>
    <t>ORD510930</t>
  </si>
  <si>
    <t>CUST11018</t>
  </si>
  <si>
    <t>Customer 1018</t>
  </si>
  <si>
    <t>ORD508682</t>
  </si>
  <si>
    <t>ORD502044</t>
  </si>
  <si>
    <t>CUST12186</t>
  </si>
  <si>
    <t>Customer 2186</t>
  </si>
  <si>
    <t>ORD501764</t>
  </si>
  <si>
    <t>CUST11840</t>
  </si>
  <si>
    <t>Customer 1840</t>
  </si>
  <si>
    <t>ORD503258</t>
  </si>
  <si>
    <t>CUST10949</t>
  </si>
  <si>
    <t>Customer 949</t>
  </si>
  <si>
    <t>ORD510695</t>
  </si>
  <si>
    <t>CUST10764</t>
  </si>
  <si>
    <t>Customer 764</t>
  </si>
  <si>
    <t>ORD510195</t>
  </si>
  <si>
    <t>CUST11528</t>
  </si>
  <si>
    <t>Customer 1528</t>
  </si>
  <si>
    <t>ORD508798</t>
  </si>
  <si>
    <t>ORD507696</t>
  </si>
  <si>
    <t>ORD509591</t>
  </si>
  <si>
    <t>CUST10884</t>
  </si>
  <si>
    <t>Customer 884</t>
  </si>
  <si>
    <t>ORD511557</t>
  </si>
  <si>
    <t>CUST11860</t>
  </si>
  <si>
    <t>Customer 1860</t>
  </si>
  <si>
    <t>ORD510574</t>
  </si>
  <si>
    <t>CUST12247</t>
  </si>
  <si>
    <t>Customer 2247</t>
  </si>
  <si>
    <t>ORD511081</t>
  </si>
  <si>
    <t>CUST10570</t>
  </si>
  <si>
    <t>Customer 570</t>
  </si>
  <si>
    <t>ORD511168</t>
  </si>
  <si>
    <t>CUST10175</t>
  </si>
  <si>
    <t>Customer 175</t>
  </si>
  <si>
    <t>ORD501824</t>
  </si>
  <si>
    <t>CUST10230</t>
  </si>
  <si>
    <t>Customer 230</t>
  </si>
  <si>
    <t>ORD505476</t>
  </si>
  <si>
    <t>CUST10881</t>
  </si>
  <si>
    <t>Customer 881</t>
  </si>
  <si>
    <t>ORD509146</t>
  </si>
  <si>
    <t>CUST10318</t>
  </si>
  <si>
    <t>Customer 318</t>
  </si>
  <si>
    <t>ORD500824</t>
  </si>
  <si>
    <t>ORD511898</t>
  </si>
  <si>
    <t>CUST11176</t>
  </si>
  <si>
    <t>Customer 1176</t>
  </si>
  <si>
    <t>ORD506605</t>
  </si>
  <si>
    <t>ORD506307</t>
  </si>
  <si>
    <t>CUST10428</t>
  </si>
  <si>
    <t>Customer 428</t>
  </si>
  <si>
    <t>ORD502709</t>
  </si>
  <si>
    <t>CUST11811</t>
  </si>
  <si>
    <t>Customer 1811</t>
  </si>
  <si>
    <t>ORD509891</t>
  </si>
  <si>
    <t>CUST10651</t>
  </si>
  <si>
    <t>Customer 651</t>
  </si>
  <si>
    <t>ORD502245</t>
  </si>
  <si>
    <t>ORD507576</t>
  </si>
  <si>
    <t>ORD502705</t>
  </si>
  <si>
    <t>CUST10778</t>
  </si>
  <si>
    <t>Customer 778</t>
  </si>
  <si>
    <t>ORD506698</t>
  </si>
  <si>
    <t>ORD510508</t>
  </si>
  <si>
    <t>ORD511877</t>
  </si>
  <si>
    <t>ORD501937</t>
  </si>
  <si>
    <t>CUST10244</t>
  </si>
  <si>
    <t>Customer 244</t>
  </si>
  <si>
    <t>ORD504452</t>
  </si>
  <si>
    <t>CUST11557</t>
  </si>
  <si>
    <t>Customer 1557</t>
  </si>
  <si>
    <t>ORD503526</t>
  </si>
  <si>
    <t>ORD501655</t>
  </si>
  <si>
    <t>ORD501695</t>
  </si>
  <si>
    <t>ORD509736</t>
  </si>
  <si>
    <t>CUST10406</t>
  </si>
  <si>
    <t>Customer 406</t>
  </si>
  <si>
    <t>ORD501345</t>
  </si>
  <si>
    <t>ORD508741</t>
  </si>
  <si>
    <t>CUST10772</t>
  </si>
  <si>
    <t>Customer 772</t>
  </si>
  <si>
    <t>ORD508124</t>
  </si>
  <si>
    <t>ORD506271</t>
  </si>
  <si>
    <t>ORD504381</t>
  </si>
  <si>
    <t>ORD505316</t>
  </si>
  <si>
    <t>ORD511859</t>
  </si>
  <si>
    <t>CUST11175</t>
  </si>
  <si>
    <t>Customer 1175</t>
  </si>
  <si>
    <t>ORD510703</t>
  </si>
  <si>
    <t>CUST10413</t>
  </si>
  <si>
    <t>Customer 413</t>
  </si>
  <si>
    <t>ORD505671</t>
  </si>
  <si>
    <t>ORD507982</t>
  </si>
  <si>
    <t>CUST10437</t>
  </si>
  <si>
    <t>Customer 437</t>
  </si>
  <si>
    <t>ORD508893</t>
  </si>
  <si>
    <t>ORD508190</t>
  </si>
  <si>
    <t>ORD511809</t>
  </si>
  <si>
    <t>CUST11477</t>
  </si>
  <si>
    <t>Customer 1477</t>
  </si>
  <si>
    <t>ORD500536</t>
  </si>
  <si>
    <t>CUST12104</t>
  </si>
  <si>
    <t>Customer 2104</t>
  </si>
  <si>
    <t>ORD505693</t>
  </si>
  <si>
    <t>CUST10212</t>
  </si>
  <si>
    <t>Customer 212</t>
  </si>
  <si>
    <t>ORD501105</t>
  </si>
  <si>
    <t>ORD508508</t>
  </si>
  <si>
    <t>CUST10011</t>
  </si>
  <si>
    <t>Customer 11</t>
  </si>
  <si>
    <t>ORD509737</t>
  </si>
  <si>
    <t>ORD503938</t>
  </si>
  <si>
    <t>ORD505622</t>
  </si>
  <si>
    <t>ORD503151</t>
  </si>
  <si>
    <t>ORD501196</t>
  </si>
  <si>
    <t>ORD511078</t>
  </si>
  <si>
    <t>ORD505028</t>
  </si>
  <si>
    <t>CUST10167</t>
  </si>
  <si>
    <t>Customer 167</t>
  </si>
  <si>
    <t>ORD503817</t>
  </si>
  <si>
    <t>ORD501270</t>
  </si>
  <si>
    <t>CUST11900</t>
  </si>
  <si>
    <t>Customer 1900</t>
  </si>
  <si>
    <t>ORD510044</t>
  </si>
  <si>
    <t>ORD501305</t>
  </si>
  <si>
    <t>CUST10018</t>
  </si>
  <si>
    <t>Customer 18</t>
  </si>
  <si>
    <t>ORD507888</t>
  </si>
  <si>
    <t>CUST11532</t>
  </si>
  <si>
    <t>Customer 1532</t>
  </si>
  <si>
    <t>ORD507814</t>
  </si>
  <si>
    <t>CUST10575</t>
  </si>
  <si>
    <t>Customer 575</t>
  </si>
  <si>
    <t>ORD510111</t>
  </si>
  <si>
    <t>ORD500944</t>
  </si>
  <si>
    <t>CUST10986</t>
  </si>
  <si>
    <t>Customer 986</t>
  </si>
  <si>
    <t>ORD504431</t>
  </si>
  <si>
    <t>ORD508941</t>
  </si>
  <si>
    <t>CUST12331</t>
  </si>
  <si>
    <t>Customer 2331</t>
  </si>
  <si>
    <t>ORD502814</t>
  </si>
  <si>
    <t>ORD509951</t>
  </si>
  <si>
    <t>CUST11941</t>
  </si>
  <si>
    <t>Customer 1941</t>
  </si>
  <si>
    <t>ORD511915</t>
  </si>
  <si>
    <t>ORD509232</t>
  </si>
  <si>
    <t>ORD509162</t>
  </si>
  <si>
    <t>CUST11788</t>
  </si>
  <si>
    <t>Customer 1788</t>
  </si>
  <si>
    <t>ORD508584</t>
  </si>
  <si>
    <t>ORD503952</t>
  </si>
  <si>
    <t>CUST10068</t>
  </si>
  <si>
    <t>Customer 68</t>
  </si>
  <si>
    <t>ORD502116</t>
  </si>
  <si>
    <t>CUST11052</t>
  </si>
  <si>
    <t>Customer 1052</t>
  </si>
  <si>
    <t>ORD507541</t>
  </si>
  <si>
    <t>ORD501316</t>
  </si>
  <si>
    <t>CUST11533</t>
  </si>
  <si>
    <t>Customer 1533</t>
  </si>
  <si>
    <t>ORD500335</t>
  </si>
  <si>
    <t>ORD505739</t>
  </si>
  <si>
    <t>CUST12061</t>
  </si>
  <si>
    <t>Customer 2061</t>
  </si>
  <si>
    <t>ORD501246</t>
  </si>
  <si>
    <t>ORD509440</t>
  </si>
  <si>
    <t>CUST10238</t>
  </si>
  <si>
    <t>Customer 238</t>
  </si>
  <si>
    <t>ORD507736</t>
  </si>
  <si>
    <t>CUST10773</t>
  </si>
  <si>
    <t>Customer 773</t>
  </si>
  <si>
    <t>ORD508965</t>
  </si>
  <si>
    <t>ORD501466</t>
  </si>
  <si>
    <t>ORD500359</t>
  </si>
  <si>
    <t>ORD500282</t>
  </si>
  <si>
    <t>CUST12180</t>
  </si>
  <si>
    <t>Customer 2180</t>
  </si>
  <si>
    <t>ORD510931</t>
  </si>
  <si>
    <t>CUST11172</t>
  </si>
  <si>
    <t>Customer 1172</t>
  </si>
  <si>
    <t>ORD511061</t>
  </si>
  <si>
    <t>CUST10675</t>
  </si>
  <si>
    <t>Customer 675</t>
  </si>
  <si>
    <t>ORD508074</t>
  </si>
  <si>
    <t>CUST11373</t>
  </si>
  <si>
    <t>Customer 1373</t>
  </si>
  <si>
    <t>ORD506370</t>
  </si>
  <si>
    <t>CUST10080</t>
  </si>
  <si>
    <t>Customer 80</t>
  </si>
  <si>
    <t>ORD505838</t>
  </si>
  <si>
    <t>CUST10386</t>
  </si>
  <si>
    <t>Customer 386</t>
  </si>
  <si>
    <t>ORD504906</t>
  </si>
  <si>
    <t>ORD500419</t>
  </si>
  <si>
    <t>ORD504152</t>
  </si>
  <si>
    <t>CUST10090</t>
  </si>
  <si>
    <t>Customer 90</t>
  </si>
  <si>
    <t>ORD507052</t>
  </si>
  <si>
    <t>CUST12096</t>
  </si>
  <si>
    <t>Customer 2096</t>
  </si>
  <si>
    <t>ORD502652</t>
  </si>
  <si>
    <t>CUST12270</t>
  </si>
  <si>
    <t>Customer 2270</t>
  </si>
  <si>
    <t>ORD503006</t>
  </si>
  <si>
    <t>CUST12030</t>
  </si>
  <si>
    <t>Customer 2030</t>
  </si>
  <si>
    <t>ORD500528</t>
  </si>
  <si>
    <t>CUST10223</t>
  </si>
  <si>
    <t>Customer 223</t>
  </si>
  <si>
    <t>ORD510851</t>
  </si>
  <si>
    <t>CUST12107</t>
  </si>
  <si>
    <t>Customer 2107</t>
  </si>
  <si>
    <t>ORD507550</t>
  </si>
  <si>
    <t>ORD505737</t>
  </si>
  <si>
    <t>ORD500973</t>
  </si>
  <si>
    <t>ORD504142</t>
  </si>
  <si>
    <t>ORD507216</t>
  </si>
  <si>
    <t>CUST12170</t>
  </si>
  <si>
    <t>Customer 2170</t>
  </si>
  <si>
    <t>ORD503536</t>
  </si>
  <si>
    <t>ORD507349</t>
  </si>
  <si>
    <t>ORD509226</t>
  </si>
  <si>
    <t>CUST12356</t>
  </si>
  <si>
    <t>Customer 2356</t>
  </si>
  <si>
    <t>ORD509370</t>
  </si>
  <si>
    <t>CUST10124</t>
  </si>
  <si>
    <t>Customer 124</t>
  </si>
  <si>
    <t>ORD511390</t>
  </si>
  <si>
    <t>ORD502453</t>
  </si>
  <si>
    <t>ORD504510</t>
  </si>
  <si>
    <t>CUST12362</t>
  </si>
  <si>
    <t>Customer 2362</t>
  </si>
  <si>
    <t>ORD507099</t>
  </si>
  <si>
    <t>CUST10841</t>
  </si>
  <si>
    <t>Customer 841</t>
  </si>
  <si>
    <t>ORD511673</t>
  </si>
  <si>
    <t>ORD505429</t>
  </si>
  <si>
    <t>ORD500468</t>
  </si>
  <si>
    <t>CUST10337</t>
  </si>
  <si>
    <t>Customer 337</t>
  </si>
  <si>
    <t>ORD505580</t>
  </si>
  <si>
    <t>CUST10741</t>
  </si>
  <si>
    <t>Customer 741</t>
  </si>
  <si>
    <t>ORD503059</t>
  </si>
  <si>
    <t>CUST10853</t>
  </si>
  <si>
    <t>Customer 853</t>
  </si>
  <si>
    <t>ORD503613</t>
  </si>
  <si>
    <t>ORD510087</t>
  </si>
  <si>
    <t>ORD505155</t>
  </si>
  <si>
    <t>ORD500646</t>
  </si>
  <si>
    <t>CUST11635</t>
  </si>
  <si>
    <t>Customer 1635</t>
  </si>
  <si>
    <t>ORD503838</t>
  </si>
  <si>
    <t>CUST11179</t>
  </si>
  <si>
    <t>Customer 1179</t>
  </si>
  <si>
    <t>ORD503047</t>
  </si>
  <si>
    <t>CUST10726</t>
  </si>
  <si>
    <t>Customer 726</t>
  </si>
  <si>
    <t>ORD501141</t>
  </si>
  <si>
    <t>CUST10220</t>
  </si>
  <si>
    <t>Customer 220</t>
  </si>
  <si>
    <t>ORD508394</t>
  </si>
  <si>
    <t>ORD501852</t>
  </si>
  <si>
    <t>ORD504439</t>
  </si>
  <si>
    <t>ORD501394</t>
  </si>
  <si>
    <t>CUST10013</t>
  </si>
  <si>
    <t>Customer 13</t>
  </si>
  <si>
    <t>ORD506738</t>
  </si>
  <si>
    <t>CUST10351</t>
  </si>
  <si>
    <t>Customer 351</t>
  </si>
  <si>
    <t>ORD503181</t>
  </si>
  <si>
    <t>CUST10796</t>
  </si>
  <si>
    <t>Customer 796</t>
  </si>
  <si>
    <t>ORD511220</t>
  </si>
  <si>
    <t>ORD506207</t>
  </si>
  <si>
    <t>CUST11371</t>
  </si>
  <si>
    <t>Customer 1371</t>
  </si>
  <si>
    <t>ORD506825</t>
  </si>
  <si>
    <t>ORD505567</t>
  </si>
  <si>
    <t>CUST11095</t>
  </si>
  <si>
    <t>Customer 1095</t>
  </si>
  <si>
    <t>ORD503422</t>
  </si>
  <si>
    <t>CUST11875</t>
  </si>
  <si>
    <t>Customer 1875</t>
  </si>
  <si>
    <t>ORD500420</t>
  </si>
  <si>
    <t>CUST12162</t>
  </si>
  <si>
    <t>Customer 2162</t>
  </si>
  <si>
    <t>ORD506670</t>
  </si>
  <si>
    <t>ORD509552</t>
  </si>
  <si>
    <t>CUST11084</t>
  </si>
  <si>
    <t>Customer 1084</t>
  </si>
  <si>
    <t>ORD508229</t>
  </si>
  <si>
    <t>CUST10908</t>
  </si>
  <si>
    <t>Customer 908</t>
  </si>
  <si>
    <t>ORD506845</t>
  </si>
  <si>
    <t>CUST11605</t>
  </si>
  <si>
    <t>Customer 1605</t>
  </si>
  <si>
    <t>ORD505110</t>
  </si>
  <si>
    <t>CUST10696</t>
  </si>
  <si>
    <t>Customer 696</t>
  </si>
  <si>
    <t>ORD500122</t>
  </si>
  <si>
    <t>CUST10707</t>
  </si>
  <si>
    <t>Customer 707</t>
  </si>
  <si>
    <t>ORD508454</t>
  </si>
  <si>
    <t>ORD509448</t>
  </si>
  <si>
    <t>CUST11412</t>
  </si>
  <si>
    <t>Customer 1412</t>
  </si>
  <si>
    <t>ORD509406</t>
  </si>
  <si>
    <t>ORD511816</t>
  </si>
  <si>
    <t>CUST11868</t>
  </si>
  <si>
    <t>Customer 1868</t>
  </si>
  <si>
    <t>ORD503360</t>
  </si>
  <si>
    <t>ORD503607</t>
  </si>
  <si>
    <t>ORD504356</t>
  </si>
  <si>
    <t>ORD501042</t>
  </si>
  <si>
    <t>CUST10348</t>
  </si>
  <si>
    <t>Customer 348</t>
  </si>
  <si>
    <t>ORD511429</t>
  </si>
  <si>
    <t>ORD506831</t>
  </si>
  <si>
    <t>ORD509496</t>
  </si>
  <si>
    <t>ORD505960</t>
  </si>
  <si>
    <t>ORD504561</t>
  </si>
  <si>
    <t>CUST10350</t>
  </si>
  <si>
    <t>Customer 350</t>
  </si>
  <si>
    <t>ORD503323</t>
  </si>
  <si>
    <t>ORD505670</t>
  </si>
  <si>
    <t>ORD503606</t>
  </si>
  <si>
    <t>ORD505711</t>
  </si>
  <si>
    <t>CUST11268</t>
  </si>
  <si>
    <t>Customer 1268</t>
  </si>
  <si>
    <t>ORD507799</t>
  </si>
  <si>
    <t>CUST12244</t>
  </si>
  <si>
    <t>Customer 2244</t>
  </si>
  <si>
    <t>ORD509235</t>
  </si>
  <si>
    <t>ORD503442</t>
  </si>
  <si>
    <t>ORD505166</t>
  </si>
  <si>
    <t>ORD508248</t>
  </si>
  <si>
    <t>ORD501290</t>
  </si>
  <si>
    <t>ORD507040</t>
  </si>
  <si>
    <t>CUST11284</t>
  </si>
  <si>
    <t>Customer 1284</t>
  </si>
  <si>
    <t>ORD501625</t>
  </si>
  <si>
    <t>CUST11213</t>
  </si>
  <si>
    <t>Customer 1213</t>
  </si>
  <si>
    <t>ORD511124</t>
  </si>
  <si>
    <t>CUST10312</t>
  </si>
  <si>
    <t>Customer 312</t>
  </si>
  <si>
    <t>ORD503850</t>
  </si>
  <si>
    <t>CUST10160</t>
  </si>
  <si>
    <t>Customer 160</t>
  </si>
  <si>
    <t>ORD507360</t>
  </si>
  <si>
    <t>ORD509060</t>
  </si>
  <si>
    <t>CUST12472</t>
  </si>
  <si>
    <t>Customer 2472</t>
  </si>
  <si>
    <t>ORD510763</t>
  </si>
  <si>
    <t>ORD511172</t>
  </si>
  <si>
    <t>ORD504714</t>
  </si>
  <si>
    <t>CUST11448</t>
  </si>
  <si>
    <t>Customer 1448</t>
  </si>
  <si>
    <t>ORD510612</t>
  </si>
  <si>
    <t>ORD507011</t>
  </si>
  <si>
    <t>CUST11083</t>
  </si>
  <si>
    <t>Customer 1083</t>
  </si>
  <si>
    <t>ORD509133</t>
  </si>
  <si>
    <t>ORD504232</t>
  </si>
  <si>
    <t>CUST10674</t>
  </si>
  <si>
    <t>Customer 674</t>
  </si>
  <si>
    <t>ORD507811</t>
  </si>
  <si>
    <t>CUST12365</t>
  </si>
  <si>
    <t>Customer 2365</t>
  </si>
  <si>
    <t>ORD503619</t>
  </si>
  <si>
    <t>ORD508413</t>
  </si>
  <si>
    <t>ORD500252</t>
  </si>
  <si>
    <t>ORD505544</t>
  </si>
  <si>
    <t>ORD501333</t>
  </si>
  <si>
    <t>CUST11080</t>
  </si>
  <si>
    <t>Customer 1080</t>
  </si>
  <si>
    <t>ORD510955</t>
  </si>
  <si>
    <t>ORD502578</t>
  </si>
  <si>
    <t>CUST12224</t>
  </si>
  <si>
    <t>Customer 2224</t>
  </si>
  <si>
    <t>ORD504412</t>
  </si>
  <si>
    <t>CUST10256</t>
  </si>
  <si>
    <t>Customer 256</t>
  </si>
  <si>
    <t>ORD508425</t>
  </si>
  <si>
    <t>CUST10771</t>
  </si>
  <si>
    <t>Customer 771</t>
  </si>
  <si>
    <t>ORD503439</t>
  </si>
  <si>
    <t>CUST10310</t>
  </si>
  <si>
    <t>Customer 310</t>
  </si>
  <si>
    <t>ORD511044</t>
  </si>
  <si>
    <t>CUST10607</t>
  </si>
  <si>
    <t>Customer 607</t>
  </si>
  <si>
    <t>ORD503748</t>
  </si>
  <si>
    <t>ORD505481</t>
  </si>
  <si>
    <t>ORD507030</t>
  </si>
  <si>
    <t>CUST11597</t>
  </si>
  <si>
    <t>Customer 1597</t>
  </si>
  <si>
    <t>ORD502261</t>
  </si>
  <si>
    <t>CUST11611</t>
  </si>
  <si>
    <t>Customer 1611</t>
  </si>
  <si>
    <t>ORD502982</t>
  </si>
  <si>
    <t>CUST11079</t>
  </si>
  <si>
    <t>Customer 1079</t>
  </si>
  <si>
    <t>ORD508171</t>
  </si>
  <si>
    <t>CUST10977</t>
  </si>
  <si>
    <t>Customer 977</t>
  </si>
  <si>
    <t>ORD503053</t>
  </si>
  <si>
    <t>CUST12414</t>
  </si>
  <si>
    <t>Customer 2414</t>
  </si>
  <si>
    <t>ORD506011</t>
  </si>
  <si>
    <t>CUST10300</t>
  </si>
  <si>
    <t>Customer 300</t>
  </si>
  <si>
    <t>ORD507741</t>
  </si>
  <si>
    <t>CUST11799</t>
  </si>
  <si>
    <t>Customer 1799</t>
  </si>
  <si>
    <t>ORD508414</t>
  </si>
  <si>
    <t>ORD511404</t>
  </si>
  <si>
    <t>CUST10487</t>
  </si>
  <si>
    <t>Customer 487</t>
  </si>
  <si>
    <t>ORD501378</t>
  </si>
  <si>
    <t>CUST10161</t>
  </si>
  <si>
    <t>Customer 161</t>
  </si>
  <si>
    <t>ORD502139</t>
  </si>
  <si>
    <t>CUST10331</t>
  </si>
  <si>
    <t>Customer 331</t>
  </si>
  <si>
    <t>ORD511519</t>
  </si>
  <si>
    <t>ORD507259</t>
  </si>
  <si>
    <t>ORD500672</t>
  </si>
  <si>
    <t>CUST11256</t>
  </si>
  <si>
    <t>Customer 1256</t>
  </si>
  <si>
    <t>ORD502581</t>
  </si>
  <si>
    <t>ORD511483</t>
  </si>
  <si>
    <t>CUST11567</t>
  </si>
  <si>
    <t>Customer 1567</t>
  </si>
  <si>
    <t>ORD509153</t>
  </si>
  <si>
    <t>ORD510777</t>
  </si>
  <si>
    <t>CUST12462</t>
  </si>
  <si>
    <t>Customer 2462</t>
  </si>
  <si>
    <t>ORD509333</t>
  </si>
  <si>
    <t>CUST12230</t>
  </si>
  <si>
    <t>Customer 2230</t>
  </si>
  <si>
    <t>ORD505884</t>
  </si>
  <si>
    <t>ORD510397</t>
  </si>
  <si>
    <t>CUST11332</t>
  </si>
  <si>
    <t>Customer 1332</t>
  </si>
  <si>
    <t>ORD504201</t>
  </si>
  <si>
    <t>ORD507825</t>
  </si>
  <si>
    <t>ORD509889</t>
  </si>
  <si>
    <t>CUST11514</t>
  </si>
  <si>
    <t>Customer 1514</t>
  </si>
  <si>
    <t>ORD508531</t>
  </si>
  <si>
    <t>CUST10423</t>
  </si>
  <si>
    <t>Customer 423</t>
  </si>
  <si>
    <t>ORD511513</t>
  </si>
  <si>
    <t>CUST11053</t>
  </si>
  <si>
    <t>Customer 1053</t>
  </si>
  <si>
    <t>ORD501542</t>
  </si>
  <si>
    <t>ORD500080</t>
  </si>
  <si>
    <t>ORD503437</t>
  </si>
  <si>
    <t>CUST11726</t>
  </si>
  <si>
    <t>Customer 1726</t>
  </si>
  <si>
    <t>ORD508010</t>
  </si>
  <si>
    <t>ORD501579</t>
  </si>
  <si>
    <t>CUST11980</t>
  </si>
  <si>
    <t>Customer 1980</t>
  </si>
  <si>
    <t>ORD507382</t>
  </si>
  <si>
    <t>CUST12028</t>
  </si>
  <si>
    <t>Customer 2028</t>
  </si>
  <si>
    <t>ORD502996</t>
  </si>
  <si>
    <t>ORD506057</t>
  </si>
  <si>
    <t>CUST11598</t>
  </si>
  <si>
    <t>Customer 1598</t>
  </si>
  <si>
    <t>ORD507892</t>
  </si>
  <si>
    <t>CUST10888</t>
  </si>
  <si>
    <t>Customer 888</t>
  </si>
  <si>
    <t>ORD501851</t>
  </si>
  <si>
    <t>ORD507098</t>
  </si>
  <si>
    <t>CUST12341</t>
  </si>
  <si>
    <t>Customer 2341</t>
  </si>
  <si>
    <t>ORD507734</t>
  </si>
  <si>
    <t>CUST10492</t>
  </si>
  <si>
    <t>Customer 492</t>
  </si>
  <si>
    <t>ORD510962</t>
  </si>
  <si>
    <t>ORD503469</t>
  </si>
  <si>
    <t>CUST11771</t>
  </si>
  <si>
    <t>Customer 1771</t>
  </si>
  <si>
    <t>ORD507798</t>
  </si>
  <si>
    <t>CUST10743</t>
  </si>
  <si>
    <t>Customer 743</t>
  </si>
  <si>
    <t>ORD510885</t>
  </si>
  <si>
    <t>ORD500356</t>
  </si>
  <si>
    <t>CUST11144</t>
  </si>
  <si>
    <t>Customer 1144</t>
  </si>
  <si>
    <t>ORD506233</t>
  </si>
  <si>
    <t>CUST10357</t>
  </si>
  <si>
    <t>Customer 357</t>
  </si>
  <si>
    <t>ORD508369</t>
  </si>
  <si>
    <t>CUST12217</t>
  </si>
  <si>
    <t>Customer 2217</t>
  </si>
  <si>
    <t>ORD509039</t>
  </si>
  <si>
    <t>ORD507338</t>
  </si>
  <si>
    <t>ORD505603</t>
  </si>
  <si>
    <t>ORD504954</t>
  </si>
  <si>
    <t>CUST12298</t>
  </si>
  <si>
    <t>Customer 2298</t>
  </si>
  <si>
    <t>ORD502594</t>
  </si>
  <si>
    <t>CUST10207</t>
  </si>
  <si>
    <t>Customer 207</t>
  </si>
  <si>
    <t>ORD510465</t>
  </si>
  <si>
    <t>ORD505661</t>
  </si>
  <si>
    <t>ORD508647</t>
  </si>
  <si>
    <t>ORD507239</t>
  </si>
  <si>
    <t>ORD502933</t>
  </si>
  <si>
    <t>CUST11096</t>
  </si>
  <si>
    <t>Customer 1096</t>
  </si>
  <si>
    <t>ORD503939</t>
  </si>
  <si>
    <t>ORD510455</t>
  </si>
  <si>
    <t>ORD500701</t>
  </si>
  <si>
    <t>ORD502265</t>
  </si>
  <si>
    <t>ORD511596</t>
  </si>
  <si>
    <t>CUST10886</t>
  </si>
  <si>
    <t>Customer 886</t>
  </si>
  <si>
    <t>ORD509667</t>
  </si>
  <si>
    <t>CUST10965</t>
  </si>
  <si>
    <t>Customer 965</t>
  </si>
  <si>
    <t>ORD506753</t>
  </si>
  <si>
    <t>ORD507039</t>
  </si>
  <si>
    <t>CUST10385</t>
  </si>
  <si>
    <t>Customer 385</t>
  </si>
  <si>
    <t>ORD511997</t>
  </si>
  <si>
    <t>ORD511507</t>
  </si>
  <si>
    <t>ORD510820</t>
  </si>
  <si>
    <t>CUST10914</t>
  </si>
  <si>
    <t>Customer 914</t>
  </si>
  <si>
    <t>ORD501771</t>
  </si>
  <si>
    <t>CUST11277</t>
  </si>
  <si>
    <t>Customer 1277</t>
  </si>
  <si>
    <t>ORD505163</t>
  </si>
  <si>
    <t>ORD506855</t>
  </si>
  <si>
    <t>CUST10918</t>
  </si>
  <si>
    <t>Customer 918</t>
  </si>
  <si>
    <t>ORD505406</t>
  </si>
  <si>
    <t>CUST12241</t>
  </si>
  <si>
    <t>Customer 2241</t>
  </si>
  <si>
    <t>ORD505400</t>
  </si>
  <si>
    <t>ORD506308</t>
  </si>
  <si>
    <t>ORD509004</t>
  </si>
  <si>
    <t>ORD505837</t>
  </si>
  <si>
    <t>ORD501465</t>
  </si>
  <si>
    <t>ORD507877</t>
  </si>
  <si>
    <t>CUST11432</t>
  </si>
  <si>
    <t>Customer 1432</t>
  </si>
  <si>
    <t>ORD502425</t>
  </si>
  <si>
    <t>CUST11582</t>
  </si>
  <si>
    <t>Customer 1582</t>
  </si>
  <si>
    <t>ORD500660</t>
  </si>
  <si>
    <t>CUST11019</t>
  </si>
  <si>
    <t>Customer 1019</t>
  </si>
  <si>
    <t>ORD500670</t>
  </si>
  <si>
    <t>CUST11301</t>
  </si>
  <si>
    <t>Customer 1301</t>
  </si>
  <si>
    <t>ORD502949</t>
  </si>
  <si>
    <t>ORD502553</t>
  </si>
  <si>
    <t>ORD502866</t>
  </si>
  <si>
    <t>ORD506386</t>
  </si>
  <si>
    <t>ORD504055</t>
  </si>
  <si>
    <t>CUST11989</t>
  </si>
  <si>
    <t>Customer 1989</t>
  </si>
  <si>
    <t>ORD508400</t>
  </si>
  <si>
    <t>ORD501464</t>
  </si>
  <si>
    <t>CUST12290</t>
  </si>
  <si>
    <t>Customer 2290</t>
  </si>
  <si>
    <t>ORD510845</t>
  </si>
  <si>
    <t>ORD508557</t>
  </si>
  <si>
    <t>ORD510614</t>
  </si>
  <si>
    <t>ORD505855</t>
  </si>
  <si>
    <t>CUST11443</t>
  </si>
  <si>
    <t>Customer 1443</t>
  </si>
  <si>
    <t>ORD508527</t>
  </si>
  <si>
    <t>ORD501325</t>
  </si>
  <si>
    <t>ORD506098</t>
  </si>
  <si>
    <t>CUST11747</t>
  </si>
  <si>
    <t>Customer 1747</t>
  </si>
  <si>
    <t>ORD508677</t>
  </si>
  <si>
    <t>ORD511159</t>
  </si>
  <si>
    <t>CUST10598</t>
  </si>
  <si>
    <t>Customer 598</t>
  </si>
  <si>
    <t>ORD503251</t>
  </si>
  <si>
    <t>CUST10119</t>
  </si>
  <si>
    <t>Customer 119</t>
  </si>
  <si>
    <t>ORD506914</t>
  </si>
  <si>
    <t>CUST11819</t>
  </si>
  <si>
    <t>Customer 1819</t>
  </si>
  <si>
    <t>ORD503129</t>
  </si>
  <si>
    <t>CUST12089</t>
  </si>
  <si>
    <t>Customer 2089</t>
  </si>
  <si>
    <t>ORD503239</t>
  </si>
  <si>
    <t>CUST11046</t>
  </si>
  <si>
    <t>Customer 1046</t>
  </si>
  <si>
    <t>ORD505658</t>
  </si>
  <si>
    <t>CUST11914</t>
  </si>
  <si>
    <t>Customer 1914</t>
  </si>
  <si>
    <t>ORD504189</t>
  </si>
  <si>
    <t>ORD503110</t>
  </si>
  <si>
    <t>ORD505319</t>
  </si>
  <si>
    <t>CUST11414</t>
  </si>
  <si>
    <t>Customer 1414</t>
  </si>
  <si>
    <t>ORD508879</t>
  </si>
  <si>
    <t>ORD504841</t>
  </si>
  <si>
    <t>ORD508148</t>
  </si>
  <si>
    <t>ORD511799</t>
  </si>
  <si>
    <t>CUST11220</t>
  </si>
  <si>
    <t>Customer 1220</t>
  </si>
  <si>
    <t>ORD511987</t>
  </si>
  <si>
    <t>CUST11312</t>
  </si>
  <si>
    <t>Customer 1312</t>
  </si>
  <si>
    <t>ORD501648</t>
  </si>
  <si>
    <t>ORD504213</t>
  </si>
  <si>
    <t>ORD508726</t>
  </si>
  <si>
    <t>ORD508083</t>
  </si>
  <si>
    <t>ORD507451</t>
  </si>
  <si>
    <t>ORD509562</t>
  </si>
  <si>
    <t>CUST11406</t>
  </si>
  <si>
    <t>Customer 1406</t>
  </si>
  <si>
    <t>ORD501994</t>
  </si>
  <si>
    <t>CUST12294</t>
  </si>
  <si>
    <t>Customer 2294</t>
  </si>
  <si>
    <t>ORD509610</t>
  </si>
  <si>
    <t>CUST11349</t>
  </si>
  <si>
    <t>Customer 1349</t>
  </si>
  <si>
    <t>ORD505350</t>
  </si>
  <si>
    <t>ORD504401</t>
  </si>
  <si>
    <t>CUST10257</t>
  </si>
  <si>
    <t>Customer 257</t>
  </si>
  <si>
    <t>ORD508012</t>
  </si>
  <si>
    <t>ORD510401</t>
  </si>
  <si>
    <t>CUST11093</t>
  </si>
  <si>
    <t>Customer 1093</t>
  </si>
  <si>
    <t>ORD503806</t>
  </si>
  <si>
    <t>CUST10283</t>
  </si>
  <si>
    <t>Customer 283</t>
  </si>
  <si>
    <t>ORD508708</t>
  </si>
  <si>
    <t>CUST11211</t>
  </si>
  <si>
    <t>Customer 1211</t>
  </si>
  <si>
    <t>ORD508712</t>
  </si>
  <si>
    <t>CUST12095</t>
  </si>
  <si>
    <t>Customer 2095</t>
  </si>
  <si>
    <t>ORD511836</t>
  </si>
  <si>
    <t>CUST10313</t>
  </si>
  <si>
    <t>Customer 313</t>
  </si>
  <si>
    <t>ORD510531</t>
  </si>
  <si>
    <t>ORD503585</t>
  </si>
  <si>
    <t>CUST10163</t>
  </si>
  <si>
    <t>Customer 163</t>
  </si>
  <si>
    <t>ORD508936</t>
  </si>
  <si>
    <t>CUST11864</t>
  </si>
  <si>
    <t>Customer 1864</t>
  </si>
  <si>
    <t>ORD502681</t>
  </si>
  <si>
    <t>CUST10195</t>
  </si>
  <si>
    <t>Customer 195</t>
  </si>
  <si>
    <t>ORD502235</t>
  </si>
  <si>
    <t>CUST11185</t>
  </si>
  <si>
    <t>Customer 1185</t>
  </si>
  <si>
    <t>ORD505328</t>
  </si>
  <si>
    <t>CUST12342</t>
  </si>
  <si>
    <t>Customer 2342</t>
  </si>
  <si>
    <t>ORD502047</t>
  </si>
  <si>
    <t>ORD509086</t>
  </si>
  <si>
    <t>ORD505848</t>
  </si>
  <si>
    <t>ORD500116</t>
  </si>
  <si>
    <t>CUST12274</t>
  </si>
  <si>
    <t>Customer 2274</t>
  </si>
  <si>
    <t>ORD501027</t>
  </si>
  <si>
    <t>ORD508378</t>
  </si>
  <si>
    <t>ORD503048</t>
  </si>
  <si>
    <t>ORD503840</t>
  </si>
  <si>
    <t>CUST12128</t>
  </si>
  <si>
    <t>Customer 2128</t>
  </si>
  <si>
    <t>ORD508339</t>
  </si>
  <si>
    <t>ORD507719</t>
  </si>
  <si>
    <t>CUST10275</t>
  </si>
  <si>
    <t>Customer 275</t>
  </si>
  <si>
    <t>ORD510894</t>
  </si>
  <si>
    <t>CUST10869</t>
  </si>
  <si>
    <t>Customer 869</t>
  </si>
  <si>
    <t>ORD509104</t>
  </si>
  <si>
    <t>ORD502664</t>
  </si>
  <si>
    <t>CUST12499</t>
  </si>
  <si>
    <t>Customer 2499</t>
  </si>
  <si>
    <t>ORD502248</t>
  </si>
  <si>
    <t>CUST10631</t>
  </si>
  <si>
    <t>Customer 631</t>
  </si>
  <si>
    <t>ORD502029</t>
  </si>
  <si>
    <t>CUST10665</t>
  </si>
  <si>
    <t>Customer 665</t>
  </si>
  <si>
    <t>ORD504365</t>
  </si>
  <si>
    <t>ORD505439</t>
  </si>
  <si>
    <t>CUST12124</t>
  </si>
  <si>
    <t>Customer 2124</t>
  </si>
  <si>
    <t>ORD507134</t>
  </si>
  <si>
    <t>CUST12053</t>
  </si>
  <si>
    <t>Customer 2053</t>
  </si>
  <si>
    <t>ORD510481</t>
  </si>
  <si>
    <t>ORD501146</t>
  </si>
  <si>
    <t>ORD500456</t>
  </si>
  <si>
    <t>CUST11763</t>
  </si>
  <si>
    <t>Customer 1763</t>
  </si>
  <si>
    <t>ORD504128</t>
  </si>
  <si>
    <t>ORD501750</t>
  </si>
  <si>
    <t>CUST11531</t>
  </si>
  <si>
    <t>Customer 1531</t>
  </si>
  <si>
    <t>ORD511112</t>
  </si>
  <si>
    <t>ORD501467</t>
  </si>
  <si>
    <t>ORD500980</t>
  </si>
  <si>
    <t>CUST12163</t>
  </si>
  <si>
    <t>Customer 2163</t>
  </si>
  <si>
    <t>ORD505188</t>
  </si>
  <si>
    <t>ORD504225</t>
  </si>
  <si>
    <t>CUST10294</t>
  </si>
  <si>
    <t>Customer 294</t>
  </si>
  <si>
    <t>ORD501587</t>
  </si>
  <si>
    <t>CUST11153</t>
  </si>
  <si>
    <t>Customer 1153</t>
  </si>
  <si>
    <t>ORD504318</t>
  </si>
  <si>
    <t>CUST11822</t>
  </si>
  <si>
    <t>Customer 1822</t>
  </si>
  <si>
    <t>ORD509505</t>
  </si>
  <si>
    <t>CUST10637</t>
  </si>
  <si>
    <t>Customer 637</t>
  </si>
  <si>
    <t>ORD509365</t>
  </si>
  <si>
    <t>ORD509773</t>
  </si>
  <si>
    <t>ORD502675</t>
  </si>
  <si>
    <t>ORD501017</t>
  </si>
  <si>
    <t>ORD511800</t>
  </si>
  <si>
    <t>CUST11447</t>
  </si>
  <si>
    <t>Customer 1447</t>
  </si>
  <si>
    <t>ORD501744</t>
  </si>
  <si>
    <t>CUST11784</t>
  </si>
  <si>
    <t>Customer 1784</t>
  </si>
  <si>
    <t>ORD503281</t>
  </si>
  <si>
    <t>ORD504249</t>
  </si>
  <si>
    <t>ORD502960</t>
  </si>
  <si>
    <t>ORD508759</t>
  </si>
  <si>
    <t>CUST10855</t>
  </si>
  <si>
    <t>Customer 855</t>
  </si>
  <si>
    <t>ORD501951</t>
  </si>
  <si>
    <t>CUST11509</t>
  </si>
  <si>
    <t>Customer 1509</t>
  </si>
  <si>
    <t>ORD506608</t>
  </si>
  <si>
    <t>ORD507288</t>
  </si>
  <si>
    <t>ORD507282</t>
  </si>
  <si>
    <t>CUST12486</t>
  </si>
  <si>
    <t>Customer 2486</t>
  </si>
  <si>
    <t>ORD510878</t>
  </si>
  <si>
    <t>CUST10306</t>
  </si>
  <si>
    <t>Customer 306</t>
  </si>
  <si>
    <t>ORD502289</t>
  </si>
  <si>
    <t>CUST11155</t>
  </si>
  <si>
    <t>Customer 1155</t>
  </si>
  <si>
    <t>ORD506577</t>
  </si>
  <si>
    <t>CUST10324</t>
  </si>
  <si>
    <t>Customer 324</t>
  </si>
  <si>
    <t>ORD507571</t>
  </si>
  <si>
    <t>CUST12033</t>
  </si>
  <si>
    <t>Customer 2033</t>
  </si>
  <si>
    <t>ORD510678</t>
  </si>
  <si>
    <t>ORD504838</t>
  </si>
  <si>
    <t>CUST11056</t>
  </si>
  <si>
    <t>Customer 1056</t>
  </si>
  <si>
    <t>ORD505242</t>
  </si>
  <si>
    <t>CUST11171</t>
  </si>
  <si>
    <t>Customer 1171</t>
  </si>
  <si>
    <t>ORD507933</t>
  </si>
  <si>
    <t>CUST11802</t>
  </si>
  <si>
    <t>Customer 1802</t>
  </si>
  <si>
    <t>ORD505480</t>
  </si>
  <si>
    <t>CUST10466</t>
  </si>
  <si>
    <t>Customer 466</t>
  </si>
  <si>
    <t>ORD503303</t>
  </si>
  <si>
    <t>CUST11415</t>
  </si>
  <si>
    <t>Customer 1415</t>
  </si>
  <si>
    <t>ORD502722</t>
  </si>
  <si>
    <t>CUST10493</t>
  </si>
  <si>
    <t>Customer 493</t>
  </si>
  <si>
    <t>ORD504935</t>
  </si>
  <si>
    <t>ORD503119</t>
  </si>
  <si>
    <t>ORD502123</t>
  </si>
  <si>
    <t>ORD509037</t>
  </si>
  <si>
    <t>CUST11676</t>
  </si>
  <si>
    <t>Customer 1676</t>
  </si>
  <si>
    <t>ORD500001</t>
  </si>
  <si>
    <t>CUST10299</t>
  </si>
  <si>
    <t>Customer 299</t>
  </si>
  <si>
    <t>ORD511817</t>
  </si>
  <si>
    <t>ORD500862</t>
  </si>
  <si>
    <t>ORD500430</t>
  </si>
  <si>
    <t>CUST12353</t>
  </si>
  <si>
    <t>Customer 2353</t>
  </si>
  <si>
    <t>ORD505685</t>
  </si>
  <si>
    <t>ORD501399</t>
  </si>
  <si>
    <t>CUST11073</t>
  </si>
  <si>
    <t>Customer 1073</t>
  </si>
  <si>
    <t>ORD509921</t>
  </si>
  <si>
    <t>CUST11746</t>
  </si>
  <si>
    <t>Customer 1746</t>
  </si>
  <si>
    <t>ORD506387</t>
  </si>
  <si>
    <t>ORD509234</t>
  </si>
  <si>
    <t>CUST12280</t>
  </si>
  <si>
    <t>Customer 2280</t>
  </si>
  <si>
    <t>ORD501945</t>
  </si>
  <si>
    <t>CUST11862</t>
  </si>
  <si>
    <t>Customer 1862</t>
  </si>
  <si>
    <t>ORD500176</t>
  </si>
  <si>
    <t>ORD511991</t>
  </si>
  <si>
    <t>CUST11879</t>
  </si>
  <si>
    <t>Customer 1879</t>
  </si>
  <si>
    <t>ORD511046</t>
  </si>
  <si>
    <t>ORD509857</t>
  </si>
  <si>
    <t>CUST11624</t>
  </si>
  <si>
    <t>Customer 1624</t>
  </si>
  <si>
    <t>ORD505920</t>
  </si>
  <si>
    <t>CUST10589</t>
  </si>
  <si>
    <t>Customer 589</t>
  </si>
  <si>
    <t>ORD505914</t>
  </si>
  <si>
    <t>CUST10036</t>
  </si>
  <si>
    <t>Customer 36</t>
  </si>
  <si>
    <t>ORD507732</t>
  </si>
  <si>
    <t>CUST12091</t>
  </si>
  <si>
    <t>Customer 2091</t>
  </si>
  <si>
    <t>ORD504751</t>
  </si>
  <si>
    <t>ORD504771</t>
  </si>
  <si>
    <t>ORD504801</t>
  </si>
  <si>
    <t>CUST12223</t>
  </si>
  <si>
    <t>Customer 2223</t>
  </si>
  <si>
    <t>ORD505335</t>
  </si>
  <si>
    <t>CUST10809</t>
  </si>
  <si>
    <t>Customer 809</t>
  </si>
  <si>
    <t>ORD500387</t>
  </si>
  <si>
    <t>ORD511416</t>
  </si>
  <si>
    <t>ORD509664</t>
  </si>
  <si>
    <t>ORD503726</t>
  </si>
  <si>
    <t>ORD503723</t>
  </si>
  <si>
    <t>ORD511508</t>
  </si>
  <si>
    <t>ORD504673</t>
  </si>
  <si>
    <t>ORD510945</t>
  </si>
  <si>
    <t>CUST11565</t>
  </si>
  <si>
    <t>Customer 1565</t>
  </si>
  <si>
    <t>ORD505983</t>
  </si>
  <si>
    <t>ORD501225</t>
  </si>
  <si>
    <t>CUST11718</t>
  </si>
  <si>
    <t>Customer 1718</t>
  </si>
  <si>
    <t>ORD500721</t>
  </si>
  <si>
    <t>CUST11922</t>
  </si>
  <si>
    <t>Customer 1922</t>
  </si>
  <si>
    <t>ORD511747</t>
  </si>
  <si>
    <t>CUST12074</t>
  </si>
  <si>
    <t>Customer 2074</t>
  </si>
  <si>
    <t>ORD503179</t>
  </si>
  <si>
    <t>ORD500158</t>
  </si>
  <si>
    <t>ORD506798</t>
  </si>
  <si>
    <t>CUST11247</t>
  </si>
  <si>
    <t>Customer 1247</t>
  </si>
  <si>
    <t>ORD509689</t>
  </si>
  <si>
    <t>CUST11759</t>
  </si>
  <si>
    <t>Customer 1759</t>
  </si>
  <si>
    <t>ORD509242</t>
  </si>
  <si>
    <t>ORD509229</t>
  </si>
  <si>
    <t>CUST10903</t>
  </si>
  <si>
    <t>Customer 903</t>
  </si>
  <si>
    <t>ORD500161</t>
  </si>
  <si>
    <t>CUST11187</t>
  </si>
  <si>
    <t>Customer 1187</t>
  </si>
  <si>
    <t>ORD509359</t>
  </si>
  <si>
    <t>CUST12135</t>
  </si>
  <si>
    <t>Customer 2135</t>
  </si>
  <si>
    <t>ORD502956</t>
  </si>
  <si>
    <t>CUST10438</t>
  </si>
  <si>
    <t>Customer 438</t>
  </si>
  <si>
    <t>ORD507312</t>
  </si>
  <si>
    <t>CUST10861</t>
  </si>
  <si>
    <t>Customer 861</t>
  </si>
  <si>
    <t>ORD500564</t>
  </si>
  <si>
    <t>ORD502917</t>
  </si>
  <si>
    <t>CUST10390</t>
  </si>
  <si>
    <t>Customer 390</t>
  </si>
  <si>
    <t>ORD503141</t>
  </si>
  <si>
    <t>ORD509170</t>
  </si>
  <si>
    <t>ORD502420</t>
  </si>
  <si>
    <t>ORD511238</t>
  </si>
  <si>
    <t>ORD507952</t>
  </si>
  <si>
    <t>CUST11391</t>
  </si>
  <si>
    <t>Customer 1391</t>
  </si>
  <si>
    <t>ORD510428</t>
  </si>
  <si>
    <t>CUST11865</t>
  </si>
  <si>
    <t>Customer 1865</t>
  </si>
  <si>
    <t>ORD503920</t>
  </si>
  <si>
    <t>ORD509970</t>
  </si>
  <si>
    <t>CUST12367</t>
  </si>
  <si>
    <t>Customer 2367</t>
  </si>
  <si>
    <t>ORD500474</t>
  </si>
  <si>
    <t>ORD506697</t>
  </si>
  <si>
    <t>ORD508420</t>
  </si>
  <si>
    <t>ORD502220</t>
  </si>
  <si>
    <t>CUST10330</t>
  </si>
  <si>
    <t>Customer 330</t>
  </si>
  <si>
    <t>ORD508299</t>
  </si>
  <si>
    <t>ORD508133</t>
  </si>
  <si>
    <t>CUST10397</t>
  </si>
  <si>
    <t>Customer 397</t>
  </si>
  <si>
    <t>ORD506962</t>
  </si>
  <si>
    <t>ORD505535</t>
  </si>
  <si>
    <t>ORD500781</t>
  </si>
  <si>
    <t>ORD509142</t>
  </si>
  <si>
    <t>ORD505153</t>
  </si>
  <si>
    <t>CUST10519</t>
  </si>
  <si>
    <t>Customer 519</t>
  </si>
  <si>
    <t>ORD511523</t>
  </si>
  <si>
    <t>CUST11445</t>
  </si>
  <si>
    <t>Customer 1445</t>
  </si>
  <si>
    <t>ORD509180</t>
  </si>
  <si>
    <t>CUST11224</t>
  </si>
  <si>
    <t>Customer 1224</t>
  </si>
  <si>
    <t>ORD501417</t>
  </si>
  <si>
    <t>ORD507168</t>
  </si>
  <si>
    <t>CUST10147</t>
  </si>
  <si>
    <t>Customer 147</t>
  </si>
  <si>
    <t>ORD507083</t>
  </si>
  <si>
    <t>ORD500927</t>
  </si>
  <si>
    <t>ORD511697</t>
  </si>
  <si>
    <t>CUST10272</t>
  </si>
  <si>
    <t>Customer 272</t>
  </si>
  <si>
    <t>ORD500315</t>
  </si>
  <si>
    <t>CUST11468</t>
  </si>
  <si>
    <t>Customer 1468</t>
  </si>
  <si>
    <t>ORD506942</t>
  </si>
  <si>
    <t>ORD506334</t>
  </si>
  <si>
    <t>CUST10605</t>
  </si>
  <si>
    <t>Customer 605</t>
  </si>
  <si>
    <t>ORD507068</t>
  </si>
  <si>
    <t>ORD508218</t>
  </si>
  <si>
    <t>CUST10505</t>
  </si>
  <si>
    <t>Customer 505</t>
  </si>
  <si>
    <t>ORD509583</t>
  </si>
  <si>
    <t>CUST11168</t>
  </si>
  <si>
    <t>Customer 1168</t>
  </si>
  <si>
    <t>ORD507326</t>
  </si>
  <si>
    <t>ORD505472</t>
  </si>
  <si>
    <t>ORD509746</t>
  </si>
  <si>
    <t>ORD510528</t>
  </si>
  <si>
    <t>ORD508709</t>
  </si>
  <si>
    <t>ORD508117</t>
  </si>
  <si>
    <t>ORD507160</t>
  </si>
  <si>
    <t>ORD507187</t>
  </si>
  <si>
    <t>CUST11979</t>
  </si>
  <si>
    <t>Customer 1979</t>
  </si>
  <si>
    <t>ORD501960</t>
  </si>
  <si>
    <t>CUST11228</t>
  </si>
  <si>
    <t>Customer 1228</t>
  </si>
  <si>
    <t>ORD510422</t>
  </si>
  <si>
    <t>ORD502182</t>
  </si>
  <si>
    <t>CUST10625</t>
  </si>
  <si>
    <t>Customer 625</t>
  </si>
  <si>
    <t>ORD508890</t>
  </si>
  <si>
    <t>CUST10078</t>
  </si>
  <si>
    <t>Customer 78</t>
  </si>
  <si>
    <t>ORD503759</t>
  </si>
  <si>
    <t>ORD503107</t>
  </si>
  <si>
    <t>CUST10113</t>
  </si>
  <si>
    <t>Customer 113</t>
  </si>
  <si>
    <t>ORD511628</t>
  </si>
  <si>
    <t>CUST10877</t>
  </si>
  <si>
    <t>Customer 877</t>
  </si>
  <si>
    <t>ORD509052</t>
  </si>
  <si>
    <t>CUST11769</t>
  </si>
  <si>
    <t>Customer 1769</t>
  </si>
  <si>
    <t>ORD505193</t>
  </si>
  <si>
    <t>ORD510560</t>
  </si>
  <si>
    <t>ORD508985</t>
  </si>
  <si>
    <t>CUST11698</t>
  </si>
  <si>
    <t>Customer 1698</t>
  </si>
  <si>
    <t>ORD509348</t>
  </si>
  <si>
    <t>ORD511706</t>
  </si>
  <si>
    <t>ORD504280</t>
  </si>
  <si>
    <t>CUST11375</t>
  </si>
  <si>
    <t>Customer 1375</t>
  </si>
  <si>
    <t>ORD511782</t>
  </si>
  <si>
    <t>ORD501199</t>
  </si>
  <si>
    <t>ORD505444</t>
  </si>
  <si>
    <t>CUST12249</t>
  </si>
  <si>
    <t>Customer 2249</t>
  </si>
  <si>
    <t>ORD506477</t>
  </si>
  <si>
    <t>ORD511360</t>
  </si>
  <si>
    <t>CUST12078</t>
  </si>
  <si>
    <t>Customer 2078</t>
  </si>
  <si>
    <t>ORD511554</t>
  </si>
  <si>
    <t>ORD504068</t>
  </si>
  <si>
    <t>ORD503761</t>
  </si>
  <si>
    <t>CUST11128</t>
  </si>
  <si>
    <t>Customer 1128</t>
  </si>
  <si>
    <t>ORD511250</t>
  </si>
  <si>
    <t>CUST10854</t>
  </si>
  <si>
    <t>Customer 854</t>
  </si>
  <si>
    <t>ORD502898</t>
  </si>
  <si>
    <t>ORD510492</t>
  </si>
  <si>
    <t>CUST12287</t>
  </si>
  <si>
    <t>Customer 2287</t>
  </si>
  <si>
    <t>ORD508382</t>
  </si>
  <si>
    <t>CUST11925</t>
  </si>
  <si>
    <t>Customer 1925</t>
  </si>
  <si>
    <t>ORD503991</t>
  </si>
  <si>
    <t>CUST11450</t>
  </si>
  <si>
    <t>Customer 1450</t>
  </si>
  <si>
    <t>ORD503783</t>
  </si>
  <si>
    <t>ORD501100</t>
  </si>
  <si>
    <t>CUST10194</t>
  </si>
  <si>
    <t>Customer 194</t>
  </si>
  <si>
    <t>ORD506981</t>
  </si>
  <si>
    <t>ORD504724</t>
  </si>
  <si>
    <t>CUST11002</t>
  </si>
  <si>
    <t>Customer 1002</t>
  </si>
  <si>
    <t>ORD501031</t>
  </si>
  <si>
    <t>ORD506511</t>
  </si>
  <si>
    <t>CUST10114</t>
  </si>
  <si>
    <t>Customer 114</t>
  </si>
  <si>
    <t>ORD506883</t>
  </si>
  <si>
    <t>ORD511819</t>
  </si>
  <si>
    <t>ORD502026</t>
  </si>
  <si>
    <t>CUST10682</t>
  </si>
  <si>
    <t>Customer 682</t>
  </si>
  <si>
    <t>ORD500799</t>
  </si>
  <si>
    <t>CUST10073</t>
  </si>
  <si>
    <t>Customer 73</t>
  </si>
  <si>
    <t>ORD506616</t>
  </si>
  <si>
    <t>ORD507615</t>
  </si>
  <si>
    <t>ORD502022</t>
  </si>
  <si>
    <t>ORD500015</t>
  </si>
  <si>
    <t>ORD504436</t>
  </si>
  <si>
    <t>CUST11786</t>
  </si>
  <si>
    <t>Customer 1786</t>
  </si>
  <si>
    <t>ORD501601</t>
  </si>
  <si>
    <t>CUST12201</t>
  </si>
  <si>
    <t>Customer 2201</t>
  </si>
  <si>
    <t>ORD509622</t>
  </si>
  <si>
    <t>CUST10281</t>
  </si>
  <si>
    <t>Customer 281</t>
  </si>
  <si>
    <t>ORD502027</t>
  </si>
  <si>
    <t>ORD511028</t>
  </si>
  <si>
    <t>CUST11793</t>
  </si>
  <si>
    <t>Customer 1793</t>
  </si>
  <si>
    <t>ORD510505</t>
  </si>
  <si>
    <t>ORD500916</t>
  </si>
  <si>
    <t>ORD505768</t>
  </si>
  <si>
    <t>ORD500895</t>
  </si>
  <si>
    <t>ORD510875</t>
  </si>
  <si>
    <t>CUST10261</t>
  </si>
  <si>
    <t>Customer 261</t>
  </si>
  <si>
    <t>ORD505512</t>
  </si>
  <si>
    <t>ORD507784</t>
  </si>
  <si>
    <t>ORD509334</t>
  </si>
  <si>
    <t>CUST11522</t>
  </si>
  <si>
    <t>Customer 1522</t>
  </si>
  <si>
    <t>ORD501226</t>
  </si>
  <si>
    <t>CUST11184</t>
  </si>
  <si>
    <t>Customer 1184</t>
  </si>
  <si>
    <t>ORD507026</t>
  </si>
  <si>
    <t>ORD505052</t>
  </si>
  <si>
    <t>ORD510760</t>
  </si>
  <si>
    <t>CUST11783</t>
  </si>
  <si>
    <t>Customer 1783</t>
  </si>
  <si>
    <t>ORD501236</t>
  </si>
  <si>
    <t>ORD501294</t>
  </si>
  <si>
    <t>ORD504348</t>
  </si>
  <si>
    <t>CUST12025</t>
  </si>
  <si>
    <t>Customer 2025</t>
  </si>
  <si>
    <t>ORD500049</t>
  </si>
  <si>
    <t>CUST11366</t>
  </si>
  <si>
    <t>Customer 1366</t>
  </si>
  <si>
    <t>ORD504117</t>
  </si>
  <si>
    <t>CUST10035</t>
  </si>
  <si>
    <t>Customer 35</t>
  </si>
  <si>
    <t>ORD503644</t>
  </si>
  <si>
    <t>ORD506861</t>
  </si>
  <si>
    <t>CUST10060</t>
  </si>
  <si>
    <t>Customer 60</t>
  </si>
  <si>
    <t>ORD508276</t>
  </si>
  <si>
    <t>ORD511376</t>
  </si>
  <si>
    <t>ORD503597</t>
  </si>
  <si>
    <t>CUST12169</t>
  </si>
  <si>
    <t>Customer 2169</t>
  </si>
  <si>
    <t>ORD506683</t>
  </si>
  <si>
    <t>CUST10560</t>
  </si>
  <si>
    <t>Customer 560</t>
  </si>
  <si>
    <t>ORD502127</t>
  </si>
  <si>
    <t>ORD505765</t>
  </si>
  <si>
    <t>CUST12017</t>
  </si>
  <si>
    <t>Customer 2017</t>
  </si>
  <si>
    <t>ORD502184</t>
  </si>
  <si>
    <t>CUST11060</t>
  </si>
  <si>
    <t>Customer 1060</t>
  </si>
  <si>
    <t>ORD509284</t>
  </si>
  <si>
    <t>CUST10632</t>
  </si>
  <si>
    <t>Customer 632</t>
  </si>
  <si>
    <t>ORD508643</t>
  </si>
  <si>
    <t>CUST10510</t>
  </si>
  <si>
    <t>Customer 510</t>
  </si>
  <si>
    <t>ORD506495</t>
  </si>
  <si>
    <t>CUST10289</t>
  </si>
  <si>
    <t>Customer 289</t>
  </si>
  <si>
    <t>ORD504489</t>
  </si>
  <si>
    <t>CUST10636</t>
  </si>
  <si>
    <t>Customer 636</t>
  </si>
  <si>
    <t>ORD504165</t>
  </si>
  <si>
    <t>ORD509098</t>
  </si>
  <si>
    <t>CUST11680</t>
  </si>
  <si>
    <t>Customer 1680</t>
  </si>
  <si>
    <t>ORD507879</t>
  </si>
  <si>
    <t>CUST11855</t>
  </si>
  <si>
    <t>Customer 1855</t>
  </si>
  <si>
    <t>ORD510759</t>
  </si>
  <si>
    <t>CUST10599</t>
  </si>
  <si>
    <t>Customer 599</t>
  </si>
  <si>
    <t>ORD502688</t>
  </si>
  <si>
    <t>ORD501993</t>
  </si>
  <si>
    <t>CUST11107</t>
  </si>
  <si>
    <t>Customer 1107</t>
  </si>
  <si>
    <t>ORD505973</t>
  </si>
  <si>
    <t>ORD506010</t>
  </si>
  <si>
    <t>CUST10454</t>
  </si>
  <si>
    <t>Customer 454</t>
  </si>
  <si>
    <t>ORD508377</t>
  </si>
  <si>
    <t>CUST12317</t>
  </si>
  <si>
    <t>Customer 2317</t>
  </si>
  <si>
    <t>ORD505202</t>
  </si>
  <si>
    <t>CUST10821</t>
  </si>
  <si>
    <t>Customer 821</t>
  </si>
  <si>
    <t>ORD506508</t>
  </si>
  <si>
    <t>ORD506282</t>
  </si>
  <si>
    <t>ORD502436</t>
  </si>
  <si>
    <t>ORD506656</t>
  </si>
  <si>
    <t>CUST11197</t>
  </si>
  <si>
    <t>Customer 1197</t>
  </si>
  <si>
    <t>ORD509634</t>
  </si>
  <si>
    <t>CUST11122</t>
  </si>
  <si>
    <t>Customer 1122</t>
  </si>
  <si>
    <t>ORD501287</t>
  </si>
  <si>
    <t>CUST10968</t>
  </si>
  <si>
    <t>Customer 968</t>
  </si>
  <si>
    <t>ORD503503</t>
  </si>
  <si>
    <t>ORD507255</t>
  </si>
  <si>
    <t>CUST10040</t>
  </si>
  <si>
    <t>Customer 40</t>
  </si>
  <si>
    <t>ORD506787</t>
  </si>
  <si>
    <t>ORD509278</t>
  </si>
  <si>
    <t>CUST11874</t>
  </si>
  <si>
    <t>Customer 1874</t>
  </si>
  <si>
    <t>ORD503826</t>
  </si>
  <si>
    <t>CUST10155</t>
  </si>
  <si>
    <t>Customer 155</t>
  </si>
  <si>
    <t>ORD509477</t>
  </si>
  <si>
    <t>ORD500505</t>
  </si>
  <si>
    <t>ORD506751</t>
  </si>
  <si>
    <t>CUST12429</t>
  </si>
  <si>
    <t>Customer 2429</t>
  </si>
  <si>
    <t>ORD509638</t>
  </si>
  <si>
    <t>CUST11987</t>
  </si>
  <si>
    <t>Customer 1987</t>
  </si>
  <si>
    <t>ORD507791</t>
  </si>
  <si>
    <t>CUST10422</t>
  </si>
  <si>
    <t>Customer 422</t>
  </si>
  <si>
    <t>ORD500901</t>
  </si>
  <si>
    <t>CUST11136</t>
  </si>
  <si>
    <t>Customer 1136</t>
  </si>
  <si>
    <t>ORD510102</t>
  </si>
  <si>
    <t>ORD501714</t>
  </si>
  <si>
    <t>ORD500902</t>
  </si>
  <si>
    <t>ORD501635</t>
  </si>
  <si>
    <t>ORD504730</t>
  </si>
  <si>
    <t>ORD508141</t>
  </si>
  <si>
    <t>CUST10694</t>
  </si>
  <si>
    <t>Customer 694</t>
  </si>
  <si>
    <t>ORD500360</t>
  </si>
  <si>
    <t>CUST12324</t>
  </si>
  <si>
    <t>Customer 2324</t>
  </si>
  <si>
    <t>ORD510755</t>
  </si>
  <si>
    <t>CUST10611</t>
  </si>
  <si>
    <t>Customer 611</t>
  </si>
  <si>
    <t>ORD502471</t>
  </si>
  <si>
    <t>CUST10142</t>
  </si>
  <si>
    <t>Customer 142</t>
  </si>
  <si>
    <t>ORD505613</t>
  </si>
  <si>
    <t>ORD503936</t>
  </si>
  <si>
    <t>CUST10839</t>
  </si>
  <si>
    <t>Customer 839</t>
  </si>
  <si>
    <t>ORD501671</t>
  </si>
  <si>
    <t>ORD509272</t>
  </si>
  <si>
    <t>ORD503983</t>
  </si>
  <si>
    <t>ORD507569</t>
  </si>
  <si>
    <t>ORD507548</t>
  </si>
  <si>
    <t>ORD511396</t>
  </si>
  <si>
    <t>CUST11740</t>
  </si>
  <si>
    <t>Customer 1740</t>
  </si>
  <si>
    <t>ORD511453</t>
  </si>
  <si>
    <t>ORD508994</t>
  </si>
  <si>
    <t>ORD501996</t>
  </si>
  <si>
    <t>CUST10205</t>
  </si>
  <si>
    <t>Customer 205</t>
  </si>
  <si>
    <t>ORD510058</t>
  </si>
  <si>
    <t>ORD506224</t>
  </si>
  <si>
    <t>CUST11940</t>
  </si>
  <si>
    <t>Customer 1940</t>
  </si>
  <si>
    <t>ORD501239</t>
  </si>
  <si>
    <t>ORD502629</t>
  </si>
  <si>
    <t>ORD510433</t>
  </si>
  <si>
    <t>CUST11856</t>
  </si>
  <si>
    <t>Customer 1856</t>
  </si>
  <si>
    <t>ORD507260</t>
  </si>
  <si>
    <t>ORD506327</t>
  </si>
  <si>
    <t>ORD500260</t>
  </si>
  <si>
    <t>ORD506083</t>
  </si>
  <si>
    <t>ORD503499</t>
  </si>
  <si>
    <t>CUST11360</t>
  </si>
  <si>
    <t>Customer 1360</t>
  </si>
  <si>
    <t>ORD504536</t>
  </si>
  <si>
    <t>ORD502746</t>
  </si>
  <si>
    <t>ORD505577</t>
  </si>
  <si>
    <t>ORD502353</t>
  </si>
  <si>
    <t>CUST12045</t>
  </si>
  <si>
    <t>Customer 2045</t>
  </si>
  <si>
    <t>ORD502684</t>
  </si>
  <si>
    <t>CUST11542</t>
  </si>
  <si>
    <t>Customer 1542</t>
  </si>
  <si>
    <t>ORD502828</t>
  </si>
  <si>
    <t>ORD500815</t>
  </si>
  <si>
    <t>ORD502188</t>
  </si>
  <si>
    <t>ORD507728</t>
  </si>
  <si>
    <t>ORD507037</t>
  </si>
  <si>
    <t>ORD503853</t>
  </si>
  <si>
    <t>CUST10179</t>
  </si>
  <si>
    <t>Customer 179</t>
  </si>
  <si>
    <t>ORD507014</t>
  </si>
  <si>
    <t>CUST10488</t>
  </si>
  <si>
    <t>Customer 488</t>
  </si>
  <si>
    <t>ORD505863</t>
  </si>
  <si>
    <t>ORD508356</t>
  </si>
  <si>
    <t>CUST12390</t>
  </si>
  <si>
    <t>Customer 2390</t>
  </si>
  <si>
    <t>ORD500002</t>
  </si>
  <si>
    <t>CUST10079</t>
  </si>
  <si>
    <t>Customer 79</t>
  </si>
  <si>
    <t>ORD507285</t>
  </si>
  <si>
    <t>CUST10736</t>
  </si>
  <si>
    <t>Customer 736</t>
  </si>
  <si>
    <t>ORD501073</t>
  </si>
  <si>
    <t>ORD505742</t>
  </si>
  <si>
    <t>ORD506807</t>
  </si>
  <si>
    <t>ORD501914</t>
  </si>
  <si>
    <t>ORD506739</t>
  </si>
  <si>
    <t>CUST12471</t>
  </si>
  <si>
    <t>Customer 2471</t>
  </si>
  <si>
    <t>ORD500947</t>
  </si>
  <si>
    <t>CUST12304</t>
  </si>
  <si>
    <t>Customer 2304</t>
  </si>
  <si>
    <t>ORD500561</t>
  </si>
  <si>
    <t>CUST11329</t>
  </si>
  <si>
    <t>Customer 1329</t>
  </si>
  <si>
    <t>ORD507887</t>
  </si>
  <si>
    <t>CUST10187</t>
  </si>
  <si>
    <t>Customer 187</t>
  </si>
  <si>
    <t>ORD504478</t>
  </si>
  <si>
    <t>ORD504802</t>
  </si>
  <si>
    <t>ORD505716</t>
  </si>
  <si>
    <t>CUST10783</t>
  </si>
  <si>
    <t>Customer 783</t>
  </si>
  <si>
    <t>ORD509025</t>
  </si>
  <si>
    <t>CUST10533</t>
  </si>
  <si>
    <t>Customer 533</t>
  </si>
  <si>
    <t>ORD509472</t>
  </si>
  <si>
    <t>ORD504440</t>
  </si>
  <si>
    <t>CUST10934</t>
  </si>
  <si>
    <t>Customer 934</t>
  </si>
  <si>
    <t>ORD503030</t>
  </si>
  <si>
    <t>ORD510150</t>
  </si>
  <si>
    <t>CUST11946</t>
  </si>
  <si>
    <t>Customer 1946</t>
  </si>
  <si>
    <t>ORD508208</t>
  </si>
  <si>
    <t>ORD509590</t>
  </si>
  <si>
    <t>CUST12392</t>
  </si>
  <si>
    <t>Customer 2392</t>
  </si>
  <si>
    <t>ORD501526</t>
  </si>
  <si>
    <t>ORD502377</t>
  </si>
  <si>
    <t>ORD508925</t>
  </si>
  <si>
    <t>ORD506985</t>
  </si>
  <si>
    <t>ORD504667</t>
  </si>
  <si>
    <t>ORD507429</t>
  </si>
  <si>
    <t>ORD507483</t>
  </si>
  <si>
    <t>CUST11905</t>
  </si>
  <si>
    <t>Customer 1905</t>
  </si>
  <si>
    <t>ORD511123</t>
  </si>
  <si>
    <t>CUST11413</t>
  </si>
  <si>
    <t>Customer 1413</t>
  </si>
  <si>
    <t>ORD507636</t>
  </si>
  <si>
    <t>ORD511886</t>
  </si>
  <si>
    <t>CUST11248</t>
  </si>
  <si>
    <t>Customer 1248</t>
  </si>
  <si>
    <t>ORD501627</t>
  </si>
  <si>
    <t>CUST12055</t>
  </si>
  <si>
    <t>Customer 2055</t>
  </si>
  <si>
    <t>ORD504630</t>
  </si>
  <si>
    <t>ORD509527</t>
  </si>
  <si>
    <t>CUST11537</t>
  </si>
  <si>
    <t>Customer 1537</t>
  </si>
  <si>
    <t>ORD507075</t>
  </si>
  <si>
    <t>ORD500631</t>
  </si>
  <si>
    <t>CUST12015</t>
  </si>
  <si>
    <t>Customer 2015</t>
  </si>
  <si>
    <t>ORD500596</t>
  </si>
  <si>
    <t>CUST10307</t>
  </si>
  <si>
    <t>Customer 307</t>
  </si>
  <si>
    <t>ORD504900</t>
  </si>
  <si>
    <t>CUST11250</t>
  </si>
  <si>
    <t>Customer 1250</t>
  </si>
  <si>
    <t>ORD510235</t>
  </si>
  <si>
    <t>ORD511975</t>
  </si>
  <si>
    <t>CUST11206</t>
  </si>
  <si>
    <t>Customer 1206</t>
  </si>
  <si>
    <t>ORD507957</t>
  </si>
  <si>
    <t>ORD509820</t>
  </si>
  <si>
    <t>ORD508139</t>
  </si>
  <si>
    <t>CUST11465</t>
  </si>
  <si>
    <t>Customer 1465</t>
  </si>
  <si>
    <t>ORD508510</t>
  </si>
  <si>
    <t>ORD503707</t>
  </si>
  <si>
    <t>ORD502736</t>
  </si>
  <si>
    <t>ORD500264</t>
  </si>
  <si>
    <t>ORD500469</t>
  </si>
  <si>
    <t>CUST10157</t>
  </si>
  <si>
    <t>Customer 157</t>
  </si>
  <si>
    <t>ORD504493</t>
  </si>
  <si>
    <t>ORD510341</t>
  </si>
  <si>
    <t>CUST10028</t>
  </si>
  <si>
    <t>Customer 28</t>
  </si>
  <si>
    <t>ORD502846</t>
  </si>
  <si>
    <t>ORD509595</t>
  </si>
  <si>
    <t>CUST10835</t>
  </si>
  <si>
    <t>Customer 835</t>
  </si>
  <si>
    <t>ORD502112</t>
  </si>
  <si>
    <t>ORD509487</t>
  </si>
  <si>
    <t>CUST11633</t>
  </si>
  <si>
    <t>Customer 1633</t>
  </si>
  <si>
    <t>ORD509073</t>
  </si>
  <si>
    <t>ORD500664</t>
  </si>
  <si>
    <t>ORD511272</t>
  </si>
  <si>
    <t>ORD500821</t>
  </si>
  <si>
    <t>CUST10524</t>
  </si>
  <si>
    <t>Customer 524</t>
  </si>
  <si>
    <t>ORD505703</t>
  </si>
  <si>
    <t>ORD507442</t>
  </si>
  <si>
    <t>ORD509627</t>
  </si>
  <si>
    <t>CUST12335</t>
  </si>
  <si>
    <t>Customer 2335</t>
  </si>
  <si>
    <t>ORD506339</t>
  </si>
  <si>
    <t>ORD502430</t>
  </si>
  <si>
    <t>CUST11451</t>
  </si>
  <si>
    <t>Customer 1451</t>
  </si>
  <si>
    <t>ORD503886</t>
  </si>
  <si>
    <t>CUST11442</t>
  </si>
  <si>
    <t>Customer 1442</t>
  </si>
  <si>
    <t>ORD508854</t>
  </si>
  <si>
    <t>ORD502685</t>
  </si>
  <si>
    <t>CUST12278</t>
  </si>
  <si>
    <t>Customer 2278</t>
  </si>
  <si>
    <t>ORD510016</t>
  </si>
  <si>
    <t>CUST10648</t>
  </si>
  <si>
    <t>Customer 648</t>
  </si>
  <si>
    <t>ORD501788</t>
  </si>
  <si>
    <t>CUST10645</t>
  </si>
  <si>
    <t>Customer 645</t>
  </si>
  <si>
    <t>ORD507842</t>
  </si>
  <si>
    <t>ORD510841</t>
  </si>
  <si>
    <t>ORD500205</t>
  </si>
  <si>
    <t>ORD502443</t>
  </si>
  <si>
    <t>ORD501476</t>
  </si>
  <si>
    <t>CUST11873</t>
  </si>
  <si>
    <t>Customer 1873</t>
  </si>
  <si>
    <t>ORD503648</t>
  </si>
  <si>
    <t>CUST10581</t>
  </si>
  <si>
    <t>Customer 581</t>
  </si>
  <si>
    <t>ORD504102</t>
  </si>
  <si>
    <t>CUST10793</t>
  </si>
  <si>
    <t>Customer 793</t>
  </si>
  <si>
    <t>ORD507760</t>
  </si>
  <si>
    <t>CUST11285</t>
  </si>
  <si>
    <t>Customer 1285</t>
  </si>
  <si>
    <t>ORD508520</t>
  </si>
  <si>
    <t>CUST10671</t>
  </si>
  <si>
    <t>Customer 671</t>
  </si>
  <si>
    <t>ORD503096</t>
  </si>
  <si>
    <t>CUST11750</t>
  </si>
  <si>
    <t>Customer 1750</t>
  </si>
  <si>
    <t>ORD511573</t>
  </si>
  <si>
    <t>CUST11675</t>
  </si>
  <si>
    <t>Customer 1675</t>
  </si>
  <si>
    <t>ORD510363</t>
  </si>
  <si>
    <t>ORD504854</t>
  </si>
  <si>
    <t>ORD508986</t>
  </si>
  <si>
    <t>CUST10684</t>
  </si>
  <si>
    <t>Customer 684</t>
  </si>
  <si>
    <t>ORD507111</t>
  </si>
  <si>
    <t>ORD502315</t>
  </si>
  <si>
    <t>CUST11669</t>
  </si>
  <si>
    <t>Customer 1669</t>
  </si>
  <si>
    <t>ORD509500</t>
  </si>
  <si>
    <t>CUST10334</t>
  </si>
  <si>
    <t>Customer 334</t>
  </si>
  <si>
    <t>ORD507801</t>
  </si>
  <si>
    <t>CUST10301</t>
  </si>
  <si>
    <t>Customer 301</t>
  </si>
  <si>
    <t>ORD509511</t>
  </si>
  <si>
    <t>ORD502955</t>
  </si>
  <si>
    <t>CUST10878</t>
  </si>
  <si>
    <t>Customer 878</t>
  </si>
  <si>
    <t>ORD501493</t>
  </si>
  <si>
    <t>ORD507955</t>
  </si>
  <si>
    <t>ORD504416</t>
  </si>
  <si>
    <t>ORD504950</t>
  </si>
  <si>
    <t>ORD510884</t>
  </si>
  <si>
    <t>ORD511157</t>
  </si>
  <si>
    <t>CUST11417</t>
  </si>
  <si>
    <t>Customer 1417</t>
  </si>
  <si>
    <t>ORD504111</t>
  </si>
  <si>
    <t>CUST11156</t>
  </si>
  <si>
    <t>Customer 1156</t>
  </si>
  <si>
    <t>ORD502823</t>
  </si>
  <si>
    <t>CUST11523</t>
  </si>
  <si>
    <t>Customer 1523</t>
  </si>
  <si>
    <t>ORD501763</t>
  </si>
  <si>
    <t>ORD509605</t>
  </si>
  <si>
    <t>CUST11886</t>
  </si>
  <si>
    <t>Customer 1886</t>
  </si>
  <si>
    <t>ORD511437</t>
  </si>
  <si>
    <t>CUST11467</t>
  </si>
  <si>
    <t>Customer 1467</t>
  </si>
  <si>
    <t>ORD511594</t>
  </si>
  <si>
    <t>ORD503028</t>
  </si>
  <si>
    <t>CUST12039</t>
  </si>
  <si>
    <t>Customer 2039</t>
  </si>
  <si>
    <t>ORD508111</t>
  </si>
  <si>
    <t>ORD506775</t>
  </si>
  <si>
    <t>ORD503905</t>
  </si>
  <si>
    <t>ORD511932</t>
  </si>
  <si>
    <t>ORD503405</t>
  </si>
  <si>
    <t>CUST11038</t>
  </si>
  <si>
    <t>Customer 1038</t>
  </si>
  <si>
    <t>ORD506400</t>
  </si>
  <si>
    <t>CUST11661</t>
  </si>
  <si>
    <t>Customer 1661</t>
  </si>
  <si>
    <t>ORD511617</t>
  </si>
  <si>
    <t>ORD501752</t>
  </si>
  <si>
    <t>CUST12213</t>
  </si>
  <si>
    <t>Customer 2213</t>
  </si>
  <si>
    <t>ORD505184</t>
  </si>
  <si>
    <t>ORD507101</t>
  </si>
  <si>
    <t>CUST11204</t>
  </si>
  <si>
    <t>Customer 1204</t>
  </si>
  <si>
    <t>ORD506937</t>
  </si>
  <si>
    <t>ORD508263</t>
  </si>
  <si>
    <t>CUST10840</t>
  </si>
  <si>
    <t>Customer 840</t>
  </si>
  <si>
    <t>ORD504358</t>
  </si>
  <si>
    <t>ORD500447</t>
  </si>
  <si>
    <t>ORD506961</t>
  </si>
  <si>
    <t>ORD504614</t>
  </si>
  <si>
    <t>ORD505379</t>
  </si>
  <si>
    <t>CUST10911</t>
  </si>
  <si>
    <t>Customer 911</t>
  </si>
  <si>
    <t>ORD510318</t>
  </si>
  <si>
    <t>ORD510591</t>
  </si>
  <si>
    <t>ORD505108</t>
  </si>
  <si>
    <t>ORD509216</t>
  </si>
  <si>
    <t>CUST11140</t>
  </si>
  <si>
    <t>Customer 1140</t>
  </si>
  <si>
    <t>ORD503898</t>
  </si>
  <si>
    <t>ORD503550</t>
  </si>
  <si>
    <t>CUST11576</t>
  </si>
  <si>
    <t>Customer 1576</t>
  </si>
  <si>
    <t>ORD504485</t>
  </si>
  <si>
    <t>ORD507868</t>
  </si>
  <si>
    <t>ORD509924</t>
  </si>
  <si>
    <t>CUST12216</t>
  </si>
  <si>
    <t>Customer 2216</t>
  </si>
  <si>
    <t>ORD501354</t>
  </si>
  <si>
    <t>ORD500300</t>
  </si>
  <si>
    <t>CUST10102</t>
  </si>
  <si>
    <t>Customer 102</t>
  </si>
  <si>
    <t>ORD502785</t>
  </si>
  <si>
    <t>CUST10477</t>
  </si>
  <si>
    <t>Customer 477</t>
  </si>
  <si>
    <t>ORD501629</t>
  </si>
  <si>
    <t>CUST12069</t>
  </si>
  <si>
    <t>Customer 2069</t>
  </si>
  <si>
    <t>ORD503841</t>
  </si>
  <si>
    <t>ORD500647</t>
  </si>
  <si>
    <t>ORD506072</t>
  </si>
  <si>
    <t>CUST12034</t>
  </si>
  <si>
    <t>Customer 2034</t>
  </si>
  <si>
    <t>ORD505543</t>
  </si>
  <si>
    <t>ORD508304</t>
  </si>
  <si>
    <t>CUST10222</t>
  </si>
  <si>
    <t>Customer 222</t>
  </si>
  <si>
    <t>ORD508056</t>
  </si>
  <si>
    <t>CUST11590</t>
  </si>
  <si>
    <t>Customer 1590</t>
  </si>
  <si>
    <t>ORD510138</t>
  </si>
  <si>
    <t>CUST12396</t>
  </si>
  <si>
    <t>Customer 2396</t>
  </si>
  <si>
    <t>ORD507358</t>
  </si>
  <si>
    <t>CUST11790</t>
  </si>
  <si>
    <t>Customer 1790</t>
  </si>
  <si>
    <t>ORD507962</t>
  </si>
  <si>
    <t>CUST11233</t>
  </si>
  <si>
    <t>Customer 1233</t>
  </si>
  <si>
    <t>ORD500368</t>
  </si>
  <si>
    <t>CUST10831</t>
  </si>
  <si>
    <t>Customer 831</t>
  </si>
  <si>
    <t>ORD500091</t>
  </si>
  <si>
    <t>ORD505629</t>
  </si>
  <si>
    <t>CUST10765</t>
  </si>
  <si>
    <t>Customer 765</t>
  </si>
  <si>
    <t>ORD502690</t>
  </si>
  <si>
    <t>CUST10268</t>
  </si>
  <si>
    <t>Customer 268</t>
  </si>
  <si>
    <t>ORD502803</t>
  </si>
  <si>
    <t>CUST12256</t>
  </si>
  <si>
    <t>Customer 2256</t>
  </si>
  <si>
    <t>ORD505049</t>
  </si>
  <si>
    <t>CUST10033</t>
  </si>
  <si>
    <t>Customer 33</t>
  </si>
  <si>
    <t>ORD505115</t>
  </si>
  <si>
    <t>ORD501098</t>
  </si>
  <si>
    <t>ORD508812</t>
  </si>
  <si>
    <t>CUST12178</t>
  </si>
  <si>
    <t>Customer 2178</t>
  </si>
  <si>
    <t>ORD503093</t>
  </si>
  <si>
    <t>ORD504905</t>
  </si>
  <si>
    <t>ORD511935</t>
  </si>
  <si>
    <t>ORD504085</t>
  </si>
  <si>
    <t>ORD501891</t>
  </si>
  <si>
    <t>ORD510847</t>
  </si>
  <si>
    <t>ORD506544</t>
  </si>
  <si>
    <t>CUST12419</t>
  </si>
  <si>
    <t>Customer 2419</t>
  </si>
  <si>
    <t>ORD503142</t>
  </si>
  <si>
    <t>CUST12496</t>
  </si>
  <si>
    <t>Customer 2496</t>
  </si>
  <si>
    <t>ORD504870</t>
  </si>
  <si>
    <t>CUST12447</t>
  </si>
  <si>
    <t>Customer 2447</t>
  </si>
  <si>
    <t>ORD503432</t>
  </si>
  <si>
    <t>CUST11642</t>
  </si>
  <si>
    <t>Customer 1642</t>
  </si>
  <si>
    <t>ORD506185</t>
  </si>
  <si>
    <t>CUST12219</t>
  </si>
  <si>
    <t>Customer 2219</t>
  </si>
  <si>
    <t>ORD500951</t>
  </si>
  <si>
    <t>CUST10151</t>
  </si>
  <si>
    <t>Customer 151</t>
  </si>
  <si>
    <t>ORD503150</t>
  </si>
  <si>
    <t>CUST12315</t>
  </si>
  <si>
    <t>Customer 2315</t>
  </si>
  <si>
    <t>ORD510991</t>
  </si>
  <si>
    <t>ORD510610</t>
  </si>
  <si>
    <t>ORD504738</t>
  </si>
  <si>
    <t>ORD507761</t>
  </si>
  <si>
    <t>ORD506887</t>
  </si>
  <si>
    <t>CUST11267</t>
  </si>
  <si>
    <t>Customer 1267</t>
  </si>
  <si>
    <t>ORD500304</t>
  </si>
  <si>
    <t>ORD511964</t>
  </si>
  <si>
    <t>CUST10595</t>
  </si>
  <si>
    <t>Customer 595</t>
  </si>
  <si>
    <t>ORD500804</t>
  </si>
  <si>
    <t>CUST10052</t>
  </si>
  <si>
    <t>Customer 52</t>
  </si>
  <si>
    <t>ORD508850</t>
  </si>
  <si>
    <t>ORD501712</t>
  </si>
  <si>
    <t>CUST12394</t>
  </si>
  <si>
    <t>Customer 2394</t>
  </si>
  <si>
    <t>ORD508655</t>
  </si>
  <si>
    <t>ORD506615</t>
  </si>
  <si>
    <t>ORD508721</t>
  </si>
  <si>
    <t>CUST12157</t>
  </si>
  <si>
    <t>Customer 2157</t>
  </si>
  <si>
    <t>ORD501718</t>
  </si>
  <si>
    <t>CUST11476</t>
  </si>
  <si>
    <t>Customer 1476</t>
  </si>
  <si>
    <t>ORD500485</t>
  </si>
  <si>
    <t>ORD502286</t>
  </si>
  <si>
    <t>ORD509498</t>
  </si>
  <si>
    <t>CUST10852</t>
  </si>
  <si>
    <t>Customer 852</t>
  </si>
  <si>
    <t>ORD510298</t>
  </si>
  <si>
    <t>ORD505637</t>
  </si>
  <si>
    <t>CUST12174</t>
  </si>
  <si>
    <t>Customer 2174</t>
  </si>
  <si>
    <t>ORD510634</t>
  </si>
  <si>
    <t>ORD508205</t>
  </si>
  <si>
    <t>CUST10023</t>
  </si>
  <si>
    <t>Customer 23</t>
  </si>
  <si>
    <t>ORD509745</t>
  </si>
  <si>
    <t>CUST10536</t>
  </si>
  <si>
    <t>Customer 536</t>
  </si>
  <si>
    <t>ORD504848</t>
  </si>
  <si>
    <t>ORD504585</t>
  </si>
  <si>
    <t>ORD506553</t>
  </si>
  <si>
    <t>ORD511645</t>
  </si>
  <si>
    <t>ORD510142</t>
  </si>
  <si>
    <t>ORD508664</t>
  </si>
  <si>
    <t>ORD510461</t>
  </si>
  <si>
    <t>CUST12075</t>
  </si>
  <si>
    <t>Customer 2075</t>
  </si>
  <si>
    <t>ORD509018</t>
  </si>
  <si>
    <t>ORD503973</t>
  </si>
  <si>
    <t>CUST11108</t>
  </si>
  <si>
    <t>Customer 1108</t>
  </si>
  <si>
    <t>ORD509727</t>
  </si>
  <si>
    <t>CUST10767</t>
  </si>
  <si>
    <t>Customer 767</t>
  </si>
  <si>
    <t>ORD509759</t>
  </si>
  <si>
    <t>CUST11214</t>
  </si>
  <si>
    <t>Customer 1214</t>
  </si>
  <si>
    <t>ORD503392</t>
  </si>
  <si>
    <t>ORD504855</t>
  </si>
  <si>
    <t>ORD504545</t>
  </si>
  <si>
    <t>CUST11711</t>
  </si>
  <si>
    <t>Customer 1711</t>
  </si>
  <si>
    <t>ORD508989</t>
  </si>
  <si>
    <t>ORD505835</t>
  </si>
  <si>
    <t>ORD507800</t>
  </si>
  <si>
    <t>CUST10585</t>
  </si>
  <si>
    <t>Customer 585</t>
  </si>
  <si>
    <t>ORD510517</t>
  </si>
  <si>
    <t>ORD508581</t>
  </si>
  <si>
    <t>ORD501797</t>
  </si>
  <si>
    <t>CUST10046</t>
  </si>
  <si>
    <t>Customer 46</t>
  </si>
  <si>
    <t>ORD507180</t>
  </si>
  <si>
    <t>CUST12071</t>
  </si>
  <si>
    <t>Customer 2071</t>
  </si>
  <si>
    <t>ORD511116</t>
  </si>
  <si>
    <t>CUST11808</t>
  </si>
  <si>
    <t>Customer 1808</t>
  </si>
  <si>
    <t>ORD508904</t>
  </si>
  <si>
    <t>ORD500790</t>
  </si>
  <si>
    <t>CUST11804</t>
  </si>
  <si>
    <t>Customer 1804</t>
  </si>
  <si>
    <t>ORD502571</t>
  </si>
  <si>
    <t>ORD506389</t>
  </si>
  <si>
    <t>CUST11035</t>
  </si>
  <si>
    <t>Customer 1035</t>
  </si>
  <si>
    <t>ORD506792</t>
  </si>
  <si>
    <t>ORD511810</t>
  </si>
  <si>
    <t>ORD504578</t>
  </si>
  <si>
    <t>CUST11320</t>
  </si>
  <si>
    <t>Customer 1320</t>
  </si>
  <si>
    <t>ORD509672</t>
  </si>
  <si>
    <t>ORD505054</t>
  </si>
  <si>
    <t>ORD506535</t>
  </si>
  <si>
    <t>CUST12115</t>
  </si>
  <si>
    <t>Customer 2115</t>
  </si>
  <si>
    <t>ORD501667</t>
  </si>
  <si>
    <t>CUST11154</t>
  </si>
  <si>
    <t>Customer 1154</t>
  </si>
  <si>
    <t>ORD501532</t>
  </si>
  <si>
    <t>CUST11551</t>
  </si>
  <si>
    <t>Customer 1551</t>
  </si>
  <si>
    <t>ORD500341</t>
  </si>
  <si>
    <t>CUST12371</t>
  </si>
  <si>
    <t>Customer 2371</t>
  </si>
  <si>
    <t>ORD506379</t>
  </si>
  <si>
    <t>ORD507466</t>
  </si>
  <si>
    <t>ORD505886</t>
  </si>
  <si>
    <t>ORD508838</t>
  </si>
  <si>
    <t>ORD501850</t>
  </si>
  <si>
    <t>ORD511973</t>
  </si>
  <si>
    <t>ORD510392</t>
  </si>
  <si>
    <t>CUST10791</t>
  </si>
  <si>
    <t>Customer 791</t>
  </si>
  <si>
    <t>ORD505701</t>
  </si>
  <si>
    <t>ORD501938</t>
  </si>
  <si>
    <t>CUST11928</t>
  </si>
  <si>
    <t>Customer 1928</t>
  </si>
  <si>
    <t>ORD501643</t>
  </si>
  <si>
    <t>CUST12181</t>
  </si>
  <si>
    <t>Customer 2181</t>
  </si>
  <si>
    <t>ORD501688</t>
  </si>
  <si>
    <t>ORD500040</t>
  </si>
  <si>
    <t>ORD502225</t>
  </si>
  <si>
    <t>CUST11317</t>
  </si>
  <si>
    <t>Customer 1317</t>
  </si>
  <si>
    <t>ORD510526</t>
  </si>
  <si>
    <t>ORD500643</t>
  </si>
  <si>
    <t>ORD510301</t>
  </si>
  <si>
    <t>ORD502884</t>
  </si>
  <si>
    <t>CUST11492</t>
  </si>
  <si>
    <t>Customer 1492</t>
  </si>
  <si>
    <t>ORD502095</t>
  </si>
  <si>
    <t>ORD509244</t>
  </si>
  <si>
    <t>ORD506866</t>
  </si>
  <si>
    <t>CUST10871</t>
  </si>
  <si>
    <t>Customer 871</t>
  </si>
  <si>
    <t>ORD501790</t>
  </si>
  <si>
    <t>CUST12251</t>
  </si>
  <si>
    <t>Customer 2251</t>
  </si>
  <si>
    <t>ORD502424</t>
  </si>
  <si>
    <t>CUST10267</t>
  </si>
  <si>
    <t>Customer 267</t>
  </si>
  <si>
    <t>ORD509802</t>
  </si>
  <si>
    <t>CUST11848</t>
  </si>
  <si>
    <t>Customer 1848</t>
  </si>
  <si>
    <t>ORD508317</t>
  </si>
  <si>
    <t>CUST10834</t>
  </si>
  <si>
    <t>Customer 834</t>
  </si>
  <si>
    <t>ORD511415</t>
  </si>
  <si>
    <t>ORD505791</t>
  </si>
  <si>
    <t>CUST11686</t>
  </si>
  <si>
    <t>Customer 1686</t>
  </si>
  <si>
    <t>ORD507105</t>
  </si>
  <si>
    <t>ORD507699</t>
  </si>
  <si>
    <t>ORD502941</t>
  </si>
  <si>
    <t>ORD501932</t>
  </si>
  <si>
    <t>ORD510724</t>
  </si>
  <si>
    <t>CUST11454</t>
  </si>
  <si>
    <t>Customer 1454</t>
  </si>
  <si>
    <t>ORD509343</t>
  </si>
  <si>
    <t>CUST11141</t>
  </si>
  <si>
    <t>Customer 1141</t>
  </si>
  <si>
    <t>ORD507286</t>
  </si>
  <si>
    <t>ORD501007</t>
  </si>
  <si>
    <t>ORD511275</t>
  </si>
  <si>
    <t>ORD508769</t>
  </si>
  <si>
    <t>CUST12114</t>
  </si>
  <si>
    <t>Customer 2114</t>
  </si>
  <si>
    <t>ORD502400</t>
  </si>
  <si>
    <t>ORD505769</t>
  </si>
  <si>
    <t>ORD509424</t>
  </si>
  <si>
    <t>ORD503546</t>
  </si>
  <si>
    <t>ORD509603</t>
  </si>
  <si>
    <t>CUST10112</t>
  </si>
  <si>
    <t>Customer 112</t>
  </si>
  <si>
    <t>ORD510943</t>
  </si>
  <si>
    <t>CUST11192</t>
  </si>
  <si>
    <t>Customer 1192</t>
  </si>
  <si>
    <t>ORD506803</t>
  </si>
  <si>
    <t>CUST10635</t>
  </si>
  <si>
    <t>Customer 635</t>
  </si>
  <si>
    <t>ORD510119</t>
  </si>
  <si>
    <t>ORD506467</t>
  </si>
  <si>
    <t>CUST11055</t>
  </si>
  <si>
    <t>Customer 1055</t>
  </si>
  <si>
    <t>ORD510426</t>
  </si>
  <si>
    <t>ORD500461</t>
  </si>
  <si>
    <t>CUST10566</t>
  </si>
  <si>
    <t>Customer 566</t>
  </si>
  <si>
    <t>ORD506515</t>
  </si>
  <si>
    <t>ORD501390</t>
  </si>
  <si>
    <t>CUST10563</t>
  </si>
  <si>
    <t>Customer 563</t>
  </si>
  <si>
    <t>ORD506788</t>
  </si>
  <si>
    <t>ORD503798</t>
  </si>
  <si>
    <t>ORD505500</t>
  </si>
  <si>
    <t>CUST10900</t>
  </si>
  <si>
    <t>Customer 900</t>
  </si>
  <si>
    <t>ORD506674</t>
  </si>
  <si>
    <t>ORD510596</t>
  </si>
  <si>
    <t>CUST10206</t>
  </si>
  <si>
    <t>Customer 206</t>
  </si>
  <si>
    <t>ORD510511</t>
  </si>
  <si>
    <t>ORD509723</t>
  </si>
  <si>
    <t>CUST11488</t>
  </si>
  <si>
    <t>Customer 1488</t>
  </si>
  <si>
    <t>ORD505038</t>
  </si>
  <si>
    <t>CUST10302</t>
  </si>
  <si>
    <t>Customer 302</t>
  </si>
  <si>
    <t>ORD500995</t>
  </si>
  <si>
    <t>CUST11573</t>
  </si>
  <si>
    <t>Customer 1573</t>
  </si>
  <si>
    <t>ORD500145</t>
  </si>
  <si>
    <t>ORD506920</t>
  </si>
  <si>
    <t>ORD506216</t>
  </si>
  <si>
    <t>ORD511908</t>
  </si>
  <si>
    <t>CUST12264</t>
  </si>
  <si>
    <t>Customer 2264</t>
  </si>
  <si>
    <t>ORD503383</t>
  </si>
  <si>
    <t>CUST11304</t>
  </si>
  <si>
    <t>Customer 1304</t>
  </si>
  <si>
    <t>ORD506990</t>
  </si>
  <si>
    <t>ORD506747</t>
  </si>
  <si>
    <t>ORD510754</t>
  </si>
  <si>
    <t>ORD509690</t>
  </si>
  <si>
    <t>ORD500311</t>
  </si>
  <si>
    <t>CUST10366</t>
  </si>
  <si>
    <t>Customer 366</t>
  </si>
  <si>
    <t>ORD506660</t>
  </si>
  <si>
    <t>CUST11205</t>
  </si>
  <si>
    <t>Customer 1205</t>
  </si>
  <si>
    <t>ORD500610</t>
  </si>
  <si>
    <t>ORD511818</t>
  </si>
  <si>
    <t>ORD510332</t>
  </si>
  <si>
    <t>CUST12272</t>
  </si>
  <si>
    <t>Customer 2272</t>
  </si>
  <si>
    <t>ORD501639</t>
  </si>
  <si>
    <t>CUST10858</t>
  </si>
  <si>
    <t>Customer 858</t>
  </si>
  <si>
    <t>ORD506276</t>
  </si>
  <si>
    <t>ORD502809</t>
  </si>
  <si>
    <t>ORD505141</t>
  </si>
  <si>
    <t>ORD507866</t>
  </si>
  <si>
    <t>ORD505849</t>
  </si>
  <si>
    <t>ORD509666</t>
  </si>
  <si>
    <t>ORD508612</t>
  </si>
  <si>
    <t>ORD501641</t>
  </si>
  <si>
    <t>CUST12112</t>
  </si>
  <si>
    <t>Customer 2112</t>
  </si>
  <si>
    <t>ORD505390</t>
  </si>
  <si>
    <t>ORD500492</t>
  </si>
  <si>
    <t>ORD504828</t>
  </si>
  <si>
    <t>CUST11362</t>
  </si>
  <si>
    <t>Customer 1362</t>
  </si>
  <si>
    <t>ORD508793</t>
  </si>
  <si>
    <t>ORD506409</t>
  </si>
  <si>
    <t>ORD511968</t>
  </si>
  <si>
    <t>CUST11932</t>
  </si>
  <si>
    <t>Customer 1932</t>
  </si>
  <si>
    <t>ORD511580</t>
  </si>
  <si>
    <t>CUST10932</t>
  </si>
  <si>
    <t>Customer 932</t>
  </si>
  <si>
    <t>ORD508039</t>
  </si>
  <si>
    <t>CUST10201</t>
  </si>
  <si>
    <t>Customer 201</t>
  </si>
  <si>
    <t>ORD510871</t>
  </si>
  <si>
    <t>CUST10751</t>
  </si>
  <si>
    <t>Customer 751</t>
  </si>
  <si>
    <t>ORD502117</t>
  </si>
  <si>
    <t>ORD511794</t>
  </si>
  <si>
    <t>CUST12347</t>
  </si>
  <si>
    <t>Customer 2347</t>
  </si>
  <si>
    <t>ORD502841</t>
  </si>
  <si>
    <t>ORD504414</t>
  </si>
  <si>
    <t>CUST11668</t>
  </si>
  <si>
    <t>Customer 1668</t>
  </si>
  <si>
    <t>ORD501530</t>
  </si>
  <si>
    <t>CUST11760</t>
  </si>
  <si>
    <t>Customer 1760</t>
  </si>
  <si>
    <t>ORD511106</t>
  </si>
  <si>
    <t>CUST11850</t>
  </si>
  <si>
    <t>Customer 1850</t>
  </si>
  <si>
    <t>ORD504252</t>
  </si>
  <si>
    <t>ORD500099</t>
  </si>
  <si>
    <t>ORD507209</t>
  </si>
  <si>
    <t>ORD501022</t>
  </si>
  <si>
    <t>ORD509366</t>
  </si>
  <si>
    <t>ORD510137</t>
  </si>
  <si>
    <t>ORD508387</t>
  </si>
  <si>
    <t>CUST11956</t>
  </si>
  <si>
    <t>Customer 1956</t>
  </si>
  <si>
    <t>ORD507418</t>
  </si>
  <si>
    <t>ORD500702</t>
  </si>
  <si>
    <t>CUST12257</t>
  </si>
  <si>
    <t>Customer 2257</t>
  </si>
  <si>
    <t>ORD509908</t>
  </si>
  <si>
    <t>ORD503104</t>
  </si>
  <si>
    <t>ORD505201</t>
  </si>
  <si>
    <t>ORD503843</t>
  </si>
  <si>
    <t>ORD503097</t>
  </si>
  <si>
    <t>ORD507640</t>
  </si>
  <si>
    <t>ORD505082</t>
  </si>
  <si>
    <t>ORD503018</t>
  </si>
  <si>
    <t>ORD504311</t>
  </si>
  <si>
    <t>CUST12360</t>
  </si>
  <si>
    <t>Customer 2360</t>
  </si>
  <si>
    <t>ORD500493</t>
  </si>
  <si>
    <t>ORD506138</t>
  </si>
  <si>
    <t>ORD501673</t>
  </si>
  <si>
    <t>CUST11132</t>
  </si>
  <si>
    <t>Customer 1132</t>
  </si>
  <si>
    <t>ORD509178</t>
  </si>
  <si>
    <t>ORD509653</t>
  </si>
  <si>
    <t>CUST11341</t>
  </si>
  <si>
    <t>Customer 1341</t>
  </si>
  <si>
    <t>ORD505204</t>
  </si>
  <si>
    <t>ORD508279</t>
  </si>
  <si>
    <t>ORD502712</t>
  </si>
  <si>
    <t>CUST10814</t>
  </si>
  <si>
    <t>Customer 814</t>
  </si>
  <si>
    <t>ORD508130</t>
  </si>
  <si>
    <t>ORD509393</t>
  </si>
  <si>
    <t>ORD509585</t>
  </si>
  <si>
    <t>ORD507047</t>
  </si>
  <si>
    <t>ORD500996</t>
  </si>
  <si>
    <t>ORD500969</t>
  </si>
  <si>
    <t>ORD506655</t>
  </si>
  <si>
    <t>ORD507032</t>
  </si>
  <si>
    <t>ORD505830</t>
  </si>
  <si>
    <t>ORD507549</t>
  </si>
  <si>
    <t>ORD505803</t>
  </si>
  <si>
    <t>ORD508409</t>
  </si>
  <si>
    <t>ORD504822</t>
  </si>
  <si>
    <t>ORD500048</t>
  </si>
  <si>
    <t>ORD511066</t>
  </si>
  <si>
    <t>ORD506947</t>
  </si>
  <si>
    <t>ORD501369</t>
  </si>
  <si>
    <t>CUST10214</t>
  </si>
  <si>
    <t>Customer 214</t>
  </si>
  <si>
    <t>ORD511677</t>
  </si>
  <si>
    <t>CUST11015</t>
  </si>
  <si>
    <t>Customer 1015</t>
  </si>
  <si>
    <t>ORD508776</t>
  </si>
  <si>
    <t>ORD503715</t>
  </si>
  <si>
    <t>ORD509543</t>
  </si>
  <si>
    <t>ORD501353</t>
  </si>
  <si>
    <t>ORD510357</t>
  </si>
  <si>
    <t>ORD500849</t>
  </si>
  <si>
    <t>CUST11121</t>
  </si>
  <si>
    <t>Customer 1121</t>
  </si>
  <si>
    <t>ORD500059</t>
  </si>
  <si>
    <t>CUST12149</t>
  </si>
  <si>
    <t>Customer 2149</t>
  </si>
  <si>
    <t>ORD504000</t>
  </si>
  <si>
    <t>ORD505978</t>
  </si>
  <si>
    <t>ORD511183</t>
  </si>
  <si>
    <t>CUST10295</t>
  </si>
  <si>
    <t>Customer 295</t>
  </si>
  <si>
    <t>ORD507327</t>
  </si>
  <si>
    <t>CUST11127</t>
  </si>
  <si>
    <t>Customer 1127</t>
  </si>
  <si>
    <t>ORD501576</t>
  </si>
  <si>
    <t>ORD511310</t>
  </si>
  <si>
    <t>CUST10998</t>
  </si>
  <si>
    <t>Customer 998</t>
  </si>
  <si>
    <t>ORD504338</t>
  </si>
  <si>
    <t>CUST10288</t>
  </si>
  <si>
    <t>Customer 288</t>
  </si>
  <si>
    <t>ORD505231</t>
  </si>
  <si>
    <t>ORD511456</t>
  </si>
  <si>
    <t>ORD508794</t>
  </si>
  <si>
    <t>ORD504047</t>
  </si>
  <si>
    <t>CUST11313</t>
  </si>
  <si>
    <t>Customer 1313</t>
  </si>
  <si>
    <t>ORD509152</t>
  </si>
  <si>
    <t>CUST10964</t>
  </si>
  <si>
    <t>Customer 964</t>
  </si>
  <si>
    <t>ORD501754</t>
  </si>
  <si>
    <t>CUST10678</t>
  </si>
  <si>
    <t>Customer 678</t>
  </si>
  <si>
    <t>ORD504429</t>
  </si>
  <si>
    <t>ORD509071</t>
  </si>
  <si>
    <t>CUST11075</t>
  </si>
  <si>
    <t>Customer 1075</t>
  </si>
  <si>
    <t>ORD500288</t>
  </si>
  <si>
    <t>ORD505961</t>
  </si>
  <si>
    <t>ORD504656</t>
  </si>
  <si>
    <t>ORD510205</t>
  </si>
  <si>
    <t>ORD507956</t>
  </si>
  <si>
    <t>CUST10798</t>
  </si>
  <si>
    <t>Customer 798</t>
  </si>
  <si>
    <t>ORD510365</t>
  </si>
  <si>
    <t>ORD506766</t>
  </si>
  <si>
    <t>CUST11983</t>
  </si>
  <si>
    <t>Customer 1983</t>
  </si>
  <si>
    <t>ORD501279</t>
  </si>
  <si>
    <t>ORD511288</t>
  </si>
  <si>
    <t>CUST10204</t>
  </si>
  <si>
    <t>Customer 204</t>
  </si>
  <si>
    <t>ORD503310</t>
  </si>
  <si>
    <t>ORD507396</t>
  </si>
  <si>
    <t>ORD500297</t>
  </si>
  <si>
    <t>CUST12117</t>
  </si>
  <si>
    <t>Customer 2117</t>
  </si>
  <si>
    <t>ORD504343</t>
  </si>
  <si>
    <t>CUST11908</t>
  </si>
  <si>
    <t>Customer 1908</t>
  </si>
  <si>
    <t>ORD500998</t>
  </si>
  <si>
    <t>CUST11917</t>
  </si>
  <si>
    <t>Customer 1917</t>
  </si>
  <si>
    <t>ORD505525</t>
  </si>
  <si>
    <t>CUST10339</t>
  </si>
  <si>
    <t>Customer 339</t>
  </si>
  <si>
    <t>ORD503279</t>
  </si>
  <si>
    <t>CUST10735</t>
  </si>
  <si>
    <t>Customer 735</t>
  </si>
  <si>
    <t>ORD502230</t>
  </si>
  <si>
    <t>CUST10568</t>
  </si>
  <si>
    <t>Customer 568</t>
  </si>
  <si>
    <t>ORD503858</t>
  </si>
  <si>
    <t>ORD501690</t>
  </si>
  <si>
    <t>ORD502566</t>
  </si>
  <si>
    <t>ORD503661</t>
  </si>
  <si>
    <t>ORD501816</t>
  </si>
  <si>
    <t>ORD508029</t>
  </si>
  <si>
    <t>CUST10394</t>
  </si>
  <si>
    <t>Customer 394</t>
  </si>
  <si>
    <t>ORD500196</t>
  </si>
  <si>
    <t>CUST10531</t>
  </si>
  <si>
    <t>Customer 531</t>
  </si>
  <si>
    <t>ORD508734</t>
  </si>
  <si>
    <t>ORD509405</t>
  </si>
  <si>
    <t>CUST11234</t>
  </si>
  <si>
    <t>Customer 1234</t>
  </si>
  <si>
    <t>ORD500744</t>
  </si>
  <si>
    <t>ORD510008</t>
  </si>
  <si>
    <t>ORD506398</t>
  </si>
  <si>
    <t>ORD510202</t>
  </si>
  <si>
    <t>CUST10655</t>
  </si>
  <si>
    <t>Customer 655</t>
  </si>
  <si>
    <t>ORD507123</t>
  </si>
  <si>
    <t>ORD510345</t>
  </si>
  <si>
    <t>ORD509742</t>
  </si>
  <si>
    <t>ORD506024</t>
  </si>
  <si>
    <t>ORD509315</t>
  </si>
  <si>
    <t>ORD509309</t>
  </si>
  <si>
    <t>ORD500089</t>
  </si>
  <si>
    <t>ORD500652</t>
  </si>
  <si>
    <t>CUST11712</t>
  </si>
  <si>
    <t>Customer 1712</t>
  </si>
  <si>
    <t>ORD501881</t>
  </si>
  <si>
    <t>ORD502348</t>
  </si>
  <si>
    <t>ORD507783</t>
  </si>
  <si>
    <t>CUST10719</t>
  </si>
  <si>
    <t>Customer 719</t>
  </si>
  <si>
    <t>ORD511102</t>
  </si>
  <si>
    <t>CUST11157</t>
  </si>
  <si>
    <t>Customer 1157</t>
  </si>
  <si>
    <t>ORD508316</t>
  </si>
  <si>
    <t>CUST11471</t>
  </si>
  <si>
    <t>Customer 1471</t>
  </si>
  <si>
    <t>ORD506067</t>
  </si>
  <si>
    <t>ORD508006</t>
  </si>
  <si>
    <t>CUST10004</t>
  </si>
  <si>
    <t>Customer 4</t>
  </si>
  <si>
    <t>ORD504004</t>
  </si>
  <si>
    <t>ORD507351</t>
  </si>
  <si>
    <t>ORD503368</t>
  </si>
  <si>
    <t>ORD506113</t>
  </si>
  <si>
    <t>ORD509283</t>
  </si>
  <si>
    <t>ORD510970</t>
  </si>
  <si>
    <t>ORD504030</t>
  </si>
  <si>
    <t>ORD506557</t>
  </si>
  <si>
    <t>ORD511134</t>
  </si>
  <si>
    <t>ORD507796</t>
  </si>
  <si>
    <t>ORD500075</t>
  </si>
  <si>
    <t>ORD502976</t>
  </si>
  <si>
    <t>CUST11892</t>
  </si>
  <si>
    <t>Customer 1892</t>
  </si>
  <si>
    <t>ORD500648</t>
  </si>
  <si>
    <t>ORD511270</t>
  </si>
  <si>
    <t>ORD507554</t>
  </si>
  <si>
    <t>CUST12063</t>
  </si>
  <si>
    <t>Customer 2063</t>
  </si>
  <si>
    <t>ORD500444</t>
  </si>
  <si>
    <t>ORD505593</t>
  </si>
  <si>
    <t>ORD500361</t>
  </si>
  <si>
    <t>ORD500807</t>
  </si>
  <si>
    <t>CUST10819</t>
  </si>
  <si>
    <t>Customer 819</t>
  </si>
  <si>
    <t>ORD505972</t>
  </si>
  <si>
    <t>ORD511943</t>
  </si>
  <si>
    <t>ORD509782</t>
  </si>
  <si>
    <t>ORD500255</t>
  </si>
  <si>
    <t>ORD507793</t>
  </si>
  <si>
    <t>CUST11005</t>
  </si>
  <si>
    <t>Customer 1005</t>
  </si>
  <si>
    <t>ORD510899</t>
  </si>
  <si>
    <t>CUST11427</t>
  </si>
  <si>
    <t>Customer 1427</t>
  </si>
  <si>
    <t>ORD503314</t>
  </si>
  <si>
    <t>ORD501232</t>
  </si>
  <si>
    <t>CUST11549</t>
  </si>
  <si>
    <t>Customer 1549</t>
  </si>
  <si>
    <t>ORD509410</t>
  </si>
  <si>
    <t>ORD502003</t>
  </si>
  <si>
    <t>ORD506184</t>
  </si>
  <si>
    <t>ORD503538</t>
  </si>
  <si>
    <t>ORD511029</t>
  </si>
  <si>
    <t>ORD508851</t>
  </si>
  <si>
    <t>CUST10529</t>
  </si>
  <si>
    <t>Customer 529</t>
  </si>
  <si>
    <t>ORD500209</t>
  </si>
  <si>
    <t>CUST10365</t>
  </si>
  <si>
    <t>Customer 365</t>
  </si>
  <si>
    <t>ORD510771</t>
  </si>
  <si>
    <t>ORD510781</t>
  </si>
  <si>
    <t>CUST12451</t>
  </si>
  <si>
    <t>Customer 2451</t>
  </si>
  <si>
    <t>ORD506503</t>
  </si>
  <si>
    <t>ORD502680</t>
  </si>
  <si>
    <t>ORD506119</t>
  </si>
  <si>
    <t>ORD501332</t>
  </si>
  <si>
    <t>CUST12209</t>
  </si>
  <si>
    <t>Customer 2209</t>
  </si>
  <si>
    <t>ORD500667</t>
  </si>
  <si>
    <t>CUST10786</t>
  </si>
  <si>
    <t>Customer 786</t>
  </si>
  <si>
    <t>ORD500511</t>
  </si>
  <si>
    <t>ORD506090</t>
  </si>
  <si>
    <t>ORD500400</t>
  </si>
  <si>
    <t>ORD500278</t>
  </si>
  <si>
    <t>ORD501642</t>
  </si>
  <si>
    <t>ORD507412</t>
  </si>
  <si>
    <t>CUST11894</t>
  </si>
  <si>
    <t>Customer 1894</t>
  </si>
  <si>
    <t>ORD506491</t>
  </si>
  <si>
    <t>ORD506946</t>
  </si>
  <si>
    <t>CUST11615</t>
  </si>
  <si>
    <t>Customer 1615</t>
  </si>
  <si>
    <t>ORD507314</t>
  </si>
  <si>
    <t>ORD510434</t>
  </si>
  <si>
    <t>CUST11695</t>
  </si>
  <si>
    <t>Customer 1695</t>
  </si>
  <si>
    <t>ORD506533</t>
  </si>
  <si>
    <t>ORD501094</t>
  </si>
  <si>
    <t>CUST10789</t>
  </si>
  <si>
    <t>Customer 789</t>
  </si>
  <si>
    <t>ORD506073</t>
  </si>
  <si>
    <t>ORD504445</t>
  </si>
  <si>
    <t>CUST11527</t>
  </si>
  <si>
    <t>Customer 1527</t>
  </si>
  <si>
    <t>ORD507943</t>
  </si>
  <si>
    <t>ORD505501</t>
  </si>
  <si>
    <t>CUST11356</t>
  </si>
  <si>
    <t>Customer 1356</t>
  </si>
  <si>
    <t>ORD509126</t>
  </si>
  <si>
    <t>CUST11663</t>
  </si>
  <si>
    <t>Customer 1663</t>
  </si>
  <si>
    <t>ORD507929</t>
  </si>
  <si>
    <t>ORD505455</t>
  </si>
  <si>
    <t>ORD504573</t>
  </si>
  <si>
    <t>CUST11074</t>
  </si>
  <si>
    <t>Customer 1074</t>
  </si>
  <si>
    <t>ORD505963</t>
  </si>
  <si>
    <t>ORD501478</t>
  </si>
  <si>
    <t>ORD504877</t>
  </si>
  <si>
    <t>ORD502986</t>
  </si>
  <si>
    <t>ORD505684</t>
  </si>
  <si>
    <t>ORD504219</t>
  </si>
  <si>
    <t>ORD510011</t>
  </si>
  <si>
    <t>ORD504910</t>
  </si>
  <si>
    <t>ORD504245</t>
  </si>
  <si>
    <t>CUST11322</t>
  </si>
  <si>
    <t>Customer 1322</t>
  </si>
  <si>
    <t>ORD503828</t>
  </si>
  <si>
    <t>ORD502672</t>
  </si>
  <si>
    <t>ORD509215</t>
  </si>
  <si>
    <t>CUST12024</t>
  </si>
  <si>
    <t>Customer 2024</t>
  </si>
  <si>
    <t>ORD506940</t>
  </si>
  <si>
    <t>ORD506373</t>
  </si>
  <si>
    <t>CUST10515</t>
  </si>
  <si>
    <t>Customer 515</t>
  </si>
  <si>
    <t>ORD506699</t>
  </si>
  <si>
    <t>ORD508629</t>
  </si>
  <si>
    <t>ORD502132</t>
  </si>
  <si>
    <t>ORD506678</t>
  </si>
  <si>
    <t>ORD505504</t>
  </si>
  <si>
    <t>ORD503964</t>
  </si>
  <si>
    <t>CUST12333</t>
  </si>
  <si>
    <t>Customer 2333</t>
  </si>
  <si>
    <t>ORD503441</t>
  </si>
  <si>
    <t>ORD505749</t>
  </si>
  <si>
    <t>CUST10182</t>
  </si>
  <si>
    <t>Customer 182</t>
  </si>
  <si>
    <t>ORD503444</t>
  </si>
  <si>
    <t>CUST11704</t>
  </si>
  <si>
    <t>Customer 1704</t>
  </si>
  <si>
    <t>ORD502337</t>
  </si>
  <si>
    <t>ORD506955</t>
  </si>
  <si>
    <t>ORD511368</t>
  </si>
  <si>
    <t>CUST12329</t>
  </si>
  <si>
    <t>Customer 2329</t>
  </si>
  <si>
    <t>ORD506816</t>
  </si>
  <si>
    <t>ORD510475</t>
  </si>
  <si>
    <t>ORD510290</t>
  </si>
  <si>
    <t>ORD509010</t>
  </si>
  <si>
    <t>ORD507019</t>
  </si>
  <si>
    <t>ORD506502</t>
  </si>
  <si>
    <t>ORD503040</t>
  </si>
  <si>
    <t>ORD506804</t>
  </si>
  <si>
    <t>ORD510303</t>
  </si>
  <si>
    <t>ORD510536</t>
  </si>
  <si>
    <t>ORD505816</t>
  </si>
  <si>
    <t>CUST10444</t>
  </si>
  <si>
    <t>Customer 444</t>
  </si>
  <si>
    <t>ORD505713</t>
  </si>
  <si>
    <t>ORD510114</t>
  </si>
  <si>
    <t>ORD504520</t>
  </si>
  <si>
    <t>CUST10970</t>
  </si>
  <si>
    <t>Customer 970</t>
  </si>
  <si>
    <t>ORD506270</t>
  </si>
  <si>
    <t>ORD510779</t>
  </si>
  <si>
    <t>ORD507089</t>
  </si>
  <si>
    <t>ORD503089</t>
  </si>
  <si>
    <t>ORD506959</t>
  </si>
  <si>
    <t>CUST11737</t>
  </si>
  <si>
    <t>Customer 1737</t>
  </si>
  <si>
    <t>ORD504800</t>
  </si>
  <si>
    <t>CUST11207</t>
  </si>
  <si>
    <t>Customer 1207</t>
  </si>
  <si>
    <t>ORD502468</t>
  </si>
  <si>
    <t>ORD509517</t>
  </si>
  <si>
    <t>CUST10342</t>
  </si>
  <si>
    <t>Customer 342</t>
  </si>
  <si>
    <t>ORD504125</t>
  </si>
  <si>
    <t>ORD509394</t>
  </si>
  <si>
    <t>ORD500692</t>
  </si>
  <si>
    <t>CUST11347</t>
  </si>
  <si>
    <t>Customer 1347</t>
  </si>
  <si>
    <t>ORD506863</t>
  </si>
  <si>
    <t>CUST12118</t>
  </si>
  <si>
    <t>Customer 2118</t>
  </si>
  <si>
    <t>ORD509221</t>
  </si>
  <si>
    <t>CUST10722</t>
  </si>
  <si>
    <t>Customer 722</t>
  </si>
  <si>
    <t>ORD505842</t>
  </si>
  <si>
    <t>ORD502516</t>
  </si>
  <si>
    <t>ORD508273</t>
  </si>
  <si>
    <t>ORD500941</t>
  </si>
  <si>
    <t>CUST10902</t>
  </si>
  <si>
    <t>Customer 902</t>
  </si>
  <si>
    <t>ORD507017</t>
  </si>
  <si>
    <t>ORD506909</t>
  </si>
  <si>
    <t>ORD505912</t>
  </si>
  <si>
    <t>ORD505315</t>
  </si>
  <si>
    <t>CUST11109</t>
  </si>
  <si>
    <t>Customer 1109</t>
  </si>
  <si>
    <t>ORD508182</t>
  </si>
  <si>
    <t>ORD500495</t>
  </si>
  <si>
    <t>CUST11174</t>
  </si>
  <si>
    <t>Customer 1174</t>
  </si>
  <si>
    <t>ORD507559</t>
  </si>
  <si>
    <t>ORD511406</t>
  </si>
  <si>
    <t>ORD510359</t>
  </si>
  <si>
    <t>ORD504930</t>
  </si>
  <si>
    <t>CUST11643</t>
  </si>
  <si>
    <t>Customer 1643</t>
  </si>
  <si>
    <t>ORD503332</t>
  </si>
  <si>
    <t>ORD501210</t>
  </si>
  <si>
    <t>CUST11762</t>
  </si>
  <si>
    <t>Customer 1762</t>
  </si>
  <si>
    <t>ORD511958</t>
  </si>
  <si>
    <t>CUST10691</t>
  </si>
  <si>
    <t>Customer 691</t>
  </si>
  <si>
    <t>ORD505660</t>
  </si>
  <si>
    <t>CUST11957</t>
  </si>
  <si>
    <t>Customer 1957</t>
  </si>
  <si>
    <t>ORD507785</t>
  </si>
  <si>
    <t>CUST10044</t>
  </si>
  <si>
    <t>Customer 44</t>
  </si>
  <si>
    <t>ORD501541</t>
  </si>
  <si>
    <t>ORD500805</t>
  </si>
  <si>
    <t>CUST11158</t>
  </si>
  <si>
    <t>Customer 1158</t>
  </si>
  <si>
    <t>ORD506336</t>
  </si>
  <si>
    <t>ORD503501</t>
  </si>
  <si>
    <t>CUST12473</t>
  </si>
  <si>
    <t>Customer 2473</t>
  </si>
  <si>
    <t>ORD504236</t>
  </si>
  <si>
    <t>ORD506210</t>
  </si>
  <si>
    <t>CUST12434</t>
  </si>
  <si>
    <t>Customer 2434</t>
  </si>
  <si>
    <t>ORD506343</t>
  </si>
  <si>
    <t>ORD506097</t>
  </si>
  <si>
    <t>CUST10473</t>
  </si>
  <si>
    <t>Customer 473</t>
  </si>
  <si>
    <t>ORD504833</t>
  </si>
  <si>
    <t>ORD508351</t>
  </si>
  <si>
    <t>CUST11965</t>
  </si>
  <si>
    <t>Customer 1965</t>
  </si>
  <si>
    <t>ORD501090</t>
  </si>
  <si>
    <t>CUST10916</t>
  </si>
  <si>
    <t>Customer 916</t>
  </si>
  <si>
    <t>ORD509803</t>
  </si>
  <si>
    <t>ORD510262</t>
  </si>
  <si>
    <t>ORD500542</t>
  </si>
  <si>
    <t>ORD506297</t>
  </si>
  <si>
    <t>ORD503113</t>
  </si>
  <si>
    <t>ORD504353</t>
  </si>
  <si>
    <t>ORD504109</t>
  </si>
  <si>
    <t>CUST10021</t>
  </si>
  <si>
    <t>Customer 21</t>
  </si>
  <si>
    <t>ORD510727</t>
  </si>
  <si>
    <t>CUST10616</t>
  </si>
  <si>
    <t>Customer 616</t>
  </si>
  <si>
    <t>ORD506245</t>
  </si>
  <si>
    <t>ORD510778</t>
  </si>
  <si>
    <t>CUST12297</t>
  </si>
  <si>
    <t>Customer 2297</t>
  </si>
  <si>
    <t>ORD506580</t>
  </si>
  <si>
    <t>CUST10733</t>
  </si>
  <si>
    <t>Customer 733</t>
  </si>
  <si>
    <t>ORD500017</t>
  </si>
  <si>
    <t>CUST11431</t>
  </si>
  <si>
    <t>Customer 1431</t>
  </si>
  <si>
    <t>ORD500940</t>
  </si>
  <si>
    <t>ORD502285</t>
  </si>
  <si>
    <t>ORD511330</t>
  </si>
  <si>
    <t>ORD504784</t>
  </si>
  <si>
    <t>CUST12133</t>
  </si>
  <si>
    <t>Customer 2133</t>
  </si>
  <si>
    <t>ORD503808</t>
  </si>
  <si>
    <t>ORD500800</t>
  </si>
  <si>
    <t>ORD509927</t>
  </si>
  <si>
    <t>ORD500557</t>
  </si>
  <si>
    <t>CUST12150</t>
  </si>
  <si>
    <t>Customer 2150</t>
  </si>
  <si>
    <t>ORD507129</t>
  </si>
  <si>
    <t>CUST10565</t>
  </si>
  <si>
    <t>Customer 565</t>
  </si>
  <si>
    <t>ORD507235</t>
  </si>
  <si>
    <t>ORD504265</t>
  </si>
  <si>
    <t>CUST10754</t>
  </si>
  <si>
    <t>Customer 754</t>
  </si>
  <si>
    <t>ORD510753</t>
  </si>
  <si>
    <t>CUST10837</t>
  </si>
  <si>
    <t>Customer 837</t>
  </si>
  <si>
    <t>ORD509571</t>
  </si>
  <si>
    <t>ORD503727</t>
  </si>
  <si>
    <t>ORD508235</t>
  </si>
  <si>
    <t>ORD506876</t>
  </si>
  <si>
    <t>CUST10584</t>
  </si>
  <si>
    <t>Customer 584</t>
  </si>
  <si>
    <t>ORD509705</t>
  </si>
  <si>
    <t>ORD505030</t>
  </si>
  <si>
    <t>CUST11813</t>
  </si>
  <si>
    <t>Customer 1813</t>
  </si>
  <si>
    <t>ORD510001</t>
  </si>
  <si>
    <t>ORD508081</t>
  </si>
  <si>
    <t>ORD503209</t>
  </si>
  <si>
    <t>ORD510686</t>
  </si>
  <si>
    <t>ORD503267</t>
  </si>
  <si>
    <t>CUST12005</t>
  </si>
  <si>
    <t>Customer 2005</t>
  </si>
  <si>
    <t>ORD505216</t>
  </si>
  <si>
    <t>CUST10403</t>
  </si>
  <si>
    <t>Customer 403</t>
  </si>
  <si>
    <t>ORD509499</t>
  </si>
  <si>
    <t>ORD509223</t>
  </si>
  <si>
    <t>ORD511649</t>
  </si>
  <si>
    <t>ORD509330</t>
  </si>
  <si>
    <t>ORD506318</t>
  </si>
  <si>
    <t>ORD511454</t>
  </si>
  <si>
    <t>CUST11034</t>
  </si>
  <si>
    <t>Customer 1034</t>
  </si>
  <si>
    <t>ORD504768</t>
  </si>
  <si>
    <t>CUST12145</t>
  </si>
  <si>
    <t>Customer 2145</t>
  </si>
  <si>
    <t>ORD504188</t>
  </si>
  <si>
    <t>ORD500011</t>
  </si>
  <si>
    <t>ORD504842</t>
  </si>
  <si>
    <t>CUST11539</t>
  </si>
  <si>
    <t>Customer 1539</t>
  </si>
  <si>
    <t>ORD504486</t>
  </si>
  <si>
    <t>ORD508053</t>
  </si>
  <si>
    <t>ORD502380</t>
  </si>
  <si>
    <t>ORD503300</t>
  </si>
  <si>
    <t>CUST11065</t>
  </si>
  <si>
    <t>Customer 1065</t>
  </si>
  <si>
    <t>ORD511884</t>
  </si>
  <si>
    <t>ORD511599</t>
  </si>
  <si>
    <t>ORD506991</t>
  </si>
  <si>
    <t>CUST10516</t>
  </si>
  <si>
    <t>Customer 516</t>
  </si>
  <si>
    <t>ORD505306</t>
  </si>
  <si>
    <t>ORD501533</t>
  </si>
  <si>
    <t>ORD509834</t>
  </si>
  <si>
    <t>CUST11149</t>
  </si>
  <si>
    <t>Customer 1149</t>
  </si>
  <si>
    <t>ORD501614</t>
  </si>
  <si>
    <t>ORD501151</t>
  </si>
  <si>
    <t>ORD509733</t>
  </si>
  <si>
    <t>ORD502661</t>
  </si>
  <si>
    <t>CUST10153</t>
  </si>
  <si>
    <t>Customer 153</t>
  </si>
  <si>
    <t>ORD500214</t>
  </si>
  <si>
    <t>ORD509432</t>
  </si>
  <si>
    <t>CUST11976</t>
  </si>
  <si>
    <t>Customer 1976</t>
  </si>
  <si>
    <t>ORD502796</t>
  </si>
  <si>
    <t>ORD504423</t>
  </si>
  <si>
    <t>ORD507831</t>
  </si>
  <si>
    <t>ORD508979</t>
  </si>
  <si>
    <t>ORD501061</t>
  </si>
  <si>
    <t>ORD511666</t>
  </si>
  <si>
    <t>ORD500989</t>
  </si>
  <si>
    <t>CUST11574</t>
  </si>
  <si>
    <t>Customer 1574</t>
  </si>
  <si>
    <t>ORD506143</t>
  </si>
  <si>
    <t>CUST10613</t>
  </si>
  <si>
    <t>Customer 613</t>
  </si>
  <si>
    <t>ORD511423</t>
  </si>
  <si>
    <t>ORD501734</t>
  </si>
  <si>
    <t>CUST10468</t>
  </si>
  <si>
    <t>Customer 468</t>
  </si>
  <si>
    <t>ORD502175</t>
  </si>
  <si>
    <t>ORD508464</t>
  </si>
  <si>
    <t>CUST11116</t>
  </si>
  <si>
    <t>Customer 1116</t>
  </si>
  <si>
    <t>ORD501560</t>
  </si>
  <si>
    <t>ORD508343</t>
  </si>
  <si>
    <t>CUST10400</t>
  </si>
  <si>
    <t>Customer 400</t>
  </si>
  <si>
    <t>ORD501585</t>
  </si>
  <si>
    <t>CUST10816</t>
  </si>
  <si>
    <t>Customer 816</t>
  </si>
  <si>
    <t>ORD505581</t>
  </si>
  <si>
    <t>ORD511392</t>
  </si>
  <si>
    <t>ORD511463</t>
  </si>
  <si>
    <t>ORD501367</t>
  </si>
  <si>
    <t>CUST10127</t>
  </si>
  <si>
    <t>Customer 127</t>
  </si>
  <si>
    <t>ORD508352</t>
  </si>
  <si>
    <t>ORD501350</t>
  </si>
  <si>
    <t>ORD501311</t>
  </si>
  <si>
    <t>ORD505363</t>
  </si>
  <si>
    <t>CUST10917</t>
  </si>
  <si>
    <t>Customer 917</t>
  </si>
  <si>
    <t>ORD508254</t>
  </si>
  <si>
    <t>CUST10345</t>
  </si>
  <si>
    <t>Customer 345</t>
  </si>
  <si>
    <t>ORD500590</t>
  </si>
  <si>
    <t>ORD511713</t>
  </si>
  <si>
    <t>ORD511820</t>
  </si>
  <si>
    <t>ORD508662</t>
  </si>
  <si>
    <t>CUST12148</t>
  </si>
  <si>
    <t>Customer 2148</t>
  </si>
  <si>
    <t>ORD508903</t>
  </si>
  <si>
    <t>ORD505199</t>
  </si>
  <si>
    <t>CUST12478</t>
  </si>
  <si>
    <t>Customer 2478</t>
  </si>
  <si>
    <t>ORD509307</t>
  </si>
  <si>
    <t>CUST11797</t>
  </si>
  <si>
    <t>Customer 1797</t>
  </si>
  <si>
    <t>ORD511770</t>
  </si>
  <si>
    <t>ORD509572</t>
  </si>
  <si>
    <t>ORD501700</t>
  </si>
  <si>
    <t>ORD505570</t>
  </si>
  <si>
    <t>ORD502667</t>
  </si>
  <si>
    <t>ORD505677</t>
  </si>
  <si>
    <t>CUST11460</t>
  </si>
  <si>
    <t>Customer 1460</t>
  </si>
  <si>
    <t>ORD500886</t>
  </si>
  <si>
    <t>ORD505148</t>
  </si>
  <si>
    <t>ORD503299</t>
  </si>
  <si>
    <t>ORD507034</t>
  </si>
  <si>
    <t>ORD506659</t>
  </si>
  <si>
    <t>ORD508667</t>
  </si>
  <si>
    <t>CUST10393</t>
  </si>
  <si>
    <t>Customer 393</t>
  </si>
  <si>
    <t>ORD510963</t>
  </si>
  <si>
    <t>ORD502687</t>
  </si>
  <si>
    <t>ORD503322</t>
  </si>
  <si>
    <t>CUST10285</t>
  </si>
  <si>
    <t>Customer 285</t>
  </si>
  <si>
    <t>ORD511834</t>
  </si>
  <si>
    <t>CUST11146</t>
  </si>
  <si>
    <t>Customer 1146</t>
  </si>
  <si>
    <t>ORD502798</t>
  </si>
  <si>
    <t>ORD507392</t>
  </si>
  <si>
    <t>ORD501319</t>
  </si>
  <si>
    <t>ORD500487</t>
  </si>
  <si>
    <t>ORD504682</t>
  </si>
  <si>
    <t>CUST10132</t>
  </si>
  <si>
    <t>Customer 132</t>
  </si>
  <si>
    <t>ORD509422</t>
  </si>
  <si>
    <t>ORD504755</t>
  </si>
  <si>
    <t>CUST10104</t>
  </si>
  <si>
    <t>Customer 104</t>
  </si>
  <si>
    <t>ORD505761</t>
  </si>
  <si>
    <t>ORD503391</t>
  </si>
  <si>
    <t>ORD509426</t>
  </si>
  <si>
    <t>CUST12229</t>
  </si>
  <si>
    <t>Customer 2229</t>
  </si>
  <si>
    <t>ORD508152</t>
  </si>
  <si>
    <t>ORD510467</t>
  </si>
  <si>
    <t>ORD505151</t>
  </si>
  <si>
    <t>ORD509843</t>
  </si>
  <si>
    <t>ORD502354</t>
  </si>
  <si>
    <t>ORD502364</t>
  </si>
  <si>
    <t>ORD502075</t>
  </si>
  <si>
    <t>ORD501536</t>
  </si>
  <si>
    <t>ORD511906</t>
  </si>
  <si>
    <t>ORD510356</t>
  </si>
  <si>
    <t>CUST11399</t>
  </si>
  <si>
    <t>Customer 1399</t>
  </si>
  <si>
    <t>ORD511627</t>
  </si>
  <si>
    <t>CUST12137</t>
  </si>
  <si>
    <t>Customer 2137</t>
  </si>
  <si>
    <t>ORD507204</t>
  </si>
  <si>
    <t>ORD501668</t>
  </si>
  <si>
    <t>ORD505891</t>
  </si>
  <si>
    <t>CUST10140</t>
  </si>
  <si>
    <t>Customer 140</t>
  </si>
  <si>
    <t>ORD510712</t>
  </si>
  <si>
    <t>CUST11416</t>
  </si>
  <si>
    <t>Customer 1416</t>
  </si>
  <si>
    <t>ORD509728</t>
  </si>
  <si>
    <t>ORD507236</t>
  </si>
  <si>
    <t>ORD506934</t>
  </si>
  <si>
    <t>ORD506745</t>
  </si>
  <si>
    <t>CUST12040</t>
  </si>
  <si>
    <t>Customer 2040</t>
  </si>
  <si>
    <t>ORD506945</t>
  </si>
  <si>
    <t>ORD508040</t>
  </si>
  <si>
    <t>ORD510967</t>
  </si>
  <si>
    <t>ORD502926</t>
  </si>
  <si>
    <t>ORD502533</t>
  </si>
  <si>
    <t>CUST11390</t>
  </si>
  <si>
    <t>Customer 1390</t>
  </si>
  <si>
    <t>ORD506423</t>
  </si>
  <si>
    <t>CUST12378</t>
  </si>
  <si>
    <t>Customer 2378</t>
  </si>
  <si>
    <t>ORD511793</t>
  </si>
  <si>
    <t>ORD504836</t>
  </si>
  <si>
    <t>ORD502862</t>
  </si>
  <si>
    <t>ORD511174</t>
  </si>
  <si>
    <t>CUST10242</t>
  </si>
  <si>
    <t>Customer 242</t>
  </si>
  <si>
    <t>ORD511982</t>
  </si>
  <si>
    <t>ORD510993</t>
  </si>
  <si>
    <t>ORD505905</t>
  </si>
  <si>
    <t>ORD511971</t>
  </si>
  <si>
    <t>CUST10941</t>
  </si>
  <si>
    <t>Customer 941</t>
  </si>
  <si>
    <t>ORD503514</t>
  </si>
  <si>
    <t>CUST10612</t>
  </si>
  <si>
    <t>Customer 612</t>
  </si>
  <si>
    <t>ORD509196</t>
  </si>
  <si>
    <t>ORD509735</t>
  </si>
  <si>
    <t>ORD505324</t>
  </si>
  <si>
    <t>ORD500097</t>
  </si>
  <si>
    <t>ORD502761</t>
  </si>
  <si>
    <t>ORD504361</t>
  </si>
  <si>
    <t>CUST10224</t>
  </si>
  <si>
    <t>Customer 224</t>
  </si>
  <si>
    <t>ORD505676</t>
  </si>
  <si>
    <t>ORD508785</t>
  </si>
  <si>
    <t>CUST12046</t>
  </si>
  <si>
    <t>Customer 2046</t>
  </si>
  <si>
    <t>ORD507589</t>
  </si>
  <si>
    <t>ORD509250</t>
  </si>
  <si>
    <t>CUST11181</t>
  </si>
  <si>
    <t>Customer 1181</t>
  </si>
  <si>
    <t>ORD508723</t>
  </si>
  <si>
    <t>CUST11049</t>
  </si>
  <si>
    <t>Customer 1049</t>
  </si>
  <si>
    <t>ORD507789</t>
  </si>
  <si>
    <t>ORD510624</t>
  </si>
  <si>
    <t>ORD508478</t>
  </si>
  <si>
    <t>ORD502695</t>
  </si>
  <si>
    <t>CUST10999</t>
  </si>
  <si>
    <t>Customer 999</t>
  </si>
  <si>
    <t>ORD504386</t>
  </si>
  <si>
    <t>ORD508556</t>
  </si>
  <si>
    <t>ORD510568</t>
  </si>
  <si>
    <t>CUST10973</t>
  </si>
  <si>
    <t>Customer 973</t>
  </si>
  <si>
    <t>ORD506712</t>
  </si>
  <si>
    <t>ORD511016</t>
  </si>
  <si>
    <t>ORD507156</t>
  </si>
  <si>
    <t>ORD505329</t>
  </si>
  <si>
    <t>CUST10270</t>
  </si>
  <si>
    <t>Customer 270</t>
  </si>
  <si>
    <t>ORD509912</t>
  </si>
  <si>
    <t>ORD509580</t>
  </si>
  <si>
    <t>CUST10554</t>
  </si>
  <si>
    <t>Customer 554</t>
  </si>
  <si>
    <t>ORD507870</t>
  </si>
  <si>
    <t>ORD510780</t>
  </si>
  <si>
    <t>CUST12250</t>
  </si>
  <si>
    <t>Customer 2250</t>
  </si>
  <si>
    <t>ORD505681</t>
  </si>
  <si>
    <t>CUST12076</t>
  </si>
  <si>
    <t>Customer 2076</t>
  </si>
  <si>
    <t>ORD508388</t>
  </si>
  <si>
    <t>ORD504223</t>
  </si>
  <si>
    <t>ORD510107</t>
  </si>
  <si>
    <t>ORD500813</t>
  </si>
  <si>
    <t>CUST10919</t>
  </si>
  <si>
    <t>Customer 919</t>
  </si>
  <si>
    <t>ORD506917</t>
  </si>
  <si>
    <t>ORD507059</t>
  </si>
  <si>
    <t>ORD505152</t>
  </si>
  <si>
    <t>CUST10329</t>
  </si>
  <si>
    <t>Customer 329</t>
  </si>
  <si>
    <t>ORD511326</t>
  </si>
  <si>
    <t>ORD503273</t>
  </si>
  <si>
    <t>ORD503720</t>
  </si>
  <si>
    <t>ORD510660</t>
  </si>
  <si>
    <t>CUST11889</t>
  </si>
  <si>
    <t>Customer 1889</t>
  </si>
  <si>
    <t>ORD511494</t>
  </si>
  <si>
    <t>ORD503426</t>
  </si>
  <si>
    <t>ORD507318</t>
  </si>
  <si>
    <t>CUST11703</t>
  </si>
  <si>
    <t>Customer 1703</t>
  </si>
  <si>
    <t>ORD501341</t>
  </si>
  <si>
    <t>ORD503498</t>
  </si>
  <si>
    <t>ORD509679</t>
  </si>
  <si>
    <t>ORD500367</t>
  </si>
  <si>
    <t>CUST10180</t>
  </si>
  <si>
    <t>Customer 180</t>
  </si>
  <si>
    <t>ORD510161</t>
  </si>
  <si>
    <t>ORD504145</t>
  </si>
  <si>
    <t>ORD511685</t>
  </si>
  <si>
    <t>ORD502734</t>
  </si>
  <si>
    <t>ORD504002</t>
  </si>
  <si>
    <t>CUST12332</t>
  </si>
  <si>
    <t>Customer 2332</t>
  </si>
  <si>
    <t>ORD509844</t>
  </si>
  <si>
    <t>CUST12108</t>
  </si>
  <si>
    <t>Customer 2108</t>
  </si>
  <si>
    <t>ORD511342</t>
  </si>
  <si>
    <t>CUST10051</t>
  </si>
  <si>
    <t>Customer 51</t>
  </si>
  <si>
    <t>ORD507986</t>
  </si>
  <si>
    <t>ORD503431</t>
  </si>
  <si>
    <t>ORD500626</t>
  </si>
  <si>
    <t>CUST10356</t>
  </si>
  <si>
    <t>Customer 356</t>
  </si>
  <si>
    <t>ORD506260</t>
  </si>
  <si>
    <t>CUST10463</t>
  </si>
  <si>
    <t>Customer 463</t>
  </si>
  <si>
    <t>ORD504851</t>
  </si>
  <si>
    <t>ORD500534</t>
  </si>
  <si>
    <t>ORD510914</t>
  </si>
  <si>
    <t>ORD503197</t>
  </si>
  <si>
    <t>CUST10495</t>
  </si>
  <si>
    <t>Customer 495</t>
  </si>
  <si>
    <t>ORD505402</t>
  </si>
  <si>
    <t>ORD508780</t>
  </si>
  <si>
    <t>ORD509556</t>
  </si>
  <si>
    <t>ORD503902</t>
  </si>
  <si>
    <t>ORD510033</t>
  </si>
  <si>
    <t>ORD509542</t>
  </si>
  <si>
    <t>ORD501257</t>
  </si>
  <si>
    <t>CUST11011</t>
  </si>
  <si>
    <t>Customer 1011</t>
  </si>
  <si>
    <t>ORD501256</t>
  </si>
  <si>
    <t>ORD505569</t>
  </si>
  <si>
    <t>CUST11895</t>
  </si>
  <si>
    <t>Customer 1895</t>
  </si>
  <si>
    <t>ORD500464</t>
  </si>
  <si>
    <t>ORD500751</t>
  </si>
  <si>
    <t>ORD503285</t>
  </si>
  <si>
    <t>ORD510057</t>
  </si>
  <si>
    <t>ORD504202</t>
  </si>
  <si>
    <t>ORD501646</t>
  </si>
  <si>
    <t>ORD511632</t>
  </si>
  <si>
    <t>ORD509931</t>
  </si>
  <si>
    <t>ORD502795</t>
  </si>
  <si>
    <t>CUST10885</t>
  </si>
  <si>
    <t>Customer 885</t>
  </si>
  <si>
    <t>ORD506889</t>
  </si>
  <si>
    <t>CUST10148</t>
  </si>
  <si>
    <t>Customer 148</t>
  </si>
  <si>
    <t>ORD511531</t>
  </si>
  <si>
    <t>ORD506789</t>
  </si>
  <si>
    <t>ORD510872</t>
  </si>
  <si>
    <t>ORD502247</t>
  </si>
  <si>
    <t>ORD511504</t>
  </si>
  <si>
    <t>CUST11725</t>
  </si>
  <si>
    <t>Customer 1725</t>
  </si>
  <si>
    <t>ORD503626</t>
  </si>
  <si>
    <t>ORD501549</t>
  </si>
  <si>
    <t>ORD505754</t>
  </si>
  <si>
    <t>ORD511115</t>
  </si>
  <si>
    <t>ORD500686</t>
  </si>
  <si>
    <t>CUST11952</t>
  </si>
  <si>
    <t>Customer 1952</t>
  </si>
  <si>
    <t>ORD504465</t>
  </si>
  <si>
    <t>ORD504023</t>
  </si>
  <si>
    <t>ORD507057</t>
  </si>
  <si>
    <t>ORD503821</t>
  </si>
  <si>
    <t>CUST12453</t>
  </si>
  <si>
    <t>Customer 2453</t>
  </si>
  <si>
    <t>ORD507828</t>
  </si>
  <si>
    <t>CUST12485</t>
  </si>
  <si>
    <t>Customer 2485</t>
  </si>
  <si>
    <t>ORD505256</t>
  </si>
  <si>
    <t>ORD503986</t>
  </si>
  <si>
    <t>ORD507356</t>
  </si>
  <si>
    <t>ORD511659</t>
  </si>
  <si>
    <t>ORD502607</t>
  </si>
  <si>
    <t>ORD511190</t>
  </si>
  <si>
    <t>ORD510921</t>
  </si>
  <si>
    <t>ORD510799</t>
  </si>
  <si>
    <t>CUST11754</t>
  </si>
  <si>
    <t>Customer 1754</t>
  </si>
  <si>
    <t>ORD501089</t>
  </si>
  <si>
    <t>CUST10699</t>
  </si>
  <si>
    <t>Customer 699</t>
  </si>
  <si>
    <t>ORD510919</t>
  </si>
  <si>
    <t>ORD511924</t>
  </si>
  <si>
    <t>ORD508536</t>
  </si>
  <si>
    <t>ORD501626</t>
  </si>
  <si>
    <t>CUST12403</t>
  </si>
  <si>
    <t>Customer 2403</t>
  </si>
  <si>
    <t>ORD508770</t>
  </si>
  <si>
    <t>ORD507787</t>
  </si>
  <si>
    <t>CUST10990</t>
  </si>
  <si>
    <t>Customer 990</t>
  </si>
  <si>
    <t>ORD501887</t>
  </si>
  <si>
    <t>CUST10138</t>
  </si>
  <si>
    <t>Customer 138</t>
  </si>
  <si>
    <t>ORD501486</t>
  </si>
  <si>
    <t>ORD509163</t>
  </si>
  <si>
    <t>ORD505169</t>
  </si>
  <si>
    <t>ORD503111</t>
  </si>
  <si>
    <t>ORD507984</t>
  </si>
  <si>
    <t>ORD503140</t>
  </si>
  <si>
    <t>CUST11694</t>
  </si>
  <si>
    <t>Customer 1694</t>
  </si>
  <si>
    <t>ORD505346</t>
  </si>
  <si>
    <t>ORD503305</t>
  </si>
  <si>
    <t>CUST10322</t>
  </si>
  <si>
    <t>Customer 322</t>
  </si>
  <si>
    <t>ORD506758</t>
  </si>
  <si>
    <t>ORD510344</t>
  </si>
  <si>
    <t>ORD503128</t>
  </si>
  <si>
    <t>ORD511732</t>
  </si>
  <si>
    <t>ORD511758</t>
  </si>
  <si>
    <t>CUST12041</t>
  </si>
  <si>
    <t>Customer 2041</t>
  </si>
  <si>
    <t>ORD506066</t>
  </si>
  <si>
    <t>ORD508775</t>
  </si>
  <si>
    <t>CUST11580</t>
  </si>
  <si>
    <t>Customer 1580</t>
  </si>
  <si>
    <t>ORD500313</t>
  </si>
  <si>
    <t>ORD501315</t>
  </si>
  <si>
    <t>ORD502441</t>
  </si>
  <si>
    <t>ORD504670</t>
  </si>
  <si>
    <t>ORD500337</t>
  </si>
  <si>
    <t>CUST10252</t>
  </si>
  <si>
    <t>Customer 252</t>
  </si>
  <si>
    <t>ORD506106</t>
  </si>
  <si>
    <t>ORD506980</t>
  </si>
  <si>
    <t>CUST12260</t>
  </si>
  <si>
    <t>Customer 2260</t>
  </si>
  <si>
    <t>ORD510803</t>
  </si>
  <si>
    <t>ORD500066</t>
  </si>
  <si>
    <t>ORD511041</t>
  </si>
  <si>
    <t>CUST11348</t>
  </si>
  <si>
    <t>Customer 1348</t>
  </si>
  <si>
    <t>ORD511402</t>
  </si>
  <si>
    <t>ORD506733</t>
  </si>
  <si>
    <t>ORD509100</t>
  </si>
  <si>
    <t>CUST11232</t>
  </si>
  <si>
    <t>Customer 1232</t>
  </si>
  <si>
    <t>ORD507751</t>
  </si>
  <si>
    <t>ORD506732</t>
  </si>
  <si>
    <t>ORD500893</t>
  </si>
  <si>
    <t>ORD507373</t>
  </si>
  <si>
    <t>ORD507709</t>
  </si>
  <si>
    <t>ORD503710</t>
  </si>
  <si>
    <t>ORD501978</t>
  </si>
  <si>
    <t>ORD501189</t>
  </si>
  <si>
    <t>CUST11089</t>
  </si>
  <si>
    <t>Customer 1089</t>
  </si>
  <si>
    <t>ORD509050</t>
  </si>
  <si>
    <t>ORD500399</t>
  </si>
  <si>
    <t>ORD502630</t>
  </si>
  <si>
    <t>ORD505826</t>
  </si>
  <si>
    <t>ORD502458</t>
  </si>
  <si>
    <t>CUST12158</t>
  </si>
  <si>
    <t>Customer 2158</t>
  </si>
  <si>
    <t>ORD507115</t>
  </si>
  <si>
    <t>ORD509674</t>
  </si>
  <si>
    <t>ORD504533</t>
  </si>
  <si>
    <t>CUST11897</t>
  </si>
  <si>
    <t>Customer 1897</t>
  </si>
  <si>
    <t>ORD502773</t>
  </si>
  <si>
    <t>ORD502082</t>
  </si>
  <si>
    <t>ORD510067</t>
  </si>
  <si>
    <t>ORD511205</t>
  </si>
  <si>
    <t>ORD507755</t>
  </si>
  <si>
    <t>ORD505483</t>
  </si>
  <si>
    <t>ORD505123</t>
  </si>
  <si>
    <t>CUST10450</t>
  </si>
  <si>
    <t>Customer 450</t>
  </si>
  <si>
    <t>ORD511979</t>
  </si>
  <si>
    <t>CUST11916</t>
  </si>
  <si>
    <t>Customer 1916</t>
  </si>
  <si>
    <t>ORD501848</t>
  </si>
  <si>
    <t>CUST10432</t>
  </si>
  <si>
    <t>Customer 432</t>
  </si>
  <si>
    <t>ORD510651</t>
  </si>
  <si>
    <t>CUST11291</t>
  </si>
  <si>
    <t>Customer 1291</t>
  </si>
  <si>
    <t>ORD506501</t>
  </si>
  <si>
    <t>ORD503237</t>
  </si>
  <si>
    <t>ORD500332</t>
  </si>
  <si>
    <t>CUST10953</t>
  </si>
  <si>
    <t>Customer 953</t>
  </si>
  <si>
    <t>ORD507627</t>
  </si>
  <si>
    <t>ORD511133</t>
  </si>
  <si>
    <t>CUST11646</t>
  </si>
  <si>
    <t>Customer 1646</t>
  </si>
  <si>
    <t>ORD501085</t>
  </si>
  <si>
    <t>CUST11950</t>
  </si>
  <si>
    <t>Customer 1950</t>
  </si>
  <si>
    <t>ORD507604</t>
  </si>
  <si>
    <t>ORD501590</t>
  </si>
  <si>
    <t>ORD509557</t>
  </si>
  <si>
    <t>ORD505235</t>
  </si>
  <si>
    <t>CUST11665</t>
  </si>
  <si>
    <t>Customer 1665</t>
  </si>
  <si>
    <t>ORD511248</t>
  </si>
  <si>
    <t>ORD509075</t>
  </si>
  <si>
    <t>CUST11378</t>
  </si>
  <si>
    <t>Customer 1378</t>
  </si>
  <si>
    <t>ORD508529</t>
  </si>
  <si>
    <t>ORD511301</t>
  </si>
  <si>
    <t>ORD511714</t>
  </si>
  <si>
    <t>ORD501109</t>
  </si>
  <si>
    <t>CUST11525</t>
  </si>
  <si>
    <t>Customer 1525</t>
  </si>
  <si>
    <t>ORD509245</t>
  </si>
  <si>
    <t>ORD502410</t>
  </si>
  <si>
    <t>ORD504479</t>
  </si>
  <si>
    <t>ORD511768</t>
  </si>
  <si>
    <t>ORD508764</t>
  </si>
  <si>
    <t>CUST11684</t>
  </si>
  <si>
    <t>Customer 1684</t>
  </si>
  <si>
    <t>ORD509253</t>
  </si>
  <si>
    <t>ORD510985</t>
  </si>
  <si>
    <t>ORD504246</t>
  </si>
  <si>
    <t>ORD506951</t>
  </si>
  <si>
    <t>ORD501923</t>
  </si>
  <si>
    <t>ORD508834</t>
  </si>
  <si>
    <t>CUST11401</t>
  </si>
  <si>
    <t>Customer 1401</t>
  </si>
  <si>
    <t>ORD506438</t>
  </si>
  <si>
    <t>ORD509449</t>
  </si>
  <si>
    <t>CUST10280</t>
  </si>
  <si>
    <t>Customer 280</t>
  </si>
  <si>
    <t>ORD511998</t>
  </si>
  <si>
    <t>ORD505246</t>
  </si>
  <si>
    <t>ORD509651</t>
  </si>
  <si>
    <t>ORD506328</t>
  </si>
  <si>
    <t>CUST10162</t>
  </si>
  <si>
    <t>Customer 162</t>
  </si>
  <si>
    <t>ORD508973</t>
  </si>
  <si>
    <t>ORD505441</t>
  </si>
  <si>
    <t>ORD508938</t>
  </si>
  <si>
    <t>CUST11004</t>
  </si>
  <si>
    <t>Customer 1004</t>
  </si>
  <si>
    <t>ORD502534</t>
  </si>
  <si>
    <t>ORD506025</t>
  </si>
  <si>
    <t>ORD506627</t>
  </si>
  <si>
    <t>ORD501894</t>
  </si>
  <si>
    <t>CUST12192</t>
  </si>
  <si>
    <t>Customer 2192</t>
  </si>
  <si>
    <t>ORD511126</t>
  </si>
  <si>
    <t>ORD510054</t>
  </si>
  <si>
    <t>ORD509194</t>
  </si>
  <si>
    <t>CUST10326</t>
  </si>
  <si>
    <t>Customer 326</t>
  </si>
  <si>
    <t>ORD501142</t>
  </si>
  <si>
    <t>ORD511763</t>
  </si>
  <si>
    <t>ORD509291</t>
  </si>
  <si>
    <t>CUST11483</t>
  </si>
  <si>
    <t>Customer 1483</t>
  </si>
  <si>
    <t>ORD511414</t>
  </si>
  <si>
    <t>CUST12261</t>
  </si>
  <si>
    <t>Customer 2261</t>
  </si>
  <si>
    <t>ORD508181</t>
  </si>
  <si>
    <t>ORD510822</t>
  </si>
  <si>
    <t>ORD511692</t>
  </si>
  <si>
    <t>ORD511589</t>
  </si>
  <si>
    <t>ORD503795</t>
  </si>
  <si>
    <t>ORD501123</t>
  </si>
  <si>
    <t>ORD511162</t>
  </si>
  <si>
    <t>ORD506795</t>
  </si>
  <si>
    <t>ORD508604</t>
  </si>
  <si>
    <t>ORD500418</t>
  </si>
  <si>
    <t>ORD506848</t>
  </si>
  <si>
    <t>ORD510658</t>
  </si>
  <si>
    <t>ORD501704</t>
  </si>
  <si>
    <t>ORD509930</t>
  </si>
  <si>
    <t>ORD503610</t>
  </si>
  <si>
    <t>ORD507299</t>
  </si>
  <si>
    <t>ORD509123</t>
  </si>
  <si>
    <t>ORD507227</t>
  </si>
  <si>
    <t>ORD507884</t>
  </si>
  <si>
    <t>ORD508067</t>
  </si>
  <si>
    <t>ORD502004</t>
  </si>
  <si>
    <t>ORD502256</t>
  </si>
  <si>
    <t>CUST12299</t>
  </si>
  <si>
    <t>Customer 2299</t>
  </si>
  <si>
    <t>ORD506625</t>
  </si>
  <si>
    <t>CUST11482</t>
  </si>
  <si>
    <t>Customer 1482</t>
  </si>
  <si>
    <t>ORD502408</t>
  </si>
  <si>
    <t>CUST11629</t>
  </si>
  <si>
    <t>Customer 1629</t>
  </si>
  <si>
    <t>ORD505669</t>
  </si>
  <si>
    <t>CUST12277</t>
  </si>
  <si>
    <t>Customer 2277</t>
  </si>
  <si>
    <t>ORD509193</t>
  </si>
  <si>
    <t>ORD502091</t>
  </si>
  <si>
    <t>ORD510848</t>
  </si>
  <si>
    <t>ORD510166</t>
  </si>
  <si>
    <t>ORD502529</t>
  </si>
  <si>
    <t>ORD507022</t>
  </si>
  <si>
    <t>ORD504811</t>
  </si>
  <si>
    <t>CUST10173</t>
  </si>
  <si>
    <t>Customer 173</t>
  </si>
  <si>
    <t>ORD504839</t>
  </si>
  <si>
    <t>ORD501227</t>
  </si>
  <si>
    <t>CUST11713</t>
  </si>
  <si>
    <t>Customer 1713</t>
  </si>
  <si>
    <t>ORD502763</t>
  </si>
  <si>
    <t>ORD507685</t>
  </si>
  <si>
    <t>ORD506778</t>
  </si>
  <si>
    <t>ORD510251</t>
  </si>
  <si>
    <t>ORD509631</t>
  </si>
  <si>
    <t>ORD507279</t>
  </si>
  <si>
    <t>ORD509864</t>
  </si>
  <si>
    <t>CUST11393</t>
  </si>
  <si>
    <t>Customer 1393</t>
  </si>
  <si>
    <t>ORD506859</t>
  </si>
  <si>
    <t>ORD501192</t>
  </si>
  <si>
    <t>CUST11632</t>
  </si>
  <si>
    <t>Customer 1632</t>
  </si>
  <si>
    <t>ORD510895</t>
  </si>
  <si>
    <t>ORD509762</t>
  </si>
  <si>
    <t>CUST11534</t>
  </si>
  <si>
    <t>Customer 1534</t>
  </si>
  <si>
    <t>ORD508359</t>
  </si>
  <si>
    <t>ORD509287</t>
  </si>
  <si>
    <t>CUST10494</t>
  </si>
  <si>
    <t>Customer 494</t>
  </si>
  <si>
    <t>ORD503760</t>
  </si>
  <si>
    <t>ORD500788</t>
  </si>
  <si>
    <t>ORD505798</t>
  </si>
  <si>
    <t>ORD508198</t>
  </si>
  <si>
    <t>ORD507143</t>
  </si>
  <si>
    <t>ORD509220</t>
  </si>
  <si>
    <t>ORD506603</t>
  </si>
  <si>
    <t>CUST12302</t>
  </si>
  <si>
    <t>Customer 2302</t>
  </si>
  <si>
    <t>ORD502014</t>
  </si>
  <si>
    <t>ORD506493</t>
  </si>
  <si>
    <t>ORD510606</t>
  </si>
  <si>
    <t>ORD503570</t>
  </si>
  <si>
    <t>ORD511464</t>
  </si>
  <si>
    <t>ORD500157</t>
  </si>
  <si>
    <t>ORD510029</t>
  </si>
  <si>
    <t>CUST11472</t>
  </si>
  <si>
    <t>Customer 1472</t>
  </si>
  <si>
    <t>ORD503721</t>
  </si>
  <si>
    <t>ORD511096</t>
  </si>
  <si>
    <t>CUST10672</t>
  </si>
  <si>
    <t>Customer 672</t>
  </si>
  <si>
    <t>ORD505404</t>
  </si>
  <si>
    <t>ORD509241</t>
  </si>
  <si>
    <t>ORD500523</t>
  </si>
  <si>
    <t>CUST10742</t>
  </si>
  <si>
    <t>Customer 742</t>
  </si>
  <si>
    <t>ORD501693</t>
  </si>
  <si>
    <t>CUST10757</t>
  </si>
  <si>
    <t>Customer 757</t>
  </si>
  <si>
    <t>ORD511947</t>
  </si>
  <si>
    <t>CUST12175</t>
  </si>
  <si>
    <t>Customer 2175</t>
  </si>
  <si>
    <t>ORD502433</t>
  </si>
  <si>
    <t>ORD506456</t>
  </si>
  <si>
    <t>ORD502794</t>
  </si>
  <si>
    <t>ORD501556</t>
  </si>
  <si>
    <t>ORD506687</t>
  </si>
  <si>
    <t>ORD511434</t>
  </si>
  <si>
    <t>ORD505385</t>
  </si>
  <si>
    <t>ORD504502</t>
  </si>
  <si>
    <t>CUST12167</t>
  </si>
  <si>
    <t>Customer 2167</t>
  </si>
  <si>
    <t>ORD511546</t>
  </si>
  <si>
    <t>ORD504146</t>
  </si>
  <si>
    <t>CUST10415</t>
  </si>
  <si>
    <t>Customer 415</t>
  </si>
  <si>
    <t>ORD502616</t>
  </si>
  <si>
    <t>CUST10546</t>
  </si>
  <si>
    <t>Customer 546</t>
  </si>
  <si>
    <t>ORD508730</t>
  </si>
  <si>
    <t>ORD504200</t>
  </si>
  <si>
    <t>CUST10085</t>
  </si>
  <si>
    <t>Customer 85</t>
  </si>
  <si>
    <t>ORD508670</t>
  </si>
  <si>
    <t>ORD509751</t>
  </si>
  <si>
    <t>ORD507335</t>
  </si>
  <si>
    <t>ORD503116</t>
  </si>
  <si>
    <t>ORD503127</t>
  </si>
  <si>
    <t>ORD503353</t>
  </si>
  <si>
    <t>ORD510728</t>
  </si>
  <si>
    <t>ORD505440</t>
  </si>
  <si>
    <t>ORD506916</t>
  </si>
  <si>
    <t>ORD504393</t>
  </si>
  <si>
    <t>CUST11716</t>
  </si>
  <si>
    <t>Customer 1716</t>
  </si>
  <si>
    <t>ORD510340</t>
  </si>
  <si>
    <t>CUST10416</t>
  </si>
  <si>
    <t>Customer 416</t>
  </si>
  <si>
    <t>ORD508795</t>
  </si>
  <si>
    <t>CUST10226</t>
  </si>
  <si>
    <t>Customer 226</t>
  </si>
  <si>
    <t>ORD506586</t>
  </si>
  <si>
    <t>ORD505497</t>
  </si>
  <si>
    <t>ORD511481</t>
  </si>
  <si>
    <t>CUST11594</t>
  </si>
  <si>
    <t>Customer 1594</t>
  </si>
  <si>
    <t>ORD509828</t>
  </si>
  <si>
    <t>ORD510226</t>
  </si>
  <si>
    <t>ORD502876</t>
  </si>
  <si>
    <t>ORD500560</t>
  </si>
  <si>
    <t>ORD500347</t>
  </si>
  <si>
    <t>ORD502072</t>
  </si>
  <si>
    <t>ORD500374</t>
  </si>
  <si>
    <t>ORD501244</t>
  </si>
  <si>
    <t>ORD506842</t>
  </si>
  <si>
    <t>CUST10578</t>
  </si>
  <si>
    <t>Customer 578</t>
  </si>
  <si>
    <t>ORD504094</t>
  </si>
  <si>
    <t>ORD502992</t>
  </si>
  <si>
    <t>ORD511413</t>
  </si>
  <si>
    <t>CUST11926</t>
  </si>
  <si>
    <t>Customer 1926</t>
  </si>
  <si>
    <t>ORD510881</t>
  </si>
  <si>
    <t>CUST10824</t>
  </si>
  <si>
    <t>Customer 824</t>
  </si>
  <si>
    <t>ORD503995</t>
  </si>
  <si>
    <t>ORD508486</t>
  </si>
  <si>
    <t>ORD504644</t>
  </si>
  <si>
    <t>CUST10247</t>
  </si>
  <si>
    <t>Customer 247</t>
  </si>
  <si>
    <t>ORD500342</t>
  </si>
  <si>
    <t>CUST10850</t>
  </si>
  <si>
    <t>Customer 850</t>
  </si>
  <si>
    <t>ORD500688</t>
  </si>
  <si>
    <t>CUST10922</t>
  </si>
  <si>
    <t>Customer 922</t>
  </si>
  <si>
    <t>ORD511764</t>
  </si>
  <si>
    <t>ORD501924</t>
  </si>
  <si>
    <t>CUST10915</t>
  </si>
  <si>
    <t>Customer 915</t>
  </si>
  <si>
    <t>ORD501663</t>
  </si>
  <si>
    <t>ORD510654</t>
  </si>
  <si>
    <t>ORD507786</t>
  </si>
  <si>
    <t>CUST10755</t>
  </si>
  <si>
    <t>Customer 755</t>
  </si>
  <si>
    <t>ORD502142</t>
  </si>
  <si>
    <t>CUST12481</t>
  </si>
  <si>
    <t>Customer 2481</t>
  </si>
  <si>
    <t>ORD507198</t>
  </si>
  <si>
    <t>ORD508408</t>
  </si>
  <si>
    <t>CUST10870</t>
  </si>
  <si>
    <t>Customer 870</t>
  </si>
  <si>
    <t>ORD505872</t>
  </si>
  <si>
    <t>ORD504888</t>
  </si>
  <si>
    <t>CUST11516</t>
  </si>
  <si>
    <t>Customer 1516</t>
  </si>
  <si>
    <t>ORD511828</t>
  </si>
  <si>
    <t>ORD500428</t>
  </si>
  <si>
    <t>ORD504926</t>
  </si>
  <si>
    <t>ORD500512</t>
  </si>
  <si>
    <t>CUST12490</t>
  </si>
  <si>
    <t>Customer 2490</t>
  </si>
  <si>
    <t>ORD505536</t>
  </si>
  <si>
    <t>ORD505236</t>
  </si>
  <si>
    <t>ORD503086</t>
  </si>
  <si>
    <t>ORD507695</t>
  </si>
  <si>
    <t>ORD511830</t>
  </si>
  <si>
    <t>CUST10370</t>
  </si>
  <si>
    <t>Customer 370</t>
  </si>
  <si>
    <t>ORD505175</t>
  </si>
  <si>
    <t>CUST11370</t>
  </si>
  <si>
    <t>Customer 1370</t>
  </si>
  <si>
    <t>ORD508357</t>
  </si>
  <si>
    <t>ORD502821</t>
  </si>
  <si>
    <t>ORD501517</t>
  </si>
  <si>
    <t>ORD510849</t>
  </si>
  <si>
    <t>CUST11111</t>
  </si>
  <si>
    <t>Customer 1111</t>
  </si>
  <si>
    <t>ORD504163</t>
  </si>
  <si>
    <t>ORD511279</t>
  </si>
  <si>
    <t>CUST11178</t>
  </si>
  <si>
    <t>Customer 1178</t>
  </si>
  <si>
    <t>ORD505157</t>
  </si>
  <si>
    <t>CUST10954</t>
  </si>
  <si>
    <t>Customer 954</t>
  </si>
  <si>
    <t>ORD502521</t>
  </si>
  <si>
    <t>ORD511228</t>
  </si>
  <si>
    <t>ORD504474</t>
  </si>
  <si>
    <t>CUST12291</t>
  </si>
  <si>
    <t>Customer 2291</t>
  </si>
  <si>
    <t>ORD504378</t>
  </si>
  <si>
    <t>CUST10685</t>
  </si>
  <si>
    <t>Customer 685</t>
  </si>
  <si>
    <t>ORD501833</t>
  </si>
  <si>
    <t>ORD507233</t>
  </si>
  <si>
    <t>ORD509537</t>
  </si>
  <si>
    <t>ORD510708</t>
  </si>
  <si>
    <t>CUST11479</t>
  </si>
  <si>
    <t>Customer 1479</t>
  </si>
  <si>
    <t>ORD504619</t>
  </si>
  <si>
    <t>CUST12457</t>
  </si>
  <si>
    <t>Customer 2457</t>
  </si>
  <si>
    <t>ORD509356</t>
  </si>
  <si>
    <t>CUST10451</t>
  </si>
  <si>
    <t>Customer 451</t>
  </si>
  <si>
    <t>ORD500467</t>
  </si>
  <si>
    <t>ORD500012</t>
  </si>
  <si>
    <t>ORD505991</t>
  </si>
  <si>
    <t>CUST11043</t>
  </si>
  <si>
    <t>Customer 1043</t>
  </si>
  <si>
    <t>ORD501400</t>
  </si>
  <si>
    <t>ORD509827</t>
  </si>
  <si>
    <t>ORD508559</t>
  </si>
  <si>
    <t>CUST10996</t>
  </si>
  <si>
    <t>Customer 996</t>
  </si>
  <si>
    <t>ORD502963</t>
  </si>
  <si>
    <t>ORD507829</t>
  </si>
  <si>
    <t>ORD500211</t>
  </si>
  <si>
    <t>ORD503957</t>
  </si>
  <si>
    <t>CUST11473</t>
  </si>
  <si>
    <t>Customer 1473</t>
  </si>
  <si>
    <t>ORD503002</t>
  </si>
  <si>
    <t>ORD507087</t>
  </si>
  <si>
    <t>ORD508644</t>
  </si>
  <si>
    <t>CUST10321</t>
  </si>
  <si>
    <t>Customer 321</t>
  </si>
  <si>
    <t>ORD504722</t>
  </si>
  <si>
    <t>CUST11765</t>
  </si>
  <si>
    <t>Customer 1765</t>
  </si>
  <si>
    <t>ORD506426</t>
  </si>
  <si>
    <t>ORD502197</t>
  </si>
  <si>
    <t>ORD507147</t>
  </si>
  <si>
    <t>ORD505858</t>
  </si>
  <si>
    <t>ORD508093</t>
  </si>
  <si>
    <t>ORD509748</t>
  </si>
  <si>
    <t>CUST10014</t>
  </si>
  <si>
    <t>Customer 14</t>
  </si>
  <si>
    <t>ORD503799</t>
  </si>
  <si>
    <t>ORD501407</t>
  </si>
  <si>
    <t>CUST11462</t>
  </si>
  <si>
    <t>Customer 1462</t>
  </si>
  <si>
    <t>ORD511356</t>
  </si>
  <si>
    <t>ORD500068</t>
  </si>
  <si>
    <t>ORD500756</t>
  </si>
  <si>
    <t>ORD502827</t>
  </si>
  <si>
    <t>ORD504638</t>
  </si>
  <si>
    <t>CUST12027</t>
  </si>
  <si>
    <t>Customer 2027</t>
  </si>
  <si>
    <t>ORD507489</t>
  </si>
  <si>
    <t>ORD506638</t>
  </si>
  <si>
    <t>CUST12301</t>
  </si>
  <si>
    <t>Customer 2301</t>
  </si>
  <si>
    <t>ORD509488</t>
  </si>
  <si>
    <t>CUST10408</t>
  </si>
  <si>
    <t>Customer 408</t>
  </si>
  <si>
    <t>ORD511608</t>
  </si>
  <si>
    <t>CUST11735</t>
  </si>
  <si>
    <t>Customer 1735</t>
  </si>
  <si>
    <t>ORD504210</t>
  </si>
  <si>
    <t>ORD510063</t>
  </si>
  <si>
    <t>ORD501557</t>
  </si>
  <si>
    <t>ORD506498</t>
  </si>
  <si>
    <t>ORD505092</t>
  </si>
  <si>
    <t>CUST10727</t>
  </si>
  <si>
    <t>Customer 727</t>
  </si>
  <si>
    <t>ORD503980</t>
  </si>
  <si>
    <t>ORD508744</t>
  </si>
  <si>
    <t>ORD503547</t>
  </si>
  <si>
    <t>ORD508576</t>
  </si>
  <si>
    <t>CUST11279</t>
  </si>
  <si>
    <t>Customer 1279</t>
  </si>
  <si>
    <t>ORD501372</t>
  </si>
  <si>
    <t>CUST11021</t>
  </si>
  <si>
    <t>Customer 1021</t>
  </si>
  <si>
    <t>ORD507491</t>
  </si>
  <si>
    <t>ORD510110</t>
  </si>
  <si>
    <t>ORD509729</t>
  </si>
  <si>
    <t>CUST11884</t>
  </si>
  <si>
    <t>Customer 1884</t>
  </si>
  <si>
    <t>ORD504043</t>
  </si>
  <si>
    <t>ORD507994</t>
  </si>
  <si>
    <t>ORD505254</t>
  </si>
  <si>
    <t>ORD502565</t>
  </si>
  <si>
    <t>ORD507630</t>
  </si>
  <si>
    <t>ORD508634</t>
  </si>
  <si>
    <t>CUST10421</t>
  </si>
  <si>
    <t>Customer 421</t>
  </si>
  <si>
    <t>ORD509115</t>
  </si>
  <si>
    <t>CUST11844</t>
  </si>
  <si>
    <t>Customer 1844</t>
  </si>
  <si>
    <t>ORD502802</t>
  </si>
  <si>
    <t>CUST11714</t>
  </si>
  <si>
    <t>Customer 1714</t>
  </si>
  <si>
    <t>ORD504295</t>
  </si>
  <si>
    <t>ORD505643</t>
  </si>
  <si>
    <t>ORD510598</t>
  </si>
  <si>
    <t>ORD506452</t>
  </si>
  <si>
    <t>ORD511681</t>
  </si>
  <si>
    <t>ORD502125</t>
  </si>
  <si>
    <t>CUST10550</t>
  </si>
  <si>
    <t>Customer 550</t>
  </si>
  <si>
    <t>ORD501170</t>
  </si>
  <si>
    <t>ORD511727</t>
  </si>
  <si>
    <t>ORD511654</t>
  </si>
  <si>
    <t>ORD506834</t>
  </si>
  <si>
    <t>ORD508344</t>
  </si>
  <si>
    <t>CUST12351</t>
  </si>
  <si>
    <t>Customer 2351</t>
  </si>
  <si>
    <t>ORD508421</t>
  </si>
  <si>
    <t>ORD510446</t>
  </si>
  <si>
    <t>ORD505022</t>
  </si>
  <si>
    <t>ORD507163</t>
  </si>
  <si>
    <t>CUST10863</t>
  </si>
  <si>
    <t>Customer 863</t>
  </si>
  <si>
    <t>ORD507240</t>
  </si>
  <si>
    <t>ORD501033</t>
  </si>
  <si>
    <t>ORD507448</t>
  </si>
  <si>
    <t>CUST12426</t>
  </si>
  <si>
    <t>Customer 2426</t>
  </si>
  <si>
    <t>ORD505016</t>
  </si>
  <si>
    <t>ORD504288</t>
  </si>
  <si>
    <t>ORD509482</t>
  </si>
  <si>
    <t>CUST11585</t>
  </si>
  <si>
    <t>Customer 1585</t>
  </si>
  <si>
    <t>ORD501474</t>
  </si>
  <si>
    <t>ORD505076</t>
  </si>
  <si>
    <t>ORD511353</t>
  </si>
  <si>
    <t>ORD502008</t>
  </si>
  <si>
    <t>ORD506610</t>
  </si>
  <si>
    <t>CUST10851</t>
  </si>
  <si>
    <t>Customer 851</t>
  </si>
  <si>
    <t>ORD508147</t>
  </si>
  <si>
    <t>ORD511581</t>
  </si>
  <si>
    <t>ORD502944</t>
  </si>
  <si>
    <t>ORD502817</t>
  </si>
  <si>
    <t>CUST10239</t>
  </si>
  <si>
    <t>Customer 239</t>
  </si>
  <si>
    <t>ORD504622</t>
  </si>
  <si>
    <t>ORD509230</t>
  </si>
  <si>
    <t>CUST11741</t>
  </si>
  <si>
    <t>Customer 1741</t>
  </si>
  <si>
    <t>ORD501796</t>
  </si>
  <si>
    <t>ORD509367</t>
  </si>
  <si>
    <t>ORD503224</t>
  </si>
  <si>
    <t>CUST12479</t>
  </si>
  <si>
    <t>Customer 2479</t>
  </si>
  <si>
    <t>ORD501457</t>
  </si>
  <si>
    <t>ORD511514</t>
  </si>
  <si>
    <t>ORD510094</t>
  </si>
  <si>
    <t>ORD507273</t>
  </si>
  <si>
    <t>ORD505252</t>
  </si>
  <si>
    <t>ORD508046</t>
  </si>
  <si>
    <t>CUST10435</t>
  </si>
  <si>
    <t>Customer 435</t>
  </si>
  <si>
    <t>ORD501003</t>
  </si>
  <si>
    <t>CUST10404</t>
  </si>
  <si>
    <t>Customer 404</t>
  </si>
  <si>
    <t>ORD509563</t>
  </si>
  <si>
    <t>ORD507730</t>
  </si>
  <si>
    <t>CUST11487</t>
  </si>
  <si>
    <t>Customer 1487</t>
  </si>
  <si>
    <t>ORD504576</t>
  </si>
  <si>
    <t>CUST11691</t>
  </si>
  <si>
    <t>Customer 1691</t>
  </si>
  <si>
    <t>ORD509093</t>
  </si>
  <si>
    <t>ORD500859</t>
  </si>
  <si>
    <t>CUST10627</t>
  </si>
  <si>
    <t>Customer 627</t>
  </si>
  <si>
    <t>ORD511215</t>
  </si>
  <si>
    <t>ORD500310</t>
  </si>
  <si>
    <t>ORD507284</t>
  </si>
  <si>
    <t>ORD503075</t>
  </si>
  <si>
    <t>CUST12252</t>
  </si>
  <si>
    <t>Customer 2252</t>
  </si>
  <si>
    <t>ORD509363</t>
  </si>
  <si>
    <t>ORD503137</t>
  </si>
  <si>
    <t>CUST10234</t>
  </si>
  <si>
    <t>Customer 234</t>
  </si>
  <si>
    <t>ORD508370</t>
  </si>
  <si>
    <t>CUST11311</t>
  </si>
  <si>
    <t>Customer 1311</t>
  </si>
  <si>
    <t>ORD505792</t>
  </si>
  <si>
    <t>ORD511397</t>
  </si>
  <si>
    <t>ORD501759</t>
  </si>
  <si>
    <t>ORD508003</t>
  </si>
  <si>
    <t>ORD504853</t>
  </si>
  <si>
    <t>CUST11030</t>
  </si>
  <si>
    <t>Customer 1030</t>
  </si>
  <si>
    <t>ORD510394</t>
  </si>
  <si>
    <t>ORD510299</t>
  </si>
  <si>
    <t>CUST12101</t>
  </si>
  <si>
    <t>Customer 2101</t>
  </si>
  <si>
    <t>ORD510812</t>
  </si>
  <si>
    <t>ORD505990</t>
  </si>
  <si>
    <t>CUST12497</t>
  </si>
  <si>
    <t>Customer 2497</t>
  </si>
  <si>
    <t>ORD500093</t>
  </si>
  <si>
    <t>ORD500153</t>
  </si>
  <si>
    <t>CUST11832</t>
  </si>
  <si>
    <t>Customer 1832</t>
  </si>
  <si>
    <t>ORD507217</t>
  </si>
  <si>
    <t>ORD500890</t>
  </si>
  <si>
    <t>CUST11906</t>
  </si>
  <si>
    <t>Customer 1906</t>
  </si>
  <si>
    <t>ORD509339</t>
  </si>
  <si>
    <t>ORD501896</t>
  </si>
  <si>
    <t>ORD501944</t>
  </si>
  <si>
    <t>CUST10847</t>
  </si>
  <si>
    <t>Customer 847</t>
  </si>
  <si>
    <t>ORD511327</t>
  </si>
  <si>
    <t>ORD511332</t>
  </si>
  <si>
    <t>ORD502820</t>
  </si>
  <si>
    <t>CUST10284</t>
  </si>
  <si>
    <t>Customer 284</t>
  </si>
  <si>
    <t>ORD503718</t>
  </si>
  <si>
    <t>ORD503917</t>
  </si>
  <si>
    <t>ORD507909</t>
  </si>
  <si>
    <t>ORD500507</t>
  </si>
  <si>
    <t>ORD505496</t>
  </si>
  <si>
    <t>ORD505469</t>
  </si>
  <si>
    <t>ORD506604</t>
  </si>
  <si>
    <t>CUST12385</t>
  </si>
  <si>
    <t>Customer 2385</t>
  </si>
  <si>
    <t>ORD508991</t>
  </si>
  <si>
    <t>ORD510939</t>
  </si>
  <si>
    <t>ORD502483</t>
  </si>
  <si>
    <t>ORD510059</t>
  </si>
  <si>
    <t>ORD511104</t>
  </si>
  <si>
    <t>ORD510707</t>
  </si>
  <si>
    <t>ORD510123</t>
  </si>
  <si>
    <t>CUST11203</t>
  </si>
  <si>
    <t>Customer 1203</t>
  </si>
  <si>
    <t>ORD501886</t>
  </si>
  <si>
    <t>ORD503751</t>
  </si>
  <si>
    <t>ORD510490</t>
  </si>
  <si>
    <t>ORD509185</t>
  </si>
  <si>
    <t>ORD503725</t>
  </si>
  <si>
    <t>ORD504505</t>
  </si>
  <si>
    <t>ORD502710</t>
  </si>
  <si>
    <t>ORD508678</t>
  </si>
  <si>
    <t>ORD501524</t>
  </si>
  <si>
    <t>CUST12383</t>
  </si>
  <si>
    <t>Customer 2383</t>
  </si>
  <si>
    <t>ORD504758</t>
  </si>
  <si>
    <t>ORD504051</t>
  </si>
  <si>
    <t>ORD509680</t>
  </si>
  <si>
    <t>CUST11478</t>
  </si>
  <si>
    <t>Customer 1478</t>
  </si>
  <si>
    <t>ORD509491</t>
  </si>
  <si>
    <t>CUST10099</t>
  </si>
  <si>
    <t>Customer 99</t>
  </si>
  <si>
    <t>ORD502193</t>
  </si>
  <si>
    <t>CUST12289</t>
  </si>
  <si>
    <t>Customer 2289</t>
  </si>
  <si>
    <t>ORD502085</t>
  </si>
  <si>
    <t>CUST11239</t>
  </si>
  <si>
    <t>Customer 1239</t>
  </si>
  <si>
    <t>ORD510663</t>
  </si>
  <si>
    <t>CUST11009</t>
  </si>
  <si>
    <t>Customer 1009</t>
  </si>
  <si>
    <t>ORD502564</t>
  </si>
  <si>
    <t>ORD510556</t>
  </si>
  <si>
    <t>ORD500038</t>
  </si>
  <si>
    <t>CUST11041</t>
  </si>
  <si>
    <t>Customer 1041</t>
  </si>
  <si>
    <t>ORD503452</t>
  </si>
  <si>
    <t>CUST10217</t>
  </si>
  <si>
    <t>Customer 217</t>
  </si>
  <si>
    <t>ORD509911</t>
  </si>
  <si>
    <t>CUST11225</t>
  </si>
  <si>
    <t>Customer 1225</t>
  </si>
  <si>
    <t>ORD510892</t>
  </si>
  <si>
    <t>ORD501552</t>
  </si>
  <si>
    <t>ORD511869</t>
  </si>
  <si>
    <t>ORD511570</t>
  </si>
  <si>
    <t>ORD510783</t>
  </si>
  <si>
    <t>ORD504299</t>
  </si>
  <si>
    <t>ORD506480</t>
  </si>
  <si>
    <t>ORD505299</t>
  </si>
  <si>
    <t>ORD500392</t>
  </si>
  <si>
    <t>ORD511535</t>
  </si>
  <si>
    <t>ORD511381</t>
  </si>
  <si>
    <t>CUST10203</t>
  </si>
  <si>
    <t>Customer 203</t>
  </si>
  <si>
    <t>ORD503823</t>
  </si>
  <si>
    <t>ORD507094</t>
  </si>
  <si>
    <t>ORD509710</t>
  </si>
  <si>
    <t>ORD507485</t>
  </si>
  <si>
    <t>ORD507261</t>
  </si>
  <si>
    <t>ORD503361</t>
  </si>
  <si>
    <t>CUST12000</t>
  </si>
  <si>
    <t>Customer 2000</t>
  </si>
  <si>
    <t>ORD508633</t>
  </si>
  <si>
    <t>CUST11500</t>
  </si>
  <si>
    <t>Customer 1500</t>
  </si>
  <si>
    <t>ORD501682</t>
  </si>
  <si>
    <t>ORD506764</t>
  </si>
  <si>
    <t>ORD510180</t>
  </si>
  <si>
    <t>CUST10426</t>
  </si>
  <si>
    <t>Customer 426</t>
  </si>
  <si>
    <t>ORD503195</t>
  </si>
  <si>
    <t>ORD501514</t>
  </si>
  <si>
    <t>CUST11999</t>
  </si>
  <si>
    <t>Customer 1999</t>
  </si>
  <si>
    <t>ORD507000</t>
  </si>
  <si>
    <t>ORD502654</t>
  </si>
  <si>
    <t>ORD511478</t>
  </si>
  <si>
    <t>CUST12286</t>
  </si>
  <si>
    <t>Customer 2286</t>
  </si>
  <si>
    <t>ORD505219</t>
  </si>
  <si>
    <t>CUST11649</t>
  </si>
  <si>
    <t>Customer 1649</t>
  </si>
  <si>
    <t>ORD504913</t>
  </si>
  <si>
    <t>ORD502394</t>
  </si>
  <si>
    <t>ORD504006</t>
  </si>
  <si>
    <t>CUST11106</t>
  </si>
  <si>
    <t>Customer 1106</t>
  </si>
  <si>
    <t>ORD503356</t>
  </si>
  <si>
    <t>ORD502250</t>
  </si>
  <si>
    <t>CUST10328</t>
  </si>
  <si>
    <t>Customer 328</t>
  </si>
  <si>
    <t>ORD505492</t>
  </si>
  <si>
    <t>ORD506957</t>
  </si>
  <si>
    <t>CUST10572</t>
  </si>
  <si>
    <t>Customer 572</t>
  </si>
  <si>
    <t>ORD505381</t>
  </si>
  <si>
    <t>ORD504568</t>
  </si>
  <si>
    <t>ORD507001</t>
  </si>
  <si>
    <t>ORD500576</t>
  </si>
  <si>
    <t>ORD507054</t>
  </si>
  <si>
    <t>ORD503507</t>
  </si>
  <si>
    <t>ORD507108</t>
  </si>
  <si>
    <t>ORD509062</t>
  </si>
  <si>
    <t>CUST11863</t>
  </si>
  <si>
    <t>Customer 1863</t>
  </si>
  <si>
    <t>ORD502673</t>
  </si>
  <si>
    <t>CUST10311</t>
  </si>
  <si>
    <t>Customer 311</t>
  </si>
  <si>
    <t>ORD504773</t>
  </si>
  <si>
    <t>ORD500165</t>
  </si>
  <si>
    <t>ORD504199</t>
  </si>
  <si>
    <t>ORD508547</t>
  </si>
  <si>
    <t>CUST10062</t>
  </si>
  <si>
    <t>Customer 62</t>
  </si>
  <si>
    <t>ORD503596</t>
  </si>
  <si>
    <t>ORD500651</t>
  </si>
  <si>
    <t>ORD502371</t>
  </si>
  <si>
    <t>CUST11242</t>
  </si>
  <si>
    <t>Customer 1242</t>
  </si>
  <si>
    <t>ORD505800</t>
  </si>
  <si>
    <t>ORD505589</t>
  </si>
  <si>
    <t>CUST10012</t>
  </si>
  <si>
    <t>Customer 12</t>
  </si>
  <si>
    <t>ORD510216</t>
  </si>
  <si>
    <t>ORD510920</t>
  </si>
  <si>
    <t>ORD500929</t>
  </si>
  <si>
    <t>ORD506294</t>
  </si>
  <si>
    <t>ORD504998</t>
  </si>
  <si>
    <t>ORD504761</t>
  </si>
  <si>
    <t>ORD500722</t>
  </si>
  <si>
    <t>ORD507691</t>
  </si>
  <si>
    <t>ORD511669</t>
  </si>
  <si>
    <t>ORD500129</t>
  </si>
  <si>
    <t>CUST10866</t>
  </si>
  <si>
    <t>Customer 866</t>
  </si>
  <si>
    <t>ORD510958</t>
  </si>
  <si>
    <t>ORD510154</t>
  </si>
  <si>
    <t>ORD504875</t>
  </si>
  <si>
    <t>ORD501383</t>
  </si>
  <si>
    <t>ORD506246</t>
  </si>
  <si>
    <t>CUST12395</t>
  </si>
  <si>
    <t>Customer 2395</t>
  </si>
  <si>
    <t>ORD502740</t>
  </si>
  <si>
    <t>ORD510116</t>
  </si>
  <si>
    <t>ORD505077</t>
  </si>
  <si>
    <t>CUST11981</t>
  </si>
  <si>
    <t>Customer 1981</t>
  </si>
  <si>
    <t>ORD511444</t>
  </si>
  <si>
    <t>ORD510908</t>
  </si>
  <si>
    <t>ORD508880</t>
  </si>
  <si>
    <t>ORD505783</t>
  </si>
  <si>
    <t>ORD504149</t>
  </si>
  <si>
    <t>ORD505451</t>
  </si>
  <si>
    <t>ORD503645</t>
  </si>
  <si>
    <t>CUST12398</t>
  </si>
  <si>
    <t>Customer 2398</t>
  </si>
  <si>
    <t>ORD508324</t>
  </si>
  <si>
    <t>ORD508386</t>
  </si>
  <si>
    <t>ORD507095</t>
  </si>
  <si>
    <t>ORD506679</t>
  </si>
  <si>
    <t>ORD504013</t>
  </si>
  <si>
    <t>CUST11229</t>
  </si>
  <si>
    <t>Customer 1229</t>
  </si>
  <si>
    <t>ORD503977</t>
  </si>
  <si>
    <t>ORD502299</t>
  </si>
  <si>
    <t>ORD502931</t>
  </si>
  <si>
    <t>CUST11191</t>
  </si>
  <si>
    <t>Customer 1191</t>
  </si>
  <si>
    <t>ORD509659</t>
  </si>
  <si>
    <t>ORD500506</t>
  </si>
  <si>
    <t>ORD507079</t>
  </si>
  <si>
    <t>ORD511271</t>
  </si>
  <si>
    <t>ORD509765</t>
  </si>
  <si>
    <t>ORD507253</t>
  </si>
  <si>
    <t>ORD502056</t>
  </si>
  <si>
    <t>CUST11453</t>
  </si>
  <si>
    <t>Customer 1453</t>
  </si>
  <si>
    <t>ORD507673</t>
  </si>
  <si>
    <t>ORD504791</t>
  </si>
  <si>
    <t>ORD509987</t>
  </si>
  <si>
    <t>ORD505327</t>
  </si>
  <si>
    <t>ORD507121</t>
  </si>
  <si>
    <t>CUST10388</t>
  </si>
  <si>
    <t>Customer 388</t>
  </si>
  <si>
    <t>ORD504435</t>
  </si>
  <si>
    <t>CUST11188</t>
  </si>
  <si>
    <t>Customer 1188</t>
  </si>
  <si>
    <t>ORD509005</t>
  </si>
  <si>
    <t>ORD505931</t>
  </si>
  <si>
    <t>CUST11677</t>
  </si>
  <si>
    <t>Customer 1677</t>
  </si>
  <si>
    <t>ORD511684</t>
  </si>
  <si>
    <t>CUST11890</t>
  </si>
  <si>
    <t>Customer 1890</t>
  </si>
  <si>
    <t>ORD506860</t>
  </si>
  <si>
    <t>CUST11069</t>
  </si>
  <si>
    <t>Customer 1069</t>
  </si>
  <si>
    <t>ORD509045</t>
  </si>
  <si>
    <t>ORD502626</t>
  </si>
  <si>
    <t>ORD504575</t>
  </si>
  <si>
    <t>CUST11756</t>
  </si>
  <si>
    <t>Customer 1756</t>
  </si>
  <si>
    <t>ORD507508</t>
  </si>
  <si>
    <t>ORD505844</t>
  </si>
  <si>
    <t>ORD509263</t>
  </si>
  <si>
    <t>ORD501696</t>
  </si>
  <si>
    <t>CUST10448</t>
  </si>
  <si>
    <t>Customer 448</t>
  </si>
  <si>
    <t>ORD505132</t>
  </si>
  <si>
    <t>CUST12099</t>
  </si>
  <si>
    <t>Customer 2099</t>
  </si>
  <si>
    <t>ORD510696</t>
  </si>
  <si>
    <t>CUST10686</t>
  </si>
  <si>
    <t>Customer 686</t>
  </si>
  <si>
    <t>ORD509766</t>
  </si>
  <si>
    <t>ORD509724</t>
  </si>
  <si>
    <t>ORD507002</t>
  </si>
  <si>
    <t>CUST12023</t>
  </si>
  <si>
    <t>Customer 2023</t>
  </si>
  <si>
    <t>ORD510772</t>
  </si>
  <si>
    <t>CUST11173</t>
  </si>
  <si>
    <t>Customer 1173</t>
  </si>
  <si>
    <t>ORD510327</t>
  </si>
  <si>
    <t>CUST10154</t>
  </si>
  <si>
    <t>Customer 154</t>
  </si>
  <si>
    <t>ORD501293</t>
  </si>
  <si>
    <t>CUST11464</t>
  </si>
  <si>
    <t>Customer 1464</t>
  </si>
  <si>
    <t>ORD508372</t>
  </si>
  <si>
    <t>ORD501995</t>
  </si>
  <si>
    <t>ORD506291</t>
  </si>
  <si>
    <t>ORD506228</t>
  </si>
  <si>
    <t>ORD506658</t>
  </si>
  <si>
    <t>ORD501948</t>
  </si>
  <si>
    <t>ORD508751</t>
  </si>
  <si>
    <t>CUST11648</t>
  </si>
  <si>
    <t>Customer 1648</t>
  </si>
  <si>
    <t>ORD505412</t>
  </si>
  <si>
    <t>ORD504171</t>
  </si>
  <si>
    <t>ORD509164</t>
  </si>
  <si>
    <t>ORD502677</t>
  </si>
  <si>
    <t>CUST11134</t>
  </si>
  <si>
    <t>Customer 1134</t>
  </si>
  <si>
    <t>ORD501028</t>
  </si>
  <si>
    <t>ORD500073</t>
  </si>
  <si>
    <t>ORD505521</t>
  </si>
  <si>
    <t>ORD501527</t>
  </si>
  <si>
    <t>ORD509300</t>
  </si>
  <si>
    <t>CUST12406</t>
  </si>
  <si>
    <t>Customer 2406</t>
  </si>
  <si>
    <t>ORD501340</t>
  </si>
  <si>
    <t>ORD500084</t>
  </si>
  <si>
    <t>ORD505691</t>
  </si>
  <si>
    <t>ORD500343</t>
  </si>
  <si>
    <t>CUST10818</t>
  </si>
  <si>
    <t>Customer 818</t>
  </si>
  <si>
    <t>ORD505164</t>
  </si>
  <si>
    <t>ORD510100</t>
  </si>
  <si>
    <t>CUST12376</t>
  </si>
  <si>
    <t>Customer 2376</t>
  </si>
  <si>
    <t>ORD501420</t>
  </si>
  <si>
    <t>ORD504472</t>
  </si>
  <si>
    <t>ORD509692</t>
  </si>
  <si>
    <t>CUST10760</t>
  </si>
  <si>
    <t>Customer 760</t>
  </si>
  <si>
    <t>ORD503540</t>
  </si>
  <si>
    <t>ORD505391</t>
  </si>
  <si>
    <t>ORD503797</t>
  </si>
  <si>
    <t>CUST11014</t>
  </si>
  <si>
    <t>Customer 1014</t>
  </si>
  <si>
    <t>ORD507025</t>
  </si>
  <si>
    <t>CUST11183</t>
  </si>
  <si>
    <t>Customer 1183</t>
  </si>
  <si>
    <t>ORD505731</t>
  </si>
  <si>
    <t>ORD507912</t>
  </si>
  <si>
    <t>ORD504740</t>
  </si>
  <si>
    <t>ORD500734</t>
  </si>
  <si>
    <t>ORD500025</t>
  </si>
  <si>
    <t>ORD509660</t>
  </si>
  <si>
    <t>CUST12072</t>
  </si>
  <si>
    <t>Customer 2072</t>
  </si>
  <si>
    <t>ORD500171</t>
  </si>
  <si>
    <t>ORD505243</t>
  </si>
  <si>
    <t>ORD506968</t>
  </si>
  <si>
    <t>ORD500974</t>
  </si>
  <si>
    <t>CUST10896</t>
  </si>
  <si>
    <t>Customer 896</t>
  </si>
  <si>
    <t>ORD511888</t>
  </si>
  <si>
    <t>CUST11935</t>
  </si>
  <si>
    <t>Customer 1935</t>
  </si>
  <si>
    <t>ORD505788</t>
  </si>
  <si>
    <t>ORD504441</t>
  </si>
  <si>
    <t>ORD501309</t>
  </si>
  <si>
    <t>CUST11294</t>
  </si>
  <si>
    <t>Customer 1294</t>
  </si>
  <si>
    <t>ORD510793</t>
  </si>
  <si>
    <t>ORD503039</t>
  </si>
  <si>
    <t>ORD508998</t>
  </si>
  <si>
    <t>ORD500330</t>
  </si>
  <si>
    <t>CUST10352</t>
  </si>
  <si>
    <t>Customer 352</t>
  </si>
  <si>
    <t>ORD510830</t>
  </si>
  <si>
    <t>ORD505431</t>
  </si>
  <si>
    <t>ORD506013</t>
  </si>
  <si>
    <t>CUST11293</t>
  </si>
  <si>
    <t>Customer 1293</t>
  </si>
  <si>
    <t>ORD510486</t>
  </si>
  <si>
    <t>ORD505982</t>
  </si>
  <si>
    <t>ORD500441</t>
  </si>
  <si>
    <t>ORD502363</t>
  </si>
  <si>
    <t>ORD503663</t>
  </si>
  <si>
    <t>ORD505340</t>
  </si>
  <si>
    <t>CUST10032</t>
  </si>
  <si>
    <t>Customer 32</t>
  </si>
  <si>
    <t>ORD508992</t>
  </si>
  <si>
    <t>ORD509541</t>
  </si>
  <si>
    <t>ORD507003</t>
  </si>
  <si>
    <t>CUST11411</t>
  </si>
  <si>
    <t>Customer 1411</t>
  </si>
  <si>
    <t>ORD510178</t>
  </si>
  <si>
    <t>ORD501436</t>
  </si>
  <si>
    <t>ORD504729</t>
  </si>
  <si>
    <t>ORD505465</t>
  </si>
  <si>
    <t>ORD502280</t>
  </si>
  <si>
    <t>ORD510118</t>
  </si>
  <si>
    <t>ORD500424</t>
  </si>
  <si>
    <t>ORD507969</t>
  </si>
  <si>
    <t>CUST10652</t>
  </si>
  <si>
    <t>Customer 652</t>
  </si>
  <si>
    <t>ORD509577</t>
  </si>
  <si>
    <t>ORD507415</t>
  </si>
  <si>
    <t>CUST10980</t>
  </si>
  <si>
    <t>Customer 980</t>
  </si>
  <si>
    <t>ORD505970</t>
  </si>
  <si>
    <t>ORD508946</t>
  </si>
  <si>
    <t>ORD502209</t>
  </si>
  <si>
    <t>ORD500682</t>
  </si>
  <si>
    <t>ORD500930</t>
  </si>
  <si>
    <t>ORD506626</t>
  </si>
  <si>
    <t>ORD506927</t>
  </si>
  <si>
    <t>CUST12021</t>
  </si>
  <si>
    <t>Customer 2021</t>
  </si>
  <si>
    <t>ORD501645</t>
  </si>
  <si>
    <t>ORD505906</t>
  </si>
  <si>
    <t>ORD507055</t>
  </si>
  <si>
    <t>ORD503950</t>
  </si>
  <si>
    <t>ORD507205</t>
  </si>
  <si>
    <t>ORD505111</t>
  </si>
  <si>
    <t>ORD503781</t>
  </si>
  <si>
    <t>CUST10263</t>
  </si>
  <si>
    <t>Customer 263</t>
  </si>
  <si>
    <t>ORD502959</t>
  </si>
  <si>
    <t>ORD511192</t>
  </si>
  <si>
    <t>ORD508530</t>
  </si>
  <si>
    <t>ORD503542</t>
  </si>
  <si>
    <t>ORD510232</t>
  </si>
  <si>
    <t>CUST11778</t>
  </si>
  <si>
    <t>Customer 1778</t>
  </si>
  <si>
    <t>ORD501166</t>
  </si>
  <si>
    <t>ORD507341</t>
  </si>
  <si>
    <t>ORD500413</t>
  </si>
  <si>
    <t>ORD509503</t>
  </si>
  <si>
    <t>CUST12152</t>
  </si>
  <si>
    <t>Customer 2152</t>
  </si>
  <si>
    <t>ORD504261</t>
  </si>
  <si>
    <t>ORD504291</t>
  </si>
  <si>
    <t>ORD500584</t>
  </si>
  <si>
    <t>ORD508109</t>
  </si>
  <si>
    <t>ORD502727</t>
  </si>
  <si>
    <t>ORD509435</t>
  </si>
  <si>
    <t>ORD507654</t>
  </si>
  <si>
    <t>ORD503122</t>
  </si>
  <si>
    <t>ORD509597</t>
  </si>
  <si>
    <t>ORD500898</t>
  </si>
  <si>
    <t>ORD500720</t>
  </si>
  <si>
    <t>ORD500955</t>
  </si>
  <si>
    <t>ORD511567</t>
  </si>
  <si>
    <t>ORD501638</t>
  </si>
  <si>
    <t>ORD507782</t>
  </si>
  <si>
    <t>CUST11281</t>
  </si>
  <si>
    <t>Customer 1281</t>
  </si>
  <si>
    <t>ORD508672</t>
  </si>
  <si>
    <t>ORD508128</t>
  </si>
  <si>
    <t>CUST10887</t>
  </si>
  <si>
    <t>Customer 887</t>
  </si>
  <si>
    <t>ORD504154</t>
  </si>
  <si>
    <t>ORD511574</t>
  </si>
  <si>
    <t>ORD508311</t>
  </si>
  <si>
    <t>ORD510201</t>
  </si>
  <si>
    <t>ORD505415</t>
  </si>
  <si>
    <t>ORD507361</t>
  </si>
  <si>
    <t>ORD504019</t>
  </si>
  <si>
    <t>ORD505311</t>
  </si>
  <si>
    <t>CUST11561</t>
  </si>
  <si>
    <t>Customer 1561</t>
  </si>
  <si>
    <t>ORD508631</t>
  </si>
  <si>
    <t>ORD506218</t>
  </si>
  <si>
    <t>ORD507748</t>
  </si>
  <si>
    <t>ORD504407</t>
  </si>
  <si>
    <t>CUST11489</t>
  </si>
  <si>
    <t>Customer 1489</t>
  </si>
  <si>
    <t>ORD511232</t>
  </si>
  <si>
    <t>CUST11198</t>
  </si>
  <si>
    <t>Customer 1198</t>
  </si>
  <si>
    <t>ORD509144</t>
  </si>
  <si>
    <t>ORD503924</t>
  </si>
  <si>
    <t>ORD500714</t>
  </si>
  <si>
    <t>ORD507979</t>
  </si>
  <si>
    <t>ORD510249</t>
  </si>
  <si>
    <t>ORD505678</t>
  </si>
  <si>
    <t>ORD508485</t>
  </si>
  <si>
    <t>CUST10697</t>
  </si>
  <si>
    <t>Customer 697</t>
  </si>
  <si>
    <t>ORD510675</t>
  </si>
  <si>
    <t>CUST10992</t>
  </si>
  <si>
    <t>Customer 992</t>
  </si>
  <si>
    <t>ORD508014</t>
  </si>
  <si>
    <t>ORD501074</t>
  </si>
  <si>
    <t>ORD509981</t>
  </si>
  <si>
    <t>CUST10260</t>
  </si>
  <si>
    <t>Customer 260</t>
  </si>
  <si>
    <t>ORD508528</t>
  </si>
  <si>
    <t>ORD505851</t>
  </si>
  <si>
    <t>ORD507586</t>
  </si>
  <si>
    <t>ORD503637</t>
  </si>
  <si>
    <t>CUST11345</t>
  </si>
  <si>
    <t>Customer 1345</t>
  </si>
  <si>
    <t>ORD508691</t>
  </si>
  <si>
    <t>ORD501298</t>
  </si>
  <si>
    <t>ORD500268</t>
  </si>
  <si>
    <t>ORD502156</t>
  </si>
  <si>
    <t>ORD505218</t>
  </si>
  <si>
    <t>ORD508195</t>
  </si>
  <si>
    <t>CUST11536</t>
  </si>
  <si>
    <t>Customer 1536</t>
  </si>
  <si>
    <t>ORD504278</t>
  </si>
  <si>
    <t>CUST11226</t>
  </si>
  <si>
    <t>Customer 1226</t>
  </si>
  <si>
    <t>ORD502625</t>
  </si>
  <si>
    <t>ORD503881</t>
  </si>
  <si>
    <t>CUST10769</t>
  </si>
  <si>
    <t>Customer 769</t>
  </si>
  <si>
    <t>ORD507832</t>
  </si>
  <si>
    <t>ORD508997</t>
  </si>
  <si>
    <t>ORD504144</t>
  </si>
  <si>
    <t>ORD505398</t>
  </si>
  <si>
    <t>ORD508852</t>
  </si>
  <si>
    <t>ORD501662</t>
  </si>
  <si>
    <t>ORD508587</t>
  </si>
  <si>
    <t>ORD505446</t>
  </si>
  <si>
    <t>ORD510996</t>
  </si>
  <si>
    <t>ORD505610</t>
  </si>
  <si>
    <t>ORD510605</t>
  </si>
  <si>
    <t>ORD500526</t>
  </si>
  <si>
    <t>ORD505811</t>
  </si>
  <si>
    <t>ORD508228</t>
  </si>
  <si>
    <t>ORD506229</t>
  </si>
  <si>
    <t>CUST12449</t>
  </si>
  <si>
    <t>Customer 2449</t>
  </si>
  <si>
    <t>ORD501205</t>
  </si>
  <si>
    <t>CUST11708</t>
  </si>
  <si>
    <t>Customer 1708</t>
  </si>
  <si>
    <t>ORD500184</t>
  </si>
  <si>
    <t>ORD506173</t>
  </si>
  <si>
    <t>ORD509823</t>
  </si>
  <si>
    <t>ORD511674</t>
  </si>
  <si>
    <t>CUST10346</t>
  </si>
  <si>
    <t>Customer 346</t>
  </si>
  <si>
    <t>ORD509209</t>
  </si>
  <si>
    <t>CUST11258</t>
  </si>
  <si>
    <t>Customer 1258</t>
  </si>
  <si>
    <t>ORD508267</t>
  </si>
  <si>
    <t>ORD502979</t>
  </si>
  <si>
    <t>ORD506190</t>
  </si>
  <si>
    <t>ORD501202</t>
  </si>
  <si>
    <t>ORD504305</t>
  </si>
  <si>
    <t>ORD511328</t>
  </si>
  <si>
    <t>ORD509637</t>
  </si>
  <si>
    <t>ORD502457</t>
  </si>
  <si>
    <t>ORD507452</t>
  </si>
  <si>
    <t>ORD504684</t>
  </si>
  <si>
    <t>ORD510431</t>
  </si>
  <si>
    <t>ORD508043</t>
  </si>
  <si>
    <t>ORD502174</t>
  </si>
  <si>
    <t>ORD502560</t>
  </si>
  <si>
    <t>CUST11200</t>
  </si>
  <si>
    <t>Customer 1200</t>
  </si>
  <si>
    <t>ORD506895</t>
  </si>
  <si>
    <t>ORD504159</t>
  </si>
  <si>
    <t>CUST11644</t>
  </si>
  <si>
    <t>Customer 1644</t>
  </si>
  <si>
    <t>ORD507381</t>
  </si>
  <si>
    <t>ORD511451</t>
  </si>
  <si>
    <t>ORD501583</t>
  </si>
  <si>
    <t>ORD501935</t>
  </si>
  <si>
    <t>ORD509994</t>
  </si>
  <si>
    <t>ORD507667</t>
  </si>
  <si>
    <t>ORD509427</t>
  </si>
  <si>
    <t>ORD501306</t>
  </si>
  <si>
    <t>ORD504767</t>
  </si>
  <si>
    <t>CUST10752</t>
  </si>
  <si>
    <t>Customer 752</t>
  </si>
  <si>
    <t>ORD507050</t>
  </si>
  <si>
    <t>CUST11991</t>
  </si>
  <si>
    <t>Customer 1991</t>
  </si>
  <si>
    <t>ORD507658</t>
  </si>
  <si>
    <t>CUST10418</t>
  </si>
  <si>
    <t>Customer 418</t>
  </si>
  <si>
    <t>ORD504140</t>
  </si>
  <si>
    <t>ORD508253</t>
  </si>
  <si>
    <t>ORD506617</t>
  </si>
  <si>
    <t>ORD504918</t>
  </si>
  <si>
    <t>CUST10910</t>
  </si>
  <si>
    <t>Customer 910</t>
  </si>
  <si>
    <t>ORD501321</t>
  </si>
  <si>
    <t>ORD502641</t>
  </si>
  <si>
    <t>ORD506821</t>
  </si>
  <si>
    <t>ORD509136</t>
  </si>
  <si>
    <t>ORD504217</t>
  </si>
  <si>
    <t>CUST11888</t>
  </si>
  <si>
    <t>Customer 1888</t>
  </si>
  <si>
    <t>ORD509331</t>
  </si>
  <si>
    <t>CUST12139</t>
  </si>
  <si>
    <t>Customer 2139</t>
  </si>
  <si>
    <t>ORD503095</t>
  </si>
  <si>
    <t>ORD505296</t>
  </si>
  <si>
    <t>ORD507861</t>
  </si>
  <si>
    <t>CUST11265</t>
  </si>
  <si>
    <t>Customer 1265</t>
  </si>
  <si>
    <t>ORD503872</t>
  </si>
  <si>
    <t>ORD507103</t>
  </si>
  <si>
    <t>ORD508970</t>
  </si>
  <si>
    <t>CUST11240</t>
  </si>
  <si>
    <t>Customer 1240</t>
  </si>
  <si>
    <t>ORD506994</t>
  </si>
  <si>
    <t>ORD506325</t>
  </si>
  <si>
    <t>ORD502539</t>
  </si>
  <si>
    <t>ORD504241</t>
  </si>
  <si>
    <t>ORD503294</t>
  </si>
  <si>
    <t>ORD510453</t>
  </si>
  <si>
    <t>ORD507090</t>
  </si>
  <si>
    <t>ORD505161</t>
  </si>
  <si>
    <t>ORD508283</t>
  </si>
  <si>
    <t>ORD504434</t>
  </si>
  <si>
    <t>ORD509791</t>
  </si>
  <si>
    <t>ORD509792</t>
  </si>
  <si>
    <t>ORD509779</t>
  </si>
  <si>
    <t>ORD503623</t>
  </si>
  <si>
    <t>ORD505285</t>
  </si>
  <si>
    <t>ORD511226</t>
  </si>
  <si>
    <t>CUST10703</t>
  </si>
  <si>
    <t>Customer 703</t>
  </si>
  <si>
    <t>ORD505105</t>
  </si>
  <si>
    <t>ORD505291</t>
  </si>
  <si>
    <t>ORD508862</t>
  </si>
  <si>
    <t>ORD508934</t>
  </si>
  <si>
    <t>CUST11050</t>
  </si>
  <si>
    <t>Customer 1050</t>
  </si>
  <si>
    <t>ORD504408</t>
  </si>
  <si>
    <t>CUST12066</t>
  </si>
  <si>
    <t>Customer 2066</t>
  </si>
  <si>
    <t>ORD508737</t>
  </si>
  <si>
    <t>ORD508756</t>
  </si>
  <si>
    <t>ORD511813</t>
  </si>
  <si>
    <t>ORD509048</t>
  </si>
  <si>
    <t>ORD510729</t>
  </si>
  <si>
    <t>ORD503423</t>
  </si>
  <si>
    <t>ORD505464</t>
  </si>
  <si>
    <t>ORD505424</t>
  </si>
  <si>
    <t>CUST12267</t>
  </si>
  <si>
    <t>Customer 2267</t>
  </si>
  <si>
    <t>ORD506399</t>
  </si>
  <si>
    <t>ORD503005</t>
  </si>
  <si>
    <t>ORD501975</t>
  </si>
  <si>
    <t>ORD501692</t>
  </si>
  <si>
    <t>CUST12103</t>
  </si>
  <si>
    <t>Customer 2103</t>
  </si>
  <si>
    <t>ORD510938</t>
  </si>
  <si>
    <t>ORD500775</t>
  </si>
  <si>
    <t>ORD503962</t>
  </si>
  <si>
    <t>ORD509211</t>
  </si>
  <si>
    <t>ORD505932</t>
  </si>
  <si>
    <t>ORD509616</t>
  </si>
  <si>
    <t>ORD503292</t>
  </si>
  <si>
    <t>ORD500186</t>
  </si>
  <si>
    <t>CUST10823</t>
  </si>
  <si>
    <t>Customer 823</t>
  </si>
  <si>
    <t>ORD509941</t>
  </si>
  <si>
    <t>ORD501525</t>
  </si>
  <si>
    <t>ORD507503</t>
  </si>
  <si>
    <t>ORD510956</t>
  </si>
  <si>
    <t>ORD507194</t>
  </si>
  <si>
    <t>CUST10711</t>
  </si>
  <si>
    <t>Customer 711</t>
  </si>
  <si>
    <t>ORD500108</t>
  </si>
  <si>
    <t>ORD509721</t>
  </si>
  <si>
    <t>CUST11521</t>
  </si>
  <si>
    <t>Customer 1521</t>
  </si>
  <si>
    <t>ORD509606</t>
  </si>
  <si>
    <t>CUST10518</t>
  </si>
  <si>
    <t>Customer 518</t>
  </si>
  <si>
    <t>ORD508215</t>
  </si>
  <si>
    <t>ORD509465</t>
  </si>
  <si>
    <t>ORD501051</t>
  </si>
  <si>
    <t>ORD505898</t>
  </si>
  <si>
    <t>CUST11429</t>
  </si>
  <si>
    <t>Customer 1429</t>
  </si>
  <si>
    <t>ORD504728</t>
  </si>
  <si>
    <t>ORD500904</t>
  </si>
  <si>
    <t>ORD509240</t>
  </si>
  <si>
    <t>CUST10145</t>
  </si>
  <si>
    <t>Customer 145</t>
  </si>
  <si>
    <t>ORD510928</t>
  </si>
  <si>
    <t>ORD500730</t>
  </si>
  <si>
    <t>ORD503810</t>
  </si>
  <si>
    <t>ORD508942</t>
  </si>
  <si>
    <t>ORD508474</t>
  </si>
  <si>
    <t>ORD503186</t>
  </si>
  <si>
    <t>ORD500082</t>
  </si>
  <si>
    <t>CUST11627</t>
  </si>
  <si>
    <t>Customer 1627</t>
  </si>
  <si>
    <t>ORD511273</t>
  </si>
  <si>
    <t>ORD505295</t>
  </si>
  <si>
    <t>CUST11616</t>
  </si>
  <si>
    <t>Customer 1616</t>
  </si>
  <si>
    <t>ORD500680</t>
  </si>
  <si>
    <t>ORD502283</t>
  </si>
  <si>
    <t>CUST11758</t>
  </si>
  <si>
    <t>Customer 1758</t>
  </si>
  <si>
    <t>ORD508563</t>
  </si>
  <si>
    <t>ORD509239</t>
  </si>
  <si>
    <t>CUST10785</t>
  </si>
  <si>
    <t>Customer 785</t>
  </si>
  <si>
    <t>ORD508118</t>
  </si>
  <si>
    <t>ORD506183</t>
  </si>
  <si>
    <t>ORD506166</t>
  </si>
  <si>
    <t>CUST10958</t>
  </si>
  <si>
    <t>Customer 958</t>
  </si>
  <si>
    <t>ORD506272</t>
  </si>
  <si>
    <t>ORD503163</t>
  </si>
  <si>
    <t>ORD501889</t>
  </si>
  <si>
    <t>ORD506264</t>
  </si>
  <si>
    <t>CUST11384</t>
  </si>
  <si>
    <t>Customer 1384</t>
  </si>
  <si>
    <t>ORD511373</t>
  </si>
  <si>
    <t>ORD501572</t>
  </si>
  <si>
    <t>ORD509662</t>
  </si>
  <si>
    <t>CUST10667</t>
  </si>
  <si>
    <t>Customer 667</t>
  </si>
  <si>
    <t>ORD506007</t>
  </si>
  <si>
    <t>ORD507092</t>
  </si>
  <si>
    <t>ORD507408</t>
  </si>
  <si>
    <t>CUST10327</t>
  </si>
  <si>
    <t>Customer 327</t>
  </si>
  <si>
    <t>ORD501102</t>
  </si>
  <si>
    <t>ORD510113</t>
  </si>
  <si>
    <t>CUST11887</t>
  </si>
  <si>
    <t>Customer 1887</t>
  </si>
  <si>
    <t>ORD502660</t>
  </si>
  <si>
    <t>ORD504933</t>
  </si>
  <si>
    <t>ORD505182</t>
  </si>
  <si>
    <t>ORD503856</t>
  </si>
  <si>
    <t>ORD501965</t>
  </si>
  <si>
    <t>ORD506050</t>
  </si>
  <si>
    <t>CUST11368</t>
  </si>
  <si>
    <t>Customer 1368</t>
  </si>
  <si>
    <t>ORD510964</t>
  </si>
  <si>
    <t>ORD503651</t>
  </si>
  <si>
    <t>ORD502642</t>
  </si>
  <si>
    <t>ORD507833</t>
  </si>
  <si>
    <t>ORD508101</t>
  </si>
  <si>
    <t>ORD508779</t>
  </si>
  <si>
    <t>ORD510676</t>
  </si>
  <si>
    <t>ORD504812</t>
  </si>
  <si>
    <t>ORD501483</t>
  </si>
  <si>
    <t>ORD503476</t>
  </si>
  <si>
    <t>ORD502335</t>
  </si>
  <si>
    <t>ORD501219</t>
  </si>
  <si>
    <t>ORD505411</t>
  </si>
  <si>
    <t>ORD507081</t>
  </si>
  <si>
    <t>CUST11798</t>
  </si>
  <si>
    <t>Customer 1798</t>
  </si>
  <si>
    <t>ORD501161</t>
  </si>
  <si>
    <t>ORD509626</t>
  </si>
  <si>
    <t>ORD511441</t>
  </si>
  <si>
    <t>CUST11006</t>
  </si>
  <si>
    <t>Customer 1006</t>
  </si>
  <si>
    <t>ORD508956</t>
  </si>
  <si>
    <t>ORD510208</t>
  </si>
  <si>
    <t>ORD508990</t>
  </si>
  <si>
    <t>CUST11428</t>
  </si>
  <si>
    <t>Customer 1428</t>
  </si>
  <si>
    <t>ORD509384</t>
  </si>
  <si>
    <t>ORD511502</t>
  </si>
  <si>
    <t>CUST10412</t>
  </si>
  <si>
    <t>Customer 412</t>
  </si>
  <si>
    <t>ORD507830</t>
  </si>
  <si>
    <t>ORD507613</t>
  </si>
  <si>
    <t>ORD500530</t>
  </si>
  <si>
    <t>ORD503454</t>
  </si>
  <si>
    <t>ORD500548</t>
  </si>
  <si>
    <t>ORD507599</t>
  </si>
  <si>
    <t>ORD504649</t>
  </si>
  <si>
    <t>ORD506669</t>
  </si>
  <si>
    <t>ORD502042</t>
  </si>
  <si>
    <t>CUST10489</t>
  </si>
  <si>
    <t>Customer 489</t>
  </si>
  <si>
    <t>ORD500766</t>
  </si>
  <si>
    <t>CUST11973</t>
  </si>
  <si>
    <t>Customer 1973</t>
  </si>
  <si>
    <t>ORD504118</t>
  </si>
  <si>
    <t>ORD507966</t>
  </si>
  <si>
    <t>ORD508570</t>
  </si>
  <si>
    <t>ORD506141</t>
  </si>
  <si>
    <t>CUST10644</t>
  </si>
  <si>
    <t>Customer 644</t>
  </si>
  <si>
    <t>ORD511037</t>
  </si>
  <si>
    <t>CUST10813</t>
  </si>
  <si>
    <t>Customer 813</t>
  </si>
  <si>
    <t>ORD505136</t>
  </si>
  <si>
    <t>ORD510246</t>
  </si>
  <si>
    <t>ORD511234</t>
  </si>
  <si>
    <t>ORD501208</t>
  </si>
  <si>
    <t>ORD501280</t>
  </si>
  <si>
    <t>ORD500062</t>
  </si>
  <si>
    <t>ORD508240</t>
  </si>
  <si>
    <t>ORD509619</t>
  </si>
  <si>
    <t>ORD501863</t>
  </si>
  <si>
    <t>ORD503794</t>
  </si>
  <si>
    <t>ORD510642</t>
  </si>
  <si>
    <t>ORD511848</t>
  </si>
  <si>
    <t>ORD505488</t>
  </si>
  <si>
    <t>ORD504487</t>
  </si>
  <si>
    <t>CUST10360</t>
  </si>
  <si>
    <t>Customer 360</t>
  </si>
  <si>
    <t>ORD503519</t>
  </si>
  <si>
    <t>ORD505555</t>
  </si>
  <si>
    <t>ORD503642</t>
  </si>
  <si>
    <t>CUST10258</t>
  </si>
  <si>
    <t>Customer 258</t>
  </si>
  <si>
    <t>ORD503566</t>
  </si>
  <si>
    <t>ORD505210</t>
  </si>
  <si>
    <t>ORD509217</t>
  </si>
  <si>
    <t>CUST11219</t>
  </si>
  <si>
    <t>Customer 1219</t>
  </si>
  <si>
    <t>ORD507647</t>
  </si>
  <si>
    <t>ORD509882</t>
  </si>
  <si>
    <t>ORD500519</t>
  </si>
  <si>
    <t>CUST12389</t>
  </si>
  <si>
    <t>Customer 2389</t>
  </si>
  <si>
    <t>ORD505122</t>
  </si>
  <si>
    <t>ORD510092</t>
  </si>
  <si>
    <t>ORD503345</t>
  </si>
  <si>
    <t>ORD504341</t>
  </si>
  <si>
    <t>ORD506158</t>
  </si>
  <si>
    <t>ORD507836</t>
  </si>
  <si>
    <t>ORD511524</t>
  </si>
  <si>
    <t>CUST11911</t>
  </si>
  <si>
    <t>Customer 1911</t>
  </si>
  <si>
    <t>ORD510177</t>
  </si>
  <si>
    <t>ORD502608</t>
  </si>
  <si>
    <t>CUST10216</t>
  </si>
  <si>
    <t>Customer 216</t>
  </si>
  <si>
    <t>ORD506483</t>
  </si>
  <si>
    <t>ORD506451</t>
  </si>
  <si>
    <t>CUST12348</t>
  </si>
  <si>
    <t>Customer 2348</t>
  </si>
  <si>
    <t>ORD508750</t>
  </si>
  <si>
    <t>CUST10094</t>
  </si>
  <si>
    <t>Customer 94</t>
  </si>
  <si>
    <t>ORD505809</t>
  </si>
  <si>
    <t>CUST12459</t>
  </si>
  <si>
    <t>Customer 2459</t>
  </si>
  <si>
    <t>ORD504065</t>
  </si>
  <si>
    <t>ORD501049</t>
  </si>
  <si>
    <t>ORD508703</t>
  </si>
  <si>
    <t>ORD506266</t>
  </si>
  <si>
    <t>CUST11512</t>
  </si>
  <si>
    <t>Customer 1512</t>
  </si>
  <si>
    <t>ORD509884</t>
  </si>
  <si>
    <t>CUST10057</t>
  </si>
  <si>
    <t>Customer 57</t>
  </si>
  <si>
    <t>ORD500454</t>
  </si>
  <si>
    <t>ORD507116</t>
  </si>
  <si>
    <t>CUST10315</t>
  </si>
  <si>
    <t>Customer 315</t>
  </si>
  <si>
    <t>ORD509150</t>
  </si>
  <si>
    <t>ORD502656</t>
  </si>
  <si>
    <t>ORD506188</t>
  </si>
  <si>
    <t>ORD503650</t>
  </si>
  <si>
    <t>ORD509636</t>
  </si>
  <si>
    <t>ORD502961</t>
  </si>
  <si>
    <t>ORD507960</t>
  </si>
  <si>
    <t>ORD500121</t>
  </si>
  <si>
    <t>ORD511667</t>
  </si>
  <si>
    <t>ORD506194</t>
  </si>
  <si>
    <t>ORD511467</t>
  </si>
  <si>
    <t>CUST11474</t>
  </si>
  <si>
    <t>Customer 1474</t>
  </si>
  <si>
    <t>ORD509972</t>
  </si>
  <si>
    <t>ORD506891</t>
  </si>
  <si>
    <t>ORD507742</t>
  </si>
  <si>
    <t>ORD506520</t>
  </si>
  <si>
    <t>ORD503976</t>
  </si>
  <si>
    <t>CUST10156</t>
  </si>
  <si>
    <t>Customer 156</t>
  </si>
  <si>
    <t>ORD500102</t>
  </si>
  <si>
    <t>ORD509231</t>
  </si>
  <si>
    <t>ORD504237</t>
  </si>
  <si>
    <t>ORD500827</t>
  </si>
  <si>
    <t>CUST11252</t>
  </si>
  <si>
    <t>Customer 1252</t>
  </si>
  <si>
    <t>ORD501581</t>
  </si>
  <si>
    <t>CUST11554</t>
  </si>
  <si>
    <t>Customer 1554</t>
  </si>
  <si>
    <t>ORD509624</t>
  </si>
  <si>
    <t>ORD508554</t>
  </si>
  <si>
    <t>ORD507562</t>
  </si>
  <si>
    <t>ORD510128</t>
  </si>
  <si>
    <t>ORD509459</t>
  </si>
  <si>
    <t>ORD507639</t>
  </si>
  <si>
    <t>ORD501218</t>
  </si>
  <si>
    <t>ORD504809</t>
  </si>
  <si>
    <t>ORD511992</t>
  </si>
  <si>
    <t>CUST11099</t>
  </si>
  <si>
    <t>Customer 1099</t>
  </si>
  <si>
    <t>ORD511367</t>
  </si>
  <si>
    <t>CUST12130</t>
  </si>
  <si>
    <t>Customer 2130</t>
  </si>
  <si>
    <t>ORD506211</t>
  </si>
  <si>
    <t>ORD501159</t>
  </si>
  <si>
    <t>ORD503449</t>
  </si>
  <si>
    <t>ORD506070</t>
  </si>
  <si>
    <t>ORD501664</t>
  </si>
  <si>
    <t>ORD509485</t>
  </si>
  <si>
    <t>ORD500018</t>
  </si>
  <si>
    <t>ORD508729</t>
  </si>
  <si>
    <t>CUST10588</t>
  </si>
  <si>
    <t>Customer 588</t>
  </si>
  <si>
    <t>ORD507902</t>
  </si>
  <si>
    <t>ORD509495</t>
  </si>
  <si>
    <t>ORD500194</t>
  </si>
  <si>
    <t>ORD504512</t>
  </si>
  <si>
    <t>ORD508406</t>
  </si>
  <si>
    <t>CUST11937</t>
  </si>
  <si>
    <t>Customer 1937</t>
  </si>
  <si>
    <t>ORD500595</t>
  </si>
  <si>
    <t>ORD503791</t>
  </si>
  <si>
    <t>ORD508476</t>
  </si>
  <si>
    <t>CUST10768</t>
  </si>
  <si>
    <t>Customer 768</t>
  </si>
  <si>
    <t>ORD507721</t>
  </si>
  <si>
    <t>CUST10729</t>
  </si>
  <si>
    <t>Customer 729</t>
  </si>
  <si>
    <t>ORD510694</t>
  </si>
  <si>
    <t>ORD500391</t>
  </si>
  <si>
    <t>ORD500056</t>
  </si>
  <si>
    <t>ORD510573</t>
  </si>
  <si>
    <t>CUST12208</t>
  </si>
  <si>
    <t>Customer 2208</t>
  </si>
  <si>
    <t>ORD506528</t>
  </si>
  <si>
    <t>ORD511814</t>
  </si>
  <si>
    <t>ORD510379</t>
  </si>
  <si>
    <t>ORD510941</t>
  </si>
  <si>
    <t>ORD507697</t>
  </si>
  <si>
    <t>ORD509381</t>
  </si>
  <si>
    <t>ORD509592</t>
  </si>
  <si>
    <t>ORD501296</t>
  </si>
  <si>
    <t>ORD505528</t>
  </si>
  <si>
    <t>CUST12062</t>
  </si>
  <si>
    <t>Customer 2062</t>
  </si>
  <si>
    <t>ORD500551</t>
  </si>
  <si>
    <t>CUST10987</t>
  </si>
  <si>
    <t>Customer 987</t>
  </si>
  <si>
    <t>ORD500199</t>
  </si>
  <si>
    <t>ORD501888</t>
  </si>
  <si>
    <t>ORD509649</t>
  </si>
  <si>
    <t>ORD500539</t>
  </si>
  <si>
    <t>ORD504582</t>
  </si>
  <si>
    <t>CUST12384</t>
  </si>
  <si>
    <t>Customer 2384</t>
  </si>
  <si>
    <t>ORD501810</t>
  </si>
  <si>
    <t>ORD506319</t>
  </si>
  <si>
    <t>CUST11934</t>
  </si>
  <si>
    <t>Customer 1934</t>
  </si>
  <si>
    <t>ORD509800</t>
  </si>
  <si>
    <t>ORD501458</t>
  </si>
  <si>
    <t>CUST10895</t>
  </si>
  <si>
    <t>Customer 895</t>
  </si>
  <si>
    <t>ORD504409</t>
  </si>
  <si>
    <t>ORD502885</t>
  </si>
  <si>
    <t>ORD511900</t>
  </si>
  <si>
    <t>ORD504175</t>
  </si>
  <si>
    <t>ORD505562</t>
  </si>
  <si>
    <t>ORD509555</t>
  </si>
  <si>
    <t>ORD506312</t>
  </si>
  <si>
    <t>ORD505422</t>
  </si>
  <si>
    <t>ORD505301</t>
  </si>
  <si>
    <t>CUST11077</t>
  </si>
  <si>
    <t>Customer 1077</t>
  </si>
  <si>
    <t>ORD509349</t>
  </si>
  <si>
    <t>ORD502868</t>
  </si>
  <si>
    <t>CUST10530</t>
  </si>
  <si>
    <t>Customer 530</t>
  </si>
  <si>
    <t>ORD510130</t>
  </si>
  <si>
    <t>ORD506165</t>
  </si>
  <si>
    <t>ORD511701</t>
  </si>
  <si>
    <t>ORD511525</t>
  </si>
  <si>
    <t>ORD501387</t>
  </si>
  <si>
    <t>ORD505262</t>
  </si>
  <si>
    <t>ORD501563</t>
  </si>
  <si>
    <t>ORD504956</t>
  </si>
  <si>
    <t>ORD500388</t>
  </si>
  <si>
    <t>ORD510326</t>
  </si>
  <si>
    <t>ORD503551</t>
  </si>
  <si>
    <t>ORD501534</t>
  </si>
  <si>
    <t>ORD505057</t>
  </si>
  <si>
    <t>ORD510009</t>
  </si>
  <si>
    <t>ORD500377</t>
  </si>
  <si>
    <t>ORD510523</t>
  </si>
  <si>
    <t>ORD503658</t>
  </si>
  <si>
    <t>CUST12020</t>
  </si>
  <si>
    <t>Customer 2020</t>
  </si>
  <si>
    <t>ORD506192</t>
  </si>
  <si>
    <t>ORD509995</t>
  </si>
  <si>
    <t>CUST11777</t>
  </si>
  <si>
    <t>Customer 1777</t>
  </si>
  <si>
    <t>ORD511344</t>
  </si>
  <si>
    <t>ORD500841</t>
  </si>
  <si>
    <t>ORD504150</t>
  </si>
  <si>
    <t>ORD506767</t>
  </si>
  <si>
    <t>ORD510668</t>
  </si>
  <si>
    <t>ORD510586</t>
  </si>
  <si>
    <t>ORD508158</t>
  </si>
  <si>
    <t>CUST10942</t>
  </si>
  <si>
    <t>Customer 942</t>
  </si>
  <si>
    <t>ORD505623</t>
  </si>
  <si>
    <t>ORD510268</t>
  </si>
  <si>
    <t>ORD502038</t>
  </si>
  <si>
    <t>ORD501180</t>
  </si>
  <si>
    <t>ORD500683</t>
  </si>
  <si>
    <t>CUST11000</t>
  </si>
  <si>
    <t>Customer 1000</t>
  </si>
  <si>
    <t>ORD500843</t>
  </si>
  <si>
    <t>ORD510879</t>
  </si>
  <si>
    <t>ORD505477</t>
  </si>
  <si>
    <t>CUST12386</t>
  </si>
  <si>
    <t>Customer 2386</t>
  </si>
  <si>
    <t>ORD506826</t>
  </si>
  <si>
    <t>ORD505305</t>
  </si>
  <si>
    <t>ORD505787</t>
  </si>
  <si>
    <t>ORD504195</t>
  </si>
  <si>
    <t>ORD510497</t>
  </si>
  <si>
    <t>ORD503085</t>
  </si>
  <si>
    <t>CUST11008</t>
  </si>
  <si>
    <t>Customer 1008</t>
  </si>
  <si>
    <t>ORD505165</t>
  </si>
  <si>
    <t>ORD506993</t>
  </si>
  <si>
    <t>CUST11295</t>
  </si>
  <si>
    <t>Customer 1295</t>
  </si>
  <si>
    <t>ORD502392</t>
  </si>
  <si>
    <t>ORD508505</t>
  </si>
  <si>
    <t>ORD504611</t>
  </si>
  <si>
    <t>ORD500529</t>
  </si>
  <si>
    <t>ORD500535</t>
  </si>
  <si>
    <t>ORD510796</t>
  </si>
  <si>
    <t>ORD509992</t>
  </si>
  <si>
    <t>ORD510488</t>
  </si>
  <si>
    <t>ORD504663</t>
  </si>
  <si>
    <t>ORD503488</t>
  </si>
  <si>
    <t>CUST10457</t>
  </si>
  <si>
    <t>Customer 457</t>
  </si>
  <si>
    <t>ORD511682</t>
  </si>
  <si>
    <t>CUST10893</t>
  </si>
  <si>
    <t>Customer 893</t>
  </si>
  <si>
    <t>ORD500956</t>
  </si>
  <si>
    <t>CUST11501</t>
  </si>
  <si>
    <t>Customer 1501</t>
  </si>
  <si>
    <t>ORD511622</t>
  </si>
  <si>
    <t>CUST10158</t>
  </si>
  <si>
    <t>Customer 158</t>
  </si>
  <si>
    <t>ORD504613</t>
  </si>
  <si>
    <t>ORD510632</t>
  </si>
  <si>
    <t>CUST10070</t>
  </si>
  <si>
    <t>Customer 70</t>
  </si>
  <si>
    <t>ORD509506</t>
  </si>
  <si>
    <t>ORD506172</t>
  </si>
  <si>
    <t>ORD511804</t>
  </si>
  <si>
    <t>CUST12110</t>
  </si>
  <si>
    <t>Customer 2110</t>
  </si>
  <si>
    <t>ORD506441</t>
  </si>
  <si>
    <t>ORD510070</t>
  </si>
  <si>
    <t>ORD507584</t>
  </si>
  <si>
    <t>ORD501835</t>
  </si>
  <si>
    <t>ORD508085</t>
  </si>
  <si>
    <t>ORD503940</t>
  </si>
  <si>
    <t>ORD509947</t>
  </si>
  <si>
    <t>ORD505109</t>
  </si>
  <si>
    <t>ORD503689</t>
  </si>
  <si>
    <t>ORD506176</t>
  </si>
  <si>
    <t>ORD506822</t>
  </si>
  <si>
    <t>ORD502104</t>
  </si>
  <si>
    <t>CUST10225</t>
  </si>
  <si>
    <t>Customer 225</t>
  </si>
  <si>
    <t>ORD507609</t>
  </si>
  <si>
    <t>CUST11584</t>
  </si>
  <si>
    <t>Customer 1584</t>
  </si>
  <si>
    <t>ORD504513</t>
  </si>
  <si>
    <t>CUST11942</t>
  </si>
  <si>
    <t>Customer 1942</t>
  </si>
  <si>
    <t>ORD510666</t>
  </si>
  <si>
    <t>ORD511808</t>
  </si>
  <si>
    <t>ORD502699</t>
  </si>
  <si>
    <t>CUST11331</t>
  </si>
  <si>
    <t>Customer 1331</t>
  </si>
  <si>
    <t>ORD509362</t>
  </si>
  <si>
    <t>ORD507703</t>
  </si>
  <si>
    <t>ORD502711</t>
  </si>
  <si>
    <t>ORD505347</t>
  </si>
  <si>
    <t>ORD504574</t>
  </si>
  <si>
    <t>CUST10460</t>
  </si>
  <si>
    <t>Customer 460</t>
  </si>
  <si>
    <t>ORD502864</t>
  </si>
  <si>
    <t>ORD507903</t>
  </si>
  <si>
    <t>CUST11337</t>
  </si>
  <si>
    <t>Customer 1337</t>
  </si>
  <si>
    <t>ORD509138</t>
  </si>
  <si>
    <t>ORD508532</t>
  </si>
  <si>
    <t>ORD504336</t>
  </si>
  <si>
    <t>ORD506995</t>
  </si>
  <si>
    <t>CUST11498</t>
  </si>
  <si>
    <t>Customer 1498</t>
  </si>
  <si>
    <t>ORD506038</t>
  </si>
  <si>
    <t>CUST11842</t>
  </si>
  <si>
    <t>Customer 1842</t>
  </si>
  <si>
    <t>ORD504982</t>
  </si>
  <si>
    <t>ORD501893</t>
  </si>
  <si>
    <t>ORD509369</t>
  </si>
  <si>
    <t>ORD504364</t>
  </si>
  <si>
    <t>ORD500426</t>
  </si>
  <si>
    <t>CUST10558</t>
  </si>
  <si>
    <t>Customer 558</t>
  </si>
  <si>
    <t>ORD502163</t>
  </si>
  <si>
    <t>CUST11159</t>
  </si>
  <si>
    <t>Customer 1159</t>
  </si>
  <si>
    <t>ORD508035</t>
  </si>
  <si>
    <t>ORD501134</t>
  </si>
  <si>
    <t>CUST11628</t>
  </si>
  <si>
    <t>Customer 1628</t>
  </si>
  <si>
    <t>ORD501452</t>
  </si>
  <si>
    <t>ORD502241</t>
  </si>
  <si>
    <t>CUST10193</t>
  </si>
  <si>
    <t>Customer 193</t>
  </si>
  <si>
    <t>ORD504095</t>
  </si>
  <si>
    <t>CUST10912</t>
  </si>
  <si>
    <t>Customer 912</t>
  </si>
  <si>
    <t>ORD506628</t>
  </si>
  <si>
    <t>ORD501982</t>
  </si>
  <si>
    <t>ORD501331</t>
  </si>
  <si>
    <t>ORD502317</t>
  </si>
  <si>
    <t>ORD501082</t>
  </si>
  <si>
    <t>ORD510272</t>
  </si>
  <si>
    <t>ORD507674</t>
  </si>
  <si>
    <t>ORD501029</t>
  </si>
  <si>
    <t>ORD510364</t>
  </si>
  <si>
    <t>ORD500959</t>
  </si>
  <si>
    <t>ORD507821</t>
  </si>
  <si>
    <t>CUST11743</t>
  </si>
  <si>
    <t>Customer 1743</t>
  </si>
  <si>
    <t>ORD504208</t>
  </si>
  <si>
    <t>ORD500088</t>
  </si>
  <si>
    <t>ORD500517</t>
  </si>
  <si>
    <t>ORD504449</t>
  </si>
  <si>
    <t>ORD508506</t>
  </si>
  <si>
    <t>ORD506353</t>
  </si>
  <si>
    <t>ORD501389</t>
  </si>
  <si>
    <t>ORD510168</t>
  </si>
  <si>
    <t>ORD504347</t>
  </si>
  <si>
    <t>ORD502818</t>
  </si>
  <si>
    <t>ORD504660</t>
  </si>
  <si>
    <t>ORD508087</t>
  </si>
  <si>
    <t>ORD506719</t>
  </si>
  <si>
    <t>ORD506089</t>
  </si>
  <si>
    <t>ORD502284</t>
  </si>
  <si>
    <t>ORD501719</t>
  </si>
  <si>
    <t>CUST12087</t>
  </si>
  <si>
    <t>Customer 2087</t>
  </si>
  <si>
    <t>ORD511860</t>
  </si>
  <si>
    <t>CUST10091</t>
  </si>
  <si>
    <t>Customer 91</t>
  </si>
  <si>
    <t>ORD506912</t>
  </si>
  <si>
    <t>ORD507179</t>
  </si>
  <si>
    <t>ORD504559</t>
  </si>
  <si>
    <t>ORD501220</t>
  </si>
  <si>
    <t>ORD511448</t>
  </si>
  <si>
    <t>ORD508816</t>
  </si>
  <si>
    <t>CUST11054</t>
  </si>
  <si>
    <t>Customer 1054</t>
  </si>
  <si>
    <t>ORD506913</t>
  </si>
  <si>
    <t>ORD511495</t>
  </si>
  <si>
    <t>CUST11392</t>
  </si>
  <si>
    <t>Customer 1392</t>
  </si>
  <si>
    <t>ORD504610</t>
  </si>
  <si>
    <t>ORD501622</t>
  </si>
  <si>
    <t>ORD502037</t>
  </si>
  <si>
    <t>ORD501806</t>
  </si>
  <si>
    <t>ORD508791</t>
  </si>
  <si>
    <t>ORD508875</t>
  </si>
  <si>
    <t>ORD509861</t>
  </si>
  <si>
    <t>CUST10111</t>
  </si>
  <si>
    <t>Customer 111</t>
  </si>
  <si>
    <t>ORD502136</t>
  </si>
  <si>
    <t>ORD505189</t>
  </si>
  <si>
    <t>ORD511728</t>
  </si>
  <si>
    <t>ORD501766</t>
  </si>
  <si>
    <t>CUST10096</t>
  </si>
  <si>
    <t>Customer 96</t>
  </si>
  <si>
    <t>ORD507795</t>
  </si>
  <si>
    <t>ORD506701</t>
  </si>
  <si>
    <t>ORD503742</t>
  </si>
  <si>
    <t>ORD510206</t>
  </si>
  <si>
    <t>ORD502595</t>
  </si>
  <si>
    <t>ORD505890</t>
  </si>
  <si>
    <t>ORD501829</t>
  </si>
  <si>
    <t>ORD506150</t>
  </si>
  <si>
    <t>ORD500905</t>
  </si>
  <si>
    <t>ORD508188</t>
  </si>
  <si>
    <t>ORD502366</t>
  </si>
  <si>
    <t>ORD508964</t>
  </si>
  <si>
    <t>CUST10822</t>
  </si>
  <si>
    <t>Customer 822</t>
  </si>
  <si>
    <t>ORD510640</t>
  </si>
  <si>
    <t>CUST12320</t>
  </si>
  <si>
    <t>Customer 2320</t>
  </si>
  <si>
    <t>ORD511427</t>
  </si>
  <si>
    <t>ORD503730</t>
  </si>
  <si>
    <t>ORD507445</t>
  </si>
  <si>
    <t>ORD503183</t>
  </si>
  <si>
    <t>CUST11781</t>
  </si>
  <si>
    <t>Customer 1781</t>
  </si>
  <si>
    <t>ORD508636</t>
  </si>
  <si>
    <t>ORD503349</t>
  </si>
  <si>
    <t>ORD506958</t>
  </si>
  <si>
    <t>ORD501086</t>
  </si>
  <si>
    <t>ORD504018</t>
  </si>
  <si>
    <t>ORD503933</t>
  </si>
  <si>
    <t>ORD507257</t>
  </si>
  <si>
    <t>CUST11792</t>
  </si>
  <si>
    <t>Customer 1792</t>
  </si>
  <si>
    <t>ORD503789</t>
  </si>
  <si>
    <t>ORD511538</t>
  </si>
  <si>
    <t>ORD509973</t>
  </si>
  <si>
    <t>ORD507088</t>
  </si>
  <si>
    <t>CUST11805</t>
  </si>
  <si>
    <t>Customer 1805</t>
  </si>
  <si>
    <t>ORD506673</t>
  </si>
  <si>
    <t>ORD506911</t>
  </si>
  <si>
    <t>ORD503380</t>
  </si>
  <si>
    <t>ORD503268</t>
  </si>
  <si>
    <t>ORD507678</t>
  </si>
  <si>
    <t>ORD507528</t>
  </si>
  <si>
    <t>CUST10210</t>
  </si>
  <si>
    <t>Customer 210</t>
  </si>
  <si>
    <t>ORD505995</t>
  </si>
  <si>
    <t>ORD504534</t>
  </si>
  <si>
    <t>CUST12308</t>
  </si>
  <si>
    <t>Customer 2308</t>
  </si>
  <si>
    <t>ORD504977</t>
  </si>
  <si>
    <t>ORD506281</t>
  </si>
  <si>
    <t>ORD507653</t>
  </si>
  <si>
    <t>CUST11147</t>
  </si>
  <si>
    <t>Customer 1147</t>
  </si>
  <si>
    <t>ORD504983</t>
  </si>
  <si>
    <t>ORD510747</t>
  </si>
  <si>
    <t>ORD502904</t>
  </si>
  <si>
    <t>ORD503634</t>
  </si>
  <si>
    <t>ORD500280</t>
  </si>
  <si>
    <t>ORD504050</t>
  </si>
  <si>
    <t>ORD503865</t>
  </si>
  <si>
    <t>CUST12300</t>
  </si>
  <si>
    <t>Customer 2300</t>
  </si>
  <si>
    <t>ORD508100</t>
  </si>
  <si>
    <t>ORD509561</t>
  </si>
  <si>
    <t>ORD504558</t>
  </si>
  <si>
    <t>ORD511401</t>
  </si>
  <si>
    <t>ORD505436</t>
  </si>
  <si>
    <t>ORD500684</t>
  </si>
  <si>
    <t>CUST10732</t>
  </si>
  <si>
    <t>Customer 732</t>
  </si>
  <si>
    <t>ORD508320</t>
  </si>
  <si>
    <t>ORD500067</t>
  </si>
  <si>
    <t>ORD505502</t>
  </si>
  <si>
    <t>ORD504557</t>
  </si>
  <si>
    <t>ORD509055</t>
  </si>
  <si>
    <t>ORD500671</t>
  </si>
  <si>
    <t>ORD505955</t>
  </si>
  <si>
    <t>ORD504820</t>
  </si>
  <si>
    <t>ORD511048</t>
  </si>
  <si>
    <t>ORD504339</t>
  </si>
  <si>
    <t>ORD508749</t>
  </si>
  <si>
    <t>ORD509423</t>
  </si>
  <si>
    <t>ORD507677</t>
  </si>
  <si>
    <t>ORD508637</t>
  </si>
  <si>
    <t>ORD501501</t>
  </si>
  <si>
    <t>ORD506537</t>
  </si>
  <si>
    <t>ORD510424</t>
  </si>
  <si>
    <t>CUST11559</t>
  </si>
  <si>
    <t>Customer 1559</t>
  </si>
  <si>
    <t>ORD502154</t>
  </si>
  <si>
    <t>ORD508021</t>
  </si>
  <si>
    <t>ORD509818</t>
  </si>
  <si>
    <t>ORD508898</t>
  </si>
  <si>
    <t>ORD501544</t>
  </si>
  <si>
    <t>CUST10709</t>
  </si>
  <si>
    <t>Customer 709</t>
  </si>
  <si>
    <t>ORD506724</t>
  </si>
  <si>
    <t>ORD501201</t>
  </si>
  <si>
    <t>CUST11564</t>
  </si>
  <si>
    <t>Customer 1564</t>
  </si>
  <si>
    <t>ORD503746</t>
  </si>
  <si>
    <t>ORD511252</t>
  </si>
  <si>
    <t>ORD505125</t>
  </si>
  <si>
    <t>CUST10499</t>
  </si>
  <si>
    <t>Customer 499</t>
  </si>
  <si>
    <t>ORD504114</t>
  </si>
  <si>
    <t>ORD503003</t>
  </si>
  <si>
    <t>CUST12172</t>
  </si>
  <si>
    <t>Customer 2172</t>
  </si>
  <si>
    <t>ORD500863</t>
  </si>
  <si>
    <t>ORD511833</t>
  </si>
  <si>
    <t>CUST11744</t>
  </si>
  <si>
    <t>Customer 1744</t>
  </si>
  <si>
    <t>ORD500100</t>
  </si>
  <si>
    <t>ORD501115</t>
  </si>
  <si>
    <t>ORD506469</t>
  </si>
  <si>
    <t>CUST12031</t>
  </si>
  <si>
    <t>Customer 2031</t>
  </si>
  <si>
    <t>ORD503394</t>
  </si>
  <si>
    <t>CUST12102</t>
  </si>
  <si>
    <t>Customer 2102</t>
  </si>
  <si>
    <t>ORD506391</t>
  </si>
  <si>
    <t>ORD501740</t>
  </si>
  <si>
    <t>ORD506384</t>
  </si>
  <si>
    <t>ORD509414</t>
  </si>
  <si>
    <t>ORD506808</t>
  </si>
  <si>
    <t>CUST11334</t>
  </si>
  <si>
    <t>Customer 1334</t>
  </si>
  <si>
    <t>ORD503467</t>
  </si>
  <si>
    <t>ORD502762</t>
  </si>
  <si>
    <t>ORD500323</t>
  </si>
  <si>
    <t>ORD505651</t>
  </si>
  <si>
    <t>CUST10617</t>
  </si>
  <si>
    <t>Customer 617</t>
  </si>
  <si>
    <t>ORD501653</t>
  </si>
  <si>
    <t>ORD508892</t>
  </si>
  <si>
    <t>CUST12051</t>
  </si>
  <si>
    <t>Customer 2051</t>
  </si>
  <si>
    <t>ORD502783</t>
  </si>
  <si>
    <t>ORD509685</t>
  </si>
  <si>
    <t>ORD502596</t>
  </si>
  <si>
    <t>CUST10666</t>
  </si>
  <si>
    <t>Customer 666</t>
  </si>
  <si>
    <t>ORD503624</t>
  </si>
  <si>
    <t>ORD504717</t>
  </si>
  <si>
    <t>ORD504233</t>
  </si>
  <si>
    <t>ORD510661</t>
  </si>
  <si>
    <t>ORD504274</t>
  </si>
  <si>
    <t>ORD501798</t>
  </si>
  <si>
    <t>ORD500663</t>
  </si>
  <si>
    <t>ORD510295</t>
  </si>
  <si>
    <t>CUST11974</t>
  </si>
  <si>
    <t>Customer 1974</t>
  </si>
  <si>
    <t>ORD501780</t>
  </si>
  <si>
    <t>CUST10341</t>
  </si>
  <si>
    <t>Customer 341</t>
  </si>
  <si>
    <t>ORD507460</t>
  </si>
  <si>
    <t>ORD511556</t>
  </si>
  <si>
    <t>CUST10848</t>
  </si>
  <si>
    <t>Customer 848</t>
  </si>
  <si>
    <t>ORD511881</t>
  </si>
  <si>
    <t>ORD511050</t>
  </si>
  <si>
    <t>CUST10879</t>
  </si>
  <si>
    <t>Customer 879</t>
  </si>
  <si>
    <t>ORD502064</t>
  </si>
  <si>
    <t>ORD505724</t>
  </si>
  <si>
    <t>ORD501373</t>
  </si>
  <si>
    <t>CUST10149</t>
  </si>
  <si>
    <t>Customer 149</t>
  </si>
  <si>
    <t>ORD502512</t>
  </si>
  <si>
    <t>ORD507651</t>
  </si>
  <si>
    <t>ORD504344</t>
  </si>
  <si>
    <t>ORD504329</t>
  </si>
  <si>
    <t>CUST11638</t>
  </si>
  <si>
    <t>Customer 1638</t>
  </si>
  <si>
    <t>ORD500768</t>
  </si>
  <si>
    <t>ORD500837</t>
  </si>
  <si>
    <t>ORD508591</t>
  </si>
  <si>
    <t>ORD508168</t>
  </si>
  <si>
    <t>ORD500522</t>
  </si>
  <si>
    <t>ORD505355</t>
  </si>
  <si>
    <t>ORD511075</t>
  </si>
  <si>
    <t>ORD507454</t>
  </si>
  <si>
    <t>ORD507802</t>
  </si>
  <si>
    <t>ORD503657</t>
  </si>
  <si>
    <t>ORD510949</t>
  </si>
  <si>
    <t>ORD508327</t>
  </si>
  <si>
    <t>ORD507629</t>
  </si>
  <si>
    <t>ORD506652</t>
  </si>
  <si>
    <t>ORD502202</t>
  </si>
  <si>
    <t>ORD503190</t>
  </si>
  <si>
    <t>ORD502729</t>
  </si>
  <si>
    <t>ORD510307</t>
  </si>
  <si>
    <t>ORD503627</t>
  </si>
  <si>
    <t>ORD509642</t>
  </si>
  <si>
    <t>ORD511290</t>
  </si>
  <si>
    <t>ORD506122</t>
  </si>
  <si>
    <t>ORD508622</t>
  </si>
  <si>
    <t>ORD504708</t>
  </si>
  <si>
    <t>ORD506839</t>
  </si>
  <si>
    <t>CUST10526</t>
  </si>
  <si>
    <t>Customer 526</t>
  </si>
  <si>
    <t>ORD508102</t>
  </si>
  <si>
    <t>CUST10602</t>
  </si>
  <si>
    <t>Customer 602</t>
  </si>
  <si>
    <t>ORD507566</t>
  </si>
  <si>
    <t>ORD501269</t>
  </si>
  <si>
    <t>ORD508374</t>
  </si>
  <si>
    <t>ORD509084</t>
  </si>
  <si>
    <t>ORD504772</t>
  </si>
  <si>
    <t>ORD501785</t>
  </si>
  <si>
    <t>ORD506786</t>
  </si>
  <si>
    <t>ORD506862</t>
  </si>
  <si>
    <t>ORD509233</t>
  </si>
  <si>
    <t>ORD503891</t>
  </si>
  <si>
    <t>CUST10909</t>
  </si>
  <si>
    <t>Customer 909</t>
  </si>
  <si>
    <t>ORD502347</t>
  </si>
  <si>
    <t>ORD504532</t>
  </si>
  <si>
    <t>CUST11340</t>
  </si>
  <si>
    <t>Customer 1340</t>
  </si>
  <si>
    <t>ORD502491</t>
  </si>
  <si>
    <t>ORD505386</t>
  </si>
  <si>
    <t>ORD511294</t>
  </si>
  <si>
    <t>ORD508223</t>
  </si>
  <si>
    <t>CUST12487</t>
  </si>
  <si>
    <t>Customer 2487</t>
  </si>
  <si>
    <t>ORD511694</t>
  </si>
  <si>
    <t>ORD503947</t>
  </si>
  <si>
    <t>ORD508062</t>
  </si>
  <si>
    <t>CUST11280</t>
  </si>
  <si>
    <t>Customer 1280</t>
  </si>
  <si>
    <t>ORD505745</t>
  </si>
  <si>
    <t>ORD510751</t>
  </si>
  <si>
    <t>ORD509296</t>
  </si>
  <si>
    <t>ORD508586</t>
  </si>
  <si>
    <t>ORD503324</t>
  </si>
  <si>
    <t>ORD510868</t>
  </si>
  <si>
    <t>ORD505300</t>
  </si>
  <si>
    <t>ORD510565</t>
  </si>
  <si>
    <t>ORD511064</t>
  </si>
  <si>
    <t>ORD507756</t>
  </si>
  <si>
    <t>ORD509969</t>
  </si>
  <si>
    <t>ORD503024</t>
  </si>
  <si>
    <t>ORD508113</t>
  </si>
  <si>
    <t>CUST11167</t>
  </si>
  <si>
    <t>Customer 1167</t>
  </si>
  <si>
    <t>ORD505957</t>
  </si>
  <si>
    <t>ORD504315</t>
  </si>
  <si>
    <t>ORD507200</t>
  </si>
  <si>
    <t>ORD504896</t>
  </si>
  <si>
    <t>ORD501842</t>
  </si>
  <si>
    <t>ORD508589</t>
  </si>
  <si>
    <t>ORD508860</t>
  </si>
  <si>
    <t>CUST12436</t>
  </si>
  <si>
    <t>Customer 2436</t>
  </si>
  <si>
    <t>ORD504778</t>
  </si>
  <si>
    <t>ORD504549</t>
  </si>
  <si>
    <t>CUST12125</t>
  </si>
  <si>
    <t>Customer 2125</t>
  </si>
  <si>
    <t>ORD511269</t>
  </si>
  <si>
    <t>ORD500617</t>
  </si>
  <si>
    <t>ORD504703</t>
  </si>
  <si>
    <t>ORD503076</t>
  </si>
  <si>
    <t>ORD500427</t>
  </si>
  <si>
    <t>ORD501904</t>
  </si>
  <si>
    <t>ORD511068</t>
  </si>
  <si>
    <t>ORD504259</t>
  </si>
  <si>
    <t>ORD509965</t>
  </si>
  <si>
    <t>ORD506127</t>
  </si>
  <si>
    <t>ORD502320</t>
  </si>
  <si>
    <t>CUST10650</t>
  </si>
  <si>
    <t>Customer 650</t>
  </si>
  <si>
    <t>ORD501988</t>
  </si>
  <si>
    <t>CUST12119</t>
  </si>
  <si>
    <t>Customer 2119</t>
  </si>
  <si>
    <t>ORD509492</t>
  </si>
  <si>
    <t>ORD511208</t>
  </si>
  <si>
    <t>ORD508108</t>
  </si>
  <si>
    <t>ORD506037</t>
  </si>
  <si>
    <t>ORD507374</t>
  </si>
  <si>
    <t>ORD508325</t>
  </si>
  <si>
    <t>ORD502462</t>
  </si>
  <si>
    <t>ORD504458</t>
  </si>
  <si>
    <t>ORD504040</t>
  </si>
  <si>
    <t>CUST11223</t>
  </si>
  <si>
    <t>Customer 1223</t>
  </si>
  <si>
    <t>ORD503863</t>
  </si>
  <si>
    <t>ORD509617</t>
  </si>
  <si>
    <t>CUST10695</t>
  </si>
  <si>
    <t>Customer 695</t>
  </si>
  <si>
    <t>ORD510571</t>
  </si>
  <si>
    <t>ORD504324</t>
  </si>
  <si>
    <t>ORD505537</t>
  </si>
  <si>
    <t>ORD505634</t>
  </si>
  <si>
    <t>ORD502618</t>
  </si>
  <si>
    <t>ORD505705</t>
  </si>
  <si>
    <t>ORD501644</t>
  </si>
  <si>
    <t>CUST12090</t>
  </si>
  <si>
    <t>Customer 2090</t>
  </si>
  <si>
    <t>ORD511440</t>
  </si>
  <si>
    <t>ORD502662</t>
  </si>
  <si>
    <t>ORD511630</t>
  </si>
  <si>
    <t>ORD500677</t>
  </si>
  <si>
    <t>CUST10240</t>
  </si>
  <si>
    <t>Customer 240</t>
  </si>
  <si>
    <t>ORD505228</t>
  </si>
  <si>
    <t>ORD505984</t>
  </si>
  <si>
    <t>CUST10093</t>
  </si>
  <si>
    <t>Customer 93</t>
  </si>
  <si>
    <t>ORD501175</t>
  </si>
  <si>
    <t>ORD500599</t>
  </si>
  <si>
    <t>ORD508595</t>
  </si>
  <si>
    <t>ORD501347</t>
  </si>
  <si>
    <t>ORD501005</t>
  </si>
  <si>
    <t>CUST10905</t>
  </si>
  <si>
    <t>Customer 905</t>
  </si>
  <si>
    <t>ORD503242</t>
  </si>
  <si>
    <t>ORD506204</t>
  </si>
  <si>
    <t>ORD500793</t>
  </si>
  <si>
    <t>CUST11344</t>
  </si>
  <si>
    <t>Customer 1344</t>
  </si>
  <si>
    <t>ORD508440</t>
  </si>
  <si>
    <t>CUST10815</t>
  </si>
  <si>
    <t>Customer 815</t>
  </si>
  <si>
    <t>ORD503363</t>
  </si>
  <si>
    <t>ORD502338</t>
  </si>
  <si>
    <t>ORD509375</t>
  </si>
  <si>
    <t>ORD501979</t>
  </si>
  <si>
    <t>CUST12073</t>
  </si>
  <si>
    <t>Customer 2073</t>
  </si>
  <si>
    <t>ORD503705</t>
  </si>
  <si>
    <t>CUST11243</t>
  </si>
  <si>
    <t>Customer 1243</t>
  </si>
  <si>
    <t>ORD507972</t>
  </si>
  <si>
    <t>ORD501188</t>
  </si>
  <si>
    <t>ORD500537</t>
  </si>
  <si>
    <t>ORD506970</t>
  </si>
  <si>
    <t>CUST11485</t>
  </si>
  <si>
    <t>Customer 1485</t>
  </si>
  <si>
    <t>ORD501976</t>
  </si>
  <si>
    <t>ORD509856</t>
  </si>
  <si>
    <t>CUST10061</t>
  </si>
  <si>
    <t>Customer 61</t>
  </si>
  <si>
    <t>ORD503259</t>
  </si>
  <si>
    <t>ORD505919</t>
  </si>
  <si>
    <t>ORD511699</t>
  </si>
  <si>
    <t>ORD503774</t>
  </si>
  <si>
    <t>ORD504421</t>
  </si>
  <si>
    <t>ORD506154</t>
  </si>
  <si>
    <t>ORD511590</t>
  </si>
  <si>
    <t>CUST10317</t>
  </si>
  <si>
    <t>Customer 317</t>
  </si>
  <si>
    <t>ORD502707</t>
  </si>
  <si>
    <t>CUST10045</t>
  </si>
  <si>
    <t>Customer 45</t>
  </si>
  <si>
    <t>ORD503967</t>
  </si>
  <si>
    <t>ORD509920</t>
  </si>
  <si>
    <t>ORD509809</t>
  </si>
  <si>
    <t>ORD504179</t>
  </si>
  <si>
    <t>CUST10997</t>
  </si>
  <si>
    <t>Customer 997</t>
  </si>
  <si>
    <t>ORD502002</t>
  </si>
  <si>
    <t>CUST12498</t>
  </si>
  <si>
    <t>Customer 2498</t>
  </si>
  <si>
    <t>ORD504766</t>
  </si>
  <si>
    <t>ORD504042</t>
  </si>
  <si>
    <t>ORD500340</t>
  </si>
  <si>
    <t>ORD509130</t>
  </si>
  <si>
    <t>ORD504590</t>
  </si>
  <si>
    <t>CUST10453</t>
  </si>
  <si>
    <t>Customer 453</t>
  </si>
  <si>
    <t>ORD503370</t>
  </si>
  <si>
    <t>ORD510520</t>
  </si>
  <si>
    <t>ORD510156</t>
  </si>
  <si>
    <t>CUST11654</t>
  </si>
  <si>
    <t>Customer 1654</t>
  </si>
  <si>
    <t>ORD507901</t>
  </si>
  <si>
    <t>CUST11604</t>
  </si>
  <si>
    <t>Customer 1604</t>
  </si>
  <si>
    <t>ORD510337</t>
  </si>
  <si>
    <t>ORD511395</t>
  </si>
  <si>
    <t>ORD504584</t>
  </si>
  <si>
    <t>ORD501505</t>
  </si>
  <si>
    <t>ORD508450</t>
  </si>
  <si>
    <t>ORD511984</t>
  </si>
  <si>
    <t>ORD505344</t>
  </si>
  <si>
    <t>ORD501401</t>
  </si>
  <si>
    <t>ORD505799</t>
  </si>
  <si>
    <t>ORD503277</t>
  </si>
  <si>
    <t>CUST11438</t>
  </si>
  <si>
    <t>Customer 1438</t>
  </si>
  <si>
    <t>ORD505597</t>
  </si>
  <si>
    <t>ORD509167</t>
  </si>
  <si>
    <t>ORD510300</t>
  </si>
  <si>
    <t>ORD509761</t>
  </si>
  <si>
    <t>ORD511014</t>
  </si>
  <si>
    <t>ORD501872</t>
  </si>
  <si>
    <t>ORD511921</t>
  </si>
  <si>
    <t>ORD506189</t>
  </si>
  <si>
    <t>ORD502758</t>
  </si>
  <si>
    <t>ORD507818</t>
  </si>
  <si>
    <t>ORD511425</t>
  </si>
  <si>
    <t>ORD500627</t>
  </si>
  <si>
    <t>ORD508192</t>
  </si>
  <si>
    <t>ORD507399</t>
  </si>
  <si>
    <t>CUST11061</t>
  </si>
  <si>
    <t>Customer 1061</t>
  </si>
  <si>
    <t>ORD506006</t>
  </si>
  <si>
    <t>CUST12159</t>
  </si>
  <si>
    <t>Customer 2159</t>
  </si>
  <si>
    <t>ORD508417</t>
  </si>
  <si>
    <t>ORD507768</t>
  </si>
  <si>
    <t>CUST11610</t>
  </si>
  <si>
    <t>Customer 1610</t>
  </si>
  <si>
    <t>ORD510569</t>
  </si>
  <si>
    <t>ORD501371</t>
  </si>
  <si>
    <t>ORD506403</t>
  </si>
  <si>
    <t>CUST10670</t>
  </si>
  <si>
    <t>Customer 670</t>
  </si>
  <si>
    <t>ORD509904</t>
  </si>
  <si>
    <t>ORD504080</t>
  </si>
  <si>
    <t>ORD509412</t>
  </si>
  <si>
    <t>CUST11408</t>
  </si>
  <si>
    <t>Customer 1408</t>
  </si>
  <si>
    <t>ORD506304</t>
  </si>
  <si>
    <t>ORD504342</t>
  </si>
  <si>
    <t>ORD507020</t>
  </si>
  <si>
    <t>ORD506344</t>
  </si>
  <si>
    <t>ORD500789</t>
  </si>
  <si>
    <t>ORD502500</t>
  </si>
  <si>
    <t>ORD509076</t>
  </si>
  <si>
    <t>ORD508411</t>
  </si>
  <si>
    <t>ORD510636</t>
  </si>
  <si>
    <t>ORD501715</t>
  </si>
  <si>
    <t>ORD503483</t>
  </si>
  <si>
    <t>ORD503379</t>
  </si>
  <si>
    <t>ORD509575</t>
  </si>
  <si>
    <t>ORD503731</t>
  </si>
  <si>
    <t>ORD501217</t>
  </si>
  <si>
    <t>ORD502429</t>
  </si>
  <si>
    <t>CUST11221</t>
  </si>
  <si>
    <t>Customer 1221</t>
  </si>
  <si>
    <t>ORD507170</t>
  </si>
  <si>
    <t>ORD506871</t>
  </si>
  <si>
    <t>ORD509599</t>
  </si>
  <si>
    <t>ORD507306</t>
  </si>
  <si>
    <t>ORD504753</t>
  </si>
  <si>
    <t>CUST10920</t>
  </si>
  <si>
    <t>Customer 920</t>
  </si>
  <si>
    <t>ORD511262</t>
  </si>
  <si>
    <t>ORD510036</t>
  </si>
  <si>
    <t>ORD507347</t>
  </si>
  <si>
    <t>ORD502199</t>
  </si>
  <si>
    <t>ORD511895</t>
  </si>
  <si>
    <t>ORD505154</t>
  </si>
  <si>
    <t>ORD504036</t>
  </si>
  <si>
    <t>ORD500336</t>
  </si>
  <si>
    <t>ORD509483</t>
  </si>
  <si>
    <t>ORD500803</t>
  </si>
  <si>
    <t>ORD502636</t>
  </si>
  <si>
    <t>ORD505007</t>
  </si>
  <si>
    <t>ORD504692</t>
  </si>
  <si>
    <t>ORD500960</t>
  </si>
  <si>
    <t>ORD505046</t>
  </si>
  <si>
    <t>ORD508847</t>
  </si>
  <si>
    <t>ORD502405</t>
  </si>
  <si>
    <t>ORD504139</t>
  </si>
  <si>
    <t>CUST11314</t>
  </si>
  <si>
    <t>Customer 1314</t>
  </si>
  <si>
    <t>ORD505336</t>
  </si>
  <si>
    <t>ORD504583</t>
  </si>
  <si>
    <t>CUST11806</t>
  </si>
  <si>
    <t>Customer 1806</t>
  </si>
  <si>
    <t>ORD509629</t>
  </si>
  <si>
    <t>ORD504397</t>
  </si>
  <si>
    <t>ORD501548</t>
  </si>
  <si>
    <t>CUST12088</t>
  </si>
  <si>
    <t>Customer 2088</t>
  </si>
  <si>
    <t>ORD501545</t>
  </si>
  <si>
    <t>ORD504116</t>
  </si>
  <si>
    <t>ORD502797</t>
  </si>
  <si>
    <t>ORD504639</t>
  </si>
  <si>
    <t>CUST11775</t>
  </si>
  <si>
    <t>Customer 1775</t>
  </si>
  <si>
    <t>ORD506421</t>
  </si>
  <si>
    <t>CUST10966</t>
  </si>
  <si>
    <t>Customer 966</t>
  </si>
  <si>
    <t>ORD504694</t>
  </si>
  <si>
    <t>ORD505361</t>
  </si>
  <si>
    <t>CUST10278</t>
  </si>
  <si>
    <t>Customer 278</t>
  </si>
  <si>
    <t>ORD502454</t>
  </si>
  <si>
    <t>ORD510514</t>
  </si>
  <si>
    <t>ORD505307</t>
  </si>
  <si>
    <t>ORD500591</t>
  </si>
  <si>
    <t>ORD504731</t>
  </si>
  <si>
    <t>ORD508922</t>
  </si>
  <si>
    <t>ORD510818</t>
  </si>
  <si>
    <t>ORD508716</t>
  </si>
  <si>
    <t>ORD504713</t>
  </si>
  <si>
    <t>ORD506722</t>
  </si>
  <si>
    <t>CUST10527</t>
  </si>
  <si>
    <t>Customer 527</t>
  </si>
  <si>
    <t>ORD500115</t>
  </si>
  <si>
    <t>ORD509389</t>
  </si>
  <si>
    <t>ORD503480</t>
  </si>
  <si>
    <t>CUST11166</t>
  </si>
  <si>
    <t>Customer 1166</t>
  </si>
  <si>
    <t>ORD503054</t>
  </si>
  <si>
    <t>ORD509935</t>
  </si>
  <si>
    <t>CUST10414</t>
  </si>
  <si>
    <t>Customer 414</t>
  </si>
  <si>
    <t>ORD503200</t>
  </si>
  <si>
    <t>ORD509346</t>
  </si>
  <si>
    <t>ORD507540</t>
  </si>
  <si>
    <t>ORD510189</t>
  </si>
  <si>
    <t>ORD506695</t>
  </si>
  <si>
    <t>CUST12182</t>
  </si>
  <si>
    <t>Customer 2182</t>
  </si>
  <si>
    <t>ORD508692</t>
  </si>
  <si>
    <t>ORD511868</t>
  </si>
  <si>
    <t>ORD501265</t>
  </si>
  <si>
    <t>ORD507424</t>
  </si>
  <si>
    <t>ORD509630</t>
  </si>
  <si>
    <t>ORD508602</t>
  </si>
  <si>
    <t>ORD502693</t>
  </si>
  <si>
    <t>ORD503999</t>
  </si>
  <si>
    <t>ORD510742</t>
  </si>
  <si>
    <t>ORD508442</t>
  </si>
  <si>
    <t>ORD502598</t>
  </si>
  <si>
    <t>ORD500948</t>
  </si>
  <si>
    <t>ORD509227</t>
  </si>
  <si>
    <t>ORD500952</t>
  </si>
  <si>
    <t>ORD500933</t>
  </si>
  <si>
    <t>ORD500484</t>
  </si>
  <si>
    <t>ORD503160</t>
  </si>
  <si>
    <t>CUST12173</t>
  </si>
  <si>
    <t>Customer 2173</t>
  </si>
  <si>
    <t>ORD507827</t>
  </si>
  <si>
    <t>ORD504974</t>
  </si>
  <si>
    <t>ORD501077</t>
  </si>
  <si>
    <t>ORD503017</t>
  </si>
  <si>
    <t>ORD508175</t>
  </si>
  <si>
    <t>ORD508368</t>
  </si>
  <si>
    <t>ORD502603</t>
  </si>
  <si>
    <t>ORD505723</t>
  </si>
  <si>
    <t>CUST12077</t>
  </si>
  <si>
    <t>Customer 2077</t>
  </si>
  <si>
    <t>ORD504374</t>
  </si>
  <si>
    <t>ORD506517</t>
  </si>
  <si>
    <t>CUST10865</t>
  </si>
  <si>
    <t>Customer 865</t>
  </si>
  <si>
    <t>ORD502486</t>
  </si>
  <si>
    <t>ORD502861</t>
  </si>
  <si>
    <t>ORD511007</t>
  </si>
  <si>
    <t>ORD506639</t>
  </si>
  <si>
    <t>ORD510951</t>
  </si>
  <si>
    <t>ORD507223</t>
  </si>
  <si>
    <t>ORD505560</t>
  </si>
  <si>
    <t>CUST12153</t>
  </si>
  <si>
    <t>Customer 2153</t>
  </si>
  <si>
    <t>ORD508336</t>
  </si>
  <si>
    <t>ORD501983</t>
  </si>
  <si>
    <t>ORD508472</t>
  </si>
  <si>
    <t>CUST10017</t>
  </si>
  <si>
    <t>Customer 17</t>
  </si>
  <si>
    <t>ORD506485</t>
  </si>
  <si>
    <t>ORD504468</t>
  </si>
  <si>
    <t>ORD509790</t>
  </si>
  <si>
    <t>ORD508799</t>
  </si>
  <si>
    <t>ORD510691</t>
  </si>
  <si>
    <t>ORD506118</t>
  </si>
  <si>
    <t>ORD505248</t>
  </si>
  <si>
    <t>ORD501165</t>
  </si>
  <si>
    <t>ORD509548</t>
  </si>
  <si>
    <t>ORD506681</t>
  </si>
  <si>
    <t>ORD505180</t>
  </si>
  <si>
    <t>ORD506682</t>
  </si>
  <si>
    <t>ORD506936</t>
  </si>
  <si>
    <t>ORD510936</t>
  </si>
  <si>
    <t>CUST11409</t>
  </si>
  <si>
    <t>Customer 1409</t>
  </si>
  <si>
    <t>ORD507214</t>
  </si>
  <si>
    <t>ORD511657</t>
  </si>
  <si>
    <t>ORD501520</t>
  </si>
  <si>
    <t>ORD502597</t>
  </si>
  <si>
    <t>ORD503348</t>
  </si>
  <si>
    <t>CUST10484</t>
  </si>
  <si>
    <t>Customer 484</t>
  </si>
  <si>
    <t>ORD503769</t>
  </si>
  <si>
    <t>ORD505775</t>
  </si>
  <si>
    <t>ORD506519</t>
  </si>
  <si>
    <t>CUST11782</t>
  </si>
  <si>
    <t>Customer 1782</t>
  </si>
  <si>
    <t>ORD507551</t>
  </si>
  <si>
    <t>ORD503653</t>
  </si>
  <si>
    <t>ORD502195</t>
  </si>
  <si>
    <t>ORD507568</t>
  </si>
  <si>
    <t>ORD511155</t>
  </si>
  <si>
    <t>CUST11270</t>
  </si>
  <si>
    <t>Customer 1270</t>
  </si>
  <si>
    <t>ORD510351</t>
  </si>
  <si>
    <t>ORD506595</t>
  </si>
  <si>
    <t>ORD502131</t>
  </si>
  <si>
    <t>ORD506716</t>
  </si>
  <si>
    <t>ORD505505</t>
  </si>
  <si>
    <t>ORD508018</t>
  </si>
  <si>
    <t>CUST12408</t>
  </si>
  <si>
    <t>Customer 2408</t>
  </si>
  <si>
    <t>ORD506069</t>
  </si>
  <si>
    <t>ORD503050</t>
  </si>
  <si>
    <t>ORD502461</t>
  </si>
  <si>
    <t>ORD510811</t>
  </si>
  <si>
    <t>ORD500847</t>
  </si>
  <si>
    <t>ORD510406</t>
  </si>
  <si>
    <t>ORD506395</t>
  </si>
  <si>
    <t>ORD500880</t>
  </si>
  <si>
    <t>ORD508840</t>
  </si>
  <si>
    <t>ORD508315</t>
  </si>
  <si>
    <t>ORD508110</t>
  </si>
  <si>
    <t>ORD501103</t>
  </si>
  <si>
    <t>ORD510073</t>
  </si>
  <si>
    <t>ORD510231</t>
  </si>
  <si>
    <t>ORD505203</t>
  </si>
  <si>
    <t>ORD508921</t>
  </si>
  <si>
    <t>ORD511933</t>
  </si>
  <si>
    <t>ORD506273</t>
  </si>
  <si>
    <t>ORD508144</t>
  </si>
  <si>
    <t>CUST11948</t>
  </si>
  <si>
    <t>Customer 1948</t>
  </si>
  <si>
    <t>ORD508150</t>
  </si>
  <si>
    <t>ORD509404</t>
  </si>
  <si>
    <t>ORD507228</t>
  </si>
  <si>
    <t>ORD504235</t>
  </si>
  <si>
    <t>ORD505553</t>
  </si>
  <si>
    <t>ORD511951</t>
  </si>
  <si>
    <t>ORD504538</t>
  </si>
  <si>
    <t>ORD507203</t>
  </si>
  <si>
    <t>ORD508202</t>
  </si>
  <si>
    <t>ORD505763</t>
  </si>
  <si>
    <t>ORD507086</t>
  </si>
  <si>
    <t>ORD508896</t>
  </si>
  <si>
    <t>ORD500301</t>
  </si>
  <si>
    <t>ORD502966</t>
  </si>
  <si>
    <t>ORD509715</t>
  </si>
  <si>
    <t>ORD505056</t>
  </si>
  <si>
    <t>ORD510197</t>
  </si>
  <si>
    <t>ORD504104</t>
  </si>
  <si>
    <t>ORD500233</t>
  </si>
  <si>
    <t>ORD511407</t>
  </si>
  <si>
    <t>ORD500241</t>
  </si>
  <si>
    <t>ORD505304</t>
  </si>
  <si>
    <t>ORD505526</t>
  </si>
  <si>
    <t>CUST11812</t>
  </si>
  <si>
    <t>Customer 1812</t>
  </si>
  <si>
    <t>ORD500109</t>
  </si>
  <si>
    <t>ORD503577</t>
  </si>
  <si>
    <t>ORD504346</t>
  </si>
  <si>
    <t>ORD510162</t>
  </si>
  <si>
    <t>ORD502770</t>
  </si>
  <si>
    <t>ORD500098</t>
  </si>
  <si>
    <t>ORD511017</t>
  </si>
  <si>
    <t>ORD500509</t>
  </si>
  <si>
    <t>ORD507863</t>
  </si>
  <si>
    <t>ORD508803</t>
  </si>
  <si>
    <t>CUST10273</t>
  </si>
  <si>
    <t>Customer 273</t>
  </si>
  <si>
    <t>ORD507126</t>
  </si>
  <si>
    <t>ORD501063</t>
  </si>
  <si>
    <t>ORD503985</t>
  </si>
  <si>
    <t>CUST10844</t>
  </si>
  <si>
    <t>Customer 844</t>
  </si>
  <si>
    <t>ORD510581</t>
  </si>
  <si>
    <t>ORD507045</t>
  </si>
  <si>
    <t>CUST11343</t>
  </si>
  <si>
    <t>Customer 1343</t>
  </si>
  <si>
    <t>ORD501555</t>
  </si>
  <si>
    <t>CUST12454</t>
  </si>
  <si>
    <t>Customer 2454</t>
  </si>
  <si>
    <t>ORD501203</t>
  </si>
  <si>
    <t>ORD502434</t>
  </si>
  <si>
    <t>ORD503489</t>
  </si>
  <si>
    <t>ORD505630</t>
  </si>
  <si>
    <t>ORD507937</t>
  </si>
  <si>
    <t>ORD511854</t>
  </si>
  <si>
    <t>CUST11032</t>
  </si>
  <si>
    <t>Customer 1032</t>
  </si>
  <si>
    <t>ORD511302</t>
  </si>
  <si>
    <t>ORD500562</t>
  </si>
  <si>
    <t>ORD503414</t>
  </si>
  <si>
    <t>ORD505473</t>
  </si>
  <si>
    <t>ORD510549</t>
  </si>
  <si>
    <t>ORD509993</t>
  </si>
  <si>
    <t>ORD507272</t>
  </si>
  <si>
    <t>ORD509024</t>
  </si>
  <si>
    <t>ORD507414</t>
  </si>
  <si>
    <t>ORD504775</t>
  </si>
  <si>
    <t>ORD510701</t>
  </si>
  <si>
    <t>ORD503885</t>
  </si>
  <si>
    <t>ORD502508</t>
  </si>
  <si>
    <t>ORD509342</t>
  </si>
  <si>
    <t>CUST10245</t>
  </si>
  <si>
    <t>Customer 245</t>
  </si>
  <si>
    <t>ORD508888</t>
  </si>
  <si>
    <t>ORD503679</t>
  </si>
  <si>
    <t>ORD505934</t>
  </si>
  <si>
    <t>ORD506791</t>
  </si>
  <si>
    <t>ORD509419</t>
  </si>
  <si>
    <t>ORD503909</t>
  </si>
  <si>
    <t>ORD506103</t>
  </si>
  <si>
    <t>ORD500669</t>
  </si>
  <si>
    <t>ORD503421</t>
  </si>
  <si>
    <t>CUST12431</t>
  </si>
  <si>
    <t>Customer 2431</t>
  </si>
  <si>
    <t>ORD500339</t>
  </si>
  <si>
    <t>ORD511805</t>
  </si>
  <si>
    <t>ORD510179</t>
  </si>
  <si>
    <t>ORD502969</t>
  </si>
  <si>
    <t>ORD504045</t>
  </si>
  <si>
    <t>ORD508767</t>
  </si>
  <si>
    <t>CUST11305</t>
  </si>
  <si>
    <t>Customer 1305</t>
  </si>
  <si>
    <t>ORD504948</t>
  </si>
  <si>
    <t>ORD507332</t>
  </si>
  <si>
    <t>ORD508241</t>
  </si>
  <si>
    <t>ORD510134</t>
  </si>
  <si>
    <t>ORD501623</t>
  </si>
  <si>
    <t>ORD504130</t>
  </si>
  <si>
    <t>CUST11388</t>
  </si>
  <si>
    <t>Customer 1388</t>
  </si>
  <si>
    <t>ORD510041</t>
  </si>
  <si>
    <t>ORD500251</t>
  </si>
  <si>
    <t>ORD500159</t>
  </si>
  <si>
    <t>ORD502849</t>
  </si>
  <si>
    <t>ORD505389</t>
  </si>
  <si>
    <t>ORD503772</t>
  </si>
  <si>
    <t>ORD509479</t>
  </si>
  <si>
    <t>ORD506394</t>
  </si>
  <si>
    <t>ORD500436</t>
  </si>
  <si>
    <t>ORD508375</t>
  </si>
  <si>
    <t>ORD503846</t>
  </si>
  <si>
    <t>ORD510324</t>
  </si>
  <si>
    <t>ORD501869</t>
  </si>
  <si>
    <t>ORD505378</t>
  </si>
  <si>
    <t>ORD503877</t>
  </si>
  <si>
    <t>ORD501877</t>
  </si>
  <si>
    <t>CUST12226</t>
  </si>
  <si>
    <t>Customer 2226</t>
  </si>
  <si>
    <t>ORD502083</t>
  </si>
  <si>
    <t>CUST10475</t>
  </si>
  <si>
    <t>Customer 475</t>
  </si>
  <si>
    <t>ORD510857</t>
  </si>
  <si>
    <t>ORD511792</t>
  </si>
  <si>
    <t>ORD506310</t>
  </si>
  <si>
    <t>CUST10249</t>
  </si>
  <si>
    <t>Customer 249</t>
  </si>
  <si>
    <t>ORD507578</t>
  </si>
  <si>
    <t>ORD502254</t>
  </si>
  <si>
    <t>ORD507144</t>
  </si>
  <si>
    <t>ORD504732</t>
  </si>
  <si>
    <t>ORD506018</t>
  </si>
  <si>
    <t>ORD504629</t>
  </si>
  <si>
    <t>ORD510665</t>
  </si>
  <si>
    <t>ORD510810</t>
  </si>
  <si>
    <t>ORD510547</t>
  </si>
  <si>
    <t>ORD501498</t>
  </si>
  <si>
    <t>ORD510815</t>
  </si>
  <si>
    <t>ORD506856</t>
  </si>
  <si>
    <t>ORD505143</t>
  </si>
  <si>
    <t>CUST10750</t>
  </si>
  <si>
    <t>Customer 750</t>
  </si>
  <si>
    <t>ORD500694</t>
  </si>
  <si>
    <t>ORD507998</t>
  </si>
  <si>
    <t>ORD500903</t>
  </si>
  <si>
    <t>ORD509289</t>
  </si>
  <si>
    <t>CUST10832</t>
  </si>
  <si>
    <t>Customer 832</t>
  </si>
  <si>
    <t>ORD507749</t>
  </si>
  <si>
    <t>ORD510006</t>
  </si>
  <si>
    <t>ORD504664</t>
  </si>
  <si>
    <t>ORD505967</t>
  </si>
  <si>
    <t>ORD510685</t>
  </si>
  <si>
    <t>ORD509403</t>
  </si>
  <si>
    <t>CUST10610</t>
  </si>
  <si>
    <t>Customer 610</t>
  </si>
  <si>
    <t>ORD506109</t>
  </si>
  <si>
    <t>ORD503171</t>
  </si>
  <si>
    <t>CUST11858</t>
  </si>
  <si>
    <t>Customer 1858</t>
  </si>
  <si>
    <t>ORD500611</t>
  </si>
  <si>
    <t>ORD509564</t>
  </si>
  <si>
    <t>ORD505395</t>
  </si>
  <si>
    <t>ORD508548</t>
  </si>
  <si>
    <t>ORD501900</t>
  </si>
  <si>
    <t>CUST11025</t>
  </si>
  <si>
    <t>Customer 1025</t>
  </si>
  <si>
    <t>ORD507657</t>
  </si>
  <si>
    <t>CUST11995</t>
  </si>
  <si>
    <t>Customer 1995</t>
  </si>
  <si>
    <t>ORD504108</t>
  </si>
  <si>
    <t>ORD507303</t>
  </si>
  <si>
    <t>ORD506061</t>
  </si>
  <si>
    <t>CUST11849</t>
  </si>
  <si>
    <t>Customer 1849</t>
  </si>
  <si>
    <t>ORD505174</t>
  </si>
  <si>
    <t>ORD506401</t>
  </si>
  <si>
    <t>ORD507128</t>
  </si>
  <si>
    <t>CUST12372</t>
  </si>
  <si>
    <t>Customer 2372</t>
  </si>
  <si>
    <t>ORD504459</t>
  </si>
  <si>
    <t>ORD500615</t>
  </si>
  <si>
    <t>ORD511865</t>
  </si>
  <si>
    <t>CUST11302</t>
  </si>
  <si>
    <t>Customer 1302</t>
  </si>
  <si>
    <t>ORD504699</t>
  </si>
  <si>
    <t>ORD504387</t>
  </si>
  <si>
    <t>ORD501731</t>
  </si>
  <si>
    <t>ORD510369</t>
  </si>
  <si>
    <t>ORD505234</t>
  </si>
  <si>
    <t>ORD502061</t>
  </si>
  <si>
    <t>CUST12202</t>
  </si>
  <si>
    <t>Customer 2202</t>
  </si>
  <si>
    <t>ORD504971</t>
  </si>
  <si>
    <t>ORD509053</t>
  </si>
  <si>
    <t>ORD511076</t>
  </si>
  <si>
    <t>CUST11201</t>
  </si>
  <si>
    <t>Customer 1201</t>
  </si>
  <si>
    <t>ORD507735</t>
  </si>
  <si>
    <t>ORD508402</t>
  </si>
  <si>
    <t>CUST11013</t>
  </si>
  <si>
    <t>Customer 1013</t>
  </si>
  <si>
    <t>ORD505879</t>
  </si>
  <si>
    <t>ORD507142</t>
  </si>
  <si>
    <t>ORD507894</t>
  </si>
  <si>
    <t>CUST11410</t>
  </si>
  <si>
    <t>Customer 1410</t>
  </si>
  <si>
    <t>ORD506019</t>
  </si>
  <si>
    <t>ORD503611</t>
  </si>
  <si>
    <t>ORD504069</t>
  </si>
  <si>
    <t>ORD501322</t>
  </si>
  <si>
    <t>ORD500887</t>
  </si>
  <si>
    <t>ORD507457</t>
  </si>
  <si>
    <t>ORD511219</t>
  </si>
  <si>
    <t>ORD502078</t>
  </si>
  <si>
    <t>CUST11261</t>
  </si>
  <si>
    <t>Customer 1261</t>
  </si>
  <si>
    <t>ORD508169</t>
  </si>
  <si>
    <t>CUST10372</t>
  </si>
  <si>
    <t>Customer 372</t>
  </si>
  <si>
    <t>ORD508330</t>
  </si>
  <si>
    <t>CUST11251</t>
  </si>
  <si>
    <t>Customer 1251</t>
  </si>
  <si>
    <t>ORD503578</t>
  </si>
  <si>
    <t>ORD507307</t>
  </si>
  <si>
    <t>CUST12218</t>
  </si>
  <si>
    <t>Customer 2218</t>
  </si>
  <si>
    <t>ORD511753</t>
  </si>
  <si>
    <t>CUST11419</t>
  </si>
  <si>
    <t>Customer 1419</t>
  </si>
  <si>
    <t>ORD502239</t>
  </si>
  <si>
    <t>ORD504477</t>
  </si>
  <si>
    <t>CUST11982</t>
  </si>
  <si>
    <t>Customer 1982</t>
  </si>
  <si>
    <t>ORD504799</t>
  </si>
  <si>
    <t>ORD502801</t>
  </si>
  <si>
    <t>ORD508722</t>
  </si>
  <si>
    <t>ORD502918</t>
  </si>
  <si>
    <t>ORD501023</t>
  </si>
  <si>
    <t>ORD501946</t>
  </si>
  <si>
    <t>CUST12326</t>
  </si>
  <si>
    <t>Customer 2326</t>
  </si>
  <si>
    <t>ORD500932</t>
  </si>
  <si>
    <t>ORD511639</t>
  </si>
  <si>
    <t>ORD501992</t>
  </si>
  <si>
    <t>CUST10361</t>
  </si>
  <si>
    <t>Customer 361</t>
  </si>
  <si>
    <t>ORD507183</t>
  </si>
  <si>
    <t>ORD503071</t>
  </si>
  <si>
    <t>ORD501987</t>
  </si>
  <si>
    <t>ORD503026</t>
  </si>
  <si>
    <t>ORD503625</t>
  </si>
  <si>
    <t>ORD500755</t>
  </si>
  <si>
    <t>CUST12197</t>
  </si>
  <si>
    <t>Customer 2197</t>
  </si>
  <si>
    <t>ORD509201</t>
  </si>
  <si>
    <t>ORD503254</t>
  </si>
  <si>
    <t>ORD501060</t>
  </si>
  <si>
    <t>ORD502987</t>
  </si>
  <si>
    <t>ORD509112</t>
  </si>
  <si>
    <t>ORD501781</t>
  </si>
  <si>
    <t>CUST11321</t>
  </si>
  <si>
    <t>Customer 1321</t>
  </si>
  <si>
    <t>ORD506585</t>
  </si>
  <si>
    <t>ORD504657</t>
  </si>
  <si>
    <t>CUST10807</t>
  </si>
  <si>
    <t>Customer 807</t>
  </si>
  <si>
    <t>ORD500853</t>
  </si>
  <si>
    <t>CUST11288</t>
  </si>
  <si>
    <t>Customer 1288</t>
  </si>
  <si>
    <t>ORD503768</t>
  </si>
  <si>
    <t>ORD501177</t>
  </si>
  <si>
    <t>ORD502305</t>
  </si>
  <si>
    <t>ORD505950</t>
  </si>
  <si>
    <t>ORD501647</t>
  </si>
  <si>
    <t>ORD503716</t>
  </si>
  <si>
    <t>ORD504528</t>
  </si>
  <si>
    <t>ORD502900</t>
  </si>
  <si>
    <t>ORD509159</t>
  </si>
  <si>
    <t>CUST10271</t>
  </si>
  <si>
    <t>Customer 271</t>
  </si>
  <si>
    <t>ORD502316</t>
  </si>
  <si>
    <t>ORD510400</t>
  </si>
  <si>
    <t>ORD507514</t>
  </si>
  <si>
    <t>ORD502164</t>
  </si>
  <si>
    <t>ORD502799</t>
  </si>
  <si>
    <t>ORD508940</t>
  </si>
  <si>
    <t>ORD509183</t>
  </si>
  <si>
    <t>ORD500709</t>
  </si>
  <si>
    <t>ORD506268</t>
  </si>
  <si>
    <t>ORD506540</t>
  </si>
  <si>
    <t>CUST10654</t>
  </si>
  <si>
    <t>Customer 654</t>
  </si>
  <si>
    <t>ORD510483</t>
  </si>
  <si>
    <t>CUST10037</t>
  </si>
  <si>
    <t>Customer 37</t>
  </si>
  <si>
    <t>ORD501813</t>
  </si>
  <si>
    <t>ORD510926</t>
  </si>
  <si>
    <t>ORD511148</t>
  </si>
  <si>
    <t>ORD511432</t>
  </si>
  <si>
    <t>ORD502481</t>
  </si>
  <si>
    <t>ORD501431</t>
  </si>
  <si>
    <t>ORD505106</t>
  </si>
  <si>
    <t>ORD502418</t>
  </si>
  <si>
    <t>ORD503240</t>
  </si>
  <si>
    <t>ORD501093</t>
  </si>
  <si>
    <t>ORD500917</t>
  </si>
  <si>
    <t>ORD508432</t>
  </si>
  <si>
    <t>CUST11306</t>
  </si>
  <si>
    <t>Customer 1306</t>
  </si>
  <si>
    <t>ORD509327</t>
  </si>
  <si>
    <t>ORD506730</t>
  </si>
  <si>
    <t>ORD509902</t>
  </si>
  <si>
    <t>ORD503818</t>
  </si>
  <si>
    <t>ORD505416</t>
  </si>
  <si>
    <t>ORD505074</t>
  </si>
  <si>
    <t>CUST10664</t>
  </si>
  <si>
    <t>Customer 664</t>
  </si>
  <si>
    <t>ORD508620</t>
  </si>
  <si>
    <t>ORD509042</t>
  </si>
  <si>
    <t>ORD501602</t>
  </si>
  <si>
    <t>CUST10465</t>
  </si>
  <si>
    <t>Customer 465</t>
  </si>
  <si>
    <t>ORD510971</t>
  </si>
  <si>
    <t>CUST10072</t>
  </si>
  <si>
    <t>Customer 72</t>
  </si>
  <si>
    <t>ORD502879</t>
  </si>
  <si>
    <t>ORD510451</t>
  </si>
  <si>
    <t>CUST10084</t>
  </si>
  <si>
    <t>Customer 84</t>
  </si>
  <si>
    <t>ORD507201</t>
  </si>
  <si>
    <t>ORD509379</t>
  </si>
  <si>
    <t>CUST11342</t>
  </si>
  <si>
    <t>Customer 1342</t>
  </si>
  <si>
    <t>ORD511890</t>
  </si>
  <si>
    <t>ORD511465</t>
  </si>
  <si>
    <t>ORD509463</t>
  </si>
  <si>
    <t>ORD501600</t>
  </si>
  <si>
    <t>ORD508830</t>
  </si>
  <si>
    <t>ORD504862</t>
  </si>
  <si>
    <t>ORD508659</t>
  </si>
  <si>
    <t>CUST10305</t>
  </si>
  <si>
    <t>Customer 305</t>
  </si>
  <si>
    <t>ORD510877</t>
  </si>
  <si>
    <t>ORD500964</t>
  </si>
  <si>
    <t>CUST10603</t>
  </si>
  <si>
    <t>Customer 603</t>
  </si>
  <si>
    <t>ORD511164</t>
  </si>
  <si>
    <t>ORD505762</t>
  </si>
  <si>
    <t>ORD508222</t>
  </si>
  <si>
    <t>ORD509292</t>
  </si>
  <si>
    <t>CUST12427</t>
  </si>
  <si>
    <t>Customer 2427</t>
  </si>
  <si>
    <t>ORD505428</t>
  </si>
  <si>
    <t>CUST11918</t>
  </si>
  <si>
    <t>Customer 1918</t>
  </si>
  <si>
    <t>ORD501145</t>
  </si>
  <si>
    <t>ORD505618</t>
  </si>
  <si>
    <t>ORD505933</t>
  </si>
  <si>
    <t>ORD506953</t>
  </si>
  <si>
    <t>ORD511704</t>
  </si>
  <si>
    <t>ORD510334</t>
  </si>
  <si>
    <t>ORD511741</t>
  </si>
  <si>
    <t>ORD506179</t>
  </si>
  <si>
    <t>ORD504814</t>
  </si>
  <si>
    <t>ORD507189</t>
  </si>
  <si>
    <t>ORD500303</t>
  </si>
  <si>
    <t>ORD505432</t>
  </si>
  <si>
    <t>ORD507722</t>
  </si>
  <si>
    <t>ORD503066</t>
  </si>
  <si>
    <t>ORD504658</t>
  </si>
  <si>
    <t>ORD502482</t>
  </si>
  <si>
    <t>ORD505064</t>
  </si>
  <si>
    <t>ORD501962</t>
  </si>
  <si>
    <t>ORD503960</t>
  </si>
  <si>
    <t>ORD505029</t>
  </si>
  <si>
    <t>ORD509695</t>
  </si>
  <si>
    <t>ORD509676</t>
  </si>
  <si>
    <t>ORD501336</t>
  </si>
  <si>
    <t>ORD504847</t>
  </si>
  <si>
    <t>ORD501437</t>
  </si>
  <si>
    <t>ORD501267</t>
  </si>
  <si>
    <t>CUST12494</t>
  </si>
  <si>
    <t>Customer 2494</t>
  </si>
  <si>
    <t>ORD503188</t>
  </si>
  <si>
    <t>ORD505595</t>
  </si>
  <si>
    <t>ORD503398</t>
  </si>
  <si>
    <t>ORD506915</t>
  </si>
  <si>
    <t>ORD500802</t>
  </si>
  <si>
    <t>ORD503235</t>
  </si>
  <si>
    <t>ORD503288</t>
  </si>
  <si>
    <t>ORD506809</t>
  </si>
  <si>
    <t>CUST11801</t>
  </si>
  <si>
    <t>Customer 1801</t>
  </si>
  <si>
    <t>ORD504837</t>
  </si>
  <si>
    <t>CUST12268</t>
  </si>
  <si>
    <t>Customer 2268</t>
  </si>
  <si>
    <t>ORD511253</t>
  </si>
  <si>
    <t>ORD508978</t>
  </si>
  <si>
    <t>ORD504446</t>
  </si>
  <si>
    <t>ORD502852</t>
  </si>
  <si>
    <t>ORD508105</t>
  </si>
  <si>
    <t>ORD506021</t>
  </si>
  <si>
    <t>ORD505538</t>
  </si>
  <si>
    <t>CUST11044</t>
  </si>
  <si>
    <t>Customer 1044</t>
  </si>
  <si>
    <t>ORD500937</t>
  </si>
  <si>
    <t>ORD503262</t>
  </si>
  <si>
    <t>CUST10662</t>
  </si>
  <si>
    <t>Customer 662</t>
  </si>
  <si>
    <t>ORD508786</t>
  </si>
  <si>
    <t>ORD501840</t>
  </si>
  <si>
    <t>ORD507476</t>
  </si>
  <si>
    <t>ORD505227</t>
  </si>
  <si>
    <t>ORD506676</t>
  </si>
  <si>
    <t>CUST12358</t>
  </si>
  <si>
    <t>Customer 2358</t>
  </si>
  <si>
    <t>ORD501898</t>
  </si>
  <si>
    <t>CUST11310</t>
  </si>
  <si>
    <t>Customer 1310</t>
  </si>
  <si>
    <t>ORD506566</t>
  </si>
  <si>
    <t>ORD508743</t>
  </si>
  <si>
    <t>ORD511338</t>
  </si>
  <si>
    <t>ORD500718</t>
  </si>
  <si>
    <t>ORD503839</t>
  </si>
  <si>
    <t>ORD508919</t>
  </si>
  <si>
    <t>CUST10431</t>
  </si>
  <si>
    <t>Customer 431</t>
  </si>
  <si>
    <t>ORD504517</t>
  </si>
  <si>
    <t>ORD507329</t>
  </si>
  <si>
    <t>ORD507871</t>
  </si>
  <si>
    <t>ORD506601</t>
  </si>
  <si>
    <t>CUST11658</t>
  </si>
  <si>
    <t>Customer 1658</t>
  </si>
  <si>
    <t>ORD504550</t>
  </si>
  <si>
    <t>ORD507579</t>
  </si>
  <si>
    <t>ORD501674</t>
  </si>
  <si>
    <t>CUST12263</t>
  </si>
  <si>
    <t>Customer 2263</t>
  </si>
  <si>
    <t>ORD500906</t>
  </si>
  <si>
    <t>ORD509906</t>
  </si>
  <si>
    <t>ORD504292</t>
  </si>
  <si>
    <t>ORD510448</t>
  </si>
  <si>
    <t>ORD505032</t>
  </si>
  <si>
    <t>ORD508668</t>
  </si>
  <si>
    <t>ORD507591</t>
  </si>
  <si>
    <t>CUST10782</t>
  </si>
  <si>
    <t>Customer 782</t>
  </si>
  <si>
    <t>ORD507387</t>
  </si>
  <si>
    <t>ORD504979</t>
  </si>
  <si>
    <t>ORD504852</t>
  </si>
  <si>
    <t>CUST12070</t>
  </si>
  <si>
    <t>Customer 2070</t>
  </si>
  <si>
    <t>ORD506153</t>
  </si>
  <si>
    <t>CUST11614</t>
  </si>
  <si>
    <t>Customer 1614</t>
  </si>
  <si>
    <t>ORD511493</t>
  </si>
  <si>
    <t>CUST11960</t>
  </si>
  <si>
    <t>Customer 1960</t>
  </si>
  <si>
    <t>ORD505265</t>
  </si>
  <si>
    <t>ORD500421</t>
  </si>
  <si>
    <t>ORD507739</t>
  </si>
  <si>
    <t>ORD511866</t>
  </si>
  <si>
    <t>CUST11938</t>
  </si>
  <si>
    <t>Customer 1938</t>
  </si>
  <si>
    <t>ORD501064</t>
  </si>
  <si>
    <t>ORD511755</t>
  </si>
  <si>
    <t>ORD504655</t>
  </si>
  <si>
    <t>ORD508931</t>
  </si>
  <si>
    <t>ORD511359</t>
  </si>
  <si>
    <t>ORD507529</t>
  </si>
  <si>
    <t>CUST12029</t>
  </si>
  <si>
    <t>Customer 2029</t>
  </si>
  <si>
    <t>ORD507944</t>
  </si>
  <si>
    <t>ORD508191</t>
  </si>
  <si>
    <t>ORD505885</t>
  </si>
  <si>
    <t>ORD511036</t>
  </si>
  <si>
    <t>ORD502977</t>
  </si>
  <si>
    <t>ORD511760</t>
  </si>
  <si>
    <t>ORD507766</t>
  </si>
  <si>
    <t>ORD506169</t>
  </si>
  <si>
    <t>CUST10788</t>
  </si>
  <si>
    <t>Customer 788</t>
  </si>
  <si>
    <t>ORD504281</t>
  </si>
  <si>
    <t>ORD503802</t>
  </si>
  <si>
    <t>ORD500706</t>
  </si>
  <si>
    <t>ORD511337</t>
  </si>
  <si>
    <t>ORD510182</t>
  </si>
  <si>
    <t>ORD504884</t>
  </si>
  <si>
    <t>ORD511005</t>
  </si>
  <si>
    <t>ORD504037</t>
  </si>
  <si>
    <t>ORD506252</t>
  </si>
  <si>
    <t>ORD509299</t>
  </si>
  <si>
    <t>CUST11766</t>
  </si>
  <si>
    <t>Customer 1766</t>
  </si>
  <si>
    <t>ORD502415</t>
  </si>
  <si>
    <t>ORD510099</t>
  </si>
  <si>
    <t>ORD511851</t>
  </si>
  <si>
    <t>ORD502036</t>
  </si>
  <si>
    <t>ORD507475</t>
  </si>
  <si>
    <t>ORD500041</t>
  </si>
  <si>
    <t>ORD508121</t>
  </si>
  <si>
    <t>ORD502932</t>
  </si>
  <si>
    <t>ORD503495</t>
  </si>
  <si>
    <t>ORD505442</t>
  </si>
  <si>
    <t>ORD504173</t>
  </si>
  <si>
    <t>CUST11045</t>
  </si>
  <si>
    <t>Customer 1045</t>
  </si>
  <si>
    <t>ORD510095</t>
  </si>
  <si>
    <t>ORD510910</t>
  </si>
  <si>
    <t>ORD505802</t>
  </si>
  <si>
    <t>CUST11463</t>
  </si>
  <si>
    <t>Customer 1463</t>
  </si>
  <si>
    <t>ORD507036</t>
  </si>
  <si>
    <t>ORD501135</t>
  </si>
  <si>
    <t>ORD511980</t>
  </si>
  <si>
    <t>ORD505461</t>
  </si>
  <si>
    <t>ORD501604</t>
  </si>
  <si>
    <t>ORD511018</t>
  </si>
  <si>
    <t>CUST11620</t>
  </si>
  <si>
    <t>Customer 1620</t>
  </si>
  <si>
    <t>ORD504138</t>
  </si>
  <si>
    <t>ORD511876</t>
  </si>
  <si>
    <t>ORD510785</t>
  </si>
  <si>
    <t>CUST12446</t>
  </si>
  <si>
    <t>Customer 2446</t>
  </si>
  <si>
    <t>ORD506124</t>
  </si>
  <si>
    <t>ORD508688</t>
  </si>
  <si>
    <t>ORD502800</t>
  </si>
  <si>
    <t>ORD503067</t>
  </si>
  <si>
    <t>ORD504551</t>
  </si>
  <si>
    <t>ORD503869</t>
  </si>
  <si>
    <t>ORD502237</t>
  </si>
  <si>
    <t>ORD500302</t>
  </si>
  <si>
    <t>ORD503074</t>
  </si>
  <si>
    <t>ORD504980</t>
  </si>
  <si>
    <t>ORD503203</t>
  </si>
  <si>
    <t>ORD508151</t>
  </si>
  <si>
    <t>CUST10186</t>
  </si>
  <si>
    <t>Customer 186</t>
  </si>
  <si>
    <t>ORD506865</t>
  </si>
  <si>
    <t>ORD504606</t>
  </si>
  <si>
    <t>ORD511678</t>
  </si>
  <si>
    <t>ORD510580</t>
  </si>
  <si>
    <t>ORD506718</t>
  </si>
  <si>
    <t>ORD510254</t>
  </si>
  <si>
    <t>ORD504602</t>
  </si>
  <si>
    <t>ORD511662</t>
  </si>
  <si>
    <t>ORD503447</t>
  </si>
  <si>
    <t>ORD508470</t>
  </si>
  <si>
    <t>ORD509909</t>
  </si>
  <si>
    <t>ORD503832</t>
  </si>
  <si>
    <t>ORD507953</t>
  </si>
  <si>
    <t>ORD511759</t>
  </si>
  <si>
    <t>ORD507409</t>
  </si>
  <si>
    <t>ORD507835</t>
  </si>
  <si>
    <t>ORD500745</t>
  </si>
  <si>
    <t>ORD508967</t>
  </si>
  <si>
    <t>ORD511861</t>
  </si>
  <si>
    <t>ORD504996</t>
  </si>
  <si>
    <t>ORD510843</t>
  </si>
  <si>
    <t>ORD511013</t>
  </si>
  <si>
    <t>ORD505759</t>
  </si>
  <si>
    <t>ORD505949</t>
  </si>
  <si>
    <t>ORD508632</t>
  </si>
  <si>
    <t>ORD506505</t>
  </si>
  <si>
    <t>ORD500475</t>
  </si>
  <si>
    <t>ORD503736</t>
  </si>
  <si>
    <t>ORD509195</t>
  </si>
  <si>
    <t>ORD510534</t>
  </si>
  <si>
    <t>ORD503056</t>
  </si>
  <si>
    <t>ORD501404</t>
  </si>
  <si>
    <t>ORD506846</t>
  </si>
  <si>
    <t>CUST11283</t>
  </si>
  <si>
    <t>Customer 1283</t>
  </si>
  <si>
    <t>ORD504328</t>
  </si>
  <si>
    <t>ORD503816</t>
  </si>
  <si>
    <t>ORD503807</t>
  </si>
  <si>
    <t>ORD503033</t>
  </si>
  <si>
    <t>ORD505738</t>
  </si>
  <si>
    <t>ORD511055</t>
  </si>
  <si>
    <t>ORD503052</t>
  </si>
  <si>
    <t>ORD501683</t>
  </si>
  <si>
    <t>ORD501866</t>
  </si>
  <si>
    <t>ORD511711</t>
  </si>
  <si>
    <t>ORD505173</t>
  </si>
  <si>
    <t>ORD504981</t>
  </si>
  <si>
    <t>ORD502536</t>
  </si>
  <si>
    <t>ORD502426</t>
  </si>
  <si>
    <t>ORD503587</t>
  </si>
  <si>
    <t>ORD508976</t>
  </si>
  <si>
    <t>CUST12105</t>
  </si>
  <si>
    <t>Customer 2105</t>
  </si>
  <si>
    <t>ORD506853</t>
  </si>
  <si>
    <t>ORD501286</t>
  </si>
  <si>
    <t>ORD505992</t>
  </si>
  <si>
    <t>ORD511200</t>
  </si>
  <si>
    <t>ORD504624</t>
  </si>
  <si>
    <t>CUST11560</t>
  </si>
  <si>
    <t>Customer 1560</t>
  </si>
  <si>
    <t>ORD505574</t>
  </si>
  <si>
    <t>ORD505602</t>
  </si>
  <si>
    <t>ORD511193</t>
  </si>
  <si>
    <t>ORD502768</t>
  </si>
  <si>
    <t>ORD507197</t>
  </si>
  <si>
    <t>ORD509445</t>
  </si>
  <si>
    <t>ORD504444</t>
  </si>
  <si>
    <t>ORD503088</t>
  </si>
  <si>
    <t>ORD511829</t>
  </si>
  <si>
    <t>ORD502431</t>
  </si>
  <si>
    <t>ORD509707</t>
  </si>
  <si>
    <t>ORD501772</t>
  </si>
  <si>
    <t>ORD509699</t>
  </si>
  <si>
    <t>ORD502319</t>
  </si>
  <si>
    <t>ORD504160</t>
  </si>
  <si>
    <t>CUST10482</t>
  </si>
  <si>
    <t>Customer 482</t>
  </si>
  <si>
    <t>ORD502333</t>
  </si>
  <si>
    <t>ORD506878</t>
  </si>
  <si>
    <t>CUST11910</t>
  </si>
  <si>
    <t>Customer 1910</t>
  </si>
  <si>
    <t>ORD507488</t>
  </si>
  <si>
    <t>CUST10133</t>
  </si>
  <si>
    <t>Customer 133</t>
  </si>
  <si>
    <t>ORD508526</t>
  </si>
  <si>
    <t>ORD508616</t>
  </si>
  <si>
    <t>CUST11789</t>
  </si>
  <si>
    <t>Customer 1789</t>
  </si>
  <si>
    <t>ORD507714</t>
  </si>
  <si>
    <t>ORD510146</t>
  </si>
  <si>
    <t>ORD506008</t>
  </si>
  <si>
    <t>CUST11859</t>
  </si>
  <si>
    <t>Customer 1859</t>
  </si>
  <si>
    <t>ORD511309</t>
  </si>
  <si>
    <t>ORD509035</t>
  </si>
  <si>
    <t>ORD510425</t>
  </si>
  <si>
    <t>ORD511614</t>
  </si>
  <si>
    <t>ORD503309</t>
  </si>
  <si>
    <t>CUST12037</t>
  </si>
  <si>
    <t>Customer 2037</t>
  </si>
  <si>
    <t>ORD511966</t>
  </si>
  <si>
    <t>ORD501215</t>
  </si>
  <si>
    <t>ORD500022</t>
  </si>
  <si>
    <t>ORD505297</t>
  </si>
  <si>
    <t>ORD501015</t>
  </si>
  <si>
    <t>ORD504861</t>
  </si>
  <si>
    <t>ORD509700</t>
  </si>
  <si>
    <t>ORD505929</t>
  </si>
  <si>
    <t>ORD510285</t>
  </si>
  <si>
    <t>ORD501251</t>
  </si>
  <si>
    <t>ORD511905</t>
  </si>
  <si>
    <t>ORD506780</t>
  </si>
  <si>
    <t>ORD504211</t>
  </si>
  <si>
    <t>CUST10034</t>
  </si>
  <si>
    <t>Customer 34</t>
  </si>
  <si>
    <t>ORD502243</t>
  </si>
  <si>
    <t>CUST11721</t>
  </si>
  <si>
    <t>Customer 1721</t>
  </si>
  <si>
    <t>ORD511261</t>
  </si>
  <si>
    <t>CUST12177</t>
  </si>
  <si>
    <t>Customer 2177</t>
  </si>
  <si>
    <t>ORD504541</t>
  </si>
  <si>
    <t>ORD508895</t>
  </si>
  <si>
    <t>ORD508231</t>
  </si>
  <si>
    <t>ORD502033</t>
  </si>
  <si>
    <t>ORD503543</t>
  </si>
  <si>
    <t>ORD502604</t>
  </si>
  <si>
    <t>ORD500510</t>
  </si>
  <si>
    <t>ORD501509</t>
  </si>
  <si>
    <t>ORD509391</t>
  </si>
  <si>
    <t>ORD503616</t>
  </si>
  <si>
    <t>ORD503575</t>
  </si>
  <si>
    <t>ORD504062</t>
  </si>
  <si>
    <t>CUST11592</t>
  </si>
  <si>
    <t>Customer 1592</t>
  </si>
  <si>
    <t>ORD502074</t>
  </si>
  <si>
    <t>ORD504181</t>
  </si>
  <si>
    <t>ORD500834</t>
  </si>
  <si>
    <t>ORD501243</t>
  </si>
  <si>
    <t>ORD506084</t>
  </si>
  <si>
    <t>ORD504618</t>
  </si>
  <si>
    <t>ORD502092</t>
  </si>
  <si>
    <t>ORD501873</t>
  </si>
  <si>
    <t>ORD501047</t>
  </si>
  <si>
    <t>ORD510325</t>
  </si>
  <si>
    <t>ORD505371</t>
  </si>
  <si>
    <t>CUST11730</t>
  </si>
  <si>
    <t>Customer 1730</t>
  </si>
  <si>
    <t>ORD504076</t>
  </si>
  <si>
    <t>ORD507065</t>
  </si>
  <si>
    <t>ORD502657</t>
  </si>
  <si>
    <t>ORD505509</t>
  </si>
  <si>
    <t>ORD500760</t>
  </si>
  <si>
    <t>ORD500691</t>
  </si>
  <si>
    <t>CUST11323</t>
  </si>
  <si>
    <t>Customer 1323</t>
  </si>
  <si>
    <t>ORD511132</t>
  </si>
  <si>
    <t>ORD507106</t>
  </si>
  <si>
    <t>ORD504457</t>
  </si>
  <si>
    <t>ORD504705</t>
  </si>
  <si>
    <t>ORD502909</t>
  </si>
  <si>
    <t>ORD500693</t>
  </si>
  <si>
    <t>ORD509222</t>
  </si>
  <si>
    <t>ORD509787</t>
  </si>
  <si>
    <t>ORD507157</t>
  </si>
  <si>
    <t>CUST11379</t>
  </si>
  <si>
    <t>Customer 1379</t>
  </si>
  <si>
    <t>ORD504921</t>
  </si>
  <si>
    <t>ORD505384</t>
  </si>
  <si>
    <t>ORD509831</t>
  </si>
  <si>
    <t>ORD508774</t>
  </si>
  <si>
    <t>CUST11193</t>
  </si>
  <si>
    <t>Customer 1193</t>
  </si>
  <si>
    <t>ORD511612</t>
  </si>
  <si>
    <t>ORD510791</t>
  </si>
  <si>
    <t>ORD510040</t>
  </si>
  <si>
    <t>CUST11828</t>
  </si>
  <si>
    <t>Customer 1828</t>
  </si>
  <si>
    <t>ORD501423</t>
  </si>
  <si>
    <t>ORD510537</t>
  </si>
  <si>
    <t>ORD500389</t>
  </si>
  <si>
    <t>ORD502367</t>
  </si>
  <si>
    <t>ORD508068</t>
  </si>
  <si>
    <t>ORD500140</t>
  </si>
  <si>
    <t>ORD510625</t>
  </si>
  <si>
    <t>ORD505650</t>
  </si>
  <si>
    <t>ORD505953</t>
  </si>
  <si>
    <t>ORD509433</t>
  </si>
  <si>
    <t>ORD503969</t>
  </si>
  <si>
    <t>ORD509771</t>
  </si>
  <si>
    <t>ORD500554</t>
  </si>
  <si>
    <t>ORD509148</t>
  </si>
  <si>
    <t>ORD500882</t>
  </si>
  <si>
    <t>CUST12295</t>
  </si>
  <si>
    <t>Customer 2295</t>
  </si>
  <si>
    <t>ORD509614</t>
  </si>
  <si>
    <t>ORD502381</t>
  </si>
  <si>
    <t>ORD507100</t>
  </si>
  <si>
    <t>ORD502691</t>
  </si>
  <si>
    <t>ORD501617</t>
  </si>
  <si>
    <t>ORD506295</t>
  </si>
  <si>
    <t>CUST11151</t>
  </si>
  <si>
    <t>Customer 1151</t>
  </si>
  <si>
    <t>ORD511237</t>
  </si>
  <si>
    <t>ORD503307</t>
  </si>
  <si>
    <t>ORD500183</t>
  </si>
  <si>
    <t>ORD511551</t>
  </si>
  <si>
    <t>ORD510741</t>
  </si>
  <si>
    <t>ORD501778</t>
  </si>
  <si>
    <t>ORD506361</t>
  </si>
  <si>
    <t>ORD502480</t>
  </si>
  <si>
    <t>ORD510046</t>
  </si>
  <si>
    <t>ORD506369</t>
  </si>
  <si>
    <t>ORD508296</t>
  </si>
  <si>
    <t>ORD500352</t>
  </si>
  <si>
    <t>ORD503185</t>
  </si>
  <si>
    <t>ORD502989</t>
  </si>
  <si>
    <t>ORD502836</t>
  </si>
  <si>
    <t>ORD508796</t>
  </si>
  <si>
    <t>ORD508567</t>
  </si>
  <si>
    <t>ORD502772</t>
  </si>
  <si>
    <t>CUST12050</t>
  </si>
  <si>
    <t>Customer 2050</t>
  </si>
  <si>
    <t>ORD508312</t>
  </si>
  <si>
    <t>CUST10075</t>
  </si>
  <si>
    <t>Customer 75</t>
  </si>
  <si>
    <t>ORD505457</t>
  </si>
  <si>
    <t>CUST12492</t>
  </si>
  <si>
    <t>Customer 2492</t>
  </si>
  <si>
    <t>ORD502501</t>
  </si>
  <si>
    <t>CUST12144</t>
  </si>
  <si>
    <t>Customer 2144</t>
  </si>
  <si>
    <t>ORD511893</t>
  </si>
  <si>
    <t>ORD508170</t>
  </si>
  <si>
    <t>ORD509190</t>
  </si>
  <si>
    <t>ORD511197</t>
  </si>
  <si>
    <t>ORD501080</t>
  </si>
  <si>
    <t>ORD506713</t>
  </si>
  <si>
    <t>CUST10978</t>
  </si>
  <si>
    <t>Customer 978</t>
  </si>
  <si>
    <t>ORD506253</t>
  </si>
  <si>
    <t>ORD508467</t>
  </si>
  <si>
    <t>ORD508095</t>
  </si>
  <si>
    <t>ORD500678</t>
  </si>
  <si>
    <t>ORD511233</t>
  </si>
  <si>
    <t>CUST10906</t>
  </si>
  <si>
    <t>Customer 906</t>
  </si>
  <si>
    <t>ORD502490</t>
  </si>
  <si>
    <t>ORD507072</t>
  </si>
  <si>
    <t>ORD511909</t>
  </si>
  <si>
    <t>ORD506378</t>
  </si>
  <si>
    <t>ORD500198</t>
  </si>
  <si>
    <t>ORD511840</t>
  </si>
  <si>
    <t>CUST10740</t>
  </si>
  <si>
    <t>Customer 740</t>
  </si>
  <si>
    <t>ORD503260</t>
  </si>
  <si>
    <t>ORD509875</t>
  </si>
  <si>
    <t>CUST10717</t>
  </si>
  <si>
    <t>Customer 717</t>
  </si>
  <si>
    <t>ORD511929</t>
  </si>
  <si>
    <t>ORD511001</t>
  </si>
  <si>
    <t>CUST11126</t>
  </si>
  <si>
    <t>Customer 1126</t>
  </si>
  <si>
    <t>ORD505041</t>
  </si>
  <si>
    <t>ORD502301</t>
  </si>
  <si>
    <t>ORD505437</t>
  </si>
  <si>
    <t>ORD510677</t>
  </si>
  <si>
    <t>CUST12344</t>
  </si>
  <si>
    <t>Customer 2344</t>
  </si>
  <si>
    <t>ORD509321</t>
  </si>
  <si>
    <t>ORD504808</t>
  </si>
  <si>
    <t>CUST10936</t>
  </si>
  <si>
    <t>Customer 936</t>
  </si>
  <si>
    <t>ORD504782</t>
  </si>
  <si>
    <t>ORD509462</t>
  </si>
  <si>
    <t>CUST11315</t>
  </si>
  <si>
    <t>Customer 1315</t>
  </si>
  <si>
    <t>ORD502133</t>
  </si>
  <si>
    <t>ORD505964</t>
  </si>
  <si>
    <t>ORD502358</t>
  </si>
  <si>
    <t>ORD503043</t>
  </si>
  <si>
    <t>ORD511950</t>
  </si>
  <si>
    <t>ORD502999</t>
  </si>
  <si>
    <t>ORD508326</t>
  </si>
  <si>
    <t>ORD511420</t>
  </si>
  <si>
    <t>CUST10340</t>
  </si>
  <si>
    <t>Customer 340</t>
  </si>
  <si>
    <t>ORD507375</t>
  </si>
  <si>
    <t>ORD508057</t>
  </si>
  <si>
    <t>ORD509943</t>
  </si>
  <si>
    <t>ORD504835</t>
  </si>
  <si>
    <t>ORD505159</t>
  </si>
  <si>
    <t>ORD503691</t>
  </si>
  <si>
    <t>ORD506242</t>
  </si>
  <si>
    <t>CUST12187</t>
  </si>
  <si>
    <t>Customer 2187</t>
  </si>
  <si>
    <t>ORD506814</t>
  </si>
  <si>
    <t>CUST10748</t>
  </si>
  <si>
    <t>Customer 748</t>
  </si>
  <si>
    <t>ORD507130</t>
  </si>
  <si>
    <t>ORD511101</t>
  </si>
  <si>
    <t>ORD502129</t>
  </si>
  <si>
    <t>ORD510833</t>
  </si>
  <si>
    <t>CUST11852</t>
  </si>
  <si>
    <t>Customer 1852</t>
  </si>
  <si>
    <t>ORD502306</t>
  </si>
  <si>
    <t>ORD509371</t>
  </si>
  <si>
    <t>ORD502207</t>
  </si>
  <si>
    <t>ORD501531</t>
  </si>
  <si>
    <t>ORD510257</t>
  </si>
  <si>
    <t>CUST12314</t>
  </si>
  <si>
    <t>Customer 2314</t>
  </si>
  <si>
    <t>ORD501200</t>
  </si>
  <si>
    <t>CUST12296</t>
  </si>
  <si>
    <t>Customer 2296</t>
  </si>
  <si>
    <t>ORD510844</t>
  </si>
  <si>
    <t>CUST10020</t>
  </si>
  <si>
    <t>Customer 20</t>
  </si>
  <si>
    <t>ORD506146</t>
  </si>
  <si>
    <t>ORD508493</t>
  </si>
  <si>
    <t>ORD508300</t>
  </si>
  <si>
    <t>ORD510048</t>
  </si>
  <si>
    <t>ORD504969</t>
  </si>
  <si>
    <t>ORD502653</t>
  </si>
  <si>
    <t>ORD509484</t>
  </si>
  <si>
    <t>ORD500308</t>
  </si>
  <si>
    <t>ORD503435</t>
  </si>
  <si>
    <t>ORD509639</t>
  </si>
  <si>
    <t>ORD504749</t>
  </si>
  <si>
    <t>ORD505047</t>
  </si>
  <si>
    <t>ORD502985</t>
  </si>
  <si>
    <t>ORD501107</t>
  </si>
  <si>
    <t>CUST11361</t>
  </si>
  <si>
    <t>Customer 1361</t>
  </si>
  <si>
    <t>ORD504247</t>
  </si>
  <si>
    <t>ORD501328</t>
  </si>
  <si>
    <t>ORD507289</t>
  </si>
  <si>
    <t>ORD502751</t>
  </si>
  <si>
    <t>ORD504680</t>
  </si>
  <si>
    <t>CUST11327</t>
  </si>
  <si>
    <t>Customer 1327</t>
  </si>
  <si>
    <t>ORD502914</t>
  </si>
  <si>
    <t>ORD506221</t>
  </si>
  <si>
    <t>ORD500263</t>
  </si>
  <si>
    <t>ORD511445</t>
  </si>
  <si>
    <t>CUST10539</t>
  </si>
  <si>
    <t>Customer 539</t>
  </si>
  <si>
    <t>ORD510191</t>
  </si>
  <si>
    <t>ORD506133</t>
  </si>
  <si>
    <t>ORD503500</t>
  </si>
  <si>
    <t>ORD511771</t>
  </si>
  <si>
    <t>ORD502855</t>
  </si>
  <si>
    <t>ORD506335</t>
  </si>
  <si>
    <t>ORD509573</t>
  </si>
  <si>
    <t>ORD502506</t>
  </si>
  <si>
    <t>ORD511489</t>
  </si>
  <si>
    <t>ORD506875</t>
  </si>
  <si>
    <t>ORD507891</t>
  </si>
  <si>
    <t>ORD501456</t>
  </si>
  <si>
    <t>ORD507225</t>
  </si>
  <si>
    <t>ORD508487</t>
  </si>
  <si>
    <t>ORD504672</t>
  </si>
  <si>
    <t>ORD509038</t>
  </si>
  <si>
    <t>ORD501947</t>
  </si>
  <si>
    <t>ORD507594</t>
  </si>
  <si>
    <t>ORD504099</t>
  </si>
  <si>
    <t>ORD503374</t>
  </si>
  <si>
    <t>ORD507689</t>
  </si>
  <si>
    <t>ORD511955</t>
  </si>
  <si>
    <t>ORD504598</t>
  </si>
  <si>
    <t>ORD505023</t>
  </si>
  <si>
    <t>CUST12151</t>
  </si>
  <si>
    <t>Customer 2151</t>
  </si>
  <si>
    <t>ORD507995</t>
  </si>
  <si>
    <t>ORD508214</t>
  </si>
  <si>
    <t>ORD507563</t>
  </si>
  <si>
    <t>ORD507480</t>
  </si>
  <si>
    <t>ORD501503</t>
  </si>
  <si>
    <t>CUST10827</t>
  </si>
  <si>
    <t>Customer 827</t>
  </si>
  <si>
    <t>ORD506858</t>
  </si>
  <si>
    <t>ORD500055</t>
  </si>
  <si>
    <t>ORD510922</t>
  </si>
  <si>
    <t>ORD503459</t>
  </si>
  <si>
    <t>ORD510999</t>
  </si>
  <si>
    <t>ORD501569</t>
  </si>
  <si>
    <t>ORD500113</t>
  </si>
  <si>
    <t>ORD511517</t>
  </si>
  <si>
    <t>ORD505142</t>
  </si>
  <si>
    <t>ORD505987</t>
  </si>
  <si>
    <t>ORD503338</t>
  </si>
  <si>
    <t>ORD503614</t>
  </si>
  <si>
    <t>ORD505564</t>
  </si>
  <si>
    <t>CUST11519</t>
  </si>
  <si>
    <t>Customer 1519</t>
  </si>
  <si>
    <t>ORD502888</t>
  </si>
  <si>
    <t>ORD504081</t>
  </si>
  <si>
    <t>ORD506637</t>
  </si>
  <si>
    <t>ORD503396</t>
  </si>
  <si>
    <t>ORD506571</t>
  </si>
  <si>
    <t>ORD501171</t>
  </si>
  <si>
    <t>ORD506156</t>
  </si>
  <si>
    <t>CUST12060</t>
  </si>
  <si>
    <t>Customer 2060</t>
  </si>
  <si>
    <t>ORD501118</t>
  </si>
  <si>
    <t>ORD509077</t>
  </si>
  <si>
    <t>ORD509881</t>
  </si>
  <si>
    <t>ORD500076</t>
  </si>
  <si>
    <t>ORD503080</t>
  </si>
  <si>
    <t>ORD510817</t>
  </si>
  <si>
    <t>ORD505195</t>
  </si>
  <si>
    <t>ORD504071</t>
  </si>
  <si>
    <t>ORD500738</t>
  </si>
  <si>
    <t>ORD505784</t>
  </si>
  <si>
    <t>ORD504654</t>
  </si>
  <si>
    <t>ORD511882</t>
  </si>
  <si>
    <t>ORD501472</t>
  </si>
  <si>
    <t>ORD500314</t>
  </si>
  <si>
    <t>CUST11436</t>
  </si>
  <si>
    <t>Customer 1436</t>
  </si>
  <si>
    <t>ORD502978</t>
  </si>
  <si>
    <t>ORD511343</t>
  </si>
  <si>
    <t>ORD510222</t>
  </si>
  <si>
    <t>ORD501263</t>
  </si>
  <si>
    <t>ORD500822</t>
  </si>
  <si>
    <t>ORD511146</t>
  </si>
  <si>
    <t>ORD511084</t>
  </si>
  <si>
    <t>CUST12233</t>
  </si>
  <si>
    <t>Customer 2233</t>
  </si>
  <si>
    <t>ORD508927</t>
  </si>
  <si>
    <t>ORD503509</t>
  </si>
  <si>
    <t>ORD505463</t>
  </si>
  <si>
    <t>ORD510221</t>
  </si>
  <si>
    <t>ORD503168</t>
  </si>
  <si>
    <t>CUST12275</t>
  </si>
  <si>
    <t>Customer 2275</t>
  </si>
  <si>
    <t>ORD506521</t>
  </si>
  <si>
    <t>ORD506002</t>
  </si>
  <si>
    <t>ORD509493</t>
  </si>
  <si>
    <t>ORD508765</t>
  </si>
  <si>
    <t>ORD503068</t>
  </si>
  <si>
    <t>ORD507819</t>
  </si>
  <si>
    <t>ORD504922</t>
  </si>
  <si>
    <t>ORD508928</t>
  </si>
  <si>
    <t>ORD504764</t>
  </si>
  <si>
    <t>CUST11169</t>
  </si>
  <si>
    <t>Customer 1169</t>
  </si>
  <si>
    <t>ORD506417</t>
  </si>
  <si>
    <t>ORD502168</t>
  </si>
  <si>
    <t>ORD511128</t>
  </si>
  <si>
    <t>ORD508125</t>
  </si>
  <si>
    <t>ORD506986</t>
  </si>
  <si>
    <t>ORD511202</t>
  </si>
  <si>
    <t>CUST11278</t>
  </si>
  <si>
    <t>Customer 1278</t>
  </si>
  <si>
    <t>ORD505019</t>
  </si>
  <si>
    <t>CUST12026</t>
  </si>
  <si>
    <t>Customer 2026</t>
  </si>
  <si>
    <t>ORD500603</t>
  </si>
  <si>
    <t>ORD502308</t>
  </si>
  <si>
    <t>ORD502940</t>
  </si>
  <si>
    <t>CUST11815</t>
  </si>
  <si>
    <t>Customer 1815</t>
  </si>
  <si>
    <t>ORD507999</t>
  </si>
  <si>
    <t>ORD505240</t>
  </si>
  <si>
    <t>ORD502839</t>
  </si>
  <si>
    <t>ORD503502</t>
  </si>
  <si>
    <t>ORD503654</t>
  </si>
  <si>
    <t>ORD506531</t>
  </si>
  <si>
    <t>ORD511422</t>
  </si>
  <si>
    <t>ORD510743</t>
  </si>
  <si>
    <t>ORD502051</t>
  </si>
  <si>
    <t>CUST12405</t>
  </si>
  <si>
    <t>Customer 2405</t>
  </si>
  <si>
    <t>ORD508465</t>
  </si>
  <si>
    <t>ORD509134</t>
  </si>
  <si>
    <t>ORD500914</t>
  </si>
  <si>
    <t>ORD504695</t>
  </si>
  <si>
    <t>ORD510657</t>
  </si>
  <si>
    <t>ORD511907</t>
  </si>
  <si>
    <t>ORD511516</t>
  </si>
  <si>
    <t>ORD500578</t>
  </si>
  <si>
    <t>ORD502368</t>
  </si>
  <si>
    <t>ORD511213</t>
  </si>
  <si>
    <t>ORD503836</t>
  </si>
  <si>
    <t>CUST12014</t>
  </si>
  <si>
    <t>Customer 2014</t>
  </si>
  <si>
    <t>ORD507702</t>
  </si>
  <si>
    <t>ORD502908</t>
  </si>
  <si>
    <t>ORD507252</t>
  </si>
  <si>
    <t>ORD508350</t>
  </si>
  <si>
    <t>ORD507743</t>
  </si>
  <si>
    <t>ORD506768</t>
  </si>
  <si>
    <t>ORD502938</t>
  </si>
  <si>
    <t>ORD508802</t>
  </si>
  <si>
    <t>ORD501999</t>
  </si>
  <si>
    <t>ORD504484</t>
  </si>
  <si>
    <t>ORD500126</t>
  </si>
  <si>
    <t>CUST11985</t>
  </si>
  <si>
    <t>Customer 1985</t>
  </si>
  <si>
    <t>ORD508863</t>
  </si>
  <si>
    <t>ORD501969</t>
  </si>
  <si>
    <t>CUST10353</t>
  </si>
  <si>
    <t>Customer 353</t>
  </si>
  <si>
    <t>ORD511062</t>
  </si>
  <si>
    <t>ORD505689</t>
  </si>
  <si>
    <t>ORD500277</t>
  </si>
  <si>
    <t>ORD506785</t>
  </si>
  <si>
    <t>CUST12484</t>
  </si>
  <si>
    <t>Customer 2484</t>
  </si>
  <si>
    <t>ORD502808</t>
  </si>
  <si>
    <t>ORD500967</t>
  </si>
  <si>
    <t>ORD508837</t>
  </si>
  <si>
    <t>ORD509755</t>
  </si>
  <si>
    <t>CUST10957</t>
  </si>
  <si>
    <t>Customer 957</t>
  </si>
  <si>
    <t>ORD503493</t>
  </si>
  <si>
    <t>ORD500346</t>
  </si>
  <si>
    <t>ORD509237</t>
  </si>
  <si>
    <t>ORD511340</t>
  </si>
  <si>
    <t>CUST11921</t>
  </si>
  <si>
    <t>Customer 1921</t>
  </si>
  <si>
    <t>ORD509647</t>
  </si>
  <si>
    <t>ORD501765</t>
  </si>
  <si>
    <t>CUST11502</t>
  </si>
  <si>
    <t>Customer 1502</t>
  </si>
  <si>
    <t>ORD505822</t>
  </si>
  <si>
    <t>ORD510757</t>
  </si>
  <si>
    <t>ORD502427</t>
  </si>
  <si>
    <t>ORD507492</t>
  </si>
  <si>
    <t>ORD507385</t>
  </si>
  <si>
    <t>CUST10219</t>
  </si>
  <si>
    <t>Customer 219</t>
  </si>
  <si>
    <t>ORD509984</t>
  </si>
  <si>
    <t>ORD507005</t>
  </si>
  <si>
    <t>ORD509013</t>
  </si>
  <si>
    <t>ORD508026</t>
  </si>
  <si>
    <t>ORD500293</t>
  </si>
  <si>
    <t>ORD503411</t>
  </si>
  <si>
    <t>ORD501571</t>
  </si>
  <si>
    <t>ORD507416</t>
  </si>
  <si>
    <t>ORD506523</t>
  </si>
  <si>
    <t>ORD510469</t>
  </si>
  <si>
    <t>ORD506817</t>
  </si>
  <si>
    <t>ORD506132</t>
  </si>
  <si>
    <t>ORD507688</t>
  </si>
  <si>
    <t>ORD504503</t>
  </si>
  <si>
    <t>ORD502706</t>
  </si>
  <si>
    <t>ORD509429</t>
  </si>
  <si>
    <t>ORD504362</t>
  </si>
  <si>
    <t>ORD505820</t>
  </si>
  <si>
    <t>ORD505094</t>
  </si>
  <si>
    <t>ORD509589</t>
  </si>
  <si>
    <t>ORD506688</t>
  </si>
  <si>
    <t>ORD510380</t>
  </si>
  <si>
    <t>ORD502619</t>
  </si>
  <si>
    <t>ORD507635</t>
  </si>
  <si>
    <t>ORD506976</t>
  </si>
  <si>
    <t>CUST10737</t>
  </si>
  <si>
    <t>Customer 737</t>
  </si>
  <si>
    <t>ORD511030</t>
  </si>
  <si>
    <t>ORD500215</t>
  </si>
  <si>
    <t>ORD509155</t>
  </si>
  <si>
    <t>CUST11078</t>
  </si>
  <si>
    <t>Customer 1078</t>
  </si>
  <si>
    <t>ORD509697</t>
  </si>
  <si>
    <t>ORD502928</t>
  </si>
  <si>
    <t>ORD508446</t>
  </si>
  <si>
    <t>ORD506760</t>
  </si>
  <si>
    <t>ORD505317</t>
  </si>
  <si>
    <t>ORD510671</t>
  </si>
  <si>
    <t>ORD508333</t>
  </si>
  <si>
    <t>ORD501087</t>
  </si>
  <si>
    <t>ORD502788</t>
  </si>
  <si>
    <t>ORD503481</t>
  </si>
  <si>
    <t>ORD500393</t>
  </si>
  <si>
    <t>CUST10642</t>
  </si>
  <si>
    <t>Customer 642</t>
  </si>
  <si>
    <t>ORD511934</t>
  </si>
  <si>
    <t>ORD508541</t>
  </si>
  <si>
    <t>ORD503871</t>
  </si>
  <si>
    <t>CUST10455</t>
  </si>
  <si>
    <t>Customer 455</t>
  </si>
  <si>
    <t>ORD502983</t>
  </si>
  <si>
    <t>ORD507125</t>
  </si>
  <si>
    <t>ORD504685</t>
  </si>
  <si>
    <t>ORD506329</t>
  </si>
  <si>
    <t>ORD503513</t>
  </si>
  <si>
    <t>ORD506085</t>
  </si>
  <si>
    <t>ORD500227</t>
  </si>
  <si>
    <t>ORD501002</t>
  </si>
  <si>
    <t>ORD503820</t>
  </si>
  <si>
    <t>ORD500525</t>
  </si>
  <si>
    <t>CUST10171</t>
  </si>
  <si>
    <t>Customer 171</t>
  </si>
  <si>
    <t>ORD508457</t>
  </si>
  <si>
    <t>ORD504757</t>
  </si>
  <si>
    <t>CUST11165</t>
  </si>
  <si>
    <t>Customer 1165</t>
  </si>
  <si>
    <t>ORD503015</t>
  </si>
  <si>
    <t>ORD500931</t>
  </si>
  <si>
    <t>ORD501559</t>
  </si>
  <si>
    <t>ORD505948</t>
  </si>
  <si>
    <t>ORD502774</t>
  </si>
  <si>
    <t>ORD510744</t>
  </si>
  <si>
    <t>ORD500292</t>
  </si>
  <si>
    <t>ORD505619</t>
  </si>
  <si>
    <t>ORD501843</t>
  </si>
  <si>
    <t>ORD501738</t>
  </si>
  <si>
    <t>ORD503213</t>
  </si>
  <si>
    <t>ORD505050</t>
  </si>
  <si>
    <t>ORD500878</t>
  </si>
  <si>
    <t>ORD501158</t>
  </si>
  <si>
    <t>ORD501735</t>
  </si>
  <si>
    <t>ORD502046</t>
  </si>
  <si>
    <t>ORD504939</t>
  </si>
  <si>
    <t>ORD506539</t>
  </si>
  <si>
    <t>ORD506908</t>
  </si>
  <si>
    <t>ORD508947</t>
  </si>
  <si>
    <t>ORD502930</t>
  </si>
  <si>
    <t>ORD502973</t>
  </si>
  <si>
    <t>ORD511821</t>
  </si>
  <si>
    <t>ORD503266</t>
  </si>
  <si>
    <t>CUST11609</t>
  </si>
  <si>
    <t>Customer 1609</t>
  </si>
  <si>
    <t>ORD511236</t>
  </si>
  <si>
    <t>ORD506614</t>
  </si>
  <si>
    <t>ORD509380</t>
  </si>
  <si>
    <t>ORD507839</t>
  </si>
  <si>
    <t>ORD506023</t>
  </si>
  <si>
    <t>ORD511025</t>
  </si>
  <si>
    <t>ORD501779</t>
  </si>
  <si>
    <t>ORD500353</t>
  </si>
  <si>
    <t>CUST12245</t>
  </si>
  <si>
    <t>Customer 2245</t>
  </si>
  <si>
    <t>ORD507757</t>
  </si>
  <si>
    <t>ORD500600</t>
  </si>
  <si>
    <t>ORD501355</t>
  </si>
  <si>
    <t>ORD501940</t>
  </si>
  <si>
    <t>ORD511946</t>
  </si>
  <si>
    <t>ORD508395</t>
  </si>
  <si>
    <t>ORD503326</t>
  </si>
  <si>
    <t>ORD501445</t>
  </si>
  <si>
    <t>ORD500990</t>
  </si>
  <si>
    <t>ORD510280</t>
  </si>
  <si>
    <t>CUST11992</t>
  </si>
  <si>
    <t>Customer 1992</t>
  </si>
  <si>
    <t>ORD503993</t>
  </si>
  <si>
    <t>ORD504192</t>
  </si>
  <si>
    <t>CUST10873</t>
  </si>
  <si>
    <t>Customer 873</t>
  </si>
  <si>
    <t>ORD509265</t>
  </si>
  <si>
    <t>ORD503883</t>
  </si>
  <si>
    <t>ORD505222</t>
  </si>
  <si>
    <t>ORD506286</t>
  </si>
  <si>
    <t>ORD510143</t>
  </si>
  <si>
    <t>ORD503132</t>
  </si>
  <si>
    <t>ORD510826</t>
  </si>
  <si>
    <t>ORD511903</t>
  </si>
  <si>
    <t>ORD505588</t>
  </si>
  <si>
    <t>ORD503045</t>
  </si>
  <si>
    <t>ORD507477</t>
  </si>
  <si>
    <t>ORD501651</t>
  </si>
  <si>
    <t>ORD507521</t>
  </si>
  <si>
    <t>ORD508132</t>
  </si>
  <si>
    <t>ORD510603</t>
  </si>
  <si>
    <t>ORD504637</t>
  </si>
  <si>
    <t>ORD510889</t>
  </si>
  <si>
    <t>ORD511086</t>
  </si>
  <si>
    <t>CUST11835</t>
  </si>
  <si>
    <t>Customer 1835</t>
  </si>
  <si>
    <t>ORD510986</t>
  </si>
  <si>
    <t>ORD503524</t>
  </si>
  <si>
    <t>ORD502586</t>
  </si>
  <si>
    <t>ORD507856</t>
  </si>
  <si>
    <t>ORD503016</t>
  </si>
  <si>
    <t>ORD500462</t>
  </si>
  <si>
    <t>ORD508211</t>
  </si>
  <si>
    <t>ORD501795</t>
  </si>
  <si>
    <t>ORD504239</t>
  </si>
  <si>
    <t>ORD500407</t>
  </si>
  <si>
    <t>ORD503013</t>
  </si>
  <si>
    <t>ORD510493</t>
  </si>
  <si>
    <t>ORD506609</t>
  </si>
  <si>
    <t>ORD504591</t>
  </si>
  <si>
    <t>ORD503098</t>
  </si>
  <si>
    <t>ORD504620</t>
  </si>
  <si>
    <t>ORD511850</t>
  </si>
  <si>
    <t>ORD510746</t>
  </si>
  <si>
    <t>ORD503750</t>
  </si>
  <si>
    <t>ORD507958</t>
  </si>
  <si>
    <t>ORD504226</t>
  </si>
  <si>
    <t>ORD506635</t>
  </si>
  <si>
    <t>ORD510158</t>
  </si>
  <si>
    <t>ORD508538</t>
  </si>
  <si>
    <t>ORD500131</t>
  </si>
  <si>
    <t>ORD504492</t>
  </si>
  <si>
    <t>ORD501757</t>
  </si>
  <si>
    <t>ORD505374</t>
  </si>
  <si>
    <t>ORD510748</t>
  </si>
  <si>
    <t>ORD505117</t>
  </si>
  <si>
    <t>ORD501566</t>
  </si>
  <si>
    <t>ORD506044</t>
  </si>
  <si>
    <t>ORD505419</t>
  </si>
  <si>
    <t>ORD508381</t>
  </si>
  <si>
    <t>ORD506320</t>
  </si>
  <si>
    <t>ORD510417</t>
  </si>
  <si>
    <t>ORD501408</t>
  </si>
  <si>
    <t>ORD510329</t>
  </si>
  <si>
    <t>ORD510220</t>
  </si>
  <si>
    <t>ORD502271</t>
  </si>
  <si>
    <t>ORD500238</t>
  </si>
  <si>
    <t>ORD508179</t>
  </si>
  <si>
    <t>ORD502266</t>
  </si>
  <si>
    <t>ORD506440</t>
  </si>
  <si>
    <t>ORD505172</t>
  </si>
  <si>
    <t>ORD506547</t>
  </si>
  <si>
    <t>CUST10925</t>
  </si>
  <si>
    <t>Customer 925</t>
  </si>
  <si>
    <t>ORD510297</t>
  </si>
  <si>
    <t>ORD510987</t>
  </si>
  <si>
    <t>ORD507262</t>
  </si>
  <si>
    <t>ORD507637</t>
  </si>
  <si>
    <t>ORD510233</t>
  </si>
  <si>
    <t>ORD500128</t>
  </si>
  <si>
    <t>ORD508613</t>
  </si>
  <si>
    <t>ORD502591</t>
  </si>
  <si>
    <t>ORD503684</t>
  </si>
  <si>
    <t>ORD505606</t>
  </si>
  <si>
    <t>ORD505704</t>
  </si>
  <si>
    <t>ORD508250</t>
  </si>
  <si>
    <t>ORD504317</t>
  </si>
  <si>
    <t>ORD506774</t>
  </si>
  <si>
    <t>ORD507878</t>
  </si>
  <si>
    <t>ORD504382</t>
  </si>
  <si>
    <t>ORD502412</t>
  </si>
  <si>
    <t>ORD511518</t>
  </si>
  <si>
    <t>ORD506538</t>
  </si>
  <si>
    <t>ORD511386</t>
  </si>
  <si>
    <t>ORD503270</t>
  </si>
  <si>
    <t>ORD508183</t>
  </si>
  <si>
    <t>ORD507851</t>
  </si>
  <si>
    <t>ORD507222</t>
  </si>
  <si>
    <t>ORD508821</t>
  </si>
  <si>
    <t>ORD500870</t>
  </si>
  <si>
    <t>ORD508492</t>
  </si>
  <si>
    <t>ORD511716</t>
  </si>
  <si>
    <t>ORD508619</t>
  </si>
  <si>
    <t>ORD506415</t>
  </si>
  <si>
    <t>ORD500213</t>
  </si>
  <si>
    <t>CUST10802</t>
  </si>
  <si>
    <t>Customer 802</t>
  </si>
  <si>
    <t>ORD503354</t>
  </si>
  <si>
    <t>ORD510243</t>
  </si>
  <si>
    <t>ORD511920</t>
  </si>
  <si>
    <t>CUST11761</t>
  </si>
  <si>
    <t>Customer 1761</t>
  </si>
  <si>
    <t>ORD506578</t>
  </si>
  <si>
    <t>CUST10875</t>
  </si>
  <si>
    <t>Customer 875</t>
  </si>
  <si>
    <t>ORD510559</t>
  </si>
  <si>
    <t>ORD509836</t>
  </si>
  <si>
    <t>ORD501730</t>
  </si>
  <si>
    <t>ORD507750</t>
  </si>
  <si>
    <t>ORD507368</t>
  </si>
  <si>
    <t>ORD508804</t>
  </si>
  <si>
    <t>ORD500188</t>
  </si>
  <si>
    <t>ORD511227</t>
  </si>
  <si>
    <t>ORD500182</t>
  </si>
  <si>
    <t>ORD502253</t>
  </si>
  <si>
    <t>ORD503120</t>
  </si>
  <si>
    <t>ORD508641</t>
  </si>
  <si>
    <t>ORD503569</t>
  </si>
  <si>
    <t>ORD507864</t>
  </si>
  <si>
    <t>ORD501338</t>
  </si>
  <si>
    <t>ORD504089</t>
  </si>
  <si>
    <t>ORD502998</t>
  </si>
  <si>
    <t>ORD510787</t>
  </si>
  <si>
    <t>CUST10459</t>
  </si>
  <si>
    <t>Customer 459</t>
  </si>
  <si>
    <t>ORD504570</t>
  </si>
  <si>
    <t>ORD504092</t>
  </si>
  <si>
    <t>ORD503709</t>
  </si>
  <si>
    <t>ORD500936</t>
  </si>
  <si>
    <t>ORD504840</t>
  </si>
  <si>
    <t>ORD503604</t>
  </si>
  <si>
    <t>ORD506705</t>
  </si>
  <si>
    <t>ORD507553</t>
  </si>
  <si>
    <t>ORD504951</t>
  </si>
  <si>
    <t>ORD502246</t>
  </si>
  <si>
    <t>ORD505939</t>
  </si>
  <si>
    <t>ORD505459</t>
  </si>
  <si>
    <t>ORD507419</t>
  </si>
  <si>
    <t>ORD504616</t>
  </si>
  <si>
    <t>ORD501182</t>
  </si>
  <si>
    <t>ORD505753</t>
  </si>
  <si>
    <t>ORD503064</t>
  </si>
  <si>
    <t>CUST11333</t>
  </si>
  <si>
    <t>Customer 1333</t>
  </si>
  <si>
    <t>ORD508971</t>
  </si>
  <si>
    <t>ORD507873</t>
  </si>
  <si>
    <t>ORD509182</t>
  </si>
  <si>
    <t>ORD511313</t>
  </si>
  <si>
    <t>ORD509131</t>
  </si>
  <si>
    <t>ORD503079</t>
  </si>
  <si>
    <t>ORD503236</t>
  </si>
  <si>
    <t>ORD510512</t>
  </si>
  <si>
    <t>ORD505225</t>
  </si>
  <si>
    <t>ORD501284</t>
  </si>
  <si>
    <t>ORD511424</t>
  </si>
  <si>
    <t>ORD511879</t>
  </si>
  <si>
    <t>ORD500731</t>
  </si>
  <si>
    <t>ORD509147</t>
  </si>
  <si>
    <t>ORD502034</t>
  </si>
  <si>
    <t>ORD500856</t>
  </si>
  <si>
    <t>ORD505309</t>
  </si>
  <si>
    <t>ORD505313</t>
  </si>
  <si>
    <t>ORD506654</t>
  </si>
  <si>
    <t>ORD504769</t>
  </si>
  <si>
    <t>ORD505339</t>
  </si>
  <si>
    <t>ORD500438</t>
  </si>
  <si>
    <t>CUST10411</t>
  </si>
  <si>
    <t>Customer 411</t>
  </si>
  <si>
    <t>ORD509127</t>
  </si>
  <si>
    <t>CUST11458</t>
  </si>
  <si>
    <t>Customer 1458</t>
  </si>
  <si>
    <t>ORD505999</t>
  </si>
  <si>
    <t>CUST10396</t>
  </si>
  <si>
    <t>Customer 396</t>
  </si>
  <si>
    <t>ORD511256</t>
  </si>
  <si>
    <t>ORD507297</t>
  </si>
  <si>
    <t>ORD503428</t>
  </si>
  <si>
    <t>ORD504432</t>
  </si>
  <si>
    <t>ORD502435</t>
  </si>
  <si>
    <t>ORD506881</t>
  </si>
  <si>
    <t>ORD500763</t>
  </si>
  <si>
    <t>ORD504849</t>
  </si>
  <si>
    <t>ORD509910</t>
  </si>
  <si>
    <t>ORD510207</t>
  </si>
  <si>
    <t>ORD504803</t>
  </si>
  <si>
    <t>ORD506754</t>
  </si>
  <si>
    <t>ORD502752</t>
  </si>
  <si>
    <t>ORD509757</t>
  </si>
  <si>
    <t>ORD506653</t>
  </si>
  <si>
    <t>ORD507350</t>
  </si>
  <si>
    <t>ORD510144</t>
  </si>
  <si>
    <t>ORD507278</t>
  </si>
  <si>
    <t>ORD507595</t>
  </si>
  <si>
    <t>ORD509540</t>
  </si>
  <si>
    <t>ORD506160</t>
  </si>
  <si>
    <t>ORD510561</t>
  </si>
  <si>
    <t>ORD506662</t>
  </si>
  <si>
    <t>ORD500033</t>
  </si>
  <si>
    <t>ORD505396</t>
  </si>
  <si>
    <t>CUST12328</t>
  </si>
  <si>
    <t>Customer 2328</t>
  </si>
  <si>
    <t>ORD503219</t>
  </si>
  <si>
    <t>ORD500630</t>
  </si>
  <si>
    <t>ORD511057</t>
  </si>
  <si>
    <t>ORD504522</t>
  </si>
  <si>
    <t>ORD508597</t>
  </si>
  <si>
    <t>ORD502181</t>
  </si>
  <si>
    <t>ORD505394</t>
  </si>
  <si>
    <t>ORD508391</t>
  </si>
  <si>
    <t>ORD501762</t>
  </si>
  <si>
    <t>ORD511498</t>
  </si>
  <si>
    <t>ORD508568</t>
  </si>
  <si>
    <t>ORD509948</t>
  </si>
  <si>
    <t>ORD505001</t>
  </si>
  <si>
    <t>ORD503271</t>
  </si>
  <si>
    <t>ORD501799</t>
  </si>
  <si>
    <t>ORD511845</t>
  </si>
  <si>
    <t>ORD500568</t>
  </si>
  <si>
    <t>ORD511710</t>
  </si>
  <si>
    <t>ORD509352</t>
  </si>
  <si>
    <t>ORD509596</t>
  </si>
  <si>
    <t>ORD505840</t>
  </si>
  <si>
    <t>ORD504756</t>
  </si>
  <si>
    <t>ORD506071</t>
  </si>
  <si>
    <t>ORD511182</t>
  </si>
  <si>
    <t>ORD503027</t>
  </si>
  <si>
    <t>ORD506392</t>
  </si>
  <si>
    <t>ORD507256</t>
  </si>
  <si>
    <t>ORD502518</t>
  </si>
  <si>
    <t>ORD510053</t>
  </si>
  <si>
    <t>ORD503929</t>
  </si>
  <si>
    <t>ORD502336</t>
  </si>
  <si>
    <t>ORD503124</t>
  </si>
  <si>
    <t>CUST10254</t>
  </si>
  <si>
    <t>Customer 254</t>
  </si>
  <si>
    <t>ORD509725</t>
  </si>
  <si>
    <t>ORD501106</t>
  </si>
  <si>
    <t>ORD505045</t>
  </si>
  <si>
    <t>ORD508501</t>
  </si>
  <si>
    <t>ORD504222</t>
  </si>
  <si>
    <t>ORD504048</t>
  </si>
  <si>
    <t>ORD507232</t>
  </si>
  <si>
    <t>ORD505624</t>
  </si>
  <si>
    <t>CUST10117</t>
  </si>
  <si>
    <t>Customer 117</t>
  </si>
  <si>
    <t>ORD511600</t>
  </si>
  <si>
    <t>CUST11215</t>
  </si>
  <si>
    <t>Customer 1215</t>
  </si>
  <si>
    <t>ORD502357</t>
  </si>
  <si>
    <t>ORD508608</t>
  </si>
  <si>
    <t>ORD509732</t>
  </si>
  <si>
    <t>CUST10401</t>
  </si>
  <si>
    <t>Customer 401</t>
  </si>
  <si>
    <t>ORD509478</t>
  </si>
  <si>
    <t>ORD505084</t>
  </si>
  <si>
    <t>ORD510897</t>
  </si>
  <si>
    <t>ORD501607</t>
  </si>
  <si>
    <t>ORD511647</t>
  </si>
  <si>
    <t>ORD511835</t>
  </si>
  <si>
    <t>ORD500457</t>
  </si>
  <si>
    <t>ORD500809</t>
  </si>
  <si>
    <t>ORD504869</t>
  </si>
  <si>
    <t>ORD504398</t>
  </si>
  <si>
    <t>CUST10190</t>
  </si>
  <si>
    <t>Customer 190</t>
  </si>
  <si>
    <t>ORD506874</t>
  </si>
  <si>
    <t>ORD508981</t>
  </si>
  <si>
    <t>ORD505066</t>
  </si>
  <si>
    <t>ORD505958</t>
  </si>
  <si>
    <t>ORD508594</t>
  </si>
  <si>
    <t>ORD505145</t>
  </si>
  <si>
    <t>ORD500480</t>
  </si>
  <si>
    <t>ORD507251</t>
  </si>
  <si>
    <t>CUST11785</t>
  </si>
  <si>
    <t>Customer 1785</t>
  </si>
  <si>
    <t>ORD501502</t>
  </si>
  <si>
    <t>ORD508094</t>
  </si>
  <si>
    <t>CUST12210</t>
  </si>
  <si>
    <t>Customer 2210</t>
  </si>
  <si>
    <t>ORD504024</t>
  </si>
  <si>
    <t>ORD507334</t>
  </si>
  <si>
    <t>CUST10897</t>
  </si>
  <si>
    <t>Customer 897</t>
  </si>
  <si>
    <t>ORD507389</t>
  </si>
  <si>
    <t>ORD502790</t>
  </si>
  <si>
    <t>ORD505876</t>
  </si>
  <si>
    <t>CUST11435</t>
  </si>
  <si>
    <t>Customer 1435</t>
  </si>
  <si>
    <t>ORD501001</t>
  </si>
  <si>
    <t>ORD511052</t>
  </si>
  <si>
    <t>ORD502851</t>
  </si>
  <si>
    <t>ORD500719</t>
  </si>
  <si>
    <t>ORD505767</t>
  </si>
  <si>
    <t>ORD500999</t>
  </si>
  <si>
    <t>ORD500613</t>
  </si>
  <si>
    <t>ORD507049</t>
  </si>
  <si>
    <t>ORD511023</t>
  </si>
  <si>
    <t>ORD502551</t>
  </si>
  <si>
    <t>ORD501348</t>
  </si>
  <si>
    <t>ORD501167</t>
  </si>
  <si>
    <t>CUST11104</t>
  </si>
  <si>
    <t>Customer 1104</t>
  </si>
  <si>
    <t>ORD510090</t>
  </si>
  <si>
    <t>ORD500107</t>
  </si>
  <si>
    <t>CUST10548</t>
  </si>
  <si>
    <t>Customer 548</t>
  </si>
  <si>
    <t>ORD502296</t>
  </si>
  <si>
    <t>ORD504807</t>
  </si>
  <si>
    <t>ORD505773</t>
  </si>
  <si>
    <t>ORD508826</t>
  </si>
  <si>
    <t>ORD505220</t>
  </si>
  <si>
    <t>ORD504041</t>
  </si>
  <si>
    <t>ORD503678</t>
  </si>
  <si>
    <t>ORD509066</t>
  </si>
  <si>
    <t>ORD504924</t>
  </si>
  <si>
    <t>ORD509855</t>
  </si>
  <si>
    <t>ORD508334</t>
  </si>
  <si>
    <t>ORD509963</t>
  </si>
  <si>
    <t>ORD501606</t>
  </si>
  <si>
    <t>ORD511142</t>
  </si>
  <si>
    <t>ORD505909</t>
  </si>
  <si>
    <t>ORD502670</t>
  </si>
  <si>
    <t>ORD506170</t>
  </si>
  <si>
    <t>ORD500787</t>
  </si>
  <si>
    <t>ORD500741</t>
  </si>
  <si>
    <t>CUST11328</t>
  </si>
  <si>
    <t>Customer 1328</t>
  </si>
  <si>
    <t>ORD500071</t>
  </si>
  <si>
    <t>ORD511287</t>
  </si>
  <si>
    <t>ORD504331</t>
  </si>
  <si>
    <t>ORD509080</t>
  </si>
  <si>
    <t>ORD503466</t>
  </si>
  <si>
    <t>ORD503527</t>
  </si>
  <si>
    <t>CUST10469</t>
  </si>
  <si>
    <t>Customer 469</t>
  </si>
  <si>
    <t>ORD505450</t>
  </si>
  <si>
    <t>ORD504899</t>
  </si>
  <si>
    <t>ORD500606</t>
  </si>
  <si>
    <t>ORD505434</t>
  </si>
  <si>
    <t>ORD501875</t>
  </si>
  <si>
    <t>ORD505682</t>
  </si>
  <si>
    <t>ORD506020</t>
  </si>
  <si>
    <t>ORD506762</t>
  </si>
  <si>
    <t>ORD500046</t>
  </si>
  <si>
    <t>ORD508036</t>
  </si>
  <si>
    <t>ORD502780</t>
  </si>
  <si>
    <t>ORD501630</t>
  </si>
  <si>
    <t>ORD500384</t>
  </si>
  <si>
    <t>ORD502974</t>
  </si>
  <si>
    <t>ORD504475</t>
  </si>
  <si>
    <t>ORD501043</t>
  </si>
  <si>
    <t>ORD508782</t>
  </si>
  <si>
    <t>ORD511435</t>
  </si>
  <si>
    <t>ORD501213</t>
  </si>
  <si>
    <t>ORD510898</t>
  </si>
  <si>
    <t>ORD509608</t>
  </si>
  <si>
    <t>ORD500814</t>
  </si>
  <si>
    <t>ORD510012</t>
  </si>
  <si>
    <t>ORD510052</t>
  </si>
  <si>
    <t>ORD508373</t>
  </si>
  <si>
    <t>ORD501723</t>
  </si>
  <si>
    <t>ORD505936</t>
  </si>
  <si>
    <t>ORD505566</t>
  </si>
  <si>
    <t>ORD500632</t>
  </si>
  <si>
    <t>ORD505139</t>
  </si>
  <si>
    <t>ORD501676</t>
  </si>
  <si>
    <t>ORD507211</t>
  </si>
  <si>
    <t>ORD506684</t>
  </si>
  <si>
    <t>ORD506022</t>
  </si>
  <si>
    <t>ORD500261</t>
  </si>
  <si>
    <t>ORD507006</t>
  </si>
  <si>
    <t>ORD500331</t>
  </si>
  <si>
    <t>ORD501649</t>
  </si>
  <si>
    <t>CUST10200</t>
  </si>
  <si>
    <t>Customer 200</t>
  </si>
  <si>
    <t>ORD509158</t>
  </si>
  <si>
    <t>CUST11495</t>
  </si>
  <si>
    <t>Customer 1495</t>
  </si>
  <si>
    <t>ORD505551</t>
  </si>
  <si>
    <t>ORD510859</t>
  </si>
  <si>
    <t>CUST10050</t>
  </si>
  <si>
    <t>Customer 50</t>
  </si>
  <si>
    <t>ORD503072</t>
  </si>
  <si>
    <t>ORD507048</t>
  </si>
  <si>
    <t>ORD511754</t>
  </si>
  <si>
    <t>ORD508022</t>
  </si>
  <si>
    <t>ORD506744</t>
  </si>
  <si>
    <t>ORD508960</t>
  </si>
  <si>
    <t>ORD510756</t>
  </si>
  <si>
    <t>ORD504456</t>
  </si>
  <si>
    <t>ORD503133</t>
  </si>
  <si>
    <t>ORD501910</t>
  </si>
  <si>
    <t>ORD511742</t>
  </si>
  <si>
    <t>ORD511476</t>
  </si>
  <si>
    <t>ORD502015</t>
  </si>
  <si>
    <t>ORD510002</t>
  </si>
  <si>
    <t>ORD509691</t>
  </si>
  <si>
    <t>ORD506812</t>
  </si>
  <si>
    <t>ORD508924</t>
  </si>
  <si>
    <t>ORD504044</t>
  </si>
  <si>
    <t>CUST11353</t>
  </si>
  <si>
    <t>Customer 1353</t>
  </si>
  <si>
    <t>ORD503974</t>
  </si>
  <si>
    <t>ORD508580</t>
  </si>
  <si>
    <t>CUST11836</t>
  </si>
  <si>
    <t>Customer 1836</t>
  </si>
  <si>
    <t>ORD505276</t>
  </si>
  <si>
    <t>ORD500034</t>
  </si>
  <si>
    <t>ORD507171</t>
  </si>
  <si>
    <t>ORD500949</t>
  </si>
  <si>
    <t>ORD503762</t>
  </si>
  <si>
    <t>ORD510384</t>
  </si>
  <si>
    <t>ORD509623</t>
  </si>
  <si>
    <t>ORD507623</t>
  </si>
  <si>
    <t>ORD506823</t>
  </si>
  <si>
    <t>ORD503275</t>
  </si>
  <si>
    <t>ORD501092</t>
  </si>
  <si>
    <t>ORD503248</t>
  </si>
  <si>
    <t>ORD507626</t>
  </si>
  <si>
    <t>ORD508038</t>
  </si>
  <si>
    <t>ORD511180</t>
  </si>
  <si>
    <t>ORD510304</t>
  </si>
  <si>
    <t>ORD511994</t>
  </si>
  <si>
    <t>ORD502180</t>
  </si>
  <si>
    <t>ORD501072</t>
  </si>
  <si>
    <t>ORD504819</t>
  </si>
  <si>
    <t>ORD507720</t>
  </si>
  <si>
    <t>CUST11578</t>
  </si>
  <si>
    <t>Customer 1578</t>
  </si>
  <si>
    <t>ORD500772</t>
  </si>
  <si>
    <t>ORD502739</t>
  </si>
  <si>
    <t>ORD505614</t>
  </si>
  <si>
    <t>ORD510423</t>
  </si>
  <si>
    <t>ORD507380</t>
  </si>
  <si>
    <t>ORD507124</t>
  </si>
  <si>
    <t>ORD502055</t>
  </si>
  <si>
    <t>ORD503477</t>
  </si>
  <si>
    <t>ORD504025</t>
  </si>
  <si>
    <t>ORD506324</t>
  </si>
  <si>
    <t>ORD508261</t>
  </si>
  <si>
    <t>ORD505131</t>
  </si>
  <si>
    <t>ORD511103</t>
  </si>
  <si>
    <t>ORD508878</t>
  </si>
  <si>
    <t>ORD500704</t>
  </si>
  <si>
    <t>ORD503173</t>
  </si>
  <si>
    <t>ORD509456</t>
  </si>
  <si>
    <t>ORD505640</t>
  </si>
  <si>
    <t>ORD511703</t>
  </si>
  <si>
    <t>ORD504595</t>
  </si>
  <si>
    <t>ORD507339</t>
  </si>
  <si>
    <t>ORD507716</t>
  </si>
  <si>
    <t>ORD502402</t>
  </si>
  <si>
    <t>ORD501802</t>
  </si>
  <si>
    <t>ORD504966</t>
  </si>
  <si>
    <t>ORD508831</t>
  </si>
  <si>
    <t>ORD511216</t>
  </si>
  <si>
    <t>ORD506110</t>
  </si>
  <si>
    <t>CUST12238</t>
  </si>
  <si>
    <t>Customer 2238</t>
  </si>
  <si>
    <t>ORD507805</t>
  </si>
  <si>
    <t>CUST11719</t>
  </si>
  <si>
    <t>Customer 1719</t>
  </si>
  <si>
    <t>ORD503321</t>
  </si>
  <si>
    <t>ORD509719</t>
  </si>
  <si>
    <t>ORD508107</t>
  </si>
  <si>
    <t>ORD504687</t>
  </si>
  <si>
    <t>ORD509897</t>
  </si>
  <si>
    <t>ORD510270</t>
  </si>
  <si>
    <t>ORD502525</t>
  </si>
  <si>
    <t>ORD508329</t>
  </si>
  <si>
    <t>CUST12225</t>
  </si>
  <si>
    <t>Customer 2225</t>
  </si>
  <si>
    <t>ORD503008</t>
  </si>
  <si>
    <t>ORD501868</t>
  </si>
  <si>
    <t>ORD504985</t>
  </si>
  <si>
    <t>ORD502655</t>
  </si>
  <si>
    <t>ORD505866</t>
  </si>
  <si>
    <t>ORD502459</t>
  </si>
  <si>
    <t>ORD505947</t>
  </si>
  <si>
    <t>ORD508024</t>
  </si>
  <si>
    <t>ORD504566</t>
  </si>
  <si>
    <t>ORD507355</t>
  </si>
  <si>
    <t>ORD505127</t>
  </si>
  <si>
    <t>ORD502374</t>
  </si>
  <si>
    <t>ORD510025</t>
  </si>
  <si>
    <t>ORD503011</t>
  </si>
  <si>
    <t>ORD509838</t>
  </si>
  <si>
    <t>CUST12404</t>
  </si>
  <si>
    <t>Customer 2404</t>
  </si>
  <si>
    <t>ORD507511</t>
  </si>
  <si>
    <t>CUST12054</t>
  </si>
  <si>
    <t>Customer 2054</t>
  </si>
  <si>
    <t>ORD500477</t>
  </si>
  <si>
    <t>ORD509281</t>
  </si>
  <si>
    <t>ORD500207</t>
  </si>
  <si>
    <t>ORD500490</t>
  </si>
  <si>
    <t>ORD504818</t>
  </si>
  <si>
    <t>ORD509989</t>
  </si>
  <si>
    <t>ORD503752</t>
  </si>
  <si>
    <t>ORD505966</t>
  </si>
  <si>
    <t>ORD508681</t>
  </si>
  <si>
    <t>ORD501078</t>
  </si>
  <si>
    <t>ORD511656</t>
  </si>
  <si>
    <t>ORD503063</t>
  </si>
  <si>
    <t>ORD504359</t>
  </si>
  <si>
    <t>ORD501543</t>
  </si>
  <si>
    <t>ORD506518</t>
  </si>
  <si>
    <t>ORD500203</t>
  </si>
  <si>
    <t>CUST10868</t>
  </si>
  <si>
    <t>Customer 868</t>
  </si>
  <si>
    <t>ORD505974</t>
  </si>
  <si>
    <t>ORD503369</t>
  </si>
  <si>
    <t>ORD509457</t>
  </si>
  <si>
    <t>ORD503377</t>
  </si>
  <si>
    <t>ORD507046</t>
  </si>
  <si>
    <t>ORD505353</t>
  </si>
  <si>
    <t>ORD502847</t>
  </si>
  <si>
    <t>ORD510562</t>
  </si>
  <si>
    <t>ORD500780</t>
  </si>
  <si>
    <t>ORD506852</t>
  </si>
  <si>
    <t>CUST11851</t>
  </si>
  <si>
    <t>Customer 1851</t>
  </si>
  <si>
    <t>ORD510452</t>
  </si>
  <si>
    <t>ORD508332</t>
  </si>
  <si>
    <t>ORD511762</t>
  </si>
  <si>
    <t>ORD509854</t>
  </si>
  <si>
    <t>ORD510333</t>
  </si>
  <si>
    <t>ORD507296</t>
  </si>
  <si>
    <t>ORD510086</t>
  </si>
  <si>
    <t>ORD501440</t>
  </si>
  <si>
    <t>ORD500440</t>
  </si>
  <si>
    <t>ORD508098</t>
  </si>
  <si>
    <t>ORD501535</t>
  </si>
  <si>
    <t>ORD505530</t>
  </si>
  <si>
    <t>ORD506354</t>
  </si>
  <si>
    <t>ORD505212</t>
  </si>
  <si>
    <t>ORD505857</t>
  </si>
  <si>
    <t>ORD508810</t>
  </si>
  <si>
    <t>ORD500514</t>
  </si>
  <si>
    <t>ORD501032</t>
  </si>
  <si>
    <t>ORD505748</t>
  </si>
  <si>
    <t>ORD503081</t>
  </si>
  <si>
    <t>ORD511391</t>
  </si>
  <si>
    <t>ORD502505</t>
  </si>
  <si>
    <t>ORD502980</t>
  </si>
  <si>
    <t>ORD508146</t>
  </si>
  <si>
    <t>ORD507024</t>
  </si>
  <si>
    <t>ORD502478</t>
  </si>
  <si>
    <t>ORD508437</t>
  </si>
  <si>
    <t>ORD503815</t>
  </si>
  <si>
    <t>ORD506377</t>
  </si>
  <si>
    <t>ORD501777</t>
  </si>
  <si>
    <t>ORD511624</t>
  </si>
  <si>
    <t>ORD508790</t>
  </si>
  <si>
    <t>CUST12474</t>
  </si>
  <si>
    <t>Customer 2474</t>
  </si>
  <si>
    <t>ORD509512</t>
  </si>
  <si>
    <t>ORD508088</t>
  </si>
  <si>
    <t>ORD508257</t>
  </si>
  <si>
    <t>ORD505033</t>
  </si>
  <si>
    <t>ORD504240</t>
  </si>
  <si>
    <t>ORD504600</t>
  </si>
  <si>
    <t>ORD511312</t>
  </si>
  <si>
    <t>CUST12126</t>
  </si>
  <si>
    <t>Customer 2126</t>
  </si>
  <si>
    <t>ORD511049</t>
  </si>
  <si>
    <t>ORD500609</t>
  </si>
  <si>
    <t>ORD509819</t>
  </si>
  <si>
    <t>ORD508232</t>
  </si>
  <si>
    <t>CUST10184</t>
  </si>
  <si>
    <t>Customer 184</t>
  </si>
  <si>
    <t>ORD503722</t>
  </si>
  <si>
    <t>ORD501344</t>
  </si>
  <si>
    <t>ORD500634</t>
  </si>
  <si>
    <t>ORD507310</t>
  </si>
  <si>
    <t>CUST10024</t>
  </si>
  <si>
    <t>Customer 24</t>
  </si>
  <si>
    <t>ORD510360</t>
  </si>
  <si>
    <t>ORD505626</t>
  </si>
  <si>
    <t>ORD506757</t>
  </si>
  <si>
    <t>CUST12094</t>
  </si>
  <si>
    <t>Customer 2094</t>
  </si>
  <si>
    <t>ORD510828</t>
  </si>
  <si>
    <t>ORD505513</t>
  </si>
  <si>
    <t>ORD510443</t>
  </si>
  <si>
    <t>ORD510717</t>
  </si>
  <si>
    <t>ORD507152</t>
  </si>
  <si>
    <t>ORD503910</t>
  </si>
  <si>
    <t>ORD502882</t>
  </si>
  <si>
    <t>ORD500881</t>
  </si>
  <si>
    <t>ORD511158</t>
  </si>
  <si>
    <t>ORD510652</t>
  </si>
  <si>
    <t>ORD501258</t>
  </si>
  <si>
    <t>ORD508112</t>
  </si>
  <si>
    <t>ORD508757</t>
  </si>
  <si>
    <t>ORD504285</t>
  </si>
  <si>
    <t>ORD502099</t>
  </si>
  <si>
    <t>ORD511339</t>
  </si>
  <si>
    <t>ORD505221</t>
  </si>
  <si>
    <t>ORD509179</t>
  </si>
  <si>
    <t>ORD505545</t>
  </si>
  <si>
    <t>ORD501418</t>
  </si>
  <si>
    <t>ORD511412</t>
  </si>
  <si>
    <t>ORD502715</t>
  </si>
  <si>
    <t>ORD503532</t>
  </si>
  <si>
    <t>ORD504049</t>
  </si>
  <si>
    <t>ORD502610</t>
  </si>
  <si>
    <t>ORD506572</t>
  </si>
  <si>
    <t>ORD511004</t>
  </si>
  <si>
    <t>CUST12455</t>
  </si>
  <si>
    <t>Customer 2455</t>
  </si>
  <si>
    <t>ORD504599</t>
  </si>
  <si>
    <t>ORD511593</t>
  </si>
  <si>
    <t>ORD505134</t>
  </si>
  <si>
    <t>ORD502159</t>
  </si>
  <si>
    <t>ORD500471</t>
  </si>
  <si>
    <t>ORD506592</t>
  </si>
  <si>
    <t>ORD511242</t>
  </si>
  <si>
    <t>ORD510076</t>
  </si>
  <si>
    <t>ORD504419</t>
  </si>
  <si>
    <t>ORD504437</t>
  </si>
  <si>
    <t>ORD504953</t>
  </si>
  <si>
    <t>ORD507325</t>
  </si>
  <si>
    <t>ORD506219</t>
  </si>
  <si>
    <t>ORD501250</t>
  </si>
  <si>
    <t>ORD508800</t>
  </si>
  <si>
    <t>ORD500935</t>
  </si>
  <si>
    <t>ORD502844</t>
  </si>
  <si>
    <t>ORD511558</t>
  </si>
  <si>
    <t>ORD502302</t>
  </si>
  <si>
    <t>ORD501831</t>
  </si>
  <si>
    <t>ORD508362</t>
  </si>
  <si>
    <t>ORD505334</t>
  </si>
  <si>
    <t>ORD504949</t>
  </si>
  <si>
    <t>CUST11891</t>
  </si>
  <si>
    <t>Customer 1891</t>
  </si>
  <si>
    <t>ORD500047</t>
  </si>
  <si>
    <t>ORD502350</t>
  </si>
  <si>
    <t>ORD507844</t>
  </si>
  <si>
    <t>CUST11830</t>
  </si>
  <si>
    <t>Customer 1830</t>
  </si>
  <si>
    <t>ORD507792</t>
  </si>
  <si>
    <t>ORD502450</t>
  </si>
  <si>
    <t>CUST11130</t>
  </si>
  <si>
    <t>Customer 1130</t>
  </si>
  <si>
    <t>ORD507900</t>
  </si>
  <si>
    <t>ORD509804</t>
  </si>
  <si>
    <t>ORD503556</t>
  </si>
  <si>
    <t>ORD511605</t>
  </si>
  <si>
    <t>ORD505935</t>
  </si>
  <si>
    <t>ORD502924</t>
  </si>
  <si>
    <t>ORD501707</t>
  </si>
  <si>
    <t>ORD510515</t>
  </si>
  <si>
    <t>ORD505559</t>
  </si>
  <si>
    <t>ORD506262</t>
  </si>
  <si>
    <t>CUST10333</t>
  </si>
  <si>
    <t>Customer 333</t>
  </si>
  <si>
    <t>ORD507018</t>
  </si>
  <si>
    <t>ORD503410</t>
  </si>
  <si>
    <t>ORD502221</t>
  </si>
  <si>
    <t>ORD506728</t>
  </si>
  <si>
    <t>ORD505358</t>
  </si>
  <si>
    <t>ORD503418</t>
  </si>
  <si>
    <t>CUST11031</t>
  </si>
  <si>
    <t>Customer 1031</t>
  </si>
  <si>
    <t>ORD510026</t>
  </si>
  <si>
    <t>ORD503956</t>
  </si>
  <si>
    <t>ORD505807</t>
  </si>
  <si>
    <t>ORD501410</t>
  </si>
  <si>
    <t>ORD510616</t>
  </si>
  <si>
    <t>ORD510462</t>
  </si>
  <si>
    <t>CUST12211</t>
  </si>
  <si>
    <t>Customer 2211</t>
  </si>
  <si>
    <t>ORD508097</t>
  </si>
  <si>
    <t>ORD506300</t>
  </si>
  <si>
    <t>ORD500582</t>
  </si>
  <si>
    <t>ORD506208</t>
  </si>
  <si>
    <t>ORD504294</t>
  </si>
  <si>
    <t>ORD500729</t>
  </si>
  <si>
    <t>ORD511468</t>
  </si>
  <si>
    <t>ORD504952</t>
  </si>
  <si>
    <t>ORD506964</t>
  </si>
  <si>
    <t>ORD505541</t>
  </si>
  <si>
    <t>ORD500386</t>
  </si>
  <si>
    <t>ORD504014</t>
  </si>
  <si>
    <t>ORD500144</t>
  </si>
  <si>
    <t>ORD504908</t>
  </si>
  <si>
    <t>ORD500923</t>
  </si>
  <si>
    <t>ORD503415</t>
  </si>
  <si>
    <t>ORD506487</t>
  </si>
  <si>
    <t>ORD509468</t>
  </si>
  <si>
    <t>ORD506341</t>
  </si>
  <si>
    <t>ORD503453</t>
  </si>
  <si>
    <t>ORD507690</t>
  </si>
  <si>
    <t>ORD501708</t>
  </si>
  <si>
    <t>ORD505356</t>
  </si>
  <si>
    <t>ORD501758</t>
  </si>
  <si>
    <t>CUST10380</t>
  </si>
  <si>
    <t>Customer 380</t>
  </si>
  <si>
    <t>ORD509652</t>
  </si>
  <si>
    <t>ORD501411</t>
  </si>
  <si>
    <t>ORD511625</t>
  </si>
  <si>
    <t>ORD505330</t>
  </si>
  <si>
    <t>ORD506045</t>
  </si>
  <si>
    <t>ORD508596</t>
  </si>
  <si>
    <t>ORD502845</t>
  </si>
  <si>
    <t>ORD510558</t>
  </si>
  <si>
    <t>ORD508270</t>
  </si>
  <si>
    <t>ORD504776</t>
  </si>
  <si>
    <t>ORD504376</t>
  </si>
  <si>
    <t>ORD505290</t>
  </si>
  <si>
    <t>ORD509559</t>
  </si>
  <si>
    <t>ORD501346</t>
  </si>
  <si>
    <t>ORD505194</t>
  </si>
  <si>
    <t>ORD503628</t>
  </si>
  <si>
    <t>ORD511372</t>
  </si>
  <si>
    <t>ORD502278</t>
  </si>
  <si>
    <t>ORD506293</t>
  </si>
  <si>
    <t>CUST11209</t>
  </si>
  <si>
    <t>Customer 1209</t>
  </si>
  <si>
    <t>ORD504428</t>
  </si>
  <si>
    <t>ORD506034</t>
  </si>
  <si>
    <t>ORD503576</t>
  </si>
  <si>
    <t>ORD509768</t>
  </si>
  <si>
    <t>ORD510080</t>
  </si>
  <si>
    <t>ORD502122</t>
  </si>
  <si>
    <t>ORD501846</t>
  </si>
  <si>
    <t>ORD500249</t>
  </si>
  <si>
    <t>ORD509594</t>
  </si>
  <si>
    <t>ORD505924</t>
  </si>
  <si>
    <t>ORD503106</t>
  </si>
  <si>
    <t>ORD502150</t>
  </si>
  <si>
    <t>ORD510719</t>
  </si>
  <si>
    <t>ORD500489</t>
  </si>
  <si>
    <t>ORD506587</t>
  </si>
  <si>
    <t>ORD510589</t>
  </si>
  <si>
    <t>ORD509298</t>
  </si>
  <si>
    <t>ORD508064</t>
  </si>
  <si>
    <t>ORD500776</t>
  </si>
  <si>
    <t>ORD506954</t>
  </si>
  <si>
    <t>ORD503700</t>
  </si>
  <si>
    <t>ORD509971</t>
  </si>
  <si>
    <t>ORD503782</t>
  </si>
  <si>
    <t>ORD510157</t>
  </si>
  <si>
    <t>ORD507533</t>
  </si>
  <si>
    <t>ORD506455</t>
  </si>
  <si>
    <t>ORD500543</t>
  </si>
  <si>
    <t>CUST12312</t>
  </si>
  <si>
    <t>Customer 2312</t>
  </si>
  <si>
    <t>ORD502383</t>
  </si>
  <si>
    <t>CUST10623</t>
  </si>
  <si>
    <t>Customer 623</t>
  </si>
  <si>
    <t>ORD511765</t>
  </si>
  <si>
    <t>ORD502216</t>
  </si>
  <si>
    <t>ORD504072</t>
  </si>
  <si>
    <t>ORD507021</t>
  </si>
  <si>
    <t>ORD501153</t>
  </si>
  <si>
    <t>ORD500118</t>
  </si>
  <si>
    <t>ORD502947</t>
  </si>
  <si>
    <t>ORD510538</t>
  </si>
  <si>
    <t>ORD510010</t>
  </si>
  <si>
    <t>ORD508451</t>
  </si>
  <si>
    <t>ORD508679</t>
  </si>
  <si>
    <t>ORD505517</t>
  </si>
  <si>
    <t>ORD506346</t>
  </si>
  <si>
    <t>CUST11579</t>
  </si>
  <si>
    <t>Customer 1579</t>
  </si>
  <si>
    <t>ORD507093</t>
  </si>
  <si>
    <t>ORD504727</t>
  </si>
  <si>
    <t>ORD510990</t>
  </si>
  <si>
    <t>ORD511961</t>
  </si>
  <si>
    <t>ORD508243</t>
  </si>
  <si>
    <t>ORD511708</t>
  </si>
  <si>
    <t>ORD508497</t>
  </si>
  <si>
    <t>ORD511088</t>
  </si>
  <si>
    <t>ORD509946</t>
  </si>
  <si>
    <t>ORD502811</t>
  </si>
  <si>
    <t>ORD511266</t>
  </si>
  <si>
    <t>ORD504462</t>
  </si>
  <si>
    <t>ORD506526</t>
  </si>
  <si>
    <t>ORD507560</t>
  </si>
  <si>
    <t>ORD501393</t>
  </si>
  <si>
    <t>ORD502509</t>
  </si>
  <si>
    <t>ORD503740</t>
  </si>
  <si>
    <t>ORD503589</t>
  </si>
  <si>
    <t>ORD511563</t>
  </si>
  <si>
    <t>ORD507860</t>
  </si>
  <si>
    <t>ORD510238</t>
  </si>
  <si>
    <t>ORD507366</t>
  </si>
  <si>
    <t>ORD503563</t>
  </si>
  <si>
    <t>ORD506504</t>
  </si>
  <si>
    <t>ORD509101</t>
  </si>
  <si>
    <t>ORD511211</t>
  </si>
  <si>
    <t>ORD511648</t>
  </si>
  <si>
    <t>CUST10985</t>
  </si>
  <si>
    <t>Customer 985</t>
  </si>
  <si>
    <t>ORD510611</t>
  </si>
  <si>
    <t>ORD508410</t>
  </si>
  <si>
    <t>CUST10196</t>
  </si>
  <si>
    <t>Customer 196</t>
  </si>
  <si>
    <t>ORD505827</t>
  </si>
  <si>
    <t>ORD502203</t>
  </si>
  <si>
    <t>ORD509335</t>
  </si>
  <si>
    <t>ORD500130</t>
  </si>
  <si>
    <t>ORD505162</t>
  </si>
  <si>
    <t>CUST10810</t>
  </si>
  <si>
    <t>Customer 810</t>
  </si>
  <si>
    <t>ORD511247</t>
  </si>
  <si>
    <t>ORD507091</t>
  </si>
  <si>
    <t>CUST10009</t>
  </si>
  <si>
    <t>Customer 9</t>
  </si>
  <si>
    <t>ORD503029</t>
  </si>
  <si>
    <t>ORD500695</t>
  </si>
  <si>
    <t>ORD510169</t>
  </si>
  <si>
    <t>ORD511201</t>
  </si>
  <si>
    <t>ORD502805</t>
  </si>
  <si>
    <t>ORD510854</t>
  </si>
  <si>
    <t>ORD506796</t>
  </si>
  <si>
    <t>ORD503060</t>
  </si>
  <si>
    <t>ORD501739</t>
  </si>
  <si>
    <t>CUST10794</t>
  </si>
  <si>
    <t>Customer 794</t>
  </si>
  <si>
    <t>ORD503470</t>
  </si>
  <si>
    <t>ORD501747</t>
  </si>
  <si>
    <t>ORD503397</t>
  </si>
  <si>
    <t>ORD507041</t>
  </si>
  <si>
    <t>ORD506414</t>
  </si>
  <si>
    <t>ORD504403</t>
  </si>
  <si>
    <t>ORD508945</t>
  </si>
  <si>
    <t>ORD503157</t>
  </si>
  <si>
    <t>ORD501083</t>
  </si>
  <si>
    <t>ORD505388</t>
  </si>
  <si>
    <t>ORD501128</t>
  </si>
  <si>
    <t>CUST11113</t>
  </si>
  <si>
    <t>Customer 1113</t>
  </si>
  <si>
    <t>ORD509574</t>
  </si>
  <si>
    <t>ORD500705</t>
  </si>
  <si>
    <t>ORD510120</t>
  </si>
  <si>
    <t>ORD502057</t>
  </si>
  <si>
    <t>ORD501222</t>
  </si>
  <si>
    <t>ORD508135</t>
  </si>
  <si>
    <t>ORD501143</t>
  </si>
  <si>
    <t>ORD501575</t>
  </si>
  <si>
    <t>ORD500497</t>
  </si>
  <si>
    <t>CUST11475</t>
  </si>
  <si>
    <t>Customer 1475</t>
  </si>
  <si>
    <t>ORD508748</t>
  </si>
  <si>
    <t>ORD503831</t>
  </si>
  <si>
    <t>ORD505278</t>
  </si>
  <si>
    <t>ORD504788</t>
  </si>
  <si>
    <t>ORD510832</t>
  </si>
  <si>
    <t>ORD509677</t>
  </si>
  <si>
    <t>ORD502878</t>
  </si>
  <si>
    <t>ORD502049</t>
  </si>
  <si>
    <t>ORD504725</t>
  </si>
  <si>
    <t>ORD502417</t>
  </si>
  <si>
    <t>ORD511491</t>
  </si>
  <si>
    <t>ORD511720</t>
  </si>
  <si>
    <t>ORD500889</t>
  </si>
  <si>
    <t>ORD510017</t>
  </si>
  <si>
    <t>ORD507765</t>
  </si>
  <si>
    <t>CUST10943</t>
  </si>
  <si>
    <t>Customer 943</t>
  </si>
  <si>
    <t>ORD503756</t>
  </si>
  <si>
    <t>ORD505600</t>
  </si>
  <si>
    <t>ORD502386</t>
  </si>
  <si>
    <t>ORD501181</t>
  </si>
  <si>
    <t>ORD502233</t>
  </si>
  <si>
    <t>ORD507590</t>
  </si>
  <si>
    <t>ORD509107</t>
  </si>
  <si>
    <t>ORD504827</t>
  </si>
  <si>
    <t>ORD508827</t>
  </si>
  <si>
    <t>ORD501528</t>
  </si>
  <si>
    <t>ORD508193</t>
  </si>
  <si>
    <t>ORD507269</t>
  </si>
  <si>
    <t>ORD510952</t>
  </si>
  <si>
    <t>CUST11316</t>
  </si>
  <si>
    <t>Customer 1316</t>
  </si>
  <si>
    <t>ORD506813</t>
  </si>
  <si>
    <t>ORD509944</t>
  </si>
  <si>
    <t>CUST12460</t>
  </si>
  <si>
    <t>Customer 2460</t>
  </si>
  <si>
    <t>ORD503497</t>
  </si>
  <si>
    <t>ORD501245</t>
  </si>
  <si>
    <t>CUST10679</t>
  </si>
  <si>
    <t>Customer 679</t>
  </si>
  <si>
    <t>ORD502789</t>
  </si>
  <si>
    <t>ORD504592</t>
  </si>
  <si>
    <t>ORD502701</t>
  </si>
  <si>
    <t>ORD509712</t>
  </si>
  <si>
    <t>ORD510998</t>
  </si>
  <si>
    <t>ORD510331</t>
  </si>
  <si>
    <t>ORD503919</t>
  </si>
  <si>
    <t>ORD510563</t>
  </si>
  <si>
    <t>ORD505861</t>
  </si>
  <si>
    <t>ORD509376</t>
  </si>
  <si>
    <t>ORD506428</t>
  </si>
  <si>
    <t>ORD500575</t>
  </si>
  <si>
    <t>ORD509675</t>
  </si>
  <si>
    <t>ORD505523</t>
  </si>
  <si>
    <t>ORD503819</t>
  </si>
  <si>
    <t>ORD503878</t>
  </si>
  <si>
    <t>ORD506380</t>
  </si>
  <si>
    <t>ORD500275</t>
  </si>
  <si>
    <t>ORD510521</t>
  </si>
  <si>
    <t>ORD509033</t>
  </si>
  <si>
    <t>ORD506407</t>
  </si>
  <si>
    <t>CUST11324</t>
  </si>
  <si>
    <t>Customer 1324</t>
  </si>
  <si>
    <t>ORD511892</t>
  </si>
  <si>
    <t>CUST12354</t>
  </si>
  <si>
    <t>Customer 2354</t>
  </si>
  <si>
    <t>ORD506036</t>
  </si>
  <si>
    <t>ORD508164</t>
  </si>
  <si>
    <t>ORD508792</t>
  </si>
  <si>
    <t>ORD505129</t>
  </si>
  <si>
    <t>ORD502550</t>
  </si>
  <si>
    <t>ORD507242</t>
  </si>
  <si>
    <t>ORD510265</t>
  </si>
  <si>
    <t>ORD511839</t>
  </si>
  <si>
    <t>ORD507607</t>
  </si>
  <si>
    <t>ORD505487</t>
  </si>
  <si>
    <t>CUST10856</t>
  </si>
  <si>
    <t>Customer 856</t>
  </si>
  <si>
    <t>ORD511719</t>
  </si>
  <si>
    <t>ORD508868</t>
  </si>
  <si>
    <t>CUST10564</t>
  </si>
  <si>
    <t>Customer 564</t>
  </si>
  <si>
    <t>ORD501011</t>
  </si>
  <si>
    <t>ORD509939</t>
  </si>
  <si>
    <t>CUST12450</t>
  </si>
  <si>
    <t>Customer 2450</t>
  </si>
  <si>
    <t>ORD511331</t>
  </si>
  <si>
    <t>ORD501963</t>
  </si>
  <si>
    <t>ORD510402</t>
  </si>
  <si>
    <t>ORD510699</t>
  </si>
  <si>
    <t>ORD507921</t>
  </si>
  <si>
    <t>ORD511811</t>
  </si>
  <si>
    <t>ORD504666</t>
  </si>
  <si>
    <t>ORD504011</t>
  </si>
  <si>
    <t>ORD508048</t>
  </si>
  <si>
    <t>ORD507715</t>
  </si>
  <si>
    <t>ORD507226</t>
  </si>
  <si>
    <t>ORD509125</t>
  </si>
  <si>
    <t>ORD504645</t>
  </si>
  <si>
    <t>ORD503942</t>
  </si>
  <si>
    <t>ORD504739</t>
  </si>
  <si>
    <t>ORD508948</t>
  </si>
  <si>
    <t>ORD505196</t>
  </si>
  <si>
    <t>ORD501789</t>
  </si>
  <si>
    <t>ORD500137</t>
  </si>
  <si>
    <t>ORD501071</t>
  </si>
  <si>
    <t>CUST11446</t>
  </si>
  <si>
    <t>Customer 1446</t>
  </si>
  <si>
    <t>ORD501070</t>
  </si>
  <si>
    <t>ORD509056</t>
  </si>
  <si>
    <t>ORD505369</t>
  </si>
  <si>
    <t>ORD507771</t>
  </si>
  <si>
    <t>ORD504155</t>
  </si>
  <si>
    <t>ORD509644</t>
  </si>
  <si>
    <t>ORD510575</t>
  </si>
  <si>
    <t>ORD501884</t>
  </si>
  <si>
    <t>ORD507463</t>
  </si>
  <si>
    <t>ORD500488</t>
  </si>
  <si>
    <t>ORD509862</t>
  </si>
  <si>
    <t>ORD510051</t>
  </si>
  <si>
    <t>ORD505015</t>
  </si>
  <si>
    <t>ORD504066</t>
  </si>
  <si>
    <t>ORD509262</t>
  </si>
  <si>
    <t>ORD501121</t>
  </si>
  <si>
    <t>ORD500316</t>
  </si>
  <si>
    <t>ORD504097</t>
  </si>
  <si>
    <t>ORD500875</t>
  </si>
  <si>
    <t>ORD510929</t>
  </si>
  <si>
    <t>ORD504157</t>
  </si>
  <si>
    <t>ORD508944</t>
  </si>
  <si>
    <t>ORD509413</t>
  </si>
  <si>
    <t>ORD508007</t>
  </si>
  <si>
    <t>ORD500253</t>
  </si>
  <si>
    <t>ORD500237</t>
  </si>
  <si>
    <t>ORD505938</t>
  </si>
  <si>
    <t>ORD506510</t>
  </si>
  <si>
    <t>ORD511944</t>
  </si>
  <si>
    <t>ORD501510</t>
  </si>
  <si>
    <t>ORD509990</t>
  </si>
  <si>
    <t>ORD500538</t>
  </si>
  <si>
    <t>ORD510535</t>
  </si>
  <si>
    <t>ORD511680</t>
  </si>
  <si>
    <t>ORD503539</t>
  </si>
  <si>
    <t>ORD501139</t>
  </si>
  <si>
    <t>ORD501784</t>
  </si>
  <si>
    <t>ORD509508</t>
  </si>
  <si>
    <t>ORD509953</t>
  </si>
  <si>
    <t>ORD500189</t>
  </si>
  <si>
    <t>ORD507897</t>
  </si>
  <si>
    <t>ORD504385</t>
  </si>
  <si>
    <t>ORD510923</t>
  </si>
  <si>
    <t>ORD502538</t>
  </si>
  <si>
    <t>ORD510604</t>
  </si>
  <si>
    <t>ORD506685</t>
  </si>
  <si>
    <t>ORD505590</t>
  </si>
  <si>
    <t>ORD503078</t>
  </si>
  <si>
    <t>ORD511358</t>
  </si>
  <si>
    <t>CUST11959</t>
  </si>
  <si>
    <t>Customer 1959</t>
  </si>
  <si>
    <t>ORD507029</t>
  </si>
  <si>
    <t>ORD502507</t>
  </si>
  <si>
    <t>CUST10951</t>
  </si>
  <si>
    <t>Customer 951</t>
  </si>
  <si>
    <t>ORD506321</t>
  </si>
  <si>
    <t>ORD502781</t>
  </si>
  <si>
    <t>ORD504992</t>
  </si>
  <si>
    <t>ORD511428</t>
  </si>
  <si>
    <t>ORD508935</t>
  </si>
  <si>
    <t>ORD508322</t>
  </si>
  <si>
    <t>ORD502523</t>
  </si>
  <si>
    <t>ORD508752</t>
  </si>
  <si>
    <t>ORD509473</t>
  </si>
  <si>
    <t>ORD511956</t>
  </si>
  <si>
    <t>ORD500147</t>
  </si>
  <si>
    <t>ORD510662</t>
  </si>
  <si>
    <t>ORD507601</t>
  </si>
  <si>
    <t>ORD510925</t>
  </si>
  <si>
    <t>ORD505815</t>
  </si>
  <si>
    <t>ORD501823</t>
  </si>
  <si>
    <t>ORD509264</t>
  </si>
  <si>
    <t>ORD509041</t>
  </si>
  <si>
    <t>ORD506721</t>
  </si>
  <si>
    <t>ORD503744</t>
  </si>
  <si>
    <t>ORD503311</t>
  </si>
  <si>
    <t>CUST10282</t>
  </si>
  <si>
    <t>Customer 282</t>
  </si>
  <si>
    <t>ORD506561</t>
  </si>
  <si>
    <t>ORD511160</t>
  </si>
  <si>
    <t>ORD500698</t>
  </si>
  <si>
    <t>ORD500004</t>
  </si>
  <si>
    <t>ORD504593</t>
  </si>
  <si>
    <t>ORD506549</t>
  </si>
  <si>
    <t>ORD504641</t>
  </si>
  <si>
    <t>ORD511749</t>
  </si>
  <si>
    <t>CUST10894</t>
  </si>
  <si>
    <t>Customer 894</t>
  </si>
  <si>
    <t>ORD510776</t>
  </si>
  <si>
    <t>ORD504215</t>
  </si>
  <si>
    <t>ORD510650</t>
  </si>
  <si>
    <t>ORD506525</t>
  </si>
  <si>
    <t>ORD502575</t>
  </si>
  <si>
    <t>ORD503568</t>
  </si>
  <si>
    <t>ORD501782</t>
  </si>
  <si>
    <t>ORD505592</t>
  </si>
  <si>
    <t>ORD507780</t>
  </si>
  <si>
    <t>CUST12493</t>
  </si>
  <si>
    <t>Customer 2493</t>
  </si>
  <si>
    <t>ORD505112</t>
  </si>
  <si>
    <t>ORD508255</t>
  </si>
  <si>
    <t>ORD511571</t>
  </si>
  <si>
    <t>ORD504136</t>
  </si>
  <si>
    <t>ORD510032</t>
  </si>
  <si>
    <t>ORD505211</t>
  </si>
  <si>
    <t>ORD508498</t>
  </si>
  <si>
    <t>CUST12183</t>
  </si>
  <si>
    <t>Customer 2183</t>
  </si>
  <si>
    <t>ORD503672</t>
  </si>
  <si>
    <t>CUST11752</t>
  </si>
  <si>
    <t>Customer 1752</t>
  </si>
  <si>
    <t>ORD501819</t>
  </si>
  <si>
    <t>ORD502936</t>
  </si>
  <si>
    <t>ORD505089</t>
  </si>
  <si>
    <t>ORD506621</t>
  </si>
  <si>
    <t>CUST12194</t>
  </si>
  <si>
    <t>Customer 2194</t>
  </si>
  <si>
    <t>ORD505758</t>
  </si>
  <si>
    <t>ORD505908</t>
  </si>
  <si>
    <t>ORD508849</t>
  </si>
  <si>
    <t>ORD500743</t>
  </si>
  <si>
    <t>ORD511300</t>
  </si>
  <si>
    <t>ORD507824</t>
  </si>
  <si>
    <t>CUST11803</t>
  </si>
  <si>
    <t>Customer 1803</t>
  </si>
  <si>
    <t>ORD511761</t>
  </si>
  <si>
    <t>ORD506748</t>
  </si>
  <si>
    <t>ORD510989</t>
  </si>
  <si>
    <t>ORD507745</t>
  </si>
  <si>
    <t>ORD505649</t>
  </si>
  <si>
    <t>ORD501484</t>
  </si>
  <si>
    <t>ORD500417</t>
  </si>
  <si>
    <t>ORD504735</t>
  </si>
  <si>
    <t>ORD510112</t>
  </si>
  <si>
    <t>ORD500727</t>
  </si>
  <si>
    <t>ORD503554</t>
  </si>
  <si>
    <t>ORD501360</t>
  </si>
  <si>
    <t>ORD500874</t>
  </si>
  <si>
    <t>ORD510047</t>
  </si>
  <si>
    <t>ORD500329</t>
  </si>
  <si>
    <t>ORD502411</t>
  </si>
  <si>
    <t>ORD508453</t>
  </si>
  <si>
    <t>ORD501768</t>
  </si>
  <si>
    <t>ORD510629</t>
  </si>
  <si>
    <t>ORD509059</t>
  </si>
  <si>
    <t>ORD509684</t>
  </si>
  <si>
    <t>ORD510726</t>
  </si>
  <si>
    <t>ORD504107</t>
  </si>
  <si>
    <t>ORD510185</t>
  </si>
  <si>
    <t>ORD501207</t>
  </si>
  <si>
    <t>ORD511823</t>
  </si>
  <si>
    <t>ORD506243</t>
  </si>
  <si>
    <t>ORD507372</t>
  </si>
  <si>
    <t>ORD502714</t>
  </si>
  <si>
    <t>ORD511141</t>
  </si>
  <si>
    <t>ORD511887</t>
  </si>
  <si>
    <t>ORD511928</t>
  </si>
  <si>
    <t>ORD511296</t>
  </si>
  <si>
    <t>ORD507328</t>
  </si>
  <si>
    <t>ORD509270</t>
  </si>
  <si>
    <t>ORD508514</t>
  </si>
  <si>
    <t>ORD504227</t>
  </si>
  <si>
    <t>ORD504940</t>
  </si>
  <si>
    <t>ORD501961</t>
  </si>
  <si>
    <t>ORD511555</t>
  </si>
  <si>
    <t>ORD503981</t>
  </si>
  <si>
    <t>ORD501955</t>
  </si>
  <si>
    <t>ORD501475</t>
  </si>
  <si>
    <t>ORD509567</t>
  </si>
  <si>
    <t>ORD505853</t>
  </si>
  <si>
    <t>ORD509747</t>
  </si>
  <si>
    <t>ORD504823</t>
  </si>
  <si>
    <t>ORD502638</t>
  </si>
  <si>
    <t>ORD505828</t>
  </si>
  <si>
    <t>ORD511212</t>
  </si>
  <si>
    <t>ORD500378</t>
  </si>
  <si>
    <t>ORD504970</t>
  </si>
  <si>
    <t>ORD502054</t>
  </si>
  <si>
    <t>ORD505664</t>
  </si>
  <si>
    <t>ORD503608</t>
  </si>
  <si>
    <t>ORD501657</t>
  </si>
  <si>
    <t>ORD511285</t>
  </si>
  <si>
    <t>ORD505674</t>
  </si>
  <si>
    <t>ORD509863</t>
  </si>
  <si>
    <t>ORD502892</t>
  </si>
  <si>
    <t>ORD500455</t>
  </si>
  <si>
    <t>ORD509767</t>
  </si>
  <si>
    <t>ORD509980</t>
  </si>
  <si>
    <t>ORD503212</t>
  </si>
  <si>
    <t>CUST10095</t>
  </si>
  <si>
    <t>Customer 95</t>
  </si>
  <si>
    <t>ORD510218</t>
  </si>
  <si>
    <t>ORD507439</t>
  </si>
  <si>
    <t>ORD501162</t>
  </si>
  <si>
    <t>ORD510750</t>
  </si>
  <si>
    <t>ORD504665</t>
  </si>
  <si>
    <t>ORD504759</t>
  </si>
  <si>
    <t>ORD500629</t>
  </si>
  <si>
    <t>ORD502018</t>
  </si>
  <si>
    <t>ORD507631</t>
  </si>
  <si>
    <t>ORD505101</t>
  </si>
  <si>
    <t>ORD504001</t>
  </si>
  <si>
    <t>ORD500752</t>
  </si>
  <si>
    <t>CUST12200</t>
  </si>
  <si>
    <t>Customer 2200</t>
  </si>
  <si>
    <t>ORD510934</t>
  </si>
  <si>
    <t>ORD500281</t>
  </si>
  <si>
    <t>ORD511008</t>
  </si>
  <si>
    <t>ORD502096</t>
  </si>
  <si>
    <t>ORD501184</t>
  </si>
  <si>
    <t>ORD509510</t>
  </si>
  <si>
    <t>ORD506500</t>
  </si>
  <si>
    <t>CUST10963</t>
  </si>
  <si>
    <t>Customer 963</t>
  </si>
  <si>
    <t>ORD505020</t>
  </si>
  <si>
    <t>ORD510637</t>
  </si>
  <si>
    <t>ORD508004</t>
  </si>
  <si>
    <t>CUST12080</t>
  </si>
  <si>
    <t>Customer 2080</t>
  </si>
  <si>
    <t>ORD503473</t>
  </si>
  <si>
    <t>ORD510072</t>
  </si>
  <si>
    <t>ORD500078</t>
  </si>
  <si>
    <t>ORD500396</t>
  </si>
  <si>
    <t>ORD500569</t>
  </si>
  <si>
    <t>ORD511565</t>
  </si>
  <si>
    <t>ORD501753</t>
  </si>
  <si>
    <t>CUST10621</t>
  </si>
  <si>
    <t>Customer 621</t>
  </si>
  <si>
    <t>ORD500460</t>
  </si>
  <si>
    <t>ORD511569</t>
  </si>
  <si>
    <t>ORD511752</t>
  </si>
  <si>
    <t>ORD503733</t>
  </si>
  <si>
    <t>ORD500051</t>
  </si>
  <si>
    <t>ORD510256</t>
  </si>
  <si>
    <t>ORD501787</t>
  </si>
  <si>
    <t>ORD506432</t>
  </si>
  <si>
    <t>ORD509979</t>
  </si>
  <si>
    <t>ORD503228</t>
  </si>
  <si>
    <t>ORD507413</t>
  </si>
  <si>
    <t>CUST11748</t>
  </si>
  <si>
    <t>Customer 1748</t>
  </si>
  <si>
    <t>ORD501773</t>
  </si>
  <si>
    <t>ORD508288</t>
  </si>
  <si>
    <t>ORD509095</t>
  </si>
  <si>
    <t>ORD503325</t>
  </si>
  <si>
    <t>ORD508481</t>
  </si>
  <si>
    <t>ORD511602</t>
  </si>
  <si>
    <t>ORD508155</t>
  </si>
  <si>
    <t>ORD510089</t>
  </si>
  <si>
    <t>ORD502519</t>
  </si>
  <si>
    <t>ORD509302</t>
  </si>
  <si>
    <t>ORD509794</t>
  </si>
  <si>
    <t>ORD501592</t>
  </si>
  <si>
    <t>ORD508256</t>
  </si>
  <si>
    <t>ORD506832</t>
  </si>
  <si>
    <t>ORD501422</t>
  </si>
  <si>
    <t>ORD509801</t>
  </si>
  <si>
    <t>ORD501609</t>
  </si>
  <si>
    <t>ORD501037</t>
  </si>
  <si>
    <t>ORD506478</t>
  </si>
  <si>
    <t>ORD509276</t>
  </si>
  <si>
    <t>ORD511721</t>
  </si>
  <si>
    <t>ORD503737</t>
  </si>
  <si>
    <t>ORD509934</t>
  </si>
  <si>
    <t>ORD505928</t>
  </si>
  <si>
    <t>ORD500398</t>
  </si>
  <si>
    <t>ORD500452</t>
  </si>
  <si>
    <t>ORD503641</t>
  </si>
  <si>
    <t>ORD503512</t>
  </si>
  <si>
    <t>ORD506161</t>
  </si>
  <si>
    <t>ORD505279</t>
  </si>
  <si>
    <t>ORD503735</t>
  </si>
  <si>
    <t>ORD501837</t>
  </si>
  <si>
    <t>ORD505320</t>
  </si>
  <si>
    <t>CUST11660</t>
  </si>
  <si>
    <t>Customer 1660</t>
  </si>
  <si>
    <t>ORD511289</t>
  </si>
  <si>
    <t>ORD504912</t>
  </si>
  <si>
    <t>ORD503458</t>
  </si>
  <si>
    <t>ORD503427</t>
  </si>
  <si>
    <t>ORD509816</t>
  </si>
  <si>
    <t>CUST10522</t>
  </si>
  <si>
    <t>Customer 522</t>
  </si>
  <si>
    <t>ORD501658</t>
  </si>
  <si>
    <t>CUST12467</t>
  </si>
  <si>
    <t>Customer 2467</t>
  </si>
  <si>
    <t>ORD506570</t>
  </si>
  <si>
    <t>ORD503592</t>
  </si>
  <si>
    <t>ORD503703</t>
  </si>
  <si>
    <t>ORD508065</t>
  </si>
  <si>
    <t>ORD504669</t>
  </si>
  <si>
    <t>ORD505804</t>
  </si>
  <si>
    <t>ORD506779</t>
  </si>
  <si>
    <t>ORD509099</t>
  </si>
  <si>
    <t>ORD510449</t>
  </si>
  <si>
    <t>CUST11839</t>
  </si>
  <si>
    <t>Customer 1839</t>
  </si>
  <si>
    <t>ORD502312</t>
  </si>
  <si>
    <t>ORD503296</t>
  </si>
  <si>
    <t>ORD501233</t>
  </si>
  <si>
    <t>ORD506402</t>
  </si>
  <si>
    <t>ORD510121</t>
  </si>
  <si>
    <t>ORD508483</t>
  </si>
  <si>
    <t>CUST11602</t>
  </si>
  <si>
    <t>Customer 1602</t>
  </si>
  <si>
    <t>ORD500883</t>
  </si>
  <si>
    <t>ORD504711</t>
  </si>
  <si>
    <t>ORD510485</t>
  </si>
  <si>
    <t>ORD510966</t>
  </si>
  <si>
    <t>CUST10540</t>
  </si>
  <si>
    <t>Customer 540</t>
  </si>
  <si>
    <t>ORD501253</t>
  </si>
  <si>
    <t>ORD505021</t>
  </si>
  <si>
    <t>ORD503276</t>
  </si>
  <si>
    <t>ORD504514</t>
  </si>
  <si>
    <t>ORD510377</t>
  </si>
  <si>
    <t>ORD505646</t>
  </si>
  <si>
    <t>ORD506463</t>
  </si>
  <si>
    <t>ORD510225</t>
  </si>
  <si>
    <t>ORD500658</t>
  </si>
  <si>
    <t>ORD503114</t>
  </si>
  <si>
    <t>ORD503308</t>
  </si>
  <si>
    <t>ORD502567</t>
  </si>
  <si>
    <t>CUST10761</t>
  </si>
  <si>
    <t>Customer 761</t>
  </si>
  <si>
    <t>ORD504999</t>
  </si>
  <si>
    <t>ORD504859</t>
  </si>
  <si>
    <t>ORD506841</t>
  </si>
  <si>
    <t>ORD505405</t>
  </si>
  <si>
    <t>ORD500124</t>
  </si>
  <si>
    <t>ORD508951</t>
  </si>
  <si>
    <t>ORD505584</t>
  </si>
  <si>
    <t>ORD500274</t>
  </si>
  <si>
    <t>ORD502646</t>
  </si>
  <si>
    <t>CUST10927</t>
  </si>
  <si>
    <t>Customer 927</t>
  </si>
  <si>
    <t>ORD511746</t>
  </si>
  <si>
    <t>CUST10640</t>
  </si>
  <si>
    <t>Customer 640</t>
  </si>
  <si>
    <t>ORD511136</t>
  </si>
  <si>
    <t>ORD508733</t>
  </si>
  <si>
    <t>ORD503165</t>
  </si>
  <si>
    <t>ORD501326</t>
  </si>
  <si>
    <t>ORD500348</t>
  </si>
  <si>
    <t>CUST12206</t>
  </si>
  <si>
    <t>Customer 2206</t>
  </si>
  <si>
    <t>ORD506028</t>
  </si>
  <si>
    <t>ORD504319</t>
  </si>
  <si>
    <t>ORD508416</t>
  </si>
  <si>
    <t>ORD502890</t>
  </si>
  <si>
    <t>ORD503594</t>
  </si>
  <si>
    <t>ORD503382</t>
  </si>
  <si>
    <t>ORD503588</t>
  </si>
  <si>
    <t>ORD510838</t>
  </si>
  <si>
    <t>CUST11572</t>
  </si>
  <si>
    <t>Customer 1572</t>
  </si>
  <si>
    <t>ORD500226</t>
  </si>
  <si>
    <t>ORD507378</t>
  </si>
  <si>
    <t>ORD511223</t>
  </si>
  <si>
    <t>ORD502398</t>
  </si>
  <si>
    <t>CUST11837</t>
  </si>
  <si>
    <t>Customer 1837</t>
  </si>
  <si>
    <t>ORD511993</t>
  </si>
  <si>
    <t>ORD510856</t>
  </si>
  <si>
    <t>CUST10166</t>
  </si>
  <si>
    <t>Customer 166</t>
  </si>
  <si>
    <t>ORD510139</t>
  </si>
  <si>
    <t>ORD506301</t>
  </si>
  <si>
    <t>ORD511355</t>
  </si>
  <si>
    <t>ORD509840</t>
  </si>
  <si>
    <t>ORD506606</t>
  </si>
  <si>
    <t>ORD500416</t>
  </si>
  <si>
    <t>ORD510527</t>
  </si>
  <si>
    <t>ORD510730</t>
  </si>
  <si>
    <t>ORD502152</t>
  </si>
  <si>
    <t>ORD508907</t>
  </si>
  <si>
    <t>ORD504866</t>
  </si>
  <si>
    <t>ORD505288</t>
  </si>
  <si>
    <t>ORD509199</t>
  </si>
  <si>
    <t>ORD507974</t>
  </si>
  <si>
    <t>ORD505149</t>
  </si>
  <si>
    <t>ORD510802</t>
  </si>
  <si>
    <t>ORD510968</t>
  </si>
  <si>
    <t>ORD508444</t>
  </si>
  <si>
    <t>ORD500796</t>
  </si>
  <si>
    <t>ORD501259</t>
  </si>
  <si>
    <t>ORD501990</t>
  </si>
  <si>
    <t>ORD500453</t>
  </si>
  <si>
    <t>ORD507731</t>
  </si>
  <si>
    <t>ORD506650</t>
  </si>
  <si>
    <t>ORD508724</t>
  </si>
  <si>
    <t>ORD503646</t>
  </si>
  <si>
    <t>ORD507914</t>
  </si>
  <si>
    <t>ORD504662</t>
  </si>
  <si>
    <t>ORD508676</t>
  </si>
  <si>
    <t>ORD500867</t>
  </si>
  <si>
    <t>ORD511105</t>
  </si>
  <si>
    <t>ORD506977</t>
  </si>
  <si>
    <t>ORD505608</t>
  </si>
  <si>
    <t>ORD505490</t>
  </si>
  <si>
    <t>ORD510027</t>
  </si>
  <si>
    <t>ORD503298</t>
  </si>
  <si>
    <t>ORD503438</t>
  </si>
  <si>
    <t>ORD509998</t>
  </si>
  <si>
    <t>ORD504857</t>
  </si>
  <si>
    <t>ORD508249</t>
  </si>
  <si>
    <t>CUST11853</t>
  </si>
  <si>
    <t>Customer 1853</t>
  </si>
  <si>
    <t>ORD504349</t>
  </si>
  <si>
    <t>ORD504688</t>
  </si>
  <si>
    <t>ORD505756</t>
  </si>
  <si>
    <t>ORD505326</t>
  </si>
  <si>
    <t>ORD504524</t>
  </si>
  <si>
    <t>ORD503668</t>
  </si>
  <si>
    <t>CUST12081</t>
  </si>
  <si>
    <t>Customer 2081</t>
  </si>
  <si>
    <t>ORD507762</t>
  </si>
  <si>
    <t>ORD509378</t>
  </si>
  <si>
    <t>ORD510373</t>
  </si>
  <si>
    <t>ORD505719</t>
  </si>
  <si>
    <t>ORD504026</t>
  </si>
  <si>
    <t>ORD505475</t>
  </si>
  <si>
    <t>ORD502792</t>
  </si>
  <si>
    <t>ORD505708</t>
  </si>
  <si>
    <t>ORD503992</t>
  </si>
  <si>
    <t>CUST10369</t>
  </si>
  <si>
    <t>Customer 369</t>
  </si>
  <si>
    <t>ORD509304</t>
  </si>
  <si>
    <t>ORD505628</t>
  </si>
  <si>
    <t>ORD501844</t>
  </si>
  <si>
    <t>ORD507212</t>
  </si>
  <si>
    <t>ORD511135</t>
  </si>
  <si>
    <t>ORD508166</t>
  </si>
  <si>
    <t>ORD503446</t>
  </si>
  <si>
    <t>CUST10490</t>
  </si>
  <si>
    <t>Customer 490</t>
  </si>
  <si>
    <t>ORD509372</t>
  </si>
  <si>
    <t>ORD510312</t>
  </si>
  <si>
    <t>ORD510738</t>
  </si>
  <si>
    <t>ORD501113</t>
  </si>
  <si>
    <t>ORD509893</t>
  </si>
  <si>
    <t>ORD500318</t>
  </si>
  <si>
    <t>ORD500753</t>
  </si>
  <si>
    <t>ORD505873</t>
  </si>
  <si>
    <t>CUST12276</t>
  </si>
  <si>
    <t>Customer 2276</t>
  </si>
  <si>
    <t>ORD509316</t>
  </si>
  <si>
    <t>ORD505585</t>
  </si>
  <si>
    <t>ORD500200</t>
  </si>
  <si>
    <t>CUST12022</t>
  </si>
  <si>
    <t>Customer 2022</t>
  </si>
  <si>
    <t>ORD504272</t>
  </si>
  <si>
    <t>ORD502984</t>
  </si>
  <si>
    <t>ORD500208</t>
  </si>
  <si>
    <t>ORD510159</t>
  </si>
  <si>
    <t>ORD505599</t>
  </si>
  <si>
    <t>ORD502121</t>
  </si>
  <si>
    <t>ORD503121</t>
  </si>
  <si>
    <t>ORD510806</t>
  </si>
  <si>
    <t>ORD511450</t>
  </si>
  <si>
    <t>CUST10320</t>
  </si>
  <si>
    <t>Customer 320</t>
  </si>
  <si>
    <t>ORD503337</t>
  </si>
  <si>
    <t>ORD509007</t>
  </si>
  <si>
    <t>ORD507043</t>
  </si>
  <si>
    <t>ORD510014</t>
  </si>
  <si>
    <t>ORD506512</t>
  </si>
  <si>
    <t>ORD504553</t>
  </si>
  <si>
    <t>ORD502871</t>
  </si>
  <si>
    <t>ORD511756</t>
  </si>
  <si>
    <t>ORD503620</t>
  </si>
  <si>
    <t>ORD506257</t>
  </si>
  <si>
    <t>ORD504797</t>
  </si>
  <si>
    <t>ORD511512</t>
  </si>
  <si>
    <t>ORD501388</t>
  </si>
  <si>
    <t>ORD502297</t>
  </si>
  <si>
    <t>ORD505956</t>
  </si>
  <si>
    <t>ORD503966</t>
  </si>
  <si>
    <t>ORD511883</t>
  </si>
  <si>
    <t>ORD508977</t>
  </si>
  <si>
    <t>ORD509663</t>
  </si>
  <si>
    <t>ORD507848</t>
  </si>
  <si>
    <t>ORD510117</t>
  </si>
  <si>
    <t>ORD503545</t>
  </si>
  <si>
    <t>ORD503222</t>
  </si>
  <si>
    <t>ORD500913</t>
  </si>
  <si>
    <t>ORD506928</t>
  </si>
  <si>
    <t>ORD507441</t>
  </si>
  <si>
    <t>ORD509781</t>
  </si>
  <si>
    <t>ORD506352</t>
  </si>
  <si>
    <t>ORD504112</t>
  </si>
  <si>
    <t>ORD511688</t>
  </si>
  <si>
    <t>ORD506042</t>
  </si>
  <si>
    <t>ORD511388</t>
  </si>
  <si>
    <t>ORD508864</t>
  </si>
  <si>
    <t>ORD502644</t>
  </si>
  <si>
    <t>ORD505722</t>
  </si>
  <si>
    <t>ORD506967</t>
  </si>
  <si>
    <t>ORD508281</t>
  </si>
  <si>
    <t>ORD506431</t>
  </si>
  <si>
    <t>ORD505331</t>
  </si>
  <si>
    <t>ORD509756</t>
  </si>
  <si>
    <t>ORD508995</t>
  </si>
  <si>
    <t>CUST10708</t>
  </si>
  <si>
    <t>Customer 708</t>
  </si>
  <si>
    <t>ORD509625</t>
  </si>
  <si>
    <t>ORD500620</t>
  </si>
  <si>
    <t>ORD507718</t>
  </si>
  <si>
    <t>ORD500408</t>
  </si>
  <si>
    <t>ORD505733</t>
  </si>
  <si>
    <t>ORD500394</t>
  </si>
  <si>
    <t>ORD511153</t>
  </si>
  <si>
    <t>ORD505232</t>
  </si>
  <si>
    <t>ORD507420</t>
  </si>
  <si>
    <t>ORD503199</t>
  </si>
  <si>
    <t>ORD511474</t>
  </si>
  <si>
    <t>ORD502382</t>
  </si>
  <si>
    <t>ORD506599</t>
  </si>
  <si>
    <t>ORD505797</t>
  </si>
  <si>
    <t>CUST11930</t>
  </si>
  <si>
    <t>Customer 1930</t>
  </si>
  <si>
    <t>ORD506048</t>
  </si>
  <si>
    <t>ORD504170</t>
  </si>
  <si>
    <t>ORD508185</t>
  </si>
  <si>
    <t>ORD503468</t>
  </si>
  <si>
    <t>ORD501745</t>
  </si>
  <si>
    <t>ORD505696</t>
  </si>
  <si>
    <t>ORD500114</t>
  </si>
  <si>
    <t>ORD507250</t>
  </si>
  <si>
    <t>ORD509271</t>
  </si>
  <si>
    <t>ORD505380</t>
  </si>
  <si>
    <t>ORD511534</t>
  </si>
  <si>
    <t>ORD505086</t>
  </si>
  <si>
    <t>ORD509775</t>
  </si>
  <si>
    <t>ORD500851</t>
  </si>
  <si>
    <t>ORD502058</t>
  </si>
  <si>
    <t>ORD511582</t>
  </si>
  <si>
    <t>ORD504148</t>
  </si>
  <si>
    <t>ORD506886</t>
  </si>
  <si>
    <t>ORD500317</t>
  </si>
  <si>
    <t>ORD507547</t>
  </si>
  <si>
    <t>ORD509014</t>
  </si>
  <si>
    <t>ORD504571</t>
  </si>
  <si>
    <t>CUST10805</t>
  </si>
  <si>
    <t>Customer 805</t>
  </si>
  <si>
    <t>ORD503979</t>
  </si>
  <si>
    <t>ORD506849</t>
  </si>
  <si>
    <t>ORD505862</t>
  </si>
  <si>
    <t>ORD510734</t>
  </si>
  <si>
    <t>ORD505185</t>
  </si>
  <si>
    <t>ORD502513</t>
  </si>
  <si>
    <t>ORD506677</t>
  </si>
  <si>
    <t>ORD506464</t>
  </si>
  <si>
    <t>CUST10864</t>
  </si>
  <si>
    <t>Customer 864</t>
  </si>
  <si>
    <t>ORD511709</t>
  </si>
  <si>
    <t>ORD510704</t>
  </si>
  <si>
    <t>ORD501473</t>
  </si>
  <si>
    <t>ORD505870</t>
  </si>
  <si>
    <t>ORD511187</t>
  </si>
  <si>
    <t>ORD511070</t>
  </si>
  <si>
    <t>ORD507063</t>
  </si>
  <si>
    <t>ORD503574</t>
  </si>
  <si>
    <t>CUST11645</t>
  </si>
  <si>
    <t>Customer 1645</t>
  </si>
  <si>
    <t>ORD503249</t>
  </si>
  <si>
    <t>ORD501081</t>
  </si>
  <si>
    <t>ORD510518</t>
  </si>
  <si>
    <t>ORD511311</t>
  </si>
  <si>
    <t>ORD510133</t>
  </si>
  <si>
    <t>ORD507202</t>
  </si>
  <si>
    <t>ORD507981</t>
  </si>
  <si>
    <t>ORD501499</t>
  </si>
  <si>
    <t>ORD507462</t>
  </si>
  <si>
    <t>ORD502218</t>
  </si>
  <si>
    <t>ORD509368</t>
  </si>
  <si>
    <t>CUST10420</t>
  </si>
  <si>
    <t>Customer 420</t>
  </si>
  <si>
    <t>ORD510370</t>
  </si>
  <si>
    <t>ORD504817</t>
  </si>
  <si>
    <t>ORD510447</t>
  </si>
  <si>
    <t>CUST11878</t>
  </si>
  <si>
    <t>Customer 1878</t>
  </si>
  <si>
    <t>ORD502210</t>
  </si>
  <si>
    <t>ORD500403</t>
  </si>
  <si>
    <t>ORD508262</t>
  </si>
  <si>
    <t>ORD503786</t>
  </si>
  <si>
    <t>ORD504334</t>
  </si>
  <si>
    <t>ORD508787</t>
  </si>
  <si>
    <t>ORD510745</t>
  </si>
  <si>
    <t>ORD505503</t>
  </si>
  <si>
    <t>ORD501775</t>
  </si>
  <si>
    <t>ORD501876</t>
  </si>
  <si>
    <t>ORD506838</t>
  </si>
  <si>
    <t>ORD507322</t>
  </si>
  <si>
    <t>ORD505435</t>
  </si>
  <si>
    <t>ORD502238</t>
  </si>
  <si>
    <t>ORD504296</t>
  </si>
  <si>
    <t>ORD508745</t>
  </si>
  <si>
    <t>ORD506285</t>
  </si>
  <si>
    <t>ORD510764</t>
  </si>
  <si>
    <t>ORD509011</t>
  </si>
  <si>
    <t>ORD505370</t>
  </si>
  <si>
    <t>ORD502464</t>
  </si>
  <si>
    <t>ORD510792</t>
  </si>
  <si>
    <t>ORD505533</t>
  </si>
  <si>
    <t>ORD508823</t>
  </si>
  <si>
    <t>ORD506772</t>
  </si>
  <si>
    <t>ORD502587</t>
  </si>
  <si>
    <t>ORD501288</t>
  </si>
  <si>
    <t>ORD501818</t>
  </si>
  <si>
    <t>ORD510097</t>
  </si>
  <si>
    <t>ORD503344</t>
  </si>
  <si>
    <t>ORD500415</t>
  </si>
  <si>
    <t>ORD502889</t>
  </si>
  <si>
    <t>ORD504039</t>
  </si>
  <si>
    <t>ORD506203</t>
  </si>
  <si>
    <t>ORD509645</t>
  </si>
  <si>
    <t>ORD507769</t>
  </si>
  <si>
    <t>ORD507175</t>
  </si>
  <si>
    <t>ORD510883</t>
  </si>
  <si>
    <t>ORD504476</t>
  </si>
  <si>
    <t>ORD507670</t>
  </si>
  <si>
    <t>ORD509899</t>
  </si>
  <si>
    <t>ORD509143</t>
  </si>
  <si>
    <t>ORD501447</t>
  </si>
  <si>
    <t>ORD506368</t>
  </si>
  <si>
    <t>ORD504258</t>
  </si>
  <si>
    <t>ORD500619</t>
  </si>
  <si>
    <t>ORD508882</t>
  </si>
  <si>
    <t>ORD503533</t>
  </si>
  <si>
    <t>ORD509872</t>
  </si>
  <si>
    <t>ORD506178</t>
  </si>
  <si>
    <t>ORD502488</t>
  </si>
  <si>
    <t>ORD503416</t>
  </si>
  <si>
    <t>CUST11318</t>
  </si>
  <si>
    <t>Customer 1318</t>
  </si>
  <si>
    <t>ORD511364</t>
  </si>
  <si>
    <t>ORD508122</t>
  </si>
  <si>
    <t>ORD505250</t>
  </si>
  <si>
    <t>ORD507096</t>
  </si>
  <si>
    <t>ORD505718</t>
  </si>
  <si>
    <t>ORD504907</t>
  </si>
  <si>
    <t>ORD506439</t>
  </si>
  <si>
    <t>CUST10929</t>
  </si>
  <si>
    <t>Customer 929</t>
  </si>
  <si>
    <t>ORD504372</t>
  </si>
  <si>
    <t>ORD500035</t>
  </si>
  <si>
    <t>ORD508818</t>
  </si>
  <si>
    <t>ORD502791</t>
  </si>
  <si>
    <t>ORD505135</t>
  </si>
  <si>
    <t>ORD511595</t>
  </si>
  <si>
    <t>ORD511528</t>
  </si>
  <si>
    <t>ORD511807</t>
  </si>
  <si>
    <t>ORD500326</t>
  </si>
  <si>
    <t>ORD509282</t>
  </si>
  <si>
    <t>ORD505267</t>
  </si>
  <si>
    <t>ORD504609</t>
  </si>
  <si>
    <t>ORD504022</t>
  </si>
  <si>
    <t>ORD504587</t>
  </si>
  <si>
    <t>ORD507342</t>
  </si>
  <si>
    <t>ORD503713</t>
  </si>
  <si>
    <t>CUST10891</t>
  </si>
  <si>
    <t>Customer 891</t>
  </si>
  <si>
    <t>ORD511548</t>
  </si>
  <si>
    <t>ORD502602</t>
  </si>
  <si>
    <t>ORD500736</t>
  </si>
  <si>
    <t>CUST10704</t>
  </si>
  <si>
    <t>Customer 704</t>
  </si>
  <si>
    <t>ORD506471</t>
  </si>
  <si>
    <t>ORD509464</t>
  </si>
  <si>
    <t>ORD509208</t>
  </si>
  <si>
    <t>ORD508017</t>
  </si>
  <si>
    <t>ORD511566</t>
  </si>
  <si>
    <t>ORD503922</t>
  </si>
  <si>
    <t>ORD510155</t>
  </si>
  <si>
    <t>ORD503443</t>
  </si>
  <si>
    <t>ORD511118</t>
  </si>
  <si>
    <t>ORD500338</t>
  </si>
  <si>
    <t>ORD505506</t>
  </si>
  <si>
    <t>ORD502039</t>
  </si>
  <si>
    <t>ORD505864</t>
  </si>
  <si>
    <t>ORD503301</t>
  </si>
  <si>
    <t>ORD511449</t>
  </si>
  <si>
    <t>ORD504608</t>
  </si>
  <si>
    <t>ORD507988</t>
  </si>
  <si>
    <t>ORD511911</t>
  </si>
  <si>
    <t>ORD502990</t>
  </si>
  <si>
    <t>ORD504345</t>
  </si>
  <si>
    <t>ORD500180</t>
  </si>
  <si>
    <t>ORD505552</t>
  </si>
  <si>
    <t>ORD506907</t>
  </si>
  <si>
    <t>ORD511107</t>
  </si>
  <si>
    <t>ORD501183</t>
  </si>
  <si>
    <t>CUST11507</t>
  </si>
  <si>
    <t>Customer 1507</t>
  </si>
  <si>
    <t>ORD511655</t>
  </si>
  <si>
    <t>ORD510808</t>
  </si>
  <si>
    <t>ORD511354</t>
  </si>
  <si>
    <t>ORD505894</t>
  </si>
  <si>
    <t>ORD504706</t>
  </si>
  <si>
    <t>ORD501334</t>
  </si>
  <si>
    <t>ORD508983</t>
  </si>
  <si>
    <t>ORD503220</t>
  </si>
  <si>
    <t>ORD506664</t>
  </si>
  <si>
    <t>ORD511470</t>
  </si>
  <si>
    <t>ORD510948</t>
  </si>
  <si>
    <t>ORD511347</t>
  </si>
  <si>
    <t>ORD506263</t>
  </si>
  <si>
    <t>ORD508495</t>
  </si>
  <si>
    <t>ORD502194</t>
  </si>
  <si>
    <t>ORD501097</t>
  </si>
  <si>
    <t>ORD509708</t>
  </si>
  <si>
    <t>ORD505576</t>
  </si>
  <si>
    <t>CUST12248</t>
  </si>
  <si>
    <t>Customer 2248</t>
  </si>
  <si>
    <t>ORD500149</t>
  </si>
  <si>
    <t>ORD509958</t>
  </si>
  <si>
    <t>ORD502676</t>
  </si>
  <si>
    <t>ORD500133</t>
  </si>
  <si>
    <t>ORD506702</t>
  </si>
  <si>
    <t>ORD502732</t>
  </si>
  <si>
    <t>CUST11245</t>
  </si>
  <si>
    <t>Customer 1245</t>
  </si>
  <si>
    <t>ORD504451</t>
  </si>
  <si>
    <t>ORD500173</t>
  </si>
  <si>
    <t>ORD510122</t>
  </si>
  <si>
    <t>ORD504901</t>
  </si>
  <si>
    <t>ORD502863</t>
  </si>
  <si>
    <t>ORD506740</t>
  </si>
  <si>
    <t>ORD507606</t>
  </si>
  <si>
    <t>ORD503675</t>
  </si>
  <si>
    <t>ORD504193</t>
  </si>
  <si>
    <t>ORD503649</t>
  </si>
  <si>
    <t>ORD505452</t>
  </si>
  <si>
    <t>ORD508546</t>
  </si>
  <si>
    <t>ORD503844</t>
  </si>
  <si>
    <t>CUST10189</t>
  </si>
  <si>
    <t>Customer 189</t>
  </si>
  <si>
    <t>ORD508318</t>
  </si>
  <si>
    <t>ORD510124</t>
  </si>
  <si>
    <t>ORD507145</t>
  </si>
  <si>
    <t>ORD501238</t>
  </si>
  <si>
    <t>ORD502611</t>
  </si>
  <si>
    <t>ORD500740</t>
  </si>
  <si>
    <t>ORD508614</t>
  </si>
  <si>
    <t>ORD506454</t>
  </si>
  <si>
    <t>ORD501725</t>
  </si>
  <si>
    <t>ORD511098</t>
  </si>
  <si>
    <t>CUST12002</t>
  </si>
  <si>
    <t>Customer 2002</t>
  </si>
  <si>
    <t>ORD504787</t>
  </si>
  <si>
    <t>ORD506104</t>
  </si>
  <si>
    <t>ORD506406</t>
  </si>
  <si>
    <t>ORD511894</t>
  </si>
  <si>
    <t>ORD505594</t>
  </si>
  <si>
    <t>ORD501774</t>
  </si>
  <si>
    <t>ORD500443</t>
  </si>
  <si>
    <t>ORD509008</t>
  </si>
  <si>
    <t>CUST10955</t>
  </si>
  <si>
    <t>Customer 955</t>
  </si>
  <si>
    <t>ORD505482</t>
  </si>
  <si>
    <t>ORD505027</t>
  </si>
  <si>
    <t>CUST10082</t>
  </si>
  <si>
    <t>Customer 82</t>
  </si>
  <si>
    <t>ORD502165</t>
  </si>
  <si>
    <t>ORD502068</t>
  </si>
  <si>
    <t>ORD502228</t>
  </si>
  <si>
    <t>ORD500812</t>
  </si>
  <si>
    <t>ORD506870</t>
  </si>
  <si>
    <t>ORD508025</t>
  </si>
  <si>
    <t>ORD511837</t>
  </si>
  <si>
    <t>ORD504607</t>
  </si>
  <si>
    <t>ORD511298</t>
  </si>
  <si>
    <t>ORD505510</t>
  </si>
  <si>
    <t>ORD501485</t>
  </si>
  <si>
    <t>ORD510487</t>
  </si>
  <si>
    <t>ORD511400</t>
  </si>
  <si>
    <t>ORD500679</t>
  </si>
  <si>
    <t>ORD507967</t>
  </si>
  <si>
    <t>ORD504190</t>
  </si>
  <si>
    <t>ORD508136</t>
  </si>
  <si>
    <t>ORD500064</t>
  </si>
  <si>
    <t>ORD500977</t>
  </si>
  <si>
    <t>ORD509247</t>
  </si>
  <si>
    <t>CUST11966</t>
  </si>
  <si>
    <t>Customer 1966</t>
  </si>
  <si>
    <t>ORD501912</t>
  </si>
  <si>
    <t>ORD503429</t>
  </si>
  <si>
    <t>ORD506643</t>
  </si>
  <si>
    <t>ORD500697</t>
  </si>
  <si>
    <t>ORD503603</t>
  </si>
  <si>
    <t>ORD504455</t>
  </si>
  <si>
    <t>ORD500167</t>
  </si>
  <si>
    <t>ORD502574</t>
  </si>
  <si>
    <t>ORD511698</t>
  </si>
  <si>
    <t>CUST12207</t>
  </si>
  <si>
    <t>Customer 2207</t>
  </si>
  <si>
    <t>ORD501761</t>
  </si>
  <si>
    <t>ORD504086</t>
  </si>
  <si>
    <t>CUST12465</t>
  </si>
  <si>
    <t>Customer 2465</t>
  </si>
  <si>
    <t>ORD510104</t>
  </si>
  <si>
    <t>CUST12106</t>
  </si>
  <si>
    <t>Customer 2106</t>
  </si>
  <si>
    <t>ORD511620</t>
  </si>
  <si>
    <t>ORD507122</t>
  </si>
  <si>
    <t>ORD507515</t>
  </si>
  <si>
    <t>ORD500987</t>
  </si>
  <si>
    <t>ORD503621</t>
  </si>
  <si>
    <t>ORD502200</t>
  </si>
  <si>
    <t>ORD503331</t>
  </si>
  <si>
    <t>ORD500096</t>
  </si>
  <si>
    <t>ORD504612</t>
  </si>
  <si>
    <t>ORD508500</t>
  </si>
  <si>
    <t>CUST11923</t>
  </si>
  <si>
    <t>Customer 1923</t>
  </si>
  <si>
    <t>ORD504518</t>
  </si>
  <si>
    <t>ORD509903</t>
  </si>
  <si>
    <t>ORD509091</t>
  </si>
  <si>
    <t>CUST12198</t>
  </si>
  <si>
    <t>Customer 2198</t>
  </si>
  <si>
    <t>ORD505372</t>
  </si>
  <si>
    <t>ORD505782</t>
  </si>
  <si>
    <t>ORD505181</t>
  </si>
  <si>
    <t>ORD501343</t>
  </si>
  <si>
    <t>ORD509186</t>
  </si>
  <si>
    <t>ORD509187</t>
  </si>
  <si>
    <t>ORD509716</t>
  </si>
  <si>
    <t>ORD501864</t>
  </si>
  <si>
    <t>ORD500127</t>
  </si>
  <si>
    <t>ORD505631</t>
  </si>
  <si>
    <t>ORD507530</t>
  </si>
  <si>
    <t>ORD511475</t>
  </si>
  <si>
    <t>ORD510418</t>
  </si>
  <si>
    <t>ORD500655</t>
  </si>
  <si>
    <t>ORD508034</t>
  </si>
  <si>
    <t>ORD500476</t>
  </si>
  <si>
    <t>ORD506081</t>
  </si>
  <si>
    <t>ORD500724</t>
  </si>
  <si>
    <t>ORD503144</t>
  </si>
  <si>
    <t>ORD510013</t>
  </si>
  <si>
    <t>ORD505042</t>
  </si>
  <si>
    <t>ORD505561</t>
  </si>
  <si>
    <t>ORD508207</t>
  </si>
  <si>
    <t>ORD508212</t>
  </si>
  <si>
    <t>ORD501068</t>
  </si>
  <si>
    <t>ORD508347</t>
  </si>
  <si>
    <t>ORD509678</t>
  </si>
  <si>
    <t>ORD510584</t>
  </si>
  <si>
    <t>ORD503732</t>
  </si>
  <si>
    <t>ORD505604</t>
  </si>
  <si>
    <t>ORD508149</t>
  </si>
  <si>
    <t>CUST12239</t>
  </si>
  <si>
    <t>Customer 2239</t>
  </si>
  <si>
    <t>ORD506302</t>
  </si>
  <si>
    <t>ORD508760</t>
  </si>
  <si>
    <t>ORD507178</t>
  </si>
  <si>
    <t>ORD503351</t>
  </si>
  <si>
    <t>ORD506410</t>
  </si>
  <si>
    <t>ORD511952</t>
  </si>
  <si>
    <t>ORD510354</t>
  </si>
  <si>
    <t>ORD507656</t>
  </si>
  <si>
    <t>ORD508702</t>
  </si>
  <si>
    <t>ORD502916</t>
  </si>
  <si>
    <t>ORD504147</t>
  </si>
  <si>
    <t>ORD509106</t>
  </si>
  <si>
    <t>ORD507971</t>
  </si>
  <si>
    <t>ORD502543</t>
  </si>
  <si>
    <t>ORD503636</t>
  </si>
  <si>
    <t>ORD510630</t>
  </si>
  <si>
    <t>ORD507340</t>
  </si>
  <si>
    <t>CUST11426</t>
  </si>
  <si>
    <t>Customer 1426</t>
  </si>
  <si>
    <t>ORD507570</t>
  </si>
  <si>
    <t>ORD509117</t>
  </si>
  <si>
    <t>ORD500060</t>
  </si>
  <si>
    <t>ORD500750</t>
  </si>
  <si>
    <t>ORD504323</t>
  </si>
  <si>
    <t>ORD507822</t>
  </si>
  <si>
    <t>ORD510020</t>
  </si>
  <si>
    <t>ORD509067</t>
  </si>
  <si>
    <t>ORD507535</t>
  </si>
  <si>
    <t>ORD503515</t>
  </si>
  <si>
    <t>ORD501415</t>
  </si>
  <si>
    <t>ORD505079</t>
  </si>
  <si>
    <t>ORD508817</t>
  </si>
  <si>
    <t>ORD503814</t>
  </si>
  <si>
    <t>ORD506345</t>
  </si>
  <si>
    <t>ORD503159</t>
  </si>
  <si>
    <t>ORD511790</t>
  </si>
  <si>
    <t>ORD510229</t>
  </si>
  <si>
    <t>ORD508975</t>
  </si>
  <si>
    <t>ORD501409</t>
  </si>
  <si>
    <t>ORD503178</t>
  </si>
  <si>
    <t>ORD509420</t>
  </si>
  <si>
    <t>ORD508524</t>
  </si>
  <si>
    <t>ORD505668</t>
  </si>
  <si>
    <t>ORD508365</t>
  </si>
  <si>
    <t>ORD508349</t>
  </si>
  <si>
    <t>ORD501874</t>
  </si>
  <si>
    <t>ORD501608</t>
  </si>
  <si>
    <t>ORD507581</t>
  </si>
  <si>
    <t>ORD509475</t>
  </si>
  <si>
    <t>ORD505874</t>
  </si>
  <si>
    <t>ORD509497</t>
  </si>
  <si>
    <t>ORD509529</t>
  </si>
  <si>
    <t>ORD500024</t>
  </si>
  <si>
    <t>ORD500765</t>
  </si>
  <si>
    <t>ORD504293</t>
  </si>
  <si>
    <t>ORD500943</t>
  </si>
  <si>
    <t>ORD505534</t>
  </si>
  <si>
    <t>ORD506622</t>
  </si>
  <si>
    <t>CUST12491</t>
  </si>
  <si>
    <t>Customer 2491</t>
  </si>
  <si>
    <t>ORD508424</t>
  </si>
  <si>
    <t>ORD510525</t>
  </si>
  <si>
    <t>ORD505287</t>
  </si>
  <si>
    <t>ORD502370</t>
  </si>
  <si>
    <t>ORD504326</t>
  </si>
  <si>
    <t>ORD502103</t>
  </si>
  <si>
    <t>ORD505572</t>
  </si>
  <si>
    <t>ORD506672</t>
  </si>
  <si>
    <t>ORD508607</t>
  </si>
  <si>
    <t>ORD507634</t>
  </si>
  <si>
    <t>ORD507532</t>
  </si>
  <si>
    <t>ORD503953</t>
  </si>
  <si>
    <t>ORD502881</t>
  </si>
  <si>
    <t>ORD503875</t>
  </si>
  <si>
    <t>ORD507481</t>
  </si>
  <si>
    <t>ORD504746</t>
  </si>
  <si>
    <t>ORD508933</t>
  </si>
  <si>
    <t>ORD505516</t>
  </si>
  <si>
    <t>ORD507504</t>
  </si>
  <si>
    <t>ORD511748</t>
  </si>
  <si>
    <t>ORD501069</t>
  </si>
  <si>
    <t>ORD502098</t>
  </si>
  <si>
    <t>ORD503630</t>
  </si>
  <si>
    <t>ORD511378</t>
  </si>
  <si>
    <t>ORD503643</t>
  </si>
  <si>
    <t>ORD511521</t>
  </si>
  <si>
    <t>ORD511329</t>
  </si>
  <si>
    <t>CUST10235</t>
  </si>
  <si>
    <t>Customer 235</t>
  </si>
  <si>
    <t>ORD504864</t>
  </si>
  <si>
    <t>ORD511989</t>
  </si>
  <si>
    <t>ORD510214</t>
  </si>
  <si>
    <t>ORD502651</t>
  </si>
  <si>
    <t>ORD507221</t>
  </si>
  <si>
    <t>ORD507617</t>
  </si>
  <si>
    <t>ORD500637</t>
  </si>
  <si>
    <t>ORD505725</t>
  </si>
  <si>
    <t>ORD507367</t>
  </si>
  <si>
    <t>ORD511549</t>
  </si>
  <si>
    <t>ORD507705</t>
  </si>
  <si>
    <t>ORD510035</t>
  </si>
  <si>
    <t>ORD503352</t>
  </si>
  <si>
    <t>ORD501599</t>
  </si>
  <si>
    <t>ORD500625</t>
  </si>
  <si>
    <t>CUST11692</t>
  </si>
  <si>
    <t>Customer 1692</t>
  </si>
  <si>
    <t>ORD510147</t>
  </si>
  <si>
    <t>ORD509172</t>
  </si>
  <si>
    <t>ORD501967</t>
  </si>
  <si>
    <t>ORD503635</t>
  </si>
  <si>
    <t>ORD500123</t>
  </si>
  <si>
    <t>ORD510935</t>
  </si>
  <si>
    <t>ORD510339</t>
  </si>
  <si>
    <t>ORD510917</t>
  </si>
  <si>
    <t>ORD510135</t>
  </si>
  <si>
    <t>ORD506548</t>
  </si>
  <si>
    <t>ORD506062</t>
  </si>
  <si>
    <t>ORD509837</t>
  </si>
  <si>
    <t>ORD502816</t>
  </si>
  <si>
    <t>ORD505941</t>
  </si>
  <si>
    <t>ORD500920</t>
  </si>
  <si>
    <t>ORD510733</t>
  </si>
  <si>
    <t>ORD509852</t>
  </si>
  <si>
    <t>ORD500897</t>
  </si>
  <si>
    <t>ORD511408</t>
  </si>
  <si>
    <t>ORD500016</t>
  </si>
  <si>
    <t>ORD510186</t>
  </si>
  <si>
    <t>ORD500106</t>
  </si>
  <si>
    <t>CUST10890</t>
  </si>
  <si>
    <t>Customer 890</t>
  </si>
  <si>
    <t>ORD506030</t>
  </si>
  <si>
    <t>ORD504482</t>
  </si>
  <si>
    <t>ORD500857</t>
  </si>
  <si>
    <t>CUST10538</t>
  </si>
  <si>
    <t>Customer 538</t>
  </si>
  <si>
    <t>ORD503023</t>
  </si>
  <si>
    <t>ORD502330</t>
  </si>
  <si>
    <t>ORD510383</t>
  </si>
  <si>
    <t>CUST12165</t>
  </si>
  <si>
    <t>Customer 2165</t>
  </si>
  <si>
    <t>ORD511802</t>
  </si>
  <si>
    <t>ORD502530</t>
  </si>
  <si>
    <t>ORD510294</t>
  </si>
  <si>
    <t>ORD500235</t>
  </si>
  <si>
    <t>ORD500979</t>
  </si>
  <si>
    <t>ORD501496</t>
  </si>
  <si>
    <t>ORD500385</t>
  </si>
  <si>
    <t>ORD511729</t>
  </si>
  <si>
    <t>ORD504322</t>
  </si>
  <si>
    <t>ORD502497</t>
  </si>
  <si>
    <t>ORD508916</t>
  </si>
  <si>
    <t>ORD501809</t>
  </si>
  <si>
    <t>ORD504164</t>
  </si>
  <si>
    <t>ORD508091</t>
  </si>
  <si>
    <t>ORD510504</t>
  </si>
  <si>
    <t>ORD510954</t>
  </si>
  <si>
    <t>ORD510946</t>
  </si>
  <si>
    <t>ORD506484</t>
  </si>
  <si>
    <t>ORD504183</t>
  </si>
  <si>
    <t>ORD508512</t>
  </si>
  <si>
    <t>ORD506182</t>
  </si>
  <si>
    <t>ORD501746</t>
  </si>
  <si>
    <t>ORD501119</t>
  </si>
  <si>
    <t>ORD511217</t>
  </si>
  <si>
    <t>CUST12292</t>
  </si>
  <si>
    <t>Customer 2292</t>
  </si>
  <si>
    <t>ORD503978</t>
  </si>
  <si>
    <t>ORD501862</t>
  </si>
  <si>
    <t>ORD500432</t>
  </si>
  <si>
    <t>ORD501980</t>
  </si>
  <si>
    <t>ORD509933</t>
  </si>
  <si>
    <t>ORD509451</t>
  </si>
  <si>
    <t>ORD500472</t>
  </si>
  <si>
    <t>ORD501132</t>
  </si>
  <si>
    <t>ORD500831</t>
  </si>
  <si>
    <t>ORD510510</t>
  </si>
  <si>
    <t>ORD500220</t>
  </si>
  <si>
    <t>CUST12001</t>
  </si>
  <si>
    <t>Customer 2001</t>
  </si>
  <si>
    <t>ORD506492</t>
  </si>
  <si>
    <t>ORD502307</t>
  </si>
  <si>
    <t>ORD502913</t>
  </si>
  <si>
    <t>ORD503419</t>
  </si>
  <si>
    <t>ORD504653</t>
  </si>
  <si>
    <t>ORD502953</t>
  </si>
  <si>
    <t>ORD508307</t>
  </si>
  <si>
    <t>ORD508883</t>
  </si>
  <si>
    <t>ORD504178</t>
  </si>
  <si>
    <t>ORD500081</t>
  </si>
  <si>
    <t>ORD510253</t>
  </si>
  <si>
    <t>ORD501720</t>
  </si>
  <si>
    <t>ORD505061</t>
  </si>
  <si>
    <t>ORD501036</t>
  </si>
  <si>
    <t>ORD511603</t>
  </si>
  <si>
    <t>ORD508286</t>
  </si>
  <si>
    <t>ORD506359</t>
  </si>
  <si>
    <t>ORD502043</t>
  </si>
  <si>
    <t>ORD505043</t>
  </si>
  <si>
    <t>ORD506351</t>
  </si>
  <si>
    <t>ORD501048</t>
  </si>
  <si>
    <t>ORD505607</t>
  </si>
  <si>
    <t>ORD505980</t>
  </si>
  <si>
    <t>ORD511825</t>
  </si>
  <si>
    <t>ORD501972</t>
  </si>
  <si>
    <t>ORD509772</t>
  </si>
  <si>
    <t>ORD507394</t>
  </si>
  <si>
    <t>ORD503692</t>
  </si>
  <si>
    <t>ORD508075</t>
  </si>
  <si>
    <t>ORD508813</t>
  </si>
  <si>
    <t>ORD506279</t>
  </si>
  <si>
    <t>ORD508162</t>
  </si>
  <si>
    <t>ORD503600</t>
  </si>
  <si>
    <t>CUST11529</t>
  </si>
  <si>
    <t>Customer 1529</t>
  </si>
  <si>
    <t>ORD501149</t>
  </si>
  <si>
    <t>ORD503510</t>
  </si>
  <si>
    <t>ORD509288</t>
  </si>
  <si>
    <t>ORD509151</t>
  </si>
  <si>
    <t>ORD501310</t>
  </si>
  <si>
    <t>ORD510816</t>
  </si>
  <si>
    <t>ORD511735</t>
  </si>
  <si>
    <t>ORD507649</t>
  </si>
  <si>
    <t>ORD505777</t>
  </si>
  <si>
    <t>ORD507164</t>
  </si>
  <si>
    <t>ORD505635</t>
  </si>
  <si>
    <t>ORD505454</t>
  </si>
  <si>
    <t>ORD510292</t>
  </si>
  <si>
    <t>ORD508952</t>
  </si>
  <si>
    <t>ORD503034</t>
  </si>
  <si>
    <t>ORD502964</t>
  </si>
  <si>
    <t>ORD501099</t>
  </si>
  <si>
    <t>ORD511841</t>
  </si>
  <si>
    <t>ORD510188</t>
  </si>
  <si>
    <t>ORD507308</t>
  </si>
  <si>
    <t>CUST11202</t>
  </si>
  <si>
    <t>Customer 1202</t>
  </si>
  <si>
    <t>ORD509798</t>
  </si>
  <si>
    <t>ORD502013</t>
  </si>
  <si>
    <t>ORD506174</t>
  </si>
  <si>
    <t>ORD510775</t>
  </si>
  <si>
    <t>ORD510252</t>
  </si>
  <si>
    <t>ORD504710</t>
  </si>
  <si>
    <t>ORD510093</t>
  </si>
  <si>
    <t>ORD507238</t>
  </si>
  <si>
    <t>ORD505680</t>
  </si>
  <si>
    <t>ORD505717</t>
  </si>
  <si>
    <t>ORD508143</t>
  </si>
  <si>
    <t>ORD502648</t>
  </si>
  <si>
    <t>ORD509046</t>
  </si>
  <si>
    <t>ORD504460</t>
  </si>
  <si>
    <t>ORD503290</t>
  </si>
  <si>
    <t>ORD510773</t>
  </si>
  <si>
    <t>ORD509868</t>
  </si>
  <si>
    <t>ORD501679</t>
  </si>
  <si>
    <t>ORD504597</t>
  </si>
  <si>
    <t>ORD502288</t>
  </si>
  <si>
    <t>ORD511658</t>
  </si>
  <si>
    <t>ORD508301</t>
  </si>
  <si>
    <t>ORD501956</t>
  </si>
  <si>
    <t>ORD503007</t>
  </si>
  <si>
    <t>ORD507333</t>
  </si>
  <si>
    <t>ORD504554</t>
  </si>
  <si>
    <t>ORD509293</t>
  </si>
  <si>
    <t>ORD508683</t>
  </si>
  <si>
    <t>ORD508736</t>
  </si>
  <si>
    <t>CUST12193</t>
  </si>
  <si>
    <t>Customer 2193</t>
  </si>
  <si>
    <t>ORD505206</t>
  </si>
  <si>
    <t>ORD504890</t>
  </si>
  <si>
    <t>ORD504556</t>
  </si>
  <si>
    <t>ORD500242</t>
  </si>
  <si>
    <t>ORD509350</t>
  </si>
  <si>
    <t>ORD500963</t>
  </si>
  <si>
    <t>ORD509536</t>
  </si>
  <si>
    <t>ORD503226</t>
  </si>
  <si>
    <t>ORD509936</t>
  </si>
  <si>
    <t>ORD501836</t>
  </si>
  <si>
    <t>ORD510543</t>
  </si>
  <si>
    <t>CUST11833</t>
  </si>
  <si>
    <t>Customer 1833</t>
  </si>
  <si>
    <t>ORD502107</t>
  </si>
  <si>
    <t>ORD501883</t>
  </si>
  <si>
    <t>ORD510242</t>
  </si>
  <si>
    <t>ORD501913</t>
  </si>
  <si>
    <t>CUST10025</t>
  </si>
  <si>
    <t>Customer 25</t>
  </si>
  <si>
    <t>ORD510061</t>
  </si>
  <si>
    <t>ORD506393</t>
  </si>
  <si>
    <t>ORD502071</t>
  </si>
  <si>
    <t>ORD502872</t>
  </si>
  <si>
    <t>ORD508588</t>
  </si>
  <si>
    <t>ORD505491</t>
  </si>
  <si>
    <t>ORD511995</t>
  </si>
  <si>
    <t>CUST10141</t>
  </si>
  <si>
    <t>Customer 141</t>
  </si>
  <si>
    <t>ORD511586</t>
  </si>
  <si>
    <t>ORD502089</t>
  </si>
  <si>
    <t>ORD509206</t>
  </si>
  <si>
    <t>ORD507610</t>
  </si>
  <si>
    <t>ORD502546</t>
  </si>
  <si>
    <t>ORD508494</t>
  </si>
  <si>
    <t>ORD501438</t>
  </si>
  <si>
    <t>ORD510003</t>
  </si>
  <si>
    <t>ORD501304</t>
  </si>
  <si>
    <t>ORD504876</t>
  </si>
  <si>
    <t>ORD506274</t>
  </si>
  <si>
    <t>CUST11402</t>
  </si>
  <si>
    <t>Customer 1402</t>
  </si>
  <si>
    <t>ORD511941</t>
  </si>
  <si>
    <t>ORD507708</t>
  </si>
  <si>
    <t>ORD511942</t>
  </si>
  <si>
    <t>ORD509274</t>
  </si>
  <si>
    <t>ORD505744</t>
  </si>
  <si>
    <t>ORD502749</t>
  </si>
  <si>
    <t>ORD507407</t>
  </si>
  <si>
    <t>ORD502447</t>
  </si>
  <si>
    <t>ORD508277</t>
  </si>
  <si>
    <t>ORD500409</t>
  </si>
  <si>
    <t>ORD502899</t>
  </si>
  <si>
    <t>ORD510524</t>
  </si>
  <si>
    <t>ORD506088</t>
  </si>
  <si>
    <t>ORD506382</t>
  </si>
  <si>
    <t>ORD503208</t>
  </si>
  <si>
    <t>ORD507443</t>
  </si>
  <si>
    <t>CUST10255</t>
  </si>
  <si>
    <t>Customer 255</t>
  </si>
  <si>
    <t>ORD501733</t>
  </si>
  <si>
    <t>ORD506633</t>
  </si>
  <si>
    <t>ORD503743</t>
  </si>
  <si>
    <t>CUST10759</t>
  </si>
  <si>
    <t>Customer 759</t>
  </si>
  <si>
    <t>ORD510620</t>
  </si>
  <si>
    <t>ORD500142</t>
  </si>
  <si>
    <t>ORD510125</t>
  </si>
  <si>
    <t>ORD510342</t>
  </si>
  <si>
    <t>ORD500228</t>
  </si>
  <si>
    <t>ORD501921</t>
  </si>
  <si>
    <t>ORD501741</t>
  </si>
  <si>
    <t>ORD502825</t>
  </si>
  <si>
    <t>ORD511095</t>
  </si>
  <si>
    <t>ORD507109</t>
  </si>
  <si>
    <t>ORD507434</t>
  </si>
  <si>
    <t>ORD504897</t>
  </si>
  <si>
    <t>ORD508042</t>
  </si>
  <si>
    <t>ORD509383</t>
  </si>
  <si>
    <t>ORD503484</t>
  </si>
  <si>
    <t>CUST10472</t>
  </si>
  <si>
    <t>Customer 472</t>
  </si>
  <si>
    <t>ORD501191</t>
  </si>
  <si>
    <t>ORD503688</t>
  </si>
  <si>
    <t>ORD505213</t>
  </si>
  <si>
    <t>ORD510171</t>
  </si>
  <si>
    <t>ORD511672</t>
  </si>
  <si>
    <t>ORD505124</t>
  </si>
  <si>
    <t>ORD500079</t>
  </si>
  <si>
    <t>ORD500754</t>
  </si>
  <si>
    <t>ORD511717</t>
  </si>
  <si>
    <t>ORD508469</t>
  </si>
  <si>
    <t>ORD504306</t>
  </si>
  <si>
    <t>ORD500354</t>
  </si>
  <si>
    <t>CUST11866</t>
  </si>
  <si>
    <t>Customer 1866</t>
  </si>
  <si>
    <t>ORD506234</t>
  </si>
  <si>
    <t>ORD504743</t>
  </si>
  <si>
    <t>ORD506177</t>
  </si>
  <si>
    <t>ORD502589</t>
  </si>
  <si>
    <t>ORD505867</t>
  </si>
  <si>
    <t>ORD503866</t>
  </si>
  <si>
    <t>ORD503605</t>
  </si>
  <si>
    <t>ORD504499</t>
  </si>
  <si>
    <t>ORD511564</t>
  </si>
  <si>
    <t>CUST10106</t>
  </si>
  <si>
    <t>Customer 106</t>
  </si>
  <si>
    <t>ORD510542</t>
  </si>
  <si>
    <t>ORD505474</t>
  </si>
  <si>
    <t>ORD506111</t>
  </si>
  <si>
    <t>ORD501897</t>
  </si>
  <si>
    <t>ORD508865</t>
  </si>
  <si>
    <t>ORD511040</t>
  </si>
  <si>
    <t>ORD507174</t>
  </si>
  <si>
    <t>ORD511278</t>
  </si>
  <si>
    <t>ORD504337</t>
  </si>
  <si>
    <t>ORD504496</t>
  </si>
  <si>
    <t>ORD510912</t>
  </si>
  <si>
    <t>ORD508412</t>
  </si>
  <si>
    <t>ORD508910</t>
  </si>
  <si>
    <t>ORD503549</t>
  </si>
  <si>
    <t>ORD500222</t>
  </si>
  <si>
    <t>ORD511371</t>
  </si>
  <si>
    <t>ORD504105</t>
  </si>
  <si>
    <t>ORD505102</t>
  </si>
  <si>
    <t>ORD505146</t>
  </si>
  <si>
    <t>ORD511033</t>
  </si>
  <si>
    <t>ORD501365</t>
  </si>
  <si>
    <t>ORD503154</t>
  </si>
  <si>
    <t>ORD510767</t>
  </si>
  <si>
    <t>ORD510105</t>
  </si>
  <si>
    <t>ORD501462</t>
  </si>
  <si>
    <t>ORD511611</t>
  </si>
  <si>
    <t>ORD501855</t>
  </si>
  <si>
    <t>ORD510503</t>
  </si>
  <si>
    <t>ORD505420</t>
  </si>
  <si>
    <t>ORD500225</t>
  </si>
  <si>
    <t>ORD504626</t>
  </si>
  <si>
    <t>CUST10218</t>
  </si>
  <si>
    <t>Customer 218</t>
  </si>
  <si>
    <t>ORD511724</t>
  </si>
  <si>
    <t>ORD502388</t>
  </si>
  <si>
    <t>ORD503125</t>
  </si>
  <si>
    <t>ORD507230</t>
  </si>
  <si>
    <t>ORD507618</t>
  </si>
  <si>
    <t>CUST10845</t>
  </si>
  <si>
    <t>Customer 845</t>
  </si>
  <si>
    <t>ORD500324</t>
  </si>
  <si>
    <t>ORD507895</t>
  </si>
  <si>
    <t>ORD502290</t>
  </si>
  <si>
    <t>ORD507218</t>
  </si>
  <si>
    <t>ORD509088</t>
  </si>
  <si>
    <t>ORD501487</t>
  </si>
  <si>
    <t>ORD500994</t>
  </si>
  <si>
    <t>ORD509023</t>
  </si>
  <si>
    <t>ORD500412</t>
  </si>
  <si>
    <t>ORD508783</t>
  </si>
  <si>
    <t>ORD511383</t>
  </si>
  <si>
    <t>ORD503084</t>
  </si>
  <si>
    <t>ORD502100</t>
  </si>
  <si>
    <t>ORD505519</t>
  </si>
  <si>
    <t>ORD505095</t>
  </si>
  <si>
    <t>ORD503393</t>
  </si>
  <si>
    <t>ORD500043</t>
  </si>
  <si>
    <t>ORD508753</t>
  </si>
  <si>
    <t>ORD502187</t>
  </si>
  <si>
    <t>ORD507992</t>
  </si>
  <si>
    <t>ORD502303</t>
  </si>
  <si>
    <t>ORD501584</t>
  </si>
  <si>
    <t>CUST11717</t>
  </si>
  <si>
    <t>Customer 1717</t>
  </si>
  <si>
    <t>ORD510714</t>
  </si>
  <si>
    <t>ORD502499</t>
  </si>
  <si>
    <t>ORD510103</t>
  </si>
  <si>
    <t>ORD510813</t>
  </si>
  <si>
    <t>ORD506840</t>
  </si>
  <si>
    <t>ORD509701</t>
  </si>
  <si>
    <t>CUST10286</t>
  </si>
  <si>
    <t>Customer 286</t>
  </si>
  <si>
    <t>ORD505904</t>
  </si>
  <si>
    <t>ORD509919</t>
  </si>
  <si>
    <t>ORD505261</t>
  </si>
  <si>
    <t>ORD503091</t>
  </si>
  <si>
    <t>ORD511411</t>
  </si>
  <si>
    <t>ORD502718</t>
  </si>
  <si>
    <t>ORD503243</t>
  </si>
  <si>
    <t>ORD503870</t>
  </si>
  <si>
    <t>ORD504298</t>
  </si>
  <si>
    <t>ORD504390</t>
  </si>
  <si>
    <t>ORD508384</t>
  </si>
  <si>
    <t>ORD505824</t>
  </si>
  <si>
    <t>ORD500735</t>
  </si>
  <si>
    <t>ORD505575</t>
  </si>
  <si>
    <t>ORD505009</t>
  </si>
  <si>
    <t>ORD501112</t>
  </si>
  <si>
    <t>ORD501127</t>
  </si>
  <si>
    <t>ORD503264</t>
  </si>
  <si>
    <t>ORD508002</t>
  </si>
  <si>
    <t>ORD510098</t>
  </si>
  <si>
    <t>ORD500143</t>
  </si>
  <si>
    <t>CUST12318</t>
  </si>
  <si>
    <t>Customer 2318</t>
  </si>
  <si>
    <t>ORD507939</t>
  </si>
  <si>
    <t>ORD507313</t>
  </si>
  <si>
    <t>CUST10744</t>
  </si>
  <si>
    <t>Customer 744</t>
  </si>
  <si>
    <t>ORD500172</t>
  </si>
  <si>
    <t>ORD502671</t>
  </si>
  <si>
    <t>ORD508380</t>
  </si>
  <si>
    <t>ORD508308</t>
  </si>
  <si>
    <t>ORD500612</t>
  </si>
  <si>
    <t>ORD504868</t>
  </si>
  <si>
    <t>ORD503943</t>
  </si>
  <si>
    <t>ORD507857</t>
  </si>
  <si>
    <t>ORD504605</t>
  </si>
  <si>
    <t>ORD504774</t>
  </si>
  <si>
    <t>ORD505253</t>
  </si>
  <si>
    <t>ORD503287</t>
  </si>
  <si>
    <t>ORD507815</t>
  </si>
  <si>
    <t>CUST12243</t>
  </si>
  <si>
    <t>Customer 2243</t>
  </si>
  <si>
    <t>ORD503058</t>
  </si>
  <si>
    <t>ORD508015</t>
  </si>
  <si>
    <t>ORD511177</t>
  </si>
  <si>
    <t>ORD500540</t>
  </si>
  <si>
    <t>ORD509793</t>
  </si>
  <si>
    <t>ORD501414</t>
  </si>
  <si>
    <t>ORD506900</t>
  </si>
  <si>
    <t>ORD504316</t>
  </si>
  <si>
    <t>ORD508177</t>
  </si>
  <si>
    <t>ORD503771</t>
  </si>
  <si>
    <t>ORD505730</t>
  </si>
  <si>
    <t>ORD507536</t>
  </si>
  <si>
    <t>ORD505617</t>
  </si>
  <si>
    <t>ORD501865</t>
  </si>
  <si>
    <t>ORD500481</t>
  </si>
  <si>
    <t>ORD508720</t>
  </si>
  <si>
    <t>ORD506773</t>
  </si>
  <si>
    <t>ORD507996</t>
  </si>
  <si>
    <t>CUST10048</t>
  </si>
  <si>
    <t>Customer 48</t>
  </si>
  <si>
    <t>ORD510519</t>
  </si>
  <si>
    <t>ORD510288</t>
  </si>
  <si>
    <t>ORD504806</t>
  </si>
  <si>
    <t>ORD504737</t>
  </si>
  <si>
    <t>ORD509656</t>
  </si>
  <si>
    <t>ORD501120</t>
  </si>
  <si>
    <t>ORD508575</t>
  </si>
  <si>
    <t>ORD506950</t>
  </si>
  <si>
    <t>ORD511459</t>
  </si>
  <si>
    <t>ORD506137</t>
  </si>
  <si>
    <t>ORD511925</t>
  </si>
  <si>
    <t>CUST10478</t>
  </si>
  <si>
    <t>Customer 478</t>
  </si>
  <si>
    <t>ORD504804</t>
  </si>
  <si>
    <t>ORD511351</t>
  </si>
  <si>
    <t>ORD500187</t>
  </si>
  <si>
    <t>ORD511529</t>
  </si>
  <si>
    <t>ORD501130</t>
  </si>
  <si>
    <t>ORD505186</t>
  </si>
  <si>
    <t>ORD510308</t>
  </si>
  <si>
    <t>ORD503347</t>
  </si>
  <si>
    <t>ORD508045</t>
  </si>
  <si>
    <t>ORD501804</t>
  </si>
  <si>
    <t>ORD505103</t>
  </si>
  <si>
    <t>CUST10402</t>
  </si>
  <si>
    <t>Customer 402</t>
  </si>
  <si>
    <t>ORD500865</t>
  </si>
  <si>
    <t>ORD504172</t>
  </si>
  <si>
    <t>ORD504185</t>
  </si>
  <si>
    <t>CUST11670</t>
  </si>
  <si>
    <t>Customer 1670</t>
  </si>
  <si>
    <t>ORD504844</t>
  </si>
  <si>
    <t>ORD511757</t>
  </si>
  <si>
    <t>ORD508950</t>
  </si>
  <si>
    <t>ORD504388</t>
  </si>
  <si>
    <t>ORD504632</t>
  </si>
  <si>
    <t>ORD501565</t>
  </si>
  <si>
    <t>ORD510947</t>
  </si>
  <si>
    <t>ORD511024</t>
  </si>
  <si>
    <t>ORD501216</t>
  </si>
  <si>
    <t>ORD500362</t>
  </si>
  <si>
    <t>ORD511022</t>
  </si>
  <si>
    <t>ORD508758</t>
  </si>
  <si>
    <t>ORD502325</t>
  </si>
  <si>
    <t>ORD510361</t>
  </si>
  <si>
    <t>ORD508242</t>
  </si>
  <si>
    <t>ORD502259</t>
  </si>
  <si>
    <t>ORD502522</t>
  </si>
  <si>
    <t>ORD504821</t>
  </si>
  <si>
    <t>ORD511550</t>
  </si>
  <si>
    <t>ORD501000</t>
  </si>
  <si>
    <t>ORD500345</t>
  </si>
  <si>
    <t>ORD510230</t>
  </si>
  <si>
    <t>ORD502988</t>
  </si>
  <si>
    <t>ORD508599</t>
  </si>
  <si>
    <t>ORD505342</t>
  </si>
  <si>
    <t>ORD506448</t>
  </si>
  <si>
    <t>ORD503282</t>
  </si>
  <si>
    <t>ORD506726</t>
  </si>
  <si>
    <t>ORD509582</t>
  </si>
  <si>
    <t>ORD510909</t>
  </si>
  <si>
    <t>ORD511767</t>
  </si>
  <si>
    <t>ORD500014</t>
  </si>
  <si>
    <t>ORD503206</t>
  </si>
  <si>
    <t>ORD505217</t>
  </si>
  <si>
    <t>ORD505819</t>
  </si>
  <si>
    <t>ORD501699</t>
  </si>
  <si>
    <t>ORD508640</t>
  </si>
  <si>
    <t>ORD501212</t>
  </si>
  <si>
    <t>ORD509087</t>
  </si>
  <si>
    <t>CUST11424</t>
  </si>
  <si>
    <t>Customer 1424</t>
  </si>
  <si>
    <t>ORD503753</t>
  </si>
  <si>
    <t>ORD501197</t>
  </si>
  <si>
    <t>ORD505532</t>
  </si>
  <si>
    <t>ORD500458</t>
  </si>
  <si>
    <t>ORD501631</t>
  </si>
  <si>
    <t>ORD501204</t>
  </si>
  <si>
    <t>ORD500054</t>
  </si>
  <si>
    <t>ORD503602</t>
  </si>
  <si>
    <t>ORD505097</t>
  </si>
  <si>
    <t>CUST11180</t>
  </si>
  <si>
    <t>Customer 1180</t>
  </si>
  <si>
    <t>ORD500764</t>
  </si>
  <si>
    <t>ORD507932</t>
  </si>
  <si>
    <t>ORD503025</t>
  </si>
  <si>
    <t>CUST10520</t>
  </si>
  <si>
    <t>Customer 520</t>
  </si>
  <si>
    <t>ORD510203</t>
  </si>
  <si>
    <t>ORD502466</t>
  </si>
  <si>
    <t>ORD507616</t>
  </si>
  <si>
    <t>ORD504203</t>
  </si>
  <si>
    <t>ORD503745</t>
  </si>
  <si>
    <t>ORD504547</t>
  </si>
  <si>
    <t>ORD509337</t>
  </si>
  <si>
    <t>ORD502910</t>
  </si>
  <si>
    <t>ORD500030</t>
  </si>
  <si>
    <t>ORD508932</t>
  </si>
  <si>
    <t>ORD502975</t>
  </si>
  <si>
    <t>ORD504937</t>
  </si>
  <si>
    <t>ORD511139</t>
  </si>
  <si>
    <t>CUST11535</t>
  </si>
  <si>
    <t>Customer 1535</t>
  </si>
  <si>
    <t>ORD504425</t>
  </si>
  <si>
    <t>CUST11650</t>
  </si>
  <si>
    <t>Customer 1650</t>
  </si>
  <si>
    <t>ORD509588</t>
  </si>
  <si>
    <t>ORD510768</t>
  </si>
  <si>
    <t>ORD509399</t>
  </si>
  <si>
    <t>ORD508859</t>
  </si>
  <si>
    <t>ORD500104</t>
  </si>
  <si>
    <t>ORD508704</t>
  </si>
  <si>
    <t>CUST10859</t>
  </si>
  <si>
    <t>Customer 859</t>
  </si>
  <si>
    <t>ORD501537</t>
  </si>
  <si>
    <t>ORD504400</t>
  </si>
  <si>
    <t>ORD506337</t>
  </si>
  <si>
    <t>ORD505318</t>
  </si>
  <si>
    <t>ORD500112</t>
  </si>
  <si>
    <t>ORD501573</t>
  </si>
  <si>
    <t>ORD508574</t>
  </si>
  <si>
    <t>ORD503931</t>
  </si>
  <si>
    <t>ORD503669</t>
  </si>
  <si>
    <t>ORD510617</t>
  </si>
  <si>
    <t>ORD511488</t>
  </si>
  <si>
    <t>ORD501312</t>
  </si>
  <si>
    <t>ORD502923</t>
  </si>
  <si>
    <t>ORD506960</t>
  </si>
  <si>
    <t>ORD500349</t>
  </si>
  <si>
    <t>ORD506348</t>
  </si>
  <si>
    <t>ORD506134</t>
  </si>
  <si>
    <t>ORD508159</t>
  </si>
  <si>
    <t>ORD504184</t>
  </si>
  <si>
    <t>ORD510004</t>
  </si>
  <si>
    <t>ORD511110</t>
  </si>
  <si>
    <t>ORD507425</t>
  </si>
  <si>
    <t>CUST11951</t>
  </si>
  <si>
    <t>Customer 1951</t>
  </si>
  <si>
    <t>ORD503698</t>
  </si>
  <si>
    <t>ORD509515</t>
  </si>
  <si>
    <t>ORD508565</t>
  </si>
  <si>
    <t>ORD507574</t>
  </si>
  <si>
    <t>ORD510056</t>
  </si>
  <si>
    <t>ORD511079</t>
  </si>
  <si>
    <t>ORD507632</t>
  </si>
  <si>
    <t>ORD506000</t>
  </si>
  <si>
    <t>ORD504916</t>
  </si>
  <si>
    <t>ORD504046</t>
  </si>
  <si>
    <t>ORD503683</t>
  </si>
  <si>
    <t>ORD503174</t>
  </si>
  <si>
    <t>CUST11137</t>
  </si>
  <si>
    <t>Customer 1137</t>
  </si>
  <si>
    <t>ORD502355</t>
  </si>
  <si>
    <t>ORD502189</t>
  </si>
  <si>
    <t>ORD511170</t>
  </si>
  <si>
    <t>ORD511365</t>
  </si>
  <si>
    <t>ORD507190</t>
  </si>
  <si>
    <t>ORD504686</t>
  </si>
  <si>
    <t>ORD506472</t>
  </si>
  <si>
    <t>ORD506003</t>
  </si>
  <si>
    <t>ORD510083</t>
  </si>
  <si>
    <t>ORD510403</t>
  </si>
  <si>
    <t>ORD505040</t>
  </si>
  <si>
    <t>ORD504744</t>
  </si>
  <si>
    <t>ORD509570</t>
  </si>
  <si>
    <t>ORD504976</t>
  </si>
  <si>
    <t>ORD500269</t>
  </si>
  <si>
    <t>ORD503534</t>
  </si>
  <si>
    <t>ORD500373</t>
  </si>
  <si>
    <t>ORD502599</t>
  </si>
  <si>
    <t>ORD506641</t>
  </si>
  <si>
    <t>ORD500579</t>
  </si>
  <si>
    <t>ORD501327</t>
  </si>
  <si>
    <t>ORD500101</t>
  </si>
  <si>
    <t>ORD506651</t>
  </si>
  <si>
    <t>ORD509415</t>
  </si>
  <si>
    <t>ORD501812</t>
  </si>
  <si>
    <t>ORD503424</t>
  </si>
  <si>
    <t>ORD502897</t>
  </si>
  <si>
    <t>ORD500132</t>
  </si>
  <si>
    <t>ORD508671</t>
  </si>
  <si>
    <t>ORD502829</t>
  </si>
  <si>
    <t>ORD500363</t>
  </si>
  <si>
    <t>ORD510646</t>
  </si>
  <si>
    <t>ORD507642</t>
  </si>
  <si>
    <t>ORD501931</t>
  </si>
  <si>
    <t>ORD509913</t>
  </si>
  <si>
    <t>ORD510375</t>
  </si>
  <si>
    <t>ORD506433</t>
  </si>
  <si>
    <t>ORD509578</t>
  </si>
  <si>
    <t>ORD509584</t>
  </si>
  <si>
    <t>ORD507987</t>
  </si>
  <si>
    <t>ORD506763</t>
  </si>
  <si>
    <t>ORD500117</t>
  </si>
  <si>
    <t>ORD506563</t>
  </si>
  <si>
    <t>ORD502045</t>
  </si>
  <si>
    <t>ORD510784</t>
  </si>
  <si>
    <t>ORD505675</t>
  </si>
  <si>
    <t>ORD502708</t>
  </si>
  <si>
    <t>ORD500586</t>
  </si>
  <si>
    <t>ORD502276</t>
  </si>
  <si>
    <t>ORD510079</t>
  </si>
  <si>
    <t>ORD504264</t>
  </si>
  <si>
    <t>ORD507915</t>
  </si>
  <si>
    <t>ORD503313</t>
  </si>
  <si>
    <t>ORD510631</t>
  </si>
  <si>
    <t>ORD506879</t>
  </si>
  <si>
    <t>ORD503632</t>
  </si>
  <si>
    <t>CUST10474</t>
  </si>
  <si>
    <t>Customer 474</t>
  </si>
  <si>
    <t>ORD506567</t>
  </si>
  <si>
    <t>ORD511122</t>
  </si>
  <si>
    <t>ORD507067</t>
  </si>
  <si>
    <t>ORD502755</t>
  </si>
  <si>
    <t>ORD509780</t>
  </si>
  <si>
    <t>ORD510979</t>
  </si>
  <si>
    <t>ORD508392</t>
  </si>
  <si>
    <t>ORD508937</t>
  </si>
  <si>
    <t>ORD501101</t>
  </si>
  <si>
    <t>ORD500312</t>
  </si>
  <si>
    <t>ORD503169</t>
  </si>
  <si>
    <t>ORD511750</t>
  </si>
  <si>
    <t>ORD510240</t>
  </si>
  <si>
    <t>ORD504167</t>
  </si>
  <si>
    <t>ORD510151</t>
  </si>
  <si>
    <t>ORD505859</t>
  </si>
  <si>
    <t>ORD510893</t>
  </si>
  <si>
    <t>ORD502747</t>
  </si>
  <si>
    <t>ORD506079</t>
  </si>
  <si>
    <t>ORD506797</t>
  </si>
  <si>
    <t>ORD500816</t>
  </si>
  <si>
    <t>ORD507679</t>
  </si>
  <si>
    <t>ORD500640</t>
  </si>
  <si>
    <t>ORD511875</t>
  </si>
  <si>
    <t>ORD503246</t>
  </si>
  <si>
    <t>ORD503389</t>
  </si>
  <si>
    <t>ORD501570</t>
  </si>
  <si>
    <t>ORD501110</t>
  </si>
  <si>
    <t>ORD503766</t>
  </si>
  <si>
    <t>ORD511687</t>
  </si>
  <si>
    <t>ORD503216</t>
  </si>
  <si>
    <t>CUST12009</t>
  </si>
  <si>
    <t>Customer 2009</t>
  </si>
  <si>
    <t>ORD508200</t>
  </si>
  <si>
    <t>ORD510309</t>
  </si>
  <si>
    <t>ORD503175</t>
  </si>
  <si>
    <t>ORD507993</t>
  </si>
  <si>
    <t>ORD511080</t>
  </si>
  <si>
    <t>ORD510496</t>
  </si>
  <si>
    <t>ORD511733</t>
  </si>
  <si>
    <t>ORD501899</t>
  </si>
  <si>
    <t>ORD509643</t>
  </si>
  <si>
    <t>ORD500786</t>
  </si>
  <si>
    <t>ORD509894</t>
  </si>
  <si>
    <t>ORD501268</t>
  </si>
  <si>
    <t>ORD502880</t>
  </si>
  <si>
    <t>ORD506466</t>
  </si>
  <si>
    <t>ORD500574</t>
  </si>
  <si>
    <t>ORD501598</t>
  </si>
  <si>
    <t>ORD506794</t>
  </si>
  <si>
    <t>ORD506425</t>
  </si>
  <si>
    <t>ORD503889</t>
  </si>
  <si>
    <t>ORD504973</t>
  </si>
  <si>
    <t>ORD504625</t>
  </si>
  <si>
    <t>ORD511322</t>
  </si>
  <si>
    <t>ORD500552</t>
  </si>
  <si>
    <t>ORD503734</t>
  </si>
  <si>
    <t>ORD507770</t>
  </si>
  <si>
    <t>ORD505495</t>
  </si>
  <si>
    <t>ORD508829</t>
  </si>
  <si>
    <t>ORD505903</t>
  </si>
  <si>
    <t>ORD510903</t>
  </si>
  <si>
    <t>ORD504224</t>
  </si>
  <si>
    <t>ORD510980</t>
  </si>
  <si>
    <t>ORD504463</t>
  </si>
  <si>
    <t>ORD503728</t>
  </si>
  <si>
    <t>ORD502024</t>
  </si>
  <si>
    <t>ORD507417</t>
  </si>
  <si>
    <t>ORD501943</t>
  </si>
  <si>
    <t>ORD502848</t>
  </si>
  <si>
    <t>ORD507692</t>
  </si>
  <si>
    <t>ORD509224</t>
  </si>
  <si>
    <t>ORD500991</t>
  </si>
  <si>
    <t>ORD508876</t>
  </si>
  <si>
    <t>ORD501936</t>
  </si>
  <si>
    <t>ORD504874</t>
  </si>
  <si>
    <t>ORD506827</t>
  </si>
  <si>
    <t>ORD506167</t>
  </si>
  <si>
    <t>ORD507843</t>
  </si>
  <si>
    <t>ORD509310</t>
  </si>
  <si>
    <t>ORD502267</t>
  </si>
  <si>
    <t>ORD509118</t>
  </si>
  <si>
    <t>ORD501006</t>
  </si>
  <si>
    <t>ORD507471</t>
  </si>
  <si>
    <t>ORD500451</t>
  </si>
  <si>
    <t>ORD509554</t>
  </si>
  <si>
    <t>ORD510960</t>
  </si>
  <si>
    <t>ORD509434</t>
  </si>
  <si>
    <t>ORD506598</t>
  </si>
  <si>
    <t>ORD510804</t>
  </si>
  <si>
    <t>ORD507666</t>
  </si>
  <si>
    <t>ORD509795</t>
  </si>
  <si>
    <t>ORD503874</t>
  </si>
  <si>
    <t>ORD506820</t>
  </si>
  <si>
    <t>ORD502859</t>
  </si>
  <si>
    <t>ORD507598</t>
  </si>
  <si>
    <t>ORD501512</t>
  </si>
  <si>
    <t>ORD507337</t>
  </si>
  <si>
    <t>ORD510084</t>
  </si>
  <si>
    <t>ORD501711</t>
  </si>
  <si>
    <t>ORD503401</t>
  </si>
  <si>
    <t>ORD503318</t>
  </si>
  <si>
    <t>ORD500545</t>
  </si>
  <si>
    <t>ORD507923</t>
  </si>
  <si>
    <t>ORD506516</t>
  </si>
  <si>
    <t>ORD507938</t>
  </si>
  <si>
    <t>ORD503245</t>
  </si>
  <si>
    <t>ORD503456</t>
  </si>
  <si>
    <t>ORD511945</t>
  </si>
  <si>
    <t>ORD501616</t>
  </si>
  <si>
    <t>ORD511539</t>
  </si>
  <si>
    <t>ORD507652</t>
  </si>
  <si>
    <t>ORD503717</t>
  </si>
  <si>
    <t>ORD502723</t>
  </si>
  <si>
    <t>ORD511034</t>
  </si>
  <si>
    <t>ORD510349</t>
  </si>
  <si>
    <t>ORD504084</t>
  </si>
  <si>
    <t>CUST10801</t>
  </si>
  <si>
    <t>Customer 801</t>
  </si>
  <si>
    <t>ORD507904</t>
  </si>
  <si>
    <t>ORD500174</t>
  </si>
  <si>
    <t>ORD503191</t>
  </si>
  <si>
    <t>ORD511744</t>
  </si>
  <si>
    <t>ORD502244</t>
  </si>
  <si>
    <t>ORD506631</t>
  </si>
  <si>
    <t>ORD504887</t>
  </si>
  <si>
    <t>ORD509842</t>
  </si>
  <si>
    <t>ORD510181</t>
  </si>
  <si>
    <t>ORD504064</t>
  </si>
  <si>
    <t>ORD505582</t>
  </si>
  <si>
    <t>ORD500798</t>
  </si>
  <si>
    <t>ORD501406</t>
  </si>
  <si>
    <t>ORD509102</t>
  </si>
  <si>
    <t>ORD505332</t>
  </si>
  <si>
    <t>ORD502079</t>
  </si>
  <si>
    <t>ORD503211</t>
  </si>
  <si>
    <t>ORD507120</t>
  </si>
  <si>
    <t>ORD501285</t>
  </si>
  <si>
    <t>ORD508856</t>
  </si>
  <si>
    <t>CUST12155</t>
  </si>
  <si>
    <t>Customer 2155</t>
  </si>
  <si>
    <t>ORD510974</t>
  </si>
  <si>
    <t>ORD510982</t>
  </si>
  <si>
    <t>ORD509731</t>
  </si>
  <si>
    <t>ORD511926</t>
  </si>
  <si>
    <t>ORD508050</t>
  </si>
  <si>
    <t>ORD509553</t>
  </si>
  <si>
    <t>ORD509871</t>
  </si>
  <si>
    <t>ORD511897</t>
  </si>
  <si>
    <t>ORD509205</t>
  </si>
  <si>
    <t>ORD505484</t>
  </si>
  <si>
    <t>ORD508809</t>
  </si>
  <si>
    <t>ORD500597</t>
  </si>
  <si>
    <t>ORD503232</t>
  </si>
  <si>
    <t>ORD509207</t>
  </si>
  <si>
    <t>ORD501262</t>
  </si>
  <si>
    <t>ORD505755</t>
  </si>
  <si>
    <t>ORD505171</t>
  </si>
  <si>
    <t>ORD507012</t>
  </si>
  <si>
    <t>ORD505205</t>
  </si>
  <si>
    <t>ORD507118</t>
  </si>
  <si>
    <t>ORD500524</t>
  </si>
  <si>
    <t>ORD509453</t>
  </si>
  <si>
    <t>ORD511039</t>
  </si>
  <si>
    <t>ORD503241</t>
  </si>
  <si>
    <t>ORD504635</t>
  </si>
  <si>
    <t>ORD507422</t>
  </si>
  <si>
    <t>ORD501416</t>
  </si>
  <si>
    <t>ORD502183</t>
  </si>
  <si>
    <t>ORD507277</t>
  </si>
  <si>
    <t>ORD502114</t>
  </si>
  <si>
    <t>ORD503238</t>
  </si>
  <si>
    <t>CUST11124</t>
  </si>
  <si>
    <t>Customer 1124</t>
  </si>
  <si>
    <t>ORD508564</t>
  </si>
  <si>
    <t>ORD510421</t>
  </si>
  <si>
    <t>ORD502495</t>
  </si>
  <si>
    <t>ORD501154</t>
  </si>
  <si>
    <t>ORD503316</t>
  </si>
  <si>
    <t>ORD508463</t>
  </si>
  <si>
    <t>ORD507397</t>
  </si>
  <si>
    <t>ORD503687</t>
  </si>
  <si>
    <t>CUST11493</t>
  </si>
  <si>
    <t>Customer 1493</t>
  </si>
  <si>
    <t>ORD504132</t>
  </si>
  <si>
    <t>ORD511702</t>
  </si>
  <si>
    <t>ORD500404</t>
  </si>
  <si>
    <t>ORD507117</t>
  </si>
  <si>
    <t>ORD509204</t>
  </si>
  <si>
    <t>ORD507195</t>
  </si>
  <si>
    <t>CUST11816</t>
  </si>
  <si>
    <t>Customer 1816</t>
  </si>
  <si>
    <t>ORD509602</t>
  </si>
  <si>
    <t>ORD510212</t>
  </si>
  <si>
    <t>ORD503440</t>
  </si>
  <si>
    <t>ORD504015</t>
  </si>
  <si>
    <t>ORD503130</t>
  </si>
  <si>
    <t>ORD502385</t>
  </si>
  <si>
    <t>ORD508920</t>
  </si>
  <si>
    <t>ORD506989</t>
  </si>
  <si>
    <t>ORD505190</t>
  </si>
  <si>
    <t>ORD501518</t>
  </si>
  <si>
    <t>ORD505133</t>
  </si>
  <si>
    <t>ORD509918</t>
  </si>
  <si>
    <t>ORD500707</t>
  </si>
  <si>
    <t>ORD504020</t>
  </si>
  <si>
    <t>ORD508939</t>
  </si>
  <si>
    <t>CUST12199</t>
  </si>
  <si>
    <t>Customer 2199</t>
  </si>
  <si>
    <t>ORD505813</t>
  </si>
  <si>
    <t>ORD503829</t>
  </si>
  <si>
    <t>ORD510313</t>
  </si>
  <si>
    <t>ORD501860</t>
  </si>
  <si>
    <t>ORD502442</t>
  </si>
  <si>
    <t>ORD507146</t>
  </si>
  <si>
    <t>ORD503139</t>
  </si>
  <si>
    <t>ORD510965</t>
  </si>
  <si>
    <t>ORD505962</t>
  </si>
  <si>
    <t>ORD505075</t>
  </si>
  <si>
    <t>ORD503544</t>
  </si>
  <si>
    <t>ORD500366</t>
  </si>
  <si>
    <t>ORD504238</t>
  </si>
  <si>
    <t>ORD503867</t>
  </si>
  <si>
    <t>ORD510702</t>
  </si>
  <si>
    <t>ORD506755</t>
  </si>
  <si>
    <t>ORD505091</t>
  </si>
  <si>
    <t>ORD511969</t>
  </si>
  <si>
    <t>ORD511787</t>
  </si>
  <si>
    <t>ORD511446</t>
  </si>
  <si>
    <t>ORD504131</t>
  </si>
  <si>
    <t>ORD501302</t>
  </si>
  <si>
    <t>ORD509009</t>
  </si>
  <si>
    <t>ORD504483</t>
  </si>
  <si>
    <t>ORD505325</t>
  </si>
  <si>
    <t>ORD510287</t>
  </si>
  <si>
    <t>ORD508471</t>
  </si>
  <si>
    <t>ORD507867</t>
  </si>
  <si>
    <t>ORD511031</t>
  </si>
  <si>
    <t>ORD509249</t>
  </si>
  <si>
    <t>ORD500791</t>
  </si>
  <si>
    <t>ORD501038</t>
  </si>
  <si>
    <t>ORD506810</t>
  </si>
  <si>
    <t>ORD500957</t>
  </si>
  <si>
    <t>ORD504990</t>
  </si>
  <si>
    <t>ORD508718</t>
  </si>
  <si>
    <t>CUST11640</t>
  </si>
  <si>
    <t>Customer 1640</t>
  </si>
  <si>
    <t>ORD500673</t>
  </si>
  <si>
    <t>ORD505889</t>
  </si>
  <si>
    <t>ORD501703</t>
  </si>
  <si>
    <t>CUST10309</t>
  </si>
  <si>
    <t>Customer 309</t>
  </si>
  <si>
    <t>ORD505359</t>
  </si>
  <si>
    <t>ORD505988</t>
  </si>
  <si>
    <t>ORD506390</t>
  </si>
  <si>
    <t>ORD505836</t>
  </si>
  <si>
    <t>CUST10355</t>
  </si>
  <si>
    <t>Customer 355</t>
  </si>
  <si>
    <t>ORD501871</t>
  </si>
  <si>
    <t>ORD501736</t>
  </si>
  <si>
    <t>ORD501278</t>
  </si>
  <si>
    <t>ORD503472</t>
  </si>
  <si>
    <t>ORD502877</t>
  </si>
  <si>
    <t>ORD508099</t>
  </si>
  <si>
    <t>ORD505010</t>
  </si>
  <si>
    <t>ORD510399</t>
  </si>
  <si>
    <t>ORD501402</t>
  </si>
  <si>
    <t>ORD509017</t>
  </si>
  <si>
    <t>ORD507131</t>
  </si>
  <si>
    <t>ORD508031</t>
  </si>
  <si>
    <t>ORD507885</t>
  </si>
  <si>
    <t>ORD505518</t>
  </si>
  <si>
    <t>ORD506418</t>
  </si>
  <si>
    <t>ORD503591</t>
  </si>
  <si>
    <t>ORD502756</t>
  </si>
  <si>
    <t>ORD508982</t>
  </si>
  <si>
    <t>ORD500833</t>
  </si>
  <si>
    <t>ORD502339</t>
  </si>
  <si>
    <t>ORD506277</t>
  </si>
  <si>
    <t>ORD511889</t>
  </si>
  <si>
    <t>ORD507061</t>
  </si>
  <si>
    <t>ORD505039</t>
  </si>
  <si>
    <t>ORD511560</t>
  </si>
  <si>
    <t>ORD505586</t>
  </si>
  <si>
    <t>ORD508902</t>
  </si>
  <si>
    <t>ORD504867</t>
  </si>
  <si>
    <t>ORD505520</t>
  </si>
  <si>
    <t>ORD510368</t>
  </si>
  <si>
    <t>CUST10609</t>
  </si>
  <si>
    <t>Customer 609</t>
  </si>
  <si>
    <t>ORD500546</t>
  </si>
  <si>
    <t>ORD511259</t>
  </si>
  <si>
    <t>ORD500095</t>
  </si>
  <si>
    <t>ORD506163</t>
  </si>
  <si>
    <t>ORD508298</t>
  </si>
  <si>
    <t>ORD502375</t>
  </si>
  <si>
    <t>ORD501732</t>
  </si>
  <si>
    <t>ORD507169</t>
  </si>
  <si>
    <t>ORD507668</t>
  </si>
  <si>
    <t>ORD507583</t>
  </si>
  <si>
    <t>ORD505024</t>
  </si>
  <si>
    <t>ORD508897</t>
  </si>
  <si>
    <t>ORD507437</t>
  </si>
  <si>
    <t>CUST11690</t>
  </si>
  <si>
    <t>Customer 1690</t>
  </si>
  <si>
    <t>ORD504469</t>
  </si>
  <si>
    <t>CUST10857</t>
  </si>
  <si>
    <t>Customer 857</t>
  </si>
  <si>
    <t>ORD506867</t>
  </si>
  <si>
    <t>ORD511281</t>
  </si>
  <si>
    <t>ORD508666</t>
  </si>
  <si>
    <t>ORD505776</t>
  </si>
  <si>
    <t>ORD511542</t>
  </si>
  <si>
    <t>ORD508331</t>
  </si>
  <si>
    <t>ORD510977</t>
  </si>
  <si>
    <t>ORD504417</t>
  </si>
  <si>
    <t>ORD511740</t>
  </si>
  <si>
    <t>ORD505940</t>
  </si>
  <si>
    <t>ORD505539</t>
  </si>
  <si>
    <t>ORD504204</t>
  </si>
  <si>
    <t>ORD501242</t>
  </si>
  <si>
    <t>ORD510725</t>
  </si>
  <si>
    <t>ORD507519</t>
  </si>
  <si>
    <t>ORD501494</t>
  </si>
  <si>
    <t>ORD503210</t>
  </si>
  <si>
    <t>ORD511119</t>
  </si>
  <si>
    <t>ORD508076</t>
  </si>
  <si>
    <t>ORD503944</t>
  </si>
  <si>
    <t>ORD511553</t>
  </si>
  <si>
    <t>ORD505209</t>
  </si>
  <si>
    <t>ORD510911</t>
  </si>
  <si>
    <t>ORD506101</t>
  </si>
  <si>
    <t>ORD507438</t>
  </si>
  <si>
    <t>ORD506298</t>
  </si>
  <si>
    <t>ORD508167</t>
  </si>
  <si>
    <t>ORD503204</t>
  </si>
  <si>
    <t>ORD501582</t>
  </si>
  <si>
    <t>ORD500911</t>
  </si>
  <si>
    <t>ORD502650</t>
  </si>
  <si>
    <t>ORD511505</t>
  </si>
  <si>
    <t>ORD508710</t>
  </si>
  <si>
    <t>ORD501395</t>
  </si>
  <si>
    <t>ORD511511</t>
  </si>
  <si>
    <t>ORD510030</t>
  </si>
  <si>
    <t>ORD511769</t>
  </si>
  <si>
    <t>ORD504871</t>
  </si>
  <si>
    <t>ORD505860</t>
  </si>
  <si>
    <t>ORD504090</t>
  </si>
  <si>
    <t>ORD502786</t>
  </si>
  <si>
    <t>ORD505952</t>
  </si>
  <si>
    <t>ORD500556</t>
  </si>
  <si>
    <t>ORD507849</t>
  </si>
  <si>
    <t>ORD501160</t>
  </si>
  <si>
    <t>ORD510623</t>
  </si>
  <si>
    <t>ORD508321</t>
  </si>
  <si>
    <t>ORD511584</t>
  </si>
  <si>
    <t>ORD511500</t>
  </si>
  <si>
    <t>ORD506497</t>
  </si>
  <si>
    <t>ORD511773</t>
  </si>
  <si>
    <t>ORD503100</t>
  </si>
  <si>
    <t>ORD506347</t>
  </si>
  <si>
    <t>ORD506053</t>
  </si>
  <si>
    <t>ORD510174</t>
  </si>
  <si>
    <t>CUST12068</t>
  </si>
  <si>
    <t>Customer 2068</t>
  </si>
  <si>
    <t>ORD509686</t>
  </si>
  <si>
    <t>ORD505238</t>
  </si>
  <si>
    <t>ORD507371</t>
  </si>
  <si>
    <t>ORD511254</t>
  </si>
  <si>
    <t>ORD501157</t>
  </si>
  <si>
    <t>ORD505150</t>
  </si>
  <si>
    <t>ORD501295</t>
  </si>
  <si>
    <t>ORD500912</t>
  </si>
  <si>
    <t>ORD506829</t>
  </si>
  <si>
    <t>ORD511621</t>
  </si>
  <si>
    <t>ORD500134</t>
  </si>
  <si>
    <t>ORD507779</t>
  </si>
  <si>
    <t>ORD502502</t>
  </si>
  <si>
    <t>ORD501481</t>
  </si>
  <si>
    <t>ORD510034</t>
  </si>
  <si>
    <t>ORD511789</t>
  </si>
  <si>
    <t>ORD510715</t>
  </si>
  <si>
    <t>ORD508295</t>
  </si>
  <si>
    <t>ORD509161</t>
  </si>
  <si>
    <t>ORD501427</t>
  </si>
  <si>
    <t>ORD504260</t>
  </si>
  <si>
    <t>ORD506168</t>
  </si>
  <si>
    <t>ORD509601</t>
  </si>
  <si>
    <t>ORD507545</t>
  </si>
  <si>
    <t>ORD501084</t>
  </si>
  <si>
    <t>ORD503681</t>
  </si>
  <si>
    <t>ORD505721</t>
  </si>
  <si>
    <t>ORD505785</t>
  </si>
  <si>
    <t>ORD505191</t>
  </si>
  <si>
    <t>ORD500463</t>
  </si>
  <si>
    <t>ORD508058</t>
  </si>
  <si>
    <t>ORD501357</t>
  </si>
  <si>
    <t>ORD507365</t>
  </si>
  <si>
    <t>ORD511375</t>
  </si>
  <si>
    <t>ORD510619</t>
  </si>
  <si>
    <t>ORD502556</t>
  </si>
  <si>
    <t>ORD505547</t>
  </si>
  <si>
    <t>ORD504404</t>
  </si>
  <si>
    <t>ORD504941</t>
  </si>
  <si>
    <t>ORD510317</t>
  </si>
  <si>
    <t>CUST10974</t>
  </si>
  <si>
    <t>Customer 974</t>
  </si>
  <si>
    <t>ORD509338</t>
  </si>
  <si>
    <t>ORD511643</t>
  </si>
  <si>
    <t>CUST11092</t>
  </si>
  <si>
    <t>Customer 1092</t>
  </si>
  <si>
    <t>ORD508303</t>
  </si>
  <si>
    <t>ORD505197</t>
  </si>
  <si>
    <t>ORD507959</t>
  </si>
  <si>
    <t>ORD504651</t>
  </si>
  <si>
    <t>ORD507435</t>
  </si>
  <si>
    <t>ORD511798</t>
  </si>
  <si>
    <t>ORD500287</t>
  </si>
  <si>
    <t>ORD505728</t>
  </si>
  <si>
    <t>ORD510579</t>
  </si>
  <si>
    <t>ORD500966</t>
  </si>
  <si>
    <t>ORD508654</t>
  </si>
  <si>
    <t>ORD508885</t>
  </si>
  <si>
    <t>ORD507405</t>
  </si>
  <si>
    <t>ORD507845</t>
  </si>
  <si>
    <t>ORD502946</t>
  </si>
  <si>
    <t>ORD506573</t>
  </si>
  <si>
    <t>ORD504091</t>
  </si>
  <si>
    <t>ORD508515</t>
  </si>
  <si>
    <t>ORD500482</t>
  </si>
  <si>
    <t>ORD506226</t>
  </si>
  <si>
    <t>ORD502264</t>
  </si>
  <si>
    <t>ORD510101</t>
  </si>
  <si>
    <t>ORD503677</t>
  </si>
  <si>
    <t>ORD507977</t>
  </si>
  <si>
    <t>ORD508292</t>
  </si>
  <si>
    <t>ORD503749</t>
  </si>
  <si>
    <t>ORD506311</t>
  </si>
  <si>
    <t>ORD509311</t>
  </si>
  <si>
    <t>ORD509336</t>
  </si>
  <si>
    <t>ORD508988</t>
  </si>
  <si>
    <t>ORD505448</t>
  </si>
  <si>
    <t>ORD505598</t>
  </si>
  <si>
    <t>CUST10479</t>
  </si>
  <si>
    <t>Customer 479</t>
  </si>
  <si>
    <t>ORD507196</t>
  </si>
  <si>
    <t>ORD509213</t>
  </si>
  <si>
    <t>ORD502365</t>
  </si>
  <si>
    <t>ORD506115</t>
  </si>
  <si>
    <t>ORD511324</t>
  </si>
  <si>
    <t>ORD503785</t>
  </si>
  <si>
    <t>ORD510944</t>
  </si>
  <si>
    <t>ORD502373</t>
  </si>
  <si>
    <t>ORD511867</t>
  </si>
  <si>
    <t>ORD509105</t>
  </si>
  <si>
    <t>ORD506265</t>
  </si>
  <si>
    <t>ORD510038</t>
  </si>
  <si>
    <t>ORD500290</t>
  </si>
  <si>
    <t>ORD504277</t>
  </si>
  <si>
    <t>ORD504865</t>
  </si>
  <si>
    <t>ORD506806</t>
  </si>
  <si>
    <t>ORD505068</t>
  </si>
  <si>
    <t>ORD501429</t>
  </si>
  <si>
    <t>CUST11072</t>
  </si>
  <si>
    <t>Customer 1072</t>
  </si>
  <si>
    <t>ORD505413</t>
  </si>
  <si>
    <t>ORD510223</t>
  </si>
  <si>
    <t>ORD501147</t>
  </si>
  <si>
    <t>ORD507874</t>
  </si>
  <si>
    <t>ORD503912</t>
  </si>
  <si>
    <t>ORD503407</t>
  </si>
  <si>
    <t>ORD504032</t>
  </si>
  <si>
    <t>ORD511615</t>
  </si>
  <si>
    <t>ORD508173</t>
  </si>
  <si>
    <t>ORD508041</t>
  </si>
  <si>
    <t>ORD506868</t>
  </si>
  <si>
    <t>ORD503161</t>
  </si>
  <si>
    <t>CUST11824</t>
  </si>
  <si>
    <t>Customer 1824</t>
  </si>
  <si>
    <t>ORD503830</t>
  </si>
  <si>
    <t>ORD510583</t>
  </si>
  <si>
    <t>ORD503376</t>
  </si>
  <si>
    <t>ORD508625</t>
  </si>
  <si>
    <t>ORD510291</t>
  </si>
  <si>
    <t>ORD501678</t>
  </si>
  <si>
    <t>ORD506447</t>
  </si>
  <si>
    <t>CUST10089</t>
  </si>
  <si>
    <t>Customer 89</t>
  </si>
  <si>
    <t>ORD511210</t>
  </si>
  <si>
    <t>ORD503384</t>
  </si>
  <si>
    <t>ORD510343</t>
  </si>
  <si>
    <t>ORD507951</t>
  </si>
  <si>
    <t>ORD506205</t>
  </si>
  <si>
    <t>ORD511091</t>
  </si>
  <si>
    <t>ORD506199</t>
  </si>
  <si>
    <t>ORD507473</t>
  </si>
  <si>
    <t>ORD505486</t>
  </si>
  <si>
    <t>ORD508499</t>
  </si>
  <si>
    <t>ORD511349</t>
  </si>
  <si>
    <t>ORD501597</t>
  </si>
  <si>
    <t>ORD507976</t>
  </si>
  <si>
    <t>CUST10646</t>
  </si>
  <si>
    <t>Customer 646</t>
  </si>
  <si>
    <t>ORD507841</t>
  </si>
  <si>
    <t>ORD507846</t>
  </si>
  <si>
    <t>ORD510588</t>
  </si>
  <si>
    <t>CUST12085</t>
  </si>
  <si>
    <t>Customer 2085</t>
  </si>
  <si>
    <t>ORD508278</t>
  </si>
  <si>
    <t>ORD500008</t>
  </si>
  <si>
    <t>ORD510682</t>
  </si>
  <si>
    <t>ORD509285</t>
  </si>
  <si>
    <t>ORD509203</t>
  </si>
  <si>
    <t>ORD502856</t>
  </si>
  <si>
    <t>ORD505801</t>
  </si>
  <si>
    <t>ORD507348</t>
  </si>
  <si>
    <t>ORD505072</t>
  </si>
  <si>
    <t>ORD506904</t>
  </si>
  <si>
    <t>ORD507858</t>
  </si>
  <si>
    <t>ORD510670</t>
  </si>
  <si>
    <t>ORD505341</t>
  </si>
  <si>
    <t>ORD507577</t>
  </si>
  <si>
    <t>ORD500286</t>
  </si>
  <si>
    <t>ORD500162</t>
  </si>
  <si>
    <t>ORD507411</t>
  </si>
  <si>
    <t>ORD508009</t>
  </si>
  <si>
    <t>ORD509319</t>
  </si>
  <si>
    <t>ORD507881</t>
  </si>
  <si>
    <t>ORD506196</t>
  </si>
  <si>
    <t>ORD507531</t>
  </si>
  <si>
    <t>ORD504123</t>
  </si>
  <si>
    <t>ORD501825</t>
  </si>
  <si>
    <t>ORD503388</t>
  </si>
  <si>
    <t>ORD505036</t>
  </si>
  <si>
    <t>CUST12042</t>
  </si>
  <si>
    <t>Customer 2042</t>
  </si>
  <si>
    <t>ORD511776</t>
  </si>
  <si>
    <t>ORD502517</t>
  </si>
  <si>
    <t>ORD501985</t>
  </si>
  <si>
    <t>ORD505942</t>
  </si>
  <si>
    <t>ORD501054</t>
  </si>
  <si>
    <t>ORD507797</t>
  </si>
  <si>
    <t>ORD510000</t>
  </si>
  <si>
    <t>ORD508001</t>
  </si>
  <si>
    <t>ORD510069</t>
  </si>
  <si>
    <t>ORD507854</t>
  </si>
  <si>
    <t>ORD503685</t>
  </si>
  <si>
    <t>ORD505445</t>
  </si>
  <si>
    <t>ORD502030</t>
  </si>
  <si>
    <t>ORD504878</t>
  </si>
  <si>
    <t>ORD508153</t>
  </si>
  <si>
    <t>ORD509441</t>
  </si>
  <si>
    <t>ORD510684</t>
  </si>
  <si>
    <t>ORD504371</t>
  </si>
  <si>
    <t>ORD507603</t>
  </si>
  <si>
    <t>ORD510213</t>
  </si>
  <si>
    <t>ORD506147</t>
  </si>
  <si>
    <t>ORD500371</t>
  </si>
  <si>
    <t>CUST12171</t>
  </si>
  <si>
    <t>Customer 2171</t>
  </si>
  <si>
    <t>ORD510529</t>
  </si>
  <si>
    <t>ORD507704</t>
  </si>
  <si>
    <t>ORD507585</t>
  </si>
  <si>
    <t>ORD504681</t>
  </si>
  <si>
    <t>ORD506554</t>
  </si>
  <si>
    <t>ORD507177</t>
  </si>
  <si>
    <t>ORD503990</t>
  </si>
  <si>
    <t>ORD511978</t>
  </si>
  <si>
    <t>ORD502568</t>
  </si>
  <si>
    <t>ORD502666</t>
  </si>
  <si>
    <t>ORD509687</t>
  </si>
  <si>
    <t>ORD500598</t>
  </si>
  <si>
    <t>ORD510545</t>
  </si>
  <si>
    <t>ORD501551</t>
  </si>
  <si>
    <t>ORD505892</t>
  </si>
  <si>
    <t>ORD509713</t>
  </si>
  <si>
    <t>ORD503218</t>
  </si>
  <si>
    <t>ORD503787</t>
  </si>
  <si>
    <t>CUST11656</t>
  </si>
  <si>
    <t>Customer 1656</t>
  </si>
  <si>
    <t>ORD506530</t>
  </si>
  <si>
    <t>ORD501380</t>
  </si>
  <si>
    <t>CUST12412</t>
  </si>
  <si>
    <t>Customer 2412</t>
  </si>
  <si>
    <t>ORD502942</t>
  </si>
  <si>
    <t>ORD509668</t>
  </si>
  <si>
    <t>ORD501314</t>
  </si>
  <si>
    <t>ORD502683</t>
  </si>
  <si>
    <t>ORD505706</t>
  </si>
  <si>
    <t>ORD503660</t>
  </si>
  <si>
    <t>ORD511871</t>
  </si>
  <si>
    <t>ORD503234</t>
  </si>
  <si>
    <t>ORD509974</t>
  </si>
  <si>
    <t>ORD509531</t>
  </si>
  <si>
    <t>ORD501186</t>
  </si>
  <si>
    <t>ORD511743</t>
  </si>
  <si>
    <t>ORD503102</t>
  </si>
  <si>
    <t>ORD502311</t>
  </si>
  <si>
    <t>ORD505639</t>
  </si>
  <si>
    <t>ORD509486</t>
  </si>
  <si>
    <t>ORD509317</t>
  </si>
  <si>
    <t>ORD501907</t>
  </si>
  <si>
    <t>ORD508725</t>
  </si>
  <si>
    <t>ORD503693</t>
  </si>
  <si>
    <t>ORD510834</t>
  </si>
  <si>
    <t>ORD500782</t>
  </si>
  <si>
    <t>ORD506939</t>
  </si>
  <si>
    <t>CUST11723</t>
  </si>
  <si>
    <t>Customer 1723</t>
  </si>
  <si>
    <t>ORD511100</t>
  </si>
  <si>
    <t>ORD500380</t>
  </si>
  <si>
    <t>ORD502041</t>
  </si>
  <si>
    <t>ORD505067</t>
  </si>
  <si>
    <t>ORD502052</t>
  </si>
  <si>
    <t>ORD505260</t>
  </si>
  <si>
    <t>ORD507173</t>
  </si>
  <si>
    <t>ORD505531</t>
  </si>
  <si>
    <t>ORD502993</t>
  </si>
  <si>
    <t>ORD503146</t>
  </si>
  <si>
    <t>ORD506925</t>
  </si>
  <si>
    <t>ORD505612</t>
  </si>
  <si>
    <t>ORD504053</t>
  </si>
  <si>
    <t>ORD501580</t>
  </si>
  <si>
    <t>ORD506536</t>
  </si>
  <si>
    <t>ORD501463</t>
  </si>
  <si>
    <t>ORD502704</t>
  </si>
  <si>
    <t>ORD502314</t>
  </si>
  <si>
    <t>ORD505393</t>
  </si>
  <si>
    <t>ORD509916</t>
  </si>
  <si>
    <t>ORD510837</t>
  </si>
  <si>
    <t>ORD501041</t>
  </si>
  <si>
    <t>ORD502958</t>
  </si>
  <si>
    <t>ORD501439</t>
  </si>
  <si>
    <t>ORD507315</t>
  </si>
  <si>
    <t>ORD502040</t>
  </si>
  <si>
    <t>ORD511199</t>
  </si>
  <si>
    <t>ORD508479</t>
  </si>
  <si>
    <t>ORD509324</t>
  </si>
  <si>
    <t>ORD506149</t>
  </si>
  <si>
    <t>CUST10683</t>
  </si>
  <si>
    <t>Customer 683</t>
  </si>
  <si>
    <t>ORD505746</t>
  </si>
  <si>
    <t>ORD502069</t>
  </si>
  <si>
    <t>ORD505943</t>
  </si>
  <si>
    <t>ORD508819</t>
  </si>
  <si>
    <t>ORD502537</t>
  </si>
  <si>
    <t>ORD508781</t>
  </si>
  <si>
    <t>ORD509374</t>
  </si>
  <si>
    <t>ORD501915</t>
  </si>
  <si>
    <t>ORD505750</t>
  </si>
  <si>
    <t>ORD506159</t>
  </si>
  <si>
    <t>ORD503339</t>
  </si>
  <si>
    <t>ORD500908</t>
  </si>
  <si>
    <t>ORD504283</t>
  </si>
  <si>
    <t>ORD507744</t>
  </si>
  <si>
    <t>ORD507208</t>
  </si>
  <si>
    <t>ORD509641</t>
  </si>
  <si>
    <t>ORD502346</t>
  </si>
  <si>
    <t>ORD509218</t>
  </si>
  <si>
    <t>ORD511038</t>
  </si>
  <si>
    <t>ORD508079</t>
  </si>
  <si>
    <t>ORD502719</t>
  </si>
  <si>
    <t>ORD508051</t>
  </si>
  <si>
    <t>ORD507893</t>
  </si>
  <si>
    <t>ORD510865</t>
  </si>
  <si>
    <t>ORD501277</t>
  </si>
  <si>
    <t>ORD505233</t>
  </si>
  <si>
    <t>ORD507676</t>
  </si>
  <si>
    <t>ORD511417</t>
  </si>
  <si>
    <t>ORD507850</t>
  </si>
  <si>
    <t>ORD510021</t>
  </si>
  <si>
    <t>ORD505683</t>
  </si>
  <si>
    <t>ORD505897</t>
  </si>
  <si>
    <t>CUST11357</t>
  </si>
  <si>
    <t>Customer 1357</t>
  </si>
  <si>
    <t>ORD501136</t>
  </si>
  <si>
    <t>ORD510984</t>
  </si>
  <si>
    <t>ORD505774</t>
  </si>
  <si>
    <t>ORD504196</t>
  </si>
  <si>
    <t>ORD506924</t>
  </si>
  <si>
    <t>ORD502750</t>
  </si>
  <si>
    <t>ORD505070</t>
  </si>
  <si>
    <t>ORD508275</t>
  </si>
  <si>
    <t>ORD502838</t>
  </si>
  <si>
    <t>ORD508544</t>
  </si>
  <si>
    <t>ORD507432</t>
  </si>
  <si>
    <t>ORD504307</t>
  </si>
  <si>
    <t>ORD501450</t>
  </si>
  <si>
    <t>ORD503779</t>
  </si>
  <si>
    <t>ORD509061</t>
  </si>
  <si>
    <t>ORD509092</t>
  </si>
  <si>
    <t>ORD502945</t>
  </si>
  <si>
    <t>ORD508438</t>
  </si>
  <si>
    <t>ORD503888</t>
  </si>
  <si>
    <t>ORD505460</t>
  </si>
  <si>
    <t>ORD504986</t>
  </si>
  <si>
    <t>ORD504321</t>
  </si>
  <si>
    <t>ORD502440</t>
  </si>
  <si>
    <t>ORD509718</t>
  </si>
  <si>
    <t>ORD509001</t>
  </si>
  <si>
    <t>ORD502295</t>
  </si>
  <si>
    <t>ORD511619</t>
  </si>
  <si>
    <t>ORD507496</t>
  </si>
  <si>
    <t>ORD511660</t>
  </si>
  <si>
    <t>ORD511265</t>
  </si>
  <si>
    <t>ORD500245</t>
  </si>
  <si>
    <t>ORD506457</t>
  </si>
  <si>
    <t>ORD504266</t>
  </si>
  <si>
    <t>ORD511640</t>
  </si>
  <si>
    <t>ORD503780</t>
  </si>
  <si>
    <t>ORD503857</t>
  </si>
  <si>
    <t>ORD500810</t>
  </si>
  <si>
    <t>ORD500945</t>
  </si>
  <si>
    <t>ORD502952</t>
  </si>
  <si>
    <t>ORD500515</t>
  </si>
  <si>
    <t>ORD500892</t>
  </si>
  <si>
    <t>CUST11117</t>
  </si>
  <si>
    <t>Customer 1117</t>
  </si>
  <si>
    <t>ORD502663</t>
  </si>
  <si>
    <t>ORD511618</t>
  </si>
  <si>
    <t>ORD506086</t>
  </si>
  <si>
    <t>ORD507344</t>
  </si>
  <si>
    <t>ORD508475</t>
  </si>
  <si>
    <t>ORD503112</t>
  </si>
  <si>
    <t>ORD502725</t>
  </si>
  <si>
    <t>ORD511151</t>
  </si>
  <si>
    <t>ORD509986</t>
  </si>
  <si>
    <t>ORD509950</t>
  </si>
  <si>
    <t>ORD502493</t>
  </si>
  <si>
    <t>ORD507948</t>
  </si>
  <si>
    <t>ORD503366</t>
  </si>
  <si>
    <t>ORD500817</t>
  </si>
  <si>
    <t>ORD500907</t>
  </si>
  <si>
    <t>ORD511060</t>
  </si>
  <si>
    <t>ORD506475</t>
  </si>
  <si>
    <t>ORD509612</t>
  </si>
  <si>
    <t>ORD510432</t>
  </si>
  <si>
    <t>ORD504856</t>
  </si>
  <si>
    <t>ORD500521</t>
  </si>
  <si>
    <t>ORD500703</t>
  </si>
  <si>
    <t>ORD511990</t>
  </si>
  <si>
    <t>ORD503253</t>
  </si>
  <si>
    <t>ORD508585</t>
  </si>
  <si>
    <t>ORD511010</t>
  </si>
  <si>
    <t>ORD508044</t>
  </si>
  <si>
    <t>ORD503695</t>
  </si>
  <si>
    <t>ORD508066</t>
  </si>
  <si>
    <t>ORD505511</t>
  </si>
  <si>
    <t>ORD509032</t>
  </si>
  <si>
    <t>ORD505000</t>
  </si>
  <si>
    <t>ORD506488</t>
  </si>
  <si>
    <t>ORD502824</t>
  </si>
  <si>
    <t>CUST10231</t>
  </si>
  <si>
    <t>Customer 231</t>
  </si>
  <si>
    <t>ORD502830</t>
  </si>
  <si>
    <t>ORD508558</t>
  </si>
  <si>
    <t>ORD505770</t>
  </si>
  <si>
    <t>ORD508172</t>
  </si>
  <si>
    <t>ORD509937</t>
  </si>
  <si>
    <t>ORD502957</t>
  </si>
  <si>
    <t>ORD510198</t>
  </si>
  <si>
    <t>ORD502059</t>
  </si>
  <si>
    <t>ORD506836</t>
  </si>
  <si>
    <t>ORD508047</t>
  </si>
  <si>
    <t>ORD501830</t>
  </si>
  <si>
    <t>ORD508698</t>
  </si>
  <si>
    <t>ORD505308</t>
  </si>
  <si>
    <t>ORD508236</t>
  </si>
  <si>
    <t>ORD500559</t>
  </si>
  <si>
    <t>ORD502585</t>
  </si>
  <si>
    <t>ORD501223</t>
  </si>
  <si>
    <t>ORD508906</t>
  </si>
  <si>
    <t>ORD501578</t>
  </si>
  <si>
    <t>ORD509905</t>
  </si>
  <si>
    <t>ORD501941</t>
  </si>
  <si>
    <t>CUST12205</t>
  </si>
  <si>
    <t>Customer 2205</t>
  </si>
  <si>
    <t>ORD506247</t>
  </si>
  <si>
    <t>ORD511291</t>
  </si>
  <si>
    <t>ORD510065</t>
  </si>
  <si>
    <t>CUST10800</t>
  </si>
  <si>
    <t>Customer 800</t>
  </si>
  <si>
    <t>ORD503612</t>
  </si>
  <si>
    <t>ORD503859</t>
  </si>
  <si>
    <t>CUST10663</t>
  </si>
  <si>
    <t>Customer 663</t>
  </si>
  <si>
    <t>ORD501396</t>
  </si>
  <si>
    <t>ORD501453</t>
  </si>
  <si>
    <t>ORD506032</t>
  </si>
  <si>
    <t>ORD505944</t>
  </si>
  <si>
    <t>ORD509128</t>
  </si>
  <si>
    <t>ORD500250</t>
  </si>
  <si>
    <t>ORD504506</t>
  </si>
  <si>
    <t>ORD501901</t>
  </si>
  <si>
    <t>ORD500642</t>
  </si>
  <si>
    <t>ORD511280</t>
  </si>
  <si>
    <t>ORD510940</t>
  </si>
  <si>
    <t>ORD511826</t>
  </si>
  <si>
    <t>ORD507484</t>
  </si>
  <si>
    <t>ORD502858</t>
  </si>
  <si>
    <t>ORD507401</t>
  </si>
  <si>
    <t>ORD504129</t>
  </si>
  <si>
    <t>CUST11164</t>
  </si>
  <si>
    <t>Customer 1164</t>
  </si>
  <si>
    <t>ORD510043</t>
  </si>
  <si>
    <t>CUST12374</t>
  </si>
  <si>
    <t>Customer 2374</t>
  </si>
  <si>
    <t>ORD509544</t>
  </si>
  <si>
    <t>CUST10336</t>
  </si>
  <si>
    <t>Customer 336</t>
  </si>
  <si>
    <t>ORD505795</t>
  </si>
  <si>
    <t>ORD506437</t>
  </si>
  <si>
    <t>ORD500262</t>
  </si>
  <si>
    <t>ORD505829</t>
  </si>
  <si>
    <t>CUST10811</t>
  </si>
  <si>
    <t>Customer 811</t>
  </si>
  <si>
    <t>ORD503987</t>
  </si>
  <si>
    <t>ORD504716</t>
  </si>
  <si>
    <t>ORD507712</t>
  </si>
  <si>
    <t>ORD509763</t>
  </si>
  <si>
    <t>ORD511221</t>
  </si>
  <si>
    <t>ORD500696</t>
  </si>
  <si>
    <t>ORD510886</t>
  </si>
  <si>
    <t>ORD506811</t>
  </si>
  <si>
    <t>ORD504366</t>
  </si>
  <si>
    <t>ORD508293</t>
  </si>
  <si>
    <t>ORD504395</t>
  </si>
  <si>
    <t>ORD506647</t>
  </si>
  <si>
    <t>ORD507580</t>
  </si>
  <si>
    <t>ORD509955</t>
  </si>
  <si>
    <t>ORD508285</t>
  </si>
  <si>
    <t>ORD500942</t>
  </si>
  <si>
    <t>ORD508694</t>
  </si>
  <si>
    <t>ORD504780</t>
  </si>
  <si>
    <t>ORD503778</t>
  </si>
  <si>
    <t>ORD501133</t>
  </si>
  <si>
    <t>ORD506770</t>
  </si>
  <si>
    <t>ORD507869</t>
  </si>
  <si>
    <t>ORD504617</t>
  </si>
  <si>
    <t>ORD506984</t>
  </si>
  <si>
    <t>ORD506975</t>
  </si>
  <si>
    <t>ORD509922</t>
  </si>
  <si>
    <t>ORD502905</t>
  </si>
  <si>
    <t>ORD502764</t>
  </si>
  <si>
    <t>ORD508742</t>
  </si>
  <si>
    <t>ORD510809</t>
  </si>
  <si>
    <t>ORD508220</t>
  </si>
  <si>
    <t>ORD504903</t>
  </si>
  <si>
    <t>ORD511035</t>
  </si>
  <si>
    <t>ORD501228</t>
  </si>
  <si>
    <t>CUST11776</t>
  </si>
  <si>
    <t>Customer 1776</t>
  </si>
  <si>
    <t>ORD504893</t>
  </si>
  <si>
    <t>ORD500333</t>
  </si>
  <si>
    <t>ORD504133</t>
  </si>
  <si>
    <t>ORD501126</t>
  </si>
  <si>
    <t>ORD507149</t>
  </si>
  <si>
    <t>ORD510789</t>
  </si>
  <si>
    <t>ORD501997</t>
  </si>
  <si>
    <t>ORD506009</t>
  </si>
  <si>
    <t>ORD507264</t>
  </si>
  <si>
    <t>CUST11552</t>
  </si>
  <si>
    <t>Customer 1552</t>
  </si>
  <si>
    <t>ORD507931</t>
  </si>
  <si>
    <t>ORD505214</t>
  </si>
  <si>
    <t>ORD504137</t>
  </si>
  <si>
    <t>ORD506453</t>
  </si>
  <si>
    <t>ORD505986</t>
  </si>
  <si>
    <t>ORD507505</t>
  </si>
  <si>
    <t>ORD500491</t>
  </si>
  <si>
    <t>ORD511218</t>
  </si>
  <si>
    <t>ORD500502</t>
  </si>
  <si>
    <t>ORD508489</t>
  </si>
  <si>
    <t>ORD503506</t>
  </si>
  <si>
    <t>ORD507302</t>
  </si>
  <si>
    <t>ORD505160</t>
  </si>
  <si>
    <t>ORD503269</t>
  </si>
  <si>
    <t>ORD507837</t>
  </si>
  <si>
    <t>ORD503954</t>
  </si>
  <si>
    <t>ORD502637</t>
  </si>
  <si>
    <t>ORD510322</t>
  </si>
  <si>
    <t>CUST10587</t>
  </si>
  <si>
    <t>Customer 587</t>
  </si>
  <si>
    <t>ORD506899</t>
  </si>
  <si>
    <t>ORD500240</t>
  </si>
  <si>
    <t>CUST11968</t>
  </si>
  <si>
    <t>Customer 1968</t>
  </si>
  <si>
    <t>ORD501283</t>
  </si>
  <si>
    <t>ORD510501</t>
  </si>
  <si>
    <t>ORD504447</t>
  </si>
  <si>
    <t>ORD511631</t>
  </si>
  <si>
    <t>ORD501822</t>
  </si>
  <si>
    <t>ORD504546</t>
  </si>
  <si>
    <t>ORD511484</t>
  </si>
  <si>
    <t>ORD509431</t>
  </si>
  <si>
    <t>ORD510049</t>
  </si>
  <si>
    <t>ORD505968</t>
  </si>
  <si>
    <t>ORD510148</t>
  </si>
  <si>
    <t>ORD509873</t>
  </si>
  <si>
    <t>ORD502991</t>
  </si>
  <si>
    <t>ORD508385</t>
  </si>
  <si>
    <t>ORD506315</t>
  </si>
  <si>
    <t>CUST10833</t>
  </si>
  <si>
    <t>Customer 833</t>
  </si>
  <si>
    <t>ORD506930</t>
  </si>
  <si>
    <t>ORD508020</t>
  </si>
  <si>
    <t>ORD502731</t>
  </si>
  <si>
    <t>ORD504726</t>
  </si>
  <si>
    <t>ORD510628</t>
  </si>
  <si>
    <t>ORD504677</t>
  </si>
  <si>
    <t>ORD509516</t>
  </si>
  <si>
    <t>ORD500852</t>
  </si>
  <si>
    <t>ORD511578</t>
  </si>
  <si>
    <t>ORD503038</t>
  </si>
  <si>
    <t>ORD511562</t>
  </si>
  <si>
    <t>ORD504103</t>
  </si>
  <si>
    <t>ORD507561</t>
  </si>
  <si>
    <t>ORD508314</t>
  </si>
  <si>
    <t>ORD502409</t>
  </si>
  <si>
    <t>ORD510126</t>
  </si>
  <si>
    <t>ORD501266</t>
  </si>
  <si>
    <t>ORD507518</t>
  </si>
  <si>
    <t>ORD505814</t>
  </si>
  <si>
    <t>ORD506686</t>
  </si>
  <si>
    <t>ORD510576</t>
  </si>
  <si>
    <t>ORD507176</t>
  </si>
  <si>
    <t>ORD501062</t>
  </si>
  <si>
    <t>ORD505274</t>
  </si>
  <si>
    <t>ORD502292</t>
  </si>
  <si>
    <t>CUST11912</t>
  </si>
  <si>
    <t>Customer 1912</t>
  </si>
  <si>
    <t>ORD500052</t>
  </si>
  <si>
    <t>ORD502697</t>
  </si>
  <si>
    <t>ORD507991</t>
  </si>
  <si>
    <t>ORD508353</t>
  </si>
  <si>
    <t>ORD500899</t>
  </si>
  <si>
    <t>ORD501079</t>
  </si>
  <si>
    <t>ORD504058</t>
  </si>
  <si>
    <t>ORD508005</t>
  </si>
  <si>
    <t>ORD501521</t>
  </si>
  <si>
    <t>ORD508488</t>
  </si>
  <si>
    <t>ORD500900</t>
  </si>
  <si>
    <t>ORD509988</t>
  </si>
  <si>
    <t>ORD505937</t>
  </si>
  <si>
    <t>ORD503041</t>
  </si>
  <si>
    <t>ORD508525</t>
  </si>
  <si>
    <t>ORD500299</t>
  </si>
  <si>
    <t>ORD502925</t>
  </si>
  <si>
    <t>ORD509460</t>
  </si>
  <si>
    <t>ORD500246</t>
  </si>
  <si>
    <t>ORD502834</t>
  </si>
  <si>
    <t>ORD502186</t>
  </si>
  <si>
    <t>ORD505403</t>
  </si>
  <si>
    <t>ORD500372</t>
  </si>
  <si>
    <t>ORD503923</t>
  </si>
  <si>
    <t>ORD509521</t>
  </si>
  <si>
    <t>ORD503358</t>
  </si>
  <si>
    <t>CUST11814</t>
  </si>
  <si>
    <t>Customer 1814</t>
  </si>
  <si>
    <t>ORD511842</t>
  </si>
  <si>
    <t>ORD505852</t>
  </si>
  <si>
    <t>ORD506108</t>
  </si>
  <si>
    <t>ORD504330</t>
  </si>
  <si>
    <t>ORD505417</t>
  </si>
  <si>
    <t>ORD509494</t>
  </si>
  <si>
    <t>ORD508660</t>
  </si>
  <si>
    <t>ORD502007</t>
  </si>
  <si>
    <t>ORD505247</t>
  </si>
  <si>
    <t>ORD507922</t>
  </si>
  <si>
    <t>ORD506240</t>
  </si>
  <si>
    <t>ORD505910</t>
  </si>
  <si>
    <t>ORD510718</t>
  </si>
  <si>
    <t>ORD504052</t>
  </si>
  <si>
    <t>ORD501364</t>
  </si>
  <si>
    <t>ORD503895</t>
  </si>
  <si>
    <t>ORD503049</t>
  </si>
  <si>
    <t>ORD511297</t>
  </si>
  <si>
    <t>ORD505751</t>
  </si>
  <si>
    <t>ORD505069</t>
  </si>
  <si>
    <t>ORD505823</t>
  </si>
  <si>
    <t>ORD503667</t>
  </si>
  <si>
    <t>ORD500580</t>
  </si>
  <si>
    <t>ORD507062</t>
  </si>
  <si>
    <t>ORD502126</t>
  </si>
  <si>
    <t>ORD504242</t>
  </si>
  <si>
    <t>ORD505605</t>
  </si>
  <si>
    <t>ORD502582</t>
  </si>
  <si>
    <t>ORD501009</t>
  </si>
  <si>
    <t>ORD505478</t>
  </si>
  <si>
    <t>ORD508686</t>
  </si>
  <si>
    <t>ORD507275</t>
  </si>
  <si>
    <t>ORD502361</t>
  </si>
  <si>
    <t>ORD500053</t>
  </si>
  <si>
    <t>ORD511873</t>
  </si>
  <si>
    <t>ORD505845</t>
  </si>
  <si>
    <t>ORD501018</t>
  </si>
  <si>
    <t>ORD506805</t>
  </si>
  <si>
    <t>ORD508836</t>
  </si>
  <si>
    <t>ORD506769</t>
  </si>
  <si>
    <t>ORD504151</t>
  </si>
  <si>
    <t>ORD509446</t>
  </si>
  <si>
    <t>ORD501589</t>
  </si>
  <si>
    <t>ORD500434</t>
  </si>
  <si>
    <t>ORD508687</t>
  </si>
  <si>
    <t>ORD500573</t>
  </si>
  <si>
    <t>ORD504402</t>
  </si>
  <si>
    <t>ORD510587</t>
  </si>
  <si>
    <t>ORD509600</t>
  </si>
  <si>
    <t>ORD502422</t>
  </si>
  <si>
    <t>ORD502920</t>
  </si>
  <si>
    <t>ORD505926</t>
  </si>
  <si>
    <t>ORD508016</t>
  </si>
  <si>
    <t>ORD501908</t>
  </si>
  <si>
    <t>ORD502395</t>
  </si>
  <si>
    <t>ORD505817</t>
  </si>
  <si>
    <t>ORD510071</t>
  </si>
  <si>
    <t>ORD511015</t>
  </si>
  <si>
    <t>ORD507890</t>
  </si>
  <si>
    <t>ORD501168</t>
  </si>
  <si>
    <t>ORD504679</t>
  </si>
  <si>
    <t>ORD508086</t>
  </si>
  <si>
    <t>ORD503475</t>
  </si>
  <si>
    <t>ORD505847</t>
  </si>
  <si>
    <t>ORD502343</t>
  </si>
  <si>
    <t>ORD505223</t>
  </si>
  <si>
    <t>ORD505850</t>
  </si>
  <si>
    <t>ORD506035</t>
  </si>
  <si>
    <t>ORD510141</t>
  </si>
  <si>
    <t>ORD501088</t>
  </si>
  <si>
    <t>ORD505695</t>
  </si>
  <si>
    <t>ORD506212</t>
  </si>
  <si>
    <t>ORD511173</t>
  </si>
  <si>
    <t>ORD504070</t>
  </si>
  <si>
    <t>ORD504290</t>
  </si>
  <si>
    <t>ORD505690</t>
  </si>
  <si>
    <t>ORD510167</t>
  </si>
  <si>
    <t>ORD511629</t>
  </si>
  <si>
    <t>ORD511577</t>
  </si>
  <si>
    <t>ORD509149</t>
  </si>
  <si>
    <t>ORD501237</t>
  </si>
  <si>
    <t>ORD510273</t>
  </si>
  <si>
    <t>ORD506569</t>
  </si>
  <si>
    <t>ORD504351</t>
  </si>
  <si>
    <t>CUST11441</t>
  </si>
  <si>
    <t>Customer 1441</t>
  </si>
  <si>
    <t>ORD509846</t>
  </si>
  <si>
    <t>ORD506442</t>
  </si>
  <si>
    <t>ORD511705</t>
  </si>
  <si>
    <t>ORD503892</t>
  </si>
  <si>
    <t>ORD506882</t>
  </si>
  <si>
    <t>ORD509259</t>
  </si>
  <si>
    <t>ORD509219</t>
  </si>
  <si>
    <t>ORD511610</t>
  </si>
  <si>
    <t>ORD500370</t>
  </si>
  <si>
    <t>ORD509103</t>
  </si>
  <si>
    <t>ORD500858</t>
  </si>
  <si>
    <t>ORD503934</t>
  </si>
  <si>
    <t>ORD500027</t>
  </si>
  <si>
    <t>ORD502547</t>
  </si>
  <si>
    <t>ORD501096</t>
  </si>
  <si>
    <t>ORD504253</t>
  </si>
  <si>
    <t>CUST11135</t>
  </si>
  <si>
    <t>Customer 1135</t>
  </si>
  <si>
    <t>ORD501568</t>
  </si>
  <si>
    <t>ORD507812</t>
  </si>
  <si>
    <t>ORD503552</t>
  </si>
  <si>
    <t>ORD506743</t>
  </si>
  <si>
    <t>ORD501067</t>
  </si>
  <si>
    <t>ORD502191</t>
  </si>
  <si>
    <t>ORD511831</t>
  </si>
  <si>
    <t>ORD504945</t>
  </si>
  <si>
    <t>ORD511012</t>
  </si>
  <si>
    <t>ORD507727</t>
  </si>
  <si>
    <t>ORD510031</t>
  </si>
  <si>
    <t>ORD510060</t>
  </si>
  <si>
    <t>CUST10723</t>
  </si>
  <si>
    <t>Customer 723</t>
  </si>
  <si>
    <t>ORD506634</t>
  </si>
  <si>
    <t>ORD502234</t>
  </si>
  <si>
    <t>ORD506742</t>
  </si>
  <si>
    <t>ORD500499</t>
  </si>
  <si>
    <t>ORD501174</t>
  </si>
  <si>
    <t>ORD510551</t>
  </si>
  <si>
    <t>ORD511138</t>
  </si>
  <si>
    <t>ORD505284</t>
  </si>
  <si>
    <t>ORD505573</t>
  </si>
  <si>
    <t>ORD500845</t>
  </si>
  <si>
    <t>CUST10983</t>
  </si>
  <si>
    <t>Customer 983</t>
  </si>
  <si>
    <t>ORD505352</t>
  </si>
  <si>
    <t>ORD510153</t>
  </si>
  <si>
    <t>ORD502593</t>
  </si>
  <si>
    <t>ORD504671</t>
  </si>
  <si>
    <t>ORD506551</t>
  </si>
  <si>
    <t>ORD510858</t>
  </si>
  <si>
    <t>ORD511827</t>
  </si>
  <si>
    <t>ORD503172</t>
  </si>
  <si>
    <t>ORD507777</t>
  </si>
  <si>
    <t>ORD500039</t>
  </si>
  <si>
    <t>ORD509829</t>
  </si>
  <si>
    <t>CUST10003</t>
  </si>
  <si>
    <t>Customer 3</t>
  </si>
  <si>
    <t>ORD504077</t>
  </si>
  <si>
    <t>ORD505887</t>
  </si>
  <si>
    <t>ORD500838</t>
  </si>
  <si>
    <t>ORD509094</t>
  </si>
  <si>
    <t>ORD511374</t>
  </si>
  <si>
    <t>ORD501108</t>
  </si>
  <si>
    <t>ORD500733</t>
  </si>
  <si>
    <t>ORD511509</t>
  </si>
  <si>
    <t>ORD504448</t>
  </si>
  <si>
    <t>ORD505073</t>
  </si>
  <si>
    <t>ORD507305</t>
  </si>
  <si>
    <t>ORD504702</t>
  </si>
  <si>
    <t>ORD508593</t>
  </si>
  <si>
    <t>ORD501547</t>
  </si>
  <si>
    <t>ORD505946</t>
  </si>
  <si>
    <t>ORD506148</t>
  </si>
  <si>
    <t>ORD510196</t>
  </si>
  <si>
    <t>ORD505834</t>
  </si>
  <si>
    <t>ORD500622</t>
  </si>
  <si>
    <t>ORD507605</t>
  </si>
  <si>
    <t>ORD510078</t>
  </si>
  <si>
    <t>ORD502275</t>
  </si>
  <si>
    <t>ORD506997</t>
  </si>
  <si>
    <t>ORD507968</t>
  </si>
  <si>
    <t>ORD509129</t>
  </si>
  <si>
    <t>ORD500737</t>
  </si>
  <si>
    <t>ORD502503</t>
  </si>
  <si>
    <t>ORD502716</t>
  </si>
  <si>
    <t>ORD507104</t>
  </si>
  <si>
    <t>ORD506593</t>
  </si>
  <si>
    <t>ORD507527</t>
  </si>
  <si>
    <t>ORD508560</t>
  </si>
  <si>
    <t>ORD504770</t>
  </si>
  <si>
    <t>ORD504450</t>
  </si>
  <si>
    <t>ORD507158</t>
  </si>
  <si>
    <t>ORD508899</t>
  </si>
  <si>
    <t>ORD508974</t>
  </si>
  <si>
    <t>ORD508697</t>
  </si>
  <si>
    <t>ORD504093</t>
  </si>
  <si>
    <t>ORD504925</t>
  </si>
  <si>
    <t>ORD500950</t>
  </si>
  <si>
    <t>ORD510328</t>
  </si>
  <si>
    <t>ORD508345</t>
  </si>
  <si>
    <t>ORD501329</t>
  </si>
  <si>
    <t>ORD509770</t>
  </si>
  <si>
    <t>ORD501241</t>
  </si>
  <si>
    <t>ORD508245</t>
  </si>
  <si>
    <t>ORD506473</t>
  </si>
  <si>
    <t>ORD511914</t>
  </si>
  <si>
    <t>ORD507963</t>
  </si>
  <si>
    <t>ORD510644</t>
  </si>
  <si>
    <t>ORD511637</t>
  </si>
  <si>
    <t>ORD510419</t>
  </si>
  <si>
    <t>ORD508713</t>
  </si>
  <si>
    <t>ORD509238</t>
  </si>
  <si>
    <t>ORD505423</t>
  </si>
  <si>
    <t>ORD502826</t>
  </si>
  <si>
    <t>ORD507759</t>
  </si>
  <si>
    <t>ORD510540</t>
  </si>
  <si>
    <t>ORD506864</t>
  </si>
  <si>
    <t>ORD502474</t>
  </si>
  <si>
    <t>ORD502713</t>
  </si>
  <si>
    <t>ORD500355</t>
  </si>
  <si>
    <t>ORD510420</t>
  </si>
  <si>
    <t>ORD510992</t>
  </si>
  <si>
    <t>ORD504308</t>
  </si>
  <si>
    <t>ORD500785</t>
  </si>
  <si>
    <t>ORD503014</t>
  </si>
  <si>
    <t>ORD500479</t>
  </si>
  <si>
    <t>ORD508961</t>
  </si>
  <si>
    <t>ORD505414</t>
  </si>
  <si>
    <t>ORD506197</t>
  </si>
  <si>
    <t>ORD502779</t>
  </si>
  <si>
    <t>ORD504993</t>
  </si>
  <si>
    <t>ORD504736</t>
  </si>
  <si>
    <t>ORD500633</t>
  </si>
  <si>
    <t>ORD502912</t>
  </si>
  <si>
    <t>ORD501970</t>
  </si>
  <si>
    <t>ORD507181</t>
  </si>
  <si>
    <t>ORD507294</t>
  </si>
  <si>
    <t>ORD509730</t>
  </si>
  <si>
    <t>ORD509513</t>
  </si>
  <si>
    <t>ORD504529</t>
  </si>
  <si>
    <t>ORD504087</t>
  </si>
  <si>
    <t>ORD510592</t>
  </si>
  <si>
    <t>ORD504955</t>
  </si>
  <si>
    <t>ORD504548</t>
  </si>
  <si>
    <t>ORD500221</t>
  </si>
  <si>
    <t>ORD510471</t>
  </si>
  <si>
    <t>ORD505998</t>
  </si>
  <si>
    <t>ORD502726</t>
  </si>
  <si>
    <t>ORD509191</t>
  </si>
  <si>
    <t>ORD501351</t>
  </si>
  <si>
    <t>ORD510937</t>
  </si>
  <si>
    <t>ORD508673</t>
  </si>
  <si>
    <t>CUST11978</t>
  </si>
  <si>
    <t>Customer 1978</t>
  </si>
  <si>
    <t>ORD501398</t>
  </si>
  <si>
    <t>ORD503822</t>
  </si>
  <si>
    <t>ORD500978</t>
  </si>
  <si>
    <t>ORD511633</t>
  </si>
  <si>
    <t>ORD504627</t>
  </si>
  <si>
    <t>ORD506366</t>
  </si>
  <si>
    <t>ORD504273</t>
  </si>
  <si>
    <t>ORD510564</t>
  </si>
  <si>
    <t>ORD510608</t>
  </si>
  <si>
    <t>ORD509214</t>
  </si>
  <si>
    <t>ORD511899</t>
  </si>
  <si>
    <t>ORD507853</t>
  </si>
  <si>
    <t>ORD510555</t>
  </si>
  <si>
    <t>ORD509373</t>
  </si>
  <si>
    <t>ORD510669</t>
  </si>
  <si>
    <t>ORD507954</t>
  </si>
  <si>
    <t>ORD506715</t>
  </si>
  <si>
    <t>ORD505158</t>
  </si>
  <si>
    <t>ORD511387</t>
  </si>
  <si>
    <t>ORD511443</t>
  </si>
  <si>
    <t>ORD511447</t>
  </si>
  <si>
    <t>CUST10241</t>
  </si>
  <si>
    <t>Customer 241</t>
  </si>
  <si>
    <t>ORD509015</t>
  </si>
  <si>
    <t>ORD502694</t>
  </si>
  <si>
    <t>ORD505878</t>
  </si>
  <si>
    <t>ORD501854</t>
  </si>
  <si>
    <t>ORD511948</t>
  </si>
  <si>
    <t>ORD502105</t>
  </si>
  <si>
    <t>ORD503900</t>
  </si>
  <si>
    <t>ORD507913</t>
  </si>
  <si>
    <t>ORD502146</t>
  </si>
  <si>
    <t>ORD510716</t>
  </si>
  <si>
    <t>ORD509210</t>
  </si>
  <si>
    <t>ORD501040</t>
  </si>
  <si>
    <t>ORD500006</t>
  </si>
  <si>
    <t>ORD500571</t>
  </si>
  <si>
    <t>ORD506999</t>
  </si>
  <si>
    <t>ORD509796</t>
  </si>
  <si>
    <t>ORD507184</t>
  </si>
  <si>
    <t>ORD511225</t>
  </si>
  <si>
    <t>ORD511545</t>
  </si>
  <si>
    <t>ORD503951</t>
  </si>
  <si>
    <t>ORD510950</t>
  </si>
  <si>
    <t>ORD505259</t>
  </si>
  <si>
    <t>ORD506331</t>
  </si>
  <si>
    <t>ORD500410</t>
  </si>
  <si>
    <t>ORD506703</t>
  </si>
  <si>
    <t>ORD511120</t>
  </si>
  <si>
    <t>ORD508957</t>
  </si>
  <si>
    <t>ORD505058</t>
  </si>
  <si>
    <t>ORD503763</t>
  </si>
  <si>
    <t>ORD501330</t>
  </si>
  <si>
    <t>ORD508398</t>
  </si>
  <si>
    <t>ORD506974</t>
  </si>
  <si>
    <t>ORD509964</t>
  </si>
  <si>
    <t>ORD506932</t>
  </si>
  <si>
    <t>ORD507446</t>
  </si>
  <si>
    <t>ORD501558</t>
  </si>
  <si>
    <t>ORD508901</t>
  </si>
  <si>
    <t>ORD504628</t>
  </si>
  <si>
    <t>ORD504719</t>
  </si>
  <si>
    <t>ORD509982</t>
  </si>
  <si>
    <t>ORD500405</t>
  </si>
  <si>
    <t>ORD505565</t>
  </si>
  <si>
    <t>ORD509408</t>
  </si>
  <si>
    <t>ORD503505</t>
  </si>
  <si>
    <t>CUST11300</t>
  </si>
  <si>
    <t>Customer 1300</t>
  </si>
  <si>
    <t>ORD508674</t>
  </si>
  <si>
    <t>ORD511547</t>
  </si>
  <si>
    <t>ORD500351</t>
  </si>
  <si>
    <t>ORD505137</t>
  </si>
  <si>
    <t>ORD501058</t>
  </si>
  <si>
    <t>ORD510896</t>
  </si>
  <si>
    <t>ORD510601</t>
  </si>
  <si>
    <t>ORD505367</t>
  </si>
  <si>
    <t>ORD509312</t>
  </si>
  <si>
    <t>ORD510129</t>
  </si>
  <si>
    <t>ORD502118</t>
  </si>
  <si>
    <t>ORD511917</t>
  </si>
  <si>
    <t>ORD501918</t>
  </si>
  <si>
    <t>ORD504763</t>
  </si>
  <si>
    <t>ORD500801</t>
  </si>
  <si>
    <t>ORD504972</t>
  </si>
  <si>
    <t>ORD508714</t>
  </si>
  <si>
    <t>ORD511020</t>
  </si>
  <si>
    <t>ORD507267</t>
  </si>
  <si>
    <t>ORD511598</t>
  </si>
  <si>
    <t>CUST10181</t>
  </si>
  <si>
    <t>Customer 181</t>
  </si>
  <si>
    <t>ORD511027</t>
  </si>
  <si>
    <t>ORD507724</t>
  </si>
  <si>
    <t>ORD505397</t>
  </si>
  <si>
    <t>ORD508649</t>
  </si>
  <si>
    <t>ORD501337</t>
  </si>
  <si>
    <t>ORD502169</t>
  </si>
  <si>
    <t>ORD510842</t>
  </si>
  <si>
    <t>ORD505462</t>
  </si>
  <si>
    <t>ORD507752</t>
  </si>
  <si>
    <t>ORD500231</t>
  </si>
  <si>
    <t>ORD510335</t>
  </si>
  <si>
    <t>ORD506332</t>
  </si>
  <si>
    <t>ORD501654</t>
  </si>
  <si>
    <t>ORD511346</t>
  </si>
  <si>
    <t>ORD502994</t>
  </si>
  <si>
    <t>ORD500395</t>
  </si>
  <si>
    <t>ORD510458</t>
  </si>
  <si>
    <t>ORD501591</t>
  </si>
  <si>
    <t>ORD509859</t>
  </si>
  <si>
    <t>ORD510464</t>
  </si>
  <si>
    <t>ORD510330</t>
  </si>
  <si>
    <t>ORD505345</t>
  </si>
  <si>
    <t>ORD500197</t>
  </si>
  <si>
    <t>ORD509438</t>
  </si>
  <si>
    <t>ORD503341</t>
  </si>
  <si>
    <t>ORD509886</t>
  </si>
  <si>
    <t>ORD506258</t>
  </si>
  <si>
    <t>ORD506058</t>
  </si>
  <si>
    <t>ORD500023</t>
  </si>
  <si>
    <t>ORD508601</t>
  </si>
  <si>
    <t>ORD502160</t>
  </si>
  <si>
    <t>ORD511307</t>
  </si>
  <si>
    <t>ORD507119</t>
  </si>
  <si>
    <t>ORD505540</t>
  </si>
  <si>
    <t>ORD502378</t>
  </si>
  <si>
    <t>ORD507628</t>
  </si>
  <si>
    <t>ORD511497</t>
  </si>
  <si>
    <t>ORD504675</t>
  </si>
  <si>
    <t>ORD502891</t>
  </si>
  <si>
    <t>ORD506430</t>
  </si>
  <si>
    <t>ORD502145</t>
  </si>
  <si>
    <t>ORD510582</t>
  </si>
  <si>
    <t>ORD505298</t>
  </si>
  <si>
    <t>ORD502130</t>
  </si>
  <si>
    <t>ORD504212</t>
  </si>
  <si>
    <t>ORD511145</t>
  </si>
  <si>
    <t>ORD504850</t>
  </si>
  <si>
    <t>ORD502870</t>
  </si>
  <si>
    <t>ORD501515</t>
  </si>
  <si>
    <t>ORD506064</t>
  </si>
  <si>
    <t>ORD501397</t>
  </si>
  <si>
    <t>CUST10476</t>
  </si>
  <si>
    <t>Customer 476</t>
  </si>
  <si>
    <t>ORD501443</t>
  </si>
  <si>
    <t>ORD506723</t>
  </si>
  <si>
    <t>ORD507826</t>
  </si>
  <si>
    <t>ORD505044</t>
  </si>
  <si>
    <t>ORD506978</t>
  </si>
  <si>
    <t>ORD500201</t>
  </si>
  <si>
    <t>ORD500105</t>
  </si>
  <si>
    <t>ORD502934</t>
  </si>
  <si>
    <t>ORD509665</t>
  </si>
  <si>
    <t>ORD506094</t>
  </si>
  <si>
    <t>ORD502416</t>
  </si>
  <si>
    <t>ORD503223</t>
  </si>
  <si>
    <t>ORD500846</t>
  </si>
  <si>
    <t>ORD500864</t>
  </si>
  <si>
    <t>ORD500602</t>
  </si>
  <si>
    <t>ORD501066</t>
  </si>
  <si>
    <t>ORD510042</t>
  </si>
  <si>
    <t>ORD506092</t>
  </si>
  <si>
    <t>ORD509425</t>
  </si>
  <si>
    <t>ORD509439</t>
  </si>
  <si>
    <t>ORD510795</t>
  </si>
  <si>
    <t>ORD509202</t>
  </si>
  <si>
    <t>ORD508797</t>
  </si>
  <si>
    <t>ORD504507</t>
  </si>
  <si>
    <t>ORD510618</t>
  </si>
  <si>
    <t>ORD507525</t>
  </si>
  <si>
    <t>ORD510082</t>
  </si>
  <si>
    <t>ORD505901</t>
  </si>
  <si>
    <t>ORD502559</t>
  </si>
  <si>
    <t>ORD510687</t>
  </si>
  <si>
    <t>ORD503559</t>
  </si>
  <si>
    <t>ORD507675</t>
  </si>
  <si>
    <t>ORD510495</t>
  </si>
  <si>
    <t>ORD501428</t>
  </si>
  <si>
    <t>ORD508490</t>
  </si>
  <si>
    <t>ORD510350</t>
  </si>
  <si>
    <t>ORD511537</t>
  </si>
  <si>
    <t>ORD510969</t>
  </si>
  <si>
    <t>ORD501998</t>
  </si>
  <si>
    <t>ORD501491</t>
  </si>
  <si>
    <t>ORD509849</t>
  </si>
  <si>
    <t>ORD500555</t>
  </si>
  <si>
    <t>ORD508884</t>
  </si>
  <si>
    <t>ORD510353</t>
  </si>
  <si>
    <t>ORD509280</t>
  </si>
  <si>
    <t>ORD506237</t>
  </si>
  <si>
    <t>ORD507990</t>
  </si>
  <si>
    <t>ORD501046</t>
  </si>
  <si>
    <t>ORD505657</t>
  </si>
  <si>
    <t>ORD502590</t>
  </si>
  <si>
    <t>ORD507206</t>
  </si>
  <si>
    <t>ORD500057</t>
  </si>
  <si>
    <t>ORD503445</t>
  </si>
  <si>
    <t>ORD507110</t>
  </si>
  <si>
    <t>ORD502730</t>
  </si>
  <si>
    <t>ORD501508</t>
  </si>
  <si>
    <t>ORD511967</t>
  </si>
  <si>
    <t>ORD507300</t>
  </si>
  <si>
    <t>ORD503231</t>
  </si>
  <si>
    <t>ORD511896</t>
  </si>
  <si>
    <t>ORD503714</t>
  </si>
  <si>
    <t>ORD502153</t>
  </si>
  <si>
    <t>ORD505778</t>
  </si>
  <si>
    <t>ORD506720</t>
  </si>
  <si>
    <t>ORD506971</t>
  </si>
  <si>
    <t>ORD504375</t>
  </si>
  <si>
    <t>ORD505654</t>
  </si>
  <si>
    <t>ORD502728</t>
  </si>
  <si>
    <t>ORD501827</t>
  </si>
  <si>
    <t>ORD504834</t>
  </si>
  <si>
    <t>ORD511274</t>
  </si>
  <si>
    <t>ORD511231</t>
  </si>
  <si>
    <t>ORD505093</t>
  </si>
  <si>
    <t>ORD511083</t>
  </si>
  <si>
    <t>ORD502532</t>
  </si>
  <si>
    <t>ORD506546</t>
  </si>
  <si>
    <t>ORD510509</t>
  </si>
  <si>
    <t>ORD501689</t>
  </si>
  <si>
    <t>ORD502053</t>
  </si>
  <si>
    <t>ORD511362</t>
  </si>
  <si>
    <t>ORD508735</t>
  </si>
  <si>
    <t>ORD504007</t>
  </si>
  <si>
    <t>ORD506931</t>
  </si>
  <si>
    <t>ORD502915</t>
  </si>
  <si>
    <t>ORD508891</t>
  </si>
  <si>
    <t>ORD511642</t>
  </si>
  <si>
    <t>ORD502617</t>
  </si>
  <si>
    <t>ORD503894</t>
  </si>
  <si>
    <t>ORD510626</t>
  </si>
  <si>
    <t>ORD506116</t>
  </si>
  <si>
    <t>ORD503283</t>
  </si>
  <si>
    <t>ORD508926</t>
  </si>
  <si>
    <t>ORD506075</t>
  </si>
  <si>
    <t>ORD502588</t>
  </si>
  <si>
    <t>ORD509120</t>
  </si>
  <si>
    <t>ORD501660</t>
  </si>
  <si>
    <t>ORD510193</t>
  </si>
  <si>
    <t>ORD505354</t>
  </si>
  <si>
    <t>ORD502475</t>
  </si>
  <si>
    <t>ORD508224</t>
  </si>
  <si>
    <t>ORD500074</t>
  </si>
  <si>
    <t>ORD509876</t>
  </si>
  <si>
    <t>ORD500689</t>
  </si>
  <si>
    <t>ORD503581</t>
  </si>
  <si>
    <t>ORD505026</t>
  </si>
  <si>
    <t>ORD509353</t>
  </si>
  <si>
    <t>ORD508778</t>
  </si>
  <si>
    <t>ORD505522</t>
  </si>
  <si>
    <t>ORD502137</t>
  </si>
  <si>
    <t>ORD506885</t>
  </si>
  <si>
    <t>ORD504355</t>
  </si>
  <si>
    <t>ORD511204</t>
  </si>
  <si>
    <t>ORD509717</t>
  </si>
  <si>
    <t>ORD502613</t>
  </si>
  <si>
    <t>ORD504113</t>
  </si>
  <si>
    <t>ORD509020</t>
  </si>
  <si>
    <t>ORD509576</t>
  </si>
  <si>
    <t>ORD504207</t>
  </si>
  <si>
    <t>ORD501726</t>
  </si>
  <si>
    <t>ORD502815</t>
  </si>
  <si>
    <t>ORD506576</t>
  </si>
  <si>
    <t>CUST12432</t>
  </si>
  <si>
    <t>Customer 2432</t>
  </si>
  <si>
    <t>ORD503177</t>
  </si>
  <si>
    <t>ORD508504</t>
  </si>
  <si>
    <t>ORD502310</t>
  </si>
  <si>
    <t>ORD505120</t>
  </si>
  <si>
    <t>ORD504785</t>
  </si>
  <si>
    <t>ORD504508</t>
  </si>
  <si>
    <t>ORD506405</t>
  </si>
  <si>
    <t>ORD510846</t>
  </si>
  <si>
    <t>ORD503069</t>
  </si>
  <si>
    <t>ORD509538</t>
  </si>
  <si>
    <t>ORD506632</t>
  </si>
  <si>
    <t>ORD500272</t>
  </si>
  <si>
    <t>ORD507377</t>
  </si>
  <si>
    <t>ORD508399</t>
  </si>
  <si>
    <t>ORD503123</t>
  </si>
  <si>
    <t>ORD508123</t>
  </si>
  <si>
    <t>ORD502822</t>
  </si>
  <si>
    <t>ORD506187</t>
  </si>
  <si>
    <t>ORD500588</t>
  </si>
  <si>
    <t>ORD502272</t>
  </si>
  <si>
    <t>ORD505969</t>
  </si>
  <si>
    <t>ORD507880</t>
  </si>
  <si>
    <t>ORD507978</t>
  </si>
  <si>
    <t>ORD501500</t>
  </si>
  <si>
    <t>ORD509392</t>
  </si>
  <si>
    <t>ORD504579</t>
  </si>
  <si>
    <t>ORD508480</t>
  </si>
  <si>
    <t>ORD505871</t>
  </si>
  <si>
    <t>ORD504911</t>
  </si>
  <si>
    <t>ORD500422</t>
  </si>
  <si>
    <t>ORD504779</t>
  </si>
  <si>
    <t>ORD501749</t>
  </si>
  <si>
    <t>ORD511963</t>
  </si>
  <si>
    <t>ORD506251</t>
  </si>
  <si>
    <t>ORD511506</t>
  </si>
  <si>
    <t>ORD508820</t>
  </si>
  <si>
    <t>ORD500141</t>
  </si>
  <si>
    <t>ORD508063</t>
  </si>
  <si>
    <t>ORD509807</t>
  </si>
  <si>
    <t>ORD507961</t>
  </si>
  <si>
    <t>ORD509535</t>
  </si>
  <si>
    <t>ORD510136</t>
  </si>
  <si>
    <t>ORD502173</t>
  </si>
  <si>
    <t>ORD504932</t>
  </si>
  <si>
    <t>ORD502451</t>
  </si>
  <si>
    <t>ORD503963</t>
  </si>
  <si>
    <t>ORD505965</t>
  </si>
  <si>
    <t>ORD505100</t>
  </si>
  <si>
    <t>ORD506238</t>
  </si>
  <si>
    <t>ORD505794</t>
  </si>
  <si>
    <t>ORD504975</t>
  </si>
  <si>
    <t>ORD505471</t>
  </si>
  <si>
    <t>ORD508617</t>
  </si>
  <si>
    <t>ORD507038</t>
  </si>
  <si>
    <t>ORD506357</t>
  </si>
  <si>
    <t>ORD509181</t>
  </si>
  <si>
    <t>CUST10043</t>
  </si>
  <si>
    <t>Customer 43</t>
  </si>
  <si>
    <t>ORD506087</t>
  </si>
  <si>
    <t>ORD509983</t>
  </si>
  <si>
    <t>ORD508403</t>
  </si>
  <si>
    <t>ORD500808</t>
  </si>
  <si>
    <t>ORD502344</t>
  </si>
  <si>
    <t>ORD508115</t>
  </si>
  <si>
    <t>ORD502190</t>
  </si>
  <si>
    <t>ORD503925</t>
  </si>
  <si>
    <t>ORD503529</t>
  </si>
  <si>
    <t>ORD508104</t>
  </si>
  <si>
    <t>ORD505666</t>
  </si>
  <si>
    <t>ORD506012</t>
  </si>
  <si>
    <t>ORD500125</t>
  </si>
  <si>
    <t>ORD509113</t>
  </si>
  <si>
    <t>ORD508572</t>
  </si>
  <si>
    <t>ORD501385</t>
  </si>
  <si>
    <t>ORD500983</t>
  </si>
  <si>
    <t>ORD501377</t>
  </si>
  <si>
    <t>ORD500601</t>
  </si>
  <si>
    <t>ORD501890</t>
  </si>
  <si>
    <t>ORD506388</t>
  </si>
  <si>
    <t>ORD507686</t>
  </si>
  <si>
    <t>ORD501603</t>
  </si>
  <si>
    <t>ORD507534</t>
  </si>
  <si>
    <t>ORD500216</t>
  </si>
  <si>
    <t>ORD500806</t>
  </si>
  <si>
    <t>ORD511501</t>
  </si>
  <si>
    <t>ORD502340</t>
  </si>
  <si>
    <t>ORD506459</t>
  </si>
  <si>
    <t>ORD510674</t>
  </si>
  <si>
    <t>ORD501523</t>
  </si>
  <si>
    <t>ORD501403</t>
  </si>
  <si>
    <t>ORD507199</t>
  </si>
  <si>
    <t>ORD501724</t>
  </si>
  <si>
    <t>ORD510639</t>
  </si>
  <si>
    <t>ORD505113</t>
  </si>
  <si>
    <t>ORD511843</t>
  </si>
  <si>
    <t>ORD508204</t>
  </si>
  <si>
    <t>ORD506906</t>
  </si>
  <si>
    <t>ORD508700</t>
  </si>
  <si>
    <t>ORD507293</t>
  </si>
  <si>
    <t>ORD507161</t>
  </si>
  <si>
    <t>ORD510613</t>
  </si>
  <si>
    <t>ORD506819</t>
  </si>
  <si>
    <t>ORD502842</t>
  </si>
  <si>
    <t>ORD505453</t>
  </si>
  <si>
    <t>ORD503571</t>
  </si>
  <si>
    <t>ORD507773</t>
  </si>
  <si>
    <t>ORD509509</t>
  </si>
  <si>
    <t>CUST10770</t>
  </si>
  <si>
    <t>Customer 770</t>
  </si>
  <si>
    <t>ORD503741</t>
  </si>
  <si>
    <t>ORD510916</t>
  </si>
  <si>
    <t>ORD507494</t>
  </si>
  <si>
    <t>ORD508011</t>
  </si>
  <si>
    <t>ORD508861</t>
  </si>
  <si>
    <t>ORD502939</t>
  </si>
  <si>
    <t>ORD501794</t>
  </si>
  <si>
    <t>ORD505289</t>
  </si>
  <si>
    <t>ORD510585</t>
  </si>
  <si>
    <t>ORD504354</t>
  </si>
  <si>
    <t>ORD503399</t>
  </si>
  <si>
    <t>ORD508049</t>
  </si>
  <si>
    <t>ORD506461</t>
  </si>
  <si>
    <t>ORD502070</t>
  </si>
  <si>
    <t>ORD510731</t>
  </si>
  <si>
    <t>ORD507263</t>
  </si>
  <si>
    <t>ORD504640</t>
  </si>
  <si>
    <t>ORD505368</t>
  </si>
  <si>
    <t>ORD511588</t>
  </si>
  <si>
    <t>ORD503824</t>
  </si>
  <si>
    <t>ORD507645</t>
  </si>
  <si>
    <t>ORD509266</t>
  </si>
  <si>
    <t>ORD506082</t>
  </si>
  <si>
    <t>ORD503640</t>
  </si>
  <si>
    <t>ORD508458</t>
  </si>
  <si>
    <t>ORD511366</t>
  </si>
  <si>
    <t>ORD503937</t>
  </si>
  <si>
    <t>ORD502476</t>
  </si>
  <si>
    <t>ORD504790</t>
  </si>
  <si>
    <t>ORD501539</t>
  </si>
  <si>
    <t>ORD503061</t>
  </si>
  <si>
    <t>ORD508210</t>
  </si>
  <si>
    <t>ORD506107</t>
  </si>
  <si>
    <t>ORD509466</t>
  </si>
  <si>
    <t>ORD507007</t>
  </si>
  <si>
    <t>ORD504650</t>
  </si>
  <si>
    <t>ORD509681</t>
  </si>
  <si>
    <t>ORD506065</t>
  </si>
  <si>
    <t>ORD510648</t>
  </si>
  <si>
    <t>ORD506562</t>
  </si>
  <si>
    <t>ORD508462</t>
  </si>
  <si>
    <t>ORD505615</t>
  </si>
  <si>
    <t>ORD500265</t>
  </si>
  <si>
    <t>ORD511693</t>
  </si>
  <si>
    <t>ORD510474</t>
  </si>
  <si>
    <t>ORD500527</t>
  </si>
  <si>
    <t>ORD505407</t>
  </si>
  <si>
    <t>ORD500498</t>
  </si>
  <si>
    <t>ORD511912</t>
  </si>
  <si>
    <t>ORD504012</t>
  </si>
  <si>
    <t>ORD502767</t>
  </si>
  <si>
    <t>ORD503118</t>
  </si>
  <si>
    <t>ORD511058</t>
  </si>
  <si>
    <t>ORD501368</t>
  </si>
  <si>
    <t>ORD505736</t>
  </si>
  <si>
    <t>ORD507597</t>
  </si>
  <si>
    <t>ORD508337</t>
  </si>
  <si>
    <t>ORD509607</t>
  </si>
  <si>
    <t>ORD505183</t>
  </si>
  <si>
    <t>ORD501459</t>
  </si>
  <si>
    <t>ORD503907</t>
  </si>
  <si>
    <t>ORD502592</t>
  </si>
  <si>
    <t>ORD501425</t>
  </si>
  <si>
    <t>ORD500563</t>
  </si>
  <si>
    <t>ORD509344</t>
  </si>
  <si>
    <t>ORD505053</t>
  </si>
  <si>
    <t>ORD505263</t>
  </si>
  <si>
    <t>ORD503057</t>
  </si>
  <si>
    <t>ORD503757</t>
  </si>
  <si>
    <t>ORD502205</t>
  </si>
  <si>
    <t>ORD505373</t>
  </si>
  <si>
    <t>ORD509267</t>
  </si>
  <si>
    <t>ORD501301</t>
  </si>
  <si>
    <t>ORD505207</t>
  </si>
  <si>
    <t>ORD502692</t>
  </si>
  <si>
    <t>ORD504153</t>
  </si>
  <si>
    <t>ORD508137</t>
  </si>
  <si>
    <t>ORD504572</t>
  </si>
  <si>
    <t>ORD504883</t>
  </si>
  <si>
    <t>ORD508517</t>
  </si>
  <si>
    <t>ORD502331</t>
  </si>
  <si>
    <t>ORD509490</t>
  </si>
  <si>
    <t>ORD506444</t>
  </si>
  <si>
    <t>ORD500478</t>
  </si>
  <si>
    <t>ORD509817</t>
  </si>
  <si>
    <t>ORD508309</t>
  </si>
  <si>
    <t>ORD501193</t>
  </si>
  <si>
    <t>ORD505781</t>
  </si>
  <si>
    <t>ORD501619</t>
  </si>
  <si>
    <t>ORD501004</t>
  </si>
  <si>
    <t>ORD506894</t>
  </si>
  <si>
    <t>ORD507920</t>
  </si>
  <si>
    <t>ORD507015</t>
  </si>
  <si>
    <t>ORD500674</t>
  </si>
  <si>
    <t>ORD501841</t>
  </si>
  <si>
    <t>ORD511575</t>
  </si>
  <si>
    <t>ORD511651</t>
  </si>
  <si>
    <t>ORD504683</t>
  </si>
  <si>
    <t>ORD505786</t>
  </si>
  <si>
    <t>ORD510408</t>
  </si>
  <si>
    <t>ORD507790</t>
  </si>
  <si>
    <t>ORD501845</t>
  </si>
  <si>
    <t>ORD501260</t>
  </si>
  <si>
    <t>ORD508968</t>
  </si>
  <si>
    <t>ORD504544</t>
  </si>
  <si>
    <t>CUST12345</t>
  </si>
  <si>
    <t>Customer 2345</t>
  </si>
  <si>
    <t>ORD503949</t>
  </si>
  <si>
    <t>ORD504035</t>
  </si>
  <si>
    <t>ORD508174</t>
  </si>
  <si>
    <t>ORD509277</t>
  </si>
  <si>
    <t>ORD506078</t>
  </si>
  <si>
    <t>ORD510667</t>
  </si>
  <si>
    <t>ORD503813</t>
  </si>
  <si>
    <t>ORD501122</t>
  </si>
  <si>
    <t>ORD503697</t>
  </si>
  <si>
    <t>ORD506636</t>
  </si>
  <si>
    <t>ORD506047</t>
  </si>
  <si>
    <t>ORD504209</t>
  </si>
  <si>
    <t>ORD502745</t>
  </si>
  <si>
    <t>ORD507723</t>
  </si>
  <si>
    <t>ORD500984</t>
  </si>
  <si>
    <t>ORD510055</t>
  </si>
  <si>
    <t>ORD510466</t>
  </si>
  <si>
    <t>CUST11975</t>
  </si>
  <si>
    <t>Customer 1975</t>
  </si>
  <si>
    <t>ORD509832</t>
  </si>
  <si>
    <t>ORD503334</t>
  </si>
  <si>
    <t>ORD506128</t>
  </si>
  <si>
    <t>ORD508023</t>
  </si>
  <si>
    <t>ORD509611</t>
  </si>
  <si>
    <t>ORD511011</t>
  </si>
  <si>
    <t>ORD503833</t>
  </si>
  <si>
    <t>ORD508482</t>
  </si>
  <si>
    <t>ORD501939</t>
  </si>
  <si>
    <t>ORD506988</t>
  </si>
  <si>
    <t>ORD509418</t>
  </si>
  <si>
    <t>ORD504783</t>
  </si>
  <si>
    <t>ORD506903</t>
  </si>
  <si>
    <t>ORD508418</t>
  </si>
  <si>
    <t>ORD504923</t>
  </si>
  <si>
    <t>ORD503860</t>
  </si>
  <si>
    <t>ORD502526</t>
  </si>
  <si>
    <t>ORD507965</t>
  </si>
  <si>
    <t>ORD505266</t>
  </si>
  <si>
    <t>ORD509049</t>
  </si>
  <si>
    <t>ORD501632</t>
  </si>
  <si>
    <t>ORD508186</t>
  </si>
  <si>
    <t>ORD505447</t>
  </si>
  <si>
    <t>ORD509171</t>
  </si>
  <si>
    <t>ORD502048</t>
  </si>
  <si>
    <t>ORD501461</t>
  </si>
  <si>
    <t>ORD506935</t>
  </si>
  <si>
    <t>ORD503330</t>
  </si>
  <si>
    <t>ORD505458</t>
  </si>
  <si>
    <t>ORD509096</t>
  </si>
  <si>
    <t>ORD500224</t>
  </si>
  <si>
    <t>ORD510739</t>
  </si>
  <si>
    <t>ORD503147</t>
  </si>
  <si>
    <t>ORD505121</t>
  </si>
  <si>
    <t>ORD503701</t>
  </si>
  <si>
    <t>ORD503182</t>
  </si>
  <si>
    <t>ORD503274</t>
  </si>
  <si>
    <t>ORD508653</t>
  </si>
  <si>
    <t>ORD503847</t>
  </si>
  <si>
    <t>ORD504454</t>
  </si>
  <si>
    <t>ORD507817</t>
  </si>
  <si>
    <t>ORD508000</t>
  </si>
  <si>
    <t>ORD509028</t>
  </si>
  <si>
    <t>ORD507582</t>
  </si>
  <si>
    <t>ORD500685</t>
  </si>
  <si>
    <t>ORD503522</t>
  </si>
  <si>
    <t>ORD506214</t>
  </si>
  <si>
    <t>ORD509021</t>
  </si>
  <si>
    <t>CUST10780</t>
  </si>
  <si>
    <t>Customer 780</t>
  </si>
  <si>
    <t>ORD510554</t>
  </si>
  <si>
    <t>ORD507270</t>
  </si>
  <si>
    <t>ORD510358</t>
  </si>
  <si>
    <t>ORD505951</t>
  </si>
  <si>
    <t>ORD508738</t>
  </si>
  <si>
    <t>ORD500850</t>
  </si>
  <si>
    <t>ORD507917</t>
  </si>
  <si>
    <t>ORD503162</t>
  </si>
  <si>
    <t>ORD502674</t>
  </si>
  <si>
    <t>ORD511305</t>
  </si>
  <si>
    <t>ORD502902</t>
  </si>
  <si>
    <t>ORD501030</t>
  </si>
  <si>
    <t>ORD504268</t>
  </si>
  <si>
    <t>ORD500577</t>
  </si>
  <si>
    <t>ORD510766</t>
  </si>
  <si>
    <t>ORD511492</t>
  </si>
  <si>
    <t>ORD502954</t>
  </si>
  <si>
    <t>ORD504521</t>
  </si>
  <si>
    <t>ORD502249</t>
  </si>
  <si>
    <t>ORD501702</t>
  </si>
  <si>
    <t>ORD507693</t>
  </si>
  <si>
    <t>ORD509940</t>
  </si>
  <si>
    <t>ORD508274</t>
  </si>
  <si>
    <t>ORD501800</t>
  </si>
  <si>
    <t>ORD501052</t>
  </si>
  <si>
    <t>ORD501895</t>
  </si>
  <si>
    <t>ORD506963</t>
  </si>
  <si>
    <t>ORD505609</t>
  </si>
  <si>
    <t>ORD502738</t>
  </si>
  <si>
    <t>ORD500376</t>
  </si>
  <si>
    <t>ORD501442</t>
  </si>
  <si>
    <t>ORD507069</t>
  </si>
  <si>
    <t>ORD504531</t>
  </si>
  <si>
    <t>ORD510022</t>
  </si>
  <si>
    <t>ORD511986</t>
  </si>
  <si>
    <t>ORD500657</t>
  </si>
  <si>
    <t>ORD511207</t>
  </si>
  <si>
    <t>ORD502620</t>
  </si>
  <si>
    <t>ORD504987</t>
  </si>
  <si>
    <t>ORD509866</t>
  </si>
  <si>
    <t>ORD504027</t>
  </si>
  <si>
    <t>ORD504845</t>
  </si>
  <si>
    <t>ORD500306</t>
  </si>
  <si>
    <t>ORD510853</t>
  </si>
  <si>
    <t>ORD509361</t>
  </si>
  <si>
    <t>ORD508119</t>
  </si>
  <si>
    <t>ORD506506</t>
  </si>
  <si>
    <t>ORD505712</t>
  </si>
  <si>
    <t>ORD501492</t>
  </si>
  <si>
    <t>ORD506054</t>
  </si>
  <si>
    <t>ORD506559</t>
  </si>
  <si>
    <t>ORD504676</t>
  </si>
  <si>
    <t>ORD500219</t>
  </si>
  <si>
    <t>ORD504984</t>
  </si>
  <si>
    <t>ORD508768</t>
  </si>
  <si>
    <t>ORD505140</t>
  </si>
  <si>
    <t>ORD509874</t>
  </si>
  <si>
    <t>ORD511510</t>
  </si>
  <si>
    <t>ORD504205</t>
  </si>
  <si>
    <t>ORD508251</t>
  </si>
  <si>
    <t>ORD504161</t>
  </si>
  <si>
    <t>ORD509002</t>
  </si>
  <si>
    <t>ORD500322</t>
  </si>
  <si>
    <t>ORD502406</t>
  </si>
  <si>
    <t>ORD500549</t>
  </si>
  <si>
    <t>ORD511634</t>
  </si>
  <si>
    <t>ORD500819</t>
  </si>
  <si>
    <t>ORD508828</t>
  </si>
  <si>
    <t>ORD502741</t>
  </si>
  <si>
    <t>ORD505494</t>
  </si>
  <si>
    <t>ORD508603</t>
  </si>
  <si>
    <t>ORD500925</t>
  </si>
  <si>
    <t>ORD500894</t>
  </si>
  <si>
    <t>ORD507035</t>
  </si>
  <si>
    <t>ORD503508</t>
  </si>
  <si>
    <t>ORD500777</t>
  </si>
  <si>
    <t>ORD502342</t>
  </si>
  <si>
    <t>ORD509853</t>
  </si>
  <si>
    <t>ORD510831</t>
  </si>
  <si>
    <t>ORD504168</t>
  </si>
  <si>
    <t>ORD509325</t>
  </si>
  <si>
    <t>ORD511176</t>
  </si>
  <si>
    <t>CUST12136</t>
  </si>
  <si>
    <t>Customer 2136</t>
  </si>
  <si>
    <t>ORD503686</t>
  </si>
  <si>
    <t>ORD506381</t>
  </si>
  <si>
    <t>ORD507997</t>
  </si>
  <si>
    <t>ORD508900</t>
  </si>
  <si>
    <t>ORD507660</t>
  </si>
  <si>
    <t>ORD506933</t>
  </si>
  <si>
    <t>ORD502850</t>
  </si>
  <si>
    <t>ORD505303</t>
  </si>
  <si>
    <t>ORD503590</t>
  </si>
  <si>
    <t>ORD507455</t>
  </si>
  <si>
    <t>ORD505409</t>
  </si>
  <si>
    <t>ORD500210</t>
  </si>
  <si>
    <t>ORD507906</t>
  </si>
  <si>
    <t>ORD504141</t>
  </si>
  <si>
    <t>ORD508841</t>
  </si>
  <si>
    <t>ORD511700</t>
  </si>
  <si>
    <t>ORD504991</t>
  </si>
  <si>
    <t>ORD507872</t>
  </si>
  <si>
    <t>ORD507013</t>
  </si>
  <si>
    <t>ORD506040</t>
  </si>
  <si>
    <t>ORD501672</t>
  </si>
  <si>
    <t>ORD506470</t>
  </si>
  <si>
    <t>ORD506490</t>
  </si>
  <si>
    <t>ORD504929</t>
  </si>
  <si>
    <t>ORD509109</t>
  </si>
  <si>
    <t>ORD507426</t>
  </si>
  <si>
    <t>ORD503455</t>
  </si>
  <si>
    <t>ORD503492</t>
  </si>
  <si>
    <t>ORD505244</t>
  </si>
  <si>
    <t>ORD504391</t>
  </si>
  <si>
    <t>ORD507934</t>
  </si>
  <si>
    <t>ORD501728</t>
  </si>
  <si>
    <t>ORD502345</t>
  </si>
  <si>
    <t>ORD502721</t>
  </si>
  <si>
    <t>ORD505720</t>
  </si>
  <si>
    <t>ORD505760</t>
  </si>
  <si>
    <t>ORD505365</t>
  </si>
  <si>
    <t>ORD507185</t>
  </si>
  <si>
    <t>ORD504668</t>
  </si>
  <si>
    <t>ORD503729</t>
  </si>
  <si>
    <t>ORD508824</t>
  </si>
  <si>
    <t>ORD502102</t>
  </si>
  <si>
    <t>ORD500083</t>
  </si>
  <si>
    <t>ORD503989</t>
  </si>
  <si>
    <t>ORD503413</t>
  </si>
  <si>
    <t>ORD505035</t>
  </si>
  <si>
    <t>ORD503998</t>
  </si>
  <si>
    <t>ORD502812</t>
  </si>
  <si>
    <t>ORD508239</t>
  </si>
  <si>
    <t>ORD509111</t>
  </si>
  <si>
    <t>ORD509967</t>
  </si>
  <si>
    <t>ORD502171</t>
  </si>
  <si>
    <t>ORD502544</t>
  </si>
  <si>
    <t>ORD507324</t>
  </si>
  <si>
    <t>ORD501786</t>
  </si>
  <si>
    <t>ORD511431</t>
  </si>
  <si>
    <t>ORD502665</t>
  </si>
  <si>
    <t>ORD511093</t>
  </si>
  <si>
    <t>ORD506027</t>
  </si>
  <si>
    <t>ORD506558</t>
  </si>
  <si>
    <t>ORD510864</t>
  </si>
  <si>
    <t>CUST10264</t>
  </si>
  <si>
    <t>Customer 264</t>
  </si>
  <si>
    <t>ORD504119</t>
  </si>
  <si>
    <t>ORD500825</t>
  </si>
  <si>
    <t>ORD508611</t>
  </si>
  <si>
    <t>ORD500839</t>
  </si>
  <si>
    <t>ORD511184</t>
  </si>
  <si>
    <t>ORD503436</t>
  </si>
  <si>
    <t>ORD506581</t>
  </si>
  <si>
    <t>ORD507942</t>
  </si>
  <si>
    <t>ORD506854</t>
  </si>
  <si>
    <t>ORD509824</t>
  </si>
  <si>
    <t>ORD507398</t>
  </si>
  <si>
    <t>ORD509165</t>
  </si>
  <si>
    <t>ORD502609</t>
  </si>
  <si>
    <t>ORD502635</t>
  </si>
  <si>
    <t>ORD500483</t>
  </si>
  <si>
    <t>ORD510336</t>
  </si>
  <si>
    <t>ORD507155</t>
  </si>
  <si>
    <t>ORD508280</t>
  </si>
  <si>
    <t>ORD507044</t>
  </si>
  <si>
    <t>ORD508221</t>
  </si>
  <si>
    <t>ORD507876</t>
  </si>
  <si>
    <t>ORD508732</t>
  </si>
  <si>
    <t>ORD505772</t>
  </si>
  <si>
    <t>CUST11022</t>
  </si>
  <si>
    <t>Customer 1022</t>
  </si>
  <si>
    <t>ORD506180</t>
  </si>
  <si>
    <t>ORD509833</t>
  </si>
  <si>
    <t>ORD509896</t>
  </si>
  <si>
    <t>ORD500284</t>
  </si>
  <si>
    <t>ORD507281</t>
  </si>
  <si>
    <t>ORD511712</t>
  </si>
  <si>
    <t>ORD503862</t>
  </si>
  <si>
    <t>ORD502172</t>
  </si>
  <si>
    <t>ORD504216</t>
  </si>
  <si>
    <t>ORD507928</t>
  </si>
  <si>
    <t>ORD500762</t>
  </si>
  <si>
    <t>ORD504059</t>
  </si>
  <si>
    <t>CUST10118</t>
  </si>
  <si>
    <t>Customer 118</t>
  </si>
  <si>
    <t>ORD510247</t>
  </si>
  <si>
    <t>ORD500872</t>
  </si>
  <si>
    <t>ORD502968</t>
  </si>
  <si>
    <t>ORD506565</t>
  </si>
  <si>
    <t>ORD510437</t>
  </si>
  <si>
    <t>ORD501687</t>
  </si>
  <si>
    <t>ORD511482</t>
  </si>
  <si>
    <t>ORD507567</t>
  </si>
  <si>
    <t>ORD510149</t>
  </si>
  <si>
    <t>ORD503355</t>
  </si>
  <si>
    <t>ORD501742</t>
  </si>
  <si>
    <t>ORD502469</t>
  </si>
  <si>
    <t>ORD502084</t>
  </si>
  <si>
    <t>ORD510088</t>
  </si>
  <si>
    <t>ORD509839</t>
  </si>
  <si>
    <t>ORD510924</t>
  </si>
  <si>
    <t>ORD503036</t>
  </si>
  <si>
    <t>ORD503335</t>
  </si>
  <si>
    <t>ORD508523</t>
  </si>
  <si>
    <t>ORD509243</t>
  </si>
  <si>
    <t>ORD510430</t>
  </si>
  <si>
    <t>ORD501697</t>
  </si>
  <si>
    <t>ORD510250</t>
  </si>
  <si>
    <t>ORD502887</t>
  </si>
  <si>
    <t>ORD507450</t>
  </si>
  <si>
    <t>ORD503010</t>
  </si>
  <si>
    <t>ORD511736</t>
  </si>
  <si>
    <t>ORD505138</t>
  </si>
  <si>
    <t>ORD507557</t>
  </si>
  <si>
    <t>ORD504826</t>
  </si>
  <si>
    <t>ORD509587</t>
  </si>
  <si>
    <t>ORD504964</t>
  </si>
  <si>
    <t>ORD500258</t>
  </si>
  <si>
    <t>ORD509357</t>
  </si>
  <si>
    <t>ORD504898</t>
  </si>
  <si>
    <t>ORD500271</t>
  </si>
  <si>
    <t>ORD502853</t>
  </si>
  <si>
    <t>ORD502372</t>
  </si>
  <si>
    <t>ORD503187</t>
  </si>
  <si>
    <t>ORD505147</t>
  </si>
  <si>
    <t>ORD505554</t>
  </si>
  <si>
    <t>ORD500433</t>
  </si>
  <si>
    <t>ORD507588</t>
  </si>
  <si>
    <t>ORD507882</t>
  </si>
  <si>
    <t>ORD500928</t>
  </si>
  <si>
    <t>ORD508266</t>
  </si>
  <si>
    <t>ORD500406</t>
  </si>
  <si>
    <t>ORD511166</t>
  </si>
  <si>
    <t>ORD509879</t>
  </si>
  <si>
    <t>ORD509702</t>
  </si>
  <si>
    <t>ORD500608</t>
  </si>
  <si>
    <t>ORD509074</t>
  </si>
  <si>
    <t>ORD502649</t>
  </si>
  <si>
    <t>ORD508727</t>
  </si>
  <si>
    <t>ORD505747</t>
  </si>
  <si>
    <t>ORD500656</t>
  </si>
  <si>
    <t>ORD511073</t>
  </si>
  <si>
    <t>CUST10898</t>
  </si>
  <si>
    <t>Customer 898</t>
  </si>
  <si>
    <t>ORD504198</t>
  </si>
  <si>
    <t>ORD500195</t>
  </si>
  <si>
    <t>ORD508728</t>
  </si>
  <si>
    <t>ORD504648</t>
  </si>
  <si>
    <t>ORD502017</t>
  </si>
  <si>
    <t>ORD509806</t>
  </si>
  <si>
    <t>ORD504889</t>
  </si>
  <si>
    <t>ORD508060</t>
  </si>
  <si>
    <t>ORD511849</t>
  </si>
  <si>
    <t>ORD503145</t>
  </si>
  <si>
    <t>ORD508070</t>
  </si>
  <si>
    <t>ORD508161</t>
  </si>
  <si>
    <t>ORD500350</t>
  </si>
  <si>
    <t>ORD503562</t>
  </si>
  <si>
    <t>ORD505286</t>
  </si>
  <si>
    <t>ORD505377</t>
  </si>
  <si>
    <t>ORD503812</t>
  </si>
  <si>
    <t>ORD501382</t>
  </si>
  <si>
    <t>ORD505294</t>
  </si>
  <si>
    <t>ORD509722</t>
  </si>
  <si>
    <t>ORD503694</t>
  </si>
  <si>
    <t>ORD509813</t>
  </si>
  <si>
    <t>ORD508209</t>
  </si>
  <si>
    <t>ORD510927</t>
  </si>
  <si>
    <t>ORD507388</t>
  </si>
  <si>
    <t>ORD511604</t>
  </si>
  <si>
    <t>ORD503153</t>
  </si>
  <si>
    <t>ORD502473</t>
  </si>
  <si>
    <t>ORD511224</t>
  </si>
  <si>
    <t>CUST11825</t>
  </si>
  <si>
    <t>Customer 1825</t>
  </si>
  <si>
    <t>ORD509260</t>
  </si>
  <si>
    <t>ORD500970</t>
  </si>
  <si>
    <t>ORD506220</t>
  </si>
  <si>
    <t>ORD501179</t>
  </si>
  <si>
    <t>ORD511045</t>
  </si>
  <si>
    <t>ORD504325</t>
  </si>
  <si>
    <t>ORD507663</t>
  </si>
  <si>
    <t>ORD506340</t>
  </si>
  <si>
    <t>ORD508645</t>
  </si>
  <si>
    <t>ORD503400</t>
  </si>
  <si>
    <t>ORD500968</t>
  </si>
  <si>
    <t>ORD504143</t>
  </si>
  <si>
    <t>ORD505930</t>
  </si>
  <si>
    <t>ORD508562</t>
  </si>
  <si>
    <t>ORD504180</t>
  </si>
  <si>
    <t>ORD506897</t>
  </si>
  <si>
    <t>ORD506323</t>
  </si>
  <si>
    <t>ORD511418</t>
  </si>
  <si>
    <t>ORD503073</t>
  </si>
  <si>
    <t>ORD510210</t>
  </si>
  <si>
    <t>ORD500090</t>
  </si>
  <si>
    <t>ORD507447</t>
  </si>
  <si>
    <t>ORD506612</t>
  </si>
  <si>
    <t>ORD504470</t>
  </si>
  <si>
    <t>ORD501448</t>
  </si>
  <si>
    <t>ORD502865</t>
  </si>
  <si>
    <t>ORD506496</t>
  </si>
  <si>
    <t>ORD507507</t>
  </si>
  <si>
    <t>ORD511503</t>
  </si>
  <si>
    <t>ORD501137</t>
  </si>
  <si>
    <t>ORD502176</t>
  </si>
  <si>
    <t>ORD510638</t>
  </si>
  <si>
    <t>ORD510635</t>
  </si>
  <si>
    <t>ORD501920</t>
  </si>
  <si>
    <t>ORD501014</t>
  </si>
  <si>
    <t>ORD504034</t>
  </si>
  <si>
    <t>ORD502025</t>
  </si>
  <si>
    <t>ORD502134</t>
  </si>
  <si>
    <t>ORD500031</t>
  </si>
  <si>
    <t>ORD501470</t>
  </si>
  <si>
    <t>ORD500723</t>
  </si>
  <si>
    <t>ORD510835</t>
  </si>
  <si>
    <t>ORD511323</t>
  </si>
  <si>
    <t>ORD504542</t>
  </si>
  <si>
    <t>ORD503724</t>
  </si>
  <si>
    <t>ORD502452</t>
  </si>
  <si>
    <t>ORD511668</t>
  </si>
  <si>
    <t>ORD500544</t>
  </si>
  <si>
    <t>ORD511167</t>
  </si>
  <si>
    <t>ORD508606</t>
  </si>
  <si>
    <t>ORD502496</t>
  </si>
  <si>
    <t>ORD505985</t>
  </si>
  <si>
    <t>ORD500032</t>
  </si>
  <si>
    <t>CUST12204</t>
  </si>
  <si>
    <t>Customer 2204</t>
  </si>
  <si>
    <t>ORD506049</t>
  </si>
  <si>
    <t>ORD506765</t>
  </si>
  <si>
    <t>ORD504424</t>
  </si>
  <si>
    <t>ORD502487</t>
  </si>
  <si>
    <t>ORD507936</t>
  </si>
  <si>
    <t>ORD500717</t>
  </si>
  <si>
    <t>ORD511196</t>
  </si>
  <si>
    <t>ORD508019</t>
  </si>
  <si>
    <t>ORD510192</t>
  </si>
  <si>
    <t>ORD502997</t>
  </si>
  <si>
    <t>ORD504892</t>
  </si>
  <si>
    <t>ORD508553</t>
  </si>
  <si>
    <t>ORD506303</t>
  </si>
  <si>
    <t>ORD509351</t>
  </si>
  <si>
    <t>ORD507816</t>
  </si>
  <si>
    <t>ORD508390</t>
  </si>
  <si>
    <t>ORD503595</t>
  </si>
  <si>
    <t>ORD501727</t>
  </si>
  <si>
    <t>ORD506527</t>
  </si>
  <si>
    <t>ORD504931</t>
  </si>
  <si>
    <t>ORD504214</t>
  </si>
  <si>
    <t>ORD505663</t>
  </si>
  <si>
    <t>ORD506689</t>
  </si>
  <si>
    <t>CUST10571</t>
  </si>
  <si>
    <t>Customer 571</t>
  </si>
  <si>
    <t>ORD504495</t>
  </si>
  <si>
    <t>ORD507058</t>
  </si>
  <si>
    <t>ORD506342</t>
  </si>
  <si>
    <t>ORD504563</t>
  </si>
  <si>
    <t>ORD510404</t>
  </si>
  <si>
    <t>ORD505558</t>
  </si>
  <si>
    <t>ORD505498</t>
  </si>
  <si>
    <t>ORD511953</t>
  </si>
  <si>
    <t>ORD509991</t>
  </si>
  <si>
    <t>ORD507464</t>
  </si>
  <si>
    <t>ORD506543</t>
  </si>
  <si>
    <t>ORD505945</t>
  </si>
  <si>
    <t>ORD503915</t>
  </si>
  <si>
    <t>ORD503537</t>
  </si>
  <si>
    <t>ORD507740</t>
  </si>
  <si>
    <t>ORD509480</t>
  </si>
  <si>
    <t>ORD509709</t>
  </si>
  <si>
    <t>ORD510145</t>
  </si>
  <si>
    <t>ORD501384</t>
  </si>
  <si>
    <t>ORD511540</t>
  </si>
  <si>
    <t>ORD502971</t>
  </si>
  <si>
    <t>ORD504028</t>
  </si>
  <si>
    <t>ORD506481</t>
  </si>
  <si>
    <t>ORD505310</t>
  </si>
  <si>
    <t>ORD503021</t>
  </si>
  <si>
    <t>ORD500623</t>
  </si>
  <si>
    <t>ORD509739</t>
  </si>
  <si>
    <t>ORD509640</t>
  </si>
  <si>
    <t>ORD501187</t>
  </si>
  <si>
    <t>ORD501966</t>
  </si>
  <si>
    <t>ORD511267</t>
  </si>
  <si>
    <t>ORD507431</t>
  </si>
  <si>
    <t>ORD504244</t>
  </si>
  <si>
    <t>ORD500328</t>
  </si>
  <si>
    <t>ORD502106</t>
  </si>
  <si>
    <t>ORD507403</t>
  </si>
  <si>
    <t>ORD509110</t>
  </si>
  <si>
    <t>ORD500402</t>
  </si>
  <si>
    <t>CUST11729</t>
  </si>
  <si>
    <t>Customer 1729</t>
  </si>
  <si>
    <t>ORD505981</t>
  </si>
  <si>
    <t>ORD505578</t>
  </si>
  <si>
    <t>ORD507925</t>
  </si>
  <si>
    <t>ORD511438</t>
  </si>
  <si>
    <t>ORD511191</t>
  </si>
  <si>
    <t>ORD507555</t>
  </si>
  <si>
    <t>ORD509255</t>
  </si>
  <si>
    <t>ORD501656</t>
  </si>
  <si>
    <t>ORD501451</t>
  </si>
  <si>
    <t>ORD510546</t>
  </si>
  <si>
    <t>ORD505688</t>
  </si>
  <si>
    <t>ORD502895</t>
  </si>
  <si>
    <t>ORD505923</t>
  </si>
  <si>
    <t>ORD511872</t>
  </si>
  <si>
    <t>ORD508259</t>
  </si>
  <si>
    <t>ORD511032</t>
  </si>
  <si>
    <t>ORD510439</t>
  </si>
  <si>
    <t>ORD511163</t>
  </si>
  <si>
    <t>ORD501748</t>
  </si>
  <si>
    <t>ORD506411</t>
  </si>
  <si>
    <t>ORD500581</t>
  </si>
  <si>
    <t>ORD501065</t>
  </si>
  <si>
    <t>ORD509704</t>
  </si>
  <si>
    <t>ORD502759</t>
  </si>
  <si>
    <t>ORD508635</t>
  </si>
  <si>
    <t>ORD501636</t>
  </si>
  <si>
    <t>ORD504552</t>
  </si>
  <si>
    <t>ORD509754</t>
  </si>
  <si>
    <t>ORD510722</t>
  </si>
  <si>
    <t>ORD505230</t>
  </si>
  <si>
    <t>ORD504300</t>
  </si>
  <si>
    <t>ORD506717</t>
  </si>
  <si>
    <t>ORD504124</t>
  </si>
  <si>
    <t>ORD501562</t>
  </si>
  <si>
    <t>ORD505557</t>
  </si>
  <si>
    <t>ORD507280</t>
  </si>
  <si>
    <t>ORD510106</t>
  </si>
  <si>
    <t>ORD506956</t>
  </si>
  <si>
    <t>ORD510602</t>
  </si>
  <si>
    <t>ORD501057</t>
  </si>
  <si>
    <t>ORD500761</t>
  </si>
  <si>
    <t>ORD503775</t>
  </si>
  <si>
    <t>ORD502327</t>
  </si>
  <si>
    <t>ORD501986</t>
  </si>
  <si>
    <t>ORD511530</t>
  </si>
  <si>
    <t>ORD503042</t>
  </si>
  <si>
    <t>ORD501335</t>
  </si>
  <si>
    <t>ORD510050</t>
  </si>
  <si>
    <t>ORD503586</t>
  </si>
  <si>
    <t>ORD501185</t>
  </si>
  <si>
    <t>ORD501381</t>
  </si>
  <si>
    <t>ORD505071</t>
  </si>
  <si>
    <t>ORD502639</t>
  </si>
  <si>
    <t>ORD501691</t>
  </si>
  <si>
    <t>ORD503406</t>
  </si>
  <si>
    <t>ORD505818</t>
  </si>
  <si>
    <t>ORD501751</t>
  </si>
  <si>
    <t>ORD509474</t>
  </si>
  <si>
    <t>ORD511527</t>
  </si>
  <si>
    <t>ORD507243</t>
  </si>
  <si>
    <t>ORD504363</t>
  </si>
  <si>
    <t>ORD501933</t>
  </si>
  <si>
    <t>ORD501713</t>
  </si>
  <si>
    <t>ORD509175</t>
  </si>
  <si>
    <t>ORD511477</t>
  </si>
  <si>
    <t>ORD510279</t>
  </si>
  <si>
    <t>ORD508761</t>
  </si>
  <si>
    <t>ORD507611</t>
  </si>
  <si>
    <t>ORD502569</t>
  </si>
  <si>
    <t>ORD504564</t>
  </si>
  <si>
    <t>ORD501419</t>
  </si>
  <si>
    <t>ORD508284</t>
  </si>
  <si>
    <t>ORD508905</t>
  </si>
  <si>
    <t>ORD511690</t>
  </si>
  <si>
    <t>ORD500229</t>
  </si>
  <si>
    <t>ORD504255</t>
  </si>
  <si>
    <t>CUST11588</t>
  </si>
  <si>
    <t>Customer 1588</t>
  </si>
  <si>
    <t>ORD508360</t>
  </si>
  <si>
    <t>ORD508234</t>
  </si>
  <si>
    <t>ORD503278</t>
  </si>
  <si>
    <t>ORD506283</t>
  </si>
  <si>
    <t>ORD507537</t>
  </si>
  <si>
    <t>ORD500327</t>
  </si>
  <si>
    <t>ORD504438</t>
  </si>
  <si>
    <t>ORD505096</t>
  </si>
  <si>
    <t>ORD502141</t>
  </si>
  <si>
    <t>ORD501611</t>
  </si>
  <si>
    <t>ORD510075</t>
  </si>
  <si>
    <t>ORD510904</t>
  </si>
  <si>
    <t>ORD503194</t>
  </si>
  <si>
    <t>ORD506479</t>
  </si>
  <si>
    <t>ORD501926</t>
  </si>
  <si>
    <t>ORD504777</t>
  </si>
  <si>
    <t>ORD500885</t>
  </si>
  <si>
    <t>ORD505177</t>
  </si>
  <si>
    <t>ORD511480</t>
  </si>
  <si>
    <t>ORD505003</t>
  </si>
  <si>
    <t>ORD508549</t>
  </si>
  <si>
    <t>ORD511421</t>
  </si>
  <si>
    <t>ORD505130</t>
  </si>
  <si>
    <t>ORD507886</t>
  </si>
  <si>
    <t>ORD506209</t>
  </si>
  <si>
    <t>ORD509003</t>
  </si>
  <si>
    <t>ORD505843</t>
  </si>
  <si>
    <t>ORD509471</t>
  </si>
  <si>
    <t>ORD502737</t>
  </si>
  <si>
    <t>ORD503465</t>
  </si>
  <si>
    <t>ORD511308</t>
  </si>
  <si>
    <t>ORD510386</t>
  </si>
  <si>
    <t>ORD511403</t>
  </si>
  <si>
    <t>ORD502065</t>
  </si>
  <si>
    <t>ORD504313</t>
  </si>
  <si>
    <t>ORD509430</t>
  </si>
  <si>
    <t>ORD511671</t>
  </si>
  <si>
    <t>ORD505917</t>
  </si>
  <si>
    <t>ORD507620</t>
  </si>
  <si>
    <t>ORD510915</t>
  </si>
  <si>
    <t>ORD502472</t>
  </si>
  <si>
    <t>ORD510918</t>
  </si>
  <si>
    <t>ORD506507</t>
  </si>
  <si>
    <t>ORD501628</t>
  </si>
  <si>
    <t>ORD503491</t>
  </si>
  <si>
    <t>ORD501612</t>
  </si>
  <si>
    <t>ORD501024</t>
  </si>
  <si>
    <t>ORD504742</t>
  </si>
  <si>
    <t>ORD505865</t>
  </si>
  <si>
    <t>ORD509917</t>
  </si>
  <si>
    <t>ORD507608</t>
  </si>
  <si>
    <t>ORD506729</t>
  </si>
  <si>
    <t>ORD502273</t>
  </si>
  <si>
    <t>ORD503699</t>
  </si>
  <si>
    <t>ORD511154</t>
  </si>
  <si>
    <t>ORD500058</t>
  </si>
  <si>
    <t>ORD503289</t>
  </si>
  <si>
    <t>ORD503215</t>
  </si>
  <si>
    <t>ORD504636</t>
  </si>
  <si>
    <t>ORD500179</t>
  </si>
  <si>
    <t>ORD508665</t>
  </si>
  <si>
    <t>ORD500206</t>
  </si>
  <si>
    <t>ORD510305</t>
  </si>
  <si>
    <t>ORD503152</t>
  </si>
  <si>
    <t>ORD506919</t>
  </si>
  <si>
    <t>ORD507291</t>
  </si>
  <si>
    <t>ORD509273</t>
  </si>
  <si>
    <t>ORD511206</t>
  </si>
  <si>
    <t>ORD511775</t>
  </si>
  <si>
    <t>ORD510163</t>
  </si>
  <si>
    <t>ORD500589</t>
  </si>
  <si>
    <t>ORD506322</t>
  </si>
  <si>
    <t>ORD503696</t>
  </si>
  <si>
    <t>ORD509064</t>
  </si>
  <si>
    <t>ORD506443</t>
  </si>
  <si>
    <t>ORD506979</t>
  </si>
  <si>
    <t>ORD504569</t>
  </si>
  <si>
    <t>ORD508853</t>
  </si>
  <si>
    <t>ORD511533</t>
  </si>
  <si>
    <t>ORD503525</t>
  </si>
  <si>
    <t>ORD511846</t>
  </si>
  <si>
    <t>ORD509257</t>
  </si>
  <si>
    <t>ORD505659</t>
  </si>
  <si>
    <t>ORD511607</t>
  </si>
  <si>
    <t>ORD509978</t>
  </si>
  <si>
    <t>ORD504601</t>
  </si>
  <si>
    <t>ORD504410</t>
  </si>
  <si>
    <t>ORD501292</t>
  </si>
  <si>
    <t>ORD503333</t>
  </si>
  <si>
    <t>CUST10373</t>
  </si>
  <si>
    <t>Customer 373</t>
  </si>
  <si>
    <t>ORD503387</t>
  </si>
  <si>
    <t>ORD505627</t>
  </si>
  <si>
    <t>ORD500496</t>
  </si>
  <si>
    <t>ORD501553</t>
  </si>
  <si>
    <t>ORD502558</t>
  </si>
  <si>
    <t>ORD510085</t>
  </si>
  <si>
    <t>ORD506171</t>
  </si>
  <si>
    <t>ORD506892</t>
  </si>
  <si>
    <t>ORD509481</t>
  </si>
  <si>
    <t>ORD500508</t>
  </si>
  <si>
    <t>ORD510732</t>
  </si>
  <si>
    <t>ORD502950</t>
  </si>
  <si>
    <t>ORD504813</t>
  </si>
  <si>
    <t>ORD508701</t>
  </si>
  <si>
    <t>ORD503879</t>
  </si>
  <si>
    <t>ORD500811</t>
  </si>
  <si>
    <t>ORD500946</t>
  </si>
  <si>
    <t>ORD505508</t>
  </si>
  <si>
    <t>ORD510066</t>
  </si>
  <si>
    <t>ORD503754</t>
  </si>
  <si>
    <t>ORD503494</t>
  </si>
  <si>
    <t>ORD508858</t>
  </si>
  <si>
    <t>ORD505116</t>
  </si>
  <si>
    <t>ORD507219</t>
  </si>
  <si>
    <t>ORD509040</t>
  </si>
  <si>
    <t>CUST10430</t>
  </si>
  <si>
    <t>Customer 430</t>
  </si>
  <si>
    <t>ORD505653</t>
  </si>
  <si>
    <t>ORD502579</t>
  </si>
  <si>
    <t>ORD507682</t>
  </si>
  <si>
    <t>ORD510516</t>
  </si>
  <si>
    <t>ORD501114</t>
  </si>
  <si>
    <t>ORD506152</t>
  </si>
  <si>
    <t>ORD500676</t>
  </si>
  <si>
    <t>ORD506419</t>
  </si>
  <si>
    <t>ORD505727</t>
  </si>
  <si>
    <t>ORD500876</t>
  </si>
  <si>
    <t>ORD502807</t>
  </si>
  <si>
    <t>ORD504078</t>
  </si>
  <si>
    <t>ORD509764</t>
  </si>
  <si>
    <t>ORD506349</t>
  </si>
  <si>
    <t>ORD510132</t>
  </si>
  <si>
    <t>ORD510906</t>
  </si>
  <si>
    <t>ORD505208</t>
  </si>
  <si>
    <t>ORD511795</t>
  </si>
  <si>
    <t>ORD502782</t>
  </si>
  <si>
    <t>ORD502341</t>
  </si>
  <si>
    <t>ORD509467</t>
  </si>
  <si>
    <t>ORD503652</t>
  </si>
  <si>
    <t>ORD500193</t>
  </si>
  <si>
    <t>ORD504712</t>
  </si>
  <si>
    <t>ORD510641</t>
  </si>
  <si>
    <t>ORD510314</t>
  </si>
  <si>
    <t>ORD502669</t>
  </si>
  <si>
    <t>ORD507004</t>
  </si>
  <si>
    <t>ORD508511</t>
  </si>
  <si>
    <t>ORD505515</t>
  </si>
  <si>
    <t>ORD509157</t>
  </si>
  <si>
    <t>ORD503336</t>
  </si>
  <si>
    <t>ORD500975</t>
  </si>
  <si>
    <t>ORD507369</t>
  </si>
  <si>
    <t>ORD511734</t>
  </si>
  <si>
    <t>ORD503528</t>
  </si>
  <si>
    <t>ORD511284</t>
  </si>
  <si>
    <t>ORD508808</t>
  </si>
  <si>
    <t>ORD509814</t>
  </si>
  <si>
    <t>ORD501770</t>
  </si>
  <si>
    <t>ORD507433</t>
  </si>
  <si>
    <t>ORD501957</t>
  </si>
  <si>
    <t>ORD501424</t>
  </si>
  <si>
    <t>ORD510721</t>
  </si>
  <si>
    <t>ORD505913</t>
  </si>
  <si>
    <t>ORD507421</t>
  </si>
  <si>
    <t>ORD504415</t>
  </si>
  <si>
    <t>ORD506642</t>
  </si>
  <si>
    <t>ORD507154</t>
  </si>
  <si>
    <t>ORD510522</t>
  </si>
  <si>
    <t>ORD504248</t>
  </si>
  <si>
    <t>ORD506918</t>
  </si>
  <si>
    <t>ORD500236</t>
  </si>
  <si>
    <t>ORD507459</t>
  </si>
  <si>
    <t>ORD507809</t>
  </si>
  <si>
    <t>ORD505732</t>
  </si>
  <si>
    <t>ORD501659</t>
  </si>
  <si>
    <t>ORD508930</t>
  </si>
  <si>
    <t>ORD506640</t>
  </si>
  <si>
    <t>ORD502700</t>
  </si>
  <si>
    <t>ORD511904</t>
  </si>
  <si>
    <t>ORD508367</t>
  </si>
  <si>
    <t>ORD501892</t>
  </si>
  <si>
    <t>ORD509000</t>
  </si>
  <si>
    <t>CUST11255</t>
  </si>
  <si>
    <t>Customer 1255</t>
  </si>
  <si>
    <t>ORD511251</t>
  </si>
  <si>
    <t>ORD503702</t>
  </si>
  <si>
    <t>ORD509184</t>
  </si>
  <si>
    <t>ORD507927</t>
  </si>
  <si>
    <t>ORD507911</t>
  </si>
  <si>
    <t>ORD510077</t>
  </si>
  <si>
    <t>ORD506364</t>
  </si>
  <si>
    <t>ORD501482</t>
  </si>
  <si>
    <t>ORD503244</t>
  </si>
  <si>
    <t>ORD510689</t>
  </si>
  <si>
    <t>ORD504824</t>
  </si>
  <si>
    <t>ORD511644</t>
  </si>
  <si>
    <t>ORD501701</t>
  </si>
  <si>
    <t>ORD504914</t>
  </si>
  <si>
    <t>ORD510770</t>
  </si>
  <si>
    <t>ORD502232</t>
  </si>
  <si>
    <t>ORD505258</t>
  </si>
  <si>
    <t>ORD510064</t>
  </si>
  <si>
    <t>ORD511552</t>
  </si>
  <si>
    <t>ORD501317</t>
  </si>
  <si>
    <t>ORD500139</t>
  </si>
  <si>
    <t>ORD503340</t>
  </si>
  <si>
    <t>ORD504523</t>
  </si>
  <si>
    <t>ORD511487</t>
  </si>
  <si>
    <t>ORD501867</t>
  </si>
  <si>
    <t>ORD504029</t>
  </si>
  <si>
    <t>ORD507622</t>
  </si>
  <si>
    <t>ORD507592</t>
  </si>
  <si>
    <t>ORD505119</t>
  </si>
  <si>
    <t>ORD508652</t>
  </si>
  <si>
    <t>ORD509558</t>
  </si>
  <si>
    <t>ORD509306</t>
  </si>
  <si>
    <t>ORD503948</t>
  </si>
  <si>
    <t>ORD501129</t>
  </si>
  <si>
    <t>ORD504287</t>
  </si>
  <si>
    <t>ORD508129</t>
  </si>
  <si>
    <t>ORD506060</t>
  </si>
  <si>
    <t>ORD502819</t>
  </si>
  <si>
    <t>ORD502835</t>
  </si>
  <si>
    <t>ORD510607</t>
  </si>
  <si>
    <t>ORD503082</t>
  </si>
  <si>
    <t>ORD511243</t>
  </si>
  <si>
    <t>ORD501488</t>
  </si>
  <si>
    <t>ORD501801</t>
  </si>
  <si>
    <t>ORD507664</t>
  </si>
  <si>
    <t>ORD509294</t>
  </si>
  <si>
    <t>ORD509550</t>
  </si>
  <si>
    <t>ORD507490</t>
  </si>
  <si>
    <t>ORD500823</t>
  </si>
  <si>
    <t>ORD501861</t>
  </si>
  <si>
    <t>ORD503747</t>
  </si>
  <si>
    <t>ORD500500</t>
  </si>
  <si>
    <t>ORD509646</t>
  </si>
  <si>
    <t>ORD511335</t>
  </si>
  <si>
    <t>ORD511244</t>
  </si>
  <si>
    <t>ORD509760</t>
  </si>
  <si>
    <t>ORD502965</t>
  </si>
  <si>
    <t>ORD502449</t>
  </si>
  <si>
    <t>CUST12065</t>
  </si>
  <si>
    <t>Customer 2065</t>
  </si>
  <si>
    <t>ORD502161</t>
  </si>
  <si>
    <t>ORD500501</t>
  </si>
  <si>
    <t>ORD503306</t>
  </si>
  <si>
    <t>ORD510281</t>
  </si>
  <si>
    <t>ORD501275</t>
  </si>
  <si>
    <t>ORD508842</t>
  </si>
  <si>
    <t>ORD505652</t>
  </si>
  <si>
    <t>ORD506884</t>
  </si>
  <si>
    <t>ORD506830</t>
  </si>
  <si>
    <t>ORD503463</t>
  </si>
  <si>
    <t>ORD502854</t>
  </si>
  <si>
    <t>ORD500835</t>
  </si>
  <si>
    <t>ORD500470</t>
  </si>
  <si>
    <t>ORD505915</t>
  </si>
  <si>
    <t>ORD508265</t>
  </si>
  <si>
    <t>ORD501618</t>
  </si>
  <si>
    <t>ORD504863</t>
  </si>
  <si>
    <t>ORD506998</t>
  </si>
  <si>
    <t>ORD508455</t>
  </si>
  <si>
    <t>ORD510544</t>
  </si>
  <si>
    <t>ORD510489</t>
  </si>
  <si>
    <t>ORD510572</t>
  </si>
  <si>
    <t>ORD503926</t>
  </si>
  <si>
    <t>ORD503548</t>
  </si>
  <si>
    <t>ORD502016</t>
  </si>
  <si>
    <t>ORD502113</t>
  </si>
  <si>
    <t>ORD511777</t>
  </si>
  <si>
    <t>ORD508473</t>
  </si>
  <si>
    <t>ORD503784</t>
  </si>
  <si>
    <t>ORD508142</t>
  </si>
  <si>
    <t>ORD508460</t>
  </si>
  <si>
    <t>ORD504005</t>
  </si>
  <si>
    <t>ORD500077</t>
  </si>
  <si>
    <t>ORD509006</t>
  </si>
  <si>
    <t>ORD509428</t>
  </si>
  <si>
    <t>ORD502777</t>
  </si>
  <si>
    <t>CUST12161</t>
  </si>
  <si>
    <t>Customer 2161</t>
  </si>
  <si>
    <t>ORD501922</t>
  </si>
  <si>
    <t>ORD506201</t>
  </si>
  <si>
    <t>ORD504082</t>
  </si>
  <si>
    <t>ORD503149</t>
  </si>
  <si>
    <t>ORD502023</t>
  </si>
  <si>
    <t>ORD511229</t>
  </si>
  <si>
    <t>ORD509320</t>
  </si>
  <si>
    <t>ORD500401</t>
  </si>
  <si>
    <t>ORD508013</t>
  </si>
  <si>
    <t>ORD500291</t>
  </si>
  <si>
    <t>ORD508845</t>
  </si>
  <si>
    <t>ORD500155</t>
  </si>
  <si>
    <t>ORD500769</t>
  </si>
  <si>
    <t>ORD508507</t>
  </si>
  <si>
    <t>ORD502115</t>
  </si>
  <si>
    <t>ORD511559</t>
  </si>
  <si>
    <t>ORD505875</t>
  </si>
  <si>
    <t>ORD511922</t>
  </si>
  <si>
    <t>ORD504994</t>
  </si>
  <si>
    <t>ORD504332</t>
  </si>
  <si>
    <t>ORD500896</t>
  </si>
  <si>
    <t>ORD509786</t>
  </si>
  <si>
    <t>ORD506594</t>
  </si>
  <si>
    <t>ORD500146</t>
  </si>
  <si>
    <t>ORD504623</t>
  </si>
  <si>
    <t>ORD503230</t>
  </si>
  <si>
    <t>ORD510429</t>
  </si>
  <si>
    <t>ORD503704</t>
  </si>
  <si>
    <t>ORD510827</t>
  </si>
  <si>
    <t>ORD505971</t>
  </si>
  <si>
    <t>ORD510352</t>
  </si>
  <si>
    <t>ORD506725</t>
  </si>
  <si>
    <t>ORD501640</t>
  </si>
  <si>
    <t>ORD506602</t>
  </si>
  <si>
    <t>ORD500757</t>
  </si>
  <si>
    <t>ORD503659</t>
  </si>
  <si>
    <t>ORD510656</t>
  </si>
  <si>
    <t>ORD511009</t>
  </si>
  <si>
    <t>ORD508739</t>
  </si>
  <si>
    <t>ORD510266</t>
  </si>
  <si>
    <t>ORD507133</t>
  </si>
  <si>
    <t>ORD503629</t>
  </si>
  <si>
    <t>ORD500668</t>
  </si>
  <si>
    <t>ORD510692</t>
  </si>
  <si>
    <t>ORD508980</t>
  </si>
  <si>
    <t>CUST12281</t>
  </si>
  <si>
    <t>Customer 2281</t>
  </si>
  <si>
    <t>ORD504747</t>
  </si>
  <si>
    <t>ORD500136</t>
  </si>
  <si>
    <t>ORD506513</t>
  </si>
  <si>
    <t>ORD508886</t>
  </si>
  <si>
    <t>ORD503367</t>
  </si>
  <si>
    <t>ORD509168</t>
  </si>
  <si>
    <t>ORD501504</t>
  </si>
  <si>
    <t>ORD505107</t>
  </si>
  <si>
    <t>ORD500152</t>
  </si>
  <si>
    <t>ORD502192</t>
  </si>
  <si>
    <t>ORD506429</t>
  </si>
  <si>
    <t>ORD510577</t>
  </si>
  <si>
    <t>ORD506099</t>
  </si>
  <si>
    <t>ORD506590</t>
  </si>
  <si>
    <t>ORD507346</t>
  </si>
  <si>
    <t>ORD503257</t>
  </si>
  <si>
    <t>ORD510997</t>
  </si>
  <si>
    <t>ORD500558</t>
  </si>
  <si>
    <t>ORD509769</t>
  </si>
  <si>
    <t>ORD509047</t>
  </si>
  <si>
    <t>ORD507292</t>
  </si>
  <si>
    <t>ORD505959</t>
  </si>
  <si>
    <t>ORD508661</t>
  </si>
  <si>
    <t>ORD500503</t>
  </si>
  <si>
    <t>ORD511320</t>
  </si>
  <si>
    <t>ORD501495</t>
  </si>
  <si>
    <t>ORD511150</t>
  </si>
  <si>
    <t>ORD508260</t>
  </si>
  <si>
    <t>ORD510413</t>
  </si>
  <si>
    <t>ORD501356</t>
  </si>
  <si>
    <t>CUST10491</t>
  </si>
  <si>
    <t>Customer 491</t>
  </si>
  <si>
    <t>ORD506476</t>
  </si>
  <si>
    <t>ORD503671</t>
  </si>
  <si>
    <t>ORD511117</t>
  </si>
  <si>
    <t>ORD502735</t>
  </si>
  <si>
    <t>ORD504467</t>
  </si>
  <si>
    <t>ORD500085</t>
  </si>
  <si>
    <t>ORD503897</t>
  </si>
  <si>
    <t>ORD508027</t>
  </si>
  <si>
    <t>ORD509694</t>
  </si>
  <si>
    <t>ORD501044</t>
  </si>
  <si>
    <t>ORD500446</t>
  </si>
  <si>
    <t>ORD503138</t>
  </si>
  <si>
    <t>ORD511576</t>
  </si>
  <si>
    <t>ORD503395</t>
  </si>
  <si>
    <t>ORD505812</t>
  </si>
  <si>
    <t>ORD504234</t>
  </si>
  <si>
    <t>ORD502679</t>
  </si>
  <si>
    <t>ORD510887</t>
  </si>
  <si>
    <t>ORD507138</t>
  </si>
  <si>
    <t>ORD507136</t>
  </si>
  <si>
    <t>ORD503835</t>
  </si>
  <si>
    <t>ORD511686</t>
  </si>
  <si>
    <t>ORD504795</t>
  </si>
  <si>
    <t>ORD511169</t>
  </si>
  <si>
    <t>ORD509398</t>
  </si>
  <si>
    <t>ORD510491</t>
  </si>
  <si>
    <t>ORD504500</t>
  </si>
  <si>
    <t>ORD506123</t>
  </si>
  <si>
    <t>ORD509845</t>
  </si>
  <si>
    <t>ORD505249</t>
  </si>
  <si>
    <t>ORD505014</t>
  </si>
  <si>
    <t>ORD501959</t>
  </si>
  <si>
    <t>ORD502886</t>
  </si>
  <si>
    <t>ORD509901</t>
  </si>
  <si>
    <t>ORD507698</t>
  </si>
  <si>
    <t>ORD509749</t>
  </si>
  <si>
    <t>ORD505360</t>
  </si>
  <si>
    <t>ORD504934</t>
  </si>
  <si>
    <t>ORD506926</t>
  </si>
  <si>
    <t>ORD501012</t>
  </si>
  <si>
    <t>ORD500971</t>
  </si>
  <si>
    <t>ORD510007</t>
  </si>
  <si>
    <t>ORD508915</t>
  </si>
  <si>
    <t>ORD508806</t>
  </si>
  <si>
    <t>ORD501605</t>
  </si>
  <si>
    <t>ORD505714</t>
  </si>
  <si>
    <t>ORD500533</t>
  </si>
  <si>
    <t>ORD501507</t>
  </si>
  <si>
    <t>ORD506383</t>
  </si>
  <si>
    <t>ORD502356</t>
  </si>
  <si>
    <t>ORD511137</t>
  </si>
  <si>
    <t>ORD509604</t>
  </si>
  <si>
    <t>ORD501055</t>
  </si>
  <si>
    <t>ORD505338</t>
  </si>
  <si>
    <t>ORD507500</t>
  </si>
  <si>
    <t>ORD506898</t>
  </si>
  <si>
    <t>ORD508693</t>
  </si>
  <si>
    <t>ORD502921</t>
  </si>
  <si>
    <t>ORD501124</t>
  </si>
  <si>
    <t>ORD511653</t>
  </si>
  <si>
    <t>ORD503317</t>
  </si>
  <si>
    <t>ORD507383</t>
  </si>
  <si>
    <t>ORD502260</t>
  </si>
  <si>
    <t>ORD510499</t>
  </si>
  <si>
    <t>ORD511189</t>
  </si>
  <si>
    <t>ORD510774</t>
  </si>
  <si>
    <t>ORD507671</t>
  </si>
  <si>
    <t>ORD504418</t>
  </si>
  <si>
    <t>ORD511665</t>
  </si>
  <si>
    <t>ORD502448</t>
  </si>
  <si>
    <t>ORD510127</t>
  </si>
  <si>
    <t>ORD510227</t>
  </si>
  <si>
    <t>ORD502775</t>
  </si>
  <si>
    <t>ORD500710</t>
  </si>
  <si>
    <t>ORD500450</t>
  </si>
  <si>
    <t>ORD509925</t>
  </si>
  <si>
    <t>ORD504765</t>
  </si>
  <si>
    <t>ORD505282</t>
  </si>
  <si>
    <t>ORD501434</t>
  </si>
  <si>
    <t>ORD511380</t>
  </si>
  <si>
    <t>ORD504075</t>
  </si>
  <si>
    <t>ORD510852</t>
  </si>
  <si>
    <t>ORD510296</t>
  </si>
  <si>
    <t>ORD507763</t>
  </si>
  <si>
    <t>ORD503665</t>
  </si>
  <si>
    <t>ORD504176</t>
  </si>
  <si>
    <t>ORD507027</t>
  </si>
  <si>
    <t>ORD505114</t>
  </si>
  <si>
    <t>CUST12352</t>
  </si>
  <si>
    <t>Customer 2352</t>
  </si>
  <si>
    <t>ORD511090</t>
  </si>
  <si>
    <t>ORD506145</t>
  </si>
  <si>
    <t>ORD511730</t>
  </si>
  <si>
    <t>ORD500010</t>
  </si>
  <si>
    <t>ORD507683</t>
  </si>
  <si>
    <t>ORD511664</t>
  </si>
  <si>
    <t>ORD504830</t>
  </si>
  <si>
    <t>ORD508120</t>
  </si>
  <si>
    <t>ORD507602</t>
  </si>
  <si>
    <t>ORD508966</t>
  </si>
  <si>
    <t>ORD501255</t>
  </si>
  <si>
    <t>ORD506618</t>
  </si>
  <si>
    <t>ORD507875</t>
  </si>
  <si>
    <t>ORD500148</t>
  </si>
  <si>
    <t>ORD508513</t>
  </si>
  <si>
    <t>ORD501880</t>
  </si>
  <si>
    <t>ORD501374</t>
  </si>
  <si>
    <t>ORD506139</t>
  </si>
  <si>
    <t>ORD502255</t>
  </si>
  <si>
    <t>ORD507444</t>
  </si>
  <si>
    <t>ORD506041</t>
  </si>
  <si>
    <t>ORD501954</t>
  </si>
  <si>
    <t>ORD509880</t>
  </si>
  <si>
    <t>ORD509975</t>
  </si>
  <si>
    <t>ORD509016</t>
  </si>
  <si>
    <t>ORD509565</t>
  </si>
  <si>
    <t>ORD511357</t>
  </si>
  <si>
    <t>ORD507619</t>
  </si>
  <si>
    <t>ORD509470</t>
  </si>
  <si>
    <t>ORD502535</t>
  </si>
  <si>
    <t>ORD500879</t>
  </si>
  <si>
    <t>ORD510444</t>
  </si>
  <si>
    <t>ORD508872</t>
  </si>
  <si>
    <t>ORD504958</t>
  </si>
  <si>
    <t>ORD508912</t>
  </si>
  <si>
    <t>ORD502833</t>
  </si>
  <si>
    <t>ORD501706</t>
  </si>
  <si>
    <t>ORD511781</t>
  </si>
  <si>
    <t>ORD506287</t>
  </si>
  <si>
    <t>ORD501291</t>
  </si>
  <si>
    <t>ORD511974</t>
  </si>
  <si>
    <t>ORD505060</t>
  </si>
  <si>
    <t>ORD504016</t>
  </si>
  <si>
    <t>ORD510045</t>
  </si>
  <si>
    <t>ORD509688</t>
  </si>
  <si>
    <t>ORD509985</t>
  </si>
  <si>
    <t>ORD504310</t>
  </si>
  <si>
    <t>ORD510310</t>
  </si>
  <si>
    <t>ORD511772</t>
  </si>
  <si>
    <t>ORD500644</t>
  </si>
  <si>
    <t>ORD511695</t>
  </si>
  <si>
    <t>CUST11636</t>
  </si>
  <si>
    <t>Customer 1636</t>
  </si>
  <si>
    <t>ORD505200</t>
  </si>
  <si>
    <t>ORD509044</t>
  </si>
  <si>
    <t>ORD501620</t>
  </si>
  <si>
    <t>ORD507076</t>
  </si>
  <si>
    <t>ORD501717</t>
  </si>
  <si>
    <t>ORD509177</t>
  </si>
  <si>
    <t>ORD506714</t>
  </si>
  <si>
    <t>ORD511209</t>
  </si>
  <si>
    <t>ORD500135</t>
  </si>
  <si>
    <t>CUST10698</t>
  </si>
  <si>
    <t>Customer 698</t>
  </si>
  <si>
    <t>ORD501391</t>
  </si>
  <si>
    <t>ORD508468</t>
  </si>
  <si>
    <t>ORD504720</t>
  </si>
  <si>
    <t>ORD506552</t>
  </si>
  <si>
    <t>ORD506004</t>
  </si>
  <si>
    <t>ORD504832</t>
  </si>
  <si>
    <t>ORD500383</t>
  </si>
  <si>
    <t>ORD508766</t>
  </si>
  <si>
    <t>ORD506645</t>
  </si>
  <si>
    <t>ORD503676</t>
  </si>
  <si>
    <t>ORD506675</t>
  </si>
  <si>
    <t>ORD511863</t>
  </si>
  <si>
    <t>ORD500150</t>
  </si>
  <si>
    <t>ORD500961</t>
  </si>
  <si>
    <t>ORD500565</t>
  </si>
  <si>
    <t>ORD503790</t>
  </si>
  <si>
    <t>ORD508443</t>
  </si>
  <si>
    <t>ORD505383</t>
  </si>
  <si>
    <t>ORD507386</t>
  </si>
  <si>
    <t>ORD502148</t>
  </si>
  <si>
    <t>ORD501116</t>
  </si>
  <si>
    <t>ORD504501</t>
  </si>
  <si>
    <t>ORD502407</t>
  </si>
  <si>
    <t>ORD508340</t>
  </si>
  <si>
    <t>ORD508877</t>
  </si>
  <si>
    <t>ORD505031</t>
  </si>
  <si>
    <t>ORD505364</t>
  </si>
  <si>
    <t>ORD511026</t>
  </si>
  <si>
    <t>ORD510570</t>
  </si>
  <si>
    <t>ORD501821</t>
  </si>
  <si>
    <t>ORD501637</t>
  </si>
  <si>
    <t>ORD509888</t>
  </si>
  <si>
    <t>ORD508269</t>
  </si>
  <si>
    <t>ORD503639</t>
  </si>
  <si>
    <t>ORD510258</t>
  </si>
  <si>
    <t>ORD507323</t>
  </si>
  <si>
    <t>ORD507097</t>
  </si>
  <si>
    <t>ORD511473</t>
  </si>
  <si>
    <t>ORD504003</t>
  </si>
  <si>
    <t>ORD504762</t>
  </si>
  <si>
    <t>ORD504191</t>
  </si>
  <si>
    <t>ORD504698</t>
  </si>
  <si>
    <t>ORD506112</t>
  </si>
  <si>
    <t>ORD503682</t>
  </si>
  <si>
    <t>ORD503176</t>
  </si>
  <si>
    <t>ORD503773</t>
  </si>
  <si>
    <t>ORD505011</t>
  </si>
  <si>
    <t>ORD507406</t>
  </si>
  <si>
    <t>ORD503255</t>
  </si>
  <si>
    <t>ORD511144</t>
  </si>
  <si>
    <t>ORD504810</t>
  </si>
  <si>
    <t>ORD507276</t>
  </si>
  <si>
    <t>ORD504471</t>
  </si>
  <si>
    <t>ORD500614</t>
  </si>
  <si>
    <t>ORD500289</t>
  </si>
  <si>
    <t>ORD509313</t>
  </si>
  <si>
    <t>ORD507946</t>
  </si>
  <si>
    <t>ORD508638</t>
  </si>
  <si>
    <t>ORD500202</t>
  </si>
  <si>
    <t>ORD502274</t>
  </si>
  <si>
    <t>ORD504389</t>
  </si>
  <si>
    <t>ORD511129</t>
  </si>
  <si>
    <t>ORD506458</t>
  </si>
  <si>
    <t>ORD510621</t>
  </si>
  <si>
    <t>ORD502287</t>
  </si>
  <si>
    <t>ORD505662</t>
  </si>
  <si>
    <t>ORD511161</t>
  </si>
  <si>
    <t>ORD509744</t>
  </si>
  <si>
    <t>ORD508226</t>
  </si>
  <si>
    <t>ORD501919</t>
  </si>
  <si>
    <t>ORD509072</t>
  </si>
  <si>
    <t>ORD506155</t>
  </si>
  <si>
    <t>ORD509615</t>
  </si>
  <si>
    <t>ORD505698</t>
  </si>
  <si>
    <t>ORD511623</t>
  </si>
  <si>
    <t>ORD501814</t>
  </si>
  <si>
    <t>ORD505976</t>
  </si>
  <si>
    <t>ORD506759</t>
  </si>
  <si>
    <t>ORD502995</t>
  </si>
  <si>
    <t>ORD510805</t>
  </si>
  <si>
    <t>CUST10379</t>
  </si>
  <si>
    <t>Customer 379</t>
  </si>
  <si>
    <t>ORD506096</t>
  </si>
  <si>
    <t>ORD504228</t>
  </si>
  <si>
    <t>ORD505796</t>
  </si>
  <si>
    <t>ORD509898</t>
  </si>
  <si>
    <t>ORD505832</t>
  </si>
  <si>
    <t>ORD510649</t>
  </si>
  <si>
    <t>ORD501214</t>
  </si>
  <si>
    <t>ORD511696</t>
  </si>
  <si>
    <t>ORD502753</t>
  </si>
  <si>
    <t>ORD503796</t>
  </si>
  <si>
    <t>ORD507430</t>
  </si>
  <si>
    <t>ORD504942</t>
  </si>
  <si>
    <t>ORD508846</t>
  </si>
  <si>
    <t>ORD506746</t>
  </si>
  <si>
    <t>ORD506222</t>
  </si>
  <si>
    <t>ORD503044</t>
  </si>
  <si>
    <t>ORD506095</t>
  </si>
  <si>
    <t>ORD511156</t>
  </si>
  <si>
    <t>ORD505410</t>
  </si>
  <si>
    <t>ORD508889</t>
  </si>
  <si>
    <t>ORD510140</t>
  </si>
  <si>
    <t>ORD506056</t>
  </si>
  <si>
    <t>ORD506694</t>
  </si>
  <si>
    <t>ORD510236</t>
  </si>
  <si>
    <t>ORD500045</t>
  </si>
  <si>
    <t>ORD509534</t>
  </si>
  <si>
    <t>ORD503105</t>
  </si>
  <si>
    <t>ORD503148</t>
  </si>
  <si>
    <t>ORD510836</t>
  </si>
  <si>
    <t>ORD504718</t>
  </si>
  <si>
    <t>ORD509329</t>
  </si>
  <si>
    <t>ORD502806</t>
  </si>
  <si>
    <t>ORD501588</t>
  </si>
  <si>
    <t>ORD505779</t>
  </si>
  <si>
    <t>ORD502389</t>
  </si>
  <si>
    <t>ORD500976</t>
  </si>
  <si>
    <t>ORD509579</t>
  </si>
  <si>
    <t>CUST10766</t>
  </si>
  <si>
    <t>Customer 766</t>
  </si>
  <si>
    <t>ORD500295</t>
  </si>
  <si>
    <t>ORD506223</t>
  </si>
  <si>
    <t>ORD504965</t>
  </si>
  <si>
    <t>ORD511094</t>
  </si>
  <si>
    <t>ORD503622</t>
  </si>
  <si>
    <t>ORD511857</t>
  </si>
  <si>
    <t>ORD504122</t>
  </si>
  <si>
    <t>ORD500712</t>
  </si>
  <si>
    <t>ORD506711</t>
  </si>
  <si>
    <t>ORD510679</t>
  </si>
  <si>
    <t>ORD509303</t>
  </si>
  <si>
    <t>ORD509314</t>
  </si>
  <si>
    <t>ORD502810</t>
  </si>
  <si>
    <t>ORD511852</t>
  </si>
  <si>
    <t>ORD510942</t>
  </si>
  <si>
    <t>ORD509166</t>
  </si>
  <si>
    <t>ORD502583</t>
  </si>
  <si>
    <t>ORD511363</t>
  </si>
  <si>
    <t>ORD505062</t>
  </si>
  <si>
    <t>ORD503560</t>
  </si>
  <si>
    <t>ORD502215</t>
  </si>
  <si>
    <t>ORD506033</t>
  </si>
  <si>
    <t>ORD506582</t>
  </si>
  <si>
    <t>ORD506969</t>
  </si>
  <si>
    <t>ORD500473</t>
  </si>
  <si>
    <t>ORD500151</t>
  </si>
  <si>
    <t>ORD509137</t>
  </si>
  <si>
    <t>ORD503946</t>
  </si>
  <si>
    <t>ORD504297</t>
  </si>
  <si>
    <t>ORD505571</t>
  </si>
  <si>
    <t>ORD501221</t>
  </si>
  <si>
    <t>ORD504333</t>
  </si>
  <si>
    <t>ORD500042</t>
  </si>
  <si>
    <t>ORD504634</t>
  </si>
  <si>
    <t>ORD506445</t>
  </si>
  <si>
    <t>ORD504186</t>
  </si>
  <si>
    <t>ORD509581</t>
  </si>
  <si>
    <t>ORD500154</t>
  </si>
  <si>
    <t>ORD506707</t>
  </si>
  <si>
    <t>ORD508811</t>
  </si>
  <si>
    <t>ORD500818</t>
  </si>
  <si>
    <t>ORD504021</t>
  </si>
  <si>
    <t>ORD505280</t>
  </si>
  <si>
    <t>ORD502465</t>
  </si>
  <si>
    <t>ORD501056</t>
  </si>
  <si>
    <t>ORD508319</t>
  </si>
  <si>
    <t>ORD507402</t>
  </si>
  <si>
    <t>ORD507390</t>
  </si>
  <si>
    <t>ORD503070</t>
  </si>
  <si>
    <t>ORD510807</t>
  </si>
  <si>
    <t>ORD500178</t>
  </si>
  <si>
    <t>ORD504083</t>
  </si>
  <si>
    <t>ORD500379</t>
  </si>
  <si>
    <t>ORD504794</t>
  </si>
  <si>
    <t>ORD510362</t>
  </si>
  <si>
    <t>ORD509877</t>
  </si>
  <si>
    <t>ORD509999</t>
  </si>
  <si>
    <t>ORD507499</t>
  </si>
  <si>
    <t>ORD502837</t>
  </si>
  <si>
    <t>ORD503558</t>
  </si>
  <si>
    <t>ORD505620</t>
  </si>
  <si>
    <t>ORD506131</t>
  </si>
  <si>
    <t>ORD508600</t>
  </si>
  <si>
    <t>ORD505900</t>
  </si>
  <si>
    <t>ORD502446</t>
  </si>
  <si>
    <t>ORD501721</t>
  </si>
  <si>
    <t>ORD510957</t>
  </si>
  <si>
    <t>ORD508807</t>
  </si>
  <si>
    <t>ORD511784</t>
  </si>
  <si>
    <t>ORD506080</t>
  </si>
  <si>
    <t>ORD500926</t>
  </si>
  <si>
    <t>ORD502263</t>
  </si>
  <si>
    <t>ORD500732</t>
  </si>
  <si>
    <t>ORD504088</t>
  </si>
  <si>
    <t>ORD506290</t>
  </si>
  <si>
    <t>ORD502208</t>
  </si>
  <si>
    <t>ORD501953</t>
  </si>
  <si>
    <t>ORD510557</t>
  </si>
  <si>
    <t>ORD502563</t>
  </si>
  <si>
    <t>ORD507159</t>
  </si>
  <si>
    <t>ORD507662</t>
  </si>
  <si>
    <t>ORD511722</t>
  </si>
  <si>
    <t>ORD511541</t>
  </si>
  <si>
    <t>ORD502294</t>
  </si>
  <si>
    <t>ORD509530</t>
  </si>
  <si>
    <t>ORD505270</t>
  </si>
  <si>
    <t>ORD509657</t>
  </si>
  <si>
    <t>ORD502873</t>
  </si>
  <si>
    <t>ORD502860</t>
  </si>
  <si>
    <t>ORD509065</t>
  </si>
  <si>
    <t>ORD505869</t>
  </si>
  <si>
    <t>ORD508078</t>
  </si>
  <si>
    <t>ORD509865</t>
  </si>
  <si>
    <t>ORD510567</t>
  </si>
  <si>
    <t>ORD500190</t>
  </si>
  <si>
    <t>ORD504126</t>
  </si>
  <si>
    <t>ORD508397</t>
  </si>
  <si>
    <t>ORD508874</t>
  </si>
  <si>
    <t>ORD501013</t>
  </si>
  <si>
    <t>ORD510472</t>
  </si>
  <si>
    <t>ORD506623</t>
  </si>
  <si>
    <t>ORD511316</t>
  </si>
  <si>
    <t>ORD509388</t>
  </si>
  <si>
    <t>ORD506016</t>
  </si>
  <si>
    <t>ORD511983</t>
  </si>
  <si>
    <t>ORD506446</t>
  </si>
  <si>
    <t>ORD500285</t>
  </si>
  <si>
    <t>ORD507465</t>
  </si>
  <si>
    <t>ORD511689</t>
  </si>
  <si>
    <t>ORD511195</t>
  </si>
  <si>
    <t>ORD504120</t>
  </si>
  <si>
    <t>ORD510091</t>
  </si>
  <si>
    <t>ORD508954</t>
  </si>
  <si>
    <t>ORD505426</t>
  </si>
  <si>
    <t>ORD511350</t>
  </si>
  <si>
    <t>ORD508426</t>
  </si>
  <si>
    <t>ORD501471</t>
  </si>
  <si>
    <t>ORD504271</t>
  </si>
  <si>
    <t>ORD508822</t>
  </si>
  <si>
    <t>ORD509452</t>
  </si>
  <si>
    <t>ORD508272</t>
  </si>
  <si>
    <t>ORD504060</t>
  </si>
  <si>
    <t>ORD505241</t>
  </si>
  <si>
    <t>ORD500309</t>
  </si>
  <si>
    <t>ORD506120</t>
  </si>
  <si>
    <t>CUST12337</t>
  </si>
  <si>
    <t>Customer 2337</t>
  </si>
  <si>
    <t>ORD503557</t>
  </si>
  <si>
    <t>ORD506213</t>
  </si>
  <si>
    <t>ORD506966</t>
  </si>
  <si>
    <t>ORD507364</t>
  </si>
  <si>
    <t>ORD506014</t>
  </si>
  <si>
    <t>ORD504873</t>
  </si>
  <si>
    <t>ORD504309</t>
  </si>
  <si>
    <t>ORD504715</t>
  </si>
  <si>
    <t>ORD507916</t>
  </si>
  <si>
    <t>ORD505063</t>
  </si>
  <si>
    <t>ORD503327</t>
  </si>
  <si>
    <t>ORD508717</t>
  </si>
  <si>
    <t>ORD509297</t>
  </si>
  <si>
    <t>ORD501272</t>
  </si>
  <si>
    <t>ORD508404</t>
  </si>
  <si>
    <t>ORD502087</t>
  </si>
  <si>
    <t>ORD509545</t>
  </si>
  <si>
    <t>ORD511085</t>
  </si>
  <si>
    <t>ORD502231</t>
  </si>
  <si>
    <t>ORD500954</t>
  </si>
  <si>
    <t>ORD508436</t>
  </si>
  <si>
    <t>ORD503880</t>
  </si>
  <si>
    <t>ORD504357</t>
  </si>
  <si>
    <t>ORD511646</t>
  </si>
  <si>
    <t>ORD507767</t>
  </si>
  <si>
    <t>ORD507468</t>
  </si>
  <si>
    <t>ORD509890</t>
  </si>
  <si>
    <t>ORD502622</t>
  </si>
  <si>
    <t>ORD508913</t>
  </si>
  <si>
    <t>ORD510690</t>
  </si>
  <si>
    <t>ORD509063</t>
  </si>
  <si>
    <t>ORD508598</t>
  </si>
  <si>
    <t>ORD500636</t>
  </si>
  <si>
    <t>ORD502252</t>
  </si>
  <si>
    <t>CUST11287</t>
  </si>
  <si>
    <t>Customer 1287</t>
  </si>
  <si>
    <t>ORD500572</t>
  </si>
  <si>
    <t>ORD508055</t>
  </si>
  <si>
    <t>ORD503474</t>
  </si>
  <si>
    <t>ORD508715</t>
  </si>
  <si>
    <t>ORD508987</t>
  </si>
  <si>
    <t>ORD505012</t>
  </si>
  <si>
    <t>ORD500364</t>
  </si>
  <si>
    <t>ORD500553</t>
  </si>
  <si>
    <t>ORD503801</t>
  </si>
  <si>
    <t>ORD502206</t>
  </si>
  <si>
    <t>ORD505616</t>
  </si>
  <si>
    <t>ORD510627</t>
  </si>
  <si>
    <t>ORD506489</t>
  </si>
  <si>
    <t>ORD502659</t>
  </si>
  <si>
    <t>ORD506952</t>
  </si>
  <si>
    <t>ORD506568</t>
  </si>
  <si>
    <t>ORD508496</t>
  </si>
  <si>
    <t>ORD502511</t>
  </si>
  <si>
    <t>ORD503927</t>
  </si>
  <si>
    <t>ORD506100</t>
  </si>
  <si>
    <t>ORD511901</t>
  </si>
  <si>
    <t>ORD507834</t>
  </si>
  <si>
    <t>ORD501516</t>
  </si>
  <si>
    <t>ORD503573</t>
  </si>
  <si>
    <t>ORD510068</t>
  </si>
  <si>
    <t>ORD505293</t>
  </si>
  <si>
    <t>ORD500175</t>
  </si>
  <si>
    <t>ORD501469</t>
  </si>
  <si>
    <t>ORD505839</t>
  </si>
  <si>
    <t>ORD508648</t>
  </si>
  <si>
    <t>ORD511520</t>
  </si>
  <si>
    <t>ORD508993</t>
  </si>
  <si>
    <t>ORD504880</t>
  </si>
  <si>
    <t>ORD507646</t>
  </si>
  <si>
    <t>ORD507042</t>
  </si>
  <si>
    <t>ORD511597</t>
  </si>
  <si>
    <t>ORD509421</t>
  </si>
  <si>
    <t>ORD501363</t>
  </si>
  <si>
    <t>ORD509386</t>
  </si>
  <si>
    <t>ORD503135</t>
  </si>
  <si>
    <t>ORD508289</t>
  </si>
  <si>
    <t>ORD510286</t>
  </si>
  <si>
    <t>ORD507074</t>
  </si>
  <si>
    <t>ORD510888</t>
  </si>
  <si>
    <t>ORD509711</t>
  </si>
  <si>
    <t>ORD504693</t>
  </si>
  <si>
    <t>ORD501716</t>
  </si>
  <si>
    <t>ORD506965</t>
  </si>
  <si>
    <t>ORD502467</t>
  </si>
  <si>
    <t>ORD511260</t>
  </si>
  <si>
    <t>ORD500550</t>
  </si>
  <si>
    <t>ORD509957</t>
  </si>
  <si>
    <t>ORD505789</t>
  </si>
  <si>
    <t>ORD503189</t>
  </si>
  <si>
    <t>ORD502268</t>
  </si>
  <si>
    <t>CUST10614</t>
  </si>
  <si>
    <t>Customer 614</t>
  </si>
  <si>
    <t>ORD509976</t>
  </si>
  <si>
    <t>ORD510814</t>
  </si>
  <si>
    <t>ORD510597</t>
  </si>
  <si>
    <t>ORD503601</t>
  </si>
  <si>
    <t>ORD511109</t>
  </si>
  <si>
    <t>ORD507945</t>
  </si>
  <si>
    <t>ORD510416</t>
  </si>
  <si>
    <t>ORD511230</t>
  </si>
  <si>
    <t>ORD505882</t>
  </si>
  <si>
    <t>CUST11608</t>
  </si>
  <si>
    <t>Customer 1608</t>
  </si>
  <si>
    <t>ORD503913</t>
  </si>
  <si>
    <t>ORD503403</t>
  </si>
  <si>
    <t>ORD509437</t>
  </si>
  <si>
    <t>ORD501144</t>
  </si>
  <si>
    <t>ORD511579</t>
  </si>
  <si>
    <t>ORD510276</t>
  </si>
  <si>
    <t>ORD509054</t>
  </si>
  <si>
    <t>ORD511737</t>
  </si>
  <si>
    <t>ORD511652</t>
  </si>
  <si>
    <t>ORD504379</t>
  </si>
  <si>
    <t>ORD509043</t>
  </si>
  <si>
    <t>ORD503037</t>
  </si>
  <si>
    <t>ORD504603</t>
  </si>
  <si>
    <t>ORD501148</t>
  </si>
  <si>
    <t>ORD510615</t>
  </si>
  <si>
    <t>ORD510176</t>
  </si>
  <si>
    <t>ORD505333</t>
  </si>
  <si>
    <t>ORD500711</t>
  </si>
  <si>
    <t>ORD510269</t>
  </si>
  <si>
    <t>ORD506777</t>
  </si>
  <si>
    <t>ORD500192</t>
  </si>
  <si>
    <t>ORD511745</t>
  </si>
  <si>
    <t>ORD502157</t>
  </si>
  <si>
    <t>ORD508203</t>
  </si>
  <si>
    <t>ORD505168</t>
  </si>
  <si>
    <t>ORD502742</t>
  </si>
  <si>
    <t>ORD505893</t>
  </si>
  <si>
    <t>ORD508958</t>
  </si>
  <si>
    <t>ORD504166</t>
  </si>
  <si>
    <t>ORD510219</t>
  </si>
  <si>
    <t>ORD500635</t>
  </si>
  <si>
    <t>ORD508096</t>
  </si>
  <si>
    <t>ORD507973</t>
  </si>
  <si>
    <t>ORD511021</t>
  </si>
  <si>
    <t>ORD510823</t>
  </si>
  <si>
    <t>ORD502224</t>
  </si>
  <si>
    <t>ORD501911</t>
  </si>
  <si>
    <t>ORD510653</t>
  </si>
  <si>
    <t>ORD502554</t>
  </si>
  <si>
    <t>ORD508080</t>
  </si>
  <si>
    <t>ORD507862</t>
  </si>
  <si>
    <t>ORD505764</t>
  </si>
  <si>
    <t>ORD506624</t>
  </si>
  <si>
    <t>ORD500934</t>
  </si>
  <si>
    <t>ORD511147</t>
  </si>
  <si>
    <t>ORD509269</t>
  </si>
  <si>
    <t>ORD508154</t>
  </si>
  <si>
    <t>ORD500294</t>
  </si>
  <si>
    <t>ORD504567</t>
  </si>
  <si>
    <t>ORD508213</t>
  </si>
  <si>
    <t>ORD504481</t>
  </si>
  <si>
    <t>ORD503553</t>
  </si>
  <si>
    <t>ORD506923</t>
  </si>
  <si>
    <t>ORD501586</t>
  </si>
  <si>
    <t>ORD509628</t>
  </si>
  <si>
    <t>ORD502937</t>
  </si>
  <si>
    <t>ORD511923</t>
  </si>
  <si>
    <t>ORD502135</t>
  </si>
  <si>
    <t>ORD504793</t>
  </si>
  <si>
    <t>ORD509518</t>
  </si>
  <si>
    <t>ORD505641</t>
  </si>
  <si>
    <t>ORD500953</t>
  </si>
  <si>
    <t>ORD506574</t>
  </si>
  <si>
    <t>ORD508323</t>
  </si>
  <si>
    <t>ORD508545</t>
  </si>
  <si>
    <t>ORD508089</t>
  </si>
  <si>
    <t>ORD507753</t>
  </si>
  <si>
    <t>ORD506629</t>
  </si>
  <si>
    <t>ORD509402</t>
  </si>
  <si>
    <t>ORD508294</t>
  </si>
  <si>
    <t>ORD507918</t>
  </si>
  <si>
    <t>ORD501379</t>
  </si>
  <si>
    <t>ORD508405</t>
  </si>
  <si>
    <t>ORD505831</t>
  </si>
  <si>
    <t>ORD508621</t>
  </si>
  <si>
    <t>ORD510507</t>
  </si>
  <si>
    <t>ORD505766</t>
  </si>
  <si>
    <t>ORD510798</t>
  </si>
  <si>
    <t>ORD504267</t>
  </si>
  <si>
    <t>ORD508396</t>
  </si>
  <si>
    <t>ORD508639</t>
  </si>
  <si>
    <t>ORD510173</t>
  </si>
  <si>
    <t>ORD501235</t>
  </si>
  <si>
    <t>ORD508459</t>
  </si>
  <si>
    <t>ORD503930</t>
  </si>
  <si>
    <t>ORD500247</t>
  </si>
  <si>
    <t>CUST11972</t>
  </si>
  <si>
    <t>Customer 1972</t>
  </si>
  <si>
    <t>ORD511499</t>
  </si>
  <si>
    <t>ORD508929</t>
  </si>
  <si>
    <t>ORD501984</t>
  </si>
  <si>
    <t>ORD508873</t>
  </si>
  <si>
    <t>ORD510319</t>
  </si>
  <si>
    <t>ORD510693</t>
  </si>
  <si>
    <t>CUST10829</t>
  </si>
  <si>
    <t>Customer 829</t>
  </si>
  <si>
    <t>ORD501169</t>
  </si>
  <si>
    <t>ORD502124</t>
  </si>
  <si>
    <t>ORD510855</t>
  </si>
  <si>
    <t>ORD509188</t>
  </si>
  <si>
    <t>ORD506225</t>
  </si>
  <si>
    <t>ORD508126</t>
  </si>
  <si>
    <t>ORD506299</t>
  </si>
  <si>
    <t>ORD505427</t>
  </si>
  <si>
    <t>ORD501755</t>
  </si>
  <si>
    <t>ORD502903</t>
  </si>
  <si>
    <t>ORD503046</t>
  </si>
  <si>
    <t>ORD510081</t>
  </si>
  <si>
    <t>ORD503523</t>
  </si>
  <si>
    <t>ORD507502</t>
  </si>
  <si>
    <t>ORD508342</t>
  </si>
  <si>
    <t>ORD504312</t>
  </si>
  <si>
    <t>ORD505349</t>
  </si>
  <si>
    <t>ORD500169</t>
  </si>
  <si>
    <t>ORD504491</t>
  </si>
  <si>
    <t>ORD503373</t>
  </si>
  <si>
    <t>ORD508663</t>
  </si>
  <si>
    <t>ORD505321</t>
  </si>
  <si>
    <t>ORD507729</t>
  </si>
  <si>
    <t>ORD502813</t>
  </si>
  <si>
    <t>ORD507071</t>
  </si>
  <si>
    <t>ORD500832</t>
  </si>
  <si>
    <t>ORD503280</t>
  </si>
  <si>
    <t>ORD509789</t>
  </si>
  <si>
    <t>ORD500605</t>
  </si>
  <si>
    <t>ORD504443</t>
  </si>
  <si>
    <t>ORD509081</t>
  </si>
  <si>
    <t>ORD510282</t>
  </si>
  <si>
    <t>ORD511515</t>
  </si>
  <si>
    <t>ORD509959</t>
  </si>
  <si>
    <t>ORD502552</t>
  </si>
  <si>
    <t>ORD501480</t>
  </si>
  <si>
    <t>ORD505272</t>
  </si>
  <si>
    <t>ORD508433</t>
  </si>
  <si>
    <t>ORD506704</t>
  </si>
  <si>
    <t>ORD508194</t>
  </si>
  <si>
    <t>ORD501173</t>
  </si>
  <si>
    <t>ORD503827</t>
  </si>
  <si>
    <t>ORD509952</t>
  </si>
  <si>
    <t>ORD511019</t>
  </si>
  <si>
    <t>ORD510396</t>
  </si>
  <si>
    <t>ORD508784</t>
  </si>
  <si>
    <t>ORD507681</t>
  </si>
  <si>
    <t>ORD509395</t>
  </si>
  <si>
    <t>ORD508264</t>
  </si>
  <si>
    <t>ORD509811</t>
  </si>
  <si>
    <t>ORD511263</t>
  </si>
  <si>
    <t>ORD503873</t>
  </si>
  <si>
    <t>ORD508439</t>
  </si>
  <si>
    <t>ORD506666</t>
  </si>
  <si>
    <t>ORD511862</t>
  </si>
  <si>
    <t>ORD504596</t>
  </si>
  <si>
    <t>ORD501362</t>
  </si>
  <si>
    <t>ORD510681</t>
  </si>
  <si>
    <t>ORD503804</t>
  </si>
  <si>
    <t>ORD506741</t>
  </si>
  <si>
    <t>ORD505048</t>
  </si>
  <si>
    <t>ORD508772</t>
  </si>
  <si>
    <t>ORD510409</t>
  </si>
  <si>
    <t>ORD502893</t>
  </si>
  <si>
    <t>CUST12127</t>
  </si>
  <si>
    <t>Customer 2127</t>
  </si>
  <si>
    <t>ORD503486</t>
  </si>
  <si>
    <t>ORD508832</t>
  </si>
  <si>
    <t>ORD504384</t>
  </si>
  <si>
    <t>ORD511844</t>
  </si>
  <si>
    <t>ORD508555</t>
  </si>
  <si>
    <t>ORD505176</t>
  </si>
  <si>
    <t>ORD508762</t>
  </si>
  <si>
    <t>ORD500163</t>
  </si>
  <si>
    <t>ORD501698</t>
  </si>
  <si>
    <t>ORD501684</t>
  </si>
  <si>
    <t>ORD510972</t>
  </si>
  <si>
    <t>ORD503198</t>
  </si>
  <si>
    <t>ORD500273</t>
  </si>
  <si>
    <t>ORD506157</t>
  </si>
  <si>
    <t>ORD502580</t>
  </si>
  <si>
    <t>CUST12164</t>
  </si>
  <si>
    <t>Customer 2164</t>
  </si>
  <si>
    <t>ORD508843</t>
  </si>
  <si>
    <t>ORD510320</t>
  </si>
  <si>
    <t>ORD511572</t>
  </si>
  <si>
    <t>ORD508550</t>
  </si>
  <si>
    <t>ORD508848</t>
  </si>
  <si>
    <t>ORD502162</t>
  </si>
  <si>
    <t>ORD502720</t>
  </si>
  <si>
    <t>ORD509078</t>
  </si>
  <si>
    <t>ORD511433</t>
  </si>
  <si>
    <t>ORD510530</t>
  </si>
  <si>
    <t>ORD510441</t>
  </si>
  <si>
    <t>ORD509387</t>
  </si>
  <si>
    <t>ORD510633</t>
  </si>
  <si>
    <t>ORD510440</t>
  </si>
  <si>
    <t>ORD503471</t>
  </si>
  <si>
    <t>ORD508358</t>
  </si>
  <si>
    <t>ORD505632</t>
  </si>
  <si>
    <t>ORD500185</t>
  </si>
  <si>
    <t>ORD501125</t>
  </si>
  <si>
    <t>ORD501176</t>
  </si>
  <si>
    <t>ORD500448</t>
  </si>
  <si>
    <t>ORD506607</t>
  </si>
  <si>
    <t>ORD503320</t>
  </si>
  <si>
    <t>ORD502744</t>
  </si>
  <si>
    <t>ORD502733</t>
  </si>
  <si>
    <t>ORD504798</t>
  </si>
  <si>
    <t>ORD510283</t>
  </si>
  <si>
    <t>ORD511000</t>
  </si>
  <si>
    <t>ORD501925</t>
  </si>
  <si>
    <t>ORD500759</t>
  </si>
  <si>
    <t>ORD508206</t>
  </si>
  <si>
    <t>ORD500797</t>
  </si>
  <si>
    <t>ORD504221</t>
  </si>
  <si>
    <t>ORD510391</t>
  </si>
  <si>
    <t>ORD508302</t>
  </si>
  <si>
    <t>ORD509390</t>
  </si>
  <si>
    <t>ORD506802</t>
  </si>
  <si>
    <t>ORD506397</t>
  </si>
  <si>
    <t>ORD504301</t>
  </si>
  <si>
    <t>ORD508949</t>
  </si>
  <si>
    <t>ORD509923</t>
  </si>
  <si>
    <t>ORD506215</t>
  </si>
  <si>
    <t>ORD507643</t>
  </si>
  <si>
    <t>ORD507343</t>
  </si>
  <si>
    <t>ORD500861</t>
  </si>
  <si>
    <t>ORD509502</t>
  </si>
  <si>
    <t>ORD506232</t>
  </si>
  <si>
    <t>ORD507733</t>
  </si>
  <si>
    <t>ORD501989</t>
  </si>
  <si>
    <t>ORD511277</t>
  </si>
  <si>
    <t>ORD501815</t>
  </si>
  <si>
    <t>ORD508157</t>
  </si>
  <si>
    <t>ORD502776</t>
  </si>
  <si>
    <t>ORD506596</t>
  </si>
  <si>
    <t>ORD503516</t>
  </si>
  <si>
    <t>ORD509860</t>
  </si>
  <si>
    <t>ORD506494</t>
  </si>
  <si>
    <t>ORD504304</t>
  </si>
  <si>
    <t>ORD506534</t>
  </si>
  <si>
    <t>ORD500437</t>
  </si>
  <si>
    <t>ORD508084</t>
  </si>
  <si>
    <t>ORD507113</t>
  </si>
  <si>
    <t>ORD505387</t>
  </si>
  <si>
    <t>ORD506514</t>
  </si>
  <si>
    <t>ORD508833</t>
  </si>
  <si>
    <t>ORD503916</t>
  </si>
  <si>
    <t>ORD507188</t>
  </si>
  <si>
    <t>ORD500792</t>
  </si>
  <si>
    <t>ORD504098</t>
  </si>
  <si>
    <t>ORD500728</t>
  </si>
  <si>
    <t>ORD509176</t>
  </si>
  <si>
    <t>ORD502093</t>
  </si>
  <si>
    <t>ORD506365</t>
  </si>
  <si>
    <t>ORD507352</t>
  </si>
  <si>
    <t>ORD501248</t>
  </si>
  <si>
    <t>ORD502397</t>
  </si>
  <si>
    <t>ORD510655</t>
  </si>
  <si>
    <t>ORD503518</t>
  </si>
  <si>
    <t>ORD503247</t>
  </si>
  <si>
    <t>ORD504796</t>
  </si>
  <si>
    <t>ORD506462</t>
  </si>
  <si>
    <t>ORD503970</t>
  </si>
  <si>
    <t>ORD500254</t>
  </si>
  <si>
    <t>ORD501973</t>
  </si>
  <si>
    <t>ORD510260</t>
  </si>
  <si>
    <t>ORD507304</t>
  </si>
  <si>
    <t>ORD506254</t>
  </si>
  <si>
    <t>ORD504959</t>
  </si>
  <si>
    <t>ORD510315</t>
  </si>
  <si>
    <t>ORD510478</t>
  </si>
  <si>
    <t>ORD507794</t>
  </si>
  <si>
    <t>ORD510194</t>
  </si>
  <si>
    <t>ORD511683</t>
  </si>
  <si>
    <t>ORD507246</t>
  </si>
  <si>
    <t>ORD510995</t>
  </si>
  <si>
    <t>ORD503022</t>
  </si>
  <si>
    <t>ORD505881</t>
  </si>
  <si>
    <t>ORD502108</t>
  </si>
  <si>
    <t>ORD503009</t>
  </si>
  <si>
    <t>ORD504960</t>
  </si>
  <si>
    <t>ORD504589</t>
  </si>
  <si>
    <t>ORD511606</t>
  </si>
  <si>
    <t>ORD504320</t>
  </si>
  <si>
    <t>ORD511245</t>
  </si>
  <si>
    <t>ORD508605</t>
  </si>
  <si>
    <t>ORD507520</t>
  </si>
  <si>
    <t>ORD507193</t>
  </si>
  <si>
    <t>ORD503593</t>
  </si>
  <si>
    <t>ORD510374</t>
  </si>
  <si>
    <t>ORD508355</t>
  </si>
  <si>
    <t>ORD505005</t>
  </si>
  <si>
    <t>ORD501477</t>
  </si>
  <si>
    <t>ORD507908</t>
  </si>
  <si>
    <t>ORD511954</t>
  </si>
  <si>
    <t>ORD503572</t>
  </si>
  <si>
    <t>ORD508341</t>
  </si>
  <si>
    <t>ORD511186</t>
  </si>
  <si>
    <t>ORD510647</t>
  </si>
  <si>
    <t>ORD509523</t>
  </si>
  <si>
    <t>ORD504370</t>
  </si>
  <si>
    <t>ORD511855</t>
  </si>
  <si>
    <t>ORD506360</t>
  </si>
  <si>
    <t>ORD509758</t>
  </si>
  <si>
    <t>ORD509878</t>
  </si>
  <si>
    <t>ORD505215</t>
  </si>
  <si>
    <t>ORD503448</t>
  </si>
  <si>
    <t>ORD506843</t>
  </si>
  <si>
    <t>ORD507478</t>
  </si>
  <si>
    <t>ORD507758</t>
  </si>
  <si>
    <t>ORD500820</t>
  </si>
  <si>
    <t>ORD502778</t>
  </si>
  <si>
    <t>ORD508624</t>
  </si>
  <si>
    <t>ORD502555</t>
  </si>
  <si>
    <t>ORD503755</t>
  </si>
  <si>
    <t>ORD511042</t>
  </si>
  <si>
    <t>ORD501977</t>
  </si>
  <si>
    <t>ORD502258</t>
  </si>
  <si>
    <t>ORD506550</t>
  </si>
  <si>
    <t>ORD502031</t>
  </si>
  <si>
    <t>ORD506422</t>
  </si>
  <si>
    <t>ORD511239</t>
  </si>
  <si>
    <t>ORD509808</t>
  </si>
  <si>
    <t>ORD506029</t>
  </si>
  <si>
    <t>ORD508140</t>
  </si>
  <si>
    <t>ORD505425</t>
  </si>
  <si>
    <t>ORD501352</t>
  </si>
  <si>
    <t>ORD501803</t>
  </si>
  <si>
    <t>ORD511725</t>
  </si>
  <si>
    <t>ORD501152</t>
  </si>
  <si>
    <t>ORD500279</t>
  </si>
  <si>
    <t>ORD503811</t>
  </si>
  <si>
    <t>CUST10677</t>
  </si>
  <si>
    <t>Customer 677</t>
  </si>
  <si>
    <t>ORD511379</t>
  </si>
  <si>
    <t>ORD504442</t>
  </si>
  <si>
    <t>ORD506943</t>
  </si>
  <si>
    <t>ORD510839</t>
  </si>
  <si>
    <t>ORD501497</t>
  </si>
  <si>
    <t>ORD509741</t>
  </si>
  <si>
    <t>ORD500618</t>
  </si>
  <si>
    <t>ORD505118</t>
  </si>
  <si>
    <t>ORD505793</t>
  </si>
  <si>
    <t>ORD501468</t>
  </si>
  <si>
    <t>ORD504581</t>
  </si>
  <si>
    <t>ORD503372</t>
  </si>
  <si>
    <t>ORD507234</t>
  </si>
  <si>
    <t>ORD508573</t>
  </si>
  <si>
    <t>ORD501019</t>
  </si>
  <si>
    <t>ORD511393</t>
  </si>
  <si>
    <t>ORD505625</t>
  </si>
  <si>
    <t>ORD506248</t>
  </si>
  <si>
    <t>ORD504661</t>
  </si>
  <si>
    <t>ORD502787</t>
  </si>
  <si>
    <t>ORD503739</t>
  </si>
  <si>
    <t>ORD500921</t>
  </si>
  <si>
    <t>CUST12116</t>
  </si>
  <si>
    <t>Customer 2116</t>
  </si>
  <si>
    <t>ORD505283</t>
  </si>
  <si>
    <t>ORD500639</t>
  </si>
  <si>
    <t>ORD506250</t>
  </si>
  <si>
    <t>ORD504860</t>
  </si>
  <si>
    <t>ORD502573</t>
  </si>
  <si>
    <t>ORD501902</t>
  </si>
  <si>
    <t>ORD509776</t>
  </si>
  <si>
    <t>ORD502177</t>
  </si>
  <si>
    <t>ORD509520</t>
  </si>
  <si>
    <t>ORD501615</t>
  </si>
  <si>
    <t>ORD500869</t>
  </si>
  <si>
    <t>ORD507556</t>
  </si>
  <si>
    <t>ORD504063</t>
  </si>
  <si>
    <t>CUST10467</t>
  </si>
  <si>
    <t>Customer 467</t>
  </si>
  <si>
    <t>ORD500369</t>
  </si>
  <si>
    <t>ORD509400</t>
  </si>
  <si>
    <t>ORD504750</t>
  </si>
  <si>
    <t>ORD506850</t>
  </si>
  <si>
    <t>ORD504263</t>
  </si>
  <si>
    <t>ORD503272</t>
  </si>
  <si>
    <t>ORD506575</t>
  </si>
  <si>
    <t>ORD502470</t>
  </si>
  <si>
    <t>ORD504405</t>
  </si>
  <si>
    <t>ORD509119</t>
  </si>
  <si>
    <t>ORD511051</t>
  </si>
  <si>
    <t>ORD502399</t>
  </si>
  <si>
    <t>ORD504269</t>
  </si>
  <si>
    <t>ORD510720</t>
  </si>
  <si>
    <t>ORD506269</t>
  </si>
  <si>
    <t>ORD503304</t>
  </si>
  <si>
    <t>ORD507345</t>
  </si>
  <si>
    <t>ORD500918</t>
  </si>
  <si>
    <t>ORD509750</t>
  </si>
  <si>
    <t>ORD504560</t>
  </si>
  <si>
    <t>ORD506731</t>
  </si>
  <si>
    <t>ORD511082</t>
  </si>
  <si>
    <t>ORD506363</t>
  </si>
  <si>
    <t>ORD500922</t>
  </si>
  <si>
    <t>ORD511490</t>
  </si>
  <si>
    <t>ORD502477</t>
  </si>
  <si>
    <t>ORD502901</t>
  </si>
  <si>
    <t>ORD508755</t>
  </si>
  <si>
    <t>ORD502223</t>
  </si>
  <si>
    <t>ORD508867</t>
  </si>
  <si>
    <t>ORD502019</t>
  </si>
  <si>
    <t>ORD502633</t>
  </si>
  <si>
    <t>ORD503357</t>
  </si>
  <si>
    <t>ORD506522</t>
  </si>
  <si>
    <t>ORD500177</t>
  </si>
  <si>
    <t>ORD503315</t>
  </si>
  <si>
    <t>ORD509661</t>
  </si>
  <si>
    <t>ORD506851</t>
  </si>
  <si>
    <t>ORD501879</t>
  </si>
  <si>
    <t>ORD500594</t>
  </si>
  <si>
    <t>ORD510289</t>
  </si>
  <si>
    <t>ORD500958</t>
  </si>
  <si>
    <t>ORD511788</t>
  </si>
  <si>
    <t>ORD506105</t>
  </si>
  <si>
    <t>ORD506372</t>
  </si>
  <si>
    <t>ORD505085</t>
  </si>
  <si>
    <t>ORD511089</t>
  </si>
  <si>
    <t>ORD501917</t>
  </si>
  <si>
    <t>ORD505245</t>
  </si>
  <si>
    <t>ORD504829</t>
  </si>
  <si>
    <t>ORD500029</t>
  </si>
  <si>
    <t>ORD500607</t>
  </si>
  <si>
    <t>ORD504831</t>
  </si>
  <si>
    <t>ORD511676</t>
  </si>
  <si>
    <t>ORD506665</t>
  </si>
  <si>
    <t>ORD503193</t>
  </si>
  <si>
    <t>ORD511293</t>
  </si>
  <si>
    <t>ORD502300</t>
  </si>
  <si>
    <t>ORD507803</t>
  </si>
  <si>
    <t>ORD505524</t>
  </si>
  <si>
    <t>ORD509295</t>
  </si>
  <si>
    <t>ORD504406</t>
  </si>
  <si>
    <t>ORD511778</t>
  </si>
  <si>
    <t>ORD500243</t>
  </si>
  <si>
    <t>ORD506992</t>
  </si>
  <si>
    <t>ORD502227</t>
  </si>
  <si>
    <t>ORD502686</t>
  </si>
  <si>
    <t>ORD511258</t>
  </si>
  <si>
    <t>ORD510275</t>
  </si>
  <si>
    <t>ORD509825</t>
  </si>
  <si>
    <t>ORD505694</t>
  </si>
  <si>
    <t>ORD509547</t>
  </si>
  <si>
    <t>ORD506922</t>
  </si>
  <si>
    <t>ORD500334</t>
  </si>
  <si>
    <t>ORD501075</t>
  </si>
  <si>
    <t>ORD511319</t>
  </si>
  <si>
    <t>ORD508415</t>
  </si>
  <si>
    <t>ORD505156</t>
  </si>
  <si>
    <t>ORD510673</t>
  </si>
  <si>
    <t>ORD502213</t>
  </si>
  <si>
    <t>ORD501540</t>
  </si>
  <si>
    <t>ORD500103</t>
  </si>
  <si>
    <t>ORD505408</t>
  </si>
  <si>
    <t>ORD509455</t>
  </si>
  <si>
    <t>ORD510389</t>
  </si>
  <si>
    <t>ORD507470</t>
  </si>
  <si>
    <t>ORD510278</t>
  </si>
  <si>
    <t>ORD511108</t>
  </si>
  <si>
    <t>ORD503496</t>
  </si>
  <si>
    <t>ORD504917</t>
  </si>
  <si>
    <t>ORD508650</t>
  </si>
  <si>
    <t>ORD503959</t>
  </si>
  <si>
    <t>ORD505167</t>
  </si>
  <si>
    <t>ORD509454</t>
  </si>
  <si>
    <t>ORD510479</t>
  </si>
  <si>
    <t>ORD504106</t>
  </si>
  <si>
    <t>ORD503647</t>
  </si>
  <si>
    <t>ORD509703</t>
  </si>
  <si>
    <t>ORD503567</t>
  </si>
  <si>
    <t>ORD500358</t>
  </si>
  <si>
    <t>ORD504555</t>
  </si>
  <si>
    <t>ORD501776</t>
  </si>
  <si>
    <t>ORD510436</t>
  </si>
  <si>
    <t>ORD503908</t>
  </si>
  <si>
    <t>ORD511325</t>
  </si>
  <si>
    <t>ORD501665</t>
  </si>
  <si>
    <t>ORD504289</t>
  </si>
  <si>
    <t>ORD507268</t>
  </si>
  <si>
    <t>ORD511522</t>
  </si>
  <si>
    <t>ORD508690</t>
  </si>
  <si>
    <t>ORD510346</t>
  </si>
  <si>
    <t>ORD508552</t>
  </si>
  <si>
    <t>ORD501035</t>
  </si>
  <si>
    <t>ORD502393</t>
  </si>
  <si>
    <t>ORD508145</t>
  </si>
  <si>
    <t>ORD510891</t>
  </si>
  <si>
    <t>ORD504886</t>
  </si>
  <si>
    <t>ORD501820</t>
  </si>
  <si>
    <t>ORD500915</t>
  </si>
  <si>
    <t>ORD501927</t>
  </si>
  <si>
    <t>ORD506824</t>
  </si>
  <si>
    <t>ORD511314</t>
  </si>
  <si>
    <t>ORD503205</t>
  </si>
  <si>
    <t>ORD511121</t>
  </si>
  <si>
    <t>ORD502384</t>
  </si>
  <si>
    <t>ORD509458</t>
  </si>
  <si>
    <t>ORD508184</t>
  </si>
  <si>
    <t>ORD500661</t>
  </si>
  <si>
    <t>ORD510552</t>
  </si>
  <si>
    <t>ORD504697</t>
  </si>
  <si>
    <t>ORD503217</t>
  </si>
  <si>
    <t>ORD509401</t>
  </si>
  <si>
    <t>ORD502155</t>
  </si>
  <si>
    <t>ORD507517</t>
  </si>
  <si>
    <t>ORD506338</t>
  </si>
  <si>
    <t>ORD508955</t>
  </si>
  <si>
    <t>ORD501020</t>
  </si>
  <si>
    <t>ORD503346</t>
  </si>
  <si>
    <t>ORD503143</t>
  </si>
  <si>
    <t>ORD510599</t>
  </si>
  <si>
    <t>ORD504580</t>
  </si>
  <si>
    <t>ORD506529</t>
  </si>
  <si>
    <t>ORD502120</t>
  </si>
  <si>
    <t>ORD506102</t>
  </si>
  <si>
    <t>ORD505126</t>
  </si>
  <si>
    <t>ORD503842</t>
  </si>
  <si>
    <t>ORD501574</t>
  </si>
  <si>
    <t>ORD506288</t>
  </si>
  <si>
    <t>ORD511059</t>
  </si>
  <si>
    <t>ORD507150</t>
  </si>
  <si>
    <t>ORD500794</t>
  </si>
  <si>
    <t>ORD507497</t>
  </si>
  <si>
    <t>ORD508533</t>
  </si>
  <si>
    <t>ORD505648</t>
  </si>
  <si>
    <t>ORD507941</t>
  </si>
  <si>
    <t>ORD505255</t>
  </si>
  <si>
    <t>ORD507964</t>
  </si>
  <si>
    <t>ORD504504</t>
  </si>
  <si>
    <t>ORD511185</t>
  </si>
  <si>
    <t>ORD510024</t>
  </si>
  <si>
    <t>ORD505977</t>
  </si>
  <si>
    <t>ORD510494</t>
  </si>
  <si>
    <t>ORD503404</t>
  </si>
  <si>
    <t>ORD500654</t>
  </si>
  <si>
    <t>ORD510438</t>
  </si>
  <si>
    <t>ORD509097</t>
  </si>
  <si>
    <t>ORD506005</t>
  </si>
  <si>
    <t>ORD505314</t>
  </si>
  <si>
    <t>ORD505710</t>
  </si>
  <si>
    <t>ORD505081</t>
  </si>
  <si>
    <t>ORD509200</t>
  </si>
  <si>
    <t>ORD511370</t>
  </si>
  <si>
    <t>ORD511847</t>
  </si>
  <si>
    <t>ORD507806</t>
  </si>
  <si>
    <t>ORD500439</t>
  </si>
  <si>
    <t>ORD510321</t>
  </si>
  <si>
    <t>ORD502614</t>
  </si>
  <si>
    <t>ORD511430</t>
  </si>
  <si>
    <t>ORD503256</t>
  </si>
  <si>
    <t>ORD502428</t>
  </si>
  <si>
    <t>ORD503876</t>
  </si>
  <si>
    <t>ORD505743</t>
  </si>
  <si>
    <t>ORD504251</t>
  </si>
  <si>
    <t>ORD503911</t>
  </si>
  <si>
    <t>ORD507357</t>
  </si>
  <si>
    <t>ORD509341</t>
  </si>
  <si>
    <t>ORD506367</t>
  </si>
  <si>
    <t>ORD507151</t>
  </si>
  <si>
    <t>ORD500708</t>
  </si>
  <si>
    <t>ORD506818</t>
  </si>
  <si>
    <t>ORD507028</t>
  </si>
  <si>
    <t>ORD500283</t>
  </si>
  <si>
    <t>ORD511426</t>
  </si>
  <si>
    <t>ORD502627</t>
  </si>
  <si>
    <t>ORD506541</t>
  </si>
  <si>
    <t>ORD507354</t>
  </si>
  <si>
    <t>ORD507509</t>
  </si>
  <si>
    <t>ORD506591</t>
  </si>
  <si>
    <t>CUST10880</t>
  </si>
  <si>
    <t>Customer 880</t>
  </si>
  <si>
    <t>ORD502927</t>
  </si>
  <si>
    <t>ORD506799</t>
  </si>
  <si>
    <t>ORD507552</t>
  </si>
  <si>
    <t>ORD508187</t>
  </si>
  <si>
    <t>ORD504846</t>
  </si>
  <si>
    <t>ORD511303</t>
  </si>
  <si>
    <t>ORD503001</t>
  </si>
  <si>
    <t>ORD510264</t>
  </si>
  <si>
    <t>ORD510862</t>
  </si>
  <si>
    <t>ORD508201</t>
  </si>
  <si>
    <t>ORD504723</t>
  </si>
  <si>
    <t>ORD505179</t>
  </si>
  <si>
    <t>ORD511902</t>
  </si>
  <si>
    <t>ORD510590</t>
  </si>
  <si>
    <t>ORD503417</t>
  </si>
  <si>
    <t>ORD502962</t>
  </si>
  <si>
    <t>ORD509443</t>
  </si>
  <si>
    <t>ORD505527</t>
  </si>
  <si>
    <t>ORD506983</t>
  </si>
  <si>
    <t>ORD501805</t>
  </si>
  <si>
    <t>ORD507132</t>
  </si>
  <si>
    <t>ORD506680</t>
  </si>
  <si>
    <t>ORD503051</t>
  </si>
  <si>
    <t>ORD509275</t>
  </si>
  <si>
    <t>ORD503126</t>
  </si>
  <si>
    <t>ORD508871</t>
  </si>
  <si>
    <t>ORD504464</t>
  </si>
  <si>
    <t>ORD502967</t>
  </si>
  <si>
    <t>ORD500587</t>
  </si>
  <si>
    <t>ORD504010</t>
  </si>
  <si>
    <t>ORD504988</t>
  </si>
  <si>
    <t>ORD510407</t>
  </si>
  <si>
    <t>ORD501950</t>
  </si>
  <si>
    <t>ORD510435</t>
  </si>
  <si>
    <t>ORD507612</t>
  </si>
  <si>
    <t>ORD508825</t>
  </si>
  <si>
    <t>ORD504473</t>
  </si>
  <si>
    <t>ORD507192</t>
  </si>
  <si>
    <t>ORD507139</t>
  </si>
  <si>
    <t>ORD500871</t>
  </si>
  <si>
    <t>ORD509926</t>
  </si>
  <si>
    <t>ORD503252</t>
  </si>
  <si>
    <t>ORD502086</t>
  </si>
  <si>
    <t>ORD511731</t>
  </si>
  <si>
    <t>ORD508364</t>
  </si>
  <si>
    <t>ORD502236</t>
  </si>
  <si>
    <t>ORD505087</t>
  </si>
  <si>
    <t>ORD505841</t>
  </si>
  <si>
    <t>ORD511053</t>
  </si>
  <si>
    <t>ORD507353</t>
  </si>
  <si>
    <t>ORD500086</t>
  </si>
  <si>
    <t>ORD510261</t>
  </si>
  <si>
    <t>ORD504963</t>
  </si>
  <si>
    <t>ORD506556</t>
  </si>
  <si>
    <t>ORD508114</t>
  </si>
  <si>
    <t>ORD501858</t>
  </si>
  <si>
    <t>ORD501435</t>
  </si>
  <si>
    <t>ORD502658</t>
  </si>
  <si>
    <t>ORD511097</t>
  </si>
  <si>
    <t>ORD509900</t>
  </si>
  <si>
    <t>ORD510480</t>
  </si>
  <si>
    <t>ORD501685</t>
  </si>
  <si>
    <t>ORD504678</t>
  </si>
  <si>
    <t>ORD500938</t>
  </si>
  <si>
    <t>ORD505418</t>
  </si>
  <si>
    <t>ORD509068</t>
  </si>
  <si>
    <t>ORD508061</t>
  </si>
  <si>
    <t>ORD506692</t>
  </si>
  <si>
    <t>ORD511460</t>
  </si>
  <si>
    <t>ORD508106</t>
  </si>
  <si>
    <t>ORD504430</t>
  </si>
  <si>
    <t>ORD506872</t>
  </si>
  <si>
    <t>ORD511165</t>
  </si>
  <si>
    <t>CUST11102</t>
  </si>
  <si>
    <t>Customer 1102</t>
  </si>
  <si>
    <t>ORD507775</t>
  </si>
  <si>
    <t>ORD509385</t>
  </si>
  <si>
    <t>ORD509057</t>
  </si>
  <si>
    <t>ORD507495</t>
  </si>
  <si>
    <t>ORD507710</t>
  </si>
  <si>
    <t>ORD509079</t>
  </si>
  <si>
    <t>ORD507274</t>
  </si>
  <si>
    <t>ORD510502</t>
  </si>
  <si>
    <t>ORD501297</t>
  </si>
  <si>
    <t>ORD505687</t>
  </si>
  <si>
    <t>ORD505433</t>
  </si>
  <si>
    <t>ORD501274</t>
  </si>
  <si>
    <t>ORD509726</t>
  </si>
  <si>
    <t>ORD508082</t>
  </si>
  <si>
    <t>ORD510470</t>
  </si>
  <si>
    <t>ORD506317</t>
  </si>
  <si>
    <t>ORD505734</t>
  </si>
  <si>
    <t>ORD503293</t>
  </si>
  <si>
    <t>ORD507317</t>
  </si>
  <si>
    <t>ORD504652</t>
  </si>
  <si>
    <t>ORD506362</t>
  </si>
  <si>
    <t>ORD507764</t>
  </si>
  <si>
    <t>ORD502376</t>
  </si>
  <si>
    <t>ORD507064</t>
  </si>
  <si>
    <t>ORD500972</t>
  </si>
  <si>
    <t>ORD510900</t>
  </si>
  <si>
    <t>ORD508077</t>
  </si>
  <si>
    <t>ORD502212</t>
  </si>
  <si>
    <t>ORD503464</t>
  </si>
  <si>
    <t>ORD503109</t>
  </si>
  <si>
    <t>ORD502403</t>
  </si>
  <si>
    <t>ORD503155</t>
  </si>
  <si>
    <t>ORD502557</t>
  </si>
  <si>
    <t>ORD507684</t>
  </si>
  <si>
    <t>ORD511930</t>
  </si>
  <si>
    <t>ORD505918</t>
  </si>
  <si>
    <t>ORD509942</t>
  </si>
  <si>
    <t>ORD510175</t>
  </si>
  <si>
    <t>ORD510975</t>
  </si>
  <si>
    <t>ORD511072</t>
  </si>
  <si>
    <t>ORD507512</t>
  </si>
  <si>
    <t>ORD500891</t>
  </si>
  <si>
    <t>ORD502001</t>
  </si>
  <si>
    <t>ORD510973</t>
  </si>
  <si>
    <t>ORD502219</t>
  </si>
  <si>
    <t>CUST10442</t>
  </si>
  <si>
    <t>Customer 442</t>
  </si>
  <si>
    <t>ORD501234</t>
  </si>
  <si>
    <t>ORD508618</t>
  </si>
  <si>
    <t>ORD500050</t>
  </si>
  <si>
    <t>CUST10946</t>
  </si>
  <si>
    <t>Customer 946</t>
  </si>
  <si>
    <t>ORD504882</t>
  </si>
  <si>
    <t>ORD501131</t>
  </si>
  <si>
    <t>ORD504594</t>
  </si>
  <si>
    <t>ORD500320</t>
  </si>
  <si>
    <t>ORD506486</t>
  </si>
  <si>
    <t>ORD505059</t>
  </si>
  <si>
    <t>ORD505673</t>
  </si>
  <si>
    <t>ORD509669</t>
  </si>
  <si>
    <t>ORD503670</t>
  </si>
  <si>
    <t>ORD511801</t>
  </si>
  <si>
    <t>ORD509411</t>
  </si>
  <si>
    <t>ORD511394</t>
  </si>
  <si>
    <t>ORD502170</t>
  </si>
  <si>
    <t>ORD501882</t>
  </si>
  <si>
    <t>ORD508246</t>
  </si>
  <si>
    <t>ORD511047</t>
  </si>
  <si>
    <t>ORD510018</t>
  </si>
  <si>
    <t>ORD508227</t>
  </si>
  <si>
    <t>ORD511389</t>
  </si>
  <si>
    <t>ORD505993</t>
  </si>
  <si>
    <t>ORD510405</t>
  </si>
  <si>
    <t>ORD510263</t>
  </si>
  <si>
    <t>ORD504158</t>
  </si>
  <si>
    <t>ORD503767</t>
  </si>
  <si>
    <t>ORD507665</t>
  </si>
  <si>
    <t>ORD507363</t>
  </si>
  <si>
    <t>ORD506052</t>
  </si>
  <si>
    <t>ORD510700</t>
  </si>
  <si>
    <t>ORD502757</t>
  </si>
  <si>
    <t>ORD504073</t>
  </si>
  <si>
    <t>ORD501178</t>
  </si>
  <si>
    <t>ORD509797</t>
  </si>
  <si>
    <t>ORD501859</t>
  </si>
  <si>
    <t>ORD504413</t>
  </si>
  <si>
    <t>ORD502843</t>
  </si>
  <si>
    <t>ORD509034</t>
  </si>
  <si>
    <t>ORD507638</t>
  </si>
  <si>
    <t>ORD505846</t>
  </si>
  <si>
    <t>ORD509029</t>
  </si>
  <si>
    <t>ORD508669</t>
  </si>
  <si>
    <t>ORD501974</t>
  </si>
  <si>
    <t>ORD509347</t>
  </si>
  <si>
    <t>ORD500181</t>
  </si>
  <si>
    <t>ORD504885</t>
  </si>
  <si>
    <t>ORD501686</t>
  </si>
  <si>
    <t>ORD505399</t>
  </si>
  <si>
    <t>ORD502073</t>
  </si>
  <si>
    <t>ORD501564</t>
  </si>
  <si>
    <t>ORD509051</t>
  </si>
  <si>
    <t>ORD504615</t>
  </si>
  <si>
    <t>ORD509121</t>
  </si>
  <si>
    <t>ORD509858</t>
  </si>
  <si>
    <t>ORD500666</t>
  </si>
  <si>
    <t>ORD506837</t>
  </si>
  <si>
    <t>ORD504177</t>
  </si>
  <si>
    <t>ORD509308</t>
  </si>
  <si>
    <t>ORD507449</t>
  </si>
  <si>
    <t>ORD504733</t>
  </si>
  <si>
    <t>ORD507135</t>
  </si>
  <si>
    <t>ORD506671</t>
  </si>
  <si>
    <t>ORD502094</t>
  </si>
  <si>
    <t>ORD501905</t>
  </si>
  <si>
    <t>ORD502647</t>
  </si>
  <si>
    <t>ORD510456</t>
  </si>
  <si>
    <t>CUST10659</t>
  </si>
  <si>
    <t>Customer 659</t>
  </si>
  <si>
    <t>ORD510578</t>
  </si>
  <si>
    <t>ORD504936</t>
  </si>
  <si>
    <t>ORD500459</t>
  </si>
  <si>
    <t>ORD508189</t>
  </si>
  <si>
    <t>ORD500939</t>
  </si>
  <si>
    <t>ORD511939</t>
  </si>
  <si>
    <t>ORD510468</t>
  </si>
  <si>
    <t>ORD507224</t>
  </si>
  <si>
    <t>ORD505686</t>
  </si>
  <si>
    <t>ORD511970</t>
  </si>
  <si>
    <t>ORD505034</t>
  </si>
  <si>
    <t>ORD507114</t>
  </si>
  <si>
    <t>ORD502444</t>
  </si>
  <si>
    <t>ORD510482</t>
  </si>
  <si>
    <t>ORD503579</t>
  </si>
  <si>
    <t>ORD500868</t>
  </si>
  <si>
    <t>ORD504480</t>
  </si>
  <si>
    <t>ORD501053</t>
  </si>
  <si>
    <t>ORD511715</t>
  </si>
  <si>
    <t>ORD508338</t>
  </si>
  <si>
    <t>ORD503777</t>
  </si>
  <si>
    <t>ORD501885</t>
  </si>
  <si>
    <t>ORD504156</t>
  </si>
  <si>
    <t>ORD506278</t>
  </si>
  <si>
    <t>ORD509248</t>
  </si>
  <si>
    <t>ORD505546</t>
  </si>
  <si>
    <t>ORD500061</t>
  </si>
  <si>
    <t>ORD506239</t>
  </si>
  <si>
    <t>ORD510284</t>
  </si>
  <si>
    <t>ORD503854</t>
  </si>
  <si>
    <t>ORD503229</t>
  </si>
  <si>
    <t>ORD504302</t>
  </si>
  <si>
    <t>ORD508923</t>
  </si>
  <si>
    <t>ORD508233</t>
  </si>
  <si>
    <t>ORD506306</t>
  </si>
  <si>
    <t>ORD506941</t>
  </si>
  <si>
    <t>ORD504394</t>
  </si>
  <si>
    <t>ORD501349</t>
  </si>
  <si>
    <t>CUST12122</t>
  </si>
  <si>
    <t>Customer 2122</t>
  </si>
  <si>
    <t>ORD504350</t>
  </si>
  <si>
    <t>ORD501455</t>
  </si>
  <si>
    <t>ORD503342</t>
  </si>
  <si>
    <t>ORD507838</t>
  </si>
  <si>
    <t>ORD511317</t>
  </si>
  <si>
    <t>ORD508428</t>
  </si>
  <si>
    <t>ORD507896</t>
  </si>
  <si>
    <t>ORD501610</t>
  </si>
  <si>
    <t>ORD507148</t>
  </si>
  <si>
    <t>ORD507513</t>
  </si>
  <si>
    <t>ORD507167</t>
  </si>
  <si>
    <t>ORD504411</t>
  </si>
  <si>
    <t>ORD511114</t>
  </si>
  <si>
    <t>ORD500649</t>
  </si>
  <si>
    <t>ORD505226</t>
  </si>
  <si>
    <t>ORD500170</t>
  </si>
  <si>
    <t>ORD509549</t>
  </si>
  <si>
    <t>ORD501026</t>
  </si>
  <si>
    <t>ORD502929</t>
  </si>
  <si>
    <t>ORD510907</t>
  </si>
  <si>
    <t>ORD511496</t>
  </si>
  <si>
    <t>ORD505699</t>
  </si>
  <si>
    <t>ORD509977</t>
  </si>
  <si>
    <t>ORD502396</t>
  </si>
  <si>
    <t>ORD509141</t>
  </si>
  <si>
    <t>ORD510890</t>
  </si>
  <si>
    <t>ORD509122</t>
  </si>
  <si>
    <t>ORD506776</t>
  </si>
  <si>
    <t>ORD510412</t>
  </si>
  <si>
    <t>ORD507754</t>
  </si>
  <si>
    <t>ORD500779</t>
  </si>
  <si>
    <t>ORD509290</t>
  </si>
  <si>
    <t>ORD508244</t>
  </si>
  <si>
    <t>ORD508376</t>
  </si>
  <si>
    <t>ORD511591</t>
  </si>
  <si>
    <t>ORD511663</t>
  </si>
  <si>
    <t>ORD509256</t>
  </si>
  <si>
    <t>ORD506613</t>
  </si>
  <si>
    <t>ORD505757</t>
  </si>
  <si>
    <t>ORD503609</t>
  </si>
  <si>
    <t>ORD502527</t>
  </si>
  <si>
    <t>ORD501958</t>
  </si>
  <si>
    <t>ORD505025</t>
  </si>
  <si>
    <t>ORD505128</t>
  </si>
  <si>
    <t>ORD501449</t>
  </si>
  <si>
    <t>ORD506661</t>
  </si>
  <si>
    <t>ORD511398</t>
  </si>
  <si>
    <t>ORD502321</t>
  </si>
  <si>
    <t>ORD505899</t>
  </si>
  <si>
    <t>ORD503988</t>
  </si>
  <si>
    <t>ORD503221</t>
  </si>
  <si>
    <t>ORD508801</t>
  </si>
  <si>
    <t>ORD509777</t>
  </si>
  <si>
    <t>ORD508719</t>
  </si>
  <si>
    <t>ORD511125</t>
  </si>
  <si>
    <t>ORD501339</t>
  </si>
  <si>
    <t>ORD502401</t>
  </si>
  <si>
    <t>ORD504957</t>
  </si>
  <si>
    <t>ORD501370</t>
  </si>
  <si>
    <t>ORD507051</t>
  </si>
  <si>
    <t>ORD507102</t>
  </si>
  <si>
    <t>ORD508731</t>
  </si>
  <si>
    <t>ORD508419</t>
  </si>
  <si>
    <t>ORD502000</t>
  </si>
  <si>
    <t>ORD502840</t>
  </si>
  <si>
    <t>ORD511723</t>
  </si>
  <si>
    <t>ORD507321</t>
  </si>
  <si>
    <t>ORD509268</t>
  </si>
  <si>
    <t>ORD506972</t>
  </si>
  <si>
    <t>ORD503319</t>
  </si>
  <si>
    <t>ORD501760</t>
  </si>
  <si>
    <t>ORD508543</t>
  </si>
  <si>
    <t>ORD511188</t>
  </si>
  <si>
    <t>ORD504920</t>
  </si>
  <si>
    <t>ORD506771</t>
  </si>
  <si>
    <t>ORD504879</t>
  </si>
  <si>
    <t>ORD511766</t>
  </si>
  <si>
    <t>ORD506620</t>
  </si>
  <si>
    <t>ORD503921</t>
  </si>
  <si>
    <t>ORD511638</t>
  </si>
  <si>
    <t>ORD507070</t>
  </si>
  <si>
    <t>ORD508943</t>
  </si>
  <si>
    <t>ORD509019</t>
  </si>
  <si>
    <t>ORD509546</t>
  </si>
  <si>
    <t>ORD501076</t>
  </si>
  <si>
    <t>CUST11997</t>
  </si>
  <si>
    <t>Customer 1997</t>
  </si>
  <si>
    <t>ORD505563</t>
  </si>
  <si>
    <t>ORD509116</t>
  </si>
  <si>
    <t>ORD511054</t>
  </si>
  <si>
    <t>ORD509654</t>
  </si>
  <si>
    <t>ORD511962</t>
  </si>
  <si>
    <t>ORD508176</t>
  </si>
  <si>
    <t>ORD501430</t>
  </si>
  <si>
    <t>ORD501432</t>
  </si>
  <si>
    <t>ORD511864</t>
  </si>
  <si>
    <t>ORD508689</t>
  </si>
  <si>
    <t>ORD509869</t>
  </si>
  <si>
    <t>ORD505780</t>
  </si>
  <si>
    <t>ORD505709</t>
  </si>
  <si>
    <t>ORD504360</t>
  </si>
  <si>
    <t>ORD505833</t>
  </si>
  <si>
    <t>ORD503065</t>
  </si>
  <si>
    <t>ORD505083</t>
  </si>
  <si>
    <t>ORD506413</t>
  </si>
  <si>
    <t>ORD502484</t>
  </si>
  <si>
    <t>ORD504182</t>
  </si>
  <si>
    <t>ORD510532</t>
  </si>
  <si>
    <t>ORD511384</t>
  </si>
  <si>
    <t>ORD501681</t>
  </si>
  <si>
    <t>ORD501195</t>
  </si>
  <si>
    <t>ORD501271</t>
  </si>
  <si>
    <t>ORD508452</t>
  </si>
  <si>
    <t>ORD511282</t>
  </si>
  <si>
    <t>ORD503184</t>
  </si>
  <si>
    <t>ORD505239</t>
  </si>
  <si>
    <t>ORD507672</t>
  </si>
  <si>
    <t>ORD508628</t>
  </si>
  <si>
    <t>ORD509996</t>
  </si>
  <si>
    <t>ORD511960</t>
  </si>
  <si>
    <t>ORD506736</t>
  </si>
  <si>
    <t>ORD505868</t>
  </si>
  <si>
    <t>ORD501839</t>
  </si>
  <si>
    <t>ORD505975</t>
  </si>
  <si>
    <t>ORD501577</t>
  </si>
  <si>
    <t>ORD503032</t>
  </si>
  <si>
    <t>ORD505997</t>
  </si>
  <si>
    <t>ORD511458</t>
  </si>
  <si>
    <t>ORD510484</t>
  </si>
  <si>
    <t>ORD506236</t>
  </si>
  <si>
    <t>ORD506873</t>
  </si>
  <si>
    <t>ORD510866</t>
  </si>
  <si>
    <t>ORD508651</t>
  </si>
  <si>
    <t>ORD511341</t>
  </si>
  <si>
    <t>ORD507077</t>
  </si>
  <si>
    <t>ORD507330</t>
  </si>
  <si>
    <t>ORD507807</t>
  </si>
  <si>
    <t>ORD504902</t>
  </si>
  <si>
    <t>ORD501529</t>
  </si>
  <si>
    <t>ORD503520</t>
  </si>
  <si>
    <t>ORD501289</t>
  </si>
  <si>
    <t>ORD509124</t>
  </si>
  <si>
    <t>ORD511815</t>
  </si>
  <si>
    <t>ORD503250</t>
  </si>
  <si>
    <t>ORD510711</t>
  </si>
  <si>
    <t>ORD503020</t>
  </si>
  <si>
    <t>ORD508305</t>
  </si>
  <si>
    <t>ORD508537</t>
  </si>
  <si>
    <t>ORD500259</t>
  </si>
  <si>
    <t>ORD503580</t>
  </si>
  <si>
    <t>ORD510277</t>
  </si>
  <si>
    <t>ORD508456</t>
  </si>
  <si>
    <t>ORD504642</t>
  </si>
  <si>
    <t>ORD511543</t>
  </si>
  <si>
    <t>ORD500854</t>
  </si>
  <si>
    <t>ORD509364</t>
  </si>
  <si>
    <t>ORD511348</t>
  </si>
  <si>
    <t>ORD507781</t>
  </si>
  <si>
    <t>ORD505790</t>
  </si>
  <si>
    <t>ORD500830</t>
  </si>
  <si>
    <t>ORD502528</t>
  </si>
  <si>
    <t>ORD510788</t>
  </si>
  <si>
    <t>ORD507989</t>
  </si>
  <si>
    <t>ORD504079</t>
  </si>
  <si>
    <t>ORD504995</t>
  </si>
  <si>
    <t>ORD507575</t>
  </si>
  <si>
    <t>ORD511471</t>
  </si>
  <si>
    <t>ORD502217</t>
  </si>
  <si>
    <t>ORD511609</t>
  </si>
  <si>
    <t>ORD509012</t>
  </si>
  <si>
    <t>ORD506043</t>
  </si>
  <si>
    <t>ORD501392</t>
  </si>
  <si>
    <t>ORD509938</t>
  </si>
  <si>
    <t>ORD508610</t>
  </si>
  <si>
    <t>ORD507905</t>
  </si>
  <si>
    <t>ORD511838</t>
  </si>
  <si>
    <t>ORD506929</t>
  </si>
  <si>
    <t>ORD507140</t>
  </si>
  <si>
    <t>ORD500072</t>
  </si>
  <si>
    <t>ORD501807</t>
  </si>
  <si>
    <t>ORD500094</t>
  </si>
  <si>
    <t>ORD501273</t>
  </si>
  <si>
    <t>ORD500212</t>
  </si>
  <si>
    <t>ORD509140</t>
  </si>
  <si>
    <t>ORD504368</t>
  </si>
  <si>
    <t>ORD511999</t>
  </si>
  <si>
    <t>ORD511345</t>
  </si>
  <si>
    <t>ORD508449</t>
  </si>
  <si>
    <t>ORD510643</t>
  </si>
  <si>
    <t>ORD511002</t>
  </si>
  <si>
    <t>ORD511824</t>
  </si>
  <si>
    <t>ORD501828</t>
  </si>
  <si>
    <t>ORD509785</t>
  </si>
  <si>
    <t>ORD504054</t>
  </si>
  <si>
    <t>ORD511916</t>
  </si>
  <si>
    <t>ORD500774</t>
  </si>
  <si>
    <t>ORD502765</t>
  </si>
  <si>
    <t>ORD509522</t>
  </si>
  <si>
    <t>ORD504968</t>
  </si>
  <si>
    <t>ORD507016</t>
  </si>
  <si>
    <t>ORD510131</t>
  </si>
  <si>
    <t>ORD507694</t>
  </si>
  <si>
    <t>ORD504721</t>
  </si>
  <si>
    <t>ORD506890</t>
  </si>
  <si>
    <t>ORD511318</t>
  </si>
  <si>
    <t>ORD509929</t>
  </si>
  <si>
    <t>ORD507056</t>
  </si>
  <si>
    <t>ORD501190</t>
  </si>
  <si>
    <t>ORD502391</t>
  </si>
  <si>
    <t>ORD503884</t>
  </si>
  <si>
    <t>ORD505877</t>
  </si>
  <si>
    <t>ORD504881</t>
  </si>
  <si>
    <t>ORD502524</t>
  </si>
  <si>
    <t>ORD501511</t>
  </si>
  <si>
    <t>ORD508230</t>
  </si>
  <si>
    <t>ORD506031</t>
  </si>
  <si>
    <t>ORD507336</t>
  </si>
  <si>
    <t>ORD504792</t>
  </si>
  <si>
    <t>ORD507085</t>
  </si>
  <si>
    <t>ORD500516</t>
  </si>
  <si>
    <t>ORD502549</t>
  </si>
  <si>
    <t>ORD501490</t>
  </si>
  <si>
    <t>ORD509670</t>
  </si>
  <si>
    <t>ORD511976</t>
  </si>
  <si>
    <t>ORD501229</t>
  </si>
  <si>
    <t>ORD505251</t>
  </si>
  <si>
    <t>ORD501254</t>
  </si>
  <si>
    <t>ORD503618</t>
  </si>
  <si>
    <t>ORD510410</t>
  </si>
  <si>
    <t>ORD502455</t>
  </si>
  <si>
    <t>ORD508393</t>
  </si>
  <si>
    <t>ORD504509</t>
  </si>
  <si>
    <t>ORD510819</t>
  </si>
  <si>
    <t>ORD500028</t>
  </si>
  <si>
    <t>ORD511181</t>
  </si>
  <si>
    <t>ORD511306</t>
  </si>
  <si>
    <t>ORD508237</t>
  </si>
  <si>
    <t>ORD506186</t>
  </si>
  <si>
    <t>ORD510873</t>
  </si>
  <si>
    <t>ORD502605</t>
  </si>
  <si>
    <t>ORD503598</t>
  </si>
  <si>
    <t>ORD508306</t>
  </si>
  <si>
    <t>ORD504938</t>
  </si>
  <si>
    <t>ORD511268</t>
  </si>
  <si>
    <t>ORD504928</t>
  </si>
  <si>
    <t>ORD506059</t>
  </si>
  <si>
    <t>ORD506597</t>
  </si>
  <si>
    <t>ORD505922</t>
  </si>
  <si>
    <t>ORD504734</t>
  </si>
  <si>
    <t>ORD500019</t>
  </si>
  <si>
    <t>ORD500044</t>
  </si>
  <si>
    <t>ORD508127</t>
  </si>
  <si>
    <t>ORD502352</t>
  </si>
  <si>
    <t>ORD501595</t>
  </si>
  <si>
    <t>ORD508516</t>
  </si>
  <si>
    <t>ORD505348</t>
  </si>
  <si>
    <t>ORD501847</t>
  </si>
  <si>
    <t>ORD500244</t>
  </si>
  <si>
    <t>ORD507153</t>
  </si>
  <si>
    <t>ORD509683</t>
  </si>
  <si>
    <t>ORD505587</t>
  </si>
  <si>
    <t>ORD500382</t>
  </si>
  <si>
    <t>ORD501247</t>
  </si>
  <si>
    <t>ORD510109</t>
  </si>
  <si>
    <t>ORD502369</t>
  </si>
  <si>
    <t>ORD506793</t>
  </si>
  <si>
    <t>ORD511479</t>
  </si>
  <si>
    <t>ORD510913</t>
  </si>
  <si>
    <t>ORD510801</t>
  </si>
  <si>
    <t>ORD508290</t>
  </si>
  <si>
    <t>ORD508423</t>
  </si>
  <si>
    <t>ORD500009</t>
  </si>
  <si>
    <t>ORD505281</t>
  </si>
  <si>
    <t>ORD502050</t>
  </si>
  <si>
    <t>ORD503599</t>
  </si>
  <si>
    <t>ORD500204</t>
  </si>
  <si>
    <t>ORD504275</t>
  </si>
  <si>
    <t>ORD506450</t>
  </si>
  <si>
    <t>ORD507137</t>
  </si>
  <si>
    <t>ORD500357</t>
  </si>
  <si>
    <t>ORD510752</t>
  </si>
  <si>
    <t>ORD506142</t>
  </si>
  <si>
    <t>ORD506663</t>
  </si>
  <si>
    <t>ORD510735</t>
  </si>
  <si>
    <t>ORD510463</t>
  </si>
  <si>
    <t>ORD511832</t>
  </si>
  <si>
    <t>ORD500256</t>
  </si>
  <si>
    <t>ORD512000</t>
  </si>
  <si>
    <t>ORD508033</t>
  </si>
  <si>
    <t>ORD505806</t>
  </si>
  <si>
    <t>ORD510371</t>
  </si>
  <si>
    <t>ORD503932</t>
  </si>
  <si>
    <t>ORD510381</t>
  </si>
  <si>
    <t>ORD511334</t>
  </si>
  <si>
    <t>ORD502894</t>
  </si>
  <si>
    <t>ORD503381</t>
  </si>
  <si>
    <t>ORD511679</t>
  </si>
  <si>
    <t>ORD502204</t>
  </si>
  <si>
    <t>ORD504017</t>
  </si>
  <si>
    <t>ORD507241</t>
  </si>
  <si>
    <t>ORD511466</t>
  </si>
  <si>
    <t>ORD505579</t>
  </si>
  <si>
    <t>ORD504461</t>
  </si>
  <si>
    <t>ORD509907</t>
  </si>
  <si>
    <t>ORD507985</t>
  </si>
  <si>
    <t>ORD510457</t>
  </si>
  <si>
    <t>ORD509740</t>
  </si>
  <si>
    <t>ORD502438</t>
  </si>
  <si>
    <t>ORD503758</t>
  </si>
  <si>
    <t>ORD502460</t>
  </si>
  <si>
    <t>ORD501045</t>
  </si>
  <si>
    <t>ORD506296</t>
  </si>
  <si>
    <t>ORD509835</t>
  </si>
  <si>
    <t>ORD510442</t>
  </si>
  <si>
    <t>ORD504781</t>
  </si>
  <si>
    <t>ORD501971</t>
  </si>
  <si>
    <t>ORD504380</t>
  </si>
  <si>
    <t>ORD504101</t>
  </si>
  <si>
    <t>ORD507510</t>
  </si>
  <si>
    <t>ORD500020</t>
  </si>
  <si>
    <t>ORD511797</t>
  </si>
  <si>
    <t>ORD510762</t>
  </si>
  <si>
    <t>ORD502138</t>
  </si>
  <si>
    <t>ORD506761</t>
  </si>
  <si>
    <t>ORD509030</t>
  </si>
  <si>
    <t>ORD511077</t>
  </si>
  <si>
    <t>ORD505362</t>
  </si>
  <si>
    <t>ORD503975</t>
  </si>
  <si>
    <t>ORD508160</t>
  </si>
  <si>
    <t>ORD511131</t>
  </si>
  <si>
    <t>ORD509132</t>
  </si>
  <si>
    <t>ORD507456</t>
  </si>
  <si>
    <t>ORD510199</t>
  </si>
  <si>
    <t>ORD502005</t>
  </si>
  <si>
    <t>ORD504031</t>
  </si>
  <si>
    <t>ORD503564</t>
  </si>
  <si>
    <t>ORD503450</t>
  </si>
  <si>
    <t>ORD505013</t>
  </si>
  <si>
    <t>ORD502277</t>
  </si>
  <si>
    <t>ORD509826</t>
  </si>
  <si>
    <t>ORD510758</t>
  </si>
  <si>
    <t>ORD504752</t>
  </si>
  <si>
    <t>ORD511283</t>
  </si>
  <si>
    <t>ORD501621</t>
  </si>
  <si>
    <t>ORD506074</t>
  </si>
  <si>
    <t>ORD507458</t>
  </si>
  <si>
    <t>ORD502326</t>
  </si>
  <si>
    <t>ORD508658</t>
  </si>
  <si>
    <t>ORD503961</t>
  </si>
  <si>
    <t>ORD510160</t>
  </si>
  <si>
    <t>ORD501669</t>
  </si>
  <si>
    <t>ORD502548</t>
  </si>
  <si>
    <t>ORD502689</t>
  </si>
  <si>
    <t>ORD501929</t>
  </si>
  <si>
    <t>ORD508199</t>
  </si>
  <si>
    <t>ORD500435</t>
  </si>
  <si>
    <t>ORD509085</t>
  </si>
  <si>
    <t>ORD508461</t>
  </si>
  <si>
    <t>ORD500749</t>
  </si>
  <si>
    <t>ORD509340</t>
  </si>
  <si>
    <t>ORD503631</t>
  </si>
  <si>
    <t>ORD505292</t>
  </si>
  <si>
    <t>ORD506828</t>
  </si>
  <si>
    <t>ORD509539</t>
  </si>
  <si>
    <t>ORD500319</t>
  </si>
  <si>
    <t>ORD501034</t>
  </si>
  <si>
    <t>ORD502332</t>
  </si>
  <si>
    <t>ORD500993</t>
  </si>
  <si>
    <t>ORD502322</t>
  </si>
  <si>
    <t>ORD507410</t>
  </si>
  <si>
    <t>ORD508969</t>
  </si>
  <si>
    <t>ORD511626</t>
  </si>
  <si>
    <t>ORD508535</t>
  </si>
  <si>
    <t>ORD504962</t>
  </si>
  <si>
    <t>ORD511321</t>
  </si>
  <si>
    <t>ORD506727</t>
  </si>
  <si>
    <t>ORD501808</t>
  </si>
  <si>
    <t>ORD506877</t>
  </si>
  <si>
    <t>ORD511249</t>
  </si>
  <si>
    <t>ORD504257</t>
  </si>
  <si>
    <t>ORD501964</t>
  </si>
  <si>
    <t>ORD505479</t>
  </si>
  <si>
    <t>ORD511972</t>
  </si>
  <si>
    <t>ORD506499</t>
  </si>
  <si>
    <t>ORD505470</t>
  </si>
  <si>
    <t>ORD511369</t>
  </si>
  <si>
    <t>ORD508566</t>
  </si>
  <si>
    <t>ORD510541</t>
  </si>
  <si>
    <t>ORD506460</t>
  </si>
  <si>
    <t>ORD509815</t>
  </si>
  <si>
    <t>ORD500307</t>
  </si>
  <si>
    <t>ORD509354</t>
  </si>
  <si>
    <t>ORD507706</t>
  </si>
  <si>
    <t>ORD501091</t>
  </si>
  <si>
    <t>ORD506314</t>
  </si>
  <si>
    <t>ORD511691</t>
  </si>
  <si>
    <t>ORD505556</t>
  </si>
  <si>
    <t>ORD500423</t>
  </si>
  <si>
    <t>ORD502645</t>
  </si>
  <si>
    <t>ORD503861</t>
  </si>
  <si>
    <t>ORD500739</t>
  </si>
  <si>
    <t>ORD506235</t>
  </si>
  <si>
    <t>ORD504396</t>
  </si>
  <si>
    <t>ORD502606</t>
  </si>
  <si>
    <t>ORD510445</t>
  </si>
  <si>
    <t>ORD509286</t>
  </si>
  <si>
    <t>ORD511056</t>
  </si>
  <si>
    <t>ORD503233</t>
  </si>
  <si>
    <t>ORD500466</t>
  </si>
  <si>
    <t>ORD501991</t>
  </si>
  <si>
    <t>ORD505382</t>
  </si>
  <si>
    <t>ORD511613</t>
  </si>
  <si>
    <t>ORD502943</t>
  </si>
  <si>
    <t>ORD503851</t>
  </si>
  <si>
    <t>ORD501981</t>
  </si>
  <si>
    <t>ORD505821</t>
  </si>
  <si>
    <t>ORD507482</t>
  </si>
  <si>
    <t>ORD508657</t>
  </si>
  <si>
    <t>ORD502632</t>
  </si>
  <si>
    <t>ORD500855</t>
  </si>
  <si>
    <t>ORD503825</t>
  </si>
  <si>
    <t>ORD505621</t>
  </si>
  <si>
    <t>ORD507487</t>
  </si>
  <si>
    <t>ORD502323</t>
  </si>
  <si>
    <t>ORD511286</t>
  </si>
  <si>
    <t>ORD505017</t>
  </si>
  <si>
    <t>ORD509682</t>
  </si>
  <si>
    <t>ORD504134</t>
  </si>
  <si>
    <t>ORD504056</t>
  </si>
  <si>
    <t>ORD507661</t>
  </si>
  <si>
    <t>ORD506244</t>
  </si>
  <si>
    <t>ORD506259</t>
  </si>
  <si>
    <t>ORD500873</t>
  </si>
  <si>
    <t>ORD500070</t>
  </si>
  <si>
    <t>ORD509618</t>
  </si>
  <si>
    <t>ORD503136</t>
  </si>
  <si>
    <t>ORD500909</t>
  </si>
  <si>
    <t>ORD511485</t>
  </si>
  <si>
    <t>ORD510074</t>
  </si>
  <si>
    <t>ORD504369</t>
  </si>
  <si>
    <t>ORD509436</t>
  </si>
  <si>
    <t>ORD505401</t>
  </si>
  <si>
    <t>ORD507949</t>
  </si>
  <si>
    <t>ORD506077</t>
  </si>
  <si>
    <t>ORD500650</t>
  </si>
  <si>
    <t>ORD506509</t>
  </si>
  <si>
    <t>ORD501783</t>
  </si>
  <si>
    <t>ORD507852</t>
  </si>
  <si>
    <t>ORD509447</t>
  </si>
  <si>
    <t>ORD511965</t>
  </si>
  <si>
    <t>ORD502784</t>
  </si>
  <si>
    <t>ORD507301</t>
  </si>
  <si>
    <t>ORD507538</t>
  </si>
  <si>
    <t>ORD500166</t>
  </si>
  <si>
    <t>ORD500087</t>
  </si>
  <si>
    <t>ORD511635</t>
  </si>
  <si>
    <t>ORD502088</t>
  </si>
  <si>
    <t>ORD501209</t>
  </si>
  <si>
    <t>ORD501596</t>
  </si>
  <si>
    <t>ORD502678</t>
  </si>
  <si>
    <t>ORD503706</t>
  </si>
  <si>
    <t>ORD501008</t>
  </si>
  <si>
    <t>ORD506646</t>
  </si>
  <si>
    <t>ORD509469</t>
  </si>
  <si>
    <t>ORD500986</t>
  </si>
  <si>
    <t>ORD511812</t>
  </si>
  <si>
    <t>ORD506435</t>
  </si>
  <si>
    <t>ORD506996</t>
  </si>
  <si>
    <t>ORD505467</t>
  </si>
  <si>
    <t>ORD509885</t>
  </si>
  <si>
    <t>ORD506706</t>
  </si>
  <si>
    <t>ORD509489</t>
  </si>
  <si>
    <t>ORD504515</t>
  </si>
  <si>
    <t>ORD509397</t>
  </si>
  <si>
    <t>ORD508627</t>
  </si>
  <si>
    <t>ORD504701</t>
  </si>
  <si>
    <t>ORD508328</t>
  </si>
  <si>
    <t>ORD500223</t>
  </si>
  <si>
    <t>ORD502390</t>
  </si>
  <si>
    <t>ORD507172</t>
  </si>
  <si>
    <t>ORD505808</t>
  </si>
  <si>
    <t>ORD510988</t>
  </si>
  <si>
    <t>ORD506227</t>
  </si>
  <si>
    <t>ORD509407</t>
  </si>
  <si>
    <t>ORD511419</t>
  </si>
  <si>
    <t>ORD501231</t>
  </si>
  <si>
    <t>ORD510302</t>
  </si>
  <si>
    <t>ORD504367</t>
  </si>
  <si>
    <t>ORD510388</t>
  </si>
  <si>
    <t>ORD510367</t>
  </si>
  <si>
    <t>ORD504270</t>
  </si>
  <si>
    <t>ORD505443</t>
  </si>
  <si>
    <t>ORD502696</t>
  </si>
  <si>
    <t>ORD511469</t>
  </si>
  <si>
    <t>ORD502531</t>
  </si>
  <si>
    <t>ORD505468</t>
  </si>
  <si>
    <t>ORD507774</t>
  </si>
  <si>
    <t>ORD506921</t>
  </si>
  <si>
    <t>ORD502479</t>
  </si>
  <si>
    <t>ORD503535</t>
  </si>
  <si>
    <t>ORD503617</t>
  </si>
  <si>
    <t>ORD504915</t>
  </si>
  <si>
    <t>ORD510981</t>
  </si>
  <si>
    <t>ORD510411</t>
  </si>
  <si>
    <t>ORD506869</t>
  </si>
  <si>
    <t>ORD505644</t>
  </si>
  <si>
    <t>ORD501307</t>
  </si>
  <si>
    <t>ORD500036</t>
  </si>
  <si>
    <t>ORD510245</t>
  </si>
  <si>
    <t>ORD506055</t>
  </si>
  <si>
    <t>ORD510450</t>
  </si>
  <si>
    <t>ORD505493</t>
  </si>
  <si>
    <t>ORD510019</t>
  </si>
  <si>
    <t>ORD502128</t>
  </si>
  <si>
    <t>ORD505697</t>
  </si>
  <si>
    <t>ORD503764</t>
  </si>
  <si>
    <t>ORD505655</t>
  </si>
  <si>
    <t>ORD502035</t>
  </si>
  <si>
    <t>ORD509156</t>
  </si>
  <si>
    <t>ORD507711</t>
  </si>
  <si>
    <t>ORD509945</t>
  </si>
  <si>
    <t>ORD501680</t>
  </si>
  <si>
    <t>ORD508491</t>
  </si>
  <si>
    <t>ORD510553</t>
  </si>
  <si>
    <t>ORD504997</t>
  </si>
  <si>
    <t>ORD509212</t>
  </si>
  <si>
    <t>ORD502766</t>
  </si>
  <si>
    <t>ORD509805</t>
  </si>
  <si>
    <t>ORD510688</t>
  </si>
  <si>
    <t>ORD501705</t>
  </si>
  <si>
    <t>ORD509533</t>
  </si>
  <si>
    <t>ORD504231</t>
  </si>
  <si>
    <t>ORD510039</t>
  </si>
  <si>
    <t>ORD509997</t>
  </si>
  <si>
    <t>ORD511442</t>
  </si>
  <si>
    <t>ORD503062</t>
  </si>
  <si>
    <t>ORD500997</t>
  </si>
  <si>
    <t>ORD504206</t>
  </si>
  <si>
    <t>ORD506412</t>
  </si>
  <si>
    <t>ORD506026</t>
  </si>
  <si>
    <t>ORD505507</t>
  </si>
  <si>
    <t>ORD511592</t>
  </si>
  <si>
    <t>ORD508844</t>
  </si>
  <si>
    <t>ORD507127</t>
  </si>
  <si>
    <t>ORD500270</t>
  </si>
  <si>
    <t>ORD500784</t>
  </si>
  <si>
    <t>ORD505854</t>
  </si>
  <si>
    <t>ORD504633</t>
  </si>
  <si>
    <t>ORD501320</t>
  </si>
  <si>
    <t>ORD507107</t>
  </si>
  <si>
    <t>ORD504586</t>
  </si>
  <si>
    <t>ORD510901</t>
  </si>
  <si>
    <t>ORD506404</t>
  </si>
  <si>
    <t>ORD502293</t>
  </si>
  <si>
    <t>ORD508699</t>
  </si>
  <si>
    <t>ORD506905</t>
  </si>
  <si>
    <t>ORD506781</t>
  </si>
  <si>
    <t>ORD500567</t>
  </si>
  <si>
    <t>ORD503582</t>
  </si>
  <si>
    <t>ORD507391</t>
  </si>
  <si>
    <t>ORD510415</t>
  </si>
  <si>
    <t>ORD507644</t>
  </si>
  <si>
    <t>ORD508383</t>
  </si>
  <si>
    <t>ORD505343</t>
  </si>
  <si>
    <t>ORD509526</t>
  </si>
  <si>
    <t>ORD508857</t>
  </si>
  <si>
    <t>ORD503738</t>
  </si>
  <si>
    <t>ORD500232</t>
  </si>
  <si>
    <t>ORD505104</t>
  </si>
  <si>
    <t>ORD500267</t>
  </si>
  <si>
    <t>ORD508917</t>
  </si>
  <si>
    <t>ORD506181</t>
  </si>
  <si>
    <t>ORD507847</t>
  </si>
  <si>
    <t>ORD509693</t>
  </si>
  <si>
    <t>ORD502196</t>
  </si>
  <si>
    <t>ORD508422</t>
  </si>
  <si>
    <t>ORD507319</t>
  </si>
  <si>
    <t>ORD503958</t>
  </si>
  <si>
    <t>ORD505271</t>
  </si>
  <si>
    <t>ORD511152</t>
  </si>
  <si>
    <t>ORD502110</t>
  </si>
  <si>
    <t>ORD502702</t>
  </si>
  <si>
    <t>ORD504519</t>
  </si>
  <si>
    <t>ORD504530</t>
  </si>
  <si>
    <t>ORD507320</t>
  </si>
  <si>
    <t>ORD500191</t>
  </si>
  <si>
    <t>ORD503901</t>
  </si>
  <si>
    <t>ORD509139</t>
  </si>
  <si>
    <t>ORD500828</t>
  </si>
  <si>
    <t>ORD506710</t>
  </si>
  <si>
    <t>ORD506938</t>
  </si>
  <si>
    <t>ORD504377</t>
  </si>
  <si>
    <t>ORD504427</t>
  </si>
  <si>
    <t>ORD503433</t>
  </si>
  <si>
    <t>ORD504689</t>
  </si>
  <si>
    <t>ORD511532</t>
  </si>
  <si>
    <t>ORD503261</t>
  </si>
  <si>
    <t>ORD509551</t>
  </si>
  <si>
    <t>ORD503896</t>
  </si>
  <si>
    <t>ORD503712</t>
  </si>
  <si>
    <t>ORD510709</t>
  </si>
  <si>
    <t>ORD508805</t>
  </si>
  <si>
    <t>ORD500411</t>
  </si>
  <si>
    <t>ORD503164</t>
  </si>
  <si>
    <t>ORD507008</t>
  </si>
  <si>
    <t>ORD509246</t>
  </si>
  <si>
    <t>ORD503899</t>
  </si>
  <si>
    <t>ORD501677</t>
  </si>
  <si>
    <t>ORD503478</t>
  </si>
  <si>
    <t>ORD509598</t>
  </si>
  <si>
    <t>ORD509633</t>
  </si>
  <si>
    <t>ORD511936</t>
  </si>
  <si>
    <t>ORD505438</t>
  </si>
  <si>
    <t>ORD509082</t>
  </si>
  <si>
    <t>ORD502214</t>
  </si>
  <si>
    <t>ORD501792</t>
  </si>
  <si>
    <t>ORD510460</t>
  </si>
  <si>
    <t>ORD506949</t>
  </si>
  <si>
    <t>ORD509560</t>
  </si>
  <si>
    <t>ORD501376</t>
  </si>
  <si>
    <t>CUST11902</t>
  </si>
  <si>
    <t>Customer 1902</t>
  </si>
  <si>
    <t>ORD507249</t>
  </si>
  <si>
    <t>ORD511203</t>
  </si>
  <si>
    <t>ORD507486</t>
  </si>
  <si>
    <t>ORD504262</t>
  </si>
  <si>
    <t>ORD504466</t>
  </si>
  <si>
    <t>ORD503864</t>
  </si>
  <si>
    <t>ORD510659</t>
  </si>
  <si>
    <t>ORD511526</t>
  </si>
  <si>
    <t>ORD502540</t>
  </si>
  <si>
    <t>ORD500164</t>
  </si>
  <si>
    <t>ORD509328</t>
  </si>
  <si>
    <t>ORD511583</t>
  </si>
  <si>
    <t>ORD509949</t>
  </si>
  <si>
    <t>ORD508252</t>
  </si>
  <si>
    <t>ORD503945</t>
  </si>
  <si>
    <t>ORD509036</t>
  </si>
  <si>
    <t>ORD509305</t>
  </si>
  <si>
    <t>ORD501405</t>
  </si>
  <si>
    <t>ORD500305</t>
  </si>
  <si>
    <t>ORD502769</t>
  </si>
  <si>
    <t>ORD503371</t>
  </si>
  <si>
    <t>ORD511399</t>
  </si>
  <si>
    <t>ORD507423</t>
  </si>
  <si>
    <t>ORD505257</t>
  </si>
  <si>
    <t>ORD506630</t>
  </si>
  <si>
    <t>ORD503460</t>
  </si>
  <si>
    <t>ORD509332</t>
  </si>
  <si>
    <t>ORD502703</t>
  </si>
  <si>
    <t>ORD507687</t>
  </si>
  <si>
    <t>ORD505979</t>
  </si>
  <si>
    <t>ORD503343</t>
  </si>
  <si>
    <t>ORD508054</t>
  </si>
  <si>
    <t>ORD503156</t>
  </si>
  <si>
    <t>ORD504282</t>
  </si>
  <si>
    <t>ORD503092</t>
  </si>
  <si>
    <t>ORD504604</t>
  </si>
  <si>
    <t>ORD511587</t>
  </si>
  <si>
    <t>ORD502090</t>
  </si>
  <si>
    <t>ORD506198</t>
  </si>
  <si>
    <t>ORD507614</t>
  </si>
  <si>
    <t>ORD501613</t>
  </si>
  <si>
    <t>ORD500848</t>
  </si>
  <si>
    <t>ORD510794</t>
  </si>
  <si>
    <t>ORD502421</t>
  </si>
  <si>
    <t>ORD506449</t>
  </si>
  <si>
    <t>ORD503115</t>
  </si>
  <si>
    <t>ORD506542</t>
  </si>
  <si>
    <t>ORD501021</t>
  </si>
  <si>
    <t>ORD509444</t>
  </si>
  <si>
    <t>ORD511981</t>
  </si>
  <si>
    <t>ORD507440</t>
  </si>
  <si>
    <t>ORD506847</t>
  </si>
  <si>
    <t>ORD501318</t>
  </si>
  <si>
    <t>ORD510500</t>
  </si>
  <si>
    <t>ORD501906</t>
  </si>
  <si>
    <t>ORD511675</t>
  </si>
  <si>
    <t>CUST11199</t>
  </si>
  <si>
    <t>Customer 1199</t>
  </si>
  <si>
    <t>ORD501817</t>
  </si>
  <si>
    <t>ORD507596</t>
  </si>
  <si>
    <t>ORD506350</t>
  </si>
  <si>
    <t>ORD508238</t>
  </si>
  <si>
    <t>ORD503965</t>
  </si>
  <si>
    <t>ORD508477</t>
  </si>
  <si>
    <t>ORD511361</t>
  </si>
  <si>
    <t>ORD501849</t>
  </si>
  <si>
    <t>ORD508092</t>
  </si>
  <si>
    <t>ORD504074</t>
  </si>
  <si>
    <t>ORD500119</t>
  </si>
  <si>
    <t>ORD505375</t>
  </si>
  <si>
    <t>ORD506427</t>
  </si>
  <si>
    <t>ORD503434</t>
  </si>
  <si>
    <t>ORD511977</t>
  </si>
  <si>
    <t>ORD508777</t>
  </si>
  <si>
    <t>ORD500910</t>
  </si>
  <si>
    <t>ORD502883</t>
  </si>
  <si>
    <t>ORD503286</t>
  </si>
  <si>
    <t>ORD501249</t>
  </si>
  <si>
    <t>ORD509822</t>
  </si>
  <si>
    <t>ORD510323</t>
  </si>
  <si>
    <t>ORD511304</t>
  </si>
  <si>
    <t>ORD504169</t>
  </si>
  <si>
    <t>ORD506241</t>
  </si>
  <si>
    <t>ORD500494</t>
  </si>
  <si>
    <t>ORD507746</t>
  </si>
  <si>
    <t>ORD502021</t>
  </si>
  <si>
    <t>ORD505925</t>
  </si>
  <si>
    <t>ORD504162</t>
  </si>
  <si>
    <t>ORD509673</t>
  </si>
  <si>
    <t>ORD505144</t>
  </si>
  <si>
    <t>ORD510959</t>
  </si>
  <si>
    <t>ORD501059</t>
  </si>
  <si>
    <t>ORD503103</t>
  </si>
  <si>
    <t>ORD501624</t>
  </si>
  <si>
    <t>ORD509345</t>
  </si>
  <si>
    <t>ORD504588</t>
  </si>
  <si>
    <t>ORD502867</t>
  </si>
  <si>
    <t>ORD502211</t>
  </si>
  <si>
    <t>ORD511918</t>
  </si>
  <si>
    <t>ORD507919</t>
  </si>
  <si>
    <t>ORD510184</t>
  </si>
  <si>
    <t>ORD502281</t>
  </si>
  <si>
    <t>ORD508754</t>
  </si>
  <si>
    <t>ORD509648</t>
  </si>
  <si>
    <t>ORD510645</t>
  </si>
  <si>
    <t>ORD506737</t>
  </si>
  <si>
    <t>ORD502724</t>
  </si>
  <si>
    <t>ORD507650</t>
  </si>
  <si>
    <t>ORD507543</t>
  </si>
  <si>
    <t>ORD506835</t>
  </si>
  <si>
    <t>CUST10688</t>
  </si>
  <si>
    <t>Customer 688</t>
  </si>
  <si>
    <t>ORD510385</t>
  </si>
  <si>
    <t>ORD510506</t>
  </si>
  <si>
    <t>ORD500445</t>
  </si>
  <si>
    <t>ORD500592</t>
  </si>
  <si>
    <t>ORD508447</t>
  </si>
  <si>
    <t>ORD510259</t>
  </si>
  <si>
    <t>ORD500239</t>
  </si>
  <si>
    <t>CUST10485</t>
  </si>
  <si>
    <t>Customer 485</t>
  </si>
  <si>
    <t>ORD509154</t>
  </si>
  <si>
    <t>ORD506093</t>
  </si>
  <si>
    <t>ORD502804</t>
  </si>
  <si>
    <t>ORD508008</t>
  </si>
  <si>
    <t>ORD505099</t>
  </si>
  <si>
    <t>ORD501519</t>
  </si>
  <si>
    <t>ORD509914</t>
  </si>
  <si>
    <t>ORD500217</t>
  </si>
  <si>
    <t>ORD506880</t>
  </si>
  <si>
    <t>ORD501811</t>
  </si>
  <si>
    <t>CUST12381</t>
  </si>
  <si>
    <t>Customer 2381</t>
  </si>
  <si>
    <t>ORD503430</t>
  </si>
  <si>
    <t>ORD508626</t>
  </si>
  <si>
    <t>ORD509323</t>
  </si>
  <si>
    <t>ORD502717</t>
  </si>
  <si>
    <t>ORD509355</t>
  </si>
  <si>
    <t>ORD501522</t>
  </si>
  <si>
    <t>ORD510983</t>
  </si>
  <si>
    <t>ORD509821</t>
  </si>
  <si>
    <t>ORD500375</t>
  </si>
  <si>
    <t>ORD511043</t>
  </si>
  <si>
    <t>ORD507940</t>
  </si>
  <si>
    <t>ORD507501</t>
  </si>
  <si>
    <t>ORD506305</t>
  </si>
  <si>
    <t>ORD503263</t>
  </si>
  <si>
    <t>ORD510790</t>
  </si>
  <si>
    <t>ORD505735</t>
  </si>
  <si>
    <t>ORD506888</t>
  </si>
  <si>
    <t>ORD503461</t>
  </si>
  <si>
    <t>ORD509586</t>
  </si>
  <si>
    <t>ORD508684</t>
  </si>
  <si>
    <t>ORD504110</t>
  </si>
  <si>
    <t>ORD501211</t>
  </si>
  <si>
    <t>ORD508361</t>
  </si>
  <si>
    <t>ORD504383</t>
  </si>
  <si>
    <t>ORD503893</t>
  </si>
  <si>
    <t>ORD508216</t>
  </si>
  <si>
    <t>ORD500645</t>
  </si>
  <si>
    <t>ORD502561</t>
  </si>
  <si>
    <t>ORD500504</t>
  </si>
  <si>
    <t>ORD503511</t>
  </si>
  <si>
    <t>ORD510861</t>
  </si>
  <si>
    <t>ORD510274</t>
  </si>
  <si>
    <t>ORD500628</t>
  </si>
  <si>
    <t>ORD502404</t>
  </si>
  <si>
    <t>ORD511087</t>
  </si>
  <si>
    <t>CUST10956</t>
  </si>
  <si>
    <t>Customer 956</t>
  </si>
  <si>
    <t>ORD503214</t>
  </si>
  <si>
    <t>ORD503837</t>
  </si>
  <si>
    <t>ORD511214</t>
  </si>
  <si>
    <t>ORD500860</t>
  </si>
  <si>
    <t>ORD508103</t>
  </si>
  <si>
    <t>ORD502067</t>
  </si>
  <si>
    <t>ORD508030</t>
  </si>
  <si>
    <t>ORD502584</t>
  </si>
  <si>
    <t>ORD502874</t>
  </si>
  <si>
    <t>ORD506584</t>
  </si>
  <si>
    <t>ORD506255</t>
  </si>
  <si>
    <t>ORD501722</t>
  </si>
  <si>
    <t>ORD501206</t>
  </si>
  <si>
    <t>ORD510190</t>
  </si>
  <si>
    <t>ORD503031</t>
  </si>
  <si>
    <t>ORD501281</t>
  </si>
  <si>
    <t>ORD508646</t>
  </si>
  <si>
    <t>ORD507080</t>
  </si>
  <si>
    <t>ORD503012</t>
  </si>
  <si>
    <t>ORD500866</t>
  </si>
  <si>
    <t>ORD503227</t>
  </si>
  <si>
    <t>ORD507498</t>
  </si>
  <si>
    <t>ORD507883</t>
  </si>
  <si>
    <t>ORD502634</t>
  </si>
  <si>
    <t>ORD502545</t>
  </si>
  <si>
    <t>ORD503087</t>
  </si>
  <si>
    <t>ORD507747</t>
  </si>
  <si>
    <t>ORD508366</t>
  </si>
  <si>
    <t>ORD507186</t>
  </si>
  <si>
    <t>ORD506191</t>
  </si>
  <si>
    <t>CUST10728</t>
  </si>
  <si>
    <t>Customer 728</t>
  </si>
  <si>
    <t>ORD503890</t>
  </si>
  <si>
    <t>ORD501454</t>
  </si>
  <si>
    <t>ORD507823</t>
  </si>
  <si>
    <t>ORD503180</t>
  </si>
  <si>
    <t>ORD505277</t>
  </si>
  <si>
    <t>ORD505088</t>
  </si>
  <si>
    <t>ORD505672</t>
  </si>
  <si>
    <t>ORD502080</t>
  </si>
  <si>
    <t>ORD506135</t>
  </si>
  <si>
    <t>ORD509867</t>
  </si>
  <si>
    <t>ORD502334</t>
  </si>
  <si>
    <t>ORD505065</t>
  </si>
  <si>
    <t>ORD510306</t>
  </si>
  <si>
    <t>ORD507393</t>
  </si>
  <si>
    <t>ORD510395</t>
  </si>
  <si>
    <t>ORD510316</t>
  </si>
  <si>
    <t>ORD501743</t>
  </si>
  <si>
    <t>ORD502063</t>
  </si>
  <si>
    <t>ORD508196</t>
  </si>
  <si>
    <t>ORD507078</t>
  </si>
  <si>
    <t>ORD511919</t>
  </si>
  <si>
    <t>ORD509476</t>
  </si>
  <si>
    <t>ORD503451</t>
  </si>
  <si>
    <t>ORD503402</t>
  </si>
  <si>
    <t>ORD501791</t>
  </si>
  <si>
    <t>ORD502351</t>
  </si>
  <si>
    <t>ORD510062</t>
  </si>
  <si>
    <t>ORD506644</t>
  </si>
  <si>
    <t>ORD504748</t>
  </si>
  <si>
    <t>ORD505466</t>
  </si>
  <si>
    <t>ORD504229</t>
  </si>
  <si>
    <t>ORD510713</t>
  </si>
  <si>
    <t>ORD510880</t>
  </si>
  <si>
    <t>ORD510209</t>
  </si>
  <si>
    <t>ORD507717</t>
  </si>
  <si>
    <t>ORD506051</t>
  </si>
  <si>
    <t>ORD508509</t>
  </si>
  <si>
    <t>ORD510840</t>
  </si>
  <si>
    <t>ORD509851</t>
  </si>
  <si>
    <t>ORD510204</t>
  </si>
  <si>
    <t>A. SUM</t>
  </si>
  <si>
    <t>B. AVERAGE</t>
  </si>
  <si>
    <t>C. MIN/MAX</t>
  </si>
  <si>
    <t>Q1. Calculate the Total Quantity Sold.</t>
  </si>
  <si>
    <t>Q7. Find the average Unit Price.</t>
  </si>
  <si>
    <t>Q11. Find the highest Net Sales.</t>
  </si>
  <si>
    <t>Q2. Calculate Total Gross Sale.</t>
  </si>
  <si>
    <t>Q8. Find the average Quantity per Order.</t>
  </si>
  <si>
    <t>Q12. Find the lowest Net Sales.</t>
  </si>
  <si>
    <t>Q3. Calculate Total Discount Amount.</t>
  </si>
  <si>
    <t>Q9. Find the average Net Sales.</t>
  </si>
  <si>
    <t>Q13. Find the Highest Profit.</t>
  </si>
  <si>
    <t>Q4. Calculate Total Net Sales.</t>
  </si>
  <si>
    <t>Q10. Find the average Profit.</t>
  </si>
  <si>
    <t>Q14. Find the lowest Profit.</t>
  </si>
  <si>
    <t>Q5. Calculate Total Cost.</t>
  </si>
  <si>
    <t>Q15. Find the highest Quantity purchased in one order.</t>
  </si>
  <si>
    <t>Q6. Calculate Total Profit.</t>
  </si>
  <si>
    <t>D. COUNT/COUNTA</t>
  </si>
  <si>
    <t>E. ROUND</t>
  </si>
  <si>
    <t>F. BASIC CALCULATIONS</t>
  </si>
  <si>
    <t>Q16. Count the number of numeric Quantity entries.</t>
  </si>
  <si>
    <t>Q20. Calculate average Net Sales rounded to 2 decimals.</t>
  </si>
  <si>
    <t>Q23. Calculate Gross Sales for Order ID ORD10001.</t>
  </si>
  <si>
    <t>Q17. Count the number of Order IDs.</t>
  </si>
  <si>
    <t>Q21. Calculate avg. profit rounded to the nearest whole no.</t>
  </si>
  <si>
    <t>Q24. Calculate Net Sales for Order ID ORD10001.</t>
  </si>
  <si>
    <t>Q18. Count the number of Customer Names.</t>
  </si>
  <si>
    <t>Q22. Calculate total Profit in thousands, rounded to 2 decimals.</t>
  </si>
  <si>
    <t>Q25. Calculate Discount Amount for Order ID ORD10001.</t>
  </si>
  <si>
    <t>Q19. Count the number of Product Names.</t>
  </si>
  <si>
    <t>Q26. Calculate Cost per Unit for Order ID ORD10001.</t>
  </si>
  <si>
    <t>A. SIMPLE IF</t>
  </si>
  <si>
    <t>Q1. For Order ID in row 2, if Net Sales are ₹50,000 or more, display "High" or else "Low".</t>
  </si>
  <si>
    <t>Q2. For OrderID in row 4, if Quantity is 3 or more, display "Bulk Order", or else "Regular Order".</t>
  </si>
  <si>
    <t>Q3. For OrderID in row 6, if the Order Status is "Returned", display Returned Order or Not Returned.</t>
  </si>
  <si>
    <t>B. NESTED IF</t>
  </si>
  <si>
    <t>Q4. For OrderID in row 7, classify Net Sales as:</t>
  </si>
  <si>
    <t>₹50,000 or more -&gt;Excellent</t>
  </si>
  <si>
    <t>₹25,000 or more -&gt; Good</t>
  </si>
  <si>
    <t>₹10,000 or more -&gt; Average</t>
  </si>
  <si>
    <t>Below ₹10,000 -&gt; Low</t>
  </si>
  <si>
    <t>Q5. For OrderID in row 9, classify Customer Age:</t>
  </si>
  <si>
    <t>50 or above -&gt; Senior</t>
  </si>
  <si>
    <t>30-49 -&gt; Adult</t>
  </si>
  <si>
    <t>18-29 -&gt; Young Adult</t>
  </si>
  <si>
    <t>Below 18 -&gt; Invalid</t>
  </si>
  <si>
    <t>C. IF + AND</t>
  </si>
  <si>
    <t>Q6. For OrderID in row 12, if Quantity is at least 3 AND Discount is at least 15%,</t>
  </si>
  <si>
    <t>display "Bulk Discount", otherwise "Regular".</t>
  </si>
  <si>
    <t>Q7. For OrderID in row 11, if Net Sales are at least ₹50,000 AND Profit is at least ₹10,000,</t>
  </si>
  <si>
    <t>display "Excellent Order", otherwise "Normal Order".</t>
  </si>
  <si>
    <t>D. IF + OR</t>
  </si>
  <si>
    <t>Q8. For OrderID in row 14, if Sales Channel is Website OR Mobile App, display "Direct Sales",</t>
  </si>
  <si>
    <t>otherwise "Marketplace".</t>
  </si>
  <si>
    <t>Q9. For OrderId in row 15, if Payment Method is UPI OR Credit Card, display "digital Payment",</t>
  </si>
  <si>
    <t>otherwise "Other Payment".</t>
  </si>
  <si>
    <t>E. IF + NOT</t>
  </si>
  <si>
    <t>Q10. For OrderID in row 16, if the order is NOT Cancelled,display "Valid Order",</t>
  </si>
  <si>
    <t>otherwise "Cancelled".</t>
  </si>
  <si>
    <t xml:space="preserve">Q11. For OrderID in row 17, if the Customer Type is NOT New, display "Existing Customer", </t>
  </si>
  <si>
    <t>otherwise "New Customer".</t>
  </si>
  <si>
    <t>F. IFERROR</t>
  </si>
  <si>
    <t>Q12. For OrderID in row 18, calculate profit margin. If an error occurs, display "N/A".</t>
  </si>
  <si>
    <t>Q13. For OrderID in row 19, calculate Revenue per Unit. If an error occurs, display "N/A".</t>
  </si>
  <si>
    <t>Q1. For the Customer Name in Order row 20, convert the name to uppercase.</t>
  </si>
  <si>
    <t>Q2. For the Product Name in Order 22, Convert it into Proper Case.</t>
  </si>
  <si>
    <t>Q3. For the Product Name in Order row 24, find the number of characters.</t>
  </si>
  <si>
    <t>Q4. For the Customer name in Order row 25, extract the first 5 characters.</t>
  </si>
  <si>
    <t>Q5. For the Customer name in Order row 23, remove extra spaces.</t>
  </si>
  <si>
    <t>Q6. Combine Product Name and Category in Order row 21.</t>
  </si>
  <si>
    <t>Q7. Combine Customer Name and City, in Order Row 25.</t>
  </si>
  <si>
    <t>Q8. Find the position of the space in Customer Name, for Order row 24.</t>
  </si>
  <si>
    <t>Q1. For the order in Row 20, find the year of the Order Date.</t>
  </si>
  <si>
    <t>Q2. For the order in row 35, find the month number of the Order Date.</t>
  </si>
  <si>
    <t>Q3. For the order in Row 50, find the day of the Order Date.</t>
  </si>
  <si>
    <t>Q4. Calculate the number of days from the Order Date of Row 65 until today.</t>
  </si>
  <si>
    <t>Q5. For the order in Row 80, find the weekday number of the Order Date.</t>
  </si>
  <si>
    <t>Q6. For the order in Row 110, display the month name of the Order Date.</t>
  </si>
  <si>
    <t>Q7. Find the number of days between the Order Date of Row 170 &amp; 28-Aug-2026.</t>
  </si>
  <si>
    <t>Q8. Find the last date of the month following the Order Date in Row 200.</t>
  </si>
  <si>
    <t>Q9. Display the current date and time.</t>
  </si>
  <si>
    <t>Q10. Display the Order Date of Row 245 in the format DD-MMM-YYYY.</t>
  </si>
  <si>
    <t>Q1. Find the Customer Name for the Order in Row 250.</t>
  </si>
  <si>
    <t>Q2. Find the Customer Age for the order in Row 400.</t>
  </si>
  <si>
    <t>Q3. Find the Product Name for the order in Row 850.</t>
  </si>
  <si>
    <t>Q4. Find the Supplier for the order in Row 1150.</t>
  </si>
  <si>
    <t>Q5. Find the Quantity for the order in Row 1300.</t>
  </si>
  <si>
    <t>Q6. Find the Net Sales for the order in Row 2050.</t>
  </si>
  <si>
    <t>Q7. Find the Profit for the order in Row 2350.</t>
  </si>
  <si>
    <t>Q8. Find the City for the order in Row 2650.</t>
  </si>
  <si>
    <t>Q9. Find the State for the order in Row 2800.</t>
  </si>
  <si>
    <t>Q10. Find the Priority Order status for the order in Row 3700.</t>
  </si>
  <si>
    <t>Q11. Find the Returned Flag for the order in Row 3550.</t>
  </si>
  <si>
    <t>Field</t>
  </si>
  <si>
    <t>Order 1</t>
  </si>
  <si>
    <t>Order 2</t>
  </si>
  <si>
    <t>Order 3</t>
  </si>
  <si>
    <t>Order 4</t>
  </si>
  <si>
    <t>Order 5</t>
  </si>
  <si>
    <t>Q1. Find the Customer Name for Order 1 using HLOOKUP.</t>
  </si>
  <si>
    <t>Q2. Find the Category for Order 3 using HLOOKUP.</t>
  </si>
  <si>
    <t>Q3. Find the Gross Sales for Order 2 using HLOOKUP.</t>
  </si>
  <si>
    <t>Q4. Find the Profit for Order 4 using HLOOKUP.</t>
  </si>
  <si>
    <t>Q5. Find the City for Order 5 using HLOOKUP.</t>
  </si>
  <si>
    <t>Q6. Find the Payment Method for Order 1 using HLOOKUP.</t>
  </si>
  <si>
    <t>Q7. Find the Shipping Mode for Order 3 using HLOOKUP.</t>
  </si>
  <si>
    <t>Q8. Find the Order Status for Order 4 using HLOOKUP.</t>
  </si>
  <si>
    <t>Q9. Find the Sales Channel for Order 2 using HLOOKUP.</t>
  </si>
  <si>
    <t>Q10. Find the Discount % for Order 5 using HLOOKUP.</t>
  </si>
  <si>
    <t>Q1. Find the Customer Name for the Order in Row 420.</t>
  </si>
  <si>
    <t>Q2. Find the Customer Type for the Order in Row 930.</t>
  </si>
  <si>
    <t>Q3. Find the Customer Age for the Order in Row 675.</t>
  </si>
  <si>
    <t>Q4. Find the Product Name for the order in Row 1450.</t>
  </si>
  <si>
    <t>Q5. Find the Supplier for the order in Row 1980.</t>
  </si>
  <si>
    <t>Q6. Find the Quantity purchased in the order in Row 2250.</t>
  </si>
  <si>
    <t>Q7. Find the Discount % for the order in Row 2790.</t>
  </si>
  <si>
    <t>Q8. Find the profit for the order in Row 4140.</t>
  </si>
  <si>
    <t>Q9. Find the Customer Segment for the order in Row 4410.</t>
  </si>
  <si>
    <t>Q10. Find the State for the order in Row 4950.</t>
  </si>
  <si>
    <t>Q11. Find the Sales Channel for the order in Row 5490.</t>
  </si>
  <si>
    <t>Q12. Find the Priority Order status for the order in Row 6570.</t>
  </si>
  <si>
    <t>Q1. Highlight Net Sales Greater than ₹5000.</t>
  </si>
  <si>
    <t>Q2. Highlight orders where Quantity is 3 or more.</t>
  </si>
  <si>
    <t>Q3. Highlight profit greater than ₹10000.</t>
  </si>
  <si>
    <t>Q4. Highlight orders where discount is grater than 15%.</t>
  </si>
  <si>
    <t>Q5. Highlight the entire order row when the Order Status is Shipped.</t>
  </si>
  <si>
    <t>Q6. Highlight the entire row when Quantity is at least 3 AND Discount is at least 15%.</t>
  </si>
  <si>
    <t>Q7. Highlight Profit values below ₹5000.</t>
  </si>
  <si>
    <t>Q8. Highlight the Top 3 Net sales values among the 10 selected orders.</t>
  </si>
  <si>
    <t>Q1. What is the total Net Sales generated from all orders?</t>
  </si>
  <si>
    <t>Q2. What is the total quantity of products sold?</t>
  </si>
  <si>
    <t>Q3. What is the average Net Sales per order?</t>
  </si>
  <si>
    <t>Q4. What is the average Profit per order?</t>
  </si>
  <si>
    <t>Q5. What is the highest Net Sales value from a single order?</t>
  </si>
  <si>
    <t>Q6. What is the total profit generated by "Electronics" category?</t>
  </si>
  <si>
    <t>Q7. How many orders belong to the "Fashion" category?</t>
  </si>
  <si>
    <t>Q8. What is the total Net Sales from the "Corporate" customer segment?</t>
  </si>
  <si>
    <t>Q9. How many orders were placed through the "Mobile App" sales channel?</t>
  </si>
  <si>
    <t>Q10.How many orders were cancelled?</t>
  </si>
  <si>
    <t xml:space="preserve">Q11. What is the total Profit from orders that were placed through the Mobile </t>
  </si>
  <si>
    <t>App AND belong to the Corporate customer segment?</t>
  </si>
  <si>
    <t>Row Labels</t>
  </si>
  <si>
    <t>Grand Total</t>
  </si>
  <si>
    <t>Sum of Net_Sales</t>
  </si>
  <si>
    <t>SALES BY CATEGORY</t>
  </si>
  <si>
    <t>Sum of Profit</t>
  </si>
  <si>
    <t>PROFIT BY CUSTOMER SEGMENT</t>
  </si>
  <si>
    <t>Count of Order_ID</t>
  </si>
  <si>
    <t>SALES CHANNEL PERFORMANCE</t>
  </si>
  <si>
    <t>ORDER STATUS ANALYSIS</t>
  </si>
  <si>
    <t>2024</t>
  </si>
  <si>
    <t>2025</t>
  </si>
  <si>
    <t>2026</t>
  </si>
  <si>
    <t>NET SALES BY CATEGORY</t>
  </si>
  <si>
    <t>E-COMERCE FINAL ANALYSIS &amp; BUSINESS INSIGHTS</t>
  </si>
  <si>
    <t>Answers:</t>
  </si>
  <si>
    <t>Q12. What is the total Profit?</t>
  </si>
  <si>
    <t>₹115018425</t>
  </si>
  <si>
    <t>Q1. What is the total Net Sales?</t>
  </si>
  <si>
    <t>Q2. What is the total Profit?</t>
  </si>
  <si>
    <t>₹36088700.14</t>
  </si>
  <si>
    <t>Q3. What is the total number of Orders?</t>
  </si>
  <si>
    <t>Q4. Which category generated the highest Net Sales?</t>
  </si>
  <si>
    <t>Q5. Which Customer Segment generated the highest Profit?</t>
  </si>
  <si>
    <t>Consumer customer segment generated the highest profit of ₹21951011.55</t>
  </si>
  <si>
    <t>Q6. Which sales channel generated the highest Net Sales?</t>
  </si>
  <si>
    <t>Q7. Which order status has the highest no. of orders?</t>
  </si>
  <si>
    <t>Q8. What percentage of total orders belong to the most common order status?</t>
  </si>
  <si>
    <t>Q9. Which year generated the highest Net Sales?</t>
  </si>
  <si>
    <t>Q10. Which month had the highest Net Sales?</t>
  </si>
  <si>
    <t>FINAL BUSINESS INSIGHTS</t>
  </si>
  <si>
    <t>INSIGHT 1</t>
  </si>
  <si>
    <t>The category with the highest Net Sales is ELECTRONICS, indicating strong customer demand for this category.</t>
  </si>
  <si>
    <t>INSIGHT 2</t>
  </si>
  <si>
    <t>The CONSUMER customer segment contributes the highest profit, making it an important segment for the business.</t>
  </si>
  <si>
    <t>INSIGHT 3</t>
  </si>
  <si>
    <t>WEBSITE is the strongest sales channel based on Net Sales.</t>
  </si>
  <si>
    <t>INSIGHT 4</t>
  </si>
  <si>
    <t>The month with the highest Net sales was JANUARY, indicating a period of particularly strong business performance.</t>
  </si>
  <si>
    <t>BUSINESS RECOMMENDATIONS</t>
  </si>
  <si>
    <t>The company should focus on the Highest-Performing category and maintain sufficient inventory for it.</t>
  </si>
  <si>
    <t>The company should investigate low-performing months/categories to identify opportunities for improvement.</t>
  </si>
  <si>
    <t>Q12. Find the Shipping Mode for the order in Row 3250.</t>
  </si>
  <si>
    <t>SECTION 1: NORMAL CHARTS</t>
  </si>
  <si>
    <t>SECTION 2: PIVOT CHARTS</t>
  </si>
  <si>
    <t>MONTHLY NET SALES &amp;  PROFIT</t>
  </si>
  <si>
    <t>YEARLY SALES &amp; PROFIT</t>
  </si>
  <si>
    <t>E-COMMERCE SALES DASHBOARD</t>
  </si>
  <si>
    <t>TOTAL SALES</t>
  </si>
  <si>
    <t>TOTAL PROFIT</t>
  </si>
  <si>
    <t>TOTAL ORDERS</t>
  </si>
  <si>
    <t>TOTAL QUANTITY</t>
  </si>
  <si>
    <t>PROFIT MARGIN</t>
  </si>
  <si>
    <t>Interactive Filters available on Pivot_Analysis sheet.</t>
  </si>
  <si>
    <t>NET SALES BY SALES CHANNEL</t>
  </si>
  <si>
    <t>KEY BUSINESS INSIGHTS</t>
  </si>
  <si>
    <t>1. Electronics is the highest-selling category based on total sales.</t>
  </si>
  <si>
    <t>2. Total Net Sales are ₹115.02 million approximately.</t>
  </si>
  <si>
    <t>3. Total Profit is ₹36.09 million approximately.</t>
  </si>
  <si>
    <t>4. Overall Profit Margin is approximately 31%.</t>
  </si>
  <si>
    <t>5. 2025 generated higher Net Sales and Profit than 2026.</t>
  </si>
  <si>
    <t>Q1. Sort the selected orders by Net Sales from Largest to Smallest.</t>
  </si>
  <si>
    <t>Q2. Sort the orders by Quantity from Largest to Smallest.</t>
  </si>
  <si>
    <t>Q3. Sort the Profit from Smallest to Largest.</t>
  </si>
  <si>
    <t>Q4. Sort the data first by Product_Name and then by Net_Sales from largest to smallest.</t>
  </si>
  <si>
    <t>Q5. Filter the data to show only orders having Calculator.</t>
  </si>
  <si>
    <t>Q6. Filter orders where Net Sales are Greater than ₹10,000.</t>
  </si>
  <si>
    <t>&gt;10000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</si>
</sst>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164" formatCode="dd\-mm\-yyyy"/>
  </numFmts>
  <fonts count="21"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FA7D00"/>
      <name val="Calibri"/>
      <family val="2"/>
      <scheme val="minor"/>
    </font>
    <font>
      <b/>
      <sz val="11"/>
      <color theme="1"/>
      <name val="Calibri"/>
      <family val="2"/>
      <scheme val="minor"/>
    </font>
    <font>
      <b/>
      <sz val="11"/>
      <name val="Calibri"/>
      <family val="2"/>
    </font>
    <font>
      <b/>
      <i/>
      <sz val="11"/>
      <color theme="1"/>
      <name val="Calibri"/>
      <family val="2"/>
      <scheme val="minor"/>
    </font>
    <font>
      <b/>
      <sz val="11"/>
      <name val="Calibri"/>
      <family val="2"/>
      <scheme val="minor"/>
    </font>
    <font>
      <sz val="14"/>
      <color theme="1"/>
      <name val="Calibri"/>
      <family val="2"/>
      <scheme val="minor"/>
    </font>
    <font>
      <b/>
      <sz val="14"/>
      <color theme="1"/>
      <name val="Calibri"/>
      <family val="2"/>
      <scheme val="minor"/>
    </font>
    <font>
      <b/>
      <sz val="18"/>
      <color theme="1"/>
      <name val="Calibri"/>
      <family val="2"/>
      <scheme val="minor"/>
    </font>
    <font>
      <sz val="12"/>
      <color theme="1"/>
      <name val="Calibri"/>
      <family val="2"/>
      <scheme val="minor"/>
    </font>
    <font>
      <b/>
      <sz val="22"/>
      <color theme="1"/>
      <name val="Calibri"/>
      <family val="2"/>
      <scheme val="minor"/>
    </font>
    <font>
      <b/>
      <i/>
      <sz val="12"/>
      <color theme="1"/>
      <name val="Calibri"/>
      <family val="2"/>
      <scheme val="minor"/>
    </font>
    <font>
      <b/>
      <i/>
      <sz val="14"/>
      <color theme="1"/>
      <name val="Calibri"/>
      <family val="2"/>
      <scheme val="minor"/>
    </font>
    <font>
      <sz val="14"/>
      <color rgb="FF3F3F76"/>
      <name val="Calibri"/>
      <family val="2"/>
      <scheme val="minor"/>
    </font>
    <font>
      <b/>
      <i/>
      <sz val="16"/>
      <color theme="1"/>
      <name val="Calibri"/>
      <family val="2"/>
      <scheme val="minor"/>
    </font>
    <font>
      <sz val="13"/>
      <color theme="1"/>
      <name val="Calibri"/>
      <family val="2"/>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6699"/>
        <bgColor indexed="64"/>
      </patternFill>
    </fill>
    <fill>
      <patternFill patternType="solid">
        <fgColor rgb="FF00B050"/>
        <bgColor indexed="64"/>
      </patternFill>
    </fill>
    <fill>
      <patternFill patternType="solid">
        <fgColor theme="7" tint="-0.249977111117893"/>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9"/>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7030A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33CCFF"/>
        <bgColor indexed="64"/>
      </patternFill>
    </fill>
    <fill>
      <patternFill patternType="solid">
        <fgColor rgb="FFFF3300"/>
        <bgColor indexed="64"/>
      </patternFill>
    </fill>
    <fill>
      <patternFill patternType="solid">
        <fgColor rgb="FF66FF33"/>
        <bgColor indexed="64"/>
      </patternFill>
    </fill>
    <fill>
      <patternFill patternType="solid">
        <fgColor rgb="FFFF99FF"/>
        <bgColor indexed="64"/>
      </patternFill>
    </fill>
    <fill>
      <patternFill patternType="solid">
        <fgColor theme="4"/>
        <bgColor indexed="64"/>
      </patternFill>
    </fill>
    <fill>
      <patternFill patternType="solid">
        <fgColor rgb="FFFF0066"/>
        <bgColor indexed="64"/>
      </patternFill>
    </fill>
    <fill>
      <patternFill patternType="solid">
        <fgColor rgb="FFFFCC00"/>
        <bgColor indexed="64"/>
      </patternFill>
    </fill>
    <fill>
      <patternFill patternType="solid">
        <fgColor rgb="FF6666FF"/>
        <bgColor indexed="64"/>
      </patternFill>
    </fill>
    <fill>
      <patternFill patternType="solid">
        <fgColor rgb="FF99FF99"/>
        <bgColor indexed="64"/>
      </patternFill>
    </fill>
    <fill>
      <patternFill patternType="solid">
        <fgColor rgb="FF33CC33"/>
        <bgColor indexed="64"/>
      </patternFill>
    </fill>
    <fill>
      <patternFill patternType="solid">
        <fgColor rgb="FF00CC99"/>
        <bgColor indexed="64"/>
      </patternFill>
    </fill>
    <fill>
      <patternFill patternType="solid">
        <fgColor rgb="FFFF5050"/>
        <bgColor indexed="64"/>
      </patternFill>
    </fill>
    <fill>
      <patternFill patternType="solid">
        <fgColor rgb="FFCC00CC"/>
        <bgColor indexed="64"/>
      </patternFill>
    </fill>
    <fill>
      <patternFill patternType="solid">
        <fgColor rgb="FFCCFF66"/>
        <bgColor indexed="64"/>
      </patternFill>
    </fill>
    <fill>
      <patternFill patternType="solid">
        <fgColor rgb="FF9999FF"/>
        <bgColor indexed="64"/>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thin">
        <color rgb="FF7F7F7F"/>
      </right>
      <top style="medium">
        <color indexed="64"/>
      </top>
      <bottom style="medium">
        <color indexed="64"/>
      </bottom>
      <diagonal/>
    </border>
    <border>
      <left style="thin">
        <color rgb="FF7F7F7F"/>
      </left>
      <right style="thin">
        <color rgb="FF7F7F7F"/>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5" tint="-0.499984740745262"/>
      </left>
      <right/>
      <top style="medium">
        <color theme="5" tint="-0.499984740745262"/>
      </top>
      <bottom/>
      <diagonal/>
    </border>
    <border>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style="medium">
        <color theme="5" tint="-0.499984740745262"/>
      </bottom>
      <diagonal/>
    </border>
    <border>
      <left/>
      <right/>
      <top/>
      <bottom style="medium">
        <color theme="5" tint="-0.499984740745262"/>
      </bottom>
      <diagonal/>
    </border>
    <border>
      <left/>
      <right style="medium">
        <color theme="5" tint="-0.499984740745262"/>
      </right>
      <top/>
      <bottom style="medium">
        <color theme="5" tint="-0.499984740745262"/>
      </bottom>
      <diagonal/>
    </border>
  </borders>
  <cellStyleXfs count="8">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6" fillId="6" borderId="1" applyNumberFormat="0" applyAlignment="0" applyProtection="0"/>
    <xf numFmtId="0" fontId="1" fillId="7" borderId="2" applyNumberFormat="0" applyFont="0" applyAlignment="0" applyProtection="0"/>
  </cellStyleXfs>
  <cellXfs count="176">
    <xf numFmtId="0" fontId="0" fillId="0" borderId="0" xfId="0"/>
    <xf numFmtId="164" fontId="0" fillId="0" borderId="0" xfId="0" applyNumberFormat="1"/>
    <xf numFmtId="4" fontId="0" fillId="0" borderId="0" xfId="0" applyNumberFormat="1"/>
    <xf numFmtId="0" fontId="0" fillId="0" borderId="3" xfId="0" applyBorder="1"/>
    <xf numFmtId="4" fontId="0" fillId="0" borderId="3" xfId="0" applyNumberFormat="1" applyBorder="1"/>
    <xf numFmtId="0" fontId="7" fillId="0" borderId="3" xfId="0" applyFont="1" applyBorder="1"/>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11" fillId="0" borderId="0" xfId="0" applyFont="1"/>
    <xf numFmtId="0" fontId="8" fillId="0" borderId="4" xfId="0" applyFont="1" applyBorder="1" applyAlignment="1">
      <alignment horizontal="center" vertical="top"/>
    </xf>
    <xf numFmtId="0" fontId="12" fillId="0" borderId="0" xfId="0" applyFont="1"/>
    <xf numFmtId="0" fontId="9" fillId="13" borderId="0" xfId="0" applyFont="1" applyFill="1"/>
    <xf numFmtId="0" fontId="0" fillId="13" borderId="0" xfId="0" applyFill="1"/>
    <xf numFmtId="0" fontId="0" fillId="14" borderId="0" xfId="0" applyFill="1"/>
    <xf numFmtId="0" fontId="0" fillId="16" borderId="0" xfId="0" applyFill="1"/>
    <xf numFmtId="0" fontId="0" fillId="9" borderId="0" xfId="0" applyFill="1"/>
    <xf numFmtId="0" fontId="0" fillId="18" borderId="0" xfId="0" applyFill="1"/>
    <xf numFmtId="0" fontId="0" fillId="10" borderId="0" xfId="0" applyFill="1"/>
    <xf numFmtId="4" fontId="0" fillId="9" borderId="0" xfId="0" applyNumberFormat="1" applyFill="1"/>
    <xf numFmtId="0" fontId="9" fillId="8" borderId="0" xfId="0" applyFont="1" applyFill="1"/>
    <xf numFmtId="0" fontId="0" fillId="8" borderId="0" xfId="0" applyFill="1"/>
    <xf numFmtId="4" fontId="0" fillId="20" borderId="0" xfId="0" applyNumberFormat="1" applyFill="1"/>
    <xf numFmtId="0" fontId="0" fillId="20" borderId="0" xfId="0" applyFill="1"/>
    <xf numFmtId="0" fontId="0" fillId="21" borderId="0" xfId="0" applyFill="1"/>
    <xf numFmtId="0" fontId="9" fillId="22" borderId="0" xfId="0" applyFont="1" applyFill="1"/>
    <xf numFmtId="0" fontId="0" fillId="22" borderId="0" xfId="0" applyFill="1"/>
    <xf numFmtId="0" fontId="9" fillId="27" borderId="0" xfId="0" applyFont="1" applyFill="1"/>
    <xf numFmtId="0" fontId="0" fillId="27" borderId="0" xfId="0" applyFill="1"/>
    <xf numFmtId="4" fontId="0" fillId="16" borderId="0" xfId="0" applyNumberFormat="1" applyFill="1"/>
    <xf numFmtId="0" fontId="9" fillId="11" borderId="0" xfId="0" applyFont="1" applyFill="1"/>
    <xf numFmtId="0" fontId="0" fillId="11" borderId="0" xfId="0" applyFill="1"/>
    <xf numFmtId="0" fontId="0" fillId="30" borderId="0" xfId="0" applyFill="1"/>
    <xf numFmtId="0" fontId="0" fillId="31" borderId="0" xfId="0" applyFill="1"/>
    <xf numFmtId="0" fontId="9" fillId="32" borderId="0" xfId="0" applyFont="1" applyFill="1"/>
    <xf numFmtId="0" fontId="0" fillId="32" borderId="0" xfId="0" applyFill="1"/>
    <xf numFmtId="4" fontId="0" fillId="35" borderId="0" xfId="0" applyNumberFormat="1" applyFill="1"/>
    <xf numFmtId="0" fontId="0" fillId="35" borderId="0" xfId="0" applyFill="1"/>
    <xf numFmtId="0" fontId="9" fillId="36" borderId="0" xfId="0" applyFont="1" applyFill="1"/>
    <xf numFmtId="0" fontId="0" fillId="36" borderId="0" xfId="0" applyFill="1"/>
    <xf numFmtId="0" fontId="0" fillId="37" borderId="0" xfId="0" applyFill="1"/>
    <xf numFmtId="4" fontId="0" fillId="37" borderId="0" xfId="0" applyNumberFormat="1" applyFill="1"/>
    <xf numFmtId="0" fontId="5" fillId="5" borderId="1" xfId="5"/>
    <xf numFmtId="0" fontId="0" fillId="34" borderId="0" xfId="0" applyFill="1"/>
    <xf numFmtId="0" fontId="6" fillId="6" borderId="1" xfId="6"/>
    <xf numFmtId="8" fontId="6" fillId="6" borderId="1" xfId="6" applyNumberFormat="1"/>
    <xf numFmtId="0" fontId="4" fillId="4" borderId="0" xfId="4"/>
    <xf numFmtId="0" fontId="9" fillId="18" borderId="0" xfId="0" applyFont="1" applyFill="1"/>
    <xf numFmtId="0" fontId="9" fillId="10" borderId="0" xfId="0" applyFont="1" applyFill="1"/>
    <xf numFmtId="0" fontId="0" fillId="24" borderId="0" xfId="0" applyFill="1"/>
    <xf numFmtId="0" fontId="0" fillId="38" borderId="0" xfId="0" applyFill="1"/>
    <xf numFmtId="0" fontId="9" fillId="39" borderId="0" xfId="0" applyFont="1" applyFill="1"/>
    <xf numFmtId="0" fontId="0" fillId="39" borderId="0" xfId="0" applyFill="1"/>
    <xf numFmtId="0" fontId="0" fillId="19" borderId="0" xfId="0" applyFill="1"/>
    <xf numFmtId="0" fontId="9" fillId="20" borderId="0" xfId="0" applyFont="1" applyFill="1"/>
    <xf numFmtId="0" fontId="9" fillId="40" borderId="0" xfId="0" applyFont="1" applyFill="1"/>
    <xf numFmtId="0" fontId="0" fillId="40" borderId="0" xfId="0" applyFill="1"/>
    <xf numFmtId="9" fontId="0" fillId="14" borderId="0" xfId="1" applyFont="1" applyFill="1"/>
    <xf numFmtId="0" fontId="9" fillId="41" borderId="0" xfId="0" applyFont="1" applyFill="1"/>
    <xf numFmtId="0" fontId="0" fillId="41" borderId="0" xfId="0" applyFill="1"/>
    <xf numFmtId="0" fontId="9" fillId="42" borderId="0" xfId="0" applyFont="1" applyFill="1"/>
    <xf numFmtId="0" fontId="0" fillId="42" borderId="0" xfId="0" applyFill="1"/>
    <xf numFmtId="0" fontId="9" fillId="43" borderId="0" xfId="0" applyFont="1" applyFill="1"/>
    <xf numFmtId="0" fontId="0" fillId="43" borderId="0" xfId="0" applyFill="1"/>
    <xf numFmtId="0" fontId="9" fillId="34" borderId="0" xfId="0" applyFont="1" applyFill="1"/>
    <xf numFmtId="0" fontId="0" fillId="33" borderId="0" xfId="0" applyFill="1"/>
    <xf numFmtId="0" fontId="0" fillId="44" borderId="0" xfId="0" applyFill="1"/>
    <xf numFmtId="14" fontId="0" fillId="16" borderId="0" xfId="0" applyNumberFormat="1" applyFill="1"/>
    <xf numFmtId="0" fontId="0" fillId="45" borderId="0" xfId="0" applyFill="1"/>
    <xf numFmtId="0" fontId="0" fillId="46" borderId="0" xfId="0" applyFill="1"/>
    <xf numFmtId="22" fontId="0" fillId="31" borderId="0" xfId="0" applyNumberFormat="1" applyFill="1"/>
    <xf numFmtId="0" fontId="9" fillId="44" borderId="0" xfId="0" applyFont="1" applyFill="1"/>
    <xf numFmtId="0" fontId="9" fillId="46" borderId="0" xfId="0" applyFont="1" applyFill="1"/>
    <xf numFmtId="0" fontId="9" fillId="45" borderId="0" xfId="0" applyFont="1" applyFill="1"/>
    <xf numFmtId="0" fontId="8" fillId="0" borderId="5" xfId="0" applyFont="1" applyBorder="1" applyAlignment="1">
      <alignment horizontal="center" vertical="top"/>
    </xf>
    <xf numFmtId="0" fontId="0" fillId="0" borderId="6" xfId="0" applyBorder="1"/>
    <xf numFmtId="4" fontId="0" fillId="0" borderId="6" xfId="0" applyNumberFormat="1" applyBorder="1"/>
    <xf numFmtId="0" fontId="7" fillId="0" borderId="7" xfId="0" applyFont="1" applyBorder="1"/>
    <xf numFmtId="0" fontId="7" fillId="0" borderId="4" xfId="0" applyFont="1" applyBorder="1"/>
    <xf numFmtId="0" fontId="7" fillId="0" borderId="8" xfId="0" applyFont="1" applyBorder="1"/>
    <xf numFmtId="0" fontId="8" fillId="0" borderId="9" xfId="0" applyFont="1" applyBorder="1" applyAlignment="1">
      <alignment horizontal="center" vertical="top"/>
    </xf>
    <xf numFmtId="0" fontId="0" fillId="0" borderId="10" xfId="0" applyBorder="1"/>
    <xf numFmtId="0" fontId="0" fillId="0" borderId="11" xfId="0" applyBorder="1"/>
    <xf numFmtId="0" fontId="0" fillId="0" borderId="9" xfId="0" applyBorder="1"/>
    <xf numFmtId="0" fontId="14" fillId="0" borderId="0" xfId="0" applyFont="1"/>
    <xf numFmtId="0" fontId="13" fillId="0" borderId="0" xfId="0" applyFont="1" applyAlignment="1">
      <alignment vertical="center"/>
    </xf>
    <xf numFmtId="2" fontId="0" fillId="0" borderId="3" xfId="0" applyNumberFormat="1" applyBorder="1"/>
    <xf numFmtId="0" fontId="16" fillId="0" borderId="0" xfId="0" applyFont="1"/>
    <xf numFmtId="0" fontId="17" fillId="0" borderId="0" xfId="0" applyFont="1"/>
    <xf numFmtId="0" fontId="6" fillId="6" borderId="12" xfId="6" applyBorder="1"/>
    <xf numFmtId="0" fontId="6" fillId="6" borderId="13" xfId="6" applyBorder="1"/>
    <xf numFmtId="0" fontId="0" fillId="0" borderId="14" xfId="0" applyBorder="1"/>
    <xf numFmtId="0" fontId="3" fillId="3" borderId="14" xfId="3" applyBorder="1"/>
    <xf numFmtId="0" fontId="3" fillId="3" borderId="15" xfId="3" applyBorder="1"/>
    <xf numFmtId="0" fontId="5" fillId="5" borderId="12" xfId="5" applyBorder="1"/>
    <xf numFmtId="0" fontId="5" fillId="5" borderId="13" xfId="5" applyBorder="1"/>
    <xf numFmtId="0" fontId="2" fillId="2" borderId="15" xfId="2" applyBorder="1"/>
    <xf numFmtId="0" fontId="2" fillId="2" borderId="14" xfId="2" applyBorder="1"/>
    <xf numFmtId="0" fontId="5" fillId="5" borderId="1" xfId="5" applyAlignment="1">
      <alignment horizontal="left" vertical="top"/>
    </xf>
    <xf numFmtId="0" fontId="0" fillId="7" borderId="2" xfId="7" applyFont="1"/>
    <xf numFmtId="0" fontId="0" fillId="0" borderId="5" xfId="0" applyBorder="1"/>
    <xf numFmtId="0" fontId="8" fillId="0" borderId="7" xfId="0" applyFont="1" applyBorder="1" applyAlignment="1">
      <alignment horizontal="center" vertical="top"/>
    </xf>
    <xf numFmtId="0" fontId="8" fillId="0" borderId="8" xfId="0" applyFont="1" applyBorder="1" applyAlignment="1">
      <alignment horizontal="center" vertical="top"/>
    </xf>
    <xf numFmtId="4" fontId="0" fillId="0" borderId="10" xfId="0" applyNumberFormat="1" applyBorder="1"/>
    <xf numFmtId="0" fontId="10" fillId="0" borderId="7" xfId="0" applyFont="1" applyBorder="1"/>
    <xf numFmtId="0" fontId="10" fillId="0" borderId="4" xfId="0" applyFont="1" applyBorder="1"/>
    <xf numFmtId="0" fontId="10" fillId="0" borderId="8" xfId="0" applyFont="1" applyBorder="1"/>
    <xf numFmtId="0" fontId="16" fillId="0" borderId="0" xfId="0" applyFont="1" applyFill="1" applyBorder="1"/>
    <xf numFmtId="2" fontId="0" fillId="0" borderId="10" xfId="0" applyNumberFormat="1" applyBorder="1"/>
    <xf numFmtId="0" fontId="11" fillId="22" borderId="0" xfId="0" applyFont="1" applyFill="1"/>
    <xf numFmtId="0" fontId="14" fillId="22" borderId="0" xfId="0" applyFont="1" applyFill="1"/>
    <xf numFmtId="0" fontId="11" fillId="31" borderId="0" xfId="0" applyFont="1" applyFill="1"/>
    <xf numFmtId="0" fontId="11" fillId="16" borderId="0" xfId="0" applyFont="1" applyFill="1"/>
    <xf numFmtId="0" fontId="14" fillId="31" borderId="0" xfId="0" applyFont="1" applyFill="1"/>
    <xf numFmtId="4" fontId="14" fillId="20" borderId="0" xfId="0" applyNumberFormat="1" applyFont="1" applyFill="1"/>
    <xf numFmtId="4" fontId="11" fillId="20" borderId="0" xfId="0" applyNumberFormat="1" applyFont="1" applyFill="1"/>
    <xf numFmtId="0" fontId="11" fillId="20" borderId="0" xfId="0" applyFont="1" applyFill="1"/>
    <xf numFmtId="0" fontId="14" fillId="20" borderId="0" xfId="0" applyFont="1" applyFill="1"/>
    <xf numFmtId="0" fontId="14" fillId="14" borderId="0" xfId="0" applyFont="1" applyFill="1"/>
    <xf numFmtId="0" fontId="14" fillId="17" borderId="0" xfId="0" applyFont="1" applyFill="1"/>
    <xf numFmtId="0" fontId="14" fillId="43" borderId="0" xfId="0" applyFont="1" applyFill="1"/>
    <xf numFmtId="0" fontId="14" fillId="18" borderId="0" xfId="0" applyFont="1" applyFill="1"/>
    <xf numFmtId="0" fontId="14" fillId="45" borderId="0" xfId="0" applyFont="1" applyFill="1"/>
    <xf numFmtId="4" fontId="11" fillId="45" borderId="0" xfId="0" applyNumberFormat="1" applyFont="1" applyFill="1"/>
    <xf numFmtId="0" fontId="11" fillId="45" borderId="0" xfId="0" applyFont="1" applyFill="1"/>
    <xf numFmtId="4" fontId="14" fillId="45" borderId="0" xfId="0" applyNumberFormat="1" applyFont="1" applyFill="1"/>
    <xf numFmtId="0" fontId="15" fillId="18" borderId="16" xfId="0" applyFont="1" applyFill="1" applyBorder="1" applyAlignment="1">
      <alignment horizontal="center" vertical="center"/>
    </xf>
    <xf numFmtId="0" fontId="15" fillId="18" borderId="17" xfId="0" applyFont="1" applyFill="1" applyBorder="1" applyAlignment="1">
      <alignment horizontal="center" vertical="center"/>
    </xf>
    <xf numFmtId="0" fontId="15" fillId="18" borderId="18" xfId="0" applyFont="1" applyFill="1" applyBorder="1" applyAlignment="1">
      <alignment horizontal="center" vertical="center"/>
    </xf>
    <xf numFmtId="0" fontId="15" fillId="18" borderId="19" xfId="0" applyFont="1" applyFill="1" applyBorder="1" applyAlignment="1">
      <alignment horizontal="center" vertical="center"/>
    </xf>
    <xf numFmtId="0" fontId="15" fillId="18" borderId="20" xfId="0" applyFont="1" applyFill="1" applyBorder="1" applyAlignment="1">
      <alignment horizontal="center" vertical="center"/>
    </xf>
    <xf numFmtId="0" fontId="15" fillId="18" borderId="21" xfId="0" applyFont="1" applyFill="1" applyBorder="1" applyAlignment="1">
      <alignment horizontal="center" vertical="center"/>
    </xf>
    <xf numFmtId="0" fontId="13" fillId="15" borderId="0" xfId="0" applyFont="1" applyFill="1" applyAlignment="1">
      <alignment horizontal="center" vertical="center"/>
    </xf>
    <xf numFmtId="0" fontId="13" fillId="26" borderId="0" xfId="0" applyFont="1" applyFill="1" applyAlignment="1">
      <alignment horizontal="center" vertical="center"/>
    </xf>
    <xf numFmtId="0" fontId="13" fillId="8" borderId="0" xfId="0" applyFont="1" applyFill="1" applyAlignment="1">
      <alignment horizontal="center" vertical="center"/>
    </xf>
    <xf numFmtId="0" fontId="13" fillId="10" borderId="0" xfId="0" applyFont="1" applyFill="1" applyAlignment="1">
      <alignment horizontal="center" vertical="center"/>
    </xf>
    <xf numFmtId="0" fontId="13" fillId="25" borderId="0" xfId="0" applyFont="1" applyFill="1" applyAlignment="1">
      <alignment horizontal="center" vertical="center"/>
    </xf>
    <xf numFmtId="3" fontId="14" fillId="16" borderId="0" xfId="0" applyNumberFormat="1" applyFont="1" applyFill="1" applyAlignment="1">
      <alignment horizontal="center"/>
    </xf>
    <xf numFmtId="4" fontId="14" fillId="14" borderId="0" xfId="0" applyNumberFormat="1" applyFont="1" applyFill="1" applyAlignment="1">
      <alignment horizontal="center"/>
    </xf>
    <xf numFmtId="3" fontId="14" fillId="20" borderId="0" xfId="0" applyNumberFormat="1" applyFont="1" applyFill="1" applyAlignment="1">
      <alignment horizontal="center"/>
    </xf>
    <xf numFmtId="3" fontId="14" fillId="22" borderId="0" xfId="0" applyNumberFormat="1" applyFont="1" applyFill="1" applyAlignment="1">
      <alignment horizontal="center"/>
    </xf>
    <xf numFmtId="9" fontId="14" fillId="21" borderId="0" xfId="1" applyFont="1" applyFill="1" applyAlignment="1">
      <alignment horizontal="center"/>
    </xf>
    <xf numFmtId="0" fontId="18" fillId="5" borderId="1" xfId="5" applyFont="1"/>
    <xf numFmtId="0" fontId="19" fillId="47" borderId="0" xfId="0" applyFont="1" applyFill="1"/>
    <xf numFmtId="0" fontId="0" fillId="47" borderId="0" xfId="0" applyFill="1"/>
    <xf numFmtId="0" fontId="11" fillId="19" borderId="0" xfId="0" applyFont="1" applyFill="1"/>
    <xf numFmtId="4" fontId="14" fillId="22" borderId="0" xfId="0" applyNumberFormat="1" applyFont="1" applyFill="1"/>
    <xf numFmtId="0" fontId="14" fillId="24" borderId="0" xfId="0" applyFont="1" applyFill="1"/>
    <xf numFmtId="0" fontId="14" fillId="23" borderId="0" xfId="0" applyFont="1" applyFill="1"/>
    <xf numFmtId="2" fontId="14" fillId="23" borderId="0" xfId="0" applyNumberFormat="1" applyFont="1" applyFill="1"/>
    <xf numFmtId="0" fontId="11" fillId="9" borderId="0" xfId="0" applyFont="1" applyFill="1"/>
    <xf numFmtId="0" fontId="11" fillId="21" borderId="0" xfId="0" applyFont="1" applyFill="1"/>
    <xf numFmtId="0" fontId="11" fillId="17" borderId="0" xfId="0" applyFont="1" applyFill="1"/>
    <xf numFmtId="0" fontId="14" fillId="10" borderId="0" xfId="0" applyFont="1" applyFill="1"/>
    <xf numFmtId="0" fontId="14" fillId="38" borderId="0" xfId="0" applyFont="1" applyFill="1"/>
    <xf numFmtId="0" fontId="14" fillId="38" borderId="0" xfId="0" applyFont="1" applyFill="1" applyAlignment="1">
      <alignment horizontal="left"/>
    </xf>
    <xf numFmtId="0" fontId="14" fillId="38" borderId="0" xfId="0" applyNumberFormat="1" applyFont="1" applyFill="1"/>
    <xf numFmtId="0" fontId="20" fillId="8" borderId="0" xfId="0" applyFont="1" applyFill="1"/>
    <xf numFmtId="0" fontId="14" fillId="34" borderId="0" xfId="0" applyFont="1" applyFill="1"/>
    <xf numFmtId="0" fontId="14" fillId="48" borderId="0" xfId="0" applyFont="1" applyFill="1"/>
    <xf numFmtId="0" fontId="14" fillId="43" borderId="0" xfId="0" applyFont="1" applyFill="1" applyAlignment="1">
      <alignment horizontal="left"/>
    </xf>
    <xf numFmtId="0" fontId="14" fillId="43" borderId="0" xfId="0" applyNumberFormat="1" applyFont="1" applyFill="1"/>
    <xf numFmtId="0" fontId="14" fillId="28" borderId="0" xfId="0" applyFont="1" applyFill="1"/>
    <xf numFmtId="0" fontId="14" fillId="28" borderId="0" xfId="0" applyFont="1" applyFill="1" applyAlignment="1">
      <alignment horizontal="left"/>
    </xf>
    <xf numFmtId="0" fontId="14" fillId="28" borderId="0" xfId="0" applyNumberFormat="1" applyFont="1" applyFill="1"/>
    <xf numFmtId="9" fontId="14" fillId="24" borderId="0" xfId="1" applyFont="1" applyFill="1"/>
    <xf numFmtId="0" fontId="14" fillId="29" borderId="0" xfId="0" applyFont="1" applyFill="1"/>
    <xf numFmtId="0" fontId="14" fillId="22" borderId="0" xfId="0" applyNumberFormat="1" applyFont="1" applyFill="1" applyAlignment="1">
      <alignment horizontal="left"/>
    </xf>
    <xf numFmtId="164" fontId="14" fillId="48" borderId="0" xfId="0" applyNumberFormat="1" applyFont="1" applyFill="1" applyAlignment="1">
      <alignment horizontal="left" indent="1"/>
    </xf>
    <xf numFmtId="0" fontId="14" fillId="48" borderId="0" xfId="0" applyNumberFormat="1" applyFont="1" applyFill="1"/>
    <xf numFmtId="0" fontId="11" fillId="46" borderId="0" xfId="0" applyFont="1" applyFill="1"/>
    <xf numFmtId="0" fontId="11" fillId="12" borderId="0" xfId="0" applyFont="1" applyFill="1"/>
    <xf numFmtId="0" fontId="0" fillId="48" borderId="0" xfId="0" applyFill="1"/>
    <xf numFmtId="0" fontId="20" fillId="49" borderId="0" xfId="0" applyFont="1" applyFill="1"/>
    <xf numFmtId="0" fontId="0" fillId="49" borderId="0" xfId="0" applyFill="1"/>
  </cellXfs>
  <cellStyles count="8">
    <cellStyle name="Bad" xfId="3" builtinId="27"/>
    <cellStyle name="Calculation" xfId="6" builtinId="22"/>
    <cellStyle name="Good" xfId="2" builtinId="26"/>
    <cellStyle name="Input" xfId="5" builtinId="20"/>
    <cellStyle name="Neutral" xfId="4" builtinId="28"/>
    <cellStyle name="Normal" xfId="0" builtinId="0"/>
    <cellStyle name="Note" xfId="7" builtinId="10"/>
    <cellStyle name="Percent" xfId="1" builtinId="5"/>
  </cellStyles>
  <dxfs count="220">
    <dxf>
      <font>
        <b/>
        <i val="0"/>
        <color auto="1"/>
      </font>
      <fill>
        <patternFill>
          <bgColor rgb="FFFF6699"/>
        </patternFill>
      </fill>
    </dxf>
    <dxf>
      <font>
        <b/>
        <i val="0"/>
        <color theme="5" tint="0.79998168889431442"/>
      </font>
      <fill>
        <patternFill>
          <bgColor rgb="FF0070C0"/>
        </patternFill>
      </fill>
    </dxf>
    <dxf>
      <font>
        <b/>
        <i val="0"/>
        <color theme="8" tint="-0.24994659260841701"/>
      </font>
      <fill>
        <patternFill>
          <bgColor rgb="FF92D050"/>
        </patternFill>
      </fill>
    </dxf>
    <dxf>
      <font>
        <b/>
        <i val="0"/>
        <color theme="5" tint="-0.24994659260841701"/>
      </font>
      <fill>
        <patternFill>
          <bgColor theme="4" tint="0.39994506668294322"/>
        </patternFill>
      </fill>
    </dxf>
    <dxf>
      <font>
        <b/>
        <i val="0"/>
        <color auto="1"/>
      </font>
      <fill>
        <patternFill>
          <bgColor theme="7" tint="0.39994506668294322"/>
        </patternFill>
      </fill>
    </dxf>
    <dxf>
      <font>
        <b/>
        <i val="0"/>
      </font>
      <fill>
        <patternFill>
          <bgColor rgb="FFFFC000"/>
        </patternFill>
      </fill>
    </dxf>
    <dxf>
      <font>
        <b/>
        <i val="0"/>
        <color theme="5"/>
      </font>
      <fill>
        <patternFill>
          <bgColor rgb="FF92D050"/>
        </patternFill>
      </fill>
    </dxf>
    <dxf>
      <font>
        <b/>
        <i val="0"/>
        <color auto="1"/>
      </font>
      <fill>
        <patternFill>
          <bgColor rgb="FF00B0F0"/>
        </patternFill>
      </fill>
    </dxf>
    <dxf>
      <font>
        <b/>
        <i val="0"/>
        <strike val="0"/>
        <condense val="0"/>
        <extend val="0"/>
        <outline val="0"/>
        <shadow val="0"/>
        <u val="none"/>
        <vertAlign val="baseline"/>
        <sz val="11"/>
        <color theme="1"/>
        <name val="Calibri"/>
        <scheme val="minor"/>
      </font>
      <border diagonalUp="0" diagonalDown="0" outline="0">
        <left style="thin">
          <color auto="1"/>
        </left>
        <right style="thin">
          <color auto="1"/>
        </right>
        <top/>
        <bottom/>
      </border>
    </dxf>
    <dxf>
      <border diagonalUp="0" diagonalDown="0">
        <left style="thin">
          <color auto="1"/>
        </left>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style="thin">
          <color auto="1"/>
        </left>
        <right style="thin">
          <color auto="1"/>
        </right>
        <top style="thin">
          <color auto="1"/>
        </top>
        <bottom/>
        <vertical/>
        <horizontal/>
      </border>
    </dxf>
    <dxf>
      <border diagonalUp="0" diagonalDown="0">
        <left/>
        <right style="thin">
          <color auto="1"/>
        </right>
        <top style="thin">
          <color auto="1"/>
        </top>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2"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scheme val="minor"/>
      </font>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minor"/>
      </font>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minor"/>
      </font>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minor"/>
      </font>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minor"/>
      </font>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minor"/>
      </font>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scheme val="minor"/>
      </font>
      <border diagonalUp="0" diagonalDown="0" outline="0">
        <left style="thin">
          <color auto="1"/>
        </left>
        <right style="thin">
          <color auto="1"/>
        </right>
        <top/>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numFmt numFmtId="4"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4" formatCode="#,##0.00"/>
    </dxf>
    <dxf>
      <numFmt numFmtId="4" formatCode="#,##0.00"/>
    </dxf>
    <dxf>
      <numFmt numFmtId="4" formatCode="#,##0.00"/>
    </dxf>
    <dxf>
      <numFmt numFmtId="4" formatCode="#,##0.00"/>
    </dxf>
    <dxf>
      <numFmt numFmtId="4" formatCode="#,##0.00"/>
    </dxf>
    <dxf>
      <numFmt numFmtId="4" formatCode="#,##0.00"/>
    </dxf>
    <dxf>
      <numFmt numFmtId="164" formatCode="dd\-mm\-yyyy"/>
    </dxf>
    <dxf>
      <border outline="0">
        <bottom style="thin">
          <color auto="1"/>
        </bottom>
      </border>
    </dxf>
    <dxf>
      <border outline="0">
        <top style="thin">
          <color auto="1"/>
        </top>
      </border>
    </dxf>
  </dxfs>
  <tableStyles count="0" defaultTableStyle="TableStyleMedium2" defaultPivotStyle="PivotStyleLight16"/>
  <colors>
    <mruColors>
      <color rgb="FFFF6699"/>
      <color rgb="FFFF5050"/>
      <color rgb="FFCC00CC"/>
      <color rgb="FFFF99FF"/>
      <color rgb="FF9999FF"/>
      <color rgb="FFCCFF66"/>
      <color rgb="FFFFFF00"/>
      <color rgb="FF99FF99"/>
      <color rgb="FF00CC99"/>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[Ecommerce_Sales_Analysis_Soutirna_Sengupta.xlsx]Pivot_Analysis!PivotTable3</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3598447069116355"/>
          <c:y val="0.17171296296296298"/>
          <c:w val="0.59668219597550309"/>
          <c:h val="0.72088764946048411"/>
        </c:manualLayout>
      </c:layout>
      <c:barChart>
        <c:barDir val="bar"/>
        <c:grouping val="clustered"/>
        <c:varyColors val="0"/>
        <c:ser>
          <c:idx val="0"/>
          <c:order val="0"/>
          <c:tx>
            <c:strRef>
              <c:f>Pivot_Analysis!$F$2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Pivot_Analysis!$E$3:$E$6</c:f>
              <c:strCache>
                <c:ptCount val="3"/>
                <c:pt idx="0">
                  <c:v>Consumer</c:v>
                </c:pt>
                <c:pt idx="1">
                  <c:v>Corporate</c:v>
                </c:pt>
                <c:pt idx="2">
                  <c:v>Home Office</c:v>
                </c:pt>
              </c:strCache>
            </c:strRef>
          </c:cat>
          <c:val>
            <c:numRef>
              <c:f>Pivot_Analysis!$F$3:$F$6</c:f>
              <c:numCache>
                <c:formatCode>General</c:formatCode>
                <c:ptCount val="3"/>
                <c:pt idx="0">
                  <c:v>21951011.550000042</c:v>
                </c:pt>
                <c:pt idx="1">
                  <c:v>6954594.6000000071</c:v>
                </c:pt>
                <c:pt idx="2">
                  <c:v>7183093.9900000021</c:v>
                </c:pt>
              </c:numCache>
            </c:numRef>
          </c:val>
          <c:extLst>
            <c:ext xmlns:c16="http://schemas.microsoft.com/office/drawing/2014/chart" uri="{C3380CC4-5D6E-409C-BE32-E72D297353CC}">
              <c16:uniqueId val="{00000000-1FCC-4100-8BFB-DFA40F7B4262}"/>
            </c:ext>
          </c:extLst>
        </c:ser>
        <c:dLbls>
          <c:dLblPos val="outEnd"/>
          <c:showLegendKey val="0"/>
          <c:showVal val="1"/>
          <c:showCatName val="0"/>
          <c:showSerName val="0"/>
          <c:showPercent val="0"/>
          <c:showBubbleSize val="0"/>
        </c:dLbls>
        <c:gapWidth val="115"/>
        <c:overlap val="-20"/>
        <c:axId val="565793480"/>
        <c:axId val="565793808"/>
      </c:barChart>
      <c:catAx>
        <c:axId val="565793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5793808"/>
        <c:crosses val="autoZero"/>
        <c:auto val="1"/>
        <c:lblAlgn val="ctr"/>
        <c:lblOffset val="100"/>
        <c:noMultiLvlLbl val="0"/>
      </c:catAx>
      <c:valAx>
        <c:axId val="5657938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5793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Category - Pivot Chart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s>
    <c:plotArea>
      <c:layout/>
      <c:barChart>
        <c:barDir val="col"/>
        <c:grouping val="clustered"/>
        <c:varyColors val="0"/>
        <c:ser>
          <c:idx val="0"/>
          <c:order val="0"/>
          <c:tx>
            <c:strRef>
              <c:f>Pivot_Analysis!$B$2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Pivot_Analysis!$A$3:$A$8</c:f>
              <c:strCache>
                <c:ptCount val="5"/>
                <c:pt idx="0">
                  <c:v>Beauty</c:v>
                </c:pt>
                <c:pt idx="1">
                  <c:v>Books &amp; Stationery</c:v>
                </c:pt>
                <c:pt idx="2">
                  <c:v>Electronics</c:v>
                </c:pt>
                <c:pt idx="3">
                  <c:v>Fashion</c:v>
                </c:pt>
                <c:pt idx="4">
                  <c:v>Home &amp; Kitchen</c:v>
                </c:pt>
              </c:strCache>
            </c:strRef>
          </c:cat>
          <c:val>
            <c:numRef>
              <c:f>Pivot_Analysis!$B$3:$B$8</c:f>
              <c:numCache>
                <c:formatCode>General</c:formatCode>
                <c:ptCount val="5"/>
                <c:pt idx="0">
                  <c:v>3215775</c:v>
                </c:pt>
                <c:pt idx="1">
                  <c:v>1582650</c:v>
                </c:pt>
                <c:pt idx="2">
                  <c:v>80385345</c:v>
                </c:pt>
                <c:pt idx="3">
                  <c:v>10892375</c:v>
                </c:pt>
                <c:pt idx="4">
                  <c:v>18942280</c:v>
                </c:pt>
              </c:numCache>
            </c:numRef>
          </c:val>
          <c:extLst>
            <c:ext xmlns:c16="http://schemas.microsoft.com/office/drawing/2014/chart" uri="{C3380CC4-5D6E-409C-BE32-E72D297353CC}">
              <c16:uniqueId val="{00000000-0AA4-4C29-8754-A3803179936B}"/>
            </c:ext>
          </c:extLst>
        </c:ser>
        <c:dLbls>
          <c:showLegendKey val="0"/>
          <c:showVal val="0"/>
          <c:showCatName val="0"/>
          <c:showSerName val="0"/>
          <c:showPercent val="0"/>
          <c:showBubbleSize val="0"/>
        </c:dLbls>
        <c:gapWidth val="100"/>
        <c:overlap val="-24"/>
        <c:axId val="1244629536"/>
        <c:axId val="1244644624"/>
      </c:barChart>
      <c:catAx>
        <c:axId val="1244629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644624"/>
        <c:crosses val="autoZero"/>
        <c:auto val="1"/>
        <c:lblAlgn val="ctr"/>
        <c:lblOffset val="100"/>
        <c:noMultiLvlLbl val="0"/>
      </c:catAx>
      <c:valAx>
        <c:axId val="1244644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629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NET SALES &amp; PROFIT - PIVOT CHART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Pivot_Analysis!$G$12</c:f>
              <c:strCache>
                <c:ptCount val="1"/>
                <c:pt idx="0">
                  <c:v>Sum of Net_Sales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Pivot_Analysis!$F$13:$F$16</c:f>
              <c:strCache>
                <c:ptCount val="3"/>
                <c:pt idx="0">
                  <c:v>2024</c:v>
                </c:pt>
                <c:pt idx="1">
                  <c:v>2025</c:v>
                </c:pt>
                <c:pt idx="2">
                  <c:v>2026</c:v>
                </c:pt>
              </c:strCache>
            </c:strRef>
          </c:cat>
          <c:val>
            <c:numRef>
              <c:f>Pivot_Analysis!$G$13:$G$16</c:f>
              <c:numCache>
                <c:formatCode>General</c:formatCode>
                <c:ptCount val="3"/>
                <c:pt idx="0">
                  <c:v>43103840</c:v>
                </c:pt>
                <c:pt idx="1">
                  <c:v>44155225</c:v>
                </c:pt>
                <c:pt idx="2">
                  <c:v>27759360</c:v>
                </c:pt>
              </c:numCache>
            </c:numRef>
          </c:val>
          <c:smooth val="0"/>
          <c:extLst>
            <c:ext xmlns:c16="http://schemas.microsoft.com/office/drawing/2014/chart" uri="{C3380CC4-5D6E-409C-BE32-E72D297353CC}">
              <c16:uniqueId val="{00000000-9AC0-4413-85D2-30982EFB048D}"/>
            </c:ext>
          </c:extLst>
        </c:ser>
        <c:ser>
          <c:idx val="1"/>
          <c:order val="1"/>
          <c:tx>
            <c:strRef>
              <c:f>Pivot_Analysis!$H$12</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Pivot_Analysis!$F$13:$F$16</c:f>
              <c:strCache>
                <c:ptCount val="3"/>
                <c:pt idx="0">
                  <c:v>2024</c:v>
                </c:pt>
                <c:pt idx="1">
                  <c:v>2025</c:v>
                </c:pt>
                <c:pt idx="2">
                  <c:v>2026</c:v>
                </c:pt>
              </c:strCache>
            </c:strRef>
          </c:cat>
          <c:val>
            <c:numRef>
              <c:f>Pivot_Analysis!$H$13:$H$16</c:f>
              <c:numCache>
                <c:formatCode>General</c:formatCode>
                <c:ptCount val="3"/>
                <c:pt idx="0">
                  <c:v>13374978.570000013</c:v>
                </c:pt>
                <c:pt idx="1">
                  <c:v>13972767.580000037</c:v>
                </c:pt>
                <c:pt idx="2">
                  <c:v>8740953.9899999853</c:v>
                </c:pt>
              </c:numCache>
            </c:numRef>
          </c:val>
          <c:smooth val="0"/>
          <c:extLst>
            <c:ext xmlns:c16="http://schemas.microsoft.com/office/drawing/2014/chart" uri="{C3380CC4-5D6E-409C-BE32-E72D297353CC}">
              <c16:uniqueId val="{00000001-9AC0-4413-85D2-30982EFB048D}"/>
            </c:ext>
          </c:extLst>
        </c:ser>
        <c:dLbls>
          <c:showLegendKey val="0"/>
          <c:showVal val="0"/>
          <c:showCatName val="0"/>
          <c:showSerName val="0"/>
          <c:showPercent val="0"/>
          <c:showBubbleSize val="0"/>
        </c:dLbls>
        <c:marker val="1"/>
        <c:smooth val="0"/>
        <c:axId val="1244590504"/>
        <c:axId val="1244588208"/>
      </c:lineChart>
      <c:catAx>
        <c:axId val="1244590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588208"/>
        <c:crosses val="autoZero"/>
        <c:auto val="1"/>
        <c:lblAlgn val="ctr"/>
        <c:lblOffset val="100"/>
        <c:noMultiLvlLbl val="0"/>
      </c:catAx>
      <c:valAx>
        <c:axId val="124458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590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[Ecommerce_Sales_Analysis_Soutirna_Sengupta.xlsx]Pivot_Analysis!PivotTable4</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SALES CHANNEL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Pivot_Analysis!$J$2</c:f>
              <c:strCache>
                <c:ptCount val="1"/>
                <c:pt idx="0">
                  <c:v>Sum of Net_Sales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Pivot_Analysis!$I$3:$I$6</c:f>
              <c:strCache>
                <c:ptCount val="3"/>
                <c:pt idx="0">
                  <c:v>Marketplace</c:v>
                </c:pt>
                <c:pt idx="1">
                  <c:v>Mobile App</c:v>
                </c:pt>
                <c:pt idx="2">
                  <c:v>Website</c:v>
                </c:pt>
              </c:strCache>
            </c:strRef>
          </c:cat>
          <c:val>
            <c:numRef>
              <c:f>Pivot_Analysis!$J$3:$J$6</c:f>
              <c:numCache>
                <c:formatCode>General</c:formatCode>
                <c:ptCount val="3"/>
                <c:pt idx="0">
                  <c:v>23776677.5</c:v>
                </c:pt>
                <c:pt idx="1">
                  <c:v>45499405</c:v>
                </c:pt>
                <c:pt idx="2">
                  <c:v>45742342.5</c:v>
                </c:pt>
              </c:numCache>
            </c:numRef>
          </c:val>
          <c:extLst>
            <c:ext xmlns:c16="http://schemas.microsoft.com/office/drawing/2014/chart" uri="{C3380CC4-5D6E-409C-BE32-E72D297353CC}">
              <c16:uniqueId val="{00000000-2657-48C4-B15D-8F9690DB80D3}"/>
            </c:ext>
          </c:extLst>
        </c:ser>
        <c:ser>
          <c:idx val="1"/>
          <c:order val="1"/>
          <c:tx>
            <c:strRef>
              <c:f>Pivot_Analysis!$K$2</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Pivot_Analysis!$I$3:$I$6</c:f>
              <c:strCache>
                <c:ptCount val="3"/>
                <c:pt idx="0">
                  <c:v>Marketplace</c:v>
                </c:pt>
                <c:pt idx="1">
                  <c:v>Mobile App</c:v>
                </c:pt>
                <c:pt idx="2">
                  <c:v>Website</c:v>
                </c:pt>
              </c:strCache>
            </c:strRef>
          </c:cat>
          <c:val>
            <c:numRef>
              <c:f>Pivot_Analysis!$K$3:$K$6</c:f>
              <c:numCache>
                <c:formatCode>General</c:formatCode>
                <c:ptCount val="3"/>
                <c:pt idx="0">
                  <c:v>2369</c:v>
                </c:pt>
                <c:pt idx="1">
                  <c:v>4832</c:v>
                </c:pt>
                <c:pt idx="2">
                  <c:v>4799</c:v>
                </c:pt>
              </c:numCache>
            </c:numRef>
          </c:val>
          <c:extLst>
            <c:ext xmlns:c16="http://schemas.microsoft.com/office/drawing/2014/chart" uri="{C3380CC4-5D6E-409C-BE32-E72D297353CC}">
              <c16:uniqueId val="{00000001-2657-48C4-B15D-8F9690DB80D3}"/>
            </c:ext>
          </c:extLst>
        </c:ser>
        <c:ser>
          <c:idx val="2"/>
          <c:order val="2"/>
          <c:tx>
            <c:strRef>
              <c:f>Pivot_Analysis!$L$2</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Pivot_Analysis!$I$3:$I$6</c:f>
              <c:strCache>
                <c:ptCount val="3"/>
                <c:pt idx="0">
                  <c:v>Marketplace</c:v>
                </c:pt>
                <c:pt idx="1">
                  <c:v>Mobile App</c:v>
                </c:pt>
                <c:pt idx="2">
                  <c:v>Website</c:v>
                </c:pt>
              </c:strCache>
            </c:strRef>
          </c:cat>
          <c:val>
            <c:numRef>
              <c:f>Pivot_Analysis!$L$3:$L$6</c:f>
              <c:numCache>
                <c:formatCode>General</c:formatCode>
                <c:ptCount val="3"/>
                <c:pt idx="0">
                  <c:v>7427624.7600000007</c:v>
                </c:pt>
                <c:pt idx="1">
                  <c:v>14393826.68000002</c:v>
                </c:pt>
                <c:pt idx="2">
                  <c:v>14267248.699999966</c:v>
                </c:pt>
              </c:numCache>
            </c:numRef>
          </c:val>
          <c:extLst>
            <c:ext xmlns:c16="http://schemas.microsoft.com/office/drawing/2014/chart" uri="{C3380CC4-5D6E-409C-BE32-E72D297353CC}">
              <c16:uniqueId val="{00000002-2657-48C4-B15D-8F9690DB80D3}"/>
            </c:ext>
          </c:extLst>
        </c:ser>
        <c:dLbls>
          <c:dLblPos val="outEnd"/>
          <c:showLegendKey val="0"/>
          <c:showVal val="1"/>
          <c:showCatName val="0"/>
          <c:showSerName val="0"/>
          <c:showPercent val="0"/>
          <c:showBubbleSize val="0"/>
        </c:dLbls>
        <c:gapWidth val="100"/>
        <c:overlap val="-24"/>
        <c:axId val="1244596408"/>
        <c:axId val="1244605264"/>
      </c:barChart>
      <c:catAx>
        <c:axId val="1244596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605264"/>
        <c:crosses val="autoZero"/>
        <c:auto val="1"/>
        <c:lblAlgn val="ctr"/>
        <c:lblOffset val="100"/>
        <c:noMultiLvlLbl val="0"/>
      </c:catAx>
      <c:valAx>
        <c:axId val="1244605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596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CHANNEL</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Pivot_Analysis!$J$2</c:f>
              <c:strCache>
                <c:ptCount val="1"/>
                <c:pt idx="0">
                  <c:v>Sum of Net_Sales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Pivot_Analysis!$I$3:$I$6</c:f>
              <c:strCache>
                <c:ptCount val="3"/>
                <c:pt idx="0">
                  <c:v>Marketplace</c:v>
                </c:pt>
                <c:pt idx="1">
                  <c:v>Mobile App</c:v>
                </c:pt>
                <c:pt idx="2">
                  <c:v>Website</c:v>
                </c:pt>
              </c:strCache>
            </c:strRef>
          </c:cat>
          <c:val>
            <c:numRef>
              <c:f>Pivot_Analysis!$J$3:$J$6</c:f>
              <c:numCache>
                <c:formatCode>General</c:formatCode>
                <c:ptCount val="3"/>
                <c:pt idx="0">
                  <c:v>23776677.5</c:v>
                </c:pt>
                <c:pt idx="1">
                  <c:v>45499405</c:v>
                </c:pt>
                <c:pt idx="2">
                  <c:v>45742342.5</c:v>
                </c:pt>
              </c:numCache>
            </c:numRef>
          </c:val>
          <c:extLst>
            <c:ext xmlns:c16="http://schemas.microsoft.com/office/drawing/2014/chart" uri="{C3380CC4-5D6E-409C-BE32-E72D297353CC}">
              <c16:uniqueId val="{00000000-1286-49BC-92F0-0E6672E98D75}"/>
            </c:ext>
          </c:extLst>
        </c:ser>
        <c:ser>
          <c:idx val="1"/>
          <c:order val="1"/>
          <c:tx>
            <c:strRef>
              <c:f>Pivot_Analysis!$K$2</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Pivot_Analysis!$I$3:$I$6</c:f>
              <c:strCache>
                <c:ptCount val="3"/>
                <c:pt idx="0">
                  <c:v>Marketplace</c:v>
                </c:pt>
                <c:pt idx="1">
                  <c:v>Mobile App</c:v>
                </c:pt>
                <c:pt idx="2">
                  <c:v>Website</c:v>
                </c:pt>
              </c:strCache>
            </c:strRef>
          </c:cat>
          <c:val>
            <c:numRef>
              <c:f>Pivot_Analysis!$K$3:$K$6</c:f>
              <c:numCache>
                <c:formatCode>General</c:formatCode>
                <c:ptCount val="3"/>
                <c:pt idx="0">
                  <c:v>2369</c:v>
                </c:pt>
                <c:pt idx="1">
                  <c:v>4832</c:v>
                </c:pt>
                <c:pt idx="2">
                  <c:v>4799</c:v>
                </c:pt>
              </c:numCache>
            </c:numRef>
          </c:val>
          <c:extLst>
            <c:ext xmlns:c16="http://schemas.microsoft.com/office/drawing/2014/chart" uri="{C3380CC4-5D6E-409C-BE32-E72D297353CC}">
              <c16:uniqueId val="{00000001-1286-49BC-92F0-0E6672E98D75}"/>
            </c:ext>
          </c:extLst>
        </c:ser>
        <c:ser>
          <c:idx val="2"/>
          <c:order val="2"/>
          <c:tx>
            <c:strRef>
              <c:f>Pivot_Analysis!$L$2</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Pivot_Analysis!$I$3:$I$6</c:f>
              <c:strCache>
                <c:ptCount val="3"/>
                <c:pt idx="0">
                  <c:v>Marketplace</c:v>
                </c:pt>
                <c:pt idx="1">
                  <c:v>Mobile App</c:v>
                </c:pt>
                <c:pt idx="2">
                  <c:v>Website</c:v>
                </c:pt>
              </c:strCache>
            </c:strRef>
          </c:cat>
          <c:val>
            <c:numRef>
              <c:f>Pivot_Analysis!$L$3:$L$6</c:f>
              <c:numCache>
                <c:formatCode>General</c:formatCode>
                <c:ptCount val="3"/>
                <c:pt idx="0">
                  <c:v>7427624.7600000007</c:v>
                </c:pt>
                <c:pt idx="1">
                  <c:v>14393826.68000002</c:v>
                </c:pt>
                <c:pt idx="2">
                  <c:v>14267248.699999966</c:v>
                </c:pt>
              </c:numCache>
            </c:numRef>
          </c:val>
          <c:extLst>
            <c:ext xmlns:c16="http://schemas.microsoft.com/office/drawing/2014/chart" uri="{C3380CC4-5D6E-409C-BE32-E72D297353CC}">
              <c16:uniqueId val="{00000002-1286-49BC-92F0-0E6672E98D75}"/>
            </c:ext>
          </c:extLst>
        </c:ser>
        <c:dLbls>
          <c:showLegendKey val="0"/>
          <c:showVal val="0"/>
          <c:showCatName val="0"/>
          <c:showSerName val="0"/>
          <c:showPercent val="0"/>
          <c:showBubbleSize val="0"/>
        </c:dLbls>
        <c:gapWidth val="150"/>
        <c:shape val="box"/>
        <c:axId val="1162384616"/>
        <c:axId val="1162380352"/>
        <c:axId val="0"/>
      </c:bar3DChart>
      <c:catAx>
        <c:axId val="1162384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380352"/>
        <c:crosses val="autoZero"/>
        <c:auto val="1"/>
        <c:lblAlgn val="ctr"/>
        <c:lblOffset val="100"/>
        <c:noMultiLvlLbl val="0"/>
      </c:catAx>
      <c:valAx>
        <c:axId val="11623803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384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CATEGORY-WISE</a:t>
            </a:r>
            <a:r>
              <a:rPr lang="en-US" baseline="0"/>
              <a:t> SALES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Pivot_Analysis!$B$2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Pivot_Analysis!$A$3:$A$8</c:f>
              <c:strCache>
                <c:ptCount val="5"/>
                <c:pt idx="0">
                  <c:v>Beauty</c:v>
                </c:pt>
                <c:pt idx="1">
                  <c:v>Books &amp; Stationery</c:v>
                </c:pt>
                <c:pt idx="2">
                  <c:v>Electronics</c:v>
                </c:pt>
                <c:pt idx="3">
                  <c:v>Fashion</c:v>
                </c:pt>
                <c:pt idx="4">
                  <c:v>Home &amp; Kitchen</c:v>
                </c:pt>
              </c:strCache>
            </c:strRef>
          </c:cat>
          <c:val>
            <c:numRef>
              <c:f>Pivot_Analysis!$B$3:$B$8</c:f>
              <c:numCache>
                <c:formatCode>General</c:formatCode>
                <c:ptCount val="5"/>
                <c:pt idx="0">
                  <c:v>3215775</c:v>
                </c:pt>
                <c:pt idx="1">
                  <c:v>1582650</c:v>
                </c:pt>
                <c:pt idx="2">
                  <c:v>80385345</c:v>
                </c:pt>
                <c:pt idx="3">
                  <c:v>10892375</c:v>
                </c:pt>
                <c:pt idx="4">
                  <c:v>18942280</c:v>
                </c:pt>
              </c:numCache>
            </c:numRef>
          </c:val>
          <c:extLst>
            <c:ext xmlns:c16="http://schemas.microsoft.com/office/drawing/2014/chart" uri="{C3380CC4-5D6E-409C-BE32-E72D297353CC}">
              <c16:uniqueId val="{00000000-9E39-43EE-969A-ED7D0273B853}"/>
            </c:ext>
          </c:extLst>
        </c:ser>
        <c:dLbls>
          <c:dLblPos val="outEnd"/>
          <c:showLegendKey val="0"/>
          <c:showVal val="1"/>
          <c:showCatName val="0"/>
          <c:showSerName val="0"/>
          <c:showPercent val="0"/>
          <c:showBubbleSize val="0"/>
        </c:dLbls>
        <c:gapWidth val="100"/>
        <c:overlap val="-24"/>
        <c:axId val="1244629536"/>
        <c:axId val="1244644624"/>
      </c:barChart>
      <c:catAx>
        <c:axId val="1244629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644624"/>
        <c:crosses val="autoZero"/>
        <c:auto val="1"/>
        <c:lblAlgn val="ctr"/>
        <c:lblOffset val="100"/>
        <c:noMultiLvlLbl val="0"/>
      </c:catAx>
      <c:valAx>
        <c:axId val="1244644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629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NET SALES &amp; PROFIT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Pivot_Analysis!$G$12</c:f>
              <c:strCache>
                <c:ptCount val="1"/>
                <c:pt idx="0">
                  <c:v>Sum of Net_Sales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Pivot_Analysis!$F$13:$F$16</c:f>
              <c:strCache>
                <c:ptCount val="3"/>
                <c:pt idx="0">
                  <c:v>2024</c:v>
                </c:pt>
                <c:pt idx="1">
                  <c:v>2025</c:v>
                </c:pt>
                <c:pt idx="2">
                  <c:v>2026</c:v>
                </c:pt>
              </c:strCache>
            </c:strRef>
          </c:cat>
          <c:val>
            <c:numRef>
              <c:f>Pivot_Analysis!$G$13:$G$16</c:f>
              <c:numCache>
                <c:formatCode>General</c:formatCode>
                <c:ptCount val="3"/>
                <c:pt idx="0">
                  <c:v>43103840</c:v>
                </c:pt>
                <c:pt idx="1">
                  <c:v>44155225</c:v>
                </c:pt>
                <c:pt idx="2">
                  <c:v>27759360</c:v>
                </c:pt>
              </c:numCache>
            </c:numRef>
          </c:val>
          <c:smooth val="0"/>
          <c:extLst>
            <c:ext xmlns:c16="http://schemas.microsoft.com/office/drawing/2014/chart" uri="{C3380CC4-5D6E-409C-BE32-E72D297353CC}">
              <c16:uniqueId val="{00000000-48E2-412D-916D-92884E534939}"/>
            </c:ext>
          </c:extLst>
        </c:ser>
        <c:ser>
          <c:idx val="1"/>
          <c:order val="1"/>
          <c:tx>
            <c:strRef>
              <c:f>Pivot_Analysis!$H$12</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Pivot_Analysis!$F$13:$F$16</c:f>
              <c:strCache>
                <c:ptCount val="3"/>
                <c:pt idx="0">
                  <c:v>2024</c:v>
                </c:pt>
                <c:pt idx="1">
                  <c:v>2025</c:v>
                </c:pt>
                <c:pt idx="2">
                  <c:v>2026</c:v>
                </c:pt>
              </c:strCache>
            </c:strRef>
          </c:cat>
          <c:val>
            <c:numRef>
              <c:f>Pivot_Analysis!$H$13:$H$16</c:f>
              <c:numCache>
                <c:formatCode>General</c:formatCode>
                <c:ptCount val="3"/>
                <c:pt idx="0">
                  <c:v>13374978.570000013</c:v>
                </c:pt>
                <c:pt idx="1">
                  <c:v>13972767.580000037</c:v>
                </c:pt>
                <c:pt idx="2">
                  <c:v>8740953.9899999853</c:v>
                </c:pt>
              </c:numCache>
            </c:numRef>
          </c:val>
          <c:smooth val="0"/>
          <c:extLst>
            <c:ext xmlns:c16="http://schemas.microsoft.com/office/drawing/2014/chart" uri="{C3380CC4-5D6E-409C-BE32-E72D297353CC}">
              <c16:uniqueId val="{00000001-48E2-412D-916D-92884E534939}"/>
            </c:ext>
          </c:extLst>
        </c:ser>
        <c:dLbls>
          <c:showLegendKey val="0"/>
          <c:showVal val="0"/>
          <c:showCatName val="0"/>
          <c:showSerName val="0"/>
          <c:showPercent val="0"/>
          <c:showBubbleSize val="0"/>
        </c:dLbls>
        <c:marker val="1"/>
        <c:smooth val="0"/>
        <c:axId val="1244590504"/>
        <c:axId val="1244588208"/>
      </c:lineChart>
      <c:catAx>
        <c:axId val="1244590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588208"/>
        <c:crosses val="autoZero"/>
        <c:auto val="1"/>
        <c:lblAlgn val="ctr"/>
        <c:lblOffset val="100"/>
        <c:noMultiLvlLbl val="0"/>
      </c:catAx>
      <c:valAx>
        <c:axId val="124458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590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[Ecommerce_Sales_Analysis_Soutirna_Sengupta.xlsx]Pivot_Analysis!PivotTable3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CUSTOMER SEGMENT</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3598447069116355"/>
          <c:y val="0.17171296296296298"/>
          <c:w val="0.59668219597550309"/>
          <c:h val="0.72088764946048411"/>
        </c:manualLayout>
      </c:layout>
      <c:barChart>
        <c:barDir val="bar"/>
        <c:grouping val="clustered"/>
        <c:varyColors val="0"/>
        <c:ser>
          <c:idx val="0"/>
          <c:order val="0"/>
          <c:tx>
            <c:strRef>
              <c:f>Pivot_Analysis!$F$2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Pivot_Analysis!$E$3:$E$6</c:f>
              <c:strCache>
                <c:ptCount val="3"/>
                <c:pt idx="0">
                  <c:v>Consumer</c:v>
                </c:pt>
                <c:pt idx="1">
                  <c:v>Corporate</c:v>
                </c:pt>
                <c:pt idx="2">
                  <c:v>Home Office</c:v>
                </c:pt>
              </c:strCache>
            </c:strRef>
          </c:cat>
          <c:val>
            <c:numRef>
              <c:f>Pivot_Analysis!$F$3:$F$6</c:f>
              <c:numCache>
                <c:formatCode>General</c:formatCode>
                <c:ptCount val="3"/>
                <c:pt idx="0">
                  <c:v>21951011.550000042</c:v>
                </c:pt>
                <c:pt idx="1">
                  <c:v>6954594.6000000071</c:v>
                </c:pt>
                <c:pt idx="2">
                  <c:v>7183093.9900000021</c:v>
                </c:pt>
              </c:numCache>
            </c:numRef>
          </c:val>
          <c:extLst>
            <c:ext xmlns:c16="http://schemas.microsoft.com/office/drawing/2014/chart" uri="{C3380CC4-5D6E-409C-BE32-E72D297353CC}">
              <c16:uniqueId val="{00000000-AF9E-43E5-B75A-1DB586585C27}"/>
            </c:ext>
          </c:extLst>
        </c:ser>
        <c:dLbls>
          <c:dLblPos val="outEnd"/>
          <c:showLegendKey val="0"/>
          <c:showVal val="1"/>
          <c:showCatName val="0"/>
          <c:showSerName val="0"/>
          <c:showPercent val="0"/>
          <c:showBubbleSize val="0"/>
        </c:dLbls>
        <c:gapWidth val="115"/>
        <c:overlap val="-20"/>
        <c:axId val="565793480"/>
        <c:axId val="565793808"/>
      </c:barChart>
      <c:catAx>
        <c:axId val="565793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5793808"/>
        <c:crosses val="autoZero"/>
        <c:auto val="1"/>
        <c:lblAlgn val="ctr"/>
        <c:lblOffset val="100"/>
        <c:noMultiLvlLbl val="0"/>
      </c:catAx>
      <c:valAx>
        <c:axId val="5657938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5793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8</xdr:col>
      <xdr:colOff>228600</xdr:colOff>
      <xdr:row>8</xdr:row>
      <xdr:rowOff>28575</xdr:rowOff>
    </xdr:from>
    <xdr:to>
      <xdr:col>10</xdr:col>
      <xdr:colOff>76200</xdr:colOff>
      <xdr:row>21</xdr:row>
      <xdr:rowOff>76200</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91475" y="1552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485775</xdr:colOff>
      <xdr:row>8</xdr:row>
      <xdr:rowOff>0</xdr:rowOff>
    </xdr:from>
    <xdr:to>
      <xdr:col>12</xdr:col>
      <xdr:colOff>323850</xdr:colOff>
      <xdr:row>21</xdr:row>
      <xdr:rowOff>47625</xdr:rowOff>
    </xdr:to>
    <mc:AlternateContent xmlns:mc="http://schemas.openxmlformats.org/markup-compatibility/2006">
      <mc:Choice xmlns:a14="http://schemas.microsoft.com/office/drawing/2010/main" Requires="a14">
        <xdr:graphicFrame macro="">
          <xdr:nvGraphicFramePr>
            <xdr:cNvPr id="11" name="Sales_Channel"/>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0229850" y="152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309562</xdr:colOff>
      <xdr:row>3</xdr:row>
      <xdr:rowOff>14287</xdr:rowOff>
    </xdr:from>
    <xdr:to>
      <xdr:col>16</xdr:col>
      <xdr:colOff>4762</xdr:colOff>
      <xdr:row>17</xdr:row>
      <xdr:rowOff>90487</xdr:rowOff>
    </xdr:to>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22</xdr:row>
      <xdr:rowOff>4762</xdr:rowOff>
    </xdr:from>
    <xdr:to>
      <xdr:col>7</xdr:col>
      <xdr:colOff>371475</xdr:colOff>
      <xdr:row>36</xdr:row>
      <xdr:rowOff>80962</xdr:rowOff>
    </xdr:to>
    <xdr:graphicFrame macro="">
      <xdr:nvGraphicFramePr>
        <xdr:cNvPr id="6"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22</xdr:row>
      <xdr:rowOff>4762</xdr:rowOff>
    </xdr:from>
    <xdr:to>
      <xdr:col>16</xdr:col>
      <xdr:colOff>323850</xdr:colOff>
      <xdr:row>36</xdr:row>
      <xdr:rowOff>80962</xdr:rowOff>
    </xdr:to>
    <xdr:graphicFrame macro="">
      <xdr:nvGraphicFramePr>
        <xdr:cNvPr id="7"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3</xdr:row>
      <xdr:rowOff>4762</xdr:rowOff>
    </xdr:from>
    <xdr:to>
      <xdr:col>7</xdr:col>
      <xdr:colOff>352425</xdr:colOff>
      <xdr:row>17</xdr:row>
      <xdr:rowOff>80962</xdr:rowOff>
    </xdr:to>
    <xdr:graphicFrame macro="">
      <xdr:nvGraphicFramePr>
        <xdr:cNvPr id="8"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11</xdr:row>
      <xdr:rowOff>0</xdr:rowOff>
    </xdr:from>
    <xdr:to>
      <xdr:col>15</xdr:col>
      <xdr:colOff>304800</xdr:colOff>
      <xdr:row>25</xdr:row>
      <xdr:rowOff>76200</xdr:rowOff>
    </xdr:to>
    <xdr:graphicFrame macro="">
      <xdr:nvGraphicFramePr>
        <xdr:cNvPr id="6"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28575</xdr:rowOff>
    </xdr:from>
    <xdr:to>
      <xdr:col>6</xdr:col>
      <xdr:colOff>542925</xdr:colOff>
      <xdr:row>41</xdr:row>
      <xdr:rowOff>104775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27</xdr:row>
      <xdr:rowOff>0</xdr:rowOff>
    </xdr:from>
    <xdr:to>
      <xdr:col>15</xdr:col>
      <xdr:colOff>304800</xdr:colOff>
      <xdr:row>41</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0</xdr:rowOff>
    </xdr:from>
    <xdr:to>
      <xdr:col>6</xdr:col>
      <xdr:colOff>542925</xdr:colOff>
      <xdr:row>25</xdr:row>
      <xdr:rowOff>76200</xdr:rowOff>
    </xdr:to>
    <xdr:graphicFrame macro="">
      <xdr:nvGraphicFramePr>
        <xdr:cNvPr id="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64.888578587961" createdVersion="6" refreshedVersion="6" minRefreshableVersion="3" recordCount="12000">
  <cacheSource type="worksheet">
    <worksheetSource ref="A1:AB12001" sheet="Ecommerce_Data"/>
  </cacheSource>
  <cacheFields count="29">
    <cacheField name="Order_ID" numFmtId="0">
      <sharedItems count="12000">
        <s v="ORD504535"/>
        <s v="ORD505568"/>
        <s v="ORD504539"/>
        <s v="ORD507248"/>
        <s v="ORD507572"/>
        <s v="ORD501934"/>
        <s v="ORD504008"/>
        <s v="ORD504805"/>
        <s v="ORD508540"/>
        <s v="ORD508071"/>
        <s v="ORD507295"/>
        <s v="ORD509961"/>
        <s v="ORD510513"/>
        <s v="ORD508219"/>
        <s v="ORD501164"/>
        <s v="ORD506117"/>
        <s v="ORD510224"/>
        <s v="ORD501421"/>
        <s v="ORD508052"/>
        <s v="ORD510994"/>
        <s v="ORD503984"/>
        <s v="ORD502754"/>
        <s v="ORD511561"/>
        <s v="ORD508869"/>
        <s v="ORD505006"/>
        <s v="ORD501479"/>
        <s v="ORD510550"/>
        <s v="ORD504100"/>
        <s v="ORD506944"/>
        <s v="ORD500566"/>
        <s v="ORD502896"/>
        <s v="ORD505591"/>
        <s v="ORD503584"/>
        <s v="ORD504121"/>
        <s v="ORD503982"/>
        <s v="ORD508789"/>
        <s v="ORD509461"/>
        <s v="ORD501909"/>
        <s v="ORD506545"/>
        <s v="ORD503765"/>
        <s v="ORD506833"/>
        <s v="ORD501433"/>
        <s v="ORD506468"/>
        <s v="ORD508578"/>
        <s v="ORD509632"/>
        <s v="ORD510239"/>
        <s v="ORD507213"/>
        <s v="ORD510200"/>
        <s v="ORD504527"/>
        <s v="ORD502011"/>
        <s v="ORD508435"/>
        <s v="ORD501111"/>
        <s v="ORD506560"/>
        <s v="ORD508134"/>
        <s v="ORD511175"/>
        <s v="ORD507725"/>
        <s v="ORD508706"/>
        <s v="ORD503378"/>
        <s v="ORD505550"/>
        <s v="ORD505702"/>
        <s v="ORD501303"/>
        <s v="ORD505825"/>
        <s v="ORD501826"/>
        <s v="ORD502349"/>
        <s v="ORD508914"/>
        <s v="ORD508197"/>
        <s v="ORD500681"/>
        <s v="ORD504174"/>
        <s v="ORD503462"/>
        <s v="ORD509174"/>
        <s v="ORD504659"/>
        <s v="ORD506564"/>
        <s v="ORD501878"/>
        <s v="ORD501832"/>
        <s v="ORD503711"/>
        <s v="ORD503882"/>
        <s v="ORD511996"/>
        <s v="ORD502541"/>
        <s v="ORD501729"/>
        <s v="ORD501010"/>
        <s v="ORD505647"/>
        <s v="ORD505692"/>
        <s v="ORD504543"/>
        <s v="ORD504276"/>
        <s v="ORD507889"/>
        <s v="ORD501198"/>
        <s v="ORD502423"/>
        <s v="ORD511661"/>
        <s v="ORD511171"/>
        <s v="ORD503202"/>
        <s v="ORD503638"/>
        <s v="ORD503201"/>
        <s v="ORD507141"/>
        <s v="ORD504511"/>
        <s v="ORD503035"/>
        <s v="ORD502360"/>
        <s v="ORD506385"/>
        <s v="ORD502270"/>
        <s v="ORD508918"/>
        <s v="ORD509417"/>
        <s v="ORD508484"/>
        <s v="ORD502562"/>
        <s v="ORD503561"/>
        <s v="ORD508561"/>
        <s v="ORD504741"/>
        <s v="ORD503583"/>
        <s v="ORD506130"/>
        <s v="ORD506844"/>
        <s v="ORD507207"/>
        <s v="ORD506017"/>
        <s v="ORD505880"/>
        <s v="ORD505421"/>
        <s v="ORD504009"/>
        <s v="ORD503541"/>
        <s v="ORD510593"/>
        <s v="ORD505337"/>
        <s v="ORD507633"/>
        <s v="ORD507009"/>
        <s v="ORD509160"/>
        <s v="ORD500234"/>
        <s v="ORD500747"/>
        <s v="ORD505098"/>
        <s v="ORD500700"/>
        <s v="ORD501737"/>
        <s v="ORD510797"/>
        <s v="ORD511179"/>
        <s v="ORD503365"/>
        <s v="ORD503207"/>
        <s v="ORD500593"/>
        <s v="ORD504373"/>
        <s v="ORD503390"/>
        <s v="ORD509382"/>
        <s v="ORD504286"/>
        <s v="ORD505170"/>
        <s v="ORD509892"/>
        <s v="ORD503090"/>
        <s v="ORD502698"/>
        <s v="ORD504525"/>
        <s v="ORD502510"/>
        <s v="ORD509810"/>
        <s v="ORD501230"/>
        <s v="ORD506783"/>
        <s v="ORD500715"/>
        <s v="ORD500520"/>
        <s v="ORD505729"/>
        <s v="ORD505187"/>
        <s v="ORD503793"/>
        <s v="ORD505499"/>
        <s v="ORD508881"/>
        <s v="ORD508354"/>
        <s v="ORD509114"/>
        <s v="ORD511739"/>
        <s v="ORD501299"/>
        <s v="ORD510248"/>
        <s v="ORD502857"/>
        <s v="ORD508165"/>
        <s v="ORD504033"/>
        <s v="ORD503770"/>
        <s v="ORD502437"/>
        <s v="ORD507950"/>
        <s v="ORD502028"/>
        <s v="ORD506893"/>
        <s v="ORD510870"/>
        <s v="ORD511140"/>
        <s v="ORD505645"/>
        <s v="ORD504392"/>
        <s v="ORD502328"/>
        <s v="ORD505740"/>
        <s v="ORD506416"/>
        <s v="ORD509228"/>
        <s v="ORD507522"/>
        <s v="ORD507680"/>
        <s v="ORD509620"/>
        <s v="ORD504825"/>
        <s v="ORD501025"/>
        <s v="ORD502445"/>
        <s v="ORD506309"/>
        <s v="ORD510498"/>
        <s v="ORD503055"/>
        <s v="ORD502419"/>
        <s v="ORD502631"/>
        <s v="ORD507245"/>
        <s v="ORD506735"/>
        <s v="ORD507546"/>
        <s v="ORD502935"/>
        <s v="ORD506256"/>
        <s v="ORD507776"/>
        <s v="ORD511927"/>
        <s v="ORD503329"/>
        <s v="ORD506195"/>
        <s v="ORD508156"/>
        <s v="ORD500924"/>
        <s v="ORD500583"/>
        <s v="ORD510533"/>
        <s v="ORD507384"/>
        <s v="ORD511931"/>
        <s v="ORD501652"/>
        <s v="ORD506330"/>
        <s v="ORD509609"/>
        <s v="ORD507298"/>
        <s v="ORD510850"/>
        <s v="ORD507726"/>
        <s v="ORD503972"/>
        <s v="ORD508839"/>
        <s v="ORD507023"/>
        <s v="ORD501366"/>
        <s v="ORD508217"/>
        <s v="ORD501550"/>
        <s v="ORD501172"/>
        <s v="ORD507265"/>
        <s v="ORD500616"/>
        <s v="ORD507400"/>
        <s v="ORD504691"/>
        <s v="ORD505323"/>
        <s v="ORD500836"/>
        <s v="ORD511405"/>
        <s v="ORD506333"/>
        <s v="ORD500037"/>
        <s v="ORD500414"/>
        <s v="ORD505642"/>
        <s v="ORD506420"/>
        <s v="ORD506316"/>
        <s v="ORD500641"/>
        <s v="ORD508569"/>
        <s v="ORD508519"/>
        <s v="ORD505636"/>
        <s v="ORD501489"/>
        <s v="ORD504135"/>
        <s v="ORD506667"/>
        <s v="ORD505273"/>
        <s v="ORD506249"/>
        <s v="ORD502951"/>
        <s v="ORD503425"/>
        <s v="ORD505376"/>
        <s v="ORD511315"/>
        <s v="ORD509090"/>
        <s v="ORD502032"/>
        <s v="ORD510382"/>
        <s v="ORD503487"/>
        <s v="ORD502097"/>
        <s v="ORD511241"/>
        <s v="ORD502149"/>
        <s v="ORD500425"/>
        <s v="ORD502329"/>
        <s v="ORD506046"/>
        <s v="ORD504872"/>
        <s v="ORD511568"/>
        <s v="ORD509031"/>
        <s v="ORD501194"/>
        <s v="ORD507788"/>
        <s v="ORD500160"/>
        <s v="ORD508466"/>
        <s v="ORD501838"/>
        <s v="ORD501661"/>
        <s v="ORD502601"/>
        <s v="ORD505549"/>
        <s v="ORD505707"/>
        <s v="ORD504352"/>
        <s v="ORD505004"/>
        <s v="ORD505611"/>
        <s v="ORD511791"/>
        <s v="ORD502144"/>
        <s v="ORD509658"/>
        <s v="ORD507935"/>
        <s v="ORD509145"/>
        <s v="ORD503385"/>
        <s v="ORD502309"/>
        <s v="ORD508401"/>
        <s v="ORD501282"/>
        <s v="ORD500063"/>
        <s v="ORD500365"/>
        <s v="ORD511856"/>
        <s v="ORD505679"/>
        <s v="ORD504816"/>
        <s v="ORD500021"/>
        <s v="ORD510023"/>
        <s v="ORD500748"/>
        <s v="ORD500982"/>
        <s v="ORD507564"/>
        <s v="ORD505638"/>
        <s v="ORD501446"/>
        <s v="ORD501444"/>
        <s v="ORD500662"/>
        <s v="ORD509774"/>
        <s v="ORD510244"/>
        <s v="ORD501138"/>
        <s v="ORD502167"/>
        <s v="ORD505002"/>
        <s v="ORD506001"/>
        <s v="ORD509783"/>
        <s v="ORD503004"/>
        <s v="ORD501359"/>
        <s v="ORD509442"/>
        <s v="ORD500992"/>
        <s v="ORD507810"/>
        <s v="ORD506734"/>
        <s v="ORD507898"/>
        <s v="ORD503412"/>
        <s v="ORD509135"/>
        <s v="ORD502922"/>
        <s v="ORD505449"/>
        <s v="ORD507311"/>
        <s v="ORD504565"/>
        <s v="ORD503690"/>
        <s v="ORD501916"/>
        <s v="ORD511455"/>
        <s v="ORD501150"/>
        <s v="ORD503904"/>
        <s v="ORD508427"/>
        <s v="ORD511937"/>
        <s v="ORD508297"/>
        <s v="ORD505665"/>
        <s v="ORD502831"/>
        <s v="ORD511718"/>
        <s v="ORD510187"/>
        <s v="ORD507316"/>
        <s v="ORD508032"/>
        <s v="ORD508911"/>
        <s v="ORD509788"/>
        <s v="ORD507237"/>
        <s v="ORD509519"/>
        <s v="ORD500675"/>
        <s v="ORD500783"/>
        <s v="ORD509734"/>
        <s v="ORD507182"/>
        <s v="ORD508178"/>
        <s v="ORD511803"/>
        <s v="ORD505229"/>
        <s v="ORD508763"/>
        <s v="ORD501413"/>
        <s v="ORD504696"/>
        <s v="ORD504303"/>
        <s v="ORD508909"/>
        <s v="ORD505198"/>
        <s v="ORD511003"/>
        <s v="ORD509083"/>
        <s v="ORD510867"/>
        <s v="ORD501358"/>
        <s v="ORD504540"/>
        <s v="ORD502907"/>
        <s v="ORD503170"/>
        <s v="ORD506649"/>
        <s v="ORD504490"/>
        <s v="ORD500638"/>
        <s v="ORD510165"/>
        <s v="ORD500778"/>
        <s v="ORD506987"/>
        <s v="ORD511822"/>
        <s v="ORD506948"/>
        <s v="ORD509301"/>
        <s v="ORD500877"/>
        <s v="ORD500770"/>
        <s v="ORD508431"/>
        <s v="ORD505055"/>
        <s v="ORD505456"/>
        <s v="ORD509089"/>
        <s v="ORD508389"/>
        <s v="ORD511069"/>
        <s v="ORD501140"/>
        <s v="ORD511074"/>
        <s v="ORD501342"/>
        <s v="ORD504674"/>
        <s v="ORD511601"/>
        <s v="ORD508542"/>
        <s v="ORD508551"/>
        <s v="ORD502304"/>
        <s v="ORD502504"/>
        <s v="ORD511796"/>
        <s v="ORD503504"/>
        <s v="ORD509192"/>
        <s v="ORD510769"/>
        <s v="ORD506896"/>
        <s v="ORD509169"/>
        <s v="ORD506164"/>
        <s v="ORD504243"/>
        <s v="ORD501633"/>
        <s v="ORD500795"/>
        <s v="ORD507162"/>
        <s v="ORD508059"/>
        <s v="ORD507479"/>
        <s v="ORD509358"/>
        <s v="ORD510228"/>
        <s v="ORD502282"/>
        <s v="ORD505269"/>
        <s v="ORD503521"/>
        <s v="ORD507865"/>
        <s v="ORD509962"/>
        <s v="ORD503903"/>
        <s v="ORD506091"/>
        <s v="ORD506902"/>
        <s v="ORD501853"/>
        <s v="ORD505927"/>
        <s v="ORD510355"/>
        <s v="ORD506136"/>
        <s v="ORD501928"/>
        <s v="ORD511462"/>
        <s v="ORD501224"/>
        <s v="ORD500773"/>
        <s v="ORD502140"/>
        <s v="ORD504038"/>
        <s v="ORD510454"/>
        <s v="ORD500442"/>
        <s v="ORD506267"/>
        <s v="ORD500532"/>
        <s v="ORD503674"/>
        <s v="ORD509850"/>
        <s v="ORD511276"/>
        <s v="ORD503809"/>
        <s v="ORD504947"/>
        <s v="ORD511235"/>
        <s v="ORD504197"/>
        <s v="ORD507254"/>
        <s v="ORD508407"/>
        <s v="ORD502832"/>
        <s v="ORD509566"/>
        <s v="ORD502743"/>
        <s v="ORD510566"/>
        <s v="ORD500624"/>
        <s v="ORD505514"/>
        <s v="ORD509928"/>
        <s v="ORD508984"/>
        <s v="ORD502628"/>
        <s v="ORD501567"/>
        <s v="ORD502143"/>
        <s v="ORD501313"/>
        <s v="ORD504494"/>
        <s v="ORD503776"/>
        <s v="ORD510152"/>
        <s v="ORD511352"/>
        <s v="ORD503666"/>
        <s v="ORD503708"/>
        <s v="ORD510933"/>
        <s v="ORD501856"/>
        <s v="ORD507404"/>
        <s v="ORD500325"/>
        <s v="ORD510882"/>
        <s v="ORD507493"/>
        <s v="ORD508271"/>
        <s v="ORD506801"/>
        <s v="ORD506396"/>
        <s v="ORD510698"/>
        <s v="ORD510108"/>
        <s v="ORD501968"/>
        <s v="ORD509812"/>
        <s v="ORD502387"/>
        <s v="ORD504096"/>
        <s v="ORD501264"/>
        <s v="ORD502624"/>
        <s v="ORD502242"/>
        <s v="ORD501323"/>
        <s v="ORD505583"/>
        <s v="ORD501324"/>
        <s v="ORD500699"/>
        <s v="ORD501460"/>
        <s v="ORD500888"/>
        <s v="ORD506140"/>
        <s v="ORD502972"/>
        <s v="ORD505856"/>
        <s v="ORD511636"/>
        <s v="ORD502456"/>
        <s v="ORD502494"/>
        <s v="ORD504858"/>
        <s v="ORD502109"/>
        <s v="ORD508788"/>
        <s v="ORD503852"/>
        <s v="ORD503166"/>
        <s v="ORD504989"/>
        <s v="ORD510786"/>
        <s v="ORD511910"/>
        <s v="ORD502262"/>
        <s v="ORD502240"/>
        <s v="ORD507210"/>
        <s v="ORD508685"/>
        <s v="ORD503482"/>
        <s v="ORD505954"/>
        <s v="ORD511486"/>
        <s v="ORD505921"/>
        <s v="ORD511436"/>
        <s v="ORD510427"/>
        <s v="ORD503800"/>
        <s v="ORD500156"/>
        <s v="ORD501694"/>
        <s v="ORD508037"/>
        <s v="ORD503906"/>
        <s v="ORD508371"/>
        <s v="ORD510594"/>
        <s v="ORD502919"/>
        <s v="ORD503328"/>
        <s v="ORD510393"/>
        <s v="ORD503019"/>
        <s v="ORD508590"/>
        <s v="ORD506648"/>
        <s v="ORD510376"/>
        <s v="ORD509778"/>
        <s v="ORD503615"/>
        <s v="ORD501554"/>
        <s v="ORD508258"/>
        <s v="ORD500884"/>
        <s v="ORD510749"/>
        <s v="ORD506284"/>
        <s v="ORD508430"/>
        <s v="ORD507084"/>
        <s v="ORD500840"/>
        <s v="ORD501834"/>
        <s v="ORD511410"/>
        <s v="ORD500621"/>
        <s v="ORD502324"/>
        <s v="ORD511194"/>
        <s v="ORD504647"/>
        <s v="ORD510821"/>
        <s v="ORD503868"/>
        <s v="ORD510096"/>
        <s v="ORD508448"/>
        <s v="ORD502492"/>
        <s v="ORD503680"/>
        <s v="ORD507474"/>
        <s v="ORD506611"/>
        <s v="ORD511853"/>
        <s v="ORD510976"/>
        <s v="ORD508680"/>
        <s v="ORD508746"/>
        <s v="ORD502318"/>
        <s v="ORD505078"/>
        <s v="ORD510398"/>
        <s v="ORD507947"/>
        <s v="ORD500266"/>
        <s v="ORD501308"/>
        <s v="ORD507980"/>
        <s v="ORD503490"/>
        <s v="ORD507701"/>
        <s v="ORD505726"/>
        <s v="ORD505275"/>
        <s v="ORD500486"/>
        <s v="ORD506231"/>
        <s v="ORD503117"/>
        <s v="ORD511240"/>
        <s v="ORD508866"/>
        <s v="ORD507859"/>
        <s v="ORD508962"/>
        <s v="ORD502414"/>
        <s v="ORD505896"/>
        <s v="ORD505192"/>
        <s v="ORD504643"/>
        <s v="ORD501039"/>
        <s v="ORD507453"/>
        <s v="ORD506129"/>
        <s v="ORD502793"/>
        <s v="ORD504279"/>
        <s v="ORD510622"/>
        <s v="ORD506326"/>
        <s v="ORD504433"/>
        <s v="ORD506292"/>
        <s v="ORD511985"/>
        <s v="ORD511113"/>
        <s v="ORD507573"/>
        <s v="ORD503409"/>
        <s v="ORD501650"/>
        <s v="ORD509528"/>
        <s v="ORD500771"/>
        <s v="ORD501634"/>
        <s v="ORD509026"/>
        <s v="ORD506657"/>
        <s v="ORD510459"/>
        <s v="ORD506434"/>
        <s v="ORD502911"/>
        <s v="ORD505888"/>
        <s v="ORD505902"/>
        <s v="ORD506230"/>
        <s v="ORD511130"/>
        <s v="ORD510005"/>
        <s v="ORD505771"/>
        <s v="ORD507539"/>
        <s v="ORD509501"/>
        <s v="ORD509848"/>
        <s v="ORD507309"/>
        <s v="ORD503386"/>
        <s v="ORD502257"/>
        <s v="ORD508747"/>
        <s v="ORD509752"/>
        <s v="ORD509968"/>
        <s v="ORD511452"/>
        <s v="ORD508291"/>
        <s v="ORD506790"/>
        <s v="ORD502151"/>
        <s v="ORD510736"/>
        <s v="ORD500248"/>
        <s v="ORD507565"/>
        <s v="ORD505302"/>
        <s v="ORD505633"/>
        <s v="ORD505656"/>
        <s v="ORD504256"/>
        <s v="ORD504488"/>
        <s v="ORD504284"/>
        <s v="ORD502520"/>
        <s v="ORD503364"/>
        <s v="ORD504314"/>
        <s v="ORD510953"/>
        <s v="ORD502298"/>
        <s v="ORD506588"/>
        <s v="ORD510672"/>
        <s v="ORD504230"/>
        <s v="ORD502076"/>
        <s v="ORD508539"/>
        <s v="ORD509450"/>
        <s v="ORD506162"/>
        <s v="ORD511780"/>
        <s v="ORD504745"/>
        <s v="ORD511957"/>
        <s v="ORD508429"/>
        <s v="ORD505008"/>
        <s v="ORD500725"/>
        <s v="ORD507247"/>
        <s v="ORD506175"/>
        <s v="ORD503158"/>
        <s v="ORD510863"/>
        <s v="ORD511616"/>
        <s v="ORD510211"/>
        <s v="ORD500829"/>
        <s v="ORD507593"/>
        <s v="ORD508310"/>
        <s v="ORD509022"/>
        <s v="ORD506144"/>
        <s v="ORD505916"/>
        <s v="ORD507587"/>
        <s v="ORD511786"/>
        <s v="ORD504498"/>
        <s v="ORD501546"/>
        <s v="ORD508740"/>
        <s v="ORD500604"/>
        <s v="ORD502542"/>
        <s v="ORD502009"/>
        <s v="ORD509396"/>
        <s v="ORD503555"/>
        <s v="ORD510183"/>
        <s v="ORD507053"/>
        <s v="ORD502906"/>
        <s v="ORD503099"/>
        <s v="ORD506114"/>
        <s v="ORD510387"/>
        <s v="ORD509706"/>
        <s v="ORD504944"/>
        <s v="ORD503420"/>
        <s v="ORD511783"/>
        <s v="ORD504526"/>
        <s v="ORD507700"/>
        <s v="ORD507436"/>
        <s v="ORD504704"/>
        <s v="ORD502514"/>
        <s v="ORD503517"/>
        <s v="ORD511065"/>
        <s v="ORD511988"/>
        <s v="ORD500518"/>
        <s v="ORD508028"/>
        <s v="ORD501426"/>
        <s v="ORD506583"/>
        <s v="ORD503805"/>
        <s v="ORD505542"/>
        <s v="ORD509069"/>
        <s v="ORD502062"/>
        <s v="ORD508441"/>
        <s v="ORD505018"/>
        <s v="ORD511143"/>
        <s v="ORD501756"/>
        <s v="ORD506782"/>
        <s v="ORD508225"/>
        <s v="ORD503994"/>
        <s v="ORD506206"/>
        <s v="ORD504786"/>
        <s v="ORD502615"/>
        <s v="ORD509671"/>
        <s v="ORD507655"/>
        <s v="ORD503849"/>
        <s v="ORD500965"/>
        <s v="ORD502463"/>
        <s v="ORD507648"/>
        <s v="ORD509720"/>
        <s v="ORD502621"/>
        <s v="ORD511670"/>
        <s v="ORD505596"/>
        <s v="ORD507379"/>
        <s v="ORD505224"/>
        <s v="ORD502081"/>
        <s v="ORD509254"/>
        <s v="ORD509225"/>
        <s v="ORD504754"/>
        <s v="ORD509593"/>
        <s v="ORD501375"/>
        <s v="ORD502362"/>
        <s v="ORD506600"/>
        <s v="ORD508445"/>
        <s v="ORD502623"/>
        <s v="ORD510237"/>
        <s v="ORD502432"/>
        <s v="ORD505178"/>
        <s v="ORD501095"/>
        <s v="ORD511006"/>
        <s v="ORD508623"/>
        <s v="ORD501561"/>
        <s v="ORD507461"/>
        <s v="ORD502222"/>
        <s v="ORD506982"/>
        <s v="ORD507772"/>
        <s v="ORD504909"/>
        <s v="ORD506482"/>
        <s v="ORD507813"/>
        <s v="ORD503196"/>
        <s v="ORD511063"/>
        <s v="ORD510765"/>
        <s v="ORD504335"/>
        <s v="ORD503997"/>
        <s v="ORD504422"/>
        <s v="ORD506973"/>
        <s v="ORD508363"/>
        <s v="ORD508705"/>
        <s v="ORD503918"/>
        <s v="ORD502158"/>
        <s v="ORD506474"/>
        <s v="ORD510217"/>
        <s v="ORD505485"/>
        <s v="ORD510874"/>
        <s v="ORD510372"/>
        <s v="ORD508630"/>
        <s v="ORD508642"/>
        <s v="ORD503295"/>
        <s v="ORD510037"/>
        <s v="ORD500003"/>
        <s v="ORD504927"/>
        <s v="ORD510800"/>
        <s v="ORD508675"/>
        <s v="ORD511806"/>
        <s v="ORD507229"/>
        <s v="ORD509261"/>
        <s v="ORD500570"/>
        <s v="ORD508518"/>
        <s v="ORD502413"/>
        <s v="ORD511092"/>
        <s v="ORD502313"/>
        <s v="ORD510477"/>
        <s v="ORD510680"/>
        <s v="ORD510215"/>
        <s v="ORD508116"/>
        <s v="ORD500758"/>
        <s v="ORD504061"/>
        <s v="ORD507331"/>
        <s v="ORD507271"/>
        <s v="ORD506709"/>
        <s v="ORD509322"/>
        <s v="ORD500842"/>
        <s v="ORD510978"/>
        <s v="ORD507427"/>
        <s v="ORD503359"/>
        <s v="ORD504218"/>
        <s v="ORD500449"/>
        <s v="ORD507060"/>
        <s v="ORD507467"/>
        <s v="ORD507983"/>
        <s v="ORD503655"/>
        <s v="ORD508571"/>
        <s v="ORD507376"/>
        <s v="ORD506289"/>
        <s v="ORD508180"/>
        <s v="ORD510241"/>
        <s v="ORD502185"/>
        <s v="ORD506313"/>
        <s v="ORD510348"/>
        <s v="ORD508615"/>
        <s v="ORD507082"/>
        <s v="ORD500985"/>
        <s v="ORD509883"/>
        <s v="ORD503350"/>
        <s v="ORD500296"/>
        <s v="ORD501513"/>
        <s v="ORD502291"/>
        <s v="ORD507669"/>
        <s v="ORD506619"/>
        <s v="ORD501155"/>
        <s v="ORD509847"/>
        <s v="ORD503134"/>
        <s v="ORD503408"/>
        <s v="ORD504943"/>
        <s v="ORD508592"/>
        <s v="ORD509377"/>
        <s v="ORD509915"/>
        <s v="ORD506465"/>
        <s v="ORD505700"/>
        <s v="ORD502572"/>
        <s v="ORD507855"/>
        <s v="ORD506358"/>
        <s v="ORD508131"/>
        <s v="ORD510473"/>
        <s v="ORD506752"/>
        <s v="ORD503485"/>
        <s v="ORD510683"/>
        <s v="ORD511255"/>
        <s v="ORD507804"/>
        <s v="ORD505037"/>
        <s v="ORD506125"/>
        <s v="ORD509960"/>
        <s v="ORD501506"/>
        <s v="ORD510902"/>
        <s v="ORD504895"/>
        <s v="ORD510028"/>
        <s v="ORD504115"/>
        <s v="ORD509360"/>
        <s v="ORD508073"/>
        <s v="ORD501709"/>
        <s v="ORD509966"/>
        <s v="ORD500120"/>
        <s v="ORD510740"/>
        <s v="ORD503457"/>
        <s v="ORD503887"/>
        <s v="ORD500110"/>
        <s v="ORD502119"/>
        <s v="ORD503834"/>
        <s v="ORD502359"/>
        <s v="ORD506355"/>
        <s v="ORD510378"/>
        <s v="ORD502576"/>
        <s v="ORD502201"/>
        <s v="ORD500585"/>
        <s v="ORD502279"/>
        <s v="ORD506800"/>
        <s v="ORD500653"/>
        <s v="ORD502226"/>
        <s v="ORD505741"/>
        <s v="ORD509409"/>
        <s v="ORD508072"/>
        <s v="ORD511940"/>
        <s v="ORD507713"/>
        <s v="ORD508855"/>
        <s v="ORD500026"/>
        <s v="ORD510697"/>
        <s v="ORD510705"/>
        <s v="ORD506784"/>
        <s v="ORD510710"/>
        <s v="ORD511874"/>
        <s v="ORD505805"/>
        <s v="ORD507516"/>
        <s v="ORD502760"/>
        <s v="ORD506126"/>
        <s v="ORD502515"/>
        <s v="ORD506356"/>
        <s v="ORD503996"/>
        <s v="ORD503792"/>
        <s v="ORD511299"/>
        <s v="ORD505430"/>
        <s v="ORD503362"/>
        <s v="ORD505548"/>
        <s v="ORD511472"/>
        <s v="ORD500111"/>
        <s v="ORD509895"/>
        <s v="ORD501952"/>
        <s v="ORD507625"/>
        <s v="ORD510825"/>
        <s v="ORD508953"/>
        <s v="ORD501793"/>
        <s v="ORD510338"/>
        <s v="ORD507924"/>
        <s v="ORD502020"/>
        <s v="ORD511149"/>
        <s v="ORD501593"/>
        <s v="ORD503928"/>
        <s v="ORD507659"/>
        <s v="ORD500713"/>
        <s v="ORD500716"/>
        <s v="ORD505080"/>
        <s v="ORD500257"/>
        <s v="ORD507472"/>
        <s v="ORD511264"/>
        <s v="ORD505883"/>
        <s v="ORD503664"/>
        <s v="ORD508773"/>
        <s v="ORD501670"/>
        <s v="ORD507910"/>
        <s v="ORD505366"/>
        <s v="ORD511067"/>
        <s v="ORD509027"/>
        <s v="ORD509189"/>
        <s v="ORD511891"/>
        <s v="ORD506524"/>
        <s v="ORD511544"/>
        <s v="ORD506039"/>
        <s v="ORD511785"/>
        <s v="ORD504562"/>
        <s v="ORD505392"/>
        <s v="ORD502166"/>
        <s v="ORD507359"/>
        <s v="ORD510234"/>
        <s v="ORD500230"/>
        <s v="ORD510609"/>
        <s v="ORD501666"/>
        <s v="ORD503291"/>
        <s v="ORD503077"/>
        <s v="ORD511127"/>
        <s v="ORD504057"/>
        <s v="ORD507395"/>
        <s v="ORD505237"/>
        <s v="ORD504789"/>
        <s v="ORD504690"/>
        <s v="ORD506375"/>
        <s v="ORD509714"/>
        <s v="ORD504340"/>
        <s v="ORD502489"/>
        <s v="ORD508287"/>
        <s v="ORD502869"/>
        <s v="ORD502178"/>
        <s v="ORD511385"/>
        <s v="ORD503131"/>
        <s v="ORD502010"/>
        <s v="ORD511295"/>
        <s v="ORD508695"/>
        <s v="ORD507542"/>
        <s v="ORD504919"/>
        <s v="ORD511870"/>
        <s v="ORD501441"/>
        <s v="ORD506756"/>
        <s v="ORD507033"/>
        <s v="ORD509698"/>
        <s v="ORD509070"/>
        <s v="ORD502198"/>
        <s v="ORD502748"/>
        <s v="ORD503656"/>
        <s v="ORD511949"/>
        <s v="ORD509252"/>
        <s v="ORD503565"/>
        <s v="ORD502147"/>
        <s v="ORD509954"/>
        <s v="ORD504621"/>
        <s v="ORD507737"/>
        <s v="ORD507010"/>
        <s v="ORD509108"/>
        <s v="ORD505601"/>
        <s v="ORD506376"/>
        <s v="ORD507370"/>
        <s v="ORD508434"/>
        <s v="ORD508346"/>
        <s v="ORD505989"/>
        <s v="ORD503848"/>
        <s v="ORD508887"/>
        <s v="ORD504967"/>
        <s v="ORD500687"/>
        <s v="ORD503673"/>
        <s v="ORD508313"/>
        <s v="ORD511111"/>
        <s v="ORD506815"/>
        <s v="ORD505752"/>
        <s v="ORD508582"/>
        <s v="ORD505529"/>
        <s v="ORD507641"/>
        <s v="ORD500746"/>
        <s v="ORD507600"/>
        <s v="ORD507899"/>
        <s v="ORD508503"/>
        <s v="ORD504067"/>
        <s v="ORD503855"/>
        <s v="ORD500726"/>
        <s v="ORD509753"/>
        <s v="ORD507220"/>
        <s v="ORD500541"/>
        <s v="ORD508696"/>
        <s v="ORD510860"/>
        <s v="ORD501942"/>
        <s v="ORD509058"/>
        <s v="ORD503935"/>
        <s v="ORD506436"/>
        <s v="ORD501300"/>
        <s v="ORD511959"/>
        <s v="ORD510164"/>
        <s v="ORD511178"/>
        <s v="ORD502060"/>
        <s v="ORD500988"/>
        <s v="ORD511336"/>
        <s v="ORD500465"/>
        <s v="ORD508656"/>
        <s v="ORD510548"/>
        <s v="ORD508579"/>
        <s v="ORD510595"/>
        <s v="ORD500138"/>
        <s v="ORD511878"/>
        <s v="ORD501857"/>
        <s v="ORD509504"/>
        <s v="ORD511707"/>
        <s v="ORD503167"/>
        <s v="ORD502251"/>
        <s v="ORD501903"/>
        <s v="ORD509532"/>
        <s v="ORD506700"/>
        <s v="ORD506063"/>
        <s v="ORD503375"/>
        <s v="ORD501594"/>
        <s v="ORD505357"/>
        <s v="ORD500298"/>
        <s v="ORD501276"/>
        <s v="ORD508972"/>
        <s v="ORD505907"/>
        <s v="ORD505715"/>
        <s v="ORD508894"/>
        <s v="ORD500690"/>
        <s v="ORD505264"/>
        <s v="ORD510271"/>
        <s v="ORD501412"/>
        <s v="ORD507258"/>
        <s v="ORD502077"/>
        <s v="ORD500531"/>
        <s v="ORD504194"/>
        <s v="ORD507066"/>
        <s v="ORD511292"/>
        <s v="ORD508583"/>
        <s v="ORD500092"/>
        <s v="ORD500007"/>
        <s v="ORD510737"/>
        <s v="ORD509525"/>
        <s v="ORD507523"/>
        <s v="ORD502948"/>
        <s v="ORD501117"/>
        <s v="ORD503955"/>
        <s v="ORD511099"/>
        <s v="ORD506200"/>
        <s v="ORD504577"/>
        <s v="ORD506693"/>
        <s v="ORD500665"/>
        <s v="ORD506696"/>
        <s v="ORD505667"/>
        <s v="ORD511222"/>
        <s v="ORD508814"/>
        <s v="ORD506857"/>
        <s v="ORD508534"/>
        <s v="ORD503479"/>
        <s v="ORD506121"/>
        <s v="ORD507428"/>
        <s v="ORD503108"/>
        <s v="ORD507930"/>
        <s v="ORD507469"/>
        <s v="ORD500981"/>
        <s v="ORD506424"/>
        <s v="ORD508069"/>
        <s v="ORD500844"/>
        <s v="ORD505051"/>
        <s v="ORD509326"/>
        <s v="ORD502179"/>
        <s v="ORD500429"/>
        <s v="ORD507621"/>
        <s v="ORD510172"/>
        <s v="ORD502682"/>
        <s v="ORD511779"/>
        <s v="ORD509655"/>
        <s v="ORD506708"/>
        <s v="ORD511257"/>
        <s v="ORD511641"/>
        <s v="ORD504254"/>
        <s v="ORD510347"/>
        <s v="ORD509173"/>
        <s v="ORD504250"/>
        <s v="ORD507283"/>
        <s v="ORD509258"/>
        <s v="ORD511536"/>
        <s v="ORD506371"/>
        <s v="ORD507840"/>
        <s v="ORD504843"/>
        <s v="ORD509197"/>
        <s v="ORD509251"/>
        <s v="ORD509514"/>
        <s v="ORD507926"/>
        <s v="ORD509841"/>
        <s v="ORD504700"/>
        <s v="ORD511880"/>
        <s v="ORD504220"/>
        <s v="ORD508815"/>
        <s v="ORD502612"/>
        <s v="ORD509743"/>
        <s v="ORD506408"/>
        <s v="ORD501252"/>
        <s v="ORD506668"/>
        <s v="ORD510664"/>
        <s v="ORD507738"/>
        <s v="ORD504497"/>
        <s v="ORD503083"/>
        <s v="ORD509956"/>
        <s v="ORD510015"/>
        <s v="ORD501538"/>
        <s v="ORD511938"/>
        <s v="ORD509279"/>
        <s v="ORD503297"/>
        <s v="ORD504516"/>
        <s v="ORD509650"/>
        <s v="ORD501769"/>
        <s v="ORD511246"/>
        <s v="ORD511382"/>
        <s v="ORD503914"/>
        <s v="ORD507970"/>
        <s v="ORD504707"/>
        <s v="ORD508138"/>
        <s v="ORD505489"/>
        <s v="ORD504961"/>
        <s v="ORD506901"/>
        <s v="ORD509887"/>
        <s v="ORD506280"/>
        <s v="ORD500962"/>
        <s v="ORD510115"/>
        <s v="ORD506151"/>
        <s v="ORD503531"/>
        <s v="ORD500547"/>
        <s v="ORD511333"/>
        <s v="ORD511198"/>
        <s v="ORD508521"/>
        <s v="ORD509236"/>
        <s v="ORD510390"/>
        <s v="ORD507907"/>
        <s v="ORD500218"/>
        <s v="ORD507166"/>
        <s v="ORD509621"/>
        <s v="ORD501386"/>
        <s v="ORD508996"/>
        <s v="ORD505268"/>
        <s v="ORD504187"/>
        <s v="ORD506589"/>
        <s v="ORD501163"/>
        <s v="ORD503803"/>
        <s v="ORD504327"/>
        <s v="ORD510311"/>
        <s v="ORD508711"/>
        <s v="ORD505810"/>
        <s v="ORD500513"/>
        <s v="ORD507215"/>
        <s v="ORD509613"/>
        <s v="ORD506068"/>
        <s v="ORD503845"/>
        <s v="ORD502498"/>
        <s v="ORD503265"/>
        <s v="ORD508522"/>
        <s v="ORD508379"/>
        <s v="ORD501710"/>
        <s v="ORD507244"/>
        <s v="ORD501050"/>
        <s v="ORD504815"/>
        <s v="ORD510414"/>
        <s v="ORD511885"/>
        <s v="ORD510706"/>
        <s v="ORD510293"/>
        <s v="ORD507820"/>
        <s v="ORD508247"/>
        <s v="ORD508502"/>
        <s v="ORD507231"/>
        <s v="ORD504894"/>
        <s v="ORD511377"/>
        <s v="ORD508771"/>
        <s v="ORD500069"/>
        <s v="ORD510905"/>
        <s v="ORD500919"/>
        <s v="ORD503101"/>
        <s v="ORD506076"/>
        <s v="ORD509696"/>
        <s v="ORD508577"/>
        <s v="ORD503633"/>
        <s v="ORD502570"/>
        <s v="ORD507707"/>
        <s v="ORD503284"/>
        <s v="ORD500742"/>
        <s v="ORD504127"/>
        <s v="ORD505322"/>
        <s v="ORD503971"/>
        <s v="ORD506910"/>
        <s v="ORD501930"/>
        <s v="ORD507165"/>
        <s v="ORD500168"/>
        <s v="ORD508348"/>
        <s v="ORD510824"/>
        <s v="ORD507506"/>
        <s v="ORD510600"/>
        <s v="ORD501767"/>
        <s v="ORD510932"/>
        <s v="ORD507524"/>
        <s v="ORD508870"/>
        <s v="ORD508090"/>
        <s v="ORD506691"/>
        <s v="ORD501261"/>
        <s v="ORD510255"/>
        <s v="ORD500344"/>
        <s v="ORD501675"/>
        <s v="ORD502066"/>
        <s v="ORD503302"/>
        <s v="ORD508163"/>
        <s v="ORD500431"/>
        <s v="ORD509738"/>
        <s v="ORD507624"/>
        <s v="ORD504891"/>
        <s v="ORD503192"/>
        <s v="ORD508335"/>
        <s v="ORD508908"/>
        <s v="ORD504978"/>
        <s v="ORD504709"/>
        <s v="ORD506555"/>
        <s v="ORD501016"/>
        <s v="ORD509635"/>
        <s v="ORD506202"/>
        <s v="ORD509932"/>
        <s v="ORD501361"/>
        <s v="ORD510539"/>
        <s v="ORD500390"/>
        <s v="ORD502970"/>
        <s v="ORD511858"/>
        <s v="ORD505994"/>
        <s v="ORD504537"/>
        <s v="ORD509830"/>
        <s v="ORD504399"/>
        <s v="ORD501156"/>
        <s v="ORD505911"/>
        <s v="ORD505996"/>
        <s v="ORD501104"/>
        <s v="ORD500381"/>
        <s v="ORD502668"/>
        <s v="ORD509568"/>
        <s v="ORD502439"/>
        <s v="ORD501240"/>
        <s v="ORD511439"/>
        <s v="ORD502981"/>
        <s v="ORD500013"/>
        <s v="ORD507266"/>
        <s v="ORD501870"/>
        <s v="ORD506579"/>
        <s v="ORD502269"/>
        <s v="ORD511409"/>
        <s v="ORD504453"/>
        <s v="ORD502771"/>
        <s v="ORD509524"/>
        <s v="ORD500659"/>
        <s v="ORD507191"/>
        <s v="ORD506217"/>
        <s v="ORD506193"/>
        <s v="ORD505312"/>
        <s v="ORD502485"/>
        <s v="ORD511774"/>
        <s v="ORD507778"/>
        <s v="ORD507975"/>
        <s v="ORD500767"/>
        <s v="ORD511071"/>
        <s v="ORD511751"/>
        <s v="ORD503094"/>
        <s v="ORD502577"/>
        <s v="ORD510723"/>
        <s v="ORD501949"/>
        <s v="ORD508282"/>
        <s v="ORD510876"/>
        <s v="ORD510761"/>
        <s v="ORD510961"/>
        <s v="ORD510476"/>
        <s v="ORD506261"/>
        <s v="ORD503719"/>
        <s v="ORD505351"/>
        <s v="ORD510869"/>
        <s v="ORD506374"/>
        <s v="ORD509569"/>
        <s v="ORD511726"/>
        <s v="ORD511457"/>
        <s v="ORD506690"/>
        <s v="ORD509318"/>
        <s v="ORD503530"/>
        <s v="ORD507073"/>
        <s v="ORD506750"/>
        <s v="ORD502101"/>
        <s v="ORD502229"/>
        <s v="ORD511913"/>
        <s v="ORD510829"/>
        <s v="ORD511461"/>
        <s v="ORD510267"/>
        <s v="ORD504631"/>
        <s v="ORD504646"/>
        <s v="ORD502875"/>
        <s v="ORD503225"/>
        <s v="ORD506749"/>
        <s v="ORD508999"/>
        <s v="ORD509507"/>
        <s v="ORD503968"/>
        <s v="ORD504904"/>
        <s v="ORD505090"/>
        <s v="ORD507031"/>
        <s v="ORD508268"/>
        <s v="ORD508963"/>
        <s v="ORD502640"/>
        <s v="ORD507290"/>
        <s v="ORD502600"/>
        <s v="ORD508959"/>
        <s v="ORD507287"/>
        <s v="ORD507526"/>
        <s v="ORD502643"/>
        <s v="ORD510170"/>
        <s v="ORD500065"/>
        <s v="ORD500276"/>
        <s v="ORD508835"/>
        <s v="ORD510366"/>
        <s v="ORD500321"/>
        <s v="ORD503941"/>
        <s v="ORD505895"/>
        <s v="ORD502379"/>
        <s v="ORD509416"/>
        <s v="ORD507112"/>
        <s v="ORD510782"/>
        <s v="ORD506015"/>
        <s v="ORD509784"/>
        <s v="ORD506532"/>
        <s v="ORD511650"/>
        <s v="ORD503312"/>
        <s v="ORD508609"/>
        <s v="ORD503000"/>
        <s v="ORD507544"/>
        <s v="ORD503788"/>
        <s v="ORD507808"/>
        <s v="ORD503662"/>
        <s v="ORD502111"/>
        <s v="ORD509198"/>
        <s v="ORD504760"/>
        <s v="ORD509799"/>
        <s v="ORD509870"/>
        <s v="ORD500397"/>
        <s v="ORD502006"/>
        <s v="ORD502012"/>
        <s v="ORD500826"/>
        <s v="ORD511585"/>
        <s v="ORD507558"/>
        <s v="ORD500005"/>
        <s v="ORD504946"/>
        <s v="ORD511738"/>
        <s v="ORD506275"/>
        <s v="ORD507362"/>
        <s v="ORD508707"/>
        <s v="ORD504420"/>
        <s v="ORD504426"/>
        <s v="ORD510930"/>
        <s v="ORD508682"/>
        <s v="ORD502044"/>
        <s v="ORD501764"/>
        <s v="ORD503258"/>
        <s v="ORD510695"/>
        <s v="ORD510195"/>
        <s v="ORD508798"/>
        <s v="ORD507696"/>
        <s v="ORD509591"/>
        <s v="ORD511557"/>
        <s v="ORD510574"/>
        <s v="ORD511081"/>
        <s v="ORD511168"/>
        <s v="ORD501824"/>
        <s v="ORD505476"/>
        <s v="ORD509146"/>
        <s v="ORD500824"/>
        <s v="ORD511898"/>
        <s v="ORD506605"/>
        <s v="ORD506307"/>
        <s v="ORD502709"/>
        <s v="ORD509891"/>
        <s v="ORD502245"/>
        <s v="ORD507576"/>
        <s v="ORD502705"/>
        <s v="ORD506698"/>
        <s v="ORD510508"/>
        <s v="ORD511877"/>
        <s v="ORD501937"/>
        <s v="ORD504452"/>
        <s v="ORD503526"/>
        <s v="ORD501655"/>
        <s v="ORD501695"/>
        <s v="ORD509736"/>
        <s v="ORD501345"/>
        <s v="ORD508741"/>
        <s v="ORD508124"/>
        <s v="ORD506271"/>
        <s v="ORD504381"/>
        <s v="ORD505316"/>
        <s v="ORD511859"/>
        <s v="ORD510703"/>
        <s v="ORD505671"/>
        <s v="ORD507982"/>
        <s v="ORD508893"/>
        <s v="ORD508190"/>
        <s v="ORD511809"/>
        <s v="ORD500536"/>
        <s v="ORD505693"/>
        <s v="ORD501105"/>
        <s v="ORD508508"/>
        <s v="ORD509737"/>
        <s v="ORD503938"/>
        <s v="ORD505622"/>
        <s v="ORD503151"/>
        <s v="ORD501196"/>
        <s v="ORD511078"/>
        <s v="ORD505028"/>
        <s v="ORD503817"/>
        <s v="ORD501270"/>
        <s v="ORD510044"/>
        <s v="ORD501305"/>
        <s v="ORD507888"/>
        <s v="ORD507814"/>
        <s v="ORD510111"/>
        <s v="ORD500944"/>
        <s v="ORD504431"/>
        <s v="ORD508941"/>
        <s v="ORD502814"/>
        <s v="ORD509951"/>
        <s v="ORD511915"/>
        <s v="ORD509232"/>
        <s v="ORD509162"/>
        <s v="ORD508584"/>
        <s v="ORD503952"/>
        <s v="ORD502116"/>
        <s v="ORD507541"/>
        <s v="ORD501316"/>
        <s v="ORD500335"/>
        <s v="ORD505739"/>
        <s v="ORD501246"/>
        <s v="ORD509440"/>
        <s v="ORD507736"/>
        <s v="ORD508965"/>
        <s v="ORD501466"/>
        <s v="ORD500359"/>
        <s v="ORD500282"/>
        <s v="ORD510931"/>
        <s v="ORD511061"/>
        <s v="ORD508074"/>
        <s v="ORD506370"/>
        <s v="ORD505838"/>
        <s v="ORD504906"/>
        <s v="ORD500419"/>
        <s v="ORD504152"/>
        <s v="ORD507052"/>
        <s v="ORD502652"/>
        <s v="ORD503006"/>
        <s v="ORD500528"/>
        <s v="ORD510851"/>
        <s v="ORD507550"/>
        <s v="ORD505737"/>
        <s v="ORD500973"/>
        <s v="ORD504142"/>
        <s v="ORD507216"/>
        <s v="ORD503536"/>
        <s v="ORD507349"/>
        <s v="ORD509226"/>
        <s v="ORD509370"/>
        <s v="ORD511390"/>
        <s v="ORD502453"/>
        <s v="ORD504510"/>
        <s v="ORD507099"/>
        <s v="ORD511673"/>
        <s v="ORD505429"/>
        <s v="ORD500468"/>
        <s v="ORD505580"/>
        <s v="ORD503059"/>
        <s v="ORD503613"/>
        <s v="ORD510087"/>
        <s v="ORD505155"/>
        <s v="ORD500646"/>
        <s v="ORD503838"/>
        <s v="ORD503047"/>
        <s v="ORD501141"/>
        <s v="ORD508394"/>
        <s v="ORD501852"/>
        <s v="ORD504439"/>
        <s v="ORD501394"/>
        <s v="ORD506738"/>
        <s v="ORD503181"/>
        <s v="ORD511220"/>
        <s v="ORD506207"/>
        <s v="ORD506825"/>
        <s v="ORD505567"/>
        <s v="ORD503422"/>
        <s v="ORD500420"/>
        <s v="ORD506670"/>
        <s v="ORD509552"/>
        <s v="ORD508229"/>
        <s v="ORD506845"/>
        <s v="ORD505110"/>
        <s v="ORD500122"/>
        <s v="ORD508454"/>
        <s v="ORD509448"/>
        <s v="ORD509406"/>
        <s v="ORD511816"/>
        <s v="ORD503360"/>
        <s v="ORD503607"/>
        <s v="ORD504356"/>
        <s v="ORD501042"/>
        <s v="ORD511429"/>
        <s v="ORD506831"/>
        <s v="ORD509496"/>
        <s v="ORD505960"/>
        <s v="ORD504561"/>
        <s v="ORD503323"/>
        <s v="ORD505670"/>
        <s v="ORD503606"/>
        <s v="ORD505711"/>
        <s v="ORD507799"/>
        <s v="ORD509235"/>
        <s v="ORD503442"/>
        <s v="ORD505166"/>
        <s v="ORD508248"/>
        <s v="ORD501290"/>
        <s v="ORD507040"/>
        <s v="ORD501625"/>
        <s v="ORD511124"/>
        <s v="ORD503850"/>
        <s v="ORD507360"/>
        <s v="ORD509060"/>
        <s v="ORD510763"/>
        <s v="ORD511172"/>
        <s v="ORD504714"/>
        <s v="ORD510612"/>
        <s v="ORD507011"/>
        <s v="ORD509133"/>
        <s v="ORD504232"/>
        <s v="ORD507811"/>
        <s v="ORD503619"/>
        <s v="ORD508413"/>
        <s v="ORD500252"/>
        <s v="ORD505544"/>
        <s v="ORD501333"/>
        <s v="ORD510955"/>
        <s v="ORD502578"/>
        <s v="ORD504412"/>
        <s v="ORD508425"/>
        <s v="ORD503439"/>
        <s v="ORD511044"/>
        <s v="ORD503748"/>
        <s v="ORD505481"/>
        <s v="ORD507030"/>
        <s v="ORD502261"/>
        <s v="ORD502982"/>
        <s v="ORD508171"/>
        <s v="ORD503053"/>
        <s v="ORD506011"/>
        <s v="ORD507741"/>
        <s v="ORD508414"/>
        <s v="ORD511404"/>
        <s v="ORD501378"/>
        <s v="ORD502139"/>
        <s v="ORD511519"/>
        <s v="ORD507259"/>
        <s v="ORD500672"/>
        <s v="ORD502581"/>
        <s v="ORD511483"/>
        <s v="ORD509153"/>
        <s v="ORD510777"/>
        <s v="ORD509333"/>
        <s v="ORD505884"/>
        <s v="ORD510397"/>
        <s v="ORD504201"/>
        <s v="ORD507825"/>
        <s v="ORD509889"/>
        <s v="ORD508531"/>
        <s v="ORD511513"/>
        <s v="ORD501542"/>
        <s v="ORD500080"/>
        <s v="ORD503437"/>
        <s v="ORD508010"/>
        <s v="ORD501579"/>
        <s v="ORD507382"/>
        <s v="ORD502996"/>
        <s v="ORD506057"/>
        <s v="ORD507892"/>
        <s v="ORD501851"/>
        <s v="ORD507098"/>
        <s v="ORD507734"/>
        <s v="ORD510962"/>
        <s v="ORD503469"/>
        <s v="ORD507798"/>
        <s v="ORD510885"/>
        <s v="ORD500356"/>
        <s v="ORD506233"/>
        <s v="ORD508369"/>
        <s v="ORD509039"/>
        <s v="ORD507338"/>
        <s v="ORD505603"/>
        <s v="ORD504954"/>
        <s v="ORD502594"/>
        <s v="ORD510465"/>
        <s v="ORD505661"/>
        <s v="ORD508647"/>
        <s v="ORD507239"/>
        <s v="ORD502933"/>
        <s v="ORD503939"/>
        <s v="ORD510455"/>
        <s v="ORD500701"/>
        <s v="ORD502265"/>
        <s v="ORD511596"/>
        <s v="ORD509667"/>
        <s v="ORD506753"/>
        <s v="ORD507039"/>
        <s v="ORD511997"/>
        <s v="ORD511507"/>
        <s v="ORD510820"/>
        <s v="ORD501771"/>
        <s v="ORD505163"/>
        <s v="ORD506855"/>
        <s v="ORD505406"/>
        <s v="ORD505400"/>
        <s v="ORD506308"/>
        <s v="ORD509004"/>
        <s v="ORD505837"/>
        <s v="ORD501465"/>
        <s v="ORD507877"/>
        <s v="ORD502425"/>
        <s v="ORD500660"/>
        <s v="ORD500670"/>
        <s v="ORD502949"/>
        <s v="ORD502553"/>
        <s v="ORD502866"/>
        <s v="ORD506386"/>
        <s v="ORD504055"/>
        <s v="ORD508400"/>
        <s v="ORD501464"/>
        <s v="ORD510845"/>
        <s v="ORD508557"/>
        <s v="ORD510614"/>
        <s v="ORD505855"/>
        <s v="ORD508527"/>
        <s v="ORD501325"/>
        <s v="ORD506098"/>
        <s v="ORD508677"/>
        <s v="ORD511159"/>
        <s v="ORD503251"/>
        <s v="ORD506914"/>
        <s v="ORD503129"/>
        <s v="ORD503239"/>
        <s v="ORD505658"/>
        <s v="ORD504189"/>
        <s v="ORD503110"/>
        <s v="ORD505319"/>
        <s v="ORD508879"/>
        <s v="ORD504841"/>
        <s v="ORD508148"/>
        <s v="ORD511799"/>
        <s v="ORD511987"/>
        <s v="ORD501648"/>
        <s v="ORD504213"/>
        <s v="ORD508726"/>
        <s v="ORD508083"/>
        <s v="ORD507451"/>
        <s v="ORD509562"/>
        <s v="ORD501994"/>
        <s v="ORD509610"/>
        <s v="ORD505350"/>
        <s v="ORD504401"/>
        <s v="ORD508012"/>
        <s v="ORD510401"/>
        <s v="ORD503806"/>
        <s v="ORD508708"/>
        <s v="ORD508712"/>
        <s v="ORD511836"/>
        <s v="ORD510531"/>
        <s v="ORD503585"/>
        <s v="ORD508936"/>
        <s v="ORD502681"/>
        <s v="ORD502235"/>
        <s v="ORD505328"/>
        <s v="ORD502047"/>
        <s v="ORD509086"/>
        <s v="ORD505848"/>
        <s v="ORD500116"/>
        <s v="ORD501027"/>
        <s v="ORD508378"/>
        <s v="ORD503048"/>
        <s v="ORD503840"/>
        <s v="ORD508339"/>
        <s v="ORD507719"/>
        <s v="ORD510894"/>
        <s v="ORD509104"/>
        <s v="ORD502664"/>
        <s v="ORD502248"/>
        <s v="ORD502029"/>
        <s v="ORD504365"/>
        <s v="ORD505439"/>
        <s v="ORD507134"/>
        <s v="ORD510481"/>
        <s v="ORD501146"/>
        <s v="ORD500456"/>
        <s v="ORD504128"/>
        <s v="ORD501750"/>
        <s v="ORD511112"/>
        <s v="ORD501467"/>
        <s v="ORD500980"/>
        <s v="ORD505188"/>
        <s v="ORD504225"/>
        <s v="ORD501587"/>
        <s v="ORD504318"/>
        <s v="ORD509505"/>
        <s v="ORD509365"/>
        <s v="ORD509773"/>
        <s v="ORD502675"/>
        <s v="ORD501017"/>
        <s v="ORD511800"/>
        <s v="ORD501744"/>
        <s v="ORD503281"/>
        <s v="ORD504249"/>
        <s v="ORD502960"/>
        <s v="ORD508759"/>
        <s v="ORD501951"/>
        <s v="ORD506608"/>
        <s v="ORD507288"/>
        <s v="ORD507282"/>
        <s v="ORD510878"/>
        <s v="ORD502289"/>
        <s v="ORD506577"/>
        <s v="ORD507571"/>
        <s v="ORD510678"/>
        <s v="ORD504838"/>
        <s v="ORD505242"/>
        <s v="ORD507933"/>
        <s v="ORD505480"/>
        <s v="ORD503303"/>
        <s v="ORD502722"/>
        <s v="ORD504935"/>
        <s v="ORD503119"/>
        <s v="ORD502123"/>
        <s v="ORD509037"/>
        <s v="ORD500001"/>
        <s v="ORD511817"/>
        <s v="ORD500862"/>
        <s v="ORD500430"/>
        <s v="ORD505685"/>
        <s v="ORD501399"/>
        <s v="ORD509921"/>
        <s v="ORD506387"/>
        <s v="ORD509234"/>
        <s v="ORD501945"/>
        <s v="ORD500176"/>
        <s v="ORD511991"/>
        <s v="ORD511046"/>
        <s v="ORD509857"/>
        <s v="ORD505920"/>
        <s v="ORD505914"/>
        <s v="ORD507732"/>
        <s v="ORD504751"/>
        <s v="ORD504771"/>
        <s v="ORD504801"/>
        <s v="ORD505335"/>
        <s v="ORD500387"/>
        <s v="ORD511416"/>
        <s v="ORD509664"/>
        <s v="ORD503726"/>
        <s v="ORD503723"/>
        <s v="ORD511508"/>
        <s v="ORD504673"/>
        <s v="ORD510945"/>
        <s v="ORD505983"/>
        <s v="ORD501225"/>
        <s v="ORD500721"/>
        <s v="ORD511747"/>
        <s v="ORD503179"/>
        <s v="ORD500158"/>
        <s v="ORD506798"/>
        <s v="ORD509689"/>
        <s v="ORD509242"/>
        <s v="ORD509229"/>
        <s v="ORD500161"/>
        <s v="ORD509359"/>
        <s v="ORD502956"/>
        <s v="ORD507312"/>
        <s v="ORD500564"/>
        <s v="ORD502917"/>
        <s v="ORD503141"/>
        <s v="ORD509170"/>
        <s v="ORD502420"/>
        <s v="ORD511238"/>
        <s v="ORD507952"/>
        <s v="ORD510428"/>
        <s v="ORD503920"/>
        <s v="ORD509970"/>
        <s v="ORD500474"/>
        <s v="ORD506697"/>
        <s v="ORD508420"/>
        <s v="ORD502220"/>
        <s v="ORD508299"/>
        <s v="ORD508133"/>
        <s v="ORD506962"/>
        <s v="ORD505535"/>
        <s v="ORD500781"/>
        <s v="ORD509142"/>
        <s v="ORD505153"/>
        <s v="ORD511523"/>
        <s v="ORD509180"/>
        <s v="ORD501417"/>
        <s v="ORD507168"/>
        <s v="ORD507083"/>
        <s v="ORD500927"/>
        <s v="ORD511697"/>
        <s v="ORD500315"/>
        <s v="ORD506942"/>
        <s v="ORD506334"/>
        <s v="ORD507068"/>
        <s v="ORD508218"/>
        <s v="ORD509583"/>
        <s v="ORD507326"/>
        <s v="ORD505472"/>
        <s v="ORD509746"/>
        <s v="ORD510528"/>
        <s v="ORD508709"/>
        <s v="ORD508117"/>
        <s v="ORD507160"/>
        <s v="ORD507187"/>
        <s v="ORD501960"/>
        <s v="ORD510422"/>
        <s v="ORD502182"/>
        <s v="ORD508890"/>
        <s v="ORD503759"/>
        <s v="ORD503107"/>
        <s v="ORD511628"/>
        <s v="ORD509052"/>
        <s v="ORD505193"/>
        <s v="ORD510560"/>
        <s v="ORD508985"/>
        <s v="ORD509348"/>
        <s v="ORD511706"/>
        <s v="ORD504280"/>
        <s v="ORD511782"/>
        <s v="ORD501199"/>
        <s v="ORD505444"/>
        <s v="ORD506477"/>
        <s v="ORD511360"/>
        <s v="ORD511554"/>
        <s v="ORD504068"/>
        <s v="ORD503761"/>
        <s v="ORD511250"/>
        <s v="ORD502898"/>
        <s v="ORD510492"/>
        <s v="ORD508382"/>
        <s v="ORD503991"/>
        <s v="ORD503783"/>
        <s v="ORD501100"/>
        <s v="ORD506981"/>
        <s v="ORD504724"/>
        <s v="ORD501031"/>
        <s v="ORD506511"/>
        <s v="ORD506883"/>
        <s v="ORD511819"/>
        <s v="ORD502026"/>
        <s v="ORD500799"/>
        <s v="ORD506616"/>
        <s v="ORD507615"/>
        <s v="ORD502022"/>
        <s v="ORD500015"/>
        <s v="ORD504436"/>
        <s v="ORD501601"/>
        <s v="ORD509622"/>
        <s v="ORD502027"/>
        <s v="ORD511028"/>
        <s v="ORD510505"/>
        <s v="ORD500916"/>
        <s v="ORD505768"/>
        <s v="ORD500895"/>
        <s v="ORD510875"/>
        <s v="ORD505512"/>
        <s v="ORD507784"/>
        <s v="ORD509334"/>
        <s v="ORD501226"/>
        <s v="ORD507026"/>
        <s v="ORD505052"/>
        <s v="ORD510760"/>
        <s v="ORD501236"/>
        <s v="ORD501294"/>
        <s v="ORD504348"/>
        <s v="ORD500049"/>
        <s v="ORD504117"/>
        <s v="ORD503644"/>
        <s v="ORD506861"/>
        <s v="ORD508276"/>
        <s v="ORD511376"/>
        <s v="ORD503597"/>
        <s v="ORD506683"/>
        <s v="ORD502127"/>
        <s v="ORD505765"/>
        <s v="ORD502184"/>
        <s v="ORD509284"/>
        <s v="ORD508643"/>
        <s v="ORD506495"/>
        <s v="ORD504489"/>
        <s v="ORD504165"/>
        <s v="ORD509098"/>
        <s v="ORD507879"/>
        <s v="ORD510759"/>
        <s v="ORD502688"/>
        <s v="ORD501993"/>
        <s v="ORD505973"/>
        <s v="ORD506010"/>
        <s v="ORD508377"/>
        <s v="ORD505202"/>
        <s v="ORD506508"/>
        <s v="ORD506282"/>
        <s v="ORD502436"/>
        <s v="ORD506656"/>
        <s v="ORD509634"/>
        <s v="ORD501287"/>
        <s v="ORD503503"/>
        <s v="ORD507255"/>
        <s v="ORD506787"/>
        <s v="ORD509278"/>
        <s v="ORD503826"/>
        <s v="ORD509477"/>
        <s v="ORD500505"/>
        <s v="ORD506751"/>
        <s v="ORD509638"/>
        <s v="ORD507791"/>
        <s v="ORD500901"/>
        <s v="ORD510102"/>
        <s v="ORD501714"/>
        <s v="ORD500902"/>
        <s v="ORD501635"/>
        <s v="ORD504730"/>
        <s v="ORD508141"/>
        <s v="ORD500360"/>
        <s v="ORD510755"/>
        <s v="ORD502471"/>
        <s v="ORD505613"/>
        <s v="ORD503936"/>
        <s v="ORD501671"/>
        <s v="ORD509272"/>
        <s v="ORD503983"/>
        <s v="ORD507569"/>
        <s v="ORD507548"/>
        <s v="ORD511396"/>
        <s v="ORD511453"/>
        <s v="ORD508994"/>
        <s v="ORD501996"/>
        <s v="ORD510058"/>
        <s v="ORD506224"/>
        <s v="ORD501239"/>
        <s v="ORD502629"/>
        <s v="ORD510433"/>
        <s v="ORD507260"/>
        <s v="ORD506327"/>
        <s v="ORD500260"/>
        <s v="ORD506083"/>
        <s v="ORD503499"/>
        <s v="ORD504536"/>
        <s v="ORD502746"/>
        <s v="ORD505577"/>
        <s v="ORD502353"/>
        <s v="ORD502684"/>
        <s v="ORD502828"/>
        <s v="ORD500815"/>
        <s v="ORD502188"/>
        <s v="ORD507728"/>
        <s v="ORD507037"/>
        <s v="ORD503853"/>
        <s v="ORD507014"/>
        <s v="ORD505863"/>
        <s v="ORD508356"/>
        <s v="ORD500002"/>
        <s v="ORD507285"/>
        <s v="ORD501073"/>
        <s v="ORD505742"/>
        <s v="ORD506807"/>
        <s v="ORD501914"/>
        <s v="ORD506739"/>
        <s v="ORD500947"/>
        <s v="ORD500561"/>
        <s v="ORD507887"/>
        <s v="ORD504478"/>
        <s v="ORD504802"/>
        <s v="ORD505716"/>
        <s v="ORD509025"/>
        <s v="ORD509472"/>
        <s v="ORD504440"/>
        <s v="ORD503030"/>
        <s v="ORD510150"/>
        <s v="ORD508208"/>
        <s v="ORD509590"/>
        <s v="ORD501526"/>
        <s v="ORD502377"/>
        <s v="ORD508925"/>
        <s v="ORD506985"/>
        <s v="ORD504667"/>
        <s v="ORD507429"/>
        <s v="ORD507483"/>
        <s v="ORD511123"/>
        <s v="ORD507636"/>
        <s v="ORD511886"/>
        <s v="ORD501627"/>
        <s v="ORD504630"/>
        <s v="ORD509527"/>
        <s v="ORD507075"/>
        <s v="ORD500631"/>
        <s v="ORD500596"/>
        <s v="ORD504900"/>
        <s v="ORD510235"/>
        <s v="ORD511975"/>
        <s v="ORD507957"/>
        <s v="ORD509820"/>
        <s v="ORD508139"/>
        <s v="ORD508510"/>
        <s v="ORD503707"/>
        <s v="ORD502736"/>
        <s v="ORD500264"/>
        <s v="ORD500469"/>
        <s v="ORD504493"/>
        <s v="ORD510341"/>
        <s v="ORD502846"/>
        <s v="ORD509595"/>
        <s v="ORD502112"/>
        <s v="ORD509487"/>
        <s v="ORD509073"/>
        <s v="ORD500664"/>
        <s v="ORD511272"/>
        <s v="ORD500821"/>
        <s v="ORD505703"/>
        <s v="ORD507442"/>
        <s v="ORD509627"/>
        <s v="ORD506339"/>
        <s v="ORD502430"/>
        <s v="ORD503886"/>
        <s v="ORD508854"/>
        <s v="ORD502685"/>
        <s v="ORD510016"/>
        <s v="ORD501788"/>
        <s v="ORD507842"/>
        <s v="ORD510841"/>
        <s v="ORD500205"/>
        <s v="ORD502443"/>
        <s v="ORD501476"/>
        <s v="ORD503648"/>
        <s v="ORD504102"/>
        <s v="ORD507760"/>
        <s v="ORD508520"/>
        <s v="ORD503096"/>
        <s v="ORD511573"/>
        <s v="ORD510363"/>
        <s v="ORD504854"/>
        <s v="ORD508986"/>
        <s v="ORD507111"/>
        <s v="ORD502315"/>
        <s v="ORD509500"/>
        <s v="ORD507801"/>
        <s v="ORD509511"/>
        <s v="ORD502955"/>
        <s v="ORD501493"/>
        <s v="ORD507955"/>
        <s v="ORD504416"/>
        <s v="ORD504950"/>
        <s v="ORD510884"/>
        <s v="ORD511157"/>
        <s v="ORD504111"/>
        <s v="ORD502823"/>
        <s v="ORD501763"/>
        <s v="ORD509605"/>
        <s v="ORD511437"/>
        <s v="ORD511594"/>
        <s v="ORD503028"/>
        <s v="ORD508111"/>
        <s v="ORD506775"/>
        <s v="ORD503905"/>
        <s v="ORD511932"/>
        <s v="ORD503405"/>
        <s v="ORD506400"/>
        <s v="ORD511617"/>
        <s v="ORD501752"/>
        <s v="ORD505184"/>
        <s v="ORD507101"/>
        <s v="ORD506937"/>
        <s v="ORD508263"/>
        <s v="ORD504358"/>
        <s v="ORD500447"/>
        <s v="ORD506961"/>
        <s v="ORD504614"/>
        <s v="ORD505379"/>
        <s v="ORD510318"/>
        <s v="ORD510591"/>
        <s v="ORD505108"/>
        <s v="ORD509216"/>
        <s v="ORD503898"/>
        <s v="ORD503550"/>
        <s v="ORD504485"/>
        <s v="ORD507868"/>
        <s v="ORD509924"/>
        <s v="ORD501354"/>
        <s v="ORD500300"/>
        <s v="ORD502785"/>
        <s v="ORD501629"/>
        <s v="ORD503841"/>
        <s v="ORD500647"/>
        <s v="ORD506072"/>
        <s v="ORD505543"/>
        <s v="ORD508304"/>
        <s v="ORD508056"/>
        <s v="ORD510138"/>
        <s v="ORD507358"/>
        <s v="ORD507962"/>
        <s v="ORD500368"/>
        <s v="ORD500091"/>
        <s v="ORD505629"/>
        <s v="ORD502690"/>
        <s v="ORD502803"/>
        <s v="ORD505049"/>
        <s v="ORD505115"/>
        <s v="ORD501098"/>
        <s v="ORD508812"/>
        <s v="ORD503093"/>
        <s v="ORD504905"/>
        <s v="ORD511935"/>
        <s v="ORD504085"/>
        <s v="ORD501891"/>
        <s v="ORD510847"/>
        <s v="ORD506544"/>
        <s v="ORD503142"/>
        <s v="ORD504870"/>
        <s v="ORD503432"/>
        <s v="ORD506185"/>
        <s v="ORD500951"/>
        <s v="ORD503150"/>
        <s v="ORD510991"/>
        <s v="ORD510610"/>
        <s v="ORD504738"/>
        <s v="ORD507761"/>
        <s v="ORD506887"/>
        <s v="ORD500304"/>
        <s v="ORD511964"/>
        <s v="ORD500804"/>
        <s v="ORD508850"/>
        <s v="ORD501712"/>
        <s v="ORD508655"/>
        <s v="ORD506615"/>
        <s v="ORD508721"/>
        <s v="ORD501718"/>
        <s v="ORD500485"/>
        <s v="ORD502286"/>
        <s v="ORD509498"/>
        <s v="ORD510298"/>
        <s v="ORD505637"/>
        <s v="ORD510634"/>
        <s v="ORD508205"/>
        <s v="ORD509745"/>
        <s v="ORD504848"/>
        <s v="ORD504585"/>
        <s v="ORD506553"/>
        <s v="ORD511645"/>
        <s v="ORD510142"/>
        <s v="ORD508664"/>
        <s v="ORD510461"/>
        <s v="ORD509018"/>
        <s v="ORD503973"/>
        <s v="ORD509727"/>
        <s v="ORD509759"/>
        <s v="ORD503392"/>
        <s v="ORD504855"/>
        <s v="ORD504545"/>
        <s v="ORD508989"/>
        <s v="ORD505835"/>
        <s v="ORD507800"/>
        <s v="ORD510517"/>
        <s v="ORD508581"/>
        <s v="ORD501797"/>
        <s v="ORD507180"/>
        <s v="ORD511116"/>
        <s v="ORD508904"/>
        <s v="ORD500790"/>
        <s v="ORD502571"/>
        <s v="ORD506389"/>
        <s v="ORD506792"/>
        <s v="ORD511810"/>
        <s v="ORD504578"/>
        <s v="ORD509672"/>
        <s v="ORD505054"/>
        <s v="ORD506535"/>
        <s v="ORD501667"/>
        <s v="ORD501532"/>
        <s v="ORD500341"/>
        <s v="ORD506379"/>
        <s v="ORD507466"/>
        <s v="ORD505886"/>
        <s v="ORD508838"/>
        <s v="ORD501850"/>
        <s v="ORD511973"/>
        <s v="ORD510392"/>
        <s v="ORD505701"/>
        <s v="ORD501938"/>
        <s v="ORD501643"/>
        <s v="ORD501688"/>
        <s v="ORD500040"/>
        <s v="ORD502225"/>
        <s v="ORD510526"/>
        <s v="ORD500643"/>
        <s v="ORD510301"/>
        <s v="ORD502884"/>
        <s v="ORD502095"/>
        <s v="ORD509244"/>
        <s v="ORD506866"/>
        <s v="ORD501790"/>
        <s v="ORD502424"/>
        <s v="ORD509802"/>
        <s v="ORD508317"/>
        <s v="ORD511415"/>
        <s v="ORD505791"/>
        <s v="ORD507105"/>
        <s v="ORD507699"/>
        <s v="ORD502941"/>
        <s v="ORD501932"/>
        <s v="ORD510724"/>
        <s v="ORD509343"/>
        <s v="ORD507286"/>
        <s v="ORD501007"/>
        <s v="ORD511275"/>
        <s v="ORD508769"/>
        <s v="ORD502400"/>
        <s v="ORD505769"/>
        <s v="ORD509424"/>
        <s v="ORD503546"/>
        <s v="ORD509603"/>
        <s v="ORD510943"/>
        <s v="ORD506803"/>
        <s v="ORD510119"/>
        <s v="ORD506467"/>
        <s v="ORD510426"/>
        <s v="ORD500461"/>
        <s v="ORD506515"/>
        <s v="ORD501390"/>
        <s v="ORD506788"/>
        <s v="ORD503798"/>
        <s v="ORD505500"/>
        <s v="ORD506674"/>
        <s v="ORD510596"/>
        <s v="ORD510511"/>
        <s v="ORD509723"/>
        <s v="ORD505038"/>
        <s v="ORD500995"/>
        <s v="ORD500145"/>
        <s v="ORD506920"/>
        <s v="ORD506216"/>
        <s v="ORD511908"/>
        <s v="ORD503383"/>
        <s v="ORD506990"/>
        <s v="ORD506747"/>
        <s v="ORD510754"/>
        <s v="ORD509690"/>
        <s v="ORD500311"/>
        <s v="ORD506660"/>
        <s v="ORD500610"/>
        <s v="ORD511818"/>
        <s v="ORD510332"/>
        <s v="ORD501639"/>
        <s v="ORD506276"/>
        <s v="ORD502809"/>
        <s v="ORD505141"/>
        <s v="ORD507866"/>
        <s v="ORD505849"/>
        <s v="ORD509666"/>
        <s v="ORD508612"/>
        <s v="ORD501641"/>
        <s v="ORD505390"/>
        <s v="ORD500492"/>
        <s v="ORD504828"/>
        <s v="ORD508793"/>
        <s v="ORD506409"/>
        <s v="ORD511968"/>
        <s v="ORD511580"/>
        <s v="ORD508039"/>
        <s v="ORD510871"/>
        <s v="ORD502117"/>
        <s v="ORD511794"/>
        <s v="ORD502841"/>
        <s v="ORD504414"/>
        <s v="ORD501530"/>
        <s v="ORD511106"/>
        <s v="ORD504252"/>
        <s v="ORD500099"/>
        <s v="ORD507209"/>
        <s v="ORD501022"/>
        <s v="ORD509366"/>
        <s v="ORD510137"/>
        <s v="ORD508387"/>
        <s v="ORD507418"/>
        <s v="ORD500702"/>
        <s v="ORD509908"/>
        <s v="ORD503104"/>
        <s v="ORD505201"/>
        <s v="ORD503843"/>
        <s v="ORD503097"/>
        <s v="ORD507640"/>
        <s v="ORD505082"/>
        <s v="ORD503018"/>
        <s v="ORD504311"/>
        <s v="ORD500493"/>
        <s v="ORD506138"/>
        <s v="ORD501673"/>
        <s v="ORD509178"/>
        <s v="ORD509653"/>
        <s v="ORD505204"/>
        <s v="ORD508279"/>
        <s v="ORD502712"/>
        <s v="ORD508130"/>
        <s v="ORD509393"/>
        <s v="ORD509585"/>
        <s v="ORD507047"/>
        <s v="ORD500996"/>
        <s v="ORD500969"/>
        <s v="ORD506655"/>
        <s v="ORD507032"/>
        <s v="ORD505830"/>
        <s v="ORD507549"/>
        <s v="ORD505803"/>
        <s v="ORD508409"/>
        <s v="ORD504822"/>
        <s v="ORD500048"/>
        <s v="ORD511066"/>
        <s v="ORD506947"/>
        <s v="ORD501369"/>
        <s v="ORD511677"/>
        <s v="ORD508776"/>
        <s v="ORD503715"/>
        <s v="ORD509543"/>
        <s v="ORD501353"/>
        <s v="ORD510357"/>
        <s v="ORD500849"/>
        <s v="ORD500059"/>
        <s v="ORD504000"/>
        <s v="ORD505978"/>
        <s v="ORD511183"/>
        <s v="ORD507327"/>
        <s v="ORD501576"/>
        <s v="ORD511310"/>
        <s v="ORD504338"/>
        <s v="ORD505231"/>
        <s v="ORD511456"/>
        <s v="ORD508794"/>
        <s v="ORD504047"/>
        <s v="ORD509152"/>
        <s v="ORD501754"/>
        <s v="ORD504429"/>
        <s v="ORD509071"/>
        <s v="ORD500288"/>
        <s v="ORD505961"/>
        <s v="ORD504656"/>
        <s v="ORD510205"/>
        <s v="ORD507956"/>
        <s v="ORD510365"/>
        <s v="ORD506766"/>
        <s v="ORD501279"/>
        <s v="ORD511288"/>
        <s v="ORD503310"/>
        <s v="ORD507396"/>
        <s v="ORD500297"/>
        <s v="ORD504343"/>
        <s v="ORD500998"/>
        <s v="ORD505525"/>
        <s v="ORD503279"/>
        <s v="ORD502230"/>
        <s v="ORD503858"/>
        <s v="ORD501690"/>
        <s v="ORD502566"/>
        <s v="ORD503661"/>
        <s v="ORD501816"/>
        <s v="ORD508029"/>
        <s v="ORD500196"/>
        <s v="ORD508734"/>
        <s v="ORD509405"/>
        <s v="ORD500744"/>
        <s v="ORD510008"/>
        <s v="ORD506398"/>
        <s v="ORD510202"/>
        <s v="ORD507123"/>
        <s v="ORD510345"/>
        <s v="ORD509742"/>
        <s v="ORD506024"/>
        <s v="ORD509315"/>
        <s v="ORD509309"/>
        <s v="ORD500089"/>
        <s v="ORD500652"/>
        <s v="ORD501881"/>
        <s v="ORD502348"/>
        <s v="ORD507783"/>
        <s v="ORD511102"/>
        <s v="ORD508316"/>
        <s v="ORD506067"/>
        <s v="ORD508006"/>
        <s v="ORD504004"/>
        <s v="ORD507351"/>
        <s v="ORD503368"/>
        <s v="ORD506113"/>
        <s v="ORD509283"/>
        <s v="ORD510970"/>
        <s v="ORD504030"/>
        <s v="ORD506557"/>
        <s v="ORD511134"/>
        <s v="ORD507796"/>
        <s v="ORD500075"/>
        <s v="ORD502976"/>
        <s v="ORD500648"/>
        <s v="ORD511270"/>
        <s v="ORD507554"/>
        <s v="ORD500444"/>
        <s v="ORD505593"/>
        <s v="ORD500361"/>
        <s v="ORD500807"/>
        <s v="ORD505972"/>
        <s v="ORD511943"/>
        <s v="ORD509782"/>
        <s v="ORD500255"/>
        <s v="ORD507793"/>
        <s v="ORD510899"/>
        <s v="ORD503314"/>
        <s v="ORD501232"/>
        <s v="ORD509410"/>
        <s v="ORD502003"/>
        <s v="ORD506184"/>
        <s v="ORD503538"/>
        <s v="ORD511029"/>
        <s v="ORD508851"/>
        <s v="ORD500209"/>
        <s v="ORD510771"/>
        <s v="ORD510781"/>
        <s v="ORD506503"/>
        <s v="ORD502680"/>
        <s v="ORD506119"/>
        <s v="ORD501332"/>
        <s v="ORD500667"/>
        <s v="ORD500511"/>
        <s v="ORD506090"/>
        <s v="ORD500400"/>
        <s v="ORD500278"/>
        <s v="ORD501642"/>
        <s v="ORD507412"/>
        <s v="ORD506491"/>
        <s v="ORD506946"/>
        <s v="ORD507314"/>
        <s v="ORD510434"/>
        <s v="ORD506533"/>
        <s v="ORD501094"/>
        <s v="ORD506073"/>
        <s v="ORD504445"/>
        <s v="ORD507943"/>
        <s v="ORD505501"/>
        <s v="ORD509126"/>
        <s v="ORD507929"/>
        <s v="ORD505455"/>
        <s v="ORD504573"/>
        <s v="ORD505963"/>
        <s v="ORD501478"/>
        <s v="ORD504877"/>
        <s v="ORD502986"/>
        <s v="ORD505684"/>
        <s v="ORD504219"/>
        <s v="ORD510011"/>
        <s v="ORD504910"/>
        <s v="ORD504245"/>
        <s v="ORD503828"/>
        <s v="ORD502672"/>
        <s v="ORD509215"/>
        <s v="ORD506940"/>
        <s v="ORD506373"/>
        <s v="ORD506699"/>
        <s v="ORD508629"/>
        <s v="ORD502132"/>
        <s v="ORD506678"/>
        <s v="ORD505504"/>
        <s v="ORD503964"/>
        <s v="ORD503441"/>
        <s v="ORD505749"/>
        <s v="ORD503444"/>
        <s v="ORD502337"/>
        <s v="ORD506955"/>
        <s v="ORD511368"/>
        <s v="ORD506816"/>
        <s v="ORD510475"/>
        <s v="ORD510290"/>
        <s v="ORD509010"/>
        <s v="ORD507019"/>
        <s v="ORD506502"/>
        <s v="ORD503040"/>
        <s v="ORD506804"/>
        <s v="ORD510303"/>
        <s v="ORD510536"/>
        <s v="ORD505816"/>
        <s v="ORD505713"/>
        <s v="ORD510114"/>
        <s v="ORD504520"/>
        <s v="ORD506270"/>
        <s v="ORD510779"/>
        <s v="ORD507089"/>
        <s v="ORD503089"/>
        <s v="ORD506959"/>
        <s v="ORD504800"/>
        <s v="ORD502468"/>
        <s v="ORD509517"/>
        <s v="ORD504125"/>
        <s v="ORD509394"/>
        <s v="ORD500692"/>
        <s v="ORD506863"/>
        <s v="ORD509221"/>
        <s v="ORD505842"/>
        <s v="ORD502516"/>
        <s v="ORD508273"/>
        <s v="ORD500941"/>
        <s v="ORD507017"/>
        <s v="ORD506909"/>
        <s v="ORD505912"/>
        <s v="ORD505315"/>
        <s v="ORD508182"/>
        <s v="ORD500495"/>
        <s v="ORD507559"/>
        <s v="ORD511406"/>
        <s v="ORD510359"/>
        <s v="ORD504930"/>
        <s v="ORD503332"/>
        <s v="ORD501210"/>
        <s v="ORD511958"/>
        <s v="ORD505660"/>
        <s v="ORD507785"/>
        <s v="ORD501541"/>
        <s v="ORD500805"/>
        <s v="ORD506336"/>
        <s v="ORD503501"/>
        <s v="ORD504236"/>
        <s v="ORD506210"/>
        <s v="ORD506343"/>
        <s v="ORD506097"/>
        <s v="ORD504833"/>
        <s v="ORD508351"/>
        <s v="ORD501090"/>
        <s v="ORD509803"/>
        <s v="ORD510262"/>
        <s v="ORD500542"/>
        <s v="ORD506297"/>
        <s v="ORD503113"/>
        <s v="ORD504353"/>
        <s v="ORD504109"/>
        <s v="ORD510727"/>
        <s v="ORD506245"/>
        <s v="ORD510778"/>
        <s v="ORD506580"/>
        <s v="ORD500017"/>
        <s v="ORD500940"/>
        <s v="ORD502285"/>
        <s v="ORD511330"/>
        <s v="ORD504784"/>
        <s v="ORD503808"/>
        <s v="ORD500800"/>
        <s v="ORD509927"/>
        <s v="ORD500557"/>
        <s v="ORD507129"/>
        <s v="ORD507235"/>
        <s v="ORD504265"/>
        <s v="ORD510753"/>
        <s v="ORD509571"/>
        <s v="ORD503727"/>
        <s v="ORD508235"/>
        <s v="ORD506876"/>
        <s v="ORD509705"/>
        <s v="ORD505030"/>
        <s v="ORD510001"/>
        <s v="ORD508081"/>
        <s v="ORD503209"/>
        <s v="ORD510686"/>
        <s v="ORD503267"/>
        <s v="ORD505216"/>
        <s v="ORD509499"/>
        <s v="ORD509223"/>
        <s v="ORD511649"/>
        <s v="ORD509330"/>
        <s v="ORD506318"/>
        <s v="ORD511454"/>
        <s v="ORD504768"/>
        <s v="ORD504188"/>
        <s v="ORD500011"/>
        <s v="ORD504842"/>
        <s v="ORD504486"/>
        <s v="ORD508053"/>
        <s v="ORD502380"/>
        <s v="ORD503300"/>
        <s v="ORD511884"/>
        <s v="ORD511599"/>
        <s v="ORD506991"/>
        <s v="ORD505306"/>
        <s v="ORD501533"/>
        <s v="ORD509834"/>
        <s v="ORD501614"/>
        <s v="ORD501151"/>
        <s v="ORD509733"/>
        <s v="ORD502661"/>
        <s v="ORD500214"/>
        <s v="ORD509432"/>
        <s v="ORD502796"/>
        <s v="ORD504423"/>
        <s v="ORD507831"/>
        <s v="ORD508979"/>
        <s v="ORD501061"/>
        <s v="ORD511666"/>
        <s v="ORD500989"/>
        <s v="ORD506143"/>
        <s v="ORD511423"/>
        <s v="ORD501734"/>
        <s v="ORD502175"/>
        <s v="ORD508464"/>
        <s v="ORD501560"/>
        <s v="ORD508343"/>
        <s v="ORD501585"/>
        <s v="ORD505581"/>
        <s v="ORD511392"/>
        <s v="ORD511463"/>
        <s v="ORD501367"/>
        <s v="ORD508352"/>
        <s v="ORD501350"/>
        <s v="ORD501311"/>
        <s v="ORD505363"/>
        <s v="ORD508254"/>
        <s v="ORD500590"/>
        <s v="ORD511713"/>
        <s v="ORD511820"/>
        <s v="ORD508662"/>
        <s v="ORD508903"/>
        <s v="ORD505199"/>
        <s v="ORD509307"/>
        <s v="ORD511770"/>
        <s v="ORD509572"/>
        <s v="ORD501700"/>
        <s v="ORD505570"/>
        <s v="ORD502667"/>
        <s v="ORD505677"/>
        <s v="ORD500886"/>
        <s v="ORD505148"/>
        <s v="ORD503299"/>
        <s v="ORD507034"/>
        <s v="ORD506659"/>
        <s v="ORD508667"/>
        <s v="ORD510963"/>
        <s v="ORD502687"/>
        <s v="ORD503322"/>
        <s v="ORD511834"/>
        <s v="ORD502798"/>
        <s v="ORD507392"/>
        <s v="ORD501319"/>
        <s v="ORD500487"/>
        <s v="ORD504682"/>
        <s v="ORD509422"/>
        <s v="ORD504755"/>
        <s v="ORD505761"/>
        <s v="ORD503391"/>
        <s v="ORD509426"/>
        <s v="ORD508152"/>
        <s v="ORD510467"/>
        <s v="ORD505151"/>
        <s v="ORD509843"/>
        <s v="ORD502354"/>
        <s v="ORD502364"/>
        <s v="ORD502075"/>
        <s v="ORD501536"/>
        <s v="ORD511906"/>
        <s v="ORD510356"/>
        <s v="ORD511627"/>
        <s v="ORD507204"/>
        <s v="ORD501668"/>
        <s v="ORD505891"/>
        <s v="ORD510712"/>
        <s v="ORD509728"/>
        <s v="ORD507236"/>
        <s v="ORD506934"/>
        <s v="ORD506745"/>
        <s v="ORD506945"/>
        <s v="ORD508040"/>
        <s v="ORD510967"/>
        <s v="ORD502926"/>
        <s v="ORD502533"/>
        <s v="ORD506423"/>
        <s v="ORD511793"/>
        <s v="ORD504836"/>
        <s v="ORD502862"/>
        <s v="ORD511174"/>
        <s v="ORD511982"/>
        <s v="ORD510993"/>
        <s v="ORD505905"/>
        <s v="ORD511971"/>
        <s v="ORD503514"/>
        <s v="ORD509196"/>
        <s v="ORD509735"/>
        <s v="ORD505324"/>
        <s v="ORD500097"/>
        <s v="ORD502761"/>
        <s v="ORD504361"/>
        <s v="ORD505676"/>
        <s v="ORD508785"/>
        <s v="ORD507589"/>
        <s v="ORD509250"/>
        <s v="ORD508723"/>
        <s v="ORD507789"/>
        <s v="ORD510624"/>
        <s v="ORD508478"/>
        <s v="ORD502695"/>
        <s v="ORD504386"/>
        <s v="ORD508556"/>
        <s v="ORD510568"/>
        <s v="ORD506712"/>
        <s v="ORD511016"/>
        <s v="ORD507156"/>
        <s v="ORD505329"/>
        <s v="ORD509912"/>
        <s v="ORD509580"/>
        <s v="ORD507870"/>
        <s v="ORD510780"/>
        <s v="ORD505681"/>
        <s v="ORD508388"/>
        <s v="ORD504223"/>
        <s v="ORD510107"/>
        <s v="ORD500813"/>
        <s v="ORD506917"/>
        <s v="ORD507059"/>
        <s v="ORD505152"/>
        <s v="ORD511326"/>
        <s v="ORD503273"/>
        <s v="ORD503720"/>
        <s v="ORD510660"/>
        <s v="ORD511494"/>
        <s v="ORD503426"/>
        <s v="ORD507318"/>
        <s v="ORD501341"/>
        <s v="ORD503498"/>
        <s v="ORD509679"/>
        <s v="ORD500367"/>
        <s v="ORD510161"/>
        <s v="ORD504145"/>
        <s v="ORD511685"/>
        <s v="ORD502734"/>
        <s v="ORD504002"/>
        <s v="ORD509844"/>
        <s v="ORD511342"/>
        <s v="ORD507986"/>
        <s v="ORD503431"/>
        <s v="ORD500626"/>
        <s v="ORD506260"/>
        <s v="ORD504851"/>
        <s v="ORD500534"/>
        <s v="ORD510914"/>
        <s v="ORD503197"/>
        <s v="ORD505402"/>
        <s v="ORD508780"/>
        <s v="ORD509556"/>
        <s v="ORD503902"/>
        <s v="ORD510033"/>
        <s v="ORD509542"/>
        <s v="ORD501257"/>
        <s v="ORD501256"/>
        <s v="ORD505569"/>
        <s v="ORD500464"/>
        <s v="ORD500751"/>
        <s v="ORD503285"/>
        <s v="ORD510057"/>
        <s v="ORD504202"/>
        <s v="ORD501646"/>
        <s v="ORD511632"/>
        <s v="ORD509931"/>
        <s v="ORD502795"/>
        <s v="ORD506889"/>
        <s v="ORD511531"/>
        <s v="ORD506789"/>
        <s v="ORD510872"/>
        <s v="ORD502247"/>
        <s v="ORD511504"/>
        <s v="ORD503626"/>
        <s v="ORD501549"/>
        <s v="ORD505754"/>
        <s v="ORD511115"/>
        <s v="ORD500686"/>
        <s v="ORD504465"/>
        <s v="ORD504023"/>
        <s v="ORD507057"/>
        <s v="ORD503821"/>
        <s v="ORD507828"/>
        <s v="ORD505256"/>
        <s v="ORD503986"/>
        <s v="ORD507356"/>
        <s v="ORD511659"/>
        <s v="ORD502607"/>
        <s v="ORD511190"/>
        <s v="ORD510921"/>
        <s v="ORD510799"/>
        <s v="ORD501089"/>
        <s v="ORD510919"/>
        <s v="ORD511924"/>
        <s v="ORD508536"/>
        <s v="ORD501626"/>
        <s v="ORD508770"/>
        <s v="ORD507787"/>
        <s v="ORD501887"/>
        <s v="ORD501486"/>
        <s v="ORD509163"/>
        <s v="ORD505169"/>
        <s v="ORD503111"/>
        <s v="ORD507984"/>
        <s v="ORD503140"/>
        <s v="ORD505346"/>
        <s v="ORD503305"/>
        <s v="ORD506758"/>
        <s v="ORD510344"/>
        <s v="ORD503128"/>
        <s v="ORD511732"/>
        <s v="ORD511758"/>
        <s v="ORD506066"/>
        <s v="ORD508775"/>
        <s v="ORD500313"/>
        <s v="ORD501315"/>
        <s v="ORD502441"/>
        <s v="ORD504670"/>
        <s v="ORD500337"/>
        <s v="ORD506106"/>
        <s v="ORD506980"/>
        <s v="ORD510803"/>
        <s v="ORD500066"/>
        <s v="ORD511041"/>
        <s v="ORD511402"/>
        <s v="ORD506733"/>
        <s v="ORD509100"/>
        <s v="ORD507751"/>
        <s v="ORD506732"/>
        <s v="ORD500893"/>
        <s v="ORD507373"/>
        <s v="ORD507709"/>
        <s v="ORD503710"/>
        <s v="ORD501978"/>
        <s v="ORD501189"/>
        <s v="ORD509050"/>
        <s v="ORD500399"/>
        <s v="ORD502630"/>
        <s v="ORD505826"/>
        <s v="ORD502458"/>
        <s v="ORD507115"/>
        <s v="ORD509674"/>
        <s v="ORD504533"/>
        <s v="ORD502773"/>
        <s v="ORD502082"/>
        <s v="ORD510067"/>
        <s v="ORD511205"/>
        <s v="ORD507755"/>
        <s v="ORD505483"/>
        <s v="ORD505123"/>
        <s v="ORD511979"/>
        <s v="ORD501848"/>
        <s v="ORD510651"/>
        <s v="ORD506501"/>
        <s v="ORD503237"/>
        <s v="ORD500332"/>
        <s v="ORD507627"/>
        <s v="ORD511133"/>
        <s v="ORD501085"/>
        <s v="ORD507604"/>
        <s v="ORD501590"/>
        <s v="ORD509557"/>
        <s v="ORD505235"/>
        <s v="ORD511248"/>
        <s v="ORD509075"/>
        <s v="ORD508529"/>
        <s v="ORD511301"/>
        <s v="ORD511714"/>
        <s v="ORD501109"/>
        <s v="ORD509245"/>
        <s v="ORD502410"/>
        <s v="ORD504479"/>
        <s v="ORD511768"/>
        <s v="ORD508764"/>
        <s v="ORD509253"/>
        <s v="ORD510985"/>
        <s v="ORD504246"/>
        <s v="ORD506951"/>
        <s v="ORD501923"/>
        <s v="ORD508834"/>
        <s v="ORD506438"/>
        <s v="ORD509449"/>
        <s v="ORD511998"/>
        <s v="ORD505246"/>
        <s v="ORD509651"/>
        <s v="ORD506328"/>
        <s v="ORD508973"/>
        <s v="ORD505441"/>
        <s v="ORD508938"/>
        <s v="ORD502534"/>
        <s v="ORD506025"/>
        <s v="ORD506627"/>
        <s v="ORD501894"/>
        <s v="ORD511126"/>
        <s v="ORD510054"/>
        <s v="ORD509194"/>
        <s v="ORD501142"/>
        <s v="ORD511763"/>
        <s v="ORD509291"/>
        <s v="ORD511414"/>
        <s v="ORD508181"/>
        <s v="ORD510822"/>
        <s v="ORD511692"/>
        <s v="ORD511589"/>
        <s v="ORD503795"/>
        <s v="ORD501123"/>
        <s v="ORD511162"/>
        <s v="ORD506795"/>
        <s v="ORD508604"/>
        <s v="ORD500418"/>
        <s v="ORD506848"/>
        <s v="ORD510658"/>
        <s v="ORD501704"/>
        <s v="ORD509930"/>
        <s v="ORD503610"/>
        <s v="ORD507299"/>
        <s v="ORD509123"/>
        <s v="ORD507227"/>
        <s v="ORD507884"/>
        <s v="ORD508067"/>
        <s v="ORD502004"/>
        <s v="ORD502256"/>
        <s v="ORD506625"/>
        <s v="ORD502408"/>
        <s v="ORD505669"/>
        <s v="ORD509193"/>
        <s v="ORD502091"/>
        <s v="ORD510848"/>
        <s v="ORD510166"/>
        <s v="ORD502529"/>
        <s v="ORD507022"/>
        <s v="ORD504811"/>
        <s v="ORD504839"/>
        <s v="ORD501227"/>
        <s v="ORD502763"/>
        <s v="ORD507685"/>
        <s v="ORD506778"/>
        <s v="ORD510251"/>
        <s v="ORD509631"/>
        <s v="ORD507279"/>
        <s v="ORD509864"/>
        <s v="ORD506859"/>
        <s v="ORD501192"/>
        <s v="ORD510895"/>
        <s v="ORD509762"/>
        <s v="ORD508359"/>
        <s v="ORD509287"/>
        <s v="ORD503760"/>
        <s v="ORD500788"/>
        <s v="ORD505798"/>
        <s v="ORD508198"/>
        <s v="ORD507143"/>
        <s v="ORD509220"/>
        <s v="ORD506603"/>
        <s v="ORD502014"/>
        <s v="ORD506493"/>
        <s v="ORD510606"/>
        <s v="ORD503570"/>
        <s v="ORD511464"/>
        <s v="ORD500157"/>
        <s v="ORD510029"/>
        <s v="ORD503721"/>
        <s v="ORD511096"/>
        <s v="ORD505404"/>
        <s v="ORD509241"/>
        <s v="ORD500523"/>
        <s v="ORD501693"/>
        <s v="ORD511947"/>
        <s v="ORD502433"/>
        <s v="ORD506456"/>
        <s v="ORD502794"/>
        <s v="ORD501556"/>
        <s v="ORD506687"/>
        <s v="ORD511434"/>
        <s v="ORD505385"/>
        <s v="ORD504502"/>
        <s v="ORD511546"/>
        <s v="ORD504146"/>
        <s v="ORD502616"/>
        <s v="ORD508730"/>
        <s v="ORD504200"/>
        <s v="ORD508670"/>
        <s v="ORD509751"/>
        <s v="ORD507335"/>
        <s v="ORD503116"/>
        <s v="ORD503127"/>
        <s v="ORD503353"/>
        <s v="ORD510728"/>
        <s v="ORD505440"/>
        <s v="ORD506916"/>
        <s v="ORD504393"/>
        <s v="ORD510340"/>
        <s v="ORD508795"/>
        <s v="ORD506586"/>
        <s v="ORD505497"/>
        <s v="ORD511481"/>
        <s v="ORD509828"/>
        <s v="ORD510226"/>
        <s v="ORD502876"/>
        <s v="ORD500560"/>
        <s v="ORD500347"/>
        <s v="ORD502072"/>
        <s v="ORD500374"/>
        <s v="ORD501244"/>
        <s v="ORD506842"/>
        <s v="ORD504094"/>
        <s v="ORD502992"/>
        <s v="ORD511413"/>
        <s v="ORD510881"/>
        <s v="ORD503995"/>
        <s v="ORD508486"/>
        <s v="ORD504644"/>
        <s v="ORD500342"/>
        <s v="ORD500688"/>
        <s v="ORD511764"/>
        <s v="ORD501924"/>
        <s v="ORD501663"/>
        <s v="ORD510654"/>
        <s v="ORD507786"/>
        <s v="ORD502142"/>
        <s v="ORD507198"/>
        <s v="ORD508408"/>
        <s v="ORD505872"/>
        <s v="ORD504888"/>
        <s v="ORD511828"/>
        <s v="ORD500428"/>
        <s v="ORD504926"/>
        <s v="ORD500512"/>
        <s v="ORD505536"/>
        <s v="ORD505236"/>
        <s v="ORD503086"/>
        <s v="ORD507695"/>
        <s v="ORD511830"/>
        <s v="ORD505175"/>
        <s v="ORD508357"/>
        <s v="ORD502821"/>
        <s v="ORD501517"/>
        <s v="ORD510849"/>
        <s v="ORD504163"/>
        <s v="ORD511279"/>
        <s v="ORD505157"/>
        <s v="ORD502521"/>
        <s v="ORD511228"/>
        <s v="ORD504474"/>
        <s v="ORD504378"/>
        <s v="ORD501833"/>
        <s v="ORD507233"/>
        <s v="ORD509537"/>
        <s v="ORD510708"/>
        <s v="ORD504619"/>
        <s v="ORD509356"/>
        <s v="ORD500467"/>
        <s v="ORD500012"/>
        <s v="ORD505991"/>
        <s v="ORD501400"/>
        <s v="ORD509827"/>
        <s v="ORD508559"/>
        <s v="ORD502963"/>
        <s v="ORD507829"/>
        <s v="ORD500211"/>
        <s v="ORD503957"/>
        <s v="ORD503002"/>
        <s v="ORD507087"/>
        <s v="ORD508644"/>
        <s v="ORD504722"/>
        <s v="ORD506426"/>
        <s v="ORD502197"/>
        <s v="ORD507147"/>
        <s v="ORD505858"/>
        <s v="ORD508093"/>
        <s v="ORD509748"/>
        <s v="ORD503799"/>
        <s v="ORD501407"/>
        <s v="ORD511356"/>
        <s v="ORD500068"/>
        <s v="ORD500756"/>
        <s v="ORD502827"/>
        <s v="ORD504638"/>
        <s v="ORD507489"/>
        <s v="ORD506638"/>
        <s v="ORD509488"/>
        <s v="ORD511608"/>
        <s v="ORD504210"/>
        <s v="ORD510063"/>
        <s v="ORD501557"/>
        <s v="ORD506498"/>
        <s v="ORD505092"/>
        <s v="ORD503980"/>
        <s v="ORD508744"/>
        <s v="ORD503547"/>
        <s v="ORD508576"/>
        <s v="ORD501372"/>
        <s v="ORD507491"/>
        <s v="ORD510110"/>
        <s v="ORD509729"/>
        <s v="ORD504043"/>
        <s v="ORD507994"/>
        <s v="ORD505254"/>
        <s v="ORD502565"/>
        <s v="ORD507630"/>
        <s v="ORD508634"/>
        <s v="ORD509115"/>
        <s v="ORD502802"/>
        <s v="ORD504295"/>
        <s v="ORD505643"/>
        <s v="ORD510598"/>
        <s v="ORD506452"/>
        <s v="ORD511681"/>
        <s v="ORD502125"/>
        <s v="ORD501170"/>
        <s v="ORD511727"/>
        <s v="ORD511654"/>
        <s v="ORD506834"/>
        <s v="ORD508344"/>
        <s v="ORD508421"/>
        <s v="ORD510446"/>
        <s v="ORD505022"/>
        <s v="ORD507163"/>
        <s v="ORD507240"/>
        <s v="ORD501033"/>
        <s v="ORD507448"/>
        <s v="ORD505016"/>
        <s v="ORD504288"/>
        <s v="ORD509482"/>
        <s v="ORD501474"/>
        <s v="ORD505076"/>
        <s v="ORD511353"/>
        <s v="ORD502008"/>
        <s v="ORD506610"/>
        <s v="ORD508147"/>
        <s v="ORD511581"/>
        <s v="ORD502944"/>
        <s v="ORD502817"/>
        <s v="ORD504622"/>
        <s v="ORD509230"/>
        <s v="ORD501796"/>
        <s v="ORD509367"/>
        <s v="ORD503224"/>
        <s v="ORD501457"/>
        <s v="ORD511514"/>
        <s v="ORD510094"/>
        <s v="ORD507273"/>
        <s v="ORD505252"/>
        <s v="ORD508046"/>
        <s v="ORD501003"/>
        <s v="ORD509563"/>
        <s v="ORD507730"/>
        <s v="ORD504576"/>
        <s v="ORD509093"/>
        <s v="ORD500859"/>
        <s v="ORD511215"/>
        <s v="ORD500310"/>
        <s v="ORD507284"/>
        <s v="ORD503075"/>
        <s v="ORD509363"/>
        <s v="ORD503137"/>
        <s v="ORD508370"/>
        <s v="ORD505792"/>
        <s v="ORD511397"/>
        <s v="ORD501759"/>
        <s v="ORD508003"/>
        <s v="ORD504853"/>
        <s v="ORD510394"/>
        <s v="ORD510299"/>
        <s v="ORD510812"/>
        <s v="ORD505990"/>
        <s v="ORD500093"/>
        <s v="ORD500153"/>
        <s v="ORD507217"/>
        <s v="ORD500890"/>
        <s v="ORD509339"/>
        <s v="ORD501896"/>
        <s v="ORD501944"/>
        <s v="ORD511327"/>
        <s v="ORD511332"/>
        <s v="ORD502820"/>
        <s v="ORD503718"/>
        <s v="ORD503917"/>
        <s v="ORD507909"/>
        <s v="ORD500507"/>
        <s v="ORD505496"/>
        <s v="ORD505469"/>
        <s v="ORD506604"/>
        <s v="ORD508991"/>
        <s v="ORD510939"/>
        <s v="ORD502483"/>
        <s v="ORD510059"/>
        <s v="ORD511104"/>
        <s v="ORD510707"/>
        <s v="ORD510123"/>
        <s v="ORD501886"/>
        <s v="ORD503751"/>
        <s v="ORD510490"/>
        <s v="ORD509185"/>
        <s v="ORD503725"/>
        <s v="ORD504505"/>
        <s v="ORD502710"/>
        <s v="ORD508678"/>
        <s v="ORD501524"/>
        <s v="ORD504758"/>
        <s v="ORD504051"/>
        <s v="ORD509680"/>
        <s v="ORD509491"/>
        <s v="ORD502193"/>
        <s v="ORD502085"/>
        <s v="ORD510663"/>
        <s v="ORD502564"/>
        <s v="ORD510556"/>
        <s v="ORD500038"/>
        <s v="ORD503452"/>
        <s v="ORD509911"/>
        <s v="ORD510892"/>
        <s v="ORD501552"/>
        <s v="ORD511869"/>
        <s v="ORD511570"/>
        <s v="ORD510783"/>
        <s v="ORD504299"/>
        <s v="ORD506480"/>
        <s v="ORD505299"/>
        <s v="ORD500392"/>
        <s v="ORD511535"/>
        <s v="ORD511381"/>
        <s v="ORD503823"/>
        <s v="ORD507094"/>
        <s v="ORD509710"/>
        <s v="ORD507485"/>
        <s v="ORD507261"/>
        <s v="ORD503361"/>
        <s v="ORD508633"/>
        <s v="ORD501682"/>
        <s v="ORD506764"/>
        <s v="ORD510180"/>
        <s v="ORD503195"/>
        <s v="ORD501514"/>
        <s v="ORD507000"/>
        <s v="ORD502654"/>
        <s v="ORD511478"/>
        <s v="ORD505219"/>
        <s v="ORD504913"/>
        <s v="ORD502394"/>
        <s v="ORD504006"/>
        <s v="ORD503356"/>
        <s v="ORD502250"/>
        <s v="ORD505492"/>
        <s v="ORD506957"/>
        <s v="ORD505381"/>
        <s v="ORD504568"/>
        <s v="ORD507001"/>
        <s v="ORD500576"/>
        <s v="ORD507054"/>
        <s v="ORD503507"/>
        <s v="ORD507108"/>
        <s v="ORD509062"/>
        <s v="ORD502673"/>
        <s v="ORD504773"/>
        <s v="ORD500165"/>
        <s v="ORD504199"/>
        <s v="ORD508547"/>
        <s v="ORD503596"/>
        <s v="ORD500651"/>
        <s v="ORD502371"/>
        <s v="ORD505800"/>
        <s v="ORD505589"/>
        <s v="ORD510216"/>
        <s v="ORD510920"/>
        <s v="ORD500929"/>
        <s v="ORD506294"/>
        <s v="ORD504998"/>
        <s v="ORD504761"/>
        <s v="ORD500722"/>
        <s v="ORD507691"/>
        <s v="ORD511669"/>
        <s v="ORD500129"/>
        <s v="ORD510958"/>
        <s v="ORD510154"/>
        <s v="ORD504875"/>
        <s v="ORD501383"/>
        <s v="ORD506246"/>
        <s v="ORD502740"/>
        <s v="ORD510116"/>
        <s v="ORD505077"/>
        <s v="ORD511444"/>
        <s v="ORD510908"/>
        <s v="ORD508880"/>
        <s v="ORD505783"/>
        <s v="ORD504149"/>
        <s v="ORD505451"/>
        <s v="ORD503645"/>
        <s v="ORD508324"/>
        <s v="ORD508386"/>
        <s v="ORD507095"/>
        <s v="ORD506679"/>
        <s v="ORD504013"/>
        <s v="ORD503977"/>
        <s v="ORD502299"/>
        <s v="ORD502931"/>
        <s v="ORD509659"/>
        <s v="ORD500506"/>
        <s v="ORD507079"/>
        <s v="ORD511271"/>
        <s v="ORD509765"/>
        <s v="ORD507253"/>
        <s v="ORD502056"/>
        <s v="ORD507673"/>
        <s v="ORD504791"/>
        <s v="ORD509987"/>
        <s v="ORD505327"/>
        <s v="ORD507121"/>
        <s v="ORD504435"/>
        <s v="ORD509005"/>
        <s v="ORD505931"/>
        <s v="ORD511684"/>
        <s v="ORD506860"/>
        <s v="ORD509045"/>
        <s v="ORD502626"/>
        <s v="ORD504575"/>
        <s v="ORD507508"/>
        <s v="ORD505844"/>
        <s v="ORD509263"/>
        <s v="ORD501696"/>
        <s v="ORD505132"/>
        <s v="ORD510696"/>
        <s v="ORD509766"/>
        <s v="ORD509724"/>
        <s v="ORD507002"/>
        <s v="ORD510772"/>
        <s v="ORD510327"/>
        <s v="ORD501293"/>
        <s v="ORD508372"/>
        <s v="ORD501995"/>
        <s v="ORD506291"/>
        <s v="ORD506228"/>
        <s v="ORD506658"/>
        <s v="ORD501948"/>
        <s v="ORD508751"/>
        <s v="ORD505412"/>
        <s v="ORD504171"/>
        <s v="ORD509164"/>
        <s v="ORD502677"/>
        <s v="ORD501028"/>
        <s v="ORD500073"/>
        <s v="ORD505521"/>
        <s v="ORD501527"/>
        <s v="ORD509300"/>
        <s v="ORD501340"/>
        <s v="ORD500084"/>
        <s v="ORD505691"/>
        <s v="ORD500343"/>
        <s v="ORD505164"/>
        <s v="ORD510100"/>
        <s v="ORD501420"/>
        <s v="ORD504472"/>
        <s v="ORD509692"/>
        <s v="ORD503540"/>
        <s v="ORD505391"/>
        <s v="ORD503797"/>
        <s v="ORD507025"/>
        <s v="ORD505731"/>
        <s v="ORD507912"/>
        <s v="ORD504740"/>
        <s v="ORD500734"/>
        <s v="ORD500025"/>
        <s v="ORD509660"/>
        <s v="ORD500171"/>
        <s v="ORD505243"/>
        <s v="ORD506968"/>
        <s v="ORD500974"/>
        <s v="ORD511888"/>
        <s v="ORD505788"/>
        <s v="ORD504441"/>
        <s v="ORD501309"/>
        <s v="ORD510793"/>
        <s v="ORD503039"/>
        <s v="ORD508998"/>
        <s v="ORD500330"/>
        <s v="ORD510830"/>
        <s v="ORD505431"/>
        <s v="ORD506013"/>
        <s v="ORD510486"/>
        <s v="ORD505982"/>
        <s v="ORD500441"/>
        <s v="ORD502363"/>
        <s v="ORD503663"/>
        <s v="ORD505340"/>
        <s v="ORD508992"/>
        <s v="ORD509541"/>
        <s v="ORD507003"/>
        <s v="ORD510178"/>
        <s v="ORD501436"/>
        <s v="ORD504729"/>
        <s v="ORD505465"/>
        <s v="ORD502280"/>
        <s v="ORD510118"/>
        <s v="ORD500424"/>
        <s v="ORD507969"/>
        <s v="ORD509577"/>
        <s v="ORD507415"/>
        <s v="ORD505970"/>
        <s v="ORD508946"/>
        <s v="ORD502209"/>
        <s v="ORD500682"/>
        <s v="ORD500930"/>
        <s v="ORD506626"/>
        <s v="ORD506927"/>
        <s v="ORD501645"/>
        <s v="ORD505906"/>
        <s v="ORD507055"/>
        <s v="ORD503950"/>
        <s v="ORD507205"/>
        <s v="ORD505111"/>
        <s v="ORD503781"/>
        <s v="ORD502959"/>
        <s v="ORD511192"/>
        <s v="ORD508530"/>
        <s v="ORD503542"/>
        <s v="ORD510232"/>
        <s v="ORD501166"/>
        <s v="ORD507341"/>
        <s v="ORD500413"/>
        <s v="ORD509503"/>
        <s v="ORD504261"/>
        <s v="ORD504291"/>
        <s v="ORD500584"/>
        <s v="ORD508109"/>
        <s v="ORD502727"/>
        <s v="ORD509435"/>
        <s v="ORD507654"/>
        <s v="ORD503122"/>
        <s v="ORD509597"/>
        <s v="ORD500898"/>
        <s v="ORD500720"/>
        <s v="ORD500955"/>
        <s v="ORD511567"/>
        <s v="ORD501638"/>
        <s v="ORD507782"/>
        <s v="ORD508672"/>
        <s v="ORD508128"/>
        <s v="ORD504154"/>
        <s v="ORD511574"/>
        <s v="ORD508311"/>
        <s v="ORD510201"/>
        <s v="ORD505415"/>
        <s v="ORD507361"/>
        <s v="ORD504019"/>
        <s v="ORD505311"/>
        <s v="ORD508631"/>
        <s v="ORD506218"/>
        <s v="ORD507748"/>
        <s v="ORD504407"/>
        <s v="ORD511232"/>
        <s v="ORD509144"/>
        <s v="ORD503924"/>
        <s v="ORD500714"/>
        <s v="ORD507979"/>
        <s v="ORD510249"/>
        <s v="ORD505678"/>
        <s v="ORD508485"/>
        <s v="ORD510675"/>
        <s v="ORD508014"/>
        <s v="ORD501074"/>
        <s v="ORD509981"/>
        <s v="ORD508528"/>
        <s v="ORD505851"/>
        <s v="ORD507586"/>
        <s v="ORD503637"/>
        <s v="ORD508691"/>
        <s v="ORD501298"/>
        <s v="ORD500268"/>
        <s v="ORD502156"/>
        <s v="ORD505218"/>
        <s v="ORD508195"/>
        <s v="ORD504278"/>
        <s v="ORD502625"/>
        <s v="ORD503881"/>
        <s v="ORD507832"/>
        <s v="ORD508997"/>
        <s v="ORD504144"/>
        <s v="ORD505398"/>
        <s v="ORD508852"/>
        <s v="ORD501662"/>
        <s v="ORD508587"/>
        <s v="ORD505446"/>
        <s v="ORD510996"/>
        <s v="ORD505610"/>
        <s v="ORD510605"/>
        <s v="ORD500526"/>
        <s v="ORD505811"/>
        <s v="ORD508228"/>
        <s v="ORD506229"/>
        <s v="ORD501205"/>
        <s v="ORD500184"/>
        <s v="ORD506173"/>
        <s v="ORD509823"/>
        <s v="ORD511674"/>
        <s v="ORD509209"/>
        <s v="ORD508267"/>
        <s v="ORD502979"/>
        <s v="ORD506190"/>
        <s v="ORD501202"/>
        <s v="ORD504305"/>
        <s v="ORD511328"/>
        <s v="ORD509637"/>
        <s v="ORD502457"/>
        <s v="ORD507452"/>
        <s v="ORD504684"/>
        <s v="ORD510431"/>
        <s v="ORD508043"/>
        <s v="ORD502174"/>
        <s v="ORD502560"/>
        <s v="ORD506895"/>
        <s v="ORD504159"/>
        <s v="ORD507381"/>
        <s v="ORD511451"/>
        <s v="ORD501583"/>
        <s v="ORD501935"/>
        <s v="ORD509994"/>
        <s v="ORD507667"/>
        <s v="ORD509427"/>
        <s v="ORD501306"/>
        <s v="ORD504767"/>
        <s v="ORD507050"/>
        <s v="ORD507658"/>
        <s v="ORD504140"/>
        <s v="ORD508253"/>
        <s v="ORD506617"/>
        <s v="ORD504918"/>
        <s v="ORD501321"/>
        <s v="ORD502641"/>
        <s v="ORD506821"/>
        <s v="ORD509136"/>
        <s v="ORD504217"/>
        <s v="ORD509331"/>
        <s v="ORD503095"/>
        <s v="ORD505296"/>
        <s v="ORD507861"/>
        <s v="ORD503872"/>
        <s v="ORD507103"/>
        <s v="ORD508970"/>
        <s v="ORD506994"/>
        <s v="ORD506325"/>
        <s v="ORD502539"/>
        <s v="ORD504241"/>
        <s v="ORD503294"/>
        <s v="ORD510453"/>
        <s v="ORD507090"/>
        <s v="ORD505161"/>
        <s v="ORD508283"/>
        <s v="ORD504434"/>
        <s v="ORD509791"/>
        <s v="ORD509792"/>
        <s v="ORD509779"/>
        <s v="ORD503623"/>
        <s v="ORD505285"/>
        <s v="ORD511226"/>
        <s v="ORD505105"/>
        <s v="ORD505291"/>
        <s v="ORD508862"/>
        <s v="ORD508934"/>
        <s v="ORD504408"/>
        <s v="ORD508737"/>
        <s v="ORD508756"/>
        <s v="ORD511813"/>
        <s v="ORD509048"/>
        <s v="ORD510729"/>
        <s v="ORD503423"/>
        <s v="ORD505464"/>
        <s v="ORD505424"/>
        <s v="ORD506399"/>
        <s v="ORD503005"/>
        <s v="ORD501975"/>
        <s v="ORD501692"/>
        <s v="ORD510938"/>
        <s v="ORD500775"/>
        <s v="ORD503962"/>
        <s v="ORD509211"/>
        <s v="ORD505932"/>
        <s v="ORD509616"/>
        <s v="ORD503292"/>
        <s v="ORD500186"/>
        <s v="ORD509941"/>
        <s v="ORD501525"/>
        <s v="ORD507503"/>
        <s v="ORD510956"/>
        <s v="ORD507194"/>
        <s v="ORD500108"/>
        <s v="ORD509721"/>
        <s v="ORD509606"/>
        <s v="ORD508215"/>
        <s v="ORD509465"/>
        <s v="ORD501051"/>
        <s v="ORD505898"/>
        <s v="ORD504728"/>
        <s v="ORD500904"/>
        <s v="ORD509240"/>
        <s v="ORD510928"/>
        <s v="ORD500730"/>
        <s v="ORD503810"/>
        <s v="ORD508942"/>
        <s v="ORD508474"/>
        <s v="ORD503186"/>
        <s v="ORD500082"/>
        <s v="ORD511273"/>
        <s v="ORD505295"/>
        <s v="ORD500680"/>
        <s v="ORD502283"/>
        <s v="ORD508563"/>
        <s v="ORD509239"/>
        <s v="ORD508118"/>
        <s v="ORD506183"/>
        <s v="ORD506166"/>
        <s v="ORD506272"/>
        <s v="ORD503163"/>
        <s v="ORD501889"/>
        <s v="ORD506264"/>
        <s v="ORD511373"/>
        <s v="ORD501572"/>
        <s v="ORD509662"/>
        <s v="ORD506007"/>
        <s v="ORD507092"/>
        <s v="ORD507408"/>
        <s v="ORD501102"/>
        <s v="ORD510113"/>
        <s v="ORD502660"/>
        <s v="ORD504933"/>
        <s v="ORD505182"/>
        <s v="ORD503856"/>
        <s v="ORD501965"/>
        <s v="ORD506050"/>
        <s v="ORD510964"/>
        <s v="ORD503651"/>
        <s v="ORD502642"/>
        <s v="ORD507833"/>
        <s v="ORD508101"/>
        <s v="ORD508779"/>
        <s v="ORD510676"/>
        <s v="ORD504812"/>
        <s v="ORD501483"/>
        <s v="ORD503476"/>
        <s v="ORD502335"/>
        <s v="ORD501219"/>
        <s v="ORD505411"/>
        <s v="ORD507081"/>
        <s v="ORD501161"/>
        <s v="ORD509626"/>
        <s v="ORD511441"/>
        <s v="ORD508956"/>
        <s v="ORD510208"/>
        <s v="ORD508990"/>
        <s v="ORD509384"/>
        <s v="ORD511502"/>
        <s v="ORD507830"/>
        <s v="ORD507613"/>
        <s v="ORD500530"/>
        <s v="ORD503454"/>
        <s v="ORD500548"/>
        <s v="ORD507599"/>
        <s v="ORD504649"/>
        <s v="ORD506669"/>
        <s v="ORD502042"/>
        <s v="ORD500766"/>
        <s v="ORD504118"/>
        <s v="ORD507966"/>
        <s v="ORD508570"/>
        <s v="ORD506141"/>
        <s v="ORD511037"/>
        <s v="ORD505136"/>
        <s v="ORD510246"/>
        <s v="ORD511234"/>
        <s v="ORD501208"/>
        <s v="ORD501280"/>
        <s v="ORD500062"/>
        <s v="ORD508240"/>
        <s v="ORD509619"/>
        <s v="ORD501863"/>
        <s v="ORD503794"/>
        <s v="ORD510642"/>
        <s v="ORD511848"/>
        <s v="ORD505488"/>
        <s v="ORD504487"/>
        <s v="ORD503519"/>
        <s v="ORD505555"/>
        <s v="ORD503642"/>
        <s v="ORD503566"/>
        <s v="ORD505210"/>
        <s v="ORD509217"/>
        <s v="ORD507647"/>
        <s v="ORD509882"/>
        <s v="ORD500519"/>
        <s v="ORD505122"/>
        <s v="ORD510092"/>
        <s v="ORD503345"/>
        <s v="ORD504341"/>
        <s v="ORD506158"/>
        <s v="ORD507836"/>
        <s v="ORD511524"/>
        <s v="ORD510177"/>
        <s v="ORD502608"/>
        <s v="ORD506483"/>
        <s v="ORD506451"/>
        <s v="ORD508750"/>
        <s v="ORD505809"/>
        <s v="ORD504065"/>
        <s v="ORD501049"/>
        <s v="ORD508703"/>
        <s v="ORD506266"/>
        <s v="ORD509884"/>
        <s v="ORD500454"/>
        <s v="ORD507116"/>
        <s v="ORD509150"/>
        <s v="ORD502656"/>
        <s v="ORD506188"/>
        <s v="ORD503650"/>
        <s v="ORD509636"/>
        <s v="ORD502961"/>
        <s v="ORD507960"/>
        <s v="ORD500121"/>
        <s v="ORD511667"/>
        <s v="ORD506194"/>
        <s v="ORD511467"/>
        <s v="ORD509972"/>
        <s v="ORD506891"/>
        <s v="ORD507742"/>
        <s v="ORD506520"/>
        <s v="ORD503976"/>
        <s v="ORD500102"/>
        <s v="ORD509231"/>
        <s v="ORD504237"/>
        <s v="ORD500827"/>
        <s v="ORD501581"/>
        <s v="ORD509624"/>
        <s v="ORD508554"/>
        <s v="ORD507562"/>
        <s v="ORD510128"/>
        <s v="ORD509459"/>
        <s v="ORD507639"/>
        <s v="ORD501218"/>
        <s v="ORD504809"/>
        <s v="ORD511992"/>
        <s v="ORD511367"/>
        <s v="ORD506211"/>
        <s v="ORD501159"/>
        <s v="ORD503449"/>
        <s v="ORD506070"/>
        <s v="ORD501664"/>
        <s v="ORD509485"/>
        <s v="ORD500018"/>
        <s v="ORD508729"/>
        <s v="ORD507902"/>
        <s v="ORD509495"/>
        <s v="ORD500194"/>
        <s v="ORD504512"/>
        <s v="ORD508406"/>
        <s v="ORD500595"/>
        <s v="ORD503791"/>
        <s v="ORD508476"/>
        <s v="ORD507721"/>
        <s v="ORD510694"/>
        <s v="ORD500391"/>
        <s v="ORD500056"/>
        <s v="ORD510573"/>
        <s v="ORD506528"/>
        <s v="ORD511814"/>
        <s v="ORD510379"/>
        <s v="ORD510941"/>
        <s v="ORD507697"/>
        <s v="ORD509381"/>
        <s v="ORD509592"/>
        <s v="ORD501296"/>
        <s v="ORD505528"/>
        <s v="ORD500551"/>
        <s v="ORD500199"/>
        <s v="ORD501888"/>
        <s v="ORD509649"/>
        <s v="ORD500539"/>
        <s v="ORD504582"/>
        <s v="ORD501810"/>
        <s v="ORD506319"/>
        <s v="ORD509800"/>
        <s v="ORD501458"/>
        <s v="ORD504409"/>
        <s v="ORD502885"/>
        <s v="ORD511900"/>
        <s v="ORD504175"/>
        <s v="ORD505562"/>
        <s v="ORD509555"/>
        <s v="ORD506312"/>
        <s v="ORD505422"/>
        <s v="ORD505301"/>
        <s v="ORD509349"/>
        <s v="ORD502868"/>
        <s v="ORD510130"/>
        <s v="ORD506165"/>
        <s v="ORD511701"/>
        <s v="ORD511525"/>
        <s v="ORD501387"/>
        <s v="ORD505262"/>
        <s v="ORD501563"/>
        <s v="ORD504956"/>
        <s v="ORD500388"/>
        <s v="ORD510326"/>
        <s v="ORD503551"/>
        <s v="ORD501534"/>
        <s v="ORD505057"/>
        <s v="ORD510009"/>
        <s v="ORD500377"/>
        <s v="ORD510523"/>
        <s v="ORD503658"/>
        <s v="ORD506192"/>
        <s v="ORD509995"/>
        <s v="ORD511344"/>
        <s v="ORD500841"/>
        <s v="ORD504150"/>
        <s v="ORD506767"/>
        <s v="ORD510668"/>
        <s v="ORD510586"/>
        <s v="ORD508158"/>
        <s v="ORD505623"/>
        <s v="ORD510268"/>
        <s v="ORD502038"/>
        <s v="ORD501180"/>
        <s v="ORD500683"/>
        <s v="ORD500843"/>
        <s v="ORD510879"/>
        <s v="ORD505477"/>
        <s v="ORD506826"/>
        <s v="ORD505305"/>
        <s v="ORD505787"/>
        <s v="ORD504195"/>
        <s v="ORD510497"/>
        <s v="ORD503085"/>
        <s v="ORD505165"/>
        <s v="ORD506993"/>
        <s v="ORD502392"/>
        <s v="ORD508505"/>
        <s v="ORD504611"/>
        <s v="ORD500529"/>
        <s v="ORD500535"/>
        <s v="ORD510796"/>
        <s v="ORD509992"/>
        <s v="ORD510488"/>
        <s v="ORD504663"/>
        <s v="ORD503488"/>
        <s v="ORD511682"/>
        <s v="ORD500956"/>
        <s v="ORD511622"/>
        <s v="ORD504613"/>
        <s v="ORD510632"/>
        <s v="ORD509506"/>
        <s v="ORD506172"/>
        <s v="ORD511804"/>
        <s v="ORD506441"/>
        <s v="ORD510070"/>
        <s v="ORD507584"/>
        <s v="ORD501835"/>
        <s v="ORD508085"/>
        <s v="ORD503940"/>
        <s v="ORD509947"/>
        <s v="ORD505109"/>
        <s v="ORD503689"/>
        <s v="ORD506176"/>
        <s v="ORD506822"/>
        <s v="ORD502104"/>
        <s v="ORD507609"/>
        <s v="ORD504513"/>
        <s v="ORD510666"/>
        <s v="ORD511808"/>
        <s v="ORD502699"/>
        <s v="ORD509362"/>
        <s v="ORD507703"/>
        <s v="ORD502711"/>
        <s v="ORD505347"/>
        <s v="ORD504574"/>
        <s v="ORD502864"/>
        <s v="ORD507903"/>
        <s v="ORD509138"/>
        <s v="ORD508532"/>
        <s v="ORD504336"/>
        <s v="ORD506995"/>
        <s v="ORD506038"/>
        <s v="ORD504982"/>
        <s v="ORD501893"/>
        <s v="ORD509369"/>
        <s v="ORD504364"/>
        <s v="ORD500426"/>
        <s v="ORD502163"/>
        <s v="ORD508035"/>
        <s v="ORD501134"/>
        <s v="ORD501452"/>
        <s v="ORD502241"/>
        <s v="ORD504095"/>
        <s v="ORD506628"/>
        <s v="ORD501982"/>
        <s v="ORD501331"/>
        <s v="ORD502317"/>
        <s v="ORD501082"/>
        <s v="ORD510272"/>
        <s v="ORD507674"/>
        <s v="ORD501029"/>
        <s v="ORD510364"/>
        <s v="ORD500959"/>
        <s v="ORD507821"/>
        <s v="ORD504208"/>
        <s v="ORD500088"/>
        <s v="ORD500517"/>
        <s v="ORD504449"/>
        <s v="ORD508506"/>
        <s v="ORD506353"/>
        <s v="ORD501389"/>
        <s v="ORD510168"/>
        <s v="ORD504347"/>
        <s v="ORD502818"/>
        <s v="ORD504660"/>
        <s v="ORD508087"/>
        <s v="ORD506719"/>
        <s v="ORD506089"/>
        <s v="ORD502284"/>
        <s v="ORD501719"/>
        <s v="ORD511860"/>
        <s v="ORD506912"/>
        <s v="ORD507179"/>
        <s v="ORD504559"/>
        <s v="ORD501220"/>
        <s v="ORD511448"/>
        <s v="ORD508816"/>
        <s v="ORD506913"/>
        <s v="ORD511495"/>
        <s v="ORD504610"/>
        <s v="ORD501622"/>
        <s v="ORD502037"/>
        <s v="ORD501806"/>
        <s v="ORD508791"/>
        <s v="ORD508875"/>
        <s v="ORD509861"/>
        <s v="ORD502136"/>
        <s v="ORD505189"/>
        <s v="ORD511728"/>
        <s v="ORD501766"/>
        <s v="ORD507795"/>
        <s v="ORD506701"/>
        <s v="ORD503742"/>
        <s v="ORD510206"/>
        <s v="ORD502595"/>
        <s v="ORD505890"/>
        <s v="ORD501829"/>
        <s v="ORD506150"/>
        <s v="ORD500905"/>
        <s v="ORD508188"/>
        <s v="ORD502366"/>
        <s v="ORD508964"/>
        <s v="ORD510640"/>
        <s v="ORD511427"/>
        <s v="ORD503730"/>
        <s v="ORD507445"/>
        <s v="ORD503183"/>
        <s v="ORD508636"/>
        <s v="ORD503349"/>
        <s v="ORD506958"/>
        <s v="ORD501086"/>
        <s v="ORD504018"/>
        <s v="ORD503933"/>
        <s v="ORD507257"/>
        <s v="ORD503789"/>
        <s v="ORD511538"/>
        <s v="ORD509973"/>
        <s v="ORD507088"/>
        <s v="ORD506673"/>
        <s v="ORD506911"/>
        <s v="ORD503380"/>
        <s v="ORD503268"/>
        <s v="ORD507678"/>
        <s v="ORD507528"/>
        <s v="ORD505995"/>
        <s v="ORD504534"/>
        <s v="ORD504977"/>
        <s v="ORD506281"/>
        <s v="ORD507653"/>
        <s v="ORD504983"/>
        <s v="ORD510747"/>
        <s v="ORD502904"/>
        <s v="ORD503634"/>
        <s v="ORD500280"/>
        <s v="ORD504050"/>
        <s v="ORD503865"/>
        <s v="ORD508100"/>
        <s v="ORD509561"/>
        <s v="ORD504558"/>
        <s v="ORD511401"/>
        <s v="ORD505436"/>
        <s v="ORD500684"/>
        <s v="ORD508320"/>
        <s v="ORD500067"/>
        <s v="ORD505502"/>
        <s v="ORD504557"/>
        <s v="ORD509055"/>
        <s v="ORD500671"/>
        <s v="ORD505955"/>
        <s v="ORD504820"/>
        <s v="ORD511048"/>
        <s v="ORD504339"/>
        <s v="ORD508749"/>
        <s v="ORD509423"/>
        <s v="ORD507677"/>
        <s v="ORD508637"/>
        <s v="ORD501501"/>
        <s v="ORD506537"/>
        <s v="ORD510424"/>
        <s v="ORD502154"/>
        <s v="ORD508021"/>
        <s v="ORD509818"/>
        <s v="ORD508898"/>
        <s v="ORD501544"/>
        <s v="ORD506724"/>
        <s v="ORD501201"/>
        <s v="ORD503746"/>
        <s v="ORD511252"/>
        <s v="ORD505125"/>
        <s v="ORD504114"/>
        <s v="ORD503003"/>
        <s v="ORD500863"/>
        <s v="ORD511833"/>
        <s v="ORD500100"/>
        <s v="ORD501115"/>
        <s v="ORD506469"/>
        <s v="ORD503394"/>
        <s v="ORD506391"/>
        <s v="ORD501740"/>
        <s v="ORD506384"/>
        <s v="ORD509414"/>
        <s v="ORD506808"/>
        <s v="ORD503467"/>
        <s v="ORD502762"/>
        <s v="ORD500323"/>
        <s v="ORD505651"/>
        <s v="ORD501653"/>
        <s v="ORD508892"/>
        <s v="ORD502783"/>
        <s v="ORD509685"/>
        <s v="ORD502596"/>
        <s v="ORD503624"/>
        <s v="ORD504717"/>
        <s v="ORD504233"/>
        <s v="ORD510661"/>
        <s v="ORD504274"/>
        <s v="ORD501798"/>
        <s v="ORD500663"/>
        <s v="ORD510295"/>
        <s v="ORD501780"/>
        <s v="ORD507460"/>
        <s v="ORD511556"/>
        <s v="ORD511881"/>
        <s v="ORD511050"/>
        <s v="ORD502064"/>
        <s v="ORD505724"/>
        <s v="ORD501373"/>
        <s v="ORD502512"/>
        <s v="ORD507651"/>
        <s v="ORD504344"/>
        <s v="ORD504329"/>
        <s v="ORD500768"/>
        <s v="ORD500837"/>
        <s v="ORD508591"/>
        <s v="ORD508168"/>
        <s v="ORD500522"/>
        <s v="ORD505355"/>
        <s v="ORD511075"/>
        <s v="ORD507454"/>
        <s v="ORD507802"/>
        <s v="ORD503657"/>
        <s v="ORD510949"/>
        <s v="ORD508327"/>
        <s v="ORD507629"/>
        <s v="ORD506652"/>
        <s v="ORD502202"/>
        <s v="ORD503190"/>
        <s v="ORD502729"/>
        <s v="ORD510307"/>
        <s v="ORD503627"/>
        <s v="ORD509642"/>
        <s v="ORD511290"/>
        <s v="ORD506122"/>
        <s v="ORD508622"/>
        <s v="ORD504708"/>
        <s v="ORD506839"/>
        <s v="ORD508102"/>
        <s v="ORD507566"/>
        <s v="ORD501269"/>
        <s v="ORD508374"/>
        <s v="ORD509084"/>
        <s v="ORD504772"/>
        <s v="ORD501785"/>
        <s v="ORD506786"/>
        <s v="ORD506862"/>
        <s v="ORD509233"/>
        <s v="ORD503891"/>
        <s v="ORD502347"/>
        <s v="ORD504532"/>
        <s v="ORD502491"/>
        <s v="ORD505386"/>
        <s v="ORD511294"/>
        <s v="ORD508223"/>
        <s v="ORD511694"/>
        <s v="ORD503947"/>
        <s v="ORD508062"/>
        <s v="ORD505745"/>
        <s v="ORD510751"/>
        <s v="ORD509296"/>
        <s v="ORD508586"/>
        <s v="ORD503324"/>
        <s v="ORD510868"/>
        <s v="ORD505300"/>
        <s v="ORD510565"/>
        <s v="ORD511064"/>
        <s v="ORD507756"/>
        <s v="ORD509969"/>
        <s v="ORD503024"/>
        <s v="ORD508113"/>
        <s v="ORD505957"/>
        <s v="ORD504315"/>
        <s v="ORD507200"/>
        <s v="ORD504896"/>
        <s v="ORD501842"/>
        <s v="ORD508589"/>
        <s v="ORD508860"/>
        <s v="ORD504778"/>
        <s v="ORD504549"/>
        <s v="ORD511269"/>
        <s v="ORD500617"/>
        <s v="ORD504703"/>
        <s v="ORD503076"/>
        <s v="ORD500427"/>
        <s v="ORD501904"/>
        <s v="ORD511068"/>
        <s v="ORD504259"/>
        <s v="ORD509965"/>
        <s v="ORD506127"/>
        <s v="ORD502320"/>
        <s v="ORD501988"/>
        <s v="ORD509492"/>
        <s v="ORD511208"/>
        <s v="ORD508108"/>
        <s v="ORD506037"/>
        <s v="ORD507374"/>
        <s v="ORD508325"/>
        <s v="ORD502462"/>
        <s v="ORD504458"/>
        <s v="ORD504040"/>
        <s v="ORD503863"/>
        <s v="ORD509617"/>
        <s v="ORD510571"/>
        <s v="ORD504324"/>
        <s v="ORD505537"/>
        <s v="ORD505634"/>
        <s v="ORD502618"/>
        <s v="ORD505705"/>
        <s v="ORD501644"/>
        <s v="ORD511440"/>
        <s v="ORD502662"/>
        <s v="ORD511630"/>
        <s v="ORD500677"/>
        <s v="ORD505228"/>
        <s v="ORD505984"/>
        <s v="ORD501175"/>
        <s v="ORD500599"/>
        <s v="ORD508595"/>
        <s v="ORD501347"/>
        <s v="ORD501005"/>
        <s v="ORD503242"/>
        <s v="ORD506204"/>
        <s v="ORD500793"/>
        <s v="ORD508440"/>
        <s v="ORD503363"/>
        <s v="ORD502338"/>
        <s v="ORD509375"/>
        <s v="ORD501979"/>
        <s v="ORD503705"/>
        <s v="ORD507972"/>
        <s v="ORD501188"/>
        <s v="ORD500537"/>
        <s v="ORD506970"/>
        <s v="ORD501976"/>
        <s v="ORD509856"/>
        <s v="ORD503259"/>
        <s v="ORD505919"/>
        <s v="ORD511699"/>
        <s v="ORD503774"/>
        <s v="ORD504421"/>
        <s v="ORD506154"/>
        <s v="ORD511590"/>
        <s v="ORD502707"/>
        <s v="ORD503967"/>
        <s v="ORD509920"/>
        <s v="ORD509809"/>
        <s v="ORD504179"/>
        <s v="ORD502002"/>
        <s v="ORD504766"/>
        <s v="ORD504042"/>
        <s v="ORD500340"/>
        <s v="ORD509130"/>
        <s v="ORD504590"/>
        <s v="ORD503370"/>
        <s v="ORD510520"/>
        <s v="ORD510156"/>
        <s v="ORD507901"/>
        <s v="ORD510337"/>
        <s v="ORD511395"/>
        <s v="ORD504584"/>
        <s v="ORD501505"/>
        <s v="ORD508450"/>
        <s v="ORD511984"/>
        <s v="ORD505344"/>
        <s v="ORD501401"/>
        <s v="ORD505799"/>
        <s v="ORD503277"/>
        <s v="ORD505597"/>
        <s v="ORD509167"/>
        <s v="ORD510300"/>
        <s v="ORD509761"/>
        <s v="ORD511014"/>
        <s v="ORD501872"/>
        <s v="ORD511921"/>
        <s v="ORD506189"/>
        <s v="ORD502758"/>
        <s v="ORD507818"/>
        <s v="ORD511425"/>
        <s v="ORD500627"/>
        <s v="ORD508192"/>
        <s v="ORD507399"/>
        <s v="ORD506006"/>
        <s v="ORD508417"/>
        <s v="ORD507768"/>
        <s v="ORD510569"/>
        <s v="ORD501371"/>
        <s v="ORD506403"/>
        <s v="ORD509904"/>
        <s v="ORD504080"/>
        <s v="ORD509412"/>
        <s v="ORD506304"/>
        <s v="ORD504342"/>
        <s v="ORD507020"/>
        <s v="ORD506344"/>
        <s v="ORD500789"/>
        <s v="ORD502500"/>
        <s v="ORD509076"/>
        <s v="ORD508411"/>
        <s v="ORD510636"/>
        <s v="ORD501715"/>
        <s v="ORD503483"/>
        <s v="ORD503379"/>
        <s v="ORD509575"/>
        <s v="ORD503731"/>
        <s v="ORD501217"/>
        <s v="ORD502429"/>
        <s v="ORD507170"/>
        <s v="ORD506871"/>
        <s v="ORD509599"/>
        <s v="ORD507306"/>
        <s v="ORD504753"/>
        <s v="ORD511262"/>
        <s v="ORD510036"/>
        <s v="ORD507347"/>
        <s v="ORD502199"/>
        <s v="ORD511895"/>
        <s v="ORD505154"/>
        <s v="ORD504036"/>
        <s v="ORD500336"/>
        <s v="ORD509483"/>
        <s v="ORD500803"/>
        <s v="ORD502636"/>
        <s v="ORD505007"/>
        <s v="ORD504692"/>
        <s v="ORD500960"/>
        <s v="ORD505046"/>
        <s v="ORD508847"/>
        <s v="ORD502405"/>
        <s v="ORD504139"/>
        <s v="ORD505336"/>
        <s v="ORD504583"/>
        <s v="ORD509629"/>
        <s v="ORD504397"/>
        <s v="ORD501548"/>
        <s v="ORD501545"/>
        <s v="ORD504116"/>
        <s v="ORD502797"/>
        <s v="ORD504639"/>
        <s v="ORD506421"/>
        <s v="ORD504694"/>
        <s v="ORD505361"/>
        <s v="ORD502454"/>
        <s v="ORD510514"/>
        <s v="ORD505307"/>
        <s v="ORD500591"/>
        <s v="ORD504731"/>
        <s v="ORD508922"/>
        <s v="ORD510818"/>
        <s v="ORD508716"/>
        <s v="ORD504713"/>
        <s v="ORD506722"/>
        <s v="ORD500115"/>
        <s v="ORD509389"/>
        <s v="ORD503480"/>
        <s v="ORD503054"/>
        <s v="ORD509935"/>
        <s v="ORD503200"/>
        <s v="ORD509346"/>
        <s v="ORD507540"/>
        <s v="ORD510189"/>
        <s v="ORD506695"/>
        <s v="ORD508692"/>
        <s v="ORD511868"/>
        <s v="ORD501265"/>
        <s v="ORD507424"/>
        <s v="ORD509630"/>
        <s v="ORD508602"/>
        <s v="ORD502693"/>
        <s v="ORD503999"/>
        <s v="ORD510742"/>
        <s v="ORD508442"/>
        <s v="ORD502598"/>
        <s v="ORD500948"/>
        <s v="ORD509227"/>
        <s v="ORD500952"/>
        <s v="ORD500933"/>
        <s v="ORD500484"/>
        <s v="ORD503160"/>
        <s v="ORD507827"/>
        <s v="ORD504974"/>
        <s v="ORD501077"/>
        <s v="ORD503017"/>
        <s v="ORD508175"/>
        <s v="ORD508368"/>
        <s v="ORD502603"/>
        <s v="ORD505723"/>
        <s v="ORD504374"/>
        <s v="ORD506517"/>
        <s v="ORD502486"/>
        <s v="ORD502861"/>
        <s v="ORD511007"/>
        <s v="ORD506639"/>
        <s v="ORD510951"/>
        <s v="ORD507223"/>
        <s v="ORD505560"/>
        <s v="ORD508336"/>
        <s v="ORD501983"/>
        <s v="ORD508472"/>
        <s v="ORD506485"/>
        <s v="ORD504468"/>
        <s v="ORD509790"/>
        <s v="ORD508799"/>
        <s v="ORD510691"/>
        <s v="ORD506118"/>
        <s v="ORD505248"/>
        <s v="ORD501165"/>
        <s v="ORD509548"/>
        <s v="ORD506681"/>
        <s v="ORD505180"/>
        <s v="ORD506682"/>
        <s v="ORD506936"/>
        <s v="ORD510936"/>
        <s v="ORD507214"/>
        <s v="ORD511657"/>
        <s v="ORD501520"/>
        <s v="ORD502597"/>
        <s v="ORD503348"/>
        <s v="ORD503769"/>
        <s v="ORD505775"/>
        <s v="ORD506519"/>
        <s v="ORD507551"/>
        <s v="ORD503653"/>
        <s v="ORD502195"/>
        <s v="ORD507568"/>
        <s v="ORD511155"/>
        <s v="ORD510351"/>
        <s v="ORD506595"/>
        <s v="ORD502131"/>
        <s v="ORD506716"/>
        <s v="ORD505505"/>
        <s v="ORD508018"/>
        <s v="ORD506069"/>
        <s v="ORD503050"/>
        <s v="ORD502461"/>
        <s v="ORD510811"/>
        <s v="ORD500847"/>
        <s v="ORD510406"/>
        <s v="ORD506395"/>
        <s v="ORD500880"/>
        <s v="ORD508840"/>
        <s v="ORD508315"/>
        <s v="ORD508110"/>
        <s v="ORD501103"/>
        <s v="ORD510073"/>
        <s v="ORD510231"/>
        <s v="ORD505203"/>
        <s v="ORD508921"/>
        <s v="ORD511933"/>
        <s v="ORD506273"/>
        <s v="ORD508144"/>
        <s v="ORD508150"/>
        <s v="ORD509404"/>
        <s v="ORD507228"/>
        <s v="ORD504235"/>
        <s v="ORD505553"/>
        <s v="ORD511951"/>
        <s v="ORD504538"/>
        <s v="ORD507203"/>
        <s v="ORD508202"/>
        <s v="ORD505763"/>
        <s v="ORD507086"/>
        <s v="ORD508896"/>
        <s v="ORD500301"/>
        <s v="ORD502966"/>
        <s v="ORD509715"/>
        <s v="ORD505056"/>
        <s v="ORD510197"/>
        <s v="ORD504104"/>
        <s v="ORD500233"/>
        <s v="ORD511407"/>
        <s v="ORD500241"/>
        <s v="ORD505304"/>
        <s v="ORD505526"/>
        <s v="ORD500109"/>
        <s v="ORD503577"/>
        <s v="ORD504346"/>
        <s v="ORD510162"/>
        <s v="ORD502770"/>
        <s v="ORD500098"/>
        <s v="ORD511017"/>
        <s v="ORD500509"/>
        <s v="ORD507863"/>
        <s v="ORD508803"/>
        <s v="ORD507126"/>
        <s v="ORD501063"/>
        <s v="ORD503985"/>
        <s v="ORD510581"/>
        <s v="ORD507045"/>
        <s v="ORD501555"/>
        <s v="ORD501203"/>
        <s v="ORD502434"/>
        <s v="ORD503489"/>
        <s v="ORD505630"/>
        <s v="ORD507937"/>
        <s v="ORD511854"/>
        <s v="ORD511302"/>
        <s v="ORD500562"/>
        <s v="ORD503414"/>
        <s v="ORD505473"/>
        <s v="ORD510549"/>
        <s v="ORD509993"/>
        <s v="ORD507272"/>
        <s v="ORD509024"/>
        <s v="ORD507414"/>
        <s v="ORD504775"/>
        <s v="ORD510701"/>
        <s v="ORD503885"/>
        <s v="ORD502508"/>
        <s v="ORD509342"/>
        <s v="ORD508888"/>
        <s v="ORD503679"/>
        <s v="ORD505934"/>
        <s v="ORD506791"/>
        <s v="ORD509419"/>
        <s v="ORD503909"/>
        <s v="ORD506103"/>
        <s v="ORD500669"/>
        <s v="ORD503421"/>
        <s v="ORD500339"/>
        <s v="ORD511805"/>
        <s v="ORD510179"/>
        <s v="ORD502969"/>
        <s v="ORD504045"/>
        <s v="ORD508767"/>
        <s v="ORD504948"/>
        <s v="ORD507332"/>
        <s v="ORD508241"/>
        <s v="ORD510134"/>
        <s v="ORD501623"/>
        <s v="ORD504130"/>
        <s v="ORD510041"/>
        <s v="ORD500251"/>
        <s v="ORD500159"/>
        <s v="ORD502849"/>
        <s v="ORD505389"/>
        <s v="ORD503772"/>
        <s v="ORD509479"/>
        <s v="ORD506394"/>
        <s v="ORD500436"/>
        <s v="ORD508375"/>
        <s v="ORD503846"/>
        <s v="ORD510324"/>
        <s v="ORD501869"/>
        <s v="ORD505378"/>
        <s v="ORD503877"/>
        <s v="ORD501877"/>
        <s v="ORD502083"/>
        <s v="ORD510857"/>
        <s v="ORD511792"/>
        <s v="ORD506310"/>
        <s v="ORD507578"/>
        <s v="ORD502254"/>
        <s v="ORD507144"/>
        <s v="ORD504732"/>
        <s v="ORD506018"/>
        <s v="ORD504629"/>
        <s v="ORD510665"/>
        <s v="ORD510810"/>
        <s v="ORD510547"/>
        <s v="ORD501498"/>
        <s v="ORD510815"/>
        <s v="ORD506856"/>
        <s v="ORD505143"/>
        <s v="ORD500694"/>
        <s v="ORD507998"/>
        <s v="ORD500903"/>
        <s v="ORD509289"/>
        <s v="ORD507749"/>
        <s v="ORD510006"/>
        <s v="ORD504664"/>
        <s v="ORD505967"/>
        <s v="ORD510685"/>
        <s v="ORD509403"/>
        <s v="ORD506109"/>
        <s v="ORD503171"/>
        <s v="ORD500611"/>
        <s v="ORD509564"/>
        <s v="ORD505395"/>
        <s v="ORD508548"/>
        <s v="ORD501900"/>
        <s v="ORD507657"/>
        <s v="ORD504108"/>
        <s v="ORD507303"/>
        <s v="ORD506061"/>
        <s v="ORD505174"/>
        <s v="ORD506401"/>
        <s v="ORD507128"/>
        <s v="ORD504459"/>
        <s v="ORD500615"/>
        <s v="ORD511865"/>
        <s v="ORD504699"/>
        <s v="ORD504387"/>
        <s v="ORD501731"/>
        <s v="ORD510369"/>
        <s v="ORD505234"/>
        <s v="ORD502061"/>
        <s v="ORD504971"/>
        <s v="ORD509053"/>
        <s v="ORD511076"/>
        <s v="ORD507735"/>
        <s v="ORD508402"/>
        <s v="ORD505879"/>
        <s v="ORD507142"/>
        <s v="ORD507894"/>
        <s v="ORD506019"/>
        <s v="ORD503611"/>
        <s v="ORD504069"/>
        <s v="ORD501322"/>
        <s v="ORD500887"/>
        <s v="ORD507457"/>
        <s v="ORD511219"/>
        <s v="ORD502078"/>
        <s v="ORD508169"/>
        <s v="ORD508330"/>
        <s v="ORD503578"/>
        <s v="ORD507307"/>
        <s v="ORD511753"/>
        <s v="ORD502239"/>
        <s v="ORD504477"/>
        <s v="ORD504799"/>
        <s v="ORD502801"/>
        <s v="ORD508722"/>
        <s v="ORD502918"/>
        <s v="ORD501023"/>
        <s v="ORD501946"/>
        <s v="ORD500932"/>
        <s v="ORD511639"/>
        <s v="ORD501992"/>
        <s v="ORD507183"/>
        <s v="ORD503071"/>
        <s v="ORD501987"/>
        <s v="ORD503026"/>
        <s v="ORD503625"/>
        <s v="ORD500755"/>
        <s v="ORD509201"/>
        <s v="ORD503254"/>
        <s v="ORD501060"/>
        <s v="ORD502987"/>
        <s v="ORD509112"/>
        <s v="ORD501781"/>
        <s v="ORD506585"/>
        <s v="ORD504657"/>
        <s v="ORD500853"/>
        <s v="ORD503768"/>
        <s v="ORD501177"/>
        <s v="ORD502305"/>
        <s v="ORD505950"/>
        <s v="ORD501647"/>
        <s v="ORD503716"/>
        <s v="ORD504528"/>
        <s v="ORD502900"/>
        <s v="ORD509159"/>
        <s v="ORD502316"/>
        <s v="ORD510400"/>
        <s v="ORD507514"/>
        <s v="ORD502164"/>
        <s v="ORD502799"/>
        <s v="ORD508940"/>
        <s v="ORD509183"/>
        <s v="ORD500709"/>
        <s v="ORD506268"/>
        <s v="ORD506540"/>
        <s v="ORD510483"/>
        <s v="ORD501813"/>
        <s v="ORD510926"/>
        <s v="ORD511148"/>
        <s v="ORD511432"/>
        <s v="ORD502481"/>
        <s v="ORD501431"/>
        <s v="ORD505106"/>
        <s v="ORD502418"/>
        <s v="ORD503240"/>
        <s v="ORD501093"/>
        <s v="ORD500917"/>
        <s v="ORD508432"/>
        <s v="ORD509327"/>
        <s v="ORD506730"/>
        <s v="ORD509902"/>
        <s v="ORD503818"/>
        <s v="ORD505416"/>
        <s v="ORD505074"/>
        <s v="ORD508620"/>
        <s v="ORD509042"/>
        <s v="ORD501602"/>
        <s v="ORD510971"/>
        <s v="ORD502879"/>
        <s v="ORD510451"/>
        <s v="ORD507201"/>
        <s v="ORD509379"/>
        <s v="ORD511890"/>
        <s v="ORD511465"/>
        <s v="ORD509463"/>
        <s v="ORD501600"/>
        <s v="ORD508830"/>
        <s v="ORD504862"/>
        <s v="ORD508659"/>
        <s v="ORD510877"/>
        <s v="ORD500964"/>
        <s v="ORD511164"/>
        <s v="ORD505762"/>
        <s v="ORD508222"/>
        <s v="ORD509292"/>
        <s v="ORD505428"/>
        <s v="ORD501145"/>
        <s v="ORD505618"/>
        <s v="ORD505933"/>
        <s v="ORD506953"/>
        <s v="ORD511704"/>
        <s v="ORD510334"/>
        <s v="ORD511741"/>
        <s v="ORD506179"/>
        <s v="ORD504814"/>
        <s v="ORD507189"/>
        <s v="ORD500303"/>
        <s v="ORD505432"/>
        <s v="ORD507722"/>
        <s v="ORD503066"/>
        <s v="ORD504658"/>
        <s v="ORD502482"/>
        <s v="ORD505064"/>
        <s v="ORD501962"/>
        <s v="ORD503960"/>
        <s v="ORD505029"/>
        <s v="ORD509695"/>
        <s v="ORD509676"/>
        <s v="ORD501336"/>
        <s v="ORD504847"/>
        <s v="ORD501437"/>
        <s v="ORD501267"/>
        <s v="ORD503188"/>
        <s v="ORD505595"/>
        <s v="ORD503398"/>
        <s v="ORD506915"/>
        <s v="ORD500802"/>
        <s v="ORD503235"/>
        <s v="ORD503288"/>
        <s v="ORD506809"/>
        <s v="ORD504837"/>
        <s v="ORD511253"/>
        <s v="ORD508978"/>
        <s v="ORD504446"/>
        <s v="ORD502852"/>
        <s v="ORD508105"/>
        <s v="ORD506021"/>
        <s v="ORD505538"/>
        <s v="ORD500937"/>
        <s v="ORD503262"/>
        <s v="ORD508786"/>
        <s v="ORD501840"/>
        <s v="ORD507476"/>
        <s v="ORD505227"/>
        <s v="ORD506676"/>
        <s v="ORD501898"/>
        <s v="ORD506566"/>
        <s v="ORD508743"/>
        <s v="ORD511338"/>
        <s v="ORD500718"/>
        <s v="ORD503839"/>
        <s v="ORD508919"/>
        <s v="ORD504517"/>
        <s v="ORD507329"/>
        <s v="ORD507871"/>
        <s v="ORD506601"/>
        <s v="ORD504550"/>
        <s v="ORD507579"/>
        <s v="ORD501674"/>
        <s v="ORD500906"/>
        <s v="ORD509906"/>
        <s v="ORD504292"/>
        <s v="ORD510448"/>
        <s v="ORD505032"/>
        <s v="ORD508668"/>
        <s v="ORD507591"/>
        <s v="ORD507387"/>
        <s v="ORD504979"/>
        <s v="ORD504852"/>
        <s v="ORD506153"/>
        <s v="ORD511493"/>
        <s v="ORD505265"/>
        <s v="ORD500421"/>
        <s v="ORD507739"/>
        <s v="ORD511866"/>
        <s v="ORD501064"/>
        <s v="ORD511755"/>
        <s v="ORD504655"/>
        <s v="ORD508931"/>
        <s v="ORD511359"/>
        <s v="ORD507529"/>
        <s v="ORD507944"/>
        <s v="ORD508191"/>
        <s v="ORD505885"/>
        <s v="ORD511036"/>
        <s v="ORD502977"/>
        <s v="ORD511760"/>
        <s v="ORD507766"/>
        <s v="ORD506169"/>
        <s v="ORD504281"/>
        <s v="ORD503802"/>
        <s v="ORD500706"/>
        <s v="ORD511337"/>
        <s v="ORD510182"/>
        <s v="ORD504884"/>
        <s v="ORD511005"/>
        <s v="ORD504037"/>
        <s v="ORD506252"/>
        <s v="ORD509299"/>
        <s v="ORD502415"/>
        <s v="ORD510099"/>
        <s v="ORD511851"/>
        <s v="ORD502036"/>
        <s v="ORD507475"/>
        <s v="ORD500041"/>
        <s v="ORD508121"/>
        <s v="ORD502932"/>
        <s v="ORD503495"/>
        <s v="ORD505442"/>
        <s v="ORD504173"/>
        <s v="ORD510095"/>
        <s v="ORD510910"/>
        <s v="ORD505802"/>
        <s v="ORD507036"/>
        <s v="ORD501135"/>
        <s v="ORD511980"/>
        <s v="ORD505461"/>
        <s v="ORD501604"/>
        <s v="ORD511018"/>
        <s v="ORD504138"/>
        <s v="ORD511876"/>
        <s v="ORD510785"/>
        <s v="ORD506124"/>
        <s v="ORD508688"/>
        <s v="ORD502800"/>
        <s v="ORD503067"/>
        <s v="ORD504551"/>
        <s v="ORD503869"/>
        <s v="ORD502237"/>
        <s v="ORD500302"/>
        <s v="ORD503074"/>
        <s v="ORD504980"/>
        <s v="ORD503203"/>
        <s v="ORD508151"/>
        <s v="ORD506865"/>
        <s v="ORD504606"/>
        <s v="ORD511678"/>
        <s v="ORD510580"/>
        <s v="ORD506718"/>
        <s v="ORD510254"/>
        <s v="ORD504602"/>
        <s v="ORD511662"/>
        <s v="ORD503447"/>
        <s v="ORD508470"/>
        <s v="ORD509909"/>
        <s v="ORD503832"/>
        <s v="ORD507953"/>
        <s v="ORD511759"/>
        <s v="ORD507409"/>
        <s v="ORD507835"/>
        <s v="ORD500745"/>
        <s v="ORD508967"/>
        <s v="ORD511861"/>
        <s v="ORD504996"/>
        <s v="ORD510843"/>
        <s v="ORD511013"/>
        <s v="ORD505759"/>
        <s v="ORD505949"/>
        <s v="ORD508632"/>
        <s v="ORD506505"/>
        <s v="ORD500475"/>
        <s v="ORD503736"/>
        <s v="ORD509195"/>
        <s v="ORD510534"/>
        <s v="ORD503056"/>
        <s v="ORD501404"/>
        <s v="ORD506846"/>
        <s v="ORD504328"/>
        <s v="ORD503816"/>
        <s v="ORD503807"/>
        <s v="ORD503033"/>
        <s v="ORD505738"/>
        <s v="ORD511055"/>
        <s v="ORD503052"/>
        <s v="ORD501683"/>
        <s v="ORD501866"/>
        <s v="ORD511711"/>
        <s v="ORD505173"/>
        <s v="ORD504981"/>
        <s v="ORD502536"/>
        <s v="ORD502426"/>
        <s v="ORD503587"/>
        <s v="ORD508976"/>
        <s v="ORD506853"/>
        <s v="ORD501286"/>
        <s v="ORD505992"/>
        <s v="ORD511200"/>
        <s v="ORD504624"/>
        <s v="ORD505574"/>
        <s v="ORD505602"/>
        <s v="ORD511193"/>
        <s v="ORD502768"/>
        <s v="ORD507197"/>
        <s v="ORD509445"/>
        <s v="ORD504444"/>
        <s v="ORD503088"/>
        <s v="ORD511829"/>
        <s v="ORD502431"/>
        <s v="ORD509707"/>
        <s v="ORD501772"/>
        <s v="ORD509699"/>
        <s v="ORD502319"/>
        <s v="ORD504160"/>
        <s v="ORD502333"/>
        <s v="ORD506878"/>
        <s v="ORD507488"/>
        <s v="ORD508526"/>
        <s v="ORD508616"/>
        <s v="ORD507714"/>
        <s v="ORD510146"/>
        <s v="ORD506008"/>
        <s v="ORD511309"/>
        <s v="ORD509035"/>
        <s v="ORD510425"/>
        <s v="ORD511614"/>
        <s v="ORD503309"/>
        <s v="ORD511966"/>
        <s v="ORD501215"/>
        <s v="ORD500022"/>
        <s v="ORD505297"/>
        <s v="ORD501015"/>
        <s v="ORD504861"/>
        <s v="ORD509700"/>
        <s v="ORD505929"/>
        <s v="ORD510285"/>
        <s v="ORD501251"/>
        <s v="ORD511905"/>
        <s v="ORD506780"/>
        <s v="ORD504211"/>
        <s v="ORD502243"/>
        <s v="ORD511261"/>
        <s v="ORD504541"/>
        <s v="ORD508895"/>
        <s v="ORD508231"/>
        <s v="ORD502033"/>
        <s v="ORD503543"/>
        <s v="ORD502604"/>
        <s v="ORD500510"/>
        <s v="ORD501509"/>
        <s v="ORD509391"/>
        <s v="ORD503616"/>
        <s v="ORD503575"/>
        <s v="ORD504062"/>
        <s v="ORD502074"/>
        <s v="ORD504181"/>
        <s v="ORD500834"/>
        <s v="ORD501243"/>
        <s v="ORD506084"/>
        <s v="ORD504618"/>
        <s v="ORD502092"/>
        <s v="ORD501873"/>
        <s v="ORD501047"/>
        <s v="ORD510325"/>
        <s v="ORD505371"/>
        <s v="ORD504076"/>
        <s v="ORD507065"/>
        <s v="ORD502657"/>
        <s v="ORD505509"/>
        <s v="ORD500760"/>
        <s v="ORD500691"/>
        <s v="ORD511132"/>
        <s v="ORD507106"/>
        <s v="ORD504457"/>
        <s v="ORD504705"/>
        <s v="ORD502909"/>
        <s v="ORD500693"/>
        <s v="ORD509222"/>
        <s v="ORD509787"/>
        <s v="ORD507157"/>
        <s v="ORD504921"/>
        <s v="ORD505384"/>
        <s v="ORD509831"/>
        <s v="ORD508774"/>
        <s v="ORD511612"/>
        <s v="ORD510791"/>
        <s v="ORD510040"/>
        <s v="ORD501423"/>
        <s v="ORD510537"/>
        <s v="ORD500389"/>
        <s v="ORD502367"/>
        <s v="ORD508068"/>
        <s v="ORD500140"/>
        <s v="ORD510625"/>
        <s v="ORD505650"/>
        <s v="ORD505953"/>
        <s v="ORD509433"/>
        <s v="ORD503969"/>
        <s v="ORD509771"/>
        <s v="ORD500554"/>
        <s v="ORD509148"/>
        <s v="ORD500882"/>
        <s v="ORD509614"/>
        <s v="ORD502381"/>
        <s v="ORD507100"/>
        <s v="ORD502691"/>
        <s v="ORD501617"/>
        <s v="ORD506295"/>
        <s v="ORD511237"/>
        <s v="ORD503307"/>
        <s v="ORD500183"/>
        <s v="ORD511551"/>
        <s v="ORD510741"/>
        <s v="ORD501778"/>
        <s v="ORD506361"/>
        <s v="ORD502480"/>
        <s v="ORD510046"/>
        <s v="ORD506369"/>
        <s v="ORD508296"/>
        <s v="ORD500352"/>
        <s v="ORD503185"/>
        <s v="ORD502989"/>
        <s v="ORD502836"/>
        <s v="ORD508796"/>
        <s v="ORD508567"/>
        <s v="ORD502772"/>
        <s v="ORD508312"/>
        <s v="ORD505457"/>
        <s v="ORD502501"/>
        <s v="ORD511893"/>
        <s v="ORD508170"/>
        <s v="ORD509190"/>
        <s v="ORD511197"/>
        <s v="ORD501080"/>
        <s v="ORD506713"/>
        <s v="ORD506253"/>
        <s v="ORD508467"/>
        <s v="ORD508095"/>
        <s v="ORD500678"/>
        <s v="ORD511233"/>
        <s v="ORD502490"/>
        <s v="ORD507072"/>
        <s v="ORD511909"/>
        <s v="ORD506378"/>
        <s v="ORD500198"/>
        <s v="ORD511840"/>
        <s v="ORD503260"/>
        <s v="ORD509875"/>
        <s v="ORD511929"/>
        <s v="ORD511001"/>
        <s v="ORD505041"/>
        <s v="ORD502301"/>
        <s v="ORD505437"/>
        <s v="ORD510677"/>
        <s v="ORD509321"/>
        <s v="ORD504808"/>
        <s v="ORD504782"/>
        <s v="ORD509462"/>
        <s v="ORD502133"/>
        <s v="ORD505964"/>
        <s v="ORD502358"/>
        <s v="ORD503043"/>
        <s v="ORD511950"/>
        <s v="ORD502999"/>
        <s v="ORD508326"/>
        <s v="ORD511420"/>
        <s v="ORD507375"/>
        <s v="ORD508057"/>
        <s v="ORD509943"/>
        <s v="ORD504835"/>
        <s v="ORD505159"/>
        <s v="ORD503691"/>
        <s v="ORD506242"/>
        <s v="ORD506814"/>
        <s v="ORD507130"/>
        <s v="ORD511101"/>
        <s v="ORD502129"/>
        <s v="ORD510833"/>
        <s v="ORD502306"/>
        <s v="ORD509371"/>
        <s v="ORD502207"/>
        <s v="ORD501531"/>
        <s v="ORD510257"/>
        <s v="ORD501200"/>
        <s v="ORD510844"/>
        <s v="ORD506146"/>
        <s v="ORD508493"/>
        <s v="ORD508300"/>
        <s v="ORD510048"/>
        <s v="ORD504969"/>
        <s v="ORD502653"/>
        <s v="ORD509484"/>
        <s v="ORD500308"/>
        <s v="ORD503435"/>
        <s v="ORD509639"/>
        <s v="ORD504749"/>
        <s v="ORD505047"/>
        <s v="ORD502985"/>
        <s v="ORD501107"/>
        <s v="ORD504247"/>
        <s v="ORD501328"/>
        <s v="ORD507289"/>
        <s v="ORD502751"/>
        <s v="ORD504680"/>
        <s v="ORD502914"/>
        <s v="ORD506221"/>
        <s v="ORD500263"/>
        <s v="ORD511445"/>
        <s v="ORD510191"/>
        <s v="ORD506133"/>
        <s v="ORD503500"/>
        <s v="ORD511771"/>
        <s v="ORD502855"/>
        <s v="ORD506335"/>
        <s v="ORD509573"/>
        <s v="ORD502506"/>
        <s v="ORD511489"/>
        <s v="ORD506875"/>
        <s v="ORD507891"/>
        <s v="ORD501456"/>
        <s v="ORD507225"/>
        <s v="ORD508487"/>
        <s v="ORD504672"/>
        <s v="ORD509038"/>
        <s v="ORD501947"/>
        <s v="ORD507594"/>
        <s v="ORD504099"/>
        <s v="ORD503374"/>
        <s v="ORD507689"/>
        <s v="ORD511955"/>
        <s v="ORD504598"/>
        <s v="ORD505023"/>
        <s v="ORD507995"/>
        <s v="ORD508214"/>
        <s v="ORD507563"/>
        <s v="ORD507480"/>
        <s v="ORD501503"/>
        <s v="ORD506858"/>
        <s v="ORD500055"/>
        <s v="ORD510922"/>
        <s v="ORD503459"/>
        <s v="ORD510999"/>
        <s v="ORD501569"/>
        <s v="ORD500113"/>
        <s v="ORD511517"/>
        <s v="ORD505142"/>
        <s v="ORD505987"/>
        <s v="ORD503338"/>
        <s v="ORD503614"/>
        <s v="ORD505564"/>
        <s v="ORD502888"/>
        <s v="ORD504081"/>
        <s v="ORD506637"/>
        <s v="ORD503396"/>
        <s v="ORD506571"/>
        <s v="ORD501171"/>
        <s v="ORD506156"/>
        <s v="ORD501118"/>
        <s v="ORD509077"/>
        <s v="ORD509881"/>
        <s v="ORD500076"/>
        <s v="ORD503080"/>
        <s v="ORD510817"/>
        <s v="ORD505195"/>
        <s v="ORD504071"/>
        <s v="ORD500738"/>
        <s v="ORD505784"/>
        <s v="ORD504654"/>
        <s v="ORD511882"/>
        <s v="ORD501472"/>
        <s v="ORD500314"/>
        <s v="ORD502978"/>
        <s v="ORD511343"/>
        <s v="ORD510222"/>
        <s v="ORD501263"/>
        <s v="ORD500822"/>
        <s v="ORD511146"/>
        <s v="ORD511084"/>
        <s v="ORD508927"/>
        <s v="ORD503509"/>
        <s v="ORD505463"/>
        <s v="ORD510221"/>
        <s v="ORD503168"/>
        <s v="ORD506521"/>
        <s v="ORD506002"/>
        <s v="ORD509493"/>
        <s v="ORD508765"/>
        <s v="ORD503068"/>
        <s v="ORD507819"/>
        <s v="ORD504922"/>
        <s v="ORD508928"/>
        <s v="ORD504764"/>
        <s v="ORD506417"/>
        <s v="ORD502168"/>
        <s v="ORD511128"/>
        <s v="ORD508125"/>
        <s v="ORD506986"/>
        <s v="ORD511202"/>
        <s v="ORD505019"/>
        <s v="ORD500603"/>
        <s v="ORD502308"/>
        <s v="ORD502940"/>
        <s v="ORD507999"/>
        <s v="ORD505240"/>
        <s v="ORD502839"/>
        <s v="ORD503502"/>
        <s v="ORD503654"/>
        <s v="ORD506531"/>
        <s v="ORD511422"/>
        <s v="ORD510743"/>
        <s v="ORD502051"/>
        <s v="ORD508465"/>
        <s v="ORD509134"/>
        <s v="ORD500914"/>
        <s v="ORD504695"/>
        <s v="ORD510657"/>
        <s v="ORD511907"/>
        <s v="ORD511516"/>
        <s v="ORD500578"/>
        <s v="ORD502368"/>
        <s v="ORD511213"/>
        <s v="ORD503836"/>
        <s v="ORD507702"/>
        <s v="ORD502908"/>
        <s v="ORD507252"/>
        <s v="ORD508350"/>
        <s v="ORD507743"/>
        <s v="ORD506768"/>
        <s v="ORD502938"/>
        <s v="ORD508802"/>
        <s v="ORD501999"/>
        <s v="ORD504484"/>
        <s v="ORD500126"/>
        <s v="ORD508863"/>
        <s v="ORD501969"/>
        <s v="ORD511062"/>
        <s v="ORD505689"/>
        <s v="ORD500277"/>
        <s v="ORD506785"/>
        <s v="ORD502808"/>
        <s v="ORD500967"/>
        <s v="ORD508837"/>
        <s v="ORD509755"/>
        <s v="ORD503493"/>
        <s v="ORD500346"/>
        <s v="ORD509237"/>
        <s v="ORD511340"/>
        <s v="ORD509647"/>
        <s v="ORD501765"/>
        <s v="ORD505822"/>
        <s v="ORD510757"/>
        <s v="ORD502427"/>
        <s v="ORD507492"/>
        <s v="ORD507385"/>
        <s v="ORD509984"/>
        <s v="ORD507005"/>
        <s v="ORD509013"/>
        <s v="ORD508026"/>
        <s v="ORD500293"/>
        <s v="ORD503411"/>
        <s v="ORD501571"/>
        <s v="ORD507416"/>
        <s v="ORD506523"/>
        <s v="ORD510469"/>
        <s v="ORD506817"/>
        <s v="ORD506132"/>
        <s v="ORD507688"/>
        <s v="ORD504503"/>
        <s v="ORD502706"/>
        <s v="ORD509429"/>
        <s v="ORD504362"/>
        <s v="ORD505820"/>
        <s v="ORD505094"/>
        <s v="ORD509589"/>
        <s v="ORD506688"/>
        <s v="ORD510380"/>
        <s v="ORD502619"/>
        <s v="ORD507635"/>
        <s v="ORD506976"/>
        <s v="ORD511030"/>
        <s v="ORD500215"/>
        <s v="ORD509155"/>
        <s v="ORD509697"/>
        <s v="ORD502928"/>
        <s v="ORD508446"/>
        <s v="ORD506760"/>
        <s v="ORD505317"/>
        <s v="ORD510671"/>
        <s v="ORD508333"/>
        <s v="ORD501087"/>
        <s v="ORD502788"/>
        <s v="ORD503481"/>
        <s v="ORD500393"/>
        <s v="ORD511934"/>
        <s v="ORD508541"/>
        <s v="ORD503871"/>
        <s v="ORD502983"/>
        <s v="ORD507125"/>
        <s v="ORD504685"/>
        <s v="ORD506329"/>
        <s v="ORD503513"/>
        <s v="ORD506085"/>
        <s v="ORD500227"/>
        <s v="ORD501002"/>
        <s v="ORD503820"/>
        <s v="ORD500525"/>
        <s v="ORD508457"/>
        <s v="ORD504757"/>
        <s v="ORD503015"/>
        <s v="ORD500931"/>
        <s v="ORD501559"/>
        <s v="ORD505948"/>
        <s v="ORD502774"/>
        <s v="ORD510744"/>
        <s v="ORD500292"/>
        <s v="ORD505619"/>
        <s v="ORD501843"/>
        <s v="ORD501738"/>
        <s v="ORD503213"/>
        <s v="ORD505050"/>
        <s v="ORD500878"/>
        <s v="ORD501158"/>
        <s v="ORD501735"/>
        <s v="ORD502046"/>
        <s v="ORD504939"/>
        <s v="ORD506539"/>
        <s v="ORD506908"/>
        <s v="ORD508947"/>
        <s v="ORD502930"/>
        <s v="ORD502973"/>
        <s v="ORD511821"/>
        <s v="ORD503266"/>
        <s v="ORD511236"/>
        <s v="ORD506614"/>
        <s v="ORD509380"/>
        <s v="ORD507839"/>
        <s v="ORD506023"/>
        <s v="ORD511025"/>
        <s v="ORD501779"/>
        <s v="ORD500353"/>
        <s v="ORD507757"/>
        <s v="ORD500600"/>
        <s v="ORD501355"/>
        <s v="ORD501940"/>
        <s v="ORD511946"/>
        <s v="ORD508395"/>
        <s v="ORD503326"/>
        <s v="ORD501445"/>
        <s v="ORD500990"/>
        <s v="ORD510280"/>
        <s v="ORD503993"/>
        <s v="ORD504192"/>
        <s v="ORD509265"/>
        <s v="ORD503883"/>
        <s v="ORD505222"/>
        <s v="ORD506286"/>
        <s v="ORD510143"/>
        <s v="ORD503132"/>
        <s v="ORD510826"/>
        <s v="ORD511903"/>
        <s v="ORD505588"/>
        <s v="ORD503045"/>
        <s v="ORD507477"/>
        <s v="ORD501651"/>
        <s v="ORD507521"/>
        <s v="ORD508132"/>
        <s v="ORD510603"/>
        <s v="ORD504637"/>
        <s v="ORD510889"/>
        <s v="ORD511086"/>
        <s v="ORD510986"/>
        <s v="ORD503524"/>
        <s v="ORD502586"/>
        <s v="ORD507856"/>
        <s v="ORD503016"/>
        <s v="ORD500462"/>
        <s v="ORD508211"/>
        <s v="ORD501795"/>
        <s v="ORD504239"/>
        <s v="ORD500407"/>
        <s v="ORD503013"/>
        <s v="ORD510493"/>
        <s v="ORD506609"/>
        <s v="ORD504591"/>
        <s v="ORD503098"/>
        <s v="ORD504620"/>
        <s v="ORD511850"/>
        <s v="ORD510746"/>
        <s v="ORD503750"/>
        <s v="ORD507958"/>
        <s v="ORD504226"/>
        <s v="ORD506635"/>
        <s v="ORD510158"/>
        <s v="ORD508538"/>
        <s v="ORD500131"/>
        <s v="ORD504492"/>
        <s v="ORD501757"/>
        <s v="ORD505374"/>
        <s v="ORD510748"/>
        <s v="ORD505117"/>
        <s v="ORD501566"/>
        <s v="ORD506044"/>
        <s v="ORD505419"/>
        <s v="ORD508381"/>
        <s v="ORD506320"/>
        <s v="ORD510417"/>
        <s v="ORD501408"/>
        <s v="ORD510329"/>
        <s v="ORD510220"/>
        <s v="ORD502271"/>
        <s v="ORD500238"/>
        <s v="ORD508179"/>
        <s v="ORD502266"/>
        <s v="ORD506440"/>
        <s v="ORD505172"/>
        <s v="ORD506547"/>
        <s v="ORD510297"/>
        <s v="ORD510987"/>
        <s v="ORD507262"/>
        <s v="ORD507637"/>
        <s v="ORD510233"/>
        <s v="ORD500128"/>
        <s v="ORD508613"/>
        <s v="ORD502591"/>
        <s v="ORD503684"/>
        <s v="ORD505606"/>
        <s v="ORD505704"/>
        <s v="ORD508250"/>
        <s v="ORD504317"/>
        <s v="ORD506774"/>
        <s v="ORD507878"/>
        <s v="ORD504382"/>
        <s v="ORD502412"/>
        <s v="ORD511518"/>
        <s v="ORD506538"/>
        <s v="ORD511386"/>
        <s v="ORD503270"/>
        <s v="ORD508183"/>
        <s v="ORD507851"/>
        <s v="ORD507222"/>
        <s v="ORD508821"/>
        <s v="ORD500870"/>
        <s v="ORD508492"/>
        <s v="ORD511716"/>
        <s v="ORD508619"/>
        <s v="ORD506415"/>
        <s v="ORD500213"/>
        <s v="ORD503354"/>
        <s v="ORD510243"/>
        <s v="ORD511920"/>
        <s v="ORD506578"/>
        <s v="ORD510559"/>
        <s v="ORD509836"/>
        <s v="ORD501730"/>
        <s v="ORD507750"/>
        <s v="ORD507368"/>
        <s v="ORD508804"/>
        <s v="ORD500188"/>
        <s v="ORD511227"/>
        <s v="ORD500182"/>
        <s v="ORD502253"/>
        <s v="ORD503120"/>
        <s v="ORD508641"/>
        <s v="ORD503569"/>
        <s v="ORD507864"/>
        <s v="ORD501338"/>
        <s v="ORD504089"/>
        <s v="ORD502998"/>
        <s v="ORD510787"/>
        <s v="ORD504570"/>
        <s v="ORD504092"/>
        <s v="ORD503709"/>
        <s v="ORD500936"/>
        <s v="ORD504840"/>
        <s v="ORD503604"/>
        <s v="ORD506705"/>
        <s v="ORD507553"/>
        <s v="ORD504951"/>
        <s v="ORD502246"/>
        <s v="ORD505939"/>
        <s v="ORD505459"/>
        <s v="ORD507419"/>
        <s v="ORD504616"/>
        <s v="ORD501182"/>
        <s v="ORD505753"/>
        <s v="ORD503064"/>
        <s v="ORD508971"/>
        <s v="ORD507873"/>
        <s v="ORD509182"/>
        <s v="ORD511313"/>
        <s v="ORD509131"/>
        <s v="ORD503079"/>
        <s v="ORD503236"/>
        <s v="ORD510512"/>
        <s v="ORD505225"/>
        <s v="ORD501284"/>
        <s v="ORD511424"/>
        <s v="ORD511879"/>
        <s v="ORD500731"/>
        <s v="ORD509147"/>
        <s v="ORD502034"/>
        <s v="ORD500856"/>
        <s v="ORD505309"/>
        <s v="ORD505313"/>
        <s v="ORD506654"/>
        <s v="ORD504769"/>
        <s v="ORD505339"/>
        <s v="ORD500438"/>
        <s v="ORD509127"/>
        <s v="ORD505999"/>
        <s v="ORD511256"/>
        <s v="ORD507297"/>
        <s v="ORD503428"/>
        <s v="ORD504432"/>
        <s v="ORD502435"/>
        <s v="ORD506881"/>
        <s v="ORD500763"/>
        <s v="ORD504849"/>
        <s v="ORD509910"/>
        <s v="ORD510207"/>
        <s v="ORD504803"/>
        <s v="ORD506754"/>
        <s v="ORD502752"/>
        <s v="ORD509757"/>
        <s v="ORD506653"/>
        <s v="ORD507350"/>
        <s v="ORD510144"/>
        <s v="ORD507278"/>
        <s v="ORD507595"/>
        <s v="ORD509540"/>
        <s v="ORD506160"/>
        <s v="ORD510561"/>
        <s v="ORD506662"/>
        <s v="ORD500033"/>
        <s v="ORD505396"/>
        <s v="ORD503219"/>
        <s v="ORD500630"/>
        <s v="ORD511057"/>
        <s v="ORD504522"/>
        <s v="ORD508597"/>
        <s v="ORD502181"/>
        <s v="ORD505394"/>
        <s v="ORD508391"/>
        <s v="ORD501762"/>
        <s v="ORD511498"/>
        <s v="ORD508568"/>
        <s v="ORD509948"/>
        <s v="ORD505001"/>
        <s v="ORD503271"/>
        <s v="ORD501799"/>
        <s v="ORD511845"/>
        <s v="ORD500568"/>
        <s v="ORD511710"/>
        <s v="ORD509352"/>
        <s v="ORD509596"/>
        <s v="ORD505840"/>
        <s v="ORD504756"/>
        <s v="ORD506071"/>
        <s v="ORD511182"/>
        <s v="ORD503027"/>
        <s v="ORD506392"/>
        <s v="ORD507256"/>
        <s v="ORD502518"/>
        <s v="ORD510053"/>
        <s v="ORD503929"/>
        <s v="ORD502336"/>
        <s v="ORD503124"/>
        <s v="ORD509725"/>
        <s v="ORD501106"/>
        <s v="ORD505045"/>
        <s v="ORD508501"/>
        <s v="ORD504222"/>
        <s v="ORD504048"/>
        <s v="ORD507232"/>
        <s v="ORD505624"/>
        <s v="ORD511600"/>
        <s v="ORD502357"/>
        <s v="ORD508608"/>
        <s v="ORD509732"/>
        <s v="ORD509478"/>
        <s v="ORD505084"/>
        <s v="ORD510897"/>
        <s v="ORD501607"/>
        <s v="ORD511647"/>
        <s v="ORD511835"/>
        <s v="ORD500457"/>
        <s v="ORD500809"/>
        <s v="ORD504869"/>
        <s v="ORD504398"/>
        <s v="ORD506874"/>
        <s v="ORD508981"/>
        <s v="ORD505066"/>
        <s v="ORD505958"/>
        <s v="ORD508594"/>
        <s v="ORD505145"/>
        <s v="ORD500480"/>
        <s v="ORD507251"/>
        <s v="ORD501502"/>
        <s v="ORD508094"/>
        <s v="ORD504024"/>
        <s v="ORD507334"/>
        <s v="ORD507389"/>
        <s v="ORD502790"/>
        <s v="ORD505876"/>
        <s v="ORD501001"/>
        <s v="ORD511052"/>
        <s v="ORD502851"/>
        <s v="ORD500719"/>
        <s v="ORD505767"/>
        <s v="ORD500999"/>
        <s v="ORD500613"/>
        <s v="ORD507049"/>
        <s v="ORD511023"/>
        <s v="ORD502551"/>
        <s v="ORD501348"/>
        <s v="ORD501167"/>
        <s v="ORD510090"/>
        <s v="ORD500107"/>
        <s v="ORD502296"/>
        <s v="ORD504807"/>
        <s v="ORD505773"/>
        <s v="ORD508826"/>
        <s v="ORD505220"/>
        <s v="ORD504041"/>
        <s v="ORD503678"/>
        <s v="ORD509066"/>
        <s v="ORD504924"/>
        <s v="ORD509855"/>
        <s v="ORD508334"/>
        <s v="ORD509963"/>
        <s v="ORD501606"/>
        <s v="ORD511142"/>
        <s v="ORD505909"/>
        <s v="ORD502670"/>
        <s v="ORD506170"/>
        <s v="ORD500787"/>
        <s v="ORD500741"/>
        <s v="ORD500071"/>
        <s v="ORD511287"/>
        <s v="ORD504331"/>
        <s v="ORD509080"/>
        <s v="ORD503466"/>
        <s v="ORD503527"/>
        <s v="ORD505450"/>
        <s v="ORD504899"/>
        <s v="ORD500606"/>
        <s v="ORD505434"/>
        <s v="ORD501875"/>
        <s v="ORD505682"/>
        <s v="ORD506020"/>
        <s v="ORD506762"/>
        <s v="ORD500046"/>
        <s v="ORD508036"/>
        <s v="ORD502780"/>
        <s v="ORD501630"/>
        <s v="ORD500384"/>
        <s v="ORD502974"/>
        <s v="ORD504475"/>
        <s v="ORD501043"/>
        <s v="ORD508782"/>
        <s v="ORD511435"/>
        <s v="ORD501213"/>
        <s v="ORD510898"/>
        <s v="ORD509608"/>
        <s v="ORD500814"/>
        <s v="ORD510012"/>
        <s v="ORD510052"/>
        <s v="ORD508373"/>
        <s v="ORD501723"/>
        <s v="ORD505936"/>
        <s v="ORD505566"/>
        <s v="ORD500632"/>
        <s v="ORD505139"/>
        <s v="ORD501676"/>
        <s v="ORD507211"/>
        <s v="ORD506684"/>
        <s v="ORD506022"/>
        <s v="ORD500261"/>
        <s v="ORD507006"/>
        <s v="ORD500331"/>
        <s v="ORD501649"/>
        <s v="ORD509158"/>
        <s v="ORD505551"/>
        <s v="ORD510859"/>
        <s v="ORD503072"/>
        <s v="ORD507048"/>
        <s v="ORD511754"/>
        <s v="ORD508022"/>
        <s v="ORD506744"/>
        <s v="ORD508960"/>
        <s v="ORD510756"/>
        <s v="ORD504456"/>
        <s v="ORD503133"/>
        <s v="ORD501910"/>
        <s v="ORD511742"/>
        <s v="ORD511476"/>
        <s v="ORD502015"/>
        <s v="ORD510002"/>
        <s v="ORD509691"/>
        <s v="ORD506812"/>
        <s v="ORD508924"/>
        <s v="ORD504044"/>
        <s v="ORD503974"/>
        <s v="ORD508580"/>
        <s v="ORD505276"/>
        <s v="ORD500034"/>
        <s v="ORD507171"/>
        <s v="ORD500949"/>
        <s v="ORD503762"/>
        <s v="ORD510384"/>
        <s v="ORD509623"/>
        <s v="ORD507623"/>
        <s v="ORD506823"/>
        <s v="ORD503275"/>
        <s v="ORD501092"/>
        <s v="ORD503248"/>
        <s v="ORD507626"/>
        <s v="ORD508038"/>
        <s v="ORD511180"/>
        <s v="ORD510304"/>
        <s v="ORD511994"/>
        <s v="ORD502180"/>
        <s v="ORD501072"/>
        <s v="ORD504819"/>
        <s v="ORD507720"/>
        <s v="ORD500772"/>
        <s v="ORD502739"/>
        <s v="ORD505614"/>
        <s v="ORD510423"/>
        <s v="ORD507380"/>
        <s v="ORD507124"/>
        <s v="ORD502055"/>
        <s v="ORD503477"/>
        <s v="ORD504025"/>
        <s v="ORD506324"/>
        <s v="ORD508261"/>
        <s v="ORD505131"/>
        <s v="ORD511103"/>
        <s v="ORD508878"/>
        <s v="ORD500704"/>
        <s v="ORD503173"/>
        <s v="ORD509456"/>
        <s v="ORD505640"/>
        <s v="ORD511703"/>
        <s v="ORD504595"/>
        <s v="ORD507339"/>
        <s v="ORD507716"/>
        <s v="ORD502402"/>
        <s v="ORD501802"/>
        <s v="ORD504966"/>
        <s v="ORD508831"/>
        <s v="ORD511216"/>
        <s v="ORD506110"/>
        <s v="ORD507805"/>
        <s v="ORD503321"/>
        <s v="ORD509719"/>
        <s v="ORD508107"/>
        <s v="ORD504687"/>
        <s v="ORD509897"/>
        <s v="ORD510270"/>
        <s v="ORD502525"/>
        <s v="ORD508329"/>
        <s v="ORD503008"/>
        <s v="ORD501868"/>
        <s v="ORD504985"/>
        <s v="ORD502655"/>
        <s v="ORD505866"/>
        <s v="ORD502459"/>
        <s v="ORD505947"/>
        <s v="ORD508024"/>
        <s v="ORD504566"/>
        <s v="ORD507355"/>
        <s v="ORD505127"/>
        <s v="ORD502374"/>
        <s v="ORD510025"/>
        <s v="ORD503011"/>
        <s v="ORD509838"/>
        <s v="ORD507511"/>
        <s v="ORD500477"/>
        <s v="ORD509281"/>
        <s v="ORD500207"/>
        <s v="ORD500490"/>
        <s v="ORD504818"/>
        <s v="ORD509989"/>
        <s v="ORD503752"/>
        <s v="ORD505966"/>
        <s v="ORD508681"/>
        <s v="ORD501078"/>
        <s v="ORD511656"/>
        <s v="ORD503063"/>
        <s v="ORD504359"/>
        <s v="ORD501543"/>
        <s v="ORD506518"/>
        <s v="ORD500203"/>
        <s v="ORD505974"/>
        <s v="ORD503369"/>
        <s v="ORD509457"/>
        <s v="ORD503377"/>
        <s v="ORD507046"/>
        <s v="ORD505353"/>
        <s v="ORD502847"/>
        <s v="ORD510562"/>
        <s v="ORD500780"/>
        <s v="ORD506852"/>
        <s v="ORD510452"/>
        <s v="ORD508332"/>
        <s v="ORD511762"/>
        <s v="ORD509854"/>
        <s v="ORD510333"/>
        <s v="ORD507296"/>
        <s v="ORD510086"/>
        <s v="ORD501440"/>
        <s v="ORD500440"/>
        <s v="ORD508098"/>
        <s v="ORD501535"/>
        <s v="ORD505530"/>
        <s v="ORD506354"/>
        <s v="ORD505212"/>
        <s v="ORD505857"/>
        <s v="ORD508810"/>
        <s v="ORD500514"/>
        <s v="ORD501032"/>
        <s v="ORD505748"/>
        <s v="ORD503081"/>
        <s v="ORD511391"/>
        <s v="ORD502505"/>
        <s v="ORD502980"/>
        <s v="ORD508146"/>
        <s v="ORD507024"/>
        <s v="ORD502478"/>
        <s v="ORD508437"/>
        <s v="ORD503815"/>
        <s v="ORD506377"/>
        <s v="ORD501777"/>
        <s v="ORD511624"/>
        <s v="ORD508790"/>
        <s v="ORD509512"/>
        <s v="ORD508088"/>
        <s v="ORD508257"/>
        <s v="ORD505033"/>
        <s v="ORD504240"/>
        <s v="ORD504600"/>
        <s v="ORD511312"/>
        <s v="ORD511049"/>
        <s v="ORD500609"/>
        <s v="ORD509819"/>
        <s v="ORD508232"/>
        <s v="ORD503722"/>
        <s v="ORD501344"/>
        <s v="ORD500634"/>
        <s v="ORD507310"/>
        <s v="ORD510360"/>
        <s v="ORD505626"/>
        <s v="ORD506757"/>
        <s v="ORD510828"/>
        <s v="ORD505513"/>
        <s v="ORD510443"/>
        <s v="ORD510717"/>
        <s v="ORD507152"/>
        <s v="ORD503910"/>
        <s v="ORD502882"/>
        <s v="ORD500881"/>
        <s v="ORD511158"/>
        <s v="ORD510652"/>
        <s v="ORD501258"/>
        <s v="ORD508112"/>
        <s v="ORD508757"/>
        <s v="ORD504285"/>
        <s v="ORD502099"/>
        <s v="ORD511339"/>
        <s v="ORD505221"/>
        <s v="ORD509179"/>
        <s v="ORD505545"/>
        <s v="ORD501418"/>
        <s v="ORD511412"/>
        <s v="ORD502715"/>
        <s v="ORD503532"/>
        <s v="ORD504049"/>
        <s v="ORD502610"/>
        <s v="ORD506572"/>
        <s v="ORD511004"/>
        <s v="ORD504599"/>
        <s v="ORD511593"/>
        <s v="ORD505134"/>
        <s v="ORD502159"/>
        <s v="ORD500471"/>
        <s v="ORD506592"/>
        <s v="ORD511242"/>
        <s v="ORD510076"/>
        <s v="ORD504419"/>
        <s v="ORD504437"/>
        <s v="ORD504953"/>
        <s v="ORD507325"/>
        <s v="ORD506219"/>
        <s v="ORD501250"/>
        <s v="ORD508800"/>
        <s v="ORD500935"/>
        <s v="ORD502844"/>
        <s v="ORD511558"/>
        <s v="ORD502302"/>
        <s v="ORD501831"/>
        <s v="ORD508362"/>
        <s v="ORD505334"/>
        <s v="ORD504949"/>
        <s v="ORD500047"/>
        <s v="ORD502350"/>
        <s v="ORD507844"/>
        <s v="ORD507792"/>
        <s v="ORD502450"/>
        <s v="ORD507900"/>
        <s v="ORD509804"/>
        <s v="ORD503556"/>
        <s v="ORD511605"/>
        <s v="ORD505935"/>
        <s v="ORD502924"/>
        <s v="ORD501707"/>
        <s v="ORD510515"/>
        <s v="ORD505559"/>
        <s v="ORD506262"/>
        <s v="ORD507018"/>
        <s v="ORD503410"/>
        <s v="ORD502221"/>
        <s v="ORD506728"/>
        <s v="ORD505358"/>
        <s v="ORD503418"/>
        <s v="ORD510026"/>
        <s v="ORD503956"/>
        <s v="ORD505807"/>
        <s v="ORD501410"/>
        <s v="ORD510616"/>
        <s v="ORD510462"/>
        <s v="ORD508097"/>
        <s v="ORD506300"/>
        <s v="ORD500582"/>
        <s v="ORD506208"/>
        <s v="ORD504294"/>
        <s v="ORD500729"/>
        <s v="ORD511468"/>
        <s v="ORD504952"/>
        <s v="ORD506964"/>
        <s v="ORD505541"/>
        <s v="ORD500386"/>
        <s v="ORD504014"/>
        <s v="ORD500144"/>
        <s v="ORD504908"/>
        <s v="ORD500923"/>
        <s v="ORD503415"/>
        <s v="ORD506487"/>
        <s v="ORD509468"/>
        <s v="ORD506341"/>
        <s v="ORD503453"/>
        <s v="ORD507690"/>
        <s v="ORD501708"/>
        <s v="ORD505356"/>
        <s v="ORD501758"/>
        <s v="ORD509652"/>
        <s v="ORD501411"/>
        <s v="ORD511625"/>
        <s v="ORD505330"/>
        <s v="ORD506045"/>
        <s v="ORD508596"/>
        <s v="ORD502845"/>
        <s v="ORD510558"/>
        <s v="ORD508270"/>
        <s v="ORD504776"/>
        <s v="ORD504376"/>
        <s v="ORD505290"/>
        <s v="ORD509559"/>
        <s v="ORD501346"/>
        <s v="ORD505194"/>
        <s v="ORD503628"/>
        <s v="ORD511372"/>
        <s v="ORD502278"/>
        <s v="ORD506293"/>
        <s v="ORD504428"/>
        <s v="ORD506034"/>
        <s v="ORD503576"/>
        <s v="ORD509768"/>
        <s v="ORD510080"/>
        <s v="ORD502122"/>
        <s v="ORD501846"/>
        <s v="ORD500249"/>
        <s v="ORD509594"/>
        <s v="ORD505924"/>
        <s v="ORD503106"/>
        <s v="ORD502150"/>
        <s v="ORD510719"/>
        <s v="ORD500489"/>
        <s v="ORD506587"/>
        <s v="ORD510589"/>
        <s v="ORD509298"/>
        <s v="ORD508064"/>
        <s v="ORD500776"/>
        <s v="ORD506954"/>
        <s v="ORD503700"/>
        <s v="ORD509971"/>
        <s v="ORD503782"/>
        <s v="ORD510157"/>
        <s v="ORD507533"/>
        <s v="ORD506455"/>
        <s v="ORD500543"/>
        <s v="ORD502383"/>
        <s v="ORD511765"/>
        <s v="ORD502216"/>
        <s v="ORD504072"/>
        <s v="ORD507021"/>
        <s v="ORD501153"/>
        <s v="ORD500118"/>
        <s v="ORD502947"/>
        <s v="ORD510538"/>
        <s v="ORD510010"/>
        <s v="ORD508451"/>
        <s v="ORD508679"/>
        <s v="ORD505517"/>
        <s v="ORD506346"/>
        <s v="ORD507093"/>
        <s v="ORD504727"/>
        <s v="ORD510990"/>
        <s v="ORD511961"/>
        <s v="ORD508243"/>
        <s v="ORD511708"/>
        <s v="ORD508497"/>
        <s v="ORD511088"/>
        <s v="ORD509946"/>
        <s v="ORD502811"/>
        <s v="ORD511266"/>
        <s v="ORD504462"/>
        <s v="ORD506526"/>
        <s v="ORD507560"/>
        <s v="ORD501393"/>
        <s v="ORD502509"/>
        <s v="ORD503740"/>
        <s v="ORD503589"/>
        <s v="ORD511563"/>
        <s v="ORD507860"/>
        <s v="ORD510238"/>
        <s v="ORD507366"/>
        <s v="ORD503563"/>
        <s v="ORD506504"/>
        <s v="ORD509101"/>
        <s v="ORD511211"/>
        <s v="ORD511648"/>
        <s v="ORD510611"/>
        <s v="ORD508410"/>
        <s v="ORD505827"/>
        <s v="ORD502203"/>
        <s v="ORD509335"/>
        <s v="ORD500130"/>
        <s v="ORD505162"/>
        <s v="ORD511247"/>
        <s v="ORD507091"/>
        <s v="ORD503029"/>
        <s v="ORD500695"/>
        <s v="ORD510169"/>
        <s v="ORD511201"/>
        <s v="ORD502805"/>
        <s v="ORD510854"/>
        <s v="ORD506796"/>
        <s v="ORD503060"/>
        <s v="ORD501739"/>
        <s v="ORD503470"/>
        <s v="ORD501747"/>
        <s v="ORD503397"/>
        <s v="ORD507041"/>
        <s v="ORD506414"/>
        <s v="ORD504403"/>
        <s v="ORD508945"/>
        <s v="ORD503157"/>
        <s v="ORD501083"/>
        <s v="ORD505388"/>
        <s v="ORD501128"/>
        <s v="ORD509574"/>
        <s v="ORD500705"/>
        <s v="ORD510120"/>
        <s v="ORD502057"/>
        <s v="ORD501222"/>
        <s v="ORD508135"/>
        <s v="ORD501143"/>
        <s v="ORD501575"/>
        <s v="ORD500497"/>
        <s v="ORD508748"/>
        <s v="ORD503831"/>
        <s v="ORD505278"/>
        <s v="ORD504788"/>
        <s v="ORD510832"/>
        <s v="ORD509677"/>
        <s v="ORD502878"/>
        <s v="ORD502049"/>
        <s v="ORD504725"/>
        <s v="ORD502417"/>
        <s v="ORD511491"/>
        <s v="ORD511720"/>
        <s v="ORD500889"/>
        <s v="ORD510017"/>
        <s v="ORD507765"/>
        <s v="ORD503756"/>
        <s v="ORD505600"/>
        <s v="ORD502386"/>
        <s v="ORD501181"/>
        <s v="ORD502233"/>
        <s v="ORD507590"/>
        <s v="ORD509107"/>
        <s v="ORD504827"/>
        <s v="ORD508827"/>
        <s v="ORD501528"/>
        <s v="ORD508193"/>
        <s v="ORD507269"/>
        <s v="ORD510952"/>
        <s v="ORD506813"/>
        <s v="ORD509944"/>
        <s v="ORD503497"/>
        <s v="ORD501245"/>
        <s v="ORD502789"/>
        <s v="ORD504592"/>
        <s v="ORD502701"/>
        <s v="ORD509712"/>
        <s v="ORD510998"/>
        <s v="ORD510331"/>
        <s v="ORD503919"/>
        <s v="ORD510563"/>
        <s v="ORD505861"/>
        <s v="ORD509376"/>
        <s v="ORD506428"/>
        <s v="ORD500575"/>
        <s v="ORD509675"/>
        <s v="ORD505523"/>
        <s v="ORD503819"/>
        <s v="ORD503878"/>
        <s v="ORD506380"/>
        <s v="ORD500275"/>
        <s v="ORD510521"/>
        <s v="ORD509033"/>
        <s v="ORD506407"/>
        <s v="ORD511892"/>
        <s v="ORD506036"/>
        <s v="ORD508164"/>
        <s v="ORD508792"/>
        <s v="ORD505129"/>
        <s v="ORD502550"/>
        <s v="ORD507242"/>
        <s v="ORD510265"/>
        <s v="ORD511839"/>
        <s v="ORD507607"/>
        <s v="ORD505487"/>
        <s v="ORD511719"/>
        <s v="ORD508868"/>
        <s v="ORD501011"/>
        <s v="ORD509939"/>
        <s v="ORD511331"/>
        <s v="ORD501963"/>
        <s v="ORD510402"/>
        <s v="ORD510699"/>
        <s v="ORD507921"/>
        <s v="ORD511811"/>
        <s v="ORD504666"/>
        <s v="ORD504011"/>
        <s v="ORD508048"/>
        <s v="ORD507715"/>
        <s v="ORD507226"/>
        <s v="ORD509125"/>
        <s v="ORD504645"/>
        <s v="ORD503942"/>
        <s v="ORD504739"/>
        <s v="ORD508948"/>
        <s v="ORD505196"/>
        <s v="ORD501789"/>
        <s v="ORD500137"/>
        <s v="ORD501071"/>
        <s v="ORD501070"/>
        <s v="ORD509056"/>
        <s v="ORD505369"/>
        <s v="ORD507771"/>
        <s v="ORD504155"/>
        <s v="ORD509644"/>
        <s v="ORD510575"/>
        <s v="ORD501884"/>
        <s v="ORD507463"/>
        <s v="ORD500488"/>
        <s v="ORD509862"/>
        <s v="ORD510051"/>
        <s v="ORD505015"/>
        <s v="ORD504066"/>
        <s v="ORD509262"/>
        <s v="ORD501121"/>
        <s v="ORD500316"/>
        <s v="ORD504097"/>
        <s v="ORD500875"/>
        <s v="ORD510929"/>
        <s v="ORD504157"/>
        <s v="ORD508944"/>
        <s v="ORD509413"/>
        <s v="ORD508007"/>
        <s v="ORD500253"/>
        <s v="ORD500237"/>
        <s v="ORD505938"/>
        <s v="ORD506510"/>
        <s v="ORD511944"/>
        <s v="ORD501510"/>
        <s v="ORD509990"/>
        <s v="ORD500538"/>
        <s v="ORD510535"/>
        <s v="ORD511680"/>
        <s v="ORD503539"/>
        <s v="ORD501139"/>
        <s v="ORD501784"/>
        <s v="ORD509508"/>
        <s v="ORD509953"/>
        <s v="ORD500189"/>
        <s v="ORD507897"/>
        <s v="ORD504385"/>
        <s v="ORD510923"/>
        <s v="ORD502538"/>
        <s v="ORD510604"/>
        <s v="ORD506685"/>
        <s v="ORD505590"/>
        <s v="ORD503078"/>
        <s v="ORD511358"/>
        <s v="ORD507029"/>
        <s v="ORD502507"/>
        <s v="ORD506321"/>
        <s v="ORD502781"/>
        <s v="ORD504992"/>
        <s v="ORD511428"/>
        <s v="ORD508935"/>
        <s v="ORD508322"/>
        <s v="ORD502523"/>
        <s v="ORD508752"/>
        <s v="ORD509473"/>
        <s v="ORD511956"/>
        <s v="ORD500147"/>
        <s v="ORD510662"/>
        <s v="ORD507601"/>
        <s v="ORD510925"/>
        <s v="ORD505815"/>
        <s v="ORD501823"/>
        <s v="ORD509264"/>
        <s v="ORD509041"/>
        <s v="ORD506721"/>
        <s v="ORD503744"/>
        <s v="ORD503311"/>
        <s v="ORD506561"/>
        <s v="ORD511160"/>
        <s v="ORD500698"/>
        <s v="ORD500004"/>
        <s v="ORD504593"/>
        <s v="ORD506549"/>
        <s v="ORD504641"/>
        <s v="ORD511749"/>
        <s v="ORD510776"/>
        <s v="ORD504215"/>
        <s v="ORD510650"/>
        <s v="ORD506525"/>
        <s v="ORD502575"/>
        <s v="ORD503568"/>
        <s v="ORD501782"/>
        <s v="ORD505592"/>
        <s v="ORD507780"/>
        <s v="ORD505112"/>
        <s v="ORD508255"/>
        <s v="ORD511571"/>
        <s v="ORD504136"/>
        <s v="ORD510032"/>
        <s v="ORD505211"/>
        <s v="ORD508498"/>
        <s v="ORD503672"/>
        <s v="ORD501819"/>
        <s v="ORD502936"/>
        <s v="ORD505089"/>
        <s v="ORD506621"/>
        <s v="ORD505758"/>
        <s v="ORD505908"/>
        <s v="ORD508849"/>
        <s v="ORD500743"/>
        <s v="ORD511300"/>
        <s v="ORD507824"/>
        <s v="ORD511761"/>
        <s v="ORD506748"/>
        <s v="ORD510989"/>
        <s v="ORD507745"/>
        <s v="ORD505649"/>
        <s v="ORD501484"/>
        <s v="ORD500417"/>
        <s v="ORD504735"/>
        <s v="ORD510112"/>
        <s v="ORD500727"/>
        <s v="ORD503554"/>
        <s v="ORD501360"/>
        <s v="ORD500874"/>
        <s v="ORD510047"/>
        <s v="ORD500329"/>
        <s v="ORD502411"/>
        <s v="ORD508453"/>
        <s v="ORD501768"/>
        <s v="ORD510629"/>
        <s v="ORD509059"/>
        <s v="ORD509684"/>
        <s v="ORD510726"/>
        <s v="ORD504107"/>
        <s v="ORD510185"/>
        <s v="ORD501207"/>
        <s v="ORD511823"/>
        <s v="ORD506243"/>
        <s v="ORD507372"/>
        <s v="ORD502714"/>
        <s v="ORD511141"/>
        <s v="ORD511887"/>
        <s v="ORD511928"/>
        <s v="ORD511296"/>
        <s v="ORD507328"/>
        <s v="ORD509270"/>
        <s v="ORD508514"/>
        <s v="ORD504227"/>
        <s v="ORD504940"/>
        <s v="ORD501961"/>
        <s v="ORD511555"/>
        <s v="ORD503981"/>
        <s v="ORD501955"/>
        <s v="ORD501475"/>
        <s v="ORD509567"/>
        <s v="ORD505853"/>
        <s v="ORD509747"/>
        <s v="ORD504823"/>
        <s v="ORD502638"/>
        <s v="ORD505828"/>
        <s v="ORD511212"/>
        <s v="ORD500378"/>
        <s v="ORD504970"/>
        <s v="ORD502054"/>
        <s v="ORD505664"/>
        <s v="ORD503608"/>
        <s v="ORD501657"/>
        <s v="ORD511285"/>
        <s v="ORD505674"/>
        <s v="ORD509863"/>
        <s v="ORD502892"/>
        <s v="ORD500455"/>
        <s v="ORD509767"/>
        <s v="ORD509980"/>
        <s v="ORD503212"/>
        <s v="ORD510218"/>
        <s v="ORD507439"/>
        <s v="ORD501162"/>
        <s v="ORD510750"/>
        <s v="ORD504665"/>
        <s v="ORD504759"/>
        <s v="ORD500629"/>
        <s v="ORD502018"/>
        <s v="ORD507631"/>
        <s v="ORD505101"/>
        <s v="ORD504001"/>
        <s v="ORD500752"/>
        <s v="ORD510934"/>
        <s v="ORD500281"/>
        <s v="ORD511008"/>
        <s v="ORD502096"/>
        <s v="ORD501184"/>
        <s v="ORD509510"/>
        <s v="ORD506500"/>
        <s v="ORD505020"/>
        <s v="ORD510637"/>
        <s v="ORD508004"/>
        <s v="ORD503473"/>
        <s v="ORD510072"/>
        <s v="ORD500078"/>
        <s v="ORD500396"/>
        <s v="ORD500569"/>
        <s v="ORD511565"/>
        <s v="ORD501753"/>
        <s v="ORD500460"/>
        <s v="ORD511569"/>
        <s v="ORD511752"/>
        <s v="ORD503733"/>
        <s v="ORD500051"/>
        <s v="ORD510256"/>
        <s v="ORD501787"/>
        <s v="ORD506432"/>
        <s v="ORD509979"/>
        <s v="ORD503228"/>
        <s v="ORD507413"/>
        <s v="ORD501773"/>
        <s v="ORD508288"/>
        <s v="ORD509095"/>
        <s v="ORD503325"/>
        <s v="ORD508481"/>
        <s v="ORD511602"/>
        <s v="ORD508155"/>
        <s v="ORD510089"/>
        <s v="ORD502519"/>
        <s v="ORD509302"/>
        <s v="ORD509794"/>
        <s v="ORD501592"/>
        <s v="ORD508256"/>
        <s v="ORD506832"/>
        <s v="ORD501422"/>
        <s v="ORD509801"/>
        <s v="ORD501609"/>
        <s v="ORD501037"/>
        <s v="ORD506478"/>
        <s v="ORD509276"/>
        <s v="ORD511721"/>
        <s v="ORD503737"/>
        <s v="ORD509934"/>
        <s v="ORD505928"/>
        <s v="ORD500398"/>
        <s v="ORD500452"/>
        <s v="ORD503641"/>
        <s v="ORD503512"/>
        <s v="ORD506161"/>
        <s v="ORD505279"/>
        <s v="ORD503735"/>
        <s v="ORD501837"/>
        <s v="ORD505320"/>
        <s v="ORD511289"/>
        <s v="ORD504912"/>
        <s v="ORD503458"/>
        <s v="ORD503427"/>
        <s v="ORD509816"/>
        <s v="ORD501658"/>
        <s v="ORD506570"/>
        <s v="ORD503592"/>
        <s v="ORD503703"/>
        <s v="ORD508065"/>
        <s v="ORD504669"/>
        <s v="ORD505804"/>
        <s v="ORD506779"/>
        <s v="ORD509099"/>
        <s v="ORD510449"/>
        <s v="ORD502312"/>
        <s v="ORD503296"/>
        <s v="ORD501233"/>
        <s v="ORD506402"/>
        <s v="ORD510121"/>
        <s v="ORD508483"/>
        <s v="ORD500883"/>
        <s v="ORD504711"/>
        <s v="ORD510485"/>
        <s v="ORD510966"/>
        <s v="ORD501253"/>
        <s v="ORD505021"/>
        <s v="ORD503276"/>
        <s v="ORD504514"/>
        <s v="ORD510377"/>
        <s v="ORD505646"/>
        <s v="ORD506463"/>
        <s v="ORD510225"/>
        <s v="ORD500658"/>
        <s v="ORD503114"/>
        <s v="ORD503308"/>
        <s v="ORD502567"/>
        <s v="ORD504999"/>
        <s v="ORD504859"/>
        <s v="ORD506841"/>
        <s v="ORD505405"/>
        <s v="ORD500124"/>
        <s v="ORD508951"/>
        <s v="ORD505584"/>
        <s v="ORD500274"/>
        <s v="ORD502646"/>
        <s v="ORD511746"/>
        <s v="ORD511136"/>
        <s v="ORD508733"/>
        <s v="ORD503165"/>
        <s v="ORD501326"/>
        <s v="ORD500348"/>
        <s v="ORD506028"/>
        <s v="ORD504319"/>
        <s v="ORD508416"/>
        <s v="ORD502890"/>
        <s v="ORD503594"/>
        <s v="ORD503382"/>
        <s v="ORD503588"/>
        <s v="ORD510838"/>
        <s v="ORD500226"/>
        <s v="ORD507378"/>
        <s v="ORD511223"/>
        <s v="ORD502398"/>
        <s v="ORD511993"/>
        <s v="ORD510856"/>
        <s v="ORD510139"/>
        <s v="ORD506301"/>
        <s v="ORD511355"/>
        <s v="ORD509840"/>
        <s v="ORD506606"/>
        <s v="ORD500416"/>
        <s v="ORD510527"/>
        <s v="ORD510730"/>
        <s v="ORD502152"/>
        <s v="ORD508907"/>
        <s v="ORD504866"/>
        <s v="ORD505288"/>
        <s v="ORD509199"/>
        <s v="ORD507974"/>
        <s v="ORD505149"/>
        <s v="ORD510802"/>
        <s v="ORD510968"/>
        <s v="ORD508444"/>
        <s v="ORD500796"/>
        <s v="ORD501259"/>
        <s v="ORD501990"/>
        <s v="ORD500453"/>
        <s v="ORD507731"/>
        <s v="ORD506650"/>
        <s v="ORD508724"/>
        <s v="ORD503646"/>
        <s v="ORD507914"/>
        <s v="ORD504662"/>
        <s v="ORD508676"/>
        <s v="ORD500867"/>
        <s v="ORD511105"/>
        <s v="ORD506977"/>
        <s v="ORD505608"/>
        <s v="ORD505490"/>
        <s v="ORD510027"/>
        <s v="ORD503298"/>
        <s v="ORD503438"/>
        <s v="ORD509998"/>
        <s v="ORD504857"/>
        <s v="ORD508249"/>
        <s v="ORD504349"/>
        <s v="ORD504688"/>
        <s v="ORD505756"/>
        <s v="ORD505326"/>
        <s v="ORD504524"/>
        <s v="ORD503668"/>
        <s v="ORD507762"/>
        <s v="ORD509378"/>
        <s v="ORD510373"/>
        <s v="ORD505719"/>
        <s v="ORD504026"/>
        <s v="ORD505475"/>
        <s v="ORD502792"/>
        <s v="ORD505708"/>
        <s v="ORD503992"/>
        <s v="ORD509304"/>
        <s v="ORD505628"/>
        <s v="ORD501844"/>
        <s v="ORD507212"/>
        <s v="ORD511135"/>
        <s v="ORD508166"/>
        <s v="ORD503446"/>
        <s v="ORD509372"/>
        <s v="ORD510312"/>
        <s v="ORD510738"/>
        <s v="ORD501113"/>
        <s v="ORD509893"/>
        <s v="ORD500318"/>
        <s v="ORD500753"/>
        <s v="ORD505873"/>
        <s v="ORD509316"/>
        <s v="ORD505585"/>
        <s v="ORD500200"/>
        <s v="ORD504272"/>
        <s v="ORD502984"/>
        <s v="ORD500208"/>
        <s v="ORD510159"/>
        <s v="ORD505599"/>
        <s v="ORD502121"/>
        <s v="ORD503121"/>
        <s v="ORD510806"/>
        <s v="ORD511450"/>
        <s v="ORD503337"/>
        <s v="ORD509007"/>
        <s v="ORD507043"/>
        <s v="ORD510014"/>
        <s v="ORD506512"/>
        <s v="ORD504553"/>
        <s v="ORD502871"/>
        <s v="ORD511756"/>
        <s v="ORD503620"/>
        <s v="ORD506257"/>
        <s v="ORD504797"/>
        <s v="ORD511512"/>
        <s v="ORD501388"/>
        <s v="ORD502297"/>
        <s v="ORD505956"/>
        <s v="ORD503966"/>
        <s v="ORD511883"/>
        <s v="ORD508977"/>
        <s v="ORD509663"/>
        <s v="ORD507848"/>
        <s v="ORD510117"/>
        <s v="ORD503545"/>
        <s v="ORD503222"/>
        <s v="ORD500913"/>
        <s v="ORD506928"/>
        <s v="ORD507441"/>
        <s v="ORD509781"/>
        <s v="ORD506352"/>
        <s v="ORD504112"/>
        <s v="ORD511688"/>
        <s v="ORD506042"/>
        <s v="ORD511388"/>
        <s v="ORD508864"/>
        <s v="ORD502644"/>
        <s v="ORD505722"/>
        <s v="ORD506967"/>
        <s v="ORD508281"/>
        <s v="ORD506431"/>
        <s v="ORD505331"/>
        <s v="ORD509756"/>
        <s v="ORD508995"/>
        <s v="ORD509625"/>
        <s v="ORD500620"/>
        <s v="ORD507718"/>
        <s v="ORD500408"/>
        <s v="ORD505733"/>
        <s v="ORD500394"/>
        <s v="ORD511153"/>
        <s v="ORD505232"/>
        <s v="ORD507420"/>
        <s v="ORD503199"/>
        <s v="ORD511474"/>
        <s v="ORD502382"/>
        <s v="ORD506599"/>
        <s v="ORD505797"/>
        <s v="ORD506048"/>
        <s v="ORD504170"/>
        <s v="ORD508185"/>
        <s v="ORD503468"/>
        <s v="ORD501745"/>
        <s v="ORD505696"/>
        <s v="ORD500114"/>
        <s v="ORD507250"/>
        <s v="ORD509271"/>
        <s v="ORD505380"/>
        <s v="ORD511534"/>
        <s v="ORD505086"/>
        <s v="ORD509775"/>
        <s v="ORD500851"/>
        <s v="ORD502058"/>
        <s v="ORD511582"/>
        <s v="ORD504148"/>
        <s v="ORD506886"/>
        <s v="ORD500317"/>
        <s v="ORD507547"/>
        <s v="ORD509014"/>
        <s v="ORD504571"/>
        <s v="ORD503979"/>
        <s v="ORD506849"/>
        <s v="ORD505862"/>
        <s v="ORD510734"/>
        <s v="ORD505185"/>
        <s v="ORD502513"/>
        <s v="ORD506677"/>
        <s v="ORD506464"/>
        <s v="ORD511709"/>
        <s v="ORD510704"/>
        <s v="ORD501473"/>
        <s v="ORD505870"/>
        <s v="ORD511187"/>
        <s v="ORD511070"/>
        <s v="ORD507063"/>
        <s v="ORD503574"/>
        <s v="ORD503249"/>
        <s v="ORD501081"/>
        <s v="ORD510518"/>
        <s v="ORD511311"/>
        <s v="ORD510133"/>
        <s v="ORD507202"/>
        <s v="ORD507981"/>
        <s v="ORD501499"/>
        <s v="ORD507462"/>
        <s v="ORD502218"/>
        <s v="ORD509368"/>
        <s v="ORD510370"/>
        <s v="ORD504817"/>
        <s v="ORD510447"/>
        <s v="ORD502210"/>
        <s v="ORD500403"/>
        <s v="ORD508262"/>
        <s v="ORD503786"/>
        <s v="ORD504334"/>
        <s v="ORD508787"/>
        <s v="ORD510745"/>
        <s v="ORD505503"/>
        <s v="ORD501775"/>
        <s v="ORD501876"/>
        <s v="ORD506838"/>
        <s v="ORD507322"/>
        <s v="ORD505435"/>
        <s v="ORD502238"/>
        <s v="ORD504296"/>
        <s v="ORD508745"/>
        <s v="ORD506285"/>
        <s v="ORD510764"/>
        <s v="ORD509011"/>
        <s v="ORD505370"/>
        <s v="ORD502464"/>
        <s v="ORD510792"/>
        <s v="ORD505533"/>
        <s v="ORD508823"/>
        <s v="ORD506772"/>
        <s v="ORD502587"/>
        <s v="ORD501288"/>
        <s v="ORD501818"/>
        <s v="ORD510097"/>
        <s v="ORD503344"/>
        <s v="ORD500415"/>
        <s v="ORD502889"/>
        <s v="ORD504039"/>
        <s v="ORD506203"/>
        <s v="ORD509645"/>
        <s v="ORD507769"/>
        <s v="ORD507175"/>
        <s v="ORD510883"/>
        <s v="ORD504476"/>
        <s v="ORD507670"/>
        <s v="ORD509899"/>
        <s v="ORD509143"/>
        <s v="ORD501447"/>
        <s v="ORD506368"/>
        <s v="ORD504258"/>
        <s v="ORD500619"/>
        <s v="ORD508882"/>
        <s v="ORD503533"/>
        <s v="ORD509872"/>
        <s v="ORD506178"/>
        <s v="ORD502488"/>
        <s v="ORD503416"/>
        <s v="ORD511364"/>
        <s v="ORD508122"/>
        <s v="ORD505250"/>
        <s v="ORD507096"/>
        <s v="ORD505718"/>
        <s v="ORD504907"/>
        <s v="ORD506439"/>
        <s v="ORD504372"/>
        <s v="ORD500035"/>
        <s v="ORD508818"/>
        <s v="ORD502791"/>
        <s v="ORD505135"/>
        <s v="ORD511595"/>
        <s v="ORD511528"/>
        <s v="ORD511807"/>
        <s v="ORD500326"/>
        <s v="ORD509282"/>
        <s v="ORD505267"/>
        <s v="ORD504609"/>
        <s v="ORD504022"/>
        <s v="ORD504587"/>
        <s v="ORD507342"/>
        <s v="ORD503713"/>
        <s v="ORD511548"/>
        <s v="ORD502602"/>
        <s v="ORD500736"/>
        <s v="ORD506471"/>
        <s v="ORD509464"/>
        <s v="ORD509208"/>
        <s v="ORD508017"/>
        <s v="ORD511566"/>
        <s v="ORD503922"/>
        <s v="ORD510155"/>
        <s v="ORD503443"/>
        <s v="ORD511118"/>
        <s v="ORD500338"/>
        <s v="ORD505506"/>
        <s v="ORD502039"/>
        <s v="ORD505864"/>
        <s v="ORD503301"/>
        <s v="ORD511449"/>
        <s v="ORD504608"/>
        <s v="ORD507988"/>
        <s v="ORD511911"/>
        <s v="ORD502990"/>
        <s v="ORD504345"/>
        <s v="ORD500180"/>
        <s v="ORD505552"/>
        <s v="ORD506907"/>
        <s v="ORD511107"/>
        <s v="ORD501183"/>
        <s v="ORD511655"/>
        <s v="ORD510808"/>
        <s v="ORD511354"/>
        <s v="ORD505894"/>
        <s v="ORD504706"/>
        <s v="ORD501334"/>
        <s v="ORD508983"/>
        <s v="ORD503220"/>
        <s v="ORD506664"/>
        <s v="ORD511470"/>
        <s v="ORD510948"/>
        <s v="ORD511347"/>
        <s v="ORD506263"/>
        <s v="ORD508495"/>
        <s v="ORD502194"/>
        <s v="ORD501097"/>
        <s v="ORD509708"/>
        <s v="ORD505576"/>
        <s v="ORD500149"/>
        <s v="ORD509958"/>
        <s v="ORD502676"/>
        <s v="ORD500133"/>
        <s v="ORD506702"/>
        <s v="ORD502732"/>
        <s v="ORD504451"/>
        <s v="ORD500173"/>
        <s v="ORD510122"/>
        <s v="ORD504901"/>
        <s v="ORD502863"/>
        <s v="ORD506740"/>
        <s v="ORD507606"/>
        <s v="ORD503675"/>
        <s v="ORD504193"/>
        <s v="ORD503649"/>
        <s v="ORD505452"/>
        <s v="ORD508546"/>
        <s v="ORD503844"/>
        <s v="ORD508318"/>
        <s v="ORD510124"/>
        <s v="ORD507145"/>
        <s v="ORD501238"/>
        <s v="ORD502611"/>
        <s v="ORD500740"/>
        <s v="ORD508614"/>
        <s v="ORD506454"/>
        <s v="ORD501725"/>
        <s v="ORD511098"/>
        <s v="ORD504787"/>
        <s v="ORD506104"/>
        <s v="ORD506406"/>
        <s v="ORD511894"/>
        <s v="ORD505594"/>
        <s v="ORD501774"/>
        <s v="ORD500443"/>
        <s v="ORD509008"/>
        <s v="ORD505482"/>
        <s v="ORD505027"/>
        <s v="ORD502165"/>
        <s v="ORD502068"/>
        <s v="ORD502228"/>
        <s v="ORD500812"/>
        <s v="ORD506870"/>
        <s v="ORD508025"/>
        <s v="ORD511837"/>
        <s v="ORD504607"/>
        <s v="ORD511298"/>
        <s v="ORD505510"/>
        <s v="ORD501485"/>
        <s v="ORD510487"/>
        <s v="ORD511400"/>
        <s v="ORD500679"/>
        <s v="ORD507967"/>
        <s v="ORD504190"/>
        <s v="ORD508136"/>
        <s v="ORD500064"/>
        <s v="ORD500977"/>
        <s v="ORD509247"/>
        <s v="ORD501912"/>
        <s v="ORD503429"/>
        <s v="ORD506643"/>
        <s v="ORD500697"/>
        <s v="ORD503603"/>
        <s v="ORD504455"/>
        <s v="ORD500167"/>
        <s v="ORD502574"/>
        <s v="ORD511698"/>
        <s v="ORD501761"/>
        <s v="ORD504086"/>
        <s v="ORD510104"/>
        <s v="ORD511620"/>
        <s v="ORD507122"/>
        <s v="ORD507515"/>
        <s v="ORD500987"/>
        <s v="ORD503621"/>
        <s v="ORD502200"/>
        <s v="ORD503331"/>
        <s v="ORD500096"/>
        <s v="ORD504612"/>
        <s v="ORD508500"/>
        <s v="ORD504518"/>
        <s v="ORD509903"/>
        <s v="ORD509091"/>
        <s v="ORD505372"/>
        <s v="ORD505782"/>
        <s v="ORD505181"/>
        <s v="ORD501343"/>
        <s v="ORD509186"/>
        <s v="ORD509187"/>
        <s v="ORD509716"/>
        <s v="ORD501864"/>
        <s v="ORD500127"/>
        <s v="ORD505631"/>
        <s v="ORD507530"/>
        <s v="ORD511475"/>
        <s v="ORD510418"/>
        <s v="ORD500655"/>
        <s v="ORD508034"/>
        <s v="ORD500476"/>
        <s v="ORD506081"/>
        <s v="ORD500724"/>
        <s v="ORD503144"/>
        <s v="ORD510013"/>
        <s v="ORD505042"/>
        <s v="ORD505561"/>
        <s v="ORD508207"/>
        <s v="ORD508212"/>
        <s v="ORD501068"/>
        <s v="ORD508347"/>
        <s v="ORD509678"/>
        <s v="ORD510584"/>
        <s v="ORD503732"/>
        <s v="ORD505604"/>
        <s v="ORD508149"/>
        <s v="ORD506302"/>
        <s v="ORD508760"/>
        <s v="ORD507178"/>
        <s v="ORD503351"/>
        <s v="ORD506410"/>
        <s v="ORD511952"/>
        <s v="ORD510354"/>
        <s v="ORD507656"/>
        <s v="ORD508702"/>
        <s v="ORD502916"/>
        <s v="ORD504147"/>
        <s v="ORD509106"/>
        <s v="ORD507971"/>
        <s v="ORD502543"/>
        <s v="ORD503636"/>
        <s v="ORD510630"/>
        <s v="ORD507340"/>
        <s v="ORD507570"/>
        <s v="ORD509117"/>
        <s v="ORD500060"/>
        <s v="ORD500750"/>
        <s v="ORD504323"/>
        <s v="ORD507822"/>
        <s v="ORD510020"/>
        <s v="ORD509067"/>
        <s v="ORD507535"/>
        <s v="ORD503515"/>
        <s v="ORD501415"/>
        <s v="ORD505079"/>
        <s v="ORD508817"/>
        <s v="ORD503814"/>
        <s v="ORD506345"/>
        <s v="ORD503159"/>
        <s v="ORD511790"/>
        <s v="ORD510229"/>
        <s v="ORD508975"/>
        <s v="ORD501409"/>
        <s v="ORD503178"/>
        <s v="ORD509420"/>
        <s v="ORD508524"/>
        <s v="ORD505668"/>
        <s v="ORD508365"/>
        <s v="ORD508349"/>
        <s v="ORD501874"/>
        <s v="ORD501608"/>
        <s v="ORD507581"/>
        <s v="ORD509475"/>
        <s v="ORD505874"/>
        <s v="ORD509497"/>
        <s v="ORD509529"/>
        <s v="ORD500024"/>
        <s v="ORD500765"/>
        <s v="ORD504293"/>
        <s v="ORD500943"/>
        <s v="ORD505534"/>
        <s v="ORD506622"/>
        <s v="ORD508424"/>
        <s v="ORD510525"/>
        <s v="ORD505287"/>
        <s v="ORD502370"/>
        <s v="ORD504326"/>
        <s v="ORD502103"/>
        <s v="ORD505572"/>
        <s v="ORD506672"/>
        <s v="ORD508607"/>
        <s v="ORD507634"/>
        <s v="ORD507532"/>
        <s v="ORD503953"/>
        <s v="ORD502881"/>
        <s v="ORD503875"/>
        <s v="ORD507481"/>
        <s v="ORD504746"/>
        <s v="ORD508933"/>
        <s v="ORD505516"/>
        <s v="ORD507504"/>
        <s v="ORD511748"/>
        <s v="ORD501069"/>
        <s v="ORD502098"/>
        <s v="ORD503630"/>
        <s v="ORD511378"/>
        <s v="ORD503643"/>
        <s v="ORD511521"/>
        <s v="ORD511329"/>
        <s v="ORD504864"/>
        <s v="ORD511989"/>
        <s v="ORD510214"/>
        <s v="ORD502651"/>
        <s v="ORD507221"/>
        <s v="ORD507617"/>
        <s v="ORD500637"/>
        <s v="ORD505725"/>
        <s v="ORD507367"/>
        <s v="ORD511549"/>
        <s v="ORD507705"/>
        <s v="ORD510035"/>
        <s v="ORD503352"/>
        <s v="ORD501599"/>
        <s v="ORD500625"/>
        <s v="ORD510147"/>
        <s v="ORD509172"/>
        <s v="ORD501967"/>
        <s v="ORD503635"/>
        <s v="ORD500123"/>
        <s v="ORD510935"/>
        <s v="ORD510339"/>
        <s v="ORD510917"/>
        <s v="ORD510135"/>
        <s v="ORD506548"/>
        <s v="ORD506062"/>
        <s v="ORD509837"/>
        <s v="ORD502816"/>
        <s v="ORD505941"/>
        <s v="ORD500920"/>
        <s v="ORD510733"/>
        <s v="ORD509852"/>
        <s v="ORD500897"/>
        <s v="ORD511408"/>
        <s v="ORD500016"/>
        <s v="ORD510186"/>
        <s v="ORD500106"/>
        <s v="ORD506030"/>
        <s v="ORD504482"/>
        <s v="ORD500857"/>
        <s v="ORD503023"/>
        <s v="ORD502330"/>
        <s v="ORD510383"/>
        <s v="ORD511802"/>
        <s v="ORD502530"/>
        <s v="ORD510294"/>
        <s v="ORD500235"/>
        <s v="ORD500979"/>
        <s v="ORD501496"/>
        <s v="ORD500385"/>
        <s v="ORD511729"/>
        <s v="ORD504322"/>
        <s v="ORD502497"/>
        <s v="ORD508916"/>
        <s v="ORD501809"/>
        <s v="ORD504164"/>
        <s v="ORD508091"/>
        <s v="ORD510504"/>
        <s v="ORD510954"/>
        <s v="ORD510946"/>
        <s v="ORD506484"/>
        <s v="ORD504183"/>
        <s v="ORD508512"/>
        <s v="ORD506182"/>
        <s v="ORD501746"/>
        <s v="ORD501119"/>
        <s v="ORD511217"/>
        <s v="ORD503978"/>
        <s v="ORD501862"/>
        <s v="ORD500432"/>
        <s v="ORD501980"/>
        <s v="ORD509933"/>
        <s v="ORD509451"/>
        <s v="ORD500472"/>
        <s v="ORD501132"/>
        <s v="ORD500831"/>
        <s v="ORD510510"/>
        <s v="ORD500220"/>
        <s v="ORD506492"/>
        <s v="ORD502307"/>
        <s v="ORD502913"/>
        <s v="ORD503419"/>
        <s v="ORD504653"/>
        <s v="ORD502953"/>
        <s v="ORD508307"/>
        <s v="ORD508883"/>
        <s v="ORD504178"/>
        <s v="ORD500081"/>
        <s v="ORD510253"/>
        <s v="ORD501720"/>
        <s v="ORD505061"/>
        <s v="ORD501036"/>
        <s v="ORD511603"/>
        <s v="ORD508286"/>
        <s v="ORD506359"/>
        <s v="ORD502043"/>
        <s v="ORD505043"/>
        <s v="ORD506351"/>
        <s v="ORD501048"/>
        <s v="ORD505607"/>
        <s v="ORD505980"/>
        <s v="ORD511825"/>
        <s v="ORD501972"/>
        <s v="ORD509772"/>
        <s v="ORD507394"/>
        <s v="ORD503692"/>
        <s v="ORD508075"/>
        <s v="ORD508813"/>
        <s v="ORD506279"/>
        <s v="ORD508162"/>
        <s v="ORD503600"/>
        <s v="ORD501149"/>
        <s v="ORD503510"/>
        <s v="ORD509288"/>
        <s v="ORD509151"/>
        <s v="ORD501310"/>
        <s v="ORD510816"/>
        <s v="ORD511735"/>
        <s v="ORD507649"/>
        <s v="ORD505777"/>
        <s v="ORD507164"/>
        <s v="ORD505635"/>
        <s v="ORD505454"/>
        <s v="ORD510292"/>
        <s v="ORD508952"/>
        <s v="ORD503034"/>
        <s v="ORD502964"/>
        <s v="ORD501099"/>
        <s v="ORD511841"/>
        <s v="ORD510188"/>
        <s v="ORD507308"/>
        <s v="ORD509798"/>
        <s v="ORD502013"/>
        <s v="ORD506174"/>
        <s v="ORD510775"/>
        <s v="ORD510252"/>
        <s v="ORD504710"/>
        <s v="ORD510093"/>
        <s v="ORD507238"/>
        <s v="ORD505680"/>
        <s v="ORD505717"/>
        <s v="ORD508143"/>
        <s v="ORD502648"/>
        <s v="ORD509046"/>
        <s v="ORD504460"/>
        <s v="ORD503290"/>
        <s v="ORD510773"/>
        <s v="ORD509868"/>
        <s v="ORD501679"/>
        <s v="ORD504597"/>
        <s v="ORD502288"/>
        <s v="ORD511658"/>
        <s v="ORD508301"/>
        <s v="ORD501956"/>
        <s v="ORD503007"/>
        <s v="ORD507333"/>
        <s v="ORD504554"/>
        <s v="ORD509293"/>
        <s v="ORD508683"/>
        <s v="ORD508736"/>
        <s v="ORD505206"/>
        <s v="ORD504890"/>
        <s v="ORD504556"/>
        <s v="ORD500242"/>
        <s v="ORD509350"/>
        <s v="ORD500963"/>
        <s v="ORD509536"/>
        <s v="ORD503226"/>
        <s v="ORD509936"/>
        <s v="ORD501836"/>
        <s v="ORD510543"/>
        <s v="ORD502107"/>
        <s v="ORD501883"/>
        <s v="ORD510242"/>
        <s v="ORD501913"/>
        <s v="ORD510061"/>
        <s v="ORD506393"/>
        <s v="ORD502071"/>
        <s v="ORD502872"/>
        <s v="ORD508588"/>
        <s v="ORD505491"/>
        <s v="ORD511995"/>
        <s v="ORD511586"/>
        <s v="ORD502089"/>
        <s v="ORD509206"/>
        <s v="ORD507610"/>
        <s v="ORD502546"/>
        <s v="ORD508494"/>
        <s v="ORD501438"/>
        <s v="ORD510003"/>
        <s v="ORD501304"/>
        <s v="ORD504876"/>
        <s v="ORD506274"/>
        <s v="ORD511941"/>
        <s v="ORD507708"/>
        <s v="ORD511942"/>
        <s v="ORD509274"/>
        <s v="ORD505744"/>
        <s v="ORD502749"/>
        <s v="ORD507407"/>
        <s v="ORD502447"/>
        <s v="ORD508277"/>
        <s v="ORD500409"/>
        <s v="ORD502899"/>
        <s v="ORD510524"/>
        <s v="ORD506088"/>
        <s v="ORD506382"/>
        <s v="ORD503208"/>
        <s v="ORD507443"/>
        <s v="ORD501733"/>
        <s v="ORD506633"/>
        <s v="ORD503743"/>
        <s v="ORD510620"/>
        <s v="ORD500142"/>
        <s v="ORD510125"/>
        <s v="ORD510342"/>
        <s v="ORD500228"/>
        <s v="ORD501921"/>
        <s v="ORD501741"/>
        <s v="ORD502825"/>
        <s v="ORD511095"/>
        <s v="ORD507109"/>
        <s v="ORD507434"/>
        <s v="ORD504897"/>
        <s v="ORD508042"/>
        <s v="ORD509383"/>
        <s v="ORD503484"/>
        <s v="ORD501191"/>
        <s v="ORD503688"/>
        <s v="ORD505213"/>
        <s v="ORD510171"/>
        <s v="ORD511672"/>
        <s v="ORD505124"/>
        <s v="ORD500079"/>
        <s v="ORD500754"/>
        <s v="ORD511717"/>
        <s v="ORD508469"/>
        <s v="ORD504306"/>
        <s v="ORD500354"/>
        <s v="ORD506234"/>
        <s v="ORD504743"/>
        <s v="ORD506177"/>
        <s v="ORD502589"/>
        <s v="ORD505867"/>
        <s v="ORD503866"/>
        <s v="ORD503605"/>
        <s v="ORD504499"/>
        <s v="ORD511564"/>
        <s v="ORD510542"/>
        <s v="ORD505474"/>
        <s v="ORD506111"/>
        <s v="ORD501897"/>
        <s v="ORD508865"/>
        <s v="ORD511040"/>
        <s v="ORD507174"/>
        <s v="ORD511278"/>
        <s v="ORD504337"/>
        <s v="ORD504496"/>
        <s v="ORD510912"/>
        <s v="ORD508412"/>
        <s v="ORD508910"/>
        <s v="ORD503549"/>
        <s v="ORD500222"/>
        <s v="ORD511371"/>
        <s v="ORD504105"/>
        <s v="ORD505102"/>
        <s v="ORD505146"/>
        <s v="ORD511033"/>
        <s v="ORD501365"/>
        <s v="ORD503154"/>
        <s v="ORD510767"/>
        <s v="ORD510105"/>
        <s v="ORD501462"/>
        <s v="ORD511611"/>
        <s v="ORD501855"/>
        <s v="ORD510503"/>
        <s v="ORD505420"/>
        <s v="ORD500225"/>
        <s v="ORD504626"/>
        <s v="ORD511724"/>
        <s v="ORD502388"/>
        <s v="ORD503125"/>
        <s v="ORD507230"/>
        <s v="ORD507618"/>
        <s v="ORD500324"/>
        <s v="ORD507895"/>
        <s v="ORD502290"/>
        <s v="ORD507218"/>
        <s v="ORD509088"/>
        <s v="ORD501487"/>
        <s v="ORD500994"/>
        <s v="ORD509023"/>
        <s v="ORD500412"/>
        <s v="ORD508783"/>
        <s v="ORD511383"/>
        <s v="ORD503084"/>
        <s v="ORD502100"/>
        <s v="ORD505519"/>
        <s v="ORD505095"/>
        <s v="ORD503393"/>
        <s v="ORD500043"/>
        <s v="ORD508753"/>
        <s v="ORD502187"/>
        <s v="ORD507992"/>
        <s v="ORD502303"/>
        <s v="ORD501584"/>
        <s v="ORD510714"/>
        <s v="ORD502499"/>
        <s v="ORD510103"/>
        <s v="ORD510813"/>
        <s v="ORD506840"/>
        <s v="ORD509701"/>
        <s v="ORD505904"/>
        <s v="ORD509919"/>
        <s v="ORD505261"/>
        <s v="ORD503091"/>
        <s v="ORD511411"/>
        <s v="ORD502718"/>
        <s v="ORD503243"/>
        <s v="ORD503870"/>
        <s v="ORD504298"/>
        <s v="ORD504390"/>
        <s v="ORD508384"/>
        <s v="ORD505824"/>
        <s v="ORD500735"/>
        <s v="ORD505575"/>
        <s v="ORD505009"/>
        <s v="ORD501112"/>
        <s v="ORD501127"/>
        <s v="ORD503264"/>
        <s v="ORD508002"/>
        <s v="ORD510098"/>
        <s v="ORD500143"/>
        <s v="ORD507939"/>
        <s v="ORD507313"/>
        <s v="ORD500172"/>
        <s v="ORD502671"/>
        <s v="ORD508380"/>
        <s v="ORD508308"/>
        <s v="ORD500612"/>
        <s v="ORD504868"/>
        <s v="ORD503943"/>
        <s v="ORD507857"/>
        <s v="ORD504605"/>
        <s v="ORD504774"/>
        <s v="ORD505253"/>
        <s v="ORD503287"/>
        <s v="ORD507815"/>
        <s v="ORD503058"/>
        <s v="ORD508015"/>
        <s v="ORD511177"/>
        <s v="ORD500540"/>
        <s v="ORD509793"/>
        <s v="ORD501414"/>
        <s v="ORD506900"/>
        <s v="ORD504316"/>
        <s v="ORD508177"/>
        <s v="ORD503771"/>
        <s v="ORD505730"/>
        <s v="ORD507536"/>
        <s v="ORD505617"/>
        <s v="ORD501865"/>
        <s v="ORD500481"/>
        <s v="ORD508720"/>
        <s v="ORD506773"/>
        <s v="ORD507996"/>
        <s v="ORD510519"/>
        <s v="ORD510288"/>
        <s v="ORD504806"/>
        <s v="ORD504737"/>
        <s v="ORD509656"/>
        <s v="ORD501120"/>
        <s v="ORD508575"/>
        <s v="ORD506950"/>
        <s v="ORD511459"/>
        <s v="ORD506137"/>
        <s v="ORD511925"/>
        <s v="ORD504804"/>
        <s v="ORD511351"/>
        <s v="ORD500187"/>
        <s v="ORD511529"/>
        <s v="ORD501130"/>
        <s v="ORD505186"/>
        <s v="ORD510308"/>
        <s v="ORD503347"/>
        <s v="ORD508045"/>
        <s v="ORD501804"/>
        <s v="ORD505103"/>
        <s v="ORD500865"/>
        <s v="ORD504172"/>
        <s v="ORD504185"/>
        <s v="ORD504844"/>
        <s v="ORD511757"/>
        <s v="ORD508950"/>
        <s v="ORD504388"/>
        <s v="ORD504632"/>
        <s v="ORD501565"/>
        <s v="ORD510947"/>
        <s v="ORD511024"/>
        <s v="ORD501216"/>
        <s v="ORD500362"/>
        <s v="ORD511022"/>
        <s v="ORD508758"/>
        <s v="ORD502325"/>
        <s v="ORD510361"/>
        <s v="ORD508242"/>
        <s v="ORD502259"/>
        <s v="ORD502522"/>
        <s v="ORD504821"/>
        <s v="ORD511550"/>
        <s v="ORD501000"/>
        <s v="ORD500345"/>
        <s v="ORD510230"/>
        <s v="ORD502988"/>
        <s v="ORD508599"/>
        <s v="ORD505342"/>
        <s v="ORD506448"/>
        <s v="ORD503282"/>
        <s v="ORD506726"/>
        <s v="ORD509582"/>
        <s v="ORD510909"/>
        <s v="ORD511767"/>
        <s v="ORD500014"/>
        <s v="ORD503206"/>
        <s v="ORD505217"/>
        <s v="ORD505819"/>
        <s v="ORD501699"/>
        <s v="ORD508640"/>
        <s v="ORD501212"/>
        <s v="ORD509087"/>
        <s v="ORD503753"/>
        <s v="ORD501197"/>
        <s v="ORD505532"/>
        <s v="ORD500458"/>
        <s v="ORD501631"/>
        <s v="ORD501204"/>
        <s v="ORD500054"/>
        <s v="ORD503602"/>
        <s v="ORD505097"/>
        <s v="ORD500764"/>
        <s v="ORD507932"/>
        <s v="ORD503025"/>
        <s v="ORD510203"/>
        <s v="ORD502466"/>
        <s v="ORD507616"/>
        <s v="ORD504203"/>
        <s v="ORD503745"/>
        <s v="ORD504547"/>
        <s v="ORD509337"/>
        <s v="ORD502910"/>
        <s v="ORD500030"/>
        <s v="ORD508932"/>
        <s v="ORD502975"/>
        <s v="ORD504937"/>
        <s v="ORD511139"/>
        <s v="ORD504425"/>
        <s v="ORD509588"/>
        <s v="ORD510768"/>
        <s v="ORD509399"/>
        <s v="ORD508859"/>
        <s v="ORD500104"/>
        <s v="ORD508704"/>
        <s v="ORD501537"/>
        <s v="ORD504400"/>
        <s v="ORD506337"/>
        <s v="ORD505318"/>
        <s v="ORD500112"/>
        <s v="ORD501573"/>
        <s v="ORD508574"/>
        <s v="ORD503931"/>
        <s v="ORD503669"/>
        <s v="ORD510617"/>
        <s v="ORD511488"/>
        <s v="ORD501312"/>
        <s v="ORD502923"/>
        <s v="ORD506960"/>
        <s v="ORD500349"/>
        <s v="ORD506348"/>
        <s v="ORD506134"/>
        <s v="ORD508159"/>
        <s v="ORD504184"/>
        <s v="ORD510004"/>
        <s v="ORD511110"/>
        <s v="ORD507425"/>
        <s v="ORD503698"/>
        <s v="ORD509515"/>
        <s v="ORD508565"/>
        <s v="ORD507574"/>
        <s v="ORD510056"/>
        <s v="ORD511079"/>
        <s v="ORD507632"/>
        <s v="ORD506000"/>
        <s v="ORD504916"/>
        <s v="ORD504046"/>
        <s v="ORD503683"/>
        <s v="ORD503174"/>
        <s v="ORD502355"/>
        <s v="ORD502189"/>
        <s v="ORD511170"/>
        <s v="ORD511365"/>
        <s v="ORD507190"/>
        <s v="ORD504686"/>
        <s v="ORD506472"/>
        <s v="ORD506003"/>
        <s v="ORD510083"/>
        <s v="ORD510403"/>
        <s v="ORD505040"/>
        <s v="ORD504744"/>
        <s v="ORD509570"/>
        <s v="ORD504976"/>
        <s v="ORD500269"/>
        <s v="ORD503534"/>
        <s v="ORD500373"/>
        <s v="ORD502599"/>
        <s v="ORD506641"/>
        <s v="ORD500579"/>
        <s v="ORD501327"/>
        <s v="ORD500101"/>
        <s v="ORD506651"/>
        <s v="ORD509415"/>
        <s v="ORD501812"/>
        <s v="ORD503424"/>
        <s v="ORD502897"/>
        <s v="ORD500132"/>
        <s v="ORD508671"/>
        <s v="ORD502829"/>
        <s v="ORD500363"/>
        <s v="ORD510646"/>
        <s v="ORD507642"/>
        <s v="ORD501931"/>
        <s v="ORD509913"/>
        <s v="ORD510375"/>
        <s v="ORD506433"/>
        <s v="ORD509578"/>
        <s v="ORD509584"/>
        <s v="ORD507987"/>
        <s v="ORD506763"/>
        <s v="ORD500117"/>
        <s v="ORD506563"/>
        <s v="ORD502045"/>
        <s v="ORD510784"/>
        <s v="ORD505675"/>
        <s v="ORD502708"/>
        <s v="ORD500586"/>
        <s v="ORD502276"/>
        <s v="ORD510079"/>
        <s v="ORD504264"/>
        <s v="ORD507915"/>
        <s v="ORD503313"/>
        <s v="ORD510631"/>
        <s v="ORD506879"/>
        <s v="ORD503632"/>
        <s v="ORD506567"/>
        <s v="ORD511122"/>
        <s v="ORD507067"/>
        <s v="ORD502755"/>
        <s v="ORD509780"/>
        <s v="ORD510979"/>
        <s v="ORD508392"/>
        <s v="ORD508937"/>
        <s v="ORD501101"/>
        <s v="ORD500312"/>
        <s v="ORD503169"/>
        <s v="ORD511750"/>
        <s v="ORD510240"/>
        <s v="ORD504167"/>
        <s v="ORD510151"/>
        <s v="ORD505859"/>
        <s v="ORD510893"/>
        <s v="ORD502747"/>
        <s v="ORD506079"/>
        <s v="ORD506797"/>
        <s v="ORD500816"/>
        <s v="ORD507679"/>
        <s v="ORD500640"/>
        <s v="ORD511875"/>
        <s v="ORD503246"/>
        <s v="ORD503389"/>
        <s v="ORD501570"/>
        <s v="ORD501110"/>
        <s v="ORD503766"/>
        <s v="ORD511687"/>
        <s v="ORD503216"/>
        <s v="ORD508200"/>
        <s v="ORD510309"/>
        <s v="ORD503175"/>
        <s v="ORD507993"/>
        <s v="ORD511080"/>
        <s v="ORD510496"/>
        <s v="ORD511733"/>
        <s v="ORD501899"/>
        <s v="ORD509643"/>
        <s v="ORD500786"/>
        <s v="ORD509894"/>
        <s v="ORD501268"/>
        <s v="ORD502880"/>
        <s v="ORD506466"/>
        <s v="ORD500574"/>
        <s v="ORD501598"/>
        <s v="ORD506794"/>
        <s v="ORD506425"/>
        <s v="ORD503889"/>
        <s v="ORD504973"/>
        <s v="ORD504625"/>
        <s v="ORD511322"/>
        <s v="ORD500552"/>
        <s v="ORD503734"/>
        <s v="ORD507770"/>
        <s v="ORD505495"/>
        <s v="ORD508829"/>
        <s v="ORD505903"/>
        <s v="ORD510903"/>
        <s v="ORD504224"/>
        <s v="ORD510980"/>
        <s v="ORD504463"/>
        <s v="ORD503728"/>
        <s v="ORD502024"/>
        <s v="ORD507417"/>
        <s v="ORD501943"/>
        <s v="ORD502848"/>
        <s v="ORD507692"/>
        <s v="ORD509224"/>
        <s v="ORD500991"/>
        <s v="ORD508876"/>
        <s v="ORD501936"/>
        <s v="ORD504874"/>
        <s v="ORD506827"/>
        <s v="ORD506167"/>
        <s v="ORD507843"/>
        <s v="ORD509310"/>
        <s v="ORD502267"/>
        <s v="ORD509118"/>
        <s v="ORD501006"/>
        <s v="ORD507471"/>
        <s v="ORD500451"/>
        <s v="ORD509554"/>
        <s v="ORD510960"/>
        <s v="ORD509434"/>
        <s v="ORD506598"/>
        <s v="ORD510804"/>
        <s v="ORD507666"/>
        <s v="ORD509795"/>
        <s v="ORD503874"/>
        <s v="ORD506820"/>
        <s v="ORD502859"/>
        <s v="ORD507598"/>
        <s v="ORD501512"/>
        <s v="ORD507337"/>
        <s v="ORD510084"/>
        <s v="ORD501711"/>
        <s v="ORD503401"/>
        <s v="ORD503318"/>
        <s v="ORD500545"/>
        <s v="ORD507923"/>
        <s v="ORD506516"/>
        <s v="ORD507938"/>
        <s v="ORD503245"/>
        <s v="ORD503456"/>
        <s v="ORD511945"/>
        <s v="ORD501616"/>
        <s v="ORD511539"/>
        <s v="ORD507652"/>
        <s v="ORD503717"/>
        <s v="ORD502723"/>
        <s v="ORD511034"/>
        <s v="ORD510349"/>
        <s v="ORD504084"/>
        <s v="ORD507904"/>
        <s v="ORD500174"/>
        <s v="ORD503191"/>
        <s v="ORD511744"/>
        <s v="ORD502244"/>
        <s v="ORD506631"/>
        <s v="ORD504887"/>
        <s v="ORD509842"/>
        <s v="ORD510181"/>
        <s v="ORD504064"/>
        <s v="ORD505582"/>
        <s v="ORD500798"/>
        <s v="ORD501406"/>
        <s v="ORD509102"/>
        <s v="ORD505332"/>
        <s v="ORD502079"/>
        <s v="ORD503211"/>
        <s v="ORD507120"/>
        <s v="ORD501285"/>
        <s v="ORD508856"/>
        <s v="ORD510974"/>
        <s v="ORD510982"/>
        <s v="ORD509731"/>
        <s v="ORD511926"/>
        <s v="ORD508050"/>
        <s v="ORD509553"/>
        <s v="ORD509871"/>
        <s v="ORD511897"/>
        <s v="ORD509205"/>
        <s v="ORD505484"/>
        <s v="ORD508809"/>
        <s v="ORD500597"/>
        <s v="ORD503232"/>
        <s v="ORD509207"/>
        <s v="ORD501262"/>
        <s v="ORD505755"/>
        <s v="ORD505171"/>
        <s v="ORD507012"/>
        <s v="ORD505205"/>
        <s v="ORD507118"/>
        <s v="ORD500524"/>
        <s v="ORD509453"/>
        <s v="ORD511039"/>
        <s v="ORD503241"/>
        <s v="ORD504635"/>
        <s v="ORD507422"/>
        <s v="ORD501416"/>
        <s v="ORD502183"/>
        <s v="ORD507277"/>
        <s v="ORD502114"/>
        <s v="ORD503238"/>
        <s v="ORD508564"/>
        <s v="ORD510421"/>
        <s v="ORD502495"/>
        <s v="ORD501154"/>
        <s v="ORD503316"/>
        <s v="ORD508463"/>
        <s v="ORD507397"/>
        <s v="ORD503687"/>
        <s v="ORD504132"/>
        <s v="ORD511702"/>
        <s v="ORD500404"/>
        <s v="ORD507117"/>
        <s v="ORD509204"/>
        <s v="ORD507195"/>
        <s v="ORD509602"/>
        <s v="ORD510212"/>
        <s v="ORD503440"/>
        <s v="ORD504015"/>
        <s v="ORD503130"/>
        <s v="ORD502385"/>
        <s v="ORD508920"/>
        <s v="ORD506989"/>
        <s v="ORD505190"/>
        <s v="ORD501518"/>
        <s v="ORD505133"/>
        <s v="ORD509918"/>
        <s v="ORD500707"/>
        <s v="ORD504020"/>
        <s v="ORD508939"/>
        <s v="ORD505813"/>
        <s v="ORD503829"/>
        <s v="ORD510313"/>
        <s v="ORD501860"/>
        <s v="ORD502442"/>
        <s v="ORD507146"/>
        <s v="ORD503139"/>
        <s v="ORD510965"/>
        <s v="ORD505962"/>
        <s v="ORD505075"/>
        <s v="ORD503544"/>
        <s v="ORD500366"/>
        <s v="ORD504238"/>
        <s v="ORD503867"/>
        <s v="ORD510702"/>
        <s v="ORD506755"/>
        <s v="ORD505091"/>
        <s v="ORD511969"/>
        <s v="ORD511787"/>
        <s v="ORD511446"/>
        <s v="ORD504131"/>
        <s v="ORD501302"/>
        <s v="ORD509009"/>
        <s v="ORD504483"/>
        <s v="ORD505325"/>
        <s v="ORD510287"/>
        <s v="ORD508471"/>
        <s v="ORD507867"/>
        <s v="ORD511031"/>
        <s v="ORD509249"/>
        <s v="ORD500791"/>
        <s v="ORD501038"/>
        <s v="ORD506810"/>
        <s v="ORD500957"/>
        <s v="ORD504990"/>
        <s v="ORD508718"/>
        <s v="ORD500673"/>
        <s v="ORD505889"/>
        <s v="ORD501703"/>
        <s v="ORD505359"/>
        <s v="ORD505988"/>
        <s v="ORD506390"/>
        <s v="ORD505836"/>
        <s v="ORD501871"/>
        <s v="ORD501736"/>
        <s v="ORD501278"/>
        <s v="ORD503472"/>
        <s v="ORD502877"/>
        <s v="ORD508099"/>
        <s v="ORD505010"/>
        <s v="ORD510399"/>
        <s v="ORD501402"/>
        <s v="ORD509017"/>
        <s v="ORD507131"/>
        <s v="ORD508031"/>
        <s v="ORD507885"/>
        <s v="ORD505518"/>
        <s v="ORD506418"/>
        <s v="ORD503591"/>
        <s v="ORD502756"/>
        <s v="ORD508982"/>
        <s v="ORD500833"/>
        <s v="ORD502339"/>
        <s v="ORD506277"/>
        <s v="ORD511889"/>
        <s v="ORD507061"/>
        <s v="ORD505039"/>
        <s v="ORD511560"/>
        <s v="ORD505586"/>
        <s v="ORD508902"/>
        <s v="ORD504867"/>
        <s v="ORD505520"/>
        <s v="ORD510368"/>
        <s v="ORD500546"/>
        <s v="ORD511259"/>
        <s v="ORD500095"/>
        <s v="ORD506163"/>
        <s v="ORD508298"/>
        <s v="ORD502375"/>
        <s v="ORD501732"/>
        <s v="ORD507169"/>
        <s v="ORD507668"/>
        <s v="ORD507583"/>
        <s v="ORD505024"/>
        <s v="ORD508897"/>
        <s v="ORD507437"/>
        <s v="ORD504469"/>
        <s v="ORD506867"/>
        <s v="ORD511281"/>
        <s v="ORD508666"/>
        <s v="ORD505776"/>
        <s v="ORD511542"/>
        <s v="ORD508331"/>
        <s v="ORD510977"/>
        <s v="ORD504417"/>
        <s v="ORD511740"/>
        <s v="ORD505940"/>
        <s v="ORD505539"/>
        <s v="ORD504204"/>
        <s v="ORD501242"/>
        <s v="ORD510725"/>
        <s v="ORD507519"/>
        <s v="ORD501494"/>
        <s v="ORD503210"/>
        <s v="ORD511119"/>
        <s v="ORD508076"/>
        <s v="ORD503944"/>
        <s v="ORD511553"/>
        <s v="ORD505209"/>
        <s v="ORD510911"/>
        <s v="ORD506101"/>
        <s v="ORD507438"/>
        <s v="ORD506298"/>
        <s v="ORD508167"/>
        <s v="ORD503204"/>
        <s v="ORD501582"/>
        <s v="ORD500911"/>
        <s v="ORD502650"/>
        <s v="ORD511505"/>
        <s v="ORD508710"/>
        <s v="ORD501395"/>
        <s v="ORD511511"/>
        <s v="ORD510030"/>
        <s v="ORD511769"/>
        <s v="ORD504871"/>
        <s v="ORD505860"/>
        <s v="ORD504090"/>
        <s v="ORD502786"/>
        <s v="ORD505952"/>
        <s v="ORD500556"/>
        <s v="ORD507849"/>
        <s v="ORD501160"/>
        <s v="ORD510623"/>
        <s v="ORD508321"/>
        <s v="ORD511584"/>
        <s v="ORD511500"/>
        <s v="ORD506497"/>
        <s v="ORD511773"/>
        <s v="ORD503100"/>
        <s v="ORD506347"/>
        <s v="ORD506053"/>
        <s v="ORD510174"/>
        <s v="ORD509686"/>
        <s v="ORD505238"/>
        <s v="ORD507371"/>
        <s v="ORD511254"/>
        <s v="ORD501157"/>
        <s v="ORD505150"/>
        <s v="ORD501295"/>
        <s v="ORD500912"/>
        <s v="ORD506829"/>
        <s v="ORD511621"/>
        <s v="ORD500134"/>
        <s v="ORD507779"/>
        <s v="ORD502502"/>
        <s v="ORD501481"/>
        <s v="ORD510034"/>
        <s v="ORD511789"/>
        <s v="ORD510715"/>
        <s v="ORD508295"/>
        <s v="ORD509161"/>
        <s v="ORD501427"/>
        <s v="ORD504260"/>
        <s v="ORD506168"/>
        <s v="ORD509601"/>
        <s v="ORD507545"/>
        <s v="ORD501084"/>
        <s v="ORD503681"/>
        <s v="ORD505721"/>
        <s v="ORD505785"/>
        <s v="ORD505191"/>
        <s v="ORD500463"/>
        <s v="ORD508058"/>
        <s v="ORD501357"/>
        <s v="ORD507365"/>
        <s v="ORD511375"/>
        <s v="ORD510619"/>
        <s v="ORD502556"/>
        <s v="ORD505547"/>
        <s v="ORD504404"/>
        <s v="ORD504941"/>
        <s v="ORD510317"/>
        <s v="ORD509338"/>
        <s v="ORD511643"/>
        <s v="ORD508303"/>
        <s v="ORD505197"/>
        <s v="ORD507959"/>
        <s v="ORD504651"/>
        <s v="ORD507435"/>
        <s v="ORD511798"/>
        <s v="ORD500287"/>
        <s v="ORD505728"/>
        <s v="ORD510579"/>
        <s v="ORD500966"/>
        <s v="ORD508654"/>
        <s v="ORD508885"/>
        <s v="ORD507405"/>
        <s v="ORD507845"/>
        <s v="ORD502946"/>
        <s v="ORD506573"/>
        <s v="ORD504091"/>
        <s v="ORD508515"/>
        <s v="ORD500482"/>
        <s v="ORD506226"/>
        <s v="ORD502264"/>
        <s v="ORD510101"/>
        <s v="ORD503677"/>
        <s v="ORD507977"/>
        <s v="ORD508292"/>
        <s v="ORD503749"/>
        <s v="ORD506311"/>
        <s v="ORD509311"/>
        <s v="ORD509336"/>
        <s v="ORD508988"/>
        <s v="ORD505448"/>
        <s v="ORD505598"/>
        <s v="ORD507196"/>
        <s v="ORD509213"/>
        <s v="ORD502365"/>
        <s v="ORD506115"/>
        <s v="ORD511324"/>
        <s v="ORD503785"/>
        <s v="ORD510944"/>
        <s v="ORD502373"/>
        <s v="ORD511867"/>
        <s v="ORD509105"/>
        <s v="ORD506265"/>
        <s v="ORD510038"/>
        <s v="ORD500290"/>
        <s v="ORD504277"/>
        <s v="ORD504865"/>
        <s v="ORD506806"/>
        <s v="ORD505068"/>
        <s v="ORD501429"/>
        <s v="ORD505413"/>
        <s v="ORD510223"/>
        <s v="ORD501147"/>
        <s v="ORD507874"/>
        <s v="ORD503912"/>
        <s v="ORD503407"/>
        <s v="ORD504032"/>
        <s v="ORD511615"/>
        <s v="ORD508173"/>
        <s v="ORD508041"/>
        <s v="ORD506868"/>
        <s v="ORD503161"/>
        <s v="ORD503830"/>
        <s v="ORD510583"/>
        <s v="ORD503376"/>
        <s v="ORD508625"/>
        <s v="ORD510291"/>
        <s v="ORD501678"/>
        <s v="ORD506447"/>
        <s v="ORD511210"/>
        <s v="ORD503384"/>
        <s v="ORD510343"/>
        <s v="ORD507951"/>
        <s v="ORD506205"/>
        <s v="ORD511091"/>
        <s v="ORD506199"/>
        <s v="ORD507473"/>
        <s v="ORD505486"/>
        <s v="ORD508499"/>
        <s v="ORD511349"/>
        <s v="ORD501597"/>
        <s v="ORD507976"/>
        <s v="ORD507841"/>
        <s v="ORD507846"/>
        <s v="ORD510588"/>
        <s v="ORD508278"/>
        <s v="ORD500008"/>
        <s v="ORD510682"/>
        <s v="ORD509285"/>
        <s v="ORD509203"/>
        <s v="ORD502856"/>
        <s v="ORD505801"/>
        <s v="ORD507348"/>
        <s v="ORD505072"/>
        <s v="ORD506904"/>
        <s v="ORD507858"/>
        <s v="ORD510670"/>
        <s v="ORD505341"/>
        <s v="ORD507577"/>
        <s v="ORD500286"/>
        <s v="ORD500162"/>
        <s v="ORD507411"/>
        <s v="ORD508009"/>
        <s v="ORD509319"/>
        <s v="ORD507881"/>
        <s v="ORD506196"/>
        <s v="ORD507531"/>
        <s v="ORD504123"/>
        <s v="ORD501825"/>
        <s v="ORD503388"/>
        <s v="ORD505036"/>
        <s v="ORD511776"/>
        <s v="ORD502517"/>
        <s v="ORD501985"/>
        <s v="ORD505942"/>
        <s v="ORD501054"/>
        <s v="ORD507797"/>
        <s v="ORD510000"/>
        <s v="ORD508001"/>
        <s v="ORD510069"/>
        <s v="ORD507854"/>
        <s v="ORD503685"/>
        <s v="ORD505445"/>
        <s v="ORD502030"/>
        <s v="ORD504878"/>
        <s v="ORD508153"/>
        <s v="ORD509441"/>
        <s v="ORD510684"/>
        <s v="ORD504371"/>
        <s v="ORD507603"/>
        <s v="ORD510213"/>
        <s v="ORD506147"/>
        <s v="ORD500371"/>
        <s v="ORD510529"/>
        <s v="ORD507704"/>
        <s v="ORD507585"/>
        <s v="ORD504681"/>
        <s v="ORD506554"/>
        <s v="ORD507177"/>
        <s v="ORD503990"/>
        <s v="ORD511978"/>
        <s v="ORD502568"/>
        <s v="ORD502666"/>
        <s v="ORD509687"/>
        <s v="ORD500598"/>
        <s v="ORD510545"/>
        <s v="ORD501551"/>
        <s v="ORD505892"/>
        <s v="ORD509713"/>
        <s v="ORD503218"/>
        <s v="ORD503787"/>
        <s v="ORD506530"/>
        <s v="ORD501380"/>
        <s v="ORD502942"/>
        <s v="ORD509668"/>
        <s v="ORD501314"/>
        <s v="ORD502683"/>
        <s v="ORD505706"/>
        <s v="ORD503660"/>
        <s v="ORD511871"/>
        <s v="ORD503234"/>
        <s v="ORD509974"/>
        <s v="ORD509531"/>
        <s v="ORD501186"/>
        <s v="ORD511743"/>
        <s v="ORD503102"/>
        <s v="ORD502311"/>
        <s v="ORD505639"/>
        <s v="ORD509486"/>
        <s v="ORD509317"/>
        <s v="ORD501907"/>
        <s v="ORD508725"/>
        <s v="ORD503693"/>
        <s v="ORD510834"/>
        <s v="ORD500782"/>
        <s v="ORD506939"/>
        <s v="ORD511100"/>
        <s v="ORD500380"/>
        <s v="ORD502041"/>
        <s v="ORD505067"/>
        <s v="ORD502052"/>
        <s v="ORD505260"/>
        <s v="ORD507173"/>
        <s v="ORD505531"/>
        <s v="ORD502993"/>
        <s v="ORD503146"/>
        <s v="ORD506925"/>
        <s v="ORD505612"/>
        <s v="ORD504053"/>
        <s v="ORD501580"/>
        <s v="ORD506536"/>
        <s v="ORD501463"/>
        <s v="ORD502704"/>
        <s v="ORD502314"/>
        <s v="ORD505393"/>
        <s v="ORD509916"/>
        <s v="ORD510837"/>
        <s v="ORD501041"/>
        <s v="ORD502958"/>
        <s v="ORD501439"/>
        <s v="ORD507315"/>
        <s v="ORD502040"/>
        <s v="ORD511199"/>
        <s v="ORD508479"/>
        <s v="ORD509324"/>
        <s v="ORD506149"/>
        <s v="ORD505746"/>
        <s v="ORD502069"/>
        <s v="ORD505943"/>
        <s v="ORD508819"/>
        <s v="ORD502537"/>
        <s v="ORD508781"/>
        <s v="ORD509374"/>
        <s v="ORD501915"/>
        <s v="ORD505750"/>
        <s v="ORD506159"/>
        <s v="ORD503339"/>
        <s v="ORD500908"/>
        <s v="ORD504283"/>
        <s v="ORD507744"/>
        <s v="ORD507208"/>
        <s v="ORD509641"/>
        <s v="ORD502346"/>
        <s v="ORD509218"/>
        <s v="ORD511038"/>
        <s v="ORD508079"/>
        <s v="ORD502719"/>
        <s v="ORD508051"/>
        <s v="ORD507893"/>
        <s v="ORD510865"/>
        <s v="ORD501277"/>
        <s v="ORD505233"/>
        <s v="ORD507676"/>
        <s v="ORD511417"/>
        <s v="ORD507850"/>
        <s v="ORD510021"/>
        <s v="ORD505683"/>
        <s v="ORD505897"/>
        <s v="ORD501136"/>
        <s v="ORD510984"/>
        <s v="ORD505774"/>
        <s v="ORD504196"/>
        <s v="ORD506924"/>
        <s v="ORD502750"/>
        <s v="ORD505070"/>
        <s v="ORD508275"/>
        <s v="ORD502838"/>
        <s v="ORD508544"/>
        <s v="ORD507432"/>
        <s v="ORD504307"/>
        <s v="ORD501450"/>
        <s v="ORD503779"/>
        <s v="ORD509061"/>
        <s v="ORD509092"/>
        <s v="ORD502945"/>
        <s v="ORD508438"/>
        <s v="ORD503888"/>
        <s v="ORD505460"/>
        <s v="ORD504986"/>
        <s v="ORD504321"/>
        <s v="ORD502440"/>
        <s v="ORD509718"/>
        <s v="ORD509001"/>
        <s v="ORD502295"/>
        <s v="ORD511619"/>
        <s v="ORD507496"/>
        <s v="ORD511660"/>
        <s v="ORD511265"/>
        <s v="ORD500245"/>
        <s v="ORD506457"/>
        <s v="ORD504266"/>
        <s v="ORD511640"/>
        <s v="ORD503780"/>
        <s v="ORD503857"/>
        <s v="ORD500810"/>
        <s v="ORD500945"/>
        <s v="ORD502952"/>
        <s v="ORD500515"/>
        <s v="ORD500892"/>
        <s v="ORD502663"/>
        <s v="ORD511618"/>
        <s v="ORD506086"/>
        <s v="ORD507344"/>
        <s v="ORD508475"/>
        <s v="ORD503112"/>
        <s v="ORD502725"/>
        <s v="ORD511151"/>
        <s v="ORD509986"/>
        <s v="ORD509950"/>
        <s v="ORD502493"/>
        <s v="ORD507948"/>
        <s v="ORD503366"/>
        <s v="ORD500817"/>
        <s v="ORD500907"/>
        <s v="ORD511060"/>
        <s v="ORD506475"/>
        <s v="ORD509612"/>
        <s v="ORD510432"/>
        <s v="ORD504856"/>
        <s v="ORD500521"/>
        <s v="ORD500703"/>
        <s v="ORD511990"/>
        <s v="ORD503253"/>
        <s v="ORD508585"/>
        <s v="ORD511010"/>
        <s v="ORD508044"/>
        <s v="ORD503695"/>
        <s v="ORD508066"/>
        <s v="ORD505511"/>
        <s v="ORD509032"/>
        <s v="ORD505000"/>
        <s v="ORD506488"/>
        <s v="ORD502824"/>
        <s v="ORD502830"/>
        <s v="ORD508558"/>
        <s v="ORD505770"/>
        <s v="ORD508172"/>
        <s v="ORD509937"/>
        <s v="ORD502957"/>
        <s v="ORD510198"/>
        <s v="ORD502059"/>
        <s v="ORD506836"/>
        <s v="ORD508047"/>
        <s v="ORD501830"/>
        <s v="ORD508698"/>
        <s v="ORD505308"/>
        <s v="ORD508236"/>
        <s v="ORD500559"/>
        <s v="ORD502585"/>
        <s v="ORD501223"/>
        <s v="ORD508906"/>
        <s v="ORD501578"/>
        <s v="ORD509905"/>
        <s v="ORD501941"/>
        <s v="ORD506247"/>
        <s v="ORD511291"/>
        <s v="ORD510065"/>
        <s v="ORD503612"/>
        <s v="ORD503859"/>
        <s v="ORD501396"/>
        <s v="ORD501453"/>
        <s v="ORD506032"/>
        <s v="ORD505944"/>
        <s v="ORD509128"/>
        <s v="ORD500250"/>
        <s v="ORD504506"/>
        <s v="ORD501901"/>
        <s v="ORD500642"/>
        <s v="ORD511280"/>
        <s v="ORD510940"/>
        <s v="ORD511826"/>
        <s v="ORD507484"/>
        <s v="ORD502858"/>
        <s v="ORD507401"/>
        <s v="ORD504129"/>
        <s v="ORD510043"/>
        <s v="ORD509544"/>
        <s v="ORD505795"/>
        <s v="ORD506437"/>
        <s v="ORD500262"/>
        <s v="ORD505829"/>
        <s v="ORD503987"/>
        <s v="ORD504716"/>
        <s v="ORD507712"/>
        <s v="ORD509763"/>
        <s v="ORD511221"/>
        <s v="ORD500696"/>
        <s v="ORD510886"/>
        <s v="ORD506811"/>
        <s v="ORD504366"/>
        <s v="ORD508293"/>
        <s v="ORD504395"/>
        <s v="ORD506647"/>
        <s v="ORD507580"/>
        <s v="ORD509955"/>
        <s v="ORD508285"/>
        <s v="ORD500942"/>
        <s v="ORD508694"/>
        <s v="ORD504780"/>
        <s v="ORD503778"/>
        <s v="ORD501133"/>
        <s v="ORD506770"/>
        <s v="ORD507869"/>
        <s v="ORD504617"/>
        <s v="ORD506984"/>
        <s v="ORD506975"/>
        <s v="ORD509922"/>
        <s v="ORD502905"/>
        <s v="ORD502764"/>
        <s v="ORD508742"/>
        <s v="ORD510809"/>
        <s v="ORD508220"/>
        <s v="ORD504903"/>
        <s v="ORD511035"/>
        <s v="ORD501228"/>
        <s v="ORD504893"/>
        <s v="ORD500333"/>
        <s v="ORD504133"/>
        <s v="ORD501126"/>
        <s v="ORD507149"/>
        <s v="ORD510789"/>
        <s v="ORD501997"/>
        <s v="ORD506009"/>
        <s v="ORD507264"/>
        <s v="ORD507931"/>
        <s v="ORD505214"/>
        <s v="ORD504137"/>
        <s v="ORD506453"/>
        <s v="ORD505986"/>
        <s v="ORD507505"/>
        <s v="ORD500491"/>
        <s v="ORD511218"/>
        <s v="ORD500502"/>
        <s v="ORD508489"/>
        <s v="ORD503506"/>
        <s v="ORD507302"/>
        <s v="ORD505160"/>
        <s v="ORD503269"/>
        <s v="ORD507837"/>
        <s v="ORD503954"/>
        <s v="ORD502637"/>
        <s v="ORD510322"/>
        <s v="ORD506899"/>
        <s v="ORD500240"/>
        <s v="ORD501283"/>
        <s v="ORD510501"/>
        <s v="ORD504447"/>
        <s v="ORD511631"/>
        <s v="ORD501822"/>
        <s v="ORD504546"/>
        <s v="ORD511484"/>
        <s v="ORD509431"/>
        <s v="ORD510049"/>
        <s v="ORD505968"/>
        <s v="ORD510148"/>
        <s v="ORD509873"/>
        <s v="ORD502991"/>
        <s v="ORD508385"/>
        <s v="ORD506315"/>
        <s v="ORD506930"/>
        <s v="ORD508020"/>
        <s v="ORD502731"/>
        <s v="ORD504726"/>
        <s v="ORD510628"/>
        <s v="ORD504677"/>
        <s v="ORD509516"/>
        <s v="ORD500852"/>
        <s v="ORD511578"/>
        <s v="ORD503038"/>
        <s v="ORD511562"/>
        <s v="ORD504103"/>
        <s v="ORD507561"/>
        <s v="ORD508314"/>
        <s v="ORD502409"/>
        <s v="ORD510126"/>
        <s v="ORD501266"/>
        <s v="ORD507518"/>
        <s v="ORD505814"/>
        <s v="ORD506686"/>
        <s v="ORD510576"/>
        <s v="ORD507176"/>
        <s v="ORD501062"/>
        <s v="ORD505274"/>
        <s v="ORD502292"/>
        <s v="ORD500052"/>
        <s v="ORD502697"/>
        <s v="ORD507991"/>
        <s v="ORD508353"/>
        <s v="ORD500899"/>
        <s v="ORD501079"/>
        <s v="ORD504058"/>
        <s v="ORD508005"/>
        <s v="ORD501521"/>
        <s v="ORD508488"/>
        <s v="ORD500900"/>
        <s v="ORD509988"/>
        <s v="ORD505937"/>
        <s v="ORD503041"/>
        <s v="ORD508525"/>
        <s v="ORD500299"/>
        <s v="ORD502925"/>
        <s v="ORD509460"/>
        <s v="ORD500246"/>
        <s v="ORD502834"/>
        <s v="ORD502186"/>
        <s v="ORD505403"/>
        <s v="ORD500372"/>
        <s v="ORD503923"/>
        <s v="ORD509521"/>
        <s v="ORD503358"/>
        <s v="ORD511842"/>
        <s v="ORD505852"/>
        <s v="ORD506108"/>
        <s v="ORD504330"/>
        <s v="ORD505417"/>
        <s v="ORD509494"/>
        <s v="ORD508660"/>
        <s v="ORD502007"/>
        <s v="ORD505247"/>
        <s v="ORD507922"/>
        <s v="ORD506240"/>
        <s v="ORD505910"/>
        <s v="ORD510718"/>
        <s v="ORD504052"/>
        <s v="ORD501364"/>
        <s v="ORD503895"/>
        <s v="ORD503049"/>
        <s v="ORD511297"/>
        <s v="ORD505751"/>
        <s v="ORD505069"/>
        <s v="ORD505823"/>
        <s v="ORD503667"/>
        <s v="ORD500580"/>
        <s v="ORD507062"/>
        <s v="ORD502126"/>
        <s v="ORD504242"/>
        <s v="ORD505605"/>
        <s v="ORD502582"/>
        <s v="ORD501009"/>
        <s v="ORD505478"/>
        <s v="ORD508686"/>
        <s v="ORD507275"/>
        <s v="ORD502361"/>
        <s v="ORD500053"/>
        <s v="ORD511873"/>
        <s v="ORD505845"/>
        <s v="ORD501018"/>
        <s v="ORD506805"/>
        <s v="ORD508836"/>
        <s v="ORD506769"/>
        <s v="ORD504151"/>
        <s v="ORD509446"/>
        <s v="ORD501589"/>
        <s v="ORD500434"/>
        <s v="ORD508687"/>
        <s v="ORD500573"/>
        <s v="ORD504402"/>
        <s v="ORD510587"/>
        <s v="ORD509600"/>
        <s v="ORD502422"/>
        <s v="ORD502920"/>
        <s v="ORD505926"/>
        <s v="ORD508016"/>
        <s v="ORD501908"/>
        <s v="ORD502395"/>
        <s v="ORD505817"/>
        <s v="ORD510071"/>
        <s v="ORD511015"/>
        <s v="ORD507890"/>
        <s v="ORD501168"/>
        <s v="ORD504679"/>
        <s v="ORD508086"/>
        <s v="ORD503475"/>
        <s v="ORD505847"/>
        <s v="ORD502343"/>
        <s v="ORD505223"/>
        <s v="ORD505850"/>
        <s v="ORD506035"/>
        <s v="ORD510141"/>
        <s v="ORD501088"/>
        <s v="ORD505695"/>
        <s v="ORD506212"/>
        <s v="ORD511173"/>
        <s v="ORD504070"/>
        <s v="ORD504290"/>
        <s v="ORD505690"/>
        <s v="ORD510167"/>
        <s v="ORD511629"/>
        <s v="ORD511577"/>
        <s v="ORD509149"/>
        <s v="ORD501237"/>
        <s v="ORD510273"/>
        <s v="ORD506569"/>
        <s v="ORD504351"/>
        <s v="ORD509846"/>
        <s v="ORD506442"/>
        <s v="ORD511705"/>
        <s v="ORD503892"/>
        <s v="ORD506882"/>
        <s v="ORD509259"/>
        <s v="ORD509219"/>
        <s v="ORD511610"/>
        <s v="ORD500370"/>
        <s v="ORD509103"/>
        <s v="ORD500858"/>
        <s v="ORD503934"/>
        <s v="ORD500027"/>
        <s v="ORD502547"/>
        <s v="ORD501096"/>
        <s v="ORD504253"/>
        <s v="ORD501568"/>
        <s v="ORD507812"/>
        <s v="ORD503552"/>
        <s v="ORD506743"/>
        <s v="ORD501067"/>
        <s v="ORD502191"/>
        <s v="ORD511831"/>
        <s v="ORD504945"/>
        <s v="ORD511012"/>
        <s v="ORD507727"/>
        <s v="ORD510031"/>
        <s v="ORD510060"/>
        <s v="ORD506634"/>
        <s v="ORD502234"/>
        <s v="ORD506742"/>
        <s v="ORD500499"/>
        <s v="ORD501174"/>
        <s v="ORD510551"/>
        <s v="ORD511138"/>
        <s v="ORD505284"/>
        <s v="ORD505573"/>
        <s v="ORD500845"/>
        <s v="ORD505352"/>
        <s v="ORD510153"/>
        <s v="ORD502593"/>
        <s v="ORD504671"/>
        <s v="ORD506551"/>
        <s v="ORD510858"/>
        <s v="ORD511827"/>
        <s v="ORD503172"/>
        <s v="ORD507777"/>
        <s v="ORD500039"/>
        <s v="ORD509829"/>
        <s v="ORD504077"/>
        <s v="ORD505887"/>
        <s v="ORD500838"/>
        <s v="ORD509094"/>
        <s v="ORD511374"/>
        <s v="ORD501108"/>
        <s v="ORD500733"/>
        <s v="ORD511509"/>
        <s v="ORD504448"/>
        <s v="ORD505073"/>
        <s v="ORD507305"/>
        <s v="ORD504702"/>
        <s v="ORD508593"/>
        <s v="ORD501547"/>
        <s v="ORD505946"/>
        <s v="ORD506148"/>
        <s v="ORD510196"/>
        <s v="ORD505834"/>
        <s v="ORD500622"/>
        <s v="ORD507605"/>
        <s v="ORD510078"/>
        <s v="ORD502275"/>
        <s v="ORD506997"/>
        <s v="ORD507968"/>
        <s v="ORD509129"/>
        <s v="ORD500737"/>
        <s v="ORD502503"/>
        <s v="ORD502716"/>
        <s v="ORD507104"/>
        <s v="ORD506593"/>
        <s v="ORD507527"/>
        <s v="ORD508560"/>
        <s v="ORD504770"/>
        <s v="ORD504450"/>
        <s v="ORD507158"/>
        <s v="ORD508899"/>
        <s v="ORD508974"/>
        <s v="ORD508697"/>
        <s v="ORD504093"/>
        <s v="ORD504925"/>
        <s v="ORD500950"/>
        <s v="ORD510328"/>
        <s v="ORD508345"/>
        <s v="ORD501329"/>
        <s v="ORD509770"/>
        <s v="ORD501241"/>
        <s v="ORD508245"/>
        <s v="ORD506473"/>
        <s v="ORD511914"/>
        <s v="ORD507963"/>
        <s v="ORD510644"/>
        <s v="ORD511637"/>
        <s v="ORD510419"/>
        <s v="ORD508713"/>
        <s v="ORD509238"/>
        <s v="ORD505423"/>
        <s v="ORD502826"/>
        <s v="ORD507759"/>
        <s v="ORD510540"/>
        <s v="ORD506864"/>
        <s v="ORD502474"/>
        <s v="ORD502713"/>
        <s v="ORD500355"/>
        <s v="ORD510420"/>
        <s v="ORD510992"/>
        <s v="ORD504308"/>
        <s v="ORD500785"/>
        <s v="ORD503014"/>
        <s v="ORD500479"/>
        <s v="ORD508961"/>
        <s v="ORD505414"/>
        <s v="ORD506197"/>
        <s v="ORD502779"/>
        <s v="ORD504993"/>
        <s v="ORD504736"/>
        <s v="ORD500633"/>
        <s v="ORD502912"/>
        <s v="ORD501970"/>
        <s v="ORD507181"/>
        <s v="ORD507294"/>
        <s v="ORD509730"/>
        <s v="ORD509513"/>
        <s v="ORD504529"/>
        <s v="ORD504087"/>
        <s v="ORD510592"/>
        <s v="ORD504955"/>
        <s v="ORD504548"/>
        <s v="ORD500221"/>
        <s v="ORD510471"/>
        <s v="ORD505998"/>
        <s v="ORD502726"/>
        <s v="ORD509191"/>
        <s v="ORD501351"/>
        <s v="ORD510937"/>
        <s v="ORD508673"/>
        <s v="ORD501398"/>
        <s v="ORD503822"/>
        <s v="ORD500978"/>
        <s v="ORD511633"/>
        <s v="ORD504627"/>
        <s v="ORD506366"/>
        <s v="ORD504273"/>
        <s v="ORD510564"/>
        <s v="ORD510608"/>
        <s v="ORD509214"/>
        <s v="ORD511899"/>
        <s v="ORD507853"/>
        <s v="ORD510555"/>
        <s v="ORD509373"/>
        <s v="ORD510669"/>
        <s v="ORD507954"/>
        <s v="ORD506715"/>
        <s v="ORD505158"/>
        <s v="ORD511387"/>
        <s v="ORD511443"/>
        <s v="ORD511447"/>
        <s v="ORD509015"/>
        <s v="ORD502694"/>
        <s v="ORD505878"/>
        <s v="ORD501854"/>
        <s v="ORD511948"/>
        <s v="ORD502105"/>
        <s v="ORD503900"/>
        <s v="ORD507913"/>
        <s v="ORD502146"/>
        <s v="ORD510716"/>
        <s v="ORD509210"/>
        <s v="ORD501040"/>
        <s v="ORD500006"/>
        <s v="ORD500571"/>
        <s v="ORD506999"/>
        <s v="ORD509796"/>
        <s v="ORD507184"/>
        <s v="ORD511225"/>
        <s v="ORD511545"/>
        <s v="ORD503951"/>
        <s v="ORD510950"/>
        <s v="ORD505259"/>
        <s v="ORD506331"/>
        <s v="ORD500410"/>
        <s v="ORD506703"/>
        <s v="ORD511120"/>
        <s v="ORD508957"/>
        <s v="ORD505058"/>
        <s v="ORD503763"/>
        <s v="ORD501330"/>
        <s v="ORD508398"/>
        <s v="ORD506974"/>
        <s v="ORD509964"/>
        <s v="ORD506932"/>
        <s v="ORD507446"/>
        <s v="ORD501558"/>
        <s v="ORD508901"/>
        <s v="ORD504628"/>
        <s v="ORD504719"/>
        <s v="ORD509982"/>
        <s v="ORD500405"/>
        <s v="ORD505565"/>
        <s v="ORD509408"/>
        <s v="ORD503505"/>
        <s v="ORD508674"/>
        <s v="ORD511547"/>
        <s v="ORD500351"/>
        <s v="ORD505137"/>
        <s v="ORD501058"/>
        <s v="ORD510896"/>
        <s v="ORD510601"/>
        <s v="ORD505367"/>
        <s v="ORD509312"/>
        <s v="ORD510129"/>
        <s v="ORD502118"/>
        <s v="ORD511917"/>
        <s v="ORD501918"/>
        <s v="ORD504763"/>
        <s v="ORD500801"/>
        <s v="ORD504972"/>
        <s v="ORD508714"/>
        <s v="ORD511020"/>
        <s v="ORD507267"/>
        <s v="ORD511598"/>
        <s v="ORD511027"/>
        <s v="ORD507724"/>
        <s v="ORD505397"/>
        <s v="ORD508649"/>
        <s v="ORD501337"/>
        <s v="ORD502169"/>
        <s v="ORD510842"/>
        <s v="ORD505462"/>
        <s v="ORD507752"/>
        <s v="ORD500231"/>
        <s v="ORD510335"/>
        <s v="ORD506332"/>
        <s v="ORD501654"/>
        <s v="ORD511346"/>
        <s v="ORD502994"/>
        <s v="ORD500395"/>
        <s v="ORD510458"/>
        <s v="ORD501591"/>
        <s v="ORD509859"/>
        <s v="ORD510464"/>
        <s v="ORD510330"/>
        <s v="ORD505345"/>
        <s v="ORD500197"/>
        <s v="ORD509438"/>
        <s v="ORD503341"/>
        <s v="ORD509886"/>
        <s v="ORD506258"/>
        <s v="ORD506058"/>
        <s v="ORD500023"/>
        <s v="ORD508601"/>
        <s v="ORD502160"/>
        <s v="ORD511307"/>
        <s v="ORD507119"/>
        <s v="ORD505540"/>
        <s v="ORD502378"/>
        <s v="ORD507628"/>
        <s v="ORD511497"/>
        <s v="ORD504675"/>
        <s v="ORD502891"/>
        <s v="ORD506430"/>
        <s v="ORD502145"/>
        <s v="ORD510582"/>
        <s v="ORD505298"/>
        <s v="ORD502130"/>
        <s v="ORD504212"/>
        <s v="ORD511145"/>
        <s v="ORD504850"/>
        <s v="ORD502870"/>
        <s v="ORD501515"/>
        <s v="ORD506064"/>
        <s v="ORD501397"/>
        <s v="ORD501443"/>
        <s v="ORD506723"/>
        <s v="ORD507826"/>
        <s v="ORD505044"/>
        <s v="ORD506978"/>
        <s v="ORD500201"/>
        <s v="ORD500105"/>
        <s v="ORD502934"/>
        <s v="ORD509665"/>
        <s v="ORD506094"/>
        <s v="ORD502416"/>
        <s v="ORD503223"/>
        <s v="ORD500846"/>
        <s v="ORD500864"/>
        <s v="ORD500602"/>
        <s v="ORD501066"/>
        <s v="ORD510042"/>
        <s v="ORD506092"/>
        <s v="ORD509425"/>
        <s v="ORD509439"/>
        <s v="ORD510795"/>
        <s v="ORD509202"/>
        <s v="ORD508797"/>
        <s v="ORD504507"/>
        <s v="ORD510618"/>
        <s v="ORD507525"/>
        <s v="ORD510082"/>
        <s v="ORD505901"/>
        <s v="ORD502559"/>
        <s v="ORD510687"/>
        <s v="ORD503559"/>
        <s v="ORD507675"/>
        <s v="ORD510495"/>
        <s v="ORD501428"/>
        <s v="ORD508490"/>
        <s v="ORD510350"/>
        <s v="ORD511537"/>
        <s v="ORD510969"/>
        <s v="ORD501998"/>
        <s v="ORD501491"/>
        <s v="ORD509849"/>
        <s v="ORD500555"/>
        <s v="ORD508884"/>
        <s v="ORD510353"/>
        <s v="ORD509280"/>
        <s v="ORD506237"/>
        <s v="ORD507990"/>
        <s v="ORD501046"/>
        <s v="ORD505657"/>
        <s v="ORD502590"/>
        <s v="ORD507206"/>
        <s v="ORD500057"/>
        <s v="ORD503445"/>
        <s v="ORD507110"/>
        <s v="ORD502730"/>
        <s v="ORD501508"/>
        <s v="ORD511967"/>
        <s v="ORD507300"/>
        <s v="ORD503231"/>
        <s v="ORD511896"/>
        <s v="ORD503714"/>
        <s v="ORD502153"/>
        <s v="ORD505778"/>
        <s v="ORD506720"/>
        <s v="ORD506971"/>
        <s v="ORD504375"/>
        <s v="ORD505654"/>
        <s v="ORD502728"/>
        <s v="ORD501827"/>
        <s v="ORD504834"/>
        <s v="ORD511274"/>
        <s v="ORD511231"/>
        <s v="ORD505093"/>
        <s v="ORD511083"/>
        <s v="ORD502532"/>
        <s v="ORD506546"/>
        <s v="ORD510509"/>
        <s v="ORD501689"/>
        <s v="ORD502053"/>
        <s v="ORD511362"/>
        <s v="ORD508735"/>
        <s v="ORD504007"/>
        <s v="ORD506931"/>
        <s v="ORD502915"/>
        <s v="ORD508891"/>
        <s v="ORD511642"/>
        <s v="ORD502617"/>
        <s v="ORD503894"/>
        <s v="ORD510626"/>
        <s v="ORD506116"/>
        <s v="ORD503283"/>
        <s v="ORD508926"/>
        <s v="ORD506075"/>
        <s v="ORD502588"/>
        <s v="ORD509120"/>
        <s v="ORD501660"/>
        <s v="ORD510193"/>
        <s v="ORD505354"/>
        <s v="ORD502475"/>
        <s v="ORD508224"/>
        <s v="ORD500074"/>
        <s v="ORD509876"/>
        <s v="ORD500689"/>
        <s v="ORD503581"/>
        <s v="ORD505026"/>
        <s v="ORD509353"/>
        <s v="ORD508778"/>
        <s v="ORD505522"/>
        <s v="ORD502137"/>
        <s v="ORD506885"/>
        <s v="ORD504355"/>
        <s v="ORD511204"/>
        <s v="ORD509717"/>
        <s v="ORD502613"/>
        <s v="ORD504113"/>
        <s v="ORD509020"/>
        <s v="ORD509576"/>
        <s v="ORD504207"/>
        <s v="ORD501726"/>
        <s v="ORD502815"/>
        <s v="ORD506576"/>
        <s v="ORD503177"/>
        <s v="ORD508504"/>
        <s v="ORD502310"/>
        <s v="ORD505120"/>
        <s v="ORD504785"/>
        <s v="ORD504508"/>
        <s v="ORD506405"/>
        <s v="ORD510846"/>
        <s v="ORD503069"/>
        <s v="ORD509538"/>
        <s v="ORD506632"/>
        <s v="ORD500272"/>
        <s v="ORD507377"/>
        <s v="ORD508399"/>
        <s v="ORD503123"/>
        <s v="ORD508123"/>
        <s v="ORD502822"/>
        <s v="ORD506187"/>
        <s v="ORD500588"/>
        <s v="ORD502272"/>
        <s v="ORD505969"/>
        <s v="ORD507880"/>
        <s v="ORD507978"/>
        <s v="ORD501500"/>
        <s v="ORD509392"/>
        <s v="ORD504579"/>
        <s v="ORD508480"/>
        <s v="ORD505871"/>
        <s v="ORD504911"/>
        <s v="ORD500422"/>
        <s v="ORD504779"/>
        <s v="ORD501749"/>
        <s v="ORD511963"/>
        <s v="ORD506251"/>
        <s v="ORD511506"/>
        <s v="ORD508820"/>
        <s v="ORD500141"/>
        <s v="ORD508063"/>
        <s v="ORD509807"/>
        <s v="ORD507961"/>
        <s v="ORD509535"/>
        <s v="ORD510136"/>
        <s v="ORD502173"/>
        <s v="ORD504932"/>
        <s v="ORD502451"/>
        <s v="ORD503963"/>
        <s v="ORD505965"/>
        <s v="ORD505100"/>
        <s v="ORD506238"/>
        <s v="ORD505794"/>
        <s v="ORD504975"/>
        <s v="ORD505471"/>
        <s v="ORD508617"/>
        <s v="ORD507038"/>
        <s v="ORD506357"/>
        <s v="ORD509181"/>
        <s v="ORD506087"/>
        <s v="ORD509983"/>
        <s v="ORD508403"/>
        <s v="ORD500808"/>
        <s v="ORD502344"/>
        <s v="ORD508115"/>
        <s v="ORD502190"/>
        <s v="ORD503925"/>
        <s v="ORD503529"/>
        <s v="ORD508104"/>
        <s v="ORD505666"/>
        <s v="ORD506012"/>
        <s v="ORD500125"/>
        <s v="ORD509113"/>
        <s v="ORD508572"/>
        <s v="ORD501385"/>
        <s v="ORD500983"/>
        <s v="ORD501377"/>
        <s v="ORD500601"/>
        <s v="ORD501890"/>
        <s v="ORD506388"/>
        <s v="ORD507686"/>
        <s v="ORD501603"/>
        <s v="ORD507534"/>
        <s v="ORD500216"/>
        <s v="ORD500806"/>
        <s v="ORD511501"/>
        <s v="ORD502340"/>
        <s v="ORD506459"/>
        <s v="ORD510674"/>
        <s v="ORD501523"/>
        <s v="ORD501403"/>
        <s v="ORD507199"/>
        <s v="ORD501724"/>
        <s v="ORD510639"/>
        <s v="ORD505113"/>
        <s v="ORD511843"/>
        <s v="ORD508204"/>
        <s v="ORD506906"/>
        <s v="ORD508700"/>
        <s v="ORD507293"/>
        <s v="ORD507161"/>
        <s v="ORD510613"/>
        <s v="ORD506819"/>
        <s v="ORD502842"/>
        <s v="ORD505453"/>
        <s v="ORD503571"/>
        <s v="ORD507773"/>
        <s v="ORD509509"/>
        <s v="ORD503741"/>
        <s v="ORD510916"/>
        <s v="ORD507494"/>
        <s v="ORD508011"/>
        <s v="ORD508861"/>
        <s v="ORD502939"/>
        <s v="ORD501794"/>
        <s v="ORD505289"/>
        <s v="ORD510585"/>
        <s v="ORD504354"/>
        <s v="ORD503399"/>
        <s v="ORD508049"/>
        <s v="ORD506461"/>
        <s v="ORD502070"/>
        <s v="ORD510731"/>
        <s v="ORD507263"/>
        <s v="ORD504640"/>
        <s v="ORD505368"/>
        <s v="ORD511588"/>
        <s v="ORD503824"/>
        <s v="ORD507645"/>
        <s v="ORD509266"/>
        <s v="ORD506082"/>
        <s v="ORD503640"/>
        <s v="ORD508458"/>
        <s v="ORD511366"/>
        <s v="ORD503937"/>
        <s v="ORD502476"/>
        <s v="ORD504790"/>
        <s v="ORD501539"/>
        <s v="ORD503061"/>
        <s v="ORD508210"/>
        <s v="ORD506107"/>
        <s v="ORD509466"/>
        <s v="ORD507007"/>
        <s v="ORD504650"/>
        <s v="ORD509681"/>
        <s v="ORD506065"/>
        <s v="ORD510648"/>
        <s v="ORD506562"/>
        <s v="ORD508462"/>
        <s v="ORD505615"/>
        <s v="ORD500265"/>
        <s v="ORD511693"/>
        <s v="ORD510474"/>
        <s v="ORD500527"/>
        <s v="ORD505407"/>
        <s v="ORD500498"/>
        <s v="ORD511912"/>
        <s v="ORD504012"/>
        <s v="ORD502767"/>
        <s v="ORD503118"/>
        <s v="ORD511058"/>
        <s v="ORD501368"/>
        <s v="ORD505736"/>
        <s v="ORD507597"/>
        <s v="ORD508337"/>
        <s v="ORD509607"/>
        <s v="ORD505183"/>
        <s v="ORD501459"/>
        <s v="ORD503907"/>
        <s v="ORD502592"/>
        <s v="ORD501425"/>
        <s v="ORD500563"/>
        <s v="ORD509344"/>
        <s v="ORD505053"/>
        <s v="ORD505263"/>
        <s v="ORD503057"/>
        <s v="ORD503757"/>
        <s v="ORD502205"/>
        <s v="ORD505373"/>
        <s v="ORD509267"/>
        <s v="ORD501301"/>
        <s v="ORD505207"/>
        <s v="ORD502692"/>
        <s v="ORD504153"/>
        <s v="ORD508137"/>
        <s v="ORD504572"/>
        <s v="ORD504883"/>
        <s v="ORD508517"/>
        <s v="ORD502331"/>
        <s v="ORD509490"/>
        <s v="ORD506444"/>
        <s v="ORD500478"/>
        <s v="ORD509817"/>
        <s v="ORD508309"/>
        <s v="ORD501193"/>
        <s v="ORD505781"/>
        <s v="ORD501619"/>
        <s v="ORD501004"/>
        <s v="ORD506894"/>
        <s v="ORD507920"/>
        <s v="ORD507015"/>
        <s v="ORD500674"/>
        <s v="ORD501841"/>
        <s v="ORD511575"/>
        <s v="ORD511651"/>
        <s v="ORD504683"/>
        <s v="ORD505786"/>
        <s v="ORD510408"/>
        <s v="ORD507790"/>
        <s v="ORD501845"/>
        <s v="ORD501260"/>
        <s v="ORD508968"/>
        <s v="ORD504544"/>
        <s v="ORD503949"/>
        <s v="ORD504035"/>
        <s v="ORD508174"/>
        <s v="ORD509277"/>
        <s v="ORD506078"/>
        <s v="ORD510667"/>
        <s v="ORD503813"/>
        <s v="ORD501122"/>
        <s v="ORD503697"/>
        <s v="ORD506636"/>
        <s v="ORD506047"/>
        <s v="ORD504209"/>
        <s v="ORD502745"/>
        <s v="ORD507723"/>
        <s v="ORD500984"/>
        <s v="ORD510055"/>
        <s v="ORD510466"/>
        <s v="ORD509832"/>
        <s v="ORD503334"/>
        <s v="ORD506128"/>
        <s v="ORD508023"/>
        <s v="ORD509611"/>
        <s v="ORD511011"/>
        <s v="ORD503833"/>
        <s v="ORD508482"/>
        <s v="ORD501939"/>
        <s v="ORD506988"/>
        <s v="ORD509418"/>
        <s v="ORD504783"/>
        <s v="ORD506903"/>
        <s v="ORD508418"/>
        <s v="ORD504923"/>
        <s v="ORD503860"/>
        <s v="ORD502526"/>
        <s v="ORD507965"/>
        <s v="ORD505266"/>
        <s v="ORD509049"/>
        <s v="ORD501632"/>
        <s v="ORD508186"/>
        <s v="ORD505447"/>
        <s v="ORD509171"/>
        <s v="ORD502048"/>
        <s v="ORD501461"/>
        <s v="ORD506935"/>
        <s v="ORD503330"/>
        <s v="ORD505458"/>
        <s v="ORD509096"/>
        <s v="ORD500224"/>
        <s v="ORD510739"/>
        <s v="ORD503147"/>
        <s v="ORD505121"/>
        <s v="ORD503701"/>
        <s v="ORD503182"/>
        <s v="ORD503274"/>
        <s v="ORD508653"/>
        <s v="ORD503847"/>
        <s v="ORD504454"/>
        <s v="ORD507817"/>
        <s v="ORD508000"/>
        <s v="ORD509028"/>
        <s v="ORD507582"/>
        <s v="ORD500685"/>
        <s v="ORD503522"/>
        <s v="ORD506214"/>
        <s v="ORD509021"/>
        <s v="ORD510554"/>
        <s v="ORD507270"/>
        <s v="ORD510358"/>
        <s v="ORD505951"/>
        <s v="ORD508738"/>
        <s v="ORD500850"/>
        <s v="ORD507917"/>
        <s v="ORD503162"/>
        <s v="ORD502674"/>
        <s v="ORD511305"/>
        <s v="ORD502902"/>
        <s v="ORD501030"/>
        <s v="ORD504268"/>
        <s v="ORD500577"/>
        <s v="ORD510766"/>
        <s v="ORD511492"/>
        <s v="ORD502954"/>
        <s v="ORD504521"/>
        <s v="ORD502249"/>
        <s v="ORD501702"/>
        <s v="ORD507693"/>
        <s v="ORD509940"/>
        <s v="ORD508274"/>
        <s v="ORD501800"/>
        <s v="ORD501052"/>
        <s v="ORD501895"/>
        <s v="ORD506963"/>
        <s v="ORD505609"/>
        <s v="ORD502738"/>
        <s v="ORD500376"/>
        <s v="ORD501442"/>
        <s v="ORD507069"/>
        <s v="ORD504531"/>
        <s v="ORD510022"/>
        <s v="ORD511986"/>
        <s v="ORD500657"/>
        <s v="ORD511207"/>
        <s v="ORD502620"/>
        <s v="ORD504987"/>
        <s v="ORD509866"/>
        <s v="ORD504027"/>
        <s v="ORD504845"/>
        <s v="ORD500306"/>
        <s v="ORD510853"/>
        <s v="ORD509361"/>
        <s v="ORD508119"/>
        <s v="ORD506506"/>
        <s v="ORD505712"/>
        <s v="ORD501492"/>
        <s v="ORD506054"/>
        <s v="ORD506559"/>
        <s v="ORD504676"/>
        <s v="ORD500219"/>
        <s v="ORD504984"/>
        <s v="ORD508768"/>
        <s v="ORD505140"/>
        <s v="ORD509874"/>
        <s v="ORD511510"/>
        <s v="ORD504205"/>
        <s v="ORD508251"/>
        <s v="ORD504161"/>
        <s v="ORD509002"/>
        <s v="ORD500322"/>
        <s v="ORD502406"/>
        <s v="ORD500549"/>
        <s v="ORD511634"/>
        <s v="ORD500819"/>
        <s v="ORD508828"/>
        <s v="ORD502741"/>
        <s v="ORD505494"/>
        <s v="ORD508603"/>
        <s v="ORD500925"/>
        <s v="ORD500894"/>
        <s v="ORD507035"/>
        <s v="ORD503508"/>
        <s v="ORD500777"/>
        <s v="ORD502342"/>
        <s v="ORD509853"/>
        <s v="ORD510831"/>
        <s v="ORD504168"/>
        <s v="ORD509325"/>
        <s v="ORD511176"/>
        <s v="ORD503686"/>
        <s v="ORD506381"/>
        <s v="ORD507997"/>
        <s v="ORD508900"/>
        <s v="ORD507660"/>
        <s v="ORD506933"/>
        <s v="ORD502850"/>
        <s v="ORD505303"/>
        <s v="ORD503590"/>
        <s v="ORD507455"/>
        <s v="ORD505409"/>
        <s v="ORD500210"/>
        <s v="ORD507906"/>
        <s v="ORD504141"/>
        <s v="ORD508841"/>
        <s v="ORD511700"/>
        <s v="ORD504991"/>
        <s v="ORD507872"/>
        <s v="ORD507013"/>
        <s v="ORD506040"/>
        <s v="ORD501672"/>
        <s v="ORD506470"/>
        <s v="ORD506490"/>
        <s v="ORD504929"/>
        <s v="ORD509109"/>
        <s v="ORD507426"/>
        <s v="ORD503455"/>
        <s v="ORD503492"/>
        <s v="ORD505244"/>
        <s v="ORD504391"/>
        <s v="ORD507934"/>
        <s v="ORD501728"/>
        <s v="ORD502345"/>
        <s v="ORD502721"/>
        <s v="ORD505720"/>
        <s v="ORD505760"/>
        <s v="ORD505365"/>
        <s v="ORD507185"/>
        <s v="ORD504668"/>
        <s v="ORD503729"/>
        <s v="ORD508824"/>
        <s v="ORD502102"/>
        <s v="ORD500083"/>
        <s v="ORD503989"/>
        <s v="ORD503413"/>
        <s v="ORD505035"/>
        <s v="ORD503998"/>
        <s v="ORD502812"/>
        <s v="ORD508239"/>
        <s v="ORD509111"/>
        <s v="ORD509967"/>
        <s v="ORD502171"/>
        <s v="ORD502544"/>
        <s v="ORD507324"/>
        <s v="ORD501786"/>
        <s v="ORD511431"/>
        <s v="ORD502665"/>
        <s v="ORD511093"/>
        <s v="ORD506027"/>
        <s v="ORD506558"/>
        <s v="ORD510864"/>
        <s v="ORD504119"/>
        <s v="ORD500825"/>
        <s v="ORD508611"/>
        <s v="ORD500839"/>
        <s v="ORD511184"/>
        <s v="ORD503436"/>
        <s v="ORD506581"/>
        <s v="ORD507942"/>
        <s v="ORD506854"/>
        <s v="ORD509824"/>
        <s v="ORD507398"/>
        <s v="ORD509165"/>
        <s v="ORD502609"/>
        <s v="ORD502635"/>
        <s v="ORD500483"/>
        <s v="ORD510336"/>
        <s v="ORD507155"/>
        <s v="ORD508280"/>
        <s v="ORD507044"/>
        <s v="ORD508221"/>
        <s v="ORD507876"/>
        <s v="ORD508732"/>
        <s v="ORD505772"/>
        <s v="ORD506180"/>
        <s v="ORD509833"/>
        <s v="ORD509896"/>
        <s v="ORD500284"/>
        <s v="ORD507281"/>
        <s v="ORD511712"/>
        <s v="ORD503862"/>
        <s v="ORD502172"/>
        <s v="ORD504216"/>
        <s v="ORD507928"/>
        <s v="ORD500762"/>
        <s v="ORD504059"/>
        <s v="ORD510247"/>
        <s v="ORD500872"/>
        <s v="ORD502968"/>
        <s v="ORD506565"/>
        <s v="ORD510437"/>
        <s v="ORD501687"/>
        <s v="ORD511482"/>
        <s v="ORD507567"/>
        <s v="ORD510149"/>
        <s v="ORD503355"/>
        <s v="ORD501742"/>
        <s v="ORD502469"/>
        <s v="ORD502084"/>
        <s v="ORD510088"/>
        <s v="ORD509839"/>
        <s v="ORD510924"/>
        <s v="ORD503036"/>
        <s v="ORD503335"/>
        <s v="ORD508523"/>
        <s v="ORD509243"/>
        <s v="ORD510430"/>
        <s v="ORD501697"/>
        <s v="ORD510250"/>
        <s v="ORD502887"/>
        <s v="ORD507450"/>
        <s v="ORD503010"/>
        <s v="ORD511736"/>
        <s v="ORD505138"/>
        <s v="ORD507557"/>
        <s v="ORD504826"/>
        <s v="ORD509587"/>
        <s v="ORD504964"/>
        <s v="ORD500258"/>
        <s v="ORD509357"/>
        <s v="ORD504898"/>
        <s v="ORD500271"/>
        <s v="ORD502853"/>
        <s v="ORD502372"/>
        <s v="ORD503187"/>
        <s v="ORD505147"/>
        <s v="ORD505554"/>
        <s v="ORD500433"/>
        <s v="ORD507588"/>
        <s v="ORD507882"/>
        <s v="ORD500928"/>
        <s v="ORD508266"/>
        <s v="ORD500406"/>
        <s v="ORD511166"/>
        <s v="ORD509879"/>
        <s v="ORD509702"/>
        <s v="ORD500608"/>
        <s v="ORD509074"/>
        <s v="ORD502649"/>
        <s v="ORD508727"/>
        <s v="ORD505747"/>
        <s v="ORD500656"/>
        <s v="ORD511073"/>
        <s v="ORD504198"/>
        <s v="ORD500195"/>
        <s v="ORD508728"/>
        <s v="ORD504648"/>
        <s v="ORD502017"/>
        <s v="ORD509806"/>
        <s v="ORD504889"/>
        <s v="ORD508060"/>
        <s v="ORD511849"/>
        <s v="ORD503145"/>
        <s v="ORD508070"/>
        <s v="ORD508161"/>
        <s v="ORD500350"/>
        <s v="ORD503562"/>
        <s v="ORD505286"/>
        <s v="ORD505377"/>
        <s v="ORD503812"/>
        <s v="ORD501382"/>
        <s v="ORD505294"/>
        <s v="ORD509722"/>
        <s v="ORD503694"/>
        <s v="ORD509813"/>
        <s v="ORD508209"/>
        <s v="ORD510927"/>
        <s v="ORD507388"/>
        <s v="ORD511604"/>
        <s v="ORD503153"/>
        <s v="ORD502473"/>
        <s v="ORD511224"/>
        <s v="ORD509260"/>
        <s v="ORD500970"/>
        <s v="ORD506220"/>
        <s v="ORD501179"/>
        <s v="ORD511045"/>
        <s v="ORD504325"/>
        <s v="ORD507663"/>
        <s v="ORD506340"/>
        <s v="ORD508645"/>
        <s v="ORD503400"/>
        <s v="ORD500968"/>
        <s v="ORD504143"/>
        <s v="ORD505930"/>
        <s v="ORD508562"/>
        <s v="ORD504180"/>
        <s v="ORD506897"/>
        <s v="ORD506323"/>
        <s v="ORD511418"/>
        <s v="ORD503073"/>
        <s v="ORD510210"/>
        <s v="ORD500090"/>
        <s v="ORD507447"/>
        <s v="ORD506612"/>
        <s v="ORD504470"/>
        <s v="ORD501448"/>
        <s v="ORD502865"/>
        <s v="ORD506496"/>
        <s v="ORD507507"/>
        <s v="ORD511503"/>
        <s v="ORD501137"/>
        <s v="ORD502176"/>
        <s v="ORD510638"/>
        <s v="ORD510635"/>
        <s v="ORD501920"/>
        <s v="ORD501014"/>
        <s v="ORD504034"/>
        <s v="ORD502025"/>
        <s v="ORD502134"/>
        <s v="ORD500031"/>
        <s v="ORD501470"/>
        <s v="ORD500723"/>
        <s v="ORD510835"/>
        <s v="ORD511323"/>
        <s v="ORD504542"/>
        <s v="ORD503724"/>
        <s v="ORD502452"/>
        <s v="ORD511668"/>
        <s v="ORD500544"/>
        <s v="ORD511167"/>
        <s v="ORD508606"/>
        <s v="ORD502496"/>
        <s v="ORD505985"/>
        <s v="ORD500032"/>
        <s v="ORD506049"/>
        <s v="ORD506765"/>
        <s v="ORD504424"/>
        <s v="ORD502487"/>
        <s v="ORD507936"/>
        <s v="ORD500717"/>
        <s v="ORD511196"/>
        <s v="ORD508019"/>
        <s v="ORD510192"/>
        <s v="ORD502997"/>
        <s v="ORD504892"/>
        <s v="ORD508553"/>
        <s v="ORD506303"/>
        <s v="ORD509351"/>
        <s v="ORD507816"/>
        <s v="ORD508390"/>
        <s v="ORD503595"/>
        <s v="ORD501727"/>
        <s v="ORD506527"/>
        <s v="ORD504931"/>
        <s v="ORD504214"/>
        <s v="ORD505663"/>
        <s v="ORD506689"/>
        <s v="ORD504495"/>
        <s v="ORD507058"/>
        <s v="ORD506342"/>
        <s v="ORD504563"/>
        <s v="ORD510404"/>
        <s v="ORD505558"/>
        <s v="ORD505498"/>
        <s v="ORD511953"/>
        <s v="ORD509991"/>
        <s v="ORD507464"/>
        <s v="ORD506543"/>
        <s v="ORD505945"/>
        <s v="ORD503915"/>
        <s v="ORD503537"/>
        <s v="ORD507740"/>
        <s v="ORD509480"/>
        <s v="ORD509709"/>
        <s v="ORD510145"/>
        <s v="ORD501384"/>
        <s v="ORD511540"/>
        <s v="ORD502971"/>
        <s v="ORD504028"/>
        <s v="ORD506481"/>
        <s v="ORD505310"/>
        <s v="ORD503021"/>
        <s v="ORD500623"/>
        <s v="ORD509739"/>
        <s v="ORD509640"/>
        <s v="ORD501187"/>
        <s v="ORD501966"/>
        <s v="ORD511267"/>
        <s v="ORD507431"/>
        <s v="ORD504244"/>
        <s v="ORD500328"/>
        <s v="ORD502106"/>
        <s v="ORD507403"/>
        <s v="ORD509110"/>
        <s v="ORD500402"/>
        <s v="ORD505981"/>
        <s v="ORD505578"/>
        <s v="ORD507925"/>
        <s v="ORD511438"/>
        <s v="ORD511191"/>
        <s v="ORD507555"/>
        <s v="ORD509255"/>
        <s v="ORD501656"/>
        <s v="ORD501451"/>
        <s v="ORD510546"/>
        <s v="ORD505688"/>
        <s v="ORD502895"/>
        <s v="ORD505923"/>
        <s v="ORD511872"/>
        <s v="ORD508259"/>
        <s v="ORD511032"/>
        <s v="ORD510439"/>
        <s v="ORD511163"/>
        <s v="ORD501748"/>
        <s v="ORD506411"/>
        <s v="ORD500581"/>
        <s v="ORD501065"/>
        <s v="ORD509704"/>
        <s v="ORD502759"/>
        <s v="ORD508635"/>
        <s v="ORD501636"/>
        <s v="ORD504552"/>
        <s v="ORD509754"/>
        <s v="ORD510722"/>
        <s v="ORD505230"/>
        <s v="ORD504300"/>
        <s v="ORD506717"/>
        <s v="ORD504124"/>
        <s v="ORD501562"/>
        <s v="ORD505557"/>
        <s v="ORD507280"/>
        <s v="ORD510106"/>
        <s v="ORD506956"/>
        <s v="ORD510602"/>
        <s v="ORD501057"/>
        <s v="ORD500761"/>
        <s v="ORD503775"/>
        <s v="ORD502327"/>
        <s v="ORD501986"/>
        <s v="ORD511530"/>
        <s v="ORD503042"/>
        <s v="ORD501335"/>
        <s v="ORD510050"/>
        <s v="ORD503586"/>
        <s v="ORD501185"/>
        <s v="ORD501381"/>
        <s v="ORD505071"/>
        <s v="ORD502639"/>
        <s v="ORD501691"/>
        <s v="ORD503406"/>
        <s v="ORD505818"/>
        <s v="ORD501751"/>
        <s v="ORD509474"/>
        <s v="ORD511527"/>
        <s v="ORD507243"/>
        <s v="ORD504363"/>
        <s v="ORD501933"/>
        <s v="ORD501713"/>
        <s v="ORD509175"/>
        <s v="ORD511477"/>
        <s v="ORD510279"/>
        <s v="ORD508761"/>
        <s v="ORD507611"/>
        <s v="ORD502569"/>
        <s v="ORD504564"/>
        <s v="ORD501419"/>
        <s v="ORD508284"/>
        <s v="ORD508905"/>
        <s v="ORD511690"/>
        <s v="ORD500229"/>
        <s v="ORD504255"/>
        <s v="ORD508360"/>
        <s v="ORD508234"/>
        <s v="ORD503278"/>
        <s v="ORD506283"/>
        <s v="ORD507537"/>
        <s v="ORD500327"/>
        <s v="ORD504438"/>
        <s v="ORD505096"/>
        <s v="ORD502141"/>
        <s v="ORD501611"/>
        <s v="ORD510075"/>
        <s v="ORD510904"/>
        <s v="ORD503194"/>
        <s v="ORD506479"/>
        <s v="ORD501926"/>
        <s v="ORD504777"/>
        <s v="ORD500885"/>
        <s v="ORD505177"/>
        <s v="ORD511480"/>
        <s v="ORD505003"/>
        <s v="ORD508549"/>
        <s v="ORD511421"/>
        <s v="ORD505130"/>
        <s v="ORD507886"/>
        <s v="ORD506209"/>
        <s v="ORD509003"/>
        <s v="ORD505843"/>
        <s v="ORD509471"/>
        <s v="ORD502737"/>
        <s v="ORD503465"/>
        <s v="ORD511308"/>
        <s v="ORD510386"/>
        <s v="ORD511403"/>
        <s v="ORD502065"/>
        <s v="ORD504313"/>
        <s v="ORD509430"/>
        <s v="ORD511671"/>
        <s v="ORD505917"/>
        <s v="ORD507620"/>
        <s v="ORD510915"/>
        <s v="ORD502472"/>
        <s v="ORD510918"/>
        <s v="ORD506507"/>
        <s v="ORD501628"/>
        <s v="ORD503491"/>
        <s v="ORD501612"/>
        <s v="ORD501024"/>
        <s v="ORD504742"/>
        <s v="ORD505865"/>
        <s v="ORD509917"/>
        <s v="ORD507608"/>
        <s v="ORD506729"/>
        <s v="ORD502273"/>
        <s v="ORD503699"/>
        <s v="ORD511154"/>
        <s v="ORD500058"/>
        <s v="ORD503289"/>
        <s v="ORD503215"/>
        <s v="ORD504636"/>
        <s v="ORD500179"/>
        <s v="ORD508665"/>
        <s v="ORD500206"/>
        <s v="ORD510305"/>
        <s v="ORD503152"/>
        <s v="ORD506919"/>
        <s v="ORD507291"/>
        <s v="ORD509273"/>
        <s v="ORD511206"/>
        <s v="ORD511775"/>
        <s v="ORD510163"/>
        <s v="ORD500589"/>
        <s v="ORD506322"/>
        <s v="ORD503696"/>
        <s v="ORD509064"/>
        <s v="ORD506443"/>
        <s v="ORD506979"/>
        <s v="ORD504569"/>
        <s v="ORD508853"/>
        <s v="ORD511533"/>
        <s v="ORD503525"/>
        <s v="ORD511846"/>
        <s v="ORD509257"/>
        <s v="ORD505659"/>
        <s v="ORD511607"/>
        <s v="ORD509978"/>
        <s v="ORD504601"/>
        <s v="ORD504410"/>
        <s v="ORD501292"/>
        <s v="ORD503333"/>
        <s v="ORD503387"/>
        <s v="ORD505627"/>
        <s v="ORD500496"/>
        <s v="ORD501553"/>
        <s v="ORD502558"/>
        <s v="ORD510085"/>
        <s v="ORD506171"/>
        <s v="ORD506892"/>
        <s v="ORD509481"/>
        <s v="ORD500508"/>
        <s v="ORD510732"/>
        <s v="ORD502950"/>
        <s v="ORD504813"/>
        <s v="ORD508701"/>
        <s v="ORD503879"/>
        <s v="ORD500811"/>
        <s v="ORD500946"/>
        <s v="ORD505508"/>
        <s v="ORD510066"/>
        <s v="ORD503754"/>
        <s v="ORD503494"/>
        <s v="ORD508858"/>
        <s v="ORD505116"/>
        <s v="ORD507219"/>
        <s v="ORD509040"/>
        <s v="ORD505653"/>
        <s v="ORD502579"/>
        <s v="ORD507682"/>
        <s v="ORD510516"/>
        <s v="ORD501114"/>
        <s v="ORD506152"/>
        <s v="ORD500676"/>
        <s v="ORD506419"/>
        <s v="ORD505727"/>
        <s v="ORD500876"/>
        <s v="ORD502807"/>
        <s v="ORD504078"/>
        <s v="ORD509764"/>
        <s v="ORD506349"/>
        <s v="ORD510132"/>
        <s v="ORD510906"/>
        <s v="ORD505208"/>
        <s v="ORD511795"/>
        <s v="ORD502782"/>
        <s v="ORD502341"/>
        <s v="ORD509467"/>
        <s v="ORD503652"/>
        <s v="ORD500193"/>
        <s v="ORD504712"/>
        <s v="ORD510641"/>
        <s v="ORD510314"/>
        <s v="ORD502669"/>
        <s v="ORD507004"/>
        <s v="ORD508511"/>
        <s v="ORD505515"/>
        <s v="ORD509157"/>
        <s v="ORD503336"/>
        <s v="ORD500975"/>
        <s v="ORD507369"/>
        <s v="ORD511734"/>
        <s v="ORD503528"/>
        <s v="ORD511284"/>
        <s v="ORD508808"/>
        <s v="ORD509814"/>
        <s v="ORD501770"/>
        <s v="ORD507433"/>
        <s v="ORD501957"/>
        <s v="ORD501424"/>
        <s v="ORD510721"/>
        <s v="ORD505913"/>
        <s v="ORD507421"/>
        <s v="ORD504415"/>
        <s v="ORD506642"/>
        <s v="ORD507154"/>
        <s v="ORD510522"/>
        <s v="ORD504248"/>
        <s v="ORD506918"/>
        <s v="ORD500236"/>
        <s v="ORD507459"/>
        <s v="ORD507809"/>
        <s v="ORD505732"/>
        <s v="ORD501659"/>
        <s v="ORD508930"/>
        <s v="ORD506640"/>
        <s v="ORD502700"/>
        <s v="ORD511904"/>
        <s v="ORD508367"/>
        <s v="ORD501892"/>
        <s v="ORD509000"/>
        <s v="ORD511251"/>
        <s v="ORD503702"/>
        <s v="ORD509184"/>
        <s v="ORD507927"/>
        <s v="ORD507911"/>
        <s v="ORD510077"/>
        <s v="ORD506364"/>
        <s v="ORD501482"/>
        <s v="ORD503244"/>
        <s v="ORD510689"/>
        <s v="ORD504824"/>
        <s v="ORD511644"/>
        <s v="ORD501701"/>
        <s v="ORD504914"/>
        <s v="ORD510770"/>
        <s v="ORD502232"/>
        <s v="ORD505258"/>
        <s v="ORD510064"/>
        <s v="ORD511552"/>
        <s v="ORD501317"/>
        <s v="ORD500139"/>
        <s v="ORD503340"/>
        <s v="ORD504523"/>
        <s v="ORD511487"/>
        <s v="ORD501867"/>
        <s v="ORD504029"/>
        <s v="ORD507622"/>
        <s v="ORD507592"/>
        <s v="ORD505119"/>
        <s v="ORD508652"/>
        <s v="ORD509558"/>
        <s v="ORD509306"/>
        <s v="ORD503948"/>
        <s v="ORD501129"/>
        <s v="ORD504287"/>
        <s v="ORD508129"/>
        <s v="ORD506060"/>
        <s v="ORD502819"/>
        <s v="ORD502835"/>
        <s v="ORD510607"/>
        <s v="ORD503082"/>
        <s v="ORD511243"/>
        <s v="ORD501488"/>
        <s v="ORD501801"/>
        <s v="ORD507664"/>
        <s v="ORD509294"/>
        <s v="ORD509550"/>
        <s v="ORD507490"/>
        <s v="ORD500823"/>
        <s v="ORD501861"/>
        <s v="ORD503747"/>
        <s v="ORD500500"/>
        <s v="ORD509646"/>
        <s v="ORD511335"/>
        <s v="ORD511244"/>
        <s v="ORD509760"/>
        <s v="ORD502965"/>
        <s v="ORD502449"/>
        <s v="ORD502161"/>
        <s v="ORD500501"/>
        <s v="ORD503306"/>
        <s v="ORD510281"/>
        <s v="ORD501275"/>
        <s v="ORD508842"/>
        <s v="ORD505652"/>
        <s v="ORD506884"/>
        <s v="ORD506830"/>
        <s v="ORD503463"/>
        <s v="ORD502854"/>
        <s v="ORD500835"/>
        <s v="ORD500470"/>
        <s v="ORD505915"/>
        <s v="ORD508265"/>
        <s v="ORD501618"/>
        <s v="ORD504863"/>
        <s v="ORD506998"/>
        <s v="ORD508455"/>
        <s v="ORD510544"/>
        <s v="ORD510489"/>
        <s v="ORD510572"/>
        <s v="ORD503926"/>
        <s v="ORD503548"/>
        <s v="ORD502016"/>
        <s v="ORD502113"/>
        <s v="ORD511777"/>
        <s v="ORD508473"/>
        <s v="ORD503784"/>
        <s v="ORD508142"/>
        <s v="ORD508460"/>
        <s v="ORD504005"/>
        <s v="ORD500077"/>
        <s v="ORD509006"/>
        <s v="ORD509428"/>
        <s v="ORD502777"/>
        <s v="ORD501922"/>
        <s v="ORD506201"/>
        <s v="ORD504082"/>
        <s v="ORD503149"/>
        <s v="ORD502023"/>
        <s v="ORD511229"/>
        <s v="ORD509320"/>
        <s v="ORD500401"/>
        <s v="ORD508013"/>
        <s v="ORD500291"/>
        <s v="ORD508845"/>
        <s v="ORD500155"/>
        <s v="ORD500769"/>
        <s v="ORD508507"/>
        <s v="ORD502115"/>
        <s v="ORD511559"/>
        <s v="ORD505875"/>
        <s v="ORD511922"/>
        <s v="ORD504994"/>
        <s v="ORD504332"/>
        <s v="ORD500896"/>
        <s v="ORD509786"/>
        <s v="ORD506594"/>
        <s v="ORD500146"/>
        <s v="ORD504623"/>
        <s v="ORD503230"/>
        <s v="ORD510429"/>
        <s v="ORD503704"/>
        <s v="ORD510827"/>
        <s v="ORD505971"/>
        <s v="ORD510352"/>
        <s v="ORD506725"/>
        <s v="ORD501640"/>
        <s v="ORD506602"/>
        <s v="ORD500757"/>
        <s v="ORD503659"/>
        <s v="ORD510656"/>
        <s v="ORD511009"/>
        <s v="ORD508739"/>
        <s v="ORD510266"/>
        <s v="ORD507133"/>
        <s v="ORD503629"/>
        <s v="ORD500668"/>
        <s v="ORD510692"/>
        <s v="ORD508980"/>
        <s v="ORD504747"/>
        <s v="ORD500136"/>
        <s v="ORD506513"/>
        <s v="ORD508886"/>
        <s v="ORD503367"/>
        <s v="ORD509168"/>
        <s v="ORD501504"/>
        <s v="ORD505107"/>
        <s v="ORD500152"/>
        <s v="ORD502192"/>
        <s v="ORD506429"/>
        <s v="ORD510577"/>
        <s v="ORD506099"/>
        <s v="ORD506590"/>
        <s v="ORD507346"/>
        <s v="ORD503257"/>
        <s v="ORD510997"/>
        <s v="ORD500558"/>
        <s v="ORD509769"/>
        <s v="ORD509047"/>
        <s v="ORD507292"/>
        <s v="ORD505959"/>
        <s v="ORD508661"/>
        <s v="ORD500503"/>
        <s v="ORD511320"/>
        <s v="ORD501495"/>
        <s v="ORD511150"/>
        <s v="ORD508260"/>
        <s v="ORD510413"/>
        <s v="ORD501356"/>
        <s v="ORD506476"/>
        <s v="ORD503671"/>
        <s v="ORD511117"/>
        <s v="ORD502735"/>
        <s v="ORD504467"/>
        <s v="ORD500085"/>
        <s v="ORD503897"/>
        <s v="ORD508027"/>
        <s v="ORD509694"/>
        <s v="ORD501044"/>
        <s v="ORD500446"/>
        <s v="ORD503138"/>
        <s v="ORD511576"/>
        <s v="ORD503395"/>
        <s v="ORD505812"/>
        <s v="ORD504234"/>
        <s v="ORD502679"/>
        <s v="ORD510887"/>
        <s v="ORD507138"/>
        <s v="ORD507136"/>
        <s v="ORD503835"/>
        <s v="ORD511686"/>
        <s v="ORD504795"/>
        <s v="ORD511169"/>
        <s v="ORD509398"/>
        <s v="ORD510491"/>
        <s v="ORD504500"/>
        <s v="ORD506123"/>
        <s v="ORD509845"/>
        <s v="ORD505249"/>
        <s v="ORD505014"/>
        <s v="ORD501959"/>
        <s v="ORD502886"/>
        <s v="ORD509901"/>
        <s v="ORD507698"/>
        <s v="ORD509749"/>
        <s v="ORD505360"/>
        <s v="ORD504934"/>
        <s v="ORD506926"/>
        <s v="ORD501012"/>
        <s v="ORD500971"/>
        <s v="ORD510007"/>
        <s v="ORD508915"/>
        <s v="ORD508806"/>
        <s v="ORD501605"/>
        <s v="ORD505714"/>
        <s v="ORD500533"/>
        <s v="ORD501507"/>
        <s v="ORD506383"/>
        <s v="ORD502356"/>
        <s v="ORD511137"/>
        <s v="ORD509604"/>
        <s v="ORD501055"/>
        <s v="ORD505338"/>
        <s v="ORD507500"/>
        <s v="ORD506898"/>
        <s v="ORD508693"/>
        <s v="ORD502921"/>
        <s v="ORD501124"/>
        <s v="ORD511653"/>
        <s v="ORD503317"/>
        <s v="ORD507383"/>
        <s v="ORD502260"/>
        <s v="ORD510499"/>
        <s v="ORD511189"/>
        <s v="ORD510774"/>
        <s v="ORD507671"/>
        <s v="ORD504418"/>
        <s v="ORD511665"/>
        <s v="ORD502448"/>
        <s v="ORD510127"/>
        <s v="ORD510227"/>
        <s v="ORD502775"/>
        <s v="ORD500710"/>
        <s v="ORD500450"/>
        <s v="ORD509925"/>
        <s v="ORD504765"/>
        <s v="ORD505282"/>
        <s v="ORD501434"/>
        <s v="ORD511380"/>
        <s v="ORD504075"/>
        <s v="ORD510852"/>
        <s v="ORD510296"/>
        <s v="ORD507763"/>
        <s v="ORD503665"/>
        <s v="ORD504176"/>
        <s v="ORD507027"/>
        <s v="ORD505114"/>
        <s v="ORD511090"/>
        <s v="ORD506145"/>
        <s v="ORD511730"/>
        <s v="ORD500010"/>
        <s v="ORD507683"/>
        <s v="ORD511664"/>
        <s v="ORD504830"/>
        <s v="ORD508120"/>
        <s v="ORD507602"/>
        <s v="ORD508966"/>
        <s v="ORD501255"/>
        <s v="ORD506618"/>
        <s v="ORD507875"/>
        <s v="ORD500148"/>
        <s v="ORD508513"/>
        <s v="ORD501880"/>
        <s v="ORD501374"/>
        <s v="ORD506139"/>
        <s v="ORD502255"/>
        <s v="ORD507444"/>
        <s v="ORD506041"/>
        <s v="ORD501954"/>
        <s v="ORD509880"/>
        <s v="ORD509975"/>
        <s v="ORD509016"/>
        <s v="ORD509565"/>
        <s v="ORD511357"/>
        <s v="ORD507619"/>
        <s v="ORD509470"/>
        <s v="ORD502535"/>
        <s v="ORD500879"/>
        <s v="ORD510444"/>
        <s v="ORD508872"/>
        <s v="ORD504958"/>
        <s v="ORD508912"/>
        <s v="ORD502833"/>
        <s v="ORD501706"/>
        <s v="ORD511781"/>
        <s v="ORD506287"/>
        <s v="ORD501291"/>
        <s v="ORD511974"/>
        <s v="ORD505060"/>
        <s v="ORD504016"/>
        <s v="ORD510045"/>
        <s v="ORD509688"/>
        <s v="ORD509985"/>
        <s v="ORD504310"/>
        <s v="ORD510310"/>
        <s v="ORD511772"/>
        <s v="ORD500644"/>
        <s v="ORD511695"/>
        <s v="ORD505200"/>
        <s v="ORD509044"/>
        <s v="ORD501620"/>
        <s v="ORD507076"/>
        <s v="ORD501717"/>
        <s v="ORD509177"/>
        <s v="ORD506714"/>
        <s v="ORD511209"/>
        <s v="ORD500135"/>
        <s v="ORD501391"/>
        <s v="ORD508468"/>
        <s v="ORD504720"/>
        <s v="ORD506552"/>
        <s v="ORD506004"/>
        <s v="ORD504832"/>
        <s v="ORD500383"/>
        <s v="ORD508766"/>
        <s v="ORD506645"/>
        <s v="ORD503676"/>
        <s v="ORD506675"/>
        <s v="ORD511863"/>
        <s v="ORD500150"/>
        <s v="ORD500961"/>
        <s v="ORD500565"/>
        <s v="ORD503790"/>
        <s v="ORD508443"/>
        <s v="ORD505383"/>
        <s v="ORD507386"/>
        <s v="ORD502148"/>
        <s v="ORD501116"/>
        <s v="ORD504501"/>
        <s v="ORD502407"/>
        <s v="ORD508340"/>
        <s v="ORD508877"/>
        <s v="ORD505031"/>
        <s v="ORD505364"/>
        <s v="ORD511026"/>
        <s v="ORD510570"/>
        <s v="ORD501821"/>
        <s v="ORD501637"/>
        <s v="ORD509888"/>
        <s v="ORD508269"/>
        <s v="ORD503639"/>
        <s v="ORD510258"/>
        <s v="ORD507323"/>
        <s v="ORD507097"/>
        <s v="ORD511473"/>
        <s v="ORD504003"/>
        <s v="ORD504762"/>
        <s v="ORD504191"/>
        <s v="ORD504698"/>
        <s v="ORD506112"/>
        <s v="ORD503682"/>
        <s v="ORD503176"/>
        <s v="ORD503773"/>
        <s v="ORD505011"/>
        <s v="ORD507406"/>
        <s v="ORD503255"/>
        <s v="ORD511144"/>
        <s v="ORD504810"/>
        <s v="ORD507276"/>
        <s v="ORD504471"/>
        <s v="ORD500614"/>
        <s v="ORD500289"/>
        <s v="ORD509313"/>
        <s v="ORD507946"/>
        <s v="ORD508638"/>
        <s v="ORD500202"/>
        <s v="ORD502274"/>
        <s v="ORD504389"/>
        <s v="ORD511129"/>
        <s v="ORD506458"/>
        <s v="ORD510621"/>
        <s v="ORD502287"/>
        <s v="ORD505662"/>
        <s v="ORD511161"/>
        <s v="ORD509744"/>
        <s v="ORD508226"/>
        <s v="ORD501919"/>
        <s v="ORD509072"/>
        <s v="ORD506155"/>
        <s v="ORD509615"/>
        <s v="ORD505698"/>
        <s v="ORD511623"/>
        <s v="ORD501814"/>
        <s v="ORD505976"/>
        <s v="ORD506759"/>
        <s v="ORD502995"/>
        <s v="ORD510805"/>
        <s v="ORD506096"/>
        <s v="ORD504228"/>
        <s v="ORD505796"/>
        <s v="ORD509898"/>
        <s v="ORD505832"/>
        <s v="ORD510649"/>
        <s v="ORD501214"/>
        <s v="ORD511696"/>
        <s v="ORD502753"/>
        <s v="ORD503796"/>
        <s v="ORD507430"/>
        <s v="ORD504942"/>
        <s v="ORD508846"/>
        <s v="ORD506746"/>
        <s v="ORD506222"/>
        <s v="ORD503044"/>
        <s v="ORD506095"/>
        <s v="ORD511156"/>
        <s v="ORD505410"/>
        <s v="ORD508889"/>
        <s v="ORD510140"/>
        <s v="ORD506056"/>
        <s v="ORD506694"/>
        <s v="ORD510236"/>
        <s v="ORD500045"/>
        <s v="ORD509534"/>
        <s v="ORD503105"/>
        <s v="ORD503148"/>
        <s v="ORD510836"/>
        <s v="ORD504718"/>
        <s v="ORD509329"/>
        <s v="ORD502806"/>
        <s v="ORD501588"/>
        <s v="ORD505779"/>
        <s v="ORD502389"/>
        <s v="ORD500976"/>
        <s v="ORD509579"/>
        <s v="ORD500295"/>
        <s v="ORD506223"/>
        <s v="ORD504965"/>
        <s v="ORD511094"/>
        <s v="ORD503622"/>
        <s v="ORD511857"/>
        <s v="ORD504122"/>
        <s v="ORD500712"/>
        <s v="ORD506711"/>
        <s v="ORD510679"/>
        <s v="ORD509303"/>
        <s v="ORD509314"/>
        <s v="ORD502810"/>
        <s v="ORD511852"/>
        <s v="ORD510942"/>
        <s v="ORD509166"/>
        <s v="ORD502583"/>
        <s v="ORD511363"/>
        <s v="ORD505062"/>
        <s v="ORD503560"/>
        <s v="ORD502215"/>
        <s v="ORD506033"/>
        <s v="ORD506582"/>
        <s v="ORD506969"/>
        <s v="ORD500473"/>
        <s v="ORD500151"/>
        <s v="ORD509137"/>
        <s v="ORD503946"/>
        <s v="ORD504297"/>
        <s v="ORD505571"/>
        <s v="ORD501221"/>
        <s v="ORD504333"/>
        <s v="ORD500042"/>
        <s v="ORD504634"/>
        <s v="ORD506445"/>
        <s v="ORD504186"/>
        <s v="ORD509581"/>
        <s v="ORD500154"/>
        <s v="ORD506707"/>
        <s v="ORD508811"/>
        <s v="ORD500818"/>
        <s v="ORD504021"/>
        <s v="ORD505280"/>
        <s v="ORD502465"/>
        <s v="ORD501056"/>
        <s v="ORD508319"/>
        <s v="ORD507402"/>
        <s v="ORD507390"/>
        <s v="ORD503070"/>
        <s v="ORD510807"/>
        <s v="ORD500178"/>
        <s v="ORD504083"/>
        <s v="ORD500379"/>
        <s v="ORD504794"/>
        <s v="ORD510362"/>
        <s v="ORD509877"/>
        <s v="ORD509999"/>
        <s v="ORD507499"/>
        <s v="ORD502837"/>
        <s v="ORD503558"/>
        <s v="ORD505620"/>
        <s v="ORD506131"/>
        <s v="ORD508600"/>
        <s v="ORD505900"/>
        <s v="ORD502446"/>
        <s v="ORD501721"/>
        <s v="ORD510957"/>
        <s v="ORD508807"/>
        <s v="ORD511784"/>
        <s v="ORD506080"/>
        <s v="ORD500926"/>
        <s v="ORD502263"/>
        <s v="ORD500732"/>
        <s v="ORD504088"/>
        <s v="ORD506290"/>
        <s v="ORD502208"/>
        <s v="ORD501953"/>
        <s v="ORD510557"/>
        <s v="ORD502563"/>
        <s v="ORD507159"/>
        <s v="ORD507662"/>
        <s v="ORD511722"/>
        <s v="ORD511541"/>
        <s v="ORD502294"/>
        <s v="ORD509530"/>
        <s v="ORD505270"/>
        <s v="ORD509657"/>
        <s v="ORD502873"/>
        <s v="ORD502860"/>
        <s v="ORD509065"/>
        <s v="ORD505869"/>
        <s v="ORD508078"/>
        <s v="ORD509865"/>
        <s v="ORD510567"/>
        <s v="ORD500190"/>
        <s v="ORD504126"/>
        <s v="ORD508397"/>
        <s v="ORD508874"/>
        <s v="ORD501013"/>
        <s v="ORD510472"/>
        <s v="ORD506623"/>
        <s v="ORD511316"/>
        <s v="ORD509388"/>
        <s v="ORD506016"/>
        <s v="ORD511983"/>
        <s v="ORD506446"/>
        <s v="ORD500285"/>
        <s v="ORD507465"/>
        <s v="ORD511689"/>
        <s v="ORD511195"/>
        <s v="ORD504120"/>
        <s v="ORD510091"/>
        <s v="ORD508954"/>
        <s v="ORD505426"/>
        <s v="ORD511350"/>
        <s v="ORD508426"/>
        <s v="ORD501471"/>
        <s v="ORD504271"/>
        <s v="ORD508822"/>
        <s v="ORD509452"/>
        <s v="ORD508272"/>
        <s v="ORD504060"/>
        <s v="ORD505241"/>
        <s v="ORD500309"/>
        <s v="ORD506120"/>
        <s v="ORD503557"/>
        <s v="ORD506213"/>
        <s v="ORD506966"/>
        <s v="ORD507364"/>
        <s v="ORD506014"/>
        <s v="ORD504873"/>
        <s v="ORD504309"/>
        <s v="ORD504715"/>
        <s v="ORD507916"/>
        <s v="ORD505063"/>
        <s v="ORD503327"/>
        <s v="ORD508717"/>
        <s v="ORD509297"/>
        <s v="ORD501272"/>
        <s v="ORD508404"/>
        <s v="ORD502087"/>
        <s v="ORD509545"/>
        <s v="ORD511085"/>
        <s v="ORD502231"/>
        <s v="ORD500954"/>
        <s v="ORD508436"/>
        <s v="ORD503880"/>
        <s v="ORD504357"/>
        <s v="ORD511646"/>
        <s v="ORD507767"/>
        <s v="ORD507468"/>
        <s v="ORD509890"/>
        <s v="ORD502622"/>
        <s v="ORD508913"/>
        <s v="ORD510690"/>
        <s v="ORD509063"/>
        <s v="ORD508598"/>
        <s v="ORD500636"/>
        <s v="ORD502252"/>
        <s v="ORD500572"/>
        <s v="ORD508055"/>
        <s v="ORD503474"/>
        <s v="ORD508715"/>
        <s v="ORD508987"/>
        <s v="ORD505012"/>
        <s v="ORD500364"/>
        <s v="ORD500553"/>
        <s v="ORD503801"/>
        <s v="ORD502206"/>
        <s v="ORD505616"/>
        <s v="ORD510627"/>
        <s v="ORD506489"/>
        <s v="ORD502659"/>
        <s v="ORD506952"/>
        <s v="ORD506568"/>
        <s v="ORD508496"/>
        <s v="ORD502511"/>
        <s v="ORD503927"/>
        <s v="ORD506100"/>
        <s v="ORD511901"/>
        <s v="ORD507834"/>
        <s v="ORD501516"/>
        <s v="ORD503573"/>
        <s v="ORD510068"/>
        <s v="ORD505293"/>
        <s v="ORD500175"/>
        <s v="ORD501469"/>
        <s v="ORD505839"/>
        <s v="ORD508648"/>
        <s v="ORD511520"/>
        <s v="ORD508993"/>
        <s v="ORD504880"/>
        <s v="ORD507646"/>
        <s v="ORD507042"/>
        <s v="ORD511597"/>
        <s v="ORD509421"/>
        <s v="ORD501363"/>
        <s v="ORD509386"/>
        <s v="ORD503135"/>
        <s v="ORD508289"/>
        <s v="ORD510286"/>
        <s v="ORD507074"/>
        <s v="ORD510888"/>
        <s v="ORD509711"/>
        <s v="ORD504693"/>
        <s v="ORD501716"/>
        <s v="ORD506965"/>
        <s v="ORD502467"/>
        <s v="ORD511260"/>
        <s v="ORD500550"/>
        <s v="ORD509957"/>
        <s v="ORD505789"/>
        <s v="ORD503189"/>
        <s v="ORD502268"/>
        <s v="ORD509976"/>
        <s v="ORD510814"/>
        <s v="ORD510597"/>
        <s v="ORD503601"/>
        <s v="ORD511109"/>
        <s v="ORD507945"/>
        <s v="ORD510416"/>
        <s v="ORD511230"/>
        <s v="ORD505882"/>
        <s v="ORD503913"/>
        <s v="ORD503403"/>
        <s v="ORD509437"/>
        <s v="ORD501144"/>
        <s v="ORD511579"/>
        <s v="ORD510276"/>
        <s v="ORD509054"/>
        <s v="ORD511737"/>
        <s v="ORD511652"/>
        <s v="ORD504379"/>
        <s v="ORD509043"/>
        <s v="ORD503037"/>
        <s v="ORD504603"/>
        <s v="ORD501148"/>
        <s v="ORD510615"/>
        <s v="ORD510176"/>
        <s v="ORD505333"/>
        <s v="ORD500711"/>
        <s v="ORD510269"/>
        <s v="ORD506777"/>
        <s v="ORD500192"/>
        <s v="ORD511745"/>
        <s v="ORD502157"/>
        <s v="ORD508203"/>
        <s v="ORD505168"/>
        <s v="ORD502742"/>
        <s v="ORD505893"/>
        <s v="ORD508958"/>
        <s v="ORD504166"/>
        <s v="ORD510219"/>
        <s v="ORD500635"/>
        <s v="ORD508096"/>
        <s v="ORD507973"/>
        <s v="ORD511021"/>
        <s v="ORD510823"/>
        <s v="ORD502224"/>
        <s v="ORD501911"/>
        <s v="ORD510653"/>
        <s v="ORD502554"/>
        <s v="ORD508080"/>
        <s v="ORD507862"/>
        <s v="ORD505764"/>
        <s v="ORD506624"/>
        <s v="ORD500934"/>
        <s v="ORD511147"/>
        <s v="ORD509269"/>
        <s v="ORD508154"/>
        <s v="ORD500294"/>
        <s v="ORD504567"/>
        <s v="ORD508213"/>
        <s v="ORD504481"/>
        <s v="ORD503553"/>
        <s v="ORD506923"/>
        <s v="ORD501586"/>
        <s v="ORD509628"/>
        <s v="ORD502937"/>
        <s v="ORD511923"/>
        <s v="ORD502135"/>
        <s v="ORD504793"/>
        <s v="ORD509518"/>
        <s v="ORD505641"/>
        <s v="ORD500953"/>
        <s v="ORD506574"/>
        <s v="ORD508323"/>
        <s v="ORD508545"/>
        <s v="ORD508089"/>
        <s v="ORD507753"/>
        <s v="ORD506629"/>
        <s v="ORD509402"/>
        <s v="ORD508294"/>
        <s v="ORD507918"/>
        <s v="ORD501379"/>
        <s v="ORD508405"/>
        <s v="ORD505831"/>
        <s v="ORD508621"/>
        <s v="ORD510507"/>
        <s v="ORD505766"/>
        <s v="ORD510798"/>
        <s v="ORD504267"/>
        <s v="ORD508396"/>
        <s v="ORD508639"/>
        <s v="ORD510173"/>
        <s v="ORD501235"/>
        <s v="ORD508459"/>
        <s v="ORD503930"/>
        <s v="ORD500247"/>
        <s v="ORD511499"/>
        <s v="ORD508929"/>
        <s v="ORD501984"/>
        <s v="ORD508873"/>
        <s v="ORD510319"/>
        <s v="ORD510693"/>
        <s v="ORD501169"/>
        <s v="ORD502124"/>
        <s v="ORD510855"/>
        <s v="ORD509188"/>
        <s v="ORD506225"/>
        <s v="ORD508126"/>
        <s v="ORD506299"/>
        <s v="ORD505427"/>
        <s v="ORD501755"/>
        <s v="ORD502903"/>
        <s v="ORD503046"/>
        <s v="ORD510081"/>
        <s v="ORD503523"/>
        <s v="ORD507502"/>
        <s v="ORD508342"/>
        <s v="ORD504312"/>
        <s v="ORD505349"/>
        <s v="ORD500169"/>
        <s v="ORD504491"/>
        <s v="ORD503373"/>
        <s v="ORD508663"/>
        <s v="ORD505321"/>
        <s v="ORD507729"/>
        <s v="ORD502813"/>
        <s v="ORD507071"/>
        <s v="ORD500832"/>
        <s v="ORD503280"/>
        <s v="ORD509789"/>
        <s v="ORD500605"/>
        <s v="ORD504443"/>
        <s v="ORD509081"/>
        <s v="ORD510282"/>
        <s v="ORD511515"/>
        <s v="ORD509959"/>
        <s v="ORD502552"/>
        <s v="ORD501480"/>
        <s v="ORD505272"/>
        <s v="ORD508433"/>
        <s v="ORD506704"/>
        <s v="ORD508194"/>
        <s v="ORD501173"/>
        <s v="ORD503827"/>
        <s v="ORD509952"/>
        <s v="ORD511019"/>
        <s v="ORD510396"/>
        <s v="ORD508784"/>
        <s v="ORD507681"/>
        <s v="ORD509395"/>
        <s v="ORD508264"/>
        <s v="ORD509811"/>
        <s v="ORD511263"/>
        <s v="ORD503873"/>
        <s v="ORD508439"/>
        <s v="ORD506666"/>
        <s v="ORD511862"/>
        <s v="ORD504596"/>
        <s v="ORD501362"/>
        <s v="ORD510681"/>
        <s v="ORD503804"/>
        <s v="ORD506741"/>
        <s v="ORD505048"/>
        <s v="ORD508772"/>
        <s v="ORD510409"/>
        <s v="ORD502893"/>
        <s v="ORD503486"/>
        <s v="ORD508832"/>
        <s v="ORD504384"/>
        <s v="ORD511844"/>
        <s v="ORD508555"/>
        <s v="ORD505176"/>
        <s v="ORD508762"/>
        <s v="ORD500163"/>
        <s v="ORD501698"/>
        <s v="ORD501684"/>
        <s v="ORD510972"/>
        <s v="ORD503198"/>
        <s v="ORD500273"/>
        <s v="ORD506157"/>
        <s v="ORD502580"/>
        <s v="ORD508843"/>
        <s v="ORD510320"/>
        <s v="ORD511572"/>
        <s v="ORD508550"/>
        <s v="ORD508848"/>
        <s v="ORD502162"/>
        <s v="ORD502720"/>
        <s v="ORD509078"/>
        <s v="ORD511433"/>
        <s v="ORD510530"/>
        <s v="ORD510441"/>
        <s v="ORD509387"/>
        <s v="ORD510633"/>
        <s v="ORD510440"/>
        <s v="ORD503471"/>
        <s v="ORD508358"/>
        <s v="ORD505632"/>
        <s v="ORD500185"/>
        <s v="ORD501125"/>
        <s v="ORD501176"/>
        <s v="ORD500448"/>
        <s v="ORD506607"/>
        <s v="ORD503320"/>
        <s v="ORD502744"/>
        <s v="ORD502733"/>
        <s v="ORD504798"/>
        <s v="ORD510283"/>
        <s v="ORD511000"/>
        <s v="ORD501925"/>
        <s v="ORD500759"/>
        <s v="ORD508206"/>
        <s v="ORD500797"/>
        <s v="ORD504221"/>
        <s v="ORD510391"/>
        <s v="ORD508302"/>
        <s v="ORD509390"/>
        <s v="ORD506802"/>
        <s v="ORD506397"/>
        <s v="ORD504301"/>
        <s v="ORD508949"/>
        <s v="ORD509923"/>
        <s v="ORD506215"/>
        <s v="ORD507643"/>
        <s v="ORD507343"/>
        <s v="ORD500861"/>
        <s v="ORD509502"/>
        <s v="ORD506232"/>
        <s v="ORD507733"/>
        <s v="ORD501989"/>
        <s v="ORD511277"/>
        <s v="ORD501815"/>
        <s v="ORD508157"/>
        <s v="ORD502776"/>
        <s v="ORD506596"/>
        <s v="ORD503516"/>
        <s v="ORD509860"/>
        <s v="ORD506494"/>
        <s v="ORD504304"/>
        <s v="ORD506534"/>
        <s v="ORD500437"/>
        <s v="ORD508084"/>
        <s v="ORD507113"/>
        <s v="ORD505387"/>
        <s v="ORD506514"/>
        <s v="ORD508833"/>
        <s v="ORD503916"/>
        <s v="ORD507188"/>
        <s v="ORD500792"/>
        <s v="ORD504098"/>
        <s v="ORD500728"/>
        <s v="ORD509176"/>
        <s v="ORD502093"/>
        <s v="ORD506365"/>
        <s v="ORD507352"/>
        <s v="ORD501248"/>
        <s v="ORD502397"/>
        <s v="ORD510655"/>
        <s v="ORD503518"/>
        <s v="ORD503247"/>
        <s v="ORD504796"/>
        <s v="ORD506462"/>
        <s v="ORD503970"/>
        <s v="ORD500254"/>
        <s v="ORD501973"/>
        <s v="ORD510260"/>
        <s v="ORD507304"/>
        <s v="ORD506254"/>
        <s v="ORD504959"/>
        <s v="ORD510315"/>
        <s v="ORD510478"/>
        <s v="ORD507794"/>
        <s v="ORD510194"/>
        <s v="ORD511683"/>
        <s v="ORD507246"/>
        <s v="ORD510995"/>
        <s v="ORD503022"/>
        <s v="ORD505881"/>
        <s v="ORD502108"/>
        <s v="ORD503009"/>
        <s v="ORD504960"/>
        <s v="ORD504589"/>
        <s v="ORD511606"/>
        <s v="ORD504320"/>
        <s v="ORD511245"/>
        <s v="ORD508605"/>
        <s v="ORD507520"/>
        <s v="ORD507193"/>
        <s v="ORD503593"/>
        <s v="ORD510374"/>
        <s v="ORD508355"/>
        <s v="ORD505005"/>
        <s v="ORD501477"/>
        <s v="ORD507908"/>
        <s v="ORD511954"/>
        <s v="ORD503572"/>
        <s v="ORD508341"/>
        <s v="ORD511186"/>
        <s v="ORD510647"/>
        <s v="ORD509523"/>
        <s v="ORD504370"/>
        <s v="ORD511855"/>
        <s v="ORD506360"/>
        <s v="ORD509758"/>
        <s v="ORD509878"/>
        <s v="ORD505215"/>
        <s v="ORD503448"/>
        <s v="ORD506843"/>
        <s v="ORD507478"/>
        <s v="ORD507758"/>
        <s v="ORD500820"/>
        <s v="ORD502778"/>
        <s v="ORD508624"/>
        <s v="ORD502555"/>
        <s v="ORD503755"/>
        <s v="ORD511042"/>
        <s v="ORD501977"/>
        <s v="ORD502258"/>
        <s v="ORD506550"/>
        <s v="ORD502031"/>
        <s v="ORD506422"/>
        <s v="ORD511239"/>
        <s v="ORD509808"/>
        <s v="ORD506029"/>
        <s v="ORD508140"/>
        <s v="ORD505425"/>
        <s v="ORD501352"/>
        <s v="ORD501803"/>
        <s v="ORD511725"/>
        <s v="ORD501152"/>
        <s v="ORD500279"/>
        <s v="ORD503811"/>
        <s v="ORD511379"/>
        <s v="ORD504442"/>
        <s v="ORD506943"/>
        <s v="ORD510839"/>
        <s v="ORD501497"/>
        <s v="ORD509741"/>
        <s v="ORD500618"/>
        <s v="ORD505118"/>
        <s v="ORD505793"/>
        <s v="ORD501468"/>
        <s v="ORD504581"/>
        <s v="ORD503372"/>
        <s v="ORD507234"/>
        <s v="ORD508573"/>
        <s v="ORD501019"/>
        <s v="ORD511393"/>
        <s v="ORD505625"/>
        <s v="ORD506248"/>
        <s v="ORD504661"/>
        <s v="ORD502787"/>
        <s v="ORD503739"/>
        <s v="ORD500921"/>
        <s v="ORD505283"/>
        <s v="ORD500639"/>
        <s v="ORD506250"/>
        <s v="ORD504860"/>
        <s v="ORD502573"/>
        <s v="ORD501902"/>
        <s v="ORD509776"/>
        <s v="ORD502177"/>
        <s v="ORD509520"/>
        <s v="ORD501615"/>
        <s v="ORD500869"/>
        <s v="ORD507556"/>
        <s v="ORD504063"/>
        <s v="ORD500369"/>
        <s v="ORD509400"/>
        <s v="ORD504750"/>
        <s v="ORD506850"/>
        <s v="ORD504263"/>
        <s v="ORD503272"/>
        <s v="ORD506575"/>
        <s v="ORD502470"/>
        <s v="ORD504405"/>
        <s v="ORD509119"/>
        <s v="ORD511051"/>
        <s v="ORD502399"/>
        <s v="ORD504269"/>
        <s v="ORD510720"/>
        <s v="ORD506269"/>
        <s v="ORD503304"/>
        <s v="ORD507345"/>
        <s v="ORD500918"/>
        <s v="ORD509750"/>
        <s v="ORD504560"/>
        <s v="ORD506731"/>
        <s v="ORD511082"/>
        <s v="ORD506363"/>
        <s v="ORD500922"/>
        <s v="ORD511490"/>
        <s v="ORD502477"/>
        <s v="ORD502901"/>
        <s v="ORD508755"/>
        <s v="ORD502223"/>
        <s v="ORD508867"/>
        <s v="ORD502019"/>
        <s v="ORD502633"/>
        <s v="ORD503357"/>
        <s v="ORD506522"/>
        <s v="ORD500177"/>
        <s v="ORD503315"/>
        <s v="ORD509661"/>
        <s v="ORD506851"/>
        <s v="ORD501879"/>
        <s v="ORD500594"/>
        <s v="ORD510289"/>
        <s v="ORD500958"/>
        <s v="ORD511788"/>
        <s v="ORD506105"/>
        <s v="ORD506372"/>
        <s v="ORD505085"/>
        <s v="ORD511089"/>
        <s v="ORD501917"/>
        <s v="ORD505245"/>
        <s v="ORD504829"/>
        <s v="ORD500029"/>
        <s v="ORD500607"/>
        <s v="ORD504831"/>
        <s v="ORD511676"/>
        <s v="ORD506665"/>
        <s v="ORD503193"/>
        <s v="ORD511293"/>
        <s v="ORD502300"/>
        <s v="ORD507803"/>
        <s v="ORD505524"/>
        <s v="ORD509295"/>
        <s v="ORD504406"/>
        <s v="ORD511778"/>
        <s v="ORD500243"/>
        <s v="ORD506992"/>
        <s v="ORD502227"/>
        <s v="ORD502686"/>
        <s v="ORD511258"/>
        <s v="ORD510275"/>
        <s v="ORD509825"/>
        <s v="ORD505694"/>
        <s v="ORD509547"/>
        <s v="ORD506922"/>
        <s v="ORD500334"/>
        <s v="ORD501075"/>
        <s v="ORD511319"/>
        <s v="ORD508415"/>
        <s v="ORD505156"/>
        <s v="ORD510673"/>
        <s v="ORD502213"/>
        <s v="ORD501540"/>
        <s v="ORD500103"/>
        <s v="ORD505408"/>
        <s v="ORD509455"/>
        <s v="ORD510389"/>
        <s v="ORD507470"/>
        <s v="ORD510278"/>
        <s v="ORD511108"/>
        <s v="ORD503496"/>
        <s v="ORD504917"/>
        <s v="ORD508650"/>
        <s v="ORD503959"/>
        <s v="ORD505167"/>
        <s v="ORD509454"/>
        <s v="ORD510479"/>
        <s v="ORD504106"/>
        <s v="ORD503647"/>
        <s v="ORD509703"/>
        <s v="ORD503567"/>
        <s v="ORD500358"/>
        <s v="ORD504555"/>
        <s v="ORD501776"/>
        <s v="ORD510436"/>
        <s v="ORD503908"/>
        <s v="ORD511325"/>
        <s v="ORD501665"/>
        <s v="ORD504289"/>
        <s v="ORD507268"/>
        <s v="ORD511522"/>
        <s v="ORD508690"/>
        <s v="ORD510346"/>
        <s v="ORD508552"/>
        <s v="ORD501035"/>
        <s v="ORD502393"/>
        <s v="ORD508145"/>
        <s v="ORD510891"/>
        <s v="ORD504886"/>
        <s v="ORD501820"/>
        <s v="ORD500915"/>
        <s v="ORD501927"/>
        <s v="ORD506824"/>
        <s v="ORD511314"/>
        <s v="ORD503205"/>
        <s v="ORD511121"/>
        <s v="ORD502384"/>
        <s v="ORD509458"/>
        <s v="ORD508184"/>
        <s v="ORD500661"/>
        <s v="ORD510552"/>
        <s v="ORD504697"/>
        <s v="ORD503217"/>
        <s v="ORD509401"/>
        <s v="ORD502155"/>
        <s v="ORD507517"/>
        <s v="ORD506338"/>
        <s v="ORD508955"/>
        <s v="ORD501020"/>
        <s v="ORD503346"/>
        <s v="ORD503143"/>
        <s v="ORD510599"/>
        <s v="ORD504580"/>
        <s v="ORD506529"/>
        <s v="ORD502120"/>
        <s v="ORD506102"/>
        <s v="ORD505126"/>
        <s v="ORD503842"/>
        <s v="ORD501574"/>
        <s v="ORD506288"/>
        <s v="ORD511059"/>
        <s v="ORD507150"/>
        <s v="ORD500794"/>
        <s v="ORD507497"/>
        <s v="ORD508533"/>
        <s v="ORD505648"/>
        <s v="ORD507941"/>
        <s v="ORD505255"/>
        <s v="ORD507964"/>
        <s v="ORD504504"/>
        <s v="ORD511185"/>
        <s v="ORD510024"/>
        <s v="ORD505977"/>
        <s v="ORD510494"/>
        <s v="ORD503404"/>
        <s v="ORD500654"/>
        <s v="ORD510438"/>
        <s v="ORD509097"/>
        <s v="ORD506005"/>
        <s v="ORD505314"/>
        <s v="ORD505710"/>
        <s v="ORD505081"/>
        <s v="ORD509200"/>
        <s v="ORD511370"/>
        <s v="ORD511847"/>
        <s v="ORD507806"/>
        <s v="ORD500439"/>
        <s v="ORD510321"/>
        <s v="ORD502614"/>
        <s v="ORD511430"/>
        <s v="ORD503256"/>
        <s v="ORD502428"/>
        <s v="ORD503876"/>
        <s v="ORD505743"/>
        <s v="ORD504251"/>
        <s v="ORD503911"/>
        <s v="ORD507357"/>
        <s v="ORD509341"/>
        <s v="ORD506367"/>
        <s v="ORD507151"/>
        <s v="ORD500708"/>
        <s v="ORD506818"/>
        <s v="ORD507028"/>
        <s v="ORD500283"/>
        <s v="ORD511426"/>
        <s v="ORD502627"/>
        <s v="ORD506541"/>
        <s v="ORD507354"/>
        <s v="ORD507509"/>
        <s v="ORD506591"/>
        <s v="ORD502927"/>
        <s v="ORD506799"/>
        <s v="ORD507552"/>
        <s v="ORD508187"/>
        <s v="ORD504846"/>
        <s v="ORD511303"/>
        <s v="ORD503001"/>
        <s v="ORD510264"/>
        <s v="ORD510862"/>
        <s v="ORD508201"/>
        <s v="ORD504723"/>
        <s v="ORD505179"/>
        <s v="ORD511902"/>
        <s v="ORD510590"/>
        <s v="ORD503417"/>
        <s v="ORD502962"/>
        <s v="ORD509443"/>
        <s v="ORD505527"/>
        <s v="ORD506983"/>
        <s v="ORD501805"/>
        <s v="ORD507132"/>
        <s v="ORD506680"/>
        <s v="ORD503051"/>
        <s v="ORD509275"/>
        <s v="ORD503126"/>
        <s v="ORD508871"/>
        <s v="ORD504464"/>
        <s v="ORD502967"/>
        <s v="ORD500587"/>
        <s v="ORD504010"/>
        <s v="ORD504988"/>
        <s v="ORD510407"/>
        <s v="ORD501950"/>
        <s v="ORD510435"/>
        <s v="ORD507612"/>
        <s v="ORD508825"/>
        <s v="ORD504473"/>
        <s v="ORD507192"/>
        <s v="ORD507139"/>
        <s v="ORD500871"/>
        <s v="ORD509926"/>
        <s v="ORD503252"/>
        <s v="ORD502086"/>
        <s v="ORD511731"/>
        <s v="ORD508364"/>
        <s v="ORD502236"/>
        <s v="ORD505087"/>
        <s v="ORD505841"/>
        <s v="ORD511053"/>
        <s v="ORD507353"/>
        <s v="ORD500086"/>
        <s v="ORD510261"/>
        <s v="ORD504963"/>
        <s v="ORD506556"/>
        <s v="ORD508114"/>
        <s v="ORD501858"/>
        <s v="ORD501435"/>
        <s v="ORD502658"/>
        <s v="ORD511097"/>
        <s v="ORD509900"/>
        <s v="ORD510480"/>
        <s v="ORD501685"/>
        <s v="ORD504678"/>
        <s v="ORD500938"/>
        <s v="ORD505418"/>
        <s v="ORD509068"/>
        <s v="ORD508061"/>
        <s v="ORD506692"/>
        <s v="ORD511460"/>
        <s v="ORD508106"/>
        <s v="ORD504430"/>
        <s v="ORD506872"/>
        <s v="ORD511165"/>
        <s v="ORD507775"/>
        <s v="ORD509385"/>
        <s v="ORD509057"/>
        <s v="ORD507495"/>
        <s v="ORD507710"/>
        <s v="ORD509079"/>
        <s v="ORD507274"/>
        <s v="ORD510502"/>
        <s v="ORD501297"/>
        <s v="ORD505687"/>
        <s v="ORD505433"/>
        <s v="ORD501274"/>
        <s v="ORD509726"/>
        <s v="ORD508082"/>
        <s v="ORD510470"/>
        <s v="ORD506317"/>
        <s v="ORD505734"/>
        <s v="ORD503293"/>
        <s v="ORD507317"/>
        <s v="ORD504652"/>
        <s v="ORD506362"/>
        <s v="ORD507764"/>
        <s v="ORD502376"/>
        <s v="ORD507064"/>
        <s v="ORD500972"/>
        <s v="ORD510900"/>
        <s v="ORD508077"/>
        <s v="ORD502212"/>
        <s v="ORD503464"/>
        <s v="ORD503109"/>
        <s v="ORD502403"/>
        <s v="ORD503155"/>
        <s v="ORD502557"/>
        <s v="ORD507684"/>
        <s v="ORD511930"/>
        <s v="ORD505918"/>
        <s v="ORD509942"/>
        <s v="ORD510175"/>
        <s v="ORD510975"/>
        <s v="ORD511072"/>
        <s v="ORD507512"/>
        <s v="ORD500891"/>
        <s v="ORD502001"/>
        <s v="ORD510973"/>
        <s v="ORD502219"/>
        <s v="ORD501234"/>
        <s v="ORD508618"/>
        <s v="ORD500050"/>
        <s v="ORD504882"/>
        <s v="ORD501131"/>
        <s v="ORD504594"/>
        <s v="ORD500320"/>
        <s v="ORD506486"/>
        <s v="ORD505059"/>
        <s v="ORD505673"/>
        <s v="ORD509669"/>
        <s v="ORD503670"/>
        <s v="ORD511801"/>
        <s v="ORD509411"/>
        <s v="ORD511394"/>
        <s v="ORD502170"/>
        <s v="ORD501882"/>
        <s v="ORD508246"/>
        <s v="ORD511047"/>
        <s v="ORD510018"/>
        <s v="ORD508227"/>
        <s v="ORD511389"/>
        <s v="ORD505993"/>
        <s v="ORD510405"/>
        <s v="ORD510263"/>
        <s v="ORD504158"/>
        <s v="ORD503767"/>
        <s v="ORD507665"/>
        <s v="ORD507363"/>
        <s v="ORD506052"/>
        <s v="ORD510700"/>
        <s v="ORD502757"/>
        <s v="ORD504073"/>
        <s v="ORD501178"/>
        <s v="ORD509797"/>
        <s v="ORD501859"/>
        <s v="ORD504413"/>
        <s v="ORD502843"/>
        <s v="ORD509034"/>
        <s v="ORD507638"/>
        <s v="ORD505846"/>
        <s v="ORD509029"/>
        <s v="ORD508669"/>
        <s v="ORD501974"/>
        <s v="ORD509347"/>
        <s v="ORD500181"/>
        <s v="ORD504885"/>
        <s v="ORD501686"/>
        <s v="ORD505399"/>
        <s v="ORD502073"/>
        <s v="ORD501564"/>
        <s v="ORD509051"/>
        <s v="ORD504615"/>
        <s v="ORD509121"/>
        <s v="ORD509858"/>
        <s v="ORD500666"/>
        <s v="ORD506837"/>
        <s v="ORD504177"/>
        <s v="ORD509308"/>
        <s v="ORD507449"/>
        <s v="ORD504733"/>
        <s v="ORD507135"/>
        <s v="ORD506671"/>
        <s v="ORD502094"/>
        <s v="ORD501905"/>
        <s v="ORD502647"/>
        <s v="ORD510456"/>
        <s v="ORD510578"/>
        <s v="ORD504936"/>
        <s v="ORD500459"/>
        <s v="ORD508189"/>
        <s v="ORD500939"/>
        <s v="ORD511939"/>
        <s v="ORD510468"/>
        <s v="ORD507224"/>
        <s v="ORD505686"/>
        <s v="ORD511970"/>
        <s v="ORD505034"/>
        <s v="ORD507114"/>
        <s v="ORD502444"/>
        <s v="ORD510482"/>
        <s v="ORD503579"/>
        <s v="ORD500868"/>
        <s v="ORD504480"/>
        <s v="ORD501053"/>
        <s v="ORD511715"/>
        <s v="ORD508338"/>
        <s v="ORD503777"/>
        <s v="ORD501885"/>
        <s v="ORD504156"/>
        <s v="ORD506278"/>
        <s v="ORD509248"/>
        <s v="ORD505546"/>
        <s v="ORD500061"/>
        <s v="ORD506239"/>
        <s v="ORD510284"/>
        <s v="ORD503854"/>
        <s v="ORD503229"/>
        <s v="ORD504302"/>
        <s v="ORD508923"/>
        <s v="ORD508233"/>
        <s v="ORD506306"/>
        <s v="ORD506941"/>
        <s v="ORD504394"/>
        <s v="ORD501349"/>
        <s v="ORD504350"/>
        <s v="ORD501455"/>
        <s v="ORD503342"/>
        <s v="ORD507838"/>
        <s v="ORD511317"/>
        <s v="ORD508428"/>
        <s v="ORD507896"/>
        <s v="ORD501610"/>
        <s v="ORD507148"/>
        <s v="ORD507513"/>
        <s v="ORD507167"/>
        <s v="ORD504411"/>
        <s v="ORD511114"/>
        <s v="ORD500649"/>
        <s v="ORD505226"/>
        <s v="ORD500170"/>
        <s v="ORD509549"/>
        <s v="ORD501026"/>
        <s v="ORD502929"/>
        <s v="ORD510907"/>
        <s v="ORD511496"/>
        <s v="ORD505699"/>
        <s v="ORD509977"/>
        <s v="ORD502396"/>
        <s v="ORD509141"/>
        <s v="ORD510890"/>
        <s v="ORD509122"/>
        <s v="ORD506776"/>
        <s v="ORD510412"/>
        <s v="ORD507754"/>
        <s v="ORD500779"/>
        <s v="ORD509290"/>
        <s v="ORD508244"/>
        <s v="ORD508376"/>
        <s v="ORD511591"/>
        <s v="ORD511663"/>
        <s v="ORD509256"/>
        <s v="ORD506613"/>
        <s v="ORD505757"/>
        <s v="ORD503609"/>
        <s v="ORD502527"/>
        <s v="ORD501958"/>
        <s v="ORD505025"/>
        <s v="ORD505128"/>
        <s v="ORD501449"/>
        <s v="ORD506661"/>
        <s v="ORD511398"/>
        <s v="ORD502321"/>
        <s v="ORD505899"/>
        <s v="ORD503988"/>
        <s v="ORD503221"/>
        <s v="ORD508801"/>
        <s v="ORD509777"/>
        <s v="ORD508719"/>
        <s v="ORD511125"/>
        <s v="ORD501339"/>
        <s v="ORD502401"/>
        <s v="ORD504957"/>
        <s v="ORD501370"/>
        <s v="ORD507051"/>
        <s v="ORD507102"/>
        <s v="ORD508731"/>
        <s v="ORD508419"/>
        <s v="ORD502000"/>
        <s v="ORD502840"/>
        <s v="ORD511723"/>
        <s v="ORD507321"/>
        <s v="ORD509268"/>
        <s v="ORD506972"/>
        <s v="ORD503319"/>
        <s v="ORD501760"/>
        <s v="ORD508543"/>
        <s v="ORD511188"/>
        <s v="ORD504920"/>
        <s v="ORD506771"/>
        <s v="ORD504879"/>
        <s v="ORD511766"/>
        <s v="ORD506620"/>
        <s v="ORD503921"/>
        <s v="ORD511638"/>
        <s v="ORD507070"/>
        <s v="ORD508943"/>
        <s v="ORD509019"/>
        <s v="ORD509546"/>
        <s v="ORD501076"/>
        <s v="ORD505563"/>
        <s v="ORD509116"/>
        <s v="ORD511054"/>
        <s v="ORD509654"/>
        <s v="ORD511962"/>
        <s v="ORD508176"/>
        <s v="ORD501430"/>
        <s v="ORD501432"/>
        <s v="ORD511864"/>
        <s v="ORD508689"/>
        <s v="ORD509869"/>
        <s v="ORD505780"/>
        <s v="ORD505709"/>
        <s v="ORD504360"/>
        <s v="ORD505833"/>
        <s v="ORD503065"/>
        <s v="ORD505083"/>
        <s v="ORD506413"/>
        <s v="ORD502484"/>
        <s v="ORD504182"/>
        <s v="ORD510532"/>
        <s v="ORD511384"/>
        <s v="ORD501681"/>
        <s v="ORD501195"/>
        <s v="ORD501271"/>
        <s v="ORD508452"/>
        <s v="ORD511282"/>
        <s v="ORD503184"/>
        <s v="ORD505239"/>
        <s v="ORD507672"/>
        <s v="ORD508628"/>
        <s v="ORD509996"/>
        <s v="ORD511960"/>
        <s v="ORD506736"/>
        <s v="ORD505868"/>
        <s v="ORD501839"/>
        <s v="ORD505975"/>
        <s v="ORD501577"/>
        <s v="ORD503032"/>
        <s v="ORD505997"/>
        <s v="ORD511458"/>
        <s v="ORD510484"/>
        <s v="ORD506236"/>
        <s v="ORD506873"/>
        <s v="ORD510866"/>
        <s v="ORD508651"/>
        <s v="ORD511341"/>
        <s v="ORD507077"/>
        <s v="ORD507330"/>
        <s v="ORD507807"/>
        <s v="ORD504902"/>
        <s v="ORD501529"/>
        <s v="ORD503520"/>
        <s v="ORD501289"/>
        <s v="ORD509124"/>
        <s v="ORD511815"/>
        <s v="ORD503250"/>
        <s v="ORD510711"/>
        <s v="ORD503020"/>
        <s v="ORD508305"/>
        <s v="ORD508537"/>
        <s v="ORD500259"/>
        <s v="ORD503580"/>
        <s v="ORD510277"/>
        <s v="ORD508456"/>
        <s v="ORD504642"/>
        <s v="ORD511543"/>
        <s v="ORD500854"/>
        <s v="ORD509364"/>
        <s v="ORD511348"/>
        <s v="ORD507781"/>
        <s v="ORD505790"/>
        <s v="ORD500830"/>
        <s v="ORD502528"/>
        <s v="ORD510788"/>
        <s v="ORD507989"/>
        <s v="ORD504079"/>
        <s v="ORD504995"/>
        <s v="ORD507575"/>
        <s v="ORD511471"/>
        <s v="ORD502217"/>
        <s v="ORD511609"/>
        <s v="ORD509012"/>
        <s v="ORD506043"/>
        <s v="ORD501392"/>
        <s v="ORD509938"/>
        <s v="ORD508610"/>
        <s v="ORD507905"/>
        <s v="ORD511838"/>
        <s v="ORD506929"/>
        <s v="ORD507140"/>
        <s v="ORD500072"/>
        <s v="ORD501807"/>
        <s v="ORD500094"/>
        <s v="ORD501273"/>
        <s v="ORD500212"/>
        <s v="ORD509140"/>
        <s v="ORD504368"/>
        <s v="ORD511999"/>
        <s v="ORD511345"/>
        <s v="ORD508449"/>
        <s v="ORD510643"/>
        <s v="ORD511002"/>
        <s v="ORD511824"/>
        <s v="ORD501828"/>
        <s v="ORD509785"/>
        <s v="ORD504054"/>
        <s v="ORD511916"/>
        <s v="ORD500774"/>
        <s v="ORD502765"/>
        <s v="ORD509522"/>
        <s v="ORD504968"/>
        <s v="ORD507016"/>
        <s v="ORD510131"/>
        <s v="ORD507694"/>
        <s v="ORD504721"/>
        <s v="ORD506890"/>
        <s v="ORD511318"/>
        <s v="ORD509929"/>
        <s v="ORD507056"/>
        <s v="ORD501190"/>
        <s v="ORD502391"/>
        <s v="ORD503884"/>
        <s v="ORD505877"/>
        <s v="ORD504881"/>
        <s v="ORD502524"/>
        <s v="ORD501511"/>
        <s v="ORD508230"/>
        <s v="ORD506031"/>
        <s v="ORD507336"/>
        <s v="ORD504792"/>
        <s v="ORD507085"/>
        <s v="ORD500516"/>
        <s v="ORD502549"/>
        <s v="ORD501490"/>
        <s v="ORD509670"/>
        <s v="ORD511976"/>
        <s v="ORD501229"/>
        <s v="ORD505251"/>
        <s v="ORD501254"/>
        <s v="ORD503618"/>
        <s v="ORD510410"/>
        <s v="ORD502455"/>
        <s v="ORD508393"/>
        <s v="ORD504509"/>
        <s v="ORD510819"/>
        <s v="ORD500028"/>
        <s v="ORD511181"/>
        <s v="ORD511306"/>
        <s v="ORD508237"/>
        <s v="ORD506186"/>
        <s v="ORD510873"/>
        <s v="ORD502605"/>
        <s v="ORD503598"/>
        <s v="ORD508306"/>
        <s v="ORD504938"/>
        <s v="ORD511268"/>
        <s v="ORD504928"/>
        <s v="ORD506059"/>
        <s v="ORD506597"/>
        <s v="ORD505922"/>
        <s v="ORD504734"/>
        <s v="ORD500019"/>
        <s v="ORD500044"/>
        <s v="ORD508127"/>
        <s v="ORD502352"/>
        <s v="ORD501595"/>
        <s v="ORD508516"/>
        <s v="ORD505348"/>
        <s v="ORD501847"/>
        <s v="ORD500244"/>
        <s v="ORD507153"/>
        <s v="ORD509683"/>
        <s v="ORD505587"/>
        <s v="ORD500382"/>
        <s v="ORD501247"/>
        <s v="ORD510109"/>
        <s v="ORD502369"/>
        <s v="ORD506793"/>
        <s v="ORD511479"/>
        <s v="ORD510913"/>
        <s v="ORD510801"/>
        <s v="ORD508290"/>
        <s v="ORD508423"/>
        <s v="ORD500009"/>
        <s v="ORD505281"/>
        <s v="ORD502050"/>
        <s v="ORD503599"/>
        <s v="ORD500204"/>
        <s v="ORD504275"/>
        <s v="ORD506450"/>
        <s v="ORD507137"/>
        <s v="ORD500357"/>
        <s v="ORD510752"/>
        <s v="ORD506142"/>
        <s v="ORD506663"/>
        <s v="ORD510735"/>
        <s v="ORD510463"/>
        <s v="ORD511832"/>
        <s v="ORD500256"/>
        <s v="ORD512000"/>
        <s v="ORD508033"/>
        <s v="ORD505806"/>
        <s v="ORD510371"/>
        <s v="ORD503932"/>
        <s v="ORD510381"/>
        <s v="ORD511334"/>
        <s v="ORD502894"/>
        <s v="ORD503381"/>
        <s v="ORD511679"/>
        <s v="ORD502204"/>
        <s v="ORD504017"/>
        <s v="ORD507241"/>
        <s v="ORD511466"/>
        <s v="ORD505579"/>
        <s v="ORD504461"/>
        <s v="ORD509907"/>
        <s v="ORD507985"/>
        <s v="ORD510457"/>
        <s v="ORD509740"/>
        <s v="ORD502438"/>
        <s v="ORD503758"/>
        <s v="ORD502460"/>
        <s v="ORD501045"/>
        <s v="ORD506296"/>
        <s v="ORD509835"/>
        <s v="ORD510442"/>
        <s v="ORD504781"/>
        <s v="ORD501971"/>
        <s v="ORD504380"/>
        <s v="ORD504101"/>
        <s v="ORD507510"/>
        <s v="ORD500020"/>
        <s v="ORD511797"/>
        <s v="ORD510762"/>
        <s v="ORD502138"/>
        <s v="ORD506761"/>
        <s v="ORD509030"/>
        <s v="ORD511077"/>
        <s v="ORD505362"/>
        <s v="ORD503975"/>
        <s v="ORD508160"/>
        <s v="ORD511131"/>
        <s v="ORD509132"/>
        <s v="ORD507456"/>
        <s v="ORD510199"/>
        <s v="ORD502005"/>
        <s v="ORD504031"/>
        <s v="ORD503564"/>
        <s v="ORD503450"/>
        <s v="ORD505013"/>
        <s v="ORD502277"/>
        <s v="ORD509826"/>
        <s v="ORD510758"/>
        <s v="ORD504752"/>
        <s v="ORD511283"/>
        <s v="ORD501621"/>
        <s v="ORD506074"/>
        <s v="ORD507458"/>
        <s v="ORD502326"/>
        <s v="ORD508658"/>
        <s v="ORD503961"/>
        <s v="ORD510160"/>
        <s v="ORD501669"/>
        <s v="ORD502548"/>
        <s v="ORD502689"/>
        <s v="ORD501929"/>
        <s v="ORD508199"/>
        <s v="ORD500435"/>
        <s v="ORD509085"/>
        <s v="ORD508461"/>
        <s v="ORD500749"/>
        <s v="ORD509340"/>
        <s v="ORD503631"/>
        <s v="ORD505292"/>
        <s v="ORD506828"/>
        <s v="ORD509539"/>
        <s v="ORD500319"/>
        <s v="ORD501034"/>
        <s v="ORD502332"/>
        <s v="ORD500993"/>
        <s v="ORD502322"/>
        <s v="ORD507410"/>
        <s v="ORD508969"/>
        <s v="ORD511626"/>
        <s v="ORD508535"/>
        <s v="ORD504962"/>
        <s v="ORD511321"/>
        <s v="ORD506727"/>
        <s v="ORD501808"/>
        <s v="ORD506877"/>
        <s v="ORD511249"/>
        <s v="ORD504257"/>
        <s v="ORD501964"/>
        <s v="ORD505479"/>
        <s v="ORD511972"/>
        <s v="ORD506499"/>
        <s v="ORD505470"/>
        <s v="ORD511369"/>
        <s v="ORD508566"/>
        <s v="ORD510541"/>
        <s v="ORD506460"/>
        <s v="ORD509815"/>
        <s v="ORD500307"/>
        <s v="ORD509354"/>
        <s v="ORD507706"/>
        <s v="ORD501091"/>
        <s v="ORD506314"/>
        <s v="ORD511691"/>
        <s v="ORD505556"/>
        <s v="ORD500423"/>
        <s v="ORD502645"/>
        <s v="ORD503861"/>
        <s v="ORD500739"/>
        <s v="ORD506235"/>
        <s v="ORD504396"/>
        <s v="ORD502606"/>
        <s v="ORD510445"/>
        <s v="ORD509286"/>
        <s v="ORD511056"/>
        <s v="ORD503233"/>
        <s v="ORD500466"/>
        <s v="ORD501991"/>
        <s v="ORD505382"/>
        <s v="ORD511613"/>
        <s v="ORD502943"/>
        <s v="ORD503851"/>
        <s v="ORD501981"/>
        <s v="ORD505821"/>
        <s v="ORD507482"/>
        <s v="ORD508657"/>
        <s v="ORD502632"/>
        <s v="ORD500855"/>
        <s v="ORD503825"/>
        <s v="ORD505621"/>
        <s v="ORD507487"/>
        <s v="ORD502323"/>
        <s v="ORD511286"/>
        <s v="ORD505017"/>
        <s v="ORD509682"/>
        <s v="ORD504134"/>
        <s v="ORD504056"/>
        <s v="ORD507661"/>
        <s v="ORD506244"/>
        <s v="ORD506259"/>
        <s v="ORD500873"/>
        <s v="ORD500070"/>
        <s v="ORD509618"/>
        <s v="ORD503136"/>
        <s v="ORD500909"/>
        <s v="ORD511485"/>
        <s v="ORD510074"/>
        <s v="ORD504369"/>
        <s v="ORD509436"/>
        <s v="ORD505401"/>
        <s v="ORD507949"/>
        <s v="ORD506077"/>
        <s v="ORD500650"/>
        <s v="ORD506509"/>
        <s v="ORD501783"/>
        <s v="ORD507852"/>
        <s v="ORD509447"/>
        <s v="ORD511965"/>
        <s v="ORD502784"/>
        <s v="ORD507301"/>
        <s v="ORD507538"/>
        <s v="ORD500166"/>
        <s v="ORD500087"/>
        <s v="ORD511635"/>
        <s v="ORD502088"/>
        <s v="ORD501209"/>
        <s v="ORD501596"/>
        <s v="ORD502678"/>
        <s v="ORD503706"/>
        <s v="ORD501008"/>
        <s v="ORD506646"/>
        <s v="ORD509469"/>
        <s v="ORD500986"/>
        <s v="ORD511812"/>
        <s v="ORD506435"/>
        <s v="ORD506996"/>
        <s v="ORD505467"/>
        <s v="ORD509885"/>
        <s v="ORD506706"/>
        <s v="ORD509489"/>
        <s v="ORD504515"/>
        <s v="ORD509397"/>
        <s v="ORD508627"/>
        <s v="ORD504701"/>
        <s v="ORD508328"/>
        <s v="ORD500223"/>
        <s v="ORD502390"/>
        <s v="ORD507172"/>
        <s v="ORD505808"/>
        <s v="ORD510988"/>
        <s v="ORD506227"/>
        <s v="ORD509407"/>
        <s v="ORD511419"/>
        <s v="ORD501231"/>
        <s v="ORD510302"/>
        <s v="ORD504367"/>
        <s v="ORD510388"/>
        <s v="ORD510367"/>
        <s v="ORD504270"/>
        <s v="ORD505443"/>
        <s v="ORD502696"/>
        <s v="ORD511469"/>
        <s v="ORD502531"/>
        <s v="ORD505468"/>
        <s v="ORD507774"/>
        <s v="ORD506921"/>
        <s v="ORD502479"/>
        <s v="ORD503535"/>
        <s v="ORD503617"/>
        <s v="ORD504915"/>
        <s v="ORD510981"/>
        <s v="ORD510411"/>
        <s v="ORD506869"/>
        <s v="ORD505644"/>
        <s v="ORD501307"/>
        <s v="ORD500036"/>
        <s v="ORD510245"/>
        <s v="ORD506055"/>
        <s v="ORD510450"/>
        <s v="ORD505493"/>
        <s v="ORD510019"/>
        <s v="ORD502128"/>
        <s v="ORD505697"/>
        <s v="ORD503764"/>
        <s v="ORD505655"/>
        <s v="ORD502035"/>
        <s v="ORD509156"/>
        <s v="ORD507711"/>
        <s v="ORD509945"/>
        <s v="ORD501680"/>
        <s v="ORD508491"/>
        <s v="ORD510553"/>
        <s v="ORD504997"/>
        <s v="ORD509212"/>
        <s v="ORD502766"/>
        <s v="ORD509805"/>
        <s v="ORD510688"/>
        <s v="ORD501705"/>
        <s v="ORD509533"/>
        <s v="ORD504231"/>
        <s v="ORD510039"/>
        <s v="ORD509997"/>
        <s v="ORD511442"/>
        <s v="ORD503062"/>
        <s v="ORD500997"/>
        <s v="ORD504206"/>
        <s v="ORD506412"/>
        <s v="ORD506026"/>
        <s v="ORD505507"/>
        <s v="ORD511592"/>
        <s v="ORD508844"/>
        <s v="ORD507127"/>
        <s v="ORD500270"/>
        <s v="ORD500784"/>
        <s v="ORD505854"/>
        <s v="ORD504633"/>
        <s v="ORD501320"/>
        <s v="ORD507107"/>
        <s v="ORD504586"/>
        <s v="ORD510901"/>
        <s v="ORD506404"/>
        <s v="ORD502293"/>
        <s v="ORD508699"/>
        <s v="ORD506905"/>
        <s v="ORD506781"/>
        <s v="ORD500567"/>
        <s v="ORD503582"/>
        <s v="ORD507391"/>
        <s v="ORD510415"/>
        <s v="ORD507644"/>
        <s v="ORD508383"/>
        <s v="ORD505343"/>
        <s v="ORD509526"/>
        <s v="ORD508857"/>
        <s v="ORD503738"/>
        <s v="ORD500232"/>
        <s v="ORD505104"/>
        <s v="ORD500267"/>
        <s v="ORD508917"/>
        <s v="ORD506181"/>
        <s v="ORD507847"/>
        <s v="ORD509693"/>
        <s v="ORD502196"/>
        <s v="ORD508422"/>
        <s v="ORD507319"/>
        <s v="ORD503958"/>
        <s v="ORD505271"/>
        <s v="ORD511152"/>
        <s v="ORD502110"/>
        <s v="ORD502702"/>
        <s v="ORD504519"/>
        <s v="ORD504530"/>
        <s v="ORD507320"/>
        <s v="ORD500191"/>
        <s v="ORD503901"/>
        <s v="ORD509139"/>
        <s v="ORD500828"/>
        <s v="ORD506710"/>
        <s v="ORD506938"/>
        <s v="ORD504377"/>
        <s v="ORD504427"/>
        <s v="ORD503433"/>
        <s v="ORD504689"/>
        <s v="ORD511532"/>
        <s v="ORD503261"/>
        <s v="ORD509551"/>
        <s v="ORD503896"/>
        <s v="ORD503712"/>
        <s v="ORD510709"/>
        <s v="ORD508805"/>
        <s v="ORD500411"/>
        <s v="ORD503164"/>
        <s v="ORD507008"/>
        <s v="ORD509246"/>
        <s v="ORD503899"/>
        <s v="ORD501677"/>
        <s v="ORD503478"/>
        <s v="ORD509598"/>
        <s v="ORD509633"/>
        <s v="ORD511936"/>
        <s v="ORD505438"/>
        <s v="ORD509082"/>
        <s v="ORD502214"/>
        <s v="ORD501792"/>
        <s v="ORD510460"/>
        <s v="ORD506949"/>
        <s v="ORD509560"/>
        <s v="ORD501376"/>
        <s v="ORD507249"/>
        <s v="ORD511203"/>
        <s v="ORD507486"/>
        <s v="ORD504262"/>
        <s v="ORD504466"/>
        <s v="ORD503864"/>
        <s v="ORD510659"/>
        <s v="ORD511526"/>
        <s v="ORD502540"/>
        <s v="ORD500164"/>
        <s v="ORD509328"/>
        <s v="ORD511583"/>
        <s v="ORD509949"/>
        <s v="ORD508252"/>
        <s v="ORD503945"/>
        <s v="ORD509036"/>
        <s v="ORD509305"/>
        <s v="ORD501405"/>
        <s v="ORD500305"/>
        <s v="ORD502769"/>
        <s v="ORD503371"/>
        <s v="ORD511399"/>
        <s v="ORD507423"/>
        <s v="ORD505257"/>
        <s v="ORD506630"/>
        <s v="ORD503460"/>
        <s v="ORD509332"/>
        <s v="ORD502703"/>
        <s v="ORD507687"/>
        <s v="ORD505979"/>
        <s v="ORD503343"/>
        <s v="ORD508054"/>
        <s v="ORD503156"/>
        <s v="ORD504282"/>
        <s v="ORD503092"/>
        <s v="ORD504604"/>
        <s v="ORD511587"/>
        <s v="ORD502090"/>
        <s v="ORD506198"/>
        <s v="ORD507614"/>
        <s v="ORD501613"/>
        <s v="ORD500848"/>
        <s v="ORD510794"/>
        <s v="ORD502421"/>
        <s v="ORD506449"/>
        <s v="ORD503115"/>
        <s v="ORD506542"/>
        <s v="ORD501021"/>
        <s v="ORD509444"/>
        <s v="ORD511981"/>
        <s v="ORD507440"/>
        <s v="ORD506847"/>
        <s v="ORD501318"/>
        <s v="ORD510500"/>
        <s v="ORD501906"/>
        <s v="ORD511675"/>
        <s v="ORD501817"/>
        <s v="ORD507596"/>
        <s v="ORD506350"/>
        <s v="ORD508238"/>
        <s v="ORD503965"/>
        <s v="ORD508477"/>
        <s v="ORD511361"/>
        <s v="ORD501849"/>
        <s v="ORD508092"/>
        <s v="ORD504074"/>
        <s v="ORD500119"/>
        <s v="ORD505375"/>
        <s v="ORD506427"/>
        <s v="ORD503434"/>
        <s v="ORD511977"/>
        <s v="ORD508777"/>
        <s v="ORD500910"/>
        <s v="ORD502883"/>
        <s v="ORD503286"/>
        <s v="ORD501249"/>
        <s v="ORD509822"/>
        <s v="ORD510323"/>
        <s v="ORD511304"/>
        <s v="ORD504169"/>
        <s v="ORD506241"/>
        <s v="ORD500494"/>
        <s v="ORD507746"/>
        <s v="ORD502021"/>
        <s v="ORD505925"/>
        <s v="ORD504162"/>
        <s v="ORD509673"/>
        <s v="ORD505144"/>
        <s v="ORD510959"/>
        <s v="ORD501059"/>
        <s v="ORD503103"/>
        <s v="ORD501624"/>
        <s v="ORD509345"/>
        <s v="ORD504588"/>
        <s v="ORD502867"/>
        <s v="ORD502211"/>
        <s v="ORD511918"/>
        <s v="ORD507919"/>
        <s v="ORD510184"/>
        <s v="ORD502281"/>
        <s v="ORD508754"/>
        <s v="ORD509648"/>
        <s v="ORD510645"/>
        <s v="ORD506737"/>
        <s v="ORD502724"/>
        <s v="ORD507650"/>
        <s v="ORD507543"/>
        <s v="ORD506835"/>
        <s v="ORD510385"/>
        <s v="ORD510506"/>
        <s v="ORD500445"/>
        <s v="ORD500592"/>
        <s v="ORD508447"/>
        <s v="ORD510259"/>
        <s v="ORD500239"/>
        <s v="ORD509154"/>
        <s v="ORD506093"/>
        <s v="ORD502804"/>
        <s v="ORD508008"/>
        <s v="ORD505099"/>
        <s v="ORD501519"/>
        <s v="ORD509914"/>
        <s v="ORD500217"/>
        <s v="ORD506880"/>
        <s v="ORD501811"/>
        <s v="ORD503430"/>
        <s v="ORD508626"/>
        <s v="ORD509323"/>
        <s v="ORD502717"/>
        <s v="ORD509355"/>
        <s v="ORD501522"/>
        <s v="ORD510983"/>
        <s v="ORD509821"/>
        <s v="ORD500375"/>
        <s v="ORD511043"/>
        <s v="ORD507940"/>
        <s v="ORD507501"/>
        <s v="ORD506305"/>
        <s v="ORD503263"/>
        <s v="ORD510790"/>
        <s v="ORD505735"/>
        <s v="ORD506888"/>
        <s v="ORD503461"/>
        <s v="ORD509586"/>
        <s v="ORD508684"/>
        <s v="ORD504110"/>
        <s v="ORD501211"/>
        <s v="ORD508361"/>
        <s v="ORD504383"/>
        <s v="ORD503893"/>
        <s v="ORD508216"/>
        <s v="ORD500645"/>
        <s v="ORD502561"/>
        <s v="ORD500504"/>
        <s v="ORD503511"/>
        <s v="ORD510861"/>
        <s v="ORD510274"/>
        <s v="ORD500628"/>
        <s v="ORD502404"/>
        <s v="ORD511087"/>
        <s v="ORD503214"/>
        <s v="ORD503837"/>
        <s v="ORD511214"/>
        <s v="ORD500860"/>
        <s v="ORD508103"/>
        <s v="ORD502067"/>
        <s v="ORD508030"/>
        <s v="ORD502584"/>
        <s v="ORD502874"/>
        <s v="ORD506584"/>
        <s v="ORD506255"/>
        <s v="ORD501722"/>
        <s v="ORD501206"/>
        <s v="ORD510190"/>
        <s v="ORD503031"/>
        <s v="ORD501281"/>
        <s v="ORD508646"/>
        <s v="ORD507080"/>
        <s v="ORD503012"/>
        <s v="ORD500866"/>
        <s v="ORD503227"/>
        <s v="ORD507498"/>
        <s v="ORD507883"/>
        <s v="ORD502634"/>
        <s v="ORD502545"/>
        <s v="ORD503087"/>
        <s v="ORD507747"/>
        <s v="ORD508366"/>
        <s v="ORD507186"/>
        <s v="ORD506191"/>
        <s v="ORD503890"/>
        <s v="ORD501454"/>
        <s v="ORD507823"/>
        <s v="ORD503180"/>
        <s v="ORD505277"/>
        <s v="ORD505088"/>
        <s v="ORD505672"/>
        <s v="ORD502080"/>
        <s v="ORD506135"/>
        <s v="ORD509867"/>
        <s v="ORD502334"/>
        <s v="ORD505065"/>
        <s v="ORD510306"/>
        <s v="ORD507393"/>
        <s v="ORD510395"/>
        <s v="ORD510316"/>
        <s v="ORD501743"/>
        <s v="ORD502063"/>
        <s v="ORD508196"/>
        <s v="ORD507078"/>
        <s v="ORD511919"/>
        <s v="ORD509476"/>
        <s v="ORD503451"/>
        <s v="ORD503402"/>
        <s v="ORD501791"/>
        <s v="ORD502351"/>
        <s v="ORD510062"/>
        <s v="ORD506644"/>
        <s v="ORD504748"/>
        <s v="ORD505466"/>
        <s v="ORD504229"/>
        <s v="ORD510713"/>
        <s v="ORD510880"/>
        <s v="ORD510209"/>
        <s v="ORD507717"/>
        <s v="ORD506051"/>
        <s v="ORD508509"/>
        <s v="ORD510840"/>
        <s v="ORD509851"/>
        <s v="ORD510204"/>
      </sharedItems>
    </cacheField>
    <cacheField name="Order_Date" numFmtId="164">
      <sharedItems containsSemiMixedTypes="0" containsNonDate="0" containsDate="1" containsString="0" minDate="2024-01-01T00:00:00" maxDate="2026-08-21T00:00:00" count="963">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sharedItems>
      <fieldGroup par="28" base="1">
        <rangePr groupBy="months" startDate="2024-01-01T00:00:00" endDate="2026-08-21T00:00:00"/>
        <groupItems count="14">
          <s v="&lt;01-01-24"/>
          <s v="Jan"/>
          <s v="Feb"/>
          <s v="Mar"/>
          <s v="Apr"/>
          <s v="May"/>
          <s v="Jun"/>
          <s v="Jul"/>
          <s v="Aug"/>
          <s v="Sep"/>
          <s v="Oct"/>
          <s v="Nov"/>
          <s v="Dec"/>
          <s v="&gt;21-08-26"/>
        </groupItems>
      </fieldGroup>
    </cacheField>
    <cacheField name="Customer_ID" numFmtId="0">
      <sharedItems/>
    </cacheField>
    <cacheField name="Customer_Name" numFmtId="0">
      <sharedItems/>
    </cacheField>
    <cacheField name="Customer_Age" numFmtId="0">
      <sharedItems containsSemiMixedTypes="0" containsString="0" containsNumber="1" containsInteger="1" minValue="18" maxValue="60"/>
    </cacheField>
    <cacheField name="Customer_Type" numFmtId="0">
      <sharedItems/>
    </cacheField>
    <cacheField name="Product_ID" numFmtId="0">
      <sharedItems/>
    </cacheField>
    <cacheField name="Product_Name" numFmtId="0">
      <sharedItems/>
    </cacheField>
    <cacheField name="Category" numFmtId="0">
      <sharedItems count="5">
        <s v="Electronics"/>
        <s v="Books &amp; Stationery"/>
        <s v="Home &amp; Kitchen"/>
        <s v="Fashion"/>
        <s v="Beauty"/>
      </sharedItems>
    </cacheField>
    <cacheField name="Supplier" numFmtId="0">
      <sharedItems/>
    </cacheField>
    <cacheField name="Quantity" numFmtId="0">
      <sharedItems containsSemiMixedTypes="0" containsString="0" containsNumber="1" containsInteger="1" minValue="1" maxValue="6"/>
    </cacheField>
    <cacheField name="Unit_Price" numFmtId="4">
      <sharedItems containsSemiMixedTypes="0" containsString="0" containsNumber="1" containsInteger="1" minValue="250" maxValue="55000"/>
    </cacheField>
    <cacheField name="Discount_%" numFmtId="0">
      <sharedItems containsSemiMixedTypes="0" containsString="0" containsNumber="1" containsInteger="1" minValue="0" maxValue="30"/>
    </cacheField>
    <cacheField name="Gross_Sales" numFmtId="4">
      <sharedItems containsSemiMixedTypes="0" containsString="0" containsNumber="1" containsInteger="1" minValue="250" maxValue="330000"/>
    </cacheField>
    <cacheField name="Discount_Amount" numFmtId="4">
      <sharedItems containsSemiMixedTypes="0" containsString="0" containsNumber="1" minValue="0" maxValue="82500"/>
    </cacheField>
    <cacheField name="Net_Sales" numFmtId="4">
      <sharedItems containsSemiMixedTypes="0" containsString="0" containsNumber="1" minValue="175" maxValue="330000"/>
    </cacheField>
    <cacheField name="Cost" numFmtId="4">
      <sharedItems containsSemiMixedTypes="0" containsString="0" containsNumber="1" minValue="105.78" maxValue="252144.13"/>
    </cacheField>
    <cacheField name="Profit" numFmtId="4">
      <sharedItems containsSemiMixedTypes="0" containsString="0" containsNumber="1" minValue="35.299999999999997" maxValue="113909.51"/>
    </cacheField>
    <cacheField name="Customer_Segment" numFmtId="0">
      <sharedItems count="3">
        <s v="Corporate"/>
        <s v="Consumer"/>
        <s v="Home Office"/>
      </sharedItems>
    </cacheField>
    <cacheField name="City" numFmtId="0">
      <sharedItems/>
    </cacheField>
    <cacheField name="State" numFmtId="0">
      <sharedItems/>
    </cacheField>
    <cacheField name="Country" numFmtId="0">
      <sharedItems/>
    </cacheField>
    <cacheField name="Payment_Method" numFmtId="0">
      <sharedItems/>
    </cacheField>
    <cacheField name="Sales_Channel" numFmtId="0">
      <sharedItems count="3">
        <s v="Website"/>
        <s v="Marketplace"/>
        <s v="Mobile App"/>
      </sharedItems>
    </cacheField>
    <cacheField name="Shipping_Mode" numFmtId="0">
      <sharedItems/>
    </cacheField>
    <cacheField name="Order_Status" numFmtId="0">
      <sharedItems count="5">
        <s v="Delivered"/>
        <s v="Processing"/>
        <s v="Returned"/>
        <s v="Shipped"/>
        <s v="Cancelled"/>
      </sharedItems>
    </cacheField>
    <cacheField name="Returned_Flag" numFmtId="0">
      <sharedItems/>
    </cacheField>
    <cacheField name="Priority_Order" numFmtId="0">
      <sharedItems/>
    </cacheField>
    <cacheField name="Years" numFmtId="0" databaseField="0">
      <fieldGroup base="1">
        <rangePr groupBy="years" startDate="2024-01-01T00:00:00" endDate="2026-08-21T00:00:00"/>
        <groupItems count="5">
          <s v="&lt;01-01-24"/>
          <s v="2024"/>
          <s v="2025"/>
          <s v="2026"/>
          <s v="&gt;21-08-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0">
  <r>
    <x v="0"/>
    <x v="0"/>
    <s v="CUST11195"/>
    <s v="Customer 1195"/>
    <n v="24"/>
    <s v="New"/>
    <s v="P1001"/>
    <s v="Laptop"/>
    <x v="0"/>
    <s v="TechSource India"/>
    <n v="5"/>
    <n v="55000"/>
    <n v="5"/>
    <n v="275000"/>
    <n v="13750"/>
    <n v="261250"/>
    <n v="154257.47"/>
    <n v="106992.53"/>
    <x v="0"/>
    <s v="Nagpur"/>
    <s v="Maharashtra"/>
    <s v="India"/>
    <s v="Wallet"/>
    <x v="0"/>
    <s v="Express"/>
    <x v="0"/>
    <s v="No"/>
    <s v="No"/>
  </r>
  <r>
    <x v="1"/>
    <x v="0"/>
    <s v="CUST11710"/>
    <s v="Customer 1710"/>
    <n v="60"/>
    <s v="Returning"/>
    <s v="P5001"/>
    <s v="Notebook Set"/>
    <x v="1"/>
    <s v="Stationery Hub"/>
    <n v="1"/>
    <n v="500"/>
    <n v="10"/>
    <n v="500"/>
    <n v="50"/>
    <n v="450"/>
    <n v="249.47"/>
    <n v="200.53"/>
    <x v="1"/>
    <s v="Bengaluru"/>
    <s v="Karnataka"/>
    <s v="India"/>
    <s v="Wallet"/>
    <x v="0"/>
    <s v="Standard"/>
    <x v="0"/>
    <s v="No"/>
    <s v="No"/>
  </r>
  <r>
    <x v="2"/>
    <x v="0"/>
    <s v="CUST11745"/>
    <s v="Customer 1745"/>
    <n v="41"/>
    <s v="Returning"/>
    <s v="P3004"/>
    <s v="Cookware Set"/>
    <x v="2"/>
    <s v="HomeNeeds"/>
    <n v="1"/>
    <n v="3500"/>
    <n v="5"/>
    <n v="3500"/>
    <n v="175"/>
    <n v="3325"/>
    <n v="2450.65"/>
    <n v="874.35"/>
    <x v="2"/>
    <s v="Chandigarh"/>
    <s v="Chandigarh"/>
    <s v="India"/>
    <s v="Cash on Delivery"/>
    <x v="1"/>
    <s v="Standard"/>
    <x v="0"/>
    <s v="No"/>
    <s v="Yes"/>
  </r>
  <r>
    <x v="3"/>
    <x v="0"/>
    <s v="CUST12458"/>
    <s v="Customer 2458"/>
    <n v="59"/>
    <s v="New"/>
    <s v="P2002"/>
    <s v="Jeans"/>
    <x v="3"/>
    <s v="FashionMart"/>
    <n v="1"/>
    <n v="2200"/>
    <n v="10"/>
    <n v="2200"/>
    <n v="220"/>
    <n v="1980"/>
    <n v="1504.4"/>
    <n v="475.6"/>
    <x v="1"/>
    <s v="Patna"/>
    <s v="Bihar"/>
    <s v="India"/>
    <s v="Wallet"/>
    <x v="1"/>
    <s v="Express"/>
    <x v="0"/>
    <s v="No"/>
    <s v="No"/>
  </r>
  <r>
    <x v="4"/>
    <x v="0"/>
    <s v="CUST12425"/>
    <s v="Customer 2425"/>
    <n v="52"/>
    <s v="Returning"/>
    <s v="P5005"/>
    <s v="Desk Organizer"/>
    <x v="1"/>
    <s v="Stationery Hub"/>
    <n v="1"/>
    <n v="600"/>
    <n v="10"/>
    <n v="600"/>
    <n v="60"/>
    <n v="540"/>
    <n v="352.39"/>
    <n v="187.61"/>
    <x v="0"/>
    <s v="Bengaluru"/>
    <s v="Karnataka"/>
    <s v="India"/>
    <s v="Net Banking"/>
    <x v="0"/>
    <s v="Same Day"/>
    <x v="0"/>
    <s v="No"/>
    <s v="No"/>
  </r>
  <r>
    <x v="5"/>
    <x v="0"/>
    <s v="CUST12401"/>
    <s v="Customer 2401"/>
    <n v="47"/>
    <s v="Returning"/>
    <s v="P3001"/>
    <s v="Coffee Maker"/>
    <x v="2"/>
    <s v="HomeNeeds"/>
    <n v="4"/>
    <n v="4200"/>
    <n v="5"/>
    <n v="16800"/>
    <n v="840"/>
    <n v="15960"/>
    <n v="13080.5"/>
    <n v="2879.5"/>
    <x v="1"/>
    <s v="Bhopal"/>
    <s v="Madhya Pradesh"/>
    <s v="India"/>
    <s v="Debit Card"/>
    <x v="1"/>
    <s v="Standard"/>
    <x v="0"/>
    <s v="No"/>
    <s v="No"/>
  </r>
  <r>
    <x v="6"/>
    <x v="0"/>
    <s v="CUST10053"/>
    <s v="Customer 53"/>
    <n v="20"/>
    <s v="New"/>
    <s v="P3001"/>
    <s v="Coffee Maker"/>
    <x v="2"/>
    <s v="HomeNeeds"/>
    <n v="1"/>
    <n v="4200"/>
    <n v="0"/>
    <n v="4200"/>
    <n v="0"/>
    <n v="4200"/>
    <n v="2492.83"/>
    <n v="1707.17"/>
    <x v="1"/>
    <s v="Delhi"/>
    <s v="Delhi"/>
    <s v="India"/>
    <s v="Net Banking"/>
    <x v="2"/>
    <s v="Same Day"/>
    <x v="0"/>
    <s v="No"/>
    <s v="No"/>
  </r>
  <r>
    <x v="7"/>
    <x v="0"/>
    <s v="CUST10308"/>
    <s v="Customer 308"/>
    <n v="22"/>
    <s v="Returning"/>
    <s v="P4005"/>
    <s v="Perfume"/>
    <x v="4"/>
    <s v="BeautyCare"/>
    <n v="3"/>
    <n v="1800"/>
    <n v="20"/>
    <n v="5400"/>
    <n v="1080"/>
    <n v="4320"/>
    <n v="3169.29"/>
    <n v="1150.71"/>
    <x v="2"/>
    <s v="Lucknow"/>
    <s v="Uttar Pradesh"/>
    <s v="India"/>
    <s v="Cash on Delivery"/>
    <x v="2"/>
    <s v="Express"/>
    <x v="1"/>
    <s v="No"/>
    <s v="No"/>
  </r>
  <r>
    <x v="8"/>
    <x v="0"/>
    <s v="CUST12035"/>
    <s v="Customer 2035"/>
    <n v="59"/>
    <s v="Loyal"/>
    <s v="P4002"/>
    <s v="Moisturizer"/>
    <x v="4"/>
    <s v="BeautyCare"/>
    <n v="2"/>
    <n v="650"/>
    <n v="5"/>
    <n v="1300"/>
    <n v="65"/>
    <n v="1235"/>
    <n v="822"/>
    <n v="413"/>
    <x v="1"/>
    <s v="Hyderabad"/>
    <s v="Telangana"/>
    <s v="India"/>
    <s v="Wallet"/>
    <x v="1"/>
    <s v="Standard"/>
    <x v="0"/>
    <s v="No"/>
    <s v="No"/>
  </r>
  <r>
    <x v="9"/>
    <x v="0"/>
    <s v="CUST10701"/>
    <s v="Customer 701"/>
    <n v="46"/>
    <s v="New"/>
    <s v="P3003"/>
    <s v="Mixer Grinder"/>
    <x v="2"/>
    <s v="Prime Distributors"/>
    <n v="1"/>
    <n v="4800"/>
    <n v="0"/>
    <n v="4800"/>
    <n v="0"/>
    <n v="4800"/>
    <n v="3614.33"/>
    <n v="1185.67"/>
    <x v="1"/>
    <s v="Surat"/>
    <s v="Gujarat"/>
    <s v="India"/>
    <s v="UPI"/>
    <x v="2"/>
    <s v="Standard"/>
    <x v="0"/>
    <s v="Yes"/>
    <s v="No"/>
  </r>
  <r>
    <x v="10"/>
    <x v="0"/>
    <s v="CUST11016"/>
    <s v="Customer 1016"/>
    <n v="35"/>
    <s v="Returning"/>
    <s v="P2008"/>
    <s v="Formal Shirt"/>
    <x v="3"/>
    <s v="Global Traders"/>
    <n v="1"/>
    <n v="1700"/>
    <n v="15"/>
    <n v="1700"/>
    <n v="255"/>
    <n v="1445"/>
    <n v="806"/>
    <n v="639"/>
    <x v="2"/>
    <s v="Lucknow"/>
    <s v="Uttar Pradesh"/>
    <s v="India"/>
    <s v="Cash on Delivery"/>
    <x v="2"/>
    <s v="Same Day"/>
    <x v="0"/>
    <s v="No"/>
    <s v="Yes"/>
  </r>
  <r>
    <x v="11"/>
    <x v="0"/>
    <s v="CUST10199"/>
    <s v="Customer 199"/>
    <n v="38"/>
    <s v="New"/>
    <s v="P3007"/>
    <s v="Vacuum Cleaner"/>
    <x v="2"/>
    <s v="Global Traders"/>
    <n v="1"/>
    <n v="8500"/>
    <n v="0"/>
    <n v="8500"/>
    <n v="0"/>
    <n v="8500"/>
    <n v="6465.1"/>
    <n v="2034.9"/>
    <x v="1"/>
    <s v="Mumbai"/>
    <s v="Maharashtra"/>
    <s v="India"/>
    <s v="Credit Card"/>
    <x v="0"/>
    <s v="Standard"/>
    <x v="0"/>
    <s v="No"/>
    <s v="No"/>
  </r>
  <r>
    <x v="12"/>
    <x v="0"/>
    <s v="CUST11556"/>
    <s v="Customer 1556"/>
    <n v="30"/>
    <s v="New"/>
    <s v="P2003"/>
    <s v="T-Shirt"/>
    <x v="3"/>
    <s v="RetailHub"/>
    <n v="4"/>
    <n v="900"/>
    <n v="15"/>
    <n v="3600"/>
    <n v="540"/>
    <n v="3060"/>
    <n v="1832.25"/>
    <n v="1227.75"/>
    <x v="2"/>
    <s v="Delhi"/>
    <s v="Delhi"/>
    <s v="India"/>
    <s v="Cash on Delivery"/>
    <x v="0"/>
    <s v="Standard"/>
    <x v="2"/>
    <s v="No"/>
    <s v="No"/>
  </r>
  <r>
    <x v="13"/>
    <x v="1"/>
    <s v="CUST12338"/>
    <s v="Customer 2338"/>
    <n v="49"/>
    <s v="Returning"/>
    <s v="P2004"/>
    <s v="Jacket"/>
    <x v="3"/>
    <s v="Global Traders"/>
    <n v="1"/>
    <n v="3500"/>
    <n v="10"/>
    <n v="3500"/>
    <n v="350"/>
    <n v="3150"/>
    <n v="1957.05"/>
    <n v="1192.95"/>
    <x v="0"/>
    <s v="Bengaluru"/>
    <s v="Karnataka"/>
    <s v="India"/>
    <s v="Net Banking"/>
    <x v="2"/>
    <s v="Standard"/>
    <x v="0"/>
    <s v="No"/>
    <s v="No"/>
  </r>
  <r>
    <x v="14"/>
    <x v="1"/>
    <s v="CUST10590"/>
    <s v="Customer 590"/>
    <n v="25"/>
    <s v="Returning"/>
    <s v="P1001"/>
    <s v="Laptop"/>
    <x v="0"/>
    <s v="TechSource India"/>
    <n v="3"/>
    <n v="55000"/>
    <n v="20"/>
    <n v="165000"/>
    <n v="33000"/>
    <n v="132000"/>
    <n v="90935.19"/>
    <n v="41064.81"/>
    <x v="1"/>
    <s v="Coimbatore"/>
    <s v="Tamil Nadu"/>
    <s v="India"/>
    <s v="Cash on Delivery"/>
    <x v="2"/>
    <s v="Same Day"/>
    <x v="0"/>
    <s v="No"/>
    <s v="No"/>
  </r>
  <r>
    <x v="15"/>
    <x v="1"/>
    <s v="CUST11439"/>
    <s v="Customer 1439"/>
    <n v="41"/>
    <s v="Returning"/>
    <s v="P5003"/>
    <s v="Calculator"/>
    <x v="1"/>
    <s v="Stationery Hub"/>
    <n v="2"/>
    <n v="650"/>
    <n v="5"/>
    <n v="1300"/>
    <n v="65"/>
    <n v="1235"/>
    <n v="707.27"/>
    <n v="527.73"/>
    <x v="1"/>
    <s v="Lucknow"/>
    <s v="Uttar Pradesh"/>
    <s v="India"/>
    <s v="Net Banking"/>
    <x v="0"/>
    <s v="Standard"/>
    <x v="0"/>
    <s v="No"/>
    <s v="No"/>
  </r>
  <r>
    <x v="16"/>
    <x v="1"/>
    <s v="CUST10069"/>
    <s v="Customer 69"/>
    <n v="28"/>
    <s v="Loyal"/>
    <s v="P2003"/>
    <s v="T-Shirt"/>
    <x v="3"/>
    <s v="RetailHub"/>
    <n v="1"/>
    <n v="900"/>
    <n v="30"/>
    <n v="900"/>
    <n v="270"/>
    <n v="630"/>
    <n v="502.99"/>
    <n v="127.01"/>
    <x v="0"/>
    <s v="Bhubaneswar"/>
    <s v="Odisha"/>
    <s v="India"/>
    <s v="UPI"/>
    <x v="1"/>
    <s v="Express"/>
    <x v="0"/>
    <s v="No"/>
    <s v="No"/>
  </r>
  <r>
    <x v="17"/>
    <x v="1"/>
    <s v="CUST10178"/>
    <s v="Customer 178"/>
    <n v="34"/>
    <s v="Returning"/>
    <s v="P3005"/>
    <s v="Bedsheet Set"/>
    <x v="2"/>
    <s v="RetailHub"/>
    <n v="5"/>
    <n v="1800"/>
    <n v="25"/>
    <n v="9000"/>
    <n v="2250"/>
    <n v="6750"/>
    <n v="4168.63"/>
    <n v="2581.37"/>
    <x v="2"/>
    <s v="Bhopal"/>
    <s v="Madhya Pradesh"/>
    <s v="India"/>
    <s v="Wallet"/>
    <x v="0"/>
    <s v="Express"/>
    <x v="0"/>
    <s v="No"/>
    <s v="No"/>
  </r>
  <r>
    <x v="18"/>
    <x v="1"/>
    <s v="CUST10960"/>
    <s v="Customer 960"/>
    <n v="18"/>
    <s v="New"/>
    <s v="P1001"/>
    <s v="Laptop"/>
    <x v="0"/>
    <s v="TechSource India"/>
    <n v="2"/>
    <n v="55000"/>
    <n v="5"/>
    <n v="110000"/>
    <n v="5500"/>
    <n v="104500"/>
    <n v="81579.009999999995"/>
    <n v="22920.99"/>
    <x v="1"/>
    <s v="Coimbatore"/>
    <s v="Tamil Nadu"/>
    <s v="India"/>
    <s v="UPI"/>
    <x v="1"/>
    <s v="Standard"/>
    <x v="1"/>
    <s v="Yes"/>
    <s v="No"/>
  </r>
  <r>
    <x v="19"/>
    <x v="1"/>
    <s v="CUST10576"/>
    <s v="Customer 576"/>
    <n v="45"/>
    <s v="Returning"/>
    <s v="P1004"/>
    <s v="Smartwatch"/>
    <x v="0"/>
    <s v="TechSource India"/>
    <n v="1"/>
    <n v="6500"/>
    <n v="5"/>
    <n v="6500"/>
    <n v="325"/>
    <n v="6175"/>
    <n v="4436.3900000000003"/>
    <n v="1738.61"/>
    <x v="1"/>
    <s v="Chennai"/>
    <s v="Tamil Nadu"/>
    <s v="India"/>
    <s v="Net Banking"/>
    <x v="0"/>
    <s v="Same Day"/>
    <x v="0"/>
    <s v="No"/>
    <s v="No"/>
  </r>
  <r>
    <x v="20"/>
    <x v="1"/>
    <s v="CUST11827"/>
    <s v="Customer 1827"/>
    <n v="23"/>
    <s v="New"/>
    <s v="P2008"/>
    <s v="Formal Shirt"/>
    <x v="3"/>
    <s v="Global Traders"/>
    <n v="4"/>
    <n v="1700"/>
    <n v="0"/>
    <n v="6800"/>
    <n v="0"/>
    <n v="6800"/>
    <n v="3834.02"/>
    <n v="2965.98"/>
    <x v="1"/>
    <s v="Hyderabad"/>
    <s v="Telangana"/>
    <s v="India"/>
    <s v="Net Banking"/>
    <x v="1"/>
    <s v="Standard"/>
    <x v="0"/>
    <s v="No"/>
    <s v="No"/>
  </r>
  <r>
    <x v="21"/>
    <x v="1"/>
    <s v="CUST10130"/>
    <s v="Customer 130"/>
    <n v="42"/>
    <s v="Returning"/>
    <s v="P3005"/>
    <s v="Bedsheet Set"/>
    <x v="2"/>
    <s v="RetailHub"/>
    <n v="1"/>
    <n v="1800"/>
    <n v="10"/>
    <n v="1800"/>
    <n v="180"/>
    <n v="1620"/>
    <n v="1301.0999999999999"/>
    <n v="318.89999999999998"/>
    <x v="2"/>
    <s v="Mumbai"/>
    <s v="Maharashtra"/>
    <s v="India"/>
    <s v="Credit Card"/>
    <x v="0"/>
    <s v="Standard"/>
    <x v="0"/>
    <s v="No"/>
    <s v="No"/>
  </r>
  <r>
    <x v="22"/>
    <x v="1"/>
    <s v="CUST12303"/>
    <s v="Customer 2303"/>
    <n v="58"/>
    <s v="Returning"/>
    <s v="P1006"/>
    <s v="Keyboard"/>
    <x v="0"/>
    <s v="Metro Supplies"/>
    <n v="1"/>
    <n v="1800"/>
    <n v="15"/>
    <n v="1800"/>
    <n v="270"/>
    <n v="1530"/>
    <n v="1137.0899999999999"/>
    <n v="392.91"/>
    <x v="0"/>
    <s v="Lucknow"/>
    <s v="Uttar Pradesh"/>
    <s v="India"/>
    <s v="UPI"/>
    <x v="2"/>
    <s v="Standard"/>
    <x v="0"/>
    <s v="No"/>
    <s v="No"/>
  </r>
  <r>
    <x v="23"/>
    <x v="1"/>
    <s v="CUST11395"/>
    <s v="Customer 1395"/>
    <n v="18"/>
    <s v="Returning"/>
    <s v="P1006"/>
    <s v="Keyboard"/>
    <x v="0"/>
    <s v="Metro Supplies"/>
    <n v="3"/>
    <n v="1800"/>
    <n v="5"/>
    <n v="5400"/>
    <n v="270"/>
    <n v="5130"/>
    <n v="2971.11"/>
    <n v="2158.89"/>
    <x v="1"/>
    <s v="Chandigarh"/>
    <s v="Chandigarh"/>
    <s v="India"/>
    <s v="Debit Card"/>
    <x v="2"/>
    <s v="Same Day"/>
    <x v="0"/>
    <s v="No"/>
    <s v="Yes"/>
  </r>
  <r>
    <x v="24"/>
    <x v="1"/>
    <s v="CUST10364"/>
    <s v="Customer 364"/>
    <n v="45"/>
    <s v="Returning"/>
    <s v="P2007"/>
    <s v="Saree"/>
    <x v="3"/>
    <s v="FashionMart"/>
    <n v="1"/>
    <n v="2600"/>
    <n v="0"/>
    <n v="2600"/>
    <n v="0"/>
    <n v="2600"/>
    <n v="1573.59"/>
    <n v="1026.4100000000001"/>
    <x v="2"/>
    <s v="Bhubaneswar"/>
    <s v="Odisha"/>
    <s v="India"/>
    <s v="Debit Card"/>
    <x v="2"/>
    <s v="Standard"/>
    <x v="0"/>
    <s v="No"/>
    <s v="No"/>
  </r>
  <r>
    <x v="25"/>
    <x v="2"/>
    <s v="CUST10059"/>
    <s v="Customer 59"/>
    <n v="22"/>
    <s v="New"/>
    <s v="P4004"/>
    <s v="Shampoo"/>
    <x v="4"/>
    <s v="BeautyCare"/>
    <n v="1"/>
    <n v="550"/>
    <n v="5"/>
    <n v="550"/>
    <n v="27.5"/>
    <n v="522.5"/>
    <n v="361.56"/>
    <n v="160.94"/>
    <x v="1"/>
    <s v="Bhopal"/>
    <s v="Madhya Pradesh"/>
    <s v="India"/>
    <s v="Net Banking"/>
    <x v="0"/>
    <s v="Standard"/>
    <x v="0"/>
    <s v="No"/>
    <s v="No"/>
  </r>
  <r>
    <x v="26"/>
    <x v="2"/>
    <s v="CUST11405"/>
    <s v="Customer 1405"/>
    <n v="34"/>
    <s v="Returning"/>
    <s v="P1005"/>
    <s v="Tablet"/>
    <x v="0"/>
    <s v="RetailHub"/>
    <n v="2"/>
    <n v="18000"/>
    <n v="5"/>
    <n v="36000"/>
    <n v="1800"/>
    <n v="34200"/>
    <n v="21049.51"/>
    <n v="13150.49"/>
    <x v="1"/>
    <s v="Chandigarh"/>
    <s v="Chandigarh"/>
    <s v="India"/>
    <s v="Credit Card"/>
    <x v="1"/>
    <s v="Express"/>
    <x v="0"/>
    <s v="No"/>
    <s v="No"/>
  </r>
  <r>
    <x v="27"/>
    <x v="2"/>
    <s v="CUST11919"/>
    <s v="Customer 1919"/>
    <n v="31"/>
    <s v="Returning"/>
    <s v="P5002"/>
    <s v="Novel"/>
    <x v="1"/>
    <s v="Stationery Hub"/>
    <n v="3"/>
    <n v="400"/>
    <n v="20"/>
    <n v="1200"/>
    <n v="240"/>
    <n v="960"/>
    <n v="700.79"/>
    <n v="259.20999999999998"/>
    <x v="1"/>
    <s v="Hyderabad"/>
    <s v="Telangana"/>
    <s v="India"/>
    <s v="Cash on Delivery"/>
    <x v="2"/>
    <s v="Express"/>
    <x v="0"/>
    <s v="No"/>
    <s v="No"/>
  </r>
  <r>
    <x v="28"/>
    <x v="2"/>
    <s v="CUST11727"/>
    <s v="Customer 1727"/>
    <n v="59"/>
    <s v="New"/>
    <s v="P1002"/>
    <s v="Smartphone"/>
    <x v="0"/>
    <s v="Global Traders"/>
    <n v="1"/>
    <n v="28000"/>
    <n v="5"/>
    <n v="28000"/>
    <n v="1400"/>
    <n v="26600"/>
    <n v="20978.23"/>
    <n v="5621.77"/>
    <x v="0"/>
    <s v="Hyderabad"/>
    <s v="Telangana"/>
    <s v="India"/>
    <s v="Net Banking"/>
    <x v="2"/>
    <s v="Standard"/>
    <x v="0"/>
    <s v="No"/>
    <s v="No"/>
  </r>
  <r>
    <x v="29"/>
    <x v="2"/>
    <s v="CUST12234"/>
    <s v="Customer 2234"/>
    <n v="40"/>
    <s v="New"/>
    <s v="P4005"/>
    <s v="Perfume"/>
    <x v="4"/>
    <s v="BeautyCare"/>
    <n v="2"/>
    <n v="1800"/>
    <n v="10"/>
    <n v="3600"/>
    <n v="360"/>
    <n v="3240"/>
    <n v="2385.25"/>
    <n v="854.75"/>
    <x v="1"/>
    <s v="Pune"/>
    <s v="Maharashtra"/>
    <s v="India"/>
    <s v="UPI"/>
    <x v="0"/>
    <s v="Standard"/>
    <x v="3"/>
    <s v="Yes"/>
    <s v="No"/>
  </r>
  <r>
    <x v="30"/>
    <x v="2"/>
    <s v="CUST12056"/>
    <s v="Customer 2056"/>
    <n v="37"/>
    <s v="New"/>
    <s v="P2006"/>
    <s v="Womens Kurti"/>
    <x v="3"/>
    <s v="FashionMart"/>
    <n v="4"/>
    <n v="1400"/>
    <n v="5"/>
    <n v="5600"/>
    <n v="280"/>
    <n v="5320"/>
    <n v="3160.3"/>
    <n v="2159.6999999999998"/>
    <x v="1"/>
    <s v="Bhopal"/>
    <s v="Madhya Pradesh"/>
    <s v="India"/>
    <s v="Net Banking"/>
    <x v="2"/>
    <s v="Standard"/>
    <x v="1"/>
    <s v="No"/>
    <s v="No"/>
  </r>
  <r>
    <x v="31"/>
    <x v="2"/>
    <s v="CUST11780"/>
    <s v="Customer 1780"/>
    <n v="51"/>
    <s v="Returning"/>
    <s v="P5001"/>
    <s v="Notebook Set"/>
    <x v="1"/>
    <s v="Stationery Hub"/>
    <n v="1"/>
    <n v="500"/>
    <n v="15"/>
    <n v="500"/>
    <n v="75"/>
    <n v="425"/>
    <n v="303.18"/>
    <n v="121.82"/>
    <x v="1"/>
    <s v="Mumbai"/>
    <s v="Maharashtra"/>
    <s v="India"/>
    <s v="UPI"/>
    <x v="1"/>
    <s v="Same Day"/>
    <x v="0"/>
    <s v="Yes"/>
    <s v="No"/>
  </r>
  <r>
    <x v="32"/>
    <x v="3"/>
    <s v="CUST11826"/>
    <s v="Customer 1826"/>
    <n v="54"/>
    <s v="New"/>
    <s v="P4005"/>
    <s v="Perfume"/>
    <x v="4"/>
    <s v="BeautyCare"/>
    <n v="6"/>
    <n v="1800"/>
    <n v="5"/>
    <n v="10800"/>
    <n v="540"/>
    <n v="10260"/>
    <n v="6774.85"/>
    <n v="3485.15"/>
    <x v="2"/>
    <s v="Hyderabad"/>
    <s v="Telangana"/>
    <s v="India"/>
    <s v="Cash on Delivery"/>
    <x v="0"/>
    <s v="Express"/>
    <x v="2"/>
    <s v="No"/>
    <s v="No"/>
  </r>
  <r>
    <x v="33"/>
    <x v="3"/>
    <s v="CUST11272"/>
    <s v="Customer 1272"/>
    <n v="25"/>
    <s v="Returning"/>
    <s v="P3002"/>
    <s v="Air Fryer"/>
    <x v="2"/>
    <s v="HomeNeeds"/>
    <n v="3"/>
    <n v="6500"/>
    <n v="5"/>
    <n v="19500"/>
    <n v="975"/>
    <n v="18525"/>
    <n v="10970.78"/>
    <n v="7554.22"/>
    <x v="1"/>
    <s v="Patna"/>
    <s v="Bihar"/>
    <s v="India"/>
    <s v="Wallet"/>
    <x v="1"/>
    <s v="Standard"/>
    <x v="0"/>
    <s v="No"/>
    <s v="No"/>
  </r>
  <r>
    <x v="34"/>
    <x v="3"/>
    <s v="CUST10692"/>
    <s v="Customer 692"/>
    <n v="51"/>
    <s v="New"/>
    <s v="P4001"/>
    <s v="Face Wash"/>
    <x v="4"/>
    <s v="BeautyCare"/>
    <n v="1"/>
    <n v="450"/>
    <n v="10"/>
    <n v="450"/>
    <n v="45"/>
    <n v="405"/>
    <n v="251.15"/>
    <n v="153.85"/>
    <x v="1"/>
    <s v="Pune"/>
    <s v="Maharashtra"/>
    <s v="India"/>
    <s v="Net Banking"/>
    <x v="2"/>
    <s v="Standard"/>
    <x v="0"/>
    <s v="No"/>
    <s v="No"/>
  </r>
  <r>
    <x v="35"/>
    <x v="3"/>
    <s v="CUST11998"/>
    <s v="Customer 1998"/>
    <n v="19"/>
    <s v="New"/>
    <s v="P4005"/>
    <s v="Perfume"/>
    <x v="4"/>
    <s v="BeautyCare"/>
    <n v="2"/>
    <n v="1800"/>
    <n v="5"/>
    <n v="3600"/>
    <n v="180"/>
    <n v="3420"/>
    <n v="2183.5300000000002"/>
    <n v="1236.47"/>
    <x v="0"/>
    <s v="Lucknow"/>
    <s v="Uttar Pradesh"/>
    <s v="India"/>
    <s v="UPI"/>
    <x v="0"/>
    <s v="Express"/>
    <x v="0"/>
    <s v="No"/>
    <s v="No"/>
  </r>
  <r>
    <x v="36"/>
    <x v="3"/>
    <s v="CUST10383"/>
    <s v="Customer 383"/>
    <n v="21"/>
    <s v="New"/>
    <s v="P5003"/>
    <s v="Calculator"/>
    <x v="1"/>
    <s v="Stationery Hub"/>
    <n v="5"/>
    <n v="650"/>
    <n v="0"/>
    <n v="3250"/>
    <n v="0"/>
    <n v="3250"/>
    <n v="2383.1799999999998"/>
    <n v="866.82"/>
    <x v="0"/>
    <s v="Surat"/>
    <s v="Gujarat"/>
    <s v="India"/>
    <s v="UPI"/>
    <x v="2"/>
    <s v="Standard"/>
    <x v="0"/>
    <s v="No"/>
    <s v="No"/>
  </r>
  <r>
    <x v="37"/>
    <x v="3"/>
    <s v="CUST12340"/>
    <s v="Customer 2340"/>
    <n v="55"/>
    <s v="New"/>
    <s v="P2002"/>
    <s v="Jeans"/>
    <x v="3"/>
    <s v="FashionMart"/>
    <n v="1"/>
    <n v="2200"/>
    <n v="15"/>
    <n v="2200"/>
    <n v="330"/>
    <n v="1870"/>
    <n v="1485.75"/>
    <n v="384.25"/>
    <x v="1"/>
    <s v="Mumbai"/>
    <s v="Maharashtra"/>
    <s v="India"/>
    <s v="Debit Card"/>
    <x v="0"/>
    <s v="Express"/>
    <x v="0"/>
    <s v="No"/>
    <s v="No"/>
  </r>
  <r>
    <x v="38"/>
    <x v="3"/>
    <s v="CUST10150"/>
    <s v="Customer 150"/>
    <n v="25"/>
    <s v="New"/>
    <s v="P5002"/>
    <s v="Novel"/>
    <x v="1"/>
    <s v="Stationery Hub"/>
    <n v="2"/>
    <n v="400"/>
    <n v="10"/>
    <n v="800"/>
    <n v="80"/>
    <n v="720"/>
    <n v="578.91999999999996"/>
    <n v="141.08000000000001"/>
    <x v="0"/>
    <s v="Hyderabad"/>
    <s v="Telangana"/>
    <s v="India"/>
    <s v="Debit Card"/>
    <x v="2"/>
    <s v="Standard"/>
    <x v="0"/>
    <s v="No"/>
    <s v="No"/>
  </r>
  <r>
    <x v="39"/>
    <x v="3"/>
    <s v="CUST10165"/>
    <s v="Customer 165"/>
    <n v="33"/>
    <s v="Loyal"/>
    <s v="P2006"/>
    <s v="Womens Kurti"/>
    <x v="3"/>
    <s v="FashionMart"/>
    <n v="1"/>
    <n v="1400"/>
    <n v="20"/>
    <n v="1400"/>
    <n v="280"/>
    <n v="1120"/>
    <n v="899.67"/>
    <n v="220.33"/>
    <x v="2"/>
    <s v="Chandigarh"/>
    <s v="Chandigarh"/>
    <s v="India"/>
    <s v="Credit Card"/>
    <x v="2"/>
    <s v="Express"/>
    <x v="0"/>
    <s v="No"/>
    <s v="No"/>
  </r>
  <r>
    <x v="40"/>
    <x v="3"/>
    <s v="CUST11449"/>
    <s v="Customer 1449"/>
    <n v="20"/>
    <s v="Returning"/>
    <s v="P3003"/>
    <s v="Mixer Grinder"/>
    <x v="2"/>
    <s v="Prime Distributors"/>
    <n v="1"/>
    <n v="4800"/>
    <n v="0"/>
    <n v="4800"/>
    <n v="0"/>
    <n v="4800"/>
    <n v="3194.08"/>
    <n v="1605.92"/>
    <x v="1"/>
    <s v="Indore"/>
    <s v="Madhya Pradesh"/>
    <s v="India"/>
    <s v="Debit Card"/>
    <x v="2"/>
    <s v="Standard"/>
    <x v="0"/>
    <s v="No"/>
    <s v="No"/>
  </r>
  <r>
    <x v="41"/>
    <x v="3"/>
    <s v="CUST12288"/>
    <s v="Customer 2288"/>
    <n v="47"/>
    <s v="Loyal"/>
    <s v="P3005"/>
    <s v="Bedsheet Set"/>
    <x v="2"/>
    <s v="RetailHub"/>
    <n v="1"/>
    <n v="1800"/>
    <n v="5"/>
    <n v="1800"/>
    <n v="90"/>
    <n v="1710"/>
    <n v="1269.1500000000001"/>
    <n v="440.85"/>
    <x v="2"/>
    <s v="Chennai"/>
    <s v="Tamil Nadu"/>
    <s v="India"/>
    <s v="Debit Card"/>
    <x v="0"/>
    <s v="Express"/>
    <x v="0"/>
    <s v="No"/>
    <s v="No"/>
  </r>
  <r>
    <x v="42"/>
    <x v="3"/>
    <s v="CUST11962"/>
    <s v="Customer 1962"/>
    <n v="20"/>
    <s v="Loyal"/>
    <s v="P2007"/>
    <s v="Saree"/>
    <x v="3"/>
    <s v="FashionMart"/>
    <n v="1"/>
    <n v="2600"/>
    <n v="15"/>
    <n v="2600"/>
    <n v="390"/>
    <n v="2210"/>
    <n v="1518.52"/>
    <n v="691.48"/>
    <x v="1"/>
    <s v="Chennai"/>
    <s v="Tamil Nadu"/>
    <s v="India"/>
    <s v="UPI"/>
    <x v="2"/>
    <s v="Standard"/>
    <x v="0"/>
    <s v="No"/>
    <s v="No"/>
  </r>
  <r>
    <x v="43"/>
    <x v="3"/>
    <s v="CUST10592"/>
    <s v="Customer 592"/>
    <n v="25"/>
    <s v="New"/>
    <s v="P5004"/>
    <s v="Pen Set"/>
    <x v="1"/>
    <s v="Stationery Hub"/>
    <n v="5"/>
    <n v="250"/>
    <n v="5"/>
    <n v="1250"/>
    <n v="62.5"/>
    <n v="1187.5"/>
    <n v="917.22"/>
    <n v="270.27999999999997"/>
    <x v="1"/>
    <s v="Ahmedabad"/>
    <s v="Gujarat"/>
    <s v="India"/>
    <s v="Net Banking"/>
    <x v="2"/>
    <s v="Standard"/>
    <x v="0"/>
    <s v="No"/>
    <s v="No"/>
  </r>
  <r>
    <x v="44"/>
    <x v="3"/>
    <s v="CUST11556"/>
    <s v="Customer 1556"/>
    <n v="30"/>
    <s v="Loyal"/>
    <s v="P4005"/>
    <s v="Perfume"/>
    <x v="4"/>
    <s v="BeautyCare"/>
    <n v="1"/>
    <n v="1800"/>
    <n v="20"/>
    <n v="1800"/>
    <n v="360"/>
    <n v="1440"/>
    <n v="895.81"/>
    <n v="544.19000000000005"/>
    <x v="0"/>
    <s v="Lucknow"/>
    <s v="Uttar Pradesh"/>
    <s v="India"/>
    <s v="Cash on Delivery"/>
    <x v="0"/>
    <s v="Standard"/>
    <x v="1"/>
    <s v="No"/>
    <s v="No"/>
  </r>
  <r>
    <x v="45"/>
    <x v="4"/>
    <s v="CUST11196"/>
    <s v="Customer 1196"/>
    <n v="52"/>
    <s v="New"/>
    <s v="P3006"/>
    <s v="Water Bottle"/>
    <x v="2"/>
    <s v="Metro Supplies"/>
    <n v="1"/>
    <n v="700"/>
    <n v="15"/>
    <n v="700"/>
    <n v="105"/>
    <n v="595"/>
    <n v="466.17"/>
    <n v="128.83000000000001"/>
    <x v="2"/>
    <s v="Nagpur"/>
    <s v="Maharashtra"/>
    <s v="India"/>
    <s v="Debit Card"/>
    <x v="1"/>
    <s v="Standard"/>
    <x v="0"/>
    <s v="No"/>
    <s v="No"/>
  </r>
  <r>
    <x v="46"/>
    <x v="4"/>
    <s v="CUST10904"/>
    <s v="Customer 904"/>
    <n v="53"/>
    <s v="Loyal"/>
    <s v="P1010"/>
    <s v="Bluetooth Speaker"/>
    <x v="0"/>
    <s v="Prime Distributors"/>
    <n v="1"/>
    <n v="3200"/>
    <n v="10"/>
    <n v="3200"/>
    <n v="320"/>
    <n v="2880"/>
    <n v="1773.12"/>
    <n v="1106.8800000000001"/>
    <x v="1"/>
    <s v="Coimbatore"/>
    <s v="Tamil Nadu"/>
    <s v="India"/>
    <s v="Cash on Delivery"/>
    <x v="0"/>
    <s v="Standard"/>
    <x v="0"/>
    <s v="No"/>
    <s v="No"/>
  </r>
  <r>
    <x v="47"/>
    <x v="4"/>
    <s v="CUST12160"/>
    <s v="Customer 2160"/>
    <n v="24"/>
    <s v="New"/>
    <s v="P1010"/>
    <s v="Bluetooth Speaker"/>
    <x v="0"/>
    <s v="Prime Distributors"/>
    <n v="3"/>
    <n v="3200"/>
    <n v="0"/>
    <n v="9600"/>
    <n v="0"/>
    <n v="9600"/>
    <n v="7228.65"/>
    <n v="2371.35"/>
    <x v="0"/>
    <s v="Kolkata"/>
    <s v="West Bengal"/>
    <s v="India"/>
    <s v="Cash on Delivery"/>
    <x v="0"/>
    <s v="Standard"/>
    <x v="0"/>
    <s v="No"/>
    <s v="No"/>
  </r>
  <r>
    <x v="48"/>
    <x v="4"/>
    <s v="CUST11001"/>
    <s v="Customer 1001"/>
    <n v="27"/>
    <s v="Returning"/>
    <s v="P2002"/>
    <s v="Jeans"/>
    <x v="3"/>
    <s v="FashionMart"/>
    <n v="4"/>
    <n v="2200"/>
    <n v="0"/>
    <n v="8800"/>
    <n v="0"/>
    <n v="8800"/>
    <n v="4888.6499999999996"/>
    <n v="3911.35"/>
    <x v="0"/>
    <s v="Surat"/>
    <s v="Gujarat"/>
    <s v="India"/>
    <s v="Net Banking"/>
    <x v="0"/>
    <s v="Standard"/>
    <x v="0"/>
    <s v="No"/>
    <s v="No"/>
  </r>
  <r>
    <x v="49"/>
    <x v="4"/>
    <s v="CUST10088"/>
    <s v="Customer 88"/>
    <n v="58"/>
    <s v="Loyal"/>
    <s v="P4003"/>
    <s v="Sunscreen"/>
    <x v="4"/>
    <s v="BeautyCare"/>
    <n v="2"/>
    <n v="700"/>
    <n v="0"/>
    <n v="1400"/>
    <n v="0"/>
    <n v="1400"/>
    <n v="1056.06"/>
    <n v="343.94"/>
    <x v="1"/>
    <s v="Lucknow"/>
    <s v="Uttar Pradesh"/>
    <s v="India"/>
    <s v="Cash on Delivery"/>
    <x v="2"/>
    <s v="Standard"/>
    <x v="0"/>
    <s v="No"/>
    <s v="No"/>
  </r>
  <r>
    <x v="50"/>
    <x v="4"/>
    <s v="CUST10433"/>
    <s v="Customer 433"/>
    <n v="60"/>
    <s v="Loyal"/>
    <s v="P2004"/>
    <s v="Jacket"/>
    <x v="3"/>
    <s v="Global Traders"/>
    <n v="1"/>
    <n v="3500"/>
    <n v="15"/>
    <n v="3500"/>
    <n v="525"/>
    <n v="2975"/>
    <n v="2371.69"/>
    <n v="603.30999999999995"/>
    <x v="1"/>
    <s v="Bhopal"/>
    <s v="Madhya Pradesh"/>
    <s v="India"/>
    <s v="Cash on Delivery"/>
    <x v="2"/>
    <s v="Standard"/>
    <x v="1"/>
    <s v="No"/>
    <s v="No"/>
  </r>
  <r>
    <x v="51"/>
    <x v="4"/>
    <s v="CUST11621"/>
    <s v="Customer 1621"/>
    <n v="51"/>
    <s v="Returning"/>
    <s v="P3002"/>
    <s v="Air Fryer"/>
    <x v="2"/>
    <s v="HomeNeeds"/>
    <n v="2"/>
    <n v="6500"/>
    <n v="5"/>
    <n v="13000"/>
    <n v="650"/>
    <n v="12350"/>
    <n v="9750.51"/>
    <n v="2599.4899999999998"/>
    <x v="2"/>
    <s v="Nagpur"/>
    <s v="Maharashtra"/>
    <s v="India"/>
    <s v="Net Banking"/>
    <x v="0"/>
    <s v="Standard"/>
    <x v="0"/>
    <s v="No"/>
    <s v="No"/>
  </r>
  <r>
    <x v="52"/>
    <x v="4"/>
    <s v="CUST10669"/>
    <s v="Customer 669"/>
    <n v="51"/>
    <s v="New"/>
    <s v="P1010"/>
    <s v="Bluetooth Speaker"/>
    <x v="0"/>
    <s v="Prime Distributors"/>
    <n v="2"/>
    <n v="3200"/>
    <n v="25"/>
    <n v="6400"/>
    <n v="1600"/>
    <n v="4800"/>
    <n v="3829.63"/>
    <n v="970.37"/>
    <x v="0"/>
    <s v="Nagpur"/>
    <s v="Maharashtra"/>
    <s v="India"/>
    <s v="Debit Card"/>
    <x v="2"/>
    <s v="Express"/>
    <x v="0"/>
    <s v="No"/>
    <s v="No"/>
  </r>
  <r>
    <x v="53"/>
    <x v="4"/>
    <s v="CUST11148"/>
    <s v="Customer 1148"/>
    <n v="38"/>
    <s v="Returning"/>
    <s v="P2004"/>
    <s v="Jacket"/>
    <x v="3"/>
    <s v="Global Traders"/>
    <n v="3"/>
    <n v="3500"/>
    <n v="15"/>
    <n v="10500"/>
    <n v="1575"/>
    <n v="8925"/>
    <n v="6920.43"/>
    <n v="2004.57"/>
    <x v="1"/>
    <s v="Hyderabad"/>
    <s v="Telangana"/>
    <s v="India"/>
    <s v="Credit Card"/>
    <x v="2"/>
    <s v="Standard"/>
    <x v="2"/>
    <s v="No"/>
    <s v="No"/>
  </r>
  <r>
    <x v="54"/>
    <x v="4"/>
    <s v="CUST11115"/>
    <s v="Customer 1115"/>
    <n v="50"/>
    <s v="Returning"/>
    <s v="P3007"/>
    <s v="Vacuum Cleaner"/>
    <x v="2"/>
    <s v="Global Traders"/>
    <n v="3"/>
    <n v="8500"/>
    <n v="15"/>
    <n v="25500"/>
    <n v="3825"/>
    <n v="21675"/>
    <n v="15537.57"/>
    <n v="6137.43"/>
    <x v="1"/>
    <s v="Hyderabad"/>
    <s v="Telangana"/>
    <s v="India"/>
    <s v="UPI"/>
    <x v="2"/>
    <s v="Standard"/>
    <x v="0"/>
    <s v="No"/>
    <s v="No"/>
  </r>
  <r>
    <x v="55"/>
    <x v="4"/>
    <s v="CUST11273"/>
    <s v="Customer 1273"/>
    <n v="44"/>
    <s v="Returning"/>
    <s v="P1003"/>
    <s v="Headphones"/>
    <x v="0"/>
    <s v="Metro Supplies"/>
    <n v="6"/>
    <n v="2500"/>
    <n v="10"/>
    <n v="15000"/>
    <n v="1500"/>
    <n v="13500"/>
    <n v="10586.31"/>
    <n v="2913.69"/>
    <x v="2"/>
    <s v="Chennai"/>
    <s v="Tamil Nadu"/>
    <s v="India"/>
    <s v="Net Banking"/>
    <x v="1"/>
    <s v="Standard"/>
    <x v="0"/>
    <s v="No"/>
    <s v="No"/>
  </r>
  <r>
    <x v="56"/>
    <x v="4"/>
    <s v="CUST11457"/>
    <s v="Customer 1457"/>
    <n v="25"/>
    <s v="Returning"/>
    <s v="P3006"/>
    <s v="Water Bottle"/>
    <x v="2"/>
    <s v="Metro Supplies"/>
    <n v="1"/>
    <n v="700"/>
    <n v="10"/>
    <n v="700"/>
    <n v="70"/>
    <n v="630"/>
    <n v="380.09"/>
    <n v="249.91"/>
    <x v="1"/>
    <s v="Delhi"/>
    <s v="Delhi"/>
    <s v="India"/>
    <s v="Credit Card"/>
    <x v="1"/>
    <s v="Standard"/>
    <x v="0"/>
    <s v="No"/>
    <s v="Yes"/>
  </r>
  <r>
    <x v="57"/>
    <x v="4"/>
    <s v="CUST11292"/>
    <s v="Customer 1292"/>
    <n v="23"/>
    <s v="Returning"/>
    <s v="P2006"/>
    <s v="Womens Kurti"/>
    <x v="3"/>
    <s v="FashionMart"/>
    <n v="1"/>
    <n v="1400"/>
    <n v="20"/>
    <n v="1400"/>
    <n v="280"/>
    <n v="1120"/>
    <n v="810.08"/>
    <n v="309.92"/>
    <x v="1"/>
    <s v="Chandigarh"/>
    <s v="Chandigarh"/>
    <s v="India"/>
    <s v="Net Banking"/>
    <x v="2"/>
    <s v="Standard"/>
    <x v="1"/>
    <s v="Yes"/>
    <s v="No"/>
  </r>
  <r>
    <x v="58"/>
    <x v="5"/>
    <s v="CUST10511"/>
    <s v="Customer 511"/>
    <n v="29"/>
    <s v="New"/>
    <s v="P1005"/>
    <s v="Tablet"/>
    <x v="0"/>
    <s v="RetailHub"/>
    <n v="1"/>
    <n v="18000"/>
    <n v="20"/>
    <n v="18000"/>
    <n v="3600"/>
    <n v="14400"/>
    <n v="11801.4"/>
    <n v="2598.6"/>
    <x v="1"/>
    <s v="Bhopal"/>
    <s v="Madhya Pradesh"/>
    <s v="India"/>
    <s v="UPI"/>
    <x v="0"/>
    <s v="Standard"/>
    <x v="0"/>
    <s v="No"/>
    <s v="No"/>
  </r>
  <r>
    <x v="59"/>
    <x v="5"/>
    <s v="CUST11939"/>
    <s v="Customer 1939"/>
    <n v="23"/>
    <s v="New"/>
    <s v="P4001"/>
    <s v="Face Wash"/>
    <x v="4"/>
    <s v="BeautyCare"/>
    <n v="3"/>
    <n v="450"/>
    <n v="25"/>
    <n v="1350"/>
    <n v="337.5"/>
    <n v="1012.5"/>
    <n v="559.25"/>
    <n v="453.25"/>
    <x v="1"/>
    <s v="Nagpur"/>
    <s v="Maharashtra"/>
    <s v="India"/>
    <s v="Credit Card"/>
    <x v="1"/>
    <s v="Express"/>
    <x v="3"/>
    <s v="No"/>
    <s v="No"/>
  </r>
  <r>
    <x v="60"/>
    <x v="5"/>
    <s v="CUST11634"/>
    <s v="Customer 1634"/>
    <n v="24"/>
    <s v="Returning"/>
    <s v="P5001"/>
    <s v="Notebook Set"/>
    <x v="1"/>
    <s v="Stationery Hub"/>
    <n v="1"/>
    <n v="500"/>
    <n v="25"/>
    <n v="500"/>
    <n v="125"/>
    <n v="375"/>
    <n v="295.38"/>
    <n v="79.62"/>
    <x v="1"/>
    <s v="Hyderabad"/>
    <s v="Telangana"/>
    <s v="India"/>
    <s v="Cash on Delivery"/>
    <x v="0"/>
    <s v="Standard"/>
    <x v="0"/>
    <s v="No"/>
    <s v="No"/>
  </r>
  <r>
    <x v="61"/>
    <x v="5"/>
    <s v="CUST10427"/>
    <s v="Customer 427"/>
    <n v="53"/>
    <s v="New"/>
    <s v="P3003"/>
    <s v="Mixer Grinder"/>
    <x v="2"/>
    <s v="Prime Distributors"/>
    <n v="1"/>
    <n v="4800"/>
    <n v="15"/>
    <n v="4800"/>
    <n v="720"/>
    <n v="4080"/>
    <n v="2568.27"/>
    <n v="1511.73"/>
    <x v="1"/>
    <s v="Chandigarh"/>
    <s v="Chandigarh"/>
    <s v="India"/>
    <s v="Credit Card"/>
    <x v="0"/>
    <s v="Standard"/>
    <x v="0"/>
    <s v="Yes"/>
    <s v="Yes"/>
  </r>
  <r>
    <x v="62"/>
    <x v="5"/>
    <s v="CUST11276"/>
    <s v="Customer 1276"/>
    <n v="38"/>
    <s v="New"/>
    <s v="P4003"/>
    <s v="Sunscreen"/>
    <x v="4"/>
    <s v="BeautyCare"/>
    <n v="3"/>
    <n v="700"/>
    <n v="20"/>
    <n v="2100"/>
    <n v="420"/>
    <n v="1680"/>
    <n v="1335.28"/>
    <n v="344.72"/>
    <x v="0"/>
    <s v="Delhi"/>
    <s v="Delhi"/>
    <s v="India"/>
    <s v="UPI"/>
    <x v="2"/>
    <s v="Standard"/>
    <x v="0"/>
    <s v="No"/>
    <s v="No"/>
  </r>
  <r>
    <x v="63"/>
    <x v="5"/>
    <s v="CUST10109"/>
    <s v="Customer 109"/>
    <n v="57"/>
    <s v="Returning"/>
    <s v="P1009"/>
    <s v="Power Bank"/>
    <x v="0"/>
    <s v="Prime Distributors"/>
    <n v="1"/>
    <n v="1600"/>
    <n v="10"/>
    <n v="1600"/>
    <n v="160"/>
    <n v="1440"/>
    <n v="954.05"/>
    <n v="485.95"/>
    <x v="2"/>
    <s v="Nagpur"/>
    <s v="Maharashtra"/>
    <s v="India"/>
    <s v="Credit Card"/>
    <x v="2"/>
    <s v="Express"/>
    <x v="0"/>
    <s v="No"/>
    <s v="No"/>
  </r>
  <r>
    <x v="64"/>
    <x v="5"/>
    <s v="CUST10172"/>
    <s v="Customer 172"/>
    <n v="30"/>
    <s v="Returning"/>
    <s v="P1010"/>
    <s v="Bluetooth Speaker"/>
    <x v="0"/>
    <s v="Prime Distributors"/>
    <n v="3"/>
    <n v="3200"/>
    <n v="10"/>
    <n v="9600"/>
    <n v="960"/>
    <n v="8640"/>
    <n v="6869.21"/>
    <n v="1770.79"/>
    <x v="1"/>
    <s v="Chennai"/>
    <s v="Tamil Nadu"/>
    <s v="India"/>
    <s v="Wallet"/>
    <x v="1"/>
    <s v="Standard"/>
    <x v="0"/>
    <s v="Yes"/>
    <s v="No"/>
  </r>
  <r>
    <x v="65"/>
    <x v="5"/>
    <s v="CUST12397"/>
    <s v="Customer 2397"/>
    <n v="36"/>
    <s v="New"/>
    <s v="P4006"/>
    <s v="Lipstick"/>
    <x v="4"/>
    <s v="BeautyCare"/>
    <n v="3"/>
    <n v="850"/>
    <n v="20"/>
    <n v="2550"/>
    <n v="510"/>
    <n v="2040"/>
    <n v="1301.76"/>
    <n v="738.24"/>
    <x v="1"/>
    <s v="Lucknow"/>
    <s v="Uttar Pradesh"/>
    <s v="India"/>
    <s v="UPI"/>
    <x v="0"/>
    <s v="Standard"/>
    <x v="0"/>
    <s v="No"/>
    <s v="No"/>
  </r>
  <r>
    <x v="66"/>
    <x v="5"/>
    <s v="CUST10006"/>
    <s v="Customer 6"/>
    <n v="52"/>
    <s v="New"/>
    <s v="P4005"/>
    <s v="Perfume"/>
    <x v="4"/>
    <s v="BeautyCare"/>
    <n v="1"/>
    <n v="1800"/>
    <n v="10"/>
    <n v="1800"/>
    <n v="180"/>
    <n v="1620"/>
    <n v="1235.56"/>
    <n v="384.44"/>
    <x v="1"/>
    <s v="Bhopal"/>
    <s v="Madhya Pradesh"/>
    <s v="India"/>
    <s v="Credit Card"/>
    <x v="2"/>
    <s v="Express"/>
    <x v="0"/>
    <s v="No"/>
    <s v="No"/>
  </r>
  <r>
    <x v="67"/>
    <x v="5"/>
    <s v="CUST10276"/>
    <s v="Customer 276"/>
    <n v="51"/>
    <s v="Returning"/>
    <s v="P4003"/>
    <s v="Sunscreen"/>
    <x v="4"/>
    <s v="BeautyCare"/>
    <n v="1"/>
    <n v="700"/>
    <n v="10"/>
    <n v="700"/>
    <n v="70"/>
    <n v="630"/>
    <n v="369.85"/>
    <n v="260.14999999999998"/>
    <x v="2"/>
    <s v="Indore"/>
    <s v="Madhya Pradesh"/>
    <s v="India"/>
    <s v="Net Banking"/>
    <x v="1"/>
    <s v="Standard"/>
    <x v="0"/>
    <s v="No"/>
    <s v="No"/>
  </r>
  <r>
    <x v="68"/>
    <x v="5"/>
    <s v="CUST10962"/>
    <s v="Customer 962"/>
    <n v="50"/>
    <s v="Returning"/>
    <s v="P5002"/>
    <s v="Novel"/>
    <x v="1"/>
    <s v="Stationery Hub"/>
    <n v="6"/>
    <n v="400"/>
    <n v="10"/>
    <n v="2400"/>
    <n v="240"/>
    <n v="2160"/>
    <n v="1327.29"/>
    <n v="832.71"/>
    <x v="1"/>
    <s v="Nagpur"/>
    <s v="Maharashtra"/>
    <s v="India"/>
    <s v="Debit Card"/>
    <x v="0"/>
    <s v="Same Day"/>
    <x v="0"/>
    <s v="No"/>
    <s v="No"/>
  </r>
  <r>
    <x v="69"/>
    <x v="5"/>
    <s v="CUST10608"/>
    <s v="Customer 608"/>
    <n v="40"/>
    <s v="Loyal"/>
    <s v="P1008"/>
    <s v="Monitor"/>
    <x v="0"/>
    <s v="Global Traders"/>
    <n v="2"/>
    <n v="14500"/>
    <n v="20"/>
    <n v="29000"/>
    <n v="5800"/>
    <n v="23200"/>
    <n v="18606.72"/>
    <n v="4593.28"/>
    <x v="0"/>
    <s v="Bengaluru"/>
    <s v="Karnataka"/>
    <s v="India"/>
    <s v="Net Banking"/>
    <x v="2"/>
    <s v="Standard"/>
    <x v="0"/>
    <s v="No"/>
    <s v="No"/>
  </r>
  <r>
    <x v="70"/>
    <x v="5"/>
    <s v="CUST11854"/>
    <s v="Customer 1854"/>
    <n v="58"/>
    <s v="New"/>
    <s v="P2002"/>
    <s v="Jeans"/>
    <x v="3"/>
    <s v="FashionMart"/>
    <n v="1"/>
    <n v="2200"/>
    <n v="10"/>
    <n v="2200"/>
    <n v="220"/>
    <n v="1980"/>
    <n v="1528.15"/>
    <n v="451.85"/>
    <x v="2"/>
    <s v="Bhopal"/>
    <s v="Madhya Pradesh"/>
    <s v="India"/>
    <s v="Credit Card"/>
    <x v="2"/>
    <s v="Standard"/>
    <x v="0"/>
    <s v="No"/>
    <s v="Yes"/>
  </r>
  <r>
    <x v="71"/>
    <x v="5"/>
    <s v="CUST10006"/>
    <s v="Customer 6"/>
    <n v="36"/>
    <s v="Loyal"/>
    <s v="P4002"/>
    <s v="Moisturizer"/>
    <x v="4"/>
    <s v="BeautyCare"/>
    <n v="1"/>
    <n v="650"/>
    <n v="0"/>
    <n v="650"/>
    <n v="0"/>
    <n v="650"/>
    <n v="522.6"/>
    <n v="127.4"/>
    <x v="2"/>
    <s v="Hyderabad"/>
    <s v="Telangana"/>
    <s v="India"/>
    <s v="Wallet"/>
    <x v="0"/>
    <s v="Standard"/>
    <x v="1"/>
    <s v="No"/>
    <s v="No"/>
  </r>
  <r>
    <x v="72"/>
    <x v="5"/>
    <s v="CUST10297"/>
    <s v="Customer 297"/>
    <n v="30"/>
    <s v="New"/>
    <s v="P1002"/>
    <s v="Smartphone"/>
    <x v="0"/>
    <s v="Global Traders"/>
    <n v="2"/>
    <n v="28000"/>
    <n v="10"/>
    <n v="56000"/>
    <n v="5600"/>
    <n v="50400"/>
    <n v="39136.410000000003"/>
    <n v="11263.59"/>
    <x v="1"/>
    <s v="Delhi"/>
    <s v="Delhi"/>
    <s v="India"/>
    <s v="Credit Card"/>
    <x v="0"/>
    <s v="Express"/>
    <x v="0"/>
    <s v="No"/>
    <s v="No"/>
  </r>
  <r>
    <x v="73"/>
    <x v="5"/>
    <s v="CUST11970"/>
    <s v="Customer 1970"/>
    <n v="45"/>
    <s v="Loyal"/>
    <s v="P3007"/>
    <s v="Vacuum Cleaner"/>
    <x v="2"/>
    <s v="Global Traders"/>
    <n v="2"/>
    <n v="8500"/>
    <n v="25"/>
    <n v="17000"/>
    <n v="4250"/>
    <n v="12750"/>
    <n v="9085.99"/>
    <n v="3664.01"/>
    <x v="1"/>
    <s v="Chandigarh"/>
    <s v="Chandigarh"/>
    <s v="India"/>
    <s v="Credit Card"/>
    <x v="0"/>
    <s v="Standard"/>
    <x v="0"/>
    <s v="No"/>
    <s v="No"/>
  </r>
  <r>
    <x v="74"/>
    <x v="5"/>
    <s v="CUST10503"/>
    <s v="Customer 503"/>
    <n v="29"/>
    <s v="Returning"/>
    <s v="P3004"/>
    <s v="Cookware Set"/>
    <x v="2"/>
    <s v="HomeNeeds"/>
    <n v="1"/>
    <n v="3500"/>
    <n v="25"/>
    <n v="3500"/>
    <n v="875"/>
    <n v="2625"/>
    <n v="1938.76"/>
    <n v="686.24"/>
    <x v="1"/>
    <s v="Nagpur"/>
    <s v="Maharashtra"/>
    <s v="India"/>
    <s v="Net Banking"/>
    <x v="2"/>
    <s v="Same Day"/>
    <x v="0"/>
    <s v="No"/>
    <s v="No"/>
  </r>
  <r>
    <x v="75"/>
    <x v="6"/>
    <s v="CUST12327"/>
    <s v="Customer 2327"/>
    <n v="47"/>
    <s v="Returning"/>
    <s v="P3007"/>
    <s v="Vacuum Cleaner"/>
    <x v="2"/>
    <s v="Global Traders"/>
    <n v="3"/>
    <n v="8500"/>
    <n v="15"/>
    <n v="25500"/>
    <n v="3825"/>
    <n v="21675"/>
    <n v="13451.18"/>
    <n v="8223.82"/>
    <x v="2"/>
    <s v="Delhi"/>
    <s v="Delhi"/>
    <s v="India"/>
    <s v="Credit Card"/>
    <x v="0"/>
    <s v="Standard"/>
    <x v="0"/>
    <s v="No"/>
    <s v="No"/>
  </r>
  <r>
    <x v="76"/>
    <x v="6"/>
    <s v="CUST11984"/>
    <s v="Customer 1984"/>
    <n v="18"/>
    <s v="Loyal"/>
    <s v="P2001"/>
    <s v="Running Shoes"/>
    <x v="3"/>
    <s v="FashionMart"/>
    <n v="1"/>
    <n v="3200"/>
    <n v="0"/>
    <n v="3200"/>
    <n v="0"/>
    <n v="3200"/>
    <n v="2439.3200000000002"/>
    <n v="760.68"/>
    <x v="0"/>
    <s v="Indore"/>
    <s v="Madhya Pradesh"/>
    <s v="India"/>
    <s v="Wallet"/>
    <x v="2"/>
    <s v="Express"/>
    <x v="0"/>
    <s v="Yes"/>
    <s v="No"/>
  </r>
  <r>
    <x v="77"/>
    <x v="6"/>
    <s v="CUST11689"/>
    <s v="Customer 1689"/>
    <n v="45"/>
    <s v="Returning"/>
    <s v="P4006"/>
    <s v="Lipstick"/>
    <x v="4"/>
    <s v="BeautyCare"/>
    <n v="1"/>
    <n v="850"/>
    <n v="5"/>
    <n v="850"/>
    <n v="42.5"/>
    <n v="807.5"/>
    <n v="489.18"/>
    <n v="318.32"/>
    <x v="1"/>
    <s v="Chennai"/>
    <s v="Tamil Nadu"/>
    <s v="India"/>
    <s v="Credit Card"/>
    <x v="2"/>
    <s v="Standard"/>
    <x v="0"/>
    <s v="No"/>
    <s v="No"/>
  </r>
  <r>
    <x v="78"/>
    <x v="6"/>
    <s v="CUST12319"/>
    <s v="Customer 2319"/>
    <n v="30"/>
    <s v="New"/>
    <s v="P2008"/>
    <s v="Formal Shirt"/>
    <x v="3"/>
    <s v="Global Traders"/>
    <n v="4"/>
    <n v="1700"/>
    <n v="15"/>
    <n v="6800"/>
    <n v="1020"/>
    <n v="5780"/>
    <n v="4661.12"/>
    <n v="1118.8800000000001"/>
    <x v="1"/>
    <s v="Coimbatore"/>
    <s v="Tamil Nadu"/>
    <s v="India"/>
    <s v="Debit Card"/>
    <x v="1"/>
    <s v="Standard"/>
    <x v="0"/>
    <s v="No"/>
    <s v="No"/>
  </r>
  <r>
    <x v="79"/>
    <x v="6"/>
    <s v="CUST10641"/>
    <s v="Customer 641"/>
    <n v="51"/>
    <s v="Loyal"/>
    <s v="P4001"/>
    <s v="Face Wash"/>
    <x v="4"/>
    <s v="BeautyCare"/>
    <n v="2"/>
    <n v="450"/>
    <n v="5"/>
    <n v="900"/>
    <n v="45"/>
    <n v="855"/>
    <n v="538.47"/>
    <n v="316.52999999999997"/>
    <x v="1"/>
    <s v="Jaipur"/>
    <s v="Rajasthan"/>
    <s v="India"/>
    <s v="Net Banking"/>
    <x v="1"/>
    <s v="Standard"/>
    <x v="0"/>
    <s v="No"/>
    <s v="No"/>
  </r>
  <r>
    <x v="80"/>
    <x v="6"/>
    <s v="CUST11667"/>
    <s v="Customer 1667"/>
    <n v="51"/>
    <s v="Returning"/>
    <s v="P1005"/>
    <s v="Tablet"/>
    <x v="0"/>
    <s v="RetailHub"/>
    <n v="1"/>
    <n v="18000"/>
    <n v="15"/>
    <n v="18000"/>
    <n v="2700"/>
    <n v="15300"/>
    <n v="12526.04"/>
    <n v="2773.96"/>
    <x v="2"/>
    <s v="Lucknow"/>
    <s v="Uttar Pradesh"/>
    <s v="India"/>
    <s v="Cash on Delivery"/>
    <x v="2"/>
    <s v="Standard"/>
    <x v="1"/>
    <s v="No"/>
    <s v="No"/>
  </r>
  <r>
    <x v="81"/>
    <x v="6"/>
    <s v="CUST10364"/>
    <s v="Customer 364"/>
    <n v="43"/>
    <s v="New"/>
    <s v="P4001"/>
    <s v="Face Wash"/>
    <x v="4"/>
    <s v="BeautyCare"/>
    <n v="2"/>
    <n v="450"/>
    <n v="10"/>
    <n v="900"/>
    <n v="90"/>
    <n v="810"/>
    <n v="593.96"/>
    <n v="216.04"/>
    <x v="1"/>
    <s v="Chandigarh"/>
    <s v="Chandigarh"/>
    <s v="India"/>
    <s v="Net Banking"/>
    <x v="0"/>
    <s v="Standard"/>
    <x v="2"/>
    <s v="No"/>
    <s v="No"/>
  </r>
  <r>
    <x v="82"/>
    <x v="6"/>
    <s v="CUST10541"/>
    <s v="Customer 541"/>
    <n v="36"/>
    <s v="Returning"/>
    <s v="P3003"/>
    <s v="Mixer Grinder"/>
    <x v="2"/>
    <s v="Prime Distributors"/>
    <n v="3"/>
    <n v="4800"/>
    <n v="5"/>
    <n v="14400"/>
    <n v="720"/>
    <n v="13680"/>
    <n v="9557.75"/>
    <n v="4122.25"/>
    <x v="1"/>
    <s v="Guwahati"/>
    <s v="Assam"/>
    <s v="India"/>
    <s v="UPI"/>
    <x v="0"/>
    <s v="Express"/>
    <x v="0"/>
    <s v="No"/>
    <s v="No"/>
  </r>
  <r>
    <x v="83"/>
    <x v="6"/>
    <s v="CUST10749"/>
    <s v="Customer 749"/>
    <n v="51"/>
    <s v="Loyal"/>
    <s v="P3001"/>
    <s v="Coffee Maker"/>
    <x v="2"/>
    <s v="HomeNeeds"/>
    <n v="4"/>
    <n v="4200"/>
    <n v="0"/>
    <n v="16800"/>
    <n v="0"/>
    <n v="16800"/>
    <n v="10039.32"/>
    <n v="6760.68"/>
    <x v="0"/>
    <s v="Indore"/>
    <s v="Madhya Pradesh"/>
    <s v="India"/>
    <s v="Cash on Delivery"/>
    <x v="1"/>
    <s v="Standard"/>
    <x v="0"/>
    <s v="No"/>
    <s v="No"/>
  </r>
  <r>
    <x v="84"/>
    <x v="6"/>
    <s v="CUST10668"/>
    <s v="Customer 668"/>
    <n v="32"/>
    <s v="New"/>
    <s v="P4001"/>
    <s v="Face Wash"/>
    <x v="4"/>
    <s v="BeautyCare"/>
    <n v="2"/>
    <n v="450"/>
    <n v="5"/>
    <n v="900"/>
    <n v="45"/>
    <n v="855"/>
    <n v="674.92"/>
    <n v="180.08"/>
    <x v="1"/>
    <s v="Hyderabad"/>
    <s v="Telangana"/>
    <s v="India"/>
    <s v="Wallet"/>
    <x v="2"/>
    <s v="Standard"/>
    <x v="0"/>
    <s v="No"/>
    <s v="No"/>
  </r>
  <r>
    <x v="85"/>
    <x v="7"/>
    <s v="CUST10456"/>
    <s v="Customer 456"/>
    <n v="36"/>
    <s v="Returning"/>
    <s v="P4004"/>
    <s v="Shampoo"/>
    <x v="4"/>
    <s v="BeautyCare"/>
    <n v="2"/>
    <n v="550"/>
    <n v="20"/>
    <n v="1100"/>
    <n v="220"/>
    <n v="880"/>
    <n v="638.9"/>
    <n v="241.1"/>
    <x v="2"/>
    <s v="Ahmedabad"/>
    <s v="Gujarat"/>
    <s v="India"/>
    <s v="UPI"/>
    <x v="2"/>
    <s v="Express"/>
    <x v="3"/>
    <s v="No"/>
    <s v="No"/>
  </r>
  <r>
    <x v="86"/>
    <x v="7"/>
    <s v="CUST10215"/>
    <s v="Customer 215"/>
    <n v="50"/>
    <s v="Returning"/>
    <s v="P2002"/>
    <s v="Jeans"/>
    <x v="3"/>
    <s v="FashionMart"/>
    <n v="2"/>
    <n v="2200"/>
    <n v="0"/>
    <n v="4400"/>
    <n v="0"/>
    <n v="4400"/>
    <n v="3262.27"/>
    <n v="1137.73"/>
    <x v="1"/>
    <s v="Nagpur"/>
    <s v="Maharashtra"/>
    <s v="India"/>
    <s v="Wallet"/>
    <x v="2"/>
    <s v="Standard"/>
    <x v="0"/>
    <s v="No"/>
    <s v="No"/>
  </r>
  <r>
    <x v="87"/>
    <x v="7"/>
    <s v="CUST11553"/>
    <s v="Customer 1553"/>
    <n v="58"/>
    <s v="New"/>
    <s v="P5002"/>
    <s v="Novel"/>
    <x v="1"/>
    <s v="Stationery Hub"/>
    <n v="1"/>
    <n v="400"/>
    <n v="0"/>
    <n v="400"/>
    <n v="0"/>
    <n v="400"/>
    <n v="275.79000000000002"/>
    <n v="124.21"/>
    <x v="1"/>
    <s v="Delhi"/>
    <s v="Delhi"/>
    <s v="India"/>
    <s v="UPI"/>
    <x v="2"/>
    <s v="Standard"/>
    <x v="0"/>
    <s v="No"/>
    <s v="No"/>
  </r>
  <r>
    <x v="88"/>
    <x v="7"/>
    <s v="CUST11339"/>
    <s v="Customer 1339"/>
    <n v="58"/>
    <s v="Returning"/>
    <s v="P3002"/>
    <s v="Air Fryer"/>
    <x v="2"/>
    <s v="HomeNeeds"/>
    <n v="2"/>
    <n v="6500"/>
    <n v="0"/>
    <n v="13000"/>
    <n v="0"/>
    <n v="13000"/>
    <n v="8257.77"/>
    <n v="4742.2299999999996"/>
    <x v="1"/>
    <s v="Lucknow"/>
    <s v="Uttar Pradesh"/>
    <s v="India"/>
    <s v="Wallet"/>
    <x v="2"/>
    <s v="Standard"/>
    <x v="0"/>
    <s v="No"/>
    <s v="No"/>
  </r>
  <r>
    <x v="89"/>
    <x v="7"/>
    <s v="CUST10292"/>
    <s v="Customer 292"/>
    <n v="42"/>
    <s v="New"/>
    <s v="P2004"/>
    <s v="Jacket"/>
    <x v="3"/>
    <s v="Global Traders"/>
    <n v="2"/>
    <n v="3500"/>
    <n v="0"/>
    <n v="7000"/>
    <n v="0"/>
    <n v="7000"/>
    <n v="5573.63"/>
    <n v="1426.37"/>
    <x v="2"/>
    <s v="Kolkata"/>
    <s v="West Bengal"/>
    <s v="India"/>
    <s v="Debit Card"/>
    <x v="2"/>
    <s v="Same Day"/>
    <x v="0"/>
    <s v="No"/>
    <s v="No"/>
  </r>
  <r>
    <x v="90"/>
    <x v="7"/>
    <s v="CUST11382"/>
    <s v="Customer 1382"/>
    <n v="44"/>
    <s v="Loyal"/>
    <s v="P4005"/>
    <s v="Perfume"/>
    <x v="4"/>
    <s v="BeautyCare"/>
    <n v="5"/>
    <n v="1800"/>
    <n v="10"/>
    <n v="9000"/>
    <n v="900"/>
    <n v="8100"/>
    <n v="4722.37"/>
    <n v="3377.63"/>
    <x v="0"/>
    <s v="Nagpur"/>
    <s v="Maharashtra"/>
    <s v="India"/>
    <s v="Credit Card"/>
    <x v="0"/>
    <s v="Standard"/>
    <x v="0"/>
    <s v="No"/>
    <s v="No"/>
  </r>
  <r>
    <x v="91"/>
    <x v="7"/>
    <s v="CUST12189"/>
    <s v="Customer 2189"/>
    <n v="26"/>
    <s v="Returning"/>
    <s v="P2005"/>
    <s v="Backpack"/>
    <x v="3"/>
    <s v="Metro Supplies"/>
    <n v="1"/>
    <n v="1800"/>
    <n v="20"/>
    <n v="1800"/>
    <n v="360"/>
    <n v="1440"/>
    <n v="1123.25"/>
    <n v="316.75"/>
    <x v="0"/>
    <s v="Guwahati"/>
    <s v="Assam"/>
    <s v="India"/>
    <s v="Cash on Delivery"/>
    <x v="0"/>
    <s v="Standard"/>
    <x v="0"/>
    <s v="Yes"/>
    <s v="No"/>
  </r>
  <r>
    <x v="92"/>
    <x v="7"/>
    <s v="CUST10756"/>
    <s v="Customer 756"/>
    <n v="24"/>
    <s v="Loyal"/>
    <s v="P4004"/>
    <s v="Shampoo"/>
    <x v="4"/>
    <s v="BeautyCare"/>
    <n v="1"/>
    <n v="550"/>
    <n v="20"/>
    <n v="550"/>
    <n v="110"/>
    <n v="440"/>
    <n v="247.84"/>
    <n v="192.16"/>
    <x v="1"/>
    <s v="Kolkata"/>
    <s v="West Bengal"/>
    <s v="India"/>
    <s v="Cash on Delivery"/>
    <x v="2"/>
    <s v="Express"/>
    <x v="0"/>
    <s v="No"/>
    <s v="No"/>
  </r>
  <r>
    <x v="93"/>
    <x v="7"/>
    <s v="CUST11728"/>
    <s v="Customer 1728"/>
    <n v="42"/>
    <s v="Returning"/>
    <s v="P2004"/>
    <s v="Jacket"/>
    <x v="3"/>
    <s v="Global Traders"/>
    <n v="1"/>
    <n v="3500"/>
    <n v="25"/>
    <n v="3500"/>
    <n v="875"/>
    <n v="2625"/>
    <n v="1795.84"/>
    <n v="829.16"/>
    <x v="1"/>
    <s v="Ahmedabad"/>
    <s v="Gujarat"/>
    <s v="India"/>
    <s v="Credit Card"/>
    <x v="0"/>
    <s v="Standard"/>
    <x v="0"/>
    <s v="No"/>
    <s v="No"/>
  </r>
  <r>
    <x v="94"/>
    <x v="8"/>
    <s v="CUST10126"/>
    <s v="Customer 126"/>
    <n v="37"/>
    <s v="Returning"/>
    <s v="P3006"/>
    <s v="Water Bottle"/>
    <x v="2"/>
    <s v="Metro Supplies"/>
    <n v="1"/>
    <n v="700"/>
    <n v="20"/>
    <n v="700"/>
    <n v="140"/>
    <n v="560"/>
    <n v="444.37"/>
    <n v="115.63"/>
    <x v="2"/>
    <s v="Mumbai"/>
    <s v="Maharashtra"/>
    <s v="India"/>
    <s v="Wallet"/>
    <x v="0"/>
    <s v="Standard"/>
    <x v="0"/>
    <s v="No"/>
    <s v="No"/>
  </r>
  <r>
    <x v="95"/>
    <x v="8"/>
    <s v="CUST11163"/>
    <s v="Customer 1163"/>
    <n v="39"/>
    <s v="Returning"/>
    <s v="P1001"/>
    <s v="Laptop"/>
    <x v="0"/>
    <s v="TechSource India"/>
    <n v="2"/>
    <n v="55000"/>
    <n v="15"/>
    <n v="110000"/>
    <n v="16500"/>
    <n v="93500"/>
    <n v="51948.800000000003"/>
    <n v="41551.199999999997"/>
    <x v="1"/>
    <s v="Coimbatore"/>
    <s v="Tamil Nadu"/>
    <s v="India"/>
    <s v="Credit Card"/>
    <x v="1"/>
    <s v="Same Day"/>
    <x v="0"/>
    <s v="No"/>
    <s v="No"/>
  </r>
  <r>
    <x v="96"/>
    <x v="8"/>
    <s v="CUST11033"/>
    <s v="Customer 1033"/>
    <n v="46"/>
    <s v="Returning"/>
    <s v="P1005"/>
    <s v="Tablet"/>
    <x v="0"/>
    <s v="RetailHub"/>
    <n v="4"/>
    <n v="18000"/>
    <n v="0"/>
    <n v="72000"/>
    <n v="0"/>
    <n v="72000"/>
    <n v="50965.14"/>
    <n v="21034.86"/>
    <x v="1"/>
    <s v="Patna"/>
    <s v="Bihar"/>
    <s v="India"/>
    <s v="Debit Card"/>
    <x v="2"/>
    <s v="Express"/>
    <x v="0"/>
    <s v="No"/>
    <s v="No"/>
  </r>
  <r>
    <x v="97"/>
    <x v="8"/>
    <s v="CUST11292"/>
    <s v="Customer 1292"/>
    <n v="24"/>
    <s v="Returning"/>
    <s v="P1004"/>
    <s v="Smartwatch"/>
    <x v="0"/>
    <s v="TechSource India"/>
    <n v="2"/>
    <n v="6500"/>
    <n v="10"/>
    <n v="13000"/>
    <n v="1300"/>
    <n v="11700"/>
    <n v="9000.94"/>
    <n v="2699.06"/>
    <x v="1"/>
    <s v="Patna"/>
    <s v="Bihar"/>
    <s v="India"/>
    <s v="UPI"/>
    <x v="2"/>
    <s v="Standard"/>
    <x v="1"/>
    <s v="Yes"/>
    <s v="No"/>
  </r>
  <r>
    <x v="98"/>
    <x v="8"/>
    <s v="CUST10042"/>
    <s v="Customer 42"/>
    <n v="51"/>
    <s v="Returning"/>
    <s v="P3002"/>
    <s v="Air Fryer"/>
    <x v="2"/>
    <s v="HomeNeeds"/>
    <n v="3"/>
    <n v="6500"/>
    <n v="10"/>
    <n v="19500"/>
    <n v="1950"/>
    <n v="17550"/>
    <n v="11940.38"/>
    <n v="5609.62"/>
    <x v="1"/>
    <s v="Chennai"/>
    <s v="Tamil Nadu"/>
    <s v="India"/>
    <s v="Cash on Delivery"/>
    <x v="0"/>
    <s v="Standard"/>
    <x v="0"/>
    <s v="Yes"/>
    <s v="No"/>
  </r>
  <r>
    <x v="99"/>
    <x v="8"/>
    <s v="CUST10656"/>
    <s v="Customer 656"/>
    <n v="25"/>
    <s v="New"/>
    <s v="P1005"/>
    <s v="Tablet"/>
    <x v="0"/>
    <s v="RetailHub"/>
    <n v="2"/>
    <n v="18000"/>
    <n v="0"/>
    <n v="36000"/>
    <n v="0"/>
    <n v="36000"/>
    <n v="26124.65"/>
    <n v="9875.35"/>
    <x v="1"/>
    <s v="Mumbai"/>
    <s v="Maharashtra"/>
    <s v="India"/>
    <s v="UPI"/>
    <x v="2"/>
    <s v="Standard"/>
    <x v="0"/>
    <s v="No"/>
    <s v="No"/>
  </r>
  <r>
    <x v="100"/>
    <x v="8"/>
    <s v="CUST11386"/>
    <s v="Customer 1386"/>
    <n v="58"/>
    <s v="Returning"/>
    <s v="P1004"/>
    <s v="Smartwatch"/>
    <x v="0"/>
    <s v="TechSource India"/>
    <n v="5"/>
    <n v="6500"/>
    <n v="10"/>
    <n v="32500"/>
    <n v="3250"/>
    <n v="29250"/>
    <n v="19469.349999999999"/>
    <n v="9780.65"/>
    <x v="0"/>
    <s v="Ahmedabad"/>
    <s v="Gujarat"/>
    <s v="India"/>
    <s v="UPI"/>
    <x v="2"/>
    <s v="Same Day"/>
    <x v="0"/>
    <s v="No"/>
    <s v="Yes"/>
  </r>
  <r>
    <x v="101"/>
    <x v="8"/>
    <s v="CUST10246"/>
    <s v="Customer 246"/>
    <n v="28"/>
    <s v="Returning"/>
    <s v="P2001"/>
    <s v="Running Shoes"/>
    <x v="3"/>
    <s v="FashionMart"/>
    <n v="2"/>
    <n v="3200"/>
    <n v="5"/>
    <n v="6400"/>
    <n v="320"/>
    <n v="6080"/>
    <n v="4109.05"/>
    <n v="1970.95"/>
    <x v="1"/>
    <s v="Mumbai"/>
    <s v="Maharashtra"/>
    <s v="India"/>
    <s v="Cash on Delivery"/>
    <x v="1"/>
    <s v="Standard"/>
    <x v="0"/>
    <s v="No"/>
    <s v="No"/>
  </r>
  <r>
    <x v="102"/>
    <x v="8"/>
    <s v="CUST11470"/>
    <s v="Customer 1470"/>
    <n v="25"/>
    <s v="New"/>
    <s v="P4004"/>
    <s v="Shampoo"/>
    <x v="4"/>
    <s v="BeautyCare"/>
    <n v="3"/>
    <n v="550"/>
    <n v="5"/>
    <n v="1650"/>
    <n v="82.5"/>
    <n v="1567.5"/>
    <n v="1128.53"/>
    <n v="438.97"/>
    <x v="0"/>
    <s v="Indore"/>
    <s v="Madhya Pradesh"/>
    <s v="India"/>
    <s v="UPI"/>
    <x v="0"/>
    <s v="Standard"/>
    <x v="2"/>
    <s v="No"/>
    <s v="No"/>
  </r>
  <r>
    <x v="103"/>
    <x v="8"/>
    <s v="CUST10221"/>
    <s v="Customer 221"/>
    <n v="28"/>
    <s v="Returning"/>
    <s v="P2002"/>
    <s v="Jeans"/>
    <x v="3"/>
    <s v="FashionMart"/>
    <n v="4"/>
    <n v="2200"/>
    <n v="15"/>
    <n v="8800"/>
    <n v="1320"/>
    <n v="7480"/>
    <n v="5509.5"/>
    <n v="1970.5"/>
    <x v="1"/>
    <s v="Jaipur"/>
    <s v="Rajasthan"/>
    <s v="India"/>
    <s v="Debit Card"/>
    <x v="0"/>
    <s v="Same Day"/>
    <x v="2"/>
    <s v="No"/>
    <s v="No"/>
  </r>
  <r>
    <x v="104"/>
    <x v="8"/>
    <s v="CUST11630"/>
    <s v="Customer 1630"/>
    <n v="48"/>
    <s v="Returning"/>
    <s v="P2006"/>
    <s v="Womens Kurti"/>
    <x v="3"/>
    <s v="FashionMart"/>
    <n v="2"/>
    <n v="1400"/>
    <n v="5"/>
    <n v="2800"/>
    <n v="140"/>
    <n v="2660"/>
    <n v="1833.7"/>
    <n v="826.3"/>
    <x v="1"/>
    <s v="Ahmedabad"/>
    <s v="Gujarat"/>
    <s v="India"/>
    <s v="Cash on Delivery"/>
    <x v="2"/>
    <s v="Standard"/>
    <x v="0"/>
    <s v="No"/>
    <s v="No"/>
  </r>
  <r>
    <x v="105"/>
    <x v="9"/>
    <s v="CUST11681"/>
    <s v="Customer 1681"/>
    <n v="38"/>
    <s v="New"/>
    <s v="P1009"/>
    <s v="Power Bank"/>
    <x v="0"/>
    <s v="Prime Distributors"/>
    <n v="1"/>
    <n v="1600"/>
    <n v="0"/>
    <n v="1600"/>
    <n v="0"/>
    <n v="1600"/>
    <n v="1112.5999999999999"/>
    <n v="487.4"/>
    <x v="1"/>
    <s v="Lucknow"/>
    <s v="Uttar Pradesh"/>
    <s v="India"/>
    <s v="Net Banking"/>
    <x v="0"/>
    <s v="Same Day"/>
    <x v="0"/>
    <s v="No"/>
    <s v="No"/>
  </r>
  <r>
    <x v="106"/>
    <x v="9"/>
    <s v="CUST11036"/>
    <s v="Customer 1036"/>
    <n v="37"/>
    <s v="Returning"/>
    <s v="P1005"/>
    <s v="Tablet"/>
    <x v="0"/>
    <s v="RetailHub"/>
    <n v="3"/>
    <n v="18000"/>
    <n v="10"/>
    <n v="54000"/>
    <n v="5400"/>
    <n v="48600"/>
    <n v="35970.620000000003"/>
    <n v="12629.38"/>
    <x v="1"/>
    <s v="Nagpur"/>
    <s v="Maharashtra"/>
    <s v="India"/>
    <s v="Credit Card"/>
    <x v="0"/>
    <s v="Express"/>
    <x v="0"/>
    <s v="No"/>
    <s v="No"/>
  </r>
  <r>
    <x v="107"/>
    <x v="9"/>
    <s v="CUST11872"/>
    <s v="Customer 1872"/>
    <n v="37"/>
    <s v="Returning"/>
    <s v="P1005"/>
    <s v="Tablet"/>
    <x v="0"/>
    <s v="RetailHub"/>
    <n v="1"/>
    <n v="18000"/>
    <n v="30"/>
    <n v="18000"/>
    <n v="5400"/>
    <n v="12600"/>
    <n v="9696.32"/>
    <n v="2903.68"/>
    <x v="1"/>
    <s v="Delhi"/>
    <s v="Delhi"/>
    <s v="India"/>
    <s v="Net Banking"/>
    <x v="1"/>
    <s v="Standard"/>
    <x v="0"/>
    <s v="No"/>
    <s v="No"/>
  </r>
  <r>
    <x v="108"/>
    <x v="9"/>
    <s v="CUST11387"/>
    <s v="Customer 1387"/>
    <n v="45"/>
    <s v="Returning"/>
    <s v="P2004"/>
    <s v="Jacket"/>
    <x v="3"/>
    <s v="Global Traders"/>
    <n v="2"/>
    <n v="3500"/>
    <n v="10"/>
    <n v="7000"/>
    <n v="700"/>
    <n v="6300"/>
    <n v="4927.2700000000004"/>
    <n v="1372.73"/>
    <x v="1"/>
    <s v="Coimbatore"/>
    <s v="Tamil Nadu"/>
    <s v="India"/>
    <s v="Cash on Delivery"/>
    <x v="2"/>
    <s v="Express"/>
    <x v="0"/>
    <s v="No"/>
    <s v="No"/>
  </r>
  <r>
    <x v="109"/>
    <x v="9"/>
    <s v="CUST12435"/>
    <s v="Customer 2435"/>
    <n v="39"/>
    <s v="Loyal"/>
    <s v="P1002"/>
    <s v="Smartphone"/>
    <x v="0"/>
    <s v="Global Traders"/>
    <n v="5"/>
    <n v="28000"/>
    <n v="10"/>
    <n v="140000"/>
    <n v="14000"/>
    <n v="126000"/>
    <n v="97732.71"/>
    <n v="28267.29"/>
    <x v="2"/>
    <s v="Bhubaneswar"/>
    <s v="Odisha"/>
    <s v="India"/>
    <s v="Credit Card"/>
    <x v="0"/>
    <s v="Express"/>
    <x v="0"/>
    <s v="No"/>
    <s v="No"/>
  </r>
  <r>
    <x v="110"/>
    <x v="9"/>
    <s v="CUST10237"/>
    <s v="Customer 237"/>
    <n v="37"/>
    <s v="Returning"/>
    <s v="P5002"/>
    <s v="Novel"/>
    <x v="1"/>
    <s v="Stationery Hub"/>
    <n v="3"/>
    <n v="400"/>
    <n v="5"/>
    <n v="1200"/>
    <n v="60"/>
    <n v="1140"/>
    <n v="783.46"/>
    <n v="356.54"/>
    <x v="1"/>
    <s v="Bhubaneswar"/>
    <s v="Odisha"/>
    <s v="India"/>
    <s v="Credit Card"/>
    <x v="1"/>
    <s v="Standard"/>
    <x v="0"/>
    <s v="No"/>
    <s v="No"/>
  </r>
  <r>
    <x v="111"/>
    <x v="9"/>
    <s v="CUST10702"/>
    <s v="Customer 702"/>
    <n v="30"/>
    <s v="Returning"/>
    <s v="P4006"/>
    <s v="Lipstick"/>
    <x v="4"/>
    <s v="BeautyCare"/>
    <n v="2"/>
    <n v="850"/>
    <n v="5"/>
    <n v="1700"/>
    <n v="85"/>
    <n v="1615"/>
    <n v="1229.28"/>
    <n v="385.72"/>
    <x v="1"/>
    <s v="Ahmedabad"/>
    <s v="Gujarat"/>
    <s v="India"/>
    <s v="Credit Card"/>
    <x v="1"/>
    <s v="Express"/>
    <x v="0"/>
    <s v="No"/>
    <s v="No"/>
  </r>
  <r>
    <x v="112"/>
    <x v="9"/>
    <s v="CUST12214"/>
    <s v="Customer 2214"/>
    <n v="54"/>
    <s v="New"/>
    <s v="P2008"/>
    <s v="Formal Shirt"/>
    <x v="3"/>
    <s v="Global Traders"/>
    <n v="5"/>
    <n v="1700"/>
    <n v="15"/>
    <n v="8500"/>
    <n v="1275"/>
    <n v="7225"/>
    <n v="4820.3599999999997"/>
    <n v="2404.64"/>
    <x v="1"/>
    <s v="Indore"/>
    <s v="Madhya Pradesh"/>
    <s v="India"/>
    <s v="Wallet"/>
    <x v="1"/>
    <s v="Same Day"/>
    <x v="0"/>
    <s v="No"/>
    <s v="No"/>
  </r>
  <r>
    <x v="113"/>
    <x v="9"/>
    <s v="CUST10198"/>
    <s v="Customer 198"/>
    <n v="37"/>
    <s v="Returning"/>
    <s v="P4005"/>
    <s v="Perfume"/>
    <x v="4"/>
    <s v="BeautyCare"/>
    <n v="1"/>
    <n v="1800"/>
    <n v="10"/>
    <n v="1800"/>
    <n v="180"/>
    <n v="1620"/>
    <n v="897.97"/>
    <n v="722.03"/>
    <x v="1"/>
    <s v="Bhopal"/>
    <s v="Madhya Pradesh"/>
    <s v="India"/>
    <s v="Net Banking"/>
    <x v="2"/>
    <s v="Standard"/>
    <x v="0"/>
    <s v="No"/>
    <s v="No"/>
  </r>
  <r>
    <x v="114"/>
    <x v="9"/>
    <s v="CUST12141"/>
    <s v="Customer 2141"/>
    <n v="32"/>
    <s v="New"/>
    <s v="P3004"/>
    <s v="Cookware Set"/>
    <x v="2"/>
    <s v="HomeNeeds"/>
    <n v="3"/>
    <n v="3500"/>
    <n v="0"/>
    <n v="10500"/>
    <n v="0"/>
    <n v="10500"/>
    <n v="7837.95"/>
    <n v="2662.05"/>
    <x v="2"/>
    <s v="Jaipur"/>
    <s v="Rajasthan"/>
    <s v="India"/>
    <s v="Net Banking"/>
    <x v="0"/>
    <s v="Standard"/>
    <x v="0"/>
    <s v="No"/>
    <s v="No"/>
  </r>
  <r>
    <x v="115"/>
    <x v="9"/>
    <s v="CUST11216"/>
    <s v="Customer 1216"/>
    <n v="52"/>
    <s v="Loyal"/>
    <s v="P5003"/>
    <s v="Calculator"/>
    <x v="1"/>
    <s v="Stationery Hub"/>
    <n v="4"/>
    <n v="650"/>
    <n v="0"/>
    <n v="2600"/>
    <n v="0"/>
    <n v="2600"/>
    <n v="1719"/>
    <n v="881"/>
    <x v="1"/>
    <s v="Nagpur"/>
    <s v="Maharashtra"/>
    <s v="India"/>
    <s v="Net Banking"/>
    <x v="0"/>
    <s v="Standard"/>
    <x v="4"/>
    <s v="No"/>
    <s v="No"/>
  </r>
  <r>
    <x v="116"/>
    <x v="10"/>
    <s v="CUST11593"/>
    <s v="Customer 1593"/>
    <n v="35"/>
    <s v="Returning"/>
    <s v="P2005"/>
    <s v="Backpack"/>
    <x v="3"/>
    <s v="Metro Supplies"/>
    <n v="3"/>
    <n v="1800"/>
    <n v="0"/>
    <n v="5400"/>
    <n v="0"/>
    <n v="5400"/>
    <n v="3376.65"/>
    <n v="2023.35"/>
    <x v="1"/>
    <s v="Surat"/>
    <s v="Gujarat"/>
    <s v="India"/>
    <s v="Net Banking"/>
    <x v="1"/>
    <s v="Standard"/>
    <x v="0"/>
    <s v="No"/>
    <s v="No"/>
  </r>
  <r>
    <x v="117"/>
    <x v="10"/>
    <s v="CUST11230"/>
    <s v="Customer 1230"/>
    <n v="31"/>
    <s v="Loyal"/>
    <s v="P3007"/>
    <s v="Vacuum Cleaner"/>
    <x v="2"/>
    <s v="Global Traders"/>
    <n v="2"/>
    <n v="8500"/>
    <n v="30"/>
    <n v="17000"/>
    <n v="5100"/>
    <n v="11900"/>
    <n v="8811.57"/>
    <n v="3088.43"/>
    <x v="0"/>
    <s v="Delhi"/>
    <s v="Delhi"/>
    <s v="India"/>
    <s v="Debit Card"/>
    <x v="2"/>
    <s v="Standard"/>
    <x v="0"/>
    <s v="No"/>
    <s v="No"/>
  </r>
  <r>
    <x v="118"/>
    <x v="10"/>
    <s v="CUST10725"/>
    <s v="Customer 725"/>
    <n v="44"/>
    <s v="Returning"/>
    <s v="P1008"/>
    <s v="Monitor"/>
    <x v="0"/>
    <s v="Global Traders"/>
    <n v="1"/>
    <n v="14500"/>
    <n v="5"/>
    <n v="14500"/>
    <n v="725"/>
    <n v="13775"/>
    <n v="8608.58"/>
    <n v="5166.42"/>
    <x v="1"/>
    <s v="Guwahati"/>
    <s v="Assam"/>
    <s v="India"/>
    <s v="Net Banking"/>
    <x v="0"/>
    <s v="Express"/>
    <x v="0"/>
    <s v="No"/>
    <s v="No"/>
  </r>
  <r>
    <x v="119"/>
    <x v="10"/>
    <s v="CUST11773"/>
    <s v="Customer 1773"/>
    <n v="43"/>
    <s v="New"/>
    <s v="P2001"/>
    <s v="Running Shoes"/>
    <x v="3"/>
    <s v="FashionMart"/>
    <n v="1"/>
    <n v="3200"/>
    <n v="5"/>
    <n v="3200"/>
    <n v="160"/>
    <n v="3040"/>
    <n v="2223.84"/>
    <n v="816.16"/>
    <x v="1"/>
    <s v="Chennai"/>
    <s v="Tamil Nadu"/>
    <s v="India"/>
    <s v="UPI"/>
    <x v="2"/>
    <s v="Standard"/>
    <x v="0"/>
    <s v="No"/>
    <s v="No"/>
  </r>
  <r>
    <x v="120"/>
    <x v="10"/>
    <s v="CUST12123"/>
    <s v="Customer 2123"/>
    <n v="59"/>
    <s v="New"/>
    <s v="P3006"/>
    <s v="Water Bottle"/>
    <x v="2"/>
    <s v="Metro Supplies"/>
    <n v="5"/>
    <n v="700"/>
    <n v="15"/>
    <n v="3500"/>
    <n v="525"/>
    <n v="2975"/>
    <n v="2277.0500000000002"/>
    <n v="697.95"/>
    <x v="1"/>
    <s v="Bengaluru"/>
    <s v="Karnataka"/>
    <s v="India"/>
    <s v="Wallet"/>
    <x v="2"/>
    <s v="Express"/>
    <x v="0"/>
    <s v="No"/>
    <s v="No"/>
  </r>
  <r>
    <x v="121"/>
    <x v="10"/>
    <s v="CUST11097"/>
    <s v="Customer 1097"/>
    <n v="27"/>
    <s v="Loyal"/>
    <s v="P1002"/>
    <s v="Smartphone"/>
    <x v="0"/>
    <s v="Global Traders"/>
    <n v="1"/>
    <n v="28000"/>
    <n v="30"/>
    <n v="28000"/>
    <n v="8400"/>
    <n v="19600"/>
    <n v="12011.95"/>
    <n v="7588.05"/>
    <x v="2"/>
    <s v="Patna"/>
    <s v="Bihar"/>
    <s v="India"/>
    <s v="Credit Card"/>
    <x v="2"/>
    <s v="Standard"/>
    <x v="1"/>
    <s v="No"/>
    <s v="Yes"/>
  </r>
  <r>
    <x v="122"/>
    <x v="10"/>
    <s v="CUST11600"/>
    <s v="Customer 1600"/>
    <n v="44"/>
    <s v="Loyal"/>
    <s v="P4006"/>
    <s v="Lipstick"/>
    <x v="4"/>
    <s v="BeautyCare"/>
    <n v="1"/>
    <n v="850"/>
    <n v="0"/>
    <n v="850"/>
    <n v="0"/>
    <n v="850"/>
    <n v="538.70000000000005"/>
    <n v="311.3"/>
    <x v="1"/>
    <s v="Mumbai"/>
    <s v="Maharashtra"/>
    <s v="India"/>
    <s v="Net Banking"/>
    <x v="0"/>
    <s v="Standard"/>
    <x v="1"/>
    <s v="Yes"/>
    <s v="No"/>
  </r>
  <r>
    <x v="123"/>
    <x v="10"/>
    <s v="CUST11275"/>
    <s v="Customer 1275"/>
    <n v="20"/>
    <s v="Loyal"/>
    <s v="P5003"/>
    <s v="Calculator"/>
    <x v="1"/>
    <s v="Stationery Hub"/>
    <n v="4"/>
    <n v="650"/>
    <n v="0"/>
    <n v="2600"/>
    <n v="0"/>
    <n v="2600"/>
    <n v="1494.13"/>
    <n v="1105.8699999999999"/>
    <x v="1"/>
    <s v="Bhopal"/>
    <s v="Madhya Pradesh"/>
    <s v="India"/>
    <s v="Wallet"/>
    <x v="0"/>
    <s v="Standard"/>
    <x v="2"/>
    <s v="No"/>
    <s v="Yes"/>
  </r>
  <r>
    <x v="124"/>
    <x v="10"/>
    <s v="CUST12176"/>
    <s v="Customer 2176"/>
    <n v="59"/>
    <s v="Returning"/>
    <s v="P2007"/>
    <s v="Saree"/>
    <x v="3"/>
    <s v="FashionMart"/>
    <n v="2"/>
    <n v="2600"/>
    <n v="5"/>
    <n v="5200"/>
    <n v="260"/>
    <n v="4940"/>
    <n v="2948.82"/>
    <n v="1991.18"/>
    <x v="1"/>
    <s v="Jaipur"/>
    <s v="Rajasthan"/>
    <s v="India"/>
    <s v="Cash on Delivery"/>
    <x v="2"/>
    <s v="Standard"/>
    <x v="0"/>
    <s v="No"/>
    <s v="No"/>
  </r>
  <r>
    <x v="125"/>
    <x v="10"/>
    <s v="CUST10424"/>
    <s v="Customer 424"/>
    <n v="21"/>
    <s v="New"/>
    <s v="P1009"/>
    <s v="Power Bank"/>
    <x v="0"/>
    <s v="Prime Distributors"/>
    <n v="3"/>
    <n v="1600"/>
    <n v="5"/>
    <n v="4800"/>
    <n v="240"/>
    <n v="4560"/>
    <n v="3393"/>
    <n v="1167"/>
    <x v="0"/>
    <s v="Bengaluru"/>
    <s v="Karnataka"/>
    <s v="India"/>
    <s v="Debit Card"/>
    <x v="0"/>
    <s v="Standard"/>
    <x v="0"/>
    <s v="No"/>
    <s v="Yes"/>
  </r>
  <r>
    <x v="126"/>
    <x v="10"/>
    <s v="CUST10092"/>
    <s v="Customer 92"/>
    <n v="38"/>
    <s v="New"/>
    <s v="P2002"/>
    <s v="Jeans"/>
    <x v="3"/>
    <s v="FashionMart"/>
    <n v="6"/>
    <n v="2200"/>
    <n v="15"/>
    <n v="13200"/>
    <n v="1980"/>
    <n v="11220"/>
    <n v="9076.1200000000008"/>
    <n v="2143.88"/>
    <x v="1"/>
    <s v="Hyderabad"/>
    <s v="Telangana"/>
    <s v="India"/>
    <s v="Cash on Delivery"/>
    <x v="1"/>
    <s v="Standard"/>
    <x v="0"/>
    <s v="Yes"/>
    <s v="Yes"/>
  </r>
  <r>
    <x v="127"/>
    <x v="10"/>
    <s v="CUST12361"/>
    <s v="Customer 2361"/>
    <n v="43"/>
    <s v="Returning"/>
    <s v="P5002"/>
    <s v="Novel"/>
    <x v="1"/>
    <s v="Stationery Hub"/>
    <n v="1"/>
    <n v="400"/>
    <n v="15"/>
    <n v="400"/>
    <n v="60"/>
    <n v="340"/>
    <n v="221.41"/>
    <n v="118.59"/>
    <x v="2"/>
    <s v="Surat"/>
    <s v="Gujarat"/>
    <s v="India"/>
    <s v="Net Banking"/>
    <x v="2"/>
    <s v="Standard"/>
    <x v="0"/>
    <s v="No"/>
    <s v="No"/>
  </r>
  <r>
    <x v="128"/>
    <x v="11"/>
    <s v="CUST10022"/>
    <s v="Customer 22"/>
    <n v="29"/>
    <s v="Loyal"/>
    <s v="P1005"/>
    <s v="Tablet"/>
    <x v="0"/>
    <s v="RetailHub"/>
    <n v="4"/>
    <n v="18000"/>
    <n v="5"/>
    <n v="72000"/>
    <n v="3600"/>
    <n v="68400"/>
    <n v="47087.3"/>
    <n v="21312.7"/>
    <x v="1"/>
    <s v="Ahmedabad"/>
    <s v="Gujarat"/>
    <s v="India"/>
    <s v="Cash on Delivery"/>
    <x v="1"/>
    <s v="Standard"/>
    <x v="0"/>
    <s v="No"/>
    <s v="No"/>
  </r>
  <r>
    <x v="129"/>
    <x v="11"/>
    <s v="CUST10668"/>
    <s v="Customer 668"/>
    <n v="32"/>
    <s v="Returning"/>
    <s v="P1001"/>
    <s v="Laptop"/>
    <x v="0"/>
    <s v="TechSource India"/>
    <n v="2"/>
    <n v="55000"/>
    <n v="0"/>
    <n v="110000"/>
    <n v="0"/>
    <n v="110000"/>
    <n v="70080.539999999994"/>
    <n v="39919.46"/>
    <x v="1"/>
    <s v="Lucknow"/>
    <s v="Uttar Pradesh"/>
    <s v="India"/>
    <s v="Credit Card"/>
    <x v="2"/>
    <s v="Standard"/>
    <x v="0"/>
    <s v="No"/>
    <s v="No"/>
  </r>
  <r>
    <x v="130"/>
    <x v="11"/>
    <s v="CUST10065"/>
    <s v="Customer 65"/>
    <n v="36"/>
    <s v="New"/>
    <s v="P1005"/>
    <s v="Tablet"/>
    <x v="0"/>
    <s v="RetailHub"/>
    <n v="1"/>
    <n v="18000"/>
    <n v="0"/>
    <n v="18000"/>
    <n v="0"/>
    <n v="18000"/>
    <n v="11542.85"/>
    <n v="6457.15"/>
    <x v="0"/>
    <s v="Lucknow"/>
    <s v="Uttar Pradesh"/>
    <s v="India"/>
    <s v="Cash on Delivery"/>
    <x v="2"/>
    <s v="Standard"/>
    <x v="3"/>
    <s v="No"/>
    <s v="No"/>
  </r>
  <r>
    <x v="131"/>
    <x v="11"/>
    <s v="CUST10730"/>
    <s v="Customer 730"/>
    <n v="51"/>
    <s v="New"/>
    <s v="P3004"/>
    <s v="Cookware Set"/>
    <x v="2"/>
    <s v="HomeNeeds"/>
    <n v="2"/>
    <n v="3500"/>
    <n v="0"/>
    <n v="7000"/>
    <n v="0"/>
    <n v="7000"/>
    <n v="5596.9"/>
    <n v="1403.1"/>
    <x v="1"/>
    <s v="Bengaluru"/>
    <s v="Karnataka"/>
    <s v="India"/>
    <s v="Cash on Delivery"/>
    <x v="2"/>
    <s v="Standard"/>
    <x v="0"/>
    <s v="No"/>
    <s v="No"/>
  </r>
  <r>
    <x v="132"/>
    <x v="11"/>
    <s v="CUST11299"/>
    <s v="Customer 1299"/>
    <n v="58"/>
    <s v="New"/>
    <s v="P4006"/>
    <s v="Lipstick"/>
    <x v="4"/>
    <s v="BeautyCare"/>
    <n v="5"/>
    <n v="850"/>
    <n v="10"/>
    <n v="4250"/>
    <n v="425"/>
    <n v="3825"/>
    <n v="2159.58"/>
    <n v="1665.42"/>
    <x v="1"/>
    <s v="Coimbatore"/>
    <s v="Tamil Nadu"/>
    <s v="India"/>
    <s v="Net Banking"/>
    <x v="1"/>
    <s v="Standard"/>
    <x v="0"/>
    <s v="No"/>
    <s v="No"/>
  </r>
  <r>
    <x v="133"/>
    <x v="11"/>
    <s v="CUST11162"/>
    <s v="Customer 1162"/>
    <n v="56"/>
    <s v="New"/>
    <s v="P1007"/>
    <s v="Mouse"/>
    <x v="0"/>
    <s v="RetailHub"/>
    <n v="2"/>
    <n v="900"/>
    <n v="10"/>
    <n v="1800"/>
    <n v="180"/>
    <n v="1620"/>
    <n v="1077.3699999999999"/>
    <n v="542.63"/>
    <x v="1"/>
    <s v="Kolkata"/>
    <s v="West Bengal"/>
    <s v="India"/>
    <s v="Debit Card"/>
    <x v="0"/>
    <s v="Standard"/>
    <x v="0"/>
    <s v="Yes"/>
    <s v="No"/>
  </r>
  <r>
    <x v="134"/>
    <x v="11"/>
    <s v="CUST10481"/>
    <s v="Customer 481"/>
    <n v="46"/>
    <s v="Returning"/>
    <s v="P2003"/>
    <s v="T-Shirt"/>
    <x v="3"/>
    <s v="RetailHub"/>
    <n v="3"/>
    <n v="900"/>
    <n v="10"/>
    <n v="2700"/>
    <n v="270"/>
    <n v="2430"/>
    <n v="1803.26"/>
    <n v="626.74"/>
    <x v="1"/>
    <s v="Jaipur"/>
    <s v="Rajasthan"/>
    <s v="India"/>
    <s v="Wallet"/>
    <x v="0"/>
    <s v="Standard"/>
    <x v="0"/>
    <s v="No"/>
    <s v="No"/>
  </r>
  <r>
    <x v="135"/>
    <x v="11"/>
    <s v="CUST12038"/>
    <s v="Customer 2038"/>
    <n v="34"/>
    <s v="Loyal"/>
    <s v="P5002"/>
    <s v="Novel"/>
    <x v="1"/>
    <s v="Stationery Hub"/>
    <n v="3"/>
    <n v="400"/>
    <n v="5"/>
    <n v="1200"/>
    <n v="60"/>
    <n v="1140"/>
    <n v="714.41"/>
    <n v="425.59"/>
    <x v="1"/>
    <s v="Delhi"/>
    <s v="Delhi"/>
    <s v="India"/>
    <s v="Cash on Delivery"/>
    <x v="0"/>
    <s v="Standard"/>
    <x v="0"/>
    <s v="No"/>
    <s v="No"/>
  </r>
  <r>
    <x v="136"/>
    <x v="11"/>
    <s v="CUST11260"/>
    <s v="Customer 1260"/>
    <n v="58"/>
    <s v="New"/>
    <s v="P1004"/>
    <s v="Smartwatch"/>
    <x v="0"/>
    <s v="TechSource India"/>
    <n v="1"/>
    <n v="6500"/>
    <n v="10"/>
    <n v="6500"/>
    <n v="650"/>
    <n v="5850"/>
    <n v="3800.74"/>
    <n v="2049.2600000000002"/>
    <x v="1"/>
    <s v="Pune"/>
    <s v="Maharashtra"/>
    <s v="India"/>
    <s v="UPI"/>
    <x v="2"/>
    <s v="Standard"/>
    <x v="3"/>
    <s v="No"/>
    <s v="No"/>
  </r>
  <r>
    <x v="137"/>
    <x v="11"/>
    <s v="CUST10924"/>
    <s v="Customer 924"/>
    <n v="24"/>
    <s v="Returning"/>
    <s v="P4001"/>
    <s v="Face Wash"/>
    <x v="4"/>
    <s v="BeautyCare"/>
    <n v="3"/>
    <n v="450"/>
    <n v="5"/>
    <n v="1350"/>
    <n v="67.5"/>
    <n v="1282.5"/>
    <n v="1045.79"/>
    <n v="236.71"/>
    <x v="1"/>
    <s v="Bengaluru"/>
    <s v="Karnataka"/>
    <s v="India"/>
    <s v="Debit Card"/>
    <x v="0"/>
    <s v="Standard"/>
    <x v="0"/>
    <s v="Yes"/>
    <s v="No"/>
  </r>
  <r>
    <x v="138"/>
    <x v="11"/>
    <s v="CUST11963"/>
    <s v="Customer 1963"/>
    <n v="41"/>
    <s v="New"/>
    <s v="P3002"/>
    <s v="Air Fryer"/>
    <x v="2"/>
    <s v="HomeNeeds"/>
    <n v="1"/>
    <n v="6500"/>
    <n v="10"/>
    <n v="6500"/>
    <n v="650"/>
    <n v="5850"/>
    <n v="3785.42"/>
    <n v="2064.58"/>
    <x v="1"/>
    <s v="Visakhapatnam"/>
    <s v="Andhra Pradesh"/>
    <s v="India"/>
    <s v="Debit Card"/>
    <x v="2"/>
    <s v="Standard"/>
    <x v="0"/>
    <s v="No"/>
    <s v="No"/>
  </r>
  <r>
    <x v="139"/>
    <x v="11"/>
    <s v="CUST10763"/>
    <s v="Customer 763"/>
    <n v="58"/>
    <s v="Returning"/>
    <s v="P3001"/>
    <s v="Coffee Maker"/>
    <x v="2"/>
    <s v="HomeNeeds"/>
    <n v="3"/>
    <n v="4200"/>
    <n v="10"/>
    <n v="12600"/>
    <n v="1260"/>
    <n v="11340"/>
    <n v="8181.55"/>
    <n v="3158.45"/>
    <x v="1"/>
    <s v="Hyderabad"/>
    <s v="Telangana"/>
    <s v="India"/>
    <s v="Wallet"/>
    <x v="2"/>
    <s v="Standard"/>
    <x v="0"/>
    <s v="No"/>
    <s v="No"/>
  </r>
  <r>
    <x v="140"/>
    <x v="11"/>
    <s v="CUST12220"/>
    <s v="Customer 2220"/>
    <n v="45"/>
    <s v="Returning"/>
    <s v="P2005"/>
    <s v="Backpack"/>
    <x v="3"/>
    <s v="Metro Supplies"/>
    <n v="1"/>
    <n v="1800"/>
    <n v="5"/>
    <n v="1800"/>
    <n v="90"/>
    <n v="1710"/>
    <n v="1369.43"/>
    <n v="340.57"/>
    <x v="2"/>
    <s v="Delhi"/>
    <s v="Delhi"/>
    <s v="India"/>
    <s v="Net Banking"/>
    <x v="1"/>
    <s v="Same Day"/>
    <x v="0"/>
    <s v="No"/>
    <s v="No"/>
  </r>
  <r>
    <x v="141"/>
    <x v="12"/>
    <s v="CUST10433"/>
    <s v="Customer 433"/>
    <n v="50"/>
    <s v="Returning"/>
    <s v="P2007"/>
    <s v="Saree"/>
    <x v="3"/>
    <s v="FashionMart"/>
    <n v="1"/>
    <n v="2600"/>
    <n v="20"/>
    <n v="2600"/>
    <n v="520"/>
    <n v="2080"/>
    <n v="1659.51"/>
    <n v="420.49"/>
    <x v="1"/>
    <s v="Nagpur"/>
    <s v="Maharashtra"/>
    <s v="India"/>
    <s v="Debit Card"/>
    <x v="0"/>
    <s v="Express"/>
    <x v="0"/>
    <s v="No"/>
    <s v="No"/>
  </r>
  <r>
    <x v="142"/>
    <x v="12"/>
    <s v="CUST12098"/>
    <s v="Customer 2098"/>
    <n v="30"/>
    <s v="Loyal"/>
    <s v="P1007"/>
    <s v="Mouse"/>
    <x v="0"/>
    <s v="RetailHub"/>
    <n v="1"/>
    <n v="900"/>
    <n v="5"/>
    <n v="900"/>
    <n v="45"/>
    <n v="855"/>
    <n v="589.54"/>
    <n v="265.45999999999998"/>
    <x v="1"/>
    <s v="Bhubaneswar"/>
    <s v="Odisha"/>
    <s v="India"/>
    <s v="Debit Card"/>
    <x v="0"/>
    <s v="Standard"/>
    <x v="3"/>
    <s v="No"/>
    <s v="No"/>
  </r>
  <r>
    <x v="143"/>
    <x v="12"/>
    <s v="CUST10604"/>
    <s v="Customer 604"/>
    <n v="45"/>
    <s v="Returning"/>
    <s v="P2005"/>
    <s v="Backpack"/>
    <x v="3"/>
    <s v="Metro Supplies"/>
    <n v="1"/>
    <n v="1800"/>
    <n v="10"/>
    <n v="1800"/>
    <n v="180"/>
    <n v="1620"/>
    <n v="941.46"/>
    <n v="678.54"/>
    <x v="1"/>
    <s v="Mumbai"/>
    <s v="Maharashtra"/>
    <s v="India"/>
    <s v="Cash on Delivery"/>
    <x v="0"/>
    <s v="Express"/>
    <x v="0"/>
    <s v="No"/>
    <s v="No"/>
  </r>
  <r>
    <x v="144"/>
    <x v="12"/>
    <s v="CUST12184"/>
    <s v="Customer 2184"/>
    <n v="32"/>
    <s v="Returning"/>
    <s v="P4004"/>
    <s v="Shampoo"/>
    <x v="4"/>
    <s v="BeautyCare"/>
    <n v="1"/>
    <n v="550"/>
    <n v="5"/>
    <n v="550"/>
    <n v="27.5"/>
    <n v="522.5"/>
    <n v="375.41"/>
    <n v="147.09"/>
    <x v="2"/>
    <s v="Bhubaneswar"/>
    <s v="Odisha"/>
    <s v="India"/>
    <s v="Net Banking"/>
    <x v="1"/>
    <s v="Express"/>
    <x v="0"/>
    <s v="No"/>
    <s v="No"/>
  </r>
  <r>
    <x v="145"/>
    <x v="12"/>
    <s v="CUST12232"/>
    <s v="Customer 2232"/>
    <n v="20"/>
    <s v="Loyal"/>
    <s v="P3004"/>
    <s v="Cookware Set"/>
    <x v="2"/>
    <s v="HomeNeeds"/>
    <n v="3"/>
    <n v="3500"/>
    <n v="5"/>
    <n v="10500"/>
    <n v="525"/>
    <n v="9975"/>
    <n v="6066.29"/>
    <n v="3908.71"/>
    <x v="1"/>
    <s v="Guwahati"/>
    <s v="Assam"/>
    <s v="India"/>
    <s v="Credit Card"/>
    <x v="1"/>
    <s v="Standard"/>
    <x v="0"/>
    <s v="Yes"/>
    <s v="No"/>
  </r>
  <r>
    <x v="146"/>
    <x v="12"/>
    <s v="CUST11540"/>
    <s v="Customer 1540"/>
    <n v="60"/>
    <s v="Returning"/>
    <s v="P3007"/>
    <s v="Vacuum Cleaner"/>
    <x v="2"/>
    <s v="Global Traders"/>
    <n v="1"/>
    <n v="8500"/>
    <n v="0"/>
    <n v="8500"/>
    <n v="0"/>
    <n v="8500"/>
    <n v="6844.47"/>
    <n v="1655.53"/>
    <x v="0"/>
    <s v="Ahmedabad"/>
    <s v="Gujarat"/>
    <s v="India"/>
    <s v="Debit Card"/>
    <x v="0"/>
    <s v="Standard"/>
    <x v="0"/>
    <s v="No"/>
    <s v="No"/>
  </r>
  <r>
    <x v="147"/>
    <x v="12"/>
    <s v="CUST11518"/>
    <s v="Customer 1518"/>
    <n v="27"/>
    <s v="New"/>
    <s v="P2002"/>
    <s v="Jeans"/>
    <x v="3"/>
    <s v="FashionMart"/>
    <n v="1"/>
    <n v="2200"/>
    <n v="0"/>
    <n v="2200"/>
    <n v="0"/>
    <n v="2200"/>
    <n v="1336.24"/>
    <n v="863.76"/>
    <x v="1"/>
    <s v="Surat"/>
    <s v="Gujarat"/>
    <s v="India"/>
    <s v="Net Banking"/>
    <x v="2"/>
    <s v="Standard"/>
    <x v="0"/>
    <s v="No"/>
    <s v="No"/>
  </r>
  <r>
    <x v="148"/>
    <x v="12"/>
    <s v="CUST11352"/>
    <s v="Customer 1352"/>
    <n v="40"/>
    <s v="New"/>
    <s v="P4001"/>
    <s v="Face Wash"/>
    <x v="4"/>
    <s v="BeautyCare"/>
    <n v="2"/>
    <n v="450"/>
    <n v="20"/>
    <n v="900"/>
    <n v="180"/>
    <n v="720"/>
    <n v="463.73"/>
    <n v="256.27"/>
    <x v="1"/>
    <s v="Visakhapatnam"/>
    <s v="Andhra Pradesh"/>
    <s v="India"/>
    <s v="Wallet"/>
    <x v="2"/>
    <s v="Express"/>
    <x v="0"/>
    <s v="No"/>
    <s v="No"/>
  </r>
  <r>
    <x v="149"/>
    <x v="12"/>
    <s v="CUST10825"/>
    <s v="Customer 825"/>
    <n v="51"/>
    <s v="New"/>
    <s v="P2008"/>
    <s v="Formal Shirt"/>
    <x v="3"/>
    <s v="Global Traders"/>
    <n v="2"/>
    <n v="1700"/>
    <n v="15"/>
    <n v="3400"/>
    <n v="510"/>
    <n v="2890"/>
    <n v="1956.73"/>
    <n v="933.27"/>
    <x v="1"/>
    <s v="Coimbatore"/>
    <s v="Tamil Nadu"/>
    <s v="India"/>
    <s v="Cash on Delivery"/>
    <x v="0"/>
    <s v="Standard"/>
    <x v="4"/>
    <s v="No"/>
    <s v="No"/>
  </r>
  <r>
    <x v="150"/>
    <x v="12"/>
    <s v="CUST10120"/>
    <s v="Customer 120"/>
    <n v="27"/>
    <s v="Returning"/>
    <s v="P5003"/>
    <s v="Calculator"/>
    <x v="1"/>
    <s v="Stationery Hub"/>
    <n v="2"/>
    <n v="650"/>
    <n v="5"/>
    <n v="1300"/>
    <n v="65"/>
    <n v="1235"/>
    <n v="831.47"/>
    <n v="403.53"/>
    <x v="1"/>
    <s v="Bhopal"/>
    <s v="Madhya Pradesh"/>
    <s v="India"/>
    <s v="Wallet"/>
    <x v="1"/>
    <s v="Standard"/>
    <x v="0"/>
    <s v="Yes"/>
    <s v="No"/>
  </r>
  <r>
    <x v="151"/>
    <x v="12"/>
    <s v="CUST11896"/>
    <s v="Customer 1896"/>
    <n v="51"/>
    <s v="Returning"/>
    <s v="P4006"/>
    <s v="Lipstick"/>
    <x v="4"/>
    <s v="BeautyCare"/>
    <n v="2"/>
    <n v="850"/>
    <n v="20"/>
    <n v="1700"/>
    <n v="340"/>
    <n v="1360"/>
    <n v="817.69"/>
    <n v="542.30999999999995"/>
    <x v="1"/>
    <s v="Guwahati"/>
    <s v="Assam"/>
    <s v="India"/>
    <s v="Net Banking"/>
    <x v="2"/>
    <s v="Standard"/>
    <x v="0"/>
    <s v="No"/>
    <s v="No"/>
  </r>
  <r>
    <x v="152"/>
    <x v="12"/>
    <s v="CUST12435"/>
    <s v="Customer 2435"/>
    <n v="53"/>
    <s v="Returning"/>
    <s v="P3003"/>
    <s v="Mixer Grinder"/>
    <x v="2"/>
    <s v="Prime Distributors"/>
    <n v="2"/>
    <n v="4800"/>
    <n v="5"/>
    <n v="9600"/>
    <n v="480"/>
    <n v="9120"/>
    <n v="7082.37"/>
    <n v="2037.63"/>
    <x v="1"/>
    <s v="Guwahati"/>
    <s v="Assam"/>
    <s v="India"/>
    <s v="UPI"/>
    <x v="0"/>
    <s v="Standard"/>
    <x v="0"/>
    <s v="No"/>
    <s v="No"/>
  </r>
  <r>
    <x v="153"/>
    <x v="12"/>
    <s v="CUST11682"/>
    <s v="Customer 1682"/>
    <n v="44"/>
    <s v="New"/>
    <s v="P3005"/>
    <s v="Bedsheet Set"/>
    <x v="2"/>
    <s v="RetailHub"/>
    <n v="1"/>
    <n v="1800"/>
    <n v="0"/>
    <n v="1800"/>
    <n v="0"/>
    <n v="1800"/>
    <n v="1193.2"/>
    <n v="606.79999999999995"/>
    <x v="2"/>
    <s v="Hyderabad"/>
    <s v="Telangana"/>
    <s v="India"/>
    <s v="Net Banking"/>
    <x v="1"/>
    <s v="Express"/>
    <x v="0"/>
    <s v="No"/>
    <s v="Yes"/>
  </r>
  <r>
    <x v="154"/>
    <x v="12"/>
    <s v="CUST11543"/>
    <s v="Customer 1543"/>
    <n v="49"/>
    <s v="Returning"/>
    <s v="P4001"/>
    <s v="Face Wash"/>
    <x v="4"/>
    <s v="BeautyCare"/>
    <n v="1"/>
    <n v="450"/>
    <n v="15"/>
    <n v="450"/>
    <n v="67.5"/>
    <n v="382.5"/>
    <n v="257.07"/>
    <n v="125.43"/>
    <x v="1"/>
    <s v="Bhopal"/>
    <s v="Madhya Pradesh"/>
    <s v="India"/>
    <s v="UPI"/>
    <x v="0"/>
    <s v="Standard"/>
    <x v="0"/>
    <s v="No"/>
    <s v="No"/>
  </r>
  <r>
    <x v="155"/>
    <x v="12"/>
    <s v="CUST12222"/>
    <s v="Customer 2222"/>
    <n v="30"/>
    <s v="New"/>
    <s v="P3004"/>
    <s v="Cookware Set"/>
    <x v="2"/>
    <s v="HomeNeeds"/>
    <n v="1"/>
    <n v="3500"/>
    <n v="5"/>
    <n v="3500"/>
    <n v="175"/>
    <n v="3325"/>
    <n v="2191.0700000000002"/>
    <n v="1133.93"/>
    <x v="2"/>
    <s v="Hyderabad"/>
    <s v="Telangana"/>
    <s v="India"/>
    <s v="Cash on Delivery"/>
    <x v="2"/>
    <s v="Standard"/>
    <x v="0"/>
    <s v="Yes"/>
    <s v="No"/>
  </r>
  <r>
    <x v="156"/>
    <x v="12"/>
    <s v="CUST12131"/>
    <s v="Customer 2131"/>
    <n v="36"/>
    <s v="Returning"/>
    <s v="P3002"/>
    <s v="Air Fryer"/>
    <x v="2"/>
    <s v="HomeNeeds"/>
    <n v="1"/>
    <n v="6500"/>
    <n v="15"/>
    <n v="6500"/>
    <n v="975"/>
    <n v="5525"/>
    <n v="4257.8599999999997"/>
    <n v="1267.1400000000001"/>
    <x v="1"/>
    <s v="Mumbai"/>
    <s v="Maharashtra"/>
    <s v="India"/>
    <s v="Debit Card"/>
    <x v="0"/>
    <s v="Standard"/>
    <x v="0"/>
    <s v="No"/>
    <s v="No"/>
  </r>
  <r>
    <x v="157"/>
    <x v="13"/>
    <s v="CUST11376"/>
    <s v="Customer 1376"/>
    <n v="36"/>
    <s v="New"/>
    <s v="P1004"/>
    <s v="Smartwatch"/>
    <x v="0"/>
    <s v="TechSource India"/>
    <n v="4"/>
    <n v="6500"/>
    <n v="15"/>
    <n v="26000"/>
    <n v="3900"/>
    <n v="22100"/>
    <n v="14339.85"/>
    <n v="7760.15"/>
    <x v="1"/>
    <s v="Ahmedabad"/>
    <s v="Gujarat"/>
    <s v="India"/>
    <s v="Credit Card"/>
    <x v="0"/>
    <s v="Express"/>
    <x v="0"/>
    <s v="No"/>
    <s v="No"/>
  </r>
  <r>
    <x v="158"/>
    <x v="13"/>
    <s v="CUST11907"/>
    <s v="Customer 1907"/>
    <n v="47"/>
    <s v="Loyal"/>
    <s v="P1007"/>
    <s v="Mouse"/>
    <x v="0"/>
    <s v="RetailHub"/>
    <n v="5"/>
    <n v="900"/>
    <n v="0"/>
    <n v="4500"/>
    <n v="0"/>
    <n v="4500"/>
    <n v="2972.11"/>
    <n v="1527.89"/>
    <x v="0"/>
    <s v="Guwahati"/>
    <s v="Assam"/>
    <s v="India"/>
    <s v="UPI"/>
    <x v="2"/>
    <s v="Standard"/>
    <x v="0"/>
    <s v="No"/>
    <s v="No"/>
  </r>
  <r>
    <x v="159"/>
    <x v="13"/>
    <s v="CUST10930"/>
    <s v="Customer 930"/>
    <n v="21"/>
    <s v="Returning"/>
    <s v="P2001"/>
    <s v="Running Shoes"/>
    <x v="3"/>
    <s v="FashionMart"/>
    <n v="1"/>
    <n v="3200"/>
    <n v="25"/>
    <n v="3200"/>
    <n v="800"/>
    <n v="2400"/>
    <n v="1886.14"/>
    <n v="513.86"/>
    <x v="1"/>
    <s v="Hyderabad"/>
    <s v="Telangana"/>
    <s v="India"/>
    <s v="Debit Card"/>
    <x v="2"/>
    <s v="Standard"/>
    <x v="3"/>
    <s v="Yes"/>
    <s v="No"/>
  </r>
  <r>
    <x v="160"/>
    <x v="13"/>
    <s v="CUST11745"/>
    <s v="Customer 1745"/>
    <n v="23"/>
    <s v="New"/>
    <s v="P1005"/>
    <s v="Tablet"/>
    <x v="0"/>
    <s v="RetailHub"/>
    <n v="2"/>
    <n v="18000"/>
    <n v="25"/>
    <n v="36000"/>
    <n v="9000"/>
    <n v="27000"/>
    <n v="16510.009999999998"/>
    <n v="10489.99"/>
    <x v="1"/>
    <s v="Pune"/>
    <s v="Maharashtra"/>
    <s v="India"/>
    <s v="Wallet"/>
    <x v="0"/>
    <s v="Standard"/>
    <x v="0"/>
    <s v="Yes"/>
    <s v="No"/>
  </r>
  <r>
    <x v="161"/>
    <x v="13"/>
    <s v="CUST10720"/>
    <s v="Customer 720"/>
    <n v="35"/>
    <s v="Loyal"/>
    <s v="P2008"/>
    <s v="Formal Shirt"/>
    <x v="3"/>
    <s v="Global Traders"/>
    <n v="5"/>
    <n v="1700"/>
    <n v="15"/>
    <n v="8500"/>
    <n v="1275"/>
    <n v="7225"/>
    <n v="4302.25"/>
    <n v="2922.75"/>
    <x v="1"/>
    <s v="Ahmedabad"/>
    <s v="Gujarat"/>
    <s v="India"/>
    <s v="Credit Card"/>
    <x v="0"/>
    <s v="Express"/>
    <x v="0"/>
    <s v="No"/>
    <s v="No"/>
  </r>
  <r>
    <x v="162"/>
    <x v="13"/>
    <s v="CUST10087"/>
    <s v="Customer 87"/>
    <n v="45"/>
    <s v="New"/>
    <s v="P3005"/>
    <s v="Bedsheet Set"/>
    <x v="2"/>
    <s v="RetailHub"/>
    <n v="1"/>
    <n v="1800"/>
    <n v="5"/>
    <n v="1800"/>
    <n v="90"/>
    <n v="1710"/>
    <n v="1375.45"/>
    <n v="334.55"/>
    <x v="0"/>
    <s v="Coimbatore"/>
    <s v="Tamil Nadu"/>
    <s v="India"/>
    <s v="Credit Card"/>
    <x v="2"/>
    <s v="Standard"/>
    <x v="4"/>
    <s v="No"/>
    <s v="No"/>
  </r>
  <r>
    <x v="163"/>
    <x v="13"/>
    <s v="CUST11939"/>
    <s v="Customer 1939"/>
    <n v="21"/>
    <s v="Loyal"/>
    <s v="P4001"/>
    <s v="Face Wash"/>
    <x v="4"/>
    <s v="BeautyCare"/>
    <n v="3"/>
    <n v="450"/>
    <n v="10"/>
    <n v="1350"/>
    <n v="135"/>
    <n v="1215"/>
    <n v="796.05"/>
    <n v="418.95"/>
    <x v="1"/>
    <s v="Surat"/>
    <s v="Gujarat"/>
    <s v="India"/>
    <s v="Net Banking"/>
    <x v="1"/>
    <s v="Express"/>
    <x v="0"/>
    <s v="No"/>
    <s v="No"/>
  </r>
  <r>
    <x v="164"/>
    <x v="13"/>
    <s v="CUST10125"/>
    <s v="Customer 125"/>
    <n v="33"/>
    <s v="New"/>
    <s v="P2008"/>
    <s v="Formal Shirt"/>
    <x v="3"/>
    <s v="Global Traders"/>
    <n v="1"/>
    <n v="1700"/>
    <n v="20"/>
    <n v="1700"/>
    <n v="340"/>
    <n v="1360"/>
    <n v="1076.8499999999999"/>
    <n v="283.14999999999998"/>
    <x v="1"/>
    <s v="Bengaluru"/>
    <s v="Karnataka"/>
    <s v="India"/>
    <s v="UPI"/>
    <x v="0"/>
    <s v="Express"/>
    <x v="0"/>
    <s v="No"/>
    <s v="No"/>
  </r>
  <r>
    <x v="165"/>
    <x v="13"/>
    <s v="CUST11764"/>
    <s v="Customer 1764"/>
    <n v="25"/>
    <s v="Loyal"/>
    <s v="P4003"/>
    <s v="Sunscreen"/>
    <x v="4"/>
    <s v="BeautyCare"/>
    <n v="1"/>
    <n v="700"/>
    <n v="10"/>
    <n v="700"/>
    <n v="70"/>
    <n v="630"/>
    <n v="461.24"/>
    <n v="168.76"/>
    <x v="2"/>
    <s v="Hyderabad"/>
    <s v="Telangana"/>
    <s v="India"/>
    <s v="Cash on Delivery"/>
    <x v="2"/>
    <s v="Standard"/>
    <x v="1"/>
    <s v="No"/>
    <s v="No"/>
  </r>
  <r>
    <x v="166"/>
    <x v="13"/>
    <s v="CUST10673"/>
    <s v="Customer 673"/>
    <n v="49"/>
    <s v="Loyal"/>
    <s v="P3002"/>
    <s v="Air Fryer"/>
    <x v="2"/>
    <s v="HomeNeeds"/>
    <n v="1"/>
    <n v="6500"/>
    <n v="15"/>
    <n v="6500"/>
    <n v="975"/>
    <n v="5525"/>
    <n v="3141.83"/>
    <n v="2383.17"/>
    <x v="0"/>
    <s v="Guwahati"/>
    <s v="Assam"/>
    <s v="India"/>
    <s v="Cash on Delivery"/>
    <x v="0"/>
    <s v="Standard"/>
    <x v="0"/>
    <s v="No"/>
    <s v="No"/>
  </r>
  <r>
    <x v="167"/>
    <x v="13"/>
    <s v="CUST10425"/>
    <s v="Customer 425"/>
    <n v="56"/>
    <s v="Loyal"/>
    <s v="P1007"/>
    <s v="Mouse"/>
    <x v="0"/>
    <s v="RetailHub"/>
    <n v="1"/>
    <n v="900"/>
    <n v="0"/>
    <n v="900"/>
    <n v="0"/>
    <n v="900"/>
    <n v="635.11"/>
    <n v="264.89"/>
    <x v="1"/>
    <s v="Surat"/>
    <s v="Gujarat"/>
    <s v="India"/>
    <s v="Cash on Delivery"/>
    <x v="0"/>
    <s v="Standard"/>
    <x v="0"/>
    <s v="No"/>
    <s v="No"/>
  </r>
  <r>
    <x v="168"/>
    <x v="13"/>
    <s v="CUST11898"/>
    <s v="Customer 1898"/>
    <n v="34"/>
    <s v="New"/>
    <s v="P4006"/>
    <s v="Lipstick"/>
    <x v="4"/>
    <s v="BeautyCare"/>
    <n v="3"/>
    <n v="850"/>
    <n v="10"/>
    <n v="2550"/>
    <n v="255"/>
    <n v="2295"/>
    <n v="1813.65"/>
    <n v="481.35"/>
    <x v="1"/>
    <s v="Surat"/>
    <s v="Gujarat"/>
    <s v="India"/>
    <s v="Cash on Delivery"/>
    <x v="1"/>
    <s v="Express"/>
    <x v="0"/>
    <s v="No"/>
    <s v="Yes"/>
  </r>
  <r>
    <x v="169"/>
    <x v="13"/>
    <s v="CUST11577"/>
    <s v="Customer 1577"/>
    <n v="47"/>
    <s v="Returning"/>
    <s v="P3003"/>
    <s v="Mixer Grinder"/>
    <x v="2"/>
    <s v="Prime Distributors"/>
    <n v="2"/>
    <n v="4800"/>
    <n v="15"/>
    <n v="9600"/>
    <n v="1440"/>
    <n v="8160"/>
    <n v="5506.32"/>
    <n v="2653.68"/>
    <x v="1"/>
    <s v="Bhubaneswar"/>
    <s v="Odisha"/>
    <s v="India"/>
    <s v="Debit Card"/>
    <x v="2"/>
    <s v="Standard"/>
    <x v="1"/>
    <s v="No"/>
    <s v="No"/>
  </r>
  <r>
    <x v="170"/>
    <x v="13"/>
    <s v="CUST11612"/>
    <s v="Customer 1612"/>
    <n v="18"/>
    <s v="Returning"/>
    <s v="P5001"/>
    <s v="Notebook Set"/>
    <x v="1"/>
    <s v="Stationery Hub"/>
    <n v="2"/>
    <n v="500"/>
    <n v="5"/>
    <n v="1000"/>
    <n v="50"/>
    <n v="950"/>
    <n v="700.62"/>
    <n v="249.38"/>
    <x v="0"/>
    <s v="Delhi"/>
    <s v="Delhi"/>
    <s v="India"/>
    <s v="Cash on Delivery"/>
    <x v="1"/>
    <s v="Standard"/>
    <x v="0"/>
    <s v="Yes"/>
    <s v="No"/>
  </r>
  <r>
    <x v="171"/>
    <x v="13"/>
    <s v="CUST10937"/>
    <s v="Customer 937"/>
    <n v="35"/>
    <s v="Loyal"/>
    <s v="P3007"/>
    <s v="Vacuum Cleaner"/>
    <x v="2"/>
    <s v="Global Traders"/>
    <n v="1"/>
    <n v="8500"/>
    <n v="10"/>
    <n v="8500"/>
    <n v="850"/>
    <n v="7650"/>
    <n v="5791.96"/>
    <n v="1858.04"/>
    <x v="1"/>
    <s v="Ahmedabad"/>
    <s v="Gujarat"/>
    <s v="India"/>
    <s v="Cash on Delivery"/>
    <x v="2"/>
    <s v="Express"/>
    <x v="0"/>
    <s v="No"/>
    <s v="No"/>
  </r>
  <r>
    <x v="172"/>
    <x v="13"/>
    <s v="CUST12138"/>
    <s v="Customer 2138"/>
    <n v="47"/>
    <s v="Returning"/>
    <s v="P1004"/>
    <s v="Smartwatch"/>
    <x v="0"/>
    <s v="TechSource India"/>
    <n v="2"/>
    <n v="6500"/>
    <n v="10"/>
    <n v="13000"/>
    <n v="1300"/>
    <n v="11700"/>
    <n v="9063.9599999999991"/>
    <n v="2636.04"/>
    <x v="1"/>
    <s v="Kolkata"/>
    <s v="West Bengal"/>
    <s v="India"/>
    <s v="Wallet"/>
    <x v="2"/>
    <s v="Express"/>
    <x v="1"/>
    <s v="No"/>
    <s v="No"/>
  </r>
  <r>
    <x v="173"/>
    <x v="13"/>
    <s v="CUST11772"/>
    <s v="Customer 1772"/>
    <n v="57"/>
    <s v="New"/>
    <s v="P1001"/>
    <s v="Laptop"/>
    <x v="0"/>
    <s v="TechSource India"/>
    <n v="2"/>
    <n v="55000"/>
    <n v="5"/>
    <n v="110000"/>
    <n v="5500"/>
    <n v="104500"/>
    <n v="69396.149999999994"/>
    <n v="35103.85"/>
    <x v="1"/>
    <s v="Chennai"/>
    <s v="Tamil Nadu"/>
    <s v="India"/>
    <s v="Wallet"/>
    <x v="2"/>
    <s v="Express"/>
    <x v="0"/>
    <s v="No"/>
    <s v="No"/>
  </r>
  <r>
    <x v="174"/>
    <x v="14"/>
    <s v="CUST12477"/>
    <s v="Customer 2477"/>
    <n v="31"/>
    <s v="New"/>
    <s v="P1001"/>
    <s v="Laptop"/>
    <x v="0"/>
    <s v="TechSource India"/>
    <n v="1"/>
    <n v="55000"/>
    <n v="5"/>
    <n v="55000"/>
    <n v="2750"/>
    <n v="52250"/>
    <n v="29545.72"/>
    <n v="22704.28"/>
    <x v="1"/>
    <s v="Kolkata"/>
    <s v="West Bengal"/>
    <s v="India"/>
    <s v="Credit Card"/>
    <x v="2"/>
    <s v="Same Day"/>
    <x v="2"/>
    <s v="No"/>
    <s v="Yes"/>
  </r>
  <r>
    <x v="175"/>
    <x v="14"/>
    <s v="CUST12064"/>
    <s v="Customer 2064"/>
    <n v="19"/>
    <s v="Loyal"/>
    <s v="P4001"/>
    <s v="Face Wash"/>
    <x v="4"/>
    <s v="BeautyCare"/>
    <n v="1"/>
    <n v="450"/>
    <n v="10"/>
    <n v="450"/>
    <n v="45"/>
    <n v="405"/>
    <n v="279.99"/>
    <n v="125.01"/>
    <x v="0"/>
    <s v="Surat"/>
    <s v="Gujarat"/>
    <s v="India"/>
    <s v="Wallet"/>
    <x v="0"/>
    <s v="Standard"/>
    <x v="0"/>
    <s v="No"/>
    <s v="No"/>
  </r>
  <r>
    <x v="176"/>
    <x v="14"/>
    <s v="CUST11189"/>
    <s v="Customer 1189"/>
    <n v="48"/>
    <s v="Returning"/>
    <s v="P1010"/>
    <s v="Bluetooth Speaker"/>
    <x v="0"/>
    <s v="Prime Distributors"/>
    <n v="2"/>
    <n v="3200"/>
    <n v="10"/>
    <n v="6400"/>
    <n v="640"/>
    <n v="5760"/>
    <n v="3640.14"/>
    <n v="2119.86"/>
    <x v="1"/>
    <s v="Hyderabad"/>
    <s v="Telangana"/>
    <s v="India"/>
    <s v="Cash on Delivery"/>
    <x v="2"/>
    <s v="Standard"/>
    <x v="0"/>
    <s v="No"/>
    <s v="No"/>
  </r>
  <r>
    <x v="177"/>
    <x v="14"/>
    <s v="CUST10604"/>
    <s v="Customer 604"/>
    <n v="57"/>
    <s v="New"/>
    <s v="P4006"/>
    <s v="Lipstick"/>
    <x v="4"/>
    <s v="BeautyCare"/>
    <n v="2"/>
    <n v="850"/>
    <n v="10"/>
    <n v="1700"/>
    <n v="170"/>
    <n v="1530"/>
    <n v="1005.24"/>
    <n v="524.76"/>
    <x v="2"/>
    <s v="Mumbai"/>
    <s v="Maharashtra"/>
    <s v="India"/>
    <s v="Credit Card"/>
    <x v="2"/>
    <s v="Express"/>
    <x v="4"/>
    <s v="No"/>
    <s v="No"/>
  </r>
  <r>
    <x v="178"/>
    <x v="14"/>
    <s v="CUST12109"/>
    <s v="Customer 2109"/>
    <n v="44"/>
    <s v="New"/>
    <s v="P3007"/>
    <s v="Vacuum Cleaner"/>
    <x v="2"/>
    <s v="Global Traders"/>
    <n v="3"/>
    <n v="8500"/>
    <n v="15"/>
    <n v="25500"/>
    <n v="3825"/>
    <n v="21675"/>
    <n v="15205.88"/>
    <n v="6469.12"/>
    <x v="1"/>
    <s v="Coimbatore"/>
    <s v="Tamil Nadu"/>
    <s v="India"/>
    <s v="Debit Card"/>
    <x v="2"/>
    <s v="Express"/>
    <x v="0"/>
    <s v="No"/>
    <s v="No"/>
  </r>
  <r>
    <x v="179"/>
    <x v="14"/>
    <s v="CUST10259"/>
    <s v="Customer 259"/>
    <n v="21"/>
    <s v="New"/>
    <s v="P4006"/>
    <s v="Lipstick"/>
    <x v="4"/>
    <s v="BeautyCare"/>
    <n v="3"/>
    <n v="850"/>
    <n v="5"/>
    <n v="2550"/>
    <n v="127.5"/>
    <n v="2422.5"/>
    <n v="1517.35"/>
    <n v="905.15"/>
    <x v="1"/>
    <s v="Visakhapatnam"/>
    <s v="Andhra Pradesh"/>
    <s v="India"/>
    <s v="Debit Card"/>
    <x v="0"/>
    <s v="Express"/>
    <x v="0"/>
    <s v="No"/>
    <s v="No"/>
  </r>
  <r>
    <x v="180"/>
    <x v="14"/>
    <s v="CUST10064"/>
    <s v="Customer 64"/>
    <n v="34"/>
    <s v="Loyal"/>
    <s v="P2004"/>
    <s v="Jacket"/>
    <x v="3"/>
    <s v="Global Traders"/>
    <n v="5"/>
    <n v="3500"/>
    <n v="15"/>
    <n v="17500"/>
    <n v="2625"/>
    <n v="14875"/>
    <n v="10521.29"/>
    <n v="4353.71"/>
    <x v="0"/>
    <s v="Lucknow"/>
    <s v="Uttar Pradesh"/>
    <s v="India"/>
    <s v="Wallet"/>
    <x v="2"/>
    <s v="Express"/>
    <x v="1"/>
    <s v="No"/>
    <s v="No"/>
  </r>
  <r>
    <x v="181"/>
    <x v="15"/>
    <s v="CUST12235"/>
    <s v="Customer 2235"/>
    <n v="37"/>
    <s v="Returning"/>
    <s v="P2006"/>
    <s v="Womens Kurti"/>
    <x v="3"/>
    <s v="FashionMart"/>
    <n v="1"/>
    <n v="1400"/>
    <n v="0"/>
    <n v="1400"/>
    <n v="0"/>
    <n v="1400"/>
    <n v="940.58"/>
    <n v="459.42"/>
    <x v="1"/>
    <s v="Coimbatore"/>
    <s v="Tamil Nadu"/>
    <s v="India"/>
    <s v="Debit Card"/>
    <x v="2"/>
    <s v="Standard"/>
    <x v="0"/>
    <s v="No"/>
    <s v="No"/>
  </r>
  <r>
    <x v="182"/>
    <x v="15"/>
    <s v="CUST11617"/>
    <s v="Customer 1617"/>
    <n v="44"/>
    <s v="Returning"/>
    <s v="P1007"/>
    <s v="Mouse"/>
    <x v="0"/>
    <s v="RetailHub"/>
    <n v="1"/>
    <n v="900"/>
    <n v="15"/>
    <n v="900"/>
    <n v="135"/>
    <n v="765"/>
    <n v="559.78"/>
    <n v="205.22"/>
    <x v="2"/>
    <s v="Chandigarh"/>
    <s v="Chandigarh"/>
    <s v="India"/>
    <s v="Debit Card"/>
    <x v="0"/>
    <s v="Express"/>
    <x v="2"/>
    <s v="Yes"/>
    <s v="No"/>
  </r>
  <r>
    <x v="183"/>
    <x v="15"/>
    <s v="CUST12350"/>
    <s v="Customer 2350"/>
    <n v="43"/>
    <s v="Returning"/>
    <s v="P2004"/>
    <s v="Jacket"/>
    <x v="3"/>
    <s v="Global Traders"/>
    <n v="3"/>
    <n v="3500"/>
    <n v="0"/>
    <n v="10500"/>
    <n v="0"/>
    <n v="10500"/>
    <n v="5900.13"/>
    <n v="4599.87"/>
    <x v="1"/>
    <s v="Jaipur"/>
    <s v="Rajasthan"/>
    <s v="India"/>
    <s v="UPI"/>
    <x v="0"/>
    <s v="Standard"/>
    <x v="0"/>
    <s v="No"/>
    <s v="No"/>
  </r>
  <r>
    <x v="184"/>
    <x v="15"/>
    <s v="CUST12379"/>
    <s v="Customer 2379"/>
    <n v="48"/>
    <s v="Returning"/>
    <s v="P3005"/>
    <s v="Bedsheet Set"/>
    <x v="2"/>
    <s v="RetailHub"/>
    <n v="1"/>
    <n v="1800"/>
    <n v="0"/>
    <n v="1800"/>
    <n v="0"/>
    <n v="1800"/>
    <n v="1432"/>
    <n v="368"/>
    <x v="2"/>
    <s v="Mumbai"/>
    <s v="Maharashtra"/>
    <s v="India"/>
    <s v="UPI"/>
    <x v="0"/>
    <s v="Express"/>
    <x v="0"/>
    <s v="No"/>
    <s v="Yes"/>
  </r>
  <r>
    <x v="185"/>
    <x v="15"/>
    <s v="CUST11847"/>
    <s v="Customer 1847"/>
    <n v="27"/>
    <s v="Loyal"/>
    <s v="P5003"/>
    <s v="Calculator"/>
    <x v="1"/>
    <s v="Stationery Hub"/>
    <n v="1"/>
    <n v="650"/>
    <n v="10"/>
    <n v="650"/>
    <n v="65"/>
    <n v="585"/>
    <n v="438.41"/>
    <n v="146.59"/>
    <x v="2"/>
    <s v="Guwahati"/>
    <s v="Assam"/>
    <s v="India"/>
    <s v="Debit Card"/>
    <x v="2"/>
    <s v="Standard"/>
    <x v="0"/>
    <s v="No"/>
    <s v="No"/>
  </r>
  <r>
    <x v="186"/>
    <x v="15"/>
    <s v="CUST10862"/>
    <s v="Customer 862"/>
    <n v="38"/>
    <s v="Returning"/>
    <s v="P1006"/>
    <s v="Keyboard"/>
    <x v="0"/>
    <s v="Metro Supplies"/>
    <n v="1"/>
    <n v="1800"/>
    <n v="10"/>
    <n v="1800"/>
    <n v="180"/>
    <n v="1620"/>
    <n v="1294.92"/>
    <n v="325.08"/>
    <x v="1"/>
    <s v="Bhopal"/>
    <s v="Madhya Pradesh"/>
    <s v="India"/>
    <s v="UPI"/>
    <x v="0"/>
    <s v="Express"/>
    <x v="0"/>
    <s v="No"/>
    <s v="No"/>
  </r>
  <r>
    <x v="187"/>
    <x v="15"/>
    <s v="CUST10960"/>
    <s v="Customer 960"/>
    <n v="18"/>
    <s v="Returning"/>
    <s v="P2007"/>
    <s v="Saree"/>
    <x v="3"/>
    <s v="FashionMart"/>
    <n v="2"/>
    <n v="2600"/>
    <n v="10"/>
    <n v="5200"/>
    <n v="520"/>
    <n v="4680"/>
    <n v="3382.97"/>
    <n v="1297.03"/>
    <x v="1"/>
    <s v="Bhubaneswar"/>
    <s v="Odisha"/>
    <s v="India"/>
    <s v="Net Banking"/>
    <x v="2"/>
    <s v="Standard"/>
    <x v="0"/>
    <s v="No"/>
    <s v="No"/>
  </r>
  <r>
    <x v="188"/>
    <x v="15"/>
    <s v="CUST11196"/>
    <s v="Customer 1196"/>
    <n v="57"/>
    <s v="Returning"/>
    <s v="P3001"/>
    <s v="Coffee Maker"/>
    <x v="2"/>
    <s v="HomeNeeds"/>
    <n v="3"/>
    <n v="4200"/>
    <n v="5"/>
    <n v="12600"/>
    <n v="630"/>
    <n v="11970"/>
    <n v="6855.31"/>
    <n v="5114.6899999999996"/>
    <x v="0"/>
    <s v="Delhi"/>
    <s v="Delhi"/>
    <s v="India"/>
    <s v="Cash on Delivery"/>
    <x v="2"/>
    <s v="Express"/>
    <x v="0"/>
    <s v="No"/>
    <s v="No"/>
  </r>
  <r>
    <x v="189"/>
    <x v="15"/>
    <s v="CUST10597"/>
    <s v="Customer 597"/>
    <n v="29"/>
    <s v="Returning"/>
    <s v="P3002"/>
    <s v="Air Fryer"/>
    <x v="2"/>
    <s v="HomeNeeds"/>
    <n v="2"/>
    <n v="6500"/>
    <n v="15"/>
    <n v="13000"/>
    <n v="1950"/>
    <n v="11050"/>
    <n v="6349.29"/>
    <n v="4700.71"/>
    <x v="0"/>
    <s v="Chennai"/>
    <s v="Tamil Nadu"/>
    <s v="India"/>
    <s v="Wallet"/>
    <x v="2"/>
    <s v="Standard"/>
    <x v="0"/>
    <s v="No"/>
    <s v="No"/>
  </r>
  <r>
    <x v="190"/>
    <x v="15"/>
    <s v="CUST11977"/>
    <s v="Customer 1977"/>
    <n v="45"/>
    <s v="New"/>
    <s v="P1002"/>
    <s v="Smartphone"/>
    <x v="0"/>
    <s v="Global Traders"/>
    <n v="2"/>
    <n v="28000"/>
    <n v="30"/>
    <n v="56000"/>
    <n v="16800"/>
    <n v="39200"/>
    <n v="26047.49"/>
    <n v="13152.51"/>
    <x v="1"/>
    <s v="Surat"/>
    <s v="Gujarat"/>
    <s v="India"/>
    <s v="Cash on Delivery"/>
    <x v="0"/>
    <s v="Standard"/>
    <x v="4"/>
    <s v="No"/>
    <s v="No"/>
  </r>
  <r>
    <x v="191"/>
    <x v="15"/>
    <s v="CUST10521"/>
    <s v="Customer 521"/>
    <n v="40"/>
    <s v="New"/>
    <s v="P4005"/>
    <s v="Perfume"/>
    <x v="4"/>
    <s v="BeautyCare"/>
    <n v="1"/>
    <n v="1800"/>
    <n v="0"/>
    <n v="1800"/>
    <n v="0"/>
    <n v="1800"/>
    <n v="1254.78"/>
    <n v="545.22"/>
    <x v="2"/>
    <s v="Chennai"/>
    <s v="Tamil Nadu"/>
    <s v="India"/>
    <s v="Net Banking"/>
    <x v="1"/>
    <s v="Standard"/>
    <x v="0"/>
    <s v="No"/>
    <s v="No"/>
  </r>
  <r>
    <x v="192"/>
    <x v="15"/>
    <s v="CUST12307"/>
    <s v="Customer 2307"/>
    <n v="19"/>
    <s v="Returning"/>
    <s v="P1009"/>
    <s v="Power Bank"/>
    <x v="0"/>
    <s v="Prime Distributors"/>
    <n v="1"/>
    <n v="1600"/>
    <n v="0"/>
    <n v="1600"/>
    <n v="0"/>
    <n v="1600"/>
    <n v="1206.1300000000001"/>
    <n v="393.87"/>
    <x v="2"/>
    <s v="Chennai"/>
    <s v="Tamil Nadu"/>
    <s v="India"/>
    <s v="Net Banking"/>
    <x v="0"/>
    <s v="Standard"/>
    <x v="4"/>
    <s v="No"/>
    <s v="No"/>
  </r>
  <r>
    <x v="193"/>
    <x v="16"/>
    <s v="CUST10506"/>
    <s v="Customer 506"/>
    <n v="35"/>
    <s v="Returning"/>
    <s v="P3002"/>
    <s v="Air Fryer"/>
    <x v="2"/>
    <s v="HomeNeeds"/>
    <n v="2"/>
    <n v="6500"/>
    <n v="15"/>
    <n v="13000"/>
    <n v="1950"/>
    <n v="11050"/>
    <n v="7923.78"/>
    <n v="3126.22"/>
    <x v="1"/>
    <s v="Pune"/>
    <s v="Maharashtra"/>
    <s v="India"/>
    <s v="UPI"/>
    <x v="0"/>
    <s v="Same Day"/>
    <x v="0"/>
    <s v="No"/>
    <s v="No"/>
  </r>
  <r>
    <x v="194"/>
    <x v="16"/>
    <s v="CUST11266"/>
    <s v="Customer 1266"/>
    <n v="24"/>
    <s v="New"/>
    <s v="P1005"/>
    <s v="Tablet"/>
    <x v="0"/>
    <s v="RetailHub"/>
    <n v="2"/>
    <n v="18000"/>
    <n v="15"/>
    <n v="36000"/>
    <n v="5400"/>
    <n v="30600"/>
    <n v="19789.189999999999"/>
    <n v="10810.81"/>
    <x v="1"/>
    <s v="Indore"/>
    <s v="Madhya Pradesh"/>
    <s v="India"/>
    <s v="Wallet"/>
    <x v="0"/>
    <s v="Standard"/>
    <x v="0"/>
    <s v="No"/>
    <s v="No"/>
  </r>
  <r>
    <x v="195"/>
    <x v="16"/>
    <s v="CUST11939"/>
    <s v="Customer 1939"/>
    <n v="54"/>
    <s v="New"/>
    <s v="P1007"/>
    <s v="Mouse"/>
    <x v="0"/>
    <s v="RetailHub"/>
    <n v="2"/>
    <n v="900"/>
    <n v="10"/>
    <n v="1800"/>
    <n v="180"/>
    <n v="1620"/>
    <n v="1285.72"/>
    <n v="334.28"/>
    <x v="2"/>
    <s v="Indore"/>
    <s v="Madhya Pradesh"/>
    <s v="India"/>
    <s v="UPI"/>
    <x v="2"/>
    <s v="Standard"/>
    <x v="0"/>
    <s v="No"/>
    <s v="No"/>
  </r>
  <r>
    <x v="196"/>
    <x v="16"/>
    <s v="CUST10292"/>
    <s v="Customer 292"/>
    <n v="23"/>
    <s v="Returning"/>
    <s v="P5002"/>
    <s v="Novel"/>
    <x v="1"/>
    <s v="Stationery Hub"/>
    <n v="1"/>
    <n v="400"/>
    <n v="10"/>
    <n v="400"/>
    <n v="40"/>
    <n v="360"/>
    <n v="260.2"/>
    <n v="99.8"/>
    <x v="1"/>
    <s v="Delhi"/>
    <s v="Delhi"/>
    <s v="India"/>
    <s v="Net Banking"/>
    <x v="0"/>
    <s v="Standard"/>
    <x v="0"/>
    <s v="No"/>
    <s v="No"/>
  </r>
  <r>
    <x v="197"/>
    <x v="16"/>
    <s v="CUST12461"/>
    <s v="Customer 2461"/>
    <n v="28"/>
    <s v="New"/>
    <s v="P5004"/>
    <s v="Pen Set"/>
    <x v="1"/>
    <s v="Stationery Hub"/>
    <n v="3"/>
    <n v="250"/>
    <n v="10"/>
    <n v="750"/>
    <n v="75"/>
    <n v="675"/>
    <n v="519.77"/>
    <n v="155.22999999999999"/>
    <x v="1"/>
    <s v="Bengaluru"/>
    <s v="Karnataka"/>
    <s v="India"/>
    <s v="UPI"/>
    <x v="0"/>
    <s v="Express"/>
    <x v="0"/>
    <s v="No"/>
    <s v="Yes"/>
  </r>
  <r>
    <x v="198"/>
    <x v="16"/>
    <s v="CUST12495"/>
    <s v="Customer 2495"/>
    <n v="19"/>
    <s v="Returning"/>
    <s v="P2007"/>
    <s v="Saree"/>
    <x v="3"/>
    <s v="FashionMart"/>
    <n v="3"/>
    <n v="2600"/>
    <n v="10"/>
    <n v="7800"/>
    <n v="780"/>
    <n v="7020"/>
    <n v="5165.66"/>
    <n v="1854.34"/>
    <x v="1"/>
    <s v="Guwahati"/>
    <s v="Assam"/>
    <s v="India"/>
    <s v="Credit Card"/>
    <x v="1"/>
    <s v="Express"/>
    <x v="0"/>
    <s v="No"/>
    <s v="No"/>
  </r>
  <r>
    <x v="199"/>
    <x v="16"/>
    <s v="CUST11742"/>
    <s v="Customer 1742"/>
    <n v="56"/>
    <s v="New"/>
    <s v="P1005"/>
    <s v="Tablet"/>
    <x v="0"/>
    <s v="RetailHub"/>
    <n v="1"/>
    <n v="18000"/>
    <n v="30"/>
    <n v="18000"/>
    <n v="5400"/>
    <n v="12600"/>
    <n v="8958.5400000000009"/>
    <n v="3641.46"/>
    <x v="1"/>
    <s v="Mumbai"/>
    <s v="Maharashtra"/>
    <s v="India"/>
    <s v="Wallet"/>
    <x v="2"/>
    <s v="Express"/>
    <x v="3"/>
    <s v="No"/>
    <s v="Yes"/>
  </r>
  <r>
    <x v="200"/>
    <x v="16"/>
    <s v="CUST11702"/>
    <s v="Customer 1702"/>
    <n v="45"/>
    <s v="Loyal"/>
    <s v="P3003"/>
    <s v="Mixer Grinder"/>
    <x v="2"/>
    <s v="Prime Distributors"/>
    <n v="2"/>
    <n v="4800"/>
    <n v="5"/>
    <n v="9600"/>
    <n v="480"/>
    <n v="9120"/>
    <n v="5264.5"/>
    <n v="3855.5"/>
    <x v="2"/>
    <s v="Chandigarh"/>
    <s v="Chandigarh"/>
    <s v="India"/>
    <s v="Net Banking"/>
    <x v="2"/>
    <s v="Same Day"/>
    <x v="0"/>
    <s v="No"/>
    <s v="No"/>
  </r>
  <r>
    <x v="201"/>
    <x v="16"/>
    <s v="CUST11685"/>
    <s v="Customer 1685"/>
    <n v="44"/>
    <s v="New"/>
    <s v="P1009"/>
    <s v="Power Bank"/>
    <x v="0"/>
    <s v="Prime Distributors"/>
    <n v="2"/>
    <n v="1600"/>
    <n v="25"/>
    <n v="3200"/>
    <n v="800"/>
    <n v="2400"/>
    <n v="1384.34"/>
    <n v="1015.66"/>
    <x v="1"/>
    <s v="Bhopal"/>
    <s v="Madhya Pradesh"/>
    <s v="India"/>
    <s v="Net Banking"/>
    <x v="2"/>
    <s v="Standard"/>
    <x v="0"/>
    <s v="No"/>
    <s v="No"/>
  </r>
  <r>
    <x v="202"/>
    <x v="16"/>
    <s v="CUST11823"/>
    <s v="Customer 1823"/>
    <n v="44"/>
    <s v="New"/>
    <s v="P2004"/>
    <s v="Jacket"/>
    <x v="3"/>
    <s v="Global Traders"/>
    <n v="1"/>
    <n v="3500"/>
    <n v="25"/>
    <n v="3500"/>
    <n v="875"/>
    <n v="2625"/>
    <n v="1935.11"/>
    <n v="689.89"/>
    <x v="1"/>
    <s v="Bhopal"/>
    <s v="Madhya Pradesh"/>
    <s v="India"/>
    <s v="Wallet"/>
    <x v="2"/>
    <s v="Standard"/>
    <x v="0"/>
    <s v="No"/>
    <s v="No"/>
  </r>
  <r>
    <x v="203"/>
    <x v="16"/>
    <s v="CUST12082"/>
    <s v="Customer 2082"/>
    <n v="27"/>
    <s v="Returning"/>
    <s v="P3007"/>
    <s v="Vacuum Cleaner"/>
    <x v="2"/>
    <s v="Global Traders"/>
    <n v="2"/>
    <n v="8500"/>
    <n v="15"/>
    <n v="17000"/>
    <n v="2550"/>
    <n v="14450"/>
    <n v="11053.61"/>
    <n v="3396.39"/>
    <x v="0"/>
    <s v="Bhopal"/>
    <s v="Madhya Pradesh"/>
    <s v="India"/>
    <s v="Credit Card"/>
    <x v="0"/>
    <s v="Express"/>
    <x v="0"/>
    <s v="No"/>
    <s v="No"/>
  </r>
  <r>
    <x v="204"/>
    <x v="16"/>
    <s v="CUST10362"/>
    <s v="Customer 362"/>
    <n v="37"/>
    <s v="Returning"/>
    <s v="P2004"/>
    <s v="Jacket"/>
    <x v="3"/>
    <s v="Global Traders"/>
    <n v="4"/>
    <n v="3500"/>
    <n v="5"/>
    <n v="14000"/>
    <n v="700"/>
    <n v="13300"/>
    <n v="9612.8700000000008"/>
    <n v="3687.13"/>
    <x v="1"/>
    <s v="Hyderabad"/>
    <s v="Telangana"/>
    <s v="India"/>
    <s v="Debit Card"/>
    <x v="2"/>
    <s v="Standard"/>
    <x v="0"/>
    <s v="No"/>
    <s v="No"/>
  </r>
  <r>
    <x v="205"/>
    <x v="16"/>
    <s v="CUST10649"/>
    <s v="Customer 649"/>
    <n v="38"/>
    <s v="Returning"/>
    <s v="P4003"/>
    <s v="Sunscreen"/>
    <x v="4"/>
    <s v="BeautyCare"/>
    <n v="2"/>
    <n v="700"/>
    <n v="25"/>
    <n v="1400"/>
    <n v="350"/>
    <n v="1050"/>
    <n v="636.41999999999996"/>
    <n v="413.58"/>
    <x v="2"/>
    <s v="Jaipur"/>
    <s v="Rajasthan"/>
    <s v="India"/>
    <s v="Cash on Delivery"/>
    <x v="0"/>
    <s v="Same Day"/>
    <x v="1"/>
    <s v="No"/>
    <s v="No"/>
  </r>
  <r>
    <x v="206"/>
    <x v="16"/>
    <s v="CUST11145"/>
    <s v="Customer 1145"/>
    <n v="58"/>
    <s v="Returning"/>
    <s v="P1009"/>
    <s v="Power Bank"/>
    <x v="0"/>
    <s v="Prime Distributors"/>
    <n v="4"/>
    <n v="1600"/>
    <n v="5"/>
    <n v="6400"/>
    <n v="320"/>
    <n v="6080"/>
    <n v="3714.24"/>
    <n v="2365.7600000000002"/>
    <x v="1"/>
    <s v="Pune"/>
    <s v="Maharashtra"/>
    <s v="India"/>
    <s v="Cash on Delivery"/>
    <x v="0"/>
    <s v="Standard"/>
    <x v="0"/>
    <s v="No"/>
    <s v="No"/>
  </r>
  <r>
    <x v="207"/>
    <x v="16"/>
    <s v="CUST10429"/>
    <s v="Customer 429"/>
    <n v="44"/>
    <s v="New"/>
    <s v="P4001"/>
    <s v="Face Wash"/>
    <x v="4"/>
    <s v="BeautyCare"/>
    <n v="2"/>
    <n v="450"/>
    <n v="20"/>
    <n v="900"/>
    <n v="180"/>
    <n v="720"/>
    <n v="538.44000000000005"/>
    <n v="181.56"/>
    <x v="1"/>
    <s v="Patna"/>
    <s v="Bihar"/>
    <s v="India"/>
    <s v="Net Banking"/>
    <x v="0"/>
    <s v="Express"/>
    <x v="0"/>
    <s v="No"/>
    <s v="No"/>
  </r>
  <r>
    <x v="208"/>
    <x v="16"/>
    <s v="CUST10359"/>
    <s v="Customer 359"/>
    <n v="60"/>
    <s v="New"/>
    <s v="P4001"/>
    <s v="Face Wash"/>
    <x v="4"/>
    <s v="BeautyCare"/>
    <n v="1"/>
    <n v="450"/>
    <n v="5"/>
    <n v="450"/>
    <n v="22.5"/>
    <n v="427.5"/>
    <n v="282.20999999999998"/>
    <n v="145.29"/>
    <x v="1"/>
    <s v="Visakhapatnam"/>
    <s v="Andhra Pradesh"/>
    <s v="India"/>
    <s v="Debit Card"/>
    <x v="0"/>
    <s v="Express"/>
    <x v="0"/>
    <s v="No"/>
    <s v="No"/>
  </r>
  <r>
    <x v="209"/>
    <x v="16"/>
    <s v="CUST10593"/>
    <s v="Customer 593"/>
    <n v="40"/>
    <s v="Loyal"/>
    <s v="P2002"/>
    <s v="Jeans"/>
    <x v="3"/>
    <s v="FashionMart"/>
    <n v="5"/>
    <n v="2200"/>
    <n v="0"/>
    <n v="11000"/>
    <n v="0"/>
    <n v="11000"/>
    <n v="7945.11"/>
    <n v="3054.89"/>
    <x v="2"/>
    <s v="Ahmedabad"/>
    <s v="Gujarat"/>
    <s v="India"/>
    <s v="Net Banking"/>
    <x v="2"/>
    <s v="Standard"/>
    <x v="0"/>
    <s v="No"/>
    <s v="No"/>
  </r>
  <r>
    <x v="210"/>
    <x v="17"/>
    <s v="CUST11010"/>
    <s v="Customer 1010"/>
    <n v="54"/>
    <s v="Returning"/>
    <s v="P1008"/>
    <s v="Monitor"/>
    <x v="0"/>
    <s v="Global Traders"/>
    <n v="1"/>
    <n v="14500"/>
    <n v="0"/>
    <n v="14500"/>
    <n v="0"/>
    <n v="14500"/>
    <n v="11857.68"/>
    <n v="2642.32"/>
    <x v="1"/>
    <s v="Mumbai"/>
    <s v="Maharashtra"/>
    <s v="India"/>
    <s v="Net Banking"/>
    <x v="0"/>
    <s v="Standard"/>
    <x v="3"/>
    <s v="No"/>
    <s v="No"/>
  </r>
  <r>
    <x v="211"/>
    <x v="17"/>
    <s v="CUST11064"/>
    <s v="Customer 1064"/>
    <n v="51"/>
    <s v="New"/>
    <s v="P5002"/>
    <s v="Novel"/>
    <x v="1"/>
    <s v="Stationery Hub"/>
    <n v="1"/>
    <n v="400"/>
    <n v="15"/>
    <n v="400"/>
    <n v="60"/>
    <n v="340"/>
    <n v="202.51"/>
    <n v="137.49"/>
    <x v="1"/>
    <s v="Bengaluru"/>
    <s v="Karnataka"/>
    <s v="India"/>
    <s v="Debit Card"/>
    <x v="2"/>
    <s v="Standard"/>
    <x v="0"/>
    <s v="No"/>
    <s v="No"/>
  </r>
  <r>
    <x v="212"/>
    <x v="17"/>
    <s v="CUST12410"/>
    <s v="Customer 2410"/>
    <n v="24"/>
    <s v="Returning"/>
    <s v="P3005"/>
    <s v="Bedsheet Set"/>
    <x v="2"/>
    <s v="RetailHub"/>
    <n v="3"/>
    <n v="1800"/>
    <n v="20"/>
    <n v="5400"/>
    <n v="1080"/>
    <n v="4320"/>
    <n v="2900.28"/>
    <n v="1419.72"/>
    <x v="1"/>
    <s v="Bhopal"/>
    <s v="Madhya Pradesh"/>
    <s v="India"/>
    <s v="Cash on Delivery"/>
    <x v="0"/>
    <s v="Standard"/>
    <x v="1"/>
    <s v="No"/>
    <s v="No"/>
  </r>
  <r>
    <x v="213"/>
    <x v="17"/>
    <s v="CUST10933"/>
    <s v="Customer 933"/>
    <n v="54"/>
    <s v="Returning"/>
    <s v="P3003"/>
    <s v="Mixer Grinder"/>
    <x v="2"/>
    <s v="Prime Distributors"/>
    <n v="2"/>
    <n v="4800"/>
    <n v="15"/>
    <n v="9600"/>
    <n v="1440"/>
    <n v="8160"/>
    <n v="6679.06"/>
    <n v="1480.94"/>
    <x v="1"/>
    <s v="Ahmedabad"/>
    <s v="Gujarat"/>
    <s v="India"/>
    <s v="Debit Card"/>
    <x v="0"/>
    <s v="Express"/>
    <x v="2"/>
    <s v="No"/>
    <s v="No"/>
  </r>
  <r>
    <x v="214"/>
    <x v="17"/>
    <s v="CUST12388"/>
    <s v="Customer 2388"/>
    <n v="26"/>
    <s v="New"/>
    <s v="P4002"/>
    <s v="Moisturizer"/>
    <x v="4"/>
    <s v="BeautyCare"/>
    <n v="1"/>
    <n v="650"/>
    <n v="0"/>
    <n v="650"/>
    <n v="0"/>
    <n v="650"/>
    <n v="438.08"/>
    <n v="211.92"/>
    <x v="0"/>
    <s v="Guwahati"/>
    <s v="Assam"/>
    <s v="India"/>
    <s v="Wallet"/>
    <x v="0"/>
    <s v="Standard"/>
    <x v="0"/>
    <s v="No"/>
    <s v="No"/>
  </r>
  <r>
    <x v="215"/>
    <x v="17"/>
    <s v="CUST10716"/>
    <s v="Customer 716"/>
    <n v="25"/>
    <s v="New"/>
    <s v="P4001"/>
    <s v="Face Wash"/>
    <x v="4"/>
    <s v="BeautyCare"/>
    <n v="2"/>
    <n v="450"/>
    <n v="15"/>
    <n v="900"/>
    <n v="135"/>
    <n v="765"/>
    <n v="597.23"/>
    <n v="167.77"/>
    <x v="1"/>
    <s v="Guwahati"/>
    <s v="Assam"/>
    <s v="India"/>
    <s v="Debit Card"/>
    <x v="2"/>
    <s v="Standard"/>
    <x v="0"/>
    <s v="No"/>
    <s v="No"/>
  </r>
  <r>
    <x v="216"/>
    <x v="17"/>
    <s v="CUST11755"/>
    <s v="Customer 1755"/>
    <n v="38"/>
    <s v="Loyal"/>
    <s v="P4003"/>
    <s v="Sunscreen"/>
    <x v="4"/>
    <s v="BeautyCare"/>
    <n v="2"/>
    <n v="700"/>
    <n v="0"/>
    <n v="1400"/>
    <n v="0"/>
    <n v="1400"/>
    <n v="958.46"/>
    <n v="441.54"/>
    <x v="0"/>
    <s v="Bhopal"/>
    <s v="Madhya Pradesh"/>
    <s v="India"/>
    <s v="Debit Card"/>
    <x v="1"/>
    <s v="Standard"/>
    <x v="3"/>
    <s v="No"/>
    <s v="No"/>
  </r>
  <r>
    <x v="217"/>
    <x v="17"/>
    <s v="CUST10058"/>
    <s v="Customer 58"/>
    <n v="43"/>
    <s v="New"/>
    <s v="P5004"/>
    <s v="Pen Set"/>
    <x v="1"/>
    <s v="Stationery Hub"/>
    <n v="1"/>
    <n v="250"/>
    <n v="20"/>
    <n v="250"/>
    <n v="50"/>
    <n v="200"/>
    <n v="143.13"/>
    <n v="56.87"/>
    <x v="2"/>
    <s v="Patna"/>
    <s v="Bihar"/>
    <s v="India"/>
    <s v="Net Banking"/>
    <x v="0"/>
    <s v="Standard"/>
    <x v="1"/>
    <s v="No"/>
    <s v="No"/>
  </r>
  <r>
    <x v="218"/>
    <x v="18"/>
    <s v="CUST10391"/>
    <s v="Customer 391"/>
    <n v="59"/>
    <s v="Returning"/>
    <s v="P4003"/>
    <s v="Sunscreen"/>
    <x v="4"/>
    <s v="BeautyCare"/>
    <n v="1"/>
    <n v="700"/>
    <n v="5"/>
    <n v="700"/>
    <n v="35"/>
    <n v="665"/>
    <n v="444.47"/>
    <n v="220.53"/>
    <x v="2"/>
    <s v="Indore"/>
    <s v="Madhya Pradesh"/>
    <s v="India"/>
    <s v="UPI"/>
    <x v="0"/>
    <s v="Express"/>
    <x v="0"/>
    <s v="No"/>
    <s v="No"/>
  </r>
  <r>
    <x v="219"/>
    <x v="18"/>
    <s v="CUST10227"/>
    <s v="Customer 227"/>
    <n v="46"/>
    <s v="Returning"/>
    <s v="P2007"/>
    <s v="Saree"/>
    <x v="3"/>
    <s v="FashionMart"/>
    <n v="1"/>
    <n v="2600"/>
    <n v="20"/>
    <n v="2600"/>
    <n v="520"/>
    <n v="2080"/>
    <n v="1467.58"/>
    <n v="612.41999999999996"/>
    <x v="1"/>
    <s v="Chandigarh"/>
    <s v="Chandigarh"/>
    <s v="India"/>
    <s v="Wallet"/>
    <x v="2"/>
    <s v="Standard"/>
    <x v="1"/>
    <s v="No"/>
    <s v="No"/>
  </r>
  <r>
    <x v="220"/>
    <x v="18"/>
    <s v="CUST10784"/>
    <s v="Customer 784"/>
    <n v="26"/>
    <s v="Loyal"/>
    <s v="P2001"/>
    <s v="Running Shoes"/>
    <x v="3"/>
    <s v="FashionMart"/>
    <n v="2"/>
    <n v="3200"/>
    <n v="5"/>
    <n v="6400"/>
    <n v="320"/>
    <n v="6080"/>
    <n v="4077.27"/>
    <n v="2002.73"/>
    <x v="0"/>
    <s v="Coimbatore"/>
    <s v="Tamil Nadu"/>
    <s v="India"/>
    <s v="Debit Card"/>
    <x v="2"/>
    <s v="Express"/>
    <x v="0"/>
    <s v="No"/>
    <s v="No"/>
  </r>
  <r>
    <x v="221"/>
    <x v="18"/>
    <s v="CUST10316"/>
    <s v="Customer 316"/>
    <n v="40"/>
    <s v="Returning"/>
    <s v="P5002"/>
    <s v="Novel"/>
    <x v="1"/>
    <s v="Stationery Hub"/>
    <n v="1"/>
    <n v="400"/>
    <n v="30"/>
    <n v="400"/>
    <n v="120"/>
    <n v="280"/>
    <n v="202.88"/>
    <n v="77.12"/>
    <x v="1"/>
    <s v="Surat"/>
    <s v="Gujarat"/>
    <s v="India"/>
    <s v="Credit Card"/>
    <x v="2"/>
    <s v="Standard"/>
    <x v="0"/>
    <s v="No"/>
    <s v="No"/>
  </r>
  <r>
    <x v="222"/>
    <x v="18"/>
    <s v="CUST10349"/>
    <s v="Customer 349"/>
    <n v="47"/>
    <s v="Returning"/>
    <s v="P4005"/>
    <s v="Perfume"/>
    <x v="4"/>
    <s v="BeautyCare"/>
    <n v="2"/>
    <n v="1800"/>
    <n v="30"/>
    <n v="3600"/>
    <n v="1080"/>
    <n v="2520"/>
    <n v="1627.42"/>
    <n v="892.58"/>
    <x v="2"/>
    <s v="Bengaluru"/>
    <s v="Karnataka"/>
    <s v="India"/>
    <s v="Debit Card"/>
    <x v="2"/>
    <s v="Standard"/>
    <x v="0"/>
    <s v="No"/>
    <s v="No"/>
  </r>
  <r>
    <x v="223"/>
    <x v="18"/>
    <s v="CUST10056"/>
    <s v="Customer 56"/>
    <n v="49"/>
    <s v="Loyal"/>
    <s v="P2002"/>
    <s v="Jeans"/>
    <x v="3"/>
    <s v="FashionMart"/>
    <n v="2"/>
    <n v="2200"/>
    <n v="0"/>
    <n v="4400"/>
    <n v="0"/>
    <n v="4400"/>
    <n v="2847.53"/>
    <n v="1552.47"/>
    <x v="0"/>
    <s v="Kolkata"/>
    <s v="West Bengal"/>
    <s v="India"/>
    <s v="Net Banking"/>
    <x v="2"/>
    <s v="Same Day"/>
    <x v="0"/>
    <s v="No"/>
    <s v="No"/>
  </r>
  <r>
    <x v="224"/>
    <x v="18"/>
    <s v="CUST11217"/>
    <s v="Customer 1217"/>
    <n v="44"/>
    <s v="Loyal"/>
    <s v="P4001"/>
    <s v="Face Wash"/>
    <x v="4"/>
    <s v="BeautyCare"/>
    <n v="2"/>
    <n v="450"/>
    <n v="5"/>
    <n v="900"/>
    <n v="45"/>
    <n v="855"/>
    <n v="594.85"/>
    <n v="260.14999999999998"/>
    <x v="0"/>
    <s v="Guwahati"/>
    <s v="Assam"/>
    <s v="India"/>
    <s v="UPI"/>
    <x v="0"/>
    <s v="Standard"/>
    <x v="0"/>
    <s v="No"/>
    <s v="No"/>
  </r>
  <r>
    <x v="225"/>
    <x v="18"/>
    <s v="CUST11882"/>
    <s v="Customer 1882"/>
    <n v="51"/>
    <s v="Loyal"/>
    <s v="P1007"/>
    <s v="Mouse"/>
    <x v="0"/>
    <s v="RetailHub"/>
    <n v="2"/>
    <n v="900"/>
    <n v="0"/>
    <n v="1800"/>
    <n v="0"/>
    <n v="1800"/>
    <n v="1142.96"/>
    <n v="657.04"/>
    <x v="0"/>
    <s v="Chennai"/>
    <s v="Tamil Nadu"/>
    <s v="India"/>
    <s v="Net Banking"/>
    <x v="0"/>
    <s v="Standard"/>
    <x v="0"/>
    <s v="No"/>
    <s v="No"/>
  </r>
  <r>
    <x v="226"/>
    <x v="18"/>
    <s v="CUST11809"/>
    <s v="Customer 1809"/>
    <n v="27"/>
    <s v="Loyal"/>
    <s v="P5002"/>
    <s v="Novel"/>
    <x v="1"/>
    <s v="Stationery Hub"/>
    <n v="2"/>
    <n v="400"/>
    <n v="15"/>
    <n v="800"/>
    <n v="120"/>
    <n v="680"/>
    <n v="423.14"/>
    <n v="256.86"/>
    <x v="0"/>
    <s v="Coimbatore"/>
    <s v="Tamil Nadu"/>
    <s v="India"/>
    <s v="Net Banking"/>
    <x v="2"/>
    <s v="Standard"/>
    <x v="0"/>
    <s v="No"/>
    <s v="No"/>
  </r>
  <r>
    <x v="227"/>
    <x v="18"/>
    <s v="CUST11241"/>
    <s v="Customer 1241"/>
    <n v="52"/>
    <s v="Returning"/>
    <s v="P1002"/>
    <s v="Smartphone"/>
    <x v="0"/>
    <s v="Global Traders"/>
    <n v="3"/>
    <n v="28000"/>
    <n v="15"/>
    <n v="84000"/>
    <n v="12600"/>
    <n v="71400"/>
    <n v="45727.46"/>
    <n v="25672.54"/>
    <x v="0"/>
    <s v="Lucknow"/>
    <s v="Uttar Pradesh"/>
    <s v="India"/>
    <s v="Net Banking"/>
    <x v="1"/>
    <s v="Standard"/>
    <x v="0"/>
    <s v="No"/>
    <s v="No"/>
  </r>
  <r>
    <x v="228"/>
    <x v="18"/>
    <s v="CUST10030"/>
    <s v="Customer 30"/>
    <n v="31"/>
    <s v="Loyal"/>
    <s v="P4006"/>
    <s v="Lipstick"/>
    <x v="4"/>
    <s v="BeautyCare"/>
    <n v="3"/>
    <n v="850"/>
    <n v="15"/>
    <n v="2550"/>
    <n v="382.5"/>
    <n v="2167.5"/>
    <n v="1587.77"/>
    <n v="579.73"/>
    <x v="1"/>
    <s v="Surat"/>
    <s v="Gujarat"/>
    <s v="India"/>
    <s v="Cash on Delivery"/>
    <x v="2"/>
    <s v="Express"/>
    <x v="0"/>
    <s v="No"/>
    <s v="No"/>
  </r>
  <r>
    <x v="229"/>
    <x v="18"/>
    <s v="CUST10628"/>
    <s v="Customer 628"/>
    <n v="50"/>
    <s v="New"/>
    <s v="P1001"/>
    <s v="Laptop"/>
    <x v="0"/>
    <s v="TechSource India"/>
    <n v="1"/>
    <n v="55000"/>
    <n v="10"/>
    <n v="55000"/>
    <n v="5500"/>
    <n v="49500"/>
    <n v="33776.300000000003"/>
    <n v="15723.7"/>
    <x v="1"/>
    <s v="Lucknow"/>
    <s v="Uttar Pradesh"/>
    <s v="India"/>
    <s v="Wallet"/>
    <x v="2"/>
    <s v="Express"/>
    <x v="0"/>
    <s v="No"/>
    <s v="No"/>
  </r>
  <r>
    <x v="230"/>
    <x v="18"/>
    <s v="CUST11606"/>
    <s v="Customer 1606"/>
    <n v="33"/>
    <s v="Returning"/>
    <s v="P2005"/>
    <s v="Backpack"/>
    <x v="3"/>
    <s v="Metro Supplies"/>
    <n v="2"/>
    <n v="1800"/>
    <n v="0"/>
    <n v="3600"/>
    <n v="0"/>
    <n v="3600"/>
    <n v="2731.8"/>
    <n v="868.2"/>
    <x v="0"/>
    <s v="Bengaluru"/>
    <s v="Karnataka"/>
    <s v="India"/>
    <s v="Credit Card"/>
    <x v="0"/>
    <s v="Standard"/>
    <x v="0"/>
    <s v="No"/>
    <s v="Yes"/>
  </r>
  <r>
    <x v="231"/>
    <x v="18"/>
    <s v="CUST10197"/>
    <s v="Customer 197"/>
    <n v="36"/>
    <s v="New"/>
    <s v="P1004"/>
    <s v="Smartwatch"/>
    <x v="0"/>
    <s v="TechSource India"/>
    <n v="1"/>
    <n v="6500"/>
    <n v="0"/>
    <n v="6500"/>
    <n v="0"/>
    <n v="6500"/>
    <n v="5206.57"/>
    <n v="1293.43"/>
    <x v="0"/>
    <s v="Ahmedabad"/>
    <s v="Gujarat"/>
    <s v="India"/>
    <s v="Net Banking"/>
    <x v="0"/>
    <s v="Standard"/>
    <x v="0"/>
    <s v="No"/>
    <s v="No"/>
  </r>
  <r>
    <x v="232"/>
    <x v="19"/>
    <s v="CUST10583"/>
    <s v="Customer 583"/>
    <n v="43"/>
    <s v="New"/>
    <s v="P5002"/>
    <s v="Novel"/>
    <x v="1"/>
    <s v="Stationery Hub"/>
    <n v="5"/>
    <n v="400"/>
    <n v="25"/>
    <n v="2000"/>
    <n v="500"/>
    <n v="1500"/>
    <n v="907.13"/>
    <n v="592.87"/>
    <x v="1"/>
    <s v="Chandigarh"/>
    <s v="Chandigarh"/>
    <s v="India"/>
    <s v="UPI"/>
    <x v="2"/>
    <s v="Express"/>
    <x v="0"/>
    <s v="No"/>
    <s v="No"/>
  </r>
  <r>
    <x v="233"/>
    <x v="19"/>
    <s v="CUST10721"/>
    <s v="Customer 721"/>
    <n v="38"/>
    <s v="New"/>
    <s v="P5003"/>
    <s v="Calculator"/>
    <x v="1"/>
    <s v="Stationery Hub"/>
    <n v="1"/>
    <n v="650"/>
    <n v="20"/>
    <n v="650"/>
    <n v="130"/>
    <n v="520"/>
    <n v="371.76"/>
    <n v="148.24"/>
    <x v="1"/>
    <s v="Patna"/>
    <s v="Bihar"/>
    <s v="India"/>
    <s v="Cash on Delivery"/>
    <x v="0"/>
    <s v="Standard"/>
    <x v="0"/>
    <s v="No"/>
    <s v="No"/>
  </r>
  <r>
    <x v="234"/>
    <x v="19"/>
    <s v="CUST11791"/>
    <s v="Customer 1791"/>
    <n v="38"/>
    <s v="New"/>
    <s v="P1006"/>
    <s v="Keyboard"/>
    <x v="0"/>
    <s v="Metro Supplies"/>
    <n v="2"/>
    <n v="1800"/>
    <n v="10"/>
    <n v="3600"/>
    <n v="360"/>
    <n v="3240"/>
    <n v="2443.81"/>
    <n v="796.19"/>
    <x v="1"/>
    <s v="Indore"/>
    <s v="Madhya Pradesh"/>
    <s v="India"/>
    <s v="Debit Card"/>
    <x v="0"/>
    <s v="Standard"/>
    <x v="0"/>
    <s v="Yes"/>
    <s v="No"/>
  </r>
  <r>
    <x v="235"/>
    <x v="19"/>
    <s v="CUST12355"/>
    <s v="Customer 2355"/>
    <n v="48"/>
    <s v="Returning"/>
    <s v="P3003"/>
    <s v="Mixer Grinder"/>
    <x v="2"/>
    <s v="Prime Distributors"/>
    <n v="3"/>
    <n v="4800"/>
    <n v="15"/>
    <n v="14400"/>
    <n v="2160"/>
    <n v="12240"/>
    <n v="9907.2800000000007"/>
    <n v="2332.7199999999998"/>
    <x v="2"/>
    <s v="Visakhapatnam"/>
    <s v="Andhra Pradesh"/>
    <s v="India"/>
    <s v="Net Banking"/>
    <x v="0"/>
    <s v="Same Day"/>
    <x v="3"/>
    <s v="No"/>
    <s v="No"/>
  </r>
  <r>
    <x v="236"/>
    <x v="19"/>
    <s v="CUST11883"/>
    <s v="Customer 1883"/>
    <n v="42"/>
    <s v="Returning"/>
    <s v="P1007"/>
    <s v="Mouse"/>
    <x v="0"/>
    <s v="RetailHub"/>
    <n v="4"/>
    <n v="900"/>
    <n v="15"/>
    <n v="3600"/>
    <n v="540"/>
    <n v="3060"/>
    <n v="1704.48"/>
    <n v="1355.52"/>
    <x v="2"/>
    <s v="Bengaluru"/>
    <s v="Karnataka"/>
    <s v="India"/>
    <s v="Net Banking"/>
    <x v="2"/>
    <s v="Express"/>
    <x v="0"/>
    <s v="No"/>
    <s v="No"/>
  </r>
  <r>
    <x v="237"/>
    <x v="19"/>
    <s v="CUST12306"/>
    <s v="Customer 2306"/>
    <n v="26"/>
    <s v="Loyal"/>
    <s v="P2003"/>
    <s v="T-Shirt"/>
    <x v="3"/>
    <s v="RetailHub"/>
    <n v="3"/>
    <n v="900"/>
    <n v="10"/>
    <n v="2700"/>
    <n v="270"/>
    <n v="2430"/>
    <n v="1499.23"/>
    <n v="930.77"/>
    <x v="1"/>
    <s v="Kolkata"/>
    <s v="West Bengal"/>
    <s v="India"/>
    <s v="Net Banking"/>
    <x v="0"/>
    <s v="Standard"/>
    <x v="0"/>
    <s v="No"/>
    <s v="No"/>
  </r>
  <r>
    <x v="238"/>
    <x v="19"/>
    <s v="CUST11947"/>
    <s v="Customer 1947"/>
    <n v="32"/>
    <s v="Returning"/>
    <s v="P4004"/>
    <s v="Shampoo"/>
    <x v="4"/>
    <s v="BeautyCare"/>
    <n v="1"/>
    <n v="550"/>
    <n v="0"/>
    <n v="550"/>
    <n v="0"/>
    <n v="550"/>
    <n v="350.72"/>
    <n v="199.28"/>
    <x v="2"/>
    <s v="Coimbatore"/>
    <s v="Tamil Nadu"/>
    <s v="India"/>
    <s v="Cash on Delivery"/>
    <x v="2"/>
    <s v="Standard"/>
    <x v="0"/>
    <s v="No"/>
    <s v="No"/>
  </r>
  <r>
    <x v="239"/>
    <x v="19"/>
    <s v="CUST10410"/>
    <s v="Customer 410"/>
    <n v="22"/>
    <s v="New"/>
    <s v="P2001"/>
    <s v="Running Shoes"/>
    <x v="3"/>
    <s v="FashionMart"/>
    <n v="1"/>
    <n v="3200"/>
    <n v="5"/>
    <n v="3200"/>
    <n v="160"/>
    <n v="3040"/>
    <n v="2105.14"/>
    <n v="934.86"/>
    <x v="2"/>
    <s v="Visakhapatnam"/>
    <s v="Andhra Pradesh"/>
    <s v="India"/>
    <s v="Debit Card"/>
    <x v="0"/>
    <s v="Standard"/>
    <x v="0"/>
    <s v="No"/>
    <s v="No"/>
  </r>
  <r>
    <x v="240"/>
    <x v="19"/>
    <s v="CUST11510"/>
    <s v="Customer 1510"/>
    <n v="26"/>
    <s v="New"/>
    <s v="P5001"/>
    <s v="Notebook Set"/>
    <x v="1"/>
    <s v="Stationery Hub"/>
    <n v="1"/>
    <n v="500"/>
    <n v="0"/>
    <n v="500"/>
    <n v="0"/>
    <n v="500"/>
    <n v="378.8"/>
    <n v="121.2"/>
    <x v="2"/>
    <s v="Coimbatore"/>
    <s v="Tamil Nadu"/>
    <s v="India"/>
    <s v="Debit Card"/>
    <x v="2"/>
    <s v="Standard"/>
    <x v="0"/>
    <s v="No"/>
    <s v="No"/>
  </r>
  <r>
    <x v="241"/>
    <x v="19"/>
    <s v="CUST11548"/>
    <s v="Customer 1548"/>
    <n v="18"/>
    <s v="Loyal"/>
    <s v="P3005"/>
    <s v="Bedsheet Set"/>
    <x v="2"/>
    <s v="RetailHub"/>
    <n v="2"/>
    <n v="1800"/>
    <n v="15"/>
    <n v="3600"/>
    <n v="540"/>
    <n v="3060"/>
    <n v="2085.34"/>
    <n v="974.66"/>
    <x v="1"/>
    <s v="Bhubaneswar"/>
    <s v="Odisha"/>
    <s v="India"/>
    <s v="UPI"/>
    <x v="1"/>
    <s v="Standard"/>
    <x v="4"/>
    <s v="No"/>
    <s v="No"/>
  </r>
  <r>
    <x v="242"/>
    <x v="19"/>
    <s v="CUST12442"/>
    <s v="Customer 2442"/>
    <n v="52"/>
    <s v="New"/>
    <s v="P4003"/>
    <s v="Sunscreen"/>
    <x v="4"/>
    <s v="BeautyCare"/>
    <n v="2"/>
    <n v="700"/>
    <n v="10"/>
    <n v="1400"/>
    <n v="140"/>
    <n v="1260"/>
    <n v="857.76"/>
    <n v="402.24"/>
    <x v="0"/>
    <s v="Guwahati"/>
    <s v="Assam"/>
    <s v="India"/>
    <s v="Cash on Delivery"/>
    <x v="2"/>
    <s v="Standard"/>
    <x v="0"/>
    <s v="No"/>
    <s v="No"/>
  </r>
  <r>
    <x v="243"/>
    <x v="20"/>
    <s v="CUST11949"/>
    <s v="Customer 1949"/>
    <n v="42"/>
    <s v="New"/>
    <s v="P3007"/>
    <s v="Vacuum Cleaner"/>
    <x v="2"/>
    <s v="Global Traders"/>
    <n v="2"/>
    <n v="8500"/>
    <n v="0"/>
    <n v="17000"/>
    <n v="0"/>
    <n v="17000"/>
    <n v="11560.44"/>
    <n v="5439.56"/>
    <x v="0"/>
    <s v="Bhubaneswar"/>
    <s v="Odisha"/>
    <s v="India"/>
    <s v="Wallet"/>
    <x v="0"/>
    <s v="Express"/>
    <x v="0"/>
    <s v="No"/>
    <s v="No"/>
  </r>
  <r>
    <x v="244"/>
    <x v="20"/>
    <s v="CUST12311"/>
    <s v="Customer 2311"/>
    <n v="54"/>
    <s v="New"/>
    <s v="P2002"/>
    <s v="Jeans"/>
    <x v="3"/>
    <s v="FashionMart"/>
    <n v="1"/>
    <n v="2200"/>
    <n v="10"/>
    <n v="2200"/>
    <n v="220"/>
    <n v="1980"/>
    <n v="1100.18"/>
    <n v="879.82"/>
    <x v="1"/>
    <s v="Delhi"/>
    <s v="Delhi"/>
    <s v="India"/>
    <s v="Cash on Delivery"/>
    <x v="2"/>
    <s v="Standard"/>
    <x v="2"/>
    <s v="No"/>
    <s v="No"/>
  </r>
  <r>
    <x v="245"/>
    <x v="20"/>
    <s v="CUST12006"/>
    <s v="Customer 2006"/>
    <n v="32"/>
    <s v="Loyal"/>
    <s v="P5004"/>
    <s v="Pen Set"/>
    <x v="1"/>
    <s v="Stationery Hub"/>
    <n v="1"/>
    <n v="250"/>
    <n v="0"/>
    <n v="250"/>
    <n v="0"/>
    <n v="250"/>
    <n v="145.4"/>
    <n v="104.6"/>
    <x v="2"/>
    <s v="Chandigarh"/>
    <s v="Chandigarh"/>
    <s v="India"/>
    <s v="Wallet"/>
    <x v="0"/>
    <s v="Standard"/>
    <x v="1"/>
    <s v="No"/>
    <s v="No"/>
  </r>
  <r>
    <x v="246"/>
    <x v="20"/>
    <s v="CUST11230"/>
    <s v="Customer 1230"/>
    <n v="36"/>
    <s v="Returning"/>
    <s v="P2003"/>
    <s v="T-Shirt"/>
    <x v="3"/>
    <s v="RetailHub"/>
    <n v="6"/>
    <n v="900"/>
    <n v="15"/>
    <n v="5400"/>
    <n v="810"/>
    <n v="4590"/>
    <n v="2825.21"/>
    <n v="1764.79"/>
    <x v="1"/>
    <s v="Ahmedabad"/>
    <s v="Gujarat"/>
    <s v="India"/>
    <s v="Wallet"/>
    <x v="2"/>
    <s v="Standard"/>
    <x v="2"/>
    <s v="No"/>
    <s v="No"/>
  </r>
  <r>
    <x v="247"/>
    <x v="20"/>
    <s v="CUST11672"/>
    <s v="Customer 1672"/>
    <n v="47"/>
    <s v="New"/>
    <s v="P4002"/>
    <s v="Moisturizer"/>
    <x v="4"/>
    <s v="BeautyCare"/>
    <n v="1"/>
    <n v="650"/>
    <n v="0"/>
    <n v="650"/>
    <n v="0"/>
    <n v="650"/>
    <n v="432.18"/>
    <n v="217.82"/>
    <x v="2"/>
    <s v="Mumbai"/>
    <s v="Maharashtra"/>
    <s v="India"/>
    <s v="Net Banking"/>
    <x v="1"/>
    <s v="Standard"/>
    <x v="1"/>
    <s v="No"/>
    <s v="No"/>
  </r>
  <r>
    <x v="248"/>
    <x v="20"/>
    <s v="CUST10734"/>
    <s v="Customer 734"/>
    <n v="52"/>
    <s v="Returning"/>
    <s v="P5003"/>
    <s v="Calculator"/>
    <x v="1"/>
    <s v="Stationery Hub"/>
    <n v="4"/>
    <n v="650"/>
    <n v="15"/>
    <n v="2600"/>
    <n v="390"/>
    <n v="2210"/>
    <n v="1387.39"/>
    <n v="822.61"/>
    <x v="2"/>
    <s v="Bengaluru"/>
    <s v="Karnataka"/>
    <s v="India"/>
    <s v="Net Banking"/>
    <x v="2"/>
    <s v="Standard"/>
    <x v="0"/>
    <s v="No"/>
    <s v="No"/>
  </r>
  <r>
    <x v="249"/>
    <x v="20"/>
    <s v="CUST11929"/>
    <s v="Customer 1929"/>
    <n v="50"/>
    <s v="Returning"/>
    <s v="P1001"/>
    <s v="Laptop"/>
    <x v="0"/>
    <s v="TechSource India"/>
    <n v="1"/>
    <n v="55000"/>
    <n v="5"/>
    <n v="55000"/>
    <n v="2750"/>
    <n v="52250"/>
    <n v="40068.959999999999"/>
    <n v="12181.04"/>
    <x v="1"/>
    <s v="Guwahati"/>
    <s v="Assam"/>
    <s v="India"/>
    <s v="Credit Card"/>
    <x v="1"/>
    <s v="Standard"/>
    <x v="0"/>
    <s v="No"/>
    <s v="No"/>
  </r>
  <r>
    <x v="250"/>
    <x v="20"/>
    <s v="CUST10504"/>
    <s v="Customer 504"/>
    <n v="24"/>
    <s v="Returning"/>
    <s v="P5001"/>
    <s v="Notebook Set"/>
    <x v="1"/>
    <s v="Stationery Hub"/>
    <n v="3"/>
    <n v="500"/>
    <n v="30"/>
    <n v="1500"/>
    <n v="450"/>
    <n v="1050"/>
    <n v="769.22"/>
    <n v="280.77999999999997"/>
    <x v="0"/>
    <s v="Bengaluru"/>
    <s v="Karnataka"/>
    <s v="India"/>
    <s v="Debit Card"/>
    <x v="0"/>
    <s v="Standard"/>
    <x v="0"/>
    <s v="No"/>
    <s v="No"/>
  </r>
  <r>
    <x v="251"/>
    <x v="21"/>
    <s v="CUST10933"/>
    <s v="Customer 933"/>
    <n v="37"/>
    <s v="Returning"/>
    <s v="P5003"/>
    <s v="Calculator"/>
    <x v="1"/>
    <s v="Stationery Hub"/>
    <n v="3"/>
    <n v="650"/>
    <n v="5"/>
    <n v="1950"/>
    <n v="97.5"/>
    <n v="1852.5"/>
    <n v="1354.52"/>
    <n v="497.98"/>
    <x v="1"/>
    <s v="Mumbai"/>
    <s v="Maharashtra"/>
    <s v="India"/>
    <s v="Credit Card"/>
    <x v="0"/>
    <s v="Express"/>
    <x v="0"/>
    <s v="No"/>
    <s v="No"/>
  </r>
  <r>
    <x v="252"/>
    <x v="21"/>
    <s v="CUST10620"/>
    <s v="Customer 620"/>
    <n v="40"/>
    <s v="Returning"/>
    <s v="P1005"/>
    <s v="Tablet"/>
    <x v="0"/>
    <s v="RetailHub"/>
    <n v="1"/>
    <n v="18000"/>
    <n v="5"/>
    <n v="18000"/>
    <n v="900"/>
    <n v="17100"/>
    <n v="13084.65"/>
    <n v="4015.35"/>
    <x v="0"/>
    <s v="Bhubaneswar"/>
    <s v="Odisha"/>
    <s v="India"/>
    <s v="Credit Card"/>
    <x v="1"/>
    <s v="Standard"/>
    <x v="0"/>
    <s v="No"/>
    <s v="No"/>
  </r>
  <r>
    <x v="253"/>
    <x v="21"/>
    <s v="CUST10638"/>
    <s v="Customer 638"/>
    <n v="40"/>
    <s v="New"/>
    <s v="P2001"/>
    <s v="Running Shoes"/>
    <x v="3"/>
    <s v="FashionMart"/>
    <n v="2"/>
    <n v="3200"/>
    <n v="5"/>
    <n v="6400"/>
    <n v="320"/>
    <n v="6080"/>
    <n v="3846.29"/>
    <n v="2233.71"/>
    <x v="1"/>
    <s v="Coimbatore"/>
    <s v="Tamil Nadu"/>
    <s v="India"/>
    <s v="Net Banking"/>
    <x v="2"/>
    <s v="Express"/>
    <x v="0"/>
    <s v="No"/>
    <s v="No"/>
  </r>
  <r>
    <x v="254"/>
    <x v="21"/>
    <s v="CUST11363"/>
    <s v="Customer 1363"/>
    <n v="43"/>
    <s v="Returning"/>
    <s v="P5001"/>
    <s v="Notebook Set"/>
    <x v="1"/>
    <s v="Stationery Hub"/>
    <n v="1"/>
    <n v="500"/>
    <n v="25"/>
    <n v="500"/>
    <n v="125"/>
    <n v="375"/>
    <n v="256.29000000000002"/>
    <n v="118.71"/>
    <x v="1"/>
    <s v="Bhubaneswar"/>
    <s v="Odisha"/>
    <s v="India"/>
    <s v="Credit Card"/>
    <x v="2"/>
    <s v="Express"/>
    <x v="1"/>
    <s v="No"/>
    <s v="No"/>
  </r>
  <r>
    <x v="255"/>
    <x v="21"/>
    <s v="CUST12377"/>
    <s v="Customer 2377"/>
    <n v="50"/>
    <s v="Returning"/>
    <s v="P3005"/>
    <s v="Bedsheet Set"/>
    <x v="2"/>
    <s v="RetailHub"/>
    <n v="1"/>
    <n v="1800"/>
    <n v="10"/>
    <n v="1800"/>
    <n v="180"/>
    <n v="1620"/>
    <n v="917.92"/>
    <n v="702.08"/>
    <x v="2"/>
    <s v="Bhubaneswar"/>
    <s v="Odisha"/>
    <s v="India"/>
    <s v="Debit Card"/>
    <x v="2"/>
    <s v="Standard"/>
    <x v="0"/>
    <s v="No"/>
    <s v="No"/>
  </r>
  <r>
    <x v="256"/>
    <x v="21"/>
    <s v="CUST10126"/>
    <s v="Customer 126"/>
    <n v="44"/>
    <s v="Returning"/>
    <s v="P2006"/>
    <s v="Womens Kurti"/>
    <x v="3"/>
    <s v="FashionMart"/>
    <n v="3"/>
    <n v="1400"/>
    <n v="0"/>
    <n v="4200"/>
    <n v="0"/>
    <n v="4200"/>
    <n v="2427.25"/>
    <n v="1772.75"/>
    <x v="1"/>
    <s v="Bhopal"/>
    <s v="Madhya Pradesh"/>
    <s v="India"/>
    <s v="Credit Card"/>
    <x v="1"/>
    <s v="Standard"/>
    <x v="3"/>
    <s v="No"/>
    <s v="No"/>
  </r>
  <r>
    <x v="257"/>
    <x v="21"/>
    <s v="CUST11511"/>
    <s v="Customer 1511"/>
    <n v="54"/>
    <s v="Returning"/>
    <s v="P5004"/>
    <s v="Pen Set"/>
    <x v="1"/>
    <s v="Stationery Hub"/>
    <n v="2"/>
    <n v="250"/>
    <n v="5"/>
    <n v="500"/>
    <n v="25"/>
    <n v="475"/>
    <n v="374.8"/>
    <n v="100.2"/>
    <x v="1"/>
    <s v="Visakhapatnam"/>
    <s v="Andhra Pradesh"/>
    <s v="India"/>
    <s v="Cash on Delivery"/>
    <x v="2"/>
    <s v="Standard"/>
    <x v="0"/>
    <s v="No"/>
    <s v="No"/>
  </r>
  <r>
    <x v="258"/>
    <x v="21"/>
    <s v="CUST10559"/>
    <s v="Customer 559"/>
    <n v="28"/>
    <s v="New"/>
    <s v="P4002"/>
    <s v="Moisturizer"/>
    <x v="4"/>
    <s v="BeautyCare"/>
    <n v="5"/>
    <n v="650"/>
    <n v="0"/>
    <n v="3250"/>
    <n v="0"/>
    <n v="3250"/>
    <n v="2213.27"/>
    <n v="1036.73"/>
    <x v="1"/>
    <s v="Kolkata"/>
    <s v="West Bengal"/>
    <s v="India"/>
    <s v="Credit Card"/>
    <x v="2"/>
    <s v="Express"/>
    <x v="0"/>
    <s v="Yes"/>
    <s v="No"/>
  </r>
  <r>
    <x v="259"/>
    <x v="21"/>
    <s v="CUST10523"/>
    <s v="Customer 523"/>
    <n v="35"/>
    <s v="New"/>
    <s v="P3001"/>
    <s v="Coffee Maker"/>
    <x v="2"/>
    <s v="HomeNeeds"/>
    <n v="1"/>
    <n v="4200"/>
    <n v="10"/>
    <n v="4200"/>
    <n v="420"/>
    <n v="3780"/>
    <n v="2832"/>
    <n v="948"/>
    <x v="1"/>
    <s v="Pune"/>
    <s v="Maharashtra"/>
    <s v="India"/>
    <s v="Net Banking"/>
    <x v="2"/>
    <s v="Standard"/>
    <x v="2"/>
    <s v="Yes"/>
    <s v="No"/>
  </r>
  <r>
    <x v="260"/>
    <x v="21"/>
    <s v="CUST12339"/>
    <s v="Customer 2339"/>
    <n v="50"/>
    <s v="New"/>
    <s v="P1001"/>
    <s v="Laptop"/>
    <x v="0"/>
    <s v="TechSource India"/>
    <n v="1"/>
    <n v="55000"/>
    <n v="20"/>
    <n v="55000"/>
    <n v="11000"/>
    <n v="44000"/>
    <n v="24902.35"/>
    <n v="19097.650000000001"/>
    <x v="1"/>
    <s v="Kolkata"/>
    <s v="West Bengal"/>
    <s v="India"/>
    <s v="Net Banking"/>
    <x v="2"/>
    <s v="Standard"/>
    <x v="0"/>
    <s v="No"/>
    <s v="No"/>
  </r>
  <r>
    <x v="261"/>
    <x v="22"/>
    <s v="CUST10323"/>
    <s v="Customer 323"/>
    <n v="42"/>
    <s v="Returning"/>
    <s v="P4002"/>
    <s v="Moisturizer"/>
    <x v="4"/>
    <s v="BeautyCare"/>
    <n v="2"/>
    <n v="650"/>
    <n v="5"/>
    <n v="1300"/>
    <n v="65"/>
    <n v="1235"/>
    <n v="871.34"/>
    <n v="363.66"/>
    <x v="2"/>
    <s v="Chennai"/>
    <s v="Tamil Nadu"/>
    <s v="India"/>
    <s v="Wallet"/>
    <x v="2"/>
    <s v="Standard"/>
    <x v="0"/>
    <s v="No"/>
    <s v="No"/>
  </r>
  <r>
    <x v="262"/>
    <x v="22"/>
    <s v="CUST11994"/>
    <s v="Customer 1994"/>
    <n v="54"/>
    <s v="New"/>
    <s v="P3001"/>
    <s v="Coffee Maker"/>
    <x v="2"/>
    <s v="HomeNeeds"/>
    <n v="1"/>
    <n v="4200"/>
    <n v="5"/>
    <n v="4200"/>
    <n v="210"/>
    <n v="3990"/>
    <n v="2263.02"/>
    <n v="1726.98"/>
    <x v="1"/>
    <s v="Pune"/>
    <s v="Maharashtra"/>
    <s v="India"/>
    <s v="Cash on Delivery"/>
    <x v="0"/>
    <s v="Standard"/>
    <x v="0"/>
    <s v="No"/>
    <s v="No"/>
  </r>
  <r>
    <x v="263"/>
    <x v="22"/>
    <s v="CUST10233"/>
    <s v="Customer 233"/>
    <n v="19"/>
    <s v="Returning"/>
    <s v="P3004"/>
    <s v="Cookware Set"/>
    <x v="2"/>
    <s v="HomeNeeds"/>
    <n v="3"/>
    <n v="3500"/>
    <n v="0"/>
    <n v="10500"/>
    <n v="0"/>
    <n v="10500"/>
    <n v="6295.55"/>
    <n v="4204.45"/>
    <x v="1"/>
    <s v="Ahmedabad"/>
    <s v="Gujarat"/>
    <s v="India"/>
    <s v="UPI"/>
    <x v="2"/>
    <s v="Standard"/>
    <x v="3"/>
    <s v="No"/>
    <s v="No"/>
  </r>
  <r>
    <x v="264"/>
    <x v="22"/>
    <s v="CUST10812"/>
    <s v="Customer 812"/>
    <n v="46"/>
    <s v="Loyal"/>
    <s v="P1005"/>
    <s v="Tablet"/>
    <x v="0"/>
    <s v="RetailHub"/>
    <n v="1"/>
    <n v="18000"/>
    <n v="10"/>
    <n v="18000"/>
    <n v="1800"/>
    <n v="16200"/>
    <n v="12382.42"/>
    <n v="3817.58"/>
    <x v="1"/>
    <s v="Mumbai"/>
    <s v="Maharashtra"/>
    <s v="India"/>
    <s v="Wallet"/>
    <x v="1"/>
    <s v="Express"/>
    <x v="3"/>
    <s v="No"/>
    <s v="Yes"/>
  </r>
  <r>
    <x v="265"/>
    <x v="22"/>
    <s v="CUST11466"/>
    <s v="Customer 1466"/>
    <n v="23"/>
    <s v="New"/>
    <s v="P3002"/>
    <s v="Air Fryer"/>
    <x v="2"/>
    <s v="HomeNeeds"/>
    <n v="2"/>
    <n v="6500"/>
    <n v="10"/>
    <n v="13000"/>
    <n v="1300"/>
    <n v="11700"/>
    <n v="8121.96"/>
    <n v="3578.04"/>
    <x v="2"/>
    <s v="Bengaluru"/>
    <s v="Karnataka"/>
    <s v="India"/>
    <s v="Cash on Delivery"/>
    <x v="2"/>
    <s v="Standard"/>
    <x v="3"/>
    <s v="No"/>
    <s v="No"/>
  </r>
  <r>
    <x v="266"/>
    <x v="22"/>
    <s v="CUST10993"/>
    <s v="Customer 993"/>
    <n v="54"/>
    <s v="Loyal"/>
    <s v="P3007"/>
    <s v="Vacuum Cleaner"/>
    <x v="2"/>
    <s v="Global Traders"/>
    <n v="5"/>
    <n v="8500"/>
    <n v="20"/>
    <n v="42500"/>
    <n v="8500"/>
    <n v="34000"/>
    <n v="20410.580000000002"/>
    <n v="13589.42"/>
    <x v="1"/>
    <s v="Indore"/>
    <s v="Madhya Pradesh"/>
    <s v="India"/>
    <s v="Debit Card"/>
    <x v="2"/>
    <s v="Standard"/>
    <x v="1"/>
    <s v="No"/>
    <s v="No"/>
  </r>
  <r>
    <x v="267"/>
    <x v="22"/>
    <s v="CUST10555"/>
    <s v="Customer 555"/>
    <n v="57"/>
    <s v="New"/>
    <s v="P1010"/>
    <s v="Bluetooth Speaker"/>
    <x v="0"/>
    <s v="Prime Distributors"/>
    <n v="5"/>
    <n v="3200"/>
    <n v="15"/>
    <n v="16000"/>
    <n v="2400"/>
    <n v="13600"/>
    <n v="8831.8700000000008"/>
    <n v="4768.13"/>
    <x v="1"/>
    <s v="Mumbai"/>
    <s v="Maharashtra"/>
    <s v="India"/>
    <s v="Wallet"/>
    <x v="0"/>
    <s v="Standard"/>
    <x v="0"/>
    <s v="Yes"/>
    <s v="No"/>
  </r>
  <r>
    <x v="268"/>
    <x v="22"/>
    <s v="CUST10633"/>
    <s v="Customer 633"/>
    <n v="54"/>
    <s v="Returning"/>
    <s v="P2005"/>
    <s v="Backpack"/>
    <x v="3"/>
    <s v="Metro Supplies"/>
    <n v="1"/>
    <n v="1800"/>
    <n v="5"/>
    <n v="1800"/>
    <n v="90"/>
    <n v="1710"/>
    <n v="1056.6199999999999"/>
    <n v="653.38"/>
    <x v="1"/>
    <s v="Hyderabad"/>
    <s v="Telangana"/>
    <s v="India"/>
    <s v="Net Banking"/>
    <x v="0"/>
    <s v="Express"/>
    <x v="3"/>
    <s v="No"/>
    <s v="No"/>
  </r>
  <r>
    <x v="269"/>
    <x v="22"/>
    <s v="CUST10382"/>
    <s v="Customer 382"/>
    <n v="55"/>
    <s v="Returning"/>
    <s v="P2005"/>
    <s v="Backpack"/>
    <x v="3"/>
    <s v="Metro Supplies"/>
    <n v="4"/>
    <n v="1800"/>
    <n v="30"/>
    <n v="7200"/>
    <n v="2160"/>
    <n v="5040"/>
    <n v="4044.14"/>
    <n v="995.86"/>
    <x v="1"/>
    <s v="Kolkata"/>
    <s v="West Bengal"/>
    <s v="India"/>
    <s v="Cash on Delivery"/>
    <x v="2"/>
    <s v="Standard"/>
    <x v="1"/>
    <s v="No"/>
    <s v="No"/>
  </r>
  <r>
    <x v="270"/>
    <x v="22"/>
    <s v="CUST11369"/>
    <s v="Customer 1369"/>
    <n v="27"/>
    <s v="New"/>
    <s v="P4006"/>
    <s v="Lipstick"/>
    <x v="4"/>
    <s v="BeautyCare"/>
    <n v="3"/>
    <n v="850"/>
    <n v="10"/>
    <n v="2550"/>
    <n v="255"/>
    <n v="2295"/>
    <n v="1523.22"/>
    <n v="771.78"/>
    <x v="2"/>
    <s v="Lucknow"/>
    <s v="Uttar Pradesh"/>
    <s v="India"/>
    <s v="Debit Card"/>
    <x v="1"/>
    <s v="Standard"/>
    <x v="0"/>
    <s v="No"/>
    <s v="No"/>
  </r>
  <r>
    <x v="271"/>
    <x v="22"/>
    <s v="CUST12428"/>
    <s v="Customer 2428"/>
    <n v="59"/>
    <s v="New"/>
    <s v="P4004"/>
    <s v="Shampoo"/>
    <x v="4"/>
    <s v="BeautyCare"/>
    <n v="5"/>
    <n v="550"/>
    <n v="5"/>
    <n v="2750"/>
    <n v="137.5"/>
    <n v="2612.5"/>
    <n v="1529.07"/>
    <n v="1083.43"/>
    <x v="1"/>
    <s v="Pune"/>
    <s v="Maharashtra"/>
    <s v="India"/>
    <s v="Credit Card"/>
    <x v="2"/>
    <s v="Express"/>
    <x v="1"/>
    <s v="No"/>
    <s v="No"/>
  </r>
  <r>
    <x v="272"/>
    <x v="23"/>
    <s v="CUST10159"/>
    <s v="Customer 159"/>
    <n v="37"/>
    <s v="New"/>
    <s v="P1001"/>
    <s v="Laptop"/>
    <x v="0"/>
    <s v="TechSource India"/>
    <n v="2"/>
    <n v="55000"/>
    <n v="15"/>
    <n v="110000"/>
    <n v="16500"/>
    <n v="93500"/>
    <n v="72721.149999999994"/>
    <n v="20778.849999999999"/>
    <x v="2"/>
    <s v="Bhubaneswar"/>
    <s v="Odisha"/>
    <s v="India"/>
    <s v="Net Banking"/>
    <x v="2"/>
    <s v="Standard"/>
    <x v="1"/>
    <s v="No"/>
    <s v="No"/>
  </r>
  <r>
    <x v="273"/>
    <x v="23"/>
    <s v="CUST11433"/>
    <s v="Customer 1433"/>
    <n v="53"/>
    <s v="New"/>
    <s v="P2007"/>
    <s v="Saree"/>
    <x v="3"/>
    <s v="FashionMart"/>
    <n v="1"/>
    <n v="2600"/>
    <n v="0"/>
    <n v="2600"/>
    <n v="0"/>
    <n v="2600"/>
    <n v="1830.98"/>
    <n v="769.02"/>
    <x v="1"/>
    <s v="Chennai"/>
    <s v="Tamil Nadu"/>
    <s v="India"/>
    <s v="Debit Card"/>
    <x v="1"/>
    <s v="Express"/>
    <x v="0"/>
    <s v="No"/>
    <s v="No"/>
  </r>
  <r>
    <x v="274"/>
    <x v="23"/>
    <s v="CUST11619"/>
    <s v="Customer 1619"/>
    <n v="32"/>
    <s v="New"/>
    <s v="P1005"/>
    <s v="Tablet"/>
    <x v="0"/>
    <s v="RetailHub"/>
    <n v="2"/>
    <n v="18000"/>
    <n v="0"/>
    <n v="36000"/>
    <n v="0"/>
    <n v="36000"/>
    <n v="23396.52"/>
    <n v="12603.48"/>
    <x v="1"/>
    <s v="Kolkata"/>
    <s v="West Bengal"/>
    <s v="India"/>
    <s v="UPI"/>
    <x v="2"/>
    <s v="Standard"/>
    <x v="0"/>
    <s v="No"/>
    <s v="No"/>
  </r>
  <r>
    <x v="275"/>
    <x v="23"/>
    <s v="CUST11800"/>
    <s v="Customer 1800"/>
    <n v="44"/>
    <s v="New"/>
    <s v="P5003"/>
    <s v="Calculator"/>
    <x v="1"/>
    <s v="Stationery Hub"/>
    <n v="2"/>
    <n v="650"/>
    <n v="0"/>
    <n v="1300"/>
    <n v="0"/>
    <n v="1300"/>
    <n v="1049.75"/>
    <n v="250.25"/>
    <x v="0"/>
    <s v="Delhi"/>
    <s v="Delhi"/>
    <s v="India"/>
    <s v="Wallet"/>
    <x v="0"/>
    <s v="Standard"/>
    <x v="0"/>
    <s v="No"/>
    <s v="No"/>
  </r>
  <r>
    <x v="276"/>
    <x v="23"/>
    <s v="CUST10458"/>
    <s v="Customer 458"/>
    <n v="42"/>
    <s v="Returning"/>
    <s v="P3005"/>
    <s v="Bedsheet Set"/>
    <x v="2"/>
    <s v="RetailHub"/>
    <n v="3"/>
    <n v="1800"/>
    <n v="5"/>
    <n v="5400"/>
    <n v="270"/>
    <n v="5130"/>
    <n v="3205.56"/>
    <n v="1924.44"/>
    <x v="0"/>
    <s v="Nagpur"/>
    <s v="Maharashtra"/>
    <s v="India"/>
    <s v="Cash on Delivery"/>
    <x v="2"/>
    <s v="Standard"/>
    <x v="0"/>
    <s v="No"/>
    <s v="No"/>
  </r>
  <r>
    <x v="277"/>
    <x v="23"/>
    <s v="CUST10551"/>
    <s v="Customer 551"/>
    <n v="25"/>
    <s v="New"/>
    <s v="P2003"/>
    <s v="T-Shirt"/>
    <x v="3"/>
    <s v="RetailHub"/>
    <n v="2"/>
    <n v="900"/>
    <n v="10"/>
    <n v="1800"/>
    <n v="180"/>
    <n v="1620"/>
    <n v="1225.23"/>
    <n v="394.77"/>
    <x v="1"/>
    <s v="Visakhapatnam"/>
    <s v="Andhra Pradesh"/>
    <s v="India"/>
    <s v="Wallet"/>
    <x v="0"/>
    <s v="Express"/>
    <x v="1"/>
    <s v="No"/>
    <s v="No"/>
  </r>
  <r>
    <x v="278"/>
    <x v="23"/>
    <s v="CUST11958"/>
    <s v="Customer 1958"/>
    <n v="46"/>
    <s v="New"/>
    <s v="P3002"/>
    <s v="Air Fryer"/>
    <x v="2"/>
    <s v="HomeNeeds"/>
    <n v="1"/>
    <n v="6500"/>
    <n v="10"/>
    <n v="6500"/>
    <n v="650"/>
    <n v="5850"/>
    <n v="3509.73"/>
    <n v="2340.27"/>
    <x v="2"/>
    <s v="Indore"/>
    <s v="Madhya Pradesh"/>
    <s v="India"/>
    <s v="Net Banking"/>
    <x v="0"/>
    <s v="Express"/>
    <x v="0"/>
    <s v="No"/>
    <s v="No"/>
  </r>
  <r>
    <x v="279"/>
    <x v="23"/>
    <s v="CUST12254"/>
    <s v="Customer 2254"/>
    <n v="26"/>
    <s v="Returning"/>
    <s v="P5002"/>
    <s v="Novel"/>
    <x v="1"/>
    <s v="Stationery Hub"/>
    <n v="4"/>
    <n v="400"/>
    <n v="10"/>
    <n v="1600"/>
    <n v="160"/>
    <n v="1440"/>
    <n v="1160.8599999999999"/>
    <n v="279.14"/>
    <x v="1"/>
    <s v="Mumbai"/>
    <s v="Maharashtra"/>
    <s v="India"/>
    <s v="Net Banking"/>
    <x v="2"/>
    <s v="Standard"/>
    <x v="4"/>
    <s v="No"/>
    <s v="No"/>
  </r>
  <r>
    <x v="280"/>
    <x v="23"/>
    <s v="CUST11794"/>
    <s v="Customer 1794"/>
    <n v="28"/>
    <s v="New"/>
    <s v="P3007"/>
    <s v="Vacuum Cleaner"/>
    <x v="2"/>
    <s v="Global Traders"/>
    <n v="2"/>
    <n v="8500"/>
    <n v="20"/>
    <n v="17000"/>
    <n v="3400"/>
    <n v="13600"/>
    <n v="8256.2999999999993"/>
    <n v="5343.7"/>
    <x v="1"/>
    <s v="Visakhapatnam"/>
    <s v="Andhra Pradesh"/>
    <s v="India"/>
    <s v="Debit Card"/>
    <x v="1"/>
    <s v="Standard"/>
    <x v="0"/>
    <s v="Yes"/>
    <s v="No"/>
  </r>
  <r>
    <x v="281"/>
    <x v="23"/>
    <s v="CUST10913"/>
    <s v="Customer 913"/>
    <n v="34"/>
    <s v="Returning"/>
    <s v="P4004"/>
    <s v="Shampoo"/>
    <x v="4"/>
    <s v="BeautyCare"/>
    <n v="4"/>
    <n v="550"/>
    <n v="15"/>
    <n v="2200"/>
    <n v="330"/>
    <n v="1870"/>
    <n v="1162.46"/>
    <n v="707.54"/>
    <x v="1"/>
    <s v="Jaipur"/>
    <s v="Rajasthan"/>
    <s v="India"/>
    <s v="Cash on Delivery"/>
    <x v="1"/>
    <s v="Same Day"/>
    <x v="0"/>
    <s v="No"/>
    <s v="No"/>
  </r>
  <r>
    <x v="282"/>
    <x v="23"/>
    <s v="CUST10016"/>
    <s v="Customer 16"/>
    <n v="50"/>
    <s v="Returning"/>
    <s v="P4003"/>
    <s v="Sunscreen"/>
    <x v="4"/>
    <s v="BeautyCare"/>
    <n v="5"/>
    <n v="700"/>
    <n v="10"/>
    <n v="3500"/>
    <n v="350"/>
    <n v="3150"/>
    <n v="1970.54"/>
    <n v="1179.46"/>
    <x v="1"/>
    <s v="Hyderabad"/>
    <s v="Telangana"/>
    <s v="India"/>
    <s v="Credit Card"/>
    <x v="1"/>
    <s v="Express"/>
    <x v="0"/>
    <s v="No"/>
    <s v="No"/>
  </r>
  <r>
    <x v="283"/>
    <x v="23"/>
    <s v="CUST11003"/>
    <s v="Customer 1003"/>
    <n v="43"/>
    <s v="New"/>
    <s v="P1003"/>
    <s v="Headphones"/>
    <x v="0"/>
    <s v="Metro Supplies"/>
    <n v="3"/>
    <n v="2500"/>
    <n v="15"/>
    <n v="7500"/>
    <n v="1125"/>
    <n v="6375"/>
    <n v="4174.45"/>
    <n v="2200.5500000000002"/>
    <x v="1"/>
    <s v="Lucknow"/>
    <s v="Uttar Pradesh"/>
    <s v="India"/>
    <s v="Credit Card"/>
    <x v="2"/>
    <s v="Express"/>
    <x v="0"/>
    <s v="No"/>
    <s v="No"/>
  </r>
  <r>
    <x v="284"/>
    <x v="23"/>
    <s v="CUST10405"/>
    <s v="Customer 405"/>
    <n v="34"/>
    <s v="New"/>
    <s v="P1002"/>
    <s v="Smartphone"/>
    <x v="0"/>
    <s v="Global Traders"/>
    <n v="1"/>
    <n v="28000"/>
    <n v="5"/>
    <n v="28000"/>
    <n v="1400"/>
    <n v="26600"/>
    <n v="21660.49"/>
    <n v="4939.51"/>
    <x v="1"/>
    <s v="Visakhapatnam"/>
    <s v="Andhra Pradesh"/>
    <s v="India"/>
    <s v="UPI"/>
    <x v="1"/>
    <s v="Standard"/>
    <x v="0"/>
    <s v="No"/>
    <s v="No"/>
  </r>
  <r>
    <x v="285"/>
    <x v="23"/>
    <s v="CUST10601"/>
    <s v="Customer 601"/>
    <n v="33"/>
    <s v="New"/>
    <s v="P2005"/>
    <s v="Backpack"/>
    <x v="3"/>
    <s v="Metro Supplies"/>
    <n v="4"/>
    <n v="1800"/>
    <n v="5"/>
    <n v="7200"/>
    <n v="360"/>
    <n v="6840"/>
    <n v="4613.46"/>
    <n v="2226.54"/>
    <x v="0"/>
    <s v="Delhi"/>
    <s v="Delhi"/>
    <s v="India"/>
    <s v="Debit Card"/>
    <x v="2"/>
    <s v="Express"/>
    <x v="0"/>
    <s v="No"/>
    <s v="No"/>
  </r>
  <r>
    <x v="286"/>
    <x v="24"/>
    <s v="CUST10178"/>
    <s v="Customer 178"/>
    <n v="27"/>
    <s v="Loyal"/>
    <s v="P2001"/>
    <s v="Running Shoes"/>
    <x v="3"/>
    <s v="FashionMart"/>
    <n v="4"/>
    <n v="3200"/>
    <n v="30"/>
    <n v="12800"/>
    <n v="3840"/>
    <n v="8960"/>
    <n v="6325.65"/>
    <n v="2634.35"/>
    <x v="1"/>
    <s v="Kolkata"/>
    <s v="West Bengal"/>
    <s v="India"/>
    <s v="Cash on Delivery"/>
    <x v="0"/>
    <s v="Express"/>
    <x v="0"/>
    <s v="No"/>
    <s v="No"/>
  </r>
  <r>
    <x v="287"/>
    <x v="24"/>
    <s v="CUST10392"/>
    <s v="Customer 392"/>
    <n v="35"/>
    <s v="Returning"/>
    <s v="P1009"/>
    <s v="Power Bank"/>
    <x v="0"/>
    <s v="Prime Distributors"/>
    <n v="1"/>
    <n v="1600"/>
    <n v="15"/>
    <n v="1600"/>
    <n v="240"/>
    <n v="1360"/>
    <n v="921.43"/>
    <n v="438.57"/>
    <x v="0"/>
    <s v="Indore"/>
    <s v="Madhya Pradesh"/>
    <s v="India"/>
    <s v="UPI"/>
    <x v="2"/>
    <s v="Standard"/>
    <x v="0"/>
    <s v="No"/>
    <s v="No"/>
  </r>
  <r>
    <x v="288"/>
    <x v="24"/>
    <s v="CUST11831"/>
    <s v="Customer 1831"/>
    <n v="30"/>
    <s v="Returning"/>
    <s v="P3004"/>
    <s v="Cookware Set"/>
    <x v="2"/>
    <s v="HomeNeeds"/>
    <n v="1"/>
    <n v="3500"/>
    <n v="10"/>
    <n v="3500"/>
    <n v="350"/>
    <n v="3150"/>
    <n v="2098.3200000000002"/>
    <n v="1051.68"/>
    <x v="2"/>
    <s v="Guwahati"/>
    <s v="Assam"/>
    <s v="India"/>
    <s v="Cash on Delivery"/>
    <x v="0"/>
    <s v="Standard"/>
    <x v="0"/>
    <s v="No"/>
    <s v="No"/>
  </r>
  <r>
    <x v="289"/>
    <x v="24"/>
    <s v="CUST10202"/>
    <s v="Customer 202"/>
    <n v="26"/>
    <s v="Returning"/>
    <s v="P2001"/>
    <s v="Running Shoes"/>
    <x v="3"/>
    <s v="FashionMart"/>
    <n v="3"/>
    <n v="3200"/>
    <n v="10"/>
    <n v="9600"/>
    <n v="960"/>
    <n v="8640"/>
    <n v="6593.99"/>
    <n v="2046.01"/>
    <x v="1"/>
    <s v="Chennai"/>
    <s v="Tamil Nadu"/>
    <s v="India"/>
    <s v="Cash on Delivery"/>
    <x v="2"/>
    <s v="Standard"/>
    <x v="3"/>
    <s v="No"/>
    <s v="No"/>
  </r>
  <r>
    <x v="290"/>
    <x v="24"/>
    <s v="CUST10316"/>
    <s v="Customer 316"/>
    <n v="25"/>
    <s v="Loyal"/>
    <s v="P1002"/>
    <s v="Smartphone"/>
    <x v="0"/>
    <s v="Global Traders"/>
    <n v="3"/>
    <n v="28000"/>
    <n v="10"/>
    <n v="84000"/>
    <n v="8400"/>
    <n v="75600"/>
    <n v="44523.24"/>
    <n v="31076.76"/>
    <x v="1"/>
    <s v="Ahmedabad"/>
    <s v="Gujarat"/>
    <s v="India"/>
    <s v="Debit Card"/>
    <x v="0"/>
    <s v="Express"/>
    <x v="0"/>
    <s v="No"/>
    <s v="No"/>
  </r>
  <r>
    <x v="291"/>
    <x v="24"/>
    <s v="CUST11919"/>
    <s v="Customer 1919"/>
    <n v="20"/>
    <s v="Returning"/>
    <s v="P2005"/>
    <s v="Backpack"/>
    <x v="3"/>
    <s v="Metro Supplies"/>
    <n v="2"/>
    <n v="1800"/>
    <n v="10"/>
    <n v="3600"/>
    <n v="360"/>
    <n v="3240"/>
    <n v="2510.06"/>
    <n v="729.94"/>
    <x v="0"/>
    <s v="Visakhapatnam"/>
    <s v="Andhra Pradesh"/>
    <s v="India"/>
    <s v="Credit Card"/>
    <x v="0"/>
    <s v="Standard"/>
    <x v="0"/>
    <s v="No"/>
    <s v="No"/>
  </r>
  <r>
    <x v="292"/>
    <x v="24"/>
    <s v="CUST11138"/>
    <s v="Customer 1138"/>
    <n v="47"/>
    <s v="Returning"/>
    <s v="P5003"/>
    <s v="Calculator"/>
    <x v="1"/>
    <s v="Stationery Hub"/>
    <n v="1"/>
    <n v="650"/>
    <n v="15"/>
    <n v="650"/>
    <n v="97.5"/>
    <n v="552.5"/>
    <n v="403.81"/>
    <n v="148.69"/>
    <x v="1"/>
    <s v="Pune"/>
    <s v="Maharashtra"/>
    <s v="India"/>
    <s v="Net Banking"/>
    <x v="2"/>
    <s v="Express"/>
    <x v="0"/>
    <s v="No"/>
    <s v="No"/>
  </r>
  <r>
    <x v="293"/>
    <x v="24"/>
    <s v="CUST10843"/>
    <s v="Customer 843"/>
    <n v="60"/>
    <s v="New"/>
    <s v="P2006"/>
    <s v="Womens Kurti"/>
    <x v="3"/>
    <s v="FashionMart"/>
    <n v="3"/>
    <n v="1400"/>
    <n v="20"/>
    <n v="4200"/>
    <n v="840"/>
    <n v="3360"/>
    <n v="2551.7399999999998"/>
    <n v="808.26"/>
    <x v="2"/>
    <s v="Pune"/>
    <s v="Maharashtra"/>
    <s v="India"/>
    <s v="Credit Card"/>
    <x v="0"/>
    <s v="Same Day"/>
    <x v="0"/>
    <s v="No"/>
    <s v="No"/>
  </r>
  <r>
    <x v="294"/>
    <x v="24"/>
    <s v="CUST11924"/>
    <s v="Customer 1924"/>
    <n v="19"/>
    <s v="Loyal"/>
    <s v="P3005"/>
    <s v="Bedsheet Set"/>
    <x v="2"/>
    <s v="RetailHub"/>
    <n v="2"/>
    <n v="1800"/>
    <n v="20"/>
    <n v="3600"/>
    <n v="720"/>
    <n v="2880"/>
    <n v="2360.46"/>
    <n v="519.54"/>
    <x v="1"/>
    <s v="Guwahati"/>
    <s v="Assam"/>
    <s v="India"/>
    <s v="Credit Card"/>
    <x v="2"/>
    <s v="Standard"/>
    <x v="0"/>
    <s v="No"/>
    <s v="No"/>
  </r>
  <r>
    <x v="295"/>
    <x v="24"/>
    <s v="CUST10083"/>
    <s v="Customer 83"/>
    <n v="36"/>
    <s v="New"/>
    <s v="P2006"/>
    <s v="Womens Kurti"/>
    <x v="3"/>
    <s v="FashionMart"/>
    <n v="1"/>
    <n v="1400"/>
    <n v="20"/>
    <n v="1400"/>
    <n v="280"/>
    <n v="1120"/>
    <n v="619.91"/>
    <n v="500.09"/>
    <x v="0"/>
    <s v="Indore"/>
    <s v="Madhya Pradesh"/>
    <s v="India"/>
    <s v="UPI"/>
    <x v="2"/>
    <s v="Standard"/>
    <x v="0"/>
    <s v="No"/>
    <s v="No"/>
  </r>
  <r>
    <x v="296"/>
    <x v="24"/>
    <s v="CUST10799"/>
    <s v="Customer 799"/>
    <n v="53"/>
    <s v="New"/>
    <s v="P4004"/>
    <s v="Shampoo"/>
    <x v="4"/>
    <s v="BeautyCare"/>
    <n v="1"/>
    <n v="550"/>
    <n v="15"/>
    <n v="550"/>
    <n v="82.5"/>
    <n v="467.5"/>
    <n v="339.07"/>
    <n v="128.43"/>
    <x v="1"/>
    <s v="Jaipur"/>
    <s v="Rajasthan"/>
    <s v="India"/>
    <s v="Credit Card"/>
    <x v="2"/>
    <s v="Standard"/>
    <x v="0"/>
    <s v="Yes"/>
    <s v="No"/>
  </r>
  <r>
    <x v="297"/>
    <x v="24"/>
    <s v="CUST12336"/>
    <s v="Customer 2336"/>
    <n v="59"/>
    <s v="Loyal"/>
    <s v="P3005"/>
    <s v="Bedsheet Set"/>
    <x v="2"/>
    <s v="RetailHub"/>
    <n v="1"/>
    <n v="1800"/>
    <n v="15"/>
    <n v="1800"/>
    <n v="270"/>
    <n v="1530"/>
    <n v="900.1"/>
    <n v="629.9"/>
    <x v="1"/>
    <s v="Bengaluru"/>
    <s v="Karnataka"/>
    <s v="India"/>
    <s v="Credit Card"/>
    <x v="2"/>
    <s v="Standard"/>
    <x v="1"/>
    <s v="No"/>
    <s v="No"/>
  </r>
  <r>
    <x v="298"/>
    <x v="24"/>
    <s v="CUST10604"/>
    <s v="Customer 604"/>
    <n v="59"/>
    <s v="New"/>
    <s v="P1009"/>
    <s v="Power Bank"/>
    <x v="0"/>
    <s v="Prime Distributors"/>
    <n v="2"/>
    <n v="1600"/>
    <n v="25"/>
    <n v="3200"/>
    <n v="800"/>
    <n v="2400"/>
    <n v="1693.31"/>
    <n v="706.69"/>
    <x v="0"/>
    <s v="Pune"/>
    <s v="Maharashtra"/>
    <s v="India"/>
    <s v="UPI"/>
    <x v="1"/>
    <s v="Express"/>
    <x v="3"/>
    <s v="No"/>
    <s v="No"/>
  </r>
  <r>
    <x v="299"/>
    <x v="24"/>
    <s v="CUST12349"/>
    <s v="Customer 2349"/>
    <n v="39"/>
    <s v="Returning"/>
    <s v="P3004"/>
    <s v="Cookware Set"/>
    <x v="2"/>
    <s v="HomeNeeds"/>
    <n v="1"/>
    <n v="3500"/>
    <n v="20"/>
    <n v="3500"/>
    <n v="700"/>
    <n v="2800"/>
    <n v="1687.56"/>
    <n v="1112.44"/>
    <x v="1"/>
    <s v="Ahmedabad"/>
    <s v="Gujarat"/>
    <s v="India"/>
    <s v="Cash on Delivery"/>
    <x v="1"/>
    <s v="Standard"/>
    <x v="0"/>
    <s v="No"/>
    <s v="No"/>
  </r>
  <r>
    <x v="300"/>
    <x v="25"/>
    <s v="CUST12220"/>
    <s v="Customer 2220"/>
    <n v="24"/>
    <s v="Loyal"/>
    <s v="P4003"/>
    <s v="Sunscreen"/>
    <x v="4"/>
    <s v="BeautyCare"/>
    <n v="1"/>
    <n v="700"/>
    <n v="15"/>
    <n v="700"/>
    <n v="105"/>
    <n v="595"/>
    <n v="444.05"/>
    <n v="150.94999999999999"/>
    <x v="1"/>
    <s v="Chandigarh"/>
    <s v="Chandigarh"/>
    <s v="India"/>
    <s v="Net Banking"/>
    <x v="0"/>
    <s v="Standard"/>
    <x v="0"/>
    <s v="No"/>
    <s v="No"/>
  </r>
  <r>
    <x v="301"/>
    <x v="25"/>
    <s v="CUST11303"/>
    <s v="Customer 1303"/>
    <n v="60"/>
    <s v="Returning"/>
    <s v="P3003"/>
    <s v="Mixer Grinder"/>
    <x v="2"/>
    <s v="Prime Distributors"/>
    <n v="2"/>
    <n v="4800"/>
    <n v="0"/>
    <n v="9600"/>
    <n v="0"/>
    <n v="9600"/>
    <n v="6979.16"/>
    <n v="2620.84"/>
    <x v="1"/>
    <s v="Patna"/>
    <s v="Bihar"/>
    <s v="India"/>
    <s v="Credit Card"/>
    <x v="0"/>
    <s v="Standard"/>
    <x v="1"/>
    <s v="No"/>
    <s v="No"/>
  </r>
  <r>
    <x v="302"/>
    <x v="25"/>
    <s v="CUST11359"/>
    <s v="Customer 1359"/>
    <n v="60"/>
    <s v="New"/>
    <s v="P2007"/>
    <s v="Saree"/>
    <x v="3"/>
    <s v="FashionMart"/>
    <n v="2"/>
    <n v="2600"/>
    <n v="15"/>
    <n v="5200"/>
    <n v="780"/>
    <n v="4420"/>
    <n v="3532.49"/>
    <n v="887.51"/>
    <x v="2"/>
    <s v="Visakhapatnam"/>
    <s v="Andhra Pradesh"/>
    <s v="India"/>
    <s v="Credit Card"/>
    <x v="0"/>
    <s v="Express"/>
    <x v="0"/>
    <s v="No"/>
    <s v="No"/>
  </r>
  <r>
    <x v="303"/>
    <x v="25"/>
    <s v="CUST10577"/>
    <s v="Customer 577"/>
    <n v="43"/>
    <s v="Returning"/>
    <s v="P1003"/>
    <s v="Headphones"/>
    <x v="0"/>
    <s v="Metro Supplies"/>
    <n v="1"/>
    <n v="2500"/>
    <n v="0"/>
    <n v="2500"/>
    <n v="0"/>
    <n v="2500"/>
    <n v="1937.76"/>
    <n v="562.24"/>
    <x v="1"/>
    <s v="Bengaluru"/>
    <s v="Karnataka"/>
    <s v="India"/>
    <s v="Credit Card"/>
    <x v="2"/>
    <s v="Standard"/>
    <x v="0"/>
    <s v="Yes"/>
    <s v="Yes"/>
  </r>
  <r>
    <x v="304"/>
    <x v="25"/>
    <s v="CUST11969"/>
    <s v="Customer 1969"/>
    <n v="22"/>
    <s v="Loyal"/>
    <s v="P5003"/>
    <s v="Calculator"/>
    <x v="1"/>
    <s v="Stationery Hub"/>
    <n v="4"/>
    <n v="650"/>
    <n v="10"/>
    <n v="2600"/>
    <n v="260"/>
    <n v="2340"/>
    <n v="1696.95"/>
    <n v="643.04999999999995"/>
    <x v="2"/>
    <s v="Chandigarh"/>
    <s v="Chandigarh"/>
    <s v="India"/>
    <s v="Net Banking"/>
    <x v="0"/>
    <s v="Standard"/>
    <x v="0"/>
    <s v="No"/>
    <s v="No"/>
  </r>
  <r>
    <x v="305"/>
    <x v="25"/>
    <s v="CUST11738"/>
    <s v="Customer 1738"/>
    <n v="27"/>
    <s v="Returning"/>
    <s v="P4006"/>
    <s v="Lipstick"/>
    <x v="4"/>
    <s v="BeautyCare"/>
    <n v="1"/>
    <n v="850"/>
    <n v="15"/>
    <n v="850"/>
    <n v="127.5"/>
    <n v="722.5"/>
    <n v="482.18"/>
    <n v="240.32"/>
    <x v="1"/>
    <s v="Bhubaneswar"/>
    <s v="Odisha"/>
    <s v="India"/>
    <s v="Cash on Delivery"/>
    <x v="0"/>
    <s v="Same Day"/>
    <x v="0"/>
    <s v="Yes"/>
    <s v="No"/>
  </r>
  <r>
    <x v="306"/>
    <x v="25"/>
    <s v="CUST12215"/>
    <s v="Customer 2215"/>
    <n v="23"/>
    <s v="New"/>
    <s v="P5003"/>
    <s v="Calculator"/>
    <x v="1"/>
    <s v="Stationery Hub"/>
    <n v="1"/>
    <n v="650"/>
    <n v="5"/>
    <n v="650"/>
    <n v="32.5"/>
    <n v="617.5"/>
    <n v="408.16"/>
    <n v="209.34"/>
    <x v="1"/>
    <s v="Chandigarh"/>
    <s v="Chandigarh"/>
    <s v="India"/>
    <s v="Net Banking"/>
    <x v="0"/>
    <s v="Standard"/>
    <x v="3"/>
    <s v="Yes"/>
    <s v="Yes"/>
  </r>
  <r>
    <x v="307"/>
    <x v="25"/>
    <s v="CUST11736"/>
    <s v="Customer 1736"/>
    <n v="23"/>
    <s v="Loyal"/>
    <s v="P3005"/>
    <s v="Bedsheet Set"/>
    <x v="2"/>
    <s v="RetailHub"/>
    <n v="2"/>
    <n v="1800"/>
    <n v="0"/>
    <n v="3600"/>
    <n v="0"/>
    <n v="3600"/>
    <n v="2803.99"/>
    <n v="796.01"/>
    <x v="1"/>
    <s v="Visakhapatnam"/>
    <s v="Andhra Pradesh"/>
    <s v="India"/>
    <s v="Net Banking"/>
    <x v="2"/>
    <s v="Standard"/>
    <x v="3"/>
    <s v="No"/>
    <s v="No"/>
  </r>
  <r>
    <x v="308"/>
    <x v="25"/>
    <s v="CUST11351"/>
    <s v="Customer 1351"/>
    <n v="28"/>
    <s v="Returning"/>
    <s v="P2007"/>
    <s v="Saree"/>
    <x v="3"/>
    <s v="FashionMart"/>
    <n v="1"/>
    <n v="2600"/>
    <n v="30"/>
    <n v="2600"/>
    <n v="780"/>
    <n v="1820"/>
    <n v="1110.67"/>
    <n v="709.33"/>
    <x v="1"/>
    <s v="Surat"/>
    <s v="Gujarat"/>
    <s v="India"/>
    <s v="UPI"/>
    <x v="0"/>
    <s v="Standard"/>
    <x v="3"/>
    <s v="No"/>
    <s v="No"/>
  </r>
  <r>
    <x v="309"/>
    <x v="25"/>
    <s v="CUST12285"/>
    <s v="Customer 2285"/>
    <n v="37"/>
    <s v="New"/>
    <s v="P4002"/>
    <s v="Moisturizer"/>
    <x v="4"/>
    <s v="BeautyCare"/>
    <n v="1"/>
    <n v="650"/>
    <n v="30"/>
    <n v="650"/>
    <n v="195"/>
    <n v="455"/>
    <n v="258.45"/>
    <n v="196.55"/>
    <x v="1"/>
    <s v="Ahmedabad"/>
    <s v="Gujarat"/>
    <s v="India"/>
    <s v="Wallet"/>
    <x v="1"/>
    <s v="Express"/>
    <x v="0"/>
    <s v="No"/>
    <s v="No"/>
  </r>
  <r>
    <x v="310"/>
    <x v="25"/>
    <s v="CUST12083"/>
    <s v="Customer 2083"/>
    <n v="18"/>
    <s v="Returning"/>
    <s v="P1003"/>
    <s v="Headphones"/>
    <x v="0"/>
    <s v="Metro Supplies"/>
    <n v="2"/>
    <n v="2500"/>
    <n v="5"/>
    <n v="5000"/>
    <n v="250"/>
    <n v="4750"/>
    <n v="2852.64"/>
    <n v="1897.36"/>
    <x v="1"/>
    <s v="Mumbai"/>
    <s v="Maharashtra"/>
    <s v="India"/>
    <s v="Credit Card"/>
    <x v="0"/>
    <s v="Standard"/>
    <x v="0"/>
    <s v="No"/>
    <s v="No"/>
  </r>
  <r>
    <x v="311"/>
    <x v="26"/>
    <s v="CUST11683"/>
    <s v="Customer 1683"/>
    <n v="44"/>
    <s v="New"/>
    <s v="P2001"/>
    <s v="Running Shoes"/>
    <x v="3"/>
    <s v="FashionMart"/>
    <n v="1"/>
    <n v="3200"/>
    <n v="15"/>
    <n v="3200"/>
    <n v="480"/>
    <n v="2720"/>
    <n v="1830.03"/>
    <n v="889.97"/>
    <x v="2"/>
    <s v="Bhopal"/>
    <s v="Madhya Pradesh"/>
    <s v="India"/>
    <s v="Cash on Delivery"/>
    <x v="0"/>
    <s v="Express"/>
    <x v="3"/>
    <s v="No"/>
    <s v="No"/>
  </r>
  <r>
    <x v="312"/>
    <x v="26"/>
    <s v="CUST11757"/>
    <s v="Customer 1757"/>
    <n v="39"/>
    <s v="Returning"/>
    <s v="P2007"/>
    <s v="Saree"/>
    <x v="3"/>
    <s v="FashionMart"/>
    <n v="3"/>
    <n v="2600"/>
    <n v="5"/>
    <n v="7800"/>
    <n v="390"/>
    <n v="7410"/>
    <n v="5479.74"/>
    <n v="1930.26"/>
    <x v="2"/>
    <s v="Ahmedabad"/>
    <s v="Gujarat"/>
    <s v="India"/>
    <s v="UPI"/>
    <x v="2"/>
    <s v="Express"/>
    <x v="4"/>
    <s v="No"/>
    <s v="No"/>
  </r>
  <r>
    <x v="313"/>
    <x v="26"/>
    <s v="CUST12323"/>
    <s v="Customer 2323"/>
    <n v="18"/>
    <s v="Returning"/>
    <s v="P1002"/>
    <s v="Smartphone"/>
    <x v="0"/>
    <s v="Global Traders"/>
    <n v="1"/>
    <n v="28000"/>
    <n v="10"/>
    <n v="28000"/>
    <n v="2800"/>
    <n v="25200"/>
    <n v="18574.96"/>
    <n v="6625.04"/>
    <x v="1"/>
    <s v="Chennai"/>
    <s v="Tamil Nadu"/>
    <s v="India"/>
    <s v="Net Banking"/>
    <x v="2"/>
    <s v="Standard"/>
    <x v="0"/>
    <s v="No"/>
    <s v="No"/>
  </r>
  <r>
    <x v="314"/>
    <x v="26"/>
    <s v="CUST11062"/>
    <s v="Customer 1062"/>
    <n v="41"/>
    <s v="New"/>
    <s v="P1007"/>
    <s v="Mouse"/>
    <x v="0"/>
    <s v="RetailHub"/>
    <n v="1"/>
    <n v="900"/>
    <n v="15"/>
    <n v="900"/>
    <n v="135"/>
    <n v="765"/>
    <n v="606.77"/>
    <n v="158.22999999999999"/>
    <x v="1"/>
    <s v="Jaipur"/>
    <s v="Rajasthan"/>
    <s v="India"/>
    <s v="Credit Card"/>
    <x v="1"/>
    <s v="Same Day"/>
    <x v="1"/>
    <s v="No"/>
    <s v="No"/>
  </r>
  <r>
    <x v="315"/>
    <x v="26"/>
    <s v="CUST12140"/>
    <s v="Customer 2140"/>
    <n v="52"/>
    <s v="Loyal"/>
    <s v="P3006"/>
    <s v="Water Bottle"/>
    <x v="2"/>
    <s v="Metro Supplies"/>
    <n v="1"/>
    <n v="700"/>
    <n v="15"/>
    <n v="700"/>
    <n v="105"/>
    <n v="595"/>
    <n v="375.68"/>
    <n v="219.32"/>
    <x v="2"/>
    <s v="Bhopal"/>
    <s v="Madhya Pradesh"/>
    <s v="India"/>
    <s v="Net Banking"/>
    <x v="2"/>
    <s v="Express"/>
    <x v="0"/>
    <s v="No"/>
    <s v="No"/>
  </r>
  <r>
    <x v="316"/>
    <x v="26"/>
    <s v="CUST10988"/>
    <s v="Customer 988"/>
    <n v="49"/>
    <s v="Loyal"/>
    <s v="P2001"/>
    <s v="Running Shoes"/>
    <x v="3"/>
    <s v="FashionMart"/>
    <n v="3"/>
    <n v="3200"/>
    <n v="15"/>
    <n v="9600"/>
    <n v="1440"/>
    <n v="8160"/>
    <n v="6295.04"/>
    <n v="1864.96"/>
    <x v="1"/>
    <s v="Patna"/>
    <s v="Bihar"/>
    <s v="India"/>
    <s v="Net Banking"/>
    <x v="2"/>
    <s v="Standard"/>
    <x v="0"/>
    <s v="No"/>
    <s v="No"/>
  </r>
  <r>
    <x v="317"/>
    <x v="26"/>
    <s v="CUST12452"/>
    <s v="Customer 2452"/>
    <n v="42"/>
    <s v="Returning"/>
    <s v="P2007"/>
    <s v="Saree"/>
    <x v="3"/>
    <s v="FashionMart"/>
    <n v="3"/>
    <n v="2600"/>
    <n v="5"/>
    <n v="7800"/>
    <n v="390"/>
    <n v="7410"/>
    <n v="5626.23"/>
    <n v="1783.77"/>
    <x v="1"/>
    <s v="Kolkata"/>
    <s v="West Bengal"/>
    <s v="India"/>
    <s v="Credit Card"/>
    <x v="0"/>
    <s v="Standard"/>
    <x v="0"/>
    <s v="No"/>
    <s v="No"/>
  </r>
  <r>
    <x v="318"/>
    <x v="26"/>
    <s v="CUST10820"/>
    <s v="Customer 820"/>
    <n v="52"/>
    <s v="Returning"/>
    <s v="P2006"/>
    <s v="Womens Kurti"/>
    <x v="3"/>
    <s v="FashionMart"/>
    <n v="5"/>
    <n v="1400"/>
    <n v="15"/>
    <n v="7000"/>
    <n v="1050"/>
    <n v="5950"/>
    <n v="3378.93"/>
    <n v="2571.0700000000002"/>
    <x v="0"/>
    <s v="Lucknow"/>
    <s v="Uttar Pradesh"/>
    <s v="India"/>
    <s v="UPI"/>
    <x v="0"/>
    <s v="Standard"/>
    <x v="0"/>
    <s v="No"/>
    <s v="No"/>
  </r>
  <r>
    <x v="319"/>
    <x v="26"/>
    <s v="CUST10989"/>
    <s v="Customer 989"/>
    <n v="42"/>
    <s v="Loyal"/>
    <s v="P1009"/>
    <s v="Power Bank"/>
    <x v="0"/>
    <s v="Prime Distributors"/>
    <n v="2"/>
    <n v="1600"/>
    <n v="0"/>
    <n v="3200"/>
    <n v="0"/>
    <n v="3200"/>
    <n v="2546.8000000000002"/>
    <n v="653.20000000000005"/>
    <x v="1"/>
    <s v="Bhubaneswar"/>
    <s v="Odisha"/>
    <s v="India"/>
    <s v="Cash on Delivery"/>
    <x v="0"/>
    <s v="Standard"/>
    <x v="0"/>
    <s v="No"/>
    <s v="No"/>
  </r>
  <r>
    <x v="320"/>
    <x v="26"/>
    <s v="CUST10710"/>
    <s v="Customer 710"/>
    <n v="41"/>
    <s v="Returning"/>
    <s v="P1001"/>
    <s v="Laptop"/>
    <x v="0"/>
    <s v="TechSource India"/>
    <n v="2"/>
    <n v="55000"/>
    <n v="20"/>
    <n v="110000"/>
    <n v="22000"/>
    <n v="88000"/>
    <n v="69700.03"/>
    <n v="18299.97"/>
    <x v="1"/>
    <s v="Nagpur"/>
    <s v="Maharashtra"/>
    <s v="India"/>
    <s v="Net Banking"/>
    <x v="1"/>
    <s v="Standard"/>
    <x v="0"/>
    <s v="No"/>
    <s v="No"/>
  </r>
  <r>
    <x v="321"/>
    <x v="26"/>
    <s v="CUST10115"/>
    <s v="Customer 115"/>
    <n v="41"/>
    <s v="Returning"/>
    <s v="P4001"/>
    <s v="Face Wash"/>
    <x v="4"/>
    <s v="BeautyCare"/>
    <n v="5"/>
    <n v="450"/>
    <n v="15"/>
    <n v="2250"/>
    <n v="337.5"/>
    <n v="1912.5"/>
    <n v="1262.74"/>
    <n v="649.76"/>
    <x v="2"/>
    <s v="Jaipur"/>
    <s v="Rajasthan"/>
    <s v="India"/>
    <s v="Debit Card"/>
    <x v="0"/>
    <s v="Express"/>
    <x v="4"/>
    <s v="No"/>
    <s v="No"/>
  </r>
  <r>
    <x v="322"/>
    <x v="26"/>
    <s v="CUST12464"/>
    <s v="Customer 2464"/>
    <n v="34"/>
    <s v="Returning"/>
    <s v="P3004"/>
    <s v="Cookware Set"/>
    <x v="2"/>
    <s v="HomeNeeds"/>
    <n v="2"/>
    <n v="3500"/>
    <n v="5"/>
    <n v="7000"/>
    <n v="350"/>
    <n v="6650"/>
    <n v="4906.08"/>
    <n v="1743.92"/>
    <x v="1"/>
    <s v="Surat"/>
    <s v="Gujarat"/>
    <s v="India"/>
    <s v="Wallet"/>
    <x v="0"/>
    <s v="Standard"/>
    <x v="3"/>
    <s v="No"/>
    <s v="No"/>
  </r>
  <r>
    <x v="323"/>
    <x v="26"/>
    <s v="CUST11807"/>
    <s v="Customer 1807"/>
    <n v="27"/>
    <s v="Returning"/>
    <s v="P1009"/>
    <s v="Power Bank"/>
    <x v="0"/>
    <s v="Prime Distributors"/>
    <n v="1"/>
    <n v="1600"/>
    <n v="20"/>
    <n v="1600"/>
    <n v="320"/>
    <n v="1280"/>
    <n v="768.14"/>
    <n v="511.86"/>
    <x v="1"/>
    <s v="Chandigarh"/>
    <s v="Chandigarh"/>
    <s v="India"/>
    <s v="Net Banking"/>
    <x v="2"/>
    <s v="Express"/>
    <x v="3"/>
    <s v="No"/>
    <s v="No"/>
  </r>
  <r>
    <x v="324"/>
    <x v="27"/>
    <s v="CUST12357"/>
    <s v="Customer 2357"/>
    <n v="18"/>
    <s v="Returning"/>
    <s v="P4005"/>
    <s v="Perfume"/>
    <x v="4"/>
    <s v="BeautyCare"/>
    <n v="6"/>
    <n v="1800"/>
    <n v="0"/>
    <n v="10800"/>
    <n v="0"/>
    <n v="10800"/>
    <n v="7352.05"/>
    <n v="3447.95"/>
    <x v="1"/>
    <s v="Pune"/>
    <s v="Maharashtra"/>
    <s v="India"/>
    <s v="Cash on Delivery"/>
    <x v="2"/>
    <s v="Standard"/>
    <x v="3"/>
    <s v="No"/>
    <s v="No"/>
  </r>
  <r>
    <x v="325"/>
    <x v="27"/>
    <s v="CUST10979"/>
    <s v="Customer 979"/>
    <n v="52"/>
    <s v="Loyal"/>
    <s v="P5001"/>
    <s v="Notebook Set"/>
    <x v="1"/>
    <s v="Stationery Hub"/>
    <n v="2"/>
    <n v="500"/>
    <n v="25"/>
    <n v="1000"/>
    <n v="250"/>
    <n v="750"/>
    <n v="557.99"/>
    <n v="192.01"/>
    <x v="2"/>
    <s v="Patna"/>
    <s v="Bihar"/>
    <s v="India"/>
    <s v="Debit Card"/>
    <x v="2"/>
    <s v="Express"/>
    <x v="0"/>
    <s v="No"/>
    <s v="No"/>
  </r>
  <r>
    <x v="326"/>
    <x v="27"/>
    <s v="CUST10092"/>
    <s v="Customer 92"/>
    <n v="18"/>
    <s v="Returning"/>
    <s v="P3004"/>
    <s v="Cookware Set"/>
    <x v="2"/>
    <s v="HomeNeeds"/>
    <n v="1"/>
    <n v="3500"/>
    <n v="10"/>
    <n v="3500"/>
    <n v="350"/>
    <n v="3150"/>
    <n v="2545.11"/>
    <n v="604.89"/>
    <x v="0"/>
    <s v="Patna"/>
    <s v="Bihar"/>
    <s v="India"/>
    <s v="Cash on Delivery"/>
    <x v="2"/>
    <s v="Standard"/>
    <x v="0"/>
    <s v="No"/>
    <s v="No"/>
  </r>
  <r>
    <x v="327"/>
    <x v="27"/>
    <s v="CUST12221"/>
    <s v="Customer 2221"/>
    <n v="44"/>
    <s v="New"/>
    <s v="P4003"/>
    <s v="Sunscreen"/>
    <x v="4"/>
    <s v="BeautyCare"/>
    <n v="1"/>
    <n v="700"/>
    <n v="20"/>
    <n v="700"/>
    <n v="140"/>
    <n v="560"/>
    <n v="339.39"/>
    <n v="220.61"/>
    <x v="1"/>
    <s v="Visakhapatnam"/>
    <s v="Andhra Pradesh"/>
    <s v="India"/>
    <s v="Credit Card"/>
    <x v="0"/>
    <s v="Standard"/>
    <x v="0"/>
    <s v="No"/>
    <s v="No"/>
  </r>
  <r>
    <x v="328"/>
    <x v="27"/>
    <s v="CUST11299"/>
    <s v="Customer 1299"/>
    <n v="33"/>
    <s v="New"/>
    <s v="P1007"/>
    <s v="Mouse"/>
    <x v="0"/>
    <s v="RetailHub"/>
    <n v="1"/>
    <n v="900"/>
    <n v="10"/>
    <n v="900"/>
    <n v="90"/>
    <n v="810"/>
    <n v="600.73"/>
    <n v="209.27"/>
    <x v="1"/>
    <s v="Visakhapatnam"/>
    <s v="Andhra Pradesh"/>
    <s v="India"/>
    <s v="Credit Card"/>
    <x v="2"/>
    <s v="Standard"/>
    <x v="0"/>
    <s v="Yes"/>
    <s v="No"/>
  </r>
  <r>
    <x v="329"/>
    <x v="27"/>
    <s v="CUST10639"/>
    <s v="Customer 639"/>
    <n v="27"/>
    <s v="New"/>
    <s v="P2007"/>
    <s v="Saree"/>
    <x v="3"/>
    <s v="FashionMart"/>
    <n v="2"/>
    <n v="2600"/>
    <n v="10"/>
    <n v="5200"/>
    <n v="520"/>
    <n v="4680"/>
    <n v="3105.97"/>
    <n v="1574.03"/>
    <x v="1"/>
    <s v="Patna"/>
    <s v="Bihar"/>
    <s v="India"/>
    <s v="UPI"/>
    <x v="0"/>
    <s v="Express"/>
    <x v="0"/>
    <s v="Yes"/>
    <s v="Yes"/>
  </r>
  <r>
    <x v="330"/>
    <x v="27"/>
    <s v="CUST10724"/>
    <s v="Customer 724"/>
    <n v="59"/>
    <s v="New"/>
    <s v="P2005"/>
    <s v="Backpack"/>
    <x v="3"/>
    <s v="Metro Supplies"/>
    <n v="3"/>
    <n v="1800"/>
    <n v="5"/>
    <n v="5400"/>
    <n v="270"/>
    <n v="5130"/>
    <n v="4130.05"/>
    <n v="999.95"/>
    <x v="1"/>
    <s v="Patna"/>
    <s v="Bihar"/>
    <s v="India"/>
    <s v="Wallet"/>
    <x v="1"/>
    <s v="Standard"/>
    <x v="1"/>
    <s v="No"/>
    <s v="No"/>
  </r>
  <r>
    <x v="331"/>
    <x v="27"/>
    <s v="CUST12147"/>
    <s v="Customer 2147"/>
    <n v="33"/>
    <s v="Returning"/>
    <s v="P4004"/>
    <s v="Shampoo"/>
    <x v="4"/>
    <s v="BeautyCare"/>
    <n v="3"/>
    <n v="550"/>
    <n v="10"/>
    <n v="1650"/>
    <n v="165"/>
    <n v="1485"/>
    <n v="1211"/>
    <n v="274"/>
    <x v="1"/>
    <s v="Delhi"/>
    <s v="Delhi"/>
    <s v="India"/>
    <s v="Debit Card"/>
    <x v="1"/>
    <s v="Standard"/>
    <x v="0"/>
    <s v="No"/>
    <s v="No"/>
  </r>
  <r>
    <x v="332"/>
    <x v="27"/>
    <s v="CUST12393"/>
    <s v="Customer 2393"/>
    <n v="30"/>
    <s v="New"/>
    <s v="P2003"/>
    <s v="T-Shirt"/>
    <x v="3"/>
    <s v="RetailHub"/>
    <n v="2"/>
    <n v="900"/>
    <n v="20"/>
    <n v="1800"/>
    <n v="360"/>
    <n v="1440"/>
    <n v="918.54"/>
    <n v="521.46"/>
    <x v="1"/>
    <s v="Indore"/>
    <s v="Madhya Pradesh"/>
    <s v="India"/>
    <s v="Credit Card"/>
    <x v="1"/>
    <s v="Standard"/>
    <x v="0"/>
    <s v="No"/>
    <s v="No"/>
  </r>
  <r>
    <x v="333"/>
    <x v="27"/>
    <s v="CUST12258"/>
    <s v="Customer 2258"/>
    <n v="21"/>
    <s v="Returning"/>
    <s v="P1003"/>
    <s v="Headphones"/>
    <x v="0"/>
    <s v="Metro Supplies"/>
    <n v="2"/>
    <n v="2500"/>
    <n v="5"/>
    <n v="5000"/>
    <n v="250"/>
    <n v="4750"/>
    <n v="2685.41"/>
    <n v="2064.59"/>
    <x v="0"/>
    <s v="Ahmedabad"/>
    <s v="Gujarat"/>
    <s v="India"/>
    <s v="UPI"/>
    <x v="2"/>
    <s v="Standard"/>
    <x v="0"/>
    <s v="No"/>
    <s v="No"/>
  </r>
  <r>
    <x v="334"/>
    <x v="28"/>
    <s v="CUST11452"/>
    <s v="Customer 1452"/>
    <n v="57"/>
    <s v="New"/>
    <s v="P5003"/>
    <s v="Calculator"/>
    <x v="1"/>
    <s v="Stationery Hub"/>
    <n v="1"/>
    <n v="650"/>
    <n v="5"/>
    <n v="650"/>
    <n v="32.5"/>
    <n v="617.5"/>
    <n v="447.68"/>
    <n v="169.82"/>
    <x v="1"/>
    <s v="Bhubaneswar"/>
    <s v="Odisha"/>
    <s v="India"/>
    <s v="UPI"/>
    <x v="2"/>
    <s v="Express"/>
    <x v="1"/>
    <s v="No"/>
    <s v="No"/>
  </r>
  <r>
    <x v="335"/>
    <x v="28"/>
    <s v="CUST10335"/>
    <s v="Customer 335"/>
    <n v="47"/>
    <s v="New"/>
    <s v="P1008"/>
    <s v="Monitor"/>
    <x v="0"/>
    <s v="Global Traders"/>
    <n v="2"/>
    <n v="14500"/>
    <n v="0"/>
    <n v="29000"/>
    <n v="0"/>
    <n v="29000"/>
    <n v="20517.68"/>
    <n v="8482.32"/>
    <x v="2"/>
    <s v="Bhopal"/>
    <s v="Madhya Pradesh"/>
    <s v="India"/>
    <s v="Credit Card"/>
    <x v="2"/>
    <s v="Standard"/>
    <x v="0"/>
    <s v="No"/>
    <s v="No"/>
  </r>
  <r>
    <x v="336"/>
    <x v="28"/>
    <s v="CUST11647"/>
    <s v="Customer 1647"/>
    <n v="52"/>
    <s v="New"/>
    <s v="P1009"/>
    <s v="Power Bank"/>
    <x v="0"/>
    <s v="Prime Distributors"/>
    <n v="2"/>
    <n v="1600"/>
    <n v="20"/>
    <n v="3200"/>
    <n v="640"/>
    <n v="2560"/>
    <n v="2017.2"/>
    <n v="542.79999999999995"/>
    <x v="1"/>
    <s v="Delhi"/>
    <s v="Delhi"/>
    <s v="India"/>
    <s v="Credit Card"/>
    <x v="2"/>
    <s v="Standard"/>
    <x v="2"/>
    <s v="Yes"/>
    <s v="No"/>
  </r>
  <r>
    <x v="337"/>
    <x v="28"/>
    <s v="CUST11212"/>
    <s v="Customer 1212"/>
    <n v="25"/>
    <s v="Loyal"/>
    <s v="P5005"/>
    <s v="Desk Organizer"/>
    <x v="1"/>
    <s v="Stationery Hub"/>
    <n v="2"/>
    <n v="600"/>
    <n v="0"/>
    <n v="1200"/>
    <n v="0"/>
    <n v="1200"/>
    <n v="955.27"/>
    <n v="244.73"/>
    <x v="1"/>
    <s v="Chandigarh"/>
    <s v="Chandigarh"/>
    <s v="India"/>
    <s v="UPI"/>
    <x v="0"/>
    <s v="Standard"/>
    <x v="0"/>
    <s v="No"/>
    <s v="No"/>
  </r>
  <r>
    <x v="338"/>
    <x v="28"/>
    <s v="CUST12283"/>
    <s v="Customer 2283"/>
    <n v="22"/>
    <s v="New"/>
    <s v="P4006"/>
    <s v="Lipstick"/>
    <x v="4"/>
    <s v="BeautyCare"/>
    <n v="2"/>
    <n v="850"/>
    <n v="0"/>
    <n v="1700"/>
    <n v="0"/>
    <n v="1700"/>
    <n v="1311.52"/>
    <n v="388.48"/>
    <x v="1"/>
    <s v="Lucknow"/>
    <s v="Uttar Pradesh"/>
    <s v="India"/>
    <s v="UPI"/>
    <x v="0"/>
    <s v="Standard"/>
    <x v="0"/>
    <s v="No"/>
    <s v="No"/>
  </r>
  <r>
    <x v="339"/>
    <x v="28"/>
    <s v="CUST11547"/>
    <s v="Customer 1547"/>
    <n v="48"/>
    <s v="New"/>
    <s v="P1001"/>
    <s v="Laptop"/>
    <x v="0"/>
    <s v="TechSource India"/>
    <n v="1"/>
    <n v="55000"/>
    <n v="15"/>
    <n v="55000"/>
    <n v="8250"/>
    <n v="46750"/>
    <n v="29785.75"/>
    <n v="16964.25"/>
    <x v="0"/>
    <s v="Lucknow"/>
    <s v="Uttar Pradesh"/>
    <s v="India"/>
    <s v="Net Banking"/>
    <x v="0"/>
    <s v="Standard"/>
    <x v="0"/>
    <s v="No"/>
    <s v="No"/>
  </r>
  <r>
    <x v="340"/>
    <x v="28"/>
    <s v="CUST11821"/>
    <s v="Customer 1821"/>
    <n v="36"/>
    <s v="Returning"/>
    <s v="P3003"/>
    <s v="Mixer Grinder"/>
    <x v="2"/>
    <s v="Prime Distributors"/>
    <n v="1"/>
    <n v="4800"/>
    <n v="5"/>
    <n v="4800"/>
    <n v="240"/>
    <n v="4560"/>
    <n v="3454.58"/>
    <n v="1105.42"/>
    <x v="1"/>
    <s v="Kolkata"/>
    <s v="West Bengal"/>
    <s v="India"/>
    <s v="Net Banking"/>
    <x v="2"/>
    <s v="Express"/>
    <x v="0"/>
    <s v="No"/>
    <s v="Yes"/>
  </r>
  <r>
    <x v="341"/>
    <x v="28"/>
    <s v="CUST11350"/>
    <s v="Customer 1350"/>
    <n v="34"/>
    <s v="Returning"/>
    <s v="P2005"/>
    <s v="Backpack"/>
    <x v="3"/>
    <s v="Metro Supplies"/>
    <n v="4"/>
    <n v="1800"/>
    <n v="0"/>
    <n v="7200"/>
    <n v="0"/>
    <n v="7200"/>
    <n v="4224.96"/>
    <n v="2975.04"/>
    <x v="2"/>
    <s v="Hyderabad"/>
    <s v="Telangana"/>
    <s v="India"/>
    <s v="Net Banking"/>
    <x v="0"/>
    <s v="Standard"/>
    <x v="0"/>
    <s v="Yes"/>
    <s v="No"/>
  </r>
  <r>
    <x v="342"/>
    <x v="28"/>
    <s v="CUST12303"/>
    <s v="Customer 2303"/>
    <n v="27"/>
    <s v="New"/>
    <s v="P1009"/>
    <s v="Power Bank"/>
    <x v="0"/>
    <s v="Prime Distributors"/>
    <n v="1"/>
    <n v="1600"/>
    <n v="10"/>
    <n v="1600"/>
    <n v="160"/>
    <n v="1440"/>
    <n v="936.56"/>
    <n v="503.44"/>
    <x v="1"/>
    <s v="Ahmedabad"/>
    <s v="Gujarat"/>
    <s v="India"/>
    <s v="Wallet"/>
    <x v="2"/>
    <s v="Standard"/>
    <x v="0"/>
    <s v="Yes"/>
    <s v="No"/>
  </r>
  <r>
    <x v="343"/>
    <x v="28"/>
    <s v="CUST11870"/>
    <s v="Customer 1870"/>
    <n v="28"/>
    <s v="New"/>
    <s v="P4002"/>
    <s v="Moisturizer"/>
    <x v="4"/>
    <s v="BeautyCare"/>
    <n v="1"/>
    <n v="650"/>
    <n v="10"/>
    <n v="650"/>
    <n v="65"/>
    <n v="585"/>
    <n v="439.71"/>
    <n v="145.29"/>
    <x v="1"/>
    <s v="Delhi"/>
    <s v="Delhi"/>
    <s v="India"/>
    <s v="Net Banking"/>
    <x v="0"/>
    <s v="Standard"/>
    <x v="0"/>
    <s v="No"/>
    <s v="No"/>
  </r>
  <r>
    <x v="344"/>
    <x v="28"/>
    <s v="CUST11513"/>
    <s v="Customer 1513"/>
    <n v="27"/>
    <s v="Loyal"/>
    <s v="P2006"/>
    <s v="Womens Kurti"/>
    <x v="3"/>
    <s v="FashionMart"/>
    <n v="1"/>
    <n v="1400"/>
    <n v="15"/>
    <n v="1400"/>
    <n v="210"/>
    <n v="1190"/>
    <n v="856.49"/>
    <n v="333.51"/>
    <x v="1"/>
    <s v="Bhubaneswar"/>
    <s v="Odisha"/>
    <s v="India"/>
    <s v="Debit Card"/>
    <x v="1"/>
    <s v="Express"/>
    <x v="0"/>
    <s v="No"/>
    <s v="No"/>
  </r>
  <r>
    <x v="345"/>
    <x v="29"/>
    <s v="CUST10867"/>
    <s v="Customer 867"/>
    <n v="24"/>
    <s v="Returning"/>
    <s v="P2004"/>
    <s v="Jacket"/>
    <x v="3"/>
    <s v="Global Traders"/>
    <n v="4"/>
    <n v="3500"/>
    <n v="20"/>
    <n v="14000"/>
    <n v="2800"/>
    <n v="11200"/>
    <n v="7970.97"/>
    <n v="3229.03"/>
    <x v="1"/>
    <s v="Ahmedabad"/>
    <s v="Gujarat"/>
    <s v="India"/>
    <s v="Cash on Delivery"/>
    <x v="0"/>
    <s v="Standard"/>
    <x v="0"/>
    <s v="No"/>
    <s v="No"/>
  </r>
  <r>
    <x v="346"/>
    <x v="29"/>
    <s v="CUST12325"/>
    <s v="Customer 2325"/>
    <n v="48"/>
    <s v="New"/>
    <s v="P2002"/>
    <s v="Jeans"/>
    <x v="3"/>
    <s v="FashionMart"/>
    <n v="1"/>
    <n v="2200"/>
    <n v="20"/>
    <n v="2200"/>
    <n v="440"/>
    <n v="1760"/>
    <n v="1051.6199999999999"/>
    <n v="708.38"/>
    <x v="0"/>
    <s v="Hyderabad"/>
    <s v="Telangana"/>
    <s v="India"/>
    <s v="Cash on Delivery"/>
    <x v="1"/>
    <s v="Express"/>
    <x v="0"/>
    <s v="No"/>
    <s v="No"/>
  </r>
  <r>
    <x v="347"/>
    <x v="29"/>
    <s v="CUST11397"/>
    <s v="Customer 1397"/>
    <n v="43"/>
    <s v="New"/>
    <s v="P3002"/>
    <s v="Air Fryer"/>
    <x v="2"/>
    <s v="HomeNeeds"/>
    <n v="2"/>
    <n v="6500"/>
    <n v="10"/>
    <n v="13000"/>
    <n v="1300"/>
    <n v="11700"/>
    <n v="7620.17"/>
    <n v="4079.83"/>
    <x v="2"/>
    <s v="Bengaluru"/>
    <s v="Karnataka"/>
    <s v="India"/>
    <s v="Cash on Delivery"/>
    <x v="1"/>
    <s v="Standard"/>
    <x v="0"/>
    <s v="No"/>
    <s v="No"/>
  </r>
  <r>
    <x v="348"/>
    <x v="29"/>
    <s v="CUST11861"/>
    <s v="Customer 1861"/>
    <n v="47"/>
    <s v="New"/>
    <s v="P3003"/>
    <s v="Mixer Grinder"/>
    <x v="2"/>
    <s v="Prime Distributors"/>
    <n v="5"/>
    <n v="4800"/>
    <n v="25"/>
    <n v="24000"/>
    <n v="6000"/>
    <n v="18000"/>
    <n v="11322.12"/>
    <n v="6677.88"/>
    <x v="0"/>
    <s v="Coimbatore"/>
    <s v="Tamil Nadu"/>
    <s v="India"/>
    <s v="Cash on Delivery"/>
    <x v="0"/>
    <s v="Standard"/>
    <x v="0"/>
    <s v="No"/>
    <s v="No"/>
  </r>
  <r>
    <x v="349"/>
    <x v="29"/>
    <s v="CUST11867"/>
    <s v="Customer 1867"/>
    <n v="32"/>
    <s v="Loyal"/>
    <s v="P4005"/>
    <s v="Perfume"/>
    <x v="4"/>
    <s v="BeautyCare"/>
    <n v="3"/>
    <n v="1800"/>
    <n v="20"/>
    <n v="5400"/>
    <n v="1080"/>
    <n v="4320"/>
    <n v="2637.86"/>
    <n v="1682.14"/>
    <x v="1"/>
    <s v="Surat"/>
    <s v="Gujarat"/>
    <s v="India"/>
    <s v="Net Banking"/>
    <x v="0"/>
    <s v="Standard"/>
    <x v="0"/>
    <s v="No"/>
    <s v="No"/>
  </r>
  <r>
    <x v="350"/>
    <x v="29"/>
    <s v="CUST10553"/>
    <s v="Customer 553"/>
    <n v="43"/>
    <s v="New"/>
    <s v="P2006"/>
    <s v="Womens Kurti"/>
    <x v="3"/>
    <s v="FashionMart"/>
    <n v="2"/>
    <n v="1400"/>
    <n v="5"/>
    <n v="2800"/>
    <n v="140"/>
    <n v="2660"/>
    <n v="1795.79"/>
    <n v="864.21"/>
    <x v="1"/>
    <s v="Nagpur"/>
    <s v="Maharashtra"/>
    <s v="India"/>
    <s v="Cash on Delivery"/>
    <x v="2"/>
    <s v="Standard"/>
    <x v="0"/>
    <s v="No"/>
    <s v="No"/>
  </r>
  <r>
    <x v="351"/>
    <x v="29"/>
    <s v="CUST10293"/>
    <s v="Customer 293"/>
    <n v="38"/>
    <s v="Returning"/>
    <s v="P4003"/>
    <s v="Sunscreen"/>
    <x v="4"/>
    <s v="BeautyCare"/>
    <n v="5"/>
    <n v="700"/>
    <n v="15"/>
    <n v="3500"/>
    <n v="525"/>
    <n v="2975"/>
    <n v="1702.87"/>
    <n v="1272.1300000000001"/>
    <x v="2"/>
    <s v="Chennai"/>
    <s v="Tamil Nadu"/>
    <s v="India"/>
    <s v="Cash on Delivery"/>
    <x v="2"/>
    <s v="Standard"/>
    <x v="0"/>
    <s v="No"/>
    <s v="No"/>
  </r>
  <r>
    <x v="352"/>
    <x v="29"/>
    <s v="CUST11455"/>
    <s v="Customer 1455"/>
    <n v="29"/>
    <s v="New"/>
    <s v="P5001"/>
    <s v="Notebook Set"/>
    <x v="1"/>
    <s v="Stationery Hub"/>
    <n v="4"/>
    <n v="500"/>
    <n v="5"/>
    <n v="2000"/>
    <n v="100"/>
    <n v="1900"/>
    <n v="1291.1600000000001"/>
    <n v="608.84"/>
    <x v="1"/>
    <s v="Surat"/>
    <s v="Gujarat"/>
    <s v="India"/>
    <s v="Credit Card"/>
    <x v="2"/>
    <s v="Standard"/>
    <x v="0"/>
    <s v="No"/>
    <s v="No"/>
  </r>
  <r>
    <x v="353"/>
    <x v="29"/>
    <s v="CUST10513"/>
    <s v="Customer 513"/>
    <n v="19"/>
    <s v="Returning"/>
    <s v="P4001"/>
    <s v="Face Wash"/>
    <x v="4"/>
    <s v="BeautyCare"/>
    <n v="3"/>
    <n v="450"/>
    <n v="10"/>
    <n v="1350"/>
    <n v="135"/>
    <n v="1215"/>
    <n v="873.12"/>
    <n v="341.88"/>
    <x v="1"/>
    <s v="Chandigarh"/>
    <s v="Chandigarh"/>
    <s v="India"/>
    <s v="Wallet"/>
    <x v="1"/>
    <s v="Standard"/>
    <x v="3"/>
    <s v="Yes"/>
    <s v="No"/>
  </r>
  <r>
    <x v="354"/>
    <x v="29"/>
    <s v="CUST11131"/>
    <s v="Customer 1131"/>
    <n v="31"/>
    <s v="New"/>
    <s v="P5004"/>
    <s v="Pen Set"/>
    <x v="1"/>
    <s v="Stationery Hub"/>
    <n v="1"/>
    <n v="250"/>
    <n v="25"/>
    <n v="250"/>
    <n v="62.5"/>
    <n v="187.5"/>
    <n v="142.81"/>
    <n v="44.69"/>
    <x v="1"/>
    <s v="Jaipur"/>
    <s v="Rajasthan"/>
    <s v="India"/>
    <s v="Net Banking"/>
    <x v="2"/>
    <s v="Same Day"/>
    <x v="0"/>
    <s v="No"/>
    <s v="No"/>
  </r>
  <r>
    <x v="355"/>
    <x v="29"/>
    <s v="CUST11722"/>
    <s v="Customer 1722"/>
    <n v="31"/>
    <s v="Returning"/>
    <s v="P1010"/>
    <s v="Bluetooth Speaker"/>
    <x v="0"/>
    <s v="Prime Distributors"/>
    <n v="1"/>
    <n v="3200"/>
    <n v="30"/>
    <n v="3200"/>
    <n v="960"/>
    <n v="2240"/>
    <n v="1299.4100000000001"/>
    <n v="940.59"/>
    <x v="1"/>
    <s v="Delhi"/>
    <s v="Delhi"/>
    <s v="India"/>
    <s v="Credit Card"/>
    <x v="2"/>
    <s v="Standard"/>
    <x v="0"/>
    <s v="Yes"/>
    <s v="No"/>
  </r>
  <r>
    <x v="356"/>
    <x v="29"/>
    <s v="CUST12369"/>
    <s v="Customer 2369"/>
    <n v="51"/>
    <s v="New"/>
    <s v="P1003"/>
    <s v="Headphones"/>
    <x v="0"/>
    <s v="Metro Supplies"/>
    <n v="4"/>
    <n v="2500"/>
    <n v="0"/>
    <n v="10000"/>
    <n v="0"/>
    <n v="10000"/>
    <n v="6623.51"/>
    <n v="3376.49"/>
    <x v="1"/>
    <s v="Chennai"/>
    <s v="Tamil Nadu"/>
    <s v="India"/>
    <s v="UPI"/>
    <x v="1"/>
    <s v="Standard"/>
    <x v="0"/>
    <s v="Yes"/>
    <s v="No"/>
  </r>
  <r>
    <x v="357"/>
    <x v="29"/>
    <s v="CUST12468"/>
    <s v="Customer 2468"/>
    <n v="36"/>
    <s v="Returning"/>
    <s v="P5005"/>
    <s v="Desk Organizer"/>
    <x v="1"/>
    <s v="Stationery Hub"/>
    <n v="1"/>
    <n v="600"/>
    <n v="0"/>
    <n v="600"/>
    <n v="0"/>
    <n v="600"/>
    <n v="484.94"/>
    <n v="115.06"/>
    <x v="1"/>
    <s v="Delhi"/>
    <s v="Delhi"/>
    <s v="India"/>
    <s v="Wallet"/>
    <x v="0"/>
    <s v="Standard"/>
    <x v="2"/>
    <s v="No"/>
    <s v="No"/>
  </r>
  <r>
    <x v="358"/>
    <x v="29"/>
    <s v="CUST11871"/>
    <s v="Customer 1871"/>
    <n v="28"/>
    <s v="New"/>
    <s v="P4005"/>
    <s v="Perfume"/>
    <x v="4"/>
    <s v="BeautyCare"/>
    <n v="1"/>
    <n v="1800"/>
    <n v="25"/>
    <n v="1800"/>
    <n v="450"/>
    <n v="1350"/>
    <n v="923.43"/>
    <n v="426.57"/>
    <x v="1"/>
    <s v="Mumbai"/>
    <s v="Maharashtra"/>
    <s v="India"/>
    <s v="Cash on Delivery"/>
    <x v="0"/>
    <s v="Standard"/>
    <x v="0"/>
    <s v="No"/>
    <s v="No"/>
  </r>
  <r>
    <x v="359"/>
    <x v="29"/>
    <s v="CUST10713"/>
    <s v="Customer 713"/>
    <n v="25"/>
    <s v="New"/>
    <s v="P2008"/>
    <s v="Formal Shirt"/>
    <x v="3"/>
    <s v="Global Traders"/>
    <n v="4"/>
    <n v="1700"/>
    <n v="30"/>
    <n v="6800"/>
    <n v="2040"/>
    <n v="4760"/>
    <n v="2994.94"/>
    <n v="1765.06"/>
    <x v="0"/>
    <s v="Chennai"/>
    <s v="Tamil Nadu"/>
    <s v="India"/>
    <s v="Cash on Delivery"/>
    <x v="1"/>
    <s v="Standard"/>
    <x v="3"/>
    <s v="No"/>
    <s v="No"/>
  </r>
  <r>
    <x v="360"/>
    <x v="30"/>
    <s v="CUST11110"/>
    <s v="Customer 1110"/>
    <n v="41"/>
    <s v="Loyal"/>
    <s v="P4006"/>
    <s v="Lipstick"/>
    <x v="4"/>
    <s v="BeautyCare"/>
    <n v="1"/>
    <n v="850"/>
    <n v="20"/>
    <n v="850"/>
    <n v="170"/>
    <n v="680"/>
    <n v="385.62"/>
    <n v="294.38"/>
    <x v="1"/>
    <s v="Bengaluru"/>
    <s v="Karnataka"/>
    <s v="India"/>
    <s v="Net Banking"/>
    <x v="0"/>
    <s v="Standard"/>
    <x v="2"/>
    <s v="No"/>
    <s v="No"/>
  </r>
  <r>
    <x v="361"/>
    <x v="30"/>
    <s v="CUST11298"/>
    <s v="Customer 1298"/>
    <n v="26"/>
    <s v="Returning"/>
    <s v="P4003"/>
    <s v="Sunscreen"/>
    <x v="4"/>
    <s v="BeautyCare"/>
    <n v="3"/>
    <n v="700"/>
    <n v="10"/>
    <n v="2100"/>
    <n v="210"/>
    <n v="1890"/>
    <n v="1048.55"/>
    <n v="841.45"/>
    <x v="0"/>
    <s v="Jaipur"/>
    <s v="Rajasthan"/>
    <s v="India"/>
    <s v="Wallet"/>
    <x v="2"/>
    <s v="Express"/>
    <x v="0"/>
    <s v="No"/>
    <s v="No"/>
  </r>
  <r>
    <x v="362"/>
    <x v="30"/>
    <s v="CUST10619"/>
    <s v="Customer 619"/>
    <n v="41"/>
    <s v="New"/>
    <s v="P1001"/>
    <s v="Laptop"/>
    <x v="0"/>
    <s v="TechSource India"/>
    <n v="1"/>
    <n v="55000"/>
    <n v="0"/>
    <n v="55000"/>
    <n v="0"/>
    <n v="55000"/>
    <n v="34281.629999999997"/>
    <n v="20718.37"/>
    <x v="0"/>
    <s v="Indore"/>
    <s v="Madhya Pradesh"/>
    <s v="India"/>
    <s v="UPI"/>
    <x v="2"/>
    <s v="Standard"/>
    <x v="0"/>
    <s v="No"/>
    <s v="No"/>
  </r>
  <r>
    <x v="363"/>
    <x v="30"/>
    <s v="CUST11595"/>
    <s v="Customer 1595"/>
    <n v="36"/>
    <s v="Returning"/>
    <s v="P3004"/>
    <s v="Cookware Set"/>
    <x v="2"/>
    <s v="HomeNeeds"/>
    <n v="3"/>
    <n v="3500"/>
    <n v="10"/>
    <n v="10500"/>
    <n v="1050"/>
    <n v="9450"/>
    <n v="6453.61"/>
    <n v="2996.39"/>
    <x v="1"/>
    <s v="Jaipur"/>
    <s v="Rajasthan"/>
    <s v="India"/>
    <s v="Debit Card"/>
    <x v="0"/>
    <s v="Standard"/>
    <x v="3"/>
    <s v="Yes"/>
    <s v="No"/>
  </r>
  <r>
    <x v="364"/>
    <x v="30"/>
    <s v="CUST10139"/>
    <s v="Customer 139"/>
    <n v="55"/>
    <s v="New"/>
    <s v="P3002"/>
    <s v="Air Fryer"/>
    <x v="2"/>
    <s v="HomeNeeds"/>
    <n v="1"/>
    <n v="6500"/>
    <n v="10"/>
    <n v="6500"/>
    <n v="650"/>
    <n v="5850"/>
    <n v="4141.6099999999997"/>
    <n v="1708.39"/>
    <x v="1"/>
    <s v="Chennai"/>
    <s v="Tamil Nadu"/>
    <s v="India"/>
    <s v="Debit Card"/>
    <x v="0"/>
    <s v="Standard"/>
    <x v="0"/>
    <s v="No"/>
    <s v="No"/>
  </r>
  <r>
    <x v="365"/>
    <x v="30"/>
    <s v="CUST10804"/>
    <s v="Customer 804"/>
    <n v="34"/>
    <s v="Loyal"/>
    <s v="P4005"/>
    <s v="Perfume"/>
    <x v="4"/>
    <s v="BeautyCare"/>
    <n v="5"/>
    <n v="1800"/>
    <n v="15"/>
    <n v="9000"/>
    <n v="1350"/>
    <n v="7650"/>
    <n v="6017.01"/>
    <n v="1632.99"/>
    <x v="1"/>
    <s v="Kolkata"/>
    <s v="West Bengal"/>
    <s v="India"/>
    <s v="Wallet"/>
    <x v="2"/>
    <s v="Express"/>
    <x v="0"/>
    <s v="No"/>
    <s v="No"/>
  </r>
  <r>
    <x v="366"/>
    <x v="30"/>
    <s v="CUST11383"/>
    <s v="Customer 1383"/>
    <n v="31"/>
    <s v="New"/>
    <s v="P4001"/>
    <s v="Face Wash"/>
    <x v="4"/>
    <s v="BeautyCare"/>
    <n v="1"/>
    <n v="450"/>
    <n v="0"/>
    <n v="450"/>
    <n v="0"/>
    <n v="450"/>
    <n v="322.73"/>
    <n v="127.27"/>
    <x v="1"/>
    <s v="Delhi"/>
    <s v="Delhi"/>
    <s v="India"/>
    <s v="Debit Card"/>
    <x v="0"/>
    <s v="Standard"/>
    <x v="1"/>
    <s v="No"/>
    <s v="No"/>
  </r>
  <r>
    <x v="367"/>
    <x v="30"/>
    <s v="CUST10948"/>
    <s v="Customer 948"/>
    <n v="56"/>
    <s v="Loyal"/>
    <s v="P2004"/>
    <s v="Jacket"/>
    <x v="3"/>
    <s v="Global Traders"/>
    <n v="1"/>
    <n v="3500"/>
    <n v="0"/>
    <n v="3500"/>
    <n v="0"/>
    <n v="3500"/>
    <n v="2270.8000000000002"/>
    <n v="1229.2"/>
    <x v="1"/>
    <s v="Nagpur"/>
    <s v="Maharashtra"/>
    <s v="India"/>
    <s v="Debit Card"/>
    <x v="0"/>
    <s v="Express"/>
    <x v="0"/>
    <s v="No"/>
    <s v="No"/>
  </r>
  <r>
    <x v="368"/>
    <x v="30"/>
    <s v="CUST12006"/>
    <s v="Customer 2006"/>
    <n v="57"/>
    <s v="Loyal"/>
    <s v="P3004"/>
    <s v="Cookware Set"/>
    <x v="2"/>
    <s v="HomeNeeds"/>
    <n v="1"/>
    <n v="3500"/>
    <n v="15"/>
    <n v="3500"/>
    <n v="525"/>
    <n v="2975"/>
    <n v="1858.08"/>
    <n v="1116.92"/>
    <x v="1"/>
    <s v="Ahmedabad"/>
    <s v="Gujarat"/>
    <s v="India"/>
    <s v="Credit Card"/>
    <x v="0"/>
    <s v="Same Day"/>
    <x v="0"/>
    <s v="No"/>
    <s v="No"/>
  </r>
  <r>
    <x v="369"/>
    <x v="30"/>
    <s v="CUST10600"/>
    <s v="Customer 600"/>
    <n v="49"/>
    <s v="New"/>
    <s v="P4001"/>
    <s v="Face Wash"/>
    <x v="4"/>
    <s v="BeautyCare"/>
    <n v="1"/>
    <n v="450"/>
    <n v="0"/>
    <n v="450"/>
    <n v="0"/>
    <n v="450"/>
    <n v="296.92"/>
    <n v="153.08000000000001"/>
    <x v="2"/>
    <s v="Surat"/>
    <s v="Gujarat"/>
    <s v="India"/>
    <s v="Cash on Delivery"/>
    <x v="0"/>
    <s v="Standard"/>
    <x v="0"/>
    <s v="No"/>
    <s v="No"/>
  </r>
  <r>
    <x v="370"/>
    <x v="30"/>
    <s v="CUST12466"/>
    <s v="Customer 2466"/>
    <n v="20"/>
    <s v="Loyal"/>
    <s v="P1010"/>
    <s v="Bluetooth Speaker"/>
    <x v="0"/>
    <s v="Prime Distributors"/>
    <n v="2"/>
    <n v="3200"/>
    <n v="0"/>
    <n v="6400"/>
    <n v="0"/>
    <n v="6400"/>
    <n v="4904.2"/>
    <n v="1495.8"/>
    <x v="1"/>
    <s v="Patna"/>
    <s v="Bihar"/>
    <s v="India"/>
    <s v="Net Banking"/>
    <x v="2"/>
    <s v="Express"/>
    <x v="0"/>
    <s v="No"/>
    <s v="No"/>
  </r>
  <r>
    <x v="371"/>
    <x v="30"/>
    <s v="CUST12321"/>
    <s v="Customer 2321"/>
    <n v="60"/>
    <s v="New"/>
    <s v="P5001"/>
    <s v="Notebook Set"/>
    <x v="1"/>
    <s v="Stationery Hub"/>
    <n v="1"/>
    <n v="500"/>
    <n v="5"/>
    <n v="500"/>
    <n v="25"/>
    <n v="475"/>
    <n v="362.82"/>
    <n v="112.18"/>
    <x v="1"/>
    <s v="Mumbai"/>
    <s v="Maharashtra"/>
    <s v="India"/>
    <s v="UPI"/>
    <x v="2"/>
    <s v="Standard"/>
    <x v="0"/>
    <s v="No"/>
    <s v="No"/>
  </r>
  <r>
    <x v="372"/>
    <x v="30"/>
    <s v="CUST10689"/>
    <s v="Customer 689"/>
    <n v="32"/>
    <s v="New"/>
    <s v="P4005"/>
    <s v="Perfume"/>
    <x v="4"/>
    <s v="BeautyCare"/>
    <n v="1"/>
    <n v="1800"/>
    <n v="0"/>
    <n v="1800"/>
    <n v="0"/>
    <n v="1800"/>
    <n v="1296.4100000000001"/>
    <n v="503.59"/>
    <x v="2"/>
    <s v="Lucknow"/>
    <s v="Uttar Pradesh"/>
    <s v="India"/>
    <s v="Net Banking"/>
    <x v="2"/>
    <s v="Standard"/>
    <x v="0"/>
    <s v="No"/>
    <s v="No"/>
  </r>
  <r>
    <x v="373"/>
    <x v="30"/>
    <s v="CUST11354"/>
    <s v="Customer 1354"/>
    <n v="60"/>
    <s v="Loyal"/>
    <s v="P2001"/>
    <s v="Running Shoes"/>
    <x v="3"/>
    <s v="FashionMart"/>
    <n v="2"/>
    <n v="3200"/>
    <n v="5"/>
    <n v="6400"/>
    <n v="320"/>
    <n v="6080"/>
    <n v="3706.73"/>
    <n v="2373.27"/>
    <x v="0"/>
    <s v="Lucknow"/>
    <s v="Uttar Pradesh"/>
    <s v="India"/>
    <s v="Net Banking"/>
    <x v="2"/>
    <s v="Standard"/>
    <x v="0"/>
    <s v="No"/>
    <s v="No"/>
  </r>
  <r>
    <x v="374"/>
    <x v="30"/>
    <s v="CUST10574"/>
    <s v="Customer 574"/>
    <n v="18"/>
    <s v="New"/>
    <s v="P2002"/>
    <s v="Jeans"/>
    <x v="3"/>
    <s v="FashionMart"/>
    <n v="5"/>
    <n v="2200"/>
    <n v="25"/>
    <n v="11000"/>
    <n v="2750"/>
    <n v="8250"/>
    <n v="4637.04"/>
    <n v="3612.96"/>
    <x v="1"/>
    <s v="Pune"/>
    <s v="Maharashtra"/>
    <s v="India"/>
    <s v="UPI"/>
    <x v="0"/>
    <s v="Standard"/>
    <x v="0"/>
    <s v="No"/>
    <s v="No"/>
  </r>
  <r>
    <x v="375"/>
    <x v="30"/>
    <s v="CUST11190"/>
    <s v="Customer 1190"/>
    <n v="58"/>
    <s v="Returning"/>
    <s v="P4001"/>
    <s v="Face Wash"/>
    <x v="4"/>
    <s v="BeautyCare"/>
    <n v="4"/>
    <n v="450"/>
    <n v="5"/>
    <n v="1800"/>
    <n v="90"/>
    <n v="1710"/>
    <n v="1150.2"/>
    <n v="559.79999999999995"/>
    <x v="0"/>
    <s v="Indore"/>
    <s v="Madhya Pradesh"/>
    <s v="India"/>
    <s v="Net Banking"/>
    <x v="0"/>
    <s v="Standard"/>
    <x v="0"/>
    <s v="Yes"/>
    <s v="No"/>
  </r>
  <r>
    <x v="376"/>
    <x v="30"/>
    <s v="CUST11257"/>
    <s v="Customer 1257"/>
    <n v="51"/>
    <s v="Loyal"/>
    <s v="P2005"/>
    <s v="Backpack"/>
    <x v="3"/>
    <s v="Metro Supplies"/>
    <n v="1"/>
    <n v="1800"/>
    <n v="5"/>
    <n v="1800"/>
    <n v="90"/>
    <n v="1710"/>
    <n v="1107.83"/>
    <n v="602.16999999999996"/>
    <x v="1"/>
    <s v="Jaipur"/>
    <s v="Rajasthan"/>
    <s v="India"/>
    <s v="Credit Card"/>
    <x v="0"/>
    <s v="Express"/>
    <x v="0"/>
    <s v="No"/>
    <s v="Yes"/>
  </r>
  <r>
    <x v="377"/>
    <x v="31"/>
    <s v="CUST12420"/>
    <s v="Customer 2420"/>
    <n v="40"/>
    <s v="Returning"/>
    <s v="P2008"/>
    <s v="Formal Shirt"/>
    <x v="3"/>
    <s v="Global Traders"/>
    <n v="1"/>
    <n v="1700"/>
    <n v="10"/>
    <n v="1700"/>
    <n v="170"/>
    <n v="1530"/>
    <n v="1185.83"/>
    <n v="344.17"/>
    <x v="0"/>
    <s v="Jaipur"/>
    <s v="Rajasthan"/>
    <s v="India"/>
    <s v="Net Banking"/>
    <x v="2"/>
    <s v="Standard"/>
    <x v="1"/>
    <s v="No"/>
    <s v="No"/>
  </r>
  <r>
    <x v="378"/>
    <x v="31"/>
    <s v="CUST12424"/>
    <s v="Customer 2424"/>
    <n v="34"/>
    <s v="Returning"/>
    <s v="P3003"/>
    <s v="Mixer Grinder"/>
    <x v="2"/>
    <s v="Prime Distributors"/>
    <n v="3"/>
    <n v="4800"/>
    <n v="0"/>
    <n v="14400"/>
    <n v="0"/>
    <n v="14400"/>
    <n v="11112.79"/>
    <n v="3287.21"/>
    <x v="1"/>
    <s v="Patna"/>
    <s v="Bihar"/>
    <s v="India"/>
    <s v="Cash on Delivery"/>
    <x v="2"/>
    <s v="Standard"/>
    <x v="0"/>
    <s v="No"/>
    <s v="No"/>
  </r>
  <r>
    <x v="379"/>
    <x v="31"/>
    <s v="CUST10417"/>
    <s v="Customer 417"/>
    <n v="30"/>
    <s v="New"/>
    <s v="P1009"/>
    <s v="Power Bank"/>
    <x v="0"/>
    <s v="Prime Distributors"/>
    <n v="2"/>
    <n v="1600"/>
    <n v="0"/>
    <n v="3200"/>
    <n v="0"/>
    <n v="3200"/>
    <n v="2117.4699999999998"/>
    <n v="1082.53"/>
    <x v="1"/>
    <s v="Bengaluru"/>
    <s v="Karnataka"/>
    <s v="India"/>
    <s v="Wallet"/>
    <x v="0"/>
    <s v="Standard"/>
    <x v="0"/>
    <s v="Yes"/>
    <s v="No"/>
  </r>
  <r>
    <x v="380"/>
    <x v="31"/>
    <s v="CUST10907"/>
    <s v="Customer 907"/>
    <n v="32"/>
    <s v="Returning"/>
    <s v="P1008"/>
    <s v="Monitor"/>
    <x v="0"/>
    <s v="Global Traders"/>
    <n v="2"/>
    <n v="14500"/>
    <n v="5"/>
    <n v="29000"/>
    <n v="1450"/>
    <n v="27550"/>
    <n v="20075.759999999998"/>
    <n v="7474.24"/>
    <x v="2"/>
    <s v="Patna"/>
    <s v="Bihar"/>
    <s v="India"/>
    <s v="Debit Card"/>
    <x v="1"/>
    <s v="Express"/>
    <x v="0"/>
    <s v="No"/>
    <s v="No"/>
  </r>
  <r>
    <x v="381"/>
    <x v="31"/>
    <s v="CUST10658"/>
    <s v="Customer 658"/>
    <n v="43"/>
    <s v="Returning"/>
    <s v="P5004"/>
    <s v="Pen Set"/>
    <x v="1"/>
    <s v="Stationery Hub"/>
    <n v="1"/>
    <n v="250"/>
    <n v="5"/>
    <n v="250"/>
    <n v="12.5"/>
    <n v="237.5"/>
    <n v="192.16"/>
    <n v="45.34"/>
    <x v="1"/>
    <s v="Patna"/>
    <s v="Bihar"/>
    <s v="India"/>
    <s v="Debit Card"/>
    <x v="1"/>
    <s v="Express"/>
    <x v="0"/>
    <s v="No"/>
    <s v="No"/>
  </r>
  <r>
    <x v="382"/>
    <x v="31"/>
    <s v="CUST11365"/>
    <s v="Customer 1365"/>
    <n v="36"/>
    <s v="New"/>
    <s v="P3002"/>
    <s v="Air Fryer"/>
    <x v="2"/>
    <s v="HomeNeeds"/>
    <n v="2"/>
    <n v="6500"/>
    <n v="20"/>
    <n v="13000"/>
    <n v="2600"/>
    <n v="10400"/>
    <n v="8167.74"/>
    <n v="2232.2600000000002"/>
    <x v="1"/>
    <s v="Indore"/>
    <s v="Madhya Pradesh"/>
    <s v="India"/>
    <s v="Debit Card"/>
    <x v="2"/>
    <s v="Standard"/>
    <x v="1"/>
    <s v="No"/>
    <s v="No"/>
  </r>
  <r>
    <x v="383"/>
    <x v="31"/>
    <s v="CUST11909"/>
    <s v="Customer 1909"/>
    <n v="51"/>
    <s v="New"/>
    <s v="P5004"/>
    <s v="Pen Set"/>
    <x v="1"/>
    <s v="Stationery Hub"/>
    <n v="1"/>
    <n v="250"/>
    <n v="20"/>
    <n v="250"/>
    <n v="50"/>
    <n v="200"/>
    <n v="125.85"/>
    <n v="74.150000000000006"/>
    <x v="1"/>
    <s v="Bhopal"/>
    <s v="Madhya Pradesh"/>
    <s v="India"/>
    <s v="UPI"/>
    <x v="2"/>
    <s v="Standard"/>
    <x v="0"/>
    <s v="No"/>
    <s v="No"/>
  </r>
  <r>
    <x v="384"/>
    <x v="31"/>
    <s v="CUST12330"/>
    <s v="Customer 2330"/>
    <n v="29"/>
    <s v="New"/>
    <s v="P3003"/>
    <s v="Mixer Grinder"/>
    <x v="2"/>
    <s v="Prime Distributors"/>
    <n v="2"/>
    <n v="4800"/>
    <n v="20"/>
    <n v="9600"/>
    <n v="1920"/>
    <n v="7680"/>
    <n v="5252.28"/>
    <n v="2427.7199999999998"/>
    <x v="1"/>
    <s v="Mumbai"/>
    <s v="Maharashtra"/>
    <s v="India"/>
    <s v="Cash on Delivery"/>
    <x v="1"/>
    <s v="Standard"/>
    <x v="3"/>
    <s v="No"/>
    <s v="No"/>
  </r>
  <r>
    <x v="385"/>
    <x v="31"/>
    <s v="CUST11319"/>
    <s v="Customer 1319"/>
    <n v="23"/>
    <s v="Loyal"/>
    <s v="P1002"/>
    <s v="Smartphone"/>
    <x v="0"/>
    <s v="Global Traders"/>
    <n v="2"/>
    <n v="28000"/>
    <n v="0"/>
    <n v="56000"/>
    <n v="0"/>
    <n v="56000"/>
    <n v="40410.36"/>
    <n v="15589.64"/>
    <x v="1"/>
    <s v="Bhubaneswar"/>
    <s v="Odisha"/>
    <s v="India"/>
    <s v="UPI"/>
    <x v="1"/>
    <s v="Standard"/>
    <x v="0"/>
    <s v="Yes"/>
    <s v="No"/>
  </r>
  <r>
    <x v="386"/>
    <x v="31"/>
    <s v="CUST11954"/>
    <s v="Customer 1954"/>
    <n v="43"/>
    <s v="Loyal"/>
    <s v="P5002"/>
    <s v="Novel"/>
    <x v="1"/>
    <s v="Stationery Hub"/>
    <n v="4"/>
    <n v="400"/>
    <n v="5"/>
    <n v="1600"/>
    <n v="80"/>
    <n v="1520"/>
    <n v="840.1"/>
    <n v="679.9"/>
    <x v="1"/>
    <s v="Kolkata"/>
    <s v="West Bengal"/>
    <s v="India"/>
    <s v="Cash on Delivery"/>
    <x v="0"/>
    <s v="Standard"/>
    <x v="3"/>
    <s v="No"/>
    <s v="Yes"/>
  </r>
  <r>
    <x v="387"/>
    <x v="31"/>
    <s v="CUST11456"/>
    <s v="Customer 1456"/>
    <n v="18"/>
    <s v="Returning"/>
    <s v="P1006"/>
    <s v="Keyboard"/>
    <x v="0"/>
    <s v="Metro Supplies"/>
    <n v="5"/>
    <n v="1800"/>
    <n v="10"/>
    <n v="9000"/>
    <n v="900"/>
    <n v="8100"/>
    <n v="5792.98"/>
    <n v="2307.02"/>
    <x v="1"/>
    <s v="Hyderabad"/>
    <s v="Telangana"/>
    <s v="India"/>
    <s v="Credit Card"/>
    <x v="0"/>
    <s v="Standard"/>
    <x v="0"/>
    <s v="No"/>
    <s v="No"/>
  </r>
  <r>
    <x v="388"/>
    <x v="32"/>
    <s v="CUST12097"/>
    <s v="Customer 2097"/>
    <n v="25"/>
    <s v="Loyal"/>
    <s v="P1004"/>
    <s v="Smartwatch"/>
    <x v="0"/>
    <s v="TechSource India"/>
    <n v="1"/>
    <n v="6500"/>
    <n v="10"/>
    <n v="6500"/>
    <n v="650"/>
    <n v="5850"/>
    <n v="4617.45"/>
    <n v="1232.55"/>
    <x v="1"/>
    <s v="Kolkata"/>
    <s v="West Bengal"/>
    <s v="India"/>
    <s v="Debit Card"/>
    <x v="0"/>
    <s v="Express"/>
    <x v="0"/>
    <s v="No"/>
    <s v="No"/>
  </r>
  <r>
    <x v="389"/>
    <x v="32"/>
    <s v="CUST11753"/>
    <s v="Customer 1753"/>
    <n v="56"/>
    <s v="Returning"/>
    <s v="P3004"/>
    <s v="Cookware Set"/>
    <x v="2"/>
    <s v="HomeNeeds"/>
    <n v="2"/>
    <n v="3500"/>
    <n v="10"/>
    <n v="7000"/>
    <n v="700"/>
    <n v="6300"/>
    <n v="3807.53"/>
    <n v="2492.4699999999998"/>
    <x v="1"/>
    <s v="Bhopal"/>
    <s v="Madhya Pradesh"/>
    <s v="India"/>
    <s v="UPI"/>
    <x v="0"/>
    <s v="Standard"/>
    <x v="1"/>
    <s v="Yes"/>
    <s v="No"/>
  </r>
  <r>
    <x v="390"/>
    <x v="32"/>
    <s v="CUST10995"/>
    <s v="Customer 995"/>
    <n v="20"/>
    <s v="New"/>
    <s v="P5004"/>
    <s v="Pen Set"/>
    <x v="1"/>
    <s v="Stationery Hub"/>
    <n v="1"/>
    <n v="250"/>
    <n v="5"/>
    <n v="250"/>
    <n v="12.5"/>
    <n v="237.5"/>
    <n v="191.16"/>
    <n v="46.34"/>
    <x v="1"/>
    <s v="Chennai"/>
    <s v="Tamil Nadu"/>
    <s v="India"/>
    <s v="Wallet"/>
    <x v="2"/>
    <s v="Express"/>
    <x v="4"/>
    <s v="No"/>
    <s v="No"/>
  </r>
  <r>
    <x v="391"/>
    <x v="32"/>
    <s v="CUST10136"/>
    <s v="Customer 136"/>
    <n v="59"/>
    <s v="Returning"/>
    <s v="P4003"/>
    <s v="Sunscreen"/>
    <x v="4"/>
    <s v="BeautyCare"/>
    <n v="3"/>
    <n v="700"/>
    <n v="10"/>
    <n v="2100"/>
    <n v="210"/>
    <n v="1890"/>
    <n v="1292.22"/>
    <n v="597.78"/>
    <x v="0"/>
    <s v="Chandigarh"/>
    <s v="Chandigarh"/>
    <s v="India"/>
    <s v="Credit Card"/>
    <x v="0"/>
    <s v="Same Day"/>
    <x v="0"/>
    <s v="No"/>
    <s v="No"/>
  </r>
  <r>
    <x v="392"/>
    <x v="32"/>
    <s v="CUST12430"/>
    <s v="Customer 2430"/>
    <n v="24"/>
    <s v="Loyal"/>
    <s v="P2005"/>
    <s v="Backpack"/>
    <x v="3"/>
    <s v="Metro Supplies"/>
    <n v="1"/>
    <n v="1800"/>
    <n v="10"/>
    <n v="1800"/>
    <n v="180"/>
    <n v="1620"/>
    <n v="1325.77"/>
    <n v="294.23"/>
    <x v="0"/>
    <s v="Nagpur"/>
    <s v="Maharashtra"/>
    <s v="India"/>
    <s v="Wallet"/>
    <x v="0"/>
    <s v="Standard"/>
    <x v="0"/>
    <s v="No"/>
    <s v="No"/>
  </r>
  <r>
    <x v="393"/>
    <x v="32"/>
    <s v="CUST10842"/>
    <s v="Customer 842"/>
    <n v="22"/>
    <s v="New"/>
    <s v="P3005"/>
    <s v="Bedsheet Set"/>
    <x v="2"/>
    <s v="RetailHub"/>
    <n v="1"/>
    <n v="1800"/>
    <n v="15"/>
    <n v="1800"/>
    <n v="270"/>
    <n v="1530"/>
    <n v="1112.43"/>
    <n v="417.57"/>
    <x v="1"/>
    <s v="Bengaluru"/>
    <s v="Karnataka"/>
    <s v="India"/>
    <s v="Credit Card"/>
    <x v="0"/>
    <s v="Standard"/>
    <x v="1"/>
    <s v="No"/>
    <s v="No"/>
  </r>
  <r>
    <x v="394"/>
    <x v="33"/>
    <s v="CUST10501"/>
    <s v="Customer 501"/>
    <n v="39"/>
    <s v="Loyal"/>
    <s v="P4006"/>
    <s v="Lipstick"/>
    <x v="4"/>
    <s v="BeautyCare"/>
    <n v="1"/>
    <n v="850"/>
    <n v="10"/>
    <n v="850"/>
    <n v="85"/>
    <n v="765"/>
    <n v="465.35"/>
    <n v="299.64999999999998"/>
    <x v="1"/>
    <s v="Surat"/>
    <s v="Gujarat"/>
    <s v="India"/>
    <s v="Wallet"/>
    <x v="2"/>
    <s v="Standard"/>
    <x v="1"/>
    <s v="No"/>
    <s v="No"/>
  </r>
  <r>
    <x v="395"/>
    <x v="33"/>
    <s v="CUST11563"/>
    <s v="Customer 1563"/>
    <n v="26"/>
    <s v="New"/>
    <s v="P1007"/>
    <s v="Mouse"/>
    <x v="0"/>
    <s v="RetailHub"/>
    <n v="3"/>
    <n v="900"/>
    <n v="25"/>
    <n v="2700"/>
    <n v="675"/>
    <n v="2025"/>
    <n v="1221.1400000000001"/>
    <n v="803.86"/>
    <x v="1"/>
    <s v="Bhubaneswar"/>
    <s v="Odisha"/>
    <s v="India"/>
    <s v="Net Banking"/>
    <x v="2"/>
    <s v="Express"/>
    <x v="0"/>
    <s v="No"/>
    <s v="No"/>
  </r>
  <r>
    <x v="396"/>
    <x v="33"/>
    <s v="CUST11544"/>
    <s v="Customer 1544"/>
    <n v="24"/>
    <s v="Loyal"/>
    <s v="P2006"/>
    <s v="Womens Kurti"/>
    <x v="3"/>
    <s v="FashionMart"/>
    <n v="4"/>
    <n v="1400"/>
    <n v="0"/>
    <n v="5600"/>
    <n v="0"/>
    <n v="5600"/>
    <n v="4262.3100000000004"/>
    <n v="1337.69"/>
    <x v="1"/>
    <s v="Jaipur"/>
    <s v="Rajasthan"/>
    <s v="India"/>
    <s v="Net Banking"/>
    <x v="2"/>
    <s v="Express"/>
    <x v="0"/>
    <s v="No"/>
    <s v="No"/>
  </r>
  <r>
    <x v="397"/>
    <x v="33"/>
    <s v="CUST11082"/>
    <s v="Customer 1082"/>
    <n v="18"/>
    <s v="New"/>
    <s v="P1010"/>
    <s v="Bluetooth Speaker"/>
    <x v="0"/>
    <s v="Prime Distributors"/>
    <n v="3"/>
    <n v="3200"/>
    <n v="10"/>
    <n v="9600"/>
    <n v="960"/>
    <n v="8640"/>
    <n v="6461.3"/>
    <n v="2178.6999999999998"/>
    <x v="1"/>
    <s v="Guwahati"/>
    <s v="Assam"/>
    <s v="India"/>
    <s v="Cash on Delivery"/>
    <x v="1"/>
    <s v="Standard"/>
    <x v="0"/>
    <s v="No"/>
    <s v="No"/>
  </r>
  <r>
    <x v="398"/>
    <x v="33"/>
    <s v="CUST11817"/>
    <s v="Customer 1817"/>
    <n v="28"/>
    <s v="Returning"/>
    <s v="P1009"/>
    <s v="Power Bank"/>
    <x v="0"/>
    <s v="Prime Distributors"/>
    <n v="1"/>
    <n v="1600"/>
    <n v="0"/>
    <n v="1600"/>
    <n v="0"/>
    <n v="1600"/>
    <n v="1174.76"/>
    <n v="425.24"/>
    <x v="1"/>
    <s v="Lucknow"/>
    <s v="Uttar Pradesh"/>
    <s v="India"/>
    <s v="Debit Card"/>
    <x v="1"/>
    <s v="Standard"/>
    <x v="0"/>
    <s v="No"/>
    <s v="No"/>
  </r>
  <r>
    <x v="399"/>
    <x v="33"/>
    <s v="CUST11286"/>
    <s v="Customer 1286"/>
    <n v="27"/>
    <s v="Returning"/>
    <s v="P2006"/>
    <s v="Womens Kurti"/>
    <x v="3"/>
    <s v="FashionMart"/>
    <n v="1"/>
    <n v="1400"/>
    <n v="10"/>
    <n v="1400"/>
    <n v="140"/>
    <n v="1260"/>
    <n v="954.56"/>
    <n v="305.44"/>
    <x v="0"/>
    <s v="Bhopal"/>
    <s v="Madhya Pradesh"/>
    <s v="India"/>
    <s v="Net Banking"/>
    <x v="1"/>
    <s v="Standard"/>
    <x v="2"/>
    <s v="No"/>
    <s v="Yes"/>
  </r>
  <r>
    <x v="400"/>
    <x v="33"/>
    <s v="CUST10582"/>
    <s v="Customer 582"/>
    <n v="20"/>
    <s v="New"/>
    <s v="P4005"/>
    <s v="Perfume"/>
    <x v="4"/>
    <s v="BeautyCare"/>
    <n v="1"/>
    <n v="1800"/>
    <n v="15"/>
    <n v="1800"/>
    <n v="270"/>
    <n v="1530"/>
    <n v="1219.94"/>
    <n v="310.06"/>
    <x v="0"/>
    <s v="Bhopal"/>
    <s v="Madhya Pradesh"/>
    <s v="India"/>
    <s v="Net Banking"/>
    <x v="0"/>
    <s v="Express"/>
    <x v="0"/>
    <s v="No"/>
    <s v="No"/>
  </r>
  <r>
    <x v="401"/>
    <x v="34"/>
    <s v="CUST10387"/>
    <s v="Customer 387"/>
    <n v="39"/>
    <s v="Loyal"/>
    <s v="P2003"/>
    <s v="T-Shirt"/>
    <x v="3"/>
    <s v="RetailHub"/>
    <n v="2"/>
    <n v="900"/>
    <n v="15"/>
    <n v="1800"/>
    <n v="270"/>
    <n v="1530"/>
    <n v="1100.48"/>
    <n v="429.52"/>
    <x v="0"/>
    <s v="Ahmedabad"/>
    <s v="Gujarat"/>
    <s v="India"/>
    <s v="Net Banking"/>
    <x v="0"/>
    <s v="Standard"/>
    <x v="0"/>
    <s v="No"/>
    <s v="No"/>
  </r>
  <r>
    <x v="402"/>
    <x v="34"/>
    <s v="CUST12399"/>
    <s v="Customer 2399"/>
    <n v="26"/>
    <s v="Returning"/>
    <s v="P2005"/>
    <s v="Backpack"/>
    <x v="3"/>
    <s v="Metro Supplies"/>
    <n v="2"/>
    <n v="1800"/>
    <n v="10"/>
    <n v="3600"/>
    <n v="360"/>
    <n v="3240"/>
    <n v="1826.31"/>
    <n v="1413.69"/>
    <x v="2"/>
    <s v="Bhopal"/>
    <s v="Madhya Pradesh"/>
    <s v="India"/>
    <s v="Cash on Delivery"/>
    <x v="0"/>
    <s v="Standard"/>
    <x v="0"/>
    <s v="No"/>
    <s v="No"/>
  </r>
  <r>
    <x v="403"/>
    <x v="34"/>
    <s v="CUST11939"/>
    <s v="Customer 1939"/>
    <n v="26"/>
    <s v="New"/>
    <s v="P4003"/>
    <s v="Sunscreen"/>
    <x v="4"/>
    <s v="BeautyCare"/>
    <n v="1"/>
    <n v="700"/>
    <n v="10"/>
    <n v="700"/>
    <n v="70"/>
    <n v="630"/>
    <n v="373.58"/>
    <n v="256.42"/>
    <x v="0"/>
    <s v="Patna"/>
    <s v="Bihar"/>
    <s v="India"/>
    <s v="Wallet"/>
    <x v="0"/>
    <s v="Standard"/>
    <x v="0"/>
    <s v="No"/>
    <s v="No"/>
  </r>
  <r>
    <x v="404"/>
    <x v="34"/>
    <s v="CUST11068"/>
    <s v="Customer 1068"/>
    <n v="50"/>
    <s v="New"/>
    <s v="P1007"/>
    <s v="Mouse"/>
    <x v="0"/>
    <s v="RetailHub"/>
    <n v="1"/>
    <n v="900"/>
    <n v="10"/>
    <n v="900"/>
    <n v="90"/>
    <n v="810"/>
    <n v="632.75"/>
    <n v="177.25"/>
    <x v="1"/>
    <s v="Lucknow"/>
    <s v="Uttar Pradesh"/>
    <s v="India"/>
    <s v="Wallet"/>
    <x v="1"/>
    <s v="Standard"/>
    <x v="0"/>
    <s v="No"/>
    <s v="No"/>
  </r>
  <r>
    <x v="405"/>
    <x v="34"/>
    <s v="CUST11566"/>
    <s v="Customer 1566"/>
    <n v="57"/>
    <s v="Returning"/>
    <s v="P5005"/>
    <s v="Desk Organizer"/>
    <x v="1"/>
    <s v="Stationery Hub"/>
    <n v="1"/>
    <n v="600"/>
    <n v="5"/>
    <n v="600"/>
    <n v="30"/>
    <n v="570"/>
    <n v="368.21"/>
    <n v="201.79"/>
    <x v="1"/>
    <s v="Ahmedabad"/>
    <s v="Gujarat"/>
    <s v="India"/>
    <s v="Net Banking"/>
    <x v="2"/>
    <s v="Standard"/>
    <x v="0"/>
    <s v="No"/>
    <s v="No"/>
  </r>
  <r>
    <x v="406"/>
    <x v="34"/>
    <s v="CUST10553"/>
    <s v="Customer 553"/>
    <n v="29"/>
    <s v="Loyal"/>
    <s v="P4003"/>
    <s v="Sunscreen"/>
    <x v="4"/>
    <s v="BeautyCare"/>
    <n v="2"/>
    <n v="700"/>
    <n v="0"/>
    <n v="1400"/>
    <n v="0"/>
    <n v="1400"/>
    <n v="887.18"/>
    <n v="512.82000000000005"/>
    <x v="1"/>
    <s v="Nagpur"/>
    <s v="Maharashtra"/>
    <s v="India"/>
    <s v="Cash on Delivery"/>
    <x v="2"/>
    <s v="Standard"/>
    <x v="0"/>
    <s v="No"/>
    <s v="No"/>
  </r>
  <r>
    <x v="407"/>
    <x v="34"/>
    <s v="CUST11546"/>
    <s v="Customer 1546"/>
    <n v="18"/>
    <s v="Loyal"/>
    <s v="P3004"/>
    <s v="Cookware Set"/>
    <x v="2"/>
    <s v="HomeNeeds"/>
    <n v="2"/>
    <n v="3500"/>
    <n v="5"/>
    <n v="7000"/>
    <n v="350"/>
    <n v="6650"/>
    <n v="4436.57"/>
    <n v="2213.4299999999998"/>
    <x v="1"/>
    <s v="Mumbai"/>
    <s v="Maharashtra"/>
    <s v="India"/>
    <s v="UPI"/>
    <x v="2"/>
    <s v="Express"/>
    <x v="0"/>
    <s v="No"/>
    <s v="No"/>
  </r>
  <r>
    <x v="408"/>
    <x v="34"/>
    <s v="CUST10429"/>
    <s v="Customer 429"/>
    <n v="32"/>
    <s v="Returning"/>
    <s v="P3002"/>
    <s v="Air Fryer"/>
    <x v="2"/>
    <s v="HomeNeeds"/>
    <n v="1"/>
    <n v="6500"/>
    <n v="5"/>
    <n v="6500"/>
    <n v="325"/>
    <n v="6175"/>
    <n v="3743.76"/>
    <n v="2431.2399999999998"/>
    <x v="0"/>
    <s v="Kolkata"/>
    <s v="West Bengal"/>
    <s v="India"/>
    <s v="UPI"/>
    <x v="2"/>
    <s v="Express"/>
    <x v="0"/>
    <s v="Yes"/>
    <s v="No"/>
  </r>
  <r>
    <x v="409"/>
    <x v="34"/>
    <s v="CUST10425"/>
    <s v="Customer 425"/>
    <n v="32"/>
    <s v="Returning"/>
    <s v="P2004"/>
    <s v="Jacket"/>
    <x v="3"/>
    <s v="Global Traders"/>
    <n v="1"/>
    <n v="3500"/>
    <n v="10"/>
    <n v="3500"/>
    <n v="350"/>
    <n v="3150"/>
    <n v="2035.32"/>
    <n v="1114.68"/>
    <x v="1"/>
    <s v="Mumbai"/>
    <s v="Maharashtra"/>
    <s v="India"/>
    <s v="Cash on Delivery"/>
    <x v="0"/>
    <s v="Standard"/>
    <x v="1"/>
    <s v="No"/>
    <s v="Yes"/>
  </r>
  <r>
    <x v="410"/>
    <x v="34"/>
    <s v="CUST10820"/>
    <s v="Customer 820"/>
    <n v="32"/>
    <s v="Loyal"/>
    <s v="P3001"/>
    <s v="Coffee Maker"/>
    <x v="2"/>
    <s v="HomeNeeds"/>
    <n v="2"/>
    <n v="4200"/>
    <n v="10"/>
    <n v="8400"/>
    <n v="840"/>
    <n v="7560"/>
    <n v="4498.59"/>
    <n v="3061.41"/>
    <x v="1"/>
    <s v="Bengaluru"/>
    <s v="Karnataka"/>
    <s v="India"/>
    <s v="Wallet"/>
    <x v="2"/>
    <s v="Standard"/>
    <x v="3"/>
    <s v="No"/>
    <s v="No"/>
  </r>
  <r>
    <x v="411"/>
    <x v="34"/>
    <s v="CUST12311"/>
    <s v="Customer 2311"/>
    <n v="40"/>
    <s v="Returning"/>
    <s v="P2003"/>
    <s v="T-Shirt"/>
    <x v="3"/>
    <s v="RetailHub"/>
    <n v="3"/>
    <n v="900"/>
    <n v="20"/>
    <n v="2700"/>
    <n v="540"/>
    <n v="2160"/>
    <n v="1199.9100000000001"/>
    <n v="960.09"/>
    <x v="2"/>
    <s v="Kolkata"/>
    <s v="West Bengal"/>
    <s v="India"/>
    <s v="Debit Card"/>
    <x v="1"/>
    <s v="Standard"/>
    <x v="0"/>
    <s v="Yes"/>
    <s v="No"/>
  </r>
  <r>
    <x v="412"/>
    <x v="34"/>
    <s v="CUST10461"/>
    <s v="Customer 461"/>
    <n v="19"/>
    <s v="Returning"/>
    <s v="P3004"/>
    <s v="Cookware Set"/>
    <x v="2"/>
    <s v="HomeNeeds"/>
    <n v="2"/>
    <n v="3500"/>
    <n v="15"/>
    <n v="7000"/>
    <n v="1050"/>
    <n v="5950"/>
    <n v="4402.91"/>
    <n v="1547.09"/>
    <x v="0"/>
    <s v="Indore"/>
    <s v="Madhya Pradesh"/>
    <s v="India"/>
    <s v="Net Banking"/>
    <x v="0"/>
    <s v="Same Day"/>
    <x v="0"/>
    <s v="No"/>
    <s v="No"/>
  </r>
  <r>
    <x v="413"/>
    <x v="34"/>
    <s v="CUST10514"/>
    <s v="Customer 514"/>
    <n v="28"/>
    <s v="Returning"/>
    <s v="P2007"/>
    <s v="Saree"/>
    <x v="3"/>
    <s v="FashionMart"/>
    <n v="2"/>
    <n v="2600"/>
    <n v="15"/>
    <n v="5200"/>
    <n v="780"/>
    <n v="4420"/>
    <n v="2566.2600000000002"/>
    <n v="1853.74"/>
    <x v="1"/>
    <s v="Jaipur"/>
    <s v="Rajasthan"/>
    <s v="India"/>
    <s v="Wallet"/>
    <x v="2"/>
    <s v="Same Day"/>
    <x v="0"/>
    <s v="No"/>
    <s v="No"/>
  </r>
  <r>
    <x v="414"/>
    <x v="34"/>
    <s v="CUST11880"/>
    <s v="Customer 1880"/>
    <n v="19"/>
    <s v="Returning"/>
    <s v="P3006"/>
    <s v="Water Bottle"/>
    <x v="2"/>
    <s v="Metro Supplies"/>
    <n v="1"/>
    <n v="700"/>
    <n v="25"/>
    <n v="700"/>
    <n v="175"/>
    <n v="525"/>
    <n v="388.64"/>
    <n v="136.36000000000001"/>
    <x v="1"/>
    <s v="Bhubaneswar"/>
    <s v="Odisha"/>
    <s v="India"/>
    <s v="Debit Card"/>
    <x v="1"/>
    <s v="Standard"/>
    <x v="0"/>
    <s v="No"/>
    <s v="No"/>
  </r>
  <r>
    <x v="415"/>
    <x v="34"/>
    <s v="CUST10134"/>
    <s v="Customer 134"/>
    <n v="50"/>
    <s v="New"/>
    <s v="P1001"/>
    <s v="Laptop"/>
    <x v="0"/>
    <s v="TechSource India"/>
    <n v="3"/>
    <n v="55000"/>
    <n v="0"/>
    <n v="165000"/>
    <n v="0"/>
    <n v="165000"/>
    <n v="114472.88"/>
    <n v="50527.12"/>
    <x v="1"/>
    <s v="Surat"/>
    <s v="Gujarat"/>
    <s v="India"/>
    <s v="Net Banking"/>
    <x v="1"/>
    <s v="Standard"/>
    <x v="0"/>
    <s v="No"/>
    <s v="No"/>
  </r>
  <r>
    <x v="416"/>
    <x v="34"/>
    <s v="CUST10486"/>
    <s v="Customer 486"/>
    <n v="52"/>
    <s v="Returning"/>
    <s v="P2008"/>
    <s v="Formal Shirt"/>
    <x v="3"/>
    <s v="Global Traders"/>
    <n v="2"/>
    <n v="1700"/>
    <n v="10"/>
    <n v="3400"/>
    <n v="340"/>
    <n v="3060"/>
    <n v="1851.67"/>
    <n v="1208.33"/>
    <x v="1"/>
    <s v="Bhubaneswar"/>
    <s v="Odisha"/>
    <s v="India"/>
    <s v="UPI"/>
    <x v="2"/>
    <s v="Express"/>
    <x v="2"/>
    <s v="No"/>
    <s v="No"/>
  </r>
  <r>
    <x v="417"/>
    <x v="34"/>
    <s v="CUST11058"/>
    <s v="Customer 1058"/>
    <n v="49"/>
    <s v="Loyal"/>
    <s v="P5003"/>
    <s v="Calculator"/>
    <x v="1"/>
    <s v="Stationery Hub"/>
    <n v="3"/>
    <n v="650"/>
    <n v="5"/>
    <n v="1950"/>
    <n v="97.5"/>
    <n v="1852.5"/>
    <n v="1181.8399999999999"/>
    <n v="670.66"/>
    <x v="2"/>
    <s v="Bhubaneswar"/>
    <s v="Odisha"/>
    <s v="India"/>
    <s v="UPI"/>
    <x v="2"/>
    <s v="Standard"/>
    <x v="0"/>
    <s v="No"/>
    <s v="No"/>
  </r>
  <r>
    <x v="418"/>
    <x v="35"/>
    <s v="CUST12273"/>
    <s v="Customer 2273"/>
    <n v="31"/>
    <s v="Returning"/>
    <s v="P3006"/>
    <s v="Water Bottle"/>
    <x v="2"/>
    <s v="Metro Supplies"/>
    <n v="1"/>
    <n v="700"/>
    <n v="0"/>
    <n v="700"/>
    <n v="0"/>
    <n v="700"/>
    <n v="387.9"/>
    <n v="312.10000000000002"/>
    <x v="1"/>
    <s v="Bhubaneswar"/>
    <s v="Odisha"/>
    <s v="India"/>
    <s v="Debit Card"/>
    <x v="0"/>
    <s v="Standard"/>
    <x v="3"/>
    <s v="No"/>
    <s v="No"/>
  </r>
  <r>
    <x v="419"/>
    <x v="35"/>
    <s v="CUST11346"/>
    <s v="Customer 1346"/>
    <n v="54"/>
    <s v="New"/>
    <s v="P3007"/>
    <s v="Vacuum Cleaner"/>
    <x v="2"/>
    <s v="Global Traders"/>
    <n v="4"/>
    <n v="8500"/>
    <n v="25"/>
    <n v="34000"/>
    <n v="8500"/>
    <n v="25500"/>
    <n v="18208.14"/>
    <n v="7291.86"/>
    <x v="0"/>
    <s v="Bhubaneswar"/>
    <s v="Odisha"/>
    <s v="India"/>
    <s v="Net Banking"/>
    <x v="2"/>
    <s v="Standard"/>
    <x v="0"/>
    <s v="No"/>
    <s v="No"/>
  </r>
  <r>
    <x v="420"/>
    <x v="35"/>
    <s v="CUST10630"/>
    <s v="Customer 630"/>
    <n v="44"/>
    <s v="New"/>
    <s v="P4006"/>
    <s v="Lipstick"/>
    <x v="4"/>
    <s v="BeautyCare"/>
    <n v="2"/>
    <n v="850"/>
    <n v="5"/>
    <n v="1700"/>
    <n v="85"/>
    <n v="1615"/>
    <n v="939.82"/>
    <n v="675.18"/>
    <x v="2"/>
    <s v="Visakhapatnam"/>
    <s v="Andhra Pradesh"/>
    <s v="India"/>
    <s v="Debit Card"/>
    <x v="2"/>
    <s v="Express"/>
    <x v="0"/>
    <s v="No"/>
    <s v="No"/>
  </r>
  <r>
    <x v="421"/>
    <x v="35"/>
    <s v="CUST12409"/>
    <s v="Customer 2409"/>
    <n v="32"/>
    <s v="Returning"/>
    <s v="P1003"/>
    <s v="Headphones"/>
    <x v="0"/>
    <s v="Metro Supplies"/>
    <n v="2"/>
    <n v="2500"/>
    <n v="10"/>
    <n v="5000"/>
    <n v="500"/>
    <n v="4500"/>
    <n v="2843.57"/>
    <n v="1656.43"/>
    <x v="1"/>
    <s v="Coimbatore"/>
    <s v="Tamil Nadu"/>
    <s v="India"/>
    <s v="Wallet"/>
    <x v="1"/>
    <s v="Standard"/>
    <x v="4"/>
    <s v="No"/>
    <s v="No"/>
  </r>
  <r>
    <x v="422"/>
    <x v="35"/>
    <s v="CUST10577"/>
    <s v="Customer 577"/>
    <n v="27"/>
    <s v="Returning"/>
    <s v="P2002"/>
    <s v="Jeans"/>
    <x v="3"/>
    <s v="FashionMart"/>
    <n v="5"/>
    <n v="2200"/>
    <n v="5"/>
    <n v="11000"/>
    <n v="550"/>
    <n v="10450"/>
    <n v="8326.7999999999993"/>
    <n v="2123.1999999999998"/>
    <x v="1"/>
    <s v="Patna"/>
    <s v="Bihar"/>
    <s v="India"/>
    <s v="UPI"/>
    <x v="2"/>
    <s v="Standard"/>
    <x v="3"/>
    <s v="No"/>
    <s v="No"/>
  </r>
  <r>
    <x v="423"/>
    <x v="35"/>
    <s v="CUST10314"/>
    <s v="Customer 314"/>
    <n v="33"/>
    <s v="Returning"/>
    <s v="P1006"/>
    <s v="Keyboard"/>
    <x v="0"/>
    <s v="Metro Supplies"/>
    <n v="2"/>
    <n v="1800"/>
    <n v="0"/>
    <n v="3600"/>
    <n v="0"/>
    <n v="3600"/>
    <n v="2063.06"/>
    <n v="1536.94"/>
    <x v="0"/>
    <s v="Hyderabad"/>
    <s v="Telangana"/>
    <s v="India"/>
    <s v="Net Banking"/>
    <x v="1"/>
    <s v="Standard"/>
    <x v="0"/>
    <s v="No"/>
    <s v="No"/>
  </r>
  <r>
    <x v="424"/>
    <x v="35"/>
    <s v="CUST10972"/>
    <s v="Customer 972"/>
    <n v="29"/>
    <s v="New"/>
    <s v="P2006"/>
    <s v="Womens Kurti"/>
    <x v="3"/>
    <s v="FashionMart"/>
    <n v="3"/>
    <n v="1400"/>
    <n v="0"/>
    <n v="4200"/>
    <n v="0"/>
    <n v="4200"/>
    <n v="2864.92"/>
    <n v="1335.08"/>
    <x v="1"/>
    <s v="Indore"/>
    <s v="Madhya Pradesh"/>
    <s v="India"/>
    <s v="Wallet"/>
    <x v="1"/>
    <s v="Standard"/>
    <x v="1"/>
    <s v="No"/>
    <s v="No"/>
  </r>
  <r>
    <x v="425"/>
    <x v="36"/>
    <s v="CUST11421"/>
    <s v="Customer 1421"/>
    <n v="39"/>
    <s v="Returning"/>
    <s v="P5005"/>
    <s v="Desk Organizer"/>
    <x v="1"/>
    <s v="Stationery Hub"/>
    <n v="1"/>
    <n v="600"/>
    <n v="20"/>
    <n v="600"/>
    <n v="120"/>
    <n v="480"/>
    <n v="367.21"/>
    <n v="112.79"/>
    <x v="2"/>
    <s v="Jaipur"/>
    <s v="Rajasthan"/>
    <s v="India"/>
    <s v="Debit Card"/>
    <x v="2"/>
    <s v="Same Day"/>
    <x v="3"/>
    <s v="No"/>
    <s v="No"/>
  </r>
  <r>
    <x v="426"/>
    <x v="36"/>
    <s v="CUST11090"/>
    <s v="Customer 1090"/>
    <n v="59"/>
    <s v="New"/>
    <s v="P1002"/>
    <s v="Smartphone"/>
    <x v="0"/>
    <s v="Global Traders"/>
    <n v="1"/>
    <n v="28000"/>
    <n v="10"/>
    <n v="28000"/>
    <n v="2800"/>
    <n v="25200"/>
    <n v="20401.71"/>
    <n v="4798.29"/>
    <x v="1"/>
    <s v="Nagpur"/>
    <s v="Maharashtra"/>
    <s v="India"/>
    <s v="UPI"/>
    <x v="1"/>
    <s v="Standard"/>
    <x v="0"/>
    <s v="Yes"/>
    <s v="No"/>
  </r>
  <r>
    <x v="427"/>
    <x v="36"/>
    <s v="CUST10470"/>
    <s v="Customer 470"/>
    <n v="60"/>
    <s v="New"/>
    <s v="P1006"/>
    <s v="Keyboard"/>
    <x v="0"/>
    <s v="Metro Supplies"/>
    <n v="3"/>
    <n v="1800"/>
    <n v="25"/>
    <n v="5400"/>
    <n v="1350"/>
    <n v="4050"/>
    <n v="2615.6999999999998"/>
    <n v="1434.3"/>
    <x v="1"/>
    <s v="Patna"/>
    <s v="Bihar"/>
    <s v="India"/>
    <s v="Net Banking"/>
    <x v="0"/>
    <s v="Standard"/>
    <x v="0"/>
    <s v="No"/>
    <s v="No"/>
  </r>
  <r>
    <x v="428"/>
    <x v="36"/>
    <s v="CUST12100"/>
    <s v="Customer 2100"/>
    <n v="32"/>
    <s v="Returning"/>
    <s v="P5005"/>
    <s v="Desk Organizer"/>
    <x v="1"/>
    <s v="Stationery Hub"/>
    <n v="2"/>
    <n v="600"/>
    <n v="10"/>
    <n v="1200"/>
    <n v="120"/>
    <n v="1080"/>
    <n v="731.54"/>
    <n v="348.46"/>
    <x v="1"/>
    <s v="Chennai"/>
    <s v="Tamil Nadu"/>
    <s v="India"/>
    <s v="Wallet"/>
    <x v="2"/>
    <s v="Standard"/>
    <x v="0"/>
    <s v="No"/>
    <s v="No"/>
  </r>
  <r>
    <x v="429"/>
    <x v="36"/>
    <s v="CUST10961"/>
    <s v="Customer 961"/>
    <n v="48"/>
    <s v="Returning"/>
    <s v="P4004"/>
    <s v="Shampoo"/>
    <x v="4"/>
    <s v="BeautyCare"/>
    <n v="2"/>
    <n v="550"/>
    <n v="20"/>
    <n v="1100"/>
    <n v="220"/>
    <n v="880"/>
    <n v="561.34"/>
    <n v="318.66000000000003"/>
    <x v="1"/>
    <s v="Nagpur"/>
    <s v="Maharashtra"/>
    <s v="India"/>
    <s v="Net Banking"/>
    <x v="0"/>
    <s v="Express"/>
    <x v="0"/>
    <s v="No"/>
    <s v="No"/>
  </r>
  <r>
    <x v="430"/>
    <x v="36"/>
    <s v="CUST12237"/>
    <s v="Customer 2237"/>
    <n v="57"/>
    <s v="Loyal"/>
    <s v="P2008"/>
    <s v="Formal Shirt"/>
    <x v="3"/>
    <s v="Global Traders"/>
    <n v="1"/>
    <n v="1700"/>
    <n v="0"/>
    <n v="1700"/>
    <n v="0"/>
    <n v="1700"/>
    <n v="1092.57"/>
    <n v="607.42999999999995"/>
    <x v="0"/>
    <s v="Bengaluru"/>
    <s v="Karnataka"/>
    <s v="India"/>
    <s v="Credit Card"/>
    <x v="0"/>
    <s v="Standard"/>
    <x v="0"/>
    <s v="No"/>
    <s v="No"/>
  </r>
  <r>
    <x v="431"/>
    <x v="36"/>
    <s v="CUST11688"/>
    <s v="Customer 1688"/>
    <n v="29"/>
    <s v="Returning"/>
    <s v="P4001"/>
    <s v="Face Wash"/>
    <x v="4"/>
    <s v="BeautyCare"/>
    <n v="1"/>
    <n v="450"/>
    <n v="5"/>
    <n v="450"/>
    <n v="22.5"/>
    <n v="427.5"/>
    <n v="296.20999999999998"/>
    <n v="131.29"/>
    <x v="1"/>
    <s v="Patna"/>
    <s v="Bihar"/>
    <s v="India"/>
    <s v="Wallet"/>
    <x v="0"/>
    <s v="Standard"/>
    <x v="3"/>
    <s v="No"/>
    <s v="No"/>
  </r>
  <r>
    <x v="432"/>
    <x v="36"/>
    <s v="CUST11504"/>
    <s v="Customer 1504"/>
    <n v="34"/>
    <s v="Returning"/>
    <s v="P4003"/>
    <s v="Sunscreen"/>
    <x v="4"/>
    <s v="BeautyCare"/>
    <n v="1"/>
    <n v="700"/>
    <n v="0"/>
    <n v="700"/>
    <n v="0"/>
    <n v="700"/>
    <n v="555.88"/>
    <n v="144.12"/>
    <x v="2"/>
    <s v="Delhi"/>
    <s v="Delhi"/>
    <s v="India"/>
    <s v="Debit Card"/>
    <x v="1"/>
    <s v="Standard"/>
    <x v="0"/>
    <s v="No"/>
    <s v="No"/>
  </r>
  <r>
    <x v="433"/>
    <x v="36"/>
    <s v="CUST11988"/>
    <s v="Customer 1988"/>
    <n v="25"/>
    <s v="Returning"/>
    <s v="P2002"/>
    <s v="Jeans"/>
    <x v="3"/>
    <s v="FashionMart"/>
    <n v="2"/>
    <n v="2200"/>
    <n v="10"/>
    <n v="4400"/>
    <n v="440"/>
    <n v="3960"/>
    <n v="3131.98"/>
    <n v="828.02"/>
    <x v="1"/>
    <s v="Patna"/>
    <s v="Bihar"/>
    <s v="India"/>
    <s v="Net Banking"/>
    <x v="1"/>
    <s v="Same Day"/>
    <x v="0"/>
    <s v="No"/>
    <s v="No"/>
  </r>
  <r>
    <x v="434"/>
    <x v="36"/>
    <s v="CUST11309"/>
    <s v="Customer 1309"/>
    <n v="59"/>
    <s v="Returning"/>
    <s v="P1004"/>
    <s v="Smartwatch"/>
    <x v="0"/>
    <s v="TechSource India"/>
    <n v="1"/>
    <n v="6500"/>
    <n v="15"/>
    <n v="6500"/>
    <n v="975"/>
    <n v="5525"/>
    <n v="4141.0600000000004"/>
    <n v="1383.94"/>
    <x v="1"/>
    <s v="Visakhapatnam"/>
    <s v="Andhra Pradesh"/>
    <s v="India"/>
    <s v="Debit Card"/>
    <x v="1"/>
    <s v="Standard"/>
    <x v="3"/>
    <s v="No"/>
    <s v="No"/>
  </r>
  <r>
    <x v="435"/>
    <x v="36"/>
    <s v="CUST10170"/>
    <s v="Customer 170"/>
    <n v="18"/>
    <s v="Returning"/>
    <s v="P2008"/>
    <s v="Formal Shirt"/>
    <x v="3"/>
    <s v="Global Traders"/>
    <n v="1"/>
    <n v="1700"/>
    <n v="15"/>
    <n v="1700"/>
    <n v="255"/>
    <n v="1445"/>
    <n v="1135.42"/>
    <n v="309.58"/>
    <x v="1"/>
    <s v="Lucknow"/>
    <s v="Uttar Pradesh"/>
    <s v="India"/>
    <s v="Cash on Delivery"/>
    <x v="2"/>
    <s v="Standard"/>
    <x v="0"/>
    <s v="No"/>
    <s v="No"/>
  </r>
  <r>
    <x v="436"/>
    <x v="36"/>
    <s v="CUST10615"/>
    <s v="Customer 615"/>
    <n v="23"/>
    <s v="New"/>
    <s v="P4003"/>
    <s v="Sunscreen"/>
    <x v="4"/>
    <s v="BeautyCare"/>
    <n v="1"/>
    <n v="700"/>
    <n v="25"/>
    <n v="700"/>
    <n v="175"/>
    <n v="525"/>
    <n v="340.26"/>
    <n v="184.74"/>
    <x v="1"/>
    <s v="Jaipur"/>
    <s v="Rajasthan"/>
    <s v="India"/>
    <s v="Cash on Delivery"/>
    <x v="0"/>
    <s v="Same Day"/>
    <x v="0"/>
    <s v="No"/>
    <s v="No"/>
  </r>
  <r>
    <x v="437"/>
    <x v="36"/>
    <s v="CUST11222"/>
    <s v="Customer 1222"/>
    <n v="50"/>
    <s v="Returning"/>
    <s v="P1009"/>
    <s v="Power Bank"/>
    <x v="0"/>
    <s v="Prime Distributors"/>
    <n v="3"/>
    <n v="1600"/>
    <n v="25"/>
    <n v="4800"/>
    <n v="1200"/>
    <n v="3600"/>
    <n v="2565.73"/>
    <n v="1034.27"/>
    <x v="0"/>
    <s v="Patna"/>
    <s v="Bihar"/>
    <s v="India"/>
    <s v="Debit Card"/>
    <x v="1"/>
    <s v="Standard"/>
    <x v="2"/>
    <s v="No"/>
    <s v="No"/>
  </r>
  <r>
    <x v="438"/>
    <x v="36"/>
    <s v="CUST12147"/>
    <s v="Customer 2147"/>
    <n v="57"/>
    <s v="New"/>
    <s v="P4001"/>
    <s v="Face Wash"/>
    <x v="4"/>
    <s v="BeautyCare"/>
    <n v="1"/>
    <n v="450"/>
    <n v="5"/>
    <n v="450"/>
    <n v="22.5"/>
    <n v="427.5"/>
    <n v="235.21"/>
    <n v="192.29"/>
    <x v="1"/>
    <s v="Bhubaneswar"/>
    <s v="Odisha"/>
    <s v="India"/>
    <s v="Net Banking"/>
    <x v="0"/>
    <s v="Standard"/>
    <x v="0"/>
    <s v="Yes"/>
    <s v="No"/>
  </r>
  <r>
    <x v="439"/>
    <x v="36"/>
    <s v="CUST10579"/>
    <s v="Customer 579"/>
    <n v="41"/>
    <s v="New"/>
    <s v="P4003"/>
    <s v="Sunscreen"/>
    <x v="4"/>
    <s v="BeautyCare"/>
    <n v="3"/>
    <n v="700"/>
    <n v="10"/>
    <n v="2100"/>
    <n v="210"/>
    <n v="1890"/>
    <n v="1378.2"/>
    <n v="511.8"/>
    <x v="0"/>
    <s v="Hyderabad"/>
    <s v="Telangana"/>
    <s v="India"/>
    <s v="Net Banking"/>
    <x v="0"/>
    <s v="Standard"/>
    <x v="4"/>
    <s v="No"/>
    <s v="No"/>
  </r>
  <r>
    <x v="440"/>
    <x v="36"/>
    <s v="CUST10055"/>
    <s v="Customer 55"/>
    <n v="44"/>
    <s v="New"/>
    <s v="P1004"/>
    <s v="Smartwatch"/>
    <x v="0"/>
    <s v="TechSource India"/>
    <n v="2"/>
    <n v="6500"/>
    <n v="20"/>
    <n v="13000"/>
    <n v="2600"/>
    <n v="10400"/>
    <n v="8384.7000000000007"/>
    <n v="2015.3"/>
    <x v="2"/>
    <s v="Bhubaneswar"/>
    <s v="Odisha"/>
    <s v="India"/>
    <s v="UPI"/>
    <x v="1"/>
    <s v="Standard"/>
    <x v="0"/>
    <s v="No"/>
    <s v="No"/>
  </r>
  <r>
    <x v="441"/>
    <x v="37"/>
    <s v="CUST10367"/>
    <s v="Customer 367"/>
    <n v="29"/>
    <s v="New"/>
    <s v="P2004"/>
    <s v="Jacket"/>
    <x v="3"/>
    <s v="Global Traders"/>
    <n v="2"/>
    <n v="3500"/>
    <n v="5"/>
    <n v="7000"/>
    <n v="350"/>
    <n v="6650"/>
    <n v="3757.38"/>
    <n v="2892.62"/>
    <x v="2"/>
    <s v="Guwahati"/>
    <s v="Assam"/>
    <s v="India"/>
    <s v="Net Banking"/>
    <x v="1"/>
    <s v="Standard"/>
    <x v="3"/>
    <s v="No"/>
    <s v="No"/>
  </r>
  <r>
    <x v="442"/>
    <x v="37"/>
    <s v="CUST10758"/>
    <s v="Customer 758"/>
    <n v="46"/>
    <s v="Loyal"/>
    <s v="P2007"/>
    <s v="Saree"/>
    <x v="3"/>
    <s v="FashionMart"/>
    <n v="1"/>
    <n v="2600"/>
    <n v="25"/>
    <n v="2600"/>
    <n v="650"/>
    <n v="1950"/>
    <n v="1147.49"/>
    <n v="802.51"/>
    <x v="0"/>
    <s v="Patna"/>
    <s v="Bihar"/>
    <s v="India"/>
    <s v="Wallet"/>
    <x v="0"/>
    <s v="Standard"/>
    <x v="0"/>
    <s v="No"/>
    <s v="No"/>
  </r>
  <r>
    <x v="443"/>
    <x v="37"/>
    <s v="CUST11081"/>
    <s v="Customer 1081"/>
    <n v="56"/>
    <s v="Returning"/>
    <s v="P1008"/>
    <s v="Monitor"/>
    <x v="0"/>
    <s v="Global Traders"/>
    <n v="1"/>
    <n v="14500"/>
    <n v="0"/>
    <n v="14500"/>
    <n v="0"/>
    <n v="14500"/>
    <n v="11140.27"/>
    <n v="3359.73"/>
    <x v="1"/>
    <s v="Indore"/>
    <s v="Madhya Pradesh"/>
    <s v="India"/>
    <s v="Credit Card"/>
    <x v="0"/>
    <s v="Standard"/>
    <x v="0"/>
    <s v="No"/>
    <s v="No"/>
  </r>
  <r>
    <x v="444"/>
    <x v="37"/>
    <s v="CUST10720"/>
    <s v="Customer 720"/>
    <n v="42"/>
    <s v="Returning"/>
    <s v="P5005"/>
    <s v="Desk Organizer"/>
    <x v="1"/>
    <s v="Stationery Hub"/>
    <n v="1"/>
    <n v="600"/>
    <n v="30"/>
    <n v="600"/>
    <n v="180"/>
    <n v="420"/>
    <n v="258.52"/>
    <n v="161.47999999999999"/>
    <x v="2"/>
    <s v="Pune"/>
    <s v="Maharashtra"/>
    <s v="India"/>
    <s v="Credit Card"/>
    <x v="0"/>
    <s v="Same Day"/>
    <x v="0"/>
    <s v="No"/>
    <s v="No"/>
  </r>
  <r>
    <x v="445"/>
    <x v="37"/>
    <s v="CUST12086"/>
    <s v="Customer 2086"/>
    <n v="32"/>
    <s v="Returning"/>
    <s v="P4002"/>
    <s v="Moisturizer"/>
    <x v="4"/>
    <s v="BeautyCare"/>
    <n v="2"/>
    <n v="650"/>
    <n v="10"/>
    <n v="1300"/>
    <n v="130"/>
    <n v="1170"/>
    <n v="815.72"/>
    <n v="354.28"/>
    <x v="2"/>
    <s v="Visakhapatnam"/>
    <s v="Andhra Pradesh"/>
    <s v="India"/>
    <s v="Credit Card"/>
    <x v="2"/>
    <s v="Standard"/>
    <x v="2"/>
    <s v="No"/>
    <s v="No"/>
  </r>
  <r>
    <x v="446"/>
    <x v="37"/>
    <s v="CUST11338"/>
    <s v="Customer 1338"/>
    <n v="55"/>
    <s v="Returning"/>
    <s v="P3003"/>
    <s v="Mixer Grinder"/>
    <x v="2"/>
    <s v="Prime Distributors"/>
    <n v="1"/>
    <n v="4800"/>
    <n v="15"/>
    <n v="4800"/>
    <n v="720"/>
    <n v="4080"/>
    <n v="3266.41"/>
    <n v="813.59"/>
    <x v="1"/>
    <s v="Mumbai"/>
    <s v="Maharashtra"/>
    <s v="India"/>
    <s v="Cash on Delivery"/>
    <x v="1"/>
    <s v="Standard"/>
    <x v="0"/>
    <s v="No"/>
    <s v="No"/>
  </r>
  <r>
    <x v="447"/>
    <x v="37"/>
    <s v="CUST10097"/>
    <s v="Customer 97"/>
    <n v="21"/>
    <s v="Returning"/>
    <s v="P4006"/>
    <s v="Lipstick"/>
    <x v="4"/>
    <s v="BeautyCare"/>
    <n v="2"/>
    <n v="850"/>
    <n v="5"/>
    <n v="1700"/>
    <n v="85"/>
    <n v="1615"/>
    <n v="1097.1099999999999"/>
    <n v="517.89"/>
    <x v="1"/>
    <s v="Coimbatore"/>
    <s v="Tamil Nadu"/>
    <s v="India"/>
    <s v="UPI"/>
    <x v="1"/>
    <s v="Standard"/>
    <x v="1"/>
    <s v="No"/>
    <s v="No"/>
  </r>
  <r>
    <x v="448"/>
    <x v="37"/>
    <s v="CUST10779"/>
    <s v="Customer 779"/>
    <n v="40"/>
    <s v="Returning"/>
    <s v="P1009"/>
    <s v="Power Bank"/>
    <x v="0"/>
    <s v="Prime Distributors"/>
    <n v="1"/>
    <n v="1600"/>
    <n v="0"/>
    <n v="1600"/>
    <n v="0"/>
    <n v="1600"/>
    <n v="1177.94"/>
    <n v="422.06"/>
    <x v="1"/>
    <s v="Lucknow"/>
    <s v="Uttar Pradesh"/>
    <s v="India"/>
    <s v="Wallet"/>
    <x v="2"/>
    <s v="Express"/>
    <x v="0"/>
    <s v="No"/>
    <s v="No"/>
  </r>
  <r>
    <x v="449"/>
    <x v="37"/>
    <s v="CUST11943"/>
    <s v="Customer 1943"/>
    <n v="57"/>
    <s v="New"/>
    <s v="P1005"/>
    <s v="Tablet"/>
    <x v="0"/>
    <s v="RetailHub"/>
    <n v="2"/>
    <n v="18000"/>
    <n v="0"/>
    <n v="36000"/>
    <n v="0"/>
    <n v="36000"/>
    <n v="20938.41"/>
    <n v="15061.59"/>
    <x v="1"/>
    <s v="Ahmedabad"/>
    <s v="Gujarat"/>
    <s v="India"/>
    <s v="UPI"/>
    <x v="1"/>
    <s v="Standard"/>
    <x v="0"/>
    <s v="No"/>
    <s v="No"/>
  </r>
  <r>
    <x v="450"/>
    <x v="37"/>
    <s v="CUST12391"/>
    <s v="Customer 2391"/>
    <n v="18"/>
    <s v="Returning"/>
    <s v="P1001"/>
    <s v="Laptop"/>
    <x v="0"/>
    <s v="TechSource India"/>
    <n v="4"/>
    <n v="55000"/>
    <n v="5"/>
    <n v="220000"/>
    <n v="11000"/>
    <n v="209000"/>
    <n v="162406.26999999999"/>
    <n v="46593.73"/>
    <x v="1"/>
    <s v="Visakhapatnam"/>
    <s v="Andhra Pradesh"/>
    <s v="India"/>
    <s v="Credit Card"/>
    <x v="0"/>
    <s v="Express"/>
    <x v="0"/>
    <s v="No"/>
    <s v="No"/>
  </r>
  <r>
    <x v="451"/>
    <x v="37"/>
    <s v="CUST11846"/>
    <s v="Customer 1846"/>
    <n v="37"/>
    <s v="New"/>
    <s v="P3004"/>
    <s v="Cookware Set"/>
    <x v="2"/>
    <s v="HomeNeeds"/>
    <n v="2"/>
    <n v="3500"/>
    <n v="5"/>
    <n v="7000"/>
    <n v="350"/>
    <n v="6650"/>
    <n v="4507.8"/>
    <n v="2142.1999999999998"/>
    <x v="1"/>
    <s v="Nagpur"/>
    <s v="Maharashtra"/>
    <s v="India"/>
    <s v="Wallet"/>
    <x v="2"/>
    <s v="Standard"/>
    <x v="0"/>
    <s v="No"/>
    <s v="No"/>
  </r>
  <r>
    <x v="452"/>
    <x v="37"/>
    <s v="CUST10553"/>
    <s v="Customer 553"/>
    <n v="55"/>
    <s v="Returning"/>
    <s v="P1010"/>
    <s v="Bluetooth Speaker"/>
    <x v="0"/>
    <s v="Prime Distributors"/>
    <n v="1"/>
    <n v="3200"/>
    <n v="0"/>
    <n v="3200"/>
    <n v="0"/>
    <n v="3200"/>
    <n v="2609.5500000000002"/>
    <n v="590.45000000000005"/>
    <x v="1"/>
    <s v="Hyderabad"/>
    <s v="Telangana"/>
    <s v="India"/>
    <s v="UPI"/>
    <x v="2"/>
    <s v="Express"/>
    <x v="0"/>
    <s v="No"/>
    <s v="No"/>
  </r>
  <r>
    <x v="453"/>
    <x v="38"/>
    <s v="CUST10410"/>
    <s v="Customer 410"/>
    <n v="38"/>
    <s v="New"/>
    <s v="P2003"/>
    <s v="T-Shirt"/>
    <x v="3"/>
    <s v="RetailHub"/>
    <n v="1"/>
    <n v="900"/>
    <n v="10"/>
    <n v="900"/>
    <n v="90"/>
    <n v="810"/>
    <n v="464.6"/>
    <n v="345.4"/>
    <x v="1"/>
    <s v="Guwahati"/>
    <s v="Assam"/>
    <s v="India"/>
    <s v="Debit Card"/>
    <x v="2"/>
    <s v="Standard"/>
    <x v="0"/>
    <s v="No"/>
    <s v="No"/>
  </r>
  <r>
    <x v="454"/>
    <x v="38"/>
    <s v="CUST12255"/>
    <s v="Customer 2255"/>
    <n v="46"/>
    <s v="Returning"/>
    <s v="P2005"/>
    <s v="Backpack"/>
    <x v="3"/>
    <s v="Metro Supplies"/>
    <n v="5"/>
    <n v="1800"/>
    <n v="0"/>
    <n v="9000"/>
    <n v="0"/>
    <n v="9000"/>
    <n v="6619.55"/>
    <n v="2380.4499999999998"/>
    <x v="2"/>
    <s v="Ahmedabad"/>
    <s v="Gujarat"/>
    <s v="India"/>
    <s v="UPI"/>
    <x v="0"/>
    <s v="Express"/>
    <x v="3"/>
    <s v="No"/>
    <s v="Yes"/>
  </r>
  <r>
    <x v="455"/>
    <x v="38"/>
    <s v="CUST12399"/>
    <s v="Customer 2399"/>
    <n v="22"/>
    <s v="New"/>
    <s v="P3004"/>
    <s v="Cookware Set"/>
    <x v="2"/>
    <s v="HomeNeeds"/>
    <n v="1"/>
    <n v="3500"/>
    <n v="5"/>
    <n v="3500"/>
    <n v="175"/>
    <n v="3325"/>
    <n v="1937.9"/>
    <n v="1387.1"/>
    <x v="2"/>
    <s v="Surat"/>
    <s v="Gujarat"/>
    <s v="India"/>
    <s v="Net Banking"/>
    <x v="0"/>
    <s v="Express"/>
    <x v="0"/>
    <s v="No"/>
    <s v="No"/>
  </r>
  <r>
    <x v="456"/>
    <x v="38"/>
    <s v="CUST11827"/>
    <s v="Customer 1827"/>
    <n v="47"/>
    <s v="Returning"/>
    <s v="P4004"/>
    <s v="Shampoo"/>
    <x v="4"/>
    <s v="BeautyCare"/>
    <n v="1"/>
    <n v="550"/>
    <n v="10"/>
    <n v="550"/>
    <n v="55"/>
    <n v="495"/>
    <n v="299.49"/>
    <n v="195.51"/>
    <x v="0"/>
    <s v="Hyderabad"/>
    <s v="Telangana"/>
    <s v="India"/>
    <s v="Cash on Delivery"/>
    <x v="2"/>
    <s v="Express"/>
    <x v="1"/>
    <s v="No"/>
    <s v="No"/>
  </r>
  <r>
    <x v="457"/>
    <x v="38"/>
    <s v="CUST12019"/>
    <s v="Customer 2019"/>
    <n v="35"/>
    <s v="Returning"/>
    <s v="P1001"/>
    <s v="Laptop"/>
    <x v="0"/>
    <s v="TechSource India"/>
    <n v="2"/>
    <n v="55000"/>
    <n v="5"/>
    <n v="110000"/>
    <n v="5500"/>
    <n v="104500"/>
    <n v="74243.98"/>
    <n v="30256.02"/>
    <x v="0"/>
    <s v="Nagpur"/>
    <s v="Maharashtra"/>
    <s v="India"/>
    <s v="UPI"/>
    <x v="0"/>
    <s v="Standard"/>
    <x v="0"/>
    <s v="No"/>
    <s v="No"/>
  </r>
  <r>
    <x v="458"/>
    <x v="38"/>
    <s v="CUST10846"/>
    <s v="Customer 846"/>
    <n v="30"/>
    <s v="Returning"/>
    <s v="P3007"/>
    <s v="Vacuum Cleaner"/>
    <x v="2"/>
    <s v="Global Traders"/>
    <n v="1"/>
    <n v="8500"/>
    <n v="25"/>
    <n v="8500"/>
    <n v="2125"/>
    <n v="6375"/>
    <n v="4085.58"/>
    <n v="2289.42"/>
    <x v="1"/>
    <s v="Guwahati"/>
    <s v="Assam"/>
    <s v="India"/>
    <s v="Net Banking"/>
    <x v="2"/>
    <s v="Express"/>
    <x v="0"/>
    <s v="No"/>
    <s v="No"/>
  </r>
  <r>
    <x v="459"/>
    <x v="38"/>
    <s v="CUST10262"/>
    <s v="Customer 262"/>
    <n v="39"/>
    <s v="Returning"/>
    <s v="P2008"/>
    <s v="Formal Shirt"/>
    <x v="3"/>
    <s v="Global Traders"/>
    <n v="3"/>
    <n v="1700"/>
    <n v="0"/>
    <n v="5100"/>
    <n v="0"/>
    <n v="5100"/>
    <n v="3028.26"/>
    <n v="2071.7399999999998"/>
    <x v="0"/>
    <s v="Chennai"/>
    <s v="Tamil Nadu"/>
    <s v="India"/>
    <s v="Cash on Delivery"/>
    <x v="1"/>
    <s v="Standard"/>
    <x v="2"/>
    <s v="No"/>
    <s v="No"/>
  </r>
  <r>
    <x v="460"/>
    <x v="38"/>
    <s v="CUST11459"/>
    <s v="Customer 1459"/>
    <n v="50"/>
    <s v="Loyal"/>
    <s v="P1004"/>
    <s v="Smartwatch"/>
    <x v="0"/>
    <s v="TechSource India"/>
    <n v="2"/>
    <n v="6500"/>
    <n v="15"/>
    <n v="13000"/>
    <n v="1950"/>
    <n v="11050"/>
    <n v="7936.83"/>
    <n v="3113.17"/>
    <x v="1"/>
    <s v="Coimbatore"/>
    <s v="Tamil Nadu"/>
    <s v="India"/>
    <s v="Wallet"/>
    <x v="0"/>
    <s v="Standard"/>
    <x v="3"/>
    <s v="No"/>
    <s v="No"/>
  </r>
  <r>
    <x v="461"/>
    <x v="38"/>
    <s v="CUST11796"/>
    <s v="Customer 1796"/>
    <n v="19"/>
    <s v="Loyal"/>
    <s v="P3004"/>
    <s v="Cookware Set"/>
    <x v="2"/>
    <s v="HomeNeeds"/>
    <n v="2"/>
    <n v="3500"/>
    <n v="10"/>
    <n v="7000"/>
    <n v="700"/>
    <n v="6300"/>
    <n v="3917.13"/>
    <n v="2382.87"/>
    <x v="1"/>
    <s v="Guwahati"/>
    <s v="Assam"/>
    <s v="India"/>
    <s v="UPI"/>
    <x v="2"/>
    <s v="Standard"/>
    <x v="0"/>
    <s v="No"/>
    <s v="No"/>
  </r>
  <r>
    <x v="462"/>
    <x v="38"/>
    <s v="CUST10128"/>
    <s v="Customer 128"/>
    <n v="52"/>
    <s v="Returning"/>
    <s v="P4002"/>
    <s v="Moisturizer"/>
    <x v="4"/>
    <s v="BeautyCare"/>
    <n v="1"/>
    <n v="650"/>
    <n v="10"/>
    <n v="650"/>
    <n v="65"/>
    <n v="585"/>
    <n v="472.77"/>
    <n v="112.23"/>
    <x v="1"/>
    <s v="Guwahati"/>
    <s v="Assam"/>
    <s v="India"/>
    <s v="UPI"/>
    <x v="0"/>
    <s v="Express"/>
    <x v="3"/>
    <s v="No"/>
    <s v="No"/>
  </r>
  <r>
    <x v="463"/>
    <x v="38"/>
    <s v="CUST11653"/>
    <s v="Customer 1653"/>
    <n v="58"/>
    <s v="New"/>
    <s v="P3004"/>
    <s v="Cookware Set"/>
    <x v="2"/>
    <s v="HomeNeeds"/>
    <n v="1"/>
    <n v="3500"/>
    <n v="0"/>
    <n v="3500"/>
    <n v="0"/>
    <n v="3500"/>
    <n v="1934.61"/>
    <n v="1565.39"/>
    <x v="0"/>
    <s v="Visakhapatnam"/>
    <s v="Andhra Pradesh"/>
    <s v="India"/>
    <s v="Cash on Delivery"/>
    <x v="2"/>
    <s v="Express"/>
    <x v="3"/>
    <s v="No"/>
    <s v="No"/>
  </r>
  <r>
    <x v="464"/>
    <x v="38"/>
    <s v="CUST11570"/>
    <s v="Customer 1570"/>
    <n v="34"/>
    <s v="Loyal"/>
    <s v="P3007"/>
    <s v="Vacuum Cleaner"/>
    <x v="2"/>
    <s v="Global Traders"/>
    <n v="3"/>
    <n v="8500"/>
    <n v="15"/>
    <n v="25500"/>
    <n v="3825"/>
    <n v="21675"/>
    <n v="16103.23"/>
    <n v="5571.77"/>
    <x v="0"/>
    <s v="Kolkata"/>
    <s v="West Bengal"/>
    <s v="India"/>
    <s v="Wallet"/>
    <x v="0"/>
    <s v="Express"/>
    <x v="0"/>
    <s v="No"/>
    <s v="No"/>
  </r>
  <r>
    <x v="465"/>
    <x v="38"/>
    <s v="CUST11244"/>
    <s v="Customer 1244"/>
    <n v="56"/>
    <s v="New"/>
    <s v="P2006"/>
    <s v="Womens Kurti"/>
    <x v="3"/>
    <s v="FashionMart"/>
    <n v="3"/>
    <n v="1400"/>
    <n v="0"/>
    <n v="4200"/>
    <n v="0"/>
    <n v="4200"/>
    <n v="3370.3"/>
    <n v="829.7"/>
    <x v="1"/>
    <s v="Mumbai"/>
    <s v="Maharashtra"/>
    <s v="India"/>
    <s v="Net Banking"/>
    <x v="2"/>
    <s v="Standard"/>
    <x v="0"/>
    <s v="No"/>
    <s v="No"/>
  </r>
  <r>
    <x v="466"/>
    <x v="38"/>
    <s v="CUST10143"/>
    <s v="Customer 143"/>
    <n v="25"/>
    <s v="New"/>
    <s v="P2008"/>
    <s v="Formal Shirt"/>
    <x v="3"/>
    <s v="Global Traders"/>
    <n v="3"/>
    <n v="1700"/>
    <n v="0"/>
    <n v="5100"/>
    <n v="0"/>
    <n v="5100"/>
    <n v="3998.73"/>
    <n v="1101.27"/>
    <x v="1"/>
    <s v="Pune"/>
    <s v="Maharashtra"/>
    <s v="India"/>
    <s v="Debit Card"/>
    <x v="2"/>
    <s v="Express"/>
    <x v="3"/>
    <s v="Yes"/>
    <s v="Yes"/>
  </r>
  <r>
    <x v="467"/>
    <x v="39"/>
    <s v="CUST11129"/>
    <s v="Customer 1129"/>
    <n v="29"/>
    <s v="Returning"/>
    <s v="P3004"/>
    <s v="Cookware Set"/>
    <x v="2"/>
    <s v="HomeNeeds"/>
    <n v="1"/>
    <n v="3500"/>
    <n v="0"/>
    <n v="3500"/>
    <n v="0"/>
    <n v="3500"/>
    <n v="2736.84"/>
    <n v="763.16"/>
    <x v="0"/>
    <s v="Chennai"/>
    <s v="Tamil Nadu"/>
    <s v="India"/>
    <s v="UPI"/>
    <x v="1"/>
    <s v="Express"/>
    <x v="0"/>
    <s v="No"/>
    <s v="No"/>
  </r>
  <r>
    <x v="468"/>
    <x v="39"/>
    <s v="CUST11123"/>
    <s v="Customer 1123"/>
    <n v="49"/>
    <s v="Returning"/>
    <s v="P5005"/>
    <s v="Desk Organizer"/>
    <x v="1"/>
    <s v="Stationery Hub"/>
    <n v="1"/>
    <n v="600"/>
    <n v="10"/>
    <n v="600"/>
    <n v="60"/>
    <n v="540"/>
    <n v="350.51"/>
    <n v="189.49"/>
    <x v="1"/>
    <s v="Bhopal"/>
    <s v="Madhya Pradesh"/>
    <s v="India"/>
    <s v="Debit Card"/>
    <x v="2"/>
    <s v="Standard"/>
    <x v="0"/>
    <s v="No"/>
    <s v="No"/>
  </r>
  <r>
    <x v="469"/>
    <x v="39"/>
    <s v="CUST11186"/>
    <s v="Customer 1186"/>
    <n v="43"/>
    <s v="Returning"/>
    <s v="P4003"/>
    <s v="Sunscreen"/>
    <x v="4"/>
    <s v="BeautyCare"/>
    <n v="2"/>
    <n v="700"/>
    <n v="0"/>
    <n v="1400"/>
    <n v="0"/>
    <n v="1400"/>
    <n v="802.07"/>
    <n v="597.92999999999995"/>
    <x v="1"/>
    <s v="Lucknow"/>
    <s v="Uttar Pradesh"/>
    <s v="India"/>
    <s v="Credit Card"/>
    <x v="2"/>
    <s v="Express"/>
    <x v="4"/>
    <s v="No"/>
    <s v="No"/>
  </r>
  <r>
    <x v="470"/>
    <x v="39"/>
    <s v="CUST11964"/>
    <s v="Customer 1964"/>
    <n v="34"/>
    <s v="Returning"/>
    <s v="P1006"/>
    <s v="Keyboard"/>
    <x v="0"/>
    <s v="Metro Supplies"/>
    <n v="1"/>
    <n v="1800"/>
    <n v="15"/>
    <n v="1800"/>
    <n v="270"/>
    <n v="1530"/>
    <n v="1237.28"/>
    <n v="292.72000000000003"/>
    <x v="0"/>
    <s v="Pune"/>
    <s v="Maharashtra"/>
    <s v="India"/>
    <s v="Net Banking"/>
    <x v="0"/>
    <s v="Standard"/>
    <x v="0"/>
    <s v="Yes"/>
    <s v="No"/>
  </r>
  <r>
    <x v="471"/>
    <x v="39"/>
    <s v="CUST10211"/>
    <s v="Customer 211"/>
    <n v="49"/>
    <s v="New"/>
    <s v="P1005"/>
    <s v="Tablet"/>
    <x v="0"/>
    <s v="RetailHub"/>
    <n v="3"/>
    <n v="18000"/>
    <n v="10"/>
    <n v="54000"/>
    <n v="5400"/>
    <n v="48600"/>
    <n v="39063.68"/>
    <n v="9536.32"/>
    <x v="2"/>
    <s v="Chennai"/>
    <s v="Tamil Nadu"/>
    <s v="India"/>
    <s v="UPI"/>
    <x v="0"/>
    <s v="Standard"/>
    <x v="3"/>
    <s v="No"/>
    <s v="No"/>
  </r>
  <r>
    <x v="472"/>
    <x v="39"/>
    <s v="CUST11449"/>
    <s v="Customer 1449"/>
    <n v="51"/>
    <s v="Loyal"/>
    <s v="P2001"/>
    <s v="Running Shoes"/>
    <x v="3"/>
    <s v="FashionMart"/>
    <n v="1"/>
    <n v="3200"/>
    <n v="5"/>
    <n v="3200"/>
    <n v="160"/>
    <n v="3040"/>
    <n v="2353.63"/>
    <n v="686.37"/>
    <x v="1"/>
    <s v="Surat"/>
    <s v="Gujarat"/>
    <s v="India"/>
    <s v="Credit Card"/>
    <x v="1"/>
    <s v="Standard"/>
    <x v="0"/>
    <s v="No"/>
    <s v="No"/>
  </r>
  <r>
    <x v="473"/>
    <x v="39"/>
    <s v="CUST11403"/>
    <s v="Customer 1403"/>
    <n v="39"/>
    <s v="Loyal"/>
    <s v="P5005"/>
    <s v="Desk Organizer"/>
    <x v="1"/>
    <s v="Stationery Hub"/>
    <n v="2"/>
    <n v="600"/>
    <n v="15"/>
    <n v="1200"/>
    <n v="180"/>
    <n v="1020"/>
    <n v="745.8"/>
    <n v="274.2"/>
    <x v="1"/>
    <s v="Jaipur"/>
    <s v="Rajasthan"/>
    <s v="India"/>
    <s v="Debit Card"/>
    <x v="2"/>
    <s v="Same Day"/>
    <x v="0"/>
    <s v="No"/>
    <s v="No"/>
  </r>
  <r>
    <x v="474"/>
    <x v="39"/>
    <s v="CUST11961"/>
    <s v="Customer 1961"/>
    <n v="47"/>
    <s v="New"/>
    <s v="P2007"/>
    <s v="Saree"/>
    <x v="3"/>
    <s v="FashionMart"/>
    <n v="5"/>
    <n v="2600"/>
    <n v="20"/>
    <n v="13000"/>
    <n v="2600"/>
    <n v="10400"/>
    <n v="7510.24"/>
    <n v="2889.76"/>
    <x v="1"/>
    <s v="Bhopal"/>
    <s v="Madhya Pradesh"/>
    <s v="India"/>
    <s v="Credit Card"/>
    <x v="0"/>
    <s v="Standard"/>
    <x v="0"/>
    <s v="No"/>
    <s v="No"/>
  </r>
  <r>
    <x v="475"/>
    <x v="39"/>
    <s v="CUST11931"/>
    <s v="Customer 1931"/>
    <n v="38"/>
    <s v="Returning"/>
    <s v="P3003"/>
    <s v="Mixer Grinder"/>
    <x v="2"/>
    <s v="Prime Distributors"/>
    <n v="2"/>
    <n v="4800"/>
    <n v="5"/>
    <n v="9600"/>
    <n v="480"/>
    <n v="9120"/>
    <n v="5810.73"/>
    <n v="3309.27"/>
    <x v="1"/>
    <s v="Pune"/>
    <s v="Maharashtra"/>
    <s v="India"/>
    <s v="Debit Card"/>
    <x v="2"/>
    <s v="Standard"/>
    <x v="0"/>
    <s v="No"/>
    <s v="No"/>
  </r>
  <r>
    <x v="476"/>
    <x v="39"/>
    <s v="CUST10747"/>
    <s v="Customer 747"/>
    <n v="20"/>
    <s v="Returning"/>
    <s v="P5003"/>
    <s v="Calculator"/>
    <x v="1"/>
    <s v="Stationery Hub"/>
    <n v="2"/>
    <n v="650"/>
    <n v="20"/>
    <n v="1300"/>
    <n v="260"/>
    <n v="1040"/>
    <n v="787.68"/>
    <n v="252.32"/>
    <x v="0"/>
    <s v="Guwahati"/>
    <s v="Assam"/>
    <s v="India"/>
    <s v="Credit Card"/>
    <x v="1"/>
    <s v="Standard"/>
    <x v="0"/>
    <s v="No"/>
    <s v="No"/>
  </r>
  <r>
    <x v="477"/>
    <x v="39"/>
    <s v="CUST11364"/>
    <s v="Customer 1364"/>
    <n v="42"/>
    <s v="Returning"/>
    <s v="P3007"/>
    <s v="Vacuum Cleaner"/>
    <x v="2"/>
    <s v="Global Traders"/>
    <n v="2"/>
    <n v="8500"/>
    <n v="25"/>
    <n v="17000"/>
    <n v="4250"/>
    <n v="12750"/>
    <n v="7487.8"/>
    <n v="5262.2"/>
    <x v="1"/>
    <s v="Ahmedabad"/>
    <s v="Gujarat"/>
    <s v="India"/>
    <s v="Credit Card"/>
    <x v="2"/>
    <s v="Express"/>
    <x v="3"/>
    <s v="No"/>
    <s v="No"/>
  </r>
  <r>
    <x v="478"/>
    <x v="40"/>
    <s v="CUST10820"/>
    <s v="Customer 820"/>
    <n v="52"/>
    <s v="New"/>
    <s v="P1007"/>
    <s v="Mouse"/>
    <x v="0"/>
    <s v="RetailHub"/>
    <n v="2"/>
    <n v="900"/>
    <n v="25"/>
    <n v="1800"/>
    <n v="450"/>
    <n v="1350"/>
    <n v="927.67"/>
    <n v="422.33"/>
    <x v="1"/>
    <s v="Nagpur"/>
    <s v="Maharashtra"/>
    <s v="India"/>
    <s v="Wallet"/>
    <x v="0"/>
    <s v="Express"/>
    <x v="0"/>
    <s v="No"/>
    <s v="No"/>
  </r>
  <r>
    <x v="479"/>
    <x v="40"/>
    <s v="CUST11071"/>
    <s v="Customer 1071"/>
    <n v="25"/>
    <s v="Returning"/>
    <s v="P4004"/>
    <s v="Shampoo"/>
    <x v="4"/>
    <s v="BeautyCare"/>
    <n v="5"/>
    <n v="550"/>
    <n v="20"/>
    <n v="2750"/>
    <n v="550"/>
    <n v="2200"/>
    <n v="1373.21"/>
    <n v="826.79"/>
    <x v="1"/>
    <s v="Bengaluru"/>
    <s v="Karnataka"/>
    <s v="India"/>
    <s v="Wallet"/>
    <x v="0"/>
    <s v="Standard"/>
    <x v="0"/>
    <s v="No"/>
    <s v="No"/>
  </r>
  <r>
    <x v="480"/>
    <x v="40"/>
    <s v="CUST10713"/>
    <s v="Customer 713"/>
    <n v="25"/>
    <s v="Returning"/>
    <s v="P3002"/>
    <s v="Air Fryer"/>
    <x v="2"/>
    <s v="HomeNeeds"/>
    <n v="4"/>
    <n v="6500"/>
    <n v="15"/>
    <n v="26000"/>
    <n v="3900"/>
    <n v="22100"/>
    <n v="15827.21"/>
    <n v="6272.79"/>
    <x v="1"/>
    <s v="Surat"/>
    <s v="Gujarat"/>
    <s v="India"/>
    <s v="Wallet"/>
    <x v="2"/>
    <s v="Standard"/>
    <x v="1"/>
    <s v="No"/>
    <s v="No"/>
  </r>
  <r>
    <x v="481"/>
    <x v="40"/>
    <s v="CUST11017"/>
    <s v="Customer 1017"/>
    <n v="33"/>
    <s v="New"/>
    <s v="P1010"/>
    <s v="Bluetooth Speaker"/>
    <x v="0"/>
    <s v="Prime Distributors"/>
    <n v="1"/>
    <n v="3200"/>
    <n v="0"/>
    <n v="3200"/>
    <n v="0"/>
    <n v="3200"/>
    <n v="2124.64"/>
    <n v="1075.3599999999999"/>
    <x v="2"/>
    <s v="Visakhapatnam"/>
    <s v="Andhra Pradesh"/>
    <s v="India"/>
    <s v="UPI"/>
    <x v="1"/>
    <s v="Express"/>
    <x v="0"/>
    <s v="No"/>
    <s v="No"/>
  </r>
  <r>
    <x v="482"/>
    <x v="40"/>
    <s v="CUST10777"/>
    <s v="Customer 777"/>
    <n v="49"/>
    <s v="Returning"/>
    <s v="P1007"/>
    <s v="Mouse"/>
    <x v="0"/>
    <s v="RetailHub"/>
    <n v="2"/>
    <n v="900"/>
    <n v="10"/>
    <n v="1800"/>
    <n v="180"/>
    <n v="1620"/>
    <n v="1019.19"/>
    <n v="600.80999999999995"/>
    <x v="1"/>
    <s v="Patna"/>
    <s v="Bihar"/>
    <s v="India"/>
    <s v="Credit Card"/>
    <x v="1"/>
    <s v="Standard"/>
    <x v="0"/>
    <s v="No"/>
    <s v="No"/>
  </r>
  <r>
    <x v="483"/>
    <x v="40"/>
    <s v="CUST10938"/>
    <s v="Customer 938"/>
    <n v="51"/>
    <s v="Loyal"/>
    <s v="P2003"/>
    <s v="T-Shirt"/>
    <x v="3"/>
    <s v="RetailHub"/>
    <n v="3"/>
    <n v="900"/>
    <n v="30"/>
    <n v="2700"/>
    <n v="810"/>
    <n v="1890"/>
    <n v="1208.25"/>
    <n v="681.75"/>
    <x v="0"/>
    <s v="Lucknow"/>
    <s v="Uttar Pradesh"/>
    <s v="India"/>
    <s v="UPI"/>
    <x v="2"/>
    <s v="Express"/>
    <x v="0"/>
    <s v="No"/>
    <s v="No"/>
  </r>
  <r>
    <x v="484"/>
    <x v="40"/>
    <s v="CUST11505"/>
    <s v="Customer 1505"/>
    <n v="41"/>
    <s v="New"/>
    <s v="P2006"/>
    <s v="Womens Kurti"/>
    <x v="3"/>
    <s v="FashionMart"/>
    <n v="2"/>
    <n v="1400"/>
    <n v="5"/>
    <n v="2800"/>
    <n v="140"/>
    <n v="2660"/>
    <n v="1580.44"/>
    <n v="1079.56"/>
    <x v="1"/>
    <s v="Bhopal"/>
    <s v="Madhya Pradesh"/>
    <s v="India"/>
    <s v="Net Banking"/>
    <x v="0"/>
    <s v="Standard"/>
    <x v="0"/>
    <s v="No"/>
    <s v="No"/>
  </r>
  <r>
    <x v="485"/>
    <x v="40"/>
    <s v="CUST10944"/>
    <s v="Customer 944"/>
    <n v="36"/>
    <s v="New"/>
    <s v="P2005"/>
    <s v="Backpack"/>
    <x v="3"/>
    <s v="Metro Supplies"/>
    <n v="1"/>
    <n v="1800"/>
    <n v="0"/>
    <n v="1800"/>
    <n v="0"/>
    <n v="1800"/>
    <n v="1258.2"/>
    <n v="541.79999999999995"/>
    <x v="2"/>
    <s v="Coimbatore"/>
    <s v="Tamil Nadu"/>
    <s v="India"/>
    <s v="Net Banking"/>
    <x v="0"/>
    <s v="Express"/>
    <x v="0"/>
    <s v="No"/>
    <s v="No"/>
  </r>
  <r>
    <x v="486"/>
    <x v="40"/>
    <s v="CUST12190"/>
    <s v="Customer 2190"/>
    <n v="49"/>
    <s v="Loyal"/>
    <s v="P1009"/>
    <s v="Power Bank"/>
    <x v="0"/>
    <s v="Prime Distributors"/>
    <n v="1"/>
    <n v="1600"/>
    <n v="10"/>
    <n v="1600"/>
    <n v="160"/>
    <n v="1440"/>
    <n v="1163.3499999999999"/>
    <n v="276.64999999999998"/>
    <x v="1"/>
    <s v="Pune"/>
    <s v="Maharashtra"/>
    <s v="India"/>
    <s v="Debit Card"/>
    <x v="0"/>
    <s v="Standard"/>
    <x v="0"/>
    <s v="No"/>
    <s v="No"/>
  </r>
  <r>
    <x v="487"/>
    <x v="40"/>
    <s v="CUST11770"/>
    <s v="Customer 1770"/>
    <n v="34"/>
    <s v="New"/>
    <s v="P4004"/>
    <s v="Shampoo"/>
    <x v="4"/>
    <s v="BeautyCare"/>
    <n v="1"/>
    <n v="550"/>
    <n v="15"/>
    <n v="550"/>
    <n v="82.5"/>
    <n v="467.5"/>
    <n v="274.44"/>
    <n v="193.06"/>
    <x v="1"/>
    <s v="Bhopal"/>
    <s v="Madhya Pradesh"/>
    <s v="India"/>
    <s v="Debit Card"/>
    <x v="1"/>
    <s v="Standard"/>
    <x v="0"/>
    <s v="Yes"/>
    <s v="No"/>
  </r>
  <r>
    <x v="488"/>
    <x v="40"/>
    <s v="CUST10480"/>
    <s v="Customer 480"/>
    <n v="26"/>
    <s v="New"/>
    <s v="P3005"/>
    <s v="Bedsheet Set"/>
    <x v="2"/>
    <s v="RetailHub"/>
    <n v="2"/>
    <n v="1800"/>
    <n v="25"/>
    <n v="3600"/>
    <n v="900"/>
    <n v="2700"/>
    <n v="2037.45"/>
    <n v="662.55"/>
    <x v="1"/>
    <s v="Ahmedabad"/>
    <s v="Gujarat"/>
    <s v="India"/>
    <s v="Credit Card"/>
    <x v="0"/>
    <s v="Standard"/>
    <x v="0"/>
    <s v="No"/>
    <s v="No"/>
  </r>
  <r>
    <x v="489"/>
    <x v="40"/>
    <s v="CUST10067"/>
    <s v="Customer 67"/>
    <n v="24"/>
    <s v="Returning"/>
    <s v="P4003"/>
    <s v="Sunscreen"/>
    <x v="4"/>
    <s v="BeautyCare"/>
    <n v="1"/>
    <n v="700"/>
    <n v="15"/>
    <n v="700"/>
    <n v="105"/>
    <n v="595"/>
    <n v="351.37"/>
    <n v="243.63"/>
    <x v="1"/>
    <s v="Chandigarh"/>
    <s v="Chandigarh"/>
    <s v="India"/>
    <s v="UPI"/>
    <x v="2"/>
    <s v="Express"/>
    <x v="0"/>
    <s v="No"/>
    <s v="No"/>
  </r>
  <r>
    <x v="490"/>
    <x v="40"/>
    <s v="CUST11048"/>
    <s v="Customer 1048"/>
    <n v="41"/>
    <s v="New"/>
    <s v="P4006"/>
    <s v="Lipstick"/>
    <x v="4"/>
    <s v="BeautyCare"/>
    <n v="1"/>
    <n v="850"/>
    <n v="5"/>
    <n v="850"/>
    <n v="42.5"/>
    <n v="807.5"/>
    <n v="530.54"/>
    <n v="276.95999999999998"/>
    <x v="2"/>
    <s v="Patna"/>
    <s v="Bihar"/>
    <s v="India"/>
    <s v="Debit Card"/>
    <x v="2"/>
    <s v="Same Day"/>
    <x v="3"/>
    <s v="No"/>
    <s v="No"/>
  </r>
  <r>
    <x v="491"/>
    <x v="40"/>
    <s v="CUST10227"/>
    <s v="Customer 227"/>
    <n v="20"/>
    <s v="New"/>
    <s v="P3003"/>
    <s v="Mixer Grinder"/>
    <x v="2"/>
    <s v="Prime Distributors"/>
    <n v="2"/>
    <n v="4800"/>
    <n v="10"/>
    <n v="9600"/>
    <n v="960"/>
    <n v="8640"/>
    <n v="6874.73"/>
    <n v="1765.27"/>
    <x v="2"/>
    <s v="Patna"/>
    <s v="Bihar"/>
    <s v="India"/>
    <s v="Credit Card"/>
    <x v="2"/>
    <s v="Express"/>
    <x v="0"/>
    <s v="No"/>
    <s v="No"/>
  </r>
  <r>
    <x v="492"/>
    <x v="40"/>
    <s v="CUST12393"/>
    <s v="Customer 2393"/>
    <n v="37"/>
    <s v="Loyal"/>
    <s v="P4006"/>
    <s v="Lipstick"/>
    <x v="4"/>
    <s v="BeautyCare"/>
    <n v="3"/>
    <n v="850"/>
    <n v="25"/>
    <n v="2550"/>
    <n v="637.5"/>
    <n v="1912.5"/>
    <n v="1312.45"/>
    <n v="600.04999999999995"/>
    <x v="1"/>
    <s v="Patna"/>
    <s v="Bihar"/>
    <s v="India"/>
    <s v="Cash on Delivery"/>
    <x v="1"/>
    <s v="Standard"/>
    <x v="3"/>
    <s v="Yes"/>
    <s v="No"/>
  </r>
  <r>
    <x v="493"/>
    <x v="40"/>
    <s v="CUST10596"/>
    <s v="Customer 596"/>
    <n v="52"/>
    <s v="New"/>
    <s v="P1001"/>
    <s v="Laptop"/>
    <x v="0"/>
    <s v="TechSource India"/>
    <n v="3"/>
    <n v="55000"/>
    <n v="5"/>
    <n v="165000"/>
    <n v="8250"/>
    <n v="156750"/>
    <n v="108018.57"/>
    <n v="48731.43"/>
    <x v="1"/>
    <s v="Ahmedabad"/>
    <s v="Gujarat"/>
    <s v="India"/>
    <s v="Credit Card"/>
    <x v="2"/>
    <s v="Express"/>
    <x v="0"/>
    <s v="No"/>
    <s v="No"/>
  </r>
  <r>
    <x v="494"/>
    <x v="41"/>
    <s v="CUST11555"/>
    <s v="Customer 1555"/>
    <n v="47"/>
    <s v="Loyal"/>
    <s v="P3004"/>
    <s v="Cookware Set"/>
    <x v="2"/>
    <s v="HomeNeeds"/>
    <n v="1"/>
    <n v="3500"/>
    <n v="0"/>
    <n v="3500"/>
    <n v="0"/>
    <n v="3500"/>
    <n v="2118.2199999999998"/>
    <n v="1381.78"/>
    <x v="1"/>
    <s v="Indore"/>
    <s v="Madhya Pradesh"/>
    <s v="India"/>
    <s v="Debit Card"/>
    <x v="0"/>
    <s v="Standard"/>
    <x v="0"/>
    <s v="No"/>
    <s v="No"/>
  </r>
  <r>
    <x v="495"/>
    <x v="41"/>
    <s v="CUST11330"/>
    <s v="Customer 1330"/>
    <n v="31"/>
    <s v="New"/>
    <s v="P3002"/>
    <s v="Air Fryer"/>
    <x v="2"/>
    <s v="HomeNeeds"/>
    <n v="2"/>
    <n v="6500"/>
    <n v="15"/>
    <n v="13000"/>
    <n v="1950"/>
    <n v="11050"/>
    <n v="6716.35"/>
    <n v="4333.6499999999996"/>
    <x v="1"/>
    <s v="Patna"/>
    <s v="Bihar"/>
    <s v="India"/>
    <s v="UPI"/>
    <x v="2"/>
    <s v="Same Day"/>
    <x v="4"/>
    <s v="No"/>
    <s v="No"/>
  </r>
  <r>
    <x v="496"/>
    <x v="41"/>
    <s v="CUST10984"/>
    <s v="Customer 984"/>
    <n v="32"/>
    <s v="Returning"/>
    <s v="P1006"/>
    <s v="Keyboard"/>
    <x v="0"/>
    <s v="Metro Supplies"/>
    <n v="3"/>
    <n v="1800"/>
    <n v="0"/>
    <n v="5400"/>
    <n v="0"/>
    <n v="5400"/>
    <n v="3687.86"/>
    <n v="1712.14"/>
    <x v="2"/>
    <s v="Nagpur"/>
    <s v="Maharashtra"/>
    <s v="India"/>
    <s v="Wallet"/>
    <x v="2"/>
    <s v="Same Day"/>
    <x v="0"/>
    <s v="No"/>
    <s v="No"/>
  </r>
  <r>
    <x v="497"/>
    <x v="41"/>
    <s v="CUST11119"/>
    <s v="Customer 1119"/>
    <n v="34"/>
    <s v="Returning"/>
    <s v="P4001"/>
    <s v="Face Wash"/>
    <x v="4"/>
    <s v="BeautyCare"/>
    <n v="1"/>
    <n v="450"/>
    <n v="15"/>
    <n v="450"/>
    <n v="67.5"/>
    <n v="382.5"/>
    <n v="218.91"/>
    <n v="163.59"/>
    <x v="1"/>
    <s v="Chennai"/>
    <s v="Tamil Nadu"/>
    <s v="India"/>
    <s v="Credit Card"/>
    <x v="0"/>
    <s v="Standard"/>
    <x v="0"/>
    <s v="No"/>
    <s v="Yes"/>
  </r>
  <r>
    <x v="498"/>
    <x v="41"/>
    <s v="CUST10439"/>
    <s v="Customer 439"/>
    <n v="53"/>
    <s v="Loyal"/>
    <s v="P5005"/>
    <s v="Desk Organizer"/>
    <x v="1"/>
    <s v="Stationery Hub"/>
    <n v="3"/>
    <n v="600"/>
    <n v="5"/>
    <n v="1800"/>
    <n v="90"/>
    <n v="1710"/>
    <n v="1203.78"/>
    <n v="506.22"/>
    <x v="0"/>
    <s v="Patna"/>
    <s v="Bihar"/>
    <s v="India"/>
    <s v="Credit Card"/>
    <x v="1"/>
    <s v="Standard"/>
    <x v="0"/>
    <s v="No"/>
    <s v="No"/>
  </r>
  <r>
    <x v="499"/>
    <x v="41"/>
    <s v="CUST10368"/>
    <s v="Customer 368"/>
    <n v="24"/>
    <s v="New"/>
    <s v="P4003"/>
    <s v="Sunscreen"/>
    <x v="4"/>
    <s v="BeautyCare"/>
    <n v="2"/>
    <n v="700"/>
    <n v="0"/>
    <n v="1400"/>
    <n v="0"/>
    <n v="1400"/>
    <n v="867.93"/>
    <n v="532.07000000000005"/>
    <x v="1"/>
    <s v="Bhubaneswar"/>
    <s v="Odisha"/>
    <s v="India"/>
    <s v="Debit Card"/>
    <x v="2"/>
    <s v="Express"/>
    <x v="3"/>
    <s v="No"/>
    <s v="No"/>
  </r>
  <r>
    <x v="500"/>
    <x v="41"/>
    <s v="CUST11715"/>
    <s v="Customer 1715"/>
    <n v="32"/>
    <s v="Loyal"/>
    <s v="P3006"/>
    <s v="Water Bottle"/>
    <x v="2"/>
    <s v="Metro Supplies"/>
    <n v="2"/>
    <n v="700"/>
    <n v="0"/>
    <n v="1400"/>
    <n v="0"/>
    <n v="1400"/>
    <n v="907.02"/>
    <n v="492.98"/>
    <x v="1"/>
    <s v="Nagpur"/>
    <s v="Maharashtra"/>
    <s v="India"/>
    <s v="Wallet"/>
    <x v="0"/>
    <s v="Express"/>
    <x v="0"/>
    <s v="No"/>
    <s v="No"/>
  </r>
  <r>
    <x v="501"/>
    <x v="41"/>
    <s v="CUST12258"/>
    <s v="Customer 2258"/>
    <n v="32"/>
    <s v="Returning"/>
    <s v="P1001"/>
    <s v="Laptop"/>
    <x v="0"/>
    <s v="TechSource India"/>
    <n v="2"/>
    <n v="55000"/>
    <n v="25"/>
    <n v="110000"/>
    <n v="27500"/>
    <n v="82500"/>
    <n v="64511.28"/>
    <n v="17988.72"/>
    <x v="0"/>
    <s v="Bengaluru"/>
    <s v="Karnataka"/>
    <s v="India"/>
    <s v="Cash on Delivery"/>
    <x v="0"/>
    <s v="Express"/>
    <x v="0"/>
    <s v="No"/>
    <s v="No"/>
  </r>
  <r>
    <x v="502"/>
    <x v="41"/>
    <s v="CUST11142"/>
    <s v="Customer 1142"/>
    <n v="49"/>
    <s v="Loyal"/>
    <s v="P4004"/>
    <s v="Shampoo"/>
    <x v="4"/>
    <s v="BeautyCare"/>
    <n v="3"/>
    <n v="550"/>
    <n v="10"/>
    <n v="1650"/>
    <n v="165"/>
    <n v="1485"/>
    <n v="1189.06"/>
    <n v="295.94"/>
    <x v="1"/>
    <s v="Hyderabad"/>
    <s v="Telangana"/>
    <s v="India"/>
    <s v="Cash on Delivery"/>
    <x v="0"/>
    <s v="Standard"/>
    <x v="0"/>
    <s v="No"/>
    <s v="No"/>
  </r>
  <r>
    <x v="503"/>
    <x v="41"/>
    <s v="CUST12271"/>
    <s v="Customer 2271"/>
    <n v="42"/>
    <s v="Returning"/>
    <s v="P1002"/>
    <s v="Smartphone"/>
    <x v="0"/>
    <s v="Global Traders"/>
    <n v="2"/>
    <n v="28000"/>
    <n v="5"/>
    <n v="56000"/>
    <n v="2800"/>
    <n v="53200"/>
    <n v="41054.79"/>
    <n v="12145.21"/>
    <x v="1"/>
    <s v="Pune"/>
    <s v="Maharashtra"/>
    <s v="India"/>
    <s v="Wallet"/>
    <x v="0"/>
    <s v="Express"/>
    <x v="0"/>
    <s v="No"/>
    <s v="No"/>
  </r>
  <r>
    <x v="504"/>
    <x v="41"/>
    <s v="CUST11496"/>
    <s v="Customer 1496"/>
    <n v="42"/>
    <s v="Loyal"/>
    <s v="P4006"/>
    <s v="Lipstick"/>
    <x v="4"/>
    <s v="BeautyCare"/>
    <n v="1"/>
    <n v="850"/>
    <n v="5"/>
    <n v="850"/>
    <n v="42.5"/>
    <n v="807.5"/>
    <n v="620.91999999999996"/>
    <n v="186.58"/>
    <x v="1"/>
    <s v="Guwahati"/>
    <s v="Assam"/>
    <s v="India"/>
    <s v="Wallet"/>
    <x v="2"/>
    <s v="Express"/>
    <x v="0"/>
    <s v="No"/>
    <s v="No"/>
  </r>
  <r>
    <x v="505"/>
    <x v="42"/>
    <s v="CUST11296"/>
    <s v="Customer 1296"/>
    <n v="58"/>
    <s v="Returning"/>
    <s v="P2002"/>
    <s v="Jeans"/>
    <x v="3"/>
    <s v="FashionMart"/>
    <n v="2"/>
    <n v="2200"/>
    <n v="15"/>
    <n v="4400"/>
    <n v="660"/>
    <n v="3740"/>
    <n v="2960.25"/>
    <n v="779.75"/>
    <x v="1"/>
    <s v="Chennai"/>
    <s v="Tamil Nadu"/>
    <s v="India"/>
    <s v="Debit Card"/>
    <x v="2"/>
    <s v="Standard"/>
    <x v="0"/>
    <s v="Yes"/>
    <s v="No"/>
  </r>
  <r>
    <x v="506"/>
    <x v="42"/>
    <s v="CUST10443"/>
    <s v="Customer 443"/>
    <n v="23"/>
    <s v="Loyal"/>
    <s v="P1001"/>
    <s v="Laptop"/>
    <x v="0"/>
    <s v="TechSource India"/>
    <n v="1"/>
    <n v="55000"/>
    <n v="10"/>
    <n v="55000"/>
    <n v="5500"/>
    <n v="49500"/>
    <n v="33999.410000000003"/>
    <n v="15500.59"/>
    <x v="1"/>
    <s v="Chandigarh"/>
    <s v="Chandigarh"/>
    <s v="India"/>
    <s v="Credit Card"/>
    <x v="0"/>
    <s v="Standard"/>
    <x v="3"/>
    <s v="No"/>
    <s v="No"/>
  </r>
  <r>
    <x v="507"/>
    <x v="42"/>
    <s v="CUST12111"/>
    <s v="Customer 2111"/>
    <n v="23"/>
    <s v="New"/>
    <s v="P1009"/>
    <s v="Power Bank"/>
    <x v="0"/>
    <s v="Prime Distributors"/>
    <n v="2"/>
    <n v="1600"/>
    <n v="15"/>
    <n v="3200"/>
    <n v="480"/>
    <n v="2720"/>
    <n v="2074.6799999999998"/>
    <n v="645.32000000000005"/>
    <x v="2"/>
    <s v="Kolkata"/>
    <s v="West Bengal"/>
    <s v="India"/>
    <s v="Debit Card"/>
    <x v="1"/>
    <s v="Standard"/>
    <x v="0"/>
    <s v="No"/>
    <s v="No"/>
  </r>
  <r>
    <x v="508"/>
    <x v="42"/>
    <s v="CUST11678"/>
    <s v="Customer 1678"/>
    <n v="55"/>
    <s v="Returning"/>
    <s v="P5001"/>
    <s v="Notebook Set"/>
    <x v="1"/>
    <s v="Stationery Hub"/>
    <n v="1"/>
    <n v="500"/>
    <n v="20"/>
    <n v="500"/>
    <n v="100"/>
    <n v="400"/>
    <n v="237.53"/>
    <n v="162.47"/>
    <x v="1"/>
    <s v="Delhi"/>
    <s v="Delhi"/>
    <s v="India"/>
    <s v="Wallet"/>
    <x v="0"/>
    <s v="Standard"/>
    <x v="0"/>
    <s v="No"/>
    <s v="No"/>
  </r>
  <r>
    <x v="509"/>
    <x v="42"/>
    <s v="CUST11094"/>
    <s v="Customer 1094"/>
    <n v="25"/>
    <s v="Returning"/>
    <s v="P4003"/>
    <s v="Sunscreen"/>
    <x v="4"/>
    <s v="BeautyCare"/>
    <n v="1"/>
    <n v="700"/>
    <n v="5"/>
    <n v="700"/>
    <n v="35"/>
    <n v="665"/>
    <n v="467.4"/>
    <n v="197.6"/>
    <x v="1"/>
    <s v="Kolkata"/>
    <s v="West Bengal"/>
    <s v="India"/>
    <s v="Debit Card"/>
    <x v="2"/>
    <s v="Standard"/>
    <x v="0"/>
    <s v="No"/>
    <s v="No"/>
  </r>
  <r>
    <x v="510"/>
    <x v="42"/>
    <s v="CUST11734"/>
    <s v="Customer 1734"/>
    <n v="52"/>
    <s v="Returning"/>
    <s v="P1010"/>
    <s v="Bluetooth Speaker"/>
    <x v="0"/>
    <s v="Prime Distributors"/>
    <n v="1"/>
    <n v="3200"/>
    <n v="20"/>
    <n v="3200"/>
    <n v="640"/>
    <n v="2560"/>
    <n v="1560.42"/>
    <n v="999.58"/>
    <x v="1"/>
    <s v="Hyderabad"/>
    <s v="Telangana"/>
    <s v="India"/>
    <s v="Credit Card"/>
    <x v="2"/>
    <s v="Express"/>
    <x v="0"/>
    <s v="Yes"/>
    <s v="No"/>
  </r>
  <r>
    <x v="511"/>
    <x v="42"/>
    <s v="CUST12246"/>
    <s v="Customer 2246"/>
    <n v="24"/>
    <s v="Returning"/>
    <s v="P4003"/>
    <s v="Sunscreen"/>
    <x v="4"/>
    <s v="BeautyCare"/>
    <n v="2"/>
    <n v="700"/>
    <n v="20"/>
    <n v="1400"/>
    <n v="280"/>
    <n v="1120"/>
    <n v="721.79"/>
    <n v="398.21"/>
    <x v="2"/>
    <s v="Bhopal"/>
    <s v="Madhya Pradesh"/>
    <s v="India"/>
    <s v="Credit Card"/>
    <x v="2"/>
    <s v="Express"/>
    <x v="0"/>
    <s v="No"/>
    <s v="Yes"/>
  </r>
  <r>
    <x v="512"/>
    <x v="42"/>
    <s v="CUST10629"/>
    <s v="Customer 629"/>
    <n v="39"/>
    <s v="New"/>
    <s v="P4001"/>
    <s v="Face Wash"/>
    <x v="4"/>
    <s v="BeautyCare"/>
    <n v="1"/>
    <n v="450"/>
    <n v="10"/>
    <n v="450"/>
    <n v="45"/>
    <n v="405"/>
    <n v="302.58999999999997"/>
    <n v="102.41"/>
    <x v="1"/>
    <s v="Coimbatore"/>
    <s v="Tamil Nadu"/>
    <s v="India"/>
    <s v="UPI"/>
    <x v="0"/>
    <s v="Standard"/>
    <x v="0"/>
    <s v="No"/>
    <s v="No"/>
  </r>
  <r>
    <x v="513"/>
    <x v="43"/>
    <s v="CUST11530"/>
    <s v="Customer 1530"/>
    <n v="50"/>
    <s v="New"/>
    <s v="P1001"/>
    <s v="Laptop"/>
    <x v="0"/>
    <s v="TechSource India"/>
    <n v="4"/>
    <n v="55000"/>
    <n v="5"/>
    <n v="220000"/>
    <n v="11000"/>
    <n v="209000"/>
    <n v="132718.98000000001"/>
    <n v="76281.02"/>
    <x v="0"/>
    <s v="Nagpur"/>
    <s v="Maharashtra"/>
    <s v="India"/>
    <s v="Cash on Delivery"/>
    <x v="0"/>
    <s v="Express"/>
    <x v="2"/>
    <s v="No"/>
    <s v="No"/>
  </r>
  <r>
    <x v="514"/>
    <x v="43"/>
    <s v="CUST11118"/>
    <s v="Customer 1118"/>
    <n v="32"/>
    <s v="New"/>
    <s v="P3002"/>
    <s v="Air Fryer"/>
    <x v="2"/>
    <s v="HomeNeeds"/>
    <n v="2"/>
    <n v="6500"/>
    <n v="5"/>
    <n v="13000"/>
    <n v="650"/>
    <n v="12350"/>
    <n v="9065.98"/>
    <n v="3284.02"/>
    <x v="1"/>
    <s v="Surat"/>
    <s v="Gujarat"/>
    <s v="India"/>
    <s v="Credit Card"/>
    <x v="1"/>
    <s v="Standard"/>
    <x v="0"/>
    <s v="No"/>
    <s v="No"/>
  </r>
  <r>
    <x v="515"/>
    <x v="43"/>
    <s v="CUST10135"/>
    <s v="Customer 135"/>
    <n v="20"/>
    <s v="Returning"/>
    <s v="P4005"/>
    <s v="Perfume"/>
    <x v="4"/>
    <s v="BeautyCare"/>
    <n v="2"/>
    <n v="1800"/>
    <n v="20"/>
    <n v="3600"/>
    <n v="720"/>
    <n v="2880"/>
    <n v="1960.75"/>
    <n v="919.25"/>
    <x v="1"/>
    <s v="Visakhapatnam"/>
    <s v="Andhra Pradesh"/>
    <s v="India"/>
    <s v="Credit Card"/>
    <x v="0"/>
    <s v="Express"/>
    <x v="0"/>
    <s v="No"/>
    <s v="No"/>
  </r>
  <r>
    <x v="516"/>
    <x v="43"/>
    <s v="CUST12313"/>
    <s v="Customer 2313"/>
    <n v="34"/>
    <s v="New"/>
    <s v="P1007"/>
    <s v="Mouse"/>
    <x v="0"/>
    <s v="RetailHub"/>
    <n v="1"/>
    <n v="900"/>
    <n v="25"/>
    <n v="900"/>
    <n v="225"/>
    <n v="675"/>
    <n v="386.75"/>
    <n v="288.25"/>
    <x v="0"/>
    <s v="Coimbatore"/>
    <s v="Tamil Nadu"/>
    <s v="India"/>
    <s v="Cash on Delivery"/>
    <x v="1"/>
    <s v="Standard"/>
    <x v="0"/>
    <s v="No"/>
    <s v="No"/>
  </r>
  <r>
    <x v="517"/>
    <x v="43"/>
    <s v="CUST10907"/>
    <s v="Customer 907"/>
    <n v="19"/>
    <s v="Loyal"/>
    <s v="P3004"/>
    <s v="Cookware Set"/>
    <x v="2"/>
    <s v="HomeNeeds"/>
    <n v="5"/>
    <n v="3500"/>
    <n v="0"/>
    <n v="17500"/>
    <n v="0"/>
    <n v="17500"/>
    <n v="10122.16"/>
    <n v="7377.84"/>
    <x v="0"/>
    <s v="Pune"/>
    <s v="Maharashtra"/>
    <s v="India"/>
    <s v="Credit Card"/>
    <x v="2"/>
    <s v="Standard"/>
    <x v="0"/>
    <s v="No"/>
    <s v="Yes"/>
  </r>
  <r>
    <x v="518"/>
    <x v="43"/>
    <s v="CUST11026"/>
    <s v="Customer 1026"/>
    <n v="24"/>
    <s v="New"/>
    <s v="P3003"/>
    <s v="Mixer Grinder"/>
    <x v="2"/>
    <s v="Prime Distributors"/>
    <n v="4"/>
    <n v="4800"/>
    <n v="0"/>
    <n v="19200"/>
    <n v="0"/>
    <n v="19200"/>
    <n v="11153.31"/>
    <n v="8046.69"/>
    <x v="1"/>
    <s v="Patna"/>
    <s v="Bihar"/>
    <s v="India"/>
    <s v="Net Banking"/>
    <x v="1"/>
    <s v="Standard"/>
    <x v="0"/>
    <s v="No"/>
    <s v="No"/>
  </r>
  <r>
    <x v="519"/>
    <x v="43"/>
    <s v="CUST11722"/>
    <s v="Customer 1722"/>
    <n v="53"/>
    <s v="Loyal"/>
    <s v="P1001"/>
    <s v="Laptop"/>
    <x v="0"/>
    <s v="TechSource India"/>
    <n v="2"/>
    <n v="55000"/>
    <n v="20"/>
    <n v="110000"/>
    <n v="22000"/>
    <n v="88000"/>
    <n v="58780.46"/>
    <n v="29219.54"/>
    <x v="1"/>
    <s v="Patna"/>
    <s v="Bihar"/>
    <s v="India"/>
    <s v="Debit Card"/>
    <x v="1"/>
    <s v="Standard"/>
    <x v="3"/>
    <s v="No"/>
    <s v="No"/>
  </r>
  <r>
    <x v="520"/>
    <x v="43"/>
    <s v="CUST12018"/>
    <s v="Customer 2018"/>
    <n v="38"/>
    <s v="New"/>
    <s v="P5004"/>
    <s v="Pen Set"/>
    <x v="1"/>
    <s v="Stationery Hub"/>
    <n v="2"/>
    <n v="250"/>
    <n v="0"/>
    <n v="500"/>
    <n v="0"/>
    <n v="500"/>
    <n v="379.65"/>
    <n v="120.35"/>
    <x v="1"/>
    <s v="Visakhapatnam"/>
    <s v="Andhra Pradesh"/>
    <s v="India"/>
    <s v="UPI"/>
    <x v="0"/>
    <s v="Express"/>
    <x v="0"/>
    <s v="No"/>
    <s v="No"/>
  </r>
  <r>
    <x v="521"/>
    <x v="43"/>
    <s v="CUST11100"/>
    <s v="Customer 1100"/>
    <n v="48"/>
    <s v="New"/>
    <s v="P2008"/>
    <s v="Formal Shirt"/>
    <x v="3"/>
    <s v="Global Traders"/>
    <n v="1"/>
    <n v="1700"/>
    <n v="20"/>
    <n v="1700"/>
    <n v="340"/>
    <n v="1360"/>
    <n v="943.72"/>
    <n v="416.28"/>
    <x v="2"/>
    <s v="Bhopal"/>
    <s v="Madhya Pradesh"/>
    <s v="India"/>
    <s v="Cash on Delivery"/>
    <x v="2"/>
    <s v="Standard"/>
    <x v="3"/>
    <s v="No"/>
    <s v="No"/>
  </r>
  <r>
    <x v="522"/>
    <x v="43"/>
    <s v="CUST10129"/>
    <s v="Customer 129"/>
    <n v="40"/>
    <s v="Returning"/>
    <s v="P1009"/>
    <s v="Power Bank"/>
    <x v="0"/>
    <s v="Prime Distributors"/>
    <n v="1"/>
    <n v="1600"/>
    <n v="15"/>
    <n v="1600"/>
    <n v="240"/>
    <n v="1360"/>
    <n v="907.65"/>
    <n v="452.35"/>
    <x v="1"/>
    <s v="Bhopal"/>
    <s v="Madhya Pradesh"/>
    <s v="India"/>
    <s v="Debit Card"/>
    <x v="2"/>
    <s v="Express"/>
    <x v="0"/>
    <s v="No"/>
    <s v="No"/>
  </r>
  <r>
    <x v="523"/>
    <x v="44"/>
    <s v="CUST12038"/>
    <s v="Customer 2038"/>
    <n v="44"/>
    <s v="New"/>
    <s v="P5005"/>
    <s v="Desk Organizer"/>
    <x v="1"/>
    <s v="Stationery Hub"/>
    <n v="4"/>
    <n v="600"/>
    <n v="15"/>
    <n v="2400"/>
    <n v="360"/>
    <n v="2040"/>
    <n v="1316.05"/>
    <n v="723.95"/>
    <x v="1"/>
    <s v="Ahmedabad"/>
    <s v="Gujarat"/>
    <s v="India"/>
    <s v="Debit Card"/>
    <x v="1"/>
    <s v="Standard"/>
    <x v="3"/>
    <s v="No"/>
    <s v="No"/>
  </r>
  <r>
    <x v="524"/>
    <x v="44"/>
    <s v="CUST12120"/>
    <s v="Customer 2120"/>
    <n v="34"/>
    <s v="New"/>
    <s v="P1007"/>
    <s v="Mouse"/>
    <x v="0"/>
    <s v="RetailHub"/>
    <n v="1"/>
    <n v="900"/>
    <n v="25"/>
    <n v="900"/>
    <n v="225"/>
    <n v="675"/>
    <n v="496.73"/>
    <n v="178.27"/>
    <x v="1"/>
    <s v="Hyderabad"/>
    <s v="Telangana"/>
    <s v="India"/>
    <s v="UPI"/>
    <x v="0"/>
    <s v="Standard"/>
    <x v="0"/>
    <s v="No"/>
    <s v="No"/>
  </r>
  <r>
    <x v="525"/>
    <x v="44"/>
    <s v="CUST11271"/>
    <s v="Customer 1271"/>
    <n v="38"/>
    <s v="Loyal"/>
    <s v="P3006"/>
    <s v="Water Bottle"/>
    <x v="2"/>
    <s v="Metro Supplies"/>
    <n v="3"/>
    <n v="700"/>
    <n v="10"/>
    <n v="2100"/>
    <n v="210"/>
    <n v="1890"/>
    <n v="1130.6600000000001"/>
    <n v="759.34"/>
    <x v="0"/>
    <s v="Bhubaneswar"/>
    <s v="Odisha"/>
    <s v="India"/>
    <s v="Credit Card"/>
    <x v="0"/>
    <s v="Standard"/>
    <x v="1"/>
    <s v="No"/>
    <s v="No"/>
  </r>
  <r>
    <x v="526"/>
    <x v="44"/>
    <s v="CUST12500"/>
    <s v="Customer 2500"/>
    <n v="46"/>
    <s v="Loyal"/>
    <s v="P3001"/>
    <s v="Coffee Maker"/>
    <x v="2"/>
    <s v="HomeNeeds"/>
    <n v="3"/>
    <n v="4200"/>
    <n v="10"/>
    <n v="12600"/>
    <n v="1260"/>
    <n v="11340"/>
    <n v="6722.01"/>
    <n v="4617.99"/>
    <x v="1"/>
    <s v="Pune"/>
    <s v="Maharashtra"/>
    <s v="India"/>
    <s v="Cash on Delivery"/>
    <x v="1"/>
    <s v="Standard"/>
    <x v="0"/>
    <s v="No"/>
    <s v="No"/>
  </r>
  <r>
    <x v="527"/>
    <x v="44"/>
    <s v="CUST11903"/>
    <s v="Customer 1903"/>
    <n v="45"/>
    <s v="Returning"/>
    <s v="P3006"/>
    <s v="Water Bottle"/>
    <x v="2"/>
    <s v="Metro Supplies"/>
    <n v="2"/>
    <n v="700"/>
    <n v="10"/>
    <n v="1400"/>
    <n v="140"/>
    <n v="1260"/>
    <n v="744.83"/>
    <n v="515.16999999999996"/>
    <x v="0"/>
    <s v="Pune"/>
    <s v="Maharashtra"/>
    <s v="India"/>
    <s v="Debit Card"/>
    <x v="0"/>
    <s v="Express"/>
    <x v="0"/>
    <s v="No"/>
    <s v="No"/>
  </r>
  <r>
    <x v="528"/>
    <x v="44"/>
    <s v="CUST10562"/>
    <s v="Customer 562"/>
    <n v="50"/>
    <s v="Returning"/>
    <s v="P2002"/>
    <s v="Jeans"/>
    <x v="3"/>
    <s v="FashionMart"/>
    <n v="4"/>
    <n v="2200"/>
    <n v="5"/>
    <n v="8800"/>
    <n v="440"/>
    <n v="8360"/>
    <n v="4889.6000000000004"/>
    <n v="3470.4"/>
    <x v="1"/>
    <s v="Jaipur"/>
    <s v="Rajasthan"/>
    <s v="India"/>
    <s v="Credit Card"/>
    <x v="2"/>
    <s v="Express"/>
    <x v="0"/>
    <s v="No"/>
    <s v="No"/>
  </r>
  <r>
    <x v="529"/>
    <x v="44"/>
    <s v="CUST12011"/>
    <s v="Customer 2011"/>
    <n v="46"/>
    <s v="Returning"/>
    <s v="P3001"/>
    <s v="Coffee Maker"/>
    <x v="2"/>
    <s v="HomeNeeds"/>
    <n v="1"/>
    <n v="4200"/>
    <n v="20"/>
    <n v="4200"/>
    <n v="840"/>
    <n v="3360"/>
    <n v="2748.58"/>
    <n v="611.41999999999996"/>
    <x v="1"/>
    <s v="Indore"/>
    <s v="Madhya Pradesh"/>
    <s v="India"/>
    <s v="Net Banking"/>
    <x v="2"/>
    <s v="Express"/>
    <x v="0"/>
    <s v="No"/>
    <s v="No"/>
  </r>
  <r>
    <x v="530"/>
    <x v="44"/>
    <s v="CUST10110"/>
    <s v="Customer 110"/>
    <n v="36"/>
    <s v="Returning"/>
    <s v="P2004"/>
    <s v="Jacket"/>
    <x v="3"/>
    <s v="Global Traders"/>
    <n v="1"/>
    <n v="3500"/>
    <n v="15"/>
    <n v="3500"/>
    <n v="525"/>
    <n v="2975"/>
    <n v="1948.78"/>
    <n v="1026.22"/>
    <x v="1"/>
    <s v="Chennai"/>
    <s v="Tamil Nadu"/>
    <s v="India"/>
    <s v="Cash on Delivery"/>
    <x v="0"/>
    <s v="Express"/>
    <x v="0"/>
    <s v="No"/>
    <s v="No"/>
  </r>
  <r>
    <x v="531"/>
    <x v="44"/>
    <s v="CUST12240"/>
    <s v="Customer 2240"/>
    <n v="43"/>
    <s v="Loyal"/>
    <s v="P3007"/>
    <s v="Vacuum Cleaner"/>
    <x v="2"/>
    <s v="Global Traders"/>
    <n v="2"/>
    <n v="8500"/>
    <n v="15"/>
    <n v="17000"/>
    <n v="2550"/>
    <n v="14450"/>
    <n v="11571.11"/>
    <n v="2878.89"/>
    <x v="1"/>
    <s v="Delhi"/>
    <s v="Delhi"/>
    <s v="India"/>
    <s v="Wallet"/>
    <x v="2"/>
    <s v="Express"/>
    <x v="0"/>
    <s v="No"/>
    <s v="No"/>
  </r>
  <r>
    <x v="532"/>
    <x v="44"/>
    <s v="CUST10586"/>
    <s v="Customer 586"/>
    <n v="55"/>
    <s v="Loyal"/>
    <s v="P2003"/>
    <s v="T-Shirt"/>
    <x v="3"/>
    <s v="RetailHub"/>
    <n v="1"/>
    <n v="900"/>
    <n v="20"/>
    <n v="900"/>
    <n v="180"/>
    <n v="720"/>
    <n v="524.96"/>
    <n v="195.04"/>
    <x v="1"/>
    <s v="Indore"/>
    <s v="Madhya Pradesh"/>
    <s v="India"/>
    <s v="Wallet"/>
    <x v="0"/>
    <s v="Standard"/>
    <x v="3"/>
    <s v="No"/>
    <s v="No"/>
  </r>
  <r>
    <x v="533"/>
    <x v="44"/>
    <s v="CUST11231"/>
    <s v="Customer 1231"/>
    <n v="45"/>
    <s v="Returning"/>
    <s v="P2004"/>
    <s v="Jacket"/>
    <x v="3"/>
    <s v="Global Traders"/>
    <n v="1"/>
    <n v="3500"/>
    <n v="15"/>
    <n v="3500"/>
    <n v="525"/>
    <n v="2975"/>
    <n v="2231.23"/>
    <n v="743.77"/>
    <x v="1"/>
    <s v="Coimbatore"/>
    <s v="Tamil Nadu"/>
    <s v="India"/>
    <s v="Credit Card"/>
    <x v="0"/>
    <s v="Standard"/>
    <x v="0"/>
    <s v="No"/>
    <s v="No"/>
  </r>
  <r>
    <x v="534"/>
    <x v="44"/>
    <s v="CUST11486"/>
    <s v="Customer 1486"/>
    <n v="25"/>
    <s v="New"/>
    <s v="P5004"/>
    <s v="Pen Set"/>
    <x v="1"/>
    <s v="Stationery Hub"/>
    <n v="3"/>
    <n v="250"/>
    <n v="15"/>
    <n v="750"/>
    <n v="112.5"/>
    <n v="637.5"/>
    <n v="513.54999999999995"/>
    <n v="123.95"/>
    <x v="1"/>
    <s v="Pune"/>
    <s v="Maharashtra"/>
    <s v="India"/>
    <s v="Debit Card"/>
    <x v="0"/>
    <s v="Standard"/>
    <x v="0"/>
    <s v="No"/>
    <s v="No"/>
  </r>
  <r>
    <x v="535"/>
    <x v="45"/>
    <s v="CUST12220"/>
    <s v="Customer 2220"/>
    <n v="33"/>
    <s v="New"/>
    <s v="P3004"/>
    <s v="Cookware Set"/>
    <x v="2"/>
    <s v="HomeNeeds"/>
    <n v="1"/>
    <n v="3500"/>
    <n v="10"/>
    <n v="3500"/>
    <n v="350"/>
    <n v="3150"/>
    <n v="2445.63"/>
    <n v="704.37"/>
    <x v="1"/>
    <s v="Delhi"/>
    <s v="Delhi"/>
    <s v="India"/>
    <s v="Debit Card"/>
    <x v="1"/>
    <s v="Standard"/>
    <x v="1"/>
    <s v="No"/>
    <s v="No"/>
  </r>
  <r>
    <x v="536"/>
    <x v="45"/>
    <s v="CUST11630"/>
    <s v="Customer 1630"/>
    <n v="48"/>
    <s v="New"/>
    <s v="P5005"/>
    <s v="Desk Organizer"/>
    <x v="1"/>
    <s v="Stationery Hub"/>
    <n v="2"/>
    <n v="600"/>
    <n v="5"/>
    <n v="1200"/>
    <n v="60"/>
    <n v="1140"/>
    <n v="746.98"/>
    <n v="393.02"/>
    <x v="1"/>
    <s v="Bengaluru"/>
    <s v="Karnataka"/>
    <s v="India"/>
    <s v="Cash on Delivery"/>
    <x v="2"/>
    <s v="Standard"/>
    <x v="1"/>
    <s v="No"/>
    <s v="No"/>
  </r>
  <r>
    <x v="537"/>
    <x v="45"/>
    <s v="CUST10462"/>
    <s v="Customer 462"/>
    <n v="20"/>
    <s v="Returning"/>
    <s v="P3003"/>
    <s v="Mixer Grinder"/>
    <x v="2"/>
    <s v="Prime Distributors"/>
    <n v="1"/>
    <n v="4800"/>
    <n v="20"/>
    <n v="4800"/>
    <n v="960"/>
    <n v="3840"/>
    <n v="3103.29"/>
    <n v="736.71"/>
    <x v="1"/>
    <s v="Patna"/>
    <s v="Bihar"/>
    <s v="India"/>
    <s v="Wallet"/>
    <x v="1"/>
    <s v="Standard"/>
    <x v="0"/>
    <s v="No"/>
    <s v="Yes"/>
  </r>
  <r>
    <x v="538"/>
    <x v="45"/>
    <s v="CUST10836"/>
    <s v="Customer 836"/>
    <n v="35"/>
    <s v="Loyal"/>
    <s v="P1003"/>
    <s v="Headphones"/>
    <x v="0"/>
    <s v="Metro Supplies"/>
    <n v="2"/>
    <n v="2500"/>
    <n v="0"/>
    <n v="5000"/>
    <n v="0"/>
    <n v="5000"/>
    <n v="3645.55"/>
    <n v="1354.45"/>
    <x v="1"/>
    <s v="Lucknow"/>
    <s v="Uttar Pradesh"/>
    <s v="India"/>
    <s v="Cash on Delivery"/>
    <x v="0"/>
    <s v="Standard"/>
    <x v="1"/>
    <s v="No"/>
    <s v="No"/>
  </r>
  <r>
    <x v="539"/>
    <x v="45"/>
    <s v="CUST11709"/>
    <s v="Customer 1709"/>
    <n v="19"/>
    <s v="New"/>
    <s v="P4004"/>
    <s v="Shampoo"/>
    <x v="4"/>
    <s v="BeautyCare"/>
    <n v="2"/>
    <n v="550"/>
    <n v="5"/>
    <n v="1100"/>
    <n v="55"/>
    <n v="1045"/>
    <n v="777.61"/>
    <n v="267.39"/>
    <x v="1"/>
    <s v="Ahmedabad"/>
    <s v="Gujarat"/>
    <s v="India"/>
    <s v="Cash on Delivery"/>
    <x v="2"/>
    <s v="Express"/>
    <x v="0"/>
    <s v="No"/>
    <s v="No"/>
  </r>
  <r>
    <x v="540"/>
    <x v="45"/>
    <s v="CUST11666"/>
    <s v="Customer 1666"/>
    <n v="51"/>
    <s v="Loyal"/>
    <s v="P5004"/>
    <s v="Pen Set"/>
    <x v="1"/>
    <s v="Stationery Hub"/>
    <n v="4"/>
    <n v="250"/>
    <n v="15"/>
    <n v="1000"/>
    <n v="150"/>
    <n v="850"/>
    <n v="672.72"/>
    <n v="177.28"/>
    <x v="1"/>
    <s v="Delhi"/>
    <s v="Delhi"/>
    <s v="India"/>
    <s v="Credit Card"/>
    <x v="1"/>
    <s v="Standard"/>
    <x v="0"/>
    <s v="No"/>
    <s v="No"/>
  </r>
  <r>
    <x v="541"/>
    <x v="46"/>
    <s v="CUST12195"/>
    <s v="Customer 2195"/>
    <n v="32"/>
    <s v="New"/>
    <s v="P4001"/>
    <s v="Face Wash"/>
    <x v="4"/>
    <s v="BeautyCare"/>
    <n v="4"/>
    <n v="450"/>
    <n v="0"/>
    <n v="1800"/>
    <n v="0"/>
    <n v="1800"/>
    <n v="1068.72"/>
    <n v="731.28"/>
    <x v="1"/>
    <s v="Chennai"/>
    <s v="Tamil Nadu"/>
    <s v="India"/>
    <s v="Debit Card"/>
    <x v="2"/>
    <s v="Standard"/>
    <x v="0"/>
    <s v="No"/>
    <s v="No"/>
  </r>
  <r>
    <x v="542"/>
    <x v="46"/>
    <s v="CUST10002"/>
    <s v="Customer 2"/>
    <n v="19"/>
    <s v="Returning"/>
    <s v="P2007"/>
    <s v="Saree"/>
    <x v="3"/>
    <s v="FashionMart"/>
    <n v="5"/>
    <n v="2600"/>
    <n v="5"/>
    <n v="13000"/>
    <n v="650"/>
    <n v="12350"/>
    <n v="8360.65"/>
    <n v="3989.35"/>
    <x v="1"/>
    <s v="Bhubaneswar"/>
    <s v="Odisha"/>
    <s v="India"/>
    <s v="Debit Card"/>
    <x v="1"/>
    <s v="Standard"/>
    <x v="0"/>
    <s v="No"/>
    <s v="No"/>
  </r>
  <r>
    <x v="543"/>
    <x v="46"/>
    <s v="CUST10971"/>
    <s v="Customer 971"/>
    <n v="47"/>
    <s v="Loyal"/>
    <s v="P2008"/>
    <s v="Formal Shirt"/>
    <x v="3"/>
    <s v="Global Traders"/>
    <n v="4"/>
    <n v="1700"/>
    <n v="15"/>
    <n v="6800"/>
    <n v="1020"/>
    <n v="5780"/>
    <n v="3523.33"/>
    <n v="2256.67"/>
    <x v="1"/>
    <s v="Mumbai"/>
    <s v="Maharashtra"/>
    <s v="India"/>
    <s v="Wallet"/>
    <x v="2"/>
    <s v="Standard"/>
    <x v="0"/>
    <s v="No"/>
    <s v="No"/>
  </r>
  <r>
    <x v="544"/>
    <x v="46"/>
    <s v="CUST10358"/>
    <s v="Customer 358"/>
    <n v="20"/>
    <s v="Returning"/>
    <s v="P2006"/>
    <s v="Womens Kurti"/>
    <x v="3"/>
    <s v="FashionMart"/>
    <n v="4"/>
    <n v="1400"/>
    <n v="15"/>
    <n v="5600"/>
    <n v="840"/>
    <n v="4760"/>
    <n v="3486.33"/>
    <n v="1273.67"/>
    <x v="0"/>
    <s v="Chennai"/>
    <s v="Tamil Nadu"/>
    <s v="India"/>
    <s v="Debit Card"/>
    <x v="2"/>
    <s v="Express"/>
    <x v="0"/>
    <s v="No"/>
    <s v="No"/>
  </r>
  <r>
    <x v="545"/>
    <x v="46"/>
    <s v="CUST10714"/>
    <s v="Customer 714"/>
    <n v="29"/>
    <s v="Returning"/>
    <s v="P1007"/>
    <s v="Mouse"/>
    <x v="0"/>
    <s v="RetailHub"/>
    <n v="2"/>
    <n v="900"/>
    <n v="30"/>
    <n v="1800"/>
    <n v="540"/>
    <n v="1260"/>
    <n v="961.5"/>
    <n v="298.5"/>
    <x v="2"/>
    <s v="Chandigarh"/>
    <s v="Chandigarh"/>
    <s v="India"/>
    <s v="Debit Card"/>
    <x v="2"/>
    <s v="Standard"/>
    <x v="0"/>
    <s v="No"/>
    <s v="No"/>
  </r>
  <r>
    <x v="546"/>
    <x v="46"/>
    <s v="CUST12266"/>
    <s v="Customer 2266"/>
    <n v="51"/>
    <s v="Returning"/>
    <s v="P3003"/>
    <s v="Mixer Grinder"/>
    <x v="2"/>
    <s v="Prime Distributors"/>
    <n v="3"/>
    <n v="4800"/>
    <n v="10"/>
    <n v="14400"/>
    <n v="1440"/>
    <n v="12960"/>
    <n v="7750.31"/>
    <n v="5209.6899999999996"/>
    <x v="1"/>
    <s v="Indore"/>
    <s v="Madhya Pradesh"/>
    <s v="India"/>
    <s v="Cash on Delivery"/>
    <x v="2"/>
    <s v="Standard"/>
    <x v="0"/>
    <s v="No"/>
    <s v="No"/>
  </r>
  <r>
    <x v="547"/>
    <x v="46"/>
    <s v="CUST10498"/>
    <s v="Customer 498"/>
    <n v="28"/>
    <s v="New"/>
    <s v="P5001"/>
    <s v="Notebook Set"/>
    <x v="1"/>
    <s v="Stationery Hub"/>
    <n v="1"/>
    <n v="500"/>
    <n v="0"/>
    <n v="500"/>
    <n v="0"/>
    <n v="500"/>
    <n v="316.43"/>
    <n v="183.57"/>
    <x v="2"/>
    <s v="Bengaluru"/>
    <s v="Karnataka"/>
    <s v="India"/>
    <s v="UPI"/>
    <x v="2"/>
    <s v="Express"/>
    <x v="3"/>
    <s v="No"/>
    <s v="Yes"/>
  </r>
  <r>
    <x v="548"/>
    <x v="46"/>
    <s v="CUST11481"/>
    <s v="Customer 1481"/>
    <n v="58"/>
    <s v="New"/>
    <s v="P3001"/>
    <s v="Coffee Maker"/>
    <x v="2"/>
    <s v="HomeNeeds"/>
    <n v="1"/>
    <n v="4200"/>
    <n v="10"/>
    <n v="4200"/>
    <n v="420"/>
    <n v="3780"/>
    <n v="2426.89"/>
    <n v="1353.11"/>
    <x v="2"/>
    <s v="Bhubaneswar"/>
    <s v="Odisha"/>
    <s v="India"/>
    <s v="Wallet"/>
    <x v="2"/>
    <s v="Standard"/>
    <x v="0"/>
    <s v="No"/>
    <s v="No"/>
  </r>
  <r>
    <x v="549"/>
    <x v="46"/>
    <s v="CUST10405"/>
    <s v="Customer 405"/>
    <n v="54"/>
    <s v="Returning"/>
    <s v="P5001"/>
    <s v="Notebook Set"/>
    <x v="1"/>
    <s v="Stationery Hub"/>
    <n v="3"/>
    <n v="500"/>
    <n v="5"/>
    <n v="1500"/>
    <n v="75"/>
    <n v="1425"/>
    <n v="1056.9000000000001"/>
    <n v="368.1"/>
    <x v="0"/>
    <s v="Pune"/>
    <s v="Maharashtra"/>
    <s v="India"/>
    <s v="Debit Card"/>
    <x v="0"/>
    <s v="Standard"/>
    <x v="2"/>
    <s v="No"/>
    <s v="No"/>
  </r>
  <r>
    <x v="550"/>
    <x v="46"/>
    <s v="CUST12370"/>
    <s v="Customer 2370"/>
    <n v="36"/>
    <s v="Returning"/>
    <s v="P5002"/>
    <s v="Novel"/>
    <x v="1"/>
    <s v="Stationery Hub"/>
    <n v="2"/>
    <n v="400"/>
    <n v="10"/>
    <n v="800"/>
    <n v="80"/>
    <n v="720"/>
    <n v="398.42"/>
    <n v="321.58"/>
    <x v="0"/>
    <s v="Bhopal"/>
    <s v="Madhya Pradesh"/>
    <s v="India"/>
    <s v="Cash on Delivery"/>
    <x v="2"/>
    <s v="Express"/>
    <x v="0"/>
    <s v="No"/>
    <s v="No"/>
  </r>
  <r>
    <x v="551"/>
    <x v="46"/>
    <s v="CUST11430"/>
    <s v="Customer 1430"/>
    <n v="50"/>
    <s v="Returning"/>
    <s v="P3002"/>
    <s v="Air Fryer"/>
    <x v="2"/>
    <s v="HomeNeeds"/>
    <n v="2"/>
    <n v="6500"/>
    <n v="15"/>
    <n v="13000"/>
    <n v="1950"/>
    <n v="11050"/>
    <n v="7433.46"/>
    <n v="3616.54"/>
    <x v="2"/>
    <s v="Bengaluru"/>
    <s v="Karnataka"/>
    <s v="India"/>
    <s v="Credit Card"/>
    <x v="1"/>
    <s v="Express"/>
    <x v="4"/>
    <s v="No"/>
    <s v="No"/>
  </r>
  <r>
    <x v="552"/>
    <x v="46"/>
    <s v="CUST11367"/>
    <s v="Customer 1367"/>
    <n v="39"/>
    <s v="Returning"/>
    <s v="P1003"/>
    <s v="Headphones"/>
    <x v="0"/>
    <s v="Metro Supplies"/>
    <n v="1"/>
    <n v="2500"/>
    <n v="10"/>
    <n v="2500"/>
    <n v="250"/>
    <n v="2250"/>
    <n v="1687.39"/>
    <n v="562.61"/>
    <x v="1"/>
    <s v="Delhi"/>
    <s v="Delhi"/>
    <s v="India"/>
    <s v="UPI"/>
    <x v="0"/>
    <s v="Standard"/>
    <x v="4"/>
    <s v="Yes"/>
    <s v="Yes"/>
  </r>
  <r>
    <x v="553"/>
    <x v="47"/>
    <s v="CUST11724"/>
    <s v="Customer 1724"/>
    <n v="54"/>
    <s v="Returning"/>
    <s v="P4003"/>
    <s v="Sunscreen"/>
    <x v="4"/>
    <s v="BeautyCare"/>
    <n v="1"/>
    <n v="700"/>
    <n v="10"/>
    <n v="700"/>
    <n v="70"/>
    <n v="630"/>
    <n v="452.04"/>
    <n v="177.96"/>
    <x v="2"/>
    <s v="Pune"/>
    <s v="Maharashtra"/>
    <s v="India"/>
    <s v="Cash on Delivery"/>
    <x v="2"/>
    <s v="Standard"/>
    <x v="0"/>
    <s v="No"/>
    <s v="No"/>
  </r>
  <r>
    <x v="554"/>
    <x v="47"/>
    <s v="CUST10981"/>
    <s v="Customer 981"/>
    <n v="21"/>
    <s v="Returning"/>
    <s v="P5004"/>
    <s v="Pen Set"/>
    <x v="1"/>
    <s v="Stationery Hub"/>
    <n v="1"/>
    <n v="250"/>
    <n v="5"/>
    <n v="250"/>
    <n v="12.5"/>
    <n v="237.5"/>
    <n v="141.72"/>
    <n v="95.78"/>
    <x v="1"/>
    <s v="Patna"/>
    <s v="Bihar"/>
    <s v="India"/>
    <s v="Cash on Delivery"/>
    <x v="0"/>
    <s v="Same Day"/>
    <x v="1"/>
    <s v="No"/>
    <s v="No"/>
  </r>
  <r>
    <x v="555"/>
    <x v="47"/>
    <s v="CUST12439"/>
    <s v="Customer 2439"/>
    <n v="30"/>
    <s v="Returning"/>
    <s v="P3004"/>
    <s v="Cookware Set"/>
    <x v="2"/>
    <s v="HomeNeeds"/>
    <n v="1"/>
    <n v="3500"/>
    <n v="25"/>
    <n v="3500"/>
    <n v="875"/>
    <n v="2625"/>
    <n v="1962.22"/>
    <n v="662.78"/>
    <x v="2"/>
    <s v="Guwahati"/>
    <s v="Assam"/>
    <s v="India"/>
    <s v="Wallet"/>
    <x v="2"/>
    <s v="Standard"/>
    <x v="0"/>
    <s v="Yes"/>
    <s v="No"/>
  </r>
  <r>
    <x v="556"/>
    <x v="47"/>
    <s v="CUST10008"/>
    <s v="Customer 8"/>
    <n v="39"/>
    <s v="Returning"/>
    <s v="P1008"/>
    <s v="Monitor"/>
    <x v="0"/>
    <s v="Global Traders"/>
    <n v="1"/>
    <n v="14500"/>
    <n v="5"/>
    <n v="14500"/>
    <n v="725"/>
    <n v="13775"/>
    <n v="8916.16"/>
    <n v="4858.84"/>
    <x v="1"/>
    <s v="Pune"/>
    <s v="Maharashtra"/>
    <s v="India"/>
    <s v="Debit Card"/>
    <x v="2"/>
    <s v="Express"/>
    <x v="0"/>
    <s v="No"/>
    <s v="No"/>
  </r>
  <r>
    <x v="557"/>
    <x v="47"/>
    <s v="CUST11160"/>
    <s v="Customer 1160"/>
    <n v="36"/>
    <s v="Returning"/>
    <s v="P2003"/>
    <s v="T-Shirt"/>
    <x v="3"/>
    <s v="RetailHub"/>
    <n v="1"/>
    <n v="900"/>
    <n v="5"/>
    <n v="900"/>
    <n v="45"/>
    <n v="855"/>
    <n v="671.81"/>
    <n v="183.19"/>
    <x v="0"/>
    <s v="Delhi"/>
    <s v="Delhi"/>
    <s v="India"/>
    <s v="UPI"/>
    <x v="0"/>
    <s v="Standard"/>
    <x v="0"/>
    <s v="No"/>
    <s v="No"/>
  </r>
  <r>
    <x v="558"/>
    <x v="47"/>
    <s v="CUST12283"/>
    <s v="Customer 2283"/>
    <n v="30"/>
    <s v="Returning"/>
    <s v="P2006"/>
    <s v="Womens Kurti"/>
    <x v="3"/>
    <s v="FashionMart"/>
    <n v="4"/>
    <n v="1400"/>
    <n v="10"/>
    <n v="5600"/>
    <n v="560"/>
    <n v="5040"/>
    <n v="3130"/>
    <n v="1910"/>
    <x v="1"/>
    <s v="Bhubaneswar"/>
    <s v="Odisha"/>
    <s v="India"/>
    <s v="Wallet"/>
    <x v="0"/>
    <s v="Express"/>
    <x v="1"/>
    <s v="No"/>
    <s v="No"/>
  </r>
  <r>
    <x v="559"/>
    <x v="47"/>
    <s v="CUST12166"/>
    <s v="Customer 2166"/>
    <n v="57"/>
    <s v="Loyal"/>
    <s v="P2003"/>
    <s v="T-Shirt"/>
    <x v="3"/>
    <s v="RetailHub"/>
    <n v="2"/>
    <n v="900"/>
    <n v="15"/>
    <n v="1800"/>
    <n v="270"/>
    <n v="1530"/>
    <n v="1033.6300000000001"/>
    <n v="496.37"/>
    <x v="1"/>
    <s v="Hyderabad"/>
    <s v="Telangana"/>
    <s v="India"/>
    <s v="UPI"/>
    <x v="1"/>
    <s v="Same Day"/>
    <x v="0"/>
    <s v="No"/>
    <s v="No"/>
  </r>
  <r>
    <x v="560"/>
    <x v="47"/>
    <s v="CUST10931"/>
    <s v="Customer 931"/>
    <n v="58"/>
    <s v="Loyal"/>
    <s v="P1004"/>
    <s v="Smartwatch"/>
    <x v="0"/>
    <s v="TechSource India"/>
    <n v="1"/>
    <n v="6500"/>
    <n v="10"/>
    <n v="6500"/>
    <n v="650"/>
    <n v="5850"/>
    <n v="3548.4"/>
    <n v="2301.6"/>
    <x v="1"/>
    <s v="Pune"/>
    <s v="Maharashtra"/>
    <s v="India"/>
    <s v="UPI"/>
    <x v="2"/>
    <s v="Standard"/>
    <x v="0"/>
    <s v="No"/>
    <s v="No"/>
  </r>
  <r>
    <x v="561"/>
    <x v="47"/>
    <s v="CUST10026"/>
    <s v="Customer 26"/>
    <n v="40"/>
    <s v="Returning"/>
    <s v="P4005"/>
    <s v="Perfume"/>
    <x v="4"/>
    <s v="BeautyCare"/>
    <n v="2"/>
    <n v="1800"/>
    <n v="10"/>
    <n v="3600"/>
    <n v="360"/>
    <n v="3240"/>
    <n v="2014.63"/>
    <n v="1225.3699999999999"/>
    <x v="0"/>
    <s v="Nagpur"/>
    <s v="Maharashtra"/>
    <s v="India"/>
    <s v="Net Banking"/>
    <x v="1"/>
    <s v="Standard"/>
    <x v="0"/>
    <s v="No"/>
    <s v="No"/>
  </r>
  <r>
    <x v="562"/>
    <x v="47"/>
    <s v="CUST10714"/>
    <s v="Customer 714"/>
    <n v="33"/>
    <s v="Loyal"/>
    <s v="P5002"/>
    <s v="Novel"/>
    <x v="1"/>
    <s v="Stationery Hub"/>
    <n v="1"/>
    <n v="400"/>
    <n v="30"/>
    <n v="400"/>
    <n v="120"/>
    <n v="280"/>
    <n v="195.54"/>
    <n v="84.46"/>
    <x v="0"/>
    <s v="Mumbai"/>
    <s v="Maharashtra"/>
    <s v="India"/>
    <s v="Debit Card"/>
    <x v="0"/>
    <s v="Standard"/>
    <x v="2"/>
    <s v="No"/>
    <s v="No"/>
  </r>
  <r>
    <x v="563"/>
    <x v="47"/>
    <s v="CUST11486"/>
    <s v="Customer 1486"/>
    <n v="43"/>
    <s v="New"/>
    <s v="P2008"/>
    <s v="Formal Shirt"/>
    <x v="3"/>
    <s v="Global Traders"/>
    <n v="1"/>
    <n v="1700"/>
    <n v="10"/>
    <n v="1700"/>
    <n v="170"/>
    <n v="1530"/>
    <n v="963.67"/>
    <n v="566.33000000000004"/>
    <x v="1"/>
    <s v="Mumbai"/>
    <s v="Maharashtra"/>
    <s v="India"/>
    <s v="Net Banking"/>
    <x v="2"/>
    <s v="Standard"/>
    <x v="0"/>
    <s v="No"/>
    <s v="No"/>
  </r>
  <r>
    <x v="564"/>
    <x v="47"/>
    <s v="CUST11510"/>
    <s v="Customer 1510"/>
    <n v="32"/>
    <s v="New"/>
    <s v="P1002"/>
    <s v="Smartphone"/>
    <x v="0"/>
    <s v="Global Traders"/>
    <n v="2"/>
    <n v="28000"/>
    <n v="20"/>
    <n v="56000"/>
    <n v="11200"/>
    <n v="44800"/>
    <n v="30819.72"/>
    <n v="13980.28"/>
    <x v="1"/>
    <s v="Bhubaneswar"/>
    <s v="Odisha"/>
    <s v="India"/>
    <s v="Credit Card"/>
    <x v="1"/>
    <s v="Standard"/>
    <x v="0"/>
    <s v="No"/>
    <s v="No"/>
  </r>
  <r>
    <x v="565"/>
    <x v="47"/>
    <s v="CUST10681"/>
    <s v="Customer 681"/>
    <n v="41"/>
    <s v="Loyal"/>
    <s v="P2002"/>
    <s v="Jeans"/>
    <x v="3"/>
    <s v="FashionMart"/>
    <n v="2"/>
    <n v="2200"/>
    <n v="25"/>
    <n v="4400"/>
    <n v="1100"/>
    <n v="3300"/>
    <n v="2645.07"/>
    <n v="654.92999999999995"/>
    <x v="1"/>
    <s v="Pune"/>
    <s v="Maharashtra"/>
    <s v="India"/>
    <s v="Debit Card"/>
    <x v="2"/>
    <s v="Standard"/>
    <x v="3"/>
    <s v="No"/>
    <s v="No"/>
  </r>
  <r>
    <x v="566"/>
    <x v="47"/>
    <s v="CUST11336"/>
    <s v="Customer 1336"/>
    <n v="26"/>
    <s v="New"/>
    <s v="P1007"/>
    <s v="Mouse"/>
    <x v="0"/>
    <s v="RetailHub"/>
    <n v="2"/>
    <n v="900"/>
    <n v="20"/>
    <n v="1800"/>
    <n v="360"/>
    <n v="1440"/>
    <n v="859.26"/>
    <n v="580.74"/>
    <x v="0"/>
    <s v="Bhopal"/>
    <s v="Madhya Pradesh"/>
    <s v="India"/>
    <s v="UPI"/>
    <x v="0"/>
    <s v="Same Day"/>
    <x v="0"/>
    <s v="No"/>
    <s v="No"/>
  </r>
  <r>
    <x v="567"/>
    <x v="47"/>
    <s v="CUST11986"/>
    <s v="Customer 1986"/>
    <n v="45"/>
    <s v="Returning"/>
    <s v="P2005"/>
    <s v="Backpack"/>
    <x v="3"/>
    <s v="Metro Supplies"/>
    <n v="1"/>
    <n v="1800"/>
    <n v="10"/>
    <n v="1800"/>
    <n v="180"/>
    <n v="1620"/>
    <n v="1123.1300000000001"/>
    <n v="496.87"/>
    <x v="0"/>
    <s v="Pune"/>
    <s v="Maharashtra"/>
    <s v="India"/>
    <s v="UPI"/>
    <x v="2"/>
    <s v="Standard"/>
    <x v="0"/>
    <s v="No"/>
    <s v="No"/>
  </r>
  <r>
    <x v="568"/>
    <x v="47"/>
    <s v="CUST10923"/>
    <s v="Customer 923"/>
    <n v="21"/>
    <s v="New"/>
    <s v="P5003"/>
    <s v="Calculator"/>
    <x v="1"/>
    <s v="Stationery Hub"/>
    <n v="1"/>
    <n v="650"/>
    <n v="5"/>
    <n v="650"/>
    <n v="32.5"/>
    <n v="617.5"/>
    <n v="456.63"/>
    <n v="160.87"/>
    <x v="1"/>
    <s v="Visakhapatnam"/>
    <s v="Andhra Pradesh"/>
    <s v="India"/>
    <s v="UPI"/>
    <x v="0"/>
    <s v="Standard"/>
    <x v="0"/>
    <s v="No"/>
    <s v="No"/>
  </r>
  <r>
    <x v="569"/>
    <x v="47"/>
    <s v="CUST11308"/>
    <s v="Customer 1308"/>
    <n v="28"/>
    <s v="Loyal"/>
    <s v="P1002"/>
    <s v="Smartphone"/>
    <x v="0"/>
    <s v="Global Traders"/>
    <n v="4"/>
    <n v="28000"/>
    <n v="15"/>
    <n v="112000"/>
    <n v="16800"/>
    <n v="95200"/>
    <n v="57451.31"/>
    <n v="37748.69"/>
    <x v="0"/>
    <s v="Guwahati"/>
    <s v="Assam"/>
    <s v="India"/>
    <s v="Cash on Delivery"/>
    <x v="0"/>
    <s v="Standard"/>
    <x v="4"/>
    <s v="No"/>
    <s v="No"/>
  </r>
  <r>
    <x v="570"/>
    <x v="48"/>
    <s v="CUST10066"/>
    <s v="Customer 66"/>
    <n v="22"/>
    <s v="Returning"/>
    <s v="P2006"/>
    <s v="Womens Kurti"/>
    <x v="3"/>
    <s v="FashionMart"/>
    <n v="1"/>
    <n v="1400"/>
    <n v="15"/>
    <n v="1400"/>
    <n v="210"/>
    <n v="1190"/>
    <n v="691.89"/>
    <n v="498.11"/>
    <x v="2"/>
    <s v="Mumbai"/>
    <s v="Maharashtra"/>
    <s v="India"/>
    <s v="Debit Card"/>
    <x v="1"/>
    <s v="Express"/>
    <x v="0"/>
    <s v="No"/>
    <s v="Yes"/>
  </r>
  <r>
    <x v="571"/>
    <x v="48"/>
    <s v="CUST11655"/>
    <s v="Customer 1655"/>
    <n v="23"/>
    <s v="New"/>
    <s v="P3005"/>
    <s v="Bedsheet Set"/>
    <x v="2"/>
    <s v="RetailHub"/>
    <n v="3"/>
    <n v="1800"/>
    <n v="15"/>
    <n v="5400"/>
    <n v="810"/>
    <n v="4590"/>
    <n v="2711.53"/>
    <n v="1878.47"/>
    <x v="0"/>
    <s v="Nagpur"/>
    <s v="Maharashtra"/>
    <s v="India"/>
    <s v="UPI"/>
    <x v="2"/>
    <s v="Same Day"/>
    <x v="0"/>
    <s v="No"/>
    <s v="No"/>
  </r>
  <r>
    <x v="572"/>
    <x v="48"/>
    <s v="CUST11751"/>
    <s v="Customer 1751"/>
    <n v="40"/>
    <s v="New"/>
    <s v="P4002"/>
    <s v="Moisturizer"/>
    <x v="4"/>
    <s v="BeautyCare"/>
    <n v="1"/>
    <n v="650"/>
    <n v="5"/>
    <n v="650"/>
    <n v="32.5"/>
    <n v="617.5"/>
    <n v="360.89"/>
    <n v="256.61"/>
    <x v="1"/>
    <s v="Jaipur"/>
    <s v="Rajasthan"/>
    <s v="India"/>
    <s v="Net Banking"/>
    <x v="0"/>
    <s v="Express"/>
    <x v="0"/>
    <s v="No"/>
    <s v="No"/>
  </r>
  <r>
    <x v="573"/>
    <x v="48"/>
    <s v="CUST11085"/>
    <s v="Customer 1085"/>
    <n v="32"/>
    <s v="Returning"/>
    <s v="P1004"/>
    <s v="Smartwatch"/>
    <x v="0"/>
    <s v="TechSource India"/>
    <n v="1"/>
    <n v="6500"/>
    <n v="10"/>
    <n v="6500"/>
    <n v="650"/>
    <n v="5850"/>
    <n v="3907.23"/>
    <n v="1942.77"/>
    <x v="1"/>
    <s v="Kolkata"/>
    <s v="West Bengal"/>
    <s v="India"/>
    <s v="Credit Card"/>
    <x v="2"/>
    <s v="Standard"/>
    <x v="0"/>
    <s v="No"/>
    <s v="No"/>
  </r>
  <r>
    <x v="574"/>
    <x v="48"/>
    <s v="CUST11882"/>
    <s v="Customer 1882"/>
    <n v="20"/>
    <s v="Returning"/>
    <s v="P5001"/>
    <s v="Notebook Set"/>
    <x v="1"/>
    <s v="Stationery Hub"/>
    <n v="1"/>
    <n v="500"/>
    <n v="0"/>
    <n v="500"/>
    <n v="0"/>
    <n v="500"/>
    <n v="398.91"/>
    <n v="101.09"/>
    <x v="2"/>
    <s v="Mumbai"/>
    <s v="Maharashtra"/>
    <s v="India"/>
    <s v="Cash on Delivery"/>
    <x v="2"/>
    <s v="Standard"/>
    <x v="0"/>
    <s v="No"/>
    <s v="No"/>
  </r>
  <r>
    <x v="575"/>
    <x v="48"/>
    <s v="CUST11958"/>
    <s v="Customer 1958"/>
    <n v="44"/>
    <s v="Returning"/>
    <s v="P2003"/>
    <s v="T-Shirt"/>
    <x v="3"/>
    <s v="RetailHub"/>
    <n v="4"/>
    <n v="900"/>
    <n v="10"/>
    <n v="3600"/>
    <n v="360"/>
    <n v="3240"/>
    <n v="1993.78"/>
    <n v="1246.22"/>
    <x v="1"/>
    <s v="Nagpur"/>
    <s v="Maharashtra"/>
    <s v="India"/>
    <s v="Net Banking"/>
    <x v="2"/>
    <s v="Express"/>
    <x v="1"/>
    <s v="No"/>
    <s v="Yes"/>
  </r>
  <r>
    <x v="576"/>
    <x v="48"/>
    <s v="CUST10121"/>
    <s v="Customer 121"/>
    <n v="53"/>
    <s v="New"/>
    <s v="P5004"/>
    <s v="Pen Set"/>
    <x v="1"/>
    <s v="Stationery Hub"/>
    <n v="3"/>
    <n v="250"/>
    <n v="15"/>
    <n v="750"/>
    <n v="112.5"/>
    <n v="637.5"/>
    <n v="470.91"/>
    <n v="166.59"/>
    <x v="1"/>
    <s v="Hyderabad"/>
    <s v="Telangana"/>
    <s v="India"/>
    <s v="Wallet"/>
    <x v="2"/>
    <s v="Standard"/>
    <x v="2"/>
    <s v="No"/>
    <s v="No"/>
  </r>
  <r>
    <x v="577"/>
    <x v="48"/>
    <s v="CUST11996"/>
    <s v="Customer 1996"/>
    <n v="60"/>
    <s v="Loyal"/>
    <s v="P2004"/>
    <s v="Jacket"/>
    <x v="3"/>
    <s v="Global Traders"/>
    <n v="2"/>
    <n v="3500"/>
    <n v="0"/>
    <n v="7000"/>
    <n v="0"/>
    <n v="7000"/>
    <n v="5306.57"/>
    <n v="1693.43"/>
    <x v="2"/>
    <s v="Surat"/>
    <s v="Gujarat"/>
    <s v="India"/>
    <s v="UPI"/>
    <x v="2"/>
    <s v="Express"/>
    <x v="1"/>
    <s v="No"/>
    <s v="No"/>
  </r>
  <r>
    <x v="578"/>
    <x v="48"/>
    <s v="CUST10569"/>
    <s v="Customer 569"/>
    <n v="57"/>
    <s v="New"/>
    <s v="P1007"/>
    <s v="Mouse"/>
    <x v="0"/>
    <s v="RetailHub"/>
    <n v="2"/>
    <n v="900"/>
    <n v="15"/>
    <n v="1800"/>
    <n v="270"/>
    <n v="1530"/>
    <n v="888.9"/>
    <n v="641.1"/>
    <x v="1"/>
    <s v="Chennai"/>
    <s v="Tamil Nadu"/>
    <s v="India"/>
    <s v="Debit Card"/>
    <x v="2"/>
    <s v="Standard"/>
    <x v="3"/>
    <s v="No"/>
    <s v="No"/>
  </r>
  <r>
    <x v="579"/>
    <x v="48"/>
    <s v="CUST11898"/>
    <s v="Customer 1898"/>
    <n v="25"/>
    <s v="New"/>
    <s v="P1003"/>
    <s v="Headphones"/>
    <x v="0"/>
    <s v="Metro Supplies"/>
    <n v="4"/>
    <n v="2500"/>
    <n v="20"/>
    <n v="10000"/>
    <n v="2000"/>
    <n v="8000"/>
    <n v="6010.91"/>
    <n v="1989.09"/>
    <x v="1"/>
    <s v="Pune"/>
    <s v="Maharashtra"/>
    <s v="India"/>
    <s v="Wallet"/>
    <x v="2"/>
    <s v="Express"/>
    <x v="2"/>
    <s v="No"/>
    <s v="Yes"/>
  </r>
  <r>
    <x v="580"/>
    <x v="48"/>
    <s v="CUST11503"/>
    <s v="Customer 1503"/>
    <n v="46"/>
    <s v="Loyal"/>
    <s v="P1003"/>
    <s v="Headphones"/>
    <x v="0"/>
    <s v="Metro Supplies"/>
    <n v="6"/>
    <n v="2500"/>
    <n v="10"/>
    <n v="15000"/>
    <n v="1500"/>
    <n v="13500"/>
    <n v="9064.48"/>
    <n v="4435.5200000000004"/>
    <x v="1"/>
    <s v="Lucknow"/>
    <s v="Uttar Pradesh"/>
    <s v="India"/>
    <s v="Net Banking"/>
    <x v="0"/>
    <s v="Same Day"/>
    <x v="3"/>
    <s v="No"/>
    <s v="No"/>
  </r>
  <r>
    <x v="581"/>
    <x v="48"/>
    <s v="CUST11515"/>
    <s v="Customer 1515"/>
    <n v="55"/>
    <s v="Returning"/>
    <s v="P2004"/>
    <s v="Jacket"/>
    <x v="3"/>
    <s v="Global Traders"/>
    <n v="1"/>
    <n v="3500"/>
    <n v="5"/>
    <n v="3500"/>
    <n v="175"/>
    <n v="3325"/>
    <n v="1851.99"/>
    <n v="1473.01"/>
    <x v="1"/>
    <s v="Surat"/>
    <s v="Gujarat"/>
    <s v="India"/>
    <s v="Net Banking"/>
    <x v="0"/>
    <s v="Express"/>
    <x v="0"/>
    <s v="No"/>
    <s v="No"/>
  </r>
  <r>
    <x v="582"/>
    <x v="48"/>
    <s v="CUST11963"/>
    <s v="Customer 1963"/>
    <n v="36"/>
    <s v="New"/>
    <s v="P4005"/>
    <s v="Perfume"/>
    <x v="4"/>
    <s v="BeautyCare"/>
    <n v="1"/>
    <n v="1800"/>
    <n v="20"/>
    <n v="1800"/>
    <n v="360"/>
    <n v="1440"/>
    <n v="1128.5899999999999"/>
    <n v="311.41000000000003"/>
    <x v="2"/>
    <s v="Indore"/>
    <s v="Madhya Pradesh"/>
    <s v="India"/>
    <s v="Net Banking"/>
    <x v="2"/>
    <s v="Standard"/>
    <x v="0"/>
    <s v="No"/>
    <s v="No"/>
  </r>
  <r>
    <x v="583"/>
    <x v="49"/>
    <s v="CUST12079"/>
    <s v="Customer 2079"/>
    <n v="34"/>
    <s v="Loyal"/>
    <s v="P5003"/>
    <s v="Calculator"/>
    <x v="1"/>
    <s v="Stationery Hub"/>
    <n v="3"/>
    <n v="650"/>
    <n v="25"/>
    <n v="1950"/>
    <n v="487.5"/>
    <n v="1462.5"/>
    <n v="1099.08"/>
    <n v="363.42"/>
    <x v="0"/>
    <s v="Coimbatore"/>
    <s v="Tamil Nadu"/>
    <s v="India"/>
    <s v="Cash on Delivery"/>
    <x v="0"/>
    <s v="Express"/>
    <x v="0"/>
    <s v="No"/>
    <s v="No"/>
  </r>
  <r>
    <x v="584"/>
    <x v="49"/>
    <s v="CUST11497"/>
    <s v="Customer 1497"/>
    <n v="31"/>
    <s v="Returning"/>
    <s v="P5001"/>
    <s v="Notebook Set"/>
    <x v="1"/>
    <s v="Stationery Hub"/>
    <n v="2"/>
    <n v="500"/>
    <n v="10"/>
    <n v="1000"/>
    <n v="100"/>
    <n v="900"/>
    <n v="546.13"/>
    <n v="353.87"/>
    <x v="0"/>
    <s v="Hyderabad"/>
    <s v="Telangana"/>
    <s v="India"/>
    <s v="Credit Card"/>
    <x v="1"/>
    <s v="Express"/>
    <x v="0"/>
    <s v="No"/>
    <s v="No"/>
  </r>
  <r>
    <x v="585"/>
    <x v="49"/>
    <s v="CUST11581"/>
    <s v="Customer 1581"/>
    <n v="43"/>
    <s v="Loyal"/>
    <s v="P3005"/>
    <s v="Bedsheet Set"/>
    <x v="2"/>
    <s v="RetailHub"/>
    <n v="1"/>
    <n v="1800"/>
    <n v="5"/>
    <n v="1800"/>
    <n v="90"/>
    <n v="1710"/>
    <n v="1006.36"/>
    <n v="703.64"/>
    <x v="1"/>
    <s v="Hyderabad"/>
    <s v="Telangana"/>
    <s v="India"/>
    <s v="Wallet"/>
    <x v="2"/>
    <s v="Standard"/>
    <x v="0"/>
    <s v="No"/>
    <s v="No"/>
  </r>
  <r>
    <x v="586"/>
    <x v="49"/>
    <s v="CUST11843"/>
    <s v="Customer 1843"/>
    <n v="44"/>
    <s v="Returning"/>
    <s v="P1010"/>
    <s v="Bluetooth Speaker"/>
    <x v="0"/>
    <s v="Prime Distributors"/>
    <n v="1"/>
    <n v="3200"/>
    <n v="15"/>
    <n v="3200"/>
    <n v="480"/>
    <n v="2720"/>
    <n v="1819.75"/>
    <n v="900.25"/>
    <x v="0"/>
    <s v="Delhi"/>
    <s v="Delhi"/>
    <s v="India"/>
    <s v="UPI"/>
    <x v="0"/>
    <s v="Express"/>
    <x v="0"/>
    <s v="No"/>
    <s v="No"/>
  </r>
  <r>
    <x v="587"/>
    <x v="49"/>
    <s v="CUST11613"/>
    <s v="Customer 1613"/>
    <n v="48"/>
    <s v="Loyal"/>
    <s v="P1008"/>
    <s v="Monitor"/>
    <x v="0"/>
    <s v="Global Traders"/>
    <n v="3"/>
    <n v="14500"/>
    <n v="10"/>
    <n v="43500"/>
    <n v="4350"/>
    <n v="39150"/>
    <n v="26394.54"/>
    <n v="12755.46"/>
    <x v="1"/>
    <s v="Patna"/>
    <s v="Bihar"/>
    <s v="India"/>
    <s v="Cash on Delivery"/>
    <x v="1"/>
    <s v="Standard"/>
    <x v="0"/>
    <s v="Yes"/>
    <s v="No"/>
  </r>
  <r>
    <x v="588"/>
    <x v="49"/>
    <s v="CUST11007"/>
    <s v="Customer 1007"/>
    <n v="44"/>
    <s v="Returning"/>
    <s v="P2002"/>
    <s v="Jeans"/>
    <x v="3"/>
    <s v="FashionMart"/>
    <n v="1"/>
    <n v="2200"/>
    <n v="0"/>
    <n v="2200"/>
    <n v="0"/>
    <n v="2200"/>
    <n v="1705.41"/>
    <n v="494.59"/>
    <x v="2"/>
    <s v="Indore"/>
    <s v="Madhya Pradesh"/>
    <s v="India"/>
    <s v="UPI"/>
    <x v="2"/>
    <s v="Standard"/>
    <x v="0"/>
    <s v="No"/>
    <s v="No"/>
  </r>
  <r>
    <x v="589"/>
    <x v="49"/>
    <s v="CUST11480"/>
    <s v="Customer 1480"/>
    <n v="57"/>
    <s v="Returning"/>
    <s v="P2004"/>
    <s v="Jacket"/>
    <x v="3"/>
    <s v="Global Traders"/>
    <n v="1"/>
    <n v="3500"/>
    <n v="10"/>
    <n v="3500"/>
    <n v="350"/>
    <n v="3150"/>
    <n v="1943.51"/>
    <n v="1206.49"/>
    <x v="0"/>
    <s v="Pune"/>
    <s v="Maharashtra"/>
    <s v="India"/>
    <s v="UPI"/>
    <x v="2"/>
    <s v="Standard"/>
    <x v="0"/>
    <s v="No"/>
    <s v="No"/>
  </r>
  <r>
    <x v="590"/>
    <x v="49"/>
    <s v="CUST11548"/>
    <s v="Customer 1548"/>
    <n v="45"/>
    <s v="Loyal"/>
    <s v="P2004"/>
    <s v="Jacket"/>
    <x v="3"/>
    <s v="Global Traders"/>
    <n v="2"/>
    <n v="3500"/>
    <n v="5"/>
    <n v="7000"/>
    <n v="350"/>
    <n v="6650"/>
    <n v="5301.44"/>
    <n v="1348.56"/>
    <x v="1"/>
    <s v="Coimbatore"/>
    <s v="Tamil Nadu"/>
    <s v="India"/>
    <s v="Credit Card"/>
    <x v="2"/>
    <s v="Express"/>
    <x v="0"/>
    <s v="No"/>
    <s v="No"/>
  </r>
  <r>
    <x v="591"/>
    <x v="49"/>
    <s v="CUST12359"/>
    <s v="Customer 2359"/>
    <n v="46"/>
    <s v="Returning"/>
    <s v="P3007"/>
    <s v="Vacuum Cleaner"/>
    <x v="2"/>
    <s v="Global Traders"/>
    <n v="1"/>
    <n v="8500"/>
    <n v="10"/>
    <n v="8500"/>
    <n v="850"/>
    <n v="7650"/>
    <n v="6008.58"/>
    <n v="1641.42"/>
    <x v="1"/>
    <s v="Surat"/>
    <s v="Gujarat"/>
    <s v="India"/>
    <s v="UPI"/>
    <x v="0"/>
    <s v="Standard"/>
    <x v="3"/>
    <s v="No"/>
    <s v="No"/>
  </r>
  <r>
    <x v="592"/>
    <x v="49"/>
    <s v="CUST11772"/>
    <s v="Customer 1772"/>
    <n v="29"/>
    <s v="New"/>
    <s v="P1008"/>
    <s v="Monitor"/>
    <x v="0"/>
    <s v="Global Traders"/>
    <n v="3"/>
    <n v="14500"/>
    <n v="10"/>
    <n v="43500"/>
    <n v="4350"/>
    <n v="39150"/>
    <n v="24851.23"/>
    <n v="14298.77"/>
    <x v="1"/>
    <s v="Delhi"/>
    <s v="Delhi"/>
    <s v="India"/>
    <s v="UPI"/>
    <x v="2"/>
    <s v="Standard"/>
    <x v="4"/>
    <s v="No"/>
    <s v="No"/>
  </r>
  <r>
    <x v="593"/>
    <x v="50"/>
    <s v="CUST10528"/>
    <s v="Customer 528"/>
    <n v="27"/>
    <s v="Returning"/>
    <s v="P5004"/>
    <s v="Pen Set"/>
    <x v="1"/>
    <s v="Stationery Hub"/>
    <n v="5"/>
    <n v="250"/>
    <n v="15"/>
    <n v="1250"/>
    <n v="187.5"/>
    <n v="1062.5"/>
    <n v="822.68"/>
    <n v="239.82"/>
    <x v="2"/>
    <s v="Pune"/>
    <s v="Maharashtra"/>
    <s v="India"/>
    <s v="UPI"/>
    <x v="2"/>
    <s v="Standard"/>
    <x v="0"/>
    <s v="No"/>
    <s v="No"/>
  </r>
  <r>
    <x v="594"/>
    <x v="50"/>
    <s v="CUST11070"/>
    <s v="Customer 1070"/>
    <n v="26"/>
    <s v="Loyal"/>
    <s v="P5003"/>
    <s v="Calculator"/>
    <x v="1"/>
    <s v="Stationery Hub"/>
    <n v="3"/>
    <n v="650"/>
    <n v="5"/>
    <n v="1950"/>
    <n v="97.5"/>
    <n v="1852.5"/>
    <n v="1395.25"/>
    <n v="457.25"/>
    <x v="2"/>
    <s v="Jaipur"/>
    <s v="Rajasthan"/>
    <s v="India"/>
    <s v="Credit Card"/>
    <x v="0"/>
    <s v="Express"/>
    <x v="4"/>
    <s v="No"/>
    <s v="No"/>
  </r>
  <r>
    <x v="595"/>
    <x v="50"/>
    <s v="CUST11768"/>
    <s v="Customer 1768"/>
    <n v="38"/>
    <s v="Returning"/>
    <s v="P2005"/>
    <s v="Backpack"/>
    <x v="3"/>
    <s v="Metro Supplies"/>
    <n v="3"/>
    <n v="1800"/>
    <n v="0"/>
    <n v="5400"/>
    <n v="0"/>
    <n v="5400"/>
    <n v="4193.67"/>
    <n v="1206.33"/>
    <x v="1"/>
    <s v="Surat"/>
    <s v="Gujarat"/>
    <s v="India"/>
    <s v="UPI"/>
    <x v="2"/>
    <s v="Standard"/>
    <x v="3"/>
    <s v="Yes"/>
    <s v="No"/>
  </r>
  <r>
    <x v="596"/>
    <x v="50"/>
    <s v="CUST10552"/>
    <s v="Customer 552"/>
    <n v="25"/>
    <s v="Returning"/>
    <s v="P3001"/>
    <s v="Coffee Maker"/>
    <x v="2"/>
    <s v="HomeNeeds"/>
    <n v="2"/>
    <n v="4200"/>
    <n v="10"/>
    <n v="8400"/>
    <n v="840"/>
    <n v="7560"/>
    <n v="5368.19"/>
    <n v="2191.81"/>
    <x v="1"/>
    <s v="Bhopal"/>
    <s v="Madhya Pradesh"/>
    <s v="India"/>
    <s v="UPI"/>
    <x v="0"/>
    <s v="Standard"/>
    <x v="0"/>
    <s v="No"/>
    <s v="No"/>
  </r>
  <r>
    <x v="597"/>
    <x v="50"/>
    <s v="CUST11603"/>
    <s v="Customer 1603"/>
    <n v="55"/>
    <s v="Returning"/>
    <s v="P1009"/>
    <s v="Power Bank"/>
    <x v="0"/>
    <s v="Prime Distributors"/>
    <n v="2"/>
    <n v="1600"/>
    <n v="5"/>
    <n v="3200"/>
    <n v="160"/>
    <n v="3040"/>
    <n v="1864.34"/>
    <n v="1175.6600000000001"/>
    <x v="1"/>
    <s v="Bengaluru"/>
    <s v="Karnataka"/>
    <s v="India"/>
    <s v="Wallet"/>
    <x v="2"/>
    <s v="Standard"/>
    <x v="0"/>
    <s v="No"/>
    <s v="No"/>
  </r>
  <r>
    <x v="598"/>
    <x v="50"/>
    <s v="CUST12309"/>
    <s v="Customer 2309"/>
    <n v="18"/>
    <s v="Loyal"/>
    <s v="P1003"/>
    <s v="Headphones"/>
    <x v="0"/>
    <s v="Metro Supplies"/>
    <n v="3"/>
    <n v="2500"/>
    <n v="10"/>
    <n v="7500"/>
    <n v="750"/>
    <n v="6750"/>
    <n v="4594.9799999999996"/>
    <n v="2155.02"/>
    <x v="1"/>
    <s v="Guwahati"/>
    <s v="Assam"/>
    <s v="India"/>
    <s v="Wallet"/>
    <x v="2"/>
    <s v="Standard"/>
    <x v="0"/>
    <s v="No"/>
    <s v="No"/>
  </r>
  <r>
    <x v="599"/>
    <x v="50"/>
    <s v="CUST11994"/>
    <s v="Customer 1994"/>
    <n v="27"/>
    <s v="New"/>
    <s v="P3003"/>
    <s v="Mixer Grinder"/>
    <x v="2"/>
    <s v="Prime Distributors"/>
    <n v="1"/>
    <n v="4800"/>
    <n v="15"/>
    <n v="4800"/>
    <n v="720"/>
    <n v="4080"/>
    <n v="3307.91"/>
    <n v="772.09"/>
    <x v="2"/>
    <s v="Guwahati"/>
    <s v="Assam"/>
    <s v="India"/>
    <s v="Credit Card"/>
    <x v="0"/>
    <s v="Standard"/>
    <x v="0"/>
    <s v="No"/>
    <s v="No"/>
  </r>
  <r>
    <x v="600"/>
    <x v="50"/>
    <s v="CUST12013"/>
    <s v="Customer 2013"/>
    <n v="45"/>
    <s v="New"/>
    <s v="P1003"/>
    <s v="Headphones"/>
    <x v="0"/>
    <s v="Metro Supplies"/>
    <n v="4"/>
    <n v="2500"/>
    <n v="15"/>
    <n v="10000"/>
    <n v="1500"/>
    <n v="8500"/>
    <n v="5238.9799999999996"/>
    <n v="3261.02"/>
    <x v="1"/>
    <s v="Guwahati"/>
    <s v="Assam"/>
    <s v="India"/>
    <s v="Debit Card"/>
    <x v="0"/>
    <s v="Standard"/>
    <x v="0"/>
    <s v="No"/>
    <s v="No"/>
  </r>
  <r>
    <x v="601"/>
    <x v="50"/>
    <s v="CUST10867"/>
    <s v="Customer 867"/>
    <n v="43"/>
    <s v="New"/>
    <s v="P4001"/>
    <s v="Face Wash"/>
    <x v="4"/>
    <s v="BeautyCare"/>
    <n v="2"/>
    <n v="450"/>
    <n v="0"/>
    <n v="900"/>
    <n v="0"/>
    <n v="900"/>
    <n v="512.16"/>
    <n v="387.84"/>
    <x v="1"/>
    <s v="Nagpur"/>
    <s v="Maharashtra"/>
    <s v="India"/>
    <s v="Debit Card"/>
    <x v="2"/>
    <s v="Express"/>
    <x v="0"/>
    <s v="No"/>
    <s v="No"/>
  </r>
  <r>
    <x v="602"/>
    <x v="50"/>
    <s v="CUST10081"/>
    <s v="Customer 81"/>
    <n v="33"/>
    <s v="Loyal"/>
    <s v="P1004"/>
    <s v="Smartwatch"/>
    <x v="0"/>
    <s v="TechSource India"/>
    <n v="2"/>
    <n v="6500"/>
    <n v="15"/>
    <n v="13000"/>
    <n v="1950"/>
    <n v="11050"/>
    <n v="8900.82"/>
    <n v="2149.1799999999998"/>
    <x v="2"/>
    <s v="Chandigarh"/>
    <s v="Chandigarh"/>
    <s v="India"/>
    <s v="Credit Card"/>
    <x v="2"/>
    <s v="Standard"/>
    <x v="1"/>
    <s v="No"/>
    <s v="No"/>
  </r>
  <r>
    <x v="603"/>
    <x v="50"/>
    <s v="CUST11452"/>
    <s v="Customer 1452"/>
    <n v="52"/>
    <s v="Loyal"/>
    <s v="P1002"/>
    <s v="Smartphone"/>
    <x v="0"/>
    <s v="Global Traders"/>
    <n v="2"/>
    <n v="28000"/>
    <n v="20"/>
    <n v="56000"/>
    <n v="11200"/>
    <n v="44800"/>
    <n v="30504.29"/>
    <n v="14295.71"/>
    <x v="1"/>
    <s v="Mumbai"/>
    <s v="Maharashtra"/>
    <s v="India"/>
    <s v="Debit Card"/>
    <x v="1"/>
    <s v="Standard"/>
    <x v="2"/>
    <s v="No"/>
    <s v="No"/>
  </r>
  <r>
    <x v="604"/>
    <x v="50"/>
    <s v="CUST12231"/>
    <s v="Customer 2231"/>
    <n v="31"/>
    <s v="Returning"/>
    <s v="P3002"/>
    <s v="Air Fryer"/>
    <x v="2"/>
    <s v="HomeNeeds"/>
    <n v="2"/>
    <n v="6500"/>
    <n v="10"/>
    <n v="13000"/>
    <n v="1300"/>
    <n v="11700"/>
    <n v="8640.0300000000007"/>
    <n v="3059.97"/>
    <x v="1"/>
    <s v="Ahmedabad"/>
    <s v="Gujarat"/>
    <s v="India"/>
    <s v="UPI"/>
    <x v="2"/>
    <s v="Standard"/>
    <x v="2"/>
    <s v="Yes"/>
    <s v="No"/>
  </r>
  <r>
    <x v="605"/>
    <x v="50"/>
    <s v="CUST10185"/>
    <s v="Customer 185"/>
    <n v="25"/>
    <s v="Loyal"/>
    <s v="P1010"/>
    <s v="Bluetooth Speaker"/>
    <x v="0"/>
    <s v="Prime Distributors"/>
    <n v="1"/>
    <n v="3200"/>
    <n v="10"/>
    <n v="3200"/>
    <n v="320"/>
    <n v="2880"/>
    <n v="2071.31"/>
    <n v="808.69"/>
    <x v="1"/>
    <s v="Delhi"/>
    <s v="Delhi"/>
    <s v="India"/>
    <s v="Debit Card"/>
    <x v="0"/>
    <s v="Standard"/>
    <x v="0"/>
    <s v="No"/>
    <s v="No"/>
  </r>
  <r>
    <x v="606"/>
    <x v="51"/>
    <s v="CUST11418"/>
    <s v="Customer 1418"/>
    <n v="46"/>
    <s v="New"/>
    <s v="P2002"/>
    <s v="Jeans"/>
    <x v="3"/>
    <s v="FashionMart"/>
    <n v="4"/>
    <n v="2200"/>
    <n v="10"/>
    <n v="8800"/>
    <n v="880"/>
    <n v="7920"/>
    <n v="4991.62"/>
    <n v="2928.38"/>
    <x v="0"/>
    <s v="Visakhapatnam"/>
    <s v="Andhra Pradesh"/>
    <s v="India"/>
    <s v="Net Banking"/>
    <x v="0"/>
    <s v="Express"/>
    <x v="2"/>
    <s v="No"/>
    <s v="No"/>
  </r>
  <r>
    <x v="607"/>
    <x v="51"/>
    <s v="CUST10556"/>
    <s v="Customer 556"/>
    <n v="34"/>
    <s v="New"/>
    <s v="P1008"/>
    <s v="Monitor"/>
    <x v="0"/>
    <s v="Global Traders"/>
    <n v="1"/>
    <n v="14500"/>
    <n v="30"/>
    <n v="14500"/>
    <n v="4350"/>
    <n v="10150"/>
    <n v="6680.03"/>
    <n v="3469.97"/>
    <x v="1"/>
    <s v="Visakhapatnam"/>
    <s v="Andhra Pradesh"/>
    <s v="India"/>
    <s v="Credit Card"/>
    <x v="1"/>
    <s v="Express"/>
    <x v="2"/>
    <s v="No"/>
    <s v="No"/>
  </r>
  <r>
    <x v="608"/>
    <x v="51"/>
    <s v="CUST10325"/>
    <s v="Customer 325"/>
    <n v="35"/>
    <s v="New"/>
    <s v="P4003"/>
    <s v="Sunscreen"/>
    <x v="4"/>
    <s v="BeautyCare"/>
    <n v="5"/>
    <n v="700"/>
    <n v="5"/>
    <n v="3500"/>
    <n v="175"/>
    <n v="3325"/>
    <n v="2512.83"/>
    <n v="812.17"/>
    <x v="1"/>
    <s v="Surat"/>
    <s v="Gujarat"/>
    <s v="India"/>
    <s v="Credit Card"/>
    <x v="2"/>
    <s v="Express"/>
    <x v="0"/>
    <s v="No"/>
    <s v="No"/>
  </r>
  <r>
    <x v="609"/>
    <x v="51"/>
    <s v="CUST10377"/>
    <s v="Customer 377"/>
    <n v="48"/>
    <s v="New"/>
    <s v="P1006"/>
    <s v="Keyboard"/>
    <x v="0"/>
    <s v="Metro Supplies"/>
    <n v="1"/>
    <n v="1800"/>
    <n v="20"/>
    <n v="1800"/>
    <n v="360"/>
    <n v="1440"/>
    <n v="1028.3399999999999"/>
    <n v="411.66"/>
    <x v="1"/>
    <s v="Indore"/>
    <s v="Madhya Pradesh"/>
    <s v="India"/>
    <s v="Wallet"/>
    <x v="2"/>
    <s v="Same Day"/>
    <x v="0"/>
    <s v="No"/>
    <s v="No"/>
  </r>
  <r>
    <x v="610"/>
    <x v="51"/>
    <s v="CUST10705"/>
    <s v="Customer 705"/>
    <n v="40"/>
    <s v="New"/>
    <s v="P2001"/>
    <s v="Running Shoes"/>
    <x v="3"/>
    <s v="FashionMart"/>
    <n v="3"/>
    <n v="3200"/>
    <n v="30"/>
    <n v="9600"/>
    <n v="2880"/>
    <n v="6720"/>
    <n v="5238.38"/>
    <n v="1481.62"/>
    <x v="1"/>
    <s v="Bhubaneswar"/>
    <s v="Odisha"/>
    <s v="India"/>
    <s v="Wallet"/>
    <x v="2"/>
    <s v="Standard"/>
    <x v="0"/>
    <s v="No"/>
    <s v="No"/>
  </r>
  <r>
    <x v="611"/>
    <x v="51"/>
    <s v="CUST12444"/>
    <s v="Customer 2444"/>
    <n v="40"/>
    <s v="Returning"/>
    <s v="P2003"/>
    <s v="T-Shirt"/>
    <x v="3"/>
    <s v="RetailHub"/>
    <n v="2"/>
    <n v="900"/>
    <n v="15"/>
    <n v="1800"/>
    <n v="270"/>
    <n v="1530"/>
    <n v="1034.69"/>
    <n v="495.31"/>
    <x v="1"/>
    <s v="Jaipur"/>
    <s v="Rajasthan"/>
    <s v="India"/>
    <s v="Wallet"/>
    <x v="0"/>
    <s v="Express"/>
    <x v="1"/>
    <s v="No"/>
    <s v="No"/>
  </r>
  <r>
    <x v="612"/>
    <x v="51"/>
    <s v="CUST11927"/>
    <s v="Customer 1927"/>
    <n v="58"/>
    <s v="Loyal"/>
    <s v="P3002"/>
    <s v="Air Fryer"/>
    <x v="2"/>
    <s v="HomeNeeds"/>
    <n v="2"/>
    <n v="6500"/>
    <n v="25"/>
    <n v="13000"/>
    <n v="3250"/>
    <n v="9750"/>
    <n v="5732.19"/>
    <n v="4017.81"/>
    <x v="1"/>
    <s v="Coimbatore"/>
    <s v="Tamil Nadu"/>
    <s v="India"/>
    <s v="Wallet"/>
    <x v="0"/>
    <s v="Express"/>
    <x v="1"/>
    <s v="No"/>
    <s v="No"/>
  </r>
  <r>
    <x v="613"/>
    <x v="51"/>
    <s v="CUST10889"/>
    <s v="Customer 889"/>
    <n v="42"/>
    <s v="Loyal"/>
    <s v="P1005"/>
    <s v="Tablet"/>
    <x v="0"/>
    <s v="RetailHub"/>
    <n v="1"/>
    <n v="18000"/>
    <n v="0"/>
    <n v="18000"/>
    <n v="0"/>
    <n v="18000"/>
    <n v="10749.43"/>
    <n v="7250.57"/>
    <x v="1"/>
    <s v="Pune"/>
    <s v="Maharashtra"/>
    <s v="India"/>
    <s v="Debit Card"/>
    <x v="1"/>
    <s v="Standard"/>
    <x v="0"/>
    <s v="No"/>
    <s v="No"/>
  </r>
  <r>
    <x v="614"/>
    <x v="51"/>
    <s v="CUST11679"/>
    <s v="Customer 1679"/>
    <n v="46"/>
    <s v="Loyal"/>
    <s v="P2007"/>
    <s v="Saree"/>
    <x v="3"/>
    <s v="FashionMart"/>
    <n v="1"/>
    <n v="2600"/>
    <n v="5"/>
    <n v="2600"/>
    <n v="130"/>
    <n v="2470"/>
    <n v="1395.09"/>
    <n v="1074.9100000000001"/>
    <x v="1"/>
    <s v="Hyderabad"/>
    <s v="Telangana"/>
    <s v="India"/>
    <s v="Wallet"/>
    <x v="1"/>
    <s v="Express"/>
    <x v="0"/>
    <s v="No"/>
    <s v="No"/>
  </r>
  <r>
    <x v="615"/>
    <x v="51"/>
    <s v="CUST10702"/>
    <s v="Customer 702"/>
    <n v="34"/>
    <s v="Returning"/>
    <s v="P2006"/>
    <s v="Womens Kurti"/>
    <x v="3"/>
    <s v="FashionMart"/>
    <n v="1"/>
    <n v="1400"/>
    <n v="0"/>
    <n v="1400"/>
    <n v="0"/>
    <n v="1400"/>
    <n v="1030.0899999999999"/>
    <n v="369.91"/>
    <x v="1"/>
    <s v="Lucknow"/>
    <s v="Uttar Pradesh"/>
    <s v="India"/>
    <s v="Debit Card"/>
    <x v="0"/>
    <s v="Standard"/>
    <x v="0"/>
    <s v="No"/>
    <s v="No"/>
  </r>
  <r>
    <x v="616"/>
    <x v="52"/>
    <s v="CUST11607"/>
    <s v="Customer 1607"/>
    <n v="44"/>
    <s v="New"/>
    <s v="P5005"/>
    <s v="Desk Organizer"/>
    <x v="1"/>
    <s v="Stationery Hub"/>
    <n v="4"/>
    <n v="600"/>
    <n v="15"/>
    <n v="2400"/>
    <n v="360"/>
    <n v="2040"/>
    <n v="1434.39"/>
    <n v="605.61"/>
    <x v="0"/>
    <s v="Jaipur"/>
    <s v="Rajasthan"/>
    <s v="India"/>
    <s v="Debit Card"/>
    <x v="2"/>
    <s v="Express"/>
    <x v="0"/>
    <s v="No"/>
    <s v="No"/>
  </r>
  <r>
    <x v="617"/>
    <x v="52"/>
    <s v="CUST11625"/>
    <s v="Customer 1625"/>
    <n v="22"/>
    <s v="Returning"/>
    <s v="P3001"/>
    <s v="Coffee Maker"/>
    <x v="2"/>
    <s v="HomeNeeds"/>
    <n v="1"/>
    <n v="4200"/>
    <n v="10"/>
    <n v="4200"/>
    <n v="420"/>
    <n v="3780"/>
    <n v="2691.61"/>
    <n v="1088.3900000000001"/>
    <x v="0"/>
    <s v="Lucknow"/>
    <s v="Uttar Pradesh"/>
    <s v="India"/>
    <s v="UPI"/>
    <x v="2"/>
    <s v="Standard"/>
    <x v="3"/>
    <s v="No"/>
    <s v="No"/>
  </r>
  <r>
    <x v="618"/>
    <x v="52"/>
    <s v="CUST10553"/>
    <s v="Customer 553"/>
    <n v="18"/>
    <s v="New"/>
    <s v="P1009"/>
    <s v="Power Bank"/>
    <x v="0"/>
    <s v="Prime Distributors"/>
    <n v="2"/>
    <n v="1600"/>
    <n v="15"/>
    <n v="3200"/>
    <n v="480"/>
    <n v="2720"/>
    <n v="1608.29"/>
    <n v="1111.71"/>
    <x v="1"/>
    <s v="Lucknow"/>
    <s v="Uttar Pradesh"/>
    <s v="India"/>
    <s v="Debit Card"/>
    <x v="2"/>
    <s v="Same Day"/>
    <x v="0"/>
    <s v="No"/>
    <s v="No"/>
  </r>
  <r>
    <x v="619"/>
    <x v="52"/>
    <s v="CUST10168"/>
    <s v="Customer 168"/>
    <n v="40"/>
    <s v="New"/>
    <s v="P4006"/>
    <s v="Lipstick"/>
    <x v="4"/>
    <s v="BeautyCare"/>
    <n v="2"/>
    <n v="850"/>
    <n v="10"/>
    <n v="1700"/>
    <n v="170"/>
    <n v="1530"/>
    <n v="913.83"/>
    <n v="616.16999999999996"/>
    <x v="1"/>
    <s v="Pune"/>
    <s v="Maharashtra"/>
    <s v="India"/>
    <s v="Debit Card"/>
    <x v="0"/>
    <s v="Standard"/>
    <x v="2"/>
    <s v="No"/>
    <s v="No"/>
  </r>
  <r>
    <x v="620"/>
    <x v="52"/>
    <s v="CUST11550"/>
    <s v="Customer 1550"/>
    <n v="56"/>
    <s v="New"/>
    <s v="P2002"/>
    <s v="Jeans"/>
    <x v="3"/>
    <s v="FashionMart"/>
    <n v="1"/>
    <n v="2200"/>
    <n v="20"/>
    <n v="2200"/>
    <n v="440"/>
    <n v="1760"/>
    <n v="1158.28"/>
    <n v="601.72"/>
    <x v="0"/>
    <s v="Hyderabad"/>
    <s v="Telangana"/>
    <s v="India"/>
    <s v="UPI"/>
    <x v="0"/>
    <s v="Express"/>
    <x v="0"/>
    <s v="No"/>
    <s v="No"/>
  </r>
  <r>
    <x v="621"/>
    <x v="52"/>
    <s v="CUST11526"/>
    <s v="Customer 1526"/>
    <n v="43"/>
    <s v="Returning"/>
    <s v="P2006"/>
    <s v="Womens Kurti"/>
    <x v="3"/>
    <s v="FashionMart"/>
    <n v="1"/>
    <n v="1400"/>
    <n v="20"/>
    <n v="1400"/>
    <n v="280"/>
    <n v="1120"/>
    <n v="804"/>
    <n v="316"/>
    <x v="0"/>
    <s v="Bengaluru"/>
    <s v="Karnataka"/>
    <s v="India"/>
    <s v="Net Banking"/>
    <x v="0"/>
    <s v="Standard"/>
    <x v="1"/>
    <s v="No"/>
    <s v="No"/>
  </r>
  <r>
    <x v="622"/>
    <x v="52"/>
    <s v="CUST12421"/>
    <s v="Customer 2421"/>
    <n v="27"/>
    <s v="Loyal"/>
    <s v="P1008"/>
    <s v="Monitor"/>
    <x v="0"/>
    <s v="Global Traders"/>
    <n v="3"/>
    <n v="14500"/>
    <n v="5"/>
    <n v="43500"/>
    <n v="2175"/>
    <n v="41325"/>
    <n v="27397.26"/>
    <n v="13927.74"/>
    <x v="0"/>
    <s v="Pune"/>
    <s v="Maharashtra"/>
    <s v="India"/>
    <s v="Credit Card"/>
    <x v="2"/>
    <s v="Standard"/>
    <x v="3"/>
    <s v="No"/>
    <s v="No"/>
  </r>
  <r>
    <x v="623"/>
    <x v="52"/>
    <s v="CUST11731"/>
    <s v="Customer 1731"/>
    <n v="42"/>
    <s v="Returning"/>
    <s v="P3005"/>
    <s v="Bedsheet Set"/>
    <x v="2"/>
    <s v="RetailHub"/>
    <n v="1"/>
    <n v="1800"/>
    <n v="15"/>
    <n v="1800"/>
    <n v="270"/>
    <n v="1530"/>
    <n v="949.37"/>
    <n v="580.63"/>
    <x v="1"/>
    <s v="Nagpur"/>
    <s v="Maharashtra"/>
    <s v="India"/>
    <s v="Wallet"/>
    <x v="0"/>
    <s v="Standard"/>
    <x v="0"/>
    <s v="No"/>
    <s v="No"/>
  </r>
  <r>
    <x v="624"/>
    <x v="52"/>
    <s v="CUST11563"/>
    <s v="Customer 1563"/>
    <n v="18"/>
    <s v="Returning"/>
    <s v="P4005"/>
    <s v="Perfume"/>
    <x v="4"/>
    <s v="BeautyCare"/>
    <n v="5"/>
    <n v="1800"/>
    <n v="20"/>
    <n v="9000"/>
    <n v="1800"/>
    <n v="7200"/>
    <n v="5699.11"/>
    <n v="1500.89"/>
    <x v="0"/>
    <s v="Chennai"/>
    <s v="Tamil Nadu"/>
    <s v="India"/>
    <s v="Debit Card"/>
    <x v="1"/>
    <s v="Express"/>
    <x v="1"/>
    <s v="No"/>
    <s v="No"/>
  </r>
  <r>
    <x v="625"/>
    <x v="52"/>
    <s v="CUST12382"/>
    <s v="Customer 2382"/>
    <n v="31"/>
    <s v="New"/>
    <s v="P5003"/>
    <s v="Calculator"/>
    <x v="1"/>
    <s v="Stationery Hub"/>
    <n v="1"/>
    <n v="650"/>
    <n v="15"/>
    <n v="650"/>
    <n v="97.5"/>
    <n v="552.5"/>
    <n v="329.08"/>
    <n v="223.42"/>
    <x v="1"/>
    <s v="Patna"/>
    <s v="Bihar"/>
    <s v="India"/>
    <s v="Wallet"/>
    <x v="2"/>
    <s v="Standard"/>
    <x v="0"/>
    <s v="No"/>
    <s v="No"/>
  </r>
  <r>
    <x v="626"/>
    <x v="52"/>
    <s v="CUST12185"/>
    <s v="Customer 2185"/>
    <n v="31"/>
    <s v="Returning"/>
    <s v="P3002"/>
    <s v="Air Fryer"/>
    <x v="2"/>
    <s v="HomeNeeds"/>
    <n v="1"/>
    <n v="6500"/>
    <n v="5"/>
    <n v="6500"/>
    <n v="325"/>
    <n v="6175"/>
    <n v="4406.42"/>
    <n v="1768.58"/>
    <x v="1"/>
    <s v="Jaipur"/>
    <s v="Rajasthan"/>
    <s v="India"/>
    <s v="Credit Card"/>
    <x v="0"/>
    <s v="Standard"/>
    <x v="0"/>
    <s v="Yes"/>
    <s v="No"/>
  </r>
  <r>
    <x v="627"/>
    <x v="52"/>
    <s v="CUST10049"/>
    <s v="Customer 49"/>
    <n v="21"/>
    <s v="Returning"/>
    <s v="P2003"/>
    <s v="T-Shirt"/>
    <x v="3"/>
    <s v="RetailHub"/>
    <n v="2"/>
    <n v="900"/>
    <n v="20"/>
    <n v="1800"/>
    <n v="360"/>
    <n v="1440"/>
    <n v="1054.6099999999999"/>
    <n v="385.39"/>
    <x v="1"/>
    <s v="Kolkata"/>
    <s v="West Bengal"/>
    <s v="India"/>
    <s v="Credit Card"/>
    <x v="0"/>
    <s v="Same Day"/>
    <x v="0"/>
    <s v="No"/>
    <s v="No"/>
  </r>
  <r>
    <x v="628"/>
    <x v="52"/>
    <s v="CUST12464"/>
    <s v="Customer 2464"/>
    <n v="19"/>
    <s v="Returning"/>
    <s v="P4003"/>
    <s v="Sunscreen"/>
    <x v="4"/>
    <s v="BeautyCare"/>
    <n v="2"/>
    <n v="700"/>
    <n v="15"/>
    <n v="1400"/>
    <n v="210"/>
    <n v="1190"/>
    <n v="768.76"/>
    <n v="421.24"/>
    <x v="0"/>
    <s v="Chennai"/>
    <s v="Tamil Nadu"/>
    <s v="India"/>
    <s v="Cash on Delivery"/>
    <x v="0"/>
    <s v="Standard"/>
    <x v="0"/>
    <s v="No"/>
    <s v="No"/>
  </r>
  <r>
    <x v="629"/>
    <x v="52"/>
    <s v="CUST11896"/>
    <s v="Customer 1896"/>
    <n v="22"/>
    <s v="New"/>
    <s v="P1001"/>
    <s v="Laptop"/>
    <x v="0"/>
    <s v="TechSource India"/>
    <n v="4"/>
    <n v="55000"/>
    <n v="20"/>
    <n v="220000"/>
    <n v="44000"/>
    <n v="176000"/>
    <n v="135681.44"/>
    <n v="40318.559999999998"/>
    <x v="1"/>
    <s v="Pune"/>
    <s v="Maharashtra"/>
    <s v="India"/>
    <s v="Wallet"/>
    <x v="2"/>
    <s v="Standard"/>
    <x v="2"/>
    <s v="No"/>
    <s v="No"/>
  </r>
  <r>
    <x v="630"/>
    <x v="53"/>
    <s v="CUST11687"/>
    <s v="Customer 1687"/>
    <n v="54"/>
    <s v="Returning"/>
    <s v="P1007"/>
    <s v="Mouse"/>
    <x v="0"/>
    <s v="RetailHub"/>
    <n v="1"/>
    <n v="900"/>
    <n v="15"/>
    <n v="900"/>
    <n v="135"/>
    <n v="765"/>
    <n v="441.35"/>
    <n v="323.64999999999998"/>
    <x v="1"/>
    <s v="Bhopal"/>
    <s v="Madhya Pradesh"/>
    <s v="India"/>
    <s v="Credit Card"/>
    <x v="0"/>
    <s v="Standard"/>
    <x v="0"/>
    <s v="No"/>
    <s v="No"/>
  </r>
  <r>
    <x v="631"/>
    <x v="53"/>
    <s v="CUST11517"/>
    <s v="Customer 1517"/>
    <n v="30"/>
    <s v="Loyal"/>
    <s v="P3007"/>
    <s v="Vacuum Cleaner"/>
    <x v="2"/>
    <s v="Global Traders"/>
    <n v="3"/>
    <n v="8500"/>
    <n v="20"/>
    <n v="25500"/>
    <n v="5100"/>
    <n v="20400"/>
    <n v="16505.64"/>
    <n v="3894.36"/>
    <x v="1"/>
    <s v="Coimbatore"/>
    <s v="Tamil Nadu"/>
    <s v="India"/>
    <s v="Net Banking"/>
    <x v="2"/>
    <s v="Standard"/>
    <x v="3"/>
    <s v="No"/>
    <s v="No"/>
  </r>
  <r>
    <x v="632"/>
    <x v="53"/>
    <s v="CUST11626"/>
    <s v="Customer 1626"/>
    <n v="49"/>
    <s v="Returning"/>
    <s v="P1005"/>
    <s v="Tablet"/>
    <x v="0"/>
    <s v="RetailHub"/>
    <n v="1"/>
    <n v="18000"/>
    <n v="5"/>
    <n v="18000"/>
    <n v="900"/>
    <n v="17100"/>
    <n v="10491.02"/>
    <n v="6608.98"/>
    <x v="0"/>
    <s v="Coimbatore"/>
    <s v="Tamil Nadu"/>
    <s v="India"/>
    <s v="Credit Card"/>
    <x v="1"/>
    <s v="Standard"/>
    <x v="0"/>
    <s v="Yes"/>
    <s v="Yes"/>
  </r>
  <r>
    <x v="633"/>
    <x v="53"/>
    <s v="CUST10131"/>
    <s v="Customer 131"/>
    <n v="18"/>
    <s v="New"/>
    <s v="P5003"/>
    <s v="Calculator"/>
    <x v="1"/>
    <s v="Stationery Hub"/>
    <n v="3"/>
    <n v="650"/>
    <n v="5"/>
    <n v="1950"/>
    <n v="97.5"/>
    <n v="1852.5"/>
    <n v="1085.68"/>
    <n v="766.82"/>
    <x v="2"/>
    <s v="Mumbai"/>
    <s v="Maharashtra"/>
    <s v="India"/>
    <s v="Wallet"/>
    <x v="2"/>
    <s v="Standard"/>
    <x v="0"/>
    <s v="No"/>
    <s v="No"/>
  </r>
  <r>
    <x v="634"/>
    <x v="53"/>
    <s v="CUST11688"/>
    <s v="Customer 1688"/>
    <n v="48"/>
    <s v="New"/>
    <s v="P2003"/>
    <s v="T-Shirt"/>
    <x v="3"/>
    <s v="RetailHub"/>
    <n v="3"/>
    <n v="900"/>
    <n v="0"/>
    <n v="2700"/>
    <n v="0"/>
    <n v="2700"/>
    <n v="1678.78"/>
    <n v="1021.22"/>
    <x v="1"/>
    <s v="Visakhapatnam"/>
    <s v="Andhra Pradesh"/>
    <s v="India"/>
    <s v="Cash on Delivery"/>
    <x v="0"/>
    <s v="Standard"/>
    <x v="0"/>
    <s v="No"/>
    <s v="No"/>
  </r>
  <r>
    <x v="635"/>
    <x v="53"/>
    <s v="CUST11351"/>
    <s v="Customer 1351"/>
    <n v="37"/>
    <s v="Returning"/>
    <s v="P1005"/>
    <s v="Tablet"/>
    <x v="0"/>
    <s v="RetailHub"/>
    <n v="1"/>
    <n v="18000"/>
    <n v="15"/>
    <n v="18000"/>
    <n v="2700"/>
    <n v="15300"/>
    <n v="11139.47"/>
    <n v="4160.53"/>
    <x v="2"/>
    <s v="Patna"/>
    <s v="Bihar"/>
    <s v="India"/>
    <s v="Credit Card"/>
    <x v="2"/>
    <s v="Standard"/>
    <x v="0"/>
    <s v="No"/>
    <s v="No"/>
  </r>
  <r>
    <x v="636"/>
    <x v="53"/>
    <s v="CUST11114"/>
    <s v="Customer 1114"/>
    <n v="26"/>
    <s v="New"/>
    <s v="P1001"/>
    <s v="Laptop"/>
    <x v="0"/>
    <s v="TechSource India"/>
    <n v="4"/>
    <n v="55000"/>
    <n v="5"/>
    <n v="220000"/>
    <n v="11000"/>
    <n v="209000"/>
    <n v="124074.64"/>
    <n v="84925.36"/>
    <x v="0"/>
    <s v="Coimbatore"/>
    <s v="Tamil Nadu"/>
    <s v="India"/>
    <s v="Debit Card"/>
    <x v="2"/>
    <s v="Standard"/>
    <x v="0"/>
    <s v="No"/>
    <s v="No"/>
  </r>
  <r>
    <x v="637"/>
    <x v="54"/>
    <s v="CUST10926"/>
    <s v="Customer 926"/>
    <n v="29"/>
    <s v="New"/>
    <s v="P2005"/>
    <s v="Backpack"/>
    <x v="3"/>
    <s v="Metro Supplies"/>
    <n v="1"/>
    <n v="1800"/>
    <n v="15"/>
    <n v="1800"/>
    <n v="270"/>
    <n v="1530"/>
    <n v="1133.03"/>
    <n v="396.97"/>
    <x v="1"/>
    <s v="Bengaluru"/>
    <s v="Karnataka"/>
    <s v="India"/>
    <s v="Net Banking"/>
    <x v="1"/>
    <s v="Express"/>
    <x v="0"/>
    <s v="Yes"/>
    <s v="No"/>
  </r>
  <r>
    <x v="638"/>
    <x v="54"/>
    <s v="CUST11182"/>
    <s v="Customer 1182"/>
    <n v="27"/>
    <s v="Returning"/>
    <s v="P2006"/>
    <s v="Womens Kurti"/>
    <x v="3"/>
    <s v="FashionMart"/>
    <n v="4"/>
    <n v="1400"/>
    <n v="20"/>
    <n v="5600"/>
    <n v="1120"/>
    <n v="4480"/>
    <n v="2645.98"/>
    <n v="1834.02"/>
    <x v="2"/>
    <s v="Coimbatore"/>
    <s v="Tamil Nadu"/>
    <s v="India"/>
    <s v="Wallet"/>
    <x v="0"/>
    <s v="Standard"/>
    <x v="4"/>
    <s v="No"/>
    <s v="No"/>
  </r>
  <r>
    <x v="639"/>
    <x v="54"/>
    <s v="CUST11398"/>
    <s v="Customer 1398"/>
    <n v="38"/>
    <s v="Returning"/>
    <s v="P2004"/>
    <s v="Jacket"/>
    <x v="3"/>
    <s v="Global Traders"/>
    <n v="2"/>
    <n v="3500"/>
    <n v="10"/>
    <n v="7000"/>
    <n v="700"/>
    <n v="6300"/>
    <n v="3656.98"/>
    <n v="2643.02"/>
    <x v="2"/>
    <s v="Bhubaneswar"/>
    <s v="Odisha"/>
    <s v="India"/>
    <s v="UPI"/>
    <x v="0"/>
    <s v="Express"/>
    <x v="0"/>
    <s v="No"/>
    <s v="No"/>
  </r>
  <r>
    <x v="640"/>
    <x v="54"/>
    <s v="CUST11562"/>
    <s v="Customer 1562"/>
    <n v="44"/>
    <s v="Returning"/>
    <s v="P4003"/>
    <s v="Sunscreen"/>
    <x v="4"/>
    <s v="BeautyCare"/>
    <n v="3"/>
    <n v="700"/>
    <n v="10"/>
    <n v="2100"/>
    <n v="210"/>
    <n v="1890"/>
    <n v="1254.4000000000001"/>
    <n v="635.6"/>
    <x v="2"/>
    <s v="Indore"/>
    <s v="Madhya Pradesh"/>
    <s v="India"/>
    <s v="Cash on Delivery"/>
    <x v="2"/>
    <s v="Standard"/>
    <x v="0"/>
    <s v="No"/>
    <s v="Yes"/>
  </r>
  <r>
    <x v="641"/>
    <x v="54"/>
    <s v="CUST11430"/>
    <s v="Customer 1430"/>
    <n v="57"/>
    <s v="New"/>
    <s v="P1005"/>
    <s v="Tablet"/>
    <x v="0"/>
    <s v="RetailHub"/>
    <n v="2"/>
    <n v="18000"/>
    <n v="15"/>
    <n v="36000"/>
    <n v="5400"/>
    <n v="30600"/>
    <n v="24790.12"/>
    <n v="5809.88"/>
    <x v="1"/>
    <s v="Guwahati"/>
    <s v="Assam"/>
    <s v="India"/>
    <s v="Credit Card"/>
    <x v="2"/>
    <s v="Standard"/>
    <x v="0"/>
    <s v="No"/>
    <s v="No"/>
  </r>
  <r>
    <x v="642"/>
    <x v="54"/>
    <s v="CUST11218"/>
    <s v="Customer 1218"/>
    <n v="53"/>
    <s v="New"/>
    <s v="P1006"/>
    <s v="Keyboard"/>
    <x v="0"/>
    <s v="Metro Supplies"/>
    <n v="1"/>
    <n v="1800"/>
    <n v="0"/>
    <n v="1800"/>
    <n v="0"/>
    <n v="1800"/>
    <n v="1370.89"/>
    <n v="429.11"/>
    <x v="1"/>
    <s v="Lucknow"/>
    <s v="Uttar Pradesh"/>
    <s v="India"/>
    <s v="Debit Card"/>
    <x v="2"/>
    <s v="Standard"/>
    <x v="0"/>
    <s v="No"/>
    <s v="No"/>
  </r>
  <r>
    <x v="643"/>
    <x v="54"/>
    <s v="CUST11706"/>
    <s v="Customer 1706"/>
    <n v="36"/>
    <s v="Loyal"/>
    <s v="P5005"/>
    <s v="Desk Organizer"/>
    <x v="1"/>
    <s v="Stationery Hub"/>
    <n v="2"/>
    <n v="600"/>
    <n v="5"/>
    <n v="1200"/>
    <n v="60"/>
    <n v="1140"/>
    <n v="649.70000000000005"/>
    <n v="490.3"/>
    <x v="0"/>
    <s v="Nagpur"/>
    <s v="Maharashtra"/>
    <s v="India"/>
    <s v="Cash on Delivery"/>
    <x v="2"/>
    <s v="Express"/>
    <x v="3"/>
    <s v="No"/>
    <s v="No"/>
  </r>
  <r>
    <x v="644"/>
    <x v="55"/>
    <s v="CUST12214"/>
    <s v="Customer 2214"/>
    <n v="18"/>
    <s v="Returning"/>
    <s v="P4006"/>
    <s v="Lipstick"/>
    <x v="4"/>
    <s v="BeautyCare"/>
    <n v="3"/>
    <n v="850"/>
    <n v="10"/>
    <n v="2550"/>
    <n v="255"/>
    <n v="2295"/>
    <n v="1639.53"/>
    <n v="655.47"/>
    <x v="1"/>
    <s v="Lucknow"/>
    <s v="Uttar Pradesh"/>
    <s v="India"/>
    <s v="Credit Card"/>
    <x v="2"/>
    <s v="Same Day"/>
    <x v="0"/>
    <s v="No"/>
    <s v="No"/>
  </r>
  <r>
    <x v="645"/>
    <x v="55"/>
    <s v="CUST10122"/>
    <s v="Customer 122"/>
    <n v="29"/>
    <s v="New"/>
    <s v="P2001"/>
    <s v="Running Shoes"/>
    <x v="3"/>
    <s v="FashionMart"/>
    <n v="3"/>
    <n v="3200"/>
    <n v="5"/>
    <n v="9600"/>
    <n v="480"/>
    <n v="9120"/>
    <n v="7049.9"/>
    <n v="2070.1"/>
    <x v="0"/>
    <s v="Nagpur"/>
    <s v="Maharashtra"/>
    <s v="India"/>
    <s v="UPI"/>
    <x v="0"/>
    <s v="Same Day"/>
    <x v="0"/>
    <s v="Yes"/>
    <s v="Yes"/>
  </r>
  <r>
    <x v="646"/>
    <x v="55"/>
    <s v="CUST11237"/>
    <s v="Customer 1237"/>
    <n v="20"/>
    <s v="Returning"/>
    <s v="P5003"/>
    <s v="Calculator"/>
    <x v="1"/>
    <s v="Stationery Hub"/>
    <n v="1"/>
    <n v="650"/>
    <n v="5"/>
    <n v="650"/>
    <n v="32.5"/>
    <n v="617.5"/>
    <n v="440.79"/>
    <n v="176.71"/>
    <x v="1"/>
    <s v="Jaipur"/>
    <s v="Rajasthan"/>
    <s v="India"/>
    <s v="Debit Card"/>
    <x v="0"/>
    <s v="Express"/>
    <x v="0"/>
    <s v="No"/>
    <s v="No"/>
  </r>
  <r>
    <x v="647"/>
    <x v="55"/>
    <s v="CUST12036"/>
    <s v="Customer 2036"/>
    <n v="20"/>
    <s v="Returning"/>
    <s v="P2003"/>
    <s v="T-Shirt"/>
    <x v="3"/>
    <s v="RetailHub"/>
    <n v="2"/>
    <n v="900"/>
    <n v="10"/>
    <n v="1800"/>
    <n v="180"/>
    <n v="1620"/>
    <n v="1309.76"/>
    <n v="310.24"/>
    <x v="0"/>
    <s v="Surat"/>
    <s v="Gujarat"/>
    <s v="India"/>
    <s v="Credit Card"/>
    <x v="0"/>
    <s v="Standard"/>
    <x v="0"/>
    <s v="No"/>
    <s v="No"/>
  </r>
  <r>
    <x v="648"/>
    <x v="55"/>
    <s v="CUST10795"/>
    <s v="Customer 795"/>
    <n v="32"/>
    <s v="Loyal"/>
    <s v="P3007"/>
    <s v="Vacuum Cleaner"/>
    <x v="2"/>
    <s v="Global Traders"/>
    <n v="2"/>
    <n v="8500"/>
    <n v="30"/>
    <n v="17000"/>
    <n v="5100"/>
    <n v="11900"/>
    <n v="8837.27"/>
    <n v="3062.73"/>
    <x v="1"/>
    <s v="Guwahati"/>
    <s v="Assam"/>
    <s v="India"/>
    <s v="Wallet"/>
    <x v="2"/>
    <s v="Express"/>
    <x v="3"/>
    <s v="Yes"/>
    <s v="No"/>
  </r>
  <r>
    <x v="649"/>
    <x v="56"/>
    <s v="CUST12407"/>
    <s v="Customer 2407"/>
    <n v="45"/>
    <s v="New"/>
    <s v="P2002"/>
    <s v="Jeans"/>
    <x v="3"/>
    <s v="FashionMart"/>
    <n v="2"/>
    <n v="2200"/>
    <n v="30"/>
    <n v="4400"/>
    <n v="1320"/>
    <n v="3080"/>
    <n v="2267.54"/>
    <n v="812.46"/>
    <x v="1"/>
    <s v="Bhopal"/>
    <s v="Madhya Pradesh"/>
    <s v="India"/>
    <s v="UPI"/>
    <x v="2"/>
    <s v="Standard"/>
    <x v="0"/>
    <s v="No"/>
    <s v="No"/>
  </r>
  <r>
    <x v="650"/>
    <x v="56"/>
    <s v="CUST10860"/>
    <s v="Customer 860"/>
    <n v="56"/>
    <s v="Returning"/>
    <s v="P3004"/>
    <s v="Cookware Set"/>
    <x v="2"/>
    <s v="HomeNeeds"/>
    <n v="6"/>
    <n v="3500"/>
    <n v="10"/>
    <n v="21000"/>
    <n v="2100"/>
    <n v="18900"/>
    <n v="15495.82"/>
    <n v="3404.18"/>
    <x v="1"/>
    <s v="Guwahati"/>
    <s v="Assam"/>
    <s v="India"/>
    <s v="Net Banking"/>
    <x v="2"/>
    <s v="Standard"/>
    <x v="0"/>
    <s v="No"/>
    <s v="No"/>
  </r>
  <r>
    <x v="651"/>
    <x v="56"/>
    <s v="CUST12334"/>
    <s v="Customer 2334"/>
    <n v="41"/>
    <s v="Returning"/>
    <s v="P5003"/>
    <s v="Calculator"/>
    <x v="1"/>
    <s v="Stationery Hub"/>
    <n v="5"/>
    <n v="650"/>
    <n v="20"/>
    <n v="3250"/>
    <n v="650"/>
    <n v="2600"/>
    <n v="1563.68"/>
    <n v="1036.32"/>
    <x v="0"/>
    <s v="Bengaluru"/>
    <s v="Karnataka"/>
    <s v="India"/>
    <s v="Wallet"/>
    <x v="2"/>
    <s v="Standard"/>
    <x v="4"/>
    <s v="Yes"/>
    <s v="No"/>
  </r>
  <r>
    <x v="652"/>
    <x v="56"/>
    <s v="CUST10135"/>
    <s v="Customer 135"/>
    <n v="20"/>
    <s v="Returning"/>
    <s v="P5001"/>
    <s v="Notebook Set"/>
    <x v="1"/>
    <s v="Stationery Hub"/>
    <n v="2"/>
    <n v="500"/>
    <n v="15"/>
    <n v="1000"/>
    <n v="150"/>
    <n v="850"/>
    <n v="610.64"/>
    <n v="239.36"/>
    <x v="2"/>
    <s v="Kolkata"/>
    <s v="West Bengal"/>
    <s v="India"/>
    <s v="Credit Card"/>
    <x v="1"/>
    <s v="Standard"/>
    <x v="0"/>
    <s v="No"/>
    <s v="No"/>
  </r>
  <r>
    <x v="653"/>
    <x v="56"/>
    <s v="CUST10712"/>
    <s v="Customer 712"/>
    <n v="22"/>
    <s v="New"/>
    <s v="P3006"/>
    <s v="Water Bottle"/>
    <x v="2"/>
    <s v="Metro Supplies"/>
    <n v="1"/>
    <n v="700"/>
    <n v="5"/>
    <n v="700"/>
    <n v="35"/>
    <n v="665"/>
    <n v="470.17"/>
    <n v="194.83"/>
    <x v="1"/>
    <s v="Visakhapatnam"/>
    <s v="Andhra Pradesh"/>
    <s v="India"/>
    <s v="Cash on Delivery"/>
    <x v="0"/>
    <s v="Standard"/>
    <x v="0"/>
    <s v="No"/>
    <s v="No"/>
  </r>
  <r>
    <x v="654"/>
    <x v="56"/>
    <s v="CUST12452"/>
    <s v="Customer 2452"/>
    <n v="37"/>
    <s v="Loyal"/>
    <s v="P3006"/>
    <s v="Water Bottle"/>
    <x v="2"/>
    <s v="Metro Supplies"/>
    <n v="1"/>
    <n v="700"/>
    <n v="15"/>
    <n v="700"/>
    <n v="105"/>
    <n v="595"/>
    <n v="361.98"/>
    <n v="233.02"/>
    <x v="1"/>
    <s v="Chandigarh"/>
    <s v="Chandigarh"/>
    <s v="India"/>
    <s v="Credit Card"/>
    <x v="1"/>
    <s v="Standard"/>
    <x v="0"/>
    <s v="No"/>
    <s v="No"/>
  </r>
  <r>
    <x v="655"/>
    <x v="56"/>
    <s v="CUST11818"/>
    <s v="Customer 1818"/>
    <n v="36"/>
    <s v="Returning"/>
    <s v="P1005"/>
    <s v="Tablet"/>
    <x v="0"/>
    <s v="RetailHub"/>
    <n v="4"/>
    <n v="18000"/>
    <n v="15"/>
    <n v="72000"/>
    <n v="10800"/>
    <n v="61200"/>
    <n v="44507.62"/>
    <n v="16692.38"/>
    <x v="1"/>
    <s v="Lucknow"/>
    <s v="Uttar Pradesh"/>
    <s v="India"/>
    <s v="Wallet"/>
    <x v="0"/>
    <s v="Standard"/>
    <x v="0"/>
    <s v="No"/>
    <s v="Yes"/>
  </r>
  <r>
    <x v="656"/>
    <x v="56"/>
    <s v="CUST11971"/>
    <s v="Customer 1971"/>
    <n v="53"/>
    <s v="Loyal"/>
    <s v="P5005"/>
    <s v="Desk Organizer"/>
    <x v="1"/>
    <s v="Stationery Hub"/>
    <n v="4"/>
    <n v="600"/>
    <n v="30"/>
    <n v="2400"/>
    <n v="720"/>
    <n v="1680"/>
    <n v="1136.3"/>
    <n v="543.70000000000005"/>
    <x v="1"/>
    <s v="Kolkata"/>
    <s v="West Bengal"/>
    <s v="India"/>
    <s v="UPI"/>
    <x v="2"/>
    <s v="Express"/>
    <x v="0"/>
    <s v="No"/>
    <s v="No"/>
  </r>
  <r>
    <x v="657"/>
    <x v="56"/>
    <s v="CUST10076"/>
    <s v="Customer 76"/>
    <n v="42"/>
    <s v="Returning"/>
    <s v="P1007"/>
    <s v="Mouse"/>
    <x v="0"/>
    <s v="RetailHub"/>
    <n v="1"/>
    <n v="900"/>
    <n v="10"/>
    <n v="900"/>
    <n v="90"/>
    <n v="810"/>
    <n v="593.32000000000005"/>
    <n v="216.68"/>
    <x v="1"/>
    <s v="Bengaluru"/>
    <s v="Karnataka"/>
    <s v="India"/>
    <s v="Net Banking"/>
    <x v="2"/>
    <s v="Standard"/>
    <x v="0"/>
    <s v="No"/>
    <s v="No"/>
  </r>
  <r>
    <x v="658"/>
    <x v="56"/>
    <s v="CUST10228"/>
    <s v="Customer 228"/>
    <n v="48"/>
    <s v="Returning"/>
    <s v="P1010"/>
    <s v="Bluetooth Speaker"/>
    <x v="0"/>
    <s v="Prime Distributors"/>
    <n v="1"/>
    <n v="3200"/>
    <n v="25"/>
    <n v="3200"/>
    <n v="800"/>
    <n v="2400"/>
    <n v="1366.42"/>
    <n v="1033.58"/>
    <x v="1"/>
    <s v="Hyderabad"/>
    <s v="Telangana"/>
    <s v="India"/>
    <s v="Cash on Delivery"/>
    <x v="0"/>
    <s v="Standard"/>
    <x v="0"/>
    <s v="No"/>
    <s v="No"/>
  </r>
  <r>
    <x v="659"/>
    <x v="56"/>
    <s v="CUST11040"/>
    <s v="Customer 1040"/>
    <n v="56"/>
    <s v="New"/>
    <s v="P3007"/>
    <s v="Vacuum Cleaner"/>
    <x v="2"/>
    <s v="Global Traders"/>
    <n v="1"/>
    <n v="8500"/>
    <n v="10"/>
    <n v="8500"/>
    <n v="850"/>
    <n v="7650"/>
    <n v="4646.24"/>
    <n v="3003.76"/>
    <x v="1"/>
    <s v="Kolkata"/>
    <s v="West Bengal"/>
    <s v="India"/>
    <s v="Debit Card"/>
    <x v="0"/>
    <s v="Same Day"/>
    <x v="2"/>
    <s v="No"/>
    <s v="No"/>
  </r>
  <r>
    <x v="660"/>
    <x v="56"/>
    <s v="CUST10446"/>
    <s v="Customer 446"/>
    <n v="35"/>
    <s v="Loyal"/>
    <s v="P3007"/>
    <s v="Vacuum Cleaner"/>
    <x v="2"/>
    <s v="Global Traders"/>
    <n v="3"/>
    <n v="8500"/>
    <n v="15"/>
    <n v="25500"/>
    <n v="3825"/>
    <n v="21675"/>
    <n v="13443.98"/>
    <n v="8231.02"/>
    <x v="1"/>
    <s v="Surat"/>
    <s v="Gujarat"/>
    <s v="India"/>
    <s v="UPI"/>
    <x v="0"/>
    <s v="Standard"/>
    <x v="0"/>
    <s v="No"/>
    <s v="No"/>
  </r>
  <r>
    <x v="661"/>
    <x v="56"/>
    <s v="CUST10969"/>
    <s v="Customer 969"/>
    <n v="56"/>
    <s v="Returning"/>
    <s v="P1005"/>
    <s v="Tablet"/>
    <x v="0"/>
    <s v="RetailHub"/>
    <n v="1"/>
    <n v="18000"/>
    <n v="10"/>
    <n v="18000"/>
    <n v="1800"/>
    <n v="16200"/>
    <n v="12073.68"/>
    <n v="4126.32"/>
    <x v="1"/>
    <s v="Chennai"/>
    <s v="Tamil Nadu"/>
    <s v="India"/>
    <s v="UPI"/>
    <x v="0"/>
    <s v="Express"/>
    <x v="3"/>
    <s v="No"/>
    <s v="No"/>
  </r>
  <r>
    <x v="662"/>
    <x v="56"/>
    <s v="CUST11949"/>
    <s v="Customer 1949"/>
    <n v="57"/>
    <s v="Returning"/>
    <s v="P5004"/>
    <s v="Pen Set"/>
    <x v="1"/>
    <s v="Stationery Hub"/>
    <n v="1"/>
    <n v="250"/>
    <n v="0"/>
    <n v="250"/>
    <n v="0"/>
    <n v="250"/>
    <n v="150.46"/>
    <n v="99.54"/>
    <x v="1"/>
    <s v="Mumbai"/>
    <s v="Maharashtra"/>
    <s v="India"/>
    <s v="Debit Card"/>
    <x v="0"/>
    <s v="Express"/>
    <x v="0"/>
    <s v="No"/>
    <s v="No"/>
  </r>
  <r>
    <x v="663"/>
    <x v="57"/>
    <s v="CUST10054"/>
    <s v="Customer 54"/>
    <n v="34"/>
    <s v="Returning"/>
    <s v="P5001"/>
    <s v="Notebook Set"/>
    <x v="1"/>
    <s v="Stationery Hub"/>
    <n v="3"/>
    <n v="500"/>
    <n v="15"/>
    <n v="1500"/>
    <n v="225"/>
    <n v="1275"/>
    <n v="831.87"/>
    <n v="443.13"/>
    <x v="0"/>
    <s v="Visakhapatnam"/>
    <s v="Andhra Pradesh"/>
    <s v="India"/>
    <s v="Debit Card"/>
    <x v="2"/>
    <s v="Standard"/>
    <x v="0"/>
    <s v="No"/>
    <s v="No"/>
  </r>
  <r>
    <x v="664"/>
    <x v="57"/>
    <s v="CUST10015"/>
    <s v="Customer 15"/>
    <n v="29"/>
    <s v="New"/>
    <s v="P1006"/>
    <s v="Keyboard"/>
    <x v="0"/>
    <s v="Metro Supplies"/>
    <n v="4"/>
    <n v="1800"/>
    <n v="0"/>
    <n v="7200"/>
    <n v="0"/>
    <n v="7200"/>
    <n v="4988.7700000000004"/>
    <n v="2211.23"/>
    <x v="2"/>
    <s v="Guwahati"/>
    <s v="Assam"/>
    <s v="India"/>
    <s v="Cash on Delivery"/>
    <x v="2"/>
    <s v="Standard"/>
    <x v="0"/>
    <s v="No"/>
    <s v="No"/>
  </r>
  <r>
    <x v="665"/>
    <x v="57"/>
    <s v="CUST11673"/>
    <s v="Customer 1673"/>
    <n v="24"/>
    <s v="Returning"/>
    <s v="P1005"/>
    <s v="Tablet"/>
    <x v="0"/>
    <s v="RetailHub"/>
    <n v="6"/>
    <n v="18000"/>
    <n v="15"/>
    <n v="108000"/>
    <n v="16200"/>
    <n v="91800"/>
    <n v="69375.59"/>
    <n v="22424.41"/>
    <x v="1"/>
    <s v="Delhi"/>
    <s v="Delhi"/>
    <s v="India"/>
    <s v="UPI"/>
    <x v="2"/>
    <s v="Standard"/>
    <x v="0"/>
    <s v="Yes"/>
    <s v="No"/>
  </r>
  <r>
    <x v="666"/>
    <x v="57"/>
    <s v="CUST12402"/>
    <s v="Customer 2402"/>
    <n v="33"/>
    <s v="New"/>
    <s v="P1010"/>
    <s v="Bluetooth Speaker"/>
    <x v="0"/>
    <s v="Prime Distributors"/>
    <n v="4"/>
    <n v="3200"/>
    <n v="10"/>
    <n v="12800"/>
    <n v="1280"/>
    <n v="11520"/>
    <n v="6593.38"/>
    <n v="4926.62"/>
    <x v="1"/>
    <s v="Bengaluru"/>
    <s v="Karnataka"/>
    <s v="India"/>
    <s v="UPI"/>
    <x v="1"/>
    <s v="Standard"/>
    <x v="0"/>
    <s v="No"/>
    <s v="No"/>
  </r>
  <r>
    <x v="667"/>
    <x v="57"/>
    <s v="CUST10747"/>
    <s v="Customer 747"/>
    <n v="59"/>
    <s v="Returning"/>
    <s v="P3007"/>
    <s v="Vacuum Cleaner"/>
    <x v="2"/>
    <s v="Global Traders"/>
    <n v="1"/>
    <n v="8500"/>
    <n v="5"/>
    <n v="8500"/>
    <n v="425"/>
    <n v="8075"/>
    <n v="4720.32"/>
    <n v="3354.68"/>
    <x v="1"/>
    <s v="Ahmedabad"/>
    <s v="Gujarat"/>
    <s v="India"/>
    <s v="Debit Card"/>
    <x v="2"/>
    <s v="Standard"/>
    <x v="0"/>
    <s v="No"/>
    <s v="No"/>
  </r>
  <r>
    <x v="668"/>
    <x v="57"/>
    <s v="CUST12269"/>
    <s v="Customer 2269"/>
    <n v="41"/>
    <s v="Returning"/>
    <s v="P2001"/>
    <s v="Running Shoes"/>
    <x v="3"/>
    <s v="FashionMart"/>
    <n v="1"/>
    <n v="3200"/>
    <n v="15"/>
    <n v="3200"/>
    <n v="480"/>
    <n v="2720"/>
    <n v="1908.89"/>
    <n v="811.11"/>
    <x v="1"/>
    <s v="Bengaluru"/>
    <s v="Karnataka"/>
    <s v="India"/>
    <s v="Net Banking"/>
    <x v="0"/>
    <s v="Same Day"/>
    <x v="0"/>
    <s v="No"/>
    <s v="No"/>
  </r>
  <r>
    <x v="669"/>
    <x v="57"/>
    <s v="CUST10344"/>
    <s v="Customer 344"/>
    <n v="54"/>
    <s v="Returning"/>
    <s v="P1002"/>
    <s v="Smartphone"/>
    <x v="0"/>
    <s v="Global Traders"/>
    <n v="1"/>
    <n v="28000"/>
    <n v="10"/>
    <n v="28000"/>
    <n v="2800"/>
    <n v="25200"/>
    <n v="17706.38"/>
    <n v="7493.62"/>
    <x v="2"/>
    <s v="Indore"/>
    <s v="Madhya Pradesh"/>
    <s v="India"/>
    <s v="Wallet"/>
    <x v="1"/>
    <s v="Standard"/>
    <x v="0"/>
    <s v="No"/>
    <s v="No"/>
  </r>
  <r>
    <x v="670"/>
    <x v="57"/>
    <s v="CUST11876"/>
    <s v="Customer 1876"/>
    <n v="57"/>
    <s v="Loyal"/>
    <s v="P3005"/>
    <s v="Bedsheet Set"/>
    <x v="2"/>
    <s v="RetailHub"/>
    <n v="2"/>
    <n v="1800"/>
    <n v="0"/>
    <n v="3600"/>
    <n v="0"/>
    <n v="3600"/>
    <n v="2619.3000000000002"/>
    <n v="980.7"/>
    <x v="2"/>
    <s v="Ahmedabad"/>
    <s v="Gujarat"/>
    <s v="India"/>
    <s v="Net Banking"/>
    <x v="0"/>
    <s v="Standard"/>
    <x v="0"/>
    <s v="No"/>
    <s v="No"/>
  </r>
  <r>
    <x v="671"/>
    <x v="57"/>
    <s v="CUST10374"/>
    <s v="Customer 374"/>
    <n v="24"/>
    <s v="New"/>
    <s v="P2007"/>
    <s v="Saree"/>
    <x v="3"/>
    <s v="FashionMart"/>
    <n v="1"/>
    <n v="2600"/>
    <n v="10"/>
    <n v="2600"/>
    <n v="260"/>
    <n v="2340"/>
    <n v="1494.41"/>
    <n v="845.59"/>
    <x v="2"/>
    <s v="Patna"/>
    <s v="Bihar"/>
    <s v="India"/>
    <s v="UPI"/>
    <x v="1"/>
    <s v="Same Day"/>
    <x v="0"/>
    <s v="No"/>
    <s v="No"/>
  </r>
  <r>
    <x v="672"/>
    <x v="57"/>
    <s v="CUST11915"/>
    <s v="Customer 1915"/>
    <n v="30"/>
    <s v="Returning"/>
    <s v="P3005"/>
    <s v="Bedsheet Set"/>
    <x v="2"/>
    <s v="RetailHub"/>
    <n v="2"/>
    <n v="1800"/>
    <n v="20"/>
    <n v="3600"/>
    <n v="720"/>
    <n v="2880"/>
    <n v="1678.64"/>
    <n v="1201.3599999999999"/>
    <x v="1"/>
    <s v="Hyderabad"/>
    <s v="Telangana"/>
    <s v="India"/>
    <s v="Wallet"/>
    <x v="1"/>
    <s v="Standard"/>
    <x v="0"/>
    <s v="No"/>
    <s v="No"/>
  </r>
  <r>
    <x v="673"/>
    <x v="57"/>
    <s v="CUST10975"/>
    <s v="Customer 975"/>
    <n v="48"/>
    <s v="New"/>
    <s v="P1005"/>
    <s v="Tablet"/>
    <x v="0"/>
    <s v="RetailHub"/>
    <n v="1"/>
    <n v="18000"/>
    <n v="5"/>
    <n v="18000"/>
    <n v="900"/>
    <n v="17100"/>
    <n v="9503.41"/>
    <n v="7596.59"/>
    <x v="1"/>
    <s v="Nagpur"/>
    <s v="Maharashtra"/>
    <s v="India"/>
    <s v="UPI"/>
    <x v="1"/>
    <s v="Standard"/>
    <x v="3"/>
    <s v="No"/>
    <s v="No"/>
  </r>
  <r>
    <x v="674"/>
    <x v="57"/>
    <s v="CUST11012"/>
    <s v="Customer 1012"/>
    <n v="26"/>
    <s v="New"/>
    <s v="P4003"/>
    <s v="Sunscreen"/>
    <x v="4"/>
    <s v="BeautyCare"/>
    <n v="1"/>
    <n v="700"/>
    <n v="15"/>
    <n v="700"/>
    <n v="105"/>
    <n v="595"/>
    <n v="426.29"/>
    <n v="168.71"/>
    <x v="1"/>
    <s v="Pune"/>
    <s v="Maharashtra"/>
    <s v="India"/>
    <s v="Net Banking"/>
    <x v="2"/>
    <s v="Same Day"/>
    <x v="0"/>
    <s v="No"/>
    <s v="No"/>
  </r>
  <r>
    <x v="675"/>
    <x v="57"/>
    <s v="CUST11662"/>
    <s v="Customer 1662"/>
    <n v="41"/>
    <s v="Loyal"/>
    <s v="P2001"/>
    <s v="Running Shoes"/>
    <x v="3"/>
    <s v="FashionMart"/>
    <n v="3"/>
    <n v="3200"/>
    <n v="25"/>
    <n v="9600"/>
    <n v="2400"/>
    <n v="7200"/>
    <n v="5874.54"/>
    <n v="1325.46"/>
    <x v="1"/>
    <s v="Coimbatore"/>
    <s v="Tamil Nadu"/>
    <s v="India"/>
    <s v="Credit Card"/>
    <x v="0"/>
    <s v="Standard"/>
    <x v="0"/>
    <s v="No"/>
    <s v="No"/>
  </r>
  <r>
    <x v="676"/>
    <x v="57"/>
    <s v="CUST12284"/>
    <s v="Customer 2284"/>
    <n v="55"/>
    <s v="Loyal"/>
    <s v="P4003"/>
    <s v="Sunscreen"/>
    <x v="4"/>
    <s v="BeautyCare"/>
    <n v="1"/>
    <n v="700"/>
    <n v="0"/>
    <n v="700"/>
    <n v="0"/>
    <n v="700"/>
    <n v="523.71"/>
    <n v="176.29"/>
    <x v="0"/>
    <s v="Bhopal"/>
    <s v="Madhya Pradesh"/>
    <s v="India"/>
    <s v="Debit Card"/>
    <x v="0"/>
    <s v="Standard"/>
    <x v="0"/>
    <s v="No"/>
    <s v="No"/>
  </r>
  <r>
    <x v="677"/>
    <x v="57"/>
    <s v="CUST10626"/>
    <s v="Customer 626"/>
    <n v="43"/>
    <s v="Returning"/>
    <s v="P5004"/>
    <s v="Pen Set"/>
    <x v="1"/>
    <s v="Stationery Hub"/>
    <n v="1"/>
    <n v="250"/>
    <n v="20"/>
    <n v="250"/>
    <n v="50"/>
    <n v="200"/>
    <n v="155.41"/>
    <n v="44.59"/>
    <x v="1"/>
    <s v="Delhi"/>
    <s v="Delhi"/>
    <s v="India"/>
    <s v="Wallet"/>
    <x v="0"/>
    <s v="Standard"/>
    <x v="0"/>
    <s v="No"/>
    <s v="No"/>
  </r>
  <r>
    <x v="678"/>
    <x v="57"/>
    <s v="CUST11693"/>
    <s v="Customer 1693"/>
    <n v="56"/>
    <s v="New"/>
    <s v="P3005"/>
    <s v="Bedsheet Set"/>
    <x v="2"/>
    <s v="RetailHub"/>
    <n v="3"/>
    <n v="1800"/>
    <n v="10"/>
    <n v="5400"/>
    <n v="540"/>
    <n v="4860"/>
    <n v="3719.98"/>
    <n v="1140.02"/>
    <x v="1"/>
    <s v="Visakhapatnam"/>
    <s v="Andhra Pradesh"/>
    <s v="India"/>
    <s v="Debit Card"/>
    <x v="2"/>
    <s v="Standard"/>
    <x v="0"/>
    <s v="No"/>
    <s v="No"/>
  </r>
  <r>
    <x v="679"/>
    <x v="57"/>
    <s v="CUST11810"/>
    <s v="Customer 1810"/>
    <n v="49"/>
    <s v="New"/>
    <s v="P2005"/>
    <s v="Backpack"/>
    <x v="3"/>
    <s v="Metro Supplies"/>
    <n v="3"/>
    <n v="1800"/>
    <n v="15"/>
    <n v="5400"/>
    <n v="810"/>
    <n v="4590"/>
    <n v="3654.88"/>
    <n v="935.12"/>
    <x v="1"/>
    <s v="Visakhapatnam"/>
    <s v="Andhra Pradesh"/>
    <s v="India"/>
    <s v="Cash on Delivery"/>
    <x v="2"/>
    <s v="Standard"/>
    <x v="3"/>
    <s v="No"/>
    <s v="No"/>
  </r>
  <r>
    <x v="680"/>
    <x v="57"/>
    <s v="CUST12049"/>
    <s v="Customer 2049"/>
    <n v="43"/>
    <s v="Loyal"/>
    <s v="P1010"/>
    <s v="Bluetooth Speaker"/>
    <x v="0"/>
    <s v="Prime Distributors"/>
    <n v="3"/>
    <n v="3200"/>
    <n v="5"/>
    <n v="9600"/>
    <n v="480"/>
    <n v="9120"/>
    <n v="5250.52"/>
    <n v="3869.48"/>
    <x v="2"/>
    <s v="Bengaluru"/>
    <s v="Karnataka"/>
    <s v="India"/>
    <s v="UPI"/>
    <x v="1"/>
    <s v="Express"/>
    <x v="0"/>
    <s v="No"/>
    <s v="No"/>
  </r>
  <r>
    <x v="681"/>
    <x v="58"/>
    <s v="CUST11090"/>
    <s v="Customer 1090"/>
    <n v="58"/>
    <s v="Returning"/>
    <s v="P4006"/>
    <s v="Lipstick"/>
    <x v="4"/>
    <s v="BeautyCare"/>
    <n v="5"/>
    <n v="850"/>
    <n v="20"/>
    <n v="4250"/>
    <n v="850"/>
    <n v="3400"/>
    <n v="1914.46"/>
    <n v="1485.54"/>
    <x v="0"/>
    <s v="Chandigarh"/>
    <s v="Chandigarh"/>
    <s v="India"/>
    <s v="Cash on Delivery"/>
    <x v="2"/>
    <s v="Standard"/>
    <x v="0"/>
    <s v="No"/>
    <s v="No"/>
  </r>
  <r>
    <x v="682"/>
    <x v="58"/>
    <s v="CUST11845"/>
    <s v="Customer 1845"/>
    <n v="27"/>
    <s v="Loyal"/>
    <s v="P3006"/>
    <s v="Water Bottle"/>
    <x v="2"/>
    <s v="Metro Supplies"/>
    <n v="1"/>
    <n v="700"/>
    <n v="10"/>
    <n v="700"/>
    <n v="70"/>
    <n v="630"/>
    <n v="382.6"/>
    <n v="247.4"/>
    <x v="1"/>
    <s v="Lucknow"/>
    <s v="Uttar Pradesh"/>
    <s v="India"/>
    <s v="Wallet"/>
    <x v="0"/>
    <s v="Standard"/>
    <x v="0"/>
    <s v="No"/>
    <s v="No"/>
  </r>
  <r>
    <x v="683"/>
    <x v="58"/>
    <s v="CUST11274"/>
    <s v="Customer 1274"/>
    <n v="56"/>
    <s v="Returning"/>
    <s v="P5004"/>
    <s v="Pen Set"/>
    <x v="1"/>
    <s v="Stationery Hub"/>
    <n v="2"/>
    <n v="250"/>
    <n v="5"/>
    <n v="500"/>
    <n v="25"/>
    <n v="475"/>
    <n v="280.91000000000003"/>
    <n v="194.09"/>
    <x v="0"/>
    <s v="Bengaluru"/>
    <s v="Karnataka"/>
    <s v="India"/>
    <s v="Debit Card"/>
    <x v="0"/>
    <s v="Express"/>
    <x v="0"/>
    <s v="No"/>
    <s v="No"/>
  </r>
  <r>
    <x v="684"/>
    <x v="58"/>
    <s v="CUST10508"/>
    <s v="Customer 508"/>
    <n v="55"/>
    <s v="New"/>
    <s v="P2008"/>
    <s v="Formal Shirt"/>
    <x v="3"/>
    <s v="Global Traders"/>
    <n v="1"/>
    <n v="1700"/>
    <n v="5"/>
    <n v="1700"/>
    <n v="85"/>
    <n v="1615"/>
    <n v="1033.05"/>
    <n v="581.95000000000005"/>
    <x v="1"/>
    <s v="Ahmedabad"/>
    <s v="Gujarat"/>
    <s v="India"/>
    <s v="Cash on Delivery"/>
    <x v="2"/>
    <s v="Standard"/>
    <x v="3"/>
    <s v="No"/>
    <s v="No"/>
  </r>
  <r>
    <x v="685"/>
    <x v="58"/>
    <s v="CUST11731"/>
    <s v="Customer 1731"/>
    <n v="32"/>
    <s v="Returning"/>
    <s v="P5005"/>
    <s v="Desk Organizer"/>
    <x v="1"/>
    <s v="Stationery Hub"/>
    <n v="2"/>
    <n v="600"/>
    <n v="10"/>
    <n v="1200"/>
    <n v="120"/>
    <n v="1080"/>
    <n v="707.73"/>
    <n v="372.27"/>
    <x v="0"/>
    <s v="Bhubaneswar"/>
    <s v="Odisha"/>
    <s v="India"/>
    <s v="UPI"/>
    <x v="2"/>
    <s v="Standard"/>
    <x v="0"/>
    <s v="No"/>
    <s v="No"/>
  </r>
  <r>
    <x v="686"/>
    <x v="58"/>
    <s v="CUST10005"/>
    <s v="Customer 5"/>
    <n v="41"/>
    <s v="Loyal"/>
    <s v="P2004"/>
    <s v="Jacket"/>
    <x v="3"/>
    <s v="Global Traders"/>
    <n v="2"/>
    <n v="3500"/>
    <n v="30"/>
    <n v="7000"/>
    <n v="2100"/>
    <n v="4900"/>
    <n v="2898.06"/>
    <n v="2001.94"/>
    <x v="1"/>
    <s v="Surat"/>
    <s v="Gujarat"/>
    <s v="India"/>
    <s v="UPI"/>
    <x v="0"/>
    <s v="Same Day"/>
    <x v="4"/>
    <s v="No"/>
    <s v="No"/>
  </r>
  <r>
    <x v="687"/>
    <x v="58"/>
    <s v="CUST10872"/>
    <s v="Customer 872"/>
    <n v="60"/>
    <s v="New"/>
    <s v="P1004"/>
    <s v="Smartwatch"/>
    <x v="0"/>
    <s v="TechSource India"/>
    <n v="4"/>
    <n v="6500"/>
    <n v="5"/>
    <n v="26000"/>
    <n v="1300"/>
    <n v="24700"/>
    <n v="13623.99"/>
    <n v="11076.01"/>
    <x v="0"/>
    <s v="Coimbatore"/>
    <s v="Tamil Nadu"/>
    <s v="India"/>
    <s v="Wallet"/>
    <x v="2"/>
    <s v="Standard"/>
    <x v="0"/>
    <s v="No"/>
    <s v="No"/>
  </r>
  <r>
    <x v="688"/>
    <x v="58"/>
    <s v="CUST12265"/>
    <s v="Customer 2265"/>
    <n v="47"/>
    <s v="New"/>
    <s v="P2008"/>
    <s v="Formal Shirt"/>
    <x v="3"/>
    <s v="Global Traders"/>
    <n v="3"/>
    <n v="1700"/>
    <n v="25"/>
    <n v="5100"/>
    <n v="1275"/>
    <n v="3825"/>
    <n v="2238.35"/>
    <n v="1586.65"/>
    <x v="0"/>
    <s v="Visakhapatnam"/>
    <s v="Andhra Pradesh"/>
    <s v="India"/>
    <s v="Cash on Delivery"/>
    <x v="1"/>
    <s v="Standard"/>
    <x v="1"/>
    <s v="No"/>
    <s v="No"/>
  </r>
  <r>
    <x v="689"/>
    <x v="58"/>
    <s v="CUST10287"/>
    <s v="Customer 287"/>
    <n v="32"/>
    <s v="Returning"/>
    <s v="P1005"/>
    <s v="Tablet"/>
    <x v="0"/>
    <s v="RetailHub"/>
    <n v="4"/>
    <n v="18000"/>
    <n v="20"/>
    <n v="72000"/>
    <n v="14400"/>
    <n v="57600"/>
    <n v="43858.86"/>
    <n v="13741.14"/>
    <x v="1"/>
    <s v="Chandigarh"/>
    <s v="Chandigarh"/>
    <s v="India"/>
    <s v="Credit Card"/>
    <x v="1"/>
    <s v="Standard"/>
    <x v="0"/>
    <s v="No"/>
    <s v="No"/>
  </r>
  <r>
    <x v="690"/>
    <x v="58"/>
    <s v="CUST12443"/>
    <s v="Customer 2443"/>
    <n v="24"/>
    <s v="New"/>
    <s v="P1002"/>
    <s v="Smartphone"/>
    <x v="0"/>
    <s v="Global Traders"/>
    <n v="2"/>
    <n v="28000"/>
    <n v="0"/>
    <n v="56000"/>
    <n v="0"/>
    <n v="56000"/>
    <n v="40742.79"/>
    <n v="15257.21"/>
    <x v="1"/>
    <s v="Patna"/>
    <s v="Bihar"/>
    <s v="India"/>
    <s v="Wallet"/>
    <x v="0"/>
    <s v="Same Day"/>
    <x v="0"/>
    <s v="No"/>
    <s v="No"/>
  </r>
  <r>
    <x v="691"/>
    <x v="58"/>
    <s v="CUST10806"/>
    <s v="Customer 806"/>
    <n v="19"/>
    <s v="New"/>
    <s v="P1009"/>
    <s v="Power Bank"/>
    <x v="0"/>
    <s v="Prime Distributors"/>
    <n v="1"/>
    <n v="1600"/>
    <n v="10"/>
    <n v="1600"/>
    <n v="160"/>
    <n v="1440"/>
    <n v="1130.93"/>
    <n v="309.07"/>
    <x v="1"/>
    <s v="Indore"/>
    <s v="Madhya Pradesh"/>
    <s v="India"/>
    <s v="Net Banking"/>
    <x v="2"/>
    <s v="Standard"/>
    <x v="0"/>
    <s v="No"/>
    <s v="No"/>
  </r>
  <r>
    <x v="692"/>
    <x v="58"/>
    <s v="CUST12059"/>
    <s v="Customer 2059"/>
    <n v="48"/>
    <s v="Loyal"/>
    <s v="P1003"/>
    <s v="Headphones"/>
    <x v="0"/>
    <s v="Metro Supplies"/>
    <n v="3"/>
    <n v="2500"/>
    <n v="20"/>
    <n v="7500"/>
    <n v="1500"/>
    <n v="6000"/>
    <n v="4534.43"/>
    <n v="1465.57"/>
    <x v="1"/>
    <s v="Visakhapatnam"/>
    <s v="Andhra Pradesh"/>
    <s v="India"/>
    <s v="Debit Card"/>
    <x v="2"/>
    <s v="Standard"/>
    <x v="0"/>
    <s v="No"/>
    <s v="No"/>
  </r>
  <r>
    <x v="693"/>
    <x v="59"/>
    <s v="CUST10503"/>
    <s v="Customer 503"/>
    <n v="35"/>
    <s v="Loyal"/>
    <s v="P3003"/>
    <s v="Mixer Grinder"/>
    <x v="2"/>
    <s v="Prime Distributors"/>
    <n v="2"/>
    <n v="4800"/>
    <n v="10"/>
    <n v="9600"/>
    <n v="960"/>
    <n v="8640"/>
    <n v="6594.18"/>
    <n v="2045.82"/>
    <x v="1"/>
    <s v="Bengaluru"/>
    <s v="Karnataka"/>
    <s v="India"/>
    <s v="UPI"/>
    <x v="1"/>
    <s v="Standard"/>
    <x v="0"/>
    <s v="No"/>
    <s v="No"/>
  </r>
  <r>
    <x v="694"/>
    <x v="59"/>
    <s v="CUST10749"/>
    <s v="Customer 749"/>
    <n v="41"/>
    <s v="Returning"/>
    <s v="P1003"/>
    <s v="Headphones"/>
    <x v="0"/>
    <s v="Metro Supplies"/>
    <n v="1"/>
    <n v="2500"/>
    <n v="15"/>
    <n v="2500"/>
    <n v="375"/>
    <n v="2125"/>
    <n v="1337.87"/>
    <n v="787.13"/>
    <x v="1"/>
    <s v="Indore"/>
    <s v="Madhya Pradesh"/>
    <s v="India"/>
    <s v="Credit Card"/>
    <x v="2"/>
    <s v="Same Day"/>
    <x v="0"/>
    <s v="No"/>
    <s v="No"/>
  </r>
  <r>
    <x v="695"/>
    <x v="59"/>
    <s v="CUST11437"/>
    <s v="Customer 1437"/>
    <n v="47"/>
    <s v="New"/>
    <s v="P1010"/>
    <s v="Bluetooth Speaker"/>
    <x v="0"/>
    <s v="Prime Distributors"/>
    <n v="5"/>
    <n v="3200"/>
    <n v="5"/>
    <n v="16000"/>
    <n v="800"/>
    <n v="15200"/>
    <n v="9388.33"/>
    <n v="5811.67"/>
    <x v="0"/>
    <s v="Kolkata"/>
    <s v="West Bengal"/>
    <s v="India"/>
    <s v="Debit Card"/>
    <x v="0"/>
    <s v="Standard"/>
    <x v="0"/>
    <s v="No"/>
    <s v="No"/>
  </r>
  <r>
    <x v="696"/>
    <x v="59"/>
    <s v="CUST12212"/>
    <s v="Customer 2212"/>
    <n v="36"/>
    <s v="Returning"/>
    <s v="P1004"/>
    <s v="Smartwatch"/>
    <x v="0"/>
    <s v="TechSource India"/>
    <n v="4"/>
    <n v="6500"/>
    <n v="5"/>
    <n v="26000"/>
    <n v="1300"/>
    <n v="24700"/>
    <n v="17119.8"/>
    <n v="7580.2"/>
    <x v="1"/>
    <s v="Surat"/>
    <s v="Gujarat"/>
    <s v="India"/>
    <s v="Wallet"/>
    <x v="0"/>
    <s v="Standard"/>
    <x v="0"/>
    <s v="No"/>
    <s v="No"/>
  </r>
  <r>
    <x v="697"/>
    <x v="59"/>
    <s v="CUST10938"/>
    <s v="Customer 938"/>
    <n v="25"/>
    <s v="New"/>
    <s v="P3005"/>
    <s v="Bedsheet Set"/>
    <x v="2"/>
    <s v="RetailHub"/>
    <n v="1"/>
    <n v="1800"/>
    <n v="0"/>
    <n v="1800"/>
    <n v="0"/>
    <n v="1800"/>
    <n v="1090.55"/>
    <n v="709.45"/>
    <x v="0"/>
    <s v="Patna"/>
    <s v="Bihar"/>
    <s v="India"/>
    <s v="Debit Card"/>
    <x v="1"/>
    <s v="Standard"/>
    <x v="0"/>
    <s v="No"/>
    <s v="No"/>
  </r>
  <r>
    <x v="698"/>
    <x v="59"/>
    <s v="CUST12437"/>
    <s v="Customer 2437"/>
    <n v="57"/>
    <s v="Returning"/>
    <s v="P2008"/>
    <s v="Formal Shirt"/>
    <x v="3"/>
    <s v="Global Traders"/>
    <n v="2"/>
    <n v="1700"/>
    <n v="20"/>
    <n v="3400"/>
    <n v="680"/>
    <n v="2720"/>
    <n v="1958.49"/>
    <n v="761.51"/>
    <x v="1"/>
    <s v="Kolkata"/>
    <s v="West Bengal"/>
    <s v="India"/>
    <s v="Wallet"/>
    <x v="0"/>
    <s v="Same Day"/>
    <x v="3"/>
    <s v="No"/>
    <s v="No"/>
  </r>
  <r>
    <x v="699"/>
    <x v="59"/>
    <s v="CUST10634"/>
    <s v="Customer 634"/>
    <n v="30"/>
    <s v="New"/>
    <s v="P1009"/>
    <s v="Power Bank"/>
    <x v="0"/>
    <s v="Prime Distributors"/>
    <n v="2"/>
    <n v="1600"/>
    <n v="10"/>
    <n v="3200"/>
    <n v="320"/>
    <n v="2880"/>
    <n v="1773.09"/>
    <n v="1106.9100000000001"/>
    <x v="2"/>
    <s v="Lucknow"/>
    <s v="Uttar Pradesh"/>
    <s v="India"/>
    <s v="UPI"/>
    <x v="2"/>
    <s v="Express"/>
    <x v="0"/>
    <s v="No"/>
    <s v="No"/>
  </r>
  <r>
    <x v="700"/>
    <x v="59"/>
    <s v="CUST11541"/>
    <s v="Customer 1541"/>
    <n v="56"/>
    <s v="Returning"/>
    <s v="P5004"/>
    <s v="Pen Set"/>
    <x v="1"/>
    <s v="Stationery Hub"/>
    <n v="2"/>
    <n v="250"/>
    <n v="0"/>
    <n v="500"/>
    <n v="0"/>
    <n v="500"/>
    <n v="304.98"/>
    <n v="195.02"/>
    <x v="0"/>
    <s v="Guwahati"/>
    <s v="Assam"/>
    <s v="India"/>
    <s v="Debit Card"/>
    <x v="0"/>
    <s v="Same Day"/>
    <x v="3"/>
    <s v="No"/>
    <s v="No"/>
  </r>
  <r>
    <x v="701"/>
    <x v="60"/>
    <s v="CUST11971"/>
    <s v="Customer 1971"/>
    <n v="47"/>
    <s v="Loyal"/>
    <s v="P1002"/>
    <s v="Smartphone"/>
    <x v="0"/>
    <s v="Global Traders"/>
    <n v="1"/>
    <n v="28000"/>
    <n v="10"/>
    <n v="28000"/>
    <n v="2800"/>
    <n v="25200"/>
    <n v="15345.03"/>
    <n v="9854.9699999999993"/>
    <x v="2"/>
    <s v="Ahmedabad"/>
    <s v="Gujarat"/>
    <s v="India"/>
    <s v="UPI"/>
    <x v="0"/>
    <s v="Same Day"/>
    <x v="0"/>
    <s v="No"/>
    <s v="No"/>
  </r>
  <r>
    <x v="702"/>
    <x v="60"/>
    <s v="CUST11696"/>
    <s v="Customer 1696"/>
    <n v="56"/>
    <s v="Returning"/>
    <s v="P2003"/>
    <s v="T-Shirt"/>
    <x v="3"/>
    <s v="RetailHub"/>
    <n v="5"/>
    <n v="900"/>
    <n v="0"/>
    <n v="4500"/>
    <n v="0"/>
    <n v="4500"/>
    <n v="2668"/>
    <n v="1832"/>
    <x v="1"/>
    <s v="Indore"/>
    <s v="Madhya Pradesh"/>
    <s v="India"/>
    <s v="Credit Card"/>
    <x v="2"/>
    <s v="Express"/>
    <x v="3"/>
    <s v="No"/>
    <s v="No"/>
  </r>
  <r>
    <x v="703"/>
    <x v="60"/>
    <s v="CUST10165"/>
    <s v="Customer 165"/>
    <n v="52"/>
    <s v="New"/>
    <s v="P1003"/>
    <s v="Headphones"/>
    <x v="0"/>
    <s v="Metro Supplies"/>
    <n v="1"/>
    <n v="2500"/>
    <n v="15"/>
    <n v="2500"/>
    <n v="375"/>
    <n v="2125"/>
    <n v="1540.32"/>
    <n v="584.67999999999995"/>
    <x v="1"/>
    <s v="Hyderabad"/>
    <s v="Telangana"/>
    <s v="India"/>
    <s v="Net Banking"/>
    <x v="2"/>
    <s v="Express"/>
    <x v="0"/>
    <s v="Yes"/>
    <s v="No"/>
  </r>
  <r>
    <x v="704"/>
    <x v="60"/>
    <s v="CUST12293"/>
    <s v="Customer 2293"/>
    <n v="24"/>
    <s v="New"/>
    <s v="P1008"/>
    <s v="Monitor"/>
    <x v="0"/>
    <s v="Global Traders"/>
    <n v="1"/>
    <n v="14500"/>
    <n v="0"/>
    <n v="14500"/>
    <n v="0"/>
    <n v="14500"/>
    <n v="8003.26"/>
    <n v="6496.74"/>
    <x v="1"/>
    <s v="Bhubaneswar"/>
    <s v="Odisha"/>
    <s v="India"/>
    <s v="UPI"/>
    <x v="0"/>
    <s v="Standard"/>
    <x v="0"/>
    <s v="No"/>
    <s v="No"/>
  </r>
  <r>
    <x v="705"/>
    <x v="60"/>
    <s v="CUST11289"/>
    <s v="Customer 1289"/>
    <n v="34"/>
    <s v="Loyal"/>
    <s v="P1008"/>
    <s v="Monitor"/>
    <x v="0"/>
    <s v="Global Traders"/>
    <n v="1"/>
    <n v="14500"/>
    <n v="10"/>
    <n v="14500"/>
    <n v="1450"/>
    <n v="13050"/>
    <n v="10351.780000000001"/>
    <n v="2698.22"/>
    <x v="1"/>
    <s v="Ahmedabad"/>
    <s v="Gujarat"/>
    <s v="India"/>
    <s v="Wallet"/>
    <x v="0"/>
    <s v="Express"/>
    <x v="0"/>
    <s v="No"/>
    <s v="No"/>
  </r>
  <r>
    <x v="706"/>
    <x v="60"/>
    <s v="CUST12366"/>
    <s v="Customer 2366"/>
    <n v="58"/>
    <s v="New"/>
    <s v="P1003"/>
    <s v="Headphones"/>
    <x v="0"/>
    <s v="Metro Supplies"/>
    <n v="1"/>
    <n v="2500"/>
    <n v="0"/>
    <n v="2500"/>
    <n v="0"/>
    <n v="2500"/>
    <n v="1745.17"/>
    <n v="754.83"/>
    <x v="1"/>
    <s v="Patna"/>
    <s v="Bihar"/>
    <s v="India"/>
    <s v="Debit Card"/>
    <x v="2"/>
    <s v="Standard"/>
    <x v="0"/>
    <s v="No"/>
    <s v="Yes"/>
  </r>
  <r>
    <x v="707"/>
    <x v="60"/>
    <s v="CUST11631"/>
    <s v="Customer 1631"/>
    <n v="52"/>
    <s v="Loyal"/>
    <s v="P5001"/>
    <s v="Notebook Set"/>
    <x v="1"/>
    <s v="Stationery Hub"/>
    <n v="6"/>
    <n v="500"/>
    <n v="5"/>
    <n v="3000"/>
    <n v="150"/>
    <n v="2850"/>
    <n v="2047.01"/>
    <n v="802.99"/>
    <x v="1"/>
    <s v="Surat"/>
    <s v="Gujarat"/>
    <s v="India"/>
    <s v="Cash on Delivery"/>
    <x v="0"/>
    <s v="Same Day"/>
    <x v="0"/>
    <s v="No"/>
    <s v="No"/>
  </r>
  <r>
    <x v="708"/>
    <x v="60"/>
    <s v="CUST10774"/>
    <s v="Customer 774"/>
    <n v="19"/>
    <s v="Returning"/>
    <s v="P4002"/>
    <s v="Moisturizer"/>
    <x v="4"/>
    <s v="BeautyCare"/>
    <n v="2"/>
    <n v="650"/>
    <n v="10"/>
    <n v="1300"/>
    <n v="130"/>
    <n v="1170"/>
    <n v="802.41"/>
    <n v="367.59"/>
    <x v="1"/>
    <s v="Chennai"/>
    <s v="Tamil Nadu"/>
    <s v="India"/>
    <s v="Wallet"/>
    <x v="1"/>
    <s v="Standard"/>
    <x v="0"/>
    <s v="No"/>
    <s v="No"/>
  </r>
  <r>
    <x v="709"/>
    <x v="60"/>
    <s v="CUST11967"/>
    <s v="Customer 1967"/>
    <n v="24"/>
    <s v="New"/>
    <s v="P1010"/>
    <s v="Bluetooth Speaker"/>
    <x v="0"/>
    <s v="Prime Distributors"/>
    <n v="2"/>
    <n v="3200"/>
    <n v="5"/>
    <n v="6400"/>
    <n v="320"/>
    <n v="6080"/>
    <n v="4784.25"/>
    <n v="1295.75"/>
    <x v="2"/>
    <s v="Guwahati"/>
    <s v="Assam"/>
    <s v="India"/>
    <s v="Cash on Delivery"/>
    <x v="2"/>
    <s v="Standard"/>
    <x v="0"/>
    <s v="No"/>
    <s v="No"/>
  </r>
  <r>
    <x v="710"/>
    <x v="60"/>
    <s v="CUST11731"/>
    <s v="Customer 1731"/>
    <n v="53"/>
    <s v="Returning"/>
    <s v="P1007"/>
    <s v="Mouse"/>
    <x v="0"/>
    <s v="RetailHub"/>
    <n v="4"/>
    <n v="900"/>
    <n v="0"/>
    <n v="3600"/>
    <n v="0"/>
    <n v="3600"/>
    <n v="2061.85"/>
    <n v="1538.15"/>
    <x v="2"/>
    <s v="Surat"/>
    <s v="Gujarat"/>
    <s v="India"/>
    <s v="Net Banking"/>
    <x v="0"/>
    <s v="Express"/>
    <x v="0"/>
    <s v="No"/>
    <s v="No"/>
  </r>
  <r>
    <x v="711"/>
    <x v="61"/>
    <s v="CUST10842"/>
    <s v="Customer 842"/>
    <n v="24"/>
    <s v="New"/>
    <s v="P1002"/>
    <s v="Smartphone"/>
    <x v="0"/>
    <s v="Global Traders"/>
    <n v="2"/>
    <n v="28000"/>
    <n v="5"/>
    <n v="56000"/>
    <n v="2800"/>
    <n v="53200"/>
    <n v="39763.9"/>
    <n v="13436.1"/>
    <x v="0"/>
    <s v="Kolkata"/>
    <s v="West Bengal"/>
    <s v="India"/>
    <s v="Debit Card"/>
    <x v="2"/>
    <s v="Standard"/>
    <x v="0"/>
    <s v="No"/>
    <s v="No"/>
  </r>
  <r>
    <x v="712"/>
    <x v="61"/>
    <s v="CUST10398"/>
    <s v="Customer 398"/>
    <n v="36"/>
    <s v="Returning"/>
    <s v="P3006"/>
    <s v="Water Bottle"/>
    <x v="2"/>
    <s v="Metro Supplies"/>
    <n v="5"/>
    <n v="700"/>
    <n v="0"/>
    <n v="3500"/>
    <n v="0"/>
    <n v="3500"/>
    <n v="2385.9299999999998"/>
    <n v="1114.07"/>
    <x v="1"/>
    <s v="Pune"/>
    <s v="Maharashtra"/>
    <s v="India"/>
    <s v="Credit Card"/>
    <x v="2"/>
    <s v="Standard"/>
    <x v="0"/>
    <s v="No"/>
    <s v="No"/>
  </r>
  <r>
    <x v="713"/>
    <x v="61"/>
    <s v="CUST11953"/>
    <s v="Customer 1953"/>
    <n v="47"/>
    <s v="New"/>
    <s v="P1006"/>
    <s v="Keyboard"/>
    <x v="0"/>
    <s v="Metro Supplies"/>
    <n v="3"/>
    <n v="1800"/>
    <n v="0"/>
    <n v="5400"/>
    <n v="0"/>
    <n v="5400"/>
    <n v="3148.36"/>
    <n v="2251.64"/>
    <x v="2"/>
    <s v="Bhubaneswar"/>
    <s v="Odisha"/>
    <s v="India"/>
    <s v="Debit Card"/>
    <x v="2"/>
    <s v="Express"/>
    <x v="0"/>
    <s v="No"/>
    <s v="No"/>
  </r>
  <r>
    <x v="714"/>
    <x v="61"/>
    <s v="CUST10836"/>
    <s v="Customer 836"/>
    <n v="33"/>
    <s v="Returning"/>
    <s v="P3006"/>
    <s v="Water Bottle"/>
    <x v="2"/>
    <s v="Metro Supplies"/>
    <n v="2"/>
    <n v="700"/>
    <n v="5"/>
    <n v="1400"/>
    <n v="70"/>
    <n v="1330"/>
    <n v="1087.8"/>
    <n v="242.2"/>
    <x v="2"/>
    <s v="Delhi"/>
    <s v="Delhi"/>
    <s v="India"/>
    <s v="Credit Card"/>
    <x v="2"/>
    <s v="Standard"/>
    <x v="2"/>
    <s v="Yes"/>
    <s v="No"/>
  </r>
  <r>
    <x v="715"/>
    <x v="61"/>
    <s v="CUST11583"/>
    <s v="Customer 1583"/>
    <n v="56"/>
    <s v="New"/>
    <s v="P2003"/>
    <s v="T-Shirt"/>
    <x v="3"/>
    <s v="RetailHub"/>
    <n v="1"/>
    <n v="900"/>
    <n v="10"/>
    <n v="900"/>
    <n v="90"/>
    <n v="810"/>
    <n v="521.91999999999996"/>
    <n v="288.08"/>
    <x v="2"/>
    <s v="Patna"/>
    <s v="Bihar"/>
    <s v="India"/>
    <s v="UPI"/>
    <x v="2"/>
    <s v="Express"/>
    <x v="0"/>
    <s v="No"/>
    <s v="No"/>
  </r>
  <r>
    <x v="716"/>
    <x v="61"/>
    <s v="CUST10593"/>
    <s v="Customer 593"/>
    <n v="47"/>
    <s v="Returning"/>
    <s v="P4003"/>
    <s v="Sunscreen"/>
    <x v="4"/>
    <s v="BeautyCare"/>
    <n v="1"/>
    <n v="700"/>
    <n v="5"/>
    <n v="700"/>
    <n v="35"/>
    <n v="665"/>
    <n v="542.5"/>
    <n v="122.5"/>
    <x v="1"/>
    <s v="Bhubaneswar"/>
    <s v="Odisha"/>
    <s v="India"/>
    <s v="Cash on Delivery"/>
    <x v="0"/>
    <s v="Standard"/>
    <x v="4"/>
    <s v="No"/>
    <s v="No"/>
  </r>
  <r>
    <x v="717"/>
    <x v="62"/>
    <s v="CUST11881"/>
    <s v="Customer 1881"/>
    <n v="33"/>
    <s v="Returning"/>
    <s v="P2008"/>
    <s v="Formal Shirt"/>
    <x v="3"/>
    <s v="Global Traders"/>
    <n v="1"/>
    <n v="1700"/>
    <n v="0"/>
    <n v="1700"/>
    <n v="0"/>
    <n v="1700"/>
    <n v="987.39"/>
    <n v="712.61"/>
    <x v="1"/>
    <s v="Surat"/>
    <s v="Gujarat"/>
    <s v="India"/>
    <s v="UPI"/>
    <x v="2"/>
    <s v="Standard"/>
    <x v="0"/>
    <s v="No"/>
    <s v="Yes"/>
  </r>
  <r>
    <x v="718"/>
    <x v="62"/>
    <s v="CUST10164"/>
    <s v="Customer 164"/>
    <n v="39"/>
    <s v="New"/>
    <s v="P2001"/>
    <s v="Running Shoes"/>
    <x v="3"/>
    <s v="FashionMart"/>
    <n v="2"/>
    <n v="3200"/>
    <n v="25"/>
    <n v="6400"/>
    <n v="1600"/>
    <n v="4800"/>
    <n v="3294.37"/>
    <n v="1505.63"/>
    <x v="1"/>
    <s v="Bengaluru"/>
    <s v="Karnataka"/>
    <s v="India"/>
    <s v="Wallet"/>
    <x v="1"/>
    <s v="Standard"/>
    <x v="2"/>
    <s v="No"/>
    <s v="No"/>
  </r>
  <r>
    <x v="719"/>
    <x v="62"/>
    <s v="CUST12283"/>
    <s v="Customer 2283"/>
    <n v="56"/>
    <s v="New"/>
    <s v="P2003"/>
    <s v="T-Shirt"/>
    <x v="3"/>
    <s v="RetailHub"/>
    <n v="1"/>
    <n v="900"/>
    <n v="10"/>
    <n v="900"/>
    <n v="90"/>
    <n v="810"/>
    <n v="463.14"/>
    <n v="346.86"/>
    <x v="1"/>
    <s v="Chandigarh"/>
    <s v="Chandigarh"/>
    <s v="India"/>
    <s v="UPI"/>
    <x v="0"/>
    <s v="Express"/>
    <x v="1"/>
    <s v="No"/>
    <s v="No"/>
  </r>
  <r>
    <x v="720"/>
    <x v="62"/>
    <s v="CUST10776"/>
    <s v="Customer 776"/>
    <n v="32"/>
    <s v="Loyal"/>
    <s v="P4001"/>
    <s v="Face Wash"/>
    <x v="4"/>
    <s v="BeautyCare"/>
    <n v="1"/>
    <n v="450"/>
    <n v="15"/>
    <n v="450"/>
    <n v="67.5"/>
    <n v="382.5"/>
    <n v="255.01"/>
    <n v="127.49"/>
    <x v="1"/>
    <s v="Nagpur"/>
    <s v="Maharashtra"/>
    <s v="India"/>
    <s v="UPI"/>
    <x v="0"/>
    <s v="Standard"/>
    <x v="0"/>
    <s v="Yes"/>
    <s v="No"/>
  </r>
  <r>
    <x v="721"/>
    <x v="62"/>
    <s v="CUST10702"/>
    <s v="Customer 702"/>
    <n v="51"/>
    <s v="Loyal"/>
    <s v="P2006"/>
    <s v="Womens Kurti"/>
    <x v="3"/>
    <s v="FashionMart"/>
    <n v="4"/>
    <n v="1400"/>
    <n v="0"/>
    <n v="5600"/>
    <n v="0"/>
    <n v="5600"/>
    <n v="3728.95"/>
    <n v="1871.05"/>
    <x v="1"/>
    <s v="Guwahati"/>
    <s v="Assam"/>
    <s v="India"/>
    <s v="Net Banking"/>
    <x v="0"/>
    <s v="Standard"/>
    <x v="0"/>
    <s v="No"/>
    <s v="No"/>
  </r>
  <r>
    <x v="722"/>
    <x v="62"/>
    <s v="CUST10027"/>
    <s v="Customer 27"/>
    <n v="18"/>
    <s v="New"/>
    <s v="P4002"/>
    <s v="Moisturizer"/>
    <x v="4"/>
    <s v="BeautyCare"/>
    <n v="1"/>
    <n v="650"/>
    <n v="15"/>
    <n v="650"/>
    <n v="97.5"/>
    <n v="552.5"/>
    <n v="383.16"/>
    <n v="169.34"/>
    <x v="1"/>
    <s v="Chennai"/>
    <s v="Tamil Nadu"/>
    <s v="India"/>
    <s v="Wallet"/>
    <x v="2"/>
    <s v="Express"/>
    <x v="0"/>
    <s v="No"/>
    <s v="Yes"/>
  </r>
  <r>
    <x v="723"/>
    <x v="62"/>
    <s v="CUST10797"/>
    <s v="Customer 797"/>
    <n v="39"/>
    <s v="Loyal"/>
    <s v="P2002"/>
    <s v="Jeans"/>
    <x v="3"/>
    <s v="FashionMart"/>
    <n v="2"/>
    <n v="2200"/>
    <n v="10"/>
    <n v="4400"/>
    <n v="440"/>
    <n v="3960"/>
    <n v="2986.51"/>
    <n v="973.49"/>
    <x v="1"/>
    <s v="Pune"/>
    <s v="Maharashtra"/>
    <s v="India"/>
    <s v="Credit Card"/>
    <x v="2"/>
    <s v="Standard"/>
    <x v="0"/>
    <s v="No"/>
    <s v="Yes"/>
  </r>
  <r>
    <x v="724"/>
    <x v="62"/>
    <s v="CUST11210"/>
    <s v="Customer 1210"/>
    <n v="58"/>
    <s v="Loyal"/>
    <s v="P2008"/>
    <s v="Formal Shirt"/>
    <x v="3"/>
    <s v="Global Traders"/>
    <n v="2"/>
    <n v="1700"/>
    <n v="10"/>
    <n v="3400"/>
    <n v="340"/>
    <n v="3060"/>
    <n v="1795.23"/>
    <n v="1264.77"/>
    <x v="1"/>
    <s v="Coimbatore"/>
    <s v="Tamil Nadu"/>
    <s v="India"/>
    <s v="Debit Card"/>
    <x v="2"/>
    <s v="Standard"/>
    <x v="0"/>
    <s v="No"/>
    <s v="No"/>
  </r>
  <r>
    <x v="725"/>
    <x v="62"/>
    <s v="CUST11358"/>
    <s v="Customer 1358"/>
    <n v="30"/>
    <s v="New"/>
    <s v="P4002"/>
    <s v="Moisturizer"/>
    <x v="4"/>
    <s v="BeautyCare"/>
    <n v="2"/>
    <n v="650"/>
    <n v="20"/>
    <n v="1300"/>
    <n v="260"/>
    <n v="1040"/>
    <n v="802.13"/>
    <n v="237.87"/>
    <x v="1"/>
    <s v="Delhi"/>
    <s v="Delhi"/>
    <s v="India"/>
    <s v="Credit Card"/>
    <x v="2"/>
    <s v="Standard"/>
    <x v="0"/>
    <s v="No"/>
    <s v="No"/>
  </r>
  <r>
    <x v="726"/>
    <x v="62"/>
    <s v="CUST10097"/>
    <s v="Customer 97"/>
    <n v="39"/>
    <s v="Returning"/>
    <s v="P3005"/>
    <s v="Bedsheet Set"/>
    <x v="2"/>
    <s v="RetailHub"/>
    <n v="6"/>
    <n v="1800"/>
    <n v="10"/>
    <n v="10800"/>
    <n v="1080"/>
    <n v="9720"/>
    <n v="5649.24"/>
    <n v="4070.76"/>
    <x v="1"/>
    <s v="Coimbatore"/>
    <s v="Tamil Nadu"/>
    <s v="India"/>
    <s v="Cash on Delivery"/>
    <x v="2"/>
    <s v="Standard"/>
    <x v="0"/>
    <s v="No"/>
    <s v="No"/>
  </r>
  <r>
    <x v="727"/>
    <x v="63"/>
    <s v="CUST10086"/>
    <s v="Customer 86"/>
    <n v="39"/>
    <s v="Returning"/>
    <s v="P1008"/>
    <s v="Monitor"/>
    <x v="0"/>
    <s v="Global Traders"/>
    <n v="2"/>
    <n v="14500"/>
    <n v="20"/>
    <n v="29000"/>
    <n v="5800"/>
    <n v="23200"/>
    <n v="18347.7"/>
    <n v="4852.3"/>
    <x v="1"/>
    <s v="Hyderabad"/>
    <s v="Telangana"/>
    <s v="India"/>
    <s v="UPI"/>
    <x v="0"/>
    <s v="Same Day"/>
    <x v="0"/>
    <s v="No"/>
    <s v="Yes"/>
  </r>
  <r>
    <x v="728"/>
    <x v="63"/>
    <s v="CUST10601"/>
    <s v="Customer 601"/>
    <n v="27"/>
    <s v="Returning"/>
    <s v="P3003"/>
    <s v="Mixer Grinder"/>
    <x v="2"/>
    <s v="Prime Distributors"/>
    <n v="2"/>
    <n v="4800"/>
    <n v="10"/>
    <n v="9600"/>
    <n v="960"/>
    <n v="8640"/>
    <n v="5579.91"/>
    <n v="3060.09"/>
    <x v="0"/>
    <s v="Patna"/>
    <s v="Bihar"/>
    <s v="India"/>
    <s v="Credit Card"/>
    <x v="2"/>
    <s v="Standard"/>
    <x v="0"/>
    <s v="No"/>
    <s v="Yes"/>
  </r>
  <r>
    <x v="729"/>
    <x v="63"/>
    <s v="CUST10693"/>
    <s v="Customer 693"/>
    <n v="60"/>
    <s v="New"/>
    <s v="P1002"/>
    <s v="Smartphone"/>
    <x v="0"/>
    <s v="Global Traders"/>
    <n v="1"/>
    <n v="28000"/>
    <n v="5"/>
    <n v="28000"/>
    <n v="1400"/>
    <n v="26600"/>
    <n v="19684.2"/>
    <n v="6915.8"/>
    <x v="1"/>
    <s v="Bengaluru"/>
    <s v="Karnataka"/>
    <s v="India"/>
    <s v="UPI"/>
    <x v="0"/>
    <s v="Express"/>
    <x v="0"/>
    <s v="No"/>
    <s v="No"/>
  </r>
  <r>
    <x v="730"/>
    <x v="63"/>
    <s v="CUST10031"/>
    <s v="Customer 31"/>
    <n v="30"/>
    <s v="New"/>
    <s v="P5005"/>
    <s v="Desk Organizer"/>
    <x v="1"/>
    <s v="Stationery Hub"/>
    <n v="1"/>
    <n v="600"/>
    <n v="10"/>
    <n v="600"/>
    <n v="60"/>
    <n v="540"/>
    <n v="420.75"/>
    <n v="119.25"/>
    <x v="2"/>
    <s v="Lucknow"/>
    <s v="Uttar Pradesh"/>
    <s v="India"/>
    <s v="Cash on Delivery"/>
    <x v="2"/>
    <s v="Standard"/>
    <x v="0"/>
    <s v="No"/>
    <s v="No"/>
  </r>
  <r>
    <x v="731"/>
    <x v="63"/>
    <s v="CUST11395"/>
    <s v="Customer 1395"/>
    <n v="32"/>
    <s v="Loyal"/>
    <s v="P2007"/>
    <s v="Saree"/>
    <x v="3"/>
    <s v="FashionMart"/>
    <n v="2"/>
    <n v="2600"/>
    <n v="15"/>
    <n v="5200"/>
    <n v="780"/>
    <n v="4420"/>
    <n v="3429.93"/>
    <n v="990.07"/>
    <x v="1"/>
    <s v="Lucknow"/>
    <s v="Uttar Pradesh"/>
    <s v="India"/>
    <s v="Wallet"/>
    <x v="2"/>
    <s v="Standard"/>
    <x v="1"/>
    <s v="No"/>
    <s v="No"/>
  </r>
  <r>
    <x v="732"/>
    <x v="63"/>
    <s v="CUST11920"/>
    <s v="Customer 1920"/>
    <n v="60"/>
    <s v="New"/>
    <s v="P3002"/>
    <s v="Air Fryer"/>
    <x v="2"/>
    <s v="HomeNeeds"/>
    <n v="4"/>
    <n v="6500"/>
    <n v="15"/>
    <n v="26000"/>
    <n v="3900"/>
    <n v="22100"/>
    <n v="14936.11"/>
    <n v="7163.89"/>
    <x v="0"/>
    <s v="Indore"/>
    <s v="Madhya Pradesh"/>
    <s v="India"/>
    <s v="Cash on Delivery"/>
    <x v="0"/>
    <s v="Express"/>
    <x v="3"/>
    <s v="No"/>
    <s v="No"/>
  </r>
  <r>
    <x v="733"/>
    <x v="63"/>
    <s v="CUST12456"/>
    <s v="Customer 2456"/>
    <n v="58"/>
    <s v="New"/>
    <s v="P2006"/>
    <s v="Womens Kurti"/>
    <x v="3"/>
    <s v="FashionMart"/>
    <n v="2"/>
    <n v="1400"/>
    <n v="10"/>
    <n v="2800"/>
    <n v="280"/>
    <n v="2520"/>
    <n v="1915.33"/>
    <n v="604.66999999999996"/>
    <x v="2"/>
    <s v="Hyderabad"/>
    <s v="Telangana"/>
    <s v="India"/>
    <s v="Wallet"/>
    <x v="1"/>
    <s v="Same Day"/>
    <x v="1"/>
    <s v="No"/>
    <s v="No"/>
  </r>
  <r>
    <x v="734"/>
    <x v="63"/>
    <s v="CUST11795"/>
    <s v="Customer 1795"/>
    <n v="37"/>
    <s v="New"/>
    <s v="P4003"/>
    <s v="Sunscreen"/>
    <x v="4"/>
    <s v="BeautyCare"/>
    <n v="2"/>
    <n v="700"/>
    <n v="15"/>
    <n v="1400"/>
    <n v="210"/>
    <n v="1190"/>
    <n v="860.71"/>
    <n v="329.29"/>
    <x v="1"/>
    <s v="Bhopal"/>
    <s v="Madhya Pradesh"/>
    <s v="India"/>
    <s v="UPI"/>
    <x v="1"/>
    <s v="Express"/>
    <x v="0"/>
    <s v="No"/>
    <s v="No"/>
  </r>
  <r>
    <x v="735"/>
    <x v="63"/>
    <s v="CUST11325"/>
    <s v="Customer 1325"/>
    <n v="60"/>
    <s v="Loyal"/>
    <s v="P2006"/>
    <s v="Womens Kurti"/>
    <x v="3"/>
    <s v="FashionMart"/>
    <n v="1"/>
    <n v="1400"/>
    <n v="15"/>
    <n v="1400"/>
    <n v="210"/>
    <n v="1190"/>
    <n v="918.39"/>
    <n v="271.61"/>
    <x v="1"/>
    <s v="Jaipur"/>
    <s v="Rajasthan"/>
    <s v="India"/>
    <s v="Net Banking"/>
    <x v="0"/>
    <s v="Express"/>
    <x v="0"/>
    <s v="No"/>
    <s v="No"/>
  </r>
  <r>
    <x v="736"/>
    <x v="63"/>
    <s v="CUST10047"/>
    <s v="Customer 47"/>
    <n v="46"/>
    <s v="New"/>
    <s v="P3006"/>
    <s v="Water Bottle"/>
    <x v="2"/>
    <s v="Metro Supplies"/>
    <n v="1"/>
    <n v="700"/>
    <n v="10"/>
    <n v="700"/>
    <n v="70"/>
    <n v="630"/>
    <n v="435.72"/>
    <n v="194.28"/>
    <x v="2"/>
    <s v="Chandigarh"/>
    <s v="Chandigarh"/>
    <s v="India"/>
    <s v="UPI"/>
    <x v="0"/>
    <s v="Standard"/>
    <x v="0"/>
    <s v="No"/>
    <s v="No"/>
  </r>
  <r>
    <x v="737"/>
    <x v="63"/>
    <s v="CUST12232"/>
    <s v="Customer 2232"/>
    <n v="43"/>
    <s v="Loyal"/>
    <s v="P3005"/>
    <s v="Bedsheet Set"/>
    <x v="2"/>
    <s v="RetailHub"/>
    <n v="1"/>
    <n v="1800"/>
    <n v="15"/>
    <n v="1800"/>
    <n v="270"/>
    <n v="1530"/>
    <n v="1017"/>
    <n v="513"/>
    <x v="0"/>
    <s v="Patna"/>
    <s v="Bihar"/>
    <s v="India"/>
    <s v="Wallet"/>
    <x v="2"/>
    <s v="Standard"/>
    <x v="0"/>
    <s v="No"/>
    <s v="No"/>
  </r>
  <r>
    <x v="738"/>
    <x v="63"/>
    <s v="CUST11282"/>
    <s v="Customer 1282"/>
    <n v="25"/>
    <s v="Returning"/>
    <s v="P1010"/>
    <s v="Bluetooth Speaker"/>
    <x v="0"/>
    <s v="Prime Distributors"/>
    <n v="1"/>
    <n v="3200"/>
    <n v="15"/>
    <n v="3200"/>
    <n v="480"/>
    <n v="2720"/>
    <n v="2073.7399999999998"/>
    <n v="646.26"/>
    <x v="1"/>
    <s v="Hyderabad"/>
    <s v="Telangana"/>
    <s v="India"/>
    <s v="UPI"/>
    <x v="1"/>
    <s v="Express"/>
    <x v="0"/>
    <s v="No"/>
    <s v="No"/>
  </r>
  <r>
    <x v="739"/>
    <x v="63"/>
    <s v="CUST11751"/>
    <s v="Customer 1751"/>
    <n v="37"/>
    <s v="New"/>
    <s v="P5001"/>
    <s v="Notebook Set"/>
    <x v="1"/>
    <s v="Stationery Hub"/>
    <n v="4"/>
    <n v="500"/>
    <n v="5"/>
    <n v="2000"/>
    <n v="100"/>
    <n v="1900"/>
    <n v="1194.3"/>
    <n v="705.7"/>
    <x v="0"/>
    <s v="Bengaluru"/>
    <s v="Karnataka"/>
    <s v="India"/>
    <s v="UPI"/>
    <x v="1"/>
    <s v="Standard"/>
    <x v="3"/>
    <s v="No"/>
    <s v="No"/>
  </r>
  <r>
    <x v="740"/>
    <x v="63"/>
    <s v="CUST10296"/>
    <s v="Customer 296"/>
    <n v="38"/>
    <s v="Loyal"/>
    <s v="P3004"/>
    <s v="Cookware Set"/>
    <x v="2"/>
    <s v="HomeNeeds"/>
    <n v="1"/>
    <n v="3500"/>
    <n v="15"/>
    <n v="3500"/>
    <n v="525"/>
    <n v="2975"/>
    <n v="2396.3000000000002"/>
    <n v="578.70000000000005"/>
    <x v="1"/>
    <s v="Bhopal"/>
    <s v="Madhya Pradesh"/>
    <s v="India"/>
    <s v="Net Banking"/>
    <x v="2"/>
    <s v="Standard"/>
    <x v="3"/>
    <s v="No"/>
    <s v="No"/>
  </r>
  <r>
    <x v="741"/>
    <x v="64"/>
    <s v="CUST11434"/>
    <s v="Customer 1434"/>
    <n v="33"/>
    <s v="New"/>
    <s v="P2006"/>
    <s v="Womens Kurti"/>
    <x v="3"/>
    <s v="FashionMart"/>
    <n v="1"/>
    <n v="1400"/>
    <n v="20"/>
    <n v="1400"/>
    <n v="280"/>
    <n v="1120"/>
    <n v="786.7"/>
    <n v="333.3"/>
    <x v="0"/>
    <s v="Visakhapatnam"/>
    <s v="Andhra Pradesh"/>
    <s v="India"/>
    <s v="Net Banking"/>
    <x v="2"/>
    <s v="Express"/>
    <x v="0"/>
    <s v="Yes"/>
    <s v="No"/>
  </r>
  <r>
    <x v="742"/>
    <x v="64"/>
    <s v="CUST11059"/>
    <s v="Customer 1059"/>
    <n v="58"/>
    <s v="New"/>
    <s v="P1009"/>
    <s v="Power Bank"/>
    <x v="0"/>
    <s v="Prime Distributors"/>
    <n v="3"/>
    <n v="1600"/>
    <n v="20"/>
    <n v="4800"/>
    <n v="960"/>
    <n v="3840"/>
    <n v="2824.85"/>
    <n v="1015.15"/>
    <x v="0"/>
    <s v="Lucknow"/>
    <s v="Uttar Pradesh"/>
    <s v="India"/>
    <s v="Debit Card"/>
    <x v="0"/>
    <s v="Same Day"/>
    <x v="0"/>
    <s v="No"/>
    <s v="No"/>
  </r>
  <r>
    <x v="743"/>
    <x v="64"/>
    <s v="CUST12228"/>
    <s v="Customer 2228"/>
    <n v="55"/>
    <s v="Loyal"/>
    <s v="P5003"/>
    <s v="Calculator"/>
    <x v="1"/>
    <s v="Stationery Hub"/>
    <n v="2"/>
    <n v="650"/>
    <n v="25"/>
    <n v="1300"/>
    <n v="325"/>
    <n v="975"/>
    <n v="693.34"/>
    <n v="281.66000000000003"/>
    <x v="1"/>
    <s v="Indore"/>
    <s v="Madhya Pradesh"/>
    <s v="India"/>
    <s v="Credit Card"/>
    <x v="2"/>
    <s v="Standard"/>
    <x v="3"/>
    <s v="No"/>
    <s v="No"/>
  </r>
  <r>
    <x v="744"/>
    <x v="64"/>
    <s v="CUST10449"/>
    <s v="Customer 449"/>
    <n v="30"/>
    <s v="Returning"/>
    <s v="P5005"/>
    <s v="Desk Organizer"/>
    <x v="1"/>
    <s v="Stationery Hub"/>
    <n v="2"/>
    <n v="600"/>
    <n v="5"/>
    <n v="1200"/>
    <n v="60"/>
    <n v="1140"/>
    <n v="651.36"/>
    <n v="488.64"/>
    <x v="1"/>
    <s v="Visakhapatnam"/>
    <s v="Andhra Pradesh"/>
    <s v="India"/>
    <s v="Credit Card"/>
    <x v="2"/>
    <s v="Standard"/>
    <x v="4"/>
    <s v="No"/>
    <s v="No"/>
  </r>
  <r>
    <x v="745"/>
    <x v="64"/>
    <s v="CUST11161"/>
    <s v="Customer 1161"/>
    <n v="46"/>
    <s v="New"/>
    <s v="P2006"/>
    <s v="Womens Kurti"/>
    <x v="3"/>
    <s v="FashionMart"/>
    <n v="1"/>
    <n v="1400"/>
    <n v="25"/>
    <n v="1400"/>
    <n v="350"/>
    <n v="1050"/>
    <n v="611.02"/>
    <n v="438.98"/>
    <x v="1"/>
    <s v="Nagpur"/>
    <s v="Maharashtra"/>
    <s v="India"/>
    <s v="Net Banking"/>
    <x v="0"/>
    <s v="Standard"/>
    <x v="0"/>
    <s v="Yes"/>
    <s v="No"/>
  </r>
  <r>
    <x v="746"/>
    <x v="64"/>
    <s v="CUST11066"/>
    <s v="Customer 1066"/>
    <n v="28"/>
    <s v="New"/>
    <s v="P3007"/>
    <s v="Vacuum Cleaner"/>
    <x v="2"/>
    <s v="Global Traders"/>
    <n v="1"/>
    <n v="8500"/>
    <n v="10"/>
    <n v="8500"/>
    <n v="850"/>
    <n v="7650"/>
    <n v="4668.47"/>
    <n v="2981.53"/>
    <x v="0"/>
    <s v="Bhopal"/>
    <s v="Madhya Pradesh"/>
    <s v="India"/>
    <s v="Cash on Delivery"/>
    <x v="2"/>
    <s v="Same Day"/>
    <x v="0"/>
    <s v="No"/>
    <s v="No"/>
  </r>
  <r>
    <x v="747"/>
    <x v="64"/>
    <s v="CUST11581"/>
    <s v="Customer 1581"/>
    <n v="57"/>
    <s v="Returning"/>
    <s v="P3005"/>
    <s v="Bedsheet Set"/>
    <x v="2"/>
    <s v="RetailHub"/>
    <n v="3"/>
    <n v="1800"/>
    <n v="0"/>
    <n v="5400"/>
    <n v="0"/>
    <n v="5400"/>
    <n v="4033.31"/>
    <n v="1366.69"/>
    <x v="0"/>
    <s v="Kolkata"/>
    <s v="West Bengal"/>
    <s v="India"/>
    <s v="Credit Card"/>
    <x v="0"/>
    <s v="Standard"/>
    <x v="0"/>
    <s v="No"/>
    <s v="No"/>
  </r>
  <r>
    <x v="748"/>
    <x v="64"/>
    <s v="CUST11699"/>
    <s v="Customer 1699"/>
    <n v="25"/>
    <s v="Returning"/>
    <s v="P2001"/>
    <s v="Running Shoes"/>
    <x v="3"/>
    <s v="FashionMart"/>
    <n v="2"/>
    <n v="3200"/>
    <n v="20"/>
    <n v="6400"/>
    <n v="1280"/>
    <n v="5120"/>
    <n v="4192.1499999999996"/>
    <n v="927.85"/>
    <x v="1"/>
    <s v="Nagpur"/>
    <s v="Maharashtra"/>
    <s v="India"/>
    <s v="Net Banking"/>
    <x v="1"/>
    <s v="Standard"/>
    <x v="0"/>
    <s v="No"/>
    <s v="No"/>
  </r>
  <r>
    <x v="749"/>
    <x v="64"/>
    <s v="CUST10580"/>
    <s v="Customer 580"/>
    <n v="60"/>
    <s v="New"/>
    <s v="P1003"/>
    <s v="Headphones"/>
    <x v="0"/>
    <s v="Metro Supplies"/>
    <n v="2"/>
    <n v="2500"/>
    <n v="15"/>
    <n v="5000"/>
    <n v="750"/>
    <n v="4250"/>
    <n v="2976.12"/>
    <n v="1273.8800000000001"/>
    <x v="1"/>
    <s v="Guwahati"/>
    <s v="Assam"/>
    <s v="India"/>
    <s v="Debit Card"/>
    <x v="0"/>
    <s v="Standard"/>
    <x v="0"/>
    <s v="No"/>
    <s v="No"/>
  </r>
  <r>
    <x v="750"/>
    <x v="64"/>
    <s v="CUST10298"/>
    <s v="Customer 298"/>
    <n v="40"/>
    <s v="New"/>
    <s v="P2007"/>
    <s v="Saree"/>
    <x v="3"/>
    <s v="FashionMart"/>
    <n v="1"/>
    <n v="2600"/>
    <n v="25"/>
    <n v="2600"/>
    <n v="650"/>
    <n v="1950"/>
    <n v="1418.33"/>
    <n v="531.66999999999996"/>
    <x v="0"/>
    <s v="Mumbai"/>
    <s v="Maharashtra"/>
    <s v="India"/>
    <s v="Net Banking"/>
    <x v="1"/>
    <s v="Standard"/>
    <x v="0"/>
    <s v="No"/>
    <s v="No"/>
  </r>
  <r>
    <x v="751"/>
    <x v="64"/>
    <s v="CUST10830"/>
    <s v="Customer 830"/>
    <n v="36"/>
    <s v="New"/>
    <s v="P1010"/>
    <s v="Bluetooth Speaker"/>
    <x v="0"/>
    <s v="Prime Distributors"/>
    <n v="1"/>
    <n v="3200"/>
    <n v="0"/>
    <n v="3200"/>
    <n v="0"/>
    <n v="3200"/>
    <n v="2574.7399999999998"/>
    <n v="625.26"/>
    <x v="0"/>
    <s v="Chennai"/>
    <s v="Tamil Nadu"/>
    <s v="India"/>
    <s v="Wallet"/>
    <x v="1"/>
    <s v="Standard"/>
    <x v="0"/>
    <s v="No"/>
    <s v="No"/>
  </r>
  <r>
    <x v="752"/>
    <x v="64"/>
    <s v="CUST10041"/>
    <s v="Customer 41"/>
    <n v="55"/>
    <s v="Loyal"/>
    <s v="P2007"/>
    <s v="Saree"/>
    <x v="3"/>
    <s v="FashionMart"/>
    <n v="1"/>
    <n v="2600"/>
    <n v="5"/>
    <n v="2600"/>
    <n v="130"/>
    <n v="2470"/>
    <n v="1440.5"/>
    <n v="1029.5"/>
    <x v="0"/>
    <s v="Ahmedabad"/>
    <s v="Gujarat"/>
    <s v="India"/>
    <s v="UPI"/>
    <x v="2"/>
    <s v="Standard"/>
    <x v="0"/>
    <s v="No"/>
    <s v="No"/>
  </r>
  <r>
    <x v="753"/>
    <x v="65"/>
    <s v="CUST11456"/>
    <s v="Customer 1456"/>
    <n v="22"/>
    <s v="Returning"/>
    <s v="P1005"/>
    <s v="Tablet"/>
    <x v="0"/>
    <s v="RetailHub"/>
    <n v="1"/>
    <n v="18000"/>
    <n v="0"/>
    <n v="18000"/>
    <n v="0"/>
    <n v="18000"/>
    <n v="13725.95"/>
    <n v="4274.05"/>
    <x v="1"/>
    <s v="Chennai"/>
    <s v="Tamil Nadu"/>
    <s v="India"/>
    <s v="Net Banking"/>
    <x v="0"/>
    <s v="Standard"/>
    <x v="0"/>
    <s v="No"/>
    <s v="No"/>
  </r>
  <r>
    <x v="754"/>
    <x v="65"/>
    <s v="CUST10715"/>
    <s v="Customer 715"/>
    <n v="40"/>
    <s v="Loyal"/>
    <s v="P1003"/>
    <s v="Headphones"/>
    <x v="0"/>
    <s v="Metro Supplies"/>
    <n v="1"/>
    <n v="2500"/>
    <n v="15"/>
    <n v="2500"/>
    <n v="375"/>
    <n v="2125"/>
    <n v="1452.29"/>
    <n v="672.71"/>
    <x v="1"/>
    <s v="Guwahati"/>
    <s v="Assam"/>
    <s v="India"/>
    <s v="Credit Card"/>
    <x v="0"/>
    <s v="Standard"/>
    <x v="0"/>
    <s v="No"/>
    <s v="No"/>
  </r>
  <r>
    <x v="755"/>
    <x v="65"/>
    <s v="CUST11253"/>
    <s v="Customer 1253"/>
    <n v="34"/>
    <s v="New"/>
    <s v="P3001"/>
    <s v="Coffee Maker"/>
    <x v="2"/>
    <s v="HomeNeeds"/>
    <n v="2"/>
    <n v="4200"/>
    <n v="15"/>
    <n v="8400"/>
    <n v="1260"/>
    <n v="7140"/>
    <n v="5119.28"/>
    <n v="2020.72"/>
    <x v="2"/>
    <s v="Chandigarh"/>
    <s v="Chandigarh"/>
    <s v="India"/>
    <s v="Credit Card"/>
    <x v="2"/>
    <s v="Express"/>
    <x v="4"/>
    <s v="No"/>
    <s v="No"/>
  </r>
  <r>
    <x v="756"/>
    <x v="65"/>
    <s v="CUST10213"/>
    <s v="Customer 213"/>
    <n v="58"/>
    <s v="New"/>
    <s v="P4004"/>
    <s v="Shampoo"/>
    <x v="4"/>
    <s v="BeautyCare"/>
    <n v="3"/>
    <n v="550"/>
    <n v="10"/>
    <n v="1650"/>
    <n v="165"/>
    <n v="1485"/>
    <n v="1056.19"/>
    <n v="428.81"/>
    <x v="1"/>
    <s v="Jaipur"/>
    <s v="Rajasthan"/>
    <s v="India"/>
    <s v="UPI"/>
    <x v="1"/>
    <s v="Express"/>
    <x v="0"/>
    <s v="No"/>
    <s v="No"/>
  </r>
  <r>
    <x v="757"/>
    <x v="65"/>
    <s v="CUST11087"/>
    <s v="Customer 1087"/>
    <n v="43"/>
    <s v="Returning"/>
    <s v="P2001"/>
    <s v="Running Shoes"/>
    <x v="3"/>
    <s v="FashionMart"/>
    <n v="1"/>
    <n v="3200"/>
    <n v="5"/>
    <n v="3200"/>
    <n v="160"/>
    <n v="3040"/>
    <n v="1966.39"/>
    <n v="1073.6099999999999"/>
    <x v="0"/>
    <s v="Kolkata"/>
    <s v="West Bengal"/>
    <s v="India"/>
    <s v="Credit Card"/>
    <x v="2"/>
    <s v="Express"/>
    <x v="3"/>
    <s v="No"/>
    <s v="No"/>
  </r>
  <r>
    <x v="758"/>
    <x v="65"/>
    <s v="CUST12259"/>
    <s v="Customer 2259"/>
    <n v="56"/>
    <s v="Loyal"/>
    <s v="P2001"/>
    <s v="Running Shoes"/>
    <x v="3"/>
    <s v="FashionMart"/>
    <n v="1"/>
    <n v="3200"/>
    <n v="15"/>
    <n v="3200"/>
    <n v="480"/>
    <n v="2720"/>
    <n v="1535.35"/>
    <n v="1184.6500000000001"/>
    <x v="1"/>
    <s v="Mumbai"/>
    <s v="Maharashtra"/>
    <s v="India"/>
    <s v="Cash on Delivery"/>
    <x v="2"/>
    <s v="Standard"/>
    <x v="0"/>
    <s v="No"/>
    <s v="No"/>
  </r>
  <r>
    <x v="759"/>
    <x v="65"/>
    <s v="CUST11376"/>
    <s v="Customer 1376"/>
    <n v="21"/>
    <s v="Returning"/>
    <s v="P2004"/>
    <s v="Jacket"/>
    <x v="3"/>
    <s v="Global Traders"/>
    <n v="3"/>
    <n v="3500"/>
    <n v="15"/>
    <n v="10500"/>
    <n v="1575"/>
    <n v="8925"/>
    <n v="6328.16"/>
    <n v="2596.84"/>
    <x v="0"/>
    <s v="Indore"/>
    <s v="Madhya Pradesh"/>
    <s v="India"/>
    <s v="Wallet"/>
    <x v="2"/>
    <s v="Standard"/>
    <x v="3"/>
    <s v="No"/>
    <s v="No"/>
  </r>
  <r>
    <x v="760"/>
    <x v="65"/>
    <s v="CUST11339"/>
    <s v="Customer 1339"/>
    <n v="35"/>
    <s v="Returning"/>
    <s v="P5003"/>
    <s v="Calculator"/>
    <x v="1"/>
    <s v="Stationery Hub"/>
    <n v="1"/>
    <n v="650"/>
    <n v="10"/>
    <n v="650"/>
    <n v="65"/>
    <n v="585"/>
    <n v="444.82"/>
    <n v="140.18"/>
    <x v="2"/>
    <s v="Chandigarh"/>
    <s v="Chandigarh"/>
    <s v="India"/>
    <s v="Wallet"/>
    <x v="0"/>
    <s v="Standard"/>
    <x v="0"/>
    <s v="No"/>
    <s v="No"/>
  </r>
  <r>
    <x v="761"/>
    <x v="65"/>
    <s v="CUST10838"/>
    <s v="Customer 838"/>
    <n v="56"/>
    <s v="New"/>
    <s v="P4006"/>
    <s v="Lipstick"/>
    <x v="4"/>
    <s v="BeautyCare"/>
    <n v="2"/>
    <n v="850"/>
    <n v="5"/>
    <n v="1700"/>
    <n v="85"/>
    <n v="1615"/>
    <n v="1302.82"/>
    <n v="312.18"/>
    <x v="0"/>
    <s v="Surat"/>
    <s v="Gujarat"/>
    <s v="India"/>
    <s v="Wallet"/>
    <x v="0"/>
    <s v="Express"/>
    <x v="1"/>
    <s v="No"/>
    <s v="No"/>
  </r>
  <r>
    <x v="762"/>
    <x v="65"/>
    <s v="CUST10994"/>
    <s v="Customer 994"/>
    <n v="18"/>
    <s v="Returning"/>
    <s v="P3007"/>
    <s v="Vacuum Cleaner"/>
    <x v="2"/>
    <s v="Global Traders"/>
    <n v="1"/>
    <n v="8500"/>
    <n v="0"/>
    <n v="8500"/>
    <n v="0"/>
    <n v="8500"/>
    <n v="6504.27"/>
    <n v="1995.73"/>
    <x v="1"/>
    <s v="Jaipur"/>
    <s v="Rajasthan"/>
    <s v="India"/>
    <s v="Net Banking"/>
    <x v="0"/>
    <s v="Standard"/>
    <x v="0"/>
    <s v="No"/>
    <s v="No"/>
  </r>
  <r>
    <x v="763"/>
    <x v="65"/>
    <s v="CUST11838"/>
    <s v="Customer 1838"/>
    <n v="45"/>
    <s v="Returning"/>
    <s v="P1010"/>
    <s v="Bluetooth Speaker"/>
    <x v="0"/>
    <s v="Prime Distributors"/>
    <n v="2"/>
    <n v="3200"/>
    <n v="30"/>
    <n v="6400"/>
    <n v="1920"/>
    <n v="4480"/>
    <n v="3116.66"/>
    <n v="1363.34"/>
    <x v="2"/>
    <s v="Coimbatore"/>
    <s v="Tamil Nadu"/>
    <s v="India"/>
    <s v="Cash on Delivery"/>
    <x v="0"/>
    <s v="Standard"/>
    <x v="4"/>
    <s v="No"/>
    <s v="No"/>
  </r>
  <r>
    <x v="764"/>
    <x v="65"/>
    <s v="CUST12196"/>
    <s v="Customer 2196"/>
    <n v="52"/>
    <s v="New"/>
    <s v="P4004"/>
    <s v="Shampoo"/>
    <x v="4"/>
    <s v="BeautyCare"/>
    <n v="3"/>
    <n v="550"/>
    <n v="10"/>
    <n v="1650"/>
    <n v="165"/>
    <n v="1485"/>
    <n v="1123.2"/>
    <n v="361.8"/>
    <x v="2"/>
    <s v="Bengaluru"/>
    <s v="Karnataka"/>
    <s v="India"/>
    <s v="Debit Card"/>
    <x v="0"/>
    <s v="Standard"/>
    <x v="0"/>
    <s v="No"/>
    <s v="No"/>
  </r>
  <r>
    <x v="765"/>
    <x v="65"/>
    <s v="CUST11637"/>
    <s v="Customer 1637"/>
    <n v="53"/>
    <s v="New"/>
    <s v="P3007"/>
    <s v="Vacuum Cleaner"/>
    <x v="2"/>
    <s v="Global Traders"/>
    <n v="1"/>
    <n v="8500"/>
    <n v="30"/>
    <n v="8500"/>
    <n v="2550"/>
    <n v="5950"/>
    <n v="4784.17"/>
    <n v="1165.83"/>
    <x v="1"/>
    <s v="Patna"/>
    <s v="Bihar"/>
    <s v="India"/>
    <s v="UPI"/>
    <x v="0"/>
    <s v="Same Day"/>
    <x v="4"/>
    <s v="No"/>
    <s v="No"/>
  </r>
  <r>
    <x v="766"/>
    <x v="66"/>
    <s v="CUST11601"/>
    <s v="Customer 1601"/>
    <n v="58"/>
    <s v="New"/>
    <s v="P5003"/>
    <s v="Calculator"/>
    <x v="1"/>
    <s v="Stationery Hub"/>
    <n v="1"/>
    <n v="650"/>
    <n v="0"/>
    <n v="650"/>
    <n v="0"/>
    <n v="650"/>
    <n v="500.35"/>
    <n v="149.65"/>
    <x v="1"/>
    <s v="Ahmedabad"/>
    <s v="Gujarat"/>
    <s v="India"/>
    <s v="Cash on Delivery"/>
    <x v="0"/>
    <s v="Express"/>
    <x v="2"/>
    <s v="No"/>
    <s v="No"/>
  </r>
  <r>
    <x v="767"/>
    <x v="66"/>
    <s v="CUST10371"/>
    <s v="Customer 371"/>
    <n v="57"/>
    <s v="Returning"/>
    <s v="P1006"/>
    <s v="Keyboard"/>
    <x v="0"/>
    <s v="Metro Supplies"/>
    <n v="4"/>
    <n v="1800"/>
    <n v="25"/>
    <n v="7200"/>
    <n v="1800"/>
    <n v="5400"/>
    <n v="4023.84"/>
    <n v="1376.16"/>
    <x v="0"/>
    <s v="Bengaluru"/>
    <s v="Karnataka"/>
    <s v="India"/>
    <s v="Debit Card"/>
    <x v="1"/>
    <s v="Standard"/>
    <x v="0"/>
    <s v="No"/>
    <s v="No"/>
  </r>
  <r>
    <x v="768"/>
    <x v="66"/>
    <s v="CUST11269"/>
    <s v="Customer 1269"/>
    <n v="55"/>
    <s v="Loyal"/>
    <s v="P5005"/>
    <s v="Desk Organizer"/>
    <x v="1"/>
    <s v="Stationery Hub"/>
    <n v="1"/>
    <n v="600"/>
    <n v="15"/>
    <n v="600"/>
    <n v="90"/>
    <n v="510"/>
    <n v="319.85000000000002"/>
    <n v="190.15"/>
    <x v="1"/>
    <s v="Ahmedabad"/>
    <s v="Gujarat"/>
    <s v="India"/>
    <s v="UPI"/>
    <x v="2"/>
    <s v="Standard"/>
    <x v="0"/>
    <s v="No"/>
    <s v="No"/>
  </r>
  <r>
    <x v="769"/>
    <x v="66"/>
    <s v="CUST10137"/>
    <s v="Customer 137"/>
    <n v="50"/>
    <s v="Loyal"/>
    <s v="P5003"/>
    <s v="Calculator"/>
    <x v="1"/>
    <s v="Stationery Hub"/>
    <n v="4"/>
    <n v="650"/>
    <n v="0"/>
    <n v="2600"/>
    <n v="0"/>
    <n v="2600"/>
    <n v="2017.54"/>
    <n v="582.46"/>
    <x v="2"/>
    <s v="Indore"/>
    <s v="Madhya Pradesh"/>
    <s v="India"/>
    <s v="Wallet"/>
    <x v="0"/>
    <s v="Standard"/>
    <x v="0"/>
    <s v="No"/>
    <s v="No"/>
  </r>
  <r>
    <x v="770"/>
    <x v="66"/>
    <s v="CUST10213"/>
    <s v="Customer 213"/>
    <n v="44"/>
    <s v="Returning"/>
    <s v="P4001"/>
    <s v="Face Wash"/>
    <x v="4"/>
    <s v="BeautyCare"/>
    <n v="2"/>
    <n v="450"/>
    <n v="5"/>
    <n v="900"/>
    <n v="45"/>
    <n v="855"/>
    <n v="532.55999999999995"/>
    <n v="322.44"/>
    <x v="0"/>
    <s v="Coimbatore"/>
    <s v="Tamil Nadu"/>
    <s v="India"/>
    <s v="Net Banking"/>
    <x v="1"/>
    <s v="Express"/>
    <x v="3"/>
    <s v="No"/>
    <s v="No"/>
  </r>
  <r>
    <x v="771"/>
    <x v="66"/>
    <s v="CUST11524"/>
    <s v="Customer 1524"/>
    <n v="26"/>
    <s v="Returning"/>
    <s v="P1004"/>
    <s v="Smartwatch"/>
    <x v="0"/>
    <s v="TechSource India"/>
    <n v="2"/>
    <n v="6500"/>
    <n v="15"/>
    <n v="13000"/>
    <n v="1950"/>
    <n v="11050"/>
    <n v="7807.71"/>
    <n v="3242.29"/>
    <x v="2"/>
    <s v="Coimbatore"/>
    <s v="Tamil Nadu"/>
    <s v="India"/>
    <s v="Wallet"/>
    <x v="0"/>
    <s v="Standard"/>
    <x v="1"/>
    <s v="No"/>
    <s v="No"/>
  </r>
  <r>
    <x v="772"/>
    <x v="66"/>
    <s v="CUST11558"/>
    <s v="Customer 1558"/>
    <n v="24"/>
    <s v="Returning"/>
    <s v="P1008"/>
    <s v="Monitor"/>
    <x v="0"/>
    <s v="Global Traders"/>
    <n v="1"/>
    <n v="14500"/>
    <n v="10"/>
    <n v="14500"/>
    <n v="1450"/>
    <n v="13050"/>
    <n v="10515.76"/>
    <n v="2534.2399999999998"/>
    <x v="0"/>
    <s v="Bhubaneswar"/>
    <s v="Odisha"/>
    <s v="India"/>
    <s v="Debit Card"/>
    <x v="0"/>
    <s v="Express"/>
    <x v="0"/>
    <s v="No"/>
    <s v="No"/>
  </r>
  <r>
    <x v="773"/>
    <x v="66"/>
    <s v="CUST10376"/>
    <s v="Customer 376"/>
    <n v="20"/>
    <s v="New"/>
    <s v="P2003"/>
    <s v="T-Shirt"/>
    <x v="3"/>
    <s v="RetailHub"/>
    <n v="3"/>
    <n v="900"/>
    <n v="10"/>
    <n v="2700"/>
    <n v="270"/>
    <n v="2430"/>
    <n v="1745.33"/>
    <n v="684.67"/>
    <x v="1"/>
    <s v="Guwahati"/>
    <s v="Assam"/>
    <s v="India"/>
    <s v="UPI"/>
    <x v="0"/>
    <s v="Standard"/>
    <x v="0"/>
    <s v="No"/>
    <s v="No"/>
  </r>
  <r>
    <x v="774"/>
    <x v="66"/>
    <s v="CUST10543"/>
    <s v="Customer 543"/>
    <n v="21"/>
    <s v="Returning"/>
    <s v="P3003"/>
    <s v="Mixer Grinder"/>
    <x v="2"/>
    <s v="Prime Distributors"/>
    <n v="5"/>
    <n v="4800"/>
    <n v="20"/>
    <n v="24000"/>
    <n v="4800"/>
    <n v="19200"/>
    <n v="14854.41"/>
    <n v="4345.59"/>
    <x v="0"/>
    <s v="Mumbai"/>
    <s v="Maharashtra"/>
    <s v="India"/>
    <s v="Net Banking"/>
    <x v="0"/>
    <s v="Standard"/>
    <x v="0"/>
    <s v="No"/>
    <s v="No"/>
  </r>
  <r>
    <x v="775"/>
    <x v="66"/>
    <s v="CUST11596"/>
    <s v="Customer 1596"/>
    <n v="45"/>
    <s v="Returning"/>
    <s v="P2004"/>
    <s v="Jacket"/>
    <x v="3"/>
    <s v="Global Traders"/>
    <n v="2"/>
    <n v="3500"/>
    <n v="15"/>
    <n v="7000"/>
    <n v="1050"/>
    <n v="5950"/>
    <n v="4275.22"/>
    <n v="1674.78"/>
    <x v="1"/>
    <s v="Jaipur"/>
    <s v="Rajasthan"/>
    <s v="India"/>
    <s v="Wallet"/>
    <x v="2"/>
    <s v="Express"/>
    <x v="3"/>
    <s v="No"/>
    <s v="No"/>
  </r>
  <r>
    <x v="776"/>
    <x v="66"/>
    <s v="CUST11568"/>
    <s v="Customer 1568"/>
    <n v="60"/>
    <s v="Returning"/>
    <s v="P3003"/>
    <s v="Mixer Grinder"/>
    <x v="2"/>
    <s v="Prime Distributors"/>
    <n v="2"/>
    <n v="4800"/>
    <n v="5"/>
    <n v="9600"/>
    <n v="480"/>
    <n v="9120"/>
    <n v="7147.85"/>
    <n v="1972.15"/>
    <x v="0"/>
    <s v="Bhopal"/>
    <s v="Madhya Pradesh"/>
    <s v="India"/>
    <s v="Net Banking"/>
    <x v="1"/>
    <s v="Standard"/>
    <x v="0"/>
    <s v="No"/>
    <s v="No"/>
  </r>
  <r>
    <x v="777"/>
    <x v="66"/>
    <s v="CUST12422"/>
    <s v="Customer 2422"/>
    <n v="57"/>
    <s v="Loyal"/>
    <s v="P1006"/>
    <s v="Keyboard"/>
    <x v="0"/>
    <s v="Metro Supplies"/>
    <n v="5"/>
    <n v="1800"/>
    <n v="20"/>
    <n v="9000"/>
    <n v="1800"/>
    <n v="7200"/>
    <n v="5418.32"/>
    <n v="1781.68"/>
    <x v="0"/>
    <s v="Delhi"/>
    <s v="Delhi"/>
    <s v="India"/>
    <s v="Cash on Delivery"/>
    <x v="2"/>
    <s v="Standard"/>
    <x v="0"/>
    <s v="No"/>
    <s v="No"/>
  </r>
  <r>
    <x v="778"/>
    <x v="67"/>
    <s v="CUST10926"/>
    <s v="Customer 926"/>
    <n v="44"/>
    <s v="Loyal"/>
    <s v="P3004"/>
    <s v="Cookware Set"/>
    <x v="2"/>
    <s v="HomeNeeds"/>
    <n v="1"/>
    <n v="3500"/>
    <n v="0"/>
    <n v="3500"/>
    <n v="0"/>
    <n v="3500"/>
    <n v="2130.1799999999998"/>
    <n v="1369.82"/>
    <x v="1"/>
    <s v="Delhi"/>
    <s v="Delhi"/>
    <s v="India"/>
    <s v="Wallet"/>
    <x v="1"/>
    <s v="Standard"/>
    <x v="0"/>
    <s v="No"/>
    <s v="No"/>
  </r>
  <r>
    <x v="779"/>
    <x v="67"/>
    <s v="CUST12242"/>
    <s v="Customer 2242"/>
    <n v="32"/>
    <s v="New"/>
    <s v="P3004"/>
    <s v="Cookware Set"/>
    <x v="2"/>
    <s v="HomeNeeds"/>
    <n v="1"/>
    <n v="3500"/>
    <n v="0"/>
    <n v="3500"/>
    <n v="0"/>
    <n v="3500"/>
    <n v="2297.5"/>
    <n v="1202.5"/>
    <x v="1"/>
    <s v="Bhopal"/>
    <s v="Madhya Pradesh"/>
    <s v="India"/>
    <s v="Wallet"/>
    <x v="0"/>
    <s v="Standard"/>
    <x v="0"/>
    <s v="Yes"/>
    <s v="No"/>
  </r>
  <r>
    <x v="780"/>
    <x v="67"/>
    <s v="CUST12058"/>
    <s v="Customer 2058"/>
    <n v="60"/>
    <s v="New"/>
    <s v="P3005"/>
    <s v="Bedsheet Set"/>
    <x v="2"/>
    <s v="RetailHub"/>
    <n v="1"/>
    <n v="1800"/>
    <n v="10"/>
    <n v="1800"/>
    <n v="180"/>
    <n v="1620"/>
    <n v="1182.44"/>
    <n v="437.56"/>
    <x v="1"/>
    <s v="Guwahati"/>
    <s v="Assam"/>
    <s v="India"/>
    <s v="Debit Card"/>
    <x v="2"/>
    <s v="Standard"/>
    <x v="0"/>
    <s v="No"/>
    <s v="No"/>
  </r>
  <r>
    <x v="781"/>
    <x v="67"/>
    <s v="CUST12143"/>
    <s v="Customer 2143"/>
    <n v="21"/>
    <s v="Returning"/>
    <s v="P5002"/>
    <s v="Novel"/>
    <x v="1"/>
    <s v="Stationery Hub"/>
    <n v="1"/>
    <n v="400"/>
    <n v="10"/>
    <n v="400"/>
    <n v="40"/>
    <n v="360"/>
    <n v="275.54000000000002"/>
    <n v="84.46"/>
    <x v="2"/>
    <s v="Bhubaneswar"/>
    <s v="Odisha"/>
    <s v="India"/>
    <s v="Wallet"/>
    <x v="0"/>
    <s v="Standard"/>
    <x v="0"/>
    <s v="No"/>
    <s v="No"/>
  </r>
  <r>
    <x v="782"/>
    <x v="67"/>
    <s v="CUST10031"/>
    <s v="Customer 31"/>
    <n v="47"/>
    <s v="New"/>
    <s v="P2002"/>
    <s v="Jeans"/>
    <x v="3"/>
    <s v="FashionMart"/>
    <n v="1"/>
    <n v="2200"/>
    <n v="10"/>
    <n v="2200"/>
    <n v="220"/>
    <n v="1980"/>
    <n v="1397.21"/>
    <n v="582.79"/>
    <x v="1"/>
    <s v="Lucknow"/>
    <s v="Uttar Pradesh"/>
    <s v="India"/>
    <s v="UPI"/>
    <x v="2"/>
    <s v="Standard"/>
    <x v="0"/>
    <s v="No"/>
    <s v="No"/>
  </r>
  <r>
    <x v="783"/>
    <x v="67"/>
    <s v="CUST11024"/>
    <s v="Customer 1024"/>
    <n v="51"/>
    <s v="Loyal"/>
    <s v="P1005"/>
    <s v="Tablet"/>
    <x v="0"/>
    <s v="RetailHub"/>
    <n v="2"/>
    <n v="18000"/>
    <n v="10"/>
    <n v="36000"/>
    <n v="3600"/>
    <n v="32400"/>
    <n v="25701.63"/>
    <n v="6698.37"/>
    <x v="1"/>
    <s v="Jaipur"/>
    <s v="Rajasthan"/>
    <s v="India"/>
    <s v="Cash on Delivery"/>
    <x v="1"/>
    <s v="Standard"/>
    <x v="0"/>
    <s v="No"/>
    <s v="No"/>
  </r>
  <r>
    <x v="784"/>
    <x v="67"/>
    <s v="CUST12483"/>
    <s v="Customer 2483"/>
    <n v="42"/>
    <s v="New"/>
    <s v="P1008"/>
    <s v="Monitor"/>
    <x v="0"/>
    <s v="Global Traders"/>
    <n v="3"/>
    <n v="14500"/>
    <n v="25"/>
    <n v="43500"/>
    <n v="10875"/>
    <n v="32625"/>
    <n v="25381.43"/>
    <n v="7243.57"/>
    <x v="0"/>
    <s v="Bhopal"/>
    <s v="Madhya Pradesh"/>
    <s v="India"/>
    <s v="Wallet"/>
    <x v="2"/>
    <s v="Standard"/>
    <x v="2"/>
    <s v="No"/>
    <s v="No"/>
  </r>
  <r>
    <x v="785"/>
    <x v="67"/>
    <s v="CUST10959"/>
    <s v="Customer 959"/>
    <n v="26"/>
    <s v="Loyal"/>
    <s v="P1005"/>
    <s v="Tablet"/>
    <x v="0"/>
    <s v="RetailHub"/>
    <n v="1"/>
    <n v="18000"/>
    <n v="15"/>
    <n v="18000"/>
    <n v="2700"/>
    <n v="15300"/>
    <n v="12269.38"/>
    <n v="3030.62"/>
    <x v="0"/>
    <s v="Bhopal"/>
    <s v="Madhya Pradesh"/>
    <s v="India"/>
    <s v="Net Banking"/>
    <x v="1"/>
    <s v="Standard"/>
    <x v="0"/>
    <s v="No"/>
    <s v="No"/>
  </r>
  <r>
    <x v="786"/>
    <x v="67"/>
    <s v="CUST10183"/>
    <s v="Customer 183"/>
    <n v="38"/>
    <s v="Returning"/>
    <s v="P5004"/>
    <s v="Pen Set"/>
    <x v="1"/>
    <s v="Stationery Hub"/>
    <n v="1"/>
    <n v="250"/>
    <n v="0"/>
    <n v="250"/>
    <n v="0"/>
    <n v="250"/>
    <n v="188.11"/>
    <n v="61.89"/>
    <x v="1"/>
    <s v="Guwahati"/>
    <s v="Assam"/>
    <s v="India"/>
    <s v="Net Banking"/>
    <x v="0"/>
    <s v="Standard"/>
    <x v="1"/>
    <s v="No"/>
    <s v="No"/>
  </r>
  <r>
    <x v="787"/>
    <x v="67"/>
    <s v="CUST11857"/>
    <s v="Customer 1857"/>
    <n v="57"/>
    <s v="New"/>
    <s v="P1004"/>
    <s v="Smartwatch"/>
    <x v="0"/>
    <s v="TechSource India"/>
    <n v="5"/>
    <n v="6500"/>
    <n v="5"/>
    <n v="32500"/>
    <n v="1625"/>
    <n v="30875"/>
    <n v="23579.439999999999"/>
    <n v="7295.56"/>
    <x v="0"/>
    <s v="Jaipur"/>
    <s v="Rajasthan"/>
    <s v="India"/>
    <s v="Credit Card"/>
    <x v="2"/>
    <s v="Express"/>
    <x v="3"/>
    <s v="No"/>
    <s v="Yes"/>
  </r>
  <r>
    <x v="788"/>
    <x v="67"/>
    <s v="CUST11755"/>
    <s v="Customer 1755"/>
    <n v="43"/>
    <s v="New"/>
    <s v="P3002"/>
    <s v="Air Fryer"/>
    <x v="2"/>
    <s v="HomeNeeds"/>
    <n v="4"/>
    <n v="6500"/>
    <n v="25"/>
    <n v="26000"/>
    <n v="6500"/>
    <n v="19500"/>
    <n v="12411.15"/>
    <n v="7088.85"/>
    <x v="1"/>
    <s v="Patna"/>
    <s v="Bihar"/>
    <s v="India"/>
    <s v="Credit Card"/>
    <x v="2"/>
    <s v="Standard"/>
    <x v="0"/>
    <s v="No"/>
    <s v="No"/>
  </r>
  <r>
    <x v="789"/>
    <x v="67"/>
    <s v="CUST10620"/>
    <s v="Customer 620"/>
    <n v="29"/>
    <s v="Returning"/>
    <s v="P4004"/>
    <s v="Shampoo"/>
    <x v="4"/>
    <s v="BeautyCare"/>
    <n v="2"/>
    <n v="550"/>
    <n v="10"/>
    <n v="1100"/>
    <n v="110"/>
    <n v="990"/>
    <n v="795.29"/>
    <n v="194.71"/>
    <x v="2"/>
    <s v="Mumbai"/>
    <s v="Maharashtra"/>
    <s v="India"/>
    <s v="Cash on Delivery"/>
    <x v="1"/>
    <s v="Standard"/>
    <x v="3"/>
    <s v="No"/>
    <s v="No"/>
  </r>
  <r>
    <x v="790"/>
    <x v="67"/>
    <s v="CUST10549"/>
    <s v="Customer 549"/>
    <n v="45"/>
    <s v="New"/>
    <s v="P5001"/>
    <s v="Notebook Set"/>
    <x v="1"/>
    <s v="Stationery Hub"/>
    <n v="2"/>
    <n v="500"/>
    <n v="15"/>
    <n v="1000"/>
    <n v="150"/>
    <n v="850"/>
    <n v="477.21"/>
    <n v="372.79"/>
    <x v="2"/>
    <s v="Mumbai"/>
    <s v="Maharashtra"/>
    <s v="India"/>
    <s v="UPI"/>
    <x v="0"/>
    <s v="Standard"/>
    <x v="3"/>
    <s v="No"/>
    <s v="No"/>
  </r>
  <r>
    <x v="791"/>
    <x v="67"/>
    <s v="CUST10248"/>
    <s v="Customer 248"/>
    <n v="36"/>
    <s v="Returning"/>
    <s v="P1006"/>
    <s v="Keyboard"/>
    <x v="0"/>
    <s v="Metro Supplies"/>
    <n v="3"/>
    <n v="1800"/>
    <n v="10"/>
    <n v="5400"/>
    <n v="540"/>
    <n v="4860"/>
    <n v="3048.09"/>
    <n v="1811.91"/>
    <x v="0"/>
    <s v="Chennai"/>
    <s v="Tamil Nadu"/>
    <s v="India"/>
    <s v="Cash on Delivery"/>
    <x v="2"/>
    <s v="Express"/>
    <x v="4"/>
    <s v="No"/>
    <s v="No"/>
  </r>
  <r>
    <x v="792"/>
    <x v="67"/>
    <s v="CUST10209"/>
    <s v="Customer 209"/>
    <n v="47"/>
    <s v="Returning"/>
    <s v="P2004"/>
    <s v="Jacket"/>
    <x v="3"/>
    <s v="Global Traders"/>
    <n v="3"/>
    <n v="3500"/>
    <n v="10"/>
    <n v="10500"/>
    <n v="1050"/>
    <n v="9450"/>
    <n v="6266.49"/>
    <n v="3183.51"/>
    <x v="1"/>
    <s v="Delhi"/>
    <s v="Delhi"/>
    <s v="India"/>
    <s v="Net Banking"/>
    <x v="0"/>
    <s v="Standard"/>
    <x v="4"/>
    <s v="No"/>
    <s v="No"/>
  </r>
  <r>
    <x v="793"/>
    <x v="68"/>
    <s v="CUST10907"/>
    <s v="Customer 907"/>
    <n v="50"/>
    <s v="Returning"/>
    <s v="P5001"/>
    <s v="Notebook Set"/>
    <x v="1"/>
    <s v="Stationery Hub"/>
    <n v="1"/>
    <n v="500"/>
    <n v="10"/>
    <n v="500"/>
    <n v="50"/>
    <n v="450"/>
    <n v="319.79000000000002"/>
    <n v="130.21"/>
    <x v="1"/>
    <s v="Delhi"/>
    <s v="Delhi"/>
    <s v="India"/>
    <s v="Credit Card"/>
    <x v="0"/>
    <s v="Standard"/>
    <x v="0"/>
    <s v="No"/>
    <s v="No"/>
  </r>
  <r>
    <x v="794"/>
    <x v="68"/>
    <s v="CUST11029"/>
    <s v="Customer 1029"/>
    <n v="27"/>
    <s v="Loyal"/>
    <s v="P2001"/>
    <s v="Running Shoes"/>
    <x v="3"/>
    <s v="FashionMart"/>
    <n v="1"/>
    <n v="3200"/>
    <n v="20"/>
    <n v="3200"/>
    <n v="640"/>
    <n v="2560"/>
    <n v="1680.94"/>
    <n v="879.06"/>
    <x v="1"/>
    <s v="Delhi"/>
    <s v="Delhi"/>
    <s v="India"/>
    <s v="Wallet"/>
    <x v="1"/>
    <s v="Standard"/>
    <x v="0"/>
    <s v="No"/>
    <s v="No"/>
  </r>
  <r>
    <x v="795"/>
    <x v="68"/>
    <s v="CUST11440"/>
    <s v="Customer 1440"/>
    <n v="58"/>
    <s v="Returning"/>
    <s v="P2002"/>
    <s v="Jeans"/>
    <x v="3"/>
    <s v="FashionMart"/>
    <n v="3"/>
    <n v="2200"/>
    <n v="0"/>
    <n v="6600"/>
    <n v="0"/>
    <n v="6600"/>
    <n v="5272.8"/>
    <n v="1327.2"/>
    <x v="0"/>
    <s v="Ahmedabad"/>
    <s v="Gujarat"/>
    <s v="India"/>
    <s v="Cash on Delivery"/>
    <x v="2"/>
    <s v="Standard"/>
    <x v="1"/>
    <s v="No"/>
    <s v="No"/>
  </r>
  <r>
    <x v="796"/>
    <x v="68"/>
    <s v="CUST10363"/>
    <s v="Customer 363"/>
    <n v="45"/>
    <s v="Returning"/>
    <s v="P1005"/>
    <s v="Tablet"/>
    <x v="0"/>
    <s v="RetailHub"/>
    <n v="1"/>
    <n v="18000"/>
    <n v="25"/>
    <n v="18000"/>
    <n v="4500"/>
    <n v="13500"/>
    <n v="8898.3700000000008"/>
    <n v="4601.63"/>
    <x v="1"/>
    <s v="Guwahati"/>
    <s v="Assam"/>
    <s v="India"/>
    <s v="Wallet"/>
    <x v="2"/>
    <s v="Express"/>
    <x v="2"/>
    <s v="No"/>
    <s v="No"/>
  </r>
  <r>
    <x v="797"/>
    <x v="68"/>
    <s v="CUST12415"/>
    <s v="Customer 2415"/>
    <n v="28"/>
    <s v="Loyal"/>
    <s v="P3003"/>
    <s v="Mixer Grinder"/>
    <x v="2"/>
    <s v="Prime Distributors"/>
    <n v="1"/>
    <n v="4800"/>
    <n v="15"/>
    <n v="4800"/>
    <n v="720"/>
    <n v="4080"/>
    <n v="2561.0700000000002"/>
    <n v="1518.93"/>
    <x v="0"/>
    <s v="Coimbatore"/>
    <s v="Tamil Nadu"/>
    <s v="India"/>
    <s v="Wallet"/>
    <x v="0"/>
    <s v="Standard"/>
    <x v="0"/>
    <s v="No"/>
    <s v="No"/>
  </r>
  <r>
    <x v="798"/>
    <x v="68"/>
    <s v="CUST11100"/>
    <s v="Customer 1100"/>
    <n v="49"/>
    <s v="Returning"/>
    <s v="P1004"/>
    <s v="Smartwatch"/>
    <x v="0"/>
    <s v="TechSource India"/>
    <n v="1"/>
    <n v="6500"/>
    <n v="5"/>
    <n v="6500"/>
    <n v="325"/>
    <n v="6175"/>
    <n v="4911.3100000000004"/>
    <n v="1263.69"/>
    <x v="1"/>
    <s v="Bhubaneswar"/>
    <s v="Odisha"/>
    <s v="India"/>
    <s v="Cash on Delivery"/>
    <x v="2"/>
    <s v="Express"/>
    <x v="0"/>
    <s v="No"/>
    <s v="No"/>
  </r>
  <r>
    <x v="799"/>
    <x v="68"/>
    <s v="CUST10681"/>
    <s v="Customer 681"/>
    <n v="25"/>
    <s v="Returning"/>
    <s v="P2007"/>
    <s v="Saree"/>
    <x v="3"/>
    <s v="FashionMart"/>
    <n v="1"/>
    <n v="2600"/>
    <n v="20"/>
    <n v="2600"/>
    <n v="520"/>
    <n v="2080"/>
    <n v="1483.23"/>
    <n v="596.77"/>
    <x v="1"/>
    <s v="Nagpur"/>
    <s v="Maharashtra"/>
    <s v="India"/>
    <s v="Debit Card"/>
    <x v="2"/>
    <s v="Express"/>
    <x v="4"/>
    <s v="No"/>
    <s v="No"/>
  </r>
  <r>
    <x v="800"/>
    <x v="68"/>
    <s v="CUST10208"/>
    <s v="Customer 208"/>
    <n v="48"/>
    <s v="Returning"/>
    <s v="P1003"/>
    <s v="Headphones"/>
    <x v="0"/>
    <s v="Metro Supplies"/>
    <n v="1"/>
    <n v="2500"/>
    <n v="10"/>
    <n v="2500"/>
    <n v="250"/>
    <n v="2250"/>
    <n v="1376.73"/>
    <n v="873.27"/>
    <x v="1"/>
    <s v="Nagpur"/>
    <s v="Maharashtra"/>
    <s v="India"/>
    <s v="Debit Card"/>
    <x v="2"/>
    <s v="Express"/>
    <x v="0"/>
    <s v="No"/>
    <s v="Yes"/>
  </r>
  <r>
    <x v="801"/>
    <x v="69"/>
    <s v="CUST10803"/>
    <s v="Customer 803"/>
    <n v="51"/>
    <s v="Returning"/>
    <s v="P3003"/>
    <s v="Mixer Grinder"/>
    <x v="2"/>
    <s v="Prime Distributors"/>
    <n v="2"/>
    <n v="4800"/>
    <n v="0"/>
    <n v="9600"/>
    <n v="0"/>
    <n v="9600"/>
    <n v="5618.01"/>
    <n v="3981.99"/>
    <x v="1"/>
    <s v="Patna"/>
    <s v="Bihar"/>
    <s v="India"/>
    <s v="Net Banking"/>
    <x v="2"/>
    <s v="Express"/>
    <x v="0"/>
    <s v="No"/>
    <s v="No"/>
  </r>
  <r>
    <x v="802"/>
    <x v="69"/>
    <s v="CUST10109"/>
    <s v="Customer 109"/>
    <n v="59"/>
    <s v="Returning"/>
    <s v="P2007"/>
    <s v="Saree"/>
    <x v="3"/>
    <s v="FashionMart"/>
    <n v="1"/>
    <n v="2600"/>
    <n v="10"/>
    <n v="2600"/>
    <n v="260"/>
    <n v="2340"/>
    <n v="1522.05"/>
    <n v="817.95"/>
    <x v="1"/>
    <s v="Lucknow"/>
    <s v="Uttar Pradesh"/>
    <s v="India"/>
    <s v="Wallet"/>
    <x v="0"/>
    <s v="Standard"/>
    <x v="0"/>
    <s v="No"/>
    <s v="No"/>
  </r>
  <r>
    <x v="803"/>
    <x v="69"/>
    <s v="CUST11749"/>
    <s v="Customer 1749"/>
    <n v="35"/>
    <s v="Returning"/>
    <s v="P4001"/>
    <s v="Face Wash"/>
    <x v="4"/>
    <s v="BeautyCare"/>
    <n v="5"/>
    <n v="450"/>
    <n v="5"/>
    <n v="2250"/>
    <n v="112.5"/>
    <n v="2137.5"/>
    <n v="1206.72"/>
    <n v="930.78"/>
    <x v="1"/>
    <s v="Lucknow"/>
    <s v="Uttar Pradesh"/>
    <s v="India"/>
    <s v="Cash on Delivery"/>
    <x v="1"/>
    <s v="Express"/>
    <x v="0"/>
    <s v="No"/>
    <s v="No"/>
  </r>
  <r>
    <x v="804"/>
    <x v="69"/>
    <s v="CUST12387"/>
    <s v="Customer 2387"/>
    <n v="48"/>
    <s v="Returning"/>
    <s v="P1003"/>
    <s v="Headphones"/>
    <x v="0"/>
    <s v="Metro Supplies"/>
    <n v="3"/>
    <n v="2500"/>
    <n v="5"/>
    <n v="7500"/>
    <n v="375"/>
    <n v="7125"/>
    <n v="4068.02"/>
    <n v="3056.98"/>
    <x v="1"/>
    <s v="Guwahati"/>
    <s v="Assam"/>
    <s v="India"/>
    <s v="Net Banking"/>
    <x v="2"/>
    <s v="Standard"/>
    <x v="0"/>
    <s v="No"/>
    <s v="No"/>
  </r>
  <r>
    <x v="805"/>
    <x v="69"/>
    <s v="CUST10338"/>
    <s v="Customer 338"/>
    <n v="42"/>
    <s v="New"/>
    <s v="P1009"/>
    <s v="Power Bank"/>
    <x v="0"/>
    <s v="Prime Distributors"/>
    <n v="2"/>
    <n v="1600"/>
    <n v="20"/>
    <n v="3200"/>
    <n v="640"/>
    <n v="2560"/>
    <n v="1959.42"/>
    <n v="600.58000000000004"/>
    <x v="1"/>
    <s v="Chennai"/>
    <s v="Tamil Nadu"/>
    <s v="India"/>
    <s v="Credit Card"/>
    <x v="2"/>
    <s v="Standard"/>
    <x v="3"/>
    <s v="No"/>
    <s v="No"/>
  </r>
  <r>
    <x v="806"/>
    <x v="69"/>
    <s v="CUST11449"/>
    <s v="Customer 1449"/>
    <n v="53"/>
    <s v="New"/>
    <s v="P5004"/>
    <s v="Pen Set"/>
    <x v="1"/>
    <s v="Stationery Hub"/>
    <n v="2"/>
    <n v="250"/>
    <n v="10"/>
    <n v="500"/>
    <n v="50"/>
    <n v="450"/>
    <n v="343.79"/>
    <n v="106.21"/>
    <x v="1"/>
    <s v="Bhubaneswar"/>
    <s v="Odisha"/>
    <s v="India"/>
    <s v="Credit Card"/>
    <x v="0"/>
    <s v="Express"/>
    <x v="0"/>
    <s v="No"/>
    <s v="No"/>
  </r>
  <r>
    <x v="807"/>
    <x v="70"/>
    <s v="CUST10525"/>
    <s v="Customer 525"/>
    <n v="34"/>
    <s v="Returning"/>
    <s v="P1009"/>
    <s v="Power Bank"/>
    <x v="0"/>
    <s v="Prime Distributors"/>
    <n v="1"/>
    <n v="1600"/>
    <n v="25"/>
    <n v="1600"/>
    <n v="400"/>
    <n v="1200"/>
    <n v="853.76"/>
    <n v="346.24"/>
    <x v="1"/>
    <s v="Coimbatore"/>
    <s v="Tamil Nadu"/>
    <s v="India"/>
    <s v="Debit Card"/>
    <x v="1"/>
    <s v="Standard"/>
    <x v="2"/>
    <s v="No"/>
    <s v="No"/>
  </r>
  <r>
    <x v="808"/>
    <x v="70"/>
    <s v="CUST10928"/>
    <s v="Customer 928"/>
    <n v="31"/>
    <s v="New"/>
    <s v="P5004"/>
    <s v="Pen Set"/>
    <x v="1"/>
    <s v="Stationery Hub"/>
    <n v="3"/>
    <n v="250"/>
    <n v="10"/>
    <n v="750"/>
    <n v="75"/>
    <n v="675"/>
    <n v="374.44"/>
    <n v="300.56"/>
    <x v="0"/>
    <s v="Kolkata"/>
    <s v="West Bengal"/>
    <s v="India"/>
    <s v="Credit Card"/>
    <x v="0"/>
    <s v="Standard"/>
    <x v="0"/>
    <s v="No"/>
    <s v="No"/>
  </r>
  <r>
    <x v="809"/>
    <x v="70"/>
    <s v="CUST10710"/>
    <s v="Customer 710"/>
    <n v="20"/>
    <s v="New"/>
    <s v="P3002"/>
    <s v="Air Fryer"/>
    <x v="2"/>
    <s v="HomeNeeds"/>
    <n v="1"/>
    <n v="6500"/>
    <n v="0"/>
    <n v="6500"/>
    <n v="0"/>
    <n v="6500"/>
    <n v="4829.88"/>
    <n v="1670.12"/>
    <x v="1"/>
    <s v="Chennai"/>
    <s v="Tamil Nadu"/>
    <s v="India"/>
    <s v="Wallet"/>
    <x v="2"/>
    <s v="Same Day"/>
    <x v="0"/>
    <s v="No"/>
    <s v="No"/>
  </r>
  <r>
    <x v="810"/>
    <x v="70"/>
    <s v="CUST11150"/>
    <s v="Customer 1150"/>
    <n v="45"/>
    <s v="Loyal"/>
    <s v="P4005"/>
    <s v="Perfume"/>
    <x v="4"/>
    <s v="BeautyCare"/>
    <n v="1"/>
    <n v="1800"/>
    <n v="10"/>
    <n v="1800"/>
    <n v="180"/>
    <n v="1620"/>
    <n v="1128.58"/>
    <n v="491.42"/>
    <x v="1"/>
    <s v="Ahmedabad"/>
    <s v="Gujarat"/>
    <s v="India"/>
    <s v="Credit Card"/>
    <x v="1"/>
    <s v="Express"/>
    <x v="3"/>
    <s v="No"/>
    <s v="No"/>
  </r>
  <r>
    <x v="811"/>
    <x v="70"/>
    <s v="CUST10209"/>
    <s v="Customer 209"/>
    <n v="30"/>
    <s v="New"/>
    <s v="P2001"/>
    <s v="Running Shoes"/>
    <x v="3"/>
    <s v="FashionMart"/>
    <n v="1"/>
    <n v="3200"/>
    <n v="0"/>
    <n v="3200"/>
    <n v="0"/>
    <n v="3200"/>
    <n v="2512.65"/>
    <n v="687.35"/>
    <x v="1"/>
    <s v="Jaipur"/>
    <s v="Rajasthan"/>
    <s v="India"/>
    <s v="Wallet"/>
    <x v="2"/>
    <s v="Standard"/>
    <x v="0"/>
    <s v="No"/>
    <s v="No"/>
  </r>
  <r>
    <x v="812"/>
    <x v="70"/>
    <s v="CUST12323"/>
    <s v="Customer 2323"/>
    <n v="60"/>
    <s v="Returning"/>
    <s v="P4006"/>
    <s v="Lipstick"/>
    <x v="4"/>
    <s v="BeautyCare"/>
    <n v="3"/>
    <n v="850"/>
    <n v="15"/>
    <n v="2550"/>
    <n v="382.5"/>
    <n v="2167.5"/>
    <n v="1670.29"/>
    <n v="497.21"/>
    <x v="1"/>
    <s v="Patna"/>
    <s v="Bihar"/>
    <s v="India"/>
    <s v="Cash on Delivery"/>
    <x v="1"/>
    <s v="Express"/>
    <x v="0"/>
    <s v="No"/>
    <s v="No"/>
  </r>
  <r>
    <x v="813"/>
    <x v="70"/>
    <s v="CUST11904"/>
    <s v="Customer 1904"/>
    <n v="19"/>
    <s v="Loyal"/>
    <s v="P3004"/>
    <s v="Cookware Set"/>
    <x v="2"/>
    <s v="HomeNeeds"/>
    <n v="4"/>
    <n v="3500"/>
    <n v="25"/>
    <n v="14000"/>
    <n v="3500"/>
    <n v="10500"/>
    <n v="7002.09"/>
    <n v="3497.91"/>
    <x v="1"/>
    <s v="Jaipur"/>
    <s v="Rajasthan"/>
    <s v="India"/>
    <s v="UPI"/>
    <x v="0"/>
    <s v="Standard"/>
    <x v="3"/>
    <s v="Yes"/>
    <s v="No"/>
  </r>
  <r>
    <x v="814"/>
    <x v="70"/>
    <s v="CUST11626"/>
    <s v="Customer 1626"/>
    <n v="51"/>
    <s v="Loyal"/>
    <s v="P3003"/>
    <s v="Mixer Grinder"/>
    <x v="2"/>
    <s v="Prime Distributors"/>
    <n v="1"/>
    <n v="4800"/>
    <n v="15"/>
    <n v="4800"/>
    <n v="720"/>
    <n v="4080"/>
    <n v="2269.91"/>
    <n v="1810.09"/>
    <x v="1"/>
    <s v="Indore"/>
    <s v="Madhya Pradesh"/>
    <s v="India"/>
    <s v="Credit Card"/>
    <x v="0"/>
    <s v="Standard"/>
    <x v="0"/>
    <s v="No"/>
    <s v="No"/>
  </r>
  <r>
    <x v="815"/>
    <x v="70"/>
    <s v="CUST10731"/>
    <s v="Customer 731"/>
    <n v="33"/>
    <s v="New"/>
    <s v="P4003"/>
    <s v="Sunscreen"/>
    <x v="4"/>
    <s v="BeautyCare"/>
    <n v="3"/>
    <n v="700"/>
    <n v="10"/>
    <n v="2100"/>
    <n v="210"/>
    <n v="1890"/>
    <n v="1102.96"/>
    <n v="787.04"/>
    <x v="1"/>
    <s v="Pune"/>
    <s v="Maharashtra"/>
    <s v="India"/>
    <s v="Credit Card"/>
    <x v="2"/>
    <s v="Standard"/>
    <x v="0"/>
    <s v="No"/>
    <s v="No"/>
  </r>
  <r>
    <x v="816"/>
    <x v="70"/>
    <s v="CUST11143"/>
    <s v="Customer 1143"/>
    <n v="27"/>
    <s v="Returning"/>
    <s v="P4006"/>
    <s v="Lipstick"/>
    <x v="4"/>
    <s v="BeautyCare"/>
    <n v="3"/>
    <n v="850"/>
    <n v="5"/>
    <n v="2550"/>
    <n v="127.5"/>
    <n v="2422.5"/>
    <n v="1565.14"/>
    <n v="857.36"/>
    <x v="1"/>
    <s v="Visakhapatnam"/>
    <s v="Andhra Pradesh"/>
    <s v="India"/>
    <s v="Wallet"/>
    <x v="2"/>
    <s v="Standard"/>
    <x v="0"/>
    <s v="No"/>
    <s v="No"/>
  </r>
  <r>
    <x v="817"/>
    <x v="70"/>
    <s v="CUST10876"/>
    <s v="Customer 876"/>
    <n v="19"/>
    <s v="New"/>
    <s v="P5004"/>
    <s v="Pen Set"/>
    <x v="1"/>
    <s v="Stationery Hub"/>
    <n v="2"/>
    <n v="250"/>
    <n v="15"/>
    <n v="500"/>
    <n v="75"/>
    <n v="425"/>
    <n v="287.44"/>
    <n v="137.56"/>
    <x v="2"/>
    <s v="Guwahati"/>
    <s v="Assam"/>
    <s v="India"/>
    <s v="Debit Card"/>
    <x v="1"/>
    <s v="Standard"/>
    <x v="0"/>
    <s v="No"/>
    <s v="No"/>
  </r>
  <r>
    <x v="818"/>
    <x v="70"/>
    <s v="CUST11484"/>
    <s v="Customer 1484"/>
    <n v="46"/>
    <s v="New"/>
    <s v="P5005"/>
    <s v="Desk Organizer"/>
    <x v="1"/>
    <s v="Stationery Hub"/>
    <n v="2"/>
    <n v="600"/>
    <n v="0"/>
    <n v="1200"/>
    <n v="0"/>
    <n v="1200"/>
    <n v="817.35"/>
    <n v="382.65"/>
    <x v="1"/>
    <s v="Hyderabad"/>
    <s v="Telangana"/>
    <s v="India"/>
    <s v="Credit Card"/>
    <x v="2"/>
    <s v="Express"/>
    <x v="0"/>
    <s v="No"/>
    <s v="No"/>
  </r>
  <r>
    <x v="819"/>
    <x v="70"/>
    <s v="CUST11380"/>
    <s v="Customer 1380"/>
    <n v="34"/>
    <s v="Returning"/>
    <s v="P4003"/>
    <s v="Sunscreen"/>
    <x v="4"/>
    <s v="BeautyCare"/>
    <n v="5"/>
    <n v="700"/>
    <n v="20"/>
    <n v="3500"/>
    <n v="700"/>
    <n v="2800"/>
    <n v="1872.46"/>
    <n v="927.54"/>
    <x v="1"/>
    <s v="Chandigarh"/>
    <s v="Chandigarh"/>
    <s v="India"/>
    <s v="Cash on Delivery"/>
    <x v="0"/>
    <s v="Express"/>
    <x v="3"/>
    <s v="No"/>
    <s v="No"/>
  </r>
  <r>
    <x v="820"/>
    <x v="71"/>
    <s v="CUST11297"/>
    <s v="Customer 1297"/>
    <n v="28"/>
    <s v="Returning"/>
    <s v="P4005"/>
    <s v="Perfume"/>
    <x v="4"/>
    <s v="BeautyCare"/>
    <n v="1"/>
    <n v="1800"/>
    <n v="10"/>
    <n v="1800"/>
    <n v="180"/>
    <n v="1620"/>
    <n v="943.35"/>
    <n v="676.65"/>
    <x v="0"/>
    <s v="Ahmedabad"/>
    <s v="Gujarat"/>
    <s v="India"/>
    <s v="Debit Card"/>
    <x v="1"/>
    <s v="Same Day"/>
    <x v="0"/>
    <s v="No"/>
    <s v="No"/>
  </r>
  <r>
    <x v="821"/>
    <x v="71"/>
    <s v="CUST11913"/>
    <s v="Customer 1913"/>
    <n v="24"/>
    <s v="Loyal"/>
    <s v="P1007"/>
    <s v="Mouse"/>
    <x v="0"/>
    <s v="RetailHub"/>
    <n v="3"/>
    <n v="900"/>
    <n v="5"/>
    <n v="2700"/>
    <n v="135"/>
    <n v="2565"/>
    <n v="1456.33"/>
    <n v="1108.67"/>
    <x v="1"/>
    <s v="Surat"/>
    <s v="Gujarat"/>
    <s v="India"/>
    <s v="UPI"/>
    <x v="1"/>
    <s v="Standard"/>
    <x v="0"/>
    <s v="No"/>
    <s v="No"/>
  </r>
  <r>
    <x v="822"/>
    <x v="71"/>
    <s v="CUST11216"/>
    <s v="Customer 1216"/>
    <n v="35"/>
    <s v="Loyal"/>
    <s v="P1008"/>
    <s v="Monitor"/>
    <x v="0"/>
    <s v="Global Traders"/>
    <n v="3"/>
    <n v="14500"/>
    <n v="20"/>
    <n v="43500"/>
    <n v="8700"/>
    <n v="34800"/>
    <n v="26911.71"/>
    <n v="7888.29"/>
    <x v="1"/>
    <s v="Bengaluru"/>
    <s v="Karnataka"/>
    <s v="India"/>
    <s v="UPI"/>
    <x v="2"/>
    <s v="Standard"/>
    <x v="0"/>
    <s v="Yes"/>
    <s v="No"/>
  </r>
  <r>
    <x v="823"/>
    <x v="71"/>
    <s v="CUST10027"/>
    <s v="Customer 27"/>
    <n v="37"/>
    <s v="Returning"/>
    <s v="P4001"/>
    <s v="Face Wash"/>
    <x v="4"/>
    <s v="BeautyCare"/>
    <n v="3"/>
    <n v="450"/>
    <n v="10"/>
    <n v="1350"/>
    <n v="135"/>
    <n v="1215"/>
    <n v="812.42"/>
    <n v="402.58"/>
    <x v="1"/>
    <s v="Chennai"/>
    <s v="Tamil Nadu"/>
    <s v="India"/>
    <s v="Net Banking"/>
    <x v="0"/>
    <s v="Express"/>
    <x v="0"/>
    <s v="No"/>
    <s v="No"/>
  </r>
  <r>
    <x v="824"/>
    <x v="71"/>
    <s v="CUST10266"/>
    <s v="Customer 266"/>
    <n v="28"/>
    <s v="New"/>
    <s v="P1001"/>
    <s v="Laptop"/>
    <x v="0"/>
    <s v="TechSource India"/>
    <n v="3"/>
    <n v="55000"/>
    <n v="10"/>
    <n v="165000"/>
    <n v="16500"/>
    <n v="148500"/>
    <n v="100494.55"/>
    <n v="48005.45"/>
    <x v="1"/>
    <s v="Indore"/>
    <s v="Madhya Pradesh"/>
    <s v="India"/>
    <s v="Cash on Delivery"/>
    <x v="2"/>
    <s v="Standard"/>
    <x v="0"/>
    <s v="No"/>
    <s v="No"/>
  </r>
  <r>
    <x v="825"/>
    <x v="71"/>
    <s v="CUST11381"/>
    <s v="Customer 1381"/>
    <n v="52"/>
    <s v="New"/>
    <s v="P5001"/>
    <s v="Notebook Set"/>
    <x v="1"/>
    <s v="Stationery Hub"/>
    <n v="1"/>
    <n v="500"/>
    <n v="25"/>
    <n v="500"/>
    <n v="125"/>
    <n v="375"/>
    <n v="278.47000000000003"/>
    <n v="96.53"/>
    <x v="1"/>
    <s v="Bengaluru"/>
    <s v="Karnataka"/>
    <s v="India"/>
    <s v="Wallet"/>
    <x v="2"/>
    <s v="Express"/>
    <x v="3"/>
    <s v="No"/>
    <s v="No"/>
  </r>
  <r>
    <x v="826"/>
    <x v="71"/>
    <s v="CUST11657"/>
    <s v="Customer 1657"/>
    <n v="39"/>
    <s v="New"/>
    <s v="P4003"/>
    <s v="Sunscreen"/>
    <x v="4"/>
    <s v="BeautyCare"/>
    <n v="2"/>
    <n v="700"/>
    <n v="5"/>
    <n v="1400"/>
    <n v="70"/>
    <n v="1330"/>
    <n v="1076.52"/>
    <n v="253.48"/>
    <x v="1"/>
    <s v="Kolkata"/>
    <s v="West Bengal"/>
    <s v="India"/>
    <s v="Credit Card"/>
    <x v="0"/>
    <s v="Standard"/>
    <x v="0"/>
    <s v="No"/>
    <s v="No"/>
  </r>
  <r>
    <x v="827"/>
    <x v="71"/>
    <s v="CUST12032"/>
    <s v="Customer 2032"/>
    <n v="54"/>
    <s v="New"/>
    <s v="P4001"/>
    <s v="Face Wash"/>
    <x v="4"/>
    <s v="BeautyCare"/>
    <n v="1"/>
    <n v="450"/>
    <n v="15"/>
    <n v="450"/>
    <n v="67.5"/>
    <n v="382.5"/>
    <n v="269.29000000000002"/>
    <n v="113.21"/>
    <x v="1"/>
    <s v="Kolkata"/>
    <s v="West Bengal"/>
    <s v="India"/>
    <s v="UPI"/>
    <x v="0"/>
    <s v="Standard"/>
    <x v="0"/>
    <s v="Yes"/>
    <s v="No"/>
  </r>
  <r>
    <x v="828"/>
    <x v="71"/>
    <s v="CUST11705"/>
    <s v="Customer 1705"/>
    <n v="49"/>
    <s v="New"/>
    <s v="P4005"/>
    <s v="Perfume"/>
    <x v="4"/>
    <s v="BeautyCare"/>
    <n v="2"/>
    <n v="1800"/>
    <n v="20"/>
    <n v="3600"/>
    <n v="720"/>
    <n v="2880"/>
    <n v="1674.64"/>
    <n v="1205.3599999999999"/>
    <x v="1"/>
    <s v="Ahmedabad"/>
    <s v="Gujarat"/>
    <s v="India"/>
    <s v="Net Banking"/>
    <x v="1"/>
    <s v="Standard"/>
    <x v="0"/>
    <s v="No"/>
    <s v="No"/>
  </r>
  <r>
    <x v="829"/>
    <x v="72"/>
    <s v="CUST12433"/>
    <s v="Customer 2433"/>
    <n v="44"/>
    <s v="Returning"/>
    <s v="P5001"/>
    <s v="Notebook Set"/>
    <x v="1"/>
    <s v="Stationery Hub"/>
    <n v="1"/>
    <n v="500"/>
    <n v="15"/>
    <n v="500"/>
    <n v="75"/>
    <n v="425"/>
    <n v="335.93"/>
    <n v="89.07"/>
    <x v="2"/>
    <s v="Hyderabad"/>
    <s v="Telangana"/>
    <s v="India"/>
    <s v="Wallet"/>
    <x v="1"/>
    <s v="Standard"/>
    <x v="0"/>
    <s v="No"/>
    <s v="No"/>
  </r>
  <r>
    <x v="830"/>
    <x v="72"/>
    <s v="CUST11456"/>
    <s v="Customer 1456"/>
    <n v="56"/>
    <s v="Loyal"/>
    <s v="P3003"/>
    <s v="Mixer Grinder"/>
    <x v="2"/>
    <s v="Prime Distributors"/>
    <n v="2"/>
    <n v="4800"/>
    <n v="10"/>
    <n v="9600"/>
    <n v="960"/>
    <n v="8640"/>
    <n v="6458.42"/>
    <n v="2181.58"/>
    <x v="0"/>
    <s v="Hyderabad"/>
    <s v="Telangana"/>
    <s v="India"/>
    <s v="Cash on Delivery"/>
    <x v="0"/>
    <s v="Standard"/>
    <x v="0"/>
    <s v="No"/>
    <s v="No"/>
  </r>
  <r>
    <x v="831"/>
    <x v="72"/>
    <s v="CUST11469"/>
    <s v="Customer 1469"/>
    <n v="28"/>
    <s v="Loyal"/>
    <s v="P2003"/>
    <s v="T-Shirt"/>
    <x v="3"/>
    <s v="RetailHub"/>
    <n v="1"/>
    <n v="900"/>
    <n v="10"/>
    <n v="900"/>
    <n v="90"/>
    <n v="810"/>
    <n v="555.53"/>
    <n v="254.47"/>
    <x v="0"/>
    <s v="Chandigarh"/>
    <s v="Chandigarh"/>
    <s v="India"/>
    <s v="Cash on Delivery"/>
    <x v="2"/>
    <s v="Same Day"/>
    <x v="1"/>
    <s v="No"/>
    <s v="No"/>
  </r>
  <r>
    <x v="832"/>
    <x v="72"/>
    <s v="CUST10146"/>
    <s v="Customer 146"/>
    <n v="49"/>
    <s v="New"/>
    <s v="P5005"/>
    <s v="Desk Organizer"/>
    <x v="1"/>
    <s v="Stationery Hub"/>
    <n v="3"/>
    <n v="600"/>
    <n v="20"/>
    <n v="1800"/>
    <n v="360"/>
    <n v="1440"/>
    <n v="867.25"/>
    <n v="572.75"/>
    <x v="1"/>
    <s v="Visakhapatnam"/>
    <s v="Andhra Pradesh"/>
    <s v="India"/>
    <s v="UPI"/>
    <x v="0"/>
    <s v="Standard"/>
    <x v="4"/>
    <s v="No"/>
    <s v="No"/>
  </r>
  <r>
    <x v="833"/>
    <x v="72"/>
    <s v="CUST10174"/>
    <s v="Customer 174"/>
    <n v="32"/>
    <s v="Loyal"/>
    <s v="P3003"/>
    <s v="Mixer Grinder"/>
    <x v="2"/>
    <s v="Prime Distributors"/>
    <n v="2"/>
    <n v="4800"/>
    <n v="10"/>
    <n v="9600"/>
    <n v="960"/>
    <n v="8640"/>
    <n v="6898.05"/>
    <n v="1741.95"/>
    <x v="1"/>
    <s v="Ahmedabad"/>
    <s v="Gujarat"/>
    <s v="India"/>
    <s v="UPI"/>
    <x v="1"/>
    <s v="Same Day"/>
    <x v="1"/>
    <s v="No"/>
    <s v="No"/>
  </r>
  <r>
    <x v="834"/>
    <x v="72"/>
    <s v="CUST10658"/>
    <s v="Customer 658"/>
    <n v="35"/>
    <s v="Loyal"/>
    <s v="P4006"/>
    <s v="Lipstick"/>
    <x v="4"/>
    <s v="BeautyCare"/>
    <n v="1"/>
    <n v="850"/>
    <n v="0"/>
    <n v="850"/>
    <n v="0"/>
    <n v="850"/>
    <n v="508.08"/>
    <n v="341.92"/>
    <x v="1"/>
    <s v="Visakhapatnam"/>
    <s v="Andhra Pradesh"/>
    <s v="India"/>
    <s v="Wallet"/>
    <x v="2"/>
    <s v="Standard"/>
    <x v="2"/>
    <s v="No"/>
    <s v="No"/>
  </r>
  <r>
    <x v="835"/>
    <x v="72"/>
    <s v="CUST11120"/>
    <s v="Customer 1120"/>
    <n v="39"/>
    <s v="Returning"/>
    <s v="P1010"/>
    <s v="Bluetooth Speaker"/>
    <x v="0"/>
    <s v="Prime Distributors"/>
    <n v="2"/>
    <n v="3200"/>
    <n v="15"/>
    <n v="6400"/>
    <n v="960"/>
    <n v="5440"/>
    <n v="3750.35"/>
    <n v="1689.65"/>
    <x v="2"/>
    <s v="Lucknow"/>
    <s v="Uttar Pradesh"/>
    <s v="India"/>
    <s v="UPI"/>
    <x v="2"/>
    <s v="Express"/>
    <x v="3"/>
    <s v="No"/>
    <s v="No"/>
  </r>
  <r>
    <x v="836"/>
    <x v="72"/>
    <s v="CUST12271"/>
    <s v="Customer 2271"/>
    <n v="51"/>
    <s v="Loyal"/>
    <s v="P2004"/>
    <s v="Jacket"/>
    <x v="3"/>
    <s v="Global Traders"/>
    <n v="1"/>
    <n v="3500"/>
    <n v="5"/>
    <n v="3500"/>
    <n v="175"/>
    <n v="3325"/>
    <n v="2686.6"/>
    <n v="638.4"/>
    <x v="1"/>
    <s v="Surat"/>
    <s v="Gujarat"/>
    <s v="India"/>
    <s v="Debit Card"/>
    <x v="0"/>
    <s v="Standard"/>
    <x v="0"/>
    <s v="No"/>
    <s v="No"/>
  </r>
  <r>
    <x v="837"/>
    <x v="72"/>
    <s v="CUST12310"/>
    <s v="Customer 2310"/>
    <n v="54"/>
    <s v="Loyal"/>
    <s v="P4002"/>
    <s v="Moisturizer"/>
    <x v="4"/>
    <s v="BeautyCare"/>
    <n v="2"/>
    <n v="650"/>
    <n v="30"/>
    <n v="1300"/>
    <n v="390"/>
    <n v="910"/>
    <n v="595.53"/>
    <n v="314.47000000000003"/>
    <x v="1"/>
    <s v="Bhopal"/>
    <s v="Madhya Pradesh"/>
    <s v="India"/>
    <s v="Net Banking"/>
    <x v="2"/>
    <s v="Standard"/>
    <x v="0"/>
    <s v="No"/>
    <s v="No"/>
  </r>
  <r>
    <x v="838"/>
    <x v="72"/>
    <s v="CUST10660"/>
    <s v="Customer 660"/>
    <n v="52"/>
    <s v="Returning"/>
    <s v="P3002"/>
    <s v="Air Fryer"/>
    <x v="2"/>
    <s v="HomeNeeds"/>
    <n v="6"/>
    <n v="6500"/>
    <n v="20"/>
    <n v="39000"/>
    <n v="7800"/>
    <n v="31200"/>
    <n v="23595.84"/>
    <n v="7604.16"/>
    <x v="2"/>
    <s v="Bhubaneswar"/>
    <s v="Odisha"/>
    <s v="India"/>
    <s v="Debit Card"/>
    <x v="1"/>
    <s v="Express"/>
    <x v="0"/>
    <s v="No"/>
    <s v="No"/>
  </r>
  <r>
    <x v="839"/>
    <x v="72"/>
    <s v="CUST11470"/>
    <s v="Customer 1470"/>
    <n v="25"/>
    <s v="Loyal"/>
    <s v="P2003"/>
    <s v="T-Shirt"/>
    <x v="3"/>
    <s v="RetailHub"/>
    <n v="3"/>
    <n v="900"/>
    <n v="20"/>
    <n v="2700"/>
    <n v="540"/>
    <n v="2160"/>
    <n v="1559.8"/>
    <n v="600.20000000000005"/>
    <x v="0"/>
    <s v="Mumbai"/>
    <s v="Maharashtra"/>
    <s v="India"/>
    <s v="Cash on Delivery"/>
    <x v="0"/>
    <s v="Standard"/>
    <x v="0"/>
    <s v="No"/>
    <s v="No"/>
  </r>
  <r>
    <x v="840"/>
    <x v="72"/>
    <s v="CUST10367"/>
    <s v="Customer 367"/>
    <n v="59"/>
    <s v="New"/>
    <s v="P4001"/>
    <s v="Face Wash"/>
    <x v="4"/>
    <s v="BeautyCare"/>
    <n v="1"/>
    <n v="450"/>
    <n v="0"/>
    <n v="450"/>
    <n v="0"/>
    <n v="450"/>
    <n v="366.14"/>
    <n v="83.86"/>
    <x v="1"/>
    <s v="Bhubaneswar"/>
    <s v="Odisha"/>
    <s v="India"/>
    <s v="Cash on Delivery"/>
    <x v="1"/>
    <s v="Express"/>
    <x v="1"/>
    <s v="Yes"/>
    <s v="No"/>
  </r>
  <r>
    <x v="841"/>
    <x v="72"/>
    <s v="CUST12495"/>
    <s v="Customer 2495"/>
    <n v="56"/>
    <s v="Returning"/>
    <s v="P1010"/>
    <s v="Bluetooth Speaker"/>
    <x v="0"/>
    <s v="Prime Distributors"/>
    <n v="1"/>
    <n v="3200"/>
    <n v="10"/>
    <n v="3200"/>
    <n v="320"/>
    <n v="2880"/>
    <n v="2018.63"/>
    <n v="861.37"/>
    <x v="2"/>
    <s v="Pune"/>
    <s v="Maharashtra"/>
    <s v="India"/>
    <s v="Wallet"/>
    <x v="2"/>
    <s v="Express"/>
    <x v="0"/>
    <s v="No"/>
    <s v="No"/>
  </r>
  <r>
    <x v="842"/>
    <x v="72"/>
    <s v="CUST11422"/>
    <s v="Customer 1422"/>
    <n v="36"/>
    <s v="Returning"/>
    <s v="P1004"/>
    <s v="Smartwatch"/>
    <x v="0"/>
    <s v="TechSource India"/>
    <n v="2"/>
    <n v="6500"/>
    <n v="10"/>
    <n v="13000"/>
    <n v="1300"/>
    <n v="11700"/>
    <n v="7826.7"/>
    <n v="3873.3"/>
    <x v="2"/>
    <s v="Nagpur"/>
    <s v="Maharashtra"/>
    <s v="India"/>
    <s v="Credit Card"/>
    <x v="2"/>
    <s v="Standard"/>
    <x v="0"/>
    <s v="No"/>
    <s v="No"/>
  </r>
  <r>
    <x v="843"/>
    <x v="73"/>
    <s v="CUST11720"/>
    <s v="Customer 1720"/>
    <n v="60"/>
    <s v="Returning"/>
    <s v="P4004"/>
    <s v="Shampoo"/>
    <x v="4"/>
    <s v="BeautyCare"/>
    <n v="2"/>
    <n v="550"/>
    <n v="0"/>
    <n v="1100"/>
    <n v="0"/>
    <n v="1100"/>
    <n v="806.24"/>
    <n v="293.76"/>
    <x v="1"/>
    <s v="Patna"/>
    <s v="Bihar"/>
    <s v="India"/>
    <s v="UPI"/>
    <x v="2"/>
    <s v="Standard"/>
    <x v="1"/>
    <s v="No"/>
    <s v="No"/>
  </r>
  <r>
    <x v="844"/>
    <x v="73"/>
    <s v="CUST10739"/>
    <s v="Customer 739"/>
    <n v="21"/>
    <s v="Returning"/>
    <s v="P2004"/>
    <s v="Jacket"/>
    <x v="3"/>
    <s v="Global Traders"/>
    <n v="2"/>
    <n v="3500"/>
    <n v="15"/>
    <n v="7000"/>
    <n v="1050"/>
    <n v="5950"/>
    <n v="4613.3"/>
    <n v="1336.7"/>
    <x v="1"/>
    <s v="Patna"/>
    <s v="Bihar"/>
    <s v="India"/>
    <s v="Credit Card"/>
    <x v="1"/>
    <s v="Standard"/>
    <x v="2"/>
    <s v="No"/>
    <s v="No"/>
  </r>
  <r>
    <x v="845"/>
    <x v="73"/>
    <s v="CUST10676"/>
    <s v="Customer 676"/>
    <n v="22"/>
    <s v="Returning"/>
    <s v="P3001"/>
    <s v="Coffee Maker"/>
    <x v="2"/>
    <s v="HomeNeeds"/>
    <n v="4"/>
    <n v="4200"/>
    <n v="10"/>
    <n v="16800"/>
    <n v="1680"/>
    <n v="15120"/>
    <n v="10064.61"/>
    <n v="5055.3900000000003"/>
    <x v="1"/>
    <s v="Visakhapatnam"/>
    <s v="Andhra Pradesh"/>
    <s v="India"/>
    <s v="Credit Card"/>
    <x v="0"/>
    <s v="Standard"/>
    <x v="0"/>
    <s v="No"/>
    <s v="No"/>
  </r>
  <r>
    <x v="846"/>
    <x v="73"/>
    <s v="CUST12364"/>
    <s v="Customer 2364"/>
    <n v="44"/>
    <s v="Returning"/>
    <s v="P1005"/>
    <s v="Tablet"/>
    <x v="0"/>
    <s v="RetailHub"/>
    <n v="2"/>
    <n v="18000"/>
    <n v="20"/>
    <n v="36000"/>
    <n v="7200"/>
    <n v="28800"/>
    <n v="19896.73"/>
    <n v="8903.27"/>
    <x v="1"/>
    <s v="Guwahati"/>
    <s v="Assam"/>
    <s v="India"/>
    <s v="Net Banking"/>
    <x v="2"/>
    <s v="Standard"/>
    <x v="0"/>
    <s v="No"/>
    <s v="No"/>
  </r>
  <r>
    <x v="847"/>
    <x v="73"/>
    <s v="CUST11263"/>
    <s v="Customer 1263"/>
    <n v="27"/>
    <s v="Returning"/>
    <s v="P1008"/>
    <s v="Monitor"/>
    <x v="0"/>
    <s v="Global Traders"/>
    <n v="1"/>
    <n v="14500"/>
    <n v="5"/>
    <n v="14500"/>
    <n v="725"/>
    <n v="13775"/>
    <n v="7788.32"/>
    <n v="5986.68"/>
    <x v="0"/>
    <s v="Coimbatore"/>
    <s v="Tamil Nadu"/>
    <s v="India"/>
    <s v="Cash on Delivery"/>
    <x v="0"/>
    <s v="Standard"/>
    <x v="0"/>
    <s v="No"/>
    <s v="No"/>
  </r>
  <r>
    <x v="848"/>
    <x v="73"/>
    <s v="CUST10701"/>
    <s v="Customer 701"/>
    <n v="26"/>
    <s v="Returning"/>
    <s v="P2006"/>
    <s v="Womens Kurti"/>
    <x v="3"/>
    <s v="FashionMart"/>
    <n v="4"/>
    <n v="1400"/>
    <n v="15"/>
    <n v="5600"/>
    <n v="840"/>
    <n v="4760"/>
    <n v="2874.99"/>
    <n v="1885.01"/>
    <x v="1"/>
    <s v="Chennai"/>
    <s v="Tamil Nadu"/>
    <s v="India"/>
    <s v="Debit Card"/>
    <x v="0"/>
    <s v="Express"/>
    <x v="0"/>
    <s v="No"/>
    <s v="No"/>
  </r>
  <r>
    <x v="849"/>
    <x v="73"/>
    <s v="CUST10545"/>
    <s v="Customer 545"/>
    <n v="23"/>
    <s v="Loyal"/>
    <s v="P1010"/>
    <s v="Bluetooth Speaker"/>
    <x v="0"/>
    <s v="Prime Distributors"/>
    <n v="2"/>
    <n v="3200"/>
    <n v="15"/>
    <n v="6400"/>
    <n v="960"/>
    <n v="5440"/>
    <n v="3760.45"/>
    <n v="1679.55"/>
    <x v="1"/>
    <s v="Bhubaneswar"/>
    <s v="Odisha"/>
    <s v="India"/>
    <s v="Credit Card"/>
    <x v="0"/>
    <s v="Express"/>
    <x v="0"/>
    <s v="No"/>
    <s v="No"/>
  </r>
  <r>
    <x v="850"/>
    <x v="73"/>
    <s v="CUST10781"/>
    <s v="Customer 781"/>
    <n v="59"/>
    <s v="Returning"/>
    <s v="P3002"/>
    <s v="Air Fryer"/>
    <x v="2"/>
    <s v="HomeNeeds"/>
    <n v="3"/>
    <n v="6500"/>
    <n v="15"/>
    <n v="19500"/>
    <n v="2925"/>
    <n v="16575"/>
    <n v="13375.89"/>
    <n v="3199.11"/>
    <x v="1"/>
    <s v="Bhubaneswar"/>
    <s v="Odisha"/>
    <s v="India"/>
    <s v="Wallet"/>
    <x v="0"/>
    <s v="Standard"/>
    <x v="0"/>
    <s v="No"/>
    <s v="No"/>
  </r>
  <r>
    <x v="851"/>
    <x v="73"/>
    <s v="CUST11491"/>
    <s v="Customer 1491"/>
    <n v="44"/>
    <s v="Loyal"/>
    <s v="P1010"/>
    <s v="Bluetooth Speaker"/>
    <x v="0"/>
    <s v="Prime Distributors"/>
    <n v="1"/>
    <n v="3200"/>
    <n v="0"/>
    <n v="3200"/>
    <n v="0"/>
    <n v="3200"/>
    <n v="2589.1"/>
    <n v="610.9"/>
    <x v="0"/>
    <s v="Patna"/>
    <s v="Bihar"/>
    <s v="India"/>
    <s v="Wallet"/>
    <x v="0"/>
    <s v="Standard"/>
    <x v="0"/>
    <s v="No"/>
    <s v="No"/>
  </r>
  <r>
    <x v="852"/>
    <x v="73"/>
    <s v="CUST10731"/>
    <s v="Customer 731"/>
    <n v="35"/>
    <s v="New"/>
    <s v="P3003"/>
    <s v="Mixer Grinder"/>
    <x v="2"/>
    <s v="Prime Distributors"/>
    <n v="3"/>
    <n v="4800"/>
    <n v="30"/>
    <n v="14400"/>
    <n v="4320"/>
    <n v="10080"/>
    <n v="5869.44"/>
    <n v="4210.5600000000004"/>
    <x v="1"/>
    <s v="Bhopal"/>
    <s v="Madhya Pradesh"/>
    <s v="India"/>
    <s v="Debit Card"/>
    <x v="2"/>
    <s v="Standard"/>
    <x v="0"/>
    <s v="No"/>
    <s v="No"/>
  </r>
  <r>
    <x v="853"/>
    <x v="73"/>
    <s v="CUST10630"/>
    <s v="Customer 630"/>
    <n v="20"/>
    <s v="Loyal"/>
    <s v="P5001"/>
    <s v="Notebook Set"/>
    <x v="1"/>
    <s v="Stationery Hub"/>
    <n v="1"/>
    <n v="500"/>
    <n v="5"/>
    <n v="500"/>
    <n v="25"/>
    <n v="475"/>
    <n v="302.94"/>
    <n v="172.06"/>
    <x v="1"/>
    <s v="Jaipur"/>
    <s v="Rajasthan"/>
    <s v="India"/>
    <s v="Credit Card"/>
    <x v="1"/>
    <s v="Express"/>
    <x v="3"/>
    <s v="No"/>
    <s v="No"/>
  </r>
  <r>
    <x v="854"/>
    <x v="73"/>
    <s v="CUST10738"/>
    <s v="Customer 738"/>
    <n v="37"/>
    <s v="Returning"/>
    <s v="P5003"/>
    <s v="Calculator"/>
    <x v="1"/>
    <s v="Stationery Hub"/>
    <n v="3"/>
    <n v="650"/>
    <n v="0"/>
    <n v="1950"/>
    <n v="0"/>
    <n v="1950"/>
    <n v="1301.72"/>
    <n v="648.28"/>
    <x v="1"/>
    <s v="Jaipur"/>
    <s v="Rajasthan"/>
    <s v="India"/>
    <s v="Credit Card"/>
    <x v="2"/>
    <s v="Standard"/>
    <x v="0"/>
    <s v="No"/>
    <s v="No"/>
  </r>
  <r>
    <x v="855"/>
    <x v="73"/>
    <s v="CUST10630"/>
    <s v="Customer 630"/>
    <n v="42"/>
    <s v="Returning"/>
    <s v="P1008"/>
    <s v="Monitor"/>
    <x v="0"/>
    <s v="Global Traders"/>
    <n v="1"/>
    <n v="14500"/>
    <n v="10"/>
    <n v="14500"/>
    <n v="1450"/>
    <n v="13050"/>
    <n v="10691.12"/>
    <n v="2358.88"/>
    <x v="1"/>
    <s v="Guwahati"/>
    <s v="Assam"/>
    <s v="India"/>
    <s v="Credit Card"/>
    <x v="2"/>
    <s v="Standard"/>
    <x v="1"/>
    <s v="No"/>
    <s v="No"/>
  </r>
  <r>
    <x v="856"/>
    <x v="74"/>
    <s v="CUST11028"/>
    <s v="Customer 1028"/>
    <n v="40"/>
    <s v="Returning"/>
    <s v="P2002"/>
    <s v="Jeans"/>
    <x v="3"/>
    <s v="FashionMart"/>
    <n v="3"/>
    <n v="2200"/>
    <n v="10"/>
    <n v="6600"/>
    <n v="660"/>
    <n v="5940"/>
    <n v="4625.97"/>
    <n v="1314.03"/>
    <x v="1"/>
    <s v="Chandigarh"/>
    <s v="Chandigarh"/>
    <s v="India"/>
    <s v="Net Banking"/>
    <x v="1"/>
    <s v="Standard"/>
    <x v="0"/>
    <s v="No"/>
    <s v="No"/>
  </r>
  <r>
    <x v="857"/>
    <x v="74"/>
    <s v="CUST10452"/>
    <s v="Customer 452"/>
    <n v="40"/>
    <s v="New"/>
    <s v="P3006"/>
    <s v="Water Bottle"/>
    <x v="2"/>
    <s v="Metro Supplies"/>
    <n v="6"/>
    <n v="700"/>
    <n v="5"/>
    <n v="4200"/>
    <n v="210"/>
    <n v="3990"/>
    <n v="2413.5500000000002"/>
    <n v="1576.45"/>
    <x v="2"/>
    <s v="Mumbai"/>
    <s v="Maharashtra"/>
    <s v="India"/>
    <s v="Debit Card"/>
    <x v="2"/>
    <s v="Standard"/>
    <x v="0"/>
    <s v="No"/>
    <s v="No"/>
  </r>
  <r>
    <x v="858"/>
    <x v="74"/>
    <s v="CUST10517"/>
    <s v="Customer 517"/>
    <n v="39"/>
    <s v="Returning"/>
    <s v="P2004"/>
    <s v="Jacket"/>
    <x v="3"/>
    <s v="Global Traders"/>
    <n v="1"/>
    <n v="3500"/>
    <n v="0"/>
    <n v="3500"/>
    <n v="0"/>
    <n v="3500"/>
    <n v="2440.16"/>
    <n v="1059.8399999999999"/>
    <x v="1"/>
    <s v="Chennai"/>
    <s v="Tamil Nadu"/>
    <s v="India"/>
    <s v="UPI"/>
    <x v="2"/>
    <s v="Standard"/>
    <x v="0"/>
    <s v="No"/>
    <s v="Yes"/>
  </r>
  <r>
    <x v="859"/>
    <x v="74"/>
    <s v="CUST10535"/>
    <s v="Customer 535"/>
    <n v="43"/>
    <s v="New"/>
    <s v="P2004"/>
    <s v="Jacket"/>
    <x v="3"/>
    <s v="Global Traders"/>
    <n v="1"/>
    <n v="3500"/>
    <n v="15"/>
    <n v="3500"/>
    <n v="525"/>
    <n v="2975"/>
    <n v="1812.7"/>
    <n v="1162.3"/>
    <x v="1"/>
    <s v="Lucknow"/>
    <s v="Uttar Pradesh"/>
    <s v="India"/>
    <s v="Wallet"/>
    <x v="0"/>
    <s v="Standard"/>
    <x v="0"/>
    <s v="No"/>
    <s v="No"/>
  </r>
  <r>
    <x v="860"/>
    <x v="74"/>
    <s v="CUST11088"/>
    <s v="Customer 1088"/>
    <n v="54"/>
    <s v="Returning"/>
    <s v="P3006"/>
    <s v="Water Bottle"/>
    <x v="2"/>
    <s v="Metro Supplies"/>
    <n v="2"/>
    <n v="700"/>
    <n v="25"/>
    <n v="1400"/>
    <n v="350"/>
    <n v="1050"/>
    <n v="655.02"/>
    <n v="394.98"/>
    <x v="1"/>
    <s v="Pune"/>
    <s v="Maharashtra"/>
    <s v="India"/>
    <s v="Wallet"/>
    <x v="0"/>
    <s v="Express"/>
    <x v="3"/>
    <s v="No"/>
    <s v="No"/>
  </r>
  <r>
    <x v="861"/>
    <x v="74"/>
    <s v="CUST10441"/>
    <s v="Customer 441"/>
    <n v="47"/>
    <s v="New"/>
    <s v="P3007"/>
    <s v="Vacuum Cleaner"/>
    <x v="2"/>
    <s v="Global Traders"/>
    <n v="1"/>
    <n v="8500"/>
    <n v="20"/>
    <n v="8500"/>
    <n v="1700"/>
    <n v="6800"/>
    <n v="4258.12"/>
    <n v="2541.88"/>
    <x v="1"/>
    <s v="Kolkata"/>
    <s v="West Bengal"/>
    <s v="India"/>
    <s v="Credit Card"/>
    <x v="2"/>
    <s v="Express"/>
    <x v="0"/>
    <s v="No"/>
    <s v="No"/>
  </r>
  <r>
    <x v="862"/>
    <x v="74"/>
    <s v="CUST11701"/>
    <s v="Customer 1701"/>
    <n v="49"/>
    <s v="New"/>
    <s v="P1007"/>
    <s v="Mouse"/>
    <x v="0"/>
    <s v="RetailHub"/>
    <n v="1"/>
    <n v="900"/>
    <n v="10"/>
    <n v="900"/>
    <n v="90"/>
    <n v="810"/>
    <n v="570.84"/>
    <n v="239.16"/>
    <x v="1"/>
    <s v="Bhubaneswar"/>
    <s v="Odisha"/>
    <s v="India"/>
    <s v="Debit Card"/>
    <x v="0"/>
    <s v="Standard"/>
    <x v="1"/>
    <s v="No"/>
    <s v="No"/>
  </r>
  <r>
    <x v="863"/>
    <x v="74"/>
    <s v="CUST10253"/>
    <s v="Customer 253"/>
    <n v="29"/>
    <s v="New"/>
    <s v="P5004"/>
    <s v="Pen Set"/>
    <x v="1"/>
    <s v="Stationery Hub"/>
    <n v="3"/>
    <n v="250"/>
    <n v="10"/>
    <n v="750"/>
    <n v="75"/>
    <n v="675"/>
    <n v="482.61"/>
    <n v="192.39"/>
    <x v="0"/>
    <s v="Kolkata"/>
    <s v="West Bengal"/>
    <s v="India"/>
    <s v="Wallet"/>
    <x v="2"/>
    <s v="Standard"/>
    <x v="1"/>
    <s v="No"/>
    <s v="No"/>
  </r>
  <r>
    <x v="864"/>
    <x v="74"/>
    <s v="CUST12007"/>
    <s v="Customer 2007"/>
    <n v="20"/>
    <s v="Returning"/>
    <s v="P2007"/>
    <s v="Saree"/>
    <x v="3"/>
    <s v="FashionMart"/>
    <n v="1"/>
    <n v="2600"/>
    <n v="10"/>
    <n v="2600"/>
    <n v="260"/>
    <n v="2340"/>
    <n v="1307.06"/>
    <n v="1032.94"/>
    <x v="1"/>
    <s v="Visakhapatnam"/>
    <s v="Andhra Pradesh"/>
    <s v="India"/>
    <s v="Wallet"/>
    <x v="2"/>
    <s v="Express"/>
    <x v="3"/>
    <s v="No"/>
    <s v="No"/>
  </r>
  <r>
    <x v="865"/>
    <x v="74"/>
    <s v="CUST12483"/>
    <s v="Customer 2483"/>
    <n v="38"/>
    <s v="New"/>
    <s v="P2006"/>
    <s v="Womens Kurti"/>
    <x v="3"/>
    <s v="FashionMart"/>
    <n v="4"/>
    <n v="1400"/>
    <n v="5"/>
    <n v="5600"/>
    <n v="280"/>
    <n v="5320"/>
    <n v="3882.4"/>
    <n v="1437.6"/>
    <x v="2"/>
    <s v="Coimbatore"/>
    <s v="Tamil Nadu"/>
    <s v="India"/>
    <s v="UPI"/>
    <x v="2"/>
    <s v="Express"/>
    <x v="0"/>
    <s v="No"/>
    <s v="No"/>
  </r>
  <r>
    <x v="866"/>
    <x v="74"/>
    <s v="CUST12422"/>
    <s v="Customer 2422"/>
    <n v="49"/>
    <s v="Returning"/>
    <s v="P3004"/>
    <s v="Cookware Set"/>
    <x v="2"/>
    <s v="HomeNeeds"/>
    <n v="2"/>
    <n v="3500"/>
    <n v="0"/>
    <n v="7000"/>
    <n v="0"/>
    <n v="7000"/>
    <n v="4037.9"/>
    <n v="2962.1"/>
    <x v="1"/>
    <s v="Coimbatore"/>
    <s v="Tamil Nadu"/>
    <s v="India"/>
    <s v="Cash on Delivery"/>
    <x v="1"/>
    <s v="Standard"/>
    <x v="0"/>
    <s v="Yes"/>
    <s v="No"/>
  </r>
  <r>
    <x v="867"/>
    <x v="74"/>
    <s v="CUST12363"/>
    <s v="Customer 2363"/>
    <n v="57"/>
    <s v="Returning"/>
    <s v="P4006"/>
    <s v="Lipstick"/>
    <x v="4"/>
    <s v="BeautyCare"/>
    <n v="1"/>
    <n v="850"/>
    <n v="5"/>
    <n v="850"/>
    <n v="42.5"/>
    <n v="807.5"/>
    <n v="505.85"/>
    <n v="301.64999999999998"/>
    <x v="1"/>
    <s v="Ahmedabad"/>
    <s v="Gujarat"/>
    <s v="India"/>
    <s v="UPI"/>
    <x v="0"/>
    <s v="Standard"/>
    <x v="3"/>
    <s v="No"/>
    <s v="Yes"/>
  </r>
  <r>
    <x v="868"/>
    <x v="75"/>
    <s v="CUST11734"/>
    <s v="Customer 1734"/>
    <n v="52"/>
    <s v="New"/>
    <s v="P5001"/>
    <s v="Notebook Set"/>
    <x v="1"/>
    <s v="Stationery Hub"/>
    <n v="3"/>
    <n v="500"/>
    <n v="5"/>
    <n v="1500"/>
    <n v="75"/>
    <n v="1425"/>
    <n v="913.38"/>
    <n v="511.62"/>
    <x v="1"/>
    <s v="Guwahati"/>
    <s v="Assam"/>
    <s v="India"/>
    <s v="Wallet"/>
    <x v="0"/>
    <s v="Express"/>
    <x v="0"/>
    <s v="No"/>
    <s v="No"/>
  </r>
  <r>
    <x v="869"/>
    <x v="75"/>
    <s v="CUST10384"/>
    <s v="Customer 384"/>
    <n v="52"/>
    <s v="Returning"/>
    <s v="P3005"/>
    <s v="Bedsheet Set"/>
    <x v="2"/>
    <s v="RetailHub"/>
    <n v="5"/>
    <n v="1800"/>
    <n v="20"/>
    <n v="9000"/>
    <n v="1800"/>
    <n v="7200"/>
    <n v="5029.67"/>
    <n v="2170.33"/>
    <x v="2"/>
    <s v="Lucknow"/>
    <s v="Uttar Pradesh"/>
    <s v="India"/>
    <s v="UPI"/>
    <x v="0"/>
    <s v="Standard"/>
    <x v="4"/>
    <s v="No"/>
    <s v="No"/>
  </r>
  <r>
    <x v="870"/>
    <x v="75"/>
    <s v="CUST12416"/>
    <s v="Customer 2416"/>
    <n v="22"/>
    <s v="Returning"/>
    <s v="P3004"/>
    <s v="Cookware Set"/>
    <x v="2"/>
    <s v="HomeNeeds"/>
    <n v="2"/>
    <n v="3500"/>
    <n v="5"/>
    <n v="7000"/>
    <n v="350"/>
    <n v="6650"/>
    <n v="4181.7700000000004"/>
    <n v="2468.23"/>
    <x v="0"/>
    <s v="Chandigarh"/>
    <s v="Chandigarh"/>
    <s v="India"/>
    <s v="Net Banking"/>
    <x v="1"/>
    <s v="Same Day"/>
    <x v="1"/>
    <s v="No"/>
    <s v="No"/>
  </r>
  <r>
    <x v="871"/>
    <x v="75"/>
    <s v="CUST11152"/>
    <s v="Customer 1152"/>
    <n v="44"/>
    <s v="New"/>
    <s v="P4005"/>
    <s v="Perfume"/>
    <x v="4"/>
    <s v="BeautyCare"/>
    <n v="2"/>
    <n v="1800"/>
    <n v="10"/>
    <n v="3600"/>
    <n v="360"/>
    <n v="3240"/>
    <n v="1871.59"/>
    <n v="1368.41"/>
    <x v="0"/>
    <s v="Indore"/>
    <s v="Madhya Pradesh"/>
    <s v="India"/>
    <s v="Wallet"/>
    <x v="1"/>
    <s v="Standard"/>
    <x v="0"/>
    <s v="No"/>
    <s v="No"/>
  </r>
  <r>
    <x v="872"/>
    <x v="75"/>
    <s v="CUST10553"/>
    <s v="Customer 553"/>
    <n v="52"/>
    <s v="New"/>
    <s v="P1010"/>
    <s v="Bluetooth Speaker"/>
    <x v="0"/>
    <s v="Prime Distributors"/>
    <n v="2"/>
    <n v="3200"/>
    <n v="5"/>
    <n v="6400"/>
    <n v="320"/>
    <n v="6080"/>
    <n v="4827.33"/>
    <n v="1252.67"/>
    <x v="1"/>
    <s v="Chandigarh"/>
    <s v="Chandigarh"/>
    <s v="India"/>
    <s v="Debit Card"/>
    <x v="2"/>
    <s v="Standard"/>
    <x v="0"/>
    <s v="No"/>
    <s v="No"/>
  </r>
  <r>
    <x v="873"/>
    <x v="75"/>
    <s v="CUST11210"/>
    <s v="Customer 1210"/>
    <n v="42"/>
    <s v="Returning"/>
    <s v="P3004"/>
    <s v="Cookware Set"/>
    <x v="2"/>
    <s v="HomeNeeds"/>
    <n v="1"/>
    <n v="3500"/>
    <n v="10"/>
    <n v="3500"/>
    <n v="350"/>
    <n v="3150"/>
    <n v="2471.31"/>
    <n v="678.69"/>
    <x v="1"/>
    <s v="Indore"/>
    <s v="Madhya Pradesh"/>
    <s v="India"/>
    <s v="Debit Card"/>
    <x v="1"/>
    <s v="Standard"/>
    <x v="0"/>
    <s v="No"/>
    <s v="No"/>
  </r>
  <r>
    <x v="874"/>
    <x v="75"/>
    <s v="CUST11587"/>
    <s v="Customer 1587"/>
    <n v="48"/>
    <s v="New"/>
    <s v="P2003"/>
    <s v="T-Shirt"/>
    <x v="3"/>
    <s v="RetailHub"/>
    <n v="1"/>
    <n v="900"/>
    <n v="25"/>
    <n v="900"/>
    <n v="225"/>
    <n v="675"/>
    <n v="410.48"/>
    <n v="264.52"/>
    <x v="1"/>
    <s v="Bhubaneswar"/>
    <s v="Odisha"/>
    <s v="India"/>
    <s v="Credit Card"/>
    <x v="2"/>
    <s v="Standard"/>
    <x v="0"/>
    <s v="No"/>
    <s v="No"/>
  </r>
  <r>
    <x v="875"/>
    <x v="75"/>
    <s v="CUST10647"/>
    <s v="Customer 647"/>
    <n v="29"/>
    <s v="New"/>
    <s v="P1002"/>
    <s v="Smartphone"/>
    <x v="0"/>
    <s v="Global Traders"/>
    <n v="1"/>
    <n v="28000"/>
    <n v="25"/>
    <n v="28000"/>
    <n v="7000"/>
    <n v="21000"/>
    <n v="15710.86"/>
    <n v="5289.14"/>
    <x v="1"/>
    <s v="Visakhapatnam"/>
    <s v="Andhra Pradesh"/>
    <s v="India"/>
    <s v="Debit Card"/>
    <x v="0"/>
    <s v="Express"/>
    <x v="0"/>
    <s v="No"/>
    <s v="No"/>
  </r>
  <r>
    <x v="876"/>
    <x v="75"/>
    <s v="CUST12092"/>
    <s v="Customer 2092"/>
    <n v="58"/>
    <s v="Loyal"/>
    <s v="P3006"/>
    <s v="Water Bottle"/>
    <x v="2"/>
    <s v="Metro Supplies"/>
    <n v="2"/>
    <n v="700"/>
    <n v="15"/>
    <n v="1400"/>
    <n v="210"/>
    <n v="1190"/>
    <n v="849.99"/>
    <n v="340.01"/>
    <x v="1"/>
    <s v="Patna"/>
    <s v="Bihar"/>
    <s v="India"/>
    <s v="Cash on Delivery"/>
    <x v="1"/>
    <s v="Standard"/>
    <x v="3"/>
    <s v="No"/>
    <s v="No"/>
  </r>
  <r>
    <x v="877"/>
    <x v="75"/>
    <s v="CUST10100"/>
    <s v="Customer 100"/>
    <n v="29"/>
    <s v="Loyal"/>
    <s v="P3004"/>
    <s v="Cookware Set"/>
    <x v="2"/>
    <s v="HomeNeeds"/>
    <n v="5"/>
    <n v="3500"/>
    <n v="15"/>
    <n v="17500"/>
    <n v="2625"/>
    <n v="14875"/>
    <n v="9778.7199999999993"/>
    <n v="5096.28"/>
    <x v="1"/>
    <s v="Jaipur"/>
    <s v="Rajasthan"/>
    <s v="India"/>
    <s v="Credit Card"/>
    <x v="2"/>
    <s v="Standard"/>
    <x v="0"/>
    <s v="No"/>
    <s v="No"/>
  </r>
  <r>
    <x v="878"/>
    <x v="76"/>
    <s v="CUST12313"/>
    <s v="Customer 2313"/>
    <n v="26"/>
    <s v="New"/>
    <s v="P1003"/>
    <s v="Headphones"/>
    <x v="0"/>
    <s v="Metro Supplies"/>
    <n v="1"/>
    <n v="2500"/>
    <n v="5"/>
    <n v="2500"/>
    <n v="125"/>
    <n v="2375"/>
    <n v="1853.29"/>
    <n v="521.71"/>
    <x v="1"/>
    <s v="Guwahati"/>
    <s v="Assam"/>
    <s v="India"/>
    <s v="UPI"/>
    <x v="2"/>
    <s v="Standard"/>
    <x v="0"/>
    <s v="No"/>
    <s v="No"/>
  </r>
  <r>
    <x v="879"/>
    <x v="76"/>
    <s v="CUST10991"/>
    <s v="Customer 991"/>
    <n v="32"/>
    <s v="Loyal"/>
    <s v="P4002"/>
    <s v="Moisturizer"/>
    <x v="4"/>
    <s v="BeautyCare"/>
    <n v="3"/>
    <n v="650"/>
    <n v="10"/>
    <n v="1950"/>
    <n v="195"/>
    <n v="1755"/>
    <n v="1201.0899999999999"/>
    <n v="553.91"/>
    <x v="0"/>
    <s v="Bengaluru"/>
    <s v="Karnataka"/>
    <s v="India"/>
    <s v="UPI"/>
    <x v="0"/>
    <s v="Standard"/>
    <x v="0"/>
    <s v="No"/>
    <s v="No"/>
  </r>
  <r>
    <x v="880"/>
    <x v="76"/>
    <s v="CUST10552"/>
    <s v="Customer 552"/>
    <n v="55"/>
    <s v="Loyal"/>
    <s v="P1006"/>
    <s v="Keyboard"/>
    <x v="0"/>
    <s v="Metro Supplies"/>
    <n v="1"/>
    <n v="1800"/>
    <n v="10"/>
    <n v="1800"/>
    <n v="180"/>
    <n v="1620"/>
    <n v="1186.1300000000001"/>
    <n v="433.87"/>
    <x v="2"/>
    <s v="Mumbai"/>
    <s v="Maharashtra"/>
    <s v="India"/>
    <s v="Debit Card"/>
    <x v="0"/>
    <s v="Standard"/>
    <x v="0"/>
    <s v="No"/>
    <s v="No"/>
  </r>
  <r>
    <x v="881"/>
    <x v="76"/>
    <s v="CUST10982"/>
    <s v="Customer 982"/>
    <n v="47"/>
    <s v="Loyal"/>
    <s v="P5005"/>
    <s v="Desk Organizer"/>
    <x v="1"/>
    <s v="Stationery Hub"/>
    <n v="2"/>
    <n v="600"/>
    <n v="25"/>
    <n v="1200"/>
    <n v="300"/>
    <n v="900"/>
    <n v="680.64"/>
    <n v="219.36"/>
    <x v="0"/>
    <s v="Kolkata"/>
    <s v="West Bengal"/>
    <s v="India"/>
    <s v="Cash on Delivery"/>
    <x v="2"/>
    <s v="Standard"/>
    <x v="0"/>
    <s v="No"/>
    <s v="No"/>
  </r>
  <r>
    <x v="882"/>
    <x v="76"/>
    <s v="CUST10395"/>
    <s v="Customer 395"/>
    <n v="23"/>
    <s v="New"/>
    <s v="P1007"/>
    <s v="Mouse"/>
    <x v="0"/>
    <s v="RetailHub"/>
    <n v="1"/>
    <n v="900"/>
    <n v="10"/>
    <n v="900"/>
    <n v="90"/>
    <n v="810"/>
    <n v="503.97"/>
    <n v="306.02999999999997"/>
    <x v="1"/>
    <s v="Bhubaneswar"/>
    <s v="Odisha"/>
    <s v="India"/>
    <s v="Debit Card"/>
    <x v="2"/>
    <s v="Standard"/>
    <x v="1"/>
    <s v="No"/>
    <s v="No"/>
  </r>
  <r>
    <x v="883"/>
    <x v="76"/>
    <s v="CUST11273"/>
    <s v="Customer 1273"/>
    <n v="19"/>
    <s v="Loyal"/>
    <s v="P5004"/>
    <s v="Pen Set"/>
    <x v="1"/>
    <s v="Stationery Hub"/>
    <n v="4"/>
    <n v="250"/>
    <n v="5"/>
    <n v="1000"/>
    <n v="50"/>
    <n v="950"/>
    <n v="547.48"/>
    <n v="402.52"/>
    <x v="1"/>
    <s v="Bhubaneswar"/>
    <s v="Odisha"/>
    <s v="India"/>
    <s v="Wallet"/>
    <x v="2"/>
    <s v="Express"/>
    <x v="1"/>
    <s v="No"/>
    <s v="No"/>
  </r>
  <r>
    <x v="884"/>
    <x v="76"/>
    <s v="CUST10574"/>
    <s v="Customer 574"/>
    <n v="47"/>
    <s v="Returning"/>
    <s v="P2004"/>
    <s v="Jacket"/>
    <x v="3"/>
    <s v="Global Traders"/>
    <n v="3"/>
    <n v="3500"/>
    <n v="25"/>
    <n v="10500"/>
    <n v="2625"/>
    <n v="7875"/>
    <n v="4803.29"/>
    <n v="3071.71"/>
    <x v="2"/>
    <s v="Lucknow"/>
    <s v="Uttar Pradesh"/>
    <s v="India"/>
    <s v="Credit Card"/>
    <x v="2"/>
    <s v="Standard"/>
    <x v="0"/>
    <s v="No"/>
    <s v="No"/>
  </r>
  <r>
    <x v="885"/>
    <x v="76"/>
    <s v="CUST12413"/>
    <s v="Customer 2413"/>
    <n v="55"/>
    <s v="New"/>
    <s v="P1007"/>
    <s v="Mouse"/>
    <x v="0"/>
    <s v="RetailHub"/>
    <n v="2"/>
    <n v="900"/>
    <n v="15"/>
    <n v="1800"/>
    <n v="270"/>
    <n v="1530"/>
    <n v="984.87"/>
    <n v="545.13"/>
    <x v="1"/>
    <s v="Bhubaneswar"/>
    <s v="Odisha"/>
    <s v="India"/>
    <s v="Credit Card"/>
    <x v="0"/>
    <s v="Express"/>
    <x v="0"/>
    <s v="No"/>
    <s v="No"/>
  </r>
  <r>
    <x v="886"/>
    <x v="76"/>
    <s v="CUST11569"/>
    <s v="Customer 1569"/>
    <n v="41"/>
    <s v="Returning"/>
    <s v="P1005"/>
    <s v="Tablet"/>
    <x v="0"/>
    <s v="RetailHub"/>
    <n v="2"/>
    <n v="18000"/>
    <n v="5"/>
    <n v="36000"/>
    <n v="1800"/>
    <n v="34200"/>
    <n v="23085.200000000001"/>
    <n v="11114.8"/>
    <x v="1"/>
    <s v="Bhubaneswar"/>
    <s v="Odisha"/>
    <s v="India"/>
    <s v="Net Banking"/>
    <x v="2"/>
    <s v="Express"/>
    <x v="0"/>
    <s v="No"/>
    <s v="No"/>
  </r>
  <r>
    <x v="887"/>
    <x v="76"/>
    <s v="CUST11945"/>
    <s v="Customer 1945"/>
    <n v="45"/>
    <s v="Returning"/>
    <s v="P1002"/>
    <s v="Smartphone"/>
    <x v="0"/>
    <s v="Global Traders"/>
    <n v="2"/>
    <n v="28000"/>
    <n v="10"/>
    <n v="56000"/>
    <n v="5600"/>
    <n v="50400"/>
    <n v="32670.66"/>
    <n v="17729.34"/>
    <x v="2"/>
    <s v="Nagpur"/>
    <s v="Maharashtra"/>
    <s v="India"/>
    <s v="Credit Card"/>
    <x v="2"/>
    <s v="Standard"/>
    <x v="0"/>
    <s v="No"/>
    <s v="No"/>
  </r>
  <r>
    <x v="888"/>
    <x v="76"/>
    <s v="CUST10700"/>
    <s v="Customer 700"/>
    <n v="47"/>
    <s v="Returning"/>
    <s v="P3005"/>
    <s v="Bedsheet Set"/>
    <x v="2"/>
    <s v="RetailHub"/>
    <n v="6"/>
    <n v="1800"/>
    <n v="15"/>
    <n v="10800"/>
    <n v="1620"/>
    <n v="9180"/>
    <n v="7107.15"/>
    <n v="2072.85"/>
    <x v="1"/>
    <s v="Kolkata"/>
    <s v="West Bengal"/>
    <s v="India"/>
    <s v="Debit Card"/>
    <x v="1"/>
    <s v="Standard"/>
    <x v="0"/>
    <s v="No"/>
    <s v="No"/>
  </r>
  <r>
    <x v="889"/>
    <x v="77"/>
    <s v="CUST10347"/>
    <s v="Customer 347"/>
    <n v="37"/>
    <s v="New"/>
    <s v="P2004"/>
    <s v="Jacket"/>
    <x v="3"/>
    <s v="Global Traders"/>
    <n v="3"/>
    <n v="3500"/>
    <n v="5"/>
    <n v="10500"/>
    <n v="525"/>
    <n v="9975"/>
    <n v="7509.04"/>
    <n v="2465.96"/>
    <x v="0"/>
    <s v="Visakhapatnam"/>
    <s v="Andhra Pradesh"/>
    <s v="India"/>
    <s v="Net Banking"/>
    <x v="0"/>
    <s v="Standard"/>
    <x v="0"/>
    <s v="Yes"/>
    <s v="No"/>
  </r>
  <r>
    <x v="890"/>
    <x v="77"/>
    <s v="CUST10464"/>
    <s v="Customer 464"/>
    <n v="59"/>
    <s v="New"/>
    <s v="P1006"/>
    <s v="Keyboard"/>
    <x v="0"/>
    <s v="Metro Supplies"/>
    <n v="1"/>
    <n v="1800"/>
    <n v="5"/>
    <n v="1800"/>
    <n v="90"/>
    <n v="1710"/>
    <n v="1077.54"/>
    <n v="632.46"/>
    <x v="1"/>
    <s v="Bengaluru"/>
    <s v="Karnataka"/>
    <s v="India"/>
    <s v="Debit Card"/>
    <x v="2"/>
    <s v="Standard"/>
    <x v="0"/>
    <s v="No"/>
    <s v="No"/>
  </r>
  <r>
    <x v="891"/>
    <x v="77"/>
    <s v="CUST11115"/>
    <s v="Customer 1115"/>
    <n v="52"/>
    <s v="Returning"/>
    <s v="P1006"/>
    <s v="Keyboard"/>
    <x v="0"/>
    <s v="Metro Supplies"/>
    <n v="1"/>
    <n v="1800"/>
    <n v="5"/>
    <n v="1800"/>
    <n v="90"/>
    <n v="1710"/>
    <n v="970.9"/>
    <n v="739.1"/>
    <x v="1"/>
    <s v="Chandigarh"/>
    <s v="Chandigarh"/>
    <s v="India"/>
    <s v="Credit Card"/>
    <x v="0"/>
    <s v="Standard"/>
    <x v="0"/>
    <s v="No"/>
    <s v="No"/>
  </r>
  <r>
    <x v="892"/>
    <x v="77"/>
    <s v="CUST10381"/>
    <s v="Customer 381"/>
    <n v="29"/>
    <s v="Loyal"/>
    <s v="P2008"/>
    <s v="Formal Shirt"/>
    <x v="3"/>
    <s v="Global Traders"/>
    <n v="2"/>
    <n v="1700"/>
    <n v="0"/>
    <n v="3400"/>
    <n v="0"/>
    <n v="3400"/>
    <n v="1975.96"/>
    <n v="1424.04"/>
    <x v="0"/>
    <s v="Jaipur"/>
    <s v="Rajasthan"/>
    <s v="India"/>
    <s v="UPI"/>
    <x v="2"/>
    <s v="Express"/>
    <x v="0"/>
    <s v="No"/>
    <s v="No"/>
  </r>
  <r>
    <x v="893"/>
    <x v="77"/>
    <s v="CUST10593"/>
    <s v="Customer 593"/>
    <n v="28"/>
    <s v="New"/>
    <s v="P1003"/>
    <s v="Headphones"/>
    <x v="0"/>
    <s v="Metro Supplies"/>
    <n v="2"/>
    <n v="2500"/>
    <n v="10"/>
    <n v="5000"/>
    <n v="500"/>
    <n v="4500"/>
    <n v="3575.26"/>
    <n v="924.74"/>
    <x v="2"/>
    <s v="Ahmedabad"/>
    <s v="Gujarat"/>
    <s v="India"/>
    <s v="Debit Card"/>
    <x v="1"/>
    <s v="Standard"/>
    <x v="0"/>
    <s v="No"/>
    <s v="No"/>
  </r>
  <r>
    <x v="894"/>
    <x v="77"/>
    <s v="CUST10170"/>
    <s v="Customer 170"/>
    <n v="40"/>
    <s v="Returning"/>
    <s v="P1009"/>
    <s v="Power Bank"/>
    <x v="0"/>
    <s v="Prime Distributors"/>
    <n v="2"/>
    <n v="1600"/>
    <n v="5"/>
    <n v="3200"/>
    <n v="160"/>
    <n v="3040"/>
    <n v="1957.74"/>
    <n v="1082.26"/>
    <x v="0"/>
    <s v="Pune"/>
    <s v="Maharashtra"/>
    <s v="India"/>
    <s v="Wallet"/>
    <x v="2"/>
    <s v="Standard"/>
    <x v="4"/>
    <s v="Yes"/>
    <s v="No"/>
  </r>
  <r>
    <x v="895"/>
    <x v="77"/>
    <s v="CUST10874"/>
    <s v="Customer 874"/>
    <n v="22"/>
    <s v="Returning"/>
    <s v="P3004"/>
    <s v="Cookware Set"/>
    <x v="2"/>
    <s v="HomeNeeds"/>
    <n v="2"/>
    <n v="3500"/>
    <n v="20"/>
    <n v="7000"/>
    <n v="1400"/>
    <n v="5600"/>
    <n v="4307.46"/>
    <n v="1292.54"/>
    <x v="1"/>
    <s v="Bhopal"/>
    <s v="Madhya Pradesh"/>
    <s v="India"/>
    <s v="Cash on Delivery"/>
    <x v="2"/>
    <s v="Standard"/>
    <x v="0"/>
    <s v="No"/>
    <s v="No"/>
  </r>
  <r>
    <x v="896"/>
    <x v="77"/>
    <s v="CUST11068"/>
    <s v="Customer 1068"/>
    <n v="40"/>
    <s v="Returning"/>
    <s v="P4006"/>
    <s v="Lipstick"/>
    <x v="4"/>
    <s v="BeautyCare"/>
    <n v="1"/>
    <n v="850"/>
    <n v="0"/>
    <n v="850"/>
    <n v="0"/>
    <n v="850"/>
    <n v="685.63"/>
    <n v="164.37"/>
    <x v="1"/>
    <s v="Visakhapatnam"/>
    <s v="Andhra Pradesh"/>
    <s v="India"/>
    <s v="Credit Card"/>
    <x v="1"/>
    <s v="Express"/>
    <x v="0"/>
    <s v="No"/>
    <s v="No"/>
  </r>
  <r>
    <x v="897"/>
    <x v="77"/>
    <s v="CUST12411"/>
    <s v="Customer 2411"/>
    <n v="59"/>
    <s v="New"/>
    <s v="P1005"/>
    <s v="Tablet"/>
    <x v="0"/>
    <s v="RetailHub"/>
    <n v="1"/>
    <n v="18000"/>
    <n v="15"/>
    <n v="18000"/>
    <n v="2700"/>
    <n v="15300"/>
    <n v="10851.07"/>
    <n v="4448.93"/>
    <x v="2"/>
    <s v="Delhi"/>
    <s v="Delhi"/>
    <s v="India"/>
    <s v="Wallet"/>
    <x v="2"/>
    <s v="Standard"/>
    <x v="0"/>
    <s v="No"/>
    <s v="No"/>
  </r>
  <r>
    <x v="898"/>
    <x v="77"/>
    <s v="CUST11231"/>
    <s v="Customer 1231"/>
    <n v="58"/>
    <s v="New"/>
    <s v="P5001"/>
    <s v="Notebook Set"/>
    <x v="1"/>
    <s v="Stationery Hub"/>
    <n v="3"/>
    <n v="500"/>
    <n v="10"/>
    <n v="1500"/>
    <n v="150"/>
    <n v="1350"/>
    <n v="843.89"/>
    <n v="506.11"/>
    <x v="1"/>
    <s v="Jaipur"/>
    <s v="Rajasthan"/>
    <s v="India"/>
    <s v="UPI"/>
    <x v="0"/>
    <s v="Standard"/>
    <x v="0"/>
    <s v="Yes"/>
    <s v="No"/>
  </r>
  <r>
    <x v="899"/>
    <x v="78"/>
    <s v="CUST12010"/>
    <s v="Customer 2010"/>
    <n v="28"/>
    <s v="New"/>
    <s v="P1003"/>
    <s v="Headphones"/>
    <x v="0"/>
    <s v="Metro Supplies"/>
    <n v="3"/>
    <n v="2500"/>
    <n v="25"/>
    <n v="7500"/>
    <n v="1875"/>
    <n v="5625"/>
    <n v="3897.44"/>
    <n v="1727.56"/>
    <x v="1"/>
    <s v="Hyderabad"/>
    <s v="Telangana"/>
    <s v="India"/>
    <s v="Net Banking"/>
    <x v="0"/>
    <s v="Express"/>
    <x v="4"/>
    <s v="Yes"/>
    <s v="No"/>
  </r>
  <r>
    <x v="900"/>
    <x v="78"/>
    <s v="CUST12430"/>
    <s v="Customer 2430"/>
    <n v="28"/>
    <s v="Loyal"/>
    <s v="P1003"/>
    <s v="Headphones"/>
    <x v="0"/>
    <s v="Metro Supplies"/>
    <n v="3"/>
    <n v="2500"/>
    <n v="10"/>
    <n v="7500"/>
    <n v="750"/>
    <n v="6750"/>
    <n v="4829.32"/>
    <n v="1920.68"/>
    <x v="2"/>
    <s v="Bengaluru"/>
    <s v="Karnataka"/>
    <s v="India"/>
    <s v="Debit Card"/>
    <x v="0"/>
    <s v="Standard"/>
    <x v="0"/>
    <s v="No"/>
    <s v="No"/>
  </r>
  <r>
    <x v="901"/>
    <x v="78"/>
    <s v="CUST10594"/>
    <s v="Customer 594"/>
    <n v="49"/>
    <s v="Loyal"/>
    <s v="P1002"/>
    <s v="Smartphone"/>
    <x v="0"/>
    <s v="Global Traders"/>
    <n v="2"/>
    <n v="28000"/>
    <n v="10"/>
    <n v="56000"/>
    <n v="5600"/>
    <n v="50400"/>
    <n v="35580"/>
    <n v="14820"/>
    <x v="1"/>
    <s v="Bhubaneswar"/>
    <s v="Odisha"/>
    <s v="India"/>
    <s v="Debit Card"/>
    <x v="1"/>
    <s v="Standard"/>
    <x v="0"/>
    <s v="No"/>
    <s v="No"/>
  </r>
  <r>
    <x v="902"/>
    <x v="78"/>
    <s v="CUST10121"/>
    <s v="Customer 121"/>
    <n v="19"/>
    <s v="Loyal"/>
    <s v="P2004"/>
    <s v="Jacket"/>
    <x v="3"/>
    <s v="Global Traders"/>
    <n v="4"/>
    <n v="3500"/>
    <n v="15"/>
    <n v="14000"/>
    <n v="2100"/>
    <n v="11900"/>
    <n v="7791.25"/>
    <n v="4108.75"/>
    <x v="1"/>
    <s v="Lucknow"/>
    <s v="Uttar Pradesh"/>
    <s v="India"/>
    <s v="Wallet"/>
    <x v="0"/>
    <s v="Standard"/>
    <x v="0"/>
    <s v="No"/>
    <s v="No"/>
  </r>
  <r>
    <x v="903"/>
    <x v="78"/>
    <s v="CUST11622"/>
    <s v="Customer 1622"/>
    <n v="57"/>
    <s v="Returning"/>
    <s v="P4001"/>
    <s v="Face Wash"/>
    <x v="4"/>
    <s v="BeautyCare"/>
    <n v="3"/>
    <n v="450"/>
    <n v="0"/>
    <n v="1350"/>
    <n v="0"/>
    <n v="1350"/>
    <n v="906.9"/>
    <n v="443.1"/>
    <x v="1"/>
    <s v="Pune"/>
    <s v="Maharashtra"/>
    <s v="India"/>
    <s v="Debit Card"/>
    <x v="2"/>
    <s v="Standard"/>
    <x v="2"/>
    <s v="No"/>
    <s v="No"/>
  </r>
  <r>
    <x v="904"/>
    <x v="78"/>
    <s v="CUST11042"/>
    <s v="Customer 1042"/>
    <n v="57"/>
    <s v="Loyal"/>
    <s v="P5005"/>
    <s v="Desk Organizer"/>
    <x v="1"/>
    <s v="Stationery Hub"/>
    <n v="1"/>
    <n v="600"/>
    <n v="5"/>
    <n v="600"/>
    <n v="30"/>
    <n v="570"/>
    <n v="427.46"/>
    <n v="142.54"/>
    <x v="2"/>
    <s v="Bhubaneswar"/>
    <s v="Odisha"/>
    <s v="India"/>
    <s v="Credit Card"/>
    <x v="1"/>
    <s v="Standard"/>
    <x v="0"/>
    <s v="No"/>
    <s v="No"/>
  </r>
  <r>
    <x v="905"/>
    <x v="78"/>
    <s v="CUST10950"/>
    <s v="Customer 950"/>
    <n v="57"/>
    <s v="Returning"/>
    <s v="P4004"/>
    <s v="Shampoo"/>
    <x v="4"/>
    <s v="BeautyCare"/>
    <n v="3"/>
    <n v="550"/>
    <n v="25"/>
    <n v="1650"/>
    <n v="412.5"/>
    <n v="1237.5"/>
    <n v="797.78"/>
    <n v="439.72"/>
    <x v="1"/>
    <s v="Mumbai"/>
    <s v="Maharashtra"/>
    <s v="India"/>
    <s v="Net Banking"/>
    <x v="2"/>
    <s v="Standard"/>
    <x v="3"/>
    <s v="No"/>
    <s v="Yes"/>
  </r>
  <r>
    <x v="906"/>
    <x v="78"/>
    <s v="CUST10371"/>
    <s v="Customer 371"/>
    <n v="32"/>
    <s v="New"/>
    <s v="P1004"/>
    <s v="Smartwatch"/>
    <x v="0"/>
    <s v="TechSource India"/>
    <n v="1"/>
    <n v="6500"/>
    <n v="5"/>
    <n v="6500"/>
    <n v="325"/>
    <n v="6175"/>
    <n v="3763.97"/>
    <n v="2411.0300000000002"/>
    <x v="1"/>
    <s v="Pune"/>
    <s v="Maharashtra"/>
    <s v="India"/>
    <s v="UPI"/>
    <x v="0"/>
    <s v="Standard"/>
    <x v="2"/>
    <s v="No"/>
    <s v="No"/>
  </r>
  <r>
    <x v="907"/>
    <x v="78"/>
    <s v="CUST12327"/>
    <s v="Customer 2327"/>
    <n v="25"/>
    <s v="Returning"/>
    <s v="P4005"/>
    <s v="Perfume"/>
    <x v="4"/>
    <s v="BeautyCare"/>
    <n v="3"/>
    <n v="1800"/>
    <n v="15"/>
    <n v="5400"/>
    <n v="810"/>
    <n v="4590"/>
    <n v="3600.15"/>
    <n v="989.85"/>
    <x v="1"/>
    <s v="Pune"/>
    <s v="Maharashtra"/>
    <s v="India"/>
    <s v="UPI"/>
    <x v="2"/>
    <s v="Standard"/>
    <x v="1"/>
    <s v="No"/>
    <s v="No"/>
  </r>
  <r>
    <x v="908"/>
    <x v="78"/>
    <s v="CUST10622"/>
    <s v="Customer 622"/>
    <n v="44"/>
    <s v="Returning"/>
    <s v="P2005"/>
    <s v="Backpack"/>
    <x v="3"/>
    <s v="Metro Supplies"/>
    <n v="1"/>
    <n v="1800"/>
    <n v="10"/>
    <n v="1800"/>
    <n v="180"/>
    <n v="1620"/>
    <n v="936.59"/>
    <n v="683.41"/>
    <x v="1"/>
    <s v="Kolkata"/>
    <s v="West Bengal"/>
    <s v="India"/>
    <s v="Cash on Delivery"/>
    <x v="0"/>
    <s v="Express"/>
    <x v="0"/>
    <s v="No"/>
    <s v="No"/>
  </r>
  <r>
    <x v="909"/>
    <x v="78"/>
    <s v="CUST12282"/>
    <s v="Customer 2282"/>
    <n v="38"/>
    <s v="Returning"/>
    <s v="P1007"/>
    <s v="Mouse"/>
    <x v="0"/>
    <s v="RetailHub"/>
    <n v="1"/>
    <n v="900"/>
    <n v="0"/>
    <n v="900"/>
    <n v="0"/>
    <n v="900"/>
    <n v="538.34"/>
    <n v="361.66"/>
    <x v="0"/>
    <s v="Guwahati"/>
    <s v="Assam"/>
    <s v="India"/>
    <s v="Wallet"/>
    <x v="0"/>
    <s v="Standard"/>
    <x v="0"/>
    <s v="No"/>
    <s v="No"/>
  </r>
  <r>
    <x v="910"/>
    <x v="78"/>
    <s v="CUST12476"/>
    <s v="Customer 2476"/>
    <n v="42"/>
    <s v="Returning"/>
    <s v="P5001"/>
    <s v="Notebook Set"/>
    <x v="1"/>
    <s v="Stationery Hub"/>
    <n v="2"/>
    <n v="500"/>
    <n v="5"/>
    <n v="1000"/>
    <n v="50"/>
    <n v="950"/>
    <n v="702.04"/>
    <n v="247.96"/>
    <x v="1"/>
    <s v="Guwahati"/>
    <s v="Assam"/>
    <s v="India"/>
    <s v="Wallet"/>
    <x v="0"/>
    <s v="Same Day"/>
    <x v="0"/>
    <s v="No"/>
    <s v="No"/>
  </r>
  <r>
    <x v="911"/>
    <x v="79"/>
    <s v="CUST11659"/>
    <s v="Customer 1659"/>
    <n v="44"/>
    <s v="Loyal"/>
    <s v="P2004"/>
    <s v="Jacket"/>
    <x v="3"/>
    <s v="Global Traders"/>
    <n v="2"/>
    <n v="3500"/>
    <n v="15"/>
    <n v="7000"/>
    <n v="1050"/>
    <n v="5950"/>
    <n v="4511.87"/>
    <n v="1438.13"/>
    <x v="1"/>
    <s v="Guwahati"/>
    <s v="Assam"/>
    <s v="India"/>
    <s v="Cash on Delivery"/>
    <x v="0"/>
    <s v="Express"/>
    <x v="0"/>
    <s v="No"/>
    <s v="No"/>
  </r>
  <r>
    <x v="912"/>
    <x v="79"/>
    <s v="CUST11545"/>
    <s v="Customer 1545"/>
    <n v="32"/>
    <s v="Returning"/>
    <s v="P4004"/>
    <s v="Shampoo"/>
    <x v="4"/>
    <s v="BeautyCare"/>
    <n v="1"/>
    <n v="550"/>
    <n v="10"/>
    <n v="550"/>
    <n v="55"/>
    <n v="495"/>
    <n v="287.49"/>
    <n v="207.51"/>
    <x v="1"/>
    <s v="Surat"/>
    <s v="Gujarat"/>
    <s v="India"/>
    <s v="Net Banking"/>
    <x v="2"/>
    <s v="Express"/>
    <x v="0"/>
    <s v="No"/>
    <s v="No"/>
  </r>
  <r>
    <x v="913"/>
    <x v="79"/>
    <s v="CUST10071"/>
    <s v="Customer 71"/>
    <n v="53"/>
    <s v="Returning"/>
    <s v="P1002"/>
    <s v="Smartphone"/>
    <x v="0"/>
    <s v="Global Traders"/>
    <n v="2"/>
    <n v="28000"/>
    <n v="10"/>
    <n v="56000"/>
    <n v="5600"/>
    <n v="50400"/>
    <n v="30662.66"/>
    <n v="19737.34"/>
    <x v="1"/>
    <s v="Bhubaneswar"/>
    <s v="Odisha"/>
    <s v="India"/>
    <s v="UPI"/>
    <x v="1"/>
    <s v="Standard"/>
    <x v="0"/>
    <s v="No"/>
    <s v="No"/>
  </r>
  <r>
    <x v="914"/>
    <x v="79"/>
    <s v="CUST12423"/>
    <s v="Customer 2423"/>
    <n v="48"/>
    <s v="New"/>
    <s v="P1006"/>
    <s v="Keyboard"/>
    <x v="0"/>
    <s v="Metro Supplies"/>
    <n v="2"/>
    <n v="1800"/>
    <n v="15"/>
    <n v="3600"/>
    <n v="540"/>
    <n v="3060"/>
    <n v="2217.9499999999998"/>
    <n v="842.05"/>
    <x v="1"/>
    <s v="Bhopal"/>
    <s v="Madhya Pradesh"/>
    <s v="India"/>
    <s v="Wallet"/>
    <x v="2"/>
    <s v="Express"/>
    <x v="1"/>
    <s v="No"/>
    <s v="No"/>
  </r>
  <r>
    <x v="915"/>
    <x v="79"/>
    <s v="CUST11767"/>
    <s v="Customer 1767"/>
    <n v="26"/>
    <s v="New"/>
    <s v="P3004"/>
    <s v="Cookware Set"/>
    <x v="2"/>
    <s v="HomeNeeds"/>
    <n v="2"/>
    <n v="3500"/>
    <n v="20"/>
    <n v="7000"/>
    <n v="1400"/>
    <n v="5600"/>
    <n v="3456.8"/>
    <n v="2143.1999999999998"/>
    <x v="1"/>
    <s v="Bhubaneswar"/>
    <s v="Odisha"/>
    <s v="India"/>
    <s v="Credit Card"/>
    <x v="0"/>
    <s v="Standard"/>
    <x v="0"/>
    <s v="No"/>
    <s v="No"/>
  </r>
  <r>
    <x v="916"/>
    <x v="79"/>
    <s v="CUST12004"/>
    <s v="Customer 2004"/>
    <n v="27"/>
    <s v="Returning"/>
    <s v="P2006"/>
    <s v="Womens Kurti"/>
    <x v="3"/>
    <s v="FashionMart"/>
    <n v="2"/>
    <n v="1400"/>
    <n v="20"/>
    <n v="2800"/>
    <n v="560"/>
    <n v="2240"/>
    <n v="1704.85"/>
    <n v="535.15"/>
    <x v="1"/>
    <s v="Chandigarh"/>
    <s v="Chandigarh"/>
    <s v="India"/>
    <s v="UPI"/>
    <x v="0"/>
    <s v="Express"/>
    <x v="0"/>
    <s v="No"/>
    <s v="No"/>
  </r>
  <r>
    <x v="917"/>
    <x v="79"/>
    <s v="CUST12215"/>
    <s v="Customer 2215"/>
    <n v="43"/>
    <s v="New"/>
    <s v="P2007"/>
    <s v="Saree"/>
    <x v="3"/>
    <s v="FashionMart"/>
    <n v="5"/>
    <n v="2600"/>
    <n v="10"/>
    <n v="13000"/>
    <n v="1300"/>
    <n v="11700"/>
    <n v="9547.4699999999993"/>
    <n v="2152.5300000000002"/>
    <x v="0"/>
    <s v="Bhopal"/>
    <s v="Madhya Pradesh"/>
    <s v="India"/>
    <s v="Cash on Delivery"/>
    <x v="2"/>
    <s v="Standard"/>
    <x v="0"/>
    <s v="No"/>
    <s v="No"/>
  </r>
  <r>
    <x v="918"/>
    <x v="79"/>
    <s v="CUST10063"/>
    <s v="Customer 63"/>
    <n v="47"/>
    <s v="New"/>
    <s v="P4006"/>
    <s v="Lipstick"/>
    <x v="4"/>
    <s v="BeautyCare"/>
    <n v="3"/>
    <n v="850"/>
    <n v="5"/>
    <n v="2550"/>
    <n v="127.5"/>
    <n v="2422.5"/>
    <n v="1952.1"/>
    <n v="470.4"/>
    <x v="1"/>
    <s v="Bengaluru"/>
    <s v="Karnataka"/>
    <s v="India"/>
    <s v="Wallet"/>
    <x v="0"/>
    <s v="Standard"/>
    <x v="0"/>
    <s v="No"/>
    <s v="No"/>
  </r>
  <r>
    <x v="919"/>
    <x v="79"/>
    <s v="CUST10290"/>
    <s v="Customer 290"/>
    <n v="49"/>
    <s v="Loyal"/>
    <s v="P5004"/>
    <s v="Pen Set"/>
    <x v="1"/>
    <s v="Stationery Hub"/>
    <n v="2"/>
    <n v="250"/>
    <n v="25"/>
    <n v="500"/>
    <n v="125"/>
    <n v="375"/>
    <n v="226.43"/>
    <n v="148.57"/>
    <x v="0"/>
    <s v="Lucknow"/>
    <s v="Uttar Pradesh"/>
    <s v="India"/>
    <s v="Credit Card"/>
    <x v="0"/>
    <s v="Standard"/>
    <x v="0"/>
    <s v="No"/>
    <s v="No"/>
  </r>
  <r>
    <x v="920"/>
    <x v="79"/>
    <s v="CUST11444"/>
    <s v="Customer 1444"/>
    <n v="45"/>
    <s v="Loyal"/>
    <s v="P2003"/>
    <s v="T-Shirt"/>
    <x v="3"/>
    <s v="RetailHub"/>
    <n v="2"/>
    <n v="900"/>
    <n v="0"/>
    <n v="1800"/>
    <n v="0"/>
    <n v="1800"/>
    <n v="1186.5999999999999"/>
    <n v="613.4"/>
    <x v="0"/>
    <s v="Nagpur"/>
    <s v="Maharashtra"/>
    <s v="India"/>
    <s v="Debit Card"/>
    <x v="0"/>
    <s v="Standard"/>
    <x v="0"/>
    <s v="No"/>
    <s v="No"/>
  </r>
  <r>
    <x v="921"/>
    <x v="79"/>
    <s v="CUST10718"/>
    <s v="Customer 718"/>
    <n v="52"/>
    <s v="Returning"/>
    <s v="P1003"/>
    <s v="Headphones"/>
    <x v="0"/>
    <s v="Metro Supplies"/>
    <n v="1"/>
    <n v="2500"/>
    <n v="15"/>
    <n v="2500"/>
    <n v="375"/>
    <n v="2125"/>
    <n v="1515.44"/>
    <n v="609.55999999999995"/>
    <x v="2"/>
    <s v="Visakhapatnam"/>
    <s v="Andhra Pradesh"/>
    <s v="India"/>
    <s v="Net Banking"/>
    <x v="1"/>
    <s v="Express"/>
    <x v="1"/>
    <s v="No"/>
    <s v="No"/>
  </r>
  <r>
    <x v="922"/>
    <x v="79"/>
    <s v="CUST10509"/>
    <s v="Customer 509"/>
    <n v="60"/>
    <s v="Returning"/>
    <s v="P3006"/>
    <s v="Water Bottle"/>
    <x v="2"/>
    <s v="Metro Supplies"/>
    <n v="1"/>
    <n v="700"/>
    <n v="20"/>
    <n v="700"/>
    <n v="140"/>
    <n v="560"/>
    <n v="362.48"/>
    <n v="197.52"/>
    <x v="0"/>
    <s v="Chandigarh"/>
    <s v="Chandigarh"/>
    <s v="India"/>
    <s v="Wallet"/>
    <x v="1"/>
    <s v="Express"/>
    <x v="0"/>
    <s v="No"/>
    <s v="No"/>
  </r>
  <r>
    <x v="923"/>
    <x v="79"/>
    <s v="CUST11524"/>
    <s v="Customer 1524"/>
    <n v="19"/>
    <s v="New"/>
    <s v="P2001"/>
    <s v="Running Shoes"/>
    <x v="3"/>
    <s v="FashionMart"/>
    <n v="6"/>
    <n v="3200"/>
    <n v="15"/>
    <n v="19200"/>
    <n v="2880"/>
    <n v="16320"/>
    <n v="11155.66"/>
    <n v="5164.34"/>
    <x v="2"/>
    <s v="Delhi"/>
    <s v="Delhi"/>
    <s v="India"/>
    <s v="Net Banking"/>
    <x v="0"/>
    <s v="Standard"/>
    <x v="0"/>
    <s v="Yes"/>
    <s v="No"/>
  </r>
  <r>
    <x v="924"/>
    <x v="79"/>
    <s v="CUST10251"/>
    <s v="Customer 251"/>
    <n v="39"/>
    <s v="Returning"/>
    <s v="P1008"/>
    <s v="Monitor"/>
    <x v="0"/>
    <s v="Global Traders"/>
    <n v="1"/>
    <n v="14500"/>
    <n v="20"/>
    <n v="14500"/>
    <n v="2900"/>
    <n v="11600"/>
    <n v="8997.82"/>
    <n v="2602.1799999999998"/>
    <x v="1"/>
    <s v="Delhi"/>
    <s v="Delhi"/>
    <s v="India"/>
    <s v="UPI"/>
    <x v="1"/>
    <s v="Standard"/>
    <x v="2"/>
    <s v="No"/>
    <s v="No"/>
  </r>
  <r>
    <x v="925"/>
    <x v="79"/>
    <s v="CUST11577"/>
    <s v="Customer 1577"/>
    <n v="56"/>
    <s v="Returning"/>
    <s v="P2004"/>
    <s v="Jacket"/>
    <x v="3"/>
    <s v="Global Traders"/>
    <n v="1"/>
    <n v="3500"/>
    <n v="15"/>
    <n v="3500"/>
    <n v="525"/>
    <n v="2975"/>
    <n v="2403.0500000000002"/>
    <n v="571.95000000000005"/>
    <x v="1"/>
    <s v="Pune"/>
    <s v="Maharashtra"/>
    <s v="India"/>
    <s v="Net Banking"/>
    <x v="0"/>
    <s v="Same Day"/>
    <x v="0"/>
    <s v="No"/>
    <s v="No"/>
  </r>
  <r>
    <x v="926"/>
    <x v="79"/>
    <s v="CUST10077"/>
    <s v="Customer 77"/>
    <n v="18"/>
    <s v="Loyal"/>
    <s v="P1002"/>
    <s v="Smartphone"/>
    <x v="0"/>
    <s v="Global Traders"/>
    <n v="3"/>
    <n v="28000"/>
    <n v="10"/>
    <n v="84000"/>
    <n v="8400"/>
    <n v="75600"/>
    <n v="60743.58"/>
    <n v="14856.42"/>
    <x v="2"/>
    <s v="Indore"/>
    <s v="Madhya Pradesh"/>
    <s v="India"/>
    <s v="Debit Card"/>
    <x v="0"/>
    <s v="Standard"/>
    <x v="0"/>
    <s v="No"/>
    <s v="No"/>
  </r>
  <r>
    <x v="927"/>
    <x v="79"/>
    <s v="CUST11541"/>
    <s v="Customer 1541"/>
    <n v="24"/>
    <s v="Returning"/>
    <s v="P1004"/>
    <s v="Smartwatch"/>
    <x v="0"/>
    <s v="TechSource India"/>
    <n v="1"/>
    <n v="6500"/>
    <n v="0"/>
    <n v="6500"/>
    <n v="0"/>
    <n v="6500"/>
    <n v="5199.92"/>
    <n v="1300.08"/>
    <x v="1"/>
    <s v="Coimbatore"/>
    <s v="Tamil Nadu"/>
    <s v="India"/>
    <s v="Wallet"/>
    <x v="0"/>
    <s v="Standard"/>
    <x v="1"/>
    <s v="No"/>
    <s v="No"/>
  </r>
  <r>
    <x v="928"/>
    <x v="80"/>
    <s v="CUST10940"/>
    <s v="Customer 940"/>
    <n v="33"/>
    <s v="Returning"/>
    <s v="P1010"/>
    <s v="Bluetooth Speaker"/>
    <x v="0"/>
    <s v="Prime Distributors"/>
    <n v="3"/>
    <n v="3200"/>
    <n v="5"/>
    <n v="9600"/>
    <n v="480"/>
    <n v="9120"/>
    <n v="6980.99"/>
    <n v="2139.0100000000002"/>
    <x v="0"/>
    <s v="Ahmedabad"/>
    <s v="Gujarat"/>
    <s v="India"/>
    <s v="UPI"/>
    <x v="1"/>
    <s v="Same Day"/>
    <x v="0"/>
    <s v="No"/>
    <s v="No"/>
  </r>
  <r>
    <x v="929"/>
    <x v="80"/>
    <s v="CUST10481"/>
    <s v="Customer 481"/>
    <n v="57"/>
    <s v="Returning"/>
    <s v="P2005"/>
    <s v="Backpack"/>
    <x v="3"/>
    <s v="Metro Supplies"/>
    <n v="1"/>
    <n v="1800"/>
    <n v="10"/>
    <n v="1800"/>
    <n v="180"/>
    <n v="1620"/>
    <n v="952.64"/>
    <n v="667.36"/>
    <x v="1"/>
    <s v="Indore"/>
    <s v="Madhya Pradesh"/>
    <s v="India"/>
    <s v="UPI"/>
    <x v="2"/>
    <s v="Express"/>
    <x v="0"/>
    <s v="No"/>
    <s v="No"/>
  </r>
  <r>
    <x v="930"/>
    <x v="80"/>
    <s v="CUST11480"/>
    <s v="Customer 1480"/>
    <n v="26"/>
    <s v="Returning"/>
    <s v="P1001"/>
    <s v="Laptop"/>
    <x v="0"/>
    <s v="TechSource India"/>
    <n v="6"/>
    <n v="55000"/>
    <n v="15"/>
    <n v="330000"/>
    <n v="49500"/>
    <n v="280500"/>
    <n v="193387.8"/>
    <n v="87112.2"/>
    <x v="1"/>
    <s v="Bengaluru"/>
    <s v="Karnataka"/>
    <s v="India"/>
    <s v="UPI"/>
    <x v="0"/>
    <s v="Express"/>
    <x v="0"/>
    <s v="No"/>
    <s v="No"/>
  </r>
  <r>
    <x v="931"/>
    <x v="80"/>
    <s v="CUST11936"/>
    <s v="Customer 1936"/>
    <n v="18"/>
    <s v="Returning"/>
    <s v="P1001"/>
    <s v="Laptop"/>
    <x v="0"/>
    <s v="TechSource India"/>
    <n v="1"/>
    <n v="55000"/>
    <n v="10"/>
    <n v="55000"/>
    <n v="5500"/>
    <n v="49500"/>
    <n v="31050.06"/>
    <n v="18449.939999999999"/>
    <x v="0"/>
    <s v="Lucknow"/>
    <s v="Uttar Pradesh"/>
    <s v="India"/>
    <s v="Net Banking"/>
    <x v="0"/>
    <s v="Standard"/>
    <x v="0"/>
    <s v="No"/>
    <s v="No"/>
  </r>
  <r>
    <x v="932"/>
    <x v="80"/>
    <s v="CUST11949"/>
    <s v="Customer 1949"/>
    <n v="44"/>
    <s v="New"/>
    <s v="P5001"/>
    <s v="Notebook Set"/>
    <x v="1"/>
    <s v="Stationery Hub"/>
    <n v="2"/>
    <n v="500"/>
    <n v="30"/>
    <n v="1000"/>
    <n v="300"/>
    <n v="700"/>
    <n v="430.22"/>
    <n v="269.77999999999997"/>
    <x v="1"/>
    <s v="Lucknow"/>
    <s v="Uttar Pradesh"/>
    <s v="India"/>
    <s v="UPI"/>
    <x v="2"/>
    <s v="Standard"/>
    <x v="0"/>
    <s v="No"/>
    <s v="No"/>
  </r>
  <r>
    <x v="933"/>
    <x v="80"/>
    <s v="CUST10687"/>
    <s v="Customer 687"/>
    <n v="26"/>
    <s v="Returning"/>
    <s v="P2002"/>
    <s v="Jeans"/>
    <x v="3"/>
    <s v="FashionMart"/>
    <n v="1"/>
    <n v="2200"/>
    <n v="10"/>
    <n v="2200"/>
    <n v="220"/>
    <n v="1980"/>
    <n v="1191.43"/>
    <n v="788.57"/>
    <x v="0"/>
    <s v="Hyderabad"/>
    <s v="Telangana"/>
    <s v="India"/>
    <s v="Net Banking"/>
    <x v="2"/>
    <s v="Standard"/>
    <x v="3"/>
    <s v="Yes"/>
    <s v="No"/>
  </r>
  <r>
    <x v="934"/>
    <x v="80"/>
    <s v="CUST11809"/>
    <s v="Customer 1809"/>
    <n v="25"/>
    <s v="Returning"/>
    <s v="P2001"/>
    <s v="Running Shoes"/>
    <x v="3"/>
    <s v="FashionMart"/>
    <n v="1"/>
    <n v="3200"/>
    <n v="10"/>
    <n v="3200"/>
    <n v="320"/>
    <n v="2880"/>
    <n v="2360.0100000000002"/>
    <n v="519.99"/>
    <x v="1"/>
    <s v="Mumbai"/>
    <s v="Maharashtra"/>
    <s v="India"/>
    <s v="Net Banking"/>
    <x v="0"/>
    <s v="Standard"/>
    <x v="3"/>
    <s v="No"/>
    <s v="Yes"/>
  </r>
  <r>
    <x v="935"/>
    <x v="80"/>
    <s v="CUST10434"/>
    <s v="Customer 434"/>
    <n v="31"/>
    <s v="Loyal"/>
    <s v="P4005"/>
    <s v="Perfume"/>
    <x v="4"/>
    <s v="BeautyCare"/>
    <n v="4"/>
    <n v="1800"/>
    <n v="10"/>
    <n v="7200"/>
    <n v="720"/>
    <n v="6480"/>
    <n v="4735.8900000000003"/>
    <n v="1744.11"/>
    <x v="1"/>
    <s v="Bhopal"/>
    <s v="Madhya Pradesh"/>
    <s v="India"/>
    <s v="Cash on Delivery"/>
    <x v="2"/>
    <s v="Express"/>
    <x v="0"/>
    <s v="No"/>
    <s v="No"/>
  </r>
  <r>
    <x v="936"/>
    <x v="80"/>
    <s v="CUST11125"/>
    <s v="Customer 1125"/>
    <n v="44"/>
    <s v="New"/>
    <s v="P1009"/>
    <s v="Power Bank"/>
    <x v="0"/>
    <s v="Prime Distributors"/>
    <n v="1"/>
    <n v="1600"/>
    <n v="30"/>
    <n v="1600"/>
    <n v="480"/>
    <n v="1120"/>
    <n v="916.67"/>
    <n v="203.33"/>
    <x v="0"/>
    <s v="Lucknow"/>
    <s v="Uttar Pradesh"/>
    <s v="India"/>
    <s v="Wallet"/>
    <x v="1"/>
    <s v="Standard"/>
    <x v="0"/>
    <s v="No"/>
    <s v="No"/>
  </r>
  <r>
    <x v="937"/>
    <x v="80"/>
    <s v="CUST10103"/>
    <s v="Customer 103"/>
    <n v="57"/>
    <s v="Loyal"/>
    <s v="P2001"/>
    <s v="Running Shoes"/>
    <x v="3"/>
    <s v="FashionMart"/>
    <n v="3"/>
    <n v="3200"/>
    <n v="0"/>
    <n v="9600"/>
    <n v="0"/>
    <n v="9600"/>
    <n v="5884.26"/>
    <n v="3715.74"/>
    <x v="1"/>
    <s v="Guwahati"/>
    <s v="Assam"/>
    <s v="India"/>
    <s v="Net Banking"/>
    <x v="0"/>
    <s v="Standard"/>
    <x v="0"/>
    <s v="No"/>
    <s v="No"/>
  </r>
  <r>
    <x v="938"/>
    <x v="80"/>
    <s v="CUST11639"/>
    <s v="Customer 1639"/>
    <n v="40"/>
    <s v="Loyal"/>
    <s v="P5003"/>
    <s v="Calculator"/>
    <x v="1"/>
    <s v="Stationery Hub"/>
    <n v="4"/>
    <n v="650"/>
    <n v="10"/>
    <n v="2600"/>
    <n v="260"/>
    <n v="2340"/>
    <n v="1719.81"/>
    <n v="620.19000000000005"/>
    <x v="1"/>
    <s v="Hyderabad"/>
    <s v="Telangana"/>
    <s v="India"/>
    <s v="Net Banking"/>
    <x v="2"/>
    <s v="Standard"/>
    <x v="2"/>
    <s v="No"/>
    <s v="No"/>
  </r>
  <r>
    <x v="939"/>
    <x v="80"/>
    <s v="CUST12368"/>
    <s v="Customer 2368"/>
    <n v="28"/>
    <s v="Returning"/>
    <s v="P2001"/>
    <s v="Running Shoes"/>
    <x v="3"/>
    <s v="FashionMart"/>
    <n v="2"/>
    <n v="3200"/>
    <n v="5"/>
    <n v="6400"/>
    <n v="320"/>
    <n v="6080"/>
    <n v="4256.6499999999996"/>
    <n v="1823.35"/>
    <x v="1"/>
    <s v="Jaipur"/>
    <s v="Rajasthan"/>
    <s v="India"/>
    <s v="Credit Card"/>
    <x v="2"/>
    <s v="Standard"/>
    <x v="0"/>
    <s v="No"/>
    <s v="No"/>
  </r>
  <r>
    <x v="940"/>
    <x v="80"/>
    <s v="CUST10746"/>
    <s v="Customer 746"/>
    <n v="38"/>
    <s v="Returning"/>
    <s v="P2003"/>
    <s v="T-Shirt"/>
    <x v="3"/>
    <s v="RetailHub"/>
    <n v="2"/>
    <n v="900"/>
    <n v="0"/>
    <n v="1800"/>
    <n v="0"/>
    <n v="1800"/>
    <n v="1127.3499999999999"/>
    <n v="672.65"/>
    <x v="1"/>
    <s v="Coimbatore"/>
    <s v="Tamil Nadu"/>
    <s v="India"/>
    <s v="Debit Card"/>
    <x v="2"/>
    <s v="Same Day"/>
    <x v="0"/>
    <s v="No"/>
    <s v="No"/>
  </r>
  <r>
    <x v="941"/>
    <x v="81"/>
    <s v="CUST10690"/>
    <s v="Customer 690"/>
    <n v="28"/>
    <s v="New"/>
    <s v="P1001"/>
    <s v="Laptop"/>
    <x v="0"/>
    <s v="TechSource India"/>
    <n v="2"/>
    <n v="55000"/>
    <n v="0"/>
    <n v="110000"/>
    <n v="0"/>
    <n v="110000"/>
    <n v="77016.83"/>
    <n v="32983.17"/>
    <x v="1"/>
    <s v="Patna"/>
    <s v="Bihar"/>
    <s v="India"/>
    <s v="UPI"/>
    <x v="2"/>
    <s v="Standard"/>
    <x v="0"/>
    <s v="No"/>
    <s v="Yes"/>
  </r>
  <r>
    <x v="942"/>
    <x v="81"/>
    <s v="CUST10500"/>
    <s v="Customer 500"/>
    <n v="35"/>
    <s v="Returning"/>
    <s v="P2008"/>
    <s v="Formal Shirt"/>
    <x v="3"/>
    <s v="Global Traders"/>
    <n v="3"/>
    <n v="1700"/>
    <n v="15"/>
    <n v="5100"/>
    <n v="765"/>
    <n v="4335"/>
    <n v="3200.19"/>
    <n v="1134.81"/>
    <x v="0"/>
    <s v="Indore"/>
    <s v="Madhya Pradesh"/>
    <s v="India"/>
    <s v="Credit Card"/>
    <x v="2"/>
    <s v="Standard"/>
    <x v="0"/>
    <s v="No"/>
    <s v="No"/>
  </r>
  <r>
    <x v="943"/>
    <x v="81"/>
    <s v="CUST10123"/>
    <s v="Customer 123"/>
    <n v="37"/>
    <s v="New"/>
    <s v="P3001"/>
    <s v="Coffee Maker"/>
    <x v="2"/>
    <s v="HomeNeeds"/>
    <n v="2"/>
    <n v="4200"/>
    <n v="10"/>
    <n v="8400"/>
    <n v="840"/>
    <n v="7560"/>
    <n v="5917.81"/>
    <n v="1642.19"/>
    <x v="1"/>
    <s v="Delhi"/>
    <s v="Delhi"/>
    <s v="India"/>
    <s v="Net Banking"/>
    <x v="0"/>
    <s v="Express"/>
    <x v="3"/>
    <s v="No"/>
    <s v="No"/>
  </r>
  <r>
    <x v="944"/>
    <x v="81"/>
    <s v="CUST11571"/>
    <s v="Customer 1571"/>
    <n v="53"/>
    <s v="New"/>
    <s v="P3003"/>
    <s v="Mixer Grinder"/>
    <x v="2"/>
    <s v="Prime Distributors"/>
    <n v="3"/>
    <n v="4800"/>
    <n v="5"/>
    <n v="14400"/>
    <n v="720"/>
    <n v="13680"/>
    <n v="9570.67"/>
    <n v="4109.33"/>
    <x v="2"/>
    <s v="Delhi"/>
    <s v="Delhi"/>
    <s v="India"/>
    <s v="UPI"/>
    <x v="1"/>
    <s v="Standard"/>
    <x v="0"/>
    <s v="No"/>
    <s v="No"/>
  </r>
  <r>
    <x v="945"/>
    <x v="81"/>
    <s v="CUST12489"/>
    <s v="Customer 2489"/>
    <n v="57"/>
    <s v="Returning"/>
    <s v="P5002"/>
    <s v="Novel"/>
    <x v="1"/>
    <s v="Stationery Hub"/>
    <n v="5"/>
    <n v="400"/>
    <n v="0"/>
    <n v="2000"/>
    <n v="0"/>
    <n v="2000"/>
    <n v="1309.8699999999999"/>
    <n v="690.13"/>
    <x v="2"/>
    <s v="Jaipur"/>
    <s v="Rajasthan"/>
    <s v="India"/>
    <s v="Debit Card"/>
    <x v="2"/>
    <s v="Same Day"/>
    <x v="0"/>
    <s v="No"/>
    <s v="No"/>
  </r>
  <r>
    <x v="946"/>
    <x v="81"/>
    <s v="CUST10378"/>
    <s v="Customer 378"/>
    <n v="34"/>
    <s v="Loyal"/>
    <s v="P3003"/>
    <s v="Mixer Grinder"/>
    <x v="2"/>
    <s v="Prime Distributors"/>
    <n v="2"/>
    <n v="4800"/>
    <n v="10"/>
    <n v="9600"/>
    <n v="960"/>
    <n v="8640"/>
    <n v="6471.92"/>
    <n v="2168.08"/>
    <x v="1"/>
    <s v="Bengaluru"/>
    <s v="Karnataka"/>
    <s v="India"/>
    <s v="Wallet"/>
    <x v="0"/>
    <s v="Express"/>
    <x v="0"/>
    <s v="No"/>
    <s v="No"/>
  </r>
  <r>
    <x v="947"/>
    <x v="81"/>
    <s v="CUST12019"/>
    <s v="Customer 2019"/>
    <n v="35"/>
    <s v="Returning"/>
    <s v="P4004"/>
    <s v="Shampoo"/>
    <x v="4"/>
    <s v="BeautyCare"/>
    <n v="4"/>
    <n v="550"/>
    <n v="10"/>
    <n v="2200"/>
    <n v="220"/>
    <n v="1980"/>
    <n v="1416.02"/>
    <n v="563.98"/>
    <x v="0"/>
    <s v="Pune"/>
    <s v="Maharashtra"/>
    <s v="India"/>
    <s v="UPI"/>
    <x v="0"/>
    <s v="Same Day"/>
    <x v="0"/>
    <s v="No"/>
    <s v="No"/>
  </r>
  <r>
    <x v="948"/>
    <x v="81"/>
    <s v="CUST10434"/>
    <s v="Customer 434"/>
    <n v="28"/>
    <s v="Loyal"/>
    <s v="P5002"/>
    <s v="Novel"/>
    <x v="1"/>
    <s v="Stationery Hub"/>
    <n v="3"/>
    <n v="400"/>
    <n v="20"/>
    <n v="1200"/>
    <n v="240"/>
    <n v="960"/>
    <n v="539.44000000000005"/>
    <n v="420.56"/>
    <x v="1"/>
    <s v="Kolkata"/>
    <s v="West Bengal"/>
    <s v="India"/>
    <s v="Net Banking"/>
    <x v="1"/>
    <s v="Standard"/>
    <x v="0"/>
    <s v="No"/>
    <s v="No"/>
  </r>
  <r>
    <x v="949"/>
    <x v="81"/>
    <s v="CUST11671"/>
    <s v="Customer 1671"/>
    <n v="19"/>
    <s v="New"/>
    <s v="P2007"/>
    <s v="Saree"/>
    <x v="3"/>
    <s v="FashionMart"/>
    <n v="3"/>
    <n v="2600"/>
    <n v="30"/>
    <n v="7800"/>
    <n v="2340"/>
    <n v="5460"/>
    <n v="3831.31"/>
    <n v="1628.69"/>
    <x v="1"/>
    <s v="Guwahati"/>
    <s v="Assam"/>
    <s v="India"/>
    <s v="Net Banking"/>
    <x v="2"/>
    <s v="Express"/>
    <x v="0"/>
    <s v="No"/>
    <s v="No"/>
  </r>
  <r>
    <x v="950"/>
    <x v="81"/>
    <s v="CUST10889"/>
    <s v="Customer 889"/>
    <n v="41"/>
    <s v="Loyal"/>
    <s v="P1002"/>
    <s v="Smartphone"/>
    <x v="0"/>
    <s v="Global Traders"/>
    <n v="2"/>
    <n v="28000"/>
    <n v="10"/>
    <n v="56000"/>
    <n v="5600"/>
    <n v="50400"/>
    <n v="30998.639999999999"/>
    <n v="19401.36"/>
    <x v="1"/>
    <s v="Lucknow"/>
    <s v="Uttar Pradesh"/>
    <s v="India"/>
    <s v="Net Banking"/>
    <x v="2"/>
    <s v="Standard"/>
    <x v="0"/>
    <s v="No"/>
    <s v="No"/>
  </r>
  <r>
    <x v="951"/>
    <x v="82"/>
    <s v="CUST11023"/>
    <s v="Customer 1023"/>
    <n v="38"/>
    <s v="New"/>
    <s v="P2003"/>
    <s v="T-Shirt"/>
    <x v="3"/>
    <s v="RetailHub"/>
    <n v="6"/>
    <n v="900"/>
    <n v="20"/>
    <n v="5400"/>
    <n v="1080"/>
    <n v="4320"/>
    <n v="2726.86"/>
    <n v="1593.14"/>
    <x v="1"/>
    <s v="Patna"/>
    <s v="Bihar"/>
    <s v="India"/>
    <s v="Cash on Delivery"/>
    <x v="0"/>
    <s v="Standard"/>
    <x v="0"/>
    <s v="No"/>
    <s v="No"/>
  </r>
  <r>
    <x v="952"/>
    <x v="82"/>
    <s v="CUST11372"/>
    <s v="Customer 1372"/>
    <n v="36"/>
    <s v="New"/>
    <s v="P4005"/>
    <s v="Perfume"/>
    <x v="4"/>
    <s v="BeautyCare"/>
    <n v="1"/>
    <n v="1800"/>
    <n v="10"/>
    <n v="1800"/>
    <n v="180"/>
    <n v="1620"/>
    <n v="1227.04"/>
    <n v="392.96"/>
    <x v="1"/>
    <s v="Indore"/>
    <s v="Madhya Pradesh"/>
    <s v="India"/>
    <s v="Cash on Delivery"/>
    <x v="2"/>
    <s v="Standard"/>
    <x v="3"/>
    <s v="No"/>
    <s v="No"/>
  </r>
  <r>
    <x v="953"/>
    <x v="82"/>
    <s v="CUST11326"/>
    <s v="Customer 1326"/>
    <n v="43"/>
    <s v="New"/>
    <s v="P3007"/>
    <s v="Vacuum Cleaner"/>
    <x v="2"/>
    <s v="Global Traders"/>
    <n v="1"/>
    <n v="8500"/>
    <n v="5"/>
    <n v="8500"/>
    <n v="425"/>
    <n v="8075"/>
    <n v="5896.25"/>
    <n v="2178.75"/>
    <x v="1"/>
    <s v="Jaipur"/>
    <s v="Rajasthan"/>
    <s v="India"/>
    <s v="Net Banking"/>
    <x v="1"/>
    <s v="Same Day"/>
    <x v="0"/>
    <s v="No"/>
    <s v="No"/>
  </r>
  <r>
    <x v="954"/>
    <x v="82"/>
    <s v="CUST12443"/>
    <s v="Customer 2443"/>
    <n v="35"/>
    <s v="Loyal"/>
    <s v="P4004"/>
    <s v="Shampoo"/>
    <x v="4"/>
    <s v="BeautyCare"/>
    <n v="5"/>
    <n v="550"/>
    <n v="30"/>
    <n v="2750"/>
    <n v="825"/>
    <n v="1925"/>
    <n v="1261.49"/>
    <n v="663.51"/>
    <x v="0"/>
    <s v="Bhopal"/>
    <s v="Madhya Pradesh"/>
    <s v="India"/>
    <s v="Cash on Delivery"/>
    <x v="2"/>
    <s v="Standard"/>
    <x v="0"/>
    <s v="No"/>
    <s v="No"/>
  </r>
  <r>
    <x v="955"/>
    <x v="82"/>
    <s v="CUST12346"/>
    <s v="Customer 2346"/>
    <n v="47"/>
    <s v="Returning"/>
    <s v="P2003"/>
    <s v="T-Shirt"/>
    <x v="3"/>
    <s v="RetailHub"/>
    <n v="1"/>
    <n v="900"/>
    <n v="5"/>
    <n v="900"/>
    <n v="45"/>
    <n v="855"/>
    <n v="638.33000000000004"/>
    <n v="216.67"/>
    <x v="1"/>
    <s v="Delhi"/>
    <s v="Delhi"/>
    <s v="India"/>
    <s v="Credit Card"/>
    <x v="0"/>
    <s v="Standard"/>
    <x v="0"/>
    <s v="Yes"/>
    <s v="No"/>
  </r>
  <r>
    <x v="956"/>
    <x v="82"/>
    <s v="CUST11841"/>
    <s v="Customer 1841"/>
    <n v="22"/>
    <s v="Returning"/>
    <s v="P3004"/>
    <s v="Cookware Set"/>
    <x v="2"/>
    <s v="HomeNeeds"/>
    <n v="6"/>
    <n v="3500"/>
    <n v="15"/>
    <n v="21000"/>
    <n v="3150"/>
    <n v="17850"/>
    <n v="10090.200000000001"/>
    <n v="7759.8"/>
    <x v="1"/>
    <s v="Indore"/>
    <s v="Madhya Pradesh"/>
    <s v="India"/>
    <s v="UPI"/>
    <x v="0"/>
    <s v="Standard"/>
    <x v="0"/>
    <s v="No"/>
    <s v="No"/>
  </r>
  <r>
    <x v="957"/>
    <x v="82"/>
    <s v="CUST10332"/>
    <s v="Customer 332"/>
    <n v="39"/>
    <s v="New"/>
    <s v="P2006"/>
    <s v="Womens Kurti"/>
    <x v="3"/>
    <s v="FashionMart"/>
    <n v="2"/>
    <n v="1400"/>
    <n v="5"/>
    <n v="2800"/>
    <n v="140"/>
    <n v="2660"/>
    <n v="1670.21"/>
    <n v="989.79"/>
    <x v="1"/>
    <s v="Hyderabad"/>
    <s v="Telangana"/>
    <s v="India"/>
    <s v="Net Banking"/>
    <x v="2"/>
    <s v="Express"/>
    <x v="1"/>
    <s v="No"/>
    <s v="No"/>
  </r>
  <r>
    <x v="958"/>
    <x v="82"/>
    <s v="CUST10544"/>
    <s v="Customer 544"/>
    <n v="26"/>
    <s v="Returning"/>
    <s v="P1009"/>
    <s v="Power Bank"/>
    <x v="0"/>
    <s v="Prime Distributors"/>
    <n v="1"/>
    <n v="1600"/>
    <n v="5"/>
    <n v="1600"/>
    <n v="80"/>
    <n v="1520"/>
    <n v="1096.01"/>
    <n v="423.99"/>
    <x v="0"/>
    <s v="Mumbai"/>
    <s v="Maharashtra"/>
    <s v="India"/>
    <s v="Cash on Delivery"/>
    <x v="0"/>
    <s v="Standard"/>
    <x v="0"/>
    <s v="Yes"/>
    <s v="No"/>
  </r>
  <r>
    <x v="959"/>
    <x v="83"/>
    <s v="CUST12142"/>
    <s v="Customer 2142"/>
    <n v="56"/>
    <s v="New"/>
    <s v="P2008"/>
    <s v="Formal Shirt"/>
    <x v="3"/>
    <s v="Global Traders"/>
    <n v="6"/>
    <n v="1700"/>
    <n v="5"/>
    <n v="10200"/>
    <n v="510"/>
    <n v="9690"/>
    <n v="6692.54"/>
    <n v="2997.46"/>
    <x v="2"/>
    <s v="Hyderabad"/>
    <s v="Telangana"/>
    <s v="India"/>
    <s v="Net Banking"/>
    <x v="0"/>
    <s v="Standard"/>
    <x v="0"/>
    <s v="No"/>
    <s v="No"/>
  </r>
  <r>
    <x v="960"/>
    <x v="83"/>
    <s v="CUST11026"/>
    <s v="Customer 1026"/>
    <n v="60"/>
    <s v="Returning"/>
    <s v="P1002"/>
    <s v="Smartphone"/>
    <x v="0"/>
    <s v="Global Traders"/>
    <n v="1"/>
    <n v="28000"/>
    <n v="0"/>
    <n v="28000"/>
    <n v="0"/>
    <n v="28000"/>
    <n v="19630.849999999999"/>
    <n v="8369.15"/>
    <x v="2"/>
    <s v="Surat"/>
    <s v="Gujarat"/>
    <s v="India"/>
    <s v="Debit Card"/>
    <x v="0"/>
    <s v="Standard"/>
    <x v="0"/>
    <s v="No"/>
    <s v="No"/>
  </r>
  <r>
    <x v="961"/>
    <x v="83"/>
    <s v="CUST10792"/>
    <s v="Customer 792"/>
    <n v="22"/>
    <s v="Returning"/>
    <s v="P3001"/>
    <s v="Coffee Maker"/>
    <x v="2"/>
    <s v="HomeNeeds"/>
    <n v="1"/>
    <n v="4200"/>
    <n v="20"/>
    <n v="4200"/>
    <n v="840"/>
    <n v="3360"/>
    <n v="2136.37"/>
    <n v="1223.6300000000001"/>
    <x v="1"/>
    <s v="Hyderabad"/>
    <s v="Telangana"/>
    <s v="India"/>
    <s v="Credit Card"/>
    <x v="0"/>
    <s v="Same Day"/>
    <x v="0"/>
    <s v="No"/>
    <s v="No"/>
  </r>
  <r>
    <x v="962"/>
    <x v="83"/>
    <s v="CUST11195"/>
    <s v="Customer 1195"/>
    <n v="35"/>
    <s v="New"/>
    <s v="P1002"/>
    <s v="Smartphone"/>
    <x v="0"/>
    <s v="Global Traders"/>
    <n v="3"/>
    <n v="28000"/>
    <n v="20"/>
    <n v="84000"/>
    <n v="16800"/>
    <n v="67200"/>
    <n v="53897.84"/>
    <n v="13302.16"/>
    <x v="1"/>
    <s v="Chennai"/>
    <s v="Tamil Nadu"/>
    <s v="India"/>
    <s v="Net Banking"/>
    <x v="2"/>
    <s v="Express"/>
    <x v="0"/>
    <s v="No"/>
    <s v="No"/>
  </r>
  <r>
    <x v="963"/>
    <x v="83"/>
    <s v="CUST10362"/>
    <s v="Customer 362"/>
    <n v="57"/>
    <s v="Returning"/>
    <s v="P4002"/>
    <s v="Moisturizer"/>
    <x v="4"/>
    <s v="BeautyCare"/>
    <n v="2"/>
    <n v="650"/>
    <n v="0"/>
    <n v="1300"/>
    <n v="0"/>
    <n v="1300"/>
    <n v="906.36"/>
    <n v="393.64"/>
    <x v="1"/>
    <s v="Guwahati"/>
    <s v="Assam"/>
    <s v="India"/>
    <s v="Wallet"/>
    <x v="2"/>
    <s v="Express"/>
    <x v="0"/>
    <s v="No"/>
    <s v="No"/>
  </r>
  <r>
    <x v="964"/>
    <x v="83"/>
    <s v="CUST10243"/>
    <s v="Customer 243"/>
    <n v="35"/>
    <s v="Returning"/>
    <s v="P2001"/>
    <s v="Running Shoes"/>
    <x v="3"/>
    <s v="FashionMart"/>
    <n v="5"/>
    <n v="3200"/>
    <n v="15"/>
    <n v="16000"/>
    <n v="2400"/>
    <n v="13600"/>
    <n v="10518.12"/>
    <n v="3081.88"/>
    <x v="1"/>
    <s v="Patna"/>
    <s v="Bihar"/>
    <s v="India"/>
    <s v="Wallet"/>
    <x v="0"/>
    <s v="Express"/>
    <x v="0"/>
    <s v="Yes"/>
    <s v="No"/>
  </r>
  <r>
    <x v="965"/>
    <x v="83"/>
    <s v="CUST10445"/>
    <s v="Customer 445"/>
    <n v="49"/>
    <s v="Loyal"/>
    <s v="P1001"/>
    <s v="Laptop"/>
    <x v="0"/>
    <s v="TechSource India"/>
    <n v="1"/>
    <n v="55000"/>
    <n v="20"/>
    <n v="55000"/>
    <n v="11000"/>
    <n v="44000"/>
    <n v="32421.18"/>
    <n v="11578.82"/>
    <x v="1"/>
    <s v="Jaipur"/>
    <s v="Rajasthan"/>
    <s v="India"/>
    <s v="UPI"/>
    <x v="1"/>
    <s v="Standard"/>
    <x v="0"/>
    <s v="No"/>
    <s v="No"/>
  </r>
  <r>
    <x v="966"/>
    <x v="83"/>
    <s v="CUST10669"/>
    <s v="Customer 669"/>
    <n v="46"/>
    <s v="Returning"/>
    <s v="P2002"/>
    <s v="Jeans"/>
    <x v="3"/>
    <s v="FashionMart"/>
    <n v="1"/>
    <n v="2200"/>
    <n v="15"/>
    <n v="2200"/>
    <n v="330"/>
    <n v="1870"/>
    <n v="1249.72"/>
    <n v="620.28"/>
    <x v="2"/>
    <s v="Delhi"/>
    <s v="Delhi"/>
    <s v="India"/>
    <s v="Net Banking"/>
    <x v="2"/>
    <s v="Standard"/>
    <x v="0"/>
    <s v="No"/>
    <s v="No"/>
  </r>
  <r>
    <x v="967"/>
    <x v="83"/>
    <s v="CUST10462"/>
    <s v="Customer 462"/>
    <n v="59"/>
    <s v="Loyal"/>
    <s v="P3006"/>
    <s v="Water Bottle"/>
    <x v="2"/>
    <s v="Metro Supplies"/>
    <n v="2"/>
    <n v="700"/>
    <n v="10"/>
    <n v="1400"/>
    <n v="140"/>
    <n v="1260"/>
    <n v="844.95"/>
    <n v="415.05"/>
    <x v="1"/>
    <s v="Bhopal"/>
    <s v="Madhya Pradesh"/>
    <s v="India"/>
    <s v="Credit Card"/>
    <x v="1"/>
    <s v="Standard"/>
    <x v="0"/>
    <s v="No"/>
    <s v="No"/>
  </r>
  <r>
    <x v="968"/>
    <x v="83"/>
    <s v="CUST12166"/>
    <s v="Customer 2166"/>
    <n v="28"/>
    <s v="Loyal"/>
    <s v="P1007"/>
    <s v="Mouse"/>
    <x v="0"/>
    <s v="RetailHub"/>
    <n v="1"/>
    <n v="900"/>
    <n v="5"/>
    <n v="900"/>
    <n v="45"/>
    <n v="855"/>
    <n v="575.07000000000005"/>
    <n v="279.93"/>
    <x v="2"/>
    <s v="Visakhapatnam"/>
    <s v="Andhra Pradesh"/>
    <s v="India"/>
    <s v="Wallet"/>
    <x v="2"/>
    <s v="Express"/>
    <x v="3"/>
    <s v="No"/>
    <s v="No"/>
  </r>
  <r>
    <x v="969"/>
    <x v="84"/>
    <s v="CUST11893"/>
    <s v="Customer 1893"/>
    <n v="18"/>
    <s v="New"/>
    <s v="P2004"/>
    <s v="Jacket"/>
    <x v="3"/>
    <s v="Global Traders"/>
    <n v="1"/>
    <n v="3500"/>
    <n v="15"/>
    <n v="3500"/>
    <n v="525"/>
    <n v="2975"/>
    <n v="1642.21"/>
    <n v="1332.79"/>
    <x v="1"/>
    <s v="Hyderabad"/>
    <s v="Telangana"/>
    <s v="India"/>
    <s v="Net Banking"/>
    <x v="2"/>
    <s v="Same Day"/>
    <x v="0"/>
    <s v="Yes"/>
    <s v="No"/>
  </r>
  <r>
    <x v="970"/>
    <x v="84"/>
    <s v="CUST10545"/>
    <s v="Customer 545"/>
    <n v="32"/>
    <s v="Returning"/>
    <s v="P4005"/>
    <s v="Perfume"/>
    <x v="4"/>
    <s v="BeautyCare"/>
    <n v="2"/>
    <n v="1800"/>
    <n v="10"/>
    <n v="3600"/>
    <n v="360"/>
    <n v="3240"/>
    <n v="1891.26"/>
    <n v="1348.74"/>
    <x v="1"/>
    <s v="Indore"/>
    <s v="Madhya Pradesh"/>
    <s v="India"/>
    <s v="Debit Card"/>
    <x v="2"/>
    <s v="Standard"/>
    <x v="0"/>
    <s v="No"/>
    <s v="No"/>
  </r>
  <r>
    <x v="971"/>
    <x v="84"/>
    <s v="CUST11374"/>
    <s v="Customer 1374"/>
    <n v="55"/>
    <s v="Returning"/>
    <s v="P2004"/>
    <s v="Jacket"/>
    <x v="3"/>
    <s v="Global Traders"/>
    <n v="4"/>
    <n v="3500"/>
    <n v="5"/>
    <n v="14000"/>
    <n v="700"/>
    <n v="13300"/>
    <n v="9140.5300000000007"/>
    <n v="4159.47"/>
    <x v="1"/>
    <s v="Chandigarh"/>
    <s v="Chandigarh"/>
    <s v="India"/>
    <s v="Credit Card"/>
    <x v="1"/>
    <s v="Standard"/>
    <x v="2"/>
    <s v="No"/>
    <s v="No"/>
  </r>
  <r>
    <x v="972"/>
    <x v="84"/>
    <s v="CUST10027"/>
    <s v="Customer 27"/>
    <n v="23"/>
    <s v="Returning"/>
    <s v="P1005"/>
    <s v="Tablet"/>
    <x v="0"/>
    <s v="RetailHub"/>
    <n v="1"/>
    <n v="18000"/>
    <n v="15"/>
    <n v="18000"/>
    <n v="2700"/>
    <n v="15300"/>
    <n v="11296.09"/>
    <n v="4003.91"/>
    <x v="1"/>
    <s v="Pune"/>
    <s v="Maharashtra"/>
    <s v="India"/>
    <s v="Debit Card"/>
    <x v="2"/>
    <s v="Standard"/>
    <x v="0"/>
    <s v="No"/>
    <s v="No"/>
  </r>
  <r>
    <x v="973"/>
    <x v="84"/>
    <s v="CUST11020"/>
    <s v="Customer 1020"/>
    <n v="26"/>
    <s v="Returning"/>
    <s v="P1001"/>
    <s v="Laptop"/>
    <x v="0"/>
    <s v="TechSource India"/>
    <n v="3"/>
    <n v="55000"/>
    <n v="5"/>
    <n v="165000"/>
    <n v="8250"/>
    <n v="156750"/>
    <n v="117517.61"/>
    <n v="39232.39"/>
    <x v="1"/>
    <s v="Visakhapatnam"/>
    <s v="Andhra Pradesh"/>
    <s v="India"/>
    <s v="Debit Card"/>
    <x v="2"/>
    <s v="Express"/>
    <x v="1"/>
    <s v="No"/>
    <s v="No"/>
  </r>
  <r>
    <x v="974"/>
    <x v="84"/>
    <s v="CUST11082"/>
    <s v="Customer 1082"/>
    <n v="38"/>
    <s v="New"/>
    <s v="P3005"/>
    <s v="Bedsheet Set"/>
    <x v="2"/>
    <s v="RetailHub"/>
    <n v="2"/>
    <n v="1800"/>
    <n v="15"/>
    <n v="3600"/>
    <n v="540"/>
    <n v="3060"/>
    <n v="2224.85"/>
    <n v="835.15"/>
    <x v="1"/>
    <s v="Guwahati"/>
    <s v="Assam"/>
    <s v="India"/>
    <s v="Debit Card"/>
    <x v="2"/>
    <s v="Standard"/>
    <x v="0"/>
    <s v="No"/>
    <s v="No"/>
  </r>
  <r>
    <x v="975"/>
    <x v="84"/>
    <s v="CUST12375"/>
    <s v="Customer 2375"/>
    <n v="28"/>
    <s v="Loyal"/>
    <s v="P3006"/>
    <s v="Water Bottle"/>
    <x v="2"/>
    <s v="Metro Supplies"/>
    <n v="2"/>
    <n v="700"/>
    <n v="5"/>
    <n v="1400"/>
    <n v="70"/>
    <n v="1330"/>
    <n v="774.33"/>
    <n v="555.66999999999996"/>
    <x v="0"/>
    <s v="Mumbai"/>
    <s v="Maharashtra"/>
    <s v="India"/>
    <s v="Wallet"/>
    <x v="0"/>
    <s v="Standard"/>
    <x v="0"/>
    <s v="No"/>
    <s v="No"/>
  </r>
  <r>
    <x v="976"/>
    <x v="84"/>
    <s v="CUST10828"/>
    <s v="Customer 828"/>
    <n v="55"/>
    <s v="Returning"/>
    <s v="P4001"/>
    <s v="Face Wash"/>
    <x v="4"/>
    <s v="BeautyCare"/>
    <n v="1"/>
    <n v="450"/>
    <n v="10"/>
    <n v="450"/>
    <n v="45"/>
    <n v="405"/>
    <n v="302.02999999999997"/>
    <n v="102.97"/>
    <x v="2"/>
    <s v="Kolkata"/>
    <s v="West Bengal"/>
    <s v="India"/>
    <s v="Cash on Delivery"/>
    <x v="2"/>
    <s v="Standard"/>
    <x v="0"/>
    <s v="Yes"/>
    <s v="No"/>
  </r>
  <r>
    <x v="977"/>
    <x v="84"/>
    <s v="CUST10825"/>
    <s v="Customer 825"/>
    <n v="46"/>
    <s v="New"/>
    <s v="P1005"/>
    <s v="Tablet"/>
    <x v="0"/>
    <s v="RetailHub"/>
    <n v="1"/>
    <n v="18000"/>
    <n v="15"/>
    <n v="18000"/>
    <n v="2700"/>
    <n v="15300"/>
    <n v="12317.55"/>
    <n v="2982.45"/>
    <x v="1"/>
    <s v="Chandigarh"/>
    <s v="Chandigarh"/>
    <s v="India"/>
    <s v="Credit Card"/>
    <x v="2"/>
    <s v="Same Day"/>
    <x v="0"/>
    <s v="No"/>
    <s v="No"/>
  </r>
  <r>
    <x v="978"/>
    <x v="84"/>
    <s v="CUST10343"/>
    <s v="Customer 343"/>
    <n v="59"/>
    <s v="Returning"/>
    <s v="P3003"/>
    <s v="Mixer Grinder"/>
    <x v="2"/>
    <s v="Prime Distributors"/>
    <n v="2"/>
    <n v="4800"/>
    <n v="15"/>
    <n v="9600"/>
    <n v="1440"/>
    <n v="8160"/>
    <n v="5604.13"/>
    <n v="2555.87"/>
    <x v="1"/>
    <s v="Indore"/>
    <s v="Madhya Pradesh"/>
    <s v="India"/>
    <s v="Cash on Delivery"/>
    <x v="0"/>
    <s v="Standard"/>
    <x v="0"/>
    <s v="No"/>
    <s v="No"/>
  </r>
  <r>
    <x v="979"/>
    <x v="84"/>
    <s v="CUST10144"/>
    <s v="Customer 144"/>
    <n v="56"/>
    <s v="Returning"/>
    <s v="P3005"/>
    <s v="Bedsheet Set"/>
    <x v="2"/>
    <s v="RetailHub"/>
    <n v="4"/>
    <n v="1800"/>
    <n v="10"/>
    <n v="7200"/>
    <n v="720"/>
    <n v="6480"/>
    <n v="4108.28"/>
    <n v="2371.7199999999998"/>
    <x v="1"/>
    <s v="Surat"/>
    <s v="Gujarat"/>
    <s v="India"/>
    <s v="Net Banking"/>
    <x v="2"/>
    <s v="Standard"/>
    <x v="3"/>
    <s v="No"/>
    <s v="Yes"/>
  </r>
  <r>
    <x v="980"/>
    <x v="84"/>
    <s v="CUST11037"/>
    <s v="Customer 1037"/>
    <n v="40"/>
    <s v="Returning"/>
    <s v="P1002"/>
    <s v="Smartphone"/>
    <x v="0"/>
    <s v="Global Traders"/>
    <n v="1"/>
    <n v="28000"/>
    <n v="0"/>
    <n v="28000"/>
    <n v="0"/>
    <n v="28000"/>
    <n v="22428.15"/>
    <n v="5571.85"/>
    <x v="0"/>
    <s v="Guwahati"/>
    <s v="Assam"/>
    <s v="India"/>
    <s v="Wallet"/>
    <x v="0"/>
    <s v="Standard"/>
    <x v="3"/>
    <s v="No"/>
    <s v="No"/>
  </r>
  <r>
    <x v="981"/>
    <x v="84"/>
    <s v="CUST12469"/>
    <s v="Customer 2469"/>
    <n v="53"/>
    <s v="Loyal"/>
    <s v="P3007"/>
    <s v="Vacuum Cleaner"/>
    <x v="2"/>
    <s v="Global Traders"/>
    <n v="1"/>
    <n v="8500"/>
    <n v="0"/>
    <n v="8500"/>
    <n v="0"/>
    <n v="8500"/>
    <n v="5063.3100000000004"/>
    <n v="3436.69"/>
    <x v="1"/>
    <s v="Chennai"/>
    <s v="Tamil Nadu"/>
    <s v="India"/>
    <s v="Net Banking"/>
    <x v="2"/>
    <s v="Standard"/>
    <x v="4"/>
    <s v="No"/>
    <s v="No"/>
  </r>
  <r>
    <x v="982"/>
    <x v="84"/>
    <s v="CUST10901"/>
    <s v="Customer 901"/>
    <n v="29"/>
    <s v="New"/>
    <s v="P2003"/>
    <s v="T-Shirt"/>
    <x v="3"/>
    <s v="RetailHub"/>
    <n v="2"/>
    <n v="900"/>
    <n v="0"/>
    <n v="1800"/>
    <n v="0"/>
    <n v="1800"/>
    <n v="1108.58"/>
    <n v="691.42"/>
    <x v="2"/>
    <s v="Kolkata"/>
    <s v="West Bengal"/>
    <s v="India"/>
    <s v="UPI"/>
    <x v="0"/>
    <s v="Express"/>
    <x v="2"/>
    <s v="No"/>
    <s v="No"/>
  </r>
  <r>
    <x v="983"/>
    <x v="85"/>
    <s v="CUST11820"/>
    <s v="Customer 1820"/>
    <n v="42"/>
    <s v="New"/>
    <s v="P1010"/>
    <s v="Bluetooth Speaker"/>
    <x v="0"/>
    <s v="Prime Distributors"/>
    <n v="2"/>
    <n v="3200"/>
    <n v="15"/>
    <n v="6400"/>
    <n v="960"/>
    <n v="5440"/>
    <n v="4018.6"/>
    <n v="1421.4"/>
    <x v="1"/>
    <s v="Jaipur"/>
    <s v="Rajasthan"/>
    <s v="India"/>
    <s v="Credit Card"/>
    <x v="2"/>
    <s v="Standard"/>
    <x v="3"/>
    <s v="No"/>
    <s v="No"/>
  </r>
  <r>
    <x v="984"/>
    <x v="85"/>
    <s v="CUST12373"/>
    <s v="Customer 2373"/>
    <n v="48"/>
    <s v="New"/>
    <s v="P1003"/>
    <s v="Headphones"/>
    <x v="0"/>
    <s v="Metro Supplies"/>
    <n v="1"/>
    <n v="2500"/>
    <n v="10"/>
    <n v="2500"/>
    <n v="250"/>
    <n v="2250"/>
    <n v="1790.47"/>
    <n v="459.53"/>
    <x v="2"/>
    <s v="Chandigarh"/>
    <s v="Chandigarh"/>
    <s v="India"/>
    <s v="Credit Card"/>
    <x v="1"/>
    <s v="Standard"/>
    <x v="1"/>
    <s v="No"/>
    <s v="No"/>
  </r>
  <r>
    <x v="985"/>
    <x v="85"/>
    <s v="CUST12254"/>
    <s v="Customer 2254"/>
    <n v="58"/>
    <s v="Loyal"/>
    <s v="P3007"/>
    <s v="Vacuum Cleaner"/>
    <x v="2"/>
    <s v="Global Traders"/>
    <n v="3"/>
    <n v="8500"/>
    <n v="0"/>
    <n v="25500"/>
    <n v="0"/>
    <n v="25500"/>
    <n v="14539.19"/>
    <n v="10960.81"/>
    <x v="2"/>
    <s v="Lucknow"/>
    <s v="Uttar Pradesh"/>
    <s v="India"/>
    <s v="Wallet"/>
    <x v="0"/>
    <s v="Standard"/>
    <x v="1"/>
    <s v="No"/>
    <s v="No"/>
  </r>
  <r>
    <x v="986"/>
    <x v="85"/>
    <s v="CUST11877"/>
    <s v="Customer 1877"/>
    <n v="22"/>
    <s v="Returning"/>
    <s v="P3005"/>
    <s v="Bedsheet Set"/>
    <x v="2"/>
    <s v="RetailHub"/>
    <n v="1"/>
    <n v="1800"/>
    <n v="20"/>
    <n v="1800"/>
    <n v="360"/>
    <n v="1440"/>
    <n v="863.78"/>
    <n v="576.22"/>
    <x v="2"/>
    <s v="Pune"/>
    <s v="Maharashtra"/>
    <s v="India"/>
    <s v="Net Banking"/>
    <x v="0"/>
    <s v="Express"/>
    <x v="0"/>
    <s v="No"/>
    <s v="No"/>
  </r>
  <r>
    <x v="987"/>
    <x v="85"/>
    <s v="CUST10059"/>
    <s v="Customer 59"/>
    <n v="44"/>
    <s v="Returning"/>
    <s v="P4001"/>
    <s v="Face Wash"/>
    <x v="4"/>
    <s v="BeautyCare"/>
    <n v="5"/>
    <n v="450"/>
    <n v="5"/>
    <n v="2250"/>
    <n v="112.5"/>
    <n v="2137.5"/>
    <n v="1422.82"/>
    <n v="714.68"/>
    <x v="1"/>
    <s v="Chandigarh"/>
    <s v="Chandigarh"/>
    <s v="India"/>
    <s v="Net Banking"/>
    <x v="0"/>
    <s v="Standard"/>
    <x v="0"/>
    <s v="No"/>
    <s v="No"/>
  </r>
  <r>
    <x v="988"/>
    <x v="85"/>
    <s v="CUST10547"/>
    <s v="Customer 547"/>
    <n v="19"/>
    <s v="New"/>
    <s v="P3002"/>
    <s v="Air Fryer"/>
    <x v="2"/>
    <s v="HomeNeeds"/>
    <n v="3"/>
    <n v="6500"/>
    <n v="10"/>
    <n v="19500"/>
    <n v="1950"/>
    <n v="17550"/>
    <n v="13756.17"/>
    <n v="3793.83"/>
    <x v="2"/>
    <s v="Nagpur"/>
    <s v="Maharashtra"/>
    <s v="India"/>
    <s v="Wallet"/>
    <x v="0"/>
    <s v="Standard"/>
    <x v="0"/>
    <s v="No"/>
    <s v="No"/>
  </r>
  <r>
    <x v="989"/>
    <x v="85"/>
    <s v="CUST11869"/>
    <s v="Customer 1869"/>
    <n v="49"/>
    <s v="New"/>
    <s v="P1001"/>
    <s v="Laptop"/>
    <x v="0"/>
    <s v="TechSource India"/>
    <n v="3"/>
    <n v="55000"/>
    <n v="5"/>
    <n v="165000"/>
    <n v="8250"/>
    <n v="156750"/>
    <n v="118632.01"/>
    <n v="38117.99"/>
    <x v="1"/>
    <s v="Visakhapatnam"/>
    <s v="Andhra Pradesh"/>
    <s v="India"/>
    <s v="Cash on Delivery"/>
    <x v="2"/>
    <s v="Standard"/>
    <x v="1"/>
    <s v="No"/>
    <s v="No"/>
  </r>
  <r>
    <x v="990"/>
    <x v="85"/>
    <s v="CUST10399"/>
    <s v="Customer 399"/>
    <n v="33"/>
    <s v="Returning"/>
    <s v="P4002"/>
    <s v="Moisturizer"/>
    <x v="4"/>
    <s v="BeautyCare"/>
    <n v="1"/>
    <n v="650"/>
    <n v="15"/>
    <n v="650"/>
    <n v="97.5"/>
    <n v="552.5"/>
    <n v="353.71"/>
    <n v="198.79"/>
    <x v="0"/>
    <s v="Patna"/>
    <s v="Bihar"/>
    <s v="India"/>
    <s v="Net Banking"/>
    <x v="2"/>
    <s v="Standard"/>
    <x v="0"/>
    <s v="No"/>
    <s v="No"/>
  </r>
  <r>
    <x v="991"/>
    <x v="86"/>
    <s v="CUST12448"/>
    <s v="Customer 2448"/>
    <n v="34"/>
    <s v="New"/>
    <s v="P5001"/>
    <s v="Notebook Set"/>
    <x v="1"/>
    <s v="Stationery Hub"/>
    <n v="2"/>
    <n v="500"/>
    <n v="10"/>
    <n v="1000"/>
    <n v="100"/>
    <n v="900"/>
    <n v="631.22"/>
    <n v="268.77999999999997"/>
    <x v="1"/>
    <s v="Chennai"/>
    <s v="Tamil Nadu"/>
    <s v="India"/>
    <s v="Wallet"/>
    <x v="2"/>
    <s v="Standard"/>
    <x v="0"/>
    <s v="No"/>
    <s v="No"/>
  </r>
  <r>
    <x v="992"/>
    <x v="86"/>
    <s v="CUST11217"/>
    <s v="Customer 1217"/>
    <n v="54"/>
    <s v="New"/>
    <s v="P1008"/>
    <s v="Monitor"/>
    <x v="0"/>
    <s v="Global Traders"/>
    <n v="1"/>
    <n v="14500"/>
    <n v="10"/>
    <n v="14500"/>
    <n v="1450"/>
    <n v="13050"/>
    <n v="7454.46"/>
    <n v="5595.54"/>
    <x v="1"/>
    <s v="Ahmedabad"/>
    <s v="Gujarat"/>
    <s v="India"/>
    <s v="UPI"/>
    <x v="0"/>
    <s v="Standard"/>
    <x v="0"/>
    <s v="No"/>
    <s v="No"/>
  </r>
  <r>
    <x v="993"/>
    <x v="86"/>
    <s v="CUST11407"/>
    <s v="Customer 1407"/>
    <n v="52"/>
    <s v="Returning"/>
    <s v="P1005"/>
    <s v="Tablet"/>
    <x v="0"/>
    <s v="RetailHub"/>
    <n v="1"/>
    <n v="18000"/>
    <n v="10"/>
    <n v="18000"/>
    <n v="1800"/>
    <n v="16200"/>
    <n v="13226.37"/>
    <n v="2973.63"/>
    <x v="0"/>
    <s v="Pune"/>
    <s v="Maharashtra"/>
    <s v="India"/>
    <s v="Cash on Delivery"/>
    <x v="0"/>
    <s v="Standard"/>
    <x v="0"/>
    <s v="No"/>
    <s v="Yes"/>
  </r>
  <r>
    <x v="994"/>
    <x v="86"/>
    <s v="CUST11067"/>
    <s v="Customer 1067"/>
    <n v="53"/>
    <s v="Returning"/>
    <s v="P4003"/>
    <s v="Sunscreen"/>
    <x v="4"/>
    <s v="BeautyCare"/>
    <n v="6"/>
    <n v="700"/>
    <n v="5"/>
    <n v="4200"/>
    <n v="210"/>
    <n v="3990"/>
    <n v="2966.12"/>
    <n v="1023.88"/>
    <x v="1"/>
    <s v="Pune"/>
    <s v="Maharashtra"/>
    <s v="India"/>
    <s v="Credit Card"/>
    <x v="2"/>
    <s v="Standard"/>
    <x v="4"/>
    <s v="No"/>
    <s v="No"/>
  </r>
  <r>
    <x v="995"/>
    <x v="86"/>
    <s v="CUST11380"/>
    <s v="Customer 1380"/>
    <n v="22"/>
    <s v="Returning"/>
    <s v="P3001"/>
    <s v="Coffee Maker"/>
    <x v="2"/>
    <s v="HomeNeeds"/>
    <n v="2"/>
    <n v="4200"/>
    <n v="5"/>
    <n v="8400"/>
    <n v="420"/>
    <n v="7980"/>
    <n v="5691.61"/>
    <n v="2288.39"/>
    <x v="1"/>
    <s v="Bengaluru"/>
    <s v="Karnataka"/>
    <s v="India"/>
    <s v="UPI"/>
    <x v="2"/>
    <s v="Express"/>
    <x v="0"/>
    <s v="No"/>
    <s v="No"/>
  </r>
  <r>
    <x v="996"/>
    <x v="86"/>
    <s v="CUST12377"/>
    <s v="Customer 2377"/>
    <n v="49"/>
    <s v="New"/>
    <s v="P2008"/>
    <s v="Formal Shirt"/>
    <x v="3"/>
    <s v="Global Traders"/>
    <n v="2"/>
    <n v="1700"/>
    <n v="10"/>
    <n v="3400"/>
    <n v="340"/>
    <n v="3060"/>
    <n v="2376.9499999999998"/>
    <n v="683.05"/>
    <x v="1"/>
    <s v="Nagpur"/>
    <s v="Maharashtra"/>
    <s v="India"/>
    <s v="Credit Card"/>
    <x v="2"/>
    <s v="Standard"/>
    <x v="0"/>
    <s v="No"/>
    <s v="No"/>
  </r>
  <r>
    <x v="997"/>
    <x v="86"/>
    <s v="CUST10001"/>
    <s v="Customer 1"/>
    <n v="50"/>
    <s v="New"/>
    <s v="P1008"/>
    <s v="Monitor"/>
    <x v="0"/>
    <s v="Global Traders"/>
    <n v="2"/>
    <n v="14500"/>
    <n v="20"/>
    <n v="29000"/>
    <n v="5800"/>
    <n v="23200"/>
    <n v="18812.97"/>
    <n v="4387.03"/>
    <x v="1"/>
    <s v="Delhi"/>
    <s v="Delhi"/>
    <s v="India"/>
    <s v="Cash on Delivery"/>
    <x v="2"/>
    <s v="Standard"/>
    <x v="0"/>
    <s v="No"/>
    <s v="No"/>
  </r>
  <r>
    <x v="998"/>
    <x v="86"/>
    <s v="CUST12400"/>
    <s v="Customer 2400"/>
    <n v="27"/>
    <s v="Loyal"/>
    <s v="P3007"/>
    <s v="Vacuum Cleaner"/>
    <x v="2"/>
    <s v="Global Traders"/>
    <n v="4"/>
    <n v="8500"/>
    <n v="5"/>
    <n v="34000"/>
    <n v="1700"/>
    <n v="32300"/>
    <n v="20750.46"/>
    <n v="11549.54"/>
    <x v="1"/>
    <s v="Jaipur"/>
    <s v="Rajasthan"/>
    <s v="India"/>
    <s v="Wallet"/>
    <x v="2"/>
    <s v="Standard"/>
    <x v="0"/>
    <s v="No"/>
    <s v="No"/>
  </r>
  <r>
    <x v="999"/>
    <x v="86"/>
    <s v="CUST10358"/>
    <s v="Customer 358"/>
    <n v="22"/>
    <s v="Returning"/>
    <s v="P1004"/>
    <s v="Smartwatch"/>
    <x v="0"/>
    <s v="TechSource India"/>
    <n v="2"/>
    <n v="6500"/>
    <n v="20"/>
    <n v="13000"/>
    <n v="2600"/>
    <n v="10400"/>
    <n v="7251.43"/>
    <n v="3148.57"/>
    <x v="1"/>
    <s v="Pune"/>
    <s v="Maharashtra"/>
    <s v="India"/>
    <s v="Cash on Delivery"/>
    <x v="1"/>
    <s v="Standard"/>
    <x v="0"/>
    <s v="Yes"/>
    <s v="No"/>
  </r>
  <r>
    <x v="1000"/>
    <x v="86"/>
    <s v="CUST11091"/>
    <s v="Customer 1091"/>
    <n v="55"/>
    <s v="Loyal"/>
    <s v="P2004"/>
    <s v="Jacket"/>
    <x v="3"/>
    <s v="Global Traders"/>
    <n v="1"/>
    <n v="3500"/>
    <n v="30"/>
    <n v="3500"/>
    <n v="1050"/>
    <n v="2450"/>
    <n v="1843.35"/>
    <n v="606.65"/>
    <x v="1"/>
    <s v="Nagpur"/>
    <s v="Maharashtra"/>
    <s v="India"/>
    <s v="Wallet"/>
    <x v="0"/>
    <s v="Express"/>
    <x v="1"/>
    <s v="No"/>
    <s v="No"/>
  </r>
  <r>
    <x v="1001"/>
    <x v="86"/>
    <s v="CUST10192"/>
    <s v="Customer 192"/>
    <n v="47"/>
    <s v="Returning"/>
    <s v="P2008"/>
    <s v="Formal Shirt"/>
    <x v="3"/>
    <s v="Global Traders"/>
    <n v="1"/>
    <n v="1700"/>
    <n v="10"/>
    <n v="1700"/>
    <n v="170"/>
    <n v="1530"/>
    <n v="1040.8699999999999"/>
    <n v="489.13"/>
    <x v="1"/>
    <s v="Bhubaneswar"/>
    <s v="Odisha"/>
    <s v="India"/>
    <s v="Cash on Delivery"/>
    <x v="2"/>
    <s v="Standard"/>
    <x v="0"/>
    <s v="No"/>
    <s v="No"/>
  </r>
  <r>
    <x v="1002"/>
    <x v="86"/>
    <s v="CUST11499"/>
    <s v="Customer 1499"/>
    <n v="37"/>
    <s v="New"/>
    <s v="P3005"/>
    <s v="Bedsheet Set"/>
    <x v="2"/>
    <s v="RetailHub"/>
    <n v="1"/>
    <n v="1800"/>
    <n v="25"/>
    <n v="1800"/>
    <n v="450"/>
    <n v="1350"/>
    <n v="925.92"/>
    <n v="424.08"/>
    <x v="1"/>
    <s v="Visakhapatnam"/>
    <s v="Andhra Pradesh"/>
    <s v="India"/>
    <s v="Debit Card"/>
    <x v="2"/>
    <s v="Standard"/>
    <x v="1"/>
    <s v="No"/>
    <s v="No"/>
  </r>
  <r>
    <x v="1003"/>
    <x v="86"/>
    <s v="CUST12191"/>
    <s v="Customer 2191"/>
    <n v="25"/>
    <s v="Returning"/>
    <s v="P5001"/>
    <s v="Notebook Set"/>
    <x v="1"/>
    <s v="Stationery Hub"/>
    <n v="1"/>
    <n v="500"/>
    <n v="5"/>
    <n v="500"/>
    <n v="25"/>
    <n v="475"/>
    <n v="340.97"/>
    <n v="134.03"/>
    <x v="1"/>
    <s v="Pune"/>
    <s v="Maharashtra"/>
    <s v="India"/>
    <s v="Net Banking"/>
    <x v="1"/>
    <s v="Standard"/>
    <x v="0"/>
    <s v="No"/>
    <s v="No"/>
  </r>
  <r>
    <x v="1004"/>
    <x v="86"/>
    <s v="CUST11039"/>
    <s v="Customer 1039"/>
    <n v="47"/>
    <s v="New"/>
    <s v="P3006"/>
    <s v="Water Bottle"/>
    <x v="2"/>
    <s v="Metro Supplies"/>
    <n v="1"/>
    <n v="700"/>
    <n v="10"/>
    <n v="700"/>
    <n v="70"/>
    <n v="630"/>
    <n v="355.45"/>
    <n v="274.55"/>
    <x v="0"/>
    <s v="Delhi"/>
    <s v="Delhi"/>
    <s v="India"/>
    <s v="UPI"/>
    <x v="0"/>
    <s v="Same Day"/>
    <x v="0"/>
    <s v="No"/>
    <s v="No"/>
  </r>
  <r>
    <x v="1005"/>
    <x v="86"/>
    <s v="CUST12227"/>
    <s v="Customer 2227"/>
    <n v="20"/>
    <s v="Returning"/>
    <s v="P2005"/>
    <s v="Backpack"/>
    <x v="3"/>
    <s v="Metro Supplies"/>
    <n v="5"/>
    <n v="1800"/>
    <n v="5"/>
    <n v="9000"/>
    <n v="450"/>
    <n v="8550"/>
    <n v="5742.04"/>
    <n v="2807.96"/>
    <x v="2"/>
    <s v="Guwahati"/>
    <s v="Assam"/>
    <s v="India"/>
    <s v="Net Banking"/>
    <x v="0"/>
    <s v="Standard"/>
    <x v="0"/>
    <s v="No"/>
    <s v="No"/>
  </r>
  <r>
    <x v="1006"/>
    <x v="86"/>
    <s v="CUST10680"/>
    <s v="Customer 680"/>
    <n v="44"/>
    <s v="Loyal"/>
    <s v="P2008"/>
    <s v="Formal Shirt"/>
    <x v="3"/>
    <s v="Global Traders"/>
    <n v="1"/>
    <n v="1700"/>
    <n v="15"/>
    <n v="1700"/>
    <n v="255"/>
    <n v="1445"/>
    <n v="1174.03"/>
    <n v="270.97000000000003"/>
    <x v="2"/>
    <s v="Surat"/>
    <s v="Gujarat"/>
    <s v="India"/>
    <s v="Wallet"/>
    <x v="0"/>
    <s v="Same Day"/>
    <x v="0"/>
    <s v="No"/>
    <s v="No"/>
  </r>
  <r>
    <x v="1007"/>
    <x v="86"/>
    <s v="CUST11613"/>
    <s v="Customer 1613"/>
    <n v="33"/>
    <s v="Returning"/>
    <s v="P5003"/>
    <s v="Calculator"/>
    <x v="1"/>
    <s v="Stationery Hub"/>
    <n v="3"/>
    <n v="650"/>
    <n v="5"/>
    <n v="1950"/>
    <n v="97.5"/>
    <n v="1852.5"/>
    <n v="1103.1199999999999"/>
    <n v="749.38"/>
    <x v="1"/>
    <s v="Guwahati"/>
    <s v="Assam"/>
    <s v="India"/>
    <s v="Debit Card"/>
    <x v="2"/>
    <s v="Express"/>
    <x v="0"/>
    <s v="No"/>
    <s v="No"/>
  </r>
  <r>
    <x v="1008"/>
    <x v="86"/>
    <s v="CUST10375"/>
    <s v="Customer 375"/>
    <n v="54"/>
    <s v="Returning"/>
    <s v="P4004"/>
    <s v="Shampoo"/>
    <x v="4"/>
    <s v="BeautyCare"/>
    <n v="2"/>
    <n v="550"/>
    <n v="0"/>
    <n v="1100"/>
    <n v="0"/>
    <n v="1100"/>
    <n v="767.67"/>
    <n v="332.33"/>
    <x v="0"/>
    <s v="Coimbatore"/>
    <s v="Tamil Nadu"/>
    <s v="India"/>
    <s v="Cash on Delivery"/>
    <x v="0"/>
    <s v="Standard"/>
    <x v="3"/>
    <s v="Yes"/>
    <s v="No"/>
  </r>
  <r>
    <x v="1009"/>
    <x v="86"/>
    <s v="CUST11449"/>
    <s v="Customer 1449"/>
    <n v="45"/>
    <s v="Returning"/>
    <s v="P4004"/>
    <s v="Shampoo"/>
    <x v="4"/>
    <s v="BeautyCare"/>
    <n v="2"/>
    <n v="550"/>
    <n v="0"/>
    <n v="1100"/>
    <n v="0"/>
    <n v="1100"/>
    <n v="646.83000000000004"/>
    <n v="453.17"/>
    <x v="1"/>
    <s v="Bengaluru"/>
    <s v="Karnataka"/>
    <s v="India"/>
    <s v="UPI"/>
    <x v="1"/>
    <s v="Standard"/>
    <x v="2"/>
    <s v="No"/>
    <s v="No"/>
  </r>
  <r>
    <x v="1010"/>
    <x v="86"/>
    <s v="CUST10010"/>
    <s v="Customer 10"/>
    <n v="58"/>
    <s v="New"/>
    <s v="P5005"/>
    <s v="Desk Organizer"/>
    <x v="1"/>
    <s v="Stationery Hub"/>
    <n v="4"/>
    <n v="600"/>
    <n v="5"/>
    <n v="2400"/>
    <n v="120"/>
    <n v="2280"/>
    <n v="1570.7"/>
    <n v="709.3"/>
    <x v="0"/>
    <s v="Visakhapatnam"/>
    <s v="Andhra Pradesh"/>
    <s v="India"/>
    <s v="Net Banking"/>
    <x v="1"/>
    <s v="Express"/>
    <x v="1"/>
    <s v="No"/>
    <s v="No"/>
  </r>
  <r>
    <x v="1011"/>
    <x v="87"/>
    <s v="CUST11780"/>
    <s v="Customer 1780"/>
    <n v="34"/>
    <s v="Loyal"/>
    <s v="P2006"/>
    <s v="Womens Kurti"/>
    <x v="3"/>
    <s v="FashionMart"/>
    <n v="1"/>
    <n v="1400"/>
    <n v="0"/>
    <n v="1400"/>
    <n v="0"/>
    <n v="1400"/>
    <n v="1091.1199999999999"/>
    <n v="308.88"/>
    <x v="1"/>
    <s v="Chandigarh"/>
    <s v="Chandigarh"/>
    <s v="India"/>
    <s v="Wallet"/>
    <x v="0"/>
    <s v="Express"/>
    <x v="1"/>
    <s v="No"/>
    <s v="No"/>
  </r>
  <r>
    <x v="1012"/>
    <x v="87"/>
    <s v="CUST11249"/>
    <s v="Customer 1249"/>
    <n v="43"/>
    <s v="Loyal"/>
    <s v="P4005"/>
    <s v="Perfume"/>
    <x v="4"/>
    <s v="BeautyCare"/>
    <n v="1"/>
    <n v="1800"/>
    <n v="10"/>
    <n v="1800"/>
    <n v="180"/>
    <n v="1620"/>
    <n v="1233.03"/>
    <n v="386.97"/>
    <x v="1"/>
    <s v="Guwahati"/>
    <s v="Assam"/>
    <s v="India"/>
    <s v="Credit Card"/>
    <x v="0"/>
    <s v="Express"/>
    <x v="0"/>
    <s v="No"/>
    <s v="No"/>
  </r>
  <r>
    <x v="1013"/>
    <x v="87"/>
    <s v="CUST12154"/>
    <s v="Customer 2154"/>
    <n v="31"/>
    <s v="New"/>
    <s v="P2001"/>
    <s v="Running Shoes"/>
    <x v="3"/>
    <s v="FashionMart"/>
    <n v="2"/>
    <n v="3200"/>
    <n v="10"/>
    <n v="6400"/>
    <n v="640"/>
    <n v="5760"/>
    <n v="4710.47"/>
    <n v="1049.53"/>
    <x v="1"/>
    <s v="Bhopal"/>
    <s v="Madhya Pradesh"/>
    <s v="India"/>
    <s v="Wallet"/>
    <x v="0"/>
    <s v="Standard"/>
    <x v="0"/>
    <s v="No"/>
    <s v="No"/>
  </r>
  <r>
    <x v="1014"/>
    <x v="87"/>
    <s v="CUST11380"/>
    <s v="Customer 1380"/>
    <n v="56"/>
    <s v="Returning"/>
    <s v="P2003"/>
    <s v="T-Shirt"/>
    <x v="3"/>
    <s v="RetailHub"/>
    <n v="2"/>
    <n v="900"/>
    <n v="5"/>
    <n v="1800"/>
    <n v="90"/>
    <n v="1710"/>
    <n v="972.78"/>
    <n v="737.22"/>
    <x v="0"/>
    <s v="Visakhapatnam"/>
    <s v="Andhra Pradesh"/>
    <s v="India"/>
    <s v="UPI"/>
    <x v="0"/>
    <s v="Standard"/>
    <x v="0"/>
    <s v="No"/>
    <s v="No"/>
  </r>
  <r>
    <x v="1015"/>
    <x v="87"/>
    <s v="CUST10213"/>
    <s v="Customer 213"/>
    <n v="39"/>
    <s v="Returning"/>
    <s v="P1007"/>
    <s v="Mouse"/>
    <x v="0"/>
    <s v="RetailHub"/>
    <n v="5"/>
    <n v="900"/>
    <n v="10"/>
    <n v="4500"/>
    <n v="450"/>
    <n v="4050"/>
    <n v="2606.54"/>
    <n v="1443.46"/>
    <x v="1"/>
    <s v="Chennai"/>
    <s v="Tamil Nadu"/>
    <s v="India"/>
    <s v="Net Banking"/>
    <x v="2"/>
    <s v="Standard"/>
    <x v="2"/>
    <s v="No"/>
    <s v="No"/>
  </r>
  <r>
    <x v="1016"/>
    <x v="87"/>
    <s v="CUST12262"/>
    <s v="Customer 2262"/>
    <n v="55"/>
    <s v="Loyal"/>
    <s v="P5003"/>
    <s v="Calculator"/>
    <x v="1"/>
    <s v="Stationery Hub"/>
    <n v="2"/>
    <n v="650"/>
    <n v="10"/>
    <n v="1300"/>
    <n v="130"/>
    <n v="1170"/>
    <n v="656.47"/>
    <n v="513.53"/>
    <x v="2"/>
    <s v="Pune"/>
    <s v="Maharashtra"/>
    <s v="India"/>
    <s v="Wallet"/>
    <x v="2"/>
    <s v="Express"/>
    <x v="1"/>
    <s v="No"/>
    <s v="No"/>
  </r>
  <r>
    <x v="1017"/>
    <x v="87"/>
    <s v="CUST10653"/>
    <s v="Customer 653"/>
    <n v="25"/>
    <s v="Returning"/>
    <s v="P1006"/>
    <s v="Keyboard"/>
    <x v="0"/>
    <s v="Metro Supplies"/>
    <n v="3"/>
    <n v="1800"/>
    <n v="10"/>
    <n v="5400"/>
    <n v="540"/>
    <n v="4860"/>
    <n v="3736.12"/>
    <n v="1123.8800000000001"/>
    <x v="1"/>
    <s v="Bengaluru"/>
    <s v="Karnataka"/>
    <s v="India"/>
    <s v="UPI"/>
    <x v="2"/>
    <s v="Standard"/>
    <x v="0"/>
    <s v="No"/>
    <s v="No"/>
  </r>
  <r>
    <x v="1018"/>
    <x v="87"/>
    <s v="CUST12309"/>
    <s v="Customer 2309"/>
    <n v="56"/>
    <s v="New"/>
    <s v="P2002"/>
    <s v="Jeans"/>
    <x v="3"/>
    <s v="FashionMart"/>
    <n v="1"/>
    <n v="2200"/>
    <n v="0"/>
    <n v="2200"/>
    <n v="0"/>
    <n v="2200"/>
    <n v="1788.33"/>
    <n v="411.67"/>
    <x v="0"/>
    <s v="Surat"/>
    <s v="Gujarat"/>
    <s v="India"/>
    <s v="Credit Card"/>
    <x v="2"/>
    <s v="Standard"/>
    <x v="0"/>
    <s v="No"/>
    <s v="No"/>
  </r>
  <r>
    <x v="1019"/>
    <x v="87"/>
    <s v="CUST11901"/>
    <s v="Customer 1901"/>
    <n v="33"/>
    <s v="Returning"/>
    <s v="P1005"/>
    <s v="Tablet"/>
    <x v="0"/>
    <s v="RetailHub"/>
    <n v="1"/>
    <n v="18000"/>
    <n v="10"/>
    <n v="18000"/>
    <n v="1800"/>
    <n v="16200"/>
    <n v="10246.89"/>
    <n v="5953.11"/>
    <x v="1"/>
    <s v="Chandigarh"/>
    <s v="Chandigarh"/>
    <s v="India"/>
    <s v="Cash on Delivery"/>
    <x v="0"/>
    <s v="Express"/>
    <x v="0"/>
    <s v="No"/>
    <s v="No"/>
  </r>
  <r>
    <x v="1020"/>
    <x v="87"/>
    <s v="CUST10591"/>
    <s v="Customer 591"/>
    <n v="34"/>
    <s v="New"/>
    <s v="P3004"/>
    <s v="Cookware Set"/>
    <x v="2"/>
    <s v="HomeNeeds"/>
    <n v="1"/>
    <n v="3500"/>
    <n v="5"/>
    <n v="3500"/>
    <n v="175"/>
    <n v="3325"/>
    <n v="1950.58"/>
    <n v="1374.42"/>
    <x v="1"/>
    <s v="Bhopal"/>
    <s v="Madhya Pradesh"/>
    <s v="India"/>
    <s v="Debit Card"/>
    <x v="1"/>
    <s v="Express"/>
    <x v="0"/>
    <s v="No"/>
    <s v="No"/>
  </r>
  <r>
    <x v="1021"/>
    <x v="87"/>
    <s v="CUST11047"/>
    <s v="Customer 1047"/>
    <n v="35"/>
    <s v="New"/>
    <s v="P1006"/>
    <s v="Keyboard"/>
    <x v="0"/>
    <s v="Metro Supplies"/>
    <n v="1"/>
    <n v="1800"/>
    <n v="25"/>
    <n v="1800"/>
    <n v="450"/>
    <n v="1350"/>
    <n v="1090.53"/>
    <n v="259.47000000000003"/>
    <x v="1"/>
    <s v="Bhopal"/>
    <s v="Madhya Pradesh"/>
    <s v="India"/>
    <s v="Cash on Delivery"/>
    <x v="0"/>
    <s v="Express"/>
    <x v="0"/>
    <s v="No"/>
    <s v="No"/>
  </r>
  <r>
    <x v="1022"/>
    <x v="88"/>
    <s v="CUST10135"/>
    <s v="Customer 135"/>
    <n v="42"/>
    <s v="New"/>
    <s v="P2003"/>
    <s v="T-Shirt"/>
    <x v="3"/>
    <s v="RetailHub"/>
    <n v="1"/>
    <n v="900"/>
    <n v="15"/>
    <n v="900"/>
    <n v="135"/>
    <n v="765"/>
    <n v="531.12"/>
    <n v="233.88"/>
    <x v="1"/>
    <s v="Bhubaneswar"/>
    <s v="Odisha"/>
    <s v="India"/>
    <s v="Cash on Delivery"/>
    <x v="2"/>
    <s v="Express"/>
    <x v="0"/>
    <s v="No"/>
    <s v="No"/>
  </r>
  <r>
    <x v="1023"/>
    <x v="88"/>
    <s v="CUST10447"/>
    <s v="Customer 447"/>
    <n v="52"/>
    <s v="New"/>
    <s v="P3007"/>
    <s v="Vacuum Cleaner"/>
    <x v="2"/>
    <s v="Global Traders"/>
    <n v="1"/>
    <n v="8500"/>
    <n v="20"/>
    <n v="8500"/>
    <n v="1700"/>
    <n v="6800"/>
    <n v="5057.01"/>
    <n v="1742.99"/>
    <x v="1"/>
    <s v="Delhi"/>
    <s v="Delhi"/>
    <s v="India"/>
    <s v="Cash on Delivery"/>
    <x v="2"/>
    <s v="Express"/>
    <x v="0"/>
    <s v="No"/>
    <s v="No"/>
  </r>
  <r>
    <x v="1024"/>
    <x v="88"/>
    <s v="CUST12043"/>
    <s v="Customer 2043"/>
    <n v="51"/>
    <s v="Returning"/>
    <s v="P1003"/>
    <s v="Headphones"/>
    <x v="0"/>
    <s v="Metro Supplies"/>
    <n v="1"/>
    <n v="2500"/>
    <n v="5"/>
    <n v="2500"/>
    <n v="125"/>
    <n v="2375"/>
    <n v="1398.34"/>
    <n v="976.66"/>
    <x v="0"/>
    <s v="Guwahati"/>
    <s v="Assam"/>
    <s v="India"/>
    <s v="UPI"/>
    <x v="2"/>
    <s v="Standard"/>
    <x v="0"/>
    <s v="No"/>
    <s v="No"/>
  </r>
  <r>
    <x v="1025"/>
    <x v="88"/>
    <s v="CUST10959"/>
    <s v="Customer 959"/>
    <n v="55"/>
    <s v="Loyal"/>
    <s v="P3007"/>
    <s v="Vacuum Cleaner"/>
    <x v="2"/>
    <s v="Global Traders"/>
    <n v="1"/>
    <n v="8500"/>
    <n v="5"/>
    <n v="8500"/>
    <n v="425"/>
    <n v="8075"/>
    <n v="6593.6"/>
    <n v="1481.4"/>
    <x v="1"/>
    <s v="Coimbatore"/>
    <s v="Tamil Nadu"/>
    <s v="India"/>
    <s v="Cash on Delivery"/>
    <x v="0"/>
    <s v="Standard"/>
    <x v="0"/>
    <s v="No"/>
    <s v="No"/>
  </r>
  <r>
    <x v="1026"/>
    <x v="88"/>
    <s v="CUST10169"/>
    <s v="Customer 169"/>
    <n v="28"/>
    <s v="New"/>
    <s v="P3005"/>
    <s v="Bedsheet Set"/>
    <x v="2"/>
    <s v="RetailHub"/>
    <n v="1"/>
    <n v="1800"/>
    <n v="5"/>
    <n v="1800"/>
    <n v="90"/>
    <n v="1710"/>
    <n v="1314.96"/>
    <n v="395.04"/>
    <x v="1"/>
    <s v="Kolkata"/>
    <s v="West Bengal"/>
    <s v="India"/>
    <s v="Cash on Delivery"/>
    <x v="2"/>
    <s v="Standard"/>
    <x v="0"/>
    <s v="No"/>
    <s v="No"/>
  </r>
  <r>
    <x v="1027"/>
    <x v="88"/>
    <s v="CUST12476"/>
    <s v="Customer 2476"/>
    <n v="20"/>
    <s v="Returning"/>
    <s v="P1001"/>
    <s v="Laptop"/>
    <x v="0"/>
    <s v="TechSource India"/>
    <n v="3"/>
    <n v="55000"/>
    <n v="0"/>
    <n v="165000"/>
    <n v="0"/>
    <n v="165000"/>
    <n v="133123.94"/>
    <n v="31876.06"/>
    <x v="2"/>
    <s v="Coimbatore"/>
    <s v="Tamil Nadu"/>
    <s v="India"/>
    <s v="Cash on Delivery"/>
    <x v="2"/>
    <s v="Standard"/>
    <x v="0"/>
    <s v="No"/>
    <s v="No"/>
  </r>
  <r>
    <x v="1028"/>
    <x v="88"/>
    <s v="CUST11955"/>
    <s v="Customer 1955"/>
    <n v="27"/>
    <s v="Returning"/>
    <s v="P2001"/>
    <s v="Running Shoes"/>
    <x v="3"/>
    <s v="FashionMart"/>
    <n v="3"/>
    <n v="3200"/>
    <n v="10"/>
    <n v="9600"/>
    <n v="960"/>
    <n v="8640"/>
    <n v="4907.1899999999996"/>
    <n v="3732.81"/>
    <x v="1"/>
    <s v="Mumbai"/>
    <s v="Maharashtra"/>
    <s v="India"/>
    <s v="Debit Card"/>
    <x v="2"/>
    <s v="Standard"/>
    <x v="0"/>
    <s v="No"/>
    <s v="No"/>
  </r>
  <r>
    <x v="1029"/>
    <x v="89"/>
    <s v="CUST11170"/>
    <s v="Customer 1170"/>
    <n v="22"/>
    <s v="Returning"/>
    <s v="P3003"/>
    <s v="Mixer Grinder"/>
    <x v="2"/>
    <s v="Prime Distributors"/>
    <n v="3"/>
    <n v="4800"/>
    <n v="25"/>
    <n v="14400"/>
    <n v="3600"/>
    <n v="10800"/>
    <n v="5961.84"/>
    <n v="4838.16"/>
    <x v="2"/>
    <s v="Patna"/>
    <s v="Bihar"/>
    <s v="India"/>
    <s v="Cash on Delivery"/>
    <x v="2"/>
    <s v="Standard"/>
    <x v="0"/>
    <s v="No"/>
    <s v="No"/>
  </r>
  <r>
    <x v="1030"/>
    <x v="89"/>
    <s v="CUST12279"/>
    <s v="Customer 2279"/>
    <n v="30"/>
    <s v="Returning"/>
    <s v="P4002"/>
    <s v="Moisturizer"/>
    <x v="4"/>
    <s v="BeautyCare"/>
    <n v="1"/>
    <n v="650"/>
    <n v="10"/>
    <n v="650"/>
    <n v="65"/>
    <n v="585"/>
    <n v="374.34"/>
    <n v="210.66"/>
    <x v="0"/>
    <s v="Chennai"/>
    <s v="Tamil Nadu"/>
    <s v="India"/>
    <s v="Wallet"/>
    <x v="0"/>
    <s v="Standard"/>
    <x v="3"/>
    <s v="No"/>
    <s v="No"/>
  </r>
  <r>
    <x v="1031"/>
    <x v="89"/>
    <s v="CUST12113"/>
    <s v="Customer 2113"/>
    <n v="39"/>
    <s v="Returning"/>
    <s v="P4003"/>
    <s v="Sunscreen"/>
    <x v="4"/>
    <s v="BeautyCare"/>
    <n v="1"/>
    <n v="700"/>
    <n v="10"/>
    <n v="700"/>
    <n v="70"/>
    <n v="630"/>
    <n v="416.27"/>
    <n v="213.73"/>
    <x v="2"/>
    <s v="Bhubaneswar"/>
    <s v="Odisha"/>
    <s v="India"/>
    <s v="UPI"/>
    <x v="1"/>
    <s v="Standard"/>
    <x v="1"/>
    <s v="No"/>
    <s v="No"/>
  </r>
  <r>
    <x v="1032"/>
    <x v="89"/>
    <s v="CUST10152"/>
    <s v="Customer 152"/>
    <n v="60"/>
    <s v="New"/>
    <s v="P4003"/>
    <s v="Sunscreen"/>
    <x v="4"/>
    <s v="BeautyCare"/>
    <n v="2"/>
    <n v="700"/>
    <n v="10"/>
    <n v="1400"/>
    <n v="140"/>
    <n v="1260"/>
    <n v="992.34"/>
    <n v="267.66000000000003"/>
    <x v="1"/>
    <s v="Lucknow"/>
    <s v="Uttar Pradesh"/>
    <s v="India"/>
    <s v="Credit Card"/>
    <x v="0"/>
    <s v="Express"/>
    <x v="0"/>
    <s v="No"/>
    <s v="No"/>
  </r>
  <r>
    <x v="1033"/>
    <x v="89"/>
    <s v="CUST11026"/>
    <s v="Customer 1026"/>
    <n v="50"/>
    <s v="Returning"/>
    <s v="P1007"/>
    <s v="Mouse"/>
    <x v="0"/>
    <s v="RetailHub"/>
    <n v="2"/>
    <n v="900"/>
    <n v="20"/>
    <n v="1800"/>
    <n v="360"/>
    <n v="1440"/>
    <n v="893.22"/>
    <n v="546.78"/>
    <x v="1"/>
    <s v="Kolkata"/>
    <s v="West Bengal"/>
    <s v="India"/>
    <s v="Debit Card"/>
    <x v="2"/>
    <s v="Express"/>
    <x v="0"/>
    <s v="No"/>
    <s v="No"/>
  </r>
  <r>
    <x v="1034"/>
    <x v="89"/>
    <s v="CUST10557"/>
    <s v="Customer 557"/>
    <n v="34"/>
    <s v="Loyal"/>
    <s v="P1007"/>
    <s v="Mouse"/>
    <x v="0"/>
    <s v="RetailHub"/>
    <n v="1"/>
    <n v="900"/>
    <n v="5"/>
    <n v="900"/>
    <n v="45"/>
    <n v="855"/>
    <n v="587.9"/>
    <n v="267.10000000000002"/>
    <x v="0"/>
    <s v="Patna"/>
    <s v="Bihar"/>
    <s v="India"/>
    <s v="Cash on Delivery"/>
    <x v="2"/>
    <s v="Express"/>
    <x v="1"/>
    <s v="No"/>
    <s v="No"/>
  </r>
  <r>
    <x v="1035"/>
    <x v="89"/>
    <s v="CUST12044"/>
    <s v="Customer 2044"/>
    <n v="31"/>
    <s v="Loyal"/>
    <s v="P2002"/>
    <s v="Jeans"/>
    <x v="3"/>
    <s v="FashionMart"/>
    <n v="1"/>
    <n v="2200"/>
    <n v="20"/>
    <n v="2200"/>
    <n v="440"/>
    <n v="1760"/>
    <n v="1416.37"/>
    <n v="343.63"/>
    <x v="1"/>
    <s v="Bengaluru"/>
    <s v="Karnataka"/>
    <s v="India"/>
    <s v="UPI"/>
    <x v="2"/>
    <s v="Standard"/>
    <x v="1"/>
    <s v="No"/>
    <s v="No"/>
  </r>
  <r>
    <x v="1036"/>
    <x v="89"/>
    <s v="CUST10188"/>
    <s v="Customer 188"/>
    <n v="36"/>
    <s v="Returning"/>
    <s v="P4001"/>
    <s v="Face Wash"/>
    <x v="4"/>
    <s v="BeautyCare"/>
    <n v="1"/>
    <n v="450"/>
    <n v="5"/>
    <n v="450"/>
    <n v="22.5"/>
    <n v="427.5"/>
    <n v="348.34"/>
    <n v="79.16"/>
    <x v="1"/>
    <s v="Patna"/>
    <s v="Bihar"/>
    <s v="India"/>
    <s v="UPI"/>
    <x v="2"/>
    <s v="Same Day"/>
    <x v="0"/>
    <s v="No"/>
    <s v="No"/>
  </r>
  <r>
    <x v="1037"/>
    <x v="89"/>
    <s v="CUST11515"/>
    <s v="Customer 1515"/>
    <n v="26"/>
    <s v="New"/>
    <s v="P1004"/>
    <s v="Smartwatch"/>
    <x v="0"/>
    <s v="TechSource India"/>
    <n v="1"/>
    <n v="6500"/>
    <n v="15"/>
    <n v="6500"/>
    <n v="975"/>
    <n v="5525"/>
    <n v="3449.37"/>
    <n v="2075.63"/>
    <x v="0"/>
    <s v="Hyderabad"/>
    <s v="Telangana"/>
    <s v="India"/>
    <s v="UPI"/>
    <x v="0"/>
    <s v="Standard"/>
    <x v="3"/>
    <s v="No"/>
    <s v="No"/>
  </r>
  <r>
    <x v="1038"/>
    <x v="89"/>
    <s v="CUST12246"/>
    <s v="Customer 2246"/>
    <n v="20"/>
    <s v="Loyal"/>
    <s v="P2008"/>
    <s v="Formal Shirt"/>
    <x v="3"/>
    <s v="Global Traders"/>
    <n v="3"/>
    <n v="1700"/>
    <n v="5"/>
    <n v="5100"/>
    <n v="255"/>
    <n v="4845"/>
    <n v="3477.02"/>
    <n v="1367.98"/>
    <x v="2"/>
    <s v="Guwahati"/>
    <s v="Assam"/>
    <s v="India"/>
    <s v="Credit Card"/>
    <x v="1"/>
    <s v="Standard"/>
    <x v="1"/>
    <s v="No"/>
    <s v="No"/>
  </r>
  <r>
    <x v="1039"/>
    <x v="90"/>
    <s v="CUST10940"/>
    <s v="Customer 940"/>
    <n v="47"/>
    <s v="Returning"/>
    <s v="P3002"/>
    <s v="Air Fryer"/>
    <x v="2"/>
    <s v="HomeNeeds"/>
    <n v="2"/>
    <n v="6500"/>
    <n v="0"/>
    <n v="13000"/>
    <n v="0"/>
    <n v="13000"/>
    <n v="7211.7"/>
    <n v="5788.3"/>
    <x v="1"/>
    <s v="Nagpur"/>
    <s v="Maharashtra"/>
    <s v="India"/>
    <s v="Net Banking"/>
    <x v="2"/>
    <s v="Standard"/>
    <x v="0"/>
    <s v="No"/>
    <s v="No"/>
  </r>
  <r>
    <x v="1040"/>
    <x v="90"/>
    <s v="CUST11430"/>
    <s v="Customer 1430"/>
    <n v="30"/>
    <s v="New"/>
    <s v="P1008"/>
    <s v="Monitor"/>
    <x v="0"/>
    <s v="Global Traders"/>
    <n v="2"/>
    <n v="14500"/>
    <n v="10"/>
    <n v="29000"/>
    <n v="2900"/>
    <n v="26100"/>
    <n v="18719.080000000002"/>
    <n v="7380.92"/>
    <x v="1"/>
    <s v="Visakhapatnam"/>
    <s v="Andhra Pradesh"/>
    <s v="India"/>
    <s v="Cash on Delivery"/>
    <x v="2"/>
    <s v="Standard"/>
    <x v="0"/>
    <s v="Yes"/>
    <s v="No"/>
  </r>
  <r>
    <x v="1041"/>
    <x v="90"/>
    <s v="CUST10787"/>
    <s v="Customer 787"/>
    <n v="40"/>
    <s v="Loyal"/>
    <s v="P1001"/>
    <s v="Laptop"/>
    <x v="0"/>
    <s v="TechSource India"/>
    <n v="1"/>
    <n v="55000"/>
    <n v="15"/>
    <n v="55000"/>
    <n v="8250"/>
    <n v="46750"/>
    <n v="36465.620000000003"/>
    <n v="10284.379999999999"/>
    <x v="1"/>
    <s v="Delhi"/>
    <s v="Delhi"/>
    <s v="India"/>
    <s v="UPI"/>
    <x v="2"/>
    <s v="Express"/>
    <x v="0"/>
    <s v="No"/>
    <s v="No"/>
  </r>
  <r>
    <x v="1042"/>
    <x v="90"/>
    <s v="CUST12067"/>
    <s v="Customer 2067"/>
    <n v="31"/>
    <s v="New"/>
    <s v="P5005"/>
    <s v="Desk Organizer"/>
    <x v="1"/>
    <s v="Stationery Hub"/>
    <n v="1"/>
    <n v="600"/>
    <n v="5"/>
    <n v="600"/>
    <n v="30"/>
    <n v="570"/>
    <n v="329.27"/>
    <n v="240.73"/>
    <x v="0"/>
    <s v="Visakhapatnam"/>
    <s v="Andhra Pradesh"/>
    <s v="India"/>
    <s v="Cash on Delivery"/>
    <x v="0"/>
    <s v="Standard"/>
    <x v="0"/>
    <s v="No"/>
    <s v="No"/>
  </r>
  <r>
    <x v="1043"/>
    <x v="90"/>
    <s v="CUST10543"/>
    <s v="Customer 543"/>
    <n v="54"/>
    <s v="Returning"/>
    <s v="P1001"/>
    <s v="Laptop"/>
    <x v="0"/>
    <s v="TechSource India"/>
    <n v="3"/>
    <n v="55000"/>
    <n v="10"/>
    <n v="165000"/>
    <n v="16500"/>
    <n v="148500"/>
    <n v="89961.51"/>
    <n v="58538.49"/>
    <x v="0"/>
    <s v="Chandigarh"/>
    <s v="Chandigarh"/>
    <s v="India"/>
    <s v="Net Banking"/>
    <x v="2"/>
    <s v="Same Day"/>
    <x v="0"/>
    <s v="Yes"/>
    <s v="No"/>
  </r>
  <r>
    <x v="1044"/>
    <x v="90"/>
    <s v="CUST10098"/>
    <s v="Customer 98"/>
    <n v="36"/>
    <s v="Returning"/>
    <s v="P1009"/>
    <s v="Power Bank"/>
    <x v="0"/>
    <s v="Prime Distributors"/>
    <n v="5"/>
    <n v="1600"/>
    <n v="10"/>
    <n v="8000"/>
    <n v="800"/>
    <n v="7200"/>
    <n v="5109.1499999999996"/>
    <n v="2090.85"/>
    <x v="2"/>
    <s v="Indore"/>
    <s v="Madhya Pradesh"/>
    <s v="India"/>
    <s v="Net Banking"/>
    <x v="2"/>
    <s v="Standard"/>
    <x v="3"/>
    <s v="Yes"/>
    <s v="No"/>
  </r>
  <r>
    <x v="1045"/>
    <x v="90"/>
    <s v="CUST11326"/>
    <s v="Customer 1326"/>
    <n v="58"/>
    <s v="New"/>
    <s v="P1005"/>
    <s v="Tablet"/>
    <x v="0"/>
    <s v="RetailHub"/>
    <n v="4"/>
    <n v="18000"/>
    <n v="5"/>
    <n v="72000"/>
    <n v="3600"/>
    <n v="68400"/>
    <n v="55157.69"/>
    <n v="13242.31"/>
    <x v="0"/>
    <s v="Lucknow"/>
    <s v="Uttar Pradesh"/>
    <s v="India"/>
    <s v="Cash on Delivery"/>
    <x v="0"/>
    <s v="Express"/>
    <x v="0"/>
    <s v="No"/>
    <s v="No"/>
  </r>
  <r>
    <x v="1046"/>
    <x v="90"/>
    <s v="CUST11257"/>
    <s v="Customer 1257"/>
    <n v="46"/>
    <s v="New"/>
    <s v="P4001"/>
    <s v="Face Wash"/>
    <x v="4"/>
    <s v="BeautyCare"/>
    <n v="2"/>
    <n v="450"/>
    <n v="10"/>
    <n v="900"/>
    <n v="90"/>
    <n v="810"/>
    <n v="609.33000000000004"/>
    <n v="200.67"/>
    <x v="1"/>
    <s v="Hyderabad"/>
    <s v="Telangana"/>
    <s v="India"/>
    <s v="Net Banking"/>
    <x v="2"/>
    <s v="Express"/>
    <x v="0"/>
    <s v="No"/>
    <s v="No"/>
  </r>
  <r>
    <x v="1047"/>
    <x v="90"/>
    <s v="CUST10105"/>
    <s v="Customer 105"/>
    <n v="35"/>
    <s v="Loyal"/>
    <s v="P1007"/>
    <s v="Mouse"/>
    <x v="0"/>
    <s v="RetailHub"/>
    <n v="2"/>
    <n v="900"/>
    <n v="10"/>
    <n v="1800"/>
    <n v="180"/>
    <n v="1620"/>
    <n v="1140.26"/>
    <n v="479.74"/>
    <x v="1"/>
    <s v="Nagpur"/>
    <s v="Maharashtra"/>
    <s v="India"/>
    <s v="Wallet"/>
    <x v="0"/>
    <s v="Express"/>
    <x v="1"/>
    <s v="No"/>
    <s v="No"/>
  </r>
  <r>
    <x v="1048"/>
    <x v="90"/>
    <s v="CUST12310"/>
    <s v="Customer 2310"/>
    <n v="46"/>
    <s v="New"/>
    <s v="P3005"/>
    <s v="Bedsheet Set"/>
    <x v="2"/>
    <s v="RetailHub"/>
    <n v="1"/>
    <n v="1800"/>
    <n v="30"/>
    <n v="1800"/>
    <n v="540"/>
    <n v="1260"/>
    <n v="974.89"/>
    <n v="285.11"/>
    <x v="0"/>
    <s v="Nagpur"/>
    <s v="Maharashtra"/>
    <s v="India"/>
    <s v="Cash on Delivery"/>
    <x v="0"/>
    <s v="Standard"/>
    <x v="0"/>
    <s v="Yes"/>
    <s v="No"/>
  </r>
  <r>
    <x v="1049"/>
    <x v="90"/>
    <s v="CUST11385"/>
    <s v="Customer 1385"/>
    <n v="28"/>
    <s v="New"/>
    <s v="P1006"/>
    <s v="Keyboard"/>
    <x v="0"/>
    <s v="Metro Supplies"/>
    <n v="1"/>
    <n v="1800"/>
    <n v="15"/>
    <n v="1800"/>
    <n v="270"/>
    <n v="1530"/>
    <n v="1046.83"/>
    <n v="483.17"/>
    <x v="2"/>
    <s v="Coimbatore"/>
    <s v="Tamil Nadu"/>
    <s v="India"/>
    <s v="Debit Card"/>
    <x v="2"/>
    <s v="Standard"/>
    <x v="0"/>
    <s v="No"/>
    <s v="No"/>
  </r>
  <r>
    <x v="1050"/>
    <x v="90"/>
    <s v="CUST10291"/>
    <s v="Customer 291"/>
    <n v="38"/>
    <s v="New"/>
    <s v="P3001"/>
    <s v="Coffee Maker"/>
    <x v="2"/>
    <s v="HomeNeeds"/>
    <n v="2"/>
    <n v="4200"/>
    <n v="10"/>
    <n v="8400"/>
    <n v="840"/>
    <n v="7560"/>
    <n v="4762.05"/>
    <n v="2797.95"/>
    <x v="1"/>
    <s v="Guwahati"/>
    <s v="Assam"/>
    <s v="India"/>
    <s v="Credit Card"/>
    <x v="2"/>
    <s v="Express"/>
    <x v="1"/>
    <s v="No"/>
    <s v="No"/>
  </r>
  <r>
    <x v="1051"/>
    <x v="91"/>
    <s v="CUST11700"/>
    <s v="Customer 1700"/>
    <n v="56"/>
    <s v="Loyal"/>
    <s v="P5002"/>
    <s v="Novel"/>
    <x v="1"/>
    <s v="Stationery Hub"/>
    <n v="2"/>
    <n v="400"/>
    <n v="0"/>
    <n v="800"/>
    <n v="0"/>
    <n v="800"/>
    <n v="617.47"/>
    <n v="182.53"/>
    <x v="1"/>
    <s v="Bhubaneswar"/>
    <s v="Odisha"/>
    <s v="India"/>
    <s v="Credit Card"/>
    <x v="2"/>
    <s v="Express"/>
    <x v="0"/>
    <s v="No"/>
    <s v="No"/>
  </r>
  <r>
    <x v="1052"/>
    <x v="91"/>
    <s v="CUST11630"/>
    <s v="Customer 1630"/>
    <n v="34"/>
    <s v="Returning"/>
    <s v="P2005"/>
    <s v="Backpack"/>
    <x v="3"/>
    <s v="Metro Supplies"/>
    <n v="1"/>
    <n v="1800"/>
    <n v="10"/>
    <n v="1800"/>
    <n v="180"/>
    <n v="1620"/>
    <n v="1288.6199999999999"/>
    <n v="331.38"/>
    <x v="1"/>
    <s v="Lucknow"/>
    <s v="Uttar Pradesh"/>
    <s v="India"/>
    <s v="Credit Card"/>
    <x v="2"/>
    <s v="Standard"/>
    <x v="2"/>
    <s v="No"/>
    <s v="No"/>
  </r>
  <r>
    <x v="1053"/>
    <x v="91"/>
    <s v="CUST10561"/>
    <s v="Customer 561"/>
    <n v="28"/>
    <s v="New"/>
    <s v="P3003"/>
    <s v="Mixer Grinder"/>
    <x v="2"/>
    <s v="Prime Distributors"/>
    <n v="1"/>
    <n v="4800"/>
    <n v="5"/>
    <n v="4800"/>
    <n v="240"/>
    <n v="4560"/>
    <n v="3432.17"/>
    <n v="1127.83"/>
    <x v="1"/>
    <s v="Indore"/>
    <s v="Madhya Pradesh"/>
    <s v="India"/>
    <s v="Wallet"/>
    <x v="0"/>
    <s v="Express"/>
    <x v="0"/>
    <s v="No"/>
    <s v="No"/>
  </r>
  <r>
    <x v="1054"/>
    <x v="91"/>
    <s v="CUST11876"/>
    <s v="Customer 1876"/>
    <n v="23"/>
    <s v="Loyal"/>
    <s v="P5003"/>
    <s v="Calculator"/>
    <x v="1"/>
    <s v="Stationery Hub"/>
    <n v="1"/>
    <n v="650"/>
    <n v="5"/>
    <n v="650"/>
    <n v="32.5"/>
    <n v="617.5"/>
    <n v="478.64"/>
    <n v="138.86000000000001"/>
    <x v="1"/>
    <s v="Jaipur"/>
    <s v="Rajasthan"/>
    <s v="India"/>
    <s v="Credit Card"/>
    <x v="1"/>
    <s v="Standard"/>
    <x v="0"/>
    <s v="No"/>
    <s v="No"/>
  </r>
  <r>
    <x v="1055"/>
    <x v="91"/>
    <s v="CUST12439"/>
    <s v="Customer 2439"/>
    <n v="42"/>
    <s v="Loyal"/>
    <s v="P3003"/>
    <s v="Mixer Grinder"/>
    <x v="2"/>
    <s v="Prime Distributors"/>
    <n v="3"/>
    <n v="4800"/>
    <n v="20"/>
    <n v="14400"/>
    <n v="2880"/>
    <n v="11520"/>
    <n v="6851.13"/>
    <n v="4668.87"/>
    <x v="1"/>
    <s v="Bengaluru"/>
    <s v="Karnataka"/>
    <s v="India"/>
    <s v="Net Banking"/>
    <x v="2"/>
    <s v="Standard"/>
    <x v="0"/>
    <s v="No"/>
    <s v="No"/>
  </r>
  <r>
    <x v="1056"/>
    <x v="91"/>
    <s v="CUST11377"/>
    <s v="Customer 1377"/>
    <n v="36"/>
    <s v="Returning"/>
    <s v="P4005"/>
    <s v="Perfume"/>
    <x v="4"/>
    <s v="BeautyCare"/>
    <n v="4"/>
    <n v="1800"/>
    <n v="20"/>
    <n v="7200"/>
    <n v="1440"/>
    <n v="5760"/>
    <n v="4440.43"/>
    <n v="1319.57"/>
    <x v="1"/>
    <s v="Guwahati"/>
    <s v="Assam"/>
    <s v="India"/>
    <s v="UPI"/>
    <x v="0"/>
    <s v="Standard"/>
    <x v="0"/>
    <s v="No"/>
    <s v="Yes"/>
  </r>
  <r>
    <x v="1057"/>
    <x v="91"/>
    <s v="CUST11589"/>
    <s v="Customer 1589"/>
    <n v="27"/>
    <s v="New"/>
    <s v="P1008"/>
    <s v="Monitor"/>
    <x v="0"/>
    <s v="Global Traders"/>
    <n v="2"/>
    <n v="14500"/>
    <n v="0"/>
    <n v="29000"/>
    <n v="0"/>
    <n v="29000"/>
    <n v="20211.63"/>
    <n v="8788.3700000000008"/>
    <x v="1"/>
    <s v="Patna"/>
    <s v="Bihar"/>
    <s v="India"/>
    <s v="Cash on Delivery"/>
    <x v="2"/>
    <s v="Standard"/>
    <x v="0"/>
    <s v="No"/>
    <s v="No"/>
  </r>
  <r>
    <x v="1058"/>
    <x v="91"/>
    <s v="CUST10591"/>
    <s v="Customer 591"/>
    <n v="29"/>
    <s v="Returning"/>
    <s v="P1006"/>
    <s v="Keyboard"/>
    <x v="0"/>
    <s v="Metro Supplies"/>
    <n v="2"/>
    <n v="1800"/>
    <n v="0"/>
    <n v="3600"/>
    <n v="0"/>
    <n v="3600"/>
    <n v="2135.9299999999998"/>
    <n v="1464.07"/>
    <x v="0"/>
    <s v="Patna"/>
    <s v="Bihar"/>
    <s v="India"/>
    <s v="Net Banking"/>
    <x v="2"/>
    <s v="Standard"/>
    <x v="0"/>
    <s v="No"/>
    <s v="No"/>
  </r>
  <r>
    <x v="1059"/>
    <x v="91"/>
    <s v="CUST10552"/>
    <s v="Customer 552"/>
    <n v="22"/>
    <s v="Returning"/>
    <s v="P1008"/>
    <s v="Monitor"/>
    <x v="0"/>
    <s v="Global Traders"/>
    <n v="3"/>
    <n v="14500"/>
    <n v="15"/>
    <n v="43500"/>
    <n v="6525"/>
    <n v="36975"/>
    <n v="26282.25"/>
    <n v="10692.75"/>
    <x v="1"/>
    <s v="Pune"/>
    <s v="Maharashtra"/>
    <s v="India"/>
    <s v="Wallet"/>
    <x v="0"/>
    <s v="Express"/>
    <x v="0"/>
    <s v="No"/>
    <s v="No"/>
  </r>
  <r>
    <x v="1060"/>
    <x v="91"/>
    <s v="CUST10867"/>
    <s v="Customer 867"/>
    <n v="47"/>
    <s v="Returning"/>
    <s v="P5005"/>
    <s v="Desk Organizer"/>
    <x v="1"/>
    <s v="Stationery Hub"/>
    <n v="1"/>
    <n v="600"/>
    <n v="5"/>
    <n v="600"/>
    <n v="30"/>
    <n v="570"/>
    <n v="430.38"/>
    <n v="139.62"/>
    <x v="2"/>
    <s v="Jaipur"/>
    <s v="Rajasthan"/>
    <s v="India"/>
    <s v="Net Banking"/>
    <x v="2"/>
    <s v="Standard"/>
    <x v="0"/>
    <s v="No"/>
    <s v="Yes"/>
  </r>
  <r>
    <x v="1061"/>
    <x v="91"/>
    <s v="CUST12393"/>
    <s v="Customer 2393"/>
    <n v="60"/>
    <s v="Returning"/>
    <s v="P2002"/>
    <s v="Jeans"/>
    <x v="3"/>
    <s v="FashionMart"/>
    <n v="1"/>
    <n v="2200"/>
    <n v="10"/>
    <n v="2200"/>
    <n v="220"/>
    <n v="1980"/>
    <n v="1287.17"/>
    <n v="692.83"/>
    <x v="0"/>
    <s v="Lucknow"/>
    <s v="Uttar Pradesh"/>
    <s v="India"/>
    <s v="UPI"/>
    <x v="2"/>
    <s v="Express"/>
    <x v="0"/>
    <s v="No"/>
    <s v="No"/>
  </r>
  <r>
    <x v="1062"/>
    <x v="91"/>
    <s v="CUST10471"/>
    <s v="Customer 471"/>
    <n v="55"/>
    <s v="Loyal"/>
    <s v="P4006"/>
    <s v="Lipstick"/>
    <x v="4"/>
    <s v="BeautyCare"/>
    <n v="2"/>
    <n v="850"/>
    <n v="0"/>
    <n v="1700"/>
    <n v="0"/>
    <n v="1700"/>
    <n v="1205.94"/>
    <n v="494.06"/>
    <x v="1"/>
    <s v="Coimbatore"/>
    <s v="Tamil Nadu"/>
    <s v="India"/>
    <s v="Credit Card"/>
    <x v="0"/>
    <s v="Standard"/>
    <x v="1"/>
    <s v="No"/>
    <s v="No"/>
  </r>
  <r>
    <x v="1063"/>
    <x v="91"/>
    <s v="CUST11307"/>
    <s v="Customer 1307"/>
    <n v="49"/>
    <s v="Returning"/>
    <s v="P1004"/>
    <s v="Smartwatch"/>
    <x v="0"/>
    <s v="TechSource India"/>
    <n v="1"/>
    <n v="6500"/>
    <n v="0"/>
    <n v="6500"/>
    <n v="0"/>
    <n v="6500"/>
    <n v="3847.82"/>
    <n v="2652.18"/>
    <x v="2"/>
    <s v="Lucknow"/>
    <s v="Uttar Pradesh"/>
    <s v="India"/>
    <s v="Cash on Delivery"/>
    <x v="2"/>
    <s v="Standard"/>
    <x v="3"/>
    <s v="No"/>
    <s v="No"/>
  </r>
  <r>
    <x v="1064"/>
    <x v="91"/>
    <s v="CUST10673"/>
    <s v="Customer 673"/>
    <n v="43"/>
    <s v="Returning"/>
    <s v="P5003"/>
    <s v="Calculator"/>
    <x v="1"/>
    <s v="Stationery Hub"/>
    <n v="1"/>
    <n v="650"/>
    <n v="0"/>
    <n v="650"/>
    <n v="0"/>
    <n v="650"/>
    <n v="415.49"/>
    <n v="234.51"/>
    <x v="2"/>
    <s v="Patna"/>
    <s v="Bihar"/>
    <s v="India"/>
    <s v="Cash on Delivery"/>
    <x v="2"/>
    <s v="Express"/>
    <x v="3"/>
    <s v="No"/>
    <s v="No"/>
  </r>
  <r>
    <x v="1065"/>
    <x v="91"/>
    <s v="CUST11190"/>
    <s v="Customer 1190"/>
    <n v="40"/>
    <s v="Returning"/>
    <s v="P3003"/>
    <s v="Mixer Grinder"/>
    <x v="2"/>
    <s v="Prime Distributors"/>
    <n v="2"/>
    <n v="4800"/>
    <n v="20"/>
    <n v="9600"/>
    <n v="1920"/>
    <n v="7680"/>
    <n v="5335.62"/>
    <n v="2344.38"/>
    <x v="1"/>
    <s v="Coimbatore"/>
    <s v="Tamil Nadu"/>
    <s v="India"/>
    <s v="Debit Card"/>
    <x v="0"/>
    <s v="Express"/>
    <x v="2"/>
    <s v="No"/>
    <s v="No"/>
  </r>
  <r>
    <x v="1066"/>
    <x v="92"/>
    <s v="CUST10849"/>
    <s v="Customer 849"/>
    <n v="59"/>
    <s v="Loyal"/>
    <s v="P4005"/>
    <s v="Perfume"/>
    <x v="4"/>
    <s v="BeautyCare"/>
    <n v="1"/>
    <n v="1800"/>
    <n v="15"/>
    <n v="1800"/>
    <n v="270"/>
    <n v="1530"/>
    <n v="1072.57"/>
    <n v="457.43"/>
    <x v="2"/>
    <s v="Guwahati"/>
    <s v="Assam"/>
    <s v="India"/>
    <s v="UPI"/>
    <x v="1"/>
    <s v="Standard"/>
    <x v="0"/>
    <s v="No"/>
    <s v="No"/>
  </r>
  <r>
    <x v="1067"/>
    <x v="92"/>
    <s v="CUST10108"/>
    <s v="Customer 108"/>
    <n v="33"/>
    <s v="New"/>
    <s v="P2002"/>
    <s v="Jeans"/>
    <x v="3"/>
    <s v="FashionMart"/>
    <n v="3"/>
    <n v="2200"/>
    <n v="0"/>
    <n v="6600"/>
    <n v="0"/>
    <n v="6600"/>
    <n v="5239.7299999999996"/>
    <n v="1360.27"/>
    <x v="0"/>
    <s v="Patna"/>
    <s v="Bihar"/>
    <s v="India"/>
    <s v="Wallet"/>
    <x v="1"/>
    <s v="Standard"/>
    <x v="0"/>
    <s v="Yes"/>
    <s v="No"/>
  </r>
  <r>
    <x v="1068"/>
    <x v="92"/>
    <s v="CUST11208"/>
    <s v="Customer 1208"/>
    <n v="40"/>
    <s v="New"/>
    <s v="P4005"/>
    <s v="Perfume"/>
    <x v="4"/>
    <s v="BeautyCare"/>
    <n v="2"/>
    <n v="1800"/>
    <n v="5"/>
    <n v="3600"/>
    <n v="180"/>
    <n v="3420"/>
    <n v="2658.4"/>
    <n v="761.6"/>
    <x v="1"/>
    <s v="Ahmedabad"/>
    <s v="Gujarat"/>
    <s v="India"/>
    <s v="Net Banking"/>
    <x v="0"/>
    <s v="Standard"/>
    <x v="0"/>
    <s v="No"/>
    <s v="No"/>
  </r>
  <r>
    <x v="1069"/>
    <x v="92"/>
    <s v="CUST12463"/>
    <s v="Customer 2463"/>
    <n v="33"/>
    <s v="Loyal"/>
    <s v="P4006"/>
    <s v="Lipstick"/>
    <x v="4"/>
    <s v="BeautyCare"/>
    <n v="2"/>
    <n v="850"/>
    <n v="5"/>
    <n v="1700"/>
    <n v="85"/>
    <n v="1615"/>
    <n v="965.31"/>
    <n v="649.69000000000005"/>
    <x v="1"/>
    <s v="Bhubaneswar"/>
    <s v="Odisha"/>
    <s v="India"/>
    <s v="Wallet"/>
    <x v="2"/>
    <s v="Standard"/>
    <x v="0"/>
    <s v="No"/>
    <s v="No"/>
  </r>
  <r>
    <x v="1070"/>
    <x v="92"/>
    <s v="CUST12012"/>
    <s v="Customer 2012"/>
    <n v="46"/>
    <s v="New"/>
    <s v="P5004"/>
    <s v="Pen Set"/>
    <x v="1"/>
    <s v="Stationery Hub"/>
    <n v="4"/>
    <n v="250"/>
    <n v="0"/>
    <n v="1000"/>
    <n v="0"/>
    <n v="1000"/>
    <n v="676.21"/>
    <n v="323.79000000000002"/>
    <x v="1"/>
    <s v="Nagpur"/>
    <s v="Maharashtra"/>
    <s v="India"/>
    <s v="UPI"/>
    <x v="2"/>
    <s v="Standard"/>
    <x v="0"/>
    <s v="No"/>
    <s v="No"/>
  </r>
  <r>
    <x v="1071"/>
    <x v="92"/>
    <s v="CUST12316"/>
    <s v="Customer 2316"/>
    <n v="54"/>
    <s v="Returning"/>
    <s v="P1006"/>
    <s v="Keyboard"/>
    <x v="0"/>
    <s v="Metro Supplies"/>
    <n v="2"/>
    <n v="1800"/>
    <n v="0"/>
    <n v="3600"/>
    <n v="0"/>
    <n v="3600"/>
    <n v="2181.12"/>
    <n v="1418.88"/>
    <x v="1"/>
    <s v="Surat"/>
    <s v="Gujarat"/>
    <s v="India"/>
    <s v="Debit Card"/>
    <x v="0"/>
    <s v="Express"/>
    <x v="0"/>
    <s v="No"/>
    <s v="No"/>
  </r>
  <r>
    <x v="1072"/>
    <x v="92"/>
    <s v="CUST11238"/>
    <s v="Customer 1238"/>
    <n v="55"/>
    <s v="New"/>
    <s v="P2002"/>
    <s v="Jeans"/>
    <x v="3"/>
    <s v="FashionMart"/>
    <n v="1"/>
    <n v="2200"/>
    <n v="15"/>
    <n v="2200"/>
    <n v="330"/>
    <n v="1870"/>
    <n v="1337.37"/>
    <n v="532.63"/>
    <x v="1"/>
    <s v="Lucknow"/>
    <s v="Uttar Pradesh"/>
    <s v="India"/>
    <s v="Credit Card"/>
    <x v="1"/>
    <s v="Standard"/>
    <x v="1"/>
    <s v="No"/>
    <s v="No"/>
  </r>
  <r>
    <x v="1073"/>
    <x v="92"/>
    <s v="CUST10103"/>
    <s v="Customer 103"/>
    <n v="19"/>
    <s v="Returning"/>
    <s v="P4006"/>
    <s v="Lipstick"/>
    <x v="4"/>
    <s v="BeautyCare"/>
    <n v="3"/>
    <n v="850"/>
    <n v="30"/>
    <n v="2550"/>
    <n v="765"/>
    <n v="1785"/>
    <n v="1063.8499999999999"/>
    <n v="721.15"/>
    <x v="2"/>
    <s v="Delhi"/>
    <s v="Delhi"/>
    <s v="India"/>
    <s v="Wallet"/>
    <x v="2"/>
    <s v="Standard"/>
    <x v="0"/>
    <s v="No"/>
    <s v="No"/>
  </r>
  <r>
    <x v="1074"/>
    <x v="92"/>
    <s v="CUST12316"/>
    <s v="Customer 2316"/>
    <n v="46"/>
    <s v="Returning"/>
    <s v="P1005"/>
    <s v="Tablet"/>
    <x v="0"/>
    <s v="RetailHub"/>
    <n v="1"/>
    <n v="18000"/>
    <n v="0"/>
    <n v="18000"/>
    <n v="0"/>
    <n v="18000"/>
    <n v="10202.459999999999"/>
    <n v="7797.54"/>
    <x v="1"/>
    <s v="Nagpur"/>
    <s v="Maharashtra"/>
    <s v="India"/>
    <s v="UPI"/>
    <x v="2"/>
    <s v="Standard"/>
    <x v="0"/>
    <s v="No"/>
    <s v="No"/>
  </r>
  <r>
    <x v="1075"/>
    <x v="92"/>
    <s v="CUST12129"/>
    <s v="Customer 2129"/>
    <n v="37"/>
    <s v="Returning"/>
    <s v="P2003"/>
    <s v="T-Shirt"/>
    <x v="3"/>
    <s v="RetailHub"/>
    <n v="1"/>
    <n v="900"/>
    <n v="10"/>
    <n v="900"/>
    <n v="90"/>
    <n v="810"/>
    <n v="448.74"/>
    <n v="361.26"/>
    <x v="1"/>
    <s v="Guwahati"/>
    <s v="Assam"/>
    <s v="India"/>
    <s v="Wallet"/>
    <x v="1"/>
    <s v="Standard"/>
    <x v="0"/>
    <s v="No"/>
    <s v="No"/>
  </r>
  <r>
    <x v="1076"/>
    <x v="92"/>
    <s v="CUST10808"/>
    <s v="Customer 808"/>
    <n v="26"/>
    <s v="New"/>
    <s v="P5002"/>
    <s v="Novel"/>
    <x v="1"/>
    <s v="Stationery Hub"/>
    <n v="2"/>
    <n v="400"/>
    <n v="15"/>
    <n v="800"/>
    <n v="120"/>
    <n v="680"/>
    <n v="522.58000000000004"/>
    <n v="157.41999999999999"/>
    <x v="0"/>
    <s v="Mumbai"/>
    <s v="Maharashtra"/>
    <s v="India"/>
    <s v="Credit Card"/>
    <x v="0"/>
    <s v="Standard"/>
    <x v="1"/>
    <s v="No"/>
    <s v="Yes"/>
  </r>
  <r>
    <x v="1077"/>
    <x v="92"/>
    <s v="CUST10557"/>
    <s v="Customer 557"/>
    <n v="60"/>
    <s v="Returning"/>
    <s v="P2004"/>
    <s v="Jacket"/>
    <x v="3"/>
    <s v="Global Traders"/>
    <n v="6"/>
    <n v="3500"/>
    <n v="0"/>
    <n v="21000"/>
    <n v="0"/>
    <n v="21000"/>
    <n v="11840.81"/>
    <n v="9159.19"/>
    <x v="1"/>
    <s v="Hyderabad"/>
    <s v="Telangana"/>
    <s v="India"/>
    <s v="Wallet"/>
    <x v="2"/>
    <s v="Express"/>
    <x v="0"/>
    <s v="No"/>
    <s v="No"/>
  </r>
  <r>
    <x v="1078"/>
    <x v="92"/>
    <s v="CUST10710"/>
    <s v="Customer 710"/>
    <n v="52"/>
    <s v="New"/>
    <s v="P3007"/>
    <s v="Vacuum Cleaner"/>
    <x v="2"/>
    <s v="Global Traders"/>
    <n v="1"/>
    <n v="8500"/>
    <n v="10"/>
    <n v="8500"/>
    <n v="850"/>
    <n v="7650"/>
    <n v="4999.93"/>
    <n v="2650.07"/>
    <x v="0"/>
    <s v="Bhopal"/>
    <s v="Madhya Pradesh"/>
    <s v="India"/>
    <s v="Cash on Delivery"/>
    <x v="2"/>
    <s v="Express"/>
    <x v="0"/>
    <s v="No"/>
    <s v="No"/>
  </r>
  <r>
    <x v="1079"/>
    <x v="92"/>
    <s v="CUST10039"/>
    <s v="Customer 39"/>
    <n v="38"/>
    <s v="Returning"/>
    <s v="P2006"/>
    <s v="Womens Kurti"/>
    <x v="3"/>
    <s v="FashionMart"/>
    <n v="2"/>
    <n v="1400"/>
    <n v="25"/>
    <n v="2800"/>
    <n v="700"/>
    <n v="2100"/>
    <n v="1585.51"/>
    <n v="514.49"/>
    <x v="1"/>
    <s v="Indore"/>
    <s v="Madhya Pradesh"/>
    <s v="India"/>
    <s v="Net Banking"/>
    <x v="0"/>
    <s v="Standard"/>
    <x v="0"/>
    <s v="No"/>
    <s v="No"/>
  </r>
  <r>
    <x v="1080"/>
    <x v="93"/>
    <s v="CUST11787"/>
    <s v="Customer 1787"/>
    <n v="44"/>
    <s v="Loyal"/>
    <s v="P2001"/>
    <s v="Running Shoes"/>
    <x v="3"/>
    <s v="FashionMart"/>
    <n v="2"/>
    <n v="3200"/>
    <n v="15"/>
    <n v="6400"/>
    <n v="960"/>
    <n v="5440"/>
    <n v="3475.65"/>
    <n v="1964.35"/>
    <x v="1"/>
    <s v="Guwahati"/>
    <s v="Assam"/>
    <s v="India"/>
    <s v="UPI"/>
    <x v="0"/>
    <s v="Standard"/>
    <x v="0"/>
    <s v="Yes"/>
    <s v="No"/>
  </r>
  <r>
    <x v="1081"/>
    <x v="93"/>
    <s v="CUST12470"/>
    <s v="Customer 2470"/>
    <n v="51"/>
    <s v="Loyal"/>
    <s v="P3005"/>
    <s v="Bedsheet Set"/>
    <x v="2"/>
    <s v="RetailHub"/>
    <n v="2"/>
    <n v="1800"/>
    <n v="5"/>
    <n v="3600"/>
    <n v="180"/>
    <n v="3420"/>
    <n v="2329.96"/>
    <n v="1090.04"/>
    <x v="1"/>
    <s v="Surat"/>
    <s v="Gujarat"/>
    <s v="India"/>
    <s v="Debit Card"/>
    <x v="2"/>
    <s v="Standard"/>
    <x v="3"/>
    <s v="Yes"/>
    <s v="No"/>
  </r>
  <r>
    <x v="1082"/>
    <x v="93"/>
    <s v="CUST12057"/>
    <s v="Customer 2057"/>
    <n v="58"/>
    <s v="New"/>
    <s v="P5001"/>
    <s v="Notebook Set"/>
    <x v="1"/>
    <s v="Stationery Hub"/>
    <n v="1"/>
    <n v="500"/>
    <n v="0"/>
    <n v="500"/>
    <n v="0"/>
    <n v="500"/>
    <n v="277.01"/>
    <n v="222.99"/>
    <x v="2"/>
    <s v="Hyderabad"/>
    <s v="Telangana"/>
    <s v="India"/>
    <s v="Debit Card"/>
    <x v="1"/>
    <s v="Express"/>
    <x v="0"/>
    <s v="No"/>
    <s v="No"/>
  </r>
  <r>
    <x v="1083"/>
    <x v="93"/>
    <s v="CUST10116"/>
    <s v="Customer 116"/>
    <n v="55"/>
    <s v="New"/>
    <s v="P1010"/>
    <s v="Bluetooth Speaker"/>
    <x v="0"/>
    <s v="Prime Distributors"/>
    <n v="1"/>
    <n v="3200"/>
    <n v="20"/>
    <n v="3200"/>
    <n v="640"/>
    <n v="2560"/>
    <n v="1977.7"/>
    <n v="582.29999999999995"/>
    <x v="1"/>
    <s v="Coimbatore"/>
    <s v="Tamil Nadu"/>
    <s v="India"/>
    <s v="Net Banking"/>
    <x v="0"/>
    <s v="Standard"/>
    <x v="0"/>
    <s v="Yes"/>
    <s v="No"/>
  </r>
  <r>
    <x v="1084"/>
    <x v="93"/>
    <s v="CUST11177"/>
    <s v="Customer 1177"/>
    <n v="43"/>
    <s v="Returning"/>
    <s v="P1008"/>
    <s v="Monitor"/>
    <x v="0"/>
    <s v="Global Traders"/>
    <n v="1"/>
    <n v="14500"/>
    <n v="20"/>
    <n v="14500"/>
    <n v="2900"/>
    <n v="11600"/>
    <n v="8955.1299999999992"/>
    <n v="2644.87"/>
    <x v="1"/>
    <s v="Coimbatore"/>
    <s v="Tamil Nadu"/>
    <s v="India"/>
    <s v="Wallet"/>
    <x v="2"/>
    <s v="Standard"/>
    <x v="0"/>
    <s v="No"/>
    <s v="No"/>
  </r>
  <r>
    <x v="1085"/>
    <x v="93"/>
    <s v="CUST12458"/>
    <s v="Customer 2458"/>
    <n v="18"/>
    <s v="Returning"/>
    <s v="P2002"/>
    <s v="Jeans"/>
    <x v="3"/>
    <s v="FashionMart"/>
    <n v="4"/>
    <n v="2200"/>
    <n v="5"/>
    <n v="8800"/>
    <n v="440"/>
    <n v="8360"/>
    <n v="4899.55"/>
    <n v="3460.45"/>
    <x v="0"/>
    <s v="Surat"/>
    <s v="Gujarat"/>
    <s v="India"/>
    <s v="Credit Card"/>
    <x v="1"/>
    <s v="Standard"/>
    <x v="2"/>
    <s v="No"/>
    <s v="No"/>
  </r>
  <r>
    <x v="1086"/>
    <x v="93"/>
    <s v="CUST10624"/>
    <s v="Customer 624"/>
    <n v="45"/>
    <s v="New"/>
    <s v="P4003"/>
    <s v="Sunscreen"/>
    <x v="4"/>
    <s v="BeautyCare"/>
    <n v="1"/>
    <n v="700"/>
    <n v="0"/>
    <n v="700"/>
    <n v="0"/>
    <n v="700"/>
    <n v="554.14"/>
    <n v="145.86000000000001"/>
    <x v="0"/>
    <s v="Chandigarh"/>
    <s v="Chandigarh"/>
    <s v="India"/>
    <s v="Wallet"/>
    <x v="2"/>
    <s v="Express"/>
    <x v="0"/>
    <s v="No"/>
    <s v="No"/>
  </r>
  <r>
    <x v="1087"/>
    <x v="93"/>
    <s v="CUST10065"/>
    <s v="Customer 65"/>
    <n v="56"/>
    <s v="New"/>
    <s v="P1009"/>
    <s v="Power Bank"/>
    <x v="0"/>
    <s v="Prime Distributors"/>
    <n v="4"/>
    <n v="1600"/>
    <n v="0"/>
    <n v="6400"/>
    <n v="0"/>
    <n v="6400"/>
    <n v="3766.38"/>
    <n v="2633.62"/>
    <x v="0"/>
    <s v="Kolkata"/>
    <s v="West Bengal"/>
    <s v="India"/>
    <s v="Wallet"/>
    <x v="0"/>
    <s v="Standard"/>
    <x v="1"/>
    <s v="No"/>
    <s v="No"/>
  </r>
  <r>
    <x v="1088"/>
    <x v="93"/>
    <s v="CUST10274"/>
    <s v="Customer 274"/>
    <n v="35"/>
    <s v="Returning"/>
    <s v="P4001"/>
    <s v="Face Wash"/>
    <x v="4"/>
    <s v="BeautyCare"/>
    <n v="1"/>
    <n v="450"/>
    <n v="15"/>
    <n v="450"/>
    <n v="67.5"/>
    <n v="382.5"/>
    <n v="228.86"/>
    <n v="153.63999999999999"/>
    <x v="2"/>
    <s v="Patna"/>
    <s v="Bihar"/>
    <s v="India"/>
    <s v="Wallet"/>
    <x v="2"/>
    <s v="Standard"/>
    <x v="1"/>
    <s v="No"/>
    <s v="No"/>
  </r>
  <r>
    <x v="1089"/>
    <x v="93"/>
    <s v="CUST12179"/>
    <s v="Customer 2179"/>
    <n v="48"/>
    <s v="New"/>
    <s v="P3001"/>
    <s v="Coffee Maker"/>
    <x v="2"/>
    <s v="HomeNeeds"/>
    <n v="1"/>
    <n v="4200"/>
    <n v="10"/>
    <n v="4200"/>
    <n v="420"/>
    <n v="3780"/>
    <n v="2292.91"/>
    <n v="1487.09"/>
    <x v="2"/>
    <s v="Indore"/>
    <s v="Madhya Pradesh"/>
    <s v="India"/>
    <s v="Net Banking"/>
    <x v="0"/>
    <s v="Standard"/>
    <x v="0"/>
    <s v="No"/>
    <s v="No"/>
  </r>
  <r>
    <x v="1090"/>
    <x v="93"/>
    <s v="CUST10391"/>
    <s v="Customer 391"/>
    <n v="32"/>
    <s v="Loyal"/>
    <s v="P4002"/>
    <s v="Moisturizer"/>
    <x v="4"/>
    <s v="BeautyCare"/>
    <n v="1"/>
    <n v="650"/>
    <n v="20"/>
    <n v="650"/>
    <n v="130"/>
    <n v="520"/>
    <n v="325.93"/>
    <n v="194.07"/>
    <x v="1"/>
    <s v="Hyderabad"/>
    <s v="Telangana"/>
    <s v="India"/>
    <s v="Cash on Delivery"/>
    <x v="1"/>
    <s v="Same Day"/>
    <x v="0"/>
    <s v="No"/>
    <s v="No"/>
  </r>
  <r>
    <x v="1091"/>
    <x v="93"/>
    <s v="CUST11001"/>
    <s v="Customer 1001"/>
    <n v="56"/>
    <s v="Returning"/>
    <s v="P5005"/>
    <s v="Desk Organizer"/>
    <x v="1"/>
    <s v="Stationery Hub"/>
    <n v="1"/>
    <n v="600"/>
    <n v="20"/>
    <n v="600"/>
    <n v="120"/>
    <n v="480"/>
    <n v="264.95999999999998"/>
    <n v="215.04"/>
    <x v="0"/>
    <s v="Pune"/>
    <s v="Maharashtra"/>
    <s v="India"/>
    <s v="Credit Card"/>
    <x v="2"/>
    <s v="Standard"/>
    <x v="2"/>
    <s v="Yes"/>
    <s v="No"/>
  </r>
  <r>
    <x v="1092"/>
    <x v="93"/>
    <s v="CUST12400"/>
    <s v="Customer 2400"/>
    <n v="53"/>
    <s v="Loyal"/>
    <s v="P1002"/>
    <s v="Smartphone"/>
    <x v="0"/>
    <s v="Global Traders"/>
    <n v="2"/>
    <n v="28000"/>
    <n v="10"/>
    <n v="56000"/>
    <n v="5600"/>
    <n v="50400"/>
    <n v="39181.15"/>
    <n v="11218.85"/>
    <x v="1"/>
    <s v="Chandigarh"/>
    <s v="Chandigarh"/>
    <s v="India"/>
    <s v="UPI"/>
    <x v="1"/>
    <s v="Standard"/>
    <x v="0"/>
    <s v="No"/>
    <s v="No"/>
  </r>
  <r>
    <x v="1093"/>
    <x v="93"/>
    <s v="CUST10826"/>
    <s v="Customer 826"/>
    <n v="58"/>
    <s v="New"/>
    <s v="P3006"/>
    <s v="Water Bottle"/>
    <x v="2"/>
    <s v="Metro Supplies"/>
    <n v="2"/>
    <n v="700"/>
    <n v="5"/>
    <n v="1400"/>
    <n v="70"/>
    <n v="1330"/>
    <n v="996.92"/>
    <n v="333.08"/>
    <x v="0"/>
    <s v="Visakhapatnam"/>
    <s v="Andhra Pradesh"/>
    <s v="India"/>
    <s v="Debit Card"/>
    <x v="0"/>
    <s v="Standard"/>
    <x v="0"/>
    <s v="Yes"/>
    <s v="No"/>
  </r>
  <r>
    <x v="1094"/>
    <x v="93"/>
    <s v="CUST10108"/>
    <s v="Customer 108"/>
    <n v="39"/>
    <s v="New"/>
    <s v="P1003"/>
    <s v="Headphones"/>
    <x v="0"/>
    <s v="Metro Supplies"/>
    <n v="2"/>
    <n v="2500"/>
    <n v="10"/>
    <n v="5000"/>
    <n v="500"/>
    <n v="4500"/>
    <n v="3270.48"/>
    <n v="1229.52"/>
    <x v="2"/>
    <s v="Chandigarh"/>
    <s v="Chandigarh"/>
    <s v="India"/>
    <s v="Net Banking"/>
    <x v="0"/>
    <s v="Standard"/>
    <x v="2"/>
    <s v="No"/>
    <s v="No"/>
  </r>
  <r>
    <x v="1095"/>
    <x v="93"/>
    <s v="CUST10071"/>
    <s v="Customer 71"/>
    <n v="33"/>
    <s v="New"/>
    <s v="P2004"/>
    <s v="Jacket"/>
    <x v="3"/>
    <s v="Global Traders"/>
    <n v="1"/>
    <n v="3500"/>
    <n v="30"/>
    <n v="3500"/>
    <n v="1050"/>
    <n v="2450"/>
    <n v="1878.4"/>
    <n v="571.6"/>
    <x v="1"/>
    <s v="Ahmedabad"/>
    <s v="Gujarat"/>
    <s v="India"/>
    <s v="Cash on Delivery"/>
    <x v="0"/>
    <s v="Standard"/>
    <x v="0"/>
    <s v="Yes"/>
    <s v="No"/>
  </r>
  <r>
    <x v="1096"/>
    <x v="93"/>
    <s v="CUST10177"/>
    <s v="Customer 177"/>
    <n v="40"/>
    <s v="Returning"/>
    <s v="P5004"/>
    <s v="Pen Set"/>
    <x v="1"/>
    <s v="Stationery Hub"/>
    <n v="4"/>
    <n v="250"/>
    <n v="5"/>
    <n v="1000"/>
    <n v="50"/>
    <n v="950"/>
    <n v="764.81"/>
    <n v="185.19"/>
    <x v="0"/>
    <s v="Pune"/>
    <s v="Maharashtra"/>
    <s v="India"/>
    <s v="Wallet"/>
    <x v="1"/>
    <s v="Standard"/>
    <x v="3"/>
    <s v="No"/>
    <s v="No"/>
  </r>
  <r>
    <x v="1097"/>
    <x v="93"/>
    <s v="CUST12323"/>
    <s v="Customer 2323"/>
    <n v="40"/>
    <s v="Loyal"/>
    <s v="P3002"/>
    <s v="Air Fryer"/>
    <x v="2"/>
    <s v="HomeNeeds"/>
    <n v="1"/>
    <n v="6500"/>
    <n v="10"/>
    <n v="6500"/>
    <n v="650"/>
    <n v="5850"/>
    <n v="4581.53"/>
    <n v="1268.47"/>
    <x v="2"/>
    <s v="Kolkata"/>
    <s v="West Bengal"/>
    <s v="India"/>
    <s v="Net Banking"/>
    <x v="2"/>
    <s v="Same Day"/>
    <x v="0"/>
    <s v="No"/>
    <s v="No"/>
  </r>
  <r>
    <x v="1098"/>
    <x v="93"/>
    <s v="CUST11394"/>
    <s v="Customer 1394"/>
    <n v="40"/>
    <s v="Returning"/>
    <s v="P1006"/>
    <s v="Keyboard"/>
    <x v="0"/>
    <s v="Metro Supplies"/>
    <n v="1"/>
    <n v="1800"/>
    <n v="0"/>
    <n v="1800"/>
    <n v="0"/>
    <n v="1800"/>
    <n v="1252.93"/>
    <n v="547.07000000000005"/>
    <x v="0"/>
    <s v="Guwahati"/>
    <s v="Assam"/>
    <s v="India"/>
    <s v="Cash on Delivery"/>
    <x v="0"/>
    <s v="Express"/>
    <x v="2"/>
    <s v="No"/>
    <s v="No"/>
  </r>
  <r>
    <x v="1099"/>
    <x v="93"/>
    <s v="CUST12156"/>
    <s v="Customer 2156"/>
    <n v="22"/>
    <s v="Returning"/>
    <s v="P3005"/>
    <s v="Bedsheet Set"/>
    <x v="2"/>
    <s v="RetailHub"/>
    <n v="1"/>
    <n v="1800"/>
    <n v="20"/>
    <n v="1800"/>
    <n v="360"/>
    <n v="1440"/>
    <n v="1168.72"/>
    <n v="271.27999999999997"/>
    <x v="1"/>
    <s v="Nagpur"/>
    <s v="Maharashtra"/>
    <s v="India"/>
    <s v="Wallet"/>
    <x v="2"/>
    <s v="Express"/>
    <x v="0"/>
    <s v="No"/>
    <s v="No"/>
  </r>
  <r>
    <x v="1100"/>
    <x v="94"/>
    <s v="CUST10019"/>
    <s v="Customer 19"/>
    <n v="60"/>
    <s v="Loyal"/>
    <s v="P3006"/>
    <s v="Water Bottle"/>
    <x v="2"/>
    <s v="Metro Supplies"/>
    <n v="4"/>
    <n v="700"/>
    <n v="10"/>
    <n v="2800"/>
    <n v="280"/>
    <n v="2520"/>
    <n v="1786.78"/>
    <n v="733.22"/>
    <x v="0"/>
    <s v="Indore"/>
    <s v="Madhya Pradesh"/>
    <s v="India"/>
    <s v="Credit Card"/>
    <x v="1"/>
    <s v="Standard"/>
    <x v="3"/>
    <s v="No"/>
    <s v="No"/>
  </r>
  <r>
    <x v="1101"/>
    <x v="94"/>
    <s v="CUST11623"/>
    <s v="Customer 1623"/>
    <n v="30"/>
    <s v="Returning"/>
    <s v="P1004"/>
    <s v="Smartwatch"/>
    <x v="0"/>
    <s v="TechSource India"/>
    <n v="1"/>
    <n v="6500"/>
    <n v="10"/>
    <n v="6500"/>
    <n v="650"/>
    <n v="5850"/>
    <n v="3871.2"/>
    <n v="1978.8"/>
    <x v="0"/>
    <s v="Visakhapatnam"/>
    <s v="Andhra Pradesh"/>
    <s v="India"/>
    <s v="UPI"/>
    <x v="2"/>
    <s v="Standard"/>
    <x v="0"/>
    <s v="No"/>
    <s v="No"/>
  </r>
  <r>
    <x v="1102"/>
    <x v="94"/>
    <s v="CUST11335"/>
    <s v="Customer 1335"/>
    <n v="44"/>
    <s v="New"/>
    <s v="P5004"/>
    <s v="Pen Set"/>
    <x v="1"/>
    <s v="Stationery Hub"/>
    <n v="3"/>
    <n v="250"/>
    <n v="15"/>
    <n v="750"/>
    <n v="112.5"/>
    <n v="637.5"/>
    <n v="434.9"/>
    <n v="202.6"/>
    <x v="1"/>
    <s v="Bhubaneswar"/>
    <s v="Odisha"/>
    <s v="India"/>
    <s v="Credit Card"/>
    <x v="2"/>
    <s v="Standard"/>
    <x v="4"/>
    <s v="No"/>
    <s v="No"/>
  </r>
  <r>
    <x v="1103"/>
    <x v="94"/>
    <s v="CUST12168"/>
    <s v="Customer 2168"/>
    <n v="19"/>
    <s v="New"/>
    <s v="P3001"/>
    <s v="Coffee Maker"/>
    <x v="2"/>
    <s v="HomeNeeds"/>
    <n v="1"/>
    <n v="4200"/>
    <n v="15"/>
    <n v="4200"/>
    <n v="630"/>
    <n v="3570"/>
    <n v="2909.72"/>
    <n v="660.28"/>
    <x v="1"/>
    <s v="Hyderabad"/>
    <s v="Telangana"/>
    <s v="India"/>
    <s v="Net Banking"/>
    <x v="0"/>
    <s v="Express"/>
    <x v="1"/>
    <s v="No"/>
    <s v="No"/>
  </r>
  <r>
    <x v="1104"/>
    <x v="94"/>
    <s v="CUST10967"/>
    <s v="Customer 967"/>
    <n v="36"/>
    <s v="Returning"/>
    <s v="P5001"/>
    <s v="Notebook Set"/>
    <x v="1"/>
    <s v="Stationery Hub"/>
    <n v="1"/>
    <n v="500"/>
    <n v="10"/>
    <n v="500"/>
    <n v="50"/>
    <n v="450"/>
    <n v="269.98"/>
    <n v="180.02"/>
    <x v="0"/>
    <s v="Nagpur"/>
    <s v="Maharashtra"/>
    <s v="India"/>
    <s v="Debit Card"/>
    <x v="0"/>
    <s v="Express"/>
    <x v="0"/>
    <s v="No"/>
    <s v="No"/>
  </r>
  <r>
    <x v="1105"/>
    <x v="94"/>
    <s v="CUST11123"/>
    <s v="Customer 1123"/>
    <n v="59"/>
    <s v="New"/>
    <s v="P4004"/>
    <s v="Shampoo"/>
    <x v="4"/>
    <s v="BeautyCare"/>
    <n v="3"/>
    <n v="550"/>
    <n v="10"/>
    <n v="1650"/>
    <n v="165"/>
    <n v="1485"/>
    <n v="1076.26"/>
    <n v="408.74"/>
    <x v="1"/>
    <s v="Kolkata"/>
    <s v="West Bengal"/>
    <s v="India"/>
    <s v="Debit Card"/>
    <x v="2"/>
    <s v="Express"/>
    <x v="1"/>
    <s v="No"/>
    <s v="No"/>
  </r>
  <r>
    <x v="1106"/>
    <x v="94"/>
    <s v="CUST10758"/>
    <s v="Customer 758"/>
    <n v="46"/>
    <s v="Loyal"/>
    <s v="P5005"/>
    <s v="Desk Organizer"/>
    <x v="1"/>
    <s v="Stationery Hub"/>
    <n v="2"/>
    <n v="600"/>
    <n v="10"/>
    <n v="1200"/>
    <n v="120"/>
    <n v="1080"/>
    <n v="711.76"/>
    <n v="368.24"/>
    <x v="1"/>
    <s v="Indore"/>
    <s v="Madhya Pradesh"/>
    <s v="India"/>
    <s v="Wallet"/>
    <x v="2"/>
    <s v="Express"/>
    <x v="0"/>
    <s v="No"/>
    <s v="No"/>
  </r>
  <r>
    <x v="1107"/>
    <x v="94"/>
    <s v="CUST11264"/>
    <s v="Customer 1264"/>
    <n v="33"/>
    <s v="Loyal"/>
    <s v="P1001"/>
    <s v="Laptop"/>
    <x v="0"/>
    <s v="TechSource India"/>
    <n v="3"/>
    <n v="55000"/>
    <n v="5"/>
    <n v="165000"/>
    <n v="8250"/>
    <n v="156750"/>
    <n v="118740.83"/>
    <n v="38009.17"/>
    <x v="1"/>
    <s v="Ahmedabad"/>
    <s v="Gujarat"/>
    <s v="India"/>
    <s v="Net Banking"/>
    <x v="0"/>
    <s v="Standard"/>
    <x v="0"/>
    <s v="No"/>
    <s v="No"/>
  </r>
  <r>
    <x v="1108"/>
    <x v="94"/>
    <s v="CUST10643"/>
    <s v="Customer 643"/>
    <n v="48"/>
    <s v="New"/>
    <s v="P1006"/>
    <s v="Keyboard"/>
    <x v="0"/>
    <s v="Metro Supplies"/>
    <n v="2"/>
    <n v="1800"/>
    <n v="15"/>
    <n v="3600"/>
    <n v="540"/>
    <n v="3060"/>
    <n v="1779.95"/>
    <n v="1280.05"/>
    <x v="1"/>
    <s v="Hyderabad"/>
    <s v="Telangana"/>
    <s v="India"/>
    <s v="UPI"/>
    <x v="1"/>
    <s v="Express"/>
    <x v="0"/>
    <s v="Yes"/>
    <s v="No"/>
  </r>
  <r>
    <x v="1109"/>
    <x v="94"/>
    <s v="CUST10933"/>
    <s v="Customer 933"/>
    <n v="39"/>
    <s v="Returning"/>
    <s v="P1006"/>
    <s v="Keyboard"/>
    <x v="0"/>
    <s v="Metro Supplies"/>
    <n v="2"/>
    <n v="1800"/>
    <n v="10"/>
    <n v="3600"/>
    <n v="360"/>
    <n v="3240"/>
    <n v="2076.11"/>
    <n v="1163.8900000000001"/>
    <x v="1"/>
    <s v="Kolkata"/>
    <s v="West Bengal"/>
    <s v="India"/>
    <s v="Cash on Delivery"/>
    <x v="2"/>
    <s v="Standard"/>
    <x v="0"/>
    <s v="No"/>
    <s v="No"/>
  </r>
  <r>
    <x v="1110"/>
    <x v="94"/>
    <s v="CUST11103"/>
    <s v="Customer 1103"/>
    <n v="44"/>
    <s v="Returning"/>
    <s v="P5005"/>
    <s v="Desk Organizer"/>
    <x v="1"/>
    <s v="Stationery Hub"/>
    <n v="2"/>
    <n v="600"/>
    <n v="15"/>
    <n v="1200"/>
    <n v="180"/>
    <n v="1020"/>
    <n v="628.89"/>
    <n v="391.11"/>
    <x v="1"/>
    <s v="Coimbatore"/>
    <s v="Tamil Nadu"/>
    <s v="India"/>
    <s v="Credit Card"/>
    <x v="2"/>
    <s v="Standard"/>
    <x v="0"/>
    <s v="No"/>
    <s v="No"/>
  </r>
  <r>
    <x v="1111"/>
    <x v="94"/>
    <s v="CUST12285"/>
    <s v="Customer 2285"/>
    <n v="37"/>
    <s v="Returning"/>
    <s v="P1004"/>
    <s v="Smartwatch"/>
    <x v="0"/>
    <s v="TechSource India"/>
    <n v="1"/>
    <n v="6500"/>
    <n v="0"/>
    <n v="6500"/>
    <n v="0"/>
    <n v="6500"/>
    <n v="4220.8"/>
    <n v="2279.1999999999998"/>
    <x v="1"/>
    <s v="Patna"/>
    <s v="Bihar"/>
    <s v="India"/>
    <s v="Cash on Delivery"/>
    <x v="2"/>
    <s v="Standard"/>
    <x v="0"/>
    <s v="No"/>
    <s v="No"/>
  </r>
  <r>
    <x v="1112"/>
    <x v="94"/>
    <s v="CUST10164"/>
    <s v="Customer 164"/>
    <n v="20"/>
    <s v="Returning"/>
    <s v="P2007"/>
    <s v="Saree"/>
    <x v="3"/>
    <s v="FashionMart"/>
    <n v="3"/>
    <n v="2600"/>
    <n v="10"/>
    <n v="7800"/>
    <n v="780"/>
    <n v="7020"/>
    <n v="4751.59"/>
    <n v="2268.41"/>
    <x v="1"/>
    <s v="Mumbai"/>
    <s v="Maharashtra"/>
    <s v="India"/>
    <s v="Credit Card"/>
    <x v="0"/>
    <s v="Standard"/>
    <x v="0"/>
    <s v="No"/>
    <s v="No"/>
  </r>
  <r>
    <x v="1113"/>
    <x v="95"/>
    <s v="CUST10319"/>
    <s v="Customer 319"/>
    <n v="20"/>
    <s v="New"/>
    <s v="P3003"/>
    <s v="Mixer Grinder"/>
    <x v="2"/>
    <s v="Prime Distributors"/>
    <n v="5"/>
    <n v="4800"/>
    <n v="5"/>
    <n v="24000"/>
    <n v="1200"/>
    <n v="22800"/>
    <n v="16889.87"/>
    <n v="5910.13"/>
    <x v="1"/>
    <s v="Chandigarh"/>
    <s v="Chandigarh"/>
    <s v="India"/>
    <s v="Cash on Delivery"/>
    <x v="1"/>
    <s v="Express"/>
    <x v="0"/>
    <s v="No"/>
    <s v="No"/>
  </r>
  <r>
    <x v="1114"/>
    <x v="95"/>
    <s v="CUST11540"/>
    <s v="Customer 1540"/>
    <n v="46"/>
    <s v="New"/>
    <s v="P1003"/>
    <s v="Headphones"/>
    <x v="0"/>
    <s v="Metro Supplies"/>
    <n v="2"/>
    <n v="2500"/>
    <n v="15"/>
    <n v="5000"/>
    <n v="750"/>
    <n v="4250"/>
    <n v="3432.82"/>
    <n v="817.18"/>
    <x v="2"/>
    <s v="Patna"/>
    <s v="Bihar"/>
    <s v="India"/>
    <s v="Credit Card"/>
    <x v="2"/>
    <s v="Express"/>
    <x v="3"/>
    <s v="Yes"/>
    <s v="No"/>
  </r>
  <r>
    <x v="1115"/>
    <x v="95"/>
    <s v="CUST11625"/>
    <s v="Customer 1625"/>
    <n v="31"/>
    <s v="Loyal"/>
    <s v="P4003"/>
    <s v="Sunscreen"/>
    <x v="4"/>
    <s v="BeautyCare"/>
    <n v="1"/>
    <n v="700"/>
    <n v="25"/>
    <n v="700"/>
    <n v="175"/>
    <n v="525"/>
    <n v="405.16"/>
    <n v="119.84"/>
    <x v="0"/>
    <s v="Hyderabad"/>
    <s v="Telangana"/>
    <s v="India"/>
    <s v="Debit Card"/>
    <x v="2"/>
    <s v="Standard"/>
    <x v="4"/>
    <s v="No"/>
    <s v="No"/>
  </r>
  <r>
    <x v="1116"/>
    <x v="95"/>
    <s v="CUST10410"/>
    <s v="Customer 410"/>
    <n v="39"/>
    <s v="Loyal"/>
    <s v="P3002"/>
    <s v="Air Fryer"/>
    <x v="2"/>
    <s v="HomeNeeds"/>
    <n v="2"/>
    <n v="6500"/>
    <n v="10"/>
    <n v="13000"/>
    <n v="1300"/>
    <n v="11700"/>
    <n v="8502.57"/>
    <n v="3197.43"/>
    <x v="1"/>
    <s v="Delhi"/>
    <s v="Delhi"/>
    <s v="India"/>
    <s v="Net Banking"/>
    <x v="2"/>
    <s v="Express"/>
    <x v="0"/>
    <s v="No"/>
    <s v="No"/>
  </r>
  <r>
    <x v="1117"/>
    <x v="95"/>
    <s v="CUST11899"/>
    <s v="Customer 1899"/>
    <n v="28"/>
    <s v="Returning"/>
    <s v="P1003"/>
    <s v="Headphones"/>
    <x v="0"/>
    <s v="Metro Supplies"/>
    <n v="2"/>
    <n v="2500"/>
    <n v="15"/>
    <n v="5000"/>
    <n v="750"/>
    <n v="4250"/>
    <n v="3312.96"/>
    <n v="937.04"/>
    <x v="2"/>
    <s v="Jaipur"/>
    <s v="Rajasthan"/>
    <s v="India"/>
    <s v="Net Banking"/>
    <x v="2"/>
    <s v="Express"/>
    <x v="3"/>
    <s v="No"/>
    <s v="No"/>
  </r>
  <r>
    <x v="1118"/>
    <x v="95"/>
    <s v="CUST10354"/>
    <s v="Customer 354"/>
    <n v="35"/>
    <s v="New"/>
    <s v="P3005"/>
    <s v="Bedsheet Set"/>
    <x v="2"/>
    <s v="RetailHub"/>
    <n v="2"/>
    <n v="1800"/>
    <n v="5"/>
    <n v="3600"/>
    <n v="180"/>
    <n v="3420"/>
    <n v="2726.4"/>
    <n v="693.6"/>
    <x v="1"/>
    <s v="Visakhapatnam"/>
    <s v="Andhra Pradesh"/>
    <s v="India"/>
    <s v="UPI"/>
    <x v="0"/>
    <s v="Standard"/>
    <x v="0"/>
    <s v="No"/>
    <s v="No"/>
  </r>
  <r>
    <x v="1119"/>
    <x v="95"/>
    <s v="CUST10660"/>
    <s v="Customer 660"/>
    <n v="39"/>
    <s v="Loyal"/>
    <s v="P3001"/>
    <s v="Coffee Maker"/>
    <x v="2"/>
    <s v="HomeNeeds"/>
    <n v="1"/>
    <n v="4200"/>
    <n v="5"/>
    <n v="4200"/>
    <n v="210"/>
    <n v="3990"/>
    <n v="2905.45"/>
    <n v="1084.55"/>
    <x v="1"/>
    <s v="Mumbai"/>
    <s v="Maharashtra"/>
    <s v="India"/>
    <s v="Cash on Delivery"/>
    <x v="2"/>
    <s v="Standard"/>
    <x v="0"/>
    <s v="No"/>
    <s v="No"/>
  </r>
  <r>
    <x v="1120"/>
    <x v="95"/>
    <s v="CUST10945"/>
    <s v="Customer 945"/>
    <n v="42"/>
    <s v="New"/>
    <s v="P2005"/>
    <s v="Backpack"/>
    <x v="3"/>
    <s v="Metro Supplies"/>
    <n v="1"/>
    <n v="1800"/>
    <n v="15"/>
    <n v="1800"/>
    <n v="270"/>
    <n v="1530"/>
    <n v="1112.5999999999999"/>
    <n v="417.4"/>
    <x v="2"/>
    <s v="Chandigarh"/>
    <s v="Chandigarh"/>
    <s v="India"/>
    <s v="Credit Card"/>
    <x v="2"/>
    <s v="Standard"/>
    <x v="4"/>
    <s v="No"/>
    <s v="No"/>
  </r>
  <r>
    <x v="1121"/>
    <x v="95"/>
    <s v="CUST12236"/>
    <s v="Customer 2236"/>
    <n v="40"/>
    <s v="Returning"/>
    <s v="P3002"/>
    <s v="Air Fryer"/>
    <x v="2"/>
    <s v="HomeNeeds"/>
    <n v="2"/>
    <n v="6500"/>
    <n v="0"/>
    <n v="13000"/>
    <n v="0"/>
    <n v="13000"/>
    <n v="7340.78"/>
    <n v="5659.22"/>
    <x v="1"/>
    <s v="Bhopal"/>
    <s v="Madhya Pradesh"/>
    <s v="India"/>
    <s v="Net Banking"/>
    <x v="0"/>
    <s v="Standard"/>
    <x v="0"/>
    <s v="No"/>
    <s v="No"/>
  </r>
  <r>
    <x v="1122"/>
    <x v="95"/>
    <s v="CUST10586"/>
    <s v="Customer 586"/>
    <n v="36"/>
    <s v="Returning"/>
    <s v="P3001"/>
    <s v="Coffee Maker"/>
    <x v="2"/>
    <s v="HomeNeeds"/>
    <n v="5"/>
    <n v="4200"/>
    <n v="5"/>
    <n v="21000"/>
    <n v="1050"/>
    <n v="19950"/>
    <n v="15368.58"/>
    <n v="4581.42"/>
    <x v="1"/>
    <s v="Guwahati"/>
    <s v="Assam"/>
    <s v="India"/>
    <s v="Cash on Delivery"/>
    <x v="2"/>
    <s v="Standard"/>
    <x v="0"/>
    <s v="No"/>
    <s v="No"/>
  </r>
  <r>
    <x v="1123"/>
    <x v="95"/>
    <s v="CUST11715"/>
    <s v="Customer 1715"/>
    <n v="24"/>
    <s v="New"/>
    <s v="P5004"/>
    <s v="Pen Set"/>
    <x v="1"/>
    <s v="Stationery Hub"/>
    <n v="3"/>
    <n v="250"/>
    <n v="0"/>
    <n v="750"/>
    <n v="0"/>
    <n v="750"/>
    <n v="576.98"/>
    <n v="173.02"/>
    <x v="2"/>
    <s v="Lucknow"/>
    <s v="Uttar Pradesh"/>
    <s v="India"/>
    <s v="Net Banking"/>
    <x v="0"/>
    <s v="Standard"/>
    <x v="0"/>
    <s v="No"/>
    <s v="No"/>
  </r>
  <r>
    <x v="1124"/>
    <x v="95"/>
    <s v="CUST10976"/>
    <s v="Customer 976"/>
    <n v="42"/>
    <s v="Returning"/>
    <s v="P5001"/>
    <s v="Notebook Set"/>
    <x v="1"/>
    <s v="Stationery Hub"/>
    <n v="1"/>
    <n v="500"/>
    <n v="10"/>
    <n v="500"/>
    <n v="50"/>
    <n v="450"/>
    <n v="333.52"/>
    <n v="116.48"/>
    <x v="0"/>
    <s v="Indore"/>
    <s v="Madhya Pradesh"/>
    <s v="India"/>
    <s v="UPI"/>
    <x v="0"/>
    <s v="Standard"/>
    <x v="0"/>
    <s v="No"/>
    <s v="No"/>
  </r>
  <r>
    <x v="1125"/>
    <x v="95"/>
    <s v="CUST11423"/>
    <s v="Customer 1423"/>
    <n v="50"/>
    <s v="Loyal"/>
    <s v="P5002"/>
    <s v="Novel"/>
    <x v="1"/>
    <s v="Stationery Hub"/>
    <n v="2"/>
    <n v="400"/>
    <n v="10"/>
    <n v="800"/>
    <n v="80"/>
    <n v="720"/>
    <n v="542.97"/>
    <n v="177.03"/>
    <x v="1"/>
    <s v="Nagpur"/>
    <s v="Maharashtra"/>
    <s v="India"/>
    <s v="UPI"/>
    <x v="2"/>
    <s v="Standard"/>
    <x v="0"/>
    <s v="No"/>
    <s v="No"/>
  </r>
  <r>
    <x v="1126"/>
    <x v="95"/>
    <s v="CUST12008"/>
    <s v="Customer 2008"/>
    <n v="37"/>
    <s v="New"/>
    <s v="P4004"/>
    <s v="Shampoo"/>
    <x v="4"/>
    <s v="BeautyCare"/>
    <n v="1"/>
    <n v="550"/>
    <n v="0"/>
    <n v="550"/>
    <n v="0"/>
    <n v="550"/>
    <n v="378.77"/>
    <n v="171.23"/>
    <x v="2"/>
    <s v="Bhubaneswar"/>
    <s v="Odisha"/>
    <s v="India"/>
    <s v="UPI"/>
    <x v="2"/>
    <s v="Standard"/>
    <x v="0"/>
    <s v="No"/>
    <s v="No"/>
  </r>
  <r>
    <x v="1127"/>
    <x v="96"/>
    <s v="CUST11246"/>
    <s v="Customer 1246"/>
    <n v="28"/>
    <s v="Returning"/>
    <s v="P4006"/>
    <s v="Lipstick"/>
    <x v="4"/>
    <s v="BeautyCare"/>
    <n v="3"/>
    <n v="850"/>
    <n v="20"/>
    <n v="2550"/>
    <n v="510"/>
    <n v="2040"/>
    <n v="1558.38"/>
    <n v="481.62"/>
    <x v="1"/>
    <s v="Pune"/>
    <s v="Maharashtra"/>
    <s v="India"/>
    <s v="Credit Card"/>
    <x v="1"/>
    <s v="Standard"/>
    <x v="3"/>
    <s v="No"/>
    <s v="No"/>
  </r>
  <r>
    <x v="1128"/>
    <x v="96"/>
    <s v="CUST10191"/>
    <s v="Customer 191"/>
    <n v="35"/>
    <s v="New"/>
    <s v="P5005"/>
    <s v="Desk Organizer"/>
    <x v="1"/>
    <s v="Stationery Hub"/>
    <n v="1"/>
    <n v="600"/>
    <n v="25"/>
    <n v="600"/>
    <n v="150"/>
    <n v="450"/>
    <n v="366.92"/>
    <n v="83.08"/>
    <x v="1"/>
    <s v="Nagpur"/>
    <s v="Maharashtra"/>
    <s v="India"/>
    <s v="Net Banking"/>
    <x v="2"/>
    <s v="Express"/>
    <x v="0"/>
    <s v="No"/>
    <s v="No"/>
  </r>
  <r>
    <x v="1129"/>
    <x v="96"/>
    <s v="CUST10606"/>
    <s v="Customer 606"/>
    <n v="42"/>
    <s v="Returning"/>
    <s v="P4002"/>
    <s v="Moisturizer"/>
    <x v="4"/>
    <s v="BeautyCare"/>
    <n v="4"/>
    <n v="650"/>
    <n v="5"/>
    <n v="2600"/>
    <n v="130"/>
    <n v="2470"/>
    <n v="1780.83"/>
    <n v="689.17"/>
    <x v="1"/>
    <s v="Chennai"/>
    <s v="Tamil Nadu"/>
    <s v="India"/>
    <s v="Credit Card"/>
    <x v="2"/>
    <s v="Standard"/>
    <x v="0"/>
    <s v="No"/>
    <s v="No"/>
  </r>
  <r>
    <x v="1130"/>
    <x v="96"/>
    <s v="CUST10497"/>
    <s v="Customer 497"/>
    <n v="18"/>
    <s v="Returning"/>
    <s v="P2005"/>
    <s v="Backpack"/>
    <x v="3"/>
    <s v="Metro Supplies"/>
    <n v="3"/>
    <n v="1800"/>
    <n v="10"/>
    <n v="5400"/>
    <n v="540"/>
    <n v="4860"/>
    <n v="3392.06"/>
    <n v="1467.94"/>
    <x v="1"/>
    <s v="Ahmedabad"/>
    <s v="Gujarat"/>
    <s v="India"/>
    <s v="Debit Card"/>
    <x v="0"/>
    <s v="Express"/>
    <x v="0"/>
    <s v="Yes"/>
    <s v="No"/>
  </r>
  <r>
    <x v="1131"/>
    <x v="96"/>
    <s v="CUST11920"/>
    <s v="Customer 1920"/>
    <n v="27"/>
    <s v="Loyal"/>
    <s v="P2001"/>
    <s v="Running Shoes"/>
    <x v="3"/>
    <s v="FashionMart"/>
    <n v="1"/>
    <n v="3200"/>
    <n v="25"/>
    <n v="3200"/>
    <n v="800"/>
    <n v="2400"/>
    <n v="1334.45"/>
    <n v="1065.55"/>
    <x v="1"/>
    <s v="Visakhapatnam"/>
    <s v="Andhra Pradesh"/>
    <s v="India"/>
    <s v="Wallet"/>
    <x v="2"/>
    <s v="Standard"/>
    <x v="2"/>
    <s v="No"/>
    <s v="Yes"/>
  </r>
  <r>
    <x v="1132"/>
    <x v="96"/>
    <s v="CUST10419"/>
    <s v="Customer 419"/>
    <n v="40"/>
    <s v="Loyal"/>
    <s v="P3003"/>
    <s v="Mixer Grinder"/>
    <x v="2"/>
    <s v="Prime Distributors"/>
    <n v="2"/>
    <n v="4800"/>
    <n v="25"/>
    <n v="9600"/>
    <n v="2400"/>
    <n v="7200"/>
    <n v="4648.4399999999996"/>
    <n v="2551.56"/>
    <x v="2"/>
    <s v="Chennai"/>
    <s v="Tamil Nadu"/>
    <s v="India"/>
    <s v="Debit Card"/>
    <x v="2"/>
    <s v="Standard"/>
    <x v="0"/>
    <s v="No"/>
    <s v="No"/>
  </r>
  <r>
    <x v="1133"/>
    <x v="96"/>
    <s v="CUST12349"/>
    <s v="Customer 2349"/>
    <n v="23"/>
    <s v="New"/>
    <s v="P2005"/>
    <s v="Backpack"/>
    <x v="3"/>
    <s v="Metro Supplies"/>
    <n v="2"/>
    <n v="1800"/>
    <n v="0"/>
    <n v="3600"/>
    <n v="0"/>
    <n v="3600"/>
    <n v="2123.38"/>
    <n v="1476.62"/>
    <x v="0"/>
    <s v="Lucknow"/>
    <s v="Uttar Pradesh"/>
    <s v="India"/>
    <s v="Net Banking"/>
    <x v="0"/>
    <s v="Standard"/>
    <x v="0"/>
    <s v="No"/>
    <s v="No"/>
  </r>
  <r>
    <x v="1134"/>
    <x v="96"/>
    <s v="CUST11599"/>
    <s v="Customer 1599"/>
    <n v="32"/>
    <s v="Returning"/>
    <s v="P5003"/>
    <s v="Calculator"/>
    <x v="1"/>
    <s v="Stationery Hub"/>
    <n v="3"/>
    <n v="650"/>
    <n v="10"/>
    <n v="1950"/>
    <n v="195"/>
    <n v="1755"/>
    <n v="1390.22"/>
    <n v="364.78"/>
    <x v="0"/>
    <s v="Jaipur"/>
    <s v="Rajasthan"/>
    <s v="India"/>
    <s v="Credit Card"/>
    <x v="2"/>
    <s v="Express"/>
    <x v="0"/>
    <s v="No"/>
    <s v="No"/>
  </r>
  <r>
    <x v="1135"/>
    <x v="96"/>
    <s v="CUST12188"/>
    <s v="Customer 2188"/>
    <n v="50"/>
    <s v="Returning"/>
    <s v="P5005"/>
    <s v="Desk Organizer"/>
    <x v="1"/>
    <s v="Stationery Hub"/>
    <n v="3"/>
    <n v="600"/>
    <n v="0"/>
    <n v="1800"/>
    <n v="0"/>
    <n v="1800"/>
    <n v="1361.18"/>
    <n v="438.82"/>
    <x v="1"/>
    <s v="Bengaluru"/>
    <s v="Karnataka"/>
    <s v="India"/>
    <s v="Debit Card"/>
    <x v="0"/>
    <s v="Express"/>
    <x v="0"/>
    <s v="No"/>
    <s v="No"/>
  </r>
  <r>
    <x v="1136"/>
    <x v="96"/>
    <s v="CUST10389"/>
    <s v="Customer 389"/>
    <n v="43"/>
    <s v="Loyal"/>
    <s v="P2005"/>
    <s v="Backpack"/>
    <x v="3"/>
    <s v="Metro Supplies"/>
    <n v="2"/>
    <n v="1800"/>
    <n v="20"/>
    <n v="3600"/>
    <n v="720"/>
    <n v="2880"/>
    <n v="2073.5500000000002"/>
    <n v="806.45"/>
    <x v="1"/>
    <s v="Indore"/>
    <s v="Madhya Pradesh"/>
    <s v="India"/>
    <s v="Credit Card"/>
    <x v="1"/>
    <s v="Standard"/>
    <x v="0"/>
    <s v="No"/>
    <s v="No"/>
  </r>
  <r>
    <x v="1137"/>
    <x v="96"/>
    <s v="CUST11244"/>
    <s v="Customer 1244"/>
    <n v="18"/>
    <s v="Returning"/>
    <s v="P2003"/>
    <s v="T-Shirt"/>
    <x v="3"/>
    <s v="RetailHub"/>
    <n v="3"/>
    <n v="900"/>
    <n v="5"/>
    <n v="2700"/>
    <n v="135"/>
    <n v="2565"/>
    <n v="1914.69"/>
    <n v="650.30999999999995"/>
    <x v="2"/>
    <s v="Lucknow"/>
    <s v="Uttar Pradesh"/>
    <s v="India"/>
    <s v="UPI"/>
    <x v="2"/>
    <s v="Standard"/>
    <x v="0"/>
    <s v="No"/>
    <s v="No"/>
  </r>
  <r>
    <x v="1138"/>
    <x v="96"/>
    <s v="CUST11779"/>
    <s v="Customer 1779"/>
    <n v="35"/>
    <s v="New"/>
    <s v="P1010"/>
    <s v="Bluetooth Speaker"/>
    <x v="0"/>
    <s v="Prime Distributors"/>
    <n v="4"/>
    <n v="3200"/>
    <n v="25"/>
    <n v="12800"/>
    <n v="3200"/>
    <n v="9600"/>
    <n v="6243.1"/>
    <n v="3356.9"/>
    <x v="1"/>
    <s v="Jaipur"/>
    <s v="Rajasthan"/>
    <s v="India"/>
    <s v="Credit Card"/>
    <x v="1"/>
    <s v="Express"/>
    <x v="0"/>
    <s v="No"/>
    <s v="No"/>
  </r>
  <r>
    <x v="1139"/>
    <x v="96"/>
    <s v="CUST11944"/>
    <s v="Customer 1944"/>
    <n v="40"/>
    <s v="Returning"/>
    <s v="P2007"/>
    <s v="Saree"/>
    <x v="3"/>
    <s v="FashionMart"/>
    <n v="3"/>
    <n v="2600"/>
    <n v="15"/>
    <n v="7800"/>
    <n v="1170"/>
    <n v="6630"/>
    <n v="5242.03"/>
    <n v="1387.97"/>
    <x v="1"/>
    <s v="Ahmedabad"/>
    <s v="Gujarat"/>
    <s v="India"/>
    <s v="Wallet"/>
    <x v="2"/>
    <s v="Standard"/>
    <x v="4"/>
    <s v="No"/>
    <s v="No"/>
  </r>
  <r>
    <x v="1140"/>
    <x v="96"/>
    <s v="CUST12468"/>
    <s v="Customer 2468"/>
    <n v="56"/>
    <s v="New"/>
    <s v="P2005"/>
    <s v="Backpack"/>
    <x v="3"/>
    <s v="Metro Supplies"/>
    <n v="2"/>
    <n v="1800"/>
    <n v="30"/>
    <n v="3600"/>
    <n v="1080"/>
    <n v="2520"/>
    <n v="1641.42"/>
    <n v="878.58"/>
    <x v="1"/>
    <s v="Bhubaneswar"/>
    <s v="Odisha"/>
    <s v="India"/>
    <s v="UPI"/>
    <x v="2"/>
    <s v="Express"/>
    <x v="0"/>
    <s v="No"/>
    <s v="No"/>
  </r>
  <r>
    <x v="1141"/>
    <x v="96"/>
    <s v="CUST12440"/>
    <s v="Customer 2440"/>
    <n v="35"/>
    <s v="Returning"/>
    <s v="P3001"/>
    <s v="Coffee Maker"/>
    <x v="2"/>
    <s v="HomeNeeds"/>
    <n v="2"/>
    <n v="4200"/>
    <n v="10"/>
    <n v="8400"/>
    <n v="840"/>
    <n v="7560"/>
    <n v="4747.55"/>
    <n v="2812.45"/>
    <x v="1"/>
    <s v="Ahmedabad"/>
    <s v="Gujarat"/>
    <s v="India"/>
    <s v="Wallet"/>
    <x v="2"/>
    <s v="Express"/>
    <x v="0"/>
    <s v="No"/>
    <s v="No"/>
  </r>
  <r>
    <x v="1142"/>
    <x v="96"/>
    <s v="CUST12452"/>
    <s v="Customer 2452"/>
    <n v="47"/>
    <s v="New"/>
    <s v="P4006"/>
    <s v="Lipstick"/>
    <x v="4"/>
    <s v="BeautyCare"/>
    <n v="1"/>
    <n v="850"/>
    <n v="20"/>
    <n v="850"/>
    <n v="170"/>
    <n v="680"/>
    <n v="552.19000000000005"/>
    <n v="127.81"/>
    <x v="2"/>
    <s v="Hyderabad"/>
    <s v="Telangana"/>
    <s v="India"/>
    <s v="Wallet"/>
    <x v="2"/>
    <s v="Standard"/>
    <x v="2"/>
    <s v="No"/>
    <s v="No"/>
  </r>
  <r>
    <x v="1143"/>
    <x v="97"/>
    <s v="CUST11885"/>
    <s v="Customer 1885"/>
    <n v="36"/>
    <s v="Returning"/>
    <s v="P4002"/>
    <s v="Moisturizer"/>
    <x v="4"/>
    <s v="BeautyCare"/>
    <n v="4"/>
    <n v="650"/>
    <n v="0"/>
    <n v="2600"/>
    <n v="0"/>
    <n v="2600"/>
    <n v="1731.27"/>
    <n v="868.73"/>
    <x v="1"/>
    <s v="Jaipur"/>
    <s v="Rajasthan"/>
    <s v="India"/>
    <s v="UPI"/>
    <x v="2"/>
    <s v="Standard"/>
    <x v="3"/>
    <s v="No"/>
    <s v="No"/>
  </r>
  <r>
    <x v="1144"/>
    <x v="97"/>
    <s v="CUST11407"/>
    <s v="Customer 1407"/>
    <n v="44"/>
    <s v="New"/>
    <s v="P3007"/>
    <s v="Vacuum Cleaner"/>
    <x v="2"/>
    <s v="Global Traders"/>
    <n v="4"/>
    <n v="8500"/>
    <n v="5"/>
    <n v="34000"/>
    <n v="1700"/>
    <n v="32300"/>
    <n v="20667.689999999999"/>
    <n v="11632.31"/>
    <x v="1"/>
    <s v="Guwahati"/>
    <s v="Assam"/>
    <s v="India"/>
    <s v="Cash on Delivery"/>
    <x v="0"/>
    <s v="Standard"/>
    <x v="0"/>
    <s v="No"/>
    <s v="No"/>
  </r>
  <r>
    <x v="1145"/>
    <x v="97"/>
    <s v="CUST12322"/>
    <s v="Customer 2322"/>
    <n v="38"/>
    <s v="New"/>
    <s v="P4002"/>
    <s v="Moisturizer"/>
    <x v="4"/>
    <s v="BeautyCare"/>
    <n v="1"/>
    <n v="650"/>
    <n v="15"/>
    <n v="650"/>
    <n v="97.5"/>
    <n v="552.5"/>
    <n v="427.41"/>
    <n v="125.09"/>
    <x v="0"/>
    <s v="Visakhapatnam"/>
    <s v="Andhra Pradesh"/>
    <s v="India"/>
    <s v="Credit Card"/>
    <x v="2"/>
    <s v="Standard"/>
    <x v="0"/>
    <s v="No"/>
    <s v="No"/>
  </r>
  <r>
    <x v="1146"/>
    <x v="97"/>
    <s v="CUST10892"/>
    <s v="Customer 892"/>
    <n v="58"/>
    <s v="Returning"/>
    <s v="P3002"/>
    <s v="Air Fryer"/>
    <x v="2"/>
    <s v="HomeNeeds"/>
    <n v="1"/>
    <n v="6500"/>
    <n v="5"/>
    <n v="6500"/>
    <n v="325"/>
    <n v="6175"/>
    <n v="5059.3599999999997"/>
    <n v="1115.6400000000001"/>
    <x v="1"/>
    <s v="Guwahati"/>
    <s v="Assam"/>
    <s v="India"/>
    <s v="Credit Card"/>
    <x v="2"/>
    <s v="Standard"/>
    <x v="0"/>
    <s v="No"/>
    <s v="No"/>
  </r>
  <r>
    <x v="1147"/>
    <x v="97"/>
    <s v="CUST12437"/>
    <s v="Customer 2437"/>
    <n v="19"/>
    <s v="Loyal"/>
    <s v="P4006"/>
    <s v="Lipstick"/>
    <x v="4"/>
    <s v="BeautyCare"/>
    <n v="1"/>
    <n v="850"/>
    <n v="10"/>
    <n v="850"/>
    <n v="85"/>
    <n v="765"/>
    <n v="546.38"/>
    <n v="218.62"/>
    <x v="1"/>
    <s v="Bengaluru"/>
    <s v="Karnataka"/>
    <s v="India"/>
    <s v="Debit Card"/>
    <x v="2"/>
    <s v="Standard"/>
    <x v="3"/>
    <s v="No"/>
    <s v="No"/>
  </r>
  <r>
    <x v="1148"/>
    <x v="97"/>
    <s v="CUST11739"/>
    <s v="Customer 1739"/>
    <n v="50"/>
    <s v="Loyal"/>
    <s v="P2001"/>
    <s v="Running Shoes"/>
    <x v="3"/>
    <s v="FashionMart"/>
    <n v="3"/>
    <n v="3200"/>
    <n v="20"/>
    <n v="9600"/>
    <n v="1920"/>
    <n v="7680"/>
    <n v="6033.3"/>
    <n v="1646.7"/>
    <x v="0"/>
    <s v="Pune"/>
    <s v="Maharashtra"/>
    <s v="India"/>
    <s v="Debit Card"/>
    <x v="2"/>
    <s v="Standard"/>
    <x v="0"/>
    <s v="No"/>
    <s v="No"/>
  </r>
  <r>
    <x v="1149"/>
    <x v="97"/>
    <s v="CUST11028"/>
    <s v="Customer 1028"/>
    <n v="18"/>
    <s v="Loyal"/>
    <s v="P1004"/>
    <s v="Smartwatch"/>
    <x v="0"/>
    <s v="TechSource India"/>
    <n v="1"/>
    <n v="6500"/>
    <n v="5"/>
    <n v="6500"/>
    <n v="325"/>
    <n v="6175"/>
    <n v="3846.31"/>
    <n v="2328.69"/>
    <x v="1"/>
    <s v="Mumbai"/>
    <s v="Maharashtra"/>
    <s v="India"/>
    <s v="Debit Card"/>
    <x v="1"/>
    <s v="Standard"/>
    <x v="0"/>
    <s v="No"/>
    <s v="No"/>
  </r>
  <r>
    <x v="1150"/>
    <x v="97"/>
    <s v="CUST11568"/>
    <s v="Customer 1568"/>
    <n v="33"/>
    <s v="New"/>
    <s v="P3003"/>
    <s v="Mixer Grinder"/>
    <x v="2"/>
    <s v="Prime Distributors"/>
    <n v="3"/>
    <n v="4800"/>
    <n v="20"/>
    <n v="14400"/>
    <n v="2880"/>
    <n v="11520"/>
    <n v="8456.27"/>
    <n v="3063.73"/>
    <x v="0"/>
    <s v="Guwahati"/>
    <s v="Assam"/>
    <s v="India"/>
    <s v="Wallet"/>
    <x v="0"/>
    <s v="Express"/>
    <x v="0"/>
    <s v="No"/>
    <s v="Yes"/>
  </r>
  <r>
    <x v="1151"/>
    <x v="97"/>
    <s v="CUST11664"/>
    <s v="Customer 1664"/>
    <n v="39"/>
    <s v="New"/>
    <s v="P2001"/>
    <s v="Running Shoes"/>
    <x v="3"/>
    <s v="FashionMart"/>
    <n v="1"/>
    <n v="3200"/>
    <n v="25"/>
    <n v="3200"/>
    <n v="800"/>
    <n v="2400"/>
    <n v="1936.47"/>
    <n v="463.53"/>
    <x v="1"/>
    <s v="Bhubaneswar"/>
    <s v="Odisha"/>
    <s v="India"/>
    <s v="Cash on Delivery"/>
    <x v="2"/>
    <s v="Standard"/>
    <x v="0"/>
    <s v="No"/>
    <s v="No"/>
  </r>
  <r>
    <x v="1152"/>
    <x v="97"/>
    <s v="CUST10604"/>
    <s v="Customer 604"/>
    <n v="41"/>
    <s v="New"/>
    <s v="P2001"/>
    <s v="Running Shoes"/>
    <x v="3"/>
    <s v="FashionMart"/>
    <n v="2"/>
    <n v="3200"/>
    <n v="15"/>
    <n v="6400"/>
    <n v="960"/>
    <n v="5440"/>
    <n v="3498.69"/>
    <n v="1941.31"/>
    <x v="2"/>
    <s v="Visakhapatnam"/>
    <s v="Andhra Pradesh"/>
    <s v="India"/>
    <s v="Wallet"/>
    <x v="0"/>
    <s v="Standard"/>
    <x v="2"/>
    <s v="No"/>
    <s v="No"/>
  </r>
  <r>
    <x v="1153"/>
    <x v="97"/>
    <s v="CUST11511"/>
    <s v="Customer 1511"/>
    <n v="48"/>
    <s v="New"/>
    <s v="P3006"/>
    <s v="Water Bottle"/>
    <x v="2"/>
    <s v="Metro Supplies"/>
    <n v="2"/>
    <n v="700"/>
    <n v="15"/>
    <n v="1400"/>
    <n v="210"/>
    <n v="1190"/>
    <n v="867.98"/>
    <n v="322.02"/>
    <x v="1"/>
    <s v="Visakhapatnam"/>
    <s v="Andhra Pradesh"/>
    <s v="India"/>
    <s v="Debit Card"/>
    <x v="2"/>
    <s v="Same Day"/>
    <x v="1"/>
    <s v="No"/>
    <s v="No"/>
  </r>
  <r>
    <x v="1154"/>
    <x v="97"/>
    <s v="CUST10274"/>
    <s v="Customer 274"/>
    <n v="42"/>
    <s v="Returning"/>
    <s v="P3004"/>
    <s v="Cookware Set"/>
    <x v="2"/>
    <s v="HomeNeeds"/>
    <n v="3"/>
    <n v="3500"/>
    <n v="10"/>
    <n v="10500"/>
    <n v="1050"/>
    <n v="9450"/>
    <n v="6964.43"/>
    <n v="2485.5700000000002"/>
    <x v="1"/>
    <s v="Bhubaneswar"/>
    <s v="Odisha"/>
    <s v="India"/>
    <s v="Wallet"/>
    <x v="2"/>
    <s v="Express"/>
    <x v="0"/>
    <s v="No"/>
    <s v="No"/>
  </r>
  <r>
    <x v="1155"/>
    <x v="97"/>
    <s v="CUST10745"/>
    <s v="Customer 745"/>
    <n v="43"/>
    <s v="Loyal"/>
    <s v="P5002"/>
    <s v="Novel"/>
    <x v="1"/>
    <s v="Stationery Hub"/>
    <n v="1"/>
    <n v="400"/>
    <n v="5"/>
    <n v="400"/>
    <n v="20"/>
    <n v="380"/>
    <n v="215.18"/>
    <n v="164.82"/>
    <x v="0"/>
    <s v="Hyderabad"/>
    <s v="Telangana"/>
    <s v="India"/>
    <s v="Debit Card"/>
    <x v="1"/>
    <s v="Standard"/>
    <x v="0"/>
    <s v="No"/>
    <s v="No"/>
  </r>
  <r>
    <x v="1156"/>
    <x v="97"/>
    <s v="CUST10007"/>
    <s v="Customer 7"/>
    <n v="41"/>
    <s v="New"/>
    <s v="P1004"/>
    <s v="Smartwatch"/>
    <x v="0"/>
    <s v="TechSource India"/>
    <n v="1"/>
    <n v="6500"/>
    <n v="15"/>
    <n v="6500"/>
    <n v="975"/>
    <n v="5525"/>
    <n v="3099.11"/>
    <n v="2425.89"/>
    <x v="1"/>
    <s v="Mumbai"/>
    <s v="Maharashtra"/>
    <s v="India"/>
    <s v="Cash on Delivery"/>
    <x v="1"/>
    <s v="Standard"/>
    <x v="0"/>
    <s v="No"/>
    <s v="No"/>
  </r>
  <r>
    <x v="1157"/>
    <x v="97"/>
    <s v="CUST11990"/>
    <s v="Customer 1990"/>
    <n v="51"/>
    <s v="New"/>
    <s v="P2007"/>
    <s v="Saree"/>
    <x v="3"/>
    <s v="FashionMart"/>
    <n v="6"/>
    <n v="2600"/>
    <n v="0"/>
    <n v="15600"/>
    <n v="0"/>
    <n v="15600"/>
    <n v="10603.54"/>
    <n v="4996.46"/>
    <x v="1"/>
    <s v="Bengaluru"/>
    <s v="Karnataka"/>
    <s v="India"/>
    <s v="Cash on Delivery"/>
    <x v="2"/>
    <s v="Standard"/>
    <x v="0"/>
    <s v="No"/>
    <s v="No"/>
  </r>
  <r>
    <x v="1158"/>
    <x v="97"/>
    <s v="CUST10440"/>
    <s v="Customer 440"/>
    <n v="59"/>
    <s v="New"/>
    <s v="P3004"/>
    <s v="Cookware Set"/>
    <x v="2"/>
    <s v="HomeNeeds"/>
    <n v="2"/>
    <n v="3500"/>
    <n v="10"/>
    <n v="7000"/>
    <n v="700"/>
    <n v="6300"/>
    <n v="4393.8999999999996"/>
    <n v="1906.1"/>
    <x v="0"/>
    <s v="Chandigarh"/>
    <s v="Chandigarh"/>
    <s v="India"/>
    <s v="Credit Card"/>
    <x v="1"/>
    <s v="Standard"/>
    <x v="0"/>
    <s v="No"/>
    <s v="No"/>
  </r>
  <r>
    <x v="1159"/>
    <x v="98"/>
    <s v="CUST11355"/>
    <s v="Customer 1355"/>
    <n v="36"/>
    <s v="Returning"/>
    <s v="P2007"/>
    <s v="Saree"/>
    <x v="3"/>
    <s v="FashionMart"/>
    <n v="2"/>
    <n v="2600"/>
    <n v="20"/>
    <n v="5200"/>
    <n v="1040"/>
    <n v="4160"/>
    <n v="2892.38"/>
    <n v="1267.6199999999999"/>
    <x v="1"/>
    <s v="Patna"/>
    <s v="Bihar"/>
    <s v="India"/>
    <s v="Net Banking"/>
    <x v="1"/>
    <s v="Standard"/>
    <x v="4"/>
    <s v="Yes"/>
    <s v="No"/>
  </r>
  <r>
    <x v="1160"/>
    <x v="98"/>
    <s v="CUST10939"/>
    <s v="Customer 939"/>
    <n v="41"/>
    <s v="Returning"/>
    <s v="P4002"/>
    <s v="Moisturizer"/>
    <x v="4"/>
    <s v="BeautyCare"/>
    <n v="3"/>
    <n v="650"/>
    <n v="5"/>
    <n v="1950"/>
    <n v="97.5"/>
    <n v="1852.5"/>
    <n v="1483.88"/>
    <n v="368.62"/>
    <x v="0"/>
    <s v="Nagpur"/>
    <s v="Maharashtra"/>
    <s v="India"/>
    <s v="Debit Card"/>
    <x v="2"/>
    <s v="Standard"/>
    <x v="0"/>
    <s v="Yes"/>
    <s v="No"/>
  </r>
  <r>
    <x v="1161"/>
    <x v="98"/>
    <s v="CUST11389"/>
    <s v="Customer 1389"/>
    <n v="36"/>
    <s v="New"/>
    <s v="P3007"/>
    <s v="Vacuum Cleaner"/>
    <x v="2"/>
    <s v="Global Traders"/>
    <n v="1"/>
    <n v="8500"/>
    <n v="5"/>
    <n v="8500"/>
    <n v="425"/>
    <n v="8075"/>
    <n v="5416.83"/>
    <n v="2658.17"/>
    <x v="1"/>
    <s v="Lucknow"/>
    <s v="Uttar Pradesh"/>
    <s v="India"/>
    <s v="Net Banking"/>
    <x v="2"/>
    <s v="Express"/>
    <x v="1"/>
    <s v="No"/>
    <s v="No"/>
  </r>
  <r>
    <x v="1162"/>
    <x v="98"/>
    <s v="CUST12441"/>
    <s v="Customer 2441"/>
    <n v="50"/>
    <s v="Returning"/>
    <s v="P4001"/>
    <s v="Face Wash"/>
    <x v="4"/>
    <s v="BeautyCare"/>
    <n v="4"/>
    <n v="450"/>
    <n v="20"/>
    <n v="1800"/>
    <n v="360"/>
    <n v="1440"/>
    <n v="1163.72"/>
    <n v="276.27999999999997"/>
    <x v="1"/>
    <s v="Guwahati"/>
    <s v="Assam"/>
    <s v="India"/>
    <s v="Net Banking"/>
    <x v="0"/>
    <s v="Standard"/>
    <x v="0"/>
    <s v="No"/>
    <s v="No"/>
  </r>
  <r>
    <x v="1163"/>
    <x v="98"/>
    <s v="CUST12402"/>
    <s v="Customer 2402"/>
    <n v="45"/>
    <s v="Returning"/>
    <s v="P3003"/>
    <s v="Mixer Grinder"/>
    <x v="2"/>
    <s v="Prime Distributors"/>
    <n v="1"/>
    <n v="4800"/>
    <n v="15"/>
    <n v="4800"/>
    <n v="720"/>
    <n v="4080"/>
    <n v="2382.15"/>
    <n v="1697.85"/>
    <x v="0"/>
    <s v="Bengaluru"/>
    <s v="Karnataka"/>
    <s v="India"/>
    <s v="Debit Card"/>
    <x v="2"/>
    <s v="Same Day"/>
    <x v="0"/>
    <s v="No"/>
    <s v="No"/>
  </r>
  <r>
    <x v="1164"/>
    <x v="98"/>
    <s v="CUST10019"/>
    <s v="Customer 19"/>
    <n v="54"/>
    <s v="Returning"/>
    <s v="P2004"/>
    <s v="Jacket"/>
    <x v="3"/>
    <s v="Global Traders"/>
    <n v="3"/>
    <n v="3500"/>
    <n v="15"/>
    <n v="10500"/>
    <n v="1575"/>
    <n v="8925"/>
    <n v="5667.01"/>
    <n v="3257.99"/>
    <x v="1"/>
    <s v="Bhopal"/>
    <s v="Madhya Pradesh"/>
    <s v="India"/>
    <s v="UPI"/>
    <x v="1"/>
    <s v="Standard"/>
    <x v="0"/>
    <s v="No"/>
    <s v="No"/>
  </r>
  <r>
    <x v="1165"/>
    <x v="98"/>
    <s v="CUST11098"/>
    <s v="Customer 1098"/>
    <n v="44"/>
    <s v="Loyal"/>
    <s v="P3006"/>
    <s v="Water Bottle"/>
    <x v="2"/>
    <s v="Metro Supplies"/>
    <n v="3"/>
    <n v="700"/>
    <n v="10"/>
    <n v="2100"/>
    <n v="210"/>
    <n v="1890"/>
    <n v="1134.92"/>
    <n v="755.08"/>
    <x v="1"/>
    <s v="Nagpur"/>
    <s v="Maharashtra"/>
    <s v="India"/>
    <s v="Debit Card"/>
    <x v="2"/>
    <s v="Standard"/>
    <x v="0"/>
    <s v="No"/>
    <s v="No"/>
  </r>
  <r>
    <x v="1166"/>
    <x v="98"/>
    <s v="CUST10076"/>
    <s v="Customer 76"/>
    <n v="52"/>
    <s v="Returning"/>
    <s v="P4002"/>
    <s v="Moisturizer"/>
    <x v="4"/>
    <s v="BeautyCare"/>
    <n v="1"/>
    <n v="650"/>
    <n v="10"/>
    <n v="650"/>
    <n v="65"/>
    <n v="585"/>
    <n v="459.5"/>
    <n v="125.5"/>
    <x v="1"/>
    <s v="Patna"/>
    <s v="Bihar"/>
    <s v="India"/>
    <s v="Net Banking"/>
    <x v="0"/>
    <s v="Express"/>
    <x v="3"/>
    <s v="Yes"/>
    <s v="No"/>
  </r>
  <r>
    <x v="1167"/>
    <x v="98"/>
    <s v="CUST10567"/>
    <s v="Customer 567"/>
    <n v="48"/>
    <s v="New"/>
    <s v="P4004"/>
    <s v="Shampoo"/>
    <x v="4"/>
    <s v="BeautyCare"/>
    <n v="1"/>
    <n v="550"/>
    <n v="10"/>
    <n v="550"/>
    <n v="55"/>
    <n v="495"/>
    <n v="373.89"/>
    <n v="121.11"/>
    <x v="1"/>
    <s v="Lucknow"/>
    <s v="Uttar Pradesh"/>
    <s v="India"/>
    <s v="Cash on Delivery"/>
    <x v="0"/>
    <s v="Standard"/>
    <x v="0"/>
    <s v="No"/>
    <s v="No"/>
  </r>
  <r>
    <x v="1168"/>
    <x v="99"/>
    <s v="CUST11101"/>
    <s v="Customer 1101"/>
    <n v="20"/>
    <s v="New"/>
    <s v="P3004"/>
    <s v="Cookware Set"/>
    <x v="2"/>
    <s v="HomeNeeds"/>
    <n v="2"/>
    <n v="3500"/>
    <n v="10"/>
    <n v="7000"/>
    <n v="700"/>
    <n v="6300"/>
    <n v="4893.38"/>
    <n v="1406.62"/>
    <x v="0"/>
    <s v="Jaipur"/>
    <s v="Rajasthan"/>
    <s v="India"/>
    <s v="Cash on Delivery"/>
    <x v="2"/>
    <s v="Standard"/>
    <x v="0"/>
    <s v="No"/>
    <s v="No"/>
  </r>
  <r>
    <x v="1169"/>
    <x v="99"/>
    <s v="CUST10291"/>
    <s v="Customer 291"/>
    <n v="54"/>
    <s v="New"/>
    <s v="P2007"/>
    <s v="Saree"/>
    <x v="3"/>
    <s v="FashionMart"/>
    <n v="2"/>
    <n v="2600"/>
    <n v="5"/>
    <n v="5200"/>
    <n v="260"/>
    <n v="4940"/>
    <n v="3904.05"/>
    <n v="1035.95"/>
    <x v="1"/>
    <s v="Bengaluru"/>
    <s v="Karnataka"/>
    <s v="India"/>
    <s v="UPI"/>
    <x v="2"/>
    <s v="Express"/>
    <x v="3"/>
    <s v="No"/>
    <s v="No"/>
  </r>
  <r>
    <x v="1170"/>
    <x v="99"/>
    <s v="CUST11262"/>
    <s v="Customer 1262"/>
    <n v="34"/>
    <s v="Loyal"/>
    <s v="P5004"/>
    <s v="Pen Set"/>
    <x v="1"/>
    <s v="Stationery Hub"/>
    <n v="2"/>
    <n v="250"/>
    <n v="10"/>
    <n v="500"/>
    <n v="50"/>
    <n v="450"/>
    <n v="277.94"/>
    <n v="172.06"/>
    <x v="0"/>
    <s v="Patna"/>
    <s v="Bihar"/>
    <s v="India"/>
    <s v="Wallet"/>
    <x v="2"/>
    <s v="Express"/>
    <x v="0"/>
    <s v="Yes"/>
    <s v="No"/>
  </r>
  <r>
    <x v="1171"/>
    <x v="99"/>
    <s v="CUST11506"/>
    <s v="Customer 1506"/>
    <n v="54"/>
    <s v="Loyal"/>
    <s v="P3002"/>
    <s v="Air Fryer"/>
    <x v="2"/>
    <s v="HomeNeeds"/>
    <n v="1"/>
    <n v="6500"/>
    <n v="20"/>
    <n v="6500"/>
    <n v="1300"/>
    <n v="5200"/>
    <n v="3705.62"/>
    <n v="1494.38"/>
    <x v="0"/>
    <s v="Nagpur"/>
    <s v="Maharashtra"/>
    <s v="India"/>
    <s v="Credit Card"/>
    <x v="0"/>
    <s v="Same Day"/>
    <x v="0"/>
    <s v="No"/>
    <s v="No"/>
  </r>
  <r>
    <x v="1172"/>
    <x v="99"/>
    <s v="CUST10376"/>
    <s v="Customer 376"/>
    <n v="23"/>
    <s v="New"/>
    <s v="P4002"/>
    <s v="Moisturizer"/>
    <x v="4"/>
    <s v="BeautyCare"/>
    <n v="1"/>
    <n v="650"/>
    <n v="5"/>
    <n v="650"/>
    <n v="32.5"/>
    <n v="617.5"/>
    <n v="405.76"/>
    <n v="211.74"/>
    <x v="1"/>
    <s v="Bhopal"/>
    <s v="Madhya Pradesh"/>
    <s v="India"/>
    <s v="UPI"/>
    <x v="2"/>
    <s v="Express"/>
    <x v="0"/>
    <s v="Yes"/>
    <s v="No"/>
  </r>
  <r>
    <x v="1173"/>
    <x v="99"/>
    <s v="CUST10202"/>
    <s v="Customer 202"/>
    <n v="48"/>
    <s v="Returning"/>
    <s v="P2006"/>
    <s v="Womens Kurti"/>
    <x v="3"/>
    <s v="FashionMart"/>
    <n v="1"/>
    <n v="1400"/>
    <n v="10"/>
    <n v="1400"/>
    <n v="140"/>
    <n v="1260"/>
    <n v="925.37"/>
    <n v="334.63"/>
    <x v="1"/>
    <s v="Patna"/>
    <s v="Bihar"/>
    <s v="India"/>
    <s v="Net Banking"/>
    <x v="1"/>
    <s v="Express"/>
    <x v="0"/>
    <s v="No"/>
    <s v="No"/>
  </r>
  <r>
    <x v="1174"/>
    <x v="99"/>
    <s v="CUST11774"/>
    <s v="Customer 1774"/>
    <n v="58"/>
    <s v="Returning"/>
    <s v="P2005"/>
    <s v="Backpack"/>
    <x v="3"/>
    <s v="Metro Supplies"/>
    <n v="1"/>
    <n v="1800"/>
    <n v="20"/>
    <n v="1800"/>
    <n v="360"/>
    <n v="1440"/>
    <n v="840.5"/>
    <n v="599.5"/>
    <x v="1"/>
    <s v="Lucknow"/>
    <s v="Uttar Pradesh"/>
    <s v="India"/>
    <s v="Net Banking"/>
    <x v="0"/>
    <s v="Standard"/>
    <x v="0"/>
    <s v="No"/>
    <s v="No"/>
  </r>
  <r>
    <x v="1175"/>
    <x v="99"/>
    <s v="CUST11396"/>
    <s v="Customer 1396"/>
    <n v="23"/>
    <s v="New"/>
    <s v="P2004"/>
    <s v="Jacket"/>
    <x v="3"/>
    <s v="Global Traders"/>
    <n v="2"/>
    <n v="3500"/>
    <n v="0"/>
    <n v="7000"/>
    <n v="0"/>
    <n v="7000"/>
    <n v="5076.95"/>
    <n v="1923.05"/>
    <x v="0"/>
    <s v="Coimbatore"/>
    <s v="Tamil Nadu"/>
    <s v="India"/>
    <s v="Cash on Delivery"/>
    <x v="0"/>
    <s v="Standard"/>
    <x v="0"/>
    <s v="No"/>
    <s v="No"/>
  </r>
  <r>
    <x v="1176"/>
    <x v="99"/>
    <s v="CUST12346"/>
    <s v="Customer 2346"/>
    <n v="42"/>
    <s v="Returning"/>
    <s v="P3002"/>
    <s v="Air Fryer"/>
    <x v="2"/>
    <s v="HomeNeeds"/>
    <n v="1"/>
    <n v="6500"/>
    <n v="25"/>
    <n v="6500"/>
    <n v="1625"/>
    <n v="4875"/>
    <n v="2964.11"/>
    <n v="1910.89"/>
    <x v="1"/>
    <s v="Mumbai"/>
    <s v="Maharashtra"/>
    <s v="India"/>
    <s v="Debit Card"/>
    <x v="0"/>
    <s v="Standard"/>
    <x v="0"/>
    <s v="No"/>
    <s v="No"/>
  </r>
  <r>
    <x v="1177"/>
    <x v="99"/>
    <s v="CUST10921"/>
    <s v="Customer 921"/>
    <n v="52"/>
    <s v="New"/>
    <s v="P1010"/>
    <s v="Bluetooth Speaker"/>
    <x v="0"/>
    <s v="Prime Distributors"/>
    <n v="2"/>
    <n v="3200"/>
    <n v="10"/>
    <n v="6400"/>
    <n v="640"/>
    <n v="5760"/>
    <n v="4228.24"/>
    <n v="1531.76"/>
    <x v="1"/>
    <s v="Chandigarh"/>
    <s v="Chandigarh"/>
    <s v="India"/>
    <s v="Net Banking"/>
    <x v="0"/>
    <s v="Standard"/>
    <x v="1"/>
    <s v="Yes"/>
    <s v="No"/>
  </r>
  <r>
    <x v="1178"/>
    <x v="99"/>
    <s v="CUST11674"/>
    <s v="Customer 1674"/>
    <n v="23"/>
    <s v="Loyal"/>
    <s v="P1006"/>
    <s v="Keyboard"/>
    <x v="0"/>
    <s v="Metro Supplies"/>
    <n v="2"/>
    <n v="1800"/>
    <n v="0"/>
    <n v="3600"/>
    <n v="0"/>
    <n v="3600"/>
    <n v="2471.1"/>
    <n v="1128.9000000000001"/>
    <x v="2"/>
    <s v="Mumbai"/>
    <s v="Maharashtra"/>
    <s v="India"/>
    <s v="Debit Card"/>
    <x v="1"/>
    <s v="Express"/>
    <x v="0"/>
    <s v="No"/>
    <s v="No"/>
  </r>
  <r>
    <x v="1179"/>
    <x v="100"/>
    <s v="CUST12253"/>
    <s v="Customer 2253"/>
    <n v="46"/>
    <s v="New"/>
    <s v="P5001"/>
    <s v="Notebook Set"/>
    <x v="1"/>
    <s v="Stationery Hub"/>
    <n v="1"/>
    <n v="500"/>
    <n v="0"/>
    <n v="500"/>
    <n v="0"/>
    <n v="500"/>
    <n v="344.99"/>
    <n v="155.01"/>
    <x v="1"/>
    <s v="Surat"/>
    <s v="Gujarat"/>
    <s v="India"/>
    <s v="Debit Card"/>
    <x v="1"/>
    <s v="Express"/>
    <x v="0"/>
    <s v="No"/>
    <s v="No"/>
  </r>
  <r>
    <x v="1180"/>
    <x v="100"/>
    <s v="CUST11882"/>
    <s v="Customer 1882"/>
    <n v="49"/>
    <s v="Returning"/>
    <s v="P1005"/>
    <s v="Tablet"/>
    <x v="0"/>
    <s v="RetailHub"/>
    <n v="2"/>
    <n v="18000"/>
    <n v="0"/>
    <n v="36000"/>
    <n v="0"/>
    <n v="36000"/>
    <n v="21301.74"/>
    <n v="14698.26"/>
    <x v="2"/>
    <s v="Nagpur"/>
    <s v="Maharashtra"/>
    <s v="India"/>
    <s v="Cash on Delivery"/>
    <x v="0"/>
    <s v="Express"/>
    <x v="0"/>
    <s v="No"/>
    <s v="No"/>
  </r>
  <r>
    <x v="1181"/>
    <x v="100"/>
    <s v="CUST12418"/>
    <s v="Customer 2418"/>
    <n v="26"/>
    <s v="Returning"/>
    <s v="P2006"/>
    <s v="Womens Kurti"/>
    <x v="3"/>
    <s v="FashionMart"/>
    <n v="2"/>
    <n v="1400"/>
    <n v="5"/>
    <n v="2800"/>
    <n v="140"/>
    <n v="2660"/>
    <n v="1640.89"/>
    <n v="1019.11"/>
    <x v="0"/>
    <s v="Lucknow"/>
    <s v="Uttar Pradesh"/>
    <s v="India"/>
    <s v="Wallet"/>
    <x v="2"/>
    <s v="Express"/>
    <x v="0"/>
    <s v="No"/>
    <s v="No"/>
  </r>
  <r>
    <x v="1182"/>
    <x v="100"/>
    <s v="CUST11707"/>
    <s v="Customer 1707"/>
    <n v="27"/>
    <s v="Returning"/>
    <s v="P2001"/>
    <s v="Running Shoes"/>
    <x v="3"/>
    <s v="FashionMart"/>
    <n v="1"/>
    <n v="3200"/>
    <n v="10"/>
    <n v="3200"/>
    <n v="320"/>
    <n v="2880"/>
    <n v="2349.71"/>
    <n v="530.29"/>
    <x v="2"/>
    <s v="Kolkata"/>
    <s v="West Bengal"/>
    <s v="India"/>
    <s v="UPI"/>
    <x v="2"/>
    <s v="Express"/>
    <x v="0"/>
    <s v="No"/>
    <s v="No"/>
  </r>
  <r>
    <x v="1183"/>
    <x v="100"/>
    <s v="CUST10537"/>
    <s v="Customer 537"/>
    <n v="36"/>
    <s v="New"/>
    <s v="P2002"/>
    <s v="Jeans"/>
    <x v="3"/>
    <s v="FashionMart"/>
    <n v="3"/>
    <n v="2200"/>
    <n v="5"/>
    <n v="6600"/>
    <n v="330"/>
    <n v="6270"/>
    <n v="4062.03"/>
    <n v="2207.9699999999998"/>
    <x v="1"/>
    <s v="Bhubaneswar"/>
    <s v="Odisha"/>
    <s v="India"/>
    <s v="Credit Card"/>
    <x v="0"/>
    <s v="Standard"/>
    <x v="0"/>
    <s v="No"/>
    <s v="No"/>
  </r>
  <r>
    <x v="1184"/>
    <x v="100"/>
    <s v="CUST10436"/>
    <s v="Customer 436"/>
    <n v="53"/>
    <s v="Returning"/>
    <s v="P5002"/>
    <s v="Novel"/>
    <x v="1"/>
    <s v="Stationery Hub"/>
    <n v="1"/>
    <n v="400"/>
    <n v="0"/>
    <n v="400"/>
    <n v="0"/>
    <n v="400"/>
    <n v="308.39999999999998"/>
    <n v="91.6"/>
    <x v="1"/>
    <s v="Delhi"/>
    <s v="Delhi"/>
    <s v="India"/>
    <s v="Debit Card"/>
    <x v="1"/>
    <s v="Standard"/>
    <x v="0"/>
    <s v="No"/>
    <s v="No"/>
  </r>
  <r>
    <x v="1185"/>
    <x v="100"/>
    <s v="CUST12475"/>
    <s v="Customer 2475"/>
    <n v="24"/>
    <s v="Returning"/>
    <s v="P1004"/>
    <s v="Smartwatch"/>
    <x v="0"/>
    <s v="TechSource India"/>
    <n v="1"/>
    <n v="6500"/>
    <n v="10"/>
    <n v="6500"/>
    <n v="650"/>
    <n v="5850"/>
    <n v="3859.58"/>
    <n v="1990.42"/>
    <x v="0"/>
    <s v="Jaipur"/>
    <s v="Rajasthan"/>
    <s v="India"/>
    <s v="Wallet"/>
    <x v="1"/>
    <s v="Standard"/>
    <x v="2"/>
    <s v="No"/>
    <s v="No"/>
  </r>
  <r>
    <x v="1186"/>
    <x v="100"/>
    <s v="CUST11425"/>
    <s v="Customer 1425"/>
    <n v="57"/>
    <s v="Returning"/>
    <s v="P4003"/>
    <s v="Sunscreen"/>
    <x v="4"/>
    <s v="BeautyCare"/>
    <n v="1"/>
    <n v="700"/>
    <n v="25"/>
    <n v="700"/>
    <n v="175"/>
    <n v="525"/>
    <n v="422.55"/>
    <n v="102.45"/>
    <x v="1"/>
    <s v="Guwahati"/>
    <s v="Assam"/>
    <s v="India"/>
    <s v="UPI"/>
    <x v="0"/>
    <s v="Standard"/>
    <x v="0"/>
    <s v="No"/>
    <s v="No"/>
  </r>
  <r>
    <x v="1187"/>
    <x v="100"/>
    <s v="CUST12203"/>
    <s v="Customer 2203"/>
    <n v="28"/>
    <s v="Loyal"/>
    <s v="P1001"/>
    <s v="Laptop"/>
    <x v="0"/>
    <s v="TechSource India"/>
    <n v="1"/>
    <n v="55000"/>
    <n v="30"/>
    <n v="55000"/>
    <n v="16500"/>
    <n v="38500"/>
    <n v="27242.080000000002"/>
    <n v="11257.92"/>
    <x v="1"/>
    <s v="Pune"/>
    <s v="Maharashtra"/>
    <s v="India"/>
    <s v="Cash on Delivery"/>
    <x v="0"/>
    <s v="Standard"/>
    <x v="0"/>
    <s v="No"/>
    <s v="No"/>
  </r>
  <r>
    <x v="1188"/>
    <x v="100"/>
    <s v="CUST10731"/>
    <s v="Customer 731"/>
    <n v="56"/>
    <s v="New"/>
    <s v="P1001"/>
    <s v="Laptop"/>
    <x v="0"/>
    <s v="TechSource India"/>
    <n v="3"/>
    <n v="55000"/>
    <n v="0"/>
    <n v="165000"/>
    <n v="0"/>
    <n v="165000"/>
    <n v="94666.13"/>
    <n v="70333.87"/>
    <x v="1"/>
    <s v="Chennai"/>
    <s v="Tamil Nadu"/>
    <s v="India"/>
    <s v="Cash on Delivery"/>
    <x v="2"/>
    <s v="Express"/>
    <x v="0"/>
    <s v="No"/>
    <s v="No"/>
  </r>
  <r>
    <x v="1189"/>
    <x v="100"/>
    <s v="CUST11235"/>
    <s v="Customer 1235"/>
    <n v="29"/>
    <s v="New"/>
    <s v="P4001"/>
    <s v="Face Wash"/>
    <x v="4"/>
    <s v="BeautyCare"/>
    <n v="2"/>
    <n v="450"/>
    <n v="5"/>
    <n v="900"/>
    <n v="45"/>
    <n v="855"/>
    <n v="487.72"/>
    <n v="367.28"/>
    <x v="0"/>
    <s v="Pune"/>
    <s v="Maharashtra"/>
    <s v="India"/>
    <s v="Cash on Delivery"/>
    <x v="0"/>
    <s v="Standard"/>
    <x v="3"/>
    <s v="No"/>
    <s v="No"/>
  </r>
  <r>
    <x v="1190"/>
    <x v="100"/>
    <s v="CUST11068"/>
    <s v="Customer 1068"/>
    <n v="55"/>
    <s v="New"/>
    <s v="P1002"/>
    <s v="Smartphone"/>
    <x v="0"/>
    <s v="Global Traders"/>
    <n v="2"/>
    <n v="28000"/>
    <n v="20"/>
    <n v="56000"/>
    <n v="11200"/>
    <n v="44800"/>
    <n v="34660.5"/>
    <n v="10139.5"/>
    <x v="1"/>
    <s v="Coimbatore"/>
    <s v="Tamil Nadu"/>
    <s v="India"/>
    <s v="Credit Card"/>
    <x v="2"/>
    <s v="Standard"/>
    <x v="0"/>
    <s v="No"/>
    <s v="No"/>
  </r>
  <r>
    <x v="1191"/>
    <x v="100"/>
    <s v="CUST10543"/>
    <s v="Customer 543"/>
    <n v="22"/>
    <s v="New"/>
    <s v="P4002"/>
    <s v="Moisturizer"/>
    <x v="4"/>
    <s v="BeautyCare"/>
    <n v="3"/>
    <n v="650"/>
    <n v="10"/>
    <n v="1950"/>
    <n v="195"/>
    <n v="1755"/>
    <n v="1327.97"/>
    <n v="427.03"/>
    <x v="1"/>
    <s v="Bhopal"/>
    <s v="Madhya Pradesh"/>
    <s v="India"/>
    <s v="Cash on Delivery"/>
    <x v="0"/>
    <s v="Express"/>
    <x v="0"/>
    <s v="No"/>
    <s v="No"/>
  </r>
  <r>
    <x v="1192"/>
    <x v="100"/>
    <s v="CUST10657"/>
    <s v="Customer 657"/>
    <n v="49"/>
    <s v="New"/>
    <s v="P5004"/>
    <s v="Pen Set"/>
    <x v="1"/>
    <s v="Stationery Hub"/>
    <n v="6"/>
    <n v="250"/>
    <n v="20"/>
    <n v="1500"/>
    <n v="300"/>
    <n v="1200"/>
    <n v="943.76"/>
    <n v="256.24"/>
    <x v="1"/>
    <s v="Delhi"/>
    <s v="Delhi"/>
    <s v="India"/>
    <s v="Debit Card"/>
    <x v="2"/>
    <s v="Express"/>
    <x v="0"/>
    <s v="No"/>
    <s v="No"/>
  </r>
  <r>
    <x v="1193"/>
    <x v="101"/>
    <s v="CUST11296"/>
    <s v="Customer 1296"/>
    <n v="44"/>
    <s v="Returning"/>
    <s v="P1004"/>
    <s v="Smartwatch"/>
    <x v="0"/>
    <s v="TechSource India"/>
    <n v="2"/>
    <n v="6500"/>
    <n v="10"/>
    <n v="13000"/>
    <n v="1300"/>
    <n v="11700"/>
    <n v="7553.44"/>
    <n v="4146.5600000000004"/>
    <x v="1"/>
    <s v="Jaipur"/>
    <s v="Rajasthan"/>
    <s v="India"/>
    <s v="Net Banking"/>
    <x v="0"/>
    <s v="Standard"/>
    <x v="0"/>
    <s v="No"/>
    <s v="No"/>
  </r>
  <r>
    <x v="1194"/>
    <x v="101"/>
    <s v="CUST12057"/>
    <s v="Customer 2057"/>
    <n v="55"/>
    <s v="New"/>
    <s v="P2008"/>
    <s v="Formal Shirt"/>
    <x v="3"/>
    <s v="Global Traders"/>
    <n v="2"/>
    <n v="1700"/>
    <n v="5"/>
    <n v="3400"/>
    <n v="170"/>
    <n v="3230"/>
    <n v="2400.91"/>
    <n v="829.09"/>
    <x v="1"/>
    <s v="Surat"/>
    <s v="Gujarat"/>
    <s v="India"/>
    <s v="Credit Card"/>
    <x v="2"/>
    <s v="Standard"/>
    <x v="3"/>
    <s v="No"/>
    <s v="No"/>
  </r>
  <r>
    <x v="1195"/>
    <x v="101"/>
    <s v="CUST10507"/>
    <s v="Customer 507"/>
    <n v="60"/>
    <s v="Loyal"/>
    <s v="P2004"/>
    <s v="Jacket"/>
    <x v="3"/>
    <s v="Global Traders"/>
    <n v="3"/>
    <n v="3500"/>
    <n v="15"/>
    <n v="10500"/>
    <n v="1575"/>
    <n v="8925"/>
    <n v="6525.14"/>
    <n v="2399.86"/>
    <x v="2"/>
    <s v="Pune"/>
    <s v="Maharashtra"/>
    <s v="India"/>
    <s v="Net Banking"/>
    <x v="2"/>
    <s v="Standard"/>
    <x v="4"/>
    <s v="No"/>
    <s v="No"/>
  </r>
  <r>
    <x v="1196"/>
    <x v="101"/>
    <s v="CUST11303"/>
    <s v="Customer 1303"/>
    <n v="35"/>
    <s v="Returning"/>
    <s v="P3006"/>
    <s v="Water Bottle"/>
    <x v="2"/>
    <s v="Metro Supplies"/>
    <n v="1"/>
    <n v="700"/>
    <n v="0"/>
    <n v="700"/>
    <n v="0"/>
    <n v="700"/>
    <n v="482.23"/>
    <n v="217.77"/>
    <x v="1"/>
    <s v="Lucknow"/>
    <s v="Uttar Pradesh"/>
    <s v="India"/>
    <s v="Debit Card"/>
    <x v="2"/>
    <s v="Standard"/>
    <x v="0"/>
    <s v="Yes"/>
    <s v="No"/>
  </r>
  <r>
    <x v="1197"/>
    <x v="101"/>
    <s v="CUST11591"/>
    <s v="Customer 1591"/>
    <n v="43"/>
    <s v="New"/>
    <s v="P5001"/>
    <s v="Notebook Set"/>
    <x v="1"/>
    <s v="Stationery Hub"/>
    <n v="2"/>
    <n v="500"/>
    <n v="5"/>
    <n v="1000"/>
    <n v="50"/>
    <n v="950"/>
    <n v="767.24"/>
    <n v="182.76"/>
    <x v="1"/>
    <s v="Nagpur"/>
    <s v="Maharashtra"/>
    <s v="India"/>
    <s v="Cash on Delivery"/>
    <x v="1"/>
    <s v="Express"/>
    <x v="0"/>
    <s v="No"/>
    <s v="No"/>
  </r>
  <r>
    <x v="1198"/>
    <x v="101"/>
    <s v="CUST12438"/>
    <s v="Customer 2438"/>
    <n v="24"/>
    <s v="Returning"/>
    <s v="P1004"/>
    <s v="Smartwatch"/>
    <x v="0"/>
    <s v="TechSource India"/>
    <n v="4"/>
    <n v="6500"/>
    <n v="0"/>
    <n v="26000"/>
    <n v="0"/>
    <n v="26000"/>
    <n v="20855.09"/>
    <n v="5144.91"/>
    <x v="1"/>
    <s v="Indore"/>
    <s v="Madhya Pradesh"/>
    <s v="India"/>
    <s v="Wallet"/>
    <x v="0"/>
    <s v="Express"/>
    <x v="3"/>
    <s v="No"/>
    <s v="No"/>
  </r>
  <r>
    <x v="1199"/>
    <x v="102"/>
    <s v="CUST10638"/>
    <s v="Customer 638"/>
    <n v="20"/>
    <s v="Returning"/>
    <s v="P4006"/>
    <s v="Lipstick"/>
    <x v="4"/>
    <s v="BeautyCare"/>
    <n v="1"/>
    <n v="850"/>
    <n v="15"/>
    <n v="850"/>
    <n v="127.5"/>
    <n v="722.5"/>
    <n v="491.7"/>
    <n v="230.8"/>
    <x v="2"/>
    <s v="Bengaluru"/>
    <s v="Karnataka"/>
    <s v="India"/>
    <s v="UPI"/>
    <x v="2"/>
    <s v="Standard"/>
    <x v="2"/>
    <s v="No"/>
    <s v="No"/>
  </r>
  <r>
    <x v="1200"/>
    <x v="102"/>
    <s v="CUST10924"/>
    <s v="Customer 924"/>
    <n v="39"/>
    <s v="Returning"/>
    <s v="P4005"/>
    <s v="Perfume"/>
    <x v="4"/>
    <s v="BeautyCare"/>
    <n v="2"/>
    <n v="1800"/>
    <n v="5"/>
    <n v="3600"/>
    <n v="180"/>
    <n v="3420"/>
    <n v="2641.54"/>
    <n v="778.46"/>
    <x v="2"/>
    <s v="Chennai"/>
    <s v="Tamil Nadu"/>
    <s v="India"/>
    <s v="Credit Card"/>
    <x v="2"/>
    <s v="Standard"/>
    <x v="0"/>
    <s v="No"/>
    <s v="Yes"/>
  </r>
  <r>
    <x v="1201"/>
    <x v="102"/>
    <s v="CUST12482"/>
    <s v="Customer 2482"/>
    <n v="50"/>
    <s v="Loyal"/>
    <s v="P1005"/>
    <s v="Tablet"/>
    <x v="0"/>
    <s v="RetailHub"/>
    <n v="6"/>
    <n v="18000"/>
    <n v="10"/>
    <n v="108000"/>
    <n v="10800"/>
    <n v="97200"/>
    <n v="59824.07"/>
    <n v="37375.93"/>
    <x v="1"/>
    <s v="Chennai"/>
    <s v="Tamil Nadu"/>
    <s v="India"/>
    <s v="Credit Card"/>
    <x v="0"/>
    <s v="Standard"/>
    <x v="0"/>
    <s v="No"/>
    <s v="No"/>
  </r>
  <r>
    <x v="1202"/>
    <x v="102"/>
    <s v="CUST11933"/>
    <s v="Customer 1933"/>
    <n v="32"/>
    <s v="Returning"/>
    <s v="P2003"/>
    <s v="T-Shirt"/>
    <x v="3"/>
    <s v="RetailHub"/>
    <n v="2"/>
    <n v="900"/>
    <n v="30"/>
    <n v="1800"/>
    <n v="540"/>
    <n v="1260"/>
    <n v="913.64"/>
    <n v="346.36"/>
    <x v="0"/>
    <s v="Guwahati"/>
    <s v="Assam"/>
    <s v="India"/>
    <s v="Credit Card"/>
    <x v="2"/>
    <s v="Standard"/>
    <x v="2"/>
    <s v="No"/>
    <s v="No"/>
  </r>
  <r>
    <x v="1203"/>
    <x v="102"/>
    <s v="CUST10120"/>
    <s v="Customer 120"/>
    <n v="54"/>
    <s v="Loyal"/>
    <s v="P1007"/>
    <s v="Mouse"/>
    <x v="0"/>
    <s v="RetailHub"/>
    <n v="2"/>
    <n v="900"/>
    <n v="15"/>
    <n v="1800"/>
    <n v="270"/>
    <n v="1530"/>
    <n v="930.22"/>
    <n v="599.78"/>
    <x v="1"/>
    <s v="Chennai"/>
    <s v="Tamil Nadu"/>
    <s v="India"/>
    <s v="Wallet"/>
    <x v="0"/>
    <s v="Standard"/>
    <x v="0"/>
    <s v="No"/>
    <s v="No"/>
  </r>
  <r>
    <x v="1204"/>
    <x v="102"/>
    <s v="CUST10292"/>
    <s v="Customer 292"/>
    <n v="28"/>
    <s v="Loyal"/>
    <s v="P2007"/>
    <s v="Saree"/>
    <x v="3"/>
    <s v="FashionMart"/>
    <n v="2"/>
    <n v="2600"/>
    <n v="20"/>
    <n v="5200"/>
    <n v="1040"/>
    <n v="4160"/>
    <n v="2701.42"/>
    <n v="1458.58"/>
    <x v="2"/>
    <s v="Surat"/>
    <s v="Gujarat"/>
    <s v="India"/>
    <s v="Net Banking"/>
    <x v="2"/>
    <s v="Standard"/>
    <x v="0"/>
    <s v="Yes"/>
    <s v="No"/>
  </r>
  <r>
    <x v="1205"/>
    <x v="102"/>
    <s v="CUST11236"/>
    <s v="Customer 1236"/>
    <n v="45"/>
    <s v="Loyal"/>
    <s v="P2002"/>
    <s v="Jeans"/>
    <x v="3"/>
    <s v="FashionMart"/>
    <n v="2"/>
    <n v="2200"/>
    <n v="5"/>
    <n v="4400"/>
    <n v="220"/>
    <n v="4180"/>
    <n v="2863.07"/>
    <n v="1316.93"/>
    <x v="1"/>
    <s v="Ahmedabad"/>
    <s v="Gujarat"/>
    <s v="India"/>
    <s v="Debit Card"/>
    <x v="2"/>
    <s v="Same Day"/>
    <x v="3"/>
    <s v="No"/>
    <s v="No"/>
  </r>
  <r>
    <x v="1206"/>
    <x v="103"/>
    <s v="CUST12016"/>
    <s v="Customer 2016"/>
    <n v="60"/>
    <s v="New"/>
    <s v="P4002"/>
    <s v="Moisturizer"/>
    <x v="4"/>
    <s v="BeautyCare"/>
    <n v="3"/>
    <n v="650"/>
    <n v="5"/>
    <n v="1950"/>
    <n v="97.5"/>
    <n v="1852.5"/>
    <n v="1023.67"/>
    <n v="828.83"/>
    <x v="0"/>
    <s v="Surat"/>
    <s v="Gujarat"/>
    <s v="India"/>
    <s v="Debit Card"/>
    <x v="2"/>
    <s v="Standard"/>
    <x v="0"/>
    <s v="No"/>
    <s v="No"/>
  </r>
  <r>
    <x v="1207"/>
    <x v="103"/>
    <s v="CUST12343"/>
    <s v="Customer 2343"/>
    <n v="25"/>
    <s v="Returning"/>
    <s v="P1007"/>
    <s v="Mouse"/>
    <x v="0"/>
    <s v="RetailHub"/>
    <n v="2"/>
    <n v="900"/>
    <n v="0"/>
    <n v="1800"/>
    <n v="0"/>
    <n v="1800"/>
    <n v="1002.58"/>
    <n v="797.42"/>
    <x v="0"/>
    <s v="Visakhapatnam"/>
    <s v="Andhra Pradesh"/>
    <s v="India"/>
    <s v="UPI"/>
    <x v="0"/>
    <s v="Standard"/>
    <x v="0"/>
    <s v="No"/>
    <s v="No"/>
  </r>
  <r>
    <x v="1208"/>
    <x v="103"/>
    <s v="CUST10808"/>
    <s v="Customer 808"/>
    <n v="41"/>
    <s v="New"/>
    <s v="P5002"/>
    <s v="Novel"/>
    <x v="1"/>
    <s v="Stationery Hub"/>
    <n v="2"/>
    <n v="400"/>
    <n v="25"/>
    <n v="800"/>
    <n v="200"/>
    <n v="600"/>
    <n v="477.91"/>
    <n v="122.09"/>
    <x v="2"/>
    <s v="Pune"/>
    <s v="Maharashtra"/>
    <s v="India"/>
    <s v="UPI"/>
    <x v="2"/>
    <s v="Standard"/>
    <x v="1"/>
    <s v="No"/>
    <s v="No"/>
  </r>
  <r>
    <x v="1209"/>
    <x v="103"/>
    <s v="CUST11834"/>
    <s v="Customer 1834"/>
    <n v="57"/>
    <s v="New"/>
    <s v="P5003"/>
    <s v="Calculator"/>
    <x v="1"/>
    <s v="Stationery Hub"/>
    <n v="1"/>
    <n v="650"/>
    <n v="5"/>
    <n v="650"/>
    <n v="32.5"/>
    <n v="617.5"/>
    <n v="451.67"/>
    <n v="165.83"/>
    <x v="2"/>
    <s v="Ahmedabad"/>
    <s v="Gujarat"/>
    <s v="India"/>
    <s v="UPI"/>
    <x v="1"/>
    <s v="Standard"/>
    <x v="0"/>
    <s v="No"/>
    <s v="No"/>
  </r>
  <r>
    <x v="1210"/>
    <x v="103"/>
    <s v="CUST11227"/>
    <s v="Customer 1227"/>
    <n v="39"/>
    <s v="Returning"/>
    <s v="P5004"/>
    <s v="Pen Set"/>
    <x v="1"/>
    <s v="Stationery Hub"/>
    <n v="1"/>
    <n v="250"/>
    <n v="15"/>
    <n v="250"/>
    <n v="37.5"/>
    <n v="212.5"/>
    <n v="132.22999999999999"/>
    <n v="80.27"/>
    <x v="0"/>
    <s v="Hyderabad"/>
    <s v="Telangana"/>
    <s v="India"/>
    <s v="UPI"/>
    <x v="0"/>
    <s v="Express"/>
    <x v="0"/>
    <s v="No"/>
    <s v="No"/>
  </r>
  <r>
    <x v="1211"/>
    <x v="103"/>
    <s v="CUST10649"/>
    <s v="Customer 649"/>
    <n v="28"/>
    <s v="Returning"/>
    <s v="P2008"/>
    <s v="Formal Shirt"/>
    <x v="3"/>
    <s v="Global Traders"/>
    <n v="2"/>
    <n v="1700"/>
    <n v="0"/>
    <n v="3400"/>
    <n v="0"/>
    <n v="3400"/>
    <n v="2371.61"/>
    <n v="1028.3900000000001"/>
    <x v="1"/>
    <s v="Pune"/>
    <s v="Maharashtra"/>
    <s v="India"/>
    <s v="UPI"/>
    <x v="2"/>
    <s v="Standard"/>
    <x v="1"/>
    <s v="No"/>
    <s v="No"/>
  </r>
  <r>
    <x v="1212"/>
    <x v="103"/>
    <s v="CUST10074"/>
    <s v="Customer 74"/>
    <n v="49"/>
    <s v="Loyal"/>
    <s v="P2004"/>
    <s v="Jacket"/>
    <x v="3"/>
    <s v="Global Traders"/>
    <n v="2"/>
    <n v="3500"/>
    <n v="0"/>
    <n v="7000"/>
    <n v="0"/>
    <n v="7000"/>
    <n v="4919.5600000000004"/>
    <n v="2080.44"/>
    <x v="1"/>
    <s v="Indore"/>
    <s v="Madhya Pradesh"/>
    <s v="India"/>
    <s v="Cash on Delivery"/>
    <x v="1"/>
    <s v="Express"/>
    <x v="0"/>
    <s v="No"/>
    <s v="No"/>
  </r>
  <r>
    <x v="1213"/>
    <x v="103"/>
    <s v="CUST12048"/>
    <s v="Customer 2048"/>
    <n v="55"/>
    <s v="New"/>
    <s v="P1008"/>
    <s v="Monitor"/>
    <x v="0"/>
    <s v="Global Traders"/>
    <n v="1"/>
    <n v="14500"/>
    <n v="15"/>
    <n v="14500"/>
    <n v="2175"/>
    <n v="12325"/>
    <n v="7754.45"/>
    <n v="4570.55"/>
    <x v="1"/>
    <s v="Lucknow"/>
    <s v="Uttar Pradesh"/>
    <s v="India"/>
    <s v="Cash on Delivery"/>
    <x v="2"/>
    <s v="Same Day"/>
    <x v="0"/>
    <s v="No"/>
    <s v="No"/>
  </r>
  <r>
    <x v="1214"/>
    <x v="103"/>
    <s v="CUST10236"/>
    <s v="Customer 236"/>
    <n v="27"/>
    <s v="Returning"/>
    <s v="P2008"/>
    <s v="Formal Shirt"/>
    <x v="3"/>
    <s v="Global Traders"/>
    <n v="4"/>
    <n v="1700"/>
    <n v="10"/>
    <n v="6800"/>
    <n v="680"/>
    <n v="6120"/>
    <n v="3568.75"/>
    <n v="2551.25"/>
    <x v="2"/>
    <s v="Bhopal"/>
    <s v="Madhya Pradesh"/>
    <s v="India"/>
    <s v="Net Banking"/>
    <x v="0"/>
    <s v="Express"/>
    <x v="0"/>
    <s v="No"/>
    <s v="No"/>
  </r>
  <r>
    <x v="1215"/>
    <x v="103"/>
    <s v="CUST10176"/>
    <s v="Customer 176"/>
    <n v="30"/>
    <s v="New"/>
    <s v="P2005"/>
    <s v="Backpack"/>
    <x v="3"/>
    <s v="Metro Supplies"/>
    <n v="2"/>
    <n v="1800"/>
    <n v="5"/>
    <n v="3600"/>
    <n v="180"/>
    <n v="3420"/>
    <n v="2756.51"/>
    <n v="663.49"/>
    <x v="1"/>
    <s v="Ahmedabad"/>
    <s v="Gujarat"/>
    <s v="India"/>
    <s v="Credit Card"/>
    <x v="0"/>
    <s v="Express"/>
    <x v="0"/>
    <s v="No"/>
    <s v="No"/>
  </r>
  <r>
    <x v="1216"/>
    <x v="103"/>
    <s v="CUST10661"/>
    <s v="Customer 661"/>
    <n v="54"/>
    <s v="Loyal"/>
    <s v="P4003"/>
    <s v="Sunscreen"/>
    <x v="4"/>
    <s v="BeautyCare"/>
    <n v="1"/>
    <n v="700"/>
    <n v="15"/>
    <n v="700"/>
    <n v="105"/>
    <n v="595"/>
    <n v="438.67"/>
    <n v="156.33000000000001"/>
    <x v="1"/>
    <s v="Coimbatore"/>
    <s v="Tamil Nadu"/>
    <s v="India"/>
    <s v="Net Banking"/>
    <x v="1"/>
    <s v="Express"/>
    <x v="0"/>
    <s v="No"/>
    <s v="No"/>
  </r>
  <r>
    <x v="1217"/>
    <x v="103"/>
    <s v="CUST12134"/>
    <s v="Customer 2134"/>
    <n v="46"/>
    <s v="New"/>
    <s v="P1002"/>
    <s v="Smartphone"/>
    <x v="0"/>
    <s v="Global Traders"/>
    <n v="3"/>
    <n v="28000"/>
    <n v="10"/>
    <n v="84000"/>
    <n v="8400"/>
    <n v="75600"/>
    <n v="59634.080000000002"/>
    <n v="15965.92"/>
    <x v="2"/>
    <s v="Chandigarh"/>
    <s v="Chandigarh"/>
    <s v="India"/>
    <s v="UPI"/>
    <x v="0"/>
    <s v="Standard"/>
    <x v="1"/>
    <s v="No"/>
    <s v="No"/>
  </r>
  <r>
    <x v="1218"/>
    <x v="103"/>
    <s v="CUST10889"/>
    <s v="Customer 889"/>
    <n v="21"/>
    <s v="New"/>
    <s v="P1007"/>
    <s v="Mouse"/>
    <x v="0"/>
    <s v="RetailHub"/>
    <n v="2"/>
    <n v="900"/>
    <n v="10"/>
    <n v="1800"/>
    <n v="180"/>
    <n v="1620"/>
    <n v="949.96"/>
    <n v="670.04"/>
    <x v="1"/>
    <s v="Chennai"/>
    <s v="Tamil Nadu"/>
    <s v="India"/>
    <s v="Credit Card"/>
    <x v="2"/>
    <s v="Standard"/>
    <x v="1"/>
    <s v="No"/>
    <s v="No"/>
  </r>
  <r>
    <x v="1219"/>
    <x v="104"/>
    <s v="CUST10199"/>
    <s v="Customer 199"/>
    <n v="28"/>
    <s v="Loyal"/>
    <s v="P3003"/>
    <s v="Mixer Grinder"/>
    <x v="2"/>
    <s v="Prime Distributors"/>
    <n v="3"/>
    <n v="4800"/>
    <n v="10"/>
    <n v="14400"/>
    <n v="1440"/>
    <n v="12960"/>
    <n v="7815.16"/>
    <n v="5144.84"/>
    <x v="2"/>
    <s v="Surat"/>
    <s v="Gujarat"/>
    <s v="India"/>
    <s v="Credit Card"/>
    <x v="2"/>
    <s v="Same Day"/>
    <x v="0"/>
    <s v="No"/>
    <s v="No"/>
  </r>
  <r>
    <x v="1220"/>
    <x v="104"/>
    <s v="CUST10279"/>
    <s v="Customer 279"/>
    <n v="52"/>
    <s v="Returning"/>
    <s v="P1010"/>
    <s v="Bluetooth Speaker"/>
    <x v="0"/>
    <s v="Prime Distributors"/>
    <n v="4"/>
    <n v="3200"/>
    <n v="5"/>
    <n v="12800"/>
    <n v="640"/>
    <n v="12160"/>
    <n v="8118.43"/>
    <n v="4041.57"/>
    <x v="0"/>
    <s v="Chandigarh"/>
    <s v="Chandigarh"/>
    <s v="India"/>
    <s v="UPI"/>
    <x v="2"/>
    <s v="Express"/>
    <x v="4"/>
    <s v="No"/>
    <s v="No"/>
  </r>
  <r>
    <x v="1221"/>
    <x v="104"/>
    <s v="CUST11494"/>
    <s v="Customer 1494"/>
    <n v="42"/>
    <s v="Returning"/>
    <s v="P2008"/>
    <s v="Formal Shirt"/>
    <x v="3"/>
    <s v="Global Traders"/>
    <n v="2"/>
    <n v="1700"/>
    <n v="5"/>
    <n v="3400"/>
    <n v="170"/>
    <n v="3230"/>
    <n v="2087.54"/>
    <n v="1142.46"/>
    <x v="2"/>
    <s v="Jaipur"/>
    <s v="Rajasthan"/>
    <s v="India"/>
    <s v="Credit Card"/>
    <x v="0"/>
    <s v="Express"/>
    <x v="0"/>
    <s v="No"/>
    <s v="No"/>
  </r>
  <r>
    <x v="1222"/>
    <x v="104"/>
    <s v="CUST10002"/>
    <s v="Customer 2"/>
    <n v="54"/>
    <s v="New"/>
    <s v="P4006"/>
    <s v="Lipstick"/>
    <x v="4"/>
    <s v="BeautyCare"/>
    <n v="2"/>
    <n v="850"/>
    <n v="25"/>
    <n v="1700"/>
    <n v="425"/>
    <n v="1275"/>
    <n v="813.61"/>
    <n v="461.39"/>
    <x v="2"/>
    <s v="Lucknow"/>
    <s v="Uttar Pradesh"/>
    <s v="India"/>
    <s v="Cash on Delivery"/>
    <x v="2"/>
    <s v="Express"/>
    <x v="3"/>
    <s v="No"/>
    <s v="No"/>
  </r>
  <r>
    <x v="1223"/>
    <x v="104"/>
    <s v="CUST10265"/>
    <s v="Customer 265"/>
    <n v="22"/>
    <s v="New"/>
    <s v="P1003"/>
    <s v="Headphones"/>
    <x v="0"/>
    <s v="Metro Supplies"/>
    <n v="1"/>
    <n v="2500"/>
    <n v="15"/>
    <n v="2500"/>
    <n v="375"/>
    <n v="2125"/>
    <n v="1475.37"/>
    <n v="649.63"/>
    <x v="2"/>
    <s v="Coimbatore"/>
    <s v="Tamil Nadu"/>
    <s v="India"/>
    <s v="Credit Card"/>
    <x v="2"/>
    <s v="Standard"/>
    <x v="0"/>
    <s v="No"/>
    <s v="No"/>
  </r>
  <r>
    <x v="1224"/>
    <x v="104"/>
    <s v="CUST12461"/>
    <s v="Customer 2461"/>
    <n v="48"/>
    <s v="Returning"/>
    <s v="P3004"/>
    <s v="Cookware Set"/>
    <x v="2"/>
    <s v="HomeNeeds"/>
    <n v="5"/>
    <n v="3500"/>
    <n v="25"/>
    <n v="17500"/>
    <n v="4375"/>
    <n v="13125"/>
    <n v="10374.75"/>
    <n v="2750.25"/>
    <x v="1"/>
    <s v="Ahmedabad"/>
    <s v="Gujarat"/>
    <s v="India"/>
    <s v="Credit Card"/>
    <x v="1"/>
    <s v="Express"/>
    <x v="3"/>
    <s v="No"/>
    <s v="No"/>
  </r>
  <r>
    <x v="1225"/>
    <x v="104"/>
    <s v="CUST10279"/>
    <s v="Customer 279"/>
    <n v="22"/>
    <s v="Returning"/>
    <s v="P5004"/>
    <s v="Pen Set"/>
    <x v="1"/>
    <s v="Stationery Hub"/>
    <n v="2"/>
    <n v="250"/>
    <n v="0"/>
    <n v="500"/>
    <n v="0"/>
    <n v="500"/>
    <n v="322.14"/>
    <n v="177.86"/>
    <x v="1"/>
    <s v="Hyderabad"/>
    <s v="Telangana"/>
    <s v="India"/>
    <s v="UPI"/>
    <x v="2"/>
    <s v="Standard"/>
    <x v="0"/>
    <s v="No"/>
    <s v="No"/>
  </r>
  <r>
    <x v="1226"/>
    <x v="104"/>
    <s v="CUST10883"/>
    <s v="Customer 883"/>
    <n v="40"/>
    <s v="New"/>
    <s v="P4001"/>
    <s v="Face Wash"/>
    <x v="4"/>
    <s v="BeautyCare"/>
    <n v="1"/>
    <n v="450"/>
    <n v="10"/>
    <n v="450"/>
    <n v="45"/>
    <n v="405"/>
    <n v="320.26"/>
    <n v="84.74"/>
    <x v="0"/>
    <s v="Bengaluru"/>
    <s v="Karnataka"/>
    <s v="India"/>
    <s v="Net Banking"/>
    <x v="0"/>
    <s v="Standard"/>
    <x v="0"/>
    <s v="No"/>
    <s v="No"/>
  </r>
  <r>
    <x v="1227"/>
    <x v="104"/>
    <s v="CUST11063"/>
    <s v="Customer 1063"/>
    <n v="36"/>
    <s v="New"/>
    <s v="P1008"/>
    <s v="Monitor"/>
    <x v="0"/>
    <s v="Global Traders"/>
    <n v="2"/>
    <n v="14500"/>
    <n v="15"/>
    <n v="29000"/>
    <n v="4350"/>
    <n v="24650"/>
    <n v="18649.7"/>
    <n v="6000.3"/>
    <x v="1"/>
    <s v="Bhopal"/>
    <s v="Madhya Pradesh"/>
    <s v="India"/>
    <s v="Net Banking"/>
    <x v="0"/>
    <s v="Express"/>
    <x v="0"/>
    <s v="No"/>
    <s v="No"/>
  </r>
  <r>
    <x v="1228"/>
    <x v="104"/>
    <s v="CUST11641"/>
    <s v="Customer 1641"/>
    <n v="58"/>
    <s v="New"/>
    <s v="P4006"/>
    <s v="Lipstick"/>
    <x v="4"/>
    <s v="BeautyCare"/>
    <n v="3"/>
    <n v="850"/>
    <n v="5"/>
    <n v="2550"/>
    <n v="127.5"/>
    <n v="2422.5"/>
    <n v="1456.03"/>
    <n v="966.47"/>
    <x v="2"/>
    <s v="Mumbai"/>
    <s v="Maharashtra"/>
    <s v="India"/>
    <s v="UPI"/>
    <x v="2"/>
    <s v="Standard"/>
    <x v="0"/>
    <s v="No"/>
    <s v="No"/>
  </r>
  <r>
    <x v="1229"/>
    <x v="104"/>
    <s v="CUST11647"/>
    <s v="Customer 1647"/>
    <n v="36"/>
    <s v="Returning"/>
    <s v="P1005"/>
    <s v="Tablet"/>
    <x v="0"/>
    <s v="RetailHub"/>
    <n v="3"/>
    <n v="18000"/>
    <n v="30"/>
    <n v="54000"/>
    <n v="16200"/>
    <n v="37800"/>
    <n v="25807.3"/>
    <n v="11992.7"/>
    <x v="1"/>
    <s v="Bhubaneswar"/>
    <s v="Odisha"/>
    <s v="India"/>
    <s v="Debit Card"/>
    <x v="0"/>
    <s v="Express"/>
    <x v="0"/>
    <s v="Yes"/>
    <s v="No"/>
  </r>
  <r>
    <x v="1230"/>
    <x v="105"/>
    <s v="CUST11027"/>
    <s v="Customer 1027"/>
    <n v="57"/>
    <s v="New"/>
    <s v="P2001"/>
    <s v="Running Shoes"/>
    <x v="3"/>
    <s v="FashionMart"/>
    <n v="2"/>
    <n v="3200"/>
    <n v="0"/>
    <n v="6400"/>
    <n v="0"/>
    <n v="6400"/>
    <n v="3690.77"/>
    <n v="2709.23"/>
    <x v="1"/>
    <s v="Lucknow"/>
    <s v="Uttar Pradesh"/>
    <s v="India"/>
    <s v="Debit Card"/>
    <x v="0"/>
    <s v="Standard"/>
    <x v="0"/>
    <s v="No"/>
    <s v="No"/>
  </r>
  <r>
    <x v="1231"/>
    <x v="105"/>
    <s v="CUST11882"/>
    <s v="Customer 1882"/>
    <n v="21"/>
    <s v="Returning"/>
    <s v="P1003"/>
    <s v="Headphones"/>
    <x v="0"/>
    <s v="Metro Supplies"/>
    <n v="1"/>
    <n v="2500"/>
    <n v="20"/>
    <n v="2500"/>
    <n v="500"/>
    <n v="2000"/>
    <n v="1425.08"/>
    <n v="574.91999999999996"/>
    <x v="1"/>
    <s v="Visakhapatnam"/>
    <s v="Andhra Pradesh"/>
    <s v="India"/>
    <s v="Debit Card"/>
    <x v="2"/>
    <s v="Standard"/>
    <x v="0"/>
    <s v="No"/>
    <s v="No"/>
  </r>
  <r>
    <x v="1232"/>
    <x v="105"/>
    <s v="CUST10304"/>
    <s v="Customer 304"/>
    <n v="33"/>
    <s v="Returning"/>
    <s v="P5001"/>
    <s v="Notebook Set"/>
    <x v="1"/>
    <s v="Stationery Hub"/>
    <n v="3"/>
    <n v="500"/>
    <n v="15"/>
    <n v="1500"/>
    <n v="225"/>
    <n v="1275"/>
    <n v="976.5"/>
    <n v="298.5"/>
    <x v="2"/>
    <s v="Bhubaneswar"/>
    <s v="Odisha"/>
    <s v="India"/>
    <s v="Cash on Delivery"/>
    <x v="2"/>
    <s v="Standard"/>
    <x v="1"/>
    <s v="No"/>
    <s v="No"/>
  </r>
  <r>
    <x v="1233"/>
    <x v="105"/>
    <s v="CUST11742"/>
    <s v="Customer 1742"/>
    <n v="52"/>
    <s v="Loyal"/>
    <s v="P3006"/>
    <s v="Water Bottle"/>
    <x v="2"/>
    <s v="Metro Supplies"/>
    <n v="2"/>
    <n v="700"/>
    <n v="15"/>
    <n v="1400"/>
    <n v="210"/>
    <n v="1190"/>
    <n v="769.34"/>
    <n v="420.66"/>
    <x v="1"/>
    <s v="Chandigarh"/>
    <s v="Chandigarh"/>
    <s v="India"/>
    <s v="Debit Card"/>
    <x v="2"/>
    <s v="Standard"/>
    <x v="0"/>
    <s v="No"/>
    <s v="No"/>
  </r>
  <r>
    <x v="1234"/>
    <x v="105"/>
    <s v="CUST12420"/>
    <s v="Customer 2420"/>
    <n v="60"/>
    <s v="Returning"/>
    <s v="P2008"/>
    <s v="Formal Shirt"/>
    <x v="3"/>
    <s v="Global Traders"/>
    <n v="1"/>
    <n v="1700"/>
    <n v="20"/>
    <n v="1700"/>
    <n v="340"/>
    <n v="1360"/>
    <n v="780.12"/>
    <n v="579.88"/>
    <x v="1"/>
    <s v="Bengaluru"/>
    <s v="Karnataka"/>
    <s v="India"/>
    <s v="Debit Card"/>
    <x v="1"/>
    <s v="Standard"/>
    <x v="3"/>
    <s v="No"/>
    <s v="No"/>
  </r>
  <r>
    <x v="1235"/>
    <x v="105"/>
    <s v="CUST10846"/>
    <s v="Customer 846"/>
    <n v="60"/>
    <s v="Returning"/>
    <s v="P3007"/>
    <s v="Vacuum Cleaner"/>
    <x v="2"/>
    <s v="Global Traders"/>
    <n v="1"/>
    <n v="8500"/>
    <n v="0"/>
    <n v="8500"/>
    <n v="0"/>
    <n v="8500"/>
    <n v="6648.41"/>
    <n v="1851.59"/>
    <x v="1"/>
    <s v="Jaipur"/>
    <s v="Rajasthan"/>
    <s v="India"/>
    <s v="Credit Card"/>
    <x v="1"/>
    <s v="Standard"/>
    <x v="0"/>
    <s v="No"/>
    <s v="No"/>
  </r>
  <r>
    <x v="1236"/>
    <x v="105"/>
    <s v="CUST10762"/>
    <s v="Customer 762"/>
    <n v="21"/>
    <s v="Returning"/>
    <s v="P1005"/>
    <s v="Tablet"/>
    <x v="0"/>
    <s v="RetailHub"/>
    <n v="5"/>
    <n v="18000"/>
    <n v="10"/>
    <n v="90000"/>
    <n v="9000"/>
    <n v="81000"/>
    <n v="55209.39"/>
    <n v="25790.61"/>
    <x v="2"/>
    <s v="Chennai"/>
    <s v="Tamil Nadu"/>
    <s v="India"/>
    <s v="Net Banking"/>
    <x v="0"/>
    <s v="Standard"/>
    <x v="3"/>
    <s v="No"/>
    <s v="No"/>
  </r>
  <r>
    <x v="1237"/>
    <x v="105"/>
    <s v="CUST10502"/>
    <s v="Customer 502"/>
    <n v="52"/>
    <s v="Returning"/>
    <s v="P5004"/>
    <s v="Pen Set"/>
    <x v="1"/>
    <s v="Stationery Hub"/>
    <n v="1"/>
    <n v="250"/>
    <n v="20"/>
    <n v="250"/>
    <n v="50"/>
    <n v="200"/>
    <n v="111.67"/>
    <n v="88.33"/>
    <x v="1"/>
    <s v="Coimbatore"/>
    <s v="Tamil Nadu"/>
    <s v="India"/>
    <s v="Net Banking"/>
    <x v="1"/>
    <s v="Standard"/>
    <x v="0"/>
    <s v="No"/>
    <s v="No"/>
  </r>
  <r>
    <x v="1238"/>
    <x v="105"/>
    <s v="CUST11057"/>
    <s v="Customer 1057"/>
    <n v="54"/>
    <s v="Returning"/>
    <s v="P4003"/>
    <s v="Sunscreen"/>
    <x v="4"/>
    <s v="BeautyCare"/>
    <n v="2"/>
    <n v="700"/>
    <n v="25"/>
    <n v="1400"/>
    <n v="350"/>
    <n v="1050"/>
    <n v="709.88"/>
    <n v="340.12"/>
    <x v="1"/>
    <s v="Chennai"/>
    <s v="Tamil Nadu"/>
    <s v="India"/>
    <s v="UPI"/>
    <x v="2"/>
    <s v="Express"/>
    <x v="0"/>
    <s v="No"/>
    <s v="No"/>
  </r>
  <r>
    <x v="1239"/>
    <x v="105"/>
    <s v="CUST12380"/>
    <s v="Customer 2380"/>
    <n v="45"/>
    <s v="Returning"/>
    <s v="P2005"/>
    <s v="Backpack"/>
    <x v="3"/>
    <s v="Metro Supplies"/>
    <n v="4"/>
    <n v="1800"/>
    <n v="10"/>
    <n v="7200"/>
    <n v="720"/>
    <n v="6480"/>
    <n v="5069.8900000000003"/>
    <n v="1410.11"/>
    <x v="2"/>
    <s v="Lucknow"/>
    <s v="Uttar Pradesh"/>
    <s v="India"/>
    <s v="Debit Card"/>
    <x v="1"/>
    <s v="Standard"/>
    <x v="3"/>
    <s v="No"/>
    <s v="No"/>
  </r>
  <r>
    <x v="1240"/>
    <x v="105"/>
    <s v="CUST10215"/>
    <s v="Customer 215"/>
    <n v="56"/>
    <s v="Loyal"/>
    <s v="P1009"/>
    <s v="Power Bank"/>
    <x v="0"/>
    <s v="Prime Distributors"/>
    <n v="1"/>
    <n v="1600"/>
    <n v="15"/>
    <n v="1600"/>
    <n v="240"/>
    <n v="1360"/>
    <n v="1086.31"/>
    <n v="273.69"/>
    <x v="2"/>
    <s v="Nagpur"/>
    <s v="Maharashtra"/>
    <s v="India"/>
    <s v="Net Banking"/>
    <x v="1"/>
    <s v="Express"/>
    <x v="0"/>
    <s v="No"/>
    <s v="No"/>
  </r>
  <r>
    <x v="1241"/>
    <x v="105"/>
    <s v="CUST11133"/>
    <s v="Customer 1133"/>
    <n v="34"/>
    <s v="Loyal"/>
    <s v="P1002"/>
    <s v="Smartphone"/>
    <x v="0"/>
    <s v="Global Traders"/>
    <n v="2"/>
    <n v="28000"/>
    <n v="5"/>
    <n v="56000"/>
    <n v="2800"/>
    <n v="53200"/>
    <n v="34844.589999999997"/>
    <n v="18355.41"/>
    <x v="1"/>
    <s v="Chennai"/>
    <s v="Tamil Nadu"/>
    <s v="India"/>
    <s v="Credit Card"/>
    <x v="2"/>
    <s v="Standard"/>
    <x v="0"/>
    <s v="No"/>
    <s v="No"/>
  </r>
  <r>
    <x v="1242"/>
    <x v="105"/>
    <s v="CUST11993"/>
    <s v="Customer 1993"/>
    <n v="57"/>
    <s v="New"/>
    <s v="P2008"/>
    <s v="Formal Shirt"/>
    <x v="3"/>
    <s v="Global Traders"/>
    <n v="2"/>
    <n v="1700"/>
    <n v="0"/>
    <n v="3400"/>
    <n v="0"/>
    <n v="3400"/>
    <n v="2386.65"/>
    <n v="1013.35"/>
    <x v="1"/>
    <s v="Bengaluru"/>
    <s v="Karnataka"/>
    <s v="India"/>
    <s v="Credit Card"/>
    <x v="2"/>
    <s v="Express"/>
    <x v="0"/>
    <s v="No"/>
    <s v="No"/>
  </r>
  <r>
    <x v="1243"/>
    <x v="105"/>
    <s v="CUST11346"/>
    <s v="Customer 1346"/>
    <n v="44"/>
    <s v="Returning"/>
    <s v="P3007"/>
    <s v="Vacuum Cleaner"/>
    <x v="2"/>
    <s v="Global Traders"/>
    <n v="5"/>
    <n v="8500"/>
    <n v="10"/>
    <n v="42500"/>
    <n v="4250"/>
    <n v="38250"/>
    <n v="24873.66"/>
    <n v="13376.34"/>
    <x v="1"/>
    <s v="Ahmedabad"/>
    <s v="Gujarat"/>
    <s v="India"/>
    <s v="Debit Card"/>
    <x v="2"/>
    <s v="Express"/>
    <x v="0"/>
    <s v="No"/>
    <s v="No"/>
  </r>
  <r>
    <x v="1244"/>
    <x v="106"/>
    <s v="CUST10250"/>
    <s v="Customer 250"/>
    <n v="44"/>
    <s v="New"/>
    <s v="P5003"/>
    <s v="Calculator"/>
    <x v="1"/>
    <s v="Stationery Hub"/>
    <n v="1"/>
    <n v="650"/>
    <n v="0"/>
    <n v="650"/>
    <n v="0"/>
    <n v="650"/>
    <n v="519.38"/>
    <n v="130.62"/>
    <x v="1"/>
    <s v="Nagpur"/>
    <s v="Maharashtra"/>
    <s v="India"/>
    <s v="Credit Card"/>
    <x v="2"/>
    <s v="Express"/>
    <x v="4"/>
    <s v="No"/>
    <s v="No"/>
  </r>
  <r>
    <x v="1245"/>
    <x v="106"/>
    <s v="CUST12480"/>
    <s v="Customer 2480"/>
    <n v="48"/>
    <s v="New"/>
    <s v="P5002"/>
    <s v="Novel"/>
    <x v="1"/>
    <s v="Stationery Hub"/>
    <n v="5"/>
    <n v="400"/>
    <n v="20"/>
    <n v="2000"/>
    <n v="400"/>
    <n v="1600"/>
    <n v="1184.97"/>
    <n v="415.03"/>
    <x v="2"/>
    <s v="Delhi"/>
    <s v="Delhi"/>
    <s v="India"/>
    <s v="Cash on Delivery"/>
    <x v="0"/>
    <s v="Express"/>
    <x v="0"/>
    <s v="No"/>
    <s v="No"/>
  </r>
  <r>
    <x v="1246"/>
    <x v="106"/>
    <s v="CUST12035"/>
    <s v="Customer 2035"/>
    <n v="51"/>
    <s v="New"/>
    <s v="P4001"/>
    <s v="Face Wash"/>
    <x v="4"/>
    <s v="BeautyCare"/>
    <n v="3"/>
    <n v="450"/>
    <n v="5"/>
    <n v="1350"/>
    <n v="67.5"/>
    <n v="1282.5"/>
    <n v="835.79"/>
    <n v="446.71"/>
    <x v="1"/>
    <s v="Mumbai"/>
    <s v="Maharashtra"/>
    <s v="India"/>
    <s v="UPI"/>
    <x v="2"/>
    <s v="Standard"/>
    <x v="0"/>
    <s v="No"/>
    <s v="No"/>
  </r>
  <r>
    <x v="1247"/>
    <x v="106"/>
    <s v="CUST11826"/>
    <s v="Customer 1826"/>
    <n v="30"/>
    <s v="New"/>
    <s v="P3005"/>
    <s v="Bedsheet Set"/>
    <x v="2"/>
    <s v="RetailHub"/>
    <n v="6"/>
    <n v="1800"/>
    <n v="15"/>
    <n v="10800"/>
    <n v="1620"/>
    <n v="9180"/>
    <n v="5325.95"/>
    <n v="3854.05"/>
    <x v="0"/>
    <s v="Visakhapatnam"/>
    <s v="Andhra Pradesh"/>
    <s v="India"/>
    <s v="UPI"/>
    <x v="2"/>
    <s v="Standard"/>
    <x v="0"/>
    <s v="No"/>
    <s v="No"/>
  </r>
  <r>
    <x v="1248"/>
    <x v="106"/>
    <s v="CUST11086"/>
    <s v="Customer 1086"/>
    <n v="23"/>
    <s v="Returning"/>
    <s v="P5002"/>
    <s v="Novel"/>
    <x v="1"/>
    <s v="Stationery Hub"/>
    <n v="3"/>
    <n v="400"/>
    <n v="30"/>
    <n v="1200"/>
    <n v="360"/>
    <n v="840"/>
    <n v="505.6"/>
    <n v="334.4"/>
    <x v="1"/>
    <s v="Chennai"/>
    <s v="Tamil Nadu"/>
    <s v="India"/>
    <s v="UPI"/>
    <x v="2"/>
    <s v="Standard"/>
    <x v="0"/>
    <s v="No"/>
    <s v="No"/>
  </r>
  <r>
    <x v="1249"/>
    <x v="106"/>
    <s v="CUST11697"/>
    <s v="Customer 1697"/>
    <n v="39"/>
    <s v="Returning"/>
    <s v="P1004"/>
    <s v="Smartwatch"/>
    <x v="0"/>
    <s v="TechSource India"/>
    <n v="3"/>
    <n v="6500"/>
    <n v="5"/>
    <n v="19500"/>
    <n v="975"/>
    <n v="18525"/>
    <n v="12154.39"/>
    <n v="6370.61"/>
    <x v="1"/>
    <s v="Nagpur"/>
    <s v="Maharashtra"/>
    <s v="India"/>
    <s v="Wallet"/>
    <x v="1"/>
    <s v="Standard"/>
    <x v="0"/>
    <s v="No"/>
    <s v="No"/>
  </r>
  <r>
    <x v="1250"/>
    <x v="106"/>
    <s v="CUST12003"/>
    <s v="Customer 2003"/>
    <n v="56"/>
    <s v="Returning"/>
    <s v="P3005"/>
    <s v="Bedsheet Set"/>
    <x v="2"/>
    <s v="RetailHub"/>
    <n v="2"/>
    <n v="1800"/>
    <n v="0"/>
    <n v="3600"/>
    <n v="0"/>
    <n v="3600"/>
    <n v="2747"/>
    <n v="853"/>
    <x v="1"/>
    <s v="Chandigarh"/>
    <s v="Chandigarh"/>
    <s v="India"/>
    <s v="UPI"/>
    <x v="1"/>
    <s v="Standard"/>
    <x v="1"/>
    <s v="No"/>
    <s v="No"/>
  </r>
  <r>
    <x v="1251"/>
    <x v="106"/>
    <s v="CUST10101"/>
    <s v="Customer 101"/>
    <n v="48"/>
    <s v="New"/>
    <s v="P1009"/>
    <s v="Power Bank"/>
    <x v="0"/>
    <s v="Prime Distributors"/>
    <n v="3"/>
    <n v="1600"/>
    <n v="20"/>
    <n v="4800"/>
    <n v="960"/>
    <n v="3840"/>
    <n v="2812.14"/>
    <n v="1027.8599999999999"/>
    <x v="1"/>
    <s v="Ahmedabad"/>
    <s v="Gujarat"/>
    <s v="India"/>
    <s v="Debit Card"/>
    <x v="1"/>
    <s v="Express"/>
    <x v="0"/>
    <s v="No"/>
    <s v="No"/>
  </r>
  <r>
    <x v="1252"/>
    <x v="106"/>
    <s v="CUST11652"/>
    <s v="Customer 1652"/>
    <n v="54"/>
    <s v="New"/>
    <s v="P1003"/>
    <s v="Headphones"/>
    <x v="0"/>
    <s v="Metro Supplies"/>
    <n v="2"/>
    <n v="2500"/>
    <n v="5"/>
    <n v="5000"/>
    <n v="250"/>
    <n v="4750"/>
    <n v="3687.79"/>
    <n v="1062.21"/>
    <x v="1"/>
    <s v="Ahmedabad"/>
    <s v="Gujarat"/>
    <s v="India"/>
    <s v="Cash on Delivery"/>
    <x v="1"/>
    <s v="Standard"/>
    <x v="0"/>
    <s v="No"/>
    <s v="No"/>
  </r>
  <r>
    <x v="1253"/>
    <x v="106"/>
    <s v="CUST10882"/>
    <s v="Customer 882"/>
    <n v="38"/>
    <s v="Loyal"/>
    <s v="P5002"/>
    <s v="Novel"/>
    <x v="1"/>
    <s v="Stationery Hub"/>
    <n v="1"/>
    <n v="400"/>
    <n v="30"/>
    <n v="400"/>
    <n v="120"/>
    <n v="280"/>
    <n v="178.33"/>
    <n v="101.67"/>
    <x v="0"/>
    <s v="Hyderabad"/>
    <s v="Telangana"/>
    <s v="India"/>
    <s v="Credit Card"/>
    <x v="2"/>
    <s v="Standard"/>
    <x v="4"/>
    <s v="No"/>
    <s v="No"/>
  </r>
  <r>
    <x v="1254"/>
    <x v="106"/>
    <s v="CUST10259"/>
    <s v="Customer 259"/>
    <n v="19"/>
    <s v="Returning"/>
    <s v="P1004"/>
    <s v="Smartwatch"/>
    <x v="0"/>
    <s v="TechSource India"/>
    <n v="1"/>
    <n v="6500"/>
    <n v="10"/>
    <n v="6500"/>
    <n v="650"/>
    <n v="5850"/>
    <n v="4119.03"/>
    <n v="1730.97"/>
    <x v="1"/>
    <s v="Patna"/>
    <s v="Bihar"/>
    <s v="India"/>
    <s v="Credit Card"/>
    <x v="0"/>
    <s v="Express"/>
    <x v="0"/>
    <s v="No"/>
    <s v="No"/>
  </r>
  <r>
    <x v="1255"/>
    <x v="106"/>
    <s v="CUST10277"/>
    <s v="Customer 277"/>
    <n v="23"/>
    <s v="Loyal"/>
    <s v="P4002"/>
    <s v="Moisturizer"/>
    <x v="4"/>
    <s v="BeautyCare"/>
    <n v="2"/>
    <n v="650"/>
    <n v="20"/>
    <n v="1300"/>
    <n v="260"/>
    <n v="1040"/>
    <n v="719.22"/>
    <n v="320.77999999999997"/>
    <x v="1"/>
    <s v="Surat"/>
    <s v="Gujarat"/>
    <s v="India"/>
    <s v="Credit Card"/>
    <x v="0"/>
    <s v="Express"/>
    <x v="0"/>
    <s v="No"/>
    <s v="No"/>
  </r>
  <r>
    <x v="1256"/>
    <x v="106"/>
    <s v="CUST10209"/>
    <s v="Customer 209"/>
    <n v="38"/>
    <s v="Returning"/>
    <s v="P2001"/>
    <s v="Running Shoes"/>
    <x v="3"/>
    <s v="FashionMart"/>
    <n v="1"/>
    <n v="3200"/>
    <n v="15"/>
    <n v="3200"/>
    <n v="480"/>
    <n v="2720"/>
    <n v="1883.77"/>
    <n v="836.23"/>
    <x v="2"/>
    <s v="Ahmedabad"/>
    <s v="Gujarat"/>
    <s v="India"/>
    <s v="UPI"/>
    <x v="0"/>
    <s v="Standard"/>
    <x v="0"/>
    <s v="No"/>
    <s v="No"/>
  </r>
  <r>
    <x v="1257"/>
    <x v="106"/>
    <s v="CUST10706"/>
    <s v="Customer 706"/>
    <n v="39"/>
    <s v="Loyal"/>
    <s v="P3007"/>
    <s v="Vacuum Cleaner"/>
    <x v="2"/>
    <s v="Global Traders"/>
    <n v="4"/>
    <n v="8500"/>
    <n v="5"/>
    <n v="34000"/>
    <n v="1700"/>
    <n v="32300"/>
    <n v="19553.93"/>
    <n v="12746.07"/>
    <x v="1"/>
    <s v="Pune"/>
    <s v="Maharashtra"/>
    <s v="India"/>
    <s v="UPI"/>
    <x v="2"/>
    <s v="Standard"/>
    <x v="0"/>
    <s v="No"/>
    <s v="No"/>
  </r>
  <r>
    <x v="1258"/>
    <x v="106"/>
    <s v="CUST11618"/>
    <s v="Customer 1618"/>
    <n v="49"/>
    <s v="Returning"/>
    <s v="P2005"/>
    <s v="Backpack"/>
    <x v="3"/>
    <s v="Metro Supplies"/>
    <n v="1"/>
    <n v="1800"/>
    <n v="0"/>
    <n v="1800"/>
    <n v="0"/>
    <n v="1800"/>
    <n v="1027.1300000000001"/>
    <n v="772.87"/>
    <x v="1"/>
    <s v="Chennai"/>
    <s v="Tamil Nadu"/>
    <s v="India"/>
    <s v="Cash on Delivery"/>
    <x v="0"/>
    <s v="Standard"/>
    <x v="0"/>
    <s v="No"/>
    <s v="No"/>
  </r>
  <r>
    <x v="1259"/>
    <x v="106"/>
    <s v="CUST10229"/>
    <s v="Customer 229"/>
    <n v="51"/>
    <s v="New"/>
    <s v="P3007"/>
    <s v="Vacuum Cleaner"/>
    <x v="2"/>
    <s v="Global Traders"/>
    <n v="1"/>
    <n v="8500"/>
    <n v="25"/>
    <n v="8500"/>
    <n v="2125"/>
    <n v="6375"/>
    <n v="4334.1000000000004"/>
    <n v="2040.9"/>
    <x v="0"/>
    <s v="Kolkata"/>
    <s v="West Bengal"/>
    <s v="India"/>
    <s v="UPI"/>
    <x v="0"/>
    <s v="Express"/>
    <x v="0"/>
    <s v="No"/>
    <s v="Yes"/>
  </r>
  <r>
    <x v="1260"/>
    <x v="106"/>
    <s v="CUST10424"/>
    <s v="Customer 424"/>
    <n v="49"/>
    <s v="Returning"/>
    <s v="P2003"/>
    <s v="T-Shirt"/>
    <x v="3"/>
    <s v="RetailHub"/>
    <n v="2"/>
    <n v="900"/>
    <n v="0"/>
    <n v="1800"/>
    <n v="0"/>
    <n v="1800"/>
    <n v="1205.75"/>
    <n v="594.25"/>
    <x v="1"/>
    <s v="Chennai"/>
    <s v="Tamil Nadu"/>
    <s v="India"/>
    <s v="Credit Card"/>
    <x v="2"/>
    <s v="Express"/>
    <x v="3"/>
    <s v="Yes"/>
    <s v="No"/>
  </r>
  <r>
    <x v="1261"/>
    <x v="106"/>
    <s v="CUST11351"/>
    <s v="Customer 1351"/>
    <n v="31"/>
    <s v="Returning"/>
    <s v="P2002"/>
    <s v="Jeans"/>
    <x v="3"/>
    <s v="FashionMart"/>
    <n v="1"/>
    <n v="2200"/>
    <n v="20"/>
    <n v="2200"/>
    <n v="440"/>
    <n v="1760"/>
    <n v="1385"/>
    <n v="375"/>
    <x v="1"/>
    <s v="Patna"/>
    <s v="Bihar"/>
    <s v="India"/>
    <s v="Cash on Delivery"/>
    <x v="1"/>
    <s v="Standard"/>
    <x v="0"/>
    <s v="No"/>
    <s v="No"/>
  </r>
  <r>
    <x v="1262"/>
    <x v="107"/>
    <s v="CUST10514"/>
    <s v="Customer 514"/>
    <n v="36"/>
    <s v="Returning"/>
    <s v="P3004"/>
    <s v="Cookware Set"/>
    <x v="2"/>
    <s v="HomeNeeds"/>
    <n v="5"/>
    <n v="3500"/>
    <n v="25"/>
    <n v="17500"/>
    <n v="4375"/>
    <n v="13125"/>
    <n v="7771.43"/>
    <n v="5353.57"/>
    <x v="2"/>
    <s v="Jaipur"/>
    <s v="Rajasthan"/>
    <s v="India"/>
    <s v="Debit Card"/>
    <x v="2"/>
    <s v="Express"/>
    <x v="0"/>
    <s v="No"/>
    <s v="No"/>
  </r>
  <r>
    <x v="1263"/>
    <x v="107"/>
    <s v="CUST11599"/>
    <s v="Customer 1599"/>
    <n v="40"/>
    <s v="Returning"/>
    <s v="P2005"/>
    <s v="Backpack"/>
    <x v="3"/>
    <s v="Metro Supplies"/>
    <n v="1"/>
    <n v="1800"/>
    <n v="10"/>
    <n v="1800"/>
    <n v="180"/>
    <n v="1620"/>
    <n v="1060.18"/>
    <n v="559.82000000000005"/>
    <x v="1"/>
    <s v="Ahmedabad"/>
    <s v="Gujarat"/>
    <s v="India"/>
    <s v="Wallet"/>
    <x v="0"/>
    <s v="Standard"/>
    <x v="1"/>
    <s v="No"/>
    <s v="No"/>
  </r>
  <r>
    <x v="1264"/>
    <x v="107"/>
    <s v="CUST11105"/>
    <s v="Customer 1105"/>
    <n v="48"/>
    <s v="Returning"/>
    <s v="P4001"/>
    <s v="Face Wash"/>
    <x v="4"/>
    <s v="BeautyCare"/>
    <n v="2"/>
    <n v="450"/>
    <n v="10"/>
    <n v="900"/>
    <n v="90"/>
    <n v="810"/>
    <n v="623.45000000000005"/>
    <n v="186.55"/>
    <x v="2"/>
    <s v="Mumbai"/>
    <s v="Maharashtra"/>
    <s v="India"/>
    <s v="Credit Card"/>
    <x v="2"/>
    <s v="Express"/>
    <x v="0"/>
    <s v="No"/>
    <s v="No"/>
  </r>
  <r>
    <x v="1265"/>
    <x v="107"/>
    <s v="CUST10233"/>
    <s v="Customer 233"/>
    <n v="56"/>
    <s v="New"/>
    <s v="P4006"/>
    <s v="Lipstick"/>
    <x v="4"/>
    <s v="BeautyCare"/>
    <n v="2"/>
    <n v="850"/>
    <n v="5"/>
    <n v="1700"/>
    <n v="85"/>
    <n v="1615"/>
    <n v="1008.43"/>
    <n v="606.57000000000005"/>
    <x v="0"/>
    <s v="Bhubaneswar"/>
    <s v="Odisha"/>
    <s v="India"/>
    <s v="Credit Card"/>
    <x v="1"/>
    <s v="Express"/>
    <x v="1"/>
    <s v="No"/>
    <s v="No"/>
  </r>
  <r>
    <x v="1266"/>
    <x v="107"/>
    <s v="CUST11420"/>
    <s v="Customer 1420"/>
    <n v="26"/>
    <s v="Loyal"/>
    <s v="P2008"/>
    <s v="Formal Shirt"/>
    <x v="3"/>
    <s v="Global Traders"/>
    <n v="4"/>
    <n v="1700"/>
    <n v="5"/>
    <n v="6800"/>
    <n v="340"/>
    <n v="6460"/>
    <n v="4879.8"/>
    <n v="1580.2"/>
    <x v="2"/>
    <s v="Chandigarh"/>
    <s v="Chandigarh"/>
    <s v="India"/>
    <s v="Wallet"/>
    <x v="1"/>
    <s v="Standard"/>
    <x v="0"/>
    <s v="Yes"/>
    <s v="No"/>
  </r>
  <r>
    <x v="1267"/>
    <x v="107"/>
    <s v="CUST11520"/>
    <s v="Customer 1520"/>
    <n v="21"/>
    <s v="Loyal"/>
    <s v="P4001"/>
    <s v="Face Wash"/>
    <x v="4"/>
    <s v="BeautyCare"/>
    <n v="1"/>
    <n v="450"/>
    <n v="5"/>
    <n v="450"/>
    <n v="22.5"/>
    <n v="427.5"/>
    <n v="349.45"/>
    <n v="78.05"/>
    <x v="1"/>
    <s v="Nagpur"/>
    <s v="Maharashtra"/>
    <s v="India"/>
    <s v="Cash on Delivery"/>
    <x v="1"/>
    <s v="Same Day"/>
    <x v="3"/>
    <s v="No"/>
    <s v="No"/>
  </r>
  <r>
    <x v="1268"/>
    <x v="107"/>
    <s v="CUST10775"/>
    <s v="Customer 775"/>
    <n v="56"/>
    <s v="Returning"/>
    <s v="P2006"/>
    <s v="Womens Kurti"/>
    <x v="3"/>
    <s v="FashionMart"/>
    <n v="3"/>
    <n v="1400"/>
    <n v="10"/>
    <n v="4200"/>
    <n v="420"/>
    <n v="3780"/>
    <n v="2600.5700000000002"/>
    <n v="1179.43"/>
    <x v="1"/>
    <s v="Jaipur"/>
    <s v="Rajasthan"/>
    <s v="India"/>
    <s v="Wallet"/>
    <x v="1"/>
    <s v="Standard"/>
    <x v="0"/>
    <s v="No"/>
    <s v="Yes"/>
  </r>
  <r>
    <x v="1269"/>
    <x v="107"/>
    <s v="CUST12410"/>
    <s v="Customer 2410"/>
    <n v="34"/>
    <s v="Returning"/>
    <s v="P4002"/>
    <s v="Moisturizer"/>
    <x v="4"/>
    <s v="BeautyCare"/>
    <n v="4"/>
    <n v="650"/>
    <n v="10"/>
    <n v="2600"/>
    <n v="260"/>
    <n v="2340"/>
    <n v="1362.76"/>
    <n v="977.24"/>
    <x v="1"/>
    <s v="Indore"/>
    <s v="Madhya Pradesh"/>
    <s v="India"/>
    <s v="Net Banking"/>
    <x v="2"/>
    <s v="Standard"/>
    <x v="0"/>
    <s v="No"/>
    <s v="No"/>
  </r>
  <r>
    <x v="1270"/>
    <x v="107"/>
    <s v="CUST12132"/>
    <s v="Customer 2132"/>
    <n v="41"/>
    <s v="New"/>
    <s v="P3004"/>
    <s v="Cookware Set"/>
    <x v="2"/>
    <s v="HomeNeeds"/>
    <n v="1"/>
    <n v="3500"/>
    <n v="5"/>
    <n v="3500"/>
    <n v="175"/>
    <n v="3325"/>
    <n v="2199.02"/>
    <n v="1125.98"/>
    <x v="1"/>
    <s v="Coimbatore"/>
    <s v="Tamil Nadu"/>
    <s v="India"/>
    <s v="Wallet"/>
    <x v="2"/>
    <s v="Standard"/>
    <x v="0"/>
    <s v="No"/>
    <s v="No"/>
  </r>
  <r>
    <x v="1271"/>
    <x v="107"/>
    <s v="CUST10619"/>
    <s v="Customer 619"/>
    <n v="52"/>
    <s v="Returning"/>
    <s v="P3001"/>
    <s v="Coffee Maker"/>
    <x v="2"/>
    <s v="HomeNeeds"/>
    <n v="1"/>
    <n v="4200"/>
    <n v="10"/>
    <n v="4200"/>
    <n v="420"/>
    <n v="3780"/>
    <n v="2779.69"/>
    <n v="1000.31"/>
    <x v="1"/>
    <s v="Chandigarh"/>
    <s v="Chandigarh"/>
    <s v="India"/>
    <s v="Credit Card"/>
    <x v="0"/>
    <s v="Standard"/>
    <x v="0"/>
    <s v="No"/>
    <s v="No"/>
  </r>
  <r>
    <x v="1272"/>
    <x v="107"/>
    <s v="CUST10303"/>
    <s v="Customer 303"/>
    <n v="32"/>
    <s v="Returning"/>
    <s v="P4004"/>
    <s v="Shampoo"/>
    <x v="4"/>
    <s v="BeautyCare"/>
    <n v="2"/>
    <n v="550"/>
    <n v="15"/>
    <n v="1100"/>
    <n v="165"/>
    <n v="935"/>
    <n v="633.36"/>
    <n v="301.64"/>
    <x v="0"/>
    <s v="Chennai"/>
    <s v="Tamil Nadu"/>
    <s v="India"/>
    <s v="Net Banking"/>
    <x v="2"/>
    <s v="Standard"/>
    <x v="0"/>
    <s v="Yes"/>
    <s v="No"/>
  </r>
  <r>
    <x v="1273"/>
    <x v="107"/>
    <s v="CUST11575"/>
    <s v="Customer 1575"/>
    <n v="49"/>
    <s v="Loyal"/>
    <s v="P1009"/>
    <s v="Power Bank"/>
    <x v="0"/>
    <s v="Prime Distributors"/>
    <n v="5"/>
    <n v="1600"/>
    <n v="15"/>
    <n v="8000"/>
    <n v="1200"/>
    <n v="6800"/>
    <n v="4774.2"/>
    <n v="2025.8"/>
    <x v="0"/>
    <s v="Hyderabad"/>
    <s v="Telangana"/>
    <s v="India"/>
    <s v="Cash on Delivery"/>
    <x v="2"/>
    <s v="Express"/>
    <x v="0"/>
    <s v="No"/>
    <s v="No"/>
  </r>
  <r>
    <x v="1274"/>
    <x v="107"/>
    <s v="CUST11702"/>
    <s v="Customer 1702"/>
    <n v="36"/>
    <s v="Loyal"/>
    <s v="P5003"/>
    <s v="Calculator"/>
    <x v="1"/>
    <s v="Stationery Hub"/>
    <n v="2"/>
    <n v="650"/>
    <n v="10"/>
    <n v="1300"/>
    <n v="130"/>
    <n v="1170"/>
    <n v="705.02"/>
    <n v="464.98"/>
    <x v="1"/>
    <s v="Pune"/>
    <s v="Maharashtra"/>
    <s v="India"/>
    <s v="Wallet"/>
    <x v="2"/>
    <s v="Standard"/>
    <x v="0"/>
    <s v="No"/>
    <s v="No"/>
  </r>
  <r>
    <x v="1275"/>
    <x v="107"/>
    <s v="CUST11486"/>
    <s v="Customer 1486"/>
    <n v="30"/>
    <s v="New"/>
    <s v="P1007"/>
    <s v="Mouse"/>
    <x v="0"/>
    <s v="RetailHub"/>
    <n v="1"/>
    <n v="900"/>
    <n v="0"/>
    <n v="900"/>
    <n v="0"/>
    <n v="900"/>
    <n v="677.55"/>
    <n v="222.45"/>
    <x v="1"/>
    <s v="Lucknow"/>
    <s v="Uttar Pradesh"/>
    <s v="India"/>
    <s v="Debit Card"/>
    <x v="2"/>
    <s v="Same Day"/>
    <x v="3"/>
    <s v="No"/>
    <s v="No"/>
  </r>
  <r>
    <x v="1276"/>
    <x v="107"/>
    <s v="CUST12488"/>
    <s v="Customer 2488"/>
    <n v="43"/>
    <s v="Loyal"/>
    <s v="P3001"/>
    <s v="Coffee Maker"/>
    <x v="2"/>
    <s v="HomeNeeds"/>
    <n v="1"/>
    <n v="4200"/>
    <n v="20"/>
    <n v="4200"/>
    <n v="840"/>
    <n v="3360"/>
    <n v="2335.8200000000002"/>
    <n v="1024.18"/>
    <x v="1"/>
    <s v="Jaipur"/>
    <s v="Rajasthan"/>
    <s v="India"/>
    <s v="Debit Card"/>
    <x v="2"/>
    <s v="Standard"/>
    <x v="0"/>
    <s v="No"/>
    <s v="No"/>
  </r>
  <r>
    <x v="1277"/>
    <x v="108"/>
    <s v="CUST10535"/>
    <s v="Customer 535"/>
    <n v="20"/>
    <s v="New"/>
    <s v="P3004"/>
    <s v="Cookware Set"/>
    <x v="2"/>
    <s v="HomeNeeds"/>
    <n v="1"/>
    <n v="3500"/>
    <n v="0"/>
    <n v="3500"/>
    <n v="0"/>
    <n v="3500"/>
    <n v="2017.99"/>
    <n v="1482.01"/>
    <x v="1"/>
    <s v="Pune"/>
    <s v="Maharashtra"/>
    <s v="India"/>
    <s v="Credit Card"/>
    <x v="1"/>
    <s v="Standard"/>
    <x v="2"/>
    <s v="No"/>
    <s v="No"/>
  </r>
  <r>
    <x v="1278"/>
    <x v="108"/>
    <s v="CUST11290"/>
    <s v="Customer 1290"/>
    <n v="45"/>
    <s v="New"/>
    <s v="P3006"/>
    <s v="Water Bottle"/>
    <x v="2"/>
    <s v="Metro Supplies"/>
    <n v="2"/>
    <n v="700"/>
    <n v="5"/>
    <n v="1400"/>
    <n v="70"/>
    <n v="1330"/>
    <n v="1004.09"/>
    <n v="325.91000000000003"/>
    <x v="1"/>
    <s v="Bengaluru"/>
    <s v="Karnataka"/>
    <s v="India"/>
    <s v="Wallet"/>
    <x v="1"/>
    <s v="Standard"/>
    <x v="3"/>
    <s v="No"/>
    <s v="No"/>
  </r>
  <r>
    <x v="1279"/>
    <x v="108"/>
    <s v="CUST10107"/>
    <s v="Customer 107"/>
    <n v="43"/>
    <s v="New"/>
    <s v="P2005"/>
    <s v="Backpack"/>
    <x v="3"/>
    <s v="Metro Supplies"/>
    <n v="5"/>
    <n v="1800"/>
    <n v="5"/>
    <n v="9000"/>
    <n v="450"/>
    <n v="8550"/>
    <n v="5120.3599999999997"/>
    <n v="3429.64"/>
    <x v="0"/>
    <s v="Jaipur"/>
    <s v="Rajasthan"/>
    <s v="India"/>
    <s v="Net Banking"/>
    <x v="2"/>
    <s v="Standard"/>
    <x v="0"/>
    <s v="No"/>
    <s v="Yes"/>
  </r>
  <r>
    <x v="1280"/>
    <x v="108"/>
    <s v="CUST11139"/>
    <s v="Customer 1139"/>
    <n v="41"/>
    <s v="New"/>
    <s v="P4006"/>
    <s v="Lipstick"/>
    <x v="4"/>
    <s v="BeautyCare"/>
    <n v="1"/>
    <n v="850"/>
    <n v="15"/>
    <n v="850"/>
    <n v="127.5"/>
    <n v="722.5"/>
    <n v="512.87"/>
    <n v="209.63"/>
    <x v="0"/>
    <s v="Patna"/>
    <s v="Bihar"/>
    <s v="India"/>
    <s v="UPI"/>
    <x v="2"/>
    <s v="Express"/>
    <x v="1"/>
    <s v="No"/>
    <s v="No"/>
  </r>
  <r>
    <x v="1281"/>
    <x v="108"/>
    <s v="CUST10407"/>
    <s v="Customer 407"/>
    <n v="43"/>
    <s v="New"/>
    <s v="P1001"/>
    <s v="Laptop"/>
    <x v="0"/>
    <s v="TechSource India"/>
    <n v="3"/>
    <n v="55000"/>
    <n v="20"/>
    <n v="165000"/>
    <n v="33000"/>
    <n v="132000"/>
    <n v="82030.720000000001"/>
    <n v="49969.279999999999"/>
    <x v="1"/>
    <s v="Patna"/>
    <s v="Bihar"/>
    <s v="India"/>
    <s v="Wallet"/>
    <x v="2"/>
    <s v="Express"/>
    <x v="4"/>
    <s v="No"/>
    <s v="No"/>
  </r>
  <r>
    <x v="1282"/>
    <x v="108"/>
    <s v="CUST11538"/>
    <s v="Customer 1538"/>
    <n v="56"/>
    <s v="Returning"/>
    <s v="P1008"/>
    <s v="Monitor"/>
    <x v="0"/>
    <s v="Global Traders"/>
    <n v="2"/>
    <n v="14500"/>
    <n v="5"/>
    <n v="29000"/>
    <n v="1450"/>
    <n v="27550"/>
    <n v="16410.68"/>
    <n v="11139.32"/>
    <x v="2"/>
    <s v="Chandigarh"/>
    <s v="Chandigarh"/>
    <s v="India"/>
    <s v="Credit Card"/>
    <x v="0"/>
    <s v="Standard"/>
    <x v="3"/>
    <s v="No"/>
    <s v="No"/>
  </r>
  <r>
    <x v="1283"/>
    <x v="108"/>
    <s v="CUST10542"/>
    <s v="Customer 542"/>
    <n v="22"/>
    <s v="Returning"/>
    <s v="P1007"/>
    <s v="Mouse"/>
    <x v="0"/>
    <s v="RetailHub"/>
    <n v="1"/>
    <n v="900"/>
    <n v="30"/>
    <n v="900"/>
    <n v="270"/>
    <n v="630"/>
    <n v="477.66"/>
    <n v="152.34"/>
    <x v="1"/>
    <s v="Visakhapatnam"/>
    <s v="Andhra Pradesh"/>
    <s v="India"/>
    <s v="Wallet"/>
    <x v="2"/>
    <s v="Express"/>
    <x v="0"/>
    <s v="No"/>
    <s v="No"/>
  </r>
  <r>
    <x v="1284"/>
    <x v="108"/>
    <s v="CUST11066"/>
    <s v="Customer 1066"/>
    <n v="40"/>
    <s v="Loyal"/>
    <s v="P3006"/>
    <s v="Water Bottle"/>
    <x v="2"/>
    <s v="Metro Supplies"/>
    <n v="2"/>
    <n v="700"/>
    <n v="5"/>
    <n v="1400"/>
    <n v="70"/>
    <n v="1330"/>
    <n v="783.12"/>
    <n v="546.88"/>
    <x v="2"/>
    <s v="Pune"/>
    <s v="Maharashtra"/>
    <s v="India"/>
    <s v="UPI"/>
    <x v="0"/>
    <s v="Standard"/>
    <x v="0"/>
    <s v="No"/>
    <s v="No"/>
  </r>
  <r>
    <x v="1285"/>
    <x v="109"/>
    <s v="CUST11262"/>
    <s v="Customer 1262"/>
    <n v="54"/>
    <s v="Returning"/>
    <s v="P1009"/>
    <s v="Power Bank"/>
    <x v="0"/>
    <s v="Prime Distributors"/>
    <n v="1"/>
    <n v="1600"/>
    <n v="10"/>
    <n v="1600"/>
    <n v="160"/>
    <n v="1440"/>
    <n v="934.14"/>
    <n v="505.86"/>
    <x v="0"/>
    <s v="Visakhapatnam"/>
    <s v="Andhra Pradesh"/>
    <s v="India"/>
    <s v="Net Banking"/>
    <x v="0"/>
    <s v="Standard"/>
    <x v="0"/>
    <s v="No"/>
    <s v="No"/>
  </r>
  <r>
    <x v="1286"/>
    <x v="109"/>
    <s v="CUST11583"/>
    <s v="Customer 1583"/>
    <n v="22"/>
    <s v="New"/>
    <s v="P2005"/>
    <s v="Backpack"/>
    <x v="3"/>
    <s v="Metro Supplies"/>
    <n v="2"/>
    <n v="1800"/>
    <n v="15"/>
    <n v="3600"/>
    <n v="540"/>
    <n v="3060"/>
    <n v="2489.6"/>
    <n v="570.4"/>
    <x v="1"/>
    <s v="Bengaluru"/>
    <s v="Karnataka"/>
    <s v="India"/>
    <s v="Wallet"/>
    <x v="2"/>
    <s v="Standard"/>
    <x v="0"/>
    <s v="No"/>
    <s v="Yes"/>
  </r>
  <r>
    <x v="1287"/>
    <x v="109"/>
    <s v="CUST10889"/>
    <s v="Customer 889"/>
    <n v="20"/>
    <s v="Returning"/>
    <s v="P2007"/>
    <s v="Saree"/>
    <x v="3"/>
    <s v="FashionMart"/>
    <n v="2"/>
    <n v="2600"/>
    <n v="0"/>
    <n v="5200"/>
    <n v="0"/>
    <n v="5200"/>
    <n v="2986.7"/>
    <n v="2213.3000000000002"/>
    <x v="1"/>
    <s v="Chennai"/>
    <s v="Tamil Nadu"/>
    <s v="India"/>
    <s v="Cash on Delivery"/>
    <x v="2"/>
    <s v="Express"/>
    <x v="0"/>
    <s v="No"/>
    <s v="No"/>
  </r>
  <r>
    <x v="1288"/>
    <x v="109"/>
    <s v="CUST11885"/>
    <s v="Customer 1885"/>
    <n v="59"/>
    <s v="New"/>
    <s v="P4005"/>
    <s v="Perfume"/>
    <x v="4"/>
    <s v="BeautyCare"/>
    <n v="1"/>
    <n v="1800"/>
    <n v="15"/>
    <n v="1800"/>
    <n v="270"/>
    <n v="1530"/>
    <n v="1208.99"/>
    <n v="321.01"/>
    <x v="2"/>
    <s v="Surat"/>
    <s v="Gujarat"/>
    <s v="India"/>
    <s v="Net Banking"/>
    <x v="1"/>
    <s v="Standard"/>
    <x v="0"/>
    <s v="No"/>
    <s v="No"/>
  </r>
  <r>
    <x v="1289"/>
    <x v="109"/>
    <s v="CUST11826"/>
    <s v="Customer 1826"/>
    <n v="49"/>
    <s v="New"/>
    <s v="P2005"/>
    <s v="Backpack"/>
    <x v="3"/>
    <s v="Metro Supplies"/>
    <n v="1"/>
    <n v="1800"/>
    <n v="20"/>
    <n v="1800"/>
    <n v="360"/>
    <n v="1440"/>
    <n v="1149.3800000000001"/>
    <n v="290.62"/>
    <x v="1"/>
    <s v="Ahmedabad"/>
    <s v="Gujarat"/>
    <s v="India"/>
    <s v="Cash on Delivery"/>
    <x v="0"/>
    <s v="Standard"/>
    <x v="4"/>
    <s v="No"/>
    <s v="No"/>
  </r>
  <r>
    <x v="1290"/>
    <x v="109"/>
    <s v="CUST11481"/>
    <s v="Customer 1481"/>
    <n v="36"/>
    <s v="Loyal"/>
    <s v="P2006"/>
    <s v="Womens Kurti"/>
    <x v="3"/>
    <s v="FashionMart"/>
    <n v="1"/>
    <n v="1400"/>
    <n v="20"/>
    <n v="1400"/>
    <n v="280"/>
    <n v="1120"/>
    <n v="697.9"/>
    <n v="422.1"/>
    <x v="1"/>
    <s v="Chandigarh"/>
    <s v="Chandigarh"/>
    <s v="India"/>
    <s v="Credit Card"/>
    <x v="2"/>
    <s v="Express"/>
    <x v="0"/>
    <s v="No"/>
    <s v="No"/>
  </r>
  <r>
    <x v="1291"/>
    <x v="109"/>
    <s v="CUST11254"/>
    <s v="Customer 1254"/>
    <n v="55"/>
    <s v="New"/>
    <s v="P3003"/>
    <s v="Mixer Grinder"/>
    <x v="2"/>
    <s v="Prime Distributors"/>
    <n v="1"/>
    <n v="4800"/>
    <n v="10"/>
    <n v="4800"/>
    <n v="480"/>
    <n v="4320"/>
    <n v="3296.31"/>
    <n v="1023.69"/>
    <x v="1"/>
    <s v="Bhubaneswar"/>
    <s v="Odisha"/>
    <s v="India"/>
    <s v="Net Banking"/>
    <x v="0"/>
    <s v="Standard"/>
    <x v="0"/>
    <s v="No"/>
    <s v="No"/>
  </r>
  <r>
    <x v="1292"/>
    <x v="109"/>
    <s v="CUST11461"/>
    <s v="Customer 1461"/>
    <n v="40"/>
    <s v="New"/>
    <s v="P2007"/>
    <s v="Saree"/>
    <x v="3"/>
    <s v="FashionMart"/>
    <n v="2"/>
    <n v="2600"/>
    <n v="5"/>
    <n v="5200"/>
    <n v="260"/>
    <n v="4940"/>
    <n v="3301.35"/>
    <n v="1638.65"/>
    <x v="1"/>
    <s v="Ahmedabad"/>
    <s v="Gujarat"/>
    <s v="India"/>
    <s v="Net Banking"/>
    <x v="0"/>
    <s v="Standard"/>
    <x v="2"/>
    <s v="No"/>
    <s v="Yes"/>
  </r>
  <r>
    <x v="1293"/>
    <x v="109"/>
    <s v="CUST12084"/>
    <s v="Customer 2084"/>
    <n v="20"/>
    <s v="New"/>
    <s v="P5004"/>
    <s v="Pen Set"/>
    <x v="1"/>
    <s v="Stationery Hub"/>
    <n v="5"/>
    <n v="250"/>
    <n v="0"/>
    <n v="1250"/>
    <n v="0"/>
    <n v="1250"/>
    <n v="705.99"/>
    <n v="544.01"/>
    <x v="1"/>
    <s v="Chennai"/>
    <s v="Tamil Nadu"/>
    <s v="India"/>
    <s v="UPI"/>
    <x v="2"/>
    <s v="Standard"/>
    <x v="0"/>
    <s v="No"/>
    <s v="No"/>
  </r>
  <r>
    <x v="1294"/>
    <x v="109"/>
    <s v="CUST10525"/>
    <s v="Customer 525"/>
    <n v="49"/>
    <s v="Loyal"/>
    <s v="P3004"/>
    <s v="Cookware Set"/>
    <x v="2"/>
    <s v="HomeNeeds"/>
    <n v="1"/>
    <n v="3500"/>
    <n v="0"/>
    <n v="3500"/>
    <n v="0"/>
    <n v="3500"/>
    <n v="2592.16"/>
    <n v="907.84"/>
    <x v="1"/>
    <s v="Bengaluru"/>
    <s v="Karnataka"/>
    <s v="India"/>
    <s v="Credit Card"/>
    <x v="1"/>
    <s v="Standard"/>
    <x v="1"/>
    <s v="No"/>
    <s v="No"/>
  </r>
  <r>
    <x v="1295"/>
    <x v="109"/>
    <s v="CUST12093"/>
    <s v="Customer 2093"/>
    <n v="20"/>
    <s v="Returning"/>
    <s v="P5005"/>
    <s v="Desk Organizer"/>
    <x v="1"/>
    <s v="Stationery Hub"/>
    <n v="1"/>
    <n v="600"/>
    <n v="25"/>
    <n v="600"/>
    <n v="150"/>
    <n v="450"/>
    <n v="262.43"/>
    <n v="187.57"/>
    <x v="1"/>
    <s v="Delhi"/>
    <s v="Delhi"/>
    <s v="India"/>
    <s v="Debit Card"/>
    <x v="1"/>
    <s v="Standard"/>
    <x v="4"/>
    <s v="No"/>
    <s v="No"/>
  </r>
  <r>
    <x v="1296"/>
    <x v="109"/>
    <s v="CUST10945"/>
    <s v="Customer 945"/>
    <n v="40"/>
    <s v="Loyal"/>
    <s v="P3006"/>
    <s v="Water Bottle"/>
    <x v="2"/>
    <s v="Metro Supplies"/>
    <n v="2"/>
    <n v="700"/>
    <n v="5"/>
    <n v="1400"/>
    <n v="70"/>
    <n v="1330"/>
    <n v="818.56"/>
    <n v="511.44"/>
    <x v="1"/>
    <s v="Coimbatore"/>
    <s v="Tamil Nadu"/>
    <s v="India"/>
    <s v="UPI"/>
    <x v="2"/>
    <s v="Standard"/>
    <x v="0"/>
    <s v="No"/>
    <s v="No"/>
  </r>
  <r>
    <x v="1297"/>
    <x v="109"/>
    <s v="CUST10030"/>
    <s v="Customer 30"/>
    <n v="54"/>
    <s v="Loyal"/>
    <s v="P3007"/>
    <s v="Vacuum Cleaner"/>
    <x v="2"/>
    <s v="Global Traders"/>
    <n v="2"/>
    <n v="8500"/>
    <n v="0"/>
    <n v="17000"/>
    <n v="0"/>
    <n v="17000"/>
    <n v="11912.47"/>
    <n v="5087.53"/>
    <x v="2"/>
    <s v="Indore"/>
    <s v="Madhya Pradesh"/>
    <s v="India"/>
    <s v="UPI"/>
    <x v="2"/>
    <s v="Standard"/>
    <x v="3"/>
    <s v="No"/>
    <s v="No"/>
  </r>
  <r>
    <x v="1298"/>
    <x v="109"/>
    <s v="CUST12052"/>
    <s v="Customer 2052"/>
    <n v="35"/>
    <s v="Returning"/>
    <s v="P1007"/>
    <s v="Mouse"/>
    <x v="0"/>
    <s v="RetailHub"/>
    <n v="1"/>
    <n v="900"/>
    <n v="20"/>
    <n v="900"/>
    <n v="180"/>
    <n v="720"/>
    <n v="570.22"/>
    <n v="149.78"/>
    <x v="2"/>
    <s v="Nagpur"/>
    <s v="Maharashtra"/>
    <s v="India"/>
    <s v="UPI"/>
    <x v="2"/>
    <s v="Standard"/>
    <x v="1"/>
    <s v="No"/>
    <s v="No"/>
  </r>
  <r>
    <x v="1299"/>
    <x v="109"/>
    <s v="CUST12179"/>
    <s v="Customer 2179"/>
    <n v="32"/>
    <s v="Returning"/>
    <s v="P1003"/>
    <s v="Headphones"/>
    <x v="0"/>
    <s v="Metro Supplies"/>
    <n v="2"/>
    <n v="2500"/>
    <n v="0"/>
    <n v="5000"/>
    <n v="0"/>
    <n v="5000"/>
    <n v="3954.64"/>
    <n v="1045.3599999999999"/>
    <x v="1"/>
    <s v="Surat"/>
    <s v="Gujarat"/>
    <s v="India"/>
    <s v="Credit Card"/>
    <x v="2"/>
    <s v="Express"/>
    <x v="1"/>
    <s v="No"/>
    <s v="No"/>
  </r>
  <r>
    <x v="1300"/>
    <x v="109"/>
    <s v="CUST11586"/>
    <s v="Customer 1586"/>
    <n v="44"/>
    <s v="New"/>
    <s v="P2003"/>
    <s v="T-Shirt"/>
    <x v="3"/>
    <s v="RetailHub"/>
    <n v="1"/>
    <n v="900"/>
    <n v="5"/>
    <n v="900"/>
    <n v="45"/>
    <n v="855"/>
    <n v="573.63"/>
    <n v="281.37"/>
    <x v="0"/>
    <s v="Chennai"/>
    <s v="Tamil Nadu"/>
    <s v="India"/>
    <s v="UPI"/>
    <x v="2"/>
    <s v="Standard"/>
    <x v="0"/>
    <s v="No"/>
    <s v="Yes"/>
  </r>
  <r>
    <x v="1301"/>
    <x v="109"/>
    <s v="CUST10038"/>
    <s v="Customer 38"/>
    <n v="32"/>
    <s v="Returning"/>
    <s v="P1003"/>
    <s v="Headphones"/>
    <x v="0"/>
    <s v="Metro Supplies"/>
    <n v="1"/>
    <n v="2500"/>
    <n v="5"/>
    <n v="2500"/>
    <n v="125"/>
    <n v="2375"/>
    <n v="1661.73"/>
    <n v="713.27"/>
    <x v="1"/>
    <s v="Coimbatore"/>
    <s v="Tamil Nadu"/>
    <s v="India"/>
    <s v="Wallet"/>
    <x v="0"/>
    <s v="Standard"/>
    <x v="0"/>
    <s v="No"/>
    <s v="No"/>
  </r>
  <r>
    <x v="1302"/>
    <x v="109"/>
    <s v="CUST10594"/>
    <s v="Customer 594"/>
    <n v="27"/>
    <s v="Returning"/>
    <s v="P2007"/>
    <s v="Saree"/>
    <x v="3"/>
    <s v="FashionMart"/>
    <n v="1"/>
    <n v="2600"/>
    <n v="10"/>
    <n v="2600"/>
    <n v="260"/>
    <n v="2340"/>
    <n v="1304.06"/>
    <n v="1035.94"/>
    <x v="1"/>
    <s v="Nagpur"/>
    <s v="Maharashtra"/>
    <s v="India"/>
    <s v="Net Banking"/>
    <x v="2"/>
    <s v="Standard"/>
    <x v="4"/>
    <s v="No"/>
    <s v="No"/>
  </r>
  <r>
    <x v="1303"/>
    <x v="109"/>
    <s v="CUST11051"/>
    <s v="Customer 1051"/>
    <n v="24"/>
    <s v="New"/>
    <s v="P1002"/>
    <s v="Smartphone"/>
    <x v="0"/>
    <s v="Global Traders"/>
    <n v="1"/>
    <n v="28000"/>
    <n v="0"/>
    <n v="28000"/>
    <n v="0"/>
    <n v="28000"/>
    <n v="18667.21"/>
    <n v="9332.7900000000009"/>
    <x v="2"/>
    <s v="Surat"/>
    <s v="Gujarat"/>
    <s v="India"/>
    <s v="Debit Card"/>
    <x v="0"/>
    <s v="Standard"/>
    <x v="0"/>
    <s v="No"/>
    <s v="No"/>
  </r>
  <r>
    <x v="1304"/>
    <x v="110"/>
    <s v="CUST12445"/>
    <s v="Customer 2445"/>
    <n v="54"/>
    <s v="New"/>
    <s v="P2008"/>
    <s v="Formal Shirt"/>
    <x v="3"/>
    <s v="Global Traders"/>
    <n v="4"/>
    <n v="1700"/>
    <n v="5"/>
    <n v="6800"/>
    <n v="340"/>
    <n v="6460"/>
    <n v="4455.5200000000004"/>
    <n v="2004.48"/>
    <x v="1"/>
    <s v="Indore"/>
    <s v="Madhya Pradesh"/>
    <s v="India"/>
    <s v="Credit Card"/>
    <x v="2"/>
    <s v="Express"/>
    <x v="0"/>
    <s v="No"/>
    <s v="No"/>
  </r>
  <r>
    <x v="1305"/>
    <x v="110"/>
    <s v="CUST10790"/>
    <s v="Customer 790"/>
    <n v="48"/>
    <s v="Returning"/>
    <s v="P3006"/>
    <s v="Water Bottle"/>
    <x v="2"/>
    <s v="Metro Supplies"/>
    <n v="3"/>
    <n v="700"/>
    <n v="10"/>
    <n v="2100"/>
    <n v="210"/>
    <n v="1890"/>
    <n v="1416.08"/>
    <n v="473.92"/>
    <x v="2"/>
    <s v="Ahmedabad"/>
    <s v="Gujarat"/>
    <s v="India"/>
    <s v="Debit Card"/>
    <x v="0"/>
    <s v="Standard"/>
    <x v="3"/>
    <s v="Yes"/>
    <s v="No"/>
  </r>
  <r>
    <x v="1306"/>
    <x v="110"/>
    <s v="CUST10483"/>
    <s v="Customer 483"/>
    <n v="44"/>
    <s v="New"/>
    <s v="P2005"/>
    <s v="Backpack"/>
    <x v="3"/>
    <s v="Metro Supplies"/>
    <n v="2"/>
    <n v="1800"/>
    <n v="10"/>
    <n v="3600"/>
    <n v="360"/>
    <n v="3240"/>
    <n v="1828.61"/>
    <n v="1411.39"/>
    <x v="2"/>
    <s v="Kolkata"/>
    <s v="West Bengal"/>
    <s v="India"/>
    <s v="Debit Card"/>
    <x v="1"/>
    <s v="Same Day"/>
    <x v="1"/>
    <s v="No"/>
    <s v="No"/>
  </r>
  <r>
    <x v="1307"/>
    <x v="110"/>
    <s v="CUST10512"/>
    <s v="Customer 512"/>
    <n v="21"/>
    <s v="Returning"/>
    <s v="P3004"/>
    <s v="Cookware Set"/>
    <x v="2"/>
    <s v="HomeNeeds"/>
    <n v="1"/>
    <n v="3500"/>
    <n v="15"/>
    <n v="3500"/>
    <n v="525"/>
    <n v="2975"/>
    <n v="2100.8000000000002"/>
    <n v="874.2"/>
    <x v="0"/>
    <s v="Pune"/>
    <s v="Maharashtra"/>
    <s v="India"/>
    <s v="Cash on Delivery"/>
    <x v="0"/>
    <s v="Standard"/>
    <x v="3"/>
    <s v="No"/>
    <s v="No"/>
  </r>
  <r>
    <x v="1308"/>
    <x v="110"/>
    <s v="CUST11651"/>
    <s v="Customer 1651"/>
    <n v="30"/>
    <s v="New"/>
    <s v="P1009"/>
    <s v="Power Bank"/>
    <x v="0"/>
    <s v="Prime Distributors"/>
    <n v="3"/>
    <n v="1600"/>
    <n v="10"/>
    <n v="4800"/>
    <n v="480"/>
    <n v="4320"/>
    <n v="2704.74"/>
    <n v="1615.26"/>
    <x v="0"/>
    <s v="Chennai"/>
    <s v="Tamil Nadu"/>
    <s v="India"/>
    <s v="UPI"/>
    <x v="2"/>
    <s v="Standard"/>
    <x v="0"/>
    <s v="No"/>
    <s v="No"/>
  </r>
  <r>
    <x v="1309"/>
    <x v="110"/>
    <s v="CUST10332"/>
    <s v="Customer 332"/>
    <n v="34"/>
    <s v="Returning"/>
    <s v="P4006"/>
    <s v="Lipstick"/>
    <x v="4"/>
    <s v="BeautyCare"/>
    <n v="3"/>
    <n v="850"/>
    <n v="10"/>
    <n v="2550"/>
    <n v="255"/>
    <n v="2295"/>
    <n v="1598.23"/>
    <n v="696.77"/>
    <x v="1"/>
    <s v="Jaipur"/>
    <s v="Rajasthan"/>
    <s v="India"/>
    <s v="Debit Card"/>
    <x v="2"/>
    <s v="Express"/>
    <x v="0"/>
    <s v="No"/>
    <s v="No"/>
  </r>
  <r>
    <x v="1310"/>
    <x v="111"/>
    <s v="CUST10534"/>
    <s v="Customer 534"/>
    <n v="21"/>
    <s v="Returning"/>
    <s v="P5005"/>
    <s v="Desk Organizer"/>
    <x v="1"/>
    <s v="Stationery Hub"/>
    <n v="4"/>
    <n v="600"/>
    <n v="10"/>
    <n v="2400"/>
    <n v="240"/>
    <n v="2160"/>
    <n v="1192.49"/>
    <n v="967.51"/>
    <x v="1"/>
    <s v="Coimbatore"/>
    <s v="Tamil Nadu"/>
    <s v="India"/>
    <s v="Wallet"/>
    <x v="0"/>
    <s v="Standard"/>
    <x v="0"/>
    <s v="No"/>
    <s v="No"/>
  </r>
  <r>
    <x v="1311"/>
    <x v="111"/>
    <s v="CUST12121"/>
    <s v="Customer 2121"/>
    <n v="53"/>
    <s v="New"/>
    <s v="P3004"/>
    <s v="Cookware Set"/>
    <x v="2"/>
    <s v="HomeNeeds"/>
    <n v="1"/>
    <n v="3500"/>
    <n v="5"/>
    <n v="3500"/>
    <n v="175"/>
    <n v="3325"/>
    <n v="2546.9699999999998"/>
    <n v="778.03"/>
    <x v="1"/>
    <s v="Indore"/>
    <s v="Madhya Pradesh"/>
    <s v="India"/>
    <s v="Debit Card"/>
    <x v="0"/>
    <s v="Standard"/>
    <x v="0"/>
    <s v="No"/>
    <s v="No"/>
  </r>
  <r>
    <x v="1312"/>
    <x v="111"/>
    <s v="CUST11194"/>
    <s v="Customer 1194"/>
    <n v="57"/>
    <s v="New"/>
    <s v="P2007"/>
    <s v="Saree"/>
    <x v="3"/>
    <s v="FashionMart"/>
    <n v="3"/>
    <n v="2600"/>
    <n v="25"/>
    <n v="7800"/>
    <n v="1950"/>
    <n v="5850"/>
    <n v="3298.74"/>
    <n v="2551.2600000000002"/>
    <x v="1"/>
    <s v="Chandigarh"/>
    <s v="Chandigarh"/>
    <s v="India"/>
    <s v="Credit Card"/>
    <x v="2"/>
    <s v="Standard"/>
    <x v="0"/>
    <s v="No"/>
    <s v="No"/>
  </r>
  <r>
    <x v="1313"/>
    <x v="111"/>
    <s v="CUST10504"/>
    <s v="Customer 504"/>
    <n v="45"/>
    <s v="Loyal"/>
    <s v="P5001"/>
    <s v="Notebook Set"/>
    <x v="1"/>
    <s v="Stationery Hub"/>
    <n v="1"/>
    <n v="500"/>
    <n v="5"/>
    <n v="500"/>
    <n v="25"/>
    <n v="475"/>
    <n v="362.99"/>
    <n v="112.01"/>
    <x v="0"/>
    <s v="Bengaluru"/>
    <s v="Karnataka"/>
    <s v="India"/>
    <s v="Net Banking"/>
    <x v="0"/>
    <s v="Same Day"/>
    <x v="0"/>
    <s v="No"/>
    <s v="No"/>
  </r>
  <r>
    <x v="1314"/>
    <x v="111"/>
    <s v="CUST11404"/>
    <s v="Customer 1404"/>
    <n v="18"/>
    <s v="New"/>
    <s v="P2003"/>
    <s v="T-Shirt"/>
    <x v="3"/>
    <s v="RetailHub"/>
    <n v="5"/>
    <n v="900"/>
    <n v="5"/>
    <n v="4500"/>
    <n v="225"/>
    <n v="4275"/>
    <n v="2449.71"/>
    <n v="1825.29"/>
    <x v="2"/>
    <s v="Coimbatore"/>
    <s v="Tamil Nadu"/>
    <s v="India"/>
    <s v="Credit Card"/>
    <x v="2"/>
    <s v="Standard"/>
    <x v="0"/>
    <s v="No"/>
    <s v="No"/>
  </r>
  <r>
    <x v="1315"/>
    <x v="111"/>
    <s v="CUST10753"/>
    <s v="Customer 753"/>
    <n v="39"/>
    <s v="New"/>
    <s v="P4003"/>
    <s v="Sunscreen"/>
    <x v="4"/>
    <s v="BeautyCare"/>
    <n v="1"/>
    <n v="700"/>
    <n v="10"/>
    <n v="700"/>
    <n v="70"/>
    <n v="630"/>
    <n v="390.24"/>
    <n v="239.76"/>
    <x v="1"/>
    <s v="Visakhapatnam"/>
    <s v="Andhra Pradesh"/>
    <s v="India"/>
    <s v="Net Banking"/>
    <x v="0"/>
    <s v="Same Day"/>
    <x v="0"/>
    <s v="No"/>
    <s v="Yes"/>
  </r>
  <r>
    <x v="1316"/>
    <x v="111"/>
    <s v="CUST11490"/>
    <s v="Customer 1490"/>
    <n v="53"/>
    <s v="Loyal"/>
    <s v="P5001"/>
    <s v="Notebook Set"/>
    <x v="1"/>
    <s v="Stationery Hub"/>
    <n v="2"/>
    <n v="500"/>
    <n v="15"/>
    <n v="1000"/>
    <n v="150"/>
    <n v="850"/>
    <n v="520.58000000000004"/>
    <n v="329.42"/>
    <x v="0"/>
    <s v="Chandigarh"/>
    <s v="Chandigarh"/>
    <s v="India"/>
    <s v="UPI"/>
    <x v="0"/>
    <s v="Standard"/>
    <x v="0"/>
    <s v="Yes"/>
    <s v="No"/>
  </r>
  <r>
    <x v="1317"/>
    <x v="111"/>
    <s v="CUST12443"/>
    <s v="Customer 2443"/>
    <n v="22"/>
    <s v="Returning"/>
    <s v="P5001"/>
    <s v="Notebook Set"/>
    <x v="1"/>
    <s v="Stationery Hub"/>
    <n v="4"/>
    <n v="500"/>
    <n v="5"/>
    <n v="2000"/>
    <n v="100"/>
    <n v="1900"/>
    <n v="1245.5999999999999"/>
    <n v="654.4"/>
    <x v="1"/>
    <s v="Delhi"/>
    <s v="Delhi"/>
    <s v="India"/>
    <s v="Net Banking"/>
    <x v="1"/>
    <s v="Standard"/>
    <x v="0"/>
    <s v="No"/>
    <s v="No"/>
  </r>
  <r>
    <x v="1318"/>
    <x v="111"/>
    <s v="CUST11732"/>
    <s v="Customer 1732"/>
    <n v="28"/>
    <s v="New"/>
    <s v="P1006"/>
    <s v="Keyboard"/>
    <x v="0"/>
    <s v="Metro Supplies"/>
    <n v="3"/>
    <n v="1800"/>
    <n v="30"/>
    <n v="5400"/>
    <n v="1620"/>
    <n v="3780"/>
    <n v="2445.27"/>
    <n v="1334.73"/>
    <x v="0"/>
    <s v="Chennai"/>
    <s v="Tamil Nadu"/>
    <s v="India"/>
    <s v="Wallet"/>
    <x v="0"/>
    <s v="Standard"/>
    <x v="0"/>
    <s v="No"/>
    <s v="No"/>
  </r>
  <r>
    <x v="1319"/>
    <x v="111"/>
    <s v="CUST10232"/>
    <s v="Customer 232"/>
    <n v="52"/>
    <s v="Loyal"/>
    <s v="P2004"/>
    <s v="Jacket"/>
    <x v="3"/>
    <s v="Global Traders"/>
    <n v="1"/>
    <n v="3500"/>
    <n v="30"/>
    <n v="3500"/>
    <n v="1050"/>
    <n v="2450"/>
    <n v="1652.57"/>
    <n v="797.43"/>
    <x v="1"/>
    <s v="Bhopal"/>
    <s v="Madhya Pradesh"/>
    <s v="India"/>
    <s v="Credit Card"/>
    <x v="0"/>
    <s v="Standard"/>
    <x v="0"/>
    <s v="No"/>
    <s v="No"/>
  </r>
  <r>
    <x v="1320"/>
    <x v="111"/>
    <s v="CUST11190"/>
    <s v="Customer 1190"/>
    <n v="27"/>
    <s v="Returning"/>
    <s v="P4004"/>
    <s v="Shampoo"/>
    <x v="4"/>
    <s v="BeautyCare"/>
    <n v="3"/>
    <n v="550"/>
    <n v="0"/>
    <n v="1650"/>
    <n v="0"/>
    <n v="1650"/>
    <n v="1152.02"/>
    <n v="497.98"/>
    <x v="1"/>
    <s v="Indore"/>
    <s v="Madhya Pradesh"/>
    <s v="India"/>
    <s v="Debit Card"/>
    <x v="0"/>
    <s v="Standard"/>
    <x v="0"/>
    <s v="No"/>
    <s v="No"/>
  </r>
  <r>
    <x v="1321"/>
    <x v="111"/>
    <s v="CUST12047"/>
    <s v="Customer 2047"/>
    <n v="41"/>
    <s v="Returning"/>
    <s v="P2006"/>
    <s v="Womens Kurti"/>
    <x v="3"/>
    <s v="FashionMart"/>
    <n v="1"/>
    <n v="1400"/>
    <n v="5"/>
    <n v="1400"/>
    <n v="70"/>
    <n v="1330"/>
    <n v="929.95"/>
    <n v="400.05"/>
    <x v="1"/>
    <s v="Chandigarh"/>
    <s v="Chandigarh"/>
    <s v="India"/>
    <s v="Net Banking"/>
    <x v="1"/>
    <s v="Express"/>
    <x v="3"/>
    <s v="No"/>
    <s v="No"/>
  </r>
  <r>
    <x v="1322"/>
    <x v="111"/>
    <s v="CUST10899"/>
    <s v="Customer 899"/>
    <n v="59"/>
    <s v="Returning"/>
    <s v="P2005"/>
    <s v="Backpack"/>
    <x v="3"/>
    <s v="Metro Supplies"/>
    <n v="3"/>
    <n v="1800"/>
    <n v="30"/>
    <n v="5400"/>
    <n v="1620"/>
    <n v="3780"/>
    <n v="2397.27"/>
    <n v="1382.73"/>
    <x v="1"/>
    <s v="Lucknow"/>
    <s v="Uttar Pradesh"/>
    <s v="India"/>
    <s v="Net Banking"/>
    <x v="0"/>
    <s v="Standard"/>
    <x v="0"/>
    <s v="No"/>
    <s v="No"/>
  </r>
  <r>
    <x v="1323"/>
    <x v="111"/>
    <s v="CUST10618"/>
    <s v="Customer 618"/>
    <n v="58"/>
    <s v="New"/>
    <s v="P3002"/>
    <s v="Air Fryer"/>
    <x v="2"/>
    <s v="HomeNeeds"/>
    <n v="1"/>
    <n v="6500"/>
    <n v="10"/>
    <n v="6500"/>
    <n v="650"/>
    <n v="5850"/>
    <n v="3612.1"/>
    <n v="2237.9"/>
    <x v="1"/>
    <s v="Guwahati"/>
    <s v="Assam"/>
    <s v="India"/>
    <s v="Cash on Delivery"/>
    <x v="0"/>
    <s v="Express"/>
    <x v="3"/>
    <s v="No"/>
    <s v="Yes"/>
  </r>
  <r>
    <x v="1324"/>
    <x v="111"/>
    <s v="CUST11262"/>
    <s v="Customer 1262"/>
    <n v="51"/>
    <s v="Returning"/>
    <s v="P5002"/>
    <s v="Novel"/>
    <x v="1"/>
    <s v="Stationery Hub"/>
    <n v="5"/>
    <n v="400"/>
    <n v="25"/>
    <n v="2000"/>
    <n v="500"/>
    <n v="1500"/>
    <n v="1200.3499999999999"/>
    <n v="299.64999999999998"/>
    <x v="1"/>
    <s v="Guwahati"/>
    <s v="Assam"/>
    <s v="India"/>
    <s v="Cash on Delivery"/>
    <x v="1"/>
    <s v="Same Day"/>
    <x v="3"/>
    <s v="No"/>
    <s v="No"/>
  </r>
  <r>
    <x v="1325"/>
    <x v="111"/>
    <s v="CUST10303"/>
    <s v="Customer 303"/>
    <n v="35"/>
    <s v="New"/>
    <s v="P4006"/>
    <s v="Lipstick"/>
    <x v="4"/>
    <s v="BeautyCare"/>
    <n v="4"/>
    <n v="850"/>
    <n v="5"/>
    <n v="3400"/>
    <n v="170"/>
    <n v="3230"/>
    <n v="2511.37"/>
    <n v="718.63"/>
    <x v="2"/>
    <s v="Hyderabad"/>
    <s v="Telangana"/>
    <s v="India"/>
    <s v="Net Banking"/>
    <x v="0"/>
    <s v="Same Day"/>
    <x v="0"/>
    <s v="No"/>
    <s v="No"/>
  </r>
  <r>
    <x v="1326"/>
    <x v="112"/>
    <s v="CUST10029"/>
    <s v="Customer 29"/>
    <n v="42"/>
    <s v="Returning"/>
    <s v="P3002"/>
    <s v="Air Fryer"/>
    <x v="2"/>
    <s v="HomeNeeds"/>
    <n v="3"/>
    <n v="6500"/>
    <n v="10"/>
    <n v="19500"/>
    <n v="1950"/>
    <n v="17550"/>
    <n v="12230.97"/>
    <n v="5319.03"/>
    <x v="1"/>
    <s v="Chandigarh"/>
    <s v="Chandigarh"/>
    <s v="India"/>
    <s v="Credit Card"/>
    <x v="0"/>
    <s v="Standard"/>
    <x v="0"/>
    <s v="No"/>
    <s v="No"/>
  </r>
  <r>
    <x v="1327"/>
    <x v="112"/>
    <s v="CUST11018"/>
    <s v="Customer 1018"/>
    <n v="39"/>
    <s v="New"/>
    <s v="P2007"/>
    <s v="Saree"/>
    <x v="3"/>
    <s v="FashionMart"/>
    <n v="3"/>
    <n v="2600"/>
    <n v="5"/>
    <n v="7800"/>
    <n v="390"/>
    <n v="7410"/>
    <n v="4723.32"/>
    <n v="2686.68"/>
    <x v="2"/>
    <s v="Guwahati"/>
    <s v="Assam"/>
    <s v="India"/>
    <s v="Cash on Delivery"/>
    <x v="1"/>
    <s v="Standard"/>
    <x v="2"/>
    <s v="No"/>
    <s v="No"/>
  </r>
  <r>
    <x v="1328"/>
    <x v="112"/>
    <s v="CUST10706"/>
    <s v="Customer 706"/>
    <n v="21"/>
    <s v="New"/>
    <s v="P3005"/>
    <s v="Bedsheet Set"/>
    <x v="2"/>
    <s v="RetailHub"/>
    <n v="2"/>
    <n v="1800"/>
    <n v="10"/>
    <n v="3600"/>
    <n v="360"/>
    <n v="3240"/>
    <n v="1919.02"/>
    <n v="1320.98"/>
    <x v="2"/>
    <s v="Delhi"/>
    <s v="Delhi"/>
    <s v="India"/>
    <s v="UPI"/>
    <x v="0"/>
    <s v="Express"/>
    <x v="0"/>
    <s v="No"/>
    <s v="No"/>
  </r>
  <r>
    <x v="1329"/>
    <x v="112"/>
    <s v="CUST12186"/>
    <s v="Customer 2186"/>
    <n v="48"/>
    <s v="Loyal"/>
    <s v="P1002"/>
    <s v="Smartphone"/>
    <x v="0"/>
    <s v="Global Traders"/>
    <n v="2"/>
    <n v="28000"/>
    <n v="5"/>
    <n v="56000"/>
    <n v="2800"/>
    <n v="53200"/>
    <n v="35670.199999999997"/>
    <n v="17529.8"/>
    <x v="0"/>
    <s v="Pune"/>
    <s v="Maharashtra"/>
    <s v="India"/>
    <s v="Wallet"/>
    <x v="2"/>
    <s v="Express"/>
    <x v="0"/>
    <s v="No"/>
    <s v="No"/>
  </r>
  <r>
    <x v="1330"/>
    <x v="112"/>
    <s v="CUST11840"/>
    <s v="Customer 1840"/>
    <n v="58"/>
    <s v="New"/>
    <s v="P2006"/>
    <s v="Womens Kurti"/>
    <x v="3"/>
    <s v="FashionMart"/>
    <n v="1"/>
    <n v="1400"/>
    <n v="10"/>
    <n v="1400"/>
    <n v="140"/>
    <n v="1260"/>
    <n v="1027.3900000000001"/>
    <n v="232.61"/>
    <x v="1"/>
    <s v="Pune"/>
    <s v="Maharashtra"/>
    <s v="India"/>
    <s v="Cash on Delivery"/>
    <x v="2"/>
    <s v="Standard"/>
    <x v="0"/>
    <s v="No"/>
    <s v="No"/>
  </r>
  <r>
    <x v="1331"/>
    <x v="112"/>
    <s v="CUST10949"/>
    <s v="Customer 949"/>
    <n v="51"/>
    <s v="New"/>
    <s v="P1001"/>
    <s v="Laptop"/>
    <x v="0"/>
    <s v="TechSource India"/>
    <n v="1"/>
    <n v="55000"/>
    <n v="10"/>
    <n v="55000"/>
    <n v="5500"/>
    <n v="49500"/>
    <n v="37455.949999999997"/>
    <n v="12044.05"/>
    <x v="2"/>
    <s v="Visakhapatnam"/>
    <s v="Andhra Pradesh"/>
    <s v="India"/>
    <s v="Debit Card"/>
    <x v="2"/>
    <s v="Standard"/>
    <x v="0"/>
    <s v="No"/>
    <s v="No"/>
  </r>
  <r>
    <x v="1332"/>
    <x v="112"/>
    <s v="CUST10764"/>
    <s v="Customer 764"/>
    <n v="43"/>
    <s v="Returning"/>
    <s v="P5001"/>
    <s v="Notebook Set"/>
    <x v="1"/>
    <s v="Stationery Hub"/>
    <n v="2"/>
    <n v="500"/>
    <n v="10"/>
    <n v="1000"/>
    <n v="100"/>
    <n v="900"/>
    <n v="558.65"/>
    <n v="341.35"/>
    <x v="1"/>
    <s v="Kolkata"/>
    <s v="West Bengal"/>
    <s v="India"/>
    <s v="Cash on Delivery"/>
    <x v="0"/>
    <s v="Standard"/>
    <x v="0"/>
    <s v="No"/>
    <s v="No"/>
  </r>
  <r>
    <x v="1333"/>
    <x v="112"/>
    <s v="CUST11528"/>
    <s v="Customer 1528"/>
    <n v="39"/>
    <s v="Returning"/>
    <s v="P5001"/>
    <s v="Notebook Set"/>
    <x v="1"/>
    <s v="Stationery Hub"/>
    <n v="2"/>
    <n v="500"/>
    <n v="30"/>
    <n v="1000"/>
    <n v="300"/>
    <n v="700"/>
    <n v="521.33000000000004"/>
    <n v="178.67"/>
    <x v="1"/>
    <s v="Chennai"/>
    <s v="Tamil Nadu"/>
    <s v="India"/>
    <s v="Cash on Delivery"/>
    <x v="2"/>
    <s v="Standard"/>
    <x v="0"/>
    <s v="No"/>
    <s v="No"/>
  </r>
  <r>
    <x v="1334"/>
    <x v="112"/>
    <s v="CUST12262"/>
    <s v="Customer 2262"/>
    <n v="25"/>
    <s v="New"/>
    <s v="P1010"/>
    <s v="Bluetooth Speaker"/>
    <x v="0"/>
    <s v="Prime Distributors"/>
    <n v="4"/>
    <n v="3200"/>
    <n v="15"/>
    <n v="12800"/>
    <n v="1920"/>
    <n v="10880"/>
    <n v="7819.66"/>
    <n v="3060.34"/>
    <x v="2"/>
    <s v="Chennai"/>
    <s v="Tamil Nadu"/>
    <s v="India"/>
    <s v="Net Banking"/>
    <x v="1"/>
    <s v="Express"/>
    <x v="1"/>
    <s v="No"/>
    <s v="No"/>
  </r>
  <r>
    <x v="1335"/>
    <x v="112"/>
    <s v="CUST10762"/>
    <s v="Customer 762"/>
    <n v="35"/>
    <s v="New"/>
    <s v="P4003"/>
    <s v="Sunscreen"/>
    <x v="4"/>
    <s v="BeautyCare"/>
    <n v="1"/>
    <n v="700"/>
    <n v="10"/>
    <n v="700"/>
    <n v="70"/>
    <n v="630"/>
    <n v="451.73"/>
    <n v="178.27"/>
    <x v="2"/>
    <s v="Lucknow"/>
    <s v="Uttar Pradesh"/>
    <s v="India"/>
    <s v="Wallet"/>
    <x v="0"/>
    <s v="Same Day"/>
    <x v="1"/>
    <s v="No"/>
    <s v="No"/>
  </r>
  <r>
    <x v="1336"/>
    <x v="112"/>
    <s v="CUST10884"/>
    <s v="Customer 884"/>
    <n v="37"/>
    <s v="Returning"/>
    <s v="P1008"/>
    <s v="Monitor"/>
    <x v="0"/>
    <s v="Global Traders"/>
    <n v="5"/>
    <n v="14500"/>
    <n v="5"/>
    <n v="72500"/>
    <n v="3625"/>
    <n v="68875"/>
    <n v="43950.93"/>
    <n v="24924.07"/>
    <x v="1"/>
    <s v="Indore"/>
    <s v="Madhya Pradesh"/>
    <s v="India"/>
    <s v="Debit Card"/>
    <x v="2"/>
    <s v="Standard"/>
    <x v="4"/>
    <s v="No"/>
    <s v="No"/>
  </r>
  <r>
    <x v="1337"/>
    <x v="112"/>
    <s v="CUST11860"/>
    <s v="Customer 1860"/>
    <n v="25"/>
    <s v="Returning"/>
    <s v="P1003"/>
    <s v="Headphones"/>
    <x v="0"/>
    <s v="Metro Supplies"/>
    <n v="2"/>
    <n v="2500"/>
    <n v="20"/>
    <n v="5000"/>
    <n v="1000"/>
    <n v="4000"/>
    <n v="3126.46"/>
    <n v="873.54"/>
    <x v="1"/>
    <s v="Mumbai"/>
    <s v="Maharashtra"/>
    <s v="India"/>
    <s v="Wallet"/>
    <x v="1"/>
    <s v="Express"/>
    <x v="3"/>
    <s v="No"/>
    <s v="No"/>
  </r>
  <r>
    <x v="1338"/>
    <x v="112"/>
    <s v="CUST12247"/>
    <s v="Customer 2247"/>
    <n v="19"/>
    <s v="Returning"/>
    <s v="P4005"/>
    <s v="Perfume"/>
    <x v="4"/>
    <s v="BeautyCare"/>
    <n v="1"/>
    <n v="1800"/>
    <n v="20"/>
    <n v="1800"/>
    <n v="360"/>
    <n v="1440"/>
    <n v="1150.03"/>
    <n v="289.97000000000003"/>
    <x v="2"/>
    <s v="Chennai"/>
    <s v="Tamil Nadu"/>
    <s v="India"/>
    <s v="Cash on Delivery"/>
    <x v="1"/>
    <s v="Express"/>
    <x v="0"/>
    <s v="Yes"/>
    <s v="No"/>
  </r>
  <r>
    <x v="1339"/>
    <x v="112"/>
    <s v="CUST10570"/>
    <s v="Customer 570"/>
    <n v="49"/>
    <s v="New"/>
    <s v="P2002"/>
    <s v="Jeans"/>
    <x v="3"/>
    <s v="FashionMart"/>
    <n v="2"/>
    <n v="2200"/>
    <n v="15"/>
    <n v="4400"/>
    <n v="660"/>
    <n v="3740"/>
    <n v="2454.15"/>
    <n v="1285.8499999999999"/>
    <x v="0"/>
    <s v="Lucknow"/>
    <s v="Uttar Pradesh"/>
    <s v="India"/>
    <s v="Net Banking"/>
    <x v="2"/>
    <s v="Express"/>
    <x v="0"/>
    <s v="Yes"/>
    <s v="No"/>
  </r>
  <r>
    <x v="1340"/>
    <x v="112"/>
    <s v="CUST10175"/>
    <s v="Customer 175"/>
    <n v="42"/>
    <s v="New"/>
    <s v="P5005"/>
    <s v="Desk Organizer"/>
    <x v="1"/>
    <s v="Stationery Hub"/>
    <n v="2"/>
    <n v="600"/>
    <n v="10"/>
    <n v="1200"/>
    <n v="120"/>
    <n v="1080"/>
    <n v="843.46"/>
    <n v="236.54"/>
    <x v="2"/>
    <s v="Lucknow"/>
    <s v="Uttar Pradesh"/>
    <s v="India"/>
    <s v="Credit Card"/>
    <x v="0"/>
    <s v="Standard"/>
    <x v="0"/>
    <s v="No"/>
    <s v="No"/>
  </r>
  <r>
    <x v="1341"/>
    <x v="113"/>
    <s v="CUST10230"/>
    <s v="Customer 230"/>
    <n v="19"/>
    <s v="Returning"/>
    <s v="P2001"/>
    <s v="Running Shoes"/>
    <x v="3"/>
    <s v="FashionMart"/>
    <n v="4"/>
    <n v="3200"/>
    <n v="20"/>
    <n v="12800"/>
    <n v="2560"/>
    <n v="10240"/>
    <n v="6065.77"/>
    <n v="4174.2299999999996"/>
    <x v="1"/>
    <s v="Bhopal"/>
    <s v="Madhya Pradesh"/>
    <s v="India"/>
    <s v="UPI"/>
    <x v="0"/>
    <s v="Standard"/>
    <x v="0"/>
    <s v="No"/>
    <s v="No"/>
  </r>
  <r>
    <x v="1342"/>
    <x v="113"/>
    <s v="CUST10881"/>
    <s v="Customer 881"/>
    <n v="22"/>
    <s v="Returning"/>
    <s v="P1006"/>
    <s v="Keyboard"/>
    <x v="0"/>
    <s v="Metro Supplies"/>
    <n v="1"/>
    <n v="1800"/>
    <n v="15"/>
    <n v="1800"/>
    <n v="270"/>
    <n v="1530"/>
    <n v="951.46"/>
    <n v="578.54"/>
    <x v="1"/>
    <s v="Bhopal"/>
    <s v="Madhya Pradesh"/>
    <s v="India"/>
    <s v="Cash on Delivery"/>
    <x v="0"/>
    <s v="Standard"/>
    <x v="0"/>
    <s v="Yes"/>
    <s v="No"/>
  </r>
  <r>
    <x v="1343"/>
    <x v="113"/>
    <s v="CUST10318"/>
    <s v="Customer 318"/>
    <n v="38"/>
    <s v="New"/>
    <s v="P2002"/>
    <s v="Jeans"/>
    <x v="3"/>
    <s v="FashionMart"/>
    <n v="2"/>
    <n v="2200"/>
    <n v="10"/>
    <n v="4400"/>
    <n v="440"/>
    <n v="3960"/>
    <n v="3068.42"/>
    <n v="891.58"/>
    <x v="0"/>
    <s v="Ahmedabad"/>
    <s v="Gujarat"/>
    <s v="India"/>
    <s v="UPI"/>
    <x v="0"/>
    <s v="Standard"/>
    <x v="0"/>
    <s v="No"/>
    <s v="No"/>
  </r>
  <r>
    <x v="1344"/>
    <x v="113"/>
    <s v="CUST11591"/>
    <s v="Customer 1591"/>
    <n v="49"/>
    <s v="New"/>
    <s v="P2001"/>
    <s v="Running Shoes"/>
    <x v="3"/>
    <s v="FashionMart"/>
    <n v="1"/>
    <n v="3200"/>
    <n v="10"/>
    <n v="3200"/>
    <n v="320"/>
    <n v="2880"/>
    <n v="2136.87"/>
    <n v="743.13"/>
    <x v="1"/>
    <s v="Lucknow"/>
    <s v="Uttar Pradesh"/>
    <s v="India"/>
    <s v="Net Banking"/>
    <x v="2"/>
    <s v="Standard"/>
    <x v="0"/>
    <s v="No"/>
    <s v="No"/>
  </r>
  <r>
    <x v="1345"/>
    <x v="113"/>
    <s v="CUST11176"/>
    <s v="Customer 1176"/>
    <n v="22"/>
    <s v="New"/>
    <s v="P1003"/>
    <s v="Headphones"/>
    <x v="0"/>
    <s v="Metro Supplies"/>
    <n v="3"/>
    <n v="2500"/>
    <n v="10"/>
    <n v="7500"/>
    <n v="750"/>
    <n v="6750"/>
    <n v="4243.54"/>
    <n v="2506.46"/>
    <x v="1"/>
    <s v="Nagpur"/>
    <s v="Maharashtra"/>
    <s v="India"/>
    <s v="Wallet"/>
    <x v="0"/>
    <s v="Same Day"/>
    <x v="0"/>
    <s v="No"/>
    <s v="No"/>
  </r>
  <r>
    <x v="1346"/>
    <x v="113"/>
    <s v="CUST11619"/>
    <s v="Customer 1619"/>
    <n v="57"/>
    <s v="Returning"/>
    <s v="P1002"/>
    <s v="Smartphone"/>
    <x v="0"/>
    <s v="Global Traders"/>
    <n v="1"/>
    <n v="28000"/>
    <n v="10"/>
    <n v="28000"/>
    <n v="2800"/>
    <n v="25200"/>
    <n v="16719.84"/>
    <n v="8480.16"/>
    <x v="0"/>
    <s v="Lucknow"/>
    <s v="Uttar Pradesh"/>
    <s v="India"/>
    <s v="Net Banking"/>
    <x v="0"/>
    <s v="Standard"/>
    <x v="0"/>
    <s v="Yes"/>
    <s v="No"/>
  </r>
  <r>
    <x v="1347"/>
    <x v="113"/>
    <s v="CUST10428"/>
    <s v="Customer 428"/>
    <n v="51"/>
    <s v="New"/>
    <s v="P2006"/>
    <s v="Womens Kurti"/>
    <x v="3"/>
    <s v="FashionMart"/>
    <n v="3"/>
    <n v="1400"/>
    <n v="0"/>
    <n v="4200"/>
    <n v="0"/>
    <n v="4200"/>
    <n v="2878.36"/>
    <n v="1321.64"/>
    <x v="1"/>
    <s v="Chennai"/>
    <s v="Tamil Nadu"/>
    <s v="India"/>
    <s v="Debit Card"/>
    <x v="1"/>
    <s v="Standard"/>
    <x v="0"/>
    <s v="No"/>
    <s v="No"/>
  </r>
  <r>
    <x v="1348"/>
    <x v="113"/>
    <s v="CUST11811"/>
    <s v="Customer 1811"/>
    <n v="50"/>
    <s v="New"/>
    <s v="P4006"/>
    <s v="Lipstick"/>
    <x v="4"/>
    <s v="BeautyCare"/>
    <n v="1"/>
    <n v="850"/>
    <n v="5"/>
    <n v="850"/>
    <n v="42.5"/>
    <n v="807.5"/>
    <n v="613.11"/>
    <n v="194.39"/>
    <x v="2"/>
    <s v="Indore"/>
    <s v="Madhya Pradesh"/>
    <s v="India"/>
    <s v="Wallet"/>
    <x v="1"/>
    <s v="Express"/>
    <x v="1"/>
    <s v="No"/>
    <s v="No"/>
  </r>
  <r>
    <x v="1349"/>
    <x v="113"/>
    <s v="CUST10651"/>
    <s v="Customer 651"/>
    <n v="28"/>
    <s v="Returning"/>
    <s v="P3001"/>
    <s v="Coffee Maker"/>
    <x v="2"/>
    <s v="HomeNeeds"/>
    <n v="2"/>
    <n v="4200"/>
    <n v="20"/>
    <n v="8400"/>
    <n v="1680"/>
    <n v="6720"/>
    <n v="5460.08"/>
    <n v="1259.92"/>
    <x v="1"/>
    <s v="Coimbatore"/>
    <s v="Tamil Nadu"/>
    <s v="India"/>
    <s v="Wallet"/>
    <x v="1"/>
    <s v="Standard"/>
    <x v="0"/>
    <s v="No"/>
    <s v="No"/>
  </r>
  <r>
    <x v="1350"/>
    <x v="113"/>
    <s v="CUST10921"/>
    <s v="Customer 921"/>
    <n v="21"/>
    <s v="Loyal"/>
    <s v="P5004"/>
    <s v="Pen Set"/>
    <x v="1"/>
    <s v="Stationery Hub"/>
    <n v="1"/>
    <n v="250"/>
    <n v="10"/>
    <n v="250"/>
    <n v="25"/>
    <n v="225"/>
    <n v="164.9"/>
    <n v="60.1"/>
    <x v="0"/>
    <s v="Pune"/>
    <s v="Maharashtra"/>
    <s v="India"/>
    <s v="UPI"/>
    <x v="2"/>
    <s v="Standard"/>
    <x v="0"/>
    <s v="Yes"/>
    <s v="No"/>
  </r>
  <r>
    <x v="1351"/>
    <x v="114"/>
    <s v="CUST11909"/>
    <s v="Customer 1909"/>
    <n v="52"/>
    <s v="Returning"/>
    <s v="P4005"/>
    <s v="Perfume"/>
    <x v="4"/>
    <s v="BeautyCare"/>
    <n v="2"/>
    <n v="1800"/>
    <n v="5"/>
    <n v="3600"/>
    <n v="180"/>
    <n v="3420"/>
    <n v="2552.7600000000002"/>
    <n v="867.24"/>
    <x v="0"/>
    <s v="Patna"/>
    <s v="Bihar"/>
    <s v="India"/>
    <s v="Debit Card"/>
    <x v="2"/>
    <s v="Express"/>
    <x v="0"/>
    <s v="No"/>
    <s v="No"/>
  </r>
  <r>
    <x v="1352"/>
    <x v="114"/>
    <s v="CUST10778"/>
    <s v="Customer 778"/>
    <n v="60"/>
    <s v="New"/>
    <s v="P1002"/>
    <s v="Smartphone"/>
    <x v="0"/>
    <s v="Global Traders"/>
    <n v="6"/>
    <n v="28000"/>
    <n v="15"/>
    <n v="168000"/>
    <n v="25200"/>
    <n v="142800"/>
    <n v="108133.75999999999"/>
    <n v="34666.239999999998"/>
    <x v="0"/>
    <s v="Surat"/>
    <s v="Gujarat"/>
    <s v="India"/>
    <s v="Debit Card"/>
    <x v="0"/>
    <s v="Same Day"/>
    <x v="0"/>
    <s v="No"/>
    <s v="No"/>
  </r>
  <r>
    <x v="1353"/>
    <x v="114"/>
    <s v="CUST12456"/>
    <s v="Customer 2456"/>
    <n v="54"/>
    <s v="New"/>
    <s v="P3003"/>
    <s v="Mixer Grinder"/>
    <x v="2"/>
    <s v="Prime Distributors"/>
    <n v="2"/>
    <n v="4800"/>
    <n v="10"/>
    <n v="9600"/>
    <n v="960"/>
    <n v="8640"/>
    <n v="6088.16"/>
    <n v="2551.84"/>
    <x v="1"/>
    <s v="Mumbai"/>
    <s v="Maharashtra"/>
    <s v="India"/>
    <s v="Wallet"/>
    <x v="1"/>
    <s v="Standard"/>
    <x v="4"/>
    <s v="No"/>
    <s v="No"/>
  </r>
  <r>
    <x v="1354"/>
    <x v="114"/>
    <s v="CUST12480"/>
    <s v="Customer 2480"/>
    <n v="47"/>
    <s v="Returning"/>
    <s v="P1007"/>
    <s v="Mouse"/>
    <x v="0"/>
    <s v="RetailHub"/>
    <n v="1"/>
    <n v="900"/>
    <n v="10"/>
    <n v="900"/>
    <n v="90"/>
    <n v="810"/>
    <n v="480.16"/>
    <n v="329.84"/>
    <x v="1"/>
    <s v="Indore"/>
    <s v="Madhya Pradesh"/>
    <s v="India"/>
    <s v="Cash on Delivery"/>
    <x v="1"/>
    <s v="Standard"/>
    <x v="0"/>
    <s v="No"/>
    <s v="No"/>
  </r>
  <r>
    <x v="1355"/>
    <x v="114"/>
    <s v="CUST11846"/>
    <s v="Customer 1846"/>
    <n v="31"/>
    <s v="New"/>
    <s v="P1002"/>
    <s v="Smartphone"/>
    <x v="0"/>
    <s v="Global Traders"/>
    <n v="2"/>
    <n v="28000"/>
    <n v="0"/>
    <n v="56000"/>
    <n v="0"/>
    <n v="56000"/>
    <n v="45841.53"/>
    <n v="10158.469999999999"/>
    <x v="1"/>
    <s v="Surat"/>
    <s v="Gujarat"/>
    <s v="India"/>
    <s v="Wallet"/>
    <x v="1"/>
    <s v="Standard"/>
    <x v="0"/>
    <s v="No"/>
    <s v="No"/>
  </r>
  <r>
    <x v="1356"/>
    <x v="114"/>
    <s v="CUST10244"/>
    <s v="Customer 244"/>
    <n v="19"/>
    <s v="New"/>
    <s v="P2007"/>
    <s v="Saree"/>
    <x v="3"/>
    <s v="FashionMart"/>
    <n v="2"/>
    <n v="2600"/>
    <n v="20"/>
    <n v="5200"/>
    <n v="1040"/>
    <n v="4160"/>
    <n v="3335.6"/>
    <n v="824.4"/>
    <x v="1"/>
    <s v="Pune"/>
    <s v="Maharashtra"/>
    <s v="India"/>
    <s v="Net Banking"/>
    <x v="0"/>
    <s v="Express"/>
    <x v="0"/>
    <s v="No"/>
    <s v="No"/>
  </r>
  <r>
    <x v="1357"/>
    <x v="114"/>
    <s v="CUST11557"/>
    <s v="Customer 1557"/>
    <n v="26"/>
    <s v="Loyal"/>
    <s v="P5002"/>
    <s v="Novel"/>
    <x v="1"/>
    <s v="Stationery Hub"/>
    <n v="2"/>
    <n v="400"/>
    <n v="5"/>
    <n v="800"/>
    <n v="40"/>
    <n v="760"/>
    <n v="480.01"/>
    <n v="279.99"/>
    <x v="0"/>
    <s v="Jaipur"/>
    <s v="Rajasthan"/>
    <s v="India"/>
    <s v="UPI"/>
    <x v="2"/>
    <s v="Standard"/>
    <x v="0"/>
    <s v="No"/>
    <s v="No"/>
  </r>
  <r>
    <x v="1358"/>
    <x v="114"/>
    <s v="CUST11683"/>
    <s v="Customer 1683"/>
    <n v="58"/>
    <s v="Returning"/>
    <s v="P3006"/>
    <s v="Water Bottle"/>
    <x v="2"/>
    <s v="Metro Supplies"/>
    <n v="4"/>
    <n v="700"/>
    <n v="10"/>
    <n v="2800"/>
    <n v="280"/>
    <n v="2520"/>
    <n v="1475.19"/>
    <n v="1044.81"/>
    <x v="1"/>
    <s v="Indore"/>
    <s v="Madhya Pradesh"/>
    <s v="India"/>
    <s v="Credit Card"/>
    <x v="2"/>
    <s v="Standard"/>
    <x v="3"/>
    <s v="No"/>
    <s v="No"/>
  </r>
  <r>
    <x v="1359"/>
    <x v="114"/>
    <s v="CUST10047"/>
    <s v="Customer 47"/>
    <n v="25"/>
    <s v="Returning"/>
    <s v="P5005"/>
    <s v="Desk Organizer"/>
    <x v="1"/>
    <s v="Stationery Hub"/>
    <n v="1"/>
    <n v="600"/>
    <n v="15"/>
    <n v="600"/>
    <n v="90"/>
    <n v="510"/>
    <n v="366.66"/>
    <n v="143.34"/>
    <x v="1"/>
    <s v="Delhi"/>
    <s v="Delhi"/>
    <s v="India"/>
    <s v="Wallet"/>
    <x v="2"/>
    <s v="Same Day"/>
    <x v="0"/>
    <s v="No"/>
    <s v="No"/>
  </r>
  <r>
    <x v="1360"/>
    <x v="114"/>
    <s v="CUST10624"/>
    <s v="Customer 624"/>
    <n v="20"/>
    <s v="New"/>
    <s v="P5005"/>
    <s v="Desk Organizer"/>
    <x v="1"/>
    <s v="Stationery Hub"/>
    <n v="5"/>
    <n v="600"/>
    <n v="5"/>
    <n v="3000"/>
    <n v="150"/>
    <n v="2850"/>
    <n v="2058.5300000000002"/>
    <n v="791.47"/>
    <x v="1"/>
    <s v="Mumbai"/>
    <s v="Maharashtra"/>
    <s v="India"/>
    <s v="Net Banking"/>
    <x v="1"/>
    <s v="Standard"/>
    <x v="3"/>
    <s v="No"/>
    <s v="No"/>
  </r>
  <r>
    <x v="1361"/>
    <x v="114"/>
    <s v="CUST10406"/>
    <s v="Customer 406"/>
    <n v="26"/>
    <s v="New"/>
    <s v="P2001"/>
    <s v="Running Shoes"/>
    <x v="3"/>
    <s v="FashionMart"/>
    <n v="3"/>
    <n v="3200"/>
    <n v="15"/>
    <n v="9600"/>
    <n v="1440"/>
    <n v="8160"/>
    <n v="5375.9"/>
    <n v="2784.1"/>
    <x v="1"/>
    <s v="Jaipur"/>
    <s v="Rajasthan"/>
    <s v="India"/>
    <s v="Net Banking"/>
    <x v="2"/>
    <s v="Same Day"/>
    <x v="0"/>
    <s v="No"/>
    <s v="Yes"/>
  </r>
  <r>
    <x v="1362"/>
    <x v="114"/>
    <s v="CUST11098"/>
    <s v="Customer 1098"/>
    <n v="48"/>
    <s v="Returning"/>
    <s v="P2003"/>
    <s v="T-Shirt"/>
    <x v="3"/>
    <s v="RetailHub"/>
    <n v="1"/>
    <n v="900"/>
    <n v="0"/>
    <n v="900"/>
    <n v="0"/>
    <n v="900"/>
    <n v="691.23"/>
    <n v="208.77"/>
    <x v="1"/>
    <s v="Bengaluru"/>
    <s v="Karnataka"/>
    <s v="India"/>
    <s v="Cash on Delivery"/>
    <x v="2"/>
    <s v="Express"/>
    <x v="0"/>
    <s v="No"/>
    <s v="No"/>
  </r>
  <r>
    <x v="1363"/>
    <x v="115"/>
    <s v="CUST10772"/>
    <s v="Customer 772"/>
    <n v="49"/>
    <s v="Returning"/>
    <s v="P3006"/>
    <s v="Water Bottle"/>
    <x v="2"/>
    <s v="Metro Supplies"/>
    <n v="2"/>
    <n v="700"/>
    <n v="20"/>
    <n v="1400"/>
    <n v="280"/>
    <n v="1120"/>
    <n v="636.74"/>
    <n v="483.26"/>
    <x v="1"/>
    <s v="Indore"/>
    <s v="Madhya Pradesh"/>
    <s v="India"/>
    <s v="Cash on Delivery"/>
    <x v="2"/>
    <s v="Express"/>
    <x v="4"/>
    <s v="No"/>
    <s v="No"/>
  </r>
  <r>
    <x v="1364"/>
    <x v="115"/>
    <s v="CUST10948"/>
    <s v="Customer 948"/>
    <n v="33"/>
    <s v="Returning"/>
    <s v="P4004"/>
    <s v="Shampoo"/>
    <x v="4"/>
    <s v="BeautyCare"/>
    <n v="1"/>
    <n v="550"/>
    <n v="10"/>
    <n v="550"/>
    <n v="55"/>
    <n v="495"/>
    <n v="345.71"/>
    <n v="149.29"/>
    <x v="1"/>
    <s v="Kolkata"/>
    <s v="West Bengal"/>
    <s v="India"/>
    <s v="Debit Card"/>
    <x v="2"/>
    <s v="Express"/>
    <x v="0"/>
    <s v="No"/>
    <s v="No"/>
  </r>
  <r>
    <x v="1365"/>
    <x v="115"/>
    <s v="CUST11710"/>
    <s v="Customer 1710"/>
    <n v="56"/>
    <s v="Returning"/>
    <s v="P4002"/>
    <s v="Moisturizer"/>
    <x v="4"/>
    <s v="BeautyCare"/>
    <n v="2"/>
    <n v="650"/>
    <n v="5"/>
    <n v="1300"/>
    <n v="65"/>
    <n v="1235"/>
    <n v="897.34"/>
    <n v="337.66"/>
    <x v="0"/>
    <s v="Coimbatore"/>
    <s v="Tamil Nadu"/>
    <s v="India"/>
    <s v="Credit Card"/>
    <x v="2"/>
    <s v="Standard"/>
    <x v="3"/>
    <s v="No"/>
    <s v="No"/>
  </r>
  <r>
    <x v="1366"/>
    <x v="115"/>
    <s v="CUST11731"/>
    <s v="Customer 1731"/>
    <n v="19"/>
    <s v="Returning"/>
    <s v="P2003"/>
    <s v="T-Shirt"/>
    <x v="3"/>
    <s v="RetailHub"/>
    <n v="3"/>
    <n v="900"/>
    <n v="0"/>
    <n v="2700"/>
    <n v="0"/>
    <n v="2700"/>
    <n v="1658"/>
    <n v="1042"/>
    <x v="1"/>
    <s v="Delhi"/>
    <s v="Delhi"/>
    <s v="India"/>
    <s v="Debit Card"/>
    <x v="0"/>
    <s v="Express"/>
    <x v="0"/>
    <s v="Yes"/>
    <s v="No"/>
  </r>
  <r>
    <x v="1367"/>
    <x v="115"/>
    <s v="CUST10381"/>
    <s v="Customer 381"/>
    <n v="36"/>
    <s v="Loyal"/>
    <s v="P3006"/>
    <s v="Water Bottle"/>
    <x v="2"/>
    <s v="Metro Supplies"/>
    <n v="3"/>
    <n v="700"/>
    <n v="0"/>
    <n v="2100"/>
    <n v="0"/>
    <n v="2100"/>
    <n v="1571.73"/>
    <n v="528.27"/>
    <x v="1"/>
    <s v="Patna"/>
    <s v="Bihar"/>
    <s v="India"/>
    <s v="Wallet"/>
    <x v="0"/>
    <s v="Same Day"/>
    <x v="0"/>
    <s v="No"/>
    <s v="No"/>
  </r>
  <r>
    <x v="1368"/>
    <x v="115"/>
    <s v="CUST11175"/>
    <s v="Customer 1175"/>
    <n v="44"/>
    <s v="Loyal"/>
    <s v="P3004"/>
    <s v="Cookware Set"/>
    <x v="2"/>
    <s v="HomeNeeds"/>
    <n v="1"/>
    <n v="3500"/>
    <n v="5"/>
    <n v="3500"/>
    <n v="175"/>
    <n v="3325"/>
    <n v="2686.7"/>
    <n v="638.29999999999995"/>
    <x v="0"/>
    <s v="Ahmedabad"/>
    <s v="Gujarat"/>
    <s v="India"/>
    <s v="Net Banking"/>
    <x v="1"/>
    <s v="Express"/>
    <x v="0"/>
    <s v="No"/>
    <s v="No"/>
  </r>
  <r>
    <x v="1369"/>
    <x v="115"/>
    <s v="CUST10413"/>
    <s v="Customer 413"/>
    <n v="46"/>
    <s v="Loyal"/>
    <s v="P1004"/>
    <s v="Smartwatch"/>
    <x v="0"/>
    <s v="TechSource India"/>
    <n v="3"/>
    <n v="6500"/>
    <n v="0"/>
    <n v="19500"/>
    <n v="0"/>
    <n v="19500"/>
    <n v="11235.8"/>
    <n v="8264.2000000000007"/>
    <x v="2"/>
    <s v="Bhopal"/>
    <s v="Madhya Pradesh"/>
    <s v="India"/>
    <s v="Credit Card"/>
    <x v="0"/>
    <s v="Standard"/>
    <x v="0"/>
    <s v="No"/>
    <s v="No"/>
  </r>
  <r>
    <x v="1370"/>
    <x v="115"/>
    <s v="CUST11439"/>
    <s v="Customer 1439"/>
    <n v="58"/>
    <s v="Loyal"/>
    <s v="P1005"/>
    <s v="Tablet"/>
    <x v="0"/>
    <s v="RetailHub"/>
    <n v="2"/>
    <n v="18000"/>
    <n v="10"/>
    <n v="36000"/>
    <n v="3600"/>
    <n v="32400"/>
    <n v="22779.63"/>
    <n v="9620.3700000000008"/>
    <x v="0"/>
    <s v="Visakhapatnam"/>
    <s v="Andhra Pradesh"/>
    <s v="India"/>
    <s v="Debit Card"/>
    <x v="0"/>
    <s v="Express"/>
    <x v="0"/>
    <s v="No"/>
    <s v="No"/>
  </r>
  <r>
    <x v="1371"/>
    <x v="115"/>
    <s v="CUST10437"/>
    <s v="Customer 437"/>
    <n v="38"/>
    <s v="New"/>
    <s v="P1006"/>
    <s v="Keyboard"/>
    <x v="0"/>
    <s v="Metro Supplies"/>
    <n v="1"/>
    <n v="1800"/>
    <n v="15"/>
    <n v="1800"/>
    <n v="270"/>
    <n v="1530"/>
    <n v="1038.1300000000001"/>
    <n v="491.87"/>
    <x v="2"/>
    <s v="Ahmedabad"/>
    <s v="Gujarat"/>
    <s v="India"/>
    <s v="Debit Card"/>
    <x v="0"/>
    <s v="Standard"/>
    <x v="3"/>
    <s v="No"/>
    <s v="No"/>
  </r>
  <r>
    <x v="1372"/>
    <x v="115"/>
    <s v="CUST10647"/>
    <s v="Customer 647"/>
    <n v="31"/>
    <s v="Returning"/>
    <s v="P1003"/>
    <s v="Headphones"/>
    <x v="0"/>
    <s v="Metro Supplies"/>
    <n v="2"/>
    <n v="2500"/>
    <n v="20"/>
    <n v="5000"/>
    <n v="1000"/>
    <n v="4000"/>
    <n v="2953.17"/>
    <n v="1046.83"/>
    <x v="1"/>
    <s v="Surat"/>
    <s v="Gujarat"/>
    <s v="India"/>
    <s v="Debit Card"/>
    <x v="0"/>
    <s v="Standard"/>
    <x v="0"/>
    <s v="No"/>
    <s v="No"/>
  </r>
  <r>
    <x v="1373"/>
    <x v="115"/>
    <s v="CUST11325"/>
    <s v="Customer 1325"/>
    <n v="51"/>
    <s v="New"/>
    <s v="P3002"/>
    <s v="Air Fryer"/>
    <x v="2"/>
    <s v="HomeNeeds"/>
    <n v="2"/>
    <n v="6500"/>
    <n v="10"/>
    <n v="13000"/>
    <n v="1300"/>
    <n v="11700"/>
    <n v="8977.1"/>
    <n v="2722.9"/>
    <x v="1"/>
    <s v="Kolkata"/>
    <s v="West Bengal"/>
    <s v="India"/>
    <s v="Wallet"/>
    <x v="0"/>
    <s v="Express"/>
    <x v="0"/>
    <s v="No"/>
    <s v="No"/>
  </r>
  <r>
    <x v="1374"/>
    <x v="115"/>
    <s v="CUST11477"/>
    <s v="Customer 1477"/>
    <n v="38"/>
    <s v="Returning"/>
    <s v="P2008"/>
    <s v="Formal Shirt"/>
    <x v="3"/>
    <s v="Global Traders"/>
    <n v="2"/>
    <n v="1700"/>
    <n v="20"/>
    <n v="3400"/>
    <n v="680"/>
    <n v="2720"/>
    <n v="1982.15"/>
    <n v="737.85"/>
    <x v="1"/>
    <s v="Lucknow"/>
    <s v="Uttar Pradesh"/>
    <s v="India"/>
    <s v="Debit Card"/>
    <x v="2"/>
    <s v="Standard"/>
    <x v="2"/>
    <s v="No"/>
    <s v="No"/>
  </r>
  <r>
    <x v="1375"/>
    <x v="115"/>
    <s v="CUST12104"/>
    <s v="Customer 2104"/>
    <n v="53"/>
    <s v="New"/>
    <s v="P3007"/>
    <s v="Vacuum Cleaner"/>
    <x v="2"/>
    <s v="Global Traders"/>
    <n v="2"/>
    <n v="8500"/>
    <n v="5"/>
    <n v="17000"/>
    <n v="850"/>
    <n v="16150"/>
    <n v="12611.71"/>
    <n v="3538.29"/>
    <x v="2"/>
    <s v="Pune"/>
    <s v="Maharashtra"/>
    <s v="India"/>
    <s v="Debit Card"/>
    <x v="2"/>
    <s v="Same Day"/>
    <x v="3"/>
    <s v="No"/>
    <s v="No"/>
  </r>
  <r>
    <x v="1376"/>
    <x v="116"/>
    <s v="CUST10212"/>
    <s v="Customer 212"/>
    <n v="20"/>
    <s v="Loyal"/>
    <s v="P1007"/>
    <s v="Mouse"/>
    <x v="0"/>
    <s v="RetailHub"/>
    <n v="3"/>
    <n v="900"/>
    <n v="10"/>
    <n v="2700"/>
    <n v="270"/>
    <n v="2430"/>
    <n v="1985.04"/>
    <n v="444.96"/>
    <x v="1"/>
    <s v="Visakhapatnam"/>
    <s v="Andhra Pradesh"/>
    <s v="India"/>
    <s v="Debit Card"/>
    <x v="2"/>
    <s v="Express"/>
    <x v="3"/>
    <s v="No"/>
    <s v="No"/>
  </r>
  <r>
    <x v="1377"/>
    <x v="116"/>
    <s v="CUST12214"/>
    <s v="Customer 2214"/>
    <n v="48"/>
    <s v="Loyal"/>
    <s v="P4002"/>
    <s v="Moisturizer"/>
    <x v="4"/>
    <s v="BeautyCare"/>
    <n v="1"/>
    <n v="650"/>
    <n v="15"/>
    <n v="650"/>
    <n v="97.5"/>
    <n v="552.5"/>
    <n v="407.58"/>
    <n v="144.91999999999999"/>
    <x v="0"/>
    <s v="Hyderabad"/>
    <s v="Telangana"/>
    <s v="India"/>
    <s v="Credit Card"/>
    <x v="0"/>
    <s v="Standard"/>
    <x v="0"/>
    <s v="No"/>
    <s v="No"/>
  </r>
  <r>
    <x v="1378"/>
    <x v="116"/>
    <s v="CUST10011"/>
    <s v="Customer 11"/>
    <n v="21"/>
    <s v="Returning"/>
    <s v="P4006"/>
    <s v="Lipstick"/>
    <x v="4"/>
    <s v="BeautyCare"/>
    <n v="1"/>
    <n v="850"/>
    <n v="10"/>
    <n v="850"/>
    <n v="85"/>
    <n v="765"/>
    <n v="434.81"/>
    <n v="330.19"/>
    <x v="2"/>
    <s v="Kolkata"/>
    <s v="West Bengal"/>
    <s v="India"/>
    <s v="Net Banking"/>
    <x v="2"/>
    <s v="Standard"/>
    <x v="0"/>
    <s v="No"/>
    <s v="No"/>
  </r>
  <r>
    <x v="1379"/>
    <x v="116"/>
    <s v="CUST10924"/>
    <s v="Customer 924"/>
    <n v="21"/>
    <s v="Returning"/>
    <s v="P1005"/>
    <s v="Tablet"/>
    <x v="0"/>
    <s v="RetailHub"/>
    <n v="2"/>
    <n v="18000"/>
    <n v="0"/>
    <n v="36000"/>
    <n v="0"/>
    <n v="36000"/>
    <n v="26006.799999999999"/>
    <n v="9993.2000000000007"/>
    <x v="1"/>
    <s v="Kolkata"/>
    <s v="West Bengal"/>
    <s v="India"/>
    <s v="Credit Card"/>
    <x v="0"/>
    <s v="Standard"/>
    <x v="3"/>
    <s v="No"/>
    <s v="No"/>
  </r>
  <r>
    <x v="1380"/>
    <x v="116"/>
    <s v="CUST12366"/>
    <s v="Customer 2366"/>
    <n v="46"/>
    <s v="Loyal"/>
    <s v="P5002"/>
    <s v="Novel"/>
    <x v="1"/>
    <s v="Stationery Hub"/>
    <n v="1"/>
    <n v="400"/>
    <n v="10"/>
    <n v="400"/>
    <n v="40"/>
    <n v="360"/>
    <n v="223.52"/>
    <n v="136.47999999999999"/>
    <x v="2"/>
    <s v="Guwahati"/>
    <s v="Assam"/>
    <s v="India"/>
    <s v="UPI"/>
    <x v="2"/>
    <s v="Standard"/>
    <x v="0"/>
    <s v="No"/>
    <s v="No"/>
  </r>
  <r>
    <x v="1381"/>
    <x v="116"/>
    <s v="CUST10562"/>
    <s v="Customer 562"/>
    <n v="35"/>
    <s v="New"/>
    <s v="P2005"/>
    <s v="Backpack"/>
    <x v="3"/>
    <s v="Metro Supplies"/>
    <n v="1"/>
    <n v="1800"/>
    <n v="10"/>
    <n v="1800"/>
    <n v="180"/>
    <n v="1620"/>
    <n v="927.04"/>
    <n v="692.96"/>
    <x v="1"/>
    <s v="Chandigarh"/>
    <s v="Chandigarh"/>
    <s v="India"/>
    <s v="Cash on Delivery"/>
    <x v="0"/>
    <s v="Standard"/>
    <x v="0"/>
    <s v="No"/>
    <s v="No"/>
  </r>
  <r>
    <x v="1382"/>
    <x v="116"/>
    <s v="CUST11779"/>
    <s v="Customer 1779"/>
    <n v="18"/>
    <s v="New"/>
    <s v="P4005"/>
    <s v="Perfume"/>
    <x v="4"/>
    <s v="BeautyCare"/>
    <n v="2"/>
    <n v="1800"/>
    <n v="10"/>
    <n v="3600"/>
    <n v="360"/>
    <n v="3240"/>
    <n v="1892.8"/>
    <n v="1347.2"/>
    <x v="0"/>
    <s v="Bhubaneswar"/>
    <s v="Odisha"/>
    <s v="India"/>
    <s v="Wallet"/>
    <x v="1"/>
    <s v="Standard"/>
    <x v="0"/>
    <s v="No"/>
    <s v="No"/>
  </r>
  <r>
    <x v="1383"/>
    <x v="116"/>
    <s v="CUST10031"/>
    <s v="Customer 31"/>
    <n v="18"/>
    <s v="Returning"/>
    <s v="P1008"/>
    <s v="Monitor"/>
    <x v="0"/>
    <s v="Global Traders"/>
    <n v="5"/>
    <n v="14500"/>
    <n v="5"/>
    <n v="72500"/>
    <n v="3625"/>
    <n v="68875"/>
    <n v="47867.82"/>
    <n v="21007.18"/>
    <x v="1"/>
    <s v="Jaipur"/>
    <s v="Rajasthan"/>
    <s v="India"/>
    <s v="Debit Card"/>
    <x v="2"/>
    <s v="Standard"/>
    <x v="0"/>
    <s v="No"/>
    <s v="No"/>
  </r>
  <r>
    <x v="1384"/>
    <x v="117"/>
    <s v="CUST11051"/>
    <s v="Customer 1051"/>
    <n v="39"/>
    <s v="New"/>
    <s v="P3006"/>
    <s v="Water Bottle"/>
    <x v="2"/>
    <s v="Metro Supplies"/>
    <n v="2"/>
    <n v="700"/>
    <n v="10"/>
    <n v="1400"/>
    <n v="140"/>
    <n v="1260"/>
    <n v="811.32"/>
    <n v="448.68"/>
    <x v="1"/>
    <s v="Jaipur"/>
    <s v="Rajasthan"/>
    <s v="India"/>
    <s v="UPI"/>
    <x v="2"/>
    <s v="Same Day"/>
    <x v="0"/>
    <s v="No"/>
    <s v="No"/>
  </r>
  <r>
    <x v="1385"/>
    <x v="117"/>
    <s v="CUST10167"/>
    <s v="Customer 167"/>
    <n v="42"/>
    <s v="New"/>
    <s v="P2006"/>
    <s v="Womens Kurti"/>
    <x v="3"/>
    <s v="FashionMart"/>
    <n v="1"/>
    <n v="1400"/>
    <n v="0"/>
    <n v="1400"/>
    <n v="0"/>
    <n v="1400"/>
    <n v="958.04"/>
    <n v="441.96"/>
    <x v="0"/>
    <s v="Indore"/>
    <s v="Madhya Pradesh"/>
    <s v="India"/>
    <s v="Wallet"/>
    <x v="1"/>
    <s v="Standard"/>
    <x v="0"/>
    <s v="No"/>
    <s v="No"/>
  </r>
  <r>
    <x v="1386"/>
    <x v="117"/>
    <s v="CUST10702"/>
    <s v="Customer 702"/>
    <n v="23"/>
    <s v="Returning"/>
    <s v="P5001"/>
    <s v="Notebook Set"/>
    <x v="1"/>
    <s v="Stationery Hub"/>
    <n v="2"/>
    <n v="500"/>
    <n v="10"/>
    <n v="1000"/>
    <n v="100"/>
    <n v="900"/>
    <n v="521.52"/>
    <n v="378.48"/>
    <x v="1"/>
    <s v="Bhubaneswar"/>
    <s v="Odisha"/>
    <s v="India"/>
    <s v="Net Banking"/>
    <x v="2"/>
    <s v="Standard"/>
    <x v="0"/>
    <s v="No"/>
    <s v="No"/>
  </r>
  <r>
    <x v="1387"/>
    <x v="117"/>
    <s v="CUST11900"/>
    <s v="Customer 1900"/>
    <n v="48"/>
    <s v="New"/>
    <s v="P3006"/>
    <s v="Water Bottle"/>
    <x v="2"/>
    <s v="Metro Supplies"/>
    <n v="3"/>
    <n v="700"/>
    <n v="15"/>
    <n v="2100"/>
    <n v="315"/>
    <n v="1785"/>
    <n v="1233.1400000000001"/>
    <n v="551.86"/>
    <x v="0"/>
    <s v="Lucknow"/>
    <s v="Uttar Pradesh"/>
    <s v="India"/>
    <s v="Debit Card"/>
    <x v="2"/>
    <s v="Express"/>
    <x v="3"/>
    <s v="No"/>
    <s v="No"/>
  </r>
  <r>
    <x v="1388"/>
    <x v="117"/>
    <s v="CUST10945"/>
    <s v="Customer 945"/>
    <n v="52"/>
    <s v="Returning"/>
    <s v="P3005"/>
    <s v="Bedsheet Set"/>
    <x v="2"/>
    <s v="RetailHub"/>
    <n v="3"/>
    <n v="1800"/>
    <n v="15"/>
    <n v="5400"/>
    <n v="810"/>
    <n v="4590"/>
    <n v="2561.6799999999998"/>
    <n v="2028.32"/>
    <x v="0"/>
    <s v="Patna"/>
    <s v="Bihar"/>
    <s v="India"/>
    <s v="Debit Card"/>
    <x v="2"/>
    <s v="Standard"/>
    <x v="4"/>
    <s v="No"/>
    <s v="No"/>
  </r>
  <r>
    <x v="1389"/>
    <x v="117"/>
    <s v="CUST10018"/>
    <s v="Customer 18"/>
    <n v="30"/>
    <s v="New"/>
    <s v="P3005"/>
    <s v="Bedsheet Set"/>
    <x v="2"/>
    <s v="RetailHub"/>
    <n v="2"/>
    <n v="1800"/>
    <n v="20"/>
    <n v="3600"/>
    <n v="720"/>
    <n v="2880"/>
    <n v="1909.08"/>
    <n v="970.92"/>
    <x v="2"/>
    <s v="Nagpur"/>
    <s v="Maharashtra"/>
    <s v="India"/>
    <s v="Net Banking"/>
    <x v="0"/>
    <s v="Standard"/>
    <x v="0"/>
    <s v="Yes"/>
    <s v="No"/>
  </r>
  <r>
    <x v="1390"/>
    <x v="117"/>
    <s v="CUST11532"/>
    <s v="Customer 1532"/>
    <n v="57"/>
    <s v="Returning"/>
    <s v="P2007"/>
    <s v="Saree"/>
    <x v="3"/>
    <s v="FashionMart"/>
    <n v="1"/>
    <n v="2600"/>
    <n v="5"/>
    <n v="2600"/>
    <n v="130"/>
    <n v="2470"/>
    <n v="1581"/>
    <n v="889"/>
    <x v="2"/>
    <s v="Patna"/>
    <s v="Bihar"/>
    <s v="India"/>
    <s v="Debit Card"/>
    <x v="2"/>
    <s v="Standard"/>
    <x v="0"/>
    <s v="No"/>
    <s v="No"/>
  </r>
  <r>
    <x v="1391"/>
    <x v="117"/>
    <s v="CUST10575"/>
    <s v="Customer 575"/>
    <n v="46"/>
    <s v="Loyal"/>
    <s v="P4006"/>
    <s v="Lipstick"/>
    <x v="4"/>
    <s v="BeautyCare"/>
    <n v="1"/>
    <n v="850"/>
    <n v="5"/>
    <n v="850"/>
    <n v="42.5"/>
    <n v="807.5"/>
    <n v="645.66"/>
    <n v="161.84"/>
    <x v="1"/>
    <s v="Kolkata"/>
    <s v="West Bengal"/>
    <s v="India"/>
    <s v="UPI"/>
    <x v="0"/>
    <s v="Standard"/>
    <x v="1"/>
    <s v="No"/>
    <s v="No"/>
  </r>
  <r>
    <x v="1392"/>
    <x v="117"/>
    <s v="CUST12131"/>
    <s v="Customer 2131"/>
    <n v="19"/>
    <s v="Returning"/>
    <s v="P2003"/>
    <s v="T-Shirt"/>
    <x v="3"/>
    <s v="RetailHub"/>
    <n v="2"/>
    <n v="900"/>
    <n v="30"/>
    <n v="1800"/>
    <n v="540"/>
    <n v="1260"/>
    <n v="734.4"/>
    <n v="525.6"/>
    <x v="1"/>
    <s v="Indore"/>
    <s v="Madhya Pradesh"/>
    <s v="India"/>
    <s v="Credit Card"/>
    <x v="0"/>
    <s v="Express"/>
    <x v="0"/>
    <s v="No"/>
    <s v="No"/>
  </r>
  <r>
    <x v="1393"/>
    <x v="117"/>
    <s v="CUST10986"/>
    <s v="Customer 986"/>
    <n v="55"/>
    <s v="Returning"/>
    <s v="P5001"/>
    <s v="Notebook Set"/>
    <x v="1"/>
    <s v="Stationery Hub"/>
    <n v="4"/>
    <n v="500"/>
    <n v="10"/>
    <n v="2000"/>
    <n v="200"/>
    <n v="1800"/>
    <n v="1412.83"/>
    <n v="387.17"/>
    <x v="0"/>
    <s v="Bhopal"/>
    <s v="Madhya Pradesh"/>
    <s v="India"/>
    <s v="UPI"/>
    <x v="2"/>
    <s v="Standard"/>
    <x v="0"/>
    <s v="Yes"/>
    <s v="No"/>
  </r>
  <r>
    <x v="1394"/>
    <x v="117"/>
    <s v="CUST10058"/>
    <s v="Customer 58"/>
    <n v="46"/>
    <s v="Loyal"/>
    <s v="P3003"/>
    <s v="Mixer Grinder"/>
    <x v="2"/>
    <s v="Prime Distributors"/>
    <n v="4"/>
    <n v="4800"/>
    <n v="10"/>
    <n v="19200"/>
    <n v="1920"/>
    <n v="17280"/>
    <n v="11241.33"/>
    <n v="6038.67"/>
    <x v="1"/>
    <s v="Mumbai"/>
    <s v="Maharashtra"/>
    <s v="India"/>
    <s v="Net Banking"/>
    <x v="0"/>
    <s v="Same Day"/>
    <x v="0"/>
    <s v="No"/>
    <s v="No"/>
  </r>
  <r>
    <x v="1395"/>
    <x v="117"/>
    <s v="CUST12331"/>
    <s v="Customer 2331"/>
    <n v="31"/>
    <s v="New"/>
    <s v="P1009"/>
    <s v="Power Bank"/>
    <x v="0"/>
    <s v="Prime Distributors"/>
    <n v="1"/>
    <n v="1600"/>
    <n v="30"/>
    <n v="1600"/>
    <n v="480"/>
    <n v="1120"/>
    <n v="673.27"/>
    <n v="446.73"/>
    <x v="1"/>
    <s v="Mumbai"/>
    <s v="Maharashtra"/>
    <s v="India"/>
    <s v="Wallet"/>
    <x v="2"/>
    <s v="Express"/>
    <x v="0"/>
    <s v="No"/>
    <s v="No"/>
  </r>
  <r>
    <x v="1396"/>
    <x v="117"/>
    <s v="CUST11440"/>
    <s v="Customer 1440"/>
    <n v="49"/>
    <s v="Returning"/>
    <s v="P1005"/>
    <s v="Tablet"/>
    <x v="0"/>
    <s v="RetailHub"/>
    <n v="3"/>
    <n v="18000"/>
    <n v="10"/>
    <n v="54000"/>
    <n v="5400"/>
    <n v="48600"/>
    <n v="33465.47"/>
    <n v="15134.53"/>
    <x v="0"/>
    <s v="Ahmedabad"/>
    <s v="Gujarat"/>
    <s v="India"/>
    <s v="Wallet"/>
    <x v="0"/>
    <s v="Standard"/>
    <x v="0"/>
    <s v="No"/>
    <s v="No"/>
  </r>
  <r>
    <x v="1397"/>
    <x v="117"/>
    <s v="CUST11941"/>
    <s v="Customer 1941"/>
    <n v="34"/>
    <s v="Returning"/>
    <s v="P4005"/>
    <s v="Perfume"/>
    <x v="4"/>
    <s v="BeautyCare"/>
    <n v="1"/>
    <n v="1800"/>
    <n v="5"/>
    <n v="1800"/>
    <n v="90"/>
    <n v="1710"/>
    <n v="1174.06"/>
    <n v="535.94000000000005"/>
    <x v="1"/>
    <s v="Coimbatore"/>
    <s v="Tamil Nadu"/>
    <s v="India"/>
    <s v="Debit Card"/>
    <x v="0"/>
    <s v="Express"/>
    <x v="3"/>
    <s v="No"/>
    <s v="No"/>
  </r>
  <r>
    <x v="1398"/>
    <x v="117"/>
    <s v="CUST10982"/>
    <s v="Customer 982"/>
    <n v="58"/>
    <s v="New"/>
    <s v="P3005"/>
    <s v="Bedsheet Set"/>
    <x v="2"/>
    <s v="RetailHub"/>
    <n v="2"/>
    <n v="1800"/>
    <n v="10"/>
    <n v="3600"/>
    <n v="360"/>
    <n v="3240"/>
    <n v="2246.9"/>
    <n v="993.1"/>
    <x v="1"/>
    <s v="Coimbatore"/>
    <s v="Tamil Nadu"/>
    <s v="India"/>
    <s v="UPI"/>
    <x v="2"/>
    <s v="Standard"/>
    <x v="1"/>
    <s v="No"/>
    <s v="No"/>
  </r>
  <r>
    <x v="1399"/>
    <x v="118"/>
    <s v="CUST10405"/>
    <s v="Customer 405"/>
    <n v="39"/>
    <s v="Loyal"/>
    <s v="P4002"/>
    <s v="Moisturizer"/>
    <x v="4"/>
    <s v="BeautyCare"/>
    <n v="2"/>
    <n v="650"/>
    <n v="25"/>
    <n v="1300"/>
    <n v="325"/>
    <n v="975"/>
    <n v="677.22"/>
    <n v="297.77999999999997"/>
    <x v="2"/>
    <s v="Pune"/>
    <s v="Maharashtra"/>
    <s v="India"/>
    <s v="UPI"/>
    <x v="0"/>
    <s v="Same Day"/>
    <x v="3"/>
    <s v="No"/>
    <s v="No"/>
  </r>
  <r>
    <x v="1400"/>
    <x v="118"/>
    <s v="CUST11788"/>
    <s v="Customer 1788"/>
    <n v="19"/>
    <s v="Loyal"/>
    <s v="P5002"/>
    <s v="Novel"/>
    <x v="1"/>
    <s v="Stationery Hub"/>
    <n v="1"/>
    <n v="400"/>
    <n v="0"/>
    <n v="400"/>
    <n v="0"/>
    <n v="400"/>
    <n v="260.83999999999997"/>
    <n v="139.16"/>
    <x v="2"/>
    <s v="Pune"/>
    <s v="Maharashtra"/>
    <s v="India"/>
    <s v="Debit Card"/>
    <x v="0"/>
    <s v="Standard"/>
    <x v="3"/>
    <s v="No"/>
    <s v="Yes"/>
  </r>
  <r>
    <x v="1401"/>
    <x v="118"/>
    <s v="CUST11901"/>
    <s v="Customer 1901"/>
    <n v="45"/>
    <s v="Loyal"/>
    <s v="P2001"/>
    <s v="Running Shoes"/>
    <x v="3"/>
    <s v="FashionMart"/>
    <n v="2"/>
    <n v="3200"/>
    <n v="15"/>
    <n v="6400"/>
    <n v="960"/>
    <n v="5440"/>
    <n v="3090.17"/>
    <n v="2349.83"/>
    <x v="1"/>
    <s v="Bhopal"/>
    <s v="Madhya Pradesh"/>
    <s v="India"/>
    <s v="UPI"/>
    <x v="0"/>
    <s v="Same Day"/>
    <x v="2"/>
    <s v="No"/>
    <s v="No"/>
  </r>
  <r>
    <x v="1402"/>
    <x v="118"/>
    <s v="CUST10068"/>
    <s v="Customer 68"/>
    <n v="21"/>
    <s v="Returning"/>
    <s v="P4002"/>
    <s v="Moisturizer"/>
    <x v="4"/>
    <s v="BeautyCare"/>
    <n v="4"/>
    <n v="650"/>
    <n v="10"/>
    <n v="2600"/>
    <n v="260"/>
    <n v="2340"/>
    <n v="1470.46"/>
    <n v="869.54"/>
    <x v="0"/>
    <s v="Mumbai"/>
    <s v="Maharashtra"/>
    <s v="India"/>
    <s v="UPI"/>
    <x v="0"/>
    <s v="Standard"/>
    <x v="0"/>
    <s v="No"/>
    <s v="No"/>
  </r>
  <r>
    <x v="1403"/>
    <x v="118"/>
    <s v="CUST11052"/>
    <s v="Customer 1052"/>
    <n v="29"/>
    <s v="New"/>
    <s v="P5002"/>
    <s v="Novel"/>
    <x v="1"/>
    <s v="Stationery Hub"/>
    <n v="2"/>
    <n v="400"/>
    <n v="10"/>
    <n v="800"/>
    <n v="80"/>
    <n v="720"/>
    <n v="428.72"/>
    <n v="291.27999999999997"/>
    <x v="2"/>
    <s v="Chennai"/>
    <s v="Tamil Nadu"/>
    <s v="India"/>
    <s v="Cash on Delivery"/>
    <x v="0"/>
    <s v="Standard"/>
    <x v="0"/>
    <s v="No"/>
    <s v="No"/>
  </r>
  <r>
    <x v="1404"/>
    <x v="118"/>
    <s v="CUST10126"/>
    <s v="Customer 126"/>
    <n v="19"/>
    <s v="Returning"/>
    <s v="P5001"/>
    <s v="Notebook Set"/>
    <x v="1"/>
    <s v="Stationery Hub"/>
    <n v="1"/>
    <n v="500"/>
    <n v="20"/>
    <n v="500"/>
    <n v="100"/>
    <n v="400"/>
    <n v="238.33"/>
    <n v="161.66999999999999"/>
    <x v="2"/>
    <s v="Indore"/>
    <s v="Madhya Pradesh"/>
    <s v="India"/>
    <s v="Net Banking"/>
    <x v="0"/>
    <s v="Standard"/>
    <x v="0"/>
    <s v="No"/>
    <s v="No"/>
  </r>
  <r>
    <x v="1405"/>
    <x v="118"/>
    <s v="CUST11533"/>
    <s v="Customer 1533"/>
    <n v="18"/>
    <s v="Returning"/>
    <s v="P4005"/>
    <s v="Perfume"/>
    <x v="4"/>
    <s v="BeautyCare"/>
    <n v="2"/>
    <n v="1800"/>
    <n v="10"/>
    <n v="3600"/>
    <n v="360"/>
    <n v="3240"/>
    <n v="1783.3"/>
    <n v="1456.7"/>
    <x v="0"/>
    <s v="Ahmedabad"/>
    <s v="Gujarat"/>
    <s v="India"/>
    <s v="Wallet"/>
    <x v="1"/>
    <s v="Standard"/>
    <x v="0"/>
    <s v="No"/>
    <s v="No"/>
  </r>
  <r>
    <x v="1406"/>
    <x v="118"/>
    <s v="CUST11264"/>
    <s v="Customer 1264"/>
    <n v="21"/>
    <s v="Returning"/>
    <s v="P3004"/>
    <s v="Cookware Set"/>
    <x v="2"/>
    <s v="HomeNeeds"/>
    <n v="3"/>
    <n v="3500"/>
    <n v="20"/>
    <n v="10500"/>
    <n v="2100"/>
    <n v="8400"/>
    <n v="6621.6"/>
    <n v="1778.4"/>
    <x v="1"/>
    <s v="Coimbatore"/>
    <s v="Tamil Nadu"/>
    <s v="India"/>
    <s v="Debit Card"/>
    <x v="1"/>
    <s v="Express"/>
    <x v="0"/>
    <s v="No"/>
    <s v="No"/>
  </r>
  <r>
    <x v="1407"/>
    <x v="118"/>
    <s v="CUST12061"/>
    <s v="Customer 2061"/>
    <n v="31"/>
    <s v="New"/>
    <s v="P2008"/>
    <s v="Formal Shirt"/>
    <x v="3"/>
    <s v="Global Traders"/>
    <n v="1"/>
    <n v="1700"/>
    <n v="5"/>
    <n v="1700"/>
    <n v="85"/>
    <n v="1615"/>
    <n v="1249.1199999999999"/>
    <n v="365.88"/>
    <x v="1"/>
    <s v="Ahmedabad"/>
    <s v="Gujarat"/>
    <s v="India"/>
    <s v="Debit Card"/>
    <x v="2"/>
    <s v="Standard"/>
    <x v="0"/>
    <s v="Yes"/>
    <s v="No"/>
  </r>
  <r>
    <x v="1408"/>
    <x v="118"/>
    <s v="CUST12440"/>
    <s v="Customer 2440"/>
    <n v="20"/>
    <s v="Returning"/>
    <s v="P2006"/>
    <s v="Womens Kurti"/>
    <x v="3"/>
    <s v="FashionMart"/>
    <n v="4"/>
    <n v="1400"/>
    <n v="15"/>
    <n v="5600"/>
    <n v="840"/>
    <n v="4760"/>
    <n v="3578.94"/>
    <n v="1181.06"/>
    <x v="1"/>
    <s v="Indore"/>
    <s v="Madhya Pradesh"/>
    <s v="India"/>
    <s v="UPI"/>
    <x v="0"/>
    <s v="Standard"/>
    <x v="0"/>
    <s v="No"/>
    <s v="No"/>
  </r>
  <r>
    <x v="1409"/>
    <x v="118"/>
    <s v="CUST10238"/>
    <s v="Customer 238"/>
    <n v="47"/>
    <s v="Returning"/>
    <s v="P1003"/>
    <s v="Headphones"/>
    <x v="0"/>
    <s v="Metro Supplies"/>
    <n v="5"/>
    <n v="2500"/>
    <n v="25"/>
    <n v="12500"/>
    <n v="3125"/>
    <n v="9375"/>
    <n v="5607.51"/>
    <n v="3767.49"/>
    <x v="1"/>
    <s v="Coimbatore"/>
    <s v="Tamil Nadu"/>
    <s v="India"/>
    <s v="Wallet"/>
    <x v="1"/>
    <s v="Standard"/>
    <x v="0"/>
    <s v="No"/>
    <s v="No"/>
  </r>
  <r>
    <x v="1410"/>
    <x v="118"/>
    <s v="CUST10773"/>
    <s v="Customer 773"/>
    <n v="41"/>
    <s v="Returning"/>
    <s v="P4004"/>
    <s v="Shampoo"/>
    <x v="4"/>
    <s v="BeautyCare"/>
    <n v="2"/>
    <n v="550"/>
    <n v="10"/>
    <n v="1100"/>
    <n v="110"/>
    <n v="990"/>
    <n v="686.25"/>
    <n v="303.75"/>
    <x v="2"/>
    <s v="Bengaluru"/>
    <s v="Karnataka"/>
    <s v="India"/>
    <s v="UPI"/>
    <x v="2"/>
    <s v="Standard"/>
    <x v="2"/>
    <s v="No"/>
    <s v="No"/>
  </r>
  <r>
    <x v="1411"/>
    <x v="118"/>
    <s v="CUST10552"/>
    <s v="Customer 552"/>
    <n v="40"/>
    <s v="Loyal"/>
    <s v="P5004"/>
    <s v="Pen Set"/>
    <x v="1"/>
    <s v="Stationery Hub"/>
    <n v="2"/>
    <n v="250"/>
    <n v="25"/>
    <n v="500"/>
    <n v="125"/>
    <n v="375"/>
    <n v="225.59"/>
    <n v="149.41"/>
    <x v="1"/>
    <s v="Chandigarh"/>
    <s v="Chandigarh"/>
    <s v="India"/>
    <s v="Debit Card"/>
    <x v="2"/>
    <s v="Standard"/>
    <x v="1"/>
    <s v="No"/>
    <s v="No"/>
  </r>
  <r>
    <x v="1412"/>
    <x v="118"/>
    <s v="CUST11903"/>
    <s v="Customer 1903"/>
    <n v="52"/>
    <s v="New"/>
    <s v="P5001"/>
    <s v="Notebook Set"/>
    <x v="1"/>
    <s v="Stationery Hub"/>
    <n v="5"/>
    <n v="500"/>
    <n v="20"/>
    <n v="2500"/>
    <n v="500"/>
    <n v="2000"/>
    <n v="1496.94"/>
    <n v="503.06"/>
    <x v="1"/>
    <s v="Bhubaneswar"/>
    <s v="Odisha"/>
    <s v="India"/>
    <s v="Debit Card"/>
    <x v="0"/>
    <s v="Standard"/>
    <x v="0"/>
    <s v="No"/>
    <s v="No"/>
  </r>
  <r>
    <x v="1413"/>
    <x v="118"/>
    <s v="CUST12339"/>
    <s v="Customer 2339"/>
    <n v="52"/>
    <s v="Returning"/>
    <s v="P1010"/>
    <s v="Bluetooth Speaker"/>
    <x v="0"/>
    <s v="Prime Distributors"/>
    <n v="1"/>
    <n v="3200"/>
    <n v="0"/>
    <n v="3200"/>
    <n v="0"/>
    <n v="3200"/>
    <n v="2352.4899999999998"/>
    <n v="847.51"/>
    <x v="1"/>
    <s v="Kolkata"/>
    <s v="West Bengal"/>
    <s v="India"/>
    <s v="Cash on Delivery"/>
    <x v="0"/>
    <s v="Standard"/>
    <x v="3"/>
    <s v="No"/>
    <s v="No"/>
  </r>
  <r>
    <x v="1414"/>
    <x v="118"/>
    <s v="CUST12180"/>
    <s v="Customer 2180"/>
    <n v="45"/>
    <s v="New"/>
    <s v="P1009"/>
    <s v="Power Bank"/>
    <x v="0"/>
    <s v="Prime Distributors"/>
    <n v="2"/>
    <n v="1600"/>
    <n v="0"/>
    <n v="3200"/>
    <n v="0"/>
    <n v="3200"/>
    <n v="2088.36"/>
    <n v="1111.6400000000001"/>
    <x v="1"/>
    <s v="Delhi"/>
    <s v="Delhi"/>
    <s v="India"/>
    <s v="Credit Card"/>
    <x v="0"/>
    <s v="Standard"/>
    <x v="3"/>
    <s v="No"/>
    <s v="No"/>
  </r>
  <r>
    <x v="1415"/>
    <x v="118"/>
    <s v="CUST11172"/>
    <s v="Customer 1172"/>
    <n v="59"/>
    <s v="Loyal"/>
    <s v="P2007"/>
    <s v="Saree"/>
    <x v="3"/>
    <s v="FashionMart"/>
    <n v="2"/>
    <n v="2600"/>
    <n v="25"/>
    <n v="5200"/>
    <n v="1300"/>
    <n v="3900"/>
    <n v="2573.0500000000002"/>
    <n v="1326.95"/>
    <x v="1"/>
    <s v="Mumbai"/>
    <s v="Maharashtra"/>
    <s v="India"/>
    <s v="Wallet"/>
    <x v="0"/>
    <s v="Standard"/>
    <x v="0"/>
    <s v="No"/>
    <s v="No"/>
  </r>
  <r>
    <x v="1416"/>
    <x v="118"/>
    <s v="CUST10675"/>
    <s v="Customer 675"/>
    <n v="55"/>
    <s v="New"/>
    <s v="P4005"/>
    <s v="Perfume"/>
    <x v="4"/>
    <s v="BeautyCare"/>
    <n v="3"/>
    <n v="1800"/>
    <n v="25"/>
    <n v="5400"/>
    <n v="1350"/>
    <n v="4050"/>
    <n v="2721.17"/>
    <n v="1328.83"/>
    <x v="1"/>
    <s v="Bengaluru"/>
    <s v="Karnataka"/>
    <s v="India"/>
    <s v="Net Banking"/>
    <x v="2"/>
    <s v="Standard"/>
    <x v="4"/>
    <s v="No"/>
    <s v="No"/>
  </r>
  <r>
    <x v="1417"/>
    <x v="118"/>
    <s v="CUST11373"/>
    <s v="Customer 1373"/>
    <n v="52"/>
    <s v="Loyal"/>
    <s v="P2004"/>
    <s v="Jacket"/>
    <x v="3"/>
    <s v="Global Traders"/>
    <n v="5"/>
    <n v="3500"/>
    <n v="0"/>
    <n v="17500"/>
    <n v="0"/>
    <n v="17500"/>
    <n v="13976.04"/>
    <n v="3523.96"/>
    <x v="0"/>
    <s v="Bhubaneswar"/>
    <s v="Odisha"/>
    <s v="India"/>
    <s v="Net Banking"/>
    <x v="0"/>
    <s v="Standard"/>
    <x v="3"/>
    <s v="No"/>
    <s v="No"/>
  </r>
  <r>
    <x v="1418"/>
    <x v="119"/>
    <s v="CUST10080"/>
    <s v="Customer 80"/>
    <n v="50"/>
    <s v="New"/>
    <s v="P2007"/>
    <s v="Saree"/>
    <x v="3"/>
    <s v="FashionMart"/>
    <n v="3"/>
    <n v="2600"/>
    <n v="0"/>
    <n v="7800"/>
    <n v="0"/>
    <n v="7800"/>
    <n v="5707.07"/>
    <n v="2092.9299999999998"/>
    <x v="1"/>
    <s v="Ahmedabad"/>
    <s v="Gujarat"/>
    <s v="India"/>
    <s v="Wallet"/>
    <x v="0"/>
    <s v="Express"/>
    <x v="0"/>
    <s v="No"/>
    <s v="No"/>
  </r>
  <r>
    <x v="1419"/>
    <x v="119"/>
    <s v="CUST10386"/>
    <s v="Customer 386"/>
    <n v="38"/>
    <s v="Returning"/>
    <s v="P5001"/>
    <s v="Notebook Set"/>
    <x v="1"/>
    <s v="Stationery Hub"/>
    <n v="1"/>
    <n v="500"/>
    <n v="10"/>
    <n v="500"/>
    <n v="50"/>
    <n v="450"/>
    <n v="264.86"/>
    <n v="185.14"/>
    <x v="0"/>
    <s v="Pune"/>
    <s v="Maharashtra"/>
    <s v="India"/>
    <s v="Net Banking"/>
    <x v="2"/>
    <s v="Standard"/>
    <x v="0"/>
    <s v="No"/>
    <s v="No"/>
  </r>
  <r>
    <x v="1420"/>
    <x v="119"/>
    <s v="CUST12418"/>
    <s v="Customer 2418"/>
    <n v="35"/>
    <s v="New"/>
    <s v="P2005"/>
    <s v="Backpack"/>
    <x v="3"/>
    <s v="Metro Supplies"/>
    <n v="3"/>
    <n v="1800"/>
    <n v="20"/>
    <n v="5400"/>
    <n v="1080"/>
    <n v="4320"/>
    <n v="2448.11"/>
    <n v="1871.89"/>
    <x v="2"/>
    <s v="Nagpur"/>
    <s v="Maharashtra"/>
    <s v="India"/>
    <s v="Net Banking"/>
    <x v="0"/>
    <s v="Standard"/>
    <x v="3"/>
    <s v="No"/>
    <s v="No"/>
  </r>
  <r>
    <x v="1421"/>
    <x v="119"/>
    <s v="CUST11770"/>
    <s v="Customer 1770"/>
    <n v="35"/>
    <s v="Returning"/>
    <s v="P4003"/>
    <s v="Sunscreen"/>
    <x v="4"/>
    <s v="BeautyCare"/>
    <n v="2"/>
    <n v="700"/>
    <n v="10"/>
    <n v="1400"/>
    <n v="140"/>
    <n v="1260"/>
    <n v="970.76"/>
    <n v="289.24"/>
    <x v="0"/>
    <s v="Guwahati"/>
    <s v="Assam"/>
    <s v="India"/>
    <s v="Debit Card"/>
    <x v="0"/>
    <s v="Express"/>
    <x v="0"/>
    <s v="No"/>
    <s v="No"/>
  </r>
  <r>
    <x v="1422"/>
    <x v="119"/>
    <s v="CUST10090"/>
    <s v="Customer 90"/>
    <n v="31"/>
    <s v="New"/>
    <s v="P2002"/>
    <s v="Jeans"/>
    <x v="3"/>
    <s v="FashionMart"/>
    <n v="2"/>
    <n v="2200"/>
    <n v="10"/>
    <n v="4400"/>
    <n v="440"/>
    <n v="3960"/>
    <n v="2501.84"/>
    <n v="1458.16"/>
    <x v="1"/>
    <s v="Guwahati"/>
    <s v="Assam"/>
    <s v="India"/>
    <s v="UPI"/>
    <x v="1"/>
    <s v="Standard"/>
    <x v="0"/>
    <s v="Yes"/>
    <s v="No"/>
  </r>
  <r>
    <x v="1423"/>
    <x v="119"/>
    <s v="CUST12096"/>
    <s v="Customer 2096"/>
    <n v="46"/>
    <s v="New"/>
    <s v="P3005"/>
    <s v="Bedsheet Set"/>
    <x v="2"/>
    <s v="RetailHub"/>
    <n v="3"/>
    <n v="1800"/>
    <n v="10"/>
    <n v="5400"/>
    <n v="540"/>
    <n v="4860"/>
    <n v="3767.98"/>
    <n v="1092.02"/>
    <x v="1"/>
    <s v="Hyderabad"/>
    <s v="Telangana"/>
    <s v="India"/>
    <s v="Debit Card"/>
    <x v="2"/>
    <s v="Standard"/>
    <x v="0"/>
    <s v="No"/>
    <s v="No"/>
  </r>
  <r>
    <x v="1424"/>
    <x v="119"/>
    <s v="CUST12270"/>
    <s v="Customer 2270"/>
    <n v="37"/>
    <s v="Returning"/>
    <s v="P3007"/>
    <s v="Vacuum Cleaner"/>
    <x v="2"/>
    <s v="Global Traders"/>
    <n v="2"/>
    <n v="8500"/>
    <n v="0"/>
    <n v="17000"/>
    <n v="0"/>
    <n v="17000"/>
    <n v="13353.87"/>
    <n v="3646.13"/>
    <x v="1"/>
    <s v="Ahmedabad"/>
    <s v="Gujarat"/>
    <s v="India"/>
    <s v="Debit Card"/>
    <x v="0"/>
    <s v="Standard"/>
    <x v="0"/>
    <s v="Yes"/>
    <s v="No"/>
  </r>
  <r>
    <x v="1425"/>
    <x v="119"/>
    <s v="CUST12030"/>
    <s v="Customer 2030"/>
    <n v="39"/>
    <s v="Returning"/>
    <s v="P1006"/>
    <s v="Keyboard"/>
    <x v="0"/>
    <s v="Metro Supplies"/>
    <n v="1"/>
    <n v="1800"/>
    <n v="0"/>
    <n v="1800"/>
    <n v="0"/>
    <n v="1800"/>
    <n v="1359.39"/>
    <n v="440.61"/>
    <x v="1"/>
    <s v="Bhubaneswar"/>
    <s v="Odisha"/>
    <s v="India"/>
    <s v="Net Banking"/>
    <x v="0"/>
    <s v="Standard"/>
    <x v="0"/>
    <s v="Yes"/>
    <s v="Yes"/>
  </r>
  <r>
    <x v="1426"/>
    <x v="119"/>
    <s v="CUST10223"/>
    <s v="Customer 223"/>
    <n v="33"/>
    <s v="Returning"/>
    <s v="P3004"/>
    <s v="Cookware Set"/>
    <x v="2"/>
    <s v="HomeNeeds"/>
    <n v="1"/>
    <n v="3500"/>
    <n v="15"/>
    <n v="3500"/>
    <n v="525"/>
    <n v="2975"/>
    <n v="2054.67"/>
    <n v="920.33"/>
    <x v="2"/>
    <s v="Surat"/>
    <s v="Gujarat"/>
    <s v="India"/>
    <s v="Net Banking"/>
    <x v="1"/>
    <s v="Standard"/>
    <x v="4"/>
    <s v="No"/>
    <s v="No"/>
  </r>
  <r>
    <x v="1427"/>
    <x v="119"/>
    <s v="CUST12107"/>
    <s v="Customer 2107"/>
    <n v="47"/>
    <s v="New"/>
    <s v="P2006"/>
    <s v="Womens Kurti"/>
    <x v="3"/>
    <s v="FashionMart"/>
    <n v="3"/>
    <n v="1400"/>
    <n v="20"/>
    <n v="4200"/>
    <n v="840"/>
    <n v="3360"/>
    <n v="1920.66"/>
    <n v="1439.34"/>
    <x v="0"/>
    <s v="Bengaluru"/>
    <s v="Karnataka"/>
    <s v="India"/>
    <s v="UPI"/>
    <x v="0"/>
    <s v="Express"/>
    <x v="0"/>
    <s v="No"/>
    <s v="No"/>
  </r>
  <r>
    <x v="1428"/>
    <x v="119"/>
    <s v="CUST11518"/>
    <s v="Customer 1518"/>
    <n v="38"/>
    <s v="New"/>
    <s v="P4001"/>
    <s v="Face Wash"/>
    <x v="4"/>
    <s v="BeautyCare"/>
    <n v="2"/>
    <n v="450"/>
    <n v="15"/>
    <n v="900"/>
    <n v="135"/>
    <n v="765"/>
    <n v="421.35"/>
    <n v="343.65"/>
    <x v="0"/>
    <s v="Mumbai"/>
    <s v="Maharashtra"/>
    <s v="India"/>
    <s v="Credit Card"/>
    <x v="0"/>
    <s v="Same Day"/>
    <x v="0"/>
    <s v="No"/>
    <s v="No"/>
  </r>
  <r>
    <x v="1429"/>
    <x v="119"/>
    <s v="CUST10056"/>
    <s v="Customer 56"/>
    <n v="43"/>
    <s v="New"/>
    <s v="P1010"/>
    <s v="Bluetooth Speaker"/>
    <x v="0"/>
    <s v="Prime Distributors"/>
    <n v="2"/>
    <n v="3200"/>
    <n v="15"/>
    <n v="6400"/>
    <n v="960"/>
    <n v="5440"/>
    <n v="3759.81"/>
    <n v="1680.19"/>
    <x v="0"/>
    <s v="Chandigarh"/>
    <s v="Chandigarh"/>
    <s v="India"/>
    <s v="Net Banking"/>
    <x v="2"/>
    <s v="Standard"/>
    <x v="0"/>
    <s v="No"/>
    <s v="No"/>
  </r>
  <r>
    <x v="1430"/>
    <x v="119"/>
    <s v="CUST10787"/>
    <s v="Customer 787"/>
    <n v="39"/>
    <s v="Loyal"/>
    <s v="P5001"/>
    <s v="Notebook Set"/>
    <x v="1"/>
    <s v="Stationery Hub"/>
    <n v="2"/>
    <n v="500"/>
    <n v="5"/>
    <n v="1000"/>
    <n v="50"/>
    <n v="950"/>
    <n v="687.82"/>
    <n v="262.18"/>
    <x v="0"/>
    <s v="Visakhapatnam"/>
    <s v="Andhra Pradesh"/>
    <s v="India"/>
    <s v="Debit Card"/>
    <x v="0"/>
    <s v="Express"/>
    <x v="0"/>
    <s v="No"/>
    <s v="No"/>
  </r>
  <r>
    <x v="1431"/>
    <x v="119"/>
    <s v="CUST10090"/>
    <s v="Customer 90"/>
    <n v="35"/>
    <s v="Returning"/>
    <s v="P4001"/>
    <s v="Face Wash"/>
    <x v="4"/>
    <s v="BeautyCare"/>
    <n v="2"/>
    <n v="450"/>
    <n v="15"/>
    <n v="900"/>
    <n v="135"/>
    <n v="765"/>
    <n v="539.5"/>
    <n v="225.5"/>
    <x v="2"/>
    <s v="Ahmedabad"/>
    <s v="Gujarat"/>
    <s v="India"/>
    <s v="Net Banking"/>
    <x v="2"/>
    <s v="Standard"/>
    <x v="0"/>
    <s v="No"/>
    <s v="No"/>
  </r>
  <r>
    <x v="1432"/>
    <x v="119"/>
    <s v="CUST12170"/>
    <s v="Customer 2170"/>
    <n v="34"/>
    <s v="Returning"/>
    <s v="P3004"/>
    <s v="Cookware Set"/>
    <x v="2"/>
    <s v="HomeNeeds"/>
    <n v="1"/>
    <n v="3500"/>
    <n v="15"/>
    <n v="3500"/>
    <n v="525"/>
    <n v="2975"/>
    <n v="2244.31"/>
    <n v="730.69"/>
    <x v="1"/>
    <s v="Coimbatore"/>
    <s v="Tamil Nadu"/>
    <s v="India"/>
    <s v="UPI"/>
    <x v="2"/>
    <s v="Same Day"/>
    <x v="0"/>
    <s v="Yes"/>
    <s v="No"/>
  </r>
  <r>
    <x v="1433"/>
    <x v="119"/>
    <s v="CUST10583"/>
    <s v="Customer 583"/>
    <n v="48"/>
    <s v="New"/>
    <s v="P4006"/>
    <s v="Lipstick"/>
    <x v="4"/>
    <s v="BeautyCare"/>
    <n v="1"/>
    <n v="850"/>
    <n v="20"/>
    <n v="850"/>
    <n v="170"/>
    <n v="680"/>
    <n v="428.03"/>
    <n v="251.97"/>
    <x v="1"/>
    <s v="Chandigarh"/>
    <s v="Chandigarh"/>
    <s v="India"/>
    <s v="Net Banking"/>
    <x v="2"/>
    <s v="Standard"/>
    <x v="0"/>
    <s v="No"/>
    <s v="No"/>
  </r>
  <r>
    <x v="1434"/>
    <x v="120"/>
    <s v="CUST12442"/>
    <s v="Customer 2442"/>
    <n v="23"/>
    <s v="Returning"/>
    <s v="P5004"/>
    <s v="Pen Set"/>
    <x v="1"/>
    <s v="Stationery Hub"/>
    <n v="2"/>
    <n v="250"/>
    <n v="5"/>
    <n v="500"/>
    <n v="25"/>
    <n v="475"/>
    <n v="383.12"/>
    <n v="91.88"/>
    <x v="1"/>
    <s v="Kolkata"/>
    <s v="West Bengal"/>
    <s v="India"/>
    <s v="Debit Card"/>
    <x v="1"/>
    <s v="Express"/>
    <x v="1"/>
    <s v="No"/>
    <s v="No"/>
  </r>
  <r>
    <x v="1435"/>
    <x v="120"/>
    <s v="CUST12356"/>
    <s v="Customer 2356"/>
    <n v="47"/>
    <s v="Loyal"/>
    <s v="P2003"/>
    <s v="T-Shirt"/>
    <x v="3"/>
    <s v="RetailHub"/>
    <n v="3"/>
    <n v="900"/>
    <n v="10"/>
    <n v="2700"/>
    <n v="270"/>
    <n v="2430"/>
    <n v="1891.7"/>
    <n v="538.29999999999995"/>
    <x v="2"/>
    <s v="Coimbatore"/>
    <s v="Tamil Nadu"/>
    <s v="India"/>
    <s v="Credit Card"/>
    <x v="0"/>
    <s v="Standard"/>
    <x v="0"/>
    <s v="No"/>
    <s v="No"/>
  </r>
  <r>
    <x v="1436"/>
    <x v="120"/>
    <s v="CUST10124"/>
    <s v="Customer 124"/>
    <n v="52"/>
    <s v="New"/>
    <s v="P1006"/>
    <s v="Keyboard"/>
    <x v="0"/>
    <s v="Metro Supplies"/>
    <n v="2"/>
    <n v="1800"/>
    <n v="15"/>
    <n v="3600"/>
    <n v="540"/>
    <n v="3060"/>
    <n v="2166.91"/>
    <n v="893.09"/>
    <x v="2"/>
    <s v="Ahmedabad"/>
    <s v="Gujarat"/>
    <s v="India"/>
    <s v="UPI"/>
    <x v="2"/>
    <s v="Standard"/>
    <x v="0"/>
    <s v="No"/>
    <s v="No"/>
  </r>
  <r>
    <x v="1437"/>
    <x v="120"/>
    <s v="CUST11666"/>
    <s v="Customer 1666"/>
    <n v="38"/>
    <s v="New"/>
    <s v="P2006"/>
    <s v="Womens Kurti"/>
    <x v="3"/>
    <s v="FashionMart"/>
    <n v="1"/>
    <n v="1400"/>
    <n v="30"/>
    <n v="1400"/>
    <n v="420"/>
    <n v="980"/>
    <n v="606.75"/>
    <n v="373.25"/>
    <x v="1"/>
    <s v="Delhi"/>
    <s v="Delhi"/>
    <s v="India"/>
    <s v="Wallet"/>
    <x v="2"/>
    <s v="Standard"/>
    <x v="0"/>
    <s v="No"/>
    <s v="Yes"/>
  </r>
  <r>
    <x v="1438"/>
    <x v="120"/>
    <s v="CUST11883"/>
    <s v="Customer 1883"/>
    <n v="57"/>
    <s v="Loyal"/>
    <s v="P1004"/>
    <s v="Smartwatch"/>
    <x v="0"/>
    <s v="TechSource India"/>
    <n v="2"/>
    <n v="6500"/>
    <n v="10"/>
    <n v="13000"/>
    <n v="1300"/>
    <n v="11700"/>
    <n v="8994.77"/>
    <n v="2705.23"/>
    <x v="2"/>
    <s v="Jaipur"/>
    <s v="Rajasthan"/>
    <s v="India"/>
    <s v="Cash on Delivery"/>
    <x v="2"/>
    <s v="Standard"/>
    <x v="0"/>
    <s v="No"/>
    <s v="Yes"/>
  </r>
  <r>
    <x v="1439"/>
    <x v="120"/>
    <s v="CUST12362"/>
    <s v="Customer 2362"/>
    <n v="21"/>
    <s v="Returning"/>
    <s v="P2005"/>
    <s v="Backpack"/>
    <x v="3"/>
    <s v="Metro Supplies"/>
    <n v="3"/>
    <n v="1800"/>
    <n v="15"/>
    <n v="5400"/>
    <n v="810"/>
    <n v="4590"/>
    <n v="2598.37"/>
    <n v="1991.63"/>
    <x v="0"/>
    <s v="Lucknow"/>
    <s v="Uttar Pradesh"/>
    <s v="India"/>
    <s v="Net Banking"/>
    <x v="2"/>
    <s v="Standard"/>
    <x v="3"/>
    <s v="Yes"/>
    <s v="No"/>
  </r>
  <r>
    <x v="1440"/>
    <x v="120"/>
    <s v="CUST10841"/>
    <s v="Customer 841"/>
    <n v="34"/>
    <s v="Returning"/>
    <s v="P3003"/>
    <s v="Mixer Grinder"/>
    <x v="2"/>
    <s v="Prime Distributors"/>
    <n v="1"/>
    <n v="4800"/>
    <n v="15"/>
    <n v="4800"/>
    <n v="720"/>
    <n v="4080"/>
    <n v="2971.94"/>
    <n v="1108.06"/>
    <x v="1"/>
    <s v="Bengaluru"/>
    <s v="Karnataka"/>
    <s v="India"/>
    <s v="Credit Card"/>
    <x v="0"/>
    <s v="Express"/>
    <x v="0"/>
    <s v="No"/>
    <s v="No"/>
  </r>
  <r>
    <x v="1441"/>
    <x v="120"/>
    <s v="CUST11540"/>
    <s v="Customer 1540"/>
    <n v="53"/>
    <s v="Loyal"/>
    <s v="P4003"/>
    <s v="Sunscreen"/>
    <x v="4"/>
    <s v="BeautyCare"/>
    <n v="3"/>
    <n v="700"/>
    <n v="20"/>
    <n v="2100"/>
    <n v="420"/>
    <n v="1680"/>
    <n v="1312.68"/>
    <n v="367.32"/>
    <x v="2"/>
    <s v="Jaipur"/>
    <s v="Rajasthan"/>
    <s v="India"/>
    <s v="Net Banking"/>
    <x v="2"/>
    <s v="Express"/>
    <x v="0"/>
    <s v="No"/>
    <s v="No"/>
  </r>
  <r>
    <x v="1442"/>
    <x v="120"/>
    <s v="CUST12006"/>
    <s v="Customer 2006"/>
    <n v="29"/>
    <s v="New"/>
    <s v="P2004"/>
    <s v="Jacket"/>
    <x v="3"/>
    <s v="Global Traders"/>
    <n v="1"/>
    <n v="3500"/>
    <n v="10"/>
    <n v="3500"/>
    <n v="350"/>
    <n v="3150"/>
    <n v="1764.23"/>
    <n v="1385.77"/>
    <x v="1"/>
    <s v="Delhi"/>
    <s v="Delhi"/>
    <s v="India"/>
    <s v="UPI"/>
    <x v="2"/>
    <s v="Express"/>
    <x v="0"/>
    <s v="No"/>
    <s v="No"/>
  </r>
  <r>
    <x v="1443"/>
    <x v="120"/>
    <s v="CUST10337"/>
    <s v="Customer 337"/>
    <n v="47"/>
    <s v="New"/>
    <s v="P1009"/>
    <s v="Power Bank"/>
    <x v="0"/>
    <s v="Prime Distributors"/>
    <n v="3"/>
    <n v="1600"/>
    <n v="10"/>
    <n v="4800"/>
    <n v="480"/>
    <n v="4320"/>
    <n v="2602.37"/>
    <n v="1717.63"/>
    <x v="1"/>
    <s v="Pune"/>
    <s v="Maharashtra"/>
    <s v="India"/>
    <s v="Debit Card"/>
    <x v="2"/>
    <s v="Express"/>
    <x v="0"/>
    <s v="No"/>
    <s v="No"/>
  </r>
  <r>
    <x v="1444"/>
    <x v="120"/>
    <s v="CUST10741"/>
    <s v="Customer 741"/>
    <n v="26"/>
    <s v="New"/>
    <s v="P4006"/>
    <s v="Lipstick"/>
    <x v="4"/>
    <s v="BeautyCare"/>
    <n v="1"/>
    <n v="850"/>
    <n v="10"/>
    <n v="850"/>
    <n v="85"/>
    <n v="765"/>
    <n v="584.91999999999996"/>
    <n v="180.08"/>
    <x v="1"/>
    <s v="Nagpur"/>
    <s v="Maharashtra"/>
    <s v="India"/>
    <s v="Net Banking"/>
    <x v="2"/>
    <s v="Standard"/>
    <x v="3"/>
    <s v="No"/>
    <s v="No"/>
  </r>
  <r>
    <x v="1445"/>
    <x v="120"/>
    <s v="CUST10853"/>
    <s v="Customer 853"/>
    <n v="58"/>
    <s v="Loyal"/>
    <s v="P4005"/>
    <s v="Perfume"/>
    <x v="4"/>
    <s v="BeautyCare"/>
    <n v="1"/>
    <n v="1800"/>
    <n v="10"/>
    <n v="1800"/>
    <n v="180"/>
    <n v="1620"/>
    <n v="1089.8599999999999"/>
    <n v="530.14"/>
    <x v="1"/>
    <s v="Lucknow"/>
    <s v="Uttar Pradesh"/>
    <s v="India"/>
    <s v="Credit Card"/>
    <x v="2"/>
    <s v="Express"/>
    <x v="2"/>
    <s v="No"/>
    <s v="No"/>
  </r>
  <r>
    <x v="1446"/>
    <x v="120"/>
    <s v="CUST12448"/>
    <s v="Customer 2448"/>
    <n v="27"/>
    <s v="Returning"/>
    <s v="P1008"/>
    <s v="Monitor"/>
    <x v="0"/>
    <s v="Global Traders"/>
    <n v="3"/>
    <n v="14500"/>
    <n v="10"/>
    <n v="43500"/>
    <n v="4350"/>
    <n v="39150"/>
    <n v="21594.21"/>
    <n v="17555.79"/>
    <x v="1"/>
    <s v="Kolkata"/>
    <s v="West Bengal"/>
    <s v="India"/>
    <s v="Net Banking"/>
    <x v="2"/>
    <s v="Express"/>
    <x v="0"/>
    <s v="No"/>
    <s v="No"/>
  </r>
  <r>
    <x v="1447"/>
    <x v="120"/>
    <s v="CUST11543"/>
    <s v="Customer 1543"/>
    <n v="41"/>
    <s v="New"/>
    <s v="P4005"/>
    <s v="Perfume"/>
    <x v="4"/>
    <s v="BeautyCare"/>
    <n v="5"/>
    <n v="1800"/>
    <n v="5"/>
    <n v="9000"/>
    <n v="450"/>
    <n v="8550"/>
    <n v="5004.2"/>
    <n v="3545.8"/>
    <x v="1"/>
    <s v="Delhi"/>
    <s v="Delhi"/>
    <s v="India"/>
    <s v="Credit Card"/>
    <x v="2"/>
    <s v="Standard"/>
    <x v="0"/>
    <s v="No"/>
    <s v="No"/>
  </r>
  <r>
    <x v="1448"/>
    <x v="120"/>
    <s v="CUST10921"/>
    <s v="Customer 921"/>
    <n v="58"/>
    <s v="New"/>
    <s v="P1006"/>
    <s v="Keyboard"/>
    <x v="0"/>
    <s v="Metro Supplies"/>
    <n v="2"/>
    <n v="1800"/>
    <n v="5"/>
    <n v="3600"/>
    <n v="180"/>
    <n v="3420"/>
    <n v="2465.88"/>
    <n v="954.12"/>
    <x v="1"/>
    <s v="Pune"/>
    <s v="Maharashtra"/>
    <s v="India"/>
    <s v="UPI"/>
    <x v="2"/>
    <s v="Standard"/>
    <x v="0"/>
    <s v="No"/>
    <s v="No"/>
  </r>
  <r>
    <x v="1449"/>
    <x v="120"/>
    <s v="CUST11635"/>
    <s v="Customer 1635"/>
    <n v="42"/>
    <s v="Returning"/>
    <s v="P4001"/>
    <s v="Face Wash"/>
    <x v="4"/>
    <s v="BeautyCare"/>
    <n v="2"/>
    <n v="450"/>
    <n v="0"/>
    <n v="900"/>
    <n v="0"/>
    <n v="900"/>
    <n v="601.29"/>
    <n v="298.70999999999998"/>
    <x v="1"/>
    <s v="Visakhapatnam"/>
    <s v="Andhra Pradesh"/>
    <s v="India"/>
    <s v="Credit Card"/>
    <x v="0"/>
    <s v="Standard"/>
    <x v="0"/>
    <s v="No"/>
    <s v="No"/>
  </r>
  <r>
    <x v="1450"/>
    <x v="121"/>
    <s v="CUST11179"/>
    <s v="Customer 1179"/>
    <n v="42"/>
    <s v="New"/>
    <s v="P2004"/>
    <s v="Jacket"/>
    <x v="3"/>
    <s v="Global Traders"/>
    <n v="4"/>
    <n v="3500"/>
    <n v="20"/>
    <n v="14000"/>
    <n v="2800"/>
    <n v="11200"/>
    <n v="8520.6200000000008"/>
    <n v="2679.38"/>
    <x v="1"/>
    <s v="Chandigarh"/>
    <s v="Chandigarh"/>
    <s v="India"/>
    <s v="Debit Card"/>
    <x v="2"/>
    <s v="Express"/>
    <x v="0"/>
    <s v="No"/>
    <s v="No"/>
  </r>
  <r>
    <x v="1451"/>
    <x v="121"/>
    <s v="CUST10726"/>
    <s v="Customer 726"/>
    <n v="45"/>
    <s v="New"/>
    <s v="P2004"/>
    <s v="Jacket"/>
    <x v="3"/>
    <s v="Global Traders"/>
    <n v="2"/>
    <n v="3500"/>
    <n v="0"/>
    <n v="7000"/>
    <n v="0"/>
    <n v="7000"/>
    <n v="4804.8900000000003"/>
    <n v="2195.11"/>
    <x v="2"/>
    <s v="Surat"/>
    <s v="Gujarat"/>
    <s v="India"/>
    <s v="Credit Card"/>
    <x v="0"/>
    <s v="Express"/>
    <x v="1"/>
    <s v="No"/>
    <s v="No"/>
  </r>
  <r>
    <x v="1452"/>
    <x v="121"/>
    <s v="CUST10220"/>
    <s v="Customer 220"/>
    <n v="50"/>
    <s v="Returning"/>
    <s v="P1002"/>
    <s v="Smartphone"/>
    <x v="0"/>
    <s v="Global Traders"/>
    <n v="4"/>
    <n v="28000"/>
    <n v="10"/>
    <n v="112000"/>
    <n v="11200"/>
    <n v="100800"/>
    <n v="69629.210000000006"/>
    <n v="31170.79"/>
    <x v="1"/>
    <s v="Delhi"/>
    <s v="Delhi"/>
    <s v="India"/>
    <s v="UPI"/>
    <x v="2"/>
    <s v="Standard"/>
    <x v="0"/>
    <s v="No"/>
    <s v="No"/>
  </r>
  <r>
    <x v="1453"/>
    <x v="121"/>
    <s v="CUST10567"/>
    <s v="Customer 567"/>
    <n v="28"/>
    <s v="New"/>
    <s v="P1006"/>
    <s v="Keyboard"/>
    <x v="0"/>
    <s v="Metro Supplies"/>
    <n v="1"/>
    <n v="1800"/>
    <n v="20"/>
    <n v="1800"/>
    <n v="360"/>
    <n v="1440"/>
    <n v="907.95"/>
    <n v="532.04999999999995"/>
    <x v="0"/>
    <s v="Chennai"/>
    <s v="Tamil Nadu"/>
    <s v="India"/>
    <s v="Credit Card"/>
    <x v="1"/>
    <s v="Standard"/>
    <x v="0"/>
    <s v="Yes"/>
    <s v="No"/>
  </r>
  <r>
    <x v="1454"/>
    <x v="121"/>
    <s v="CUST10724"/>
    <s v="Customer 724"/>
    <n v="27"/>
    <s v="New"/>
    <s v="P5001"/>
    <s v="Notebook Set"/>
    <x v="1"/>
    <s v="Stationery Hub"/>
    <n v="2"/>
    <n v="500"/>
    <n v="10"/>
    <n v="1000"/>
    <n v="100"/>
    <n v="900"/>
    <n v="656.99"/>
    <n v="243.01"/>
    <x v="1"/>
    <s v="Mumbai"/>
    <s v="Maharashtra"/>
    <s v="India"/>
    <s v="Credit Card"/>
    <x v="0"/>
    <s v="Standard"/>
    <x v="0"/>
    <s v="No"/>
    <s v="No"/>
  </r>
  <r>
    <x v="1455"/>
    <x v="121"/>
    <s v="CUST12411"/>
    <s v="Customer 2411"/>
    <n v="53"/>
    <s v="Loyal"/>
    <s v="P3004"/>
    <s v="Cookware Set"/>
    <x v="2"/>
    <s v="HomeNeeds"/>
    <n v="1"/>
    <n v="3500"/>
    <n v="15"/>
    <n v="3500"/>
    <n v="525"/>
    <n v="2975"/>
    <n v="2268.92"/>
    <n v="706.08"/>
    <x v="2"/>
    <s v="Bengaluru"/>
    <s v="Karnataka"/>
    <s v="India"/>
    <s v="Cash on Delivery"/>
    <x v="2"/>
    <s v="Standard"/>
    <x v="0"/>
    <s v="No"/>
    <s v="No"/>
  </r>
  <r>
    <x v="1456"/>
    <x v="121"/>
    <s v="CUST10013"/>
    <s v="Customer 13"/>
    <n v="38"/>
    <s v="Returning"/>
    <s v="P1002"/>
    <s v="Smartphone"/>
    <x v="0"/>
    <s v="Global Traders"/>
    <n v="1"/>
    <n v="28000"/>
    <n v="5"/>
    <n v="28000"/>
    <n v="1400"/>
    <n v="26600"/>
    <n v="18670.21"/>
    <n v="7929.79"/>
    <x v="1"/>
    <s v="Mumbai"/>
    <s v="Maharashtra"/>
    <s v="India"/>
    <s v="Net Banking"/>
    <x v="2"/>
    <s v="Standard"/>
    <x v="0"/>
    <s v="No"/>
    <s v="No"/>
  </r>
  <r>
    <x v="1457"/>
    <x v="121"/>
    <s v="CUST10351"/>
    <s v="Customer 351"/>
    <n v="22"/>
    <s v="Returning"/>
    <s v="P2002"/>
    <s v="Jeans"/>
    <x v="3"/>
    <s v="FashionMart"/>
    <n v="1"/>
    <n v="2200"/>
    <n v="0"/>
    <n v="2200"/>
    <n v="0"/>
    <n v="2200"/>
    <n v="1292.0999999999999"/>
    <n v="907.9"/>
    <x v="2"/>
    <s v="Bhubaneswar"/>
    <s v="Odisha"/>
    <s v="India"/>
    <s v="Wallet"/>
    <x v="2"/>
    <s v="Standard"/>
    <x v="1"/>
    <s v="No"/>
    <s v="No"/>
  </r>
  <r>
    <x v="1458"/>
    <x v="121"/>
    <s v="CUST10796"/>
    <s v="Customer 796"/>
    <n v="48"/>
    <s v="Loyal"/>
    <s v="P5004"/>
    <s v="Pen Set"/>
    <x v="1"/>
    <s v="Stationery Hub"/>
    <n v="1"/>
    <n v="250"/>
    <n v="25"/>
    <n v="250"/>
    <n v="62.5"/>
    <n v="187.5"/>
    <n v="106.61"/>
    <n v="80.89"/>
    <x v="2"/>
    <s v="Indore"/>
    <s v="Madhya Pradesh"/>
    <s v="India"/>
    <s v="Debit Card"/>
    <x v="0"/>
    <s v="Express"/>
    <x v="0"/>
    <s v="Yes"/>
    <s v="No"/>
  </r>
  <r>
    <x v="1459"/>
    <x v="121"/>
    <s v="CUST11545"/>
    <s v="Customer 1545"/>
    <n v="29"/>
    <s v="New"/>
    <s v="P1008"/>
    <s v="Monitor"/>
    <x v="0"/>
    <s v="Global Traders"/>
    <n v="3"/>
    <n v="14500"/>
    <n v="10"/>
    <n v="43500"/>
    <n v="4350"/>
    <n v="39150"/>
    <n v="22608.53"/>
    <n v="16541.47"/>
    <x v="1"/>
    <s v="Chandigarh"/>
    <s v="Chandigarh"/>
    <s v="India"/>
    <s v="Debit Card"/>
    <x v="0"/>
    <s v="Standard"/>
    <x v="0"/>
    <s v="No"/>
    <s v="No"/>
  </r>
  <r>
    <x v="1460"/>
    <x v="122"/>
    <s v="CUST11371"/>
    <s v="Customer 1371"/>
    <n v="38"/>
    <s v="Returning"/>
    <s v="P1006"/>
    <s v="Keyboard"/>
    <x v="0"/>
    <s v="Metro Supplies"/>
    <n v="5"/>
    <n v="1800"/>
    <n v="10"/>
    <n v="9000"/>
    <n v="900"/>
    <n v="8100"/>
    <n v="6517.61"/>
    <n v="1582.39"/>
    <x v="1"/>
    <s v="Chennai"/>
    <s v="Tamil Nadu"/>
    <s v="India"/>
    <s v="Debit Card"/>
    <x v="1"/>
    <s v="Standard"/>
    <x v="0"/>
    <s v="No"/>
    <s v="No"/>
  </r>
  <r>
    <x v="1461"/>
    <x v="122"/>
    <s v="CUST10108"/>
    <s v="Customer 108"/>
    <n v="55"/>
    <s v="New"/>
    <s v="P4003"/>
    <s v="Sunscreen"/>
    <x v="4"/>
    <s v="BeautyCare"/>
    <n v="3"/>
    <n v="700"/>
    <n v="5"/>
    <n v="2100"/>
    <n v="105"/>
    <n v="1995"/>
    <n v="1590.59"/>
    <n v="404.41"/>
    <x v="1"/>
    <s v="Chandigarh"/>
    <s v="Chandigarh"/>
    <s v="India"/>
    <s v="Debit Card"/>
    <x v="1"/>
    <s v="Standard"/>
    <x v="0"/>
    <s v="Yes"/>
    <s v="No"/>
  </r>
  <r>
    <x v="1462"/>
    <x v="122"/>
    <s v="CUST11095"/>
    <s v="Customer 1095"/>
    <n v="35"/>
    <s v="Returning"/>
    <s v="P5001"/>
    <s v="Notebook Set"/>
    <x v="1"/>
    <s v="Stationery Hub"/>
    <n v="1"/>
    <n v="500"/>
    <n v="20"/>
    <n v="500"/>
    <n v="100"/>
    <n v="400"/>
    <n v="299.22000000000003"/>
    <n v="100.78"/>
    <x v="2"/>
    <s v="Guwahati"/>
    <s v="Assam"/>
    <s v="India"/>
    <s v="Net Banking"/>
    <x v="1"/>
    <s v="Standard"/>
    <x v="0"/>
    <s v="No"/>
    <s v="No"/>
  </r>
  <r>
    <x v="1463"/>
    <x v="122"/>
    <s v="CUST11875"/>
    <s v="Customer 1875"/>
    <n v="37"/>
    <s v="New"/>
    <s v="P2006"/>
    <s v="Womens Kurti"/>
    <x v="3"/>
    <s v="FashionMart"/>
    <n v="2"/>
    <n v="1400"/>
    <n v="10"/>
    <n v="2800"/>
    <n v="280"/>
    <n v="2520"/>
    <n v="1566.36"/>
    <n v="953.64"/>
    <x v="1"/>
    <s v="Nagpur"/>
    <s v="Maharashtra"/>
    <s v="India"/>
    <s v="Credit Card"/>
    <x v="0"/>
    <s v="Standard"/>
    <x v="0"/>
    <s v="No"/>
    <s v="No"/>
  </r>
  <r>
    <x v="1464"/>
    <x v="122"/>
    <s v="CUST12162"/>
    <s v="Customer 2162"/>
    <n v="26"/>
    <s v="Returning"/>
    <s v="P3005"/>
    <s v="Bedsheet Set"/>
    <x v="2"/>
    <s v="RetailHub"/>
    <n v="1"/>
    <n v="1800"/>
    <n v="0"/>
    <n v="1800"/>
    <n v="0"/>
    <n v="1800"/>
    <n v="1336.44"/>
    <n v="463.56"/>
    <x v="0"/>
    <s v="Lucknow"/>
    <s v="Uttar Pradesh"/>
    <s v="India"/>
    <s v="Net Banking"/>
    <x v="0"/>
    <s v="Same Day"/>
    <x v="0"/>
    <s v="No"/>
    <s v="No"/>
  </r>
  <r>
    <x v="1465"/>
    <x v="122"/>
    <s v="CUST12266"/>
    <s v="Customer 2266"/>
    <n v="33"/>
    <s v="New"/>
    <s v="P4003"/>
    <s v="Sunscreen"/>
    <x v="4"/>
    <s v="BeautyCare"/>
    <n v="2"/>
    <n v="700"/>
    <n v="5"/>
    <n v="1400"/>
    <n v="70"/>
    <n v="1330"/>
    <n v="862.42"/>
    <n v="467.58"/>
    <x v="1"/>
    <s v="Guwahati"/>
    <s v="Assam"/>
    <s v="India"/>
    <s v="Cash on Delivery"/>
    <x v="0"/>
    <s v="Standard"/>
    <x v="0"/>
    <s v="No"/>
    <s v="No"/>
  </r>
  <r>
    <x v="1466"/>
    <x v="122"/>
    <s v="CUST11084"/>
    <s v="Customer 1084"/>
    <n v="49"/>
    <s v="Returning"/>
    <s v="P5005"/>
    <s v="Desk Organizer"/>
    <x v="1"/>
    <s v="Stationery Hub"/>
    <n v="3"/>
    <n v="600"/>
    <n v="15"/>
    <n v="1800"/>
    <n v="270"/>
    <n v="1530"/>
    <n v="955.92"/>
    <n v="574.08000000000004"/>
    <x v="1"/>
    <s v="Kolkata"/>
    <s v="West Bengal"/>
    <s v="India"/>
    <s v="Debit Card"/>
    <x v="2"/>
    <s v="Express"/>
    <x v="2"/>
    <s v="No"/>
    <s v="No"/>
  </r>
  <r>
    <x v="1467"/>
    <x v="122"/>
    <s v="CUST10908"/>
    <s v="Customer 908"/>
    <n v="31"/>
    <s v="Returning"/>
    <s v="P4003"/>
    <s v="Sunscreen"/>
    <x v="4"/>
    <s v="BeautyCare"/>
    <n v="2"/>
    <n v="700"/>
    <n v="5"/>
    <n v="1400"/>
    <n v="70"/>
    <n v="1330"/>
    <n v="945.67"/>
    <n v="384.33"/>
    <x v="1"/>
    <s v="Kolkata"/>
    <s v="West Bengal"/>
    <s v="India"/>
    <s v="Debit Card"/>
    <x v="2"/>
    <s v="Express"/>
    <x v="0"/>
    <s v="No"/>
    <s v="No"/>
  </r>
  <r>
    <x v="1468"/>
    <x v="122"/>
    <s v="CUST11605"/>
    <s v="Customer 1605"/>
    <n v="32"/>
    <s v="Loyal"/>
    <s v="P3003"/>
    <s v="Mixer Grinder"/>
    <x v="2"/>
    <s v="Prime Distributors"/>
    <n v="4"/>
    <n v="4800"/>
    <n v="20"/>
    <n v="19200"/>
    <n v="3840"/>
    <n v="15360"/>
    <n v="12338.26"/>
    <n v="3021.74"/>
    <x v="2"/>
    <s v="Bengaluru"/>
    <s v="Karnataka"/>
    <s v="India"/>
    <s v="Credit Card"/>
    <x v="2"/>
    <s v="Express"/>
    <x v="4"/>
    <s v="No"/>
    <s v="No"/>
  </r>
  <r>
    <x v="1469"/>
    <x v="122"/>
    <s v="CUST10696"/>
    <s v="Customer 696"/>
    <n v="46"/>
    <s v="Loyal"/>
    <s v="P2004"/>
    <s v="Jacket"/>
    <x v="3"/>
    <s v="Global Traders"/>
    <n v="1"/>
    <n v="3500"/>
    <n v="15"/>
    <n v="3500"/>
    <n v="525"/>
    <n v="2975"/>
    <n v="2007.94"/>
    <n v="967.06"/>
    <x v="2"/>
    <s v="Surat"/>
    <s v="Gujarat"/>
    <s v="India"/>
    <s v="Credit Card"/>
    <x v="2"/>
    <s v="Standard"/>
    <x v="0"/>
    <s v="No"/>
    <s v="No"/>
  </r>
  <r>
    <x v="1470"/>
    <x v="122"/>
    <s v="CUST10707"/>
    <s v="Customer 707"/>
    <n v="55"/>
    <s v="Returning"/>
    <s v="P4004"/>
    <s v="Shampoo"/>
    <x v="4"/>
    <s v="BeautyCare"/>
    <n v="1"/>
    <n v="550"/>
    <n v="25"/>
    <n v="550"/>
    <n v="137.5"/>
    <n v="412.5"/>
    <n v="336.87"/>
    <n v="75.63"/>
    <x v="1"/>
    <s v="Mumbai"/>
    <s v="Maharashtra"/>
    <s v="India"/>
    <s v="Cash on Delivery"/>
    <x v="1"/>
    <s v="Standard"/>
    <x v="0"/>
    <s v="No"/>
    <s v="Yes"/>
  </r>
  <r>
    <x v="1471"/>
    <x v="122"/>
    <s v="CUST11826"/>
    <s v="Customer 1826"/>
    <n v="58"/>
    <s v="Returning"/>
    <s v="P4002"/>
    <s v="Moisturizer"/>
    <x v="4"/>
    <s v="BeautyCare"/>
    <n v="3"/>
    <n v="650"/>
    <n v="0"/>
    <n v="1950"/>
    <n v="0"/>
    <n v="1950"/>
    <n v="1230.28"/>
    <n v="719.72"/>
    <x v="1"/>
    <s v="Hyderabad"/>
    <s v="Telangana"/>
    <s v="India"/>
    <s v="Cash on Delivery"/>
    <x v="2"/>
    <s v="Express"/>
    <x v="0"/>
    <s v="No"/>
    <s v="No"/>
  </r>
  <r>
    <x v="1472"/>
    <x v="122"/>
    <s v="CUST11412"/>
    <s v="Customer 1412"/>
    <n v="45"/>
    <s v="New"/>
    <s v="P5005"/>
    <s v="Desk Organizer"/>
    <x v="1"/>
    <s v="Stationery Hub"/>
    <n v="4"/>
    <n v="600"/>
    <n v="15"/>
    <n v="2400"/>
    <n v="360"/>
    <n v="2040"/>
    <n v="1402.03"/>
    <n v="637.97"/>
    <x v="2"/>
    <s v="Bhopal"/>
    <s v="Madhya Pradesh"/>
    <s v="India"/>
    <s v="Net Banking"/>
    <x v="2"/>
    <s v="Same Day"/>
    <x v="0"/>
    <s v="No"/>
    <s v="No"/>
  </r>
  <r>
    <x v="1473"/>
    <x v="122"/>
    <s v="CUST12143"/>
    <s v="Customer 2143"/>
    <n v="33"/>
    <s v="New"/>
    <s v="P2004"/>
    <s v="Jacket"/>
    <x v="3"/>
    <s v="Global Traders"/>
    <n v="1"/>
    <n v="3500"/>
    <n v="15"/>
    <n v="3500"/>
    <n v="525"/>
    <n v="2975"/>
    <n v="1818.9"/>
    <n v="1156.0999999999999"/>
    <x v="1"/>
    <s v="Nagpur"/>
    <s v="Maharashtra"/>
    <s v="India"/>
    <s v="Cash on Delivery"/>
    <x v="2"/>
    <s v="Standard"/>
    <x v="0"/>
    <s v="No"/>
    <s v="Yes"/>
  </r>
  <r>
    <x v="1474"/>
    <x v="122"/>
    <s v="CUST11868"/>
    <s v="Customer 1868"/>
    <n v="60"/>
    <s v="Loyal"/>
    <s v="P5001"/>
    <s v="Notebook Set"/>
    <x v="1"/>
    <s v="Stationery Hub"/>
    <n v="3"/>
    <n v="500"/>
    <n v="20"/>
    <n v="1500"/>
    <n v="300"/>
    <n v="1200"/>
    <n v="793.08"/>
    <n v="406.92"/>
    <x v="1"/>
    <s v="Indore"/>
    <s v="Madhya Pradesh"/>
    <s v="India"/>
    <s v="Net Banking"/>
    <x v="2"/>
    <s v="Standard"/>
    <x v="0"/>
    <s v="No"/>
    <s v="No"/>
  </r>
  <r>
    <x v="1475"/>
    <x v="122"/>
    <s v="CUST11504"/>
    <s v="Customer 1504"/>
    <n v="23"/>
    <s v="Returning"/>
    <s v="P1001"/>
    <s v="Laptop"/>
    <x v="0"/>
    <s v="TechSource India"/>
    <n v="2"/>
    <n v="55000"/>
    <n v="15"/>
    <n v="110000"/>
    <n v="16500"/>
    <n v="93500"/>
    <n v="65265.25"/>
    <n v="28234.75"/>
    <x v="2"/>
    <s v="Delhi"/>
    <s v="Delhi"/>
    <s v="India"/>
    <s v="UPI"/>
    <x v="1"/>
    <s v="Standard"/>
    <x v="1"/>
    <s v="No"/>
    <s v="No"/>
  </r>
  <r>
    <x v="1476"/>
    <x v="123"/>
    <s v="CUST11990"/>
    <s v="Customer 1990"/>
    <n v="54"/>
    <s v="Returning"/>
    <s v="P4005"/>
    <s v="Perfume"/>
    <x v="4"/>
    <s v="BeautyCare"/>
    <n v="4"/>
    <n v="1800"/>
    <n v="10"/>
    <n v="7200"/>
    <n v="720"/>
    <n v="6480"/>
    <n v="4750.84"/>
    <n v="1729.16"/>
    <x v="2"/>
    <s v="Bhubaneswar"/>
    <s v="Odisha"/>
    <s v="India"/>
    <s v="Cash on Delivery"/>
    <x v="2"/>
    <s v="Express"/>
    <x v="1"/>
    <s v="No"/>
    <s v="No"/>
  </r>
  <r>
    <x v="1477"/>
    <x v="123"/>
    <s v="CUST12488"/>
    <s v="Customer 2488"/>
    <n v="38"/>
    <s v="Loyal"/>
    <s v="P4001"/>
    <s v="Face Wash"/>
    <x v="4"/>
    <s v="BeautyCare"/>
    <n v="1"/>
    <n v="450"/>
    <n v="20"/>
    <n v="450"/>
    <n v="90"/>
    <n v="360"/>
    <n v="230.56"/>
    <n v="129.44"/>
    <x v="1"/>
    <s v="Hyderabad"/>
    <s v="Telangana"/>
    <s v="India"/>
    <s v="UPI"/>
    <x v="0"/>
    <s v="Express"/>
    <x v="0"/>
    <s v="No"/>
    <s v="No"/>
  </r>
  <r>
    <x v="1478"/>
    <x v="123"/>
    <s v="CUST10348"/>
    <s v="Customer 348"/>
    <n v="37"/>
    <s v="New"/>
    <s v="P2007"/>
    <s v="Saree"/>
    <x v="3"/>
    <s v="FashionMart"/>
    <n v="1"/>
    <n v="2600"/>
    <n v="5"/>
    <n v="2600"/>
    <n v="130"/>
    <n v="2470"/>
    <n v="1804.17"/>
    <n v="665.83"/>
    <x v="2"/>
    <s v="Kolkata"/>
    <s v="West Bengal"/>
    <s v="India"/>
    <s v="Cash on Delivery"/>
    <x v="1"/>
    <s v="Standard"/>
    <x v="3"/>
    <s v="No"/>
    <s v="No"/>
  </r>
  <r>
    <x v="1479"/>
    <x v="123"/>
    <s v="CUST12160"/>
    <s v="Customer 2160"/>
    <n v="55"/>
    <s v="Loyal"/>
    <s v="P2002"/>
    <s v="Jeans"/>
    <x v="3"/>
    <s v="FashionMart"/>
    <n v="2"/>
    <n v="2200"/>
    <n v="0"/>
    <n v="4400"/>
    <n v="0"/>
    <n v="4400"/>
    <n v="3600.05"/>
    <n v="799.95"/>
    <x v="1"/>
    <s v="Bhopal"/>
    <s v="Madhya Pradesh"/>
    <s v="India"/>
    <s v="Cash on Delivery"/>
    <x v="1"/>
    <s v="Standard"/>
    <x v="0"/>
    <s v="No"/>
    <s v="No"/>
  </r>
  <r>
    <x v="1480"/>
    <x v="123"/>
    <s v="CUST11612"/>
    <s v="Customer 1612"/>
    <n v="22"/>
    <s v="Loyal"/>
    <s v="P2002"/>
    <s v="Jeans"/>
    <x v="3"/>
    <s v="FashionMart"/>
    <n v="2"/>
    <n v="2200"/>
    <n v="0"/>
    <n v="4400"/>
    <n v="0"/>
    <n v="4400"/>
    <n v="3374.36"/>
    <n v="1025.6400000000001"/>
    <x v="1"/>
    <s v="Visakhapatnam"/>
    <s v="Andhra Pradesh"/>
    <s v="India"/>
    <s v="Credit Card"/>
    <x v="0"/>
    <s v="Standard"/>
    <x v="0"/>
    <s v="No"/>
    <s v="No"/>
  </r>
  <r>
    <x v="1481"/>
    <x v="123"/>
    <s v="CUST12222"/>
    <s v="Customer 2222"/>
    <n v="18"/>
    <s v="Returning"/>
    <s v="P3003"/>
    <s v="Mixer Grinder"/>
    <x v="2"/>
    <s v="Prime Distributors"/>
    <n v="2"/>
    <n v="4800"/>
    <n v="25"/>
    <n v="9600"/>
    <n v="2400"/>
    <n v="7200"/>
    <n v="5671.75"/>
    <n v="1528.25"/>
    <x v="2"/>
    <s v="Visakhapatnam"/>
    <s v="Andhra Pradesh"/>
    <s v="India"/>
    <s v="Debit Card"/>
    <x v="2"/>
    <s v="Standard"/>
    <x v="1"/>
    <s v="No"/>
    <s v="No"/>
  </r>
  <r>
    <x v="1482"/>
    <x v="123"/>
    <s v="CUST11796"/>
    <s v="Customer 1796"/>
    <n v="50"/>
    <s v="Loyal"/>
    <s v="P2004"/>
    <s v="Jacket"/>
    <x v="3"/>
    <s v="Global Traders"/>
    <n v="4"/>
    <n v="3500"/>
    <n v="20"/>
    <n v="14000"/>
    <n v="2800"/>
    <n v="11200"/>
    <n v="6983.42"/>
    <n v="4216.58"/>
    <x v="1"/>
    <s v="Chandigarh"/>
    <s v="Chandigarh"/>
    <s v="India"/>
    <s v="Net Banking"/>
    <x v="0"/>
    <s v="Express"/>
    <x v="0"/>
    <s v="No"/>
    <s v="No"/>
  </r>
  <r>
    <x v="1483"/>
    <x v="123"/>
    <s v="CUST10350"/>
    <s v="Customer 350"/>
    <n v="55"/>
    <s v="Returning"/>
    <s v="P1003"/>
    <s v="Headphones"/>
    <x v="0"/>
    <s v="Metro Supplies"/>
    <n v="1"/>
    <n v="2500"/>
    <n v="5"/>
    <n v="2500"/>
    <n v="125"/>
    <n v="2375"/>
    <n v="1627.96"/>
    <n v="747.04"/>
    <x v="1"/>
    <s v="Chennai"/>
    <s v="Tamil Nadu"/>
    <s v="India"/>
    <s v="Wallet"/>
    <x v="0"/>
    <s v="Standard"/>
    <x v="3"/>
    <s v="No"/>
    <s v="No"/>
  </r>
  <r>
    <x v="1484"/>
    <x v="123"/>
    <s v="CUST12221"/>
    <s v="Customer 2221"/>
    <n v="56"/>
    <s v="New"/>
    <s v="P3005"/>
    <s v="Bedsheet Set"/>
    <x v="2"/>
    <s v="RetailHub"/>
    <n v="5"/>
    <n v="1800"/>
    <n v="15"/>
    <n v="9000"/>
    <n v="1350"/>
    <n v="7650"/>
    <n v="4755.58"/>
    <n v="2894.42"/>
    <x v="1"/>
    <s v="Visakhapatnam"/>
    <s v="Andhra Pradesh"/>
    <s v="India"/>
    <s v="UPI"/>
    <x v="0"/>
    <s v="Standard"/>
    <x v="0"/>
    <s v="No"/>
    <s v="No"/>
  </r>
  <r>
    <x v="1485"/>
    <x v="123"/>
    <s v="CUST12482"/>
    <s v="Customer 2482"/>
    <n v="21"/>
    <s v="New"/>
    <s v="P1004"/>
    <s v="Smartwatch"/>
    <x v="0"/>
    <s v="TechSource India"/>
    <n v="2"/>
    <n v="6500"/>
    <n v="10"/>
    <n v="13000"/>
    <n v="1300"/>
    <n v="11700"/>
    <n v="8698.59"/>
    <n v="3001.41"/>
    <x v="1"/>
    <s v="Delhi"/>
    <s v="Delhi"/>
    <s v="India"/>
    <s v="Credit Card"/>
    <x v="2"/>
    <s v="Standard"/>
    <x v="0"/>
    <s v="Yes"/>
    <s v="No"/>
  </r>
  <r>
    <x v="1486"/>
    <x v="123"/>
    <s v="CUST12401"/>
    <s v="Customer 2401"/>
    <n v="23"/>
    <s v="New"/>
    <s v="P3003"/>
    <s v="Mixer Grinder"/>
    <x v="2"/>
    <s v="Prime Distributors"/>
    <n v="2"/>
    <n v="4800"/>
    <n v="15"/>
    <n v="9600"/>
    <n v="1440"/>
    <n v="8160"/>
    <n v="6586.36"/>
    <n v="1573.64"/>
    <x v="1"/>
    <s v="Chennai"/>
    <s v="Tamil Nadu"/>
    <s v="India"/>
    <s v="Cash on Delivery"/>
    <x v="0"/>
    <s v="Express"/>
    <x v="0"/>
    <s v="No"/>
    <s v="No"/>
  </r>
  <r>
    <x v="1487"/>
    <x v="123"/>
    <s v="CUST11268"/>
    <s v="Customer 1268"/>
    <n v="22"/>
    <s v="Loyal"/>
    <s v="P5004"/>
    <s v="Pen Set"/>
    <x v="1"/>
    <s v="Stationery Hub"/>
    <n v="2"/>
    <n v="250"/>
    <n v="10"/>
    <n v="500"/>
    <n v="50"/>
    <n v="450"/>
    <n v="338.77"/>
    <n v="111.23"/>
    <x v="0"/>
    <s v="Kolkata"/>
    <s v="West Bengal"/>
    <s v="India"/>
    <s v="Net Banking"/>
    <x v="0"/>
    <s v="Standard"/>
    <x v="1"/>
    <s v="No"/>
    <s v="No"/>
  </r>
  <r>
    <x v="1488"/>
    <x v="124"/>
    <s v="CUST12244"/>
    <s v="Customer 2244"/>
    <n v="57"/>
    <s v="Returning"/>
    <s v="P1003"/>
    <s v="Headphones"/>
    <x v="0"/>
    <s v="Metro Supplies"/>
    <n v="4"/>
    <n v="2500"/>
    <n v="15"/>
    <n v="10000"/>
    <n v="1500"/>
    <n v="8500"/>
    <n v="5855.69"/>
    <n v="2644.31"/>
    <x v="1"/>
    <s v="Chennai"/>
    <s v="Tamil Nadu"/>
    <s v="India"/>
    <s v="Credit Card"/>
    <x v="0"/>
    <s v="Standard"/>
    <x v="0"/>
    <s v="No"/>
    <s v="Yes"/>
  </r>
  <r>
    <x v="1489"/>
    <x v="124"/>
    <s v="CUST10395"/>
    <s v="Customer 395"/>
    <n v="25"/>
    <s v="Loyal"/>
    <s v="P4003"/>
    <s v="Sunscreen"/>
    <x v="4"/>
    <s v="BeautyCare"/>
    <n v="1"/>
    <n v="700"/>
    <n v="0"/>
    <n v="700"/>
    <n v="0"/>
    <n v="700"/>
    <n v="389.48"/>
    <n v="310.52"/>
    <x v="2"/>
    <s v="Bengaluru"/>
    <s v="Karnataka"/>
    <s v="India"/>
    <s v="Cash on Delivery"/>
    <x v="0"/>
    <s v="Same Day"/>
    <x v="0"/>
    <s v="No"/>
    <s v="Yes"/>
  </r>
  <r>
    <x v="1490"/>
    <x v="124"/>
    <s v="CUST11246"/>
    <s v="Customer 1246"/>
    <n v="60"/>
    <s v="Returning"/>
    <s v="P4006"/>
    <s v="Lipstick"/>
    <x v="4"/>
    <s v="BeautyCare"/>
    <n v="1"/>
    <n v="850"/>
    <n v="10"/>
    <n v="850"/>
    <n v="85"/>
    <n v="765"/>
    <n v="426.48"/>
    <n v="338.52"/>
    <x v="2"/>
    <s v="Visakhapatnam"/>
    <s v="Andhra Pradesh"/>
    <s v="India"/>
    <s v="Wallet"/>
    <x v="1"/>
    <s v="Express"/>
    <x v="0"/>
    <s v="No"/>
    <s v="Yes"/>
  </r>
  <r>
    <x v="1491"/>
    <x v="124"/>
    <s v="CUST10233"/>
    <s v="Customer 233"/>
    <n v="31"/>
    <s v="New"/>
    <s v="P3006"/>
    <s v="Water Bottle"/>
    <x v="2"/>
    <s v="Metro Supplies"/>
    <n v="1"/>
    <n v="700"/>
    <n v="0"/>
    <n v="700"/>
    <n v="0"/>
    <n v="700"/>
    <n v="535.54"/>
    <n v="164.46"/>
    <x v="1"/>
    <s v="Patna"/>
    <s v="Bihar"/>
    <s v="India"/>
    <s v="Debit Card"/>
    <x v="2"/>
    <s v="Express"/>
    <x v="2"/>
    <s v="No"/>
    <s v="No"/>
  </r>
  <r>
    <x v="1492"/>
    <x v="124"/>
    <s v="CUST11358"/>
    <s v="Customer 1358"/>
    <n v="35"/>
    <s v="Returning"/>
    <s v="P1004"/>
    <s v="Smartwatch"/>
    <x v="0"/>
    <s v="TechSource India"/>
    <n v="1"/>
    <n v="6500"/>
    <n v="20"/>
    <n v="6500"/>
    <n v="1300"/>
    <n v="5200"/>
    <n v="3191.32"/>
    <n v="2008.68"/>
    <x v="1"/>
    <s v="Kolkata"/>
    <s v="West Bengal"/>
    <s v="India"/>
    <s v="Credit Card"/>
    <x v="0"/>
    <s v="Express"/>
    <x v="0"/>
    <s v="No"/>
    <s v="No"/>
  </r>
  <r>
    <x v="1493"/>
    <x v="124"/>
    <s v="CUST10705"/>
    <s v="Customer 705"/>
    <n v="30"/>
    <s v="New"/>
    <s v="P1003"/>
    <s v="Headphones"/>
    <x v="0"/>
    <s v="Metro Supplies"/>
    <n v="2"/>
    <n v="2500"/>
    <n v="25"/>
    <n v="5000"/>
    <n v="1250"/>
    <n v="3750"/>
    <n v="2421.4"/>
    <n v="1328.6"/>
    <x v="2"/>
    <s v="Patna"/>
    <s v="Bihar"/>
    <s v="India"/>
    <s v="Credit Card"/>
    <x v="2"/>
    <s v="Standard"/>
    <x v="4"/>
    <s v="No"/>
    <s v="No"/>
  </r>
  <r>
    <x v="1494"/>
    <x v="124"/>
    <s v="CUST11284"/>
    <s v="Customer 1284"/>
    <n v="42"/>
    <s v="New"/>
    <s v="P4004"/>
    <s v="Shampoo"/>
    <x v="4"/>
    <s v="BeautyCare"/>
    <n v="2"/>
    <n v="550"/>
    <n v="10"/>
    <n v="1100"/>
    <n v="110"/>
    <n v="990"/>
    <n v="603.51"/>
    <n v="386.49"/>
    <x v="1"/>
    <s v="Surat"/>
    <s v="Gujarat"/>
    <s v="India"/>
    <s v="Credit Card"/>
    <x v="0"/>
    <s v="Standard"/>
    <x v="0"/>
    <s v="No"/>
    <s v="Yes"/>
  </r>
  <r>
    <x v="1495"/>
    <x v="124"/>
    <s v="CUST11213"/>
    <s v="Customer 1213"/>
    <n v="43"/>
    <s v="Returning"/>
    <s v="P2008"/>
    <s v="Formal Shirt"/>
    <x v="3"/>
    <s v="Global Traders"/>
    <n v="1"/>
    <n v="1700"/>
    <n v="10"/>
    <n v="1700"/>
    <n v="170"/>
    <n v="1530"/>
    <n v="918.45"/>
    <n v="611.54999999999995"/>
    <x v="1"/>
    <s v="Bhubaneswar"/>
    <s v="Odisha"/>
    <s v="India"/>
    <s v="Credit Card"/>
    <x v="2"/>
    <s v="Standard"/>
    <x v="1"/>
    <s v="No"/>
    <s v="No"/>
  </r>
  <r>
    <x v="1496"/>
    <x v="124"/>
    <s v="CUST10312"/>
    <s v="Customer 312"/>
    <n v="52"/>
    <s v="Loyal"/>
    <s v="P5001"/>
    <s v="Notebook Set"/>
    <x v="1"/>
    <s v="Stationery Hub"/>
    <n v="2"/>
    <n v="500"/>
    <n v="0"/>
    <n v="1000"/>
    <n v="0"/>
    <n v="1000"/>
    <n v="742.27"/>
    <n v="257.73"/>
    <x v="0"/>
    <s v="Delhi"/>
    <s v="Delhi"/>
    <s v="India"/>
    <s v="Wallet"/>
    <x v="2"/>
    <s v="Standard"/>
    <x v="0"/>
    <s v="No"/>
    <s v="No"/>
  </r>
  <r>
    <x v="1497"/>
    <x v="124"/>
    <s v="CUST10160"/>
    <s v="Customer 160"/>
    <n v="44"/>
    <s v="New"/>
    <s v="P4002"/>
    <s v="Moisturizer"/>
    <x v="4"/>
    <s v="BeautyCare"/>
    <n v="3"/>
    <n v="650"/>
    <n v="20"/>
    <n v="1950"/>
    <n v="390"/>
    <n v="1560"/>
    <n v="1065.31"/>
    <n v="494.69"/>
    <x v="1"/>
    <s v="Chennai"/>
    <s v="Tamil Nadu"/>
    <s v="India"/>
    <s v="Debit Card"/>
    <x v="0"/>
    <s v="Express"/>
    <x v="0"/>
    <s v="No"/>
    <s v="No"/>
  </r>
  <r>
    <x v="1498"/>
    <x v="124"/>
    <s v="CUST12476"/>
    <s v="Customer 2476"/>
    <n v="40"/>
    <s v="Returning"/>
    <s v="P2006"/>
    <s v="Womens Kurti"/>
    <x v="3"/>
    <s v="FashionMart"/>
    <n v="1"/>
    <n v="1400"/>
    <n v="20"/>
    <n v="1400"/>
    <n v="280"/>
    <n v="1120"/>
    <n v="730.67"/>
    <n v="389.33"/>
    <x v="1"/>
    <s v="Lucknow"/>
    <s v="Uttar Pradesh"/>
    <s v="India"/>
    <s v="Net Banking"/>
    <x v="1"/>
    <s v="Standard"/>
    <x v="0"/>
    <s v="No"/>
    <s v="No"/>
  </r>
  <r>
    <x v="1499"/>
    <x v="124"/>
    <s v="CUST12472"/>
    <s v="Customer 2472"/>
    <n v="58"/>
    <s v="Returning"/>
    <s v="P1005"/>
    <s v="Tablet"/>
    <x v="0"/>
    <s v="RetailHub"/>
    <n v="2"/>
    <n v="18000"/>
    <n v="15"/>
    <n v="36000"/>
    <n v="5400"/>
    <n v="30600"/>
    <n v="20048.919999999998"/>
    <n v="10551.08"/>
    <x v="1"/>
    <s v="Nagpur"/>
    <s v="Maharashtra"/>
    <s v="India"/>
    <s v="Credit Card"/>
    <x v="2"/>
    <s v="Standard"/>
    <x v="1"/>
    <s v="No"/>
    <s v="No"/>
  </r>
  <r>
    <x v="1500"/>
    <x v="124"/>
    <s v="CUST10923"/>
    <s v="Customer 923"/>
    <n v="57"/>
    <s v="New"/>
    <s v="P5002"/>
    <s v="Novel"/>
    <x v="1"/>
    <s v="Stationery Hub"/>
    <n v="2"/>
    <n v="400"/>
    <n v="5"/>
    <n v="800"/>
    <n v="40"/>
    <n v="760"/>
    <n v="602.41"/>
    <n v="157.59"/>
    <x v="1"/>
    <s v="Lucknow"/>
    <s v="Uttar Pradesh"/>
    <s v="India"/>
    <s v="Cash on Delivery"/>
    <x v="2"/>
    <s v="Express"/>
    <x v="0"/>
    <s v="No"/>
    <s v="No"/>
  </r>
  <r>
    <x v="1501"/>
    <x v="124"/>
    <s v="CUST10969"/>
    <s v="Customer 969"/>
    <n v="22"/>
    <s v="New"/>
    <s v="P5003"/>
    <s v="Calculator"/>
    <x v="1"/>
    <s v="Stationery Hub"/>
    <n v="1"/>
    <n v="650"/>
    <n v="10"/>
    <n v="650"/>
    <n v="65"/>
    <n v="585"/>
    <n v="322.14999999999998"/>
    <n v="262.85000000000002"/>
    <x v="1"/>
    <s v="Coimbatore"/>
    <s v="Tamil Nadu"/>
    <s v="India"/>
    <s v="Net Banking"/>
    <x v="0"/>
    <s v="Express"/>
    <x v="0"/>
    <s v="No"/>
    <s v="Yes"/>
  </r>
  <r>
    <x v="1502"/>
    <x v="125"/>
    <s v="CUST11448"/>
    <s v="Customer 1448"/>
    <n v="33"/>
    <s v="New"/>
    <s v="P1009"/>
    <s v="Power Bank"/>
    <x v="0"/>
    <s v="Prime Distributors"/>
    <n v="3"/>
    <n v="1600"/>
    <n v="15"/>
    <n v="4800"/>
    <n v="720"/>
    <n v="4080"/>
    <n v="2574.1"/>
    <n v="1505.9"/>
    <x v="1"/>
    <s v="Hyderabad"/>
    <s v="Telangana"/>
    <s v="India"/>
    <s v="Net Banking"/>
    <x v="2"/>
    <s v="Standard"/>
    <x v="0"/>
    <s v="No"/>
    <s v="No"/>
  </r>
  <r>
    <x v="1503"/>
    <x v="125"/>
    <s v="CUST11547"/>
    <s v="Customer 1547"/>
    <n v="43"/>
    <s v="Loyal"/>
    <s v="P1002"/>
    <s v="Smartphone"/>
    <x v="0"/>
    <s v="Global Traders"/>
    <n v="2"/>
    <n v="28000"/>
    <n v="20"/>
    <n v="56000"/>
    <n v="11200"/>
    <n v="44800"/>
    <n v="32012.32"/>
    <n v="12787.68"/>
    <x v="1"/>
    <s v="Patna"/>
    <s v="Bihar"/>
    <s v="India"/>
    <s v="Debit Card"/>
    <x v="0"/>
    <s v="Express"/>
    <x v="0"/>
    <s v="No"/>
    <s v="No"/>
  </r>
  <r>
    <x v="1504"/>
    <x v="125"/>
    <s v="CUST11083"/>
    <s v="Customer 1083"/>
    <n v="24"/>
    <s v="New"/>
    <s v="P3001"/>
    <s v="Coffee Maker"/>
    <x v="2"/>
    <s v="HomeNeeds"/>
    <n v="3"/>
    <n v="4200"/>
    <n v="15"/>
    <n v="12600"/>
    <n v="1890"/>
    <n v="10710"/>
    <n v="8468.9699999999993"/>
    <n v="2241.0300000000002"/>
    <x v="0"/>
    <s v="Delhi"/>
    <s v="Delhi"/>
    <s v="India"/>
    <s v="Net Banking"/>
    <x v="0"/>
    <s v="Standard"/>
    <x v="3"/>
    <s v="No"/>
    <s v="No"/>
  </r>
  <r>
    <x v="1505"/>
    <x v="125"/>
    <s v="CUST10081"/>
    <s v="Customer 81"/>
    <n v="33"/>
    <s v="New"/>
    <s v="P4003"/>
    <s v="Sunscreen"/>
    <x v="4"/>
    <s v="BeautyCare"/>
    <n v="1"/>
    <n v="700"/>
    <n v="10"/>
    <n v="700"/>
    <n v="70"/>
    <n v="630"/>
    <n v="492.41"/>
    <n v="137.59"/>
    <x v="1"/>
    <s v="Bengaluru"/>
    <s v="Karnataka"/>
    <s v="India"/>
    <s v="Wallet"/>
    <x v="0"/>
    <s v="Standard"/>
    <x v="0"/>
    <s v="No"/>
    <s v="No"/>
  </r>
  <r>
    <x v="1506"/>
    <x v="125"/>
    <s v="CUST10674"/>
    <s v="Customer 674"/>
    <n v="38"/>
    <s v="Loyal"/>
    <s v="P5001"/>
    <s v="Notebook Set"/>
    <x v="1"/>
    <s v="Stationery Hub"/>
    <n v="1"/>
    <n v="500"/>
    <n v="0"/>
    <n v="500"/>
    <n v="0"/>
    <n v="500"/>
    <n v="391.76"/>
    <n v="108.24"/>
    <x v="0"/>
    <s v="Bhopal"/>
    <s v="Madhya Pradesh"/>
    <s v="India"/>
    <s v="UPI"/>
    <x v="0"/>
    <s v="Standard"/>
    <x v="0"/>
    <s v="No"/>
    <s v="No"/>
  </r>
  <r>
    <x v="1507"/>
    <x v="125"/>
    <s v="CUST12365"/>
    <s v="Customer 2365"/>
    <n v="36"/>
    <s v="New"/>
    <s v="P3007"/>
    <s v="Vacuum Cleaner"/>
    <x v="2"/>
    <s v="Global Traders"/>
    <n v="2"/>
    <n v="8500"/>
    <n v="0"/>
    <n v="17000"/>
    <n v="0"/>
    <n v="17000"/>
    <n v="9872.77"/>
    <n v="7127.23"/>
    <x v="1"/>
    <s v="Kolkata"/>
    <s v="West Bengal"/>
    <s v="India"/>
    <s v="Debit Card"/>
    <x v="2"/>
    <s v="Express"/>
    <x v="3"/>
    <s v="No"/>
    <s v="No"/>
  </r>
  <r>
    <x v="1508"/>
    <x v="125"/>
    <s v="CUST12363"/>
    <s v="Customer 2363"/>
    <n v="30"/>
    <s v="New"/>
    <s v="P3005"/>
    <s v="Bedsheet Set"/>
    <x v="2"/>
    <s v="RetailHub"/>
    <n v="1"/>
    <n v="1800"/>
    <n v="20"/>
    <n v="1800"/>
    <n v="360"/>
    <n v="1440"/>
    <n v="1063.07"/>
    <n v="376.93"/>
    <x v="1"/>
    <s v="Indore"/>
    <s v="Madhya Pradesh"/>
    <s v="India"/>
    <s v="Wallet"/>
    <x v="2"/>
    <s v="Standard"/>
    <x v="0"/>
    <s v="No"/>
    <s v="No"/>
  </r>
  <r>
    <x v="1509"/>
    <x v="125"/>
    <s v="CUST11742"/>
    <s v="Customer 1742"/>
    <n v="58"/>
    <s v="New"/>
    <s v="P4003"/>
    <s v="Sunscreen"/>
    <x v="4"/>
    <s v="BeautyCare"/>
    <n v="1"/>
    <n v="700"/>
    <n v="0"/>
    <n v="700"/>
    <n v="0"/>
    <n v="700"/>
    <n v="480.15"/>
    <n v="219.85"/>
    <x v="1"/>
    <s v="Guwahati"/>
    <s v="Assam"/>
    <s v="India"/>
    <s v="Cash on Delivery"/>
    <x v="1"/>
    <s v="Standard"/>
    <x v="0"/>
    <s v="No"/>
    <s v="No"/>
  </r>
  <r>
    <x v="1510"/>
    <x v="125"/>
    <s v="CUST10544"/>
    <s v="Customer 544"/>
    <n v="25"/>
    <s v="Returning"/>
    <s v="P1010"/>
    <s v="Bluetooth Speaker"/>
    <x v="0"/>
    <s v="Prime Distributors"/>
    <n v="1"/>
    <n v="3200"/>
    <n v="20"/>
    <n v="3200"/>
    <n v="640"/>
    <n v="2560"/>
    <n v="1463.48"/>
    <n v="1096.52"/>
    <x v="0"/>
    <s v="Guwahati"/>
    <s v="Assam"/>
    <s v="India"/>
    <s v="Wallet"/>
    <x v="0"/>
    <s v="Standard"/>
    <x v="0"/>
    <s v="No"/>
    <s v="No"/>
  </r>
  <r>
    <x v="1511"/>
    <x v="125"/>
    <s v="CUST10227"/>
    <s v="Customer 227"/>
    <n v="22"/>
    <s v="Loyal"/>
    <s v="P3007"/>
    <s v="Vacuum Cleaner"/>
    <x v="2"/>
    <s v="Global Traders"/>
    <n v="1"/>
    <n v="8500"/>
    <n v="25"/>
    <n v="8500"/>
    <n v="2125"/>
    <n v="6375"/>
    <n v="4275.8999999999996"/>
    <n v="2099.1"/>
    <x v="1"/>
    <s v="Visakhapatnam"/>
    <s v="Andhra Pradesh"/>
    <s v="India"/>
    <s v="Debit Card"/>
    <x v="2"/>
    <s v="Standard"/>
    <x v="0"/>
    <s v="No"/>
    <s v="No"/>
  </r>
  <r>
    <x v="1512"/>
    <x v="125"/>
    <s v="CUST11080"/>
    <s v="Customer 1080"/>
    <n v="42"/>
    <s v="Returning"/>
    <s v="P5001"/>
    <s v="Notebook Set"/>
    <x v="1"/>
    <s v="Stationery Hub"/>
    <n v="2"/>
    <n v="500"/>
    <n v="10"/>
    <n v="1000"/>
    <n v="100"/>
    <n v="900"/>
    <n v="727.88"/>
    <n v="172.12"/>
    <x v="1"/>
    <s v="Hyderabad"/>
    <s v="Telangana"/>
    <s v="India"/>
    <s v="Cash on Delivery"/>
    <x v="0"/>
    <s v="Express"/>
    <x v="0"/>
    <s v="No"/>
    <s v="No"/>
  </r>
  <r>
    <x v="1513"/>
    <x v="125"/>
    <s v="CUST11212"/>
    <s v="Customer 1212"/>
    <n v="44"/>
    <s v="Loyal"/>
    <s v="P1002"/>
    <s v="Smartphone"/>
    <x v="0"/>
    <s v="Global Traders"/>
    <n v="4"/>
    <n v="28000"/>
    <n v="5"/>
    <n v="112000"/>
    <n v="5600"/>
    <n v="106400"/>
    <n v="71312.009999999995"/>
    <n v="35087.99"/>
    <x v="1"/>
    <s v="Surat"/>
    <s v="Gujarat"/>
    <s v="India"/>
    <s v="Wallet"/>
    <x v="2"/>
    <s v="Standard"/>
    <x v="0"/>
    <s v="No"/>
    <s v="No"/>
  </r>
  <r>
    <x v="1514"/>
    <x v="125"/>
    <s v="CUST12224"/>
    <s v="Customer 2224"/>
    <n v="22"/>
    <s v="New"/>
    <s v="P3006"/>
    <s v="Water Bottle"/>
    <x v="2"/>
    <s v="Metro Supplies"/>
    <n v="2"/>
    <n v="700"/>
    <n v="0"/>
    <n v="1400"/>
    <n v="0"/>
    <n v="1400"/>
    <n v="1059.24"/>
    <n v="340.76"/>
    <x v="1"/>
    <s v="Mumbai"/>
    <s v="Maharashtra"/>
    <s v="India"/>
    <s v="Cash on Delivery"/>
    <x v="2"/>
    <s v="Standard"/>
    <x v="3"/>
    <s v="No"/>
    <s v="No"/>
  </r>
  <r>
    <x v="1515"/>
    <x v="125"/>
    <s v="CUST10256"/>
    <s v="Customer 256"/>
    <n v="36"/>
    <s v="New"/>
    <s v="P2003"/>
    <s v="T-Shirt"/>
    <x v="3"/>
    <s v="RetailHub"/>
    <n v="1"/>
    <n v="900"/>
    <n v="5"/>
    <n v="900"/>
    <n v="45"/>
    <n v="855"/>
    <n v="616.64"/>
    <n v="238.36"/>
    <x v="2"/>
    <s v="Lucknow"/>
    <s v="Uttar Pradesh"/>
    <s v="India"/>
    <s v="Credit Card"/>
    <x v="0"/>
    <s v="Express"/>
    <x v="0"/>
    <s v="No"/>
    <s v="No"/>
  </r>
  <r>
    <x v="1516"/>
    <x v="126"/>
    <s v="CUST10771"/>
    <s v="Customer 771"/>
    <n v="20"/>
    <s v="Returning"/>
    <s v="P5002"/>
    <s v="Novel"/>
    <x v="1"/>
    <s v="Stationery Hub"/>
    <n v="3"/>
    <n v="400"/>
    <n v="10"/>
    <n v="1200"/>
    <n v="120"/>
    <n v="1080"/>
    <n v="676.13"/>
    <n v="403.87"/>
    <x v="1"/>
    <s v="Chandigarh"/>
    <s v="Chandigarh"/>
    <s v="India"/>
    <s v="Debit Card"/>
    <x v="2"/>
    <s v="Express"/>
    <x v="0"/>
    <s v="No"/>
    <s v="No"/>
  </r>
  <r>
    <x v="1517"/>
    <x v="126"/>
    <s v="CUST10310"/>
    <s v="Customer 310"/>
    <n v="48"/>
    <s v="Returning"/>
    <s v="P5004"/>
    <s v="Pen Set"/>
    <x v="1"/>
    <s v="Stationery Hub"/>
    <n v="2"/>
    <n v="250"/>
    <n v="15"/>
    <n v="500"/>
    <n v="75"/>
    <n v="425"/>
    <n v="334.82"/>
    <n v="90.18"/>
    <x v="1"/>
    <s v="Kolkata"/>
    <s v="West Bengal"/>
    <s v="India"/>
    <s v="Credit Card"/>
    <x v="0"/>
    <s v="Express"/>
    <x v="3"/>
    <s v="No"/>
    <s v="No"/>
  </r>
  <r>
    <x v="1518"/>
    <x v="126"/>
    <s v="CUST10607"/>
    <s v="Customer 607"/>
    <n v="42"/>
    <s v="Loyal"/>
    <s v="P5004"/>
    <s v="Pen Set"/>
    <x v="1"/>
    <s v="Stationery Hub"/>
    <n v="6"/>
    <n v="250"/>
    <n v="10"/>
    <n v="1500"/>
    <n v="150"/>
    <n v="1350"/>
    <n v="913.47"/>
    <n v="436.53"/>
    <x v="2"/>
    <s v="Mumbai"/>
    <s v="Maharashtra"/>
    <s v="India"/>
    <s v="Debit Card"/>
    <x v="2"/>
    <s v="Express"/>
    <x v="0"/>
    <s v="Yes"/>
    <s v="No"/>
  </r>
  <r>
    <x v="1519"/>
    <x v="126"/>
    <s v="CUST10277"/>
    <s v="Customer 277"/>
    <n v="19"/>
    <s v="Returning"/>
    <s v="P1003"/>
    <s v="Headphones"/>
    <x v="0"/>
    <s v="Metro Supplies"/>
    <n v="2"/>
    <n v="2500"/>
    <n v="0"/>
    <n v="5000"/>
    <n v="0"/>
    <n v="5000"/>
    <n v="3564.46"/>
    <n v="1435.54"/>
    <x v="0"/>
    <s v="Patna"/>
    <s v="Bihar"/>
    <s v="India"/>
    <s v="Net Banking"/>
    <x v="1"/>
    <s v="Standard"/>
    <x v="0"/>
    <s v="No"/>
    <s v="No"/>
  </r>
  <r>
    <x v="1520"/>
    <x v="126"/>
    <s v="CUST11577"/>
    <s v="Customer 1577"/>
    <n v="33"/>
    <s v="New"/>
    <s v="P3007"/>
    <s v="Vacuum Cleaner"/>
    <x v="2"/>
    <s v="Global Traders"/>
    <n v="1"/>
    <n v="8500"/>
    <n v="25"/>
    <n v="8500"/>
    <n v="2125"/>
    <n v="6375"/>
    <n v="4256.5600000000004"/>
    <n v="2118.44"/>
    <x v="0"/>
    <s v="Ahmedabad"/>
    <s v="Gujarat"/>
    <s v="India"/>
    <s v="UPI"/>
    <x v="0"/>
    <s v="Standard"/>
    <x v="0"/>
    <s v="No"/>
    <s v="No"/>
  </r>
  <r>
    <x v="1521"/>
    <x v="126"/>
    <s v="CUST11597"/>
    <s v="Customer 1597"/>
    <n v="40"/>
    <s v="New"/>
    <s v="P1005"/>
    <s v="Tablet"/>
    <x v="0"/>
    <s v="RetailHub"/>
    <n v="6"/>
    <n v="18000"/>
    <n v="15"/>
    <n v="108000"/>
    <n v="16200"/>
    <n v="91800"/>
    <n v="66506.81"/>
    <n v="25293.19"/>
    <x v="1"/>
    <s v="Bengaluru"/>
    <s v="Karnataka"/>
    <s v="India"/>
    <s v="Net Banking"/>
    <x v="2"/>
    <s v="Standard"/>
    <x v="0"/>
    <s v="No"/>
    <s v="No"/>
  </r>
  <r>
    <x v="1522"/>
    <x v="126"/>
    <s v="CUST11611"/>
    <s v="Customer 1611"/>
    <n v="24"/>
    <s v="Loyal"/>
    <s v="P3006"/>
    <s v="Water Bottle"/>
    <x v="2"/>
    <s v="Metro Supplies"/>
    <n v="1"/>
    <n v="700"/>
    <n v="10"/>
    <n v="700"/>
    <n v="70"/>
    <n v="630"/>
    <n v="423.99"/>
    <n v="206.01"/>
    <x v="1"/>
    <s v="Bhubaneswar"/>
    <s v="Odisha"/>
    <s v="India"/>
    <s v="Wallet"/>
    <x v="0"/>
    <s v="Standard"/>
    <x v="3"/>
    <s v="No"/>
    <s v="No"/>
  </r>
  <r>
    <x v="1523"/>
    <x v="126"/>
    <s v="CUST11079"/>
    <s v="Customer 1079"/>
    <n v="53"/>
    <s v="Returning"/>
    <s v="P5002"/>
    <s v="Novel"/>
    <x v="1"/>
    <s v="Stationery Hub"/>
    <n v="1"/>
    <n v="400"/>
    <n v="0"/>
    <n v="400"/>
    <n v="0"/>
    <n v="400"/>
    <n v="260.11"/>
    <n v="139.88999999999999"/>
    <x v="1"/>
    <s v="Bhubaneswar"/>
    <s v="Odisha"/>
    <s v="India"/>
    <s v="Credit Card"/>
    <x v="0"/>
    <s v="Standard"/>
    <x v="0"/>
    <s v="No"/>
    <s v="No"/>
  </r>
  <r>
    <x v="1524"/>
    <x v="126"/>
    <s v="CUST10977"/>
    <s v="Customer 977"/>
    <n v="58"/>
    <s v="Returning"/>
    <s v="P2004"/>
    <s v="Jacket"/>
    <x v="3"/>
    <s v="Global Traders"/>
    <n v="1"/>
    <n v="3500"/>
    <n v="5"/>
    <n v="3500"/>
    <n v="175"/>
    <n v="3325"/>
    <n v="2178.2199999999998"/>
    <n v="1146.78"/>
    <x v="1"/>
    <s v="Ahmedabad"/>
    <s v="Gujarat"/>
    <s v="India"/>
    <s v="UPI"/>
    <x v="0"/>
    <s v="Standard"/>
    <x v="0"/>
    <s v="No"/>
    <s v="No"/>
  </r>
  <r>
    <x v="1525"/>
    <x v="126"/>
    <s v="CUST12414"/>
    <s v="Customer 2414"/>
    <n v="43"/>
    <s v="Returning"/>
    <s v="P5002"/>
    <s v="Novel"/>
    <x v="1"/>
    <s v="Stationery Hub"/>
    <n v="5"/>
    <n v="400"/>
    <n v="30"/>
    <n v="2000"/>
    <n v="600"/>
    <n v="1400"/>
    <n v="1003.39"/>
    <n v="396.61"/>
    <x v="1"/>
    <s v="Patna"/>
    <s v="Bihar"/>
    <s v="India"/>
    <s v="Net Banking"/>
    <x v="0"/>
    <s v="Express"/>
    <x v="0"/>
    <s v="No"/>
    <s v="No"/>
  </r>
  <r>
    <x v="1526"/>
    <x v="126"/>
    <s v="CUST10300"/>
    <s v="Customer 300"/>
    <n v="27"/>
    <s v="New"/>
    <s v="P3006"/>
    <s v="Water Bottle"/>
    <x v="2"/>
    <s v="Metro Supplies"/>
    <n v="1"/>
    <n v="700"/>
    <n v="15"/>
    <n v="700"/>
    <n v="105"/>
    <n v="595"/>
    <n v="420.79"/>
    <n v="174.21"/>
    <x v="1"/>
    <s v="Chennai"/>
    <s v="Tamil Nadu"/>
    <s v="India"/>
    <s v="Net Banking"/>
    <x v="2"/>
    <s v="Standard"/>
    <x v="0"/>
    <s v="No"/>
    <s v="No"/>
  </r>
  <r>
    <x v="1527"/>
    <x v="126"/>
    <s v="CUST11799"/>
    <s v="Customer 1799"/>
    <n v="37"/>
    <s v="New"/>
    <s v="P4002"/>
    <s v="Moisturizer"/>
    <x v="4"/>
    <s v="BeautyCare"/>
    <n v="2"/>
    <n v="650"/>
    <n v="25"/>
    <n v="1300"/>
    <n v="325"/>
    <n v="975"/>
    <n v="561.99"/>
    <n v="413.01"/>
    <x v="2"/>
    <s v="Visakhapatnam"/>
    <s v="Andhra Pradesh"/>
    <s v="India"/>
    <s v="UPI"/>
    <x v="0"/>
    <s v="Express"/>
    <x v="0"/>
    <s v="No"/>
    <s v="No"/>
  </r>
  <r>
    <x v="1528"/>
    <x v="127"/>
    <s v="CUST12215"/>
    <s v="Customer 2215"/>
    <n v="27"/>
    <s v="Returning"/>
    <s v="P1005"/>
    <s v="Tablet"/>
    <x v="0"/>
    <s v="RetailHub"/>
    <n v="2"/>
    <n v="18000"/>
    <n v="10"/>
    <n v="36000"/>
    <n v="3600"/>
    <n v="32400"/>
    <n v="23433.58"/>
    <n v="8966.42"/>
    <x v="1"/>
    <s v="Hyderabad"/>
    <s v="Telangana"/>
    <s v="India"/>
    <s v="UPI"/>
    <x v="2"/>
    <s v="Express"/>
    <x v="3"/>
    <s v="No"/>
    <s v="No"/>
  </r>
  <r>
    <x v="1529"/>
    <x v="127"/>
    <s v="CUST10487"/>
    <s v="Customer 487"/>
    <n v="34"/>
    <s v="Returning"/>
    <s v="P5004"/>
    <s v="Pen Set"/>
    <x v="1"/>
    <s v="Stationery Hub"/>
    <n v="4"/>
    <n v="250"/>
    <n v="0"/>
    <n v="1000"/>
    <n v="0"/>
    <n v="1000"/>
    <n v="714.81"/>
    <n v="285.19"/>
    <x v="1"/>
    <s v="Guwahati"/>
    <s v="Assam"/>
    <s v="India"/>
    <s v="Wallet"/>
    <x v="0"/>
    <s v="Standard"/>
    <x v="1"/>
    <s v="No"/>
    <s v="Yes"/>
  </r>
  <r>
    <x v="1530"/>
    <x v="127"/>
    <s v="CUST10161"/>
    <s v="Customer 161"/>
    <n v="33"/>
    <s v="Loyal"/>
    <s v="P3002"/>
    <s v="Air Fryer"/>
    <x v="2"/>
    <s v="HomeNeeds"/>
    <n v="3"/>
    <n v="6500"/>
    <n v="20"/>
    <n v="19500"/>
    <n v="3900"/>
    <n v="15600"/>
    <n v="9340.77"/>
    <n v="6259.23"/>
    <x v="0"/>
    <s v="Indore"/>
    <s v="Madhya Pradesh"/>
    <s v="India"/>
    <s v="Net Banking"/>
    <x v="1"/>
    <s v="Standard"/>
    <x v="0"/>
    <s v="No"/>
    <s v="No"/>
  </r>
  <r>
    <x v="1531"/>
    <x v="127"/>
    <s v="CUST10331"/>
    <s v="Customer 331"/>
    <n v="56"/>
    <s v="Loyal"/>
    <s v="P1008"/>
    <s v="Monitor"/>
    <x v="0"/>
    <s v="Global Traders"/>
    <n v="1"/>
    <n v="14500"/>
    <n v="10"/>
    <n v="14500"/>
    <n v="1450"/>
    <n v="13050"/>
    <n v="8784.4599999999991"/>
    <n v="4265.54"/>
    <x v="1"/>
    <s v="Bhubaneswar"/>
    <s v="Odisha"/>
    <s v="India"/>
    <s v="Debit Card"/>
    <x v="0"/>
    <s v="Same Day"/>
    <x v="0"/>
    <s v="No"/>
    <s v="No"/>
  </r>
  <r>
    <x v="1532"/>
    <x v="127"/>
    <s v="CUST10015"/>
    <s v="Customer 15"/>
    <n v="54"/>
    <s v="New"/>
    <s v="P3006"/>
    <s v="Water Bottle"/>
    <x v="2"/>
    <s v="Metro Supplies"/>
    <n v="6"/>
    <n v="700"/>
    <n v="20"/>
    <n v="4200"/>
    <n v="840"/>
    <n v="3360"/>
    <n v="1863.15"/>
    <n v="1496.85"/>
    <x v="1"/>
    <s v="Surat"/>
    <s v="Gujarat"/>
    <s v="India"/>
    <s v="Wallet"/>
    <x v="1"/>
    <s v="Standard"/>
    <x v="0"/>
    <s v="No"/>
    <s v="No"/>
  </r>
  <r>
    <x v="1533"/>
    <x v="127"/>
    <s v="CUST12310"/>
    <s v="Customer 2310"/>
    <n v="19"/>
    <s v="Returning"/>
    <s v="P3005"/>
    <s v="Bedsheet Set"/>
    <x v="2"/>
    <s v="RetailHub"/>
    <n v="4"/>
    <n v="1800"/>
    <n v="0"/>
    <n v="7200"/>
    <n v="0"/>
    <n v="7200"/>
    <n v="5481.54"/>
    <n v="1718.46"/>
    <x v="1"/>
    <s v="Kolkata"/>
    <s v="West Bengal"/>
    <s v="India"/>
    <s v="Cash on Delivery"/>
    <x v="2"/>
    <s v="Standard"/>
    <x v="0"/>
    <s v="No"/>
    <s v="No"/>
  </r>
  <r>
    <x v="1534"/>
    <x v="127"/>
    <s v="CUST11256"/>
    <s v="Customer 1256"/>
    <n v="21"/>
    <s v="Loyal"/>
    <s v="P4005"/>
    <s v="Perfume"/>
    <x v="4"/>
    <s v="BeautyCare"/>
    <n v="4"/>
    <n v="1800"/>
    <n v="5"/>
    <n v="7200"/>
    <n v="360"/>
    <n v="6840"/>
    <n v="4128.29"/>
    <n v="2711.71"/>
    <x v="1"/>
    <s v="Nagpur"/>
    <s v="Maharashtra"/>
    <s v="India"/>
    <s v="Cash on Delivery"/>
    <x v="0"/>
    <s v="Standard"/>
    <x v="0"/>
    <s v="Yes"/>
    <s v="No"/>
  </r>
  <r>
    <x v="1535"/>
    <x v="127"/>
    <s v="CUST11601"/>
    <s v="Customer 1601"/>
    <n v="45"/>
    <s v="Returning"/>
    <s v="P1008"/>
    <s v="Monitor"/>
    <x v="0"/>
    <s v="Global Traders"/>
    <n v="4"/>
    <n v="14500"/>
    <n v="15"/>
    <n v="58000"/>
    <n v="8700"/>
    <n v="49300"/>
    <n v="35557.699999999997"/>
    <n v="13742.3"/>
    <x v="1"/>
    <s v="Delhi"/>
    <s v="Delhi"/>
    <s v="India"/>
    <s v="Credit Card"/>
    <x v="0"/>
    <s v="Standard"/>
    <x v="0"/>
    <s v="No"/>
    <s v="No"/>
  </r>
  <r>
    <x v="1536"/>
    <x v="127"/>
    <s v="CUST11567"/>
    <s v="Customer 1567"/>
    <n v="40"/>
    <s v="Returning"/>
    <s v="P1005"/>
    <s v="Tablet"/>
    <x v="0"/>
    <s v="RetailHub"/>
    <n v="2"/>
    <n v="18000"/>
    <n v="30"/>
    <n v="36000"/>
    <n v="10800"/>
    <n v="25200"/>
    <n v="16765.37"/>
    <n v="8434.6299999999992"/>
    <x v="0"/>
    <s v="Visakhapatnam"/>
    <s v="Andhra Pradesh"/>
    <s v="India"/>
    <s v="Cash on Delivery"/>
    <x v="0"/>
    <s v="Express"/>
    <x v="0"/>
    <s v="No"/>
    <s v="No"/>
  </r>
  <r>
    <x v="1537"/>
    <x v="127"/>
    <s v="CUST12134"/>
    <s v="Customer 2134"/>
    <n v="22"/>
    <s v="New"/>
    <s v="P3003"/>
    <s v="Mixer Grinder"/>
    <x v="2"/>
    <s v="Prime Distributors"/>
    <n v="1"/>
    <n v="4800"/>
    <n v="5"/>
    <n v="4800"/>
    <n v="240"/>
    <n v="4560"/>
    <n v="3640.82"/>
    <n v="919.18"/>
    <x v="1"/>
    <s v="Chennai"/>
    <s v="Tamil Nadu"/>
    <s v="India"/>
    <s v="Debit Card"/>
    <x v="2"/>
    <s v="Standard"/>
    <x v="0"/>
    <s v="No"/>
    <s v="No"/>
  </r>
  <r>
    <x v="1538"/>
    <x v="128"/>
    <s v="CUST12462"/>
    <s v="Customer 2462"/>
    <n v="36"/>
    <s v="New"/>
    <s v="P5001"/>
    <s v="Notebook Set"/>
    <x v="1"/>
    <s v="Stationery Hub"/>
    <n v="3"/>
    <n v="500"/>
    <n v="10"/>
    <n v="1500"/>
    <n v="150"/>
    <n v="1350"/>
    <n v="1015.82"/>
    <n v="334.18"/>
    <x v="1"/>
    <s v="Chennai"/>
    <s v="Tamil Nadu"/>
    <s v="India"/>
    <s v="Debit Card"/>
    <x v="2"/>
    <s v="Standard"/>
    <x v="0"/>
    <s v="No"/>
    <s v="No"/>
  </r>
  <r>
    <x v="1539"/>
    <x v="128"/>
    <s v="CUST12230"/>
    <s v="Customer 2230"/>
    <n v="18"/>
    <s v="New"/>
    <s v="P3002"/>
    <s v="Air Fryer"/>
    <x v="2"/>
    <s v="HomeNeeds"/>
    <n v="2"/>
    <n v="6500"/>
    <n v="20"/>
    <n v="13000"/>
    <n v="2600"/>
    <n v="10400"/>
    <n v="7793.34"/>
    <n v="2606.66"/>
    <x v="0"/>
    <s v="Surat"/>
    <s v="Gujarat"/>
    <s v="India"/>
    <s v="Wallet"/>
    <x v="0"/>
    <s v="Same Day"/>
    <x v="3"/>
    <s v="No"/>
    <s v="Yes"/>
  </r>
  <r>
    <x v="1540"/>
    <x v="128"/>
    <s v="CUST11593"/>
    <s v="Customer 1593"/>
    <n v="44"/>
    <s v="New"/>
    <s v="P1009"/>
    <s v="Power Bank"/>
    <x v="0"/>
    <s v="Prime Distributors"/>
    <n v="2"/>
    <n v="1600"/>
    <n v="0"/>
    <n v="3200"/>
    <n v="0"/>
    <n v="3200"/>
    <n v="2112.29"/>
    <n v="1087.71"/>
    <x v="1"/>
    <s v="Guwahati"/>
    <s v="Assam"/>
    <s v="India"/>
    <s v="Cash on Delivery"/>
    <x v="2"/>
    <s v="Standard"/>
    <x v="0"/>
    <s v="No"/>
    <s v="No"/>
  </r>
  <r>
    <x v="1541"/>
    <x v="128"/>
    <s v="CUST11332"/>
    <s v="Customer 1332"/>
    <n v="56"/>
    <s v="Loyal"/>
    <s v="P1006"/>
    <s v="Keyboard"/>
    <x v="0"/>
    <s v="Metro Supplies"/>
    <n v="2"/>
    <n v="1800"/>
    <n v="5"/>
    <n v="3600"/>
    <n v="180"/>
    <n v="3420"/>
    <n v="2455.83"/>
    <n v="964.17"/>
    <x v="0"/>
    <s v="Hyderabad"/>
    <s v="Telangana"/>
    <s v="India"/>
    <s v="Wallet"/>
    <x v="2"/>
    <s v="Standard"/>
    <x v="2"/>
    <s v="No"/>
    <s v="No"/>
  </r>
  <r>
    <x v="1542"/>
    <x v="128"/>
    <s v="CUST10347"/>
    <s v="Customer 347"/>
    <n v="30"/>
    <s v="Returning"/>
    <s v="P4004"/>
    <s v="Shampoo"/>
    <x v="4"/>
    <s v="BeautyCare"/>
    <n v="1"/>
    <n v="550"/>
    <n v="10"/>
    <n v="550"/>
    <n v="55"/>
    <n v="495"/>
    <n v="305.52999999999997"/>
    <n v="189.47"/>
    <x v="0"/>
    <s v="Ahmedabad"/>
    <s v="Gujarat"/>
    <s v="India"/>
    <s v="Credit Card"/>
    <x v="0"/>
    <s v="Standard"/>
    <x v="0"/>
    <s v="No"/>
    <s v="No"/>
  </r>
  <r>
    <x v="1543"/>
    <x v="128"/>
    <s v="CUST10512"/>
    <s v="Customer 512"/>
    <n v="56"/>
    <s v="New"/>
    <s v="P2004"/>
    <s v="Jacket"/>
    <x v="3"/>
    <s v="Global Traders"/>
    <n v="3"/>
    <n v="3500"/>
    <n v="15"/>
    <n v="10500"/>
    <n v="1575"/>
    <n v="8925"/>
    <n v="6428.71"/>
    <n v="2496.29"/>
    <x v="1"/>
    <s v="Chandigarh"/>
    <s v="Chandigarh"/>
    <s v="India"/>
    <s v="UPI"/>
    <x v="0"/>
    <s v="Standard"/>
    <x v="0"/>
    <s v="No"/>
    <s v="No"/>
  </r>
  <r>
    <x v="1544"/>
    <x v="128"/>
    <s v="CUST11514"/>
    <s v="Customer 1514"/>
    <n v="47"/>
    <s v="New"/>
    <s v="P1004"/>
    <s v="Smartwatch"/>
    <x v="0"/>
    <s v="TechSource India"/>
    <n v="2"/>
    <n v="6500"/>
    <n v="5"/>
    <n v="13000"/>
    <n v="650"/>
    <n v="12350"/>
    <n v="6989.27"/>
    <n v="5360.73"/>
    <x v="1"/>
    <s v="Ahmedabad"/>
    <s v="Gujarat"/>
    <s v="India"/>
    <s v="Wallet"/>
    <x v="0"/>
    <s v="Express"/>
    <x v="1"/>
    <s v="No"/>
    <s v="No"/>
  </r>
  <r>
    <x v="1545"/>
    <x v="128"/>
    <s v="CUST10423"/>
    <s v="Customer 423"/>
    <n v="58"/>
    <s v="Returning"/>
    <s v="P4006"/>
    <s v="Lipstick"/>
    <x v="4"/>
    <s v="BeautyCare"/>
    <n v="1"/>
    <n v="850"/>
    <n v="10"/>
    <n v="850"/>
    <n v="85"/>
    <n v="765"/>
    <n v="566.48"/>
    <n v="198.52"/>
    <x v="1"/>
    <s v="Indore"/>
    <s v="Madhya Pradesh"/>
    <s v="India"/>
    <s v="Net Banking"/>
    <x v="0"/>
    <s v="Express"/>
    <x v="1"/>
    <s v="No"/>
    <s v="No"/>
  </r>
  <r>
    <x v="1546"/>
    <x v="128"/>
    <s v="CUST11053"/>
    <s v="Customer 1053"/>
    <n v="37"/>
    <s v="Loyal"/>
    <s v="P2004"/>
    <s v="Jacket"/>
    <x v="3"/>
    <s v="Global Traders"/>
    <n v="3"/>
    <n v="3500"/>
    <n v="10"/>
    <n v="10500"/>
    <n v="1050"/>
    <n v="9450"/>
    <n v="5342.84"/>
    <n v="4107.16"/>
    <x v="2"/>
    <s v="Bengaluru"/>
    <s v="Karnataka"/>
    <s v="India"/>
    <s v="Credit Card"/>
    <x v="0"/>
    <s v="Standard"/>
    <x v="0"/>
    <s v="No"/>
    <s v="No"/>
  </r>
  <r>
    <x v="1547"/>
    <x v="128"/>
    <s v="CUST12228"/>
    <s v="Customer 2228"/>
    <n v="38"/>
    <s v="Returning"/>
    <s v="P2005"/>
    <s v="Backpack"/>
    <x v="3"/>
    <s v="Metro Supplies"/>
    <n v="1"/>
    <n v="1800"/>
    <n v="5"/>
    <n v="1800"/>
    <n v="90"/>
    <n v="1710"/>
    <n v="1288.02"/>
    <n v="421.98"/>
    <x v="0"/>
    <s v="Bengaluru"/>
    <s v="Karnataka"/>
    <s v="India"/>
    <s v="Net Banking"/>
    <x v="0"/>
    <s v="Standard"/>
    <x v="0"/>
    <s v="No"/>
    <s v="No"/>
  </r>
  <r>
    <x v="1548"/>
    <x v="129"/>
    <s v="CUST11518"/>
    <s v="Customer 1518"/>
    <n v="52"/>
    <s v="Returning"/>
    <s v="P5004"/>
    <s v="Pen Set"/>
    <x v="1"/>
    <s v="Stationery Hub"/>
    <n v="1"/>
    <n v="250"/>
    <n v="5"/>
    <n v="250"/>
    <n v="12.5"/>
    <n v="237.5"/>
    <n v="189.64"/>
    <n v="47.86"/>
    <x v="1"/>
    <s v="Indore"/>
    <s v="Madhya Pradesh"/>
    <s v="India"/>
    <s v="UPI"/>
    <x v="2"/>
    <s v="Express"/>
    <x v="1"/>
    <s v="No"/>
    <s v="No"/>
  </r>
  <r>
    <x v="1549"/>
    <x v="129"/>
    <s v="CUST11726"/>
    <s v="Customer 1726"/>
    <n v="43"/>
    <s v="New"/>
    <s v="P1007"/>
    <s v="Mouse"/>
    <x v="0"/>
    <s v="RetailHub"/>
    <n v="1"/>
    <n v="900"/>
    <n v="30"/>
    <n v="900"/>
    <n v="270"/>
    <n v="630"/>
    <n v="431.21"/>
    <n v="198.79"/>
    <x v="1"/>
    <s v="Pune"/>
    <s v="Maharashtra"/>
    <s v="India"/>
    <s v="Credit Card"/>
    <x v="0"/>
    <s v="Standard"/>
    <x v="4"/>
    <s v="No"/>
    <s v="No"/>
  </r>
  <r>
    <x v="1550"/>
    <x v="129"/>
    <s v="CUST11840"/>
    <s v="Customer 1840"/>
    <n v="25"/>
    <s v="Loyal"/>
    <s v="P4003"/>
    <s v="Sunscreen"/>
    <x v="4"/>
    <s v="BeautyCare"/>
    <n v="2"/>
    <n v="700"/>
    <n v="15"/>
    <n v="1400"/>
    <n v="210"/>
    <n v="1190"/>
    <n v="721.02"/>
    <n v="468.98"/>
    <x v="1"/>
    <s v="Mumbai"/>
    <s v="Maharashtra"/>
    <s v="India"/>
    <s v="Debit Card"/>
    <x v="0"/>
    <s v="Standard"/>
    <x v="0"/>
    <s v="No"/>
    <s v="No"/>
  </r>
  <r>
    <x v="1551"/>
    <x v="129"/>
    <s v="CUST11980"/>
    <s v="Customer 1980"/>
    <n v="35"/>
    <s v="New"/>
    <s v="P4004"/>
    <s v="Shampoo"/>
    <x v="4"/>
    <s v="BeautyCare"/>
    <n v="1"/>
    <n v="550"/>
    <n v="15"/>
    <n v="550"/>
    <n v="82.5"/>
    <n v="467.5"/>
    <n v="259.85000000000002"/>
    <n v="207.65"/>
    <x v="1"/>
    <s v="Mumbai"/>
    <s v="Maharashtra"/>
    <s v="India"/>
    <s v="Debit Card"/>
    <x v="1"/>
    <s v="Standard"/>
    <x v="0"/>
    <s v="No"/>
    <s v="No"/>
  </r>
  <r>
    <x v="1552"/>
    <x v="129"/>
    <s v="CUST12028"/>
    <s v="Customer 2028"/>
    <n v="56"/>
    <s v="New"/>
    <s v="P1010"/>
    <s v="Bluetooth Speaker"/>
    <x v="0"/>
    <s v="Prime Distributors"/>
    <n v="2"/>
    <n v="3200"/>
    <n v="15"/>
    <n v="6400"/>
    <n v="960"/>
    <n v="5440"/>
    <n v="3594.66"/>
    <n v="1845.34"/>
    <x v="1"/>
    <s v="Hyderabad"/>
    <s v="Telangana"/>
    <s v="India"/>
    <s v="Debit Card"/>
    <x v="1"/>
    <s v="Standard"/>
    <x v="0"/>
    <s v="No"/>
    <s v="No"/>
  </r>
  <r>
    <x v="1553"/>
    <x v="129"/>
    <s v="CUST12079"/>
    <s v="Customer 2079"/>
    <n v="24"/>
    <s v="Loyal"/>
    <s v="P1005"/>
    <s v="Tablet"/>
    <x v="0"/>
    <s v="RetailHub"/>
    <n v="2"/>
    <n v="18000"/>
    <n v="10"/>
    <n v="36000"/>
    <n v="3600"/>
    <n v="32400"/>
    <n v="25465.38"/>
    <n v="6934.62"/>
    <x v="1"/>
    <s v="Kolkata"/>
    <s v="West Bengal"/>
    <s v="India"/>
    <s v="UPI"/>
    <x v="0"/>
    <s v="Express"/>
    <x v="3"/>
    <s v="No"/>
    <s v="No"/>
  </r>
  <r>
    <x v="1554"/>
    <x v="129"/>
    <s v="CUST11598"/>
    <s v="Customer 1598"/>
    <n v="59"/>
    <s v="Returning"/>
    <s v="P5001"/>
    <s v="Notebook Set"/>
    <x v="1"/>
    <s v="Stationery Hub"/>
    <n v="1"/>
    <n v="500"/>
    <n v="10"/>
    <n v="500"/>
    <n v="50"/>
    <n v="450"/>
    <n v="331.28"/>
    <n v="118.72"/>
    <x v="1"/>
    <s v="Jaipur"/>
    <s v="Rajasthan"/>
    <s v="India"/>
    <s v="Wallet"/>
    <x v="1"/>
    <s v="Express"/>
    <x v="0"/>
    <s v="No"/>
    <s v="No"/>
  </r>
  <r>
    <x v="1555"/>
    <x v="129"/>
    <s v="CUST10888"/>
    <s v="Customer 888"/>
    <n v="48"/>
    <s v="Loyal"/>
    <s v="P3005"/>
    <s v="Bedsheet Set"/>
    <x v="2"/>
    <s v="RetailHub"/>
    <n v="2"/>
    <n v="1800"/>
    <n v="25"/>
    <n v="3600"/>
    <n v="900"/>
    <n v="2700"/>
    <n v="1633.73"/>
    <n v="1066.27"/>
    <x v="2"/>
    <s v="Jaipur"/>
    <s v="Rajasthan"/>
    <s v="India"/>
    <s v="UPI"/>
    <x v="0"/>
    <s v="Express"/>
    <x v="0"/>
    <s v="No"/>
    <s v="No"/>
  </r>
  <r>
    <x v="1556"/>
    <x v="129"/>
    <s v="CUST10081"/>
    <s v="Customer 81"/>
    <n v="45"/>
    <s v="New"/>
    <s v="P2006"/>
    <s v="Womens Kurti"/>
    <x v="3"/>
    <s v="FashionMart"/>
    <n v="2"/>
    <n v="1400"/>
    <n v="30"/>
    <n v="2800"/>
    <n v="840"/>
    <n v="1960"/>
    <n v="1225.2"/>
    <n v="734.8"/>
    <x v="2"/>
    <s v="Patna"/>
    <s v="Bihar"/>
    <s v="India"/>
    <s v="UPI"/>
    <x v="0"/>
    <s v="Standard"/>
    <x v="0"/>
    <s v="No"/>
    <s v="No"/>
  </r>
  <r>
    <x v="1557"/>
    <x v="129"/>
    <s v="CUST12341"/>
    <s v="Customer 2341"/>
    <n v="60"/>
    <s v="New"/>
    <s v="P2003"/>
    <s v="T-Shirt"/>
    <x v="3"/>
    <s v="RetailHub"/>
    <n v="2"/>
    <n v="900"/>
    <n v="25"/>
    <n v="1800"/>
    <n v="450"/>
    <n v="1350"/>
    <n v="857.24"/>
    <n v="492.76"/>
    <x v="1"/>
    <s v="Chennai"/>
    <s v="Tamil Nadu"/>
    <s v="India"/>
    <s v="Credit Card"/>
    <x v="0"/>
    <s v="Standard"/>
    <x v="0"/>
    <s v="No"/>
    <s v="No"/>
  </r>
  <r>
    <x v="1558"/>
    <x v="129"/>
    <s v="CUST10492"/>
    <s v="Customer 492"/>
    <n v="37"/>
    <s v="Returning"/>
    <s v="P4006"/>
    <s v="Lipstick"/>
    <x v="4"/>
    <s v="BeautyCare"/>
    <n v="5"/>
    <n v="850"/>
    <n v="5"/>
    <n v="4250"/>
    <n v="212.5"/>
    <n v="4037.5"/>
    <n v="3122.05"/>
    <n v="915.45"/>
    <x v="0"/>
    <s v="Visakhapatnam"/>
    <s v="Andhra Pradesh"/>
    <s v="India"/>
    <s v="UPI"/>
    <x v="1"/>
    <s v="Standard"/>
    <x v="0"/>
    <s v="No"/>
    <s v="No"/>
  </r>
  <r>
    <x v="1559"/>
    <x v="129"/>
    <s v="CUST11339"/>
    <s v="Customer 1339"/>
    <n v="27"/>
    <s v="Returning"/>
    <s v="P4002"/>
    <s v="Moisturizer"/>
    <x v="4"/>
    <s v="BeautyCare"/>
    <n v="5"/>
    <n v="650"/>
    <n v="0"/>
    <n v="3250"/>
    <n v="0"/>
    <n v="3250"/>
    <n v="2177.7600000000002"/>
    <n v="1072.24"/>
    <x v="1"/>
    <s v="Nagpur"/>
    <s v="Maharashtra"/>
    <s v="India"/>
    <s v="Net Banking"/>
    <x v="1"/>
    <s v="Standard"/>
    <x v="0"/>
    <s v="No"/>
    <s v="No"/>
  </r>
  <r>
    <x v="1560"/>
    <x v="129"/>
    <s v="CUST11771"/>
    <s v="Customer 1771"/>
    <n v="55"/>
    <s v="Returning"/>
    <s v="P2008"/>
    <s v="Formal Shirt"/>
    <x v="3"/>
    <s v="Global Traders"/>
    <n v="2"/>
    <n v="1700"/>
    <n v="15"/>
    <n v="3400"/>
    <n v="510"/>
    <n v="2890"/>
    <n v="2081.4699999999998"/>
    <n v="808.53"/>
    <x v="1"/>
    <s v="Surat"/>
    <s v="Gujarat"/>
    <s v="India"/>
    <s v="Credit Card"/>
    <x v="2"/>
    <s v="Standard"/>
    <x v="0"/>
    <s v="No"/>
    <s v="No"/>
  </r>
  <r>
    <x v="1561"/>
    <x v="129"/>
    <s v="CUST10743"/>
    <s v="Customer 743"/>
    <n v="36"/>
    <s v="Returning"/>
    <s v="P1007"/>
    <s v="Mouse"/>
    <x v="0"/>
    <s v="RetailHub"/>
    <n v="1"/>
    <n v="900"/>
    <n v="0"/>
    <n v="900"/>
    <n v="0"/>
    <n v="900"/>
    <n v="553.79"/>
    <n v="346.21"/>
    <x v="2"/>
    <s v="Bhopal"/>
    <s v="Madhya Pradesh"/>
    <s v="India"/>
    <s v="UPI"/>
    <x v="1"/>
    <s v="Standard"/>
    <x v="1"/>
    <s v="No"/>
    <s v="No"/>
  </r>
  <r>
    <x v="1562"/>
    <x v="130"/>
    <s v="CUST10030"/>
    <s v="Customer 30"/>
    <n v="37"/>
    <s v="New"/>
    <s v="P2007"/>
    <s v="Saree"/>
    <x v="3"/>
    <s v="FashionMart"/>
    <n v="2"/>
    <n v="2600"/>
    <n v="15"/>
    <n v="5200"/>
    <n v="780"/>
    <n v="4420"/>
    <n v="2656.67"/>
    <n v="1763.33"/>
    <x v="2"/>
    <s v="Hyderabad"/>
    <s v="Telangana"/>
    <s v="India"/>
    <s v="Credit Card"/>
    <x v="0"/>
    <s v="Express"/>
    <x v="0"/>
    <s v="No"/>
    <s v="No"/>
  </r>
  <r>
    <x v="1563"/>
    <x v="130"/>
    <s v="CUST11144"/>
    <s v="Customer 1144"/>
    <n v="33"/>
    <s v="Returning"/>
    <s v="P4002"/>
    <s v="Moisturizer"/>
    <x v="4"/>
    <s v="BeautyCare"/>
    <n v="2"/>
    <n v="650"/>
    <n v="5"/>
    <n v="1300"/>
    <n v="65"/>
    <n v="1235"/>
    <n v="738.16"/>
    <n v="496.84"/>
    <x v="1"/>
    <s v="Nagpur"/>
    <s v="Maharashtra"/>
    <s v="India"/>
    <s v="Debit Card"/>
    <x v="2"/>
    <s v="Express"/>
    <x v="0"/>
    <s v="No"/>
    <s v="No"/>
  </r>
  <r>
    <x v="1564"/>
    <x v="130"/>
    <s v="CUST10357"/>
    <s v="Customer 357"/>
    <n v="44"/>
    <s v="Loyal"/>
    <s v="P3002"/>
    <s v="Air Fryer"/>
    <x v="2"/>
    <s v="HomeNeeds"/>
    <n v="4"/>
    <n v="6500"/>
    <n v="15"/>
    <n v="26000"/>
    <n v="3900"/>
    <n v="22100"/>
    <n v="17732.919999999998"/>
    <n v="4367.08"/>
    <x v="2"/>
    <s v="Jaipur"/>
    <s v="Rajasthan"/>
    <s v="India"/>
    <s v="Debit Card"/>
    <x v="0"/>
    <s v="Standard"/>
    <x v="0"/>
    <s v="No"/>
    <s v="No"/>
  </r>
  <r>
    <x v="1565"/>
    <x v="130"/>
    <s v="CUST12217"/>
    <s v="Customer 2217"/>
    <n v="38"/>
    <s v="Returning"/>
    <s v="P3006"/>
    <s v="Water Bottle"/>
    <x v="2"/>
    <s v="Metro Supplies"/>
    <n v="1"/>
    <n v="700"/>
    <n v="5"/>
    <n v="700"/>
    <n v="35"/>
    <n v="665"/>
    <n v="521.6"/>
    <n v="143.4"/>
    <x v="0"/>
    <s v="Nagpur"/>
    <s v="Maharashtra"/>
    <s v="India"/>
    <s v="Cash on Delivery"/>
    <x v="1"/>
    <s v="Express"/>
    <x v="3"/>
    <s v="Yes"/>
    <s v="No"/>
  </r>
  <r>
    <x v="1566"/>
    <x v="130"/>
    <s v="CUST10756"/>
    <s v="Customer 756"/>
    <n v="19"/>
    <s v="New"/>
    <s v="P1007"/>
    <s v="Mouse"/>
    <x v="0"/>
    <s v="RetailHub"/>
    <n v="2"/>
    <n v="900"/>
    <n v="10"/>
    <n v="1800"/>
    <n v="180"/>
    <n v="1620"/>
    <n v="1259.6600000000001"/>
    <n v="360.34"/>
    <x v="0"/>
    <s v="Kolkata"/>
    <s v="West Bengal"/>
    <s v="India"/>
    <s v="UPI"/>
    <x v="2"/>
    <s v="Standard"/>
    <x v="0"/>
    <s v="No"/>
    <s v="No"/>
  </r>
  <r>
    <x v="1567"/>
    <x v="130"/>
    <s v="CUST10483"/>
    <s v="Customer 483"/>
    <n v="40"/>
    <s v="New"/>
    <s v="P1005"/>
    <s v="Tablet"/>
    <x v="0"/>
    <s v="RetailHub"/>
    <n v="5"/>
    <n v="18000"/>
    <n v="10"/>
    <n v="90000"/>
    <n v="9000"/>
    <n v="81000"/>
    <n v="63491.92"/>
    <n v="17508.080000000002"/>
    <x v="1"/>
    <s v="Chandigarh"/>
    <s v="Chandigarh"/>
    <s v="India"/>
    <s v="UPI"/>
    <x v="2"/>
    <s v="Standard"/>
    <x v="2"/>
    <s v="No"/>
    <s v="No"/>
  </r>
  <r>
    <x v="1568"/>
    <x v="130"/>
    <s v="CUST10557"/>
    <s v="Customer 557"/>
    <n v="36"/>
    <s v="Returning"/>
    <s v="P1003"/>
    <s v="Headphones"/>
    <x v="0"/>
    <s v="Metro Supplies"/>
    <n v="1"/>
    <n v="2500"/>
    <n v="0"/>
    <n v="2500"/>
    <n v="0"/>
    <n v="2500"/>
    <n v="1836.93"/>
    <n v="663.07"/>
    <x v="1"/>
    <s v="Mumbai"/>
    <s v="Maharashtra"/>
    <s v="India"/>
    <s v="Wallet"/>
    <x v="0"/>
    <s v="Standard"/>
    <x v="0"/>
    <s v="No"/>
    <s v="No"/>
  </r>
  <r>
    <x v="1569"/>
    <x v="130"/>
    <s v="CUST12298"/>
    <s v="Customer 2298"/>
    <n v="60"/>
    <s v="New"/>
    <s v="P4006"/>
    <s v="Lipstick"/>
    <x v="4"/>
    <s v="BeautyCare"/>
    <n v="1"/>
    <n v="850"/>
    <n v="15"/>
    <n v="850"/>
    <n v="127.5"/>
    <n v="722.5"/>
    <n v="476.38"/>
    <n v="246.12"/>
    <x v="2"/>
    <s v="Pune"/>
    <s v="Maharashtra"/>
    <s v="India"/>
    <s v="Debit Card"/>
    <x v="2"/>
    <s v="Same Day"/>
    <x v="0"/>
    <s v="Yes"/>
    <s v="No"/>
  </r>
  <r>
    <x v="1570"/>
    <x v="130"/>
    <s v="CUST10207"/>
    <s v="Customer 207"/>
    <n v="33"/>
    <s v="Returning"/>
    <s v="P1006"/>
    <s v="Keyboard"/>
    <x v="0"/>
    <s v="Metro Supplies"/>
    <n v="1"/>
    <n v="1800"/>
    <n v="15"/>
    <n v="1800"/>
    <n v="270"/>
    <n v="1530"/>
    <n v="986.16"/>
    <n v="543.84"/>
    <x v="2"/>
    <s v="Coimbatore"/>
    <s v="Tamil Nadu"/>
    <s v="India"/>
    <s v="UPI"/>
    <x v="2"/>
    <s v="Same Day"/>
    <x v="0"/>
    <s v="No"/>
    <s v="No"/>
  </r>
  <r>
    <x v="1571"/>
    <x v="130"/>
    <s v="CUST10197"/>
    <s v="Customer 197"/>
    <n v="30"/>
    <s v="New"/>
    <s v="P4004"/>
    <s v="Shampoo"/>
    <x v="4"/>
    <s v="BeautyCare"/>
    <n v="1"/>
    <n v="550"/>
    <n v="20"/>
    <n v="550"/>
    <n v="110"/>
    <n v="440"/>
    <n v="312.23"/>
    <n v="127.77"/>
    <x v="1"/>
    <s v="Guwahati"/>
    <s v="Assam"/>
    <s v="India"/>
    <s v="Credit Card"/>
    <x v="0"/>
    <s v="Standard"/>
    <x v="0"/>
    <s v="No"/>
    <s v="No"/>
  </r>
  <r>
    <x v="1572"/>
    <x v="131"/>
    <s v="CUST10031"/>
    <s v="Customer 31"/>
    <n v="40"/>
    <s v="Returning"/>
    <s v="P3003"/>
    <s v="Mixer Grinder"/>
    <x v="2"/>
    <s v="Prime Distributors"/>
    <n v="2"/>
    <n v="4800"/>
    <n v="10"/>
    <n v="9600"/>
    <n v="960"/>
    <n v="8640"/>
    <n v="6855.04"/>
    <n v="1784.96"/>
    <x v="1"/>
    <s v="Indore"/>
    <s v="Madhya Pradesh"/>
    <s v="India"/>
    <s v="Credit Card"/>
    <x v="1"/>
    <s v="Standard"/>
    <x v="0"/>
    <s v="No"/>
    <s v="No"/>
  </r>
  <r>
    <x v="1573"/>
    <x v="131"/>
    <s v="CUST10248"/>
    <s v="Customer 248"/>
    <n v="30"/>
    <s v="Loyal"/>
    <s v="P5005"/>
    <s v="Desk Organizer"/>
    <x v="1"/>
    <s v="Stationery Hub"/>
    <n v="1"/>
    <n v="600"/>
    <n v="5"/>
    <n v="600"/>
    <n v="30"/>
    <n v="570"/>
    <n v="461.78"/>
    <n v="108.22"/>
    <x v="1"/>
    <s v="Indore"/>
    <s v="Madhya Pradesh"/>
    <s v="India"/>
    <s v="UPI"/>
    <x v="2"/>
    <s v="Standard"/>
    <x v="0"/>
    <s v="No"/>
    <s v="No"/>
  </r>
  <r>
    <x v="1574"/>
    <x v="131"/>
    <s v="CUST10828"/>
    <s v="Customer 828"/>
    <n v="57"/>
    <s v="Returning"/>
    <s v="P3003"/>
    <s v="Mixer Grinder"/>
    <x v="2"/>
    <s v="Prime Distributors"/>
    <n v="2"/>
    <n v="4800"/>
    <n v="20"/>
    <n v="9600"/>
    <n v="1920"/>
    <n v="7680"/>
    <n v="6241.43"/>
    <n v="1438.57"/>
    <x v="1"/>
    <s v="Indore"/>
    <s v="Madhya Pradesh"/>
    <s v="India"/>
    <s v="Wallet"/>
    <x v="2"/>
    <s v="Standard"/>
    <x v="0"/>
    <s v="No"/>
    <s v="No"/>
  </r>
  <r>
    <x v="1575"/>
    <x v="131"/>
    <s v="CUST11096"/>
    <s v="Customer 1096"/>
    <n v="37"/>
    <s v="New"/>
    <s v="P2006"/>
    <s v="Womens Kurti"/>
    <x v="3"/>
    <s v="FashionMart"/>
    <n v="2"/>
    <n v="1400"/>
    <n v="10"/>
    <n v="2800"/>
    <n v="280"/>
    <n v="2520"/>
    <n v="1594.7"/>
    <n v="925.3"/>
    <x v="1"/>
    <s v="Indore"/>
    <s v="Madhya Pradesh"/>
    <s v="India"/>
    <s v="Cash on Delivery"/>
    <x v="1"/>
    <s v="Standard"/>
    <x v="3"/>
    <s v="No"/>
    <s v="No"/>
  </r>
  <r>
    <x v="1576"/>
    <x v="131"/>
    <s v="CUST10513"/>
    <s v="Customer 513"/>
    <n v="36"/>
    <s v="New"/>
    <s v="P1006"/>
    <s v="Keyboard"/>
    <x v="0"/>
    <s v="Metro Supplies"/>
    <n v="3"/>
    <n v="1800"/>
    <n v="0"/>
    <n v="5400"/>
    <n v="0"/>
    <n v="5400"/>
    <n v="3811.3"/>
    <n v="1588.7"/>
    <x v="1"/>
    <s v="Hyderabad"/>
    <s v="Telangana"/>
    <s v="India"/>
    <s v="Credit Card"/>
    <x v="2"/>
    <s v="Standard"/>
    <x v="0"/>
    <s v="No"/>
    <s v="No"/>
  </r>
  <r>
    <x v="1577"/>
    <x v="131"/>
    <s v="CUST12423"/>
    <s v="Customer 2423"/>
    <n v="51"/>
    <s v="New"/>
    <s v="P5002"/>
    <s v="Novel"/>
    <x v="1"/>
    <s v="Stationery Hub"/>
    <n v="1"/>
    <n v="400"/>
    <n v="10"/>
    <n v="400"/>
    <n v="40"/>
    <n v="360"/>
    <n v="290.24"/>
    <n v="69.760000000000005"/>
    <x v="2"/>
    <s v="Kolkata"/>
    <s v="West Bengal"/>
    <s v="India"/>
    <s v="UPI"/>
    <x v="2"/>
    <s v="Express"/>
    <x v="0"/>
    <s v="No"/>
    <s v="No"/>
  </r>
  <r>
    <x v="1578"/>
    <x v="131"/>
    <s v="CUST12196"/>
    <s v="Customer 2196"/>
    <n v="46"/>
    <s v="New"/>
    <s v="P3007"/>
    <s v="Vacuum Cleaner"/>
    <x v="2"/>
    <s v="Global Traders"/>
    <n v="1"/>
    <n v="8500"/>
    <n v="20"/>
    <n v="8500"/>
    <n v="1700"/>
    <n v="6800"/>
    <n v="4430.24"/>
    <n v="2369.7600000000002"/>
    <x v="1"/>
    <s v="Mumbai"/>
    <s v="Maharashtra"/>
    <s v="India"/>
    <s v="Net Banking"/>
    <x v="2"/>
    <s v="Standard"/>
    <x v="0"/>
    <s v="No"/>
    <s v="No"/>
  </r>
  <r>
    <x v="1579"/>
    <x v="131"/>
    <s v="CUST10535"/>
    <s v="Customer 535"/>
    <n v="50"/>
    <s v="Returning"/>
    <s v="P2005"/>
    <s v="Backpack"/>
    <x v="3"/>
    <s v="Metro Supplies"/>
    <n v="1"/>
    <n v="1800"/>
    <n v="20"/>
    <n v="1800"/>
    <n v="360"/>
    <n v="1440"/>
    <n v="1027.24"/>
    <n v="412.76"/>
    <x v="2"/>
    <s v="Bengaluru"/>
    <s v="Karnataka"/>
    <s v="India"/>
    <s v="Cash on Delivery"/>
    <x v="0"/>
    <s v="Standard"/>
    <x v="0"/>
    <s v="No"/>
    <s v="No"/>
  </r>
  <r>
    <x v="1580"/>
    <x v="131"/>
    <s v="CUST10886"/>
    <s v="Customer 886"/>
    <n v="35"/>
    <s v="Returning"/>
    <s v="P4002"/>
    <s v="Moisturizer"/>
    <x v="4"/>
    <s v="BeautyCare"/>
    <n v="1"/>
    <n v="650"/>
    <n v="10"/>
    <n v="650"/>
    <n v="65"/>
    <n v="585"/>
    <n v="353.17"/>
    <n v="231.83"/>
    <x v="1"/>
    <s v="Guwahati"/>
    <s v="Assam"/>
    <s v="India"/>
    <s v="Wallet"/>
    <x v="0"/>
    <s v="Express"/>
    <x v="0"/>
    <s v="No"/>
    <s v="No"/>
  </r>
  <r>
    <x v="1581"/>
    <x v="131"/>
    <s v="CUST10965"/>
    <s v="Customer 965"/>
    <n v="56"/>
    <s v="Returning"/>
    <s v="P2002"/>
    <s v="Jeans"/>
    <x v="3"/>
    <s v="FashionMart"/>
    <n v="6"/>
    <n v="2200"/>
    <n v="0"/>
    <n v="13200"/>
    <n v="0"/>
    <n v="13200"/>
    <n v="10416.82"/>
    <n v="2783.18"/>
    <x v="1"/>
    <s v="Bhopal"/>
    <s v="Madhya Pradesh"/>
    <s v="India"/>
    <s v="Net Banking"/>
    <x v="2"/>
    <s v="Standard"/>
    <x v="0"/>
    <s v="No"/>
    <s v="No"/>
  </r>
  <r>
    <x v="1582"/>
    <x v="131"/>
    <s v="CUST10860"/>
    <s v="Customer 860"/>
    <n v="22"/>
    <s v="New"/>
    <s v="P4005"/>
    <s v="Perfume"/>
    <x v="4"/>
    <s v="BeautyCare"/>
    <n v="2"/>
    <n v="1800"/>
    <n v="0"/>
    <n v="3600"/>
    <n v="0"/>
    <n v="3600"/>
    <n v="2004.48"/>
    <n v="1595.52"/>
    <x v="1"/>
    <s v="Hyderabad"/>
    <s v="Telangana"/>
    <s v="India"/>
    <s v="Cash on Delivery"/>
    <x v="0"/>
    <s v="Standard"/>
    <x v="0"/>
    <s v="No"/>
    <s v="No"/>
  </r>
  <r>
    <x v="1583"/>
    <x v="132"/>
    <s v="CUST10385"/>
    <s v="Customer 385"/>
    <n v="42"/>
    <s v="New"/>
    <s v="P5004"/>
    <s v="Pen Set"/>
    <x v="1"/>
    <s v="Stationery Hub"/>
    <n v="1"/>
    <n v="250"/>
    <n v="0"/>
    <n v="250"/>
    <n v="0"/>
    <n v="250"/>
    <n v="193.26"/>
    <n v="56.74"/>
    <x v="0"/>
    <s v="Bhopal"/>
    <s v="Madhya Pradesh"/>
    <s v="India"/>
    <s v="Debit Card"/>
    <x v="1"/>
    <s v="Express"/>
    <x v="0"/>
    <s v="Yes"/>
    <s v="Yes"/>
  </r>
  <r>
    <x v="1584"/>
    <x v="132"/>
    <s v="CUST10354"/>
    <s v="Customer 354"/>
    <n v="26"/>
    <s v="Returning"/>
    <s v="P1009"/>
    <s v="Power Bank"/>
    <x v="0"/>
    <s v="Prime Distributors"/>
    <n v="1"/>
    <n v="1600"/>
    <n v="10"/>
    <n v="1600"/>
    <n v="160"/>
    <n v="1440"/>
    <n v="833.37"/>
    <n v="606.63"/>
    <x v="2"/>
    <s v="Chandigarh"/>
    <s v="Chandigarh"/>
    <s v="India"/>
    <s v="Wallet"/>
    <x v="2"/>
    <s v="Standard"/>
    <x v="0"/>
    <s v="No"/>
    <s v="No"/>
  </r>
  <r>
    <x v="1585"/>
    <x v="132"/>
    <s v="CUST10590"/>
    <s v="Customer 590"/>
    <n v="54"/>
    <s v="Returning"/>
    <s v="P5002"/>
    <s v="Novel"/>
    <x v="1"/>
    <s v="Stationery Hub"/>
    <n v="1"/>
    <n v="400"/>
    <n v="5"/>
    <n v="400"/>
    <n v="20"/>
    <n v="380"/>
    <n v="286.76"/>
    <n v="93.24"/>
    <x v="1"/>
    <s v="Surat"/>
    <s v="Gujarat"/>
    <s v="India"/>
    <s v="Net Banking"/>
    <x v="1"/>
    <s v="Same Day"/>
    <x v="0"/>
    <s v="No"/>
    <s v="No"/>
  </r>
  <r>
    <x v="1586"/>
    <x v="132"/>
    <s v="CUST10914"/>
    <s v="Customer 914"/>
    <n v="40"/>
    <s v="Returning"/>
    <s v="P4001"/>
    <s v="Face Wash"/>
    <x v="4"/>
    <s v="BeautyCare"/>
    <n v="1"/>
    <n v="450"/>
    <n v="15"/>
    <n v="450"/>
    <n v="67.5"/>
    <n v="382.5"/>
    <n v="218.78"/>
    <n v="163.72"/>
    <x v="1"/>
    <s v="Lucknow"/>
    <s v="Uttar Pradesh"/>
    <s v="India"/>
    <s v="Cash on Delivery"/>
    <x v="0"/>
    <s v="Standard"/>
    <x v="0"/>
    <s v="No"/>
    <s v="No"/>
  </r>
  <r>
    <x v="1587"/>
    <x v="132"/>
    <s v="CUST11277"/>
    <s v="Customer 1277"/>
    <n v="38"/>
    <s v="Returning"/>
    <s v="P3004"/>
    <s v="Cookware Set"/>
    <x v="2"/>
    <s v="HomeNeeds"/>
    <n v="2"/>
    <n v="3500"/>
    <n v="25"/>
    <n v="7000"/>
    <n v="1750"/>
    <n v="5250"/>
    <n v="4153.17"/>
    <n v="1096.83"/>
    <x v="2"/>
    <s v="Hyderabad"/>
    <s v="Telangana"/>
    <s v="India"/>
    <s v="Net Banking"/>
    <x v="0"/>
    <s v="Standard"/>
    <x v="3"/>
    <s v="No"/>
    <s v="No"/>
  </r>
  <r>
    <x v="1588"/>
    <x v="132"/>
    <s v="CUST11003"/>
    <s v="Customer 1003"/>
    <n v="19"/>
    <s v="Returning"/>
    <s v="P5005"/>
    <s v="Desk Organizer"/>
    <x v="1"/>
    <s v="Stationery Hub"/>
    <n v="1"/>
    <n v="600"/>
    <n v="0"/>
    <n v="600"/>
    <n v="0"/>
    <n v="600"/>
    <n v="409.55"/>
    <n v="190.45"/>
    <x v="2"/>
    <s v="Patna"/>
    <s v="Bihar"/>
    <s v="India"/>
    <s v="Net Banking"/>
    <x v="2"/>
    <s v="Standard"/>
    <x v="1"/>
    <s v="No"/>
    <s v="No"/>
  </r>
  <r>
    <x v="1589"/>
    <x v="132"/>
    <s v="CUST10918"/>
    <s v="Customer 918"/>
    <n v="32"/>
    <s v="Loyal"/>
    <s v="P1007"/>
    <s v="Mouse"/>
    <x v="0"/>
    <s v="RetailHub"/>
    <n v="1"/>
    <n v="900"/>
    <n v="10"/>
    <n v="900"/>
    <n v="90"/>
    <n v="810"/>
    <n v="453.2"/>
    <n v="356.8"/>
    <x v="1"/>
    <s v="Jaipur"/>
    <s v="Rajasthan"/>
    <s v="India"/>
    <s v="UPI"/>
    <x v="2"/>
    <s v="Standard"/>
    <x v="0"/>
    <s v="No"/>
    <s v="No"/>
  </r>
  <r>
    <x v="1590"/>
    <x v="132"/>
    <s v="CUST12241"/>
    <s v="Customer 2241"/>
    <n v="37"/>
    <s v="New"/>
    <s v="P3004"/>
    <s v="Cookware Set"/>
    <x v="2"/>
    <s v="HomeNeeds"/>
    <n v="1"/>
    <n v="3500"/>
    <n v="10"/>
    <n v="3500"/>
    <n v="350"/>
    <n v="3150"/>
    <n v="1773.41"/>
    <n v="1376.59"/>
    <x v="1"/>
    <s v="Chandigarh"/>
    <s v="Chandigarh"/>
    <s v="India"/>
    <s v="Net Banking"/>
    <x v="2"/>
    <s v="Express"/>
    <x v="0"/>
    <s v="No"/>
    <s v="No"/>
  </r>
  <r>
    <x v="1591"/>
    <x v="132"/>
    <s v="CUST11029"/>
    <s v="Customer 1029"/>
    <n v="49"/>
    <s v="Loyal"/>
    <s v="P4006"/>
    <s v="Lipstick"/>
    <x v="4"/>
    <s v="BeautyCare"/>
    <n v="2"/>
    <n v="850"/>
    <n v="0"/>
    <n v="1700"/>
    <n v="0"/>
    <n v="1700"/>
    <n v="1114.6400000000001"/>
    <n v="585.36"/>
    <x v="1"/>
    <s v="Ahmedabad"/>
    <s v="Gujarat"/>
    <s v="India"/>
    <s v="UPI"/>
    <x v="2"/>
    <s v="Express"/>
    <x v="0"/>
    <s v="No"/>
    <s v="No"/>
  </r>
  <r>
    <x v="1592"/>
    <x v="132"/>
    <s v="CUST10066"/>
    <s v="Customer 66"/>
    <n v="42"/>
    <s v="Loyal"/>
    <s v="P3004"/>
    <s v="Cookware Set"/>
    <x v="2"/>
    <s v="HomeNeeds"/>
    <n v="2"/>
    <n v="3500"/>
    <n v="10"/>
    <n v="7000"/>
    <n v="700"/>
    <n v="6300"/>
    <n v="4238.0600000000004"/>
    <n v="2061.94"/>
    <x v="2"/>
    <s v="Nagpur"/>
    <s v="Maharashtra"/>
    <s v="India"/>
    <s v="Cash on Delivery"/>
    <x v="0"/>
    <s v="Standard"/>
    <x v="3"/>
    <s v="No"/>
    <s v="Yes"/>
  </r>
  <r>
    <x v="1593"/>
    <x v="132"/>
    <s v="CUST11846"/>
    <s v="Customer 1846"/>
    <n v="20"/>
    <s v="New"/>
    <s v="P1006"/>
    <s v="Keyboard"/>
    <x v="0"/>
    <s v="Metro Supplies"/>
    <n v="2"/>
    <n v="1800"/>
    <n v="15"/>
    <n v="3600"/>
    <n v="540"/>
    <n v="3060"/>
    <n v="2399.73"/>
    <n v="660.27"/>
    <x v="2"/>
    <s v="Delhi"/>
    <s v="Delhi"/>
    <s v="India"/>
    <s v="Debit Card"/>
    <x v="2"/>
    <s v="Standard"/>
    <x v="0"/>
    <s v="No"/>
    <s v="No"/>
  </r>
  <r>
    <x v="1594"/>
    <x v="132"/>
    <s v="CUST10343"/>
    <s v="Customer 343"/>
    <n v="46"/>
    <s v="New"/>
    <s v="P1006"/>
    <s v="Keyboard"/>
    <x v="0"/>
    <s v="Metro Supplies"/>
    <n v="3"/>
    <n v="1800"/>
    <n v="0"/>
    <n v="5400"/>
    <n v="0"/>
    <n v="5400"/>
    <n v="4209.03"/>
    <n v="1190.97"/>
    <x v="1"/>
    <s v="Bhopal"/>
    <s v="Madhya Pradesh"/>
    <s v="India"/>
    <s v="Wallet"/>
    <x v="2"/>
    <s v="Standard"/>
    <x v="0"/>
    <s v="No"/>
    <s v="No"/>
  </r>
  <r>
    <x v="1595"/>
    <x v="133"/>
    <s v="CUST11398"/>
    <s v="Customer 1398"/>
    <n v="20"/>
    <s v="Returning"/>
    <s v="P2002"/>
    <s v="Jeans"/>
    <x v="3"/>
    <s v="FashionMart"/>
    <n v="2"/>
    <n v="2200"/>
    <n v="5"/>
    <n v="4400"/>
    <n v="220"/>
    <n v="4180"/>
    <n v="2661.85"/>
    <n v="1518.15"/>
    <x v="0"/>
    <s v="Ahmedabad"/>
    <s v="Gujarat"/>
    <s v="India"/>
    <s v="Debit Card"/>
    <x v="1"/>
    <s v="Express"/>
    <x v="0"/>
    <s v="No"/>
    <s v="No"/>
  </r>
  <r>
    <x v="1596"/>
    <x v="133"/>
    <s v="CUST11432"/>
    <s v="Customer 1432"/>
    <n v="41"/>
    <s v="Loyal"/>
    <s v="P1007"/>
    <s v="Mouse"/>
    <x v="0"/>
    <s v="RetailHub"/>
    <n v="1"/>
    <n v="900"/>
    <n v="25"/>
    <n v="900"/>
    <n v="225"/>
    <n v="675"/>
    <n v="477.84"/>
    <n v="197.16"/>
    <x v="0"/>
    <s v="Coimbatore"/>
    <s v="Tamil Nadu"/>
    <s v="India"/>
    <s v="UPI"/>
    <x v="2"/>
    <s v="Standard"/>
    <x v="0"/>
    <s v="No"/>
    <s v="No"/>
  </r>
  <r>
    <x v="1597"/>
    <x v="133"/>
    <s v="CUST11582"/>
    <s v="Customer 1582"/>
    <n v="60"/>
    <s v="Returning"/>
    <s v="P2004"/>
    <s v="Jacket"/>
    <x v="3"/>
    <s v="Global Traders"/>
    <n v="3"/>
    <n v="3500"/>
    <n v="5"/>
    <n v="10500"/>
    <n v="525"/>
    <n v="9975"/>
    <n v="7984.13"/>
    <n v="1990.87"/>
    <x v="1"/>
    <s v="Lucknow"/>
    <s v="Uttar Pradesh"/>
    <s v="India"/>
    <s v="Credit Card"/>
    <x v="2"/>
    <s v="Express"/>
    <x v="3"/>
    <s v="No"/>
    <s v="No"/>
  </r>
  <r>
    <x v="1598"/>
    <x v="133"/>
    <s v="CUST11019"/>
    <s v="Customer 1019"/>
    <n v="33"/>
    <s v="Returning"/>
    <s v="P5003"/>
    <s v="Calculator"/>
    <x v="1"/>
    <s v="Stationery Hub"/>
    <n v="4"/>
    <n v="650"/>
    <n v="10"/>
    <n v="2600"/>
    <n v="260"/>
    <n v="2340"/>
    <n v="1695.98"/>
    <n v="644.02"/>
    <x v="1"/>
    <s v="Bengaluru"/>
    <s v="Karnataka"/>
    <s v="India"/>
    <s v="UPI"/>
    <x v="0"/>
    <s v="Express"/>
    <x v="0"/>
    <s v="No"/>
    <s v="No"/>
  </r>
  <r>
    <x v="1599"/>
    <x v="133"/>
    <s v="CUST11301"/>
    <s v="Customer 1301"/>
    <n v="53"/>
    <s v="Returning"/>
    <s v="P2008"/>
    <s v="Formal Shirt"/>
    <x v="3"/>
    <s v="Global Traders"/>
    <n v="1"/>
    <n v="1700"/>
    <n v="15"/>
    <n v="1700"/>
    <n v="255"/>
    <n v="1445"/>
    <n v="882.32"/>
    <n v="562.67999999999995"/>
    <x v="2"/>
    <s v="Coimbatore"/>
    <s v="Tamil Nadu"/>
    <s v="India"/>
    <s v="Debit Card"/>
    <x v="1"/>
    <s v="Same Day"/>
    <x v="0"/>
    <s v="No"/>
    <s v="No"/>
  </r>
  <r>
    <x v="1600"/>
    <x v="133"/>
    <s v="CUST12241"/>
    <s v="Customer 2241"/>
    <n v="28"/>
    <s v="Returning"/>
    <s v="P4001"/>
    <s v="Face Wash"/>
    <x v="4"/>
    <s v="BeautyCare"/>
    <n v="1"/>
    <n v="450"/>
    <n v="15"/>
    <n v="450"/>
    <n v="67.5"/>
    <n v="382.5"/>
    <n v="267.66000000000003"/>
    <n v="114.84"/>
    <x v="2"/>
    <s v="Kolkata"/>
    <s v="West Bengal"/>
    <s v="India"/>
    <s v="Debit Card"/>
    <x v="0"/>
    <s v="Express"/>
    <x v="1"/>
    <s v="No"/>
    <s v="No"/>
  </r>
  <r>
    <x v="1601"/>
    <x v="133"/>
    <s v="CUST11440"/>
    <s v="Customer 1440"/>
    <n v="18"/>
    <s v="New"/>
    <s v="P5003"/>
    <s v="Calculator"/>
    <x v="1"/>
    <s v="Stationery Hub"/>
    <n v="3"/>
    <n v="650"/>
    <n v="5"/>
    <n v="1950"/>
    <n v="97.5"/>
    <n v="1852.5"/>
    <n v="1489.57"/>
    <n v="362.93"/>
    <x v="1"/>
    <s v="Coimbatore"/>
    <s v="Tamil Nadu"/>
    <s v="India"/>
    <s v="Cash on Delivery"/>
    <x v="0"/>
    <s v="Standard"/>
    <x v="1"/>
    <s v="No"/>
    <s v="No"/>
  </r>
  <r>
    <x v="1602"/>
    <x v="133"/>
    <s v="CUST10528"/>
    <s v="Customer 528"/>
    <n v="33"/>
    <s v="Loyal"/>
    <s v="P1004"/>
    <s v="Smartwatch"/>
    <x v="0"/>
    <s v="TechSource India"/>
    <n v="2"/>
    <n v="6500"/>
    <n v="10"/>
    <n v="13000"/>
    <n v="1300"/>
    <n v="11700"/>
    <n v="7007.38"/>
    <n v="4692.62"/>
    <x v="1"/>
    <s v="Bengaluru"/>
    <s v="Karnataka"/>
    <s v="India"/>
    <s v="Debit Card"/>
    <x v="0"/>
    <s v="Standard"/>
    <x v="0"/>
    <s v="No"/>
    <s v="No"/>
  </r>
  <r>
    <x v="1603"/>
    <x v="133"/>
    <s v="CUST10039"/>
    <s v="Customer 39"/>
    <n v="23"/>
    <s v="Loyal"/>
    <s v="P2008"/>
    <s v="Formal Shirt"/>
    <x v="3"/>
    <s v="Global Traders"/>
    <n v="5"/>
    <n v="1700"/>
    <n v="0"/>
    <n v="8500"/>
    <n v="0"/>
    <n v="8500"/>
    <n v="4870.3599999999997"/>
    <n v="3629.64"/>
    <x v="1"/>
    <s v="Indore"/>
    <s v="Madhya Pradesh"/>
    <s v="India"/>
    <s v="UPI"/>
    <x v="0"/>
    <s v="Standard"/>
    <x v="0"/>
    <s v="No"/>
    <s v="No"/>
  </r>
  <r>
    <x v="1604"/>
    <x v="133"/>
    <s v="CUST11989"/>
    <s v="Customer 1989"/>
    <n v="42"/>
    <s v="Returning"/>
    <s v="P2003"/>
    <s v="T-Shirt"/>
    <x v="3"/>
    <s v="RetailHub"/>
    <n v="1"/>
    <n v="900"/>
    <n v="0"/>
    <n v="900"/>
    <n v="0"/>
    <n v="900"/>
    <n v="601.62"/>
    <n v="298.38"/>
    <x v="0"/>
    <s v="Surat"/>
    <s v="Gujarat"/>
    <s v="India"/>
    <s v="UPI"/>
    <x v="1"/>
    <s v="Standard"/>
    <x v="0"/>
    <s v="No"/>
    <s v="No"/>
  </r>
  <r>
    <x v="1605"/>
    <x v="133"/>
    <s v="CUST10130"/>
    <s v="Customer 130"/>
    <n v="40"/>
    <s v="Returning"/>
    <s v="P3004"/>
    <s v="Cookware Set"/>
    <x v="2"/>
    <s v="HomeNeeds"/>
    <n v="1"/>
    <n v="3500"/>
    <n v="10"/>
    <n v="3500"/>
    <n v="350"/>
    <n v="3150"/>
    <n v="2355.41"/>
    <n v="794.59"/>
    <x v="1"/>
    <s v="Patna"/>
    <s v="Bihar"/>
    <s v="India"/>
    <s v="Cash on Delivery"/>
    <x v="0"/>
    <s v="Standard"/>
    <x v="0"/>
    <s v="No"/>
    <s v="No"/>
  </r>
  <r>
    <x v="1606"/>
    <x v="134"/>
    <s v="CUST12290"/>
    <s v="Customer 2290"/>
    <n v="21"/>
    <s v="Returning"/>
    <s v="P1007"/>
    <s v="Mouse"/>
    <x v="0"/>
    <s v="RetailHub"/>
    <n v="3"/>
    <n v="900"/>
    <n v="10"/>
    <n v="2700"/>
    <n v="270"/>
    <n v="2430"/>
    <n v="1901.13"/>
    <n v="528.87"/>
    <x v="0"/>
    <s v="Indore"/>
    <s v="Madhya Pradesh"/>
    <s v="India"/>
    <s v="Cash on Delivery"/>
    <x v="0"/>
    <s v="Same Day"/>
    <x v="1"/>
    <s v="No"/>
    <s v="No"/>
  </r>
  <r>
    <x v="1607"/>
    <x v="134"/>
    <s v="CUST10734"/>
    <s v="Customer 734"/>
    <n v="22"/>
    <s v="New"/>
    <s v="P4001"/>
    <s v="Face Wash"/>
    <x v="4"/>
    <s v="BeautyCare"/>
    <n v="2"/>
    <n v="450"/>
    <n v="10"/>
    <n v="900"/>
    <n v="90"/>
    <n v="810"/>
    <n v="655.04999999999995"/>
    <n v="154.94999999999999"/>
    <x v="1"/>
    <s v="Bhubaneswar"/>
    <s v="Odisha"/>
    <s v="India"/>
    <s v="Credit Card"/>
    <x v="2"/>
    <s v="Standard"/>
    <x v="0"/>
    <s v="Yes"/>
    <s v="No"/>
  </r>
  <r>
    <x v="1608"/>
    <x v="134"/>
    <s v="CUST10826"/>
    <s v="Customer 826"/>
    <n v="41"/>
    <s v="Returning"/>
    <s v="P2005"/>
    <s v="Backpack"/>
    <x v="3"/>
    <s v="Metro Supplies"/>
    <n v="2"/>
    <n v="1800"/>
    <n v="10"/>
    <n v="3600"/>
    <n v="360"/>
    <n v="3240"/>
    <n v="2158.11"/>
    <n v="1081.8900000000001"/>
    <x v="1"/>
    <s v="Delhi"/>
    <s v="Delhi"/>
    <s v="India"/>
    <s v="Net Banking"/>
    <x v="0"/>
    <s v="Standard"/>
    <x v="2"/>
    <s v="No"/>
    <s v="No"/>
  </r>
  <r>
    <x v="1609"/>
    <x v="134"/>
    <s v="CUST12203"/>
    <s v="Customer 2203"/>
    <n v="58"/>
    <s v="Returning"/>
    <s v="P5004"/>
    <s v="Pen Set"/>
    <x v="1"/>
    <s v="Stationery Hub"/>
    <n v="1"/>
    <n v="250"/>
    <n v="25"/>
    <n v="250"/>
    <n v="62.5"/>
    <n v="187.5"/>
    <n v="129.44999999999999"/>
    <n v="58.05"/>
    <x v="1"/>
    <s v="Chennai"/>
    <s v="Tamil Nadu"/>
    <s v="India"/>
    <s v="UPI"/>
    <x v="2"/>
    <s v="Express"/>
    <x v="0"/>
    <s v="Yes"/>
    <s v="No"/>
  </r>
  <r>
    <x v="1610"/>
    <x v="134"/>
    <s v="CUST11443"/>
    <s v="Customer 1443"/>
    <n v="46"/>
    <s v="Returning"/>
    <s v="P1009"/>
    <s v="Power Bank"/>
    <x v="0"/>
    <s v="Prime Distributors"/>
    <n v="1"/>
    <n v="1600"/>
    <n v="10"/>
    <n v="1600"/>
    <n v="160"/>
    <n v="1440"/>
    <n v="1103.0899999999999"/>
    <n v="336.91"/>
    <x v="1"/>
    <s v="Hyderabad"/>
    <s v="Telangana"/>
    <s v="India"/>
    <s v="Credit Card"/>
    <x v="1"/>
    <s v="Standard"/>
    <x v="0"/>
    <s v="No"/>
    <s v="No"/>
  </r>
  <r>
    <x v="1611"/>
    <x v="134"/>
    <s v="CUST10960"/>
    <s v="Customer 960"/>
    <n v="27"/>
    <s v="Returning"/>
    <s v="P1007"/>
    <s v="Mouse"/>
    <x v="0"/>
    <s v="RetailHub"/>
    <n v="2"/>
    <n v="900"/>
    <n v="5"/>
    <n v="1800"/>
    <n v="90"/>
    <n v="1710"/>
    <n v="1220.6199999999999"/>
    <n v="489.38"/>
    <x v="1"/>
    <s v="Ahmedabad"/>
    <s v="Gujarat"/>
    <s v="India"/>
    <s v="Credit Card"/>
    <x v="1"/>
    <s v="Standard"/>
    <x v="1"/>
    <s v="No"/>
    <s v="No"/>
  </r>
  <r>
    <x v="1612"/>
    <x v="134"/>
    <s v="CUST11336"/>
    <s v="Customer 1336"/>
    <n v="51"/>
    <s v="New"/>
    <s v="P2002"/>
    <s v="Jeans"/>
    <x v="3"/>
    <s v="FashionMart"/>
    <n v="2"/>
    <n v="2200"/>
    <n v="5"/>
    <n v="4400"/>
    <n v="220"/>
    <n v="4180"/>
    <n v="3004.75"/>
    <n v="1175.25"/>
    <x v="0"/>
    <s v="Chennai"/>
    <s v="Tamil Nadu"/>
    <s v="India"/>
    <s v="Credit Card"/>
    <x v="2"/>
    <s v="Standard"/>
    <x v="0"/>
    <s v="No"/>
    <s v="No"/>
  </r>
  <r>
    <x v="1613"/>
    <x v="134"/>
    <s v="CUST11747"/>
    <s v="Customer 1747"/>
    <n v="28"/>
    <s v="Returning"/>
    <s v="P3007"/>
    <s v="Vacuum Cleaner"/>
    <x v="2"/>
    <s v="Global Traders"/>
    <n v="2"/>
    <n v="8500"/>
    <n v="5"/>
    <n v="17000"/>
    <n v="850"/>
    <n v="16150"/>
    <n v="10442.450000000001"/>
    <n v="5707.55"/>
    <x v="1"/>
    <s v="Nagpur"/>
    <s v="Maharashtra"/>
    <s v="India"/>
    <s v="Net Banking"/>
    <x v="0"/>
    <s v="Express"/>
    <x v="1"/>
    <s v="No"/>
    <s v="No"/>
  </r>
  <r>
    <x v="1614"/>
    <x v="134"/>
    <s v="CUST11176"/>
    <s v="Customer 1176"/>
    <n v="59"/>
    <s v="Returning"/>
    <s v="P2006"/>
    <s v="Womens Kurti"/>
    <x v="3"/>
    <s v="FashionMart"/>
    <n v="1"/>
    <n v="1400"/>
    <n v="15"/>
    <n v="1400"/>
    <n v="210"/>
    <n v="1190"/>
    <n v="665.76"/>
    <n v="524.24"/>
    <x v="1"/>
    <s v="Nagpur"/>
    <s v="Maharashtra"/>
    <s v="India"/>
    <s v="UPI"/>
    <x v="2"/>
    <s v="Standard"/>
    <x v="3"/>
    <s v="No"/>
    <s v="No"/>
  </r>
  <r>
    <x v="1615"/>
    <x v="134"/>
    <s v="CUST10598"/>
    <s v="Customer 598"/>
    <n v="51"/>
    <s v="Loyal"/>
    <s v="P2007"/>
    <s v="Saree"/>
    <x v="3"/>
    <s v="FashionMart"/>
    <n v="1"/>
    <n v="2600"/>
    <n v="20"/>
    <n v="2600"/>
    <n v="520"/>
    <n v="2080"/>
    <n v="1145.53"/>
    <n v="934.47"/>
    <x v="1"/>
    <s v="Indore"/>
    <s v="Madhya Pradesh"/>
    <s v="India"/>
    <s v="Cash on Delivery"/>
    <x v="1"/>
    <s v="Express"/>
    <x v="0"/>
    <s v="No"/>
    <s v="No"/>
  </r>
  <r>
    <x v="1616"/>
    <x v="134"/>
    <s v="CUST10119"/>
    <s v="Customer 119"/>
    <n v="37"/>
    <s v="Returning"/>
    <s v="P5005"/>
    <s v="Desk Organizer"/>
    <x v="1"/>
    <s v="Stationery Hub"/>
    <n v="2"/>
    <n v="600"/>
    <n v="20"/>
    <n v="1200"/>
    <n v="240"/>
    <n v="960"/>
    <n v="582.27"/>
    <n v="377.73"/>
    <x v="0"/>
    <s v="Lucknow"/>
    <s v="Uttar Pradesh"/>
    <s v="India"/>
    <s v="Cash on Delivery"/>
    <x v="0"/>
    <s v="Same Day"/>
    <x v="0"/>
    <s v="Yes"/>
    <s v="No"/>
  </r>
  <r>
    <x v="1617"/>
    <x v="134"/>
    <s v="CUST11819"/>
    <s v="Customer 1819"/>
    <n v="42"/>
    <s v="New"/>
    <s v="P4004"/>
    <s v="Shampoo"/>
    <x v="4"/>
    <s v="BeautyCare"/>
    <n v="5"/>
    <n v="550"/>
    <n v="5"/>
    <n v="2750"/>
    <n v="137.5"/>
    <n v="2612.5"/>
    <n v="1463.4"/>
    <n v="1149.0999999999999"/>
    <x v="1"/>
    <s v="Hyderabad"/>
    <s v="Telangana"/>
    <s v="India"/>
    <s v="Cash on Delivery"/>
    <x v="2"/>
    <s v="Standard"/>
    <x v="0"/>
    <s v="No"/>
    <s v="No"/>
  </r>
  <r>
    <x v="1618"/>
    <x v="134"/>
    <s v="CUST12089"/>
    <s v="Customer 2089"/>
    <n v="40"/>
    <s v="New"/>
    <s v="P2005"/>
    <s v="Backpack"/>
    <x v="3"/>
    <s v="Metro Supplies"/>
    <n v="1"/>
    <n v="1800"/>
    <n v="5"/>
    <n v="1800"/>
    <n v="90"/>
    <n v="1710"/>
    <n v="1391.32"/>
    <n v="318.68"/>
    <x v="0"/>
    <s v="Indore"/>
    <s v="Madhya Pradesh"/>
    <s v="India"/>
    <s v="Cash on Delivery"/>
    <x v="1"/>
    <s v="Express"/>
    <x v="0"/>
    <s v="No"/>
    <s v="No"/>
  </r>
  <r>
    <x v="1619"/>
    <x v="134"/>
    <s v="CUST11046"/>
    <s v="Customer 1046"/>
    <n v="23"/>
    <s v="Returning"/>
    <s v="P5004"/>
    <s v="Pen Set"/>
    <x v="1"/>
    <s v="Stationery Hub"/>
    <n v="1"/>
    <n v="250"/>
    <n v="10"/>
    <n v="250"/>
    <n v="25"/>
    <n v="225"/>
    <n v="155.59"/>
    <n v="69.41"/>
    <x v="0"/>
    <s v="Ahmedabad"/>
    <s v="Gujarat"/>
    <s v="India"/>
    <s v="Debit Card"/>
    <x v="0"/>
    <s v="Standard"/>
    <x v="3"/>
    <s v="No"/>
    <s v="No"/>
  </r>
  <r>
    <x v="1620"/>
    <x v="134"/>
    <s v="CUST11914"/>
    <s v="Customer 1914"/>
    <n v="18"/>
    <s v="New"/>
    <s v="P3006"/>
    <s v="Water Bottle"/>
    <x v="2"/>
    <s v="Metro Supplies"/>
    <n v="1"/>
    <n v="700"/>
    <n v="15"/>
    <n v="700"/>
    <n v="105"/>
    <n v="595"/>
    <n v="329.13"/>
    <n v="265.87"/>
    <x v="1"/>
    <s v="Ahmedabad"/>
    <s v="Gujarat"/>
    <s v="India"/>
    <s v="Net Banking"/>
    <x v="0"/>
    <s v="Standard"/>
    <x v="0"/>
    <s v="No"/>
    <s v="No"/>
  </r>
  <r>
    <x v="1621"/>
    <x v="134"/>
    <s v="CUST12336"/>
    <s v="Customer 2336"/>
    <n v="26"/>
    <s v="Returning"/>
    <s v="P1003"/>
    <s v="Headphones"/>
    <x v="0"/>
    <s v="Metro Supplies"/>
    <n v="1"/>
    <n v="2500"/>
    <n v="30"/>
    <n v="2500"/>
    <n v="750"/>
    <n v="1750"/>
    <n v="1179.3399999999999"/>
    <n v="570.66"/>
    <x v="2"/>
    <s v="Chandigarh"/>
    <s v="Chandigarh"/>
    <s v="India"/>
    <s v="Cash on Delivery"/>
    <x v="1"/>
    <s v="Express"/>
    <x v="4"/>
    <s v="No"/>
    <s v="No"/>
  </r>
  <r>
    <x v="1622"/>
    <x v="134"/>
    <s v="CUST10439"/>
    <s v="Customer 439"/>
    <n v="54"/>
    <s v="New"/>
    <s v="P3006"/>
    <s v="Water Bottle"/>
    <x v="2"/>
    <s v="Metro Supplies"/>
    <n v="1"/>
    <n v="700"/>
    <n v="0"/>
    <n v="700"/>
    <n v="0"/>
    <n v="700"/>
    <n v="515.47"/>
    <n v="184.53"/>
    <x v="0"/>
    <s v="Chennai"/>
    <s v="Tamil Nadu"/>
    <s v="India"/>
    <s v="Debit Card"/>
    <x v="0"/>
    <s v="Standard"/>
    <x v="3"/>
    <s v="No"/>
    <s v="No"/>
  </r>
  <r>
    <x v="1623"/>
    <x v="134"/>
    <s v="CUST11414"/>
    <s v="Customer 1414"/>
    <n v="28"/>
    <s v="New"/>
    <s v="P1007"/>
    <s v="Mouse"/>
    <x v="0"/>
    <s v="RetailHub"/>
    <n v="1"/>
    <n v="900"/>
    <n v="10"/>
    <n v="900"/>
    <n v="90"/>
    <n v="810"/>
    <n v="601.74"/>
    <n v="208.26"/>
    <x v="1"/>
    <s v="Visakhapatnam"/>
    <s v="Andhra Pradesh"/>
    <s v="India"/>
    <s v="UPI"/>
    <x v="2"/>
    <s v="Same Day"/>
    <x v="3"/>
    <s v="No"/>
    <s v="No"/>
  </r>
  <r>
    <x v="1624"/>
    <x v="135"/>
    <s v="CUST12007"/>
    <s v="Customer 2007"/>
    <n v="34"/>
    <s v="Returning"/>
    <s v="P5003"/>
    <s v="Calculator"/>
    <x v="1"/>
    <s v="Stationery Hub"/>
    <n v="1"/>
    <n v="650"/>
    <n v="20"/>
    <n v="650"/>
    <n v="130"/>
    <n v="520"/>
    <n v="345.03"/>
    <n v="174.97"/>
    <x v="1"/>
    <s v="Visakhapatnam"/>
    <s v="Andhra Pradesh"/>
    <s v="India"/>
    <s v="UPI"/>
    <x v="1"/>
    <s v="Same Day"/>
    <x v="3"/>
    <s v="Yes"/>
    <s v="No"/>
  </r>
  <r>
    <x v="1625"/>
    <x v="135"/>
    <s v="CUST11387"/>
    <s v="Customer 1387"/>
    <n v="58"/>
    <s v="New"/>
    <s v="P2003"/>
    <s v="T-Shirt"/>
    <x v="3"/>
    <s v="RetailHub"/>
    <n v="1"/>
    <n v="900"/>
    <n v="0"/>
    <n v="900"/>
    <n v="0"/>
    <n v="900"/>
    <n v="673.67"/>
    <n v="226.33"/>
    <x v="0"/>
    <s v="Coimbatore"/>
    <s v="Tamil Nadu"/>
    <s v="India"/>
    <s v="Credit Card"/>
    <x v="2"/>
    <s v="Express"/>
    <x v="0"/>
    <s v="No"/>
    <s v="No"/>
  </r>
  <r>
    <x v="1626"/>
    <x v="135"/>
    <s v="CUST12288"/>
    <s v="Customer 2288"/>
    <n v="51"/>
    <s v="New"/>
    <s v="P5002"/>
    <s v="Novel"/>
    <x v="1"/>
    <s v="Stationery Hub"/>
    <n v="1"/>
    <n v="400"/>
    <n v="10"/>
    <n v="400"/>
    <n v="40"/>
    <n v="360"/>
    <n v="241.7"/>
    <n v="118.3"/>
    <x v="2"/>
    <s v="Chennai"/>
    <s v="Tamil Nadu"/>
    <s v="India"/>
    <s v="UPI"/>
    <x v="1"/>
    <s v="Standard"/>
    <x v="3"/>
    <s v="No"/>
    <s v="No"/>
  </r>
  <r>
    <x v="1627"/>
    <x v="135"/>
    <s v="CUST11220"/>
    <s v="Customer 1220"/>
    <n v="31"/>
    <s v="New"/>
    <s v="P2006"/>
    <s v="Womens Kurti"/>
    <x v="3"/>
    <s v="FashionMart"/>
    <n v="2"/>
    <n v="1400"/>
    <n v="15"/>
    <n v="2800"/>
    <n v="420"/>
    <n v="2380"/>
    <n v="1611.08"/>
    <n v="768.92"/>
    <x v="0"/>
    <s v="Lucknow"/>
    <s v="Uttar Pradesh"/>
    <s v="India"/>
    <s v="Cash on Delivery"/>
    <x v="2"/>
    <s v="Express"/>
    <x v="0"/>
    <s v="No"/>
    <s v="No"/>
  </r>
  <r>
    <x v="1628"/>
    <x v="135"/>
    <s v="CUST11312"/>
    <s v="Customer 1312"/>
    <n v="43"/>
    <s v="Returning"/>
    <s v="P4003"/>
    <s v="Sunscreen"/>
    <x v="4"/>
    <s v="BeautyCare"/>
    <n v="1"/>
    <n v="700"/>
    <n v="10"/>
    <n v="700"/>
    <n v="70"/>
    <n v="630"/>
    <n v="490.46"/>
    <n v="139.54"/>
    <x v="2"/>
    <s v="Indore"/>
    <s v="Madhya Pradesh"/>
    <s v="India"/>
    <s v="UPI"/>
    <x v="0"/>
    <s v="Standard"/>
    <x v="0"/>
    <s v="No"/>
    <s v="No"/>
  </r>
  <r>
    <x v="1629"/>
    <x v="135"/>
    <s v="CUST11138"/>
    <s v="Customer 1138"/>
    <n v="49"/>
    <s v="New"/>
    <s v="P1004"/>
    <s v="Smartwatch"/>
    <x v="0"/>
    <s v="TechSource India"/>
    <n v="2"/>
    <n v="6500"/>
    <n v="5"/>
    <n v="13000"/>
    <n v="650"/>
    <n v="12350"/>
    <n v="8451.49"/>
    <n v="3898.51"/>
    <x v="1"/>
    <s v="Surat"/>
    <s v="Gujarat"/>
    <s v="India"/>
    <s v="Cash on Delivery"/>
    <x v="2"/>
    <s v="Standard"/>
    <x v="1"/>
    <s v="No"/>
    <s v="No"/>
  </r>
  <r>
    <x v="1630"/>
    <x v="135"/>
    <s v="CUST10634"/>
    <s v="Customer 634"/>
    <n v="34"/>
    <s v="Loyal"/>
    <s v="P2003"/>
    <s v="T-Shirt"/>
    <x v="3"/>
    <s v="RetailHub"/>
    <n v="3"/>
    <n v="900"/>
    <n v="10"/>
    <n v="2700"/>
    <n v="270"/>
    <n v="2430"/>
    <n v="1509.02"/>
    <n v="920.98"/>
    <x v="2"/>
    <s v="Guwahati"/>
    <s v="Assam"/>
    <s v="India"/>
    <s v="Wallet"/>
    <x v="0"/>
    <s v="Standard"/>
    <x v="3"/>
    <s v="No"/>
    <s v="No"/>
  </r>
  <r>
    <x v="1631"/>
    <x v="135"/>
    <s v="CUST11003"/>
    <s v="Customer 1003"/>
    <n v="37"/>
    <s v="New"/>
    <s v="P4003"/>
    <s v="Sunscreen"/>
    <x v="4"/>
    <s v="BeautyCare"/>
    <n v="2"/>
    <n v="700"/>
    <n v="10"/>
    <n v="1400"/>
    <n v="140"/>
    <n v="1260"/>
    <n v="947.31"/>
    <n v="312.69"/>
    <x v="1"/>
    <s v="Kolkata"/>
    <s v="West Bengal"/>
    <s v="India"/>
    <s v="Cash on Delivery"/>
    <x v="2"/>
    <s v="Express"/>
    <x v="0"/>
    <s v="No"/>
    <s v="No"/>
  </r>
  <r>
    <x v="1632"/>
    <x v="135"/>
    <s v="CUST12401"/>
    <s v="Customer 2401"/>
    <n v="54"/>
    <s v="New"/>
    <s v="P2008"/>
    <s v="Formal Shirt"/>
    <x v="3"/>
    <s v="Global Traders"/>
    <n v="3"/>
    <n v="1700"/>
    <n v="25"/>
    <n v="5100"/>
    <n v="1275"/>
    <n v="3825"/>
    <n v="2996.67"/>
    <n v="828.33"/>
    <x v="1"/>
    <s v="Coimbatore"/>
    <s v="Tamil Nadu"/>
    <s v="India"/>
    <s v="Credit Card"/>
    <x v="2"/>
    <s v="Express"/>
    <x v="0"/>
    <s v="Yes"/>
    <s v="No"/>
  </r>
  <r>
    <x v="1633"/>
    <x v="135"/>
    <s v="CUST10779"/>
    <s v="Customer 779"/>
    <n v="37"/>
    <s v="Returning"/>
    <s v="P3004"/>
    <s v="Cookware Set"/>
    <x v="2"/>
    <s v="HomeNeeds"/>
    <n v="1"/>
    <n v="3500"/>
    <n v="5"/>
    <n v="3500"/>
    <n v="175"/>
    <n v="3325"/>
    <n v="2515.96"/>
    <n v="809.04"/>
    <x v="2"/>
    <s v="Nagpur"/>
    <s v="Maharashtra"/>
    <s v="India"/>
    <s v="Net Banking"/>
    <x v="2"/>
    <s v="Standard"/>
    <x v="2"/>
    <s v="No"/>
    <s v="No"/>
  </r>
  <r>
    <x v="1634"/>
    <x v="135"/>
    <s v="CUST11406"/>
    <s v="Customer 1406"/>
    <n v="35"/>
    <s v="Returning"/>
    <s v="P3006"/>
    <s v="Water Bottle"/>
    <x v="2"/>
    <s v="Metro Supplies"/>
    <n v="1"/>
    <n v="700"/>
    <n v="10"/>
    <n v="700"/>
    <n v="70"/>
    <n v="630"/>
    <n v="388.49"/>
    <n v="241.51"/>
    <x v="1"/>
    <s v="Chennai"/>
    <s v="Tamil Nadu"/>
    <s v="India"/>
    <s v="Cash on Delivery"/>
    <x v="1"/>
    <s v="Express"/>
    <x v="0"/>
    <s v="No"/>
    <s v="No"/>
  </r>
  <r>
    <x v="1635"/>
    <x v="135"/>
    <s v="CUST12294"/>
    <s v="Customer 2294"/>
    <n v="44"/>
    <s v="Loyal"/>
    <s v="P4004"/>
    <s v="Shampoo"/>
    <x v="4"/>
    <s v="BeautyCare"/>
    <n v="1"/>
    <n v="550"/>
    <n v="0"/>
    <n v="550"/>
    <n v="0"/>
    <n v="550"/>
    <n v="361.51"/>
    <n v="188.49"/>
    <x v="1"/>
    <s v="Coimbatore"/>
    <s v="Tamil Nadu"/>
    <s v="India"/>
    <s v="Wallet"/>
    <x v="1"/>
    <s v="Standard"/>
    <x v="0"/>
    <s v="No"/>
    <s v="No"/>
  </r>
  <r>
    <x v="1636"/>
    <x v="135"/>
    <s v="CUST11349"/>
    <s v="Customer 1349"/>
    <n v="21"/>
    <s v="Returning"/>
    <s v="P5001"/>
    <s v="Notebook Set"/>
    <x v="1"/>
    <s v="Stationery Hub"/>
    <n v="1"/>
    <n v="500"/>
    <n v="25"/>
    <n v="500"/>
    <n v="125"/>
    <n v="375"/>
    <n v="233.55"/>
    <n v="141.44999999999999"/>
    <x v="1"/>
    <s v="Bengaluru"/>
    <s v="Karnataka"/>
    <s v="India"/>
    <s v="Wallet"/>
    <x v="2"/>
    <s v="Standard"/>
    <x v="0"/>
    <s v="No"/>
    <s v="No"/>
  </r>
  <r>
    <x v="1637"/>
    <x v="135"/>
    <s v="CUST12010"/>
    <s v="Customer 2010"/>
    <n v="33"/>
    <s v="New"/>
    <s v="P3003"/>
    <s v="Mixer Grinder"/>
    <x v="2"/>
    <s v="Prime Distributors"/>
    <n v="2"/>
    <n v="4800"/>
    <n v="15"/>
    <n v="9600"/>
    <n v="1440"/>
    <n v="8160"/>
    <n v="5965.48"/>
    <n v="2194.52"/>
    <x v="2"/>
    <s v="Bhopal"/>
    <s v="Madhya Pradesh"/>
    <s v="India"/>
    <s v="Debit Card"/>
    <x v="2"/>
    <s v="Express"/>
    <x v="0"/>
    <s v="No"/>
    <s v="No"/>
  </r>
  <r>
    <x v="1638"/>
    <x v="136"/>
    <s v="CUST10257"/>
    <s v="Customer 257"/>
    <n v="34"/>
    <s v="New"/>
    <s v="P1005"/>
    <s v="Tablet"/>
    <x v="0"/>
    <s v="RetailHub"/>
    <n v="3"/>
    <n v="18000"/>
    <n v="25"/>
    <n v="54000"/>
    <n v="13500"/>
    <n v="40500"/>
    <n v="32655.8"/>
    <n v="7844.2"/>
    <x v="1"/>
    <s v="Jaipur"/>
    <s v="Rajasthan"/>
    <s v="India"/>
    <s v="UPI"/>
    <x v="0"/>
    <s v="Express"/>
    <x v="4"/>
    <s v="No"/>
    <s v="No"/>
  </r>
  <r>
    <x v="1639"/>
    <x v="136"/>
    <s v="CUST11568"/>
    <s v="Customer 1568"/>
    <n v="51"/>
    <s v="New"/>
    <s v="P1004"/>
    <s v="Smartwatch"/>
    <x v="0"/>
    <s v="TechSource India"/>
    <n v="1"/>
    <n v="6500"/>
    <n v="25"/>
    <n v="6500"/>
    <n v="1625"/>
    <n v="4875"/>
    <n v="2994.16"/>
    <n v="1880.84"/>
    <x v="1"/>
    <s v="Surat"/>
    <s v="Gujarat"/>
    <s v="India"/>
    <s v="Net Banking"/>
    <x v="0"/>
    <s v="Standard"/>
    <x v="0"/>
    <s v="No"/>
    <s v="No"/>
  </r>
  <r>
    <x v="1640"/>
    <x v="136"/>
    <s v="CUST11093"/>
    <s v="Customer 1093"/>
    <n v="54"/>
    <s v="Returning"/>
    <s v="P1005"/>
    <s v="Tablet"/>
    <x v="0"/>
    <s v="RetailHub"/>
    <n v="1"/>
    <n v="18000"/>
    <n v="10"/>
    <n v="18000"/>
    <n v="1800"/>
    <n v="16200"/>
    <n v="10715.63"/>
    <n v="5484.37"/>
    <x v="1"/>
    <s v="Coimbatore"/>
    <s v="Tamil Nadu"/>
    <s v="India"/>
    <s v="Credit Card"/>
    <x v="2"/>
    <s v="Express"/>
    <x v="0"/>
    <s v="No"/>
    <s v="No"/>
  </r>
  <r>
    <x v="1641"/>
    <x v="136"/>
    <s v="CUST10283"/>
    <s v="Customer 283"/>
    <n v="45"/>
    <s v="Returning"/>
    <s v="P2004"/>
    <s v="Jacket"/>
    <x v="3"/>
    <s v="Global Traders"/>
    <n v="1"/>
    <n v="3500"/>
    <n v="10"/>
    <n v="3500"/>
    <n v="350"/>
    <n v="3150"/>
    <n v="2390.61"/>
    <n v="759.39"/>
    <x v="1"/>
    <s v="Jaipur"/>
    <s v="Rajasthan"/>
    <s v="India"/>
    <s v="Wallet"/>
    <x v="0"/>
    <s v="Express"/>
    <x v="1"/>
    <s v="No"/>
    <s v="No"/>
  </r>
  <r>
    <x v="1642"/>
    <x v="136"/>
    <s v="CUST11211"/>
    <s v="Customer 1211"/>
    <n v="32"/>
    <s v="Loyal"/>
    <s v="P4001"/>
    <s v="Face Wash"/>
    <x v="4"/>
    <s v="BeautyCare"/>
    <n v="4"/>
    <n v="450"/>
    <n v="5"/>
    <n v="1800"/>
    <n v="90"/>
    <n v="1710"/>
    <n v="1201.79"/>
    <n v="508.21"/>
    <x v="2"/>
    <s v="Mumbai"/>
    <s v="Maharashtra"/>
    <s v="India"/>
    <s v="Debit Card"/>
    <x v="2"/>
    <s v="Standard"/>
    <x v="3"/>
    <s v="No"/>
    <s v="No"/>
  </r>
  <r>
    <x v="1643"/>
    <x v="136"/>
    <s v="CUST12095"/>
    <s v="Customer 2095"/>
    <n v="58"/>
    <s v="Loyal"/>
    <s v="P2005"/>
    <s v="Backpack"/>
    <x v="3"/>
    <s v="Metro Supplies"/>
    <n v="2"/>
    <n v="1800"/>
    <n v="25"/>
    <n v="3600"/>
    <n v="900"/>
    <n v="2700"/>
    <n v="1940.98"/>
    <n v="759.02"/>
    <x v="1"/>
    <s v="Jaipur"/>
    <s v="Rajasthan"/>
    <s v="India"/>
    <s v="Cash on Delivery"/>
    <x v="0"/>
    <s v="Standard"/>
    <x v="0"/>
    <s v="No"/>
    <s v="No"/>
  </r>
  <r>
    <x v="1644"/>
    <x v="136"/>
    <s v="CUST10313"/>
    <s v="Customer 313"/>
    <n v="52"/>
    <s v="Returning"/>
    <s v="P5005"/>
    <s v="Desk Organizer"/>
    <x v="1"/>
    <s v="Stationery Hub"/>
    <n v="6"/>
    <n v="600"/>
    <n v="0"/>
    <n v="3600"/>
    <n v="0"/>
    <n v="3600"/>
    <n v="2747.36"/>
    <n v="852.64"/>
    <x v="1"/>
    <s v="Chandigarh"/>
    <s v="Chandigarh"/>
    <s v="India"/>
    <s v="Credit Card"/>
    <x v="1"/>
    <s v="Standard"/>
    <x v="0"/>
    <s v="No"/>
    <s v="No"/>
  </r>
  <r>
    <x v="1645"/>
    <x v="136"/>
    <s v="CUST10177"/>
    <s v="Customer 177"/>
    <n v="20"/>
    <s v="New"/>
    <s v="P3001"/>
    <s v="Coffee Maker"/>
    <x v="2"/>
    <s v="HomeNeeds"/>
    <n v="2"/>
    <n v="4200"/>
    <n v="20"/>
    <n v="8400"/>
    <n v="1680"/>
    <n v="6720"/>
    <n v="3836.5"/>
    <n v="2883.5"/>
    <x v="1"/>
    <s v="Mumbai"/>
    <s v="Maharashtra"/>
    <s v="India"/>
    <s v="Net Banking"/>
    <x v="0"/>
    <s v="Express"/>
    <x v="4"/>
    <s v="No"/>
    <s v="No"/>
  </r>
  <r>
    <x v="1646"/>
    <x v="136"/>
    <s v="CUST10163"/>
    <s v="Customer 163"/>
    <n v="35"/>
    <s v="New"/>
    <s v="P5003"/>
    <s v="Calculator"/>
    <x v="1"/>
    <s v="Stationery Hub"/>
    <n v="2"/>
    <n v="650"/>
    <n v="5"/>
    <n v="1300"/>
    <n v="65"/>
    <n v="1235"/>
    <n v="788.69"/>
    <n v="446.31"/>
    <x v="0"/>
    <s v="Ahmedabad"/>
    <s v="Gujarat"/>
    <s v="India"/>
    <s v="Credit Card"/>
    <x v="0"/>
    <s v="Express"/>
    <x v="0"/>
    <s v="No"/>
    <s v="No"/>
  </r>
  <r>
    <x v="1647"/>
    <x v="136"/>
    <s v="CUST11864"/>
    <s v="Customer 1864"/>
    <n v="43"/>
    <s v="New"/>
    <s v="P2005"/>
    <s v="Backpack"/>
    <x v="3"/>
    <s v="Metro Supplies"/>
    <n v="4"/>
    <n v="1800"/>
    <n v="10"/>
    <n v="7200"/>
    <n v="720"/>
    <n v="6480"/>
    <n v="3892.13"/>
    <n v="2587.87"/>
    <x v="0"/>
    <s v="Delhi"/>
    <s v="Delhi"/>
    <s v="India"/>
    <s v="Wallet"/>
    <x v="2"/>
    <s v="Standard"/>
    <x v="0"/>
    <s v="No"/>
    <s v="No"/>
  </r>
  <r>
    <x v="1648"/>
    <x v="136"/>
    <s v="CUST10195"/>
    <s v="Customer 195"/>
    <n v="59"/>
    <s v="New"/>
    <s v="P5004"/>
    <s v="Pen Set"/>
    <x v="1"/>
    <s v="Stationery Hub"/>
    <n v="2"/>
    <n v="250"/>
    <n v="5"/>
    <n v="500"/>
    <n v="25"/>
    <n v="475"/>
    <n v="271.57"/>
    <n v="203.43"/>
    <x v="1"/>
    <s v="Bhubaneswar"/>
    <s v="Odisha"/>
    <s v="India"/>
    <s v="Debit Card"/>
    <x v="0"/>
    <s v="Standard"/>
    <x v="0"/>
    <s v="No"/>
    <s v="No"/>
  </r>
  <r>
    <x v="1649"/>
    <x v="136"/>
    <s v="CUST11185"/>
    <s v="Customer 1185"/>
    <n v="26"/>
    <s v="Returning"/>
    <s v="P3004"/>
    <s v="Cookware Set"/>
    <x v="2"/>
    <s v="HomeNeeds"/>
    <n v="1"/>
    <n v="3500"/>
    <n v="0"/>
    <n v="3500"/>
    <n v="0"/>
    <n v="3500"/>
    <n v="2741.79"/>
    <n v="758.21"/>
    <x v="1"/>
    <s v="Bengaluru"/>
    <s v="Karnataka"/>
    <s v="India"/>
    <s v="UPI"/>
    <x v="1"/>
    <s v="Express"/>
    <x v="0"/>
    <s v="No"/>
    <s v="Yes"/>
  </r>
  <r>
    <x v="1650"/>
    <x v="136"/>
    <s v="CUST12342"/>
    <s v="Customer 2342"/>
    <n v="31"/>
    <s v="Loyal"/>
    <s v="P5003"/>
    <s v="Calculator"/>
    <x v="1"/>
    <s v="Stationery Hub"/>
    <n v="2"/>
    <n v="650"/>
    <n v="10"/>
    <n v="1300"/>
    <n v="130"/>
    <n v="1170"/>
    <n v="787.69"/>
    <n v="382.31"/>
    <x v="1"/>
    <s v="Surat"/>
    <s v="Gujarat"/>
    <s v="India"/>
    <s v="UPI"/>
    <x v="0"/>
    <s v="Standard"/>
    <x v="0"/>
    <s v="No"/>
    <s v="No"/>
  </r>
  <r>
    <x v="1651"/>
    <x v="136"/>
    <s v="CUST10163"/>
    <s v="Customer 163"/>
    <n v="33"/>
    <s v="Returning"/>
    <s v="P1009"/>
    <s v="Power Bank"/>
    <x v="0"/>
    <s v="Prime Distributors"/>
    <n v="1"/>
    <n v="1600"/>
    <n v="5"/>
    <n v="1600"/>
    <n v="80"/>
    <n v="1520"/>
    <n v="900.8"/>
    <n v="619.20000000000005"/>
    <x v="1"/>
    <s v="Hyderabad"/>
    <s v="Telangana"/>
    <s v="India"/>
    <s v="Net Banking"/>
    <x v="2"/>
    <s v="Express"/>
    <x v="0"/>
    <s v="No"/>
    <s v="No"/>
  </r>
  <r>
    <x v="1652"/>
    <x v="136"/>
    <s v="CUST11433"/>
    <s v="Customer 1433"/>
    <n v="40"/>
    <s v="Loyal"/>
    <s v="P1003"/>
    <s v="Headphones"/>
    <x v="0"/>
    <s v="Metro Supplies"/>
    <n v="2"/>
    <n v="2500"/>
    <n v="15"/>
    <n v="5000"/>
    <n v="750"/>
    <n v="4250"/>
    <n v="3006.38"/>
    <n v="1243.6199999999999"/>
    <x v="2"/>
    <s v="Visakhapatnam"/>
    <s v="Andhra Pradesh"/>
    <s v="India"/>
    <s v="Net Banking"/>
    <x v="2"/>
    <s v="Standard"/>
    <x v="1"/>
    <s v="No"/>
    <s v="No"/>
  </r>
  <r>
    <x v="1653"/>
    <x v="136"/>
    <s v="CUST11681"/>
    <s v="Customer 1681"/>
    <n v="45"/>
    <s v="Returning"/>
    <s v="P5005"/>
    <s v="Desk Organizer"/>
    <x v="1"/>
    <s v="Stationery Hub"/>
    <n v="2"/>
    <n v="600"/>
    <n v="5"/>
    <n v="1200"/>
    <n v="60"/>
    <n v="1140"/>
    <n v="796.03"/>
    <n v="343.97"/>
    <x v="1"/>
    <s v="Bhubaneswar"/>
    <s v="Odisha"/>
    <s v="India"/>
    <s v="Wallet"/>
    <x v="1"/>
    <s v="Standard"/>
    <x v="3"/>
    <s v="No"/>
    <s v="Yes"/>
  </r>
  <r>
    <x v="1654"/>
    <x v="136"/>
    <s v="CUST12274"/>
    <s v="Customer 2274"/>
    <n v="50"/>
    <s v="New"/>
    <s v="P4002"/>
    <s v="Moisturizer"/>
    <x v="4"/>
    <s v="BeautyCare"/>
    <n v="1"/>
    <n v="650"/>
    <n v="10"/>
    <n v="650"/>
    <n v="65"/>
    <n v="585"/>
    <n v="395.18"/>
    <n v="189.82"/>
    <x v="0"/>
    <s v="Guwahati"/>
    <s v="Assam"/>
    <s v="India"/>
    <s v="Credit Card"/>
    <x v="1"/>
    <s v="Express"/>
    <x v="1"/>
    <s v="No"/>
    <s v="No"/>
  </r>
  <r>
    <x v="1655"/>
    <x v="137"/>
    <s v="CUST11059"/>
    <s v="Customer 1059"/>
    <n v="20"/>
    <s v="New"/>
    <s v="P3004"/>
    <s v="Cookware Set"/>
    <x v="2"/>
    <s v="HomeNeeds"/>
    <n v="2"/>
    <n v="3500"/>
    <n v="30"/>
    <n v="7000"/>
    <n v="2100"/>
    <n v="4900"/>
    <n v="3427.96"/>
    <n v="1472.04"/>
    <x v="1"/>
    <s v="Kolkata"/>
    <s v="West Bengal"/>
    <s v="India"/>
    <s v="Debit Card"/>
    <x v="1"/>
    <s v="Express"/>
    <x v="4"/>
    <s v="No"/>
    <s v="Yes"/>
  </r>
  <r>
    <x v="1656"/>
    <x v="137"/>
    <s v="CUST10838"/>
    <s v="Customer 838"/>
    <n v="56"/>
    <s v="New"/>
    <s v="P1003"/>
    <s v="Headphones"/>
    <x v="0"/>
    <s v="Metro Supplies"/>
    <n v="1"/>
    <n v="2500"/>
    <n v="0"/>
    <n v="2500"/>
    <n v="0"/>
    <n v="2500"/>
    <n v="1396.8"/>
    <n v="1103.2"/>
    <x v="1"/>
    <s v="Coimbatore"/>
    <s v="Tamil Nadu"/>
    <s v="India"/>
    <s v="UPI"/>
    <x v="0"/>
    <s v="Standard"/>
    <x v="0"/>
    <s v="No"/>
    <s v="No"/>
  </r>
  <r>
    <x v="1657"/>
    <x v="137"/>
    <s v="CUST10487"/>
    <s v="Customer 487"/>
    <n v="18"/>
    <s v="Returning"/>
    <s v="P5002"/>
    <s v="Novel"/>
    <x v="1"/>
    <s v="Stationery Hub"/>
    <n v="2"/>
    <n v="400"/>
    <n v="0"/>
    <n v="800"/>
    <n v="0"/>
    <n v="800"/>
    <n v="577.66"/>
    <n v="222.34"/>
    <x v="0"/>
    <s v="Lucknow"/>
    <s v="Uttar Pradesh"/>
    <s v="India"/>
    <s v="Wallet"/>
    <x v="2"/>
    <s v="Standard"/>
    <x v="1"/>
    <s v="No"/>
    <s v="No"/>
  </r>
  <r>
    <x v="1658"/>
    <x v="137"/>
    <s v="CUST12128"/>
    <s v="Customer 2128"/>
    <n v="51"/>
    <s v="Returning"/>
    <s v="P4001"/>
    <s v="Face Wash"/>
    <x v="4"/>
    <s v="BeautyCare"/>
    <n v="3"/>
    <n v="450"/>
    <n v="20"/>
    <n v="1350"/>
    <n v="270"/>
    <n v="1080"/>
    <n v="683.84"/>
    <n v="396.16"/>
    <x v="1"/>
    <s v="Kolkata"/>
    <s v="West Bengal"/>
    <s v="India"/>
    <s v="Net Banking"/>
    <x v="0"/>
    <s v="Standard"/>
    <x v="0"/>
    <s v="No"/>
    <s v="No"/>
  </r>
  <r>
    <x v="1659"/>
    <x v="137"/>
    <s v="CUST10446"/>
    <s v="Customer 446"/>
    <n v="29"/>
    <s v="Returning"/>
    <s v="P1005"/>
    <s v="Tablet"/>
    <x v="0"/>
    <s v="RetailHub"/>
    <n v="1"/>
    <n v="18000"/>
    <n v="10"/>
    <n v="18000"/>
    <n v="1800"/>
    <n v="16200"/>
    <n v="10915.29"/>
    <n v="5284.71"/>
    <x v="2"/>
    <s v="Chandigarh"/>
    <s v="Chandigarh"/>
    <s v="India"/>
    <s v="UPI"/>
    <x v="0"/>
    <s v="Standard"/>
    <x v="4"/>
    <s v="Yes"/>
    <s v="No"/>
  </r>
  <r>
    <x v="1660"/>
    <x v="137"/>
    <s v="CUST10275"/>
    <s v="Customer 275"/>
    <n v="45"/>
    <s v="Returning"/>
    <s v="P2003"/>
    <s v="T-Shirt"/>
    <x v="3"/>
    <s v="RetailHub"/>
    <n v="5"/>
    <n v="900"/>
    <n v="0"/>
    <n v="4500"/>
    <n v="0"/>
    <n v="4500"/>
    <n v="3638.88"/>
    <n v="861.12"/>
    <x v="1"/>
    <s v="Indore"/>
    <s v="Madhya Pradesh"/>
    <s v="India"/>
    <s v="Net Banking"/>
    <x v="0"/>
    <s v="Standard"/>
    <x v="0"/>
    <s v="No"/>
    <s v="No"/>
  </r>
  <r>
    <x v="1661"/>
    <x v="137"/>
    <s v="CUST10869"/>
    <s v="Customer 869"/>
    <n v="44"/>
    <s v="Returning"/>
    <s v="P2003"/>
    <s v="T-Shirt"/>
    <x v="3"/>
    <s v="RetailHub"/>
    <n v="4"/>
    <n v="900"/>
    <n v="20"/>
    <n v="3600"/>
    <n v="720"/>
    <n v="2880"/>
    <n v="1882.48"/>
    <n v="997.52"/>
    <x v="0"/>
    <s v="Chennai"/>
    <s v="Tamil Nadu"/>
    <s v="India"/>
    <s v="Debit Card"/>
    <x v="2"/>
    <s v="Standard"/>
    <x v="1"/>
    <s v="No"/>
    <s v="No"/>
  </r>
  <r>
    <x v="1662"/>
    <x v="137"/>
    <s v="CUST10121"/>
    <s v="Customer 121"/>
    <n v="41"/>
    <s v="Returning"/>
    <s v="P1010"/>
    <s v="Bluetooth Speaker"/>
    <x v="0"/>
    <s v="Prime Distributors"/>
    <n v="5"/>
    <n v="3200"/>
    <n v="30"/>
    <n v="16000"/>
    <n v="4800"/>
    <n v="11200"/>
    <n v="7046.41"/>
    <n v="4153.59"/>
    <x v="0"/>
    <s v="Lucknow"/>
    <s v="Uttar Pradesh"/>
    <s v="India"/>
    <s v="Debit Card"/>
    <x v="0"/>
    <s v="Standard"/>
    <x v="0"/>
    <s v="No"/>
    <s v="No"/>
  </r>
  <r>
    <x v="1663"/>
    <x v="137"/>
    <s v="CUST12499"/>
    <s v="Customer 2499"/>
    <n v="60"/>
    <s v="Returning"/>
    <s v="P3007"/>
    <s v="Vacuum Cleaner"/>
    <x v="2"/>
    <s v="Global Traders"/>
    <n v="4"/>
    <n v="8500"/>
    <n v="15"/>
    <n v="34000"/>
    <n v="5100"/>
    <n v="28900"/>
    <n v="20916.77"/>
    <n v="7983.23"/>
    <x v="1"/>
    <s v="Pune"/>
    <s v="Maharashtra"/>
    <s v="India"/>
    <s v="Debit Card"/>
    <x v="1"/>
    <s v="Standard"/>
    <x v="0"/>
    <s v="No"/>
    <s v="Yes"/>
  </r>
  <r>
    <x v="1664"/>
    <x v="137"/>
    <s v="CUST10631"/>
    <s v="Customer 631"/>
    <n v="25"/>
    <s v="New"/>
    <s v="P2005"/>
    <s v="Backpack"/>
    <x v="3"/>
    <s v="Metro Supplies"/>
    <n v="1"/>
    <n v="1800"/>
    <n v="15"/>
    <n v="1800"/>
    <n v="270"/>
    <n v="1530"/>
    <n v="1146.05"/>
    <n v="383.95"/>
    <x v="1"/>
    <s v="Guwahati"/>
    <s v="Assam"/>
    <s v="India"/>
    <s v="Credit Card"/>
    <x v="0"/>
    <s v="Standard"/>
    <x v="3"/>
    <s v="No"/>
    <s v="No"/>
  </r>
  <r>
    <x v="1665"/>
    <x v="137"/>
    <s v="CUST10665"/>
    <s v="Customer 665"/>
    <n v="60"/>
    <s v="Returning"/>
    <s v="P4004"/>
    <s v="Shampoo"/>
    <x v="4"/>
    <s v="BeautyCare"/>
    <n v="2"/>
    <n v="550"/>
    <n v="10"/>
    <n v="1100"/>
    <n v="110"/>
    <n v="990"/>
    <n v="788.04"/>
    <n v="201.96"/>
    <x v="1"/>
    <s v="Visakhapatnam"/>
    <s v="Andhra Pradesh"/>
    <s v="India"/>
    <s v="Wallet"/>
    <x v="2"/>
    <s v="Standard"/>
    <x v="0"/>
    <s v="No"/>
    <s v="Yes"/>
  </r>
  <r>
    <x v="1666"/>
    <x v="137"/>
    <s v="CUST11425"/>
    <s v="Customer 1425"/>
    <n v="53"/>
    <s v="New"/>
    <s v="P2005"/>
    <s v="Backpack"/>
    <x v="3"/>
    <s v="Metro Supplies"/>
    <n v="2"/>
    <n v="1800"/>
    <n v="20"/>
    <n v="3600"/>
    <n v="720"/>
    <n v="2880"/>
    <n v="1696.42"/>
    <n v="1183.58"/>
    <x v="2"/>
    <s v="Hyderabad"/>
    <s v="Telangana"/>
    <s v="India"/>
    <s v="Net Banking"/>
    <x v="2"/>
    <s v="Standard"/>
    <x v="0"/>
    <s v="No"/>
    <s v="No"/>
  </r>
  <r>
    <x v="1667"/>
    <x v="137"/>
    <s v="CUST12124"/>
    <s v="Customer 2124"/>
    <n v="43"/>
    <s v="New"/>
    <s v="P2005"/>
    <s v="Backpack"/>
    <x v="3"/>
    <s v="Metro Supplies"/>
    <n v="1"/>
    <n v="1800"/>
    <n v="15"/>
    <n v="1800"/>
    <n v="270"/>
    <n v="1530"/>
    <n v="949.1"/>
    <n v="580.9"/>
    <x v="1"/>
    <s v="Patna"/>
    <s v="Bihar"/>
    <s v="India"/>
    <s v="Wallet"/>
    <x v="2"/>
    <s v="Express"/>
    <x v="2"/>
    <s v="No"/>
    <s v="No"/>
  </r>
  <r>
    <x v="1668"/>
    <x v="138"/>
    <s v="CUST12053"/>
    <s v="Customer 2053"/>
    <n v="58"/>
    <s v="Returning"/>
    <s v="P4001"/>
    <s v="Face Wash"/>
    <x v="4"/>
    <s v="BeautyCare"/>
    <n v="1"/>
    <n v="450"/>
    <n v="10"/>
    <n v="450"/>
    <n v="45"/>
    <n v="405"/>
    <n v="261.48"/>
    <n v="143.52000000000001"/>
    <x v="0"/>
    <s v="Chandigarh"/>
    <s v="Chandigarh"/>
    <s v="India"/>
    <s v="Net Banking"/>
    <x v="2"/>
    <s v="Standard"/>
    <x v="0"/>
    <s v="No"/>
    <s v="No"/>
  </r>
  <r>
    <x v="1669"/>
    <x v="138"/>
    <s v="CUST12393"/>
    <s v="Customer 2393"/>
    <n v="18"/>
    <s v="Returning"/>
    <s v="P4001"/>
    <s v="Face Wash"/>
    <x v="4"/>
    <s v="BeautyCare"/>
    <n v="2"/>
    <n v="450"/>
    <n v="10"/>
    <n v="900"/>
    <n v="90"/>
    <n v="810"/>
    <n v="553.49"/>
    <n v="256.51"/>
    <x v="0"/>
    <s v="Bhubaneswar"/>
    <s v="Odisha"/>
    <s v="India"/>
    <s v="Wallet"/>
    <x v="2"/>
    <s v="Standard"/>
    <x v="0"/>
    <s v="Yes"/>
    <s v="No"/>
  </r>
  <r>
    <x v="1670"/>
    <x v="138"/>
    <s v="CUST10555"/>
    <s v="Customer 555"/>
    <n v="27"/>
    <s v="Returning"/>
    <s v="P2001"/>
    <s v="Running Shoes"/>
    <x v="3"/>
    <s v="FashionMart"/>
    <n v="4"/>
    <n v="3200"/>
    <n v="10"/>
    <n v="12800"/>
    <n v="1280"/>
    <n v="11520"/>
    <n v="6552.94"/>
    <n v="4967.0600000000004"/>
    <x v="1"/>
    <s v="Coimbatore"/>
    <s v="Tamil Nadu"/>
    <s v="India"/>
    <s v="UPI"/>
    <x v="2"/>
    <s v="Standard"/>
    <x v="0"/>
    <s v="No"/>
    <s v="No"/>
  </r>
  <r>
    <x v="1671"/>
    <x v="138"/>
    <s v="CUST11763"/>
    <s v="Customer 1763"/>
    <n v="42"/>
    <s v="Returning"/>
    <s v="P2003"/>
    <s v="T-Shirt"/>
    <x v="3"/>
    <s v="RetailHub"/>
    <n v="1"/>
    <n v="900"/>
    <n v="10"/>
    <n v="900"/>
    <n v="90"/>
    <n v="810"/>
    <n v="612.42999999999995"/>
    <n v="197.57"/>
    <x v="1"/>
    <s v="Kolkata"/>
    <s v="West Bengal"/>
    <s v="India"/>
    <s v="Cash on Delivery"/>
    <x v="1"/>
    <s v="Standard"/>
    <x v="1"/>
    <s v="No"/>
    <s v="No"/>
  </r>
  <r>
    <x v="1672"/>
    <x v="138"/>
    <s v="CUST11541"/>
    <s v="Customer 1541"/>
    <n v="32"/>
    <s v="Returning"/>
    <s v="P4005"/>
    <s v="Perfume"/>
    <x v="4"/>
    <s v="BeautyCare"/>
    <n v="2"/>
    <n v="1800"/>
    <n v="15"/>
    <n v="3600"/>
    <n v="540"/>
    <n v="3060"/>
    <n v="2354.77"/>
    <n v="705.23"/>
    <x v="1"/>
    <s v="Surat"/>
    <s v="Gujarat"/>
    <s v="India"/>
    <s v="Wallet"/>
    <x v="1"/>
    <s v="Standard"/>
    <x v="0"/>
    <s v="No"/>
    <s v="No"/>
  </r>
  <r>
    <x v="1673"/>
    <x v="138"/>
    <s v="CUST11531"/>
    <s v="Customer 1531"/>
    <n v="29"/>
    <s v="New"/>
    <s v="P5001"/>
    <s v="Notebook Set"/>
    <x v="1"/>
    <s v="Stationery Hub"/>
    <n v="4"/>
    <n v="500"/>
    <n v="10"/>
    <n v="2000"/>
    <n v="200"/>
    <n v="1800"/>
    <n v="1090.51"/>
    <n v="709.49"/>
    <x v="1"/>
    <s v="Lucknow"/>
    <s v="Uttar Pradesh"/>
    <s v="India"/>
    <s v="Credit Card"/>
    <x v="2"/>
    <s v="Standard"/>
    <x v="0"/>
    <s v="No"/>
    <s v="No"/>
  </r>
  <r>
    <x v="1674"/>
    <x v="138"/>
    <s v="CUST10323"/>
    <s v="Customer 323"/>
    <n v="35"/>
    <s v="Returning"/>
    <s v="P1004"/>
    <s v="Smartwatch"/>
    <x v="0"/>
    <s v="TechSource India"/>
    <n v="2"/>
    <n v="6500"/>
    <n v="20"/>
    <n v="13000"/>
    <n v="2600"/>
    <n v="10400"/>
    <n v="6673.99"/>
    <n v="3726.01"/>
    <x v="1"/>
    <s v="Nagpur"/>
    <s v="Maharashtra"/>
    <s v="India"/>
    <s v="UPI"/>
    <x v="2"/>
    <s v="Standard"/>
    <x v="0"/>
    <s v="No"/>
    <s v="No"/>
  </r>
  <r>
    <x v="1675"/>
    <x v="138"/>
    <s v="CUST12096"/>
    <s v="Customer 2096"/>
    <n v="46"/>
    <s v="New"/>
    <s v="P4001"/>
    <s v="Face Wash"/>
    <x v="4"/>
    <s v="BeautyCare"/>
    <n v="1"/>
    <n v="450"/>
    <n v="20"/>
    <n v="450"/>
    <n v="90"/>
    <n v="360"/>
    <n v="266.66000000000003"/>
    <n v="93.34"/>
    <x v="1"/>
    <s v="Surat"/>
    <s v="Gujarat"/>
    <s v="India"/>
    <s v="Debit Card"/>
    <x v="2"/>
    <s v="Standard"/>
    <x v="0"/>
    <s v="No"/>
    <s v="No"/>
  </r>
  <r>
    <x v="1676"/>
    <x v="138"/>
    <s v="CUST12163"/>
    <s v="Customer 2163"/>
    <n v="55"/>
    <s v="Loyal"/>
    <s v="P4003"/>
    <s v="Sunscreen"/>
    <x v="4"/>
    <s v="BeautyCare"/>
    <n v="6"/>
    <n v="700"/>
    <n v="25"/>
    <n v="4200"/>
    <n v="1050"/>
    <n v="3150"/>
    <n v="2234.0300000000002"/>
    <n v="915.97"/>
    <x v="1"/>
    <s v="Surat"/>
    <s v="Gujarat"/>
    <s v="India"/>
    <s v="Debit Card"/>
    <x v="1"/>
    <s v="Standard"/>
    <x v="0"/>
    <s v="No"/>
    <s v="No"/>
  </r>
  <r>
    <x v="1677"/>
    <x v="138"/>
    <s v="CUST11962"/>
    <s v="Customer 1962"/>
    <n v="45"/>
    <s v="Loyal"/>
    <s v="P1009"/>
    <s v="Power Bank"/>
    <x v="0"/>
    <s v="Prime Distributors"/>
    <n v="1"/>
    <n v="1600"/>
    <n v="30"/>
    <n v="1600"/>
    <n v="480"/>
    <n v="1120"/>
    <n v="700.82"/>
    <n v="419.18"/>
    <x v="2"/>
    <s v="Visakhapatnam"/>
    <s v="Andhra Pradesh"/>
    <s v="India"/>
    <s v="Debit Card"/>
    <x v="1"/>
    <s v="Standard"/>
    <x v="0"/>
    <s v="No"/>
    <s v="No"/>
  </r>
  <r>
    <x v="1678"/>
    <x v="138"/>
    <s v="CUST10294"/>
    <s v="Customer 294"/>
    <n v="33"/>
    <s v="New"/>
    <s v="P5002"/>
    <s v="Novel"/>
    <x v="1"/>
    <s v="Stationery Hub"/>
    <n v="4"/>
    <n v="400"/>
    <n v="15"/>
    <n v="1600"/>
    <n v="240"/>
    <n v="1360"/>
    <n v="986.92"/>
    <n v="373.08"/>
    <x v="1"/>
    <s v="Delhi"/>
    <s v="Delhi"/>
    <s v="India"/>
    <s v="Wallet"/>
    <x v="2"/>
    <s v="Express"/>
    <x v="0"/>
    <s v="No"/>
    <s v="No"/>
  </r>
  <r>
    <x v="1679"/>
    <x v="138"/>
    <s v="CUST11153"/>
    <s v="Customer 1153"/>
    <n v="37"/>
    <s v="Loyal"/>
    <s v="P2007"/>
    <s v="Saree"/>
    <x v="3"/>
    <s v="FashionMart"/>
    <n v="4"/>
    <n v="2600"/>
    <n v="0"/>
    <n v="10400"/>
    <n v="0"/>
    <n v="10400"/>
    <n v="6789.02"/>
    <n v="3610.98"/>
    <x v="1"/>
    <s v="Coimbatore"/>
    <s v="Tamil Nadu"/>
    <s v="India"/>
    <s v="Cash on Delivery"/>
    <x v="2"/>
    <s v="Standard"/>
    <x v="4"/>
    <s v="No"/>
    <s v="No"/>
  </r>
  <r>
    <x v="1680"/>
    <x v="138"/>
    <s v="CUST11822"/>
    <s v="Customer 1822"/>
    <n v="27"/>
    <s v="Returning"/>
    <s v="P3004"/>
    <s v="Cookware Set"/>
    <x v="2"/>
    <s v="HomeNeeds"/>
    <n v="3"/>
    <n v="3500"/>
    <n v="5"/>
    <n v="10500"/>
    <n v="525"/>
    <n v="9975"/>
    <n v="7502.12"/>
    <n v="2472.88"/>
    <x v="1"/>
    <s v="Bhopal"/>
    <s v="Madhya Pradesh"/>
    <s v="India"/>
    <s v="Net Banking"/>
    <x v="0"/>
    <s v="Standard"/>
    <x v="0"/>
    <s v="Yes"/>
    <s v="No"/>
  </r>
  <r>
    <x v="1681"/>
    <x v="138"/>
    <s v="CUST10637"/>
    <s v="Customer 637"/>
    <n v="37"/>
    <s v="New"/>
    <s v="P2006"/>
    <s v="Womens Kurti"/>
    <x v="3"/>
    <s v="FashionMart"/>
    <n v="5"/>
    <n v="1400"/>
    <n v="10"/>
    <n v="7000"/>
    <n v="700"/>
    <n v="6300"/>
    <n v="3480.02"/>
    <n v="2819.98"/>
    <x v="1"/>
    <s v="Bhopal"/>
    <s v="Madhya Pradesh"/>
    <s v="India"/>
    <s v="UPI"/>
    <x v="0"/>
    <s v="Standard"/>
    <x v="0"/>
    <s v="No"/>
    <s v="No"/>
  </r>
  <r>
    <x v="1682"/>
    <x v="138"/>
    <s v="CUST11795"/>
    <s v="Customer 1795"/>
    <n v="20"/>
    <s v="New"/>
    <s v="P1010"/>
    <s v="Bluetooth Speaker"/>
    <x v="0"/>
    <s v="Prime Distributors"/>
    <n v="1"/>
    <n v="3200"/>
    <n v="15"/>
    <n v="3200"/>
    <n v="480"/>
    <n v="2720"/>
    <n v="2028.01"/>
    <n v="691.99"/>
    <x v="2"/>
    <s v="Patna"/>
    <s v="Bihar"/>
    <s v="India"/>
    <s v="UPI"/>
    <x v="0"/>
    <s v="Express"/>
    <x v="0"/>
    <s v="No"/>
    <s v="No"/>
  </r>
  <r>
    <x v="1683"/>
    <x v="138"/>
    <s v="CUST12415"/>
    <s v="Customer 2415"/>
    <n v="38"/>
    <s v="Returning"/>
    <s v="P2007"/>
    <s v="Saree"/>
    <x v="3"/>
    <s v="FashionMart"/>
    <n v="1"/>
    <n v="2600"/>
    <n v="15"/>
    <n v="2600"/>
    <n v="390"/>
    <n v="2210"/>
    <n v="1353.47"/>
    <n v="856.53"/>
    <x v="1"/>
    <s v="Chennai"/>
    <s v="Tamil Nadu"/>
    <s v="India"/>
    <s v="UPI"/>
    <x v="0"/>
    <s v="Express"/>
    <x v="3"/>
    <s v="No"/>
    <s v="No"/>
  </r>
  <r>
    <x v="1684"/>
    <x v="139"/>
    <s v="CUST11885"/>
    <s v="Customer 1885"/>
    <n v="59"/>
    <s v="Returning"/>
    <s v="P3007"/>
    <s v="Vacuum Cleaner"/>
    <x v="2"/>
    <s v="Global Traders"/>
    <n v="2"/>
    <n v="8500"/>
    <n v="15"/>
    <n v="17000"/>
    <n v="2550"/>
    <n v="14450"/>
    <n v="9282.06"/>
    <n v="5167.9399999999996"/>
    <x v="2"/>
    <s v="Kolkata"/>
    <s v="West Bengal"/>
    <s v="India"/>
    <s v="UPI"/>
    <x v="2"/>
    <s v="Standard"/>
    <x v="0"/>
    <s v="No"/>
    <s v="No"/>
  </r>
  <r>
    <x v="1685"/>
    <x v="139"/>
    <s v="CUST11838"/>
    <s v="Customer 1838"/>
    <n v="38"/>
    <s v="Loyal"/>
    <s v="P1001"/>
    <s v="Laptop"/>
    <x v="0"/>
    <s v="TechSource India"/>
    <n v="2"/>
    <n v="55000"/>
    <n v="5"/>
    <n v="110000"/>
    <n v="5500"/>
    <n v="104500"/>
    <n v="78562.720000000001"/>
    <n v="25937.279999999999"/>
    <x v="0"/>
    <s v="Jaipur"/>
    <s v="Rajasthan"/>
    <s v="India"/>
    <s v="Credit Card"/>
    <x v="0"/>
    <s v="Standard"/>
    <x v="3"/>
    <s v="No"/>
    <s v="No"/>
  </r>
  <r>
    <x v="1686"/>
    <x v="139"/>
    <s v="CUST11447"/>
    <s v="Customer 1447"/>
    <n v="39"/>
    <s v="Loyal"/>
    <s v="P1001"/>
    <s v="Laptop"/>
    <x v="0"/>
    <s v="TechSource India"/>
    <n v="4"/>
    <n v="55000"/>
    <n v="5"/>
    <n v="220000"/>
    <n v="11000"/>
    <n v="209000"/>
    <n v="137422.29"/>
    <n v="71577.710000000006"/>
    <x v="1"/>
    <s v="Pune"/>
    <s v="Maharashtra"/>
    <s v="India"/>
    <s v="Credit Card"/>
    <x v="1"/>
    <s v="Standard"/>
    <x v="0"/>
    <s v="No"/>
    <s v="No"/>
  </r>
  <r>
    <x v="1687"/>
    <x v="139"/>
    <s v="CUST11784"/>
    <s v="Customer 1784"/>
    <n v="41"/>
    <s v="Loyal"/>
    <s v="P3004"/>
    <s v="Cookware Set"/>
    <x v="2"/>
    <s v="HomeNeeds"/>
    <n v="3"/>
    <n v="3500"/>
    <n v="20"/>
    <n v="10500"/>
    <n v="2100"/>
    <n v="8400"/>
    <n v="4749.3500000000004"/>
    <n v="3650.65"/>
    <x v="1"/>
    <s v="Visakhapatnam"/>
    <s v="Andhra Pradesh"/>
    <s v="India"/>
    <s v="UPI"/>
    <x v="0"/>
    <s v="Standard"/>
    <x v="0"/>
    <s v="No"/>
    <s v="No"/>
  </r>
  <r>
    <x v="1688"/>
    <x v="139"/>
    <s v="CUST10876"/>
    <s v="Customer 876"/>
    <n v="38"/>
    <s v="Returning"/>
    <s v="P4004"/>
    <s v="Shampoo"/>
    <x v="4"/>
    <s v="BeautyCare"/>
    <n v="5"/>
    <n v="550"/>
    <n v="5"/>
    <n v="2750"/>
    <n v="137.5"/>
    <n v="2612.5"/>
    <n v="1519.81"/>
    <n v="1092.69"/>
    <x v="0"/>
    <s v="Ahmedabad"/>
    <s v="Gujarat"/>
    <s v="India"/>
    <s v="Net Banking"/>
    <x v="1"/>
    <s v="Standard"/>
    <x v="4"/>
    <s v="No"/>
    <s v="No"/>
  </r>
  <r>
    <x v="1689"/>
    <x v="139"/>
    <s v="CUST11120"/>
    <s v="Customer 1120"/>
    <n v="54"/>
    <s v="New"/>
    <s v="P1001"/>
    <s v="Laptop"/>
    <x v="0"/>
    <s v="TechSource India"/>
    <n v="3"/>
    <n v="55000"/>
    <n v="10"/>
    <n v="165000"/>
    <n v="16500"/>
    <n v="148500"/>
    <n v="114265.43"/>
    <n v="34234.57"/>
    <x v="1"/>
    <s v="Surat"/>
    <s v="Gujarat"/>
    <s v="India"/>
    <s v="Cash on Delivery"/>
    <x v="0"/>
    <s v="Standard"/>
    <x v="0"/>
    <s v="No"/>
    <s v="No"/>
  </r>
  <r>
    <x v="1690"/>
    <x v="139"/>
    <s v="CUST12311"/>
    <s v="Customer 2311"/>
    <n v="53"/>
    <s v="Loyal"/>
    <s v="P3005"/>
    <s v="Bedsheet Set"/>
    <x v="2"/>
    <s v="RetailHub"/>
    <n v="1"/>
    <n v="1800"/>
    <n v="25"/>
    <n v="1800"/>
    <n v="450"/>
    <n v="1350"/>
    <n v="970.33"/>
    <n v="379.67"/>
    <x v="1"/>
    <s v="Bengaluru"/>
    <s v="Karnataka"/>
    <s v="India"/>
    <s v="Credit Card"/>
    <x v="1"/>
    <s v="Standard"/>
    <x v="0"/>
    <s v="No"/>
    <s v="No"/>
  </r>
  <r>
    <x v="1691"/>
    <x v="139"/>
    <s v="CUST10855"/>
    <s v="Customer 855"/>
    <n v="53"/>
    <s v="Returning"/>
    <s v="P2007"/>
    <s v="Saree"/>
    <x v="3"/>
    <s v="FashionMart"/>
    <n v="3"/>
    <n v="2600"/>
    <n v="15"/>
    <n v="7800"/>
    <n v="1170"/>
    <n v="6630"/>
    <n v="4565.21"/>
    <n v="2064.79"/>
    <x v="0"/>
    <s v="Hyderabad"/>
    <s v="Telangana"/>
    <s v="India"/>
    <s v="Debit Card"/>
    <x v="1"/>
    <s v="Express"/>
    <x v="0"/>
    <s v="No"/>
    <s v="No"/>
  </r>
  <r>
    <x v="1692"/>
    <x v="139"/>
    <s v="CUST11509"/>
    <s v="Customer 1509"/>
    <n v="44"/>
    <s v="New"/>
    <s v="P1007"/>
    <s v="Mouse"/>
    <x v="0"/>
    <s v="RetailHub"/>
    <n v="1"/>
    <n v="900"/>
    <n v="0"/>
    <n v="900"/>
    <n v="0"/>
    <n v="900"/>
    <n v="639.42999999999995"/>
    <n v="260.57"/>
    <x v="2"/>
    <s v="Bengaluru"/>
    <s v="Karnataka"/>
    <s v="India"/>
    <s v="Wallet"/>
    <x v="0"/>
    <s v="Standard"/>
    <x v="0"/>
    <s v="No"/>
    <s v="No"/>
  </r>
  <r>
    <x v="1693"/>
    <x v="139"/>
    <s v="CUST12500"/>
    <s v="Customer 2500"/>
    <n v="37"/>
    <s v="Returning"/>
    <s v="P4001"/>
    <s v="Face Wash"/>
    <x v="4"/>
    <s v="BeautyCare"/>
    <n v="6"/>
    <n v="450"/>
    <n v="10"/>
    <n v="2700"/>
    <n v="270"/>
    <n v="2430"/>
    <n v="1770.75"/>
    <n v="659.25"/>
    <x v="0"/>
    <s v="Nagpur"/>
    <s v="Maharashtra"/>
    <s v="India"/>
    <s v="Cash on Delivery"/>
    <x v="0"/>
    <s v="Same Day"/>
    <x v="0"/>
    <s v="No"/>
    <s v="No"/>
  </r>
  <r>
    <x v="1694"/>
    <x v="139"/>
    <s v="CUST10207"/>
    <s v="Customer 207"/>
    <n v="42"/>
    <s v="Returning"/>
    <s v="P5004"/>
    <s v="Pen Set"/>
    <x v="1"/>
    <s v="Stationery Hub"/>
    <n v="1"/>
    <n v="250"/>
    <n v="15"/>
    <n v="250"/>
    <n v="37.5"/>
    <n v="212.5"/>
    <n v="170.62"/>
    <n v="41.88"/>
    <x v="2"/>
    <s v="Pune"/>
    <s v="Maharashtra"/>
    <s v="India"/>
    <s v="Cash on Delivery"/>
    <x v="2"/>
    <s v="Standard"/>
    <x v="0"/>
    <s v="No"/>
    <s v="No"/>
  </r>
  <r>
    <x v="1695"/>
    <x v="139"/>
    <s v="CUST12486"/>
    <s v="Customer 2486"/>
    <n v="34"/>
    <s v="Returning"/>
    <s v="P4003"/>
    <s v="Sunscreen"/>
    <x v="4"/>
    <s v="BeautyCare"/>
    <n v="1"/>
    <n v="700"/>
    <n v="5"/>
    <n v="700"/>
    <n v="35"/>
    <n v="665"/>
    <n v="464.52"/>
    <n v="200.48"/>
    <x v="1"/>
    <s v="Bengaluru"/>
    <s v="Karnataka"/>
    <s v="India"/>
    <s v="Net Banking"/>
    <x v="1"/>
    <s v="Standard"/>
    <x v="0"/>
    <s v="No"/>
    <s v="No"/>
  </r>
  <r>
    <x v="1696"/>
    <x v="139"/>
    <s v="CUST10306"/>
    <s v="Customer 306"/>
    <n v="22"/>
    <s v="Returning"/>
    <s v="P4002"/>
    <s v="Moisturizer"/>
    <x v="4"/>
    <s v="BeautyCare"/>
    <n v="5"/>
    <n v="650"/>
    <n v="30"/>
    <n v="3250"/>
    <n v="975"/>
    <n v="2275"/>
    <n v="1323.9"/>
    <n v="951.1"/>
    <x v="0"/>
    <s v="Kolkata"/>
    <s v="West Bengal"/>
    <s v="India"/>
    <s v="Net Banking"/>
    <x v="0"/>
    <s v="Standard"/>
    <x v="0"/>
    <s v="No"/>
    <s v="No"/>
  </r>
  <r>
    <x v="1697"/>
    <x v="139"/>
    <s v="CUST11155"/>
    <s v="Customer 1155"/>
    <n v="53"/>
    <s v="Returning"/>
    <s v="P1008"/>
    <s v="Monitor"/>
    <x v="0"/>
    <s v="Global Traders"/>
    <n v="1"/>
    <n v="14500"/>
    <n v="15"/>
    <n v="14500"/>
    <n v="2175"/>
    <n v="12325"/>
    <n v="7854.95"/>
    <n v="4470.05"/>
    <x v="1"/>
    <s v="Kolkata"/>
    <s v="West Bengal"/>
    <s v="India"/>
    <s v="Credit Card"/>
    <x v="2"/>
    <s v="Express"/>
    <x v="0"/>
    <s v="No"/>
    <s v="No"/>
  </r>
  <r>
    <x v="1698"/>
    <x v="139"/>
    <s v="CUST10324"/>
    <s v="Customer 324"/>
    <n v="19"/>
    <s v="New"/>
    <s v="P3006"/>
    <s v="Water Bottle"/>
    <x v="2"/>
    <s v="Metro Supplies"/>
    <n v="1"/>
    <n v="700"/>
    <n v="0"/>
    <n v="700"/>
    <n v="0"/>
    <n v="700"/>
    <n v="569.03"/>
    <n v="130.97"/>
    <x v="1"/>
    <s v="Chennai"/>
    <s v="Tamil Nadu"/>
    <s v="India"/>
    <s v="Debit Card"/>
    <x v="0"/>
    <s v="Standard"/>
    <x v="0"/>
    <s v="No"/>
    <s v="No"/>
  </r>
  <r>
    <x v="1699"/>
    <x v="140"/>
    <s v="CUST12033"/>
    <s v="Customer 2033"/>
    <n v="44"/>
    <s v="Returning"/>
    <s v="P1008"/>
    <s v="Monitor"/>
    <x v="0"/>
    <s v="Global Traders"/>
    <n v="1"/>
    <n v="14500"/>
    <n v="0"/>
    <n v="14500"/>
    <n v="0"/>
    <n v="14500"/>
    <n v="11748.51"/>
    <n v="2751.49"/>
    <x v="1"/>
    <s v="Bhopal"/>
    <s v="Madhya Pradesh"/>
    <s v="India"/>
    <s v="Net Banking"/>
    <x v="0"/>
    <s v="Same Day"/>
    <x v="2"/>
    <s v="No"/>
    <s v="No"/>
  </r>
  <r>
    <x v="1700"/>
    <x v="140"/>
    <s v="CUST10843"/>
    <s v="Customer 843"/>
    <n v="23"/>
    <s v="Returning"/>
    <s v="P1005"/>
    <s v="Tablet"/>
    <x v="0"/>
    <s v="RetailHub"/>
    <n v="2"/>
    <n v="18000"/>
    <n v="10"/>
    <n v="36000"/>
    <n v="3600"/>
    <n v="32400"/>
    <n v="24304.880000000001"/>
    <n v="8095.12"/>
    <x v="0"/>
    <s v="Bhubaneswar"/>
    <s v="Odisha"/>
    <s v="India"/>
    <s v="Credit Card"/>
    <x v="0"/>
    <s v="Standard"/>
    <x v="0"/>
    <s v="No"/>
    <s v="No"/>
  </r>
  <r>
    <x v="1701"/>
    <x v="140"/>
    <s v="CUST11056"/>
    <s v="Customer 1056"/>
    <n v="43"/>
    <s v="New"/>
    <s v="P1010"/>
    <s v="Bluetooth Speaker"/>
    <x v="0"/>
    <s v="Prime Distributors"/>
    <n v="1"/>
    <n v="3200"/>
    <n v="0"/>
    <n v="3200"/>
    <n v="0"/>
    <n v="3200"/>
    <n v="1909.51"/>
    <n v="1290.49"/>
    <x v="1"/>
    <s v="Visakhapatnam"/>
    <s v="Andhra Pradesh"/>
    <s v="India"/>
    <s v="Net Banking"/>
    <x v="0"/>
    <s v="Express"/>
    <x v="0"/>
    <s v="No"/>
    <s v="Yes"/>
  </r>
  <r>
    <x v="1702"/>
    <x v="140"/>
    <s v="CUST11171"/>
    <s v="Customer 1171"/>
    <n v="19"/>
    <s v="New"/>
    <s v="P5005"/>
    <s v="Desk Organizer"/>
    <x v="1"/>
    <s v="Stationery Hub"/>
    <n v="4"/>
    <n v="600"/>
    <n v="20"/>
    <n v="2400"/>
    <n v="480"/>
    <n v="1920"/>
    <n v="1554.43"/>
    <n v="365.57"/>
    <x v="1"/>
    <s v="Guwahati"/>
    <s v="Assam"/>
    <s v="India"/>
    <s v="UPI"/>
    <x v="2"/>
    <s v="Standard"/>
    <x v="0"/>
    <s v="Yes"/>
    <s v="No"/>
  </r>
  <r>
    <x v="1703"/>
    <x v="140"/>
    <s v="CUST11802"/>
    <s v="Customer 1802"/>
    <n v="38"/>
    <s v="Loyal"/>
    <s v="P4001"/>
    <s v="Face Wash"/>
    <x v="4"/>
    <s v="BeautyCare"/>
    <n v="2"/>
    <n v="450"/>
    <n v="20"/>
    <n v="900"/>
    <n v="180"/>
    <n v="720"/>
    <n v="531.79"/>
    <n v="188.21"/>
    <x v="2"/>
    <s v="Surat"/>
    <s v="Gujarat"/>
    <s v="India"/>
    <s v="Debit Card"/>
    <x v="0"/>
    <s v="Same Day"/>
    <x v="0"/>
    <s v="No"/>
    <s v="No"/>
  </r>
  <r>
    <x v="1704"/>
    <x v="140"/>
    <s v="CUST10466"/>
    <s v="Customer 466"/>
    <n v="36"/>
    <s v="New"/>
    <s v="P1001"/>
    <s v="Laptop"/>
    <x v="0"/>
    <s v="TechSource India"/>
    <n v="1"/>
    <n v="55000"/>
    <n v="20"/>
    <n v="55000"/>
    <n v="11000"/>
    <n v="44000"/>
    <n v="33600.29"/>
    <n v="10399.709999999999"/>
    <x v="1"/>
    <s v="Jaipur"/>
    <s v="Rajasthan"/>
    <s v="India"/>
    <s v="Wallet"/>
    <x v="0"/>
    <s v="Standard"/>
    <x v="0"/>
    <s v="No"/>
    <s v="No"/>
  </r>
  <r>
    <x v="1705"/>
    <x v="140"/>
    <s v="CUST11415"/>
    <s v="Customer 1415"/>
    <n v="58"/>
    <s v="Returning"/>
    <s v="P3005"/>
    <s v="Bedsheet Set"/>
    <x v="2"/>
    <s v="RetailHub"/>
    <n v="2"/>
    <n v="1800"/>
    <n v="0"/>
    <n v="3600"/>
    <n v="0"/>
    <n v="3600"/>
    <n v="2587.81"/>
    <n v="1012.19"/>
    <x v="1"/>
    <s v="Pune"/>
    <s v="Maharashtra"/>
    <s v="India"/>
    <s v="Net Banking"/>
    <x v="2"/>
    <s v="Standard"/>
    <x v="1"/>
    <s v="No"/>
    <s v="No"/>
  </r>
  <r>
    <x v="1706"/>
    <x v="140"/>
    <s v="CUST10493"/>
    <s v="Customer 493"/>
    <n v="18"/>
    <s v="New"/>
    <s v="P1001"/>
    <s v="Laptop"/>
    <x v="0"/>
    <s v="TechSource India"/>
    <n v="4"/>
    <n v="55000"/>
    <n v="10"/>
    <n v="220000"/>
    <n v="22000"/>
    <n v="198000"/>
    <n v="159556.07999999999"/>
    <n v="38443.919999999998"/>
    <x v="1"/>
    <s v="Lucknow"/>
    <s v="Uttar Pradesh"/>
    <s v="India"/>
    <s v="Cash on Delivery"/>
    <x v="1"/>
    <s v="Express"/>
    <x v="0"/>
    <s v="No"/>
    <s v="No"/>
  </r>
  <r>
    <x v="1707"/>
    <x v="140"/>
    <s v="CUST11070"/>
    <s v="Customer 1070"/>
    <n v="44"/>
    <s v="Returning"/>
    <s v="P2007"/>
    <s v="Saree"/>
    <x v="3"/>
    <s v="FashionMart"/>
    <n v="3"/>
    <n v="2600"/>
    <n v="0"/>
    <n v="7800"/>
    <n v="0"/>
    <n v="7800"/>
    <n v="4801.21"/>
    <n v="2998.79"/>
    <x v="1"/>
    <s v="Lucknow"/>
    <s v="Uttar Pradesh"/>
    <s v="India"/>
    <s v="Wallet"/>
    <x v="0"/>
    <s v="Standard"/>
    <x v="3"/>
    <s v="No"/>
    <s v="No"/>
  </r>
  <r>
    <x v="1708"/>
    <x v="140"/>
    <s v="CUST11024"/>
    <s v="Customer 1024"/>
    <n v="20"/>
    <s v="Loyal"/>
    <s v="P1009"/>
    <s v="Power Bank"/>
    <x v="0"/>
    <s v="Prime Distributors"/>
    <n v="1"/>
    <n v="1600"/>
    <n v="15"/>
    <n v="1600"/>
    <n v="240"/>
    <n v="1360"/>
    <n v="1083.06"/>
    <n v="276.94"/>
    <x v="1"/>
    <s v="Bengaluru"/>
    <s v="Karnataka"/>
    <s v="India"/>
    <s v="Debit Card"/>
    <x v="0"/>
    <s v="Standard"/>
    <x v="0"/>
    <s v="No"/>
    <s v="No"/>
  </r>
  <r>
    <x v="1709"/>
    <x v="140"/>
    <s v="CUST10126"/>
    <s v="Customer 126"/>
    <n v="30"/>
    <s v="Returning"/>
    <s v="P4002"/>
    <s v="Moisturizer"/>
    <x v="4"/>
    <s v="BeautyCare"/>
    <n v="2"/>
    <n v="650"/>
    <n v="5"/>
    <n v="1300"/>
    <n v="65"/>
    <n v="1235"/>
    <n v="911.39"/>
    <n v="323.61"/>
    <x v="0"/>
    <s v="Delhi"/>
    <s v="Delhi"/>
    <s v="India"/>
    <s v="Credit Card"/>
    <x v="2"/>
    <s v="Same Day"/>
    <x v="0"/>
    <s v="No"/>
    <s v="No"/>
  </r>
  <r>
    <x v="1710"/>
    <x v="140"/>
    <s v="CUST11676"/>
    <s v="Customer 1676"/>
    <n v="59"/>
    <s v="Returning"/>
    <s v="P4003"/>
    <s v="Sunscreen"/>
    <x v="4"/>
    <s v="BeautyCare"/>
    <n v="1"/>
    <n v="700"/>
    <n v="0"/>
    <n v="700"/>
    <n v="0"/>
    <n v="700"/>
    <n v="415.77"/>
    <n v="284.23"/>
    <x v="1"/>
    <s v="Bengaluru"/>
    <s v="Karnataka"/>
    <s v="India"/>
    <s v="UPI"/>
    <x v="2"/>
    <s v="Express"/>
    <x v="0"/>
    <s v="No"/>
    <s v="No"/>
  </r>
  <r>
    <x v="1711"/>
    <x v="140"/>
    <s v="CUST10299"/>
    <s v="Customer 299"/>
    <n v="39"/>
    <s v="New"/>
    <s v="P1002"/>
    <s v="Smartphone"/>
    <x v="0"/>
    <s v="Global Traders"/>
    <n v="3"/>
    <n v="28000"/>
    <n v="5"/>
    <n v="84000"/>
    <n v="4200"/>
    <n v="79800"/>
    <n v="57072.82"/>
    <n v="22727.18"/>
    <x v="1"/>
    <s v="Hyderabad"/>
    <s v="Telangana"/>
    <s v="India"/>
    <s v="Net Banking"/>
    <x v="0"/>
    <s v="Express"/>
    <x v="0"/>
    <s v="No"/>
    <s v="No"/>
  </r>
  <r>
    <x v="1712"/>
    <x v="140"/>
    <s v="CUST10619"/>
    <s v="Customer 619"/>
    <n v="34"/>
    <s v="Returning"/>
    <s v="P1004"/>
    <s v="Smartwatch"/>
    <x v="0"/>
    <s v="TechSource India"/>
    <n v="2"/>
    <n v="6500"/>
    <n v="10"/>
    <n v="13000"/>
    <n v="1300"/>
    <n v="11700"/>
    <n v="8186.14"/>
    <n v="3513.86"/>
    <x v="0"/>
    <s v="Bhopal"/>
    <s v="Madhya Pradesh"/>
    <s v="India"/>
    <s v="UPI"/>
    <x v="1"/>
    <s v="Standard"/>
    <x v="3"/>
    <s v="No"/>
    <s v="No"/>
  </r>
  <r>
    <x v="1713"/>
    <x v="140"/>
    <s v="CUST11996"/>
    <s v="Customer 1996"/>
    <n v="25"/>
    <s v="Returning"/>
    <s v="P2002"/>
    <s v="Jeans"/>
    <x v="3"/>
    <s v="FashionMart"/>
    <n v="2"/>
    <n v="2200"/>
    <n v="0"/>
    <n v="4400"/>
    <n v="0"/>
    <n v="4400"/>
    <n v="3039"/>
    <n v="1361"/>
    <x v="1"/>
    <s v="Pune"/>
    <s v="Maharashtra"/>
    <s v="India"/>
    <s v="UPI"/>
    <x v="2"/>
    <s v="Standard"/>
    <x v="3"/>
    <s v="No"/>
    <s v="No"/>
  </r>
  <r>
    <x v="1714"/>
    <x v="140"/>
    <s v="CUST12353"/>
    <s v="Customer 2353"/>
    <n v="21"/>
    <s v="New"/>
    <s v="P3005"/>
    <s v="Bedsheet Set"/>
    <x v="2"/>
    <s v="RetailHub"/>
    <n v="3"/>
    <n v="1800"/>
    <n v="5"/>
    <n v="5400"/>
    <n v="270"/>
    <n v="5130"/>
    <n v="3501.66"/>
    <n v="1628.34"/>
    <x v="1"/>
    <s v="Jaipur"/>
    <s v="Rajasthan"/>
    <s v="India"/>
    <s v="Credit Card"/>
    <x v="2"/>
    <s v="Standard"/>
    <x v="0"/>
    <s v="No"/>
    <s v="No"/>
  </r>
  <r>
    <x v="1715"/>
    <x v="141"/>
    <s v="CUST10047"/>
    <s v="Customer 47"/>
    <n v="41"/>
    <s v="New"/>
    <s v="P1002"/>
    <s v="Smartphone"/>
    <x v="0"/>
    <s v="Global Traders"/>
    <n v="1"/>
    <n v="28000"/>
    <n v="5"/>
    <n v="28000"/>
    <n v="1400"/>
    <n v="26600"/>
    <n v="17339.38"/>
    <n v="9260.6200000000008"/>
    <x v="1"/>
    <s v="Surat"/>
    <s v="Gujarat"/>
    <s v="India"/>
    <s v="Wallet"/>
    <x v="0"/>
    <s v="Standard"/>
    <x v="1"/>
    <s v="No"/>
    <s v="Yes"/>
  </r>
  <r>
    <x v="1716"/>
    <x v="141"/>
    <s v="CUST11073"/>
    <s v="Customer 1073"/>
    <n v="51"/>
    <s v="Loyal"/>
    <s v="P1003"/>
    <s v="Headphones"/>
    <x v="0"/>
    <s v="Metro Supplies"/>
    <n v="3"/>
    <n v="2500"/>
    <n v="10"/>
    <n v="7500"/>
    <n v="750"/>
    <n v="6750"/>
    <n v="4374.7700000000004"/>
    <n v="2375.23"/>
    <x v="0"/>
    <s v="Surat"/>
    <s v="Gujarat"/>
    <s v="India"/>
    <s v="Credit Card"/>
    <x v="2"/>
    <s v="Standard"/>
    <x v="0"/>
    <s v="No"/>
    <s v="No"/>
  </r>
  <r>
    <x v="1717"/>
    <x v="141"/>
    <s v="CUST11746"/>
    <s v="Customer 1746"/>
    <n v="38"/>
    <s v="Loyal"/>
    <s v="P3005"/>
    <s v="Bedsheet Set"/>
    <x v="2"/>
    <s v="RetailHub"/>
    <n v="2"/>
    <n v="1800"/>
    <n v="15"/>
    <n v="3600"/>
    <n v="540"/>
    <n v="3060"/>
    <n v="2491.87"/>
    <n v="568.13"/>
    <x v="1"/>
    <s v="Bhubaneswar"/>
    <s v="Odisha"/>
    <s v="India"/>
    <s v="Cash on Delivery"/>
    <x v="2"/>
    <s v="Standard"/>
    <x v="0"/>
    <s v="No"/>
    <s v="No"/>
  </r>
  <r>
    <x v="1718"/>
    <x v="141"/>
    <s v="CUST11230"/>
    <s v="Customer 1230"/>
    <n v="41"/>
    <s v="New"/>
    <s v="P3004"/>
    <s v="Cookware Set"/>
    <x v="2"/>
    <s v="HomeNeeds"/>
    <n v="1"/>
    <n v="3500"/>
    <n v="10"/>
    <n v="3500"/>
    <n v="350"/>
    <n v="3150"/>
    <n v="2507.81"/>
    <n v="642.19000000000005"/>
    <x v="1"/>
    <s v="Nagpur"/>
    <s v="Maharashtra"/>
    <s v="India"/>
    <s v="Credit Card"/>
    <x v="2"/>
    <s v="Standard"/>
    <x v="0"/>
    <s v="No"/>
    <s v="No"/>
  </r>
  <r>
    <x v="1719"/>
    <x v="141"/>
    <s v="CUST12280"/>
    <s v="Customer 2280"/>
    <n v="59"/>
    <s v="Returning"/>
    <s v="P4005"/>
    <s v="Perfume"/>
    <x v="4"/>
    <s v="BeautyCare"/>
    <n v="1"/>
    <n v="1800"/>
    <n v="0"/>
    <n v="1800"/>
    <n v="0"/>
    <n v="1800"/>
    <n v="1419.65"/>
    <n v="380.35"/>
    <x v="1"/>
    <s v="Nagpur"/>
    <s v="Maharashtra"/>
    <s v="India"/>
    <s v="Wallet"/>
    <x v="2"/>
    <s v="Same Day"/>
    <x v="0"/>
    <s v="No"/>
    <s v="No"/>
  </r>
  <r>
    <x v="1720"/>
    <x v="141"/>
    <s v="CUST11862"/>
    <s v="Customer 1862"/>
    <n v="54"/>
    <s v="Loyal"/>
    <s v="P4004"/>
    <s v="Shampoo"/>
    <x v="4"/>
    <s v="BeautyCare"/>
    <n v="1"/>
    <n v="550"/>
    <n v="5"/>
    <n v="550"/>
    <n v="27.5"/>
    <n v="522.5"/>
    <n v="290.77"/>
    <n v="231.73"/>
    <x v="2"/>
    <s v="Chandigarh"/>
    <s v="Chandigarh"/>
    <s v="India"/>
    <s v="Wallet"/>
    <x v="0"/>
    <s v="Express"/>
    <x v="3"/>
    <s v="No"/>
    <s v="No"/>
  </r>
  <r>
    <x v="1721"/>
    <x v="141"/>
    <s v="CUST11018"/>
    <s v="Customer 1018"/>
    <n v="55"/>
    <s v="Returning"/>
    <s v="P3005"/>
    <s v="Bedsheet Set"/>
    <x v="2"/>
    <s v="RetailHub"/>
    <n v="1"/>
    <n v="1800"/>
    <n v="10"/>
    <n v="1800"/>
    <n v="180"/>
    <n v="1620"/>
    <n v="923.31"/>
    <n v="696.69"/>
    <x v="1"/>
    <s v="Ahmedabad"/>
    <s v="Gujarat"/>
    <s v="India"/>
    <s v="Net Banking"/>
    <x v="2"/>
    <s v="Express"/>
    <x v="0"/>
    <s v="No"/>
    <s v="No"/>
  </r>
  <r>
    <x v="1722"/>
    <x v="141"/>
    <s v="CUST11879"/>
    <s v="Customer 1879"/>
    <n v="49"/>
    <s v="Loyal"/>
    <s v="P4003"/>
    <s v="Sunscreen"/>
    <x v="4"/>
    <s v="BeautyCare"/>
    <n v="3"/>
    <n v="700"/>
    <n v="15"/>
    <n v="2100"/>
    <n v="315"/>
    <n v="1785"/>
    <n v="1162.46"/>
    <n v="622.54"/>
    <x v="1"/>
    <s v="Bhubaneswar"/>
    <s v="Odisha"/>
    <s v="India"/>
    <s v="Wallet"/>
    <x v="0"/>
    <s v="Standard"/>
    <x v="0"/>
    <s v="Yes"/>
    <s v="No"/>
  </r>
  <r>
    <x v="1723"/>
    <x v="141"/>
    <s v="CUST12422"/>
    <s v="Customer 2422"/>
    <n v="57"/>
    <s v="Returning"/>
    <s v="P5003"/>
    <s v="Calculator"/>
    <x v="1"/>
    <s v="Stationery Hub"/>
    <n v="4"/>
    <n v="650"/>
    <n v="15"/>
    <n v="2600"/>
    <n v="390"/>
    <n v="2210"/>
    <n v="1719.13"/>
    <n v="490.87"/>
    <x v="1"/>
    <s v="Chandigarh"/>
    <s v="Chandigarh"/>
    <s v="India"/>
    <s v="Net Banking"/>
    <x v="2"/>
    <s v="Standard"/>
    <x v="0"/>
    <s v="No"/>
    <s v="No"/>
  </r>
  <r>
    <x v="1724"/>
    <x v="141"/>
    <s v="CUST11624"/>
    <s v="Customer 1624"/>
    <n v="34"/>
    <s v="Returning"/>
    <s v="P2002"/>
    <s v="Jeans"/>
    <x v="3"/>
    <s v="FashionMart"/>
    <n v="1"/>
    <n v="2200"/>
    <n v="10"/>
    <n v="2200"/>
    <n v="220"/>
    <n v="1980"/>
    <n v="1324.98"/>
    <n v="655.02"/>
    <x v="1"/>
    <s v="Delhi"/>
    <s v="Delhi"/>
    <s v="India"/>
    <s v="Wallet"/>
    <x v="1"/>
    <s v="Standard"/>
    <x v="4"/>
    <s v="No"/>
    <s v="No"/>
  </r>
  <r>
    <x v="1725"/>
    <x v="141"/>
    <s v="CUST10589"/>
    <s v="Customer 589"/>
    <n v="21"/>
    <s v="New"/>
    <s v="P4004"/>
    <s v="Shampoo"/>
    <x v="4"/>
    <s v="BeautyCare"/>
    <n v="2"/>
    <n v="550"/>
    <n v="20"/>
    <n v="1100"/>
    <n v="220"/>
    <n v="880"/>
    <n v="546.66999999999996"/>
    <n v="333.33"/>
    <x v="1"/>
    <s v="Lucknow"/>
    <s v="Uttar Pradesh"/>
    <s v="India"/>
    <s v="Net Banking"/>
    <x v="2"/>
    <s v="Standard"/>
    <x v="0"/>
    <s v="No"/>
    <s v="No"/>
  </r>
  <r>
    <x v="1726"/>
    <x v="141"/>
    <s v="CUST10036"/>
    <s v="Customer 36"/>
    <n v="53"/>
    <s v="Returning"/>
    <s v="P5005"/>
    <s v="Desk Organizer"/>
    <x v="1"/>
    <s v="Stationery Hub"/>
    <n v="2"/>
    <n v="600"/>
    <n v="10"/>
    <n v="1200"/>
    <n v="120"/>
    <n v="1080"/>
    <n v="656.58"/>
    <n v="423.42"/>
    <x v="0"/>
    <s v="Jaipur"/>
    <s v="Rajasthan"/>
    <s v="India"/>
    <s v="Credit Card"/>
    <x v="2"/>
    <s v="Express"/>
    <x v="4"/>
    <s v="Yes"/>
    <s v="No"/>
  </r>
  <r>
    <x v="1727"/>
    <x v="141"/>
    <s v="CUST12091"/>
    <s v="Customer 2091"/>
    <n v="51"/>
    <s v="New"/>
    <s v="P2003"/>
    <s v="T-Shirt"/>
    <x v="3"/>
    <s v="RetailHub"/>
    <n v="2"/>
    <n v="900"/>
    <n v="5"/>
    <n v="1800"/>
    <n v="90"/>
    <n v="1710"/>
    <n v="1279.3900000000001"/>
    <n v="430.61"/>
    <x v="1"/>
    <s v="Bhopal"/>
    <s v="Madhya Pradesh"/>
    <s v="India"/>
    <s v="Credit Card"/>
    <x v="1"/>
    <s v="Standard"/>
    <x v="0"/>
    <s v="No"/>
    <s v="No"/>
  </r>
  <r>
    <x v="1728"/>
    <x v="141"/>
    <s v="CUST10424"/>
    <s v="Customer 424"/>
    <n v="25"/>
    <s v="Returning"/>
    <s v="P1005"/>
    <s v="Tablet"/>
    <x v="0"/>
    <s v="RetailHub"/>
    <n v="2"/>
    <n v="18000"/>
    <n v="5"/>
    <n v="36000"/>
    <n v="1800"/>
    <n v="34200"/>
    <n v="22626.27"/>
    <n v="11573.73"/>
    <x v="0"/>
    <s v="Ahmedabad"/>
    <s v="Gujarat"/>
    <s v="India"/>
    <s v="Credit Card"/>
    <x v="2"/>
    <s v="Standard"/>
    <x v="0"/>
    <s v="No"/>
    <s v="No"/>
  </r>
  <r>
    <x v="1729"/>
    <x v="141"/>
    <s v="CUST10076"/>
    <s v="Customer 76"/>
    <n v="42"/>
    <s v="New"/>
    <s v="P2008"/>
    <s v="Formal Shirt"/>
    <x v="3"/>
    <s v="Global Traders"/>
    <n v="2"/>
    <n v="1700"/>
    <n v="5"/>
    <n v="3400"/>
    <n v="170"/>
    <n v="3230"/>
    <n v="1839.88"/>
    <n v="1390.12"/>
    <x v="1"/>
    <s v="Nagpur"/>
    <s v="Maharashtra"/>
    <s v="India"/>
    <s v="Credit Card"/>
    <x v="0"/>
    <s v="Standard"/>
    <x v="3"/>
    <s v="No"/>
    <s v="No"/>
  </r>
  <r>
    <x v="1730"/>
    <x v="141"/>
    <s v="CUST12223"/>
    <s v="Customer 2223"/>
    <n v="45"/>
    <s v="Returning"/>
    <s v="P5002"/>
    <s v="Novel"/>
    <x v="1"/>
    <s v="Stationery Hub"/>
    <n v="3"/>
    <n v="400"/>
    <n v="20"/>
    <n v="1200"/>
    <n v="240"/>
    <n v="960"/>
    <n v="762.7"/>
    <n v="197.3"/>
    <x v="1"/>
    <s v="Hyderabad"/>
    <s v="Telangana"/>
    <s v="India"/>
    <s v="Debit Card"/>
    <x v="0"/>
    <s v="Standard"/>
    <x v="0"/>
    <s v="No"/>
    <s v="No"/>
  </r>
  <r>
    <x v="1731"/>
    <x v="141"/>
    <s v="CUST10809"/>
    <s v="Customer 809"/>
    <n v="37"/>
    <s v="Returning"/>
    <s v="P1003"/>
    <s v="Headphones"/>
    <x v="0"/>
    <s v="Metro Supplies"/>
    <n v="2"/>
    <n v="2500"/>
    <n v="10"/>
    <n v="5000"/>
    <n v="500"/>
    <n v="4500"/>
    <n v="3618.27"/>
    <n v="881.73"/>
    <x v="0"/>
    <s v="Indore"/>
    <s v="Madhya Pradesh"/>
    <s v="India"/>
    <s v="Debit Card"/>
    <x v="2"/>
    <s v="Standard"/>
    <x v="2"/>
    <s v="No"/>
    <s v="No"/>
  </r>
  <r>
    <x v="1732"/>
    <x v="142"/>
    <s v="CUST10384"/>
    <s v="Customer 384"/>
    <n v="19"/>
    <s v="Returning"/>
    <s v="P2006"/>
    <s v="Womens Kurti"/>
    <x v="3"/>
    <s v="FashionMart"/>
    <n v="3"/>
    <n v="1400"/>
    <n v="20"/>
    <n v="4200"/>
    <n v="840"/>
    <n v="3360"/>
    <n v="2007.84"/>
    <n v="1352.16"/>
    <x v="1"/>
    <s v="Chandigarh"/>
    <s v="Chandigarh"/>
    <s v="India"/>
    <s v="Net Banking"/>
    <x v="0"/>
    <s v="Express"/>
    <x v="2"/>
    <s v="No"/>
    <s v="No"/>
  </r>
  <r>
    <x v="1733"/>
    <x v="142"/>
    <s v="CUST12082"/>
    <s v="Customer 2082"/>
    <n v="35"/>
    <s v="Returning"/>
    <s v="P4002"/>
    <s v="Moisturizer"/>
    <x v="4"/>
    <s v="BeautyCare"/>
    <n v="1"/>
    <n v="650"/>
    <n v="5"/>
    <n v="650"/>
    <n v="32.5"/>
    <n v="617.5"/>
    <n v="493.49"/>
    <n v="124.01"/>
    <x v="0"/>
    <s v="Mumbai"/>
    <s v="Maharashtra"/>
    <s v="India"/>
    <s v="Credit Card"/>
    <x v="2"/>
    <s v="Express"/>
    <x v="1"/>
    <s v="No"/>
    <s v="No"/>
  </r>
  <r>
    <x v="1734"/>
    <x v="142"/>
    <s v="CUST11846"/>
    <s v="Customer 1846"/>
    <n v="23"/>
    <s v="New"/>
    <s v="P5002"/>
    <s v="Novel"/>
    <x v="1"/>
    <s v="Stationery Hub"/>
    <n v="1"/>
    <n v="400"/>
    <n v="0"/>
    <n v="400"/>
    <n v="0"/>
    <n v="400"/>
    <n v="261.64"/>
    <n v="138.36000000000001"/>
    <x v="0"/>
    <s v="Mumbai"/>
    <s v="Maharashtra"/>
    <s v="India"/>
    <s v="Wallet"/>
    <x v="2"/>
    <s v="Standard"/>
    <x v="0"/>
    <s v="No"/>
    <s v="No"/>
  </r>
  <r>
    <x v="1735"/>
    <x v="142"/>
    <s v="CUST10275"/>
    <s v="Customer 275"/>
    <n v="26"/>
    <s v="New"/>
    <s v="P1006"/>
    <s v="Keyboard"/>
    <x v="0"/>
    <s v="Metro Supplies"/>
    <n v="2"/>
    <n v="1800"/>
    <n v="15"/>
    <n v="3600"/>
    <n v="540"/>
    <n v="3060"/>
    <n v="2468.42"/>
    <n v="591.58000000000004"/>
    <x v="1"/>
    <s v="Lucknow"/>
    <s v="Uttar Pradesh"/>
    <s v="India"/>
    <s v="Wallet"/>
    <x v="2"/>
    <s v="Express"/>
    <x v="1"/>
    <s v="No"/>
    <s v="No"/>
  </r>
  <r>
    <x v="1736"/>
    <x v="142"/>
    <s v="CUST11688"/>
    <s v="Customer 1688"/>
    <n v="27"/>
    <s v="Returning"/>
    <s v="P5003"/>
    <s v="Calculator"/>
    <x v="1"/>
    <s v="Stationery Hub"/>
    <n v="1"/>
    <n v="650"/>
    <n v="10"/>
    <n v="650"/>
    <n v="65"/>
    <n v="585"/>
    <n v="422.19"/>
    <n v="162.81"/>
    <x v="2"/>
    <s v="Chennai"/>
    <s v="Tamil Nadu"/>
    <s v="India"/>
    <s v="Wallet"/>
    <x v="0"/>
    <s v="Express"/>
    <x v="0"/>
    <s v="No"/>
    <s v="No"/>
  </r>
  <r>
    <x v="1737"/>
    <x v="142"/>
    <s v="CUST11876"/>
    <s v="Customer 1876"/>
    <n v="26"/>
    <s v="Returning"/>
    <s v="P5003"/>
    <s v="Calculator"/>
    <x v="1"/>
    <s v="Stationery Hub"/>
    <n v="2"/>
    <n v="650"/>
    <n v="15"/>
    <n v="1300"/>
    <n v="195"/>
    <n v="1105"/>
    <n v="683.98"/>
    <n v="421.02"/>
    <x v="0"/>
    <s v="Visakhapatnam"/>
    <s v="Andhra Pradesh"/>
    <s v="India"/>
    <s v="UPI"/>
    <x v="2"/>
    <s v="Standard"/>
    <x v="0"/>
    <s v="No"/>
    <s v="No"/>
  </r>
  <r>
    <x v="1738"/>
    <x v="142"/>
    <s v="CUST12019"/>
    <s v="Customer 2019"/>
    <n v="27"/>
    <s v="Returning"/>
    <s v="P3005"/>
    <s v="Bedsheet Set"/>
    <x v="2"/>
    <s v="RetailHub"/>
    <n v="3"/>
    <n v="1800"/>
    <n v="10"/>
    <n v="5400"/>
    <n v="540"/>
    <n v="4860"/>
    <n v="3181.71"/>
    <n v="1678.29"/>
    <x v="1"/>
    <s v="Ahmedabad"/>
    <s v="Gujarat"/>
    <s v="India"/>
    <s v="Net Banking"/>
    <x v="2"/>
    <s v="Standard"/>
    <x v="3"/>
    <s v="Yes"/>
    <s v="No"/>
  </r>
  <r>
    <x v="1739"/>
    <x v="142"/>
    <s v="CUST11565"/>
    <s v="Customer 1565"/>
    <n v="22"/>
    <s v="New"/>
    <s v="P1010"/>
    <s v="Bluetooth Speaker"/>
    <x v="0"/>
    <s v="Prime Distributors"/>
    <n v="1"/>
    <n v="3200"/>
    <n v="25"/>
    <n v="3200"/>
    <n v="800"/>
    <n v="2400"/>
    <n v="1338.03"/>
    <n v="1061.97"/>
    <x v="1"/>
    <s v="Chennai"/>
    <s v="Tamil Nadu"/>
    <s v="India"/>
    <s v="Cash on Delivery"/>
    <x v="0"/>
    <s v="Express"/>
    <x v="3"/>
    <s v="No"/>
    <s v="No"/>
  </r>
  <r>
    <x v="1740"/>
    <x v="142"/>
    <s v="CUST10074"/>
    <s v="Customer 74"/>
    <n v="24"/>
    <s v="Returning"/>
    <s v="P1009"/>
    <s v="Power Bank"/>
    <x v="0"/>
    <s v="Prime Distributors"/>
    <n v="3"/>
    <n v="1600"/>
    <n v="10"/>
    <n v="4800"/>
    <n v="480"/>
    <n v="4320"/>
    <n v="3328.02"/>
    <n v="991.98"/>
    <x v="1"/>
    <s v="Guwahati"/>
    <s v="Assam"/>
    <s v="India"/>
    <s v="Wallet"/>
    <x v="1"/>
    <s v="Standard"/>
    <x v="0"/>
    <s v="No"/>
    <s v="No"/>
  </r>
  <r>
    <x v="1741"/>
    <x v="142"/>
    <s v="CUST11718"/>
    <s v="Customer 1718"/>
    <n v="39"/>
    <s v="Returning"/>
    <s v="P4005"/>
    <s v="Perfume"/>
    <x v="4"/>
    <s v="BeautyCare"/>
    <n v="2"/>
    <n v="1800"/>
    <n v="10"/>
    <n v="3600"/>
    <n v="360"/>
    <n v="3240"/>
    <n v="2204.14"/>
    <n v="1035.8599999999999"/>
    <x v="1"/>
    <s v="Bhubaneswar"/>
    <s v="Odisha"/>
    <s v="India"/>
    <s v="Wallet"/>
    <x v="1"/>
    <s v="Express"/>
    <x v="0"/>
    <s v="No"/>
    <s v="No"/>
  </r>
  <r>
    <x v="1742"/>
    <x v="142"/>
    <s v="CUST11922"/>
    <s v="Customer 1922"/>
    <n v="31"/>
    <s v="Loyal"/>
    <s v="P5001"/>
    <s v="Notebook Set"/>
    <x v="1"/>
    <s v="Stationery Hub"/>
    <n v="5"/>
    <n v="500"/>
    <n v="10"/>
    <n v="2500"/>
    <n v="250"/>
    <n v="2250"/>
    <n v="1558.75"/>
    <n v="691.25"/>
    <x v="1"/>
    <s v="Guwahati"/>
    <s v="Assam"/>
    <s v="India"/>
    <s v="Credit Card"/>
    <x v="0"/>
    <s v="Standard"/>
    <x v="0"/>
    <s v="No"/>
    <s v="No"/>
  </r>
  <r>
    <x v="1743"/>
    <x v="142"/>
    <s v="CUST12074"/>
    <s v="Customer 2074"/>
    <n v="37"/>
    <s v="Returning"/>
    <s v="P2007"/>
    <s v="Saree"/>
    <x v="3"/>
    <s v="FashionMart"/>
    <n v="1"/>
    <n v="2600"/>
    <n v="15"/>
    <n v="2600"/>
    <n v="390"/>
    <n v="2210"/>
    <n v="1328.71"/>
    <n v="881.29"/>
    <x v="1"/>
    <s v="Kolkata"/>
    <s v="West Bengal"/>
    <s v="India"/>
    <s v="Wallet"/>
    <x v="2"/>
    <s v="Standard"/>
    <x v="0"/>
    <s v="No"/>
    <s v="No"/>
  </r>
  <r>
    <x v="1744"/>
    <x v="142"/>
    <s v="CUST10884"/>
    <s v="Customer 884"/>
    <n v="18"/>
    <s v="Loyal"/>
    <s v="P2008"/>
    <s v="Formal Shirt"/>
    <x v="3"/>
    <s v="Global Traders"/>
    <n v="1"/>
    <n v="1700"/>
    <n v="10"/>
    <n v="1700"/>
    <n v="170"/>
    <n v="1530"/>
    <n v="952.15"/>
    <n v="577.85"/>
    <x v="1"/>
    <s v="Chandigarh"/>
    <s v="Chandigarh"/>
    <s v="India"/>
    <s v="Credit Card"/>
    <x v="0"/>
    <s v="Express"/>
    <x v="0"/>
    <s v="No"/>
    <s v="No"/>
  </r>
  <r>
    <x v="1745"/>
    <x v="142"/>
    <s v="CUST10874"/>
    <s v="Customer 874"/>
    <n v="42"/>
    <s v="Loyal"/>
    <s v="P3001"/>
    <s v="Coffee Maker"/>
    <x v="2"/>
    <s v="HomeNeeds"/>
    <n v="4"/>
    <n v="4200"/>
    <n v="5"/>
    <n v="16800"/>
    <n v="840"/>
    <n v="15960"/>
    <n v="11742.79"/>
    <n v="4217.21"/>
    <x v="0"/>
    <s v="Hyderabad"/>
    <s v="Telangana"/>
    <s v="India"/>
    <s v="Credit Card"/>
    <x v="0"/>
    <s v="Standard"/>
    <x v="1"/>
    <s v="No"/>
    <s v="No"/>
  </r>
  <r>
    <x v="1746"/>
    <x v="142"/>
    <s v="CUST11247"/>
    <s v="Customer 1247"/>
    <n v="25"/>
    <s v="New"/>
    <s v="P4001"/>
    <s v="Face Wash"/>
    <x v="4"/>
    <s v="BeautyCare"/>
    <n v="3"/>
    <n v="450"/>
    <n v="25"/>
    <n v="1350"/>
    <n v="337.5"/>
    <n v="1012.5"/>
    <n v="812.59"/>
    <n v="199.91"/>
    <x v="1"/>
    <s v="Guwahati"/>
    <s v="Assam"/>
    <s v="India"/>
    <s v="Credit Card"/>
    <x v="0"/>
    <s v="Express"/>
    <x v="0"/>
    <s v="No"/>
    <s v="No"/>
  </r>
  <r>
    <x v="1747"/>
    <x v="142"/>
    <s v="CUST11759"/>
    <s v="Customer 1759"/>
    <n v="54"/>
    <s v="New"/>
    <s v="P3003"/>
    <s v="Mixer Grinder"/>
    <x v="2"/>
    <s v="Prime Distributors"/>
    <n v="1"/>
    <n v="4800"/>
    <n v="5"/>
    <n v="4800"/>
    <n v="240"/>
    <n v="4560"/>
    <n v="3312.01"/>
    <n v="1247.99"/>
    <x v="2"/>
    <s v="Chennai"/>
    <s v="Tamil Nadu"/>
    <s v="India"/>
    <s v="Wallet"/>
    <x v="0"/>
    <s v="Standard"/>
    <x v="0"/>
    <s v="No"/>
    <s v="No"/>
  </r>
  <r>
    <x v="1748"/>
    <x v="142"/>
    <s v="CUST10658"/>
    <s v="Customer 658"/>
    <n v="39"/>
    <s v="Loyal"/>
    <s v="P2005"/>
    <s v="Backpack"/>
    <x v="3"/>
    <s v="Metro Supplies"/>
    <n v="1"/>
    <n v="1800"/>
    <n v="5"/>
    <n v="1800"/>
    <n v="90"/>
    <n v="1710"/>
    <n v="952.9"/>
    <n v="757.1"/>
    <x v="0"/>
    <s v="Bhopal"/>
    <s v="Madhya Pradesh"/>
    <s v="India"/>
    <s v="Debit Card"/>
    <x v="0"/>
    <s v="Standard"/>
    <x v="0"/>
    <s v="No"/>
    <s v="No"/>
  </r>
  <r>
    <x v="1749"/>
    <x v="143"/>
    <s v="CUST10903"/>
    <s v="Customer 903"/>
    <n v="24"/>
    <s v="New"/>
    <s v="P2007"/>
    <s v="Saree"/>
    <x v="3"/>
    <s v="FashionMart"/>
    <n v="6"/>
    <n v="2600"/>
    <n v="0"/>
    <n v="15600"/>
    <n v="0"/>
    <n v="15600"/>
    <n v="9638.57"/>
    <n v="5961.43"/>
    <x v="1"/>
    <s v="Bhopal"/>
    <s v="Madhya Pradesh"/>
    <s v="India"/>
    <s v="Wallet"/>
    <x v="2"/>
    <s v="Standard"/>
    <x v="0"/>
    <s v="No"/>
    <s v="No"/>
  </r>
  <r>
    <x v="1750"/>
    <x v="143"/>
    <s v="CUST11187"/>
    <s v="Customer 1187"/>
    <n v="59"/>
    <s v="Loyal"/>
    <s v="P1003"/>
    <s v="Headphones"/>
    <x v="0"/>
    <s v="Metro Supplies"/>
    <n v="6"/>
    <n v="2500"/>
    <n v="5"/>
    <n v="15000"/>
    <n v="750"/>
    <n v="14250"/>
    <n v="8740.2199999999993"/>
    <n v="5509.78"/>
    <x v="1"/>
    <s v="Chandigarh"/>
    <s v="Chandigarh"/>
    <s v="India"/>
    <s v="Net Banking"/>
    <x v="0"/>
    <s v="Express"/>
    <x v="0"/>
    <s v="Yes"/>
    <s v="No"/>
  </r>
  <r>
    <x v="1751"/>
    <x v="143"/>
    <s v="CUST12135"/>
    <s v="Customer 2135"/>
    <n v="25"/>
    <s v="New"/>
    <s v="P2008"/>
    <s v="Formal Shirt"/>
    <x v="3"/>
    <s v="Global Traders"/>
    <n v="1"/>
    <n v="1700"/>
    <n v="0"/>
    <n v="1700"/>
    <n v="0"/>
    <n v="1700"/>
    <n v="1141.77"/>
    <n v="558.23"/>
    <x v="1"/>
    <s v="Guwahati"/>
    <s v="Assam"/>
    <s v="India"/>
    <s v="Wallet"/>
    <x v="2"/>
    <s v="Standard"/>
    <x v="0"/>
    <s v="No"/>
    <s v="No"/>
  </r>
  <r>
    <x v="1752"/>
    <x v="143"/>
    <s v="CUST10438"/>
    <s v="Customer 438"/>
    <n v="45"/>
    <s v="Returning"/>
    <s v="P3002"/>
    <s v="Air Fryer"/>
    <x v="2"/>
    <s v="HomeNeeds"/>
    <n v="2"/>
    <n v="6500"/>
    <n v="10"/>
    <n v="13000"/>
    <n v="1300"/>
    <n v="11700"/>
    <n v="9303.4599999999991"/>
    <n v="2396.54"/>
    <x v="0"/>
    <s v="Jaipur"/>
    <s v="Rajasthan"/>
    <s v="India"/>
    <s v="UPI"/>
    <x v="2"/>
    <s v="Express"/>
    <x v="0"/>
    <s v="No"/>
    <s v="Yes"/>
  </r>
  <r>
    <x v="1753"/>
    <x v="143"/>
    <s v="CUST10861"/>
    <s v="Customer 861"/>
    <n v="53"/>
    <s v="Loyal"/>
    <s v="P3002"/>
    <s v="Air Fryer"/>
    <x v="2"/>
    <s v="HomeNeeds"/>
    <n v="1"/>
    <n v="6500"/>
    <n v="10"/>
    <n v="6500"/>
    <n v="650"/>
    <n v="5850"/>
    <n v="4589.09"/>
    <n v="1260.9100000000001"/>
    <x v="1"/>
    <s v="Indore"/>
    <s v="Madhya Pradesh"/>
    <s v="India"/>
    <s v="Debit Card"/>
    <x v="0"/>
    <s v="Express"/>
    <x v="0"/>
    <s v="No"/>
    <s v="No"/>
  </r>
  <r>
    <x v="1754"/>
    <x v="143"/>
    <s v="CUST12121"/>
    <s v="Customer 2121"/>
    <n v="58"/>
    <s v="New"/>
    <s v="P1001"/>
    <s v="Laptop"/>
    <x v="0"/>
    <s v="TechSource India"/>
    <n v="2"/>
    <n v="55000"/>
    <n v="10"/>
    <n v="110000"/>
    <n v="11000"/>
    <n v="99000"/>
    <n v="60174.99"/>
    <n v="38825.01"/>
    <x v="0"/>
    <s v="Guwahati"/>
    <s v="Assam"/>
    <s v="India"/>
    <s v="Net Banking"/>
    <x v="1"/>
    <s v="Standard"/>
    <x v="2"/>
    <s v="No"/>
    <s v="No"/>
  </r>
  <r>
    <x v="1755"/>
    <x v="143"/>
    <s v="CUST10390"/>
    <s v="Customer 390"/>
    <n v="56"/>
    <s v="New"/>
    <s v="P5001"/>
    <s v="Notebook Set"/>
    <x v="1"/>
    <s v="Stationery Hub"/>
    <n v="2"/>
    <n v="500"/>
    <n v="0"/>
    <n v="1000"/>
    <n v="0"/>
    <n v="1000"/>
    <n v="642.38"/>
    <n v="357.62"/>
    <x v="1"/>
    <s v="Chennai"/>
    <s v="Tamil Nadu"/>
    <s v="India"/>
    <s v="Wallet"/>
    <x v="2"/>
    <s v="Express"/>
    <x v="4"/>
    <s v="No"/>
    <s v="No"/>
  </r>
  <r>
    <x v="1756"/>
    <x v="143"/>
    <s v="CUST10984"/>
    <s v="Customer 984"/>
    <n v="19"/>
    <s v="Loyal"/>
    <s v="P2002"/>
    <s v="Jeans"/>
    <x v="3"/>
    <s v="FashionMart"/>
    <n v="1"/>
    <n v="2200"/>
    <n v="10"/>
    <n v="2200"/>
    <n v="220"/>
    <n v="1980"/>
    <n v="1383.92"/>
    <n v="596.08000000000004"/>
    <x v="1"/>
    <s v="Lucknow"/>
    <s v="Uttar Pradesh"/>
    <s v="India"/>
    <s v="Credit Card"/>
    <x v="0"/>
    <s v="Standard"/>
    <x v="0"/>
    <s v="No"/>
    <s v="No"/>
  </r>
  <r>
    <x v="1757"/>
    <x v="143"/>
    <s v="CUST11083"/>
    <s v="Customer 1083"/>
    <n v="35"/>
    <s v="Returning"/>
    <s v="P2006"/>
    <s v="Womens Kurti"/>
    <x v="3"/>
    <s v="FashionMart"/>
    <n v="1"/>
    <n v="1400"/>
    <n v="10"/>
    <n v="1400"/>
    <n v="140"/>
    <n v="1260"/>
    <n v="936.32"/>
    <n v="323.68"/>
    <x v="2"/>
    <s v="Guwahati"/>
    <s v="Assam"/>
    <s v="India"/>
    <s v="Credit Card"/>
    <x v="0"/>
    <s v="Standard"/>
    <x v="0"/>
    <s v="No"/>
    <s v="No"/>
  </r>
  <r>
    <x v="1758"/>
    <x v="143"/>
    <s v="CUST11448"/>
    <s v="Customer 1448"/>
    <n v="25"/>
    <s v="Returning"/>
    <s v="P2002"/>
    <s v="Jeans"/>
    <x v="3"/>
    <s v="FashionMart"/>
    <n v="3"/>
    <n v="2200"/>
    <n v="15"/>
    <n v="6600"/>
    <n v="990"/>
    <n v="5610"/>
    <n v="3685.5"/>
    <n v="1924.5"/>
    <x v="2"/>
    <s v="Indore"/>
    <s v="Madhya Pradesh"/>
    <s v="India"/>
    <s v="Net Banking"/>
    <x v="1"/>
    <s v="Express"/>
    <x v="0"/>
    <s v="No"/>
    <s v="No"/>
  </r>
  <r>
    <x v="1759"/>
    <x v="143"/>
    <s v="CUST12236"/>
    <s v="Customer 2236"/>
    <n v="19"/>
    <s v="Returning"/>
    <s v="P2001"/>
    <s v="Running Shoes"/>
    <x v="3"/>
    <s v="FashionMart"/>
    <n v="3"/>
    <n v="3200"/>
    <n v="20"/>
    <n v="9600"/>
    <n v="1920"/>
    <n v="7680"/>
    <n v="5258.07"/>
    <n v="2421.9299999999998"/>
    <x v="1"/>
    <s v="Pune"/>
    <s v="Maharashtra"/>
    <s v="India"/>
    <s v="Debit Card"/>
    <x v="0"/>
    <s v="Standard"/>
    <x v="0"/>
    <s v="No"/>
    <s v="No"/>
  </r>
  <r>
    <x v="1760"/>
    <x v="144"/>
    <s v="CUST11391"/>
    <s v="Customer 1391"/>
    <n v="57"/>
    <s v="New"/>
    <s v="P2002"/>
    <s v="Jeans"/>
    <x v="3"/>
    <s v="FashionMart"/>
    <n v="3"/>
    <n v="2200"/>
    <n v="5"/>
    <n v="6600"/>
    <n v="330"/>
    <n v="6270"/>
    <n v="4168.3900000000003"/>
    <n v="2101.61"/>
    <x v="2"/>
    <s v="Visakhapatnam"/>
    <s v="Andhra Pradesh"/>
    <s v="India"/>
    <s v="Credit Card"/>
    <x v="1"/>
    <s v="Express"/>
    <x v="0"/>
    <s v="No"/>
    <s v="No"/>
  </r>
  <r>
    <x v="1761"/>
    <x v="144"/>
    <s v="CUST11865"/>
    <s v="Customer 1865"/>
    <n v="45"/>
    <s v="Returning"/>
    <s v="P4001"/>
    <s v="Face Wash"/>
    <x v="4"/>
    <s v="BeautyCare"/>
    <n v="3"/>
    <n v="450"/>
    <n v="20"/>
    <n v="1350"/>
    <n v="270"/>
    <n v="1080"/>
    <n v="864.7"/>
    <n v="215.3"/>
    <x v="0"/>
    <s v="Coimbatore"/>
    <s v="Tamil Nadu"/>
    <s v="India"/>
    <s v="Cash on Delivery"/>
    <x v="2"/>
    <s v="Standard"/>
    <x v="1"/>
    <s v="No"/>
    <s v="No"/>
  </r>
  <r>
    <x v="1762"/>
    <x v="144"/>
    <s v="CUST11634"/>
    <s v="Customer 1634"/>
    <n v="44"/>
    <s v="New"/>
    <s v="P3001"/>
    <s v="Coffee Maker"/>
    <x v="2"/>
    <s v="HomeNeeds"/>
    <n v="2"/>
    <n v="4200"/>
    <n v="0"/>
    <n v="8400"/>
    <n v="0"/>
    <n v="8400"/>
    <n v="6224.4"/>
    <n v="2175.6"/>
    <x v="0"/>
    <s v="Bhopal"/>
    <s v="Madhya Pradesh"/>
    <s v="India"/>
    <s v="Cash on Delivery"/>
    <x v="0"/>
    <s v="Standard"/>
    <x v="0"/>
    <s v="No"/>
    <s v="No"/>
  </r>
  <r>
    <x v="1763"/>
    <x v="144"/>
    <s v="CUST12367"/>
    <s v="Customer 2367"/>
    <n v="54"/>
    <s v="New"/>
    <s v="P2007"/>
    <s v="Saree"/>
    <x v="3"/>
    <s v="FashionMart"/>
    <n v="2"/>
    <n v="2600"/>
    <n v="5"/>
    <n v="5200"/>
    <n v="260"/>
    <n v="4940"/>
    <n v="3418.32"/>
    <n v="1521.68"/>
    <x v="1"/>
    <s v="Patna"/>
    <s v="Bihar"/>
    <s v="India"/>
    <s v="UPI"/>
    <x v="2"/>
    <s v="Standard"/>
    <x v="0"/>
    <s v="No"/>
    <s v="No"/>
  </r>
  <r>
    <x v="1764"/>
    <x v="144"/>
    <s v="CUST11244"/>
    <s v="Customer 1244"/>
    <n v="24"/>
    <s v="Returning"/>
    <s v="P2001"/>
    <s v="Running Shoes"/>
    <x v="3"/>
    <s v="FashionMart"/>
    <n v="2"/>
    <n v="3200"/>
    <n v="20"/>
    <n v="6400"/>
    <n v="1280"/>
    <n v="5120"/>
    <n v="3112.74"/>
    <n v="2007.26"/>
    <x v="1"/>
    <s v="Guwahati"/>
    <s v="Assam"/>
    <s v="India"/>
    <s v="Wallet"/>
    <x v="2"/>
    <s v="Express"/>
    <x v="0"/>
    <s v="No"/>
    <s v="No"/>
  </r>
  <r>
    <x v="1765"/>
    <x v="144"/>
    <s v="CUST11364"/>
    <s v="Customer 1364"/>
    <n v="56"/>
    <s v="Loyal"/>
    <s v="P2007"/>
    <s v="Saree"/>
    <x v="3"/>
    <s v="FashionMart"/>
    <n v="3"/>
    <n v="2600"/>
    <n v="0"/>
    <n v="7800"/>
    <n v="0"/>
    <n v="7800"/>
    <n v="5105.75"/>
    <n v="2694.25"/>
    <x v="1"/>
    <s v="Bhubaneswar"/>
    <s v="Odisha"/>
    <s v="India"/>
    <s v="Cash on Delivery"/>
    <x v="0"/>
    <s v="Standard"/>
    <x v="0"/>
    <s v="No"/>
    <s v="No"/>
  </r>
  <r>
    <x v="1766"/>
    <x v="144"/>
    <s v="CUST10886"/>
    <s v="Customer 886"/>
    <n v="41"/>
    <s v="New"/>
    <s v="P1010"/>
    <s v="Bluetooth Speaker"/>
    <x v="0"/>
    <s v="Prime Distributors"/>
    <n v="5"/>
    <n v="3200"/>
    <n v="10"/>
    <n v="16000"/>
    <n v="1600"/>
    <n v="14400"/>
    <n v="9257.4599999999991"/>
    <n v="5142.54"/>
    <x v="1"/>
    <s v="Surat"/>
    <s v="Gujarat"/>
    <s v="India"/>
    <s v="Credit Card"/>
    <x v="2"/>
    <s v="Express"/>
    <x v="0"/>
    <s v="No"/>
    <s v="No"/>
  </r>
  <r>
    <x v="1767"/>
    <x v="144"/>
    <s v="CUST10330"/>
    <s v="Customer 330"/>
    <n v="48"/>
    <s v="Loyal"/>
    <s v="P2007"/>
    <s v="Saree"/>
    <x v="3"/>
    <s v="FashionMart"/>
    <n v="1"/>
    <n v="2600"/>
    <n v="25"/>
    <n v="2600"/>
    <n v="650"/>
    <n v="1950"/>
    <n v="1452.68"/>
    <n v="497.32"/>
    <x v="1"/>
    <s v="Hyderabad"/>
    <s v="Telangana"/>
    <s v="India"/>
    <s v="Cash on Delivery"/>
    <x v="1"/>
    <s v="Standard"/>
    <x v="4"/>
    <s v="No"/>
    <s v="No"/>
  </r>
  <r>
    <x v="1768"/>
    <x v="144"/>
    <s v="CUST11553"/>
    <s v="Customer 1553"/>
    <n v="37"/>
    <s v="Returning"/>
    <s v="P5005"/>
    <s v="Desk Organizer"/>
    <x v="1"/>
    <s v="Stationery Hub"/>
    <n v="1"/>
    <n v="600"/>
    <n v="10"/>
    <n v="600"/>
    <n v="60"/>
    <n v="540"/>
    <n v="359.32"/>
    <n v="180.68"/>
    <x v="2"/>
    <s v="Ahmedabad"/>
    <s v="Gujarat"/>
    <s v="India"/>
    <s v="Net Banking"/>
    <x v="2"/>
    <s v="Express"/>
    <x v="0"/>
    <s v="No"/>
    <s v="No"/>
  </r>
  <r>
    <x v="1769"/>
    <x v="144"/>
    <s v="CUST10397"/>
    <s v="Customer 397"/>
    <n v="18"/>
    <s v="Loyal"/>
    <s v="P1006"/>
    <s v="Keyboard"/>
    <x v="0"/>
    <s v="Metro Supplies"/>
    <n v="6"/>
    <n v="1800"/>
    <n v="0"/>
    <n v="10800"/>
    <n v="0"/>
    <n v="10800"/>
    <n v="6059.35"/>
    <n v="4740.6499999999996"/>
    <x v="1"/>
    <s v="Delhi"/>
    <s v="Delhi"/>
    <s v="India"/>
    <s v="Credit Card"/>
    <x v="0"/>
    <s v="Standard"/>
    <x v="0"/>
    <s v="Yes"/>
    <s v="No"/>
  </r>
  <r>
    <x v="1770"/>
    <x v="144"/>
    <s v="CUST12388"/>
    <s v="Customer 2388"/>
    <n v="25"/>
    <s v="New"/>
    <s v="P2006"/>
    <s v="Womens Kurti"/>
    <x v="3"/>
    <s v="FashionMart"/>
    <n v="1"/>
    <n v="1400"/>
    <n v="10"/>
    <n v="1400"/>
    <n v="140"/>
    <n v="1260"/>
    <n v="984.49"/>
    <n v="275.51"/>
    <x v="0"/>
    <s v="Chandigarh"/>
    <s v="Chandigarh"/>
    <s v="India"/>
    <s v="UPI"/>
    <x v="2"/>
    <s v="Standard"/>
    <x v="0"/>
    <s v="No"/>
    <s v="No"/>
  </r>
  <r>
    <x v="1771"/>
    <x v="144"/>
    <s v="CUST10926"/>
    <s v="Customer 926"/>
    <n v="23"/>
    <s v="New"/>
    <s v="P1009"/>
    <s v="Power Bank"/>
    <x v="0"/>
    <s v="Prime Distributors"/>
    <n v="1"/>
    <n v="1600"/>
    <n v="5"/>
    <n v="1600"/>
    <n v="80"/>
    <n v="1520"/>
    <n v="1089.44"/>
    <n v="430.56"/>
    <x v="1"/>
    <s v="Hyderabad"/>
    <s v="Telangana"/>
    <s v="India"/>
    <s v="Credit Card"/>
    <x v="0"/>
    <s v="Standard"/>
    <x v="0"/>
    <s v="No"/>
    <s v="No"/>
  </r>
  <r>
    <x v="1772"/>
    <x v="144"/>
    <s v="CUST11799"/>
    <s v="Customer 1799"/>
    <n v="27"/>
    <s v="Loyal"/>
    <s v="P2008"/>
    <s v="Formal Shirt"/>
    <x v="3"/>
    <s v="Global Traders"/>
    <n v="3"/>
    <n v="1700"/>
    <n v="10"/>
    <n v="5100"/>
    <n v="510"/>
    <n v="4590"/>
    <n v="3383.59"/>
    <n v="1206.4100000000001"/>
    <x v="1"/>
    <s v="Surat"/>
    <s v="Gujarat"/>
    <s v="India"/>
    <s v="UPI"/>
    <x v="2"/>
    <s v="Same Day"/>
    <x v="0"/>
    <s v="No"/>
    <s v="No"/>
  </r>
  <r>
    <x v="1773"/>
    <x v="145"/>
    <s v="CUST10553"/>
    <s v="Customer 553"/>
    <n v="51"/>
    <s v="Returning"/>
    <s v="P4004"/>
    <s v="Shampoo"/>
    <x v="4"/>
    <s v="BeautyCare"/>
    <n v="1"/>
    <n v="550"/>
    <n v="20"/>
    <n v="550"/>
    <n v="110"/>
    <n v="440"/>
    <n v="273.01"/>
    <n v="166.99"/>
    <x v="1"/>
    <s v="Guwahati"/>
    <s v="Assam"/>
    <s v="India"/>
    <s v="Credit Card"/>
    <x v="0"/>
    <s v="Express"/>
    <x v="0"/>
    <s v="No"/>
    <s v="No"/>
  </r>
  <r>
    <x v="1774"/>
    <x v="145"/>
    <s v="CUST10519"/>
    <s v="Customer 519"/>
    <n v="51"/>
    <s v="New"/>
    <s v="P1003"/>
    <s v="Headphones"/>
    <x v="0"/>
    <s v="Metro Supplies"/>
    <n v="2"/>
    <n v="2500"/>
    <n v="20"/>
    <n v="5000"/>
    <n v="1000"/>
    <n v="4000"/>
    <n v="2701.03"/>
    <n v="1298.97"/>
    <x v="2"/>
    <s v="Guwahati"/>
    <s v="Assam"/>
    <s v="India"/>
    <s v="Debit Card"/>
    <x v="0"/>
    <s v="Express"/>
    <x v="0"/>
    <s v="No"/>
    <s v="No"/>
  </r>
  <r>
    <x v="1775"/>
    <x v="145"/>
    <s v="CUST11445"/>
    <s v="Customer 1445"/>
    <n v="32"/>
    <s v="New"/>
    <s v="P1001"/>
    <s v="Laptop"/>
    <x v="0"/>
    <s v="TechSource India"/>
    <n v="1"/>
    <n v="55000"/>
    <n v="15"/>
    <n v="55000"/>
    <n v="8250"/>
    <n v="46750"/>
    <n v="32893.040000000001"/>
    <n v="13856.96"/>
    <x v="1"/>
    <s v="Kolkata"/>
    <s v="West Bengal"/>
    <s v="India"/>
    <s v="Cash on Delivery"/>
    <x v="1"/>
    <s v="Standard"/>
    <x v="0"/>
    <s v="Yes"/>
    <s v="No"/>
  </r>
  <r>
    <x v="1776"/>
    <x v="145"/>
    <s v="CUST11224"/>
    <s v="Customer 1224"/>
    <n v="19"/>
    <s v="Returning"/>
    <s v="P1007"/>
    <s v="Mouse"/>
    <x v="0"/>
    <s v="RetailHub"/>
    <n v="3"/>
    <n v="900"/>
    <n v="10"/>
    <n v="2700"/>
    <n v="270"/>
    <n v="2430"/>
    <n v="1546.9"/>
    <n v="883.1"/>
    <x v="0"/>
    <s v="Nagpur"/>
    <s v="Maharashtra"/>
    <s v="India"/>
    <s v="Cash on Delivery"/>
    <x v="0"/>
    <s v="Standard"/>
    <x v="0"/>
    <s v="No"/>
    <s v="No"/>
  </r>
  <r>
    <x v="1777"/>
    <x v="145"/>
    <s v="CUST12273"/>
    <s v="Customer 2273"/>
    <n v="32"/>
    <s v="Loyal"/>
    <s v="P1004"/>
    <s v="Smartwatch"/>
    <x v="0"/>
    <s v="TechSource India"/>
    <n v="2"/>
    <n v="6500"/>
    <n v="5"/>
    <n v="13000"/>
    <n v="650"/>
    <n v="12350"/>
    <n v="8407.76"/>
    <n v="3942.24"/>
    <x v="0"/>
    <s v="Chennai"/>
    <s v="Tamil Nadu"/>
    <s v="India"/>
    <s v="UPI"/>
    <x v="0"/>
    <s v="Express"/>
    <x v="1"/>
    <s v="No"/>
    <s v="No"/>
  </r>
  <r>
    <x v="1778"/>
    <x v="145"/>
    <s v="CUST10147"/>
    <s v="Customer 147"/>
    <n v="59"/>
    <s v="New"/>
    <s v="P1003"/>
    <s v="Headphones"/>
    <x v="0"/>
    <s v="Metro Supplies"/>
    <n v="1"/>
    <n v="2500"/>
    <n v="10"/>
    <n v="2500"/>
    <n v="250"/>
    <n v="2250"/>
    <n v="1620.42"/>
    <n v="629.58000000000004"/>
    <x v="2"/>
    <s v="Indore"/>
    <s v="Madhya Pradesh"/>
    <s v="India"/>
    <s v="Wallet"/>
    <x v="1"/>
    <s v="Standard"/>
    <x v="0"/>
    <s v="No"/>
    <s v="No"/>
  </r>
  <r>
    <x v="1779"/>
    <x v="145"/>
    <s v="CUST10631"/>
    <s v="Customer 631"/>
    <n v="49"/>
    <s v="Returning"/>
    <s v="P2001"/>
    <s v="Running Shoes"/>
    <x v="3"/>
    <s v="FashionMart"/>
    <n v="2"/>
    <n v="3200"/>
    <n v="0"/>
    <n v="6400"/>
    <n v="0"/>
    <n v="6400"/>
    <n v="4462.3599999999997"/>
    <n v="1937.64"/>
    <x v="1"/>
    <s v="Indore"/>
    <s v="Madhya Pradesh"/>
    <s v="India"/>
    <s v="Credit Card"/>
    <x v="0"/>
    <s v="Standard"/>
    <x v="0"/>
    <s v="No"/>
    <s v="No"/>
  </r>
  <r>
    <x v="1780"/>
    <x v="145"/>
    <s v="CUST10521"/>
    <s v="Customer 521"/>
    <n v="22"/>
    <s v="Returning"/>
    <s v="P4006"/>
    <s v="Lipstick"/>
    <x v="4"/>
    <s v="BeautyCare"/>
    <n v="1"/>
    <n v="850"/>
    <n v="10"/>
    <n v="850"/>
    <n v="85"/>
    <n v="765"/>
    <n v="432.41"/>
    <n v="332.59"/>
    <x v="0"/>
    <s v="Indore"/>
    <s v="Madhya Pradesh"/>
    <s v="India"/>
    <s v="Cash on Delivery"/>
    <x v="2"/>
    <s v="Standard"/>
    <x v="0"/>
    <s v="No"/>
    <s v="No"/>
  </r>
  <r>
    <x v="1781"/>
    <x v="145"/>
    <s v="CUST10272"/>
    <s v="Customer 272"/>
    <n v="31"/>
    <s v="Loyal"/>
    <s v="P2008"/>
    <s v="Formal Shirt"/>
    <x v="3"/>
    <s v="Global Traders"/>
    <n v="2"/>
    <n v="1700"/>
    <n v="5"/>
    <n v="3400"/>
    <n v="170"/>
    <n v="3230"/>
    <n v="2389.79"/>
    <n v="840.21"/>
    <x v="0"/>
    <s v="Bhubaneswar"/>
    <s v="Odisha"/>
    <s v="India"/>
    <s v="Wallet"/>
    <x v="0"/>
    <s v="Standard"/>
    <x v="0"/>
    <s v="No"/>
    <s v="No"/>
  </r>
  <r>
    <x v="1782"/>
    <x v="145"/>
    <s v="CUST11468"/>
    <s v="Customer 1468"/>
    <n v="24"/>
    <s v="Returning"/>
    <s v="P5005"/>
    <s v="Desk Organizer"/>
    <x v="1"/>
    <s v="Stationery Hub"/>
    <n v="2"/>
    <n v="600"/>
    <n v="15"/>
    <n v="1200"/>
    <n v="180"/>
    <n v="1020"/>
    <n v="614.24"/>
    <n v="405.76"/>
    <x v="1"/>
    <s v="Coimbatore"/>
    <s v="Tamil Nadu"/>
    <s v="India"/>
    <s v="Wallet"/>
    <x v="0"/>
    <s v="Express"/>
    <x v="0"/>
    <s v="No"/>
    <s v="Yes"/>
  </r>
  <r>
    <x v="1783"/>
    <x v="145"/>
    <s v="CUST12228"/>
    <s v="Customer 2228"/>
    <n v="56"/>
    <s v="Loyal"/>
    <s v="P1002"/>
    <s v="Smartphone"/>
    <x v="0"/>
    <s v="Global Traders"/>
    <n v="1"/>
    <n v="28000"/>
    <n v="15"/>
    <n v="28000"/>
    <n v="4200"/>
    <n v="23800"/>
    <n v="18523.2"/>
    <n v="5276.8"/>
    <x v="2"/>
    <s v="Indore"/>
    <s v="Madhya Pradesh"/>
    <s v="India"/>
    <s v="Debit Card"/>
    <x v="1"/>
    <s v="Express"/>
    <x v="0"/>
    <s v="No"/>
    <s v="No"/>
  </r>
  <r>
    <x v="1784"/>
    <x v="145"/>
    <s v="CUST10605"/>
    <s v="Customer 605"/>
    <n v="19"/>
    <s v="Loyal"/>
    <s v="P2006"/>
    <s v="Womens Kurti"/>
    <x v="3"/>
    <s v="FashionMart"/>
    <n v="1"/>
    <n v="1400"/>
    <n v="5"/>
    <n v="1400"/>
    <n v="70"/>
    <n v="1330"/>
    <n v="891.65"/>
    <n v="438.35"/>
    <x v="1"/>
    <s v="Kolkata"/>
    <s v="West Bengal"/>
    <s v="India"/>
    <s v="Net Banking"/>
    <x v="0"/>
    <s v="Standard"/>
    <x v="0"/>
    <s v="No"/>
    <s v="No"/>
  </r>
  <r>
    <x v="1785"/>
    <x v="145"/>
    <s v="CUST12212"/>
    <s v="Customer 2212"/>
    <n v="21"/>
    <s v="New"/>
    <s v="P4005"/>
    <s v="Perfume"/>
    <x v="4"/>
    <s v="BeautyCare"/>
    <n v="3"/>
    <n v="1800"/>
    <n v="5"/>
    <n v="5400"/>
    <n v="270"/>
    <n v="5130"/>
    <n v="3453.79"/>
    <n v="1676.21"/>
    <x v="0"/>
    <s v="Bengaluru"/>
    <s v="Karnataka"/>
    <s v="India"/>
    <s v="Debit Card"/>
    <x v="2"/>
    <s v="Standard"/>
    <x v="0"/>
    <s v="No"/>
    <s v="No"/>
  </r>
  <r>
    <x v="1786"/>
    <x v="145"/>
    <s v="CUST10505"/>
    <s v="Customer 505"/>
    <n v="31"/>
    <s v="Loyal"/>
    <s v="P1006"/>
    <s v="Keyboard"/>
    <x v="0"/>
    <s v="Metro Supplies"/>
    <n v="1"/>
    <n v="1800"/>
    <n v="5"/>
    <n v="1800"/>
    <n v="90"/>
    <n v="1710"/>
    <n v="1049.23"/>
    <n v="660.77"/>
    <x v="0"/>
    <s v="Nagpur"/>
    <s v="Maharashtra"/>
    <s v="India"/>
    <s v="Net Banking"/>
    <x v="2"/>
    <s v="Same Day"/>
    <x v="0"/>
    <s v="No"/>
    <s v="No"/>
  </r>
  <r>
    <x v="1787"/>
    <x v="146"/>
    <s v="CUST11168"/>
    <s v="Customer 1168"/>
    <n v="57"/>
    <s v="New"/>
    <s v="P1009"/>
    <s v="Power Bank"/>
    <x v="0"/>
    <s v="Prime Distributors"/>
    <n v="1"/>
    <n v="1600"/>
    <n v="25"/>
    <n v="1600"/>
    <n v="400"/>
    <n v="1200"/>
    <n v="665.96"/>
    <n v="534.04"/>
    <x v="1"/>
    <s v="Coimbatore"/>
    <s v="Tamil Nadu"/>
    <s v="India"/>
    <s v="Credit Card"/>
    <x v="0"/>
    <s v="Standard"/>
    <x v="4"/>
    <s v="Yes"/>
    <s v="No"/>
  </r>
  <r>
    <x v="1788"/>
    <x v="146"/>
    <s v="CUST11185"/>
    <s v="Customer 1185"/>
    <n v="46"/>
    <s v="New"/>
    <s v="P1001"/>
    <s v="Laptop"/>
    <x v="0"/>
    <s v="TechSource India"/>
    <n v="2"/>
    <n v="55000"/>
    <n v="10"/>
    <n v="110000"/>
    <n v="11000"/>
    <n v="99000"/>
    <n v="62007.31"/>
    <n v="36992.69"/>
    <x v="1"/>
    <s v="Bhubaneswar"/>
    <s v="Odisha"/>
    <s v="India"/>
    <s v="Net Banking"/>
    <x v="0"/>
    <s v="Standard"/>
    <x v="0"/>
    <s v="No"/>
    <s v="No"/>
  </r>
  <r>
    <x v="1789"/>
    <x v="146"/>
    <s v="CUST10246"/>
    <s v="Customer 246"/>
    <n v="40"/>
    <s v="Returning"/>
    <s v="P3006"/>
    <s v="Water Bottle"/>
    <x v="2"/>
    <s v="Metro Supplies"/>
    <n v="2"/>
    <n v="700"/>
    <n v="10"/>
    <n v="1400"/>
    <n v="140"/>
    <n v="1260"/>
    <n v="878.67"/>
    <n v="381.33"/>
    <x v="0"/>
    <s v="Ahmedabad"/>
    <s v="Gujarat"/>
    <s v="India"/>
    <s v="Wallet"/>
    <x v="0"/>
    <s v="Standard"/>
    <x v="0"/>
    <s v="No"/>
    <s v="No"/>
  </r>
  <r>
    <x v="1790"/>
    <x v="146"/>
    <s v="CUST10090"/>
    <s v="Customer 90"/>
    <n v="40"/>
    <s v="Returning"/>
    <s v="P3007"/>
    <s v="Vacuum Cleaner"/>
    <x v="2"/>
    <s v="Global Traders"/>
    <n v="4"/>
    <n v="8500"/>
    <n v="10"/>
    <n v="34000"/>
    <n v="3400"/>
    <n v="30600"/>
    <n v="24554.68"/>
    <n v="6045.32"/>
    <x v="1"/>
    <s v="Mumbai"/>
    <s v="Maharashtra"/>
    <s v="India"/>
    <s v="Debit Card"/>
    <x v="1"/>
    <s v="Standard"/>
    <x v="3"/>
    <s v="No"/>
    <s v="No"/>
  </r>
  <r>
    <x v="1791"/>
    <x v="146"/>
    <s v="CUST10883"/>
    <s v="Customer 883"/>
    <n v="58"/>
    <s v="Returning"/>
    <s v="P5001"/>
    <s v="Notebook Set"/>
    <x v="1"/>
    <s v="Stationery Hub"/>
    <n v="1"/>
    <n v="500"/>
    <n v="20"/>
    <n v="500"/>
    <n v="100"/>
    <n v="400"/>
    <n v="243.97"/>
    <n v="156.03"/>
    <x v="1"/>
    <s v="Nagpur"/>
    <s v="Maharashtra"/>
    <s v="India"/>
    <s v="UPI"/>
    <x v="0"/>
    <s v="Express"/>
    <x v="0"/>
    <s v="No"/>
    <s v="No"/>
  </r>
  <r>
    <x v="1792"/>
    <x v="146"/>
    <s v="CUST11569"/>
    <s v="Customer 1569"/>
    <n v="52"/>
    <s v="Returning"/>
    <s v="P5002"/>
    <s v="Novel"/>
    <x v="1"/>
    <s v="Stationery Hub"/>
    <n v="1"/>
    <n v="400"/>
    <n v="10"/>
    <n v="400"/>
    <n v="40"/>
    <n v="360"/>
    <n v="210.55"/>
    <n v="149.44999999999999"/>
    <x v="1"/>
    <s v="Coimbatore"/>
    <s v="Tamil Nadu"/>
    <s v="India"/>
    <s v="Debit Card"/>
    <x v="2"/>
    <s v="Standard"/>
    <x v="2"/>
    <s v="No"/>
    <s v="No"/>
  </r>
  <r>
    <x v="1793"/>
    <x v="146"/>
    <s v="CUST10101"/>
    <s v="Customer 101"/>
    <n v="48"/>
    <s v="New"/>
    <s v="P2006"/>
    <s v="Womens Kurti"/>
    <x v="3"/>
    <s v="FashionMart"/>
    <n v="1"/>
    <n v="1400"/>
    <n v="15"/>
    <n v="1400"/>
    <n v="210"/>
    <n v="1190"/>
    <n v="698.11"/>
    <n v="491.89"/>
    <x v="2"/>
    <s v="Bhopal"/>
    <s v="Madhya Pradesh"/>
    <s v="India"/>
    <s v="Debit Card"/>
    <x v="1"/>
    <s v="Standard"/>
    <x v="4"/>
    <s v="No"/>
    <s v="No"/>
  </r>
  <r>
    <x v="1794"/>
    <x v="146"/>
    <s v="CUST11260"/>
    <s v="Customer 1260"/>
    <n v="50"/>
    <s v="Returning"/>
    <s v="P5001"/>
    <s v="Notebook Set"/>
    <x v="1"/>
    <s v="Stationery Hub"/>
    <n v="3"/>
    <n v="500"/>
    <n v="30"/>
    <n v="1500"/>
    <n v="450"/>
    <n v="1050"/>
    <n v="627.47"/>
    <n v="422.53"/>
    <x v="1"/>
    <s v="Bengaluru"/>
    <s v="Karnataka"/>
    <s v="India"/>
    <s v="Debit Card"/>
    <x v="0"/>
    <s v="Standard"/>
    <x v="0"/>
    <s v="No"/>
    <s v="No"/>
  </r>
  <r>
    <x v="1795"/>
    <x v="146"/>
    <s v="CUST11979"/>
    <s v="Customer 1979"/>
    <n v="56"/>
    <s v="New"/>
    <s v="P3001"/>
    <s v="Coffee Maker"/>
    <x v="2"/>
    <s v="HomeNeeds"/>
    <n v="2"/>
    <n v="4200"/>
    <n v="20"/>
    <n v="8400"/>
    <n v="1680"/>
    <n v="6720"/>
    <n v="4427.29"/>
    <n v="2292.71"/>
    <x v="1"/>
    <s v="Bhubaneswar"/>
    <s v="Odisha"/>
    <s v="India"/>
    <s v="Cash on Delivery"/>
    <x v="2"/>
    <s v="Standard"/>
    <x v="3"/>
    <s v="No"/>
    <s v="No"/>
  </r>
  <r>
    <x v="1796"/>
    <x v="146"/>
    <s v="CUST11228"/>
    <s v="Customer 1228"/>
    <n v="35"/>
    <s v="New"/>
    <s v="P2002"/>
    <s v="Jeans"/>
    <x v="3"/>
    <s v="FashionMart"/>
    <n v="1"/>
    <n v="2200"/>
    <n v="10"/>
    <n v="2200"/>
    <n v="220"/>
    <n v="1980"/>
    <n v="1108.5999999999999"/>
    <n v="871.4"/>
    <x v="2"/>
    <s v="Lucknow"/>
    <s v="Uttar Pradesh"/>
    <s v="India"/>
    <s v="Wallet"/>
    <x v="0"/>
    <s v="Standard"/>
    <x v="0"/>
    <s v="No"/>
    <s v="No"/>
  </r>
  <r>
    <x v="1797"/>
    <x v="146"/>
    <s v="CUST11290"/>
    <s v="Customer 1290"/>
    <n v="40"/>
    <s v="Loyal"/>
    <s v="P5005"/>
    <s v="Desk Organizer"/>
    <x v="1"/>
    <s v="Stationery Hub"/>
    <n v="2"/>
    <n v="600"/>
    <n v="15"/>
    <n v="1200"/>
    <n v="180"/>
    <n v="1020"/>
    <n v="799.58"/>
    <n v="220.42"/>
    <x v="1"/>
    <s v="Surat"/>
    <s v="Gujarat"/>
    <s v="India"/>
    <s v="UPI"/>
    <x v="0"/>
    <s v="Standard"/>
    <x v="0"/>
    <s v="No"/>
    <s v="No"/>
  </r>
  <r>
    <x v="1798"/>
    <x v="146"/>
    <s v="CUST10625"/>
    <s v="Customer 625"/>
    <n v="60"/>
    <s v="New"/>
    <s v="P3001"/>
    <s v="Coffee Maker"/>
    <x v="2"/>
    <s v="HomeNeeds"/>
    <n v="1"/>
    <n v="4200"/>
    <n v="15"/>
    <n v="4200"/>
    <n v="630"/>
    <n v="3570"/>
    <n v="2868.77"/>
    <n v="701.23"/>
    <x v="0"/>
    <s v="Lucknow"/>
    <s v="Uttar Pradesh"/>
    <s v="India"/>
    <s v="Wallet"/>
    <x v="2"/>
    <s v="Standard"/>
    <x v="0"/>
    <s v="No"/>
    <s v="No"/>
  </r>
  <r>
    <x v="1799"/>
    <x v="146"/>
    <s v="CUST10078"/>
    <s v="Customer 78"/>
    <n v="39"/>
    <s v="Loyal"/>
    <s v="P1003"/>
    <s v="Headphones"/>
    <x v="0"/>
    <s v="Metro Supplies"/>
    <n v="5"/>
    <n v="2500"/>
    <n v="25"/>
    <n v="12500"/>
    <n v="3125"/>
    <n v="9375"/>
    <n v="6281.87"/>
    <n v="3093.13"/>
    <x v="0"/>
    <s v="Visakhapatnam"/>
    <s v="Andhra Pradesh"/>
    <s v="India"/>
    <s v="Net Banking"/>
    <x v="2"/>
    <s v="Express"/>
    <x v="3"/>
    <s v="No"/>
    <s v="No"/>
  </r>
  <r>
    <x v="1800"/>
    <x v="146"/>
    <s v="CUST10631"/>
    <s v="Customer 631"/>
    <n v="40"/>
    <s v="Loyal"/>
    <s v="P5001"/>
    <s v="Notebook Set"/>
    <x v="1"/>
    <s v="Stationery Hub"/>
    <n v="1"/>
    <n v="500"/>
    <n v="10"/>
    <n v="500"/>
    <n v="50"/>
    <n v="450"/>
    <n v="359.22"/>
    <n v="90.78"/>
    <x v="0"/>
    <s v="Kolkata"/>
    <s v="West Bengal"/>
    <s v="India"/>
    <s v="Wallet"/>
    <x v="2"/>
    <s v="Same Day"/>
    <x v="1"/>
    <s v="No"/>
    <s v="No"/>
  </r>
  <r>
    <x v="1801"/>
    <x v="146"/>
    <s v="CUST10113"/>
    <s v="Customer 113"/>
    <n v="47"/>
    <s v="Loyal"/>
    <s v="P2002"/>
    <s v="Jeans"/>
    <x v="3"/>
    <s v="FashionMart"/>
    <n v="1"/>
    <n v="2200"/>
    <n v="15"/>
    <n v="2200"/>
    <n v="330"/>
    <n v="1870"/>
    <n v="1425.05"/>
    <n v="444.95"/>
    <x v="1"/>
    <s v="Chennai"/>
    <s v="Tamil Nadu"/>
    <s v="India"/>
    <s v="Net Banking"/>
    <x v="2"/>
    <s v="Standard"/>
    <x v="0"/>
    <s v="No"/>
    <s v="Yes"/>
  </r>
  <r>
    <x v="1802"/>
    <x v="147"/>
    <s v="CUST10877"/>
    <s v="Customer 877"/>
    <n v="34"/>
    <s v="Loyal"/>
    <s v="P5002"/>
    <s v="Novel"/>
    <x v="1"/>
    <s v="Stationery Hub"/>
    <n v="6"/>
    <n v="400"/>
    <n v="0"/>
    <n v="2400"/>
    <n v="0"/>
    <n v="2400"/>
    <n v="1340.59"/>
    <n v="1059.4100000000001"/>
    <x v="1"/>
    <s v="Delhi"/>
    <s v="Delhi"/>
    <s v="India"/>
    <s v="Cash on Delivery"/>
    <x v="2"/>
    <s v="Standard"/>
    <x v="0"/>
    <s v="No"/>
    <s v="No"/>
  </r>
  <r>
    <x v="1803"/>
    <x v="147"/>
    <s v="CUST11769"/>
    <s v="Customer 1769"/>
    <n v="56"/>
    <s v="Returning"/>
    <s v="P4004"/>
    <s v="Shampoo"/>
    <x v="4"/>
    <s v="BeautyCare"/>
    <n v="2"/>
    <n v="550"/>
    <n v="25"/>
    <n v="1100"/>
    <n v="275"/>
    <n v="825"/>
    <n v="489.07"/>
    <n v="335.93"/>
    <x v="1"/>
    <s v="Lucknow"/>
    <s v="Uttar Pradesh"/>
    <s v="India"/>
    <s v="Cash on Delivery"/>
    <x v="0"/>
    <s v="Standard"/>
    <x v="3"/>
    <s v="No"/>
    <s v="No"/>
  </r>
  <r>
    <x v="1804"/>
    <x v="147"/>
    <s v="CUST11517"/>
    <s v="Customer 1517"/>
    <n v="43"/>
    <s v="New"/>
    <s v="P4001"/>
    <s v="Face Wash"/>
    <x v="4"/>
    <s v="BeautyCare"/>
    <n v="2"/>
    <n v="450"/>
    <n v="10"/>
    <n v="900"/>
    <n v="90"/>
    <n v="810"/>
    <n v="466.71"/>
    <n v="343.29"/>
    <x v="2"/>
    <s v="Visakhapatnam"/>
    <s v="Andhra Pradesh"/>
    <s v="India"/>
    <s v="Credit Card"/>
    <x v="1"/>
    <s v="Express"/>
    <x v="0"/>
    <s v="No"/>
    <s v="No"/>
  </r>
  <r>
    <x v="1805"/>
    <x v="147"/>
    <s v="CUST11914"/>
    <s v="Customer 1914"/>
    <n v="18"/>
    <s v="New"/>
    <s v="P5004"/>
    <s v="Pen Set"/>
    <x v="1"/>
    <s v="Stationery Hub"/>
    <n v="5"/>
    <n v="250"/>
    <n v="10"/>
    <n v="1250"/>
    <n v="125"/>
    <n v="1125"/>
    <n v="730.98"/>
    <n v="394.02"/>
    <x v="1"/>
    <s v="Chandigarh"/>
    <s v="Chandigarh"/>
    <s v="India"/>
    <s v="Credit Card"/>
    <x v="1"/>
    <s v="Standard"/>
    <x v="0"/>
    <s v="Yes"/>
    <s v="No"/>
  </r>
  <r>
    <x v="1806"/>
    <x v="147"/>
    <s v="CUST11698"/>
    <s v="Customer 1698"/>
    <n v="47"/>
    <s v="Returning"/>
    <s v="P4001"/>
    <s v="Face Wash"/>
    <x v="4"/>
    <s v="BeautyCare"/>
    <n v="2"/>
    <n v="450"/>
    <n v="15"/>
    <n v="900"/>
    <n v="135"/>
    <n v="765"/>
    <n v="618.04999999999995"/>
    <n v="146.94999999999999"/>
    <x v="2"/>
    <s v="Jaipur"/>
    <s v="Rajasthan"/>
    <s v="India"/>
    <s v="Debit Card"/>
    <x v="2"/>
    <s v="Express"/>
    <x v="0"/>
    <s v="No"/>
    <s v="No"/>
  </r>
  <r>
    <x v="1807"/>
    <x v="147"/>
    <s v="CUST11271"/>
    <s v="Customer 1271"/>
    <n v="45"/>
    <s v="Returning"/>
    <s v="P2008"/>
    <s v="Formal Shirt"/>
    <x v="3"/>
    <s v="Global Traders"/>
    <n v="1"/>
    <n v="1700"/>
    <n v="5"/>
    <n v="1700"/>
    <n v="85"/>
    <n v="1615"/>
    <n v="1258.3499999999999"/>
    <n v="356.65"/>
    <x v="2"/>
    <s v="Pune"/>
    <s v="Maharashtra"/>
    <s v="India"/>
    <s v="Net Banking"/>
    <x v="1"/>
    <s v="Standard"/>
    <x v="0"/>
    <s v="No"/>
    <s v="No"/>
  </r>
  <r>
    <x v="1808"/>
    <x v="147"/>
    <s v="CUST12049"/>
    <s v="Customer 2049"/>
    <n v="53"/>
    <s v="New"/>
    <s v="P1003"/>
    <s v="Headphones"/>
    <x v="0"/>
    <s v="Metro Supplies"/>
    <n v="2"/>
    <n v="2500"/>
    <n v="10"/>
    <n v="5000"/>
    <n v="500"/>
    <n v="4500"/>
    <n v="2712.91"/>
    <n v="1787.09"/>
    <x v="2"/>
    <s v="Delhi"/>
    <s v="Delhi"/>
    <s v="India"/>
    <s v="Wallet"/>
    <x v="0"/>
    <s v="Standard"/>
    <x v="0"/>
    <s v="No"/>
    <s v="No"/>
  </r>
  <r>
    <x v="1809"/>
    <x v="147"/>
    <s v="CUST11375"/>
    <s v="Customer 1375"/>
    <n v="28"/>
    <s v="Loyal"/>
    <s v="P3007"/>
    <s v="Vacuum Cleaner"/>
    <x v="2"/>
    <s v="Global Traders"/>
    <n v="3"/>
    <n v="8500"/>
    <n v="5"/>
    <n v="25500"/>
    <n v="1275"/>
    <n v="24225"/>
    <n v="14701.16"/>
    <n v="9523.84"/>
    <x v="2"/>
    <s v="Patna"/>
    <s v="Bihar"/>
    <s v="India"/>
    <s v="Net Banking"/>
    <x v="1"/>
    <s v="Express"/>
    <x v="0"/>
    <s v="No"/>
    <s v="No"/>
  </r>
  <r>
    <x v="1810"/>
    <x v="147"/>
    <s v="CUST10445"/>
    <s v="Customer 445"/>
    <n v="52"/>
    <s v="New"/>
    <s v="P3006"/>
    <s v="Water Bottle"/>
    <x v="2"/>
    <s v="Metro Supplies"/>
    <n v="2"/>
    <n v="700"/>
    <n v="5"/>
    <n v="1400"/>
    <n v="70"/>
    <n v="1330"/>
    <n v="1030.05"/>
    <n v="299.95"/>
    <x v="2"/>
    <s v="Lucknow"/>
    <s v="Uttar Pradesh"/>
    <s v="India"/>
    <s v="Net Banking"/>
    <x v="2"/>
    <s v="Standard"/>
    <x v="3"/>
    <s v="No"/>
    <s v="No"/>
  </r>
  <r>
    <x v="1811"/>
    <x v="147"/>
    <s v="CUST11909"/>
    <s v="Customer 1909"/>
    <n v="23"/>
    <s v="Returning"/>
    <s v="P3004"/>
    <s v="Cookware Set"/>
    <x v="2"/>
    <s v="HomeNeeds"/>
    <n v="3"/>
    <n v="3500"/>
    <n v="15"/>
    <n v="10500"/>
    <n v="1575"/>
    <n v="8925"/>
    <n v="5851.84"/>
    <n v="3073.16"/>
    <x v="0"/>
    <s v="Indore"/>
    <s v="Madhya Pradesh"/>
    <s v="India"/>
    <s v="UPI"/>
    <x v="1"/>
    <s v="Express"/>
    <x v="0"/>
    <s v="No"/>
    <s v="No"/>
  </r>
  <r>
    <x v="1812"/>
    <x v="147"/>
    <s v="CUST12249"/>
    <s v="Customer 2249"/>
    <n v="51"/>
    <s v="Loyal"/>
    <s v="P3004"/>
    <s v="Cookware Set"/>
    <x v="2"/>
    <s v="HomeNeeds"/>
    <n v="1"/>
    <n v="3500"/>
    <n v="0"/>
    <n v="3500"/>
    <n v="0"/>
    <n v="3500"/>
    <n v="2185.71"/>
    <n v="1314.29"/>
    <x v="2"/>
    <s v="Hyderabad"/>
    <s v="Telangana"/>
    <s v="India"/>
    <s v="UPI"/>
    <x v="0"/>
    <s v="Standard"/>
    <x v="1"/>
    <s v="No"/>
    <s v="No"/>
  </r>
  <r>
    <x v="1813"/>
    <x v="147"/>
    <s v="CUST11596"/>
    <s v="Customer 1596"/>
    <n v="51"/>
    <s v="Returning"/>
    <s v="P4003"/>
    <s v="Sunscreen"/>
    <x v="4"/>
    <s v="BeautyCare"/>
    <n v="1"/>
    <n v="700"/>
    <n v="5"/>
    <n v="700"/>
    <n v="35"/>
    <n v="665"/>
    <n v="518.70000000000005"/>
    <n v="146.30000000000001"/>
    <x v="1"/>
    <s v="Ahmedabad"/>
    <s v="Gujarat"/>
    <s v="India"/>
    <s v="Net Banking"/>
    <x v="0"/>
    <s v="Standard"/>
    <x v="0"/>
    <s v="No"/>
    <s v="No"/>
  </r>
  <r>
    <x v="1814"/>
    <x v="147"/>
    <s v="CUST12078"/>
    <s v="Customer 2078"/>
    <n v="48"/>
    <s v="New"/>
    <s v="P3005"/>
    <s v="Bedsheet Set"/>
    <x v="2"/>
    <s v="RetailHub"/>
    <n v="1"/>
    <n v="1800"/>
    <n v="15"/>
    <n v="1800"/>
    <n v="270"/>
    <n v="1530"/>
    <n v="868.03"/>
    <n v="661.97"/>
    <x v="2"/>
    <s v="Delhi"/>
    <s v="Delhi"/>
    <s v="India"/>
    <s v="Wallet"/>
    <x v="2"/>
    <s v="Standard"/>
    <x v="1"/>
    <s v="No"/>
    <s v="No"/>
  </r>
  <r>
    <x v="1815"/>
    <x v="147"/>
    <s v="CUST10250"/>
    <s v="Customer 250"/>
    <n v="59"/>
    <s v="New"/>
    <s v="P2004"/>
    <s v="Jacket"/>
    <x v="3"/>
    <s v="Global Traders"/>
    <n v="3"/>
    <n v="3500"/>
    <n v="10"/>
    <n v="10500"/>
    <n v="1050"/>
    <n v="9450"/>
    <n v="5916.66"/>
    <n v="3533.34"/>
    <x v="1"/>
    <s v="Nagpur"/>
    <s v="Maharashtra"/>
    <s v="India"/>
    <s v="Credit Card"/>
    <x v="2"/>
    <s v="Standard"/>
    <x v="0"/>
    <s v="No"/>
    <s v="No"/>
  </r>
  <r>
    <x v="1816"/>
    <x v="147"/>
    <s v="CUST11915"/>
    <s v="Customer 1915"/>
    <n v="44"/>
    <s v="Loyal"/>
    <s v="P3002"/>
    <s v="Air Fryer"/>
    <x v="2"/>
    <s v="HomeNeeds"/>
    <n v="2"/>
    <n v="6500"/>
    <n v="20"/>
    <n v="13000"/>
    <n v="2600"/>
    <n v="10400"/>
    <n v="7668.76"/>
    <n v="2731.24"/>
    <x v="1"/>
    <s v="Hyderabad"/>
    <s v="Telangana"/>
    <s v="India"/>
    <s v="Wallet"/>
    <x v="2"/>
    <s v="Express"/>
    <x v="0"/>
    <s v="No"/>
    <s v="No"/>
  </r>
  <r>
    <x v="1817"/>
    <x v="148"/>
    <s v="CUST11128"/>
    <s v="Customer 1128"/>
    <n v="53"/>
    <s v="New"/>
    <s v="P4006"/>
    <s v="Lipstick"/>
    <x v="4"/>
    <s v="BeautyCare"/>
    <n v="1"/>
    <n v="850"/>
    <n v="0"/>
    <n v="850"/>
    <n v="0"/>
    <n v="850"/>
    <n v="642.41999999999996"/>
    <n v="207.58"/>
    <x v="1"/>
    <s v="Kolkata"/>
    <s v="West Bengal"/>
    <s v="India"/>
    <s v="Debit Card"/>
    <x v="0"/>
    <s v="Same Day"/>
    <x v="0"/>
    <s v="No"/>
    <s v="No"/>
  </r>
  <r>
    <x v="1818"/>
    <x v="148"/>
    <s v="CUST10854"/>
    <s v="Customer 854"/>
    <n v="60"/>
    <s v="New"/>
    <s v="P3004"/>
    <s v="Cookware Set"/>
    <x v="2"/>
    <s v="HomeNeeds"/>
    <n v="1"/>
    <n v="3500"/>
    <n v="20"/>
    <n v="3500"/>
    <n v="700"/>
    <n v="2800"/>
    <n v="1654.03"/>
    <n v="1145.97"/>
    <x v="1"/>
    <s v="Lucknow"/>
    <s v="Uttar Pradesh"/>
    <s v="India"/>
    <s v="Credit Card"/>
    <x v="1"/>
    <s v="Express"/>
    <x v="0"/>
    <s v="No"/>
    <s v="Yes"/>
  </r>
  <r>
    <x v="1819"/>
    <x v="148"/>
    <s v="CUST12141"/>
    <s v="Customer 2141"/>
    <n v="30"/>
    <s v="Loyal"/>
    <s v="P5004"/>
    <s v="Pen Set"/>
    <x v="1"/>
    <s v="Stationery Hub"/>
    <n v="1"/>
    <n v="250"/>
    <n v="0"/>
    <n v="250"/>
    <n v="0"/>
    <n v="250"/>
    <n v="200.3"/>
    <n v="49.7"/>
    <x v="1"/>
    <s v="Guwahati"/>
    <s v="Assam"/>
    <s v="India"/>
    <s v="Debit Card"/>
    <x v="2"/>
    <s v="Standard"/>
    <x v="0"/>
    <s v="No"/>
    <s v="No"/>
  </r>
  <r>
    <x v="1820"/>
    <x v="148"/>
    <s v="CUST12287"/>
    <s v="Customer 2287"/>
    <n v="56"/>
    <s v="New"/>
    <s v="P3006"/>
    <s v="Water Bottle"/>
    <x v="2"/>
    <s v="Metro Supplies"/>
    <n v="4"/>
    <n v="700"/>
    <n v="5"/>
    <n v="2800"/>
    <n v="140"/>
    <n v="2660"/>
    <n v="1796.16"/>
    <n v="863.84"/>
    <x v="1"/>
    <s v="Delhi"/>
    <s v="Delhi"/>
    <s v="India"/>
    <s v="Credit Card"/>
    <x v="0"/>
    <s v="Standard"/>
    <x v="0"/>
    <s v="No"/>
    <s v="No"/>
  </r>
  <r>
    <x v="1821"/>
    <x v="148"/>
    <s v="CUST11925"/>
    <s v="Customer 1925"/>
    <n v="54"/>
    <s v="New"/>
    <s v="P5003"/>
    <s v="Calculator"/>
    <x v="1"/>
    <s v="Stationery Hub"/>
    <n v="1"/>
    <n v="650"/>
    <n v="10"/>
    <n v="650"/>
    <n v="65"/>
    <n v="585"/>
    <n v="382.37"/>
    <n v="202.63"/>
    <x v="1"/>
    <s v="Ahmedabad"/>
    <s v="Gujarat"/>
    <s v="India"/>
    <s v="Net Banking"/>
    <x v="0"/>
    <s v="Standard"/>
    <x v="0"/>
    <s v="No"/>
    <s v="No"/>
  </r>
  <r>
    <x v="1822"/>
    <x v="148"/>
    <s v="CUST11450"/>
    <s v="Customer 1450"/>
    <n v="51"/>
    <s v="New"/>
    <s v="P1003"/>
    <s v="Headphones"/>
    <x v="0"/>
    <s v="Metro Supplies"/>
    <n v="3"/>
    <n v="2500"/>
    <n v="15"/>
    <n v="7500"/>
    <n v="1125"/>
    <n v="6375"/>
    <n v="4123.71"/>
    <n v="2251.29"/>
    <x v="1"/>
    <s v="Guwahati"/>
    <s v="Assam"/>
    <s v="India"/>
    <s v="Cash on Delivery"/>
    <x v="2"/>
    <s v="Standard"/>
    <x v="0"/>
    <s v="Yes"/>
    <s v="No"/>
  </r>
  <r>
    <x v="1823"/>
    <x v="148"/>
    <s v="CUST10676"/>
    <s v="Customer 676"/>
    <n v="56"/>
    <s v="Returning"/>
    <s v="P2007"/>
    <s v="Saree"/>
    <x v="3"/>
    <s v="FashionMart"/>
    <n v="2"/>
    <n v="2600"/>
    <n v="30"/>
    <n v="5200"/>
    <n v="1560"/>
    <n v="3640"/>
    <n v="2245.94"/>
    <n v="1394.06"/>
    <x v="1"/>
    <s v="Bhubaneswar"/>
    <s v="Odisha"/>
    <s v="India"/>
    <s v="Credit Card"/>
    <x v="0"/>
    <s v="Express"/>
    <x v="0"/>
    <s v="No"/>
    <s v="No"/>
  </r>
  <r>
    <x v="1824"/>
    <x v="148"/>
    <s v="CUST10194"/>
    <s v="Customer 194"/>
    <n v="32"/>
    <s v="Returning"/>
    <s v="P3006"/>
    <s v="Water Bottle"/>
    <x v="2"/>
    <s v="Metro Supplies"/>
    <n v="1"/>
    <n v="700"/>
    <n v="25"/>
    <n v="700"/>
    <n v="175"/>
    <n v="525"/>
    <n v="326.13"/>
    <n v="198.87"/>
    <x v="1"/>
    <s v="Mumbai"/>
    <s v="Maharashtra"/>
    <s v="India"/>
    <s v="Wallet"/>
    <x v="2"/>
    <s v="Standard"/>
    <x v="0"/>
    <s v="No"/>
    <s v="No"/>
  </r>
  <r>
    <x v="1825"/>
    <x v="149"/>
    <s v="CUST10427"/>
    <s v="Customer 427"/>
    <n v="44"/>
    <s v="Loyal"/>
    <s v="P3002"/>
    <s v="Air Fryer"/>
    <x v="2"/>
    <s v="HomeNeeds"/>
    <n v="1"/>
    <n v="6500"/>
    <n v="15"/>
    <n v="6500"/>
    <n v="975"/>
    <n v="5525"/>
    <n v="3125.26"/>
    <n v="2399.7399999999998"/>
    <x v="2"/>
    <s v="Indore"/>
    <s v="Madhya Pradesh"/>
    <s v="India"/>
    <s v="Debit Card"/>
    <x v="2"/>
    <s v="Same Day"/>
    <x v="3"/>
    <s v="No"/>
    <s v="No"/>
  </r>
  <r>
    <x v="1826"/>
    <x v="149"/>
    <s v="CUST11002"/>
    <s v="Customer 1002"/>
    <n v="19"/>
    <s v="New"/>
    <s v="P1009"/>
    <s v="Power Bank"/>
    <x v="0"/>
    <s v="Prime Distributors"/>
    <n v="2"/>
    <n v="1600"/>
    <n v="0"/>
    <n v="3200"/>
    <n v="0"/>
    <n v="3200"/>
    <n v="1783.79"/>
    <n v="1416.21"/>
    <x v="1"/>
    <s v="Visakhapatnam"/>
    <s v="Andhra Pradesh"/>
    <s v="India"/>
    <s v="UPI"/>
    <x v="2"/>
    <s v="Standard"/>
    <x v="0"/>
    <s v="No"/>
    <s v="No"/>
  </r>
  <r>
    <x v="1827"/>
    <x v="149"/>
    <s v="CUST11236"/>
    <s v="Customer 1236"/>
    <n v="22"/>
    <s v="Loyal"/>
    <s v="P3004"/>
    <s v="Cookware Set"/>
    <x v="2"/>
    <s v="HomeNeeds"/>
    <n v="4"/>
    <n v="3500"/>
    <n v="15"/>
    <n v="14000"/>
    <n v="2100"/>
    <n v="11900"/>
    <n v="6646.46"/>
    <n v="5253.54"/>
    <x v="2"/>
    <s v="Lucknow"/>
    <s v="Uttar Pradesh"/>
    <s v="India"/>
    <s v="Wallet"/>
    <x v="0"/>
    <s v="Standard"/>
    <x v="0"/>
    <s v="No"/>
    <s v="No"/>
  </r>
  <r>
    <x v="1828"/>
    <x v="149"/>
    <s v="CUST10114"/>
    <s v="Customer 114"/>
    <n v="29"/>
    <s v="Loyal"/>
    <s v="P2002"/>
    <s v="Jeans"/>
    <x v="3"/>
    <s v="FashionMart"/>
    <n v="3"/>
    <n v="2200"/>
    <n v="25"/>
    <n v="6600"/>
    <n v="1650"/>
    <n v="4950"/>
    <n v="3791.38"/>
    <n v="1158.6199999999999"/>
    <x v="1"/>
    <s v="Mumbai"/>
    <s v="Maharashtra"/>
    <s v="India"/>
    <s v="Cash on Delivery"/>
    <x v="2"/>
    <s v="Standard"/>
    <x v="0"/>
    <s v="No"/>
    <s v="No"/>
  </r>
  <r>
    <x v="1829"/>
    <x v="149"/>
    <s v="CUST10165"/>
    <s v="Customer 165"/>
    <n v="35"/>
    <s v="Returning"/>
    <s v="P2002"/>
    <s v="Jeans"/>
    <x v="3"/>
    <s v="FashionMart"/>
    <n v="2"/>
    <n v="2200"/>
    <n v="0"/>
    <n v="4400"/>
    <n v="0"/>
    <n v="4400"/>
    <n v="3047.03"/>
    <n v="1352.97"/>
    <x v="0"/>
    <s v="Chennai"/>
    <s v="Tamil Nadu"/>
    <s v="India"/>
    <s v="Cash on Delivery"/>
    <x v="2"/>
    <s v="Standard"/>
    <x v="1"/>
    <s v="No"/>
    <s v="No"/>
  </r>
  <r>
    <x v="1830"/>
    <x v="149"/>
    <s v="CUST12067"/>
    <s v="Customer 2067"/>
    <n v="27"/>
    <s v="Returning"/>
    <s v="P4006"/>
    <s v="Lipstick"/>
    <x v="4"/>
    <s v="BeautyCare"/>
    <n v="1"/>
    <n v="850"/>
    <n v="10"/>
    <n v="850"/>
    <n v="85"/>
    <n v="765"/>
    <n v="508.25"/>
    <n v="256.75"/>
    <x v="1"/>
    <s v="Kolkata"/>
    <s v="West Bengal"/>
    <s v="India"/>
    <s v="UPI"/>
    <x v="0"/>
    <s v="Standard"/>
    <x v="0"/>
    <s v="No"/>
    <s v="No"/>
  </r>
  <r>
    <x v="1831"/>
    <x v="149"/>
    <s v="CUST10682"/>
    <s v="Customer 682"/>
    <n v="44"/>
    <s v="Returning"/>
    <s v="P4005"/>
    <s v="Perfume"/>
    <x v="4"/>
    <s v="BeautyCare"/>
    <n v="1"/>
    <n v="1800"/>
    <n v="0"/>
    <n v="1800"/>
    <n v="0"/>
    <n v="1800"/>
    <n v="1463.03"/>
    <n v="336.97"/>
    <x v="1"/>
    <s v="Visakhapatnam"/>
    <s v="Andhra Pradesh"/>
    <s v="India"/>
    <s v="Credit Card"/>
    <x v="1"/>
    <s v="Standard"/>
    <x v="3"/>
    <s v="No"/>
    <s v="No"/>
  </r>
  <r>
    <x v="1832"/>
    <x v="149"/>
    <s v="CUST10073"/>
    <s v="Customer 73"/>
    <n v="25"/>
    <s v="New"/>
    <s v="P1008"/>
    <s v="Monitor"/>
    <x v="0"/>
    <s v="Global Traders"/>
    <n v="3"/>
    <n v="14500"/>
    <n v="25"/>
    <n v="43500"/>
    <n v="10875"/>
    <n v="32625"/>
    <n v="25930.48"/>
    <n v="6694.52"/>
    <x v="1"/>
    <s v="Delhi"/>
    <s v="Delhi"/>
    <s v="India"/>
    <s v="Net Banking"/>
    <x v="0"/>
    <s v="Standard"/>
    <x v="0"/>
    <s v="No"/>
    <s v="No"/>
  </r>
  <r>
    <x v="1833"/>
    <x v="149"/>
    <s v="CUST10368"/>
    <s v="Customer 368"/>
    <n v="27"/>
    <s v="Returning"/>
    <s v="P4006"/>
    <s v="Lipstick"/>
    <x v="4"/>
    <s v="BeautyCare"/>
    <n v="3"/>
    <n v="850"/>
    <n v="15"/>
    <n v="2550"/>
    <n v="382.5"/>
    <n v="2167.5"/>
    <n v="1214.8900000000001"/>
    <n v="952.61"/>
    <x v="1"/>
    <s v="Lucknow"/>
    <s v="Uttar Pradesh"/>
    <s v="India"/>
    <s v="Credit Card"/>
    <x v="2"/>
    <s v="Standard"/>
    <x v="0"/>
    <s v="No"/>
    <s v="No"/>
  </r>
  <r>
    <x v="1834"/>
    <x v="149"/>
    <s v="CUST10620"/>
    <s v="Customer 620"/>
    <n v="33"/>
    <s v="Loyal"/>
    <s v="P4005"/>
    <s v="Perfume"/>
    <x v="4"/>
    <s v="BeautyCare"/>
    <n v="2"/>
    <n v="1800"/>
    <n v="10"/>
    <n v="3600"/>
    <n v="360"/>
    <n v="3240"/>
    <n v="2487.85"/>
    <n v="752.15"/>
    <x v="1"/>
    <s v="Surat"/>
    <s v="Gujarat"/>
    <s v="India"/>
    <s v="Cash on Delivery"/>
    <x v="2"/>
    <s v="Same Day"/>
    <x v="0"/>
    <s v="No"/>
    <s v="No"/>
  </r>
  <r>
    <x v="1835"/>
    <x v="149"/>
    <s v="CUST11187"/>
    <s v="Customer 1187"/>
    <n v="21"/>
    <s v="New"/>
    <s v="P2006"/>
    <s v="Womens Kurti"/>
    <x v="3"/>
    <s v="FashionMart"/>
    <n v="2"/>
    <n v="1400"/>
    <n v="0"/>
    <n v="2800"/>
    <n v="0"/>
    <n v="2800"/>
    <n v="2117.29"/>
    <n v="682.71"/>
    <x v="1"/>
    <s v="Jaipur"/>
    <s v="Rajasthan"/>
    <s v="India"/>
    <s v="Debit Card"/>
    <x v="0"/>
    <s v="Standard"/>
    <x v="0"/>
    <s v="No"/>
    <s v="No"/>
  </r>
  <r>
    <x v="1836"/>
    <x v="149"/>
    <s v="CUST10324"/>
    <s v="Customer 324"/>
    <n v="58"/>
    <s v="Returning"/>
    <s v="P1008"/>
    <s v="Monitor"/>
    <x v="0"/>
    <s v="Global Traders"/>
    <n v="3"/>
    <n v="14500"/>
    <n v="10"/>
    <n v="43500"/>
    <n v="4350"/>
    <n v="39150"/>
    <n v="28566.26"/>
    <n v="10583.74"/>
    <x v="2"/>
    <s v="Patna"/>
    <s v="Bihar"/>
    <s v="India"/>
    <s v="Net Banking"/>
    <x v="2"/>
    <s v="Standard"/>
    <x v="0"/>
    <s v="No"/>
    <s v="No"/>
  </r>
  <r>
    <x v="1837"/>
    <x v="149"/>
    <s v="CUST11786"/>
    <s v="Customer 1786"/>
    <n v="51"/>
    <s v="New"/>
    <s v="P5004"/>
    <s v="Pen Set"/>
    <x v="1"/>
    <s v="Stationery Hub"/>
    <n v="1"/>
    <n v="250"/>
    <n v="10"/>
    <n v="250"/>
    <n v="25"/>
    <n v="225"/>
    <n v="178.2"/>
    <n v="46.8"/>
    <x v="1"/>
    <s v="Mumbai"/>
    <s v="Maharashtra"/>
    <s v="India"/>
    <s v="Cash on Delivery"/>
    <x v="1"/>
    <s v="Express"/>
    <x v="2"/>
    <s v="No"/>
    <s v="No"/>
  </r>
  <r>
    <x v="1838"/>
    <x v="150"/>
    <s v="CUST12201"/>
    <s v="Customer 2201"/>
    <n v="56"/>
    <s v="Loyal"/>
    <s v="P1004"/>
    <s v="Smartwatch"/>
    <x v="0"/>
    <s v="TechSource India"/>
    <n v="3"/>
    <n v="6500"/>
    <n v="10"/>
    <n v="19500"/>
    <n v="1950"/>
    <n v="17550"/>
    <n v="13073.95"/>
    <n v="4476.05"/>
    <x v="2"/>
    <s v="Pune"/>
    <s v="Maharashtra"/>
    <s v="India"/>
    <s v="Credit Card"/>
    <x v="2"/>
    <s v="Standard"/>
    <x v="0"/>
    <s v="Yes"/>
    <s v="Yes"/>
  </r>
  <r>
    <x v="1839"/>
    <x v="150"/>
    <s v="CUST10281"/>
    <s v="Customer 281"/>
    <n v="28"/>
    <s v="New"/>
    <s v="P1009"/>
    <s v="Power Bank"/>
    <x v="0"/>
    <s v="Prime Distributors"/>
    <n v="1"/>
    <n v="1600"/>
    <n v="10"/>
    <n v="1600"/>
    <n v="160"/>
    <n v="1440"/>
    <n v="927.93"/>
    <n v="512.07000000000005"/>
    <x v="1"/>
    <s v="Patna"/>
    <s v="Bihar"/>
    <s v="India"/>
    <s v="Cash on Delivery"/>
    <x v="2"/>
    <s v="Standard"/>
    <x v="0"/>
    <s v="No"/>
    <s v="No"/>
  </r>
  <r>
    <x v="1840"/>
    <x v="150"/>
    <s v="CUST10869"/>
    <s v="Customer 869"/>
    <n v="21"/>
    <s v="Loyal"/>
    <s v="P4001"/>
    <s v="Face Wash"/>
    <x v="4"/>
    <s v="BeautyCare"/>
    <n v="1"/>
    <n v="450"/>
    <n v="0"/>
    <n v="450"/>
    <n v="0"/>
    <n v="450"/>
    <n v="316.14999999999998"/>
    <n v="133.85"/>
    <x v="0"/>
    <s v="Mumbai"/>
    <s v="Maharashtra"/>
    <s v="India"/>
    <s v="Debit Card"/>
    <x v="2"/>
    <s v="Standard"/>
    <x v="0"/>
    <s v="Yes"/>
    <s v="No"/>
  </r>
  <r>
    <x v="1841"/>
    <x v="150"/>
    <s v="CUST11793"/>
    <s v="Customer 1793"/>
    <n v="58"/>
    <s v="Returning"/>
    <s v="P3005"/>
    <s v="Bedsheet Set"/>
    <x v="2"/>
    <s v="RetailHub"/>
    <n v="1"/>
    <n v="1800"/>
    <n v="15"/>
    <n v="1800"/>
    <n v="270"/>
    <n v="1530"/>
    <n v="1173.49"/>
    <n v="356.51"/>
    <x v="1"/>
    <s v="Guwahati"/>
    <s v="Assam"/>
    <s v="India"/>
    <s v="UPI"/>
    <x v="2"/>
    <s v="Express"/>
    <x v="0"/>
    <s v="No"/>
    <s v="No"/>
  </r>
  <r>
    <x v="1842"/>
    <x v="150"/>
    <s v="CUST10589"/>
    <s v="Customer 589"/>
    <n v="25"/>
    <s v="Returning"/>
    <s v="P3002"/>
    <s v="Air Fryer"/>
    <x v="2"/>
    <s v="HomeNeeds"/>
    <n v="1"/>
    <n v="6500"/>
    <n v="10"/>
    <n v="6500"/>
    <n v="650"/>
    <n v="5850"/>
    <n v="3914.55"/>
    <n v="1935.45"/>
    <x v="1"/>
    <s v="Mumbai"/>
    <s v="Maharashtra"/>
    <s v="India"/>
    <s v="Wallet"/>
    <x v="0"/>
    <s v="Express"/>
    <x v="0"/>
    <s v="No"/>
    <s v="No"/>
  </r>
  <r>
    <x v="1843"/>
    <x v="150"/>
    <s v="CUST11885"/>
    <s v="Customer 1885"/>
    <n v="33"/>
    <s v="Returning"/>
    <s v="P2003"/>
    <s v="T-Shirt"/>
    <x v="3"/>
    <s v="RetailHub"/>
    <n v="1"/>
    <n v="900"/>
    <n v="10"/>
    <n v="900"/>
    <n v="90"/>
    <n v="810"/>
    <n v="643.47"/>
    <n v="166.53"/>
    <x v="0"/>
    <s v="Guwahati"/>
    <s v="Assam"/>
    <s v="India"/>
    <s v="Debit Card"/>
    <x v="1"/>
    <s v="Express"/>
    <x v="4"/>
    <s v="No"/>
    <s v="No"/>
  </r>
  <r>
    <x v="1844"/>
    <x v="150"/>
    <s v="CUST11182"/>
    <s v="Customer 1182"/>
    <n v="51"/>
    <s v="New"/>
    <s v="P3006"/>
    <s v="Water Bottle"/>
    <x v="2"/>
    <s v="Metro Supplies"/>
    <n v="4"/>
    <n v="700"/>
    <n v="15"/>
    <n v="2800"/>
    <n v="420"/>
    <n v="2380"/>
    <n v="1771.75"/>
    <n v="608.25"/>
    <x v="0"/>
    <s v="Jaipur"/>
    <s v="Rajasthan"/>
    <s v="India"/>
    <s v="Cash on Delivery"/>
    <x v="1"/>
    <s v="Express"/>
    <x v="0"/>
    <s v="No"/>
    <s v="No"/>
  </r>
  <r>
    <x v="1845"/>
    <x v="150"/>
    <s v="CUST11639"/>
    <s v="Customer 1639"/>
    <n v="48"/>
    <s v="Loyal"/>
    <s v="P4005"/>
    <s v="Perfume"/>
    <x v="4"/>
    <s v="BeautyCare"/>
    <n v="5"/>
    <n v="1800"/>
    <n v="20"/>
    <n v="9000"/>
    <n v="1800"/>
    <n v="7200"/>
    <n v="5893.28"/>
    <n v="1306.72"/>
    <x v="1"/>
    <s v="Nagpur"/>
    <s v="Maharashtra"/>
    <s v="India"/>
    <s v="Wallet"/>
    <x v="0"/>
    <s v="Express"/>
    <x v="0"/>
    <s v="No"/>
    <s v="No"/>
  </r>
  <r>
    <x v="1846"/>
    <x v="150"/>
    <s v="CUST10261"/>
    <s v="Customer 261"/>
    <n v="38"/>
    <s v="Returning"/>
    <s v="P1007"/>
    <s v="Mouse"/>
    <x v="0"/>
    <s v="RetailHub"/>
    <n v="2"/>
    <n v="900"/>
    <n v="10"/>
    <n v="1800"/>
    <n v="180"/>
    <n v="1620"/>
    <n v="1092"/>
    <n v="528"/>
    <x v="0"/>
    <s v="Hyderabad"/>
    <s v="Telangana"/>
    <s v="India"/>
    <s v="Credit Card"/>
    <x v="2"/>
    <s v="Express"/>
    <x v="0"/>
    <s v="No"/>
    <s v="No"/>
  </r>
  <r>
    <x v="1847"/>
    <x v="150"/>
    <s v="CUST11746"/>
    <s v="Customer 1746"/>
    <n v="20"/>
    <s v="New"/>
    <s v="P2008"/>
    <s v="Formal Shirt"/>
    <x v="3"/>
    <s v="Global Traders"/>
    <n v="1"/>
    <n v="1700"/>
    <n v="25"/>
    <n v="1700"/>
    <n v="425"/>
    <n v="1275"/>
    <n v="714.83"/>
    <n v="560.16999999999996"/>
    <x v="1"/>
    <s v="Bhopal"/>
    <s v="Madhya Pradesh"/>
    <s v="India"/>
    <s v="Credit Card"/>
    <x v="1"/>
    <s v="Standard"/>
    <x v="1"/>
    <s v="Yes"/>
    <s v="No"/>
  </r>
  <r>
    <x v="1848"/>
    <x v="150"/>
    <s v="CUST12242"/>
    <s v="Customer 2242"/>
    <n v="55"/>
    <s v="New"/>
    <s v="P3004"/>
    <s v="Cookware Set"/>
    <x v="2"/>
    <s v="HomeNeeds"/>
    <n v="2"/>
    <n v="3500"/>
    <n v="0"/>
    <n v="7000"/>
    <n v="0"/>
    <n v="7000"/>
    <n v="4175.45"/>
    <n v="2824.55"/>
    <x v="1"/>
    <s v="Nagpur"/>
    <s v="Maharashtra"/>
    <s v="India"/>
    <s v="Net Banking"/>
    <x v="2"/>
    <s v="Standard"/>
    <x v="1"/>
    <s v="No"/>
    <s v="No"/>
  </r>
  <r>
    <x v="1849"/>
    <x v="150"/>
    <s v="CUST11522"/>
    <s v="Customer 1522"/>
    <n v="22"/>
    <s v="Returning"/>
    <s v="P5003"/>
    <s v="Calculator"/>
    <x v="1"/>
    <s v="Stationery Hub"/>
    <n v="1"/>
    <n v="650"/>
    <n v="0"/>
    <n v="650"/>
    <n v="0"/>
    <n v="650"/>
    <n v="443.25"/>
    <n v="206.75"/>
    <x v="0"/>
    <s v="Bhubaneswar"/>
    <s v="Odisha"/>
    <s v="India"/>
    <s v="Wallet"/>
    <x v="0"/>
    <s v="Express"/>
    <x v="0"/>
    <s v="No"/>
    <s v="No"/>
  </r>
  <r>
    <x v="1850"/>
    <x v="150"/>
    <s v="CUST11184"/>
    <s v="Customer 1184"/>
    <n v="30"/>
    <s v="New"/>
    <s v="P4002"/>
    <s v="Moisturizer"/>
    <x v="4"/>
    <s v="BeautyCare"/>
    <n v="3"/>
    <n v="650"/>
    <n v="25"/>
    <n v="1950"/>
    <n v="487.5"/>
    <n v="1462.5"/>
    <n v="1100.9100000000001"/>
    <n v="361.59"/>
    <x v="0"/>
    <s v="Bengaluru"/>
    <s v="Karnataka"/>
    <s v="India"/>
    <s v="Cash on Delivery"/>
    <x v="2"/>
    <s v="Standard"/>
    <x v="0"/>
    <s v="No"/>
    <s v="No"/>
  </r>
  <r>
    <x v="1851"/>
    <x v="151"/>
    <s v="CUST10382"/>
    <s v="Customer 382"/>
    <n v="52"/>
    <s v="New"/>
    <s v="P3007"/>
    <s v="Vacuum Cleaner"/>
    <x v="2"/>
    <s v="Global Traders"/>
    <n v="2"/>
    <n v="8500"/>
    <n v="10"/>
    <n v="17000"/>
    <n v="1700"/>
    <n v="15300"/>
    <n v="12478.97"/>
    <n v="2821.03"/>
    <x v="1"/>
    <s v="Indore"/>
    <s v="Madhya Pradesh"/>
    <s v="India"/>
    <s v="UPI"/>
    <x v="2"/>
    <s v="Standard"/>
    <x v="0"/>
    <s v="Yes"/>
    <s v="No"/>
  </r>
  <r>
    <x v="1852"/>
    <x v="151"/>
    <s v="CUST11503"/>
    <s v="Customer 1503"/>
    <n v="43"/>
    <s v="New"/>
    <s v="P4006"/>
    <s v="Lipstick"/>
    <x v="4"/>
    <s v="BeautyCare"/>
    <n v="4"/>
    <n v="850"/>
    <n v="25"/>
    <n v="3400"/>
    <n v="850"/>
    <n v="2550"/>
    <n v="1572.61"/>
    <n v="977.39"/>
    <x v="1"/>
    <s v="Lucknow"/>
    <s v="Uttar Pradesh"/>
    <s v="India"/>
    <s v="Credit Card"/>
    <x v="0"/>
    <s v="Express"/>
    <x v="0"/>
    <s v="No"/>
    <s v="Yes"/>
  </r>
  <r>
    <x v="1853"/>
    <x v="151"/>
    <s v="CUST11783"/>
    <s v="Customer 1783"/>
    <n v="44"/>
    <s v="Returning"/>
    <s v="P5004"/>
    <s v="Pen Set"/>
    <x v="1"/>
    <s v="Stationery Hub"/>
    <n v="1"/>
    <n v="250"/>
    <n v="5"/>
    <n v="250"/>
    <n v="12.5"/>
    <n v="237.5"/>
    <n v="138.29"/>
    <n v="99.21"/>
    <x v="1"/>
    <s v="Patna"/>
    <s v="Bihar"/>
    <s v="India"/>
    <s v="Net Banking"/>
    <x v="0"/>
    <s v="Same Day"/>
    <x v="0"/>
    <s v="No"/>
    <s v="No"/>
  </r>
  <r>
    <x v="1854"/>
    <x v="151"/>
    <s v="CUST12359"/>
    <s v="Customer 2359"/>
    <n v="48"/>
    <s v="New"/>
    <s v="P2001"/>
    <s v="Running Shoes"/>
    <x v="3"/>
    <s v="FashionMart"/>
    <n v="3"/>
    <n v="3200"/>
    <n v="10"/>
    <n v="9600"/>
    <n v="960"/>
    <n v="8640"/>
    <n v="5024.4799999999996"/>
    <n v="3615.52"/>
    <x v="1"/>
    <s v="Ahmedabad"/>
    <s v="Gujarat"/>
    <s v="India"/>
    <s v="Credit Card"/>
    <x v="0"/>
    <s v="Standard"/>
    <x v="1"/>
    <s v="No"/>
    <s v="No"/>
  </r>
  <r>
    <x v="1855"/>
    <x v="151"/>
    <s v="CUST11505"/>
    <s v="Customer 1505"/>
    <n v="60"/>
    <s v="Returning"/>
    <s v="P2002"/>
    <s v="Jeans"/>
    <x v="3"/>
    <s v="FashionMart"/>
    <n v="1"/>
    <n v="2200"/>
    <n v="10"/>
    <n v="2200"/>
    <n v="220"/>
    <n v="1980"/>
    <n v="1611.12"/>
    <n v="368.88"/>
    <x v="2"/>
    <s v="Chennai"/>
    <s v="Tamil Nadu"/>
    <s v="India"/>
    <s v="Cash on Delivery"/>
    <x v="2"/>
    <s v="Standard"/>
    <x v="0"/>
    <s v="No"/>
    <s v="No"/>
  </r>
  <r>
    <x v="1856"/>
    <x v="151"/>
    <s v="CUST12025"/>
    <s v="Customer 2025"/>
    <n v="36"/>
    <s v="New"/>
    <s v="P1009"/>
    <s v="Power Bank"/>
    <x v="0"/>
    <s v="Prime Distributors"/>
    <n v="3"/>
    <n v="1600"/>
    <n v="10"/>
    <n v="4800"/>
    <n v="480"/>
    <n v="4320"/>
    <n v="3024.29"/>
    <n v="1295.71"/>
    <x v="1"/>
    <s v="Patna"/>
    <s v="Bihar"/>
    <s v="India"/>
    <s v="Credit Card"/>
    <x v="0"/>
    <s v="Standard"/>
    <x v="0"/>
    <s v="No"/>
    <s v="No"/>
  </r>
  <r>
    <x v="1857"/>
    <x v="151"/>
    <s v="CUST11366"/>
    <s v="Customer 1366"/>
    <n v="40"/>
    <s v="Returning"/>
    <s v="P4005"/>
    <s v="Perfume"/>
    <x v="4"/>
    <s v="BeautyCare"/>
    <n v="2"/>
    <n v="1800"/>
    <n v="25"/>
    <n v="3600"/>
    <n v="900"/>
    <n v="2700"/>
    <n v="1809.54"/>
    <n v="890.46"/>
    <x v="0"/>
    <s v="Pune"/>
    <s v="Maharashtra"/>
    <s v="India"/>
    <s v="Cash on Delivery"/>
    <x v="0"/>
    <s v="Standard"/>
    <x v="3"/>
    <s v="No"/>
    <s v="No"/>
  </r>
  <r>
    <x v="1858"/>
    <x v="151"/>
    <s v="CUST10035"/>
    <s v="Customer 35"/>
    <n v="37"/>
    <s v="New"/>
    <s v="P5005"/>
    <s v="Desk Organizer"/>
    <x v="1"/>
    <s v="Stationery Hub"/>
    <n v="3"/>
    <n v="600"/>
    <n v="5"/>
    <n v="1800"/>
    <n v="90"/>
    <n v="1710"/>
    <n v="1114.51"/>
    <n v="595.49"/>
    <x v="0"/>
    <s v="Bengaluru"/>
    <s v="Karnataka"/>
    <s v="India"/>
    <s v="Wallet"/>
    <x v="2"/>
    <s v="Express"/>
    <x v="3"/>
    <s v="No"/>
    <s v="No"/>
  </r>
  <r>
    <x v="1859"/>
    <x v="151"/>
    <s v="CUST10556"/>
    <s v="Customer 556"/>
    <n v="46"/>
    <s v="Returning"/>
    <s v="P3006"/>
    <s v="Water Bottle"/>
    <x v="2"/>
    <s v="Metro Supplies"/>
    <n v="2"/>
    <n v="700"/>
    <n v="0"/>
    <n v="1400"/>
    <n v="0"/>
    <n v="1400"/>
    <n v="827.68"/>
    <n v="572.32000000000005"/>
    <x v="0"/>
    <s v="Hyderabad"/>
    <s v="Telangana"/>
    <s v="India"/>
    <s v="Wallet"/>
    <x v="1"/>
    <s v="Standard"/>
    <x v="0"/>
    <s v="No"/>
    <s v="No"/>
  </r>
  <r>
    <x v="1860"/>
    <x v="152"/>
    <s v="CUST10060"/>
    <s v="Customer 60"/>
    <n v="40"/>
    <s v="Returning"/>
    <s v="P5005"/>
    <s v="Desk Organizer"/>
    <x v="1"/>
    <s v="Stationery Hub"/>
    <n v="2"/>
    <n v="600"/>
    <n v="5"/>
    <n v="1200"/>
    <n v="60"/>
    <n v="1140"/>
    <n v="775.74"/>
    <n v="364.26"/>
    <x v="1"/>
    <s v="Mumbai"/>
    <s v="Maharashtra"/>
    <s v="India"/>
    <s v="UPI"/>
    <x v="2"/>
    <s v="Standard"/>
    <x v="1"/>
    <s v="No"/>
    <s v="No"/>
  </r>
  <r>
    <x v="1861"/>
    <x v="152"/>
    <s v="CUST12231"/>
    <s v="Customer 2231"/>
    <n v="51"/>
    <s v="Loyal"/>
    <s v="P4003"/>
    <s v="Sunscreen"/>
    <x v="4"/>
    <s v="BeautyCare"/>
    <n v="2"/>
    <n v="700"/>
    <n v="0"/>
    <n v="1400"/>
    <n v="0"/>
    <n v="1400"/>
    <n v="893.62"/>
    <n v="506.38"/>
    <x v="1"/>
    <s v="Mumbai"/>
    <s v="Maharashtra"/>
    <s v="India"/>
    <s v="Net Banking"/>
    <x v="1"/>
    <s v="Express"/>
    <x v="0"/>
    <s v="No"/>
    <s v="No"/>
  </r>
  <r>
    <x v="1862"/>
    <x v="152"/>
    <s v="CUST11271"/>
    <s v="Customer 1271"/>
    <n v="50"/>
    <s v="Returning"/>
    <s v="P5003"/>
    <s v="Calculator"/>
    <x v="1"/>
    <s v="Stationery Hub"/>
    <n v="1"/>
    <n v="650"/>
    <n v="10"/>
    <n v="650"/>
    <n v="65"/>
    <n v="585"/>
    <n v="445.5"/>
    <n v="139.5"/>
    <x v="1"/>
    <s v="Kolkata"/>
    <s v="West Bengal"/>
    <s v="India"/>
    <s v="Net Banking"/>
    <x v="0"/>
    <s v="Standard"/>
    <x v="0"/>
    <s v="No"/>
    <s v="No"/>
  </r>
  <r>
    <x v="1863"/>
    <x v="152"/>
    <s v="CUST12169"/>
    <s v="Customer 2169"/>
    <n v="56"/>
    <s v="New"/>
    <s v="P2008"/>
    <s v="Formal Shirt"/>
    <x v="3"/>
    <s v="Global Traders"/>
    <n v="1"/>
    <n v="1700"/>
    <n v="5"/>
    <n v="1700"/>
    <n v="85"/>
    <n v="1615"/>
    <n v="1206.81"/>
    <n v="408.19"/>
    <x v="2"/>
    <s v="Guwahati"/>
    <s v="Assam"/>
    <s v="India"/>
    <s v="Credit Card"/>
    <x v="0"/>
    <s v="Standard"/>
    <x v="1"/>
    <s v="No"/>
    <s v="No"/>
  </r>
  <r>
    <x v="1864"/>
    <x v="152"/>
    <s v="CUST10560"/>
    <s v="Customer 560"/>
    <n v="52"/>
    <s v="New"/>
    <s v="P1010"/>
    <s v="Bluetooth Speaker"/>
    <x v="0"/>
    <s v="Prime Distributors"/>
    <n v="3"/>
    <n v="3200"/>
    <n v="15"/>
    <n v="9600"/>
    <n v="1440"/>
    <n v="8160"/>
    <n v="5665.28"/>
    <n v="2494.7199999999998"/>
    <x v="1"/>
    <s v="Lucknow"/>
    <s v="Uttar Pradesh"/>
    <s v="India"/>
    <s v="Wallet"/>
    <x v="1"/>
    <s v="Same Day"/>
    <x v="3"/>
    <s v="No"/>
    <s v="No"/>
  </r>
  <r>
    <x v="1865"/>
    <x v="152"/>
    <s v="CUST10528"/>
    <s v="Customer 528"/>
    <n v="18"/>
    <s v="Returning"/>
    <s v="P1003"/>
    <s v="Headphones"/>
    <x v="0"/>
    <s v="Metro Supplies"/>
    <n v="1"/>
    <n v="2500"/>
    <n v="5"/>
    <n v="2500"/>
    <n v="125"/>
    <n v="2375"/>
    <n v="1365.49"/>
    <n v="1009.51"/>
    <x v="1"/>
    <s v="Patna"/>
    <s v="Bihar"/>
    <s v="India"/>
    <s v="Credit Card"/>
    <x v="2"/>
    <s v="Standard"/>
    <x v="0"/>
    <s v="No"/>
    <s v="No"/>
  </r>
  <r>
    <x v="1866"/>
    <x v="152"/>
    <s v="CUST12017"/>
    <s v="Customer 2017"/>
    <n v="23"/>
    <s v="Returning"/>
    <s v="P5005"/>
    <s v="Desk Organizer"/>
    <x v="1"/>
    <s v="Stationery Hub"/>
    <n v="3"/>
    <n v="600"/>
    <n v="5"/>
    <n v="1800"/>
    <n v="90"/>
    <n v="1710"/>
    <n v="1223.78"/>
    <n v="486.22"/>
    <x v="0"/>
    <s v="Kolkata"/>
    <s v="West Bengal"/>
    <s v="India"/>
    <s v="Wallet"/>
    <x v="2"/>
    <s v="Express"/>
    <x v="0"/>
    <s v="No"/>
    <s v="Yes"/>
  </r>
  <r>
    <x v="1867"/>
    <x v="152"/>
    <s v="CUST11060"/>
    <s v="Customer 1060"/>
    <n v="27"/>
    <s v="Returning"/>
    <s v="P5001"/>
    <s v="Notebook Set"/>
    <x v="1"/>
    <s v="Stationery Hub"/>
    <n v="2"/>
    <n v="500"/>
    <n v="15"/>
    <n v="1000"/>
    <n v="150"/>
    <n v="850"/>
    <n v="481.79"/>
    <n v="368.21"/>
    <x v="1"/>
    <s v="Delhi"/>
    <s v="Delhi"/>
    <s v="India"/>
    <s v="Net Banking"/>
    <x v="1"/>
    <s v="Standard"/>
    <x v="2"/>
    <s v="No"/>
    <s v="No"/>
  </r>
  <r>
    <x v="1868"/>
    <x v="152"/>
    <s v="CUST10632"/>
    <s v="Customer 632"/>
    <n v="31"/>
    <s v="Loyal"/>
    <s v="P1001"/>
    <s v="Laptop"/>
    <x v="0"/>
    <s v="TechSource India"/>
    <n v="1"/>
    <n v="55000"/>
    <n v="20"/>
    <n v="55000"/>
    <n v="11000"/>
    <n v="44000"/>
    <n v="31563.93"/>
    <n v="12436.07"/>
    <x v="1"/>
    <s v="Hyderabad"/>
    <s v="Telangana"/>
    <s v="India"/>
    <s v="Cash on Delivery"/>
    <x v="0"/>
    <s v="Standard"/>
    <x v="0"/>
    <s v="No"/>
    <s v="No"/>
  </r>
  <r>
    <x v="1869"/>
    <x v="152"/>
    <s v="CUST10510"/>
    <s v="Customer 510"/>
    <n v="41"/>
    <s v="Loyal"/>
    <s v="P3001"/>
    <s v="Coffee Maker"/>
    <x v="2"/>
    <s v="HomeNeeds"/>
    <n v="1"/>
    <n v="4200"/>
    <n v="0"/>
    <n v="4200"/>
    <n v="0"/>
    <n v="4200"/>
    <n v="2685.69"/>
    <n v="1514.31"/>
    <x v="0"/>
    <s v="Guwahati"/>
    <s v="Assam"/>
    <s v="India"/>
    <s v="Cash on Delivery"/>
    <x v="0"/>
    <s v="Standard"/>
    <x v="0"/>
    <s v="No"/>
    <s v="No"/>
  </r>
  <r>
    <x v="1870"/>
    <x v="152"/>
    <s v="CUST10289"/>
    <s v="Customer 289"/>
    <n v="57"/>
    <s v="Loyal"/>
    <s v="P4005"/>
    <s v="Perfume"/>
    <x v="4"/>
    <s v="BeautyCare"/>
    <n v="3"/>
    <n v="1800"/>
    <n v="0"/>
    <n v="5400"/>
    <n v="0"/>
    <n v="5400"/>
    <n v="4031.3"/>
    <n v="1368.7"/>
    <x v="1"/>
    <s v="Nagpur"/>
    <s v="Maharashtra"/>
    <s v="India"/>
    <s v="Wallet"/>
    <x v="2"/>
    <s v="Express"/>
    <x v="0"/>
    <s v="No"/>
    <s v="No"/>
  </r>
  <r>
    <x v="1871"/>
    <x v="152"/>
    <s v="CUST10636"/>
    <s v="Customer 636"/>
    <n v="33"/>
    <s v="Returning"/>
    <s v="P3007"/>
    <s v="Vacuum Cleaner"/>
    <x v="2"/>
    <s v="Global Traders"/>
    <n v="1"/>
    <n v="8500"/>
    <n v="0"/>
    <n v="8500"/>
    <n v="0"/>
    <n v="8500"/>
    <n v="5314.61"/>
    <n v="3185.39"/>
    <x v="2"/>
    <s v="Guwahati"/>
    <s v="Assam"/>
    <s v="India"/>
    <s v="Debit Card"/>
    <x v="1"/>
    <s v="Standard"/>
    <x v="0"/>
    <s v="No"/>
    <s v="No"/>
  </r>
  <r>
    <x v="1872"/>
    <x v="152"/>
    <s v="CUST10229"/>
    <s v="Customer 229"/>
    <n v="59"/>
    <s v="New"/>
    <s v="P4001"/>
    <s v="Face Wash"/>
    <x v="4"/>
    <s v="BeautyCare"/>
    <n v="3"/>
    <n v="450"/>
    <n v="5"/>
    <n v="1350"/>
    <n v="67.5"/>
    <n v="1282.5"/>
    <n v="766.11"/>
    <n v="516.39"/>
    <x v="1"/>
    <s v="Pune"/>
    <s v="Maharashtra"/>
    <s v="India"/>
    <s v="Net Banking"/>
    <x v="2"/>
    <s v="Express"/>
    <x v="0"/>
    <s v="No"/>
    <s v="No"/>
  </r>
  <r>
    <x v="1873"/>
    <x v="152"/>
    <s v="CUST11680"/>
    <s v="Customer 1680"/>
    <n v="37"/>
    <s v="New"/>
    <s v="P1005"/>
    <s v="Tablet"/>
    <x v="0"/>
    <s v="RetailHub"/>
    <n v="1"/>
    <n v="18000"/>
    <n v="5"/>
    <n v="18000"/>
    <n v="900"/>
    <n v="17100"/>
    <n v="11827.55"/>
    <n v="5272.45"/>
    <x v="1"/>
    <s v="Mumbai"/>
    <s v="Maharashtra"/>
    <s v="India"/>
    <s v="Credit Card"/>
    <x v="2"/>
    <s v="Standard"/>
    <x v="4"/>
    <s v="Yes"/>
    <s v="No"/>
  </r>
  <r>
    <x v="1874"/>
    <x v="152"/>
    <s v="CUST11855"/>
    <s v="Customer 1855"/>
    <n v="33"/>
    <s v="Loyal"/>
    <s v="P2004"/>
    <s v="Jacket"/>
    <x v="3"/>
    <s v="Global Traders"/>
    <n v="6"/>
    <n v="3500"/>
    <n v="15"/>
    <n v="21000"/>
    <n v="3150"/>
    <n v="17850"/>
    <n v="10778.1"/>
    <n v="7071.9"/>
    <x v="2"/>
    <s v="Surat"/>
    <s v="Gujarat"/>
    <s v="India"/>
    <s v="Debit Card"/>
    <x v="0"/>
    <s v="Standard"/>
    <x v="1"/>
    <s v="No"/>
    <s v="No"/>
  </r>
  <r>
    <x v="1875"/>
    <x v="152"/>
    <s v="CUST10599"/>
    <s v="Customer 599"/>
    <n v="41"/>
    <s v="New"/>
    <s v="P5005"/>
    <s v="Desk Organizer"/>
    <x v="1"/>
    <s v="Stationery Hub"/>
    <n v="2"/>
    <n v="600"/>
    <n v="0"/>
    <n v="1200"/>
    <n v="0"/>
    <n v="1200"/>
    <n v="895.48"/>
    <n v="304.52"/>
    <x v="0"/>
    <s v="Bhopal"/>
    <s v="Madhya Pradesh"/>
    <s v="India"/>
    <s v="Cash on Delivery"/>
    <x v="2"/>
    <s v="Same Day"/>
    <x v="0"/>
    <s v="Yes"/>
    <s v="No"/>
  </r>
  <r>
    <x v="1876"/>
    <x v="152"/>
    <s v="CUST10338"/>
    <s v="Customer 338"/>
    <n v="58"/>
    <s v="Loyal"/>
    <s v="P4005"/>
    <s v="Perfume"/>
    <x v="4"/>
    <s v="BeautyCare"/>
    <n v="1"/>
    <n v="1800"/>
    <n v="10"/>
    <n v="1800"/>
    <n v="180"/>
    <n v="1620"/>
    <n v="1251.1300000000001"/>
    <n v="368.87"/>
    <x v="2"/>
    <s v="Delhi"/>
    <s v="Delhi"/>
    <s v="India"/>
    <s v="UPI"/>
    <x v="2"/>
    <s v="Standard"/>
    <x v="0"/>
    <s v="Yes"/>
    <s v="Yes"/>
  </r>
  <r>
    <x v="1877"/>
    <x v="152"/>
    <s v="CUST11107"/>
    <s v="Customer 1107"/>
    <n v="44"/>
    <s v="Returning"/>
    <s v="P3001"/>
    <s v="Coffee Maker"/>
    <x v="2"/>
    <s v="HomeNeeds"/>
    <n v="2"/>
    <n v="4200"/>
    <n v="10"/>
    <n v="8400"/>
    <n v="840"/>
    <n v="7560"/>
    <n v="5334.69"/>
    <n v="2225.31"/>
    <x v="1"/>
    <s v="Chandigarh"/>
    <s v="Chandigarh"/>
    <s v="India"/>
    <s v="Wallet"/>
    <x v="2"/>
    <s v="Express"/>
    <x v="0"/>
    <s v="No"/>
    <s v="No"/>
  </r>
  <r>
    <x v="1878"/>
    <x v="153"/>
    <s v="CUST11386"/>
    <s v="Customer 1386"/>
    <n v="47"/>
    <s v="Returning"/>
    <s v="P3001"/>
    <s v="Coffee Maker"/>
    <x v="2"/>
    <s v="HomeNeeds"/>
    <n v="3"/>
    <n v="4200"/>
    <n v="5"/>
    <n v="12600"/>
    <n v="630"/>
    <n v="11970"/>
    <n v="8374.26"/>
    <n v="3595.74"/>
    <x v="2"/>
    <s v="Chandigarh"/>
    <s v="Chandigarh"/>
    <s v="India"/>
    <s v="Debit Card"/>
    <x v="2"/>
    <s v="Standard"/>
    <x v="3"/>
    <s v="No"/>
    <s v="No"/>
  </r>
  <r>
    <x v="1879"/>
    <x v="153"/>
    <s v="CUST10454"/>
    <s v="Customer 454"/>
    <n v="27"/>
    <s v="Loyal"/>
    <s v="P3001"/>
    <s v="Coffee Maker"/>
    <x v="2"/>
    <s v="HomeNeeds"/>
    <n v="2"/>
    <n v="4200"/>
    <n v="15"/>
    <n v="8400"/>
    <n v="1260"/>
    <n v="7140"/>
    <n v="5244.62"/>
    <n v="1895.38"/>
    <x v="1"/>
    <s v="Mumbai"/>
    <s v="Maharashtra"/>
    <s v="India"/>
    <s v="Credit Card"/>
    <x v="2"/>
    <s v="Same Day"/>
    <x v="3"/>
    <s v="No"/>
    <s v="No"/>
  </r>
  <r>
    <x v="1880"/>
    <x v="153"/>
    <s v="CUST12317"/>
    <s v="Customer 2317"/>
    <n v="32"/>
    <s v="Loyal"/>
    <s v="P1005"/>
    <s v="Tablet"/>
    <x v="0"/>
    <s v="RetailHub"/>
    <n v="2"/>
    <n v="18000"/>
    <n v="15"/>
    <n v="36000"/>
    <n v="5400"/>
    <n v="30600"/>
    <n v="19755.439999999999"/>
    <n v="10844.56"/>
    <x v="1"/>
    <s v="Bhopal"/>
    <s v="Madhya Pradesh"/>
    <s v="India"/>
    <s v="Cash on Delivery"/>
    <x v="1"/>
    <s v="Express"/>
    <x v="0"/>
    <s v="No"/>
    <s v="No"/>
  </r>
  <r>
    <x v="1881"/>
    <x v="153"/>
    <s v="CUST10821"/>
    <s v="Customer 821"/>
    <n v="22"/>
    <s v="Loyal"/>
    <s v="P4001"/>
    <s v="Face Wash"/>
    <x v="4"/>
    <s v="BeautyCare"/>
    <n v="2"/>
    <n v="450"/>
    <n v="10"/>
    <n v="900"/>
    <n v="90"/>
    <n v="810"/>
    <n v="569.57000000000005"/>
    <n v="240.43"/>
    <x v="1"/>
    <s v="Kolkata"/>
    <s v="West Bengal"/>
    <s v="India"/>
    <s v="Debit Card"/>
    <x v="2"/>
    <s v="Express"/>
    <x v="0"/>
    <s v="No"/>
    <s v="No"/>
  </r>
  <r>
    <x v="1882"/>
    <x v="153"/>
    <s v="CUST10172"/>
    <s v="Customer 172"/>
    <n v="22"/>
    <s v="Returning"/>
    <s v="P1004"/>
    <s v="Smartwatch"/>
    <x v="0"/>
    <s v="TechSource India"/>
    <n v="1"/>
    <n v="6500"/>
    <n v="15"/>
    <n v="6500"/>
    <n v="975"/>
    <n v="5525"/>
    <n v="3199.81"/>
    <n v="2325.19"/>
    <x v="1"/>
    <s v="Bhubaneswar"/>
    <s v="Odisha"/>
    <s v="India"/>
    <s v="Net Banking"/>
    <x v="0"/>
    <s v="Standard"/>
    <x v="0"/>
    <s v="No"/>
    <s v="No"/>
  </r>
  <r>
    <x v="1883"/>
    <x v="153"/>
    <s v="CUST10542"/>
    <s v="Customer 542"/>
    <n v="59"/>
    <s v="New"/>
    <s v="P1001"/>
    <s v="Laptop"/>
    <x v="0"/>
    <s v="TechSource India"/>
    <n v="1"/>
    <n v="55000"/>
    <n v="10"/>
    <n v="55000"/>
    <n v="5500"/>
    <n v="49500"/>
    <n v="31679.56"/>
    <n v="17820.439999999999"/>
    <x v="0"/>
    <s v="Guwahati"/>
    <s v="Assam"/>
    <s v="India"/>
    <s v="Debit Card"/>
    <x v="0"/>
    <s v="Express"/>
    <x v="0"/>
    <s v="No"/>
    <s v="No"/>
  </r>
  <r>
    <x v="1884"/>
    <x v="153"/>
    <s v="CUST12083"/>
    <s v="Customer 2083"/>
    <n v="18"/>
    <s v="New"/>
    <s v="P2005"/>
    <s v="Backpack"/>
    <x v="3"/>
    <s v="Metro Supplies"/>
    <n v="1"/>
    <n v="1800"/>
    <n v="15"/>
    <n v="1800"/>
    <n v="270"/>
    <n v="1530"/>
    <n v="999.98"/>
    <n v="530.02"/>
    <x v="2"/>
    <s v="Nagpur"/>
    <s v="Maharashtra"/>
    <s v="India"/>
    <s v="Net Banking"/>
    <x v="0"/>
    <s v="Standard"/>
    <x v="3"/>
    <s v="No"/>
    <s v="No"/>
  </r>
  <r>
    <x v="1885"/>
    <x v="153"/>
    <s v="CUST11197"/>
    <s v="Customer 1197"/>
    <n v="45"/>
    <s v="New"/>
    <s v="P5001"/>
    <s v="Notebook Set"/>
    <x v="1"/>
    <s v="Stationery Hub"/>
    <n v="3"/>
    <n v="500"/>
    <n v="15"/>
    <n v="1500"/>
    <n v="225"/>
    <n v="1275"/>
    <n v="835.46"/>
    <n v="439.54"/>
    <x v="2"/>
    <s v="Chandigarh"/>
    <s v="Chandigarh"/>
    <s v="India"/>
    <s v="Net Banking"/>
    <x v="1"/>
    <s v="Same Day"/>
    <x v="3"/>
    <s v="No"/>
    <s v="No"/>
  </r>
  <r>
    <x v="1886"/>
    <x v="153"/>
    <s v="CUST11122"/>
    <s v="Customer 1122"/>
    <n v="54"/>
    <s v="Loyal"/>
    <s v="P5003"/>
    <s v="Calculator"/>
    <x v="1"/>
    <s v="Stationery Hub"/>
    <n v="1"/>
    <n v="650"/>
    <n v="15"/>
    <n v="650"/>
    <n v="97.5"/>
    <n v="552.5"/>
    <n v="449.75"/>
    <n v="102.75"/>
    <x v="1"/>
    <s v="Delhi"/>
    <s v="Delhi"/>
    <s v="India"/>
    <s v="Debit Card"/>
    <x v="2"/>
    <s v="Standard"/>
    <x v="0"/>
    <s v="No"/>
    <s v="No"/>
  </r>
  <r>
    <x v="1887"/>
    <x v="153"/>
    <s v="CUST10968"/>
    <s v="Customer 968"/>
    <n v="56"/>
    <s v="Returning"/>
    <s v="P2007"/>
    <s v="Saree"/>
    <x v="3"/>
    <s v="FashionMart"/>
    <n v="3"/>
    <n v="2600"/>
    <n v="10"/>
    <n v="7800"/>
    <n v="780"/>
    <n v="7020"/>
    <n v="4770.0600000000004"/>
    <n v="2249.94"/>
    <x v="1"/>
    <s v="Delhi"/>
    <s v="Delhi"/>
    <s v="India"/>
    <s v="Debit Card"/>
    <x v="0"/>
    <s v="Standard"/>
    <x v="0"/>
    <s v="No"/>
    <s v="No"/>
  </r>
  <r>
    <x v="1888"/>
    <x v="153"/>
    <s v="CUST11374"/>
    <s v="Customer 1374"/>
    <n v="23"/>
    <s v="Returning"/>
    <s v="P2004"/>
    <s v="Jacket"/>
    <x v="3"/>
    <s v="Global Traders"/>
    <n v="2"/>
    <n v="3500"/>
    <n v="10"/>
    <n v="7000"/>
    <n v="700"/>
    <n v="6300"/>
    <n v="3506.29"/>
    <n v="2793.71"/>
    <x v="0"/>
    <s v="Nagpur"/>
    <s v="Maharashtra"/>
    <s v="India"/>
    <s v="Credit Card"/>
    <x v="0"/>
    <s v="Express"/>
    <x v="2"/>
    <s v="No"/>
    <s v="No"/>
  </r>
  <r>
    <x v="1889"/>
    <x v="153"/>
    <s v="CUST10040"/>
    <s v="Customer 40"/>
    <n v="35"/>
    <s v="New"/>
    <s v="P1009"/>
    <s v="Power Bank"/>
    <x v="0"/>
    <s v="Prime Distributors"/>
    <n v="1"/>
    <n v="1600"/>
    <n v="20"/>
    <n v="1600"/>
    <n v="320"/>
    <n v="1280"/>
    <n v="742.19"/>
    <n v="537.80999999999995"/>
    <x v="1"/>
    <s v="Chennai"/>
    <s v="Tamil Nadu"/>
    <s v="India"/>
    <s v="Net Banking"/>
    <x v="2"/>
    <s v="Standard"/>
    <x v="0"/>
    <s v="No"/>
    <s v="No"/>
  </r>
  <r>
    <x v="1890"/>
    <x v="153"/>
    <s v="CUST10590"/>
    <s v="Customer 590"/>
    <n v="22"/>
    <s v="Returning"/>
    <s v="P1010"/>
    <s v="Bluetooth Speaker"/>
    <x v="0"/>
    <s v="Prime Distributors"/>
    <n v="3"/>
    <n v="3200"/>
    <n v="15"/>
    <n v="9600"/>
    <n v="1440"/>
    <n v="8160"/>
    <n v="5678.69"/>
    <n v="2481.31"/>
    <x v="1"/>
    <s v="Mumbai"/>
    <s v="Maharashtra"/>
    <s v="India"/>
    <s v="UPI"/>
    <x v="1"/>
    <s v="Express"/>
    <x v="0"/>
    <s v="No"/>
    <s v="No"/>
  </r>
  <r>
    <x v="1891"/>
    <x v="153"/>
    <s v="CUST11874"/>
    <s v="Customer 1874"/>
    <n v="23"/>
    <s v="Returning"/>
    <s v="P2007"/>
    <s v="Saree"/>
    <x v="3"/>
    <s v="FashionMart"/>
    <n v="3"/>
    <n v="2600"/>
    <n v="20"/>
    <n v="7800"/>
    <n v="1560"/>
    <n v="6240"/>
    <n v="4808.0600000000004"/>
    <n v="1431.94"/>
    <x v="1"/>
    <s v="Bhubaneswar"/>
    <s v="Odisha"/>
    <s v="India"/>
    <s v="Wallet"/>
    <x v="0"/>
    <s v="Express"/>
    <x v="0"/>
    <s v="No"/>
    <s v="No"/>
  </r>
  <r>
    <x v="1892"/>
    <x v="153"/>
    <s v="CUST10155"/>
    <s v="Customer 155"/>
    <n v="31"/>
    <s v="New"/>
    <s v="P1007"/>
    <s v="Mouse"/>
    <x v="0"/>
    <s v="RetailHub"/>
    <n v="3"/>
    <n v="900"/>
    <n v="5"/>
    <n v="2700"/>
    <n v="135"/>
    <n v="2565"/>
    <n v="2103.14"/>
    <n v="461.86"/>
    <x v="1"/>
    <s v="Hyderabad"/>
    <s v="Telangana"/>
    <s v="India"/>
    <s v="Credit Card"/>
    <x v="1"/>
    <s v="Standard"/>
    <x v="0"/>
    <s v="No"/>
    <s v="No"/>
  </r>
  <r>
    <x v="1893"/>
    <x v="153"/>
    <s v="CUST10228"/>
    <s v="Customer 228"/>
    <n v="35"/>
    <s v="Returning"/>
    <s v="P4002"/>
    <s v="Moisturizer"/>
    <x v="4"/>
    <s v="BeautyCare"/>
    <n v="3"/>
    <n v="650"/>
    <n v="10"/>
    <n v="1950"/>
    <n v="195"/>
    <n v="1755"/>
    <n v="1059.92"/>
    <n v="695.08"/>
    <x v="1"/>
    <s v="Bengaluru"/>
    <s v="Karnataka"/>
    <s v="India"/>
    <s v="Credit Card"/>
    <x v="2"/>
    <s v="Express"/>
    <x v="0"/>
    <s v="No"/>
    <s v="No"/>
  </r>
  <r>
    <x v="1894"/>
    <x v="154"/>
    <s v="CUST10212"/>
    <s v="Customer 212"/>
    <n v="31"/>
    <s v="Loyal"/>
    <s v="P3001"/>
    <s v="Coffee Maker"/>
    <x v="2"/>
    <s v="HomeNeeds"/>
    <n v="5"/>
    <n v="4200"/>
    <n v="25"/>
    <n v="21000"/>
    <n v="5250"/>
    <n v="15750"/>
    <n v="9982.6299999999992"/>
    <n v="5767.37"/>
    <x v="1"/>
    <s v="Pune"/>
    <s v="Maharashtra"/>
    <s v="India"/>
    <s v="Net Banking"/>
    <x v="0"/>
    <s v="Express"/>
    <x v="0"/>
    <s v="No"/>
    <s v="No"/>
  </r>
  <r>
    <x v="1895"/>
    <x v="154"/>
    <s v="CUST12429"/>
    <s v="Customer 2429"/>
    <n v="29"/>
    <s v="Loyal"/>
    <s v="P3006"/>
    <s v="Water Bottle"/>
    <x v="2"/>
    <s v="Metro Supplies"/>
    <n v="2"/>
    <n v="700"/>
    <n v="25"/>
    <n v="1400"/>
    <n v="350"/>
    <n v="1050"/>
    <n v="807.2"/>
    <n v="242.8"/>
    <x v="1"/>
    <s v="Surat"/>
    <s v="Gujarat"/>
    <s v="India"/>
    <s v="Wallet"/>
    <x v="1"/>
    <s v="Express"/>
    <x v="0"/>
    <s v="No"/>
    <s v="No"/>
  </r>
  <r>
    <x v="1896"/>
    <x v="154"/>
    <s v="CUST11987"/>
    <s v="Customer 1987"/>
    <n v="25"/>
    <s v="New"/>
    <s v="P1003"/>
    <s v="Headphones"/>
    <x v="0"/>
    <s v="Metro Supplies"/>
    <n v="1"/>
    <n v="2500"/>
    <n v="10"/>
    <n v="2500"/>
    <n v="250"/>
    <n v="2250"/>
    <n v="1546.71"/>
    <n v="703.29"/>
    <x v="0"/>
    <s v="Delhi"/>
    <s v="Delhi"/>
    <s v="India"/>
    <s v="Wallet"/>
    <x v="0"/>
    <s v="Standard"/>
    <x v="4"/>
    <s v="No"/>
    <s v="No"/>
  </r>
  <r>
    <x v="1897"/>
    <x v="154"/>
    <s v="CUST10422"/>
    <s v="Customer 422"/>
    <n v="31"/>
    <s v="Loyal"/>
    <s v="P1009"/>
    <s v="Power Bank"/>
    <x v="0"/>
    <s v="Prime Distributors"/>
    <n v="3"/>
    <n v="1600"/>
    <n v="20"/>
    <n v="4800"/>
    <n v="960"/>
    <n v="3840"/>
    <n v="2170.25"/>
    <n v="1669.75"/>
    <x v="1"/>
    <s v="Bhubaneswar"/>
    <s v="Odisha"/>
    <s v="India"/>
    <s v="Debit Card"/>
    <x v="2"/>
    <s v="Standard"/>
    <x v="1"/>
    <s v="No"/>
    <s v="No"/>
  </r>
  <r>
    <x v="1898"/>
    <x v="154"/>
    <s v="CUST11136"/>
    <s v="Customer 1136"/>
    <n v="48"/>
    <s v="Returning"/>
    <s v="P1004"/>
    <s v="Smartwatch"/>
    <x v="0"/>
    <s v="TechSource India"/>
    <n v="1"/>
    <n v="6500"/>
    <n v="15"/>
    <n v="6500"/>
    <n v="975"/>
    <n v="5525"/>
    <n v="3293.01"/>
    <n v="2231.9899999999998"/>
    <x v="0"/>
    <s v="Ahmedabad"/>
    <s v="Gujarat"/>
    <s v="India"/>
    <s v="Cash on Delivery"/>
    <x v="2"/>
    <s v="Standard"/>
    <x v="3"/>
    <s v="No"/>
    <s v="No"/>
  </r>
  <r>
    <x v="1899"/>
    <x v="154"/>
    <s v="CUST10696"/>
    <s v="Customer 696"/>
    <n v="50"/>
    <s v="Returning"/>
    <s v="P5004"/>
    <s v="Pen Set"/>
    <x v="1"/>
    <s v="Stationery Hub"/>
    <n v="2"/>
    <n v="250"/>
    <n v="5"/>
    <n v="500"/>
    <n v="25"/>
    <n v="475"/>
    <n v="380.32"/>
    <n v="94.68"/>
    <x v="1"/>
    <s v="Visakhapatnam"/>
    <s v="Andhra Pradesh"/>
    <s v="India"/>
    <s v="Wallet"/>
    <x v="0"/>
    <s v="Express"/>
    <x v="0"/>
    <s v="No"/>
    <s v="No"/>
  </r>
  <r>
    <x v="1900"/>
    <x v="154"/>
    <s v="CUST11499"/>
    <s v="Customer 1499"/>
    <n v="54"/>
    <s v="New"/>
    <s v="P2005"/>
    <s v="Backpack"/>
    <x v="3"/>
    <s v="Metro Supplies"/>
    <n v="3"/>
    <n v="1800"/>
    <n v="20"/>
    <n v="5400"/>
    <n v="1080"/>
    <n v="4320"/>
    <n v="3412.92"/>
    <n v="907.08"/>
    <x v="1"/>
    <s v="Bengaluru"/>
    <s v="Karnataka"/>
    <s v="India"/>
    <s v="Net Banking"/>
    <x v="1"/>
    <s v="Standard"/>
    <x v="0"/>
    <s v="Yes"/>
    <s v="No"/>
  </r>
  <r>
    <x v="1901"/>
    <x v="154"/>
    <s v="CUST10592"/>
    <s v="Customer 592"/>
    <n v="34"/>
    <s v="Returning"/>
    <s v="P1006"/>
    <s v="Keyboard"/>
    <x v="0"/>
    <s v="Metro Supplies"/>
    <n v="1"/>
    <n v="1800"/>
    <n v="20"/>
    <n v="1800"/>
    <n v="360"/>
    <n v="1440"/>
    <n v="927.23"/>
    <n v="512.77"/>
    <x v="1"/>
    <s v="Chandigarh"/>
    <s v="Chandigarh"/>
    <s v="India"/>
    <s v="UPI"/>
    <x v="0"/>
    <s v="Standard"/>
    <x v="2"/>
    <s v="No"/>
    <s v="No"/>
  </r>
  <r>
    <x v="1902"/>
    <x v="154"/>
    <s v="CUST11715"/>
    <s v="Customer 1715"/>
    <n v="43"/>
    <s v="Loyal"/>
    <s v="P4005"/>
    <s v="Perfume"/>
    <x v="4"/>
    <s v="BeautyCare"/>
    <n v="2"/>
    <n v="1800"/>
    <n v="15"/>
    <n v="3600"/>
    <n v="540"/>
    <n v="3060"/>
    <n v="1868.59"/>
    <n v="1191.4100000000001"/>
    <x v="1"/>
    <s v="Mumbai"/>
    <s v="Maharashtra"/>
    <s v="India"/>
    <s v="Credit Card"/>
    <x v="0"/>
    <s v="Standard"/>
    <x v="0"/>
    <s v="No"/>
    <s v="Yes"/>
  </r>
  <r>
    <x v="1903"/>
    <x v="154"/>
    <s v="CUST12008"/>
    <s v="Customer 2008"/>
    <n v="18"/>
    <s v="Loyal"/>
    <s v="P2007"/>
    <s v="Saree"/>
    <x v="3"/>
    <s v="FashionMart"/>
    <n v="1"/>
    <n v="2600"/>
    <n v="5"/>
    <n v="2600"/>
    <n v="130"/>
    <n v="2470"/>
    <n v="1690.57"/>
    <n v="779.43"/>
    <x v="0"/>
    <s v="Surat"/>
    <s v="Gujarat"/>
    <s v="India"/>
    <s v="Credit Card"/>
    <x v="1"/>
    <s v="Standard"/>
    <x v="0"/>
    <s v="No"/>
    <s v="No"/>
  </r>
  <r>
    <x v="1904"/>
    <x v="154"/>
    <s v="CUST10694"/>
    <s v="Customer 694"/>
    <n v="49"/>
    <s v="New"/>
    <s v="P3005"/>
    <s v="Bedsheet Set"/>
    <x v="2"/>
    <s v="RetailHub"/>
    <n v="1"/>
    <n v="1800"/>
    <n v="20"/>
    <n v="1800"/>
    <n v="360"/>
    <n v="1440"/>
    <n v="925.12"/>
    <n v="514.88"/>
    <x v="1"/>
    <s v="Guwahati"/>
    <s v="Assam"/>
    <s v="India"/>
    <s v="Credit Card"/>
    <x v="0"/>
    <s v="Express"/>
    <x v="0"/>
    <s v="No"/>
    <s v="No"/>
  </r>
  <r>
    <x v="1905"/>
    <x v="154"/>
    <s v="CUST12324"/>
    <s v="Customer 2324"/>
    <n v="60"/>
    <s v="New"/>
    <s v="P3006"/>
    <s v="Water Bottle"/>
    <x v="2"/>
    <s v="Metro Supplies"/>
    <n v="1"/>
    <n v="700"/>
    <n v="10"/>
    <n v="700"/>
    <n v="70"/>
    <n v="630"/>
    <n v="427.73"/>
    <n v="202.27"/>
    <x v="1"/>
    <s v="Nagpur"/>
    <s v="Maharashtra"/>
    <s v="India"/>
    <s v="Wallet"/>
    <x v="0"/>
    <s v="Same Day"/>
    <x v="0"/>
    <s v="No"/>
    <s v="No"/>
  </r>
  <r>
    <x v="1906"/>
    <x v="154"/>
    <s v="CUST10611"/>
    <s v="Customer 611"/>
    <n v="31"/>
    <s v="New"/>
    <s v="P3003"/>
    <s v="Mixer Grinder"/>
    <x v="2"/>
    <s v="Prime Distributors"/>
    <n v="3"/>
    <n v="4800"/>
    <n v="5"/>
    <n v="14400"/>
    <n v="720"/>
    <n v="13680"/>
    <n v="8917.4"/>
    <n v="4762.6000000000004"/>
    <x v="0"/>
    <s v="Visakhapatnam"/>
    <s v="Andhra Pradesh"/>
    <s v="India"/>
    <s v="Debit Card"/>
    <x v="2"/>
    <s v="Standard"/>
    <x v="3"/>
    <s v="Yes"/>
    <s v="No"/>
  </r>
  <r>
    <x v="1907"/>
    <x v="154"/>
    <s v="CUST10142"/>
    <s v="Customer 142"/>
    <n v="39"/>
    <s v="Loyal"/>
    <s v="P5001"/>
    <s v="Notebook Set"/>
    <x v="1"/>
    <s v="Stationery Hub"/>
    <n v="1"/>
    <n v="500"/>
    <n v="10"/>
    <n v="500"/>
    <n v="50"/>
    <n v="450"/>
    <n v="320.38"/>
    <n v="129.62"/>
    <x v="0"/>
    <s v="Chennai"/>
    <s v="Tamil Nadu"/>
    <s v="India"/>
    <s v="Wallet"/>
    <x v="2"/>
    <s v="Standard"/>
    <x v="0"/>
    <s v="No"/>
    <s v="No"/>
  </r>
  <r>
    <x v="1908"/>
    <x v="154"/>
    <s v="CUST10517"/>
    <s v="Customer 517"/>
    <n v="23"/>
    <s v="New"/>
    <s v="P1009"/>
    <s v="Power Bank"/>
    <x v="0"/>
    <s v="Prime Distributors"/>
    <n v="1"/>
    <n v="1600"/>
    <n v="0"/>
    <n v="1600"/>
    <n v="0"/>
    <n v="1600"/>
    <n v="925.34"/>
    <n v="674.66"/>
    <x v="2"/>
    <s v="Pune"/>
    <s v="Maharashtra"/>
    <s v="India"/>
    <s v="Credit Card"/>
    <x v="0"/>
    <s v="Standard"/>
    <x v="0"/>
    <s v="No"/>
    <s v="No"/>
  </r>
  <r>
    <x v="1909"/>
    <x v="154"/>
    <s v="CUST10839"/>
    <s v="Customer 839"/>
    <n v="48"/>
    <s v="Returning"/>
    <s v="P4001"/>
    <s v="Face Wash"/>
    <x v="4"/>
    <s v="BeautyCare"/>
    <n v="2"/>
    <n v="450"/>
    <n v="10"/>
    <n v="900"/>
    <n v="90"/>
    <n v="810"/>
    <n v="469.8"/>
    <n v="340.2"/>
    <x v="0"/>
    <s v="Bhopal"/>
    <s v="Madhya Pradesh"/>
    <s v="India"/>
    <s v="UPI"/>
    <x v="0"/>
    <s v="Standard"/>
    <x v="0"/>
    <s v="No"/>
    <s v="No"/>
  </r>
  <r>
    <x v="1910"/>
    <x v="154"/>
    <s v="CUST11087"/>
    <s v="Customer 1087"/>
    <n v="37"/>
    <s v="Returning"/>
    <s v="P2008"/>
    <s v="Formal Shirt"/>
    <x v="3"/>
    <s v="Global Traders"/>
    <n v="1"/>
    <n v="1700"/>
    <n v="10"/>
    <n v="1700"/>
    <n v="170"/>
    <n v="1530"/>
    <n v="1080.5"/>
    <n v="449.5"/>
    <x v="1"/>
    <s v="Bengaluru"/>
    <s v="Karnataka"/>
    <s v="India"/>
    <s v="Credit Card"/>
    <x v="2"/>
    <s v="Express"/>
    <x v="0"/>
    <s v="Yes"/>
    <s v="No"/>
  </r>
  <r>
    <x v="1911"/>
    <x v="155"/>
    <s v="CUST12191"/>
    <s v="Customer 2191"/>
    <n v="47"/>
    <s v="Returning"/>
    <s v="P3004"/>
    <s v="Cookware Set"/>
    <x v="2"/>
    <s v="HomeNeeds"/>
    <n v="1"/>
    <n v="3500"/>
    <n v="20"/>
    <n v="3500"/>
    <n v="700"/>
    <n v="2800"/>
    <n v="2264.2800000000002"/>
    <n v="535.72"/>
    <x v="1"/>
    <s v="Pune"/>
    <s v="Maharashtra"/>
    <s v="India"/>
    <s v="Debit Card"/>
    <x v="1"/>
    <s v="Express"/>
    <x v="0"/>
    <s v="No"/>
    <s v="No"/>
  </r>
  <r>
    <x v="1912"/>
    <x v="155"/>
    <s v="CUST12428"/>
    <s v="Customer 2428"/>
    <n v="54"/>
    <s v="New"/>
    <s v="P4006"/>
    <s v="Lipstick"/>
    <x v="4"/>
    <s v="BeautyCare"/>
    <n v="4"/>
    <n v="850"/>
    <n v="30"/>
    <n v="3400"/>
    <n v="1020"/>
    <n v="2380"/>
    <n v="1579.19"/>
    <n v="800.81"/>
    <x v="1"/>
    <s v="Mumbai"/>
    <s v="Maharashtra"/>
    <s v="India"/>
    <s v="Cash on Delivery"/>
    <x v="0"/>
    <s v="Standard"/>
    <x v="0"/>
    <s v="No"/>
    <s v="No"/>
  </r>
  <r>
    <x v="1913"/>
    <x v="155"/>
    <s v="CUST10715"/>
    <s v="Customer 715"/>
    <n v="56"/>
    <s v="New"/>
    <s v="P4002"/>
    <s v="Moisturizer"/>
    <x v="4"/>
    <s v="BeautyCare"/>
    <n v="1"/>
    <n v="650"/>
    <n v="5"/>
    <n v="650"/>
    <n v="32.5"/>
    <n v="617.5"/>
    <n v="487.83"/>
    <n v="129.66999999999999"/>
    <x v="1"/>
    <s v="Coimbatore"/>
    <s v="Tamil Nadu"/>
    <s v="India"/>
    <s v="Cash on Delivery"/>
    <x v="2"/>
    <s v="Standard"/>
    <x v="0"/>
    <s v="No"/>
    <s v="No"/>
  </r>
  <r>
    <x v="1914"/>
    <x v="155"/>
    <s v="CUST10175"/>
    <s v="Customer 175"/>
    <n v="42"/>
    <s v="Returning"/>
    <s v="P5003"/>
    <s v="Calculator"/>
    <x v="1"/>
    <s v="Stationery Hub"/>
    <n v="1"/>
    <n v="650"/>
    <n v="10"/>
    <n v="650"/>
    <n v="65"/>
    <n v="585"/>
    <n v="475.16"/>
    <n v="109.84"/>
    <x v="1"/>
    <s v="Bhubaneswar"/>
    <s v="Odisha"/>
    <s v="India"/>
    <s v="Debit Card"/>
    <x v="2"/>
    <s v="Standard"/>
    <x v="0"/>
    <s v="No"/>
    <s v="No"/>
  </r>
  <r>
    <x v="1915"/>
    <x v="155"/>
    <s v="CUST11740"/>
    <s v="Customer 1740"/>
    <n v="54"/>
    <s v="New"/>
    <s v="P3002"/>
    <s v="Air Fryer"/>
    <x v="2"/>
    <s v="HomeNeeds"/>
    <n v="5"/>
    <n v="6500"/>
    <n v="0"/>
    <n v="32500"/>
    <n v="0"/>
    <n v="32500"/>
    <n v="24561.39"/>
    <n v="7938.61"/>
    <x v="1"/>
    <s v="Mumbai"/>
    <s v="Maharashtra"/>
    <s v="India"/>
    <s v="UPI"/>
    <x v="0"/>
    <s v="Express"/>
    <x v="2"/>
    <s v="No"/>
    <s v="No"/>
  </r>
  <r>
    <x v="1916"/>
    <x v="155"/>
    <s v="CUST11826"/>
    <s v="Customer 1826"/>
    <n v="52"/>
    <s v="Loyal"/>
    <s v="P3001"/>
    <s v="Coffee Maker"/>
    <x v="2"/>
    <s v="HomeNeeds"/>
    <n v="2"/>
    <n v="4200"/>
    <n v="0"/>
    <n v="8400"/>
    <n v="0"/>
    <n v="8400"/>
    <n v="4679.92"/>
    <n v="3720.08"/>
    <x v="1"/>
    <s v="Pune"/>
    <s v="Maharashtra"/>
    <s v="India"/>
    <s v="UPI"/>
    <x v="1"/>
    <s v="Standard"/>
    <x v="0"/>
    <s v="No"/>
    <s v="No"/>
  </r>
  <r>
    <x v="1917"/>
    <x v="155"/>
    <s v="CUST11138"/>
    <s v="Customer 1138"/>
    <n v="54"/>
    <s v="Returning"/>
    <s v="P3004"/>
    <s v="Cookware Set"/>
    <x v="2"/>
    <s v="HomeNeeds"/>
    <n v="2"/>
    <n v="3500"/>
    <n v="15"/>
    <n v="7000"/>
    <n v="1050"/>
    <n v="5950"/>
    <n v="4161.37"/>
    <n v="1788.63"/>
    <x v="2"/>
    <s v="Mumbai"/>
    <s v="Maharashtra"/>
    <s v="India"/>
    <s v="Debit Card"/>
    <x v="0"/>
    <s v="Express"/>
    <x v="4"/>
    <s v="Yes"/>
    <s v="No"/>
  </r>
  <r>
    <x v="1918"/>
    <x v="155"/>
    <s v="CUST10205"/>
    <s v="Customer 205"/>
    <n v="38"/>
    <s v="New"/>
    <s v="P5004"/>
    <s v="Pen Set"/>
    <x v="1"/>
    <s v="Stationery Hub"/>
    <n v="3"/>
    <n v="250"/>
    <n v="0"/>
    <n v="750"/>
    <n v="0"/>
    <n v="750"/>
    <n v="493.58"/>
    <n v="256.42"/>
    <x v="1"/>
    <s v="Coimbatore"/>
    <s v="Tamil Nadu"/>
    <s v="India"/>
    <s v="Credit Card"/>
    <x v="0"/>
    <s v="Standard"/>
    <x v="2"/>
    <s v="No"/>
    <s v="No"/>
  </r>
  <r>
    <x v="1919"/>
    <x v="155"/>
    <s v="CUST11238"/>
    <s v="Customer 1238"/>
    <n v="46"/>
    <s v="Loyal"/>
    <s v="P5001"/>
    <s v="Notebook Set"/>
    <x v="1"/>
    <s v="Stationery Hub"/>
    <n v="2"/>
    <n v="500"/>
    <n v="10"/>
    <n v="1000"/>
    <n v="100"/>
    <n v="900"/>
    <n v="541.91"/>
    <n v="358.09"/>
    <x v="0"/>
    <s v="Lucknow"/>
    <s v="Uttar Pradesh"/>
    <s v="India"/>
    <s v="UPI"/>
    <x v="1"/>
    <s v="Express"/>
    <x v="3"/>
    <s v="No"/>
    <s v="No"/>
  </r>
  <r>
    <x v="1920"/>
    <x v="155"/>
    <s v="CUST11940"/>
    <s v="Customer 1940"/>
    <n v="49"/>
    <s v="Loyal"/>
    <s v="P2003"/>
    <s v="T-Shirt"/>
    <x v="3"/>
    <s v="RetailHub"/>
    <n v="2"/>
    <n v="900"/>
    <n v="15"/>
    <n v="1800"/>
    <n v="270"/>
    <n v="1530"/>
    <n v="850.06"/>
    <n v="679.94"/>
    <x v="1"/>
    <s v="Chandigarh"/>
    <s v="Chandigarh"/>
    <s v="India"/>
    <s v="Cash on Delivery"/>
    <x v="2"/>
    <s v="Standard"/>
    <x v="0"/>
    <s v="No"/>
    <s v="No"/>
  </r>
  <r>
    <x v="1921"/>
    <x v="155"/>
    <s v="CUST11057"/>
    <s v="Customer 1057"/>
    <n v="39"/>
    <s v="Loyal"/>
    <s v="P1007"/>
    <s v="Mouse"/>
    <x v="0"/>
    <s v="RetailHub"/>
    <n v="2"/>
    <n v="900"/>
    <n v="5"/>
    <n v="1800"/>
    <n v="90"/>
    <n v="1710"/>
    <n v="1130.95"/>
    <n v="579.04999999999995"/>
    <x v="0"/>
    <s v="Coimbatore"/>
    <s v="Tamil Nadu"/>
    <s v="India"/>
    <s v="Wallet"/>
    <x v="0"/>
    <s v="Standard"/>
    <x v="4"/>
    <s v="Yes"/>
    <s v="No"/>
  </r>
  <r>
    <x v="1922"/>
    <x v="155"/>
    <s v="CUST11697"/>
    <s v="Customer 1697"/>
    <n v="43"/>
    <s v="Returning"/>
    <s v="P1002"/>
    <s v="Smartphone"/>
    <x v="0"/>
    <s v="Global Traders"/>
    <n v="1"/>
    <n v="28000"/>
    <n v="15"/>
    <n v="28000"/>
    <n v="4200"/>
    <n v="23800"/>
    <n v="15168.97"/>
    <n v="8631.0300000000007"/>
    <x v="1"/>
    <s v="Pune"/>
    <s v="Maharashtra"/>
    <s v="India"/>
    <s v="Cash on Delivery"/>
    <x v="2"/>
    <s v="Express"/>
    <x v="0"/>
    <s v="No"/>
    <s v="No"/>
  </r>
  <r>
    <x v="1923"/>
    <x v="155"/>
    <s v="CUST11856"/>
    <s v="Customer 1856"/>
    <n v="24"/>
    <s v="Loyal"/>
    <s v="P2006"/>
    <s v="Womens Kurti"/>
    <x v="3"/>
    <s v="FashionMart"/>
    <n v="3"/>
    <n v="1400"/>
    <n v="20"/>
    <n v="4200"/>
    <n v="840"/>
    <n v="3360"/>
    <n v="2632.95"/>
    <n v="727.05"/>
    <x v="0"/>
    <s v="Guwahati"/>
    <s v="Assam"/>
    <s v="India"/>
    <s v="Net Banking"/>
    <x v="0"/>
    <s v="Standard"/>
    <x v="0"/>
    <s v="No"/>
    <s v="No"/>
  </r>
  <r>
    <x v="1924"/>
    <x v="155"/>
    <s v="CUST11767"/>
    <s v="Customer 1767"/>
    <n v="48"/>
    <s v="Loyal"/>
    <s v="P5002"/>
    <s v="Novel"/>
    <x v="1"/>
    <s v="Stationery Hub"/>
    <n v="5"/>
    <n v="400"/>
    <n v="5"/>
    <n v="2000"/>
    <n v="100"/>
    <n v="1900"/>
    <n v="1360.72"/>
    <n v="539.28"/>
    <x v="2"/>
    <s v="Bhubaneswar"/>
    <s v="Odisha"/>
    <s v="India"/>
    <s v="Wallet"/>
    <x v="0"/>
    <s v="Express"/>
    <x v="2"/>
    <s v="No"/>
    <s v="Yes"/>
  </r>
  <r>
    <x v="1925"/>
    <x v="155"/>
    <s v="CUST11862"/>
    <s v="Customer 1862"/>
    <n v="57"/>
    <s v="New"/>
    <s v="P3003"/>
    <s v="Mixer Grinder"/>
    <x v="2"/>
    <s v="Prime Distributors"/>
    <n v="1"/>
    <n v="4800"/>
    <n v="10"/>
    <n v="4800"/>
    <n v="480"/>
    <n v="4320"/>
    <n v="2423.42"/>
    <n v="1896.58"/>
    <x v="0"/>
    <s v="Chennai"/>
    <s v="Tamil Nadu"/>
    <s v="India"/>
    <s v="Credit Card"/>
    <x v="0"/>
    <s v="Express"/>
    <x v="0"/>
    <s v="No"/>
    <s v="No"/>
  </r>
  <r>
    <x v="1926"/>
    <x v="156"/>
    <s v="CUST11545"/>
    <s v="Customer 1545"/>
    <n v="24"/>
    <s v="Returning"/>
    <s v="P1006"/>
    <s v="Keyboard"/>
    <x v="0"/>
    <s v="Metro Supplies"/>
    <n v="2"/>
    <n v="1800"/>
    <n v="0"/>
    <n v="3600"/>
    <n v="0"/>
    <n v="3600"/>
    <n v="2410.36"/>
    <n v="1189.6400000000001"/>
    <x v="0"/>
    <s v="Guwahati"/>
    <s v="Assam"/>
    <s v="India"/>
    <s v="Credit Card"/>
    <x v="0"/>
    <s v="Express"/>
    <x v="0"/>
    <s v="No"/>
    <s v="No"/>
  </r>
  <r>
    <x v="1927"/>
    <x v="156"/>
    <s v="CUST11486"/>
    <s v="Customer 1486"/>
    <n v="38"/>
    <s v="New"/>
    <s v="P5003"/>
    <s v="Calculator"/>
    <x v="1"/>
    <s v="Stationery Hub"/>
    <n v="4"/>
    <n v="650"/>
    <n v="15"/>
    <n v="2600"/>
    <n v="390"/>
    <n v="2210"/>
    <n v="1539.74"/>
    <n v="670.26"/>
    <x v="0"/>
    <s v="Bhopal"/>
    <s v="Madhya Pradesh"/>
    <s v="India"/>
    <s v="Net Banking"/>
    <x v="2"/>
    <s v="Standard"/>
    <x v="0"/>
    <s v="No"/>
    <s v="No"/>
  </r>
  <r>
    <x v="1928"/>
    <x v="156"/>
    <s v="CUST11360"/>
    <s v="Customer 1360"/>
    <n v="58"/>
    <s v="New"/>
    <s v="P1005"/>
    <s v="Tablet"/>
    <x v="0"/>
    <s v="RetailHub"/>
    <n v="2"/>
    <n v="18000"/>
    <n v="15"/>
    <n v="36000"/>
    <n v="5400"/>
    <n v="30600"/>
    <n v="20078.3"/>
    <n v="10521.7"/>
    <x v="2"/>
    <s v="Bhopal"/>
    <s v="Madhya Pradesh"/>
    <s v="India"/>
    <s v="Debit Card"/>
    <x v="0"/>
    <s v="Standard"/>
    <x v="1"/>
    <s v="No"/>
    <s v="No"/>
  </r>
  <r>
    <x v="1929"/>
    <x v="156"/>
    <s v="CUST10065"/>
    <s v="Customer 65"/>
    <n v="19"/>
    <s v="New"/>
    <s v="P2003"/>
    <s v="T-Shirt"/>
    <x v="3"/>
    <s v="RetailHub"/>
    <n v="1"/>
    <n v="900"/>
    <n v="10"/>
    <n v="900"/>
    <n v="90"/>
    <n v="810"/>
    <n v="560.33000000000004"/>
    <n v="249.67"/>
    <x v="1"/>
    <s v="Surat"/>
    <s v="Gujarat"/>
    <s v="India"/>
    <s v="Cash on Delivery"/>
    <x v="0"/>
    <s v="Standard"/>
    <x v="1"/>
    <s v="No"/>
    <s v="No"/>
  </r>
  <r>
    <x v="1930"/>
    <x v="156"/>
    <s v="CUST10544"/>
    <s v="Customer 544"/>
    <n v="30"/>
    <s v="Loyal"/>
    <s v="P3005"/>
    <s v="Bedsheet Set"/>
    <x v="2"/>
    <s v="RetailHub"/>
    <n v="3"/>
    <n v="1800"/>
    <n v="30"/>
    <n v="5400"/>
    <n v="1620"/>
    <n v="3780"/>
    <n v="3081.71"/>
    <n v="698.29"/>
    <x v="2"/>
    <s v="Mumbai"/>
    <s v="Maharashtra"/>
    <s v="India"/>
    <s v="Debit Card"/>
    <x v="2"/>
    <s v="Standard"/>
    <x v="0"/>
    <s v="No"/>
    <s v="No"/>
  </r>
  <r>
    <x v="1931"/>
    <x v="156"/>
    <s v="CUST10348"/>
    <s v="Customer 348"/>
    <n v="21"/>
    <s v="Returning"/>
    <s v="P3004"/>
    <s v="Cookware Set"/>
    <x v="2"/>
    <s v="HomeNeeds"/>
    <n v="1"/>
    <n v="3500"/>
    <n v="25"/>
    <n v="3500"/>
    <n v="875"/>
    <n v="2625"/>
    <n v="2022.15"/>
    <n v="602.85"/>
    <x v="0"/>
    <s v="Bengaluru"/>
    <s v="Karnataka"/>
    <s v="India"/>
    <s v="Wallet"/>
    <x v="0"/>
    <s v="Standard"/>
    <x v="0"/>
    <s v="No"/>
    <s v="No"/>
  </r>
  <r>
    <x v="1932"/>
    <x v="156"/>
    <s v="CUST12045"/>
    <s v="Customer 2045"/>
    <n v="47"/>
    <s v="New"/>
    <s v="P4001"/>
    <s v="Face Wash"/>
    <x v="4"/>
    <s v="BeautyCare"/>
    <n v="1"/>
    <n v="450"/>
    <n v="20"/>
    <n v="450"/>
    <n v="90"/>
    <n v="360"/>
    <n v="224.68"/>
    <n v="135.32"/>
    <x v="1"/>
    <s v="Indore"/>
    <s v="Madhya Pradesh"/>
    <s v="India"/>
    <s v="UPI"/>
    <x v="0"/>
    <s v="Standard"/>
    <x v="0"/>
    <s v="No"/>
    <s v="No"/>
  </r>
  <r>
    <x v="1933"/>
    <x v="156"/>
    <s v="CUST11542"/>
    <s v="Customer 1542"/>
    <n v="38"/>
    <s v="New"/>
    <s v="P1004"/>
    <s v="Smartwatch"/>
    <x v="0"/>
    <s v="TechSource India"/>
    <n v="5"/>
    <n v="6500"/>
    <n v="20"/>
    <n v="32500"/>
    <n v="6500"/>
    <n v="26000"/>
    <n v="18707.77"/>
    <n v="7292.23"/>
    <x v="1"/>
    <s v="Kolkata"/>
    <s v="West Bengal"/>
    <s v="India"/>
    <s v="Cash on Delivery"/>
    <x v="2"/>
    <s v="Express"/>
    <x v="4"/>
    <s v="No"/>
    <s v="No"/>
  </r>
  <r>
    <x v="1934"/>
    <x v="156"/>
    <s v="CUST12196"/>
    <s v="Customer 2196"/>
    <n v="53"/>
    <s v="Returning"/>
    <s v="P1005"/>
    <s v="Tablet"/>
    <x v="0"/>
    <s v="RetailHub"/>
    <n v="3"/>
    <n v="18000"/>
    <n v="20"/>
    <n v="54000"/>
    <n v="10800"/>
    <n v="43200"/>
    <n v="25460.880000000001"/>
    <n v="17739.12"/>
    <x v="1"/>
    <s v="Hyderabad"/>
    <s v="Telangana"/>
    <s v="India"/>
    <s v="Wallet"/>
    <x v="0"/>
    <s v="Same Day"/>
    <x v="0"/>
    <s v="Yes"/>
    <s v="No"/>
  </r>
  <r>
    <x v="1935"/>
    <x v="156"/>
    <s v="CUST11187"/>
    <s v="Customer 1187"/>
    <n v="49"/>
    <s v="Returning"/>
    <s v="P3003"/>
    <s v="Mixer Grinder"/>
    <x v="2"/>
    <s v="Prime Distributors"/>
    <n v="5"/>
    <n v="4800"/>
    <n v="15"/>
    <n v="24000"/>
    <n v="3600"/>
    <n v="20400"/>
    <n v="15208.58"/>
    <n v="5191.42"/>
    <x v="1"/>
    <s v="Bengaluru"/>
    <s v="Karnataka"/>
    <s v="India"/>
    <s v="UPI"/>
    <x v="2"/>
    <s v="Standard"/>
    <x v="0"/>
    <s v="No"/>
    <s v="No"/>
  </r>
  <r>
    <x v="1936"/>
    <x v="156"/>
    <s v="CUST10312"/>
    <s v="Customer 312"/>
    <n v="40"/>
    <s v="Loyal"/>
    <s v="P3006"/>
    <s v="Water Bottle"/>
    <x v="2"/>
    <s v="Metro Supplies"/>
    <n v="3"/>
    <n v="700"/>
    <n v="15"/>
    <n v="2100"/>
    <n v="315"/>
    <n v="1785"/>
    <n v="1143.4000000000001"/>
    <n v="641.6"/>
    <x v="1"/>
    <s v="Nagpur"/>
    <s v="Maharashtra"/>
    <s v="India"/>
    <s v="Wallet"/>
    <x v="1"/>
    <s v="Standard"/>
    <x v="0"/>
    <s v="No"/>
    <s v="No"/>
  </r>
  <r>
    <x v="1937"/>
    <x v="156"/>
    <s v="CUST11945"/>
    <s v="Customer 1945"/>
    <n v="44"/>
    <s v="New"/>
    <s v="P4002"/>
    <s v="Moisturizer"/>
    <x v="4"/>
    <s v="BeautyCare"/>
    <n v="1"/>
    <n v="650"/>
    <n v="0"/>
    <n v="650"/>
    <n v="0"/>
    <n v="650"/>
    <n v="403.59"/>
    <n v="246.41"/>
    <x v="1"/>
    <s v="Bhopal"/>
    <s v="Madhya Pradesh"/>
    <s v="India"/>
    <s v="Credit Card"/>
    <x v="0"/>
    <s v="Standard"/>
    <x v="0"/>
    <s v="No"/>
    <s v="No"/>
  </r>
  <r>
    <x v="1938"/>
    <x v="157"/>
    <s v="CUST10109"/>
    <s v="Customer 109"/>
    <n v="52"/>
    <s v="Loyal"/>
    <s v="P2004"/>
    <s v="Jacket"/>
    <x v="3"/>
    <s v="Global Traders"/>
    <n v="3"/>
    <n v="3500"/>
    <n v="20"/>
    <n v="10500"/>
    <n v="2100"/>
    <n v="8400"/>
    <n v="4710.6400000000003"/>
    <n v="3689.36"/>
    <x v="1"/>
    <s v="Coimbatore"/>
    <s v="Tamil Nadu"/>
    <s v="India"/>
    <s v="Credit Card"/>
    <x v="2"/>
    <s v="Standard"/>
    <x v="0"/>
    <s v="No"/>
    <s v="No"/>
  </r>
  <r>
    <x v="1939"/>
    <x v="157"/>
    <s v="CUST10179"/>
    <s v="Customer 179"/>
    <n v="31"/>
    <s v="Returning"/>
    <s v="P1003"/>
    <s v="Headphones"/>
    <x v="0"/>
    <s v="Metro Supplies"/>
    <n v="1"/>
    <n v="2500"/>
    <n v="0"/>
    <n v="2500"/>
    <n v="0"/>
    <n v="2500"/>
    <n v="1397.82"/>
    <n v="1102.18"/>
    <x v="2"/>
    <s v="Ahmedabad"/>
    <s v="Gujarat"/>
    <s v="India"/>
    <s v="Credit Card"/>
    <x v="0"/>
    <s v="Standard"/>
    <x v="0"/>
    <s v="No"/>
    <s v="No"/>
  </r>
  <r>
    <x v="1940"/>
    <x v="157"/>
    <s v="CUST10488"/>
    <s v="Customer 488"/>
    <n v="51"/>
    <s v="Returning"/>
    <s v="P2006"/>
    <s v="Womens Kurti"/>
    <x v="3"/>
    <s v="FashionMart"/>
    <n v="2"/>
    <n v="1400"/>
    <n v="5"/>
    <n v="2800"/>
    <n v="140"/>
    <n v="2660"/>
    <n v="2031.66"/>
    <n v="628.34"/>
    <x v="1"/>
    <s v="Visakhapatnam"/>
    <s v="Andhra Pradesh"/>
    <s v="India"/>
    <s v="Credit Card"/>
    <x v="1"/>
    <s v="Express"/>
    <x v="0"/>
    <s v="No"/>
    <s v="No"/>
  </r>
  <r>
    <x v="1941"/>
    <x v="157"/>
    <s v="CUST11870"/>
    <s v="Customer 1870"/>
    <n v="25"/>
    <s v="Loyal"/>
    <s v="P2003"/>
    <s v="T-Shirt"/>
    <x v="3"/>
    <s v="RetailHub"/>
    <n v="2"/>
    <n v="900"/>
    <n v="5"/>
    <n v="1800"/>
    <n v="90"/>
    <n v="1710"/>
    <n v="966.93"/>
    <n v="743.07"/>
    <x v="1"/>
    <s v="Chandigarh"/>
    <s v="Chandigarh"/>
    <s v="India"/>
    <s v="Net Banking"/>
    <x v="1"/>
    <s v="Express"/>
    <x v="0"/>
    <s v="No"/>
    <s v="No"/>
  </r>
  <r>
    <x v="1942"/>
    <x v="157"/>
    <s v="CUST12390"/>
    <s v="Customer 2390"/>
    <n v="56"/>
    <s v="Loyal"/>
    <s v="P3004"/>
    <s v="Cookware Set"/>
    <x v="2"/>
    <s v="HomeNeeds"/>
    <n v="1"/>
    <n v="3500"/>
    <n v="30"/>
    <n v="3500"/>
    <n v="1050"/>
    <n v="2450"/>
    <n v="1515.07"/>
    <n v="934.93"/>
    <x v="1"/>
    <s v="Visakhapatnam"/>
    <s v="Andhra Pradesh"/>
    <s v="India"/>
    <s v="Wallet"/>
    <x v="0"/>
    <s v="Standard"/>
    <x v="0"/>
    <s v="No"/>
    <s v="No"/>
  </r>
  <r>
    <x v="1943"/>
    <x v="157"/>
    <s v="CUST10079"/>
    <s v="Customer 79"/>
    <n v="25"/>
    <s v="Returning"/>
    <s v="P1007"/>
    <s v="Mouse"/>
    <x v="0"/>
    <s v="RetailHub"/>
    <n v="2"/>
    <n v="900"/>
    <n v="15"/>
    <n v="1800"/>
    <n v="270"/>
    <n v="1530"/>
    <n v="1151.6400000000001"/>
    <n v="378.36"/>
    <x v="2"/>
    <s v="Kolkata"/>
    <s v="West Bengal"/>
    <s v="India"/>
    <s v="Net Banking"/>
    <x v="0"/>
    <s v="Standard"/>
    <x v="3"/>
    <s v="No"/>
    <s v="No"/>
  </r>
  <r>
    <x v="1944"/>
    <x v="157"/>
    <s v="CUST10736"/>
    <s v="Customer 736"/>
    <n v="20"/>
    <s v="Returning"/>
    <s v="P3006"/>
    <s v="Water Bottle"/>
    <x v="2"/>
    <s v="Metro Supplies"/>
    <n v="1"/>
    <n v="700"/>
    <n v="0"/>
    <n v="700"/>
    <n v="0"/>
    <n v="700"/>
    <n v="419.31"/>
    <n v="280.69"/>
    <x v="1"/>
    <s v="Guwahati"/>
    <s v="Assam"/>
    <s v="India"/>
    <s v="Debit Card"/>
    <x v="2"/>
    <s v="Standard"/>
    <x v="0"/>
    <s v="No"/>
    <s v="No"/>
  </r>
  <r>
    <x v="1945"/>
    <x v="157"/>
    <s v="CUST12464"/>
    <s v="Customer 2464"/>
    <n v="46"/>
    <s v="Returning"/>
    <s v="P4006"/>
    <s v="Lipstick"/>
    <x v="4"/>
    <s v="BeautyCare"/>
    <n v="1"/>
    <n v="850"/>
    <n v="5"/>
    <n v="850"/>
    <n v="42.5"/>
    <n v="807.5"/>
    <n v="643.16"/>
    <n v="164.34"/>
    <x v="0"/>
    <s v="Mumbai"/>
    <s v="Maharashtra"/>
    <s v="India"/>
    <s v="Net Banking"/>
    <x v="0"/>
    <s v="Standard"/>
    <x v="1"/>
    <s v="No"/>
    <s v="No"/>
  </r>
  <r>
    <x v="1946"/>
    <x v="157"/>
    <s v="CUST11091"/>
    <s v="Customer 1091"/>
    <n v="45"/>
    <s v="Returning"/>
    <s v="P3005"/>
    <s v="Bedsheet Set"/>
    <x v="2"/>
    <s v="RetailHub"/>
    <n v="2"/>
    <n v="1800"/>
    <n v="20"/>
    <n v="3600"/>
    <n v="720"/>
    <n v="2880"/>
    <n v="2241.06"/>
    <n v="638.94000000000005"/>
    <x v="1"/>
    <s v="Kolkata"/>
    <s v="West Bengal"/>
    <s v="India"/>
    <s v="UPI"/>
    <x v="2"/>
    <s v="Express"/>
    <x v="0"/>
    <s v="No"/>
    <s v="No"/>
  </r>
  <r>
    <x v="1947"/>
    <x v="157"/>
    <s v="CUST11040"/>
    <s v="Customer 1040"/>
    <n v="27"/>
    <s v="Returning"/>
    <s v="P5002"/>
    <s v="Novel"/>
    <x v="1"/>
    <s v="Stationery Hub"/>
    <n v="2"/>
    <n v="400"/>
    <n v="0"/>
    <n v="800"/>
    <n v="0"/>
    <n v="800"/>
    <n v="634.20000000000005"/>
    <n v="165.8"/>
    <x v="1"/>
    <s v="Bhubaneswar"/>
    <s v="Odisha"/>
    <s v="India"/>
    <s v="Credit Card"/>
    <x v="1"/>
    <s v="Standard"/>
    <x v="0"/>
    <s v="No"/>
    <s v="No"/>
  </r>
  <r>
    <x v="1948"/>
    <x v="157"/>
    <s v="CUST11254"/>
    <s v="Customer 1254"/>
    <n v="49"/>
    <s v="Returning"/>
    <s v="P1007"/>
    <s v="Mouse"/>
    <x v="0"/>
    <s v="RetailHub"/>
    <n v="4"/>
    <n v="900"/>
    <n v="5"/>
    <n v="3600"/>
    <n v="180"/>
    <n v="3420"/>
    <n v="2150.3000000000002"/>
    <n v="1269.7"/>
    <x v="1"/>
    <s v="Ahmedabad"/>
    <s v="Gujarat"/>
    <s v="India"/>
    <s v="Debit Card"/>
    <x v="0"/>
    <s v="Standard"/>
    <x v="0"/>
    <s v="No"/>
    <s v="No"/>
  </r>
  <r>
    <x v="1949"/>
    <x v="157"/>
    <s v="CUST12471"/>
    <s v="Customer 2471"/>
    <n v="48"/>
    <s v="Returning"/>
    <s v="P2001"/>
    <s v="Running Shoes"/>
    <x v="3"/>
    <s v="FashionMart"/>
    <n v="1"/>
    <n v="3200"/>
    <n v="5"/>
    <n v="3200"/>
    <n v="160"/>
    <n v="3040"/>
    <n v="2285.77"/>
    <n v="754.23"/>
    <x v="1"/>
    <s v="Indore"/>
    <s v="Madhya Pradesh"/>
    <s v="India"/>
    <s v="Net Banking"/>
    <x v="2"/>
    <s v="Standard"/>
    <x v="3"/>
    <s v="No"/>
    <s v="No"/>
  </r>
  <r>
    <x v="1950"/>
    <x v="157"/>
    <s v="CUST12304"/>
    <s v="Customer 2304"/>
    <n v="19"/>
    <s v="Returning"/>
    <s v="P2001"/>
    <s v="Running Shoes"/>
    <x v="3"/>
    <s v="FashionMart"/>
    <n v="1"/>
    <n v="3200"/>
    <n v="5"/>
    <n v="3200"/>
    <n v="160"/>
    <n v="3040"/>
    <n v="1901.57"/>
    <n v="1138.43"/>
    <x v="0"/>
    <s v="Patna"/>
    <s v="Bihar"/>
    <s v="India"/>
    <s v="Credit Card"/>
    <x v="2"/>
    <s v="Standard"/>
    <x v="1"/>
    <s v="No"/>
    <s v="No"/>
  </r>
  <r>
    <x v="1951"/>
    <x v="157"/>
    <s v="CUST11329"/>
    <s v="Customer 1329"/>
    <n v="45"/>
    <s v="Returning"/>
    <s v="P4003"/>
    <s v="Sunscreen"/>
    <x v="4"/>
    <s v="BeautyCare"/>
    <n v="3"/>
    <n v="700"/>
    <n v="10"/>
    <n v="2100"/>
    <n v="210"/>
    <n v="1890"/>
    <n v="1288.6099999999999"/>
    <n v="601.39"/>
    <x v="1"/>
    <s v="Pune"/>
    <s v="Maharashtra"/>
    <s v="India"/>
    <s v="Net Banking"/>
    <x v="0"/>
    <s v="Express"/>
    <x v="0"/>
    <s v="No"/>
    <s v="No"/>
  </r>
  <r>
    <x v="1952"/>
    <x v="157"/>
    <s v="CUST10187"/>
    <s v="Customer 187"/>
    <n v="57"/>
    <s v="Returning"/>
    <s v="P5005"/>
    <s v="Desk Organizer"/>
    <x v="1"/>
    <s v="Stationery Hub"/>
    <n v="2"/>
    <n v="600"/>
    <n v="5"/>
    <n v="1200"/>
    <n v="60"/>
    <n v="1140"/>
    <n v="721.18"/>
    <n v="418.82"/>
    <x v="1"/>
    <s v="Bhopal"/>
    <s v="Madhya Pradesh"/>
    <s v="India"/>
    <s v="Credit Card"/>
    <x v="0"/>
    <s v="Express"/>
    <x v="3"/>
    <s v="No"/>
    <s v="No"/>
  </r>
  <r>
    <x v="1953"/>
    <x v="157"/>
    <s v="CUST10981"/>
    <s v="Customer 981"/>
    <n v="54"/>
    <s v="Returning"/>
    <s v="P2003"/>
    <s v="T-Shirt"/>
    <x v="3"/>
    <s v="RetailHub"/>
    <n v="3"/>
    <n v="900"/>
    <n v="10"/>
    <n v="2700"/>
    <n v="270"/>
    <n v="2430"/>
    <n v="1899.39"/>
    <n v="530.61"/>
    <x v="1"/>
    <s v="Hyderabad"/>
    <s v="Telangana"/>
    <s v="India"/>
    <s v="Cash on Delivery"/>
    <x v="2"/>
    <s v="Standard"/>
    <x v="0"/>
    <s v="No"/>
    <s v="No"/>
  </r>
  <r>
    <x v="1954"/>
    <x v="157"/>
    <s v="CUST10561"/>
    <s v="Customer 561"/>
    <n v="30"/>
    <s v="New"/>
    <s v="P4002"/>
    <s v="Moisturizer"/>
    <x v="4"/>
    <s v="BeautyCare"/>
    <n v="1"/>
    <n v="650"/>
    <n v="30"/>
    <n v="650"/>
    <n v="195"/>
    <n v="455"/>
    <n v="352.67"/>
    <n v="102.33"/>
    <x v="1"/>
    <s v="Nagpur"/>
    <s v="Maharashtra"/>
    <s v="India"/>
    <s v="Cash on Delivery"/>
    <x v="0"/>
    <s v="Standard"/>
    <x v="0"/>
    <s v="No"/>
    <s v="No"/>
  </r>
  <r>
    <x v="1955"/>
    <x v="157"/>
    <s v="CUST10783"/>
    <s v="Customer 783"/>
    <n v="48"/>
    <s v="Returning"/>
    <s v="P4006"/>
    <s v="Lipstick"/>
    <x v="4"/>
    <s v="BeautyCare"/>
    <n v="2"/>
    <n v="850"/>
    <n v="10"/>
    <n v="1700"/>
    <n v="170"/>
    <n v="1530"/>
    <n v="949.1"/>
    <n v="580.9"/>
    <x v="1"/>
    <s v="Coimbatore"/>
    <s v="Tamil Nadu"/>
    <s v="India"/>
    <s v="Debit Card"/>
    <x v="2"/>
    <s v="Standard"/>
    <x v="0"/>
    <s v="No"/>
    <s v="Yes"/>
  </r>
  <r>
    <x v="1956"/>
    <x v="158"/>
    <s v="CUST10533"/>
    <s v="Customer 533"/>
    <n v="24"/>
    <s v="Returning"/>
    <s v="P1003"/>
    <s v="Headphones"/>
    <x v="0"/>
    <s v="Metro Supplies"/>
    <n v="1"/>
    <n v="2500"/>
    <n v="10"/>
    <n v="2500"/>
    <n v="250"/>
    <n v="2250"/>
    <n v="1686.9"/>
    <n v="563.1"/>
    <x v="0"/>
    <s v="Delhi"/>
    <s v="Delhi"/>
    <s v="India"/>
    <s v="UPI"/>
    <x v="0"/>
    <s v="Standard"/>
    <x v="3"/>
    <s v="Yes"/>
    <s v="No"/>
  </r>
  <r>
    <x v="1957"/>
    <x v="158"/>
    <s v="CUST10022"/>
    <s v="Customer 22"/>
    <n v="49"/>
    <s v="Returning"/>
    <s v="P4003"/>
    <s v="Sunscreen"/>
    <x v="4"/>
    <s v="BeautyCare"/>
    <n v="4"/>
    <n v="700"/>
    <n v="10"/>
    <n v="2800"/>
    <n v="280"/>
    <n v="2520"/>
    <n v="1710.62"/>
    <n v="809.38"/>
    <x v="1"/>
    <s v="Hyderabad"/>
    <s v="Telangana"/>
    <s v="India"/>
    <s v="Wallet"/>
    <x v="0"/>
    <s v="Express"/>
    <x v="0"/>
    <s v="No"/>
    <s v="No"/>
  </r>
  <r>
    <x v="1958"/>
    <x v="158"/>
    <s v="CUST10934"/>
    <s v="Customer 934"/>
    <n v="59"/>
    <s v="Loyal"/>
    <s v="P5005"/>
    <s v="Desk Organizer"/>
    <x v="1"/>
    <s v="Stationery Hub"/>
    <n v="1"/>
    <n v="600"/>
    <n v="0"/>
    <n v="600"/>
    <n v="0"/>
    <n v="600"/>
    <n v="364.3"/>
    <n v="235.7"/>
    <x v="1"/>
    <s v="Jaipur"/>
    <s v="Rajasthan"/>
    <s v="India"/>
    <s v="UPI"/>
    <x v="0"/>
    <s v="Standard"/>
    <x v="0"/>
    <s v="No"/>
    <s v="No"/>
  </r>
  <r>
    <x v="1959"/>
    <x v="158"/>
    <s v="CUST10914"/>
    <s v="Customer 914"/>
    <n v="18"/>
    <s v="Returning"/>
    <s v="P4002"/>
    <s v="Moisturizer"/>
    <x v="4"/>
    <s v="BeautyCare"/>
    <n v="1"/>
    <n v="650"/>
    <n v="15"/>
    <n v="650"/>
    <n v="97.5"/>
    <n v="552.5"/>
    <n v="380.98"/>
    <n v="171.52"/>
    <x v="2"/>
    <s v="Bengaluru"/>
    <s v="Karnataka"/>
    <s v="India"/>
    <s v="Credit Card"/>
    <x v="0"/>
    <s v="Same Day"/>
    <x v="2"/>
    <s v="No"/>
    <s v="No"/>
  </r>
  <r>
    <x v="1960"/>
    <x v="158"/>
    <s v="CUST11946"/>
    <s v="Customer 1946"/>
    <n v="38"/>
    <s v="New"/>
    <s v="P4001"/>
    <s v="Face Wash"/>
    <x v="4"/>
    <s v="BeautyCare"/>
    <n v="3"/>
    <n v="450"/>
    <n v="30"/>
    <n v="1350"/>
    <n v="405"/>
    <n v="945"/>
    <n v="684.4"/>
    <n v="260.60000000000002"/>
    <x v="0"/>
    <s v="Kolkata"/>
    <s v="West Bengal"/>
    <s v="India"/>
    <s v="UPI"/>
    <x v="0"/>
    <s v="Standard"/>
    <x v="0"/>
    <s v="No"/>
    <s v="No"/>
  </r>
  <r>
    <x v="1961"/>
    <x v="158"/>
    <s v="CUST10976"/>
    <s v="Customer 976"/>
    <n v="41"/>
    <s v="New"/>
    <s v="P4006"/>
    <s v="Lipstick"/>
    <x v="4"/>
    <s v="BeautyCare"/>
    <n v="2"/>
    <n v="850"/>
    <n v="10"/>
    <n v="1700"/>
    <n v="170"/>
    <n v="1530"/>
    <n v="855.82"/>
    <n v="674.18"/>
    <x v="1"/>
    <s v="Chandigarh"/>
    <s v="Chandigarh"/>
    <s v="India"/>
    <s v="Credit Card"/>
    <x v="0"/>
    <s v="Same Day"/>
    <x v="4"/>
    <s v="Yes"/>
    <s v="No"/>
  </r>
  <r>
    <x v="1962"/>
    <x v="158"/>
    <s v="CUST12392"/>
    <s v="Customer 2392"/>
    <n v="37"/>
    <s v="New"/>
    <s v="P1007"/>
    <s v="Mouse"/>
    <x v="0"/>
    <s v="RetailHub"/>
    <n v="3"/>
    <n v="900"/>
    <n v="5"/>
    <n v="2700"/>
    <n v="135"/>
    <n v="2565"/>
    <n v="1618.79"/>
    <n v="946.21"/>
    <x v="1"/>
    <s v="Ahmedabad"/>
    <s v="Gujarat"/>
    <s v="India"/>
    <s v="Net Banking"/>
    <x v="0"/>
    <s v="Standard"/>
    <x v="0"/>
    <s v="No"/>
    <s v="No"/>
  </r>
  <r>
    <x v="1963"/>
    <x v="158"/>
    <s v="CUST11641"/>
    <s v="Customer 1641"/>
    <n v="40"/>
    <s v="Returning"/>
    <s v="P5004"/>
    <s v="Pen Set"/>
    <x v="1"/>
    <s v="Stationery Hub"/>
    <n v="4"/>
    <n v="250"/>
    <n v="10"/>
    <n v="1000"/>
    <n v="100"/>
    <n v="900"/>
    <n v="643.86"/>
    <n v="256.14"/>
    <x v="2"/>
    <s v="Bengaluru"/>
    <s v="Karnataka"/>
    <s v="India"/>
    <s v="Cash on Delivery"/>
    <x v="0"/>
    <s v="Standard"/>
    <x v="0"/>
    <s v="No"/>
    <s v="No"/>
  </r>
  <r>
    <x v="1964"/>
    <x v="158"/>
    <s v="CUST11940"/>
    <s v="Customer 1940"/>
    <n v="51"/>
    <s v="Returning"/>
    <s v="P5005"/>
    <s v="Desk Organizer"/>
    <x v="1"/>
    <s v="Stationery Hub"/>
    <n v="1"/>
    <n v="600"/>
    <n v="15"/>
    <n v="600"/>
    <n v="90"/>
    <n v="510"/>
    <n v="360.55"/>
    <n v="149.44999999999999"/>
    <x v="1"/>
    <s v="Bengaluru"/>
    <s v="Karnataka"/>
    <s v="India"/>
    <s v="Wallet"/>
    <x v="0"/>
    <s v="Standard"/>
    <x v="1"/>
    <s v="No"/>
    <s v="No"/>
  </r>
  <r>
    <x v="1965"/>
    <x v="158"/>
    <s v="CUST10628"/>
    <s v="Customer 628"/>
    <n v="35"/>
    <s v="New"/>
    <s v="P5003"/>
    <s v="Calculator"/>
    <x v="1"/>
    <s v="Stationery Hub"/>
    <n v="5"/>
    <n v="650"/>
    <n v="5"/>
    <n v="3250"/>
    <n v="162.5"/>
    <n v="3087.5"/>
    <n v="1732.12"/>
    <n v="1355.38"/>
    <x v="0"/>
    <s v="Indore"/>
    <s v="Madhya Pradesh"/>
    <s v="India"/>
    <s v="Credit Card"/>
    <x v="0"/>
    <s v="Same Day"/>
    <x v="0"/>
    <s v="No"/>
    <s v="No"/>
  </r>
  <r>
    <x v="1966"/>
    <x v="158"/>
    <s v="CUST11600"/>
    <s v="Customer 1600"/>
    <n v="37"/>
    <s v="Loyal"/>
    <s v="P2001"/>
    <s v="Running Shoes"/>
    <x v="3"/>
    <s v="FashionMart"/>
    <n v="2"/>
    <n v="3200"/>
    <n v="10"/>
    <n v="6400"/>
    <n v="640"/>
    <n v="5760"/>
    <n v="4200.6499999999996"/>
    <n v="1559.35"/>
    <x v="1"/>
    <s v="Coimbatore"/>
    <s v="Tamil Nadu"/>
    <s v="India"/>
    <s v="Debit Card"/>
    <x v="2"/>
    <s v="Standard"/>
    <x v="0"/>
    <s v="No"/>
    <s v="No"/>
  </r>
  <r>
    <x v="1967"/>
    <x v="158"/>
    <s v="CUST11880"/>
    <s v="Customer 1880"/>
    <n v="48"/>
    <s v="Returning"/>
    <s v="P1001"/>
    <s v="Laptop"/>
    <x v="0"/>
    <s v="TechSource India"/>
    <n v="1"/>
    <n v="55000"/>
    <n v="10"/>
    <n v="55000"/>
    <n v="5500"/>
    <n v="49500"/>
    <n v="29301.55"/>
    <n v="20198.45"/>
    <x v="2"/>
    <s v="Pune"/>
    <s v="Maharashtra"/>
    <s v="India"/>
    <s v="Credit Card"/>
    <x v="0"/>
    <s v="Standard"/>
    <x v="0"/>
    <s v="No"/>
    <s v="No"/>
  </r>
  <r>
    <x v="1968"/>
    <x v="159"/>
    <s v="CUST11290"/>
    <s v="Customer 1290"/>
    <n v="47"/>
    <s v="Loyal"/>
    <s v="P4004"/>
    <s v="Shampoo"/>
    <x v="4"/>
    <s v="BeautyCare"/>
    <n v="2"/>
    <n v="550"/>
    <n v="15"/>
    <n v="1100"/>
    <n v="165"/>
    <n v="935"/>
    <n v="732.36"/>
    <n v="202.64"/>
    <x v="2"/>
    <s v="Delhi"/>
    <s v="Delhi"/>
    <s v="India"/>
    <s v="Net Banking"/>
    <x v="2"/>
    <s v="Standard"/>
    <x v="0"/>
    <s v="No"/>
    <s v="Yes"/>
  </r>
  <r>
    <x v="1969"/>
    <x v="159"/>
    <s v="CUST11905"/>
    <s v="Customer 1905"/>
    <n v="52"/>
    <s v="New"/>
    <s v="P2001"/>
    <s v="Running Shoes"/>
    <x v="3"/>
    <s v="FashionMart"/>
    <n v="1"/>
    <n v="3200"/>
    <n v="0"/>
    <n v="3200"/>
    <n v="0"/>
    <n v="3200"/>
    <n v="1763.24"/>
    <n v="1436.76"/>
    <x v="1"/>
    <s v="Bhopal"/>
    <s v="Madhya Pradesh"/>
    <s v="India"/>
    <s v="Cash on Delivery"/>
    <x v="2"/>
    <s v="Standard"/>
    <x v="0"/>
    <s v="No"/>
    <s v="Yes"/>
  </r>
  <r>
    <x v="1970"/>
    <x v="159"/>
    <s v="CUST11413"/>
    <s v="Customer 1413"/>
    <n v="56"/>
    <s v="Returning"/>
    <s v="P1002"/>
    <s v="Smartphone"/>
    <x v="0"/>
    <s v="Global Traders"/>
    <n v="2"/>
    <n v="28000"/>
    <n v="20"/>
    <n v="56000"/>
    <n v="11200"/>
    <n v="44800"/>
    <n v="28927.46"/>
    <n v="15872.54"/>
    <x v="2"/>
    <s v="Lucknow"/>
    <s v="Uttar Pradesh"/>
    <s v="India"/>
    <s v="Debit Card"/>
    <x v="2"/>
    <s v="Express"/>
    <x v="4"/>
    <s v="No"/>
    <s v="No"/>
  </r>
  <r>
    <x v="1971"/>
    <x v="159"/>
    <s v="CUST11749"/>
    <s v="Customer 1749"/>
    <n v="42"/>
    <s v="Returning"/>
    <s v="P4004"/>
    <s v="Shampoo"/>
    <x v="4"/>
    <s v="BeautyCare"/>
    <n v="5"/>
    <n v="550"/>
    <n v="10"/>
    <n v="2750"/>
    <n v="275"/>
    <n v="2475"/>
    <n v="1754.17"/>
    <n v="720.83"/>
    <x v="0"/>
    <s v="Visakhapatnam"/>
    <s v="Andhra Pradesh"/>
    <s v="India"/>
    <s v="Wallet"/>
    <x v="0"/>
    <s v="Standard"/>
    <x v="3"/>
    <s v="No"/>
    <s v="No"/>
  </r>
  <r>
    <x v="1972"/>
    <x v="159"/>
    <s v="CUST11248"/>
    <s v="Customer 1248"/>
    <n v="40"/>
    <s v="Loyal"/>
    <s v="P3004"/>
    <s v="Cookware Set"/>
    <x v="2"/>
    <s v="HomeNeeds"/>
    <n v="4"/>
    <n v="3500"/>
    <n v="25"/>
    <n v="14000"/>
    <n v="3500"/>
    <n v="10500"/>
    <n v="7504.96"/>
    <n v="2995.04"/>
    <x v="1"/>
    <s v="Mumbai"/>
    <s v="Maharashtra"/>
    <s v="India"/>
    <s v="UPI"/>
    <x v="0"/>
    <s v="Standard"/>
    <x v="1"/>
    <s v="No"/>
    <s v="Yes"/>
  </r>
  <r>
    <x v="1973"/>
    <x v="159"/>
    <s v="CUST12055"/>
    <s v="Customer 2055"/>
    <n v="26"/>
    <s v="Loyal"/>
    <s v="P1005"/>
    <s v="Tablet"/>
    <x v="0"/>
    <s v="RetailHub"/>
    <n v="1"/>
    <n v="18000"/>
    <n v="15"/>
    <n v="18000"/>
    <n v="2700"/>
    <n v="15300"/>
    <n v="10692.97"/>
    <n v="4607.03"/>
    <x v="2"/>
    <s v="Jaipur"/>
    <s v="Rajasthan"/>
    <s v="India"/>
    <s v="Wallet"/>
    <x v="0"/>
    <s v="Express"/>
    <x v="4"/>
    <s v="No"/>
    <s v="No"/>
  </r>
  <r>
    <x v="1974"/>
    <x v="159"/>
    <s v="CUST12271"/>
    <s v="Customer 2271"/>
    <n v="56"/>
    <s v="Returning"/>
    <s v="P1001"/>
    <s v="Laptop"/>
    <x v="0"/>
    <s v="TechSource India"/>
    <n v="3"/>
    <n v="55000"/>
    <n v="10"/>
    <n v="165000"/>
    <n v="16500"/>
    <n v="148500"/>
    <n v="88422.16"/>
    <n v="60077.84"/>
    <x v="1"/>
    <s v="Visakhapatnam"/>
    <s v="Andhra Pradesh"/>
    <s v="India"/>
    <s v="Wallet"/>
    <x v="0"/>
    <s v="Standard"/>
    <x v="0"/>
    <s v="No"/>
    <s v="No"/>
  </r>
  <r>
    <x v="1975"/>
    <x v="159"/>
    <s v="CUST11537"/>
    <s v="Customer 1537"/>
    <n v="47"/>
    <s v="Returning"/>
    <s v="P1008"/>
    <s v="Monitor"/>
    <x v="0"/>
    <s v="Global Traders"/>
    <n v="2"/>
    <n v="14500"/>
    <n v="15"/>
    <n v="29000"/>
    <n v="4350"/>
    <n v="24650"/>
    <n v="15830.72"/>
    <n v="8819.2800000000007"/>
    <x v="2"/>
    <s v="Guwahati"/>
    <s v="Assam"/>
    <s v="India"/>
    <s v="Credit Card"/>
    <x v="0"/>
    <s v="Express"/>
    <x v="0"/>
    <s v="No"/>
    <s v="Yes"/>
  </r>
  <r>
    <x v="1976"/>
    <x v="159"/>
    <s v="CUST11020"/>
    <s v="Customer 1020"/>
    <n v="27"/>
    <s v="New"/>
    <s v="P1010"/>
    <s v="Bluetooth Speaker"/>
    <x v="0"/>
    <s v="Prime Distributors"/>
    <n v="3"/>
    <n v="3200"/>
    <n v="20"/>
    <n v="9600"/>
    <n v="1920"/>
    <n v="7680"/>
    <n v="5328.79"/>
    <n v="2351.21"/>
    <x v="1"/>
    <s v="Patna"/>
    <s v="Bihar"/>
    <s v="India"/>
    <s v="Credit Card"/>
    <x v="0"/>
    <s v="Standard"/>
    <x v="0"/>
    <s v="No"/>
    <s v="No"/>
  </r>
  <r>
    <x v="1977"/>
    <x v="159"/>
    <s v="CUST12015"/>
    <s v="Customer 2015"/>
    <n v="59"/>
    <s v="New"/>
    <s v="P3005"/>
    <s v="Bedsheet Set"/>
    <x v="2"/>
    <s v="RetailHub"/>
    <n v="1"/>
    <n v="1800"/>
    <n v="10"/>
    <n v="1800"/>
    <n v="180"/>
    <n v="1620"/>
    <n v="1117.81"/>
    <n v="502.19"/>
    <x v="2"/>
    <s v="Jaipur"/>
    <s v="Rajasthan"/>
    <s v="India"/>
    <s v="UPI"/>
    <x v="0"/>
    <s v="Standard"/>
    <x v="0"/>
    <s v="Yes"/>
    <s v="No"/>
  </r>
  <r>
    <x v="1978"/>
    <x v="159"/>
    <s v="CUST10307"/>
    <s v="Customer 307"/>
    <n v="42"/>
    <s v="Returning"/>
    <s v="P2006"/>
    <s v="Womens Kurti"/>
    <x v="3"/>
    <s v="FashionMart"/>
    <n v="2"/>
    <n v="1400"/>
    <n v="5"/>
    <n v="2800"/>
    <n v="140"/>
    <n v="2660"/>
    <n v="2081.52"/>
    <n v="578.48"/>
    <x v="2"/>
    <s v="Surat"/>
    <s v="Gujarat"/>
    <s v="India"/>
    <s v="Credit Card"/>
    <x v="0"/>
    <s v="Standard"/>
    <x v="2"/>
    <s v="No"/>
    <s v="No"/>
  </r>
  <r>
    <x v="1979"/>
    <x v="160"/>
    <s v="CUST11250"/>
    <s v="Customer 1250"/>
    <n v="55"/>
    <s v="Returning"/>
    <s v="P1006"/>
    <s v="Keyboard"/>
    <x v="0"/>
    <s v="Metro Supplies"/>
    <n v="4"/>
    <n v="1800"/>
    <n v="20"/>
    <n v="7200"/>
    <n v="1440"/>
    <n v="5760"/>
    <n v="3365.75"/>
    <n v="2394.25"/>
    <x v="1"/>
    <s v="Coimbatore"/>
    <s v="Tamil Nadu"/>
    <s v="India"/>
    <s v="Wallet"/>
    <x v="0"/>
    <s v="Standard"/>
    <x v="0"/>
    <s v="No"/>
    <s v="No"/>
  </r>
  <r>
    <x v="1980"/>
    <x v="160"/>
    <s v="CUST10228"/>
    <s v="Customer 228"/>
    <n v="54"/>
    <s v="Returning"/>
    <s v="P3005"/>
    <s v="Bedsheet Set"/>
    <x v="2"/>
    <s v="RetailHub"/>
    <n v="1"/>
    <n v="1800"/>
    <n v="15"/>
    <n v="1800"/>
    <n v="270"/>
    <n v="1530"/>
    <n v="1187.02"/>
    <n v="342.98"/>
    <x v="1"/>
    <s v="Kolkata"/>
    <s v="West Bengal"/>
    <s v="India"/>
    <s v="Credit Card"/>
    <x v="0"/>
    <s v="Standard"/>
    <x v="0"/>
    <s v="No"/>
    <s v="Yes"/>
  </r>
  <r>
    <x v="1981"/>
    <x v="160"/>
    <s v="CUST11206"/>
    <s v="Customer 1206"/>
    <n v="41"/>
    <s v="New"/>
    <s v="P1004"/>
    <s v="Smartwatch"/>
    <x v="0"/>
    <s v="TechSource India"/>
    <n v="2"/>
    <n v="6500"/>
    <n v="10"/>
    <n v="13000"/>
    <n v="1300"/>
    <n v="11700"/>
    <n v="9005.9599999999991"/>
    <n v="2694.04"/>
    <x v="0"/>
    <s v="Visakhapatnam"/>
    <s v="Andhra Pradesh"/>
    <s v="India"/>
    <s v="Cash on Delivery"/>
    <x v="0"/>
    <s v="Express"/>
    <x v="0"/>
    <s v="No"/>
    <s v="No"/>
  </r>
  <r>
    <x v="1982"/>
    <x v="160"/>
    <s v="CUST10988"/>
    <s v="Customer 988"/>
    <n v="22"/>
    <s v="Returning"/>
    <s v="P3003"/>
    <s v="Mixer Grinder"/>
    <x v="2"/>
    <s v="Prime Distributors"/>
    <n v="6"/>
    <n v="4800"/>
    <n v="15"/>
    <n v="28800"/>
    <n v="4320"/>
    <n v="24480"/>
    <n v="15910.35"/>
    <n v="8569.65"/>
    <x v="1"/>
    <s v="Delhi"/>
    <s v="Delhi"/>
    <s v="India"/>
    <s v="Net Banking"/>
    <x v="0"/>
    <s v="Standard"/>
    <x v="0"/>
    <s v="No"/>
    <s v="No"/>
  </r>
  <r>
    <x v="1983"/>
    <x v="160"/>
    <s v="CUST10882"/>
    <s v="Customer 882"/>
    <n v="34"/>
    <s v="New"/>
    <s v="P2001"/>
    <s v="Running Shoes"/>
    <x v="3"/>
    <s v="FashionMart"/>
    <n v="1"/>
    <n v="3200"/>
    <n v="5"/>
    <n v="3200"/>
    <n v="160"/>
    <n v="3040"/>
    <n v="2394.2399999999998"/>
    <n v="645.76"/>
    <x v="1"/>
    <s v="Hyderabad"/>
    <s v="Telangana"/>
    <s v="India"/>
    <s v="Cash on Delivery"/>
    <x v="2"/>
    <s v="Express"/>
    <x v="0"/>
    <s v="No"/>
    <s v="No"/>
  </r>
  <r>
    <x v="1984"/>
    <x v="160"/>
    <s v="CUST11465"/>
    <s v="Customer 1465"/>
    <n v="44"/>
    <s v="Loyal"/>
    <s v="P5005"/>
    <s v="Desk Organizer"/>
    <x v="1"/>
    <s v="Stationery Hub"/>
    <n v="1"/>
    <n v="600"/>
    <n v="15"/>
    <n v="600"/>
    <n v="90"/>
    <n v="510"/>
    <n v="307.12"/>
    <n v="202.88"/>
    <x v="2"/>
    <s v="Ahmedabad"/>
    <s v="Gujarat"/>
    <s v="India"/>
    <s v="UPI"/>
    <x v="2"/>
    <s v="Standard"/>
    <x v="0"/>
    <s v="No"/>
    <s v="No"/>
  </r>
  <r>
    <x v="1985"/>
    <x v="160"/>
    <s v="CUST11705"/>
    <s v="Customer 1705"/>
    <n v="55"/>
    <s v="New"/>
    <s v="P4001"/>
    <s v="Face Wash"/>
    <x v="4"/>
    <s v="BeautyCare"/>
    <n v="2"/>
    <n v="450"/>
    <n v="20"/>
    <n v="900"/>
    <n v="180"/>
    <n v="720"/>
    <n v="585.9"/>
    <n v="134.1"/>
    <x v="0"/>
    <s v="Chandigarh"/>
    <s v="Chandigarh"/>
    <s v="India"/>
    <s v="Wallet"/>
    <x v="2"/>
    <s v="Express"/>
    <x v="0"/>
    <s v="No"/>
    <s v="No"/>
  </r>
  <r>
    <x v="1986"/>
    <x v="160"/>
    <s v="CUST10066"/>
    <s v="Customer 66"/>
    <n v="46"/>
    <s v="Loyal"/>
    <s v="P4003"/>
    <s v="Sunscreen"/>
    <x v="4"/>
    <s v="BeautyCare"/>
    <n v="2"/>
    <n v="700"/>
    <n v="5"/>
    <n v="1400"/>
    <n v="70"/>
    <n v="1330"/>
    <n v="1023.18"/>
    <n v="306.82"/>
    <x v="2"/>
    <s v="Coimbatore"/>
    <s v="Tamil Nadu"/>
    <s v="India"/>
    <s v="Debit Card"/>
    <x v="2"/>
    <s v="Standard"/>
    <x v="1"/>
    <s v="No"/>
    <s v="No"/>
  </r>
  <r>
    <x v="1987"/>
    <x v="160"/>
    <s v="CUST12282"/>
    <s v="Customer 2282"/>
    <n v="29"/>
    <s v="Returning"/>
    <s v="P1008"/>
    <s v="Monitor"/>
    <x v="0"/>
    <s v="Global Traders"/>
    <n v="1"/>
    <n v="14500"/>
    <n v="20"/>
    <n v="14500"/>
    <n v="2900"/>
    <n v="11600"/>
    <n v="7867.35"/>
    <n v="3732.65"/>
    <x v="1"/>
    <s v="Surat"/>
    <s v="Gujarat"/>
    <s v="India"/>
    <s v="Net Banking"/>
    <x v="0"/>
    <s v="Express"/>
    <x v="0"/>
    <s v="No"/>
    <s v="No"/>
  </r>
  <r>
    <x v="1988"/>
    <x v="160"/>
    <s v="CUST10087"/>
    <s v="Customer 87"/>
    <n v="32"/>
    <s v="Returning"/>
    <s v="P5003"/>
    <s v="Calculator"/>
    <x v="1"/>
    <s v="Stationery Hub"/>
    <n v="3"/>
    <n v="650"/>
    <n v="15"/>
    <n v="1950"/>
    <n v="292.5"/>
    <n v="1657.5"/>
    <n v="1298.99"/>
    <n v="358.51"/>
    <x v="1"/>
    <s v="Guwahati"/>
    <s v="Assam"/>
    <s v="India"/>
    <s v="Cash on Delivery"/>
    <x v="2"/>
    <s v="Standard"/>
    <x v="1"/>
    <s v="Yes"/>
    <s v="No"/>
  </r>
  <r>
    <x v="1989"/>
    <x v="160"/>
    <s v="CUST10157"/>
    <s v="Customer 157"/>
    <n v="53"/>
    <s v="Returning"/>
    <s v="P2006"/>
    <s v="Womens Kurti"/>
    <x v="3"/>
    <s v="FashionMart"/>
    <n v="4"/>
    <n v="1400"/>
    <n v="15"/>
    <n v="5600"/>
    <n v="840"/>
    <n v="4760"/>
    <n v="3659.73"/>
    <n v="1100.27"/>
    <x v="0"/>
    <s v="Coimbatore"/>
    <s v="Tamil Nadu"/>
    <s v="India"/>
    <s v="Cash on Delivery"/>
    <x v="0"/>
    <s v="Standard"/>
    <x v="0"/>
    <s v="Yes"/>
    <s v="No"/>
  </r>
  <r>
    <x v="1990"/>
    <x v="160"/>
    <s v="CUST11739"/>
    <s v="Customer 1739"/>
    <n v="40"/>
    <s v="New"/>
    <s v="P4003"/>
    <s v="Sunscreen"/>
    <x v="4"/>
    <s v="BeautyCare"/>
    <n v="6"/>
    <n v="700"/>
    <n v="5"/>
    <n v="4200"/>
    <n v="210"/>
    <n v="3990"/>
    <n v="3193.62"/>
    <n v="796.38"/>
    <x v="0"/>
    <s v="Delhi"/>
    <s v="Delhi"/>
    <s v="India"/>
    <s v="Net Banking"/>
    <x v="2"/>
    <s v="Express"/>
    <x v="0"/>
    <s v="No"/>
    <s v="No"/>
  </r>
  <r>
    <x v="1991"/>
    <x v="160"/>
    <s v="CUST10028"/>
    <s v="Customer 28"/>
    <n v="28"/>
    <s v="Returning"/>
    <s v="P5004"/>
    <s v="Pen Set"/>
    <x v="1"/>
    <s v="Stationery Hub"/>
    <n v="2"/>
    <n v="250"/>
    <n v="30"/>
    <n v="500"/>
    <n v="150"/>
    <n v="350"/>
    <n v="277.58"/>
    <n v="72.42"/>
    <x v="1"/>
    <s v="Mumbai"/>
    <s v="Maharashtra"/>
    <s v="India"/>
    <s v="Wallet"/>
    <x v="1"/>
    <s v="Same Day"/>
    <x v="2"/>
    <s v="No"/>
    <s v="No"/>
  </r>
  <r>
    <x v="1992"/>
    <x v="161"/>
    <s v="CUST12495"/>
    <s v="Customer 2495"/>
    <n v="45"/>
    <s v="Loyal"/>
    <s v="P3005"/>
    <s v="Bedsheet Set"/>
    <x v="2"/>
    <s v="RetailHub"/>
    <n v="2"/>
    <n v="1800"/>
    <n v="10"/>
    <n v="3600"/>
    <n v="360"/>
    <n v="3240"/>
    <n v="2222.06"/>
    <n v="1017.94"/>
    <x v="1"/>
    <s v="Bhubaneswar"/>
    <s v="Odisha"/>
    <s v="India"/>
    <s v="Net Banking"/>
    <x v="2"/>
    <s v="Same Day"/>
    <x v="1"/>
    <s v="No"/>
    <s v="No"/>
  </r>
  <r>
    <x v="1993"/>
    <x v="161"/>
    <s v="CUST10835"/>
    <s v="Customer 835"/>
    <n v="41"/>
    <s v="Loyal"/>
    <s v="P1001"/>
    <s v="Laptop"/>
    <x v="0"/>
    <s v="TechSource India"/>
    <n v="4"/>
    <n v="55000"/>
    <n v="25"/>
    <n v="220000"/>
    <n v="55000"/>
    <n v="165000"/>
    <n v="114433.76"/>
    <n v="50566.239999999998"/>
    <x v="0"/>
    <s v="Ahmedabad"/>
    <s v="Gujarat"/>
    <s v="India"/>
    <s v="Cash on Delivery"/>
    <x v="0"/>
    <s v="Standard"/>
    <x v="0"/>
    <s v="Yes"/>
    <s v="No"/>
  </r>
  <r>
    <x v="1994"/>
    <x v="161"/>
    <s v="CUST10076"/>
    <s v="Customer 76"/>
    <n v="40"/>
    <s v="New"/>
    <s v="P2006"/>
    <s v="Womens Kurti"/>
    <x v="3"/>
    <s v="FashionMart"/>
    <n v="2"/>
    <n v="1400"/>
    <n v="0"/>
    <n v="2800"/>
    <n v="0"/>
    <n v="2800"/>
    <n v="1808.58"/>
    <n v="991.42"/>
    <x v="1"/>
    <s v="Coimbatore"/>
    <s v="Tamil Nadu"/>
    <s v="India"/>
    <s v="UPI"/>
    <x v="0"/>
    <s v="Express"/>
    <x v="0"/>
    <s v="No"/>
    <s v="No"/>
  </r>
  <r>
    <x v="1995"/>
    <x v="161"/>
    <s v="CUST11633"/>
    <s v="Customer 1633"/>
    <n v="43"/>
    <s v="New"/>
    <s v="P1003"/>
    <s v="Headphones"/>
    <x v="0"/>
    <s v="Metro Supplies"/>
    <n v="2"/>
    <n v="2500"/>
    <n v="10"/>
    <n v="5000"/>
    <n v="500"/>
    <n v="4500"/>
    <n v="3325.16"/>
    <n v="1174.8399999999999"/>
    <x v="0"/>
    <s v="Jaipur"/>
    <s v="Rajasthan"/>
    <s v="India"/>
    <s v="Debit Card"/>
    <x v="1"/>
    <s v="Standard"/>
    <x v="0"/>
    <s v="No"/>
    <s v="No"/>
  </r>
  <r>
    <x v="1996"/>
    <x v="161"/>
    <s v="CUST11542"/>
    <s v="Customer 1542"/>
    <n v="46"/>
    <s v="Loyal"/>
    <s v="P2008"/>
    <s v="Formal Shirt"/>
    <x v="3"/>
    <s v="Global Traders"/>
    <n v="1"/>
    <n v="1700"/>
    <n v="20"/>
    <n v="1700"/>
    <n v="340"/>
    <n v="1360"/>
    <n v="939.77"/>
    <n v="420.23"/>
    <x v="1"/>
    <s v="Ahmedabad"/>
    <s v="Gujarat"/>
    <s v="India"/>
    <s v="Wallet"/>
    <x v="2"/>
    <s v="Standard"/>
    <x v="1"/>
    <s v="No"/>
    <s v="No"/>
  </r>
  <r>
    <x v="1997"/>
    <x v="161"/>
    <s v="CUST11522"/>
    <s v="Customer 1522"/>
    <n v="55"/>
    <s v="New"/>
    <s v="P1005"/>
    <s v="Tablet"/>
    <x v="0"/>
    <s v="RetailHub"/>
    <n v="1"/>
    <n v="18000"/>
    <n v="5"/>
    <n v="18000"/>
    <n v="900"/>
    <n v="17100"/>
    <n v="12285.8"/>
    <n v="4814.2"/>
    <x v="1"/>
    <s v="Ahmedabad"/>
    <s v="Gujarat"/>
    <s v="India"/>
    <s v="Cash on Delivery"/>
    <x v="0"/>
    <s v="Express"/>
    <x v="0"/>
    <s v="No"/>
    <s v="No"/>
  </r>
  <r>
    <x v="1998"/>
    <x v="161"/>
    <s v="CUST11230"/>
    <s v="Customer 1230"/>
    <n v="46"/>
    <s v="Loyal"/>
    <s v="P3003"/>
    <s v="Mixer Grinder"/>
    <x v="2"/>
    <s v="Prime Distributors"/>
    <n v="2"/>
    <n v="4800"/>
    <n v="0"/>
    <n v="9600"/>
    <n v="0"/>
    <n v="9600"/>
    <n v="7343.53"/>
    <n v="2256.4699999999998"/>
    <x v="2"/>
    <s v="Indore"/>
    <s v="Madhya Pradesh"/>
    <s v="India"/>
    <s v="Debit Card"/>
    <x v="0"/>
    <s v="Standard"/>
    <x v="0"/>
    <s v="Yes"/>
    <s v="No"/>
  </r>
  <r>
    <x v="1999"/>
    <x v="161"/>
    <s v="CUST10524"/>
    <s v="Customer 524"/>
    <n v="23"/>
    <s v="Returning"/>
    <s v="P1003"/>
    <s v="Headphones"/>
    <x v="0"/>
    <s v="Metro Supplies"/>
    <n v="1"/>
    <n v="2500"/>
    <n v="10"/>
    <n v="2500"/>
    <n v="250"/>
    <n v="2250"/>
    <n v="1755.81"/>
    <n v="494.19"/>
    <x v="1"/>
    <s v="Ahmedabad"/>
    <s v="Gujarat"/>
    <s v="India"/>
    <s v="Net Banking"/>
    <x v="2"/>
    <s v="Same Day"/>
    <x v="4"/>
    <s v="No"/>
    <s v="No"/>
  </r>
  <r>
    <x v="2000"/>
    <x v="161"/>
    <s v="CUST11898"/>
    <s v="Customer 1898"/>
    <n v="55"/>
    <s v="New"/>
    <s v="P1002"/>
    <s v="Smartphone"/>
    <x v="0"/>
    <s v="Global Traders"/>
    <n v="2"/>
    <n v="28000"/>
    <n v="10"/>
    <n v="56000"/>
    <n v="5600"/>
    <n v="50400"/>
    <n v="36570.07"/>
    <n v="13829.93"/>
    <x v="1"/>
    <s v="Surat"/>
    <s v="Gujarat"/>
    <s v="India"/>
    <s v="UPI"/>
    <x v="2"/>
    <s v="Standard"/>
    <x v="4"/>
    <s v="No"/>
    <s v="No"/>
  </r>
  <r>
    <x v="2001"/>
    <x v="161"/>
    <s v="CUST11301"/>
    <s v="Customer 1301"/>
    <n v="42"/>
    <s v="Returning"/>
    <s v="P5004"/>
    <s v="Pen Set"/>
    <x v="1"/>
    <s v="Stationery Hub"/>
    <n v="1"/>
    <n v="250"/>
    <n v="5"/>
    <n v="250"/>
    <n v="12.5"/>
    <n v="237.5"/>
    <n v="163.16999999999999"/>
    <n v="74.33"/>
    <x v="1"/>
    <s v="Bhopal"/>
    <s v="Madhya Pradesh"/>
    <s v="India"/>
    <s v="Net Banking"/>
    <x v="1"/>
    <s v="Standard"/>
    <x v="3"/>
    <s v="No"/>
    <s v="No"/>
  </r>
  <r>
    <x v="2002"/>
    <x v="161"/>
    <s v="CUST12335"/>
    <s v="Customer 2335"/>
    <n v="35"/>
    <s v="Returning"/>
    <s v="P4006"/>
    <s v="Lipstick"/>
    <x v="4"/>
    <s v="BeautyCare"/>
    <n v="2"/>
    <n v="850"/>
    <n v="5"/>
    <n v="1700"/>
    <n v="85"/>
    <n v="1615"/>
    <n v="1283.5"/>
    <n v="331.5"/>
    <x v="2"/>
    <s v="Pune"/>
    <s v="Maharashtra"/>
    <s v="India"/>
    <s v="Wallet"/>
    <x v="2"/>
    <s v="Standard"/>
    <x v="0"/>
    <s v="No"/>
    <s v="Yes"/>
  </r>
  <r>
    <x v="2003"/>
    <x v="161"/>
    <s v="CUST11543"/>
    <s v="Customer 1543"/>
    <n v="56"/>
    <s v="New"/>
    <s v="P2005"/>
    <s v="Backpack"/>
    <x v="3"/>
    <s v="Metro Supplies"/>
    <n v="2"/>
    <n v="1800"/>
    <n v="5"/>
    <n v="3600"/>
    <n v="180"/>
    <n v="3420"/>
    <n v="2329.11"/>
    <n v="1090.8900000000001"/>
    <x v="0"/>
    <s v="Indore"/>
    <s v="Madhya Pradesh"/>
    <s v="India"/>
    <s v="UPI"/>
    <x v="1"/>
    <s v="Standard"/>
    <x v="3"/>
    <s v="No"/>
    <s v="No"/>
  </r>
  <r>
    <x v="2004"/>
    <x v="161"/>
    <s v="CUST11451"/>
    <s v="Customer 1451"/>
    <n v="45"/>
    <s v="New"/>
    <s v="P2008"/>
    <s v="Formal Shirt"/>
    <x v="3"/>
    <s v="Global Traders"/>
    <n v="2"/>
    <n v="1700"/>
    <n v="15"/>
    <n v="3400"/>
    <n v="510"/>
    <n v="2890"/>
    <n v="1794.93"/>
    <n v="1095.07"/>
    <x v="1"/>
    <s v="Mumbai"/>
    <s v="Maharashtra"/>
    <s v="India"/>
    <s v="Wallet"/>
    <x v="0"/>
    <s v="Standard"/>
    <x v="4"/>
    <s v="No"/>
    <s v="No"/>
  </r>
  <r>
    <x v="2005"/>
    <x v="161"/>
    <s v="CUST11442"/>
    <s v="Customer 1442"/>
    <n v="55"/>
    <s v="Returning"/>
    <s v="P1004"/>
    <s v="Smartwatch"/>
    <x v="0"/>
    <s v="TechSource India"/>
    <n v="4"/>
    <n v="6500"/>
    <n v="15"/>
    <n v="26000"/>
    <n v="3900"/>
    <n v="22100"/>
    <n v="14508.04"/>
    <n v="7591.96"/>
    <x v="1"/>
    <s v="Bengaluru"/>
    <s v="Karnataka"/>
    <s v="India"/>
    <s v="Credit Card"/>
    <x v="1"/>
    <s v="Express"/>
    <x v="0"/>
    <s v="No"/>
    <s v="No"/>
  </r>
  <r>
    <x v="2006"/>
    <x v="161"/>
    <s v="CUST11807"/>
    <s v="Customer 1807"/>
    <n v="51"/>
    <s v="Returning"/>
    <s v="P4002"/>
    <s v="Moisturizer"/>
    <x v="4"/>
    <s v="BeautyCare"/>
    <n v="1"/>
    <n v="650"/>
    <n v="0"/>
    <n v="650"/>
    <n v="0"/>
    <n v="650"/>
    <n v="423.67"/>
    <n v="226.33"/>
    <x v="1"/>
    <s v="Mumbai"/>
    <s v="Maharashtra"/>
    <s v="India"/>
    <s v="Cash on Delivery"/>
    <x v="2"/>
    <s v="Standard"/>
    <x v="1"/>
    <s v="No"/>
    <s v="No"/>
  </r>
  <r>
    <x v="2007"/>
    <x v="161"/>
    <s v="CUST12278"/>
    <s v="Customer 2278"/>
    <n v="38"/>
    <s v="Loyal"/>
    <s v="P1003"/>
    <s v="Headphones"/>
    <x v="0"/>
    <s v="Metro Supplies"/>
    <n v="1"/>
    <n v="2500"/>
    <n v="5"/>
    <n v="2500"/>
    <n v="125"/>
    <n v="2375"/>
    <n v="1747.86"/>
    <n v="627.14"/>
    <x v="0"/>
    <s v="Indore"/>
    <s v="Madhya Pradesh"/>
    <s v="India"/>
    <s v="UPI"/>
    <x v="2"/>
    <s v="Express"/>
    <x v="0"/>
    <s v="No"/>
    <s v="No"/>
  </r>
  <r>
    <x v="2008"/>
    <x v="161"/>
    <s v="CUST10648"/>
    <s v="Customer 648"/>
    <n v="46"/>
    <s v="New"/>
    <s v="P1010"/>
    <s v="Bluetooth Speaker"/>
    <x v="0"/>
    <s v="Prime Distributors"/>
    <n v="3"/>
    <n v="3200"/>
    <n v="20"/>
    <n v="9600"/>
    <n v="1920"/>
    <n v="7680"/>
    <n v="4707.84"/>
    <n v="2972.16"/>
    <x v="0"/>
    <s v="Surat"/>
    <s v="Gujarat"/>
    <s v="India"/>
    <s v="Net Banking"/>
    <x v="0"/>
    <s v="Standard"/>
    <x v="1"/>
    <s v="No"/>
    <s v="No"/>
  </r>
  <r>
    <x v="2009"/>
    <x v="161"/>
    <s v="CUST10645"/>
    <s v="Customer 645"/>
    <n v="20"/>
    <s v="Returning"/>
    <s v="P3003"/>
    <s v="Mixer Grinder"/>
    <x v="2"/>
    <s v="Prime Distributors"/>
    <n v="1"/>
    <n v="4800"/>
    <n v="0"/>
    <n v="4800"/>
    <n v="0"/>
    <n v="4800"/>
    <n v="3672.85"/>
    <n v="1127.1500000000001"/>
    <x v="1"/>
    <s v="Visakhapatnam"/>
    <s v="Andhra Pradesh"/>
    <s v="India"/>
    <s v="Wallet"/>
    <x v="0"/>
    <s v="Standard"/>
    <x v="0"/>
    <s v="No"/>
    <s v="No"/>
  </r>
  <r>
    <x v="2010"/>
    <x v="161"/>
    <s v="CUST10209"/>
    <s v="Customer 209"/>
    <n v="48"/>
    <s v="New"/>
    <s v="P5002"/>
    <s v="Novel"/>
    <x v="1"/>
    <s v="Stationery Hub"/>
    <n v="5"/>
    <n v="400"/>
    <n v="0"/>
    <n v="2000"/>
    <n v="0"/>
    <n v="2000"/>
    <n v="1527.69"/>
    <n v="472.31"/>
    <x v="1"/>
    <s v="Pune"/>
    <s v="Maharashtra"/>
    <s v="India"/>
    <s v="Net Banking"/>
    <x v="0"/>
    <s v="Standard"/>
    <x v="0"/>
    <s v="No"/>
    <s v="No"/>
  </r>
  <r>
    <x v="2011"/>
    <x v="161"/>
    <s v="CUST10368"/>
    <s v="Customer 368"/>
    <n v="47"/>
    <s v="Loyal"/>
    <s v="P2008"/>
    <s v="Formal Shirt"/>
    <x v="3"/>
    <s v="Global Traders"/>
    <n v="3"/>
    <n v="1700"/>
    <n v="0"/>
    <n v="5100"/>
    <n v="0"/>
    <n v="5100"/>
    <n v="4123.84"/>
    <n v="976.16"/>
    <x v="1"/>
    <s v="Jaipur"/>
    <s v="Rajasthan"/>
    <s v="India"/>
    <s v="Cash on Delivery"/>
    <x v="0"/>
    <s v="Standard"/>
    <x v="0"/>
    <s v="No"/>
    <s v="No"/>
  </r>
  <r>
    <x v="2012"/>
    <x v="161"/>
    <s v="CUST10040"/>
    <s v="Customer 40"/>
    <n v="41"/>
    <s v="Loyal"/>
    <s v="P1002"/>
    <s v="Smartphone"/>
    <x v="0"/>
    <s v="Global Traders"/>
    <n v="4"/>
    <n v="28000"/>
    <n v="5"/>
    <n v="112000"/>
    <n v="5600"/>
    <n v="106400"/>
    <n v="78724.210000000006"/>
    <n v="27675.79"/>
    <x v="1"/>
    <s v="Delhi"/>
    <s v="Delhi"/>
    <s v="India"/>
    <s v="UPI"/>
    <x v="1"/>
    <s v="Standard"/>
    <x v="0"/>
    <s v="No"/>
    <s v="No"/>
  </r>
  <r>
    <x v="2013"/>
    <x v="162"/>
    <s v="CUST10773"/>
    <s v="Customer 773"/>
    <n v="19"/>
    <s v="New"/>
    <s v="P1004"/>
    <s v="Smartwatch"/>
    <x v="0"/>
    <s v="TechSource India"/>
    <n v="1"/>
    <n v="6500"/>
    <n v="25"/>
    <n v="6500"/>
    <n v="1625"/>
    <n v="4875"/>
    <n v="2761.87"/>
    <n v="2113.13"/>
    <x v="1"/>
    <s v="Hyderabad"/>
    <s v="Telangana"/>
    <s v="India"/>
    <s v="UPI"/>
    <x v="0"/>
    <s v="Standard"/>
    <x v="2"/>
    <s v="No"/>
    <s v="No"/>
  </r>
  <r>
    <x v="2014"/>
    <x v="162"/>
    <s v="CUST11873"/>
    <s v="Customer 1873"/>
    <n v="23"/>
    <s v="Returning"/>
    <s v="P3007"/>
    <s v="Vacuum Cleaner"/>
    <x v="2"/>
    <s v="Global Traders"/>
    <n v="1"/>
    <n v="8500"/>
    <n v="20"/>
    <n v="8500"/>
    <n v="1700"/>
    <n v="6800"/>
    <n v="4205.9399999999996"/>
    <n v="2594.06"/>
    <x v="1"/>
    <s v="Nagpur"/>
    <s v="Maharashtra"/>
    <s v="India"/>
    <s v="Cash on Delivery"/>
    <x v="0"/>
    <s v="Standard"/>
    <x v="0"/>
    <s v="No"/>
    <s v="No"/>
  </r>
  <r>
    <x v="2015"/>
    <x v="162"/>
    <s v="CUST10581"/>
    <s v="Customer 581"/>
    <n v="58"/>
    <s v="Loyal"/>
    <s v="P1010"/>
    <s v="Bluetooth Speaker"/>
    <x v="0"/>
    <s v="Prime Distributors"/>
    <n v="1"/>
    <n v="3200"/>
    <n v="20"/>
    <n v="3200"/>
    <n v="640"/>
    <n v="2560"/>
    <n v="1441.07"/>
    <n v="1118.93"/>
    <x v="1"/>
    <s v="Lucknow"/>
    <s v="Uttar Pradesh"/>
    <s v="India"/>
    <s v="UPI"/>
    <x v="2"/>
    <s v="Same Day"/>
    <x v="2"/>
    <s v="Yes"/>
    <s v="No"/>
  </r>
  <r>
    <x v="2016"/>
    <x v="162"/>
    <s v="CUST10793"/>
    <s v="Customer 793"/>
    <n v="60"/>
    <s v="Loyal"/>
    <s v="P3007"/>
    <s v="Vacuum Cleaner"/>
    <x v="2"/>
    <s v="Global Traders"/>
    <n v="1"/>
    <n v="8500"/>
    <n v="10"/>
    <n v="8500"/>
    <n v="850"/>
    <n v="7650"/>
    <n v="5735.98"/>
    <n v="1914.02"/>
    <x v="1"/>
    <s v="Indore"/>
    <s v="Madhya Pradesh"/>
    <s v="India"/>
    <s v="Net Banking"/>
    <x v="0"/>
    <s v="Standard"/>
    <x v="4"/>
    <s v="No"/>
    <s v="No"/>
  </r>
  <r>
    <x v="2017"/>
    <x v="162"/>
    <s v="CUST11285"/>
    <s v="Customer 1285"/>
    <n v="39"/>
    <s v="New"/>
    <s v="P2002"/>
    <s v="Jeans"/>
    <x v="3"/>
    <s v="FashionMart"/>
    <n v="2"/>
    <n v="2200"/>
    <n v="10"/>
    <n v="4400"/>
    <n v="440"/>
    <n v="3960"/>
    <n v="2643.5"/>
    <n v="1316.5"/>
    <x v="1"/>
    <s v="Delhi"/>
    <s v="Delhi"/>
    <s v="India"/>
    <s v="Wallet"/>
    <x v="0"/>
    <s v="Standard"/>
    <x v="0"/>
    <s v="No"/>
    <s v="No"/>
  </r>
  <r>
    <x v="2018"/>
    <x v="162"/>
    <s v="CUST10671"/>
    <s v="Customer 671"/>
    <n v="26"/>
    <s v="New"/>
    <s v="P5003"/>
    <s v="Calculator"/>
    <x v="1"/>
    <s v="Stationery Hub"/>
    <n v="3"/>
    <n v="650"/>
    <n v="10"/>
    <n v="1950"/>
    <n v="195"/>
    <n v="1755"/>
    <n v="1004.52"/>
    <n v="750.48"/>
    <x v="0"/>
    <s v="Jaipur"/>
    <s v="Rajasthan"/>
    <s v="India"/>
    <s v="Debit Card"/>
    <x v="2"/>
    <s v="Standard"/>
    <x v="2"/>
    <s v="No"/>
    <s v="No"/>
  </r>
  <r>
    <x v="2019"/>
    <x v="162"/>
    <s v="CUST11750"/>
    <s v="Customer 1750"/>
    <n v="53"/>
    <s v="Returning"/>
    <s v="P1008"/>
    <s v="Monitor"/>
    <x v="0"/>
    <s v="Global Traders"/>
    <n v="1"/>
    <n v="14500"/>
    <n v="15"/>
    <n v="14500"/>
    <n v="2175"/>
    <n v="12325"/>
    <n v="8673.7900000000009"/>
    <n v="3651.21"/>
    <x v="1"/>
    <s v="Surat"/>
    <s v="Gujarat"/>
    <s v="India"/>
    <s v="Debit Card"/>
    <x v="0"/>
    <s v="Express"/>
    <x v="0"/>
    <s v="No"/>
    <s v="No"/>
  </r>
  <r>
    <x v="2020"/>
    <x v="162"/>
    <s v="CUST11675"/>
    <s v="Customer 1675"/>
    <n v="34"/>
    <s v="Returning"/>
    <s v="P3004"/>
    <s v="Cookware Set"/>
    <x v="2"/>
    <s v="HomeNeeds"/>
    <n v="2"/>
    <n v="3500"/>
    <n v="10"/>
    <n v="7000"/>
    <n v="700"/>
    <n v="6300"/>
    <n v="4334.6499999999996"/>
    <n v="1965.35"/>
    <x v="1"/>
    <s v="Mumbai"/>
    <s v="Maharashtra"/>
    <s v="India"/>
    <s v="Cash on Delivery"/>
    <x v="0"/>
    <s v="Standard"/>
    <x v="0"/>
    <s v="No"/>
    <s v="No"/>
  </r>
  <r>
    <x v="2021"/>
    <x v="162"/>
    <s v="CUST10452"/>
    <s v="Customer 452"/>
    <n v="26"/>
    <s v="Returning"/>
    <s v="P2003"/>
    <s v="T-Shirt"/>
    <x v="3"/>
    <s v="RetailHub"/>
    <n v="3"/>
    <n v="900"/>
    <n v="10"/>
    <n v="2700"/>
    <n v="270"/>
    <n v="2430"/>
    <n v="1508.63"/>
    <n v="921.37"/>
    <x v="0"/>
    <s v="Nagpur"/>
    <s v="Maharashtra"/>
    <s v="India"/>
    <s v="Wallet"/>
    <x v="2"/>
    <s v="Standard"/>
    <x v="0"/>
    <s v="No"/>
    <s v="No"/>
  </r>
  <r>
    <x v="2022"/>
    <x v="162"/>
    <s v="CUST12242"/>
    <s v="Customer 2242"/>
    <n v="58"/>
    <s v="Returning"/>
    <s v="P1005"/>
    <s v="Tablet"/>
    <x v="0"/>
    <s v="RetailHub"/>
    <n v="1"/>
    <n v="18000"/>
    <n v="10"/>
    <n v="18000"/>
    <n v="1800"/>
    <n v="16200"/>
    <n v="12160.97"/>
    <n v="4039.03"/>
    <x v="1"/>
    <s v="Indore"/>
    <s v="Madhya Pradesh"/>
    <s v="India"/>
    <s v="Cash on Delivery"/>
    <x v="1"/>
    <s v="Express"/>
    <x v="0"/>
    <s v="No"/>
    <s v="No"/>
  </r>
  <r>
    <x v="2023"/>
    <x v="162"/>
    <s v="CUST10684"/>
    <s v="Customer 684"/>
    <n v="60"/>
    <s v="New"/>
    <s v="P3006"/>
    <s v="Water Bottle"/>
    <x v="2"/>
    <s v="Metro Supplies"/>
    <n v="2"/>
    <n v="700"/>
    <n v="5"/>
    <n v="1400"/>
    <n v="70"/>
    <n v="1330"/>
    <n v="849.67"/>
    <n v="480.33"/>
    <x v="1"/>
    <s v="Nagpur"/>
    <s v="Maharashtra"/>
    <s v="India"/>
    <s v="Cash on Delivery"/>
    <x v="1"/>
    <s v="Standard"/>
    <x v="0"/>
    <s v="No"/>
    <s v="No"/>
  </r>
  <r>
    <x v="2024"/>
    <x v="163"/>
    <s v="CUST11086"/>
    <s v="Customer 1086"/>
    <n v="60"/>
    <s v="Loyal"/>
    <s v="P1008"/>
    <s v="Monitor"/>
    <x v="0"/>
    <s v="Global Traders"/>
    <n v="1"/>
    <n v="14500"/>
    <n v="20"/>
    <n v="14500"/>
    <n v="2900"/>
    <n v="11600"/>
    <n v="8319.3799999999992"/>
    <n v="3280.62"/>
    <x v="1"/>
    <s v="Coimbatore"/>
    <s v="Tamil Nadu"/>
    <s v="India"/>
    <s v="UPI"/>
    <x v="2"/>
    <s v="Express"/>
    <x v="0"/>
    <s v="No"/>
    <s v="Yes"/>
  </r>
  <r>
    <x v="2025"/>
    <x v="163"/>
    <s v="CUST11669"/>
    <s v="Customer 1669"/>
    <n v="40"/>
    <s v="New"/>
    <s v="P2003"/>
    <s v="T-Shirt"/>
    <x v="3"/>
    <s v="RetailHub"/>
    <n v="1"/>
    <n v="900"/>
    <n v="5"/>
    <n v="900"/>
    <n v="45"/>
    <n v="855"/>
    <n v="653.99"/>
    <n v="201.01"/>
    <x v="0"/>
    <s v="Ahmedabad"/>
    <s v="Gujarat"/>
    <s v="India"/>
    <s v="Credit Card"/>
    <x v="2"/>
    <s v="Standard"/>
    <x v="2"/>
    <s v="No"/>
    <s v="No"/>
  </r>
  <r>
    <x v="2026"/>
    <x v="163"/>
    <s v="CUST10334"/>
    <s v="Customer 334"/>
    <n v="20"/>
    <s v="Returning"/>
    <s v="P2003"/>
    <s v="T-Shirt"/>
    <x v="3"/>
    <s v="RetailHub"/>
    <n v="2"/>
    <n v="900"/>
    <n v="10"/>
    <n v="1800"/>
    <n v="180"/>
    <n v="1620"/>
    <n v="1309.6600000000001"/>
    <n v="310.33999999999997"/>
    <x v="1"/>
    <s v="Bhubaneswar"/>
    <s v="Odisha"/>
    <s v="India"/>
    <s v="Debit Card"/>
    <x v="2"/>
    <s v="Same Day"/>
    <x v="0"/>
    <s v="Yes"/>
    <s v="No"/>
  </r>
  <r>
    <x v="2027"/>
    <x v="163"/>
    <s v="CUST10301"/>
    <s v="Customer 301"/>
    <n v="30"/>
    <s v="New"/>
    <s v="P2002"/>
    <s v="Jeans"/>
    <x v="3"/>
    <s v="FashionMart"/>
    <n v="4"/>
    <n v="2200"/>
    <n v="20"/>
    <n v="8800"/>
    <n v="1760"/>
    <n v="7040"/>
    <n v="4326.5"/>
    <n v="2713.5"/>
    <x v="1"/>
    <s v="Chandigarh"/>
    <s v="Chandigarh"/>
    <s v="India"/>
    <s v="Wallet"/>
    <x v="0"/>
    <s v="Standard"/>
    <x v="0"/>
    <s v="No"/>
    <s v="No"/>
  </r>
  <r>
    <x v="2028"/>
    <x v="163"/>
    <s v="CUST10778"/>
    <s v="Customer 778"/>
    <n v="28"/>
    <s v="Returning"/>
    <s v="P4004"/>
    <s v="Shampoo"/>
    <x v="4"/>
    <s v="BeautyCare"/>
    <n v="1"/>
    <n v="550"/>
    <n v="10"/>
    <n v="550"/>
    <n v="55"/>
    <n v="495"/>
    <n v="340.91"/>
    <n v="154.09"/>
    <x v="1"/>
    <s v="Chennai"/>
    <s v="Tamil Nadu"/>
    <s v="India"/>
    <s v="Wallet"/>
    <x v="0"/>
    <s v="Standard"/>
    <x v="4"/>
    <s v="No"/>
    <s v="No"/>
  </r>
  <r>
    <x v="2029"/>
    <x v="163"/>
    <s v="CUST10878"/>
    <s v="Customer 878"/>
    <n v="26"/>
    <s v="Returning"/>
    <s v="P2003"/>
    <s v="T-Shirt"/>
    <x v="3"/>
    <s v="RetailHub"/>
    <n v="2"/>
    <n v="900"/>
    <n v="20"/>
    <n v="1800"/>
    <n v="360"/>
    <n v="1440"/>
    <n v="1002.05"/>
    <n v="437.95"/>
    <x v="1"/>
    <s v="Jaipur"/>
    <s v="Rajasthan"/>
    <s v="India"/>
    <s v="Cash on Delivery"/>
    <x v="2"/>
    <s v="Express"/>
    <x v="3"/>
    <s v="No"/>
    <s v="No"/>
  </r>
  <r>
    <x v="2030"/>
    <x v="163"/>
    <s v="CUST10275"/>
    <s v="Customer 275"/>
    <n v="58"/>
    <s v="Returning"/>
    <s v="P4006"/>
    <s v="Lipstick"/>
    <x v="4"/>
    <s v="BeautyCare"/>
    <n v="2"/>
    <n v="850"/>
    <n v="5"/>
    <n v="1700"/>
    <n v="85"/>
    <n v="1615"/>
    <n v="1102.07"/>
    <n v="512.92999999999995"/>
    <x v="0"/>
    <s v="Nagpur"/>
    <s v="Maharashtra"/>
    <s v="India"/>
    <s v="Wallet"/>
    <x v="1"/>
    <s v="Standard"/>
    <x v="0"/>
    <s v="No"/>
    <s v="No"/>
  </r>
  <r>
    <x v="2031"/>
    <x v="163"/>
    <s v="CUST12123"/>
    <s v="Customer 2123"/>
    <n v="20"/>
    <s v="New"/>
    <s v="P5003"/>
    <s v="Calculator"/>
    <x v="1"/>
    <s v="Stationery Hub"/>
    <n v="1"/>
    <n v="650"/>
    <n v="0"/>
    <n v="650"/>
    <n v="0"/>
    <n v="650"/>
    <n v="470.98"/>
    <n v="179.02"/>
    <x v="1"/>
    <s v="Bhubaneswar"/>
    <s v="Odisha"/>
    <s v="India"/>
    <s v="Credit Card"/>
    <x v="1"/>
    <s v="Standard"/>
    <x v="0"/>
    <s v="No"/>
    <s v="No"/>
  </r>
  <r>
    <x v="2032"/>
    <x v="163"/>
    <s v="CUST12414"/>
    <s v="Customer 2414"/>
    <n v="48"/>
    <s v="New"/>
    <s v="P4002"/>
    <s v="Moisturizer"/>
    <x v="4"/>
    <s v="BeautyCare"/>
    <n v="2"/>
    <n v="650"/>
    <n v="20"/>
    <n v="1300"/>
    <n v="260"/>
    <n v="1040"/>
    <n v="575.51"/>
    <n v="464.49"/>
    <x v="0"/>
    <s v="Indore"/>
    <s v="Madhya Pradesh"/>
    <s v="India"/>
    <s v="Net Banking"/>
    <x v="1"/>
    <s v="Standard"/>
    <x v="3"/>
    <s v="No"/>
    <s v="No"/>
  </r>
  <r>
    <x v="2033"/>
    <x v="163"/>
    <s v="CUST10054"/>
    <s v="Customer 54"/>
    <n v="41"/>
    <s v="New"/>
    <s v="P1006"/>
    <s v="Keyboard"/>
    <x v="0"/>
    <s v="Metro Supplies"/>
    <n v="2"/>
    <n v="1800"/>
    <n v="0"/>
    <n v="3600"/>
    <n v="0"/>
    <n v="3600"/>
    <n v="2164.92"/>
    <n v="1435.08"/>
    <x v="1"/>
    <s v="Bengaluru"/>
    <s v="Karnataka"/>
    <s v="India"/>
    <s v="Debit Card"/>
    <x v="0"/>
    <s v="Standard"/>
    <x v="0"/>
    <s v="No"/>
    <s v="No"/>
  </r>
  <r>
    <x v="2034"/>
    <x v="164"/>
    <s v="CUST11617"/>
    <s v="Customer 1617"/>
    <n v="29"/>
    <s v="New"/>
    <s v="P1006"/>
    <s v="Keyboard"/>
    <x v="0"/>
    <s v="Metro Supplies"/>
    <n v="1"/>
    <n v="1800"/>
    <n v="0"/>
    <n v="1800"/>
    <n v="0"/>
    <n v="1800"/>
    <n v="1090.51"/>
    <n v="709.49"/>
    <x v="2"/>
    <s v="Hyderabad"/>
    <s v="Telangana"/>
    <s v="India"/>
    <s v="Debit Card"/>
    <x v="0"/>
    <s v="Standard"/>
    <x v="0"/>
    <s v="No"/>
    <s v="No"/>
  </r>
  <r>
    <x v="2035"/>
    <x v="164"/>
    <s v="CUST11417"/>
    <s v="Customer 1417"/>
    <n v="48"/>
    <s v="Returning"/>
    <s v="P4002"/>
    <s v="Moisturizer"/>
    <x v="4"/>
    <s v="BeautyCare"/>
    <n v="1"/>
    <n v="650"/>
    <n v="10"/>
    <n v="650"/>
    <n v="65"/>
    <n v="585"/>
    <n v="423.08"/>
    <n v="161.91999999999999"/>
    <x v="1"/>
    <s v="Kolkata"/>
    <s v="West Bengal"/>
    <s v="India"/>
    <s v="Credit Card"/>
    <x v="2"/>
    <s v="Standard"/>
    <x v="0"/>
    <s v="No"/>
    <s v="No"/>
  </r>
  <r>
    <x v="2036"/>
    <x v="164"/>
    <s v="CUST11156"/>
    <s v="Customer 1156"/>
    <n v="47"/>
    <s v="Returning"/>
    <s v="P1010"/>
    <s v="Bluetooth Speaker"/>
    <x v="0"/>
    <s v="Prime Distributors"/>
    <n v="1"/>
    <n v="3200"/>
    <n v="0"/>
    <n v="3200"/>
    <n v="0"/>
    <n v="3200"/>
    <n v="2257.7199999999998"/>
    <n v="942.28"/>
    <x v="2"/>
    <s v="Surat"/>
    <s v="Gujarat"/>
    <s v="India"/>
    <s v="Net Banking"/>
    <x v="0"/>
    <s v="Same Day"/>
    <x v="3"/>
    <s v="No"/>
    <s v="No"/>
  </r>
  <r>
    <x v="2037"/>
    <x v="164"/>
    <s v="CUST11523"/>
    <s v="Customer 1523"/>
    <n v="48"/>
    <s v="Loyal"/>
    <s v="P4005"/>
    <s v="Perfume"/>
    <x v="4"/>
    <s v="BeautyCare"/>
    <n v="1"/>
    <n v="1800"/>
    <n v="15"/>
    <n v="1800"/>
    <n v="270"/>
    <n v="1530"/>
    <n v="984.06"/>
    <n v="545.94000000000005"/>
    <x v="2"/>
    <s v="Bhopal"/>
    <s v="Madhya Pradesh"/>
    <s v="India"/>
    <s v="UPI"/>
    <x v="2"/>
    <s v="Standard"/>
    <x v="0"/>
    <s v="No"/>
    <s v="No"/>
  </r>
  <r>
    <x v="2038"/>
    <x v="164"/>
    <s v="CUST10665"/>
    <s v="Customer 665"/>
    <n v="47"/>
    <s v="Loyal"/>
    <s v="P5002"/>
    <s v="Novel"/>
    <x v="1"/>
    <s v="Stationery Hub"/>
    <n v="1"/>
    <n v="400"/>
    <n v="10"/>
    <n v="400"/>
    <n v="40"/>
    <n v="360"/>
    <n v="239.16"/>
    <n v="120.84"/>
    <x v="1"/>
    <s v="Jaipur"/>
    <s v="Rajasthan"/>
    <s v="India"/>
    <s v="Credit Card"/>
    <x v="0"/>
    <s v="Standard"/>
    <x v="0"/>
    <s v="No"/>
    <s v="No"/>
  </r>
  <r>
    <x v="2039"/>
    <x v="164"/>
    <s v="CUST11886"/>
    <s v="Customer 1886"/>
    <n v="34"/>
    <s v="New"/>
    <s v="P1005"/>
    <s v="Tablet"/>
    <x v="0"/>
    <s v="RetailHub"/>
    <n v="1"/>
    <n v="18000"/>
    <n v="5"/>
    <n v="18000"/>
    <n v="900"/>
    <n v="17100"/>
    <n v="10324.86"/>
    <n v="6775.14"/>
    <x v="1"/>
    <s v="Ahmedabad"/>
    <s v="Gujarat"/>
    <s v="India"/>
    <s v="Debit Card"/>
    <x v="2"/>
    <s v="Standard"/>
    <x v="0"/>
    <s v="No"/>
    <s v="No"/>
  </r>
  <r>
    <x v="2040"/>
    <x v="164"/>
    <s v="CUST11467"/>
    <s v="Customer 1467"/>
    <n v="37"/>
    <s v="Returning"/>
    <s v="P3001"/>
    <s v="Coffee Maker"/>
    <x v="2"/>
    <s v="HomeNeeds"/>
    <n v="1"/>
    <n v="4200"/>
    <n v="15"/>
    <n v="4200"/>
    <n v="630"/>
    <n v="3570"/>
    <n v="2027.58"/>
    <n v="1542.42"/>
    <x v="1"/>
    <s v="Indore"/>
    <s v="Madhya Pradesh"/>
    <s v="India"/>
    <s v="Net Banking"/>
    <x v="0"/>
    <s v="Same Day"/>
    <x v="0"/>
    <s v="Yes"/>
    <s v="No"/>
  </r>
  <r>
    <x v="2041"/>
    <x v="164"/>
    <s v="CUST11940"/>
    <s v="Customer 1940"/>
    <n v="48"/>
    <s v="Loyal"/>
    <s v="P5003"/>
    <s v="Calculator"/>
    <x v="1"/>
    <s v="Stationery Hub"/>
    <n v="5"/>
    <n v="650"/>
    <n v="10"/>
    <n v="3250"/>
    <n v="325"/>
    <n v="2925"/>
    <n v="2243.0100000000002"/>
    <n v="681.99"/>
    <x v="1"/>
    <s v="Ahmedabad"/>
    <s v="Gujarat"/>
    <s v="India"/>
    <s v="Wallet"/>
    <x v="1"/>
    <s v="Standard"/>
    <x v="0"/>
    <s v="No"/>
    <s v="No"/>
  </r>
  <r>
    <x v="2042"/>
    <x v="164"/>
    <s v="CUST12039"/>
    <s v="Customer 2039"/>
    <n v="30"/>
    <s v="Returning"/>
    <s v="P1001"/>
    <s v="Laptop"/>
    <x v="0"/>
    <s v="TechSource India"/>
    <n v="2"/>
    <n v="55000"/>
    <n v="20"/>
    <n v="110000"/>
    <n v="22000"/>
    <n v="88000"/>
    <n v="59728.71"/>
    <n v="28271.29"/>
    <x v="1"/>
    <s v="Hyderabad"/>
    <s v="Telangana"/>
    <s v="India"/>
    <s v="Credit Card"/>
    <x v="0"/>
    <s v="Standard"/>
    <x v="0"/>
    <s v="No"/>
    <s v="No"/>
  </r>
  <r>
    <x v="2043"/>
    <x v="164"/>
    <s v="CUST11282"/>
    <s v="Customer 1282"/>
    <n v="24"/>
    <s v="Loyal"/>
    <s v="P1001"/>
    <s v="Laptop"/>
    <x v="0"/>
    <s v="TechSource India"/>
    <n v="3"/>
    <n v="55000"/>
    <n v="15"/>
    <n v="165000"/>
    <n v="24750"/>
    <n v="140250"/>
    <n v="81950.87"/>
    <n v="58299.13"/>
    <x v="2"/>
    <s v="Hyderabad"/>
    <s v="Telangana"/>
    <s v="India"/>
    <s v="Cash on Delivery"/>
    <x v="0"/>
    <s v="Express"/>
    <x v="0"/>
    <s v="No"/>
    <s v="No"/>
  </r>
  <r>
    <x v="2044"/>
    <x v="164"/>
    <s v="CUST12217"/>
    <s v="Customer 2217"/>
    <n v="25"/>
    <s v="New"/>
    <s v="P1003"/>
    <s v="Headphones"/>
    <x v="0"/>
    <s v="Metro Supplies"/>
    <n v="1"/>
    <n v="2500"/>
    <n v="15"/>
    <n v="2500"/>
    <n v="375"/>
    <n v="2125"/>
    <n v="1680.09"/>
    <n v="444.91"/>
    <x v="0"/>
    <s v="Delhi"/>
    <s v="Delhi"/>
    <s v="India"/>
    <s v="UPI"/>
    <x v="0"/>
    <s v="Standard"/>
    <x v="0"/>
    <s v="No"/>
    <s v="No"/>
  </r>
  <r>
    <x v="2045"/>
    <x v="165"/>
    <s v="CUST11845"/>
    <s v="Customer 1845"/>
    <n v="53"/>
    <s v="Loyal"/>
    <s v="P3007"/>
    <s v="Vacuum Cleaner"/>
    <x v="2"/>
    <s v="Global Traders"/>
    <n v="1"/>
    <n v="8500"/>
    <n v="5"/>
    <n v="8500"/>
    <n v="425"/>
    <n v="8075"/>
    <n v="5462.77"/>
    <n v="2612.23"/>
    <x v="1"/>
    <s v="Bengaluru"/>
    <s v="Karnataka"/>
    <s v="India"/>
    <s v="Credit Card"/>
    <x v="0"/>
    <s v="Standard"/>
    <x v="0"/>
    <s v="No"/>
    <s v="No"/>
  </r>
  <r>
    <x v="2046"/>
    <x v="165"/>
    <s v="CUST10923"/>
    <s v="Customer 923"/>
    <n v="59"/>
    <s v="New"/>
    <s v="P3004"/>
    <s v="Cookware Set"/>
    <x v="2"/>
    <s v="HomeNeeds"/>
    <n v="4"/>
    <n v="3500"/>
    <n v="25"/>
    <n v="14000"/>
    <n v="3500"/>
    <n v="10500"/>
    <n v="7753.58"/>
    <n v="2746.42"/>
    <x v="1"/>
    <s v="Kolkata"/>
    <s v="West Bengal"/>
    <s v="India"/>
    <s v="Net Banking"/>
    <x v="2"/>
    <s v="Express"/>
    <x v="0"/>
    <s v="No"/>
    <s v="Yes"/>
  </r>
  <r>
    <x v="2047"/>
    <x v="165"/>
    <s v="CUST11038"/>
    <s v="Customer 1038"/>
    <n v="19"/>
    <s v="Returning"/>
    <s v="P3007"/>
    <s v="Vacuum Cleaner"/>
    <x v="2"/>
    <s v="Global Traders"/>
    <n v="5"/>
    <n v="8500"/>
    <n v="10"/>
    <n v="42500"/>
    <n v="4250"/>
    <n v="38250"/>
    <n v="24265.98"/>
    <n v="13984.02"/>
    <x v="0"/>
    <s v="Chennai"/>
    <s v="Tamil Nadu"/>
    <s v="India"/>
    <s v="Wallet"/>
    <x v="2"/>
    <s v="Standard"/>
    <x v="0"/>
    <s v="No"/>
    <s v="No"/>
  </r>
  <r>
    <x v="2048"/>
    <x v="165"/>
    <s v="CUST11661"/>
    <s v="Customer 1661"/>
    <n v="27"/>
    <s v="New"/>
    <s v="P4005"/>
    <s v="Perfume"/>
    <x v="4"/>
    <s v="BeautyCare"/>
    <n v="4"/>
    <n v="1800"/>
    <n v="5"/>
    <n v="7200"/>
    <n v="360"/>
    <n v="6840"/>
    <n v="3847.79"/>
    <n v="2992.21"/>
    <x v="0"/>
    <s v="Ahmedabad"/>
    <s v="Gujarat"/>
    <s v="India"/>
    <s v="Wallet"/>
    <x v="2"/>
    <s v="Standard"/>
    <x v="1"/>
    <s v="No"/>
    <s v="No"/>
  </r>
  <r>
    <x v="2049"/>
    <x v="165"/>
    <s v="CUST11138"/>
    <s v="Customer 1138"/>
    <n v="40"/>
    <s v="Returning"/>
    <s v="P4005"/>
    <s v="Perfume"/>
    <x v="4"/>
    <s v="BeautyCare"/>
    <n v="2"/>
    <n v="1800"/>
    <n v="0"/>
    <n v="3600"/>
    <n v="0"/>
    <n v="3600"/>
    <n v="2873.39"/>
    <n v="726.61"/>
    <x v="1"/>
    <s v="Patna"/>
    <s v="Bihar"/>
    <s v="India"/>
    <s v="Cash on Delivery"/>
    <x v="0"/>
    <s v="Standard"/>
    <x v="0"/>
    <s v="No"/>
    <s v="No"/>
  </r>
  <r>
    <x v="2050"/>
    <x v="165"/>
    <s v="CUST12213"/>
    <s v="Customer 2213"/>
    <n v="51"/>
    <s v="Loyal"/>
    <s v="P2008"/>
    <s v="Formal Shirt"/>
    <x v="3"/>
    <s v="Global Traders"/>
    <n v="3"/>
    <n v="1700"/>
    <n v="25"/>
    <n v="5100"/>
    <n v="1275"/>
    <n v="3825"/>
    <n v="2881.26"/>
    <n v="943.74"/>
    <x v="1"/>
    <s v="Bhopal"/>
    <s v="Madhya Pradesh"/>
    <s v="India"/>
    <s v="UPI"/>
    <x v="1"/>
    <s v="Standard"/>
    <x v="3"/>
    <s v="No"/>
    <s v="No"/>
  </r>
  <r>
    <x v="2051"/>
    <x v="165"/>
    <s v="CUST11601"/>
    <s v="Customer 1601"/>
    <n v="51"/>
    <s v="New"/>
    <s v="P1002"/>
    <s v="Smartphone"/>
    <x v="0"/>
    <s v="Global Traders"/>
    <n v="2"/>
    <n v="28000"/>
    <n v="25"/>
    <n v="56000"/>
    <n v="14000"/>
    <n v="42000"/>
    <n v="26132.39"/>
    <n v="15867.61"/>
    <x v="2"/>
    <s v="Jaipur"/>
    <s v="Rajasthan"/>
    <s v="India"/>
    <s v="UPI"/>
    <x v="2"/>
    <s v="Same Day"/>
    <x v="0"/>
    <s v="No"/>
    <s v="No"/>
  </r>
  <r>
    <x v="2052"/>
    <x v="165"/>
    <s v="CUST11204"/>
    <s v="Customer 1204"/>
    <n v="39"/>
    <s v="Returning"/>
    <s v="P2008"/>
    <s v="Formal Shirt"/>
    <x v="3"/>
    <s v="Global Traders"/>
    <n v="1"/>
    <n v="1700"/>
    <n v="15"/>
    <n v="1700"/>
    <n v="255"/>
    <n v="1445"/>
    <n v="1005.84"/>
    <n v="439.16"/>
    <x v="1"/>
    <s v="Coimbatore"/>
    <s v="Tamil Nadu"/>
    <s v="India"/>
    <s v="Debit Card"/>
    <x v="2"/>
    <s v="Express"/>
    <x v="0"/>
    <s v="No"/>
    <s v="No"/>
  </r>
  <r>
    <x v="2053"/>
    <x v="165"/>
    <s v="CUST10389"/>
    <s v="Customer 389"/>
    <n v="50"/>
    <s v="Returning"/>
    <s v="P5004"/>
    <s v="Pen Set"/>
    <x v="1"/>
    <s v="Stationery Hub"/>
    <n v="1"/>
    <n v="250"/>
    <n v="15"/>
    <n v="250"/>
    <n v="37.5"/>
    <n v="212.5"/>
    <n v="126.36"/>
    <n v="86.14"/>
    <x v="0"/>
    <s v="Nagpur"/>
    <s v="Maharashtra"/>
    <s v="India"/>
    <s v="Net Banking"/>
    <x v="1"/>
    <s v="Standard"/>
    <x v="3"/>
    <s v="No"/>
    <s v="No"/>
  </r>
  <r>
    <x v="2054"/>
    <x v="165"/>
    <s v="CUST10840"/>
    <s v="Customer 840"/>
    <n v="48"/>
    <s v="Loyal"/>
    <s v="P3003"/>
    <s v="Mixer Grinder"/>
    <x v="2"/>
    <s v="Prime Distributors"/>
    <n v="1"/>
    <n v="4800"/>
    <n v="0"/>
    <n v="4800"/>
    <n v="0"/>
    <n v="4800"/>
    <n v="2733.87"/>
    <n v="2066.13"/>
    <x v="2"/>
    <s v="Pune"/>
    <s v="Maharashtra"/>
    <s v="India"/>
    <s v="Credit Card"/>
    <x v="0"/>
    <s v="Standard"/>
    <x v="3"/>
    <s v="No"/>
    <s v="No"/>
  </r>
  <r>
    <x v="2055"/>
    <x v="165"/>
    <s v="CUST11759"/>
    <s v="Customer 1759"/>
    <n v="24"/>
    <s v="Returning"/>
    <s v="P1006"/>
    <s v="Keyboard"/>
    <x v="0"/>
    <s v="Metro Supplies"/>
    <n v="3"/>
    <n v="1800"/>
    <n v="25"/>
    <n v="5400"/>
    <n v="1350"/>
    <n v="4050"/>
    <n v="3070.36"/>
    <n v="979.64"/>
    <x v="1"/>
    <s v="Nagpur"/>
    <s v="Maharashtra"/>
    <s v="India"/>
    <s v="Cash on Delivery"/>
    <x v="0"/>
    <s v="Standard"/>
    <x v="0"/>
    <s v="No"/>
    <s v="No"/>
  </r>
  <r>
    <x v="2056"/>
    <x v="166"/>
    <s v="CUST12086"/>
    <s v="Customer 2086"/>
    <n v="24"/>
    <s v="New"/>
    <s v="P5003"/>
    <s v="Calculator"/>
    <x v="1"/>
    <s v="Stationery Hub"/>
    <n v="1"/>
    <n v="650"/>
    <n v="20"/>
    <n v="650"/>
    <n v="130"/>
    <n v="520"/>
    <n v="356.32"/>
    <n v="163.68"/>
    <x v="1"/>
    <s v="Pune"/>
    <s v="Maharashtra"/>
    <s v="India"/>
    <s v="Debit Card"/>
    <x v="0"/>
    <s v="Express"/>
    <x v="0"/>
    <s v="No"/>
    <s v="No"/>
  </r>
  <r>
    <x v="2057"/>
    <x v="166"/>
    <s v="CUST11425"/>
    <s v="Customer 1425"/>
    <n v="44"/>
    <s v="New"/>
    <s v="P4001"/>
    <s v="Face Wash"/>
    <x v="4"/>
    <s v="BeautyCare"/>
    <n v="3"/>
    <n v="450"/>
    <n v="5"/>
    <n v="1350"/>
    <n v="67.5"/>
    <n v="1282.5"/>
    <n v="1003.79"/>
    <n v="278.70999999999998"/>
    <x v="1"/>
    <s v="Bhopal"/>
    <s v="Madhya Pradesh"/>
    <s v="India"/>
    <s v="Debit Card"/>
    <x v="0"/>
    <s v="Standard"/>
    <x v="3"/>
    <s v="No"/>
    <s v="No"/>
  </r>
  <r>
    <x v="2058"/>
    <x v="166"/>
    <s v="CUST10908"/>
    <s v="Customer 908"/>
    <n v="22"/>
    <s v="New"/>
    <s v="P2006"/>
    <s v="Womens Kurti"/>
    <x v="3"/>
    <s v="FashionMart"/>
    <n v="1"/>
    <n v="1400"/>
    <n v="5"/>
    <n v="1400"/>
    <n v="70"/>
    <n v="1330"/>
    <n v="841.52"/>
    <n v="488.48"/>
    <x v="1"/>
    <s v="Visakhapatnam"/>
    <s v="Andhra Pradesh"/>
    <s v="India"/>
    <s v="Wallet"/>
    <x v="0"/>
    <s v="Standard"/>
    <x v="0"/>
    <s v="No"/>
    <s v="No"/>
  </r>
  <r>
    <x v="2059"/>
    <x v="166"/>
    <s v="CUST10911"/>
    <s v="Customer 911"/>
    <n v="43"/>
    <s v="New"/>
    <s v="P1003"/>
    <s v="Headphones"/>
    <x v="0"/>
    <s v="Metro Supplies"/>
    <n v="1"/>
    <n v="2500"/>
    <n v="5"/>
    <n v="2500"/>
    <n v="125"/>
    <n v="2375"/>
    <n v="1898.97"/>
    <n v="476.03"/>
    <x v="1"/>
    <s v="Chandigarh"/>
    <s v="Chandigarh"/>
    <s v="India"/>
    <s v="UPI"/>
    <x v="1"/>
    <s v="Express"/>
    <x v="3"/>
    <s v="No"/>
    <s v="No"/>
  </r>
  <r>
    <x v="2060"/>
    <x v="166"/>
    <s v="CUST10773"/>
    <s v="Customer 773"/>
    <n v="45"/>
    <s v="Loyal"/>
    <s v="P2008"/>
    <s v="Formal Shirt"/>
    <x v="3"/>
    <s v="Global Traders"/>
    <n v="5"/>
    <n v="1700"/>
    <n v="20"/>
    <n v="8500"/>
    <n v="1700"/>
    <n v="6800"/>
    <n v="4414.5"/>
    <n v="2385.5"/>
    <x v="1"/>
    <s v="Mumbai"/>
    <s v="Maharashtra"/>
    <s v="India"/>
    <s v="Net Banking"/>
    <x v="2"/>
    <s v="Standard"/>
    <x v="1"/>
    <s v="No"/>
    <s v="No"/>
  </r>
  <r>
    <x v="2061"/>
    <x v="166"/>
    <s v="CUST10961"/>
    <s v="Customer 961"/>
    <n v="24"/>
    <s v="New"/>
    <s v="P3004"/>
    <s v="Cookware Set"/>
    <x v="2"/>
    <s v="HomeNeeds"/>
    <n v="1"/>
    <n v="3500"/>
    <n v="0"/>
    <n v="3500"/>
    <n v="0"/>
    <n v="3500"/>
    <n v="2272.58"/>
    <n v="1227.42"/>
    <x v="0"/>
    <s v="Pune"/>
    <s v="Maharashtra"/>
    <s v="India"/>
    <s v="Wallet"/>
    <x v="2"/>
    <s v="Express"/>
    <x v="0"/>
    <s v="No"/>
    <s v="No"/>
  </r>
  <r>
    <x v="2062"/>
    <x v="166"/>
    <s v="CUST12007"/>
    <s v="Customer 2007"/>
    <n v="22"/>
    <s v="Returning"/>
    <s v="P4002"/>
    <s v="Moisturizer"/>
    <x v="4"/>
    <s v="BeautyCare"/>
    <n v="1"/>
    <n v="650"/>
    <n v="25"/>
    <n v="650"/>
    <n v="162.5"/>
    <n v="487.5"/>
    <n v="334.59"/>
    <n v="152.91"/>
    <x v="0"/>
    <s v="Jaipur"/>
    <s v="Rajasthan"/>
    <s v="India"/>
    <s v="Net Banking"/>
    <x v="2"/>
    <s v="Standard"/>
    <x v="0"/>
    <s v="No"/>
    <s v="No"/>
  </r>
  <r>
    <x v="2063"/>
    <x v="166"/>
    <s v="CUST11140"/>
    <s v="Customer 1140"/>
    <n v="60"/>
    <s v="Loyal"/>
    <s v="P5002"/>
    <s v="Novel"/>
    <x v="1"/>
    <s v="Stationery Hub"/>
    <n v="3"/>
    <n v="400"/>
    <n v="5"/>
    <n v="1200"/>
    <n v="60"/>
    <n v="1140"/>
    <n v="672.32"/>
    <n v="467.68"/>
    <x v="1"/>
    <s v="Indore"/>
    <s v="Madhya Pradesh"/>
    <s v="India"/>
    <s v="UPI"/>
    <x v="2"/>
    <s v="Standard"/>
    <x v="0"/>
    <s v="No"/>
    <s v="No"/>
  </r>
  <r>
    <x v="2064"/>
    <x v="166"/>
    <s v="CUST12231"/>
    <s v="Customer 2231"/>
    <n v="22"/>
    <s v="New"/>
    <s v="P5001"/>
    <s v="Notebook Set"/>
    <x v="1"/>
    <s v="Stationery Hub"/>
    <n v="3"/>
    <n v="500"/>
    <n v="5"/>
    <n v="1500"/>
    <n v="75"/>
    <n v="1425"/>
    <n v="1086.53"/>
    <n v="338.47"/>
    <x v="1"/>
    <s v="Kolkata"/>
    <s v="West Bengal"/>
    <s v="India"/>
    <s v="Wallet"/>
    <x v="1"/>
    <s v="Standard"/>
    <x v="1"/>
    <s v="No"/>
    <s v="No"/>
  </r>
  <r>
    <x v="2065"/>
    <x v="166"/>
    <s v="CUST11576"/>
    <s v="Customer 1576"/>
    <n v="49"/>
    <s v="Loyal"/>
    <s v="P2006"/>
    <s v="Womens Kurti"/>
    <x v="3"/>
    <s v="FashionMart"/>
    <n v="2"/>
    <n v="1400"/>
    <n v="5"/>
    <n v="2800"/>
    <n v="140"/>
    <n v="2660"/>
    <n v="1497.59"/>
    <n v="1162.4100000000001"/>
    <x v="0"/>
    <s v="Visakhapatnam"/>
    <s v="Andhra Pradesh"/>
    <s v="India"/>
    <s v="Debit Card"/>
    <x v="2"/>
    <s v="Same Day"/>
    <x v="0"/>
    <s v="No"/>
    <s v="No"/>
  </r>
  <r>
    <x v="2066"/>
    <x v="166"/>
    <s v="CUST10058"/>
    <s v="Customer 58"/>
    <n v="27"/>
    <s v="Returning"/>
    <s v="P4002"/>
    <s v="Moisturizer"/>
    <x v="4"/>
    <s v="BeautyCare"/>
    <n v="1"/>
    <n v="650"/>
    <n v="15"/>
    <n v="650"/>
    <n v="97.5"/>
    <n v="552.5"/>
    <n v="375.75"/>
    <n v="176.75"/>
    <x v="1"/>
    <s v="Surat"/>
    <s v="Gujarat"/>
    <s v="India"/>
    <s v="UPI"/>
    <x v="1"/>
    <s v="Standard"/>
    <x v="3"/>
    <s v="No"/>
    <s v="No"/>
  </r>
  <r>
    <x v="2067"/>
    <x v="166"/>
    <s v="CUST12448"/>
    <s v="Customer 2448"/>
    <n v="60"/>
    <s v="Loyal"/>
    <s v="P5002"/>
    <s v="Novel"/>
    <x v="1"/>
    <s v="Stationery Hub"/>
    <n v="2"/>
    <n v="400"/>
    <n v="10"/>
    <n v="800"/>
    <n v="80"/>
    <n v="720"/>
    <n v="473.27"/>
    <n v="246.73"/>
    <x v="2"/>
    <s v="Hyderabad"/>
    <s v="Telangana"/>
    <s v="India"/>
    <s v="Cash on Delivery"/>
    <x v="0"/>
    <s v="Express"/>
    <x v="0"/>
    <s v="No"/>
    <s v="No"/>
  </r>
  <r>
    <x v="2068"/>
    <x v="166"/>
    <s v="CUST12216"/>
    <s v="Customer 2216"/>
    <n v="52"/>
    <s v="Loyal"/>
    <s v="P1008"/>
    <s v="Monitor"/>
    <x v="0"/>
    <s v="Global Traders"/>
    <n v="1"/>
    <n v="14500"/>
    <n v="25"/>
    <n v="14500"/>
    <n v="3625"/>
    <n v="10875"/>
    <n v="8489.73"/>
    <n v="2385.27"/>
    <x v="1"/>
    <s v="Visakhapatnam"/>
    <s v="Andhra Pradesh"/>
    <s v="India"/>
    <s v="Wallet"/>
    <x v="0"/>
    <s v="Standard"/>
    <x v="3"/>
    <s v="No"/>
    <s v="No"/>
  </r>
  <r>
    <x v="2069"/>
    <x v="166"/>
    <s v="CUST10011"/>
    <s v="Customer 11"/>
    <n v="46"/>
    <s v="Returning"/>
    <s v="P1009"/>
    <s v="Power Bank"/>
    <x v="0"/>
    <s v="Prime Distributors"/>
    <n v="1"/>
    <n v="1600"/>
    <n v="5"/>
    <n v="1600"/>
    <n v="80"/>
    <n v="1520"/>
    <n v="1230.47"/>
    <n v="289.52999999999997"/>
    <x v="1"/>
    <s v="Chandigarh"/>
    <s v="Chandigarh"/>
    <s v="India"/>
    <s v="Wallet"/>
    <x v="2"/>
    <s v="Standard"/>
    <x v="0"/>
    <s v="Yes"/>
    <s v="No"/>
  </r>
  <r>
    <x v="2070"/>
    <x v="167"/>
    <s v="CUST10102"/>
    <s v="Customer 102"/>
    <n v="46"/>
    <s v="New"/>
    <s v="P5001"/>
    <s v="Notebook Set"/>
    <x v="1"/>
    <s v="Stationery Hub"/>
    <n v="2"/>
    <n v="500"/>
    <n v="10"/>
    <n v="1000"/>
    <n v="100"/>
    <n v="900"/>
    <n v="637.12"/>
    <n v="262.88"/>
    <x v="1"/>
    <s v="Bhopal"/>
    <s v="Madhya Pradesh"/>
    <s v="India"/>
    <s v="Debit Card"/>
    <x v="2"/>
    <s v="Express"/>
    <x v="0"/>
    <s v="No"/>
    <s v="No"/>
  </r>
  <r>
    <x v="2071"/>
    <x v="167"/>
    <s v="CUST10477"/>
    <s v="Customer 477"/>
    <n v="60"/>
    <s v="New"/>
    <s v="P3001"/>
    <s v="Coffee Maker"/>
    <x v="2"/>
    <s v="HomeNeeds"/>
    <n v="2"/>
    <n v="4200"/>
    <n v="10"/>
    <n v="8400"/>
    <n v="840"/>
    <n v="7560"/>
    <n v="4703.0600000000004"/>
    <n v="2856.94"/>
    <x v="1"/>
    <s v="Pune"/>
    <s v="Maharashtra"/>
    <s v="India"/>
    <s v="Debit Card"/>
    <x v="1"/>
    <s v="Standard"/>
    <x v="0"/>
    <s v="No"/>
    <s v="No"/>
  </r>
  <r>
    <x v="2072"/>
    <x v="167"/>
    <s v="CUST12069"/>
    <s v="Customer 2069"/>
    <n v="57"/>
    <s v="New"/>
    <s v="P2001"/>
    <s v="Running Shoes"/>
    <x v="3"/>
    <s v="FashionMart"/>
    <n v="1"/>
    <n v="3200"/>
    <n v="10"/>
    <n v="3200"/>
    <n v="320"/>
    <n v="2880"/>
    <n v="1741.25"/>
    <n v="1138.75"/>
    <x v="0"/>
    <s v="Hyderabad"/>
    <s v="Telangana"/>
    <s v="India"/>
    <s v="Debit Card"/>
    <x v="0"/>
    <s v="Standard"/>
    <x v="0"/>
    <s v="No"/>
    <s v="No"/>
  </r>
  <r>
    <x v="2073"/>
    <x v="167"/>
    <s v="CUST10110"/>
    <s v="Customer 110"/>
    <n v="20"/>
    <s v="Returning"/>
    <s v="P2006"/>
    <s v="Womens Kurti"/>
    <x v="3"/>
    <s v="FashionMart"/>
    <n v="1"/>
    <n v="1400"/>
    <n v="0"/>
    <n v="1400"/>
    <n v="0"/>
    <n v="1400"/>
    <n v="880.3"/>
    <n v="519.70000000000005"/>
    <x v="0"/>
    <s v="Patna"/>
    <s v="Bihar"/>
    <s v="India"/>
    <s v="Net Banking"/>
    <x v="2"/>
    <s v="Standard"/>
    <x v="2"/>
    <s v="No"/>
    <s v="No"/>
  </r>
  <r>
    <x v="2074"/>
    <x v="167"/>
    <s v="CUST12162"/>
    <s v="Customer 2162"/>
    <n v="29"/>
    <s v="Returning"/>
    <s v="P2002"/>
    <s v="Jeans"/>
    <x v="3"/>
    <s v="FashionMart"/>
    <n v="5"/>
    <n v="2200"/>
    <n v="5"/>
    <n v="11000"/>
    <n v="550"/>
    <n v="10450"/>
    <n v="6168.28"/>
    <n v="4281.72"/>
    <x v="1"/>
    <s v="Visakhapatnam"/>
    <s v="Andhra Pradesh"/>
    <s v="India"/>
    <s v="Wallet"/>
    <x v="2"/>
    <s v="Standard"/>
    <x v="0"/>
    <s v="No"/>
    <s v="No"/>
  </r>
  <r>
    <x v="2075"/>
    <x v="167"/>
    <s v="CUST12034"/>
    <s v="Customer 2034"/>
    <n v="32"/>
    <s v="Returning"/>
    <s v="P4002"/>
    <s v="Moisturizer"/>
    <x v="4"/>
    <s v="BeautyCare"/>
    <n v="1"/>
    <n v="650"/>
    <n v="25"/>
    <n v="650"/>
    <n v="162.5"/>
    <n v="487.5"/>
    <n v="379.61"/>
    <n v="107.89"/>
    <x v="1"/>
    <s v="Guwahati"/>
    <s v="Assam"/>
    <s v="India"/>
    <s v="UPI"/>
    <x v="0"/>
    <s v="Standard"/>
    <x v="0"/>
    <s v="No"/>
    <s v="No"/>
  </r>
  <r>
    <x v="2076"/>
    <x v="167"/>
    <s v="CUST10092"/>
    <s v="Customer 92"/>
    <n v="40"/>
    <s v="Returning"/>
    <s v="P5003"/>
    <s v="Calculator"/>
    <x v="1"/>
    <s v="Stationery Hub"/>
    <n v="5"/>
    <n v="650"/>
    <n v="20"/>
    <n v="3250"/>
    <n v="650"/>
    <n v="2600"/>
    <n v="1806.85"/>
    <n v="793.15"/>
    <x v="1"/>
    <s v="Bengaluru"/>
    <s v="Karnataka"/>
    <s v="India"/>
    <s v="Net Banking"/>
    <x v="0"/>
    <s v="Standard"/>
    <x v="0"/>
    <s v="No"/>
    <s v="No"/>
  </r>
  <r>
    <x v="2077"/>
    <x v="167"/>
    <s v="CUST10222"/>
    <s v="Customer 222"/>
    <n v="21"/>
    <s v="Returning"/>
    <s v="P5001"/>
    <s v="Notebook Set"/>
    <x v="1"/>
    <s v="Stationery Hub"/>
    <n v="3"/>
    <n v="500"/>
    <n v="10"/>
    <n v="1500"/>
    <n v="150"/>
    <n v="1350"/>
    <n v="912.33"/>
    <n v="437.67"/>
    <x v="1"/>
    <s v="Jaipur"/>
    <s v="Rajasthan"/>
    <s v="India"/>
    <s v="Net Banking"/>
    <x v="2"/>
    <s v="Standard"/>
    <x v="0"/>
    <s v="No"/>
    <s v="No"/>
  </r>
  <r>
    <x v="2078"/>
    <x v="167"/>
    <s v="CUST11590"/>
    <s v="Customer 1590"/>
    <n v="58"/>
    <s v="Returning"/>
    <s v="P3003"/>
    <s v="Mixer Grinder"/>
    <x v="2"/>
    <s v="Prime Distributors"/>
    <n v="2"/>
    <n v="4800"/>
    <n v="25"/>
    <n v="9600"/>
    <n v="2400"/>
    <n v="7200"/>
    <n v="5029.38"/>
    <n v="2170.62"/>
    <x v="1"/>
    <s v="Jaipur"/>
    <s v="Rajasthan"/>
    <s v="India"/>
    <s v="Net Banking"/>
    <x v="0"/>
    <s v="Standard"/>
    <x v="3"/>
    <s v="No"/>
    <s v="No"/>
  </r>
  <r>
    <x v="2079"/>
    <x v="167"/>
    <s v="CUST12396"/>
    <s v="Customer 2396"/>
    <n v="31"/>
    <s v="Returning"/>
    <s v="P1010"/>
    <s v="Bluetooth Speaker"/>
    <x v="0"/>
    <s v="Prime Distributors"/>
    <n v="3"/>
    <n v="3200"/>
    <n v="0"/>
    <n v="9600"/>
    <n v="0"/>
    <n v="9600"/>
    <n v="6999.13"/>
    <n v="2600.87"/>
    <x v="2"/>
    <s v="Patna"/>
    <s v="Bihar"/>
    <s v="India"/>
    <s v="UPI"/>
    <x v="2"/>
    <s v="Standard"/>
    <x v="0"/>
    <s v="No"/>
    <s v="No"/>
  </r>
  <r>
    <x v="2080"/>
    <x v="167"/>
    <s v="CUST11790"/>
    <s v="Customer 1790"/>
    <n v="24"/>
    <s v="Returning"/>
    <s v="P1001"/>
    <s v="Laptop"/>
    <x v="0"/>
    <s v="TechSource India"/>
    <n v="2"/>
    <n v="55000"/>
    <n v="5"/>
    <n v="110000"/>
    <n v="5500"/>
    <n v="104500"/>
    <n v="62638.18"/>
    <n v="41861.82"/>
    <x v="1"/>
    <s v="Guwahati"/>
    <s v="Assam"/>
    <s v="India"/>
    <s v="Wallet"/>
    <x v="1"/>
    <s v="Standard"/>
    <x v="0"/>
    <s v="No"/>
    <s v="No"/>
  </r>
  <r>
    <x v="2081"/>
    <x v="167"/>
    <s v="CUST11233"/>
    <s v="Customer 1233"/>
    <n v="44"/>
    <s v="New"/>
    <s v="P2004"/>
    <s v="Jacket"/>
    <x v="3"/>
    <s v="Global Traders"/>
    <n v="3"/>
    <n v="3500"/>
    <n v="25"/>
    <n v="10500"/>
    <n v="2625"/>
    <n v="7875"/>
    <n v="5409.2"/>
    <n v="2465.8000000000002"/>
    <x v="1"/>
    <s v="Ahmedabad"/>
    <s v="Gujarat"/>
    <s v="India"/>
    <s v="UPI"/>
    <x v="0"/>
    <s v="Standard"/>
    <x v="0"/>
    <s v="No"/>
    <s v="No"/>
  </r>
  <r>
    <x v="2082"/>
    <x v="167"/>
    <s v="CUST10831"/>
    <s v="Customer 831"/>
    <n v="57"/>
    <s v="New"/>
    <s v="P5004"/>
    <s v="Pen Set"/>
    <x v="1"/>
    <s v="Stationery Hub"/>
    <n v="3"/>
    <n v="250"/>
    <n v="15"/>
    <n v="750"/>
    <n v="112.5"/>
    <n v="637.5"/>
    <n v="459.99"/>
    <n v="177.51"/>
    <x v="2"/>
    <s v="Bhopal"/>
    <s v="Madhya Pradesh"/>
    <s v="India"/>
    <s v="Wallet"/>
    <x v="1"/>
    <s v="Standard"/>
    <x v="0"/>
    <s v="No"/>
    <s v="No"/>
  </r>
  <r>
    <x v="2083"/>
    <x v="167"/>
    <s v="CUST11256"/>
    <s v="Customer 1256"/>
    <n v="31"/>
    <s v="Loyal"/>
    <s v="P1005"/>
    <s v="Tablet"/>
    <x v="0"/>
    <s v="RetailHub"/>
    <n v="1"/>
    <n v="18000"/>
    <n v="25"/>
    <n v="18000"/>
    <n v="4500"/>
    <n v="13500"/>
    <n v="9598.17"/>
    <n v="3901.83"/>
    <x v="1"/>
    <s v="Bhubaneswar"/>
    <s v="Odisha"/>
    <s v="India"/>
    <s v="Wallet"/>
    <x v="0"/>
    <s v="Standard"/>
    <x v="0"/>
    <s v="No"/>
    <s v="No"/>
  </r>
  <r>
    <x v="2084"/>
    <x v="168"/>
    <s v="CUST10765"/>
    <s v="Customer 765"/>
    <n v="37"/>
    <s v="New"/>
    <s v="P3003"/>
    <s v="Mixer Grinder"/>
    <x v="2"/>
    <s v="Prime Distributors"/>
    <n v="4"/>
    <n v="4800"/>
    <n v="20"/>
    <n v="19200"/>
    <n v="3840"/>
    <n v="15360"/>
    <n v="11159.51"/>
    <n v="4200.49"/>
    <x v="1"/>
    <s v="Guwahati"/>
    <s v="Assam"/>
    <s v="India"/>
    <s v="Debit Card"/>
    <x v="2"/>
    <s v="Standard"/>
    <x v="3"/>
    <s v="No"/>
    <s v="Yes"/>
  </r>
  <r>
    <x v="2085"/>
    <x v="168"/>
    <s v="CUST10268"/>
    <s v="Customer 268"/>
    <n v="26"/>
    <s v="Returning"/>
    <s v="P5004"/>
    <s v="Pen Set"/>
    <x v="1"/>
    <s v="Stationery Hub"/>
    <n v="1"/>
    <n v="250"/>
    <n v="25"/>
    <n v="250"/>
    <n v="62.5"/>
    <n v="187.5"/>
    <n v="141.35"/>
    <n v="46.15"/>
    <x v="1"/>
    <s v="Pune"/>
    <s v="Maharashtra"/>
    <s v="India"/>
    <s v="UPI"/>
    <x v="0"/>
    <s v="Standard"/>
    <x v="2"/>
    <s v="No"/>
    <s v="No"/>
  </r>
  <r>
    <x v="2086"/>
    <x v="168"/>
    <s v="CUST12256"/>
    <s v="Customer 2256"/>
    <n v="26"/>
    <s v="New"/>
    <s v="P3004"/>
    <s v="Cookware Set"/>
    <x v="2"/>
    <s v="HomeNeeds"/>
    <n v="1"/>
    <n v="3500"/>
    <n v="5"/>
    <n v="3500"/>
    <n v="175"/>
    <n v="3325"/>
    <n v="2209.64"/>
    <n v="1115.3599999999999"/>
    <x v="1"/>
    <s v="Bhubaneswar"/>
    <s v="Odisha"/>
    <s v="India"/>
    <s v="Cash on Delivery"/>
    <x v="2"/>
    <s v="Standard"/>
    <x v="0"/>
    <s v="No"/>
    <s v="No"/>
  </r>
  <r>
    <x v="2087"/>
    <x v="168"/>
    <s v="CUST10033"/>
    <s v="Customer 33"/>
    <n v="22"/>
    <s v="Returning"/>
    <s v="P2001"/>
    <s v="Running Shoes"/>
    <x v="3"/>
    <s v="FashionMart"/>
    <n v="4"/>
    <n v="3200"/>
    <n v="15"/>
    <n v="12800"/>
    <n v="1920"/>
    <n v="10880"/>
    <n v="8255.42"/>
    <n v="2624.58"/>
    <x v="1"/>
    <s v="Bhubaneswar"/>
    <s v="Odisha"/>
    <s v="India"/>
    <s v="Wallet"/>
    <x v="2"/>
    <s v="Express"/>
    <x v="3"/>
    <s v="No"/>
    <s v="No"/>
  </r>
  <r>
    <x v="2088"/>
    <x v="168"/>
    <s v="CUST11586"/>
    <s v="Customer 1586"/>
    <n v="56"/>
    <s v="Returning"/>
    <s v="P2008"/>
    <s v="Formal Shirt"/>
    <x v="3"/>
    <s v="Global Traders"/>
    <n v="2"/>
    <n v="1700"/>
    <n v="15"/>
    <n v="3400"/>
    <n v="510"/>
    <n v="2890"/>
    <n v="1732.64"/>
    <n v="1157.3599999999999"/>
    <x v="1"/>
    <s v="Visakhapatnam"/>
    <s v="Andhra Pradesh"/>
    <s v="India"/>
    <s v="UPI"/>
    <x v="1"/>
    <s v="Express"/>
    <x v="0"/>
    <s v="No"/>
    <s v="No"/>
  </r>
  <r>
    <x v="2089"/>
    <x v="168"/>
    <s v="CUST10812"/>
    <s v="Customer 812"/>
    <n v="39"/>
    <s v="Returning"/>
    <s v="P4005"/>
    <s v="Perfume"/>
    <x v="4"/>
    <s v="BeautyCare"/>
    <n v="1"/>
    <n v="1800"/>
    <n v="15"/>
    <n v="1800"/>
    <n v="270"/>
    <n v="1530"/>
    <n v="1155.57"/>
    <n v="374.43"/>
    <x v="1"/>
    <s v="Indore"/>
    <s v="Madhya Pradesh"/>
    <s v="India"/>
    <s v="Cash on Delivery"/>
    <x v="0"/>
    <s v="Standard"/>
    <x v="0"/>
    <s v="No"/>
    <s v="No"/>
  </r>
  <r>
    <x v="2090"/>
    <x v="168"/>
    <s v="CUST12178"/>
    <s v="Customer 2178"/>
    <n v="28"/>
    <s v="Returning"/>
    <s v="P1003"/>
    <s v="Headphones"/>
    <x v="0"/>
    <s v="Metro Supplies"/>
    <n v="4"/>
    <n v="2500"/>
    <n v="10"/>
    <n v="10000"/>
    <n v="1000"/>
    <n v="9000"/>
    <n v="5207.99"/>
    <n v="3792.01"/>
    <x v="1"/>
    <s v="Nagpur"/>
    <s v="Maharashtra"/>
    <s v="India"/>
    <s v="Net Banking"/>
    <x v="0"/>
    <s v="Standard"/>
    <x v="0"/>
    <s v="No"/>
    <s v="No"/>
  </r>
  <r>
    <x v="2091"/>
    <x v="168"/>
    <s v="CUST11422"/>
    <s v="Customer 1422"/>
    <n v="35"/>
    <s v="Returning"/>
    <s v="P3001"/>
    <s v="Coffee Maker"/>
    <x v="2"/>
    <s v="HomeNeeds"/>
    <n v="1"/>
    <n v="4200"/>
    <n v="15"/>
    <n v="4200"/>
    <n v="630"/>
    <n v="3570"/>
    <n v="2340.2399999999998"/>
    <n v="1229.76"/>
    <x v="1"/>
    <s v="Ahmedabad"/>
    <s v="Gujarat"/>
    <s v="India"/>
    <s v="Net Banking"/>
    <x v="2"/>
    <s v="Standard"/>
    <x v="0"/>
    <s v="Yes"/>
    <s v="No"/>
  </r>
  <r>
    <x v="2092"/>
    <x v="168"/>
    <s v="CUST11062"/>
    <s v="Customer 1062"/>
    <n v="41"/>
    <s v="Loyal"/>
    <s v="P4004"/>
    <s v="Shampoo"/>
    <x v="4"/>
    <s v="BeautyCare"/>
    <n v="1"/>
    <n v="550"/>
    <n v="30"/>
    <n v="550"/>
    <n v="165"/>
    <n v="385"/>
    <n v="305.95"/>
    <n v="79.05"/>
    <x v="1"/>
    <s v="Ahmedabad"/>
    <s v="Gujarat"/>
    <s v="India"/>
    <s v="Credit Card"/>
    <x v="2"/>
    <s v="Express"/>
    <x v="3"/>
    <s v="No"/>
    <s v="Yes"/>
  </r>
  <r>
    <x v="2093"/>
    <x v="168"/>
    <s v="CUST10908"/>
    <s v="Customer 908"/>
    <n v="24"/>
    <s v="Returning"/>
    <s v="P5004"/>
    <s v="Pen Set"/>
    <x v="1"/>
    <s v="Stationery Hub"/>
    <n v="4"/>
    <n v="250"/>
    <n v="25"/>
    <n v="1000"/>
    <n v="250"/>
    <n v="750"/>
    <n v="431.95"/>
    <n v="318.05"/>
    <x v="1"/>
    <s v="Kolkata"/>
    <s v="West Bengal"/>
    <s v="India"/>
    <s v="Credit Card"/>
    <x v="0"/>
    <s v="Express"/>
    <x v="1"/>
    <s v="No"/>
    <s v="No"/>
  </r>
  <r>
    <x v="2094"/>
    <x v="168"/>
    <s v="CUST10944"/>
    <s v="Customer 944"/>
    <n v="19"/>
    <s v="New"/>
    <s v="P5005"/>
    <s v="Desk Organizer"/>
    <x v="1"/>
    <s v="Stationery Hub"/>
    <n v="4"/>
    <n v="600"/>
    <n v="10"/>
    <n v="2400"/>
    <n v="240"/>
    <n v="2160"/>
    <n v="1625.11"/>
    <n v="534.89"/>
    <x v="1"/>
    <s v="Surat"/>
    <s v="Gujarat"/>
    <s v="India"/>
    <s v="Net Banking"/>
    <x v="0"/>
    <s v="Standard"/>
    <x v="0"/>
    <s v="No"/>
    <s v="No"/>
  </r>
  <r>
    <x v="2095"/>
    <x v="168"/>
    <s v="CUST10944"/>
    <s v="Customer 944"/>
    <n v="36"/>
    <s v="New"/>
    <s v="P1009"/>
    <s v="Power Bank"/>
    <x v="0"/>
    <s v="Prime Distributors"/>
    <n v="4"/>
    <n v="1600"/>
    <n v="5"/>
    <n v="6400"/>
    <n v="320"/>
    <n v="6080"/>
    <n v="3395.89"/>
    <n v="2684.11"/>
    <x v="1"/>
    <s v="Surat"/>
    <s v="Gujarat"/>
    <s v="India"/>
    <s v="Cash on Delivery"/>
    <x v="2"/>
    <s v="Standard"/>
    <x v="0"/>
    <s v="No"/>
    <s v="No"/>
  </r>
  <r>
    <x v="2096"/>
    <x v="168"/>
    <s v="CUST12008"/>
    <s v="Customer 2008"/>
    <n v="44"/>
    <s v="Returning"/>
    <s v="P3003"/>
    <s v="Mixer Grinder"/>
    <x v="2"/>
    <s v="Prime Distributors"/>
    <n v="1"/>
    <n v="4800"/>
    <n v="10"/>
    <n v="4800"/>
    <n v="480"/>
    <n v="4320"/>
    <n v="2504.17"/>
    <n v="1815.83"/>
    <x v="1"/>
    <s v="Bhubaneswar"/>
    <s v="Odisha"/>
    <s v="India"/>
    <s v="Cash on Delivery"/>
    <x v="2"/>
    <s v="Standard"/>
    <x v="0"/>
    <s v="No"/>
    <s v="No"/>
  </r>
  <r>
    <x v="2097"/>
    <x v="168"/>
    <s v="CUST12419"/>
    <s v="Customer 2419"/>
    <n v="25"/>
    <s v="New"/>
    <s v="P3002"/>
    <s v="Air Fryer"/>
    <x v="2"/>
    <s v="HomeNeeds"/>
    <n v="5"/>
    <n v="6500"/>
    <n v="25"/>
    <n v="32500"/>
    <n v="8125"/>
    <n v="24375"/>
    <n v="16844.78"/>
    <n v="7530.22"/>
    <x v="1"/>
    <s v="Guwahati"/>
    <s v="Assam"/>
    <s v="India"/>
    <s v="Cash on Delivery"/>
    <x v="0"/>
    <s v="Express"/>
    <x v="0"/>
    <s v="No"/>
    <s v="No"/>
  </r>
  <r>
    <x v="2098"/>
    <x v="168"/>
    <s v="CUST12496"/>
    <s v="Customer 2496"/>
    <n v="59"/>
    <s v="Returning"/>
    <s v="P2008"/>
    <s v="Formal Shirt"/>
    <x v="3"/>
    <s v="Global Traders"/>
    <n v="1"/>
    <n v="1700"/>
    <n v="20"/>
    <n v="1700"/>
    <n v="340"/>
    <n v="1360"/>
    <n v="764.48"/>
    <n v="595.52"/>
    <x v="2"/>
    <s v="Surat"/>
    <s v="Gujarat"/>
    <s v="India"/>
    <s v="Debit Card"/>
    <x v="1"/>
    <s v="Standard"/>
    <x v="0"/>
    <s v="No"/>
    <s v="No"/>
  </r>
  <r>
    <x v="2099"/>
    <x v="168"/>
    <s v="CUST12447"/>
    <s v="Customer 2447"/>
    <n v="40"/>
    <s v="Returning"/>
    <s v="P1003"/>
    <s v="Headphones"/>
    <x v="0"/>
    <s v="Metro Supplies"/>
    <n v="1"/>
    <n v="2500"/>
    <n v="20"/>
    <n v="2500"/>
    <n v="500"/>
    <n v="2000"/>
    <n v="1450.94"/>
    <n v="549.05999999999995"/>
    <x v="2"/>
    <s v="Chandigarh"/>
    <s v="Chandigarh"/>
    <s v="India"/>
    <s v="Cash on Delivery"/>
    <x v="1"/>
    <s v="Standard"/>
    <x v="0"/>
    <s v="Yes"/>
    <s v="No"/>
  </r>
  <r>
    <x v="2100"/>
    <x v="168"/>
    <s v="CUST11642"/>
    <s v="Customer 1642"/>
    <n v="18"/>
    <s v="Returning"/>
    <s v="P4004"/>
    <s v="Shampoo"/>
    <x v="4"/>
    <s v="BeautyCare"/>
    <n v="2"/>
    <n v="550"/>
    <n v="10"/>
    <n v="1100"/>
    <n v="110"/>
    <n v="990"/>
    <n v="729.49"/>
    <n v="260.51"/>
    <x v="0"/>
    <s v="Nagpur"/>
    <s v="Maharashtra"/>
    <s v="India"/>
    <s v="Net Banking"/>
    <x v="0"/>
    <s v="Standard"/>
    <x v="0"/>
    <s v="No"/>
    <s v="No"/>
  </r>
  <r>
    <x v="2101"/>
    <x v="168"/>
    <s v="CUST12219"/>
    <s v="Customer 2219"/>
    <n v="52"/>
    <s v="Returning"/>
    <s v="P4004"/>
    <s v="Shampoo"/>
    <x v="4"/>
    <s v="BeautyCare"/>
    <n v="2"/>
    <n v="550"/>
    <n v="10"/>
    <n v="1100"/>
    <n v="110"/>
    <n v="990"/>
    <n v="654.77"/>
    <n v="335.23"/>
    <x v="1"/>
    <s v="Jaipur"/>
    <s v="Rajasthan"/>
    <s v="India"/>
    <s v="Net Banking"/>
    <x v="0"/>
    <s v="Standard"/>
    <x v="0"/>
    <s v="No"/>
    <s v="No"/>
  </r>
  <r>
    <x v="2102"/>
    <x v="168"/>
    <s v="CUST10151"/>
    <s v="Customer 151"/>
    <n v="52"/>
    <s v="New"/>
    <s v="P3006"/>
    <s v="Water Bottle"/>
    <x v="2"/>
    <s v="Metro Supplies"/>
    <n v="1"/>
    <n v="700"/>
    <n v="25"/>
    <n v="700"/>
    <n v="175"/>
    <n v="525"/>
    <n v="417.66"/>
    <n v="107.34"/>
    <x v="2"/>
    <s v="Bengaluru"/>
    <s v="Karnataka"/>
    <s v="India"/>
    <s v="Wallet"/>
    <x v="2"/>
    <s v="Express"/>
    <x v="0"/>
    <s v="No"/>
    <s v="No"/>
  </r>
  <r>
    <x v="2103"/>
    <x v="168"/>
    <s v="CUST12315"/>
    <s v="Customer 2315"/>
    <n v="52"/>
    <s v="New"/>
    <s v="P3005"/>
    <s v="Bedsheet Set"/>
    <x v="2"/>
    <s v="RetailHub"/>
    <n v="5"/>
    <n v="1800"/>
    <n v="10"/>
    <n v="9000"/>
    <n v="900"/>
    <n v="8100"/>
    <n v="6410.19"/>
    <n v="1689.81"/>
    <x v="1"/>
    <s v="Nagpur"/>
    <s v="Maharashtra"/>
    <s v="India"/>
    <s v="Debit Card"/>
    <x v="2"/>
    <s v="Express"/>
    <x v="0"/>
    <s v="No"/>
    <s v="No"/>
  </r>
  <r>
    <x v="2104"/>
    <x v="168"/>
    <s v="CUST10359"/>
    <s v="Customer 359"/>
    <n v="33"/>
    <s v="New"/>
    <s v="P5002"/>
    <s v="Novel"/>
    <x v="1"/>
    <s v="Stationery Hub"/>
    <n v="2"/>
    <n v="400"/>
    <n v="10"/>
    <n v="800"/>
    <n v="80"/>
    <n v="720"/>
    <n v="456.62"/>
    <n v="263.38"/>
    <x v="0"/>
    <s v="Ahmedabad"/>
    <s v="Gujarat"/>
    <s v="India"/>
    <s v="Debit Card"/>
    <x v="0"/>
    <s v="Express"/>
    <x v="0"/>
    <s v="No"/>
    <s v="No"/>
  </r>
  <r>
    <x v="2105"/>
    <x v="168"/>
    <s v="CUST11190"/>
    <s v="Customer 1190"/>
    <n v="47"/>
    <s v="Returning"/>
    <s v="P2006"/>
    <s v="Womens Kurti"/>
    <x v="3"/>
    <s v="FashionMart"/>
    <n v="1"/>
    <n v="1400"/>
    <n v="10"/>
    <n v="1400"/>
    <n v="140"/>
    <n v="1260"/>
    <n v="959.84"/>
    <n v="300.16000000000003"/>
    <x v="1"/>
    <s v="Visakhapatnam"/>
    <s v="Andhra Pradesh"/>
    <s v="India"/>
    <s v="Cash on Delivery"/>
    <x v="0"/>
    <s v="Standard"/>
    <x v="0"/>
    <s v="No"/>
    <s v="No"/>
  </r>
  <r>
    <x v="2106"/>
    <x v="168"/>
    <s v="CUST10730"/>
    <s v="Customer 730"/>
    <n v="24"/>
    <s v="New"/>
    <s v="P2004"/>
    <s v="Jacket"/>
    <x v="3"/>
    <s v="Global Traders"/>
    <n v="2"/>
    <n v="3500"/>
    <n v="5"/>
    <n v="7000"/>
    <n v="350"/>
    <n v="6650"/>
    <n v="3911.4"/>
    <n v="2738.6"/>
    <x v="2"/>
    <s v="Delhi"/>
    <s v="Delhi"/>
    <s v="India"/>
    <s v="Credit Card"/>
    <x v="2"/>
    <s v="Express"/>
    <x v="0"/>
    <s v="No"/>
    <s v="No"/>
  </r>
  <r>
    <x v="2107"/>
    <x v="168"/>
    <s v="CUST10275"/>
    <s v="Customer 275"/>
    <n v="26"/>
    <s v="Returning"/>
    <s v="P4002"/>
    <s v="Moisturizer"/>
    <x v="4"/>
    <s v="BeautyCare"/>
    <n v="1"/>
    <n v="650"/>
    <n v="0"/>
    <n v="650"/>
    <n v="0"/>
    <n v="650"/>
    <n v="514.38"/>
    <n v="135.62"/>
    <x v="1"/>
    <s v="Pune"/>
    <s v="Maharashtra"/>
    <s v="India"/>
    <s v="Net Banking"/>
    <x v="0"/>
    <s v="Express"/>
    <x v="0"/>
    <s v="No"/>
    <s v="No"/>
  </r>
  <r>
    <x v="2108"/>
    <x v="169"/>
    <s v="CUST11267"/>
    <s v="Customer 1267"/>
    <n v="58"/>
    <s v="Returning"/>
    <s v="P3001"/>
    <s v="Coffee Maker"/>
    <x v="2"/>
    <s v="HomeNeeds"/>
    <n v="2"/>
    <n v="4200"/>
    <n v="5"/>
    <n v="8400"/>
    <n v="420"/>
    <n v="7980"/>
    <n v="5984.57"/>
    <n v="1995.43"/>
    <x v="2"/>
    <s v="Patna"/>
    <s v="Bihar"/>
    <s v="India"/>
    <s v="Net Banking"/>
    <x v="2"/>
    <s v="Standard"/>
    <x v="0"/>
    <s v="No"/>
    <s v="Yes"/>
  </r>
  <r>
    <x v="2109"/>
    <x v="169"/>
    <s v="CUST11038"/>
    <s v="Customer 1038"/>
    <n v="52"/>
    <s v="New"/>
    <s v="P2004"/>
    <s v="Jacket"/>
    <x v="3"/>
    <s v="Global Traders"/>
    <n v="1"/>
    <n v="3500"/>
    <n v="15"/>
    <n v="3500"/>
    <n v="525"/>
    <n v="2975"/>
    <n v="2304.2600000000002"/>
    <n v="670.74"/>
    <x v="1"/>
    <s v="Bhubaneswar"/>
    <s v="Odisha"/>
    <s v="India"/>
    <s v="Credit Card"/>
    <x v="0"/>
    <s v="Express"/>
    <x v="0"/>
    <s v="No"/>
    <s v="No"/>
  </r>
  <r>
    <x v="2110"/>
    <x v="169"/>
    <s v="CUST10595"/>
    <s v="Customer 595"/>
    <n v="58"/>
    <s v="New"/>
    <s v="P2006"/>
    <s v="Womens Kurti"/>
    <x v="3"/>
    <s v="FashionMart"/>
    <n v="4"/>
    <n v="1400"/>
    <n v="0"/>
    <n v="5600"/>
    <n v="0"/>
    <n v="5600"/>
    <n v="4340.29"/>
    <n v="1259.71"/>
    <x v="0"/>
    <s v="Delhi"/>
    <s v="Delhi"/>
    <s v="India"/>
    <s v="Wallet"/>
    <x v="2"/>
    <s v="Express"/>
    <x v="0"/>
    <s v="No"/>
    <s v="No"/>
  </r>
  <r>
    <x v="2111"/>
    <x v="169"/>
    <s v="CUST10052"/>
    <s v="Customer 52"/>
    <n v="44"/>
    <s v="New"/>
    <s v="P1008"/>
    <s v="Monitor"/>
    <x v="0"/>
    <s v="Global Traders"/>
    <n v="1"/>
    <n v="14500"/>
    <n v="10"/>
    <n v="14500"/>
    <n v="1450"/>
    <n v="13050"/>
    <n v="8157.1"/>
    <n v="4892.8999999999996"/>
    <x v="1"/>
    <s v="Bhopal"/>
    <s v="Madhya Pradesh"/>
    <s v="India"/>
    <s v="Wallet"/>
    <x v="2"/>
    <s v="Standard"/>
    <x v="3"/>
    <s v="No"/>
    <s v="No"/>
  </r>
  <r>
    <x v="2112"/>
    <x v="169"/>
    <s v="CUST12429"/>
    <s v="Customer 2429"/>
    <n v="30"/>
    <s v="New"/>
    <s v="P4006"/>
    <s v="Lipstick"/>
    <x v="4"/>
    <s v="BeautyCare"/>
    <n v="3"/>
    <n v="850"/>
    <n v="0"/>
    <n v="2550"/>
    <n v="0"/>
    <n v="2550"/>
    <n v="1875.43"/>
    <n v="674.57"/>
    <x v="0"/>
    <s v="Pune"/>
    <s v="Maharashtra"/>
    <s v="India"/>
    <s v="Net Banking"/>
    <x v="1"/>
    <s v="Standard"/>
    <x v="0"/>
    <s v="No"/>
    <s v="No"/>
  </r>
  <r>
    <x v="2113"/>
    <x v="169"/>
    <s v="CUST12394"/>
    <s v="Customer 2394"/>
    <n v="25"/>
    <s v="New"/>
    <s v="P5001"/>
    <s v="Notebook Set"/>
    <x v="1"/>
    <s v="Stationery Hub"/>
    <n v="1"/>
    <n v="500"/>
    <n v="15"/>
    <n v="500"/>
    <n v="75"/>
    <n v="425"/>
    <n v="254.68"/>
    <n v="170.32"/>
    <x v="1"/>
    <s v="Pune"/>
    <s v="Maharashtra"/>
    <s v="India"/>
    <s v="Credit Card"/>
    <x v="2"/>
    <s v="Standard"/>
    <x v="0"/>
    <s v="No"/>
    <s v="No"/>
  </r>
  <r>
    <x v="2114"/>
    <x v="169"/>
    <s v="CUST12168"/>
    <s v="Customer 2168"/>
    <n v="54"/>
    <s v="Returning"/>
    <s v="P3006"/>
    <s v="Water Bottle"/>
    <x v="2"/>
    <s v="Metro Supplies"/>
    <n v="2"/>
    <n v="700"/>
    <n v="0"/>
    <n v="1400"/>
    <n v="0"/>
    <n v="1400"/>
    <n v="985.99"/>
    <n v="414.01"/>
    <x v="1"/>
    <s v="Kolkata"/>
    <s v="West Bengal"/>
    <s v="India"/>
    <s v="UPI"/>
    <x v="0"/>
    <s v="Express"/>
    <x v="1"/>
    <s v="No"/>
    <s v="No"/>
  </r>
  <r>
    <x v="2115"/>
    <x v="169"/>
    <s v="CUST11635"/>
    <s v="Customer 1635"/>
    <n v="53"/>
    <s v="New"/>
    <s v="P2008"/>
    <s v="Formal Shirt"/>
    <x v="3"/>
    <s v="Global Traders"/>
    <n v="5"/>
    <n v="1700"/>
    <n v="25"/>
    <n v="8500"/>
    <n v="2125"/>
    <n v="6375"/>
    <n v="4155.18"/>
    <n v="2219.8200000000002"/>
    <x v="0"/>
    <s v="Mumbai"/>
    <s v="Maharashtra"/>
    <s v="India"/>
    <s v="Credit Card"/>
    <x v="0"/>
    <s v="Standard"/>
    <x v="0"/>
    <s v="No"/>
    <s v="No"/>
  </r>
  <r>
    <x v="2116"/>
    <x v="169"/>
    <s v="CUST12157"/>
    <s v="Customer 2157"/>
    <n v="56"/>
    <s v="Loyal"/>
    <s v="P1001"/>
    <s v="Laptop"/>
    <x v="0"/>
    <s v="TechSource India"/>
    <n v="2"/>
    <n v="55000"/>
    <n v="10"/>
    <n v="110000"/>
    <n v="11000"/>
    <n v="99000"/>
    <n v="65135.43"/>
    <n v="33864.57"/>
    <x v="2"/>
    <s v="Guwahati"/>
    <s v="Assam"/>
    <s v="India"/>
    <s v="Wallet"/>
    <x v="1"/>
    <s v="Standard"/>
    <x v="1"/>
    <s v="No"/>
    <s v="No"/>
  </r>
  <r>
    <x v="2117"/>
    <x v="169"/>
    <s v="CUST11476"/>
    <s v="Customer 1476"/>
    <n v="48"/>
    <s v="Returning"/>
    <s v="P5003"/>
    <s v="Calculator"/>
    <x v="1"/>
    <s v="Stationery Hub"/>
    <n v="1"/>
    <n v="650"/>
    <n v="10"/>
    <n v="650"/>
    <n v="65"/>
    <n v="585"/>
    <n v="388.87"/>
    <n v="196.13"/>
    <x v="2"/>
    <s v="Chennai"/>
    <s v="Tamil Nadu"/>
    <s v="India"/>
    <s v="Net Banking"/>
    <x v="2"/>
    <s v="Express"/>
    <x v="1"/>
    <s v="No"/>
    <s v="No"/>
  </r>
  <r>
    <x v="2118"/>
    <x v="169"/>
    <s v="CUST10147"/>
    <s v="Customer 147"/>
    <n v="60"/>
    <s v="New"/>
    <s v="P3007"/>
    <s v="Vacuum Cleaner"/>
    <x v="2"/>
    <s v="Global Traders"/>
    <n v="1"/>
    <n v="8500"/>
    <n v="10"/>
    <n v="8500"/>
    <n v="850"/>
    <n v="7650"/>
    <n v="6211.54"/>
    <n v="1438.46"/>
    <x v="0"/>
    <s v="Indore"/>
    <s v="Madhya Pradesh"/>
    <s v="India"/>
    <s v="Credit Card"/>
    <x v="0"/>
    <s v="Standard"/>
    <x v="0"/>
    <s v="No"/>
    <s v="No"/>
  </r>
  <r>
    <x v="2119"/>
    <x v="170"/>
    <s v="CUST10883"/>
    <s v="Customer 883"/>
    <n v="37"/>
    <s v="Loyal"/>
    <s v="P2006"/>
    <s v="Womens Kurti"/>
    <x v="3"/>
    <s v="FashionMart"/>
    <n v="3"/>
    <n v="1400"/>
    <n v="20"/>
    <n v="4200"/>
    <n v="840"/>
    <n v="3360"/>
    <n v="2489.08"/>
    <n v="870.92"/>
    <x v="0"/>
    <s v="Jaipur"/>
    <s v="Rajasthan"/>
    <s v="India"/>
    <s v="Cash on Delivery"/>
    <x v="0"/>
    <s v="Same Day"/>
    <x v="0"/>
    <s v="No"/>
    <s v="No"/>
  </r>
  <r>
    <x v="2120"/>
    <x v="170"/>
    <s v="CUST10852"/>
    <s v="Customer 852"/>
    <n v="19"/>
    <s v="Returning"/>
    <s v="P2005"/>
    <s v="Backpack"/>
    <x v="3"/>
    <s v="Metro Supplies"/>
    <n v="2"/>
    <n v="1800"/>
    <n v="10"/>
    <n v="3600"/>
    <n v="360"/>
    <n v="3240"/>
    <n v="2621.51"/>
    <n v="618.49"/>
    <x v="1"/>
    <s v="Ahmedabad"/>
    <s v="Gujarat"/>
    <s v="India"/>
    <s v="Debit Card"/>
    <x v="0"/>
    <s v="Same Day"/>
    <x v="0"/>
    <s v="No"/>
    <s v="No"/>
  </r>
  <r>
    <x v="2121"/>
    <x v="170"/>
    <s v="CUST11010"/>
    <s v="Customer 1010"/>
    <n v="58"/>
    <s v="Returning"/>
    <s v="P5002"/>
    <s v="Novel"/>
    <x v="1"/>
    <s v="Stationery Hub"/>
    <n v="2"/>
    <n v="400"/>
    <n v="15"/>
    <n v="800"/>
    <n v="120"/>
    <n v="680"/>
    <n v="523.39"/>
    <n v="156.61000000000001"/>
    <x v="1"/>
    <s v="Delhi"/>
    <s v="Delhi"/>
    <s v="India"/>
    <s v="Credit Card"/>
    <x v="0"/>
    <s v="Standard"/>
    <x v="0"/>
    <s v="No"/>
    <s v="No"/>
  </r>
  <r>
    <x v="2122"/>
    <x v="170"/>
    <s v="CUST12174"/>
    <s v="Customer 2174"/>
    <n v="57"/>
    <s v="Loyal"/>
    <s v="P1008"/>
    <s v="Monitor"/>
    <x v="0"/>
    <s v="Global Traders"/>
    <n v="2"/>
    <n v="14500"/>
    <n v="20"/>
    <n v="29000"/>
    <n v="5800"/>
    <n v="23200"/>
    <n v="13456.19"/>
    <n v="9743.81"/>
    <x v="1"/>
    <s v="Guwahati"/>
    <s v="Assam"/>
    <s v="India"/>
    <s v="UPI"/>
    <x v="0"/>
    <s v="Standard"/>
    <x v="3"/>
    <s v="No"/>
    <s v="Yes"/>
  </r>
  <r>
    <x v="2123"/>
    <x v="170"/>
    <s v="CUST10131"/>
    <s v="Customer 131"/>
    <n v="44"/>
    <s v="New"/>
    <s v="P2001"/>
    <s v="Running Shoes"/>
    <x v="3"/>
    <s v="FashionMart"/>
    <n v="3"/>
    <n v="3200"/>
    <n v="10"/>
    <n v="9600"/>
    <n v="960"/>
    <n v="8640"/>
    <n v="5896.3"/>
    <n v="2743.7"/>
    <x v="2"/>
    <s v="Jaipur"/>
    <s v="Rajasthan"/>
    <s v="India"/>
    <s v="UPI"/>
    <x v="2"/>
    <s v="Standard"/>
    <x v="0"/>
    <s v="No"/>
    <s v="No"/>
  </r>
  <r>
    <x v="2124"/>
    <x v="170"/>
    <s v="CUST10023"/>
    <s v="Customer 23"/>
    <n v="56"/>
    <s v="New"/>
    <s v="P4002"/>
    <s v="Moisturizer"/>
    <x v="4"/>
    <s v="BeautyCare"/>
    <n v="2"/>
    <n v="650"/>
    <n v="10"/>
    <n v="1300"/>
    <n v="130"/>
    <n v="1170"/>
    <n v="900.67"/>
    <n v="269.33"/>
    <x v="0"/>
    <s v="Visakhapatnam"/>
    <s v="Andhra Pradesh"/>
    <s v="India"/>
    <s v="Debit Card"/>
    <x v="2"/>
    <s v="Standard"/>
    <x v="0"/>
    <s v="No"/>
    <s v="No"/>
  </r>
  <r>
    <x v="2125"/>
    <x v="170"/>
    <s v="CUST10536"/>
    <s v="Customer 536"/>
    <n v="32"/>
    <s v="Returning"/>
    <s v="P2007"/>
    <s v="Saree"/>
    <x v="3"/>
    <s v="FashionMart"/>
    <n v="2"/>
    <n v="2600"/>
    <n v="20"/>
    <n v="5200"/>
    <n v="1040"/>
    <n v="4160"/>
    <n v="2589.1799999999998"/>
    <n v="1570.82"/>
    <x v="1"/>
    <s v="Lucknow"/>
    <s v="Uttar Pradesh"/>
    <s v="India"/>
    <s v="Credit Card"/>
    <x v="1"/>
    <s v="Standard"/>
    <x v="0"/>
    <s v="No"/>
    <s v="No"/>
  </r>
  <r>
    <x v="2126"/>
    <x v="170"/>
    <s v="CUST11012"/>
    <s v="Customer 1012"/>
    <n v="31"/>
    <s v="Loyal"/>
    <s v="P4003"/>
    <s v="Sunscreen"/>
    <x v="4"/>
    <s v="BeautyCare"/>
    <n v="1"/>
    <n v="700"/>
    <n v="5"/>
    <n v="700"/>
    <n v="35"/>
    <n v="665"/>
    <n v="521.02"/>
    <n v="143.97999999999999"/>
    <x v="1"/>
    <s v="Guwahati"/>
    <s v="Assam"/>
    <s v="India"/>
    <s v="UPI"/>
    <x v="1"/>
    <s v="Express"/>
    <x v="0"/>
    <s v="Yes"/>
    <s v="No"/>
  </r>
  <r>
    <x v="2127"/>
    <x v="170"/>
    <s v="CUST11933"/>
    <s v="Customer 1933"/>
    <n v="38"/>
    <s v="New"/>
    <s v="P3005"/>
    <s v="Bedsheet Set"/>
    <x v="2"/>
    <s v="RetailHub"/>
    <n v="1"/>
    <n v="1800"/>
    <n v="15"/>
    <n v="1800"/>
    <n v="270"/>
    <n v="1530"/>
    <n v="1245.68"/>
    <n v="284.32"/>
    <x v="1"/>
    <s v="Delhi"/>
    <s v="Delhi"/>
    <s v="India"/>
    <s v="UPI"/>
    <x v="2"/>
    <s v="Express"/>
    <x v="4"/>
    <s v="No"/>
    <s v="No"/>
  </r>
  <r>
    <x v="2128"/>
    <x v="171"/>
    <s v="CUST10363"/>
    <s v="Customer 363"/>
    <n v="57"/>
    <s v="Returning"/>
    <s v="P1002"/>
    <s v="Smartphone"/>
    <x v="0"/>
    <s v="Global Traders"/>
    <n v="1"/>
    <n v="28000"/>
    <n v="20"/>
    <n v="28000"/>
    <n v="5600"/>
    <n v="22400"/>
    <n v="15095.54"/>
    <n v="7304.46"/>
    <x v="1"/>
    <s v="Patna"/>
    <s v="Bihar"/>
    <s v="India"/>
    <s v="Debit Card"/>
    <x v="0"/>
    <s v="Express"/>
    <x v="3"/>
    <s v="No"/>
    <s v="No"/>
  </r>
  <r>
    <x v="2129"/>
    <x v="171"/>
    <s v="CUST12414"/>
    <s v="Customer 2414"/>
    <n v="44"/>
    <s v="Loyal"/>
    <s v="P1010"/>
    <s v="Bluetooth Speaker"/>
    <x v="0"/>
    <s v="Prime Distributors"/>
    <n v="1"/>
    <n v="3200"/>
    <n v="15"/>
    <n v="3200"/>
    <n v="480"/>
    <n v="2720"/>
    <n v="2198.5700000000002"/>
    <n v="521.42999999999995"/>
    <x v="0"/>
    <s v="Lucknow"/>
    <s v="Uttar Pradesh"/>
    <s v="India"/>
    <s v="Net Banking"/>
    <x v="0"/>
    <s v="Standard"/>
    <x v="0"/>
    <s v="Yes"/>
    <s v="No"/>
  </r>
  <r>
    <x v="2130"/>
    <x v="171"/>
    <s v="CUST12418"/>
    <s v="Customer 2418"/>
    <n v="55"/>
    <s v="New"/>
    <s v="P3004"/>
    <s v="Cookware Set"/>
    <x v="2"/>
    <s v="HomeNeeds"/>
    <n v="2"/>
    <n v="3500"/>
    <n v="0"/>
    <n v="7000"/>
    <n v="0"/>
    <n v="7000"/>
    <n v="4331.3599999999997"/>
    <n v="2668.64"/>
    <x v="2"/>
    <s v="Jaipur"/>
    <s v="Rajasthan"/>
    <s v="India"/>
    <s v="Credit Card"/>
    <x v="2"/>
    <s v="Standard"/>
    <x v="0"/>
    <s v="No"/>
    <s v="Yes"/>
  </r>
  <r>
    <x v="2131"/>
    <x v="171"/>
    <s v="CUST11060"/>
    <s v="Customer 1060"/>
    <n v="52"/>
    <s v="New"/>
    <s v="P2005"/>
    <s v="Backpack"/>
    <x v="3"/>
    <s v="Metro Supplies"/>
    <n v="3"/>
    <n v="1800"/>
    <n v="5"/>
    <n v="5400"/>
    <n v="270"/>
    <n v="5130"/>
    <n v="3227.65"/>
    <n v="1902.35"/>
    <x v="2"/>
    <s v="Surat"/>
    <s v="Gujarat"/>
    <s v="India"/>
    <s v="Debit Card"/>
    <x v="1"/>
    <s v="Express"/>
    <x v="0"/>
    <s v="No"/>
    <s v="No"/>
  </r>
  <r>
    <x v="2132"/>
    <x v="171"/>
    <s v="CUST12075"/>
    <s v="Customer 2075"/>
    <n v="54"/>
    <s v="Returning"/>
    <s v="P1010"/>
    <s v="Bluetooth Speaker"/>
    <x v="0"/>
    <s v="Prime Distributors"/>
    <n v="2"/>
    <n v="3200"/>
    <n v="5"/>
    <n v="6400"/>
    <n v="320"/>
    <n v="6080"/>
    <n v="4587.84"/>
    <n v="1492.16"/>
    <x v="2"/>
    <s v="Mumbai"/>
    <s v="Maharashtra"/>
    <s v="India"/>
    <s v="Cash on Delivery"/>
    <x v="2"/>
    <s v="Same Day"/>
    <x v="0"/>
    <s v="No"/>
    <s v="No"/>
  </r>
  <r>
    <x v="2133"/>
    <x v="171"/>
    <s v="CUST11990"/>
    <s v="Customer 1990"/>
    <n v="55"/>
    <s v="Returning"/>
    <s v="P2005"/>
    <s v="Backpack"/>
    <x v="3"/>
    <s v="Metro Supplies"/>
    <n v="2"/>
    <n v="1800"/>
    <n v="15"/>
    <n v="3600"/>
    <n v="540"/>
    <n v="3060"/>
    <n v="1972.55"/>
    <n v="1087.45"/>
    <x v="2"/>
    <s v="Coimbatore"/>
    <s v="Tamil Nadu"/>
    <s v="India"/>
    <s v="Debit Card"/>
    <x v="2"/>
    <s v="Standard"/>
    <x v="0"/>
    <s v="No"/>
    <s v="No"/>
  </r>
  <r>
    <x v="2134"/>
    <x v="171"/>
    <s v="CUST11108"/>
    <s v="Customer 1108"/>
    <n v="41"/>
    <s v="Loyal"/>
    <s v="P5001"/>
    <s v="Notebook Set"/>
    <x v="1"/>
    <s v="Stationery Hub"/>
    <n v="2"/>
    <n v="500"/>
    <n v="5"/>
    <n v="1000"/>
    <n v="50"/>
    <n v="950"/>
    <n v="734.4"/>
    <n v="215.6"/>
    <x v="1"/>
    <s v="Ahmedabad"/>
    <s v="Gujarat"/>
    <s v="India"/>
    <s v="UPI"/>
    <x v="0"/>
    <s v="Express"/>
    <x v="0"/>
    <s v="No"/>
    <s v="No"/>
  </r>
  <r>
    <x v="2135"/>
    <x v="171"/>
    <s v="CUST10767"/>
    <s v="Customer 767"/>
    <n v="43"/>
    <s v="Loyal"/>
    <s v="P1006"/>
    <s v="Keyboard"/>
    <x v="0"/>
    <s v="Metro Supplies"/>
    <n v="2"/>
    <n v="1800"/>
    <n v="0"/>
    <n v="3600"/>
    <n v="0"/>
    <n v="3600"/>
    <n v="2869.79"/>
    <n v="730.21"/>
    <x v="1"/>
    <s v="Jaipur"/>
    <s v="Rajasthan"/>
    <s v="India"/>
    <s v="Wallet"/>
    <x v="1"/>
    <s v="Express"/>
    <x v="0"/>
    <s v="Yes"/>
    <s v="No"/>
  </r>
  <r>
    <x v="2136"/>
    <x v="171"/>
    <s v="CUST11214"/>
    <s v="Customer 1214"/>
    <n v="33"/>
    <s v="Returning"/>
    <s v="P2006"/>
    <s v="Womens Kurti"/>
    <x v="3"/>
    <s v="FashionMart"/>
    <n v="1"/>
    <n v="1400"/>
    <n v="0"/>
    <n v="1400"/>
    <n v="0"/>
    <n v="1400"/>
    <n v="1116.06"/>
    <n v="283.94"/>
    <x v="1"/>
    <s v="Ahmedabad"/>
    <s v="Gujarat"/>
    <s v="India"/>
    <s v="UPI"/>
    <x v="2"/>
    <s v="Standard"/>
    <x v="1"/>
    <s v="No"/>
    <s v="No"/>
  </r>
  <r>
    <x v="2137"/>
    <x v="171"/>
    <s v="CUST12134"/>
    <s v="Customer 2134"/>
    <n v="37"/>
    <s v="Returning"/>
    <s v="P1008"/>
    <s v="Monitor"/>
    <x v="0"/>
    <s v="Global Traders"/>
    <n v="2"/>
    <n v="14500"/>
    <n v="25"/>
    <n v="29000"/>
    <n v="7250"/>
    <n v="21750"/>
    <n v="12888.65"/>
    <n v="8861.35"/>
    <x v="0"/>
    <s v="Patna"/>
    <s v="Bihar"/>
    <s v="India"/>
    <s v="Net Banking"/>
    <x v="1"/>
    <s v="Express"/>
    <x v="3"/>
    <s v="No"/>
    <s v="No"/>
  </r>
  <r>
    <x v="2138"/>
    <x v="171"/>
    <s v="CUST11931"/>
    <s v="Customer 1931"/>
    <n v="22"/>
    <s v="New"/>
    <s v="P2007"/>
    <s v="Saree"/>
    <x v="3"/>
    <s v="FashionMart"/>
    <n v="2"/>
    <n v="2600"/>
    <n v="20"/>
    <n v="5200"/>
    <n v="1040"/>
    <n v="4160"/>
    <n v="2478.5500000000002"/>
    <n v="1681.45"/>
    <x v="1"/>
    <s v="Bhopal"/>
    <s v="Madhya Pradesh"/>
    <s v="India"/>
    <s v="UPI"/>
    <x v="2"/>
    <s v="Standard"/>
    <x v="0"/>
    <s v="No"/>
    <s v="No"/>
  </r>
  <r>
    <x v="2139"/>
    <x v="171"/>
    <s v="CUST11711"/>
    <s v="Customer 1711"/>
    <n v="45"/>
    <s v="Returning"/>
    <s v="P4006"/>
    <s v="Lipstick"/>
    <x v="4"/>
    <s v="BeautyCare"/>
    <n v="1"/>
    <n v="850"/>
    <n v="30"/>
    <n v="850"/>
    <n v="255"/>
    <n v="595"/>
    <n v="437.6"/>
    <n v="157.4"/>
    <x v="2"/>
    <s v="Nagpur"/>
    <s v="Maharashtra"/>
    <s v="India"/>
    <s v="UPI"/>
    <x v="2"/>
    <s v="Standard"/>
    <x v="3"/>
    <s v="No"/>
    <s v="No"/>
  </r>
  <r>
    <x v="2140"/>
    <x v="171"/>
    <s v="CUST10230"/>
    <s v="Customer 230"/>
    <n v="37"/>
    <s v="New"/>
    <s v="P1005"/>
    <s v="Tablet"/>
    <x v="0"/>
    <s v="RetailHub"/>
    <n v="2"/>
    <n v="18000"/>
    <n v="10"/>
    <n v="36000"/>
    <n v="3600"/>
    <n v="32400"/>
    <n v="23885.55"/>
    <n v="8514.4500000000007"/>
    <x v="1"/>
    <s v="Indore"/>
    <s v="Madhya Pradesh"/>
    <s v="India"/>
    <s v="UPI"/>
    <x v="1"/>
    <s v="Express"/>
    <x v="1"/>
    <s v="No"/>
    <s v="No"/>
  </r>
  <r>
    <x v="2141"/>
    <x v="171"/>
    <s v="CUST11784"/>
    <s v="Customer 1784"/>
    <n v="60"/>
    <s v="Returning"/>
    <s v="P4003"/>
    <s v="Sunscreen"/>
    <x v="4"/>
    <s v="BeautyCare"/>
    <n v="2"/>
    <n v="700"/>
    <n v="10"/>
    <n v="1400"/>
    <n v="140"/>
    <n v="1260"/>
    <n v="848.03"/>
    <n v="411.97"/>
    <x v="1"/>
    <s v="Guwahati"/>
    <s v="Assam"/>
    <s v="India"/>
    <s v="Credit Card"/>
    <x v="0"/>
    <s v="Standard"/>
    <x v="0"/>
    <s v="No"/>
    <s v="No"/>
  </r>
  <r>
    <x v="2142"/>
    <x v="171"/>
    <s v="CUST10585"/>
    <s v="Customer 585"/>
    <n v="24"/>
    <s v="New"/>
    <s v="P2004"/>
    <s v="Jacket"/>
    <x v="3"/>
    <s v="Global Traders"/>
    <n v="1"/>
    <n v="3500"/>
    <n v="5"/>
    <n v="3500"/>
    <n v="175"/>
    <n v="3325"/>
    <n v="1944.7"/>
    <n v="1380.3"/>
    <x v="2"/>
    <s v="Hyderabad"/>
    <s v="Telangana"/>
    <s v="India"/>
    <s v="UPI"/>
    <x v="2"/>
    <s v="Express"/>
    <x v="1"/>
    <s v="Yes"/>
    <s v="No"/>
  </r>
  <r>
    <x v="2143"/>
    <x v="171"/>
    <s v="CUST12421"/>
    <s v="Customer 2421"/>
    <n v="43"/>
    <s v="Returning"/>
    <s v="P3004"/>
    <s v="Cookware Set"/>
    <x v="2"/>
    <s v="HomeNeeds"/>
    <n v="2"/>
    <n v="3500"/>
    <n v="30"/>
    <n v="7000"/>
    <n v="2100"/>
    <n v="4900"/>
    <n v="4006.44"/>
    <n v="893.56"/>
    <x v="0"/>
    <s v="Nagpur"/>
    <s v="Maharashtra"/>
    <s v="India"/>
    <s v="UPI"/>
    <x v="0"/>
    <s v="Standard"/>
    <x v="1"/>
    <s v="No"/>
    <s v="No"/>
  </r>
  <r>
    <x v="2144"/>
    <x v="171"/>
    <s v="CUST11118"/>
    <s v="Customer 1118"/>
    <n v="42"/>
    <s v="Returning"/>
    <s v="P2003"/>
    <s v="T-Shirt"/>
    <x v="3"/>
    <s v="RetailHub"/>
    <n v="2"/>
    <n v="900"/>
    <n v="5"/>
    <n v="1800"/>
    <n v="90"/>
    <n v="1710"/>
    <n v="1211.6400000000001"/>
    <n v="498.36"/>
    <x v="1"/>
    <s v="Patna"/>
    <s v="Bihar"/>
    <s v="India"/>
    <s v="Debit Card"/>
    <x v="2"/>
    <s v="Standard"/>
    <x v="0"/>
    <s v="No"/>
    <s v="No"/>
  </r>
  <r>
    <x v="2145"/>
    <x v="171"/>
    <s v="CUST10046"/>
    <s v="Customer 46"/>
    <n v="57"/>
    <s v="Returning"/>
    <s v="P4001"/>
    <s v="Face Wash"/>
    <x v="4"/>
    <s v="BeautyCare"/>
    <n v="3"/>
    <n v="450"/>
    <n v="20"/>
    <n v="1350"/>
    <n v="270"/>
    <n v="1080"/>
    <n v="802.99"/>
    <n v="277.01"/>
    <x v="1"/>
    <s v="Guwahati"/>
    <s v="Assam"/>
    <s v="India"/>
    <s v="UPI"/>
    <x v="0"/>
    <s v="Same Day"/>
    <x v="0"/>
    <s v="No"/>
    <s v="No"/>
  </r>
  <r>
    <x v="2146"/>
    <x v="172"/>
    <s v="CUST12071"/>
    <s v="Customer 2071"/>
    <n v="47"/>
    <s v="Returning"/>
    <s v="P1001"/>
    <s v="Laptop"/>
    <x v="0"/>
    <s v="TechSource India"/>
    <n v="1"/>
    <n v="55000"/>
    <n v="15"/>
    <n v="55000"/>
    <n v="8250"/>
    <n v="46750"/>
    <n v="33687.53"/>
    <n v="13062.47"/>
    <x v="1"/>
    <s v="Coimbatore"/>
    <s v="Tamil Nadu"/>
    <s v="India"/>
    <s v="Debit Card"/>
    <x v="0"/>
    <s v="Standard"/>
    <x v="2"/>
    <s v="No"/>
    <s v="No"/>
  </r>
  <r>
    <x v="2147"/>
    <x v="172"/>
    <s v="CUST11808"/>
    <s v="Customer 1808"/>
    <n v="19"/>
    <s v="Returning"/>
    <s v="P4005"/>
    <s v="Perfume"/>
    <x v="4"/>
    <s v="BeautyCare"/>
    <n v="1"/>
    <n v="1800"/>
    <n v="0"/>
    <n v="1800"/>
    <n v="0"/>
    <n v="1800"/>
    <n v="1187.68"/>
    <n v="612.32000000000005"/>
    <x v="2"/>
    <s v="Guwahati"/>
    <s v="Assam"/>
    <s v="India"/>
    <s v="Cash on Delivery"/>
    <x v="1"/>
    <s v="Express"/>
    <x v="0"/>
    <s v="No"/>
    <s v="No"/>
  </r>
  <r>
    <x v="2148"/>
    <x v="172"/>
    <s v="CUST12003"/>
    <s v="Customer 2003"/>
    <n v="31"/>
    <s v="New"/>
    <s v="P1006"/>
    <s v="Keyboard"/>
    <x v="0"/>
    <s v="Metro Supplies"/>
    <n v="2"/>
    <n v="1800"/>
    <n v="15"/>
    <n v="3600"/>
    <n v="540"/>
    <n v="3060"/>
    <n v="1781.77"/>
    <n v="1278.23"/>
    <x v="1"/>
    <s v="Lucknow"/>
    <s v="Uttar Pradesh"/>
    <s v="India"/>
    <s v="Net Banking"/>
    <x v="1"/>
    <s v="Express"/>
    <x v="0"/>
    <s v="No"/>
    <s v="No"/>
  </r>
  <r>
    <x v="2149"/>
    <x v="172"/>
    <s v="CUST11804"/>
    <s v="Customer 1804"/>
    <n v="54"/>
    <s v="Returning"/>
    <s v="P1009"/>
    <s v="Power Bank"/>
    <x v="0"/>
    <s v="Prime Distributors"/>
    <n v="3"/>
    <n v="1600"/>
    <n v="5"/>
    <n v="4800"/>
    <n v="240"/>
    <n v="4560"/>
    <n v="3203.22"/>
    <n v="1356.78"/>
    <x v="0"/>
    <s v="Lucknow"/>
    <s v="Uttar Pradesh"/>
    <s v="India"/>
    <s v="Debit Card"/>
    <x v="0"/>
    <s v="Standard"/>
    <x v="0"/>
    <s v="No"/>
    <s v="No"/>
  </r>
  <r>
    <x v="2150"/>
    <x v="172"/>
    <s v="CUST10634"/>
    <s v="Customer 634"/>
    <n v="53"/>
    <s v="New"/>
    <s v="P5005"/>
    <s v="Desk Organizer"/>
    <x v="1"/>
    <s v="Stationery Hub"/>
    <n v="1"/>
    <n v="600"/>
    <n v="20"/>
    <n v="600"/>
    <n v="120"/>
    <n v="480"/>
    <n v="313.81"/>
    <n v="166.19"/>
    <x v="0"/>
    <s v="Mumbai"/>
    <s v="Maharashtra"/>
    <s v="India"/>
    <s v="Cash on Delivery"/>
    <x v="2"/>
    <s v="Express"/>
    <x v="0"/>
    <s v="No"/>
    <s v="No"/>
  </r>
  <r>
    <x v="2151"/>
    <x v="172"/>
    <s v="CUST11035"/>
    <s v="Customer 1035"/>
    <n v="28"/>
    <s v="Loyal"/>
    <s v="P3006"/>
    <s v="Water Bottle"/>
    <x v="2"/>
    <s v="Metro Supplies"/>
    <n v="1"/>
    <n v="700"/>
    <n v="5"/>
    <n v="700"/>
    <n v="35"/>
    <n v="665"/>
    <n v="407.29"/>
    <n v="257.70999999999998"/>
    <x v="2"/>
    <s v="Delhi"/>
    <s v="Delhi"/>
    <s v="India"/>
    <s v="UPI"/>
    <x v="2"/>
    <s v="Standard"/>
    <x v="0"/>
    <s v="Yes"/>
    <s v="No"/>
  </r>
  <r>
    <x v="2152"/>
    <x v="172"/>
    <s v="CUST11556"/>
    <s v="Customer 1556"/>
    <n v="59"/>
    <s v="Returning"/>
    <s v="P1007"/>
    <s v="Mouse"/>
    <x v="0"/>
    <s v="RetailHub"/>
    <n v="3"/>
    <n v="900"/>
    <n v="5"/>
    <n v="2700"/>
    <n v="135"/>
    <n v="2565"/>
    <n v="2094.67"/>
    <n v="470.33"/>
    <x v="1"/>
    <s v="Bhopal"/>
    <s v="Madhya Pradesh"/>
    <s v="India"/>
    <s v="UPI"/>
    <x v="1"/>
    <s v="Same Day"/>
    <x v="0"/>
    <s v="No"/>
    <s v="No"/>
  </r>
  <r>
    <x v="2153"/>
    <x v="172"/>
    <s v="CUST10924"/>
    <s v="Customer 924"/>
    <n v="39"/>
    <s v="Returning"/>
    <s v="P3005"/>
    <s v="Bedsheet Set"/>
    <x v="2"/>
    <s v="RetailHub"/>
    <n v="4"/>
    <n v="1800"/>
    <n v="10"/>
    <n v="7200"/>
    <n v="720"/>
    <n v="6480"/>
    <n v="4352.5600000000004"/>
    <n v="2127.44"/>
    <x v="1"/>
    <s v="Kolkata"/>
    <s v="West Bengal"/>
    <s v="India"/>
    <s v="Cash on Delivery"/>
    <x v="1"/>
    <s v="Standard"/>
    <x v="0"/>
    <s v="No"/>
    <s v="No"/>
  </r>
  <r>
    <x v="2154"/>
    <x v="172"/>
    <s v="CUST11320"/>
    <s v="Customer 1320"/>
    <n v="31"/>
    <s v="Loyal"/>
    <s v="P4005"/>
    <s v="Perfume"/>
    <x v="4"/>
    <s v="BeautyCare"/>
    <n v="1"/>
    <n v="1800"/>
    <n v="20"/>
    <n v="1800"/>
    <n v="360"/>
    <n v="1440"/>
    <n v="1119.18"/>
    <n v="320.82"/>
    <x v="1"/>
    <s v="Chennai"/>
    <s v="Tamil Nadu"/>
    <s v="India"/>
    <s v="Wallet"/>
    <x v="1"/>
    <s v="Standard"/>
    <x v="2"/>
    <s v="No"/>
    <s v="No"/>
  </r>
  <r>
    <x v="2155"/>
    <x v="172"/>
    <s v="CUST10661"/>
    <s v="Customer 661"/>
    <n v="30"/>
    <s v="Loyal"/>
    <s v="P5002"/>
    <s v="Novel"/>
    <x v="1"/>
    <s v="Stationery Hub"/>
    <n v="1"/>
    <n v="400"/>
    <n v="0"/>
    <n v="400"/>
    <n v="0"/>
    <n v="400"/>
    <n v="239.58"/>
    <n v="160.41999999999999"/>
    <x v="1"/>
    <s v="Surat"/>
    <s v="Gujarat"/>
    <s v="India"/>
    <s v="Cash on Delivery"/>
    <x v="1"/>
    <s v="Standard"/>
    <x v="0"/>
    <s v="No"/>
    <s v="No"/>
  </r>
  <r>
    <x v="2156"/>
    <x v="172"/>
    <s v="CUST10350"/>
    <s v="Customer 350"/>
    <n v="19"/>
    <s v="New"/>
    <s v="P3006"/>
    <s v="Water Bottle"/>
    <x v="2"/>
    <s v="Metro Supplies"/>
    <n v="1"/>
    <n v="700"/>
    <n v="15"/>
    <n v="700"/>
    <n v="105"/>
    <n v="595"/>
    <n v="378.6"/>
    <n v="216.4"/>
    <x v="1"/>
    <s v="Visakhapatnam"/>
    <s v="Andhra Pradesh"/>
    <s v="India"/>
    <s v="Debit Card"/>
    <x v="0"/>
    <s v="Standard"/>
    <x v="1"/>
    <s v="No"/>
    <s v="No"/>
  </r>
  <r>
    <x v="2157"/>
    <x v="172"/>
    <s v="CUST12115"/>
    <s v="Customer 2115"/>
    <n v="33"/>
    <s v="Returning"/>
    <s v="P3007"/>
    <s v="Vacuum Cleaner"/>
    <x v="2"/>
    <s v="Global Traders"/>
    <n v="2"/>
    <n v="8500"/>
    <n v="30"/>
    <n v="17000"/>
    <n v="5100"/>
    <n v="11900"/>
    <n v="7263.11"/>
    <n v="4636.8900000000003"/>
    <x v="1"/>
    <s v="Bhubaneswar"/>
    <s v="Odisha"/>
    <s v="India"/>
    <s v="Credit Card"/>
    <x v="2"/>
    <s v="Same Day"/>
    <x v="3"/>
    <s v="No"/>
    <s v="No"/>
  </r>
  <r>
    <x v="2158"/>
    <x v="172"/>
    <s v="CUST11154"/>
    <s v="Customer 1154"/>
    <n v="33"/>
    <s v="Returning"/>
    <s v="P4002"/>
    <s v="Moisturizer"/>
    <x v="4"/>
    <s v="BeautyCare"/>
    <n v="3"/>
    <n v="650"/>
    <n v="20"/>
    <n v="1950"/>
    <n v="390"/>
    <n v="1560"/>
    <n v="872.03"/>
    <n v="687.97"/>
    <x v="1"/>
    <s v="Surat"/>
    <s v="Gujarat"/>
    <s v="India"/>
    <s v="Credit Card"/>
    <x v="0"/>
    <s v="Standard"/>
    <x v="0"/>
    <s v="No"/>
    <s v="No"/>
  </r>
  <r>
    <x v="2159"/>
    <x v="172"/>
    <s v="CUST11551"/>
    <s v="Customer 1551"/>
    <n v="25"/>
    <s v="Loyal"/>
    <s v="P4002"/>
    <s v="Moisturizer"/>
    <x v="4"/>
    <s v="BeautyCare"/>
    <n v="4"/>
    <n v="650"/>
    <n v="5"/>
    <n v="2600"/>
    <n v="130"/>
    <n v="2470"/>
    <n v="1821.48"/>
    <n v="648.52"/>
    <x v="1"/>
    <s v="Indore"/>
    <s v="Madhya Pradesh"/>
    <s v="India"/>
    <s v="UPI"/>
    <x v="0"/>
    <s v="Express"/>
    <x v="4"/>
    <s v="No"/>
    <s v="No"/>
  </r>
  <r>
    <x v="2160"/>
    <x v="173"/>
    <s v="CUST12371"/>
    <s v="Customer 2371"/>
    <n v="31"/>
    <s v="New"/>
    <s v="P2003"/>
    <s v="T-Shirt"/>
    <x v="3"/>
    <s v="RetailHub"/>
    <n v="1"/>
    <n v="900"/>
    <n v="30"/>
    <n v="900"/>
    <n v="270"/>
    <n v="630"/>
    <n v="370.07"/>
    <n v="259.93"/>
    <x v="2"/>
    <s v="Lucknow"/>
    <s v="Uttar Pradesh"/>
    <s v="India"/>
    <s v="Credit Card"/>
    <x v="2"/>
    <s v="Standard"/>
    <x v="0"/>
    <s v="Yes"/>
    <s v="No"/>
  </r>
  <r>
    <x v="2161"/>
    <x v="173"/>
    <s v="CUST11666"/>
    <s v="Customer 1666"/>
    <n v="59"/>
    <s v="New"/>
    <s v="P5004"/>
    <s v="Pen Set"/>
    <x v="1"/>
    <s v="Stationery Hub"/>
    <n v="4"/>
    <n v="250"/>
    <n v="0"/>
    <n v="1000"/>
    <n v="0"/>
    <n v="1000"/>
    <n v="649.9"/>
    <n v="350.1"/>
    <x v="1"/>
    <s v="Surat"/>
    <s v="Gujarat"/>
    <s v="India"/>
    <s v="Net Banking"/>
    <x v="1"/>
    <s v="Standard"/>
    <x v="1"/>
    <s v="No"/>
    <s v="No"/>
  </r>
  <r>
    <x v="2162"/>
    <x v="173"/>
    <s v="CUST11163"/>
    <s v="Customer 1163"/>
    <n v="19"/>
    <s v="New"/>
    <s v="P4006"/>
    <s v="Lipstick"/>
    <x v="4"/>
    <s v="BeautyCare"/>
    <n v="2"/>
    <n v="850"/>
    <n v="20"/>
    <n v="1700"/>
    <n v="340"/>
    <n v="1360"/>
    <n v="1061.44"/>
    <n v="298.56"/>
    <x v="1"/>
    <s v="Bhopal"/>
    <s v="Madhya Pradesh"/>
    <s v="India"/>
    <s v="Cash on Delivery"/>
    <x v="1"/>
    <s v="Standard"/>
    <x v="0"/>
    <s v="No"/>
    <s v="No"/>
  </r>
  <r>
    <x v="2163"/>
    <x v="173"/>
    <s v="CUST12325"/>
    <s v="Customer 2325"/>
    <n v="18"/>
    <s v="New"/>
    <s v="P4001"/>
    <s v="Face Wash"/>
    <x v="4"/>
    <s v="BeautyCare"/>
    <n v="1"/>
    <n v="450"/>
    <n v="20"/>
    <n v="450"/>
    <n v="90"/>
    <n v="360"/>
    <n v="206.81"/>
    <n v="153.19"/>
    <x v="1"/>
    <s v="Kolkata"/>
    <s v="West Bengal"/>
    <s v="India"/>
    <s v="UPI"/>
    <x v="2"/>
    <s v="Express"/>
    <x v="0"/>
    <s v="No"/>
    <s v="No"/>
  </r>
  <r>
    <x v="2164"/>
    <x v="173"/>
    <s v="CUST11160"/>
    <s v="Customer 1160"/>
    <n v="32"/>
    <s v="New"/>
    <s v="P2008"/>
    <s v="Formal Shirt"/>
    <x v="3"/>
    <s v="Global Traders"/>
    <n v="3"/>
    <n v="1700"/>
    <n v="15"/>
    <n v="5100"/>
    <n v="765"/>
    <n v="4335"/>
    <n v="2821.2"/>
    <n v="1513.8"/>
    <x v="1"/>
    <s v="Bhopal"/>
    <s v="Madhya Pradesh"/>
    <s v="India"/>
    <s v="Debit Card"/>
    <x v="0"/>
    <s v="Standard"/>
    <x v="0"/>
    <s v="No"/>
    <s v="No"/>
  </r>
  <r>
    <x v="2165"/>
    <x v="173"/>
    <s v="CUST11266"/>
    <s v="Customer 1266"/>
    <n v="40"/>
    <s v="Returning"/>
    <s v="P2008"/>
    <s v="Formal Shirt"/>
    <x v="3"/>
    <s v="Global Traders"/>
    <n v="1"/>
    <n v="1700"/>
    <n v="15"/>
    <n v="1700"/>
    <n v="255"/>
    <n v="1445"/>
    <n v="937.64"/>
    <n v="507.36"/>
    <x v="1"/>
    <s v="Bhopal"/>
    <s v="Madhya Pradesh"/>
    <s v="India"/>
    <s v="Net Banking"/>
    <x v="2"/>
    <s v="Standard"/>
    <x v="3"/>
    <s v="No"/>
    <s v="No"/>
  </r>
  <r>
    <x v="2166"/>
    <x v="173"/>
    <s v="CUST11289"/>
    <s v="Customer 1289"/>
    <n v="26"/>
    <s v="Loyal"/>
    <s v="P1008"/>
    <s v="Monitor"/>
    <x v="0"/>
    <s v="Global Traders"/>
    <n v="2"/>
    <n v="14500"/>
    <n v="10"/>
    <n v="29000"/>
    <n v="2900"/>
    <n v="26100"/>
    <n v="17881.490000000002"/>
    <n v="8218.51"/>
    <x v="1"/>
    <s v="Jaipur"/>
    <s v="Rajasthan"/>
    <s v="India"/>
    <s v="Net Banking"/>
    <x v="2"/>
    <s v="Standard"/>
    <x v="0"/>
    <s v="No"/>
    <s v="No"/>
  </r>
  <r>
    <x v="2167"/>
    <x v="173"/>
    <s v="CUST10791"/>
    <s v="Customer 791"/>
    <n v="36"/>
    <s v="Returning"/>
    <s v="P4004"/>
    <s v="Shampoo"/>
    <x v="4"/>
    <s v="BeautyCare"/>
    <n v="1"/>
    <n v="550"/>
    <n v="10"/>
    <n v="550"/>
    <n v="55"/>
    <n v="495"/>
    <n v="390.92"/>
    <n v="104.08"/>
    <x v="2"/>
    <s v="Hyderabad"/>
    <s v="Telangana"/>
    <s v="India"/>
    <s v="Cash on Delivery"/>
    <x v="2"/>
    <s v="Standard"/>
    <x v="0"/>
    <s v="No"/>
    <s v="No"/>
  </r>
  <r>
    <x v="2168"/>
    <x v="173"/>
    <s v="CUST12048"/>
    <s v="Customer 2048"/>
    <n v="57"/>
    <s v="Returning"/>
    <s v="P2003"/>
    <s v="T-Shirt"/>
    <x v="3"/>
    <s v="RetailHub"/>
    <n v="1"/>
    <n v="900"/>
    <n v="30"/>
    <n v="900"/>
    <n v="270"/>
    <n v="630"/>
    <n v="375.32"/>
    <n v="254.68"/>
    <x v="2"/>
    <s v="Lucknow"/>
    <s v="Uttar Pradesh"/>
    <s v="India"/>
    <s v="Net Banking"/>
    <x v="2"/>
    <s v="Standard"/>
    <x v="0"/>
    <s v="No"/>
    <s v="No"/>
  </r>
  <r>
    <x v="2169"/>
    <x v="174"/>
    <s v="CUST11928"/>
    <s v="Customer 1928"/>
    <n v="26"/>
    <s v="Loyal"/>
    <s v="P1003"/>
    <s v="Headphones"/>
    <x v="0"/>
    <s v="Metro Supplies"/>
    <n v="1"/>
    <n v="2500"/>
    <n v="15"/>
    <n v="2500"/>
    <n v="375"/>
    <n v="2125"/>
    <n v="1651.65"/>
    <n v="473.35"/>
    <x v="1"/>
    <s v="Patna"/>
    <s v="Bihar"/>
    <s v="India"/>
    <s v="Credit Card"/>
    <x v="0"/>
    <s v="Express"/>
    <x v="0"/>
    <s v="No"/>
    <s v="No"/>
  </r>
  <r>
    <x v="2170"/>
    <x v="174"/>
    <s v="CUST12181"/>
    <s v="Customer 2181"/>
    <n v="42"/>
    <s v="New"/>
    <s v="P3003"/>
    <s v="Mixer Grinder"/>
    <x v="2"/>
    <s v="Prime Distributors"/>
    <n v="1"/>
    <n v="4800"/>
    <n v="5"/>
    <n v="4800"/>
    <n v="240"/>
    <n v="4560"/>
    <n v="2540.5500000000002"/>
    <n v="2019.45"/>
    <x v="0"/>
    <s v="Indore"/>
    <s v="Madhya Pradesh"/>
    <s v="India"/>
    <s v="UPI"/>
    <x v="2"/>
    <s v="Standard"/>
    <x v="0"/>
    <s v="No"/>
    <s v="No"/>
  </r>
  <r>
    <x v="2171"/>
    <x v="174"/>
    <s v="CUST12310"/>
    <s v="Customer 2310"/>
    <n v="36"/>
    <s v="Returning"/>
    <s v="P1002"/>
    <s v="Smartphone"/>
    <x v="0"/>
    <s v="Global Traders"/>
    <n v="1"/>
    <n v="28000"/>
    <n v="25"/>
    <n v="28000"/>
    <n v="7000"/>
    <n v="21000"/>
    <n v="16612.62"/>
    <n v="4387.38"/>
    <x v="1"/>
    <s v="Delhi"/>
    <s v="Delhi"/>
    <s v="India"/>
    <s v="Credit Card"/>
    <x v="0"/>
    <s v="Standard"/>
    <x v="0"/>
    <s v="No"/>
    <s v="No"/>
  </r>
  <r>
    <x v="2172"/>
    <x v="174"/>
    <s v="CUST10950"/>
    <s v="Customer 950"/>
    <n v="40"/>
    <s v="New"/>
    <s v="P5001"/>
    <s v="Notebook Set"/>
    <x v="1"/>
    <s v="Stationery Hub"/>
    <n v="2"/>
    <n v="500"/>
    <n v="20"/>
    <n v="1000"/>
    <n v="200"/>
    <n v="800"/>
    <n v="527.69000000000005"/>
    <n v="272.31"/>
    <x v="2"/>
    <s v="Pune"/>
    <s v="Maharashtra"/>
    <s v="India"/>
    <s v="Net Banking"/>
    <x v="1"/>
    <s v="Standard"/>
    <x v="0"/>
    <s v="No"/>
    <s v="No"/>
  </r>
  <r>
    <x v="2173"/>
    <x v="174"/>
    <s v="CUST11317"/>
    <s v="Customer 1317"/>
    <n v="45"/>
    <s v="Loyal"/>
    <s v="P4003"/>
    <s v="Sunscreen"/>
    <x v="4"/>
    <s v="BeautyCare"/>
    <n v="2"/>
    <n v="700"/>
    <n v="20"/>
    <n v="1400"/>
    <n v="280"/>
    <n v="1120"/>
    <n v="885.22"/>
    <n v="234.78"/>
    <x v="1"/>
    <s v="Guwahati"/>
    <s v="Assam"/>
    <s v="India"/>
    <s v="Net Banking"/>
    <x v="2"/>
    <s v="Express"/>
    <x v="0"/>
    <s v="No"/>
    <s v="No"/>
  </r>
  <r>
    <x v="2174"/>
    <x v="174"/>
    <s v="CUST10228"/>
    <s v="Customer 228"/>
    <n v="27"/>
    <s v="New"/>
    <s v="P5002"/>
    <s v="Novel"/>
    <x v="1"/>
    <s v="Stationery Hub"/>
    <n v="3"/>
    <n v="400"/>
    <n v="10"/>
    <n v="1200"/>
    <n v="120"/>
    <n v="1080"/>
    <n v="701.84"/>
    <n v="378.16"/>
    <x v="2"/>
    <s v="Coimbatore"/>
    <s v="Tamil Nadu"/>
    <s v="India"/>
    <s v="UPI"/>
    <x v="2"/>
    <s v="Standard"/>
    <x v="0"/>
    <s v="No"/>
    <s v="No"/>
  </r>
  <r>
    <x v="2175"/>
    <x v="174"/>
    <s v="CUST11705"/>
    <s v="Customer 1705"/>
    <n v="28"/>
    <s v="Returning"/>
    <s v="P4003"/>
    <s v="Sunscreen"/>
    <x v="4"/>
    <s v="BeautyCare"/>
    <n v="6"/>
    <n v="700"/>
    <n v="10"/>
    <n v="4200"/>
    <n v="420"/>
    <n v="3780"/>
    <n v="2240.8000000000002"/>
    <n v="1539.2"/>
    <x v="1"/>
    <s v="Hyderabad"/>
    <s v="Telangana"/>
    <s v="India"/>
    <s v="Wallet"/>
    <x v="2"/>
    <s v="Express"/>
    <x v="1"/>
    <s v="No"/>
    <s v="No"/>
  </r>
  <r>
    <x v="2176"/>
    <x v="174"/>
    <s v="CUST10796"/>
    <s v="Customer 796"/>
    <n v="32"/>
    <s v="New"/>
    <s v="P3006"/>
    <s v="Water Bottle"/>
    <x v="2"/>
    <s v="Metro Supplies"/>
    <n v="2"/>
    <n v="700"/>
    <n v="20"/>
    <n v="1400"/>
    <n v="280"/>
    <n v="1120"/>
    <n v="892.6"/>
    <n v="227.4"/>
    <x v="1"/>
    <s v="Patna"/>
    <s v="Bihar"/>
    <s v="India"/>
    <s v="Cash on Delivery"/>
    <x v="0"/>
    <s v="Standard"/>
    <x v="3"/>
    <s v="No"/>
    <s v="No"/>
  </r>
  <r>
    <x v="2177"/>
    <x v="174"/>
    <s v="CUST11492"/>
    <s v="Customer 1492"/>
    <n v="49"/>
    <s v="New"/>
    <s v="P5004"/>
    <s v="Pen Set"/>
    <x v="1"/>
    <s v="Stationery Hub"/>
    <n v="1"/>
    <n v="250"/>
    <n v="5"/>
    <n v="250"/>
    <n v="12.5"/>
    <n v="237.5"/>
    <n v="178.72"/>
    <n v="58.78"/>
    <x v="0"/>
    <s v="Delhi"/>
    <s v="Delhi"/>
    <s v="India"/>
    <s v="UPI"/>
    <x v="0"/>
    <s v="Standard"/>
    <x v="0"/>
    <s v="No"/>
    <s v="Yes"/>
  </r>
  <r>
    <x v="2178"/>
    <x v="174"/>
    <s v="CUST11455"/>
    <s v="Customer 1455"/>
    <n v="52"/>
    <s v="Returning"/>
    <s v="P3006"/>
    <s v="Water Bottle"/>
    <x v="2"/>
    <s v="Metro Supplies"/>
    <n v="3"/>
    <n v="700"/>
    <n v="20"/>
    <n v="2100"/>
    <n v="420"/>
    <n v="1680"/>
    <n v="1334.13"/>
    <n v="345.87"/>
    <x v="1"/>
    <s v="Visakhapatnam"/>
    <s v="Andhra Pradesh"/>
    <s v="India"/>
    <s v="Cash on Delivery"/>
    <x v="2"/>
    <s v="Standard"/>
    <x v="0"/>
    <s v="No"/>
    <s v="No"/>
  </r>
  <r>
    <x v="2179"/>
    <x v="174"/>
    <s v="CUST10625"/>
    <s v="Customer 625"/>
    <n v="20"/>
    <s v="Returning"/>
    <s v="P1003"/>
    <s v="Headphones"/>
    <x v="0"/>
    <s v="Metro Supplies"/>
    <n v="1"/>
    <n v="2500"/>
    <n v="10"/>
    <n v="2500"/>
    <n v="250"/>
    <n v="2250"/>
    <n v="1333.34"/>
    <n v="916.66"/>
    <x v="0"/>
    <s v="Indore"/>
    <s v="Madhya Pradesh"/>
    <s v="India"/>
    <s v="Cash on Delivery"/>
    <x v="0"/>
    <s v="Standard"/>
    <x v="0"/>
    <s v="No"/>
    <s v="Yes"/>
  </r>
  <r>
    <x v="2180"/>
    <x v="174"/>
    <s v="CUST10871"/>
    <s v="Customer 871"/>
    <n v="31"/>
    <s v="Returning"/>
    <s v="P1009"/>
    <s v="Power Bank"/>
    <x v="0"/>
    <s v="Prime Distributors"/>
    <n v="2"/>
    <n v="1600"/>
    <n v="15"/>
    <n v="3200"/>
    <n v="480"/>
    <n v="2720"/>
    <n v="2028.96"/>
    <n v="691.04"/>
    <x v="1"/>
    <s v="Kolkata"/>
    <s v="West Bengal"/>
    <s v="India"/>
    <s v="Wallet"/>
    <x v="2"/>
    <s v="Express"/>
    <x v="0"/>
    <s v="Yes"/>
    <s v="No"/>
  </r>
  <r>
    <x v="2181"/>
    <x v="174"/>
    <s v="CUST12251"/>
    <s v="Customer 2251"/>
    <n v="51"/>
    <s v="New"/>
    <s v="P5004"/>
    <s v="Pen Set"/>
    <x v="1"/>
    <s v="Stationery Hub"/>
    <n v="2"/>
    <n v="250"/>
    <n v="0"/>
    <n v="500"/>
    <n v="0"/>
    <n v="500"/>
    <n v="315.12"/>
    <n v="184.88"/>
    <x v="1"/>
    <s v="Hyderabad"/>
    <s v="Telangana"/>
    <s v="India"/>
    <s v="UPI"/>
    <x v="1"/>
    <s v="Express"/>
    <x v="0"/>
    <s v="No"/>
    <s v="No"/>
  </r>
  <r>
    <x v="2182"/>
    <x v="175"/>
    <s v="CUST10267"/>
    <s v="Customer 267"/>
    <n v="50"/>
    <s v="Returning"/>
    <s v="P3003"/>
    <s v="Mixer Grinder"/>
    <x v="2"/>
    <s v="Prime Distributors"/>
    <n v="4"/>
    <n v="4800"/>
    <n v="10"/>
    <n v="19200"/>
    <n v="1920"/>
    <n v="17280"/>
    <n v="11469.7"/>
    <n v="5810.3"/>
    <x v="0"/>
    <s v="Delhi"/>
    <s v="Delhi"/>
    <s v="India"/>
    <s v="Net Banking"/>
    <x v="1"/>
    <s v="Standard"/>
    <x v="1"/>
    <s v="No"/>
    <s v="No"/>
  </r>
  <r>
    <x v="2183"/>
    <x v="175"/>
    <s v="CUST11848"/>
    <s v="Customer 1848"/>
    <n v="55"/>
    <s v="Returning"/>
    <s v="P1002"/>
    <s v="Smartphone"/>
    <x v="0"/>
    <s v="Global Traders"/>
    <n v="1"/>
    <n v="28000"/>
    <n v="10"/>
    <n v="28000"/>
    <n v="2800"/>
    <n v="25200"/>
    <n v="16749.38"/>
    <n v="8450.6200000000008"/>
    <x v="0"/>
    <s v="Coimbatore"/>
    <s v="Tamil Nadu"/>
    <s v="India"/>
    <s v="Wallet"/>
    <x v="0"/>
    <s v="Standard"/>
    <x v="0"/>
    <s v="No"/>
    <s v="No"/>
  </r>
  <r>
    <x v="2184"/>
    <x v="175"/>
    <s v="CUST10834"/>
    <s v="Customer 834"/>
    <n v="36"/>
    <s v="Returning"/>
    <s v="P1003"/>
    <s v="Headphones"/>
    <x v="0"/>
    <s v="Metro Supplies"/>
    <n v="2"/>
    <n v="2500"/>
    <n v="20"/>
    <n v="5000"/>
    <n v="1000"/>
    <n v="4000"/>
    <n v="2988.45"/>
    <n v="1011.55"/>
    <x v="1"/>
    <s v="Chandigarh"/>
    <s v="Chandigarh"/>
    <s v="India"/>
    <s v="Net Banking"/>
    <x v="2"/>
    <s v="Standard"/>
    <x v="0"/>
    <s v="No"/>
    <s v="No"/>
  </r>
  <r>
    <x v="2185"/>
    <x v="175"/>
    <s v="CUST11125"/>
    <s v="Customer 1125"/>
    <n v="37"/>
    <s v="New"/>
    <s v="P4004"/>
    <s v="Shampoo"/>
    <x v="4"/>
    <s v="BeautyCare"/>
    <n v="3"/>
    <n v="550"/>
    <n v="5"/>
    <n v="1650"/>
    <n v="82.5"/>
    <n v="1567.5"/>
    <n v="1222.29"/>
    <n v="345.21"/>
    <x v="0"/>
    <s v="Bhubaneswar"/>
    <s v="Odisha"/>
    <s v="India"/>
    <s v="UPI"/>
    <x v="2"/>
    <s v="Standard"/>
    <x v="0"/>
    <s v="No"/>
    <s v="No"/>
  </r>
  <r>
    <x v="2186"/>
    <x v="175"/>
    <s v="CUST11686"/>
    <s v="Customer 1686"/>
    <n v="31"/>
    <s v="New"/>
    <s v="P1006"/>
    <s v="Keyboard"/>
    <x v="0"/>
    <s v="Metro Supplies"/>
    <n v="4"/>
    <n v="1800"/>
    <n v="15"/>
    <n v="7200"/>
    <n v="1080"/>
    <n v="6120"/>
    <n v="4053.27"/>
    <n v="2066.73"/>
    <x v="1"/>
    <s v="Mumbai"/>
    <s v="Maharashtra"/>
    <s v="India"/>
    <s v="Cash on Delivery"/>
    <x v="2"/>
    <s v="Standard"/>
    <x v="0"/>
    <s v="No"/>
    <s v="No"/>
  </r>
  <r>
    <x v="2187"/>
    <x v="175"/>
    <s v="CUST10580"/>
    <s v="Customer 580"/>
    <n v="38"/>
    <s v="Returning"/>
    <s v="P1003"/>
    <s v="Headphones"/>
    <x v="0"/>
    <s v="Metro Supplies"/>
    <n v="1"/>
    <n v="2500"/>
    <n v="10"/>
    <n v="2500"/>
    <n v="250"/>
    <n v="2250"/>
    <n v="1823.8"/>
    <n v="426.2"/>
    <x v="1"/>
    <s v="Patna"/>
    <s v="Bihar"/>
    <s v="India"/>
    <s v="UPI"/>
    <x v="2"/>
    <s v="Standard"/>
    <x v="0"/>
    <s v="No"/>
    <s v="No"/>
  </r>
  <r>
    <x v="2188"/>
    <x v="175"/>
    <s v="CUST11100"/>
    <s v="Customer 1100"/>
    <n v="47"/>
    <s v="Returning"/>
    <s v="P4002"/>
    <s v="Moisturizer"/>
    <x v="4"/>
    <s v="BeautyCare"/>
    <n v="2"/>
    <n v="650"/>
    <n v="5"/>
    <n v="1300"/>
    <n v="65"/>
    <n v="1235"/>
    <n v="966.05"/>
    <n v="268.95"/>
    <x v="1"/>
    <s v="Kolkata"/>
    <s v="West Bengal"/>
    <s v="India"/>
    <s v="Net Banking"/>
    <x v="0"/>
    <s v="Standard"/>
    <x v="0"/>
    <s v="No"/>
    <s v="No"/>
  </r>
  <r>
    <x v="2189"/>
    <x v="175"/>
    <s v="CUST10236"/>
    <s v="Customer 236"/>
    <n v="19"/>
    <s v="Returning"/>
    <s v="P1005"/>
    <s v="Tablet"/>
    <x v="0"/>
    <s v="RetailHub"/>
    <n v="1"/>
    <n v="18000"/>
    <n v="15"/>
    <n v="18000"/>
    <n v="2700"/>
    <n v="15300"/>
    <n v="9393.0400000000009"/>
    <n v="5906.96"/>
    <x v="0"/>
    <s v="Kolkata"/>
    <s v="West Bengal"/>
    <s v="India"/>
    <s v="Net Banking"/>
    <x v="1"/>
    <s v="Standard"/>
    <x v="0"/>
    <s v="No"/>
    <s v="No"/>
  </r>
  <r>
    <x v="2190"/>
    <x v="175"/>
    <s v="CUST10611"/>
    <s v="Customer 611"/>
    <n v="31"/>
    <s v="Returning"/>
    <s v="P1004"/>
    <s v="Smartwatch"/>
    <x v="0"/>
    <s v="TechSource India"/>
    <n v="1"/>
    <n v="6500"/>
    <n v="25"/>
    <n v="6500"/>
    <n v="1625"/>
    <n v="4875"/>
    <n v="3809.58"/>
    <n v="1065.42"/>
    <x v="2"/>
    <s v="Bhopal"/>
    <s v="Madhya Pradesh"/>
    <s v="India"/>
    <s v="Cash on Delivery"/>
    <x v="2"/>
    <s v="Express"/>
    <x v="4"/>
    <s v="No"/>
    <s v="No"/>
  </r>
  <r>
    <x v="2191"/>
    <x v="175"/>
    <s v="CUST11454"/>
    <s v="Customer 1454"/>
    <n v="29"/>
    <s v="Returning"/>
    <s v="P1005"/>
    <s v="Tablet"/>
    <x v="0"/>
    <s v="RetailHub"/>
    <n v="2"/>
    <n v="18000"/>
    <n v="10"/>
    <n v="36000"/>
    <n v="3600"/>
    <n v="32400"/>
    <n v="22555.27"/>
    <n v="9844.73"/>
    <x v="1"/>
    <s v="Chennai"/>
    <s v="Tamil Nadu"/>
    <s v="India"/>
    <s v="Credit Card"/>
    <x v="2"/>
    <s v="Standard"/>
    <x v="3"/>
    <s v="No"/>
    <s v="No"/>
  </r>
  <r>
    <x v="2192"/>
    <x v="175"/>
    <s v="CUST11141"/>
    <s v="Customer 1141"/>
    <n v="53"/>
    <s v="Returning"/>
    <s v="P5005"/>
    <s v="Desk Organizer"/>
    <x v="1"/>
    <s v="Stationery Hub"/>
    <n v="2"/>
    <n v="600"/>
    <n v="10"/>
    <n v="1200"/>
    <n v="120"/>
    <n v="1080"/>
    <n v="824.86"/>
    <n v="255.14"/>
    <x v="1"/>
    <s v="Patna"/>
    <s v="Bihar"/>
    <s v="India"/>
    <s v="UPI"/>
    <x v="2"/>
    <s v="Standard"/>
    <x v="0"/>
    <s v="No"/>
    <s v="No"/>
  </r>
  <r>
    <x v="2193"/>
    <x v="175"/>
    <s v="CUST10487"/>
    <s v="Customer 487"/>
    <n v="25"/>
    <s v="New"/>
    <s v="P3005"/>
    <s v="Bedsheet Set"/>
    <x v="2"/>
    <s v="RetailHub"/>
    <n v="1"/>
    <n v="1800"/>
    <n v="15"/>
    <n v="1800"/>
    <n v="270"/>
    <n v="1530"/>
    <n v="973.82"/>
    <n v="556.17999999999995"/>
    <x v="1"/>
    <s v="Lucknow"/>
    <s v="Uttar Pradesh"/>
    <s v="India"/>
    <s v="Wallet"/>
    <x v="0"/>
    <s v="Standard"/>
    <x v="4"/>
    <s v="No"/>
    <s v="Yes"/>
  </r>
  <r>
    <x v="2194"/>
    <x v="175"/>
    <s v="CUST10979"/>
    <s v="Customer 979"/>
    <n v="38"/>
    <s v="New"/>
    <s v="P2006"/>
    <s v="Womens Kurti"/>
    <x v="3"/>
    <s v="FashionMart"/>
    <n v="3"/>
    <n v="1400"/>
    <n v="5"/>
    <n v="4200"/>
    <n v="210"/>
    <n v="3990"/>
    <n v="2861.78"/>
    <n v="1128.22"/>
    <x v="1"/>
    <s v="Bhopal"/>
    <s v="Madhya Pradesh"/>
    <s v="India"/>
    <s v="Wallet"/>
    <x v="0"/>
    <s v="Standard"/>
    <x v="0"/>
    <s v="No"/>
    <s v="No"/>
  </r>
  <r>
    <x v="2195"/>
    <x v="175"/>
    <s v="CUST10176"/>
    <s v="Customer 176"/>
    <n v="57"/>
    <s v="New"/>
    <s v="P5002"/>
    <s v="Novel"/>
    <x v="1"/>
    <s v="Stationery Hub"/>
    <n v="1"/>
    <n v="400"/>
    <n v="5"/>
    <n v="400"/>
    <n v="20"/>
    <n v="380"/>
    <n v="244.63"/>
    <n v="135.37"/>
    <x v="1"/>
    <s v="Chandigarh"/>
    <s v="Chandigarh"/>
    <s v="India"/>
    <s v="Debit Card"/>
    <x v="0"/>
    <s v="Standard"/>
    <x v="0"/>
    <s v="No"/>
    <s v="No"/>
  </r>
  <r>
    <x v="2196"/>
    <x v="176"/>
    <s v="CUST12114"/>
    <s v="Customer 2114"/>
    <n v="20"/>
    <s v="New"/>
    <s v="P1006"/>
    <s v="Keyboard"/>
    <x v="0"/>
    <s v="Metro Supplies"/>
    <n v="1"/>
    <n v="1800"/>
    <n v="10"/>
    <n v="1800"/>
    <n v="180"/>
    <n v="1620"/>
    <n v="1149.56"/>
    <n v="470.44"/>
    <x v="0"/>
    <s v="Bhopal"/>
    <s v="Madhya Pradesh"/>
    <s v="India"/>
    <s v="UPI"/>
    <x v="2"/>
    <s v="Same Day"/>
    <x v="0"/>
    <s v="No"/>
    <s v="No"/>
  </r>
  <r>
    <x v="2197"/>
    <x v="176"/>
    <s v="CUST12189"/>
    <s v="Customer 2189"/>
    <n v="45"/>
    <s v="New"/>
    <s v="P2003"/>
    <s v="T-Shirt"/>
    <x v="3"/>
    <s v="RetailHub"/>
    <n v="2"/>
    <n v="900"/>
    <n v="15"/>
    <n v="1800"/>
    <n v="270"/>
    <n v="1530"/>
    <n v="1233.55"/>
    <n v="296.45"/>
    <x v="0"/>
    <s v="Hyderabad"/>
    <s v="Telangana"/>
    <s v="India"/>
    <s v="Net Banking"/>
    <x v="2"/>
    <s v="Standard"/>
    <x v="0"/>
    <s v="No"/>
    <s v="No"/>
  </r>
  <r>
    <x v="2198"/>
    <x v="176"/>
    <s v="CUST11285"/>
    <s v="Customer 1285"/>
    <n v="58"/>
    <s v="Loyal"/>
    <s v="P2002"/>
    <s v="Jeans"/>
    <x v="3"/>
    <s v="FashionMart"/>
    <n v="1"/>
    <n v="2200"/>
    <n v="0"/>
    <n v="2200"/>
    <n v="0"/>
    <n v="2200"/>
    <n v="1435.88"/>
    <n v="764.12"/>
    <x v="0"/>
    <s v="Surat"/>
    <s v="Gujarat"/>
    <s v="India"/>
    <s v="Credit Card"/>
    <x v="0"/>
    <s v="Same Day"/>
    <x v="0"/>
    <s v="No"/>
    <s v="No"/>
  </r>
  <r>
    <x v="2199"/>
    <x v="176"/>
    <s v="CUST10849"/>
    <s v="Customer 849"/>
    <n v="47"/>
    <s v="New"/>
    <s v="P4004"/>
    <s v="Shampoo"/>
    <x v="4"/>
    <s v="BeautyCare"/>
    <n v="3"/>
    <n v="550"/>
    <n v="20"/>
    <n v="1650"/>
    <n v="330"/>
    <n v="1320"/>
    <n v="940.44"/>
    <n v="379.56"/>
    <x v="1"/>
    <s v="Chandigarh"/>
    <s v="Chandigarh"/>
    <s v="India"/>
    <s v="Credit Card"/>
    <x v="0"/>
    <s v="Express"/>
    <x v="0"/>
    <s v="No"/>
    <s v="Yes"/>
  </r>
  <r>
    <x v="2200"/>
    <x v="176"/>
    <s v="CUST11732"/>
    <s v="Customer 1732"/>
    <n v="43"/>
    <s v="Returning"/>
    <s v="P3007"/>
    <s v="Vacuum Cleaner"/>
    <x v="2"/>
    <s v="Global Traders"/>
    <n v="2"/>
    <n v="8500"/>
    <n v="0"/>
    <n v="17000"/>
    <n v="0"/>
    <n v="17000"/>
    <n v="10686.8"/>
    <n v="6313.2"/>
    <x v="1"/>
    <s v="Hyderabad"/>
    <s v="Telangana"/>
    <s v="India"/>
    <s v="Net Banking"/>
    <x v="0"/>
    <s v="Express"/>
    <x v="3"/>
    <s v="No"/>
    <s v="No"/>
  </r>
  <r>
    <x v="2201"/>
    <x v="176"/>
    <s v="CUST10112"/>
    <s v="Customer 112"/>
    <n v="29"/>
    <s v="Returning"/>
    <s v="P1003"/>
    <s v="Headphones"/>
    <x v="0"/>
    <s v="Metro Supplies"/>
    <n v="2"/>
    <n v="2500"/>
    <n v="5"/>
    <n v="5000"/>
    <n v="250"/>
    <n v="4750"/>
    <n v="2895.34"/>
    <n v="1854.66"/>
    <x v="1"/>
    <s v="Chennai"/>
    <s v="Tamil Nadu"/>
    <s v="India"/>
    <s v="Cash on Delivery"/>
    <x v="2"/>
    <s v="Standard"/>
    <x v="0"/>
    <s v="No"/>
    <s v="No"/>
  </r>
  <r>
    <x v="2202"/>
    <x v="176"/>
    <s v="CUST11192"/>
    <s v="Customer 1192"/>
    <n v="25"/>
    <s v="Returning"/>
    <s v="P4004"/>
    <s v="Shampoo"/>
    <x v="4"/>
    <s v="BeautyCare"/>
    <n v="2"/>
    <n v="550"/>
    <n v="0"/>
    <n v="1100"/>
    <n v="0"/>
    <n v="1100"/>
    <n v="721.53"/>
    <n v="378.47"/>
    <x v="0"/>
    <s v="Jaipur"/>
    <s v="Rajasthan"/>
    <s v="India"/>
    <s v="Debit Card"/>
    <x v="2"/>
    <s v="Standard"/>
    <x v="3"/>
    <s v="No"/>
    <s v="No"/>
  </r>
  <r>
    <x v="2203"/>
    <x v="177"/>
    <s v="CUST10635"/>
    <s v="Customer 635"/>
    <n v="39"/>
    <s v="Returning"/>
    <s v="P1002"/>
    <s v="Smartphone"/>
    <x v="0"/>
    <s v="Global Traders"/>
    <n v="1"/>
    <n v="28000"/>
    <n v="0"/>
    <n v="28000"/>
    <n v="0"/>
    <n v="28000"/>
    <n v="19860.95"/>
    <n v="8139.05"/>
    <x v="1"/>
    <s v="Guwahati"/>
    <s v="Assam"/>
    <s v="India"/>
    <s v="Net Banking"/>
    <x v="0"/>
    <s v="Same Day"/>
    <x v="0"/>
    <s v="No"/>
    <s v="No"/>
  </r>
  <r>
    <x v="2204"/>
    <x v="177"/>
    <s v="CUST11557"/>
    <s v="Customer 1557"/>
    <n v="41"/>
    <s v="Loyal"/>
    <s v="P1007"/>
    <s v="Mouse"/>
    <x v="0"/>
    <s v="RetailHub"/>
    <n v="1"/>
    <n v="900"/>
    <n v="10"/>
    <n v="900"/>
    <n v="90"/>
    <n v="810"/>
    <n v="495.18"/>
    <n v="314.82"/>
    <x v="1"/>
    <s v="Lucknow"/>
    <s v="Uttar Pradesh"/>
    <s v="India"/>
    <s v="Credit Card"/>
    <x v="2"/>
    <s v="Express"/>
    <x v="0"/>
    <s v="No"/>
    <s v="No"/>
  </r>
  <r>
    <x v="2205"/>
    <x v="177"/>
    <s v="CUST11055"/>
    <s v="Customer 1055"/>
    <n v="56"/>
    <s v="Returning"/>
    <s v="P5005"/>
    <s v="Desk Organizer"/>
    <x v="1"/>
    <s v="Stationery Hub"/>
    <n v="2"/>
    <n v="600"/>
    <n v="0"/>
    <n v="1200"/>
    <n v="0"/>
    <n v="1200"/>
    <n v="829.78"/>
    <n v="370.22"/>
    <x v="1"/>
    <s v="Indore"/>
    <s v="Madhya Pradesh"/>
    <s v="India"/>
    <s v="Debit Card"/>
    <x v="1"/>
    <s v="Standard"/>
    <x v="0"/>
    <s v="No"/>
    <s v="No"/>
  </r>
  <r>
    <x v="2206"/>
    <x v="177"/>
    <s v="CUST11349"/>
    <s v="Customer 1349"/>
    <n v="23"/>
    <s v="Returning"/>
    <s v="P2005"/>
    <s v="Backpack"/>
    <x v="3"/>
    <s v="Metro Supplies"/>
    <n v="2"/>
    <n v="1800"/>
    <n v="0"/>
    <n v="3600"/>
    <n v="0"/>
    <n v="3600"/>
    <n v="2261.5"/>
    <n v="1338.5"/>
    <x v="1"/>
    <s v="Chennai"/>
    <s v="Tamil Nadu"/>
    <s v="India"/>
    <s v="Net Banking"/>
    <x v="0"/>
    <s v="Standard"/>
    <x v="0"/>
    <s v="No"/>
    <s v="No"/>
  </r>
  <r>
    <x v="2207"/>
    <x v="177"/>
    <s v="CUST10566"/>
    <s v="Customer 566"/>
    <n v="52"/>
    <s v="Returning"/>
    <s v="P3001"/>
    <s v="Coffee Maker"/>
    <x v="2"/>
    <s v="HomeNeeds"/>
    <n v="2"/>
    <n v="4200"/>
    <n v="30"/>
    <n v="8400"/>
    <n v="2520"/>
    <n v="5880"/>
    <n v="4489.79"/>
    <n v="1390.21"/>
    <x v="2"/>
    <s v="Bengaluru"/>
    <s v="Karnataka"/>
    <s v="India"/>
    <s v="Debit Card"/>
    <x v="2"/>
    <s v="Express"/>
    <x v="0"/>
    <s v="No"/>
    <s v="No"/>
  </r>
  <r>
    <x v="2208"/>
    <x v="177"/>
    <s v="CUST12104"/>
    <s v="Customer 2104"/>
    <n v="55"/>
    <s v="Returning"/>
    <s v="P3001"/>
    <s v="Coffee Maker"/>
    <x v="2"/>
    <s v="HomeNeeds"/>
    <n v="3"/>
    <n v="4200"/>
    <n v="25"/>
    <n v="12600"/>
    <n v="3150"/>
    <n v="9450"/>
    <n v="6874.29"/>
    <n v="2575.71"/>
    <x v="2"/>
    <s v="Guwahati"/>
    <s v="Assam"/>
    <s v="India"/>
    <s v="UPI"/>
    <x v="1"/>
    <s v="Standard"/>
    <x v="0"/>
    <s v="No"/>
    <s v="No"/>
  </r>
  <r>
    <x v="2209"/>
    <x v="177"/>
    <s v="CUST10563"/>
    <s v="Customer 563"/>
    <n v="44"/>
    <s v="New"/>
    <s v="P3005"/>
    <s v="Bedsheet Set"/>
    <x v="2"/>
    <s v="RetailHub"/>
    <n v="5"/>
    <n v="1800"/>
    <n v="10"/>
    <n v="9000"/>
    <n v="900"/>
    <n v="8100"/>
    <n v="6416.9"/>
    <n v="1683.1"/>
    <x v="1"/>
    <s v="Ahmedabad"/>
    <s v="Gujarat"/>
    <s v="India"/>
    <s v="Credit Card"/>
    <x v="1"/>
    <s v="Same Day"/>
    <x v="0"/>
    <s v="No"/>
    <s v="No"/>
  </r>
  <r>
    <x v="2210"/>
    <x v="177"/>
    <s v="CUST10658"/>
    <s v="Customer 658"/>
    <n v="48"/>
    <s v="New"/>
    <s v="P1009"/>
    <s v="Power Bank"/>
    <x v="0"/>
    <s v="Prime Distributors"/>
    <n v="1"/>
    <n v="1600"/>
    <n v="10"/>
    <n v="1600"/>
    <n v="160"/>
    <n v="1440"/>
    <n v="913.19"/>
    <n v="526.80999999999995"/>
    <x v="1"/>
    <s v="Bhubaneswar"/>
    <s v="Odisha"/>
    <s v="India"/>
    <s v="UPI"/>
    <x v="1"/>
    <s v="Same Day"/>
    <x v="0"/>
    <s v="No"/>
    <s v="No"/>
  </r>
  <r>
    <x v="2211"/>
    <x v="177"/>
    <s v="CUST10052"/>
    <s v="Customer 52"/>
    <n v="27"/>
    <s v="Returning"/>
    <s v="P4006"/>
    <s v="Lipstick"/>
    <x v="4"/>
    <s v="BeautyCare"/>
    <n v="2"/>
    <n v="850"/>
    <n v="15"/>
    <n v="1700"/>
    <n v="255"/>
    <n v="1445"/>
    <n v="870.93"/>
    <n v="574.07000000000005"/>
    <x v="1"/>
    <s v="Visakhapatnam"/>
    <s v="Andhra Pradesh"/>
    <s v="India"/>
    <s v="Debit Card"/>
    <x v="0"/>
    <s v="Express"/>
    <x v="0"/>
    <s v="No"/>
    <s v="No"/>
  </r>
  <r>
    <x v="2212"/>
    <x v="177"/>
    <s v="CUST10900"/>
    <s v="Customer 900"/>
    <n v="31"/>
    <s v="Returning"/>
    <s v="P2003"/>
    <s v="T-Shirt"/>
    <x v="3"/>
    <s v="RetailHub"/>
    <n v="3"/>
    <n v="900"/>
    <n v="0"/>
    <n v="2700"/>
    <n v="0"/>
    <n v="2700"/>
    <n v="1851"/>
    <n v="849"/>
    <x v="1"/>
    <s v="Visakhapatnam"/>
    <s v="Andhra Pradesh"/>
    <s v="India"/>
    <s v="UPI"/>
    <x v="2"/>
    <s v="Standard"/>
    <x v="0"/>
    <s v="No"/>
    <s v="No"/>
  </r>
  <r>
    <x v="2213"/>
    <x v="177"/>
    <s v="CUST11216"/>
    <s v="Customer 1216"/>
    <n v="55"/>
    <s v="Returning"/>
    <s v="P5001"/>
    <s v="Notebook Set"/>
    <x v="1"/>
    <s v="Stationery Hub"/>
    <n v="1"/>
    <n v="500"/>
    <n v="10"/>
    <n v="500"/>
    <n v="50"/>
    <n v="450"/>
    <n v="281.79000000000002"/>
    <n v="168.21"/>
    <x v="0"/>
    <s v="Bhubaneswar"/>
    <s v="Odisha"/>
    <s v="India"/>
    <s v="Wallet"/>
    <x v="2"/>
    <s v="Express"/>
    <x v="0"/>
    <s v="No"/>
    <s v="No"/>
  </r>
  <r>
    <x v="2214"/>
    <x v="177"/>
    <s v="CUST10206"/>
    <s v="Customer 206"/>
    <n v="46"/>
    <s v="Loyal"/>
    <s v="P2001"/>
    <s v="Running Shoes"/>
    <x v="3"/>
    <s v="FashionMart"/>
    <n v="2"/>
    <n v="3200"/>
    <n v="5"/>
    <n v="6400"/>
    <n v="320"/>
    <n v="6080"/>
    <n v="4393.54"/>
    <n v="1686.46"/>
    <x v="1"/>
    <s v="Pune"/>
    <s v="Maharashtra"/>
    <s v="India"/>
    <s v="Cash on Delivery"/>
    <x v="0"/>
    <s v="Express"/>
    <x v="2"/>
    <s v="No"/>
    <s v="No"/>
  </r>
  <r>
    <x v="2215"/>
    <x v="177"/>
    <s v="CUST11613"/>
    <s v="Customer 1613"/>
    <n v="22"/>
    <s v="Returning"/>
    <s v="P1004"/>
    <s v="Smartwatch"/>
    <x v="0"/>
    <s v="TechSource India"/>
    <n v="5"/>
    <n v="6500"/>
    <n v="5"/>
    <n v="32500"/>
    <n v="1625"/>
    <n v="30875"/>
    <n v="24869.35"/>
    <n v="6005.65"/>
    <x v="2"/>
    <s v="Kolkata"/>
    <s v="West Bengal"/>
    <s v="India"/>
    <s v="Cash on Delivery"/>
    <x v="2"/>
    <s v="Standard"/>
    <x v="1"/>
    <s v="No"/>
    <s v="No"/>
  </r>
  <r>
    <x v="2216"/>
    <x v="177"/>
    <s v="CUST11488"/>
    <s v="Customer 1488"/>
    <n v="46"/>
    <s v="Returning"/>
    <s v="P1009"/>
    <s v="Power Bank"/>
    <x v="0"/>
    <s v="Prime Distributors"/>
    <n v="2"/>
    <n v="1600"/>
    <n v="10"/>
    <n v="3200"/>
    <n v="320"/>
    <n v="2880"/>
    <n v="1707.42"/>
    <n v="1172.58"/>
    <x v="2"/>
    <s v="Indore"/>
    <s v="Madhya Pradesh"/>
    <s v="India"/>
    <s v="Debit Card"/>
    <x v="1"/>
    <s v="Express"/>
    <x v="0"/>
    <s v="No"/>
    <s v="No"/>
  </r>
  <r>
    <x v="2217"/>
    <x v="177"/>
    <s v="CUST10302"/>
    <s v="Customer 302"/>
    <n v="30"/>
    <s v="New"/>
    <s v="P1006"/>
    <s v="Keyboard"/>
    <x v="0"/>
    <s v="Metro Supplies"/>
    <n v="4"/>
    <n v="1800"/>
    <n v="5"/>
    <n v="7200"/>
    <n v="360"/>
    <n v="6840"/>
    <n v="5363.46"/>
    <n v="1476.54"/>
    <x v="2"/>
    <s v="Hyderabad"/>
    <s v="Telangana"/>
    <s v="India"/>
    <s v="Credit Card"/>
    <x v="2"/>
    <s v="Express"/>
    <x v="0"/>
    <s v="No"/>
    <s v="No"/>
  </r>
  <r>
    <x v="2218"/>
    <x v="178"/>
    <s v="CUST11573"/>
    <s v="Customer 1573"/>
    <n v="28"/>
    <s v="New"/>
    <s v="P2007"/>
    <s v="Saree"/>
    <x v="3"/>
    <s v="FashionMart"/>
    <n v="1"/>
    <n v="2600"/>
    <n v="5"/>
    <n v="2600"/>
    <n v="130"/>
    <n v="2470"/>
    <n v="1541.15"/>
    <n v="928.85"/>
    <x v="0"/>
    <s v="Hyderabad"/>
    <s v="Telangana"/>
    <s v="India"/>
    <s v="Wallet"/>
    <x v="2"/>
    <s v="Standard"/>
    <x v="4"/>
    <s v="No"/>
    <s v="No"/>
  </r>
  <r>
    <x v="2219"/>
    <x v="178"/>
    <s v="CUST11787"/>
    <s v="Customer 1787"/>
    <n v="53"/>
    <s v="Returning"/>
    <s v="P1007"/>
    <s v="Mouse"/>
    <x v="0"/>
    <s v="RetailHub"/>
    <n v="1"/>
    <n v="900"/>
    <n v="20"/>
    <n v="900"/>
    <n v="180"/>
    <n v="720"/>
    <n v="534.16"/>
    <n v="185.84"/>
    <x v="1"/>
    <s v="Hyderabad"/>
    <s v="Telangana"/>
    <s v="India"/>
    <s v="Debit Card"/>
    <x v="1"/>
    <s v="Standard"/>
    <x v="1"/>
    <s v="No"/>
    <s v="No"/>
  </r>
  <r>
    <x v="2220"/>
    <x v="178"/>
    <s v="CUST11822"/>
    <s v="Customer 1822"/>
    <n v="42"/>
    <s v="Returning"/>
    <s v="P4006"/>
    <s v="Lipstick"/>
    <x v="4"/>
    <s v="BeautyCare"/>
    <n v="4"/>
    <n v="850"/>
    <n v="20"/>
    <n v="3400"/>
    <n v="680"/>
    <n v="2720"/>
    <n v="1747.78"/>
    <n v="972.22"/>
    <x v="1"/>
    <s v="Indore"/>
    <s v="Madhya Pradesh"/>
    <s v="India"/>
    <s v="Net Banking"/>
    <x v="2"/>
    <s v="Express"/>
    <x v="1"/>
    <s v="No"/>
    <s v="No"/>
  </r>
  <r>
    <x v="2221"/>
    <x v="178"/>
    <s v="CUST11081"/>
    <s v="Customer 1081"/>
    <n v="42"/>
    <s v="Returning"/>
    <s v="P1003"/>
    <s v="Headphones"/>
    <x v="0"/>
    <s v="Metro Supplies"/>
    <n v="2"/>
    <n v="2500"/>
    <n v="10"/>
    <n v="5000"/>
    <n v="500"/>
    <n v="4500"/>
    <n v="2548.39"/>
    <n v="1951.61"/>
    <x v="2"/>
    <s v="Delhi"/>
    <s v="Delhi"/>
    <s v="India"/>
    <s v="Credit Card"/>
    <x v="2"/>
    <s v="Express"/>
    <x v="0"/>
    <s v="Yes"/>
    <s v="No"/>
  </r>
  <r>
    <x v="2222"/>
    <x v="178"/>
    <s v="CUST12264"/>
    <s v="Customer 2264"/>
    <n v="39"/>
    <s v="New"/>
    <s v="P4003"/>
    <s v="Sunscreen"/>
    <x v="4"/>
    <s v="BeautyCare"/>
    <n v="1"/>
    <n v="700"/>
    <n v="0"/>
    <n v="700"/>
    <n v="0"/>
    <n v="700"/>
    <n v="520.28"/>
    <n v="179.72"/>
    <x v="1"/>
    <s v="Nagpur"/>
    <s v="Maharashtra"/>
    <s v="India"/>
    <s v="Debit Card"/>
    <x v="0"/>
    <s v="Standard"/>
    <x v="0"/>
    <s v="No"/>
    <s v="No"/>
  </r>
  <r>
    <x v="2223"/>
    <x v="178"/>
    <s v="CUST11304"/>
    <s v="Customer 1304"/>
    <n v="57"/>
    <s v="New"/>
    <s v="P1002"/>
    <s v="Smartphone"/>
    <x v="0"/>
    <s v="Global Traders"/>
    <n v="1"/>
    <n v="28000"/>
    <n v="5"/>
    <n v="28000"/>
    <n v="1400"/>
    <n v="26600"/>
    <n v="17685.150000000001"/>
    <n v="8914.85"/>
    <x v="1"/>
    <s v="Surat"/>
    <s v="Gujarat"/>
    <s v="India"/>
    <s v="Debit Card"/>
    <x v="0"/>
    <s v="Standard"/>
    <x v="4"/>
    <s v="No"/>
    <s v="No"/>
  </r>
  <r>
    <x v="2224"/>
    <x v="178"/>
    <s v="CUST11988"/>
    <s v="Customer 1988"/>
    <n v="33"/>
    <s v="Returning"/>
    <s v="P4005"/>
    <s v="Perfume"/>
    <x v="4"/>
    <s v="BeautyCare"/>
    <n v="3"/>
    <n v="1800"/>
    <n v="5"/>
    <n v="5400"/>
    <n v="270"/>
    <n v="5130"/>
    <n v="4151.3100000000004"/>
    <n v="978.69"/>
    <x v="0"/>
    <s v="Nagpur"/>
    <s v="Maharashtra"/>
    <s v="India"/>
    <s v="Net Banking"/>
    <x v="0"/>
    <s v="Express"/>
    <x v="0"/>
    <s v="No"/>
    <s v="No"/>
  </r>
  <r>
    <x v="2225"/>
    <x v="178"/>
    <s v="CUST12264"/>
    <s v="Customer 2264"/>
    <n v="29"/>
    <s v="Returning"/>
    <s v="P4001"/>
    <s v="Face Wash"/>
    <x v="4"/>
    <s v="BeautyCare"/>
    <n v="1"/>
    <n v="450"/>
    <n v="5"/>
    <n v="450"/>
    <n v="22.5"/>
    <n v="427.5"/>
    <n v="318.05"/>
    <n v="109.45"/>
    <x v="1"/>
    <s v="Nagpur"/>
    <s v="Maharashtra"/>
    <s v="India"/>
    <s v="Debit Card"/>
    <x v="1"/>
    <s v="Express"/>
    <x v="0"/>
    <s v="No"/>
    <s v="No"/>
  </r>
  <r>
    <x v="2226"/>
    <x v="178"/>
    <s v="CUST12143"/>
    <s v="Customer 2143"/>
    <n v="55"/>
    <s v="Returning"/>
    <s v="P1009"/>
    <s v="Power Bank"/>
    <x v="0"/>
    <s v="Prime Distributors"/>
    <n v="1"/>
    <n v="1600"/>
    <n v="5"/>
    <n v="1600"/>
    <n v="80"/>
    <n v="1520"/>
    <n v="857.99"/>
    <n v="662.01"/>
    <x v="2"/>
    <s v="Jaipur"/>
    <s v="Rajasthan"/>
    <s v="India"/>
    <s v="UPI"/>
    <x v="0"/>
    <s v="Express"/>
    <x v="0"/>
    <s v="No"/>
    <s v="No"/>
  </r>
  <r>
    <x v="2227"/>
    <x v="178"/>
    <s v="CUST10319"/>
    <s v="Customer 319"/>
    <n v="51"/>
    <s v="Loyal"/>
    <s v="P4005"/>
    <s v="Perfume"/>
    <x v="4"/>
    <s v="BeautyCare"/>
    <n v="5"/>
    <n v="1800"/>
    <n v="30"/>
    <n v="9000"/>
    <n v="2700"/>
    <n v="6300"/>
    <n v="4968.3100000000004"/>
    <n v="1331.69"/>
    <x v="2"/>
    <s v="Indore"/>
    <s v="Madhya Pradesh"/>
    <s v="India"/>
    <s v="Debit Card"/>
    <x v="1"/>
    <s v="Standard"/>
    <x v="0"/>
    <s v="No"/>
    <s v="No"/>
  </r>
  <r>
    <x v="2228"/>
    <x v="178"/>
    <s v="CUST10366"/>
    <s v="Customer 366"/>
    <n v="60"/>
    <s v="Loyal"/>
    <s v="P5005"/>
    <s v="Desk Organizer"/>
    <x v="1"/>
    <s v="Stationery Hub"/>
    <n v="1"/>
    <n v="600"/>
    <n v="5"/>
    <n v="600"/>
    <n v="30"/>
    <n v="570"/>
    <n v="452.72"/>
    <n v="117.28"/>
    <x v="1"/>
    <s v="Bhubaneswar"/>
    <s v="Odisha"/>
    <s v="India"/>
    <s v="Debit Card"/>
    <x v="0"/>
    <s v="Standard"/>
    <x v="0"/>
    <s v="No"/>
    <s v="No"/>
  </r>
  <r>
    <x v="2229"/>
    <x v="179"/>
    <s v="CUST11205"/>
    <s v="Customer 1205"/>
    <n v="30"/>
    <s v="New"/>
    <s v="P1002"/>
    <s v="Smartphone"/>
    <x v="0"/>
    <s v="Global Traders"/>
    <n v="4"/>
    <n v="28000"/>
    <n v="5"/>
    <n v="112000"/>
    <n v="5600"/>
    <n v="106400"/>
    <n v="79655.259999999995"/>
    <n v="26744.74"/>
    <x v="0"/>
    <s v="Bhubaneswar"/>
    <s v="Odisha"/>
    <s v="India"/>
    <s v="Credit Card"/>
    <x v="1"/>
    <s v="Standard"/>
    <x v="0"/>
    <s v="No"/>
    <s v="No"/>
  </r>
  <r>
    <x v="2230"/>
    <x v="179"/>
    <s v="CUST11496"/>
    <s v="Customer 1496"/>
    <n v="20"/>
    <s v="Returning"/>
    <s v="P2007"/>
    <s v="Saree"/>
    <x v="3"/>
    <s v="FashionMart"/>
    <n v="3"/>
    <n v="2600"/>
    <n v="10"/>
    <n v="7800"/>
    <n v="780"/>
    <n v="7020"/>
    <n v="4581.3900000000003"/>
    <n v="2438.61"/>
    <x v="1"/>
    <s v="Pune"/>
    <s v="Maharashtra"/>
    <s v="India"/>
    <s v="Debit Card"/>
    <x v="1"/>
    <s v="Standard"/>
    <x v="0"/>
    <s v="No"/>
    <s v="Yes"/>
  </r>
  <r>
    <x v="2231"/>
    <x v="179"/>
    <s v="CUST11526"/>
    <s v="Customer 1526"/>
    <n v="28"/>
    <s v="Returning"/>
    <s v="P5001"/>
    <s v="Notebook Set"/>
    <x v="1"/>
    <s v="Stationery Hub"/>
    <n v="5"/>
    <n v="500"/>
    <n v="25"/>
    <n v="2500"/>
    <n v="625"/>
    <n v="1875"/>
    <n v="1171.5899999999999"/>
    <n v="703.41"/>
    <x v="2"/>
    <s v="Mumbai"/>
    <s v="Maharashtra"/>
    <s v="India"/>
    <s v="UPI"/>
    <x v="2"/>
    <s v="Standard"/>
    <x v="0"/>
    <s v="No"/>
    <s v="Yes"/>
  </r>
  <r>
    <x v="2232"/>
    <x v="179"/>
    <s v="CUST12272"/>
    <s v="Customer 2272"/>
    <n v="55"/>
    <s v="New"/>
    <s v="P2005"/>
    <s v="Backpack"/>
    <x v="3"/>
    <s v="Metro Supplies"/>
    <n v="1"/>
    <n v="1800"/>
    <n v="0"/>
    <n v="1800"/>
    <n v="0"/>
    <n v="1800"/>
    <n v="1463.91"/>
    <n v="336.09"/>
    <x v="1"/>
    <s v="Patna"/>
    <s v="Bihar"/>
    <s v="India"/>
    <s v="Cash on Delivery"/>
    <x v="2"/>
    <s v="Standard"/>
    <x v="0"/>
    <s v="No"/>
    <s v="No"/>
  </r>
  <r>
    <x v="2233"/>
    <x v="179"/>
    <s v="CUST10858"/>
    <s v="Customer 858"/>
    <n v="32"/>
    <s v="Loyal"/>
    <s v="P3005"/>
    <s v="Bedsheet Set"/>
    <x v="2"/>
    <s v="RetailHub"/>
    <n v="2"/>
    <n v="1800"/>
    <n v="10"/>
    <n v="3600"/>
    <n v="360"/>
    <n v="3240"/>
    <n v="2020.55"/>
    <n v="1219.45"/>
    <x v="2"/>
    <s v="Pune"/>
    <s v="Maharashtra"/>
    <s v="India"/>
    <s v="Net Banking"/>
    <x v="0"/>
    <s v="Express"/>
    <x v="0"/>
    <s v="No"/>
    <s v="No"/>
  </r>
  <r>
    <x v="2234"/>
    <x v="179"/>
    <s v="CUST12282"/>
    <s v="Customer 2282"/>
    <n v="55"/>
    <s v="Loyal"/>
    <s v="P3004"/>
    <s v="Cookware Set"/>
    <x v="2"/>
    <s v="HomeNeeds"/>
    <n v="3"/>
    <n v="3500"/>
    <n v="10"/>
    <n v="10500"/>
    <n v="1050"/>
    <n v="9450"/>
    <n v="6203.92"/>
    <n v="3246.08"/>
    <x v="1"/>
    <s v="Patna"/>
    <s v="Bihar"/>
    <s v="India"/>
    <s v="Debit Card"/>
    <x v="2"/>
    <s v="Express"/>
    <x v="0"/>
    <s v="No"/>
    <s v="No"/>
  </r>
  <r>
    <x v="2235"/>
    <x v="179"/>
    <s v="CUST10739"/>
    <s v="Customer 739"/>
    <n v="35"/>
    <s v="Returning"/>
    <s v="P2002"/>
    <s v="Jeans"/>
    <x v="3"/>
    <s v="FashionMart"/>
    <n v="2"/>
    <n v="2200"/>
    <n v="5"/>
    <n v="4400"/>
    <n v="220"/>
    <n v="4180"/>
    <n v="3127.91"/>
    <n v="1052.0899999999999"/>
    <x v="1"/>
    <s v="Chennai"/>
    <s v="Tamil Nadu"/>
    <s v="India"/>
    <s v="Credit Card"/>
    <x v="0"/>
    <s v="Standard"/>
    <x v="0"/>
    <s v="No"/>
    <s v="No"/>
  </r>
  <r>
    <x v="2236"/>
    <x v="179"/>
    <s v="CUST10297"/>
    <s v="Customer 297"/>
    <n v="28"/>
    <s v="Loyal"/>
    <s v="P4003"/>
    <s v="Sunscreen"/>
    <x v="4"/>
    <s v="BeautyCare"/>
    <n v="1"/>
    <n v="700"/>
    <n v="5"/>
    <n v="700"/>
    <n v="35"/>
    <n v="665"/>
    <n v="506.81"/>
    <n v="158.19"/>
    <x v="1"/>
    <s v="Surat"/>
    <s v="Gujarat"/>
    <s v="India"/>
    <s v="Net Banking"/>
    <x v="0"/>
    <s v="Express"/>
    <x v="3"/>
    <s v="Yes"/>
    <s v="No"/>
  </r>
  <r>
    <x v="2237"/>
    <x v="179"/>
    <s v="CUST12049"/>
    <s v="Customer 2049"/>
    <n v="47"/>
    <s v="Returning"/>
    <s v="P5005"/>
    <s v="Desk Organizer"/>
    <x v="1"/>
    <s v="Stationery Hub"/>
    <n v="1"/>
    <n v="600"/>
    <n v="5"/>
    <n v="600"/>
    <n v="30"/>
    <n v="570"/>
    <n v="438.35"/>
    <n v="131.65"/>
    <x v="1"/>
    <s v="Chennai"/>
    <s v="Tamil Nadu"/>
    <s v="India"/>
    <s v="Credit Card"/>
    <x v="2"/>
    <s v="Express"/>
    <x v="0"/>
    <s v="No"/>
    <s v="No"/>
  </r>
  <r>
    <x v="2238"/>
    <x v="179"/>
    <s v="CUST12128"/>
    <s v="Customer 2128"/>
    <n v="28"/>
    <s v="New"/>
    <s v="P2001"/>
    <s v="Running Shoes"/>
    <x v="3"/>
    <s v="FashionMart"/>
    <n v="5"/>
    <n v="3200"/>
    <n v="30"/>
    <n v="16000"/>
    <n v="4800"/>
    <n v="11200"/>
    <n v="7889.16"/>
    <n v="3310.84"/>
    <x v="1"/>
    <s v="Indore"/>
    <s v="Madhya Pradesh"/>
    <s v="India"/>
    <s v="Wallet"/>
    <x v="0"/>
    <s v="Standard"/>
    <x v="0"/>
    <s v="No"/>
    <s v="No"/>
  </r>
  <r>
    <x v="2239"/>
    <x v="180"/>
    <s v="CUST11033"/>
    <s v="Customer 1033"/>
    <n v="45"/>
    <s v="Loyal"/>
    <s v="P3004"/>
    <s v="Cookware Set"/>
    <x v="2"/>
    <s v="HomeNeeds"/>
    <n v="2"/>
    <n v="3500"/>
    <n v="0"/>
    <n v="7000"/>
    <n v="0"/>
    <n v="7000"/>
    <n v="5098.53"/>
    <n v="1901.47"/>
    <x v="0"/>
    <s v="Bhubaneswar"/>
    <s v="Odisha"/>
    <s v="India"/>
    <s v="Credit Card"/>
    <x v="2"/>
    <s v="Express"/>
    <x v="3"/>
    <s v="No"/>
    <s v="No"/>
  </r>
  <r>
    <x v="2240"/>
    <x v="180"/>
    <s v="CUST12364"/>
    <s v="Customer 2364"/>
    <n v="23"/>
    <s v="Returning"/>
    <s v="P3005"/>
    <s v="Bedsheet Set"/>
    <x v="2"/>
    <s v="RetailHub"/>
    <n v="4"/>
    <n v="1800"/>
    <n v="0"/>
    <n v="7200"/>
    <n v="0"/>
    <n v="7200"/>
    <n v="4745.07"/>
    <n v="2454.9299999999998"/>
    <x v="2"/>
    <s v="Mumbai"/>
    <s v="Maharashtra"/>
    <s v="India"/>
    <s v="Credit Card"/>
    <x v="0"/>
    <s v="Standard"/>
    <x v="0"/>
    <s v="No"/>
    <s v="No"/>
  </r>
  <r>
    <x v="2241"/>
    <x v="180"/>
    <s v="CUST12112"/>
    <s v="Customer 2112"/>
    <n v="43"/>
    <s v="New"/>
    <s v="P5001"/>
    <s v="Notebook Set"/>
    <x v="1"/>
    <s v="Stationery Hub"/>
    <n v="1"/>
    <n v="500"/>
    <n v="15"/>
    <n v="500"/>
    <n v="75"/>
    <n v="425"/>
    <n v="280.52"/>
    <n v="144.47999999999999"/>
    <x v="1"/>
    <s v="Jaipur"/>
    <s v="Rajasthan"/>
    <s v="India"/>
    <s v="Wallet"/>
    <x v="0"/>
    <s v="Standard"/>
    <x v="0"/>
    <s v="No"/>
    <s v="No"/>
  </r>
  <r>
    <x v="2242"/>
    <x v="180"/>
    <s v="CUST10366"/>
    <s v="Customer 366"/>
    <n v="30"/>
    <s v="Returning"/>
    <s v="P3004"/>
    <s v="Cookware Set"/>
    <x v="2"/>
    <s v="HomeNeeds"/>
    <n v="4"/>
    <n v="3500"/>
    <n v="0"/>
    <n v="14000"/>
    <n v="0"/>
    <n v="14000"/>
    <n v="10255.92"/>
    <n v="3744.08"/>
    <x v="1"/>
    <s v="Lucknow"/>
    <s v="Uttar Pradesh"/>
    <s v="India"/>
    <s v="UPI"/>
    <x v="2"/>
    <s v="Same Day"/>
    <x v="0"/>
    <s v="No"/>
    <s v="No"/>
  </r>
  <r>
    <x v="2243"/>
    <x v="180"/>
    <s v="CUST12339"/>
    <s v="Customer 2339"/>
    <n v="21"/>
    <s v="New"/>
    <s v="P5003"/>
    <s v="Calculator"/>
    <x v="1"/>
    <s v="Stationery Hub"/>
    <n v="2"/>
    <n v="650"/>
    <n v="15"/>
    <n v="1300"/>
    <n v="195"/>
    <n v="1105"/>
    <n v="726.42"/>
    <n v="378.58"/>
    <x v="1"/>
    <s v="Chandigarh"/>
    <s v="Chandigarh"/>
    <s v="India"/>
    <s v="Wallet"/>
    <x v="2"/>
    <s v="Standard"/>
    <x v="0"/>
    <s v="No"/>
    <s v="No"/>
  </r>
  <r>
    <x v="2244"/>
    <x v="180"/>
    <s v="CUST11362"/>
    <s v="Customer 1362"/>
    <n v="45"/>
    <s v="Returning"/>
    <s v="P5005"/>
    <s v="Desk Organizer"/>
    <x v="1"/>
    <s v="Stationery Hub"/>
    <n v="3"/>
    <n v="600"/>
    <n v="10"/>
    <n v="1800"/>
    <n v="180"/>
    <n v="1620"/>
    <n v="1041.18"/>
    <n v="578.82000000000005"/>
    <x v="1"/>
    <s v="Visakhapatnam"/>
    <s v="Andhra Pradesh"/>
    <s v="India"/>
    <s v="Cash on Delivery"/>
    <x v="0"/>
    <s v="Standard"/>
    <x v="3"/>
    <s v="No"/>
    <s v="No"/>
  </r>
  <r>
    <x v="2245"/>
    <x v="180"/>
    <s v="CUST10556"/>
    <s v="Customer 556"/>
    <n v="43"/>
    <s v="Returning"/>
    <s v="P2001"/>
    <s v="Running Shoes"/>
    <x v="3"/>
    <s v="FashionMart"/>
    <n v="2"/>
    <n v="3200"/>
    <n v="0"/>
    <n v="6400"/>
    <n v="0"/>
    <n v="6400"/>
    <n v="3650.65"/>
    <n v="2749.35"/>
    <x v="1"/>
    <s v="Indore"/>
    <s v="Madhya Pradesh"/>
    <s v="India"/>
    <s v="Wallet"/>
    <x v="2"/>
    <s v="Standard"/>
    <x v="0"/>
    <s v="No"/>
    <s v="No"/>
  </r>
  <r>
    <x v="2246"/>
    <x v="180"/>
    <s v="CUST11087"/>
    <s v="Customer 1087"/>
    <n v="31"/>
    <s v="New"/>
    <s v="P1004"/>
    <s v="Smartwatch"/>
    <x v="0"/>
    <s v="TechSource India"/>
    <n v="1"/>
    <n v="6500"/>
    <n v="10"/>
    <n v="6500"/>
    <n v="650"/>
    <n v="5850"/>
    <n v="3949.57"/>
    <n v="1900.43"/>
    <x v="1"/>
    <s v="Jaipur"/>
    <s v="Rajasthan"/>
    <s v="India"/>
    <s v="UPI"/>
    <x v="0"/>
    <s v="Same Day"/>
    <x v="0"/>
    <s v="No"/>
    <s v="No"/>
  </r>
  <r>
    <x v="2247"/>
    <x v="180"/>
    <s v="CUST11932"/>
    <s v="Customer 1932"/>
    <n v="43"/>
    <s v="Returning"/>
    <s v="P4001"/>
    <s v="Face Wash"/>
    <x v="4"/>
    <s v="BeautyCare"/>
    <n v="1"/>
    <n v="450"/>
    <n v="10"/>
    <n v="450"/>
    <n v="45"/>
    <n v="405"/>
    <n v="324.73"/>
    <n v="80.27"/>
    <x v="2"/>
    <s v="Chennai"/>
    <s v="Tamil Nadu"/>
    <s v="India"/>
    <s v="Credit Card"/>
    <x v="0"/>
    <s v="Standard"/>
    <x v="0"/>
    <s v="No"/>
    <s v="No"/>
  </r>
  <r>
    <x v="2248"/>
    <x v="180"/>
    <s v="CUST10932"/>
    <s v="Customer 932"/>
    <n v="33"/>
    <s v="Returning"/>
    <s v="P5001"/>
    <s v="Notebook Set"/>
    <x v="1"/>
    <s v="Stationery Hub"/>
    <n v="2"/>
    <n v="500"/>
    <n v="15"/>
    <n v="1000"/>
    <n v="150"/>
    <n v="850"/>
    <n v="556.23"/>
    <n v="293.77"/>
    <x v="0"/>
    <s v="Pune"/>
    <s v="Maharashtra"/>
    <s v="India"/>
    <s v="Debit Card"/>
    <x v="0"/>
    <s v="Standard"/>
    <x v="3"/>
    <s v="No"/>
    <s v="Yes"/>
  </r>
  <r>
    <x v="2249"/>
    <x v="180"/>
    <s v="CUST10201"/>
    <s v="Customer 201"/>
    <n v="35"/>
    <s v="Loyal"/>
    <s v="P5005"/>
    <s v="Desk Organizer"/>
    <x v="1"/>
    <s v="Stationery Hub"/>
    <n v="2"/>
    <n v="600"/>
    <n v="25"/>
    <n v="1200"/>
    <n v="300"/>
    <n v="900"/>
    <n v="569.35"/>
    <n v="330.65"/>
    <x v="1"/>
    <s v="Chennai"/>
    <s v="Tamil Nadu"/>
    <s v="India"/>
    <s v="UPI"/>
    <x v="0"/>
    <s v="Standard"/>
    <x v="0"/>
    <s v="No"/>
    <s v="No"/>
  </r>
  <r>
    <x v="2250"/>
    <x v="180"/>
    <s v="CUST10751"/>
    <s v="Customer 751"/>
    <n v="39"/>
    <s v="Returning"/>
    <s v="P5003"/>
    <s v="Calculator"/>
    <x v="1"/>
    <s v="Stationery Hub"/>
    <n v="5"/>
    <n v="650"/>
    <n v="20"/>
    <n v="3250"/>
    <n v="650"/>
    <n v="2600"/>
    <n v="2002.49"/>
    <n v="597.51"/>
    <x v="2"/>
    <s v="Lucknow"/>
    <s v="Uttar Pradesh"/>
    <s v="India"/>
    <s v="Net Banking"/>
    <x v="0"/>
    <s v="Standard"/>
    <x v="0"/>
    <s v="No"/>
    <s v="No"/>
  </r>
  <r>
    <x v="2251"/>
    <x v="180"/>
    <s v="CUST10533"/>
    <s v="Customer 533"/>
    <n v="47"/>
    <s v="Loyal"/>
    <s v="P2003"/>
    <s v="T-Shirt"/>
    <x v="3"/>
    <s v="RetailHub"/>
    <n v="1"/>
    <n v="900"/>
    <n v="10"/>
    <n v="900"/>
    <n v="90"/>
    <n v="810"/>
    <n v="519.61"/>
    <n v="290.39"/>
    <x v="0"/>
    <s v="Nagpur"/>
    <s v="Maharashtra"/>
    <s v="India"/>
    <s v="Wallet"/>
    <x v="2"/>
    <s v="Express"/>
    <x v="0"/>
    <s v="No"/>
    <s v="No"/>
  </r>
  <r>
    <x v="2252"/>
    <x v="181"/>
    <s v="CUST12347"/>
    <s v="Customer 2347"/>
    <n v="60"/>
    <s v="Loyal"/>
    <s v="P5004"/>
    <s v="Pen Set"/>
    <x v="1"/>
    <s v="Stationery Hub"/>
    <n v="2"/>
    <n v="250"/>
    <n v="0"/>
    <n v="500"/>
    <n v="0"/>
    <n v="500"/>
    <n v="401.57"/>
    <n v="98.43"/>
    <x v="2"/>
    <s v="Chennai"/>
    <s v="Tamil Nadu"/>
    <s v="India"/>
    <s v="UPI"/>
    <x v="2"/>
    <s v="Standard"/>
    <x v="3"/>
    <s v="No"/>
    <s v="No"/>
  </r>
  <r>
    <x v="2253"/>
    <x v="181"/>
    <s v="CUST12142"/>
    <s v="Customer 2142"/>
    <n v="47"/>
    <s v="Returning"/>
    <s v="P4006"/>
    <s v="Lipstick"/>
    <x v="4"/>
    <s v="BeautyCare"/>
    <n v="3"/>
    <n v="850"/>
    <n v="0"/>
    <n v="2550"/>
    <n v="0"/>
    <n v="2550"/>
    <n v="1762.73"/>
    <n v="787.27"/>
    <x v="1"/>
    <s v="Chennai"/>
    <s v="Tamil Nadu"/>
    <s v="India"/>
    <s v="UPI"/>
    <x v="2"/>
    <s v="Express"/>
    <x v="0"/>
    <s v="No"/>
    <s v="No"/>
  </r>
  <r>
    <x v="2254"/>
    <x v="181"/>
    <s v="CUST11668"/>
    <s v="Customer 1668"/>
    <n v="21"/>
    <s v="New"/>
    <s v="P2007"/>
    <s v="Saree"/>
    <x v="3"/>
    <s v="FashionMart"/>
    <n v="3"/>
    <n v="2600"/>
    <n v="15"/>
    <n v="7800"/>
    <n v="1170"/>
    <n v="6630"/>
    <n v="3715.19"/>
    <n v="2914.81"/>
    <x v="1"/>
    <s v="Bhubaneswar"/>
    <s v="Odisha"/>
    <s v="India"/>
    <s v="Credit Card"/>
    <x v="2"/>
    <s v="Same Day"/>
    <x v="1"/>
    <s v="No"/>
    <s v="No"/>
  </r>
  <r>
    <x v="2255"/>
    <x v="181"/>
    <s v="CUST11760"/>
    <s v="Customer 1760"/>
    <n v="56"/>
    <s v="New"/>
    <s v="P1009"/>
    <s v="Power Bank"/>
    <x v="0"/>
    <s v="Prime Distributors"/>
    <n v="1"/>
    <n v="1600"/>
    <n v="5"/>
    <n v="1600"/>
    <n v="80"/>
    <n v="1520"/>
    <n v="1227.27"/>
    <n v="292.73"/>
    <x v="0"/>
    <s v="Kolkata"/>
    <s v="West Bengal"/>
    <s v="India"/>
    <s v="Cash on Delivery"/>
    <x v="1"/>
    <s v="Same Day"/>
    <x v="3"/>
    <s v="No"/>
    <s v="No"/>
  </r>
  <r>
    <x v="2256"/>
    <x v="181"/>
    <s v="CUST11850"/>
    <s v="Customer 1850"/>
    <n v="44"/>
    <s v="Returning"/>
    <s v="P4004"/>
    <s v="Shampoo"/>
    <x v="4"/>
    <s v="BeautyCare"/>
    <n v="1"/>
    <n v="550"/>
    <n v="20"/>
    <n v="550"/>
    <n v="110"/>
    <n v="440"/>
    <n v="268.01"/>
    <n v="171.99"/>
    <x v="1"/>
    <s v="Nagpur"/>
    <s v="Maharashtra"/>
    <s v="India"/>
    <s v="Net Banking"/>
    <x v="1"/>
    <s v="Standard"/>
    <x v="0"/>
    <s v="No"/>
    <s v="No"/>
  </r>
  <r>
    <x v="2257"/>
    <x v="181"/>
    <s v="CUST12466"/>
    <s v="Customer 2466"/>
    <n v="45"/>
    <s v="Returning"/>
    <s v="P4006"/>
    <s v="Lipstick"/>
    <x v="4"/>
    <s v="BeautyCare"/>
    <n v="5"/>
    <n v="850"/>
    <n v="5"/>
    <n v="4250"/>
    <n v="212.5"/>
    <n v="4037.5"/>
    <n v="2602.4299999999998"/>
    <n v="1435.07"/>
    <x v="0"/>
    <s v="Bhubaneswar"/>
    <s v="Odisha"/>
    <s v="India"/>
    <s v="Net Banking"/>
    <x v="0"/>
    <s v="Standard"/>
    <x v="1"/>
    <s v="No"/>
    <s v="No"/>
  </r>
  <r>
    <x v="2258"/>
    <x v="181"/>
    <s v="CUST10533"/>
    <s v="Customer 533"/>
    <n v="33"/>
    <s v="Loyal"/>
    <s v="P4001"/>
    <s v="Face Wash"/>
    <x v="4"/>
    <s v="BeautyCare"/>
    <n v="1"/>
    <n v="450"/>
    <n v="10"/>
    <n v="450"/>
    <n v="45"/>
    <n v="405"/>
    <n v="241.78"/>
    <n v="163.22"/>
    <x v="0"/>
    <s v="Jaipur"/>
    <s v="Rajasthan"/>
    <s v="India"/>
    <s v="Credit Card"/>
    <x v="2"/>
    <s v="Express"/>
    <x v="0"/>
    <s v="No"/>
    <s v="No"/>
  </r>
  <r>
    <x v="2259"/>
    <x v="181"/>
    <s v="CUST12015"/>
    <s v="Customer 2015"/>
    <n v="36"/>
    <s v="New"/>
    <s v="P5004"/>
    <s v="Pen Set"/>
    <x v="1"/>
    <s v="Stationery Hub"/>
    <n v="2"/>
    <n v="250"/>
    <n v="5"/>
    <n v="500"/>
    <n v="25"/>
    <n v="475"/>
    <n v="339.25"/>
    <n v="135.75"/>
    <x v="0"/>
    <s v="Pune"/>
    <s v="Maharashtra"/>
    <s v="India"/>
    <s v="UPI"/>
    <x v="1"/>
    <s v="Express"/>
    <x v="0"/>
    <s v="No"/>
    <s v="No"/>
  </r>
  <r>
    <x v="2260"/>
    <x v="181"/>
    <s v="CUST10178"/>
    <s v="Customer 178"/>
    <n v="27"/>
    <s v="Returning"/>
    <s v="P3007"/>
    <s v="Vacuum Cleaner"/>
    <x v="2"/>
    <s v="Global Traders"/>
    <n v="1"/>
    <n v="8500"/>
    <n v="5"/>
    <n v="8500"/>
    <n v="425"/>
    <n v="8075"/>
    <n v="4623.43"/>
    <n v="3451.57"/>
    <x v="2"/>
    <s v="Delhi"/>
    <s v="Delhi"/>
    <s v="India"/>
    <s v="Net Banking"/>
    <x v="2"/>
    <s v="Standard"/>
    <x v="4"/>
    <s v="No"/>
    <s v="No"/>
  </r>
  <r>
    <x v="2261"/>
    <x v="181"/>
    <s v="CUST12006"/>
    <s v="Customer 2006"/>
    <n v="47"/>
    <s v="New"/>
    <s v="P1003"/>
    <s v="Headphones"/>
    <x v="0"/>
    <s v="Metro Supplies"/>
    <n v="4"/>
    <n v="2500"/>
    <n v="10"/>
    <n v="10000"/>
    <n v="1000"/>
    <n v="9000"/>
    <n v="7220.62"/>
    <n v="1779.38"/>
    <x v="2"/>
    <s v="Delhi"/>
    <s v="Delhi"/>
    <s v="India"/>
    <s v="Wallet"/>
    <x v="1"/>
    <s v="Standard"/>
    <x v="0"/>
    <s v="No"/>
    <s v="No"/>
  </r>
  <r>
    <x v="2262"/>
    <x v="181"/>
    <s v="CUST11010"/>
    <s v="Customer 1010"/>
    <n v="40"/>
    <s v="Loyal"/>
    <s v="P5001"/>
    <s v="Notebook Set"/>
    <x v="1"/>
    <s v="Stationery Hub"/>
    <n v="1"/>
    <n v="500"/>
    <n v="0"/>
    <n v="500"/>
    <n v="0"/>
    <n v="500"/>
    <n v="298.51"/>
    <n v="201.49"/>
    <x v="2"/>
    <s v="Hyderabad"/>
    <s v="Telangana"/>
    <s v="India"/>
    <s v="Credit Card"/>
    <x v="1"/>
    <s v="Standard"/>
    <x v="0"/>
    <s v="No"/>
    <s v="No"/>
  </r>
  <r>
    <x v="2263"/>
    <x v="181"/>
    <s v="CUST11956"/>
    <s v="Customer 1956"/>
    <n v="18"/>
    <s v="New"/>
    <s v="P2003"/>
    <s v="T-Shirt"/>
    <x v="3"/>
    <s v="RetailHub"/>
    <n v="4"/>
    <n v="900"/>
    <n v="10"/>
    <n v="3600"/>
    <n v="360"/>
    <n v="3240"/>
    <n v="2295.7600000000002"/>
    <n v="944.24"/>
    <x v="2"/>
    <s v="Chennai"/>
    <s v="Tamil Nadu"/>
    <s v="India"/>
    <s v="Debit Card"/>
    <x v="1"/>
    <s v="Standard"/>
    <x v="0"/>
    <s v="Yes"/>
    <s v="No"/>
  </r>
  <r>
    <x v="2264"/>
    <x v="182"/>
    <s v="CUST11206"/>
    <s v="Customer 1206"/>
    <n v="36"/>
    <s v="Returning"/>
    <s v="P2006"/>
    <s v="Womens Kurti"/>
    <x v="3"/>
    <s v="FashionMart"/>
    <n v="6"/>
    <n v="1400"/>
    <n v="20"/>
    <n v="8400"/>
    <n v="1680"/>
    <n v="6720"/>
    <n v="5465.68"/>
    <n v="1254.32"/>
    <x v="0"/>
    <s v="Bhopal"/>
    <s v="Madhya Pradesh"/>
    <s v="India"/>
    <s v="Cash on Delivery"/>
    <x v="2"/>
    <s v="Same Day"/>
    <x v="2"/>
    <s v="No"/>
    <s v="No"/>
  </r>
  <r>
    <x v="2265"/>
    <x v="182"/>
    <s v="CUST12257"/>
    <s v="Customer 2257"/>
    <n v="40"/>
    <s v="New"/>
    <s v="P4006"/>
    <s v="Lipstick"/>
    <x v="4"/>
    <s v="BeautyCare"/>
    <n v="1"/>
    <n v="850"/>
    <n v="25"/>
    <n v="850"/>
    <n v="212.5"/>
    <n v="637.5"/>
    <n v="475.91"/>
    <n v="161.59"/>
    <x v="2"/>
    <s v="Coimbatore"/>
    <s v="Tamil Nadu"/>
    <s v="India"/>
    <s v="Debit Card"/>
    <x v="0"/>
    <s v="Standard"/>
    <x v="0"/>
    <s v="No"/>
    <s v="No"/>
  </r>
  <r>
    <x v="2266"/>
    <x v="182"/>
    <s v="CUST11036"/>
    <s v="Customer 1036"/>
    <n v="58"/>
    <s v="Returning"/>
    <s v="P4004"/>
    <s v="Shampoo"/>
    <x v="4"/>
    <s v="BeautyCare"/>
    <n v="2"/>
    <n v="550"/>
    <n v="0"/>
    <n v="1100"/>
    <n v="0"/>
    <n v="1100"/>
    <n v="843.57"/>
    <n v="256.43"/>
    <x v="2"/>
    <s v="Indore"/>
    <s v="Madhya Pradesh"/>
    <s v="India"/>
    <s v="Cash on Delivery"/>
    <x v="2"/>
    <s v="Standard"/>
    <x v="1"/>
    <s v="Yes"/>
    <s v="No"/>
  </r>
  <r>
    <x v="2267"/>
    <x v="182"/>
    <s v="CUST10253"/>
    <s v="Customer 253"/>
    <n v="45"/>
    <s v="Returning"/>
    <s v="P3003"/>
    <s v="Mixer Grinder"/>
    <x v="2"/>
    <s v="Prime Distributors"/>
    <n v="1"/>
    <n v="4800"/>
    <n v="5"/>
    <n v="4800"/>
    <n v="240"/>
    <n v="4560"/>
    <n v="3247.66"/>
    <n v="1312.34"/>
    <x v="2"/>
    <s v="Pune"/>
    <s v="Maharashtra"/>
    <s v="India"/>
    <s v="Credit Card"/>
    <x v="0"/>
    <s v="Standard"/>
    <x v="0"/>
    <s v="No"/>
    <s v="No"/>
  </r>
  <r>
    <x v="2268"/>
    <x v="182"/>
    <s v="CUST12468"/>
    <s v="Customer 2468"/>
    <n v="35"/>
    <s v="Loyal"/>
    <s v="P4002"/>
    <s v="Moisturizer"/>
    <x v="4"/>
    <s v="BeautyCare"/>
    <n v="6"/>
    <n v="650"/>
    <n v="30"/>
    <n v="3900"/>
    <n v="1170"/>
    <n v="2730"/>
    <n v="1803.49"/>
    <n v="926.51"/>
    <x v="2"/>
    <s v="Chennai"/>
    <s v="Tamil Nadu"/>
    <s v="India"/>
    <s v="Debit Card"/>
    <x v="2"/>
    <s v="Standard"/>
    <x v="0"/>
    <s v="No"/>
    <s v="No"/>
  </r>
  <r>
    <x v="2269"/>
    <x v="182"/>
    <s v="CUST11738"/>
    <s v="Customer 1738"/>
    <n v="51"/>
    <s v="Returning"/>
    <s v="P5004"/>
    <s v="Pen Set"/>
    <x v="1"/>
    <s v="Stationery Hub"/>
    <n v="1"/>
    <n v="250"/>
    <n v="5"/>
    <n v="250"/>
    <n v="12.5"/>
    <n v="237.5"/>
    <n v="189.62"/>
    <n v="47.88"/>
    <x v="1"/>
    <s v="Lucknow"/>
    <s v="Uttar Pradesh"/>
    <s v="India"/>
    <s v="Net Banking"/>
    <x v="2"/>
    <s v="Standard"/>
    <x v="0"/>
    <s v="No"/>
    <s v="No"/>
  </r>
  <r>
    <x v="2270"/>
    <x v="182"/>
    <s v="CUST11494"/>
    <s v="Customer 1494"/>
    <n v="29"/>
    <s v="Loyal"/>
    <s v="P4005"/>
    <s v="Perfume"/>
    <x v="4"/>
    <s v="BeautyCare"/>
    <n v="1"/>
    <n v="1800"/>
    <n v="10"/>
    <n v="1800"/>
    <n v="180"/>
    <n v="1620"/>
    <n v="1057.7"/>
    <n v="562.29999999999995"/>
    <x v="2"/>
    <s v="Delhi"/>
    <s v="Delhi"/>
    <s v="India"/>
    <s v="Debit Card"/>
    <x v="1"/>
    <s v="Standard"/>
    <x v="0"/>
    <s v="No"/>
    <s v="No"/>
  </r>
  <r>
    <x v="2271"/>
    <x v="182"/>
    <s v="CUST11586"/>
    <s v="Customer 1586"/>
    <n v="40"/>
    <s v="New"/>
    <s v="P2003"/>
    <s v="T-Shirt"/>
    <x v="3"/>
    <s v="RetailHub"/>
    <n v="1"/>
    <n v="900"/>
    <n v="5"/>
    <n v="900"/>
    <n v="45"/>
    <n v="855"/>
    <n v="663"/>
    <n v="192"/>
    <x v="2"/>
    <s v="Delhi"/>
    <s v="Delhi"/>
    <s v="India"/>
    <s v="Net Banking"/>
    <x v="0"/>
    <s v="Express"/>
    <x v="0"/>
    <s v="No"/>
    <s v="No"/>
  </r>
  <r>
    <x v="2272"/>
    <x v="182"/>
    <s v="CUST11155"/>
    <s v="Customer 1155"/>
    <n v="24"/>
    <s v="Returning"/>
    <s v="P3004"/>
    <s v="Cookware Set"/>
    <x v="2"/>
    <s v="HomeNeeds"/>
    <n v="1"/>
    <n v="3500"/>
    <n v="20"/>
    <n v="3500"/>
    <n v="700"/>
    <n v="2800"/>
    <n v="1559.87"/>
    <n v="1240.1300000000001"/>
    <x v="1"/>
    <s v="Bhopal"/>
    <s v="Madhya Pradesh"/>
    <s v="India"/>
    <s v="Credit Card"/>
    <x v="1"/>
    <s v="Standard"/>
    <x v="0"/>
    <s v="No"/>
    <s v="No"/>
  </r>
  <r>
    <x v="2273"/>
    <x v="182"/>
    <s v="CUST11461"/>
    <s v="Customer 1461"/>
    <n v="58"/>
    <s v="Loyal"/>
    <s v="P5003"/>
    <s v="Calculator"/>
    <x v="1"/>
    <s v="Stationery Hub"/>
    <n v="2"/>
    <n v="650"/>
    <n v="10"/>
    <n v="1300"/>
    <n v="130"/>
    <n v="1170"/>
    <n v="925.66"/>
    <n v="244.34"/>
    <x v="2"/>
    <s v="Delhi"/>
    <s v="Delhi"/>
    <s v="India"/>
    <s v="Credit Card"/>
    <x v="0"/>
    <s v="Standard"/>
    <x v="0"/>
    <s v="No"/>
    <s v="No"/>
  </r>
  <r>
    <x v="2274"/>
    <x v="182"/>
    <s v="CUST12360"/>
    <s v="Customer 2360"/>
    <n v="36"/>
    <s v="New"/>
    <s v="P1006"/>
    <s v="Keyboard"/>
    <x v="0"/>
    <s v="Metro Supplies"/>
    <n v="2"/>
    <n v="1800"/>
    <n v="25"/>
    <n v="3600"/>
    <n v="900"/>
    <n v="2700"/>
    <n v="2110.65"/>
    <n v="589.35"/>
    <x v="1"/>
    <s v="Guwahati"/>
    <s v="Assam"/>
    <s v="India"/>
    <s v="Net Banking"/>
    <x v="0"/>
    <s v="Standard"/>
    <x v="0"/>
    <s v="No"/>
    <s v="No"/>
  </r>
  <r>
    <x v="2275"/>
    <x v="182"/>
    <s v="CUST11566"/>
    <s v="Customer 1566"/>
    <n v="19"/>
    <s v="New"/>
    <s v="P1010"/>
    <s v="Bluetooth Speaker"/>
    <x v="0"/>
    <s v="Prime Distributors"/>
    <n v="2"/>
    <n v="3200"/>
    <n v="20"/>
    <n v="6400"/>
    <n v="1280"/>
    <n v="5120"/>
    <n v="3758.8"/>
    <n v="1361.2"/>
    <x v="1"/>
    <s v="Coimbatore"/>
    <s v="Tamil Nadu"/>
    <s v="India"/>
    <s v="UPI"/>
    <x v="2"/>
    <s v="Standard"/>
    <x v="0"/>
    <s v="No"/>
    <s v="No"/>
  </r>
  <r>
    <x v="2276"/>
    <x v="183"/>
    <s v="CUST10390"/>
    <s v="Customer 390"/>
    <n v="38"/>
    <s v="Returning"/>
    <s v="P2003"/>
    <s v="T-Shirt"/>
    <x v="3"/>
    <s v="RetailHub"/>
    <n v="1"/>
    <n v="900"/>
    <n v="25"/>
    <n v="900"/>
    <n v="225"/>
    <n v="675"/>
    <n v="471.49"/>
    <n v="203.51"/>
    <x v="2"/>
    <s v="Guwahati"/>
    <s v="Assam"/>
    <s v="India"/>
    <s v="Cash on Delivery"/>
    <x v="2"/>
    <s v="Express"/>
    <x v="0"/>
    <s v="No"/>
    <s v="No"/>
  </r>
  <r>
    <x v="2277"/>
    <x v="183"/>
    <s v="CUST11132"/>
    <s v="Customer 1132"/>
    <n v="18"/>
    <s v="New"/>
    <s v="P4002"/>
    <s v="Moisturizer"/>
    <x v="4"/>
    <s v="BeautyCare"/>
    <n v="2"/>
    <n v="650"/>
    <n v="5"/>
    <n v="1300"/>
    <n v="65"/>
    <n v="1235"/>
    <n v="909.99"/>
    <n v="325.01"/>
    <x v="1"/>
    <s v="Visakhapatnam"/>
    <s v="Andhra Pradesh"/>
    <s v="India"/>
    <s v="UPI"/>
    <x v="0"/>
    <s v="Express"/>
    <x v="0"/>
    <s v="No"/>
    <s v="No"/>
  </r>
  <r>
    <x v="2278"/>
    <x v="183"/>
    <s v="CUST10338"/>
    <s v="Customer 338"/>
    <n v="34"/>
    <s v="New"/>
    <s v="P3001"/>
    <s v="Coffee Maker"/>
    <x v="2"/>
    <s v="HomeNeeds"/>
    <n v="4"/>
    <n v="4200"/>
    <n v="20"/>
    <n v="16800"/>
    <n v="3360"/>
    <n v="13440"/>
    <n v="9898.57"/>
    <n v="3541.43"/>
    <x v="1"/>
    <s v="Mumbai"/>
    <s v="Maharashtra"/>
    <s v="India"/>
    <s v="Debit Card"/>
    <x v="2"/>
    <s v="Standard"/>
    <x v="0"/>
    <s v="No"/>
    <s v="No"/>
  </r>
  <r>
    <x v="2279"/>
    <x v="183"/>
    <s v="CUST11341"/>
    <s v="Customer 1341"/>
    <n v="34"/>
    <s v="New"/>
    <s v="P3002"/>
    <s v="Air Fryer"/>
    <x v="2"/>
    <s v="HomeNeeds"/>
    <n v="1"/>
    <n v="6500"/>
    <n v="5"/>
    <n v="6500"/>
    <n v="325"/>
    <n v="6175"/>
    <n v="4666.9799999999996"/>
    <n v="1508.02"/>
    <x v="2"/>
    <s v="Pune"/>
    <s v="Maharashtra"/>
    <s v="India"/>
    <s v="Wallet"/>
    <x v="0"/>
    <s v="Standard"/>
    <x v="0"/>
    <s v="No"/>
    <s v="No"/>
  </r>
  <r>
    <x v="2280"/>
    <x v="183"/>
    <s v="CUST11671"/>
    <s v="Customer 1671"/>
    <n v="56"/>
    <s v="Returning"/>
    <s v="P2005"/>
    <s v="Backpack"/>
    <x v="3"/>
    <s v="Metro Supplies"/>
    <n v="3"/>
    <n v="1800"/>
    <n v="0"/>
    <n v="5400"/>
    <n v="0"/>
    <n v="5400"/>
    <n v="3212.52"/>
    <n v="2187.48"/>
    <x v="1"/>
    <s v="Chandigarh"/>
    <s v="Chandigarh"/>
    <s v="India"/>
    <s v="Cash on Delivery"/>
    <x v="0"/>
    <s v="Standard"/>
    <x v="0"/>
    <s v="No"/>
    <s v="No"/>
  </r>
  <r>
    <x v="2281"/>
    <x v="183"/>
    <s v="CUST11405"/>
    <s v="Customer 1405"/>
    <n v="37"/>
    <s v="Returning"/>
    <s v="P5003"/>
    <s v="Calculator"/>
    <x v="1"/>
    <s v="Stationery Hub"/>
    <n v="3"/>
    <n v="650"/>
    <n v="0"/>
    <n v="1950"/>
    <n v="0"/>
    <n v="1950"/>
    <n v="1261.8499999999999"/>
    <n v="688.15"/>
    <x v="1"/>
    <s v="Chennai"/>
    <s v="Tamil Nadu"/>
    <s v="India"/>
    <s v="Net Banking"/>
    <x v="2"/>
    <s v="Express"/>
    <x v="0"/>
    <s v="No"/>
    <s v="No"/>
  </r>
  <r>
    <x v="2282"/>
    <x v="183"/>
    <s v="CUST10814"/>
    <s v="Customer 814"/>
    <n v="51"/>
    <s v="New"/>
    <s v="P5005"/>
    <s v="Desk Organizer"/>
    <x v="1"/>
    <s v="Stationery Hub"/>
    <n v="2"/>
    <n v="600"/>
    <n v="10"/>
    <n v="1200"/>
    <n v="120"/>
    <n v="1080"/>
    <n v="645.82000000000005"/>
    <n v="434.18"/>
    <x v="0"/>
    <s v="Guwahati"/>
    <s v="Assam"/>
    <s v="India"/>
    <s v="Wallet"/>
    <x v="2"/>
    <s v="Express"/>
    <x v="1"/>
    <s v="No"/>
    <s v="No"/>
  </r>
  <r>
    <x v="2283"/>
    <x v="183"/>
    <s v="CUST12390"/>
    <s v="Customer 2390"/>
    <n v="34"/>
    <s v="Returning"/>
    <s v="P4001"/>
    <s v="Face Wash"/>
    <x v="4"/>
    <s v="BeautyCare"/>
    <n v="2"/>
    <n v="450"/>
    <n v="10"/>
    <n v="900"/>
    <n v="90"/>
    <n v="810"/>
    <n v="620.21"/>
    <n v="189.79"/>
    <x v="1"/>
    <s v="Patna"/>
    <s v="Bihar"/>
    <s v="India"/>
    <s v="Cash on Delivery"/>
    <x v="0"/>
    <s v="Standard"/>
    <x v="0"/>
    <s v="No"/>
    <s v="No"/>
  </r>
  <r>
    <x v="2284"/>
    <x v="183"/>
    <s v="CUST11606"/>
    <s v="Customer 1606"/>
    <n v="50"/>
    <s v="Returning"/>
    <s v="P3005"/>
    <s v="Bedsheet Set"/>
    <x v="2"/>
    <s v="RetailHub"/>
    <n v="1"/>
    <n v="1800"/>
    <n v="5"/>
    <n v="1800"/>
    <n v="90"/>
    <n v="1710"/>
    <n v="1367.16"/>
    <n v="342.84"/>
    <x v="1"/>
    <s v="Nagpur"/>
    <s v="Maharashtra"/>
    <s v="India"/>
    <s v="Wallet"/>
    <x v="0"/>
    <s v="Express"/>
    <x v="0"/>
    <s v="No"/>
    <s v="No"/>
  </r>
  <r>
    <x v="2285"/>
    <x v="183"/>
    <s v="CUST11125"/>
    <s v="Customer 1125"/>
    <n v="21"/>
    <s v="Returning"/>
    <s v="P2004"/>
    <s v="Jacket"/>
    <x v="3"/>
    <s v="Global Traders"/>
    <n v="2"/>
    <n v="3500"/>
    <n v="15"/>
    <n v="7000"/>
    <n v="1050"/>
    <n v="5950"/>
    <n v="4486.17"/>
    <n v="1463.83"/>
    <x v="1"/>
    <s v="Ahmedabad"/>
    <s v="Gujarat"/>
    <s v="India"/>
    <s v="Net Banking"/>
    <x v="1"/>
    <s v="Standard"/>
    <x v="4"/>
    <s v="No"/>
    <s v="No"/>
  </r>
  <r>
    <x v="2286"/>
    <x v="183"/>
    <s v="CUST11254"/>
    <s v="Customer 1254"/>
    <n v="39"/>
    <s v="Returning"/>
    <s v="P3007"/>
    <s v="Vacuum Cleaner"/>
    <x v="2"/>
    <s v="Global Traders"/>
    <n v="3"/>
    <n v="8500"/>
    <n v="10"/>
    <n v="25500"/>
    <n v="2550"/>
    <n v="22950"/>
    <n v="18146.05"/>
    <n v="4803.95"/>
    <x v="0"/>
    <s v="Coimbatore"/>
    <s v="Tamil Nadu"/>
    <s v="India"/>
    <s v="Credit Card"/>
    <x v="2"/>
    <s v="Standard"/>
    <x v="0"/>
    <s v="No"/>
    <s v="No"/>
  </r>
  <r>
    <x v="2287"/>
    <x v="183"/>
    <s v="CUST10706"/>
    <s v="Customer 706"/>
    <n v="58"/>
    <s v="Returning"/>
    <s v="P1003"/>
    <s v="Headphones"/>
    <x v="0"/>
    <s v="Metro Supplies"/>
    <n v="5"/>
    <n v="2500"/>
    <n v="10"/>
    <n v="12500"/>
    <n v="1250"/>
    <n v="11250"/>
    <n v="8531.31"/>
    <n v="2718.69"/>
    <x v="0"/>
    <s v="Guwahati"/>
    <s v="Assam"/>
    <s v="India"/>
    <s v="Cash on Delivery"/>
    <x v="0"/>
    <s v="Standard"/>
    <x v="2"/>
    <s v="No"/>
    <s v="No"/>
  </r>
  <r>
    <x v="2288"/>
    <x v="183"/>
    <s v="CUST12195"/>
    <s v="Customer 2195"/>
    <n v="41"/>
    <s v="Loyal"/>
    <s v="P4002"/>
    <s v="Moisturizer"/>
    <x v="4"/>
    <s v="BeautyCare"/>
    <n v="1"/>
    <n v="650"/>
    <n v="25"/>
    <n v="650"/>
    <n v="162.5"/>
    <n v="487.5"/>
    <n v="278.94"/>
    <n v="208.56"/>
    <x v="2"/>
    <s v="Chennai"/>
    <s v="Tamil Nadu"/>
    <s v="India"/>
    <s v="Net Banking"/>
    <x v="0"/>
    <s v="Standard"/>
    <x v="0"/>
    <s v="No"/>
    <s v="No"/>
  </r>
  <r>
    <x v="2289"/>
    <x v="183"/>
    <s v="CUST11547"/>
    <s v="Customer 1547"/>
    <n v="40"/>
    <s v="New"/>
    <s v="P5004"/>
    <s v="Pen Set"/>
    <x v="1"/>
    <s v="Stationery Hub"/>
    <n v="1"/>
    <n v="250"/>
    <n v="10"/>
    <n v="250"/>
    <n v="25"/>
    <n v="225"/>
    <n v="128.81"/>
    <n v="96.19"/>
    <x v="1"/>
    <s v="Ahmedabad"/>
    <s v="Gujarat"/>
    <s v="India"/>
    <s v="UPI"/>
    <x v="2"/>
    <s v="Standard"/>
    <x v="0"/>
    <s v="No"/>
    <s v="No"/>
  </r>
  <r>
    <x v="2290"/>
    <x v="183"/>
    <s v="CUST11292"/>
    <s v="Customer 1292"/>
    <n v="24"/>
    <s v="Returning"/>
    <s v="P1005"/>
    <s v="Tablet"/>
    <x v="0"/>
    <s v="RetailHub"/>
    <n v="1"/>
    <n v="18000"/>
    <n v="5"/>
    <n v="18000"/>
    <n v="900"/>
    <n v="17100"/>
    <n v="12276.19"/>
    <n v="4823.8100000000004"/>
    <x v="0"/>
    <s v="Bhopal"/>
    <s v="Madhya Pradesh"/>
    <s v="India"/>
    <s v="Net Banking"/>
    <x v="2"/>
    <s v="Standard"/>
    <x v="0"/>
    <s v="No"/>
    <s v="No"/>
  </r>
  <r>
    <x v="2291"/>
    <x v="183"/>
    <s v="CUST10323"/>
    <s v="Customer 323"/>
    <n v="26"/>
    <s v="Returning"/>
    <s v="P1002"/>
    <s v="Smartphone"/>
    <x v="0"/>
    <s v="Global Traders"/>
    <n v="1"/>
    <n v="28000"/>
    <n v="5"/>
    <n v="28000"/>
    <n v="1400"/>
    <n v="26600"/>
    <n v="16332.36"/>
    <n v="10267.64"/>
    <x v="1"/>
    <s v="Lucknow"/>
    <s v="Uttar Pradesh"/>
    <s v="India"/>
    <s v="Wallet"/>
    <x v="0"/>
    <s v="Standard"/>
    <x v="1"/>
    <s v="No"/>
    <s v="No"/>
  </r>
  <r>
    <x v="2292"/>
    <x v="184"/>
    <s v="CUST11260"/>
    <s v="Customer 1260"/>
    <n v="53"/>
    <s v="Returning"/>
    <s v="P4004"/>
    <s v="Shampoo"/>
    <x v="4"/>
    <s v="BeautyCare"/>
    <n v="2"/>
    <n v="550"/>
    <n v="25"/>
    <n v="1100"/>
    <n v="275"/>
    <n v="825"/>
    <n v="484.84"/>
    <n v="340.16"/>
    <x v="0"/>
    <s v="Jaipur"/>
    <s v="Rajasthan"/>
    <s v="India"/>
    <s v="Cash on Delivery"/>
    <x v="1"/>
    <s v="Standard"/>
    <x v="0"/>
    <s v="No"/>
    <s v="No"/>
  </r>
  <r>
    <x v="2293"/>
    <x v="184"/>
    <s v="CUST11163"/>
    <s v="Customer 1163"/>
    <n v="36"/>
    <s v="New"/>
    <s v="P2007"/>
    <s v="Saree"/>
    <x v="3"/>
    <s v="FashionMart"/>
    <n v="5"/>
    <n v="2600"/>
    <n v="15"/>
    <n v="13000"/>
    <n v="1950"/>
    <n v="11050"/>
    <n v="8470.4500000000007"/>
    <n v="2579.5500000000002"/>
    <x v="1"/>
    <s v="Visakhapatnam"/>
    <s v="Andhra Pradesh"/>
    <s v="India"/>
    <s v="Cash on Delivery"/>
    <x v="0"/>
    <s v="Same Day"/>
    <x v="0"/>
    <s v="No"/>
    <s v="No"/>
  </r>
  <r>
    <x v="2294"/>
    <x v="184"/>
    <s v="CUST10681"/>
    <s v="Customer 681"/>
    <n v="20"/>
    <s v="Returning"/>
    <s v="P2002"/>
    <s v="Jeans"/>
    <x v="3"/>
    <s v="FashionMart"/>
    <n v="4"/>
    <n v="2200"/>
    <n v="0"/>
    <n v="8800"/>
    <n v="0"/>
    <n v="8800"/>
    <n v="6406.57"/>
    <n v="2393.4299999999998"/>
    <x v="1"/>
    <s v="Mumbai"/>
    <s v="Maharashtra"/>
    <s v="India"/>
    <s v="Credit Card"/>
    <x v="0"/>
    <s v="Standard"/>
    <x v="0"/>
    <s v="No"/>
    <s v="No"/>
  </r>
  <r>
    <x v="2295"/>
    <x v="184"/>
    <s v="CUST10303"/>
    <s v="Customer 303"/>
    <n v="39"/>
    <s v="Returning"/>
    <s v="P3005"/>
    <s v="Bedsheet Set"/>
    <x v="2"/>
    <s v="RetailHub"/>
    <n v="2"/>
    <n v="1800"/>
    <n v="0"/>
    <n v="3600"/>
    <n v="0"/>
    <n v="3600"/>
    <n v="2734.97"/>
    <n v="865.03"/>
    <x v="2"/>
    <s v="Patna"/>
    <s v="Bihar"/>
    <s v="India"/>
    <s v="Wallet"/>
    <x v="2"/>
    <s v="Standard"/>
    <x v="0"/>
    <s v="No"/>
    <s v="No"/>
  </r>
  <r>
    <x v="2296"/>
    <x v="184"/>
    <s v="CUST10461"/>
    <s v="Customer 461"/>
    <n v="45"/>
    <s v="Returning"/>
    <s v="P2002"/>
    <s v="Jeans"/>
    <x v="3"/>
    <s v="FashionMart"/>
    <n v="3"/>
    <n v="2200"/>
    <n v="10"/>
    <n v="6600"/>
    <n v="660"/>
    <n v="5940"/>
    <n v="3984.61"/>
    <n v="1955.39"/>
    <x v="1"/>
    <s v="Bhopal"/>
    <s v="Madhya Pradesh"/>
    <s v="India"/>
    <s v="Credit Card"/>
    <x v="0"/>
    <s v="Express"/>
    <x v="0"/>
    <s v="No"/>
    <s v="No"/>
  </r>
  <r>
    <x v="2297"/>
    <x v="184"/>
    <s v="CUST12393"/>
    <s v="Customer 2393"/>
    <n v="41"/>
    <s v="Returning"/>
    <s v="P3007"/>
    <s v="Vacuum Cleaner"/>
    <x v="2"/>
    <s v="Global Traders"/>
    <n v="2"/>
    <n v="8500"/>
    <n v="0"/>
    <n v="17000"/>
    <n v="0"/>
    <n v="17000"/>
    <n v="13045.65"/>
    <n v="3954.35"/>
    <x v="0"/>
    <s v="Mumbai"/>
    <s v="Maharashtra"/>
    <s v="India"/>
    <s v="UPI"/>
    <x v="2"/>
    <s v="Express"/>
    <x v="1"/>
    <s v="No"/>
    <s v="No"/>
  </r>
  <r>
    <x v="2298"/>
    <x v="184"/>
    <s v="CUST10658"/>
    <s v="Customer 658"/>
    <n v="25"/>
    <s v="Returning"/>
    <s v="P5002"/>
    <s v="Novel"/>
    <x v="1"/>
    <s v="Stationery Hub"/>
    <n v="1"/>
    <n v="400"/>
    <n v="5"/>
    <n v="400"/>
    <n v="20"/>
    <n v="380"/>
    <n v="218.31"/>
    <n v="161.69"/>
    <x v="1"/>
    <s v="Nagpur"/>
    <s v="Maharashtra"/>
    <s v="India"/>
    <s v="Net Banking"/>
    <x v="2"/>
    <s v="Express"/>
    <x v="0"/>
    <s v="No"/>
    <s v="No"/>
  </r>
  <r>
    <x v="2299"/>
    <x v="184"/>
    <s v="CUST10214"/>
    <s v="Customer 214"/>
    <n v="46"/>
    <s v="New"/>
    <s v="P2007"/>
    <s v="Saree"/>
    <x v="3"/>
    <s v="FashionMart"/>
    <n v="1"/>
    <n v="2600"/>
    <n v="20"/>
    <n v="2600"/>
    <n v="520"/>
    <n v="2080"/>
    <n v="1330.02"/>
    <n v="749.98"/>
    <x v="1"/>
    <s v="Chandigarh"/>
    <s v="Chandigarh"/>
    <s v="India"/>
    <s v="Credit Card"/>
    <x v="1"/>
    <s v="Standard"/>
    <x v="4"/>
    <s v="No"/>
    <s v="No"/>
  </r>
  <r>
    <x v="2300"/>
    <x v="184"/>
    <s v="CUST11015"/>
    <s v="Customer 1015"/>
    <n v="46"/>
    <s v="Loyal"/>
    <s v="P5004"/>
    <s v="Pen Set"/>
    <x v="1"/>
    <s v="Stationery Hub"/>
    <n v="1"/>
    <n v="250"/>
    <n v="5"/>
    <n v="250"/>
    <n v="12.5"/>
    <n v="237.5"/>
    <n v="179.25"/>
    <n v="58.25"/>
    <x v="1"/>
    <s v="Visakhapatnam"/>
    <s v="Andhra Pradesh"/>
    <s v="India"/>
    <s v="Credit Card"/>
    <x v="1"/>
    <s v="Standard"/>
    <x v="0"/>
    <s v="No"/>
    <s v="No"/>
  </r>
  <r>
    <x v="2301"/>
    <x v="184"/>
    <s v="CUST11413"/>
    <s v="Customer 1413"/>
    <n v="33"/>
    <s v="Loyal"/>
    <s v="P4002"/>
    <s v="Moisturizer"/>
    <x v="4"/>
    <s v="BeautyCare"/>
    <n v="2"/>
    <n v="650"/>
    <n v="10"/>
    <n v="1300"/>
    <n v="130"/>
    <n v="1170"/>
    <n v="814.61"/>
    <n v="355.39"/>
    <x v="1"/>
    <s v="Pune"/>
    <s v="Maharashtra"/>
    <s v="India"/>
    <s v="Net Banking"/>
    <x v="0"/>
    <s v="Standard"/>
    <x v="0"/>
    <s v="No"/>
    <s v="No"/>
  </r>
  <r>
    <x v="2302"/>
    <x v="184"/>
    <s v="CUST11698"/>
    <s v="Customer 1698"/>
    <n v="36"/>
    <s v="New"/>
    <s v="P2008"/>
    <s v="Formal Shirt"/>
    <x v="3"/>
    <s v="Global Traders"/>
    <n v="1"/>
    <n v="1700"/>
    <n v="10"/>
    <n v="1700"/>
    <n v="170"/>
    <n v="1530"/>
    <n v="1028.19"/>
    <n v="501.81"/>
    <x v="0"/>
    <s v="Bhubaneswar"/>
    <s v="Odisha"/>
    <s v="India"/>
    <s v="Wallet"/>
    <x v="2"/>
    <s v="Express"/>
    <x v="0"/>
    <s v="No"/>
    <s v="Yes"/>
  </r>
  <r>
    <x v="2303"/>
    <x v="184"/>
    <s v="CUST10939"/>
    <s v="Customer 939"/>
    <n v="57"/>
    <s v="Returning"/>
    <s v="P2004"/>
    <s v="Jacket"/>
    <x v="3"/>
    <s v="Global Traders"/>
    <n v="2"/>
    <n v="3500"/>
    <n v="10"/>
    <n v="7000"/>
    <n v="700"/>
    <n v="6300"/>
    <n v="4530.3100000000004"/>
    <n v="1769.69"/>
    <x v="0"/>
    <s v="Visakhapatnam"/>
    <s v="Andhra Pradesh"/>
    <s v="India"/>
    <s v="Cash on Delivery"/>
    <x v="1"/>
    <s v="Standard"/>
    <x v="0"/>
    <s v="No"/>
    <s v="No"/>
  </r>
  <r>
    <x v="2304"/>
    <x v="185"/>
    <s v="CUST11939"/>
    <s v="Customer 1939"/>
    <n v="36"/>
    <s v="Loyal"/>
    <s v="P3007"/>
    <s v="Vacuum Cleaner"/>
    <x v="2"/>
    <s v="Global Traders"/>
    <n v="2"/>
    <n v="8500"/>
    <n v="15"/>
    <n v="17000"/>
    <n v="2550"/>
    <n v="14450"/>
    <n v="11096.38"/>
    <n v="3353.62"/>
    <x v="2"/>
    <s v="Bengaluru"/>
    <s v="Karnataka"/>
    <s v="India"/>
    <s v="Debit Card"/>
    <x v="1"/>
    <s v="Standard"/>
    <x v="1"/>
    <s v="No"/>
    <s v="No"/>
  </r>
  <r>
    <x v="2305"/>
    <x v="185"/>
    <s v="CUST11154"/>
    <s v="Customer 1154"/>
    <n v="46"/>
    <s v="New"/>
    <s v="P2004"/>
    <s v="Jacket"/>
    <x v="3"/>
    <s v="Global Traders"/>
    <n v="1"/>
    <n v="3500"/>
    <n v="10"/>
    <n v="3500"/>
    <n v="350"/>
    <n v="3150"/>
    <n v="2448.0300000000002"/>
    <n v="701.97"/>
    <x v="1"/>
    <s v="Bhopal"/>
    <s v="Madhya Pradesh"/>
    <s v="India"/>
    <s v="Cash on Delivery"/>
    <x v="2"/>
    <s v="Express"/>
    <x v="0"/>
    <s v="Yes"/>
    <s v="No"/>
  </r>
  <r>
    <x v="2306"/>
    <x v="185"/>
    <s v="CUST11121"/>
    <s v="Customer 1121"/>
    <n v="56"/>
    <s v="New"/>
    <s v="P2008"/>
    <s v="Formal Shirt"/>
    <x v="3"/>
    <s v="Global Traders"/>
    <n v="2"/>
    <n v="1700"/>
    <n v="5"/>
    <n v="3400"/>
    <n v="170"/>
    <n v="3230"/>
    <n v="2321.8000000000002"/>
    <n v="908.2"/>
    <x v="1"/>
    <s v="Chennai"/>
    <s v="Tamil Nadu"/>
    <s v="India"/>
    <s v="Credit Card"/>
    <x v="1"/>
    <s v="Standard"/>
    <x v="0"/>
    <s v="No"/>
    <s v="No"/>
  </r>
  <r>
    <x v="2307"/>
    <x v="185"/>
    <s v="CUST12149"/>
    <s v="Customer 2149"/>
    <n v="19"/>
    <s v="New"/>
    <s v="P5003"/>
    <s v="Calculator"/>
    <x v="1"/>
    <s v="Stationery Hub"/>
    <n v="2"/>
    <n v="650"/>
    <n v="15"/>
    <n v="1300"/>
    <n v="195"/>
    <n v="1105"/>
    <n v="734.91"/>
    <n v="370.09"/>
    <x v="1"/>
    <s v="Delhi"/>
    <s v="Delhi"/>
    <s v="India"/>
    <s v="Net Banking"/>
    <x v="2"/>
    <s v="Standard"/>
    <x v="0"/>
    <s v="No"/>
    <s v="No"/>
  </r>
  <r>
    <x v="2308"/>
    <x v="185"/>
    <s v="CUST11284"/>
    <s v="Customer 1284"/>
    <n v="37"/>
    <s v="Loyal"/>
    <s v="P1001"/>
    <s v="Laptop"/>
    <x v="0"/>
    <s v="TechSource India"/>
    <n v="2"/>
    <n v="55000"/>
    <n v="15"/>
    <n v="110000"/>
    <n v="16500"/>
    <n v="93500"/>
    <n v="68542.31"/>
    <n v="24957.69"/>
    <x v="1"/>
    <s v="Patna"/>
    <s v="Bihar"/>
    <s v="India"/>
    <s v="Debit Card"/>
    <x v="0"/>
    <s v="Express"/>
    <x v="0"/>
    <s v="No"/>
    <s v="No"/>
  </r>
  <r>
    <x v="2309"/>
    <x v="185"/>
    <s v="CUST12244"/>
    <s v="Customer 2244"/>
    <n v="38"/>
    <s v="New"/>
    <s v="P1009"/>
    <s v="Power Bank"/>
    <x v="0"/>
    <s v="Prime Distributors"/>
    <n v="2"/>
    <n v="1600"/>
    <n v="10"/>
    <n v="3200"/>
    <n v="320"/>
    <n v="2880"/>
    <n v="1880.3"/>
    <n v="999.7"/>
    <x v="1"/>
    <s v="Hyderabad"/>
    <s v="Telangana"/>
    <s v="India"/>
    <s v="Credit Card"/>
    <x v="0"/>
    <s v="Express"/>
    <x v="0"/>
    <s v="No"/>
    <s v="No"/>
  </r>
  <r>
    <x v="2310"/>
    <x v="185"/>
    <s v="CUST10295"/>
    <s v="Customer 295"/>
    <n v="20"/>
    <s v="New"/>
    <s v="P3001"/>
    <s v="Coffee Maker"/>
    <x v="2"/>
    <s v="HomeNeeds"/>
    <n v="6"/>
    <n v="4200"/>
    <n v="5"/>
    <n v="25200"/>
    <n v="1260"/>
    <n v="23940"/>
    <n v="19109.580000000002"/>
    <n v="4830.42"/>
    <x v="1"/>
    <s v="Bhubaneswar"/>
    <s v="Odisha"/>
    <s v="India"/>
    <s v="Net Banking"/>
    <x v="2"/>
    <s v="Standard"/>
    <x v="0"/>
    <s v="No"/>
    <s v="No"/>
  </r>
  <r>
    <x v="2311"/>
    <x v="185"/>
    <s v="CUST11127"/>
    <s v="Customer 1127"/>
    <n v="39"/>
    <s v="Returning"/>
    <s v="P2001"/>
    <s v="Running Shoes"/>
    <x v="3"/>
    <s v="FashionMart"/>
    <n v="6"/>
    <n v="3200"/>
    <n v="5"/>
    <n v="19200"/>
    <n v="960"/>
    <n v="18240"/>
    <n v="14514.52"/>
    <n v="3725.48"/>
    <x v="1"/>
    <s v="Ahmedabad"/>
    <s v="Gujarat"/>
    <s v="India"/>
    <s v="Wallet"/>
    <x v="0"/>
    <s v="Standard"/>
    <x v="0"/>
    <s v="No"/>
    <s v="No"/>
  </r>
  <r>
    <x v="2312"/>
    <x v="185"/>
    <s v="CUST11476"/>
    <s v="Customer 1476"/>
    <n v="48"/>
    <s v="New"/>
    <s v="P1004"/>
    <s v="Smartwatch"/>
    <x v="0"/>
    <s v="TechSource India"/>
    <n v="1"/>
    <n v="6500"/>
    <n v="15"/>
    <n v="6500"/>
    <n v="975"/>
    <n v="5525"/>
    <n v="3156.02"/>
    <n v="2368.98"/>
    <x v="0"/>
    <s v="Bhubaneswar"/>
    <s v="Odisha"/>
    <s v="India"/>
    <s v="Net Banking"/>
    <x v="1"/>
    <s v="Same Day"/>
    <x v="3"/>
    <s v="No"/>
    <s v="No"/>
  </r>
  <r>
    <x v="2313"/>
    <x v="185"/>
    <s v="CUST10998"/>
    <s v="Customer 998"/>
    <n v="56"/>
    <s v="Returning"/>
    <s v="P5005"/>
    <s v="Desk Organizer"/>
    <x v="1"/>
    <s v="Stationery Hub"/>
    <n v="3"/>
    <n v="600"/>
    <n v="15"/>
    <n v="1800"/>
    <n v="270"/>
    <n v="1530"/>
    <n v="1242.1400000000001"/>
    <n v="287.86"/>
    <x v="1"/>
    <s v="Ahmedabad"/>
    <s v="Gujarat"/>
    <s v="India"/>
    <s v="UPI"/>
    <x v="1"/>
    <s v="Standard"/>
    <x v="0"/>
    <s v="No"/>
    <s v="No"/>
  </r>
  <r>
    <x v="2314"/>
    <x v="185"/>
    <s v="CUST10288"/>
    <s v="Customer 288"/>
    <n v="20"/>
    <s v="Returning"/>
    <s v="P2006"/>
    <s v="Womens Kurti"/>
    <x v="3"/>
    <s v="FashionMart"/>
    <n v="1"/>
    <n v="1400"/>
    <n v="5"/>
    <n v="1400"/>
    <n v="70"/>
    <n v="1330"/>
    <n v="879.87"/>
    <n v="450.13"/>
    <x v="1"/>
    <s v="Bhubaneswar"/>
    <s v="Odisha"/>
    <s v="India"/>
    <s v="Cash on Delivery"/>
    <x v="2"/>
    <s v="Standard"/>
    <x v="3"/>
    <s v="No"/>
    <s v="No"/>
  </r>
  <r>
    <x v="2315"/>
    <x v="185"/>
    <s v="CUST10560"/>
    <s v="Customer 560"/>
    <n v="50"/>
    <s v="New"/>
    <s v="P4001"/>
    <s v="Face Wash"/>
    <x v="4"/>
    <s v="BeautyCare"/>
    <n v="5"/>
    <n v="450"/>
    <n v="30"/>
    <n v="2250"/>
    <n v="675"/>
    <n v="1575"/>
    <n v="1044.4000000000001"/>
    <n v="530.6"/>
    <x v="1"/>
    <s v="Hyderabad"/>
    <s v="Telangana"/>
    <s v="India"/>
    <s v="Credit Card"/>
    <x v="1"/>
    <s v="Standard"/>
    <x v="0"/>
    <s v="No"/>
    <s v="No"/>
  </r>
  <r>
    <x v="2316"/>
    <x v="185"/>
    <s v="CUST11914"/>
    <s v="Customer 1914"/>
    <n v="60"/>
    <s v="New"/>
    <s v="P1009"/>
    <s v="Power Bank"/>
    <x v="0"/>
    <s v="Prime Distributors"/>
    <n v="1"/>
    <n v="1600"/>
    <n v="25"/>
    <n v="1600"/>
    <n v="400"/>
    <n v="1200"/>
    <n v="839.78"/>
    <n v="360.22"/>
    <x v="1"/>
    <s v="Hyderabad"/>
    <s v="Telangana"/>
    <s v="India"/>
    <s v="Credit Card"/>
    <x v="0"/>
    <s v="Standard"/>
    <x v="0"/>
    <s v="No"/>
    <s v="No"/>
  </r>
  <r>
    <x v="2317"/>
    <x v="186"/>
    <s v="CUST11070"/>
    <s v="Customer 1070"/>
    <n v="38"/>
    <s v="Returning"/>
    <s v="P2002"/>
    <s v="Jeans"/>
    <x v="3"/>
    <s v="FashionMart"/>
    <n v="2"/>
    <n v="2200"/>
    <n v="5"/>
    <n v="4400"/>
    <n v="220"/>
    <n v="4180"/>
    <n v="2916.67"/>
    <n v="1263.33"/>
    <x v="1"/>
    <s v="Surat"/>
    <s v="Gujarat"/>
    <s v="India"/>
    <s v="UPI"/>
    <x v="0"/>
    <s v="Express"/>
    <x v="4"/>
    <s v="No"/>
    <s v="No"/>
  </r>
  <r>
    <x v="2318"/>
    <x v="186"/>
    <s v="CUST11313"/>
    <s v="Customer 1313"/>
    <n v="42"/>
    <s v="Returning"/>
    <s v="P3006"/>
    <s v="Water Bottle"/>
    <x v="2"/>
    <s v="Metro Supplies"/>
    <n v="2"/>
    <n v="700"/>
    <n v="0"/>
    <n v="1400"/>
    <n v="0"/>
    <n v="1400"/>
    <n v="911.89"/>
    <n v="488.11"/>
    <x v="2"/>
    <s v="Ahmedabad"/>
    <s v="Gujarat"/>
    <s v="India"/>
    <s v="Debit Card"/>
    <x v="2"/>
    <s v="Same Day"/>
    <x v="0"/>
    <s v="Yes"/>
    <s v="No"/>
  </r>
  <r>
    <x v="2319"/>
    <x v="186"/>
    <s v="CUST10964"/>
    <s v="Customer 964"/>
    <n v="55"/>
    <s v="Loyal"/>
    <s v="P3004"/>
    <s v="Cookware Set"/>
    <x v="2"/>
    <s v="HomeNeeds"/>
    <n v="6"/>
    <n v="3500"/>
    <n v="10"/>
    <n v="21000"/>
    <n v="2100"/>
    <n v="18900"/>
    <n v="14868.62"/>
    <n v="4031.38"/>
    <x v="1"/>
    <s v="Coimbatore"/>
    <s v="Tamil Nadu"/>
    <s v="India"/>
    <s v="Cash on Delivery"/>
    <x v="1"/>
    <s v="Standard"/>
    <x v="0"/>
    <s v="No"/>
    <s v="No"/>
  </r>
  <r>
    <x v="2320"/>
    <x v="186"/>
    <s v="CUST10678"/>
    <s v="Customer 678"/>
    <n v="58"/>
    <s v="Loyal"/>
    <s v="P3005"/>
    <s v="Bedsheet Set"/>
    <x v="2"/>
    <s v="RetailHub"/>
    <n v="1"/>
    <n v="1800"/>
    <n v="20"/>
    <n v="1800"/>
    <n v="360"/>
    <n v="1440"/>
    <n v="1113.06"/>
    <n v="326.94"/>
    <x v="0"/>
    <s v="Nagpur"/>
    <s v="Maharashtra"/>
    <s v="India"/>
    <s v="Cash on Delivery"/>
    <x v="2"/>
    <s v="Express"/>
    <x v="0"/>
    <s v="No"/>
    <s v="No"/>
  </r>
  <r>
    <x v="2321"/>
    <x v="186"/>
    <s v="CUST12265"/>
    <s v="Customer 2265"/>
    <n v="56"/>
    <s v="New"/>
    <s v="P1004"/>
    <s v="Smartwatch"/>
    <x v="0"/>
    <s v="TechSource India"/>
    <n v="1"/>
    <n v="6500"/>
    <n v="5"/>
    <n v="6500"/>
    <n v="325"/>
    <n v="6175"/>
    <n v="5043.75"/>
    <n v="1131.25"/>
    <x v="1"/>
    <s v="Lucknow"/>
    <s v="Uttar Pradesh"/>
    <s v="India"/>
    <s v="Wallet"/>
    <x v="0"/>
    <s v="Standard"/>
    <x v="0"/>
    <s v="No"/>
    <s v="No"/>
  </r>
  <r>
    <x v="2322"/>
    <x v="186"/>
    <s v="CUST11075"/>
    <s v="Customer 1075"/>
    <n v="40"/>
    <s v="Loyal"/>
    <s v="P1002"/>
    <s v="Smartphone"/>
    <x v="0"/>
    <s v="Global Traders"/>
    <n v="1"/>
    <n v="28000"/>
    <n v="15"/>
    <n v="28000"/>
    <n v="4200"/>
    <n v="23800"/>
    <n v="17711.16"/>
    <n v="6088.84"/>
    <x v="1"/>
    <s v="Nagpur"/>
    <s v="Maharashtra"/>
    <s v="India"/>
    <s v="Cash on Delivery"/>
    <x v="2"/>
    <s v="Standard"/>
    <x v="0"/>
    <s v="No"/>
    <s v="No"/>
  </r>
  <r>
    <x v="2323"/>
    <x v="186"/>
    <s v="CUST10589"/>
    <s v="Customer 589"/>
    <n v="36"/>
    <s v="Returning"/>
    <s v="P1007"/>
    <s v="Mouse"/>
    <x v="0"/>
    <s v="RetailHub"/>
    <n v="1"/>
    <n v="900"/>
    <n v="0"/>
    <n v="900"/>
    <n v="0"/>
    <n v="900"/>
    <n v="495.53"/>
    <n v="404.47"/>
    <x v="1"/>
    <s v="Jaipur"/>
    <s v="Rajasthan"/>
    <s v="India"/>
    <s v="Cash on Delivery"/>
    <x v="0"/>
    <s v="Standard"/>
    <x v="0"/>
    <s v="No"/>
    <s v="No"/>
  </r>
  <r>
    <x v="2324"/>
    <x v="186"/>
    <s v="CUST10545"/>
    <s v="Customer 545"/>
    <n v="54"/>
    <s v="Returning"/>
    <s v="P3007"/>
    <s v="Vacuum Cleaner"/>
    <x v="2"/>
    <s v="Global Traders"/>
    <n v="2"/>
    <n v="8500"/>
    <n v="0"/>
    <n v="17000"/>
    <n v="0"/>
    <n v="17000"/>
    <n v="12231.01"/>
    <n v="4768.99"/>
    <x v="2"/>
    <s v="Surat"/>
    <s v="Gujarat"/>
    <s v="India"/>
    <s v="Credit Card"/>
    <x v="0"/>
    <s v="Express"/>
    <x v="0"/>
    <s v="No"/>
    <s v="No"/>
  </r>
  <r>
    <x v="2325"/>
    <x v="186"/>
    <s v="CUST11064"/>
    <s v="Customer 1064"/>
    <n v="51"/>
    <s v="Returning"/>
    <s v="P2001"/>
    <s v="Running Shoes"/>
    <x v="3"/>
    <s v="FashionMart"/>
    <n v="3"/>
    <n v="3200"/>
    <n v="20"/>
    <n v="9600"/>
    <n v="1920"/>
    <n v="7680"/>
    <n v="4295.88"/>
    <n v="3384.12"/>
    <x v="1"/>
    <s v="Jaipur"/>
    <s v="Rajasthan"/>
    <s v="India"/>
    <s v="Net Banking"/>
    <x v="0"/>
    <s v="Standard"/>
    <x v="0"/>
    <s v="No"/>
    <s v="No"/>
  </r>
  <r>
    <x v="2326"/>
    <x v="186"/>
    <s v="CUST11642"/>
    <s v="Customer 1642"/>
    <n v="56"/>
    <s v="Returning"/>
    <s v="P3007"/>
    <s v="Vacuum Cleaner"/>
    <x v="2"/>
    <s v="Global Traders"/>
    <n v="2"/>
    <n v="8500"/>
    <n v="20"/>
    <n v="17000"/>
    <n v="3400"/>
    <n v="13600"/>
    <n v="9333.82"/>
    <n v="4266.18"/>
    <x v="1"/>
    <s v="Visakhapatnam"/>
    <s v="Andhra Pradesh"/>
    <s v="India"/>
    <s v="Cash on Delivery"/>
    <x v="0"/>
    <s v="Express"/>
    <x v="0"/>
    <s v="No"/>
    <s v="No"/>
  </r>
  <r>
    <x v="2327"/>
    <x v="186"/>
    <s v="CUST10798"/>
    <s v="Customer 798"/>
    <n v="28"/>
    <s v="Loyal"/>
    <s v="P4005"/>
    <s v="Perfume"/>
    <x v="4"/>
    <s v="BeautyCare"/>
    <n v="5"/>
    <n v="1800"/>
    <n v="15"/>
    <n v="9000"/>
    <n v="1350"/>
    <n v="7650"/>
    <n v="6270.54"/>
    <n v="1379.46"/>
    <x v="2"/>
    <s v="Visakhapatnam"/>
    <s v="Andhra Pradesh"/>
    <s v="India"/>
    <s v="Debit Card"/>
    <x v="2"/>
    <s v="Same Day"/>
    <x v="0"/>
    <s v="No"/>
    <s v="No"/>
  </r>
  <r>
    <x v="2328"/>
    <x v="186"/>
    <s v="CUST12335"/>
    <s v="Customer 2335"/>
    <n v="29"/>
    <s v="Returning"/>
    <s v="P1002"/>
    <s v="Smartphone"/>
    <x v="0"/>
    <s v="Global Traders"/>
    <n v="1"/>
    <n v="28000"/>
    <n v="25"/>
    <n v="28000"/>
    <n v="7000"/>
    <n v="21000"/>
    <n v="14651.75"/>
    <n v="6348.25"/>
    <x v="0"/>
    <s v="Ahmedabad"/>
    <s v="Gujarat"/>
    <s v="India"/>
    <s v="UPI"/>
    <x v="2"/>
    <s v="Standard"/>
    <x v="3"/>
    <s v="Yes"/>
    <s v="No"/>
  </r>
  <r>
    <x v="2329"/>
    <x v="186"/>
    <s v="CUST11983"/>
    <s v="Customer 1983"/>
    <n v="38"/>
    <s v="New"/>
    <s v="P1008"/>
    <s v="Monitor"/>
    <x v="0"/>
    <s v="Global Traders"/>
    <n v="1"/>
    <n v="14500"/>
    <n v="20"/>
    <n v="14500"/>
    <n v="2900"/>
    <n v="11600"/>
    <n v="8056.93"/>
    <n v="3543.07"/>
    <x v="1"/>
    <s v="Lucknow"/>
    <s v="Uttar Pradesh"/>
    <s v="India"/>
    <s v="Net Banking"/>
    <x v="2"/>
    <s v="Standard"/>
    <x v="0"/>
    <s v="No"/>
    <s v="No"/>
  </r>
  <r>
    <x v="2330"/>
    <x v="187"/>
    <s v="CUST12396"/>
    <s v="Customer 2396"/>
    <n v="47"/>
    <s v="Returning"/>
    <s v="P2002"/>
    <s v="Jeans"/>
    <x v="3"/>
    <s v="FashionMart"/>
    <n v="3"/>
    <n v="2200"/>
    <n v="10"/>
    <n v="6600"/>
    <n v="660"/>
    <n v="5940"/>
    <n v="3838"/>
    <n v="2102"/>
    <x v="2"/>
    <s v="Bengaluru"/>
    <s v="Karnataka"/>
    <s v="India"/>
    <s v="Wallet"/>
    <x v="0"/>
    <s v="Express"/>
    <x v="0"/>
    <s v="No"/>
    <s v="No"/>
  </r>
  <r>
    <x v="2331"/>
    <x v="187"/>
    <s v="CUST10204"/>
    <s v="Customer 204"/>
    <n v="27"/>
    <s v="Returning"/>
    <s v="P5005"/>
    <s v="Desk Organizer"/>
    <x v="1"/>
    <s v="Stationery Hub"/>
    <n v="4"/>
    <n v="600"/>
    <n v="20"/>
    <n v="2400"/>
    <n v="480"/>
    <n v="1920"/>
    <n v="1087.1600000000001"/>
    <n v="832.84"/>
    <x v="2"/>
    <s v="Hyderabad"/>
    <s v="Telangana"/>
    <s v="India"/>
    <s v="Credit Card"/>
    <x v="1"/>
    <s v="Standard"/>
    <x v="0"/>
    <s v="No"/>
    <s v="No"/>
  </r>
  <r>
    <x v="2332"/>
    <x v="187"/>
    <s v="CUST11791"/>
    <s v="Customer 1791"/>
    <n v="53"/>
    <s v="New"/>
    <s v="P1006"/>
    <s v="Keyboard"/>
    <x v="0"/>
    <s v="Metro Supplies"/>
    <n v="3"/>
    <n v="1800"/>
    <n v="10"/>
    <n v="5400"/>
    <n v="540"/>
    <n v="4860"/>
    <n v="3334.65"/>
    <n v="1525.35"/>
    <x v="1"/>
    <s v="Patna"/>
    <s v="Bihar"/>
    <s v="India"/>
    <s v="Debit Card"/>
    <x v="1"/>
    <s v="Standard"/>
    <x v="0"/>
    <s v="No"/>
    <s v="No"/>
  </r>
  <r>
    <x v="2333"/>
    <x v="187"/>
    <s v="CUST10601"/>
    <s v="Customer 601"/>
    <n v="60"/>
    <s v="Returning"/>
    <s v="P3001"/>
    <s v="Coffee Maker"/>
    <x v="2"/>
    <s v="HomeNeeds"/>
    <n v="3"/>
    <n v="4200"/>
    <n v="10"/>
    <n v="12600"/>
    <n v="1260"/>
    <n v="11340"/>
    <n v="8743.2199999999993"/>
    <n v="2596.7800000000002"/>
    <x v="2"/>
    <s v="Ahmedabad"/>
    <s v="Gujarat"/>
    <s v="India"/>
    <s v="Wallet"/>
    <x v="0"/>
    <s v="Standard"/>
    <x v="0"/>
    <s v="No"/>
    <s v="Yes"/>
  </r>
  <r>
    <x v="2334"/>
    <x v="187"/>
    <s v="CUST12117"/>
    <s v="Customer 2117"/>
    <n v="50"/>
    <s v="Returning"/>
    <s v="P1005"/>
    <s v="Tablet"/>
    <x v="0"/>
    <s v="RetailHub"/>
    <n v="1"/>
    <n v="18000"/>
    <n v="25"/>
    <n v="18000"/>
    <n v="4500"/>
    <n v="13500"/>
    <n v="10194.66"/>
    <n v="3305.34"/>
    <x v="1"/>
    <s v="Mumbai"/>
    <s v="Maharashtra"/>
    <s v="India"/>
    <s v="Wallet"/>
    <x v="1"/>
    <s v="Standard"/>
    <x v="0"/>
    <s v="No"/>
    <s v="No"/>
  </r>
  <r>
    <x v="2335"/>
    <x v="187"/>
    <s v="CUST11908"/>
    <s v="Customer 1908"/>
    <n v="26"/>
    <s v="Returning"/>
    <s v="P3002"/>
    <s v="Air Fryer"/>
    <x v="2"/>
    <s v="HomeNeeds"/>
    <n v="1"/>
    <n v="6500"/>
    <n v="10"/>
    <n v="6500"/>
    <n v="650"/>
    <n v="5850"/>
    <n v="3486.81"/>
    <n v="2363.19"/>
    <x v="1"/>
    <s v="Nagpur"/>
    <s v="Maharashtra"/>
    <s v="India"/>
    <s v="Wallet"/>
    <x v="0"/>
    <s v="Express"/>
    <x v="0"/>
    <s v="No"/>
    <s v="No"/>
  </r>
  <r>
    <x v="2336"/>
    <x v="187"/>
    <s v="CUST11917"/>
    <s v="Customer 1917"/>
    <n v="34"/>
    <s v="Returning"/>
    <s v="P3004"/>
    <s v="Cookware Set"/>
    <x v="2"/>
    <s v="HomeNeeds"/>
    <n v="2"/>
    <n v="3500"/>
    <n v="10"/>
    <n v="7000"/>
    <n v="700"/>
    <n v="6300"/>
    <n v="4270.47"/>
    <n v="2029.53"/>
    <x v="1"/>
    <s v="Jaipur"/>
    <s v="Rajasthan"/>
    <s v="India"/>
    <s v="Debit Card"/>
    <x v="2"/>
    <s v="Standard"/>
    <x v="0"/>
    <s v="No"/>
    <s v="No"/>
  </r>
  <r>
    <x v="2337"/>
    <x v="187"/>
    <s v="CUST10339"/>
    <s v="Customer 339"/>
    <n v="40"/>
    <s v="New"/>
    <s v="P3007"/>
    <s v="Vacuum Cleaner"/>
    <x v="2"/>
    <s v="Global Traders"/>
    <n v="1"/>
    <n v="8500"/>
    <n v="5"/>
    <n v="8500"/>
    <n v="425"/>
    <n v="8075"/>
    <n v="5963.85"/>
    <n v="2111.15"/>
    <x v="1"/>
    <s v="Chennai"/>
    <s v="Tamil Nadu"/>
    <s v="India"/>
    <s v="Net Banking"/>
    <x v="1"/>
    <s v="Standard"/>
    <x v="0"/>
    <s v="No"/>
    <s v="No"/>
  </r>
  <r>
    <x v="2338"/>
    <x v="187"/>
    <s v="CUST10735"/>
    <s v="Customer 735"/>
    <n v="22"/>
    <s v="Loyal"/>
    <s v="P1005"/>
    <s v="Tablet"/>
    <x v="0"/>
    <s v="RetailHub"/>
    <n v="2"/>
    <n v="18000"/>
    <n v="20"/>
    <n v="36000"/>
    <n v="7200"/>
    <n v="28800"/>
    <n v="22854.22"/>
    <n v="5945.78"/>
    <x v="1"/>
    <s v="Bhopal"/>
    <s v="Madhya Pradesh"/>
    <s v="India"/>
    <s v="Net Banking"/>
    <x v="0"/>
    <s v="Standard"/>
    <x v="0"/>
    <s v="No"/>
    <s v="Yes"/>
  </r>
  <r>
    <x v="2339"/>
    <x v="187"/>
    <s v="CUST10568"/>
    <s v="Customer 568"/>
    <n v="51"/>
    <s v="Loyal"/>
    <s v="P1004"/>
    <s v="Smartwatch"/>
    <x v="0"/>
    <s v="TechSource India"/>
    <n v="6"/>
    <n v="6500"/>
    <n v="10"/>
    <n v="39000"/>
    <n v="3900"/>
    <n v="35100"/>
    <n v="28656.04"/>
    <n v="6443.96"/>
    <x v="1"/>
    <s v="Bhopal"/>
    <s v="Madhya Pradesh"/>
    <s v="India"/>
    <s v="Wallet"/>
    <x v="0"/>
    <s v="Standard"/>
    <x v="0"/>
    <s v="Yes"/>
    <s v="No"/>
  </r>
  <r>
    <x v="2340"/>
    <x v="187"/>
    <s v="CUST11307"/>
    <s v="Customer 1307"/>
    <n v="54"/>
    <s v="Returning"/>
    <s v="P4001"/>
    <s v="Face Wash"/>
    <x v="4"/>
    <s v="BeautyCare"/>
    <n v="5"/>
    <n v="450"/>
    <n v="10"/>
    <n v="2250"/>
    <n v="225"/>
    <n v="2025"/>
    <n v="1286.46"/>
    <n v="738.54"/>
    <x v="0"/>
    <s v="Surat"/>
    <s v="Gujarat"/>
    <s v="India"/>
    <s v="Debit Card"/>
    <x v="2"/>
    <s v="Same Day"/>
    <x v="3"/>
    <s v="No"/>
    <s v="No"/>
  </r>
  <r>
    <x v="2341"/>
    <x v="187"/>
    <s v="CUST12160"/>
    <s v="Customer 2160"/>
    <n v="37"/>
    <s v="Returning"/>
    <s v="P1009"/>
    <s v="Power Bank"/>
    <x v="0"/>
    <s v="Prime Distributors"/>
    <n v="1"/>
    <n v="1600"/>
    <n v="0"/>
    <n v="1600"/>
    <n v="0"/>
    <n v="1600"/>
    <n v="981.68"/>
    <n v="618.32000000000005"/>
    <x v="1"/>
    <s v="Hyderabad"/>
    <s v="Telangana"/>
    <s v="India"/>
    <s v="Wallet"/>
    <x v="2"/>
    <s v="Standard"/>
    <x v="0"/>
    <s v="No"/>
    <s v="No"/>
  </r>
  <r>
    <x v="2342"/>
    <x v="188"/>
    <s v="CUST10781"/>
    <s v="Customer 781"/>
    <n v="27"/>
    <s v="Returning"/>
    <s v="P2005"/>
    <s v="Backpack"/>
    <x v="3"/>
    <s v="Metro Supplies"/>
    <n v="2"/>
    <n v="1800"/>
    <n v="0"/>
    <n v="3600"/>
    <n v="0"/>
    <n v="3600"/>
    <n v="2344.0300000000002"/>
    <n v="1255.97"/>
    <x v="0"/>
    <s v="Coimbatore"/>
    <s v="Tamil Nadu"/>
    <s v="India"/>
    <s v="Cash on Delivery"/>
    <x v="0"/>
    <s v="Standard"/>
    <x v="0"/>
    <s v="No"/>
    <s v="No"/>
  </r>
  <r>
    <x v="2343"/>
    <x v="188"/>
    <s v="CUST12242"/>
    <s v="Customer 2242"/>
    <n v="53"/>
    <s v="Returning"/>
    <s v="P1006"/>
    <s v="Keyboard"/>
    <x v="0"/>
    <s v="Metro Supplies"/>
    <n v="5"/>
    <n v="1800"/>
    <n v="30"/>
    <n v="9000"/>
    <n v="2700"/>
    <n v="6300"/>
    <n v="4937.18"/>
    <n v="1362.82"/>
    <x v="0"/>
    <s v="Lucknow"/>
    <s v="Uttar Pradesh"/>
    <s v="India"/>
    <s v="Debit Card"/>
    <x v="0"/>
    <s v="Same Day"/>
    <x v="0"/>
    <s v="Yes"/>
    <s v="No"/>
  </r>
  <r>
    <x v="2344"/>
    <x v="188"/>
    <s v="CUST10747"/>
    <s v="Customer 747"/>
    <n v="54"/>
    <s v="Loyal"/>
    <s v="P3005"/>
    <s v="Bedsheet Set"/>
    <x v="2"/>
    <s v="RetailHub"/>
    <n v="4"/>
    <n v="1800"/>
    <n v="10"/>
    <n v="7200"/>
    <n v="720"/>
    <n v="6480"/>
    <n v="4971.6000000000004"/>
    <n v="1508.4"/>
    <x v="0"/>
    <s v="Surat"/>
    <s v="Gujarat"/>
    <s v="India"/>
    <s v="Wallet"/>
    <x v="0"/>
    <s v="Express"/>
    <x v="3"/>
    <s v="No"/>
    <s v="No"/>
  </r>
  <r>
    <x v="2345"/>
    <x v="188"/>
    <s v="CUST10394"/>
    <s v="Customer 394"/>
    <n v="59"/>
    <s v="Returning"/>
    <s v="P1003"/>
    <s v="Headphones"/>
    <x v="0"/>
    <s v="Metro Supplies"/>
    <n v="3"/>
    <n v="2500"/>
    <n v="5"/>
    <n v="7500"/>
    <n v="375"/>
    <n v="7125"/>
    <n v="5705.12"/>
    <n v="1419.88"/>
    <x v="1"/>
    <s v="Delhi"/>
    <s v="Delhi"/>
    <s v="India"/>
    <s v="Wallet"/>
    <x v="0"/>
    <s v="Standard"/>
    <x v="0"/>
    <s v="No"/>
    <s v="Yes"/>
  </r>
  <r>
    <x v="2346"/>
    <x v="188"/>
    <s v="CUST10531"/>
    <s v="Customer 531"/>
    <n v="37"/>
    <s v="New"/>
    <s v="P2005"/>
    <s v="Backpack"/>
    <x v="3"/>
    <s v="Metro Supplies"/>
    <n v="3"/>
    <n v="1800"/>
    <n v="0"/>
    <n v="5400"/>
    <n v="0"/>
    <n v="5400"/>
    <n v="4396.34"/>
    <n v="1003.66"/>
    <x v="1"/>
    <s v="Jaipur"/>
    <s v="Rajasthan"/>
    <s v="India"/>
    <s v="Cash on Delivery"/>
    <x v="2"/>
    <s v="Standard"/>
    <x v="0"/>
    <s v="Yes"/>
    <s v="No"/>
  </r>
  <r>
    <x v="2347"/>
    <x v="188"/>
    <s v="CUST11925"/>
    <s v="Customer 1925"/>
    <n v="47"/>
    <s v="New"/>
    <s v="P2002"/>
    <s v="Jeans"/>
    <x v="3"/>
    <s v="FashionMart"/>
    <n v="2"/>
    <n v="2200"/>
    <n v="0"/>
    <n v="4400"/>
    <n v="0"/>
    <n v="4400"/>
    <n v="2924.45"/>
    <n v="1475.55"/>
    <x v="2"/>
    <s v="Mumbai"/>
    <s v="Maharashtra"/>
    <s v="India"/>
    <s v="Cash on Delivery"/>
    <x v="0"/>
    <s v="Standard"/>
    <x v="2"/>
    <s v="No"/>
    <s v="No"/>
  </r>
  <r>
    <x v="2348"/>
    <x v="188"/>
    <s v="CUST11234"/>
    <s v="Customer 1234"/>
    <n v="60"/>
    <s v="Returning"/>
    <s v="P1001"/>
    <s v="Laptop"/>
    <x v="0"/>
    <s v="TechSource India"/>
    <n v="1"/>
    <n v="55000"/>
    <n v="10"/>
    <n v="55000"/>
    <n v="5500"/>
    <n v="49500"/>
    <n v="35282.339999999997"/>
    <n v="14217.66"/>
    <x v="1"/>
    <s v="Mumbai"/>
    <s v="Maharashtra"/>
    <s v="India"/>
    <s v="Net Banking"/>
    <x v="1"/>
    <s v="Standard"/>
    <x v="0"/>
    <s v="No"/>
    <s v="No"/>
  </r>
  <r>
    <x v="2349"/>
    <x v="188"/>
    <s v="CUST10713"/>
    <s v="Customer 713"/>
    <n v="26"/>
    <s v="Returning"/>
    <s v="P1004"/>
    <s v="Smartwatch"/>
    <x v="0"/>
    <s v="TechSource India"/>
    <n v="1"/>
    <n v="6500"/>
    <n v="30"/>
    <n v="6500"/>
    <n v="1950"/>
    <n v="4550"/>
    <n v="3500.16"/>
    <n v="1049.8399999999999"/>
    <x v="0"/>
    <s v="Indore"/>
    <s v="Madhya Pradesh"/>
    <s v="India"/>
    <s v="Net Banking"/>
    <x v="2"/>
    <s v="Standard"/>
    <x v="0"/>
    <s v="No"/>
    <s v="No"/>
  </r>
  <r>
    <x v="2350"/>
    <x v="188"/>
    <s v="CUST12424"/>
    <s v="Customer 2424"/>
    <n v="35"/>
    <s v="Loyal"/>
    <s v="P1006"/>
    <s v="Keyboard"/>
    <x v="0"/>
    <s v="Metro Supplies"/>
    <n v="2"/>
    <n v="1800"/>
    <n v="20"/>
    <n v="3600"/>
    <n v="720"/>
    <n v="2880"/>
    <n v="1889.24"/>
    <n v="990.76"/>
    <x v="0"/>
    <s v="Chandigarh"/>
    <s v="Chandigarh"/>
    <s v="India"/>
    <s v="Credit Card"/>
    <x v="2"/>
    <s v="Standard"/>
    <x v="0"/>
    <s v="No"/>
    <s v="No"/>
  </r>
  <r>
    <x v="2351"/>
    <x v="188"/>
    <s v="CUST10152"/>
    <s v="Customer 152"/>
    <n v="55"/>
    <s v="New"/>
    <s v="P4001"/>
    <s v="Face Wash"/>
    <x v="4"/>
    <s v="BeautyCare"/>
    <n v="1"/>
    <n v="450"/>
    <n v="15"/>
    <n v="450"/>
    <n v="67.5"/>
    <n v="382.5"/>
    <n v="276.55"/>
    <n v="105.95"/>
    <x v="1"/>
    <s v="Ahmedabad"/>
    <s v="Gujarat"/>
    <s v="India"/>
    <s v="Credit Card"/>
    <x v="0"/>
    <s v="Standard"/>
    <x v="0"/>
    <s v="No"/>
    <s v="No"/>
  </r>
  <r>
    <x v="2352"/>
    <x v="188"/>
    <s v="CUST10655"/>
    <s v="Customer 655"/>
    <n v="53"/>
    <s v="Returning"/>
    <s v="P1010"/>
    <s v="Bluetooth Speaker"/>
    <x v="0"/>
    <s v="Prime Distributors"/>
    <n v="1"/>
    <n v="3200"/>
    <n v="15"/>
    <n v="3200"/>
    <n v="480"/>
    <n v="2720"/>
    <n v="1739.9"/>
    <n v="980.1"/>
    <x v="0"/>
    <s v="Mumbai"/>
    <s v="Maharashtra"/>
    <s v="India"/>
    <s v="UPI"/>
    <x v="0"/>
    <s v="Standard"/>
    <x v="1"/>
    <s v="No"/>
    <s v="No"/>
  </r>
  <r>
    <x v="2353"/>
    <x v="188"/>
    <s v="CUST11425"/>
    <s v="Customer 1425"/>
    <n v="59"/>
    <s v="Returning"/>
    <s v="P3001"/>
    <s v="Coffee Maker"/>
    <x v="2"/>
    <s v="HomeNeeds"/>
    <n v="1"/>
    <n v="4200"/>
    <n v="5"/>
    <n v="4200"/>
    <n v="210"/>
    <n v="3990"/>
    <n v="3114.89"/>
    <n v="875.11"/>
    <x v="0"/>
    <s v="Chandigarh"/>
    <s v="Chandigarh"/>
    <s v="India"/>
    <s v="Debit Card"/>
    <x v="0"/>
    <s v="Standard"/>
    <x v="0"/>
    <s v="No"/>
    <s v="No"/>
  </r>
  <r>
    <x v="2354"/>
    <x v="188"/>
    <s v="CUST12392"/>
    <s v="Customer 2392"/>
    <n v="18"/>
    <s v="New"/>
    <s v="P4002"/>
    <s v="Moisturizer"/>
    <x v="4"/>
    <s v="BeautyCare"/>
    <n v="1"/>
    <n v="650"/>
    <n v="20"/>
    <n v="650"/>
    <n v="130"/>
    <n v="520"/>
    <n v="411.22"/>
    <n v="108.78"/>
    <x v="0"/>
    <s v="Visakhapatnam"/>
    <s v="Andhra Pradesh"/>
    <s v="India"/>
    <s v="Wallet"/>
    <x v="2"/>
    <s v="Express"/>
    <x v="0"/>
    <s v="No"/>
    <s v="No"/>
  </r>
  <r>
    <x v="2355"/>
    <x v="189"/>
    <s v="CUST10493"/>
    <s v="Customer 493"/>
    <n v="42"/>
    <s v="Loyal"/>
    <s v="P3007"/>
    <s v="Vacuum Cleaner"/>
    <x v="2"/>
    <s v="Global Traders"/>
    <n v="3"/>
    <n v="8500"/>
    <n v="10"/>
    <n v="25500"/>
    <n v="2550"/>
    <n v="22950"/>
    <n v="13134.17"/>
    <n v="9815.83"/>
    <x v="1"/>
    <s v="Jaipur"/>
    <s v="Rajasthan"/>
    <s v="India"/>
    <s v="Cash on Delivery"/>
    <x v="2"/>
    <s v="Standard"/>
    <x v="0"/>
    <s v="No"/>
    <s v="No"/>
  </r>
  <r>
    <x v="2356"/>
    <x v="189"/>
    <s v="CUST11052"/>
    <s v="Customer 1052"/>
    <n v="53"/>
    <s v="Loyal"/>
    <s v="P4006"/>
    <s v="Lipstick"/>
    <x v="4"/>
    <s v="BeautyCare"/>
    <n v="2"/>
    <n v="850"/>
    <n v="30"/>
    <n v="1700"/>
    <n v="510"/>
    <n v="1190"/>
    <n v="835.14"/>
    <n v="354.86"/>
    <x v="2"/>
    <s v="Indore"/>
    <s v="Madhya Pradesh"/>
    <s v="India"/>
    <s v="UPI"/>
    <x v="1"/>
    <s v="Express"/>
    <x v="0"/>
    <s v="No"/>
    <s v="No"/>
  </r>
  <r>
    <x v="2357"/>
    <x v="189"/>
    <s v="CUST11860"/>
    <s v="Customer 1860"/>
    <n v="58"/>
    <s v="New"/>
    <s v="P1003"/>
    <s v="Headphones"/>
    <x v="0"/>
    <s v="Metro Supplies"/>
    <n v="3"/>
    <n v="2500"/>
    <n v="15"/>
    <n v="7500"/>
    <n v="1125"/>
    <n v="6375"/>
    <n v="4197.3"/>
    <n v="2177.6999999999998"/>
    <x v="0"/>
    <s v="Visakhapatnam"/>
    <s v="Andhra Pradesh"/>
    <s v="India"/>
    <s v="Debit Card"/>
    <x v="2"/>
    <s v="Standard"/>
    <x v="0"/>
    <s v="No"/>
    <s v="No"/>
  </r>
  <r>
    <x v="2358"/>
    <x v="189"/>
    <s v="CUST10109"/>
    <s v="Customer 109"/>
    <n v="28"/>
    <s v="Returning"/>
    <s v="P1002"/>
    <s v="Smartphone"/>
    <x v="0"/>
    <s v="Global Traders"/>
    <n v="2"/>
    <n v="28000"/>
    <n v="5"/>
    <n v="56000"/>
    <n v="2800"/>
    <n v="53200"/>
    <n v="38266.57"/>
    <n v="14933.43"/>
    <x v="2"/>
    <s v="Bengaluru"/>
    <s v="Karnataka"/>
    <s v="India"/>
    <s v="Debit Card"/>
    <x v="0"/>
    <s v="Standard"/>
    <x v="0"/>
    <s v="Yes"/>
    <s v="No"/>
  </r>
  <r>
    <x v="2359"/>
    <x v="189"/>
    <s v="CUST11129"/>
    <s v="Customer 1129"/>
    <n v="31"/>
    <s v="Returning"/>
    <s v="P2005"/>
    <s v="Backpack"/>
    <x v="3"/>
    <s v="Metro Supplies"/>
    <n v="1"/>
    <n v="1800"/>
    <n v="20"/>
    <n v="1800"/>
    <n v="360"/>
    <n v="1440"/>
    <n v="1175.51"/>
    <n v="264.49"/>
    <x v="1"/>
    <s v="Lucknow"/>
    <s v="Uttar Pradesh"/>
    <s v="India"/>
    <s v="Wallet"/>
    <x v="1"/>
    <s v="Express"/>
    <x v="2"/>
    <s v="No"/>
    <s v="No"/>
  </r>
  <r>
    <x v="2360"/>
    <x v="189"/>
    <s v="CUST11712"/>
    <s v="Customer 1712"/>
    <n v="46"/>
    <s v="Returning"/>
    <s v="P1004"/>
    <s v="Smartwatch"/>
    <x v="0"/>
    <s v="TechSource India"/>
    <n v="1"/>
    <n v="6500"/>
    <n v="30"/>
    <n v="6500"/>
    <n v="1950"/>
    <n v="4550"/>
    <n v="3695.92"/>
    <n v="854.08"/>
    <x v="0"/>
    <s v="Coimbatore"/>
    <s v="Tamil Nadu"/>
    <s v="India"/>
    <s v="Cash on Delivery"/>
    <x v="0"/>
    <s v="Standard"/>
    <x v="1"/>
    <s v="No"/>
    <s v="No"/>
  </r>
  <r>
    <x v="2361"/>
    <x v="189"/>
    <s v="CUST11873"/>
    <s v="Customer 1873"/>
    <n v="18"/>
    <s v="New"/>
    <s v="P1004"/>
    <s v="Smartwatch"/>
    <x v="0"/>
    <s v="TechSource India"/>
    <n v="1"/>
    <n v="6500"/>
    <n v="25"/>
    <n v="6500"/>
    <n v="1625"/>
    <n v="4875"/>
    <n v="3518.55"/>
    <n v="1356.45"/>
    <x v="1"/>
    <s v="Delhi"/>
    <s v="Delhi"/>
    <s v="India"/>
    <s v="Net Banking"/>
    <x v="0"/>
    <s v="Standard"/>
    <x v="0"/>
    <s v="Yes"/>
    <s v="No"/>
  </r>
  <r>
    <x v="2362"/>
    <x v="189"/>
    <s v="CUST12342"/>
    <s v="Customer 2342"/>
    <n v="57"/>
    <s v="Loyal"/>
    <s v="P1008"/>
    <s v="Monitor"/>
    <x v="0"/>
    <s v="Global Traders"/>
    <n v="1"/>
    <n v="14500"/>
    <n v="10"/>
    <n v="14500"/>
    <n v="1450"/>
    <n v="13050"/>
    <n v="7589.4"/>
    <n v="5460.6"/>
    <x v="1"/>
    <s v="Bhopal"/>
    <s v="Madhya Pradesh"/>
    <s v="India"/>
    <s v="Credit Card"/>
    <x v="2"/>
    <s v="Express"/>
    <x v="0"/>
    <s v="No"/>
    <s v="No"/>
  </r>
  <r>
    <x v="2363"/>
    <x v="189"/>
    <s v="CUST10719"/>
    <s v="Customer 719"/>
    <n v="48"/>
    <s v="Loyal"/>
    <s v="P3004"/>
    <s v="Cookware Set"/>
    <x v="2"/>
    <s v="HomeNeeds"/>
    <n v="1"/>
    <n v="3500"/>
    <n v="20"/>
    <n v="3500"/>
    <n v="700"/>
    <n v="2800"/>
    <n v="2091.31"/>
    <n v="708.69"/>
    <x v="1"/>
    <s v="Chandigarh"/>
    <s v="Chandigarh"/>
    <s v="India"/>
    <s v="Debit Card"/>
    <x v="2"/>
    <s v="Express"/>
    <x v="3"/>
    <s v="No"/>
    <s v="No"/>
  </r>
  <r>
    <x v="2364"/>
    <x v="189"/>
    <s v="CUST11157"/>
    <s v="Customer 1157"/>
    <n v="46"/>
    <s v="Returning"/>
    <s v="P4004"/>
    <s v="Shampoo"/>
    <x v="4"/>
    <s v="BeautyCare"/>
    <n v="2"/>
    <n v="550"/>
    <n v="15"/>
    <n v="1100"/>
    <n v="165"/>
    <n v="935"/>
    <n v="550.51"/>
    <n v="384.49"/>
    <x v="1"/>
    <s v="Pune"/>
    <s v="Maharashtra"/>
    <s v="India"/>
    <s v="Debit Card"/>
    <x v="1"/>
    <s v="Standard"/>
    <x v="0"/>
    <s v="No"/>
    <s v="No"/>
  </r>
  <r>
    <x v="2365"/>
    <x v="189"/>
    <s v="CUST11471"/>
    <s v="Customer 1471"/>
    <n v="22"/>
    <s v="New"/>
    <s v="P4003"/>
    <s v="Sunscreen"/>
    <x v="4"/>
    <s v="BeautyCare"/>
    <n v="1"/>
    <n v="700"/>
    <n v="25"/>
    <n v="700"/>
    <n v="175"/>
    <n v="525"/>
    <n v="294.08"/>
    <n v="230.92"/>
    <x v="2"/>
    <s v="Nagpur"/>
    <s v="Maharashtra"/>
    <s v="India"/>
    <s v="Wallet"/>
    <x v="2"/>
    <s v="Express"/>
    <x v="3"/>
    <s v="No"/>
    <s v="No"/>
  </r>
  <r>
    <x v="2366"/>
    <x v="189"/>
    <s v="CUST12114"/>
    <s v="Customer 2114"/>
    <n v="20"/>
    <s v="New"/>
    <s v="P1001"/>
    <s v="Laptop"/>
    <x v="0"/>
    <s v="TechSource India"/>
    <n v="2"/>
    <n v="55000"/>
    <n v="5"/>
    <n v="110000"/>
    <n v="5500"/>
    <n v="104500"/>
    <n v="82909.73"/>
    <n v="21590.27"/>
    <x v="1"/>
    <s v="Kolkata"/>
    <s v="West Bengal"/>
    <s v="India"/>
    <s v="Wallet"/>
    <x v="0"/>
    <s v="Express"/>
    <x v="0"/>
    <s v="No"/>
    <s v="No"/>
  </r>
  <r>
    <x v="2367"/>
    <x v="189"/>
    <s v="CUST10004"/>
    <s v="Customer 4"/>
    <n v="52"/>
    <s v="Loyal"/>
    <s v="P4006"/>
    <s v="Lipstick"/>
    <x v="4"/>
    <s v="BeautyCare"/>
    <n v="5"/>
    <n v="850"/>
    <n v="20"/>
    <n v="4250"/>
    <n v="850"/>
    <n v="3400"/>
    <n v="2630.88"/>
    <n v="769.12"/>
    <x v="2"/>
    <s v="Patna"/>
    <s v="Bihar"/>
    <s v="India"/>
    <s v="Debit Card"/>
    <x v="0"/>
    <s v="Standard"/>
    <x v="0"/>
    <s v="No"/>
    <s v="No"/>
  </r>
  <r>
    <x v="2368"/>
    <x v="190"/>
    <s v="CUST10542"/>
    <s v="Customer 542"/>
    <n v="42"/>
    <s v="Returning"/>
    <s v="P1009"/>
    <s v="Power Bank"/>
    <x v="0"/>
    <s v="Prime Distributors"/>
    <n v="1"/>
    <n v="1600"/>
    <n v="0"/>
    <n v="1600"/>
    <n v="0"/>
    <n v="1600"/>
    <n v="1011.8"/>
    <n v="588.20000000000005"/>
    <x v="2"/>
    <s v="Nagpur"/>
    <s v="Maharashtra"/>
    <s v="India"/>
    <s v="UPI"/>
    <x v="2"/>
    <s v="Standard"/>
    <x v="0"/>
    <s v="No"/>
    <s v="No"/>
  </r>
  <r>
    <x v="2369"/>
    <x v="190"/>
    <s v="CUST10471"/>
    <s v="Customer 471"/>
    <n v="27"/>
    <s v="Returning"/>
    <s v="P4002"/>
    <s v="Moisturizer"/>
    <x v="4"/>
    <s v="BeautyCare"/>
    <n v="3"/>
    <n v="650"/>
    <n v="0"/>
    <n v="1950"/>
    <n v="0"/>
    <n v="1950"/>
    <n v="1456.68"/>
    <n v="493.32"/>
    <x v="1"/>
    <s v="Guwahati"/>
    <s v="Assam"/>
    <s v="India"/>
    <s v="UPI"/>
    <x v="2"/>
    <s v="Standard"/>
    <x v="1"/>
    <s v="No"/>
    <s v="No"/>
  </r>
  <r>
    <x v="2370"/>
    <x v="190"/>
    <s v="CUST11818"/>
    <s v="Customer 1818"/>
    <n v="53"/>
    <s v="Loyal"/>
    <s v="P4003"/>
    <s v="Sunscreen"/>
    <x v="4"/>
    <s v="BeautyCare"/>
    <n v="2"/>
    <n v="700"/>
    <n v="10"/>
    <n v="1400"/>
    <n v="140"/>
    <n v="1260"/>
    <n v="729.73"/>
    <n v="530.27"/>
    <x v="1"/>
    <s v="Bhubaneswar"/>
    <s v="Odisha"/>
    <s v="India"/>
    <s v="UPI"/>
    <x v="2"/>
    <s v="Standard"/>
    <x v="0"/>
    <s v="No"/>
    <s v="No"/>
  </r>
  <r>
    <x v="2371"/>
    <x v="190"/>
    <s v="CUST12463"/>
    <s v="Customer 2463"/>
    <n v="25"/>
    <s v="New"/>
    <s v="P2004"/>
    <s v="Jacket"/>
    <x v="3"/>
    <s v="Global Traders"/>
    <n v="1"/>
    <n v="3500"/>
    <n v="15"/>
    <n v="3500"/>
    <n v="525"/>
    <n v="2975"/>
    <n v="2311.7399999999998"/>
    <n v="663.26"/>
    <x v="0"/>
    <s v="Delhi"/>
    <s v="Delhi"/>
    <s v="India"/>
    <s v="Net Banking"/>
    <x v="0"/>
    <s v="Standard"/>
    <x v="0"/>
    <s v="No"/>
    <s v="No"/>
  </r>
  <r>
    <x v="2372"/>
    <x v="190"/>
    <s v="CUST10445"/>
    <s v="Customer 445"/>
    <n v="25"/>
    <s v="Returning"/>
    <s v="P4006"/>
    <s v="Lipstick"/>
    <x v="4"/>
    <s v="BeautyCare"/>
    <n v="1"/>
    <n v="850"/>
    <n v="25"/>
    <n v="850"/>
    <n v="212.5"/>
    <n v="637.5"/>
    <n v="369.14"/>
    <n v="268.36"/>
    <x v="2"/>
    <s v="Delhi"/>
    <s v="Delhi"/>
    <s v="India"/>
    <s v="Wallet"/>
    <x v="2"/>
    <s v="Standard"/>
    <x v="4"/>
    <s v="No"/>
    <s v="No"/>
  </r>
  <r>
    <x v="2373"/>
    <x v="190"/>
    <s v="CUST11736"/>
    <s v="Customer 1736"/>
    <n v="57"/>
    <s v="Returning"/>
    <s v="P1004"/>
    <s v="Smartwatch"/>
    <x v="0"/>
    <s v="TechSource India"/>
    <n v="2"/>
    <n v="6500"/>
    <n v="5"/>
    <n v="13000"/>
    <n v="650"/>
    <n v="12350"/>
    <n v="7653"/>
    <n v="4697"/>
    <x v="1"/>
    <s v="Hyderabad"/>
    <s v="Telangana"/>
    <s v="India"/>
    <s v="Credit Card"/>
    <x v="1"/>
    <s v="Express"/>
    <x v="0"/>
    <s v="No"/>
    <s v="No"/>
  </r>
  <r>
    <x v="2374"/>
    <x v="190"/>
    <s v="CUST11590"/>
    <s v="Customer 1590"/>
    <n v="41"/>
    <s v="New"/>
    <s v="P1002"/>
    <s v="Smartphone"/>
    <x v="0"/>
    <s v="Global Traders"/>
    <n v="1"/>
    <n v="28000"/>
    <n v="0"/>
    <n v="28000"/>
    <n v="0"/>
    <n v="28000"/>
    <n v="18964.830000000002"/>
    <n v="9035.17"/>
    <x v="1"/>
    <s v="Delhi"/>
    <s v="Delhi"/>
    <s v="India"/>
    <s v="Net Banking"/>
    <x v="0"/>
    <s v="Standard"/>
    <x v="0"/>
    <s v="No"/>
    <s v="No"/>
  </r>
  <r>
    <x v="2375"/>
    <x v="190"/>
    <s v="CUST10680"/>
    <s v="Customer 680"/>
    <n v="47"/>
    <s v="Returning"/>
    <s v="P2006"/>
    <s v="Womens Kurti"/>
    <x v="3"/>
    <s v="FashionMart"/>
    <n v="2"/>
    <n v="1400"/>
    <n v="0"/>
    <n v="2800"/>
    <n v="0"/>
    <n v="2800"/>
    <n v="1823.61"/>
    <n v="976.39"/>
    <x v="0"/>
    <s v="Ahmedabad"/>
    <s v="Gujarat"/>
    <s v="India"/>
    <s v="Cash on Delivery"/>
    <x v="1"/>
    <s v="Standard"/>
    <x v="3"/>
    <s v="No"/>
    <s v="Yes"/>
  </r>
  <r>
    <x v="2376"/>
    <x v="190"/>
    <s v="CUST10608"/>
    <s v="Customer 608"/>
    <n v="23"/>
    <s v="New"/>
    <s v="P5003"/>
    <s v="Calculator"/>
    <x v="1"/>
    <s v="Stationery Hub"/>
    <n v="1"/>
    <n v="650"/>
    <n v="30"/>
    <n v="650"/>
    <n v="195"/>
    <n v="455"/>
    <n v="343.16"/>
    <n v="111.84"/>
    <x v="1"/>
    <s v="Chennai"/>
    <s v="Tamil Nadu"/>
    <s v="India"/>
    <s v="UPI"/>
    <x v="2"/>
    <s v="Standard"/>
    <x v="0"/>
    <s v="Yes"/>
    <s v="No"/>
  </r>
  <r>
    <x v="2377"/>
    <x v="191"/>
    <s v="CUST12471"/>
    <s v="Customer 2471"/>
    <n v="41"/>
    <s v="Returning"/>
    <s v="P5005"/>
    <s v="Desk Organizer"/>
    <x v="1"/>
    <s v="Stationery Hub"/>
    <n v="2"/>
    <n v="600"/>
    <n v="5"/>
    <n v="1200"/>
    <n v="60"/>
    <n v="1140"/>
    <n v="777.97"/>
    <n v="362.03"/>
    <x v="2"/>
    <s v="Pune"/>
    <s v="Maharashtra"/>
    <s v="India"/>
    <s v="Net Banking"/>
    <x v="2"/>
    <s v="Standard"/>
    <x v="0"/>
    <s v="No"/>
    <s v="No"/>
  </r>
  <r>
    <x v="2378"/>
    <x v="191"/>
    <s v="CUST10846"/>
    <s v="Customer 846"/>
    <n v="43"/>
    <s v="Returning"/>
    <s v="P1004"/>
    <s v="Smartwatch"/>
    <x v="0"/>
    <s v="TechSource India"/>
    <n v="2"/>
    <n v="6500"/>
    <n v="25"/>
    <n v="13000"/>
    <n v="3250"/>
    <n v="9750"/>
    <n v="6009.94"/>
    <n v="3740.06"/>
    <x v="2"/>
    <s v="Ahmedabad"/>
    <s v="Gujarat"/>
    <s v="India"/>
    <s v="UPI"/>
    <x v="1"/>
    <s v="Standard"/>
    <x v="0"/>
    <s v="No"/>
    <s v="No"/>
  </r>
  <r>
    <x v="2379"/>
    <x v="191"/>
    <s v="CUST11892"/>
    <s v="Customer 1892"/>
    <n v="56"/>
    <s v="Loyal"/>
    <s v="P2001"/>
    <s v="Running Shoes"/>
    <x v="3"/>
    <s v="FashionMart"/>
    <n v="2"/>
    <n v="3200"/>
    <n v="5"/>
    <n v="6400"/>
    <n v="320"/>
    <n v="6080"/>
    <n v="4211.8900000000003"/>
    <n v="1868.11"/>
    <x v="1"/>
    <s v="Coimbatore"/>
    <s v="Tamil Nadu"/>
    <s v="India"/>
    <s v="Net Banking"/>
    <x v="2"/>
    <s v="Standard"/>
    <x v="0"/>
    <s v="Yes"/>
    <s v="No"/>
  </r>
  <r>
    <x v="2380"/>
    <x v="191"/>
    <s v="CUST10405"/>
    <s v="Customer 405"/>
    <n v="29"/>
    <s v="Loyal"/>
    <s v="P4004"/>
    <s v="Shampoo"/>
    <x v="4"/>
    <s v="BeautyCare"/>
    <n v="1"/>
    <n v="550"/>
    <n v="5"/>
    <n v="550"/>
    <n v="27.5"/>
    <n v="522.5"/>
    <n v="412.92"/>
    <n v="109.58"/>
    <x v="1"/>
    <s v="Ahmedabad"/>
    <s v="Gujarat"/>
    <s v="India"/>
    <s v="Credit Card"/>
    <x v="2"/>
    <s v="Standard"/>
    <x v="0"/>
    <s v="No"/>
    <s v="No"/>
  </r>
  <r>
    <x v="2381"/>
    <x v="191"/>
    <s v="CUST10483"/>
    <s v="Customer 483"/>
    <n v="55"/>
    <s v="New"/>
    <s v="P2008"/>
    <s v="Formal Shirt"/>
    <x v="3"/>
    <s v="Global Traders"/>
    <n v="5"/>
    <n v="1700"/>
    <n v="10"/>
    <n v="8500"/>
    <n v="850"/>
    <n v="7650"/>
    <n v="6198.38"/>
    <n v="1451.62"/>
    <x v="1"/>
    <s v="Coimbatore"/>
    <s v="Tamil Nadu"/>
    <s v="India"/>
    <s v="Credit Card"/>
    <x v="2"/>
    <s v="Express"/>
    <x v="3"/>
    <s v="Yes"/>
    <s v="No"/>
  </r>
  <r>
    <x v="2382"/>
    <x v="191"/>
    <s v="CUST12063"/>
    <s v="Customer 2063"/>
    <n v="25"/>
    <s v="Returning"/>
    <s v="P1008"/>
    <s v="Monitor"/>
    <x v="0"/>
    <s v="Global Traders"/>
    <n v="2"/>
    <n v="14500"/>
    <n v="15"/>
    <n v="29000"/>
    <n v="4350"/>
    <n v="24650"/>
    <n v="17380.310000000001"/>
    <n v="7269.69"/>
    <x v="1"/>
    <s v="Indore"/>
    <s v="Madhya Pradesh"/>
    <s v="India"/>
    <s v="Cash on Delivery"/>
    <x v="0"/>
    <s v="Standard"/>
    <x v="3"/>
    <s v="No"/>
    <s v="No"/>
  </r>
  <r>
    <x v="2383"/>
    <x v="191"/>
    <s v="CUST10313"/>
    <s v="Customer 313"/>
    <n v="33"/>
    <s v="Returning"/>
    <s v="P2004"/>
    <s v="Jacket"/>
    <x v="3"/>
    <s v="Global Traders"/>
    <n v="2"/>
    <n v="3500"/>
    <n v="10"/>
    <n v="7000"/>
    <n v="700"/>
    <n v="6300"/>
    <n v="4073.48"/>
    <n v="2226.52"/>
    <x v="1"/>
    <s v="Ahmedabad"/>
    <s v="Gujarat"/>
    <s v="India"/>
    <s v="UPI"/>
    <x v="2"/>
    <s v="Express"/>
    <x v="0"/>
    <s v="No"/>
    <s v="No"/>
  </r>
  <r>
    <x v="2384"/>
    <x v="191"/>
    <s v="CUST10536"/>
    <s v="Customer 536"/>
    <n v="23"/>
    <s v="Returning"/>
    <s v="P1006"/>
    <s v="Keyboard"/>
    <x v="0"/>
    <s v="Metro Supplies"/>
    <n v="1"/>
    <n v="1800"/>
    <n v="10"/>
    <n v="1800"/>
    <n v="180"/>
    <n v="1620"/>
    <n v="1047"/>
    <n v="573"/>
    <x v="1"/>
    <s v="Lucknow"/>
    <s v="Uttar Pradesh"/>
    <s v="India"/>
    <s v="Wallet"/>
    <x v="2"/>
    <s v="Standard"/>
    <x v="4"/>
    <s v="No"/>
    <s v="No"/>
  </r>
  <r>
    <x v="2385"/>
    <x v="191"/>
    <s v="CUST11284"/>
    <s v="Customer 1284"/>
    <n v="50"/>
    <s v="Returning"/>
    <s v="P5002"/>
    <s v="Novel"/>
    <x v="1"/>
    <s v="Stationery Hub"/>
    <n v="3"/>
    <n v="400"/>
    <n v="25"/>
    <n v="1200"/>
    <n v="300"/>
    <n v="900"/>
    <n v="642.66999999999996"/>
    <n v="257.33"/>
    <x v="0"/>
    <s v="Indore"/>
    <s v="Madhya Pradesh"/>
    <s v="India"/>
    <s v="Credit Card"/>
    <x v="0"/>
    <s v="Express"/>
    <x v="0"/>
    <s v="No"/>
    <s v="No"/>
  </r>
  <r>
    <x v="2386"/>
    <x v="191"/>
    <s v="CUST10819"/>
    <s v="Customer 819"/>
    <n v="31"/>
    <s v="Returning"/>
    <s v="P3002"/>
    <s v="Air Fryer"/>
    <x v="2"/>
    <s v="HomeNeeds"/>
    <n v="1"/>
    <n v="6500"/>
    <n v="10"/>
    <n v="6500"/>
    <n v="650"/>
    <n v="5850"/>
    <n v="4415.96"/>
    <n v="1434.04"/>
    <x v="1"/>
    <s v="Lucknow"/>
    <s v="Uttar Pradesh"/>
    <s v="India"/>
    <s v="UPI"/>
    <x v="2"/>
    <s v="Standard"/>
    <x v="0"/>
    <s v="No"/>
    <s v="No"/>
  </r>
  <r>
    <x v="2387"/>
    <x v="191"/>
    <s v="CUST11678"/>
    <s v="Customer 1678"/>
    <n v="38"/>
    <s v="New"/>
    <s v="P4003"/>
    <s v="Sunscreen"/>
    <x v="4"/>
    <s v="BeautyCare"/>
    <n v="3"/>
    <n v="700"/>
    <n v="20"/>
    <n v="2100"/>
    <n v="420"/>
    <n v="1680"/>
    <n v="943.79"/>
    <n v="736.21"/>
    <x v="0"/>
    <s v="Mumbai"/>
    <s v="Maharashtra"/>
    <s v="India"/>
    <s v="Net Banking"/>
    <x v="0"/>
    <s v="Standard"/>
    <x v="3"/>
    <s v="No"/>
    <s v="No"/>
  </r>
  <r>
    <x v="2388"/>
    <x v="191"/>
    <s v="CUST11763"/>
    <s v="Customer 1763"/>
    <n v="45"/>
    <s v="Loyal"/>
    <s v="P1007"/>
    <s v="Mouse"/>
    <x v="0"/>
    <s v="RetailHub"/>
    <n v="1"/>
    <n v="900"/>
    <n v="0"/>
    <n v="900"/>
    <n v="0"/>
    <n v="900"/>
    <n v="634.57000000000005"/>
    <n v="265.43"/>
    <x v="1"/>
    <s v="Jaipur"/>
    <s v="Rajasthan"/>
    <s v="India"/>
    <s v="Net Banking"/>
    <x v="0"/>
    <s v="Same Day"/>
    <x v="0"/>
    <s v="No"/>
    <s v="No"/>
  </r>
  <r>
    <x v="2389"/>
    <x v="191"/>
    <s v="CUST10517"/>
    <s v="Customer 517"/>
    <n v="52"/>
    <s v="Returning"/>
    <s v="P2008"/>
    <s v="Formal Shirt"/>
    <x v="3"/>
    <s v="Global Traders"/>
    <n v="2"/>
    <n v="1700"/>
    <n v="10"/>
    <n v="3400"/>
    <n v="340"/>
    <n v="3060"/>
    <n v="2341.06"/>
    <n v="718.94"/>
    <x v="1"/>
    <s v="Surat"/>
    <s v="Gujarat"/>
    <s v="India"/>
    <s v="Net Banking"/>
    <x v="2"/>
    <s v="Express"/>
    <x v="3"/>
    <s v="No"/>
    <s v="No"/>
  </r>
  <r>
    <x v="2390"/>
    <x v="191"/>
    <s v="CUST10774"/>
    <s v="Customer 774"/>
    <n v="19"/>
    <s v="Returning"/>
    <s v="P4003"/>
    <s v="Sunscreen"/>
    <x v="4"/>
    <s v="BeautyCare"/>
    <n v="1"/>
    <n v="700"/>
    <n v="0"/>
    <n v="700"/>
    <n v="0"/>
    <n v="700"/>
    <n v="532.58000000000004"/>
    <n v="167.42"/>
    <x v="1"/>
    <s v="Chennai"/>
    <s v="Tamil Nadu"/>
    <s v="India"/>
    <s v="Credit Card"/>
    <x v="1"/>
    <s v="Standard"/>
    <x v="0"/>
    <s v="No"/>
    <s v="No"/>
  </r>
  <r>
    <x v="2391"/>
    <x v="191"/>
    <s v="CUST11005"/>
    <s v="Customer 1005"/>
    <n v="50"/>
    <s v="Returning"/>
    <s v="P2002"/>
    <s v="Jeans"/>
    <x v="3"/>
    <s v="FashionMart"/>
    <n v="5"/>
    <n v="2200"/>
    <n v="10"/>
    <n v="11000"/>
    <n v="1100"/>
    <n v="9900"/>
    <n v="6834.06"/>
    <n v="3065.94"/>
    <x v="1"/>
    <s v="Mumbai"/>
    <s v="Maharashtra"/>
    <s v="India"/>
    <s v="Wallet"/>
    <x v="2"/>
    <s v="Express"/>
    <x v="2"/>
    <s v="Yes"/>
    <s v="No"/>
  </r>
  <r>
    <x v="2392"/>
    <x v="192"/>
    <s v="CUST11427"/>
    <s v="Customer 1427"/>
    <n v="20"/>
    <s v="Returning"/>
    <s v="P2001"/>
    <s v="Running Shoes"/>
    <x v="3"/>
    <s v="FashionMart"/>
    <n v="1"/>
    <n v="3200"/>
    <n v="5"/>
    <n v="3200"/>
    <n v="160"/>
    <n v="3040"/>
    <n v="2090.11"/>
    <n v="949.89"/>
    <x v="0"/>
    <s v="Kolkata"/>
    <s v="West Bengal"/>
    <s v="India"/>
    <s v="Net Banking"/>
    <x v="1"/>
    <s v="Express"/>
    <x v="1"/>
    <s v="No"/>
    <s v="No"/>
  </r>
  <r>
    <x v="2393"/>
    <x v="192"/>
    <s v="CUST10504"/>
    <s v="Customer 504"/>
    <n v="30"/>
    <s v="New"/>
    <s v="P2007"/>
    <s v="Saree"/>
    <x v="3"/>
    <s v="FashionMart"/>
    <n v="3"/>
    <n v="2600"/>
    <n v="15"/>
    <n v="7800"/>
    <n v="1170"/>
    <n v="6630"/>
    <n v="5387.23"/>
    <n v="1242.77"/>
    <x v="1"/>
    <s v="Visakhapatnam"/>
    <s v="Andhra Pradesh"/>
    <s v="India"/>
    <s v="Cash on Delivery"/>
    <x v="2"/>
    <s v="Standard"/>
    <x v="0"/>
    <s v="No"/>
    <s v="No"/>
  </r>
  <r>
    <x v="2394"/>
    <x v="192"/>
    <s v="CUST11549"/>
    <s v="Customer 1549"/>
    <n v="19"/>
    <s v="Returning"/>
    <s v="P3007"/>
    <s v="Vacuum Cleaner"/>
    <x v="2"/>
    <s v="Global Traders"/>
    <n v="2"/>
    <n v="8500"/>
    <n v="5"/>
    <n v="17000"/>
    <n v="850"/>
    <n v="16150"/>
    <n v="10569.81"/>
    <n v="5580.19"/>
    <x v="0"/>
    <s v="Indore"/>
    <s v="Madhya Pradesh"/>
    <s v="India"/>
    <s v="Cash on Delivery"/>
    <x v="2"/>
    <s v="Standard"/>
    <x v="0"/>
    <s v="No"/>
    <s v="Yes"/>
  </r>
  <r>
    <x v="2395"/>
    <x v="192"/>
    <s v="CUST12476"/>
    <s v="Customer 2476"/>
    <n v="44"/>
    <s v="Returning"/>
    <s v="P3005"/>
    <s v="Bedsheet Set"/>
    <x v="2"/>
    <s v="RetailHub"/>
    <n v="5"/>
    <n v="1800"/>
    <n v="15"/>
    <n v="9000"/>
    <n v="1350"/>
    <n v="7650"/>
    <n v="5329.52"/>
    <n v="2320.48"/>
    <x v="1"/>
    <s v="Delhi"/>
    <s v="Delhi"/>
    <s v="India"/>
    <s v="UPI"/>
    <x v="1"/>
    <s v="Express"/>
    <x v="0"/>
    <s v="No"/>
    <s v="No"/>
  </r>
  <r>
    <x v="2396"/>
    <x v="192"/>
    <s v="CUST11385"/>
    <s v="Customer 1385"/>
    <n v="59"/>
    <s v="Returning"/>
    <s v="P4005"/>
    <s v="Perfume"/>
    <x v="4"/>
    <s v="BeautyCare"/>
    <n v="5"/>
    <n v="1800"/>
    <n v="5"/>
    <n v="9000"/>
    <n v="450"/>
    <n v="8550"/>
    <n v="5248.1"/>
    <n v="3301.9"/>
    <x v="1"/>
    <s v="Bhubaneswar"/>
    <s v="Odisha"/>
    <s v="India"/>
    <s v="UPI"/>
    <x v="2"/>
    <s v="Standard"/>
    <x v="0"/>
    <s v="No"/>
    <s v="No"/>
  </r>
  <r>
    <x v="2397"/>
    <x v="192"/>
    <s v="CUST11067"/>
    <s v="Customer 1067"/>
    <n v="51"/>
    <s v="New"/>
    <s v="P3004"/>
    <s v="Cookware Set"/>
    <x v="2"/>
    <s v="HomeNeeds"/>
    <n v="3"/>
    <n v="3500"/>
    <n v="5"/>
    <n v="10500"/>
    <n v="525"/>
    <n v="9975"/>
    <n v="6305.11"/>
    <n v="3669.89"/>
    <x v="2"/>
    <s v="Patna"/>
    <s v="Bihar"/>
    <s v="India"/>
    <s v="Cash on Delivery"/>
    <x v="0"/>
    <s v="Standard"/>
    <x v="0"/>
    <s v="No"/>
    <s v="No"/>
  </r>
  <r>
    <x v="2398"/>
    <x v="192"/>
    <s v="CUST11641"/>
    <s v="Customer 1641"/>
    <n v="23"/>
    <s v="New"/>
    <s v="P2004"/>
    <s v="Jacket"/>
    <x v="3"/>
    <s v="Global Traders"/>
    <n v="2"/>
    <n v="3500"/>
    <n v="25"/>
    <n v="7000"/>
    <n v="1750"/>
    <n v="5250"/>
    <n v="3159.5"/>
    <n v="2090.5"/>
    <x v="1"/>
    <s v="Kolkata"/>
    <s v="West Bengal"/>
    <s v="India"/>
    <s v="Credit Card"/>
    <x v="2"/>
    <s v="Express"/>
    <x v="0"/>
    <s v="No"/>
    <s v="No"/>
  </r>
  <r>
    <x v="2399"/>
    <x v="192"/>
    <s v="CUST10178"/>
    <s v="Customer 178"/>
    <n v="44"/>
    <s v="New"/>
    <s v="P2006"/>
    <s v="Womens Kurti"/>
    <x v="3"/>
    <s v="FashionMart"/>
    <n v="1"/>
    <n v="1400"/>
    <n v="20"/>
    <n v="1400"/>
    <n v="280"/>
    <n v="1120"/>
    <n v="834.9"/>
    <n v="285.10000000000002"/>
    <x v="2"/>
    <s v="Delhi"/>
    <s v="Delhi"/>
    <s v="India"/>
    <s v="Cash on Delivery"/>
    <x v="2"/>
    <s v="Standard"/>
    <x v="0"/>
    <s v="No"/>
    <s v="No"/>
  </r>
  <r>
    <x v="2400"/>
    <x v="192"/>
    <s v="CUST10529"/>
    <s v="Customer 529"/>
    <n v="34"/>
    <s v="New"/>
    <s v="P2006"/>
    <s v="Womens Kurti"/>
    <x v="3"/>
    <s v="FashionMart"/>
    <n v="3"/>
    <n v="1400"/>
    <n v="10"/>
    <n v="4200"/>
    <n v="420"/>
    <n v="3780"/>
    <n v="3043.87"/>
    <n v="736.13"/>
    <x v="1"/>
    <s v="Bhopal"/>
    <s v="Madhya Pradesh"/>
    <s v="India"/>
    <s v="Cash on Delivery"/>
    <x v="0"/>
    <s v="Standard"/>
    <x v="4"/>
    <s v="No"/>
    <s v="No"/>
  </r>
  <r>
    <x v="2401"/>
    <x v="192"/>
    <s v="CUST10365"/>
    <s v="Customer 365"/>
    <n v="54"/>
    <s v="Loyal"/>
    <s v="P1005"/>
    <s v="Tablet"/>
    <x v="0"/>
    <s v="RetailHub"/>
    <n v="1"/>
    <n v="18000"/>
    <n v="15"/>
    <n v="18000"/>
    <n v="2700"/>
    <n v="15300"/>
    <n v="11868.97"/>
    <n v="3431.03"/>
    <x v="1"/>
    <s v="Indore"/>
    <s v="Madhya Pradesh"/>
    <s v="India"/>
    <s v="UPI"/>
    <x v="1"/>
    <s v="Express"/>
    <x v="0"/>
    <s v="No"/>
    <s v="No"/>
  </r>
  <r>
    <x v="2402"/>
    <x v="192"/>
    <s v="CUST10521"/>
    <s v="Customer 521"/>
    <n v="19"/>
    <s v="Returning"/>
    <s v="P2006"/>
    <s v="Womens Kurti"/>
    <x v="3"/>
    <s v="FashionMart"/>
    <n v="1"/>
    <n v="1400"/>
    <n v="20"/>
    <n v="1400"/>
    <n v="280"/>
    <n v="1120"/>
    <n v="811.8"/>
    <n v="308.2"/>
    <x v="0"/>
    <s v="Mumbai"/>
    <s v="Maharashtra"/>
    <s v="India"/>
    <s v="Debit Card"/>
    <x v="1"/>
    <s v="Standard"/>
    <x v="0"/>
    <s v="No"/>
    <s v="No"/>
  </r>
  <r>
    <x v="2403"/>
    <x v="192"/>
    <s v="CUST12451"/>
    <s v="Customer 2451"/>
    <n v="20"/>
    <s v="Returning"/>
    <s v="P1006"/>
    <s v="Keyboard"/>
    <x v="0"/>
    <s v="Metro Supplies"/>
    <n v="1"/>
    <n v="1800"/>
    <n v="0"/>
    <n v="1800"/>
    <n v="0"/>
    <n v="1800"/>
    <n v="1002.4"/>
    <n v="797.6"/>
    <x v="1"/>
    <s v="Lucknow"/>
    <s v="Uttar Pradesh"/>
    <s v="India"/>
    <s v="Net Banking"/>
    <x v="0"/>
    <s v="Standard"/>
    <x v="0"/>
    <s v="No"/>
    <s v="No"/>
  </r>
  <r>
    <x v="2404"/>
    <x v="193"/>
    <s v="CUST10437"/>
    <s v="Customer 437"/>
    <n v="21"/>
    <s v="Loyal"/>
    <s v="P1008"/>
    <s v="Monitor"/>
    <x v="0"/>
    <s v="Global Traders"/>
    <n v="3"/>
    <n v="14500"/>
    <n v="0"/>
    <n v="43500"/>
    <n v="0"/>
    <n v="43500"/>
    <n v="30155.32"/>
    <n v="13344.68"/>
    <x v="0"/>
    <s v="Hyderabad"/>
    <s v="Telangana"/>
    <s v="India"/>
    <s v="Cash on Delivery"/>
    <x v="2"/>
    <s v="Express"/>
    <x v="3"/>
    <s v="No"/>
    <s v="No"/>
  </r>
  <r>
    <x v="2405"/>
    <x v="193"/>
    <s v="CUST11120"/>
    <s v="Customer 1120"/>
    <n v="50"/>
    <s v="Returning"/>
    <s v="P5002"/>
    <s v="Novel"/>
    <x v="1"/>
    <s v="Stationery Hub"/>
    <n v="1"/>
    <n v="400"/>
    <n v="20"/>
    <n v="400"/>
    <n v="80"/>
    <n v="320"/>
    <n v="224.81"/>
    <n v="95.19"/>
    <x v="1"/>
    <s v="Indore"/>
    <s v="Madhya Pradesh"/>
    <s v="India"/>
    <s v="Credit Card"/>
    <x v="2"/>
    <s v="Express"/>
    <x v="2"/>
    <s v="No"/>
    <s v="No"/>
  </r>
  <r>
    <x v="2406"/>
    <x v="193"/>
    <s v="CUST12269"/>
    <s v="Customer 2269"/>
    <n v="34"/>
    <s v="Returning"/>
    <s v="P5003"/>
    <s v="Calculator"/>
    <x v="1"/>
    <s v="Stationery Hub"/>
    <n v="4"/>
    <n v="650"/>
    <n v="10"/>
    <n v="2600"/>
    <n v="260"/>
    <n v="2340"/>
    <n v="1501.3"/>
    <n v="838.7"/>
    <x v="0"/>
    <s v="Mumbai"/>
    <s v="Maharashtra"/>
    <s v="India"/>
    <s v="UPI"/>
    <x v="2"/>
    <s v="Standard"/>
    <x v="3"/>
    <s v="No"/>
    <s v="No"/>
  </r>
  <r>
    <x v="2407"/>
    <x v="193"/>
    <s v="CUST12209"/>
    <s v="Customer 2209"/>
    <n v="18"/>
    <s v="Returning"/>
    <s v="P5005"/>
    <s v="Desk Organizer"/>
    <x v="1"/>
    <s v="Stationery Hub"/>
    <n v="1"/>
    <n v="600"/>
    <n v="0"/>
    <n v="600"/>
    <n v="0"/>
    <n v="600"/>
    <n v="370.6"/>
    <n v="229.4"/>
    <x v="2"/>
    <s v="Patna"/>
    <s v="Bihar"/>
    <s v="India"/>
    <s v="Wallet"/>
    <x v="2"/>
    <s v="Express"/>
    <x v="0"/>
    <s v="No"/>
    <s v="No"/>
  </r>
  <r>
    <x v="2408"/>
    <x v="193"/>
    <s v="CUST10786"/>
    <s v="Customer 786"/>
    <n v="18"/>
    <s v="Returning"/>
    <s v="P2006"/>
    <s v="Womens Kurti"/>
    <x v="3"/>
    <s v="FashionMart"/>
    <n v="1"/>
    <n v="1400"/>
    <n v="0"/>
    <n v="1400"/>
    <n v="0"/>
    <n v="1400"/>
    <n v="1095.72"/>
    <n v="304.27999999999997"/>
    <x v="0"/>
    <s v="Delhi"/>
    <s v="Delhi"/>
    <s v="India"/>
    <s v="Cash on Delivery"/>
    <x v="1"/>
    <s v="Express"/>
    <x v="0"/>
    <s v="Yes"/>
    <s v="No"/>
  </r>
  <r>
    <x v="2409"/>
    <x v="193"/>
    <s v="CUST12007"/>
    <s v="Customer 2007"/>
    <n v="34"/>
    <s v="Returning"/>
    <s v="P2006"/>
    <s v="Womens Kurti"/>
    <x v="3"/>
    <s v="FashionMart"/>
    <n v="1"/>
    <n v="1400"/>
    <n v="15"/>
    <n v="1400"/>
    <n v="210"/>
    <n v="1190"/>
    <n v="832.7"/>
    <n v="357.3"/>
    <x v="0"/>
    <s v="Chandigarh"/>
    <s v="Chandigarh"/>
    <s v="India"/>
    <s v="Debit Card"/>
    <x v="2"/>
    <s v="Standard"/>
    <x v="0"/>
    <s v="No"/>
    <s v="No"/>
  </r>
  <r>
    <x v="2410"/>
    <x v="193"/>
    <s v="CUST10302"/>
    <s v="Customer 302"/>
    <n v="35"/>
    <s v="Returning"/>
    <s v="P5002"/>
    <s v="Novel"/>
    <x v="1"/>
    <s v="Stationery Hub"/>
    <n v="1"/>
    <n v="400"/>
    <n v="0"/>
    <n v="400"/>
    <n v="0"/>
    <n v="400"/>
    <n v="322.2"/>
    <n v="77.8"/>
    <x v="1"/>
    <s v="Bhopal"/>
    <s v="Madhya Pradesh"/>
    <s v="India"/>
    <s v="Debit Card"/>
    <x v="0"/>
    <s v="Standard"/>
    <x v="0"/>
    <s v="No"/>
    <s v="No"/>
  </r>
  <r>
    <x v="2411"/>
    <x v="193"/>
    <s v="CUST10395"/>
    <s v="Customer 395"/>
    <n v="27"/>
    <s v="Returning"/>
    <s v="P3001"/>
    <s v="Coffee Maker"/>
    <x v="2"/>
    <s v="HomeNeeds"/>
    <n v="1"/>
    <n v="4200"/>
    <n v="5"/>
    <n v="4200"/>
    <n v="210"/>
    <n v="3990"/>
    <n v="2871.85"/>
    <n v="1118.1500000000001"/>
    <x v="1"/>
    <s v="Hyderabad"/>
    <s v="Telangana"/>
    <s v="India"/>
    <s v="Net Banking"/>
    <x v="2"/>
    <s v="Standard"/>
    <x v="0"/>
    <s v="No"/>
    <s v="No"/>
  </r>
  <r>
    <x v="2412"/>
    <x v="193"/>
    <s v="CUST11655"/>
    <s v="Customer 1655"/>
    <n v="46"/>
    <s v="Returning"/>
    <s v="P1001"/>
    <s v="Laptop"/>
    <x v="0"/>
    <s v="TechSource India"/>
    <n v="1"/>
    <n v="55000"/>
    <n v="0"/>
    <n v="55000"/>
    <n v="0"/>
    <n v="55000"/>
    <n v="44153.95"/>
    <n v="10846.05"/>
    <x v="1"/>
    <s v="Indore"/>
    <s v="Madhya Pradesh"/>
    <s v="India"/>
    <s v="UPI"/>
    <x v="1"/>
    <s v="Same Day"/>
    <x v="0"/>
    <s v="No"/>
    <s v="No"/>
  </r>
  <r>
    <x v="2413"/>
    <x v="193"/>
    <s v="CUST10347"/>
    <s v="Customer 347"/>
    <n v="56"/>
    <s v="Returning"/>
    <s v="P1002"/>
    <s v="Smartphone"/>
    <x v="0"/>
    <s v="Global Traders"/>
    <n v="1"/>
    <n v="28000"/>
    <n v="20"/>
    <n v="28000"/>
    <n v="5600"/>
    <n v="22400"/>
    <n v="18239.55"/>
    <n v="4160.45"/>
    <x v="0"/>
    <s v="Lucknow"/>
    <s v="Uttar Pradesh"/>
    <s v="India"/>
    <s v="Debit Card"/>
    <x v="0"/>
    <s v="Express"/>
    <x v="1"/>
    <s v="No"/>
    <s v="No"/>
  </r>
  <r>
    <x v="2414"/>
    <x v="193"/>
    <s v="CUST11894"/>
    <s v="Customer 1894"/>
    <n v="29"/>
    <s v="Returning"/>
    <s v="P2006"/>
    <s v="Womens Kurti"/>
    <x v="3"/>
    <s v="FashionMart"/>
    <n v="1"/>
    <n v="1400"/>
    <n v="15"/>
    <n v="1400"/>
    <n v="210"/>
    <n v="1190"/>
    <n v="788.89"/>
    <n v="401.11"/>
    <x v="2"/>
    <s v="Ahmedabad"/>
    <s v="Gujarat"/>
    <s v="India"/>
    <s v="Credit Card"/>
    <x v="2"/>
    <s v="Express"/>
    <x v="2"/>
    <s v="No"/>
    <s v="No"/>
  </r>
  <r>
    <x v="2415"/>
    <x v="194"/>
    <s v="CUST10362"/>
    <s v="Customer 362"/>
    <n v="22"/>
    <s v="Returning"/>
    <s v="P3006"/>
    <s v="Water Bottle"/>
    <x v="2"/>
    <s v="Metro Supplies"/>
    <n v="1"/>
    <n v="700"/>
    <n v="5"/>
    <n v="700"/>
    <n v="35"/>
    <n v="665"/>
    <n v="521.76"/>
    <n v="143.24"/>
    <x v="1"/>
    <s v="Bhubaneswar"/>
    <s v="Odisha"/>
    <s v="India"/>
    <s v="Debit Card"/>
    <x v="2"/>
    <s v="Same Day"/>
    <x v="0"/>
    <s v="No"/>
    <s v="No"/>
  </r>
  <r>
    <x v="2416"/>
    <x v="194"/>
    <s v="CUST11615"/>
    <s v="Customer 1615"/>
    <n v="37"/>
    <s v="Loyal"/>
    <s v="P4006"/>
    <s v="Lipstick"/>
    <x v="4"/>
    <s v="BeautyCare"/>
    <n v="3"/>
    <n v="850"/>
    <n v="25"/>
    <n v="2550"/>
    <n v="637.5"/>
    <n v="1912.5"/>
    <n v="1448.97"/>
    <n v="463.53"/>
    <x v="1"/>
    <s v="Bhopal"/>
    <s v="Madhya Pradesh"/>
    <s v="India"/>
    <s v="Wallet"/>
    <x v="1"/>
    <s v="Standard"/>
    <x v="0"/>
    <s v="No"/>
    <s v="No"/>
  </r>
  <r>
    <x v="2417"/>
    <x v="194"/>
    <s v="CUST10029"/>
    <s v="Customer 29"/>
    <n v="41"/>
    <s v="Returning"/>
    <s v="P4003"/>
    <s v="Sunscreen"/>
    <x v="4"/>
    <s v="BeautyCare"/>
    <n v="1"/>
    <n v="700"/>
    <n v="10"/>
    <n v="700"/>
    <n v="70"/>
    <n v="630"/>
    <n v="379.13"/>
    <n v="250.87"/>
    <x v="0"/>
    <s v="Delhi"/>
    <s v="Delhi"/>
    <s v="India"/>
    <s v="Net Banking"/>
    <x v="0"/>
    <s v="Standard"/>
    <x v="2"/>
    <s v="No"/>
    <s v="No"/>
  </r>
  <r>
    <x v="2418"/>
    <x v="194"/>
    <s v="CUST11695"/>
    <s v="Customer 1695"/>
    <n v="21"/>
    <s v="New"/>
    <s v="P3005"/>
    <s v="Bedsheet Set"/>
    <x v="2"/>
    <s v="RetailHub"/>
    <n v="1"/>
    <n v="1800"/>
    <n v="25"/>
    <n v="1800"/>
    <n v="450"/>
    <n v="1350"/>
    <n v="805.34"/>
    <n v="544.66"/>
    <x v="2"/>
    <s v="Jaipur"/>
    <s v="Rajasthan"/>
    <s v="India"/>
    <s v="Debit Card"/>
    <x v="1"/>
    <s v="Standard"/>
    <x v="3"/>
    <s v="No"/>
    <s v="No"/>
  </r>
  <r>
    <x v="2419"/>
    <x v="194"/>
    <s v="CUST11161"/>
    <s v="Customer 1161"/>
    <n v="57"/>
    <s v="Returning"/>
    <s v="P2008"/>
    <s v="Formal Shirt"/>
    <x v="3"/>
    <s v="Global Traders"/>
    <n v="4"/>
    <n v="1700"/>
    <n v="15"/>
    <n v="6800"/>
    <n v="1020"/>
    <n v="5780"/>
    <n v="4004.04"/>
    <n v="1775.96"/>
    <x v="1"/>
    <s v="Bhubaneswar"/>
    <s v="Odisha"/>
    <s v="India"/>
    <s v="Cash on Delivery"/>
    <x v="0"/>
    <s v="Standard"/>
    <x v="1"/>
    <s v="No"/>
    <s v="No"/>
  </r>
  <r>
    <x v="2420"/>
    <x v="194"/>
    <s v="CUST10789"/>
    <s v="Customer 789"/>
    <n v="47"/>
    <s v="Returning"/>
    <s v="P5004"/>
    <s v="Pen Set"/>
    <x v="1"/>
    <s v="Stationery Hub"/>
    <n v="4"/>
    <n v="250"/>
    <n v="5"/>
    <n v="1000"/>
    <n v="50"/>
    <n v="950"/>
    <n v="712.82"/>
    <n v="237.18"/>
    <x v="1"/>
    <s v="Bhubaneswar"/>
    <s v="Odisha"/>
    <s v="India"/>
    <s v="Credit Card"/>
    <x v="1"/>
    <s v="Standard"/>
    <x v="0"/>
    <s v="No"/>
    <s v="No"/>
  </r>
  <r>
    <x v="2421"/>
    <x v="194"/>
    <s v="CUST10534"/>
    <s v="Customer 534"/>
    <n v="24"/>
    <s v="Returning"/>
    <s v="P1007"/>
    <s v="Mouse"/>
    <x v="0"/>
    <s v="RetailHub"/>
    <n v="5"/>
    <n v="900"/>
    <n v="0"/>
    <n v="4500"/>
    <n v="0"/>
    <n v="4500"/>
    <n v="2563.83"/>
    <n v="1936.17"/>
    <x v="1"/>
    <s v="Mumbai"/>
    <s v="Maharashtra"/>
    <s v="India"/>
    <s v="Wallet"/>
    <x v="0"/>
    <s v="Standard"/>
    <x v="2"/>
    <s v="No"/>
    <s v="No"/>
  </r>
  <r>
    <x v="2422"/>
    <x v="194"/>
    <s v="CUST11527"/>
    <s v="Customer 1527"/>
    <n v="20"/>
    <s v="Loyal"/>
    <s v="P3005"/>
    <s v="Bedsheet Set"/>
    <x v="2"/>
    <s v="RetailHub"/>
    <n v="3"/>
    <n v="1800"/>
    <n v="0"/>
    <n v="5400"/>
    <n v="0"/>
    <n v="5400"/>
    <n v="3295.77"/>
    <n v="2104.23"/>
    <x v="1"/>
    <s v="Pune"/>
    <s v="Maharashtra"/>
    <s v="India"/>
    <s v="Debit Card"/>
    <x v="2"/>
    <s v="Standard"/>
    <x v="0"/>
    <s v="No"/>
    <s v="No"/>
  </r>
  <r>
    <x v="2423"/>
    <x v="194"/>
    <s v="CUST11228"/>
    <s v="Customer 1228"/>
    <n v="43"/>
    <s v="New"/>
    <s v="P3007"/>
    <s v="Vacuum Cleaner"/>
    <x v="2"/>
    <s v="Global Traders"/>
    <n v="1"/>
    <n v="8500"/>
    <n v="0"/>
    <n v="8500"/>
    <n v="0"/>
    <n v="8500"/>
    <n v="6408.5"/>
    <n v="2091.5"/>
    <x v="2"/>
    <s v="Pune"/>
    <s v="Maharashtra"/>
    <s v="India"/>
    <s v="UPI"/>
    <x v="2"/>
    <s v="Standard"/>
    <x v="4"/>
    <s v="No"/>
    <s v="No"/>
  </r>
  <r>
    <x v="2424"/>
    <x v="194"/>
    <s v="CUST11356"/>
    <s v="Customer 1356"/>
    <n v="59"/>
    <s v="Returning"/>
    <s v="P5002"/>
    <s v="Novel"/>
    <x v="1"/>
    <s v="Stationery Hub"/>
    <n v="1"/>
    <n v="400"/>
    <n v="10"/>
    <n v="400"/>
    <n v="40"/>
    <n v="360"/>
    <n v="240.51"/>
    <n v="119.49"/>
    <x v="1"/>
    <s v="Coimbatore"/>
    <s v="Tamil Nadu"/>
    <s v="India"/>
    <s v="UPI"/>
    <x v="0"/>
    <s v="Standard"/>
    <x v="0"/>
    <s v="No"/>
    <s v="No"/>
  </r>
  <r>
    <x v="2425"/>
    <x v="195"/>
    <s v="CUST11663"/>
    <s v="Customer 1663"/>
    <n v="51"/>
    <s v="New"/>
    <s v="P3002"/>
    <s v="Air Fryer"/>
    <x v="2"/>
    <s v="HomeNeeds"/>
    <n v="1"/>
    <n v="6500"/>
    <n v="20"/>
    <n v="6500"/>
    <n v="1300"/>
    <n v="5200"/>
    <n v="3043.04"/>
    <n v="2156.96"/>
    <x v="1"/>
    <s v="Patna"/>
    <s v="Bihar"/>
    <s v="India"/>
    <s v="Net Banking"/>
    <x v="2"/>
    <s v="Standard"/>
    <x v="0"/>
    <s v="No"/>
    <s v="No"/>
  </r>
  <r>
    <x v="2426"/>
    <x v="195"/>
    <s v="CUST10657"/>
    <s v="Customer 657"/>
    <n v="45"/>
    <s v="Returning"/>
    <s v="P1005"/>
    <s v="Tablet"/>
    <x v="0"/>
    <s v="RetailHub"/>
    <n v="1"/>
    <n v="18000"/>
    <n v="10"/>
    <n v="18000"/>
    <n v="1800"/>
    <n v="16200"/>
    <n v="9812.18"/>
    <n v="6387.82"/>
    <x v="1"/>
    <s v="Coimbatore"/>
    <s v="Tamil Nadu"/>
    <s v="India"/>
    <s v="Credit Card"/>
    <x v="2"/>
    <s v="Same Day"/>
    <x v="0"/>
    <s v="No"/>
    <s v="No"/>
  </r>
  <r>
    <x v="2427"/>
    <x v="195"/>
    <s v="CUST11496"/>
    <s v="Customer 1496"/>
    <n v="48"/>
    <s v="Returning"/>
    <s v="P1001"/>
    <s v="Laptop"/>
    <x v="0"/>
    <s v="TechSource India"/>
    <n v="2"/>
    <n v="55000"/>
    <n v="15"/>
    <n v="110000"/>
    <n v="16500"/>
    <n v="93500"/>
    <n v="62867.62"/>
    <n v="30632.38"/>
    <x v="1"/>
    <s v="Guwahati"/>
    <s v="Assam"/>
    <s v="India"/>
    <s v="Cash on Delivery"/>
    <x v="1"/>
    <s v="Standard"/>
    <x v="0"/>
    <s v="No"/>
    <s v="No"/>
  </r>
  <r>
    <x v="2428"/>
    <x v="195"/>
    <s v="CUST11074"/>
    <s v="Customer 1074"/>
    <n v="39"/>
    <s v="Returning"/>
    <s v="P1004"/>
    <s v="Smartwatch"/>
    <x v="0"/>
    <s v="TechSource India"/>
    <n v="4"/>
    <n v="6500"/>
    <n v="5"/>
    <n v="26000"/>
    <n v="1300"/>
    <n v="24700"/>
    <n v="20123.5"/>
    <n v="4576.5"/>
    <x v="1"/>
    <s v="Kolkata"/>
    <s v="West Bengal"/>
    <s v="India"/>
    <s v="Wallet"/>
    <x v="0"/>
    <s v="Express"/>
    <x v="0"/>
    <s v="No"/>
    <s v="No"/>
  </r>
  <r>
    <x v="2429"/>
    <x v="195"/>
    <s v="CUST10202"/>
    <s v="Customer 202"/>
    <n v="18"/>
    <s v="Loyal"/>
    <s v="P1008"/>
    <s v="Monitor"/>
    <x v="0"/>
    <s v="Global Traders"/>
    <n v="3"/>
    <n v="14500"/>
    <n v="10"/>
    <n v="43500"/>
    <n v="4350"/>
    <n v="39150"/>
    <n v="22828.73"/>
    <n v="16321.27"/>
    <x v="0"/>
    <s v="Delhi"/>
    <s v="Delhi"/>
    <s v="India"/>
    <s v="Net Banking"/>
    <x v="2"/>
    <s v="Standard"/>
    <x v="0"/>
    <s v="No"/>
    <s v="No"/>
  </r>
  <r>
    <x v="2430"/>
    <x v="195"/>
    <s v="CUST12256"/>
    <s v="Customer 2256"/>
    <n v="27"/>
    <s v="Returning"/>
    <s v="P2006"/>
    <s v="Womens Kurti"/>
    <x v="3"/>
    <s v="FashionMart"/>
    <n v="1"/>
    <n v="1400"/>
    <n v="5"/>
    <n v="1400"/>
    <n v="70"/>
    <n v="1330"/>
    <n v="1030.95"/>
    <n v="299.05"/>
    <x v="1"/>
    <s v="Lucknow"/>
    <s v="Uttar Pradesh"/>
    <s v="India"/>
    <s v="UPI"/>
    <x v="2"/>
    <s v="Standard"/>
    <x v="0"/>
    <s v="No"/>
    <s v="No"/>
  </r>
  <r>
    <x v="2431"/>
    <x v="195"/>
    <s v="CUST11320"/>
    <s v="Customer 1320"/>
    <n v="32"/>
    <s v="Returning"/>
    <s v="P5003"/>
    <s v="Calculator"/>
    <x v="1"/>
    <s v="Stationery Hub"/>
    <n v="1"/>
    <n v="650"/>
    <n v="10"/>
    <n v="650"/>
    <n v="65"/>
    <n v="585"/>
    <n v="371.49"/>
    <n v="213.51"/>
    <x v="1"/>
    <s v="Ahmedabad"/>
    <s v="Gujarat"/>
    <s v="India"/>
    <s v="Cash on Delivery"/>
    <x v="0"/>
    <s v="Standard"/>
    <x v="3"/>
    <s v="No"/>
    <s v="No"/>
  </r>
  <r>
    <x v="2432"/>
    <x v="195"/>
    <s v="CUST12107"/>
    <s v="Customer 2107"/>
    <n v="47"/>
    <s v="New"/>
    <s v="P4005"/>
    <s v="Perfume"/>
    <x v="4"/>
    <s v="BeautyCare"/>
    <n v="1"/>
    <n v="1800"/>
    <n v="0"/>
    <n v="1800"/>
    <n v="0"/>
    <n v="1800"/>
    <n v="1188.92"/>
    <n v="611.08000000000004"/>
    <x v="1"/>
    <s v="Bengaluru"/>
    <s v="Karnataka"/>
    <s v="India"/>
    <s v="Debit Card"/>
    <x v="2"/>
    <s v="Standard"/>
    <x v="0"/>
    <s v="No"/>
    <s v="No"/>
  </r>
  <r>
    <x v="2433"/>
    <x v="195"/>
    <s v="CUST10281"/>
    <s v="Customer 281"/>
    <n v="39"/>
    <s v="New"/>
    <s v="P3007"/>
    <s v="Vacuum Cleaner"/>
    <x v="2"/>
    <s v="Global Traders"/>
    <n v="3"/>
    <n v="8500"/>
    <n v="10"/>
    <n v="25500"/>
    <n v="2550"/>
    <n v="22950"/>
    <n v="15077.68"/>
    <n v="7872.32"/>
    <x v="2"/>
    <s v="Indore"/>
    <s v="Madhya Pradesh"/>
    <s v="India"/>
    <s v="Debit Card"/>
    <x v="2"/>
    <s v="Standard"/>
    <x v="1"/>
    <s v="No"/>
    <s v="No"/>
  </r>
  <r>
    <x v="2434"/>
    <x v="195"/>
    <s v="CUST10624"/>
    <s v="Customer 624"/>
    <n v="37"/>
    <s v="New"/>
    <s v="P1002"/>
    <s v="Smartphone"/>
    <x v="0"/>
    <s v="Global Traders"/>
    <n v="2"/>
    <n v="28000"/>
    <n v="10"/>
    <n v="56000"/>
    <n v="5600"/>
    <n v="50400"/>
    <n v="37490.58"/>
    <n v="12909.42"/>
    <x v="0"/>
    <s v="Mumbai"/>
    <s v="Maharashtra"/>
    <s v="India"/>
    <s v="Wallet"/>
    <x v="2"/>
    <s v="Standard"/>
    <x v="0"/>
    <s v="No"/>
    <s v="No"/>
  </r>
  <r>
    <x v="2435"/>
    <x v="196"/>
    <s v="CUST10047"/>
    <s v="Customer 47"/>
    <n v="31"/>
    <s v="New"/>
    <s v="P2003"/>
    <s v="T-Shirt"/>
    <x v="3"/>
    <s v="RetailHub"/>
    <n v="3"/>
    <n v="900"/>
    <n v="0"/>
    <n v="2700"/>
    <n v="0"/>
    <n v="2700"/>
    <n v="1810.95"/>
    <n v="889.05"/>
    <x v="0"/>
    <s v="Indore"/>
    <s v="Madhya Pradesh"/>
    <s v="India"/>
    <s v="Debit Card"/>
    <x v="1"/>
    <s v="Standard"/>
    <x v="2"/>
    <s v="No"/>
    <s v="No"/>
  </r>
  <r>
    <x v="2436"/>
    <x v="196"/>
    <s v="CUST12006"/>
    <s v="Customer 2006"/>
    <n v="19"/>
    <s v="Returning"/>
    <s v="P4001"/>
    <s v="Face Wash"/>
    <x v="4"/>
    <s v="BeautyCare"/>
    <n v="4"/>
    <n v="450"/>
    <n v="25"/>
    <n v="1800"/>
    <n v="450"/>
    <n v="1350"/>
    <n v="984.34"/>
    <n v="365.66"/>
    <x v="2"/>
    <s v="Bhopal"/>
    <s v="Madhya Pradesh"/>
    <s v="India"/>
    <s v="Credit Card"/>
    <x v="1"/>
    <s v="Standard"/>
    <x v="0"/>
    <s v="No"/>
    <s v="No"/>
  </r>
  <r>
    <x v="2437"/>
    <x v="196"/>
    <s v="CUST11322"/>
    <s v="Customer 1322"/>
    <n v="53"/>
    <s v="Returning"/>
    <s v="P3005"/>
    <s v="Bedsheet Set"/>
    <x v="2"/>
    <s v="RetailHub"/>
    <n v="5"/>
    <n v="1800"/>
    <n v="20"/>
    <n v="9000"/>
    <n v="1800"/>
    <n v="7200"/>
    <n v="4249.82"/>
    <n v="2950.18"/>
    <x v="0"/>
    <s v="Guwahati"/>
    <s v="Assam"/>
    <s v="India"/>
    <s v="Cash on Delivery"/>
    <x v="2"/>
    <s v="Standard"/>
    <x v="0"/>
    <s v="Yes"/>
    <s v="No"/>
  </r>
  <r>
    <x v="2438"/>
    <x v="196"/>
    <s v="CUST10731"/>
    <s v="Customer 731"/>
    <n v="45"/>
    <s v="New"/>
    <s v="P3001"/>
    <s v="Coffee Maker"/>
    <x v="2"/>
    <s v="HomeNeeds"/>
    <n v="2"/>
    <n v="4200"/>
    <n v="0"/>
    <n v="8400"/>
    <n v="0"/>
    <n v="8400"/>
    <n v="5101.1000000000004"/>
    <n v="3298.9"/>
    <x v="0"/>
    <s v="Bhubaneswar"/>
    <s v="Odisha"/>
    <s v="India"/>
    <s v="Net Banking"/>
    <x v="2"/>
    <s v="Express"/>
    <x v="0"/>
    <s v="No"/>
    <s v="Yes"/>
  </r>
  <r>
    <x v="2439"/>
    <x v="196"/>
    <s v="CUST11257"/>
    <s v="Customer 1257"/>
    <n v="18"/>
    <s v="New"/>
    <s v="P5002"/>
    <s v="Novel"/>
    <x v="1"/>
    <s v="Stationery Hub"/>
    <n v="4"/>
    <n v="400"/>
    <n v="20"/>
    <n v="1600"/>
    <n v="320"/>
    <n v="1280"/>
    <n v="705.71"/>
    <n v="574.29"/>
    <x v="1"/>
    <s v="Bhubaneswar"/>
    <s v="Odisha"/>
    <s v="India"/>
    <s v="Net Banking"/>
    <x v="2"/>
    <s v="Express"/>
    <x v="0"/>
    <s v="No"/>
    <s v="No"/>
  </r>
  <r>
    <x v="2440"/>
    <x v="196"/>
    <s v="CUST12024"/>
    <s v="Customer 2024"/>
    <n v="28"/>
    <s v="Returning"/>
    <s v="P4003"/>
    <s v="Sunscreen"/>
    <x v="4"/>
    <s v="BeautyCare"/>
    <n v="1"/>
    <n v="700"/>
    <n v="10"/>
    <n v="700"/>
    <n v="70"/>
    <n v="630"/>
    <n v="487.33"/>
    <n v="142.66999999999999"/>
    <x v="1"/>
    <s v="Indore"/>
    <s v="Madhya Pradesh"/>
    <s v="India"/>
    <s v="Net Banking"/>
    <x v="0"/>
    <s v="Standard"/>
    <x v="4"/>
    <s v="No"/>
    <s v="No"/>
  </r>
  <r>
    <x v="2441"/>
    <x v="196"/>
    <s v="CUST11093"/>
    <s v="Customer 1093"/>
    <n v="27"/>
    <s v="Returning"/>
    <s v="P5004"/>
    <s v="Pen Set"/>
    <x v="1"/>
    <s v="Stationery Hub"/>
    <n v="2"/>
    <n v="250"/>
    <n v="5"/>
    <n v="500"/>
    <n v="25"/>
    <n v="475"/>
    <n v="353.89"/>
    <n v="121.11"/>
    <x v="1"/>
    <s v="Nagpur"/>
    <s v="Maharashtra"/>
    <s v="India"/>
    <s v="Credit Card"/>
    <x v="0"/>
    <s v="Express"/>
    <x v="0"/>
    <s v="No"/>
    <s v="No"/>
  </r>
  <r>
    <x v="2442"/>
    <x v="196"/>
    <s v="CUST10515"/>
    <s v="Customer 515"/>
    <n v="18"/>
    <s v="Loyal"/>
    <s v="P2006"/>
    <s v="Womens Kurti"/>
    <x v="3"/>
    <s v="FashionMart"/>
    <n v="3"/>
    <n v="1400"/>
    <n v="10"/>
    <n v="4200"/>
    <n v="420"/>
    <n v="3780"/>
    <n v="2377.77"/>
    <n v="1402.23"/>
    <x v="1"/>
    <s v="Pune"/>
    <s v="Maharashtra"/>
    <s v="India"/>
    <s v="Wallet"/>
    <x v="1"/>
    <s v="Standard"/>
    <x v="0"/>
    <s v="Yes"/>
    <s v="No"/>
  </r>
  <r>
    <x v="2443"/>
    <x v="196"/>
    <s v="CUST12392"/>
    <s v="Customer 2392"/>
    <n v="40"/>
    <s v="Loyal"/>
    <s v="P1002"/>
    <s v="Smartphone"/>
    <x v="0"/>
    <s v="Global Traders"/>
    <n v="2"/>
    <n v="28000"/>
    <n v="20"/>
    <n v="56000"/>
    <n v="11200"/>
    <n v="44800"/>
    <n v="30658.9"/>
    <n v="14141.1"/>
    <x v="1"/>
    <s v="Chennai"/>
    <s v="Tamil Nadu"/>
    <s v="India"/>
    <s v="Cash on Delivery"/>
    <x v="1"/>
    <s v="Express"/>
    <x v="4"/>
    <s v="No"/>
    <s v="No"/>
  </r>
  <r>
    <x v="2444"/>
    <x v="196"/>
    <s v="CUST10105"/>
    <s v="Customer 105"/>
    <n v="27"/>
    <s v="Loyal"/>
    <s v="P4004"/>
    <s v="Shampoo"/>
    <x v="4"/>
    <s v="BeautyCare"/>
    <n v="2"/>
    <n v="550"/>
    <n v="5"/>
    <n v="1100"/>
    <n v="55"/>
    <n v="1045"/>
    <n v="637.13"/>
    <n v="407.87"/>
    <x v="1"/>
    <s v="Patna"/>
    <s v="Bihar"/>
    <s v="India"/>
    <s v="Net Banking"/>
    <x v="2"/>
    <s v="Same Day"/>
    <x v="4"/>
    <s v="No"/>
    <s v="No"/>
  </r>
  <r>
    <x v="2445"/>
    <x v="196"/>
    <s v="CUST11558"/>
    <s v="Customer 1558"/>
    <n v="58"/>
    <s v="New"/>
    <s v="P3005"/>
    <s v="Bedsheet Set"/>
    <x v="2"/>
    <s v="RetailHub"/>
    <n v="2"/>
    <n v="1800"/>
    <n v="30"/>
    <n v="3600"/>
    <n v="1080"/>
    <n v="2520"/>
    <n v="1543.44"/>
    <n v="976.56"/>
    <x v="1"/>
    <s v="Bhubaneswar"/>
    <s v="Odisha"/>
    <s v="India"/>
    <s v="Debit Card"/>
    <x v="0"/>
    <s v="Standard"/>
    <x v="0"/>
    <s v="No"/>
    <s v="No"/>
  </r>
  <r>
    <x v="2446"/>
    <x v="197"/>
    <s v="CUST10511"/>
    <s v="Customer 511"/>
    <n v="53"/>
    <s v="Returning"/>
    <s v="P4003"/>
    <s v="Sunscreen"/>
    <x v="4"/>
    <s v="BeautyCare"/>
    <n v="2"/>
    <n v="700"/>
    <n v="0"/>
    <n v="1400"/>
    <n v="0"/>
    <n v="1400"/>
    <n v="824.83"/>
    <n v="575.16999999999996"/>
    <x v="2"/>
    <s v="Jaipur"/>
    <s v="Rajasthan"/>
    <s v="India"/>
    <s v="Net Banking"/>
    <x v="0"/>
    <s v="Standard"/>
    <x v="0"/>
    <s v="No"/>
    <s v="No"/>
  </r>
  <r>
    <x v="2447"/>
    <x v="197"/>
    <s v="CUST11510"/>
    <s v="Customer 1510"/>
    <n v="38"/>
    <s v="New"/>
    <s v="P3002"/>
    <s v="Air Fryer"/>
    <x v="2"/>
    <s v="HomeNeeds"/>
    <n v="2"/>
    <n v="6500"/>
    <n v="10"/>
    <n v="13000"/>
    <n v="1300"/>
    <n v="11700"/>
    <n v="8083.8"/>
    <n v="3616.2"/>
    <x v="1"/>
    <s v="Jaipur"/>
    <s v="Rajasthan"/>
    <s v="India"/>
    <s v="Net Banking"/>
    <x v="2"/>
    <s v="Standard"/>
    <x v="4"/>
    <s v="No"/>
    <s v="No"/>
  </r>
  <r>
    <x v="2448"/>
    <x v="197"/>
    <s v="CUST12333"/>
    <s v="Customer 2333"/>
    <n v="25"/>
    <s v="Returning"/>
    <s v="P1005"/>
    <s v="Tablet"/>
    <x v="0"/>
    <s v="RetailHub"/>
    <n v="5"/>
    <n v="18000"/>
    <n v="10"/>
    <n v="90000"/>
    <n v="9000"/>
    <n v="81000"/>
    <n v="66064.98"/>
    <n v="14935.02"/>
    <x v="1"/>
    <s v="Guwahati"/>
    <s v="Assam"/>
    <s v="India"/>
    <s v="UPI"/>
    <x v="1"/>
    <s v="Standard"/>
    <x v="0"/>
    <s v="No"/>
    <s v="No"/>
  </r>
  <r>
    <x v="2449"/>
    <x v="197"/>
    <s v="CUST11017"/>
    <s v="Customer 1017"/>
    <n v="22"/>
    <s v="Loyal"/>
    <s v="P1003"/>
    <s v="Headphones"/>
    <x v="0"/>
    <s v="Metro Supplies"/>
    <n v="1"/>
    <n v="2500"/>
    <n v="5"/>
    <n v="2500"/>
    <n v="125"/>
    <n v="2375"/>
    <n v="1927.21"/>
    <n v="447.79"/>
    <x v="2"/>
    <s v="Visakhapatnam"/>
    <s v="Andhra Pradesh"/>
    <s v="India"/>
    <s v="UPI"/>
    <x v="2"/>
    <s v="Express"/>
    <x v="0"/>
    <s v="No"/>
    <s v="No"/>
  </r>
  <r>
    <x v="2450"/>
    <x v="197"/>
    <s v="CUST10182"/>
    <s v="Customer 182"/>
    <n v="23"/>
    <s v="New"/>
    <s v="P1002"/>
    <s v="Smartphone"/>
    <x v="0"/>
    <s v="Global Traders"/>
    <n v="1"/>
    <n v="28000"/>
    <n v="0"/>
    <n v="28000"/>
    <n v="0"/>
    <n v="28000"/>
    <n v="19524.509999999998"/>
    <n v="8475.49"/>
    <x v="1"/>
    <s v="Pune"/>
    <s v="Maharashtra"/>
    <s v="India"/>
    <s v="UPI"/>
    <x v="0"/>
    <s v="Express"/>
    <x v="0"/>
    <s v="No"/>
    <s v="No"/>
  </r>
  <r>
    <x v="2451"/>
    <x v="197"/>
    <s v="CUST11704"/>
    <s v="Customer 1704"/>
    <n v="44"/>
    <s v="Returning"/>
    <s v="P2001"/>
    <s v="Running Shoes"/>
    <x v="3"/>
    <s v="FashionMart"/>
    <n v="3"/>
    <n v="3200"/>
    <n v="5"/>
    <n v="9600"/>
    <n v="480"/>
    <n v="9120"/>
    <n v="5607.61"/>
    <n v="3512.39"/>
    <x v="1"/>
    <s v="Chandigarh"/>
    <s v="Chandigarh"/>
    <s v="India"/>
    <s v="Credit Card"/>
    <x v="0"/>
    <s v="Standard"/>
    <x v="0"/>
    <s v="No"/>
    <s v="No"/>
  </r>
  <r>
    <x v="2452"/>
    <x v="197"/>
    <s v="CUST11568"/>
    <s v="Customer 1568"/>
    <n v="58"/>
    <s v="New"/>
    <s v="P2008"/>
    <s v="Formal Shirt"/>
    <x v="3"/>
    <s v="Global Traders"/>
    <n v="2"/>
    <n v="1700"/>
    <n v="20"/>
    <n v="3400"/>
    <n v="680"/>
    <n v="2720"/>
    <n v="1653.41"/>
    <n v="1066.5899999999999"/>
    <x v="2"/>
    <s v="Surat"/>
    <s v="Gujarat"/>
    <s v="India"/>
    <s v="Wallet"/>
    <x v="0"/>
    <s v="Express"/>
    <x v="0"/>
    <s v="No"/>
    <s v="Yes"/>
  </r>
  <r>
    <x v="2453"/>
    <x v="197"/>
    <s v="CUST12370"/>
    <s v="Customer 2370"/>
    <n v="20"/>
    <s v="Returning"/>
    <s v="P1008"/>
    <s v="Monitor"/>
    <x v="0"/>
    <s v="Global Traders"/>
    <n v="3"/>
    <n v="14500"/>
    <n v="10"/>
    <n v="43500"/>
    <n v="4350"/>
    <n v="39150"/>
    <n v="26266.04"/>
    <n v="12883.96"/>
    <x v="0"/>
    <s v="Chandigarh"/>
    <s v="Chandigarh"/>
    <s v="India"/>
    <s v="Net Banking"/>
    <x v="2"/>
    <s v="Standard"/>
    <x v="0"/>
    <s v="No"/>
    <s v="No"/>
  </r>
  <r>
    <x v="2454"/>
    <x v="197"/>
    <s v="CUST12329"/>
    <s v="Customer 2329"/>
    <n v="38"/>
    <s v="New"/>
    <s v="P5003"/>
    <s v="Calculator"/>
    <x v="1"/>
    <s v="Stationery Hub"/>
    <n v="1"/>
    <n v="650"/>
    <n v="15"/>
    <n v="650"/>
    <n v="97.5"/>
    <n v="552.5"/>
    <n v="419.24"/>
    <n v="133.26"/>
    <x v="0"/>
    <s v="Hyderabad"/>
    <s v="Telangana"/>
    <s v="India"/>
    <s v="Credit Card"/>
    <x v="2"/>
    <s v="Express"/>
    <x v="0"/>
    <s v="No"/>
    <s v="No"/>
  </r>
  <r>
    <x v="2455"/>
    <x v="197"/>
    <s v="CUST12360"/>
    <s v="Customer 2360"/>
    <n v="21"/>
    <s v="Loyal"/>
    <s v="P4001"/>
    <s v="Face Wash"/>
    <x v="4"/>
    <s v="BeautyCare"/>
    <n v="1"/>
    <n v="450"/>
    <n v="20"/>
    <n v="450"/>
    <n v="90"/>
    <n v="360"/>
    <n v="208.62"/>
    <n v="151.38"/>
    <x v="1"/>
    <s v="Guwahati"/>
    <s v="Assam"/>
    <s v="India"/>
    <s v="UPI"/>
    <x v="0"/>
    <s v="Standard"/>
    <x v="0"/>
    <s v="No"/>
    <s v="No"/>
  </r>
  <r>
    <x v="2456"/>
    <x v="198"/>
    <s v="CUST12186"/>
    <s v="Customer 2186"/>
    <n v="54"/>
    <s v="Returning"/>
    <s v="P1005"/>
    <s v="Tablet"/>
    <x v="0"/>
    <s v="RetailHub"/>
    <n v="4"/>
    <n v="18000"/>
    <n v="0"/>
    <n v="72000"/>
    <n v="0"/>
    <n v="72000"/>
    <n v="51583.48"/>
    <n v="20416.52"/>
    <x v="0"/>
    <s v="Kolkata"/>
    <s v="West Bengal"/>
    <s v="India"/>
    <s v="Cash on Delivery"/>
    <x v="0"/>
    <s v="Express"/>
    <x v="0"/>
    <s v="No"/>
    <s v="No"/>
  </r>
  <r>
    <x v="2457"/>
    <x v="198"/>
    <s v="CUST11587"/>
    <s v="Customer 1587"/>
    <n v="54"/>
    <s v="Loyal"/>
    <s v="P5005"/>
    <s v="Desk Organizer"/>
    <x v="1"/>
    <s v="Stationery Hub"/>
    <n v="1"/>
    <n v="600"/>
    <n v="10"/>
    <n v="600"/>
    <n v="60"/>
    <n v="540"/>
    <n v="318.72000000000003"/>
    <n v="221.28"/>
    <x v="1"/>
    <s v="Jaipur"/>
    <s v="Rajasthan"/>
    <s v="India"/>
    <s v="Net Banking"/>
    <x v="2"/>
    <s v="Same Day"/>
    <x v="2"/>
    <s v="No"/>
    <s v="No"/>
  </r>
  <r>
    <x v="2458"/>
    <x v="198"/>
    <s v="CUST10498"/>
    <s v="Customer 498"/>
    <n v="21"/>
    <s v="New"/>
    <s v="P1010"/>
    <s v="Bluetooth Speaker"/>
    <x v="0"/>
    <s v="Prime Distributors"/>
    <n v="6"/>
    <n v="3200"/>
    <n v="25"/>
    <n v="19200"/>
    <n v="4800"/>
    <n v="14400"/>
    <n v="9125.99"/>
    <n v="5274.01"/>
    <x v="1"/>
    <s v="Delhi"/>
    <s v="Delhi"/>
    <s v="India"/>
    <s v="Net Banking"/>
    <x v="0"/>
    <s v="Express"/>
    <x v="2"/>
    <s v="No"/>
    <s v="No"/>
  </r>
  <r>
    <x v="2459"/>
    <x v="198"/>
    <s v="CUST10580"/>
    <s v="Customer 580"/>
    <n v="36"/>
    <s v="Loyal"/>
    <s v="P1002"/>
    <s v="Smartphone"/>
    <x v="0"/>
    <s v="Global Traders"/>
    <n v="5"/>
    <n v="28000"/>
    <n v="25"/>
    <n v="140000"/>
    <n v="35000"/>
    <n v="105000"/>
    <n v="71065.600000000006"/>
    <n v="33934.400000000001"/>
    <x v="1"/>
    <s v="Chennai"/>
    <s v="Tamil Nadu"/>
    <s v="India"/>
    <s v="Debit Card"/>
    <x v="1"/>
    <s v="Standard"/>
    <x v="0"/>
    <s v="No"/>
    <s v="No"/>
  </r>
  <r>
    <x v="2460"/>
    <x v="198"/>
    <s v="CUST12310"/>
    <s v="Customer 2310"/>
    <n v="35"/>
    <s v="Loyal"/>
    <s v="P4001"/>
    <s v="Face Wash"/>
    <x v="4"/>
    <s v="BeautyCare"/>
    <n v="1"/>
    <n v="450"/>
    <n v="5"/>
    <n v="450"/>
    <n v="22.5"/>
    <n v="427.5"/>
    <n v="282.81"/>
    <n v="144.69"/>
    <x v="0"/>
    <s v="Delhi"/>
    <s v="Delhi"/>
    <s v="India"/>
    <s v="Wallet"/>
    <x v="1"/>
    <s v="Standard"/>
    <x v="4"/>
    <s v="No"/>
    <s v="No"/>
  </r>
  <r>
    <x v="2461"/>
    <x v="198"/>
    <s v="CUST10930"/>
    <s v="Customer 930"/>
    <n v="49"/>
    <s v="Loyal"/>
    <s v="P5003"/>
    <s v="Calculator"/>
    <x v="1"/>
    <s v="Stationery Hub"/>
    <n v="5"/>
    <n v="650"/>
    <n v="15"/>
    <n v="3250"/>
    <n v="487.5"/>
    <n v="2762.5"/>
    <n v="2012.63"/>
    <n v="749.87"/>
    <x v="2"/>
    <s v="Jaipur"/>
    <s v="Rajasthan"/>
    <s v="India"/>
    <s v="Debit Card"/>
    <x v="2"/>
    <s v="Standard"/>
    <x v="3"/>
    <s v="No"/>
    <s v="No"/>
  </r>
  <r>
    <x v="2462"/>
    <x v="198"/>
    <s v="CUST12483"/>
    <s v="Customer 2483"/>
    <n v="59"/>
    <s v="Returning"/>
    <s v="P1010"/>
    <s v="Bluetooth Speaker"/>
    <x v="0"/>
    <s v="Prime Distributors"/>
    <n v="5"/>
    <n v="3200"/>
    <n v="5"/>
    <n v="16000"/>
    <n v="800"/>
    <n v="15200"/>
    <n v="11312.87"/>
    <n v="3887.13"/>
    <x v="1"/>
    <s v="Chandigarh"/>
    <s v="Chandigarh"/>
    <s v="India"/>
    <s v="Wallet"/>
    <x v="2"/>
    <s v="Standard"/>
    <x v="0"/>
    <s v="No"/>
    <s v="No"/>
  </r>
  <r>
    <x v="2463"/>
    <x v="198"/>
    <s v="CUST10384"/>
    <s v="Customer 384"/>
    <n v="27"/>
    <s v="Returning"/>
    <s v="P4004"/>
    <s v="Shampoo"/>
    <x v="4"/>
    <s v="BeautyCare"/>
    <n v="2"/>
    <n v="550"/>
    <n v="15"/>
    <n v="1100"/>
    <n v="165"/>
    <n v="935"/>
    <n v="717.33"/>
    <n v="217.67"/>
    <x v="0"/>
    <s v="Nagpur"/>
    <s v="Maharashtra"/>
    <s v="India"/>
    <s v="Wallet"/>
    <x v="0"/>
    <s v="Same Day"/>
    <x v="0"/>
    <s v="No"/>
    <s v="No"/>
  </r>
  <r>
    <x v="2464"/>
    <x v="198"/>
    <s v="CUST11929"/>
    <s v="Customer 1929"/>
    <n v="33"/>
    <s v="New"/>
    <s v="P1010"/>
    <s v="Bluetooth Speaker"/>
    <x v="0"/>
    <s v="Prime Distributors"/>
    <n v="1"/>
    <n v="3200"/>
    <n v="20"/>
    <n v="3200"/>
    <n v="640"/>
    <n v="2560"/>
    <n v="1789.83"/>
    <n v="770.17"/>
    <x v="1"/>
    <s v="Surat"/>
    <s v="Gujarat"/>
    <s v="India"/>
    <s v="Credit Card"/>
    <x v="2"/>
    <s v="Standard"/>
    <x v="0"/>
    <s v="Yes"/>
    <s v="No"/>
  </r>
  <r>
    <x v="2465"/>
    <x v="199"/>
    <s v="CUST10444"/>
    <s v="Customer 444"/>
    <n v="34"/>
    <s v="Loyal"/>
    <s v="P5001"/>
    <s v="Notebook Set"/>
    <x v="1"/>
    <s v="Stationery Hub"/>
    <n v="2"/>
    <n v="500"/>
    <n v="10"/>
    <n v="1000"/>
    <n v="100"/>
    <n v="900"/>
    <n v="522.84"/>
    <n v="377.16"/>
    <x v="2"/>
    <s v="Hyderabad"/>
    <s v="Telangana"/>
    <s v="India"/>
    <s v="Net Banking"/>
    <x v="1"/>
    <s v="Same Day"/>
    <x v="0"/>
    <s v="No"/>
    <s v="No"/>
  </r>
  <r>
    <x v="2466"/>
    <x v="199"/>
    <s v="CUST10849"/>
    <s v="Customer 849"/>
    <n v="34"/>
    <s v="Returning"/>
    <s v="P3003"/>
    <s v="Mixer Grinder"/>
    <x v="2"/>
    <s v="Prime Distributors"/>
    <n v="5"/>
    <n v="4800"/>
    <n v="15"/>
    <n v="24000"/>
    <n v="3600"/>
    <n v="20400"/>
    <n v="14500.14"/>
    <n v="5899.86"/>
    <x v="1"/>
    <s v="Guwahati"/>
    <s v="Assam"/>
    <s v="India"/>
    <s v="Net Banking"/>
    <x v="2"/>
    <s v="Standard"/>
    <x v="0"/>
    <s v="No"/>
    <s v="No"/>
  </r>
  <r>
    <x v="2467"/>
    <x v="199"/>
    <s v="CUST10555"/>
    <s v="Customer 555"/>
    <n v="51"/>
    <s v="Loyal"/>
    <s v="P1006"/>
    <s v="Keyboard"/>
    <x v="0"/>
    <s v="Metro Supplies"/>
    <n v="1"/>
    <n v="1800"/>
    <n v="10"/>
    <n v="1800"/>
    <n v="180"/>
    <n v="1620"/>
    <n v="1260.0899999999999"/>
    <n v="359.91"/>
    <x v="1"/>
    <s v="Chennai"/>
    <s v="Tamil Nadu"/>
    <s v="India"/>
    <s v="Debit Card"/>
    <x v="2"/>
    <s v="Express"/>
    <x v="0"/>
    <s v="Yes"/>
    <s v="No"/>
  </r>
  <r>
    <x v="2468"/>
    <x v="199"/>
    <s v="CUST10970"/>
    <s v="Customer 970"/>
    <n v="21"/>
    <s v="New"/>
    <s v="P2002"/>
    <s v="Jeans"/>
    <x v="3"/>
    <s v="FashionMart"/>
    <n v="3"/>
    <n v="2200"/>
    <n v="30"/>
    <n v="6600"/>
    <n v="1980"/>
    <n v="4620"/>
    <n v="3751.89"/>
    <n v="868.11"/>
    <x v="1"/>
    <s v="Ahmedabad"/>
    <s v="Gujarat"/>
    <s v="India"/>
    <s v="UPI"/>
    <x v="2"/>
    <s v="Same Day"/>
    <x v="0"/>
    <s v="No"/>
    <s v="No"/>
  </r>
  <r>
    <x v="2469"/>
    <x v="199"/>
    <s v="CUST10615"/>
    <s v="Customer 615"/>
    <n v="29"/>
    <s v="Loyal"/>
    <s v="P3004"/>
    <s v="Cookware Set"/>
    <x v="2"/>
    <s v="HomeNeeds"/>
    <n v="2"/>
    <n v="3500"/>
    <n v="10"/>
    <n v="7000"/>
    <n v="700"/>
    <n v="6300"/>
    <n v="5047.96"/>
    <n v="1252.04"/>
    <x v="1"/>
    <s v="Indore"/>
    <s v="Madhya Pradesh"/>
    <s v="India"/>
    <s v="Net Banking"/>
    <x v="1"/>
    <s v="Standard"/>
    <x v="2"/>
    <s v="No"/>
    <s v="No"/>
  </r>
  <r>
    <x v="2470"/>
    <x v="199"/>
    <s v="CUST11944"/>
    <s v="Customer 1944"/>
    <n v="35"/>
    <s v="New"/>
    <s v="P4002"/>
    <s v="Moisturizer"/>
    <x v="4"/>
    <s v="BeautyCare"/>
    <n v="5"/>
    <n v="650"/>
    <n v="15"/>
    <n v="3250"/>
    <n v="487.5"/>
    <n v="2762.5"/>
    <n v="2027.41"/>
    <n v="735.09"/>
    <x v="2"/>
    <s v="Indore"/>
    <s v="Madhya Pradesh"/>
    <s v="India"/>
    <s v="Cash on Delivery"/>
    <x v="1"/>
    <s v="Express"/>
    <x v="0"/>
    <s v="No"/>
    <s v="No"/>
  </r>
  <r>
    <x v="2471"/>
    <x v="199"/>
    <s v="CUST10680"/>
    <s v="Customer 680"/>
    <n v="39"/>
    <s v="Returning"/>
    <s v="P5003"/>
    <s v="Calculator"/>
    <x v="1"/>
    <s v="Stationery Hub"/>
    <n v="2"/>
    <n v="650"/>
    <n v="10"/>
    <n v="1300"/>
    <n v="130"/>
    <n v="1170"/>
    <n v="890.51"/>
    <n v="279.49"/>
    <x v="2"/>
    <s v="Patna"/>
    <s v="Bihar"/>
    <s v="India"/>
    <s v="Wallet"/>
    <x v="2"/>
    <s v="Express"/>
    <x v="0"/>
    <s v="No"/>
    <s v="No"/>
  </r>
  <r>
    <x v="2472"/>
    <x v="199"/>
    <s v="CUST11236"/>
    <s v="Customer 1236"/>
    <n v="21"/>
    <s v="Returning"/>
    <s v="P2004"/>
    <s v="Jacket"/>
    <x v="3"/>
    <s v="Global Traders"/>
    <n v="4"/>
    <n v="3500"/>
    <n v="15"/>
    <n v="14000"/>
    <n v="2100"/>
    <n v="11900"/>
    <n v="7445.33"/>
    <n v="4454.67"/>
    <x v="2"/>
    <s v="Hyderabad"/>
    <s v="Telangana"/>
    <s v="India"/>
    <s v="Debit Card"/>
    <x v="0"/>
    <s v="Standard"/>
    <x v="0"/>
    <s v="No"/>
    <s v="No"/>
  </r>
  <r>
    <x v="2473"/>
    <x v="199"/>
    <s v="CUST11737"/>
    <s v="Customer 1737"/>
    <n v="44"/>
    <s v="Returning"/>
    <s v="P3007"/>
    <s v="Vacuum Cleaner"/>
    <x v="2"/>
    <s v="Global Traders"/>
    <n v="1"/>
    <n v="8500"/>
    <n v="20"/>
    <n v="8500"/>
    <n v="1700"/>
    <n v="6800"/>
    <n v="4832.59"/>
    <n v="1967.41"/>
    <x v="1"/>
    <s v="Guwahati"/>
    <s v="Assam"/>
    <s v="India"/>
    <s v="Cash on Delivery"/>
    <x v="0"/>
    <s v="Standard"/>
    <x v="0"/>
    <s v="No"/>
    <s v="Yes"/>
  </r>
  <r>
    <x v="2474"/>
    <x v="199"/>
    <s v="CUST11207"/>
    <s v="Customer 1207"/>
    <n v="47"/>
    <s v="Returning"/>
    <s v="P4002"/>
    <s v="Moisturizer"/>
    <x v="4"/>
    <s v="BeautyCare"/>
    <n v="1"/>
    <n v="650"/>
    <n v="10"/>
    <n v="650"/>
    <n v="65"/>
    <n v="585"/>
    <n v="334.17"/>
    <n v="250.83"/>
    <x v="0"/>
    <s v="Bhubaneswar"/>
    <s v="Odisha"/>
    <s v="India"/>
    <s v="Net Banking"/>
    <x v="0"/>
    <s v="Standard"/>
    <x v="0"/>
    <s v="No"/>
    <s v="No"/>
  </r>
  <r>
    <x v="2475"/>
    <x v="199"/>
    <s v="CUST12049"/>
    <s v="Customer 2049"/>
    <n v="26"/>
    <s v="New"/>
    <s v="P2001"/>
    <s v="Running Shoes"/>
    <x v="3"/>
    <s v="FashionMart"/>
    <n v="1"/>
    <n v="3200"/>
    <n v="10"/>
    <n v="3200"/>
    <n v="320"/>
    <n v="2880"/>
    <n v="2161.9899999999998"/>
    <n v="718.01"/>
    <x v="0"/>
    <s v="Delhi"/>
    <s v="Delhi"/>
    <s v="India"/>
    <s v="Wallet"/>
    <x v="0"/>
    <s v="Same Day"/>
    <x v="0"/>
    <s v="No"/>
    <s v="No"/>
  </r>
  <r>
    <x v="2476"/>
    <x v="199"/>
    <s v="CUST10342"/>
    <s v="Customer 342"/>
    <n v="27"/>
    <s v="Returning"/>
    <s v="P4006"/>
    <s v="Lipstick"/>
    <x v="4"/>
    <s v="BeautyCare"/>
    <n v="3"/>
    <n v="850"/>
    <n v="0"/>
    <n v="2550"/>
    <n v="0"/>
    <n v="2550"/>
    <n v="1508.88"/>
    <n v="1041.1199999999999"/>
    <x v="2"/>
    <s v="Patna"/>
    <s v="Bihar"/>
    <s v="India"/>
    <s v="Cash on Delivery"/>
    <x v="0"/>
    <s v="Standard"/>
    <x v="1"/>
    <s v="Yes"/>
    <s v="No"/>
  </r>
  <r>
    <x v="2477"/>
    <x v="199"/>
    <s v="CUST10541"/>
    <s v="Customer 541"/>
    <n v="32"/>
    <s v="Returning"/>
    <s v="P2003"/>
    <s v="T-Shirt"/>
    <x v="3"/>
    <s v="RetailHub"/>
    <n v="4"/>
    <n v="900"/>
    <n v="15"/>
    <n v="3600"/>
    <n v="540"/>
    <n v="3060"/>
    <n v="1880.23"/>
    <n v="1179.77"/>
    <x v="0"/>
    <s v="Hyderabad"/>
    <s v="Telangana"/>
    <s v="India"/>
    <s v="Credit Card"/>
    <x v="0"/>
    <s v="Standard"/>
    <x v="3"/>
    <s v="No"/>
    <s v="No"/>
  </r>
  <r>
    <x v="2478"/>
    <x v="200"/>
    <s v="CUST10443"/>
    <s v="Customer 443"/>
    <n v="40"/>
    <s v="Returning"/>
    <s v="P4005"/>
    <s v="Perfume"/>
    <x v="4"/>
    <s v="BeautyCare"/>
    <n v="2"/>
    <n v="1800"/>
    <n v="0"/>
    <n v="3600"/>
    <n v="0"/>
    <n v="3600"/>
    <n v="2258.21"/>
    <n v="1341.79"/>
    <x v="0"/>
    <s v="Pune"/>
    <s v="Maharashtra"/>
    <s v="India"/>
    <s v="Credit Card"/>
    <x v="0"/>
    <s v="Standard"/>
    <x v="0"/>
    <s v="No"/>
    <s v="No"/>
  </r>
  <r>
    <x v="2479"/>
    <x v="200"/>
    <s v="CUST11347"/>
    <s v="Customer 1347"/>
    <n v="42"/>
    <s v="New"/>
    <s v="P1006"/>
    <s v="Keyboard"/>
    <x v="0"/>
    <s v="Metro Supplies"/>
    <n v="6"/>
    <n v="1800"/>
    <n v="5"/>
    <n v="10800"/>
    <n v="540"/>
    <n v="10260"/>
    <n v="7969.72"/>
    <n v="2290.2800000000002"/>
    <x v="1"/>
    <s v="Guwahati"/>
    <s v="Assam"/>
    <s v="India"/>
    <s v="Wallet"/>
    <x v="1"/>
    <s v="Standard"/>
    <x v="0"/>
    <s v="No"/>
    <s v="No"/>
  </r>
  <r>
    <x v="2480"/>
    <x v="200"/>
    <s v="CUST12118"/>
    <s v="Customer 2118"/>
    <n v="55"/>
    <s v="New"/>
    <s v="P3005"/>
    <s v="Bedsheet Set"/>
    <x v="2"/>
    <s v="RetailHub"/>
    <n v="1"/>
    <n v="1800"/>
    <n v="20"/>
    <n v="1800"/>
    <n v="360"/>
    <n v="1440"/>
    <n v="1168.22"/>
    <n v="271.77999999999997"/>
    <x v="1"/>
    <s v="Mumbai"/>
    <s v="Maharashtra"/>
    <s v="India"/>
    <s v="UPI"/>
    <x v="0"/>
    <s v="Express"/>
    <x v="2"/>
    <s v="No"/>
    <s v="No"/>
  </r>
  <r>
    <x v="2481"/>
    <x v="200"/>
    <s v="CUST10722"/>
    <s v="Customer 722"/>
    <n v="57"/>
    <s v="New"/>
    <s v="P2007"/>
    <s v="Saree"/>
    <x v="3"/>
    <s v="FashionMart"/>
    <n v="4"/>
    <n v="2600"/>
    <n v="10"/>
    <n v="10400"/>
    <n v="1040"/>
    <n v="9360"/>
    <n v="5688.2"/>
    <n v="3671.8"/>
    <x v="1"/>
    <s v="Bhubaneswar"/>
    <s v="Odisha"/>
    <s v="India"/>
    <s v="UPI"/>
    <x v="1"/>
    <s v="Express"/>
    <x v="0"/>
    <s v="No"/>
    <s v="No"/>
  </r>
  <r>
    <x v="2482"/>
    <x v="200"/>
    <s v="CUST11355"/>
    <s v="Customer 1355"/>
    <n v="51"/>
    <s v="New"/>
    <s v="P1010"/>
    <s v="Bluetooth Speaker"/>
    <x v="0"/>
    <s v="Prime Distributors"/>
    <n v="4"/>
    <n v="3200"/>
    <n v="10"/>
    <n v="12800"/>
    <n v="1280"/>
    <n v="11520"/>
    <n v="8657.65"/>
    <n v="2862.35"/>
    <x v="1"/>
    <s v="Surat"/>
    <s v="Gujarat"/>
    <s v="India"/>
    <s v="UPI"/>
    <x v="1"/>
    <s v="Standard"/>
    <x v="0"/>
    <s v="No"/>
    <s v="No"/>
  </r>
  <r>
    <x v="2483"/>
    <x v="200"/>
    <s v="CUST10600"/>
    <s v="Customer 600"/>
    <n v="25"/>
    <s v="Returning"/>
    <s v="P3004"/>
    <s v="Cookware Set"/>
    <x v="2"/>
    <s v="HomeNeeds"/>
    <n v="1"/>
    <n v="3500"/>
    <n v="15"/>
    <n v="3500"/>
    <n v="525"/>
    <n v="2975"/>
    <n v="2241.34"/>
    <n v="733.66"/>
    <x v="1"/>
    <s v="Chennai"/>
    <s v="Tamil Nadu"/>
    <s v="India"/>
    <s v="Credit Card"/>
    <x v="0"/>
    <s v="Standard"/>
    <x v="1"/>
    <s v="No"/>
    <s v="No"/>
  </r>
  <r>
    <x v="2484"/>
    <x v="200"/>
    <s v="CUST10223"/>
    <s v="Customer 223"/>
    <n v="33"/>
    <s v="Returning"/>
    <s v="P5005"/>
    <s v="Desk Organizer"/>
    <x v="1"/>
    <s v="Stationery Hub"/>
    <n v="2"/>
    <n v="600"/>
    <n v="5"/>
    <n v="1200"/>
    <n v="60"/>
    <n v="1140"/>
    <n v="674.37"/>
    <n v="465.63"/>
    <x v="1"/>
    <s v="Patna"/>
    <s v="Bihar"/>
    <s v="India"/>
    <s v="Wallet"/>
    <x v="2"/>
    <s v="Standard"/>
    <x v="0"/>
    <s v="No"/>
    <s v="No"/>
  </r>
  <r>
    <x v="2485"/>
    <x v="200"/>
    <s v="CUST10902"/>
    <s v="Customer 902"/>
    <n v="48"/>
    <s v="Returning"/>
    <s v="P3003"/>
    <s v="Mixer Grinder"/>
    <x v="2"/>
    <s v="Prime Distributors"/>
    <n v="1"/>
    <n v="4800"/>
    <n v="5"/>
    <n v="4800"/>
    <n v="240"/>
    <n v="4560"/>
    <n v="2889.08"/>
    <n v="1670.92"/>
    <x v="1"/>
    <s v="Nagpur"/>
    <s v="Maharashtra"/>
    <s v="India"/>
    <s v="UPI"/>
    <x v="2"/>
    <s v="Express"/>
    <x v="4"/>
    <s v="No"/>
    <s v="No"/>
  </r>
  <r>
    <x v="2486"/>
    <x v="200"/>
    <s v="CUST10227"/>
    <s v="Customer 227"/>
    <n v="31"/>
    <s v="Returning"/>
    <s v="P1001"/>
    <s v="Laptop"/>
    <x v="0"/>
    <s v="TechSource India"/>
    <n v="1"/>
    <n v="55000"/>
    <n v="10"/>
    <n v="55000"/>
    <n v="5500"/>
    <n v="49500"/>
    <n v="31439.98"/>
    <n v="18060.02"/>
    <x v="2"/>
    <s v="Bhopal"/>
    <s v="Madhya Pradesh"/>
    <s v="India"/>
    <s v="Net Banking"/>
    <x v="0"/>
    <s v="Same Day"/>
    <x v="0"/>
    <s v="No"/>
    <s v="No"/>
  </r>
  <r>
    <x v="2487"/>
    <x v="200"/>
    <s v="CUST10462"/>
    <s v="Customer 462"/>
    <n v="30"/>
    <s v="Returning"/>
    <s v="P1010"/>
    <s v="Bluetooth Speaker"/>
    <x v="0"/>
    <s v="Prime Distributors"/>
    <n v="2"/>
    <n v="3200"/>
    <n v="10"/>
    <n v="6400"/>
    <n v="640"/>
    <n v="5760"/>
    <n v="3432.09"/>
    <n v="2327.91"/>
    <x v="0"/>
    <s v="Mumbai"/>
    <s v="Maharashtra"/>
    <s v="India"/>
    <s v="Net Banking"/>
    <x v="0"/>
    <s v="Standard"/>
    <x v="0"/>
    <s v="No"/>
    <s v="No"/>
  </r>
  <r>
    <x v="2488"/>
    <x v="200"/>
    <s v="CUST11196"/>
    <s v="Customer 1196"/>
    <n v="45"/>
    <s v="Loyal"/>
    <s v="P5002"/>
    <s v="Novel"/>
    <x v="1"/>
    <s v="Stationery Hub"/>
    <n v="2"/>
    <n v="400"/>
    <n v="5"/>
    <n v="800"/>
    <n v="40"/>
    <n v="760"/>
    <n v="440.94"/>
    <n v="319.06"/>
    <x v="0"/>
    <s v="Surat"/>
    <s v="Gujarat"/>
    <s v="India"/>
    <s v="Wallet"/>
    <x v="2"/>
    <s v="Standard"/>
    <x v="0"/>
    <s v="No"/>
    <s v="No"/>
  </r>
  <r>
    <x v="2489"/>
    <x v="201"/>
    <s v="CUST11109"/>
    <s v="Customer 1109"/>
    <n v="22"/>
    <s v="New"/>
    <s v="P1007"/>
    <s v="Mouse"/>
    <x v="0"/>
    <s v="RetailHub"/>
    <n v="1"/>
    <n v="900"/>
    <n v="15"/>
    <n v="900"/>
    <n v="135"/>
    <n v="765"/>
    <n v="551.19000000000005"/>
    <n v="213.81"/>
    <x v="1"/>
    <s v="Ahmedabad"/>
    <s v="Gujarat"/>
    <s v="India"/>
    <s v="Net Banking"/>
    <x v="0"/>
    <s v="Same Day"/>
    <x v="0"/>
    <s v="No"/>
    <s v="No"/>
  </r>
  <r>
    <x v="2490"/>
    <x v="201"/>
    <s v="CUST11286"/>
    <s v="Customer 1286"/>
    <n v="39"/>
    <s v="New"/>
    <s v="P5005"/>
    <s v="Desk Organizer"/>
    <x v="1"/>
    <s v="Stationery Hub"/>
    <n v="3"/>
    <n v="600"/>
    <n v="10"/>
    <n v="1800"/>
    <n v="180"/>
    <n v="1620"/>
    <n v="944.03"/>
    <n v="675.97"/>
    <x v="0"/>
    <s v="Patna"/>
    <s v="Bihar"/>
    <s v="India"/>
    <s v="UPI"/>
    <x v="0"/>
    <s v="Express"/>
    <x v="3"/>
    <s v="No"/>
    <s v="No"/>
  </r>
  <r>
    <x v="2491"/>
    <x v="201"/>
    <s v="CUST11174"/>
    <s v="Customer 1174"/>
    <n v="31"/>
    <s v="New"/>
    <s v="P3007"/>
    <s v="Vacuum Cleaner"/>
    <x v="2"/>
    <s v="Global Traders"/>
    <n v="3"/>
    <n v="8500"/>
    <n v="5"/>
    <n v="25500"/>
    <n v="1275"/>
    <n v="24225"/>
    <n v="18594.27"/>
    <n v="5630.73"/>
    <x v="1"/>
    <s v="Hyderabad"/>
    <s v="Telangana"/>
    <s v="India"/>
    <s v="Credit Card"/>
    <x v="1"/>
    <s v="Standard"/>
    <x v="1"/>
    <s v="No"/>
    <s v="No"/>
  </r>
  <r>
    <x v="2492"/>
    <x v="201"/>
    <s v="CUST10715"/>
    <s v="Customer 715"/>
    <n v="44"/>
    <s v="Returning"/>
    <s v="P4004"/>
    <s v="Shampoo"/>
    <x v="4"/>
    <s v="BeautyCare"/>
    <n v="1"/>
    <n v="550"/>
    <n v="10"/>
    <n v="550"/>
    <n v="55"/>
    <n v="495"/>
    <n v="345.83"/>
    <n v="149.16999999999999"/>
    <x v="2"/>
    <s v="Nagpur"/>
    <s v="Maharashtra"/>
    <s v="India"/>
    <s v="Credit Card"/>
    <x v="1"/>
    <s v="Standard"/>
    <x v="0"/>
    <s v="No"/>
    <s v="No"/>
  </r>
  <r>
    <x v="2493"/>
    <x v="201"/>
    <s v="CUST10312"/>
    <s v="Customer 312"/>
    <n v="47"/>
    <s v="New"/>
    <s v="P2001"/>
    <s v="Running Shoes"/>
    <x v="3"/>
    <s v="FashionMart"/>
    <n v="1"/>
    <n v="3200"/>
    <n v="5"/>
    <n v="3200"/>
    <n v="160"/>
    <n v="3040"/>
    <n v="1841.54"/>
    <n v="1198.46"/>
    <x v="1"/>
    <s v="Lucknow"/>
    <s v="Uttar Pradesh"/>
    <s v="India"/>
    <s v="Debit Card"/>
    <x v="2"/>
    <s v="Standard"/>
    <x v="0"/>
    <s v="No"/>
    <s v="No"/>
  </r>
  <r>
    <x v="2494"/>
    <x v="201"/>
    <s v="CUST12083"/>
    <s v="Customer 2083"/>
    <n v="25"/>
    <s v="Returning"/>
    <s v="P2005"/>
    <s v="Backpack"/>
    <x v="3"/>
    <s v="Metro Supplies"/>
    <n v="2"/>
    <n v="1800"/>
    <n v="0"/>
    <n v="3600"/>
    <n v="0"/>
    <n v="3600"/>
    <n v="2812.81"/>
    <n v="787.19"/>
    <x v="1"/>
    <s v="Bengaluru"/>
    <s v="Karnataka"/>
    <s v="India"/>
    <s v="Credit Card"/>
    <x v="1"/>
    <s v="Standard"/>
    <x v="0"/>
    <s v="No"/>
    <s v="No"/>
  </r>
  <r>
    <x v="2495"/>
    <x v="201"/>
    <s v="CUST11643"/>
    <s v="Customer 1643"/>
    <n v="59"/>
    <s v="Loyal"/>
    <s v="P1002"/>
    <s v="Smartphone"/>
    <x v="0"/>
    <s v="Global Traders"/>
    <n v="1"/>
    <n v="28000"/>
    <n v="10"/>
    <n v="28000"/>
    <n v="2800"/>
    <n v="25200"/>
    <n v="19883.45"/>
    <n v="5316.55"/>
    <x v="2"/>
    <s v="Jaipur"/>
    <s v="Rajasthan"/>
    <s v="India"/>
    <s v="Net Banking"/>
    <x v="0"/>
    <s v="Express"/>
    <x v="0"/>
    <s v="No"/>
    <s v="No"/>
  </r>
  <r>
    <x v="2496"/>
    <x v="202"/>
    <s v="CUST10128"/>
    <s v="Customer 128"/>
    <n v="33"/>
    <s v="Loyal"/>
    <s v="P5003"/>
    <s v="Calculator"/>
    <x v="1"/>
    <s v="Stationery Hub"/>
    <n v="2"/>
    <n v="650"/>
    <n v="10"/>
    <n v="1300"/>
    <n v="130"/>
    <n v="1170"/>
    <n v="742.76"/>
    <n v="427.24"/>
    <x v="2"/>
    <s v="Visakhapatnam"/>
    <s v="Andhra Pradesh"/>
    <s v="India"/>
    <s v="Debit Card"/>
    <x v="2"/>
    <s v="Express"/>
    <x v="0"/>
    <s v="No"/>
    <s v="No"/>
  </r>
  <r>
    <x v="2497"/>
    <x v="202"/>
    <s v="CUST11762"/>
    <s v="Customer 1762"/>
    <n v="50"/>
    <s v="Returning"/>
    <s v="P2003"/>
    <s v="T-Shirt"/>
    <x v="3"/>
    <s v="RetailHub"/>
    <n v="1"/>
    <n v="900"/>
    <n v="5"/>
    <n v="900"/>
    <n v="45"/>
    <n v="855"/>
    <n v="513.08000000000004"/>
    <n v="341.92"/>
    <x v="1"/>
    <s v="Jaipur"/>
    <s v="Rajasthan"/>
    <s v="India"/>
    <s v="Debit Card"/>
    <x v="0"/>
    <s v="Express"/>
    <x v="3"/>
    <s v="No"/>
    <s v="No"/>
  </r>
  <r>
    <x v="2498"/>
    <x v="202"/>
    <s v="CUST10691"/>
    <s v="Customer 691"/>
    <n v="55"/>
    <s v="Returning"/>
    <s v="P1008"/>
    <s v="Monitor"/>
    <x v="0"/>
    <s v="Global Traders"/>
    <n v="2"/>
    <n v="14500"/>
    <n v="5"/>
    <n v="29000"/>
    <n v="1450"/>
    <n v="27550"/>
    <n v="22339.87"/>
    <n v="5210.13"/>
    <x v="1"/>
    <s v="Bengaluru"/>
    <s v="Karnataka"/>
    <s v="India"/>
    <s v="Net Banking"/>
    <x v="0"/>
    <s v="Standard"/>
    <x v="2"/>
    <s v="No"/>
    <s v="No"/>
  </r>
  <r>
    <x v="2499"/>
    <x v="202"/>
    <s v="CUST11957"/>
    <s v="Customer 1957"/>
    <n v="53"/>
    <s v="New"/>
    <s v="P5003"/>
    <s v="Calculator"/>
    <x v="1"/>
    <s v="Stationery Hub"/>
    <n v="2"/>
    <n v="650"/>
    <n v="15"/>
    <n v="1300"/>
    <n v="195"/>
    <n v="1105"/>
    <n v="678.36"/>
    <n v="426.64"/>
    <x v="1"/>
    <s v="Chandigarh"/>
    <s v="Chandigarh"/>
    <s v="India"/>
    <s v="Wallet"/>
    <x v="0"/>
    <s v="Express"/>
    <x v="0"/>
    <s v="No"/>
    <s v="No"/>
  </r>
  <r>
    <x v="2500"/>
    <x v="202"/>
    <s v="CUST10044"/>
    <s v="Customer 44"/>
    <n v="36"/>
    <s v="Returning"/>
    <s v="P1002"/>
    <s v="Smartphone"/>
    <x v="0"/>
    <s v="Global Traders"/>
    <n v="2"/>
    <n v="28000"/>
    <n v="20"/>
    <n v="56000"/>
    <n v="11200"/>
    <n v="44800"/>
    <n v="31720.65"/>
    <n v="13079.35"/>
    <x v="2"/>
    <s v="Bhopal"/>
    <s v="Madhya Pradesh"/>
    <s v="India"/>
    <s v="Wallet"/>
    <x v="0"/>
    <s v="Express"/>
    <x v="0"/>
    <s v="No"/>
    <s v="No"/>
  </r>
  <r>
    <x v="2501"/>
    <x v="202"/>
    <s v="CUST11736"/>
    <s v="Customer 1736"/>
    <n v="19"/>
    <s v="Returning"/>
    <s v="P1004"/>
    <s v="Smartwatch"/>
    <x v="0"/>
    <s v="TechSource India"/>
    <n v="1"/>
    <n v="6500"/>
    <n v="15"/>
    <n v="6500"/>
    <n v="975"/>
    <n v="5525"/>
    <n v="3486.76"/>
    <n v="2038.24"/>
    <x v="0"/>
    <s v="Kolkata"/>
    <s v="West Bengal"/>
    <s v="India"/>
    <s v="Cash on Delivery"/>
    <x v="2"/>
    <s v="Standard"/>
    <x v="0"/>
    <s v="No"/>
    <s v="No"/>
  </r>
  <r>
    <x v="2502"/>
    <x v="202"/>
    <s v="CUST11158"/>
    <s v="Customer 1158"/>
    <n v="48"/>
    <s v="New"/>
    <s v="P1009"/>
    <s v="Power Bank"/>
    <x v="0"/>
    <s v="Prime Distributors"/>
    <n v="3"/>
    <n v="1600"/>
    <n v="0"/>
    <n v="4800"/>
    <n v="0"/>
    <n v="4800"/>
    <n v="3009.85"/>
    <n v="1790.15"/>
    <x v="2"/>
    <s v="Ahmedabad"/>
    <s v="Gujarat"/>
    <s v="India"/>
    <s v="Net Banking"/>
    <x v="2"/>
    <s v="Express"/>
    <x v="0"/>
    <s v="No"/>
    <s v="No"/>
  </r>
  <r>
    <x v="2503"/>
    <x v="202"/>
    <s v="CUST10033"/>
    <s v="Customer 33"/>
    <n v="29"/>
    <s v="Returning"/>
    <s v="P2001"/>
    <s v="Running Shoes"/>
    <x v="3"/>
    <s v="FashionMart"/>
    <n v="4"/>
    <n v="3200"/>
    <n v="10"/>
    <n v="12800"/>
    <n v="1280"/>
    <n v="11520"/>
    <n v="6625.86"/>
    <n v="4894.1400000000003"/>
    <x v="1"/>
    <s v="Patna"/>
    <s v="Bihar"/>
    <s v="India"/>
    <s v="UPI"/>
    <x v="0"/>
    <s v="Standard"/>
    <x v="0"/>
    <s v="No"/>
    <s v="No"/>
  </r>
  <r>
    <x v="2504"/>
    <x v="202"/>
    <s v="CUST12473"/>
    <s v="Customer 2473"/>
    <n v="58"/>
    <s v="Returning"/>
    <s v="P2004"/>
    <s v="Jacket"/>
    <x v="3"/>
    <s v="Global Traders"/>
    <n v="3"/>
    <n v="3500"/>
    <n v="0"/>
    <n v="10500"/>
    <n v="0"/>
    <n v="10500"/>
    <n v="7501.59"/>
    <n v="2998.41"/>
    <x v="1"/>
    <s v="Bhubaneswar"/>
    <s v="Odisha"/>
    <s v="India"/>
    <s v="Cash on Delivery"/>
    <x v="2"/>
    <s v="Express"/>
    <x v="0"/>
    <s v="No"/>
    <s v="No"/>
  </r>
  <r>
    <x v="2505"/>
    <x v="202"/>
    <s v="CUST11391"/>
    <s v="Customer 1391"/>
    <n v="21"/>
    <s v="New"/>
    <s v="P3003"/>
    <s v="Mixer Grinder"/>
    <x v="2"/>
    <s v="Prime Distributors"/>
    <n v="4"/>
    <n v="4800"/>
    <n v="5"/>
    <n v="19200"/>
    <n v="960"/>
    <n v="18240"/>
    <n v="10358.61"/>
    <n v="7881.39"/>
    <x v="1"/>
    <s v="Visakhapatnam"/>
    <s v="Andhra Pradesh"/>
    <s v="India"/>
    <s v="UPI"/>
    <x v="0"/>
    <s v="Standard"/>
    <x v="0"/>
    <s v="No"/>
    <s v="No"/>
  </r>
  <r>
    <x v="2506"/>
    <x v="202"/>
    <s v="CUST12434"/>
    <s v="Customer 2434"/>
    <n v="40"/>
    <s v="Returning"/>
    <s v="P2003"/>
    <s v="T-Shirt"/>
    <x v="3"/>
    <s v="RetailHub"/>
    <n v="1"/>
    <n v="900"/>
    <n v="0"/>
    <n v="900"/>
    <n v="0"/>
    <n v="900"/>
    <n v="544.16"/>
    <n v="355.84"/>
    <x v="0"/>
    <s v="Hyderabad"/>
    <s v="Telangana"/>
    <s v="India"/>
    <s v="Debit Card"/>
    <x v="2"/>
    <s v="Standard"/>
    <x v="3"/>
    <s v="No"/>
    <s v="No"/>
  </r>
  <r>
    <x v="2507"/>
    <x v="202"/>
    <s v="CUST10137"/>
    <s v="Customer 137"/>
    <n v="43"/>
    <s v="Returning"/>
    <s v="P2003"/>
    <s v="T-Shirt"/>
    <x v="3"/>
    <s v="RetailHub"/>
    <n v="2"/>
    <n v="900"/>
    <n v="15"/>
    <n v="1800"/>
    <n v="270"/>
    <n v="1530"/>
    <n v="953.69"/>
    <n v="576.30999999999995"/>
    <x v="0"/>
    <s v="Jaipur"/>
    <s v="Rajasthan"/>
    <s v="India"/>
    <s v="Wallet"/>
    <x v="1"/>
    <s v="Standard"/>
    <x v="0"/>
    <s v="No"/>
    <s v="No"/>
  </r>
  <r>
    <x v="2508"/>
    <x v="202"/>
    <s v="CUST10473"/>
    <s v="Customer 473"/>
    <n v="44"/>
    <s v="Returning"/>
    <s v="P5002"/>
    <s v="Novel"/>
    <x v="1"/>
    <s v="Stationery Hub"/>
    <n v="4"/>
    <n v="400"/>
    <n v="15"/>
    <n v="1600"/>
    <n v="240"/>
    <n v="1360"/>
    <n v="753.09"/>
    <n v="606.91"/>
    <x v="1"/>
    <s v="Nagpur"/>
    <s v="Maharashtra"/>
    <s v="India"/>
    <s v="Credit Card"/>
    <x v="0"/>
    <s v="Express"/>
    <x v="3"/>
    <s v="No"/>
    <s v="No"/>
  </r>
  <r>
    <x v="2509"/>
    <x v="203"/>
    <s v="CUST11068"/>
    <s v="Customer 1068"/>
    <n v="56"/>
    <s v="Returning"/>
    <s v="P3005"/>
    <s v="Bedsheet Set"/>
    <x v="2"/>
    <s v="RetailHub"/>
    <n v="1"/>
    <n v="1800"/>
    <n v="5"/>
    <n v="1800"/>
    <n v="90"/>
    <n v="1710"/>
    <n v="1087.92"/>
    <n v="622.08000000000004"/>
    <x v="1"/>
    <s v="Chennai"/>
    <s v="Tamil Nadu"/>
    <s v="India"/>
    <s v="Cash on Delivery"/>
    <x v="2"/>
    <s v="Express"/>
    <x v="0"/>
    <s v="No"/>
    <s v="No"/>
  </r>
  <r>
    <x v="2510"/>
    <x v="203"/>
    <s v="CUST11965"/>
    <s v="Customer 1965"/>
    <n v="49"/>
    <s v="Returning"/>
    <s v="P1009"/>
    <s v="Power Bank"/>
    <x v="0"/>
    <s v="Prime Distributors"/>
    <n v="1"/>
    <n v="1600"/>
    <n v="0"/>
    <n v="1600"/>
    <n v="0"/>
    <n v="1600"/>
    <n v="1027.3900000000001"/>
    <n v="572.61"/>
    <x v="2"/>
    <s v="Pune"/>
    <s v="Maharashtra"/>
    <s v="India"/>
    <s v="UPI"/>
    <x v="2"/>
    <s v="Standard"/>
    <x v="4"/>
    <s v="No"/>
    <s v="Yes"/>
  </r>
  <r>
    <x v="2511"/>
    <x v="203"/>
    <s v="CUST10916"/>
    <s v="Customer 916"/>
    <n v="18"/>
    <s v="Loyal"/>
    <s v="P1003"/>
    <s v="Headphones"/>
    <x v="0"/>
    <s v="Metro Supplies"/>
    <n v="2"/>
    <n v="2500"/>
    <n v="25"/>
    <n v="5000"/>
    <n v="1250"/>
    <n v="3750"/>
    <n v="2990.26"/>
    <n v="759.74"/>
    <x v="1"/>
    <s v="Jaipur"/>
    <s v="Rajasthan"/>
    <s v="India"/>
    <s v="UPI"/>
    <x v="0"/>
    <s v="Same Day"/>
    <x v="0"/>
    <s v="No"/>
    <s v="No"/>
  </r>
  <r>
    <x v="2512"/>
    <x v="203"/>
    <s v="CUST10524"/>
    <s v="Customer 524"/>
    <n v="39"/>
    <s v="New"/>
    <s v="P1003"/>
    <s v="Headphones"/>
    <x v="0"/>
    <s v="Metro Supplies"/>
    <n v="1"/>
    <n v="2500"/>
    <n v="15"/>
    <n v="2500"/>
    <n v="375"/>
    <n v="2125"/>
    <n v="1191.53"/>
    <n v="933.47"/>
    <x v="2"/>
    <s v="Bhopal"/>
    <s v="Madhya Pradesh"/>
    <s v="India"/>
    <s v="Cash on Delivery"/>
    <x v="1"/>
    <s v="Standard"/>
    <x v="0"/>
    <s v="No"/>
    <s v="No"/>
  </r>
  <r>
    <x v="2513"/>
    <x v="203"/>
    <s v="CUST11422"/>
    <s v="Customer 1422"/>
    <n v="30"/>
    <s v="New"/>
    <s v="P4001"/>
    <s v="Face Wash"/>
    <x v="4"/>
    <s v="BeautyCare"/>
    <n v="3"/>
    <n v="450"/>
    <n v="20"/>
    <n v="1350"/>
    <n v="270"/>
    <n v="1080"/>
    <n v="624.35"/>
    <n v="455.65"/>
    <x v="2"/>
    <s v="Chandigarh"/>
    <s v="Chandigarh"/>
    <s v="India"/>
    <s v="Cash on Delivery"/>
    <x v="2"/>
    <s v="Express"/>
    <x v="0"/>
    <s v="No"/>
    <s v="No"/>
  </r>
  <r>
    <x v="2514"/>
    <x v="203"/>
    <s v="CUST12163"/>
    <s v="Customer 2163"/>
    <n v="52"/>
    <s v="Returning"/>
    <s v="P4002"/>
    <s v="Moisturizer"/>
    <x v="4"/>
    <s v="BeautyCare"/>
    <n v="1"/>
    <n v="650"/>
    <n v="10"/>
    <n v="650"/>
    <n v="65"/>
    <n v="585"/>
    <n v="378.98"/>
    <n v="206.02"/>
    <x v="0"/>
    <s v="Nagpur"/>
    <s v="Maharashtra"/>
    <s v="India"/>
    <s v="UPI"/>
    <x v="2"/>
    <s v="Standard"/>
    <x v="0"/>
    <s v="No"/>
    <s v="No"/>
  </r>
  <r>
    <x v="2515"/>
    <x v="203"/>
    <s v="CUST11082"/>
    <s v="Customer 1082"/>
    <n v="24"/>
    <s v="New"/>
    <s v="P3007"/>
    <s v="Vacuum Cleaner"/>
    <x v="2"/>
    <s v="Global Traders"/>
    <n v="1"/>
    <n v="8500"/>
    <n v="10"/>
    <n v="8500"/>
    <n v="850"/>
    <n v="7650"/>
    <n v="6029.67"/>
    <n v="1620.33"/>
    <x v="0"/>
    <s v="Indore"/>
    <s v="Madhya Pradesh"/>
    <s v="India"/>
    <s v="Cash on Delivery"/>
    <x v="2"/>
    <s v="Express"/>
    <x v="3"/>
    <s v="No"/>
    <s v="No"/>
  </r>
  <r>
    <x v="2516"/>
    <x v="203"/>
    <s v="CUST10419"/>
    <s v="Customer 419"/>
    <n v="42"/>
    <s v="Returning"/>
    <s v="P2007"/>
    <s v="Saree"/>
    <x v="3"/>
    <s v="FashionMart"/>
    <n v="2"/>
    <n v="2600"/>
    <n v="10"/>
    <n v="5200"/>
    <n v="520"/>
    <n v="4680"/>
    <n v="3006.84"/>
    <n v="1673.16"/>
    <x v="0"/>
    <s v="Delhi"/>
    <s v="Delhi"/>
    <s v="India"/>
    <s v="Debit Card"/>
    <x v="1"/>
    <s v="Standard"/>
    <x v="3"/>
    <s v="No"/>
    <s v="Yes"/>
  </r>
  <r>
    <x v="2517"/>
    <x v="203"/>
    <s v="CUST10669"/>
    <s v="Customer 669"/>
    <n v="37"/>
    <s v="Returning"/>
    <s v="P3005"/>
    <s v="Bedsheet Set"/>
    <x v="2"/>
    <s v="RetailHub"/>
    <n v="1"/>
    <n v="1800"/>
    <n v="0"/>
    <n v="1800"/>
    <n v="0"/>
    <n v="1800"/>
    <n v="996.49"/>
    <n v="803.51"/>
    <x v="1"/>
    <s v="Nagpur"/>
    <s v="Maharashtra"/>
    <s v="India"/>
    <s v="UPI"/>
    <x v="2"/>
    <s v="Express"/>
    <x v="0"/>
    <s v="No"/>
    <s v="No"/>
  </r>
  <r>
    <x v="2518"/>
    <x v="203"/>
    <s v="CUST10021"/>
    <s v="Customer 21"/>
    <n v="49"/>
    <s v="New"/>
    <s v="P4004"/>
    <s v="Shampoo"/>
    <x v="4"/>
    <s v="BeautyCare"/>
    <n v="3"/>
    <n v="550"/>
    <n v="5"/>
    <n v="1650"/>
    <n v="82.5"/>
    <n v="1567.5"/>
    <n v="1064.55"/>
    <n v="502.95"/>
    <x v="1"/>
    <s v="Bhubaneswar"/>
    <s v="Odisha"/>
    <s v="India"/>
    <s v="Credit Card"/>
    <x v="0"/>
    <s v="Express"/>
    <x v="0"/>
    <s v="No"/>
    <s v="No"/>
  </r>
  <r>
    <x v="2519"/>
    <x v="203"/>
    <s v="CUST10616"/>
    <s v="Customer 616"/>
    <n v="25"/>
    <s v="Returning"/>
    <s v="P3007"/>
    <s v="Vacuum Cleaner"/>
    <x v="2"/>
    <s v="Global Traders"/>
    <n v="1"/>
    <n v="8500"/>
    <n v="0"/>
    <n v="8500"/>
    <n v="0"/>
    <n v="8500"/>
    <n v="5445.17"/>
    <n v="3054.83"/>
    <x v="1"/>
    <s v="Delhi"/>
    <s v="Delhi"/>
    <s v="India"/>
    <s v="Net Banking"/>
    <x v="1"/>
    <s v="Standard"/>
    <x v="0"/>
    <s v="No"/>
    <s v="No"/>
  </r>
  <r>
    <x v="2520"/>
    <x v="203"/>
    <s v="CUST11879"/>
    <s v="Customer 1879"/>
    <n v="31"/>
    <s v="New"/>
    <s v="P4006"/>
    <s v="Lipstick"/>
    <x v="4"/>
    <s v="BeautyCare"/>
    <n v="2"/>
    <n v="850"/>
    <n v="25"/>
    <n v="1700"/>
    <n v="425"/>
    <n v="1275"/>
    <n v="903.79"/>
    <n v="371.21"/>
    <x v="1"/>
    <s v="Pune"/>
    <s v="Maharashtra"/>
    <s v="India"/>
    <s v="UPI"/>
    <x v="0"/>
    <s v="Express"/>
    <x v="1"/>
    <s v="Yes"/>
    <s v="No"/>
  </r>
  <r>
    <x v="2521"/>
    <x v="203"/>
    <s v="CUST12297"/>
    <s v="Customer 2297"/>
    <n v="25"/>
    <s v="Returning"/>
    <s v="P5003"/>
    <s v="Calculator"/>
    <x v="1"/>
    <s v="Stationery Hub"/>
    <n v="1"/>
    <n v="650"/>
    <n v="10"/>
    <n v="650"/>
    <n v="65"/>
    <n v="585"/>
    <n v="399.08"/>
    <n v="185.92"/>
    <x v="2"/>
    <s v="Hyderabad"/>
    <s v="Telangana"/>
    <s v="India"/>
    <s v="Credit Card"/>
    <x v="0"/>
    <s v="Standard"/>
    <x v="3"/>
    <s v="No"/>
    <s v="No"/>
  </r>
  <r>
    <x v="2522"/>
    <x v="203"/>
    <s v="CUST10733"/>
    <s v="Customer 733"/>
    <n v="24"/>
    <s v="Loyal"/>
    <s v="P1004"/>
    <s v="Smartwatch"/>
    <x v="0"/>
    <s v="TechSource India"/>
    <n v="1"/>
    <n v="6500"/>
    <n v="25"/>
    <n v="6500"/>
    <n v="1625"/>
    <n v="4875"/>
    <n v="3272.9"/>
    <n v="1602.1"/>
    <x v="1"/>
    <s v="Guwahati"/>
    <s v="Assam"/>
    <s v="India"/>
    <s v="UPI"/>
    <x v="1"/>
    <s v="Standard"/>
    <x v="0"/>
    <s v="No"/>
    <s v="No"/>
  </r>
  <r>
    <x v="2523"/>
    <x v="204"/>
    <s v="CUST11431"/>
    <s v="Customer 1431"/>
    <n v="50"/>
    <s v="New"/>
    <s v="P1008"/>
    <s v="Monitor"/>
    <x v="0"/>
    <s v="Global Traders"/>
    <n v="3"/>
    <n v="14500"/>
    <n v="5"/>
    <n v="43500"/>
    <n v="2175"/>
    <n v="41325"/>
    <n v="26419"/>
    <n v="14906"/>
    <x v="1"/>
    <s v="Mumbai"/>
    <s v="Maharashtra"/>
    <s v="India"/>
    <s v="UPI"/>
    <x v="0"/>
    <s v="Standard"/>
    <x v="0"/>
    <s v="No"/>
    <s v="No"/>
  </r>
  <r>
    <x v="2524"/>
    <x v="204"/>
    <s v="CUST11386"/>
    <s v="Customer 1386"/>
    <n v="50"/>
    <s v="Returning"/>
    <s v="P3006"/>
    <s v="Water Bottle"/>
    <x v="2"/>
    <s v="Metro Supplies"/>
    <n v="1"/>
    <n v="700"/>
    <n v="25"/>
    <n v="700"/>
    <n v="175"/>
    <n v="525"/>
    <n v="327.96"/>
    <n v="197.04"/>
    <x v="1"/>
    <s v="Ahmedabad"/>
    <s v="Gujarat"/>
    <s v="India"/>
    <s v="Net Banking"/>
    <x v="2"/>
    <s v="Express"/>
    <x v="0"/>
    <s v="No"/>
    <s v="No"/>
  </r>
  <r>
    <x v="2525"/>
    <x v="204"/>
    <s v="CUST11313"/>
    <s v="Customer 1313"/>
    <n v="48"/>
    <s v="New"/>
    <s v="P5002"/>
    <s v="Novel"/>
    <x v="1"/>
    <s v="Stationery Hub"/>
    <n v="2"/>
    <n v="400"/>
    <n v="10"/>
    <n v="800"/>
    <n v="80"/>
    <n v="720"/>
    <n v="519.84"/>
    <n v="200.16"/>
    <x v="1"/>
    <s v="Guwahati"/>
    <s v="Assam"/>
    <s v="India"/>
    <s v="UPI"/>
    <x v="0"/>
    <s v="Express"/>
    <x v="0"/>
    <s v="No"/>
    <s v="No"/>
  </r>
  <r>
    <x v="2526"/>
    <x v="204"/>
    <s v="CUST11819"/>
    <s v="Customer 1819"/>
    <n v="36"/>
    <s v="New"/>
    <s v="P4006"/>
    <s v="Lipstick"/>
    <x v="4"/>
    <s v="BeautyCare"/>
    <n v="4"/>
    <n v="850"/>
    <n v="15"/>
    <n v="3400"/>
    <n v="510"/>
    <n v="2890"/>
    <n v="2242.16"/>
    <n v="647.84"/>
    <x v="1"/>
    <s v="Indore"/>
    <s v="Madhya Pradesh"/>
    <s v="India"/>
    <s v="Wallet"/>
    <x v="1"/>
    <s v="Standard"/>
    <x v="0"/>
    <s v="Yes"/>
    <s v="No"/>
  </r>
  <r>
    <x v="2527"/>
    <x v="204"/>
    <s v="CUST12133"/>
    <s v="Customer 2133"/>
    <n v="33"/>
    <s v="Returning"/>
    <s v="P2002"/>
    <s v="Jeans"/>
    <x v="3"/>
    <s v="FashionMart"/>
    <n v="2"/>
    <n v="2200"/>
    <n v="5"/>
    <n v="4400"/>
    <n v="220"/>
    <n v="4180"/>
    <n v="2380.83"/>
    <n v="1799.17"/>
    <x v="1"/>
    <s v="Kolkata"/>
    <s v="West Bengal"/>
    <s v="India"/>
    <s v="Credit Card"/>
    <x v="2"/>
    <s v="Express"/>
    <x v="2"/>
    <s v="Yes"/>
    <s v="No"/>
  </r>
  <r>
    <x v="2528"/>
    <x v="204"/>
    <s v="CUST12154"/>
    <s v="Customer 2154"/>
    <n v="23"/>
    <s v="New"/>
    <s v="P2003"/>
    <s v="T-Shirt"/>
    <x v="3"/>
    <s v="RetailHub"/>
    <n v="5"/>
    <n v="900"/>
    <n v="0"/>
    <n v="4500"/>
    <n v="0"/>
    <n v="4500"/>
    <n v="3177.35"/>
    <n v="1322.65"/>
    <x v="2"/>
    <s v="Visakhapatnam"/>
    <s v="Andhra Pradesh"/>
    <s v="India"/>
    <s v="Debit Card"/>
    <x v="2"/>
    <s v="Same Day"/>
    <x v="0"/>
    <s v="Yes"/>
    <s v="No"/>
  </r>
  <r>
    <x v="2529"/>
    <x v="204"/>
    <s v="CUST10005"/>
    <s v="Customer 5"/>
    <n v="31"/>
    <s v="New"/>
    <s v="P2005"/>
    <s v="Backpack"/>
    <x v="3"/>
    <s v="Metro Supplies"/>
    <n v="5"/>
    <n v="1800"/>
    <n v="15"/>
    <n v="9000"/>
    <n v="1350"/>
    <n v="7650"/>
    <n v="5673.1"/>
    <n v="1976.9"/>
    <x v="1"/>
    <s v="Hyderabad"/>
    <s v="Telangana"/>
    <s v="India"/>
    <s v="Cash on Delivery"/>
    <x v="1"/>
    <s v="Express"/>
    <x v="1"/>
    <s v="No"/>
    <s v="No"/>
  </r>
  <r>
    <x v="2530"/>
    <x v="204"/>
    <s v="CUST11643"/>
    <s v="Customer 1643"/>
    <n v="20"/>
    <s v="Returning"/>
    <s v="P3001"/>
    <s v="Coffee Maker"/>
    <x v="2"/>
    <s v="HomeNeeds"/>
    <n v="1"/>
    <n v="4200"/>
    <n v="20"/>
    <n v="4200"/>
    <n v="840"/>
    <n v="3360"/>
    <n v="1852.23"/>
    <n v="1507.77"/>
    <x v="1"/>
    <s v="Hyderabad"/>
    <s v="Telangana"/>
    <s v="India"/>
    <s v="Debit Card"/>
    <x v="1"/>
    <s v="Same Day"/>
    <x v="0"/>
    <s v="No"/>
    <s v="No"/>
  </r>
  <r>
    <x v="2531"/>
    <x v="204"/>
    <s v="CUST12150"/>
    <s v="Customer 2150"/>
    <n v="55"/>
    <s v="Returning"/>
    <s v="P4002"/>
    <s v="Moisturizer"/>
    <x v="4"/>
    <s v="BeautyCare"/>
    <n v="2"/>
    <n v="650"/>
    <n v="15"/>
    <n v="1300"/>
    <n v="195"/>
    <n v="1105"/>
    <n v="650.20000000000005"/>
    <n v="454.8"/>
    <x v="0"/>
    <s v="Bhubaneswar"/>
    <s v="Odisha"/>
    <s v="India"/>
    <s v="Debit Card"/>
    <x v="0"/>
    <s v="Standard"/>
    <x v="4"/>
    <s v="No"/>
    <s v="No"/>
  </r>
  <r>
    <x v="2532"/>
    <x v="204"/>
    <s v="CUST10565"/>
    <s v="Customer 565"/>
    <n v="39"/>
    <s v="New"/>
    <s v="P2001"/>
    <s v="Running Shoes"/>
    <x v="3"/>
    <s v="FashionMart"/>
    <n v="1"/>
    <n v="3200"/>
    <n v="10"/>
    <n v="3200"/>
    <n v="320"/>
    <n v="2880"/>
    <n v="2255.2800000000002"/>
    <n v="624.72"/>
    <x v="1"/>
    <s v="Guwahati"/>
    <s v="Assam"/>
    <s v="India"/>
    <s v="UPI"/>
    <x v="0"/>
    <s v="Standard"/>
    <x v="0"/>
    <s v="No"/>
    <s v="No"/>
  </r>
  <r>
    <x v="2533"/>
    <x v="204"/>
    <s v="CUST10606"/>
    <s v="Customer 606"/>
    <n v="21"/>
    <s v="Returning"/>
    <s v="P5002"/>
    <s v="Novel"/>
    <x v="1"/>
    <s v="Stationery Hub"/>
    <n v="4"/>
    <n v="400"/>
    <n v="5"/>
    <n v="1600"/>
    <n v="80"/>
    <n v="1520"/>
    <n v="857.79"/>
    <n v="662.21"/>
    <x v="1"/>
    <s v="Nagpur"/>
    <s v="Maharashtra"/>
    <s v="India"/>
    <s v="Debit Card"/>
    <x v="2"/>
    <s v="Express"/>
    <x v="0"/>
    <s v="No"/>
    <s v="No"/>
  </r>
  <r>
    <x v="2534"/>
    <x v="204"/>
    <s v="CUST10754"/>
    <s v="Customer 754"/>
    <n v="49"/>
    <s v="New"/>
    <s v="P1009"/>
    <s v="Power Bank"/>
    <x v="0"/>
    <s v="Prime Distributors"/>
    <n v="1"/>
    <n v="1600"/>
    <n v="20"/>
    <n v="1600"/>
    <n v="320"/>
    <n v="1280"/>
    <n v="894.33"/>
    <n v="385.67"/>
    <x v="1"/>
    <s v="Jaipur"/>
    <s v="Rajasthan"/>
    <s v="India"/>
    <s v="Cash on Delivery"/>
    <x v="1"/>
    <s v="Same Day"/>
    <x v="0"/>
    <s v="No"/>
    <s v="No"/>
  </r>
  <r>
    <x v="2535"/>
    <x v="204"/>
    <s v="CUST10837"/>
    <s v="Customer 837"/>
    <n v="36"/>
    <s v="Returning"/>
    <s v="P1004"/>
    <s v="Smartwatch"/>
    <x v="0"/>
    <s v="TechSource India"/>
    <n v="1"/>
    <n v="6500"/>
    <n v="10"/>
    <n v="6500"/>
    <n v="650"/>
    <n v="5850"/>
    <n v="3913.28"/>
    <n v="1936.72"/>
    <x v="1"/>
    <s v="Hyderabad"/>
    <s v="Telangana"/>
    <s v="India"/>
    <s v="Wallet"/>
    <x v="1"/>
    <s v="Standard"/>
    <x v="2"/>
    <s v="No"/>
    <s v="No"/>
  </r>
  <r>
    <x v="2536"/>
    <x v="204"/>
    <s v="CUST11195"/>
    <s v="Customer 1195"/>
    <n v="59"/>
    <s v="Returning"/>
    <s v="P2005"/>
    <s v="Backpack"/>
    <x v="3"/>
    <s v="Metro Supplies"/>
    <n v="1"/>
    <n v="1800"/>
    <n v="30"/>
    <n v="1800"/>
    <n v="540"/>
    <n v="1260"/>
    <n v="896.98"/>
    <n v="363.02"/>
    <x v="2"/>
    <s v="Pune"/>
    <s v="Maharashtra"/>
    <s v="India"/>
    <s v="Credit Card"/>
    <x v="2"/>
    <s v="Standard"/>
    <x v="4"/>
    <s v="No"/>
    <s v="Yes"/>
  </r>
  <r>
    <x v="2537"/>
    <x v="204"/>
    <s v="CUST11860"/>
    <s v="Customer 1860"/>
    <n v="57"/>
    <s v="Loyal"/>
    <s v="P1009"/>
    <s v="Power Bank"/>
    <x v="0"/>
    <s v="Prime Distributors"/>
    <n v="6"/>
    <n v="1600"/>
    <n v="25"/>
    <n v="9600"/>
    <n v="2400"/>
    <n v="7200"/>
    <n v="4702.7299999999996"/>
    <n v="2497.27"/>
    <x v="1"/>
    <s v="Chennai"/>
    <s v="Tamil Nadu"/>
    <s v="India"/>
    <s v="Wallet"/>
    <x v="1"/>
    <s v="Standard"/>
    <x v="0"/>
    <s v="No"/>
    <s v="No"/>
  </r>
  <r>
    <x v="2538"/>
    <x v="204"/>
    <s v="CUST10387"/>
    <s v="Customer 387"/>
    <n v="49"/>
    <s v="Returning"/>
    <s v="P1003"/>
    <s v="Headphones"/>
    <x v="0"/>
    <s v="Metro Supplies"/>
    <n v="2"/>
    <n v="2500"/>
    <n v="5"/>
    <n v="5000"/>
    <n v="250"/>
    <n v="4750"/>
    <n v="3015.81"/>
    <n v="1734.19"/>
    <x v="1"/>
    <s v="Chennai"/>
    <s v="Tamil Nadu"/>
    <s v="India"/>
    <s v="Credit Card"/>
    <x v="1"/>
    <s v="Standard"/>
    <x v="0"/>
    <s v="No"/>
    <s v="No"/>
  </r>
  <r>
    <x v="2539"/>
    <x v="204"/>
    <s v="CUST10584"/>
    <s v="Customer 584"/>
    <n v="43"/>
    <s v="New"/>
    <s v="P1004"/>
    <s v="Smartwatch"/>
    <x v="0"/>
    <s v="TechSource India"/>
    <n v="5"/>
    <n v="6500"/>
    <n v="10"/>
    <n v="32500"/>
    <n v="3250"/>
    <n v="29250"/>
    <n v="19978.47"/>
    <n v="9271.5300000000007"/>
    <x v="1"/>
    <s v="Chennai"/>
    <s v="Tamil Nadu"/>
    <s v="India"/>
    <s v="Cash on Delivery"/>
    <x v="0"/>
    <s v="Express"/>
    <x v="0"/>
    <s v="No"/>
    <s v="No"/>
  </r>
  <r>
    <x v="2540"/>
    <x v="204"/>
    <s v="CUST10477"/>
    <s v="Customer 477"/>
    <n v="52"/>
    <s v="Loyal"/>
    <s v="P1009"/>
    <s v="Power Bank"/>
    <x v="0"/>
    <s v="Prime Distributors"/>
    <n v="1"/>
    <n v="1600"/>
    <n v="10"/>
    <n v="1600"/>
    <n v="160"/>
    <n v="1440"/>
    <n v="958.92"/>
    <n v="481.08"/>
    <x v="0"/>
    <s v="Bhubaneswar"/>
    <s v="Odisha"/>
    <s v="India"/>
    <s v="Credit Card"/>
    <x v="0"/>
    <s v="Standard"/>
    <x v="0"/>
    <s v="No"/>
    <s v="No"/>
  </r>
  <r>
    <x v="2541"/>
    <x v="204"/>
    <s v="CUST11813"/>
    <s v="Customer 1813"/>
    <n v="47"/>
    <s v="New"/>
    <s v="P5003"/>
    <s v="Calculator"/>
    <x v="1"/>
    <s v="Stationery Hub"/>
    <n v="1"/>
    <n v="650"/>
    <n v="15"/>
    <n v="650"/>
    <n v="97.5"/>
    <n v="552.5"/>
    <n v="408.86"/>
    <n v="143.63999999999999"/>
    <x v="1"/>
    <s v="Bengaluru"/>
    <s v="Karnataka"/>
    <s v="India"/>
    <s v="Credit Card"/>
    <x v="1"/>
    <s v="Same Day"/>
    <x v="3"/>
    <s v="Yes"/>
    <s v="No"/>
  </r>
  <r>
    <x v="2542"/>
    <x v="205"/>
    <s v="CUST11127"/>
    <s v="Customer 1127"/>
    <n v="41"/>
    <s v="Loyal"/>
    <s v="P5005"/>
    <s v="Desk Organizer"/>
    <x v="1"/>
    <s v="Stationery Hub"/>
    <n v="5"/>
    <n v="600"/>
    <n v="15"/>
    <n v="3000"/>
    <n v="450"/>
    <n v="2550"/>
    <n v="1637.01"/>
    <n v="912.99"/>
    <x v="0"/>
    <s v="Lucknow"/>
    <s v="Uttar Pradesh"/>
    <s v="India"/>
    <s v="UPI"/>
    <x v="0"/>
    <s v="Standard"/>
    <x v="3"/>
    <s v="No"/>
    <s v="No"/>
  </r>
  <r>
    <x v="2543"/>
    <x v="205"/>
    <s v="CUST11128"/>
    <s v="Customer 1128"/>
    <n v="20"/>
    <s v="Returning"/>
    <s v="P4002"/>
    <s v="Moisturizer"/>
    <x v="4"/>
    <s v="BeautyCare"/>
    <n v="1"/>
    <n v="650"/>
    <n v="10"/>
    <n v="650"/>
    <n v="65"/>
    <n v="585"/>
    <n v="328.49"/>
    <n v="256.51"/>
    <x v="1"/>
    <s v="Chennai"/>
    <s v="Tamil Nadu"/>
    <s v="India"/>
    <s v="Credit Card"/>
    <x v="2"/>
    <s v="Express"/>
    <x v="0"/>
    <s v="No"/>
    <s v="No"/>
  </r>
  <r>
    <x v="2544"/>
    <x v="205"/>
    <s v="CUST12341"/>
    <s v="Customer 2341"/>
    <n v="55"/>
    <s v="New"/>
    <s v="P1001"/>
    <s v="Laptop"/>
    <x v="0"/>
    <s v="TechSource India"/>
    <n v="1"/>
    <n v="55000"/>
    <n v="20"/>
    <n v="55000"/>
    <n v="11000"/>
    <n v="44000"/>
    <n v="26997.53"/>
    <n v="17002.47"/>
    <x v="1"/>
    <s v="Bhubaneswar"/>
    <s v="Odisha"/>
    <s v="India"/>
    <s v="Debit Card"/>
    <x v="2"/>
    <s v="Standard"/>
    <x v="3"/>
    <s v="No"/>
    <s v="No"/>
  </r>
  <r>
    <x v="2545"/>
    <x v="205"/>
    <s v="CUST12496"/>
    <s v="Customer 2496"/>
    <n v="21"/>
    <s v="New"/>
    <s v="P3001"/>
    <s v="Coffee Maker"/>
    <x v="2"/>
    <s v="HomeNeeds"/>
    <n v="2"/>
    <n v="4200"/>
    <n v="10"/>
    <n v="8400"/>
    <n v="840"/>
    <n v="7560"/>
    <n v="5109.8"/>
    <n v="2450.1999999999998"/>
    <x v="1"/>
    <s v="Bengaluru"/>
    <s v="Karnataka"/>
    <s v="India"/>
    <s v="Debit Card"/>
    <x v="2"/>
    <s v="Express"/>
    <x v="0"/>
    <s v="No"/>
    <s v="No"/>
  </r>
  <r>
    <x v="2546"/>
    <x v="205"/>
    <s v="CUST12005"/>
    <s v="Customer 2005"/>
    <n v="22"/>
    <s v="Returning"/>
    <s v="P2006"/>
    <s v="Womens Kurti"/>
    <x v="3"/>
    <s v="FashionMart"/>
    <n v="2"/>
    <n v="1400"/>
    <n v="0"/>
    <n v="2800"/>
    <n v="0"/>
    <n v="2800"/>
    <n v="1656.79"/>
    <n v="1143.21"/>
    <x v="1"/>
    <s v="Bhubaneswar"/>
    <s v="Odisha"/>
    <s v="India"/>
    <s v="Credit Card"/>
    <x v="2"/>
    <s v="Express"/>
    <x v="0"/>
    <s v="No"/>
    <s v="No"/>
  </r>
  <r>
    <x v="2547"/>
    <x v="205"/>
    <s v="CUST10403"/>
    <s v="Customer 403"/>
    <n v="19"/>
    <s v="New"/>
    <s v="P2003"/>
    <s v="T-Shirt"/>
    <x v="3"/>
    <s v="RetailHub"/>
    <n v="2"/>
    <n v="900"/>
    <n v="5"/>
    <n v="1800"/>
    <n v="90"/>
    <n v="1710"/>
    <n v="1283.6300000000001"/>
    <n v="426.37"/>
    <x v="1"/>
    <s v="Pune"/>
    <s v="Maharashtra"/>
    <s v="India"/>
    <s v="Net Banking"/>
    <x v="2"/>
    <s v="Standard"/>
    <x v="0"/>
    <s v="No"/>
    <s v="No"/>
  </r>
  <r>
    <x v="2548"/>
    <x v="205"/>
    <s v="CUST10486"/>
    <s v="Customer 486"/>
    <n v="29"/>
    <s v="Loyal"/>
    <s v="P2003"/>
    <s v="T-Shirt"/>
    <x v="3"/>
    <s v="RetailHub"/>
    <n v="4"/>
    <n v="900"/>
    <n v="25"/>
    <n v="3600"/>
    <n v="900"/>
    <n v="2700"/>
    <n v="2151.56"/>
    <n v="548.44000000000005"/>
    <x v="2"/>
    <s v="Indore"/>
    <s v="Madhya Pradesh"/>
    <s v="India"/>
    <s v="Wallet"/>
    <x v="0"/>
    <s v="Express"/>
    <x v="4"/>
    <s v="No"/>
    <s v="No"/>
  </r>
  <r>
    <x v="2549"/>
    <x v="205"/>
    <s v="CUST10464"/>
    <s v="Customer 464"/>
    <n v="28"/>
    <s v="Returning"/>
    <s v="P4006"/>
    <s v="Lipstick"/>
    <x v="4"/>
    <s v="BeautyCare"/>
    <n v="3"/>
    <n v="850"/>
    <n v="0"/>
    <n v="2550"/>
    <n v="0"/>
    <n v="2550"/>
    <n v="1750.52"/>
    <n v="799.48"/>
    <x v="2"/>
    <s v="Indore"/>
    <s v="Madhya Pradesh"/>
    <s v="India"/>
    <s v="Net Banking"/>
    <x v="0"/>
    <s v="Standard"/>
    <x v="1"/>
    <s v="No"/>
    <s v="No"/>
  </r>
  <r>
    <x v="2550"/>
    <x v="205"/>
    <s v="CUST10088"/>
    <s v="Customer 88"/>
    <n v="55"/>
    <s v="Loyal"/>
    <s v="P1002"/>
    <s v="Smartphone"/>
    <x v="0"/>
    <s v="Global Traders"/>
    <n v="3"/>
    <n v="28000"/>
    <n v="10"/>
    <n v="84000"/>
    <n v="8400"/>
    <n v="75600"/>
    <n v="45978.23"/>
    <n v="29621.77"/>
    <x v="2"/>
    <s v="Patna"/>
    <s v="Bihar"/>
    <s v="India"/>
    <s v="Cash on Delivery"/>
    <x v="2"/>
    <s v="Express"/>
    <x v="4"/>
    <s v="Yes"/>
    <s v="No"/>
  </r>
  <r>
    <x v="2551"/>
    <x v="205"/>
    <s v="CUST11195"/>
    <s v="Customer 1195"/>
    <n v="53"/>
    <s v="Returning"/>
    <s v="P4002"/>
    <s v="Moisturizer"/>
    <x v="4"/>
    <s v="BeautyCare"/>
    <n v="2"/>
    <n v="650"/>
    <n v="0"/>
    <n v="1300"/>
    <n v="0"/>
    <n v="1300"/>
    <n v="720.31"/>
    <n v="579.69000000000005"/>
    <x v="0"/>
    <s v="Mumbai"/>
    <s v="Maharashtra"/>
    <s v="India"/>
    <s v="Wallet"/>
    <x v="1"/>
    <s v="Standard"/>
    <x v="1"/>
    <s v="No"/>
    <s v="Yes"/>
  </r>
  <r>
    <x v="2552"/>
    <x v="206"/>
    <s v="CUST12356"/>
    <s v="Customer 2356"/>
    <n v="26"/>
    <s v="Returning"/>
    <s v="P4004"/>
    <s v="Shampoo"/>
    <x v="4"/>
    <s v="BeautyCare"/>
    <n v="1"/>
    <n v="550"/>
    <n v="10"/>
    <n v="550"/>
    <n v="55"/>
    <n v="495"/>
    <n v="317.36"/>
    <n v="177.64"/>
    <x v="2"/>
    <s v="Hyderabad"/>
    <s v="Telangana"/>
    <s v="India"/>
    <s v="Net Banking"/>
    <x v="2"/>
    <s v="Standard"/>
    <x v="0"/>
    <s v="No"/>
    <s v="No"/>
  </r>
  <r>
    <x v="2553"/>
    <x v="206"/>
    <s v="CUST11034"/>
    <s v="Customer 1034"/>
    <n v="60"/>
    <s v="Returning"/>
    <s v="P5004"/>
    <s v="Pen Set"/>
    <x v="1"/>
    <s v="Stationery Hub"/>
    <n v="2"/>
    <n v="250"/>
    <n v="0"/>
    <n v="500"/>
    <n v="0"/>
    <n v="500"/>
    <n v="356.5"/>
    <n v="143.5"/>
    <x v="2"/>
    <s v="Bhubaneswar"/>
    <s v="Odisha"/>
    <s v="India"/>
    <s v="Credit Card"/>
    <x v="1"/>
    <s v="Standard"/>
    <x v="0"/>
    <s v="No"/>
    <s v="No"/>
  </r>
  <r>
    <x v="2554"/>
    <x v="206"/>
    <s v="CUST12145"/>
    <s v="Customer 2145"/>
    <n v="21"/>
    <s v="Loyal"/>
    <s v="P5002"/>
    <s v="Novel"/>
    <x v="1"/>
    <s v="Stationery Hub"/>
    <n v="1"/>
    <n v="400"/>
    <n v="0"/>
    <n v="400"/>
    <n v="0"/>
    <n v="400"/>
    <n v="270.79000000000002"/>
    <n v="129.21"/>
    <x v="0"/>
    <s v="Kolkata"/>
    <s v="West Bengal"/>
    <s v="India"/>
    <s v="Credit Card"/>
    <x v="2"/>
    <s v="Same Day"/>
    <x v="1"/>
    <s v="No"/>
    <s v="No"/>
  </r>
  <r>
    <x v="2555"/>
    <x v="206"/>
    <s v="CUST10164"/>
    <s v="Customer 164"/>
    <n v="20"/>
    <s v="Loyal"/>
    <s v="P4004"/>
    <s v="Shampoo"/>
    <x v="4"/>
    <s v="BeautyCare"/>
    <n v="6"/>
    <n v="550"/>
    <n v="5"/>
    <n v="3300"/>
    <n v="165"/>
    <n v="3135"/>
    <n v="2147.08"/>
    <n v="987.92"/>
    <x v="1"/>
    <s v="Hyderabad"/>
    <s v="Telangana"/>
    <s v="India"/>
    <s v="Wallet"/>
    <x v="0"/>
    <s v="Standard"/>
    <x v="4"/>
    <s v="No"/>
    <s v="No"/>
  </r>
  <r>
    <x v="2556"/>
    <x v="206"/>
    <s v="CUST10713"/>
    <s v="Customer 713"/>
    <n v="23"/>
    <s v="New"/>
    <s v="P1003"/>
    <s v="Headphones"/>
    <x v="0"/>
    <s v="Metro Supplies"/>
    <n v="1"/>
    <n v="2500"/>
    <n v="10"/>
    <n v="2500"/>
    <n v="250"/>
    <n v="2250"/>
    <n v="1487.26"/>
    <n v="762.74"/>
    <x v="1"/>
    <s v="Surat"/>
    <s v="Gujarat"/>
    <s v="India"/>
    <s v="Debit Card"/>
    <x v="0"/>
    <s v="Standard"/>
    <x v="3"/>
    <s v="Yes"/>
    <s v="No"/>
  </r>
  <r>
    <x v="2557"/>
    <x v="206"/>
    <s v="CUST11539"/>
    <s v="Customer 1539"/>
    <n v="57"/>
    <s v="Returning"/>
    <s v="P4003"/>
    <s v="Sunscreen"/>
    <x v="4"/>
    <s v="BeautyCare"/>
    <n v="2"/>
    <n v="700"/>
    <n v="25"/>
    <n v="1400"/>
    <n v="350"/>
    <n v="1050"/>
    <n v="721.56"/>
    <n v="328.44"/>
    <x v="1"/>
    <s v="Hyderabad"/>
    <s v="Telangana"/>
    <s v="India"/>
    <s v="Cash on Delivery"/>
    <x v="1"/>
    <s v="Express"/>
    <x v="0"/>
    <s v="No"/>
    <s v="No"/>
  </r>
  <r>
    <x v="2558"/>
    <x v="206"/>
    <s v="CUST10751"/>
    <s v="Customer 751"/>
    <n v="28"/>
    <s v="Returning"/>
    <s v="P3007"/>
    <s v="Vacuum Cleaner"/>
    <x v="2"/>
    <s v="Global Traders"/>
    <n v="1"/>
    <n v="8500"/>
    <n v="10"/>
    <n v="8500"/>
    <n v="850"/>
    <n v="7650"/>
    <n v="5610.17"/>
    <n v="2039.83"/>
    <x v="1"/>
    <s v="Pune"/>
    <s v="Maharashtra"/>
    <s v="India"/>
    <s v="Cash on Delivery"/>
    <x v="2"/>
    <s v="Standard"/>
    <x v="1"/>
    <s v="No"/>
    <s v="No"/>
  </r>
  <r>
    <x v="2559"/>
    <x v="206"/>
    <s v="CUST11874"/>
    <s v="Customer 1874"/>
    <n v="33"/>
    <s v="Returning"/>
    <s v="P1007"/>
    <s v="Mouse"/>
    <x v="0"/>
    <s v="RetailHub"/>
    <n v="4"/>
    <n v="900"/>
    <n v="20"/>
    <n v="3600"/>
    <n v="720"/>
    <n v="2880"/>
    <n v="2217.36"/>
    <n v="662.64"/>
    <x v="0"/>
    <s v="Ahmedabad"/>
    <s v="Gujarat"/>
    <s v="India"/>
    <s v="Wallet"/>
    <x v="0"/>
    <s v="Standard"/>
    <x v="0"/>
    <s v="No"/>
    <s v="Yes"/>
  </r>
  <r>
    <x v="2560"/>
    <x v="206"/>
    <s v="CUST11372"/>
    <s v="Customer 1372"/>
    <n v="50"/>
    <s v="New"/>
    <s v="P2003"/>
    <s v="T-Shirt"/>
    <x v="3"/>
    <s v="RetailHub"/>
    <n v="6"/>
    <n v="900"/>
    <n v="5"/>
    <n v="5400"/>
    <n v="270"/>
    <n v="5130"/>
    <n v="3982.1"/>
    <n v="1147.9000000000001"/>
    <x v="1"/>
    <s v="Bhopal"/>
    <s v="Madhya Pradesh"/>
    <s v="India"/>
    <s v="UPI"/>
    <x v="2"/>
    <s v="Standard"/>
    <x v="0"/>
    <s v="No"/>
    <s v="No"/>
  </r>
  <r>
    <x v="2561"/>
    <x v="206"/>
    <s v="CUST11065"/>
    <s v="Customer 1065"/>
    <n v="60"/>
    <s v="Returning"/>
    <s v="P4006"/>
    <s v="Lipstick"/>
    <x v="4"/>
    <s v="BeautyCare"/>
    <n v="1"/>
    <n v="850"/>
    <n v="0"/>
    <n v="850"/>
    <n v="0"/>
    <n v="850"/>
    <n v="548.71"/>
    <n v="301.29000000000002"/>
    <x v="1"/>
    <s v="Bengaluru"/>
    <s v="Karnataka"/>
    <s v="India"/>
    <s v="UPI"/>
    <x v="2"/>
    <s v="Standard"/>
    <x v="0"/>
    <s v="No"/>
    <s v="No"/>
  </r>
  <r>
    <x v="2562"/>
    <x v="206"/>
    <s v="CUST11963"/>
    <s v="Customer 1963"/>
    <n v="18"/>
    <s v="New"/>
    <s v="P1005"/>
    <s v="Tablet"/>
    <x v="0"/>
    <s v="RetailHub"/>
    <n v="4"/>
    <n v="18000"/>
    <n v="10"/>
    <n v="72000"/>
    <n v="7200"/>
    <n v="64800"/>
    <n v="47738.28"/>
    <n v="17061.72"/>
    <x v="0"/>
    <s v="Kolkata"/>
    <s v="West Bengal"/>
    <s v="India"/>
    <s v="Debit Card"/>
    <x v="2"/>
    <s v="Standard"/>
    <x v="0"/>
    <s v="No"/>
    <s v="No"/>
  </r>
  <r>
    <x v="2563"/>
    <x v="206"/>
    <s v="CUST12428"/>
    <s v="Customer 2428"/>
    <n v="20"/>
    <s v="Returning"/>
    <s v="P1008"/>
    <s v="Monitor"/>
    <x v="0"/>
    <s v="Global Traders"/>
    <n v="1"/>
    <n v="14500"/>
    <n v="10"/>
    <n v="14500"/>
    <n v="1450"/>
    <n v="13050"/>
    <n v="9369.7000000000007"/>
    <n v="3680.3"/>
    <x v="2"/>
    <s v="Bengaluru"/>
    <s v="Karnataka"/>
    <s v="India"/>
    <s v="Wallet"/>
    <x v="0"/>
    <s v="Standard"/>
    <x v="0"/>
    <s v="No"/>
    <s v="No"/>
  </r>
  <r>
    <x v="2564"/>
    <x v="206"/>
    <s v="CUST10516"/>
    <s v="Customer 516"/>
    <n v="48"/>
    <s v="Loyal"/>
    <s v="P1005"/>
    <s v="Tablet"/>
    <x v="0"/>
    <s v="RetailHub"/>
    <n v="6"/>
    <n v="18000"/>
    <n v="15"/>
    <n v="108000"/>
    <n v="16200"/>
    <n v="91800"/>
    <n v="66753.039999999994"/>
    <n v="25046.959999999999"/>
    <x v="0"/>
    <s v="Bengaluru"/>
    <s v="Karnataka"/>
    <s v="India"/>
    <s v="Wallet"/>
    <x v="2"/>
    <s v="Standard"/>
    <x v="3"/>
    <s v="No"/>
    <s v="No"/>
  </r>
  <r>
    <x v="2565"/>
    <x v="206"/>
    <s v="CUST10567"/>
    <s v="Customer 567"/>
    <n v="44"/>
    <s v="Returning"/>
    <s v="P2001"/>
    <s v="Running Shoes"/>
    <x v="3"/>
    <s v="FashionMart"/>
    <n v="3"/>
    <n v="3200"/>
    <n v="10"/>
    <n v="9600"/>
    <n v="960"/>
    <n v="8640"/>
    <n v="5904.89"/>
    <n v="2735.11"/>
    <x v="1"/>
    <s v="Patna"/>
    <s v="Bihar"/>
    <s v="India"/>
    <s v="Debit Card"/>
    <x v="0"/>
    <s v="Standard"/>
    <x v="0"/>
    <s v="No"/>
    <s v="No"/>
  </r>
  <r>
    <x v="2566"/>
    <x v="206"/>
    <s v="CUST11718"/>
    <s v="Customer 1718"/>
    <n v="57"/>
    <s v="Returning"/>
    <s v="P2005"/>
    <s v="Backpack"/>
    <x v="3"/>
    <s v="Metro Supplies"/>
    <n v="1"/>
    <n v="1800"/>
    <n v="30"/>
    <n v="1800"/>
    <n v="540"/>
    <n v="1260"/>
    <n v="982.67"/>
    <n v="277.33"/>
    <x v="1"/>
    <s v="Surat"/>
    <s v="Gujarat"/>
    <s v="India"/>
    <s v="UPI"/>
    <x v="1"/>
    <s v="Express"/>
    <x v="0"/>
    <s v="No"/>
    <s v="No"/>
  </r>
  <r>
    <x v="2567"/>
    <x v="206"/>
    <s v="CUST11149"/>
    <s v="Customer 1149"/>
    <n v="28"/>
    <s v="Loyal"/>
    <s v="P3004"/>
    <s v="Cookware Set"/>
    <x v="2"/>
    <s v="HomeNeeds"/>
    <n v="1"/>
    <n v="3500"/>
    <n v="10"/>
    <n v="3500"/>
    <n v="350"/>
    <n v="3150"/>
    <n v="1913.78"/>
    <n v="1236.22"/>
    <x v="2"/>
    <s v="Bhopal"/>
    <s v="Madhya Pradesh"/>
    <s v="India"/>
    <s v="Credit Card"/>
    <x v="2"/>
    <s v="Express"/>
    <x v="0"/>
    <s v="No"/>
    <s v="No"/>
  </r>
  <r>
    <x v="2568"/>
    <x v="206"/>
    <s v="CUST12043"/>
    <s v="Customer 2043"/>
    <n v="31"/>
    <s v="Loyal"/>
    <s v="P5002"/>
    <s v="Novel"/>
    <x v="1"/>
    <s v="Stationery Hub"/>
    <n v="2"/>
    <n v="400"/>
    <n v="20"/>
    <n v="800"/>
    <n v="160"/>
    <n v="640"/>
    <n v="517.34"/>
    <n v="122.66"/>
    <x v="0"/>
    <s v="Mumbai"/>
    <s v="Maharashtra"/>
    <s v="India"/>
    <s v="Credit Card"/>
    <x v="0"/>
    <s v="Standard"/>
    <x v="0"/>
    <s v="No"/>
    <s v="No"/>
  </r>
  <r>
    <x v="2569"/>
    <x v="207"/>
    <s v="CUST10044"/>
    <s v="Customer 44"/>
    <n v="18"/>
    <s v="New"/>
    <s v="P1005"/>
    <s v="Tablet"/>
    <x v="0"/>
    <s v="RetailHub"/>
    <n v="1"/>
    <n v="18000"/>
    <n v="10"/>
    <n v="18000"/>
    <n v="1800"/>
    <n v="16200"/>
    <n v="13199.09"/>
    <n v="3000.91"/>
    <x v="1"/>
    <s v="Chennai"/>
    <s v="Tamil Nadu"/>
    <s v="India"/>
    <s v="Debit Card"/>
    <x v="1"/>
    <s v="Same Day"/>
    <x v="0"/>
    <s v="No"/>
    <s v="No"/>
  </r>
  <r>
    <x v="2570"/>
    <x v="207"/>
    <s v="CUST12034"/>
    <s v="Customer 2034"/>
    <n v="34"/>
    <s v="Returning"/>
    <s v="P3007"/>
    <s v="Vacuum Cleaner"/>
    <x v="2"/>
    <s v="Global Traders"/>
    <n v="2"/>
    <n v="8500"/>
    <n v="25"/>
    <n v="17000"/>
    <n v="4250"/>
    <n v="12750"/>
    <n v="7355.74"/>
    <n v="5394.26"/>
    <x v="2"/>
    <s v="Nagpur"/>
    <s v="Maharashtra"/>
    <s v="India"/>
    <s v="Wallet"/>
    <x v="2"/>
    <s v="Standard"/>
    <x v="0"/>
    <s v="No"/>
    <s v="No"/>
  </r>
  <r>
    <x v="2571"/>
    <x v="207"/>
    <s v="CUST10153"/>
    <s v="Customer 153"/>
    <n v="52"/>
    <s v="Returning"/>
    <s v="P3007"/>
    <s v="Vacuum Cleaner"/>
    <x v="2"/>
    <s v="Global Traders"/>
    <n v="1"/>
    <n v="8500"/>
    <n v="10"/>
    <n v="8500"/>
    <n v="850"/>
    <n v="7650"/>
    <n v="5833.5"/>
    <n v="1816.5"/>
    <x v="1"/>
    <s v="Patna"/>
    <s v="Bihar"/>
    <s v="India"/>
    <s v="Wallet"/>
    <x v="0"/>
    <s v="Standard"/>
    <x v="0"/>
    <s v="Yes"/>
    <s v="No"/>
  </r>
  <r>
    <x v="2572"/>
    <x v="207"/>
    <s v="CUST10756"/>
    <s v="Customer 756"/>
    <n v="55"/>
    <s v="Returning"/>
    <s v="P2001"/>
    <s v="Running Shoes"/>
    <x v="3"/>
    <s v="FashionMart"/>
    <n v="2"/>
    <n v="3200"/>
    <n v="0"/>
    <n v="6400"/>
    <n v="0"/>
    <n v="6400"/>
    <n v="4697.68"/>
    <n v="1702.32"/>
    <x v="1"/>
    <s v="Coimbatore"/>
    <s v="Tamil Nadu"/>
    <s v="India"/>
    <s v="Wallet"/>
    <x v="0"/>
    <s v="Standard"/>
    <x v="1"/>
    <s v="No"/>
    <s v="No"/>
  </r>
  <r>
    <x v="2573"/>
    <x v="207"/>
    <s v="CUST11976"/>
    <s v="Customer 1976"/>
    <n v="37"/>
    <s v="Returning"/>
    <s v="P1007"/>
    <s v="Mouse"/>
    <x v="0"/>
    <s v="RetailHub"/>
    <n v="2"/>
    <n v="900"/>
    <n v="20"/>
    <n v="1800"/>
    <n v="360"/>
    <n v="1440"/>
    <n v="997.97"/>
    <n v="442.03"/>
    <x v="0"/>
    <s v="Surat"/>
    <s v="Gujarat"/>
    <s v="India"/>
    <s v="Net Banking"/>
    <x v="0"/>
    <s v="Standard"/>
    <x v="0"/>
    <s v="No"/>
    <s v="No"/>
  </r>
  <r>
    <x v="2574"/>
    <x v="207"/>
    <s v="CUST11667"/>
    <s v="Customer 1667"/>
    <n v="56"/>
    <s v="New"/>
    <s v="P5003"/>
    <s v="Calculator"/>
    <x v="1"/>
    <s v="Stationery Hub"/>
    <n v="1"/>
    <n v="650"/>
    <n v="15"/>
    <n v="650"/>
    <n v="97.5"/>
    <n v="552.5"/>
    <n v="340.01"/>
    <n v="212.49"/>
    <x v="1"/>
    <s v="Visakhapatnam"/>
    <s v="Andhra Pradesh"/>
    <s v="India"/>
    <s v="Net Banking"/>
    <x v="2"/>
    <s v="Standard"/>
    <x v="0"/>
    <s v="No"/>
    <s v="No"/>
  </r>
  <r>
    <x v="2575"/>
    <x v="207"/>
    <s v="CUST11033"/>
    <s v="Customer 1033"/>
    <n v="39"/>
    <s v="Returning"/>
    <s v="P2007"/>
    <s v="Saree"/>
    <x v="3"/>
    <s v="FashionMart"/>
    <n v="2"/>
    <n v="2600"/>
    <n v="15"/>
    <n v="5200"/>
    <n v="780"/>
    <n v="4420"/>
    <n v="3217.84"/>
    <n v="1202.1600000000001"/>
    <x v="0"/>
    <s v="Bengaluru"/>
    <s v="Karnataka"/>
    <s v="India"/>
    <s v="Credit Card"/>
    <x v="1"/>
    <s v="Standard"/>
    <x v="0"/>
    <s v="No"/>
    <s v="No"/>
  </r>
  <r>
    <x v="2576"/>
    <x v="207"/>
    <s v="CUST10624"/>
    <s v="Customer 624"/>
    <n v="48"/>
    <s v="Returning"/>
    <s v="P1003"/>
    <s v="Headphones"/>
    <x v="0"/>
    <s v="Metro Supplies"/>
    <n v="3"/>
    <n v="2500"/>
    <n v="5"/>
    <n v="7500"/>
    <n v="375"/>
    <n v="7125"/>
    <n v="5743.67"/>
    <n v="1381.33"/>
    <x v="2"/>
    <s v="Mumbai"/>
    <s v="Maharashtra"/>
    <s v="India"/>
    <s v="Credit Card"/>
    <x v="0"/>
    <s v="Standard"/>
    <x v="0"/>
    <s v="No"/>
    <s v="No"/>
  </r>
  <r>
    <x v="2577"/>
    <x v="207"/>
    <s v="CUST11558"/>
    <s v="Customer 1558"/>
    <n v="49"/>
    <s v="New"/>
    <s v="P1008"/>
    <s v="Monitor"/>
    <x v="0"/>
    <s v="Global Traders"/>
    <n v="3"/>
    <n v="14500"/>
    <n v="5"/>
    <n v="43500"/>
    <n v="2175"/>
    <n v="41325"/>
    <n v="24280.28"/>
    <n v="17044.72"/>
    <x v="1"/>
    <s v="Nagpur"/>
    <s v="Maharashtra"/>
    <s v="India"/>
    <s v="UPI"/>
    <x v="0"/>
    <s v="Express"/>
    <x v="0"/>
    <s v="No"/>
    <s v="No"/>
  </r>
  <r>
    <x v="2578"/>
    <x v="207"/>
    <s v="CUST11932"/>
    <s v="Customer 1932"/>
    <n v="46"/>
    <s v="New"/>
    <s v="P5002"/>
    <s v="Novel"/>
    <x v="1"/>
    <s v="Stationery Hub"/>
    <n v="4"/>
    <n v="400"/>
    <n v="10"/>
    <n v="1600"/>
    <n v="160"/>
    <n v="1440"/>
    <n v="905.43"/>
    <n v="534.57000000000005"/>
    <x v="1"/>
    <s v="Chennai"/>
    <s v="Tamil Nadu"/>
    <s v="India"/>
    <s v="Debit Card"/>
    <x v="2"/>
    <s v="Express"/>
    <x v="0"/>
    <s v="No"/>
    <s v="No"/>
  </r>
  <r>
    <x v="2579"/>
    <x v="208"/>
    <s v="CUST11381"/>
    <s v="Customer 1381"/>
    <n v="28"/>
    <s v="Returning"/>
    <s v="P3007"/>
    <s v="Vacuum Cleaner"/>
    <x v="2"/>
    <s v="Global Traders"/>
    <n v="2"/>
    <n v="8500"/>
    <n v="0"/>
    <n v="17000"/>
    <n v="0"/>
    <n v="17000"/>
    <n v="10565.09"/>
    <n v="6434.91"/>
    <x v="1"/>
    <s v="Delhi"/>
    <s v="Delhi"/>
    <s v="India"/>
    <s v="Net Banking"/>
    <x v="0"/>
    <s v="Standard"/>
    <x v="0"/>
    <s v="No"/>
    <s v="No"/>
  </r>
  <r>
    <x v="2580"/>
    <x v="208"/>
    <s v="CUST11574"/>
    <s v="Customer 1574"/>
    <n v="56"/>
    <s v="Loyal"/>
    <s v="P2002"/>
    <s v="Jeans"/>
    <x v="3"/>
    <s v="FashionMart"/>
    <n v="1"/>
    <n v="2200"/>
    <n v="15"/>
    <n v="2200"/>
    <n v="330"/>
    <n v="1870"/>
    <n v="1172.52"/>
    <n v="697.48"/>
    <x v="1"/>
    <s v="Mumbai"/>
    <s v="Maharashtra"/>
    <s v="India"/>
    <s v="Wallet"/>
    <x v="1"/>
    <s v="Express"/>
    <x v="0"/>
    <s v="No"/>
    <s v="No"/>
  </r>
  <r>
    <x v="2581"/>
    <x v="208"/>
    <s v="CUST10613"/>
    <s v="Customer 613"/>
    <n v="31"/>
    <s v="New"/>
    <s v="P1008"/>
    <s v="Monitor"/>
    <x v="0"/>
    <s v="Global Traders"/>
    <n v="2"/>
    <n v="14500"/>
    <n v="10"/>
    <n v="29000"/>
    <n v="2900"/>
    <n v="26100"/>
    <n v="18141.96"/>
    <n v="7958.04"/>
    <x v="1"/>
    <s v="Coimbatore"/>
    <s v="Tamil Nadu"/>
    <s v="India"/>
    <s v="Net Banking"/>
    <x v="1"/>
    <s v="Express"/>
    <x v="0"/>
    <s v="No"/>
    <s v="No"/>
  </r>
  <r>
    <x v="2582"/>
    <x v="208"/>
    <s v="CUST10307"/>
    <s v="Customer 307"/>
    <n v="46"/>
    <s v="Returning"/>
    <s v="P3005"/>
    <s v="Bedsheet Set"/>
    <x v="2"/>
    <s v="RetailHub"/>
    <n v="2"/>
    <n v="1800"/>
    <n v="5"/>
    <n v="3600"/>
    <n v="180"/>
    <n v="3420"/>
    <n v="2294.5700000000002"/>
    <n v="1125.43"/>
    <x v="1"/>
    <s v="Bhubaneswar"/>
    <s v="Odisha"/>
    <s v="India"/>
    <s v="UPI"/>
    <x v="0"/>
    <s v="Standard"/>
    <x v="0"/>
    <s v="No"/>
    <s v="No"/>
  </r>
  <r>
    <x v="2583"/>
    <x v="208"/>
    <s v="CUST10468"/>
    <s v="Customer 468"/>
    <n v="31"/>
    <s v="Returning"/>
    <s v="P2007"/>
    <s v="Saree"/>
    <x v="3"/>
    <s v="FashionMart"/>
    <n v="2"/>
    <n v="2600"/>
    <n v="5"/>
    <n v="5200"/>
    <n v="260"/>
    <n v="4940"/>
    <n v="3258"/>
    <n v="1682"/>
    <x v="2"/>
    <s v="Chandigarh"/>
    <s v="Chandigarh"/>
    <s v="India"/>
    <s v="UPI"/>
    <x v="2"/>
    <s v="Standard"/>
    <x v="0"/>
    <s v="No"/>
    <s v="No"/>
  </r>
  <r>
    <x v="2584"/>
    <x v="208"/>
    <s v="CUST10834"/>
    <s v="Customer 834"/>
    <n v="38"/>
    <s v="Returning"/>
    <s v="P2007"/>
    <s v="Saree"/>
    <x v="3"/>
    <s v="FashionMart"/>
    <n v="2"/>
    <n v="2600"/>
    <n v="5"/>
    <n v="5200"/>
    <n v="260"/>
    <n v="4940"/>
    <n v="3235.23"/>
    <n v="1704.77"/>
    <x v="1"/>
    <s v="Visakhapatnam"/>
    <s v="Andhra Pradesh"/>
    <s v="India"/>
    <s v="Credit Card"/>
    <x v="2"/>
    <s v="Express"/>
    <x v="3"/>
    <s v="No"/>
    <s v="No"/>
  </r>
  <r>
    <x v="2585"/>
    <x v="208"/>
    <s v="CUST11116"/>
    <s v="Customer 1116"/>
    <n v="48"/>
    <s v="Returning"/>
    <s v="P2006"/>
    <s v="Womens Kurti"/>
    <x v="3"/>
    <s v="FashionMart"/>
    <n v="2"/>
    <n v="1400"/>
    <n v="25"/>
    <n v="2800"/>
    <n v="700"/>
    <n v="2100"/>
    <n v="1373.99"/>
    <n v="726.01"/>
    <x v="1"/>
    <s v="Mumbai"/>
    <s v="Maharashtra"/>
    <s v="India"/>
    <s v="Net Banking"/>
    <x v="1"/>
    <s v="Standard"/>
    <x v="0"/>
    <s v="No"/>
    <s v="No"/>
  </r>
  <r>
    <x v="2586"/>
    <x v="208"/>
    <s v="CUST11325"/>
    <s v="Customer 1325"/>
    <n v="56"/>
    <s v="Loyal"/>
    <s v="P1007"/>
    <s v="Mouse"/>
    <x v="0"/>
    <s v="RetailHub"/>
    <n v="2"/>
    <n v="900"/>
    <n v="15"/>
    <n v="1800"/>
    <n v="270"/>
    <n v="1530"/>
    <n v="900.61"/>
    <n v="629.39"/>
    <x v="1"/>
    <s v="Ahmedabad"/>
    <s v="Gujarat"/>
    <s v="India"/>
    <s v="Cash on Delivery"/>
    <x v="0"/>
    <s v="Standard"/>
    <x v="3"/>
    <s v="No"/>
    <s v="Yes"/>
  </r>
  <r>
    <x v="2587"/>
    <x v="208"/>
    <s v="CUST10400"/>
    <s v="Customer 400"/>
    <n v="37"/>
    <s v="Returning"/>
    <s v="P1004"/>
    <s v="Smartwatch"/>
    <x v="0"/>
    <s v="TechSource India"/>
    <n v="4"/>
    <n v="6500"/>
    <n v="0"/>
    <n v="26000"/>
    <n v="0"/>
    <n v="26000"/>
    <n v="19244.7"/>
    <n v="6755.3"/>
    <x v="1"/>
    <s v="Patna"/>
    <s v="Bihar"/>
    <s v="India"/>
    <s v="Wallet"/>
    <x v="2"/>
    <s v="Standard"/>
    <x v="0"/>
    <s v="No"/>
    <s v="No"/>
  </r>
  <r>
    <x v="2588"/>
    <x v="208"/>
    <s v="CUST10816"/>
    <s v="Customer 816"/>
    <n v="55"/>
    <s v="New"/>
    <s v="P1006"/>
    <s v="Keyboard"/>
    <x v="0"/>
    <s v="Metro Supplies"/>
    <n v="1"/>
    <n v="1800"/>
    <n v="5"/>
    <n v="1800"/>
    <n v="90"/>
    <n v="1710"/>
    <n v="1241.42"/>
    <n v="468.58"/>
    <x v="1"/>
    <s v="Ahmedabad"/>
    <s v="Gujarat"/>
    <s v="India"/>
    <s v="Cash on Delivery"/>
    <x v="0"/>
    <s v="Standard"/>
    <x v="0"/>
    <s v="No"/>
    <s v="No"/>
  </r>
  <r>
    <x v="2589"/>
    <x v="209"/>
    <s v="CUST12109"/>
    <s v="Customer 2109"/>
    <n v="59"/>
    <s v="Returning"/>
    <s v="P3001"/>
    <s v="Coffee Maker"/>
    <x v="2"/>
    <s v="HomeNeeds"/>
    <n v="2"/>
    <n v="4200"/>
    <n v="10"/>
    <n v="8400"/>
    <n v="840"/>
    <n v="7560"/>
    <n v="5089.7299999999996"/>
    <n v="2470.27"/>
    <x v="1"/>
    <s v="Hyderabad"/>
    <s v="Telangana"/>
    <s v="India"/>
    <s v="Credit Card"/>
    <x v="1"/>
    <s v="Standard"/>
    <x v="3"/>
    <s v="No"/>
    <s v="No"/>
  </r>
  <r>
    <x v="2590"/>
    <x v="209"/>
    <s v="CUST12195"/>
    <s v="Customer 2195"/>
    <n v="45"/>
    <s v="Returning"/>
    <s v="P2008"/>
    <s v="Formal Shirt"/>
    <x v="3"/>
    <s v="Global Traders"/>
    <n v="3"/>
    <n v="1700"/>
    <n v="0"/>
    <n v="5100"/>
    <n v="0"/>
    <n v="5100"/>
    <n v="3149.61"/>
    <n v="1950.39"/>
    <x v="1"/>
    <s v="Patna"/>
    <s v="Bihar"/>
    <s v="India"/>
    <s v="UPI"/>
    <x v="2"/>
    <s v="Standard"/>
    <x v="0"/>
    <s v="No"/>
    <s v="No"/>
  </r>
  <r>
    <x v="2591"/>
    <x v="209"/>
    <s v="CUST12007"/>
    <s v="Customer 2007"/>
    <n v="30"/>
    <s v="Returning"/>
    <s v="P5002"/>
    <s v="Novel"/>
    <x v="1"/>
    <s v="Stationery Hub"/>
    <n v="1"/>
    <n v="400"/>
    <n v="30"/>
    <n v="400"/>
    <n v="120"/>
    <n v="280"/>
    <n v="206.87"/>
    <n v="73.13"/>
    <x v="1"/>
    <s v="Chandigarh"/>
    <s v="Chandigarh"/>
    <s v="India"/>
    <s v="Net Banking"/>
    <x v="0"/>
    <s v="Standard"/>
    <x v="0"/>
    <s v="No"/>
    <s v="No"/>
  </r>
  <r>
    <x v="2592"/>
    <x v="209"/>
    <s v="CUST10127"/>
    <s v="Customer 127"/>
    <n v="52"/>
    <s v="Loyal"/>
    <s v="P2005"/>
    <s v="Backpack"/>
    <x v="3"/>
    <s v="Metro Supplies"/>
    <n v="1"/>
    <n v="1800"/>
    <n v="20"/>
    <n v="1800"/>
    <n v="360"/>
    <n v="1440"/>
    <n v="1068.99"/>
    <n v="371.01"/>
    <x v="0"/>
    <s v="Surat"/>
    <s v="Gujarat"/>
    <s v="India"/>
    <s v="UPI"/>
    <x v="2"/>
    <s v="Standard"/>
    <x v="3"/>
    <s v="No"/>
    <s v="No"/>
  </r>
  <r>
    <x v="2593"/>
    <x v="209"/>
    <s v="CUST11121"/>
    <s v="Customer 1121"/>
    <n v="58"/>
    <s v="Returning"/>
    <s v="P3002"/>
    <s v="Air Fryer"/>
    <x v="2"/>
    <s v="HomeNeeds"/>
    <n v="1"/>
    <n v="6500"/>
    <n v="5"/>
    <n v="6500"/>
    <n v="325"/>
    <n v="6175"/>
    <n v="3744.94"/>
    <n v="2430.06"/>
    <x v="1"/>
    <s v="Chandigarh"/>
    <s v="Chandigarh"/>
    <s v="India"/>
    <s v="Credit Card"/>
    <x v="2"/>
    <s v="Standard"/>
    <x v="3"/>
    <s v="Yes"/>
    <s v="No"/>
  </r>
  <r>
    <x v="2594"/>
    <x v="209"/>
    <s v="CUST11488"/>
    <s v="Customer 1488"/>
    <n v="57"/>
    <s v="New"/>
    <s v="P2001"/>
    <s v="Running Shoes"/>
    <x v="3"/>
    <s v="FashionMart"/>
    <n v="2"/>
    <n v="3200"/>
    <n v="20"/>
    <n v="6400"/>
    <n v="1280"/>
    <n v="5120"/>
    <n v="3207.15"/>
    <n v="1912.85"/>
    <x v="0"/>
    <s v="Delhi"/>
    <s v="Delhi"/>
    <s v="India"/>
    <s v="UPI"/>
    <x v="2"/>
    <s v="Express"/>
    <x v="0"/>
    <s v="No"/>
    <s v="Yes"/>
  </r>
  <r>
    <x v="2595"/>
    <x v="209"/>
    <s v="CUST11369"/>
    <s v="Customer 1369"/>
    <n v="19"/>
    <s v="Returning"/>
    <s v="P5004"/>
    <s v="Pen Set"/>
    <x v="1"/>
    <s v="Stationery Hub"/>
    <n v="5"/>
    <n v="250"/>
    <n v="10"/>
    <n v="1250"/>
    <n v="125"/>
    <n v="1125"/>
    <n v="764.59"/>
    <n v="360.41"/>
    <x v="1"/>
    <s v="Coimbatore"/>
    <s v="Tamil Nadu"/>
    <s v="India"/>
    <s v="Debit Card"/>
    <x v="2"/>
    <s v="Standard"/>
    <x v="0"/>
    <s v="No"/>
    <s v="No"/>
  </r>
  <r>
    <x v="2596"/>
    <x v="209"/>
    <s v="CUST10917"/>
    <s v="Customer 917"/>
    <n v="51"/>
    <s v="New"/>
    <s v="P4001"/>
    <s v="Face Wash"/>
    <x v="4"/>
    <s v="BeautyCare"/>
    <n v="1"/>
    <n v="450"/>
    <n v="5"/>
    <n v="450"/>
    <n v="22.5"/>
    <n v="427.5"/>
    <n v="289.06"/>
    <n v="138.44"/>
    <x v="1"/>
    <s v="Bhubaneswar"/>
    <s v="Odisha"/>
    <s v="India"/>
    <s v="Credit Card"/>
    <x v="1"/>
    <s v="Standard"/>
    <x v="0"/>
    <s v="No"/>
    <s v="No"/>
  </r>
  <r>
    <x v="2597"/>
    <x v="209"/>
    <s v="CUST10345"/>
    <s v="Customer 345"/>
    <n v="50"/>
    <s v="Returning"/>
    <s v="P1005"/>
    <s v="Tablet"/>
    <x v="0"/>
    <s v="RetailHub"/>
    <n v="1"/>
    <n v="18000"/>
    <n v="15"/>
    <n v="18000"/>
    <n v="2700"/>
    <n v="15300"/>
    <n v="11182.86"/>
    <n v="4117.1400000000003"/>
    <x v="2"/>
    <s v="Nagpur"/>
    <s v="Maharashtra"/>
    <s v="India"/>
    <s v="UPI"/>
    <x v="2"/>
    <s v="Standard"/>
    <x v="0"/>
    <s v="No"/>
    <s v="No"/>
  </r>
  <r>
    <x v="2598"/>
    <x v="209"/>
    <s v="CUST11757"/>
    <s v="Customer 1757"/>
    <n v="53"/>
    <s v="Returning"/>
    <s v="P3007"/>
    <s v="Vacuum Cleaner"/>
    <x v="2"/>
    <s v="Global Traders"/>
    <n v="1"/>
    <n v="8500"/>
    <n v="0"/>
    <n v="8500"/>
    <n v="0"/>
    <n v="8500"/>
    <n v="6314.34"/>
    <n v="2185.66"/>
    <x v="2"/>
    <s v="Guwahati"/>
    <s v="Assam"/>
    <s v="India"/>
    <s v="Cash on Delivery"/>
    <x v="1"/>
    <s v="Standard"/>
    <x v="4"/>
    <s v="No"/>
    <s v="Yes"/>
  </r>
  <r>
    <x v="2599"/>
    <x v="209"/>
    <s v="CUST11618"/>
    <s v="Customer 1618"/>
    <n v="48"/>
    <s v="New"/>
    <s v="P4003"/>
    <s v="Sunscreen"/>
    <x v="4"/>
    <s v="BeautyCare"/>
    <n v="3"/>
    <n v="700"/>
    <n v="20"/>
    <n v="2100"/>
    <n v="420"/>
    <n v="1680"/>
    <n v="1259.24"/>
    <n v="420.76"/>
    <x v="2"/>
    <s v="Jaipur"/>
    <s v="Rajasthan"/>
    <s v="India"/>
    <s v="Credit Card"/>
    <x v="2"/>
    <s v="Standard"/>
    <x v="0"/>
    <s v="No"/>
    <s v="No"/>
  </r>
  <r>
    <x v="2600"/>
    <x v="209"/>
    <s v="CUST10771"/>
    <s v="Customer 771"/>
    <n v="51"/>
    <s v="Loyal"/>
    <s v="P1010"/>
    <s v="Bluetooth Speaker"/>
    <x v="0"/>
    <s v="Prime Distributors"/>
    <n v="5"/>
    <n v="3200"/>
    <n v="5"/>
    <n v="16000"/>
    <n v="800"/>
    <n v="15200"/>
    <n v="8433.36"/>
    <n v="6766.64"/>
    <x v="1"/>
    <s v="Ahmedabad"/>
    <s v="Gujarat"/>
    <s v="India"/>
    <s v="Cash on Delivery"/>
    <x v="2"/>
    <s v="Express"/>
    <x v="3"/>
    <s v="Yes"/>
    <s v="No"/>
  </r>
  <r>
    <x v="2601"/>
    <x v="209"/>
    <s v="CUST12148"/>
    <s v="Customer 2148"/>
    <n v="41"/>
    <s v="Loyal"/>
    <s v="P5002"/>
    <s v="Novel"/>
    <x v="1"/>
    <s v="Stationery Hub"/>
    <n v="2"/>
    <n v="400"/>
    <n v="10"/>
    <n v="800"/>
    <n v="80"/>
    <n v="720"/>
    <n v="411.21"/>
    <n v="308.79000000000002"/>
    <x v="1"/>
    <s v="Pune"/>
    <s v="Maharashtra"/>
    <s v="India"/>
    <s v="Debit Card"/>
    <x v="0"/>
    <s v="Express"/>
    <x v="0"/>
    <s v="No"/>
    <s v="No"/>
  </r>
  <r>
    <x v="2602"/>
    <x v="209"/>
    <s v="CUST10536"/>
    <s v="Customer 536"/>
    <n v="30"/>
    <s v="Returning"/>
    <s v="P2003"/>
    <s v="T-Shirt"/>
    <x v="3"/>
    <s v="RetailHub"/>
    <n v="2"/>
    <n v="900"/>
    <n v="10"/>
    <n v="1800"/>
    <n v="180"/>
    <n v="1620"/>
    <n v="1230.98"/>
    <n v="389.02"/>
    <x v="0"/>
    <s v="Delhi"/>
    <s v="Delhi"/>
    <s v="India"/>
    <s v="Cash on Delivery"/>
    <x v="1"/>
    <s v="Express"/>
    <x v="0"/>
    <s v="No"/>
    <s v="No"/>
  </r>
  <r>
    <x v="2603"/>
    <x v="210"/>
    <s v="CUST12478"/>
    <s v="Customer 2478"/>
    <n v="47"/>
    <s v="Loyal"/>
    <s v="P3007"/>
    <s v="Vacuum Cleaner"/>
    <x v="2"/>
    <s v="Global Traders"/>
    <n v="2"/>
    <n v="8500"/>
    <n v="15"/>
    <n v="17000"/>
    <n v="2550"/>
    <n v="14450"/>
    <n v="8211.75"/>
    <n v="6238.25"/>
    <x v="2"/>
    <s v="Bhopal"/>
    <s v="Madhya Pradesh"/>
    <s v="India"/>
    <s v="Net Banking"/>
    <x v="1"/>
    <s v="Standard"/>
    <x v="0"/>
    <s v="Yes"/>
    <s v="No"/>
  </r>
  <r>
    <x v="2604"/>
    <x v="210"/>
    <s v="CUST11797"/>
    <s v="Customer 1797"/>
    <n v="37"/>
    <s v="Returning"/>
    <s v="P5003"/>
    <s v="Calculator"/>
    <x v="1"/>
    <s v="Stationery Hub"/>
    <n v="1"/>
    <n v="650"/>
    <n v="20"/>
    <n v="650"/>
    <n v="130"/>
    <n v="520"/>
    <n v="325.35000000000002"/>
    <n v="194.65"/>
    <x v="2"/>
    <s v="Indore"/>
    <s v="Madhya Pradesh"/>
    <s v="India"/>
    <s v="Credit Card"/>
    <x v="1"/>
    <s v="Standard"/>
    <x v="0"/>
    <s v="No"/>
    <s v="No"/>
  </r>
  <r>
    <x v="2605"/>
    <x v="210"/>
    <s v="CUST10303"/>
    <s v="Customer 303"/>
    <n v="33"/>
    <s v="New"/>
    <s v="P3002"/>
    <s v="Air Fryer"/>
    <x v="2"/>
    <s v="HomeNeeds"/>
    <n v="5"/>
    <n v="6500"/>
    <n v="15"/>
    <n v="32500"/>
    <n v="4875"/>
    <n v="27625"/>
    <n v="15979.26"/>
    <n v="11645.74"/>
    <x v="0"/>
    <s v="Nagpur"/>
    <s v="Maharashtra"/>
    <s v="India"/>
    <s v="Net Banking"/>
    <x v="2"/>
    <s v="Express"/>
    <x v="0"/>
    <s v="No"/>
    <s v="Yes"/>
  </r>
  <r>
    <x v="2606"/>
    <x v="210"/>
    <s v="CUST10035"/>
    <s v="Customer 35"/>
    <n v="41"/>
    <s v="Returning"/>
    <s v="P3005"/>
    <s v="Bedsheet Set"/>
    <x v="2"/>
    <s v="RetailHub"/>
    <n v="1"/>
    <n v="1800"/>
    <n v="10"/>
    <n v="1800"/>
    <n v="180"/>
    <n v="1620"/>
    <n v="994.09"/>
    <n v="625.91"/>
    <x v="2"/>
    <s v="Bhopal"/>
    <s v="Madhya Pradesh"/>
    <s v="India"/>
    <s v="Credit Card"/>
    <x v="2"/>
    <s v="Standard"/>
    <x v="1"/>
    <s v="No"/>
    <s v="No"/>
  </r>
  <r>
    <x v="2607"/>
    <x v="210"/>
    <s v="CUST12180"/>
    <s v="Customer 2180"/>
    <n v="34"/>
    <s v="Returning"/>
    <s v="P2003"/>
    <s v="T-Shirt"/>
    <x v="3"/>
    <s v="RetailHub"/>
    <n v="2"/>
    <n v="900"/>
    <n v="5"/>
    <n v="1800"/>
    <n v="90"/>
    <n v="1710"/>
    <n v="1358.41"/>
    <n v="351.59"/>
    <x v="2"/>
    <s v="Mumbai"/>
    <s v="Maharashtra"/>
    <s v="India"/>
    <s v="Debit Card"/>
    <x v="2"/>
    <s v="Standard"/>
    <x v="0"/>
    <s v="No"/>
    <s v="No"/>
  </r>
  <r>
    <x v="2608"/>
    <x v="210"/>
    <s v="CUST10806"/>
    <s v="Customer 806"/>
    <n v="24"/>
    <s v="Loyal"/>
    <s v="P4005"/>
    <s v="Perfume"/>
    <x v="4"/>
    <s v="BeautyCare"/>
    <n v="1"/>
    <n v="1800"/>
    <n v="5"/>
    <n v="1800"/>
    <n v="90"/>
    <n v="1710"/>
    <n v="1049.1300000000001"/>
    <n v="660.87"/>
    <x v="1"/>
    <s v="Indore"/>
    <s v="Madhya Pradesh"/>
    <s v="India"/>
    <s v="UPI"/>
    <x v="2"/>
    <s v="Standard"/>
    <x v="0"/>
    <s v="No"/>
    <s v="No"/>
  </r>
  <r>
    <x v="2609"/>
    <x v="210"/>
    <s v="CUST11437"/>
    <s v="Customer 1437"/>
    <n v="30"/>
    <s v="New"/>
    <s v="P3006"/>
    <s v="Water Bottle"/>
    <x v="2"/>
    <s v="Metro Supplies"/>
    <n v="5"/>
    <n v="700"/>
    <n v="15"/>
    <n v="3500"/>
    <n v="525"/>
    <n v="2975"/>
    <n v="2143.9"/>
    <n v="831.1"/>
    <x v="1"/>
    <s v="Coimbatore"/>
    <s v="Tamil Nadu"/>
    <s v="India"/>
    <s v="Wallet"/>
    <x v="0"/>
    <s v="Standard"/>
    <x v="0"/>
    <s v="No"/>
    <s v="No"/>
  </r>
  <r>
    <x v="2610"/>
    <x v="210"/>
    <s v="CUST11460"/>
    <s v="Customer 1460"/>
    <n v="35"/>
    <s v="Returning"/>
    <s v="P2007"/>
    <s v="Saree"/>
    <x v="3"/>
    <s v="FashionMart"/>
    <n v="1"/>
    <n v="2600"/>
    <n v="0"/>
    <n v="2600"/>
    <n v="0"/>
    <n v="2600"/>
    <n v="1430.03"/>
    <n v="1169.97"/>
    <x v="1"/>
    <s v="Jaipur"/>
    <s v="Rajasthan"/>
    <s v="India"/>
    <s v="Cash on Delivery"/>
    <x v="2"/>
    <s v="Same Day"/>
    <x v="0"/>
    <s v="No"/>
    <s v="No"/>
  </r>
  <r>
    <x v="2611"/>
    <x v="210"/>
    <s v="CUST10468"/>
    <s v="Customer 468"/>
    <n v="41"/>
    <s v="Loyal"/>
    <s v="P5004"/>
    <s v="Pen Set"/>
    <x v="1"/>
    <s v="Stationery Hub"/>
    <n v="5"/>
    <n v="250"/>
    <n v="20"/>
    <n v="1250"/>
    <n v="250"/>
    <n v="1000"/>
    <n v="729.9"/>
    <n v="270.10000000000002"/>
    <x v="1"/>
    <s v="Visakhapatnam"/>
    <s v="Andhra Pradesh"/>
    <s v="India"/>
    <s v="UPI"/>
    <x v="2"/>
    <s v="Express"/>
    <x v="0"/>
    <s v="No"/>
    <s v="No"/>
  </r>
  <r>
    <x v="2612"/>
    <x v="210"/>
    <s v="CUST10053"/>
    <s v="Customer 53"/>
    <n v="29"/>
    <s v="Returning"/>
    <s v="P5001"/>
    <s v="Notebook Set"/>
    <x v="1"/>
    <s v="Stationery Hub"/>
    <n v="3"/>
    <n v="500"/>
    <n v="25"/>
    <n v="1500"/>
    <n v="375"/>
    <n v="1125"/>
    <n v="642.15"/>
    <n v="482.85"/>
    <x v="1"/>
    <s v="Hyderabad"/>
    <s v="Telangana"/>
    <s v="India"/>
    <s v="Debit Card"/>
    <x v="2"/>
    <s v="Standard"/>
    <x v="4"/>
    <s v="No"/>
    <s v="No"/>
  </r>
  <r>
    <x v="2613"/>
    <x v="210"/>
    <s v="CUST11432"/>
    <s v="Customer 1432"/>
    <n v="20"/>
    <s v="Loyal"/>
    <s v="P5001"/>
    <s v="Notebook Set"/>
    <x v="1"/>
    <s v="Stationery Hub"/>
    <n v="1"/>
    <n v="500"/>
    <n v="25"/>
    <n v="500"/>
    <n v="125"/>
    <n v="375"/>
    <n v="236.81"/>
    <n v="138.19"/>
    <x v="1"/>
    <s v="Chennai"/>
    <s v="Tamil Nadu"/>
    <s v="India"/>
    <s v="Wallet"/>
    <x v="0"/>
    <s v="Express"/>
    <x v="1"/>
    <s v="No"/>
    <s v="No"/>
  </r>
  <r>
    <x v="2614"/>
    <x v="211"/>
    <s v="CUST11707"/>
    <s v="Customer 1707"/>
    <n v="57"/>
    <s v="Returning"/>
    <s v="P3007"/>
    <s v="Vacuum Cleaner"/>
    <x v="2"/>
    <s v="Global Traders"/>
    <n v="2"/>
    <n v="8500"/>
    <n v="10"/>
    <n v="17000"/>
    <n v="1700"/>
    <n v="15300"/>
    <n v="12091.01"/>
    <n v="3208.99"/>
    <x v="1"/>
    <s v="Ahmedabad"/>
    <s v="Gujarat"/>
    <s v="India"/>
    <s v="Wallet"/>
    <x v="0"/>
    <s v="Standard"/>
    <x v="0"/>
    <s v="Yes"/>
    <s v="No"/>
  </r>
  <r>
    <x v="2615"/>
    <x v="211"/>
    <s v="CUST11669"/>
    <s v="Customer 1669"/>
    <n v="26"/>
    <s v="New"/>
    <s v="P4004"/>
    <s v="Shampoo"/>
    <x v="4"/>
    <s v="BeautyCare"/>
    <n v="1"/>
    <n v="550"/>
    <n v="5"/>
    <n v="550"/>
    <n v="27.5"/>
    <n v="522.5"/>
    <n v="325.08"/>
    <n v="197.42"/>
    <x v="2"/>
    <s v="Bengaluru"/>
    <s v="Karnataka"/>
    <s v="India"/>
    <s v="Wallet"/>
    <x v="0"/>
    <s v="Standard"/>
    <x v="4"/>
    <s v="No"/>
    <s v="No"/>
  </r>
  <r>
    <x v="2616"/>
    <x v="211"/>
    <s v="CUST10393"/>
    <s v="Customer 393"/>
    <n v="40"/>
    <s v="New"/>
    <s v="P2002"/>
    <s v="Jeans"/>
    <x v="3"/>
    <s v="FashionMart"/>
    <n v="1"/>
    <n v="2200"/>
    <n v="15"/>
    <n v="2200"/>
    <n v="330"/>
    <n v="1870"/>
    <n v="1351.99"/>
    <n v="518.01"/>
    <x v="1"/>
    <s v="Coimbatore"/>
    <s v="Tamil Nadu"/>
    <s v="India"/>
    <s v="UPI"/>
    <x v="1"/>
    <s v="Standard"/>
    <x v="3"/>
    <s v="No"/>
    <s v="No"/>
  </r>
  <r>
    <x v="2617"/>
    <x v="211"/>
    <s v="CUST12257"/>
    <s v="Customer 2257"/>
    <n v="26"/>
    <s v="New"/>
    <s v="P4003"/>
    <s v="Sunscreen"/>
    <x v="4"/>
    <s v="BeautyCare"/>
    <n v="1"/>
    <n v="700"/>
    <n v="5"/>
    <n v="700"/>
    <n v="35"/>
    <n v="665"/>
    <n v="407.59"/>
    <n v="257.41000000000003"/>
    <x v="0"/>
    <s v="Patna"/>
    <s v="Bihar"/>
    <s v="India"/>
    <s v="Cash on Delivery"/>
    <x v="0"/>
    <s v="Standard"/>
    <x v="1"/>
    <s v="No"/>
    <s v="No"/>
  </r>
  <r>
    <x v="2618"/>
    <x v="212"/>
    <s v="CUST10175"/>
    <s v="Customer 175"/>
    <n v="36"/>
    <s v="New"/>
    <s v="P3001"/>
    <s v="Coffee Maker"/>
    <x v="2"/>
    <s v="HomeNeeds"/>
    <n v="2"/>
    <n v="4200"/>
    <n v="0"/>
    <n v="8400"/>
    <n v="0"/>
    <n v="8400"/>
    <n v="5644.37"/>
    <n v="2755.63"/>
    <x v="0"/>
    <s v="Visakhapatnam"/>
    <s v="Andhra Pradesh"/>
    <s v="India"/>
    <s v="Wallet"/>
    <x v="1"/>
    <s v="Standard"/>
    <x v="0"/>
    <s v="No"/>
    <s v="No"/>
  </r>
  <r>
    <x v="2619"/>
    <x v="212"/>
    <s v="CUST10285"/>
    <s v="Customer 285"/>
    <n v="60"/>
    <s v="New"/>
    <s v="P3002"/>
    <s v="Air Fryer"/>
    <x v="2"/>
    <s v="HomeNeeds"/>
    <n v="1"/>
    <n v="6500"/>
    <n v="30"/>
    <n v="6500"/>
    <n v="1950"/>
    <n v="4550"/>
    <n v="3570.27"/>
    <n v="979.73"/>
    <x v="0"/>
    <s v="Guwahati"/>
    <s v="Assam"/>
    <s v="India"/>
    <s v="Credit Card"/>
    <x v="2"/>
    <s v="Standard"/>
    <x v="0"/>
    <s v="No"/>
    <s v="No"/>
  </r>
  <r>
    <x v="2620"/>
    <x v="212"/>
    <s v="CUST11146"/>
    <s v="Customer 1146"/>
    <n v="60"/>
    <s v="Returning"/>
    <s v="P2007"/>
    <s v="Saree"/>
    <x v="3"/>
    <s v="FashionMart"/>
    <n v="1"/>
    <n v="2600"/>
    <n v="20"/>
    <n v="2600"/>
    <n v="520"/>
    <n v="2080"/>
    <n v="1683.12"/>
    <n v="396.88"/>
    <x v="2"/>
    <s v="Bhubaneswar"/>
    <s v="Odisha"/>
    <s v="India"/>
    <s v="Cash on Delivery"/>
    <x v="0"/>
    <s v="Standard"/>
    <x v="0"/>
    <s v="No"/>
    <s v="No"/>
  </r>
  <r>
    <x v="2621"/>
    <x v="212"/>
    <s v="CUST10615"/>
    <s v="Customer 615"/>
    <n v="43"/>
    <s v="Returning"/>
    <s v="P1003"/>
    <s v="Headphones"/>
    <x v="0"/>
    <s v="Metro Supplies"/>
    <n v="2"/>
    <n v="2500"/>
    <n v="5"/>
    <n v="5000"/>
    <n v="250"/>
    <n v="4750"/>
    <n v="3846.59"/>
    <n v="903.41"/>
    <x v="0"/>
    <s v="Indore"/>
    <s v="Madhya Pradesh"/>
    <s v="India"/>
    <s v="Credit Card"/>
    <x v="1"/>
    <s v="Express"/>
    <x v="2"/>
    <s v="No"/>
    <s v="No"/>
  </r>
  <r>
    <x v="2622"/>
    <x v="212"/>
    <s v="CUST11218"/>
    <s v="Customer 1218"/>
    <n v="56"/>
    <s v="Returning"/>
    <s v="P3005"/>
    <s v="Bedsheet Set"/>
    <x v="2"/>
    <s v="RetailHub"/>
    <n v="1"/>
    <n v="1800"/>
    <n v="5"/>
    <n v="1800"/>
    <n v="90"/>
    <n v="1710"/>
    <n v="1384.75"/>
    <n v="325.25"/>
    <x v="0"/>
    <s v="Jaipur"/>
    <s v="Rajasthan"/>
    <s v="India"/>
    <s v="Net Banking"/>
    <x v="1"/>
    <s v="Standard"/>
    <x v="0"/>
    <s v="No"/>
    <s v="No"/>
  </r>
  <r>
    <x v="2623"/>
    <x v="212"/>
    <s v="CUST11351"/>
    <s v="Customer 1351"/>
    <n v="34"/>
    <s v="Returning"/>
    <s v="P3001"/>
    <s v="Coffee Maker"/>
    <x v="2"/>
    <s v="HomeNeeds"/>
    <n v="1"/>
    <n v="4200"/>
    <n v="10"/>
    <n v="4200"/>
    <n v="420"/>
    <n v="3780"/>
    <n v="2868.27"/>
    <n v="911.73"/>
    <x v="1"/>
    <s v="Visakhapatnam"/>
    <s v="Andhra Pradesh"/>
    <s v="India"/>
    <s v="Wallet"/>
    <x v="0"/>
    <s v="Express"/>
    <x v="0"/>
    <s v="No"/>
    <s v="No"/>
  </r>
  <r>
    <x v="2624"/>
    <x v="212"/>
    <s v="CUST11819"/>
    <s v="Customer 1819"/>
    <n v="23"/>
    <s v="New"/>
    <s v="P2002"/>
    <s v="Jeans"/>
    <x v="3"/>
    <s v="FashionMart"/>
    <n v="1"/>
    <n v="2200"/>
    <n v="10"/>
    <n v="2200"/>
    <n v="220"/>
    <n v="1980"/>
    <n v="1159.54"/>
    <n v="820.46"/>
    <x v="2"/>
    <s v="Bhopal"/>
    <s v="Madhya Pradesh"/>
    <s v="India"/>
    <s v="Credit Card"/>
    <x v="2"/>
    <s v="Standard"/>
    <x v="0"/>
    <s v="No"/>
    <s v="No"/>
  </r>
  <r>
    <x v="2625"/>
    <x v="212"/>
    <s v="CUST10132"/>
    <s v="Customer 132"/>
    <n v="40"/>
    <s v="Returning"/>
    <s v="P2006"/>
    <s v="Womens Kurti"/>
    <x v="3"/>
    <s v="FashionMart"/>
    <n v="3"/>
    <n v="1400"/>
    <n v="25"/>
    <n v="4200"/>
    <n v="1050"/>
    <n v="3150"/>
    <n v="1798"/>
    <n v="1352"/>
    <x v="1"/>
    <s v="Lucknow"/>
    <s v="Uttar Pradesh"/>
    <s v="India"/>
    <s v="UPI"/>
    <x v="0"/>
    <s v="Standard"/>
    <x v="3"/>
    <s v="No"/>
    <s v="No"/>
  </r>
  <r>
    <x v="2626"/>
    <x v="212"/>
    <s v="CUST11688"/>
    <s v="Customer 1688"/>
    <n v="37"/>
    <s v="New"/>
    <s v="P1008"/>
    <s v="Monitor"/>
    <x v="0"/>
    <s v="Global Traders"/>
    <n v="3"/>
    <n v="14500"/>
    <n v="25"/>
    <n v="43500"/>
    <n v="10875"/>
    <n v="32625"/>
    <n v="22846.71"/>
    <n v="9778.2900000000009"/>
    <x v="2"/>
    <s v="Chandigarh"/>
    <s v="Chandigarh"/>
    <s v="India"/>
    <s v="Credit Card"/>
    <x v="0"/>
    <s v="Standard"/>
    <x v="0"/>
    <s v="No"/>
    <s v="No"/>
  </r>
  <r>
    <x v="2627"/>
    <x v="212"/>
    <s v="CUST10104"/>
    <s v="Customer 104"/>
    <n v="26"/>
    <s v="Returning"/>
    <s v="P2005"/>
    <s v="Backpack"/>
    <x v="3"/>
    <s v="Metro Supplies"/>
    <n v="1"/>
    <n v="1800"/>
    <n v="20"/>
    <n v="1800"/>
    <n v="360"/>
    <n v="1440"/>
    <n v="893.28"/>
    <n v="546.72"/>
    <x v="1"/>
    <s v="Pune"/>
    <s v="Maharashtra"/>
    <s v="India"/>
    <s v="Credit Card"/>
    <x v="0"/>
    <s v="Standard"/>
    <x v="1"/>
    <s v="No"/>
    <s v="No"/>
  </r>
  <r>
    <x v="2628"/>
    <x v="212"/>
    <s v="CUST11477"/>
    <s v="Customer 1477"/>
    <n v="21"/>
    <s v="Returning"/>
    <s v="P2004"/>
    <s v="Jacket"/>
    <x v="3"/>
    <s v="Global Traders"/>
    <n v="2"/>
    <n v="3500"/>
    <n v="0"/>
    <n v="7000"/>
    <n v="0"/>
    <n v="7000"/>
    <n v="5254.01"/>
    <n v="1745.99"/>
    <x v="1"/>
    <s v="Bengaluru"/>
    <s v="Karnataka"/>
    <s v="India"/>
    <s v="Debit Card"/>
    <x v="2"/>
    <s v="Same Day"/>
    <x v="0"/>
    <s v="Yes"/>
    <s v="No"/>
  </r>
  <r>
    <x v="2629"/>
    <x v="213"/>
    <s v="CUST11947"/>
    <s v="Customer 1947"/>
    <n v="60"/>
    <s v="Returning"/>
    <s v="P4004"/>
    <s v="Shampoo"/>
    <x v="4"/>
    <s v="BeautyCare"/>
    <n v="5"/>
    <n v="550"/>
    <n v="15"/>
    <n v="2750"/>
    <n v="412.5"/>
    <n v="2337.5"/>
    <n v="1612.79"/>
    <n v="724.71"/>
    <x v="1"/>
    <s v="Bhopal"/>
    <s v="Madhya Pradesh"/>
    <s v="India"/>
    <s v="Net Banking"/>
    <x v="0"/>
    <s v="Standard"/>
    <x v="0"/>
    <s v="No"/>
    <s v="No"/>
  </r>
  <r>
    <x v="2630"/>
    <x v="213"/>
    <s v="CUST12229"/>
    <s v="Customer 2229"/>
    <n v="40"/>
    <s v="New"/>
    <s v="P1004"/>
    <s v="Smartwatch"/>
    <x v="0"/>
    <s v="TechSource India"/>
    <n v="2"/>
    <n v="6500"/>
    <n v="25"/>
    <n v="13000"/>
    <n v="3250"/>
    <n v="9750"/>
    <n v="6213.14"/>
    <n v="3536.86"/>
    <x v="2"/>
    <s v="Mumbai"/>
    <s v="Maharashtra"/>
    <s v="India"/>
    <s v="Debit Card"/>
    <x v="2"/>
    <s v="Standard"/>
    <x v="0"/>
    <s v="No"/>
    <s v="No"/>
  </r>
  <r>
    <x v="2631"/>
    <x v="213"/>
    <s v="CUST11444"/>
    <s v="Customer 1444"/>
    <n v="59"/>
    <s v="New"/>
    <s v="P3004"/>
    <s v="Cookware Set"/>
    <x v="2"/>
    <s v="HomeNeeds"/>
    <n v="1"/>
    <n v="3500"/>
    <n v="0"/>
    <n v="3500"/>
    <n v="0"/>
    <n v="3500"/>
    <n v="2139.64"/>
    <n v="1360.36"/>
    <x v="2"/>
    <s v="Kolkata"/>
    <s v="West Bengal"/>
    <s v="India"/>
    <s v="Wallet"/>
    <x v="0"/>
    <s v="Standard"/>
    <x v="0"/>
    <s v="No"/>
    <s v="No"/>
  </r>
  <r>
    <x v="2632"/>
    <x v="213"/>
    <s v="CUST12215"/>
    <s v="Customer 2215"/>
    <n v="21"/>
    <s v="New"/>
    <s v="P3006"/>
    <s v="Water Bottle"/>
    <x v="2"/>
    <s v="Metro Supplies"/>
    <n v="2"/>
    <n v="700"/>
    <n v="15"/>
    <n v="1400"/>
    <n v="210"/>
    <n v="1190"/>
    <n v="808.07"/>
    <n v="381.93"/>
    <x v="1"/>
    <s v="Kolkata"/>
    <s v="West Bengal"/>
    <s v="India"/>
    <s v="Cash on Delivery"/>
    <x v="0"/>
    <s v="Standard"/>
    <x v="0"/>
    <s v="No"/>
    <s v="No"/>
  </r>
  <r>
    <x v="2633"/>
    <x v="213"/>
    <s v="CUST12234"/>
    <s v="Customer 2234"/>
    <n v="33"/>
    <s v="Returning"/>
    <s v="P2001"/>
    <s v="Running Shoes"/>
    <x v="3"/>
    <s v="FashionMart"/>
    <n v="2"/>
    <n v="3200"/>
    <n v="20"/>
    <n v="6400"/>
    <n v="1280"/>
    <n v="5120"/>
    <n v="3397"/>
    <n v="1723"/>
    <x v="0"/>
    <s v="Bengaluru"/>
    <s v="Karnataka"/>
    <s v="India"/>
    <s v="UPI"/>
    <x v="1"/>
    <s v="Standard"/>
    <x v="3"/>
    <s v="No"/>
    <s v="No"/>
  </r>
  <r>
    <x v="2634"/>
    <x v="213"/>
    <s v="CUST10207"/>
    <s v="Customer 207"/>
    <n v="18"/>
    <s v="Returning"/>
    <s v="P2007"/>
    <s v="Saree"/>
    <x v="3"/>
    <s v="FashionMart"/>
    <n v="1"/>
    <n v="2600"/>
    <n v="10"/>
    <n v="2600"/>
    <n v="260"/>
    <n v="2340"/>
    <n v="1647.11"/>
    <n v="692.89"/>
    <x v="1"/>
    <s v="Bhopal"/>
    <s v="Madhya Pradesh"/>
    <s v="India"/>
    <s v="Debit Card"/>
    <x v="0"/>
    <s v="Standard"/>
    <x v="0"/>
    <s v="No"/>
    <s v="No"/>
  </r>
  <r>
    <x v="2635"/>
    <x v="213"/>
    <s v="CUST11152"/>
    <s v="Customer 1152"/>
    <n v="39"/>
    <s v="Returning"/>
    <s v="P1006"/>
    <s v="Keyboard"/>
    <x v="0"/>
    <s v="Metro Supplies"/>
    <n v="5"/>
    <n v="1800"/>
    <n v="0"/>
    <n v="9000"/>
    <n v="0"/>
    <n v="9000"/>
    <n v="7308"/>
    <n v="1692"/>
    <x v="1"/>
    <s v="Indore"/>
    <s v="Madhya Pradesh"/>
    <s v="India"/>
    <s v="Debit Card"/>
    <x v="1"/>
    <s v="Standard"/>
    <x v="0"/>
    <s v="No"/>
    <s v="No"/>
  </r>
  <r>
    <x v="2636"/>
    <x v="213"/>
    <s v="CUST12371"/>
    <s v="Customer 2371"/>
    <n v="46"/>
    <s v="Loyal"/>
    <s v="P3004"/>
    <s v="Cookware Set"/>
    <x v="2"/>
    <s v="HomeNeeds"/>
    <n v="2"/>
    <n v="3500"/>
    <n v="5"/>
    <n v="7000"/>
    <n v="350"/>
    <n v="6650"/>
    <n v="4516.1000000000004"/>
    <n v="2133.9"/>
    <x v="0"/>
    <s v="Bhopal"/>
    <s v="Madhya Pradesh"/>
    <s v="India"/>
    <s v="Net Banking"/>
    <x v="1"/>
    <s v="Express"/>
    <x v="0"/>
    <s v="No"/>
    <s v="No"/>
  </r>
  <r>
    <x v="2637"/>
    <x v="213"/>
    <s v="CUST12057"/>
    <s v="Customer 2057"/>
    <n v="36"/>
    <s v="Returning"/>
    <s v="P4001"/>
    <s v="Face Wash"/>
    <x v="4"/>
    <s v="BeautyCare"/>
    <n v="1"/>
    <n v="450"/>
    <n v="5"/>
    <n v="450"/>
    <n v="22.5"/>
    <n v="427.5"/>
    <n v="283.27999999999997"/>
    <n v="144.22"/>
    <x v="1"/>
    <s v="Chennai"/>
    <s v="Tamil Nadu"/>
    <s v="India"/>
    <s v="Credit Card"/>
    <x v="0"/>
    <s v="Express"/>
    <x v="4"/>
    <s v="No"/>
    <s v="No"/>
  </r>
  <r>
    <x v="2638"/>
    <x v="213"/>
    <s v="CUST11511"/>
    <s v="Customer 1511"/>
    <n v="48"/>
    <s v="Returning"/>
    <s v="P4005"/>
    <s v="Perfume"/>
    <x v="4"/>
    <s v="BeautyCare"/>
    <n v="2"/>
    <n v="1800"/>
    <n v="25"/>
    <n v="3600"/>
    <n v="900"/>
    <n v="2700"/>
    <n v="1807.96"/>
    <n v="892.04"/>
    <x v="1"/>
    <s v="Chennai"/>
    <s v="Tamil Nadu"/>
    <s v="India"/>
    <s v="Debit Card"/>
    <x v="2"/>
    <s v="Standard"/>
    <x v="0"/>
    <s v="No"/>
    <s v="No"/>
  </r>
  <r>
    <x v="2639"/>
    <x v="213"/>
    <s v="CUST10498"/>
    <s v="Customer 498"/>
    <n v="23"/>
    <s v="New"/>
    <s v="P3005"/>
    <s v="Bedsheet Set"/>
    <x v="2"/>
    <s v="RetailHub"/>
    <n v="1"/>
    <n v="1800"/>
    <n v="15"/>
    <n v="1800"/>
    <n v="270"/>
    <n v="1530"/>
    <n v="845.14"/>
    <n v="684.86"/>
    <x v="1"/>
    <s v="Chandigarh"/>
    <s v="Chandigarh"/>
    <s v="India"/>
    <s v="Debit Card"/>
    <x v="0"/>
    <s v="Express"/>
    <x v="2"/>
    <s v="Yes"/>
    <s v="No"/>
  </r>
  <r>
    <x v="2640"/>
    <x v="213"/>
    <s v="CUST11399"/>
    <s v="Customer 1399"/>
    <n v="23"/>
    <s v="Returning"/>
    <s v="P2005"/>
    <s v="Backpack"/>
    <x v="3"/>
    <s v="Metro Supplies"/>
    <n v="3"/>
    <n v="1800"/>
    <n v="10"/>
    <n v="5400"/>
    <n v="540"/>
    <n v="4860"/>
    <n v="3726.29"/>
    <n v="1133.71"/>
    <x v="1"/>
    <s v="Jaipur"/>
    <s v="Rajasthan"/>
    <s v="India"/>
    <s v="Debit Card"/>
    <x v="1"/>
    <s v="Express"/>
    <x v="0"/>
    <s v="No"/>
    <s v="No"/>
  </r>
  <r>
    <x v="2641"/>
    <x v="213"/>
    <s v="CUST12137"/>
    <s v="Customer 2137"/>
    <n v="23"/>
    <s v="Returning"/>
    <s v="P1005"/>
    <s v="Tablet"/>
    <x v="0"/>
    <s v="RetailHub"/>
    <n v="1"/>
    <n v="18000"/>
    <n v="5"/>
    <n v="18000"/>
    <n v="900"/>
    <n v="17100"/>
    <n v="13659.53"/>
    <n v="3440.47"/>
    <x v="2"/>
    <s v="Bengaluru"/>
    <s v="Karnataka"/>
    <s v="India"/>
    <s v="Cash on Delivery"/>
    <x v="2"/>
    <s v="Standard"/>
    <x v="0"/>
    <s v="No"/>
    <s v="Yes"/>
  </r>
  <r>
    <x v="2642"/>
    <x v="213"/>
    <s v="CUST10719"/>
    <s v="Customer 719"/>
    <n v="24"/>
    <s v="Returning"/>
    <s v="P1004"/>
    <s v="Smartwatch"/>
    <x v="0"/>
    <s v="TechSource India"/>
    <n v="2"/>
    <n v="6500"/>
    <n v="5"/>
    <n v="13000"/>
    <n v="650"/>
    <n v="12350"/>
    <n v="8337.7999999999993"/>
    <n v="4012.2"/>
    <x v="1"/>
    <s v="Visakhapatnam"/>
    <s v="Andhra Pradesh"/>
    <s v="India"/>
    <s v="Debit Card"/>
    <x v="1"/>
    <s v="Standard"/>
    <x v="0"/>
    <s v="No"/>
    <s v="No"/>
  </r>
  <r>
    <x v="2643"/>
    <x v="213"/>
    <s v="CUST10544"/>
    <s v="Customer 544"/>
    <n v="44"/>
    <s v="Returning"/>
    <s v="P1008"/>
    <s v="Monitor"/>
    <x v="0"/>
    <s v="Global Traders"/>
    <n v="1"/>
    <n v="14500"/>
    <n v="15"/>
    <n v="14500"/>
    <n v="2175"/>
    <n v="12325"/>
    <n v="7986.2"/>
    <n v="4338.8"/>
    <x v="1"/>
    <s v="Jaipur"/>
    <s v="Rajasthan"/>
    <s v="India"/>
    <s v="Net Banking"/>
    <x v="0"/>
    <s v="Express"/>
    <x v="0"/>
    <s v="No"/>
    <s v="No"/>
  </r>
  <r>
    <x v="2644"/>
    <x v="213"/>
    <s v="CUST10140"/>
    <s v="Customer 140"/>
    <n v="19"/>
    <s v="New"/>
    <s v="P4002"/>
    <s v="Moisturizer"/>
    <x v="4"/>
    <s v="BeautyCare"/>
    <n v="3"/>
    <n v="650"/>
    <n v="5"/>
    <n v="1950"/>
    <n v="97.5"/>
    <n v="1852.5"/>
    <n v="1431.12"/>
    <n v="421.38"/>
    <x v="1"/>
    <s v="Bhubaneswar"/>
    <s v="Odisha"/>
    <s v="India"/>
    <s v="Net Banking"/>
    <x v="2"/>
    <s v="Express"/>
    <x v="0"/>
    <s v="No"/>
    <s v="No"/>
  </r>
  <r>
    <x v="2645"/>
    <x v="213"/>
    <s v="CUST11416"/>
    <s v="Customer 1416"/>
    <n v="37"/>
    <s v="Returning"/>
    <s v="P4001"/>
    <s v="Face Wash"/>
    <x v="4"/>
    <s v="BeautyCare"/>
    <n v="1"/>
    <n v="450"/>
    <n v="20"/>
    <n v="450"/>
    <n v="90"/>
    <n v="360"/>
    <n v="231.93"/>
    <n v="128.07"/>
    <x v="1"/>
    <s v="Mumbai"/>
    <s v="Maharashtra"/>
    <s v="India"/>
    <s v="Cash on Delivery"/>
    <x v="1"/>
    <s v="Standard"/>
    <x v="0"/>
    <s v="No"/>
    <s v="No"/>
  </r>
  <r>
    <x v="2646"/>
    <x v="214"/>
    <s v="CUST11591"/>
    <s v="Customer 1591"/>
    <n v="58"/>
    <s v="Returning"/>
    <s v="P3007"/>
    <s v="Vacuum Cleaner"/>
    <x v="2"/>
    <s v="Global Traders"/>
    <n v="1"/>
    <n v="8500"/>
    <n v="15"/>
    <n v="8500"/>
    <n v="1275"/>
    <n v="7225"/>
    <n v="5608.66"/>
    <n v="1616.34"/>
    <x v="2"/>
    <s v="Indore"/>
    <s v="Madhya Pradesh"/>
    <s v="India"/>
    <s v="Debit Card"/>
    <x v="0"/>
    <s v="Same Day"/>
    <x v="0"/>
    <s v="No"/>
    <s v="No"/>
  </r>
  <r>
    <x v="2647"/>
    <x v="214"/>
    <s v="CUST12253"/>
    <s v="Customer 2253"/>
    <n v="20"/>
    <s v="New"/>
    <s v="P1008"/>
    <s v="Monitor"/>
    <x v="0"/>
    <s v="Global Traders"/>
    <n v="1"/>
    <n v="14500"/>
    <n v="10"/>
    <n v="14500"/>
    <n v="1450"/>
    <n v="13050"/>
    <n v="7928.52"/>
    <n v="5121.4799999999996"/>
    <x v="0"/>
    <s v="Ahmedabad"/>
    <s v="Gujarat"/>
    <s v="India"/>
    <s v="Cash on Delivery"/>
    <x v="1"/>
    <s v="Standard"/>
    <x v="3"/>
    <s v="No"/>
    <s v="No"/>
  </r>
  <r>
    <x v="2648"/>
    <x v="214"/>
    <s v="CUST12397"/>
    <s v="Customer 2397"/>
    <n v="30"/>
    <s v="Returning"/>
    <s v="P1004"/>
    <s v="Smartwatch"/>
    <x v="0"/>
    <s v="TechSource India"/>
    <n v="3"/>
    <n v="6500"/>
    <n v="0"/>
    <n v="19500"/>
    <n v="0"/>
    <n v="19500"/>
    <n v="14686.02"/>
    <n v="4813.9799999999996"/>
    <x v="2"/>
    <s v="Chennai"/>
    <s v="Tamil Nadu"/>
    <s v="India"/>
    <s v="Credit Card"/>
    <x v="1"/>
    <s v="Standard"/>
    <x v="4"/>
    <s v="No"/>
    <s v="No"/>
  </r>
  <r>
    <x v="2649"/>
    <x v="214"/>
    <s v="CUST12040"/>
    <s v="Customer 2040"/>
    <n v="24"/>
    <s v="Returning"/>
    <s v="P2001"/>
    <s v="Running Shoes"/>
    <x v="3"/>
    <s v="FashionMart"/>
    <n v="1"/>
    <n v="3200"/>
    <n v="20"/>
    <n v="3200"/>
    <n v="640"/>
    <n v="2560"/>
    <n v="1597.03"/>
    <n v="962.97"/>
    <x v="1"/>
    <s v="Pune"/>
    <s v="Maharashtra"/>
    <s v="India"/>
    <s v="Credit Card"/>
    <x v="0"/>
    <s v="Express"/>
    <x v="0"/>
    <s v="No"/>
    <s v="No"/>
  </r>
  <r>
    <x v="2650"/>
    <x v="214"/>
    <s v="CUST11336"/>
    <s v="Customer 1336"/>
    <n v="39"/>
    <s v="Returning"/>
    <s v="P2004"/>
    <s v="Jacket"/>
    <x v="3"/>
    <s v="Global Traders"/>
    <n v="1"/>
    <n v="3500"/>
    <n v="5"/>
    <n v="3500"/>
    <n v="175"/>
    <n v="3325"/>
    <n v="2442.91"/>
    <n v="882.09"/>
    <x v="2"/>
    <s v="Surat"/>
    <s v="Gujarat"/>
    <s v="India"/>
    <s v="Cash on Delivery"/>
    <x v="1"/>
    <s v="Standard"/>
    <x v="0"/>
    <s v="No"/>
    <s v="No"/>
  </r>
  <r>
    <x v="2651"/>
    <x v="214"/>
    <s v="CUST10011"/>
    <s v="Customer 11"/>
    <n v="23"/>
    <s v="Returning"/>
    <s v="P1002"/>
    <s v="Smartphone"/>
    <x v="0"/>
    <s v="Global Traders"/>
    <n v="1"/>
    <n v="28000"/>
    <n v="25"/>
    <n v="28000"/>
    <n v="7000"/>
    <n v="21000"/>
    <n v="16932.86"/>
    <n v="4067.14"/>
    <x v="1"/>
    <s v="Bhubaneswar"/>
    <s v="Odisha"/>
    <s v="India"/>
    <s v="Debit Card"/>
    <x v="2"/>
    <s v="Express"/>
    <x v="0"/>
    <s v="No"/>
    <s v="No"/>
  </r>
  <r>
    <x v="2652"/>
    <x v="214"/>
    <s v="CUST10707"/>
    <s v="Customer 707"/>
    <n v="54"/>
    <s v="Loyal"/>
    <s v="P5003"/>
    <s v="Calculator"/>
    <x v="1"/>
    <s v="Stationery Hub"/>
    <n v="1"/>
    <n v="650"/>
    <n v="5"/>
    <n v="650"/>
    <n v="32.5"/>
    <n v="617.5"/>
    <n v="473.2"/>
    <n v="144.30000000000001"/>
    <x v="2"/>
    <s v="Mumbai"/>
    <s v="Maharashtra"/>
    <s v="India"/>
    <s v="Debit Card"/>
    <x v="0"/>
    <s v="Standard"/>
    <x v="0"/>
    <s v="Yes"/>
    <s v="No"/>
  </r>
  <r>
    <x v="2653"/>
    <x v="214"/>
    <s v="CUST10998"/>
    <s v="Customer 998"/>
    <n v="38"/>
    <s v="Loyal"/>
    <s v="P1004"/>
    <s v="Smartwatch"/>
    <x v="0"/>
    <s v="TechSource India"/>
    <n v="2"/>
    <n v="6500"/>
    <n v="15"/>
    <n v="13000"/>
    <n v="1950"/>
    <n v="11050"/>
    <n v="8951.02"/>
    <n v="2098.98"/>
    <x v="1"/>
    <s v="Mumbai"/>
    <s v="Maharashtra"/>
    <s v="India"/>
    <s v="UPI"/>
    <x v="2"/>
    <s v="Standard"/>
    <x v="1"/>
    <s v="No"/>
    <s v="No"/>
  </r>
  <r>
    <x v="2654"/>
    <x v="214"/>
    <s v="CUST11390"/>
    <s v="Customer 1390"/>
    <n v="19"/>
    <s v="Loyal"/>
    <s v="P4004"/>
    <s v="Shampoo"/>
    <x v="4"/>
    <s v="BeautyCare"/>
    <n v="3"/>
    <n v="550"/>
    <n v="15"/>
    <n v="1650"/>
    <n v="247.5"/>
    <n v="1402.5"/>
    <n v="941.09"/>
    <n v="461.41"/>
    <x v="0"/>
    <s v="Bengaluru"/>
    <s v="Karnataka"/>
    <s v="India"/>
    <s v="Cash on Delivery"/>
    <x v="2"/>
    <s v="Standard"/>
    <x v="0"/>
    <s v="No"/>
    <s v="No"/>
  </r>
  <r>
    <x v="2655"/>
    <x v="214"/>
    <s v="CUST12378"/>
    <s v="Customer 2378"/>
    <n v="26"/>
    <s v="New"/>
    <s v="P5004"/>
    <s v="Pen Set"/>
    <x v="1"/>
    <s v="Stationery Hub"/>
    <n v="1"/>
    <n v="250"/>
    <n v="10"/>
    <n v="250"/>
    <n v="25"/>
    <n v="225"/>
    <n v="130.38"/>
    <n v="94.62"/>
    <x v="0"/>
    <s v="Visakhapatnam"/>
    <s v="Andhra Pradesh"/>
    <s v="India"/>
    <s v="Wallet"/>
    <x v="0"/>
    <s v="Standard"/>
    <x v="0"/>
    <s v="No"/>
    <s v="No"/>
  </r>
  <r>
    <x v="2656"/>
    <x v="214"/>
    <s v="CUST11211"/>
    <s v="Customer 1211"/>
    <n v="35"/>
    <s v="New"/>
    <s v="P3005"/>
    <s v="Bedsheet Set"/>
    <x v="2"/>
    <s v="RetailHub"/>
    <n v="1"/>
    <n v="1800"/>
    <n v="30"/>
    <n v="1800"/>
    <n v="540"/>
    <n v="1260"/>
    <n v="908.95"/>
    <n v="351.05"/>
    <x v="1"/>
    <s v="Delhi"/>
    <s v="Delhi"/>
    <s v="India"/>
    <s v="Net Banking"/>
    <x v="2"/>
    <s v="Standard"/>
    <x v="0"/>
    <s v="No"/>
    <s v="No"/>
  </r>
  <r>
    <x v="2657"/>
    <x v="215"/>
    <s v="CUST11856"/>
    <s v="Customer 1856"/>
    <n v="49"/>
    <s v="Returning"/>
    <s v="P1001"/>
    <s v="Laptop"/>
    <x v="0"/>
    <s v="TechSource India"/>
    <n v="2"/>
    <n v="55000"/>
    <n v="10"/>
    <n v="110000"/>
    <n v="11000"/>
    <n v="99000"/>
    <n v="59110.54"/>
    <n v="39889.46"/>
    <x v="0"/>
    <s v="Lucknow"/>
    <s v="Uttar Pradesh"/>
    <s v="India"/>
    <s v="Debit Card"/>
    <x v="1"/>
    <s v="Standard"/>
    <x v="3"/>
    <s v="No"/>
    <s v="No"/>
  </r>
  <r>
    <x v="2658"/>
    <x v="215"/>
    <s v="CUST10031"/>
    <s v="Customer 31"/>
    <n v="40"/>
    <s v="Loyal"/>
    <s v="P5003"/>
    <s v="Calculator"/>
    <x v="1"/>
    <s v="Stationery Hub"/>
    <n v="2"/>
    <n v="650"/>
    <n v="10"/>
    <n v="1300"/>
    <n v="130"/>
    <n v="1170"/>
    <n v="838.08"/>
    <n v="331.92"/>
    <x v="1"/>
    <s v="Pune"/>
    <s v="Maharashtra"/>
    <s v="India"/>
    <s v="Wallet"/>
    <x v="1"/>
    <s v="Express"/>
    <x v="0"/>
    <s v="No"/>
    <s v="No"/>
  </r>
  <r>
    <x v="2659"/>
    <x v="215"/>
    <s v="CUST10242"/>
    <s v="Customer 242"/>
    <n v="21"/>
    <s v="Returning"/>
    <s v="P2005"/>
    <s v="Backpack"/>
    <x v="3"/>
    <s v="Metro Supplies"/>
    <n v="2"/>
    <n v="1800"/>
    <n v="0"/>
    <n v="3600"/>
    <n v="0"/>
    <n v="3600"/>
    <n v="2310.19"/>
    <n v="1289.81"/>
    <x v="0"/>
    <s v="Mumbai"/>
    <s v="Maharashtra"/>
    <s v="India"/>
    <s v="Debit Card"/>
    <x v="0"/>
    <s v="Standard"/>
    <x v="0"/>
    <s v="No"/>
    <s v="No"/>
  </r>
  <r>
    <x v="2660"/>
    <x v="215"/>
    <s v="CUST12123"/>
    <s v="Customer 2123"/>
    <n v="42"/>
    <s v="Returning"/>
    <s v="P4006"/>
    <s v="Lipstick"/>
    <x v="4"/>
    <s v="BeautyCare"/>
    <n v="2"/>
    <n v="850"/>
    <n v="25"/>
    <n v="1700"/>
    <n v="425"/>
    <n v="1275"/>
    <n v="713.9"/>
    <n v="561.1"/>
    <x v="1"/>
    <s v="Chandigarh"/>
    <s v="Chandigarh"/>
    <s v="India"/>
    <s v="Debit Card"/>
    <x v="2"/>
    <s v="Express"/>
    <x v="0"/>
    <s v="Yes"/>
    <s v="No"/>
  </r>
  <r>
    <x v="2661"/>
    <x v="215"/>
    <s v="CUST10687"/>
    <s v="Customer 687"/>
    <n v="52"/>
    <s v="New"/>
    <s v="P1010"/>
    <s v="Bluetooth Speaker"/>
    <x v="0"/>
    <s v="Prime Distributors"/>
    <n v="2"/>
    <n v="3200"/>
    <n v="0"/>
    <n v="6400"/>
    <n v="0"/>
    <n v="6400"/>
    <n v="5147.8500000000004"/>
    <n v="1252.1500000000001"/>
    <x v="1"/>
    <s v="Pune"/>
    <s v="Maharashtra"/>
    <s v="India"/>
    <s v="Cash on Delivery"/>
    <x v="2"/>
    <s v="Standard"/>
    <x v="0"/>
    <s v="No"/>
    <s v="No"/>
  </r>
  <r>
    <x v="2662"/>
    <x v="215"/>
    <s v="CUST10374"/>
    <s v="Customer 374"/>
    <n v="29"/>
    <s v="New"/>
    <s v="P4006"/>
    <s v="Lipstick"/>
    <x v="4"/>
    <s v="BeautyCare"/>
    <n v="3"/>
    <n v="850"/>
    <n v="5"/>
    <n v="2550"/>
    <n v="127.5"/>
    <n v="2422.5"/>
    <n v="1893.08"/>
    <n v="529.41999999999996"/>
    <x v="1"/>
    <s v="Chandigarh"/>
    <s v="Chandigarh"/>
    <s v="India"/>
    <s v="UPI"/>
    <x v="0"/>
    <s v="Standard"/>
    <x v="0"/>
    <s v="No"/>
    <s v="No"/>
  </r>
  <r>
    <x v="2663"/>
    <x v="215"/>
    <s v="CUST10941"/>
    <s v="Customer 941"/>
    <n v="60"/>
    <s v="New"/>
    <s v="P4002"/>
    <s v="Moisturizer"/>
    <x v="4"/>
    <s v="BeautyCare"/>
    <n v="1"/>
    <n v="650"/>
    <n v="0"/>
    <n v="650"/>
    <n v="0"/>
    <n v="650"/>
    <n v="491.2"/>
    <n v="158.80000000000001"/>
    <x v="1"/>
    <s v="Mumbai"/>
    <s v="Maharashtra"/>
    <s v="India"/>
    <s v="UPI"/>
    <x v="0"/>
    <s v="Express"/>
    <x v="0"/>
    <s v="No"/>
    <s v="No"/>
  </r>
  <r>
    <x v="2664"/>
    <x v="215"/>
    <s v="CUST10612"/>
    <s v="Customer 612"/>
    <n v="38"/>
    <s v="Returning"/>
    <s v="P3004"/>
    <s v="Cookware Set"/>
    <x v="2"/>
    <s v="HomeNeeds"/>
    <n v="6"/>
    <n v="3500"/>
    <n v="10"/>
    <n v="21000"/>
    <n v="2100"/>
    <n v="18900"/>
    <n v="10469.84"/>
    <n v="8430.16"/>
    <x v="0"/>
    <s v="Indore"/>
    <s v="Madhya Pradesh"/>
    <s v="India"/>
    <s v="Cash on Delivery"/>
    <x v="0"/>
    <s v="Standard"/>
    <x v="0"/>
    <s v="No"/>
    <s v="No"/>
  </r>
  <r>
    <x v="2665"/>
    <x v="215"/>
    <s v="CUST10434"/>
    <s v="Customer 434"/>
    <n v="56"/>
    <s v="Returning"/>
    <s v="P2001"/>
    <s v="Running Shoes"/>
    <x v="3"/>
    <s v="FashionMart"/>
    <n v="5"/>
    <n v="3200"/>
    <n v="20"/>
    <n v="16000"/>
    <n v="3200"/>
    <n v="12800"/>
    <n v="8027.12"/>
    <n v="4772.88"/>
    <x v="2"/>
    <s v="Coimbatore"/>
    <s v="Tamil Nadu"/>
    <s v="India"/>
    <s v="Cash on Delivery"/>
    <x v="0"/>
    <s v="Standard"/>
    <x v="0"/>
    <s v="No"/>
    <s v="No"/>
  </r>
  <r>
    <x v="2666"/>
    <x v="215"/>
    <s v="CUST11759"/>
    <s v="Customer 1759"/>
    <n v="57"/>
    <s v="Returning"/>
    <s v="P1003"/>
    <s v="Headphones"/>
    <x v="0"/>
    <s v="Metro Supplies"/>
    <n v="1"/>
    <n v="2500"/>
    <n v="15"/>
    <n v="2500"/>
    <n v="375"/>
    <n v="2125"/>
    <n v="1229.24"/>
    <n v="895.76"/>
    <x v="2"/>
    <s v="Coimbatore"/>
    <s v="Tamil Nadu"/>
    <s v="India"/>
    <s v="Credit Card"/>
    <x v="1"/>
    <s v="Standard"/>
    <x v="0"/>
    <s v="No"/>
    <s v="No"/>
  </r>
  <r>
    <x v="2667"/>
    <x v="215"/>
    <s v="CUST12059"/>
    <s v="Customer 2059"/>
    <n v="50"/>
    <s v="New"/>
    <s v="P3007"/>
    <s v="Vacuum Cleaner"/>
    <x v="2"/>
    <s v="Global Traders"/>
    <n v="3"/>
    <n v="8500"/>
    <n v="5"/>
    <n v="25500"/>
    <n v="1275"/>
    <n v="24225"/>
    <n v="17627.53"/>
    <n v="6597.47"/>
    <x v="1"/>
    <s v="Bhubaneswar"/>
    <s v="Odisha"/>
    <s v="India"/>
    <s v="Cash on Delivery"/>
    <x v="2"/>
    <s v="Standard"/>
    <x v="2"/>
    <s v="No"/>
    <s v="No"/>
  </r>
  <r>
    <x v="2668"/>
    <x v="215"/>
    <s v="CUST11757"/>
    <s v="Customer 1757"/>
    <n v="59"/>
    <s v="New"/>
    <s v="P1009"/>
    <s v="Power Bank"/>
    <x v="0"/>
    <s v="Prime Distributors"/>
    <n v="1"/>
    <n v="1600"/>
    <n v="0"/>
    <n v="1600"/>
    <n v="0"/>
    <n v="1600"/>
    <n v="1013.89"/>
    <n v="586.11"/>
    <x v="1"/>
    <s v="Surat"/>
    <s v="Gujarat"/>
    <s v="India"/>
    <s v="Credit Card"/>
    <x v="0"/>
    <s v="Same Day"/>
    <x v="0"/>
    <s v="No"/>
    <s v="No"/>
  </r>
  <r>
    <x v="2669"/>
    <x v="216"/>
    <s v="CUST10918"/>
    <s v="Customer 918"/>
    <n v="40"/>
    <s v="New"/>
    <s v="P1003"/>
    <s v="Headphones"/>
    <x v="0"/>
    <s v="Metro Supplies"/>
    <n v="2"/>
    <n v="2500"/>
    <n v="5"/>
    <n v="5000"/>
    <n v="250"/>
    <n v="4750"/>
    <n v="2989.82"/>
    <n v="1760.18"/>
    <x v="0"/>
    <s v="Ahmedabad"/>
    <s v="Gujarat"/>
    <s v="India"/>
    <s v="Cash on Delivery"/>
    <x v="0"/>
    <s v="Standard"/>
    <x v="0"/>
    <s v="No"/>
    <s v="No"/>
  </r>
  <r>
    <x v="2670"/>
    <x v="216"/>
    <s v="CUST10224"/>
    <s v="Customer 224"/>
    <n v="37"/>
    <s v="Returning"/>
    <s v="P3005"/>
    <s v="Bedsheet Set"/>
    <x v="2"/>
    <s v="RetailHub"/>
    <n v="2"/>
    <n v="1800"/>
    <n v="10"/>
    <n v="3600"/>
    <n v="360"/>
    <n v="3240"/>
    <n v="2601.85"/>
    <n v="638.15"/>
    <x v="1"/>
    <s v="Visakhapatnam"/>
    <s v="Andhra Pradesh"/>
    <s v="India"/>
    <s v="Credit Card"/>
    <x v="2"/>
    <s v="Express"/>
    <x v="0"/>
    <s v="No"/>
    <s v="No"/>
  </r>
  <r>
    <x v="2671"/>
    <x v="216"/>
    <s v="CUST11727"/>
    <s v="Customer 1727"/>
    <n v="27"/>
    <s v="Returning"/>
    <s v="P3007"/>
    <s v="Vacuum Cleaner"/>
    <x v="2"/>
    <s v="Global Traders"/>
    <n v="5"/>
    <n v="8500"/>
    <n v="10"/>
    <n v="42500"/>
    <n v="4250"/>
    <n v="38250"/>
    <n v="21079.02"/>
    <n v="17170.98"/>
    <x v="2"/>
    <s v="Indore"/>
    <s v="Madhya Pradesh"/>
    <s v="India"/>
    <s v="Debit Card"/>
    <x v="2"/>
    <s v="Standard"/>
    <x v="3"/>
    <s v="No"/>
    <s v="No"/>
  </r>
  <r>
    <x v="2672"/>
    <x v="216"/>
    <s v="CUST12046"/>
    <s v="Customer 2046"/>
    <n v="23"/>
    <s v="Returning"/>
    <s v="P2006"/>
    <s v="Womens Kurti"/>
    <x v="3"/>
    <s v="FashionMart"/>
    <n v="2"/>
    <n v="1400"/>
    <n v="10"/>
    <n v="2800"/>
    <n v="280"/>
    <n v="2520"/>
    <n v="1962.34"/>
    <n v="557.66"/>
    <x v="0"/>
    <s v="Indore"/>
    <s v="Madhya Pradesh"/>
    <s v="India"/>
    <s v="Cash on Delivery"/>
    <x v="2"/>
    <s v="Same Day"/>
    <x v="0"/>
    <s v="No"/>
    <s v="No"/>
  </r>
  <r>
    <x v="2673"/>
    <x v="216"/>
    <s v="CUST10991"/>
    <s v="Customer 991"/>
    <n v="46"/>
    <s v="New"/>
    <s v="P4002"/>
    <s v="Moisturizer"/>
    <x v="4"/>
    <s v="BeautyCare"/>
    <n v="2"/>
    <n v="650"/>
    <n v="10"/>
    <n v="1300"/>
    <n v="130"/>
    <n v="1170"/>
    <n v="711.71"/>
    <n v="458.29"/>
    <x v="1"/>
    <s v="Indore"/>
    <s v="Madhya Pradesh"/>
    <s v="India"/>
    <s v="UPI"/>
    <x v="1"/>
    <s v="Standard"/>
    <x v="1"/>
    <s v="No"/>
    <s v="No"/>
  </r>
  <r>
    <x v="2674"/>
    <x v="216"/>
    <s v="CUST11181"/>
    <s v="Customer 1181"/>
    <n v="53"/>
    <s v="Returning"/>
    <s v="P1005"/>
    <s v="Tablet"/>
    <x v="0"/>
    <s v="RetailHub"/>
    <n v="4"/>
    <n v="18000"/>
    <n v="0"/>
    <n v="72000"/>
    <n v="0"/>
    <n v="72000"/>
    <n v="53348.15"/>
    <n v="18651.849999999999"/>
    <x v="1"/>
    <s v="Surat"/>
    <s v="Gujarat"/>
    <s v="India"/>
    <s v="Wallet"/>
    <x v="2"/>
    <s v="Standard"/>
    <x v="0"/>
    <s v="No"/>
    <s v="No"/>
  </r>
  <r>
    <x v="2675"/>
    <x v="216"/>
    <s v="CUST11049"/>
    <s v="Customer 1049"/>
    <n v="25"/>
    <s v="Loyal"/>
    <s v="P2005"/>
    <s v="Backpack"/>
    <x v="3"/>
    <s v="Metro Supplies"/>
    <n v="3"/>
    <n v="1800"/>
    <n v="15"/>
    <n v="5400"/>
    <n v="810"/>
    <n v="4590"/>
    <n v="3689"/>
    <n v="901"/>
    <x v="1"/>
    <s v="Mumbai"/>
    <s v="Maharashtra"/>
    <s v="India"/>
    <s v="Credit Card"/>
    <x v="1"/>
    <s v="Express"/>
    <x v="1"/>
    <s v="No"/>
    <s v="No"/>
  </r>
  <r>
    <x v="2676"/>
    <x v="216"/>
    <s v="CUST10439"/>
    <s v="Customer 439"/>
    <n v="37"/>
    <s v="New"/>
    <s v="P2005"/>
    <s v="Backpack"/>
    <x v="3"/>
    <s v="Metro Supplies"/>
    <n v="2"/>
    <n v="1800"/>
    <n v="25"/>
    <n v="3600"/>
    <n v="900"/>
    <n v="2700"/>
    <n v="1515.81"/>
    <n v="1184.19"/>
    <x v="2"/>
    <s v="Mumbai"/>
    <s v="Maharashtra"/>
    <s v="India"/>
    <s v="Credit Card"/>
    <x v="2"/>
    <s v="Express"/>
    <x v="0"/>
    <s v="No"/>
    <s v="No"/>
  </r>
  <r>
    <x v="2677"/>
    <x v="217"/>
    <s v="CUST11856"/>
    <s v="Customer 1856"/>
    <n v="29"/>
    <s v="Returning"/>
    <s v="P2006"/>
    <s v="Womens Kurti"/>
    <x v="3"/>
    <s v="FashionMart"/>
    <n v="2"/>
    <n v="1400"/>
    <n v="10"/>
    <n v="2800"/>
    <n v="280"/>
    <n v="2520"/>
    <n v="1482.87"/>
    <n v="1037.1300000000001"/>
    <x v="0"/>
    <s v="Bhopal"/>
    <s v="Madhya Pradesh"/>
    <s v="India"/>
    <s v="Debit Card"/>
    <x v="1"/>
    <s v="Express"/>
    <x v="0"/>
    <s v="No"/>
    <s v="No"/>
  </r>
  <r>
    <x v="2678"/>
    <x v="217"/>
    <s v="CUST10066"/>
    <s v="Customer 66"/>
    <n v="49"/>
    <s v="Loyal"/>
    <s v="P2007"/>
    <s v="Saree"/>
    <x v="3"/>
    <s v="FashionMart"/>
    <n v="1"/>
    <n v="2600"/>
    <n v="10"/>
    <n v="2600"/>
    <n v="260"/>
    <n v="2340"/>
    <n v="1632.49"/>
    <n v="707.51"/>
    <x v="2"/>
    <s v="Guwahati"/>
    <s v="Assam"/>
    <s v="India"/>
    <s v="Cash on Delivery"/>
    <x v="1"/>
    <s v="Same Day"/>
    <x v="4"/>
    <s v="No"/>
    <s v="No"/>
  </r>
  <r>
    <x v="2679"/>
    <x v="217"/>
    <s v="CUST10999"/>
    <s v="Customer 999"/>
    <n v="60"/>
    <s v="Returning"/>
    <s v="P2002"/>
    <s v="Jeans"/>
    <x v="3"/>
    <s v="FashionMart"/>
    <n v="1"/>
    <n v="2200"/>
    <n v="30"/>
    <n v="2200"/>
    <n v="660"/>
    <n v="1540"/>
    <n v="1104.8"/>
    <n v="435.2"/>
    <x v="1"/>
    <s v="Surat"/>
    <s v="Gujarat"/>
    <s v="India"/>
    <s v="Cash on Delivery"/>
    <x v="1"/>
    <s v="Standard"/>
    <x v="0"/>
    <s v="No"/>
    <s v="No"/>
  </r>
  <r>
    <x v="2680"/>
    <x v="217"/>
    <s v="CUST10163"/>
    <s v="Customer 163"/>
    <n v="36"/>
    <s v="Returning"/>
    <s v="P2002"/>
    <s v="Jeans"/>
    <x v="3"/>
    <s v="FashionMart"/>
    <n v="1"/>
    <n v="2200"/>
    <n v="15"/>
    <n v="2200"/>
    <n v="330"/>
    <n v="1870"/>
    <n v="1512.46"/>
    <n v="357.54"/>
    <x v="0"/>
    <s v="Bengaluru"/>
    <s v="Karnataka"/>
    <s v="India"/>
    <s v="Credit Card"/>
    <x v="1"/>
    <s v="Express"/>
    <x v="3"/>
    <s v="No"/>
    <s v="No"/>
  </r>
  <r>
    <x v="2681"/>
    <x v="217"/>
    <s v="CUST11530"/>
    <s v="Customer 1530"/>
    <n v="37"/>
    <s v="Returning"/>
    <s v="P4001"/>
    <s v="Face Wash"/>
    <x v="4"/>
    <s v="BeautyCare"/>
    <n v="6"/>
    <n v="450"/>
    <n v="10"/>
    <n v="2700"/>
    <n v="270"/>
    <n v="2430"/>
    <n v="1943.2"/>
    <n v="486.8"/>
    <x v="1"/>
    <s v="Guwahati"/>
    <s v="Assam"/>
    <s v="India"/>
    <s v="Debit Card"/>
    <x v="2"/>
    <s v="Express"/>
    <x v="0"/>
    <s v="Yes"/>
    <s v="No"/>
  </r>
  <r>
    <x v="2682"/>
    <x v="217"/>
    <s v="CUST10973"/>
    <s v="Customer 973"/>
    <n v="38"/>
    <s v="Returning"/>
    <s v="P3002"/>
    <s v="Air Fryer"/>
    <x v="2"/>
    <s v="HomeNeeds"/>
    <n v="1"/>
    <n v="6500"/>
    <n v="15"/>
    <n v="6500"/>
    <n v="975"/>
    <n v="5525"/>
    <n v="4234.8100000000004"/>
    <n v="1290.19"/>
    <x v="1"/>
    <s v="Jaipur"/>
    <s v="Rajasthan"/>
    <s v="India"/>
    <s v="Net Banking"/>
    <x v="0"/>
    <s v="Standard"/>
    <x v="3"/>
    <s v="No"/>
    <s v="No"/>
  </r>
  <r>
    <x v="2683"/>
    <x v="217"/>
    <s v="CUST10604"/>
    <s v="Customer 604"/>
    <n v="27"/>
    <s v="Returning"/>
    <s v="P3005"/>
    <s v="Bedsheet Set"/>
    <x v="2"/>
    <s v="RetailHub"/>
    <n v="4"/>
    <n v="1800"/>
    <n v="15"/>
    <n v="7200"/>
    <n v="1080"/>
    <n v="6120"/>
    <n v="3475.89"/>
    <n v="2644.11"/>
    <x v="0"/>
    <s v="Lucknow"/>
    <s v="Uttar Pradesh"/>
    <s v="India"/>
    <s v="Credit Card"/>
    <x v="2"/>
    <s v="Standard"/>
    <x v="0"/>
    <s v="No"/>
    <s v="No"/>
  </r>
  <r>
    <x v="2684"/>
    <x v="217"/>
    <s v="CUST10605"/>
    <s v="Customer 605"/>
    <n v="41"/>
    <s v="Returning"/>
    <s v="P1009"/>
    <s v="Power Bank"/>
    <x v="0"/>
    <s v="Prime Distributors"/>
    <n v="2"/>
    <n v="1600"/>
    <n v="10"/>
    <n v="3200"/>
    <n v="320"/>
    <n v="2880"/>
    <n v="1892.66"/>
    <n v="987.34"/>
    <x v="1"/>
    <s v="Chennai"/>
    <s v="Tamil Nadu"/>
    <s v="India"/>
    <s v="Credit Card"/>
    <x v="2"/>
    <s v="Express"/>
    <x v="0"/>
    <s v="No"/>
    <s v="No"/>
  </r>
  <r>
    <x v="2685"/>
    <x v="217"/>
    <s v="CUST11366"/>
    <s v="Customer 1366"/>
    <n v="53"/>
    <s v="New"/>
    <s v="P3001"/>
    <s v="Coffee Maker"/>
    <x v="2"/>
    <s v="HomeNeeds"/>
    <n v="4"/>
    <n v="4200"/>
    <n v="5"/>
    <n v="16800"/>
    <n v="840"/>
    <n v="15960"/>
    <n v="10314.18"/>
    <n v="5645.82"/>
    <x v="1"/>
    <s v="Coimbatore"/>
    <s v="Tamil Nadu"/>
    <s v="India"/>
    <s v="Cash on Delivery"/>
    <x v="0"/>
    <s v="Standard"/>
    <x v="0"/>
    <s v="Yes"/>
    <s v="No"/>
  </r>
  <r>
    <x v="2686"/>
    <x v="217"/>
    <s v="CUST10270"/>
    <s v="Customer 270"/>
    <n v="39"/>
    <s v="Returning"/>
    <s v="P4002"/>
    <s v="Moisturizer"/>
    <x v="4"/>
    <s v="BeautyCare"/>
    <n v="1"/>
    <n v="650"/>
    <n v="25"/>
    <n v="650"/>
    <n v="162.5"/>
    <n v="487.5"/>
    <n v="323"/>
    <n v="164.5"/>
    <x v="0"/>
    <s v="Chennai"/>
    <s v="Tamil Nadu"/>
    <s v="India"/>
    <s v="Cash on Delivery"/>
    <x v="0"/>
    <s v="Standard"/>
    <x v="3"/>
    <s v="Yes"/>
    <s v="No"/>
  </r>
  <r>
    <x v="2687"/>
    <x v="217"/>
    <s v="CUST10157"/>
    <s v="Customer 157"/>
    <n v="51"/>
    <s v="Returning"/>
    <s v="P4004"/>
    <s v="Shampoo"/>
    <x v="4"/>
    <s v="BeautyCare"/>
    <n v="2"/>
    <n v="550"/>
    <n v="15"/>
    <n v="1100"/>
    <n v="165"/>
    <n v="935"/>
    <n v="650.86"/>
    <n v="284.14"/>
    <x v="1"/>
    <s v="Jaipur"/>
    <s v="Rajasthan"/>
    <s v="India"/>
    <s v="Credit Card"/>
    <x v="0"/>
    <s v="Express"/>
    <x v="0"/>
    <s v="No"/>
    <s v="No"/>
  </r>
  <r>
    <x v="2688"/>
    <x v="217"/>
    <s v="CUST10554"/>
    <s v="Customer 554"/>
    <n v="31"/>
    <s v="New"/>
    <s v="P2006"/>
    <s v="Womens Kurti"/>
    <x v="3"/>
    <s v="FashionMart"/>
    <n v="2"/>
    <n v="1400"/>
    <n v="5"/>
    <n v="2800"/>
    <n v="140"/>
    <n v="2660"/>
    <n v="2026.03"/>
    <n v="633.97"/>
    <x v="1"/>
    <s v="Bhubaneswar"/>
    <s v="Odisha"/>
    <s v="India"/>
    <s v="Cash on Delivery"/>
    <x v="0"/>
    <s v="Same Day"/>
    <x v="0"/>
    <s v="Yes"/>
    <s v="No"/>
  </r>
  <r>
    <x v="2689"/>
    <x v="217"/>
    <s v="CUST10549"/>
    <s v="Customer 549"/>
    <n v="20"/>
    <s v="Returning"/>
    <s v="P2003"/>
    <s v="T-Shirt"/>
    <x v="3"/>
    <s v="RetailHub"/>
    <n v="1"/>
    <n v="900"/>
    <n v="30"/>
    <n v="900"/>
    <n v="270"/>
    <n v="630"/>
    <n v="397.51"/>
    <n v="232.49"/>
    <x v="1"/>
    <s v="Mumbai"/>
    <s v="Maharashtra"/>
    <s v="India"/>
    <s v="UPI"/>
    <x v="2"/>
    <s v="Standard"/>
    <x v="3"/>
    <s v="No"/>
    <s v="No"/>
  </r>
  <r>
    <x v="2690"/>
    <x v="218"/>
    <s v="CUST12250"/>
    <s v="Customer 2250"/>
    <n v="52"/>
    <s v="Loyal"/>
    <s v="P1010"/>
    <s v="Bluetooth Speaker"/>
    <x v="0"/>
    <s v="Prime Distributors"/>
    <n v="1"/>
    <n v="3200"/>
    <n v="10"/>
    <n v="3200"/>
    <n v="320"/>
    <n v="2880"/>
    <n v="2032.36"/>
    <n v="847.64"/>
    <x v="2"/>
    <s v="Patna"/>
    <s v="Bihar"/>
    <s v="India"/>
    <s v="Cash on Delivery"/>
    <x v="0"/>
    <s v="Standard"/>
    <x v="1"/>
    <s v="No"/>
    <s v="No"/>
  </r>
  <r>
    <x v="2691"/>
    <x v="218"/>
    <s v="CUST12076"/>
    <s v="Customer 2076"/>
    <n v="19"/>
    <s v="Returning"/>
    <s v="P3001"/>
    <s v="Coffee Maker"/>
    <x v="2"/>
    <s v="HomeNeeds"/>
    <n v="2"/>
    <n v="4200"/>
    <n v="20"/>
    <n v="8400"/>
    <n v="1680"/>
    <n v="6720"/>
    <n v="4507.9399999999996"/>
    <n v="2212.06"/>
    <x v="1"/>
    <s v="Mumbai"/>
    <s v="Maharashtra"/>
    <s v="India"/>
    <s v="Net Banking"/>
    <x v="1"/>
    <s v="Express"/>
    <x v="0"/>
    <s v="No"/>
    <s v="No"/>
  </r>
  <r>
    <x v="2692"/>
    <x v="218"/>
    <s v="CUST10867"/>
    <s v="Customer 867"/>
    <n v="26"/>
    <s v="Returning"/>
    <s v="P3004"/>
    <s v="Cookware Set"/>
    <x v="2"/>
    <s v="HomeNeeds"/>
    <n v="1"/>
    <n v="3500"/>
    <n v="5"/>
    <n v="3500"/>
    <n v="175"/>
    <n v="3325"/>
    <n v="1894.22"/>
    <n v="1430.78"/>
    <x v="1"/>
    <s v="Indore"/>
    <s v="Madhya Pradesh"/>
    <s v="India"/>
    <s v="UPI"/>
    <x v="2"/>
    <s v="Standard"/>
    <x v="0"/>
    <s v="No"/>
    <s v="No"/>
  </r>
  <r>
    <x v="2693"/>
    <x v="218"/>
    <s v="CUST11872"/>
    <s v="Customer 1872"/>
    <n v="19"/>
    <s v="New"/>
    <s v="P3007"/>
    <s v="Vacuum Cleaner"/>
    <x v="2"/>
    <s v="Global Traders"/>
    <n v="1"/>
    <n v="8500"/>
    <n v="15"/>
    <n v="8500"/>
    <n v="1275"/>
    <n v="7225"/>
    <n v="5313.37"/>
    <n v="1911.63"/>
    <x v="0"/>
    <s v="Jaipur"/>
    <s v="Rajasthan"/>
    <s v="India"/>
    <s v="Credit Card"/>
    <x v="0"/>
    <s v="Express"/>
    <x v="0"/>
    <s v="No"/>
    <s v="Yes"/>
  </r>
  <r>
    <x v="2694"/>
    <x v="218"/>
    <s v="CUST11780"/>
    <s v="Customer 1780"/>
    <n v="39"/>
    <s v="Loyal"/>
    <s v="P1008"/>
    <s v="Monitor"/>
    <x v="0"/>
    <s v="Global Traders"/>
    <n v="1"/>
    <n v="14500"/>
    <n v="5"/>
    <n v="14500"/>
    <n v="725"/>
    <n v="13775"/>
    <n v="10708.47"/>
    <n v="3066.53"/>
    <x v="2"/>
    <s v="Visakhapatnam"/>
    <s v="Andhra Pradesh"/>
    <s v="India"/>
    <s v="Cash on Delivery"/>
    <x v="2"/>
    <s v="Express"/>
    <x v="0"/>
    <s v="No"/>
    <s v="Yes"/>
  </r>
  <r>
    <x v="2695"/>
    <x v="218"/>
    <s v="CUST10919"/>
    <s v="Customer 919"/>
    <n v="41"/>
    <s v="Returning"/>
    <s v="P1007"/>
    <s v="Mouse"/>
    <x v="0"/>
    <s v="RetailHub"/>
    <n v="4"/>
    <n v="900"/>
    <n v="10"/>
    <n v="3600"/>
    <n v="360"/>
    <n v="3240"/>
    <n v="2366.36"/>
    <n v="873.64"/>
    <x v="1"/>
    <s v="Pune"/>
    <s v="Maharashtra"/>
    <s v="India"/>
    <s v="Net Banking"/>
    <x v="0"/>
    <s v="Standard"/>
    <x v="0"/>
    <s v="Yes"/>
    <s v="No"/>
  </r>
  <r>
    <x v="2696"/>
    <x v="218"/>
    <s v="CUST12357"/>
    <s v="Customer 2357"/>
    <n v="25"/>
    <s v="Returning"/>
    <s v="P1006"/>
    <s v="Keyboard"/>
    <x v="0"/>
    <s v="Metro Supplies"/>
    <n v="1"/>
    <n v="1800"/>
    <n v="20"/>
    <n v="1800"/>
    <n v="360"/>
    <n v="1440"/>
    <n v="870.59"/>
    <n v="569.41"/>
    <x v="0"/>
    <s v="Hyderabad"/>
    <s v="Telangana"/>
    <s v="India"/>
    <s v="Wallet"/>
    <x v="0"/>
    <s v="Standard"/>
    <x v="1"/>
    <s v="No"/>
    <s v="No"/>
  </r>
  <r>
    <x v="2697"/>
    <x v="218"/>
    <s v="CUST11431"/>
    <s v="Customer 1431"/>
    <n v="36"/>
    <s v="Loyal"/>
    <s v="P2003"/>
    <s v="T-Shirt"/>
    <x v="3"/>
    <s v="RetailHub"/>
    <n v="3"/>
    <n v="900"/>
    <n v="25"/>
    <n v="2700"/>
    <n v="675"/>
    <n v="2025"/>
    <n v="1630.82"/>
    <n v="394.18"/>
    <x v="1"/>
    <s v="Visakhapatnam"/>
    <s v="Andhra Pradesh"/>
    <s v="India"/>
    <s v="Wallet"/>
    <x v="2"/>
    <s v="Standard"/>
    <x v="0"/>
    <s v="No"/>
    <s v="Yes"/>
  </r>
  <r>
    <x v="2698"/>
    <x v="218"/>
    <s v="CUST10329"/>
    <s v="Customer 329"/>
    <n v="20"/>
    <s v="Returning"/>
    <s v="P4005"/>
    <s v="Perfume"/>
    <x v="4"/>
    <s v="BeautyCare"/>
    <n v="1"/>
    <n v="1800"/>
    <n v="20"/>
    <n v="1800"/>
    <n v="360"/>
    <n v="1440"/>
    <n v="1014.13"/>
    <n v="425.87"/>
    <x v="2"/>
    <s v="Guwahati"/>
    <s v="Assam"/>
    <s v="India"/>
    <s v="Net Banking"/>
    <x v="2"/>
    <s v="Express"/>
    <x v="3"/>
    <s v="No"/>
    <s v="No"/>
  </r>
  <r>
    <x v="2699"/>
    <x v="218"/>
    <s v="CUST12285"/>
    <s v="Customer 2285"/>
    <n v="38"/>
    <s v="Returning"/>
    <s v="P2003"/>
    <s v="T-Shirt"/>
    <x v="3"/>
    <s v="RetailHub"/>
    <n v="4"/>
    <n v="900"/>
    <n v="30"/>
    <n v="3600"/>
    <n v="1080"/>
    <n v="2520"/>
    <n v="1853.44"/>
    <n v="666.56"/>
    <x v="0"/>
    <s v="Bhubaneswar"/>
    <s v="Odisha"/>
    <s v="India"/>
    <s v="Credit Card"/>
    <x v="0"/>
    <s v="Express"/>
    <x v="1"/>
    <s v="No"/>
    <s v="No"/>
  </r>
  <r>
    <x v="2700"/>
    <x v="218"/>
    <s v="CUST10310"/>
    <s v="Customer 310"/>
    <n v="28"/>
    <s v="New"/>
    <s v="P1005"/>
    <s v="Tablet"/>
    <x v="0"/>
    <s v="RetailHub"/>
    <n v="2"/>
    <n v="18000"/>
    <n v="0"/>
    <n v="36000"/>
    <n v="0"/>
    <n v="36000"/>
    <n v="20229.580000000002"/>
    <n v="15770.42"/>
    <x v="1"/>
    <s v="Chandigarh"/>
    <s v="Chandigarh"/>
    <s v="India"/>
    <s v="Wallet"/>
    <x v="1"/>
    <s v="Standard"/>
    <x v="3"/>
    <s v="No"/>
    <s v="No"/>
  </r>
  <r>
    <x v="2701"/>
    <x v="218"/>
    <s v="CUST11356"/>
    <s v="Customer 1356"/>
    <n v="28"/>
    <s v="Returning"/>
    <s v="P3004"/>
    <s v="Cookware Set"/>
    <x v="2"/>
    <s v="HomeNeeds"/>
    <n v="3"/>
    <n v="3500"/>
    <n v="10"/>
    <n v="10500"/>
    <n v="1050"/>
    <n v="9450"/>
    <n v="5416.8"/>
    <n v="4033.2"/>
    <x v="1"/>
    <s v="Mumbai"/>
    <s v="Maharashtra"/>
    <s v="India"/>
    <s v="Credit Card"/>
    <x v="0"/>
    <s v="Same Day"/>
    <x v="0"/>
    <s v="No"/>
    <s v="No"/>
  </r>
  <r>
    <x v="2702"/>
    <x v="218"/>
    <s v="CUST11889"/>
    <s v="Customer 1889"/>
    <n v="31"/>
    <s v="Returning"/>
    <s v="P5003"/>
    <s v="Calculator"/>
    <x v="1"/>
    <s v="Stationery Hub"/>
    <n v="4"/>
    <n v="650"/>
    <n v="5"/>
    <n v="2600"/>
    <n v="130"/>
    <n v="2470"/>
    <n v="1623.75"/>
    <n v="846.25"/>
    <x v="1"/>
    <s v="Pune"/>
    <s v="Maharashtra"/>
    <s v="India"/>
    <s v="Credit Card"/>
    <x v="1"/>
    <s v="Standard"/>
    <x v="0"/>
    <s v="No"/>
    <s v="No"/>
  </r>
  <r>
    <x v="2703"/>
    <x v="218"/>
    <s v="CUST11107"/>
    <s v="Customer 1107"/>
    <n v="38"/>
    <s v="New"/>
    <s v="P4006"/>
    <s v="Lipstick"/>
    <x v="4"/>
    <s v="BeautyCare"/>
    <n v="1"/>
    <n v="850"/>
    <n v="25"/>
    <n v="850"/>
    <n v="212.5"/>
    <n v="637.5"/>
    <n v="510.03"/>
    <n v="127.47"/>
    <x v="0"/>
    <s v="Coimbatore"/>
    <s v="Tamil Nadu"/>
    <s v="India"/>
    <s v="UPI"/>
    <x v="0"/>
    <s v="Standard"/>
    <x v="0"/>
    <s v="No"/>
    <s v="No"/>
  </r>
  <r>
    <x v="2704"/>
    <x v="218"/>
    <s v="CUST12401"/>
    <s v="Customer 2401"/>
    <n v="28"/>
    <s v="Returning"/>
    <s v="P4001"/>
    <s v="Face Wash"/>
    <x v="4"/>
    <s v="BeautyCare"/>
    <n v="1"/>
    <n v="450"/>
    <n v="10"/>
    <n v="450"/>
    <n v="45"/>
    <n v="405"/>
    <n v="258.20999999999998"/>
    <n v="146.79"/>
    <x v="1"/>
    <s v="Visakhapatnam"/>
    <s v="Andhra Pradesh"/>
    <s v="India"/>
    <s v="Debit Card"/>
    <x v="2"/>
    <s v="Same Day"/>
    <x v="0"/>
    <s v="No"/>
    <s v="No"/>
  </r>
  <r>
    <x v="2705"/>
    <x v="218"/>
    <s v="CUST11703"/>
    <s v="Customer 1703"/>
    <n v="26"/>
    <s v="New"/>
    <s v="P2003"/>
    <s v="T-Shirt"/>
    <x v="3"/>
    <s v="RetailHub"/>
    <n v="1"/>
    <n v="900"/>
    <n v="5"/>
    <n v="900"/>
    <n v="45"/>
    <n v="855"/>
    <n v="673.12"/>
    <n v="181.88"/>
    <x v="1"/>
    <s v="Hyderabad"/>
    <s v="Telangana"/>
    <s v="India"/>
    <s v="Cash on Delivery"/>
    <x v="0"/>
    <s v="Standard"/>
    <x v="0"/>
    <s v="No"/>
    <s v="No"/>
  </r>
  <r>
    <x v="2706"/>
    <x v="218"/>
    <s v="CUST11108"/>
    <s v="Customer 1108"/>
    <n v="58"/>
    <s v="Loyal"/>
    <s v="P3002"/>
    <s v="Air Fryer"/>
    <x v="2"/>
    <s v="HomeNeeds"/>
    <n v="3"/>
    <n v="6500"/>
    <n v="10"/>
    <n v="19500"/>
    <n v="1950"/>
    <n v="17550"/>
    <n v="10175.99"/>
    <n v="7374.01"/>
    <x v="1"/>
    <s v="Nagpur"/>
    <s v="Maharashtra"/>
    <s v="India"/>
    <s v="Net Banking"/>
    <x v="0"/>
    <s v="Standard"/>
    <x v="0"/>
    <s v="No"/>
    <s v="No"/>
  </r>
  <r>
    <x v="2707"/>
    <x v="219"/>
    <s v="CUST11218"/>
    <s v="Customer 1218"/>
    <n v="31"/>
    <s v="Returning"/>
    <s v="P2006"/>
    <s v="Womens Kurti"/>
    <x v="3"/>
    <s v="FashionMart"/>
    <n v="5"/>
    <n v="1400"/>
    <n v="5"/>
    <n v="7000"/>
    <n v="350"/>
    <n v="6650"/>
    <n v="5059.2700000000004"/>
    <n v="1590.73"/>
    <x v="1"/>
    <s v="Lucknow"/>
    <s v="Uttar Pradesh"/>
    <s v="India"/>
    <s v="UPI"/>
    <x v="2"/>
    <s v="Standard"/>
    <x v="3"/>
    <s v="No"/>
    <s v="No"/>
  </r>
  <r>
    <x v="2708"/>
    <x v="219"/>
    <s v="CUST11573"/>
    <s v="Customer 1573"/>
    <n v="54"/>
    <s v="Returning"/>
    <s v="P2006"/>
    <s v="Womens Kurti"/>
    <x v="3"/>
    <s v="FashionMart"/>
    <n v="1"/>
    <n v="1400"/>
    <n v="20"/>
    <n v="1400"/>
    <n v="280"/>
    <n v="1120"/>
    <n v="660.87"/>
    <n v="459.13"/>
    <x v="0"/>
    <s v="Ahmedabad"/>
    <s v="Gujarat"/>
    <s v="India"/>
    <s v="Credit Card"/>
    <x v="1"/>
    <s v="Express"/>
    <x v="0"/>
    <s v="No"/>
    <s v="No"/>
  </r>
  <r>
    <x v="2709"/>
    <x v="219"/>
    <s v="CUST10180"/>
    <s v="Customer 180"/>
    <n v="58"/>
    <s v="Returning"/>
    <s v="P4003"/>
    <s v="Sunscreen"/>
    <x v="4"/>
    <s v="BeautyCare"/>
    <n v="1"/>
    <n v="700"/>
    <n v="0"/>
    <n v="700"/>
    <n v="0"/>
    <n v="700"/>
    <n v="442.26"/>
    <n v="257.74"/>
    <x v="0"/>
    <s v="Ahmedabad"/>
    <s v="Gujarat"/>
    <s v="India"/>
    <s v="UPI"/>
    <x v="0"/>
    <s v="Standard"/>
    <x v="0"/>
    <s v="No"/>
    <s v="No"/>
  </r>
  <r>
    <x v="2710"/>
    <x v="219"/>
    <s v="CUST10731"/>
    <s v="Customer 731"/>
    <n v="40"/>
    <s v="Returning"/>
    <s v="P2004"/>
    <s v="Jacket"/>
    <x v="3"/>
    <s v="Global Traders"/>
    <n v="1"/>
    <n v="3500"/>
    <n v="10"/>
    <n v="3500"/>
    <n v="350"/>
    <n v="3150"/>
    <n v="2530.46"/>
    <n v="619.54"/>
    <x v="1"/>
    <s v="Surat"/>
    <s v="Gujarat"/>
    <s v="India"/>
    <s v="Debit Card"/>
    <x v="2"/>
    <s v="Standard"/>
    <x v="0"/>
    <s v="No"/>
    <s v="No"/>
  </r>
  <r>
    <x v="2711"/>
    <x v="219"/>
    <s v="CUST10519"/>
    <s v="Customer 519"/>
    <n v="49"/>
    <s v="Returning"/>
    <s v="P2008"/>
    <s v="Formal Shirt"/>
    <x v="3"/>
    <s v="Global Traders"/>
    <n v="1"/>
    <n v="1700"/>
    <n v="15"/>
    <n v="1700"/>
    <n v="255"/>
    <n v="1445"/>
    <n v="992.16"/>
    <n v="452.84"/>
    <x v="0"/>
    <s v="Indore"/>
    <s v="Madhya Pradesh"/>
    <s v="India"/>
    <s v="Credit Card"/>
    <x v="2"/>
    <s v="Express"/>
    <x v="3"/>
    <s v="No"/>
    <s v="No"/>
  </r>
  <r>
    <x v="2712"/>
    <x v="219"/>
    <s v="CUST10707"/>
    <s v="Customer 707"/>
    <n v="34"/>
    <s v="New"/>
    <s v="P1010"/>
    <s v="Bluetooth Speaker"/>
    <x v="0"/>
    <s v="Prime Distributors"/>
    <n v="1"/>
    <n v="3200"/>
    <n v="10"/>
    <n v="3200"/>
    <n v="320"/>
    <n v="2880"/>
    <n v="2067.23"/>
    <n v="812.77"/>
    <x v="1"/>
    <s v="Nagpur"/>
    <s v="Maharashtra"/>
    <s v="India"/>
    <s v="UPI"/>
    <x v="0"/>
    <s v="Same Day"/>
    <x v="0"/>
    <s v="No"/>
    <s v="No"/>
  </r>
  <r>
    <x v="2713"/>
    <x v="219"/>
    <s v="CUST10762"/>
    <s v="Customer 762"/>
    <n v="47"/>
    <s v="New"/>
    <s v="P1007"/>
    <s v="Mouse"/>
    <x v="0"/>
    <s v="RetailHub"/>
    <n v="2"/>
    <n v="900"/>
    <n v="0"/>
    <n v="1800"/>
    <n v="0"/>
    <n v="1800"/>
    <n v="1037.73"/>
    <n v="762.27"/>
    <x v="1"/>
    <s v="Patna"/>
    <s v="Bihar"/>
    <s v="India"/>
    <s v="Credit Card"/>
    <x v="2"/>
    <s v="Standard"/>
    <x v="1"/>
    <s v="No"/>
    <s v="No"/>
  </r>
  <r>
    <x v="2714"/>
    <x v="219"/>
    <s v="CUST12332"/>
    <s v="Customer 2332"/>
    <n v="57"/>
    <s v="Returning"/>
    <s v="P2005"/>
    <s v="Backpack"/>
    <x v="3"/>
    <s v="Metro Supplies"/>
    <n v="2"/>
    <n v="1800"/>
    <n v="10"/>
    <n v="3600"/>
    <n v="360"/>
    <n v="3240"/>
    <n v="2202.54"/>
    <n v="1037.46"/>
    <x v="2"/>
    <s v="Chandigarh"/>
    <s v="Chandigarh"/>
    <s v="India"/>
    <s v="Credit Card"/>
    <x v="2"/>
    <s v="Standard"/>
    <x v="2"/>
    <s v="No"/>
    <s v="No"/>
  </r>
  <r>
    <x v="2715"/>
    <x v="220"/>
    <s v="CUST12108"/>
    <s v="Customer 2108"/>
    <n v="20"/>
    <s v="Returning"/>
    <s v="P1007"/>
    <s v="Mouse"/>
    <x v="0"/>
    <s v="RetailHub"/>
    <n v="1"/>
    <n v="900"/>
    <n v="5"/>
    <n v="900"/>
    <n v="45"/>
    <n v="855"/>
    <n v="582.01"/>
    <n v="272.99"/>
    <x v="1"/>
    <s v="Guwahati"/>
    <s v="Assam"/>
    <s v="India"/>
    <s v="Wallet"/>
    <x v="2"/>
    <s v="Standard"/>
    <x v="2"/>
    <s v="No"/>
    <s v="No"/>
  </r>
  <r>
    <x v="2716"/>
    <x v="220"/>
    <s v="CUST10051"/>
    <s v="Customer 51"/>
    <n v="18"/>
    <s v="New"/>
    <s v="P2002"/>
    <s v="Jeans"/>
    <x v="3"/>
    <s v="FashionMart"/>
    <n v="1"/>
    <n v="2200"/>
    <n v="0"/>
    <n v="2200"/>
    <n v="0"/>
    <n v="2200"/>
    <n v="1356.38"/>
    <n v="843.62"/>
    <x v="0"/>
    <s v="Jaipur"/>
    <s v="Rajasthan"/>
    <s v="India"/>
    <s v="Debit Card"/>
    <x v="2"/>
    <s v="Express"/>
    <x v="0"/>
    <s v="No"/>
    <s v="No"/>
  </r>
  <r>
    <x v="2717"/>
    <x v="220"/>
    <s v="CUST11168"/>
    <s v="Customer 1168"/>
    <n v="30"/>
    <s v="New"/>
    <s v="P4006"/>
    <s v="Lipstick"/>
    <x v="4"/>
    <s v="BeautyCare"/>
    <n v="1"/>
    <n v="850"/>
    <n v="0"/>
    <n v="850"/>
    <n v="0"/>
    <n v="850"/>
    <n v="620.5"/>
    <n v="229.5"/>
    <x v="0"/>
    <s v="Ahmedabad"/>
    <s v="Gujarat"/>
    <s v="India"/>
    <s v="Net Banking"/>
    <x v="2"/>
    <s v="Express"/>
    <x v="0"/>
    <s v="No"/>
    <s v="No"/>
  </r>
  <r>
    <x v="2718"/>
    <x v="220"/>
    <s v="CUST11804"/>
    <s v="Customer 1804"/>
    <n v="24"/>
    <s v="New"/>
    <s v="P1002"/>
    <s v="Smartphone"/>
    <x v="0"/>
    <s v="Global Traders"/>
    <n v="2"/>
    <n v="28000"/>
    <n v="10"/>
    <n v="56000"/>
    <n v="5600"/>
    <n v="50400"/>
    <n v="34490.86"/>
    <n v="15909.14"/>
    <x v="2"/>
    <s v="Visakhapatnam"/>
    <s v="Andhra Pradesh"/>
    <s v="India"/>
    <s v="Debit Card"/>
    <x v="2"/>
    <s v="Express"/>
    <x v="0"/>
    <s v="No"/>
    <s v="No"/>
  </r>
  <r>
    <x v="2719"/>
    <x v="220"/>
    <s v="CUST10356"/>
    <s v="Customer 356"/>
    <n v="39"/>
    <s v="New"/>
    <s v="P4005"/>
    <s v="Perfume"/>
    <x v="4"/>
    <s v="BeautyCare"/>
    <n v="1"/>
    <n v="1800"/>
    <n v="25"/>
    <n v="1800"/>
    <n v="450"/>
    <n v="1350"/>
    <n v="894.65"/>
    <n v="455.35"/>
    <x v="2"/>
    <s v="Kolkata"/>
    <s v="West Bengal"/>
    <s v="India"/>
    <s v="Cash on Delivery"/>
    <x v="2"/>
    <s v="Express"/>
    <x v="3"/>
    <s v="No"/>
    <s v="No"/>
  </r>
  <r>
    <x v="2720"/>
    <x v="220"/>
    <s v="CUST10463"/>
    <s v="Customer 463"/>
    <n v="37"/>
    <s v="New"/>
    <s v="P2001"/>
    <s v="Running Shoes"/>
    <x v="3"/>
    <s v="FashionMart"/>
    <n v="3"/>
    <n v="3200"/>
    <n v="10"/>
    <n v="9600"/>
    <n v="960"/>
    <n v="8640"/>
    <n v="5603.51"/>
    <n v="3036.49"/>
    <x v="1"/>
    <s v="Kolkata"/>
    <s v="West Bengal"/>
    <s v="India"/>
    <s v="Net Banking"/>
    <x v="0"/>
    <s v="Standard"/>
    <x v="3"/>
    <s v="No"/>
    <s v="No"/>
  </r>
  <r>
    <x v="2721"/>
    <x v="220"/>
    <s v="CUST10967"/>
    <s v="Customer 967"/>
    <n v="47"/>
    <s v="New"/>
    <s v="P2002"/>
    <s v="Jeans"/>
    <x v="3"/>
    <s v="FashionMart"/>
    <n v="1"/>
    <n v="2200"/>
    <n v="20"/>
    <n v="2200"/>
    <n v="440"/>
    <n v="1760"/>
    <n v="1271.7"/>
    <n v="488.3"/>
    <x v="1"/>
    <s v="Patna"/>
    <s v="Bihar"/>
    <s v="India"/>
    <s v="Wallet"/>
    <x v="0"/>
    <s v="Standard"/>
    <x v="0"/>
    <s v="No"/>
    <s v="No"/>
  </r>
  <r>
    <x v="2722"/>
    <x v="220"/>
    <s v="CUST10839"/>
    <s v="Customer 839"/>
    <n v="43"/>
    <s v="New"/>
    <s v="P1010"/>
    <s v="Bluetooth Speaker"/>
    <x v="0"/>
    <s v="Prime Distributors"/>
    <n v="1"/>
    <n v="3200"/>
    <n v="25"/>
    <n v="3200"/>
    <n v="800"/>
    <n v="2400"/>
    <n v="1824.19"/>
    <n v="575.80999999999995"/>
    <x v="0"/>
    <s v="Ahmedabad"/>
    <s v="Gujarat"/>
    <s v="India"/>
    <s v="Cash on Delivery"/>
    <x v="0"/>
    <s v="Express"/>
    <x v="0"/>
    <s v="No"/>
    <s v="No"/>
  </r>
  <r>
    <x v="2723"/>
    <x v="220"/>
    <s v="CUST10265"/>
    <s v="Customer 265"/>
    <n v="55"/>
    <s v="New"/>
    <s v="P5002"/>
    <s v="Novel"/>
    <x v="1"/>
    <s v="Stationery Hub"/>
    <n v="4"/>
    <n v="400"/>
    <n v="0"/>
    <n v="1600"/>
    <n v="0"/>
    <n v="1600"/>
    <n v="1310.43"/>
    <n v="289.57"/>
    <x v="0"/>
    <s v="Mumbai"/>
    <s v="Maharashtra"/>
    <s v="India"/>
    <s v="Cash on Delivery"/>
    <x v="0"/>
    <s v="Standard"/>
    <x v="0"/>
    <s v="No"/>
    <s v="No"/>
  </r>
  <r>
    <x v="2724"/>
    <x v="220"/>
    <s v="CUST10495"/>
    <s v="Customer 495"/>
    <n v="59"/>
    <s v="Returning"/>
    <s v="P3004"/>
    <s v="Cookware Set"/>
    <x v="2"/>
    <s v="HomeNeeds"/>
    <n v="1"/>
    <n v="3500"/>
    <n v="0"/>
    <n v="3500"/>
    <n v="0"/>
    <n v="3500"/>
    <n v="2152.42"/>
    <n v="1347.58"/>
    <x v="0"/>
    <s v="Bhopal"/>
    <s v="Madhya Pradesh"/>
    <s v="India"/>
    <s v="Net Banking"/>
    <x v="0"/>
    <s v="Standard"/>
    <x v="3"/>
    <s v="No"/>
    <s v="No"/>
  </r>
  <r>
    <x v="2725"/>
    <x v="220"/>
    <s v="CUST11641"/>
    <s v="Customer 1641"/>
    <n v="21"/>
    <s v="Returning"/>
    <s v="P1005"/>
    <s v="Tablet"/>
    <x v="0"/>
    <s v="RetailHub"/>
    <n v="1"/>
    <n v="18000"/>
    <n v="10"/>
    <n v="18000"/>
    <n v="1800"/>
    <n v="16200"/>
    <n v="10247.6"/>
    <n v="5952.4"/>
    <x v="0"/>
    <s v="Chennai"/>
    <s v="Tamil Nadu"/>
    <s v="India"/>
    <s v="Debit Card"/>
    <x v="0"/>
    <s v="Express"/>
    <x v="0"/>
    <s v="No"/>
    <s v="No"/>
  </r>
  <r>
    <x v="2726"/>
    <x v="220"/>
    <s v="CUST11491"/>
    <s v="Customer 1491"/>
    <n v="55"/>
    <s v="Returning"/>
    <s v="P3004"/>
    <s v="Cookware Set"/>
    <x v="2"/>
    <s v="HomeNeeds"/>
    <n v="4"/>
    <n v="3500"/>
    <n v="20"/>
    <n v="14000"/>
    <n v="2800"/>
    <n v="11200"/>
    <n v="8953.57"/>
    <n v="2246.4299999999998"/>
    <x v="0"/>
    <s v="Bhopal"/>
    <s v="Madhya Pradesh"/>
    <s v="India"/>
    <s v="UPI"/>
    <x v="2"/>
    <s v="Standard"/>
    <x v="0"/>
    <s v="No"/>
    <s v="No"/>
  </r>
  <r>
    <x v="2727"/>
    <x v="221"/>
    <s v="CUST11944"/>
    <s v="Customer 1944"/>
    <n v="36"/>
    <s v="New"/>
    <s v="P1009"/>
    <s v="Power Bank"/>
    <x v="0"/>
    <s v="Prime Distributors"/>
    <n v="3"/>
    <n v="1600"/>
    <n v="5"/>
    <n v="4800"/>
    <n v="240"/>
    <n v="4560"/>
    <n v="3152.14"/>
    <n v="1407.86"/>
    <x v="1"/>
    <s v="Delhi"/>
    <s v="Delhi"/>
    <s v="India"/>
    <s v="UPI"/>
    <x v="2"/>
    <s v="Express"/>
    <x v="0"/>
    <s v="No"/>
    <s v="No"/>
  </r>
  <r>
    <x v="2728"/>
    <x v="221"/>
    <s v="CUST12076"/>
    <s v="Customer 2076"/>
    <n v="49"/>
    <s v="New"/>
    <s v="P1003"/>
    <s v="Headphones"/>
    <x v="0"/>
    <s v="Metro Supplies"/>
    <n v="2"/>
    <n v="2500"/>
    <n v="20"/>
    <n v="5000"/>
    <n v="1000"/>
    <n v="4000"/>
    <n v="3195.32"/>
    <n v="804.68"/>
    <x v="2"/>
    <s v="Bengaluru"/>
    <s v="Karnataka"/>
    <s v="India"/>
    <s v="UPI"/>
    <x v="2"/>
    <s v="Express"/>
    <x v="0"/>
    <s v="Yes"/>
    <s v="No"/>
  </r>
  <r>
    <x v="2729"/>
    <x v="221"/>
    <s v="CUST11958"/>
    <s v="Customer 1958"/>
    <n v="19"/>
    <s v="New"/>
    <s v="P5001"/>
    <s v="Notebook Set"/>
    <x v="1"/>
    <s v="Stationery Hub"/>
    <n v="1"/>
    <n v="500"/>
    <n v="10"/>
    <n v="500"/>
    <n v="50"/>
    <n v="450"/>
    <n v="259.01"/>
    <n v="190.99"/>
    <x v="2"/>
    <s v="Ahmedabad"/>
    <s v="Gujarat"/>
    <s v="India"/>
    <s v="Wallet"/>
    <x v="1"/>
    <s v="Standard"/>
    <x v="0"/>
    <s v="No"/>
    <s v="No"/>
  </r>
  <r>
    <x v="2730"/>
    <x v="221"/>
    <s v="CUST10331"/>
    <s v="Customer 331"/>
    <n v="45"/>
    <s v="New"/>
    <s v="P1003"/>
    <s v="Headphones"/>
    <x v="0"/>
    <s v="Metro Supplies"/>
    <n v="2"/>
    <n v="2500"/>
    <n v="30"/>
    <n v="5000"/>
    <n v="1500"/>
    <n v="3500"/>
    <n v="2206.86"/>
    <n v="1293.1400000000001"/>
    <x v="1"/>
    <s v="Guwahati"/>
    <s v="Assam"/>
    <s v="India"/>
    <s v="Net Banking"/>
    <x v="2"/>
    <s v="Standard"/>
    <x v="0"/>
    <s v="No"/>
    <s v="No"/>
  </r>
  <r>
    <x v="2731"/>
    <x v="221"/>
    <s v="CUST11011"/>
    <s v="Customer 1011"/>
    <n v="35"/>
    <s v="New"/>
    <s v="P2004"/>
    <s v="Jacket"/>
    <x v="3"/>
    <s v="Global Traders"/>
    <n v="3"/>
    <n v="3500"/>
    <n v="10"/>
    <n v="10500"/>
    <n v="1050"/>
    <n v="9450"/>
    <n v="7653.28"/>
    <n v="1796.72"/>
    <x v="0"/>
    <s v="Lucknow"/>
    <s v="Uttar Pradesh"/>
    <s v="India"/>
    <s v="Net Banking"/>
    <x v="2"/>
    <s v="Standard"/>
    <x v="0"/>
    <s v="No"/>
    <s v="No"/>
  </r>
  <r>
    <x v="2732"/>
    <x v="221"/>
    <s v="CUST12095"/>
    <s v="Customer 2095"/>
    <n v="22"/>
    <s v="New"/>
    <s v="P1008"/>
    <s v="Monitor"/>
    <x v="0"/>
    <s v="Global Traders"/>
    <n v="2"/>
    <n v="14500"/>
    <n v="5"/>
    <n v="29000"/>
    <n v="1450"/>
    <n v="27550"/>
    <n v="20908.669999999998"/>
    <n v="6641.33"/>
    <x v="0"/>
    <s v="Bengaluru"/>
    <s v="Karnataka"/>
    <s v="India"/>
    <s v="Credit Card"/>
    <x v="0"/>
    <s v="Standard"/>
    <x v="1"/>
    <s v="No"/>
    <s v="No"/>
  </r>
  <r>
    <x v="2733"/>
    <x v="221"/>
    <s v="CUST11895"/>
    <s v="Customer 1895"/>
    <n v="19"/>
    <s v="Returning"/>
    <s v="P3007"/>
    <s v="Vacuum Cleaner"/>
    <x v="2"/>
    <s v="Global Traders"/>
    <n v="1"/>
    <n v="8500"/>
    <n v="0"/>
    <n v="8500"/>
    <n v="0"/>
    <n v="8500"/>
    <n v="5934.63"/>
    <n v="2565.37"/>
    <x v="2"/>
    <s v="Patna"/>
    <s v="Bihar"/>
    <s v="India"/>
    <s v="UPI"/>
    <x v="2"/>
    <s v="Standard"/>
    <x v="0"/>
    <s v="No"/>
    <s v="No"/>
  </r>
  <r>
    <x v="2734"/>
    <x v="221"/>
    <s v="CUST10821"/>
    <s v="Customer 821"/>
    <n v="45"/>
    <s v="Loyal"/>
    <s v="P2005"/>
    <s v="Backpack"/>
    <x v="3"/>
    <s v="Metro Supplies"/>
    <n v="5"/>
    <n v="1800"/>
    <n v="15"/>
    <n v="9000"/>
    <n v="1350"/>
    <n v="7650"/>
    <n v="5284.3"/>
    <n v="2365.6999999999998"/>
    <x v="2"/>
    <s v="Bhopal"/>
    <s v="Madhya Pradesh"/>
    <s v="India"/>
    <s v="Wallet"/>
    <x v="2"/>
    <s v="Standard"/>
    <x v="0"/>
    <s v="No"/>
    <s v="No"/>
  </r>
  <r>
    <x v="2735"/>
    <x v="221"/>
    <s v="CUST11980"/>
    <s v="Customer 1980"/>
    <n v="21"/>
    <s v="New"/>
    <s v="P5002"/>
    <s v="Novel"/>
    <x v="1"/>
    <s v="Stationery Hub"/>
    <n v="2"/>
    <n v="400"/>
    <n v="10"/>
    <n v="800"/>
    <n v="80"/>
    <n v="720"/>
    <n v="539.09"/>
    <n v="180.91"/>
    <x v="0"/>
    <s v="Kolkata"/>
    <s v="West Bengal"/>
    <s v="India"/>
    <s v="Debit Card"/>
    <x v="0"/>
    <s v="Standard"/>
    <x v="0"/>
    <s v="No"/>
    <s v="No"/>
  </r>
  <r>
    <x v="2736"/>
    <x v="221"/>
    <s v="CUST10081"/>
    <s v="Customer 81"/>
    <n v="51"/>
    <s v="Returning"/>
    <s v="P3003"/>
    <s v="Mixer Grinder"/>
    <x v="2"/>
    <s v="Prime Distributors"/>
    <n v="3"/>
    <n v="4800"/>
    <n v="5"/>
    <n v="14400"/>
    <n v="720"/>
    <n v="13680"/>
    <n v="11080.05"/>
    <n v="2599.9499999999998"/>
    <x v="1"/>
    <s v="Lucknow"/>
    <s v="Uttar Pradesh"/>
    <s v="India"/>
    <s v="Cash on Delivery"/>
    <x v="0"/>
    <s v="Standard"/>
    <x v="0"/>
    <s v="No"/>
    <s v="No"/>
  </r>
  <r>
    <x v="2737"/>
    <x v="221"/>
    <s v="CUST11915"/>
    <s v="Customer 1915"/>
    <n v="43"/>
    <s v="Loyal"/>
    <s v="P1003"/>
    <s v="Headphones"/>
    <x v="0"/>
    <s v="Metro Supplies"/>
    <n v="3"/>
    <n v="2500"/>
    <n v="0"/>
    <n v="7500"/>
    <n v="0"/>
    <n v="7500"/>
    <n v="5540.1"/>
    <n v="1959.9"/>
    <x v="1"/>
    <s v="Nagpur"/>
    <s v="Maharashtra"/>
    <s v="India"/>
    <s v="UPI"/>
    <x v="0"/>
    <s v="Standard"/>
    <x v="0"/>
    <s v="No"/>
    <s v="No"/>
  </r>
  <r>
    <x v="2738"/>
    <x v="221"/>
    <s v="CUST11059"/>
    <s v="Customer 1059"/>
    <n v="36"/>
    <s v="Loyal"/>
    <s v="P2001"/>
    <s v="Running Shoes"/>
    <x v="3"/>
    <s v="FashionMart"/>
    <n v="3"/>
    <n v="3200"/>
    <n v="30"/>
    <n v="9600"/>
    <n v="2880"/>
    <n v="6720"/>
    <n v="4985.3500000000004"/>
    <n v="1734.65"/>
    <x v="1"/>
    <s v="Nagpur"/>
    <s v="Maharashtra"/>
    <s v="India"/>
    <s v="Debit Card"/>
    <x v="1"/>
    <s v="Standard"/>
    <x v="1"/>
    <s v="No"/>
    <s v="No"/>
  </r>
  <r>
    <x v="2739"/>
    <x v="221"/>
    <s v="CUST11796"/>
    <s v="Customer 1796"/>
    <n v="36"/>
    <s v="Returning"/>
    <s v="P4004"/>
    <s v="Shampoo"/>
    <x v="4"/>
    <s v="BeautyCare"/>
    <n v="1"/>
    <n v="550"/>
    <n v="10"/>
    <n v="550"/>
    <n v="55"/>
    <n v="495"/>
    <n v="381.32"/>
    <n v="113.68"/>
    <x v="2"/>
    <s v="Bhopal"/>
    <s v="Madhya Pradesh"/>
    <s v="India"/>
    <s v="Debit Card"/>
    <x v="2"/>
    <s v="Standard"/>
    <x v="1"/>
    <s v="No"/>
    <s v="No"/>
  </r>
  <r>
    <x v="2740"/>
    <x v="221"/>
    <s v="CUST11247"/>
    <s v="Customer 1247"/>
    <n v="35"/>
    <s v="Loyal"/>
    <s v="P1001"/>
    <s v="Laptop"/>
    <x v="0"/>
    <s v="TechSource India"/>
    <n v="1"/>
    <n v="55000"/>
    <n v="25"/>
    <n v="55000"/>
    <n v="13750"/>
    <n v="41250"/>
    <n v="31703.8"/>
    <n v="9546.2000000000007"/>
    <x v="0"/>
    <s v="Coimbatore"/>
    <s v="Tamil Nadu"/>
    <s v="India"/>
    <s v="Wallet"/>
    <x v="2"/>
    <s v="Express"/>
    <x v="3"/>
    <s v="No"/>
    <s v="Yes"/>
  </r>
  <r>
    <x v="2741"/>
    <x v="221"/>
    <s v="CUST10291"/>
    <s v="Customer 291"/>
    <n v="52"/>
    <s v="New"/>
    <s v="P1009"/>
    <s v="Power Bank"/>
    <x v="0"/>
    <s v="Prime Distributors"/>
    <n v="2"/>
    <n v="1600"/>
    <n v="5"/>
    <n v="3200"/>
    <n v="160"/>
    <n v="3040"/>
    <n v="1863.81"/>
    <n v="1176.19"/>
    <x v="1"/>
    <s v="Visakhapatnam"/>
    <s v="Andhra Pradesh"/>
    <s v="India"/>
    <s v="Credit Card"/>
    <x v="2"/>
    <s v="Standard"/>
    <x v="0"/>
    <s v="No"/>
    <s v="No"/>
  </r>
  <r>
    <x v="2742"/>
    <x v="222"/>
    <s v="CUST10885"/>
    <s v="Customer 885"/>
    <n v="60"/>
    <s v="Returning"/>
    <s v="P2003"/>
    <s v="T-Shirt"/>
    <x v="3"/>
    <s v="RetailHub"/>
    <n v="3"/>
    <n v="900"/>
    <n v="5"/>
    <n v="2700"/>
    <n v="135"/>
    <n v="2565"/>
    <n v="2057.65"/>
    <n v="507.35"/>
    <x v="1"/>
    <s v="Visakhapatnam"/>
    <s v="Andhra Pradesh"/>
    <s v="India"/>
    <s v="UPI"/>
    <x v="1"/>
    <s v="Standard"/>
    <x v="3"/>
    <s v="Yes"/>
    <s v="No"/>
  </r>
  <r>
    <x v="2743"/>
    <x v="222"/>
    <s v="CUST10148"/>
    <s v="Customer 148"/>
    <n v="46"/>
    <s v="Loyal"/>
    <s v="P1008"/>
    <s v="Monitor"/>
    <x v="0"/>
    <s v="Global Traders"/>
    <n v="4"/>
    <n v="14500"/>
    <n v="5"/>
    <n v="58000"/>
    <n v="2900"/>
    <n v="55100"/>
    <n v="39540.69"/>
    <n v="15559.31"/>
    <x v="1"/>
    <s v="Ahmedabad"/>
    <s v="Gujarat"/>
    <s v="India"/>
    <s v="Wallet"/>
    <x v="0"/>
    <s v="Standard"/>
    <x v="0"/>
    <s v="No"/>
    <s v="No"/>
  </r>
  <r>
    <x v="2744"/>
    <x v="222"/>
    <s v="CUST10126"/>
    <s v="Customer 126"/>
    <n v="40"/>
    <s v="Returning"/>
    <s v="P3006"/>
    <s v="Water Bottle"/>
    <x v="2"/>
    <s v="Metro Supplies"/>
    <n v="1"/>
    <n v="700"/>
    <n v="20"/>
    <n v="700"/>
    <n v="140"/>
    <n v="560"/>
    <n v="403.19"/>
    <n v="156.81"/>
    <x v="1"/>
    <s v="Hyderabad"/>
    <s v="Telangana"/>
    <s v="India"/>
    <s v="Credit Card"/>
    <x v="2"/>
    <s v="Standard"/>
    <x v="0"/>
    <s v="No"/>
    <s v="No"/>
  </r>
  <r>
    <x v="2745"/>
    <x v="222"/>
    <s v="CUST11698"/>
    <s v="Customer 1698"/>
    <n v="24"/>
    <s v="New"/>
    <s v="P4003"/>
    <s v="Sunscreen"/>
    <x v="4"/>
    <s v="BeautyCare"/>
    <n v="1"/>
    <n v="700"/>
    <n v="10"/>
    <n v="700"/>
    <n v="70"/>
    <n v="630"/>
    <n v="460.57"/>
    <n v="169.43"/>
    <x v="1"/>
    <s v="Chennai"/>
    <s v="Tamil Nadu"/>
    <s v="India"/>
    <s v="Credit Card"/>
    <x v="2"/>
    <s v="Express"/>
    <x v="2"/>
    <s v="No"/>
    <s v="No"/>
  </r>
  <r>
    <x v="2746"/>
    <x v="222"/>
    <s v="CUST10155"/>
    <s v="Customer 155"/>
    <n v="19"/>
    <s v="Loyal"/>
    <s v="P2001"/>
    <s v="Running Shoes"/>
    <x v="3"/>
    <s v="FashionMart"/>
    <n v="2"/>
    <n v="3200"/>
    <n v="0"/>
    <n v="6400"/>
    <n v="0"/>
    <n v="6400"/>
    <n v="5063.58"/>
    <n v="1336.42"/>
    <x v="2"/>
    <s v="Pune"/>
    <s v="Maharashtra"/>
    <s v="India"/>
    <s v="Debit Card"/>
    <x v="0"/>
    <s v="Express"/>
    <x v="0"/>
    <s v="No"/>
    <s v="No"/>
  </r>
  <r>
    <x v="2747"/>
    <x v="222"/>
    <s v="CUST10948"/>
    <s v="Customer 948"/>
    <n v="58"/>
    <s v="Returning"/>
    <s v="P2006"/>
    <s v="Womens Kurti"/>
    <x v="3"/>
    <s v="FashionMart"/>
    <n v="5"/>
    <n v="1400"/>
    <n v="10"/>
    <n v="7000"/>
    <n v="700"/>
    <n v="6300"/>
    <n v="3501.81"/>
    <n v="2798.19"/>
    <x v="1"/>
    <s v="Indore"/>
    <s v="Madhya Pradesh"/>
    <s v="India"/>
    <s v="Credit Card"/>
    <x v="0"/>
    <s v="Standard"/>
    <x v="0"/>
    <s v="No"/>
    <s v="No"/>
  </r>
  <r>
    <x v="2748"/>
    <x v="222"/>
    <s v="CUST11725"/>
    <s v="Customer 1725"/>
    <n v="25"/>
    <s v="Returning"/>
    <s v="P4003"/>
    <s v="Sunscreen"/>
    <x v="4"/>
    <s v="BeautyCare"/>
    <n v="2"/>
    <n v="700"/>
    <n v="0"/>
    <n v="1400"/>
    <n v="0"/>
    <n v="1400"/>
    <n v="1033.6099999999999"/>
    <n v="366.39"/>
    <x v="1"/>
    <s v="Pune"/>
    <s v="Maharashtra"/>
    <s v="India"/>
    <s v="Wallet"/>
    <x v="1"/>
    <s v="Standard"/>
    <x v="3"/>
    <s v="No"/>
    <s v="No"/>
  </r>
  <r>
    <x v="2749"/>
    <x v="222"/>
    <s v="CUST10079"/>
    <s v="Customer 79"/>
    <n v="37"/>
    <s v="Loyal"/>
    <s v="P2005"/>
    <s v="Backpack"/>
    <x v="3"/>
    <s v="Metro Supplies"/>
    <n v="2"/>
    <n v="1800"/>
    <n v="25"/>
    <n v="3600"/>
    <n v="900"/>
    <n v="2700"/>
    <n v="1805.38"/>
    <n v="894.62"/>
    <x v="1"/>
    <s v="Bengaluru"/>
    <s v="Karnataka"/>
    <s v="India"/>
    <s v="Debit Card"/>
    <x v="0"/>
    <s v="Express"/>
    <x v="0"/>
    <s v="No"/>
    <s v="No"/>
  </r>
  <r>
    <x v="2750"/>
    <x v="222"/>
    <s v="CUST10262"/>
    <s v="Customer 262"/>
    <n v="47"/>
    <s v="Returning"/>
    <s v="P4005"/>
    <s v="Perfume"/>
    <x v="4"/>
    <s v="BeautyCare"/>
    <n v="3"/>
    <n v="1800"/>
    <n v="10"/>
    <n v="5400"/>
    <n v="540"/>
    <n v="4860"/>
    <n v="3257.5"/>
    <n v="1602.5"/>
    <x v="0"/>
    <s v="Pune"/>
    <s v="Maharashtra"/>
    <s v="India"/>
    <s v="UPI"/>
    <x v="1"/>
    <s v="Same Day"/>
    <x v="0"/>
    <s v="No"/>
    <s v="No"/>
  </r>
  <r>
    <x v="2751"/>
    <x v="222"/>
    <s v="CUST11845"/>
    <s v="Customer 1845"/>
    <n v="58"/>
    <s v="Returning"/>
    <s v="P2006"/>
    <s v="Womens Kurti"/>
    <x v="3"/>
    <s v="FashionMart"/>
    <n v="4"/>
    <n v="1400"/>
    <n v="10"/>
    <n v="5600"/>
    <n v="560"/>
    <n v="5040"/>
    <n v="3741.78"/>
    <n v="1298.22"/>
    <x v="0"/>
    <s v="Coimbatore"/>
    <s v="Tamil Nadu"/>
    <s v="India"/>
    <s v="Cash on Delivery"/>
    <x v="0"/>
    <s v="Standard"/>
    <x v="0"/>
    <s v="No"/>
    <s v="No"/>
  </r>
  <r>
    <x v="2752"/>
    <x v="222"/>
    <s v="CUST11924"/>
    <s v="Customer 1924"/>
    <n v="58"/>
    <s v="Loyal"/>
    <s v="P3005"/>
    <s v="Bedsheet Set"/>
    <x v="2"/>
    <s v="RetailHub"/>
    <n v="1"/>
    <n v="1800"/>
    <n v="25"/>
    <n v="1800"/>
    <n v="450"/>
    <n v="1350"/>
    <n v="1067.57"/>
    <n v="282.43"/>
    <x v="0"/>
    <s v="Indore"/>
    <s v="Madhya Pradesh"/>
    <s v="India"/>
    <s v="Wallet"/>
    <x v="2"/>
    <s v="Standard"/>
    <x v="3"/>
    <s v="No"/>
    <s v="No"/>
  </r>
  <r>
    <x v="2753"/>
    <x v="222"/>
    <s v="CUST11952"/>
    <s v="Customer 1952"/>
    <n v="45"/>
    <s v="Returning"/>
    <s v="P4004"/>
    <s v="Shampoo"/>
    <x v="4"/>
    <s v="BeautyCare"/>
    <n v="2"/>
    <n v="550"/>
    <n v="5"/>
    <n v="1100"/>
    <n v="55"/>
    <n v="1045"/>
    <n v="696.89"/>
    <n v="348.11"/>
    <x v="2"/>
    <s v="Bhopal"/>
    <s v="Madhya Pradesh"/>
    <s v="India"/>
    <s v="Wallet"/>
    <x v="0"/>
    <s v="Standard"/>
    <x v="0"/>
    <s v="No"/>
    <s v="No"/>
  </r>
  <r>
    <x v="2754"/>
    <x v="223"/>
    <s v="CUST11418"/>
    <s v="Customer 1418"/>
    <n v="52"/>
    <s v="Returning"/>
    <s v="P5003"/>
    <s v="Calculator"/>
    <x v="1"/>
    <s v="Stationery Hub"/>
    <n v="1"/>
    <n v="650"/>
    <n v="10"/>
    <n v="650"/>
    <n v="65"/>
    <n v="585"/>
    <n v="379.25"/>
    <n v="205.75"/>
    <x v="2"/>
    <s v="Nagpur"/>
    <s v="Maharashtra"/>
    <s v="India"/>
    <s v="Wallet"/>
    <x v="2"/>
    <s v="Express"/>
    <x v="0"/>
    <s v="No"/>
    <s v="No"/>
  </r>
  <r>
    <x v="2755"/>
    <x v="223"/>
    <s v="CUST11423"/>
    <s v="Customer 1423"/>
    <n v="60"/>
    <s v="New"/>
    <s v="P1001"/>
    <s v="Laptop"/>
    <x v="0"/>
    <s v="TechSource India"/>
    <n v="4"/>
    <n v="55000"/>
    <n v="5"/>
    <n v="220000"/>
    <n v="11000"/>
    <n v="209000"/>
    <n v="164086.48000000001"/>
    <n v="44913.52"/>
    <x v="1"/>
    <s v="Nagpur"/>
    <s v="Maharashtra"/>
    <s v="India"/>
    <s v="Credit Card"/>
    <x v="0"/>
    <s v="Same Day"/>
    <x v="1"/>
    <s v="No"/>
    <s v="No"/>
  </r>
  <r>
    <x v="2756"/>
    <x v="223"/>
    <s v="CUST11376"/>
    <s v="Customer 1376"/>
    <n v="44"/>
    <s v="New"/>
    <s v="P1010"/>
    <s v="Bluetooth Speaker"/>
    <x v="0"/>
    <s v="Prime Distributors"/>
    <n v="2"/>
    <n v="3200"/>
    <n v="5"/>
    <n v="6400"/>
    <n v="320"/>
    <n v="6080"/>
    <n v="3794.06"/>
    <n v="2285.94"/>
    <x v="0"/>
    <s v="Mumbai"/>
    <s v="Maharashtra"/>
    <s v="India"/>
    <s v="Cash on Delivery"/>
    <x v="0"/>
    <s v="Standard"/>
    <x v="0"/>
    <s v="No"/>
    <s v="No"/>
  </r>
  <r>
    <x v="2757"/>
    <x v="223"/>
    <s v="CUST12453"/>
    <s v="Customer 2453"/>
    <n v="47"/>
    <s v="Returning"/>
    <s v="P4005"/>
    <s v="Perfume"/>
    <x v="4"/>
    <s v="BeautyCare"/>
    <n v="2"/>
    <n v="1800"/>
    <n v="10"/>
    <n v="3600"/>
    <n v="360"/>
    <n v="3240"/>
    <n v="2190.13"/>
    <n v="1049.8699999999999"/>
    <x v="0"/>
    <s v="Coimbatore"/>
    <s v="Tamil Nadu"/>
    <s v="India"/>
    <s v="Net Banking"/>
    <x v="2"/>
    <s v="Standard"/>
    <x v="0"/>
    <s v="No"/>
    <s v="No"/>
  </r>
  <r>
    <x v="2758"/>
    <x v="223"/>
    <s v="CUST12485"/>
    <s v="Customer 2485"/>
    <n v="52"/>
    <s v="Loyal"/>
    <s v="P2004"/>
    <s v="Jacket"/>
    <x v="3"/>
    <s v="Global Traders"/>
    <n v="2"/>
    <n v="3500"/>
    <n v="10"/>
    <n v="7000"/>
    <n v="700"/>
    <n v="6300"/>
    <n v="3821.58"/>
    <n v="2478.42"/>
    <x v="1"/>
    <s v="Chennai"/>
    <s v="Tamil Nadu"/>
    <s v="India"/>
    <s v="Credit Card"/>
    <x v="0"/>
    <s v="Standard"/>
    <x v="0"/>
    <s v="No"/>
    <s v="No"/>
  </r>
  <r>
    <x v="2759"/>
    <x v="223"/>
    <s v="CUST11404"/>
    <s v="Customer 1404"/>
    <n v="41"/>
    <s v="Returning"/>
    <s v="P3003"/>
    <s v="Mixer Grinder"/>
    <x v="2"/>
    <s v="Prime Distributors"/>
    <n v="2"/>
    <n v="4800"/>
    <n v="25"/>
    <n v="9600"/>
    <n v="2400"/>
    <n v="7200"/>
    <n v="4928.67"/>
    <n v="2271.33"/>
    <x v="1"/>
    <s v="Bhubaneswar"/>
    <s v="Odisha"/>
    <s v="India"/>
    <s v="Cash on Delivery"/>
    <x v="1"/>
    <s v="Standard"/>
    <x v="0"/>
    <s v="No"/>
    <s v="No"/>
  </r>
  <r>
    <x v="2760"/>
    <x v="223"/>
    <s v="CUST11365"/>
    <s v="Customer 1365"/>
    <n v="37"/>
    <s v="New"/>
    <s v="P1007"/>
    <s v="Mouse"/>
    <x v="0"/>
    <s v="RetailHub"/>
    <n v="1"/>
    <n v="900"/>
    <n v="10"/>
    <n v="900"/>
    <n v="90"/>
    <n v="810"/>
    <n v="511.73"/>
    <n v="298.27"/>
    <x v="1"/>
    <s v="Chennai"/>
    <s v="Tamil Nadu"/>
    <s v="India"/>
    <s v="Wallet"/>
    <x v="2"/>
    <s v="Express"/>
    <x v="3"/>
    <s v="Yes"/>
    <s v="No"/>
  </r>
  <r>
    <x v="2761"/>
    <x v="223"/>
    <s v="CUST10999"/>
    <s v="Customer 999"/>
    <n v="34"/>
    <s v="New"/>
    <s v="P5004"/>
    <s v="Pen Set"/>
    <x v="1"/>
    <s v="Stationery Hub"/>
    <n v="3"/>
    <n v="250"/>
    <n v="0"/>
    <n v="750"/>
    <n v="0"/>
    <n v="750"/>
    <n v="491.81"/>
    <n v="258.19"/>
    <x v="2"/>
    <s v="Pune"/>
    <s v="Maharashtra"/>
    <s v="India"/>
    <s v="Wallet"/>
    <x v="0"/>
    <s v="Standard"/>
    <x v="0"/>
    <s v="No"/>
    <s v="No"/>
  </r>
  <r>
    <x v="2762"/>
    <x v="223"/>
    <s v="CUST12169"/>
    <s v="Customer 2169"/>
    <n v="34"/>
    <s v="New"/>
    <s v="P5002"/>
    <s v="Novel"/>
    <x v="1"/>
    <s v="Stationery Hub"/>
    <n v="4"/>
    <n v="400"/>
    <n v="10"/>
    <n v="1600"/>
    <n v="160"/>
    <n v="1440"/>
    <n v="794.98"/>
    <n v="645.02"/>
    <x v="2"/>
    <s v="Indore"/>
    <s v="Madhya Pradesh"/>
    <s v="India"/>
    <s v="Cash on Delivery"/>
    <x v="2"/>
    <s v="Standard"/>
    <x v="0"/>
    <s v="No"/>
    <s v="No"/>
  </r>
  <r>
    <x v="2763"/>
    <x v="223"/>
    <s v="CUST10300"/>
    <s v="Customer 300"/>
    <n v="44"/>
    <s v="Returning"/>
    <s v="P4001"/>
    <s v="Face Wash"/>
    <x v="4"/>
    <s v="BeautyCare"/>
    <n v="1"/>
    <n v="450"/>
    <n v="0"/>
    <n v="450"/>
    <n v="0"/>
    <n v="450"/>
    <n v="330.13"/>
    <n v="119.87"/>
    <x v="1"/>
    <s v="Patna"/>
    <s v="Bihar"/>
    <s v="India"/>
    <s v="Cash on Delivery"/>
    <x v="0"/>
    <s v="Express"/>
    <x v="0"/>
    <s v="No"/>
    <s v="No"/>
  </r>
  <r>
    <x v="2764"/>
    <x v="224"/>
    <s v="CUST10090"/>
    <s v="Customer 90"/>
    <n v="29"/>
    <s v="New"/>
    <s v="P4001"/>
    <s v="Face Wash"/>
    <x v="4"/>
    <s v="BeautyCare"/>
    <n v="1"/>
    <n v="450"/>
    <n v="10"/>
    <n v="450"/>
    <n v="45"/>
    <n v="405"/>
    <n v="276.08"/>
    <n v="128.91999999999999"/>
    <x v="1"/>
    <s v="Bhubaneswar"/>
    <s v="Odisha"/>
    <s v="India"/>
    <s v="Wallet"/>
    <x v="0"/>
    <s v="Express"/>
    <x v="0"/>
    <s v="No"/>
    <s v="No"/>
  </r>
  <r>
    <x v="2765"/>
    <x v="224"/>
    <s v="CUST12270"/>
    <s v="Customer 2270"/>
    <n v="53"/>
    <s v="Returning"/>
    <s v="P4002"/>
    <s v="Moisturizer"/>
    <x v="4"/>
    <s v="BeautyCare"/>
    <n v="4"/>
    <n v="650"/>
    <n v="10"/>
    <n v="2600"/>
    <n v="260"/>
    <n v="2340"/>
    <n v="1532.5"/>
    <n v="807.5"/>
    <x v="1"/>
    <s v="Visakhapatnam"/>
    <s v="Andhra Pradesh"/>
    <s v="India"/>
    <s v="Wallet"/>
    <x v="1"/>
    <s v="Express"/>
    <x v="0"/>
    <s v="Yes"/>
    <s v="No"/>
  </r>
  <r>
    <x v="2766"/>
    <x v="224"/>
    <s v="CUST11754"/>
    <s v="Customer 1754"/>
    <n v="38"/>
    <s v="Returning"/>
    <s v="P2007"/>
    <s v="Saree"/>
    <x v="3"/>
    <s v="FashionMart"/>
    <n v="1"/>
    <n v="2600"/>
    <n v="20"/>
    <n v="2600"/>
    <n v="520"/>
    <n v="2080"/>
    <n v="1681.15"/>
    <n v="398.85"/>
    <x v="1"/>
    <s v="Delhi"/>
    <s v="Delhi"/>
    <s v="India"/>
    <s v="UPI"/>
    <x v="2"/>
    <s v="Express"/>
    <x v="0"/>
    <s v="No"/>
    <s v="No"/>
  </r>
  <r>
    <x v="2767"/>
    <x v="224"/>
    <s v="CUST10699"/>
    <s v="Customer 699"/>
    <n v="47"/>
    <s v="Returning"/>
    <s v="P3004"/>
    <s v="Cookware Set"/>
    <x v="2"/>
    <s v="HomeNeeds"/>
    <n v="2"/>
    <n v="3500"/>
    <n v="0"/>
    <n v="7000"/>
    <n v="0"/>
    <n v="7000"/>
    <n v="3933.54"/>
    <n v="3066.46"/>
    <x v="1"/>
    <s v="Delhi"/>
    <s v="Delhi"/>
    <s v="India"/>
    <s v="UPI"/>
    <x v="0"/>
    <s v="Standard"/>
    <x v="1"/>
    <s v="No"/>
    <s v="No"/>
  </r>
  <r>
    <x v="2768"/>
    <x v="224"/>
    <s v="CUST12163"/>
    <s v="Customer 2163"/>
    <n v="53"/>
    <s v="Returning"/>
    <s v="P2008"/>
    <s v="Formal Shirt"/>
    <x v="3"/>
    <s v="Global Traders"/>
    <n v="6"/>
    <n v="1700"/>
    <n v="15"/>
    <n v="10200"/>
    <n v="1530"/>
    <n v="8670"/>
    <n v="6552.31"/>
    <n v="2117.69"/>
    <x v="1"/>
    <s v="Visakhapatnam"/>
    <s v="Andhra Pradesh"/>
    <s v="India"/>
    <s v="Net Banking"/>
    <x v="2"/>
    <s v="Standard"/>
    <x v="0"/>
    <s v="No"/>
    <s v="No"/>
  </r>
  <r>
    <x v="2769"/>
    <x v="224"/>
    <s v="CUST10424"/>
    <s v="Customer 424"/>
    <n v="28"/>
    <s v="Returning"/>
    <s v="P3003"/>
    <s v="Mixer Grinder"/>
    <x v="2"/>
    <s v="Prime Distributors"/>
    <n v="3"/>
    <n v="4800"/>
    <n v="15"/>
    <n v="14400"/>
    <n v="2160"/>
    <n v="12240"/>
    <n v="9973.27"/>
    <n v="2266.73"/>
    <x v="1"/>
    <s v="Chandigarh"/>
    <s v="Chandigarh"/>
    <s v="India"/>
    <s v="UPI"/>
    <x v="0"/>
    <s v="Standard"/>
    <x v="0"/>
    <s v="Yes"/>
    <s v="No"/>
  </r>
  <r>
    <x v="2770"/>
    <x v="224"/>
    <s v="CUST10647"/>
    <s v="Customer 647"/>
    <n v="45"/>
    <s v="Returning"/>
    <s v="P2006"/>
    <s v="Womens Kurti"/>
    <x v="3"/>
    <s v="FashionMart"/>
    <n v="1"/>
    <n v="1400"/>
    <n v="5"/>
    <n v="1400"/>
    <n v="70"/>
    <n v="1330"/>
    <n v="782.52"/>
    <n v="547.48"/>
    <x v="1"/>
    <s v="Guwahati"/>
    <s v="Assam"/>
    <s v="India"/>
    <s v="Wallet"/>
    <x v="2"/>
    <s v="Express"/>
    <x v="0"/>
    <s v="Yes"/>
    <s v="No"/>
  </r>
  <r>
    <x v="2771"/>
    <x v="224"/>
    <s v="CUST12403"/>
    <s v="Customer 2403"/>
    <n v="28"/>
    <s v="Loyal"/>
    <s v="P1001"/>
    <s v="Laptop"/>
    <x v="0"/>
    <s v="TechSource India"/>
    <n v="1"/>
    <n v="55000"/>
    <n v="5"/>
    <n v="55000"/>
    <n v="2750"/>
    <n v="52250"/>
    <n v="34733.550000000003"/>
    <n v="17516.45"/>
    <x v="1"/>
    <s v="Patna"/>
    <s v="Bihar"/>
    <s v="India"/>
    <s v="Debit Card"/>
    <x v="2"/>
    <s v="Standard"/>
    <x v="0"/>
    <s v="No"/>
    <s v="No"/>
  </r>
  <r>
    <x v="2772"/>
    <x v="224"/>
    <s v="CUST11949"/>
    <s v="Customer 1949"/>
    <n v="49"/>
    <s v="Returning"/>
    <s v="P1002"/>
    <s v="Smartphone"/>
    <x v="0"/>
    <s v="Global Traders"/>
    <n v="2"/>
    <n v="28000"/>
    <n v="10"/>
    <n v="56000"/>
    <n v="5600"/>
    <n v="50400"/>
    <n v="35959.71"/>
    <n v="14440.29"/>
    <x v="2"/>
    <s v="Bengaluru"/>
    <s v="Karnataka"/>
    <s v="India"/>
    <s v="UPI"/>
    <x v="2"/>
    <s v="Same Day"/>
    <x v="0"/>
    <s v="No"/>
    <s v="Yes"/>
  </r>
  <r>
    <x v="2773"/>
    <x v="224"/>
    <s v="CUST10990"/>
    <s v="Customer 990"/>
    <n v="41"/>
    <s v="Loyal"/>
    <s v="P2005"/>
    <s v="Backpack"/>
    <x v="3"/>
    <s v="Metro Supplies"/>
    <n v="5"/>
    <n v="1800"/>
    <n v="15"/>
    <n v="9000"/>
    <n v="1350"/>
    <n v="7650"/>
    <n v="4857.3"/>
    <n v="2792.7"/>
    <x v="1"/>
    <s v="Surat"/>
    <s v="Gujarat"/>
    <s v="India"/>
    <s v="Wallet"/>
    <x v="0"/>
    <s v="Standard"/>
    <x v="2"/>
    <s v="Yes"/>
    <s v="No"/>
  </r>
  <r>
    <x v="2774"/>
    <x v="224"/>
    <s v="CUST10138"/>
    <s v="Customer 138"/>
    <n v="59"/>
    <s v="New"/>
    <s v="P2007"/>
    <s v="Saree"/>
    <x v="3"/>
    <s v="FashionMart"/>
    <n v="1"/>
    <n v="2600"/>
    <n v="20"/>
    <n v="2600"/>
    <n v="520"/>
    <n v="2080"/>
    <n v="1157.3499999999999"/>
    <n v="922.65"/>
    <x v="0"/>
    <s v="Hyderabad"/>
    <s v="Telangana"/>
    <s v="India"/>
    <s v="Net Banking"/>
    <x v="2"/>
    <s v="Express"/>
    <x v="0"/>
    <s v="Yes"/>
    <s v="No"/>
  </r>
  <r>
    <x v="2775"/>
    <x v="224"/>
    <s v="CUST11932"/>
    <s v="Customer 1932"/>
    <n v="18"/>
    <s v="Loyal"/>
    <s v="P3003"/>
    <s v="Mixer Grinder"/>
    <x v="2"/>
    <s v="Prime Distributors"/>
    <n v="2"/>
    <n v="4800"/>
    <n v="30"/>
    <n v="9600"/>
    <n v="2880"/>
    <n v="6720"/>
    <n v="4588.58"/>
    <n v="2131.42"/>
    <x v="1"/>
    <s v="Indore"/>
    <s v="Madhya Pradesh"/>
    <s v="India"/>
    <s v="Credit Card"/>
    <x v="1"/>
    <s v="Standard"/>
    <x v="0"/>
    <s v="No"/>
    <s v="No"/>
  </r>
  <r>
    <x v="2776"/>
    <x v="224"/>
    <s v="CUST11087"/>
    <s v="Customer 1087"/>
    <n v="24"/>
    <s v="Loyal"/>
    <s v="P4002"/>
    <s v="Moisturizer"/>
    <x v="4"/>
    <s v="BeautyCare"/>
    <n v="2"/>
    <n v="650"/>
    <n v="15"/>
    <n v="1300"/>
    <n v="195"/>
    <n v="1105"/>
    <n v="617.41999999999996"/>
    <n v="487.58"/>
    <x v="0"/>
    <s v="Ahmedabad"/>
    <s v="Gujarat"/>
    <s v="India"/>
    <s v="Net Banking"/>
    <x v="0"/>
    <s v="Standard"/>
    <x v="0"/>
    <s v="No"/>
    <s v="No"/>
  </r>
  <r>
    <x v="2777"/>
    <x v="224"/>
    <s v="CUST10345"/>
    <s v="Customer 345"/>
    <n v="32"/>
    <s v="New"/>
    <s v="P3003"/>
    <s v="Mixer Grinder"/>
    <x v="2"/>
    <s v="Prime Distributors"/>
    <n v="1"/>
    <n v="4800"/>
    <n v="15"/>
    <n v="4800"/>
    <n v="720"/>
    <n v="4080"/>
    <n v="2845.23"/>
    <n v="1234.77"/>
    <x v="2"/>
    <s v="Indore"/>
    <s v="Madhya Pradesh"/>
    <s v="India"/>
    <s v="Debit Card"/>
    <x v="2"/>
    <s v="Standard"/>
    <x v="0"/>
    <s v="No"/>
    <s v="No"/>
  </r>
  <r>
    <x v="2778"/>
    <x v="225"/>
    <s v="CUST11827"/>
    <s v="Customer 1827"/>
    <n v="58"/>
    <s v="Returning"/>
    <s v="P3003"/>
    <s v="Mixer Grinder"/>
    <x v="2"/>
    <s v="Prime Distributors"/>
    <n v="2"/>
    <n v="4800"/>
    <n v="0"/>
    <n v="9600"/>
    <n v="0"/>
    <n v="9600"/>
    <n v="6961.39"/>
    <n v="2638.61"/>
    <x v="2"/>
    <s v="Bhubaneswar"/>
    <s v="Odisha"/>
    <s v="India"/>
    <s v="Cash on Delivery"/>
    <x v="2"/>
    <s v="Standard"/>
    <x v="0"/>
    <s v="Yes"/>
    <s v="No"/>
  </r>
  <r>
    <x v="2779"/>
    <x v="225"/>
    <s v="CUST10528"/>
    <s v="Customer 528"/>
    <n v="24"/>
    <s v="New"/>
    <s v="P1004"/>
    <s v="Smartwatch"/>
    <x v="0"/>
    <s v="TechSource India"/>
    <n v="1"/>
    <n v="6500"/>
    <n v="10"/>
    <n v="6500"/>
    <n v="650"/>
    <n v="5850"/>
    <n v="3430.39"/>
    <n v="2419.61"/>
    <x v="0"/>
    <s v="Patna"/>
    <s v="Bihar"/>
    <s v="India"/>
    <s v="Cash on Delivery"/>
    <x v="1"/>
    <s v="Express"/>
    <x v="1"/>
    <s v="No"/>
    <s v="No"/>
  </r>
  <r>
    <x v="2780"/>
    <x v="225"/>
    <s v="CUST11694"/>
    <s v="Customer 1694"/>
    <n v="32"/>
    <s v="Returning"/>
    <s v="P5003"/>
    <s v="Calculator"/>
    <x v="1"/>
    <s v="Stationery Hub"/>
    <n v="1"/>
    <n v="650"/>
    <n v="10"/>
    <n v="650"/>
    <n v="65"/>
    <n v="585"/>
    <n v="470.46"/>
    <n v="114.54"/>
    <x v="1"/>
    <s v="Ahmedabad"/>
    <s v="Gujarat"/>
    <s v="India"/>
    <s v="Wallet"/>
    <x v="2"/>
    <s v="Express"/>
    <x v="1"/>
    <s v="No"/>
    <s v="No"/>
  </r>
  <r>
    <x v="2781"/>
    <x v="225"/>
    <s v="CUST12359"/>
    <s v="Customer 2359"/>
    <n v="38"/>
    <s v="Loyal"/>
    <s v="P2008"/>
    <s v="Formal Shirt"/>
    <x v="3"/>
    <s v="Global Traders"/>
    <n v="6"/>
    <n v="1700"/>
    <n v="10"/>
    <n v="10200"/>
    <n v="1020"/>
    <n v="9180"/>
    <n v="5608.81"/>
    <n v="3571.19"/>
    <x v="2"/>
    <s v="Ahmedabad"/>
    <s v="Gujarat"/>
    <s v="India"/>
    <s v="UPI"/>
    <x v="0"/>
    <s v="Same Day"/>
    <x v="1"/>
    <s v="No"/>
    <s v="No"/>
  </r>
  <r>
    <x v="2782"/>
    <x v="225"/>
    <s v="CUST10322"/>
    <s v="Customer 322"/>
    <n v="47"/>
    <s v="New"/>
    <s v="P2005"/>
    <s v="Backpack"/>
    <x v="3"/>
    <s v="Metro Supplies"/>
    <n v="1"/>
    <n v="1800"/>
    <n v="10"/>
    <n v="1800"/>
    <n v="180"/>
    <n v="1620"/>
    <n v="1128.55"/>
    <n v="491.45"/>
    <x v="1"/>
    <s v="Bengaluru"/>
    <s v="Karnataka"/>
    <s v="India"/>
    <s v="Credit Card"/>
    <x v="0"/>
    <s v="Standard"/>
    <x v="0"/>
    <s v="No"/>
    <s v="No"/>
  </r>
  <r>
    <x v="2783"/>
    <x v="225"/>
    <s v="CUST11417"/>
    <s v="Customer 1417"/>
    <n v="54"/>
    <s v="Loyal"/>
    <s v="P3002"/>
    <s v="Air Fryer"/>
    <x v="2"/>
    <s v="HomeNeeds"/>
    <n v="2"/>
    <n v="6500"/>
    <n v="15"/>
    <n v="13000"/>
    <n v="1950"/>
    <n v="11050"/>
    <n v="8921.6299999999992"/>
    <n v="2128.37"/>
    <x v="1"/>
    <s v="Visakhapatnam"/>
    <s v="Andhra Pradesh"/>
    <s v="India"/>
    <s v="UPI"/>
    <x v="2"/>
    <s v="Same Day"/>
    <x v="0"/>
    <s v="No"/>
    <s v="No"/>
  </r>
  <r>
    <x v="2784"/>
    <x v="225"/>
    <s v="CUST11528"/>
    <s v="Customer 1528"/>
    <n v="28"/>
    <s v="Loyal"/>
    <s v="P4003"/>
    <s v="Sunscreen"/>
    <x v="4"/>
    <s v="BeautyCare"/>
    <n v="1"/>
    <n v="700"/>
    <n v="20"/>
    <n v="700"/>
    <n v="140"/>
    <n v="560"/>
    <n v="383.94"/>
    <n v="176.06"/>
    <x v="2"/>
    <s v="Bengaluru"/>
    <s v="Karnataka"/>
    <s v="India"/>
    <s v="Wallet"/>
    <x v="0"/>
    <s v="Standard"/>
    <x v="3"/>
    <s v="No"/>
    <s v="No"/>
  </r>
  <r>
    <x v="2785"/>
    <x v="225"/>
    <s v="CUST10707"/>
    <s v="Customer 707"/>
    <n v="26"/>
    <s v="New"/>
    <s v="P5001"/>
    <s v="Notebook Set"/>
    <x v="1"/>
    <s v="Stationery Hub"/>
    <n v="1"/>
    <n v="500"/>
    <n v="5"/>
    <n v="500"/>
    <n v="25"/>
    <n v="475"/>
    <n v="381.37"/>
    <n v="93.63"/>
    <x v="1"/>
    <s v="Lucknow"/>
    <s v="Uttar Pradesh"/>
    <s v="India"/>
    <s v="Debit Card"/>
    <x v="2"/>
    <s v="Express"/>
    <x v="0"/>
    <s v="No"/>
    <s v="No"/>
  </r>
  <r>
    <x v="2786"/>
    <x v="225"/>
    <s v="CUST10671"/>
    <s v="Customer 671"/>
    <n v="41"/>
    <s v="Returning"/>
    <s v="P2005"/>
    <s v="Backpack"/>
    <x v="3"/>
    <s v="Metro Supplies"/>
    <n v="2"/>
    <n v="1800"/>
    <n v="20"/>
    <n v="3600"/>
    <n v="720"/>
    <n v="2880"/>
    <n v="2210.4899999999998"/>
    <n v="669.51"/>
    <x v="1"/>
    <s v="Pune"/>
    <s v="Maharashtra"/>
    <s v="India"/>
    <s v="Cash on Delivery"/>
    <x v="0"/>
    <s v="Standard"/>
    <x v="0"/>
    <s v="No"/>
    <s v="No"/>
  </r>
  <r>
    <x v="2787"/>
    <x v="225"/>
    <s v="CUST12041"/>
    <s v="Customer 2041"/>
    <n v="35"/>
    <s v="Returning"/>
    <s v="P5005"/>
    <s v="Desk Organizer"/>
    <x v="1"/>
    <s v="Stationery Hub"/>
    <n v="1"/>
    <n v="600"/>
    <n v="20"/>
    <n v="600"/>
    <n v="120"/>
    <n v="480"/>
    <n v="352.94"/>
    <n v="127.06"/>
    <x v="2"/>
    <s v="Lucknow"/>
    <s v="Uttar Pradesh"/>
    <s v="India"/>
    <s v="Debit Card"/>
    <x v="2"/>
    <s v="Standard"/>
    <x v="2"/>
    <s v="No"/>
    <s v="No"/>
  </r>
  <r>
    <x v="2788"/>
    <x v="225"/>
    <s v="CUST11371"/>
    <s v="Customer 1371"/>
    <n v="20"/>
    <s v="Loyal"/>
    <s v="P3004"/>
    <s v="Cookware Set"/>
    <x v="2"/>
    <s v="HomeNeeds"/>
    <n v="1"/>
    <n v="3500"/>
    <n v="5"/>
    <n v="3500"/>
    <n v="175"/>
    <n v="3325"/>
    <n v="2333.66"/>
    <n v="991.34"/>
    <x v="1"/>
    <s v="Bhubaneswar"/>
    <s v="Odisha"/>
    <s v="India"/>
    <s v="Net Banking"/>
    <x v="1"/>
    <s v="Same Day"/>
    <x v="0"/>
    <s v="No"/>
    <s v="No"/>
  </r>
  <r>
    <x v="2789"/>
    <x v="225"/>
    <s v="CUST11580"/>
    <s v="Customer 1580"/>
    <n v="55"/>
    <s v="Returning"/>
    <s v="P4004"/>
    <s v="Shampoo"/>
    <x v="4"/>
    <s v="BeautyCare"/>
    <n v="2"/>
    <n v="550"/>
    <n v="25"/>
    <n v="1100"/>
    <n v="275"/>
    <n v="825"/>
    <n v="585.15"/>
    <n v="239.85"/>
    <x v="0"/>
    <s v="Visakhapatnam"/>
    <s v="Andhra Pradesh"/>
    <s v="India"/>
    <s v="Credit Card"/>
    <x v="0"/>
    <s v="Standard"/>
    <x v="0"/>
    <s v="Yes"/>
    <s v="No"/>
  </r>
  <r>
    <x v="2790"/>
    <x v="225"/>
    <s v="CUST11248"/>
    <s v="Customer 1248"/>
    <n v="23"/>
    <s v="New"/>
    <s v="P3002"/>
    <s v="Air Fryer"/>
    <x v="2"/>
    <s v="HomeNeeds"/>
    <n v="6"/>
    <n v="6500"/>
    <n v="15"/>
    <n v="39000"/>
    <n v="5850"/>
    <n v="33150"/>
    <n v="20434.080000000002"/>
    <n v="12715.92"/>
    <x v="1"/>
    <s v="Nagpur"/>
    <s v="Maharashtra"/>
    <s v="India"/>
    <s v="Credit Card"/>
    <x v="2"/>
    <s v="Standard"/>
    <x v="0"/>
    <s v="No"/>
    <s v="No"/>
  </r>
  <r>
    <x v="2791"/>
    <x v="226"/>
    <s v="CUST11905"/>
    <s v="Customer 1905"/>
    <n v="26"/>
    <s v="Returning"/>
    <s v="P1004"/>
    <s v="Smartwatch"/>
    <x v="0"/>
    <s v="TechSource India"/>
    <n v="6"/>
    <n v="6500"/>
    <n v="25"/>
    <n v="39000"/>
    <n v="9750"/>
    <n v="29250"/>
    <n v="17928.62"/>
    <n v="11321.38"/>
    <x v="1"/>
    <s v="Ahmedabad"/>
    <s v="Gujarat"/>
    <s v="India"/>
    <s v="Net Banking"/>
    <x v="1"/>
    <s v="Standard"/>
    <x v="1"/>
    <s v="No"/>
    <s v="No"/>
  </r>
  <r>
    <x v="2792"/>
    <x v="226"/>
    <s v="CUST12135"/>
    <s v="Customer 2135"/>
    <n v="58"/>
    <s v="Loyal"/>
    <s v="P1010"/>
    <s v="Bluetooth Speaker"/>
    <x v="0"/>
    <s v="Prime Distributors"/>
    <n v="5"/>
    <n v="3200"/>
    <n v="10"/>
    <n v="16000"/>
    <n v="1600"/>
    <n v="14400"/>
    <n v="11185.72"/>
    <n v="3214.28"/>
    <x v="1"/>
    <s v="Guwahati"/>
    <s v="Assam"/>
    <s v="India"/>
    <s v="Credit Card"/>
    <x v="0"/>
    <s v="Express"/>
    <x v="0"/>
    <s v="No"/>
    <s v="No"/>
  </r>
  <r>
    <x v="2793"/>
    <x v="226"/>
    <s v="CUST11764"/>
    <s v="Customer 1764"/>
    <n v="37"/>
    <s v="New"/>
    <s v="P1005"/>
    <s v="Tablet"/>
    <x v="0"/>
    <s v="RetailHub"/>
    <n v="2"/>
    <n v="18000"/>
    <n v="0"/>
    <n v="36000"/>
    <n v="0"/>
    <n v="36000"/>
    <n v="23271.360000000001"/>
    <n v="12728.64"/>
    <x v="0"/>
    <s v="Surat"/>
    <s v="Gujarat"/>
    <s v="India"/>
    <s v="Wallet"/>
    <x v="2"/>
    <s v="Standard"/>
    <x v="0"/>
    <s v="No"/>
    <s v="No"/>
  </r>
  <r>
    <x v="2794"/>
    <x v="226"/>
    <s v="CUST10252"/>
    <s v="Customer 252"/>
    <n v="42"/>
    <s v="New"/>
    <s v="P2003"/>
    <s v="T-Shirt"/>
    <x v="3"/>
    <s v="RetailHub"/>
    <n v="2"/>
    <n v="900"/>
    <n v="5"/>
    <n v="1800"/>
    <n v="90"/>
    <n v="1710"/>
    <n v="1050.58"/>
    <n v="659.42"/>
    <x v="1"/>
    <s v="Bhopal"/>
    <s v="Madhya Pradesh"/>
    <s v="India"/>
    <s v="Debit Card"/>
    <x v="0"/>
    <s v="Express"/>
    <x v="0"/>
    <s v="No"/>
    <s v="No"/>
  </r>
  <r>
    <x v="2795"/>
    <x v="226"/>
    <s v="CUST11143"/>
    <s v="Customer 1143"/>
    <n v="52"/>
    <s v="Returning"/>
    <s v="P5001"/>
    <s v="Notebook Set"/>
    <x v="1"/>
    <s v="Stationery Hub"/>
    <n v="1"/>
    <n v="500"/>
    <n v="10"/>
    <n v="500"/>
    <n v="50"/>
    <n v="450"/>
    <n v="345.88"/>
    <n v="104.12"/>
    <x v="2"/>
    <s v="Hyderabad"/>
    <s v="Telangana"/>
    <s v="India"/>
    <s v="Net Banking"/>
    <x v="0"/>
    <s v="Standard"/>
    <x v="1"/>
    <s v="No"/>
    <s v="No"/>
  </r>
  <r>
    <x v="2796"/>
    <x v="226"/>
    <s v="CUST12260"/>
    <s v="Customer 2260"/>
    <n v="51"/>
    <s v="Returning"/>
    <s v="P4001"/>
    <s v="Face Wash"/>
    <x v="4"/>
    <s v="BeautyCare"/>
    <n v="2"/>
    <n v="450"/>
    <n v="20"/>
    <n v="900"/>
    <n v="180"/>
    <n v="720"/>
    <n v="419.89"/>
    <n v="300.11"/>
    <x v="1"/>
    <s v="Visakhapatnam"/>
    <s v="Andhra Pradesh"/>
    <s v="India"/>
    <s v="UPI"/>
    <x v="1"/>
    <s v="Standard"/>
    <x v="0"/>
    <s v="No"/>
    <s v="No"/>
  </r>
  <r>
    <x v="2797"/>
    <x v="226"/>
    <s v="CUST11145"/>
    <s v="Customer 1145"/>
    <n v="60"/>
    <s v="Returning"/>
    <s v="P4006"/>
    <s v="Lipstick"/>
    <x v="4"/>
    <s v="BeautyCare"/>
    <n v="1"/>
    <n v="850"/>
    <n v="10"/>
    <n v="850"/>
    <n v="85"/>
    <n v="765"/>
    <n v="541.22"/>
    <n v="223.78"/>
    <x v="1"/>
    <s v="Patna"/>
    <s v="Bihar"/>
    <s v="India"/>
    <s v="Wallet"/>
    <x v="0"/>
    <s v="Same Day"/>
    <x v="0"/>
    <s v="No"/>
    <s v="No"/>
  </r>
  <r>
    <x v="2798"/>
    <x v="226"/>
    <s v="CUST10403"/>
    <s v="Customer 403"/>
    <n v="44"/>
    <s v="Returning"/>
    <s v="P4006"/>
    <s v="Lipstick"/>
    <x v="4"/>
    <s v="BeautyCare"/>
    <n v="1"/>
    <n v="850"/>
    <n v="5"/>
    <n v="850"/>
    <n v="42.5"/>
    <n v="807.5"/>
    <n v="644.09"/>
    <n v="163.41"/>
    <x v="2"/>
    <s v="Chandigarh"/>
    <s v="Chandigarh"/>
    <s v="India"/>
    <s v="Net Banking"/>
    <x v="0"/>
    <s v="Express"/>
    <x v="0"/>
    <s v="No"/>
    <s v="No"/>
  </r>
  <r>
    <x v="2799"/>
    <x v="226"/>
    <s v="CUST11348"/>
    <s v="Customer 1348"/>
    <n v="39"/>
    <s v="New"/>
    <s v="P3002"/>
    <s v="Air Fryer"/>
    <x v="2"/>
    <s v="HomeNeeds"/>
    <n v="2"/>
    <n v="6500"/>
    <n v="20"/>
    <n v="13000"/>
    <n v="2600"/>
    <n v="10400"/>
    <n v="7886.49"/>
    <n v="2513.5100000000002"/>
    <x v="0"/>
    <s v="Pune"/>
    <s v="Maharashtra"/>
    <s v="India"/>
    <s v="Debit Card"/>
    <x v="0"/>
    <s v="Standard"/>
    <x v="0"/>
    <s v="Yes"/>
    <s v="No"/>
  </r>
  <r>
    <x v="2800"/>
    <x v="226"/>
    <s v="CUST10786"/>
    <s v="Customer 786"/>
    <n v="19"/>
    <s v="Returning"/>
    <s v="P1009"/>
    <s v="Power Bank"/>
    <x v="0"/>
    <s v="Prime Distributors"/>
    <n v="1"/>
    <n v="1600"/>
    <n v="20"/>
    <n v="1600"/>
    <n v="320"/>
    <n v="1280"/>
    <n v="860.37"/>
    <n v="419.63"/>
    <x v="2"/>
    <s v="Bhopal"/>
    <s v="Madhya Pradesh"/>
    <s v="India"/>
    <s v="UPI"/>
    <x v="0"/>
    <s v="Express"/>
    <x v="0"/>
    <s v="Yes"/>
    <s v="Yes"/>
  </r>
  <r>
    <x v="2801"/>
    <x v="227"/>
    <s v="CUST10454"/>
    <s v="Customer 454"/>
    <n v="60"/>
    <s v="New"/>
    <s v="P3003"/>
    <s v="Mixer Grinder"/>
    <x v="2"/>
    <s v="Prime Distributors"/>
    <n v="3"/>
    <n v="4800"/>
    <n v="30"/>
    <n v="14400"/>
    <n v="4320"/>
    <n v="10080"/>
    <n v="7700.42"/>
    <n v="2379.58"/>
    <x v="2"/>
    <s v="Indore"/>
    <s v="Madhya Pradesh"/>
    <s v="India"/>
    <s v="Cash on Delivery"/>
    <x v="1"/>
    <s v="Express"/>
    <x v="0"/>
    <s v="No"/>
    <s v="No"/>
  </r>
  <r>
    <x v="2802"/>
    <x v="227"/>
    <s v="CUST11232"/>
    <s v="Customer 1232"/>
    <n v="29"/>
    <s v="Returning"/>
    <s v="P3003"/>
    <s v="Mixer Grinder"/>
    <x v="2"/>
    <s v="Prime Distributors"/>
    <n v="2"/>
    <n v="4800"/>
    <n v="5"/>
    <n v="9600"/>
    <n v="480"/>
    <n v="9120"/>
    <n v="6735.58"/>
    <n v="2384.42"/>
    <x v="1"/>
    <s v="Guwahati"/>
    <s v="Assam"/>
    <s v="India"/>
    <s v="Wallet"/>
    <x v="0"/>
    <s v="Standard"/>
    <x v="0"/>
    <s v="No"/>
    <s v="No"/>
  </r>
  <r>
    <x v="2803"/>
    <x v="227"/>
    <s v="CUST11097"/>
    <s v="Customer 1097"/>
    <n v="51"/>
    <s v="Returning"/>
    <s v="P3001"/>
    <s v="Coffee Maker"/>
    <x v="2"/>
    <s v="HomeNeeds"/>
    <n v="5"/>
    <n v="4200"/>
    <n v="10"/>
    <n v="21000"/>
    <n v="2100"/>
    <n v="18900"/>
    <n v="11350.13"/>
    <n v="7549.87"/>
    <x v="1"/>
    <s v="Hyderabad"/>
    <s v="Telangana"/>
    <s v="India"/>
    <s v="Debit Card"/>
    <x v="1"/>
    <s v="Express"/>
    <x v="3"/>
    <s v="No"/>
    <s v="No"/>
  </r>
  <r>
    <x v="2804"/>
    <x v="227"/>
    <s v="CUST11103"/>
    <s v="Customer 1103"/>
    <n v="38"/>
    <s v="Loyal"/>
    <s v="P3001"/>
    <s v="Coffee Maker"/>
    <x v="2"/>
    <s v="HomeNeeds"/>
    <n v="1"/>
    <n v="4200"/>
    <n v="25"/>
    <n v="4200"/>
    <n v="1050"/>
    <n v="3150"/>
    <n v="1862.22"/>
    <n v="1287.78"/>
    <x v="1"/>
    <s v="Surat"/>
    <s v="Gujarat"/>
    <s v="India"/>
    <s v="UPI"/>
    <x v="0"/>
    <s v="Standard"/>
    <x v="0"/>
    <s v="No"/>
    <s v="No"/>
  </r>
  <r>
    <x v="2805"/>
    <x v="227"/>
    <s v="CUST11389"/>
    <s v="Customer 1389"/>
    <n v="28"/>
    <s v="Returning"/>
    <s v="P4003"/>
    <s v="Sunscreen"/>
    <x v="4"/>
    <s v="BeautyCare"/>
    <n v="1"/>
    <n v="700"/>
    <n v="5"/>
    <n v="700"/>
    <n v="35"/>
    <n v="665"/>
    <n v="539.71"/>
    <n v="125.29"/>
    <x v="1"/>
    <s v="Bhubaneswar"/>
    <s v="Odisha"/>
    <s v="India"/>
    <s v="Net Banking"/>
    <x v="0"/>
    <s v="Standard"/>
    <x v="0"/>
    <s v="Yes"/>
    <s v="No"/>
  </r>
  <r>
    <x v="2806"/>
    <x v="227"/>
    <s v="CUST10509"/>
    <s v="Customer 509"/>
    <n v="24"/>
    <s v="Loyal"/>
    <s v="P4001"/>
    <s v="Face Wash"/>
    <x v="4"/>
    <s v="BeautyCare"/>
    <n v="4"/>
    <n v="450"/>
    <n v="5"/>
    <n v="1800"/>
    <n v="90"/>
    <n v="1710"/>
    <n v="1107.51"/>
    <n v="602.49"/>
    <x v="1"/>
    <s v="Hyderabad"/>
    <s v="Telangana"/>
    <s v="India"/>
    <s v="Net Banking"/>
    <x v="0"/>
    <s v="Express"/>
    <x v="3"/>
    <s v="No"/>
    <s v="No"/>
  </r>
  <r>
    <x v="2807"/>
    <x v="228"/>
    <s v="CUST11250"/>
    <s v="Customer 1250"/>
    <n v="30"/>
    <s v="Returning"/>
    <s v="P5005"/>
    <s v="Desk Organizer"/>
    <x v="1"/>
    <s v="Stationery Hub"/>
    <n v="4"/>
    <n v="600"/>
    <n v="0"/>
    <n v="2400"/>
    <n v="0"/>
    <n v="2400"/>
    <n v="1400.76"/>
    <n v="999.24"/>
    <x v="1"/>
    <s v="Kolkata"/>
    <s v="West Bengal"/>
    <s v="India"/>
    <s v="Cash on Delivery"/>
    <x v="0"/>
    <s v="Standard"/>
    <x v="3"/>
    <s v="No"/>
    <s v="No"/>
  </r>
  <r>
    <x v="2808"/>
    <x v="228"/>
    <s v="CUST11412"/>
    <s v="Customer 1412"/>
    <n v="36"/>
    <s v="New"/>
    <s v="P2006"/>
    <s v="Womens Kurti"/>
    <x v="3"/>
    <s v="FashionMart"/>
    <n v="6"/>
    <n v="1400"/>
    <n v="0"/>
    <n v="8400"/>
    <n v="0"/>
    <n v="8400"/>
    <n v="6842.04"/>
    <n v="1557.96"/>
    <x v="1"/>
    <s v="Surat"/>
    <s v="Gujarat"/>
    <s v="India"/>
    <s v="Wallet"/>
    <x v="1"/>
    <s v="Express"/>
    <x v="3"/>
    <s v="No"/>
    <s v="No"/>
  </r>
  <r>
    <x v="2809"/>
    <x v="228"/>
    <s v="CUST11421"/>
    <s v="Customer 1421"/>
    <n v="28"/>
    <s v="New"/>
    <s v="P3004"/>
    <s v="Cookware Set"/>
    <x v="2"/>
    <s v="HomeNeeds"/>
    <n v="1"/>
    <n v="3500"/>
    <n v="20"/>
    <n v="3500"/>
    <n v="700"/>
    <n v="2800"/>
    <n v="2103.89"/>
    <n v="696.11"/>
    <x v="1"/>
    <s v="Chandigarh"/>
    <s v="Chandigarh"/>
    <s v="India"/>
    <s v="Wallet"/>
    <x v="0"/>
    <s v="Standard"/>
    <x v="0"/>
    <s v="No"/>
    <s v="No"/>
  </r>
  <r>
    <x v="2810"/>
    <x v="228"/>
    <s v="CUST11089"/>
    <s v="Customer 1089"/>
    <n v="34"/>
    <s v="Loyal"/>
    <s v="P3002"/>
    <s v="Air Fryer"/>
    <x v="2"/>
    <s v="HomeNeeds"/>
    <n v="1"/>
    <n v="6500"/>
    <n v="0"/>
    <n v="6500"/>
    <n v="0"/>
    <n v="6500"/>
    <n v="4288.21"/>
    <n v="2211.79"/>
    <x v="1"/>
    <s v="Nagpur"/>
    <s v="Maharashtra"/>
    <s v="India"/>
    <s v="Net Banking"/>
    <x v="0"/>
    <s v="Standard"/>
    <x v="0"/>
    <s v="No"/>
    <s v="No"/>
  </r>
  <r>
    <x v="2811"/>
    <x v="228"/>
    <s v="CUST10265"/>
    <s v="Customer 265"/>
    <n v="57"/>
    <s v="Returning"/>
    <s v="P1006"/>
    <s v="Keyboard"/>
    <x v="0"/>
    <s v="Metro Supplies"/>
    <n v="1"/>
    <n v="1800"/>
    <n v="25"/>
    <n v="1800"/>
    <n v="450"/>
    <n v="1350"/>
    <n v="1041.6400000000001"/>
    <n v="308.36"/>
    <x v="1"/>
    <s v="Jaipur"/>
    <s v="Rajasthan"/>
    <s v="India"/>
    <s v="Net Banking"/>
    <x v="2"/>
    <s v="Standard"/>
    <x v="0"/>
    <s v="No"/>
    <s v="No"/>
  </r>
  <r>
    <x v="2812"/>
    <x v="228"/>
    <s v="CUST12399"/>
    <s v="Customer 2399"/>
    <n v="60"/>
    <s v="Returning"/>
    <s v="P1002"/>
    <s v="Smartphone"/>
    <x v="0"/>
    <s v="Global Traders"/>
    <n v="4"/>
    <n v="28000"/>
    <n v="15"/>
    <n v="112000"/>
    <n v="16800"/>
    <n v="95200"/>
    <n v="69947.7"/>
    <n v="25252.3"/>
    <x v="2"/>
    <s v="Hyderabad"/>
    <s v="Telangana"/>
    <s v="India"/>
    <s v="Credit Card"/>
    <x v="1"/>
    <s v="Standard"/>
    <x v="0"/>
    <s v="No"/>
    <s v="No"/>
  </r>
  <r>
    <x v="2813"/>
    <x v="228"/>
    <s v="CUST12128"/>
    <s v="Customer 2128"/>
    <n v="42"/>
    <s v="Returning"/>
    <s v="P3006"/>
    <s v="Water Bottle"/>
    <x v="2"/>
    <s v="Metro Supplies"/>
    <n v="2"/>
    <n v="700"/>
    <n v="15"/>
    <n v="1400"/>
    <n v="210"/>
    <n v="1190"/>
    <n v="752.94"/>
    <n v="437.06"/>
    <x v="2"/>
    <s v="Jaipur"/>
    <s v="Rajasthan"/>
    <s v="India"/>
    <s v="Wallet"/>
    <x v="2"/>
    <s v="Standard"/>
    <x v="3"/>
    <s v="No"/>
    <s v="No"/>
  </r>
  <r>
    <x v="2814"/>
    <x v="228"/>
    <s v="CUST12196"/>
    <s v="Customer 2196"/>
    <n v="30"/>
    <s v="Returning"/>
    <s v="P4005"/>
    <s v="Perfume"/>
    <x v="4"/>
    <s v="BeautyCare"/>
    <n v="1"/>
    <n v="1800"/>
    <n v="15"/>
    <n v="1800"/>
    <n v="270"/>
    <n v="1530"/>
    <n v="1083.74"/>
    <n v="446.26"/>
    <x v="0"/>
    <s v="Guwahati"/>
    <s v="Assam"/>
    <s v="India"/>
    <s v="Wallet"/>
    <x v="2"/>
    <s v="Express"/>
    <x v="0"/>
    <s v="No"/>
    <s v="No"/>
  </r>
  <r>
    <x v="2815"/>
    <x v="228"/>
    <s v="CUST12158"/>
    <s v="Customer 2158"/>
    <n v="19"/>
    <s v="Loyal"/>
    <s v="P1008"/>
    <s v="Monitor"/>
    <x v="0"/>
    <s v="Global Traders"/>
    <n v="5"/>
    <n v="14500"/>
    <n v="5"/>
    <n v="72500"/>
    <n v="3625"/>
    <n v="68875"/>
    <n v="47135.54"/>
    <n v="21739.46"/>
    <x v="2"/>
    <s v="Visakhapatnam"/>
    <s v="Andhra Pradesh"/>
    <s v="India"/>
    <s v="UPI"/>
    <x v="0"/>
    <s v="Standard"/>
    <x v="0"/>
    <s v="No"/>
    <s v="No"/>
  </r>
  <r>
    <x v="2816"/>
    <x v="228"/>
    <s v="CUST11205"/>
    <s v="Customer 1205"/>
    <n v="28"/>
    <s v="New"/>
    <s v="P1009"/>
    <s v="Power Bank"/>
    <x v="0"/>
    <s v="Prime Distributors"/>
    <n v="2"/>
    <n v="1600"/>
    <n v="5"/>
    <n v="3200"/>
    <n v="160"/>
    <n v="3040"/>
    <n v="2369.1"/>
    <n v="670.9"/>
    <x v="1"/>
    <s v="Kolkata"/>
    <s v="West Bengal"/>
    <s v="India"/>
    <s v="Debit Card"/>
    <x v="0"/>
    <s v="Standard"/>
    <x v="2"/>
    <s v="No"/>
    <s v="No"/>
  </r>
  <r>
    <x v="2817"/>
    <x v="228"/>
    <s v="CUST11476"/>
    <s v="Customer 1476"/>
    <n v="59"/>
    <s v="Loyal"/>
    <s v="P3004"/>
    <s v="Cookware Set"/>
    <x v="2"/>
    <s v="HomeNeeds"/>
    <n v="3"/>
    <n v="3500"/>
    <n v="20"/>
    <n v="10500"/>
    <n v="2100"/>
    <n v="8400"/>
    <n v="4997.13"/>
    <n v="3402.87"/>
    <x v="0"/>
    <s v="Kolkata"/>
    <s v="West Bengal"/>
    <s v="India"/>
    <s v="Net Banking"/>
    <x v="1"/>
    <s v="Express"/>
    <x v="0"/>
    <s v="Yes"/>
    <s v="No"/>
  </r>
  <r>
    <x v="2818"/>
    <x v="228"/>
    <s v="CUST11897"/>
    <s v="Customer 1897"/>
    <n v="45"/>
    <s v="New"/>
    <s v="P4004"/>
    <s v="Shampoo"/>
    <x v="4"/>
    <s v="BeautyCare"/>
    <n v="1"/>
    <n v="550"/>
    <n v="20"/>
    <n v="550"/>
    <n v="110"/>
    <n v="440"/>
    <n v="345.03"/>
    <n v="94.97"/>
    <x v="0"/>
    <s v="Bhubaneswar"/>
    <s v="Odisha"/>
    <s v="India"/>
    <s v="Credit Card"/>
    <x v="0"/>
    <s v="Same Day"/>
    <x v="0"/>
    <s v="No"/>
    <s v="No"/>
  </r>
  <r>
    <x v="2819"/>
    <x v="229"/>
    <s v="CUST11250"/>
    <s v="Customer 1250"/>
    <n v="51"/>
    <s v="New"/>
    <s v="P1002"/>
    <s v="Smartphone"/>
    <x v="0"/>
    <s v="Global Traders"/>
    <n v="3"/>
    <n v="28000"/>
    <n v="5"/>
    <n v="84000"/>
    <n v="4200"/>
    <n v="79800"/>
    <n v="48970.6"/>
    <n v="30829.4"/>
    <x v="2"/>
    <s v="Mumbai"/>
    <s v="Maharashtra"/>
    <s v="India"/>
    <s v="UPI"/>
    <x v="0"/>
    <s v="Standard"/>
    <x v="0"/>
    <s v="No"/>
    <s v="No"/>
  </r>
  <r>
    <x v="2820"/>
    <x v="229"/>
    <s v="CUST10970"/>
    <s v="Customer 970"/>
    <n v="57"/>
    <s v="Returning"/>
    <s v="P5003"/>
    <s v="Calculator"/>
    <x v="1"/>
    <s v="Stationery Hub"/>
    <n v="1"/>
    <n v="650"/>
    <n v="0"/>
    <n v="650"/>
    <n v="0"/>
    <n v="650"/>
    <n v="429.85"/>
    <n v="220.15"/>
    <x v="1"/>
    <s v="Jaipur"/>
    <s v="Rajasthan"/>
    <s v="India"/>
    <s v="Credit Card"/>
    <x v="0"/>
    <s v="Express"/>
    <x v="0"/>
    <s v="No"/>
    <s v="Yes"/>
  </r>
  <r>
    <x v="2821"/>
    <x v="229"/>
    <s v="CUST10701"/>
    <s v="Customer 701"/>
    <n v="53"/>
    <s v="Loyal"/>
    <s v="P2008"/>
    <s v="Formal Shirt"/>
    <x v="3"/>
    <s v="Global Traders"/>
    <n v="2"/>
    <n v="1700"/>
    <n v="30"/>
    <n v="3400"/>
    <n v="1020"/>
    <n v="2380"/>
    <n v="1354.69"/>
    <n v="1025.31"/>
    <x v="0"/>
    <s v="Lucknow"/>
    <s v="Uttar Pradesh"/>
    <s v="India"/>
    <s v="Debit Card"/>
    <x v="0"/>
    <s v="Express"/>
    <x v="0"/>
    <s v="No"/>
    <s v="No"/>
  </r>
  <r>
    <x v="2822"/>
    <x v="229"/>
    <s v="CUST10830"/>
    <s v="Customer 830"/>
    <n v="47"/>
    <s v="Returning"/>
    <s v="P1008"/>
    <s v="Monitor"/>
    <x v="0"/>
    <s v="Global Traders"/>
    <n v="3"/>
    <n v="14500"/>
    <n v="25"/>
    <n v="43500"/>
    <n v="10875"/>
    <n v="32625"/>
    <n v="19669.2"/>
    <n v="12955.8"/>
    <x v="0"/>
    <s v="Ahmedabad"/>
    <s v="Gujarat"/>
    <s v="India"/>
    <s v="Debit Card"/>
    <x v="0"/>
    <s v="Standard"/>
    <x v="0"/>
    <s v="No"/>
    <s v="No"/>
  </r>
  <r>
    <x v="2823"/>
    <x v="229"/>
    <s v="CUST12333"/>
    <s v="Customer 2333"/>
    <n v="60"/>
    <s v="Loyal"/>
    <s v="P2001"/>
    <s v="Running Shoes"/>
    <x v="3"/>
    <s v="FashionMart"/>
    <n v="3"/>
    <n v="3200"/>
    <n v="15"/>
    <n v="9600"/>
    <n v="1440"/>
    <n v="8160"/>
    <n v="4645.03"/>
    <n v="3514.97"/>
    <x v="0"/>
    <s v="Delhi"/>
    <s v="Delhi"/>
    <s v="India"/>
    <s v="Wallet"/>
    <x v="0"/>
    <s v="Standard"/>
    <x v="0"/>
    <s v="Yes"/>
    <s v="No"/>
  </r>
  <r>
    <x v="2824"/>
    <x v="229"/>
    <s v="CUST10308"/>
    <s v="Customer 308"/>
    <n v="24"/>
    <s v="Returning"/>
    <s v="P2007"/>
    <s v="Saree"/>
    <x v="3"/>
    <s v="FashionMart"/>
    <n v="2"/>
    <n v="2600"/>
    <n v="20"/>
    <n v="5200"/>
    <n v="1040"/>
    <n v="4160"/>
    <n v="3016.59"/>
    <n v="1143.4100000000001"/>
    <x v="0"/>
    <s v="Hyderabad"/>
    <s v="Telangana"/>
    <s v="India"/>
    <s v="Debit Card"/>
    <x v="2"/>
    <s v="Standard"/>
    <x v="0"/>
    <s v="No"/>
    <s v="No"/>
  </r>
  <r>
    <x v="2825"/>
    <x v="229"/>
    <s v="CUST10450"/>
    <s v="Customer 450"/>
    <n v="43"/>
    <s v="Loyal"/>
    <s v="P2005"/>
    <s v="Backpack"/>
    <x v="3"/>
    <s v="Metro Supplies"/>
    <n v="2"/>
    <n v="1800"/>
    <n v="5"/>
    <n v="3600"/>
    <n v="180"/>
    <n v="3420"/>
    <n v="2769.07"/>
    <n v="650.92999999999995"/>
    <x v="1"/>
    <s v="Visakhapatnam"/>
    <s v="Andhra Pradesh"/>
    <s v="India"/>
    <s v="Debit Card"/>
    <x v="0"/>
    <s v="Express"/>
    <x v="0"/>
    <s v="Yes"/>
    <s v="No"/>
  </r>
  <r>
    <x v="2826"/>
    <x v="229"/>
    <s v="CUST11916"/>
    <s v="Customer 1916"/>
    <n v="58"/>
    <s v="Returning"/>
    <s v="P1007"/>
    <s v="Mouse"/>
    <x v="0"/>
    <s v="RetailHub"/>
    <n v="1"/>
    <n v="900"/>
    <n v="5"/>
    <n v="900"/>
    <n v="45"/>
    <n v="855"/>
    <n v="641.53"/>
    <n v="213.47"/>
    <x v="1"/>
    <s v="Visakhapatnam"/>
    <s v="Andhra Pradesh"/>
    <s v="India"/>
    <s v="Net Banking"/>
    <x v="2"/>
    <s v="Standard"/>
    <x v="0"/>
    <s v="No"/>
    <s v="No"/>
  </r>
  <r>
    <x v="2827"/>
    <x v="229"/>
    <s v="CUST10432"/>
    <s v="Customer 432"/>
    <n v="48"/>
    <s v="New"/>
    <s v="P4002"/>
    <s v="Moisturizer"/>
    <x v="4"/>
    <s v="BeautyCare"/>
    <n v="2"/>
    <n v="650"/>
    <n v="10"/>
    <n v="1300"/>
    <n v="130"/>
    <n v="1170"/>
    <n v="774.06"/>
    <n v="395.94"/>
    <x v="1"/>
    <s v="Hyderabad"/>
    <s v="Telangana"/>
    <s v="India"/>
    <s v="Credit Card"/>
    <x v="2"/>
    <s v="Standard"/>
    <x v="0"/>
    <s v="No"/>
    <s v="No"/>
  </r>
  <r>
    <x v="2828"/>
    <x v="229"/>
    <s v="CUST11291"/>
    <s v="Customer 1291"/>
    <n v="49"/>
    <s v="New"/>
    <s v="P4002"/>
    <s v="Moisturizer"/>
    <x v="4"/>
    <s v="BeautyCare"/>
    <n v="4"/>
    <n v="650"/>
    <n v="10"/>
    <n v="2600"/>
    <n v="260"/>
    <n v="2340"/>
    <n v="1850.83"/>
    <n v="489.17"/>
    <x v="0"/>
    <s v="Indore"/>
    <s v="Madhya Pradesh"/>
    <s v="India"/>
    <s v="Wallet"/>
    <x v="2"/>
    <s v="Express"/>
    <x v="0"/>
    <s v="No"/>
    <s v="No"/>
  </r>
  <r>
    <x v="2829"/>
    <x v="229"/>
    <s v="CUST10147"/>
    <s v="Customer 147"/>
    <n v="51"/>
    <s v="Returning"/>
    <s v="P4001"/>
    <s v="Face Wash"/>
    <x v="4"/>
    <s v="BeautyCare"/>
    <n v="2"/>
    <n v="450"/>
    <n v="10"/>
    <n v="900"/>
    <n v="90"/>
    <n v="810"/>
    <n v="574.70000000000005"/>
    <n v="235.3"/>
    <x v="2"/>
    <s v="Indore"/>
    <s v="Madhya Pradesh"/>
    <s v="India"/>
    <s v="Credit Card"/>
    <x v="1"/>
    <s v="Standard"/>
    <x v="0"/>
    <s v="No"/>
    <s v="No"/>
  </r>
  <r>
    <x v="2830"/>
    <x v="229"/>
    <s v="CUST12456"/>
    <s v="Customer 2456"/>
    <n v="47"/>
    <s v="New"/>
    <s v="P4002"/>
    <s v="Moisturizer"/>
    <x v="4"/>
    <s v="BeautyCare"/>
    <n v="2"/>
    <n v="650"/>
    <n v="25"/>
    <n v="1300"/>
    <n v="325"/>
    <n v="975"/>
    <n v="734.59"/>
    <n v="240.41"/>
    <x v="1"/>
    <s v="Lucknow"/>
    <s v="Uttar Pradesh"/>
    <s v="India"/>
    <s v="UPI"/>
    <x v="1"/>
    <s v="Standard"/>
    <x v="0"/>
    <s v="No"/>
    <s v="No"/>
  </r>
  <r>
    <x v="2831"/>
    <x v="230"/>
    <s v="CUST10953"/>
    <s v="Customer 953"/>
    <n v="34"/>
    <s v="Returning"/>
    <s v="P2007"/>
    <s v="Saree"/>
    <x v="3"/>
    <s v="FashionMart"/>
    <n v="1"/>
    <n v="2600"/>
    <n v="5"/>
    <n v="2600"/>
    <n v="130"/>
    <n v="2470"/>
    <n v="1395.92"/>
    <n v="1074.08"/>
    <x v="1"/>
    <s v="Chennai"/>
    <s v="Tamil Nadu"/>
    <s v="India"/>
    <s v="Cash on Delivery"/>
    <x v="2"/>
    <s v="Standard"/>
    <x v="0"/>
    <s v="No"/>
    <s v="No"/>
  </r>
  <r>
    <x v="2832"/>
    <x v="230"/>
    <s v="CUST11301"/>
    <s v="Customer 1301"/>
    <n v="55"/>
    <s v="Returning"/>
    <s v="P5001"/>
    <s v="Notebook Set"/>
    <x v="1"/>
    <s v="Stationery Hub"/>
    <n v="5"/>
    <n v="500"/>
    <n v="5"/>
    <n v="2500"/>
    <n v="125"/>
    <n v="2375"/>
    <n v="1710.38"/>
    <n v="664.62"/>
    <x v="1"/>
    <s v="Bengaluru"/>
    <s v="Karnataka"/>
    <s v="India"/>
    <s v="Wallet"/>
    <x v="1"/>
    <s v="Express"/>
    <x v="0"/>
    <s v="No"/>
    <s v="No"/>
  </r>
  <r>
    <x v="2833"/>
    <x v="230"/>
    <s v="CUST11646"/>
    <s v="Customer 1646"/>
    <n v="27"/>
    <s v="Returning"/>
    <s v="P1002"/>
    <s v="Smartphone"/>
    <x v="0"/>
    <s v="Global Traders"/>
    <n v="1"/>
    <n v="28000"/>
    <n v="20"/>
    <n v="28000"/>
    <n v="5600"/>
    <n v="22400"/>
    <n v="17119.88"/>
    <n v="5280.12"/>
    <x v="1"/>
    <s v="Hyderabad"/>
    <s v="Telangana"/>
    <s v="India"/>
    <s v="Net Banking"/>
    <x v="0"/>
    <s v="Express"/>
    <x v="0"/>
    <s v="No"/>
    <s v="Yes"/>
  </r>
  <r>
    <x v="2834"/>
    <x v="230"/>
    <s v="CUST11950"/>
    <s v="Customer 1950"/>
    <n v="55"/>
    <s v="Loyal"/>
    <s v="P2005"/>
    <s v="Backpack"/>
    <x v="3"/>
    <s v="Metro Supplies"/>
    <n v="6"/>
    <n v="1800"/>
    <n v="5"/>
    <n v="10800"/>
    <n v="540"/>
    <n v="10260"/>
    <n v="5690.95"/>
    <n v="4569.05"/>
    <x v="1"/>
    <s v="Guwahati"/>
    <s v="Assam"/>
    <s v="India"/>
    <s v="Wallet"/>
    <x v="2"/>
    <s v="Standard"/>
    <x v="0"/>
    <s v="No"/>
    <s v="Yes"/>
  </r>
  <r>
    <x v="2835"/>
    <x v="230"/>
    <s v="CUST11509"/>
    <s v="Customer 1509"/>
    <n v="38"/>
    <s v="New"/>
    <s v="P3006"/>
    <s v="Water Bottle"/>
    <x v="2"/>
    <s v="Metro Supplies"/>
    <n v="1"/>
    <n v="700"/>
    <n v="10"/>
    <n v="700"/>
    <n v="70"/>
    <n v="630"/>
    <n v="357.12"/>
    <n v="272.88"/>
    <x v="1"/>
    <s v="Pune"/>
    <s v="Maharashtra"/>
    <s v="India"/>
    <s v="Credit Card"/>
    <x v="1"/>
    <s v="Same Day"/>
    <x v="0"/>
    <s v="No"/>
    <s v="No"/>
  </r>
  <r>
    <x v="2836"/>
    <x v="230"/>
    <s v="CUST10296"/>
    <s v="Customer 296"/>
    <n v="28"/>
    <s v="New"/>
    <s v="P3002"/>
    <s v="Air Fryer"/>
    <x v="2"/>
    <s v="HomeNeeds"/>
    <n v="1"/>
    <n v="6500"/>
    <n v="0"/>
    <n v="6500"/>
    <n v="0"/>
    <n v="6500"/>
    <n v="4274.76"/>
    <n v="2225.2399999999998"/>
    <x v="0"/>
    <s v="Bhubaneswar"/>
    <s v="Odisha"/>
    <s v="India"/>
    <s v="Net Banking"/>
    <x v="1"/>
    <s v="Express"/>
    <x v="0"/>
    <s v="No"/>
    <s v="No"/>
  </r>
  <r>
    <x v="2837"/>
    <x v="230"/>
    <s v="CUST11908"/>
    <s v="Customer 1908"/>
    <n v="25"/>
    <s v="Loyal"/>
    <s v="P1010"/>
    <s v="Bluetooth Speaker"/>
    <x v="0"/>
    <s v="Prime Distributors"/>
    <n v="2"/>
    <n v="3200"/>
    <n v="25"/>
    <n v="6400"/>
    <n v="1600"/>
    <n v="4800"/>
    <n v="3182.58"/>
    <n v="1617.42"/>
    <x v="1"/>
    <s v="Lucknow"/>
    <s v="Uttar Pradesh"/>
    <s v="India"/>
    <s v="Credit Card"/>
    <x v="2"/>
    <s v="Standard"/>
    <x v="0"/>
    <s v="Yes"/>
    <s v="No"/>
  </r>
  <r>
    <x v="2838"/>
    <x v="230"/>
    <s v="CUST11665"/>
    <s v="Customer 1665"/>
    <n v="21"/>
    <s v="Loyal"/>
    <s v="P1009"/>
    <s v="Power Bank"/>
    <x v="0"/>
    <s v="Prime Distributors"/>
    <n v="2"/>
    <n v="1600"/>
    <n v="5"/>
    <n v="3200"/>
    <n v="160"/>
    <n v="3040"/>
    <n v="1803.87"/>
    <n v="1236.1300000000001"/>
    <x v="2"/>
    <s v="Bengaluru"/>
    <s v="Karnataka"/>
    <s v="India"/>
    <s v="UPI"/>
    <x v="1"/>
    <s v="Express"/>
    <x v="3"/>
    <s v="No"/>
    <s v="No"/>
  </r>
  <r>
    <x v="2839"/>
    <x v="230"/>
    <s v="CUST11707"/>
    <s v="Customer 1707"/>
    <n v="34"/>
    <s v="Returning"/>
    <s v="P2002"/>
    <s v="Jeans"/>
    <x v="3"/>
    <s v="FashionMart"/>
    <n v="1"/>
    <n v="2200"/>
    <n v="15"/>
    <n v="2200"/>
    <n v="330"/>
    <n v="1870"/>
    <n v="1231.79"/>
    <n v="638.21"/>
    <x v="1"/>
    <s v="Nagpur"/>
    <s v="Maharashtra"/>
    <s v="India"/>
    <s v="Cash on Delivery"/>
    <x v="0"/>
    <s v="Standard"/>
    <x v="4"/>
    <s v="No"/>
    <s v="No"/>
  </r>
  <r>
    <x v="2840"/>
    <x v="230"/>
    <s v="CUST11378"/>
    <s v="Customer 1378"/>
    <n v="45"/>
    <s v="Returning"/>
    <s v="P1002"/>
    <s v="Smartphone"/>
    <x v="0"/>
    <s v="Global Traders"/>
    <n v="3"/>
    <n v="28000"/>
    <n v="10"/>
    <n v="84000"/>
    <n v="8400"/>
    <n v="75600"/>
    <n v="42377.84"/>
    <n v="33222.160000000003"/>
    <x v="1"/>
    <s v="Lucknow"/>
    <s v="Uttar Pradesh"/>
    <s v="India"/>
    <s v="Cash on Delivery"/>
    <x v="0"/>
    <s v="Express"/>
    <x v="0"/>
    <s v="No"/>
    <s v="Yes"/>
  </r>
  <r>
    <x v="2841"/>
    <x v="230"/>
    <s v="CUST10629"/>
    <s v="Customer 629"/>
    <n v="34"/>
    <s v="Returning"/>
    <s v="P1007"/>
    <s v="Mouse"/>
    <x v="0"/>
    <s v="RetailHub"/>
    <n v="4"/>
    <n v="900"/>
    <n v="10"/>
    <n v="3600"/>
    <n v="360"/>
    <n v="3240"/>
    <n v="2651.47"/>
    <n v="588.53"/>
    <x v="1"/>
    <s v="Indore"/>
    <s v="Madhya Pradesh"/>
    <s v="India"/>
    <s v="Net Banking"/>
    <x v="2"/>
    <s v="Express"/>
    <x v="0"/>
    <s v="Yes"/>
    <s v="No"/>
  </r>
  <r>
    <x v="2842"/>
    <x v="230"/>
    <s v="CUST10120"/>
    <s v="Customer 120"/>
    <n v="31"/>
    <s v="New"/>
    <s v="P4003"/>
    <s v="Sunscreen"/>
    <x v="4"/>
    <s v="BeautyCare"/>
    <n v="2"/>
    <n v="700"/>
    <n v="15"/>
    <n v="1400"/>
    <n v="210"/>
    <n v="1190"/>
    <n v="969.91"/>
    <n v="220.09"/>
    <x v="1"/>
    <s v="Lucknow"/>
    <s v="Uttar Pradesh"/>
    <s v="India"/>
    <s v="Debit Card"/>
    <x v="0"/>
    <s v="Standard"/>
    <x v="2"/>
    <s v="No"/>
    <s v="No"/>
  </r>
  <r>
    <x v="2843"/>
    <x v="230"/>
    <s v="CUST12284"/>
    <s v="Customer 2284"/>
    <n v="52"/>
    <s v="Loyal"/>
    <s v="P3007"/>
    <s v="Vacuum Cleaner"/>
    <x v="2"/>
    <s v="Global Traders"/>
    <n v="2"/>
    <n v="8500"/>
    <n v="20"/>
    <n v="17000"/>
    <n v="3400"/>
    <n v="13600"/>
    <n v="9903.85"/>
    <n v="3696.15"/>
    <x v="0"/>
    <s v="Patna"/>
    <s v="Bihar"/>
    <s v="India"/>
    <s v="Credit Card"/>
    <x v="2"/>
    <s v="Express"/>
    <x v="1"/>
    <s v="No"/>
    <s v="No"/>
  </r>
  <r>
    <x v="2844"/>
    <x v="230"/>
    <s v="CUST11525"/>
    <s v="Customer 1525"/>
    <n v="53"/>
    <s v="New"/>
    <s v="P2005"/>
    <s v="Backpack"/>
    <x v="3"/>
    <s v="Metro Supplies"/>
    <n v="4"/>
    <n v="1800"/>
    <n v="15"/>
    <n v="7200"/>
    <n v="1080"/>
    <n v="6120"/>
    <n v="4578.3100000000004"/>
    <n v="1541.69"/>
    <x v="1"/>
    <s v="Visakhapatnam"/>
    <s v="Andhra Pradesh"/>
    <s v="India"/>
    <s v="UPI"/>
    <x v="0"/>
    <s v="Express"/>
    <x v="0"/>
    <s v="No"/>
    <s v="No"/>
  </r>
  <r>
    <x v="2845"/>
    <x v="231"/>
    <s v="CUST11597"/>
    <s v="Customer 1597"/>
    <n v="42"/>
    <s v="Returning"/>
    <s v="P1009"/>
    <s v="Power Bank"/>
    <x v="0"/>
    <s v="Prime Distributors"/>
    <n v="2"/>
    <n v="1600"/>
    <n v="5"/>
    <n v="3200"/>
    <n v="160"/>
    <n v="3040"/>
    <n v="2185.66"/>
    <n v="854.34"/>
    <x v="2"/>
    <s v="Surat"/>
    <s v="Gujarat"/>
    <s v="India"/>
    <s v="UPI"/>
    <x v="0"/>
    <s v="Standard"/>
    <x v="0"/>
    <s v="Yes"/>
    <s v="No"/>
  </r>
  <r>
    <x v="2846"/>
    <x v="231"/>
    <s v="CUST11442"/>
    <s v="Customer 1442"/>
    <n v="59"/>
    <s v="Loyal"/>
    <s v="P1010"/>
    <s v="Bluetooth Speaker"/>
    <x v="0"/>
    <s v="Prime Distributors"/>
    <n v="3"/>
    <n v="3200"/>
    <n v="20"/>
    <n v="9600"/>
    <n v="1920"/>
    <n v="7680"/>
    <n v="5359.39"/>
    <n v="2320.61"/>
    <x v="0"/>
    <s v="Mumbai"/>
    <s v="Maharashtra"/>
    <s v="India"/>
    <s v="Debit Card"/>
    <x v="2"/>
    <s v="Standard"/>
    <x v="0"/>
    <s v="No"/>
    <s v="No"/>
  </r>
  <r>
    <x v="2847"/>
    <x v="231"/>
    <s v="CUST10948"/>
    <s v="Customer 948"/>
    <n v="40"/>
    <s v="New"/>
    <s v="P3003"/>
    <s v="Mixer Grinder"/>
    <x v="2"/>
    <s v="Prime Distributors"/>
    <n v="2"/>
    <n v="4800"/>
    <n v="10"/>
    <n v="9600"/>
    <n v="960"/>
    <n v="8640"/>
    <n v="4795.83"/>
    <n v="3844.17"/>
    <x v="1"/>
    <s v="Visakhapatnam"/>
    <s v="Andhra Pradesh"/>
    <s v="India"/>
    <s v="Debit Card"/>
    <x v="0"/>
    <s v="Express"/>
    <x v="1"/>
    <s v="No"/>
    <s v="No"/>
  </r>
  <r>
    <x v="2848"/>
    <x v="231"/>
    <s v="CUST11375"/>
    <s v="Customer 1375"/>
    <n v="26"/>
    <s v="New"/>
    <s v="P3004"/>
    <s v="Cookware Set"/>
    <x v="2"/>
    <s v="HomeNeeds"/>
    <n v="1"/>
    <n v="3500"/>
    <n v="5"/>
    <n v="3500"/>
    <n v="175"/>
    <n v="3325"/>
    <n v="2445.91"/>
    <n v="879.09"/>
    <x v="0"/>
    <s v="Ahmedabad"/>
    <s v="Gujarat"/>
    <s v="India"/>
    <s v="Net Banking"/>
    <x v="0"/>
    <s v="Standard"/>
    <x v="4"/>
    <s v="Yes"/>
    <s v="No"/>
  </r>
  <r>
    <x v="2849"/>
    <x v="231"/>
    <s v="CUST11684"/>
    <s v="Customer 1684"/>
    <n v="37"/>
    <s v="Returning"/>
    <s v="P1008"/>
    <s v="Monitor"/>
    <x v="0"/>
    <s v="Global Traders"/>
    <n v="2"/>
    <n v="14500"/>
    <n v="5"/>
    <n v="29000"/>
    <n v="1450"/>
    <n v="27550"/>
    <n v="20172.32"/>
    <n v="7377.68"/>
    <x v="0"/>
    <s v="Guwahati"/>
    <s v="Assam"/>
    <s v="India"/>
    <s v="Wallet"/>
    <x v="0"/>
    <s v="Standard"/>
    <x v="0"/>
    <s v="No"/>
    <s v="No"/>
  </r>
  <r>
    <x v="2850"/>
    <x v="231"/>
    <s v="CUST11266"/>
    <s v="Customer 1266"/>
    <n v="59"/>
    <s v="Loyal"/>
    <s v="P2008"/>
    <s v="Formal Shirt"/>
    <x v="3"/>
    <s v="Global Traders"/>
    <n v="3"/>
    <n v="1700"/>
    <n v="5"/>
    <n v="5100"/>
    <n v="255"/>
    <n v="4845"/>
    <n v="3028.57"/>
    <n v="1816.43"/>
    <x v="0"/>
    <s v="Chennai"/>
    <s v="Tamil Nadu"/>
    <s v="India"/>
    <s v="Debit Card"/>
    <x v="1"/>
    <s v="Standard"/>
    <x v="0"/>
    <s v="No"/>
    <s v="No"/>
  </r>
  <r>
    <x v="2851"/>
    <x v="231"/>
    <s v="CUST10734"/>
    <s v="Customer 734"/>
    <n v="28"/>
    <s v="New"/>
    <s v="P3003"/>
    <s v="Mixer Grinder"/>
    <x v="2"/>
    <s v="Prime Distributors"/>
    <n v="2"/>
    <n v="4800"/>
    <n v="15"/>
    <n v="9600"/>
    <n v="1440"/>
    <n v="8160"/>
    <n v="6513.05"/>
    <n v="1646.95"/>
    <x v="1"/>
    <s v="Patna"/>
    <s v="Bihar"/>
    <s v="India"/>
    <s v="Credit Card"/>
    <x v="0"/>
    <s v="Express"/>
    <x v="0"/>
    <s v="No"/>
    <s v="No"/>
  </r>
  <r>
    <x v="2852"/>
    <x v="231"/>
    <s v="CUST11772"/>
    <s v="Customer 1772"/>
    <n v="37"/>
    <s v="New"/>
    <s v="P1008"/>
    <s v="Monitor"/>
    <x v="0"/>
    <s v="Global Traders"/>
    <n v="2"/>
    <n v="14500"/>
    <n v="10"/>
    <n v="29000"/>
    <n v="2900"/>
    <n v="26100"/>
    <n v="19385.7"/>
    <n v="6714.3"/>
    <x v="0"/>
    <s v="Indore"/>
    <s v="Madhya Pradesh"/>
    <s v="India"/>
    <s v="Debit Card"/>
    <x v="0"/>
    <s v="Standard"/>
    <x v="0"/>
    <s v="No"/>
    <s v="No"/>
  </r>
  <r>
    <x v="2853"/>
    <x v="231"/>
    <s v="CUST10705"/>
    <s v="Customer 705"/>
    <n v="19"/>
    <s v="New"/>
    <s v="P3003"/>
    <s v="Mixer Grinder"/>
    <x v="2"/>
    <s v="Prime Distributors"/>
    <n v="1"/>
    <n v="4800"/>
    <n v="10"/>
    <n v="4800"/>
    <n v="480"/>
    <n v="4320"/>
    <n v="3058.56"/>
    <n v="1261.44"/>
    <x v="1"/>
    <s v="Lucknow"/>
    <s v="Uttar Pradesh"/>
    <s v="India"/>
    <s v="Credit Card"/>
    <x v="2"/>
    <s v="Standard"/>
    <x v="1"/>
    <s v="No"/>
    <s v="No"/>
  </r>
  <r>
    <x v="2854"/>
    <x v="231"/>
    <s v="CUST11454"/>
    <s v="Customer 1454"/>
    <n v="19"/>
    <s v="New"/>
    <s v="P1003"/>
    <s v="Headphones"/>
    <x v="0"/>
    <s v="Metro Supplies"/>
    <n v="2"/>
    <n v="2500"/>
    <n v="10"/>
    <n v="5000"/>
    <n v="500"/>
    <n v="4500"/>
    <n v="3283.09"/>
    <n v="1216.9100000000001"/>
    <x v="1"/>
    <s v="Kolkata"/>
    <s v="West Bengal"/>
    <s v="India"/>
    <s v="Credit Card"/>
    <x v="0"/>
    <s v="Standard"/>
    <x v="2"/>
    <s v="Yes"/>
    <s v="No"/>
  </r>
  <r>
    <x v="2855"/>
    <x v="231"/>
    <s v="CUST11401"/>
    <s v="Customer 1401"/>
    <n v="58"/>
    <s v="New"/>
    <s v="P2007"/>
    <s v="Saree"/>
    <x v="3"/>
    <s v="FashionMart"/>
    <n v="3"/>
    <n v="2600"/>
    <n v="0"/>
    <n v="7800"/>
    <n v="0"/>
    <n v="7800"/>
    <n v="5698.01"/>
    <n v="2101.9899999999998"/>
    <x v="1"/>
    <s v="Lucknow"/>
    <s v="Uttar Pradesh"/>
    <s v="India"/>
    <s v="Credit Card"/>
    <x v="2"/>
    <s v="Express"/>
    <x v="0"/>
    <s v="No"/>
    <s v="Yes"/>
  </r>
  <r>
    <x v="2856"/>
    <x v="231"/>
    <s v="CUST11709"/>
    <s v="Customer 1709"/>
    <n v="21"/>
    <s v="Returning"/>
    <s v="P1007"/>
    <s v="Mouse"/>
    <x v="0"/>
    <s v="RetailHub"/>
    <n v="1"/>
    <n v="900"/>
    <n v="5"/>
    <n v="900"/>
    <n v="45"/>
    <n v="855"/>
    <n v="677.8"/>
    <n v="177.2"/>
    <x v="0"/>
    <s v="Bhopal"/>
    <s v="Madhya Pradesh"/>
    <s v="India"/>
    <s v="Credit Card"/>
    <x v="1"/>
    <s v="Standard"/>
    <x v="0"/>
    <s v="No"/>
    <s v="No"/>
  </r>
  <r>
    <x v="2857"/>
    <x v="231"/>
    <s v="CUST10280"/>
    <s v="Customer 280"/>
    <n v="36"/>
    <s v="New"/>
    <s v="P5002"/>
    <s v="Novel"/>
    <x v="1"/>
    <s v="Stationery Hub"/>
    <n v="2"/>
    <n v="400"/>
    <n v="5"/>
    <n v="800"/>
    <n v="40"/>
    <n v="760"/>
    <n v="604.49"/>
    <n v="155.51"/>
    <x v="0"/>
    <s v="Bengaluru"/>
    <s v="Karnataka"/>
    <s v="India"/>
    <s v="UPI"/>
    <x v="2"/>
    <s v="Standard"/>
    <x v="0"/>
    <s v="No"/>
    <s v="No"/>
  </r>
  <r>
    <x v="2858"/>
    <x v="231"/>
    <s v="CUST10382"/>
    <s v="Customer 382"/>
    <n v="40"/>
    <s v="New"/>
    <s v="P1010"/>
    <s v="Bluetooth Speaker"/>
    <x v="0"/>
    <s v="Prime Distributors"/>
    <n v="1"/>
    <n v="3200"/>
    <n v="5"/>
    <n v="3200"/>
    <n v="160"/>
    <n v="3040"/>
    <n v="2054.42"/>
    <n v="985.58"/>
    <x v="1"/>
    <s v="Nagpur"/>
    <s v="Maharashtra"/>
    <s v="India"/>
    <s v="Cash on Delivery"/>
    <x v="0"/>
    <s v="Standard"/>
    <x v="0"/>
    <s v="Yes"/>
    <s v="No"/>
  </r>
  <r>
    <x v="2859"/>
    <x v="231"/>
    <s v="CUST12400"/>
    <s v="Customer 2400"/>
    <n v="45"/>
    <s v="Returning"/>
    <s v="P1002"/>
    <s v="Smartphone"/>
    <x v="0"/>
    <s v="Global Traders"/>
    <n v="1"/>
    <n v="28000"/>
    <n v="15"/>
    <n v="28000"/>
    <n v="4200"/>
    <n v="23800"/>
    <n v="17944.91"/>
    <n v="5855.09"/>
    <x v="1"/>
    <s v="Lucknow"/>
    <s v="Uttar Pradesh"/>
    <s v="India"/>
    <s v="Cash on Delivery"/>
    <x v="2"/>
    <s v="Standard"/>
    <x v="3"/>
    <s v="No"/>
    <s v="No"/>
  </r>
  <r>
    <x v="2860"/>
    <x v="232"/>
    <s v="CUST12041"/>
    <s v="Customer 2041"/>
    <n v="23"/>
    <s v="Returning"/>
    <s v="P1009"/>
    <s v="Power Bank"/>
    <x v="0"/>
    <s v="Prime Distributors"/>
    <n v="1"/>
    <n v="1600"/>
    <n v="5"/>
    <n v="1600"/>
    <n v="80"/>
    <n v="1520"/>
    <n v="1018.91"/>
    <n v="501.09"/>
    <x v="1"/>
    <s v="Patna"/>
    <s v="Bihar"/>
    <s v="India"/>
    <s v="Cash on Delivery"/>
    <x v="1"/>
    <s v="Express"/>
    <x v="0"/>
    <s v="No"/>
    <s v="No"/>
  </r>
  <r>
    <x v="2861"/>
    <x v="232"/>
    <s v="CUST10162"/>
    <s v="Customer 162"/>
    <n v="18"/>
    <s v="Loyal"/>
    <s v="P1007"/>
    <s v="Mouse"/>
    <x v="0"/>
    <s v="RetailHub"/>
    <n v="2"/>
    <n v="900"/>
    <n v="15"/>
    <n v="1800"/>
    <n v="270"/>
    <n v="1530"/>
    <n v="1025.9000000000001"/>
    <n v="504.1"/>
    <x v="1"/>
    <s v="Kolkata"/>
    <s v="West Bengal"/>
    <s v="India"/>
    <s v="Debit Card"/>
    <x v="0"/>
    <s v="Standard"/>
    <x v="0"/>
    <s v="No"/>
    <s v="No"/>
  </r>
  <r>
    <x v="2862"/>
    <x v="232"/>
    <s v="CUST10456"/>
    <s v="Customer 456"/>
    <n v="45"/>
    <s v="Loyal"/>
    <s v="P5001"/>
    <s v="Notebook Set"/>
    <x v="1"/>
    <s v="Stationery Hub"/>
    <n v="3"/>
    <n v="500"/>
    <n v="10"/>
    <n v="1500"/>
    <n v="150"/>
    <n v="1350"/>
    <n v="967.42"/>
    <n v="382.58"/>
    <x v="1"/>
    <s v="Delhi"/>
    <s v="Delhi"/>
    <s v="India"/>
    <s v="UPI"/>
    <x v="0"/>
    <s v="Standard"/>
    <x v="0"/>
    <s v="No"/>
    <s v="No"/>
  </r>
  <r>
    <x v="2863"/>
    <x v="232"/>
    <s v="CUST11933"/>
    <s v="Customer 1933"/>
    <n v="20"/>
    <s v="New"/>
    <s v="P2006"/>
    <s v="Womens Kurti"/>
    <x v="3"/>
    <s v="FashionMart"/>
    <n v="2"/>
    <n v="1400"/>
    <n v="10"/>
    <n v="2800"/>
    <n v="280"/>
    <n v="2520"/>
    <n v="1995.11"/>
    <n v="524.89"/>
    <x v="2"/>
    <s v="Visakhapatnam"/>
    <s v="Andhra Pradesh"/>
    <s v="India"/>
    <s v="Net Banking"/>
    <x v="0"/>
    <s v="Express"/>
    <x v="0"/>
    <s v="No"/>
    <s v="No"/>
  </r>
  <r>
    <x v="2864"/>
    <x v="232"/>
    <s v="CUST11004"/>
    <s v="Customer 1004"/>
    <n v="55"/>
    <s v="Returning"/>
    <s v="P1008"/>
    <s v="Monitor"/>
    <x v="0"/>
    <s v="Global Traders"/>
    <n v="2"/>
    <n v="14500"/>
    <n v="15"/>
    <n v="29000"/>
    <n v="4350"/>
    <n v="24650"/>
    <n v="14236.59"/>
    <n v="10413.41"/>
    <x v="2"/>
    <s v="Bengaluru"/>
    <s v="Karnataka"/>
    <s v="India"/>
    <s v="UPI"/>
    <x v="0"/>
    <s v="Express"/>
    <x v="0"/>
    <s v="No"/>
    <s v="No"/>
  </r>
  <r>
    <x v="2865"/>
    <x v="232"/>
    <s v="CUST11123"/>
    <s v="Customer 1123"/>
    <n v="33"/>
    <s v="New"/>
    <s v="P2007"/>
    <s v="Saree"/>
    <x v="3"/>
    <s v="FashionMart"/>
    <n v="1"/>
    <n v="2600"/>
    <n v="15"/>
    <n v="2600"/>
    <n v="390"/>
    <n v="2210"/>
    <n v="1553.55"/>
    <n v="656.45"/>
    <x v="0"/>
    <s v="Delhi"/>
    <s v="Delhi"/>
    <s v="India"/>
    <s v="Credit Card"/>
    <x v="2"/>
    <s v="Standard"/>
    <x v="0"/>
    <s v="No"/>
    <s v="No"/>
  </r>
  <r>
    <x v="2866"/>
    <x v="232"/>
    <s v="CUST11154"/>
    <s v="Customer 1154"/>
    <n v="43"/>
    <s v="Loyal"/>
    <s v="P2003"/>
    <s v="T-Shirt"/>
    <x v="3"/>
    <s v="RetailHub"/>
    <n v="1"/>
    <n v="900"/>
    <n v="20"/>
    <n v="900"/>
    <n v="180"/>
    <n v="720"/>
    <n v="546.76"/>
    <n v="173.24"/>
    <x v="1"/>
    <s v="Coimbatore"/>
    <s v="Tamil Nadu"/>
    <s v="India"/>
    <s v="Cash on Delivery"/>
    <x v="2"/>
    <s v="Express"/>
    <x v="1"/>
    <s v="No"/>
    <s v="No"/>
  </r>
  <r>
    <x v="2867"/>
    <x v="232"/>
    <s v="CUST10215"/>
    <s v="Customer 215"/>
    <n v="22"/>
    <s v="Loyal"/>
    <s v="P4002"/>
    <s v="Moisturizer"/>
    <x v="4"/>
    <s v="BeautyCare"/>
    <n v="2"/>
    <n v="650"/>
    <n v="10"/>
    <n v="1300"/>
    <n v="130"/>
    <n v="1170"/>
    <n v="925.67"/>
    <n v="244.33"/>
    <x v="2"/>
    <s v="Delhi"/>
    <s v="Delhi"/>
    <s v="India"/>
    <s v="UPI"/>
    <x v="0"/>
    <s v="Standard"/>
    <x v="0"/>
    <s v="No"/>
    <s v="No"/>
  </r>
  <r>
    <x v="2868"/>
    <x v="232"/>
    <s v="CUST12192"/>
    <s v="Customer 2192"/>
    <n v="19"/>
    <s v="Returning"/>
    <s v="P5005"/>
    <s v="Desk Organizer"/>
    <x v="1"/>
    <s v="Stationery Hub"/>
    <n v="1"/>
    <n v="600"/>
    <n v="25"/>
    <n v="600"/>
    <n v="150"/>
    <n v="450"/>
    <n v="267.11"/>
    <n v="182.89"/>
    <x v="1"/>
    <s v="Indore"/>
    <s v="Madhya Pradesh"/>
    <s v="India"/>
    <s v="Credit Card"/>
    <x v="1"/>
    <s v="Standard"/>
    <x v="3"/>
    <s v="No"/>
    <s v="No"/>
  </r>
  <r>
    <x v="2869"/>
    <x v="232"/>
    <s v="CUST10466"/>
    <s v="Customer 466"/>
    <n v="37"/>
    <s v="Loyal"/>
    <s v="P5004"/>
    <s v="Pen Set"/>
    <x v="1"/>
    <s v="Stationery Hub"/>
    <n v="2"/>
    <n v="250"/>
    <n v="5"/>
    <n v="500"/>
    <n v="25"/>
    <n v="475"/>
    <n v="309.04000000000002"/>
    <n v="165.96"/>
    <x v="1"/>
    <s v="Pune"/>
    <s v="Maharashtra"/>
    <s v="India"/>
    <s v="Net Banking"/>
    <x v="2"/>
    <s v="Standard"/>
    <x v="0"/>
    <s v="No"/>
    <s v="Yes"/>
  </r>
  <r>
    <x v="2870"/>
    <x v="232"/>
    <s v="CUST10103"/>
    <s v="Customer 103"/>
    <n v="24"/>
    <s v="Returning"/>
    <s v="P3001"/>
    <s v="Coffee Maker"/>
    <x v="2"/>
    <s v="HomeNeeds"/>
    <n v="1"/>
    <n v="4200"/>
    <n v="5"/>
    <n v="4200"/>
    <n v="210"/>
    <n v="3990"/>
    <n v="2241.12"/>
    <n v="1748.88"/>
    <x v="1"/>
    <s v="Visakhapatnam"/>
    <s v="Andhra Pradesh"/>
    <s v="India"/>
    <s v="Net Banking"/>
    <x v="2"/>
    <s v="Standard"/>
    <x v="2"/>
    <s v="No"/>
    <s v="No"/>
  </r>
  <r>
    <x v="2871"/>
    <x v="232"/>
    <s v="CUST10326"/>
    <s v="Customer 326"/>
    <n v="25"/>
    <s v="Returning"/>
    <s v="P4004"/>
    <s v="Shampoo"/>
    <x v="4"/>
    <s v="BeautyCare"/>
    <n v="4"/>
    <n v="550"/>
    <n v="25"/>
    <n v="2200"/>
    <n v="550"/>
    <n v="1650"/>
    <n v="1069.72"/>
    <n v="580.28"/>
    <x v="2"/>
    <s v="Guwahati"/>
    <s v="Assam"/>
    <s v="India"/>
    <s v="Wallet"/>
    <x v="2"/>
    <s v="Standard"/>
    <x v="1"/>
    <s v="No"/>
    <s v="No"/>
  </r>
  <r>
    <x v="2872"/>
    <x v="232"/>
    <s v="CUST11110"/>
    <s v="Customer 1110"/>
    <n v="22"/>
    <s v="Returning"/>
    <s v="P5003"/>
    <s v="Calculator"/>
    <x v="1"/>
    <s v="Stationery Hub"/>
    <n v="3"/>
    <n v="650"/>
    <n v="0"/>
    <n v="1950"/>
    <n v="0"/>
    <n v="1950"/>
    <n v="1454.01"/>
    <n v="495.99"/>
    <x v="2"/>
    <s v="Hyderabad"/>
    <s v="Telangana"/>
    <s v="India"/>
    <s v="Net Banking"/>
    <x v="1"/>
    <s v="Standard"/>
    <x v="0"/>
    <s v="No"/>
    <s v="No"/>
  </r>
  <r>
    <x v="2873"/>
    <x v="232"/>
    <s v="CUST11056"/>
    <s v="Customer 1056"/>
    <n v="44"/>
    <s v="Returning"/>
    <s v="P4006"/>
    <s v="Lipstick"/>
    <x v="4"/>
    <s v="BeautyCare"/>
    <n v="2"/>
    <n v="850"/>
    <n v="5"/>
    <n v="1700"/>
    <n v="85"/>
    <n v="1615"/>
    <n v="1067.2"/>
    <n v="547.79999999999995"/>
    <x v="0"/>
    <s v="Pune"/>
    <s v="Maharashtra"/>
    <s v="India"/>
    <s v="Cash on Delivery"/>
    <x v="2"/>
    <s v="Standard"/>
    <x v="0"/>
    <s v="No"/>
    <s v="No"/>
  </r>
  <r>
    <x v="2874"/>
    <x v="232"/>
    <s v="CUST11483"/>
    <s v="Customer 1483"/>
    <n v="37"/>
    <s v="Loyal"/>
    <s v="P3004"/>
    <s v="Cookware Set"/>
    <x v="2"/>
    <s v="HomeNeeds"/>
    <n v="3"/>
    <n v="3500"/>
    <n v="5"/>
    <n v="10500"/>
    <n v="525"/>
    <n v="9975"/>
    <n v="6958.2"/>
    <n v="3016.8"/>
    <x v="1"/>
    <s v="Visakhapatnam"/>
    <s v="Andhra Pradesh"/>
    <s v="India"/>
    <s v="Cash on Delivery"/>
    <x v="2"/>
    <s v="Standard"/>
    <x v="0"/>
    <s v="No"/>
    <s v="No"/>
  </r>
  <r>
    <x v="2875"/>
    <x v="232"/>
    <s v="CUST12261"/>
    <s v="Customer 2261"/>
    <n v="35"/>
    <s v="New"/>
    <s v="P5001"/>
    <s v="Notebook Set"/>
    <x v="1"/>
    <s v="Stationery Hub"/>
    <n v="2"/>
    <n v="500"/>
    <n v="25"/>
    <n v="1000"/>
    <n v="250"/>
    <n v="750"/>
    <n v="539.46"/>
    <n v="210.54"/>
    <x v="1"/>
    <s v="Delhi"/>
    <s v="Delhi"/>
    <s v="India"/>
    <s v="UPI"/>
    <x v="0"/>
    <s v="Standard"/>
    <x v="3"/>
    <s v="No"/>
    <s v="No"/>
  </r>
  <r>
    <x v="2876"/>
    <x v="232"/>
    <s v="CUST11655"/>
    <s v="Customer 1655"/>
    <n v="50"/>
    <s v="Loyal"/>
    <s v="P4004"/>
    <s v="Shampoo"/>
    <x v="4"/>
    <s v="BeautyCare"/>
    <n v="2"/>
    <n v="550"/>
    <n v="5"/>
    <n v="1100"/>
    <n v="55"/>
    <n v="1045"/>
    <n v="795.03"/>
    <n v="249.97"/>
    <x v="1"/>
    <s v="Kolkata"/>
    <s v="West Bengal"/>
    <s v="India"/>
    <s v="UPI"/>
    <x v="2"/>
    <s v="Standard"/>
    <x v="2"/>
    <s v="No"/>
    <s v="No"/>
  </r>
  <r>
    <x v="2877"/>
    <x v="232"/>
    <s v="CUST10735"/>
    <s v="Customer 735"/>
    <n v="22"/>
    <s v="Loyal"/>
    <s v="P5002"/>
    <s v="Novel"/>
    <x v="1"/>
    <s v="Stationery Hub"/>
    <n v="1"/>
    <n v="400"/>
    <n v="10"/>
    <n v="400"/>
    <n v="40"/>
    <n v="360"/>
    <n v="263.17"/>
    <n v="96.83"/>
    <x v="1"/>
    <s v="Guwahati"/>
    <s v="Assam"/>
    <s v="India"/>
    <s v="Debit Card"/>
    <x v="1"/>
    <s v="Express"/>
    <x v="0"/>
    <s v="No"/>
    <s v="Yes"/>
  </r>
  <r>
    <x v="2878"/>
    <x v="232"/>
    <s v="CUST10297"/>
    <s v="Customer 297"/>
    <n v="55"/>
    <s v="Returning"/>
    <s v="P3006"/>
    <s v="Water Bottle"/>
    <x v="2"/>
    <s v="Metro Supplies"/>
    <n v="1"/>
    <n v="700"/>
    <n v="10"/>
    <n v="700"/>
    <n v="70"/>
    <n v="630"/>
    <n v="432.64"/>
    <n v="197.36"/>
    <x v="0"/>
    <s v="Guwahati"/>
    <s v="Assam"/>
    <s v="India"/>
    <s v="UPI"/>
    <x v="0"/>
    <s v="Standard"/>
    <x v="0"/>
    <s v="No"/>
    <s v="No"/>
  </r>
  <r>
    <x v="2879"/>
    <x v="233"/>
    <s v="CUST10188"/>
    <s v="Customer 188"/>
    <n v="26"/>
    <s v="New"/>
    <s v="P3007"/>
    <s v="Vacuum Cleaner"/>
    <x v="2"/>
    <s v="Global Traders"/>
    <n v="2"/>
    <n v="8500"/>
    <n v="25"/>
    <n v="17000"/>
    <n v="4250"/>
    <n v="12750"/>
    <n v="8668.14"/>
    <n v="4081.86"/>
    <x v="1"/>
    <s v="Coimbatore"/>
    <s v="Tamil Nadu"/>
    <s v="India"/>
    <s v="Credit Card"/>
    <x v="1"/>
    <s v="Express"/>
    <x v="0"/>
    <s v="No"/>
    <s v="No"/>
  </r>
  <r>
    <x v="2880"/>
    <x v="233"/>
    <s v="CUST12323"/>
    <s v="Customer 2323"/>
    <n v="23"/>
    <s v="Returning"/>
    <s v="P3003"/>
    <s v="Mixer Grinder"/>
    <x v="2"/>
    <s v="Prime Distributors"/>
    <n v="5"/>
    <n v="4800"/>
    <n v="15"/>
    <n v="24000"/>
    <n v="3600"/>
    <n v="20400"/>
    <n v="15641.09"/>
    <n v="4758.91"/>
    <x v="2"/>
    <s v="Mumbai"/>
    <s v="Maharashtra"/>
    <s v="India"/>
    <s v="Credit Card"/>
    <x v="0"/>
    <s v="Express"/>
    <x v="1"/>
    <s v="No"/>
    <s v="Yes"/>
  </r>
  <r>
    <x v="2881"/>
    <x v="233"/>
    <s v="CUST10941"/>
    <s v="Customer 941"/>
    <n v="55"/>
    <s v="New"/>
    <s v="P3003"/>
    <s v="Mixer Grinder"/>
    <x v="2"/>
    <s v="Prime Distributors"/>
    <n v="3"/>
    <n v="4800"/>
    <n v="5"/>
    <n v="14400"/>
    <n v="720"/>
    <n v="13680"/>
    <n v="8032.14"/>
    <n v="5647.86"/>
    <x v="1"/>
    <s v="Jaipur"/>
    <s v="Rajasthan"/>
    <s v="India"/>
    <s v="UPI"/>
    <x v="2"/>
    <s v="Standard"/>
    <x v="0"/>
    <s v="No"/>
    <s v="No"/>
  </r>
  <r>
    <x v="2882"/>
    <x v="233"/>
    <s v="CUST10155"/>
    <s v="Customer 155"/>
    <n v="60"/>
    <s v="Returning"/>
    <s v="P4006"/>
    <s v="Lipstick"/>
    <x v="4"/>
    <s v="BeautyCare"/>
    <n v="1"/>
    <n v="850"/>
    <n v="0"/>
    <n v="850"/>
    <n v="0"/>
    <n v="850"/>
    <n v="491.27"/>
    <n v="358.73"/>
    <x v="0"/>
    <s v="Patna"/>
    <s v="Bihar"/>
    <s v="India"/>
    <s v="Credit Card"/>
    <x v="0"/>
    <s v="Standard"/>
    <x v="1"/>
    <s v="No"/>
    <s v="No"/>
  </r>
  <r>
    <x v="2883"/>
    <x v="233"/>
    <s v="CUST11683"/>
    <s v="Customer 1683"/>
    <n v="35"/>
    <s v="Loyal"/>
    <s v="P3004"/>
    <s v="Cookware Set"/>
    <x v="2"/>
    <s v="HomeNeeds"/>
    <n v="3"/>
    <n v="3500"/>
    <n v="5"/>
    <n v="10500"/>
    <n v="525"/>
    <n v="9975"/>
    <n v="7988.82"/>
    <n v="1986.18"/>
    <x v="0"/>
    <s v="Coimbatore"/>
    <s v="Tamil Nadu"/>
    <s v="India"/>
    <s v="Net Banking"/>
    <x v="1"/>
    <s v="Express"/>
    <x v="0"/>
    <s v="No"/>
    <s v="No"/>
  </r>
  <r>
    <x v="2884"/>
    <x v="233"/>
    <s v="CUST12329"/>
    <s v="Customer 2329"/>
    <n v="21"/>
    <s v="Loyal"/>
    <s v="P2002"/>
    <s v="Jeans"/>
    <x v="3"/>
    <s v="FashionMart"/>
    <n v="2"/>
    <n v="2200"/>
    <n v="0"/>
    <n v="4400"/>
    <n v="0"/>
    <n v="4400"/>
    <n v="2831.37"/>
    <n v="1568.63"/>
    <x v="1"/>
    <s v="Coimbatore"/>
    <s v="Tamil Nadu"/>
    <s v="India"/>
    <s v="Debit Card"/>
    <x v="2"/>
    <s v="Express"/>
    <x v="0"/>
    <s v="No"/>
    <s v="No"/>
  </r>
  <r>
    <x v="2885"/>
    <x v="233"/>
    <s v="CUST12422"/>
    <s v="Customer 2422"/>
    <n v="35"/>
    <s v="Returning"/>
    <s v="P2004"/>
    <s v="Jacket"/>
    <x v="3"/>
    <s v="Global Traders"/>
    <n v="2"/>
    <n v="3500"/>
    <n v="5"/>
    <n v="7000"/>
    <n v="350"/>
    <n v="6650"/>
    <n v="4922.7700000000004"/>
    <n v="1727.23"/>
    <x v="1"/>
    <s v="Visakhapatnam"/>
    <s v="Andhra Pradesh"/>
    <s v="India"/>
    <s v="Net Banking"/>
    <x v="0"/>
    <s v="Standard"/>
    <x v="0"/>
    <s v="No"/>
    <s v="No"/>
  </r>
  <r>
    <x v="2886"/>
    <x v="233"/>
    <s v="CUST11763"/>
    <s v="Customer 1763"/>
    <n v="50"/>
    <s v="New"/>
    <s v="P3002"/>
    <s v="Air Fryer"/>
    <x v="2"/>
    <s v="HomeNeeds"/>
    <n v="1"/>
    <n v="6500"/>
    <n v="10"/>
    <n v="6500"/>
    <n v="650"/>
    <n v="5850"/>
    <n v="4157.6099999999997"/>
    <n v="1692.39"/>
    <x v="1"/>
    <s v="Bhopal"/>
    <s v="Madhya Pradesh"/>
    <s v="India"/>
    <s v="Wallet"/>
    <x v="2"/>
    <s v="Same Day"/>
    <x v="0"/>
    <s v="No"/>
    <s v="No"/>
  </r>
  <r>
    <x v="2887"/>
    <x v="233"/>
    <s v="CUST10498"/>
    <s v="Customer 498"/>
    <n v="30"/>
    <s v="Returning"/>
    <s v="P4002"/>
    <s v="Moisturizer"/>
    <x v="4"/>
    <s v="BeautyCare"/>
    <n v="3"/>
    <n v="650"/>
    <n v="5"/>
    <n v="1950"/>
    <n v="97.5"/>
    <n v="1852.5"/>
    <n v="1306.42"/>
    <n v="546.08000000000004"/>
    <x v="0"/>
    <s v="Lucknow"/>
    <s v="Uttar Pradesh"/>
    <s v="India"/>
    <s v="Wallet"/>
    <x v="2"/>
    <s v="Express"/>
    <x v="0"/>
    <s v="No"/>
    <s v="No"/>
  </r>
  <r>
    <x v="2888"/>
    <x v="233"/>
    <s v="CUST11176"/>
    <s v="Customer 1176"/>
    <n v="25"/>
    <s v="Returning"/>
    <s v="P5003"/>
    <s v="Calculator"/>
    <x v="1"/>
    <s v="Stationery Hub"/>
    <n v="1"/>
    <n v="650"/>
    <n v="10"/>
    <n v="650"/>
    <n v="65"/>
    <n v="585"/>
    <n v="371.37"/>
    <n v="213.63"/>
    <x v="1"/>
    <s v="Nagpur"/>
    <s v="Maharashtra"/>
    <s v="India"/>
    <s v="Wallet"/>
    <x v="2"/>
    <s v="Express"/>
    <x v="0"/>
    <s v="No"/>
    <s v="No"/>
  </r>
  <r>
    <x v="2889"/>
    <x v="233"/>
    <s v="CUST12035"/>
    <s v="Customer 2035"/>
    <n v="20"/>
    <s v="New"/>
    <s v="P2004"/>
    <s v="Jacket"/>
    <x v="3"/>
    <s v="Global Traders"/>
    <n v="1"/>
    <n v="3500"/>
    <n v="20"/>
    <n v="3500"/>
    <n v="700"/>
    <n v="2800"/>
    <n v="1981.41"/>
    <n v="818.59"/>
    <x v="1"/>
    <s v="Chennai"/>
    <s v="Tamil Nadu"/>
    <s v="India"/>
    <s v="Net Banking"/>
    <x v="2"/>
    <s v="Standard"/>
    <x v="4"/>
    <s v="No"/>
    <s v="No"/>
  </r>
  <r>
    <x v="2890"/>
    <x v="234"/>
    <s v="CUST10948"/>
    <s v="Customer 948"/>
    <n v="54"/>
    <s v="Loyal"/>
    <s v="P1004"/>
    <s v="Smartwatch"/>
    <x v="0"/>
    <s v="TechSource India"/>
    <n v="2"/>
    <n v="6500"/>
    <n v="10"/>
    <n v="13000"/>
    <n v="1300"/>
    <n v="11700"/>
    <n v="6773.11"/>
    <n v="4926.8900000000003"/>
    <x v="1"/>
    <s v="Delhi"/>
    <s v="Delhi"/>
    <s v="India"/>
    <s v="Wallet"/>
    <x v="2"/>
    <s v="Standard"/>
    <x v="0"/>
    <s v="No"/>
    <s v="No"/>
  </r>
  <r>
    <x v="2891"/>
    <x v="234"/>
    <s v="CUST11917"/>
    <s v="Customer 1917"/>
    <n v="45"/>
    <s v="Returning"/>
    <s v="P1001"/>
    <s v="Laptop"/>
    <x v="0"/>
    <s v="TechSource India"/>
    <n v="3"/>
    <n v="55000"/>
    <n v="15"/>
    <n v="165000"/>
    <n v="24750"/>
    <n v="140250"/>
    <n v="95160.74"/>
    <n v="45089.26"/>
    <x v="0"/>
    <s v="Lucknow"/>
    <s v="Uttar Pradesh"/>
    <s v="India"/>
    <s v="Debit Card"/>
    <x v="2"/>
    <s v="Standard"/>
    <x v="0"/>
    <s v="No"/>
    <s v="No"/>
  </r>
  <r>
    <x v="2892"/>
    <x v="234"/>
    <s v="CUST11336"/>
    <s v="Customer 1336"/>
    <n v="22"/>
    <s v="New"/>
    <s v="P1008"/>
    <s v="Monitor"/>
    <x v="0"/>
    <s v="Global Traders"/>
    <n v="1"/>
    <n v="14500"/>
    <n v="5"/>
    <n v="14500"/>
    <n v="725"/>
    <n v="13775"/>
    <n v="10490.11"/>
    <n v="3284.89"/>
    <x v="1"/>
    <s v="Mumbai"/>
    <s v="Maharashtra"/>
    <s v="India"/>
    <s v="UPI"/>
    <x v="2"/>
    <s v="Standard"/>
    <x v="0"/>
    <s v="Yes"/>
    <s v="No"/>
  </r>
  <r>
    <x v="2893"/>
    <x v="234"/>
    <s v="CUST11886"/>
    <s v="Customer 1886"/>
    <n v="46"/>
    <s v="Returning"/>
    <s v="P4004"/>
    <s v="Shampoo"/>
    <x v="4"/>
    <s v="BeautyCare"/>
    <n v="1"/>
    <n v="550"/>
    <n v="10"/>
    <n v="550"/>
    <n v="55"/>
    <n v="495"/>
    <n v="297.49"/>
    <n v="197.51"/>
    <x v="1"/>
    <s v="Kolkata"/>
    <s v="West Bengal"/>
    <s v="India"/>
    <s v="Wallet"/>
    <x v="0"/>
    <s v="Standard"/>
    <x v="3"/>
    <s v="No"/>
    <s v="No"/>
  </r>
  <r>
    <x v="2894"/>
    <x v="234"/>
    <s v="CUST10243"/>
    <s v="Customer 243"/>
    <n v="19"/>
    <s v="New"/>
    <s v="P2002"/>
    <s v="Jeans"/>
    <x v="3"/>
    <s v="FashionMart"/>
    <n v="3"/>
    <n v="2200"/>
    <n v="10"/>
    <n v="6600"/>
    <n v="660"/>
    <n v="5940"/>
    <n v="3420.26"/>
    <n v="2519.7399999999998"/>
    <x v="0"/>
    <s v="Delhi"/>
    <s v="Delhi"/>
    <s v="India"/>
    <s v="Cash on Delivery"/>
    <x v="1"/>
    <s v="Express"/>
    <x v="0"/>
    <s v="No"/>
    <s v="No"/>
  </r>
  <r>
    <x v="2895"/>
    <x v="234"/>
    <s v="CUST11244"/>
    <s v="Customer 1244"/>
    <n v="32"/>
    <s v="Loyal"/>
    <s v="P1006"/>
    <s v="Keyboard"/>
    <x v="0"/>
    <s v="Metro Supplies"/>
    <n v="4"/>
    <n v="1800"/>
    <n v="10"/>
    <n v="7200"/>
    <n v="720"/>
    <n v="6480"/>
    <n v="4999.16"/>
    <n v="1480.84"/>
    <x v="2"/>
    <s v="Delhi"/>
    <s v="Delhi"/>
    <s v="India"/>
    <s v="Net Banking"/>
    <x v="2"/>
    <s v="Standard"/>
    <x v="0"/>
    <s v="No"/>
    <s v="No"/>
  </r>
  <r>
    <x v="2896"/>
    <x v="234"/>
    <s v="CUST12298"/>
    <s v="Customer 2298"/>
    <n v="39"/>
    <s v="Loyal"/>
    <s v="P1003"/>
    <s v="Headphones"/>
    <x v="0"/>
    <s v="Metro Supplies"/>
    <n v="2"/>
    <n v="2500"/>
    <n v="20"/>
    <n v="5000"/>
    <n v="1000"/>
    <n v="4000"/>
    <n v="3154.29"/>
    <n v="845.71"/>
    <x v="1"/>
    <s v="Guwahati"/>
    <s v="Assam"/>
    <s v="India"/>
    <s v="Net Banking"/>
    <x v="2"/>
    <s v="Standard"/>
    <x v="0"/>
    <s v="No"/>
    <s v="No"/>
  </r>
  <r>
    <x v="2897"/>
    <x v="234"/>
    <s v="CUST12299"/>
    <s v="Customer 2299"/>
    <n v="24"/>
    <s v="Returning"/>
    <s v="P2008"/>
    <s v="Formal Shirt"/>
    <x v="3"/>
    <s v="Global Traders"/>
    <n v="2"/>
    <n v="1700"/>
    <n v="15"/>
    <n v="3400"/>
    <n v="510"/>
    <n v="2890"/>
    <n v="1917.84"/>
    <n v="972.16"/>
    <x v="1"/>
    <s v="Mumbai"/>
    <s v="Maharashtra"/>
    <s v="India"/>
    <s v="Debit Card"/>
    <x v="0"/>
    <s v="Standard"/>
    <x v="0"/>
    <s v="No"/>
    <s v="No"/>
  </r>
  <r>
    <x v="2898"/>
    <x v="234"/>
    <s v="CUST11482"/>
    <s v="Customer 1482"/>
    <n v="59"/>
    <s v="Loyal"/>
    <s v="P1001"/>
    <s v="Laptop"/>
    <x v="0"/>
    <s v="TechSource India"/>
    <n v="4"/>
    <n v="55000"/>
    <n v="0"/>
    <n v="220000"/>
    <n v="0"/>
    <n v="220000"/>
    <n v="168761.73"/>
    <n v="51238.27"/>
    <x v="1"/>
    <s v="Mumbai"/>
    <s v="Maharashtra"/>
    <s v="India"/>
    <s v="Wallet"/>
    <x v="0"/>
    <s v="Standard"/>
    <x v="0"/>
    <s v="No"/>
    <s v="No"/>
  </r>
  <r>
    <x v="2899"/>
    <x v="234"/>
    <s v="CUST11629"/>
    <s v="Customer 1629"/>
    <n v="31"/>
    <s v="Returning"/>
    <s v="P2005"/>
    <s v="Backpack"/>
    <x v="3"/>
    <s v="Metro Supplies"/>
    <n v="1"/>
    <n v="1800"/>
    <n v="10"/>
    <n v="1800"/>
    <n v="180"/>
    <n v="1620"/>
    <n v="1087.47"/>
    <n v="532.53"/>
    <x v="2"/>
    <s v="Bhubaneswar"/>
    <s v="Odisha"/>
    <s v="India"/>
    <s v="Cash on Delivery"/>
    <x v="1"/>
    <s v="Standard"/>
    <x v="0"/>
    <s v="No"/>
    <s v="No"/>
  </r>
  <r>
    <x v="2900"/>
    <x v="234"/>
    <s v="CUST12277"/>
    <s v="Customer 2277"/>
    <n v="28"/>
    <s v="Returning"/>
    <s v="P4006"/>
    <s v="Lipstick"/>
    <x v="4"/>
    <s v="BeautyCare"/>
    <n v="4"/>
    <n v="850"/>
    <n v="10"/>
    <n v="3400"/>
    <n v="340"/>
    <n v="3060"/>
    <n v="2286.4699999999998"/>
    <n v="773.53"/>
    <x v="0"/>
    <s v="Mumbai"/>
    <s v="Maharashtra"/>
    <s v="India"/>
    <s v="Net Banking"/>
    <x v="0"/>
    <s v="Standard"/>
    <x v="1"/>
    <s v="No"/>
    <s v="No"/>
  </r>
  <r>
    <x v="2901"/>
    <x v="234"/>
    <s v="CUST10567"/>
    <s v="Customer 567"/>
    <n v="23"/>
    <s v="Returning"/>
    <s v="P1009"/>
    <s v="Power Bank"/>
    <x v="0"/>
    <s v="Prime Distributors"/>
    <n v="5"/>
    <n v="1600"/>
    <n v="20"/>
    <n v="8000"/>
    <n v="1600"/>
    <n v="6400"/>
    <n v="3695.54"/>
    <n v="2704.46"/>
    <x v="1"/>
    <s v="Chennai"/>
    <s v="Tamil Nadu"/>
    <s v="India"/>
    <s v="Cash on Delivery"/>
    <x v="0"/>
    <s v="Standard"/>
    <x v="0"/>
    <s v="No"/>
    <s v="No"/>
  </r>
  <r>
    <x v="2902"/>
    <x v="234"/>
    <s v="CUST10122"/>
    <s v="Customer 122"/>
    <n v="48"/>
    <s v="New"/>
    <s v="P4006"/>
    <s v="Lipstick"/>
    <x v="4"/>
    <s v="BeautyCare"/>
    <n v="1"/>
    <n v="850"/>
    <n v="5"/>
    <n v="850"/>
    <n v="42.5"/>
    <n v="807.5"/>
    <n v="644.94000000000005"/>
    <n v="162.56"/>
    <x v="1"/>
    <s v="Jaipur"/>
    <s v="Rajasthan"/>
    <s v="India"/>
    <s v="UPI"/>
    <x v="0"/>
    <s v="Standard"/>
    <x v="0"/>
    <s v="No"/>
    <s v="No"/>
  </r>
  <r>
    <x v="2903"/>
    <x v="234"/>
    <s v="CUST11557"/>
    <s v="Customer 1557"/>
    <n v="21"/>
    <s v="Returning"/>
    <s v="P3007"/>
    <s v="Vacuum Cleaner"/>
    <x v="2"/>
    <s v="Global Traders"/>
    <n v="4"/>
    <n v="8500"/>
    <n v="25"/>
    <n v="34000"/>
    <n v="8500"/>
    <n v="25500"/>
    <n v="18474.57"/>
    <n v="7025.43"/>
    <x v="0"/>
    <s v="Bhubaneswar"/>
    <s v="Odisha"/>
    <s v="India"/>
    <s v="Debit Card"/>
    <x v="0"/>
    <s v="Standard"/>
    <x v="0"/>
    <s v="No"/>
    <s v="No"/>
  </r>
  <r>
    <x v="2904"/>
    <x v="234"/>
    <s v="CUST10285"/>
    <s v="Customer 285"/>
    <n v="37"/>
    <s v="New"/>
    <s v="P3007"/>
    <s v="Vacuum Cleaner"/>
    <x v="2"/>
    <s v="Global Traders"/>
    <n v="1"/>
    <n v="8500"/>
    <n v="15"/>
    <n v="8500"/>
    <n v="1275"/>
    <n v="7225"/>
    <n v="4172.91"/>
    <n v="3052.09"/>
    <x v="1"/>
    <s v="Patna"/>
    <s v="Bihar"/>
    <s v="India"/>
    <s v="Wallet"/>
    <x v="2"/>
    <s v="Standard"/>
    <x v="3"/>
    <s v="No"/>
    <s v="No"/>
  </r>
  <r>
    <x v="2905"/>
    <x v="234"/>
    <s v="CUST12025"/>
    <s v="Customer 2025"/>
    <n v="41"/>
    <s v="Returning"/>
    <s v="P2002"/>
    <s v="Jeans"/>
    <x v="3"/>
    <s v="FashionMart"/>
    <n v="1"/>
    <n v="2200"/>
    <n v="0"/>
    <n v="2200"/>
    <n v="0"/>
    <n v="2200"/>
    <n v="1788.29"/>
    <n v="411.71"/>
    <x v="0"/>
    <s v="Surat"/>
    <s v="Gujarat"/>
    <s v="India"/>
    <s v="Credit Card"/>
    <x v="2"/>
    <s v="Express"/>
    <x v="0"/>
    <s v="No"/>
    <s v="No"/>
  </r>
  <r>
    <x v="2906"/>
    <x v="234"/>
    <s v="CUST10127"/>
    <s v="Customer 127"/>
    <n v="50"/>
    <s v="New"/>
    <s v="P1005"/>
    <s v="Tablet"/>
    <x v="0"/>
    <s v="RetailHub"/>
    <n v="3"/>
    <n v="18000"/>
    <n v="15"/>
    <n v="54000"/>
    <n v="8100"/>
    <n v="45900"/>
    <n v="36619.85"/>
    <n v="9280.15"/>
    <x v="1"/>
    <s v="Mumbai"/>
    <s v="Maharashtra"/>
    <s v="India"/>
    <s v="Cash on Delivery"/>
    <x v="0"/>
    <s v="Standard"/>
    <x v="0"/>
    <s v="Yes"/>
    <s v="No"/>
  </r>
  <r>
    <x v="2907"/>
    <x v="234"/>
    <s v="CUST10173"/>
    <s v="Customer 173"/>
    <n v="35"/>
    <s v="New"/>
    <s v="P2004"/>
    <s v="Jacket"/>
    <x v="3"/>
    <s v="Global Traders"/>
    <n v="3"/>
    <n v="3500"/>
    <n v="0"/>
    <n v="10500"/>
    <n v="0"/>
    <n v="10500"/>
    <n v="6703.58"/>
    <n v="3796.42"/>
    <x v="2"/>
    <s v="Chennai"/>
    <s v="Tamil Nadu"/>
    <s v="India"/>
    <s v="Net Banking"/>
    <x v="2"/>
    <s v="Standard"/>
    <x v="0"/>
    <s v="No"/>
    <s v="Yes"/>
  </r>
  <r>
    <x v="2908"/>
    <x v="235"/>
    <s v="CUST10172"/>
    <s v="Customer 172"/>
    <n v="36"/>
    <s v="Returning"/>
    <s v="P5002"/>
    <s v="Novel"/>
    <x v="1"/>
    <s v="Stationery Hub"/>
    <n v="6"/>
    <n v="400"/>
    <n v="25"/>
    <n v="2400"/>
    <n v="600"/>
    <n v="1800"/>
    <n v="1047.8"/>
    <n v="752.2"/>
    <x v="1"/>
    <s v="Ahmedabad"/>
    <s v="Gujarat"/>
    <s v="India"/>
    <s v="UPI"/>
    <x v="0"/>
    <s v="Standard"/>
    <x v="0"/>
    <s v="No"/>
    <s v="No"/>
  </r>
  <r>
    <x v="2909"/>
    <x v="235"/>
    <s v="CUST11713"/>
    <s v="Customer 1713"/>
    <n v="22"/>
    <s v="Returning"/>
    <s v="P3002"/>
    <s v="Air Fryer"/>
    <x v="2"/>
    <s v="HomeNeeds"/>
    <n v="5"/>
    <n v="6500"/>
    <n v="5"/>
    <n v="32500"/>
    <n v="1625"/>
    <n v="30875"/>
    <n v="18649.88"/>
    <n v="12225.12"/>
    <x v="1"/>
    <s v="Chandigarh"/>
    <s v="Chandigarh"/>
    <s v="India"/>
    <s v="Credit Card"/>
    <x v="2"/>
    <s v="Express"/>
    <x v="3"/>
    <s v="No"/>
    <s v="No"/>
  </r>
  <r>
    <x v="2910"/>
    <x v="235"/>
    <s v="CUST12409"/>
    <s v="Customer 2409"/>
    <n v="60"/>
    <s v="Loyal"/>
    <s v="P5002"/>
    <s v="Novel"/>
    <x v="1"/>
    <s v="Stationery Hub"/>
    <n v="2"/>
    <n v="400"/>
    <n v="15"/>
    <n v="800"/>
    <n v="120"/>
    <n v="680"/>
    <n v="476.44"/>
    <n v="203.56"/>
    <x v="0"/>
    <s v="Chandigarh"/>
    <s v="Chandigarh"/>
    <s v="India"/>
    <s v="Wallet"/>
    <x v="0"/>
    <s v="Express"/>
    <x v="0"/>
    <s v="No"/>
    <s v="No"/>
  </r>
  <r>
    <x v="2911"/>
    <x v="235"/>
    <s v="CUST11469"/>
    <s v="Customer 1469"/>
    <n v="47"/>
    <s v="Returning"/>
    <s v="P2003"/>
    <s v="T-Shirt"/>
    <x v="3"/>
    <s v="RetailHub"/>
    <n v="2"/>
    <n v="900"/>
    <n v="5"/>
    <n v="1800"/>
    <n v="90"/>
    <n v="1710"/>
    <n v="1342.89"/>
    <n v="367.11"/>
    <x v="1"/>
    <s v="Delhi"/>
    <s v="Delhi"/>
    <s v="India"/>
    <s v="Debit Card"/>
    <x v="0"/>
    <s v="Express"/>
    <x v="1"/>
    <s v="No"/>
    <s v="No"/>
  </r>
  <r>
    <x v="2912"/>
    <x v="235"/>
    <s v="CUST10616"/>
    <s v="Customer 616"/>
    <n v="39"/>
    <s v="New"/>
    <s v="P1005"/>
    <s v="Tablet"/>
    <x v="0"/>
    <s v="RetailHub"/>
    <n v="6"/>
    <n v="18000"/>
    <n v="25"/>
    <n v="108000"/>
    <n v="27000"/>
    <n v="81000"/>
    <n v="55130.86"/>
    <n v="25869.14"/>
    <x v="2"/>
    <s v="Patna"/>
    <s v="Bihar"/>
    <s v="India"/>
    <s v="Cash on Delivery"/>
    <x v="2"/>
    <s v="Standard"/>
    <x v="0"/>
    <s v="No"/>
    <s v="No"/>
  </r>
  <r>
    <x v="2913"/>
    <x v="235"/>
    <s v="CUST10767"/>
    <s v="Customer 767"/>
    <n v="20"/>
    <s v="Returning"/>
    <s v="P4005"/>
    <s v="Perfume"/>
    <x v="4"/>
    <s v="BeautyCare"/>
    <n v="1"/>
    <n v="1800"/>
    <n v="20"/>
    <n v="1800"/>
    <n v="360"/>
    <n v="1440"/>
    <n v="1108.54"/>
    <n v="331.46"/>
    <x v="0"/>
    <s v="Jaipur"/>
    <s v="Rajasthan"/>
    <s v="India"/>
    <s v="Net Banking"/>
    <x v="2"/>
    <s v="Express"/>
    <x v="4"/>
    <s v="No"/>
    <s v="Yes"/>
  </r>
  <r>
    <x v="2914"/>
    <x v="235"/>
    <s v="CUST12018"/>
    <s v="Customer 2018"/>
    <n v="34"/>
    <s v="Returning"/>
    <s v="P1006"/>
    <s v="Keyboard"/>
    <x v="0"/>
    <s v="Metro Supplies"/>
    <n v="1"/>
    <n v="1800"/>
    <n v="10"/>
    <n v="1800"/>
    <n v="180"/>
    <n v="1620"/>
    <n v="924.78"/>
    <n v="695.22"/>
    <x v="0"/>
    <s v="Guwahati"/>
    <s v="Assam"/>
    <s v="India"/>
    <s v="Cash on Delivery"/>
    <x v="2"/>
    <s v="Standard"/>
    <x v="2"/>
    <s v="No"/>
    <s v="No"/>
  </r>
  <r>
    <x v="2915"/>
    <x v="235"/>
    <s v="CUST10778"/>
    <s v="Customer 778"/>
    <n v="43"/>
    <s v="New"/>
    <s v="P2002"/>
    <s v="Jeans"/>
    <x v="3"/>
    <s v="FashionMart"/>
    <n v="2"/>
    <n v="2200"/>
    <n v="30"/>
    <n v="4400"/>
    <n v="1320"/>
    <n v="3080"/>
    <n v="2366.7199999999998"/>
    <n v="713.28"/>
    <x v="0"/>
    <s v="Chennai"/>
    <s v="Tamil Nadu"/>
    <s v="India"/>
    <s v="Debit Card"/>
    <x v="2"/>
    <s v="Standard"/>
    <x v="3"/>
    <s v="No"/>
    <s v="No"/>
  </r>
  <r>
    <x v="2916"/>
    <x v="236"/>
    <s v="CUST11393"/>
    <s v="Customer 1393"/>
    <n v="48"/>
    <s v="New"/>
    <s v="P5003"/>
    <s v="Calculator"/>
    <x v="1"/>
    <s v="Stationery Hub"/>
    <n v="2"/>
    <n v="650"/>
    <n v="0"/>
    <n v="1300"/>
    <n v="0"/>
    <n v="1300"/>
    <n v="781.49"/>
    <n v="518.51"/>
    <x v="1"/>
    <s v="Bhopal"/>
    <s v="Madhya Pradesh"/>
    <s v="India"/>
    <s v="Wallet"/>
    <x v="0"/>
    <s v="Express"/>
    <x v="0"/>
    <s v="No"/>
    <s v="No"/>
  </r>
  <r>
    <x v="2917"/>
    <x v="236"/>
    <s v="CUST10597"/>
    <s v="Customer 597"/>
    <n v="21"/>
    <s v="New"/>
    <s v="P1007"/>
    <s v="Mouse"/>
    <x v="0"/>
    <s v="RetailHub"/>
    <n v="3"/>
    <n v="900"/>
    <n v="15"/>
    <n v="2700"/>
    <n v="405"/>
    <n v="2295"/>
    <n v="1283.53"/>
    <n v="1011.47"/>
    <x v="2"/>
    <s v="Nagpur"/>
    <s v="Maharashtra"/>
    <s v="India"/>
    <s v="Credit Card"/>
    <x v="2"/>
    <s v="Standard"/>
    <x v="0"/>
    <s v="No"/>
    <s v="No"/>
  </r>
  <r>
    <x v="2918"/>
    <x v="236"/>
    <s v="CUST11632"/>
    <s v="Customer 1632"/>
    <n v="22"/>
    <s v="New"/>
    <s v="P2002"/>
    <s v="Jeans"/>
    <x v="3"/>
    <s v="FashionMart"/>
    <n v="2"/>
    <n v="2200"/>
    <n v="0"/>
    <n v="4400"/>
    <n v="0"/>
    <n v="4400"/>
    <n v="3060.89"/>
    <n v="1339.11"/>
    <x v="1"/>
    <s v="Bengaluru"/>
    <s v="Karnataka"/>
    <s v="India"/>
    <s v="UPI"/>
    <x v="1"/>
    <s v="Standard"/>
    <x v="0"/>
    <s v="No"/>
    <s v="Yes"/>
  </r>
  <r>
    <x v="2919"/>
    <x v="236"/>
    <s v="CUST10347"/>
    <s v="Customer 347"/>
    <n v="29"/>
    <s v="Returning"/>
    <s v="P5001"/>
    <s v="Notebook Set"/>
    <x v="1"/>
    <s v="Stationery Hub"/>
    <n v="5"/>
    <n v="500"/>
    <n v="15"/>
    <n v="2500"/>
    <n v="375"/>
    <n v="2125"/>
    <n v="1323.69"/>
    <n v="801.31"/>
    <x v="1"/>
    <s v="Chandigarh"/>
    <s v="Chandigarh"/>
    <s v="India"/>
    <s v="Net Banking"/>
    <x v="2"/>
    <s v="Standard"/>
    <x v="0"/>
    <s v="No"/>
    <s v="No"/>
  </r>
  <r>
    <x v="2920"/>
    <x v="236"/>
    <s v="CUST11534"/>
    <s v="Customer 1534"/>
    <n v="43"/>
    <s v="New"/>
    <s v="P2003"/>
    <s v="T-Shirt"/>
    <x v="3"/>
    <s v="RetailHub"/>
    <n v="1"/>
    <n v="900"/>
    <n v="20"/>
    <n v="900"/>
    <n v="180"/>
    <n v="720"/>
    <n v="554.94000000000005"/>
    <n v="165.06"/>
    <x v="2"/>
    <s v="Indore"/>
    <s v="Madhya Pradesh"/>
    <s v="India"/>
    <s v="Wallet"/>
    <x v="2"/>
    <s v="Standard"/>
    <x v="0"/>
    <s v="Yes"/>
    <s v="No"/>
  </r>
  <r>
    <x v="2921"/>
    <x v="236"/>
    <s v="CUST11547"/>
    <s v="Customer 1547"/>
    <n v="53"/>
    <s v="New"/>
    <s v="P2004"/>
    <s v="Jacket"/>
    <x v="3"/>
    <s v="Global Traders"/>
    <n v="1"/>
    <n v="3500"/>
    <n v="20"/>
    <n v="3500"/>
    <n v="700"/>
    <n v="2800"/>
    <n v="2067.08"/>
    <n v="732.92"/>
    <x v="1"/>
    <s v="Delhi"/>
    <s v="Delhi"/>
    <s v="India"/>
    <s v="Cash on Delivery"/>
    <x v="1"/>
    <s v="Standard"/>
    <x v="0"/>
    <s v="No"/>
    <s v="No"/>
  </r>
  <r>
    <x v="2922"/>
    <x v="236"/>
    <s v="CUST10494"/>
    <s v="Customer 494"/>
    <n v="26"/>
    <s v="Returning"/>
    <s v="P1007"/>
    <s v="Mouse"/>
    <x v="0"/>
    <s v="RetailHub"/>
    <n v="5"/>
    <n v="900"/>
    <n v="5"/>
    <n v="4500"/>
    <n v="225"/>
    <n v="4275"/>
    <n v="3462.88"/>
    <n v="812.12"/>
    <x v="1"/>
    <s v="Indore"/>
    <s v="Madhya Pradesh"/>
    <s v="India"/>
    <s v="Wallet"/>
    <x v="2"/>
    <s v="Standard"/>
    <x v="3"/>
    <s v="No"/>
    <s v="No"/>
  </r>
  <r>
    <x v="2923"/>
    <x v="236"/>
    <s v="CUST11990"/>
    <s v="Customer 1990"/>
    <n v="53"/>
    <s v="Returning"/>
    <s v="P3003"/>
    <s v="Mixer Grinder"/>
    <x v="2"/>
    <s v="Prime Distributors"/>
    <n v="2"/>
    <n v="4800"/>
    <n v="20"/>
    <n v="9600"/>
    <n v="1920"/>
    <n v="7680"/>
    <n v="5716.14"/>
    <n v="1963.86"/>
    <x v="0"/>
    <s v="Visakhapatnam"/>
    <s v="Andhra Pradesh"/>
    <s v="India"/>
    <s v="Net Banking"/>
    <x v="2"/>
    <s v="Standard"/>
    <x v="0"/>
    <s v="No"/>
    <s v="No"/>
  </r>
  <r>
    <x v="2924"/>
    <x v="236"/>
    <s v="CUST10590"/>
    <s v="Customer 590"/>
    <n v="39"/>
    <s v="New"/>
    <s v="P4004"/>
    <s v="Shampoo"/>
    <x v="4"/>
    <s v="BeautyCare"/>
    <n v="4"/>
    <n v="550"/>
    <n v="10"/>
    <n v="2200"/>
    <n v="220"/>
    <n v="1980"/>
    <n v="1420.82"/>
    <n v="559.17999999999995"/>
    <x v="0"/>
    <s v="Mumbai"/>
    <s v="Maharashtra"/>
    <s v="India"/>
    <s v="Wallet"/>
    <x v="0"/>
    <s v="Standard"/>
    <x v="0"/>
    <s v="No"/>
    <s v="No"/>
  </r>
  <r>
    <x v="2925"/>
    <x v="236"/>
    <s v="CUST11190"/>
    <s v="Customer 1190"/>
    <n v="28"/>
    <s v="New"/>
    <s v="P5001"/>
    <s v="Notebook Set"/>
    <x v="1"/>
    <s v="Stationery Hub"/>
    <n v="3"/>
    <n v="500"/>
    <n v="5"/>
    <n v="1500"/>
    <n v="75"/>
    <n v="1425"/>
    <n v="962.81"/>
    <n v="462.19"/>
    <x v="1"/>
    <s v="Lucknow"/>
    <s v="Uttar Pradesh"/>
    <s v="India"/>
    <s v="Net Banking"/>
    <x v="0"/>
    <s v="Express"/>
    <x v="0"/>
    <s v="No"/>
    <s v="No"/>
  </r>
  <r>
    <x v="2926"/>
    <x v="236"/>
    <s v="CUST11068"/>
    <s v="Customer 1068"/>
    <n v="29"/>
    <s v="Loyal"/>
    <s v="P1008"/>
    <s v="Monitor"/>
    <x v="0"/>
    <s v="Global Traders"/>
    <n v="3"/>
    <n v="14500"/>
    <n v="5"/>
    <n v="43500"/>
    <n v="2175"/>
    <n v="41325"/>
    <n v="24407.63"/>
    <n v="16917.37"/>
    <x v="1"/>
    <s v="Lucknow"/>
    <s v="Uttar Pradesh"/>
    <s v="India"/>
    <s v="Cash on Delivery"/>
    <x v="2"/>
    <s v="Standard"/>
    <x v="0"/>
    <s v="No"/>
    <s v="No"/>
  </r>
  <r>
    <x v="2927"/>
    <x v="236"/>
    <s v="CUST12096"/>
    <s v="Customer 2096"/>
    <n v="44"/>
    <s v="New"/>
    <s v="P1007"/>
    <s v="Mouse"/>
    <x v="0"/>
    <s v="RetailHub"/>
    <n v="4"/>
    <n v="900"/>
    <n v="15"/>
    <n v="3600"/>
    <n v="540"/>
    <n v="3060"/>
    <n v="1786.83"/>
    <n v="1273.17"/>
    <x v="0"/>
    <s v="Bengaluru"/>
    <s v="Karnataka"/>
    <s v="India"/>
    <s v="Net Banking"/>
    <x v="1"/>
    <s v="Standard"/>
    <x v="0"/>
    <s v="Yes"/>
    <s v="No"/>
  </r>
  <r>
    <x v="2928"/>
    <x v="237"/>
    <s v="CUST11171"/>
    <s v="Customer 1171"/>
    <n v="38"/>
    <s v="Returning"/>
    <s v="P2006"/>
    <s v="Womens Kurti"/>
    <x v="3"/>
    <s v="FashionMart"/>
    <n v="3"/>
    <n v="1400"/>
    <n v="15"/>
    <n v="4200"/>
    <n v="630"/>
    <n v="3570"/>
    <n v="2442.42"/>
    <n v="1127.58"/>
    <x v="1"/>
    <s v="Nagpur"/>
    <s v="Maharashtra"/>
    <s v="India"/>
    <s v="Cash on Delivery"/>
    <x v="2"/>
    <s v="Standard"/>
    <x v="0"/>
    <s v="No"/>
    <s v="No"/>
  </r>
  <r>
    <x v="2929"/>
    <x v="237"/>
    <s v="CUST12302"/>
    <s v="Customer 2302"/>
    <n v="54"/>
    <s v="Returning"/>
    <s v="P3004"/>
    <s v="Cookware Set"/>
    <x v="2"/>
    <s v="HomeNeeds"/>
    <n v="1"/>
    <n v="3500"/>
    <n v="10"/>
    <n v="3500"/>
    <n v="350"/>
    <n v="3150"/>
    <n v="1990.06"/>
    <n v="1159.94"/>
    <x v="1"/>
    <s v="Chandigarh"/>
    <s v="Chandigarh"/>
    <s v="India"/>
    <s v="Debit Card"/>
    <x v="1"/>
    <s v="Standard"/>
    <x v="0"/>
    <s v="No"/>
    <s v="No"/>
  </r>
  <r>
    <x v="2930"/>
    <x v="237"/>
    <s v="CUST11266"/>
    <s v="Customer 1266"/>
    <n v="27"/>
    <s v="New"/>
    <s v="P3001"/>
    <s v="Coffee Maker"/>
    <x v="2"/>
    <s v="HomeNeeds"/>
    <n v="2"/>
    <n v="4200"/>
    <n v="20"/>
    <n v="8400"/>
    <n v="1680"/>
    <n v="6720"/>
    <n v="4217.08"/>
    <n v="2502.92"/>
    <x v="1"/>
    <s v="Ahmedabad"/>
    <s v="Gujarat"/>
    <s v="India"/>
    <s v="Credit Card"/>
    <x v="0"/>
    <s v="Standard"/>
    <x v="0"/>
    <s v="No"/>
    <s v="No"/>
  </r>
  <r>
    <x v="2931"/>
    <x v="237"/>
    <s v="CUST10466"/>
    <s v="Customer 466"/>
    <n v="32"/>
    <s v="New"/>
    <s v="P1006"/>
    <s v="Keyboard"/>
    <x v="0"/>
    <s v="Metro Supplies"/>
    <n v="2"/>
    <n v="1800"/>
    <n v="0"/>
    <n v="3600"/>
    <n v="0"/>
    <n v="3600"/>
    <n v="2189.66"/>
    <n v="1410.34"/>
    <x v="1"/>
    <s v="Surat"/>
    <s v="Gujarat"/>
    <s v="India"/>
    <s v="Credit Card"/>
    <x v="1"/>
    <s v="Standard"/>
    <x v="0"/>
    <s v="No"/>
    <s v="No"/>
  </r>
  <r>
    <x v="2932"/>
    <x v="237"/>
    <s v="CUST11818"/>
    <s v="Customer 1818"/>
    <n v="54"/>
    <s v="Returning"/>
    <s v="P5002"/>
    <s v="Novel"/>
    <x v="1"/>
    <s v="Stationery Hub"/>
    <n v="2"/>
    <n v="400"/>
    <n v="20"/>
    <n v="800"/>
    <n v="160"/>
    <n v="640"/>
    <n v="472.6"/>
    <n v="167.4"/>
    <x v="1"/>
    <s v="Nagpur"/>
    <s v="Maharashtra"/>
    <s v="India"/>
    <s v="Debit Card"/>
    <x v="0"/>
    <s v="Standard"/>
    <x v="0"/>
    <s v="No"/>
    <s v="No"/>
  </r>
  <r>
    <x v="2933"/>
    <x v="237"/>
    <s v="CUST10692"/>
    <s v="Customer 692"/>
    <n v="18"/>
    <s v="Returning"/>
    <s v="P2007"/>
    <s v="Saree"/>
    <x v="3"/>
    <s v="FashionMart"/>
    <n v="1"/>
    <n v="2600"/>
    <n v="5"/>
    <n v="2600"/>
    <n v="130"/>
    <n v="2470"/>
    <n v="1432.64"/>
    <n v="1037.3599999999999"/>
    <x v="1"/>
    <s v="Kolkata"/>
    <s v="West Bengal"/>
    <s v="India"/>
    <s v="Net Banking"/>
    <x v="2"/>
    <s v="Standard"/>
    <x v="0"/>
    <s v="No"/>
    <s v="No"/>
  </r>
  <r>
    <x v="2934"/>
    <x v="237"/>
    <s v="CUST11029"/>
    <s v="Customer 1029"/>
    <n v="29"/>
    <s v="New"/>
    <s v="P2006"/>
    <s v="Womens Kurti"/>
    <x v="3"/>
    <s v="FashionMart"/>
    <n v="4"/>
    <n v="1400"/>
    <n v="15"/>
    <n v="5600"/>
    <n v="840"/>
    <n v="4760"/>
    <n v="3148.14"/>
    <n v="1611.86"/>
    <x v="1"/>
    <s v="Patna"/>
    <s v="Bihar"/>
    <s v="India"/>
    <s v="Wallet"/>
    <x v="1"/>
    <s v="Standard"/>
    <x v="0"/>
    <s v="Yes"/>
    <s v="No"/>
  </r>
  <r>
    <x v="2935"/>
    <x v="237"/>
    <s v="CUST12138"/>
    <s v="Customer 2138"/>
    <n v="28"/>
    <s v="Returning"/>
    <s v="P2002"/>
    <s v="Jeans"/>
    <x v="3"/>
    <s v="FashionMart"/>
    <n v="1"/>
    <n v="2200"/>
    <n v="10"/>
    <n v="2200"/>
    <n v="220"/>
    <n v="1980"/>
    <n v="1370.59"/>
    <n v="609.41"/>
    <x v="2"/>
    <s v="Ahmedabad"/>
    <s v="Gujarat"/>
    <s v="India"/>
    <s v="UPI"/>
    <x v="2"/>
    <s v="Standard"/>
    <x v="0"/>
    <s v="No"/>
    <s v="No"/>
  </r>
  <r>
    <x v="2936"/>
    <x v="238"/>
    <s v="CUST11472"/>
    <s v="Customer 1472"/>
    <n v="57"/>
    <s v="Returning"/>
    <s v="P2007"/>
    <s v="Saree"/>
    <x v="3"/>
    <s v="FashionMart"/>
    <n v="2"/>
    <n v="2600"/>
    <n v="15"/>
    <n v="5200"/>
    <n v="780"/>
    <n v="4420"/>
    <n v="3579.08"/>
    <n v="840.92"/>
    <x v="1"/>
    <s v="Mumbai"/>
    <s v="Maharashtra"/>
    <s v="India"/>
    <s v="Wallet"/>
    <x v="0"/>
    <s v="Standard"/>
    <x v="0"/>
    <s v="No"/>
    <s v="No"/>
  </r>
  <r>
    <x v="2937"/>
    <x v="238"/>
    <s v="CUST10738"/>
    <s v="Customer 738"/>
    <n v="46"/>
    <s v="Returning"/>
    <s v="P4005"/>
    <s v="Perfume"/>
    <x v="4"/>
    <s v="BeautyCare"/>
    <n v="3"/>
    <n v="1800"/>
    <n v="30"/>
    <n v="5400"/>
    <n v="1620"/>
    <n v="3780"/>
    <n v="2664.71"/>
    <n v="1115.29"/>
    <x v="2"/>
    <s v="Kolkata"/>
    <s v="West Bengal"/>
    <s v="India"/>
    <s v="Wallet"/>
    <x v="1"/>
    <s v="Express"/>
    <x v="3"/>
    <s v="No"/>
    <s v="Yes"/>
  </r>
  <r>
    <x v="2938"/>
    <x v="238"/>
    <s v="CUST10672"/>
    <s v="Customer 672"/>
    <n v="30"/>
    <s v="Returning"/>
    <s v="P3002"/>
    <s v="Air Fryer"/>
    <x v="2"/>
    <s v="HomeNeeds"/>
    <n v="1"/>
    <n v="6500"/>
    <n v="10"/>
    <n v="6500"/>
    <n v="650"/>
    <n v="5850"/>
    <n v="3834.57"/>
    <n v="2015.43"/>
    <x v="1"/>
    <s v="Patna"/>
    <s v="Bihar"/>
    <s v="India"/>
    <s v="Net Banking"/>
    <x v="0"/>
    <s v="Standard"/>
    <x v="0"/>
    <s v="No"/>
    <s v="No"/>
  </r>
  <r>
    <x v="2939"/>
    <x v="238"/>
    <s v="CUST10030"/>
    <s v="Customer 30"/>
    <n v="38"/>
    <s v="New"/>
    <s v="P3004"/>
    <s v="Cookware Set"/>
    <x v="2"/>
    <s v="HomeNeeds"/>
    <n v="1"/>
    <n v="3500"/>
    <n v="20"/>
    <n v="3500"/>
    <n v="700"/>
    <n v="2800"/>
    <n v="1780.91"/>
    <n v="1019.09"/>
    <x v="1"/>
    <s v="Lucknow"/>
    <s v="Uttar Pradesh"/>
    <s v="India"/>
    <s v="Wallet"/>
    <x v="2"/>
    <s v="Express"/>
    <x v="4"/>
    <s v="No"/>
    <s v="No"/>
  </r>
  <r>
    <x v="2940"/>
    <x v="238"/>
    <s v="CUST11110"/>
    <s v="Customer 1110"/>
    <n v="55"/>
    <s v="Returning"/>
    <s v="P2006"/>
    <s v="Womens Kurti"/>
    <x v="3"/>
    <s v="FashionMart"/>
    <n v="1"/>
    <n v="1400"/>
    <n v="0"/>
    <n v="1400"/>
    <n v="0"/>
    <n v="1400"/>
    <n v="892.83"/>
    <n v="507.17"/>
    <x v="0"/>
    <s v="Chandigarh"/>
    <s v="Chandigarh"/>
    <s v="India"/>
    <s v="Net Banking"/>
    <x v="2"/>
    <s v="Express"/>
    <x v="3"/>
    <s v="No"/>
    <s v="No"/>
  </r>
  <r>
    <x v="2941"/>
    <x v="238"/>
    <s v="CUST10742"/>
    <s v="Customer 742"/>
    <n v="36"/>
    <s v="Loyal"/>
    <s v="P4006"/>
    <s v="Lipstick"/>
    <x v="4"/>
    <s v="BeautyCare"/>
    <n v="5"/>
    <n v="850"/>
    <n v="0"/>
    <n v="4250"/>
    <n v="0"/>
    <n v="4250"/>
    <n v="2432.91"/>
    <n v="1817.09"/>
    <x v="0"/>
    <s v="Patna"/>
    <s v="Bihar"/>
    <s v="India"/>
    <s v="Debit Card"/>
    <x v="0"/>
    <s v="Express"/>
    <x v="0"/>
    <s v="No"/>
    <s v="No"/>
  </r>
  <r>
    <x v="2942"/>
    <x v="238"/>
    <s v="CUST10757"/>
    <s v="Customer 757"/>
    <n v="59"/>
    <s v="New"/>
    <s v="P5001"/>
    <s v="Notebook Set"/>
    <x v="1"/>
    <s v="Stationery Hub"/>
    <n v="4"/>
    <n v="500"/>
    <n v="20"/>
    <n v="2000"/>
    <n v="400"/>
    <n v="1600"/>
    <n v="1211.49"/>
    <n v="388.51"/>
    <x v="0"/>
    <s v="Hyderabad"/>
    <s v="Telangana"/>
    <s v="India"/>
    <s v="Cash on Delivery"/>
    <x v="1"/>
    <s v="Standard"/>
    <x v="1"/>
    <s v="No"/>
    <s v="No"/>
  </r>
  <r>
    <x v="2943"/>
    <x v="238"/>
    <s v="CUST12175"/>
    <s v="Customer 2175"/>
    <n v="44"/>
    <s v="New"/>
    <s v="P1009"/>
    <s v="Power Bank"/>
    <x v="0"/>
    <s v="Prime Distributors"/>
    <n v="2"/>
    <n v="1600"/>
    <n v="10"/>
    <n v="3200"/>
    <n v="320"/>
    <n v="2880"/>
    <n v="1847.2"/>
    <n v="1032.8"/>
    <x v="0"/>
    <s v="Visakhapatnam"/>
    <s v="Andhra Pradesh"/>
    <s v="India"/>
    <s v="Net Banking"/>
    <x v="1"/>
    <s v="Standard"/>
    <x v="3"/>
    <s v="No"/>
    <s v="No"/>
  </r>
  <r>
    <x v="2944"/>
    <x v="238"/>
    <s v="CUST10796"/>
    <s v="Customer 796"/>
    <n v="34"/>
    <s v="New"/>
    <s v="P1006"/>
    <s v="Keyboard"/>
    <x v="0"/>
    <s v="Metro Supplies"/>
    <n v="1"/>
    <n v="1800"/>
    <n v="20"/>
    <n v="1800"/>
    <n v="360"/>
    <n v="1440"/>
    <n v="961.02"/>
    <n v="478.98"/>
    <x v="2"/>
    <s v="Visakhapatnam"/>
    <s v="Andhra Pradesh"/>
    <s v="India"/>
    <s v="Debit Card"/>
    <x v="0"/>
    <s v="Standard"/>
    <x v="0"/>
    <s v="No"/>
    <s v="No"/>
  </r>
  <r>
    <x v="2945"/>
    <x v="238"/>
    <s v="CUST11238"/>
    <s v="Customer 1238"/>
    <n v="59"/>
    <s v="Returning"/>
    <s v="P5002"/>
    <s v="Novel"/>
    <x v="1"/>
    <s v="Stationery Hub"/>
    <n v="5"/>
    <n v="400"/>
    <n v="15"/>
    <n v="2000"/>
    <n v="300"/>
    <n v="1700"/>
    <n v="1137.58"/>
    <n v="562.41999999999996"/>
    <x v="1"/>
    <s v="Surat"/>
    <s v="Gujarat"/>
    <s v="India"/>
    <s v="Debit Card"/>
    <x v="0"/>
    <s v="Standard"/>
    <x v="0"/>
    <s v="No"/>
    <s v="No"/>
  </r>
  <r>
    <x v="2946"/>
    <x v="238"/>
    <s v="CUST10174"/>
    <s v="Customer 174"/>
    <n v="52"/>
    <s v="Returning"/>
    <s v="P3006"/>
    <s v="Water Bottle"/>
    <x v="2"/>
    <s v="Metro Supplies"/>
    <n v="2"/>
    <n v="700"/>
    <n v="5"/>
    <n v="1400"/>
    <n v="70"/>
    <n v="1330"/>
    <n v="1077.05"/>
    <n v="252.95"/>
    <x v="2"/>
    <s v="Visakhapatnam"/>
    <s v="Andhra Pradesh"/>
    <s v="India"/>
    <s v="Credit Card"/>
    <x v="2"/>
    <s v="Express"/>
    <x v="0"/>
    <s v="No"/>
    <s v="No"/>
  </r>
  <r>
    <x v="2947"/>
    <x v="238"/>
    <s v="CUST10812"/>
    <s v="Customer 812"/>
    <n v="45"/>
    <s v="Returning"/>
    <s v="P2001"/>
    <s v="Running Shoes"/>
    <x v="3"/>
    <s v="FashionMart"/>
    <n v="2"/>
    <n v="3200"/>
    <n v="15"/>
    <n v="6400"/>
    <n v="960"/>
    <n v="5440"/>
    <n v="3995.99"/>
    <n v="1444.01"/>
    <x v="0"/>
    <s v="Pune"/>
    <s v="Maharashtra"/>
    <s v="India"/>
    <s v="Debit Card"/>
    <x v="2"/>
    <s v="Express"/>
    <x v="0"/>
    <s v="No"/>
    <s v="No"/>
  </r>
  <r>
    <x v="2948"/>
    <x v="239"/>
    <s v="CUST11387"/>
    <s v="Customer 1387"/>
    <n v="26"/>
    <s v="Returning"/>
    <s v="P5001"/>
    <s v="Notebook Set"/>
    <x v="1"/>
    <s v="Stationery Hub"/>
    <n v="1"/>
    <n v="500"/>
    <n v="0"/>
    <n v="500"/>
    <n v="0"/>
    <n v="500"/>
    <n v="319.02999999999997"/>
    <n v="180.97"/>
    <x v="1"/>
    <s v="Delhi"/>
    <s v="Delhi"/>
    <s v="India"/>
    <s v="Net Banking"/>
    <x v="2"/>
    <s v="Standard"/>
    <x v="0"/>
    <s v="No"/>
    <s v="No"/>
  </r>
  <r>
    <x v="2949"/>
    <x v="239"/>
    <s v="CUST10500"/>
    <s v="Customer 500"/>
    <n v="51"/>
    <s v="Loyal"/>
    <s v="P1007"/>
    <s v="Mouse"/>
    <x v="0"/>
    <s v="RetailHub"/>
    <n v="1"/>
    <n v="900"/>
    <n v="5"/>
    <n v="900"/>
    <n v="45"/>
    <n v="855"/>
    <n v="509.89"/>
    <n v="345.11"/>
    <x v="0"/>
    <s v="Ahmedabad"/>
    <s v="Gujarat"/>
    <s v="India"/>
    <s v="Credit Card"/>
    <x v="0"/>
    <s v="Standard"/>
    <x v="0"/>
    <s v="No"/>
    <s v="No"/>
  </r>
  <r>
    <x v="2950"/>
    <x v="239"/>
    <s v="CUST10252"/>
    <s v="Customer 252"/>
    <n v="48"/>
    <s v="Loyal"/>
    <s v="P3005"/>
    <s v="Bedsheet Set"/>
    <x v="2"/>
    <s v="RetailHub"/>
    <n v="1"/>
    <n v="1800"/>
    <n v="20"/>
    <n v="1800"/>
    <n v="360"/>
    <n v="1440"/>
    <n v="1016.25"/>
    <n v="423.75"/>
    <x v="2"/>
    <s v="Patna"/>
    <s v="Bihar"/>
    <s v="India"/>
    <s v="Cash on Delivery"/>
    <x v="2"/>
    <s v="Express"/>
    <x v="0"/>
    <s v="No"/>
    <s v="No"/>
  </r>
  <r>
    <x v="2951"/>
    <x v="239"/>
    <s v="CUST12167"/>
    <s v="Customer 2167"/>
    <n v="43"/>
    <s v="Returning"/>
    <s v="P2006"/>
    <s v="Womens Kurti"/>
    <x v="3"/>
    <s v="FashionMart"/>
    <n v="2"/>
    <n v="1400"/>
    <n v="5"/>
    <n v="2800"/>
    <n v="140"/>
    <n v="2660"/>
    <n v="1585.03"/>
    <n v="1074.97"/>
    <x v="1"/>
    <s v="Delhi"/>
    <s v="Delhi"/>
    <s v="India"/>
    <s v="UPI"/>
    <x v="2"/>
    <s v="Standard"/>
    <x v="0"/>
    <s v="No"/>
    <s v="No"/>
  </r>
  <r>
    <x v="2952"/>
    <x v="239"/>
    <s v="CUST10385"/>
    <s v="Customer 385"/>
    <n v="60"/>
    <s v="Loyal"/>
    <s v="P1001"/>
    <s v="Laptop"/>
    <x v="0"/>
    <s v="TechSource India"/>
    <n v="4"/>
    <n v="55000"/>
    <n v="5"/>
    <n v="220000"/>
    <n v="11000"/>
    <n v="209000"/>
    <n v="145230.39000000001"/>
    <n v="63769.61"/>
    <x v="0"/>
    <s v="Hyderabad"/>
    <s v="Telangana"/>
    <s v="India"/>
    <s v="UPI"/>
    <x v="0"/>
    <s v="Standard"/>
    <x v="0"/>
    <s v="No"/>
    <s v="No"/>
  </r>
  <r>
    <x v="2953"/>
    <x v="239"/>
    <s v="CUST10415"/>
    <s v="Customer 415"/>
    <n v="22"/>
    <s v="Returning"/>
    <s v="P1001"/>
    <s v="Laptop"/>
    <x v="0"/>
    <s v="TechSource India"/>
    <n v="2"/>
    <n v="55000"/>
    <n v="25"/>
    <n v="110000"/>
    <n v="27500"/>
    <n v="82500"/>
    <n v="58992.86"/>
    <n v="23507.14"/>
    <x v="2"/>
    <s v="Pune"/>
    <s v="Maharashtra"/>
    <s v="India"/>
    <s v="Debit Card"/>
    <x v="1"/>
    <s v="Standard"/>
    <x v="0"/>
    <s v="No"/>
    <s v="No"/>
  </r>
  <r>
    <x v="2954"/>
    <x v="239"/>
    <s v="CUST10546"/>
    <s v="Customer 546"/>
    <n v="25"/>
    <s v="Loyal"/>
    <s v="P5003"/>
    <s v="Calculator"/>
    <x v="1"/>
    <s v="Stationery Hub"/>
    <n v="2"/>
    <n v="650"/>
    <n v="30"/>
    <n v="1300"/>
    <n v="390"/>
    <n v="910"/>
    <n v="667.75"/>
    <n v="242.25"/>
    <x v="2"/>
    <s v="Hyderabad"/>
    <s v="Telangana"/>
    <s v="India"/>
    <s v="Credit Card"/>
    <x v="2"/>
    <s v="Standard"/>
    <x v="0"/>
    <s v="No"/>
    <s v="No"/>
  </r>
  <r>
    <x v="2955"/>
    <x v="240"/>
    <s v="CUST11399"/>
    <s v="Customer 1399"/>
    <n v="52"/>
    <s v="Returning"/>
    <s v="P5004"/>
    <s v="Pen Set"/>
    <x v="1"/>
    <s v="Stationery Hub"/>
    <n v="1"/>
    <n v="250"/>
    <n v="10"/>
    <n v="250"/>
    <n v="25"/>
    <n v="225"/>
    <n v="150.21"/>
    <n v="74.790000000000006"/>
    <x v="2"/>
    <s v="Bhubaneswar"/>
    <s v="Odisha"/>
    <s v="India"/>
    <s v="Credit Card"/>
    <x v="2"/>
    <s v="Standard"/>
    <x v="0"/>
    <s v="No"/>
    <s v="No"/>
  </r>
  <r>
    <x v="2956"/>
    <x v="240"/>
    <s v="CUST10085"/>
    <s v="Customer 85"/>
    <n v="40"/>
    <s v="New"/>
    <s v="P1009"/>
    <s v="Power Bank"/>
    <x v="0"/>
    <s v="Prime Distributors"/>
    <n v="3"/>
    <n v="1600"/>
    <n v="0"/>
    <n v="4800"/>
    <n v="0"/>
    <n v="4800"/>
    <n v="3171.68"/>
    <n v="1628.32"/>
    <x v="1"/>
    <s v="Chennai"/>
    <s v="Tamil Nadu"/>
    <s v="India"/>
    <s v="Net Banking"/>
    <x v="1"/>
    <s v="Standard"/>
    <x v="0"/>
    <s v="No"/>
    <s v="No"/>
  </r>
  <r>
    <x v="2957"/>
    <x v="240"/>
    <s v="CUST10266"/>
    <s v="Customer 266"/>
    <n v="51"/>
    <s v="Returning"/>
    <s v="P1008"/>
    <s v="Monitor"/>
    <x v="0"/>
    <s v="Global Traders"/>
    <n v="2"/>
    <n v="14500"/>
    <n v="10"/>
    <n v="29000"/>
    <n v="2900"/>
    <n v="26100"/>
    <n v="17005.87"/>
    <n v="9094.1299999999992"/>
    <x v="1"/>
    <s v="Visakhapatnam"/>
    <s v="Andhra Pradesh"/>
    <s v="India"/>
    <s v="Debit Card"/>
    <x v="0"/>
    <s v="Express"/>
    <x v="0"/>
    <s v="No"/>
    <s v="No"/>
  </r>
  <r>
    <x v="2958"/>
    <x v="240"/>
    <s v="CUST11958"/>
    <s v="Customer 1958"/>
    <n v="33"/>
    <s v="Loyal"/>
    <s v="P5005"/>
    <s v="Desk Organizer"/>
    <x v="1"/>
    <s v="Stationery Hub"/>
    <n v="4"/>
    <n v="600"/>
    <n v="15"/>
    <n v="2400"/>
    <n v="360"/>
    <n v="2040"/>
    <n v="1270.7"/>
    <n v="769.3"/>
    <x v="1"/>
    <s v="Coimbatore"/>
    <s v="Tamil Nadu"/>
    <s v="India"/>
    <s v="Credit Card"/>
    <x v="0"/>
    <s v="Standard"/>
    <x v="2"/>
    <s v="No"/>
    <s v="No"/>
  </r>
  <r>
    <x v="2959"/>
    <x v="240"/>
    <s v="CUST11304"/>
    <s v="Customer 1304"/>
    <n v="30"/>
    <s v="Returning"/>
    <s v="P3001"/>
    <s v="Coffee Maker"/>
    <x v="2"/>
    <s v="HomeNeeds"/>
    <n v="2"/>
    <n v="4200"/>
    <n v="10"/>
    <n v="8400"/>
    <n v="840"/>
    <n v="7560"/>
    <n v="4292.3100000000004"/>
    <n v="3267.69"/>
    <x v="1"/>
    <s v="Pune"/>
    <s v="Maharashtra"/>
    <s v="India"/>
    <s v="Net Banking"/>
    <x v="0"/>
    <s v="Express"/>
    <x v="1"/>
    <s v="No"/>
    <s v="No"/>
  </r>
  <r>
    <x v="2960"/>
    <x v="240"/>
    <s v="CUST10342"/>
    <s v="Customer 342"/>
    <n v="29"/>
    <s v="Loyal"/>
    <s v="P3006"/>
    <s v="Water Bottle"/>
    <x v="2"/>
    <s v="Metro Supplies"/>
    <n v="2"/>
    <n v="700"/>
    <n v="10"/>
    <n v="1400"/>
    <n v="140"/>
    <n v="1260"/>
    <n v="988.25"/>
    <n v="271.75"/>
    <x v="1"/>
    <s v="Delhi"/>
    <s v="Delhi"/>
    <s v="India"/>
    <s v="Debit Card"/>
    <x v="2"/>
    <s v="Standard"/>
    <x v="0"/>
    <s v="No"/>
    <s v="No"/>
  </r>
  <r>
    <x v="2961"/>
    <x v="240"/>
    <s v="CUST10967"/>
    <s v="Customer 967"/>
    <n v="23"/>
    <s v="Returning"/>
    <s v="P4002"/>
    <s v="Moisturizer"/>
    <x v="4"/>
    <s v="BeautyCare"/>
    <n v="3"/>
    <n v="650"/>
    <n v="0"/>
    <n v="1950"/>
    <n v="0"/>
    <n v="1950"/>
    <n v="1366.43"/>
    <n v="583.57000000000005"/>
    <x v="0"/>
    <s v="Pune"/>
    <s v="Maharashtra"/>
    <s v="India"/>
    <s v="Net Banking"/>
    <x v="2"/>
    <s v="Standard"/>
    <x v="3"/>
    <s v="No"/>
    <s v="No"/>
  </r>
  <r>
    <x v="2962"/>
    <x v="240"/>
    <s v="CUST11754"/>
    <s v="Customer 1754"/>
    <n v="46"/>
    <s v="Loyal"/>
    <s v="P5004"/>
    <s v="Pen Set"/>
    <x v="1"/>
    <s v="Stationery Hub"/>
    <n v="1"/>
    <n v="250"/>
    <n v="10"/>
    <n v="250"/>
    <n v="25"/>
    <n v="225"/>
    <n v="124.15"/>
    <n v="100.85"/>
    <x v="1"/>
    <s v="Mumbai"/>
    <s v="Maharashtra"/>
    <s v="India"/>
    <s v="Net Banking"/>
    <x v="0"/>
    <s v="Standard"/>
    <x v="0"/>
    <s v="No"/>
    <s v="No"/>
  </r>
  <r>
    <x v="2963"/>
    <x v="240"/>
    <s v="CUST10172"/>
    <s v="Customer 172"/>
    <n v="58"/>
    <s v="Loyal"/>
    <s v="P5004"/>
    <s v="Pen Set"/>
    <x v="1"/>
    <s v="Stationery Hub"/>
    <n v="1"/>
    <n v="250"/>
    <n v="5"/>
    <n v="250"/>
    <n v="12.5"/>
    <n v="237.5"/>
    <n v="154.08000000000001"/>
    <n v="83.42"/>
    <x v="0"/>
    <s v="Kolkata"/>
    <s v="West Bengal"/>
    <s v="India"/>
    <s v="Cash on Delivery"/>
    <x v="0"/>
    <s v="Express"/>
    <x v="0"/>
    <s v="No"/>
    <s v="No"/>
  </r>
  <r>
    <x v="2964"/>
    <x v="240"/>
    <s v="CUST11988"/>
    <s v="Customer 1988"/>
    <n v="34"/>
    <s v="New"/>
    <s v="P4003"/>
    <s v="Sunscreen"/>
    <x v="4"/>
    <s v="BeautyCare"/>
    <n v="2"/>
    <n v="700"/>
    <n v="5"/>
    <n v="1400"/>
    <n v="70"/>
    <n v="1330"/>
    <n v="777.11"/>
    <n v="552.89"/>
    <x v="1"/>
    <s v="Indore"/>
    <s v="Madhya Pradesh"/>
    <s v="India"/>
    <s v="UPI"/>
    <x v="1"/>
    <s v="Standard"/>
    <x v="3"/>
    <s v="No"/>
    <s v="No"/>
  </r>
  <r>
    <x v="2965"/>
    <x v="240"/>
    <s v="CUST10514"/>
    <s v="Customer 514"/>
    <n v="34"/>
    <s v="Returning"/>
    <s v="P3003"/>
    <s v="Mixer Grinder"/>
    <x v="2"/>
    <s v="Prime Distributors"/>
    <n v="3"/>
    <n v="4800"/>
    <n v="20"/>
    <n v="14400"/>
    <n v="2880"/>
    <n v="11520"/>
    <n v="7957.53"/>
    <n v="3562.47"/>
    <x v="1"/>
    <s v="Guwahati"/>
    <s v="Assam"/>
    <s v="India"/>
    <s v="Credit Card"/>
    <x v="1"/>
    <s v="Same Day"/>
    <x v="0"/>
    <s v="No"/>
    <s v="No"/>
  </r>
  <r>
    <x v="2966"/>
    <x v="240"/>
    <s v="CUST11716"/>
    <s v="Customer 1716"/>
    <n v="40"/>
    <s v="New"/>
    <s v="P1008"/>
    <s v="Monitor"/>
    <x v="0"/>
    <s v="Global Traders"/>
    <n v="1"/>
    <n v="14500"/>
    <n v="15"/>
    <n v="14500"/>
    <n v="2175"/>
    <n v="12325"/>
    <n v="10006.92"/>
    <n v="2318.08"/>
    <x v="1"/>
    <s v="Bengaluru"/>
    <s v="Karnataka"/>
    <s v="India"/>
    <s v="UPI"/>
    <x v="0"/>
    <s v="Express"/>
    <x v="0"/>
    <s v="No"/>
    <s v="No"/>
  </r>
  <r>
    <x v="2967"/>
    <x v="240"/>
    <s v="CUST10416"/>
    <s v="Customer 416"/>
    <n v="42"/>
    <s v="Loyal"/>
    <s v="P3004"/>
    <s v="Cookware Set"/>
    <x v="2"/>
    <s v="HomeNeeds"/>
    <n v="1"/>
    <n v="3500"/>
    <n v="10"/>
    <n v="3500"/>
    <n v="350"/>
    <n v="3150"/>
    <n v="2366.66"/>
    <n v="783.34"/>
    <x v="1"/>
    <s v="Mumbai"/>
    <s v="Maharashtra"/>
    <s v="India"/>
    <s v="Credit Card"/>
    <x v="1"/>
    <s v="Standard"/>
    <x v="0"/>
    <s v="No"/>
    <s v="No"/>
  </r>
  <r>
    <x v="2968"/>
    <x v="240"/>
    <s v="CUST10226"/>
    <s v="Customer 226"/>
    <n v="56"/>
    <s v="New"/>
    <s v="P1003"/>
    <s v="Headphones"/>
    <x v="0"/>
    <s v="Metro Supplies"/>
    <n v="2"/>
    <n v="2500"/>
    <n v="5"/>
    <n v="5000"/>
    <n v="250"/>
    <n v="4750"/>
    <n v="3413.74"/>
    <n v="1336.26"/>
    <x v="1"/>
    <s v="Chennai"/>
    <s v="Tamil Nadu"/>
    <s v="India"/>
    <s v="UPI"/>
    <x v="0"/>
    <s v="Standard"/>
    <x v="0"/>
    <s v="No"/>
    <s v="No"/>
  </r>
  <r>
    <x v="2969"/>
    <x v="240"/>
    <s v="CUST10541"/>
    <s v="Customer 541"/>
    <n v="54"/>
    <s v="Loyal"/>
    <s v="P1001"/>
    <s v="Laptop"/>
    <x v="0"/>
    <s v="TechSource India"/>
    <n v="2"/>
    <n v="55000"/>
    <n v="15"/>
    <n v="110000"/>
    <n v="16500"/>
    <n v="93500"/>
    <n v="69384.98"/>
    <n v="24115.02"/>
    <x v="0"/>
    <s v="Bengaluru"/>
    <s v="Karnataka"/>
    <s v="India"/>
    <s v="Credit Card"/>
    <x v="0"/>
    <s v="Standard"/>
    <x v="3"/>
    <s v="No"/>
    <s v="No"/>
  </r>
  <r>
    <x v="2970"/>
    <x v="240"/>
    <s v="CUST10506"/>
    <s v="Customer 506"/>
    <n v="21"/>
    <s v="Returning"/>
    <s v="P5004"/>
    <s v="Pen Set"/>
    <x v="1"/>
    <s v="Stationery Hub"/>
    <n v="5"/>
    <n v="250"/>
    <n v="15"/>
    <n v="1250"/>
    <n v="187.5"/>
    <n v="1062.5"/>
    <n v="704.66"/>
    <n v="357.84"/>
    <x v="1"/>
    <s v="Nagpur"/>
    <s v="Maharashtra"/>
    <s v="India"/>
    <s v="Debit Card"/>
    <x v="2"/>
    <s v="Standard"/>
    <x v="0"/>
    <s v="No"/>
    <s v="No"/>
  </r>
  <r>
    <x v="2971"/>
    <x v="240"/>
    <s v="CUST11594"/>
    <s v="Customer 1594"/>
    <n v="20"/>
    <s v="Returning"/>
    <s v="P3007"/>
    <s v="Vacuum Cleaner"/>
    <x v="2"/>
    <s v="Global Traders"/>
    <n v="1"/>
    <n v="8500"/>
    <n v="15"/>
    <n v="8500"/>
    <n v="1275"/>
    <n v="7225"/>
    <n v="5225.12"/>
    <n v="1999.88"/>
    <x v="1"/>
    <s v="Visakhapatnam"/>
    <s v="Andhra Pradesh"/>
    <s v="India"/>
    <s v="Cash on Delivery"/>
    <x v="0"/>
    <s v="Express"/>
    <x v="0"/>
    <s v="No"/>
    <s v="No"/>
  </r>
  <r>
    <x v="2972"/>
    <x v="240"/>
    <s v="CUST11998"/>
    <s v="Customer 1998"/>
    <n v="32"/>
    <s v="New"/>
    <s v="P3003"/>
    <s v="Mixer Grinder"/>
    <x v="2"/>
    <s v="Prime Distributors"/>
    <n v="2"/>
    <n v="4800"/>
    <n v="15"/>
    <n v="9600"/>
    <n v="1440"/>
    <n v="8160"/>
    <n v="4801.1899999999996"/>
    <n v="3358.81"/>
    <x v="0"/>
    <s v="Chandigarh"/>
    <s v="Chandigarh"/>
    <s v="India"/>
    <s v="Credit Card"/>
    <x v="0"/>
    <s v="Standard"/>
    <x v="0"/>
    <s v="Yes"/>
    <s v="No"/>
  </r>
  <r>
    <x v="2973"/>
    <x v="241"/>
    <s v="CUST11643"/>
    <s v="Customer 1643"/>
    <n v="23"/>
    <s v="Loyal"/>
    <s v="P4001"/>
    <s v="Face Wash"/>
    <x v="4"/>
    <s v="BeautyCare"/>
    <n v="2"/>
    <n v="450"/>
    <n v="5"/>
    <n v="900"/>
    <n v="45"/>
    <n v="855"/>
    <n v="655.63"/>
    <n v="199.37"/>
    <x v="1"/>
    <s v="Chennai"/>
    <s v="Tamil Nadu"/>
    <s v="India"/>
    <s v="Cash on Delivery"/>
    <x v="2"/>
    <s v="Standard"/>
    <x v="2"/>
    <s v="No"/>
    <s v="No"/>
  </r>
  <r>
    <x v="2974"/>
    <x v="241"/>
    <s v="CUST10301"/>
    <s v="Customer 301"/>
    <n v="57"/>
    <s v="Loyal"/>
    <s v="P2003"/>
    <s v="T-Shirt"/>
    <x v="3"/>
    <s v="RetailHub"/>
    <n v="2"/>
    <n v="900"/>
    <n v="10"/>
    <n v="1800"/>
    <n v="180"/>
    <n v="1620"/>
    <n v="1141.43"/>
    <n v="478.57"/>
    <x v="2"/>
    <s v="Hyderabad"/>
    <s v="Telangana"/>
    <s v="India"/>
    <s v="Cash on Delivery"/>
    <x v="0"/>
    <s v="Standard"/>
    <x v="0"/>
    <s v="No"/>
    <s v="No"/>
  </r>
  <r>
    <x v="2975"/>
    <x v="241"/>
    <s v="CUST12260"/>
    <s v="Customer 2260"/>
    <n v="24"/>
    <s v="Loyal"/>
    <s v="P2006"/>
    <s v="Womens Kurti"/>
    <x v="3"/>
    <s v="FashionMart"/>
    <n v="1"/>
    <n v="1400"/>
    <n v="10"/>
    <n v="1400"/>
    <n v="140"/>
    <n v="1260"/>
    <n v="932.19"/>
    <n v="327.81"/>
    <x v="2"/>
    <s v="Surat"/>
    <s v="Gujarat"/>
    <s v="India"/>
    <s v="Net Banking"/>
    <x v="2"/>
    <s v="Express"/>
    <x v="0"/>
    <s v="No"/>
    <s v="No"/>
  </r>
  <r>
    <x v="2976"/>
    <x v="241"/>
    <s v="CUST12145"/>
    <s v="Customer 2145"/>
    <n v="60"/>
    <s v="Loyal"/>
    <s v="P1004"/>
    <s v="Smartwatch"/>
    <x v="0"/>
    <s v="TechSource India"/>
    <n v="1"/>
    <n v="6500"/>
    <n v="25"/>
    <n v="6500"/>
    <n v="1625"/>
    <n v="4875"/>
    <n v="3642.72"/>
    <n v="1232.28"/>
    <x v="1"/>
    <s v="Delhi"/>
    <s v="Delhi"/>
    <s v="India"/>
    <s v="Net Banking"/>
    <x v="1"/>
    <s v="Standard"/>
    <x v="0"/>
    <s v="No"/>
    <s v="No"/>
  </r>
  <r>
    <x v="2977"/>
    <x v="241"/>
    <s v="CUST11970"/>
    <s v="Customer 1970"/>
    <n v="59"/>
    <s v="New"/>
    <s v="P1008"/>
    <s v="Monitor"/>
    <x v="0"/>
    <s v="Global Traders"/>
    <n v="2"/>
    <n v="14500"/>
    <n v="15"/>
    <n v="29000"/>
    <n v="4350"/>
    <n v="24650"/>
    <n v="17085.509999999998"/>
    <n v="7564.49"/>
    <x v="0"/>
    <s v="Indore"/>
    <s v="Madhya Pradesh"/>
    <s v="India"/>
    <s v="Wallet"/>
    <x v="2"/>
    <s v="Standard"/>
    <x v="1"/>
    <s v="No"/>
    <s v="No"/>
  </r>
  <r>
    <x v="2978"/>
    <x v="241"/>
    <s v="CUST12214"/>
    <s v="Customer 2214"/>
    <n v="50"/>
    <s v="Loyal"/>
    <s v="P3003"/>
    <s v="Mixer Grinder"/>
    <x v="2"/>
    <s v="Prime Distributors"/>
    <n v="4"/>
    <n v="4800"/>
    <n v="25"/>
    <n v="19200"/>
    <n v="4800"/>
    <n v="14400"/>
    <n v="11274.22"/>
    <n v="3125.78"/>
    <x v="1"/>
    <s v="Chandigarh"/>
    <s v="Chandigarh"/>
    <s v="India"/>
    <s v="UPI"/>
    <x v="2"/>
    <s v="Standard"/>
    <x v="0"/>
    <s v="No"/>
    <s v="No"/>
  </r>
  <r>
    <x v="2979"/>
    <x v="241"/>
    <s v="CUST12024"/>
    <s v="Customer 2024"/>
    <n v="35"/>
    <s v="Loyal"/>
    <s v="P1010"/>
    <s v="Bluetooth Speaker"/>
    <x v="0"/>
    <s v="Prime Distributors"/>
    <n v="4"/>
    <n v="3200"/>
    <n v="0"/>
    <n v="12800"/>
    <n v="0"/>
    <n v="12800"/>
    <n v="7936.17"/>
    <n v="4863.83"/>
    <x v="1"/>
    <s v="Bengaluru"/>
    <s v="Karnataka"/>
    <s v="India"/>
    <s v="Wallet"/>
    <x v="2"/>
    <s v="Standard"/>
    <x v="3"/>
    <s v="No"/>
    <s v="No"/>
  </r>
  <r>
    <x v="2980"/>
    <x v="242"/>
    <s v="CUST10578"/>
    <s v="Customer 578"/>
    <n v="42"/>
    <s v="Returning"/>
    <s v="P1001"/>
    <s v="Laptop"/>
    <x v="0"/>
    <s v="TechSource India"/>
    <n v="1"/>
    <n v="55000"/>
    <n v="5"/>
    <n v="55000"/>
    <n v="2750"/>
    <n v="52250"/>
    <n v="39400.269999999997"/>
    <n v="12849.73"/>
    <x v="1"/>
    <s v="Indore"/>
    <s v="Madhya Pradesh"/>
    <s v="India"/>
    <s v="UPI"/>
    <x v="0"/>
    <s v="Standard"/>
    <x v="0"/>
    <s v="No"/>
    <s v="No"/>
  </r>
  <r>
    <x v="2981"/>
    <x v="242"/>
    <s v="CUST10053"/>
    <s v="Customer 53"/>
    <n v="28"/>
    <s v="Loyal"/>
    <s v="P2004"/>
    <s v="Jacket"/>
    <x v="3"/>
    <s v="Global Traders"/>
    <n v="2"/>
    <n v="3500"/>
    <n v="15"/>
    <n v="7000"/>
    <n v="1050"/>
    <n v="5950"/>
    <n v="3416.44"/>
    <n v="2533.56"/>
    <x v="1"/>
    <s v="Lucknow"/>
    <s v="Uttar Pradesh"/>
    <s v="India"/>
    <s v="Debit Card"/>
    <x v="0"/>
    <s v="Express"/>
    <x v="0"/>
    <s v="No"/>
    <s v="No"/>
  </r>
  <r>
    <x v="2982"/>
    <x v="242"/>
    <s v="CUST11695"/>
    <s v="Customer 1695"/>
    <n v="57"/>
    <s v="New"/>
    <s v="P1007"/>
    <s v="Mouse"/>
    <x v="0"/>
    <s v="RetailHub"/>
    <n v="3"/>
    <n v="900"/>
    <n v="15"/>
    <n v="2700"/>
    <n v="405"/>
    <n v="2295"/>
    <n v="1359.89"/>
    <n v="935.11"/>
    <x v="0"/>
    <s v="Nagpur"/>
    <s v="Maharashtra"/>
    <s v="India"/>
    <s v="Credit Card"/>
    <x v="2"/>
    <s v="Standard"/>
    <x v="0"/>
    <s v="No"/>
    <s v="No"/>
  </r>
  <r>
    <x v="2983"/>
    <x v="242"/>
    <s v="CUST11926"/>
    <s v="Customer 1926"/>
    <n v="20"/>
    <s v="Returning"/>
    <s v="P1007"/>
    <s v="Mouse"/>
    <x v="0"/>
    <s v="RetailHub"/>
    <n v="2"/>
    <n v="900"/>
    <n v="10"/>
    <n v="1800"/>
    <n v="180"/>
    <n v="1620"/>
    <n v="1185.69"/>
    <n v="434.31"/>
    <x v="1"/>
    <s v="Bengaluru"/>
    <s v="Karnataka"/>
    <s v="India"/>
    <s v="Net Banking"/>
    <x v="2"/>
    <s v="Standard"/>
    <x v="0"/>
    <s v="No"/>
    <s v="No"/>
  </r>
  <r>
    <x v="2984"/>
    <x v="242"/>
    <s v="CUST10824"/>
    <s v="Customer 824"/>
    <n v="32"/>
    <s v="New"/>
    <s v="P1009"/>
    <s v="Power Bank"/>
    <x v="0"/>
    <s v="Prime Distributors"/>
    <n v="1"/>
    <n v="1600"/>
    <n v="15"/>
    <n v="1600"/>
    <n v="240"/>
    <n v="1360"/>
    <n v="914.95"/>
    <n v="445.05"/>
    <x v="2"/>
    <s v="Patna"/>
    <s v="Bihar"/>
    <s v="India"/>
    <s v="Wallet"/>
    <x v="0"/>
    <s v="Standard"/>
    <x v="0"/>
    <s v="No"/>
    <s v="No"/>
  </r>
  <r>
    <x v="2985"/>
    <x v="242"/>
    <s v="CUST10675"/>
    <s v="Customer 675"/>
    <n v="28"/>
    <s v="Returning"/>
    <s v="P1009"/>
    <s v="Power Bank"/>
    <x v="0"/>
    <s v="Prime Distributors"/>
    <n v="2"/>
    <n v="1600"/>
    <n v="10"/>
    <n v="3200"/>
    <n v="320"/>
    <n v="2880"/>
    <n v="1924.98"/>
    <n v="955.02"/>
    <x v="2"/>
    <s v="Lucknow"/>
    <s v="Uttar Pradesh"/>
    <s v="India"/>
    <s v="Cash on Delivery"/>
    <x v="2"/>
    <s v="Express"/>
    <x v="0"/>
    <s v="No"/>
    <s v="No"/>
  </r>
  <r>
    <x v="2986"/>
    <x v="242"/>
    <s v="CUST11182"/>
    <s v="Customer 1182"/>
    <n v="52"/>
    <s v="New"/>
    <s v="P5001"/>
    <s v="Notebook Set"/>
    <x v="1"/>
    <s v="Stationery Hub"/>
    <n v="1"/>
    <n v="500"/>
    <n v="15"/>
    <n v="500"/>
    <n v="75"/>
    <n v="425"/>
    <n v="341.14"/>
    <n v="83.86"/>
    <x v="1"/>
    <s v="Visakhapatnam"/>
    <s v="Andhra Pradesh"/>
    <s v="India"/>
    <s v="Net Banking"/>
    <x v="0"/>
    <s v="Standard"/>
    <x v="0"/>
    <s v="No"/>
    <s v="No"/>
  </r>
  <r>
    <x v="2987"/>
    <x v="242"/>
    <s v="CUST10247"/>
    <s v="Customer 247"/>
    <n v="22"/>
    <s v="Returning"/>
    <s v="P4003"/>
    <s v="Sunscreen"/>
    <x v="4"/>
    <s v="BeautyCare"/>
    <n v="2"/>
    <n v="700"/>
    <n v="5"/>
    <n v="1400"/>
    <n v="70"/>
    <n v="1330"/>
    <n v="878.86"/>
    <n v="451.14"/>
    <x v="1"/>
    <s v="Mumbai"/>
    <s v="Maharashtra"/>
    <s v="India"/>
    <s v="Debit Card"/>
    <x v="0"/>
    <s v="Express"/>
    <x v="0"/>
    <s v="No"/>
    <s v="No"/>
  </r>
  <r>
    <x v="2988"/>
    <x v="242"/>
    <s v="CUST10850"/>
    <s v="Customer 850"/>
    <n v="41"/>
    <s v="Returning"/>
    <s v="P2008"/>
    <s v="Formal Shirt"/>
    <x v="3"/>
    <s v="Global Traders"/>
    <n v="5"/>
    <n v="1700"/>
    <n v="5"/>
    <n v="8500"/>
    <n v="425"/>
    <n v="8075"/>
    <n v="4791.0600000000004"/>
    <n v="3283.94"/>
    <x v="0"/>
    <s v="Indore"/>
    <s v="Madhya Pradesh"/>
    <s v="India"/>
    <s v="Credit Card"/>
    <x v="1"/>
    <s v="Express"/>
    <x v="0"/>
    <s v="Yes"/>
    <s v="No"/>
  </r>
  <r>
    <x v="2989"/>
    <x v="242"/>
    <s v="CUST10922"/>
    <s v="Customer 922"/>
    <n v="45"/>
    <s v="New"/>
    <s v="P3002"/>
    <s v="Air Fryer"/>
    <x v="2"/>
    <s v="HomeNeeds"/>
    <n v="1"/>
    <n v="6500"/>
    <n v="20"/>
    <n v="6500"/>
    <n v="1300"/>
    <n v="5200"/>
    <n v="3038.6"/>
    <n v="2161.4"/>
    <x v="2"/>
    <s v="Jaipur"/>
    <s v="Rajasthan"/>
    <s v="India"/>
    <s v="Debit Card"/>
    <x v="0"/>
    <s v="Standard"/>
    <x v="0"/>
    <s v="No"/>
    <s v="No"/>
  </r>
  <r>
    <x v="2990"/>
    <x v="243"/>
    <s v="CUST10604"/>
    <s v="Customer 604"/>
    <n v="22"/>
    <s v="New"/>
    <s v="P1005"/>
    <s v="Tablet"/>
    <x v="0"/>
    <s v="RetailHub"/>
    <n v="2"/>
    <n v="18000"/>
    <n v="10"/>
    <n v="36000"/>
    <n v="3600"/>
    <n v="32400"/>
    <n v="21797.71"/>
    <n v="10602.29"/>
    <x v="2"/>
    <s v="Surat"/>
    <s v="Gujarat"/>
    <s v="India"/>
    <s v="Net Banking"/>
    <x v="2"/>
    <s v="Express"/>
    <x v="0"/>
    <s v="No"/>
    <s v="No"/>
  </r>
  <r>
    <x v="2991"/>
    <x v="243"/>
    <s v="CUST10915"/>
    <s v="Customer 915"/>
    <n v="48"/>
    <s v="Returning"/>
    <s v="P4005"/>
    <s v="Perfume"/>
    <x v="4"/>
    <s v="BeautyCare"/>
    <n v="2"/>
    <n v="1800"/>
    <n v="25"/>
    <n v="3600"/>
    <n v="900"/>
    <n v="2700"/>
    <n v="2067.5700000000002"/>
    <n v="632.42999999999995"/>
    <x v="0"/>
    <s v="Patna"/>
    <s v="Bihar"/>
    <s v="India"/>
    <s v="Wallet"/>
    <x v="1"/>
    <s v="Same Day"/>
    <x v="0"/>
    <s v="No"/>
    <s v="No"/>
  </r>
  <r>
    <x v="2992"/>
    <x v="243"/>
    <s v="CUST12430"/>
    <s v="Customer 2430"/>
    <n v="42"/>
    <s v="Loyal"/>
    <s v="P1010"/>
    <s v="Bluetooth Speaker"/>
    <x v="0"/>
    <s v="Prime Distributors"/>
    <n v="1"/>
    <n v="3200"/>
    <n v="10"/>
    <n v="3200"/>
    <n v="320"/>
    <n v="2880"/>
    <n v="2026.49"/>
    <n v="853.51"/>
    <x v="2"/>
    <s v="Hyderabad"/>
    <s v="Telangana"/>
    <s v="India"/>
    <s v="Cash on Delivery"/>
    <x v="2"/>
    <s v="Standard"/>
    <x v="2"/>
    <s v="No"/>
    <s v="No"/>
  </r>
  <r>
    <x v="2993"/>
    <x v="243"/>
    <s v="CUST10529"/>
    <s v="Customer 529"/>
    <n v="35"/>
    <s v="Returning"/>
    <s v="P2003"/>
    <s v="T-Shirt"/>
    <x v="3"/>
    <s v="RetailHub"/>
    <n v="3"/>
    <n v="900"/>
    <n v="0"/>
    <n v="2700"/>
    <n v="0"/>
    <n v="2700"/>
    <n v="1789.72"/>
    <n v="910.28"/>
    <x v="1"/>
    <s v="Bengaluru"/>
    <s v="Karnataka"/>
    <s v="India"/>
    <s v="Net Banking"/>
    <x v="2"/>
    <s v="Express"/>
    <x v="0"/>
    <s v="No"/>
    <s v="No"/>
  </r>
  <r>
    <x v="2994"/>
    <x v="243"/>
    <s v="CUST10755"/>
    <s v="Customer 755"/>
    <n v="25"/>
    <s v="New"/>
    <s v="P1001"/>
    <s v="Laptop"/>
    <x v="0"/>
    <s v="TechSource India"/>
    <n v="1"/>
    <n v="55000"/>
    <n v="5"/>
    <n v="55000"/>
    <n v="2750"/>
    <n v="52250"/>
    <n v="31067.86"/>
    <n v="21182.14"/>
    <x v="2"/>
    <s v="Chandigarh"/>
    <s v="Chandigarh"/>
    <s v="India"/>
    <s v="Net Banking"/>
    <x v="1"/>
    <s v="Express"/>
    <x v="0"/>
    <s v="No"/>
    <s v="No"/>
  </r>
  <r>
    <x v="2995"/>
    <x v="243"/>
    <s v="CUST12481"/>
    <s v="Customer 2481"/>
    <n v="42"/>
    <s v="Returning"/>
    <s v="P4006"/>
    <s v="Lipstick"/>
    <x v="4"/>
    <s v="BeautyCare"/>
    <n v="3"/>
    <n v="850"/>
    <n v="30"/>
    <n v="2550"/>
    <n v="765"/>
    <n v="1785"/>
    <n v="1420.27"/>
    <n v="364.73"/>
    <x v="1"/>
    <s v="Lucknow"/>
    <s v="Uttar Pradesh"/>
    <s v="India"/>
    <s v="Net Banking"/>
    <x v="0"/>
    <s v="Same Day"/>
    <x v="3"/>
    <s v="No"/>
    <s v="No"/>
  </r>
  <r>
    <x v="2996"/>
    <x v="243"/>
    <s v="CUST10950"/>
    <s v="Customer 950"/>
    <n v="59"/>
    <s v="New"/>
    <s v="P2003"/>
    <s v="T-Shirt"/>
    <x v="3"/>
    <s v="RetailHub"/>
    <n v="1"/>
    <n v="900"/>
    <n v="10"/>
    <n v="900"/>
    <n v="90"/>
    <n v="810"/>
    <n v="604.91"/>
    <n v="205.09"/>
    <x v="0"/>
    <s v="Patna"/>
    <s v="Bihar"/>
    <s v="India"/>
    <s v="UPI"/>
    <x v="2"/>
    <s v="Standard"/>
    <x v="3"/>
    <s v="No"/>
    <s v="No"/>
  </r>
  <r>
    <x v="2997"/>
    <x v="243"/>
    <s v="CUST10870"/>
    <s v="Customer 870"/>
    <n v="58"/>
    <s v="Returning"/>
    <s v="P4001"/>
    <s v="Face Wash"/>
    <x v="4"/>
    <s v="BeautyCare"/>
    <n v="5"/>
    <n v="450"/>
    <n v="0"/>
    <n v="2250"/>
    <n v="0"/>
    <n v="2250"/>
    <n v="1430.69"/>
    <n v="819.31"/>
    <x v="0"/>
    <s v="Bhubaneswar"/>
    <s v="Odisha"/>
    <s v="India"/>
    <s v="Net Banking"/>
    <x v="2"/>
    <s v="Express"/>
    <x v="0"/>
    <s v="No"/>
    <s v="No"/>
  </r>
  <r>
    <x v="2998"/>
    <x v="243"/>
    <s v="CUST10248"/>
    <s v="Customer 248"/>
    <n v="21"/>
    <s v="Returning"/>
    <s v="P1004"/>
    <s v="Smartwatch"/>
    <x v="0"/>
    <s v="TechSource India"/>
    <n v="3"/>
    <n v="6500"/>
    <n v="10"/>
    <n v="19500"/>
    <n v="1950"/>
    <n v="17550"/>
    <n v="13791.91"/>
    <n v="3758.09"/>
    <x v="2"/>
    <s v="Coimbatore"/>
    <s v="Tamil Nadu"/>
    <s v="India"/>
    <s v="Cash on Delivery"/>
    <x v="1"/>
    <s v="Express"/>
    <x v="3"/>
    <s v="No"/>
    <s v="No"/>
  </r>
  <r>
    <x v="2999"/>
    <x v="243"/>
    <s v="CUST11516"/>
    <s v="Customer 1516"/>
    <n v="19"/>
    <s v="New"/>
    <s v="P1005"/>
    <s v="Tablet"/>
    <x v="0"/>
    <s v="RetailHub"/>
    <n v="2"/>
    <n v="18000"/>
    <n v="15"/>
    <n v="36000"/>
    <n v="5400"/>
    <n v="30600"/>
    <n v="22168.25"/>
    <n v="8431.75"/>
    <x v="2"/>
    <s v="Patna"/>
    <s v="Bihar"/>
    <s v="India"/>
    <s v="Cash on Delivery"/>
    <x v="2"/>
    <s v="Standard"/>
    <x v="1"/>
    <s v="No"/>
    <s v="No"/>
  </r>
  <r>
    <x v="3000"/>
    <x v="243"/>
    <s v="CUST12055"/>
    <s v="Customer 2055"/>
    <n v="20"/>
    <s v="Returning"/>
    <s v="P1004"/>
    <s v="Smartwatch"/>
    <x v="0"/>
    <s v="TechSource India"/>
    <n v="1"/>
    <n v="6500"/>
    <n v="15"/>
    <n v="6500"/>
    <n v="975"/>
    <n v="5525"/>
    <n v="3917.22"/>
    <n v="1607.78"/>
    <x v="2"/>
    <s v="Delhi"/>
    <s v="Delhi"/>
    <s v="India"/>
    <s v="Debit Card"/>
    <x v="0"/>
    <s v="Standard"/>
    <x v="3"/>
    <s v="No"/>
    <s v="No"/>
  </r>
  <r>
    <x v="3001"/>
    <x v="244"/>
    <s v="CUST10480"/>
    <s v="Customer 480"/>
    <n v="59"/>
    <s v="Returning"/>
    <s v="P5005"/>
    <s v="Desk Organizer"/>
    <x v="1"/>
    <s v="Stationery Hub"/>
    <n v="4"/>
    <n v="600"/>
    <n v="0"/>
    <n v="2400"/>
    <n v="0"/>
    <n v="2400"/>
    <n v="1682.39"/>
    <n v="717.61"/>
    <x v="1"/>
    <s v="Delhi"/>
    <s v="Delhi"/>
    <s v="India"/>
    <s v="UPI"/>
    <x v="2"/>
    <s v="Express"/>
    <x v="0"/>
    <s v="Yes"/>
    <s v="Yes"/>
  </r>
  <r>
    <x v="3002"/>
    <x v="244"/>
    <s v="CUST10858"/>
    <s v="Customer 858"/>
    <n v="27"/>
    <s v="Loyal"/>
    <s v="P3005"/>
    <s v="Bedsheet Set"/>
    <x v="2"/>
    <s v="RetailHub"/>
    <n v="3"/>
    <n v="1800"/>
    <n v="15"/>
    <n v="5400"/>
    <n v="810"/>
    <n v="4590"/>
    <n v="3663.5"/>
    <n v="926.5"/>
    <x v="1"/>
    <s v="Delhi"/>
    <s v="Delhi"/>
    <s v="India"/>
    <s v="Cash on Delivery"/>
    <x v="0"/>
    <s v="Standard"/>
    <x v="0"/>
    <s v="No"/>
    <s v="No"/>
  </r>
  <r>
    <x v="3003"/>
    <x v="244"/>
    <s v="CUST12490"/>
    <s v="Customer 2490"/>
    <n v="34"/>
    <s v="Loyal"/>
    <s v="P2005"/>
    <s v="Backpack"/>
    <x v="3"/>
    <s v="Metro Supplies"/>
    <n v="3"/>
    <n v="1800"/>
    <n v="5"/>
    <n v="5400"/>
    <n v="270"/>
    <n v="5130"/>
    <n v="3451.61"/>
    <n v="1678.39"/>
    <x v="1"/>
    <s v="Coimbatore"/>
    <s v="Tamil Nadu"/>
    <s v="India"/>
    <s v="Credit Card"/>
    <x v="2"/>
    <s v="Express"/>
    <x v="0"/>
    <s v="No"/>
    <s v="Yes"/>
  </r>
  <r>
    <x v="3004"/>
    <x v="244"/>
    <s v="CUST11154"/>
    <s v="Customer 1154"/>
    <n v="46"/>
    <s v="Loyal"/>
    <s v="P2007"/>
    <s v="Saree"/>
    <x v="3"/>
    <s v="FashionMart"/>
    <n v="1"/>
    <n v="2600"/>
    <n v="10"/>
    <n v="2600"/>
    <n v="260"/>
    <n v="2340"/>
    <n v="1512.58"/>
    <n v="827.42"/>
    <x v="2"/>
    <s v="Hyderabad"/>
    <s v="Telangana"/>
    <s v="India"/>
    <s v="UPI"/>
    <x v="2"/>
    <s v="Express"/>
    <x v="0"/>
    <s v="No"/>
    <s v="No"/>
  </r>
  <r>
    <x v="3005"/>
    <x v="244"/>
    <s v="CUST11232"/>
    <s v="Customer 1232"/>
    <n v="60"/>
    <s v="Returning"/>
    <s v="P5004"/>
    <s v="Pen Set"/>
    <x v="1"/>
    <s v="Stationery Hub"/>
    <n v="1"/>
    <n v="250"/>
    <n v="0"/>
    <n v="250"/>
    <n v="0"/>
    <n v="250"/>
    <n v="158.69999999999999"/>
    <n v="91.3"/>
    <x v="1"/>
    <s v="Chandigarh"/>
    <s v="Chandigarh"/>
    <s v="India"/>
    <s v="Wallet"/>
    <x v="1"/>
    <s v="Express"/>
    <x v="0"/>
    <s v="No"/>
    <s v="No"/>
  </r>
  <r>
    <x v="3006"/>
    <x v="244"/>
    <s v="CUST10722"/>
    <s v="Customer 722"/>
    <n v="55"/>
    <s v="Loyal"/>
    <s v="P5001"/>
    <s v="Notebook Set"/>
    <x v="1"/>
    <s v="Stationery Hub"/>
    <n v="4"/>
    <n v="500"/>
    <n v="5"/>
    <n v="2000"/>
    <n v="100"/>
    <n v="1900"/>
    <n v="1063.4000000000001"/>
    <n v="836.6"/>
    <x v="1"/>
    <s v="Chennai"/>
    <s v="Tamil Nadu"/>
    <s v="India"/>
    <s v="Credit Card"/>
    <x v="0"/>
    <s v="Standard"/>
    <x v="0"/>
    <s v="No"/>
    <s v="No"/>
  </r>
  <r>
    <x v="3007"/>
    <x v="244"/>
    <s v="CUST11267"/>
    <s v="Customer 1267"/>
    <n v="25"/>
    <s v="Returning"/>
    <s v="P5003"/>
    <s v="Calculator"/>
    <x v="1"/>
    <s v="Stationery Hub"/>
    <n v="1"/>
    <n v="650"/>
    <n v="5"/>
    <n v="650"/>
    <n v="32.5"/>
    <n v="617.5"/>
    <n v="350.82"/>
    <n v="266.68"/>
    <x v="1"/>
    <s v="Lucknow"/>
    <s v="Uttar Pradesh"/>
    <s v="India"/>
    <s v="UPI"/>
    <x v="2"/>
    <s v="Standard"/>
    <x v="1"/>
    <s v="No"/>
    <s v="No"/>
  </r>
  <r>
    <x v="3008"/>
    <x v="244"/>
    <s v="CUST10370"/>
    <s v="Customer 370"/>
    <n v="42"/>
    <s v="New"/>
    <s v="P1005"/>
    <s v="Tablet"/>
    <x v="0"/>
    <s v="RetailHub"/>
    <n v="3"/>
    <n v="18000"/>
    <n v="10"/>
    <n v="54000"/>
    <n v="5400"/>
    <n v="48600"/>
    <n v="39189.01"/>
    <n v="9410.99"/>
    <x v="1"/>
    <s v="Delhi"/>
    <s v="Delhi"/>
    <s v="India"/>
    <s v="Wallet"/>
    <x v="1"/>
    <s v="Express"/>
    <x v="0"/>
    <s v="No"/>
    <s v="No"/>
  </r>
  <r>
    <x v="3009"/>
    <x v="244"/>
    <s v="CUST11370"/>
    <s v="Customer 1370"/>
    <n v="37"/>
    <s v="New"/>
    <s v="P2002"/>
    <s v="Jeans"/>
    <x v="3"/>
    <s v="FashionMart"/>
    <n v="1"/>
    <n v="2200"/>
    <n v="5"/>
    <n v="2200"/>
    <n v="110"/>
    <n v="2090"/>
    <n v="1668.09"/>
    <n v="421.91"/>
    <x v="2"/>
    <s v="Coimbatore"/>
    <s v="Tamil Nadu"/>
    <s v="India"/>
    <s v="Cash on Delivery"/>
    <x v="0"/>
    <s v="Express"/>
    <x v="0"/>
    <s v="No"/>
    <s v="No"/>
  </r>
  <r>
    <x v="3010"/>
    <x v="244"/>
    <s v="CUST11397"/>
    <s v="Customer 1397"/>
    <n v="33"/>
    <s v="Returning"/>
    <s v="P5001"/>
    <s v="Notebook Set"/>
    <x v="1"/>
    <s v="Stationery Hub"/>
    <n v="1"/>
    <n v="500"/>
    <n v="10"/>
    <n v="500"/>
    <n v="50"/>
    <n v="450"/>
    <n v="303.48"/>
    <n v="146.52000000000001"/>
    <x v="0"/>
    <s v="Kolkata"/>
    <s v="West Bengal"/>
    <s v="India"/>
    <s v="Net Banking"/>
    <x v="1"/>
    <s v="Express"/>
    <x v="4"/>
    <s v="No"/>
    <s v="Yes"/>
  </r>
  <r>
    <x v="3011"/>
    <x v="244"/>
    <s v="CUST10283"/>
    <s v="Customer 283"/>
    <n v="24"/>
    <s v="Returning"/>
    <s v="P2001"/>
    <s v="Running Shoes"/>
    <x v="3"/>
    <s v="FashionMart"/>
    <n v="3"/>
    <n v="3200"/>
    <n v="5"/>
    <n v="9600"/>
    <n v="480"/>
    <n v="9120"/>
    <n v="5084.2700000000004"/>
    <n v="4035.73"/>
    <x v="1"/>
    <s v="Kolkata"/>
    <s v="West Bengal"/>
    <s v="India"/>
    <s v="Cash on Delivery"/>
    <x v="0"/>
    <s v="Standard"/>
    <x v="0"/>
    <s v="No"/>
    <s v="No"/>
  </r>
  <r>
    <x v="3012"/>
    <x v="244"/>
    <s v="CUST11269"/>
    <s v="Customer 1269"/>
    <n v="30"/>
    <s v="Returning"/>
    <s v="P1006"/>
    <s v="Keyboard"/>
    <x v="0"/>
    <s v="Metro Supplies"/>
    <n v="2"/>
    <n v="1800"/>
    <n v="5"/>
    <n v="3600"/>
    <n v="180"/>
    <n v="3420"/>
    <n v="2350.59"/>
    <n v="1069.4100000000001"/>
    <x v="2"/>
    <s v="Mumbai"/>
    <s v="Maharashtra"/>
    <s v="India"/>
    <s v="Wallet"/>
    <x v="0"/>
    <s v="Express"/>
    <x v="0"/>
    <s v="No"/>
    <s v="No"/>
  </r>
  <r>
    <x v="3013"/>
    <x v="244"/>
    <s v="CUST11111"/>
    <s v="Customer 1111"/>
    <n v="27"/>
    <s v="Returning"/>
    <s v="P2006"/>
    <s v="Womens Kurti"/>
    <x v="3"/>
    <s v="FashionMart"/>
    <n v="2"/>
    <n v="1400"/>
    <n v="15"/>
    <n v="2800"/>
    <n v="420"/>
    <n v="2380"/>
    <n v="1531.72"/>
    <n v="848.28"/>
    <x v="1"/>
    <s v="Bengaluru"/>
    <s v="Karnataka"/>
    <s v="India"/>
    <s v="Credit Card"/>
    <x v="2"/>
    <s v="Standard"/>
    <x v="0"/>
    <s v="No"/>
    <s v="No"/>
  </r>
  <r>
    <x v="3014"/>
    <x v="244"/>
    <s v="CUST10351"/>
    <s v="Customer 351"/>
    <n v="31"/>
    <s v="New"/>
    <s v="P1001"/>
    <s v="Laptop"/>
    <x v="0"/>
    <s v="TechSource India"/>
    <n v="4"/>
    <n v="55000"/>
    <n v="0"/>
    <n v="220000"/>
    <n v="0"/>
    <n v="220000"/>
    <n v="135024.71"/>
    <n v="84975.29"/>
    <x v="1"/>
    <s v="Bhopal"/>
    <s v="Madhya Pradesh"/>
    <s v="India"/>
    <s v="UPI"/>
    <x v="1"/>
    <s v="Standard"/>
    <x v="3"/>
    <s v="No"/>
    <s v="Yes"/>
  </r>
  <r>
    <x v="3015"/>
    <x v="244"/>
    <s v="CUST11178"/>
    <s v="Customer 1178"/>
    <n v="43"/>
    <s v="Returning"/>
    <s v="P2005"/>
    <s v="Backpack"/>
    <x v="3"/>
    <s v="Metro Supplies"/>
    <n v="2"/>
    <n v="1800"/>
    <n v="0"/>
    <n v="3600"/>
    <n v="0"/>
    <n v="3600"/>
    <n v="2934.27"/>
    <n v="665.73"/>
    <x v="2"/>
    <s v="Lucknow"/>
    <s v="Uttar Pradesh"/>
    <s v="India"/>
    <s v="Cash on Delivery"/>
    <x v="2"/>
    <s v="Standard"/>
    <x v="3"/>
    <s v="No"/>
    <s v="No"/>
  </r>
  <r>
    <x v="3016"/>
    <x v="244"/>
    <s v="CUST10954"/>
    <s v="Customer 954"/>
    <n v="25"/>
    <s v="Loyal"/>
    <s v="P3003"/>
    <s v="Mixer Grinder"/>
    <x v="2"/>
    <s v="Prime Distributors"/>
    <n v="5"/>
    <n v="4800"/>
    <n v="0"/>
    <n v="24000"/>
    <n v="0"/>
    <n v="24000"/>
    <n v="19240.86"/>
    <n v="4759.1400000000003"/>
    <x v="1"/>
    <s v="Coimbatore"/>
    <s v="Tamil Nadu"/>
    <s v="India"/>
    <s v="Credit Card"/>
    <x v="2"/>
    <s v="Express"/>
    <x v="0"/>
    <s v="Yes"/>
    <s v="No"/>
  </r>
  <r>
    <x v="3017"/>
    <x v="244"/>
    <s v="CUST11414"/>
    <s v="Customer 1414"/>
    <n v="34"/>
    <s v="New"/>
    <s v="P2002"/>
    <s v="Jeans"/>
    <x v="3"/>
    <s v="FashionMart"/>
    <n v="2"/>
    <n v="2200"/>
    <n v="5"/>
    <n v="4400"/>
    <n v="220"/>
    <n v="4180"/>
    <n v="2801.71"/>
    <n v="1378.29"/>
    <x v="2"/>
    <s v="Guwahati"/>
    <s v="Assam"/>
    <s v="India"/>
    <s v="Credit Card"/>
    <x v="0"/>
    <s v="Standard"/>
    <x v="0"/>
    <s v="No"/>
    <s v="No"/>
  </r>
  <r>
    <x v="3018"/>
    <x v="245"/>
    <s v="CUST10629"/>
    <s v="Customer 629"/>
    <n v="34"/>
    <s v="Loyal"/>
    <s v="P2008"/>
    <s v="Formal Shirt"/>
    <x v="3"/>
    <s v="Global Traders"/>
    <n v="3"/>
    <n v="1700"/>
    <n v="15"/>
    <n v="5100"/>
    <n v="765"/>
    <n v="4335"/>
    <n v="2495.0300000000002"/>
    <n v="1839.97"/>
    <x v="1"/>
    <s v="Delhi"/>
    <s v="Delhi"/>
    <s v="India"/>
    <s v="Credit Card"/>
    <x v="0"/>
    <s v="Standard"/>
    <x v="0"/>
    <s v="No"/>
    <s v="No"/>
  </r>
  <r>
    <x v="3019"/>
    <x v="245"/>
    <s v="CUST12291"/>
    <s v="Customer 2291"/>
    <n v="53"/>
    <s v="New"/>
    <s v="P1003"/>
    <s v="Headphones"/>
    <x v="0"/>
    <s v="Metro Supplies"/>
    <n v="2"/>
    <n v="2500"/>
    <n v="10"/>
    <n v="5000"/>
    <n v="500"/>
    <n v="4500"/>
    <n v="3413.22"/>
    <n v="1086.78"/>
    <x v="1"/>
    <s v="Chandigarh"/>
    <s v="Chandigarh"/>
    <s v="India"/>
    <s v="Cash on Delivery"/>
    <x v="2"/>
    <s v="Standard"/>
    <x v="0"/>
    <s v="No"/>
    <s v="No"/>
  </r>
  <r>
    <x v="3020"/>
    <x v="245"/>
    <s v="CUST10685"/>
    <s v="Customer 685"/>
    <n v="41"/>
    <s v="Returning"/>
    <s v="P1008"/>
    <s v="Monitor"/>
    <x v="0"/>
    <s v="Global Traders"/>
    <n v="1"/>
    <n v="14500"/>
    <n v="25"/>
    <n v="14500"/>
    <n v="3625"/>
    <n v="10875"/>
    <n v="6401.01"/>
    <n v="4473.99"/>
    <x v="1"/>
    <s v="Bhubaneswar"/>
    <s v="Odisha"/>
    <s v="India"/>
    <s v="Cash on Delivery"/>
    <x v="2"/>
    <s v="Standard"/>
    <x v="0"/>
    <s v="No"/>
    <s v="No"/>
  </r>
  <r>
    <x v="3021"/>
    <x v="245"/>
    <s v="CUST11416"/>
    <s v="Customer 1416"/>
    <n v="39"/>
    <s v="Returning"/>
    <s v="P2005"/>
    <s v="Backpack"/>
    <x v="3"/>
    <s v="Metro Supplies"/>
    <n v="3"/>
    <n v="1800"/>
    <n v="0"/>
    <n v="5400"/>
    <n v="0"/>
    <n v="5400"/>
    <n v="3921.91"/>
    <n v="1478.09"/>
    <x v="1"/>
    <s v="Nagpur"/>
    <s v="Maharashtra"/>
    <s v="India"/>
    <s v="Credit Card"/>
    <x v="0"/>
    <s v="Standard"/>
    <x v="0"/>
    <s v="No"/>
    <s v="No"/>
  </r>
  <r>
    <x v="3022"/>
    <x v="245"/>
    <s v="CUST11272"/>
    <s v="Customer 1272"/>
    <n v="39"/>
    <s v="New"/>
    <s v="P1007"/>
    <s v="Mouse"/>
    <x v="0"/>
    <s v="RetailHub"/>
    <n v="1"/>
    <n v="900"/>
    <n v="15"/>
    <n v="900"/>
    <n v="135"/>
    <n v="765"/>
    <n v="558.98"/>
    <n v="206.02"/>
    <x v="1"/>
    <s v="Jaipur"/>
    <s v="Rajasthan"/>
    <s v="India"/>
    <s v="Cash on Delivery"/>
    <x v="0"/>
    <s v="Standard"/>
    <x v="0"/>
    <s v="No"/>
    <s v="No"/>
  </r>
  <r>
    <x v="3023"/>
    <x v="245"/>
    <s v="CUST10151"/>
    <s v="Customer 151"/>
    <n v="18"/>
    <s v="Returning"/>
    <s v="P1005"/>
    <s v="Tablet"/>
    <x v="0"/>
    <s v="RetailHub"/>
    <n v="3"/>
    <n v="18000"/>
    <n v="0"/>
    <n v="54000"/>
    <n v="0"/>
    <n v="54000"/>
    <n v="40425.93"/>
    <n v="13574.07"/>
    <x v="0"/>
    <s v="Nagpur"/>
    <s v="Maharashtra"/>
    <s v="India"/>
    <s v="UPI"/>
    <x v="2"/>
    <s v="Standard"/>
    <x v="0"/>
    <s v="No"/>
    <s v="No"/>
  </r>
  <r>
    <x v="3024"/>
    <x v="245"/>
    <s v="CUST11479"/>
    <s v="Customer 1479"/>
    <n v="58"/>
    <s v="Loyal"/>
    <s v="P3005"/>
    <s v="Bedsheet Set"/>
    <x v="2"/>
    <s v="RetailHub"/>
    <n v="6"/>
    <n v="1800"/>
    <n v="5"/>
    <n v="10800"/>
    <n v="540"/>
    <n v="10260"/>
    <n v="5900.78"/>
    <n v="4359.22"/>
    <x v="2"/>
    <s v="Delhi"/>
    <s v="Delhi"/>
    <s v="India"/>
    <s v="Debit Card"/>
    <x v="1"/>
    <s v="Standard"/>
    <x v="0"/>
    <s v="No"/>
    <s v="No"/>
  </r>
  <r>
    <x v="3025"/>
    <x v="245"/>
    <s v="CUST12457"/>
    <s v="Customer 2457"/>
    <n v="38"/>
    <s v="Returning"/>
    <s v="P1006"/>
    <s v="Keyboard"/>
    <x v="0"/>
    <s v="Metro Supplies"/>
    <n v="3"/>
    <n v="1800"/>
    <n v="0"/>
    <n v="5400"/>
    <n v="0"/>
    <n v="5400"/>
    <n v="3183.93"/>
    <n v="2216.0700000000002"/>
    <x v="0"/>
    <s v="Bengaluru"/>
    <s v="Karnataka"/>
    <s v="India"/>
    <s v="Wallet"/>
    <x v="2"/>
    <s v="Express"/>
    <x v="0"/>
    <s v="No"/>
    <s v="No"/>
  </r>
  <r>
    <x v="3026"/>
    <x v="245"/>
    <s v="CUST10451"/>
    <s v="Customer 451"/>
    <n v="56"/>
    <s v="Returning"/>
    <s v="P2005"/>
    <s v="Backpack"/>
    <x v="3"/>
    <s v="Metro Supplies"/>
    <n v="4"/>
    <n v="1800"/>
    <n v="5"/>
    <n v="7200"/>
    <n v="360"/>
    <n v="6840"/>
    <n v="4389.25"/>
    <n v="2450.75"/>
    <x v="1"/>
    <s v="Bhopal"/>
    <s v="Madhya Pradesh"/>
    <s v="India"/>
    <s v="Debit Card"/>
    <x v="0"/>
    <s v="Express"/>
    <x v="0"/>
    <s v="No"/>
    <s v="No"/>
  </r>
  <r>
    <x v="3027"/>
    <x v="245"/>
    <s v="CUST11845"/>
    <s v="Customer 1845"/>
    <n v="30"/>
    <s v="Loyal"/>
    <s v="P4003"/>
    <s v="Sunscreen"/>
    <x v="4"/>
    <s v="BeautyCare"/>
    <n v="1"/>
    <n v="700"/>
    <n v="15"/>
    <n v="700"/>
    <n v="105"/>
    <n v="595"/>
    <n v="385.48"/>
    <n v="209.52"/>
    <x v="0"/>
    <s v="Indore"/>
    <s v="Madhya Pradesh"/>
    <s v="India"/>
    <s v="Credit Card"/>
    <x v="2"/>
    <s v="Standard"/>
    <x v="0"/>
    <s v="Yes"/>
    <s v="No"/>
  </r>
  <r>
    <x v="3028"/>
    <x v="245"/>
    <s v="CUST12343"/>
    <s v="Customer 2343"/>
    <n v="41"/>
    <s v="Returning"/>
    <s v="P2004"/>
    <s v="Jacket"/>
    <x v="3"/>
    <s v="Global Traders"/>
    <n v="3"/>
    <n v="3500"/>
    <n v="20"/>
    <n v="10500"/>
    <n v="2100"/>
    <n v="8400"/>
    <n v="5116.63"/>
    <n v="3283.37"/>
    <x v="2"/>
    <s v="Hyderabad"/>
    <s v="Telangana"/>
    <s v="India"/>
    <s v="Wallet"/>
    <x v="0"/>
    <s v="Same Day"/>
    <x v="0"/>
    <s v="No"/>
    <s v="No"/>
  </r>
  <r>
    <x v="3029"/>
    <x v="245"/>
    <s v="CUST11043"/>
    <s v="Customer 1043"/>
    <n v="53"/>
    <s v="Loyal"/>
    <s v="P2003"/>
    <s v="T-Shirt"/>
    <x v="3"/>
    <s v="RetailHub"/>
    <n v="4"/>
    <n v="900"/>
    <n v="0"/>
    <n v="3600"/>
    <n v="0"/>
    <n v="3600"/>
    <n v="2688.41"/>
    <n v="911.59"/>
    <x v="2"/>
    <s v="Kolkata"/>
    <s v="West Bengal"/>
    <s v="India"/>
    <s v="Net Banking"/>
    <x v="0"/>
    <s v="Same Day"/>
    <x v="0"/>
    <s v="Yes"/>
    <s v="No"/>
  </r>
  <r>
    <x v="3030"/>
    <x v="245"/>
    <s v="CUST11615"/>
    <s v="Customer 1615"/>
    <n v="53"/>
    <s v="New"/>
    <s v="P3007"/>
    <s v="Vacuum Cleaner"/>
    <x v="2"/>
    <s v="Global Traders"/>
    <n v="1"/>
    <n v="8500"/>
    <n v="5"/>
    <n v="8500"/>
    <n v="425"/>
    <n v="8075"/>
    <n v="6065.05"/>
    <n v="2009.95"/>
    <x v="2"/>
    <s v="Chandigarh"/>
    <s v="Chandigarh"/>
    <s v="India"/>
    <s v="Wallet"/>
    <x v="2"/>
    <s v="Same Day"/>
    <x v="0"/>
    <s v="Yes"/>
    <s v="No"/>
  </r>
  <r>
    <x v="3031"/>
    <x v="246"/>
    <s v="CUST10107"/>
    <s v="Customer 107"/>
    <n v="24"/>
    <s v="Returning"/>
    <s v="P2001"/>
    <s v="Running Shoes"/>
    <x v="3"/>
    <s v="FashionMart"/>
    <n v="3"/>
    <n v="3200"/>
    <n v="15"/>
    <n v="9600"/>
    <n v="1440"/>
    <n v="8160"/>
    <n v="4701.51"/>
    <n v="3458.49"/>
    <x v="2"/>
    <s v="Indore"/>
    <s v="Madhya Pradesh"/>
    <s v="India"/>
    <s v="Net Banking"/>
    <x v="2"/>
    <s v="Express"/>
    <x v="0"/>
    <s v="No"/>
    <s v="No"/>
  </r>
  <r>
    <x v="3032"/>
    <x v="246"/>
    <s v="CUST10996"/>
    <s v="Customer 996"/>
    <n v="43"/>
    <s v="Returning"/>
    <s v="P2007"/>
    <s v="Saree"/>
    <x v="3"/>
    <s v="FashionMart"/>
    <n v="1"/>
    <n v="2600"/>
    <n v="15"/>
    <n v="2600"/>
    <n v="390"/>
    <n v="2210"/>
    <n v="1417.32"/>
    <n v="792.68"/>
    <x v="1"/>
    <s v="Mumbai"/>
    <s v="Maharashtra"/>
    <s v="India"/>
    <s v="UPI"/>
    <x v="1"/>
    <s v="Standard"/>
    <x v="0"/>
    <s v="No"/>
    <s v="No"/>
  </r>
  <r>
    <x v="3033"/>
    <x v="246"/>
    <s v="CUST10826"/>
    <s v="Customer 826"/>
    <n v="33"/>
    <s v="New"/>
    <s v="P5005"/>
    <s v="Desk Organizer"/>
    <x v="1"/>
    <s v="Stationery Hub"/>
    <n v="2"/>
    <n v="600"/>
    <n v="10"/>
    <n v="1200"/>
    <n v="120"/>
    <n v="1080"/>
    <n v="632.12"/>
    <n v="447.88"/>
    <x v="1"/>
    <s v="Ahmedabad"/>
    <s v="Gujarat"/>
    <s v="India"/>
    <s v="Credit Card"/>
    <x v="0"/>
    <s v="Standard"/>
    <x v="1"/>
    <s v="No"/>
    <s v="No"/>
  </r>
  <r>
    <x v="3034"/>
    <x v="246"/>
    <s v="CUST10858"/>
    <s v="Customer 858"/>
    <n v="60"/>
    <s v="Loyal"/>
    <s v="P1003"/>
    <s v="Headphones"/>
    <x v="0"/>
    <s v="Metro Supplies"/>
    <n v="1"/>
    <n v="2500"/>
    <n v="15"/>
    <n v="2500"/>
    <n v="375"/>
    <n v="2125"/>
    <n v="1291.81"/>
    <n v="833.19"/>
    <x v="1"/>
    <s v="Chennai"/>
    <s v="Tamil Nadu"/>
    <s v="India"/>
    <s v="Cash on Delivery"/>
    <x v="2"/>
    <s v="Standard"/>
    <x v="0"/>
    <s v="No"/>
    <s v="No"/>
  </r>
  <r>
    <x v="3035"/>
    <x v="246"/>
    <s v="CUST11366"/>
    <s v="Customer 1366"/>
    <n v="25"/>
    <s v="New"/>
    <s v="P2003"/>
    <s v="T-Shirt"/>
    <x v="3"/>
    <s v="RetailHub"/>
    <n v="1"/>
    <n v="900"/>
    <n v="0"/>
    <n v="900"/>
    <n v="0"/>
    <n v="900"/>
    <n v="667.69"/>
    <n v="232.31"/>
    <x v="2"/>
    <s v="Hyderabad"/>
    <s v="Telangana"/>
    <s v="India"/>
    <s v="Wallet"/>
    <x v="2"/>
    <s v="Standard"/>
    <x v="0"/>
    <s v="No"/>
    <s v="No"/>
  </r>
  <r>
    <x v="3036"/>
    <x v="246"/>
    <s v="CUST11473"/>
    <s v="Customer 1473"/>
    <n v="39"/>
    <s v="New"/>
    <s v="P2004"/>
    <s v="Jacket"/>
    <x v="3"/>
    <s v="Global Traders"/>
    <n v="1"/>
    <n v="3500"/>
    <n v="20"/>
    <n v="3500"/>
    <n v="700"/>
    <n v="2800"/>
    <n v="1964.22"/>
    <n v="835.78"/>
    <x v="1"/>
    <s v="Nagpur"/>
    <s v="Maharashtra"/>
    <s v="India"/>
    <s v="Credit Card"/>
    <x v="2"/>
    <s v="Standard"/>
    <x v="1"/>
    <s v="No"/>
    <s v="No"/>
  </r>
  <r>
    <x v="3037"/>
    <x v="246"/>
    <s v="CUST10931"/>
    <s v="Customer 931"/>
    <n v="21"/>
    <s v="New"/>
    <s v="P1005"/>
    <s v="Tablet"/>
    <x v="0"/>
    <s v="RetailHub"/>
    <n v="1"/>
    <n v="18000"/>
    <n v="20"/>
    <n v="18000"/>
    <n v="3600"/>
    <n v="14400"/>
    <n v="9314.06"/>
    <n v="5085.9399999999996"/>
    <x v="2"/>
    <s v="Surat"/>
    <s v="Gujarat"/>
    <s v="India"/>
    <s v="Cash on Delivery"/>
    <x v="2"/>
    <s v="Standard"/>
    <x v="0"/>
    <s v="No"/>
    <s v="No"/>
  </r>
  <r>
    <x v="3038"/>
    <x v="246"/>
    <s v="CUST10645"/>
    <s v="Customer 645"/>
    <n v="28"/>
    <s v="Loyal"/>
    <s v="P1005"/>
    <s v="Tablet"/>
    <x v="0"/>
    <s v="RetailHub"/>
    <n v="4"/>
    <n v="18000"/>
    <n v="5"/>
    <n v="72000"/>
    <n v="3600"/>
    <n v="68400"/>
    <n v="51587.6"/>
    <n v="16812.400000000001"/>
    <x v="2"/>
    <s v="Jaipur"/>
    <s v="Rajasthan"/>
    <s v="India"/>
    <s v="Wallet"/>
    <x v="0"/>
    <s v="Standard"/>
    <x v="0"/>
    <s v="No"/>
    <s v="No"/>
  </r>
  <r>
    <x v="3039"/>
    <x v="246"/>
    <s v="CUST10321"/>
    <s v="Customer 321"/>
    <n v="37"/>
    <s v="New"/>
    <s v="P1003"/>
    <s v="Headphones"/>
    <x v="0"/>
    <s v="Metro Supplies"/>
    <n v="2"/>
    <n v="2500"/>
    <n v="5"/>
    <n v="5000"/>
    <n v="250"/>
    <n v="4750"/>
    <n v="3658.48"/>
    <n v="1091.52"/>
    <x v="1"/>
    <s v="Bhopal"/>
    <s v="Madhya Pradesh"/>
    <s v="India"/>
    <s v="UPI"/>
    <x v="2"/>
    <s v="Express"/>
    <x v="0"/>
    <s v="No"/>
    <s v="No"/>
  </r>
  <r>
    <x v="3040"/>
    <x v="246"/>
    <s v="CUST11765"/>
    <s v="Customer 1765"/>
    <n v="44"/>
    <s v="Returning"/>
    <s v="P4004"/>
    <s v="Shampoo"/>
    <x v="4"/>
    <s v="BeautyCare"/>
    <n v="2"/>
    <n v="550"/>
    <n v="5"/>
    <n v="1100"/>
    <n v="55"/>
    <n v="1045"/>
    <n v="793.15"/>
    <n v="251.85"/>
    <x v="2"/>
    <s v="Chandigarh"/>
    <s v="Chandigarh"/>
    <s v="India"/>
    <s v="UPI"/>
    <x v="2"/>
    <s v="Standard"/>
    <x v="0"/>
    <s v="No"/>
    <s v="No"/>
  </r>
  <r>
    <x v="3041"/>
    <x v="246"/>
    <s v="CUST12055"/>
    <s v="Customer 2055"/>
    <n v="49"/>
    <s v="New"/>
    <s v="P2003"/>
    <s v="T-Shirt"/>
    <x v="3"/>
    <s v="RetailHub"/>
    <n v="2"/>
    <n v="900"/>
    <n v="15"/>
    <n v="1800"/>
    <n v="270"/>
    <n v="1530"/>
    <n v="1086.77"/>
    <n v="443.23"/>
    <x v="1"/>
    <s v="Patna"/>
    <s v="Bihar"/>
    <s v="India"/>
    <s v="Wallet"/>
    <x v="0"/>
    <s v="Express"/>
    <x v="0"/>
    <s v="No"/>
    <s v="No"/>
  </r>
  <r>
    <x v="3042"/>
    <x v="246"/>
    <s v="CUST11483"/>
    <s v="Customer 1483"/>
    <n v="59"/>
    <s v="New"/>
    <s v="P1003"/>
    <s v="Headphones"/>
    <x v="0"/>
    <s v="Metro Supplies"/>
    <n v="3"/>
    <n v="2500"/>
    <n v="15"/>
    <n v="7500"/>
    <n v="1125"/>
    <n v="6375"/>
    <n v="4789.32"/>
    <n v="1585.68"/>
    <x v="1"/>
    <s v="Surat"/>
    <s v="Gujarat"/>
    <s v="India"/>
    <s v="Wallet"/>
    <x v="0"/>
    <s v="Standard"/>
    <x v="0"/>
    <s v="No"/>
    <s v="No"/>
  </r>
  <r>
    <x v="3043"/>
    <x v="246"/>
    <s v="CUST12013"/>
    <s v="Customer 2013"/>
    <n v="23"/>
    <s v="New"/>
    <s v="P5001"/>
    <s v="Notebook Set"/>
    <x v="1"/>
    <s v="Stationery Hub"/>
    <n v="2"/>
    <n v="500"/>
    <n v="25"/>
    <n v="1000"/>
    <n v="250"/>
    <n v="750"/>
    <n v="586.20000000000005"/>
    <n v="163.80000000000001"/>
    <x v="1"/>
    <s v="Lucknow"/>
    <s v="Uttar Pradesh"/>
    <s v="India"/>
    <s v="Net Banking"/>
    <x v="0"/>
    <s v="Standard"/>
    <x v="0"/>
    <s v="No"/>
    <s v="No"/>
  </r>
  <r>
    <x v="3044"/>
    <x v="246"/>
    <s v="CUST11247"/>
    <s v="Customer 1247"/>
    <n v="55"/>
    <s v="Loyal"/>
    <s v="P1007"/>
    <s v="Mouse"/>
    <x v="0"/>
    <s v="RetailHub"/>
    <n v="3"/>
    <n v="900"/>
    <n v="10"/>
    <n v="2700"/>
    <n v="270"/>
    <n v="2430"/>
    <n v="1656.78"/>
    <n v="773.22"/>
    <x v="0"/>
    <s v="Jaipur"/>
    <s v="Rajasthan"/>
    <s v="India"/>
    <s v="Credit Card"/>
    <x v="2"/>
    <s v="Express"/>
    <x v="0"/>
    <s v="No"/>
    <s v="No"/>
  </r>
  <r>
    <x v="3045"/>
    <x v="246"/>
    <s v="CUST11594"/>
    <s v="Customer 1594"/>
    <n v="37"/>
    <s v="New"/>
    <s v="P1003"/>
    <s v="Headphones"/>
    <x v="0"/>
    <s v="Metro Supplies"/>
    <n v="2"/>
    <n v="2500"/>
    <n v="10"/>
    <n v="5000"/>
    <n v="500"/>
    <n v="4500"/>
    <n v="3466.48"/>
    <n v="1033.52"/>
    <x v="1"/>
    <s v="Delhi"/>
    <s v="Delhi"/>
    <s v="India"/>
    <s v="Net Banking"/>
    <x v="0"/>
    <s v="Standard"/>
    <x v="0"/>
    <s v="No"/>
    <s v="No"/>
  </r>
  <r>
    <x v="3046"/>
    <x v="246"/>
    <s v="CUST10014"/>
    <s v="Customer 14"/>
    <n v="18"/>
    <s v="New"/>
    <s v="P4004"/>
    <s v="Shampoo"/>
    <x v="4"/>
    <s v="BeautyCare"/>
    <n v="3"/>
    <n v="550"/>
    <n v="10"/>
    <n v="1650"/>
    <n v="165"/>
    <n v="1485"/>
    <n v="1115.94"/>
    <n v="369.06"/>
    <x v="2"/>
    <s v="Kolkata"/>
    <s v="West Bengal"/>
    <s v="India"/>
    <s v="Net Banking"/>
    <x v="0"/>
    <s v="Standard"/>
    <x v="3"/>
    <s v="No"/>
    <s v="No"/>
  </r>
  <r>
    <x v="3047"/>
    <x v="247"/>
    <s v="CUST12030"/>
    <s v="Customer 2030"/>
    <n v="57"/>
    <s v="Loyal"/>
    <s v="P2007"/>
    <s v="Saree"/>
    <x v="3"/>
    <s v="FashionMart"/>
    <n v="1"/>
    <n v="2600"/>
    <n v="5"/>
    <n v="2600"/>
    <n v="130"/>
    <n v="2470"/>
    <n v="1358.63"/>
    <n v="1111.3699999999999"/>
    <x v="1"/>
    <s v="Lucknow"/>
    <s v="Uttar Pradesh"/>
    <s v="India"/>
    <s v="Cash on Delivery"/>
    <x v="0"/>
    <s v="Standard"/>
    <x v="0"/>
    <s v="Yes"/>
    <s v="No"/>
  </r>
  <r>
    <x v="3048"/>
    <x v="247"/>
    <s v="CUST11462"/>
    <s v="Customer 1462"/>
    <n v="48"/>
    <s v="Returning"/>
    <s v="P4004"/>
    <s v="Shampoo"/>
    <x v="4"/>
    <s v="BeautyCare"/>
    <n v="2"/>
    <n v="550"/>
    <n v="10"/>
    <n v="1100"/>
    <n v="110"/>
    <n v="990"/>
    <n v="581.07000000000005"/>
    <n v="408.93"/>
    <x v="0"/>
    <s v="Visakhapatnam"/>
    <s v="Andhra Pradesh"/>
    <s v="India"/>
    <s v="Cash on Delivery"/>
    <x v="1"/>
    <s v="Standard"/>
    <x v="0"/>
    <s v="No"/>
    <s v="No"/>
  </r>
  <r>
    <x v="3049"/>
    <x v="247"/>
    <s v="CUST10364"/>
    <s v="Customer 364"/>
    <n v="26"/>
    <s v="New"/>
    <s v="P4005"/>
    <s v="Perfume"/>
    <x v="4"/>
    <s v="BeautyCare"/>
    <n v="3"/>
    <n v="1800"/>
    <n v="0"/>
    <n v="5400"/>
    <n v="0"/>
    <n v="5400"/>
    <n v="3259.32"/>
    <n v="2140.6799999999998"/>
    <x v="1"/>
    <s v="Visakhapatnam"/>
    <s v="Andhra Pradesh"/>
    <s v="India"/>
    <s v="Debit Card"/>
    <x v="0"/>
    <s v="Standard"/>
    <x v="0"/>
    <s v="No"/>
    <s v="No"/>
  </r>
  <r>
    <x v="3050"/>
    <x v="247"/>
    <s v="CUST10843"/>
    <s v="Customer 843"/>
    <n v="24"/>
    <s v="Returning"/>
    <s v="P1004"/>
    <s v="Smartwatch"/>
    <x v="0"/>
    <s v="TechSource India"/>
    <n v="1"/>
    <n v="6500"/>
    <n v="15"/>
    <n v="6500"/>
    <n v="975"/>
    <n v="5525"/>
    <n v="3747.78"/>
    <n v="1777.22"/>
    <x v="1"/>
    <s v="Coimbatore"/>
    <s v="Tamil Nadu"/>
    <s v="India"/>
    <s v="Cash on Delivery"/>
    <x v="2"/>
    <s v="Same Day"/>
    <x v="2"/>
    <s v="No"/>
    <s v="No"/>
  </r>
  <r>
    <x v="3051"/>
    <x v="247"/>
    <s v="CUST11150"/>
    <s v="Customer 1150"/>
    <n v="22"/>
    <s v="Returning"/>
    <s v="P3005"/>
    <s v="Bedsheet Set"/>
    <x v="2"/>
    <s v="RetailHub"/>
    <n v="3"/>
    <n v="1800"/>
    <n v="20"/>
    <n v="5400"/>
    <n v="1080"/>
    <n v="4320"/>
    <n v="3091.16"/>
    <n v="1228.8399999999999"/>
    <x v="2"/>
    <s v="Bengaluru"/>
    <s v="Karnataka"/>
    <s v="India"/>
    <s v="Debit Card"/>
    <x v="0"/>
    <s v="Standard"/>
    <x v="0"/>
    <s v="No"/>
    <s v="No"/>
  </r>
  <r>
    <x v="3052"/>
    <x v="247"/>
    <s v="CUST10597"/>
    <s v="Customer 597"/>
    <n v="46"/>
    <s v="Loyal"/>
    <s v="P5005"/>
    <s v="Desk Organizer"/>
    <x v="1"/>
    <s v="Stationery Hub"/>
    <n v="1"/>
    <n v="600"/>
    <n v="10"/>
    <n v="600"/>
    <n v="60"/>
    <n v="540"/>
    <n v="400.76"/>
    <n v="139.24"/>
    <x v="1"/>
    <s v="Pune"/>
    <s v="Maharashtra"/>
    <s v="India"/>
    <s v="Wallet"/>
    <x v="1"/>
    <s v="Same Day"/>
    <x v="4"/>
    <s v="No"/>
    <s v="No"/>
  </r>
  <r>
    <x v="3053"/>
    <x v="247"/>
    <s v="CUST12027"/>
    <s v="Customer 2027"/>
    <n v="36"/>
    <s v="Returning"/>
    <s v="P1006"/>
    <s v="Keyboard"/>
    <x v="0"/>
    <s v="Metro Supplies"/>
    <n v="2"/>
    <n v="1800"/>
    <n v="10"/>
    <n v="3600"/>
    <n v="360"/>
    <n v="3240"/>
    <n v="1991.03"/>
    <n v="1248.97"/>
    <x v="2"/>
    <s v="Nagpur"/>
    <s v="Maharashtra"/>
    <s v="India"/>
    <s v="Debit Card"/>
    <x v="2"/>
    <s v="Standard"/>
    <x v="0"/>
    <s v="No"/>
    <s v="No"/>
  </r>
  <r>
    <x v="3054"/>
    <x v="247"/>
    <s v="CUST11745"/>
    <s v="Customer 1745"/>
    <n v="20"/>
    <s v="New"/>
    <s v="P2007"/>
    <s v="Saree"/>
    <x v="3"/>
    <s v="FashionMart"/>
    <n v="2"/>
    <n v="2600"/>
    <n v="20"/>
    <n v="5200"/>
    <n v="1040"/>
    <n v="4160"/>
    <n v="3146.02"/>
    <n v="1013.98"/>
    <x v="2"/>
    <s v="Ahmedabad"/>
    <s v="Gujarat"/>
    <s v="India"/>
    <s v="Cash on Delivery"/>
    <x v="1"/>
    <s v="Express"/>
    <x v="0"/>
    <s v="No"/>
    <s v="No"/>
  </r>
  <r>
    <x v="3055"/>
    <x v="247"/>
    <s v="CUST12301"/>
    <s v="Customer 2301"/>
    <n v="29"/>
    <s v="Returning"/>
    <s v="P1002"/>
    <s v="Smartphone"/>
    <x v="0"/>
    <s v="Global Traders"/>
    <n v="1"/>
    <n v="28000"/>
    <n v="10"/>
    <n v="28000"/>
    <n v="2800"/>
    <n v="25200"/>
    <n v="15485.66"/>
    <n v="9714.34"/>
    <x v="1"/>
    <s v="Bhopal"/>
    <s v="Madhya Pradesh"/>
    <s v="India"/>
    <s v="Credit Card"/>
    <x v="1"/>
    <s v="Standard"/>
    <x v="0"/>
    <s v="No"/>
    <s v="No"/>
  </r>
  <r>
    <x v="3056"/>
    <x v="247"/>
    <s v="CUST10408"/>
    <s v="Customer 408"/>
    <n v="22"/>
    <s v="Returning"/>
    <s v="P4001"/>
    <s v="Face Wash"/>
    <x v="4"/>
    <s v="BeautyCare"/>
    <n v="1"/>
    <n v="450"/>
    <n v="15"/>
    <n v="450"/>
    <n v="67.5"/>
    <n v="382.5"/>
    <n v="262.10000000000002"/>
    <n v="120.4"/>
    <x v="0"/>
    <s v="Kolkata"/>
    <s v="West Bengal"/>
    <s v="India"/>
    <s v="UPI"/>
    <x v="2"/>
    <s v="Standard"/>
    <x v="0"/>
    <s v="No"/>
    <s v="No"/>
  </r>
  <r>
    <x v="3057"/>
    <x v="247"/>
    <s v="CUST11735"/>
    <s v="Customer 1735"/>
    <n v="37"/>
    <s v="Loyal"/>
    <s v="P4002"/>
    <s v="Moisturizer"/>
    <x v="4"/>
    <s v="BeautyCare"/>
    <n v="2"/>
    <n v="650"/>
    <n v="5"/>
    <n v="1300"/>
    <n v="65"/>
    <n v="1235"/>
    <n v="859.08"/>
    <n v="375.92"/>
    <x v="1"/>
    <s v="Chennai"/>
    <s v="Tamil Nadu"/>
    <s v="India"/>
    <s v="Credit Card"/>
    <x v="1"/>
    <s v="Standard"/>
    <x v="0"/>
    <s v="No"/>
    <s v="No"/>
  </r>
  <r>
    <x v="3058"/>
    <x v="247"/>
    <s v="CUST11466"/>
    <s v="Customer 1466"/>
    <n v="32"/>
    <s v="Loyal"/>
    <s v="P5003"/>
    <s v="Calculator"/>
    <x v="1"/>
    <s v="Stationery Hub"/>
    <n v="1"/>
    <n v="650"/>
    <n v="15"/>
    <n v="650"/>
    <n v="97.5"/>
    <n v="552.5"/>
    <n v="397.87"/>
    <n v="154.63"/>
    <x v="1"/>
    <s v="Lucknow"/>
    <s v="Uttar Pradesh"/>
    <s v="India"/>
    <s v="Debit Card"/>
    <x v="0"/>
    <s v="Standard"/>
    <x v="0"/>
    <s v="No"/>
    <s v="No"/>
  </r>
  <r>
    <x v="3059"/>
    <x v="248"/>
    <s v="CUST10214"/>
    <s v="Customer 214"/>
    <n v="55"/>
    <s v="New"/>
    <s v="P1009"/>
    <s v="Power Bank"/>
    <x v="0"/>
    <s v="Prime Distributors"/>
    <n v="1"/>
    <n v="1600"/>
    <n v="0"/>
    <n v="1600"/>
    <n v="0"/>
    <n v="1600"/>
    <n v="1033.1400000000001"/>
    <n v="566.86"/>
    <x v="0"/>
    <s v="Mumbai"/>
    <s v="Maharashtra"/>
    <s v="India"/>
    <s v="Credit Card"/>
    <x v="2"/>
    <s v="Standard"/>
    <x v="0"/>
    <s v="No"/>
    <s v="No"/>
  </r>
  <r>
    <x v="3060"/>
    <x v="248"/>
    <s v="CUST12115"/>
    <s v="Customer 2115"/>
    <n v="24"/>
    <s v="Returning"/>
    <s v="P2003"/>
    <s v="T-Shirt"/>
    <x v="3"/>
    <s v="RetailHub"/>
    <n v="1"/>
    <n v="900"/>
    <n v="5"/>
    <n v="900"/>
    <n v="45"/>
    <n v="855"/>
    <n v="648.27"/>
    <n v="206.73"/>
    <x v="1"/>
    <s v="Surat"/>
    <s v="Gujarat"/>
    <s v="India"/>
    <s v="Wallet"/>
    <x v="2"/>
    <s v="Standard"/>
    <x v="3"/>
    <s v="No"/>
    <s v="No"/>
  </r>
  <r>
    <x v="3061"/>
    <x v="248"/>
    <s v="CUST11011"/>
    <s v="Customer 1011"/>
    <n v="31"/>
    <s v="Loyal"/>
    <s v="P1007"/>
    <s v="Mouse"/>
    <x v="0"/>
    <s v="RetailHub"/>
    <n v="1"/>
    <n v="900"/>
    <n v="0"/>
    <n v="900"/>
    <n v="0"/>
    <n v="900"/>
    <n v="495.89"/>
    <n v="404.11"/>
    <x v="2"/>
    <s v="Patna"/>
    <s v="Bihar"/>
    <s v="India"/>
    <s v="Net Banking"/>
    <x v="0"/>
    <s v="Standard"/>
    <x v="0"/>
    <s v="No"/>
    <s v="No"/>
  </r>
  <r>
    <x v="3062"/>
    <x v="248"/>
    <s v="CUST10727"/>
    <s v="Customer 727"/>
    <n v="22"/>
    <s v="New"/>
    <s v="P4001"/>
    <s v="Face Wash"/>
    <x v="4"/>
    <s v="BeautyCare"/>
    <n v="5"/>
    <n v="450"/>
    <n v="5"/>
    <n v="2250"/>
    <n v="112.5"/>
    <n v="2137.5"/>
    <n v="1206.6199999999999"/>
    <n v="930.88"/>
    <x v="1"/>
    <s v="Guwahati"/>
    <s v="Assam"/>
    <s v="India"/>
    <s v="UPI"/>
    <x v="2"/>
    <s v="Standard"/>
    <x v="0"/>
    <s v="No"/>
    <s v="No"/>
  </r>
  <r>
    <x v="3063"/>
    <x v="248"/>
    <s v="CUST11055"/>
    <s v="Customer 1055"/>
    <n v="18"/>
    <s v="Returning"/>
    <s v="P5001"/>
    <s v="Notebook Set"/>
    <x v="1"/>
    <s v="Stationery Hub"/>
    <n v="5"/>
    <n v="500"/>
    <n v="20"/>
    <n v="2500"/>
    <n v="500"/>
    <n v="2000"/>
    <n v="1604.05"/>
    <n v="395.95"/>
    <x v="1"/>
    <s v="Pune"/>
    <s v="Maharashtra"/>
    <s v="India"/>
    <s v="Wallet"/>
    <x v="0"/>
    <s v="Express"/>
    <x v="0"/>
    <s v="No"/>
    <s v="No"/>
  </r>
  <r>
    <x v="3064"/>
    <x v="248"/>
    <s v="CUST12311"/>
    <s v="Customer 2311"/>
    <n v="19"/>
    <s v="Returning"/>
    <s v="P2004"/>
    <s v="Jacket"/>
    <x v="3"/>
    <s v="Global Traders"/>
    <n v="1"/>
    <n v="3500"/>
    <n v="15"/>
    <n v="3500"/>
    <n v="525"/>
    <n v="2975"/>
    <n v="2104.6"/>
    <n v="870.4"/>
    <x v="1"/>
    <s v="Ahmedabad"/>
    <s v="Gujarat"/>
    <s v="India"/>
    <s v="UPI"/>
    <x v="0"/>
    <s v="Express"/>
    <x v="0"/>
    <s v="No"/>
    <s v="No"/>
  </r>
  <r>
    <x v="3065"/>
    <x v="249"/>
    <s v="CUST11155"/>
    <s v="Customer 1155"/>
    <n v="23"/>
    <s v="New"/>
    <s v="P1003"/>
    <s v="Headphones"/>
    <x v="0"/>
    <s v="Metro Supplies"/>
    <n v="1"/>
    <n v="2500"/>
    <n v="0"/>
    <n v="2500"/>
    <n v="0"/>
    <n v="2500"/>
    <n v="1529.74"/>
    <n v="970.26"/>
    <x v="1"/>
    <s v="Ahmedabad"/>
    <s v="Gujarat"/>
    <s v="India"/>
    <s v="Credit Card"/>
    <x v="0"/>
    <s v="Standard"/>
    <x v="0"/>
    <s v="No"/>
    <s v="No"/>
  </r>
  <r>
    <x v="3066"/>
    <x v="249"/>
    <s v="CUST11279"/>
    <s v="Customer 1279"/>
    <n v="34"/>
    <s v="New"/>
    <s v="P2004"/>
    <s v="Jacket"/>
    <x v="3"/>
    <s v="Global Traders"/>
    <n v="3"/>
    <n v="3500"/>
    <n v="0"/>
    <n v="10500"/>
    <n v="0"/>
    <n v="10500"/>
    <n v="5835.12"/>
    <n v="4664.88"/>
    <x v="1"/>
    <s v="Nagpur"/>
    <s v="Maharashtra"/>
    <s v="India"/>
    <s v="UPI"/>
    <x v="0"/>
    <s v="Express"/>
    <x v="0"/>
    <s v="No"/>
    <s v="No"/>
  </r>
  <r>
    <x v="3067"/>
    <x v="249"/>
    <s v="CUST11021"/>
    <s v="Customer 1021"/>
    <n v="58"/>
    <s v="New"/>
    <s v="P3005"/>
    <s v="Bedsheet Set"/>
    <x v="2"/>
    <s v="RetailHub"/>
    <n v="2"/>
    <n v="1800"/>
    <n v="10"/>
    <n v="3600"/>
    <n v="360"/>
    <n v="3240"/>
    <n v="2558.62"/>
    <n v="681.38"/>
    <x v="1"/>
    <s v="Jaipur"/>
    <s v="Rajasthan"/>
    <s v="India"/>
    <s v="Net Banking"/>
    <x v="1"/>
    <s v="Standard"/>
    <x v="0"/>
    <s v="No"/>
    <s v="No"/>
  </r>
  <r>
    <x v="3068"/>
    <x v="249"/>
    <s v="CUST11774"/>
    <s v="Customer 1774"/>
    <n v="31"/>
    <s v="New"/>
    <s v="P1009"/>
    <s v="Power Bank"/>
    <x v="0"/>
    <s v="Prime Distributors"/>
    <n v="2"/>
    <n v="1600"/>
    <n v="10"/>
    <n v="3200"/>
    <n v="320"/>
    <n v="2880"/>
    <n v="1773.6"/>
    <n v="1106.4000000000001"/>
    <x v="2"/>
    <s v="Mumbai"/>
    <s v="Maharashtra"/>
    <s v="India"/>
    <s v="Cash on Delivery"/>
    <x v="0"/>
    <s v="Express"/>
    <x v="3"/>
    <s v="No"/>
    <s v="No"/>
  </r>
  <r>
    <x v="3069"/>
    <x v="249"/>
    <s v="CUST10321"/>
    <s v="Customer 321"/>
    <n v="46"/>
    <s v="Returning"/>
    <s v="P1003"/>
    <s v="Headphones"/>
    <x v="0"/>
    <s v="Metro Supplies"/>
    <n v="1"/>
    <n v="2500"/>
    <n v="25"/>
    <n v="2500"/>
    <n v="625"/>
    <n v="1875"/>
    <n v="1101.25"/>
    <n v="773.75"/>
    <x v="2"/>
    <s v="Visakhapatnam"/>
    <s v="Andhra Pradesh"/>
    <s v="India"/>
    <s v="Cash on Delivery"/>
    <x v="2"/>
    <s v="Standard"/>
    <x v="3"/>
    <s v="No"/>
    <s v="No"/>
  </r>
  <r>
    <x v="3070"/>
    <x v="249"/>
    <s v="CUST11884"/>
    <s v="Customer 1884"/>
    <n v="35"/>
    <s v="Returning"/>
    <s v="P1005"/>
    <s v="Tablet"/>
    <x v="0"/>
    <s v="RetailHub"/>
    <n v="4"/>
    <n v="18000"/>
    <n v="10"/>
    <n v="72000"/>
    <n v="7200"/>
    <n v="64800"/>
    <n v="53085.22"/>
    <n v="11714.78"/>
    <x v="1"/>
    <s v="Delhi"/>
    <s v="Delhi"/>
    <s v="India"/>
    <s v="Credit Card"/>
    <x v="1"/>
    <s v="Express"/>
    <x v="1"/>
    <s v="No"/>
    <s v="No"/>
  </r>
  <r>
    <x v="3071"/>
    <x v="249"/>
    <s v="CUST12064"/>
    <s v="Customer 2064"/>
    <n v="30"/>
    <s v="Loyal"/>
    <s v="P3002"/>
    <s v="Air Fryer"/>
    <x v="2"/>
    <s v="HomeNeeds"/>
    <n v="2"/>
    <n v="6500"/>
    <n v="0"/>
    <n v="13000"/>
    <n v="0"/>
    <n v="13000"/>
    <n v="7844.46"/>
    <n v="5155.54"/>
    <x v="1"/>
    <s v="Nagpur"/>
    <s v="Maharashtra"/>
    <s v="India"/>
    <s v="Debit Card"/>
    <x v="2"/>
    <s v="Express"/>
    <x v="4"/>
    <s v="Yes"/>
    <s v="No"/>
  </r>
  <r>
    <x v="3072"/>
    <x v="249"/>
    <s v="CUST12132"/>
    <s v="Customer 2132"/>
    <n v="44"/>
    <s v="New"/>
    <s v="P2005"/>
    <s v="Backpack"/>
    <x v="3"/>
    <s v="Metro Supplies"/>
    <n v="1"/>
    <n v="1800"/>
    <n v="0"/>
    <n v="1800"/>
    <n v="0"/>
    <n v="1800"/>
    <n v="1016.4"/>
    <n v="783.6"/>
    <x v="1"/>
    <s v="Visakhapatnam"/>
    <s v="Andhra Pradesh"/>
    <s v="India"/>
    <s v="Cash on Delivery"/>
    <x v="0"/>
    <s v="Standard"/>
    <x v="0"/>
    <s v="No"/>
    <s v="No"/>
  </r>
  <r>
    <x v="3073"/>
    <x v="249"/>
    <s v="CUST10387"/>
    <s v="Customer 387"/>
    <n v="36"/>
    <s v="Returning"/>
    <s v="P1008"/>
    <s v="Monitor"/>
    <x v="0"/>
    <s v="Global Traders"/>
    <n v="4"/>
    <n v="14500"/>
    <n v="20"/>
    <n v="58000"/>
    <n v="11600"/>
    <n v="46400"/>
    <n v="26246.36"/>
    <n v="20153.64"/>
    <x v="1"/>
    <s v="Bengaluru"/>
    <s v="Karnataka"/>
    <s v="India"/>
    <s v="UPI"/>
    <x v="2"/>
    <s v="Standard"/>
    <x v="0"/>
    <s v="No"/>
    <s v="No"/>
  </r>
  <r>
    <x v="3074"/>
    <x v="249"/>
    <s v="CUST11667"/>
    <s v="Customer 1667"/>
    <n v="21"/>
    <s v="Returning"/>
    <s v="P2003"/>
    <s v="T-Shirt"/>
    <x v="3"/>
    <s v="RetailHub"/>
    <n v="1"/>
    <n v="900"/>
    <n v="30"/>
    <n v="900"/>
    <n v="270"/>
    <n v="630"/>
    <n v="395.47"/>
    <n v="234.53"/>
    <x v="2"/>
    <s v="Bengaluru"/>
    <s v="Karnataka"/>
    <s v="India"/>
    <s v="Cash on Delivery"/>
    <x v="0"/>
    <s v="Standard"/>
    <x v="2"/>
    <s v="No"/>
    <s v="No"/>
  </r>
  <r>
    <x v="3075"/>
    <x v="250"/>
    <s v="CUST10116"/>
    <s v="Customer 116"/>
    <n v="43"/>
    <s v="Returning"/>
    <s v="P5005"/>
    <s v="Desk Organizer"/>
    <x v="1"/>
    <s v="Stationery Hub"/>
    <n v="1"/>
    <n v="600"/>
    <n v="20"/>
    <n v="600"/>
    <n v="120"/>
    <n v="480"/>
    <n v="304.25"/>
    <n v="175.75"/>
    <x v="0"/>
    <s v="Hyderabad"/>
    <s v="Telangana"/>
    <s v="India"/>
    <s v="Credit Card"/>
    <x v="0"/>
    <s v="Standard"/>
    <x v="0"/>
    <s v="No"/>
    <s v="No"/>
  </r>
  <r>
    <x v="3076"/>
    <x v="250"/>
    <s v="CUST10421"/>
    <s v="Customer 421"/>
    <n v="51"/>
    <s v="New"/>
    <s v="P5003"/>
    <s v="Calculator"/>
    <x v="1"/>
    <s v="Stationery Hub"/>
    <n v="2"/>
    <n v="650"/>
    <n v="10"/>
    <n v="1300"/>
    <n v="130"/>
    <n v="1170"/>
    <n v="708.19"/>
    <n v="461.81"/>
    <x v="1"/>
    <s v="Kolkata"/>
    <s v="West Bengal"/>
    <s v="India"/>
    <s v="Debit Card"/>
    <x v="1"/>
    <s v="Express"/>
    <x v="1"/>
    <s v="No"/>
    <s v="No"/>
  </r>
  <r>
    <x v="3077"/>
    <x v="250"/>
    <s v="CUST11844"/>
    <s v="Customer 1844"/>
    <n v="45"/>
    <s v="New"/>
    <s v="P5001"/>
    <s v="Notebook Set"/>
    <x v="1"/>
    <s v="Stationery Hub"/>
    <n v="2"/>
    <n v="500"/>
    <n v="5"/>
    <n v="1000"/>
    <n v="50"/>
    <n v="950"/>
    <n v="589.67999999999995"/>
    <n v="360.32"/>
    <x v="2"/>
    <s v="Nagpur"/>
    <s v="Maharashtra"/>
    <s v="India"/>
    <s v="Net Banking"/>
    <x v="1"/>
    <s v="Express"/>
    <x v="3"/>
    <s v="No"/>
    <s v="No"/>
  </r>
  <r>
    <x v="3078"/>
    <x v="250"/>
    <s v="CUST11714"/>
    <s v="Customer 1714"/>
    <n v="57"/>
    <s v="Loyal"/>
    <s v="P1008"/>
    <s v="Monitor"/>
    <x v="0"/>
    <s v="Global Traders"/>
    <n v="2"/>
    <n v="14500"/>
    <n v="5"/>
    <n v="29000"/>
    <n v="1450"/>
    <n v="27550"/>
    <n v="18915.12"/>
    <n v="8634.8799999999992"/>
    <x v="1"/>
    <s v="Guwahati"/>
    <s v="Assam"/>
    <s v="India"/>
    <s v="Net Banking"/>
    <x v="0"/>
    <s v="Same Day"/>
    <x v="0"/>
    <s v="No"/>
    <s v="No"/>
  </r>
  <r>
    <x v="3079"/>
    <x v="250"/>
    <s v="CUST11238"/>
    <s v="Customer 1238"/>
    <n v="52"/>
    <s v="New"/>
    <s v="P1005"/>
    <s v="Tablet"/>
    <x v="0"/>
    <s v="RetailHub"/>
    <n v="2"/>
    <n v="18000"/>
    <n v="25"/>
    <n v="36000"/>
    <n v="9000"/>
    <n v="27000"/>
    <n v="14905.43"/>
    <n v="12094.57"/>
    <x v="1"/>
    <s v="Patna"/>
    <s v="Bihar"/>
    <s v="India"/>
    <s v="Cash on Delivery"/>
    <x v="0"/>
    <s v="Standard"/>
    <x v="0"/>
    <s v="No"/>
    <s v="No"/>
  </r>
  <r>
    <x v="3080"/>
    <x v="250"/>
    <s v="CUST10279"/>
    <s v="Customer 279"/>
    <n v="52"/>
    <s v="Loyal"/>
    <s v="P2002"/>
    <s v="Jeans"/>
    <x v="3"/>
    <s v="FashionMart"/>
    <n v="1"/>
    <n v="2200"/>
    <n v="0"/>
    <n v="2200"/>
    <n v="0"/>
    <n v="2200"/>
    <n v="1325.34"/>
    <n v="874.66"/>
    <x v="1"/>
    <s v="Jaipur"/>
    <s v="Rajasthan"/>
    <s v="India"/>
    <s v="Wallet"/>
    <x v="0"/>
    <s v="Standard"/>
    <x v="0"/>
    <s v="No"/>
    <s v="No"/>
  </r>
  <r>
    <x v="3081"/>
    <x v="250"/>
    <s v="CUST10085"/>
    <s v="Customer 85"/>
    <n v="59"/>
    <s v="Returning"/>
    <s v="P1008"/>
    <s v="Monitor"/>
    <x v="0"/>
    <s v="Global Traders"/>
    <n v="1"/>
    <n v="14500"/>
    <n v="5"/>
    <n v="14500"/>
    <n v="725"/>
    <n v="13775"/>
    <n v="8646.2900000000009"/>
    <n v="5128.71"/>
    <x v="1"/>
    <s v="Patna"/>
    <s v="Bihar"/>
    <s v="India"/>
    <s v="Credit Card"/>
    <x v="0"/>
    <s v="Standard"/>
    <x v="0"/>
    <s v="No"/>
    <s v="No"/>
  </r>
  <r>
    <x v="3082"/>
    <x v="250"/>
    <s v="CUST11861"/>
    <s v="Customer 1861"/>
    <n v="43"/>
    <s v="New"/>
    <s v="P2006"/>
    <s v="Womens Kurti"/>
    <x v="3"/>
    <s v="FashionMart"/>
    <n v="3"/>
    <n v="1400"/>
    <n v="5"/>
    <n v="4200"/>
    <n v="210"/>
    <n v="3990"/>
    <n v="3166.24"/>
    <n v="823.76"/>
    <x v="1"/>
    <s v="Ahmedabad"/>
    <s v="Gujarat"/>
    <s v="India"/>
    <s v="Wallet"/>
    <x v="2"/>
    <s v="Standard"/>
    <x v="0"/>
    <s v="No"/>
    <s v="Yes"/>
  </r>
  <r>
    <x v="3083"/>
    <x v="250"/>
    <s v="CUST10046"/>
    <s v="Customer 46"/>
    <n v="50"/>
    <s v="New"/>
    <s v="P1006"/>
    <s v="Keyboard"/>
    <x v="0"/>
    <s v="Metro Supplies"/>
    <n v="3"/>
    <n v="1800"/>
    <n v="25"/>
    <n v="5400"/>
    <n v="1350"/>
    <n v="4050"/>
    <n v="2770.92"/>
    <n v="1279.08"/>
    <x v="1"/>
    <s v="Bhubaneswar"/>
    <s v="Odisha"/>
    <s v="India"/>
    <s v="Cash on Delivery"/>
    <x v="0"/>
    <s v="Express"/>
    <x v="3"/>
    <s v="No"/>
    <s v="No"/>
  </r>
  <r>
    <x v="3084"/>
    <x v="250"/>
    <s v="CUST10550"/>
    <s v="Customer 550"/>
    <n v="51"/>
    <s v="New"/>
    <s v="P1007"/>
    <s v="Mouse"/>
    <x v="0"/>
    <s v="RetailHub"/>
    <n v="2"/>
    <n v="900"/>
    <n v="15"/>
    <n v="1800"/>
    <n v="270"/>
    <n v="1530"/>
    <n v="1092.92"/>
    <n v="437.08"/>
    <x v="2"/>
    <s v="Kolkata"/>
    <s v="West Bengal"/>
    <s v="India"/>
    <s v="Net Banking"/>
    <x v="1"/>
    <s v="Standard"/>
    <x v="1"/>
    <s v="No"/>
    <s v="No"/>
  </r>
  <r>
    <x v="3085"/>
    <x v="250"/>
    <s v="CUST11587"/>
    <s v="Customer 1587"/>
    <n v="60"/>
    <s v="New"/>
    <s v="P5003"/>
    <s v="Calculator"/>
    <x v="1"/>
    <s v="Stationery Hub"/>
    <n v="1"/>
    <n v="650"/>
    <n v="10"/>
    <n v="650"/>
    <n v="65"/>
    <n v="585"/>
    <n v="359.82"/>
    <n v="225.18"/>
    <x v="2"/>
    <s v="Hyderabad"/>
    <s v="Telangana"/>
    <s v="India"/>
    <s v="Cash on Delivery"/>
    <x v="0"/>
    <s v="Standard"/>
    <x v="0"/>
    <s v="No"/>
    <s v="No"/>
  </r>
  <r>
    <x v="3086"/>
    <x v="250"/>
    <s v="CUST12104"/>
    <s v="Customer 2104"/>
    <n v="19"/>
    <s v="New"/>
    <s v="P2006"/>
    <s v="Womens Kurti"/>
    <x v="3"/>
    <s v="FashionMart"/>
    <n v="2"/>
    <n v="1400"/>
    <n v="5"/>
    <n v="2800"/>
    <n v="140"/>
    <n v="2660"/>
    <n v="2010.27"/>
    <n v="649.73"/>
    <x v="2"/>
    <s v="Bengaluru"/>
    <s v="Karnataka"/>
    <s v="India"/>
    <s v="Wallet"/>
    <x v="0"/>
    <s v="Standard"/>
    <x v="0"/>
    <s v="No"/>
    <s v="No"/>
  </r>
  <r>
    <x v="3087"/>
    <x v="250"/>
    <s v="CUST12347"/>
    <s v="Customer 2347"/>
    <n v="31"/>
    <s v="Loyal"/>
    <s v="P3005"/>
    <s v="Bedsheet Set"/>
    <x v="2"/>
    <s v="RetailHub"/>
    <n v="3"/>
    <n v="1800"/>
    <n v="15"/>
    <n v="5400"/>
    <n v="810"/>
    <n v="4590"/>
    <n v="3345.45"/>
    <n v="1244.55"/>
    <x v="1"/>
    <s v="Bhopal"/>
    <s v="Madhya Pradesh"/>
    <s v="India"/>
    <s v="Cash on Delivery"/>
    <x v="2"/>
    <s v="Standard"/>
    <x v="0"/>
    <s v="No"/>
    <s v="No"/>
  </r>
  <r>
    <x v="3088"/>
    <x v="250"/>
    <s v="CUST12500"/>
    <s v="Customer 2500"/>
    <n v="55"/>
    <s v="Returning"/>
    <s v="P3005"/>
    <s v="Bedsheet Set"/>
    <x v="2"/>
    <s v="RetailHub"/>
    <n v="3"/>
    <n v="1800"/>
    <n v="15"/>
    <n v="5400"/>
    <n v="810"/>
    <n v="4590"/>
    <n v="3614"/>
    <n v="976"/>
    <x v="1"/>
    <s v="Bhopal"/>
    <s v="Madhya Pradesh"/>
    <s v="India"/>
    <s v="Credit Card"/>
    <x v="2"/>
    <s v="Standard"/>
    <x v="0"/>
    <s v="No"/>
    <s v="No"/>
  </r>
  <r>
    <x v="3089"/>
    <x v="250"/>
    <s v="CUST12351"/>
    <s v="Customer 2351"/>
    <n v="28"/>
    <s v="Returning"/>
    <s v="P2004"/>
    <s v="Jacket"/>
    <x v="3"/>
    <s v="Global Traders"/>
    <n v="2"/>
    <n v="3500"/>
    <n v="10"/>
    <n v="7000"/>
    <n v="700"/>
    <n v="6300"/>
    <n v="3856.65"/>
    <n v="2443.35"/>
    <x v="1"/>
    <s v="Chandigarh"/>
    <s v="Chandigarh"/>
    <s v="India"/>
    <s v="Cash on Delivery"/>
    <x v="0"/>
    <s v="Express"/>
    <x v="3"/>
    <s v="No"/>
    <s v="No"/>
  </r>
  <r>
    <x v="3090"/>
    <x v="251"/>
    <s v="CUST11174"/>
    <s v="Customer 1174"/>
    <n v="57"/>
    <s v="New"/>
    <s v="P5001"/>
    <s v="Notebook Set"/>
    <x v="1"/>
    <s v="Stationery Hub"/>
    <n v="1"/>
    <n v="500"/>
    <n v="5"/>
    <n v="500"/>
    <n v="25"/>
    <n v="475"/>
    <n v="326.77"/>
    <n v="148.22999999999999"/>
    <x v="1"/>
    <s v="Bhopal"/>
    <s v="Madhya Pradesh"/>
    <s v="India"/>
    <s v="Net Banking"/>
    <x v="2"/>
    <s v="Standard"/>
    <x v="3"/>
    <s v="No"/>
    <s v="No"/>
  </r>
  <r>
    <x v="3091"/>
    <x v="251"/>
    <s v="CUST10449"/>
    <s v="Customer 449"/>
    <n v="18"/>
    <s v="New"/>
    <s v="P4004"/>
    <s v="Shampoo"/>
    <x v="4"/>
    <s v="BeautyCare"/>
    <n v="2"/>
    <n v="550"/>
    <n v="20"/>
    <n v="1100"/>
    <n v="220"/>
    <n v="880"/>
    <n v="552.27"/>
    <n v="327.73"/>
    <x v="1"/>
    <s v="Coimbatore"/>
    <s v="Tamil Nadu"/>
    <s v="India"/>
    <s v="Net Banking"/>
    <x v="2"/>
    <s v="Standard"/>
    <x v="0"/>
    <s v="No"/>
    <s v="No"/>
  </r>
  <r>
    <x v="3092"/>
    <x v="251"/>
    <s v="CUST10881"/>
    <s v="Customer 881"/>
    <n v="30"/>
    <s v="Loyal"/>
    <s v="P1003"/>
    <s v="Headphones"/>
    <x v="0"/>
    <s v="Metro Supplies"/>
    <n v="2"/>
    <n v="2500"/>
    <n v="15"/>
    <n v="5000"/>
    <n v="750"/>
    <n v="4250"/>
    <n v="2541.0700000000002"/>
    <n v="1708.93"/>
    <x v="1"/>
    <s v="Patna"/>
    <s v="Bihar"/>
    <s v="India"/>
    <s v="Credit Card"/>
    <x v="1"/>
    <s v="Standard"/>
    <x v="0"/>
    <s v="Yes"/>
    <s v="Yes"/>
  </r>
  <r>
    <x v="3093"/>
    <x v="251"/>
    <s v="CUST10863"/>
    <s v="Customer 863"/>
    <n v="28"/>
    <s v="Returning"/>
    <s v="P3002"/>
    <s v="Air Fryer"/>
    <x v="2"/>
    <s v="HomeNeeds"/>
    <n v="2"/>
    <n v="6500"/>
    <n v="5"/>
    <n v="13000"/>
    <n v="650"/>
    <n v="12350"/>
    <n v="8473.4500000000007"/>
    <n v="3876.55"/>
    <x v="2"/>
    <s v="Nagpur"/>
    <s v="Maharashtra"/>
    <s v="India"/>
    <s v="UPI"/>
    <x v="2"/>
    <s v="Standard"/>
    <x v="1"/>
    <s v="No"/>
    <s v="No"/>
  </r>
  <r>
    <x v="3094"/>
    <x v="251"/>
    <s v="CUST12270"/>
    <s v="Customer 2270"/>
    <n v="20"/>
    <s v="New"/>
    <s v="P4003"/>
    <s v="Sunscreen"/>
    <x v="4"/>
    <s v="BeautyCare"/>
    <n v="1"/>
    <n v="700"/>
    <n v="5"/>
    <n v="700"/>
    <n v="35"/>
    <n v="665"/>
    <n v="517.45000000000005"/>
    <n v="147.55000000000001"/>
    <x v="0"/>
    <s v="Mumbai"/>
    <s v="Maharashtra"/>
    <s v="India"/>
    <s v="UPI"/>
    <x v="0"/>
    <s v="Express"/>
    <x v="0"/>
    <s v="No"/>
    <s v="No"/>
  </r>
  <r>
    <x v="3095"/>
    <x v="251"/>
    <s v="CUST12481"/>
    <s v="Customer 2481"/>
    <n v="53"/>
    <s v="New"/>
    <s v="P5002"/>
    <s v="Novel"/>
    <x v="1"/>
    <s v="Stationery Hub"/>
    <n v="2"/>
    <n v="400"/>
    <n v="0"/>
    <n v="800"/>
    <n v="0"/>
    <n v="800"/>
    <n v="494.5"/>
    <n v="305.5"/>
    <x v="0"/>
    <s v="Ahmedabad"/>
    <s v="Gujarat"/>
    <s v="India"/>
    <s v="UPI"/>
    <x v="1"/>
    <s v="Standard"/>
    <x v="0"/>
    <s v="No"/>
    <s v="Yes"/>
  </r>
  <r>
    <x v="3096"/>
    <x v="251"/>
    <s v="CUST12426"/>
    <s v="Customer 2426"/>
    <n v="52"/>
    <s v="New"/>
    <s v="P1009"/>
    <s v="Power Bank"/>
    <x v="0"/>
    <s v="Prime Distributors"/>
    <n v="1"/>
    <n v="1600"/>
    <n v="25"/>
    <n v="1600"/>
    <n v="400"/>
    <n v="1200"/>
    <n v="738.95"/>
    <n v="461.05"/>
    <x v="1"/>
    <s v="Mumbai"/>
    <s v="Maharashtra"/>
    <s v="India"/>
    <s v="Debit Card"/>
    <x v="2"/>
    <s v="Standard"/>
    <x v="4"/>
    <s v="No"/>
    <s v="No"/>
  </r>
  <r>
    <x v="3097"/>
    <x v="251"/>
    <s v="CUST12191"/>
    <s v="Customer 2191"/>
    <n v="33"/>
    <s v="Loyal"/>
    <s v="P4001"/>
    <s v="Face Wash"/>
    <x v="4"/>
    <s v="BeautyCare"/>
    <n v="1"/>
    <n v="450"/>
    <n v="5"/>
    <n v="450"/>
    <n v="22.5"/>
    <n v="427.5"/>
    <n v="271.58"/>
    <n v="155.91999999999999"/>
    <x v="0"/>
    <s v="Visakhapatnam"/>
    <s v="Andhra Pradesh"/>
    <s v="India"/>
    <s v="UPI"/>
    <x v="2"/>
    <s v="Standard"/>
    <x v="0"/>
    <s v="No"/>
    <s v="No"/>
  </r>
  <r>
    <x v="3098"/>
    <x v="251"/>
    <s v="CUST11170"/>
    <s v="Customer 1170"/>
    <n v="22"/>
    <s v="New"/>
    <s v="P5003"/>
    <s v="Calculator"/>
    <x v="1"/>
    <s v="Stationery Hub"/>
    <n v="2"/>
    <n v="650"/>
    <n v="20"/>
    <n v="1300"/>
    <n v="260"/>
    <n v="1040"/>
    <n v="592.19000000000005"/>
    <n v="447.81"/>
    <x v="0"/>
    <s v="Indore"/>
    <s v="Madhya Pradesh"/>
    <s v="India"/>
    <s v="Debit Card"/>
    <x v="0"/>
    <s v="Express"/>
    <x v="2"/>
    <s v="No"/>
    <s v="No"/>
  </r>
  <r>
    <x v="3099"/>
    <x v="251"/>
    <s v="CUST11585"/>
    <s v="Customer 1585"/>
    <n v="42"/>
    <s v="New"/>
    <s v="P1005"/>
    <s v="Tablet"/>
    <x v="0"/>
    <s v="RetailHub"/>
    <n v="1"/>
    <n v="18000"/>
    <n v="10"/>
    <n v="18000"/>
    <n v="1800"/>
    <n v="16200"/>
    <n v="8994.02"/>
    <n v="7205.98"/>
    <x v="1"/>
    <s v="Coimbatore"/>
    <s v="Tamil Nadu"/>
    <s v="India"/>
    <s v="Debit Card"/>
    <x v="2"/>
    <s v="Express"/>
    <x v="0"/>
    <s v="No"/>
    <s v="No"/>
  </r>
  <r>
    <x v="3100"/>
    <x v="251"/>
    <s v="CUST10816"/>
    <s v="Customer 816"/>
    <n v="44"/>
    <s v="Returning"/>
    <s v="P4004"/>
    <s v="Shampoo"/>
    <x v="4"/>
    <s v="BeautyCare"/>
    <n v="1"/>
    <n v="550"/>
    <n v="25"/>
    <n v="550"/>
    <n v="137.5"/>
    <n v="412.5"/>
    <n v="321.99"/>
    <n v="90.51"/>
    <x v="1"/>
    <s v="Indore"/>
    <s v="Madhya Pradesh"/>
    <s v="India"/>
    <s v="Debit Card"/>
    <x v="0"/>
    <s v="Standard"/>
    <x v="4"/>
    <s v="No"/>
    <s v="No"/>
  </r>
  <r>
    <x v="3101"/>
    <x v="251"/>
    <s v="CUST10970"/>
    <s v="Customer 970"/>
    <n v="42"/>
    <s v="New"/>
    <s v="P4003"/>
    <s v="Sunscreen"/>
    <x v="4"/>
    <s v="BeautyCare"/>
    <n v="1"/>
    <n v="700"/>
    <n v="5"/>
    <n v="700"/>
    <n v="35"/>
    <n v="665"/>
    <n v="496.97"/>
    <n v="168.03"/>
    <x v="1"/>
    <s v="Kolkata"/>
    <s v="West Bengal"/>
    <s v="India"/>
    <s v="Wallet"/>
    <x v="0"/>
    <s v="Standard"/>
    <x v="0"/>
    <s v="Yes"/>
    <s v="No"/>
  </r>
  <r>
    <x v="3102"/>
    <x v="251"/>
    <s v="CUST11783"/>
    <s v="Customer 1783"/>
    <n v="42"/>
    <s v="New"/>
    <s v="P4006"/>
    <s v="Lipstick"/>
    <x v="4"/>
    <s v="BeautyCare"/>
    <n v="1"/>
    <n v="850"/>
    <n v="10"/>
    <n v="850"/>
    <n v="85"/>
    <n v="765"/>
    <n v="592.86"/>
    <n v="172.14"/>
    <x v="0"/>
    <s v="Patna"/>
    <s v="Bihar"/>
    <s v="India"/>
    <s v="Debit Card"/>
    <x v="2"/>
    <s v="Same Day"/>
    <x v="0"/>
    <s v="No"/>
    <s v="No"/>
  </r>
  <r>
    <x v="3103"/>
    <x v="251"/>
    <s v="CUST11575"/>
    <s v="Customer 1575"/>
    <n v="37"/>
    <s v="Loyal"/>
    <s v="P2002"/>
    <s v="Jeans"/>
    <x v="3"/>
    <s v="FashionMart"/>
    <n v="3"/>
    <n v="2200"/>
    <n v="25"/>
    <n v="6600"/>
    <n v="1650"/>
    <n v="4950"/>
    <n v="3930.82"/>
    <n v="1019.18"/>
    <x v="1"/>
    <s v="Indore"/>
    <s v="Madhya Pradesh"/>
    <s v="India"/>
    <s v="Net Banking"/>
    <x v="2"/>
    <s v="Standard"/>
    <x v="0"/>
    <s v="Yes"/>
    <s v="No"/>
  </r>
  <r>
    <x v="3104"/>
    <x v="251"/>
    <s v="CUST10851"/>
    <s v="Customer 851"/>
    <n v="37"/>
    <s v="Returning"/>
    <s v="P2007"/>
    <s v="Saree"/>
    <x v="3"/>
    <s v="FashionMart"/>
    <n v="1"/>
    <n v="2600"/>
    <n v="25"/>
    <n v="2600"/>
    <n v="650"/>
    <n v="1950"/>
    <n v="1580.51"/>
    <n v="369.49"/>
    <x v="1"/>
    <s v="Mumbai"/>
    <s v="Maharashtra"/>
    <s v="India"/>
    <s v="Wallet"/>
    <x v="2"/>
    <s v="Express"/>
    <x v="0"/>
    <s v="No"/>
    <s v="No"/>
  </r>
  <r>
    <x v="3105"/>
    <x v="251"/>
    <s v="CUST11681"/>
    <s v="Customer 1681"/>
    <n v="42"/>
    <s v="Returning"/>
    <s v="P3001"/>
    <s v="Coffee Maker"/>
    <x v="2"/>
    <s v="HomeNeeds"/>
    <n v="1"/>
    <n v="4200"/>
    <n v="0"/>
    <n v="4200"/>
    <n v="0"/>
    <n v="4200"/>
    <n v="3295.14"/>
    <n v="904.86"/>
    <x v="1"/>
    <s v="Chennai"/>
    <s v="Tamil Nadu"/>
    <s v="India"/>
    <s v="Debit Card"/>
    <x v="2"/>
    <s v="Express"/>
    <x v="0"/>
    <s v="No"/>
    <s v="Yes"/>
  </r>
  <r>
    <x v="3106"/>
    <x v="251"/>
    <s v="CUST11205"/>
    <s v="Customer 1205"/>
    <n v="28"/>
    <s v="New"/>
    <s v="P2004"/>
    <s v="Jacket"/>
    <x v="3"/>
    <s v="Global Traders"/>
    <n v="1"/>
    <n v="3500"/>
    <n v="15"/>
    <n v="3500"/>
    <n v="525"/>
    <n v="2975"/>
    <n v="2151.4499999999998"/>
    <n v="823.55"/>
    <x v="1"/>
    <s v="Kolkata"/>
    <s v="West Bengal"/>
    <s v="India"/>
    <s v="Debit Card"/>
    <x v="0"/>
    <s v="Express"/>
    <x v="1"/>
    <s v="No"/>
    <s v="No"/>
  </r>
  <r>
    <x v="3107"/>
    <x v="252"/>
    <s v="CUST12168"/>
    <s v="Customer 2168"/>
    <n v="59"/>
    <s v="Returning"/>
    <s v="P1009"/>
    <s v="Power Bank"/>
    <x v="0"/>
    <s v="Prime Distributors"/>
    <n v="4"/>
    <n v="1600"/>
    <n v="15"/>
    <n v="6400"/>
    <n v="960"/>
    <n v="5440"/>
    <n v="3532.43"/>
    <n v="1907.57"/>
    <x v="1"/>
    <s v="Ahmedabad"/>
    <s v="Gujarat"/>
    <s v="India"/>
    <s v="Net Banking"/>
    <x v="2"/>
    <s v="Standard"/>
    <x v="1"/>
    <s v="No"/>
    <s v="No"/>
  </r>
  <r>
    <x v="3108"/>
    <x v="252"/>
    <s v="CUST10239"/>
    <s v="Customer 239"/>
    <n v="50"/>
    <s v="Loyal"/>
    <s v="P1009"/>
    <s v="Power Bank"/>
    <x v="0"/>
    <s v="Prime Distributors"/>
    <n v="2"/>
    <n v="1600"/>
    <n v="10"/>
    <n v="3200"/>
    <n v="320"/>
    <n v="2880"/>
    <n v="2089.66"/>
    <n v="790.34"/>
    <x v="1"/>
    <s v="Visakhapatnam"/>
    <s v="Andhra Pradesh"/>
    <s v="India"/>
    <s v="Cash on Delivery"/>
    <x v="1"/>
    <s v="Standard"/>
    <x v="1"/>
    <s v="No"/>
    <s v="No"/>
  </r>
  <r>
    <x v="3109"/>
    <x v="252"/>
    <s v="CUST11263"/>
    <s v="Customer 1263"/>
    <n v="30"/>
    <s v="New"/>
    <s v="P1007"/>
    <s v="Mouse"/>
    <x v="0"/>
    <s v="RetailHub"/>
    <n v="1"/>
    <n v="900"/>
    <n v="10"/>
    <n v="900"/>
    <n v="90"/>
    <n v="810"/>
    <n v="478.13"/>
    <n v="331.87"/>
    <x v="0"/>
    <s v="Chandigarh"/>
    <s v="Chandigarh"/>
    <s v="India"/>
    <s v="Wallet"/>
    <x v="0"/>
    <s v="Standard"/>
    <x v="0"/>
    <s v="No"/>
    <s v="No"/>
  </r>
  <r>
    <x v="3110"/>
    <x v="252"/>
    <s v="CUST11741"/>
    <s v="Customer 1741"/>
    <n v="46"/>
    <s v="New"/>
    <s v="P5005"/>
    <s v="Desk Organizer"/>
    <x v="1"/>
    <s v="Stationery Hub"/>
    <n v="2"/>
    <n v="600"/>
    <n v="15"/>
    <n v="1200"/>
    <n v="180"/>
    <n v="1020"/>
    <n v="741.78"/>
    <n v="278.22000000000003"/>
    <x v="1"/>
    <s v="Ahmedabad"/>
    <s v="Gujarat"/>
    <s v="India"/>
    <s v="Wallet"/>
    <x v="2"/>
    <s v="Express"/>
    <x v="0"/>
    <s v="No"/>
    <s v="No"/>
  </r>
  <r>
    <x v="3111"/>
    <x v="252"/>
    <s v="CUST10438"/>
    <s v="Customer 438"/>
    <n v="49"/>
    <s v="Loyal"/>
    <s v="P1003"/>
    <s v="Headphones"/>
    <x v="0"/>
    <s v="Metro Supplies"/>
    <n v="2"/>
    <n v="2500"/>
    <n v="25"/>
    <n v="5000"/>
    <n v="1250"/>
    <n v="3750"/>
    <n v="2680.88"/>
    <n v="1069.1199999999999"/>
    <x v="1"/>
    <s v="Coimbatore"/>
    <s v="Tamil Nadu"/>
    <s v="India"/>
    <s v="Net Banking"/>
    <x v="0"/>
    <s v="Standard"/>
    <x v="0"/>
    <s v="No"/>
    <s v="No"/>
  </r>
  <r>
    <x v="3112"/>
    <x v="252"/>
    <s v="CUST10581"/>
    <s v="Customer 581"/>
    <n v="42"/>
    <s v="Loyal"/>
    <s v="P4004"/>
    <s v="Shampoo"/>
    <x v="4"/>
    <s v="BeautyCare"/>
    <n v="1"/>
    <n v="550"/>
    <n v="15"/>
    <n v="550"/>
    <n v="82.5"/>
    <n v="467.5"/>
    <n v="380.15"/>
    <n v="87.35"/>
    <x v="1"/>
    <s v="Surat"/>
    <s v="Gujarat"/>
    <s v="India"/>
    <s v="Net Banking"/>
    <x v="0"/>
    <s v="Standard"/>
    <x v="3"/>
    <s v="No"/>
    <s v="No"/>
  </r>
  <r>
    <x v="3113"/>
    <x v="252"/>
    <s v="CUST12479"/>
    <s v="Customer 2479"/>
    <n v="42"/>
    <s v="New"/>
    <s v="P4002"/>
    <s v="Moisturizer"/>
    <x v="4"/>
    <s v="BeautyCare"/>
    <n v="2"/>
    <n v="650"/>
    <n v="0"/>
    <n v="1300"/>
    <n v="0"/>
    <n v="1300"/>
    <n v="1021.79"/>
    <n v="278.20999999999998"/>
    <x v="1"/>
    <s v="Kolkata"/>
    <s v="West Bengal"/>
    <s v="India"/>
    <s v="Cash on Delivery"/>
    <x v="0"/>
    <s v="Express"/>
    <x v="0"/>
    <s v="No"/>
    <s v="No"/>
  </r>
  <r>
    <x v="3114"/>
    <x v="252"/>
    <s v="CUST11668"/>
    <s v="Customer 1668"/>
    <n v="58"/>
    <s v="Returning"/>
    <s v="P3001"/>
    <s v="Coffee Maker"/>
    <x v="2"/>
    <s v="HomeNeeds"/>
    <n v="1"/>
    <n v="4200"/>
    <n v="10"/>
    <n v="4200"/>
    <n v="420"/>
    <n v="3780"/>
    <n v="3072.73"/>
    <n v="707.27"/>
    <x v="1"/>
    <s v="Indore"/>
    <s v="Madhya Pradesh"/>
    <s v="India"/>
    <s v="Wallet"/>
    <x v="2"/>
    <s v="Standard"/>
    <x v="0"/>
    <s v="No"/>
    <s v="No"/>
  </r>
  <r>
    <x v="3115"/>
    <x v="252"/>
    <s v="CUST10498"/>
    <s v="Customer 498"/>
    <n v="59"/>
    <s v="Returning"/>
    <s v="P3007"/>
    <s v="Vacuum Cleaner"/>
    <x v="2"/>
    <s v="Global Traders"/>
    <n v="5"/>
    <n v="8500"/>
    <n v="20"/>
    <n v="42500"/>
    <n v="8500"/>
    <n v="34000"/>
    <n v="18806.599999999999"/>
    <n v="15193.4"/>
    <x v="0"/>
    <s v="Delhi"/>
    <s v="Delhi"/>
    <s v="India"/>
    <s v="UPI"/>
    <x v="0"/>
    <s v="Same Day"/>
    <x v="0"/>
    <s v="No"/>
    <s v="No"/>
  </r>
  <r>
    <x v="3116"/>
    <x v="252"/>
    <s v="CUST10345"/>
    <s v="Customer 345"/>
    <n v="41"/>
    <s v="Returning"/>
    <s v="P2003"/>
    <s v="T-Shirt"/>
    <x v="3"/>
    <s v="RetailHub"/>
    <n v="6"/>
    <n v="900"/>
    <n v="0"/>
    <n v="5400"/>
    <n v="0"/>
    <n v="5400"/>
    <n v="3533.45"/>
    <n v="1866.55"/>
    <x v="1"/>
    <s v="Bhopal"/>
    <s v="Madhya Pradesh"/>
    <s v="India"/>
    <s v="Cash on Delivery"/>
    <x v="2"/>
    <s v="Standard"/>
    <x v="0"/>
    <s v="No"/>
    <s v="No"/>
  </r>
  <r>
    <x v="3117"/>
    <x v="252"/>
    <s v="CUST11277"/>
    <s v="Customer 1277"/>
    <n v="57"/>
    <s v="Loyal"/>
    <s v="P5002"/>
    <s v="Novel"/>
    <x v="1"/>
    <s v="Stationery Hub"/>
    <n v="2"/>
    <n v="400"/>
    <n v="25"/>
    <n v="800"/>
    <n v="200"/>
    <n v="600"/>
    <n v="408.75"/>
    <n v="191.25"/>
    <x v="2"/>
    <s v="Indore"/>
    <s v="Madhya Pradesh"/>
    <s v="India"/>
    <s v="Net Banking"/>
    <x v="1"/>
    <s v="Standard"/>
    <x v="0"/>
    <s v="No"/>
    <s v="No"/>
  </r>
  <r>
    <x v="3118"/>
    <x v="252"/>
    <s v="CUST11362"/>
    <s v="Customer 1362"/>
    <n v="45"/>
    <s v="Loyal"/>
    <s v="P1008"/>
    <s v="Monitor"/>
    <x v="0"/>
    <s v="Global Traders"/>
    <n v="1"/>
    <n v="14500"/>
    <n v="10"/>
    <n v="14500"/>
    <n v="1450"/>
    <n v="13050"/>
    <n v="7608.91"/>
    <n v="5441.09"/>
    <x v="1"/>
    <s v="Surat"/>
    <s v="Gujarat"/>
    <s v="India"/>
    <s v="UPI"/>
    <x v="1"/>
    <s v="Express"/>
    <x v="0"/>
    <s v="No"/>
    <s v="No"/>
  </r>
  <r>
    <x v="3119"/>
    <x v="253"/>
    <s v="CUST10435"/>
    <s v="Customer 435"/>
    <n v="29"/>
    <s v="Returning"/>
    <s v="P4004"/>
    <s v="Shampoo"/>
    <x v="4"/>
    <s v="BeautyCare"/>
    <n v="2"/>
    <n v="550"/>
    <n v="10"/>
    <n v="1100"/>
    <n v="110"/>
    <n v="990"/>
    <n v="594.79"/>
    <n v="395.21"/>
    <x v="1"/>
    <s v="Hyderabad"/>
    <s v="Telangana"/>
    <s v="India"/>
    <s v="Credit Card"/>
    <x v="0"/>
    <s v="Express"/>
    <x v="3"/>
    <s v="Yes"/>
    <s v="No"/>
  </r>
  <r>
    <x v="3120"/>
    <x v="253"/>
    <s v="CUST10404"/>
    <s v="Customer 404"/>
    <n v="60"/>
    <s v="Returning"/>
    <s v="P1004"/>
    <s v="Smartwatch"/>
    <x v="0"/>
    <s v="TechSource India"/>
    <n v="2"/>
    <n v="6500"/>
    <n v="5"/>
    <n v="13000"/>
    <n v="650"/>
    <n v="12350"/>
    <n v="9287.92"/>
    <n v="3062.08"/>
    <x v="1"/>
    <s v="Pune"/>
    <s v="Maharashtra"/>
    <s v="India"/>
    <s v="Debit Card"/>
    <x v="1"/>
    <s v="Standard"/>
    <x v="0"/>
    <s v="No"/>
    <s v="No"/>
  </r>
  <r>
    <x v="3121"/>
    <x v="253"/>
    <s v="CUST10514"/>
    <s v="Customer 514"/>
    <n v="47"/>
    <s v="New"/>
    <s v="P5001"/>
    <s v="Notebook Set"/>
    <x v="1"/>
    <s v="Stationery Hub"/>
    <n v="5"/>
    <n v="500"/>
    <n v="25"/>
    <n v="2500"/>
    <n v="625"/>
    <n v="1875"/>
    <n v="1361"/>
    <n v="514"/>
    <x v="0"/>
    <s v="Visakhapatnam"/>
    <s v="Andhra Pradesh"/>
    <s v="India"/>
    <s v="Wallet"/>
    <x v="0"/>
    <s v="Standard"/>
    <x v="0"/>
    <s v="No"/>
    <s v="No"/>
  </r>
  <r>
    <x v="3122"/>
    <x v="253"/>
    <s v="CUST11487"/>
    <s v="Customer 1487"/>
    <n v="23"/>
    <s v="New"/>
    <s v="P2008"/>
    <s v="Formal Shirt"/>
    <x v="3"/>
    <s v="Global Traders"/>
    <n v="5"/>
    <n v="1700"/>
    <n v="5"/>
    <n v="8500"/>
    <n v="425"/>
    <n v="8075"/>
    <n v="4735.21"/>
    <n v="3339.79"/>
    <x v="1"/>
    <s v="Ahmedabad"/>
    <s v="Gujarat"/>
    <s v="India"/>
    <s v="Debit Card"/>
    <x v="0"/>
    <s v="Standard"/>
    <x v="3"/>
    <s v="No"/>
    <s v="No"/>
  </r>
  <r>
    <x v="3123"/>
    <x v="253"/>
    <s v="CUST11691"/>
    <s v="Customer 1691"/>
    <n v="44"/>
    <s v="New"/>
    <s v="P2006"/>
    <s v="Womens Kurti"/>
    <x v="3"/>
    <s v="FashionMart"/>
    <n v="2"/>
    <n v="1400"/>
    <n v="5"/>
    <n v="2800"/>
    <n v="140"/>
    <n v="2660"/>
    <n v="1532.48"/>
    <n v="1127.52"/>
    <x v="0"/>
    <s v="Indore"/>
    <s v="Madhya Pradesh"/>
    <s v="India"/>
    <s v="Cash on Delivery"/>
    <x v="0"/>
    <s v="Standard"/>
    <x v="1"/>
    <s v="No"/>
    <s v="No"/>
  </r>
  <r>
    <x v="3124"/>
    <x v="253"/>
    <s v="CUST10923"/>
    <s v="Customer 923"/>
    <n v="18"/>
    <s v="Loyal"/>
    <s v="P2004"/>
    <s v="Jacket"/>
    <x v="3"/>
    <s v="Global Traders"/>
    <n v="4"/>
    <n v="3500"/>
    <n v="15"/>
    <n v="14000"/>
    <n v="2100"/>
    <n v="11900"/>
    <n v="8998.52"/>
    <n v="2901.48"/>
    <x v="2"/>
    <s v="Indore"/>
    <s v="Madhya Pradesh"/>
    <s v="India"/>
    <s v="Net Banking"/>
    <x v="1"/>
    <s v="Standard"/>
    <x v="0"/>
    <s v="No"/>
    <s v="No"/>
  </r>
  <r>
    <x v="3125"/>
    <x v="253"/>
    <s v="CUST10627"/>
    <s v="Customer 627"/>
    <n v="43"/>
    <s v="Loyal"/>
    <s v="P3005"/>
    <s v="Bedsheet Set"/>
    <x v="2"/>
    <s v="RetailHub"/>
    <n v="1"/>
    <n v="1800"/>
    <n v="10"/>
    <n v="1800"/>
    <n v="180"/>
    <n v="1620"/>
    <n v="1223.23"/>
    <n v="396.77"/>
    <x v="1"/>
    <s v="Pune"/>
    <s v="Maharashtra"/>
    <s v="India"/>
    <s v="Cash on Delivery"/>
    <x v="0"/>
    <s v="Express"/>
    <x v="0"/>
    <s v="No"/>
    <s v="No"/>
  </r>
  <r>
    <x v="3126"/>
    <x v="253"/>
    <s v="CUST10594"/>
    <s v="Customer 594"/>
    <n v="20"/>
    <s v="Returning"/>
    <s v="P1010"/>
    <s v="Bluetooth Speaker"/>
    <x v="0"/>
    <s v="Prime Distributors"/>
    <n v="2"/>
    <n v="3200"/>
    <n v="25"/>
    <n v="6400"/>
    <n v="1600"/>
    <n v="4800"/>
    <n v="3098.2"/>
    <n v="1701.8"/>
    <x v="1"/>
    <s v="Bhopal"/>
    <s v="Madhya Pradesh"/>
    <s v="India"/>
    <s v="Net Banking"/>
    <x v="2"/>
    <s v="Standard"/>
    <x v="0"/>
    <s v="No"/>
    <s v="No"/>
  </r>
  <r>
    <x v="3127"/>
    <x v="253"/>
    <s v="CUST11098"/>
    <s v="Customer 1098"/>
    <n v="34"/>
    <s v="Returning"/>
    <s v="P1006"/>
    <s v="Keyboard"/>
    <x v="0"/>
    <s v="Metro Supplies"/>
    <n v="4"/>
    <n v="1800"/>
    <n v="5"/>
    <n v="7200"/>
    <n v="360"/>
    <n v="6840"/>
    <n v="3877.42"/>
    <n v="2962.58"/>
    <x v="2"/>
    <s v="Mumbai"/>
    <s v="Maharashtra"/>
    <s v="India"/>
    <s v="Debit Card"/>
    <x v="0"/>
    <s v="Standard"/>
    <x v="0"/>
    <s v="No"/>
    <s v="No"/>
  </r>
  <r>
    <x v="3128"/>
    <x v="254"/>
    <s v="CUST10907"/>
    <s v="Customer 907"/>
    <n v="24"/>
    <s v="New"/>
    <s v="P1008"/>
    <s v="Monitor"/>
    <x v="0"/>
    <s v="Global Traders"/>
    <n v="1"/>
    <n v="14500"/>
    <n v="15"/>
    <n v="14500"/>
    <n v="2175"/>
    <n v="12325"/>
    <n v="9164.92"/>
    <n v="3160.08"/>
    <x v="0"/>
    <s v="Jaipur"/>
    <s v="Rajasthan"/>
    <s v="India"/>
    <s v="Cash on Delivery"/>
    <x v="1"/>
    <s v="Express"/>
    <x v="0"/>
    <s v="No"/>
    <s v="No"/>
  </r>
  <r>
    <x v="3129"/>
    <x v="254"/>
    <s v="CUST12252"/>
    <s v="Customer 2252"/>
    <n v="18"/>
    <s v="Returning"/>
    <s v="P1006"/>
    <s v="Keyboard"/>
    <x v="0"/>
    <s v="Metro Supplies"/>
    <n v="5"/>
    <n v="1800"/>
    <n v="0"/>
    <n v="9000"/>
    <n v="0"/>
    <n v="9000"/>
    <n v="6407.68"/>
    <n v="2592.3200000000002"/>
    <x v="2"/>
    <s v="Patna"/>
    <s v="Bihar"/>
    <s v="India"/>
    <s v="UPI"/>
    <x v="1"/>
    <s v="Standard"/>
    <x v="0"/>
    <s v="No"/>
    <s v="No"/>
  </r>
  <r>
    <x v="3130"/>
    <x v="254"/>
    <s v="CUST11322"/>
    <s v="Customer 1322"/>
    <n v="21"/>
    <s v="New"/>
    <s v="P3002"/>
    <s v="Air Fryer"/>
    <x v="2"/>
    <s v="HomeNeeds"/>
    <n v="1"/>
    <n v="6500"/>
    <n v="15"/>
    <n v="6500"/>
    <n v="975"/>
    <n v="5525"/>
    <n v="4304.0200000000004"/>
    <n v="1220.98"/>
    <x v="1"/>
    <s v="Chandigarh"/>
    <s v="Chandigarh"/>
    <s v="India"/>
    <s v="Credit Card"/>
    <x v="2"/>
    <s v="Standard"/>
    <x v="2"/>
    <s v="No"/>
    <s v="No"/>
  </r>
  <r>
    <x v="3131"/>
    <x v="254"/>
    <s v="CUST10234"/>
    <s v="Customer 234"/>
    <n v="29"/>
    <s v="Returning"/>
    <s v="P3006"/>
    <s v="Water Bottle"/>
    <x v="2"/>
    <s v="Metro Supplies"/>
    <n v="2"/>
    <n v="700"/>
    <n v="10"/>
    <n v="1400"/>
    <n v="140"/>
    <n v="1260"/>
    <n v="822.17"/>
    <n v="437.83"/>
    <x v="2"/>
    <s v="Bhopal"/>
    <s v="Madhya Pradesh"/>
    <s v="India"/>
    <s v="UPI"/>
    <x v="1"/>
    <s v="Standard"/>
    <x v="0"/>
    <s v="No"/>
    <s v="No"/>
  </r>
  <r>
    <x v="3132"/>
    <x v="254"/>
    <s v="CUST11311"/>
    <s v="Customer 1311"/>
    <n v="37"/>
    <s v="Returning"/>
    <s v="P3004"/>
    <s v="Cookware Set"/>
    <x v="2"/>
    <s v="HomeNeeds"/>
    <n v="1"/>
    <n v="3500"/>
    <n v="10"/>
    <n v="3500"/>
    <n v="350"/>
    <n v="3150"/>
    <n v="1930.99"/>
    <n v="1219.01"/>
    <x v="1"/>
    <s v="Chennai"/>
    <s v="Tamil Nadu"/>
    <s v="India"/>
    <s v="Net Banking"/>
    <x v="0"/>
    <s v="Standard"/>
    <x v="0"/>
    <s v="No"/>
    <s v="No"/>
  </r>
  <r>
    <x v="3133"/>
    <x v="254"/>
    <s v="CUST12059"/>
    <s v="Customer 2059"/>
    <n v="29"/>
    <s v="New"/>
    <s v="P3002"/>
    <s v="Air Fryer"/>
    <x v="2"/>
    <s v="HomeNeeds"/>
    <n v="2"/>
    <n v="6500"/>
    <n v="5"/>
    <n v="13000"/>
    <n v="650"/>
    <n v="12350"/>
    <n v="7214.01"/>
    <n v="5135.99"/>
    <x v="1"/>
    <s v="Chennai"/>
    <s v="Tamil Nadu"/>
    <s v="India"/>
    <s v="Credit Card"/>
    <x v="1"/>
    <s v="Express"/>
    <x v="0"/>
    <s v="No"/>
    <s v="No"/>
  </r>
  <r>
    <x v="3134"/>
    <x v="254"/>
    <s v="CUST10592"/>
    <s v="Customer 592"/>
    <n v="55"/>
    <s v="New"/>
    <s v="P4006"/>
    <s v="Lipstick"/>
    <x v="4"/>
    <s v="BeautyCare"/>
    <n v="1"/>
    <n v="850"/>
    <n v="20"/>
    <n v="850"/>
    <n v="170"/>
    <n v="680"/>
    <n v="467.05"/>
    <n v="212.95"/>
    <x v="0"/>
    <s v="Chandigarh"/>
    <s v="Chandigarh"/>
    <s v="India"/>
    <s v="Credit Card"/>
    <x v="0"/>
    <s v="Standard"/>
    <x v="0"/>
    <s v="No"/>
    <s v="No"/>
  </r>
  <r>
    <x v="3135"/>
    <x v="254"/>
    <s v="CUST10178"/>
    <s v="Customer 178"/>
    <n v="18"/>
    <s v="New"/>
    <s v="P2006"/>
    <s v="Womens Kurti"/>
    <x v="3"/>
    <s v="FashionMart"/>
    <n v="3"/>
    <n v="1400"/>
    <n v="10"/>
    <n v="4200"/>
    <n v="420"/>
    <n v="3780"/>
    <n v="2889.57"/>
    <n v="890.43"/>
    <x v="1"/>
    <s v="Kolkata"/>
    <s v="West Bengal"/>
    <s v="India"/>
    <s v="Cash on Delivery"/>
    <x v="2"/>
    <s v="Express"/>
    <x v="1"/>
    <s v="No"/>
    <s v="No"/>
  </r>
  <r>
    <x v="3136"/>
    <x v="254"/>
    <s v="CUST10349"/>
    <s v="Customer 349"/>
    <n v="53"/>
    <s v="Returning"/>
    <s v="P3002"/>
    <s v="Air Fryer"/>
    <x v="2"/>
    <s v="HomeNeeds"/>
    <n v="1"/>
    <n v="6500"/>
    <n v="10"/>
    <n v="6500"/>
    <n v="650"/>
    <n v="5850"/>
    <n v="4048.73"/>
    <n v="1801.27"/>
    <x v="2"/>
    <s v="Kolkata"/>
    <s v="West Bengal"/>
    <s v="India"/>
    <s v="Wallet"/>
    <x v="0"/>
    <s v="Standard"/>
    <x v="0"/>
    <s v="No"/>
    <s v="No"/>
  </r>
  <r>
    <x v="3137"/>
    <x v="254"/>
    <s v="CUST11030"/>
    <s v="Customer 1030"/>
    <n v="40"/>
    <s v="Returning"/>
    <s v="P2008"/>
    <s v="Formal Shirt"/>
    <x v="3"/>
    <s v="Global Traders"/>
    <n v="2"/>
    <n v="1700"/>
    <n v="15"/>
    <n v="3400"/>
    <n v="510"/>
    <n v="2890"/>
    <n v="1631.46"/>
    <n v="1258.54"/>
    <x v="1"/>
    <s v="Lucknow"/>
    <s v="Uttar Pradesh"/>
    <s v="India"/>
    <s v="Cash on Delivery"/>
    <x v="0"/>
    <s v="Standard"/>
    <x v="0"/>
    <s v="No"/>
    <s v="No"/>
  </r>
  <r>
    <x v="3138"/>
    <x v="254"/>
    <s v="CUST10591"/>
    <s v="Customer 591"/>
    <n v="54"/>
    <s v="Returning"/>
    <s v="P1001"/>
    <s v="Laptop"/>
    <x v="0"/>
    <s v="TechSource India"/>
    <n v="3"/>
    <n v="55000"/>
    <n v="10"/>
    <n v="165000"/>
    <n v="16500"/>
    <n v="148500"/>
    <n v="83613.14"/>
    <n v="64886.86"/>
    <x v="2"/>
    <s v="Hyderabad"/>
    <s v="Telangana"/>
    <s v="India"/>
    <s v="Net Banking"/>
    <x v="2"/>
    <s v="Same Day"/>
    <x v="0"/>
    <s v="No"/>
    <s v="No"/>
  </r>
  <r>
    <x v="3139"/>
    <x v="254"/>
    <s v="CUST12101"/>
    <s v="Customer 2101"/>
    <n v="31"/>
    <s v="Returning"/>
    <s v="P1005"/>
    <s v="Tablet"/>
    <x v="0"/>
    <s v="RetailHub"/>
    <n v="2"/>
    <n v="18000"/>
    <n v="0"/>
    <n v="36000"/>
    <n v="0"/>
    <n v="36000"/>
    <n v="29119"/>
    <n v="6881"/>
    <x v="1"/>
    <s v="Nagpur"/>
    <s v="Maharashtra"/>
    <s v="India"/>
    <s v="UPI"/>
    <x v="0"/>
    <s v="Express"/>
    <x v="1"/>
    <s v="No"/>
    <s v="No"/>
  </r>
  <r>
    <x v="3140"/>
    <x v="255"/>
    <s v="CUST12257"/>
    <s v="Customer 2257"/>
    <n v="38"/>
    <s v="Returning"/>
    <s v="P4003"/>
    <s v="Sunscreen"/>
    <x v="4"/>
    <s v="BeautyCare"/>
    <n v="1"/>
    <n v="700"/>
    <n v="25"/>
    <n v="700"/>
    <n v="175"/>
    <n v="525"/>
    <n v="428.78"/>
    <n v="96.22"/>
    <x v="0"/>
    <s v="Visakhapatnam"/>
    <s v="Andhra Pradesh"/>
    <s v="India"/>
    <s v="Debit Card"/>
    <x v="2"/>
    <s v="Standard"/>
    <x v="0"/>
    <s v="No"/>
    <s v="No"/>
  </r>
  <r>
    <x v="3141"/>
    <x v="255"/>
    <s v="CUST12497"/>
    <s v="Customer 2497"/>
    <n v="44"/>
    <s v="New"/>
    <s v="P1005"/>
    <s v="Tablet"/>
    <x v="0"/>
    <s v="RetailHub"/>
    <n v="2"/>
    <n v="18000"/>
    <n v="5"/>
    <n v="36000"/>
    <n v="1800"/>
    <n v="34200"/>
    <n v="24185.37"/>
    <n v="10014.629999999999"/>
    <x v="2"/>
    <s v="Bengaluru"/>
    <s v="Karnataka"/>
    <s v="India"/>
    <s v="Debit Card"/>
    <x v="0"/>
    <s v="Standard"/>
    <x v="3"/>
    <s v="No"/>
    <s v="No"/>
  </r>
  <r>
    <x v="3142"/>
    <x v="255"/>
    <s v="CUST12481"/>
    <s v="Customer 2481"/>
    <n v="23"/>
    <s v="Returning"/>
    <s v="P3005"/>
    <s v="Bedsheet Set"/>
    <x v="2"/>
    <s v="RetailHub"/>
    <n v="2"/>
    <n v="1800"/>
    <n v="5"/>
    <n v="3600"/>
    <n v="180"/>
    <n v="3420"/>
    <n v="2633.64"/>
    <n v="786.36"/>
    <x v="1"/>
    <s v="Indore"/>
    <s v="Madhya Pradesh"/>
    <s v="India"/>
    <s v="Credit Card"/>
    <x v="0"/>
    <s v="Express"/>
    <x v="0"/>
    <s v="No"/>
    <s v="No"/>
  </r>
  <r>
    <x v="3143"/>
    <x v="255"/>
    <s v="CUST11832"/>
    <s v="Customer 1832"/>
    <n v="39"/>
    <s v="Returning"/>
    <s v="P3003"/>
    <s v="Mixer Grinder"/>
    <x v="2"/>
    <s v="Prime Distributors"/>
    <n v="3"/>
    <n v="4800"/>
    <n v="10"/>
    <n v="14400"/>
    <n v="1440"/>
    <n v="12960"/>
    <n v="9621.7199999999993"/>
    <n v="3338.28"/>
    <x v="0"/>
    <s v="Coimbatore"/>
    <s v="Tamil Nadu"/>
    <s v="India"/>
    <s v="Wallet"/>
    <x v="0"/>
    <s v="Express"/>
    <x v="0"/>
    <s v="No"/>
    <s v="No"/>
  </r>
  <r>
    <x v="3144"/>
    <x v="255"/>
    <s v="CUST10582"/>
    <s v="Customer 582"/>
    <n v="42"/>
    <s v="Returning"/>
    <s v="P5004"/>
    <s v="Pen Set"/>
    <x v="1"/>
    <s v="Stationery Hub"/>
    <n v="2"/>
    <n v="250"/>
    <n v="10"/>
    <n v="500"/>
    <n v="50"/>
    <n v="450"/>
    <n v="326.95"/>
    <n v="123.05"/>
    <x v="1"/>
    <s v="Bhopal"/>
    <s v="Madhya Pradesh"/>
    <s v="India"/>
    <s v="Credit Card"/>
    <x v="2"/>
    <s v="Express"/>
    <x v="0"/>
    <s v="Yes"/>
    <s v="No"/>
  </r>
  <r>
    <x v="3145"/>
    <x v="255"/>
    <s v="CUST11906"/>
    <s v="Customer 1906"/>
    <n v="55"/>
    <s v="New"/>
    <s v="P4003"/>
    <s v="Sunscreen"/>
    <x v="4"/>
    <s v="BeautyCare"/>
    <n v="1"/>
    <n v="700"/>
    <n v="15"/>
    <n v="700"/>
    <n v="105"/>
    <n v="595"/>
    <n v="338.01"/>
    <n v="256.99"/>
    <x v="1"/>
    <s v="Chennai"/>
    <s v="Tamil Nadu"/>
    <s v="India"/>
    <s v="Cash on Delivery"/>
    <x v="2"/>
    <s v="Express"/>
    <x v="0"/>
    <s v="No"/>
    <s v="No"/>
  </r>
  <r>
    <x v="3146"/>
    <x v="255"/>
    <s v="CUST10357"/>
    <s v="Customer 357"/>
    <n v="42"/>
    <s v="New"/>
    <s v="P1009"/>
    <s v="Power Bank"/>
    <x v="0"/>
    <s v="Prime Distributors"/>
    <n v="3"/>
    <n v="1600"/>
    <n v="15"/>
    <n v="4800"/>
    <n v="720"/>
    <n v="4080"/>
    <n v="3142.29"/>
    <n v="937.71"/>
    <x v="1"/>
    <s v="Visakhapatnam"/>
    <s v="Andhra Pradesh"/>
    <s v="India"/>
    <s v="Debit Card"/>
    <x v="2"/>
    <s v="Standard"/>
    <x v="0"/>
    <s v="Yes"/>
    <s v="Yes"/>
  </r>
  <r>
    <x v="3147"/>
    <x v="255"/>
    <s v="CUST10826"/>
    <s v="Customer 826"/>
    <n v="52"/>
    <s v="New"/>
    <s v="P4003"/>
    <s v="Sunscreen"/>
    <x v="4"/>
    <s v="BeautyCare"/>
    <n v="3"/>
    <n v="700"/>
    <n v="5"/>
    <n v="2100"/>
    <n v="105"/>
    <n v="1995"/>
    <n v="1315.87"/>
    <n v="679.13"/>
    <x v="1"/>
    <s v="Hyderabad"/>
    <s v="Telangana"/>
    <s v="India"/>
    <s v="Wallet"/>
    <x v="0"/>
    <s v="Standard"/>
    <x v="0"/>
    <s v="No"/>
    <s v="No"/>
  </r>
  <r>
    <x v="3148"/>
    <x v="255"/>
    <s v="CUST10847"/>
    <s v="Customer 847"/>
    <n v="49"/>
    <s v="New"/>
    <s v="P3004"/>
    <s v="Cookware Set"/>
    <x v="2"/>
    <s v="HomeNeeds"/>
    <n v="2"/>
    <n v="3500"/>
    <n v="0"/>
    <n v="7000"/>
    <n v="0"/>
    <n v="7000"/>
    <n v="5134.45"/>
    <n v="1865.55"/>
    <x v="2"/>
    <s v="Mumbai"/>
    <s v="Maharashtra"/>
    <s v="India"/>
    <s v="UPI"/>
    <x v="2"/>
    <s v="Standard"/>
    <x v="3"/>
    <s v="Yes"/>
    <s v="No"/>
  </r>
  <r>
    <x v="3149"/>
    <x v="255"/>
    <s v="CUST12366"/>
    <s v="Customer 2366"/>
    <n v="27"/>
    <s v="Returning"/>
    <s v="P5001"/>
    <s v="Notebook Set"/>
    <x v="1"/>
    <s v="Stationery Hub"/>
    <n v="1"/>
    <n v="500"/>
    <n v="25"/>
    <n v="500"/>
    <n v="125"/>
    <n v="375"/>
    <n v="292.63"/>
    <n v="82.37"/>
    <x v="1"/>
    <s v="Hyderabad"/>
    <s v="Telangana"/>
    <s v="India"/>
    <s v="Debit Card"/>
    <x v="0"/>
    <s v="Standard"/>
    <x v="0"/>
    <s v="No"/>
    <s v="No"/>
  </r>
  <r>
    <x v="3150"/>
    <x v="255"/>
    <s v="CUST11509"/>
    <s v="Customer 1509"/>
    <n v="25"/>
    <s v="Loyal"/>
    <s v="P1010"/>
    <s v="Bluetooth Speaker"/>
    <x v="0"/>
    <s v="Prime Distributors"/>
    <n v="3"/>
    <n v="3200"/>
    <n v="20"/>
    <n v="9600"/>
    <n v="1920"/>
    <n v="7680"/>
    <n v="6269.12"/>
    <n v="1410.88"/>
    <x v="1"/>
    <s v="Coimbatore"/>
    <s v="Tamil Nadu"/>
    <s v="India"/>
    <s v="Credit Card"/>
    <x v="0"/>
    <s v="Standard"/>
    <x v="1"/>
    <s v="Yes"/>
    <s v="No"/>
  </r>
  <r>
    <x v="3151"/>
    <x v="255"/>
    <s v="CUST10284"/>
    <s v="Customer 284"/>
    <n v="35"/>
    <s v="Returning"/>
    <s v="P4005"/>
    <s v="Perfume"/>
    <x v="4"/>
    <s v="BeautyCare"/>
    <n v="3"/>
    <n v="1800"/>
    <n v="5"/>
    <n v="5400"/>
    <n v="270"/>
    <n v="5130"/>
    <n v="4012.27"/>
    <n v="1117.73"/>
    <x v="1"/>
    <s v="Mumbai"/>
    <s v="Maharashtra"/>
    <s v="India"/>
    <s v="UPI"/>
    <x v="0"/>
    <s v="Standard"/>
    <x v="2"/>
    <s v="Yes"/>
    <s v="No"/>
  </r>
  <r>
    <x v="3152"/>
    <x v="255"/>
    <s v="CUST10842"/>
    <s v="Customer 842"/>
    <n v="27"/>
    <s v="New"/>
    <s v="P1010"/>
    <s v="Bluetooth Speaker"/>
    <x v="0"/>
    <s v="Prime Distributors"/>
    <n v="1"/>
    <n v="3200"/>
    <n v="10"/>
    <n v="3200"/>
    <n v="320"/>
    <n v="2880"/>
    <n v="2252.7800000000002"/>
    <n v="627.22"/>
    <x v="1"/>
    <s v="Ahmedabad"/>
    <s v="Gujarat"/>
    <s v="India"/>
    <s v="Debit Card"/>
    <x v="0"/>
    <s v="Standard"/>
    <x v="1"/>
    <s v="No"/>
    <s v="No"/>
  </r>
  <r>
    <x v="3153"/>
    <x v="256"/>
    <s v="CUST12353"/>
    <s v="Customer 2353"/>
    <n v="32"/>
    <s v="Returning"/>
    <s v="P3001"/>
    <s v="Coffee Maker"/>
    <x v="2"/>
    <s v="HomeNeeds"/>
    <n v="5"/>
    <n v="4200"/>
    <n v="5"/>
    <n v="21000"/>
    <n v="1050"/>
    <n v="19950"/>
    <n v="13237.92"/>
    <n v="6712.08"/>
    <x v="1"/>
    <s v="Bengaluru"/>
    <s v="Karnataka"/>
    <s v="India"/>
    <s v="Cash on Delivery"/>
    <x v="0"/>
    <s v="Standard"/>
    <x v="1"/>
    <s v="No"/>
    <s v="No"/>
  </r>
  <r>
    <x v="3154"/>
    <x v="256"/>
    <s v="CUST10631"/>
    <s v="Customer 631"/>
    <n v="59"/>
    <s v="New"/>
    <s v="P1003"/>
    <s v="Headphones"/>
    <x v="0"/>
    <s v="Metro Supplies"/>
    <n v="4"/>
    <n v="2500"/>
    <n v="20"/>
    <n v="10000"/>
    <n v="2000"/>
    <n v="8000"/>
    <n v="5000.57"/>
    <n v="2999.43"/>
    <x v="1"/>
    <s v="Pune"/>
    <s v="Maharashtra"/>
    <s v="India"/>
    <s v="UPI"/>
    <x v="1"/>
    <s v="Express"/>
    <x v="4"/>
    <s v="No"/>
    <s v="No"/>
  </r>
  <r>
    <x v="3155"/>
    <x v="256"/>
    <s v="CUST10824"/>
    <s v="Customer 824"/>
    <n v="58"/>
    <s v="Loyal"/>
    <s v="P2007"/>
    <s v="Saree"/>
    <x v="3"/>
    <s v="FashionMart"/>
    <n v="3"/>
    <n v="2600"/>
    <n v="5"/>
    <n v="7800"/>
    <n v="390"/>
    <n v="7410"/>
    <n v="4274.3900000000003"/>
    <n v="3135.61"/>
    <x v="1"/>
    <s v="Patna"/>
    <s v="Bihar"/>
    <s v="India"/>
    <s v="Net Banking"/>
    <x v="2"/>
    <s v="Standard"/>
    <x v="0"/>
    <s v="No"/>
    <s v="No"/>
  </r>
  <r>
    <x v="3156"/>
    <x v="256"/>
    <s v="CUST11624"/>
    <s v="Customer 1624"/>
    <n v="40"/>
    <s v="Loyal"/>
    <s v="P2004"/>
    <s v="Jacket"/>
    <x v="3"/>
    <s v="Global Traders"/>
    <n v="4"/>
    <n v="3500"/>
    <n v="10"/>
    <n v="14000"/>
    <n v="1400"/>
    <n v="12600"/>
    <n v="7194.22"/>
    <n v="5405.78"/>
    <x v="1"/>
    <s v="Coimbatore"/>
    <s v="Tamil Nadu"/>
    <s v="India"/>
    <s v="Net Banking"/>
    <x v="2"/>
    <s v="Standard"/>
    <x v="0"/>
    <s v="No"/>
    <s v="No"/>
  </r>
  <r>
    <x v="3157"/>
    <x v="256"/>
    <s v="CUST12332"/>
    <s v="Customer 2332"/>
    <n v="49"/>
    <s v="Loyal"/>
    <s v="P1003"/>
    <s v="Headphones"/>
    <x v="0"/>
    <s v="Metro Supplies"/>
    <n v="2"/>
    <n v="2500"/>
    <n v="15"/>
    <n v="5000"/>
    <n v="750"/>
    <n v="4250"/>
    <n v="2465.17"/>
    <n v="1784.83"/>
    <x v="1"/>
    <s v="Mumbai"/>
    <s v="Maharashtra"/>
    <s v="India"/>
    <s v="Credit Card"/>
    <x v="1"/>
    <s v="Express"/>
    <x v="0"/>
    <s v="No"/>
    <s v="No"/>
  </r>
  <r>
    <x v="3158"/>
    <x v="256"/>
    <s v="CUST12385"/>
    <s v="Customer 2385"/>
    <n v="22"/>
    <s v="New"/>
    <s v="P5005"/>
    <s v="Desk Organizer"/>
    <x v="1"/>
    <s v="Stationery Hub"/>
    <n v="1"/>
    <n v="600"/>
    <n v="20"/>
    <n v="600"/>
    <n v="120"/>
    <n v="480"/>
    <n v="391.36"/>
    <n v="88.64"/>
    <x v="1"/>
    <s v="Chennai"/>
    <s v="Tamil Nadu"/>
    <s v="India"/>
    <s v="Credit Card"/>
    <x v="0"/>
    <s v="Standard"/>
    <x v="0"/>
    <s v="No"/>
    <s v="No"/>
  </r>
  <r>
    <x v="3159"/>
    <x v="256"/>
    <s v="CUST10647"/>
    <s v="Customer 647"/>
    <n v="19"/>
    <s v="Loyal"/>
    <s v="P2007"/>
    <s v="Saree"/>
    <x v="3"/>
    <s v="FashionMart"/>
    <n v="3"/>
    <n v="2600"/>
    <n v="20"/>
    <n v="7800"/>
    <n v="1560"/>
    <n v="6240"/>
    <n v="3664.3"/>
    <n v="2575.6999999999998"/>
    <x v="1"/>
    <s v="Patna"/>
    <s v="Bihar"/>
    <s v="India"/>
    <s v="Net Banking"/>
    <x v="0"/>
    <s v="Same Day"/>
    <x v="0"/>
    <s v="No"/>
    <s v="Yes"/>
  </r>
  <r>
    <x v="3160"/>
    <x v="256"/>
    <s v="CUST11615"/>
    <s v="Customer 1615"/>
    <n v="33"/>
    <s v="New"/>
    <s v="P5002"/>
    <s v="Novel"/>
    <x v="1"/>
    <s v="Stationery Hub"/>
    <n v="1"/>
    <n v="400"/>
    <n v="15"/>
    <n v="400"/>
    <n v="60"/>
    <n v="340"/>
    <n v="267.16000000000003"/>
    <n v="72.84"/>
    <x v="1"/>
    <s v="Guwahati"/>
    <s v="Assam"/>
    <s v="India"/>
    <s v="UPI"/>
    <x v="2"/>
    <s v="Express"/>
    <x v="0"/>
    <s v="No"/>
    <s v="No"/>
  </r>
  <r>
    <x v="3161"/>
    <x v="256"/>
    <s v="CUST10232"/>
    <s v="Customer 232"/>
    <n v="23"/>
    <s v="New"/>
    <s v="P3007"/>
    <s v="Vacuum Cleaner"/>
    <x v="2"/>
    <s v="Global Traders"/>
    <n v="2"/>
    <n v="8500"/>
    <n v="0"/>
    <n v="17000"/>
    <n v="0"/>
    <n v="17000"/>
    <n v="9976.85"/>
    <n v="7023.15"/>
    <x v="1"/>
    <s v="Lucknow"/>
    <s v="Uttar Pradesh"/>
    <s v="India"/>
    <s v="Wallet"/>
    <x v="0"/>
    <s v="Express"/>
    <x v="0"/>
    <s v="No"/>
    <s v="No"/>
  </r>
  <r>
    <x v="3162"/>
    <x v="256"/>
    <s v="CUST10434"/>
    <s v="Customer 434"/>
    <n v="56"/>
    <s v="New"/>
    <s v="P3006"/>
    <s v="Water Bottle"/>
    <x v="2"/>
    <s v="Metro Supplies"/>
    <n v="3"/>
    <n v="700"/>
    <n v="10"/>
    <n v="2100"/>
    <n v="210"/>
    <n v="1890"/>
    <n v="1280.76"/>
    <n v="609.24"/>
    <x v="0"/>
    <s v="Visakhapatnam"/>
    <s v="Andhra Pradesh"/>
    <s v="India"/>
    <s v="Credit Card"/>
    <x v="0"/>
    <s v="Standard"/>
    <x v="0"/>
    <s v="No"/>
    <s v="No"/>
  </r>
  <r>
    <x v="3163"/>
    <x v="256"/>
    <s v="CUST11701"/>
    <s v="Customer 1701"/>
    <n v="52"/>
    <s v="Loyal"/>
    <s v="P5002"/>
    <s v="Novel"/>
    <x v="1"/>
    <s v="Stationery Hub"/>
    <n v="1"/>
    <n v="400"/>
    <n v="20"/>
    <n v="400"/>
    <n v="80"/>
    <n v="320"/>
    <n v="238.91"/>
    <n v="81.09"/>
    <x v="2"/>
    <s v="Pune"/>
    <s v="Maharashtra"/>
    <s v="India"/>
    <s v="UPI"/>
    <x v="2"/>
    <s v="Standard"/>
    <x v="1"/>
    <s v="No"/>
    <s v="No"/>
  </r>
  <r>
    <x v="3164"/>
    <x v="256"/>
    <s v="CUST11750"/>
    <s v="Customer 1750"/>
    <n v="35"/>
    <s v="Returning"/>
    <s v="P3005"/>
    <s v="Bedsheet Set"/>
    <x v="2"/>
    <s v="RetailHub"/>
    <n v="1"/>
    <n v="1800"/>
    <n v="10"/>
    <n v="1800"/>
    <n v="180"/>
    <n v="1620"/>
    <n v="1254.06"/>
    <n v="365.94"/>
    <x v="0"/>
    <s v="Nagpur"/>
    <s v="Maharashtra"/>
    <s v="India"/>
    <s v="Cash on Delivery"/>
    <x v="2"/>
    <s v="Standard"/>
    <x v="3"/>
    <s v="No"/>
    <s v="No"/>
  </r>
  <r>
    <x v="3165"/>
    <x v="257"/>
    <s v="CUST11203"/>
    <s v="Customer 1203"/>
    <n v="57"/>
    <s v="Loyal"/>
    <s v="P4005"/>
    <s v="Perfume"/>
    <x v="4"/>
    <s v="BeautyCare"/>
    <n v="1"/>
    <n v="1800"/>
    <n v="5"/>
    <n v="1800"/>
    <n v="90"/>
    <n v="1710"/>
    <n v="1024.7"/>
    <n v="685.3"/>
    <x v="1"/>
    <s v="Chennai"/>
    <s v="Tamil Nadu"/>
    <s v="India"/>
    <s v="Credit Card"/>
    <x v="1"/>
    <s v="Standard"/>
    <x v="0"/>
    <s v="No"/>
    <s v="No"/>
  </r>
  <r>
    <x v="3166"/>
    <x v="257"/>
    <s v="CUST10136"/>
    <s v="Customer 136"/>
    <n v="46"/>
    <s v="New"/>
    <s v="P2002"/>
    <s v="Jeans"/>
    <x v="3"/>
    <s v="FashionMart"/>
    <n v="2"/>
    <n v="2200"/>
    <n v="15"/>
    <n v="4400"/>
    <n v="660"/>
    <n v="3740"/>
    <n v="2186.7800000000002"/>
    <n v="1553.22"/>
    <x v="2"/>
    <s v="Bhopal"/>
    <s v="Madhya Pradesh"/>
    <s v="India"/>
    <s v="Net Banking"/>
    <x v="2"/>
    <s v="Standard"/>
    <x v="0"/>
    <s v="No"/>
    <s v="No"/>
  </r>
  <r>
    <x v="3167"/>
    <x v="257"/>
    <s v="CUST10298"/>
    <s v="Customer 298"/>
    <n v="41"/>
    <s v="Loyal"/>
    <s v="P3004"/>
    <s v="Cookware Set"/>
    <x v="2"/>
    <s v="HomeNeeds"/>
    <n v="2"/>
    <n v="3500"/>
    <n v="5"/>
    <n v="7000"/>
    <n v="350"/>
    <n v="6650"/>
    <n v="4754.16"/>
    <n v="1895.84"/>
    <x v="0"/>
    <s v="Coimbatore"/>
    <s v="Tamil Nadu"/>
    <s v="India"/>
    <s v="UPI"/>
    <x v="2"/>
    <s v="Express"/>
    <x v="1"/>
    <s v="No"/>
    <s v="No"/>
  </r>
  <r>
    <x v="3168"/>
    <x v="257"/>
    <s v="CUST11623"/>
    <s v="Customer 1623"/>
    <n v="25"/>
    <s v="Returning"/>
    <s v="P1003"/>
    <s v="Headphones"/>
    <x v="0"/>
    <s v="Metro Supplies"/>
    <n v="5"/>
    <n v="2500"/>
    <n v="15"/>
    <n v="12500"/>
    <n v="1875"/>
    <n v="10625"/>
    <n v="8386.07"/>
    <n v="2238.9299999999998"/>
    <x v="1"/>
    <s v="Surat"/>
    <s v="Gujarat"/>
    <s v="India"/>
    <s v="Net Banking"/>
    <x v="1"/>
    <s v="Standard"/>
    <x v="0"/>
    <s v="No"/>
    <s v="Yes"/>
  </r>
  <r>
    <x v="3169"/>
    <x v="257"/>
    <s v="CUST11005"/>
    <s v="Customer 1005"/>
    <n v="49"/>
    <s v="Returning"/>
    <s v="P5002"/>
    <s v="Novel"/>
    <x v="1"/>
    <s v="Stationery Hub"/>
    <n v="3"/>
    <n v="400"/>
    <n v="10"/>
    <n v="1200"/>
    <n v="120"/>
    <n v="1080"/>
    <n v="655.16999999999996"/>
    <n v="424.83"/>
    <x v="0"/>
    <s v="Surat"/>
    <s v="Gujarat"/>
    <s v="India"/>
    <s v="Net Banking"/>
    <x v="0"/>
    <s v="Standard"/>
    <x v="0"/>
    <s v="Yes"/>
    <s v="No"/>
  </r>
  <r>
    <x v="3170"/>
    <x v="257"/>
    <s v="CUST10624"/>
    <s v="Customer 624"/>
    <n v="44"/>
    <s v="Returning"/>
    <s v="P4004"/>
    <s v="Shampoo"/>
    <x v="4"/>
    <s v="BeautyCare"/>
    <n v="4"/>
    <n v="550"/>
    <n v="15"/>
    <n v="2200"/>
    <n v="330"/>
    <n v="1870"/>
    <n v="1046.96"/>
    <n v="823.04"/>
    <x v="1"/>
    <s v="Guwahati"/>
    <s v="Assam"/>
    <s v="India"/>
    <s v="Cash on Delivery"/>
    <x v="0"/>
    <s v="Express"/>
    <x v="0"/>
    <s v="No"/>
    <s v="No"/>
  </r>
  <r>
    <x v="3171"/>
    <x v="257"/>
    <s v="CUST12423"/>
    <s v="Customer 2423"/>
    <n v="19"/>
    <s v="New"/>
    <s v="P2007"/>
    <s v="Saree"/>
    <x v="3"/>
    <s v="FashionMart"/>
    <n v="1"/>
    <n v="2600"/>
    <n v="0"/>
    <n v="2600"/>
    <n v="0"/>
    <n v="2600"/>
    <n v="1546.56"/>
    <n v="1053.44"/>
    <x v="1"/>
    <s v="Chennai"/>
    <s v="Tamil Nadu"/>
    <s v="India"/>
    <s v="Credit Card"/>
    <x v="0"/>
    <s v="Standard"/>
    <x v="0"/>
    <s v="No"/>
    <s v="No"/>
  </r>
  <r>
    <x v="3172"/>
    <x v="257"/>
    <s v="CUST11786"/>
    <s v="Customer 1786"/>
    <n v="25"/>
    <s v="New"/>
    <s v="P4005"/>
    <s v="Perfume"/>
    <x v="4"/>
    <s v="BeautyCare"/>
    <n v="2"/>
    <n v="1800"/>
    <n v="15"/>
    <n v="3600"/>
    <n v="540"/>
    <n v="3060"/>
    <n v="2340.73"/>
    <n v="719.27"/>
    <x v="1"/>
    <s v="Bengaluru"/>
    <s v="Karnataka"/>
    <s v="India"/>
    <s v="UPI"/>
    <x v="2"/>
    <s v="Express"/>
    <x v="0"/>
    <s v="Yes"/>
    <s v="No"/>
  </r>
  <r>
    <x v="3173"/>
    <x v="257"/>
    <s v="CUST11016"/>
    <s v="Customer 1016"/>
    <n v="18"/>
    <s v="New"/>
    <s v="P3005"/>
    <s v="Bedsheet Set"/>
    <x v="2"/>
    <s v="RetailHub"/>
    <n v="1"/>
    <n v="1800"/>
    <n v="30"/>
    <n v="1800"/>
    <n v="540"/>
    <n v="1260"/>
    <n v="773.51"/>
    <n v="486.49"/>
    <x v="0"/>
    <s v="Visakhapatnam"/>
    <s v="Andhra Pradesh"/>
    <s v="India"/>
    <s v="Wallet"/>
    <x v="2"/>
    <s v="Express"/>
    <x v="0"/>
    <s v="No"/>
    <s v="No"/>
  </r>
  <r>
    <x v="3174"/>
    <x v="257"/>
    <s v="CUST12383"/>
    <s v="Customer 2383"/>
    <n v="56"/>
    <s v="Returning"/>
    <s v="P1010"/>
    <s v="Bluetooth Speaker"/>
    <x v="0"/>
    <s v="Prime Distributors"/>
    <n v="1"/>
    <n v="3200"/>
    <n v="15"/>
    <n v="3200"/>
    <n v="480"/>
    <n v="2720"/>
    <n v="2163.3000000000002"/>
    <n v="556.70000000000005"/>
    <x v="1"/>
    <s v="Lucknow"/>
    <s v="Uttar Pradesh"/>
    <s v="India"/>
    <s v="UPI"/>
    <x v="0"/>
    <s v="Standard"/>
    <x v="0"/>
    <s v="No"/>
    <s v="No"/>
  </r>
  <r>
    <x v="3175"/>
    <x v="257"/>
    <s v="CUST10486"/>
    <s v="Customer 486"/>
    <n v="32"/>
    <s v="Returning"/>
    <s v="P3006"/>
    <s v="Water Bottle"/>
    <x v="2"/>
    <s v="Metro Supplies"/>
    <n v="2"/>
    <n v="700"/>
    <n v="15"/>
    <n v="1400"/>
    <n v="210"/>
    <n v="1190"/>
    <n v="827.96"/>
    <n v="362.04"/>
    <x v="2"/>
    <s v="Guwahati"/>
    <s v="Assam"/>
    <s v="India"/>
    <s v="Net Banking"/>
    <x v="0"/>
    <s v="Standard"/>
    <x v="0"/>
    <s v="No"/>
    <s v="No"/>
  </r>
  <r>
    <x v="3176"/>
    <x v="257"/>
    <s v="CUST10968"/>
    <s v="Customer 968"/>
    <n v="54"/>
    <s v="Returning"/>
    <s v="P3006"/>
    <s v="Water Bottle"/>
    <x v="2"/>
    <s v="Metro Supplies"/>
    <n v="1"/>
    <n v="700"/>
    <n v="10"/>
    <n v="700"/>
    <n v="70"/>
    <n v="630"/>
    <n v="414.05"/>
    <n v="215.95"/>
    <x v="1"/>
    <s v="Bhopal"/>
    <s v="Madhya Pradesh"/>
    <s v="India"/>
    <s v="Net Banking"/>
    <x v="1"/>
    <s v="Standard"/>
    <x v="3"/>
    <s v="No"/>
    <s v="No"/>
  </r>
  <r>
    <x v="3177"/>
    <x v="257"/>
    <s v="CUST11478"/>
    <s v="Customer 1478"/>
    <n v="22"/>
    <s v="Loyal"/>
    <s v="P2007"/>
    <s v="Saree"/>
    <x v="3"/>
    <s v="FashionMart"/>
    <n v="1"/>
    <n v="2600"/>
    <n v="20"/>
    <n v="2600"/>
    <n v="520"/>
    <n v="2080"/>
    <n v="1338.87"/>
    <n v="741.13"/>
    <x v="1"/>
    <s v="Nagpur"/>
    <s v="Maharashtra"/>
    <s v="India"/>
    <s v="Cash on Delivery"/>
    <x v="1"/>
    <s v="Standard"/>
    <x v="3"/>
    <s v="No"/>
    <s v="No"/>
  </r>
  <r>
    <x v="3178"/>
    <x v="257"/>
    <s v="CUST10099"/>
    <s v="Customer 99"/>
    <n v="58"/>
    <s v="Returning"/>
    <s v="P1009"/>
    <s v="Power Bank"/>
    <x v="0"/>
    <s v="Prime Distributors"/>
    <n v="2"/>
    <n v="1600"/>
    <n v="10"/>
    <n v="3200"/>
    <n v="320"/>
    <n v="2880"/>
    <n v="1669.04"/>
    <n v="1210.96"/>
    <x v="2"/>
    <s v="Delhi"/>
    <s v="Delhi"/>
    <s v="India"/>
    <s v="Debit Card"/>
    <x v="2"/>
    <s v="Standard"/>
    <x v="3"/>
    <s v="No"/>
    <s v="No"/>
  </r>
  <r>
    <x v="3179"/>
    <x v="258"/>
    <s v="CUST12289"/>
    <s v="Customer 2289"/>
    <n v="37"/>
    <s v="New"/>
    <s v="P1009"/>
    <s v="Power Bank"/>
    <x v="0"/>
    <s v="Prime Distributors"/>
    <n v="3"/>
    <n v="1600"/>
    <n v="10"/>
    <n v="4800"/>
    <n v="480"/>
    <n v="4320"/>
    <n v="2539.08"/>
    <n v="1780.92"/>
    <x v="0"/>
    <s v="Ahmedabad"/>
    <s v="Gujarat"/>
    <s v="India"/>
    <s v="Net Banking"/>
    <x v="0"/>
    <s v="Express"/>
    <x v="0"/>
    <s v="No"/>
    <s v="No"/>
  </r>
  <r>
    <x v="3180"/>
    <x v="258"/>
    <s v="CUST11239"/>
    <s v="Customer 1239"/>
    <n v="34"/>
    <s v="Returning"/>
    <s v="P3002"/>
    <s v="Air Fryer"/>
    <x v="2"/>
    <s v="HomeNeeds"/>
    <n v="1"/>
    <n v="6500"/>
    <n v="10"/>
    <n v="6500"/>
    <n v="650"/>
    <n v="5850"/>
    <n v="4443.45"/>
    <n v="1406.55"/>
    <x v="1"/>
    <s v="Lucknow"/>
    <s v="Uttar Pradesh"/>
    <s v="India"/>
    <s v="UPI"/>
    <x v="1"/>
    <s v="Standard"/>
    <x v="0"/>
    <s v="No"/>
    <s v="No"/>
  </r>
  <r>
    <x v="3181"/>
    <x v="258"/>
    <s v="CUST11009"/>
    <s v="Customer 1009"/>
    <n v="33"/>
    <s v="New"/>
    <s v="P1005"/>
    <s v="Tablet"/>
    <x v="0"/>
    <s v="RetailHub"/>
    <n v="4"/>
    <n v="18000"/>
    <n v="0"/>
    <n v="72000"/>
    <n v="0"/>
    <n v="72000"/>
    <n v="49929.01"/>
    <n v="22070.99"/>
    <x v="2"/>
    <s v="Patna"/>
    <s v="Bihar"/>
    <s v="India"/>
    <s v="Credit Card"/>
    <x v="2"/>
    <s v="Standard"/>
    <x v="0"/>
    <s v="Yes"/>
    <s v="No"/>
  </r>
  <r>
    <x v="3182"/>
    <x v="258"/>
    <s v="CUST11377"/>
    <s v="Customer 1377"/>
    <n v="57"/>
    <s v="Returning"/>
    <s v="P1007"/>
    <s v="Mouse"/>
    <x v="0"/>
    <s v="RetailHub"/>
    <n v="2"/>
    <n v="900"/>
    <n v="5"/>
    <n v="1800"/>
    <n v="90"/>
    <n v="1710"/>
    <n v="1232.75"/>
    <n v="477.25"/>
    <x v="2"/>
    <s v="Surat"/>
    <s v="Gujarat"/>
    <s v="India"/>
    <s v="Net Banking"/>
    <x v="0"/>
    <s v="Express"/>
    <x v="3"/>
    <s v="No"/>
    <s v="Yes"/>
  </r>
  <r>
    <x v="3183"/>
    <x v="258"/>
    <s v="CUST10591"/>
    <s v="Customer 591"/>
    <n v="27"/>
    <s v="Loyal"/>
    <s v="P1006"/>
    <s v="Keyboard"/>
    <x v="0"/>
    <s v="Metro Supplies"/>
    <n v="4"/>
    <n v="1800"/>
    <n v="15"/>
    <n v="7200"/>
    <n v="1080"/>
    <n v="6120"/>
    <n v="4179.1400000000003"/>
    <n v="1940.86"/>
    <x v="2"/>
    <s v="Delhi"/>
    <s v="Delhi"/>
    <s v="India"/>
    <s v="Credit Card"/>
    <x v="2"/>
    <s v="Standard"/>
    <x v="0"/>
    <s v="No"/>
    <s v="No"/>
  </r>
  <r>
    <x v="3184"/>
    <x v="258"/>
    <s v="CUST11041"/>
    <s v="Customer 1041"/>
    <n v="43"/>
    <s v="New"/>
    <s v="P5005"/>
    <s v="Desk Organizer"/>
    <x v="1"/>
    <s v="Stationery Hub"/>
    <n v="3"/>
    <n v="600"/>
    <n v="10"/>
    <n v="1800"/>
    <n v="180"/>
    <n v="1620"/>
    <n v="914.11"/>
    <n v="705.89"/>
    <x v="1"/>
    <s v="Chennai"/>
    <s v="Tamil Nadu"/>
    <s v="India"/>
    <s v="Cash on Delivery"/>
    <x v="0"/>
    <s v="Standard"/>
    <x v="0"/>
    <s v="No"/>
    <s v="Yes"/>
  </r>
  <r>
    <x v="3185"/>
    <x v="258"/>
    <s v="CUST10217"/>
    <s v="Customer 217"/>
    <n v="57"/>
    <s v="New"/>
    <s v="P4003"/>
    <s v="Sunscreen"/>
    <x v="4"/>
    <s v="BeautyCare"/>
    <n v="2"/>
    <n v="700"/>
    <n v="15"/>
    <n v="1400"/>
    <n v="210"/>
    <n v="1190"/>
    <n v="718.73"/>
    <n v="471.27"/>
    <x v="1"/>
    <s v="Jaipur"/>
    <s v="Rajasthan"/>
    <s v="India"/>
    <s v="Cash on Delivery"/>
    <x v="2"/>
    <s v="Express"/>
    <x v="2"/>
    <s v="Yes"/>
    <s v="Yes"/>
  </r>
  <r>
    <x v="3186"/>
    <x v="258"/>
    <s v="CUST11225"/>
    <s v="Customer 1225"/>
    <n v="44"/>
    <s v="Loyal"/>
    <s v="P2004"/>
    <s v="Jacket"/>
    <x v="3"/>
    <s v="Global Traders"/>
    <n v="2"/>
    <n v="3500"/>
    <n v="20"/>
    <n v="7000"/>
    <n v="1400"/>
    <n v="5600"/>
    <n v="3313.61"/>
    <n v="2286.39"/>
    <x v="0"/>
    <s v="Bhopal"/>
    <s v="Madhya Pradesh"/>
    <s v="India"/>
    <s v="Credit Card"/>
    <x v="1"/>
    <s v="Express"/>
    <x v="0"/>
    <s v="No"/>
    <s v="No"/>
  </r>
  <r>
    <x v="3187"/>
    <x v="258"/>
    <s v="CUST11412"/>
    <s v="Customer 1412"/>
    <n v="46"/>
    <s v="Loyal"/>
    <s v="P2008"/>
    <s v="Formal Shirt"/>
    <x v="3"/>
    <s v="Global Traders"/>
    <n v="2"/>
    <n v="1700"/>
    <n v="5"/>
    <n v="3400"/>
    <n v="170"/>
    <n v="3230"/>
    <n v="1946.48"/>
    <n v="1283.52"/>
    <x v="0"/>
    <s v="Surat"/>
    <s v="Gujarat"/>
    <s v="India"/>
    <s v="Credit Card"/>
    <x v="1"/>
    <s v="Standard"/>
    <x v="0"/>
    <s v="No"/>
    <s v="No"/>
  </r>
  <r>
    <x v="3188"/>
    <x v="258"/>
    <s v="CUST12423"/>
    <s v="Customer 2423"/>
    <n v="57"/>
    <s v="Returning"/>
    <s v="P1009"/>
    <s v="Power Bank"/>
    <x v="0"/>
    <s v="Prime Distributors"/>
    <n v="1"/>
    <n v="1600"/>
    <n v="5"/>
    <n v="1600"/>
    <n v="80"/>
    <n v="1520"/>
    <n v="1105.06"/>
    <n v="414.94"/>
    <x v="1"/>
    <s v="Hyderabad"/>
    <s v="Telangana"/>
    <s v="India"/>
    <s v="Cash on Delivery"/>
    <x v="2"/>
    <s v="Express"/>
    <x v="4"/>
    <s v="No"/>
    <s v="No"/>
  </r>
  <r>
    <x v="3189"/>
    <x v="258"/>
    <s v="CUST12355"/>
    <s v="Customer 2355"/>
    <n v="43"/>
    <s v="Loyal"/>
    <s v="P2004"/>
    <s v="Jacket"/>
    <x v="3"/>
    <s v="Global Traders"/>
    <n v="5"/>
    <n v="3500"/>
    <n v="10"/>
    <n v="17500"/>
    <n v="1750"/>
    <n v="15750"/>
    <n v="12703.47"/>
    <n v="3046.53"/>
    <x v="0"/>
    <s v="Bengaluru"/>
    <s v="Karnataka"/>
    <s v="India"/>
    <s v="Cash on Delivery"/>
    <x v="2"/>
    <s v="Express"/>
    <x v="0"/>
    <s v="No"/>
    <s v="No"/>
  </r>
  <r>
    <x v="3190"/>
    <x v="258"/>
    <s v="CUST11642"/>
    <s v="Customer 1642"/>
    <n v="47"/>
    <s v="Returning"/>
    <s v="P3002"/>
    <s v="Air Fryer"/>
    <x v="2"/>
    <s v="HomeNeeds"/>
    <n v="1"/>
    <n v="6500"/>
    <n v="15"/>
    <n v="6500"/>
    <n v="975"/>
    <n v="5525"/>
    <n v="4186.51"/>
    <n v="1338.49"/>
    <x v="1"/>
    <s v="Lucknow"/>
    <s v="Uttar Pradesh"/>
    <s v="India"/>
    <s v="Cash on Delivery"/>
    <x v="1"/>
    <s v="Standard"/>
    <x v="0"/>
    <s v="No"/>
    <s v="No"/>
  </r>
  <r>
    <x v="3191"/>
    <x v="258"/>
    <s v="CUST12176"/>
    <s v="Customer 2176"/>
    <n v="44"/>
    <s v="Returning"/>
    <s v="P5001"/>
    <s v="Notebook Set"/>
    <x v="1"/>
    <s v="Stationery Hub"/>
    <n v="2"/>
    <n v="500"/>
    <n v="10"/>
    <n v="1000"/>
    <n v="100"/>
    <n v="900"/>
    <n v="628.57000000000005"/>
    <n v="271.43"/>
    <x v="0"/>
    <s v="Bhubaneswar"/>
    <s v="Odisha"/>
    <s v="India"/>
    <s v="Credit Card"/>
    <x v="2"/>
    <s v="Standard"/>
    <x v="0"/>
    <s v="No"/>
    <s v="No"/>
  </r>
  <r>
    <x v="3192"/>
    <x v="259"/>
    <s v="CUST12426"/>
    <s v="Customer 2426"/>
    <n v="29"/>
    <s v="Returning"/>
    <s v="P2006"/>
    <s v="Womens Kurti"/>
    <x v="3"/>
    <s v="FashionMart"/>
    <n v="2"/>
    <n v="1400"/>
    <n v="25"/>
    <n v="2800"/>
    <n v="700"/>
    <n v="2100"/>
    <n v="1212.02"/>
    <n v="887.98"/>
    <x v="0"/>
    <s v="Hyderabad"/>
    <s v="Telangana"/>
    <s v="India"/>
    <s v="UPI"/>
    <x v="1"/>
    <s v="Express"/>
    <x v="0"/>
    <s v="No"/>
    <s v="No"/>
  </r>
  <r>
    <x v="3193"/>
    <x v="259"/>
    <s v="CUST11153"/>
    <s v="Customer 1153"/>
    <n v="22"/>
    <s v="Loyal"/>
    <s v="P2007"/>
    <s v="Saree"/>
    <x v="3"/>
    <s v="FashionMart"/>
    <n v="1"/>
    <n v="2600"/>
    <n v="0"/>
    <n v="2600"/>
    <n v="0"/>
    <n v="2600"/>
    <n v="1557.11"/>
    <n v="1042.8900000000001"/>
    <x v="0"/>
    <s v="Indore"/>
    <s v="Madhya Pradesh"/>
    <s v="India"/>
    <s v="Wallet"/>
    <x v="1"/>
    <s v="Standard"/>
    <x v="0"/>
    <s v="No"/>
    <s v="No"/>
  </r>
  <r>
    <x v="3194"/>
    <x v="259"/>
    <s v="CUST12439"/>
    <s v="Customer 2439"/>
    <n v="60"/>
    <s v="New"/>
    <s v="P4004"/>
    <s v="Shampoo"/>
    <x v="4"/>
    <s v="BeautyCare"/>
    <n v="5"/>
    <n v="550"/>
    <n v="20"/>
    <n v="2750"/>
    <n v="550"/>
    <n v="2200"/>
    <n v="1535.66"/>
    <n v="664.34"/>
    <x v="1"/>
    <s v="Mumbai"/>
    <s v="Maharashtra"/>
    <s v="India"/>
    <s v="Wallet"/>
    <x v="0"/>
    <s v="Same Day"/>
    <x v="3"/>
    <s v="No"/>
    <s v="No"/>
  </r>
  <r>
    <x v="3195"/>
    <x v="259"/>
    <s v="CUST11472"/>
    <s v="Customer 1472"/>
    <n v="31"/>
    <s v="Loyal"/>
    <s v="P3005"/>
    <s v="Bedsheet Set"/>
    <x v="2"/>
    <s v="RetailHub"/>
    <n v="1"/>
    <n v="1800"/>
    <n v="5"/>
    <n v="1800"/>
    <n v="90"/>
    <n v="1710"/>
    <n v="1331.78"/>
    <n v="378.22"/>
    <x v="0"/>
    <s v="Pune"/>
    <s v="Maharashtra"/>
    <s v="India"/>
    <s v="Debit Card"/>
    <x v="0"/>
    <s v="Express"/>
    <x v="0"/>
    <s v="No"/>
    <s v="No"/>
  </r>
  <r>
    <x v="3196"/>
    <x v="259"/>
    <s v="CUST11726"/>
    <s v="Customer 1726"/>
    <n v="40"/>
    <s v="Returning"/>
    <s v="P5005"/>
    <s v="Desk Organizer"/>
    <x v="1"/>
    <s v="Stationery Hub"/>
    <n v="2"/>
    <n v="600"/>
    <n v="20"/>
    <n v="1200"/>
    <n v="240"/>
    <n v="960"/>
    <n v="755.52"/>
    <n v="204.48"/>
    <x v="2"/>
    <s v="Bengaluru"/>
    <s v="Karnataka"/>
    <s v="India"/>
    <s v="Net Banking"/>
    <x v="2"/>
    <s v="Standard"/>
    <x v="4"/>
    <s v="No"/>
    <s v="No"/>
  </r>
  <r>
    <x v="3197"/>
    <x v="259"/>
    <s v="CUST10203"/>
    <s v="Customer 203"/>
    <n v="32"/>
    <s v="Returning"/>
    <s v="P2007"/>
    <s v="Saree"/>
    <x v="3"/>
    <s v="FashionMart"/>
    <n v="3"/>
    <n v="2600"/>
    <n v="5"/>
    <n v="7800"/>
    <n v="390"/>
    <n v="7410"/>
    <n v="5178.18"/>
    <n v="2231.8200000000002"/>
    <x v="2"/>
    <s v="Mumbai"/>
    <s v="Maharashtra"/>
    <s v="India"/>
    <s v="Cash on Delivery"/>
    <x v="0"/>
    <s v="Standard"/>
    <x v="0"/>
    <s v="No"/>
    <s v="No"/>
  </r>
  <r>
    <x v="3198"/>
    <x v="259"/>
    <s v="CUST10289"/>
    <s v="Customer 289"/>
    <n v="32"/>
    <s v="Returning"/>
    <s v="P2008"/>
    <s v="Formal Shirt"/>
    <x v="3"/>
    <s v="Global Traders"/>
    <n v="2"/>
    <n v="1700"/>
    <n v="0"/>
    <n v="3400"/>
    <n v="0"/>
    <n v="3400"/>
    <n v="2751.16"/>
    <n v="648.84"/>
    <x v="0"/>
    <s v="Lucknow"/>
    <s v="Uttar Pradesh"/>
    <s v="India"/>
    <s v="Wallet"/>
    <x v="0"/>
    <s v="Standard"/>
    <x v="0"/>
    <s v="No"/>
    <s v="No"/>
  </r>
  <r>
    <x v="3199"/>
    <x v="259"/>
    <s v="CUST11362"/>
    <s v="Customer 1362"/>
    <n v="32"/>
    <s v="New"/>
    <s v="P1001"/>
    <s v="Laptop"/>
    <x v="0"/>
    <s v="TechSource India"/>
    <n v="2"/>
    <n v="55000"/>
    <n v="20"/>
    <n v="110000"/>
    <n v="22000"/>
    <n v="88000"/>
    <n v="64495.23"/>
    <n v="23504.77"/>
    <x v="2"/>
    <s v="Visakhapatnam"/>
    <s v="Andhra Pradesh"/>
    <s v="India"/>
    <s v="UPI"/>
    <x v="2"/>
    <s v="Standard"/>
    <x v="1"/>
    <s v="No"/>
    <s v="No"/>
  </r>
  <r>
    <x v="3200"/>
    <x v="259"/>
    <s v="CUST11103"/>
    <s v="Customer 1103"/>
    <n v="50"/>
    <s v="New"/>
    <s v="P3002"/>
    <s v="Air Fryer"/>
    <x v="2"/>
    <s v="HomeNeeds"/>
    <n v="2"/>
    <n v="6500"/>
    <n v="5"/>
    <n v="13000"/>
    <n v="650"/>
    <n v="12350"/>
    <n v="7433.11"/>
    <n v="4916.8900000000003"/>
    <x v="2"/>
    <s v="Ahmedabad"/>
    <s v="Gujarat"/>
    <s v="India"/>
    <s v="Net Banking"/>
    <x v="0"/>
    <s v="Standard"/>
    <x v="0"/>
    <s v="No"/>
    <s v="No"/>
  </r>
  <r>
    <x v="3201"/>
    <x v="259"/>
    <s v="CUST11127"/>
    <s v="Customer 1127"/>
    <n v="36"/>
    <s v="Returning"/>
    <s v="P4001"/>
    <s v="Face Wash"/>
    <x v="4"/>
    <s v="BeautyCare"/>
    <n v="2"/>
    <n v="450"/>
    <n v="15"/>
    <n v="900"/>
    <n v="135"/>
    <n v="765"/>
    <n v="523.03"/>
    <n v="241.97"/>
    <x v="1"/>
    <s v="Patna"/>
    <s v="Bihar"/>
    <s v="India"/>
    <s v="UPI"/>
    <x v="2"/>
    <s v="Standard"/>
    <x v="2"/>
    <s v="No"/>
    <s v="No"/>
  </r>
  <r>
    <x v="3202"/>
    <x v="259"/>
    <s v="CUST12219"/>
    <s v="Customer 2219"/>
    <n v="20"/>
    <s v="Returning"/>
    <s v="P5002"/>
    <s v="Novel"/>
    <x v="1"/>
    <s v="Stationery Hub"/>
    <n v="1"/>
    <n v="400"/>
    <n v="5"/>
    <n v="400"/>
    <n v="20"/>
    <n v="380"/>
    <n v="244.18"/>
    <n v="135.82"/>
    <x v="2"/>
    <s v="Delhi"/>
    <s v="Delhi"/>
    <s v="India"/>
    <s v="Credit Card"/>
    <x v="0"/>
    <s v="Standard"/>
    <x v="4"/>
    <s v="No"/>
    <s v="No"/>
  </r>
  <r>
    <x v="3203"/>
    <x v="259"/>
    <s v="CUST12000"/>
    <s v="Customer 2000"/>
    <n v="54"/>
    <s v="New"/>
    <s v="P3006"/>
    <s v="Water Bottle"/>
    <x v="2"/>
    <s v="Metro Supplies"/>
    <n v="2"/>
    <n v="700"/>
    <n v="20"/>
    <n v="1400"/>
    <n v="280"/>
    <n v="1120"/>
    <n v="775.34"/>
    <n v="344.66"/>
    <x v="1"/>
    <s v="Surat"/>
    <s v="Gujarat"/>
    <s v="India"/>
    <s v="Net Banking"/>
    <x v="2"/>
    <s v="Same Day"/>
    <x v="0"/>
    <s v="No"/>
    <s v="No"/>
  </r>
  <r>
    <x v="3204"/>
    <x v="259"/>
    <s v="CUST11500"/>
    <s v="Customer 1500"/>
    <n v="57"/>
    <s v="Loyal"/>
    <s v="P3003"/>
    <s v="Mixer Grinder"/>
    <x v="2"/>
    <s v="Prime Distributors"/>
    <n v="2"/>
    <n v="4800"/>
    <n v="10"/>
    <n v="9600"/>
    <n v="960"/>
    <n v="8640"/>
    <n v="5120.46"/>
    <n v="3519.54"/>
    <x v="0"/>
    <s v="Nagpur"/>
    <s v="Maharashtra"/>
    <s v="India"/>
    <s v="Wallet"/>
    <x v="2"/>
    <s v="Express"/>
    <x v="1"/>
    <s v="No"/>
    <s v="No"/>
  </r>
  <r>
    <x v="3205"/>
    <x v="259"/>
    <s v="CUST11055"/>
    <s v="Customer 1055"/>
    <n v="60"/>
    <s v="Returning"/>
    <s v="P4001"/>
    <s v="Face Wash"/>
    <x v="4"/>
    <s v="BeautyCare"/>
    <n v="1"/>
    <n v="450"/>
    <n v="10"/>
    <n v="450"/>
    <n v="45"/>
    <n v="405"/>
    <n v="288.45"/>
    <n v="116.55"/>
    <x v="1"/>
    <s v="Jaipur"/>
    <s v="Rajasthan"/>
    <s v="India"/>
    <s v="Wallet"/>
    <x v="1"/>
    <s v="Standard"/>
    <x v="3"/>
    <s v="No"/>
    <s v="No"/>
  </r>
  <r>
    <x v="3206"/>
    <x v="259"/>
    <s v="CUST11152"/>
    <s v="Customer 1152"/>
    <n v="53"/>
    <s v="Returning"/>
    <s v="P5004"/>
    <s v="Pen Set"/>
    <x v="1"/>
    <s v="Stationery Hub"/>
    <n v="4"/>
    <n v="250"/>
    <n v="20"/>
    <n v="1000"/>
    <n v="200"/>
    <n v="800"/>
    <n v="599.58000000000004"/>
    <n v="200.42"/>
    <x v="0"/>
    <s v="Bhopal"/>
    <s v="Madhya Pradesh"/>
    <s v="India"/>
    <s v="Debit Card"/>
    <x v="0"/>
    <s v="Express"/>
    <x v="1"/>
    <s v="No"/>
    <s v="No"/>
  </r>
  <r>
    <x v="3207"/>
    <x v="259"/>
    <s v="CUST10426"/>
    <s v="Customer 426"/>
    <n v="35"/>
    <s v="New"/>
    <s v="P1010"/>
    <s v="Bluetooth Speaker"/>
    <x v="0"/>
    <s v="Prime Distributors"/>
    <n v="4"/>
    <n v="3200"/>
    <n v="30"/>
    <n v="12800"/>
    <n v="3840"/>
    <n v="8960"/>
    <n v="7274.5"/>
    <n v="1685.5"/>
    <x v="1"/>
    <s v="Mumbai"/>
    <s v="Maharashtra"/>
    <s v="India"/>
    <s v="Wallet"/>
    <x v="0"/>
    <s v="Standard"/>
    <x v="0"/>
    <s v="Yes"/>
    <s v="No"/>
  </r>
  <r>
    <x v="3208"/>
    <x v="259"/>
    <s v="CUST10843"/>
    <s v="Customer 843"/>
    <n v="25"/>
    <s v="New"/>
    <s v="P5001"/>
    <s v="Notebook Set"/>
    <x v="1"/>
    <s v="Stationery Hub"/>
    <n v="1"/>
    <n v="500"/>
    <n v="15"/>
    <n v="500"/>
    <n v="75"/>
    <n v="425"/>
    <n v="294.58999999999997"/>
    <n v="130.41"/>
    <x v="1"/>
    <s v="Kolkata"/>
    <s v="West Bengal"/>
    <s v="India"/>
    <s v="Credit Card"/>
    <x v="1"/>
    <s v="Express"/>
    <x v="0"/>
    <s v="No"/>
    <s v="No"/>
  </r>
  <r>
    <x v="3209"/>
    <x v="259"/>
    <s v="CUST11999"/>
    <s v="Customer 1999"/>
    <n v="36"/>
    <s v="New"/>
    <s v="P3005"/>
    <s v="Bedsheet Set"/>
    <x v="2"/>
    <s v="RetailHub"/>
    <n v="3"/>
    <n v="1800"/>
    <n v="10"/>
    <n v="5400"/>
    <n v="540"/>
    <n v="4860"/>
    <n v="2760.39"/>
    <n v="2099.61"/>
    <x v="1"/>
    <s v="Pune"/>
    <s v="Maharashtra"/>
    <s v="India"/>
    <s v="Wallet"/>
    <x v="0"/>
    <s v="Express"/>
    <x v="3"/>
    <s v="No"/>
    <s v="No"/>
  </r>
  <r>
    <x v="3210"/>
    <x v="259"/>
    <s v="CUST11386"/>
    <s v="Customer 1386"/>
    <n v="48"/>
    <s v="New"/>
    <s v="P4003"/>
    <s v="Sunscreen"/>
    <x v="4"/>
    <s v="BeautyCare"/>
    <n v="1"/>
    <n v="700"/>
    <n v="25"/>
    <n v="700"/>
    <n v="175"/>
    <n v="525"/>
    <n v="374.1"/>
    <n v="150.9"/>
    <x v="2"/>
    <s v="Visakhapatnam"/>
    <s v="Andhra Pradesh"/>
    <s v="India"/>
    <s v="Debit Card"/>
    <x v="0"/>
    <s v="Express"/>
    <x v="0"/>
    <s v="No"/>
    <s v="No"/>
  </r>
  <r>
    <x v="3211"/>
    <x v="259"/>
    <s v="CUST10899"/>
    <s v="Customer 899"/>
    <n v="49"/>
    <s v="Returning"/>
    <s v="P1008"/>
    <s v="Monitor"/>
    <x v="0"/>
    <s v="Global Traders"/>
    <n v="4"/>
    <n v="14500"/>
    <n v="0"/>
    <n v="58000"/>
    <n v="0"/>
    <n v="58000"/>
    <n v="33320.199999999997"/>
    <n v="24679.8"/>
    <x v="0"/>
    <s v="Bhubaneswar"/>
    <s v="Odisha"/>
    <s v="India"/>
    <s v="Wallet"/>
    <x v="0"/>
    <s v="Express"/>
    <x v="0"/>
    <s v="No"/>
    <s v="No"/>
  </r>
  <r>
    <x v="3212"/>
    <x v="259"/>
    <s v="CUST12286"/>
    <s v="Customer 2286"/>
    <n v="50"/>
    <s v="New"/>
    <s v="P3003"/>
    <s v="Mixer Grinder"/>
    <x v="2"/>
    <s v="Prime Distributors"/>
    <n v="3"/>
    <n v="4800"/>
    <n v="10"/>
    <n v="14400"/>
    <n v="1440"/>
    <n v="12960"/>
    <n v="8505.3799999999992"/>
    <n v="4454.62"/>
    <x v="1"/>
    <s v="Ahmedabad"/>
    <s v="Gujarat"/>
    <s v="India"/>
    <s v="Wallet"/>
    <x v="0"/>
    <s v="Standard"/>
    <x v="2"/>
    <s v="Yes"/>
    <s v="No"/>
  </r>
  <r>
    <x v="3213"/>
    <x v="260"/>
    <s v="CUST11649"/>
    <s v="Customer 1649"/>
    <n v="51"/>
    <s v="New"/>
    <s v="P1010"/>
    <s v="Bluetooth Speaker"/>
    <x v="0"/>
    <s v="Prime Distributors"/>
    <n v="3"/>
    <n v="3200"/>
    <n v="30"/>
    <n v="9600"/>
    <n v="2880"/>
    <n v="6720"/>
    <n v="4129.07"/>
    <n v="2590.9299999999998"/>
    <x v="1"/>
    <s v="Kolkata"/>
    <s v="West Bengal"/>
    <s v="India"/>
    <s v="Net Banking"/>
    <x v="0"/>
    <s v="Standard"/>
    <x v="0"/>
    <s v="No"/>
    <s v="No"/>
  </r>
  <r>
    <x v="3214"/>
    <x v="260"/>
    <s v="CUST11393"/>
    <s v="Customer 1393"/>
    <n v="26"/>
    <s v="New"/>
    <s v="P1009"/>
    <s v="Power Bank"/>
    <x v="0"/>
    <s v="Prime Distributors"/>
    <n v="1"/>
    <n v="1600"/>
    <n v="10"/>
    <n v="1600"/>
    <n v="160"/>
    <n v="1440"/>
    <n v="1012.7"/>
    <n v="427.3"/>
    <x v="1"/>
    <s v="Mumbai"/>
    <s v="Maharashtra"/>
    <s v="India"/>
    <s v="Debit Card"/>
    <x v="0"/>
    <s v="Express"/>
    <x v="0"/>
    <s v="No"/>
    <s v="Yes"/>
  </r>
  <r>
    <x v="3215"/>
    <x v="260"/>
    <s v="CUST10436"/>
    <s v="Customer 436"/>
    <n v="35"/>
    <s v="Returning"/>
    <s v="P5001"/>
    <s v="Notebook Set"/>
    <x v="1"/>
    <s v="Stationery Hub"/>
    <n v="1"/>
    <n v="500"/>
    <n v="15"/>
    <n v="500"/>
    <n v="75"/>
    <n v="425"/>
    <n v="261.05"/>
    <n v="163.95"/>
    <x v="1"/>
    <s v="Nagpur"/>
    <s v="Maharashtra"/>
    <s v="India"/>
    <s v="Wallet"/>
    <x v="2"/>
    <s v="Express"/>
    <x v="0"/>
    <s v="No"/>
    <s v="No"/>
  </r>
  <r>
    <x v="3216"/>
    <x v="260"/>
    <s v="CUST11106"/>
    <s v="Customer 1106"/>
    <n v="20"/>
    <s v="Loyal"/>
    <s v="P1007"/>
    <s v="Mouse"/>
    <x v="0"/>
    <s v="RetailHub"/>
    <n v="1"/>
    <n v="900"/>
    <n v="15"/>
    <n v="900"/>
    <n v="135"/>
    <n v="765"/>
    <n v="608.48"/>
    <n v="156.52000000000001"/>
    <x v="1"/>
    <s v="Mumbai"/>
    <s v="Maharashtra"/>
    <s v="India"/>
    <s v="Cash on Delivery"/>
    <x v="2"/>
    <s v="Standard"/>
    <x v="0"/>
    <s v="No"/>
    <s v="No"/>
  </r>
  <r>
    <x v="3217"/>
    <x v="260"/>
    <s v="CUST10734"/>
    <s v="Customer 734"/>
    <n v="19"/>
    <s v="Loyal"/>
    <s v="P2001"/>
    <s v="Running Shoes"/>
    <x v="3"/>
    <s v="FashionMart"/>
    <n v="1"/>
    <n v="3200"/>
    <n v="0"/>
    <n v="3200"/>
    <n v="0"/>
    <n v="3200"/>
    <n v="1977.64"/>
    <n v="1222.3599999999999"/>
    <x v="1"/>
    <s v="Jaipur"/>
    <s v="Rajasthan"/>
    <s v="India"/>
    <s v="Net Banking"/>
    <x v="0"/>
    <s v="Standard"/>
    <x v="3"/>
    <s v="No"/>
    <s v="No"/>
  </r>
  <r>
    <x v="3218"/>
    <x v="260"/>
    <s v="CUST10328"/>
    <s v="Customer 328"/>
    <n v="22"/>
    <s v="Returning"/>
    <s v="P2008"/>
    <s v="Formal Shirt"/>
    <x v="3"/>
    <s v="Global Traders"/>
    <n v="1"/>
    <n v="1700"/>
    <n v="15"/>
    <n v="1700"/>
    <n v="255"/>
    <n v="1445"/>
    <n v="1097.97"/>
    <n v="347.03"/>
    <x v="0"/>
    <s v="Indore"/>
    <s v="Madhya Pradesh"/>
    <s v="India"/>
    <s v="Credit Card"/>
    <x v="0"/>
    <s v="Express"/>
    <x v="0"/>
    <s v="No"/>
    <s v="No"/>
  </r>
  <r>
    <x v="3219"/>
    <x v="260"/>
    <s v="CUST10486"/>
    <s v="Customer 486"/>
    <n v="57"/>
    <s v="New"/>
    <s v="P5002"/>
    <s v="Novel"/>
    <x v="1"/>
    <s v="Stationery Hub"/>
    <n v="2"/>
    <n v="400"/>
    <n v="5"/>
    <n v="800"/>
    <n v="40"/>
    <n v="760"/>
    <n v="562.49"/>
    <n v="197.51"/>
    <x v="2"/>
    <s v="Patna"/>
    <s v="Bihar"/>
    <s v="India"/>
    <s v="Debit Card"/>
    <x v="0"/>
    <s v="Express"/>
    <x v="1"/>
    <s v="No"/>
    <s v="No"/>
  </r>
  <r>
    <x v="3220"/>
    <x v="260"/>
    <s v="CUST10572"/>
    <s v="Customer 572"/>
    <n v="29"/>
    <s v="Returning"/>
    <s v="P3007"/>
    <s v="Vacuum Cleaner"/>
    <x v="2"/>
    <s v="Global Traders"/>
    <n v="2"/>
    <n v="8500"/>
    <n v="20"/>
    <n v="17000"/>
    <n v="3400"/>
    <n v="13600"/>
    <n v="10032.57"/>
    <n v="3567.43"/>
    <x v="1"/>
    <s v="Bhubaneswar"/>
    <s v="Odisha"/>
    <s v="India"/>
    <s v="Credit Card"/>
    <x v="2"/>
    <s v="Standard"/>
    <x v="0"/>
    <s v="No"/>
    <s v="No"/>
  </r>
  <r>
    <x v="3221"/>
    <x v="260"/>
    <s v="CUST11075"/>
    <s v="Customer 1075"/>
    <n v="37"/>
    <s v="New"/>
    <s v="P1010"/>
    <s v="Bluetooth Speaker"/>
    <x v="0"/>
    <s v="Prime Distributors"/>
    <n v="4"/>
    <n v="3200"/>
    <n v="10"/>
    <n v="12800"/>
    <n v="1280"/>
    <n v="11520"/>
    <n v="7782.95"/>
    <n v="3737.05"/>
    <x v="1"/>
    <s v="Visakhapatnam"/>
    <s v="Andhra Pradesh"/>
    <s v="India"/>
    <s v="Credit Card"/>
    <x v="2"/>
    <s v="Express"/>
    <x v="0"/>
    <s v="No"/>
    <s v="No"/>
  </r>
  <r>
    <x v="3222"/>
    <x v="260"/>
    <s v="CUST10329"/>
    <s v="Customer 329"/>
    <n v="50"/>
    <s v="New"/>
    <s v="P5003"/>
    <s v="Calculator"/>
    <x v="1"/>
    <s v="Stationery Hub"/>
    <n v="2"/>
    <n v="650"/>
    <n v="30"/>
    <n v="1300"/>
    <n v="390"/>
    <n v="910"/>
    <n v="576.39"/>
    <n v="333.61"/>
    <x v="2"/>
    <s v="Pune"/>
    <s v="Maharashtra"/>
    <s v="India"/>
    <s v="UPI"/>
    <x v="2"/>
    <s v="Standard"/>
    <x v="0"/>
    <s v="No"/>
    <s v="No"/>
  </r>
  <r>
    <x v="3223"/>
    <x v="260"/>
    <s v="CUST10136"/>
    <s v="Customer 136"/>
    <n v="43"/>
    <s v="Loyal"/>
    <s v="P2005"/>
    <s v="Backpack"/>
    <x v="3"/>
    <s v="Metro Supplies"/>
    <n v="1"/>
    <n v="1800"/>
    <n v="25"/>
    <n v="1800"/>
    <n v="450"/>
    <n v="1350"/>
    <n v="770.1"/>
    <n v="579.9"/>
    <x v="1"/>
    <s v="Visakhapatnam"/>
    <s v="Andhra Pradesh"/>
    <s v="India"/>
    <s v="Net Banking"/>
    <x v="0"/>
    <s v="Standard"/>
    <x v="0"/>
    <s v="No"/>
    <s v="No"/>
  </r>
  <r>
    <x v="3224"/>
    <x v="260"/>
    <s v="CUST10632"/>
    <s v="Customer 632"/>
    <n v="26"/>
    <s v="New"/>
    <s v="P5005"/>
    <s v="Desk Organizer"/>
    <x v="1"/>
    <s v="Stationery Hub"/>
    <n v="1"/>
    <n v="600"/>
    <n v="15"/>
    <n v="600"/>
    <n v="90"/>
    <n v="510"/>
    <n v="388.93"/>
    <n v="121.07"/>
    <x v="0"/>
    <s v="Kolkata"/>
    <s v="West Bengal"/>
    <s v="India"/>
    <s v="UPI"/>
    <x v="0"/>
    <s v="Standard"/>
    <x v="0"/>
    <s v="No"/>
    <s v="Yes"/>
  </r>
  <r>
    <x v="3225"/>
    <x v="261"/>
    <s v="CUST10083"/>
    <s v="Customer 83"/>
    <n v="32"/>
    <s v="Loyal"/>
    <s v="P1006"/>
    <s v="Keyboard"/>
    <x v="0"/>
    <s v="Metro Supplies"/>
    <n v="2"/>
    <n v="1800"/>
    <n v="25"/>
    <n v="3600"/>
    <n v="900"/>
    <n v="2700"/>
    <n v="2017.67"/>
    <n v="682.33"/>
    <x v="2"/>
    <s v="Surat"/>
    <s v="Gujarat"/>
    <s v="India"/>
    <s v="Net Banking"/>
    <x v="2"/>
    <s v="Express"/>
    <x v="0"/>
    <s v="No"/>
    <s v="No"/>
  </r>
  <r>
    <x v="3226"/>
    <x v="261"/>
    <s v="CUST10124"/>
    <s v="Customer 124"/>
    <n v="59"/>
    <s v="New"/>
    <s v="P3004"/>
    <s v="Cookware Set"/>
    <x v="2"/>
    <s v="HomeNeeds"/>
    <n v="1"/>
    <n v="3500"/>
    <n v="15"/>
    <n v="3500"/>
    <n v="525"/>
    <n v="2975"/>
    <n v="2435.14"/>
    <n v="539.86"/>
    <x v="2"/>
    <s v="Bhopal"/>
    <s v="Madhya Pradesh"/>
    <s v="India"/>
    <s v="Credit Card"/>
    <x v="0"/>
    <s v="Standard"/>
    <x v="0"/>
    <s v="No"/>
    <s v="Yes"/>
  </r>
  <r>
    <x v="3227"/>
    <x v="261"/>
    <s v="CUST10110"/>
    <s v="Customer 110"/>
    <n v="55"/>
    <s v="New"/>
    <s v="P1007"/>
    <s v="Mouse"/>
    <x v="0"/>
    <s v="RetailHub"/>
    <n v="3"/>
    <n v="900"/>
    <n v="25"/>
    <n v="2700"/>
    <n v="675"/>
    <n v="2025"/>
    <n v="1568.51"/>
    <n v="456.49"/>
    <x v="1"/>
    <s v="Hyderabad"/>
    <s v="Telangana"/>
    <s v="India"/>
    <s v="Debit Card"/>
    <x v="2"/>
    <s v="Standard"/>
    <x v="0"/>
    <s v="No"/>
    <s v="Yes"/>
  </r>
  <r>
    <x v="3228"/>
    <x v="261"/>
    <s v="CUST11863"/>
    <s v="Customer 1863"/>
    <n v="58"/>
    <s v="Returning"/>
    <s v="P4004"/>
    <s v="Shampoo"/>
    <x v="4"/>
    <s v="BeautyCare"/>
    <n v="1"/>
    <n v="550"/>
    <n v="10"/>
    <n v="550"/>
    <n v="55"/>
    <n v="495"/>
    <n v="371.05"/>
    <n v="123.95"/>
    <x v="0"/>
    <s v="Bengaluru"/>
    <s v="Karnataka"/>
    <s v="India"/>
    <s v="Debit Card"/>
    <x v="1"/>
    <s v="Express"/>
    <x v="0"/>
    <s v="No"/>
    <s v="No"/>
  </r>
  <r>
    <x v="3229"/>
    <x v="261"/>
    <s v="CUST10311"/>
    <s v="Customer 311"/>
    <n v="35"/>
    <s v="Loyal"/>
    <s v="P1006"/>
    <s v="Keyboard"/>
    <x v="0"/>
    <s v="Metro Supplies"/>
    <n v="1"/>
    <n v="1800"/>
    <n v="0"/>
    <n v="1800"/>
    <n v="0"/>
    <n v="1800"/>
    <n v="1011.97"/>
    <n v="788.03"/>
    <x v="1"/>
    <s v="Lucknow"/>
    <s v="Uttar Pradesh"/>
    <s v="India"/>
    <s v="Net Banking"/>
    <x v="2"/>
    <s v="Standard"/>
    <x v="0"/>
    <s v="No"/>
    <s v="No"/>
  </r>
  <r>
    <x v="3230"/>
    <x v="261"/>
    <s v="CUST11129"/>
    <s v="Customer 1129"/>
    <n v="50"/>
    <s v="New"/>
    <s v="P2006"/>
    <s v="Womens Kurti"/>
    <x v="3"/>
    <s v="FashionMart"/>
    <n v="1"/>
    <n v="1400"/>
    <n v="5"/>
    <n v="1400"/>
    <n v="70"/>
    <n v="1330"/>
    <n v="1011.61"/>
    <n v="318.39"/>
    <x v="2"/>
    <s v="Bhubaneswar"/>
    <s v="Odisha"/>
    <s v="India"/>
    <s v="Credit Card"/>
    <x v="0"/>
    <s v="Express"/>
    <x v="1"/>
    <s v="No"/>
    <s v="No"/>
  </r>
  <r>
    <x v="3231"/>
    <x v="261"/>
    <s v="CUST10596"/>
    <s v="Customer 596"/>
    <n v="59"/>
    <s v="Returning"/>
    <s v="P4006"/>
    <s v="Lipstick"/>
    <x v="4"/>
    <s v="BeautyCare"/>
    <n v="1"/>
    <n v="850"/>
    <n v="0"/>
    <n v="850"/>
    <n v="0"/>
    <n v="850"/>
    <n v="588.07000000000005"/>
    <n v="261.93"/>
    <x v="0"/>
    <s v="Bengaluru"/>
    <s v="Karnataka"/>
    <s v="India"/>
    <s v="Debit Card"/>
    <x v="2"/>
    <s v="Standard"/>
    <x v="1"/>
    <s v="No"/>
    <s v="No"/>
  </r>
  <r>
    <x v="3232"/>
    <x v="261"/>
    <s v="CUST10366"/>
    <s v="Customer 366"/>
    <n v="46"/>
    <s v="Returning"/>
    <s v="P2004"/>
    <s v="Jacket"/>
    <x v="3"/>
    <s v="Global Traders"/>
    <n v="3"/>
    <n v="3500"/>
    <n v="0"/>
    <n v="10500"/>
    <n v="0"/>
    <n v="10500"/>
    <n v="6366.72"/>
    <n v="4133.28"/>
    <x v="1"/>
    <s v="Visakhapatnam"/>
    <s v="Andhra Pradesh"/>
    <s v="India"/>
    <s v="Cash on Delivery"/>
    <x v="2"/>
    <s v="Standard"/>
    <x v="0"/>
    <s v="No"/>
    <s v="No"/>
  </r>
  <r>
    <x v="3233"/>
    <x v="261"/>
    <s v="CUST10062"/>
    <s v="Customer 62"/>
    <n v="51"/>
    <s v="New"/>
    <s v="P1004"/>
    <s v="Smartwatch"/>
    <x v="0"/>
    <s v="TechSource India"/>
    <n v="2"/>
    <n v="6500"/>
    <n v="10"/>
    <n v="13000"/>
    <n v="1300"/>
    <n v="11700"/>
    <n v="8742.86"/>
    <n v="2957.14"/>
    <x v="0"/>
    <s v="Ahmedabad"/>
    <s v="Gujarat"/>
    <s v="India"/>
    <s v="Wallet"/>
    <x v="1"/>
    <s v="Standard"/>
    <x v="0"/>
    <s v="No"/>
    <s v="No"/>
  </r>
  <r>
    <x v="3234"/>
    <x v="261"/>
    <s v="CUST10198"/>
    <s v="Customer 198"/>
    <n v="60"/>
    <s v="Loyal"/>
    <s v="P5002"/>
    <s v="Novel"/>
    <x v="1"/>
    <s v="Stationery Hub"/>
    <n v="5"/>
    <n v="400"/>
    <n v="20"/>
    <n v="2000"/>
    <n v="400"/>
    <n v="1600"/>
    <n v="1164.79"/>
    <n v="435.21"/>
    <x v="0"/>
    <s v="Guwahati"/>
    <s v="Assam"/>
    <s v="India"/>
    <s v="Cash on Delivery"/>
    <x v="0"/>
    <s v="Standard"/>
    <x v="0"/>
    <s v="No"/>
    <s v="No"/>
  </r>
  <r>
    <x v="3235"/>
    <x v="262"/>
    <s v="CUST11675"/>
    <s v="Customer 1675"/>
    <n v="41"/>
    <s v="Returning"/>
    <s v="P2001"/>
    <s v="Running Shoes"/>
    <x v="3"/>
    <s v="FashionMart"/>
    <n v="6"/>
    <n v="3200"/>
    <n v="5"/>
    <n v="19200"/>
    <n v="960"/>
    <n v="18240"/>
    <n v="13496.98"/>
    <n v="4743.0200000000004"/>
    <x v="2"/>
    <s v="Lucknow"/>
    <s v="Uttar Pradesh"/>
    <s v="India"/>
    <s v="Debit Card"/>
    <x v="0"/>
    <s v="Standard"/>
    <x v="0"/>
    <s v="No"/>
    <s v="No"/>
  </r>
  <r>
    <x v="3236"/>
    <x v="262"/>
    <s v="CUST11242"/>
    <s v="Customer 1242"/>
    <n v="44"/>
    <s v="Loyal"/>
    <s v="P5001"/>
    <s v="Notebook Set"/>
    <x v="1"/>
    <s v="Stationery Hub"/>
    <n v="2"/>
    <n v="500"/>
    <n v="20"/>
    <n v="1000"/>
    <n v="200"/>
    <n v="800"/>
    <n v="557.92999999999995"/>
    <n v="242.07"/>
    <x v="1"/>
    <s v="Indore"/>
    <s v="Madhya Pradesh"/>
    <s v="India"/>
    <s v="Net Banking"/>
    <x v="0"/>
    <s v="Standard"/>
    <x v="0"/>
    <s v="No"/>
    <s v="No"/>
  </r>
  <r>
    <x v="3237"/>
    <x v="262"/>
    <s v="CUST10916"/>
    <s v="Customer 916"/>
    <n v="54"/>
    <s v="New"/>
    <s v="P1004"/>
    <s v="Smartwatch"/>
    <x v="0"/>
    <s v="TechSource India"/>
    <n v="2"/>
    <n v="6500"/>
    <n v="10"/>
    <n v="13000"/>
    <n v="1300"/>
    <n v="11700"/>
    <n v="8100.67"/>
    <n v="3599.33"/>
    <x v="1"/>
    <s v="Indore"/>
    <s v="Madhya Pradesh"/>
    <s v="India"/>
    <s v="Debit Card"/>
    <x v="2"/>
    <s v="Standard"/>
    <x v="1"/>
    <s v="No"/>
    <s v="No"/>
  </r>
  <r>
    <x v="3238"/>
    <x v="262"/>
    <s v="CUST10012"/>
    <s v="Customer 12"/>
    <n v="55"/>
    <s v="Returning"/>
    <s v="P4006"/>
    <s v="Lipstick"/>
    <x v="4"/>
    <s v="BeautyCare"/>
    <n v="1"/>
    <n v="850"/>
    <n v="10"/>
    <n v="850"/>
    <n v="85"/>
    <n v="765"/>
    <n v="618.15"/>
    <n v="146.85"/>
    <x v="1"/>
    <s v="Visakhapatnam"/>
    <s v="Andhra Pradesh"/>
    <s v="India"/>
    <s v="Net Banking"/>
    <x v="0"/>
    <s v="Standard"/>
    <x v="4"/>
    <s v="No"/>
    <s v="No"/>
  </r>
  <r>
    <x v="3239"/>
    <x v="262"/>
    <s v="CUST10696"/>
    <s v="Customer 696"/>
    <n v="30"/>
    <s v="New"/>
    <s v="P2008"/>
    <s v="Formal Shirt"/>
    <x v="3"/>
    <s v="Global Traders"/>
    <n v="2"/>
    <n v="1700"/>
    <n v="20"/>
    <n v="3400"/>
    <n v="680"/>
    <n v="2720"/>
    <n v="1784.19"/>
    <n v="935.81"/>
    <x v="1"/>
    <s v="Kolkata"/>
    <s v="West Bengal"/>
    <s v="India"/>
    <s v="UPI"/>
    <x v="2"/>
    <s v="Standard"/>
    <x v="0"/>
    <s v="No"/>
    <s v="No"/>
  </r>
  <r>
    <x v="3240"/>
    <x v="262"/>
    <s v="CUST12297"/>
    <s v="Customer 2297"/>
    <n v="47"/>
    <s v="New"/>
    <s v="P5004"/>
    <s v="Pen Set"/>
    <x v="1"/>
    <s v="Stationery Hub"/>
    <n v="2"/>
    <n v="250"/>
    <n v="0"/>
    <n v="500"/>
    <n v="0"/>
    <n v="500"/>
    <n v="396.53"/>
    <n v="103.47"/>
    <x v="1"/>
    <s v="Indore"/>
    <s v="Madhya Pradesh"/>
    <s v="India"/>
    <s v="Cash on Delivery"/>
    <x v="2"/>
    <s v="Standard"/>
    <x v="3"/>
    <s v="No"/>
    <s v="No"/>
  </r>
  <r>
    <x v="3241"/>
    <x v="262"/>
    <s v="CUST10391"/>
    <s v="Customer 391"/>
    <n v="32"/>
    <s v="New"/>
    <s v="P2006"/>
    <s v="Womens Kurti"/>
    <x v="3"/>
    <s v="FashionMart"/>
    <n v="2"/>
    <n v="1400"/>
    <n v="15"/>
    <n v="2800"/>
    <n v="420"/>
    <n v="2380"/>
    <n v="1599.71"/>
    <n v="780.29"/>
    <x v="1"/>
    <s v="Bhopal"/>
    <s v="Madhya Pradesh"/>
    <s v="India"/>
    <s v="Cash on Delivery"/>
    <x v="2"/>
    <s v="Express"/>
    <x v="0"/>
    <s v="No"/>
    <s v="No"/>
  </r>
  <r>
    <x v="3242"/>
    <x v="262"/>
    <s v="CUST10753"/>
    <s v="Customer 753"/>
    <n v="33"/>
    <s v="Returning"/>
    <s v="P5003"/>
    <s v="Calculator"/>
    <x v="1"/>
    <s v="Stationery Hub"/>
    <n v="2"/>
    <n v="650"/>
    <n v="0"/>
    <n v="1300"/>
    <n v="0"/>
    <n v="1300"/>
    <n v="1065.93"/>
    <n v="234.07"/>
    <x v="0"/>
    <s v="Mumbai"/>
    <s v="Maharashtra"/>
    <s v="India"/>
    <s v="Wallet"/>
    <x v="2"/>
    <s v="Standard"/>
    <x v="0"/>
    <s v="No"/>
    <s v="No"/>
  </r>
  <r>
    <x v="3243"/>
    <x v="262"/>
    <s v="CUST10164"/>
    <s v="Customer 164"/>
    <n v="32"/>
    <s v="Returning"/>
    <s v="P4003"/>
    <s v="Sunscreen"/>
    <x v="4"/>
    <s v="BeautyCare"/>
    <n v="1"/>
    <n v="700"/>
    <n v="30"/>
    <n v="700"/>
    <n v="210"/>
    <n v="490"/>
    <n v="296.08999999999997"/>
    <n v="193.91"/>
    <x v="0"/>
    <s v="Bhubaneswar"/>
    <s v="Odisha"/>
    <s v="India"/>
    <s v="Net Banking"/>
    <x v="0"/>
    <s v="Standard"/>
    <x v="3"/>
    <s v="No"/>
    <s v="No"/>
  </r>
  <r>
    <x v="3244"/>
    <x v="262"/>
    <s v="CUST10501"/>
    <s v="Customer 501"/>
    <n v="21"/>
    <s v="Loyal"/>
    <s v="P4002"/>
    <s v="Moisturizer"/>
    <x v="4"/>
    <s v="BeautyCare"/>
    <n v="6"/>
    <n v="650"/>
    <n v="0"/>
    <n v="3900"/>
    <n v="0"/>
    <n v="3900"/>
    <n v="2982.02"/>
    <n v="917.98"/>
    <x v="0"/>
    <s v="Surat"/>
    <s v="Gujarat"/>
    <s v="India"/>
    <s v="UPI"/>
    <x v="0"/>
    <s v="Standard"/>
    <x v="4"/>
    <s v="No"/>
    <s v="No"/>
  </r>
  <r>
    <x v="3245"/>
    <x v="263"/>
    <s v="CUST11500"/>
    <s v="Customer 1500"/>
    <n v="35"/>
    <s v="Returning"/>
    <s v="P5005"/>
    <s v="Desk Organizer"/>
    <x v="1"/>
    <s v="Stationery Hub"/>
    <n v="1"/>
    <n v="600"/>
    <n v="10"/>
    <n v="600"/>
    <n v="60"/>
    <n v="540"/>
    <n v="393.8"/>
    <n v="146.19999999999999"/>
    <x v="1"/>
    <s v="Delhi"/>
    <s v="Delhi"/>
    <s v="India"/>
    <s v="Debit Card"/>
    <x v="0"/>
    <s v="Same Day"/>
    <x v="0"/>
    <s v="Yes"/>
    <s v="No"/>
  </r>
  <r>
    <x v="3246"/>
    <x v="263"/>
    <s v="CUST10849"/>
    <s v="Customer 849"/>
    <n v="45"/>
    <s v="Returning"/>
    <s v="P4004"/>
    <s v="Shampoo"/>
    <x v="4"/>
    <s v="BeautyCare"/>
    <n v="2"/>
    <n v="550"/>
    <n v="5"/>
    <n v="1100"/>
    <n v="55"/>
    <n v="1045"/>
    <n v="776.75"/>
    <n v="268.25"/>
    <x v="1"/>
    <s v="Delhi"/>
    <s v="Delhi"/>
    <s v="India"/>
    <s v="Wallet"/>
    <x v="0"/>
    <s v="Standard"/>
    <x v="0"/>
    <s v="No"/>
    <s v="No"/>
  </r>
  <r>
    <x v="3247"/>
    <x v="263"/>
    <s v="CUST10056"/>
    <s v="Customer 56"/>
    <n v="46"/>
    <s v="Returning"/>
    <s v="P3005"/>
    <s v="Bedsheet Set"/>
    <x v="2"/>
    <s v="RetailHub"/>
    <n v="3"/>
    <n v="1800"/>
    <n v="10"/>
    <n v="5400"/>
    <n v="540"/>
    <n v="4860"/>
    <n v="2753.7"/>
    <n v="2106.3000000000002"/>
    <x v="2"/>
    <s v="Bhopal"/>
    <s v="Madhya Pradesh"/>
    <s v="India"/>
    <s v="Wallet"/>
    <x v="2"/>
    <s v="Standard"/>
    <x v="3"/>
    <s v="No"/>
    <s v="No"/>
  </r>
  <r>
    <x v="3248"/>
    <x v="263"/>
    <s v="CUST10866"/>
    <s v="Customer 866"/>
    <n v="57"/>
    <s v="Returning"/>
    <s v="P1004"/>
    <s v="Smartwatch"/>
    <x v="0"/>
    <s v="TechSource India"/>
    <n v="1"/>
    <n v="6500"/>
    <n v="20"/>
    <n v="6500"/>
    <n v="1300"/>
    <n v="5200"/>
    <n v="4064.6"/>
    <n v="1135.4000000000001"/>
    <x v="1"/>
    <s v="Kolkata"/>
    <s v="West Bengal"/>
    <s v="India"/>
    <s v="Cash on Delivery"/>
    <x v="1"/>
    <s v="Standard"/>
    <x v="0"/>
    <s v="No"/>
    <s v="No"/>
  </r>
  <r>
    <x v="3249"/>
    <x v="263"/>
    <s v="CUST10537"/>
    <s v="Customer 537"/>
    <n v="50"/>
    <s v="Returning"/>
    <s v="P5001"/>
    <s v="Notebook Set"/>
    <x v="1"/>
    <s v="Stationery Hub"/>
    <n v="2"/>
    <n v="500"/>
    <n v="20"/>
    <n v="1000"/>
    <n v="200"/>
    <n v="800"/>
    <n v="498.93"/>
    <n v="301.07"/>
    <x v="1"/>
    <s v="Lucknow"/>
    <s v="Uttar Pradesh"/>
    <s v="India"/>
    <s v="Wallet"/>
    <x v="2"/>
    <s v="Express"/>
    <x v="3"/>
    <s v="No"/>
    <s v="No"/>
  </r>
  <r>
    <x v="3250"/>
    <x v="263"/>
    <s v="CUST10449"/>
    <s v="Customer 449"/>
    <n v="60"/>
    <s v="New"/>
    <s v="P4006"/>
    <s v="Lipstick"/>
    <x v="4"/>
    <s v="BeautyCare"/>
    <n v="2"/>
    <n v="850"/>
    <n v="20"/>
    <n v="1700"/>
    <n v="340"/>
    <n v="1360"/>
    <n v="977.81"/>
    <n v="382.19"/>
    <x v="1"/>
    <s v="Visakhapatnam"/>
    <s v="Andhra Pradesh"/>
    <s v="India"/>
    <s v="Cash on Delivery"/>
    <x v="2"/>
    <s v="Standard"/>
    <x v="0"/>
    <s v="No"/>
    <s v="No"/>
  </r>
  <r>
    <x v="3251"/>
    <x v="263"/>
    <s v="CUST10922"/>
    <s v="Customer 922"/>
    <n v="30"/>
    <s v="Returning"/>
    <s v="P3002"/>
    <s v="Air Fryer"/>
    <x v="2"/>
    <s v="HomeNeeds"/>
    <n v="1"/>
    <n v="6500"/>
    <n v="0"/>
    <n v="6500"/>
    <n v="0"/>
    <n v="6500"/>
    <n v="3689.39"/>
    <n v="2810.61"/>
    <x v="1"/>
    <s v="Chennai"/>
    <s v="Tamil Nadu"/>
    <s v="India"/>
    <s v="Debit Card"/>
    <x v="1"/>
    <s v="Express"/>
    <x v="0"/>
    <s v="No"/>
    <s v="No"/>
  </r>
  <r>
    <x v="3252"/>
    <x v="263"/>
    <s v="CUST11266"/>
    <s v="Customer 1266"/>
    <n v="53"/>
    <s v="New"/>
    <s v="P3004"/>
    <s v="Cookware Set"/>
    <x v="2"/>
    <s v="HomeNeeds"/>
    <n v="1"/>
    <n v="3500"/>
    <n v="5"/>
    <n v="3500"/>
    <n v="175"/>
    <n v="3325"/>
    <n v="1880.62"/>
    <n v="1444.38"/>
    <x v="0"/>
    <s v="Chandigarh"/>
    <s v="Chandigarh"/>
    <s v="India"/>
    <s v="Debit Card"/>
    <x v="0"/>
    <s v="Express"/>
    <x v="0"/>
    <s v="No"/>
    <s v="No"/>
  </r>
  <r>
    <x v="3253"/>
    <x v="263"/>
    <s v="CUST12395"/>
    <s v="Customer 2395"/>
    <n v="24"/>
    <s v="Returning"/>
    <s v="P1006"/>
    <s v="Keyboard"/>
    <x v="0"/>
    <s v="Metro Supplies"/>
    <n v="2"/>
    <n v="1800"/>
    <n v="15"/>
    <n v="3600"/>
    <n v="540"/>
    <n v="3060"/>
    <n v="2059.79"/>
    <n v="1000.21"/>
    <x v="1"/>
    <s v="Ahmedabad"/>
    <s v="Gujarat"/>
    <s v="India"/>
    <s v="Cash on Delivery"/>
    <x v="0"/>
    <s v="Standard"/>
    <x v="0"/>
    <s v="No"/>
    <s v="No"/>
  </r>
  <r>
    <x v="3254"/>
    <x v="263"/>
    <s v="CUST11163"/>
    <s v="Customer 1163"/>
    <n v="59"/>
    <s v="New"/>
    <s v="P2005"/>
    <s v="Backpack"/>
    <x v="3"/>
    <s v="Metro Supplies"/>
    <n v="2"/>
    <n v="1800"/>
    <n v="25"/>
    <n v="3600"/>
    <n v="900"/>
    <n v="2700"/>
    <n v="1969.34"/>
    <n v="730.66"/>
    <x v="1"/>
    <s v="Hyderabad"/>
    <s v="Telangana"/>
    <s v="India"/>
    <s v="Debit Card"/>
    <x v="2"/>
    <s v="Standard"/>
    <x v="0"/>
    <s v="No"/>
    <s v="No"/>
  </r>
  <r>
    <x v="3255"/>
    <x v="263"/>
    <s v="CUST11232"/>
    <s v="Customer 1232"/>
    <n v="38"/>
    <s v="New"/>
    <s v="P4003"/>
    <s v="Sunscreen"/>
    <x v="4"/>
    <s v="BeautyCare"/>
    <n v="3"/>
    <n v="700"/>
    <n v="20"/>
    <n v="2100"/>
    <n v="420"/>
    <n v="1680"/>
    <n v="1025.05"/>
    <n v="654.95000000000005"/>
    <x v="1"/>
    <s v="Pune"/>
    <s v="Maharashtra"/>
    <s v="India"/>
    <s v="Debit Card"/>
    <x v="0"/>
    <s v="Express"/>
    <x v="0"/>
    <s v="No"/>
    <s v="No"/>
  </r>
  <r>
    <x v="3256"/>
    <x v="263"/>
    <s v="CUST11981"/>
    <s v="Customer 1981"/>
    <n v="22"/>
    <s v="New"/>
    <s v="P5002"/>
    <s v="Novel"/>
    <x v="1"/>
    <s v="Stationery Hub"/>
    <n v="3"/>
    <n v="400"/>
    <n v="0"/>
    <n v="1200"/>
    <n v="0"/>
    <n v="1200"/>
    <n v="711.39"/>
    <n v="488.61"/>
    <x v="1"/>
    <s v="Jaipur"/>
    <s v="Rajasthan"/>
    <s v="India"/>
    <s v="Wallet"/>
    <x v="2"/>
    <s v="Standard"/>
    <x v="0"/>
    <s v="No"/>
    <s v="Yes"/>
  </r>
  <r>
    <x v="3257"/>
    <x v="263"/>
    <s v="CUST10900"/>
    <s v="Customer 900"/>
    <n v="52"/>
    <s v="Loyal"/>
    <s v="P4006"/>
    <s v="Lipstick"/>
    <x v="4"/>
    <s v="BeautyCare"/>
    <n v="5"/>
    <n v="850"/>
    <n v="5"/>
    <n v="4250"/>
    <n v="212.5"/>
    <n v="4037.5"/>
    <n v="2550.7600000000002"/>
    <n v="1486.74"/>
    <x v="1"/>
    <s v="Patna"/>
    <s v="Bihar"/>
    <s v="India"/>
    <s v="Credit Card"/>
    <x v="0"/>
    <s v="Standard"/>
    <x v="3"/>
    <s v="No"/>
    <s v="No"/>
  </r>
  <r>
    <x v="3258"/>
    <x v="264"/>
    <s v="CUST11398"/>
    <s v="Customer 1398"/>
    <n v="31"/>
    <s v="Returning"/>
    <s v="P5005"/>
    <s v="Desk Organizer"/>
    <x v="1"/>
    <s v="Stationery Hub"/>
    <n v="1"/>
    <n v="600"/>
    <n v="10"/>
    <n v="600"/>
    <n v="60"/>
    <n v="540"/>
    <n v="429.04"/>
    <n v="110.96"/>
    <x v="1"/>
    <s v="Bhubaneswar"/>
    <s v="Odisha"/>
    <s v="India"/>
    <s v="Cash on Delivery"/>
    <x v="2"/>
    <s v="Standard"/>
    <x v="0"/>
    <s v="No"/>
    <s v="No"/>
  </r>
  <r>
    <x v="3259"/>
    <x v="264"/>
    <s v="CUST12078"/>
    <s v="Customer 2078"/>
    <n v="47"/>
    <s v="Returning"/>
    <s v="P1009"/>
    <s v="Power Bank"/>
    <x v="0"/>
    <s v="Prime Distributors"/>
    <n v="2"/>
    <n v="1600"/>
    <n v="10"/>
    <n v="3200"/>
    <n v="320"/>
    <n v="2880"/>
    <n v="2031.35"/>
    <n v="848.65"/>
    <x v="1"/>
    <s v="Visakhapatnam"/>
    <s v="Andhra Pradesh"/>
    <s v="India"/>
    <s v="Credit Card"/>
    <x v="2"/>
    <s v="Standard"/>
    <x v="0"/>
    <s v="No"/>
    <s v="No"/>
  </r>
  <r>
    <x v="3260"/>
    <x v="264"/>
    <s v="CUST10022"/>
    <s v="Customer 22"/>
    <n v="46"/>
    <s v="New"/>
    <s v="P2005"/>
    <s v="Backpack"/>
    <x v="3"/>
    <s v="Metro Supplies"/>
    <n v="4"/>
    <n v="1800"/>
    <n v="5"/>
    <n v="7200"/>
    <n v="360"/>
    <n v="6840"/>
    <n v="5352.33"/>
    <n v="1487.67"/>
    <x v="1"/>
    <s v="Delhi"/>
    <s v="Delhi"/>
    <s v="India"/>
    <s v="Net Banking"/>
    <x v="0"/>
    <s v="Express"/>
    <x v="0"/>
    <s v="Yes"/>
    <s v="No"/>
  </r>
  <r>
    <x v="3261"/>
    <x v="264"/>
    <s v="CUST11698"/>
    <s v="Customer 1698"/>
    <n v="25"/>
    <s v="New"/>
    <s v="P1006"/>
    <s v="Keyboard"/>
    <x v="0"/>
    <s v="Metro Supplies"/>
    <n v="1"/>
    <n v="1800"/>
    <n v="10"/>
    <n v="1800"/>
    <n v="180"/>
    <n v="1620"/>
    <n v="1274.74"/>
    <n v="345.26"/>
    <x v="0"/>
    <s v="Nagpur"/>
    <s v="Maharashtra"/>
    <s v="India"/>
    <s v="Net Banking"/>
    <x v="2"/>
    <s v="Standard"/>
    <x v="4"/>
    <s v="No"/>
    <s v="No"/>
  </r>
  <r>
    <x v="3262"/>
    <x v="264"/>
    <s v="CUST11230"/>
    <s v="Customer 1230"/>
    <n v="35"/>
    <s v="New"/>
    <s v="P2001"/>
    <s v="Running Shoes"/>
    <x v="3"/>
    <s v="FashionMart"/>
    <n v="1"/>
    <n v="3200"/>
    <n v="25"/>
    <n v="3200"/>
    <n v="800"/>
    <n v="2400"/>
    <n v="1527.76"/>
    <n v="872.24"/>
    <x v="2"/>
    <s v="Jaipur"/>
    <s v="Rajasthan"/>
    <s v="India"/>
    <s v="Debit Card"/>
    <x v="2"/>
    <s v="Standard"/>
    <x v="0"/>
    <s v="No"/>
    <s v="No"/>
  </r>
  <r>
    <x v="3263"/>
    <x v="264"/>
    <s v="CUST12398"/>
    <s v="Customer 2398"/>
    <n v="35"/>
    <s v="New"/>
    <s v="P3002"/>
    <s v="Air Fryer"/>
    <x v="2"/>
    <s v="HomeNeeds"/>
    <n v="1"/>
    <n v="6500"/>
    <n v="15"/>
    <n v="6500"/>
    <n v="975"/>
    <n v="5525"/>
    <n v="3580.58"/>
    <n v="1944.42"/>
    <x v="1"/>
    <s v="Bengaluru"/>
    <s v="Karnataka"/>
    <s v="India"/>
    <s v="UPI"/>
    <x v="0"/>
    <s v="Standard"/>
    <x v="0"/>
    <s v="No"/>
    <s v="No"/>
  </r>
  <r>
    <x v="3264"/>
    <x v="264"/>
    <s v="CUST10908"/>
    <s v="Customer 908"/>
    <n v="26"/>
    <s v="New"/>
    <s v="P2002"/>
    <s v="Jeans"/>
    <x v="3"/>
    <s v="FashionMart"/>
    <n v="1"/>
    <n v="2200"/>
    <n v="15"/>
    <n v="2200"/>
    <n v="330"/>
    <n v="1870"/>
    <n v="1317.19"/>
    <n v="552.80999999999995"/>
    <x v="1"/>
    <s v="Lucknow"/>
    <s v="Uttar Pradesh"/>
    <s v="India"/>
    <s v="Cash on Delivery"/>
    <x v="2"/>
    <s v="Standard"/>
    <x v="0"/>
    <s v="No"/>
    <s v="No"/>
  </r>
  <r>
    <x v="3265"/>
    <x v="264"/>
    <s v="CUST11573"/>
    <s v="Customer 1573"/>
    <n v="37"/>
    <s v="Returning"/>
    <s v="P2002"/>
    <s v="Jeans"/>
    <x v="3"/>
    <s v="FashionMart"/>
    <n v="1"/>
    <n v="2200"/>
    <n v="5"/>
    <n v="2200"/>
    <n v="110"/>
    <n v="2090"/>
    <n v="1610.79"/>
    <n v="479.21"/>
    <x v="1"/>
    <s v="Kolkata"/>
    <s v="West Bengal"/>
    <s v="India"/>
    <s v="Wallet"/>
    <x v="1"/>
    <s v="Standard"/>
    <x v="0"/>
    <s v="No"/>
    <s v="No"/>
  </r>
  <r>
    <x v="3266"/>
    <x v="264"/>
    <s v="CUST11247"/>
    <s v="Customer 1247"/>
    <n v="47"/>
    <s v="New"/>
    <s v="P4006"/>
    <s v="Lipstick"/>
    <x v="4"/>
    <s v="BeautyCare"/>
    <n v="3"/>
    <n v="850"/>
    <n v="0"/>
    <n v="2550"/>
    <n v="0"/>
    <n v="2550"/>
    <n v="1855.43"/>
    <n v="694.57"/>
    <x v="1"/>
    <s v="Bhubaneswar"/>
    <s v="Odisha"/>
    <s v="India"/>
    <s v="Net Banking"/>
    <x v="2"/>
    <s v="Standard"/>
    <x v="0"/>
    <s v="No"/>
    <s v="No"/>
  </r>
  <r>
    <x v="3267"/>
    <x v="264"/>
    <s v="CUST12424"/>
    <s v="Customer 2424"/>
    <n v="51"/>
    <s v="New"/>
    <s v="P2002"/>
    <s v="Jeans"/>
    <x v="3"/>
    <s v="FashionMart"/>
    <n v="4"/>
    <n v="2200"/>
    <n v="15"/>
    <n v="8800"/>
    <n v="1320"/>
    <n v="7480"/>
    <n v="5716.56"/>
    <n v="1763.44"/>
    <x v="1"/>
    <s v="Patna"/>
    <s v="Bihar"/>
    <s v="India"/>
    <s v="Wallet"/>
    <x v="2"/>
    <s v="Standard"/>
    <x v="2"/>
    <s v="No"/>
    <s v="No"/>
  </r>
  <r>
    <x v="3268"/>
    <x v="264"/>
    <s v="CUST11229"/>
    <s v="Customer 1229"/>
    <n v="53"/>
    <s v="Returning"/>
    <s v="P1007"/>
    <s v="Mouse"/>
    <x v="0"/>
    <s v="RetailHub"/>
    <n v="1"/>
    <n v="900"/>
    <n v="15"/>
    <n v="900"/>
    <n v="135"/>
    <n v="765"/>
    <n v="428.61"/>
    <n v="336.39"/>
    <x v="0"/>
    <s v="Visakhapatnam"/>
    <s v="Andhra Pradesh"/>
    <s v="India"/>
    <s v="Cash on Delivery"/>
    <x v="2"/>
    <s v="Standard"/>
    <x v="0"/>
    <s v="No"/>
    <s v="No"/>
  </r>
  <r>
    <x v="3269"/>
    <x v="264"/>
    <s v="CUST11097"/>
    <s v="Customer 1097"/>
    <n v="22"/>
    <s v="Loyal"/>
    <s v="P1001"/>
    <s v="Laptop"/>
    <x v="0"/>
    <s v="TechSource India"/>
    <n v="2"/>
    <n v="55000"/>
    <n v="0"/>
    <n v="110000"/>
    <n v="0"/>
    <n v="110000"/>
    <n v="70182.78"/>
    <n v="39817.22"/>
    <x v="1"/>
    <s v="Chennai"/>
    <s v="Tamil Nadu"/>
    <s v="India"/>
    <s v="UPI"/>
    <x v="1"/>
    <s v="Express"/>
    <x v="0"/>
    <s v="Yes"/>
    <s v="No"/>
  </r>
  <r>
    <x v="3270"/>
    <x v="264"/>
    <s v="CUST10065"/>
    <s v="Customer 65"/>
    <n v="21"/>
    <s v="Loyal"/>
    <s v="P5005"/>
    <s v="Desk Organizer"/>
    <x v="1"/>
    <s v="Stationery Hub"/>
    <n v="2"/>
    <n v="600"/>
    <n v="0"/>
    <n v="1200"/>
    <n v="0"/>
    <n v="1200"/>
    <n v="810.91"/>
    <n v="389.09"/>
    <x v="1"/>
    <s v="Indore"/>
    <s v="Madhya Pradesh"/>
    <s v="India"/>
    <s v="Wallet"/>
    <x v="2"/>
    <s v="Standard"/>
    <x v="0"/>
    <s v="No"/>
    <s v="No"/>
  </r>
  <r>
    <x v="3271"/>
    <x v="264"/>
    <s v="CUST11191"/>
    <s v="Customer 1191"/>
    <n v="38"/>
    <s v="New"/>
    <s v="P1007"/>
    <s v="Mouse"/>
    <x v="0"/>
    <s v="RetailHub"/>
    <n v="1"/>
    <n v="900"/>
    <n v="25"/>
    <n v="900"/>
    <n v="225"/>
    <n v="675"/>
    <n v="524.48"/>
    <n v="150.52000000000001"/>
    <x v="2"/>
    <s v="Bengaluru"/>
    <s v="Karnataka"/>
    <s v="India"/>
    <s v="Net Banking"/>
    <x v="2"/>
    <s v="Standard"/>
    <x v="4"/>
    <s v="No"/>
    <s v="No"/>
  </r>
  <r>
    <x v="3272"/>
    <x v="265"/>
    <s v="CUST10443"/>
    <s v="Customer 443"/>
    <n v="22"/>
    <s v="Returning"/>
    <s v="P2001"/>
    <s v="Running Shoes"/>
    <x v="3"/>
    <s v="FashionMart"/>
    <n v="1"/>
    <n v="3200"/>
    <n v="10"/>
    <n v="3200"/>
    <n v="320"/>
    <n v="2880"/>
    <n v="1844.5"/>
    <n v="1035.5"/>
    <x v="0"/>
    <s v="Patna"/>
    <s v="Bihar"/>
    <s v="India"/>
    <s v="Wallet"/>
    <x v="0"/>
    <s v="Standard"/>
    <x v="0"/>
    <s v="No"/>
    <s v="No"/>
  </r>
  <r>
    <x v="3273"/>
    <x v="265"/>
    <s v="CUST11355"/>
    <s v="Customer 1355"/>
    <n v="51"/>
    <s v="Returning"/>
    <s v="P3004"/>
    <s v="Cookware Set"/>
    <x v="2"/>
    <s v="HomeNeeds"/>
    <n v="1"/>
    <n v="3500"/>
    <n v="5"/>
    <n v="3500"/>
    <n v="175"/>
    <n v="3325"/>
    <n v="2451.4699999999998"/>
    <n v="873.53"/>
    <x v="1"/>
    <s v="Delhi"/>
    <s v="Delhi"/>
    <s v="India"/>
    <s v="Cash on Delivery"/>
    <x v="0"/>
    <s v="Standard"/>
    <x v="2"/>
    <s v="No"/>
    <s v="No"/>
  </r>
  <r>
    <x v="3274"/>
    <x v="265"/>
    <s v="CUST11284"/>
    <s v="Customer 1284"/>
    <n v="25"/>
    <s v="Returning"/>
    <s v="P1001"/>
    <s v="Laptop"/>
    <x v="0"/>
    <s v="TechSource India"/>
    <n v="4"/>
    <n v="55000"/>
    <n v="5"/>
    <n v="220000"/>
    <n v="11000"/>
    <n v="209000"/>
    <n v="153951.07"/>
    <n v="55048.93"/>
    <x v="1"/>
    <s v="Surat"/>
    <s v="Gujarat"/>
    <s v="India"/>
    <s v="Cash on Delivery"/>
    <x v="2"/>
    <s v="Express"/>
    <x v="0"/>
    <s v="No"/>
    <s v="No"/>
  </r>
  <r>
    <x v="3275"/>
    <x v="265"/>
    <s v="CUST11699"/>
    <s v="Customer 1699"/>
    <n v="21"/>
    <s v="New"/>
    <s v="P5003"/>
    <s v="Calculator"/>
    <x v="1"/>
    <s v="Stationery Hub"/>
    <n v="2"/>
    <n v="650"/>
    <n v="10"/>
    <n v="1300"/>
    <n v="130"/>
    <n v="1170"/>
    <n v="719.57"/>
    <n v="450.43"/>
    <x v="1"/>
    <s v="Surat"/>
    <s v="Gujarat"/>
    <s v="India"/>
    <s v="Net Banking"/>
    <x v="0"/>
    <s v="Standard"/>
    <x v="0"/>
    <s v="No"/>
    <s v="No"/>
  </r>
  <r>
    <x v="3276"/>
    <x v="265"/>
    <s v="CUST10256"/>
    <s v="Customer 256"/>
    <n v="36"/>
    <s v="Loyal"/>
    <s v="P1007"/>
    <s v="Mouse"/>
    <x v="0"/>
    <s v="RetailHub"/>
    <n v="1"/>
    <n v="900"/>
    <n v="5"/>
    <n v="900"/>
    <n v="45"/>
    <n v="855"/>
    <n v="504.82"/>
    <n v="350.18"/>
    <x v="1"/>
    <s v="Hyderabad"/>
    <s v="Telangana"/>
    <s v="India"/>
    <s v="Credit Card"/>
    <x v="1"/>
    <s v="Standard"/>
    <x v="2"/>
    <s v="No"/>
    <s v="No"/>
  </r>
  <r>
    <x v="3277"/>
    <x v="265"/>
    <s v="CUST11383"/>
    <s v="Customer 1383"/>
    <n v="29"/>
    <s v="New"/>
    <s v="P5001"/>
    <s v="Notebook Set"/>
    <x v="1"/>
    <s v="Stationery Hub"/>
    <n v="2"/>
    <n v="500"/>
    <n v="25"/>
    <n v="1000"/>
    <n v="250"/>
    <n v="750"/>
    <n v="601.36"/>
    <n v="148.63999999999999"/>
    <x v="1"/>
    <s v="Hyderabad"/>
    <s v="Telangana"/>
    <s v="India"/>
    <s v="Credit Card"/>
    <x v="1"/>
    <s v="Same Day"/>
    <x v="0"/>
    <s v="No"/>
    <s v="No"/>
  </r>
  <r>
    <x v="3278"/>
    <x v="265"/>
    <s v="CUST11453"/>
    <s v="Customer 1453"/>
    <n v="20"/>
    <s v="Loyal"/>
    <s v="P5004"/>
    <s v="Pen Set"/>
    <x v="1"/>
    <s v="Stationery Hub"/>
    <n v="1"/>
    <n v="250"/>
    <n v="15"/>
    <n v="250"/>
    <n v="37.5"/>
    <n v="212.5"/>
    <n v="123.47"/>
    <n v="89.03"/>
    <x v="0"/>
    <s v="Pune"/>
    <s v="Maharashtra"/>
    <s v="India"/>
    <s v="Debit Card"/>
    <x v="0"/>
    <s v="Standard"/>
    <x v="0"/>
    <s v="No"/>
    <s v="No"/>
  </r>
  <r>
    <x v="3279"/>
    <x v="265"/>
    <s v="CUST11170"/>
    <s v="Customer 1170"/>
    <n v="51"/>
    <s v="Returning"/>
    <s v="P4003"/>
    <s v="Sunscreen"/>
    <x v="4"/>
    <s v="BeautyCare"/>
    <n v="1"/>
    <n v="700"/>
    <n v="5"/>
    <n v="700"/>
    <n v="35"/>
    <n v="665"/>
    <n v="398.28"/>
    <n v="266.72000000000003"/>
    <x v="1"/>
    <s v="Bengaluru"/>
    <s v="Karnataka"/>
    <s v="India"/>
    <s v="Cash on Delivery"/>
    <x v="0"/>
    <s v="Standard"/>
    <x v="0"/>
    <s v="No"/>
    <s v="No"/>
  </r>
  <r>
    <x v="3280"/>
    <x v="265"/>
    <s v="CUST11157"/>
    <s v="Customer 1157"/>
    <n v="28"/>
    <s v="New"/>
    <s v="P3002"/>
    <s v="Air Fryer"/>
    <x v="2"/>
    <s v="HomeNeeds"/>
    <n v="5"/>
    <n v="6500"/>
    <n v="10"/>
    <n v="32500"/>
    <n v="3250"/>
    <n v="29250"/>
    <n v="16229.31"/>
    <n v="13020.69"/>
    <x v="0"/>
    <s v="Bhubaneswar"/>
    <s v="Odisha"/>
    <s v="India"/>
    <s v="Cash on Delivery"/>
    <x v="1"/>
    <s v="Standard"/>
    <x v="0"/>
    <s v="No"/>
    <s v="No"/>
  </r>
  <r>
    <x v="3281"/>
    <x v="265"/>
    <s v="CUST10389"/>
    <s v="Customer 389"/>
    <n v="25"/>
    <s v="Returning"/>
    <s v="P3004"/>
    <s v="Cookware Set"/>
    <x v="2"/>
    <s v="HomeNeeds"/>
    <n v="1"/>
    <n v="3500"/>
    <n v="15"/>
    <n v="3500"/>
    <n v="525"/>
    <n v="2975"/>
    <n v="2113.9"/>
    <n v="861.1"/>
    <x v="1"/>
    <s v="Nagpur"/>
    <s v="Maharashtra"/>
    <s v="India"/>
    <s v="Wallet"/>
    <x v="2"/>
    <s v="Standard"/>
    <x v="0"/>
    <s v="Yes"/>
    <s v="No"/>
  </r>
  <r>
    <x v="3282"/>
    <x v="265"/>
    <s v="CUST11456"/>
    <s v="Customer 1456"/>
    <n v="37"/>
    <s v="Loyal"/>
    <s v="P1008"/>
    <s v="Monitor"/>
    <x v="0"/>
    <s v="Global Traders"/>
    <n v="3"/>
    <n v="14500"/>
    <n v="10"/>
    <n v="43500"/>
    <n v="4350"/>
    <n v="39150"/>
    <n v="30681.62"/>
    <n v="8468.3799999999992"/>
    <x v="1"/>
    <s v="Bhopal"/>
    <s v="Madhya Pradesh"/>
    <s v="India"/>
    <s v="Credit Card"/>
    <x v="2"/>
    <s v="Standard"/>
    <x v="3"/>
    <s v="No"/>
    <s v="No"/>
  </r>
  <r>
    <x v="3283"/>
    <x v="266"/>
    <s v="CUST10388"/>
    <s v="Customer 388"/>
    <n v="38"/>
    <s v="Returning"/>
    <s v="P3001"/>
    <s v="Coffee Maker"/>
    <x v="2"/>
    <s v="HomeNeeds"/>
    <n v="1"/>
    <n v="4200"/>
    <n v="0"/>
    <n v="4200"/>
    <n v="0"/>
    <n v="4200"/>
    <n v="3219.96"/>
    <n v="980.04"/>
    <x v="1"/>
    <s v="Chandigarh"/>
    <s v="Chandigarh"/>
    <s v="India"/>
    <s v="Wallet"/>
    <x v="0"/>
    <s v="Express"/>
    <x v="2"/>
    <s v="No"/>
    <s v="No"/>
  </r>
  <r>
    <x v="3284"/>
    <x v="266"/>
    <s v="CUST11188"/>
    <s v="Customer 1188"/>
    <n v="56"/>
    <s v="Returning"/>
    <s v="P2007"/>
    <s v="Saree"/>
    <x v="3"/>
    <s v="FashionMart"/>
    <n v="1"/>
    <n v="2600"/>
    <n v="30"/>
    <n v="2600"/>
    <n v="780"/>
    <n v="1820"/>
    <n v="1444.52"/>
    <n v="375.48"/>
    <x v="0"/>
    <s v="Nagpur"/>
    <s v="Maharashtra"/>
    <s v="India"/>
    <s v="Net Banking"/>
    <x v="0"/>
    <s v="Express"/>
    <x v="1"/>
    <s v="No"/>
    <s v="No"/>
  </r>
  <r>
    <x v="3285"/>
    <x v="266"/>
    <s v="CUST11444"/>
    <s v="Customer 1444"/>
    <n v="35"/>
    <s v="New"/>
    <s v="P2006"/>
    <s v="Womens Kurti"/>
    <x v="3"/>
    <s v="FashionMart"/>
    <n v="6"/>
    <n v="1400"/>
    <n v="10"/>
    <n v="8400"/>
    <n v="840"/>
    <n v="7560"/>
    <n v="5080.7700000000004"/>
    <n v="2479.23"/>
    <x v="1"/>
    <s v="Ahmedabad"/>
    <s v="Gujarat"/>
    <s v="India"/>
    <s v="Wallet"/>
    <x v="2"/>
    <s v="Standard"/>
    <x v="0"/>
    <s v="No"/>
    <s v="No"/>
  </r>
  <r>
    <x v="3286"/>
    <x v="266"/>
    <s v="CUST11677"/>
    <s v="Customer 1677"/>
    <n v="18"/>
    <s v="New"/>
    <s v="P1002"/>
    <s v="Smartphone"/>
    <x v="0"/>
    <s v="Global Traders"/>
    <n v="1"/>
    <n v="28000"/>
    <n v="5"/>
    <n v="28000"/>
    <n v="1400"/>
    <n v="26600"/>
    <n v="19902.61"/>
    <n v="6697.39"/>
    <x v="1"/>
    <s v="Chandigarh"/>
    <s v="Chandigarh"/>
    <s v="India"/>
    <s v="Cash on Delivery"/>
    <x v="2"/>
    <s v="Standard"/>
    <x v="0"/>
    <s v="No"/>
    <s v="No"/>
  </r>
  <r>
    <x v="3287"/>
    <x v="266"/>
    <s v="CUST11890"/>
    <s v="Customer 1890"/>
    <n v="48"/>
    <s v="Loyal"/>
    <s v="P2008"/>
    <s v="Formal Shirt"/>
    <x v="3"/>
    <s v="Global Traders"/>
    <n v="2"/>
    <n v="1700"/>
    <n v="20"/>
    <n v="3400"/>
    <n v="680"/>
    <n v="2720"/>
    <n v="1834.83"/>
    <n v="885.17"/>
    <x v="1"/>
    <s v="Guwahati"/>
    <s v="Assam"/>
    <s v="India"/>
    <s v="Wallet"/>
    <x v="2"/>
    <s v="Standard"/>
    <x v="0"/>
    <s v="No"/>
    <s v="No"/>
  </r>
  <r>
    <x v="3288"/>
    <x v="266"/>
    <s v="CUST11069"/>
    <s v="Customer 1069"/>
    <n v="25"/>
    <s v="Loyal"/>
    <s v="P4003"/>
    <s v="Sunscreen"/>
    <x v="4"/>
    <s v="BeautyCare"/>
    <n v="2"/>
    <n v="700"/>
    <n v="5"/>
    <n v="1400"/>
    <n v="70"/>
    <n v="1330"/>
    <n v="977.52"/>
    <n v="352.48"/>
    <x v="2"/>
    <s v="Visakhapatnam"/>
    <s v="Andhra Pradesh"/>
    <s v="India"/>
    <s v="Net Banking"/>
    <x v="0"/>
    <s v="Standard"/>
    <x v="0"/>
    <s v="No"/>
    <s v="No"/>
  </r>
  <r>
    <x v="3289"/>
    <x v="266"/>
    <s v="CUST11026"/>
    <s v="Customer 1026"/>
    <n v="24"/>
    <s v="Returning"/>
    <s v="P1002"/>
    <s v="Smartphone"/>
    <x v="0"/>
    <s v="Global Traders"/>
    <n v="1"/>
    <n v="28000"/>
    <n v="5"/>
    <n v="28000"/>
    <n v="1400"/>
    <n v="26600"/>
    <n v="14868.91"/>
    <n v="11731.09"/>
    <x v="1"/>
    <s v="Chandigarh"/>
    <s v="Chandigarh"/>
    <s v="India"/>
    <s v="Credit Card"/>
    <x v="2"/>
    <s v="Standard"/>
    <x v="0"/>
    <s v="No"/>
    <s v="No"/>
  </r>
  <r>
    <x v="3290"/>
    <x v="266"/>
    <s v="CUST12095"/>
    <s v="Customer 2095"/>
    <n v="50"/>
    <s v="Loyal"/>
    <s v="P1001"/>
    <s v="Laptop"/>
    <x v="0"/>
    <s v="TechSource India"/>
    <n v="1"/>
    <n v="55000"/>
    <n v="20"/>
    <n v="55000"/>
    <n v="11000"/>
    <n v="44000"/>
    <n v="33263.730000000003"/>
    <n v="10736.27"/>
    <x v="0"/>
    <s v="Guwahati"/>
    <s v="Assam"/>
    <s v="India"/>
    <s v="Cash on Delivery"/>
    <x v="1"/>
    <s v="Standard"/>
    <x v="0"/>
    <s v="No"/>
    <s v="No"/>
  </r>
  <r>
    <x v="3291"/>
    <x v="266"/>
    <s v="CUST11756"/>
    <s v="Customer 1756"/>
    <n v="32"/>
    <s v="Returning"/>
    <s v="P4005"/>
    <s v="Perfume"/>
    <x v="4"/>
    <s v="BeautyCare"/>
    <n v="6"/>
    <n v="1800"/>
    <n v="0"/>
    <n v="10800"/>
    <n v="0"/>
    <n v="10800"/>
    <n v="8355.73"/>
    <n v="2444.27"/>
    <x v="1"/>
    <s v="Guwahati"/>
    <s v="Assam"/>
    <s v="India"/>
    <s v="Cash on Delivery"/>
    <x v="0"/>
    <s v="Standard"/>
    <x v="0"/>
    <s v="No"/>
    <s v="No"/>
  </r>
  <r>
    <x v="3292"/>
    <x v="266"/>
    <s v="CUST11872"/>
    <s v="Customer 1872"/>
    <n v="19"/>
    <s v="New"/>
    <s v="P4003"/>
    <s v="Sunscreen"/>
    <x v="4"/>
    <s v="BeautyCare"/>
    <n v="3"/>
    <n v="700"/>
    <n v="25"/>
    <n v="2100"/>
    <n v="525"/>
    <n v="1575"/>
    <n v="1248.45"/>
    <n v="326.55"/>
    <x v="1"/>
    <s v="Chandigarh"/>
    <s v="Chandigarh"/>
    <s v="India"/>
    <s v="UPI"/>
    <x v="2"/>
    <s v="Express"/>
    <x v="0"/>
    <s v="No"/>
    <s v="No"/>
  </r>
  <r>
    <x v="3293"/>
    <x v="266"/>
    <s v="CUST10103"/>
    <s v="Customer 103"/>
    <n v="56"/>
    <s v="New"/>
    <s v="P5001"/>
    <s v="Notebook Set"/>
    <x v="1"/>
    <s v="Stationery Hub"/>
    <n v="1"/>
    <n v="500"/>
    <n v="5"/>
    <n v="500"/>
    <n v="25"/>
    <n v="475"/>
    <n v="361.7"/>
    <n v="113.3"/>
    <x v="1"/>
    <s v="Lucknow"/>
    <s v="Uttar Pradesh"/>
    <s v="India"/>
    <s v="UPI"/>
    <x v="2"/>
    <s v="Express"/>
    <x v="0"/>
    <s v="No"/>
    <s v="No"/>
  </r>
  <r>
    <x v="3294"/>
    <x v="266"/>
    <s v="CUST10968"/>
    <s v="Customer 968"/>
    <n v="27"/>
    <s v="New"/>
    <s v="P2001"/>
    <s v="Running Shoes"/>
    <x v="3"/>
    <s v="FashionMart"/>
    <n v="1"/>
    <n v="3200"/>
    <n v="5"/>
    <n v="3200"/>
    <n v="160"/>
    <n v="3040"/>
    <n v="1764.5"/>
    <n v="1275.5"/>
    <x v="2"/>
    <s v="Bhopal"/>
    <s v="Madhya Pradesh"/>
    <s v="India"/>
    <s v="Wallet"/>
    <x v="2"/>
    <s v="Express"/>
    <x v="0"/>
    <s v="No"/>
    <s v="No"/>
  </r>
  <r>
    <x v="3295"/>
    <x v="267"/>
    <s v="CUST10448"/>
    <s v="Customer 448"/>
    <n v="52"/>
    <s v="New"/>
    <s v="P5003"/>
    <s v="Calculator"/>
    <x v="1"/>
    <s v="Stationery Hub"/>
    <n v="5"/>
    <n v="650"/>
    <n v="15"/>
    <n v="3250"/>
    <n v="487.5"/>
    <n v="2762.5"/>
    <n v="2092.54"/>
    <n v="669.96"/>
    <x v="1"/>
    <s v="Mumbai"/>
    <s v="Maharashtra"/>
    <s v="India"/>
    <s v="Net Banking"/>
    <x v="2"/>
    <s v="Standard"/>
    <x v="0"/>
    <s v="Yes"/>
    <s v="No"/>
  </r>
  <r>
    <x v="3296"/>
    <x v="267"/>
    <s v="CUST12099"/>
    <s v="Customer 2099"/>
    <n v="24"/>
    <s v="New"/>
    <s v="P5004"/>
    <s v="Pen Set"/>
    <x v="1"/>
    <s v="Stationery Hub"/>
    <n v="1"/>
    <n v="250"/>
    <n v="0"/>
    <n v="250"/>
    <n v="0"/>
    <n v="250"/>
    <n v="141.12"/>
    <n v="108.88"/>
    <x v="1"/>
    <s v="Kolkata"/>
    <s v="West Bengal"/>
    <s v="India"/>
    <s v="Credit Card"/>
    <x v="2"/>
    <s v="Express"/>
    <x v="4"/>
    <s v="No"/>
    <s v="No"/>
  </r>
  <r>
    <x v="3297"/>
    <x v="267"/>
    <s v="CUST10686"/>
    <s v="Customer 686"/>
    <n v="43"/>
    <s v="Returning"/>
    <s v="P2003"/>
    <s v="T-Shirt"/>
    <x v="3"/>
    <s v="RetailHub"/>
    <n v="1"/>
    <n v="900"/>
    <n v="5"/>
    <n v="900"/>
    <n v="45"/>
    <n v="855"/>
    <n v="648.95000000000005"/>
    <n v="206.05"/>
    <x v="2"/>
    <s v="Ahmedabad"/>
    <s v="Gujarat"/>
    <s v="India"/>
    <s v="UPI"/>
    <x v="0"/>
    <s v="Express"/>
    <x v="0"/>
    <s v="No"/>
    <s v="No"/>
  </r>
  <r>
    <x v="3298"/>
    <x v="267"/>
    <s v="CUST10383"/>
    <s v="Customer 383"/>
    <n v="58"/>
    <s v="Loyal"/>
    <s v="P2003"/>
    <s v="T-Shirt"/>
    <x v="3"/>
    <s v="RetailHub"/>
    <n v="2"/>
    <n v="900"/>
    <n v="10"/>
    <n v="1800"/>
    <n v="180"/>
    <n v="1620"/>
    <n v="1241.95"/>
    <n v="378.05"/>
    <x v="1"/>
    <s v="Visakhapatnam"/>
    <s v="Andhra Pradesh"/>
    <s v="India"/>
    <s v="Credit Card"/>
    <x v="1"/>
    <s v="Standard"/>
    <x v="0"/>
    <s v="No"/>
    <s v="No"/>
  </r>
  <r>
    <x v="3299"/>
    <x v="267"/>
    <s v="CUST11675"/>
    <s v="Customer 1675"/>
    <n v="31"/>
    <s v="Returning"/>
    <s v="P3007"/>
    <s v="Vacuum Cleaner"/>
    <x v="2"/>
    <s v="Global Traders"/>
    <n v="1"/>
    <n v="8500"/>
    <n v="0"/>
    <n v="8500"/>
    <n v="0"/>
    <n v="8500"/>
    <n v="4745.3900000000003"/>
    <n v="3754.61"/>
    <x v="1"/>
    <s v="Bengaluru"/>
    <s v="Karnataka"/>
    <s v="India"/>
    <s v="Cash on Delivery"/>
    <x v="1"/>
    <s v="Standard"/>
    <x v="0"/>
    <s v="No"/>
    <s v="No"/>
  </r>
  <r>
    <x v="3300"/>
    <x v="267"/>
    <s v="CUST12023"/>
    <s v="Customer 2023"/>
    <n v="59"/>
    <s v="New"/>
    <s v="P1008"/>
    <s v="Monitor"/>
    <x v="0"/>
    <s v="Global Traders"/>
    <n v="4"/>
    <n v="14500"/>
    <n v="5"/>
    <n v="58000"/>
    <n v="2900"/>
    <n v="55100"/>
    <n v="40706.67"/>
    <n v="14393.33"/>
    <x v="0"/>
    <s v="Lucknow"/>
    <s v="Uttar Pradesh"/>
    <s v="India"/>
    <s v="UPI"/>
    <x v="2"/>
    <s v="Express"/>
    <x v="0"/>
    <s v="No"/>
    <s v="No"/>
  </r>
  <r>
    <x v="3301"/>
    <x v="267"/>
    <s v="CUST11173"/>
    <s v="Customer 1173"/>
    <n v="40"/>
    <s v="Loyal"/>
    <s v="P1004"/>
    <s v="Smartwatch"/>
    <x v="0"/>
    <s v="TechSource India"/>
    <n v="2"/>
    <n v="6500"/>
    <n v="0"/>
    <n v="13000"/>
    <n v="0"/>
    <n v="13000"/>
    <n v="8981.4699999999993"/>
    <n v="4018.53"/>
    <x v="1"/>
    <s v="Bhubaneswar"/>
    <s v="Odisha"/>
    <s v="India"/>
    <s v="Cash on Delivery"/>
    <x v="2"/>
    <s v="Standard"/>
    <x v="0"/>
    <s v="No"/>
    <s v="No"/>
  </r>
  <r>
    <x v="3302"/>
    <x v="267"/>
    <s v="CUST10154"/>
    <s v="Customer 154"/>
    <n v="30"/>
    <s v="Returning"/>
    <s v="P1005"/>
    <s v="Tablet"/>
    <x v="0"/>
    <s v="RetailHub"/>
    <n v="1"/>
    <n v="18000"/>
    <n v="5"/>
    <n v="18000"/>
    <n v="900"/>
    <n v="17100"/>
    <n v="13916.53"/>
    <n v="3183.47"/>
    <x v="1"/>
    <s v="Chennai"/>
    <s v="Tamil Nadu"/>
    <s v="India"/>
    <s v="UPI"/>
    <x v="1"/>
    <s v="Standard"/>
    <x v="0"/>
    <s v="No"/>
    <s v="No"/>
  </r>
  <r>
    <x v="3303"/>
    <x v="267"/>
    <s v="CUST11464"/>
    <s v="Customer 1464"/>
    <n v="51"/>
    <s v="New"/>
    <s v="P3006"/>
    <s v="Water Bottle"/>
    <x v="2"/>
    <s v="Metro Supplies"/>
    <n v="4"/>
    <n v="700"/>
    <n v="10"/>
    <n v="2800"/>
    <n v="280"/>
    <n v="2520"/>
    <n v="1691.07"/>
    <n v="828.93"/>
    <x v="1"/>
    <s v="Visakhapatnam"/>
    <s v="Andhra Pradesh"/>
    <s v="India"/>
    <s v="Wallet"/>
    <x v="2"/>
    <s v="Express"/>
    <x v="4"/>
    <s v="No"/>
    <s v="No"/>
  </r>
  <r>
    <x v="3304"/>
    <x v="267"/>
    <s v="CUST11434"/>
    <s v="Customer 1434"/>
    <n v="30"/>
    <s v="Returning"/>
    <s v="P2002"/>
    <s v="Jeans"/>
    <x v="3"/>
    <s v="FashionMart"/>
    <n v="4"/>
    <n v="2200"/>
    <n v="20"/>
    <n v="8800"/>
    <n v="1760"/>
    <n v="7040"/>
    <n v="4873.95"/>
    <n v="2166.0500000000002"/>
    <x v="1"/>
    <s v="Patna"/>
    <s v="Bihar"/>
    <s v="India"/>
    <s v="Cash on Delivery"/>
    <x v="1"/>
    <s v="Express"/>
    <x v="1"/>
    <s v="Yes"/>
    <s v="Yes"/>
  </r>
  <r>
    <x v="3305"/>
    <x v="268"/>
    <s v="CUST11237"/>
    <s v="Customer 1237"/>
    <n v="60"/>
    <s v="New"/>
    <s v="P1005"/>
    <s v="Tablet"/>
    <x v="0"/>
    <s v="RetailHub"/>
    <n v="1"/>
    <n v="18000"/>
    <n v="15"/>
    <n v="18000"/>
    <n v="2700"/>
    <n v="15300"/>
    <n v="10189"/>
    <n v="5111"/>
    <x v="1"/>
    <s v="Bhopal"/>
    <s v="Madhya Pradesh"/>
    <s v="India"/>
    <s v="Wallet"/>
    <x v="0"/>
    <s v="Standard"/>
    <x v="0"/>
    <s v="No"/>
    <s v="No"/>
  </r>
  <r>
    <x v="3306"/>
    <x v="268"/>
    <s v="CUST10345"/>
    <s v="Customer 345"/>
    <n v="56"/>
    <s v="New"/>
    <s v="P3003"/>
    <s v="Mixer Grinder"/>
    <x v="2"/>
    <s v="Prime Distributors"/>
    <n v="2"/>
    <n v="4800"/>
    <n v="15"/>
    <n v="9600"/>
    <n v="1440"/>
    <n v="8160"/>
    <n v="4898.8"/>
    <n v="3261.2"/>
    <x v="2"/>
    <s v="Surat"/>
    <s v="Gujarat"/>
    <s v="India"/>
    <s v="Cash on Delivery"/>
    <x v="1"/>
    <s v="Standard"/>
    <x v="0"/>
    <s v="No"/>
    <s v="No"/>
  </r>
  <r>
    <x v="3307"/>
    <x v="268"/>
    <s v="CUST10592"/>
    <s v="Customer 592"/>
    <n v="29"/>
    <s v="Loyal"/>
    <s v="P4005"/>
    <s v="Perfume"/>
    <x v="4"/>
    <s v="BeautyCare"/>
    <n v="3"/>
    <n v="1800"/>
    <n v="5"/>
    <n v="5400"/>
    <n v="270"/>
    <n v="5130"/>
    <n v="3952.78"/>
    <n v="1177.22"/>
    <x v="1"/>
    <s v="Hyderabad"/>
    <s v="Telangana"/>
    <s v="India"/>
    <s v="Debit Card"/>
    <x v="0"/>
    <s v="Standard"/>
    <x v="0"/>
    <s v="No"/>
    <s v="No"/>
  </r>
  <r>
    <x v="3308"/>
    <x v="268"/>
    <s v="CUST12289"/>
    <s v="Customer 2289"/>
    <n v="21"/>
    <s v="New"/>
    <s v="P4004"/>
    <s v="Shampoo"/>
    <x v="4"/>
    <s v="BeautyCare"/>
    <n v="3"/>
    <n v="550"/>
    <n v="15"/>
    <n v="1650"/>
    <n v="247.5"/>
    <n v="1402.5"/>
    <n v="937.75"/>
    <n v="464.75"/>
    <x v="2"/>
    <s v="Pune"/>
    <s v="Maharashtra"/>
    <s v="India"/>
    <s v="Net Banking"/>
    <x v="0"/>
    <s v="Standard"/>
    <x v="3"/>
    <s v="Yes"/>
    <s v="No"/>
  </r>
  <r>
    <x v="3309"/>
    <x v="268"/>
    <s v="CUST11041"/>
    <s v="Customer 1041"/>
    <n v="42"/>
    <s v="Returning"/>
    <s v="P4004"/>
    <s v="Shampoo"/>
    <x v="4"/>
    <s v="BeautyCare"/>
    <n v="1"/>
    <n v="550"/>
    <n v="5"/>
    <n v="550"/>
    <n v="27.5"/>
    <n v="522.5"/>
    <n v="306.10000000000002"/>
    <n v="216.4"/>
    <x v="1"/>
    <s v="Chandigarh"/>
    <s v="Chandigarh"/>
    <s v="India"/>
    <s v="Cash on Delivery"/>
    <x v="0"/>
    <s v="Standard"/>
    <x v="0"/>
    <s v="No"/>
    <s v="No"/>
  </r>
  <r>
    <x v="3310"/>
    <x v="268"/>
    <s v="CUST11648"/>
    <s v="Customer 1648"/>
    <n v="24"/>
    <s v="New"/>
    <s v="P1001"/>
    <s v="Laptop"/>
    <x v="0"/>
    <s v="TechSource India"/>
    <n v="1"/>
    <n v="55000"/>
    <n v="5"/>
    <n v="55000"/>
    <n v="2750"/>
    <n v="52250"/>
    <n v="30205.67"/>
    <n v="22044.33"/>
    <x v="0"/>
    <s v="Jaipur"/>
    <s v="Rajasthan"/>
    <s v="India"/>
    <s v="Debit Card"/>
    <x v="2"/>
    <s v="Standard"/>
    <x v="0"/>
    <s v="No"/>
    <s v="No"/>
  </r>
  <r>
    <x v="3311"/>
    <x v="268"/>
    <s v="CUST11841"/>
    <s v="Customer 1841"/>
    <n v="19"/>
    <s v="New"/>
    <s v="P4006"/>
    <s v="Lipstick"/>
    <x v="4"/>
    <s v="BeautyCare"/>
    <n v="2"/>
    <n v="850"/>
    <n v="25"/>
    <n v="1700"/>
    <n v="425"/>
    <n v="1275"/>
    <n v="757.5"/>
    <n v="517.5"/>
    <x v="1"/>
    <s v="Mumbai"/>
    <s v="Maharashtra"/>
    <s v="India"/>
    <s v="UPI"/>
    <x v="0"/>
    <s v="Standard"/>
    <x v="0"/>
    <s v="Yes"/>
    <s v="No"/>
  </r>
  <r>
    <x v="3312"/>
    <x v="268"/>
    <s v="CUST10550"/>
    <s v="Customer 550"/>
    <n v="36"/>
    <s v="Loyal"/>
    <s v="P2002"/>
    <s v="Jeans"/>
    <x v="3"/>
    <s v="FashionMart"/>
    <n v="1"/>
    <n v="2200"/>
    <n v="20"/>
    <n v="2200"/>
    <n v="440"/>
    <n v="1760"/>
    <n v="986.74"/>
    <n v="773.26"/>
    <x v="0"/>
    <s v="Delhi"/>
    <s v="Delhi"/>
    <s v="India"/>
    <s v="Cash on Delivery"/>
    <x v="0"/>
    <s v="Standard"/>
    <x v="0"/>
    <s v="No"/>
    <s v="No"/>
  </r>
  <r>
    <x v="3313"/>
    <x v="268"/>
    <s v="CUST12443"/>
    <s v="Customer 2443"/>
    <n v="39"/>
    <s v="New"/>
    <s v="P4003"/>
    <s v="Sunscreen"/>
    <x v="4"/>
    <s v="BeautyCare"/>
    <n v="1"/>
    <n v="700"/>
    <n v="15"/>
    <n v="700"/>
    <n v="105"/>
    <n v="595"/>
    <n v="458.56"/>
    <n v="136.44"/>
    <x v="2"/>
    <s v="Guwahati"/>
    <s v="Assam"/>
    <s v="India"/>
    <s v="UPI"/>
    <x v="0"/>
    <s v="Standard"/>
    <x v="3"/>
    <s v="No"/>
    <s v="No"/>
  </r>
  <r>
    <x v="3314"/>
    <x v="268"/>
    <s v="CUST11134"/>
    <s v="Customer 1134"/>
    <n v="22"/>
    <s v="Returning"/>
    <s v="P3001"/>
    <s v="Coffee Maker"/>
    <x v="2"/>
    <s v="HomeNeeds"/>
    <n v="4"/>
    <n v="4200"/>
    <n v="20"/>
    <n v="16800"/>
    <n v="3360"/>
    <n v="13440"/>
    <n v="8305.2900000000009"/>
    <n v="5134.71"/>
    <x v="1"/>
    <s v="Patna"/>
    <s v="Bihar"/>
    <s v="India"/>
    <s v="Credit Card"/>
    <x v="2"/>
    <s v="Express"/>
    <x v="1"/>
    <s v="No"/>
    <s v="No"/>
  </r>
  <r>
    <x v="3315"/>
    <x v="268"/>
    <s v="CUST10871"/>
    <s v="Customer 871"/>
    <n v="34"/>
    <s v="New"/>
    <s v="P1002"/>
    <s v="Smartphone"/>
    <x v="0"/>
    <s v="Global Traders"/>
    <n v="1"/>
    <n v="28000"/>
    <n v="5"/>
    <n v="28000"/>
    <n v="1400"/>
    <n v="26600"/>
    <n v="17273.63"/>
    <n v="9326.3700000000008"/>
    <x v="1"/>
    <s v="Mumbai"/>
    <s v="Maharashtra"/>
    <s v="India"/>
    <s v="Cash on Delivery"/>
    <x v="2"/>
    <s v="Standard"/>
    <x v="0"/>
    <s v="No"/>
    <s v="No"/>
  </r>
  <r>
    <x v="3316"/>
    <x v="268"/>
    <s v="CUST11687"/>
    <s v="Customer 1687"/>
    <n v="45"/>
    <s v="Returning"/>
    <s v="P2005"/>
    <s v="Backpack"/>
    <x v="3"/>
    <s v="Metro Supplies"/>
    <n v="2"/>
    <n v="1800"/>
    <n v="25"/>
    <n v="3600"/>
    <n v="900"/>
    <n v="2700"/>
    <n v="1937.56"/>
    <n v="762.44"/>
    <x v="0"/>
    <s v="Bhopal"/>
    <s v="Madhya Pradesh"/>
    <s v="India"/>
    <s v="Debit Card"/>
    <x v="0"/>
    <s v="Standard"/>
    <x v="2"/>
    <s v="No"/>
    <s v="No"/>
  </r>
  <r>
    <x v="3317"/>
    <x v="268"/>
    <s v="CUST10318"/>
    <s v="Customer 318"/>
    <n v="55"/>
    <s v="New"/>
    <s v="P1002"/>
    <s v="Smartphone"/>
    <x v="0"/>
    <s v="Global Traders"/>
    <n v="6"/>
    <n v="28000"/>
    <n v="20"/>
    <n v="168000"/>
    <n v="33600"/>
    <n v="134400"/>
    <n v="80605.73"/>
    <n v="53794.27"/>
    <x v="1"/>
    <s v="Coimbatore"/>
    <s v="Tamil Nadu"/>
    <s v="India"/>
    <s v="Cash on Delivery"/>
    <x v="1"/>
    <s v="Standard"/>
    <x v="0"/>
    <s v="No"/>
    <s v="No"/>
  </r>
  <r>
    <x v="3318"/>
    <x v="268"/>
    <s v="CUST11648"/>
    <s v="Customer 1648"/>
    <n v="18"/>
    <s v="Returning"/>
    <s v="P2004"/>
    <s v="Jacket"/>
    <x v="3"/>
    <s v="Global Traders"/>
    <n v="1"/>
    <n v="3500"/>
    <n v="5"/>
    <n v="3500"/>
    <n v="175"/>
    <n v="3325"/>
    <n v="2066.35"/>
    <n v="1258.6500000000001"/>
    <x v="2"/>
    <s v="Coimbatore"/>
    <s v="Tamil Nadu"/>
    <s v="India"/>
    <s v="Wallet"/>
    <x v="2"/>
    <s v="Same Day"/>
    <x v="0"/>
    <s v="No"/>
    <s v="No"/>
  </r>
  <r>
    <x v="3319"/>
    <x v="268"/>
    <s v="CUST12406"/>
    <s v="Customer 2406"/>
    <n v="50"/>
    <s v="Returning"/>
    <s v="P2004"/>
    <s v="Jacket"/>
    <x v="3"/>
    <s v="Global Traders"/>
    <n v="2"/>
    <n v="3500"/>
    <n v="30"/>
    <n v="7000"/>
    <n v="2100"/>
    <n v="4900"/>
    <n v="3427.51"/>
    <n v="1472.49"/>
    <x v="0"/>
    <s v="Chennai"/>
    <s v="Tamil Nadu"/>
    <s v="India"/>
    <s v="Cash on Delivery"/>
    <x v="0"/>
    <s v="Standard"/>
    <x v="2"/>
    <s v="No"/>
    <s v="No"/>
  </r>
  <r>
    <x v="3320"/>
    <x v="269"/>
    <s v="CUST10970"/>
    <s v="Customer 970"/>
    <n v="33"/>
    <s v="Returning"/>
    <s v="P5002"/>
    <s v="Novel"/>
    <x v="1"/>
    <s v="Stationery Hub"/>
    <n v="1"/>
    <n v="400"/>
    <n v="0"/>
    <n v="400"/>
    <n v="0"/>
    <n v="400"/>
    <n v="250.75"/>
    <n v="149.25"/>
    <x v="2"/>
    <s v="Jaipur"/>
    <s v="Rajasthan"/>
    <s v="India"/>
    <s v="Debit Card"/>
    <x v="0"/>
    <s v="Standard"/>
    <x v="0"/>
    <s v="No"/>
    <s v="No"/>
  </r>
  <r>
    <x v="3321"/>
    <x v="269"/>
    <s v="CUST11768"/>
    <s v="Customer 1768"/>
    <n v="58"/>
    <s v="Loyal"/>
    <s v="P5005"/>
    <s v="Desk Organizer"/>
    <x v="1"/>
    <s v="Stationery Hub"/>
    <n v="2"/>
    <n v="600"/>
    <n v="10"/>
    <n v="1200"/>
    <n v="120"/>
    <n v="1080"/>
    <n v="766.15"/>
    <n v="313.85000000000002"/>
    <x v="1"/>
    <s v="Nagpur"/>
    <s v="Maharashtra"/>
    <s v="India"/>
    <s v="Debit Card"/>
    <x v="0"/>
    <s v="Express"/>
    <x v="0"/>
    <s v="No"/>
    <s v="Yes"/>
  </r>
  <r>
    <x v="3322"/>
    <x v="269"/>
    <s v="CUST11434"/>
    <s v="Customer 1434"/>
    <n v="20"/>
    <s v="Returning"/>
    <s v="P3002"/>
    <s v="Air Fryer"/>
    <x v="2"/>
    <s v="HomeNeeds"/>
    <n v="3"/>
    <n v="6500"/>
    <n v="20"/>
    <n v="19500"/>
    <n v="3900"/>
    <n v="15600"/>
    <n v="9188.61"/>
    <n v="6411.39"/>
    <x v="0"/>
    <s v="Indore"/>
    <s v="Madhya Pradesh"/>
    <s v="India"/>
    <s v="Wallet"/>
    <x v="0"/>
    <s v="Standard"/>
    <x v="0"/>
    <s v="No"/>
    <s v="No"/>
  </r>
  <r>
    <x v="3323"/>
    <x v="269"/>
    <s v="CUST10818"/>
    <s v="Customer 818"/>
    <n v="49"/>
    <s v="Returning"/>
    <s v="P1005"/>
    <s v="Tablet"/>
    <x v="0"/>
    <s v="RetailHub"/>
    <n v="1"/>
    <n v="18000"/>
    <n v="10"/>
    <n v="18000"/>
    <n v="1800"/>
    <n v="16200"/>
    <n v="13199.63"/>
    <n v="3000.37"/>
    <x v="1"/>
    <s v="Chandigarh"/>
    <s v="Chandigarh"/>
    <s v="India"/>
    <s v="Credit Card"/>
    <x v="0"/>
    <s v="Standard"/>
    <x v="3"/>
    <s v="No"/>
    <s v="No"/>
  </r>
  <r>
    <x v="3324"/>
    <x v="269"/>
    <s v="CUST11682"/>
    <s v="Customer 1682"/>
    <n v="27"/>
    <s v="Returning"/>
    <s v="P2003"/>
    <s v="T-Shirt"/>
    <x v="3"/>
    <s v="RetailHub"/>
    <n v="1"/>
    <n v="900"/>
    <n v="10"/>
    <n v="900"/>
    <n v="90"/>
    <n v="810"/>
    <n v="533.94000000000005"/>
    <n v="276.06"/>
    <x v="1"/>
    <s v="Surat"/>
    <s v="Gujarat"/>
    <s v="India"/>
    <s v="Credit Card"/>
    <x v="2"/>
    <s v="Standard"/>
    <x v="0"/>
    <s v="No"/>
    <s v="Yes"/>
  </r>
  <r>
    <x v="3325"/>
    <x v="269"/>
    <s v="CUST12376"/>
    <s v="Customer 2376"/>
    <n v="56"/>
    <s v="New"/>
    <s v="P4005"/>
    <s v="Perfume"/>
    <x v="4"/>
    <s v="BeautyCare"/>
    <n v="3"/>
    <n v="1800"/>
    <n v="10"/>
    <n v="5400"/>
    <n v="540"/>
    <n v="4860"/>
    <n v="2925.74"/>
    <n v="1934.26"/>
    <x v="0"/>
    <s v="Ahmedabad"/>
    <s v="Gujarat"/>
    <s v="India"/>
    <s v="Credit Card"/>
    <x v="2"/>
    <s v="Express"/>
    <x v="3"/>
    <s v="No"/>
    <s v="No"/>
  </r>
  <r>
    <x v="3326"/>
    <x v="269"/>
    <s v="CUST12419"/>
    <s v="Customer 2419"/>
    <n v="53"/>
    <s v="New"/>
    <s v="P2005"/>
    <s v="Backpack"/>
    <x v="3"/>
    <s v="Metro Supplies"/>
    <n v="2"/>
    <n v="1800"/>
    <n v="0"/>
    <n v="3600"/>
    <n v="0"/>
    <n v="3600"/>
    <n v="2142.16"/>
    <n v="1457.84"/>
    <x v="1"/>
    <s v="Guwahati"/>
    <s v="Assam"/>
    <s v="India"/>
    <s v="UPI"/>
    <x v="0"/>
    <s v="Standard"/>
    <x v="0"/>
    <s v="No"/>
    <s v="No"/>
  </r>
  <r>
    <x v="3327"/>
    <x v="269"/>
    <s v="CUST11565"/>
    <s v="Customer 1565"/>
    <n v="58"/>
    <s v="Loyal"/>
    <s v="P1010"/>
    <s v="Bluetooth Speaker"/>
    <x v="0"/>
    <s v="Prime Distributors"/>
    <n v="2"/>
    <n v="3200"/>
    <n v="30"/>
    <n v="6400"/>
    <n v="1920"/>
    <n v="4480"/>
    <n v="3229.44"/>
    <n v="1250.56"/>
    <x v="0"/>
    <s v="Indore"/>
    <s v="Madhya Pradesh"/>
    <s v="India"/>
    <s v="Cash on Delivery"/>
    <x v="1"/>
    <s v="Express"/>
    <x v="0"/>
    <s v="No"/>
    <s v="No"/>
  </r>
  <r>
    <x v="3328"/>
    <x v="269"/>
    <s v="CUST10760"/>
    <s v="Customer 760"/>
    <n v="55"/>
    <s v="Returning"/>
    <s v="P4001"/>
    <s v="Face Wash"/>
    <x v="4"/>
    <s v="BeautyCare"/>
    <n v="1"/>
    <n v="450"/>
    <n v="10"/>
    <n v="450"/>
    <n v="45"/>
    <n v="405"/>
    <n v="293.54000000000002"/>
    <n v="111.46"/>
    <x v="2"/>
    <s v="Pune"/>
    <s v="Maharashtra"/>
    <s v="India"/>
    <s v="Net Banking"/>
    <x v="2"/>
    <s v="Standard"/>
    <x v="0"/>
    <s v="No"/>
    <s v="No"/>
  </r>
  <r>
    <x v="3329"/>
    <x v="269"/>
    <s v="CUST12480"/>
    <s v="Customer 2480"/>
    <n v="27"/>
    <s v="Returning"/>
    <s v="P2002"/>
    <s v="Jeans"/>
    <x v="3"/>
    <s v="FashionMart"/>
    <n v="3"/>
    <n v="2200"/>
    <n v="10"/>
    <n v="6600"/>
    <n v="660"/>
    <n v="5940"/>
    <n v="3716.83"/>
    <n v="2223.17"/>
    <x v="1"/>
    <s v="Mumbai"/>
    <s v="Maharashtra"/>
    <s v="India"/>
    <s v="Credit Card"/>
    <x v="1"/>
    <s v="Standard"/>
    <x v="2"/>
    <s v="No"/>
    <s v="No"/>
  </r>
  <r>
    <x v="3330"/>
    <x v="269"/>
    <s v="CUST12369"/>
    <s v="Customer 2369"/>
    <n v="21"/>
    <s v="Returning"/>
    <s v="P4001"/>
    <s v="Face Wash"/>
    <x v="4"/>
    <s v="BeautyCare"/>
    <n v="1"/>
    <n v="450"/>
    <n v="30"/>
    <n v="450"/>
    <n v="135"/>
    <n v="315"/>
    <n v="215.14"/>
    <n v="99.86"/>
    <x v="0"/>
    <s v="Bhubaneswar"/>
    <s v="Odisha"/>
    <s v="India"/>
    <s v="Wallet"/>
    <x v="0"/>
    <s v="Standard"/>
    <x v="4"/>
    <s v="No"/>
    <s v="No"/>
  </r>
  <r>
    <x v="3331"/>
    <x v="269"/>
    <s v="CUST11014"/>
    <s v="Customer 1014"/>
    <n v="38"/>
    <s v="Returning"/>
    <s v="P1009"/>
    <s v="Power Bank"/>
    <x v="0"/>
    <s v="Prime Distributors"/>
    <n v="5"/>
    <n v="1600"/>
    <n v="5"/>
    <n v="8000"/>
    <n v="400"/>
    <n v="7600"/>
    <n v="4245.59"/>
    <n v="3354.41"/>
    <x v="1"/>
    <s v="Chennai"/>
    <s v="Tamil Nadu"/>
    <s v="India"/>
    <s v="Wallet"/>
    <x v="2"/>
    <s v="Same Day"/>
    <x v="0"/>
    <s v="No"/>
    <s v="No"/>
  </r>
  <r>
    <x v="3332"/>
    <x v="269"/>
    <s v="CUST11183"/>
    <s v="Customer 1183"/>
    <n v="48"/>
    <s v="Loyal"/>
    <s v="P4001"/>
    <s v="Face Wash"/>
    <x v="4"/>
    <s v="BeautyCare"/>
    <n v="1"/>
    <n v="450"/>
    <n v="15"/>
    <n v="450"/>
    <n v="67.5"/>
    <n v="382.5"/>
    <n v="260.02999999999997"/>
    <n v="122.47"/>
    <x v="1"/>
    <s v="Visakhapatnam"/>
    <s v="Andhra Pradesh"/>
    <s v="India"/>
    <s v="Credit Card"/>
    <x v="0"/>
    <s v="Same Day"/>
    <x v="3"/>
    <s v="Yes"/>
    <s v="No"/>
  </r>
  <r>
    <x v="3333"/>
    <x v="269"/>
    <s v="CUST11241"/>
    <s v="Customer 1241"/>
    <n v="30"/>
    <s v="Returning"/>
    <s v="P1003"/>
    <s v="Headphones"/>
    <x v="0"/>
    <s v="Metro Supplies"/>
    <n v="2"/>
    <n v="2500"/>
    <n v="10"/>
    <n v="5000"/>
    <n v="500"/>
    <n v="4500"/>
    <n v="3371.35"/>
    <n v="1128.6500000000001"/>
    <x v="1"/>
    <s v="Surat"/>
    <s v="Gujarat"/>
    <s v="India"/>
    <s v="Cash on Delivery"/>
    <x v="2"/>
    <s v="Standard"/>
    <x v="0"/>
    <s v="No"/>
    <s v="No"/>
  </r>
  <r>
    <x v="3334"/>
    <x v="270"/>
    <s v="CUST12269"/>
    <s v="Customer 2269"/>
    <n v="58"/>
    <s v="New"/>
    <s v="P2005"/>
    <s v="Backpack"/>
    <x v="3"/>
    <s v="Metro Supplies"/>
    <n v="1"/>
    <n v="1800"/>
    <n v="5"/>
    <n v="1800"/>
    <n v="90"/>
    <n v="1710"/>
    <n v="1258.8499999999999"/>
    <n v="451.15"/>
    <x v="1"/>
    <s v="Coimbatore"/>
    <s v="Tamil Nadu"/>
    <s v="India"/>
    <s v="UPI"/>
    <x v="2"/>
    <s v="Standard"/>
    <x v="0"/>
    <s v="No"/>
    <s v="No"/>
  </r>
  <r>
    <x v="3335"/>
    <x v="270"/>
    <s v="CUST11701"/>
    <s v="Customer 1701"/>
    <n v="22"/>
    <s v="New"/>
    <s v="P2008"/>
    <s v="Formal Shirt"/>
    <x v="3"/>
    <s v="Global Traders"/>
    <n v="5"/>
    <n v="1700"/>
    <n v="0"/>
    <n v="8500"/>
    <n v="0"/>
    <n v="8500"/>
    <n v="4882.3599999999997"/>
    <n v="3617.64"/>
    <x v="0"/>
    <s v="Lucknow"/>
    <s v="Uttar Pradesh"/>
    <s v="India"/>
    <s v="UPI"/>
    <x v="1"/>
    <s v="Standard"/>
    <x v="0"/>
    <s v="No"/>
    <s v="No"/>
  </r>
  <r>
    <x v="3336"/>
    <x v="270"/>
    <s v="CUST10687"/>
    <s v="Customer 687"/>
    <n v="40"/>
    <s v="Returning"/>
    <s v="P2004"/>
    <s v="Jacket"/>
    <x v="3"/>
    <s v="Global Traders"/>
    <n v="2"/>
    <n v="3500"/>
    <n v="0"/>
    <n v="7000"/>
    <n v="0"/>
    <n v="7000"/>
    <n v="4709.4399999999996"/>
    <n v="2290.56"/>
    <x v="1"/>
    <s v="Delhi"/>
    <s v="Delhi"/>
    <s v="India"/>
    <s v="Wallet"/>
    <x v="2"/>
    <s v="Standard"/>
    <x v="1"/>
    <s v="No"/>
    <s v="No"/>
  </r>
  <r>
    <x v="3337"/>
    <x v="270"/>
    <s v="CUST12464"/>
    <s v="Customer 2464"/>
    <n v="43"/>
    <s v="New"/>
    <s v="P4005"/>
    <s v="Perfume"/>
    <x v="4"/>
    <s v="BeautyCare"/>
    <n v="2"/>
    <n v="1800"/>
    <n v="5"/>
    <n v="3600"/>
    <n v="180"/>
    <n v="3420"/>
    <n v="2667.01"/>
    <n v="752.99"/>
    <x v="1"/>
    <s v="Mumbai"/>
    <s v="Maharashtra"/>
    <s v="India"/>
    <s v="Net Banking"/>
    <x v="2"/>
    <s v="Standard"/>
    <x v="3"/>
    <s v="No"/>
    <s v="No"/>
  </r>
  <r>
    <x v="3338"/>
    <x v="270"/>
    <s v="CUST12072"/>
    <s v="Customer 2072"/>
    <n v="57"/>
    <s v="Returning"/>
    <s v="P3001"/>
    <s v="Coffee Maker"/>
    <x v="2"/>
    <s v="HomeNeeds"/>
    <n v="1"/>
    <n v="4200"/>
    <n v="15"/>
    <n v="4200"/>
    <n v="630"/>
    <n v="3570"/>
    <n v="2524.6"/>
    <n v="1045.4000000000001"/>
    <x v="0"/>
    <s v="Kolkata"/>
    <s v="West Bengal"/>
    <s v="India"/>
    <s v="Wallet"/>
    <x v="1"/>
    <s v="Standard"/>
    <x v="3"/>
    <s v="No"/>
    <s v="No"/>
  </r>
  <r>
    <x v="3339"/>
    <x v="270"/>
    <s v="CUST11494"/>
    <s v="Customer 1494"/>
    <n v="35"/>
    <s v="New"/>
    <s v="P2006"/>
    <s v="Womens Kurti"/>
    <x v="3"/>
    <s v="FashionMart"/>
    <n v="2"/>
    <n v="1400"/>
    <n v="15"/>
    <n v="2800"/>
    <n v="420"/>
    <n v="2380"/>
    <n v="1850.59"/>
    <n v="529.41"/>
    <x v="2"/>
    <s v="Coimbatore"/>
    <s v="Tamil Nadu"/>
    <s v="India"/>
    <s v="Net Banking"/>
    <x v="1"/>
    <s v="Standard"/>
    <x v="3"/>
    <s v="No"/>
    <s v="No"/>
  </r>
  <r>
    <x v="3340"/>
    <x v="270"/>
    <s v="CUST10862"/>
    <s v="Customer 862"/>
    <n v="26"/>
    <s v="Returning"/>
    <s v="P4002"/>
    <s v="Moisturizer"/>
    <x v="4"/>
    <s v="BeautyCare"/>
    <n v="1"/>
    <n v="650"/>
    <n v="0"/>
    <n v="650"/>
    <n v="0"/>
    <n v="650"/>
    <n v="360.89"/>
    <n v="289.11"/>
    <x v="1"/>
    <s v="Pune"/>
    <s v="Maharashtra"/>
    <s v="India"/>
    <s v="Net Banking"/>
    <x v="2"/>
    <s v="Standard"/>
    <x v="0"/>
    <s v="No"/>
    <s v="No"/>
  </r>
  <r>
    <x v="3341"/>
    <x v="270"/>
    <s v="CUST10629"/>
    <s v="Customer 629"/>
    <n v="18"/>
    <s v="Returning"/>
    <s v="P2002"/>
    <s v="Jeans"/>
    <x v="3"/>
    <s v="FashionMart"/>
    <n v="1"/>
    <n v="2200"/>
    <n v="15"/>
    <n v="2200"/>
    <n v="330"/>
    <n v="1870"/>
    <n v="1492.25"/>
    <n v="377.75"/>
    <x v="0"/>
    <s v="Pune"/>
    <s v="Maharashtra"/>
    <s v="India"/>
    <s v="Debit Card"/>
    <x v="2"/>
    <s v="Standard"/>
    <x v="1"/>
    <s v="No"/>
    <s v="No"/>
  </r>
  <r>
    <x v="3342"/>
    <x v="270"/>
    <s v="CUST10896"/>
    <s v="Customer 896"/>
    <n v="44"/>
    <s v="New"/>
    <s v="P4001"/>
    <s v="Face Wash"/>
    <x v="4"/>
    <s v="BeautyCare"/>
    <n v="1"/>
    <n v="450"/>
    <n v="10"/>
    <n v="450"/>
    <n v="45"/>
    <n v="405"/>
    <n v="258.61"/>
    <n v="146.38999999999999"/>
    <x v="1"/>
    <s v="Bengaluru"/>
    <s v="Karnataka"/>
    <s v="India"/>
    <s v="UPI"/>
    <x v="2"/>
    <s v="Standard"/>
    <x v="3"/>
    <s v="No"/>
    <s v="No"/>
  </r>
  <r>
    <x v="3343"/>
    <x v="270"/>
    <s v="CUST11935"/>
    <s v="Customer 1935"/>
    <n v="27"/>
    <s v="New"/>
    <s v="P4006"/>
    <s v="Lipstick"/>
    <x v="4"/>
    <s v="BeautyCare"/>
    <n v="2"/>
    <n v="850"/>
    <n v="15"/>
    <n v="1700"/>
    <n v="255"/>
    <n v="1445"/>
    <n v="863.7"/>
    <n v="581.29999999999995"/>
    <x v="0"/>
    <s v="Hyderabad"/>
    <s v="Telangana"/>
    <s v="India"/>
    <s v="Credit Card"/>
    <x v="0"/>
    <s v="Express"/>
    <x v="0"/>
    <s v="Yes"/>
    <s v="Yes"/>
  </r>
  <r>
    <x v="3344"/>
    <x v="270"/>
    <s v="CUST12209"/>
    <s v="Customer 2209"/>
    <n v="58"/>
    <s v="New"/>
    <s v="P4001"/>
    <s v="Face Wash"/>
    <x v="4"/>
    <s v="BeautyCare"/>
    <n v="4"/>
    <n v="450"/>
    <n v="15"/>
    <n v="1800"/>
    <n v="270"/>
    <n v="1530"/>
    <n v="938.57"/>
    <n v="591.42999999999995"/>
    <x v="1"/>
    <s v="Kolkata"/>
    <s v="West Bengal"/>
    <s v="India"/>
    <s v="UPI"/>
    <x v="0"/>
    <s v="Standard"/>
    <x v="3"/>
    <s v="No"/>
    <s v="No"/>
  </r>
  <r>
    <x v="3345"/>
    <x v="270"/>
    <s v="CUST12349"/>
    <s v="Customer 2349"/>
    <n v="47"/>
    <s v="New"/>
    <s v="P4006"/>
    <s v="Lipstick"/>
    <x v="4"/>
    <s v="BeautyCare"/>
    <n v="5"/>
    <n v="850"/>
    <n v="0"/>
    <n v="4250"/>
    <n v="0"/>
    <n v="4250"/>
    <n v="2863.76"/>
    <n v="1386.24"/>
    <x v="1"/>
    <s v="Kolkata"/>
    <s v="West Bengal"/>
    <s v="India"/>
    <s v="Net Banking"/>
    <x v="0"/>
    <s v="Standard"/>
    <x v="0"/>
    <s v="No"/>
    <s v="No"/>
  </r>
  <r>
    <x v="3346"/>
    <x v="270"/>
    <s v="CUST11294"/>
    <s v="Customer 1294"/>
    <n v="60"/>
    <s v="Returning"/>
    <s v="P3005"/>
    <s v="Bedsheet Set"/>
    <x v="2"/>
    <s v="RetailHub"/>
    <n v="2"/>
    <n v="1800"/>
    <n v="15"/>
    <n v="3600"/>
    <n v="540"/>
    <n v="3060"/>
    <n v="1964.15"/>
    <n v="1095.8499999999999"/>
    <x v="1"/>
    <s v="Delhi"/>
    <s v="Delhi"/>
    <s v="India"/>
    <s v="Credit Card"/>
    <x v="2"/>
    <s v="Standard"/>
    <x v="0"/>
    <s v="No"/>
    <s v="No"/>
  </r>
  <r>
    <x v="3347"/>
    <x v="271"/>
    <s v="CUST12118"/>
    <s v="Customer 2118"/>
    <n v="27"/>
    <s v="New"/>
    <s v="P3006"/>
    <s v="Water Bottle"/>
    <x v="2"/>
    <s v="Metro Supplies"/>
    <n v="2"/>
    <n v="700"/>
    <n v="20"/>
    <n v="1400"/>
    <n v="280"/>
    <n v="1120"/>
    <n v="863.9"/>
    <n v="256.10000000000002"/>
    <x v="1"/>
    <s v="Ahmedabad"/>
    <s v="Gujarat"/>
    <s v="India"/>
    <s v="Debit Card"/>
    <x v="1"/>
    <s v="Standard"/>
    <x v="3"/>
    <s v="No"/>
    <s v="No"/>
  </r>
  <r>
    <x v="3348"/>
    <x v="271"/>
    <s v="CUST11889"/>
    <s v="Customer 1889"/>
    <n v="35"/>
    <s v="Returning"/>
    <s v="P3006"/>
    <s v="Water Bottle"/>
    <x v="2"/>
    <s v="Metro Supplies"/>
    <n v="1"/>
    <n v="700"/>
    <n v="15"/>
    <n v="700"/>
    <n v="105"/>
    <n v="595"/>
    <n v="337.38"/>
    <n v="257.62"/>
    <x v="0"/>
    <s v="Jaipur"/>
    <s v="Rajasthan"/>
    <s v="India"/>
    <s v="Credit Card"/>
    <x v="0"/>
    <s v="Standard"/>
    <x v="0"/>
    <s v="No"/>
    <s v="Yes"/>
  </r>
  <r>
    <x v="3349"/>
    <x v="271"/>
    <s v="CUST10803"/>
    <s v="Customer 803"/>
    <n v="54"/>
    <s v="Returning"/>
    <s v="P5003"/>
    <s v="Calculator"/>
    <x v="1"/>
    <s v="Stationery Hub"/>
    <n v="1"/>
    <n v="650"/>
    <n v="10"/>
    <n v="650"/>
    <n v="65"/>
    <n v="585"/>
    <n v="440.57"/>
    <n v="144.43"/>
    <x v="2"/>
    <s v="Coimbatore"/>
    <s v="Tamil Nadu"/>
    <s v="India"/>
    <s v="Wallet"/>
    <x v="0"/>
    <s v="Standard"/>
    <x v="0"/>
    <s v="No"/>
    <s v="No"/>
  </r>
  <r>
    <x v="3350"/>
    <x v="271"/>
    <s v="CUST10352"/>
    <s v="Customer 352"/>
    <n v="31"/>
    <s v="Returning"/>
    <s v="P5004"/>
    <s v="Pen Set"/>
    <x v="1"/>
    <s v="Stationery Hub"/>
    <n v="1"/>
    <n v="250"/>
    <n v="15"/>
    <n v="250"/>
    <n v="37.5"/>
    <n v="212.5"/>
    <n v="147.41"/>
    <n v="65.09"/>
    <x v="2"/>
    <s v="Visakhapatnam"/>
    <s v="Andhra Pradesh"/>
    <s v="India"/>
    <s v="Cash on Delivery"/>
    <x v="0"/>
    <s v="Standard"/>
    <x v="0"/>
    <s v="No"/>
    <s v="No"/>
  </r>
  <r>
    <x v="3351"/>
    <x v="271"/>
    <s v="CUST12343"/>
    <s v="Customer 2343"/>
    <n v="50"/>
    <s v="Returning"/>
    <s v="P5005"/>
    <s v="Desk Organizer"/>
    <x v="1"/>
    <s v="Stationery Hub"/>
    <n v="1"/>
    <n v="600"/>
    <n v="5"/>
    <n v="600"/>
    <n v="30"/>
    <n v="570"/>
    <n v="343.92"/>
    <n v="226.08"/>
    <x v="1"/>
    <s v="Patna"/>
    <s v="Bihar"/>
    <s v="India"/>
    <s v="Debit Card"/>
    <x v="0"/>
    <s v="Express"/>
    <x v="0"/>
    <s v="Yes"/>
    <s v="No"/>
  </r>
  <r>
    <x v="3352"/>
    <x v="271"/>
    <s v="CUST10313"/>
    <s v="Customer 313"/>
    <n v="52"/>
    <s v="Returning"/>
    <s v="P5002"/>
    <s v="Novel"/>
    <x v="1"/>
    <s v="Stationery Hub"/>
    <n v="1"/>
    <n v="400"/>
    <n v="0"/>
    <n v="400"/>
    <n v="0"/>
    <n v="400"/>
    <n v="244.57"/>
    <n v="155.43"/>
    <x v="2"/>
    <s v="Patna"/>
    <s v="Bihar"/>
    <s v="India"/>
    <s v="UPI"/>
    <x v="2"/>
    <s v="Standard"/>
    <x v="0"/>
    <s v="No"/>
    <s v="No"/>
  </r>
  <r>
    <x v="3353"/>
    <x v="271"/>
    <s v="CUST11293"/>
    <s v="Customer 1293"/>
    <n v="20"/>
    <s v="Loyal"/>
    <s v="P5001"/>
    <s v="Notebook Set"/>
    <x v="1"/>
    <s v="Stationery Hub"/>
    <n v="1"/>
    <n v="500"/>
    <n v="10"/>
    <n v="500"/>
    <n v="50"/>
    <n v="450"/>
    <n v="367.18"/>
    <n v="82.82"/>
    <x v="2"/>
    <s v="Delhi"/>
    <s v="Delhi"/>
    <s v="India"/>
    <s v="Cash on Delivery"/>
    <x v="0"/>
    <s v="Express"/>
    <x v="0"/>
    <s v="No"/>
    <s v="No"/>
  </r>
  <r>
    <x v="3354"/>
    <x v="271"/>
    <s v="CUST11917"/>
    <s v="Customer 1917"/>
    <n v="52"/>
    <s v="Loyal"/>
    <s v="P1004"/>
    <s v="Smartwatch"/>
    <x v="0"/>
    <s v="TechSource India"/>
    <n v="2"/>
    <n v="6500"/>
    <n v="25"/>
    <n v="13000"/>
    <n v="3250"/>
    <n v="9750"/>
    <n v="5665.03"/>
    <n v="4084.97"/>
    <x v="1"/>
    <s v="Indore"/>
    <s v="Madhya Pradesh"/>
    <s v="India"/>
    <s v="Credit Card"/>
    <x v="1"/>
    <s v="Standard"/>
    <x v="0"/>
    <s v="No"/>
    <s v="No"/>
  </r>
  <r>
    <x v="3355"/>
    <x v="271"/>
    <s v="CUST11067"/>
    <s v="Customer 1067"/>
    <n v="29"/>
    <s v="New"/>
    <s v="P3006"/>
    <s v="Water Bottle"/>
    <x v="2"/>
    <s v="Metro Supplies"/>
    <n v="1"/>
    <n v="700"/>
    <n v="25"/>
    <n v="700"/>
    <n v="175"/>
    <n v="525"/>
    <n v="297.95999999999998"/>
    <n v="227.04"/>
    <x v="2"/>
    <s v="Lucknow"/>
    <s v="Uttar Pradesh"/>
    <s v="India"/>
    <s v="Wallet"/>
    <x v="0"/>
    <s v="Express"/>
    <x v="0"/>
    <s v="No"/>
    <s v="No"/>
  </r>
  <r>
    <x v="3356"/>
    <x v="271"/>
    <s v="CUST11568"/>
    <s v="Customer 1568"/>
    <n v="35"/>
    <s v="New"/>
    <s v="P1010"/>
    <s v="Bluetooth Speaker"/>
    <x v="0"/>
    <s v="Prime Distributors"/>
    <n v="2"/>
    <n v="3200"/>
    <n v="5"/>
    <n v="6400"/>
    <n v="320"/>
    <n v="6080"/>
    <n v="4904.53"/>
    <n v="1175.47"/>
    <x v="2"/>
    <s v="Nagpur"/>
    <s v="Maharashtra"/>
    <s v="India"/>
    <s v="Cash on Delivery"/>
    <x v="2"/>
    <s v="Standard"/>
    <x v="3"/>
    <s v="No"/>
    <s v="No"/>
  </r>
  <r>
    <x v="3357"/>
    <x v="271"/>
    <s v="CUST10776"/>
    <s v="Customer 776"/>
    <n v="19"/>
    <s v="Loyal"/>
    <s v="P4001"/>
    <s v="Face Wash"/>
    <x v="4"/>
    <s v="BeautyCare"/>
    <n v="4"/>
    <n v="450"/>
    <n v="5"/>
    <n v="1800"/>
    <n v="90"/>
    <n v="1710"/>
    <n v="979.33"/>
    <n v="730.67"/>
    <x v="2"/>
    <s v="Indore"/>
    <s v="Madhya Pradesh"/>
    <s v="India"/>
    <s v="Debit Card"/>
    <x v="2"/>
    <s v="Standard"/>
    <x v="0"/>
    <s v="No"/>
    <s v="No"/>
  </r>
  <r>
    <x v="3358"/>
    <x v="271"/>
    <s v="CUST10922"/>
    <s v="Customer 922"/>
    <n v="53"/>
    <s v="Returning"/>
    <s v="P5001"/>
    <s v="Notebook Set"/>
    <x v="1"/>
    <s v="Stationery Hub"/>
    <n v="1"/>
    <n v="500"/>
    <n v="0"/>
    <n v="500"/>
    <n v="0"/>
    <n v="500"/>
    <n v="363.53"/>
    <n v="136.47"/>
    <x v="2"/>
    <s v="Bhopal"/>
    <s v="Madhya Pradesh"/>
    <s v="India"/>
    <s v="Net Banking"/>
    <x v="0"/>
    <s v="Standard"/>
    <x v="0"/>
    <s v="No"/>
    <s v="No"/>
  </r>
  <r>
    <x v="3359"/>
    <x v="272"/>
    <s v="CUST10032"/>
    <s v="Customer 32"/>
    <n v="26"/>
    <s v="Returning"/>
    <s v="P3003"/>
    <s v="Mixer Grinder"/>
    <x v="2"/>
    <s v="Prime Distributors"/>
    <n v="1"/>
    <n v="4800"/>
    <n v="5"/>
    <n v="4800"/>
    <n v="240"/>
    <n v="4560"/>
    <n v="3484.11"/>
    <n v="1075.8900000000001"/>
    <x v="0"/>
    <s v="Bengaluru"/>
    <s v="Karnataka"/>
    <s v="India"/>
    <s v="Wallet"/>
    <x v="0"/>
    <s v="Standard"/>
    <x v="0"/>
    <s v="No"/>
    <s v="No"/>
  </r>
  <r>
    <x v="3360"/>
    <x v="272"/>
    <s v="CUST11479"/>
    <s v="Customer 1479"/>
    <n v="19"/>
    <s v="Returning"/>
    <s v="P2007"/>
    <s v="Saree"/>
    <x v="3"/>
    <s v="FashionMart"/>
    <n v="6"/>
    <n v="2600"/>
    <n v="10"/>
    <n v="15600"/>
    <n v="1560"/>
    <n v="14040"/>
    <n v="8323.36"/>
    <n v="5716.64"/>
    <x v="1"/>
    <s v="Coimbatore"/>
    <s v="Tamil Nadu"/>
    <s v="India"/>
    <s v="Cash on Delivery"/>
    <x v="2"/>
    <s v="Standard"/>
    <x v="0"/>
    <s v="No"/>
    <s v="No"/>
  </r>
  <r>
    <x v="3361"/>
    <x v="272"/>
    <s v="CUST11084"/>
    <s v="Customer 1084"/>
    <n v="44"/>
    <s v="New"/>
    <s v="P1005"/>
    <s v="Tablet"/>
    <x v="0"/>
    <s v="RetailHub"/>
    <n v="1"/>
    <n v="18000"/>
    <n v="0"/>
    <n v="18000"/>
    <n v="0"/>
    <n v="18000"/>
    <n v="10242.290000000001"/>
    <n v="7757.71"/>
    <x v="0"/>
    <s v="Bhubaneswar"/>
    <s v="Odisha"/>
    <s v="India"/>
    <s v="Wallet"/>
    <x v="2"/>
    <s v="Standard"/>
    <x v="0"/>
    <s v="No"/>
    <s v="No"/>
  </r>
  <r>
    <x v="3362"/>
    <x v="272"/>
    <s v="CUST11411"/>
    <s v="Customer 1411"/>
    <n v="55"/>
    <s v="Returning"/>
    <s v="P3003"/>
    <s v="Mixer Grinder"/>
    <x v="2"/>
    <s v="Prime Distributors"/>
    <n v="1"/>
    <n v="4800"/>
    <n v="15"/>
    <n v="4800"/>
    <n v="720"/>
    <n v="4080"/>
    <n v="2293.16"/>
    <n v="1786.84"/>
    <x v="1"/>
    <s v="Coimbatore"/>
    <s v="Tamil Nadu"/>
    <s v="India"/>
    <s v="Net Banking"/>
    <x v="0"/>
    <s v="Standard"/>
    <x v="0"/>
    <s v="Yes"/>
    <s v="No"/>
  </r>
  <r>
    <x v="3363"/>
    <x v="272"/>
    <s v="CUST11892"/>
    <s v="Customer 1892"/>
    <n v="45"/>
    <s v="Returning"/>
    <s v="P3001"/>
    <s v="Coffee Maker"/>
    <x v="2"/>
    <s v="HomeNeeds"/>
    <n v="1"/>
    <n v="4200"/>
    <n v="0"/>
    <n v="4200"/>
    <n v="0"/>
    <n v="4200"/>
    <n v="3091.8"/>
    <n v="1108.2"/>
    <x v="1"/>
    <s v="Lucknow"/>
    <s v="Uttar Pradesh"/>
    <s v="India"/>
    <s v="UPI"/>
    <x v="0"/>
    <s v="Standard"/>
    <x v="0"/>
    <s v="No"/>
    <s v="No"/>
  </r>
  <r>
    <x v="3364"/>
    <x v="272"/>
    <s v="CUST10480"/>
    <s v="Customer 480"/>
    <n v="49"/>
    <s v="Returning"/>
    <s v="P3007"/>
    <s v="Vacuum Cleaner"/>
    <x v="2"/>
    <s v="Global Traders"/>
    <n v="2"/>
    <n v="8500"/>
    <n v="0"/>
    <n v="17000"/>
    <n v="0"/>
    <n v="17000"/>
    <n v="10702.8"/>
    <n v="6297.2"/>
    <x v="0"/>
    <s v="Bhubaneswar"/>
    <s v="Odisha"/>
    <s v="India"/>
    <s v="Debit Card"/>
    <x v="2"/>
    <s v="Standard"/>
    <x v="0"/>
    <s v="No"/>
    <s v="No"/>
  </r>
  <r>
    <x v="3365"/>
    <x v="272"/>
    <s v="CUST11739"/>
    <s v="Customer 1739"/>
    <n v="38"/>
    <s v="New"/>
    <s v="P2007"/>
    <s v="Saree"/>
    <x v="3"/>
    <s v="FashionMart"/>
    <n v="2"/>
    <n v="2600"/>
    <n v="15"/>
    <n v="5200"/>
    <n v="780"/>
    <n v="4420"/>
    <n v="2967.03"/>
    <n v="1452.97"/>
    <x v="1"/>
    <s v="Bhopal"/>
    <s v="Madhya Pradesh"/>
    <s v="India"/>
    <s v="Net Banking"/>
    <x v="2"/>
    <s v="Express"/>
    <x v="0"/>
    <s v="No"/>
    <s v="No"/>
  </r>
  <r>
    <x v="3366"/>
    <x v="273"/>
    <s v="CUST11567"/>
    <s v="Customer 1567"/>
    <n v="38"/>
    <s v="Returning"/>
    <s v="P4004"/>
    <s v="Shampoo"/>
    <x v="4"/>
    <s v="BeautyCare"/>
    <n v="2"/>
    <n v="550"/>
    <n v="10"/>
    <n v="1100"/>
    <n v="110"/>
    <n v="990"/>
    <n v="697.73"/>
    <n v="292.27"/>
    <x v="1"/>
    <s v="Bhubaneswar"/>
    <s v="Odisha"/>
    <s v="India"/>
    <s v="UPI"/>
    <x v="2"/>
    <s v="Standard"/>
    <x v="0"/>
    <s v="No"/>
    <s v="No"/>
  </r>
  <r>
    <x v="3367"/>
    <x v="273"/>
    <s v="CUST12478"/>
    <s v="Customer 2478"/>
    <n v="31"/>
    <s v="New"/>
    <s v="P1006"/>
    <s v="Keyboard"/>
    <x v="0"/>
    <s v="Metro Supplies"/>
    <n v="2"/>
    <n v="1800"/>
    <n v="25"/>
    <n v="3600"/>
    <n v="900"/>
    <n v="2700"/>
    <n v="1647.65"/>
    <n v="1052.3499999999999"/>
    <x v="1"/>
    <s v="Kolkata"/>
    <s v="West Bengal"/>
    <s v="India"/>
    <s v="Debit Card"/>
    <x v="0"/>
    <s v="Express"/>
    <x v="0"/>
    <s v="No"/>
    <s v="No"/>
  </r>
  <r>
    <x v="3368"/>
    <x v="273"/>
    <s v="CUST12401"/>
    <s v="Customer 2401"/>
    <n v="22"/>
    <s v="Returning"/>
    <s v="P5002"/>
    <s v="Novel"/>
    <x v="1"/>
    <s v="Stationery Hub"/>
    <n v="5"/>
    <n v="400"/>
    <n v="0"/>
    <n v="2000"/>
    <n v="0"/>
    <n v="2000"/>
    <n v="1547.59"/>
    <n v="452.41"/>
    <x v="1"/>
    <s v="Bengaluru"/>
    <s v="Karnataka"/>
    <s v="India"/>
    <s v="UPI"/>
    <x v="0"/>
    <s v="Express"/>
    <x v="0"/>
    <s v="No"/>
    <s v="No"/>
  </r>
  <r>
    <x v="3369"/>
    <x v="273"/>
    <s v="CUST11736"/>
    <s v="Customer 1736"/>
    <n v="35"/>
    <s v="New"/>
    <s v="P1003"/>
    <s v="Headphones"/>
    <x v="0"/>
    <s v="Metro Supplies"/>
    <n v="3"/>
    <n v="2500"/>
    <n v="30"/>
    <n v="7500"/>
    <n v="2250"/>
    <n v="5250"/>
    <n v="3737.77"/>
    <n v="1512.23"/>
    <x v="1"/>
    <s v="Kolkata"/>
    <s v="West Bengal"/>
    <s v="India"/>
    <s v="Net Banking"/>
    <x v="0"/>
    <s v="Express"/>
    <x v="0"/>
    <s v="No"/>
    <s v="No"/>
  </r>
  <r>
    <x v="3370"/>
    <x v="273"/>
    <s v="CUST10652"/>
    <s v="Customer 652"/>
    <n v="25"/>
    <s v="New"/>
    <s v="P4002"/>
    <s v="Moisturizer"/>
    <x v="4"/>
    <s v="BeautyCare"/>
    <n v="5"/>
    <n v="650"/>
    <n v="5"/>
    <n v="3250"/>
    <n v="162.5"/>
    <n v="3087.5"/>
    <n v="2102.52"/>
    <n v="984.98"/>
    <x v="0"/>
    <s v="Pune"/>
    <s v="Maharashtra"/>
    <s v="India"/>
    <s v="Cash on Delivery"/>
    <x v="2"/>
    <s v="Same Day"/>
    <x v="0"/>
    <s v="No"/>
    <s v="No"/>
  </r>
  <r>
    <x v="3371"/>
    <x v="273"/>
    <s v="CUST11338"/>
    <s v="Customer 1338"/>
    <n v="25"/>
    <s v="Returning"/>
    <s v="P3004"/>
    <s v="Cookware Set"/>
    <x v="2"/>
    <s v="HomeNeeds"/>
    <n v="5"/>
    <n v="3500"/>
    <n v="10"/>
    <n v="17500"/>
    <n v="1750"/>
    <n v="15750"/>
    <n v="9261.36"/>
    <n v="6488.64"/>
    <x v="2"/>
    <s v="Chennai"/>
    <s v="Tamil Nadu"/>
    <s v="India"/>
    <s v="Wallet"/>
    <x v="2"/>
    <s v="Standard"/>
    <x v="4"/>
    <s v="No"/>
    <s v="No"/>
  </r>
  <r>
    <x v="3372"/>
    <x v="273"/>
    <s v="CUST10980"/>
    <s v="Customer 980"/>
    <n v="49"/>
    <s v="Returning"/>
    <s v="P3005"/>
    <s v="Bedsheet Set"/>
    <x v="2"/>
    <s v="RetailHub"/>
    <n v="2"/>
    <n v="1800"/>
    <n v="5"/>
    <n v="3600"/>
    <n v="180"/>
    <n v="3420"/>
    <n v="2161.4499999999998"/>
    <n v="1258.55"/>
    <x v="1"/>
    <s v="Indore"/>
    <s v="Madhya Pradesh"/>
    <s v="India"/>
    <s v="Cash on Delivery"/>
    <x v="0"/>
    <s v="Express"/>
    <x v="3"/>
    <s v="No"/>
    <s v="No"/>
  </r>
  <r>
    <x v="3373"/>
    <x v="273"/>
    <s v="CUST10112"/>
    <s v="Customer 112"/>
    <n v="57"/>
    <s v="New"/>
    <s v="P3003"/>
    <s v="Mixer Grinder"/>
    <x v="2"/>
    <s v="Prime Distributors"/>
    <n v="1"/>
    <n v="4800"/>
    <n v="20"/>
    <n v="4800"/>
    <n v="960"/>
    <n v="3840"/>
    <n v="2929.25"/>
    <n v="910.75"/>
    <x v="0"/>
    <s v="Ahmedabad"/>
    <s v="Gujarat"/>
    <s v="India"/>
    <s v="Debit Card"/>
    <x v="2"/>
    <s v="Express"/>
    <x v="0"/>
    <s v="No"/>
    <s v="No"/>
  </r>
  <r>
    <x v="3374"/>
    <x v="273"/>
    <s v="CUST10566"/>
    <s v="Customer 566"/>
    <n v="26"/>
    <s v="Loyal"/>
    <s v="P1001"/>
    <s v="Laptop"/>
    <x v="0"/>
    <s v="TechSource India"/>
    <n v="3"/>
    <n v="55000"/>
    <n v="15"/>
    <n v="165000"/>
    <n v="24750"/>
    <n v="140250"/>
    <n v="102890.73"/>
    <n v="37359.269999999997"/>
    <x v="2"/>
    <s v="Hyderabad"/>
    <s v="Telangana"/>
    <s v="India"/>
    <s v="Net Banking"/>
    <x v="0"/>
    <s v="Standard"/>
    <x v="0"/>
    <s v="No"/>
    <s v="No"/>
  </r>
  <r>
    <x v="3375"/>
    <x v="273"/>
    <s v="CUST11686"/>
    <s v="Customer 1686"/>
    <n v="60"/>
    <s v="Returning"/>
    <s v="P2005"/>
    <s v="Backpack"/>
    <x v="3"/>
    <s v="Metro Supplies"/>
    <n v="2"/>
    <n v="1800"/>
    <n v="25"/>
    <n v="3600"/>
    <n v="900"/>
    <n v="2700"/>
    <n v="2058.13"/>
    <n v="641.87"/>
    <x v="1"/>
    <s v="Bhopal"/>
    <s v="Madhya Pradesh"/>
    <s v="India"/>
    <s v="Debit Card"/>
    <x v="2"/>
    <s v="Standard"/>
    <x v="0"/>
    <s v="No"/>
    <s v="No"/>
  </r>
  <r>
    <x v="3376"/>
    <x v="273"/>
    <s v="CUST10195"/>
    <s v="Customer 195"/>
    <n v="38"/>
    <s v="Returning"/>
    <s v="P4004"/>
    <s v="Shampoo"/>
    <x v="4"/>
    <s v="BeautyCare"/>
    <n v="2"/>
    <n v="550"/>
    <n v="30"/>
    <n v="1100"/>
    <n v="330"/>
    <n v="770"/>
    <n v="504.15"/>
    <n v="265.85000000000002"/>
    <x v="1"/>
    <s v="Chandigarh"/>
    <s v="Chandigarh"/>
    <s v="India"/>
    <s v="Cash on Delivery"/>
    <x v="2"/>
    <s v="Standard"/>
    <x v="1"/>
    <s v="Yes"/>
    <s v="No"/>
  </r>
  <r>
    <x v="3377"/>
    <x v="273"/>
    <s v="CUST10542"/>
    <s v="Customer 542"/>
    <n v="25"/>
    <s v="Loyal"/>
    <s v="P1001"/>
    <s v="Laptop"/>
    <x v="0"/>
    <s v="TechSource India"/>
    <n v="2"/>
    <n v="55000"/>
    <n v="10"/>
    <n v="110000"/>
    <n v="11000"/>
    <n v="99000"/>
    <n v="76250.83"/>
    <n v="22749.17"/>
    <x v="2"/>
    <s v="Ahmedabad"/>
    <s v="Gujarat"/>
    <s v="India"/>
    <s v="Credit Card"/>
    <x v="2"/>
    <s v="Standard"/>
    <x v="0"/>
    <s v="No"/>
    <s v="No"/>
  </r>
  <r>
    <x v="3378"/>
    <x v="273"/>
    <s v="CUST11439"/>
    <s v="Customer 1439"/>
    <n v="32"/>
    <s v="Returning"/>
    <s v="P2008"/>
    <s v="Formal Shirt"/>
    <x v="3"/>
    <s v="Global Traders"/>
    <n v="2"/>
    <n v="1700"/>
    <n v="20"/>
    <n v="3400"/>
    <n v="680"/>
    <n v="2720"/>
    <n v="2175.7399999999998"/>
    <n v="544.26"/>
    <x v="1"/>
    <s v="Coimbatore"/>
    <s v="Tamil Nadu"/>
    <s v="India"/>
    <s v="Net Banking"/>
    <x v="2"/>
    <s v="Express"/>
    <x v="1"/>
    <s v="No"/>
    <s v="No"/>
  </r>
  <r>
    <x v="3379"/>
    <x v="273"/>
    <s v="CUST12021"/>
    <s v="Customer 2021"/>
    <n v="27"/>
    <s v="New"/>
    <s v="P4004"/>
    <s v="Shampoo"/>
    <x v="4"/>
    <s v="BeautyCare"/>
    <n v="2"/>
    <n v="550"/>
    <n v="30"/>
    <n v="1100"/>
    <n v="330"/>
    <n v="770"/>
    <n v="594.04"/>
    <n v="175.96"/>
    <x v="1"/>
    <s v="Chandigarh"/>
    <s v="Chandigarh"/>
    <s v="India"/>
    <s v="Wallet"/>
    <x v="0"/>
    <s v="Standard"/>
    <x v="0"/>
    <s v="No"/>
    <s v="No"/>
  </r>
  <r>
    <x v="3380"/>
    <x v="273"/>
    <s v="CUST12104"/>
    <s v="Customer 2104"/>
    <n v="54"/>
    <s v="Returning"/>
    <s v="P1007"/>
    <s v="Mouse"/>
    <x v="0"/>
    <s v="RetailHub"/>
    <n v="2"/>
    <n v="900"/>
    <n v="5"/>
    <n v="1800"/>
    <n v="90"/>
    <n v="1710"/>
    <n v="1190.92"/>
    <n v="519.08000000000004"/>
    <x v="1"/>
    <s v="Guwahati"/>
    <s v="Assam"/>
    <s v="India"/>
    <s v="Cash on Delivery"/>
    <x v="0"/>
    <s v="Express"/>
    <x v="0"/>
    <s v="Yes"/>
    <s v="No"/>
  </r>
  <r>
    <x v="3381"/>
    <x v="274"/>
    <s v="CUST10598"/>
    <s v="Customer 598"/>
    <n v="44"/>
    <s v="Returning"/>
    <s v="P1005"/>
    <s v="Tablet"/>
    <x v="0"/>
    <s v="RetailHub"/>
    <n v="1"/>
    <n v="18000"/>
    <n v="10"/>
    <n v="18000"/>
    <n v="1800"/>
    <n v="16200"/>
    <n v="10370.07"/>
    <n v="5829.93"/>
    <x v="2"/>
    <s v="Patna"/>
    <s v="Bihar"/>
    <s v="India"/>
    <s v="Debit Card"/>
    <x v="0"/>
    <s v="Express"/>
    <x v="0"/>
    <s v="No"/>
    <s v="No"/>
  </r>
  <r>
    <x v="3382"/>
    <x v="274"/>
    <s v="CUST10370"/>
    <s v="Customer 370"/>
    <n v="32"/>
    <s v="New"/>
    <s v="P1004"/>
    <s v="Smartwatch"/>
    <x v="0"/>
    <s v="TechSource India"/>
    <n v="3"/>
    <n v="6500"/>
    <n v="0"/>
    <n v="19500"/>
    <n v="0"/>
    <n v="19500"/>
    <n v="12331.12"/>
    <n v="7168.88"/>
    <x v="1"/>
    <s v="Hyderabad"/>
    <s v="Telangana"/>
    <s v="India"/>
    <s v="Cash on Delivery"/>
    <x v="2"/>
    <s v="Standard"/>
    <x v="3"/>
    <s v="No"/>
    <s v="No"/>
  </r>
  <r>
    <x v="3383"/>
    <x v="274"/>
    <s v="CUST12341"/>
    <s v="Customer 2341"/>
    <n v="51"/>
    <s v="Returning"/>
    <s v="P2008"/>
    <s v="Formal Shirt"/>
    <x v="3"/>
    <s v="Global Traders"/>
    <n v="2"/>
    <n v="1700"/>
    <n v="0"/>
    <n v="3400"/>
    <n v="0"/>
    <n v="3400"/>
    <n v="2464.67"/>
    <n v="935.33"/>
    <x v="1"/>
    <s v="Patna"/>
    <s v="Bihar"/>
    <s v="India"/>
    <s v="Wallet"/>
    <x v="2"/>
    <s v="Express"/>
    <x v="0"/>
    <s v="No"/>
    <s v="No"/>
  </r>
  <r>
    <x v="3384"/>
    <x v="274"/>
    <s v="CUST10002"/>
    <s v="Customer 2"/>
    <n v="23"/>
    <s v="Returning"/>
    <s v="P1001"/>
    <s v="Laptop"/>
    <x v="0"/>
    <s v="TechSource India"/>
    <n v="1"/>
    <n v="55000"/>
    <n v="10"/>
    <n v="55000"/>
    <n v="5500"/>
    <n v="49500"/>
    <n v="33070.68"/>
    <n v="16429.32"/>
    <x v="0"/>
    <s v="Indore"/>
    <s v="Madhya Pradesh"/>
    <s v="India"/>
    <s v="Cash on Delivery"/>
    <x v="0"/>
    <s v="Express"/>
    <x v="1"/>
    <s v="No"/>
    <s v="No"/>
  </r>
  <r>
    <x v="3385"/>
    <x v="274"/>
    <s v="CUST12246"/>
    <s v="Customer 2246"/>
    <n v="47"/>
    <s v="Returning"/>
    <s v="P2001"/>
    <s v="Running Shoes"/>
    <x v="3"/>
    <s v="FashionMart"/>
    <n v="2"/>
    <n v="3200"/>
    <n v="20"/>
    <n v="6400"/>
    <n v="1280"/>
    <n v="5120"/>
    <n v="4027.69"/>
    <n v="1092.31"/>
    <x v="0"/>
    <s v="Ahmedabad"/>
    <s v="Gujarat"/>
    <s v="India"/>
    <s v="Credit Card"/>
    <x v="0"/>
    <s v="Standard"/>
    <x v="0"/>
    <s v="No"/>
    <s v="No"/>
  </r>
  <r>
    <x v="3386"/>
    <x v="274"/>
    <s v="CUST10263"/>
    <s v="Customer 263"/>
    <n v="57"/>
    <s v="New"/>
    <s v="P5001"/>
    <s v="Notebook Set"/>
    <x v="1"/>
    <s v="Stationery Hub"/>
    <n v="2"/>
    <n v="500"/>
    <n v="10"/>
    <n v="1000"/>
    <n v="100"/>
    <n v="900"/>
    <n v="732.45"/>
    <n v="167.55"/>
    <x v="1"/>
    <s v="Mumbai"/>
    <s v="Maharashtra"/>
    <s v="India"/>
    <s v="Net Banking"/>
    <x v="2"/>
    <s v="Standard"/>
    <x v="0"/>
    <s v="No"/>
    <s v="No"/>
  </r>
  <r>
    <x v="3387"/>
    <x v="274"/>
    <s v="CUST11558"/>
    <s v="Customer 1558"/>
    <n v="34"/>
    <s v="Returning"/>
    <s v="P1002"/>
    <s v="Smartphone"/>
    <x v="0"/>
    <s v="Global Traders"/>
    <n v="3"/>
    <n v="28000"/>
    <n v="10"/>
    <n v="84000"/>
    <n v="8400"/>
    <n v="75600"/>
    <n v="45785.07"/>
    <n v="29814.93"/>
    <x v="1"/>
    <s v="Lucknow"/>
    <s v="Uttar Pradesh"/>
    <s v="India"/>
    <s v="Credit Card"/>
    <x v="0"/>
    <s v="Express"/>
    <x v="0"/>
    <s v="No"/>
    <s v="No"/>
  </r>
  <r>
    <x v="3388"/>
    <x v="274"/>
    <s v="CUST10128"/>
    <s v="Customer 128"/>
    <n v="43"/>
    <s v="New"/>
    <s v="P1003"/>
    <s v="Headphones"/>
    <x v="0"/>
    <s v="Metro Supplies"/>
    <n v="2"/>
    <n v="2500"/>
    <n v="20"/>
    <n v="5000"/>
    <n v="1000"/>
    <n v="4000"/>
    <n v="3033.41"/>
    <n v="966.59"/>
    <x v="0"/>
    <s v="Kolkata"/>
    <s v="West Bengal"/>
    <s v="India"/>
    <s v="Net Banking"/>
    <x v="2"/>
    <s v="Express"/>
    <x v="0"/>
    <s v="No"/>
    <s v="No"/>
  </r>
  <r>
    <x v="3389"/>
    <x v="274"/>
    <s v="CUST12447"/>
    <s v="Customer 2447"/>
    <n v="24"/>
    <s v="Loyal"/>
    <s v="P1007"/>
    <s v="Mouse"/>
    <x v="0"/>
    <s v="RetailHub"/>
    <n v="2"/>
    <n v="900"/>
    <n v="5"/>
    <n v="1800"/>
    <n v="90"/>
    <n v="1710"/>
    <n v="1332.45"/>
    <n v="377.55"/>
    <x v="1"/>
    <s v="Pune"/>
    <s v="Maharashtra"/>
    <s v="India"/>
    <s v="Credit Card"/>
    <x v="0"/>
    <s v="Same Day"/>
    <x v="0"/>
    <s v="No"/>
    <s v="No"/>
  </r>
  <r>
    <x v="3390"/>
    <x v="275"/>
    <s v="CUST11352"/>
    <s v="Customer 1352"/>
    <n v="46"/>
    <s v="Returning"/>
    <s v="P3002"/>
    <s v="Air Fryer"/>
    <x v="2"/>
    <s v="HomeNeeds"/>
    <n v="2"/>
    <n v="6500"/>
    <n v="25"/>
    <n v="13000"/>
    <n v="3250"/>
    <n v="9750"/>
    <n v="7288.53"/>
    <n v="2461.4699999999998"/>
    <x v="1"/>
    <s v="Bengaluru"/>
    <s v="Karnataka"/>
    <s v="India"/>
    <s v="Wallet"/>
    <x v="2"/>
    <s v="Express"/>
    <x v="0"/>
    <s v="No"/>
    <s v="No"/>
  </r>
  <r>
    <x v="3391"/>
    <x v="275"/>
    <s v="CUST11778"/>
    <s v="Customer 1778"/>
    <n v="60"/>
    <s v="Returning"/>
    <s v="P1002"/>
    <s v="Smartphone"/>
    <x v="0"/>
    <s v="Global Traders"/>
    <n v="1"/>
    <n v="28000"/>
    <n v="30"/>
    <n v="28000"/>
    <n v="8400"/>
    <n v="19600"/>
    <n v="14015.59"/>
    <n v="5584.41"/>
    <x v="2"/>
    <s v="Bengaluru"/>
    <s v="Karnataka"/>
    <s v="India"/>
    <s v="Debit Card"/>
    <x v="0"/>
    <s v="Standard"/>
    <x v="1"/>
    <s v="No"/>
    <s v="No"/>
  </r>
  <r>
    <x v="3392"/>
    <x v="275"/>
    <s v="CUST11105"/>
    <s v="Customer 1105"/>
    <n v="60"/>
    <s v="Returning"/>
    <s v="P5005"/>
    <s v="Desk Organizer"/>
    <x v="1"/>
    <s v="Stationery Hub"/>
    <n v="3"/>
    <n v="600"/>
    <n v="5"/>
    <n v="1800"/>
    <n v="90"/>
    <n v="1710"/>
    <n v="1219.3699999999999"/>
    <n v="490.63"/>
    <x v="0"/>
    <s v="Ahmedabad"/>
    <s v="Gujarat"/>
    <s v="India"/>
    <s v="Wallet"/>
    <x v="1"/>
    <s v="Standard"/>
    <x v="0"/>
    <s v="No"/>
    <s v="No"/>
  </r>
  <r>
    <x v="3393"/>
    <x v="275"/>
    <s v="CUST11671"/>
    <s v="Customer 1671"/>
    <n v="53"/>
    <s v="Returning"/>
    <s v="P1002"/>
    <s v="Smartphone"/>
    <x v="0"/>
    <s v="Global Traders"/>
    <n v="1"/>
    <n v="28000"/>
    <n v="15"/>
    <n v="28000"/>
    <n v="4200"/>
    <n v="23800"/>
    <n v="18487.490000000002"/>
    <n v="5312.51"/>
    <x v="1"/>
    <s v="Pune"/>
    <s v="Maharashtra"/>
    <s v="India"/>
    <s v="Credit Card"/>
    <x v="0"/>
    <s v="Express"/>
    <x v="0"/>
    <s v="No"/>
    <s v="No"/>
  </r>
  <r>
    <x v="3394"/>
    <x v="275"/>
    <s v="CUST10685"/>
    <s v="Customer 685"/>
    <n v="60"/>
    <s v="New"/>
    <s v="P2008"/>
    <s v="Formal Shirt"/>
    <x v="3"/>
    <s v="Global Traders"/>
    <n v="1"/>
    <n v="1700"/>
    <n v="15"/>
    <n v="1700"/>
    <n v="255"/>
    <n v="1445"/>
    <n v="1036.58"/>
    <n v="408.42"/>
    <x v="1"/>
    <s v="Jaipur"/>
    <s v="Rajasthan"/>
    <s v="India"/>
    <s v="Net Banking"/>
    <x v="0"/>
    <s v="Standard"/>
    <x v="0"/>
    <s v="No"/>
    <s v="No"/>
  </r>
  <r>
    <x v="3395"/>
    <x v="275"/>
    <s v="CUST12152"/>
    <s v="Customer 2152"/>
    <n v="21"/>
    <s v="Returning"/>
    <s v="P1008"/>
    <s v="Monitor"/>
    <x v="0"/>
    <s v="Global Traders"/>
    <n v="2"/>
    <n v="14500"/>
    <n v="30"/>
    <n v="29000"/>
    <n v="8700"/>
    <n v="20300"/>
    <n v="14836.23"/>
    <n v="5463.77"/>
    <x v="2"/>
    <s v="Bhubaneswar"/>
    <s v="Odisha"/>
    <s v="India"/>
    <s v="Cash on Delivery"/>
    <x v="2"/>
    <s v="Standard"/>
    <x v="0"/>
    <s v="No"/>
    <s v="No"/>
  </r>
  <r>
    <x v="3396"/>
    <x v="275"/>
    <s v="CUST12366"/>
    <s v="Customer 2366"/>
    <n v="42"/>
    <s v="Returning"/>
    <s v="P2004"/>
    <s v="Jacket"/>
    <x v="3"/>
    <s v="Global Traders"/>
    <n v="1"/>
    <n v="3500"/>
    <n v="10"/>
    <n v="3500"/>
    <n v="350"/>
    <n v="3150"/>
    <n v="2517.0500000000002"/>
    <n v="632.95000000000005"/>
    <x v="1"/>
    <s v="Jaipur"/>
    <s v="Rajasthan"/>
    <s v="India"/>
    <s v="Debit Card"/>
    <x v="2"/>
    <s v="Express"/>
    <x v="0"/>
    <s v="Yes"/>
    <s v="No"/>
  </r>
  <r>
    <x v="3397"/>
    <x v="275"/>
    <s v="CUST11854"/>
    <s v="Customer 1854"/>
    <n v="34"/>
    <s v="Returning"/>
    <s v="P5003"/>
    <s v="Calculator"/>
    <x v="1"/>
    <s v="Stationery Hub"/>
    <n v="1"/>
    <n v="650"/>
    <n v="15"/>
    <n v="650"/>
    <n v="97.5"/>
    <n v="552.5"/>
    <n v="363.31"/>
    <n v="189.19"/>
    <x v="1"/>
    <s v="Pune"/>
    <s v="Maharashtra"/>
    <s v="India"/>
    <s v="UPI"/>
    <x v="2"/>
    <s v="Standard"/>
    <x v="0"/>
    <s v="No"/>
    <s v="No"/>
  </r>
  <r>
    <x v="3398"/>
    <x v="275"/>
    <s v="CUST11581"/>
    <s v="Customer 1581"/>
    <n v="48"/>
    <s v="New"/>
    <s v="P2007"/>
    <s v="Saree"/>
    <x v="3"/>
    <s v="FashionMart"/>
    <n v="1"/>
    <n v="2600"/>
    <n v="15"/>
    <n v="2600"/>
    <n v="390"/>
    <n v="2210"/>
    <n v="1368.32"/>
    <n v="841.68"/>
    <x v="0"/>
    <s v="Indore"/>
    <s v="Madhya Pradesh"/>
    <s v="India"/>
    <s v="Debit Card"/>
    <x v="2"/>
    <s v="Express"/>
    <x v="1"/>
    <s v="No"/>
    <s v="No"/>
  </r>
  <r>
    <x v="3399"/>
    <x v="275"/>
    <s v="CUST11788"/>
    <s v="Customer 1788"/>
    <n v="56"/>
    <s v="Returning"/>
    <s v="P3004"/>
    <s v="Cookware Set"/>
    <x v="2"/>
    <s v="HomeNeeds"/>
    <n v="2"/>
    <n v="3500"/>
    <n v="15"/>
    <n v="7000"/>
    <n v="1050"/>
    <n v="5950"/>
    <n v="4770.16"/>
    <n v="1179.8399999999999"/>
    <x v="1"/>
    <s v="Pune"/>
    <s v="Maharashtra"/>
    <s v="India"/>
    <s v="Cash on Delivery"/>
    <x v="0"/>
    <s v="Standard"/>
    <x v="2"/>
    <s v="No"/>
    <s v="No"/>
  </r>
  <r>
    <x v="3400"/>
    <x v="275"/>
    <s v="CUST12141"/>
    <s v="Customer 2141"/>
    <n v="58"/>
    <s v="Loyal"/>
    <s v="P5004"/>
    <s v="Pen Set"/>
    <x v="1"/>
    <s v="Stationery Hub"/>
    <n v="3"/>
    <n v="250"/>
    <n v="20"/>
    <n v="750"/>
    <n v="150"/>
    <n v="600"/>
    <n v="429.71"/>
    <n v="170.29"/>
    <x v="0"/>
    <s v="Ahmedabad"/>
    <s v="Gujarat"/>
    <s v="India"/>
    <s v="Net Banking"/>
    <x v="2"/>
    <s v="Standard"/>
    <x v="0"/>
    <s v="No"/>
    <s v="No"/>
  </r>
  <r>
    <x v="3401"/>
    <x v="275"/>
    <s v="CUST11121"/>
    <s v="Customer 1121"/>
    <n v="24"/>
    <s v="Returning"/>
    <s v="P3007"/>
    <s v="Vacuum Cleaner"/>
    <x v="2"/>
    <s v="Global Traders"/>
    <n v="1"/>
    <n v="8500"/>
    <n v="15"/>
    <n v="8500"/>
    <n v="1275"/>
    <n v="7225"/>
    <n v="5163.76"/>
    <n v="2061.2399999999998"/>
    <x v="0"/>
    <s v="Bhopal"/>
    <s v="Madhya Pradesh"/>
    <s v="India"/>
    <s v="Wallet"/>
    <x v="1"/>
    <s v="Standard"/>
    <x v="0"/>
    <s v="No"/>
    <s v="No"/>
  </r>
  <r>
    <x v="3402"/>
    <x v="275"/>
    <s v="CUST10415"/>
    <s v="Customer 415"/>
    <n v="30"/>
    <s v="New"/>
    <s v="P5001"/>
    <s v="Notebook Set"/>
    <x v="1"/>
    <s v="Stationery Hub"/>
    <n v="5"/>
    <n v="500"/>
    <n v="15"/>
    <n v="2500"/>
    <n v="375"/>
    <n v="2125"/>
    <n v="1616.33"/>
    <n v="508.67"/>
    <x v="1"/>
    <s v="Mumbai"/>
    <s v="Maharashtra"/>
    <s v="India"/>
    <s v="Cash on Delivery"/>
    <x v="0"/>
    <s v="Express"/>
    <x v="0"/>
    <s v="No"/>
    <s v="No"/>
  </r>
  <r>
    <x v="3403"/>
    <x v="276"/>
    <s v="CUST11364"/>
    <s v="Customer 1364"/>
    <n v="55"/>
    <s v="New"/>
    <s v="P1008"/>
    <s v="Monitor"/>
    <x v="0"/>
    <s v="Global Traders"/>
    <n v="1"/>
    <n v="14500"/>
    <n v="10"/>
    <n v="14500"/>
    <n v="1450"/>
    <n v="13050"/>
    <n v="8414.68"/>
    <n v="4635.32"/>
    <x v="1"/>
    <s v="Bhopal"/>
    <s v="Madhya Pradesh"/>
    <s v="India"/>
    <s v="Debit Card"/>
    <x v="0"/>
    <s v="Standard"/>
    <x v="1"/>
    <s v="No"/>
    <s v="No"/>
  </r>
  <r>
    <x v="3404"/>
    <x v="276"/>
    <s v="CUST12497"/>
    <s v="Customer 2497"/>
    <n v="47"/>
    <s v="Returning"/>
    <s v="P5003"/>
    <s v="Calculator"/>
    <x v="1"/>
    <s v="Stationery Hub"/>
    <n v="2"/>
    <n v="650"/>
    <n v="10"/>
    <n v="1300"/>
    <n v="130"/>
    <n v="1170"/>
    <n v="848.16"/>
    <n v="321.83999999999997"/>
    <x v="1"/>
    <s v="Mumbai"/>
    <s v="Maharashtra"/>
    <s v="India"/>
    <s v="Debit Card"/>
    <x v="0"/>
    <s v="Standard"/>
    <x v="3"/>
    <s v="Yes"/>
    <s v="No"/>
  </r>
  <r>
    <x v="3405"/>
    <x v="276"/>
    <s v="CUST10741"/>
    <s v="Customer 741"/>
    <n v="20"/>
    <s v="Loyal"/>
    <s v="P4003"/>
    <s v="Sunscreen"/>
    <x v="4"/>
    <s v="BeautyCare"/>
    <n v="3"/>
    <n v="700"/>
    <n v="25"/>
    <n v="2100"/>
    <n v="525"/>
    <n v="1575"/>
    <n v="1184.73"/>
    <n v="390.27"/>
    <x v="1"/>
    <s v="Kolkata"/>
    <s v="West Bengal"/>
    <s v="India"/>
    <s v="Debit Card"/>
    <x v="2"/>
    <s v="Standard"/>
    <x v="0"/>
    <s v="Yes"/>
    <s v="No"/>
  </r>
  <r>
    <x v="3406"/>
    <x v="276"/>
    <s v="CUST11862"/>
    <s v="Customer 1862"/>
    <n v="45"/>
    <s v="Returning"/>
    <s v="P2001"/>
    <s v="Running Shoes"/>
    <x v="3"/>
    <s v="FashionMart"/>
    <n v="2"/>
    <n v="3200"/>
    <n v="5"/>
    <n v="6400"/>
    <n v="320"/>
    <n v="6080"/>
    <n v="4681.01"/>
    <n v="1398.99"/>
    <x v="0"/>
    <s v="Chennai"/>
    <s v="Tamil Nadu"/>
    <s v="India"/>
    <s v="Net Banking"/>
    <x v="0"/>
    <s v="Express"/>
    <x v="3"/>
    <s v="No"/>
    <s v="No"/>
  </r>
  <r>
    <x v="3407"/>
    <x v="276"/>
    <s v="CUST10819"/>
    <s v="Customer 819"/>
    <n v="59"/>
    <s v="Returning"/>
    <s v="P5001"/>
    <s v="Notebook Set"/>
    <x v="1"/>
    <s v="Stationery Hub"/>
    <n v="1"/>
    <n v="500"/>
    <n v="15"/>
    <n v="500"/>
    <n v="75"/>
    <n v="425"/>
    <n v="329.53"/>
    <n v="95.47"/>
    <x v="2"/>
    <s v="Jaipur"/>
    <s v="Rajasthan"/>
    <s v="India"/>
    <s v="Net Banking"/>
    <x v="2"/>
    <s v="Express"/>
    <x v="0"/>
    <s v="No"/>
    <s v="No"/>
  </r>
  <r>
    <x v="3408"/>
    <x v="276"/>
    <s v="CUST12272"/>
    <s v="Customer 2272"/>
    <n v="21"/>
    <s v="Returning"/>
    <s v="P2005"/>
    <s v="Backpack"/>
    <x v="3"/>
    <s v="Metro Supplies"/>
    <n v="2"/>
    <n v="1800"/>
    <n v="10"/>
    <n v="3600"/>
    <n v="360"/>
    <n v="3240"/>
    <n v="2436.33"/>
    <n v="803.67"/>
    <x v="2"/>
    <s v="Delhi"/>
    <s v="Delhi"/>
    <s v="India"/>
    <s v="Credit Card"/>
    <x v="2"/>
    <s v="Standard"/>
    <x v="0"/>
    <s v="No"/>
    <s v="No"/>
  </r>
  <r>
    <x v="3409"/>
    <x v="276"/>
    <s v="CUST12423"/>
    <s v="Customer 2423"/>
    <n v="28"/>
    <s v="Loyal"/>
    <s v="P5001"/>
    <s v="Notebook Set"/>
    <x v="1"/>
    <s v="Stationery Hub"/>
    <n v="1"/>
    <n v="500"/>
    <n v="10"/>
    <n v="500"/>
    <n v="50"/>
    <n v="450"/>
    <n v="366.37"/>
    <n v="83.63"/>
    <x v="1"/>
    <s v="Lucknow"/>
    <s v="Uttar Pradesh"/>
    <s v="India"/>
    <s v="UPI"/>
    <x v="0"/>
    <s v="Express"/>
    <x v="0"/>
    <s v="No"/>
    <s v="No"/>
  </r>
  <r>
    <x v="3410"/>
    <x v="276"/>
    <s v="CUST11281"/>
    <s v="Customer 1281"/>
    <n v="18"/>
    <s v="New"/>
    <s v="P3002"/>
    <s v="Air Fryer"/>
    <x v="2"/>
    <s v="HomeNeeds"/>
    <n v="1"/>
    <n v="6500"/>
    <n v="20"/>
    <n v="6500"/>
    <n v="1300"/>
    <n v="5200"/>
    <n v="3144.66"/>
    <n v="2055.34"/>
    <x v="1"/>
    <s v="Chandigarh"/>
    <s v="Chandigarh"/>
    <s v="India"/>
    <s v="Credit Card"/>
    <x v="0"/>
    <s v="Express"/>
    <x v="2"/>
    <s v="No"/>
    <s v="No"/>
  </r>
  <r>
    <x v="3411"/>
    <x v="276"/>
    <s v="CUST11207"/>
    <s v="Customer 1207"/>
    <n v="28"/>
    <s v="Returning"/>
    <s v="P5002"/>
    <s v="Novel"/>
    <x v="1"/>
    <s v="Stationery Hub"/>
    <n v="2"/>
    <n v="400"/>
    <n v="20"/>
    <n v="800"/>
    <n v="160"/>
    <n v="640"/>
    <n v="397.95"/>
    <n v="242.05"/>
    <x v="1"/>
    <s v="Bhubaneswar"/>
    <s v="Odisha"/>
    <s v="India"/>
    <s v="Net Banking"/>
    <x v="2"/>
    <s v="Standard"/>
    <x v="2"/>
    <s v="Yes"/>
    <s v="No"/>
  </r>
  <r>
    <x v="3412"/>
    <x v="276"/>
    <s v="CUST10887"/>
    <s v="Customer 887"/>
    <n v="54"/>
    <s v="Returning"/>
    <s v="P2007"/>
    <s v="Saree"/>
    <x v="3"/>
    <s v="FashionMart"/>
    <n v="2"/>
    <n v="2600"/>
    <n v="25"/>
    <n v="5200"/>
    <n v="1300"/>
    <n v="3900"/>
    <n v="3189.11"/>
    <n v="710.89"/>
    <x v="0"/>
    <s v="Jaipur"/>
    <s v="Rajasthan"/>
    <s v="India"/>
    <s v="Credit Card"/>
    <x v="2"/>
    <s v="Express"/>
    <x v="0"/>
    <s v="No"/>
    <s v="No"/>
  </r>
  <r>
    <x v="3413"/>
    <x v="276"/>
    <s v="CUST10854"/>
    <s v="Customer 854"/>
    <n v="31"/>
    <s v="Loyal"/>
    <s v="P1006"/>
    <s v="Keyboard"/>
    <x v="0"/>
    <s v="Metro Supplies"/>
    <n v="1"/>
    <n v="1800"/>
    <n v="10"/>
    <n v="1800"/>
    <n v="180"/>
    <n v="1620"/>
    <n v="1129.83"/>
    <n v="490.17"/>
    <x v="1"/>
    <s v="Guwahati"/>
    <s v="Assam"/>
    <s v="India"/>
    <s v="Net Banking"/>
    <x v="2"/>
    <s v="Standard"/>
    <x v="0"/>
    <s v="No"/>
    <s v="No"/>
  </r>
  <r>
    <x v="3414"/>
    <x v="277"/>
    <s v="CUST11760"/>
    <s v="Customer 1760"/>
    <n v="42"/>
    <s v="New"/>
    <s v="P1009"/>
    <s v="Power Bank"/>
    <x v="0"/>
    <s v="Prime Distributors"/>
    <n v="2"/>
    <n v="1600"/>
    <n v="10"/>
    <n v="3200"/>
    <n v="320"/>
    <n v="2880"/>
    <n v="2180.37"/>
    <n v="699.63"/>
    <x v="1"/>
    <s v="Patna"/>
    <s v="Bihar"/>
    <s v="India"/>
    <s v="Cash on Delivery"/>
    <x v="0"/>
    <s v="Express"/>
    <x v="0"/>
    <s v="No"/>
    <s v="No"/>
  </r>
  <r>
    <x v="3415"/>
    <x v="277"/>
    <s v="CUST11370"/>
    <s v="Customer 1370"/>
    <n v="52"/>
    <s v="New"/>
    <s v="P1004"/>
    <s v="Smartwatch"/>
    <x v="0"/>
    <s v="TechSource India"/>
    <n v="1"/>
    <n v="6500"/>
    <n v="5"/>
    <n v="6500"/>
    <n v="325"/>
    <n v="6175"/>
    <n v="3437.28"/>
    <n v="2737.72"/>
    <x v="0"/>
    <s v="Ahmedabad"/>
    <s v="Gujarat"/>
    <s v="India"/>
    <s v="Wallet"/>
    <x v="1"/>
    <s v="Standard"/>
    <x v="0"/>
    <s v="No"/>
    <s v="No"/>
  </r>
  <r>
    <x v="3416"/>
    <x v="277"/>
    <s v="CUST10847"/>
    <s v="Customer 847"/>
    <n v="19"/>
    <s v="New"/>
    <s v="P2007"/>
    <s v="Saree"/>
    <x v="3"/>
    <s v="FashionMart"/>
    <n v="1"/>
    <n v="2600"/>
    <n v="15"/>
    <n v="2600"/>
    <n v="390"/>
    <n v="2210"/>
    <n v="1560.49"/>
    <n v="649.51"/>
    <x v="0"/>
    <s v="Chennai"/>
    <s v="Tamil Nadu"/>
    <s v="India"/>
    <s v="Net Banking"/>
    <x v="2"/>
    <s v="Standard"/>
    <x v="3"/>
    <s v="No"/>
    <s v="No"/>
  </r>
  <r>
    <x v="3417"/>
    <x v="277"/>
    <s v="CUST12047"/>
    <s v="Customer 2047"/>
    <n v="43"/>
    <s v="Returning"/>
    <s v="P5004"/>
    <s v="Pen Set"/>
    <x v="1"/>
    <s v="Stationery Hub"/>
    <n v="1"/>
    <n v="250"/>
    <n v="0"/>
    <n v="250"/>
    <n v="0"/>
    <n v="250"/>
    <n v="168.06"/>
    <n v="81.94"/>
    <x v="1"/>
    <s v="Coimbatore"/>
    <s v="Tamil Nadu"/>
    <s v="India"/>
    <s v="Net Banking"/>
    <x v="2"/>
    <s v="Express"/>
    <x v="0"/>
    <s v="No"/>
    <s v="Yes"/>
  </r>
  <r>
    <x v="3418"/>
    <x v="277"/>
    <s v="CUST11511"/>
    <s v="Customer 1511"/>
    <n v="48"/>
    <s v="Returning"/>
    <s v="P3004"/>
    <s v="Cookware Set"/>
    <x v="2"/>
    <s v="HomeNeeds"/>
    <n v="1"/>
    <n v="3500"/>
    <n v="25"/>
    <n v="3500"/>
    <n v="875"/>
    <n v="2625"/>
    <n v="1867"/>
    <n v="758"/>
    <x v="1"/>
    <s v="Bhubaneswar"/>
    <s v="Odisha"/>
    <s v="India"/>
    <s v="Cash on Delivery"/>
    <x v="0"/>
    <s v="Standard"/>
    <x v="0"/>
    <s v="No"/>
    <s v="No"/>
  </r>
  <r>
    <x v="3419"/>
    <x v="277"/>
    <s v="CUST11068"/>
    <s v="Customer 1068"/>
    <n v="44"/>
    <s v="New"/>
    <s v="P1005"/>
    <s v="Tablet"/>
    <x v="0"/>
    <s v="RetailHub"/>
    <n v="2"/>
    <n v="18000"/>
    <n v="15"/>
    <n v="36000"/>
    <n v="5400"/>
    <n v="30600"/>
    <n v="22129.24"/>
    <n v="8470.76"/>
    <x v="2"/>
    <s v="Nagpur"/>
    <s v="Maharashtra"/>
    <s v="India"/>
    <s v="Net Banking"/>
    <x v="2"/>
    <s v="Standard"/>
    <x v="0"/>
    <s v="No"/>
    <s v="No"/>
  </r>
  <r>
    <x v="3420"/>
    <x v="277"/>
    <s v="CUST11561"/>
    <s v="Customer 1561"/>
    <n v="20"/>
    <s v="Returning"/>
    <s v="P5005"/>
    <s v="Desk Organizer"/>
    <x v="1"/>
    <s v="Stationery Hub"/>
    <n v="2"/>
    <n v="600"/>
    <n v="10"/>
    <n v="1200"/>
    <n v="120"/>
    <n v="1080"/>
    <n v="710.93"/>
    <n v="369.07"/>
    <x v="1"/>
    <s v="Patna"/>
    <s v="Bihar"/>
    <s v="India"/>
    <s v="UPI"/>
    <x v="2"/>
    <s v="Express"/>
    <x v="0"/>
    <s v="No"/>
    <s v="No"/>
  </r>
  <r>
    <x v="3421"/>
    <x v="277"/>
    <s v="CUST12024"/>
    <s v="Customer 2024"/>
    <n v="39"/>
    <s v="Loyal"/>
    <s v="P5002"/>
    <s v="Novel"/>
    <x v="1"/>
    <s v="Stationery Hub"/>
    <n v="2"/>
    <n v="400"/>
    <n v="10"/>
    <n v="800"/>
    <n v="80"/>
    <n v="720"/>
    <n v="542.62"/>
    <n v="177.38"/>
    <x v="1"/>
    <s v="Patna"/>
    <s v="Bihar"/>
    <s v="India"/>
    <s v="Net Banking"/>
    <x v="0"/>
    <s v="Express"/>
    <x v="0"/>
    <s v="Yes"/>
    <s v="No"/>
  </r>
  <r>
    <x v="3422"/>
    <x v="277"/>
    <s v="CUST11320"/>
    <s v="Customer 1320"/>
    <n v="37"/>
    <s v="New"/>
    <s v="P1005"/>
    <s v="Tablet"/>
    <x v="0"/>
    <s v="RetailHub"/>
    <n v="1"/>
    <n v="18000"/>
    <n v="5"/>
    <n v="18000"/>
    <n v="900"/>
    <n v="17100"/>
    <n v="10042.11"/>
    <n v="7057.89"/>
    <x v="0"/>
    <s v="Jaipur"/>
    <s v="Rajasthan"/>
    <s v="India"/>
    <s v="Net Banking"/>
    <x v="0"/>
    <s v="Standard"/>
    <x v="0"/>
    <s v="No"/>
    <s v="No"/>
  </r>
  <r>
    <x v="3423"/>
    <x v="277"/>
    <s v="CUST10337"/>
    <s v="Customer 337"/>
    <n v="30"/>
    <s v="New"/>
    <s v="P5003"/>
    <s v="Calculator"/>
    <x v="1"/>
    <s v="Stationery Hub"/>
    <n v="4"/>
    <n v="650"/>
    <n v="0"/>
    <n v="2600"/>
    <n v="0"/>
    <n v="2600"/>
    <n v="1678.65"/>
    <n v="921.35"/>
    <x v="1"/>
    <s v="Bengaluru"/>
    <s v="Karnataka"/>
    <s v="India"/>
    <s v="Cash on Delivery"/>
    <x v="1"/>
    <s v="Express"/>
    <x v="0"/>
    <s v="No"/>
    <s v="No"/>
  </r>
  <r>
    <x v="3424"/>
    <x v="277"/>
    <s v="CUST11489"/>
    <s v="Customer 1489"/>
    <n v="41"/>
    <s v="Returning"/>
    <s v="P4003"/>
    <s v="Sunscreen"/>
    <x v="4"/>
    <s v="BeautyCare"/>
    <n v="1"/>
    <n v="700"/>
    <n v="10"/>
    <n v="700"/>
    <n v="70"/>
    <n v="630"/>
    <n v="346.52"/>
    <n v="283.48"/>
    <x v="1"/>
    <s v="Nagpur"/>
    <s v="Maharashtra"/>
    <s v="India"/>
    <s v="Debit Card"/>
    <x v="0"/>
    <s v="Express"/>
    <x v="0"/>
    <s v="No"/>
    <s v="No"/>
  </r>
  <r>
    <x v="3425"/>
    <x v="277"/>
    <s v="CUST11198"/>
    <s v="Customer 1198"/>
    <n v="29"/>
    <s v="New"/>
    <s v="P1002"/>
    <s v="Smartphone"/>
    <x v="0"/>
    <s v="Global Traders"/>
    <n v="2"/>
    <n v="28000"/>
    <n v="5"/>
    <n v="56000"/>
    <n v="2800"/>
    <n v="53200"/>
    <n v="30386.91"/>
    <n v="22813.09"/>
    <x v="1"/>
    <s v="Coimbatore"/>
    <s v="Tamil Nadu"/>
    <s v="India"/>
    <s v="UPI"/>
    <x v="2"/>
    <s v="Express"/>
    <x v="0"/>
    <s v="Yes"/>
    <s v="No"/>
  </r>
  <r>
    <x v="3426"/>
    <x v="278"/>
    <s v="CUST12394"/>
    <s v="Customer 2394"/>
    <n v="51"/>
    <s v="New"/>
    <s v="P2001"/>
    <s v="Running Shoes"/>
    <x v="3"/>
    <s v="FashionMart"/>
    <n v="4"/>
    <n v="3200"/>
    <n v="5"/>
    <n v="12800"/>
    <n v="640"/>
    <n v="12160"/>
    <n v="7365.66"/>
    <n v="4794.34"/>
    <x v="1"/>
    <s v="Bhopal"/>
    <s v="Madhya Pradesh"/>
    <s v="India"/>
    <s v="Wallet"/>
    <x v="0"/>
    <s v="Express"/>
    <x v="0"/>
    <s v="No"/>
    <s v="No"/>
  </r>
  <r>
    <x v="3427"/>
    <x v="278"/>
    <s v="CUST10144"/>
    <s v="Customer 144"/>
    <n v="48"/>
    <s v="Loyal"/>
    <s v="P3001"/>
    <s v="Coffee Maker"/>
    <x v="2"/>
    <s v="HomeNeeds"/>
    <n v="2"/>
    <n v="4200"/>
    <n v="30"/>
    <n v="8400"/>
    <n v="2520"/>
    <n v="5880"/>
    <n v="3694.94"/>
    <n v="2185.06"/>
    <x v="2"/>
    <s v="Kolkata"/>
    <s v="West Bengal"/>
    <s v="India"/>
    <s v="Credit Card"/>
    <x v="0"/>
    <s v="Same Day"/>
    <x v="2"/>
    <s v="No"/>
    <s v="No"/>
  </r>
  <r>
    <x v="3428"/>
    <x v="278"/>
    <s v="CUST11882"/>
    <s v="Customer 1882"/>
    <n v="45"/>
    <s v="Returning"/>
    <s v="P3003"/>
    <s v="Mixer Grinder"/>
    <x v="2"/>
    <s v="Prime Distributors"/>
    <n v="1"/>
    <n v="4800"/>
    <n v="10"/>
    <n v="4800"/>
    <n v="480"/>
    <n v="4320"/>
    <n v="3484.6"/>
    <n v="835.4"/>
    <x v="1"/>
    <s v="Chennai"/>
    <s v="Tamil Nadu"/>
    <s v="India"/>
    <s v="Wallet"/>
    <x v="2"/>
    <s v="Express"/>
    <x v="0"/>
    <s v="No"/>
    <s v="No"/>
  </r>
  <r>
    <x v="3429"/>
    <x v="278"/>
    <s v="CUST11965"/>
    <s v="Customer 1965"/>
    <n v="39"/>
    <s v="Loyal"/>
    <s v="P4002"/>
    <s v="Moisturizer"/>
    <x v="4"/>
    <s v="BeautyCare"/>
    <n v="1"/>
    <n v="650"/>
    <n v="10"/>
    <n v="650"/>
    <n v="65"/>
    <n v="585"/>
    <n v="453.76"/>
    <n v="131.24"/>
    <x v="0"/>
    <s v="Indore"/>
    <s v="Madhya Pradesh"/>
    <s v="India"/>
    <s v="Debit Card"/>
    <x v="0"/>
    <s v="Standard"/>
    <x v="0"/>
    <s v="Yes"/>
    <s v="No"/>
  </r>
  <r>
    <x v="3430"/>
    <x v="278"/>
    <s v="CUST11807"/>
    <s v="Customer 1807"/>
    <n v="48"/>
    <s v="New"/>
    <s v="P2004"/>
    <s v="Jacket"/>
    <x v="3"/>
    <s v="Global Traders"/>
    <n v="6"/>
    <n v="3500"/>
    <n v="5"/>
    <n v="21000"/>
    <n v="1050"/>
    <n v="19950"/>
    <n v="13913.56"/>
    <n v="6036.44"/>
    <x v="1"/>
    <s v="Mumbai"/>
    <s v="Maharashtra"/>
    <s v="India"/>
    <s v="Debit Card"/>
    <x v="2"/>
    <s v="Same Day"/>
    <x v="0"/>
    <s v="No"/>
    <s v="No"/>
  </r>
  <r>
    <x v="3431"/>
    <x v="278"/>
    <s v="CUST10722"/>
    <s v="Customer 722"/>
    <n v="29"/>
    <s v="Returning"/>
    <s v="P1005"/>
    <s v="Tablet"/>
    <x v="0"/>
    <s v="RetailHub"/>
    <n v="2"/>
    <n v="18000"/>
    <n v="5"/>
    <n v="36000"/>
    <n v="1800"/>
    <n v="34200"/>
    <n v="25413.01"/>
    <n v="8786.99"/>
    <x v="1"/>
    <s v="Bengaluru"/>
    <s v="Karnataka"/>
    <s v="India"/>
    <s v="Wallet"/>
    <x v="1"/>
    <s v="Express"/>
    <x v="0"/>
    <s v="No"/>
    <s v="No"/>
  </r>
  <r>
    <x v="3432"/>
    <x v="278"/>
    <s v="CUST10697"/>
    <s v="Customer 697"/>
    <n v="47"/>
    <s v="New"/>
    <s v="P4002"/>
    <s v="Moisturizer"/>
    <x v="4"/>
    <s v="BeautyCare"/>
    <n v="2"/>
    <n v="650"/>
    <n v="10"/>
    <n v="1300"/>
    <n v="130"/>
    <n v="1170"/>
    <n v="752.34"/>
    <n v="417.66"/>
    <x v="1"/>
    <s v="Chandigarh"/>
    <s v="Chandigarh"/>
    <s v="India"/>
    <s v="Debit Card"/>
    <x v="1"/>
    <s v="Express"/>
    <x v="0"/>
    <s v="No"/>
    <s v="No"/>
  </r>
  <r>
    <x v="3433"/>
    <x v="278"/>
    <s v="CUST10992"/>
    <s v="Customer 992"/>
    <n v="42"/>
    <s v="Returning"/>
    <s v="P1002"/>
    <s v="Smartphone"/>
    <x v="0"/>
    <s v="Global Traders"/>
    <n v="3"/>
    <n v="28000"/>
    <n v="10"/>
    <n v="84000"/>
    <n v="8400"/>
    <n v="75600"/>
    <n v="55532.7"/>
    <n v="20067.3"/>
    <x v="2"/>
    <s v="Mumbai"/>
    <s v="Maharashtra"/>
    <s v="India"/>
    <s v="Net Banking"/>
    <x v="2"/>
    <s v="Express"/>
    <x v="0"/>
    <s v="No"/>
    <s v="No"/>
  </r>
  <r>
    <x v="3434"/>
    <x v="278"/>
    <s v="CUST12221"/>
    <s v="Customer 2221"/>
    <n v="57"/>
    <s v="Returning"/>
    <s v="P3003"/>
    <s v="Mixer Grinder"/>
    <x v="2"/>
    <s v="Prime Distributors"/>
    <n v="2"/>
    <n v="4800"/>
    <n v="10"/>
    <n v="9600"/>
    <n v="960"/>
    <n v="8640"/>
    <n v="6279.55"/>
    <n v="2360.4499999999998"/>
    <x v="1"/>
    <s v="Pune"/>
    <s v="Maharashtra"/>
    <s v="India"/>
    <s v="Credit Card"/>
    <x v="0"/>
    <s v="Standard"/>
    <x v="0"/>
    <s v="No"/>
    <s v="No"/>
  </r>
  <r>
    <x v="3435"/>
    <x v="278"/>
    <s v="CUST11649"/>
    <s v="Customer 1649"/>
    <n v="59"/>
    <s v="New"/>
    <s v="P2005"/>
    <s v="Backpack"/>
    <x v="3"/>
    <s v="Metro Supplies"/>
    <n v="2"/>
    <n v="1800"/>
    <n v="10"/>
    <n v="3600"/>
    <n v="360"/>
    <n v="3240"/>
    <n v="2590.1999999999998"/>
    <n v="649.79999999999995"/>
    <x v="1"/>
    <s v="Patna"/>
    <s v="Bihar"/>
    <s v="India"/>
    <s v="Cash on Delivery"/>
    <x v="2"/>
    <s v="Standard"/>
    <x v="0"/>
    <s v="No"/>
    <s v="No"/>
  </r>
  <r>
    <x v="3436"/>
    <x v="278"/>
    <s v="CUST10260"/>
    <s v="Customer 260"/>
    <n v="48"/>
    <s v="Returning"/>
    <s v="P1005"/>
    <s v="Tablet"/>
    <x v="0"/>
    <s v="RetailHub"/>
    <n v="1"/>
    <n v="18000"/>
    <n v="10"/>
    <n v="18000"/>
    <n v="1800"/>
    <n v="16200"/>
    <n v="11876.15"/>
    <n v="4323.8500000000004"/>
    <x v="0"/>
    <s v="Chandigarh"/>
    <s v="Chandigarh"/>
    <s v="India"/>
    <s v="UPI"/>
    <x v="1"/>
    <s v="Standard"/>
    <x v="1"/>
    <s v="No"/>
    <s v="No"/>
  </r>
  <r>
    <x v="3437"/>
    <x v="278"/>
    <s v="CUST12019"/>
    <s v="Customer 2019"/>
    <n v="38"/>
    <s v="Returning"/>
    <s v="P5003"/>
    <s v="Calculator"/>
    <x v="1"/>
    <s v="Stationery Hub"/>
    <n v="2"/>
    <n v="650"/>
    <n v="10"/>
    <n v="1300"/>
    <n v="130"/>
    <n v="1170"/>
    <n v="662.44"/>
    <n v="507.56"/>
    <x v="1"/>
    <s v="Visakhapatnam"/>
    <s v="Andhra Pradesh"/>
    <s v="India"/>
    <s v="Net Banking"/>
    <x v="0"/>
    <s v="Standard"/>
    <x v="0"/>
    <s v="No"/>
    <s v="No"/>
  </r>
  <r>
    <x v="3438"/>
    <x v="278"/>
    <s v="CUST10921"/>
    <s v="Customer 921"/>
    <n v="55"/>
    <s v="Returning"/>
    <s v="P4004"/>
    <s v="Shampoo"/>
    <x v="4"/>
    <s v="BeautyCare"/>
    <n v="4"/>
    <n v="550"/>
    <n v="5"/>
    <n v="2200"/>
    <n v="110"/>
    <n v="2090"/>
    <n v="1509.01"/>
    <n v="580.99"/>
    <x v="0"/>
    <s v="Guwahati"/>
    <s v="Assam"/>
    <s v="India"/>
    <s v="Wallet"/>
    <x v="2"/>
    <s v="Standard"/>
    <x v="0"/>
    <s v="No"/>
    <s v="No"/>
  </r>
  <r>
    <x v="3439"/>
    <x v="278"/>
    <s v="CUST10314"/>
    <s v="Customer 314"/>
    <n v="27"/>
    <s v="Loyal"/>
    <s v="P2004"/>
    <s v="Jacket"/>
    <x v="3"/>
    <s v="Global Traders"/>
    <n v="6"/>
    <n v="3500"/>
    <n v="10"/>
    <n v="21000"/>
    <n v="2100"/>
    <n v="18900"/>
    <n v="12883.06"/>
    <n v="6016.94"/>
    <x v="2"/>
    <s v="Indore"/>
    <s v="Madhya Pradesh"/>
    <s v="India"/>
    <s v="UPI"/>
    <x v="0"/>
    <s v="Standard"/>
    <x v="0"/>
    <s v="No"/>
    <s v="No"/>
  </r>
  <r>
    <x v="3440"/>
    <x v="279"/>
    <s v="CUST11345"/>
    <s v="Customer 1345"/>
    <n v="27"/>
    <s v="New"/>
    <s v="P5001"/>
    <s v="Notebook Set"/>
    <x v="1"/>
    <s v="Stationery Hub"/>
    <n v="1"/>
    <n v="500"/>
    <n v="10"/>
    <n v="500"/>
    <n v="50"/>
    <n v="450"/>
    <n v="264.42"/>
    <n v="185.58"/>
    <x v="1"/>
    <s v="Nagpur"/>
    <s v="Maharashtra"/>
    <s v="India"/>
    <s v="Credit Card"/>
    <x v="2"/>
    <s v="Standard"/>
    <x v="3"/>
    <s v="No"/>
    <s v="No"/>
  </r>
  <r>
    <x v="3441"/>
    <x v="279"/>
    <s v="CUST10597"/>
    <s v="Customer 597"/>
    <n v="36"/>
    <s v="New"/>
    <s v="P4001"/>
    <s v="Face Wash"/>
    <x v="4"/>
    <s v="BeautyCare"/>
    <n v="3"/>
    <n v="450"/>
    <n v="5"/>
    <n v="1350"/>
    <n v="67.5"/>
    <n v="1282.5"/>
    <n v="932.1"/>
    <n v="350.4"/>
    <x v="0"/>
    <s v="Nagpur"/>
    <s v="Maharashtra"/>
    <s v="India"/>
    <s v="Cash on Delivery"/>
    <x v="2"/>
    <s v="Standard"/>
    <x v="4"/>
    <s v="No"/>
    <s v="No"/>
  </r>
  <r>
    <x v="3442"/>
    <x v="279"/>
    <s v="CUST10647"/>
    <s v="Customer 647"/>
    <n v="21"/>
    <s v="Returning"/>
    <s v="P3007"/>
    <s v="Vacuum Cleaner"/>
    <x v="2"/>
    <s v="Global Traders"/>
    <n v="2"/>
    <n v="8500"/>
    <n v="10"/>
    <n v="17000"/>
    <n v="1700"/>
    <n v="15300"/>
    <n v="12031.62"/>
    <n v="3268.38"/>
    <x v="0"/>
    <s v="Lucknow"/>
    <s v="Uttar Pradesh"/>
    <s v="India"/>
    <s v="Wallet"/>
    <x v="2"/>
    <s v="Standard"/>
    <x v="0"/>
    <s v="No"/>
    <s v="No"/>
  </r>
  <r>
    <x v="3443"/>
    <x v="279"/>
    <s v="CUST10131"/>
    <s v="Customer 131"/>
    <n v="24"/>
    <s v="New"/>
    <s v="P2007"/>
    <s v="Saree"/>
    <x v="3"/>
    <s v="FashionMart"/>
    <n v="3"/>
    <n v="2600"/>
    <n v="10"/>
    <n v="7800"/>
    <n v="780"/>
    <n v="7020"/>
    <n v="4318.49"/>
    <n v="2701.51"/>
    <x v="2"/>
    <s v="Coimbatore"/>
    <s v="Tamil Nadu"/>
    <s v="India"/>
    <s v="Cash on Delivery"/>
    <x v="2"/>
    <s v="Standard"/>
    <x v="0"/>
    <s v="No"/>
    <s v="No"/>
  </r>
  <r>
    <x v="3444"/>
    <x v="279"/>
    <s v="CUST11206"/>
    <s v="Customer 1206"/>
    <n v="30"/>
    <s v="New"/>
    <s v="P4003"/>
    <s v="Sunscreen"/>
    <x v="4"/>
    <s v="BeautyCare"/>
    <n v="1"/>
    <n v="700"/>
    <n v="10"/>
    <n v="700"/>
    <n v="70"/>
    <n v="630"/>
    <n v="461.06"/>
    <n v="168.94"/>
    <x v="2"/>
    <s v="Bengaluru"/>
    <s v="Karnataka"/>
    <s v="India"/>
    <s v="Credit Card"/>
    <x v="1"/>
    <s v="Standard"/>
    <x v="3"/>
    <s v="No"/>
    <s v="No"/>
  </r>
  <r>
    <x v="3445"/>
    <x v="279"/>
    <s v="CUST11879"/>
    <s v="Customer 1879"/>
    <n v="46"/>
    <s v="New"/>
    <s v="P1007"/>
    <s v="Mouse"/>
    <x v="0"/>
    <s v="RetailHub"/>
    <n v="2"/>
    <n v="900"/>
    <n v="15"/>
    <n v="1800"/>
    <n v="270"/>
    <n v="1530"/>
    <n v="875.89"/>
    <n v="654.11"/>
    <x v="1"/>
    <s v="Indore"/>
    <s v="Madhya Pradesh"/>
    <s v="India"/>
    <s v="Cash on Delivery"/>
    <x v="0"/>
    <s v="Standard"/>
    <x v="1"/>
    <s v="No"/>
    <s v="No"/>
  </r>
  <r>
    <x v="3446"/>
    <x v="279"/>
    <s v="CUST11536"/>
    <s v="Customer 1536"/>
    <n v="38"/>
    <s v="Returning"/>
    <s v="P2005"/>
    <s v="Backpack"/>
    <x v="3"/>
    <s v="Metro Supplies"/>
    <n v="1"/>
    <n v="1800"/>
    <n v="10"/>
    <n v="1800"/>
    <n v="180"/>
    <n v="1620"/>
    <n v="997.27"/>
    <n v="622.73"/>
    <x v="1"/>
    <s v="Nagpur"/>
    <s v="Maharashtra"/>
    <s v="India"/>
    <s v="Cash on Delivery"/>
    <x v="2"/>
    <s v="Standard"/>
    <x v="0"/>
    <s v="No"/>
    <s v="No"/>
  </r>
  <r>
    <x v="3447"/>
    <x v="279"/>
    <s v="CUST11226"/>
    <s v="Customer 1226"/>
    <n v="58"/>
    <s v="New"/>
    <s v="P4004"/>
    <s v="Shampoo"/>
    <x v="4"/>
    <s v="BeautyCare"/>
    <n v="1"/>
    <n v="550"/>
    <n v="10"/>
    <n v="550"/>
    <n v="55"/>
    <n v="495"/>
    <n v="404.43"/>
    <n v="90.57"/>
    <x v="1"/>
    <s v="Bhubaneswar"/>
    <s v="Odisha"/>
    <s v="India"/>
    <s v="Debit Card"/>
    <x v="0"/>
    <s v="Standard"/>
    <x v="3"/>
    <s v="No"/>
    <s v="No"/>
  </r>
  <r>
    <x v="3448"/>
    <x v="279"/>
    <s v="CUST10021"/>
    <s v="Customer 21"/>
    <n v="26"/>
    <s v="Returning"/>
    <s v="P1001"/>
    <s v="Laptop"/>
    <x v="0"/>
    <s v="TechSource India"/>
    <n v="2"/>
    <n v="55000"/>
    <n v="10"/>
    <n v="110000"/>
    <n v="11000"/>
    <n v="99000"/>
    <n v="70014.77"/>
    <n v="28985.23"/>
    <x v="1"/>
    <s v="Guwahati"/>
    <s v="Assam"/>
    <s v="India"/>
    <s v="Wallet"/>
    <x v="2"/>
    <s v="Express"/>
    <x v="0"/>
    <s v="No"/>
    <s v="No"/>
  </r>
  <r>
    <x v="3449"/>
    <x v="279"/>
    <s v="CUST10769"/>
    <s v="Customer 769"/>
    <n v="43"/>
    <s v="New"/>
    <s v="P1007"/>
    <s v="Mouse"/>
    <x v="0"/>
    <s v="RetailHub"/>
    <n v="1"/>
    <n v="900"/>
    <n v="15"/>
    <n v="900"/>
    <n v="135"/>
    <n v="765"/>
    <n v="600.29999999999995"/>
    <n v="164.7"/>
    <x v="0"/>
    <s v="Surat"/>
    <s v="Gujarat"/>
    <s v="India"/>
    <s v="Credit Card"/>
    <x v="2"/>
    <s v="Standard"/>
    <x v="0"/>
    <s v="No"/>
    <s v="No"/>
  </r>
  <r>
    <x v="3450"/>
    <x v="280"/>
    <s v="CUST11590"/>
    <s v="Customer 1590"/>
    <n v="57"/>
    <s v="New"/>
    <s v="P1001"/>
    <s v="Laptop"/>
    <x v="0"/>
    <s v="TechSource India"/>
    <n v="1"/>
    <n v="55000"/>
    <n v="10"/>
    <n v="55000"/>
    <n v="5500"/>
    <n v="49500"/>
    <n v="39665.83"/>
    <n v="9834.17"/>
    <x v="2"/>
    <s v="Pune"/>
    <s v="Maharashtra"/>
    <s v="India"/>
    <s v="UPI"/>
    <x v="2"/>
    <s v="Standard"/>
    <x v="0"/>
    <s v="No"/>
    <s v="No"/>
  </r>
  <r>
    <x v="3451"/>
    <x v="280"/>
    <s v="CUST11467"/>
    <s v="Customer 1467"/>
    <n v="57"/>
    <s v="Returning"/>
    <s v="P4005"/>
    <s v="Perfume"/>
    <x v="4"/>
    <s v="BeautyCare"/>
    <n v="2"/>
    <n v="1800"/>
    <n v="15"/>
    <n v="3600"/>
    <n v="540"/>
    <n v="3060"/>
    <n v="2475.7600000000002"/>
    <n v="584.24"/>
    <x v="1"/>
    <s v="Pune"/>
    <s v="Maharashtra"/>
    <s v="India"/>
    <s v="UPI"/>
    <x v="1"/>
    <s v="Standard"/>
    <x v="3"/>
    <s v="Yes"/>
    <s v="No"/>
  </r>
  <r>
    <x v="3452"/>
    <x v="280"/>
    <s v="CUST11791"/>
    <s v="Customer 1791"/>
    <n v="23"/>
    <s v="Returning"/>
    <s v="P2006"/>
    <s v="Womens Kurti"/>
    <x v="3"/>
    <s v="FashionMart"/>
    <n v="2"/>
    <n v="1400"/>
    <n v="0"/>
    <n v="2800"/>
    <n v="0"/>
    <n v="2800"/>
    <n v="1934.45"/>
    <n v="865.55"/>
    <x v="2"/>
    <s v="Hyderabad"/>
    <s v="Telangana"/>
    <s v="India"/>
    <s v="Cash on Delivery"/>
    <x v="2"/>
    <s v="Standard"/>
    <x v="0"/>
    <s v="No"/>
    <s v="No"/>
  </r>
  <r>
    <x v="3453"/>
    <x v="280"/>
    <s v="CUST11810"/>
    <s v="Customer 1810"/>
    <n v="30"/>
    <s v="Returning"/>
    <s v="P2002"/>
    <s v="Jeans"/>
    <x v="3"/>
    <s v="FashionMart"/>
    <n v="2"/>
    <n v="2200"/>
    <n v="10"/>
    <n v="4400"/>
    <n v="440"/>
    <n v="3960"/>
    <n v="3012.53"/>
    <n v="947.47"/>
    <x v="1"/>
    <s v="Chandigarh"/>
    <s v="Chandigarh"/>
    <s v="India"/>
    <s v="UPI"/>
    <x v="0"/>
    <s v="Express"/>
    <x v="0"/>
    <s v="No"/>
    <s v="No"/>
  </r>
  <r>
    <x v="3454"/>
    <x v="280"/>
    <s v="CUST12145"/>
    <s v="Customer 2145"/>
    <n v="56"/>
    <s v="Returning"/>
    <s v="P2002"/>
    <s v="Jeans"/>
    <x v="3"/>
    <s v="FashionMart"/>
    <n v="3"/>
    <n v="2200"/>
    <n v="5"/>
    <n v="6600"/>
    <n v="330"/>
    <n v="6270"/>
    <n v="4128.33"/>
    <n v="2141.67"/>
    <x v="1"/>
    <s v="Hyderabad"/>
    <s v="Telangana"/>
    <s v="India"/>
    <s v="UPI"/>
    <x v="0"/>
    <s v="Standard"/>
    <x v="0"/>
    <s v="No"/>
    <s v="No"/>
  </r>
  <r>
    <x v="3455"/>
    <x v="280"/>
    <s v="CUST12323"/>
    <s v="Customer 2323"/>
    <n v="55"/>
    <s v="New"/>
    <s v="P5002"/>
    <s v="Novel"/>
    <x v="1"/>
    <s v="Stationery Hub"/>
    <n v="2"/>
    <n v="400"/>
    <n v="0"/>
    <n v="800"/>
    <n v="0"/>
    <n v="800"/>
    <n v="638.91"/>
    <n v="161.09"/>
    <x v="1"/>
    <s v="Indore"/>
    <s v="Madhya Pradesh"/>
    <s v="India"/>
    <s v="Cash on Delivery"/>
    <x v="1"/>
    <s v="Express"/>
    <x v="4"/>
    <s v="No"/>
    <s v="No"/>
  </r>
  <r>
    <x v="3456"/>
    <x v="280"/>
    <s v="CUST10508"/>
    <s v="Customer 508"/>
    <n v="57"/>
    <s v="Returning"/>
    <s v="P5005"/>
    <s v="Desk Organizer"/>
    <x v="1"/>
    <s v="Stationery Hub"/>
    <n v="2"/>
    <n v="600"/>
    <n v="20"/>
    <n v="1200"/>
    <n v="240"/>
    <n v="960"/>
    <n v="710.82"/>
    <n v="249.18"/>
    <x v="0"/>
    <s v="Chandigarh"/>
    <s v="Chandigarh"/>
    <s v="India"/>
    <s v="Debit Card"/>
    <x v="0"/>
    <s v="Standard"/>
    <x v="0"/>
    <s v="No"/>
    <s v="No"/>
  </r>
  <r>
    <x v="3457"/>
    <x v="280"/>
    <s v="CUST11359"/>
    <s v="Customer 1359"/>
    <n v="59"/>
    <s v="Returning"/>
    <s v="P2005"/>
    <s v="Backpack"/>
    <x v="3"/>
    <s v="Metro Supplies"/>
    <n v="3"/>
    <n v="1800"/>
    <n v="15"/>
    <n v="5400"/>
    <n v="810"/>
    <n v="4590"/>
    <n v="3548.41"/>
    <n v="1041.5899999999999"/>
    <x v="1"/>
    <s v="Bhopal"/>
    <s v="Madhya Pradesh"/>
    <s v="India"/>
    <s v="Wallet"/>
    <x v="2"/>
    <s v="Standard"/>
    <x v="0"/>
    <s v="No"/>
    <s v="No"/>
  </r>
  <r>
    <x v="3458"/>
    <x v="280"/>
    <s v="CUST10319"/>
    <s v="Customer 319"/>
    <n v="30"/>
    <s v="Returning"/>
    <s v="P4002"/>
    <s v="Moisturizer"/>
    <x v="4"/>
    <s v="BeautyCare"/>
    <n v="1"/>
    <n v="650"/>
    <n v="5"/>
    <n v="650"/>
    <n v="32.5"/>
    <n v="617.5"/>
    <n v="421.71"/>
    <n v="195.79"/>
    <x v="1"/>
    <s v="Ahmedabad"/>
    <s v="Gujarat"/>
    <s v="India"/>
    <s v="Net Banking"/>
    <x v="1"/>
    <s v="Standard"/>
    <x v="0"/>
    <s v="No"/>
    <s v="No"/>
  </r>
  <r>
    <x v="3459"/>
    <x v="280"/>
    <s v="CUST11455"/>
    <s v="Customer 1455"/>
    <n v="43"/>
    <s v="Returning"/>
    <s v="P5004"/>
    <s v="Pen Set"/>
    <x v="1"/>
    <s v="Stationery Hub"/>
    <n v="6"/>
    <n v="250"/>
    <n v="30"/>
    <n v="1500"/>
    <n v="450"/>
    <n v="1050"/>
    <n v="716.58"/>
    <n v="333.42"/>
    <x v="1"/>
    <s v="Ahmedabad"/>
    <s v="Gujarat"/>
    <s v="India"/>
    <s v="Debit Card"/>
    <x v="1"/>
    <s v="Standard"/>
    <x v="0"/>
    <s v="No"/>
    <s v="No"/>
  </r>
  <r>
    <x v="3460"/>
    <x v="280"/>
    <s v="CUST11413"/>
    <s v="Customer 1413"/>
    <n v="52"/>
    <s v="New"/>
    <s v="P1006"/>
    <s v="Keyboard"/>
    <x v="0"/>
    <s v="Metro Supplies"/>
    <n v="1"/>
    <n v="1800"/>
    <n v="10"/>
    <n v="1800"/>
    <n v="180"/>
    <n v="1620"/>
    <n v="1258.72"/>
    <n v="361.28"/>
    <x v="0"/>
    <s v="Patna"/>
    <s v="Bihar"/>
    <s v="India"/>
    <s v="UPI"/>
    <x v="2"/>
    <s v="Standard"/>
    <x v="0"/>
    <s v="No"/>
    <s v="No"/>
  </r>
  <r>
    <x v="3461"/>
    <x v="280"/>
    <s v="CUST10129"/>
    <s v="Customer 129"/>
    <n v="56"/>
    <s v="Loyal"/>
    <s v="P1005"/>
    <s v="Tablet"/>
    <x v="0"/>
    <s v="RetailHub"/>
    <n v="1"/>
    <n v="18000"/>
    <n v="10"/>
    <n v="18000"/>
    <n v="1800"/>
    <n v="16200"/>
    <n v="11674.48"/>
    <n v="4525.5200000000004"/>
    <x v="2"/>
    <s v="Pune"/>
    <s v="Maharashtra"/>
    <s v="India"/>
    <s v="Debit Card"/>
    <x v="0"/>
    <s v="Express"/>
    <x v="0"/>
    <s v="No"/>
    <s v="No"/>
  </r>
  <r>
    <x v="3462"/>
    <x v="280"/>
    <s v="CUST12343"/>
    <s v="Customer 2343"/>
    <n v="44"/>
    <s v="Loyal"/>
    <s v="P4002"/>
    <s v="Moisturizer"/>
    <x v="4"/>
    <s v="BeautyCare"/>
    <n v="2"/>
    <n v="650"/>
    <n v="10"/>
    <n v="1300"/>
    <n v="130"/>
    <n v="1170"/>
    <n v="919.8"/>
    <n v="250.2"/>
    <x v="1"/>
    <s v="Delhi"/>
    <s v="Delhi"/>
    <s v="India"/>
    <s v="Wallet"/>
    <x v="1"/>
    <s v="Same Day"/>
    <x v="0"/>
    <s v="No"/>
    <s v="No"/>
  </r>
  <r>
    <x v="3463"/>
    <x v="280"/>
    <s v="CUST11042"/>
    <s v="Customer 1042"/>
    <n v="25"/>
    <s v="Returning"/>
    <s v="P3004"/>
    <s v="Cookware Set"/>
    <x v="2"/>
    <s v="HomeNeeds"/>
    <n v="1"/>
    <n v="3500"/>
    <n v="15"/>
    <n v="3500"/>
    <n v="525"/>
    <n v="2975"/>
    <n v="2007.05"/>
    <n v="967.95"/>
    <x v="1"/>
    <s v="Kolkata"/>
    <s v="West Bengal"/>
    <s v="India"/>
    <s v="Net Banking"/>
    <x v="1"/>
    <s v="Same Day"/>
    <x v="2"/>
    <s v="No"/>
    <s v="No"/>
  </r>
  <r>
    <x v="3464"/>
    <x v="280"/>
    <s v="CUST12449"/>
    <s v="Customer 2449"/>
    <n v="45"/>
    <s v="New"/>
    <s v="P5002"/>
    <s v="Novel"/>
    <x v="1"/>
    <s v="Stationery Hub"/>
    <n v="1"/>
    <n v="400"/>
    <n v="20"/>
    <n v="400"/>
    <n v="80"/>
    <n v="320"/>
    <n v="229.01"/>
    <n v="90.99"/>
    <x v="1"/>
    <s v="Bhopal"/>
    <s v="Madhya Pradesh"/>
    <s v="India"/>
    <s v="Debit Card"/>
    <x v="2"/>
    <s v="Express"/>
    <x v="0"/>
    <s v="No"/>
    <s v="No"/>
  </r>
  <r>
    <x v="3465"/>
    <x v="281"/>
    <s v="CUST11708"/>
    <s v="Customer 1708"/>
    <n v="53"/>
    <s v="Returning"/>
    <s v="P3005"/>
    <s v="Bedsheet Set"/>
    <x v="2"/>
    <s v="RetailHub"/>
    <n v="2"/>
    <n v="1800"/>
    <n v="15"/>
    <n v="3600"/>
    <n v="540"/>
    <n v="3060"/>
    <n v="1997.78"/>
    <n v="1062.22"/>
    <x v="0"/>
    <s v="Jaipur"/>
    <s v="Rajasthan"/>
    <s v="India"/>
    <s v="Wallet"/>
    <x v="2"/>
    <s v="Standard"/>
    <x v="3"/>
    <s v="No"/>
    <s v="No"/>
  </r>
  <r>
    <x v="3466"/>
    <x v="281"/>
    <s v="CUST12349"/>
    <s v="Customer 2349"/>
    <n v="32"/>
    <s v="Loyal"/>
    <s v="P4001"/>
    <s v="Face Wash"/>
    <x v="4"/>
    <s v="BeautyCare"/>
    <n v="2"/>
    <n v="450"/>
    <n v="15"/>
    <n v="900"/>
    <n v="135"/>
    <n v="765"/>
    <n v="556.77"/>
    <n v="208.23"/>
    <x v="2"/>
    <s v="Bhubaneswar"/>
    <s v="Odisha"/>
    <s v="India"/>
    <s v="Net Banking"/>
    <x v="2"/>
    <s v="Standard"/>
    <x v="3"/>
    <s v="No"/>
    <s v="No"/>
  </r>
  <r>
    <x v="3467"/>
    <x v="281"/>
    <s v="CUST10432"/>
    <s v="Customer 432"/>
    <n v="19"/>
    <s v="Returning"/>
    <s v="P1009"/>
    <s v="Power Bank"/>
    <x v="0"/>
    <s v="Prime Distributors"/>
    <n v="1"/>
    <n v="1600"/>
    <n v="10"/>
    <n v="1600"/>
    <n v="160"/>
    <n v="1440"/>
    <n v="919.1"/>
    <n v="520.9"/>
    <x v="1"/>
    <s v="Chandigarh"/>
    <s v="Chandigarh"/>
    <s v="India"/>
    <s v="Credit Card"/>
    <x v="0"/>
    <s v="Standard"/>
    <x v="0"/>
    <s v="No"/>
    <s v="No"/>
  </r>
  <r>
    <x v="3468"/>
    <x v="281"/>
    <s v="CUST11955"/>
    <s v="Customer 1955"/>
    <n v="27"/>
    <s v="Loyal"/>
    <s v="P1007"/>
    <s v="Mouse"/>
    <x v="0"/>
    <s v="RetailHub"/>
    <n v="2"/>
    <n v="900"/>
    <n v="0"/>
    <n v="1800"/>
    <n v="0"/>
    <n v="1800"/>
    <n v="1144.21"/>
    <n v="655.79"/>
    <x v="1"/>
    <s v="Mumbai"/>
    <s v="Maharashtra"/>
    <s v="India"/>
    <s v="Net Banking"/>
    <x v="2"/>
    <s v="Standard"/>
    <x v="0"/>
    <s v="No"/>
    <s v="No"/>
  </r>
  <r>
    <x v="3469"/>
    <x v="281"/>
    <s v="CUST10346"/>
    <s v="Customer 346"/>
    <n v="45"/>
    <s v="Loyal"/>
    <s v="P1009"/>
    <s v="Power Bank"/>
    <x v="0"/>
    <s v="Prime Distributors"/>
    <n v="2"/>
    <n v="1600"/>
    <n v="10"/>
    <n v="3200"/>
    <n v="320"/>
    <n v="2880"/>
    <n v="1778.33"/>
    <n v="1101.67"/>
    <x v="0"/>
    <s v="Patna"/>
    <s v="Bihar"/>
    <s v="India"/>
    <s v="Wallet"/>
    <x v="2"/>
    <s v="Standard"/>
    <x v="0"/>
    <s v="No"/>
    <s v="No"/>
  </r>
  <r>
    <x v="3470"/>
    <x v="281"/>
    <s v="CUST11258"/>
    <s v="Customer 1258"/>
    <n v="28"/>
    <s v="New"/>
    <s v="P1009"/>
    <s v="Power Bank"/>
    <x v="0"/>
    <s v="Prime Distributors"/>
    <n v="2"/>
    <n v="1600"/>
    <n v="30"/>
    <n v="3200"/>
    <n v="960"/>
    <n v="2240"/>
    <n v="1263.92"/>
    <n v="976.08"/>
    <x v="2"/>
    <s v="Kolkata"/>
    <s v="West Bengal"/>
    <s v="India"/>
    <s v="Net Banking"/>
    <x v="2"/>
    <s v="Express"/>
    <x v="0"/>
    <s v="No"/>
    <s v="No"/>
  </r>
  <r>
    <x v="3471"/>
    <x v="281"/>
    <s v="CUST10440"/>
    <s v="Customer 440"/>
    <n v="54"/>
    <s v="Returning"/>
    <s v="P2004"/>
    <s v="Jacket"/>
    <x v="3"/>
    <s v="Global Traders"/>
    <n v="1"/>
    <n v="3500"/>
    <n v="15"/>
    <n v="3500"/>
    <n v="525"/>
    <n v="2975"/>
    <n v="2256.91"/>
    <n v="718.09"/>
    <x v="1"/>
    <s v="Chennai"/>
    <s v="Tamil Nadu"/>
    <s v="India"/>
    <s v="Debit Card"/>
    <x v="2"/>
    <s v="Standard"/>
    <x v="0"/>
    <s v="No"/>
    <s v="No"/>
  </r>
  <r>
    <x v="3472"/>
    <x v="281"/>
    <s v="CUST11855"/>
    <s v="Customer 1855"/>
    <n v="49"/>
    <s v="New"/>
    <s v="P4006"/>
    <s v="Lipstick"/>
    <x v="4"/>
    <s v="BeautyCare"/>
    <n v="1"/>
    <n v="850"/>
    <n v="10"/>
    <n v="850"/>
    <n v="85"/>
    <n v="765"/>
    <n v="431.84"/>
    <n v="333.16"/>
    <x v="2"/>
    <s v="Lucknow"/>
    <s v="Uttar Pradesh"/>
    <s v="India"/>
    <s v="UPI"/>
    <x v="0"/>
    <s v="Standard"/>
    <x v="0"/>
    <s v="No"/>
    <s v="No"/>
  </r>
  <r>
    <x v="3473"/>
    <x v="281"/>
    <s v="CUST11345"/>
    <s v="Customer 1345"/>
    <n v="50"/>
    <s v="Returning"/>
    <s v="P1003"/>
    <s v="Headphones"/>
    <x v="0"/>
    <s v="Metro Supplies"/>
    <n v="2"/>
    <n v="2500"/>
    <n v="5"/>
    <n v="5000"/>
    <n v="250"/>
    <n v="4750"/>
    <n v="3080.14"/>
    <n v="1669.86"/>
    <x v="1"/>
    <s v="Hyderabad"/>
    <s v="Telangana"/>
    <s v="India"/>
    <s v="Net Banking"/>
    <x v="2"/>
    <s v="Same Day"/>
    <x v="0"/>
    <s v="Yes"/>
    <s v="No"/>
  </r>
  <r>
    <x v="3474"/>
    <x v="281"/>
    <s v="CUST10164"/>
    <s v="Customer 164"/>
    <n v="57"/>
    <s v="Returning"/>
    <s v="P5001"/>
    <s v="Notebook Set"/>
    <x v="1"/>
    <s v="Stationery Hub"/>
    <n v="3"/>
    <n v="500"/>
    <n v="10"/>
    <n v="1500"/>
    <n v="150"/>
    <n v="1350"/>
    <n v="857.91"/>
    <n v="492.09"/>
    <x v="0"/>
    <s v="Jaipur"/>
    <s v="Rajasthan"/>
    <s v="India"/>
    <s v="UPI"/>
    <x v="2"/>
    <s v="Standard"/>
    <x v="0"/>
    <s v="No"/>
    <s v="No"/>
  </r>
  <r>
    <x v="3475"/>
    <x v="281"/>
    <s v="CUST11884"/>
    <s v="Customer 1884"/>
    <n v="30"/>
    <s v="Loyal"/>
    <s v="P4002"/>
    <s v="Moisturizer"/>
    <x v="4"/>
    <s v="BeautyCare"/>
    <n v="3"/>
    <n v="650"/>
    <n v="5"/>
    <n v="1950"/>
    <n v="97.5"/>
    <n v="1852.5"/>
    <n v="1441.49"/>
    <n v="411.01"/>
    <x v="1"/>
    <s v="Ahmedabad"/>
    <s v="Gujarat"/>
    <s v="India"/>
    <s v="Cash on Delivery"/>
    <x v="0"/>
    <s v="Express"/>
    <x v="3"/>
    <s v="Yes"/>
    <s v="No"/>
  </r>
  <r>
    <x v="3476"/>
    <x v="282"/>
    <s v="CUST12469"/>
    <s v="Customer 2469"/>
    <n v="28"/>
    <s v="New"/>
    <s v="P1009"/>
    <s v="Power Bank"/>
    <x v="0"/>
    <s v="Prime Distributors"/>
    <n v="1"/>
    <n v="1600"/>
    <n v="15"/>
    <n v="1600"/>
    <n v="240"/>
    <n v="1360"/>
    <n v="797.21"/>
    <n v="562.79"/>
    <x v="2"/>
    <s v="Coimbatore"/>
    <s v="Tamil Nadu"/>
    <s v="India"/>
    <s v="Net Banking"/>
    <x v="2"/>
    <s v="Express"/>
    <x v="0"/>
    <s v="No"/>
    <s v="No"/>
  </r>
  <r>
    <x v="3477"/>
    <x v="282"/>
    <s v="CUST10902"/>
    <s v="Customer 902"/>
    <n v="26"/>
    <s v="New"/>
    <s v="P1002"/>
    <s v="Smartphone"/>
    <x v="0"/>
    <s v="Global Traders"/>
    <n v="4"/>
    <n v="28000"/>
    <n v="5"/>
    <n v="112000"/>
    <n v="5600"/>
    <n v="106400"/>
    <n v="59781.96"/>
    <n v="46618.04"/>
    <x v="1"/>
    <s v="Guwahati"/>
    <s v="Assam"/>
    <s v="India"/>
    <s v="Cash on Delivery"/>
    <x v="2"/>
    <s v="Express"/>
    <x v="0"/>
    <s v="No"/>
    <s v="No"/>
  </r>
  <r>
    <x v="3478"/>
    <x v="282"/>
    <s v="CUST11629"/>
    <s v="Customer 1629"/>
    <n v="42"/>
    <s v="Returning"/>
    <s v="P1005"/>
    <s v="Tablet"/>
    <x v="0"/>
    <s v="RetailHub"/>
    <n v="1"/>
    <n v="18000"/>
    <n v="5"/>
    <n v="18000"/>
    <n v="900"/>
    <n v="17100"/>
    <n v="12055.19"/>
    <n v="5044.8100000000004"/>
    <x v="1"/>
    <s v="Pune"/>
    <s v="Maharashtra"/>
    <s v="India"/>
    <s v="UPI"/>
    <x v="2"/>
    <s v="Express"/>
    <x v="0"/>
    <s v="No"/>
    <s v="No"/>
  </r>
  <r>
    <x v="3479"/>
    <x v="282"/>
    <s v="CUST10167"/>
    <s v="Customer 167"/>
    <n v="28"/>
    <s v="Loyal"/>
    <s v="P5001"/>
    <s v="Notebook Set"/>
    <x v="1"/>
    <s v="Stationery Hub"/>
    <n v="1"/>
    <n v="500"/>
    <n v="20"/>
    <n v="500"/>
    <n v="100"/>
    <n v="400"/>
    <n v="322.39999999999998"/>
    <n v="77.599999999999994"/>
    <x v="1"/>
    <s v="Bengaluru"/>
    <s v="Karnataka"/>
    <s v="India"/>
    <s v="Debit Card"/>
    <x v="2"/>
    <s v="Standard"/>
    <x v="0"/>
    <s v="No"/>
    <s v="No"/>
  </r>
  <r>
    <x v="3480"/>
    <x v="282"/>
    <s v="CUST12269"/>
    <s v="Customer 2269"/>
    <n v="20"/>
    <s v="Returning"/>
    <s v="P3004"/>
    <s v="Cookware Set"/>
    <x v="2"/>
    <s v="HomeNeeds"/>
    <n v="4"/>
    <n v="3500"/>
    <n v="5"/>
    <n v="14000"/>
    <n v="700"/>
    <n v="13300"/>
    <n v="10320.16"/>
    <n v="2979.84"/>
    <x v="1"/>
    <s v="Delhi"/>
    <s v="Delhi"/>
    <s v="India"/>
    <s v="Net Banking"/>
    <x v="2"/>
    <s v="Standard"/>
    <x v="0"/>
    <s v="No"/>
    <s v="No"/>
  </r>
  <r>
    <x v="3481"/>
    <x v="282"/>
    <s v="CUST10405"/>
    <s v="Customer 405"/>
    <n v="60"/>
    <s v="New"/>
    <s v="P3007"/>
    <s v="Vacuum Cleaner"/>
    <x v="2"/>
    <s v="Global Traders"/>
    <n v="2"/>
    <n v="8500"/>
    <n v="30"/>
    <n v="17000"/>
    <n v="5100"/>
    <n v="11900"/>
    <n v="8663.0400000000009"/>
    <n v="3236.96"/>
    <x v="2"/>
    <s v="Bhopal"/>
    <s v="Madhya Pradesh"/>
    <s v="India"/>
    <s v="Net Banking"/>
    <x v="1"/>
    <s v="Same Day"/>
    <x v="0"/>
    <s v="No"/>
    <s v="No"/>
  </r>
  <r>
    <x v="3482"/>
    <x v="282"/>
    <s v="CUST10883"/>
    <s v="Customer 883"/>
    <n v="18"/>
    <s v="New"/>
    <s v="P2007"/>
    <s v="Saree"/>
    <x v="3"/>
    <s v="FashionMart"/>
    <n v="3"/>
    <n v="2600"/>
    <n v="15"/>
    <n v="7800"/>
    <n v="1170"/>
    <n v="6630"/>
    <n v="4506.96"/>
    <n v="2123.04"/>
    <x v="1"/>
    <s v="Ahmedabad"/>
    <s v="Gujarat"/>
    <s v="India"/>
    <s v="Cash on Delivery"/>
    <x v="2"/>
    <s v="Standard"/>
    <x v="0"/>
    <s v="No"/>
    <s v="No"/>
  </r>
  <r>
    <x v="3483"/>
    <x v="282"/>
    <s v="CUST11431"/>
    <s v="Customer 1431"/>
    <n v="39"/>
    <s v="Loyal"/>
    <s v="P3005"/>
    <s v="Bedsheet Set"/>
    <x v="2"/>
    <s v="RetailHub"/>
    <n v="2"/>
    <n v="1800"/>
    <n v="0"/>
    <n v="3600"/>
    <n v="0"/>
    <n v="3600"/>
    <n v="2002.23"/>
    <n v="1597.77"/>
    <x v="1"/>
    <s v="Mumbai"/>
    <s v="Maharashtra"/>
    <s v="India"/>
    <s v="Credit Card"/>
    <x v="0"/>
    <s v="Standard"/>
    <x v="0"/>
    <s v="No"/>
    <s v="No"/>
  </r>
  <r>
    <x v="3484"/>
    <x v="282"/>
    <s v="CUST11200"/>
    <s v="Customer 1200"/>
    <n v="20"/>
    <s v="Loyal"/>
    <s v="P1007"/>
    <s v="Mouse"/>
    <x v="0"/>
    <s v="RetailHub"/>
    <n v="1"/>
    <n v="900"/>
    <n v="25"/>
    <n v="900"/>
    <n v="225"/>
    <n v="675"/>
    <n v="423.29"/>
    <n v="251.71"/>
    <x v="1"/>
    <s v="Lucknow"/>
    <s v="Uttar Pradesh"/>
    <s v="India"/>
    <s v="UPI"/>
    <x v="0"/>
    <s v="Standard"/>
    <x v="3"/>
    <s v="No"/>
    <s v="No"/>
  </r>
  <r>
    <x v="3485"/>
    <x v="282"/>
    <s v="CUST10058"/>
    <s v="Customer 58"/>
    <n v="45"/>
    <s v="Returning"/>
    <s v="P4001"/>
    <s v="Face Wash"/>
    <x v="4"/>
    <s v="BeautyCare"/>
    <n v="6"/>
    <n v="450"/>
    <n v="5"/>
    <n v="2700"/>
    <n v="135"/>
    <n v="2565"/>
    <n v="1826.23"/>
    <n v="738.77"/>
    <x v="1"/>
    <s v="Patna"/>
    <s v="Bihar"/>
    <s v="India"/>
    <s v="Credit Card"/>
    <x v="1"/>
    <s v="Standard"/>
    <x v="0"/>
    <s v="No"/>
    <s v="No"/>
  </r>
  <r>
    <x v="3486"/>
    <x v="282"/>
    <s v="CUST11644"/>
    <s v="Customer 1644"/>
    <n v="44"/>
    <s v="Loyal"/>
    <s v="P1001"/>
    <s v="Laptop"/>
    <x v="0"/>
    <s v="TechSource India"/>
    <n v="3"/>
    <n v="55000"/>
    <n v="20"/>
    <n v="165000"/>
    <n v="33000"/>
    <n v="132000"/>
    <n v="87376.88"/>
    <n v="44623.12"/>
    <x v="2"/>
    <s v="Surat"/>
    <s v="Gujarat"/>
    <s v="India"/>
    <s v="Net Banking"/>
    <x v="0"/>
    <s v="Standard"/>
    <x v="0"/>
    <s v="No"/>
    <s v="No"/>
  </r>
  <r>
    <x v="3487"/>
    <x v="282"/>
    <s v="CUST10387"/>
    <s v="Customer 387"/>
    <n v="31"/>
    <s v="Returning"/>
    <s v="P3007"/>
    <s v="Vacuum Cleaner"/>
    <x v="2"/>
    <s v="Global Traders"/>
    <n v="2"/>
    <n v="8500"/>
    <n v="20"/>
    <n v="17000"/>
    <n v="3400"/>
    <n v="13600"/>
    <n v="9890.35"/>
    <n v="3709.65"/>
    <x v="1"/>
    <s v="Mumbai"/>
    <s v="Maharashtra"/>
    <s v="India"/>
    <s v="Debit Card"/>
    <x v="1"/>
    <s v="Express"/>
    <x v="0"/>
    <s v="No"/>
    <s v="No"/>
  </r>
  <r>
    <x v="3488"/>
    <x v="282"/>
    <s v="CUST10008"/>
    <s v="Customer 8"/>
    <n v="32"/>
    <s v="Returning"/>
    <s v="P2001"/>
    <s v="Running Shoes"/>
    <x v="3"/>
    <s v="FashionMart"/>
    <n v="2"/>
    <n v="3200"/>
    <n v="20"/>
    <n v="6400"/>
    <n v="1280"/>
    <n v="5120"/>
    <n v="3244.93"/>
    <n v="1875.07"/>
    <x v="2"/>
    <s v="Indore"/>
    <s v="Madhya Pradesh"/>
    <s v="India"/>
    <s v="Net Banking"/>
    <x v="0"/>
    <s v="Standard"/>
    <x v="0"/>
    <s v="No"/>
    <s v="No"/>
  </r>
  <r>
    <x v="3489"/>
    <x v="282"/>
    <s v="CUST11014"/>
    <s v="Customer 1014"/>
    <n v="18"/>
    <s v="Loyal"/>
    <s v="P5002"/>
    <s v="Novel"/>
    <x v="1"/>
    <s v="Stationery Hub"/>
    <n v="4"/>
    <n v="400"/>
    <n v="15"/>
    <n v="1600"/>
    <n v="240"/>
    <n v="1360"/>
    <n v="841.86"/>
    <n v="518.14"/>
    <x v="1"/>
    <s v="Guwahati"/>
    <s v="Assam"/>
    <s v="India"/>
    <s v="UPI"/>
    <x v="0"/>
    <s v="Standard"/>
    <x v="0"/>
    <s v="No"/>
    <s v="No"/>
  </r>
  <r>
    <x v="3490"/>
    <x v="282"/>
    <s v="CUST12413"/>
    <s v="Customer 2413"/>
    <n v="55"/>
    <s v="Returning"/>
    <s v="P2008"/>
    <s v="Formal Shirt"/>
    <x v="3"/>
    <s v="Global Traders"/>
    <n v="1"/>
    <n v="1700"/>
    <n v="10"/>
    <n v="1700"/>
    <n v="170"/>
    <n v="1530"/>
    <n v="1145.74"/>
    <n v="384.26"/>
    <x v="1"/>
    <s v="Chennai"/>
    <s v="Tamil Nadu"/>
    <s v="India"/>
    <s v="Cash on Delivery"/>
    <x v="2"/>
    <s v="Express"/>
    <x v="2"/>
    <s v="No"/>
    <s v="No"/>
  </r>
  <r>
    <x v="3491"/>
    <x v="282"/>
    <s v="CUST10256"/>
    <s v="Customer 256"/>
    <n v="18"/>
    <s v="Loyal"/>
    <s v="P4006"/>
    <s v="Lipstick"/>
    <x v="4"/>
    <s v="BeautyCare"/>
    <n v="1"/>
    <n v="850"/>
    <n v="0"/>
    <n v="850"/>
    <n v="0"/>
    <n v="850"/>
    <n v="606.9"/>
    <n v="243.1"/>
    <x v="2"/>
    <s v="Bengaluru"/>
    <s v="Karnataka"/>
    <s v="India"/>
    <s v="Wallet"/>
    <x v="2"/>
    <s v="Express"/>
    <x v="3"/>
    <s v="No"/>
    <s v="No"/>
  </r>
  <r>
    <x v="3492"/>
    <x v="282"/>
    <s v="CUST10125"/>
    <s v="Customer 125"/>
    <n v="21"/>
    <s v="New"/>
    <s v="P2006"/>
    <s v="Womens Kurti"/>
    <x v="3"/>
    <s v="FashionMart"/>
    <n v="3"/>
    <n v="1400"/>
    <n v="10"/>
    <n v="4200"/>
    <n v="420"/>
    <n v="3780"/>
    <n v="2896.09"/>
    <n v="883.91"/>
    <x v="1"/>
    <s v="Guwahati"/>
    <s v="Assam"/>
    <s v="India"/>
    <s v="Wallet"/>
    <x v="0"/>
    <s v="Express"/>
    <x v="0"/>
    <s v="Yes"/>
    <s v="No"/>
  </r>
  <r>
    <x v="3493"/>
    <x v="282"/>
    <s v="CUST12426"/>
    <s v="Customer 2426"/>
    <n v="47"/>
    <s v="Returning"/>
    <s v="P5005"/>
    <s v="Desk Organizer"/>
    <x v="1"/>
    <s v="Stationery Hub"/>
    <n v="6"/>
    <n v="600"/>
    <n v="15"/>
    <n v="3600"/>
    <n v="540"/>
    <n v="3060"/>
    <n v="2139.0300000000002"/>
    <n v="920.97"/>
    <x v="1"/>
    <s v="Coimbatore"/>
    <s v="Tamil Nadu"/>
    <s v="India"/>
    <s v="Net Banking"/>
    <x v="2"/>
    <s v="Standard"/>
    <x v="0"/>
    <s v="No"/>
    <s v="No"/>
  </r>
  <r>
    <x v="3494"/>
    <x v="282"/>
    <s v="CUST11132"/>
    <s v="Customer 1132"/>
    <n v="23"/>
    <s v="Returning"/>
    <s v="P4003"/>
    <s v="Sunscreen"/>
    <x v="4"/>
    <s v="BeautyCare"/>
    <n v="2"/>
    <n v="700"/>
    <n v="25"/>
    <n v="1400"/>
    <n v="350"/>
    <n v="1050"/>
    <n v="659.29"/>
    <n v="390.71"/>
    <x v="1"/>
    <s v="Bhopal"/>
    <s v="Madhya Pradesh"/>
    <s v="India"/>
    <s v="UPI"/>
    <x v="1"/>
    <s v="Express"/>
    <x v="3"/>
    <s v="No"/>
    <s v="No"/>
  </r>
  <r>
    <x v="3495"/>
    <x v="283"/>
    <s v="CUST10752"/>
    <s v="Customer 752"/>
    <n v="23"/>
    <s v="Returning"/>
    <s v="P3003"/>
    <s v="Mixer Grinder"/>
    <x v="2"/>
    <s v="Prime Distributors"/>
    <n v="1"/>
    <n v="4800"/>
    <n v="0"/>
    <n v="4800"/>
    <n v="0"/>
    <n v="4800"/>
    <n v="3333.83"/>
    <n v="1466.17"/>
    <x v="1"/>
    <s v="Delhi"/>
    <s v="Delhi"/>
    <s v="India"/>
    <s v="Cash on Delivery"/>
    <x v="2"/>
    <s v="Standard"/>
    <x v="0"/>
    <s v="No"/>
    <s v="No"/>
  </r>
  <r>
    <x v="3496"/>
    <x v="283"/>
    <s v="CUST11991"/>
    <s v="Customer 1991"/>
    <n v="39"/>
    <s v="Loyal"/>
    <s v="P2002"/>
    <s v="Jeans"/>
    <x v="3"/>
    <s v="FashionMart"/>
    <n v="3"/>
    <n v="2200"/>
    <n v="25"/>
    <n v="6600"/>
    <n v="1650"/>
    <n v="4950"/>
    <n v="2887.84"/>
    <n v="2062.16"/>
    <x v="1"/>
    <s v="Ahmedabad"/>
    <s v="Gujarat"/>
    <s v="India"/>
    <s v="UPI"/>
    <x v="1"/>
    <s v="Same Day"/>
    <x v="0"/>
    <s v="No"/>
    <s v="No"/>
  </r>
  <r>
    <x v="3497"/>
    <x v="283"/>
    <s v="CUST10418"/>
    <s v="Customer 418"/>
    <n v="41"/>
    <s v="Returning"/>
    <s v="P1007"/>
    <s v="Mouse"/>
    <x v="0"/>
    <s v="RetailHub"/>
    <n v="3"/>
    <n v="900"/>
    <n v="25"/>
    <n v="2700"/>
    <n v="675"/>
    <n v="2025"/>
    <n v="1165.1600000000001"/>
    <n v="859.84"/>
    <x v="2"/>
    <s v="Kolkata"/>
    <s v="West Bengal"/>
    <s v="India"/>
    <s v="Credit Card"/>
    <x v="2"/>
    <s v="Standard"/>
    <x v="0"/>
    <s v="No"/>
    <s v="No"/>
  </r>
  <r>
    <x v="3498"/>
    <x v="283"/>
    <s v="CUST10175"/>
    <s v="Customer 175"/>
    <n v="51"/>
    <s v="Loyal"/>
    <s v="P3007"/>
    <s v="Vacuum Cleaner"/>
    <x v="2"/>
    <s v="Global Traders"/>
    <n v="2"/>
    <n v="8500"/>
    <n v="10"/>
    <n v="17000"/>
    <n v="1700"/>
    <n v="15300"/>
    <n v="9239.07"/>
    <n v="6060.93"/>
    <x v="1"/>
    <s v="Mumbai"/>
    <s v="Maharashtra"/>
    <s v="India"/>
    <s v="Wallet"/>
    <x v="0"/>
    <s v="Standard"/>
    <x v="1"/>
    <s v="No"/>
    <s v="No"/>
  </r>
  <r>
    <x v="3499"/>
    <x v="283"/>
    <s v="CUST11088"/>
    <s v="Customer 1088"/>
    <n v="42"/>
    <s v="Loyal"/>
    <s v="P3003"/>
    <s v="Mixer Grinder"/>
    <x v="2"/>
    <s v="Prime Distributors"/>
    <n v="2"/>
    <n v="4800"/>
    <n v="10"/>
    <n v="9600"/>
    <n v="960"/>
    <n v="8640"/>
    <n v="5278.4"/>
    <n v="3361.6"/>
    <x v="1"/>
    <s v="Kolkata"/>
    <s v="West Bengal"/>
    <s v="India"/>
    <s v="Debit Card"/>
    <x v="0"/>
    <s v="Standard"/>
    <x v="0"/>
    <s v="No"/>
    <s v="No"/>
  </r>
  <r>
    <x v="3500"/>
    <x v="283"/>
    <s v="CUST11452"/>
    <s v="Customer 1452"/>
    <n v="45"/>
    <s v="Loyal"/>
    <s v="P3003"/>
    <s v="Mixer Grinder"/>
    <x v="2"/>
    <s v="Prime Distributors"/>
    <n v="2"/>
    <n v="4800"/>
    <n v="15"/>
    <n v="9600"/>
    <n v="1440"/>
    <n v="8160"/>
    <n v="4669.2299999999996"/>
    <n v="3490.77"/>
    <x v="1"/>
    <s v="Coimbatore"/>
    <s v="Tamil Nadu"/>
    <s v="India"/>
    <s v="UPI"/>
    <x v="0"/>
    <s v="Same Day"/>
    <x v="2"/>
    <s v="No"/>
    <s v="Yes"/>
  </r>
  <r>
    <x v="3501"/>
    <x v="283"/>
    <s v="CUST10910"/>
    <s v="Customer 910"/>
    <n v="20"/>
    <s v="Loyal"/>
    <s v="P4005"/>
    <s v="Perfume"/>
    <x v="4"/>
    <s v="BeautyCare"/>
    <n v="1"/>
    <n v="1800"/>
    <n v="0"/>
    <n v="1800"/>
    <n v="0"/>
    <n v="1800"/>
    <n v="1012.8"/>
    <n v="787.2"/>
    <x v="2"/>
    <s v="Indore"/>
    <s v="Madhya Pradesh"/>
    <s v="India"/>
    <s v="UPI"/>
    <x v="0"/>
    <s v="Standard"/>
    <x v="0"/>
    <s v="No"/>
    <s v="No"/>
  </r>
  <r>
    <x v="3502"/>
    <x v="283"/>
    <s v="CUST12196"/>
    <s v="Customer 2196"/>
    <n v="43"/>
    <s v="Loyal"/>
    <s v="P3005"/>
    <s v="Bedsheet Set"/>
    <x v="2"/>
    <s v="RetailHub"/>
    <n v="2"/>
    <n v="1800"/>
    <n v="5"/>
    <n v="3600"/>
    <n v="180"/>
    <n v="3420"/>
    <n v="2320.17"/>
    <n v="1099.83"/>
    <x v="1"/>
    <s v="Pune"/>
    <s v="Maharashtra"/>
    <s v="India"/>
    <s v="Cash on Delivery"/>
    <x v="2"/>
    <s v="Express"/>
    <x v="0"/>
    <s v="No"/>
    <s v="No"/>
  </r>
  <r>
    <x v="3503"/>
    <x v="283"/>
    <s v="CUST12280"/>
    <s v="Customer 2280"/>
    <n v="45"/>
    <s v="New"/>
    <s v="P2006"/>
    <s v="Womens Kurti"/>
    <x v="3"/>
    <s v="FashionMart"/>
    <n v="4"/>
    <n v="1400"/>
    <n v="15"/>
    <n v="5600"/>
    <n v="840"/>
    <n v="4760"/>
    <n v="3216.69"/>
    <n v="1543.31"/>
    <x v="0"/>
    <s v="Chandigarh"/>
    <s v="Chandigarh"/>
    <s v="India"/>
    <s v="Wallet"/>
    <x v="2"/>
    <s v="Same Day"/>
    <x v="0"/>
    <s v="No"/>
    <s v="No"/>
  </r>
  <r>
    <x v="3504"/>
    <x v="283"/>
    <s v="CUST12084"/>
    <s v="Customer 2084"/>
    <n v="45"/>
    <s v="New"/>
    <s v="P4005"/>
    <s v="Perfume"/>
    <x v="4"/>
    <s v="BeautyCare"/>
    <n v="1"/>
    <n v="1800"/>
    <n v="10"/>
    <n v="1800"/>
    <n v="180"/>
    <n v="1620"/>
    <n v="1002.86"/>
    <n v="617.14"/>
    <x v="1"/>
    <s v="Patna"/>
    <s v="Bihar"/>
    <s v="India"/>
    <s v="Net Banking"/>
    <x v="0"/>
    <s v="Standard"/>
    <x v="2"/>
    <s v="No"/>
    <s v="No"/>
  </r>
  <r>
    <x v="3505"/>
    <x v="283"/>
    <s v="CUST10417"/>
    <s v="Customer 417"/>
    <n v="44"/>
    <s v="Loyal"/>
    <s v="P3003"/>
    <s v="Mixer Grinder"/>
    <x v="2"/>
    <s v="Prime Distributors"/>
    <n v="1"/>
    <n v="4800"/>
    <n v="10"/>
    <n v="4800"/>
    <n v="480"/>
    <n v="4320"/>
    <n v="2835.3"/>
    <n v="1484.7"/>
    <x v="1"/>
    <s v="Coimbatore"/>
    <s v="Tamil Nadu"/>
    <s v="India"/>
    <s v="UPI"/>
    <x v="1"/>
    <s v="Standard"/>
    <x v="0"/>
    <s v="Yes"/>
    <s v="No"/>
  </r>
  <r>
    <x v="3506"/>
    <x v="284"/>
    <s v="CUST11888"/>
    <s v="Customer 1888"/>
    <n v="59"/>
    <s v="Returning"/>
    <s v="P1003"/>
    <s v="Headphones"/>
    <x v="0"/>
    <s v="Metro Supplies"/>
    <n v="1"/>
    <n v="2500"/>
    <n v="10"/>
    <n v="2500"/>
    <n v="250"/>
    <n v="2250"/>
    <n v="1830.78"/>
    <n v="419.22"/>
    <x v="1"/>
    <s v="Delhi"/>
    <s v="Delhi"/>
    <s v="India"/>
    <s v="Net Banking"/>
    <x v="0"/>
    <s v="Standard"/>
    <x v="0"/>
    <s v="No"/>
    <s v="Yes"/>
  </r>
  <r>
    <x v="3507"/>
    <x v="284"/>
    <s v="CUST12139"/>
    <s v="Customer 2139"/>
    <n v="54"/>
    <s v="New"/>
    <s v="P4004"/>
    <s v="Shampoo"/>
    <x v="4"/>
    <s v="BeautyCare"/>
    <n v="3"/>
    <n v="550"/>
    <n v="10"/>
    <n v="1650"/>
    <n v="165"/>
    <n v="1485"/>
    <n v="1116.75"/>
    <n v="368.25"/>
    <x v="1"/>
    <s v="Chennai"/>
    <s v="Tamil Nadu"/>
    <s v="India"/>
    <s v="Debit Card"/>
    <x v="2"/>
    <s v="Express"/>
    <x v="0"/>
    <s v="No"/>
    <s v="No"/>
  </r>
  <r>
    <x v="3508"/>
    <x v="284"/>
    <s v="CUST12414"/>
    <s v="Customer 2414"/>
    <n v="40"/>
    <s v="Loyal"/>
    <s v="P2007"/>
    <s v="Saree"/>
    <x v="3"/>
    <s v="FashionMart"/>
    <n v="4"/>
    <n v="2600"/>
    <n v="10"/>
    <n v="10400"/>
    <n v="1040"/>
    <n v="9360"/>
    <n v="6802.05"/>
    <n v="2557.9499999999998"/>
    <x v="1"/>
    <s v="Bengaluru"/>
    <s v="Karnataka"/>
    <s v="India"/>
    <s v="Net Banking"/>
    <x v="1"/>
    <s v="Standard"/>
    <x v="3"/>
    <s v="No"/>
    <s v="No"/>
  </r>
  <r>
    <x v="3509"/>
    <x v="284"/>
    <s v="CUST11929"/>
    <s v="Customer 1929"/>
    <n v="21"/>
    <s v="Returning"/>
    <s v="P4001"/>
    <s v="Face Wash"/>
    <x v="4"/>
    <s v="BeautyCare"/>
    <n v="1"/>
    <n v="450"/>
    <n v="10"/>
    <n v="450"/>
    <n v="45"/>
    <n v="405"/>
    <n v="275.77999999999997"/>
    <n v="129.22"/>
    <x v="1"/>
    <s v="Delhi"/>
    <s v="Delhi"/>
    <s v="India"/>
    <s v="Credit Card"/>
    <x v="1"/>
    <s v="Standard"/>
    <x v="2"/>
    <s v="No"/>
    <s v="No"/>
  </r>
  <r>
    <x v="3510"/>
    <x v="284"/>
    <s v="CUST11265"/>
    <s v="Customer 1265"/>
    <n v="52"/>
    <s v="New"/>
    <s v="P1001"/>
    <s v="Laptop"/>
    <x v="0"/>
    <s v="TechSource India"/>
    <n v="1"/>
    <n v="55000"/>
    <n v="15"/>
    <n v="55000"/>
    <n v="8250"/>
    <n v="46750"/>
    <n v="34319.300000000003"/>
    <n v="12430.7"/>
    <x v="1"/>
    <s v="Chandigarh"/>
    <s v="Chandigarh"/>
    <s v="India"/>
    <s v="Cash on Delivery"/>
    <x v="2"/>
    <s v="Standard"/>
    <x v="0"/>
    <s v="No"/>
    <s v="No"/>
  </r>
  <r>
    <x v="3511"/>
    <x v="284"/>
    <s v="CUST12154"/>
    <s v="Customer 2154"/>
    <n v="43"/>
    <s v="Loyal"/>
    <s v="P3004"/>
    <s v="Cookware Set"/>
    <x v="2"/>
    <s v="HomeNeeds"/>
    <n v="1"/>
    <n v="3500"/>
    <n v="0"/>
    <n v="3500"/>
    <n v="0"/>
    <n v="3500"/>
    <n v="2852.62"/>
    <n v="647.38"/>
    <x v="1"/>
    <s v="Indore"/>
    <s v="Madhya Pradesh"/>
    <s v="India"/>
    <s v="UPI"/>
    <x v="2"/>
    <s v="Express"/>
    <x v="0"/>
    <s v="No"/>
    <s v="No"/>
  </r>
  <r>
    <x v="3512"/>
    <x v="284"/>
    <s v="CUST10246"/>
    <s v="Customer 246"/>
    <n v="44"/>
    <s v="Loyal"/>
    <s v="P1002"/>
    <s v="Smartphone"/>
    <x v="0"/>
    <s v="Global Traders"/>
    <n v="5"/>
    <n v="28000"/>
    <n v="15"/>
    <n v="140000"/>
    <n v="21000"/>
    <n v="119000"/>
    <n v="79868.399999999994"/>
    <n v="39131.599999999999"/>
    <x v="1"/>
    <s v="Visakhapatnam"/>
    <s v="Andhra Pradesh"/>
    <s v="India"/>
    <s v="Net Banking"/>
    <x v="2"/>
    <s v="Standard"/>
    <x v="0"/>
    <s v="Yes"/>
    <s v="No"/>
  </r>
  <r>
    <x v="3513"/>
    <x v="284"/>
    <s v="CUST11240"/>
    <s v="Customer 1240"/>
    <n v="22"/>
    <s v="Returning"/>
    <s v="P4003"/>
    <s v="Sunscreen"/>
    <x v="4"/>
    <s v="BeautyCare"/>
    <n v="1"/>
    <n v="700"/>
    <n v="0"/>
    <n v="700"/>
    <n v="0"/>
    <n v="700"/>
    <n v="503.5"/>
    <n v="196.5"/>
    <x v="1"/>
    <s v="Visakhapatnam"/>
    <s v="Andhra Pradesh"/>
    <s v="India"/>
    <s v="Net Banking"/>
    <x v="0"/>
    <s v="Express"/>
    <x v="0"/>
    <s v="No"/>
    <s v="No"/>
  </r>
  <r>
    <x v="3514"/>
    <x v="284"/>
    <s v="CUST12024"/>
    <s v="Customer 2024"/>
    <n v="29"/>
    <s v="Returning"/>
    <s v="P4005"/>
    <s v="Perfume"/>
    <x v="4"/>
    <s v="BeautyCare"/>
    <n v="2"/>
    <n v="1800"/>
    <n v="10"/>
    <n v="3600"/>
    <n v="360"/>
    <n v="3240"/>
    <n v="2213.1"/>
    <n v="1026.9000000000001"/>
    <x v="1"/>
    <s v="Lucknow"/>
    <s v="Uttar Pradesh"/>
    <s v="India"/>
    <s v="Debit Card"/>
    <x v="2"/>
    <s v="Standard"/>
    <x v="4"/>
    <s v="No"/>
    <s v="No"/>
  </r>
  <r>
    <x v="3515"/>
    <x v="284"/>
    <s v="CUST10364"/>
    <s v="Customer 364"/>
    <n v="57"/>
    <s v="Returning"/>
    <s v="P2007"/>
    <s v="Saree"/>
    <x v="3"/>
    <s v="FashionMart"/>
    <n v="1"/>
    <n v="2600"/>
    <n v="10"/>
    <n v="2600"/>
    <n v="260"/>
    <n v="2340"/>
    <n v="1831.23"/>
    <n v="508.77"/>
    <x v="1"/>
    <s v="Delhi"/>
    <s v="Delhi"/>
    <s v="India"/>
    <s v="Cash on Delivery"/>
    <x v="2"/>
    <s v="Express"/>
    <x v="0"/>
    <s v="No"/>
    <s v="No"/>
  </r>
  <r>
    <x v="3516"/>
    <x v="285"/>
    <s v="CUST12254"/>
    <s v="Customer 2254"/>
    <n v="58"/>
    <s v="New"/>
    <s v="P1002"/>
    <s v="Smartphone"/>
    <x v="0"/>
    <s v="Global Traders"/>
    <n v="2"/>
    <n v="28000"/>
    <n v="20"/>
    <n v="56000"/>
    <n v="11200"/>
    <n v="44800"/>
    <n v="33379.9"/>
    <n v="11420.1"/>
    <x v="1"/>
    <s v="Indore"/>
    <s v="Madhya Pradesh"/>
    <s v="India"/>
    <s v="Credit Card"/>
    <x v="2"/>
    <s v="Express"/>
    <x v="0"/>
    <s v="No"/>
    <s v="No"/>
  </r>
  <r>
    <x v="3517"/>
    <x v="285"/>
    <s v="CUST11486"/>
    <s v="Customer 1486"/>
    <n v="57"/>
    <s v="Loyal"/>
    <s v="P4004"/>
    <s v="Shampoo"/>
    <x v="4"/>
    <s v="BeautyCare"/>
    <n v="1"/>
    <n v="550"/>
    <n v="10"/>
    <n v="550"/>
    <n v="55"/>
    <n v="495"/>
    <n v="350.79"/>
    <n v="144.21"/>
    <x v="1"/>
    <s v="Ahmedabad"/>
    <s v="Gujarat"/>
    <s v="India"/>
    <s v="Net Banking"/>
    <x v="2"/>
    <s v="Same Day"/>
    <x v="0"/>
    <s v="No"/>
    <s v="No"/>
  </r>
  <r>
    <x v="3518"/>
    <x v="285"/>
    <s v="CUST12363"/>
    <s v="Customer 2363"/>
    <n v="51"/>
    <s v="Returning"/>
    <s v="P2001"/>
    <s v="Running Shoes"/>
    <x v="3"/>
    <s v="FashionMart"/>
    <n v="1"/>
    <n v="3200"/>
    <n v="10"/>
    <n v="3200"/>
    <n v="320"/>
    <n v="2880"/>
    <n v="2168.2600000000002"/>
    <n v="711.74"/>
    <x v="0"/>
    <s v="Patna"/>
    <s v="Bihar"/>
    <s v="India"/>
    <s v="Debit Card"/>
    <x v="0"/>
    <s v="Express"/>
    <x v="0"/>
    <s v="No"/>
    <s v="No"/>
  </r>
  <r>
    <x v="3519"/>
    <x v="285"/>
    <s v="CUST10026"/>
    <s v="Customer 26"/>
    <n v="43"/>
    <s v="Loyal"/>
    <s v="P3001"/>
    <s v="Coffee Maker"/>
    <x v="2"/>
    <s v="HomeNeeds"/>
    <n v="2"/>
    <n v="4200"/>
    <n v="10"/>
    <n v="8400"/>
    <n v="840"/>
    <n v="7560"/>
    <n v="4327.1000000000004"/>
    <n v="3232.9"/>
    <x v="1"/>
    <s v="Guwahati"/>
    <s v="Assam"/>
    <s v="India"/>
    <s v="Cash on Delivery"/>
    <x v="1"/>
    <s v="Standard"/>
    <x v="0"/>
    <s v="No"/>
    <s v="No"/>
  </r>
  <r>
    <x v="3520"/>
    <x v="285"/>
    <s v="CUST12129"/>
    <s v="Customer 2129"/>
    <n v="57"/>
    <s v="Loyal"/>
    <s v="P2006"/>
    <s v="Womens Kurti"/>
    <x v="3"/>
    <s v="FashionMart"/>
    <n v="1"/>
    <n v="1400"/>
    <n v="0"/>
    <n v="1400"/>
    <n v="0"/>
    <n v="1400"/>
    <n v="1084.79"/>
    <n v="315.20999999999998"/>
    <x v="1"/>
    <s v="Patna"/>
    <s v="Bihar"/>
    <s v="India"/>
    <s v="Debit Card"/>
    <x v="2"/>
    <s v="Standard"/>
    <x v="0"/>
    <s v="Yes"/>
    <s v="No"/>
  </r>
  <r>
    <x v="3521"/>
    <x v="285"/>
    <s v="CUST11804"/>
    <s v="Customer 1804"/>
    <n v="30"/>
    <s v="New"/>
    <s v="P4001"/>
    <s v="Face Wash"/>
    <x v="4"/>
    <s v="BeautyCare"/>
    <n v="3"/>
    <n v="450"/>
    <n v="15"/>
    <n v="1350"/>
    <n v="202.5"/>
    <n v="1147.5"/>
    <n v="902.19"/>
    <n v="245.31"/>
    <x v="1"/>
    <s v="Visakhapatnam"/>
    <s v="Andhra Pradesh"/>
    <s v="India"/>
    <s v="Net Banking"/>
    <x v="1"/>
    <s v="Express"/>
    <x v="0"/>
    <s v="Yes"/>
    <s v="No"/>
  </r>
  <r>
    <x v="3522"/>
    <x v="285"/>
    <s v="CUST12217"/>
    <s v="Customer 2217"/>
    <n v="55"/>
    <s v="Returning"/>
    <s v="P2002"/>
    <s v="Jeans"/>
    <x v="3"/>
    <s v="FashionMart"/>
    <n v="1"/>
    <n v="2200"/>
    <n v="0"/>
    <n v="2200"/>
    <n v="0"/>
    <n v="2200"/>
    <n v="1796.98"/>
    <n v="403.02"/>
    <x v="1"/>
    <s v="Lucknow"/>
    <s v="Uttar Pradesh"/>
    <s v="India"/>
    <s v="Net Banking"/>
    <x v="2"/>
    <s v="Standard"/>
    <x v="0"/>
    <s v="No"/>
    <s v="No"/>
  </r>
  <r>
    <x v="3523"/>
    <x v="285"/>
    <s v="CUST12486"/>
    <s v="Customer 2486"/>
    <n v="54"/>
    <s v="Returning"/>
    <s v="P2006"/>
    <s v="Womens Kurti"/>
    <x v="3"/>
    <s v="FashionMart"/>
    <n v="2"/>
    <n v="1400"/>
    <n v="0"/>
    <n v="2800"/>
    <n v="0"/>
    <n v="2800"/>
    <n v="1862.87"/>
    <n v="937.13"/>
    <x v="1"/>
    <s v="Nagpur"/>
    <s v="Maharashtra"/>
    <s v="India"/>
    <s v="Wallet"/>
    <x v="0"/>
    <s v="Standard"/>
    <x v="0"/>
    <s v="No"/>
    <s v="No"/>
  </r>
  <r>
    <x v="3524"/>
    <x v="285"/>
    <s v="CUST11386"/>
    <s v="Customer 1386"/>
    <n v="27"/>
    <s v="New"/>
    <s v="P2005"/>
    <s v="Backpack"/>
    <x v="3"/>
    <s v="Metro Supplies"/>
    <n v="1"/>
    <n v="1800"/>
    <n v="0"/>
    <n v="1800"/>
    <n v="0"/>
    <n v="1800"/>
    <n v="1083.97"/>
    <n v="716.03"/>
    <x v="1"/>
    <s v="Indore"/>
    <s v="Madhya Pradesh"/>
    <s v="India"/>
    <s v="Cash on Delivery"/>
    <x v="1"/>
    <s v="Standard"/>
    <x v="0"/>
    <s v="No"/>
    <s v="No"/>
  </r>
  <r>
    <x v="3525"/>
    <x v="285"/>
    <s v="CUST11422"/>
    <s v="Customer 1422"/>
    <n v="44"/>
    <s v="New"/>
    <s v="P1002"/>
    <s v="Smartphone"/>
    <x v="0"/>
    <s v="Global Traders"/>
    <n v="2"/>
    <n v="28000"/>
    <n v="30"/>
    <n v="56000"/>
    <n v="16800"/>
    <n v="39200"/>
    <n v="25437.09"/>
    <n v="13762.91"/>
    <x v="2"/>
    <s v="Patna"/>
    <s v="Bihar"/>
    <s v="India"/>
    <s v="Wallet"/>
    <x v="2"/>
    <s v="Express"/>
    <x v="3"/>
    <s v="No"/>
    <s v="No"/>
  </r>
  <r>
    <x v="3526"/>
    <x v="285"/>
    <s v="CUST10665"/>
    <s v="Customer 665"/>
    <n v="35"/>
    <s v="New"/>
    <s v="P5004"/>
    <s v="Pen Set"/>
    <x v="1"/>
    <s v="Stationery Hub"/>
    <n v="3"/>
    <n v="250"/>
    <n v="5"/>
    <n v="750"/>
    <n v="37.5"/>
    <n v="712.5"/>
    <n v="424"/>
    <n v="288.5"/>
    <x v="1"/>
    <s v="Chennai"/>
    <s v="Tamil Nadu"/>
    <s v="India"/>
    <s v="Wallet"/>
    <x v="2"/>
    <s v="Standard"/>
    <x v="0"/>
    <s v="No"/>
    <s v="No"/>
  </r>
  <r>
    <x v="3527"/>
    <x v="286"/>
    <s v="CUST11892"/>
    <s v="Customer 1892"/>
    <n v="25"/>
    <s v="Returning"/>
    <s v="P1005"/>
    <s v="Tablet"/>
    <x v="0"/>
    <s v="RetailHub"/>
    <n v="3"/>
    <n v="18000"/>
    <n v="20"/>
    <n v="54000"/>
    <n v="10800"/>
    <n v="43200"/>
    <n v="33376.089999999997"/>
    <n v="9823.91"/>
    <x v="2"/>
    <s v="Mumbai"/>
    <s v="Maharashtra"/>
    <s v="India"/>
    <s v="Cash on Delivery"/>
    <x v="2"/>
    <s v="Express"/>
    <x v="0"/>
    <s v="No"/>
    <s v="No"/>
  </r>
  <r>
    <x v="3528"/>
    <x v="286"/>
    <s v="CUST11919"/>
    <s v="Customer 1919"/>
    <n v="51"/>
    <s v="Returning"/>
    <s v="P4004"/>
    <s v="Shampoo"/>
    <x v="4"/>
    <s v="BeautyCare"/>
    <n v="1"/>
    <n v="550"/>
    <n v="10"/>
    <n v="550"/>
    <n v="55"/>
    <n v="495"/>
    <n v="298.97000000000003"/>
    <n v="196.03"/>
    <x v="1"/>
    <s v="Pune"/>
    <s v="Maharashtra"/>
    <s v="India"/>
    <s v="Debit Card"/>
    <x v="0"/>
    <s v="Express"/>
    <x v="0"/>
    <s v="No"/>
    <s v="No"/>
  </r>
  <r>
    <x v="3529"/>
    <x v="286"/>
    <s v="CUST10703"/>
    <s v="Customer 703"/>
    <n v="60"/>
    <s v="New"/>
    <s v="P4002"/>
    <s v="Moisturizer"/>
    <x v="4"/>
    <s v="BeautyCare"/>
    <n v="2"/>
    <n v="650"/>
    <n v="15"/>
    <n v="1300"/>
    <n v="195"/>
    <n v="1105"/>
    <n v="737.23"/>
    <n v="367.77"/>
    <x v="1"/>
    <s v="Patna"/>
    <s v="Bihar"/>
    <s v="India"/>
    <s v="Wallet"/>
    <x v="2"/>
    <s v="Standard"/>
    <x v="0"/>
    <s v="No"/>
    <s v="No"/>
  </r>
  <r>
    <x v="3530"/>
    <x v="286"/>
    <s v="CUST11996"/>
    <s v="Customer 1996"/>
    <n v="29"/>
    <s v="New"/>
    <s v="P5001"/>
    <s v="Notebook Set"/>
    <x v="1"/>
    <s v="Stationery Hub"/>
    <n v="2"/>
    <n v="500"/>
    <n v="20"/>
    <n v="1000"/>
    <n v="200"/>
    <n v="800"/>
    <n v="586.98"/>
    <n v="213.02"/>
    <x v="0"/>
    <s v="Ahmedabad"/>
    <s v="Gujarat"/>
    <s v="India"/>
    <s v="Debit Card"/>
    <x v="0"/>
    <s v="Same Day"/>
    <x v="3"/>
    <s v="No"/>
    <s v="No"/>
  </r>
  <r>
    <x v="3531"/>
    <x v="286"/>
    <s v="CUST12228"/>
    <s v="Customer 2228"/>
    <n v="56"/>
    <s v="New"/>
    <s v="P1002"/>
    <s v="Smartphone"/>
    <x v="0"/>
    <s v="Global Traders"/>
    <n v="1"/>
    <n v="28000"/>
    <n v="30"/>
    <n v="28000"/>
    <n v="8400"/>
    <n v="19600"/>
    <n v="11152.94"/>
    <n v="8447.06"/>
    <x v="1"/>
    <s v="Bhopal"/>
    <s v="Madhya Pradesh"/>
    <s v="India"/>
    <s v="Debit Card"/>
    <x v="0"/>
    <s v="Standard"/>
    <x v="0"/>
    <s v="No"/>
    <s v="No"/>
  </r>
  <r>
    <x v="3532"/>
    <x v="286"/>
    <s v="CUST10977"/>
    <s v="Customer 977"/>
    <n v="43"/>
    <s v="New"/>
    <s v="P3004"/>
    <s v="Cookware Set"/>
    <x v="2"/>
    <s v="HomeNeeds"/>
    <n v="2"/>
    <n v="3500"/>
    <n v="25"/>
    <n v="7000"/>
    <n v="1750"/>
    <n v="5250"/>
    <n v="4086.66"/>
    <n v="1163.3399999999999"/>
    <x v="1"/>
    <s v="Kolkata"/>
    <s v="West Bengal"/>
    <s v="India"/>
    <s v="Debit Card"/>
    <x v="0"/>
    <s v="Standard"/>
    <x v="3"/>
    <s v="No"/>
    <s v="No"/>
  </r>
  <r>
    <x v="3533"/>
    <x v="286"/>
    <s v="CUST11050"/>
    <s v="Customer 1050"/>
    <n v="38"/>
    <s v="Returning"/>
    <s v="P1004"/>
    <s v="Smartwatch"/>
    <x v="0"/>
    <s v="TechSource India"/>
    <n v="3"/>
    <n v="6500"/>
    <n v="5"/>
    <n v="19500"/>
    <n v="975"/>
    <n v="18525"/>
    <n v="12373.26"/>
    <n v="6151.74"/>
    <x v="1"/>
    <s v="Visakhapatnam"/>
    <s v="Andhra Pradesh"/>
    <s v="India"/>
    <s v="Net Banking"/>
    <x v="2"/>
    <s v="Express"/>
    <x v="4"/>
    <s v="No"/>
    <s v="No"/>
  </r>
  <r>
    <x v="3534"/>
    <x v="286"/>
    <s v="CUST12066"/>
    <s v="Customer 2066"/>
    <n v="29"/>
    <s v="New"/>
    <s v="P3002"/>
    <s v="Air Fryer"/>
    <x v="2"/>
    <s v="HomeNeeds"/>
    <n v="1"/>
    <n v="6500"/>
    <n v="15"/>
    <n v="6500"/>
    <n v="975"/>
    <n v="5525"/>
    <n v="3611.77"/>
    <n v="1913.23"/>
    <x v="1"/>
    <s v="Pune"/>
    <s v="Maharashtra"/>
    <s v="India"/>
    <s v="Wallet"/>
    <x v="2"/>
    <s v="Standard"/>
    <x v="0"/>
    <s v="Yes"/>
    <s v="No"/>
  </r>
  <r>
    <x v="3535"/>
    <x v="286"/>
    <s v="CUST10501"/>
    <s v="Customer 501"/>
    <n v="22"/>
    <s v="New"/>
    <s v="P2004"/>
    <s v="Jacket"/>
    <x v="3"/>
    <s v="Global Traders"/>
    <n v="4"/>
    <n v="3500"/>
    <n v="25"/>
    <n v="14000"/>
    <n v="3500"/>
    <n v="10500"/>
    <n v="8135.85"/>
    <n v="2364.15"/>
    <x v="1"/>
    <s v="Pune"/>
    <s v="Maharashtra"/>
    <s v="India"/>
    <s v="Wallet"/>
    <x v="0"/>
    <s v="Standard"/>
    <x v="1"/>
    <s v="No"/>
    <s v="No"/>
  </r>
  <r>
    <x v="3536"/>
    <x v="286"/>
    <s v="CUST11161"/>
    <s v="Customer 1161"/>
    <n v="30"/>
    <s v="Loyal"/>
    <s v="P5003"/>
    <s v="Calculator"/>
    <x v="1"/>
    <s v="Stationery Hub"/>
    <n v="1"/>
    <n v="650"/>
    <n v="10"/>
    <n v="650"/>
    <n v="65"/>
    <n v="585"/>
    <n v="465.99"/>
    <n v="119.01"/>
    <x v="1"/>
    <s v="Pune"/>
    <s v="Maharashtra"/>
    <s v="India"/>
    <s v="Net Banking"/>
    <x v="1"/>
    <s v="Standard"/>
    <x v="0"/>
    <s v="No"/>
    <s v="No"/>
  </r>
  <r>
    <x v="3537"/>
    <x v="286"/>
    <s v="CUST12129"/>
    <s v="Customer 2129"/>
    <n v="47"/>
    <s v="Returning"/>
    <s v="P1009"/>
    <s v="Power Bank"/>
    <x v="0"/>
    <s v="Prime Distributors"/>
    <n v="1"/>
    <n v="1600"/>
    <n v="10"/>
    <n v="1600"/>
    <n v="160"/>
    <n v="1440"/>
    <n v="963.11"/>
    <n v="476.89"/>
    <x v="1"/>
    <s v="Coimbatore"/>
    <s v="Tamil Nadu"/>
    <s v="India"/>
    <s v="Wallet"/>
    <x v="0"/>
    <s v="Same Day"/>
    <x v="1"/>
    <s v="No"/>
    <s v="No"/>
  </r>
  <r>
    <x v="3538"/>
    <x v="286"/>
    <s v="CUST11799"/>
    <s v="Customer 1799"/>
    <n v="32"/>
    <s v="Returning"/>
    <s v="P4006"/>
    <s v="Lipstick"/>
    <x v="4"/>
    <s v="BeautyCare"/>
    <n v="2"/>
    <n v="850"/>
    <n v="5"/>
    <n v="1700"/>
    <n v="85"/>
    <n v="1615"/>
    <n v="1059.3599999999999"/>
    <n v="555.64"/>
    <x v="2"/>
    <s v="Mumbai"/>
    <s v="Maharashtra"/>
    <s v="India"/>
    <s v="UPI"/>
    <x v="0"/>
    <s v="Express"/>
    <x v="0"/>
    <s v="No"/>
    <s v="No"/>
  </r>
  <r>
    <x v="3539"/>
    <x v="286"/>
    <s v="CUST12220"/>
    <s v="Customer 2220"/>
    <n v="35"/>
    <s v="Returning"/>
    <s v="P3005"/>
    <s v="Bedsheet Set"/>
    <x v="2"/>
    <s v="RetailHub"/>
    <n v="3"/>
    <n v="1800"/>
    <n v="10"/>
    <n v="5400"/>
    <n v="540"/>
    <n v="4860"/>
    <n v="3052.84"/>
    <n v="1807.16"/>
    <x v="0"/>
    <s v="Bhopal"/>
    <s v="Madhya Pradesh"/>
    <s v="India"/>
    <s v="Net Banking"/>
    <x v="0"/>
    <s v="Standard"/>
    <x v="0"/>
    <s v="No"/>
    <s v="No"/>
  </r>
  <r>
    <x v="3540"/>
    <x v="286"/>
    <s v="CUST10367"/>
    <s v="Customer 367"/>
    <n v="18"/>
    <s v="New"/>
    <s v="P3007"/>
    <s v="Vacuum Cleaner"/>
    <x v="2"/>
    <s v="Global Traders"/>
    <n v="2"/>
    <n v="8500"/>
    <n v="10"/>
    <n v="17000"/>
    <n v="1700"/>
    <n v="15300"/>
    <n v="8899.1200000000008"/>
    <n v="6400.88"/>
    <x v="1"/>
    <s v="Nagpur"/>
    <s v="Maharashtra"/>
    <s v="India"/>
    <s v="UPI"/>
    <x v="1"/>
    <s v="Standard"/>
    <x v="0"/>
    <s v="No"/>
    <s v="No"/>
  </r>
  <r>
    <x v="3541"/>
    <x v="287"/>
    <s v="CUST11751"/>
    <s v="Customer 1751"/>
    <n v="26"/>
    <s v="Returning"/>
    <s v="P3006"/>
    <s v="Water Bottle"/>
    <x v="2"/>
    <s v="Metro Supplies"/>
    <n v="1"/>
    <n v="700"/>
    <n v="15"/>
    <n v="700"/>
    <n v="105"/>
    <n v="595"/>
    <n v="356.08"/>
    <n v="238.92"/>
    <x v="1"/>
    <s v="Lucknow"/>
    <s v="Uttar Pradesh"/>
    <s v="India"/>
    <s v="Net Banking"/>
    <x v="2"/>
    <s v="Express"/>
    <x v="4"/>
    <s v="No"/>
    <s v="No"/>
  </r>
  <r>
    <x v="3542"/>
    <x v="287"/>
    <s v="CUST12267"/>
    <s v="Customer 2267"/>
    <n v="38"/>
    <s v="Loyal"/>
    <s v="P5005"/>
    <s v="Desk Organizer"/>
    <x v="1"/>
    <s v="Stationery Hub"/>
    <n v="1"/>
    <n v="600"/>
    <n v="5"/>
    <n v="600"/>
    <n v="30"/>
    <n v="570"/>
    <n v="323.97000000000003"/>
    <n v="246.03"/>
    <x v="1"/>
    <s v="Chennai"/>
    <s v="Tamil Nadu"/>
    <s v="India"/>
    <s v="UPI"/>
    <x v="1"/>
    <s v="Standard"/>
    <x v="2"/>
    <s v="No"/>
    <s v="No"/>
  </r>
  <r>
    <x v="3543"/>
    <x v="287"/>
    <s v="CUST11767"/>
    <s v="Customer 1767"/>
    <n v="25"/>
    <s v="Returning"/>
    <s v="P1007"/>
    <s v="Mouse"/>
    <x v="0"/>
    <s v="RetailHub"/>
    <n v="1"/>
    <n v="900"/>
    <n v="20"/>
    <n v="900"/>
    <n v="180"/>
    <n v="720"/>
    <n v="590.04999999999995"/>
    <n v="129.94999999999999"/>
    <x v="2"/>
    <s v="Kolkata"/>
    <s v="West Bengal"/>
    <s v="India"/>
    <s v="UPI"/>
    <x v="2"/>
    <s v="Standard"/>
    <x v="0"/>
    <s v="No"/>
    <s v="No"/>
  </r>
  <r>
    <x v="3544"/>
    <x v="287"/>
    <s v="CUST10858"/>
    <s v="Customer 858"/>
    <n v="45"/>
    <s v="Loyal"/>
    <s v="P4006"/>
    <s v="Lipstick"/>
    <x v="4"/>
    <s v="BeautyCare"/>
    <n v="5"/>
    <n v="850"/>
    <n v="5"/>
    <n v="4250"/>
    <n v="212.5"/>
    <n v="4037.5"/>
    <n v="2239.91"/>
    <n v="1797.59"/>
    <x v="0"/>
    <s v="Ahmedabad"/>
    <s v="Gujarat"/>
    <s v="India"/>
    <s v="Debit Card"/>
    <x v="0"/>
    <s v="Standard"/>
    <x v="0"/>
    <s v="No"/>
    <s v="No"/>
  </r>
  <r>
    <x v="3545"/>
    <x v="287"/>
    <s v="CUST10533"/>
    <s v="Customer 533"/>
    <n v="35"/>
    <s v="Returning"/>
    <s v="P3007"/>
    <s v="Vacuum Cleaner"/>
    <x v="2"/>
    <s v="Global Traders"/>
    <n v="4"/>
    <n v="8500"/>
    <n v="0"/>
    <n v="34000"/>
    <n v="0"/>
    <n v="34000"/>
    <n v="19227.23"/>
    <n v="14772.77"/>
    <x v="1"/>
    <s v="Hyderabad"/>
    <s v="Telangana"/>
    <s v="India"/>
    <s v="Net Banking"/>
    <x v="0"/>
    <s v="Express"/>
    <x v="0"/>
    <s v="No"/>
    <s v="No"/>
  </r>
  <r>
    <x v="3546"/>
    <x v="287"/>
    <s v="CUST12103"/>
    <s v="Customer 2103"/>
    <n v="29"/>
    <s v="Returning"/>
    <s v="P3004"/>
    <s v="Cookware Set"/>
    <x v="2"/>
    <s v="HomeNeeds"/>
    <n v="2"/>
    <n v="3500"/>
    <n v="20"/>
    <n v="7000"/>
    <n v="1400"/>
    <n v="5600"/>
    <n v="3846.08"/>
    <n v="1753.92"/>
    <x v="1"/>
    <s v="Kolkata"/>
    <s v="West Bengal"/>
    <s v="India"/>
    <s v="Credit Card"/>
    <x v="2"/>
    <s v="Express"/>
    <x v="0"/>
    <s v="No"/>
    <s v="No"/>
  </r>
  <r>
    <x v="3547"/>
    <x v="287"/>
    <s v="CUST10628"/>
    <s v="Customer 628"/>
    <n v="49"/>
    <s v="New"/>
    <s v="P1010"/>
    <s v="Bluetooth Speaker"/>
    <x v="0"/>
    <s v="Prime Distributors"/>
    <n v="2"/>
    <n v="3200"/>
    <n v="10"/>
    <n v="6400"/>
    <n v="640"/>
    <n v="5760"/>
    <n v="3593.52"/>
    <n v="2166.48"/>
    <x v="1"/>
    <s v="Mumbai"/>
    <s v="Maharashtra"/>
    <s v="India"/>
    <s v="UPI"/>
    <x v="2"/>
    <s v="Same Day"/>
    <x v="3"/>
    <s v="No"/>
    <s v="No"/>
  </r>
  <r>
    <x v="3548"/>
    <x v="287"/>
    <s v="CUST11809"/>
    <s v="Customer 1809"/>
    <n v="18"/>
    <s v="New"/>
    <s v="P3007"/>
    <s v="Vacuum Cleaner"/>
    <x v="2"/>
    <s v="Global Traders"/>
    <n v="1"/>
    <n v="8500"/>
    <n v="20"/>
    <n v="8500"/>
    <n v="1700"/>
    <n v="6800"/>
    <n v="4074.3"/>
    <n v="2725.7"/>
    <x v="1"/>
    <s v="Ahmedabad"/>
    <s v="Gujarat"/>
    <s v="India"/>
    <s v="Debit Card"/>
    <x v="2"/>
    <s v="Standard"/>
    <x v="0"/>
    <s v="Yes"/>
    <s v="No"/>
  </r>
  <r>
    <x v="3549"/>
    <x v="288"/>
    <s v="CUST11774"/>
    <s v="Customer 1774"/>
    <n v="25"/>
    <s v="Returning"/>
    <s v="P4006"/>
    <s v="Lipstick"/>
    <x v="4"/>
    <s v="BeautyCare"/>
    <n v="3"/>
    <n v="850"/>
    <n v="10"/>
    <n v="2550"/>
    <n v="255"/>
    <n v="2295"/>
    <n v="1519.16"/>
    <n v="775.84"/>
    <x v="0"/>
    <s v="Bhopal"/>
    <s v="Madhya Pradesh"/>
    <s v="India"/>
    <s v="Wallet"/>
    <x v="0"/>
    <s v="Standard"/>
    <x v="0"/>
    <s v="No"/>
    <s v="No"/>
  </r>
  <r>
    <x v="3550"/>
    <x v="288"/>
    <s v="CUST10195"/>
    <s v="Customer 195"/>
    <n v="37"/>
    <s v="New"/>
    <s v="P3002"/>
    <s v="Air Fryer"/>
    <x v="2"/>
    <s v="HomeNeeds"/>
    <n v="6"/>
    <n v="6500"/>
    <n v="5"/>
    <n v="39000"/>
    <n v="1950"/>
    <n v="37050"/>
    <n v="21637.05"/>
    <n v="15412.95"/>
    <x v="1"/>
    <s v="Mumbai"/>
    <s v="Maharashtra"/>
    <s v="India"/>
    <s v="Wallet"/>
    <x v="0"/>
    <s v="Standard"/>
    <x v="0"/>
    <s v="No"/>
    <s v="No"/>
  </r>
  <r>
    <x v="3551"/>
    <x v="288"/>
    <s v="CUST10329"/>
    <s v="Customer 329"/>
    <n v="36"/>
    <s v="Returning"/>
    <s v="P3006"/>
    <s v="Water Bottle"/>
    <x v="2"/>
    <s v="Metro Supplies"/>
    <n v="1"/>
    <n v="700"/>
    <n v="0"/>
    <n v="700"/>
    <n v="0"/>
    <n v="700"/>
    <n v="547.55999999999995"/>
    <n v="152.44"/>
    <x v="1"/>
    <s v="Jaipur"/>
    <s v="Rajasthan"/>
    <s v="India"/>
    <s v="Net Banking"/>
    <x v="0"/>
    <s v="Standard"/>
    <x v="0"/>
    <s v="No"/>
    <s v="No"/>
  </r>
  <r>
    <x v="3552"/>
    <x v="288"/>
    <s v="CUST10583"/>
    <s v="Customer 583"/>
    <n v="50"/>
    <s v="New"/>
    <s v="P1001"/>
    <s v="Laptop"/>
    <x v="0"/>
    <s v="TechSource India"/>
    <n v="1"/>
    <n v="55000"/>
    <n v="5"/>
    <n v="55000"/>
    <n v="2750"/>
    <n v="52250"/>
    <n v="29340.44"/>
    <n v="22909.56"/>
    <x v="1"/>
    <s v="Pune"/>
    <s v="Maharashtra"/>
    <s v="India"/>
    <s v="Wallet"/>
    <x v="0"/>
    <s v="Express"/>
    <x v="0"/>
    <s v="No"/>
    <s v="No"/>
  </r>
  <r>
    <x v="3553"/>
    <x v="288"/>
    <s v="CUST12303"/>
    <s v="Customer 2303"/>
    <n v="33"/>
    <s v="Returning"/>
    <s v="P4003"/>
    <s v="Sunscreen"/>
    <x v="4"/>
    <s v="BeautyCare"/>
    <n v="1"/>
    <n v="700"/>
    <n v="0"/>
    <n v="700"/>
    <n v="0"/>
    <n v="700"/>
    <n v="561.66"/>
    <n v="138.34"/>
    <x v="1"/>
    <s v="Lucknow"/>
    <s v="Uttar Pradesh"/>
    <s v="India"/>
    <s v="Cash on Delivery"/>
    <x v="0"/>
    <s v="Standard"/>
    <x v="0"/>
    <s v="No"/>
    <s v="No"/>
  </r>
  <r>
    <x v="3554"/>
    <x v="288"/>
    <s v="CUST10823"/>
    <s v="Customer 823"/>
    <n v="38"/>
    <s v="New"/>
    <s v="P4005"/>
    <s v="Perfume"/>
    <x v="4"/>
    <s v="BeautyCare"/>
    <n v="2"/>
    <n v="1800"/>
    <n v="0"/>
    <n v="3600"/>
    <n v="0"/>
    <n v="3600"/>
    <n v="2601.1999999999998"/>
    <n v="998.8"/>
    <x v="1"/>
    <s v="Coimbatore"/>
    <s v="Tamil Nadu"/>
    <s v="India"/>
    <s v="Net Banking"/>
    <x v="2"/>
    <s v="Standard"/>
    <x v="0"/>
    <s v="No"/>
    <s v="No"/>
  </r>
  <r>
    <x v="3555"/>
    <x v="289"/>
    <s v="CUST12382"/>
    <s v="Customer 2382"/>
    <n v="20"/>
    <s v="Loyal"/>
    <s v="P4002"/>
    <s v="Moisturizer"/>
    <x v="4"/>
    <s v="BeautyCare"/>
    <n v="3"/>
    <n v="650"/>
    <n v="20"/>
    <n v="1950"/>
    <n v="390"/>
    <n v="1560"/>
    <n v="1108.05"/>
    <n v="451.95"/>
    <x v="2"/>
    <s v="Patna"/>
    <s v="Bihar"/>
    <s v="India"/>
    <s v="Net Banking"/>
    <x v="0"/>
    <s v="Standard"/>
    <x v="4"/>
    <s v="No"/>
    <s v="No"/>
  </r>
  <r>
    <x v="3556"/>
    <x v="289"/>
    <s v="CUST11671"/>
    <s v="Customer 1671"/>
    <n v="51"/>
    <s v="New"/>
    <s v="P1003"/>
    <s v="Headphones"/>
    <x v="0"/>
    <s v="Metro Supplies"/>
    <n v="5"/>
    <n v="2500"/>
    <n v="0"/>
    <n v="12500"/>
    <n v="0"/>
    <n v="12500"/>
    <n v="10065.86"/>
    <n v="2434.14"/>
    <x v="2"/>
    <s v="Surat"/>
    <s v="Gujarat"/>
    <s v="India"/>
    <s v="Wallet"/>
    <x v="0"/>
    <s v="Express"/>
    <x v="3"/>
    <s v="No"/>
    <s v="No"/>
  </r>
  <r>
    <x v="3557"/>
    <x v="289"/>
    <s v="CUST11706"/>
    <s v="Customer 1706"/>
    <n v="25"/>
    <s v="Returning"/>
    <s v="P3002"/>
    <s v="Air Fryer"/>
    <x v="2"/>
    <s v="HomeNeeds"/>
    <n v="1"/>
    <n v="6500"/>
    <n v="10"/>
    <n v="6500"/>
    <n v="650"/>
    <n v="5850"/>
    <n v="3546.79"/>
    <n v="2303.21"/>
    <x v="1"/>
    <s v="Hyderabad"/>
    <s v="Telangana"/>
    <s v="India"/>
    <s v="Cash on Delivery"/>
    <x v="1"/>
    <s v="Standard"/>
    <x v="0"/>
    <s v="No"/>
    <s v="No"/>
  </r>
  <r>
    <x v="3558"/>
    <x v="289"/>
    <s v="CUST10866"/>
    <s v="Customer 866"/>
    <n v="29"/>
    <s v="Returning"/>
    <s v="P2007"/>
    <s v="Saree"/>
    <x v="3"/>
    <s v="FashionMart"/>
    <n v="2"/>
    <n v="2600"/>
    <n v="5"/>
    <n v="5200"/>
    <n v="260"/>
    <n v="4940"/>
    <n v="3158.36"/>
    <n v="1781.64"/>
    <x v="0"/>
    <s v="Jaipur"/>
    <s v="Rajasthan"/>
    <s v="India"/>
    <s v="Debit Card"/>
    <x v="2"/>
    <s v="Express"/>
    <x v="0"/>
    <s v="No"/>
    <s v="No"/>
  </r>
  <r>
    <x v="3559"/>
    <x v="289"/>
    <s v="CUST10711"/>
    <s v="Customer 711"/>
    <n v="46"/>
    <s v="Returning"/>
    <s v="P2003"/>
    <s v="T-Shirt"/>
    <x v="3"/>
    <s v="RetailHub"/>
    <n v="5"/>
    <n v="900"/>
    <n v="15"/>
    <n v="4500"/>
    <n v="675"/>
    <n v="3825"/>
    <n v="2826.37"/>
    <n v="998.63"/>
    <x v="1"/>
    <s v="Bhopal"/>
    <s v="Madhya Pradesh"/>
    <s v="India"/>
    <s v="Net Banking"/>
    <x v="2"/>
    <s v="Same Day"/>
    <x v="4"/>
    <s v="No"/>
    <s v="No"/>
  </r>
  <r>
    <x v="3560"/>
    <x v="289"/>
    <s v="CUST10188"/>
    <s v="Customer 188"/>
    <n v="37"/>
    <s v="Returning"/>
    <s v="P1007"/>
    <s v="Mouse"/>
    <x v="0"/>
    <s v="RetailHub"/>
    <n v="2"/>
    <n v="900"/>
    <n v="0"/>
    <n v="1800"/>
    <n v="0"/>
    <n v="1800"/>
    <n v="1276.52"/>
    <n v="523.48"/>
    <x v="1"/>
    <s v="Chandigarh"/>
    <s v="Chandigarh"/>
    <s v="India"/>
    <s v="Cash on Delivery"/>
    <x v="2"/>
    <s v="Express"/>
    <x v="0"/>
    <s v="No"/>
    <s v="No"/>
  </r>
  <r>
    <x v="3561"/>
    <x v="289"/>
    <s v="CUST11521"/>
    <s v="Customer 1521"/>
    <n v="53"/>
    <s v="Returning"/>
    <s v="P5002"/>
    <s v="Novel"/>
    <x v="1"/>
    <s v="Stationery Hub"/>
    <n v="3"/>
    <n v="400"/>
    <n v="25"/>
    <n v="1200"/>
    <n v="300"/>
    <n v="900"/>
    <n v="702.1"/>
    <n v="197.9"/>
    <x v="2"/>
    <s v="Bhubaneswar"/>
    <s v="Odisha"/>
    <s v="India"/>
    <s v="Net Banking"/>
    <x v="2"/>
    <s v="Standard"/>
    <x v="0"/>
    <s v="No"/>
    <s v="No"/>
  </r>
  <r>
    <x v="3562"/>
    <x v="289"/>
    <s v="CUST10518"/>
    <s v="Customer 518"/>
    <n v="18"/>
    <s v="New"/>
    <s v="P1006"/>
    <s v="Keyboard"/>
    <x v="0"/>
    <s v="Metro Supplies"/>
    <n v="1"/>
    <n v="1800"/>
    <n v="5"/>
    <n v="1800"/>
    <n v="90"/>
    <n v="1710"/>
    <n v="1115.3499999999999"/>
    <n v="594.65"/>
    <x v="1"/>
    <s v="Delhi"/>
    <s v="Delhi"/>
    <s v="India"/>
    <s v="Wallet"/>
    <x v="0"/>
    <s v="Standard"/>
    <x v="0"/>
    <s v="No"/>
    <s v="No"/>
  </r>
  <r>
    <x v="3563"/>
    <x v="289"/>
    <s v="CUST11889"/>
    <s v="Customer 1889"/>
    <n v="48"/>
    <s v="New"/>
    <s v="P1010"/>
    <s v="Bluetooth Speaker"/>
    <x v="0"/>
    <s v="Prime Distributors"/>
    <n v="2"/>
    <n v="3200"/>
    <n v="0"/>
    <n v="6400"/>
    <n v="0"/>
    <n v="6400"/>
    <n v="5181.41"/>
    <n v="1218.5899999999999"/>
    <x v="1"/>
    <s v="Surat"/>
    <s v="Gujarat"/>
    <s v="India"/>
    <s v="UPI"/>
    <x v="0"/>
    <s v="Standard"/>
    <x v="0"/>
    <s v="No"/>
    <s v="No"/>
  </r>
  <r>
    <x v="3564"/>
    <x v="289"/>
    <s v="CUST11483"/>
    <s v="Customer 1483"/>
    <n v="49"/>
    <s v="Loyal"/>
    <s v="P1006"/>
    <s v="Keyboard"/>
    <x v="0"/>
    <s v="Metro Supplies"/>
    <n v="4"/>
    <n v="1800"/>
    <n v="10"/>
    <n v="7200"/>
    <n v="720"/>
    <n v="6480"/>
    <n v="3768.43"/>
    <n v="2711.57"/>
    <x v="2"/>
    <s v="Pune"/>
    <s v="Maharashtra"/>
    <s v="India"/>
    <s v="Cash on Delivery"/>
    <x v="0"/>
    <s v="Standard"/>
    <x v="0"/>
    <s v="No"/>
    <s v="No"/>
  </r>
  <r>
    <x v="3565"/>
    <x v="289"/>
    <s v="CUST11116"/>
    <s v="Customer 1116"/>
    <n v="24"/>
    <s v="Returning"/>
    <s v="P5002"/>
    <s v="Novel"/>
    <x v="1"/>
    <s v="Stationery Hub"/>
    <n v="2"/>
    <n v="400"/>
    <n v="0"/>
    <n v="800"/>
    <n v="0"/>
    <n v="800"/>
    <n v="495.16"/>
    <n v="304.83999999999997"/>
    <x v="1"/>
    <s v="Chandigarh"/>
    <s v="Chandigarh"/>
    <s v="India"/>
    <s v="Cash on Delivery"/>
    <x v="1"/>
    <s v="Standard"/>
    <x v="0"/>
    <s v="No"/>
    <s v="No"/>
  </r>
  <r>
    <x v="3566"/>
    <x v="289"/>
    <s v="CUST11429"/>
    <s v="Customer 1429"/>
    <n v="34"/>
    <s v="Loyal"/>
    <s v="P1008"/>
    <s v="Monitor"/>
    <x v="0"/>
    <s v="Global Traders"/>
    <n v="1"/>
    <n v="14500"/>
    <n v="5"/>
    <n v="14500"/>
    <n v="725"/>
    <n v="13775"/>
    <n v="8288.9599999999991"/>
    <n v="5486.04"/>
    <x v="1"/>
    <s v="Visakhapatnam"/>
    <s v="Andhra Pradesh"/>
    <s v="India"/>
    <s v="Net Banking"/>
    <x v="2"/>
    <s v="Express"/>
    <x v="0"/>
    <s v="Yes"/>
    <s v="No"/>
  </r>
  <r>
    <x v="3567"/>
    <x v="290"/>
    <s v="CUST12285"/>
    <s v="Customer 2285"/>
    <n v="55"/>
    <s v="New"/>
    <s v="P4001"/>
    <s v="Face Wash"/>
    <x v="4"/>
    <s v="BeautyCare"/>
    <n v="5"/>
    <n v="450"/>
    <n v="0"/>
    <n v="2250"/>
    <n v="0"/>
    <n v="2250"/>
    <n v="1635.56"/>
    <n v="614.44000000000005"/>
    <x v="0"/>
    <s v="Kolkata"/>
    <s v="West Bengal"/>
    <s v="India"/>
    <s v="Wallet"/>
    <x v="1"/>
    <s v="Standard"/>
    <x v="2"/>
    <s v="No"/>
    <s v="No"/>
  </r>
  <r>
    <x v="3568"/>
    <x v="290"/>
    <s v="CUST11595"/>
    <s v="Customer 1595"/>
    <n v="23"/>
    <s v="Loyal"/>
    <s v="P5003"/>
    <s v="Calculator"/>
    <x v="1"/>
    <s v="Stationery Hub"/>
    <n v="1"/>
    <n v="650"/>
    <n v="0"/>
    <n v="650"/>
    <n v="0"/>
    <n v="650"/>
    <n v="470.85"/>
    <n v="179.15"/>
    <x v="1"/>
    <s v="Mumbai"/>
    <s v="Maharashtra"/>
    <s v="India"/>
    <s v="Credit Card"/>
    <x v="2"/>
    <s v="Standard"/>
    <x v="0"/>
    <s v="No"/>
    <s v="No"/>
  </r>
  <r>
    <x v="3569"/>
    <x v="290"/>
    <s v="CUST10145"/>
    <s v="Customer 145"/>
    <n v="51"/>
    <s v="New"/>
    <s v="P3001"/>
    <s v="Coffee Maker"/>
    <x v="2"/>
    <s v="HomeNeeds"/>
    <n v="2"/>
    <n v="4200"/>
    <n v="25"/>
    <n v="8400"/>
    <n v="2100"/>
    <n v="6300"/>
    <n v="4124.1099999999997"/>
    <n v="2175.89"/>
    <x v="2"/>
    <s v="Nagpur"/>
    <s v="Maharashtra"/>
    <s v="India"/>
    <s v="Wallet"/>
    <x v="0"/>
    <s v="Standard"/>
    <x v="0"/>
    <s v="No"/>
    <s v="No"/>
  </r>
  <r>
    <x v="3570"/>
    <x v="290"/>
    <s v="CUST12188"/>
    <s v="Customer 2188"/>
    <n v="51"/>
    <s v="New"/>
    <s v="P2002"/>
    <s v="Jeans"/>
    <x v="3"/>
    <s v="FashionMart"/>
    <n v="4"/>
    <n v="2200"/>
    <n v="20"/>
    <n v="8800"/>
    <n v="1760"/>
    <n v="7040"/>
    <n v="4372.09"/>
    <n v="2667.91"/>
    <x v="1"/>
    <s v="Guwahati"/>
    <s v="Assam"/>
    <s v="India"/>
    <s v="UPI"/>
    <x v="2"/>
    <s v="Standard"/>
    <x v="0"/>
    <s v="No"/>
    <s v="No"/>
  </r>
  <r>
    <x v="3571"/>
    <x v="290"/>
    <s v="CUST11901"/>
    <s v="Customer 1901"/>
    <n v="23"/>
    <s v="New"/>
    <s v="P3006"/>
    <s v="Water Bottle"/>
    <x v="2"/>
    <s v="Metro Supplies"/>
    <n v="1"/>
    <n v="700"/>
    <n v="5"/>
    <n v="700"/>
    <n v="35"/>
    <n v="665"/>
    <n v="469.55"/>
    <n v="195.45"/>
    <x v="1"/>
    <s v="Mumbai"/>
    <s v="Maharashtra"/>
    <s v="India"/>
    <s v="Cash on Delivery"/>
    <x v="0"/>
    <s v="Express"/>
    <x v="0"/>
    <s v="No"/>
    <s v="No"/>
  </r>
  <r>
    <x v="3572"/>
    <x v="290"/>
    <s v="CUST11198"/>
    <s v="Customer 1198"/>
    <n v="44"/>
    <s v="Returning"/>
    <s v="P1004"/>
    <s v="Smartwatch"/>
    <x v="0"/>
    <s v="TechSource India"/>
    <n v="5"/>
    <n v="6500"/>
    <n v="10"/>
    <n v="32500"/>
    <n v="3250"/>
    <n v="29250"/>
    <n v="18264.46"/>
    <n v="10985.54"/>
    <x v="1"/>
    <s v="Lucknow"/>
    <s v="Uttar Pradesh"/>
    <s v="India"/>
    <s v="Credit Card"/>
    <x v="2"/>
    <s v="Express"/>
    <x v="0"/>
    <s v="No"/>
    <s v="No"/>
  </r>
  <r>
    <x v="3573"/>
    <x v="290"/>
    <s v="CUST12332"/>
    <s v="Customer 2332"/>
    <n v="59"/>
    <s v="Returning"/>
    <s v="P1010"/>
    <s v="Bluetooth Speaker"/>
    <x v="0"/>
    <s v="Prime Distributors"/>
    <n v="2"/>
    <n v="3200"/>
    <n v="10"/>
    <n v="6400"/>
    <n v="640"/>
    <n v="5760"/>
    <n v="4460.8500000000004"/>
    <n v="1299.1500000000001"/>
    <x v="0"/>
    <s v="Patna"/>
    <s v="Bihar"/>
    <s v="India"/>
    <s v="Wallet"/>
    <x v="0"/>
    <s v="Standard"/>
    <x v="0"/>
    <s v="No"/>
    <s v="No"/>
  </r>
  <r>
    <x v="3574"/>
    <x v="290"/>
    <s v="CUST10244"/>
    <s v="Customer 244"/>
    <n v="37"/>
    <s v="Loyal"/>
    <s v="P3004"/>
    <s v="Cookware Set"/>
    <x v="2"/>
    <s v="HomeNeeds"/>
    <n v="2"/>
    <n v="3500"/>
    <n v="20"/>
    <n v="7000"/>
    <n v="1400"/>
    <n v="5600"/>
    <n v="4083.44"/>
    <n v="1516.56"/>
    <x v="0"/>
    <s v="Surat"/>
    <s v="Gujarat"/>
    <s v="India"/>
    <s v="Cash on Delivery"/>
    <x v="0"/>
    <s v="Express"/>
    <x v="0"/>
    <s v="No"/>
    <s v="No"/>
  </r>
  <r>
    <x v="3575"/>
    <x v="290"/>
    <s v="CUST10979"/>
    <s v="Customer 979"/>
    <n v="56"/>
    <s v="Returning"/>
    <s v="P1002"/>
    <s v="Smartphone"/>
    <x v="0"/>
    <s v="Global Traders"/>
    <n v="1"/>
    <n v="28000"/>
    <n v="10"/>
    <n v="28000"/>
    <n v="2800"/>
    <n v="25200"/>
    <n v="15271.51"/>
    <n v="9928.49"/>
    <x v="0"/>
    <s v="Patna"/>
    <s v="Bihar"/>
    <s v="India"/>
    <s v="Debit Card"/>
    <x v="0"/>
    <s v="Standard"/>
    <x v="0"/>
    <s v="Yes"/>
    <s v="No"/>
  </r>
  <r>
    <x v="3576"/>
    <x v="290"/>
    <s v="CUST11627"/>
    <s v="Customer 1627"/>
    <n v="47"/>
    <s v="New"/>
    <s v="P3005"/>
    <s v="Bedsheet Set"/>
    <x v="2"/>
    <s v="RetailHub"/>
    <n v="1"/>
    <n v="1800"/>
    <n v="0"/>
    <n v="1800"/>
    <n v="0"/>
    <n v="1800"/>
    <n v="1338.52"/>
    <n v="461.48"/>
    <x v="0"/>
    <s v="Surat"/>
    <s v="Gujarat"/>
    <s v="India"/>
    <s v="Wallet"/>
    <x v="0"/>
    <s v="Standard"/>
    <x v="0"/>
    <s v="No"/>
    <s v="No"/>
  </r>
  <r>
    <x v="3577"/>
    <x v="290"/>
    <s v="CUST10798"/>
    <s v="Customer 798"/>
    <n v="30"/>
    <s v="Loyal"/>
    <s v="P2006"/>
    <s v="Womens Kurti"/>
    <x v="3"/>
    <s v="FashionMart"/>
    <n v="1"/>
    <n v="1400"/>
    <n v="15"/>
    <n v="1400"/>
    <n v="210"/>
    <n v="1190"/>
    <n v="958.59"/>
    <n v="231.41"/>
    <x v="1"/>
    <s v="Visakhapatnam"/>
    <s v="Andhra Pradesh"/>
    <s v="India"/>
    <s v="Wallet"/>
    <x v="2"/>
    <s v="Express"/>
    <x v="0"/>
    <s v="No"/>
    <s v="No"/>
  </r>
  <r>
    <x v="3578"/>
    <x v="290"/>
    <s v="CUST11616"/>
    <s v="Customer 1616"/>
    <n v="24"/>
    <s v="New"/>
    <s v="P2007"/>
    <s v="Saree"/>
    <x v="3"/>
    <s v="FashionMart"/>
    <n v="3"/>
    <n v="2600"/>
    <n v="15"/>
    <n v="7800"/>
    <n v="1170"/>
    <n v="6630"/>
    <n v="4873.57"/>
    <n v="1756.43"/>
    <x v="1"/>
    <s v="Guwahati"/>
    <s v="Assam"/>
    <s v="India"/>
    <s v="Debit Card"/>
    <x v="1"/>
    <s v="Standard"/>
    <x v="0"/>
    <s v="No"/>
    <s v="No"/>
  </r>
  <r>
    <x v="3579"/>
    <x v="290"/>
    <s v="CUST10098"/>
    <s v="Customer 98"/>
    <n v="50"/>
    <s v="New"/>
    <s v="P1009"/>
    <s v="Power Bank"/>
    <x v="0"/>
    <s v="Prime Distributors"/>
    <n v="1"/>
    <n v="1600"/>
    <n v="10"/>
    <n v="1600"/>
    <n v="160"/>
    <n v="1440"/>
    <n v="913.99"/>
    <n v="526.01"/>
    <x v="2"/>
    <s v="Hyderabad"/>
    <s v="Telangana"/>
    <s v="India"/>
    <s v="Debit Card"/>
    <x v="1"/>
    <s v="Standard"/>
    <x v="1"/>
    <s v="No"/>
    <s v="No"/>
  </r>
  <r>
    <x v="3580"/>
    <x v="290"/>
    <s v="CUST11758"/>
    <s v="Customer 1758"/>
    <n v="43"/>
    <s v="Returning"/>
    <s v="P3006"/>
    <s v="Water Bottle"/>
    <x v="2"/>
    <s v="Metro Supplies"/>
    <n v="3"/>
    <n v="700"/>
    <n v="5"/>
    <n v="2100"/>
    <n v="105"/>
    <n v="1995"/>
    <n v="1451.12"/>
    <n v="543.88"/>
    <x v="0"/>
    <s v="Coimbatore"/>
    <s v="Tamil Nadu"/>
    <s v="India"/>
    <s v="Credit Card"/>
    <x v="1"/>
    <s v="Standard"/>
    <x v="0"/>
    <s v="No"/>
    <s v="No"/>
  </r>
  <r>
    <x v="3581"/>
    <x v="290"/>
    <s v="CUST10604"/>
    <s v="Customer 604"/>
    <n v="19"/>
    <s v="Loyal"/>
    <s v="P2006"/>
    <s v="Womens Kurti"/>
    <x v="3"/>
    <s v="FashionMart"/>
    <n v="4"/>
    <n v="1400"/>
    <n v="0"/>
    <n v="5600"/>
    <n v="0"/>
    <n v="5600"/>
    <n v="3312.72"/>
    <n v="2287.2800000000002"/>
    <x v="2"/>
    <s v="Indore"/>
    <s v="Madhya Pradesh"/>
    <s v="India"/>
    <s v="Credit Card"/>
    <x v="0"/>
    <s v="Standard"/>
    <x v="0"/>
    <s v="No"/>
    <s v="No"/>
  </r>
  <r>
    <x v="3582"/>
    <x v="290"/>
    <s v="CUST10785"/>
    <s v="Customer 785"/>
    <n v="48"/>
    <s v="Loyal"/>
    <s v="P1008"/>
    <s v="Monitor"/>
    <x v="0"/>
    <s v="Global Traders"/>
    <n v="1"/>
    <n v="14500"/>
    <n v="15"/>
    <n v="14500"/>
    <n v="2175"/>
    <n v="12325"/>
    <n v="9213.98"/>
    <n v="3111.02"/>
    <x v="0"/>
    <s v="Bhopal"/>
    <s v="Madhya Pradesh"/>
    <s v="India"/>
    <s v="Debit Card"/>
    <x v="1"/>
    <s v="Standard"/>
    <x v="0"/>
    <s v="No"/>
    <s v="No"/>
  </r>
  <r>
    <x v="3583"/>
    <x v="290"/>
    <s v="CUST11481"/>
    <s v="Customer 1481"/>
    <n v="31"/>
    <s v="Returning"/>
    <s v="P1001"/>
    <s v="Laptop"/>
    <x v="0"/>
    <s v="TechSource India"/>
    <n v="1"/>
    <n v="55000"/>
    <n v="30"/>
    <n v="55000"/>
    <n v="16500"/>
    <n v="38500"/>
    <n v="27951.599999999999"/>
    <n v="10548.4"/>
    <x v="1"/>
    <s v="Bengaluru"/>
    <s v="Karnataka"/>
    <s v="India"/>
    <s v="Wallet"/>
    <x v="0"/>
    <s v="Express"/>
    <x v="1"/>
    <s v="No"/>
    <s v="No"/>
  </r>
  <r>
    <x v="3584"/>
    <x v="290"/>
    <s v="CUST11668"/>
    <s v="Customer 1668"/>
    <n v="53"/>
    <s v="Loyal"/>
    <s v="P5002"/>
    <s v="Novel"/>
    <x v="1"/>
    <s v="Stationery Hub"/>
    <n v="3"/>
    <n v="400"/>
    <n v="10"/>
    <n v="1200"/>
    <n v="120"/>
    <n v="1080"/>
    <n v="650.45000000000005"/>
    <n v="429.55"/>
    <x v="1"/>
    <s v="Guwahati"/>
    <s v="Assam"/>
    <s v="India"/>
    <s v="Credit Card"/>
    <x v="2"/>
    <s v="Standard"/>
    <x v="0"/>
    <s v="No"/>
    <s v="No"/>
  </r>
  <r>
    <x v="3585"/>
    <x v="290"/>
    <s v="CUST10958"/>
    <s v="Customer 958"/>
    <n v="42"/>
    <s v="Returning"/>
    <s v="P1005"/>
    <s v="Tablet"/>
    <x v="0"/>
    <s v="RetailHub"/>
    <n v="3"/>
    <n v="18000"/>
    <n v="20"/>
    <n v="54000"/>
    <n v="10800"/>
    <n v="43200"/>
    <n v="32692.080000000002"/>
    <n v="10507.92"/>
    <x v="1"/>
    <s v="Indore"/>
    <s v="Madhya Pradesh"/>
    <s v="India"/>
    <s v="Net Banking"/>
    <x v="0"/>
    <s v="Express"/>
    <x v="0"/>
    <s v="No"/>
    <s v="No"/>
  </r>
  <r>
    <x v="3586"/>
    <x v="290"/>
    <s v="CUST10793"/>
    <s v="Customer 793"/>
    <n v="44"/>
    <s v="New"/>
    <s v="P3004"/>
    <s v="Cookware Set"/>
    <x v="2"/>
    <s v="HomeNeeds"/>
    <n v="1"/>
    <n v="3500"/>
    <n v="20"/>
    <n v="3500"/>
    <n v="700"/>
    <n v="2800"/>
    <n v="2055.4699999999998"/>
    <n v="744.53"/>
    <x v="1"/>
    <s v="Coimbatore"/>
    <s v="Tamil Nadu"/>
    <s v="India"/>
    <s v="Credit Card"/>
    <x v="1"/>
    <s v="Standard"/>
    <x v="3"/>
    <s v="No"/>
    <s v="No"/>
  </r>
  <r>
    <x v="3587"/>
    <x v="290"/>
    <s v="CUST11868"/>
    <s v="Customer 1868"/>
    <n v="43"/>
    <s v="Returning"/>
    <s v="P4002"/>
    <s v="Moisturizer"/>
    <x v="4"/>
    <s v="BeautyCare"/>
    <n v="1"/>
    <n v="650"/>
    <n v="0"/>
    <n v="650"/>
    <n v="0"/>
    <n v="650"/>
    <n v="368.18"/>
    <n v="281.82"/>
    <x v="0"/>
    <s v="Indore"/>
    <s v="Madhya Pradesh"/>
    <s v="India"/>
    <s v="Net Banking"/>
    <x v="0"/>
    <s v="Standard"/>
    <x v="2"/>
    <s v="No"/>
    <s v="No"/>
  </r>
  <r>
    <x v="3588"/>
    <x v="291"/>
    <s v="CUST12228"/>
    <s v="Customer 2228"/>
    <n v="52"/>
    <s v="New"/>
    <s v="P1002"/>
    <s v="Smartphone"/>
    <x v="0"/>
    <s v="Global Traders"/>
    <n v="2"/>
    <n v="28000"/>
    <n v="10"/>
    <n v="56000"/>
    <n v="5600"/>
    <n v="50400"/>
    <n v="31889.81"/>
    <n v="18510.189999999999"/>
    <x v="2"/>
    <s v="Jaipur"/>
    <s v="Rajasthan"/>
    <s v="India"/>
    <s v="UPI"/>
    <x v="2"/>
    <s v="Same Day"/>
    <x v="3"/>
    <s v="No"/>
    <s v="No"/>
  </r>
  <r>
    <x v="3589"/>
    <x v="291"/>
    <s v="CUST11384"/>
    <s v="Customer 1384"/>
    <n v="30"/>
    <s v="Returning"/>
    <s v="P5004"/>
    <s v="Pen Set"/>
    <x v="1"/>
    <s v="Stationery Hub"/>
    <n v="2"/>
    <n v="250"/>
    <n v="5"/>
    <n v="500"/>
    <n v="25"/>
    <n v="475"/>
    <n v="374.01"/>
    <n v="100.99"/>
    <x v="1"/>
    <s v="Indore"/>
    <s v="Madhya Pradesh"/>
    <s v="India"/>
    <s v="Net Banking"/>
    <x v="0"/>
    <s v="Standard"/>
    <x v="0"/>
    <s v="No"/>
    <s v="No"/>
  </r>
  <r>
    <x v="3590"/>
    <x v="291"/>
    <s v="CUST11682"/>
    <s v="Customer 1682"/>
    <n v="35"/>
    <s v="Returning"/>
    <s v="P1009"/>
    <s v="Power Bank"/>
    <x v="0"/>
    <s v="Prime Distributors"/>
    <n v="3"/>
    <n v="1600"/>
    <n v="20"/>
    <n v="4800"/>
    <n v="960"/>
    <n v="3840"/>
    <n v="2379.23"/>
    <n v="1460.77"/>
    <x v="1"/>
    <s v="Chandigarh"/>
    <s v="Chandigarh"/>
    <s v="India"/>
    <s v="Wallet"/>
    <x v="1"/>
    <s v="Standard"/>
    <x v="0"/>
    <s v="No"/>
    <s v="Yes"/>
  </r>
  <r>
    <x v="3591"/>
    <x v="291"/>
    <s v="CUST11516"/>
    <s v="Customer 1516"/>
    <n v="23"/>
    <s v="Returning"/>
    <s v="P2005"/>
    <s v="Backpack"/>
    <x v="3"/>
    <s v="Metro Supplies"/>
    <n v="4"/>
    <n v="1800"/>
    <n v="0"/>
    <n v="7200"/>
    <n v="0"/>
    <n v="7200"/>
    <n v="5510.78"/>
    <n v="1689.22"/>
    <x v="2"/>
    <s v="Chennai"/>
    <s v="Tamil Nadu"/>
    <s v="India"/>
    <s v="Credit Card"/>
    <x v="2"/>
    <s v="Standard"/>
    <x v="4"/>
    <s v="No"/>
    <s v="No"/>
  </r>
  <r>
    <x v="3592"/>
    <x v="291"/>
    <s v="CUST10667"/>
    <s v="Customer 667"/>
    <n v="42"/>
    <s v="Returning"/>
    <s v="P4002"/>
    <s v="Moisturizer"/>
    <x v="4"/>
    <s v="BeautyCare"/>
    <n v="2"/>
    <n v="650"/>
    <n v="25"/>
    <n v="1300"/>
    <n v="325"/>
    <n v="975"/>
    <n v="633.46"/>
    <n v="341.54"/>
    <x v="0"/>
    <s v="Chennai"/>
    <s v="Tamil Nadu"/>
    <s v="India"/>
    <s v="Credit Card"/>
    <x v="0"/>
    <s v="Standard"/>
    <x v="0"/>
    <s v="No"/>
    <s v="No"/>
  </r>
  <r>
    <x v="3593"/>
    <x v="291"/>
    <s v="CUST10313"/>
    <s v="Customer 313"/>
    <n v="47"/>
    <s v="Returning"/>
    <s v="P4001"/>
    <s v="Face Wash"/>
    <x v="4"/>
    <s v="BeautyCare"/>
    <n v="5"/>
    <n v="450"/>
    <n v="0"/>
    <n v="2250"/>
    <n v="0"/>
    <n v="2250"/>
    <n v="1361.88"/>
    <n v="888.12"/>
    <x v="1"/>
    <s v="Guwahati"/>
    <s v="Assam"/>
    <s v="India"/>
    <s v="Credit Card"/>
    <x v="0"/>
    <s v="Standard"/>
    <x v="0"/>
    <s v="No"/>
    <s v="No"/>
  </r>
  <r>
    <x v="3594"/>
    <x v="291"/>
    <s v="CUST11204"/>
    <s v="Customer 1204"/>
    <n v="31"/>
    <s v="Loyal"/>
    <s v="P2001"/>
    <s v="Running Shoes"/>
    <x v="3"/>
    <s v="FashionMart"/>
    <n v="1"/>
    <n v="3200"/>
    <n v="10"/>
    <n v="3200"/>
    <n v="320"/>
    <n v="2880"/>
    <n v="1717.31"/>
    <n v="1162.69"/>
    <x v="2"/>
    <s v="Pune"/>
    <s v="Maharashtra"/>
    <s v="India"/>
    <s v="UPI"/>
    <x v="2"/>
    <s v="Same Day"/>
    <x v="0"/>
    <s v="No"/>
    <s v="No"/>
  </r>
  <r>
    <x v="3595"/>
    <x v="291"/>
    <s v="CUST10327"/>
    <s v="Customer 327"/>
    <n v="43"/>
    <s v="Returning"/>
    <s v="P3001"/>
    <s v="Coffee Maker"/>
    <x v="2"/>
    <s v="HomeNeeds"/>
    <n v="1"/>
    <n v="4200"/>
    <n v="15"/>
    <n v="4200"/>
    <n v="630"/>
    <n v="3570"/>
    <n v="2603.88"/>
    <n v="966.12"/>
    <x v="1"/>
    <s v="Visakhapatnam"/>
    <s v="Andhra Pradesh"/>
    <s v="India"/>
    <s v="Credit Card"/>
    <x v="2"/>
    <s v="Standard"/>
    <x v="0"/>
    <s v="No"/>
    <s v="No"/>
  </r>
  <r>
    <x v="3596"/>
    <x v="291"/>
    <s v="CUST10016"/>
    <s v="Customer 16"/>
    <n v="49"/>
    <s v="New"/>
    <s v="P3006"/>
    <s v="Water Bottle"/>
    <x v="2"/>
    <s v="Metro Supplies"/>
    <n v="1"/>
    <n v="700"/>
    <n v="5"/>
    <n v="700"/>
    <n v="35"/>
    <n v="665"/>
    <n v="501.91"/>
    <n v="163.09"/>
    <x v="0"/>
    <s v="Bengaluru"/>
    <s v="Karnataka"/>
    <s v="India"/>
    <s v="Debit Card"/>
    <x v="0"/>
    <s v="Standard"/>
    <x v="0"/>
    <s v="No"/>
    <s v="No"/>
  </r>
  <r>
    <x v="3597"/>
    <x v="291"/>
    <s v="CUST11887"/>
    <s v="Customer 1887"/>
    <n v="21"/>
    <s v="Loyal"/>
    <s v="P1002"/>
    <s v="Smartphone"/>
    <x v="0"/>
    <s v="Global Traders"/>
    <n v="1"/>
    <n v="28000"/>
    <n v="0"/>
    <n v="28000"/>
    <n v="0"/>
    <n v="28000"/>
    <n v="18365.57"/>
    <n v="9634.43"/>
    <x v="1"/>
    <s v="Indore"/>
    <s v="Madhya Pradesh"/>
    <s v="India"/>
    <s v="Net Banking"/>
    <x v="2"/>
    <s v="Standard"/>
    <x v="0"/>
    <s v="No"/>
    <s v="Yes"/>
  </r>
  <r>
    <x v="3598"/>
    <x v="291"/>
    <s v="CUST10452"/>
    <s v="Customer 452"/>
    <n v="60"/>
    <s v="New"/>
    <s v="P5001"/>
    <s v="Notebook Set"/>
    <x v="1"/>
    <s v="Stationery Hub"/>
    <n v="2"/>
    <n v="500"/>
    <n v="10"/>
    <n v="1000"/>
    <n v="100"/>
    <n v="900"/>
    <n v="555.07000000000005"/>
    <n v="344.93"/>
    <x v="1"/>
    <s v="Bengaluru"/>
    <s v="Karnataka"/>
    <s v="India"/>
    <s v="Net Banking"/>
    <x v="1"/>
    <s v="Standard"/>
    <x v="0"/>
    <s v="No"/>
    <s v="No"/>
  </r>
  <r>
    <x v="3599"/>
    <x v="291"/>
    <s v="CUST10796"/>
    <s v="Customer 796"/>
    <n v="50"/>
    <s v="Returning"/>
    <s v="P5001"/>
    <s v="Notebook Set"/>
    <x v="1"/>
    <s v="Stationery Hub"/>
    <n v="1"/>
    <n v="500"/>
    <n v="5"/>
    <n v="500"/>
    <n v="25"/>
    <n v="475"/>
    <n v="294.16000000000003"/>
    <n v="180.84"/>
    <x v="1"/>
    <s v="Nagpur"/>
    <s v="Maharashtra"/>
    <s v="India"/>
    <s v="Wallet"/>
    <x v="0"/>
    <s v="Standard"/>
    <x v="0"/>
    <s v="Yes"/>
    <s v="No"/>
  </r>
  <r>
    <x v="3600"/>
    <x v="291"/>
    <s v="CUST11543"/>
    <s v="Customer 1543"/>
    <n v="58"/>
    <s v="Returning"/>
    <s v="P4003"/>
    <s v="Sunscreen"/>
    <x v="4"/>
    <s v="BeautyCare"/>
    <n v="1"/>
    <n v="700"/>
    <n v="10"/>
    <n v="700"/>
    <n v="70"/>
    <n v="630"/>
    <n v="381.12"/>
    <n v="248.88"/>
    <x v="1"/>
    <s v="Lucknow"/>
    <s v="Uttar Pradesh"/>
    <s v="India"/>
    <s v="Cash on Delivery"/>
    <x v="0"/>
    <s v="Express"/>
    <x v="3"/>
    <s v="No"/>
    <s v="No"/>
  </r>
  <r>
    <x v="3601"/>
    <x v="291"/>
    <s v="CUST11709"/>
    <s v="Customer 1709"/>
    <n v="44"/>
    <s v="New"/>
    <s v="P5003"/>
    <s v="Calculator"/>
    <x v="1"/>
    <s v="Stationery Hub"/>
    <n v="1"/>
    <n v="650"/>
    <n v="0"/>
    <n v="650"/>
    <n v="0"/>
    <n v="650"/>
    <n v="405.35"/>
    <n v="244.65"/>
    <x v="2"/>
    <s v="Bhubaneswar"/>
    <s v="Odisha"/>
    <s v="India"/>
    <s v="Net Banking"/>
    <x v="2"/>
    <s v="Express"/>
    <x v="0"/>
    <s v="Yes"/>
    <s v="No"/>
  </r>
  <r>
    <x v="3602"/>
    <x v="292"/>
    <s v="CUST10314"/>
    <s v="Customer 314"/>
    <n v="24"/>
    <s v="New"/>
    <s v="P5005"/>
    <s v="Desk Organizer"/>
    <x v="1"/>
    <s v="Stationery Hub"/>
    <n v="2"/>
    <n v="600"/>
    <n v="30"/>
    <n v="1200"/>
    <n v="360"/>
    <n v="840"/>
    <n v="617.23"/>
    <n v="222.77"/>
    <x v="1"/>
    <s v="Bhopal"/>
    <s v="Madhya Pradesh"/>
    <s v="India"/>
    <s v="Cash on Delivery"/>
    <x v="0"/>
    <s v="Standard"/>
    <x v="0"/>
    <s v="No"/>
    <s v="No"/>
  </r>
  <r>
    <x v="3603"/>
    <x v="292"/>
    <s v="CUST11368"/>
    <s v="Customer 1368"/>
    <n v="45"/>
    <s v="Returning"/>
    <s v="P1006"/>
    <s v="Keyboard"/>
    <x v="0"/>
    <s v="Metro Supplies"/>
    <n v="1"/>
    <n v="1800"/>
    <n v="5"/>
    <n v="1800"/>
    <n v="90"/>
    <n v="1710"/>
    <n v="952.88"/>
    <n v="757.12"/>
    <x v="2"/>
    <s v="Chennai"/>
    <s v="Tamil Nadu"/>
    <s v="India"/>
    <s v="Wallet"/>
    <x v="2"/>
    <s v="Express"/>
    <x v="2"/>
    <s v="No"/>
    <s v="No"/>
  </r>
  <r>
    <x v="3604"/>
    <x v="292"/>
    <s v="CUST12434"/>
    <s v="Customer 2434"/>
    <n v="50"/>
    <s v="Returning"/>
    <s v="P5005"/>
    <s v="Desk Organizer"/>
    <x v="1"/>
    <s v="Stationery Hub"/>
    <n v="2"/>
    <n v="600"/>
    <n v="0"/>
    <n v="1200"/>
    <n v="0"/>
    <n v="1200"/>
    <n v="860.81"/>
    <n v="339.19"/>
    <x v="0"/>
    <s v="Indore"/>
    <s v="Madhya Pradesh"/>
    <s v="India"/>
    <s v="UPI"/>
    <x v="0"/>
    <s v="Standard"/>
    <x v="0"/>
    <s v="No"/>
    <s v="No"/>
  </r>
  <r>
    <x v="3605"/>
    <x v="292"/>
    <s v="CUST11016"/>
    <s v="Customer 1016"/>
    <n v="39"/>
    <s v="Loyal"/>
    <s v="P4006"/>
    <s v="Lipstick"/>
    <x v="4"/>
    <s v="BeautyCare"/>
    <n v="1"/>
    <n v="850"/>
    <n v="5"/>
    <n v="850"/>
    <n v="42.5"/>
    <n v="807.5"/>
    <n v="559.86"/>
    <n v="247.64"/>
    <x v="1"/>
    <s v="Guwahati"/>
    <s v="Assam"/>
    <s v="India"/>
    <s v="Wallet"/>
    <x v="2"/>
    <s v="Standard"/>
    <x v="0"/>
    <s v="No"/>
    <s v="No"/>
  </r>
  <r>
    <x v="3606"/>
    <x v="292"/>
    <s v="CUST10592"/>
    <s v="Customer 592"/>
    <n v="38"/>
    <s v="Returning"/>
    <s v="P5003"/>
    <s v="Calculator"/>
    <x v="1"/>
    <s v="Stationery Hub"/>
    <n v="1"/>
    <n v="650"/>
    <n v="0"/>
    <n v="650"/>
    <n v="0"/>
    <n v="650"/>
    <n v="492.16"/>
    <n v="157.84"/>
    <x v="1"/>
    <s v="Chennai"/>
    <s v="Tamil Nadu"/>
    <s v="India"/>
    <s v="Credit Card"/>
    <x v="2"/>
    <s v="Standard"/>
    <x v="0"/>
    <s v="No"/>
    <s v="No"/>
  </r>
  <r>
    <x v="3607"/>
    <x v="292"/>
    <s v="CUST10743"/>
    <s v="Customer 743"/>
    <n v="57"/>
    <s v="Returning"/>
    <s v="P3005"/>
    <s v="Bedsheet Set"/>
    <x v="2"/>
    <s v="RetailHub"/>
    <n v="5"/>
    <n v="1800"/>
    <n v="30"/>
    <n v="9000"/>
    <n v="2700"/>
    <n v="6300"/>
    <n v="3553.85"/>
    <n v="2746.15"/>
    <x v="1"/>
    <s v="Bengaluru"/>
    <s v="Karnataka"/>
    <s v="India"/>
    <s v="Cash on Delivery"/>
    <x v="0"/>
    <s v="Express"/>
    <x v="0"/>
    <s v="No"/>
    <s v="No"/>
  </r>
  <r>
    <x v="3608"/>
    <x v="292"/>
    <s v="CUST12007"/>
    <s v="Customer 2007"/>
    <n v="19"/>
    <s v="Loyal"/>
    <s v="P1004"/>
    <s v="Smartwatch"/>
    <x v="0"/>
    <s v="TechSource India"/>
    <n v="1"/>
    <n v="6500"/>
    <n v="20"/>
    <n v="6500"/>
    <n v="1300"/>
    <n v="5200"/>
    <n v="4043.28"/>
    <n v="1156.72"/>
    <x v="1"/>
    <s v="Chandigarh"/>
    <s v="Chandigarh"/>
    <s v="India"/>
    <s v="Cash on Delivery"/>
    <x v="0"/>
    <s v="Express"/>
    <x v="0"/>
    <s v="No"/>
    <s v="No"/>
  </r>
  <r>
    <x v="3609"/>
    <x v="292"/>
    <s v="CUST11659"/>
    <s v="Customer 1659"/>
    <n v="36"/>
    <s v="New"/>
    <s v="P2003"/>
    <s v="T-Shirt"/>
    <x v="3"/>
    <s v="RetailHub"/>
    <n v="1"/>
    <n v="900"/>
    <n v="10"/>
    <n v="900"/>
    <n v="90"/>
    <n v="810"/>
    <n v="577.25"/>
    <n v="232.75"/>
    <x v="2"/>
    <s v="Kolkata"/>
    <s v="West Bengal"/>
    <s v="India"/>
    <s v="Wallet"/>
    <x v="2"/>
    <s v="Express"/>
    <x v="0"/>
    <s v="No"/>
    <s v="No"/>
  </r>
  <r>
    <x v="3610"/>
    <x v="292"/>
    <s v="CUST12215"/>
    <s v="Customer 2215"/>
    <n v="19"/>
    <s v="Returning"/>
    <s v="P4005"/>
    <s v="Perfume"/>
    <x v="4"/>
    <s v="BeautyCare"/>
    <n v="1"/>
    <n v="1800"/>
    <n v="10"/>
    <n v="1800"/>
    <n v="180"/>
    <n v="1620"/>
    <n v="1253.2"/>
    <n v="366.8"/>
    <x v="2"/>
    <s v="Surat"/>
    <s v="Gujarat"/>
    <s v="India"/>
    <s v="UPI"/>
    <x v="2"/>
    <s v="Standard"/>
    <x v="0"/>
    <s v="No"/>
    <s v="No"/>
  </r>
  <r>
    <x v="3611"/>
    <x v="292"/>
    <s v="CUST10622"/>
    <s v="Customer 622"/>
    <n v="29"/>
    <s v="Returning"/>
    <s v="P2008"/>
    <s v="Formal Shirt"/>
    <x v="3"/>
    <s v="Global Traders"/>
    <n v="4"/>
    <n v="1700"/>
    <n v="15"/>
    <n v="6800"/>
    <n v="1020"/>
    <n v="5780"/>
    <n v="3796.44"/>
    <n v="1983.56"/>
    <x v="1"/>
    <s v="Delhi"/>
    <s v="Delhi"/>
    <s v="India"/>
    <s v="Cash on Delivery"/>
    <x v="1"/>
    <s v="Standard"/>
    <x v="0"/>
    <s v="No"/>
    <s v="No"/>
  </r>
  <r>
    <x v="3612"/>
    <x v="292"/>
    <s v="CUST11294"/>
    <s v="Customer 1294"/>
    <n v="33"/>
    <s v="Returning"/>
    <s v="P2007"/>
    <s v="Saree"/>
    <x v="3"/>
    <s v="FashionMart"/>
    <n v="2"/>
    <n v="2600"/>
    <n v="10"/>
    <n v="5200"/>
    <n v="520"/>
    <n v="4680"/>
    <n v="3714.39"/>
    <n v="965.61"/>
    <x v="1"/>
    <s v="Ahmedabad"/>
    <s v="Gujarat"/>
    <s v="India"/>
    <s v="Debit Card"/>
    <x v="2"/>
    <s v="Standard"/>
    <x v="1"/>
    <s v="No"/>
    <s v="No"/>
  </r>
  <r>
    <x v="3613"/>
    <x v="292"/>
    <s v="CUST10205"/>
    <s v="Customer 205"/>
    <n v="21"/>
    <s v="Loyal"/>
    <s v="P5005"/>
    <s v="Desk Organizer"/>
    <x v="1"/>
    <s v="Stationery Hub"/>
    <n v="1"/>
    <n v="600"/>
    <n v="5"/>
    <n v="600"/>
    <n v="30"/>
    <n v="570"/>
    <n v="375.04"/>
    <n v="194.96"/>
    <x v="1"/>
    <s v="Nagpur"/>
    <s v="Maharashtra"/>
    <s v="India"/>
    <s v="UPI"/>
    <x v="0"/>
    <s v="Standard"/>
    <x v="0"/>
    <s v="No"/>
    <s v="No"/>
  </r>
  <r>
    <x v="3614"/>
    <x v="293"/>
    <s v="CUST12021"/>
    <s v="Customer 2021"/>
    <n v="55"/>
    <s v="Returning"/>
    <s v="P4005"/>
    <s v="Perfume"/>
    <x v="4"/>
    <s v="BeautyCare"/>
    <n v="1"/>
    <n v="1800"/>
    <n v="10"/>
    <n v="1800"/>
    <n v="180"/>
    <n v="1620"/>
    <n v="1292.8900000000001"/>
    <n v="327.11"/>
    <x v="2"/>
    <s v="Hyderabad"/>
    <s v="Telangana"/>
    <s v="India"/>
    <s v="Wallet"/>
    <x v="0"/>
    <s v="Standard"/>
    <x v="0"/>
    <s v="No"/>
    <s v="No"/>
  </r>
  <r>
    <x v="3615"/>
    <x v="293"/>
    <s v="CUST11210"/>
    <s v="Customer 1210"/>
    <n v="53"/>
    <s v="Loyal"/>
    <s v="P4005"/>
    <s v="Perfume"/>
    <x v="4"/>
    <s v="BeautyCare"/>
    <n v="1"/>
    <n v="1800"/>
    <n v="20"/>
    <n v="1800"/>
    <n v="360"/>
    <n v="1440"/>
    <n v="1169.23"/>
    <n v="270.77"/>
    <x v="1"/>
    <s v="Chandigarh"/>
    <s v="Chandigarh"/>
    <s v="India"/>
    <s v="Net Banking"/>
    <x v="0"/>
    <s v="Express"/>
    <x v="2"/>
    <s v="No"/>
    <s v="No"/>
  </r>
  <r>
    <x v="3616"/>
    <x v="293"/>
    <s v="CUST10374"/>
    <s v="Customer 374"/>
    <n v="30"/>
    <s v="Returning"/>
    <s v="P1001"/>
    <s v="Laptop"/>
    <x v="0"/>
    <s v="TechSource India"/>
    <n v="1"/>
    <n v="55000"/>
    <n v="10"/>
    <n v="55000"/>
    <n v="5500"/>
    <n v="49500"/>
    <n v="33392.21"/>
    <n v="16107.79"/>
    <x v="2"/>
    <s v="Indore"/>
    <s v="Madhya Pradesh"/>
    <s v="India"/>
    <s v="Net Banking"/>
    <x v="0"/>
    <s v="Standard"/>
    <x v="4"/>
    <s v="No"/>
    <s v="No"/>
  </r>
  <r>
    <x v="3617"/>
    <x v="293"/>
    <s v="CUST11798"/>
    <s v="Customer 1798"/>
    <n v="41"/>
    <s v="New"/>
    <s v="P2002"/>
    <s v="Jeans"/>
    <x v="3"/>
    <s v="FashionMart"/>
    <n v="1"/>
    <n v="2200"/>
    <n v="0"/>
    <n v="2200"/>
    <n v="0"/>
    <n v="2200"/>
    <n v="1762.27"/>
    <n v="437.73"/>
    <x v="2"/>
    <s v="Hyderabad"/>
    <s v="Telangana"/>
    <s v="India"/>
    <s v="Credit Card"/>
    <x v="1"/>
    <s v="Standard"/>
    <x v="0"/>
    <s v="No"/>
    <s v="No"/>
  </r>
  <r>
    <x v="3618"/>
    <x v="293"/>
    <s v="CUST12258"/>
    <s v="Customer 2258"/>
    <n v="48"/>
    <s v="New"/>
    <s v="P3001"/>
    <s v="Coffee Maker"/>
    <x v="2"/>
    <s v="HomeNeeds"/>
    <n v="2"/>
    <n v="4200"/>
    <n v="10"/>
    <n v="8400"/>
    <n v="840"/>
    <n v="7560"/>
    <n v="5233.45"/>
    <n v="2326.5500000000002"/>
    <x v="0"/>
    <s v="Lucknow"/>
    <s v="Uttar Pradesh"/>
    <s v="India"/>
    <s v="Credit Card"/>
    <x v="2"/>
    <s v="Standard"/>
    <x v="0"/>
    <s v="No"/>
    <s v="No"/>
  </r>
  <r>
    <x v="3619"/>
    <x v="293"/>
    <s v="CUST11707"/>
    <s v="Customer 1707"/>
    <n v="57"/>
    <s v="Returning"/>
    <s v="P3006"/>
    <s v="Water Bottle"/>
    <x v="2"/>
    <s v="Metro Supplies"/>
    <n v="2"/>
    <n v="700"/>
    <n v="10"/>
    <n v="1400"/>
    <n v="140"/>
    <n v="1260"/>
    <n v="718.58"/>
    <n v="541.41999999999996"/>
    <x v="0"/>
    <s v="Ahmedabad"/>
    <s v="Gujarat"/>
    <s v="India"/>
    <s v="UPI"/>
    <x v="1"/>
    <s v="Standard"/>
    <x v="0"/>
    <s v="No"/>
    <s v="No"/>
  </r>
  <r>
    <x v="3620"/>
    <x v="293"/>
    <s v="CUST11006"/>
    <s v="Customer 1006"/>
    <n v="35"/>
    <s v="Returning"/>
    <s v="P1003"/>
    <s v="Headphones"/>
    <x v="0"/>
    <s v="Metro Supplies"/>
    <n v="3"/>
    <n v="2500"/>
    <n v="20"/>
    <n v="7500"/>
    <n v="1500"/>
    <n v="6000"/>
    <n v="4848.29"/>
    <n v="1151.71"/>
    <x v="1"/>
    <s v="Guwahati"/>
    <s v="Assam"/>
    <s v="India"/>
    <s v="Debit Card"/>
    <x v="0"/>
    <s v="Standard"/>
    <x v="0"/>
    <s v="No"/>
    <s v="No"/>
  </r>
  <r>
    <x v="3621"/>
    <x v="293"/>
    <s v="CUST10192"/>
    <s v="Customer 192"/>
    <n v="32"/>
    <s v="Returning"/>
    <s v="P1010"/>
    <s v="Bluetooth Speaker"/>
    <x v="0"/>
    <s v="Prime Distributors"/>
    <n v="3"/>
    <n v="3200"/>
    <n v="0"/>
    <n v="9600"/>
    <n v="0"/>
    <n v="9600"/>
    <n v="5999.42"/>
    <n v="3600.58"/>
    <x v="2"/>
    <s v="Kolkata"/>
    <s v="West Bengal"/>
    <s v="India"/>
    <s v="UPI"/>
    <x v="0"/>
    <s v="Standard"/>
    <x v="0"/>
    <s v="No"/>
    <s v="No"/>
  </r>
  <r>
    <x v="3622"/>
    <x v="293"/>
    <s v="CUST10990"/>
    <s v="Customer 990"/>
    <n v="54"/>
    <s v="New"/>
    <s v="P1007"/>
    <s v="Mouse"/>
    <x v="0"/>
    <s v="RetailHub"/>
    <n v="3"/>
    <n v="900"/>
    <n v="20"/>
    <n v="2700"/>
    <n v="540"/>
    <n v="2160"/>
    <n v="1590.69"/>
    <n v="569.30999999999995"/>
    <x v="2"/>
    <s v="Ahmedabad"/>
    <s v="Gujarat"/>
    <s v="India"/>
    <s v="UPI"/>
    <x v="2"/>
    <s v="Standard"/>
    <x v="0"/>
    <s v="No"/>
    <s v="No"/>
  </r>
  <r>
    <x v="3623"/>
    <x v="293"/>
    <s v="CUST11428"/>
    <s v="Customer 1428"/>
    <n v="59"/>
    <s v="Returning"/>
    <s v="P1008"/>
    <s v="Monitor"/>
    <x v="0"/>
    <s v="Global Traders"/>
    <n v="3"/>
    <n v="14500"/>
    <n v="10"/>
    <n v="43500"/>
    <n v="4350"/>
    <n v="39150"/>
    <n v="22941.39"/>
    <n v="16208.61"/>
    <x v="1"/>
    <s v="Bhopal"/>
    <s v="Madhya Pradesh"/>
    <s v="India"/>
    <s v="Debit Card"/>
    <x v="2"/>
    <s v="Standard"/>
    <x v="0"/>
    <s v="No"/>
    <s v="No"/>
  </r>
  <r>
    <x v="3624"/>
    <x v="293"/>
    <s v="CUST10049"/>
    <s v="Customer 49"/>
    <n v="49"/>
    <s v="New"/>
    <s v="P5005"/>
    <s v="Desk Organizer"/>
    <x v="1"/>
    <s v="Stationery Hub"/>
    <n v="2"/>
    <n v="600"/>
    <n v="15"/>
    <n v="1200"/>
    <n v="180"/>
    <n v="1020"/>
    <n v="672.07"/>
    <n v="347.93"/>
    <x v="1"/>
    <s v="Lucknow"/>
    <s v="Uttar Pradesh"/>
    <s v="India"/>
    <s v="Credit Card"/>
    <x v="0"/>
    <s v="Express"/>
    <x v="0"/>
    <s v="No"/>
    <s v="No"/>
  </r>
  <r>
    <x v="3625"/>
    <x v="293"/>
    <s v="CUST10412"/>
    <s v="Customer 412"/>
    <n v="26"/>
    <s v="New"/>
    <s v="P3003"/>
    <s v="Mixer Grinder"/>
    <x v="2"/>
    <s v="Prime Distributors"/>
    <n v="3"/>
    <n v="4800"/>
    <n v="20"/>
    <n v="14400"/>
    <n v="2880"/>
    <n v="11520"/>
    <n v="9135.23"/>
    <n v="2384.77"/>
    <x v="1"/>
    <s v="Surat"/>
    <s v="Gujarat"/>
    <s v="India"/>
    <s v="Net Banking"/>
    <x v="0"/>
    <s v="Express"/>
    <x v="0"/>
    <s v="No"/>
    <s v="No"/>
  </r>
  <r>
    <x v="3626"/>
    <x v="293"/>
    <s v="CUST11725"/>
    <s v="Customer 1725"/>
    <n v="26"/>
    <s v="Returning"/>
    <s v="P5004"/>
    <s v="Pen Set"/>
    <x v="1"/>
    <s v="Stationery Hub"/>
    <n v="3"/>
    <n v="250"/>
    <n v="5"/>
    <n v="750"/>
    <n v="37.5"/>
    <n v="712.5"/>
    <n v="562.55999999999995"/>
    <n v="149.94"/>
    <x v="1"/>
    <s v="Patna"/>
    <s v="Bihar"/>
    <s v="India"/>
    <s v="Net Banking"/>
    <x v="1"/>
    <s v="Express"/>
    <x v="0"/>
    <s v="No"/>
    <s v="No"/>
  </r>
  <r>
    <x v="3627"/>
    <x v="294"/>
    <s v="CUST10304"/>
    <s v="Customer 304"/>
    <n v="48"/>
    <s v="New"/>
    <s v="P2003"/>
    <s v="T-Shirt"/>
    <x v="3"/>
    <s v="RetailHub"/>
    <n v="2"/>
    <n v="900"/>
    <n v="15"/>
    <n v="1800"/>
    <n v="270"/>
    <n v="1530"/>
    <n v="1224.53"/>
    <n v="305.47000000000003"/>
    <x v="2"/>
    <s v="Bhopal"/>
    <s v="Madhya Pradesh"/>
    <s v="India"/>
    <s v="Net Banking"/>
    <x v="2"/>
    <s v="Standard"/>
    <x v="1"/>
    <s v="No"/>
    <s v="No"/>
  </r>
  <r>
    <x v="3628"/>
    <x v="294"/>
    <s v="CUST12219"/>
    <s v="Customer 2219"/>
    <n v="31"/>
    <s v="Returning"/>
    <s v="P4002"/>
    <s v="Moisturizer"/>
    <x v="4"/>
    <s v="BeautyCare"/>
    <n v="6"/>
    <n v="650"/>
    <n v="10"/>
    <n v="3900"/>
    <n v="390"/>
    <n v="3510"/>
    <n v="2052.16"/>
    <n v="1457.84"/>
    <x v="1"/>
    <s v="Kolkata"/>
    <s v="West Bengal"/>
    <s v="India"/>
    <s v="Net Banking"/>
    <x v="1"/>
    <s v="Express"/>
    <x v="0"/>
    <s v="No"/>
    <s v="Yes"/>
  </r>
  <r>
    <x v="3629"/>
    <x v="294"/>
    <s v="CUST10838"/>
    <s v="Customer 838"/>
    <n v="20"/>
    <s v="New"/>
    <s v="P3007"/>
    <s v="Vacuum Cleaner"/>
    <x v="2"/>
    <s v="Global Traders"/>
    <n v="2"/>
    <n v="8500"/>
    <n v="15"/>
    <n v="17000"/>
    <n v="2550"/>
    <n v="14450"/>
    <n v="8788.4599999999991"/>
    <n v="5661.54"/>
    <x v="1"/>
    <s v="Patna"/>
    <s v="Bihar"/>
    <s v="India"/>
    <s v="Net Banking"/>
    <x v="1"/>
    <s v="Standard"/>
    <x v="0"/>
    <s v="No"/>
    <s v="No"/>
  </r>
  <r>
    <x v="3630"/>
    <x v="294"/>
    <s v="CUST10993"/>
    <s v="Customer 993"/>
    <n v="57"/>
    <s v="Returning"/>
    <s v="P1003"/>
    <s v="Headphones"/>
    <x v="0"/>
    <s v="Metro Supplies"/>
    <n v="2"/>
    <n v="2500"/>
    <n v="20"/>
    <n v="5000"/>
    <n v="1000"/>
    <n v="4000"/>
    <n v="2889.21"/>
    <n v="1110.79"/>
    <x v="2"/>
    <s v="Guwahati"/>
    <s v="Assam"/>
    <s v="India"/>
    <s v="Wallet"/>
    <x v="2"/>
    <s v="Standard"/>
    <x v="0"/>
    <s v="No"/>
    <s v="No"/>
  </r>
  <r>
    <x v="3631"/>
    <x v="294"/>
    <s v="CUST11465"/>
    <s v="Customer 1465"/>
    <n v="31"/>
    <s v="New"/>
    <s v="P5002"/>
    <s v="Novel"/>
    <x v="1"/>
    <s v="Stationery Hub"/>
    <n v="3"/>
    <n v="400"/>
    <n v="30"/>
    <n v="1200"/>
    <n v="360"/>
    <n v="840"/>
    <n v="620.29"/>
    <n v="219.71"/>
    <x v="1"/>
    <s v="Kolkata"/>
    <s v="West Bengal"/>
    <s v="India"/>
    <s v="Net Banking"/>
    <x v="0"/>
    <s v="Standard"/>
    <x v="0"/>
    <s v="Yes"/>
    <s v="No"/>
  </r>
  <r>
    <x v="3632"/>
    <x v="294"/>
    <s v="CUST11928"/>
    <s v="Customer 1928"/>
    <n v="20"/>
    <s v="Loyal"/>
    <s v="P5002"/>
    <s v="Novel"/>
    <x v="1"/>
    <s v="Stationery Hub"/>
    <n v="2"/>
    <n v="400"/>
    <n v="0"/>
    <n v="800"/>
    <n v="0"/>
    <n v="800"/>
    <n v="630.05999999999995"/>
    <n v="169.94"/>
    <x v="1"/>
    <s v="Patna"/>
    <s v="Bihar"/>
    <s v="India"/>
    <s v="Debit Card"/>
    <x v="2"/>
    <s v="Standard"/>
    <x v="0"/>
    <s v="No"/>
    <s v="No"/>
  </r>
  <r>
    <x v="3633"/>
    <x v="294"/>
    <s v="CUST10368"/>
    <s v="Customer 368"/>
    <n v="44"/>
    <s v="New"/>
    <s v="P1002"/>
    <s v="Smartphone"/>
    <x v="0"/>
    <s v="Global Traders"/>
    <n v="6"/>
    <n v="28000"/>
    <n v="5"/>
    <n v="168000"/>
    <n v="8400"/>
    <n v="159600"/>
    <n v="89967.78"/>
    <n v="69632.22"/>
    <x v="1"/>
    <s v="Kolkata"/>
    <s v="West Bengal"/>
    <s v="India"/>
    <s v="Credit Card"/>
    <x v="0"/>
    <s v="Standard"/>
    <x v="0"/>
    <s v="No"/>
    <s v="Yes"/>
  </r>
  <r>
    <x v="3634"/>
    <x v="294"/>
    <s v="CUST10489"/>
    <s v="Customer 489"/>
    <n v="57"/>
    <s v="Loyal"/>
    <s v="P1007"/>
    <s v="Mouse"/>
    <x v="0"/>
    <s v="RetailHub"/>
    <n v="1"/>
    <n v="900"/>
    <n v="5"/>
    <n v="900"/>
    <n v="45"/>
    <n v="855"/>
    <n v="689.78"/>
    <n v="165.22"/>
    <x v="2"/>
    <s v="Patna"/>
    <s v="Bihar"/>
    <s v="India"/>
    <s v="Debit Card"/>
    <x v="0"/>
    <s v="Standard"/>
    <x v="0"/>
    <s v="No"/>
    <s v="No"/>
  </r>
  <r>
    <x v="3635"/>
    <x v="294"/>
    <s v="CUST11973"/>
    <s v="Customer 1973"/>
    <n v="34"/>
    <s v="New"/>
    <s v="P4003"/>
    <s v="Sunscreen"/>
    <x v="4"/>
    <s v="BeautyCare"/>
    <n v="3"/>
    <n v="700"/>
    <n v="5"/>
    <n v="2100"/>
    <n v="105"/>
    <n v="1995"/>
    <n v="1238.5999999999999"/>
    <n v="756.4"/>
    <x v="1"/>
    <s v="Chandigarh"/>
    <s v="Chandigarh"/>
    <s v="India"/>
    <s v="Net Banking"/>
    <x v="1"/>
    <s v="Standard"/>
    <x v="3"/>
    <s v="No"/>
    <s v="No"/>
  </r>
  <r>
    <x v="3636"/>
    <x v="294"/>
    <s v="CUST11101"/>
    <s v="Customer 1101"/>
    <n v="36"/>
    <s v="Returning"/>
    <s v="P1001"/>
    <s v="Laptop"/>
    <x v="0"/>
    <s v="TechSource India"/>
    <n v="2"/>
    <n v="55000"/>
    <n v="15"/>
    <n v="110000"/>
    <n v="16500"/>
    <n v="93500"/>
    <n v="68149.539999999994"/>
    <n v="25350.46"/>
    <x v="1"/>
    <s v="Kolkata"/>
    <s v="West Bengal"/>
    <s v="India"/>
    <s v="UPI"/>
    <x v="2"/>
    <s v="Standard"/>
    <x v="0"/>
    <s v="No"/>
    <s v="No"/>
  </r>
  <r>
    <x v="3637"/>
    <x v="294"/>
    <s v="CUST11317"/>
    <s v="Customer 1317"/>
    <n v="42"/>
    <s v="Returning"/>
    <s v="P3007"/>
    <s v="Vacuum Cleaner"/>
    <x v="2"/>
    <s v="Global Traders"/>
    <n v="1"/>
    <n v="8500"/>
    <n v="5"/>
    <n v="8500"/>
    <n v="425"/>
    <n v="8075"/>
    <n v="6403.92"/>
    <n v="1671.08"/>
    <x v="1"/>
    <s v="Nagpur"/>
    <s v="Maharashtra"/>
    <s v="India"/>
    <s v="Debit Card"/>
    <x v="2"/>
    <s v="Standard"/>
    <x v="0"/>
    <s v="No"/>
    <s v="No"/>
  </r>
  <r>
    <x v="3638"/>
    <x v="295"/>
    <s v="CUST11817"/>
    <s v="Customer 1817"/>
    <n v="21"/>
    <s v="New"/>
    <s v="P1007"/>
    <s v="Mouse"/>
    <x v="0"/>
    <s v="RetailHub"/>
    <n v="3"/>
    <n v="900"/>
    <n v="10"/>
    <n v="2700"/>
    <n v="270"/>
    <n v="2430"/>
    <n v="1968.64"/>
    <n v="461.36"/>
    <x v="2"/>
    <s v="Coimbatore"/>
    <s v="Tamil Nadu"/>
    <s v="India"/>
    <s v="Cash on Delivery"/>
    <x v="1"/>
    <s v="Standard"/>
    <x v="0"/>
    <s v="No"/>
    <s v="No"/>
  </r>
  <r>
    <x v="3639"/>
    <x v="295"/>
    <s v="CUST10644"/>
    <s v="Customer 644"/>
    <n v="40"/>
    <s v="New"/>
    <s v="P3004"/>
    <s v="Cookware Set"/>
    <x v="2"/>
    <s v="HomeNeeds"/>
    <n v="1"/>
    <n v="3500"/>
    <n v="5"/>
    <n v="3500"/>
    <n v="175"/>
    <n v="3325"/>
    <n v="2124.91"/>
    <n v="1200.0899999999999"/>
    <x v="2"/>
    <s v="Visakhapatnam"/>
    <s v="Andhra Pradesh"/>
    <s v="India"/>
    <s v="Debit Card"/>
    <x v="2"/>
    <s v="Standard"/>
    <x v="0"/>
    <s v="No"/>
    <s v="No"/>
  </r>
  <r>
    <x v="3640"/>
    <x v="295"/>
    <s v="CUST10813"/>
    <s v="Customer 813"/>
    <n v="57"/>
    <s v="Loyal"/>
    <s v="P4004"/>
    <s v="Shampoo"/>
    <x v="4"/>
    <s v="BeautyCare"/>
    <n v="1"/>
    <n v="550"/>
    <n v="5"/>
    <n v="550"/>
    <n v="27.5"/>
    <n v="522.5"/>
    <n v="372.32"/>
    <n v="150.18"/>
    <x v="0"/>
    <s v="Visakhapatnam"/>
    <s v="Andhra Pradesh"/>
    <s v="India"/>
    <s v="Net Banking"/>
    <x v="0"/>
    <s v="Standard"/>
    <x v="0"/>
    <s v="No"/>
    <s v="No"/>
  </r>
  <r>
    <x v="3641"/>
    <x v="295"/>
    <s v="CUST10510"/>
    <s v="Customer 510"/>
    <n v="27"/>
    <s v="Loyal"/>
    <s v="P3003"/>
    <s v="Mixer Grinder"/>
    <x v="2"/>
    <s v="Prime Distributors"/>
    <n v="2"/>
    <n v="4800"/>
    <n v="5"/>
    <n v="9600"/>
    <n v="480"/>
    <n v="9120"/>
    <n v="6519.07"/>
    <n v="2600.9299999999998"/>
    <x v="1"/>
    <s v="Mumbai"/>
    <s v="Maharashtra"/>
    <s v="India"/>
    <s v="UPI"/>
    <x v="1"/>
    <s v="Standard"/>
    <x v="0"/>
    <s v="No"/>
    <s v="No"/>
  </r>
  <r>
    <x v="3642"/>
    <x v="295"/>
    <s v="CUST10940"/>
    <s v="Customer 940"/>
    <n v="41"/>
    <s v="Loyal"/>
    <s v="P3006"/>
    <s v="Water Bottle"/>
    <x v="2"/>
    <s v="Metro Supplies"/>
    <n v="2"/>
    <n v="700"/>
    <n v="30"/>
    <n v="1400"/>
    <n v="420"/>
    <n v="980"/>
    <n v="795.76"/>
    <n v="184.24"/>
    <x v="2"/>
    <s v="Bhopal"/>
    <s v="Madhya Pradesh"/>
    <s v="India"/>
    <s v="Net Banking"/>
    <x v="0"/>
    <s v="Express"/>
    <x v="0"/>
    <s v="No"/>
    <s v="No"/>
  </r>
  <r>
    <x v="3643"/>
    <x v="295"/>
    <s v="CUST10705"/>
    <s v="Customer 705"/>
    <n v="45"/>
    <s v="New"/>
    <s v="P2005"/>
    <s v="Backpack"/>
    <x v="3"/>
    <s v="Metro Supplies"/>
    <n v="2"/>
    <n v="1800"/>
    <n v="10"/>
    <n v="3600"/>
    <n v="360"/>
    <n v="3240"/>
    <n v="1900.24"/>
    <n v="1339.76"/>
    <x v="1"/>
    <s v="Indore"/>
    <s v="Madhya Pradesh"/>
    <s v="India"/>
    <s v="Net Banking"/>
    <x v="2"/>
    <s v="Express"/>
    <x v="4"/>
    <s v="No"/>
    <s v="No"/>
  </r>
  <r>
    <x v="3644"/>
    <x v="295"/>
    <s v="CUST10297"/>
    <s v="Customer 297"/>
    <n v="51"/>
    <s v="Returning"/>
    <s v="P3002"/>
    <s v="Air Fryer"/>
    <x v="2"/>
    <s v="HomeNeeds"/>
    <n v="2"/>
    <n v="6500"/>
    <n v="25"/>
    <n v="13000"/>
    <n v="3250"/>
    <n v="9750"/>
    <n v="6854.83"/>
    <n v="2895.17"/>
    <x v="1"/>
    <s v="Lucknow"/>
    <s v="Uttar Pradesh"/>
    <s v="India"/>
    <s v="Cash on Delivery"/>
    <x v="1"/>
    <s v="Express"/>
    <x v="0"/>
    <s v="No"/>
    <s v="No"/>
  </r>
  <r>
    <x v="3645"/>
    <x v="295"/>
    <s v="CUST11351"/>
    <s v="Customer 1351"/>
    <n v="57"/>
    <s v="Loyal"/>
    <s v="P2006"/>
    <s v="Womens Kurti"/>
    <x v="3"/>
    <s v="FashionMart"/>
    <n v="4"/>
    <n v="1400"/>
    <n v="15"/>
    <n v="5600"/>
    <n v="840"/>
    <n v="4760"/>
    <n v="2888"/>
    <n v="1872"/>
    <x v="2"/>
    <s v="Pune"/>
    <s v="Maharashtra"/>
    <s v="India"/>
    <s v="Net Banking"/>
    <x v="2"/>
    <s v="Standard"/>
    <x v="0"/>
    <s v="No"/>
    <s v="No"/>
  </r>
  <r>
    <x v="3646"/>
    <x v="296"/>
    <s v="CUST11696"/>
    <s v="Customer 1696"/>
    <n v="48"/>
    <s v="Returning"/>
    <s v="P1001"/>
    <s v="Laptop"/>
    <x v="0"/>
    <s v="TechSource India"/>
    <n v="1"/>
    <n v="55000"/>
    <n v="30"/>
    <n v="55000"/>
    <n v="16500"/>
    <n v="38500"/>
    <n v="28550.880000000001"/>
    <n v="9949.1200000000008"/>
    <x v="1"/>
    <s v="Delhi"/>
    <s v="Delhi"/>
    <s v="India"/>
    <s v="Net Banking"/>
    <x v="2"/>
    <s v="Express"/>
    <x v="0"/>
    <s v="No"/>
    <s v="No"/>
  </r>
  <r>
    <x v="3647"/>
    <x v="296"/>
    <s v="CUST12419"/>
    <s v="Customer 2419"/>
    <n v="30"/>
    <s v="New"/>
    <s v="P5002"/>
    <s v="Novel"/>
    <x v="1"/>
    <s v="Stationery Hub"/>
    <n v="1"/>
    <n v="400"/>
    <n v="30"/>
    <n v="400"/>
    <n v="120"/>
    <n v="280"/>
    <n v="194.37"/>
    <n v="85.63"/>
    <x v="1"/>
    <s v="Kolkata"/>
    <s v="West Bengal"/>
    <s v="India"/>
    <s v="Cash on Delivery"/>
    <x v="0"/>
    <s v="Express"/>
    <x v="0"/>
    <s v="No"/>
    <s v="No"/>
  </r>
  <r>
    <x v="3648"/>
    <x v="296"/>
    <s v="CUST11234"/>
    <s v="Customer 1234"/>
    <n v="35"/>
    <s v="Returning"/>
    <s v="P4001"/>
    <s v="Face Wash"/>
    <x v="4"/>
    <s v="BeautyCare"/>
    <n v="2"/>
    <n v="450"/>
    <n v="0"/>
    <n v="900"/>
    <n v="0"/>
    <n v="900"/>
    <n v="537.20000000000005"/>
    <n v="362.8"/>
    <x v="1"/>
    <s v="Nagpur"/>
    <s v="Maharashtra"/>
    <s v="India"/>
    <s v="Debit Card"/>
    <x v="0"/>
    <s v="Standard"/>
    <x v="4"/>
    <s v="No"/>
    <s v="No"/>
  </r>
  <r>
    <x v="3649"/>
    <x v="296"/>
    <s v="CUST11613"/>
    <s v="Customer 1613"/>
    <n v="46"/>
    <s v="New"/>
    <s v="P4003"/>
    <s v="Sunscreen"/>
    <x v="4"/>
    <s v="BeautyCare"/>
    <n v="4"/>
    <n v="700"/>
    <n v="25"/>
    <n v="2800"/>
    <n v="700"/>
    <n v="2100"/>
    <n v="1648"/>
    <n v="452"/>
    <x v="0"/>
    <s v="Bhopal"/>
    <s v="Madhya Pradesh"/>
    <s v="India"/>
    <s v="UPI"/>
    <x v="2"/>
    <s v="Standard"/>
    <x v="0"/>
    <s v="No"/>
    <s v="No"/>
  </r>
  <r>
    <x v="3650"/>
    <x v="296"/>
    <s v="CUST12423"/>
    <s v="Customer 2423"/>
    <n v="48"/>
    <s v="Returning"/>
    <s v="P1002"/>
    <s v="Smartphone"/>
    <x v="0"/>
    <s v="Global Traders"/>
    <n v="2"/>
    <n v="28000"/>
    <n v="0"/>
    <n v="56000"/>
    <n v="0"/>
    <n v="56000"/>
    <n v="42509.86"/>
    <n v="13490.14"/>
    <x v="1"/>
    <s v="Surat"/>
    <s v="Gujarat"/>
    <s v="India"/>
    <s v="Wallet"/>
    <x v="1"/>
    <s v="Standard"/>
    <x v="0"/>
    <s v="No"/>
    <s v="No"/>
  </r>
  <r>
    <x v="3651"/>
    <x v="296"/>
    <s v="CUST10752"/>
    <s v="Customer 752"/>
    <n v="32"/>
    <s v="New"/>
    <s v="P1002"/>
    <s v="Smartphone"/>
    <x v="0"/>
    <s v="Global Traders"/>
    <n v="1"/>
    <n v="28000"/>
    <n v="5"/>
    <n v="28000"/>
    <n v="1400"/>
    <n v="26600"/>
    <n v="16755.490000000002"/>
    <n v="9844.51"/>
    <x v="1"/>
    <s v="Chandigarh"/>
    <s v="Chandigarh"/>
    <s v="India"/>
    <s v="Net Banking"/>
    <x v="0"/>
    <s v="Standard"/>
    <x v="3"/>
    <s v="No"/>
    <s v="No"/>
  </r>
  <r>
    <x v="3652"/>
    <x v="296"/>
    <s v="CUST11746"/>
    <s v="Customer 1746"/>
    <n v="30"/>
    <s v="Returning"/>
    <s v="P2003"/>
    <s v="T-Shirt"/>
    <x v="3"/>
    <s v="RetailHub"/>
    <n v="1"/>
    <n v="900"/>
    <n v="5"/>
    <n v="900"/>
    <n v="45"/>
    <n v="855"/>
    <n v="489.89"/>
    <n v="365.11"/>
    <x v="0"/>
    <s v="Bengaluru"/>
    <s v="Karnataka"/>
    <s v="India"/>
    <s v="Debit Card"/>
    <x v="0"/>
    <s v="Standard"/>
    <x v="3"/>
    <s v="No"/>
    <s v="No"/>
  </r>
  <r>
    <x v="3653"/>
    <x v="296"/>
    <s v="CUST12118"/>
    <s v="Customer 2118"/>
    <n v="43"/>
    <s v="New"/>
    <s v="P2005"/>
    <s v="Backpack"/>
    <x v="3"/>
    <s v="Metro Supplies"/>
    <n v="1"/>
    <n v="1800"/>
    <n v="25"/>
    <n v="1800"/>
    <n v="450"/>
    <n v="1350"/>
    <n v="776.61"/>
    <n v="573.39"/>
    <x v="1"/>
    <s v="Patna"/>
    <s v="Bihar"/>
    <s v="India"/>
    <s v="Wallet"/>
    <x v="2"/>
    <s v="Standard"/>
    <x v="0"/>
    <s v="No"/>
    <s v="No"/>
  </r>
  <r>
    <x v="3654"/>
    <x v="296"/>
    <s v="CUST10360"/>
    <s v="Customer 360"/>
    <n v="18"/>
    <s v="Loyal"/>
    <s v="P1010"/>
    <s v="Bluetooth Speaker"/>
    <x v="0"/>
    <s v="Prime Distributors"/>
    <n v="2"/>
    <n v="3200"/>
    <n v="5"/>
    <n v="6400"/>
    <n v="320"/>
    <n v="6080"/>
    <n v="3977.15"/>
    <n v="2102.85"/>
    <x v="1"/>
    <s v="Mumbai"/>
    <s v="Maharashtra"/>
    <s v="India"/>
    <s v="UPI"/>
    <x v="0"/>
    <s v="Same Day"/>
    <x v="0"/>
    <s v="Yes"/>
    <s v="No"/>
  </r>
  <r>
    <x v="3655"/>
    <x v="296"/>
    <s v="CUST11969"/>
    <s v="Customer 1969"/>
    <n v="32"/>
    <s v="New"/>
    <s v="P1009"/>
    <s v="Power Bank"/>
    <x v="0"/>
    <s v="Prime Distributors"/>
    <n v="1"/>
    <n v="1600"/>
    <n v="5"/>
    <n v="1600"/>
    <n v="80"/>
    <n v="1520"/>
    <n v="1210.1400000000001"/>
    <n v="309.86"/>
    <x v="1"/>
    <s v="Hyderabad"/>
    <s v="Telangana"/>
    <s v="India"/>
    <s v="Debit Card"/>
    <x v="0"/>
    <s v="Standard"/>
    <x v="0"/>
    <s v="No"/>
    <s v="No"/>
  </r>
  <r>
    <x v="3656"/>
    <x v="297"/>
    <s v="CUST11862"/>
    <s v="Customer 1862"/>
    <n v="29"/>
    <s v="Returning"/>
    <s v="P2003"/>
    <s v="T-Shirt"/>
    <x v="3"/>
    <s v="RetailHub"/>
    <n v="1"/>
    <n v="900"/>
    <n v="15"/>
    <n v="900"/>
    <n v="135"/>
    <n v="765"/>
    <n v="621.30999999999995"/>
    <n v="143.69"/>
    <x v="1"/>
    <s v="Chennai"/>
    <s v="Tamil Nadu"/>
    <s v="India"/>
    <s v="Cash on Delivery"/>
    <x v="2"/>
    <s v="Standard"/>
    <x v="3"/>
    <s v="Yes"/>
    <s v="No"/>
  </r>
  <r>
    <x v="3657"/>
    <x v="297"/>
    <s v="CUST10258"/>
    <s v="Customer 258"/>
    <n v="59"/>
    <s v="Returning"/>
    <s v="P3005"/>
    <s v="Bedsheet Set"/>
    <x v="2"/>
    <s v="RetailHub"/>
    <n v="2"/>
    <n v="1800"/>
    <n v="10"/>
    <n v="3600"/>
    <n v="360"/>
    <n v="3240"/>
    <n v="2623.78"/>
    <n v="616.22"/>
    <x v="2"/>
    <s v="Hyderabad"/>
    <s v="Telangana"/>
    <s v="India"/>
    <s v="UPI"/>
    <x v="0"/>
    <s v="Standard"/>
    <x v="2"/>
    <s v="No"/>
    <s v="No"/>
  </r>
  <r>
    <x v="3658"/>
    <x v="297"/>
    <s v="CUST10774"/>
    <s v="Customer 774"/>
    <n v="59"/>
    <s v="Returning"/>
    <s v="P4006"/>
    <s v="Lipstick"/>
    <x v="4"/>
    <s v="BeautyCare"/>
    <n v="1"/>
    <n v="850"/>
    <n v="10"/>
    <n v="850"/>
    <n v="85"/>
    <n v="765"/>
    <n v="518.44000000000005"/>
    <n v="246.56"/>
    <x v="1"/>
    <s v="Patna"/>
    <s v="Bihar"/>
    <s v="India"/>
    <s v="Net Banking"/>
    <x v="2"/>
    <s v="Same Day"/>
    <x v="0"/>
    <s v="No"/>
    <s v="No"/>
  </r>
  <r>
    <x v="3659"/>
    <x v="297"/>
    <s v="CUST12373"/>
    <s v="Customer 2373"/>
    <n v="53"/>
    <s v="Loyal"/>
    <s v="P4005"/>
    <s v="Perfume"/>
    <x v="4"/>
    <s v="BeautyCare"/>
    <n v="2"/>
    <n v="1800"/>
    <n v="0"/>
    <n v="3600"/>
    <n v="0"/>
    <n v="3600"/>
    <n v="2127.42"/>
    <n v="1472.58"/>
    <x v="1"/>
    <s v="Bengaluru"/>
    <s v="Karnataka"/>
    <s v="India"/>
    <s v="Debit Card"/>
    <x v="2"/>
    <s v="Standard"/>
    <x v="0"/>
    <s v="No"/>
    <s v="No"/>
  </r>
  <r>
    <x v="3660"/>
    <x v="297"/>
    <s v="CUST11219"/>
    <s v="Customer 1219"/>
    <n v="20"/>
    <s v="New"/>
    <s v="P5002"/>
    <s v="Novel"/>
    <x v="1"/>
    <s v="Stationery Hub"/>
    <n v="1"/>
    <n v="400"/>
    <n v="5"/>
    <n v="400"/>
    <n v="20"/>
    <n v="380"/>
    <n v="306.18"/>
    <n v="73.819999999999993"/>
    <x v="1"/>
    <s v="Coimbatore"/>
    <s v="Tamil Nadu"/>
    <s v="India"/>
    <s v="Net Banking"/>
    <x v="0"/>
    <s v="Standard"/>
    <x v="0"/>
    <s v="No"/>
    <s v="No"/>
  </r>
  <r>
    <x v="3661"/>
    <x v="297"/>
    <s v="CUST12224"/>
    <s v="Customer 2224"/>
    <n v="23"/>
    <s v="New"/>
    <s v="P2001"/>
    <s v="Running Shoes"/>
    <x v="3"/>
    <s v="FashionMart"/>
    <n v="3"/>
    <n v="3200"/>
    <n v="5"/>
    <n v="9600"/>
    <n v="480"/>
    <n v="9120"/>
    <n v="5145.91"/>
    <n v="3974.09"/>
    <x v="1"/>
    <s v="Patna"/>
    <s v="Bihar"/>
    <s v="India"/>
    <s v="Wallet"/>
    <x v="0"/>
    <s v="Standard"/>
    <x v="0"/>
    <s v="No"/>
    <s v="No"/>
  </r>
  <r>
    <x v="3662"/>
    <x v="297"/>
    <s v="CUST11979"/>
    <s v="Customer 1979"/>
    <n v="20"/>
    <s v="New"/>
    <s v="P3003"/>
    <s v="Mixer Grinder"/>
    <x v="2"/>
    <s v="Prime Distributors"/>
    <n v="1"/>
    <n v="4800"/>
    <n v="20"/>
    <n v="4800"/>
    <n v="960"/>
    <n v="3840"/>
    <n v="2581.06"/>
    <n v="1258.94"/>
    <x v="0"/>
    <s v="Ahmedabad"/>
    <s v="Gujarat"/>
    <s v="India"/>
    <s v="Credit Card"/>
    <x v="1"/>
    <s v="Same Day"/>
    <x v="0"/>
    <s v="No"/>
    <s v="No"/>
  </r>
  <r>
    <x v="3663"/>
    <x v="297"/>
    <s v="CUST12389"/>
    <s v="Customer 2389"/>
    <n v="54"/>
    <s v="Loyal"/>
    <s v="P4002"/>
    <s v="Moisturizer"/>
    <x v="4"/>
    <s v="BeautyCare"/>
    <n v="3"/>
    <n v="650"/>
    <n v="25"/>
    <n v="1950"/>
    <n v="487.5"/>
    <n v="1462.5"/>
    <n v="938.97"/>
    <n v="523.53"/>
    <x v="0"/>
    <s v="Bhopal"/>
    <s v="Madhya Pradesh"/>
    <s v="India"/>
    <s v="UPI"/>
    <x v="1"/>
    <s v="Standard"/>
    <x v="0"/>
    <s v="No"/>
    <s v="No"/>
  </r>
  <r>
    <x v="3664"/>
    <x v="297"/>
    <s v="CUST12301"/>
    <s v="Customer 2301"/>
    <n v="45"/>
    <s v="New"/>
    <s v="P4004"/>
    <s v="Shampoo"/>
    <x v="4"/>
    <s v="BeautyCare"/>
    <n v="4"/>
    <n v="550"/>
    <n v="5"/>
    <n v="2200"/>
    <n v="110"/>
    <n v="2090"/>
    <n v="1426.41"/>
    <n v="663.59"/>
    <x v="1"/>
    <s v="Kolkata"/>
    <s v="West Bengal"/>
    <s v="India"/>
    <s v="Cash on Delivery"/>
    <x v="1"/>
    <s v="Standard"/>
    <x v="2"/>
    <s v="No"/>
    <s v="No"/>
  </r>
  <r>
    <x v="3665"/>
    <x v="297"/>
    <s v="CUST11601"/>
    <s v="Customer 1601"/>
    <n v="58"/>
    <s v="Returning"/>
    <s v="P2007"/>
    <s v="Saree"/>
    <x v="3"/>
    <s v="FashionMart"/>
    <n v="4"/>
    <n v="2600"/>
    <n v="10"/>
    <n v="10400"/>
    <n v="1040"/>
    <n v="9360"/>
    <n v="6065.75"/>
    <n v="3294.25"/>
    <x v="1"/>
    <s v="Bhopal"/>
    <s v="Madhya Pradesh"/>
    <s v="India"/>
    <s v="UPI"/>
    <x v="1"/>
    <s v="Standard"/>
    <x v="0"/>
    <s v="No"/>
    <s v="No"/>
  </r>
  <r>
    <x v="3666"/>
    <x v="297"/>
    <s v="CUST10861"/>
    <s v="Customer 861"/>
    <n v="29"/>
    <s v="New"/>
    <s v="P1010"/>
    <s v="Bluetooth Speaker"/>
    <x v="0"/>
    <s v="Prime Distributors"/>
    <n v="1"/>
    <n v="3200"/>
    <n v="5"/>
    <n v="3200"/>
    <n v="160"/>
    <n v="3040"/>
    <n v="2235.35"/>
    <n v="804.65"/>
    <x v="1"/>
    <s v="Guwahati"/>
    <s v="Assam"/>
    <s v="India"/>
    <s v="Credit Card"/>
    <x v="0"/>
    <s v="Standard"/>
    <x v="0"/>
    <s v="No"/>
    <s v="No"/>
  </r>
  <r>
    <x v="3667"/>
    <x v="297"/>
    <s v="CUST12332"/>
    <s v="Customer 2332"/>
    <n v="32"/>
    <s v="Returning"/>
    <s v="P4002"/>
    <s v="Moisturizer"/>
    <x v="4"/>
    <s v="BeautyCare"/>
    <n v="1"/>
    <n v="650"/>
    <n v="0"/>
    <n v="650"/>
    <n v="0"/>
    <n v="650"/>
    <n v="436.76"/>
    <n v="213.24"/>
    <x v="2"/>
    <s v="Bhubaneswar"/>
    <s v="Odisha"/>
    <s v="India"/>
    <s v="Wallet"/>
    <x v="1"/>
    <s v="Express"/>
    <x v="0"/>
    <s v="No"/>
    <s v="No"/>
  </r>
  <r>
    <x v="3668"/>
    <x v="297"/>
    <s v="CUST10507"/>
    <s v="Customer 507"/>
    <n v="58"/>
    <s v="Loyal"/>
    <s v="P1010"/>
    <s v="Bluetooth Speaker"/>
    <x v="0"/>
    <s v="Prime Distributors"/>
    <n v="1"/>
    <n v="3200"/>
    <n v="15"/>
    <n v="3200"/>
    <n v="480"/>
    <n v="2720"/>
    <n v="1754.31"/>
    <n v="965.69"/>
    <x v="0"/>
    <s v="Indore"/>
    <s v="Madhya Pradesh"/>
    <s v="India"/>
    <s v="Net Banking"/>
    <x v="0"/>
    <s v="Express"/>
    <x v="3"/>
    <s v="No"/>
    <s v="No"/>
  </r>
  <r>
    <x v="3669"/>
    <x v="297"/>
    <s v="CUST10088"/>
    <s v="Customer 88"/>
    <n v="39"/>
    <s v="Returning"/>
    <s v="P1009"/>
    <s v="Power Bank"/>
    <x v="0"/>
    <s v="Prime Distributors"/>
    <n v="5"/>
    <n v="1600"/>
    <n v="20"/>
    <n v="8000"/>
    <n v="1600"/>
    <n v="6400"/>
    <n v="5089.6499999999996"/>
    <n v="1310.3499999999999"/>
    <x v="1"/>
    <s v="Jaipur"/>
    <s v="Rajasthan"/>
    <s v="India"/>
    <s v="Credit Card"/>
    <x v="0"/>
    <s v="Standard"/>
    <x v="0"/>
    <s v="No"/>
    <s v="No"/>
  </r>
  <r>
    <x v="3670"/>
    <x v="297"/>
    <s v="CUST11911"/>
    <s v="Customer 1911"/>
    <n v="39"/>
    <s v="New"/>
    <s v="P1004"/>
    <s v="Smartwatch"/>
    <x v="0"/>
    <s v="TechSource India"/>
    <n v="1"/>
    <n v="6500"/>
    <n v="5"/>
    <n v="6500"/>
    <n v="325"/>
    <n v="6175"/>
    <n v="4488.42"/>
    <n v="1686.58"/>
    <x v="1"/>
    <s v="Kolkata"/>
    <s v="West Bengal"/>
    <s v="India"/>
    <s v="Cash on Delivery"/>
    <x v="2"/>
    <s v="Standard"/>
    <x v="0"/>
    <s v="Yes"/>
    <s v="No"/>
  </r>
  <r>
    <x v="3671"/>
    <x v="298"/>
    <s v="CUST12472"/>
    <s v="Customer 2472"/>
    <n v="42"/>
    <s v="New"/>
    <s v="P5003"/>
    <s v="Calculator"/>
    <x v="1"/>
    <s v="Stationery Hub"/>
    <n v="2"/>
    <n v="650"/>
    <n v="10"/>
    <n v="1300"/>
    <n v="130"/>
    <n v="1170"/>
    <n v="901.43"/>
    <n v="268.57"/>
    <x v="1"/>
    <s v="Lucknow"/>
    <s v="Uttar Pradesh"/>
    <s v="India"/>
    <s v="Cash on Delivery"/>
    <x v="2"/>
    <s v="Standard"/>
    <x v="0"/>
    <s v="No"/>
    <s v="No"/>
  </r>
  <r>
    <x v="3672"/>
    <x v="298"/>
    <s v="CUST10216"/>
    <s v="Customer 216"/>
    <n v="43"/>
    <s v="New"/>
    <s v="P4001"/>
    <s v="Face Wash"/>
    <x v="4"/>
    <s v="BeautyCare"/>
    <n v="2"/>
    <n v="450"/>
    <n v="10"/>
    <n v="900"/>
    <n v="90"/>
    <n v="810"/>
    <n v="551.15"/>
    <n v="258.85000000000002"/>
    <x v="1"/>
    <s v="Indore"/>
    <s v="Madhya Pradesh"/>
    <s v="India"/>
    <s v="Net Banking"/>
    <x v="0"/>
    <s v="Standard"/>
    <x v="0"/>
    <s v="No"/>
    <s v="No"/>
  </r>
  <r>
    <x v="3673"/>
    <x v="298"/>
    <s v="CUST10108"/>
    <s v="Customer 108"/>
    <n v="44"/>
    <s v="Returning"/>
    <s v="P3002"/>
    <s v="Air Fryer"/>
    <x v="2"/>
    <s v="HomeNeeds"/>
    <n v="3"/>
    <n v="6500"/>
    <n v="5"/>
    <n v="19500"/>
    <n v="975"/>
    <n v="18525"/>
    <n v="13460.35"/>
    <n v="5064.6499999999996"/>
    <x v="0"/>
    <s v="Bhopal"/>
    <s v="Madhya Pradesh"/>
    <s v="India"/>
    <s v="Credit Card"/>
    <x v="0"/>
    <s v="Standard"/>
    <x v="3"/>
    <s v="Yes"/>
    <s v="No"/>
  </r>
  <r>
    <x v="3674"/>
    <x v="298"/>
    <s v="CUST12348"/>
    <s v="Customer 2348"/>
    <n v="24"/>
    <s v="Returning"/>
    <s v="P3004"/>
    <s v="Cookware Set"/>
    <x v="2"/>
    <s v="HomeNeeds"/>
    <n v="4"/>
    <n v="3500"/>
    <n v="15"/>
    <n v="14000"/>
    <n v="2100"/>
    <n v="11900"/>
    <n v="8268.6200000000008"/>
    <n v="3631.38"/>
    <x v="0"/>
    <s v="Nagpur"/>
    <s v="Maharashtra"/>
    <s v="India"/>
    <s v="Cash on Delivery"/>
    <x v="0"/>
    <s v="Express"/>
    <x v="0"/>
    <s v="No"/>
    <s v="Yes"/>
  </r>
  <r>
    <x v="3675"/>
    <x v="298"/>
    <s v="CUST10094"/>
    <s v="Customer 94"/>
    <n v="19"/>
    <s v="New"/>
    <s v="P1010"/>
    <s v="Bluetooth Speaker"/>
    <x v="0"/>
    <s v="Prime Distributors"/>
    <n v="2"/>
    <n v="3200"/>
    <n v="0"/>
    <n v="6400"/>
    <n v="0"/>
    <n v="6400"/>
    <n v="4259.03"/>
    <n v="2140.9699999999998"/>
    <x v="0"/>
    <s v="Delhi"/>
    <s v="Delhi"/>
    <s v="India"/>
    <s v="Debit Card"/>
    <x v="2"/>
    <s v="Express"/>
    <x v="0"/>
    <s v="Yes"/>
    <s v="No"/>
  </r>
  <r>
    <x v="3676"/>
    <x v="298"/>
    <s v="CUST12459"/>
    <s v="Customer 2459"/>
    <n v="41"/>
    <s v="New"/>
    <s v="P3005"/>
    <s v="Bedsheet Set"/>
    <x v="2"/>
    <s v="RetailHub"/>
    <n v="2"/>
    <n v="1800"/>
    <n v="5"/>
    <n v="3600"/>
    <n v="180"/>
    <n v="3420"/>
    <n v="2358.2600000000002"/>
    <n v="1061.74"/>
    <x v="1"/>
    <s v="Patna"/>
    <s v="Bihar"/>
    <s v="India"/>
    <s v="Wallet"/>
    <x v="2"/>
    <s v="Standard"/>
    <x v="0"/>
    <s v="No"/>
    <s v="No"/>
  </r>
  <r>
    <x v="3677"/>
    <x v="298"/>
    <s v="CUST12135"/>
    <s v="Customer 2135"/>
    <n v="59"/>
    <s v="Returning"/>
    <s v="P3002"/>
    <s v="Air Fryer"/>
    <x v="2"/>
    <s v="HomeNeeds"/>
    <n v="1"/>
    <n v="6500"/>
    <n v="0"/>
    <n v="6500"/>
    <n v="0"/>
    <n v="6500"/>
    <n v="4740.97"/>
    <n v="1759.03"/>
    <x v="2"/>
    <s v="Jaipur"/>
    <s v="Rajasthan"/>
    <s v="India"/>
    <s v="Wallet"/>
    <x v="0"/>
    <s v="Standard"/>
    <x v="3"/>
    <s v="No"/>
    <s v="No"/>
  </r>
  <r>
    <x v="3678"/>
    <x v="298"/>
    <s v="CUST10125"/>
    <s v="Customer 125"/>
    <n v="32"/>
    <s v="Returning"/>
    <s v="P2005"/>
    <s v="Backpack"/>
    <x v="3"/>
    <s v="Metro Supplies"/>
    <n v="3"/>
    <n v="1800"/>
    <n v="5"/>
    <n v="5400"/>
    <n v="270"/>
    <n v="5130"/>
    <n v="3889.82"/>
    <n v="1240.18"/>
    <x v="1"/>
    <s v="Guwahati"/>
    <s v="Assam"/>
    <s v="India"/>
    <s v="Debit Card"/>
    <x v="1"/>
    <s v="Express"/>
    <x v="0"/>
    <s v="No"/>
    <s v="No"/>
  </r>
  <r>
    <x v="3679"/>
    <x v="298"/>
    <s v="CUST12482"/>
    <s v="Customer 2482"/>
    <n v="30"/>
    <s v="Returning"/>
    <s v="P2006"/>
    <s v="Womens Kurti"/>
    <x v="3"/>
    <s v="FashionMart"/>
    <n v="1"/>
    <n v="1400"/>
    <n v="20"/>
    <n v="1400"/>
    <n v="280"/>
    <n v="1120"/>
    <n v="833.57"/>
    <n v="286.43"/>
    <x v="0"/>
    <s v="Patna"/>
    <s v="Bihar"/>
    <s v="India"/>
    <s v="UPI"/>
    <x v="1"/>
    <s v="Express"/>
    <x v="0"/>
    <s v="No"/>
    <s v="No"/>
  </r>
  <r>
    <x v="3680"/>
    <x v="298"/>
    <s v="CUST11512"/>
    <s v="Customer 1512"/>
    <n v="18"/>
    <s v="Returning"/>
    <s v="P3006"/>
    <s v="Water Bottle"/>
    <x v="2"/>
    <s v="Metro Supplies"/>
    <n v="2"/>
    <n v="700"/>
    <n v="0"/>
    <n v="1400"/>
    <n v="0"/>
    <n v="1400"/>
    <n v="1105.1199999999999"/>
    <n v="294.88"/>
    <x v="2"/>
    <s v="Delhi"/>
    <s v="Delhi"/>
    <s v="India"/>
    <s v="Net Banking"/>
    <x v="0"/>
    <s v="Standard"/>
    <x v="2"/>
    <s v="Yes"/>
    <s v="No"/>
  </r>
  <r>
    <x v="3681"/>
    <x v="298"/>
    <s v="CUST10057"/>
    <s v="Customer 57"/>
    <n v="56"/>
    <s v="Returning"/>
    <s v="P3004"/>
    <s v="Cookware Set"/>
    <x v="2"/>
    <s v="HomeNeeds"/>
    <n v="2"/>
    <n v="3500"/>
    <n v="20"/>
    <n v="7000"/>
    <n v="1400"/>
    <n v="5600"/>
    <n v="3788.4"/>
    <n v="1811.6"/>
    <x v="2"/>
    <s v="Kolkata"/>
    <s v="West Bengal"/>
    <s v="India"/>
    <s v="Net Banking"/>
    <x v="2"/>
    <s v="Standard"/>
    <x v="0"/>
    <s v="No"/>
    <s v="No"/>
  </r>
  <r>
    <x v="3682"/>
    <x v="298"/>
    <s v="CUST11571"/>
    <s v="Customer 1571"/>
    <n v="51"/>
    <s v="New"/>
    <s v="P2007"/>
    <s v="Saree"/>
    <x v="3"/>
    <s v="FashionMart"/>
    <n v="2"/>
    <n v="2600"/>
    <n v="10"/>
    <n v="5200"/>
    <n v="520"/>
    <n v="4680"/>
    <n v="2591.36"/>
    <n v="2088.64"/>
    <x v="1"/>
    <s v="Lucknow"/>
    <s v="Uttar Pradesh"/>
    <s v="India"/>
    <s v="Wallet"/>
    <x v="1"/>
    <s v="Standard"/>
    <x v="0"/>
    <s v="No"/>
    <s v="No"/>
  </r>
  <r>
    <x v="3683"/>
    <x v="298"/>
    <s v="CUST10315"/>
    <s v="Customer 315"/>
    <n v="54"/>
    <s v="Loyal"/>
    <s v="P5004"/>
    <s v="Pen Set"/>
    <x v="1"/>
    <s v="Stationery Hub"/>
    <n v="1"/>
    <n v="250"/>
    <n v="15"/>
    <n v="250"/>
    <n v="37.5"/>
    <n v="212.5"/>
    <n v="125.62"/>
    <n v="86.88"/>
    <x v="0"/>
    <s v="Chandigarh"/>
    <s v="Chandigarh"/>
    <s v="India"/>
    <s v="Wallet"/>
    <x v="2"/>
    <s v="Standard"/>
    <x v="0"/>
    <s v="No"/>
    <s v="No"/>
  </r>
  <r>
    <x v="3684"/>
    <x v="298"/>
    <s v="CUST10424"/>
    <s v="Customer 424"/>
    <n v="25"/>
    <s v="Loyal"/>
    <s v="P2004"/>
    <s v="Jacket"/>
    <x v="3"/>
    <s v="Global Traders"/>
    <n v="1"/>
    <n v="3500"/>
    <n v="10"/>
    <n v="3500"/>
    <n v="350"/>
    <n v="3150"/>
    <n v="2143.41"/>
    <n v="1006.59"/>
    <x v="1"/>
    <s v="Nagpur"/>
    <s v="Maharashtra"/>
    <s v="India"/>
    <s v="Credit Card"/>
    <x v="0"/>
    <s v="Standard"/>
    <x v="0"/>
    <s v="No"/>
    <s v="No"/>
  </r>
  <r>
    <x v="3685"/>
    <x v="298"/>
    <s v="CUST11457"/>
    <s v="Customer 1457"/>
    <n v="21"/>
    <s v="Loyal"/>
    <s v="P4005"/>
    <s v="Perfume"/>
    <x v="4"/>
    <s v="BeautyCare"/>
    <n v="2"/>
    <n v="1800"/>
    <n v="30"/>
    <n v="3600"/>
    <n v="1080"/>
    <n v="2520"/>
    <n v="1533.79"/>
    <n v="986.21"/>
    <x v="2"/>
    <s v="Bengaluru"/>
    <s v="Karnataka"/>
    <s v="India"/>
    <s v="UPI"/>
    <x v="1"/>
    <s v="Express"/>
    <x v="0"/>
    <s v="No"/>
    <s v="No"/>
  </r>
  <r>
    <x v="3686"/>
    <x v="298"/>
    <s v="CUST11347"/>
    <s v="Customer 1347"/>
    <n v="56"/>
    <s v="New"/>
    <s v="P5001"/>
    <s v="Notebook Set"/>
    <x v="1"/>
    <s v="Stationery Hub"/>
    <n v="2"/>
    <n v="500"/>
    <n v="10"/>
    <n v="1000"/>
    <n v="100"/>
    <n v="900"/>
    <n v="682.35"/>
    <n v="217.65"/>
    <x v="1"/>
    <s v="Hyderabad"/>
    <s v="Telangana"/>
    <s v="India"/>
    <s v="Credit Card"/>
    <x v="0"/>
    <s v="Standard"/>
    <x v="0"/>
    <s v="No"/>
    <s v="No"/>
  </r>
  <r>
    <x v="3687"/>
    <x v="298"/>
    <s v="CUST10121"/>
    <s v="Customer 121"/>
    <n v="44"/>
    <s v="Returning"/>
    <s v="P4003"/>
    <s v="Sunscreen"/>
    <x v="4"/>
    <s v="BeautyCare"/>
    <n v="3"/>
    <n v="700"/>
    <n v="0"/>
    <n v="2100"/>
    <n v="0"/>
    <n v="2100"/>
    <n v="1206.8900000000001"/>
    <n v="893.11"/>
    <x v="1"/>
    <s v="Chennai"/>
    <s v="Tamil Nadu"/>
    <s v="India"/>
    <s v="Credit Card"/>
    <x v="2"/>
    <s v="Standard"/>
    <x v="0"/>
    <s v="No"/>
    <s v="No"/>
  </r>
  <r>
    <x v="3688"/>
    <x v="298"/>
    <s v="CUST11471"/>
    <s v="Customer 1471"/>
    <n v="22"/>
    <s v="Returning"/>
    <s v="P2005"/>
    <s v="Backpack"/>
    <x v="3"/>
    <s v="Metro Supplies"/>
    <n v="2"/>
    <n v="1800"/>
    <n v="20"/>
    <n v="3600"/>
    <n v="720"/>
    <n v="2880"/>
    <n v="1683.71"/>
    <n v="1196.29"/>
    <x v="0"/>
    <s v="Bhopal"/>
    <s v="Madhya Pradesh"/>
    <s v="India"/>
    <s v="Net Banking"/>
    <x v="2"/>
    <s v="Same Day"/>
    <x v="0"/>
    <s v="No"/>
    <s v="No"/>
  </r>
  <r>
    <x v="3689"/>
    <x v="299"/>
    <s v="CUST10014"/>
    <s v="Customer 14"/>
    <n v="43"/>
    <s v="Returning"/>
    <s v="P4005"/>
    <s v="Perfume"/>
    <x v="4"/>
    <s v="BeautyCare"/>
    <n v="2"/>
    <n v="1800"/>
    <n v="0"/>
    <n v="3600"/>
    <n v="0"/>
    <n v="3600"/>
    <n v="2251.42"/>
    <n v="1348.58"/>
    <x v="1"/>
    <s v="Nagpur"/>
    <s v="Maharashtra"/>
    <s v="India"/>
    <s v="Debit Card"/>
    <x v="2"/>
    <s v="Standard"/>
    <x v="4"/>
    <s v="No"/>
    <s v="No"/>
  </r>
  <r>
    <x v="3690"/>
    <x v="299"/>
    <s v="CUST10961"/>
    <s v="Customer 961"/>
    <n v="49"/>
    <s v="New"/>
    <s v="P2004"/>
    <s v="Jacket"/>
    <x v="3"/>
    <s v="Global Traders"/>
    <n v="4"/>
    <n v="3500"/>
    <n v="5"/>
    <n v="14000"/>
    <n v="700"/>
    <n v="13300"/>
    <n v="10657.05"/>
    <n v="2642.95"/>
    <x v="1"/>
    <s v="Chennai"/>
    <s v="Tamil Nadu"/>
    <s v="India"/>
    <s v="Cash on Delivery"/>
    <x v="0"/>
    <s v="Express"/>
    <x v="0"/>
    <s v="No"/>
    <s v="No"/>
  </r>
  <r>
    <x v="3691"/>
    <x v="299"/>
    <s v="CUST12175"/>
    <s v="Customer 2175"/>
    <n v="46"/>
    <s v="New"/>
    <s v="P4001"/>
    <s v="Face Wash"/>
    <x v="4"/>
    <s v="BeautyCare"/>
    <n v="2"/>
    <n v="450"/>
    <n v="5"/>
    <n v="900"/>
    <n v="45"/>
    <n v="855"/>
    <n v="586.44000000000005"/>
    <n v="268.56"/>
    <x v="0"/>
    <s v="Guwahati"/>
    <s v="Assam"/>
    <s v="India"/>
    <s v="Cash on Delivery"/>
    <x v="0"/>
    <s v="Standard"/>
    <x v="2"/>
    <s v="No"/>
    <s v="No"/>
  </r>
  <r>
    <x v="3692"/>
    <x v="299"/>
    <s v="CUST11689"/>
    <s v="Customer 1689"/>
    <n v="51"/>
    <s v="Returning"/>
    <s v="P1009"/>
    <s v="Power Bank"/>
    <x v="0"/>
    <s v="Prime Distributors"/>
    <n v="1"/>
    <n v="1600"/>
    <n v="15"/>
    <n v="1600"/>
    <n v="240"/>
    <n v="1360"/>
    <n v="924.36"/>
    <n v="435.64"/>
    <x v="1"/>
    <s v="Mumbai"/>
    <s v="Maharashtra"/>
    <s v="India"/>
    <s v="Credit Card"/>
    <x v="2"/>
    <s v="Standard"/>
    <x v="0"/>
    <s v="No"/>
    <s v="No"/>
  </r>
  <r>
    <x v="3693"/>
    <x v="299"/>
    <s v="CUST10261"/>
    <s v="Customer 261"/>
    <n v="51"/>
    <s v="Returning"/>
    <s v="P1002"/>
    <s v="Smartphone"/>
    <x v="0"/>
    <s v="Global Traders"/>
    <n v="1"/>
    <n v="28000"/>
    <n v="5"/>
    <n v="28000"/>
    <n v="1400"/>
    <n v="26600"/>
    <n v="15565.15"/>
    <n v="11034.85"/>
    <x v="1"/>
    <s v="Kolkata"/>
    <s v="West Bengal"/>
    <s v="India"/>
    <s v="Wallet"/>
    <x v="2"/>
    <s v="Standard"/>
    <x v="0"/>
    <s v="No"/>
    <s v="No"/>
  </r>
  <r>
    <x v="3694"/>
    <x v="299"/>
    <s v="CUST11474"/>
    <s v="Customer 1474"/>
    <n v="40"/>
    <s v="New"/>
    <s v="P3004"/>
    <s v="Cookware Set"/>
    <x v="2"/>
    <s v="HomeNeeds"/>
    <n v="4"/>
    <n v="3500"/>
    <n v="10"/>
    <n v="14000"/>
    <n v="1400"/>
    <n v="12600"/>
    <n v="8545.52"/>
    <n v="4054.48"/>
    <x v="2"/>
    <s v="Bhubaneswar"/>
    <s v="Odisha"/>
    <s v="India"/>
    <s v="Cash on Delivery"/>
    <x v="2"/>
    <s v="Express"/>
    <x v="1"/>
    <s v="No"/>
    <s v="No"/>
  </r>
  <r>
    <x v="3695"/>
    <x v="299"/>
    <s v="CUST10694"/>
    <s v="Customer 694"/>
    <n v="60"/>
    <s v="Loyal"/>
    <s v="P2002"/>
    <s v="Jeans"/>
    <x v="3"/>
    <s v="FashionMart"/>
    <n v="1"/>
    <n v="2200"/>
    <n v="5"/>
    <n v="2200"/>
    <n v="110"/>
    <n v="2090"/>
    <n v="1512.95"/>
    <n v="577.04999999999995"/>
    <x v="2"/>
    <s v="Bhopal"/>
    <s v="Madhya Pradesh"/>
    <s v="India"/>
    <s v="UPI"/>
    <x v="2"/>
    <s v="Standard"/>
    <x v="0"/>
    <s v="No"/>
    <s v="No"/>
  </r>
  <r>
    <x v="3696"/>
    <x v="299"/>
    <s v="CUST10964"/>
    <s v="Customer 964"/>
    <n v="49"/>
    <s v="Returning"/>
    <s v="P2001"/>
    <s v="Running Shoes"/>
    <x v="3"/>
    <s v="FashionMart"/>
    <n v="3"/>
    <n v="3200"/>
    <n v="20"/>
    <n v="9600"/>
    <n v="1920"/>
    <n v="7680"/>
    <n v="6112.84"/>
    <n v="1567.16"/>
    <x v="1"/>
    <s v="Patna"/>
    <s v="Bihar"/>
    <s v="India"/>
    <s v="Credit Card"/>
    <x v="0"/>
    <s v="Standard"/>
    <x v="0"/>
    <s v="Yes"/>
    <s v="No"/>
  </r>
  <r>
    <x v="3697"/>
    <x v="299"/>
    <s v="CUST10668"/>
    <s v="Customer 668"/>
    <n v="36"/>
    <s v="New"/>
    <s v="P5003"/>
    <s v="Calculator"/>
    <x v="1"/>
    <s v="Stationery Hub"/>
    <n v="2"/>
    <n v="650"/>
    <n v="10"/>
    <n v="1300"/>
    <n v="130"/>
    <n v="1170"/>
    <n v="768.97"/>
    <n v="401.03"/>
    <x v="1"/>
    <s v="Bhopal"/>
    <s v="Madhya Pradesh"/>
    <s v="India"/>
    <s v="Debit Card"/>
    <x v="1"/>
    <s v="Express"/>
    <x v="0"/>
    <s v="No"/>
    <s v="No"/>
  </r>
  <r>
    <x v="3698"/>
    <x v="299"/>
    <s v="CUST11371"/>
    <s v="Customer 1371"/>
    <n v="52"/>
    <s v="New"/>
    <s v="P3004"/>
    <s v="Cookware Set"/>
    <x v="2"/>
    <s v="HomeNeeds"/>
    <n v="4"/>
    <n v="3500"/>
    <n v="25"/>
    <n v="14000"/>
    <n v="3500"/>
    <n v="10500"/>
    <n v="6493.36"/>
    <n v="4006.64"/>
    <x v="1"/>
    <s v="Guwahati"/>
    <s v="Assam"/>
    <s v="India"/>
    <s v="Debit Card"/>
    <x v="1"/>
    <s v="Standard"/>
    <x v="0"/>
    <s v="No"/>
    <s v="No"/>
  </r>
  <r>
    <x v="3699"/>
    <x v="299"/>
    <s v="CUST10156"/>
    <s v="Customer 156"/>
    <n v="27"/>
    <s v="New"/>
    <s v="P5002"/>
    <s v="Novel"/>
    <x v="1"/>
    <s v="Stationery Hub"/>
    <n v="1"/>
    <n v="400"/>
    <n v="5"/>
    <n v="400"/>
    <n v="20"/>
    <n v="380"/>
    <n v="293.02"/>
    <n v="86.98"/>
    <x v="0"/>
    <s v="Bengaluru"/>
    <s v="Karnataka"/>
    <s v="India"/>
    <s v="Net Banking"/>
    <x v="2"/>
    <s v="Standard"/>
    <x v="0"/>
    <s v="No"/>
    <s v="No"/>
  </r>
  <r>
    <x v="3700"/>
    <x v="300"/>
    <s v="CUST11250"/>
    <s v="Customer 1250"/>
    <n v="60"/>
    <s v="Loyal"/>
    <s v="P5003"/>
    <s v="Calculator"/>
    <x v="1"/>
    <s v="Stationery Hub"/>
    <n v="2"/>
    <n v="650"/>
    <n v="10"/>
    <n v="1300"/>
    <n v="130"/>
    <n v="1170"/>
    <n v="852.76"/>
    <n v="317.24"/>
    <x v="2"/>
    <s v="Bhopal"/>
    <s v="Madhya Pradesh"/>
    <s v="India"/>
    <s v="Debit Card"/>
    <x v="2"/>
    <s v="Standard"/>
    <x v="0"/>
    <s v="No"/>
    <s v="Yes"/>
  </r>
  <r>
    <x v="3701"/>
    <x v="300"/>
    <s v="CUST11119"/>
    <s v="Customer 1119"/>
    <n v="30"/>
    <s v="Returning"/>
    <s v="P3003"/>
    <s v="Mixer Grinder"/>
    <x v="2"/>
    <s v="Prime Distributors"/>
    <n v="2"/>
    <n v="4800"/>
    <n v="20"/>
    <n v="9600"/>
    <n v="1920"/>
    <n v="7680"/>
    <n v="5425.76"/>
    <n v="2254.2399999999998"/>
    <x v="1"/>
    <s v="Indore"/>
    <s v="Madhya Pradesh"/>
    <s v="India"/>
    <s v="Credit Card"/>
    <x v="0"/>
    <s v="Standard"/>
    <x v="0"/>
    <s v="No"/>
    <s v="No"/>
  </r>
  <r>
    <x v="3702"/>
    <x v="300"/>
    <s v="CUST10762"/>
    <s v="Customer 762"/>
    <n v="23"/>
    <s v="New"/>
    <s v="P4004"/>
    <s v="Shampoo"/>
    <x v="4"/>
    <s v="BeautyCare"/>
    <n v="2"/>
    <n v="550"/>
    <n v="0"/>
    <n v="1100"/>
    <n v="0"/>
    <n v="1100"/>
    <n v="901.03"/>
    <n v="198.97"/>
    <x v="2"/>
    <s v="Coimbatore"/>
    <s v="Tamil Nadu"/>
    <s v="India"/>
    <s v="Cash on Delivery"/>
    <x v="2"/>
    <s v="Standard"/>
    <x v="0"/>
    <s v="No"/>
    <s v="No"/>
  </r>
  <r>
    <x v="3703"/>
    <x v="300"/>
    <s v="CUST11252"/>
    <s v="Customer 1252"/>
    <n v="47"/>
    <s v="Returning"/>
    <s v="P2002"/>
    <s v="Jeans"/>
    <x v="3"/>
    <s v="FashionMart"/>
    <n v="2"/>
    <n v="2200"/>
    <n v="5"/>
    <n v="4400"/>
    <n v="220"/>
    <n v="4180"/>
    <n v="2771.11"/>
    <n v="1408.89"/>
    <x v="1"/>
    <s v="Bengaluru"/>
    <s v="Karnataka"/>
    <s v="India"/>
    <s v="Wallet"/>
    <x v="2"/>
    <s v="Standard"/>
    <x v="3"/>
    <s v="No"/>
    <s v="No"/>
  </r>
  <r>
    <x v="3704"/>
    <x v="300"/>
    <s v="CUST11554"/>
    <s v="Customer 1554"/>
    <n v="21"/>
    <s v="New"/>
    <s v="P1004"/>
    <s v="Smartwatch"/>
    <x v="0"/>
    <s v="TechSource India"/>
    <n v="1"/>
    <n v="6500"/>
    <n v="15"/>
    <n v="6500"/>
    <n v="975"/>
    <n v="5525"/>
    <n v="3225"/>
    <n v="2300"/>
    <x v="1"/>
    <s v="Bhopal"/>
    <s v="Madhya Pradesh"/>
    <s v="India"/>
    <s v="Debit Card"/>
    <x v="2"/>
    <s v="Express"/>
    <x v="0"/>
    <s v="No"/>
    <s v="No"/>
  </r>
  <r>
    <x v="3705"/>
    <x v="300"/>
    <s v="CUST10137"/>
    <s v="Customer 137"/>
    <n v="19"/>
    <s v="Returning"/>
    <s v="P1003"/>
    <s v="Headphones"/>
    <x v="0"/>
    <s v="Metro Supplies"/>
    <n v="3"/>
    <n v="2500"/>
    <n v="5"/>
    <n v="7500"/>
    <n v="375"/>
    <n v="7125"/>
    <n v="4872.91"/>
    <n v="2252.09"/>
    <x v="2"/>
    <s v="Hyderabad"/>
    <s v="Telangana"/>
    <s v="India"/>
    <s v="Wallet"/>
    <x v="1"/>
    <s v="Express"/>
    <x v="0"/>
    <s v="No"/>
    <s v="No"/>
  </r>
  <r>
    <x v="3706"/>
    <x v="300"/>
    <s v="CUST11745"/>
    <s v="Customer 1745"/>
    <n v="37"/>
    <s v="Returning"/>
    <s v="P5005"/>
    <s v="Desk Organizer"/>
    <x v="1"/>
    <s v="Stationery Hub"/>
    <n v="1"/>
    <n v="600"/>
    <n v="20"/>
    <n v="600"/>
    <n v="120"/>
    <n v="480"/>
    <n v="292.89999999999998"/>
    <n v="187.1"/>
    <x v="2"/>
    <s v="Mumbai"/>
    <s v="Maharashtra"/>
    <s v="India"/>
    <s v="Cash on Delivery"/>
    <x v="0"/>
    <s v="Standard"/>
    <x v="0"/>
    <s v="No"/>
    <s v="No"/>
  </r>
  <r>
    <x v="3707"/>
    <x v="300"/>
    <s v="CUST10331"/>
    <s v="Customer 331"/>
    <n v="48"/>
    <s v="New"/>
    <s v="P5005"/>
    <s v="Desk Organizer"/>
    <x v="1"/>
    <s v="Stationery Hub"/>
    <n v="1"/>
    <n v="600"/>
    <n v="10"/>
    <n v="600"/>
    <n v="60"/>
    <n v="540"/>
    <n v="377.24"/>
    <n v="162.76"/>
    <x v="2"/>
    <s v="Pune"/>
    <s v="Maharashtra"/>
    <s v="India"/>
    <s v="Credit Card"/>
    <x v="0"/>
    <s v="Express"/>
    <x v="0"/>
    <s v="No"/>
    <s v="No"/>
  </r>
  <r>
    <x v="3708"/>
    <x v="300"/>
    <s v="CUST12500"/>
    <s v="Customer 2500"/>
    <n v="28"/>
    <s v="Loyal"/>
    <s v="P5005"/>
    <s v="Desk Organizer"/>
    <x v="1"/>
    <s v="Stationery Hub"/>
    <n v="1"/>
    <n v="600"/>
    <n v="10"/>
    <n v="600"/>
    <n v="60"/>
    <n v="540"/>
    <n v="344.6"/>
    <n v="195.4"/>
    <x v="1"/>
    <s v="Visakhapatnam"/>
    <s v="Andhra Pradesh"/>
    <s v="India"/>
    <s v="Debit Card"/>
    <x v="2"/>
    <s v="Standard"/>
    <x v="0"/>
    <s v="Yes"/>
    <s v="No"/>
  </r>
  <r>
    <x v="3709"/>
    <x v="300"/>
    <s v="CUST10858"/>
    <s v="Customer 858"/>
    <n v="36"/>
    <s v="New"/>
    <s v="P3003"/>
    <s v="Mixer Grinder"/>
    <x v="2"/>
    <s v="Prime Distributors"/>
    <n v="1"/>
    <n v="4800"/>
    <n v="10"/>
    <n v="4800"/>
    <n v="480"/>
    <n v="4320"/>
    <n v="2828.9"/>
    <n v="1491.1"/>
    <x v="2"/>
    <s v="Bengaluru"/>
    <s v="Karnataka"/>
    <s v="India"/>
    <s v="Debit Card"/>
    <x v="2"/>
    <s v="Standard"/>
    <x v="0"/>
    <s v="No"/>
    <s v="No"/>
  </r>
  <r>
    <x v="3710"/>
    <x v="300"/>
    <s v="CUST11194"/>
    <s v="Customer 1194"/>
    <n v="57"/>
    <s v="Returning"/>
    <s v="P1001"/>
    <s v="Laptop"/>
    <x v="0"/>
    <s v="TechSource India"/>
    <n v="1"/>
    <n v="55000"/>
    <n v="5"/>
    <n v="55000"/>
    <n v="2750"/>
    <n v="52250"/>
    <n v="39353.4"/>
    <n v="12896.6"/>
    <x v="2"/>
    <s v="Delhi"/>
    <s v="Delhi"/>
    <s v="India"/>
    <s v="Net Banking"/>
    <x v="1"/>
    <s v="Standard"/>
    <x v="3"/>
    <s v="No"/>
    <s v="No"/>
  </r>
  <r>
    <x v="3711"/>
    <x v="300"/>
    <s v="CUST11684"/>
    <s v="Customer 1684"/>
    <n v="20"/>
    <s v="New"/>
    <s v="P2004"/>
    <s v="Jacket"/>
    <x v="3"/>
    <s v="Global Traders"/>
    <n v="3"/>
    <n v="3500"/>
    <n v="5"/>
    <n v="10500"/>
    <n v="525"/>
    <n v="9975"/>
    <n v="7391.61"/>
    <n v="2583.39"/>
    <x v="1"/>
    <s v="Guwahati"/>
    <s v="Assam"/>
    <s v="India"/>
    <s v="Debit Card"/>
    <x v="2"/>
    <s v="Standard"/>
    <x v="0"/>
    <s v="No"/>
    <s v="No"/>
  </r>
  <r>
    <x v="3712"/>
    <x v="300"/>
    <s v="CUST10941"/>
    <s v="Customer 941"/>
    <n v="24"/>
    <s v="Returning"/>
    <s v="P1003"/>
    <s v="Headphones"/>
    <x v="0"/>
    <s v="Metro Supplies"/>
    <n v="1"/>
    <n v="2500"/>
    <n v="5"/>
    <n v="2500"/>
    <n v="125"/>
    <n v="2375"/>
    <n v="1475.08"/>
    <n v="899.92"/>
    <x v="1"/>
    <s v="Surat"/>
    <s v="Gujarat"/>
    <s v="India"/>
    <s v="Debit Card"/>
    <x v="1"/>
    <s v="Standard"/>
    <x v="0"/>
    <s v="No"/>
    <s v="No"/>
  </r>
  <r>
    <x v="3713"/>
    <x v="300"/>
    <s v="CUST11099"/>
    <s v="Customer 1099"/>
    <n v="29"/>
    <s v="Returning"/>
    <s v="P5005"/>
    <s v="Desk Organizer"/>
    <x v="1"/>
    <s v="Stationery Hub"/>
    <n v="1"/>
    <n v="600"/>
    <n v="15"/>
    <n v="600"/>
    <n v="90"/>
    <n v="510"/>
    <n v="343.77"/>
    <n v="166.23"/>
    <x v="2"/>
    <s v="Visakhapatnam"/>
    <s v="Andhra Pradesh"/>
    <s v="India"/>
    <s v="Credit Card"/>
    <x v="2"/>
    <s v="Standard"/>
    <x v="0"/>
    <s v="Yes"/>
    <s v="No"/>
  </r>
  <r>
    <x v="3714"/>
    <x v="300"/>
    <s v="CUST12130"/>
    <s v="Customer 2130"/>
    <n v="41"/>
    <s v="Returning"/>
    <s v="P3002"/>
    <s v="Air Fryer"/>
    <x v="2"/>
    <s v="HomeNeeds"/>
    <n v="1"/>
    <n v="6500"/>
    <n v="10"/>
    <n v="6500"/>
    <n v="650"/>
    <n v="5850"/>
    <n v="3396.6"/>
    <n v="2453.4"/>
    <x v="2"/>
    <s v="Hyderabad"/>
    <s v="Telangana"/>
    <s v="India"/>
    <s v="Cash on Delivery"/>
    <x v="2"/>
    <s v="Standard"/>
    <x v="0"/>
    <s v="No"/>
    <s v="No"/>
  </r>
  <r>
    <x v="3715"/>
    <x v="300"/>
    <s v="CUST11184"/>
    <s v="Customer 1184"/>
    <n v="55"/>
    <s v="New"/>
    <s v="P4005"/>
    <s v="Perfume"/>
    <x v="4"/>
    <s v="BeautyCare"/>
    <n v="3"/>
    <n v="1800"/>
    <n v="15"/>
    <n v="5400"/>
    <n v="810"/>
    <n v="4590"/>
    <n v="2794.51"/>
    <n v="1795.49"/>
    <x v="0"/>
    <s v="Kolkata"/>
    <s v="West Bengal"/>
    <s v="India"/>
    <s v="Wallet"/>
    <x v="0"/>
    <s v="Standard"/>
    <x v="0"/>
    <s v="No"/>
    <s v="No"/>
  </r>
  <r>
    <x v="3716"/>
    <x v="300"/>
    <s v="CUST10170"/>
    <s v="Customer 170"/>
    <n v="29"/>
    <s v="Loyal"/>
    <s v="P5003"/>
    <s v="Calculator"/>
    <x v="1"/>
    <s v="Stationery Hub"/>
    <n v="1"/>
    <n v="650"/>
    <n v="25"/>
    <n v="650"/>
    <n v="162.5"/>
    <n v="487.5"/>
    <n v="312.31"/>
    <n v="175.19"/>
    <x v="1"/>
    <s v="Patna"/>
    <s v="Bihar"/>
    <s v="India"/>
    <s v="UPI"/>
    <x v="0"/>
    <s v="Express"/>
    <x v="3"/>
    <s v="No"/>
    <s v="No"/>
  </r>
  <r>
    <x v="3717"/>
    <x v="301"/>
    <s v="CUST11256"/>
    <s v="Customer 1256"/>
    <n v="39"/>
    <s v="Returning"/>
    <s v="P4002"/>
    <s v="Moisturizer"/>
    <x v="4"/>
    <s v="BeautyCare"/>
    <n v="1"/>
    <n v="650"/>
    <n v="0"/>
    <n v="650"/>
    <n v="0"/>
    <n v="650"/>
    <n v="430.77"/>
    <n v="219.23"/>
    <x v="2"/>
    <s v="Visakhapatnam"/>
    <s v="Andhra Pradesh"/>
    <s v="India"/>
    <s v="Debit Card"/>
    <x v="0"/>
    <s v="Standard"/>
    <x v="3"/>
    <s v="No"/>
    <s v="No"/>
  </r>
  <r>
    <x v="3718"/>
    <x v="301"/>
    <s v="CUST12355"/>
    <s v="Customer 2355"/>
    <n v="58"/>
    <s v="Loyal"/>
    <s v="P1010"/>
    <s v="Bluetooth Speaker"/>
    <x v="0"/>
    <s v="Prime Distributors"/>
    <n v="1"/>
    <n v="3200"/>
    <n v="10"/>
    <n v="3200"/>
    <n v="320"/>
    <n v="2880"/>
    <n v="2027.32"/>
    <n v="852.68"/>
    <x v="1"/>
    <s v="Nagpur"/>
    <s v="Maharashtra"/>
    <s v="India"/>
    <s v="Net Banking"/>
    <x v="2"/>
    <s v="Standard"/>
    <x v="3"/>
    <s v="No"/>
    <s v="No"/>
  </r>
  <r>
    <x v="3719"/>
    <x v="301"/>
    <s v="CUST10033"/>
    <s v="Customer 33"/>
    <n v="33"/>
    <s v="Returning"/>
    <s v="P2003"/>
    <s v="T-Shirt"/>
    <x v="3"/>
    <s v="RetailHub"/>
    <n v="3"/>
    <n v="900"/>
    <n v="15"/>
    <n v="2700"/>
    <n v="405"/>
    <n v="2295"/>
    <n v="1564.2"/>
    <n v="730.8"/>
    <x v="1"/>
    <s v="Chandigarh"/>
    <s v="Chandigarh"/>
    <s v="India"/>
    <s v="Debit Card"/>
    <x v="2"/>
    <s v="Standard"/>
    <x v="0"/>
    <s v="No"/>
    <s v="No"/>
  </r>
  <r>
    <x v="3720"/>
    <x v="301"/>
    <s v="CUST10858"/>
    <s v="Customer 858"/>
    <n v="39"/>
    <s v="New"/>
    <s v="P5003"/>
    <s v="Calculator"/>
    <x v="1"/>
    <s v="Stationery Hub"/>
    <n v="1"/>
    <n v="650"/>
    <n v="30"/>
    <n v="650"/>
    <n v="195"/>
    <n v="455"/>
    <n v="290.58"/>
    <n v="164.42"/>
    <x v="0"/>
    <s v="Indore"/>
    <s v="Madhya Pradesh"/>
    <s v="India"/>
    <s v="UPI"/>
    <x v="0"/>
    <s v="Express"/>
    <x v="0"/>
    <s v="No"/>
    <s v="No"/>
  </r>
  <r>
    <x v="3721"/>
    <x v="301"/>
    <s v="CUST10140"/>
    <s v="Customer 140"/>
    <n v="58"/>
    <s v="Returning"/>
    <s v="P3003"/>
    <s v="Mixer Grinder"/>
    <x v="2"/>
    <s v="Prime Distributors"/>
    <n v="2"/>
    <n v="4800"/>
    <n v="5"/>
    <n v="9600"/>
    <n v="480"/>
    <n v="9120"/>
    <n v="6212.8"/>
    <n v="2907.2"/>
    <x v="2"/>
    <s v="Ahmedabad"/>
    <s v="Gujarat"/>
    <s v="India"/>
    <s v="Net Banking"/>
    <x v="2"/>
    <s v="Standard"/>
    <x v="0"/>
    <s v="No"/>
    <s v="No"/>
  </r>
  <r>
    <x v="3722"/>
    <x v="301"/>
    <s v="CUST10588"/>
    <s v="Customer 588"/>
    <n v="36"/>
    <s v="Returning"/>
    <s v="P4004"/>
    <s v="Shampoo"/>
    <x v="4"/>
    <s v="BeautyCare"/>
    <n v="4"/>
    <n v="550"/>
    <n v="0"/>
    <n v="2200"/>
    <n v="0"/>
    <n v="2200"/>
    <n v="1542.74"/>
    <n v="657.26"/>
    <x v="1"/>
    <s v="Nagpur"/>
    <s v="Maharashtra"/>
    <s v="India"/>
    <s v="Wallet"/>
    <x v="2"/>
    <s v="Express"/>
    <x v="0"/>
    <s v="No"/>
    <s v="No"/>
  </r>
  <r>
    <x v="3723"/>
    <x v="301"/>
    <s v="CUST11944"/>
    <s v="Customer 1944"/>
    <n v="32"/>
    <s v="Loyal"/>
    <s v="P3006"/>
    <s v="Water Bottle"/>
    <x v="2"/>
    <s v="Metro Supplies"/>
    <n v="3"/>
    <n v="700"/>
    <n v="0"/>
    <n v="2100"/>
    <n v="0"/>
    <n v="2100"/>
    <n v="1451.5"/>
    <n v="648.5"/>
    <x v="1"/>
    <s v="Chandigarh"/>
    <s v="Chandigarh"/>
    <s v="India"/>
    <s v="Cash on Delivery"/>
    <x v="0"/>
    <s v="Standard"/>
    <x v="0"/>
    <s v="No"/>
    <s v="No"/>
  </r>
  <r>
    <x v="3724"/>
    <x v="301"/>
    <s v="CUST10549"/>
    <s v="Customer 549"/>
    <n v="44"/>
    <s v="Loyal"/>
    <s v="P1002"/>
    <s v="Smartphone"/>
    <x v="0"/>
    <s v="Global Traders"/>
    <n v="1"/>
    <n v="28000"/>
    <n v="20"/>
    <n v="28000"/>
    <n v="5600"/>
    <n v="22400"/>
    <n v="17077.29"/>
    <n v="5322.71"/>
    <x v="1"/>
    <s v="Visakhapatnam"/>
    <s v="Andhra Pradesh"/>
    <s v="India"/>
    <s v="Wallet"/>
    <x v="0"/>
    <s v="Standard"/>
    <x v="0"/>
    <s v="No"/>
    <s v="No"/>
  </r>
  <r>
    <x v="3725"/>
    <x v="301"/>
    <s v="CUST11348"/>
    <s v="Customer 1348"/>
    <n v="32"/>
    <s v="New"/>
    <s v="P2004"/>
    <s v="Jacket"/>
    <x v="3"/>
    <s v="Global Traders"/>
    <n v="2"/>
    <n v="3500"/>
    <n v="15"/>
    <n v="7000"/>
    <n v="1050"/>
    <n v="5950"/>
    <n v="3918.97"/>
    <n v="2031.03"/>
    <x v="1"/>
    <s v="Jaipur"/>
    <s v="Rajasthan"/>
    <s v="India"/>
    <s v="Cash on Delivery"/>
    <x v="0"/>
    <s v="Express"/>
    <x v="0"/>
    <s v="No"/>
    <s v="No"/>
  </r>
  <r>
    <x v="3726"/>
    <x v="301"/>
    <s v="CUST11123"/>
    <s v="Customer 1123"/>
    <n v="48"/>
    <s v="New"/>
    <s v="P3007"/>
    <s v="Vacuum Cleaner"/>
    <x v="2"/>
    <s v="Global Traders"/>
    <n v="1"/>
    <n v="8500"/>
    <n v="25"/>
    <n v="8500"/>
    <n v="2125"/>
    <n v="6375"/>
    <n v="4449.8500000000004"/>
    <n v="1925.15"/>
    <x v="1"/>
    <s v="Visakhapatnam"/>
    <s v="Andhra Pradesh"/>
    <s v="India"/>
    <s v="Debit Card"/>
    <x v="2"/>
    <s v="Same Day"/>
    <x v="0"/>
    <s v="No"/>
    <s v="No"/>
  </r>
  <r>
    <x v="3727"/>
    <x v="302"/>
    <s v="CUST11937"/>
    <s v="Customer 1937"/>
    <n v="47"/>
    <s v="Returning"/>
    <s v="P5004"/>
    <s v="Pen Set"/>
    <x v="1"/>
    <s v="Stationery Hub"/>
    <n v="5"/>
    <n v="250"/>
    <n v="20"/>
    <n v="1250"/>
    <n v="250"/>
    <n v="1000"/>
    <n v="653.86"/>
    <n v="346.14"/>
    <x v="2"/>
    <s v="Visakhapatnam"/>
    <s v="Andhra Pradesh"/>
    <s v="India"/>
    <s v="Wallet"/>
    <x v="1"/>
    <s v="Same Day"/>
    <x v="3"/>
    <s v="No"/>
    <s v="No"/>
  </r>
  <r>
    <x v="3728"/>
    <x v="302"/>
    <s v="CUST11256"/>
    <s v="Customer 1256"/>
    <n v="57"/>
    <s v="Loyal"/>
    <s v="P5003"/>
    <s v="Calculator"/>
    <x v="1"/>
    <s v="Stationery Hub"/>
    <n v="1"/>
    <n v="650"/>
    <n v="20"/>
    <n v="650"/>
    <n v="130"/>
    <n v="520"/>
    <n v="310.20999999999998"/>
    <n v="209.79"/>
    <x v="1"/>
    <s v="Delhi"/>
    <s v="Delhi"/>
    <s v="India"/>
    <s v="Cash on Delivery"/>
    <x v="2"/>
    <s v="Standard"/>
    <x v="0"/>
    <s v="Yes"/>
    <s v="Yes"/>
  </r>
  <r>
    <x v="3729"/>
    <x v="302"/>
    <s v="CUST10209"/>
    <s v="Customer 209"/>
    <n v="32"/>
    <s v="Returning"/>
    <s v="P1005"/>
    <s v="Tablet"/>
    <x v="0"/>
    <s v="RetailHub"/>
    <n v="2"/>
    <n v="18000"/>
    <n v="15"/>
    <n v="36000"/>
    <n v="5400"/>
    <n v="30600"/>
    <n v="18576.45"/>
    <n v="12023.55"/>
    <x v="2"/>
    <s v="Bhopal"/>
    <s v="Madhya Pradesh"/>
    <s v="India"/>
    <s v="Cash on Delivery"/>
    <x v="0"/>
    <s v="Same Day"/>
    <x v="0"/>
    <s v="No"/>
    <s v="No"/>
  </r>
  <r>
    <x v="3730"/>
    <x v="302"/>
    <s v="CUST10768"/>
    <s v="Customer 768"/>
    <n v="50"/>
    <s v="Returning"/>
    <s v="P1004"/>
    <s v="Smartwatch"/>
    <x v="0"/>
    <s v="TechSource India"/>
    <n v="4"/>
    <n v="6500"/>
    <n v="10"/>
    <n v="26000"/>
    <n v="2600"/>
    <n v="23400"/>
    <n v="13635.2"/>
    <n v="9764.7999999999993"/>
    <x v="1"/>
    <s v="Guwahati"/>
    <s v="Assam"/>
    <s v="India"/>
    <s v="Net Banking"/>
    <x v="0"/>
    <s v="Standard"/>
    <x v="0"/>
    <s v="No"/>
    <s v="No"/>
  </r>
  <r>
    <x v="3731"/>
    <x v="302"/>
    <s v="CUST10729"/>
    <s v="Customer 729"/>
    <n v="44"/>
    <s v="Returning"/>
    <s v="P5004"/>
    <s v="Pen Set"/>
    <x v="1"/>
    <s v="Stationery Hub"/>
    <n v="1"/>
    <n v="250"/>
    <n v="0"/>
    <n v="250"/>
    <n v="0"/>
    <n v="250"/>
    <n v="176.6"/>
    <n v="73.400000000000006"/>
    <x v="0"/>
    <s v="Chennai"/>
    <s v="Tamil Nadu"/>
    <s v="India"/>
    <s v="UPI"/>
    <x v="2"/>
    <s v="Standard"/>
    <x v="1"/>
    <s v="No"/>
    <s v="No"/>
  </r>
  <r>
    <x v="3732"/>
    <x v="302"/>
    <s v="CUST11617"/>
    <s v="Customer 1617"/>
    <n v="51"/>
    <s v="New"/>
    <s v="P3005"/>
    <s v="Bedsheet Set"/>
    <x v="2"/>
    <s v="RetailHub"/>
    <n v="1"/>
    <n v="1800"/>
    <n v="15"/>
    <n v="1800"/>
    <n v="270"/>
    <n v="1530"/>
    <n v="1136.53"/>
    <n v="393.47"/>
    <x v="1"/>
    <s v="Visakhapatnam"/>
    <s v="Andhra Pradesh"/>
    <s v="India"/>
    <s v="Debit Card"/>
    <x v="0"/>
    <s v="Standard"/>
    <x v="3"/>
    <s v="No"/>
    <s v="No"/>
  </r>
  <r>
    <x v="3733"/>
    <x v="302"/>
    <s v="CUST11871"/>
    <s v="Customer 1871"/>
    <n v="43"/>
    <s v="New"/>
    <s v="P2007"/>
    <s v="Saree"/>
    <x v="3"/>
    <s v="FashionMart"/>
    <n v="1"/>
    <n v="2600"/>
    <n v="20"/>
    <n v="2600"/>
    <n v="520"/>
    <n v="2080"/>
    <n v="1173.48"/>
    <n v="906.52"/>
    <x v="2"/>
    <s v="Guwahati"/>
    <s v="Assam"/>
    <s v="India"/>
    <s v="Net Banking"/>
    <x v="1"/>
    <s v="Express"/>
    <x v="0"/>
    <s v="No"/>
    <s v="No"/>
  </r>
  <r>
    <x v="3734"/>
    <x v="302"/>
    <s v="CUST12369"/>
    <s v="Customer 2369"/>
    <n v="21"/>
    <s v="New"/>
    <s v="P3003"/>
    <s v="Mixer Grinder"/>
    <x v="2"/>
    <s v="Prime Distributors"/>
    <n v="2"/>
    <n v="4800"/>
    <n v="0"/>
    <n v="9600"/>
    <n v="0"/>
    <n v="9600"/>
    <n v="6173.34"/>
    <n v="3426.66"/>
    <x v="0"/>
    <s v="Bengaluru"/>
    <s v="Karnataka"/>
    <s v="India"/>
    <s v="Cash on Delivery"/>
    <x v="2"/>
    <s v="Standard"/>
    <x v="0"/>
    <s v="No"/>
    <s v="No"/>
  </r>
  <r>
    <x v="3735"/>
    <x v="302"/>
    <s v="CUST12208"/>
    <s v="Customer 2208"/>
    <n v="21"/>
    <s v="Returning"/>
    <s v="P3006"/>
    <s v="Water Bottle"/>
    <x v="2"/>
    <s v="Metro Supplies"/>
    <n v="2"/>
    <n v="700"/>
    <n v="25"/>
    <n v="1400"/>
    <n v="350"/>
    <n v="1050"/>
    <n v="810.26"/>
    <n v="239.74"/>
    <x v="1"/>
    <s v="Ahmedabad"/>
    <s v="Gujarat"/>
    <s v="India"/>
    <s v="Wallet"/>
    <x v="0"/>
    <s v="Express"/>
    <x v="1"/>
    <s v="No"/>
    <s v="No"/>
  </r>
  <r>
    <x v="3736"/>
    <x v="302"/>
    <s v="CUST11747"/>
    <s v="Customer 1747"/>
    <n v="51"/>
    <s v="Loyal"/>
    <s v="P5001"/>
    <s v="Notebook Set"/>
    <x v="1"/>
    <s v="Stationery Hub"/>
    <n v="5"/>
    <n v="500"/>
    <n v="20"/>
    <n v="2500"/>
    <n v="500"/>
    <n v="2000"/>
    <n v="1444.77"/>
    <n v="555.23"/>
    <x v="0"/>
    <s v="Guwahati"/>
    <s v="Assam"/>
    <s v="India"/>
    <s v="Credit Card"/>
    <x v="1"/>
    <s v="Express"/>
    <x v="0"/>
    <s v="No"/>
    <s v="No"/>
  </r>
  <r>
    <x v="3737"/>
    <x v="302"/>
    <s v="CUST11019"/>
    <s v="Customer 1019"/>
    <n v="43"/>
    <s v="Loyal"/>
    <s v="P4004"/>
    <s v="Shampoo"/>
    <x v="4"/>
    <s v="BeautyCare"/>
    <n v="1"/>
    <n v="550"/>
    <n v="10"/>
    <n v="550"/>
    <n v="55"/>
    <n v="495"/>
    <n v="356.5"/>
    <n v="138.5"/>
    <x v="1"/>
    <s v="Indore"/>
    <s v="Madhya Pradesh"/>
    <s v="India"/>
    <s v="Net Banking"/>
    <x v="2"/>
    <s v="Standard"/>
    <x v="0"/>
    <s v="No"/>
    <s v="No"/>
  </r>
  <r>
    <x v="3738"/>
    <x v="302"/>
    <s v="CUST11957"/>
    <s v="Customer 1957"/>
    <n v="33"/>
    <s v="New"/>
    <s v="P5001"/>
    <s v="Notebook Set"/>
    <x v="1"/>
    <s v="Stationery Hub"/>
    <n v="1"/>
    <n v="500"/>
    <n v="15"/>
    <n v="500"/>
    <n v="75"/>
    <n v="425"/>
    <n v="274.24"/>
    <n v="150.76"/>
    <x v="0"/>
    <s v="Bengaluru"/>
    <s v="Karnataka"/>
    <s v="India"/>
    <s v="UPI"/>
    <x v="0"/>
    <s v="Same Day"/>
    <x v="0"/>
    <s v="No"/>
    <s v="No"/>
  </r>
  <r>
    <x v="3739"/>
    <x v="302"/>
    <s v="CUST11373"/>
    <s v="Customer 1373"/>
    <n v="55"/>
    <s v="New"/>
    <s v="P1007"/>
    <s v="Mouse"/>
    <x v="0"/>
    <s v="RetailHub"/>
    <n v="1"/>
    <n v="900"/>
    <n v="15"/>
    <n v="900"/>
    <n v="135"/>
    <n v="765"/>
    <n v="542.29"/>
    <n v="222.71"/>
    <x v="1"/>
    <s v="Guwahati"/>
    <s v="Assam"/>
    <s v="India"/>
    <s v="Credit Card"/>
    <x v="1"/>
    <s v="Standard"/>
    <x v="1"/>
    <s v="No"/>
    <s v="No"/>
  </r>
  <r>
    <x v="3740"/>
    <x v="302"/>
    <s v="CUST12304"/>
    <s v="Customer 2304"/>
    <n v="29"/>
    <s v="New"/>
    <s v="P1008"/>
    <s v="Monitor"/>
    <x v="0"/>
    <s v="Global Traders"/>
    <n v="1"/>
    <n v="14500"/>
    <n v="0"/>
    <n v="14500"/>
    <n v="0"/>
    <n v="14500"/>
    <n v="9184.33"/>
    <n v="5315.67"/>
    <x v="1"/>
    <s v="Bengaluru"/>
    <s v="Karnataka"/>
    <s v="India"/>
    <s v="Credit Card"/>
    <x v="2"/>
    <s v="Express"/>
    <x v="3"/>
    <s v="No"/>
    <s v="No"/>
  </r>
  <r>
    <x v="3741"/>
    <x v="302"/>
    <s v="CUST12044"/>
    <s v="Customer 2044"/>
    <n v="44"/>
    <s v="Returning"/>
    <s v="P3005"/>
    <s v="Bedsheet Set"/>
    <x v="2"/>
    <s v="RetailHub"/>
    <n v="1"/>
    <n v="1800"/>
    <n v="10"/>
    <n v="1800"/>
    <n v="180"/>
    <n v="1620"/>
    <n v="1056.81"/>
    <n v="563.19000000000005"/>
    <x v="0"/>
    <s v="Coimbatore"/>
    <s v="Tamil Nadu"/>
    <s v="India"/>
    <s v="Cash on Delivery"/>
    <x v="2"/>
    <s v="Standard"/>
    <x v="2"/>
    <s v="No"/>
    <s v="No"/>
  </r>
  <r>
    <x v="3742"/>
    <x v="302"/>
    <s v="CUST10205"/>
    <s v="Customer 205"/>
    <n v="19"/>
    <s v="New"/>
    <s v="P3007"/>
    <s v="Vacuum Cleaner"/>
    <x v="2"/>
    <s v="Global Traders"/>
    <n v="1"/>
    <n v="8500"/>
    <n v="20"/>
    <n v="8500"/>
    <n v="1700"/>
    <n v="6800"/>
    <n v="4395.21"/>
    <n v="2404.79"/>
    <x v="1"/>
    <s v="Coimbatore"/>
    <s v="Tamil Nadu"/>
    <s v="India"/>
    <s v="Debit Card"/>
    <x v="1"/>
    <s v="Standard"/>
    <x v="0"/>
    <s v="No"/>
    <s v="No"/>
  </r>
  <r>
    <x v="3743"/>
    <x v="302"/>
    <s v="CUST11704"/>
    <s v="Customer 1704"/>
    <n v="33"/>
    <s v="Loyal"/>
    <s v="P2002"/>
    <s v="Jeans"/>
    <x v="3"/>
    <s v="FashionMart"/>
    <n v="1"/>
    <n v="2200"/>
    <n v="20"/>
    <n v="2200"/>
    <n v="440"/>
    <n v="1760"/>
    <n v="1385.63"/>
    <n v="374.37"/>
    <x v="1"/>
    <s v="Patna"/>
    <s v="Bihar"/>
    <s v="India"/>
    <s v="Wallet"/>
    <x v="0"/>
    <s v="Standard"/>
    <x v="0"/>
    <s v="No"/>
    <s v="No"/>
  </r>
  <r>
    <x v="3744"/>
    <x v="303"/>
    <s v="CUST12062"/>
    <s v="Customer 2062"/>
    <n v="27"/>
    <s v="Returning"/>
    <s v="P5004"/>
    <s v="Pen Set"/>
    <x v="1"/>
    <s v="Stationery Hub"/>
    <n v="1"/>
    <n v="250"/>
    <n v="0"/>
    <n v="250"/>
    <n v="0"/>
    <n v="250"/>
    <n v="143.22"/>
    <n v="106.78"/>
    <x v="1"/>
    <s v="Hyderabad"/>
    <s v="Telangana"/>
    <s v="India"/>
    <s v="Cash on Delivery"/>
    <x v="2"/>
    <s v="Express"/>
    <x v="3"/>
    <s v="No"/>
    <s v="No"/>
  </r>
  <r>
    <x v="3745"/>
    <x v="303"/>
    <s v="CUST10987"/>
    <s v="Customer 987"/>
    <n v="49"/>
    <s v="Returning"/>
    <s v="P4002"/>
    <s v="Moisturizer"/>
    <x v="4"/>
    <s v="BeautyCare"/>
    <n v="4"/>
    <n v="650"/>
    <n v="0"/>
    <n v="2600"/>
    <n v="0"/>
    <n v="2600"/>
    <n v="1539.58"/>
    <n v="1060.42"/>
    <x v="2"/>
    <s v="Nagpur"/>
    <s v="Maharashtra"/>
    <s v="India"/>
    <s v="UPI"/>
    <x v="2"/>
    <s v="Standard"/>
    <x v="0"/>
    <s v="No"/>
    <s v="No"/>
  </r>
  <r>
    <x v="3746"/>
    <x v="303"/>
    <s v="CUST12499"/>
    <s v="Customer 2499"/>
    <n v="23"/>
    <s v="Loyal"/>
    <s v="P3005"/>
    <s v="Bedsheet Set"/>
    <x v="2"/>
    <s v="RetailHub"/>
    <n v="5"/>
    <n v="1800"/>
    <n v="15"/>
    <n v="9000"/>
    <n v="1350"/>
    <n v="7650"/>
    <n v="5734.58"/>
    <n v="1915.42"/>
    <x v="2"/>
    <s v="Bhubaneswar"/>
    <s v="Odisha"/>
    <s v="India"/>
    <s v="Debit Card"/>
    <x v="2"/>
    <s v="Express"/>
    <x v="0"/>
    <s v="No"/>
    <s v="No"/>
  </r>
  <r>
    <x v="3747"/>
    <x v="303"/>
    <s v="CUST11737"/>
    <s v="Customer 1737"/>
    <n v="33"/>
    <s v="New"/>
    <s v="P1007"/>
    <s v="Mouse"/>
    <x v="0"/>
    <s v="RetailHub"/>
    <n v="5"/>
    <n v="900"/>
    <n v="15"/>
    <n v="4500"/>
    <n v="675"/>
    <n v="3825"/>
    <n v="2351.65"/>
    <n v="1473.35"/>
    <x v="1"/>
    <s v="Hyderabad"/>
    <s v="Telangana"/>
    <s v="India"/>
    <s v="Net Banking"/>
    <x v="0"/>
    <s v="Standard"/>
    <x v="0"/>
    <s v="No"/>
    <s v="No"/>
  </r>
  <r>
    <x v="3748"/>
    <x v="303"/>
    <s v="CUST10259"/>
    <s v="Customer 259"/>
    <n v="34"/>
    <s v="New"/>
    <s v="P2002"/>
    <s v="Jeans"/>
    <x v="3"/>
    <s v="FashionMart"/>
    <n v="1"/>
    <n v="2200"/>
    <n v="0"/>
    <n v="2200"/>
    <n v="0"/>
    <n v="2200"/>
    <n v="1225.0999999999999"/>
    <n v="974.9"/>
    <x v="1"/>
    <s v="Visakhapatnam"/>
    <s v="Andhra Pradesh"/>
    <s v="India"/>
    <s v="Wallet"/>
    <x v="0"/>
    <s v="Same Day"/>
    <x v="2"/>
    <s v="No"/>
    <s v="No"/>
  </r>
  <r>
    <x v="3749"/>
    <x v="303"/>
    <s v="CUST10591"/>
    <s v="Customer 591"/>
    <n v="51"/>
    <s v="New"/>
    <s v="P4006"/>
    <s v="Lipstick"/>
    <x v="4"/>
    <s v="BeautyCare"/>
    <n v="3"/>
    <n v="850"/>
    <n v="5"/>
    <n v="2550"/>
    <n v="127.5"/>
    <n v="2422.5"/>
    <n v="1755.39"/>
    <n v="667.11"/>
    <x v="0"/>
    <s v="Chandigarh"/>
    <s v="Chandigarh"/>
    <s v="India"/>
    <s v="Net Banking"/>
    <x v="2"/>
    <s v="Express"/>
    <x v="0"/>
    <s v="No"/>
    <s v="No"/>
  </r>
  <r>
    <x v="3750"/>
    <x v="303"/>
    <s v="CUST12384"/>
    <s v="Customer 2384"/>
    <n v="22"/>
    <s v="Returning"/>
    <s v="P4005"/>
    <s v="Perfume"/>
    <x v="4"/>
    <s v="BeautyCare"/>
    <n v="2"/>
    <n v="1800"/>
    <n v="5"/>
    <n v="3600"/>
    <n v="180"/>
    <n v="3420"/>
    <n v="2650.01"/>
    <n v="769.99"/>
    <x v="2"/>
    <s v="Mumbai"/>
    <s v="Maharashtra"/>
    <s v="India"/>
    <s v="Debit Card"/>
    <x v="0"/>
    <s v="Standard"/>
    <x v="0"/>
    <s v="Yes"/>
    <s v="No"/>
  </r>
  <r>
    <x v="3751"/>
    <x v="303"/>
    <s v="CUST12097"/>
    <s v="Customer 2097"/>
    <n v="46"/>
    <s v="Returning"/>
    <s v="P5003"/>
    <s v="Calculator"/>
    <x v="1"/>
    <s v="Stationery Hub"/>
    <n v="1"/>
    <n v="650"/>
    <n v="5"/>
    <n v="650"/>
    <n v="32.5"/>
    <n v="617.5"/>
    <n v="359.2"/>
    <n v="258.3"/>
    <x v="2"/>
    <s v="Bhubaneswar"/>
    <s v="Odisha"/>
    <s v="India"/>
    <s v="Wallet"/>
    <x v="0"/>
    <s v="Standard"/>
    <x v="3"/>
    <s v="No"/>
    <s v="No"/>
  </r>
  <r>
    <x v="3752"/>
    <x v="303"/>
    <s v="CUST11934"/>
    <s v="Customer 1934"/>
    <n v="49"/>
    <s v="Returning"/>
    <s v="P4003"/>
    <s v="Sunscreen"/>
    <x v="4"/>
    <s v="BeautyCare"/>
    <n v="1"/>
    <n v="700"/>
    <n v="15"/>
    <n v="700"/>
    <n v="105"/>
    <n v="595"/>
    <n v="450.04"/>
    <n v="144.96"/>
    <x v="0"/>
    <s v="Ahmedabad"/>
    <s v="Gujarat"/>
    <s v="India"/>
    <s v="Wallet"/>
    <x v="2"/>
    <s v="Express"/>
    <x v="4"/>
    <s v="No"/>
    <s v="No"/>
  </r>
  <r>
    <x v="3753"/>
    <x v="303"/>
    <s v="CUST12261"/>
    <s v="Customer 2261"/>
    <n v="60"/>
    <s v="New"/>
    <s v="P3007"/>
    <s v="Vacuum Cleaner"/>
    <x v="2"/>
    <s v="Global Traders"/>
    <n v="2"/>
    <n v="8500"/>
    <n v="5"/>
    <n v="17000"/>
    <n v="850"/>
    <n v="16150"/>
    <n v="10193.44"/>
    <n v="5956.56"/>
    <x v="2"/>
    <s v="Ahmedabad"/>
    <s v="Gujarat"/>
    <s v="India"/>
    <s v="Debit Card"/>
    <x v="2"/>
    <s v="Express"/>
    <x v="0"/>
    <s v="No"/>
    <s v="No"/>
  </r>
  <r>
    <x v="3754"/>
    <x v="303"/>
    <s v="CUST10895"/>
    <s v="Customer 895"/>
    <n v="28"/>
    <s v="New"/>
    <s v="P4005"/>
    <s v="Perfume"/>
    <x v="4"/>
    <s v="BeautyCare"/>
    <n v="1"/>
    <n v="1800"/>
    <n v="5"/>
    <n v="1800"/>
    <n v="90"/>
    <n v="1710"/>
    <n v="1246.83"/>
    <n v="463.17"/>
    <x v="1"/>
    <s v="Lucknow"/>
    <s v="Uttar Pradesh"/>
    <s v="India"/>
    <s v="Debit Card"/>
    <x v="2"/>
    <s v="Standard"/>
    <x v="0"/>
    <s v="No"/>
    <s v="No"/>
  </r>
  <r>
    <x v="3755"/>
    <x v="303"/>
    <s v="CUST12456"/>
    <s v="Customer 2456"/>
    <n v="25"/>
    <s v="Returning"/>
    <s v="P4004"/>
    <s v="Shampoo"/>
    <x v="4"/>
    <s v="BeautyCare"/>
    <n v="3"/>
    <n v="550"/>
    <n v="10"/>
    <n v="1650"/>
    <n v="165"/>
    <n v="1485"/>
    <n v="903.78"/>
    <n v="581.22"/>
    <x v="1"/>
    <s v="Nagpur"/>
    <s v="Maharashtra"/>
    <s v="India"/>
    <s v="Net Banking"/>
    <x v="0"/>
    <s v="Express"/>
    <x v="2"/>
    <s v="No"/>
    <s v="No"/>
  </r>
  <r>
    <x v="3756"/>
    <x v="303"/>
    <s v="CUST11184"/>
    <s v="Customer 1184"/>
    <n v="51"/>
    <s v="Loyal"/>
    <s v="P4006"/>
    <s v="Lipstick"/>
    <x v="4"/>
    <s v="BeautyCare"/>
    <n v="5"/>
    <n v="850"/>
    <n v="30"/>
    <n v="4250"/>
    <n v="1275"/>
    <n v="2975"/>
    <n v="2167.63"/>
    <n v="807.37"/>
    <x v="1"/>
    <s v="Bhubaneswar"/>
    <s v="Odisha"/>
    <s v="India"/>
    <s v="Net Banking"/>
    <x v="2"/>
    <s v="Express"/>
    <x v="0"/>
    <s v="No"/>
    <s v="No"/>
  </r>
  <r>
    <x v="3757"/>
    <x v="303"/>
    <s v="CUST11869"/>
    <s v="Customer 1869"/>
    <n v="57"/>
    <s v="Returning"/>
    <s v="P2001"/>
    <s v="Running Shoes"/>
    <x v="3"/>
    <s v="FashionMart"/>
    <n v="2"/>
    <n v="3200"/>
    <n v="20"/>
    <n v="6400"/>
    <n v="1280"/>
    <n v="5120"/>
    <n v="3378.57"/>
    <n v="1741.43"/>
    <x v="1"/>
    <s v="Surat"/>
    <s v="Gujarat"/>
    <s v="India"/>
    <s v="UPI"/>
    <x v="0"/>
    <s v="Express"/>
    <x v="0"/>
    <s v="No"/>
    <s v="No"/>
  </r>
  <r>
    <x v="3758"/>
    <x v="303"/>
    <s v="CUST10300"/>
    <s v="Customer 300"/>
    <n v="47"/>
    <s v="New"/>
    <s v="P4005"/>
    <s v="Perfume"/>
    <x v="4"/>
    <s v="BeautyCare"/>
    <n v="1"/>
    <n v="1800"/>
    <n v="10"/>
    <n v="1800"/>
    <n v="180"/>
    <n v="1620"/>
    <n v="1005.77"/>
    <n v="614.23"/>
    <x v="1"/>
    <s v="Kolkata"/>
    <s v="West Bengal"/>
    <s v="India"/>
    <s v="Net Banking"/>
    <x v="0"/>
    <s v="Standard"/>
    <x v="0"/>
    <s v="No"/>
    <s v="No"/>
  </r>
  <r>
    <x v="3759"/>
    <x v="303"/>
    <s v="CUST10143"/>
    <s v="Customer 143"/>
    <n v="39"/>
    <s v="Loyal"/>
    <s v="P3001"/>
    <s v="Coffee Maker"/>
    <x v="2"/>
    <s v="HomeNeeds"/>
    <n v="2"/>
    <n v="4200"/>
    <n v="10"/>
    <n v="8400"/>
    <n v="840"/>
    <n v="7560"/>
    <n v="4691.6400000000003"/>
    <n v="2868.36"/>
    <x v="1"/>
    <s v="Guwahati"/>
    <s v="Assam"/>
    <s v="India"/>
    <s v="UPI"/>
    <x v="2"/>
    <s v="Standard"/>
    <x v="0"/>
    <s v="No"/>
    <s v="No"/>
  </r>
  <r>
    <x v="3760"/>
    <x v="303"/>
    <s v="CUST11864"/>
    <s v="Customer 1864"/>
    <n v="37"/>
    <s v="Returning"/>
    <s v="P1010"/>
    <s v="Bluetooth Speaker"/>
    <x v="0"/>
    <s v="Prime Distributors"/>
    <n v="1"/>
    <n v="3200"/>
    <n v="20"/>
    <n v="3200"/>
    <n v="640"/>
    <n v="2560"/>
    <n v="1656.1"/>
    <n v="903.9"/>
    <x v="0"/>
    <s v="Coimbatore"/>
    <s v="Tamil Nadu"/>
    <s v="India"/>
    <s v="Cash on Delivery"/>
    <x v="2"/>
    <s v="Standard"/>
    <x v="4"/>
    <s v="No"/>
    <s v="No"/>
  </r>
  <r>
    <x v="3761"/>
    <x v="304"/>
    <s v="CUST10608"/>
    <s v="Customer 608"/>
    <n v="46"/>
    <s v="New"/>
    <s v="P2006"/>
    <s v="Womens Kurti"/>
    <x v="3"/>
    <s v="FashionMart"/>
    <n v="3"/>
    <n v="1400"/>
    <n v="5"/>
    <n v="4200"/>
    <n v="210"/>
    <n v="3990"/>
    <n v="3134.69"/>
    <n v="855.31"/>
    <x v="1"/>
    <s v="Mumbai"/>
    <s v="Maharashtra"/>
    <s v="India"/>
    <s v="Credit Card"/>
    <x v="1"/>
    <s v="Express"/>
    <x v="2"/>
    <s v="No"/>
    <s v="No"/>
  </r>
  <r>
    <x v="3762"/>
    <x v="304"/>
    <s v="CUST12162"/>
    <s v="Customer 2162"/>
    <n v="42"/>
    <s v="Loyal"/>
    <s v="P3003"/>
    <s v="Mixer Grinder"/>
    <x v="2"/>
    <s v="Prime Distributors"/>
    <n v="3"/>
    <n v="4800"/>
    <n v="15"/>
    <n v="14400"/>
    <n v="2160"/>
    <n v="12240"/>
    <n v="8303.86"/>
    <n v="3936.14"/>
    <x v="1"/>
    <s v="Patna"/>
    <s v="Bihar"/>
    <s v="India"/>
    <s v="Wallet"/>
    <x v="2"/>
    <s v="Same Day"/>
    <x v="0"/>
    <s v="No"/>
    <s v="No"/>
  </r>
  <r>
    <x v="3763"/>
    <x v="304"/>
    <s v="CUST11077"/>
    <s v="Customer 1077"/>
    <n v="29"/>
    <s v="New"/>
    <s v="P4001"/>
    <s v="Face Wash"/>
    <x v="4"/>
    <s v="BeautyCare"/>
    <n v="1"/>
    <n v="450"/>
    <n v="5"/>
    <n v="450"/>
    <n v="22.5"/>
    <n v="427.5"/>
    <n v="247.55"/>
    <n v="179.95"/>
    <x v="0"/>
    <s v="Delhi"/>
    <s v="Delhi"/>
    <s v="India"/>
    <s v="Cash on Delivery"/>
    <x v="2"/>
    <s v="Express"/>
    <x v="0"/>
    <s v="No"/>
    <s v="Yes"/>
  </r>
  <r>
    <x v="3764"/>
    <x v="304"/>
    <s v="CUST12472"/>
    <s v="Customer 2472"/>
    <n v="54"/>
    <s v="Loyal"/>
    <s v="P2005"/>
    <s v="Backpack"/>
    <x v="3"/>
    <s v="Metro Supplies"/>
    <n v="1"/>
    <n v="1800"/>
    <n v="25"/>
    <n v="1800"/>
    <n v="450"/>
    <n v="1350"/>
    <n v="905.88"/>
    <n v="444.12"/>
    <x v="2"/>
    <s v="Indore"/>
    <s v="Madhya Pradesh"/>
    <s v="India"/>
    <s v="Debit Card"/>
    <x v="0"/>
    <s v="Standard"/>
    <x v="0"/>
    <s v="No"/>
    <s v="No"/>
  </r>
  <r>
    <x v="3765"/>
    <x v="304"/>
    <s v="CUST10530"/>
    <s v="Customer 530"/>
    <n v="23"/>
    <s v="Returning"/>
    <s v="P2008"/>
    <s v="Formal Shirt"/>
    <x v="3"/>
    <s v="Global Traders"/>
    <n v="1"/>
    <n v="1700"/>
    <n v="10"/>
    <n v="1700"/>
    <n v="170"/>
    <n v="1530"/>
    <n v="995.98"/>
    <n v="534.02"/>
    <x v="0"/>
    <s v="Mumbai"/>
    <s v="Maharashtra"/>
    <s v="India"/>
    <s v="UPI"/>
    <x v="1"/>
    <s v="Standard"/>
    <x v="3"/>
    <s v="No"/>
    <s v="No"/>
  </r>
  <r>
    <x v="3766"/>
    <x v="304"/>
    <s v="CUST10991"/>
    <s v="Customer 991"/>
    <n v="35"/>
    <s v="Returning"/>
    <s v="P1008"/>
    <s v="Monitor"/>
    <x v="0"/>
    <s v="Global Traders"/>
    <n v="2"/>
    <n v="14500"/>
    <n v="5"/>
    <n v="29000"/>
    <n v="1450"/>
    <n v="27550"/>
    <n v="20976.61"/>
    <n v="6573.39"/>
    <x v="1"/>
    <s v="Bhopal"/>
    <s v="Madhya Pradesh"/>
    <s v="India"/>
    <s v="UPI"/>
    <x v="2"/>
    <s v="Express"/>
    <x v="0"/>
    <s v="No"/>
    <s v="No"/>
  </r>
  <r>
    <x v="3767"/>
    <x v="304"/>
    <s v="CUST12331"/>
    <s v="Customer 2331"/>
    <n v="21"/>
    <s v="Returning"/>
    <s v="P3004"/>
    <s v="Cookware Set"/>
    <x v="2"/>
    <s v="HomeNeeds"/>
    <n v="1"/>
    <n v="3500"/>
    <n v="5"/>
    <n v="3500"/>
    <n v="175"/>
    <n v="3325"/>
    <n v="1905.38"/>
    <n v="1419.62"/>
    <x v="2"/>
    <s v="Mumbai"/>
    <s v="Maharashtra"/>
    <s v="India"/>
    <s v="Debit Card"/>
    <x v="2"/>
    <s v="Standard"/>
    <x v="0"/>
    <s v="Yes"/>
    <s v="No"/>
  </r>
  <r>
    <x v="3768"/>
    <x v="304"/>
    <s v="CUST12453"/>
    <s v="Customer 2453"/>
    <n v="20"/>
    <s v="New"/>
    <s v="P1005"/>
    <s v="Tablet"/>
    <x v="0"/>
    <s v="RetailHub"/>
    <n v="1"/>
    <n v="18000"/>
    <n v="5"/>
    <n v="18000"/>
    <n v="900"/>
    <n v="17100"/>
    <n v="12056.64"/>
    <n v="5043.3599999999997"/>
    <x v="1"/>
    <s v="Coimbatore"/>
    <s v="Tamil Nadu"/>
    <s v="India"/>
    <s v="Debit Card"/>
    <x v="2"/>
    <s v="Express"/>
    <x v="4"/>
    <s v="No"/>
    <s v="No"/>
  </r>
  <r>
    <x v="3769"/>
    <x v="304"/>
    <s v="CUST11557"/>
    <s v="Customer 1557"/>
    <n v="46"/>
    <s v="Loyal"/>
    <s v="P2008"/>
    <s v="Formal Shirt"/>
    <x v="3"/>
    <s v="Global Traders"/>
    <n v="2"/>
    <n v="1700"/>
    <n v="5"/>
    <n v="3400"/>
    <n v="170"/>
    <n v="3230"/>
    <n v="2353.88"/>
    <n v="876.12"/>
    <x v="0"/>
    <s v="Kolkata"/>
    <s v="West Bengal"/>
    <s v="India"/>
    <s v="Cash on Delivery"/>
    <x v="0"/>
    <s v="Standard"/>
    <x v="1"/>
    <s v="No"/>
    <s v="No"/>
  </r>
  <r>
    <x v="3770"/>
    <x v="305"/>
    <s v="CUST11890"/>
    <s v="Customer 1890"/>
    <n v="56"/>
    <s v="New"/>
    <s v="P1006"/>
    <s v="Keyboard"/>
    <x v="0"/>
    <s v="Metro Supplies"/>
    <n v="1"/>
    <n v="1800"/>
    <n v="15"/>
    <n v="1800"/>
    <n v="270"/>
    <n v="1530"/>
    <n v="1042.2"/>
    <n v="487.8"/>
    <x v="1"/>
    <s v="Pune"/>
    <s v="Maharashtra"/>
    <s v="India"/>
    <s v="Cash on Delivery"/>
    <x v="0"/>
    <s v="Standard"/>
    <x v="0"/>
    <s v="No"/>
    <s v="No"/>
  </r>
  <r>
    <x v="3771"/>
    <x v="305"/>
    <s v="CUST12335"/>
    <s v="Customer 2335"/>
    <n v="25"/>
    <s v="Loyal"/>
    <s v="P1007"/>
    <s v="Mouse"/>
    <x v="0"/>
    <s v="RetailHub"/>
    <n v="2"/>
    <n v="900"/>
    <n v="5"/>
    <n v="1800"/>
    <n v="90"/>
    <n v="1710"/>
    <n v="941.26"/>
    <n v="768.74"/>
    <x v="1"/>
    <s v="Chennai"/>
    <s v="Tamil Nadu"/>
    <s v="India"/>
    <s v="Wallet"/>
    <x v="0"/>
    <s v="Standard"/>
    <x v="0"/>
    <s v="No"/>
    <s v="No"/>
  </r>
  <r>
    <x v="3772"/>
    <x v="305"/>
    <s v="CUST10351"/>
    <s v="Customer 351"/>
    <n v="42"/>
    <s v="New"/>
    <s v="P2003"/>
    <s v="T-Shirt"/>
    <x v="3"/>
    <s v="RetailHub"/>
    <n v="3"/>
    <n v="900"/>
    <n v="10"/>
    <n v="2700"/>
    <n v="270"/>
    <n v="2430"/>
    <n v="1930.88"/>
    <n v="499.12"/>
    <x v="2"/>
    <s v="Nagpur"/>
    <s v="Maharashtra"/>
    <s v="India"/>
    <s v="Debit Card"/>
    <x v="2"/>
    <s v="Express"/>
    <x v="0"/>
    <s v="No"/>
    <s v="No"/>
  </r>
  <r>
    <x v="3773"/>
    <x v="305"/>
    <s v="CUST10038"/>
    <s v="Customer 38"/>
    <n v="59"/>
    <s v="New"/>
    <s v="P2008"/>
    <s v="Formal Shirt"/>
    <x v="3"/>
    <s v="Global Traders"/>
    <n v="2"/>
    <n v="1700"/>
    <n v="0"/>
    <n v="3400"/>
    <n v="0"/>
    <n v="3400"/>
    <n v="2320.38"/>
    <n v="1079.6199999999999"/>
    <x v="1"/>
    <s v="Delhi"/>
    <s v="Delhi"/>
    <s v="India"/>
    <s v="UPI"/>
    <x v="2"/>
    <s v="Standard"/>
    <x v="1"/>
    <s v="No"/>
    <s v="No"/>
  </r>
  <r>
    <x v="3774"/>
    <x v="305"/>
    <s v="CUST10444"/>
    <s v="Customer 444"/>
    <n v="21"/>
    <s v="Returning"/>
    <s v="P4005"/>
    <s v="Perfume"/>
    <x v="4"/>
    <s v="BeautyCare"/>
    <n v="6"/>
    <n v="1800"/>
    <n v="25"/>
    <n v="10800"/>
    <n v="2700"/>
    <n v="8100"/>
    <n v="5860.78"/>
    <n v="2239.2199999999998"/>
    <x v="1"/>
    <s v="Patna"/>
    <s v="Bihar"/>
    <s v="India"/>
    <s v="Debit Card"/>
    <x v="1"/>
    <s v="Standard"/>
    <x v="0"/>
    <s v="Yes"/>
    <s v="No"/>
  </r>
  <r>
    <x v="3775"/>
    <x v="305"/>
    <s v="CUST11648"/>
    <s v="Customer 1648"/>
    <n v="27"/>
    <s v="New"/>
    <s v="P3002"/>
    <s v="Air Fryer"/>
    <x v="2"/>
    <s v="HomeNeeds"/>
    <n v="5"/>
    <n v="6500"/>
    <n v="5"/>
    <n v="32500"/>
    <n v="1625"/>
    <n v="30875"/>
    <n v="19954.349999999999"/>
    <n v="10920.65"/>
    <x v="1"/>
    <s v="Chennai"/>
    <s v="Tamil Nadu"/>
    <s v="India"/>
    <s v="Net Banking"/>
    <x v="2"/>
    <s v="Standard"/>
    <x v="0"/>
    <s v="No"/>
    <s v="No"/>
  </r>
  <r>
    <x v="3776"/>
    <x v="305"/>
    <s v="CUST10040"/>
    <s v="Customer 40"/>
    <n v="19"/>
    <s v="Returning"/>
    <s v="P5001"/>
    <s v="Notebook Set"/>
    <x v="1"/>
    <s v="Stationery Hub"/>
    <n v="1"/>
    <n v="500"/>
    <n v="0"/>
    <n v="500"/>
    <n v="0"/>
    <n v="500"/>
    <n v="289.64"/>
    <n v="210.36"/>
    <x v="0"/>
    <s v="Ahmedabad"/>
    <s v="Gujarat"/>
    <s v="India"/>
    <s v="Cash on Delivery"/>
    <x v="1"/>
    <s v="Standard"/>
    <x v="3"/>
    <s v="No"/>
    <s v="No"/>
  </r>
  <r>
    <x v="3777"/>
    <x v="305"/>
    <s v="CUST12184"/>
    <s v="Customer 2184"/>
    <n v="29"/>
    <s v="Loyal"/>
    <s v="P3005"/>
    <s v="Bedsheet Set"/>
    <x v="2"/>
    <s v="RetailHub"/>
    <n v="3"/>
    <n v="1800"/>
    <n v="10"/>
    <n v="5400"/>
    <n v="540"/>
    <n v="4860"/>
    <n v="3939.01"/>
    <n v="920.99"/>
    <x v="0"/>
    <s v="Pune"/>
    <s v="Maharashtra"/>
    <s v="India"/>
    <s v="Wallet"/>
    <x v="1"/>
    <s v="Standard"/>
    <x v="0"/>
    <s v="No"/>
    <s v="No"/>
  </r>
  <r>
    <x v="3778"/>
    <x v="305"/>
    <s v="CUST11177"/>
    <s v="Customer 1177"/>
    <n v="48"/>
    <s v="Returning"/>
    <s v="P2007"/>
    <s v="Saree"/>
    <x v="3"/>
    <s v="FashionMart"/>
    <n v="2"/>
    <n v="2600"/>
    <n v="25"/>
    <n v="5200"/>
    <n v="1300"/>
    <n v="3900"/>
    <n v="2955.09"/>
    <n v="944.91"/>
    <x v="0"/>
    <s v="Hyderabad"/>
    <s v="Telangana"/>
    <s v="India"/>
    <s v="Credit Card"/>
    <x v="2"/>
    <s v="Standard"/>
    <x v="0"/>
    <s v="No"/>
    <s v="No"/>
  </r>
  <r>
    <x v="3779"/>
    <x v="305"/>
    <s v="CUST10339"/>
    <s v="Customer 339"/>
    <n v="35"/>
    <s v="Returning"/>
    <s v="P5004"/>
    <s v="Pen Set"/>
    <x v="1"/>
    <s v="Stationery Hub"/>
    <n v="3"/>
    <n v="250"/>
    <n v="10"/>
    <n v="750"/>
    <n v="75"/>
    <n v="675"/>
    <n v="493.47"/>
    <n v="181.53"/>
    <x v="2"/>
    <s v="Pune"/>
    <s v="Maharashtra"/>
    <s v="India"/>
    <s v="Net Banking"/>
    <x v="0"/>
    <s v="Standard"/>
    <x v="1"/>
    <s v="Yes"/>
    <s v="No"/>
  </r>
  <r>
    <x v="3780"/>
    <x v="305"/>
    <s v="CUST11429"/>
    <s v="Customer 1429"/>
    <n v="34"/>
    <s v="Loyal"/>
    <s v="P3005"/>
    <s v="Bedsheet Set"/>
    <x v="2"/>
    <s v="RetailHub"/>
    <n v="1"/>
    <n v="1800"/>
    <n v="0"/>
    <n v="1800"/>
    <n v="0"/>
    <n v="1800"/>
    <n v="1467.57"/>
    <n v="332.43"/>
    <x v="2"/>
    <s v="Kolkata"/>
    <s v="West Bengal"/>
    <s v="India"/>
    <s v="Cash on Delivery"/>
    <x v="0"/>
    <s v="Same Day"/>
    <x v="0"/>
    <s v="No"/>
    <s v="No"/>
  </r>
  <r>
    <x v="3781"/>
    <x v="306"/>
    <s v="CUST12112"/>
    <s v="Customer 2112"/>
    <n v="20"/>
    <s v="Returning"/>
    <s v="P1009"/>
    <s v="Power Bank"/>
    <x v="0"/>
    <s v="Prime Distributors"/>
    <n v="2"/>
    <n v="1600"/>
    <n v="10"/>
    <n v="3200"/>
    <n v="320"/>
    <n v="2880"/>
    <n v="1650.56"/>
    <n v="1229.44"/>
    <x v="2"/>
    <s v="Bhopal"/>
    <s v="Madhya Pradesh"/>
    <s v="India"/>
    <s v="Credit Card"/>
    <x v="2"/>
    <s v="Standard"/>
    <x v="3"/>
    <s v="No"/>
    <s v="No"/>
  </r>
  <r>
    <x v="3782"/>
    <x v="306"/>
    <s v="CUST12020"/>
    <s v="Customer 2020"/>
    <n v="21"/>
    <s v="Loyal"/>
    <s v="P3003"/>
    <s v="Mixer Grinder"/>
    <x v="2"/>
    <s v="Prime Distributors"/>
    <n v="3"/>
    <n v="4800"/>
    <n v="5"/>
    <n v="14400"/>
    <n v="720"/>
    <n v="13680"/>
    <n v="8763.89"/>
    <n v="4916.1099999999997"/>
    <x v="1"/>
    <s v="Indore"/>
    <s v="Madhya Pradesh"/>
    <s v="India"/>
    <s v="Wallet"/>
    <x v="0"/>
    <s v="Express"/>
    <x v="0"/>
    <s v="No"/>
    <s v="No"/>
  </r>
  <r>
    <x v="3783"/>
    <x v="306"/>
    <s v="CUST12023"/>
    <s v="Customer 2023"/>
    <n v="47"/>
    <s v="New"/>
    <s v="P1001"/>
    <s v="Laptop"/>
    <x v="0"/>
    <s v="TechSource India"/>
    <n v="2"/>
    <n v="55000"/>
    <n v="0"/>
    <n v="110000"/>
    <n v="0"/>
    <n v="110000"/>
    <n v="71133.83"/>
    <n v="38866.17"/>
    <x v="0"/>
    <s v="Surat"/>
    <s v="Gujarat"/>
    <s v="India"/>
    <s v="Wallet"/>
    <x v="0"/>
    <s v="Standard"/>
    <x v="4"/>
    <s v="No"/>
    <s v="No"/>
  </r>
  <r>
    <x v="3784"/>
    <x v="306"/>
    <s v="CUST11777"/>
    <s v="Customer 1777"/>
    <n v="56"/>
    <s v="Loyal"/>
    <s v="P5005"/>
    <s v="Desk Organizer"/>
    <x v="1"/>
    <s v="Stationery Hub"/>
    <n v="1"/>
    <n v="600"/>
    <n v="30"/>
    <n v="600"/>
    <n v="180"/>
    <n v="420"/>
    <n v="251.68"/>
    <n v="168.32"/>
    <x v="0"/>
    <s v="Pune"/>
    <s v="Maharashtra"/>
    <s v="India"/>
    <s v="Cash on Delivery"/>
    <x v="0"/>
    <s v="Standard"/>
    <x v="0"/>
    <s v="No"/>
    <s v="No"/>
  </r>
  <r>
    <x v="3785"/>
    <x v="306"/>
    <s v="CUST11322"/>
    <s v="Customer 1322"/>
    <n v="22"/>
    <s v="Loyal"/>
    <s v="P3002"/>
    <s v="Air Fryer"/>
    <x v="2"/>
    <s v="HomeNeeds"/>
    <n v="1"/>
    <n v="6500"/>
    <n v="10"/>
    <n v="6500"/>
    <n v="650"/>
    <n v="5850"/>
    <n v="4497.76"/>
    <n v="1352.24"/>
    <x v="1"/>
    <s v="Bhubaneswar"/>
    <s v="Odisha"/>
    <s v="India"/>
    <s v="Net Banking"/>
    <x v="2"/>
    <s v="Standard"/>
    <x v="0"/>
    <s v="No"/>
    <s v="No"/>
  </r>
  <r>
    <x v="3786"/>
    <x v="306"/>
    <s v="CUST12478"/>
    <s v="Customer 2478"/>
    <n v="24"/>
    <s v="Returning"/>
    <s v="P1006"/>
    <s v="Keyboard"/>
    <x v="0"/>
    <s v="Metro Supplies"/>
    <n v="5"/>
    <n v="1800"/>
    <n v="20"/>
    <n v="9000"/>
    <n v="1800"/>
    <n v="7200"/>
    <n v="4276.57"/>
    <n v="2923.43"/>
    <x v="0"/>
    <s v="Nagpur"/>
    <s v="Maharashtra"/>
    <s v="India"/>
    <s v="UPI"/>
    <x v="0"/>
    <s v="Standard"/>
    <x v="0"/>
    <s v="No"/>
    <s v="No"/>
  </r>
  <r>
    <x v="3787"/>
    <x v="306"/>
    <s v="CUST12323"/>
    <s v="Customer 2323"/>
    <n v="51"/>
    <s v="Loyal"/>
    <s v="P2002"/>
    <s v="Jeans"/>
    <x v="3"/>
    <s v="FashionMart"/>
    <n v="1"/>
    <n v="2200"/>
    <n v="0"/>
    <n v="2200"/>
    <n v="0"/>
    <n v="2200"/>
    <n v="1399.78"/>
    <n v="800.22"/>
    <x v="1"/>
    <s v="Kolkata"/>
    <s v="West Bengal"/>
    <s v="India"/>
    <s v="Cash on Delivery"/>
    <x v="2"/>
    <s v="Standard"/>
    <x v="0"/>
    <s v="No"/>
    <s v="No"/>
  </r>
  <r>
    <x v="3788"/>
    <x v="306"/>
    <s v="CUST10001"/>
    <s v="Customer 1"/>
    <n v="34"/>
    <s v="New"/>
    <s v="P1004"/>
    <s v="Smartwatch"/>
    <x v="0"/>
    <s v="TechSource India"/>
    <n v="2"/>
    <n v="6500"/>
    <n v="10"/>
    <n v="13000"/>
    <n v="1300"/>
    <n v="11700"/>
    <n v="6972.97"/>
    <n v="4727.03"/>
    <x v="1"/>
    <s v="Ahmedabad"/>
    <s v="Gujarat"/>
    <s v="India"/>
    <s v="Net Banking"/>
    <x v="0"/>
    <s v="Standard"/>
    <x v="0"/>
    <s v="No"/>
    <s v="No"/>
  </r>
  <r>
    <x v="3789"/>
    <x v="306"/>
    <s v="CUST10434"/>
    <s v="Customer 434"/>
    <n v="56"/>
    <s v="Returning"/>
    <s v="P1002"/>
    <s v="Smartphone"/>
    <x v="0"/>
    <s v="Global Traders"/>
    <n v="2"/>
    <n v="28000"/>
    <n v="0"/>
    <n v="56000"/>
    <n v="0"/>
    <n v="56000"/>
    <n v="41814.39"/>
    <n v="14185.61"/>
    <x v="1"/>
    <s v="Pune"/>
    <s v="Maharashtra"/>
    <s v="India"/>
    <s v="UPI"/>
    <x v="1"/>
    <s v="Standard"/>
    <x v="0"/>
    <s v="No"/>
    <s v="No"/>
  </r>
  <r>
    <x v="3790"/>
    <x v="306"/>
    <s v="CUST11265"/>
    <s v="Customer 1265"/>
    <n v="58"/>
    <s v="Loyal"/>
    <s v="P2006"/>
    <s v="Womens Kurti"/>
    <x v="3"/>
    <s v="FashionMart"/>
    <n v="1"/>
    <n v="1400"/>
    <n v="20"/>
    <n v="1400"/>
    <n v="280"/>
    <n v="1120"/>
    <n v="732.23"/>
    <n v="387.77"/>
    <x v="1"/>
    <s v="Mumbai"/>
    <s v="Maharashtra"/>
    <s v="India"/>
    <s v="Debit Card"/>
    <x v="0"/>
    <s v="Standard"/>
    <x v="0"/>
    <s v="No"/>
    <s v="No"/>
  </r>
  <r>
    <x v="3791"/>
    <x v="306"/>
    <s v="CUST10942"/>
    <s v="Customer 942"/>
    <n v="29"/>
    <s v="New"/>
    <s v="P4003"/>
    <s v="Sunscreen"/>
    <x v="4"/>
    <s v="BeautyCare"/>
    <n v="5"/>
    <n v="700"/>
    <n v="5"/>
    <n v="3500"/>
    <n v="175"/>
    <n v="3325"/>
    <n v="2543.08"/>
    <n v="781.92"/>
    <x v="1"/>
    <s v="Chandigarh"/>
    <s v="Chandigarh"/>
    <s v="India"/>
    <s v="Net Banking"/>
    <x v="0"/>
    <s v="Standard"/>
    <x v="3"/>
    <s v="No"/>
    <s v="No"/>
  </r>
  <r>
    <x v="3792"/>
    <x v="307"/>
    <s v="CUST11053"/>
    <s v="Customer 1053"/>
    <n v="56"/>
    <s v="Returning"/>
    <s v="P1009"/>
    <s v="Power Bank"/>
    <x v="0"/>
    <s v="Prime Distributors"/>
    <n v="6"/>
    <n v="1600"/>
    <n v="10"/>
    <n v="9600"/>
    <n v="960"/>
    <n v="8640"/>
    <n v="6413.05"/>
    <n v="2226.9499999999998"/>
    <x v="0"/>
    <s v="Indore"/>
    <s v="Madhya Pradesh"/>
    <s v="India"/>
    <s v="Wallet"/>
    <x v="2"/>
    <s v="Express"/>
    <x v="0"/>
    <s v="Yes"/>
    <s v="No"/>
  </r>
  <r>
    <x v="3793"/>
    <x v="307"/>
    <s v="CUST11079"/>
    <s v="Customer 1079"/>
    <n v="55"/>
    <s v="Loyal"/>
    <s v="P3005"/>
    <s v="Bedsheet Set"/>
    <x v="2"/>
    <s v="RetailHub"/>
    <n v="2"/>
    <n v="1800"/>
    <n v="10"/>
    <n v="3600"/>
    <n v="360"/>
    <n v="3240"/>
    <n v="2260.66"/>
    <n v="979.34"/>
    <x v="0"/>
    <s v="Nagpur"/>
    <s v="Maharashtra"/>
    <s v="India"/>
    <s v="UPI"/>
    <x v="0"/>
    <s v="Standard"/>
    <x v="2"/>
    <s v="No"/>
    <s v="No"/>
  </r>
  <r>
    <x v="3794"/>
    <x v="307"/>
    <s v="CUST10742"/>
    <s v="Customer 742"/>
    <n v="46"/>
    <s v="Loyal"/>
    <s v="P1001"/>
    <s v="Laptop"/>
    <x v="0"/>
    <s v="TechSource India"/>
    <n v="1"/>
    <n v="55000"/>
    <n v="5"/>
    <n v="55000"/>
    <n v="2750"/>
    <n v="52250"/>
    <n v="40921.15"/>
    <n v="11328.85"/>
    <x v="1"/>
    <s v="Kolkata"/>
    <s v="West Bengal"/>
    <s v="India"/>
    <s v="Cash on Delivery"/>
    <x v="2"/>
    <s v="Standard"/>
    <x v="0"/>
    <s v="No"/>
    <s v="No"/>
  </r>
  <r>
    <x v="3795"/>
    <x v="307"/>
    <s v="CUST10179"/>
    <s v="Customer 179"/>
    <n v="43"/>
    <s v="New"/>
    <s v="P3004"/>
    <s v="Cookware Set"/>
    <x v="2"/>
    <s v="HomeNeeds"/>
    <n v="1"/>
    <n v="3500"/>
    <n v="15"/>
    <n v="3500"/>
    <n v="525"/>
    <n v="2975"/>
    <n v="1710.98"/>
    <n v="1264.02"/>
    <x v="1"/>
    <s v="Lucknow"/>
    <s v="Uttar Pradesh"/>
    <s v="India"/>
    <s v="Debit Card"/>
    <x v="2"/>
    <s v="Express"/>
    <x v="0"/>
    <s v="No"/>
    <s v="No"/>
  </r>
  <r>
    <x v="3796"/>
    <x v="307"/>
    <s v="CUST11000"/>
    <s v="Customer 1000"/>
    <n v="57"/>
    <s v="Loyal"/>
    <s v="P1006"/>
    <s v="Keyboard"/>
    <x v="0"/>
    <s v="Metro Supplies"/>
    <n v="1"/>
    <n v="1800"/>
    <n v="20"/>
    <n v="1800"/>
    <n v="360"/>
    <n v="1440"/>
    <n v="983.68"/>
    <n v="456.32"/>
    <x v="1"/>
    <s v="Surat"/>
    <s v="Gujarat"/>
    <s v="India"/>
    <s v="Net Banking"/>
    <x v="0"/>
    <s v="Express"/>
    <x v="0"/>
    <s v="No"/>
    <s v="No"/>
  </r>
  <r>
    <x v="3797"/>
    <x v="307"/>
    <s v="CUST12401"/>
    <s v="Customer 2401"/>
    <n v="29"/>
    <s v="Returning"/>
    <s v="P5005"/>
    <s v="Desk Organizer"/>
    <x v="1"/>
    <s v="Stationery Hub"/>
    <n v="2"/>
    <n v="600"/>
    <n v="15"/>
    <n v="1200"/>
    <n v="180"/>
    <n v="1020"/>
    <n v="755.6"/>
    <n v="264.39999999999998"/>
    <x v="2"/>
    <s v="Patna"/>
    <s v="Bihar"/>
    <s v="India"/>
    <s v="Credit Card"/>
    <x v="0"/>
    <s v="Express"/>
    <x v="0"/>
    <s v="No"/>
    <s v="No"/>
  </r>
  <r>
    <x v="3798"/>
    <x v="307"/>
    <s v="CUST10746"/>
    <s v="Customer 746"/>
    <n v="49"/>
    <s v="New"/>
    <s v="P1008"/>
    <s v="Monitor"/>
    <x v="0"/>
    <s v="Global Traders"/>
    <n v="3"/>
    <n v="14500"/>
    <n v="0"/>
    <n v="43500"/>
    <n v="0"/>
    <n v="43500"/>
    <n v="27564.799999999999"/>
    <n v="15935.2"/>
    <x v="2"/>
    <s v="Chennai"/>
    <s v="Tamil Nadu"/>
    <s v="India"/>
    <s v="Debit Card"/>
    <x v="2"/>
    <s v="Standard"/>
    <x v="0"/>
    <s v="Yes"/>
    <s v="No"/>
  </r>
  <r>
    <x v="3799"/>
    <x v="307"/>
    <s v="CUST12386"/>
    <s v="Customer 2386"/>
    <n v="49"/>
    <s v="Loyal"/>
    <s v="P1007"/>
    <s v="Mouse"/>
    <x v="0"/>
    <s v="RetailHub"/>
    <n v="2"/>
    <n v="900"/>
    <n v="0"/>
    <n v="1800"/>
    <n v="0"/>
    <n v="1800"/>
    <n v="1222.6500000000001"/>
    <n v="577.35"/>
    <x v="1"/>
    <s v="Indore"/>
    <s v="Madhya Pradesh"/>
    <s v="India"/>
    <s v="Credit Card"/>
    <x v="2"/>
    <s v="Standard"/>
    <x v="0"/>
    <s v="No"/>
    <s v="No"/>
  </r>
  <r>
    <x v="3800"/>
    <x v="307"/>
    <s v="CUST10284"/>
    <s v="Customer 284"/>
    <n v="52"/>
    <s v="New"/>
    <s v="P1005"/>
    <s v="Tablet"/>
    <x v="0"/>
    <s v="RetailHub"/>
    <n v="2"/>
    <n v="18000"/>
    <n v="30"/>
    <n v="36000"/>
    <n v="10800"/>
    <n v="25200"/>
    <n v="15404.2"/>
    <n v="9795.7999999999993"/>
    <x v="1"/>
    <s v="Ahmedabad"/>
    <s v="Gujarat"/>
    <s v="India"/>
    <s v="UPI"/>
    <x v="1"/>
    <s v="Express"/>
    <x v="0"/>
    <s v="No"/>
    <s v="No"/>
  </r>
  <r>
    <x v="3801"/>
    <x v="308"/>
    <s v="CUST11813"/>
    <s v="Customer 1813"/>
    <n v="56"/>
    <s v="New"/>
    <s v="P2004"/>
    <s v="Jacket"/>
    <x v="3"/>
    <s v="Global Traders"/>
    <n v="1"/>
    <n v="3500"/>
    <n v="5"/>
    <n v="3500"/>
    <n v="175"/>
    <n v="3325"/>
    <n v="2548.87"/>
    <n v="776.13"/>
    <x v="2"/>
    <s v="Ahmedabad"/>
    <s v="Gujarat"/>
    <s v="India"/>
    <s v="Cash on Delivery"/>
    <x v="2"/>
    <s v="Same Day"/>
    <x v="1"/>
    <s v="No"/>
    <s v="No"/>
  </r>
  <r>
    <x v="3802"/>
    <x v="308"/>
    <s v="CUST10292"/>
    <s v="Customer 292"/>
    <n v="58"/>
    <s v="Returning"/>
    <s v="P4003"/>
    <s v="Sunscreen"/>
    <x v="4"/>
    <s v="BeautyCare"/>
    <n v="5"/>
    <n v="700"/>
    <n v="15"/>
    <n v="3500"/>
    <n v="525"/>
    <n v="2975"/>
    <n v="1774.48"/>
    <n v="1200.52"/>
    <x v="1"/>
    <s v="Mumbai"/>
    <s v="Maharashtra"/>
    <s v="India"/>
    <s v="Wallet"/>
    <x v="1"/>
    <s v="Standard"/>
    <x v="0"/>
    <s v="No"/>
    <s v="No"/>
  </r>
  <r>
    <x v="3803"/>
    <x v="308"/>
    <s v="CUST10310"/>
    <s v="Customer 310"/>
    <n v="40"/>
    <s v="New"/>
    <s v="P4006"/>
    <s v="Lipstick"/>
    <x v="4"/>
    <s v="BeautyCare"/>
    <n v="1"/>
    <n v="850"/>
    <n v="20"/>
    <n v="850"/>
    <n v="170"/>
    <n v="680"/>
    <n v="511.99"/>
    <n v="168.01"/>
    <x v="1"/>
    <s v="Bhubaneswar"/>
    <s v="Odisha"/>
    <s v="India"/>
    <s v="Cash on Delivery"/>
    <x v="1"/>
    <s v="Same Day"/>
    <x v="0"/>
    <s v="No"/>
    <s v="No"/>
  </r>
  <r>
    <x v="3804"/>
    <x v="308"/>
    <s v="CUST11896"/>
    <s v="Customer 1896"/>
    <n v="37"/>
    <s v="Loyal"/>
    <s v="P2002"/>
    <s v="Jeans"/>
    <x v="3"/>
    <s v="FashionMart"/>
    <n v="1"/>
    <n v="2200"/>
    <n v="0"/>
    <n v="2200"/>
    <n v="0"/>
    <n v="2200"/>
    <n v="1278.67"/>
    <n v="921.33"/>
    <x v="1"/>
    <s v="Surat"/>
    <s v="Gujarat"/>
    <s v="India"/>
    <s v="UPI"/>
    <x v="2"/>
    <s v="Express"/>
    <x v="0"/>
    <s v="No"/>
    <s v="No"/>
  </r>
  <r>
    <x v="3805"/>
    <x v="308"/>
    <s v="CUST11008"/>
    <s v="Customer 1008"/>
    <n v="30"/>
    <s v="Returning"/>
    <s v="P1002"/>
    <s v="Smartphone"/>
    <x v="0"/>
    <s v="Global Traders"/>
    <n v="1"/>
    <n v="28000"/>
    <n v="5"/>
    <n v="28000"/>
    <n v="1400"/>
    <n v="26600"/>
    <n v="15885.02"/>
    <n v="10714.98"/>
    <x v="0"/>
    <s v="Surat"/>
    <s v="Gujarat"/>
    <s v="India"/>
    <s v="Credit Card"/>
    <x v="2"/>
    <s v="Express"/>
    <x v="2"/>
    <s v="No"/>
    <s v="No"/>
  </r>
  <r>
    <x v="3806"/>
    <x v="308"/>
    <s v="CUST11547"/>
    <s v="Customer 1547"/>
    <n v="58"/>
    <s v="Returning"/>
    <s v="P2004"/>
    <s v="Jacket"/>
    <x v="3"/>
    <s v="Global Traders"/>
    <n v="1"/>
    <n v="3500"/>
    <n v="20"/>
    <n v="3500"/>
    <n v="700"/>
    <n v="2800"/>
    <n v="2002.64"/>
    <n v="797.36"/>
    <x v="0"/>
    <s v="Surat"/>
    <s v="Gujarat"/>
    <s v="India"/>
    <s v="Net Banking"/>
    <x v="2"/>
    <s v="Same Day"/>
    <x v="0"/>
    <s v="No"/>
    <s v="No"/>
  </r>
  <r>
    <x v="3807"/>
    <x v="308"/>
    <s v="CUST11295"/>
    <s v="Customer 1295"/>
    <n v="37"/>
    <s v="Returning"/>
    <s v="P3001"/>
    <s v="Coffee Maker"/>
    <x v="2"/>
    <s v="HomeNeeds"/>
    <n v="1"/>
    <n v="4200"/>
    <n v="10"/>
    <n v="4200"/>
    <n v="420"/>
    <n v="3780"/>
    <n v="2707.92"/>
    <n v="1072.08"/>
    <x v="2"/>
    <s v="Delhi"/>
    <s v="Delhi"/>
    <s v="India"/>
    <s v="Debit Card"/>
    <x v="1"/>
    <s v="Standard"/>
    <x v="0"/>
    <s v="No"/>
    <s v="No"/>
  </r>
  <r>
    <x v="3808"/>
    <x v="308"/>
    <s v="CUST11663"/>
    <s v="Customer 1663"/>
    <n v="54"/>
    <s v="Loyal"/>
    <s v="P3003"/>
    <s v="Mixer Grinder"/>
    <x v="2"/>
    <s v="Prime Distributors"/>
    <n v="1"/>
    <n v="4800"/>
    <n v="15"/>
    <n v="4800"/>
    <n v="720"/>
    <n v="4080"/>
    <n v="2633.33"/>
    <n v="1446.67"/>
    <x v="1"/>
    <s v="Pune"/>
    <s v="Maharashtra"/>
    <s v="India"/>
    <s v="UPI"/>
    <x v="0"/>
    <s v="Standard"/>
    <x v="0"/>
    <s v="No"/>
    <s v="No"/>
  </r>
  <r>
    <x v="3809"/>
    <x v="308"/>
    <s v="CUST10721"/>
    <s v="Customer 721"/>
    <n v="44"/>
    <s v="Loyal"/>
    <s v="P2002"/>
    <s v="Jeans"/>
    <x v="3"/>
    <s v="FashionMart"/>
    <n v="1"/>
    <n v="2200"/>
    <n v="10"/>
    <n v="2200"/>
    <n v="220"/>
    <n v="1980"/>
    <n v="1305.24"/>
    <n v="674.76"/>
    <x v="1"/>
    <s v="Kolkata"/>
    <s v="West Bengal"/>
    <s v="India"/>
    <s v="UPI"/>
    <x v="1"/>
    <s v="Express"/>
    <x v="0"/>
    <s v="Yes"/>
    <s v="No"/>
  </r>
  <r>
    <x v="3810"/>
    <x v="308"/>
    <s v="CUST10167"/>
    <s v="Customer 167"/>
    <n v="24"/>
    <s v="Returning"/>
    <s v="P1008"/>
    <s v="Monitor"/>
    <x v="0"/>
    <s v="Global Traders"/>
    <n v="1"/>
    <n v="14500"/>
    <n v="10"/>
    <n v="14500"/>
    <n v="1450"/>
    <n v="13050"/>
    <n v="8385.89"/>
    <n v="4664.1099999999997"/>
    <x v="2"/>
    <s v="Coimbatore"/>
    <s v="Tamil Nadu"/>
    <s v="India"/>
    <s v="Wallet"/>
    <x v="0"/>
    <s v="Express"/>
    <x v="0"/>
    <s v="No"/>
    <s v="No"/>
  </r>
  <r>
    <x v="3811"/>
    <x v="308"/>
    <s v="CUST10424"/>
    <s v="Customer 424"/>
    <n v="54"/>
    <s v="Loyal"/>
    <s v="P5004"/>
    <s v="Pen Set"/>
    <x v="1"/>
    <s v="Stationery Hub"/>
    <n v="1"/>
    <n v="250"/>
    <n v="5"/>
    <n v="250"/>
    <n v="12.5"/>
    <n v="237.5"/>
    <n v="168.97"/>
    <n v="68.53"/>
    <x v="1"/>
    <s v="Hyderabad"/>
    <s v="Telangana"/>
    <s v="India"/>
    <s v="Credit Card"/>
    <x v="1"/>
    <s v="Standard"/>
    <x v="0"/>
    <s v="Yes"/>
    <s v="No"/>
  </r>
  <r>
    <x v="3812"/>
    <x v="308"/>
    <s v="CUST10057"/>
    <s v="Customer 57"/>
    <n v="54"/>
    <s v="Returning"/>
    <s v="P3003"/>
    <s v="Mixer Grinder"/>
    <x v="2"/>
    <s v="Prime Distributors"/>
    <n v="1"/>
    <n v="4800"/>
    <n v="15"/>
    <n v="4800"/>
    <n v="720"/>
    <n v="4080"/>
    <n v="2785.92"/>
    <n v="1294.08"/>
    <x v="1"/>
    <s v="Guwahati"/>
    <s v="Assam"/>
    <s v="India"/>
    <s v="Cash on Delivery"/>
    <x v="2"/>
    <s v="Standard"/>
    <x v="0"/>
    <s v="No"/>
    <s v="No"/>
  </r>
  <r>
    <x v="3813"/>
    <x v="309"/>
    <s v="CUST12052"/>
    <s v="Customer 2052"/>
    <n v="19"/>
    <s v="Returning"/>
    <s v="P2001"/>
    <s v="Running Shoes"/>
    <x v="3"/>
    <s v="FashionMart"/>
    <n v="2"/>
    <n v="3200"/>
    <n v="10"/>
    <n v="6400"/>
    <n v="640"/>
    <n v="5760"/>
    <n v="4137.99"/>
    <n v="1622.01"/>
    <x v="0"/>
    <s v="Jaipur"/>
    <s v="Rajasthan"/>
    <s v="India"/>
    <s v="Wallet"/>
    <x v="2"/>
    <s v="Standard"/>
    <x v="0"/>
    <s v="No"/>
    <s v="No"/>
  </r>
  <r>
    <x v="3814"/>
    <x v="309"/>
    <s v="CUST11514"/>
    <s v="Customer 1514"/>
    <n v="46"/>
    <s v="Returning"/>
    <s v="P2002"/>
    <s v="Jeans"/>
    <x v="3"/>
    <s v="FashionMart"/>
    <n v="1"/>
    <n v="2200"/>
    <n v="0"/>
    <n v="2200"/>
    <n v="0"/>
    <n v="2200"/>
    <n v="1405.99"/>
    <n v="794.01"/>
    <x v="0"/>
    <s v="Nagpur"/>
    <s v="Maharashtra"/>
    <s v="India"/>
    <s v="UPI"/>
    <x v="2"/>
    <s v="Standard"/>
    <x v="4"/>
    <s v="No"/>
    <s v="No"/>
  </r>
  <r>
    <x v="3815"/>
    <x v="309"/>
    <s v="CUST11567"/>
    <s v="Customer 1567"/>
    <n v="44"/>
    <s v="Returning"/>
    <s v="P2001"/>
    <s v="Running Shoes"/>
    <x v="3"/>
    <s v="FashionMart"/>
    <n v="1"/>
    <n v="3200"/>
    <n v="20"/>
    <n v="3200"/>
    <n v="640"/>
    <n v="2560"/>
    <n v="1527.64"/>
    <n v="1032.3599999999999"/>
    <x v="0"/>
    <s v="Chandigarh"/>
    <s v="Chandigarh"/>
    <s v="India"/>
    <s v="Net Banking"/>
    <x v="0"/>
    <s v="Standard"/>
    <x v="3"/>
    <s v="No"/>
    <s v="No"/>
  </r>
  <r>
    <x v="3816"/>
    <x v="309"/>
    <s v="CUST10825"/>
    <s v="Customer 825"/>
    <n v="33"/>
    <s v="Returning"/>
    <s v="P1003"/>
    <s v="Headphones"/>
    <x v="0"/>
    <s v="Metro Supplies"/>
    <n v="2"/>
    <n v="2500"/>
    <n v="10"/>
    <n v="5000"/>
    <n v="500"/>
    <n v="4500"/>
    <n v="3481.21"/>
    <n v="1018.79"/>
    <x v="2"/>
    <s v="Bhubaneswar"/>
    <s v="Odisha"/>
    <s v="India"/>
    <s v="Cash on Delivery"/>
    <x v="2"/>
    <s v="Standard"/>
    <x v="0"/>
    <s v="Yes"/>
    <s v="No"/>
  </r>
  <r>
    <x v="3817"/>
    <x v="309"/>
    <s v="CUST10457"/>
    <s v="Customer 457"/>
    <n v="28"/>
    <s v="New"/>
    <s v="P1006"/>
    <s v="Keyboard"/>
    <x v="0"/>
    <s v="Metro Supplies"/>
    <n v="4"/>
    <n v="1800"/>
    <n v="0"/>
    <n v="7200"/>
    <n v="0"/>
    <n v="7200"/>
    <n v="4345.24"/>
    <n v="2854.76"/>
    <x v="2"/>
    <s v="Delhi"/>
    <s v="Delhi"/>
    <s v="India"/>
    <s v="Credit Card"/>
    <x v="0"/>
    <s v="Standard"/>
    <x v="1"/>
    <s v="No"/>
    <s v="No"/>
  </r>
  <r>
    <x v="3818"/>
    <x v="309"/>
    <s v="CUST10893"/>
    <s v="Customer 893"/>
    <n v="58"/>
    <s v="Returning"/>
    <s v="P4002"/>
    <s v="Moisturizer"/>
    <x v="4"/>
    <s v="BeautyCare"/>
    <n v="2"/>
    <n v="650"/>
    <n v="30"/>
    <n v="1300"/>
    <n v="390"/>
    <n v="910"/>
    <n v="692.46"/>
    <n v="217.54"/>
    <x v="1"/>
    <s v="Jaipur"/>
    <s v="Rajasthan"/>
    <s v="India"/>
    <s v="Net Banking"/>
    <x v="2"/>
    <s v="Standard"/>
    <x v="0"/>
    <s v="Yes"/>
    <s v="No"/>
  </r>
  <r>
    <x v="3819"/>
    <x v="309"/>
    <s v="CUST11501"/>
    <s v="Customer 1501"/>
    <n v="39"/>
    <s v="Loyal"/>
    <s v="P2005"/>
    <s v="Backpack"/>
    <x v="3"/>
    <s v="Metro Supplies"/>
    <n v="1"/>
    <n v="1800"/>
    <n v="15"/>
    <n v="1800"/>
    <n v="270"/>
    <n v="1530"/>
    <n v="973.69"/>
    <n v="556.30999999999995"/>
    <x v="0"/>
    <s v="Guwahati"/>
    <s v="Assam"/>
    <s v="India"/>
    <s v="Wallet"/>
    <x v="2"/>
    <s v="Express"/>
    <x v="0"/>
    <s v="No"/>
    <s v="No"/>
  </r>
  <r>
    <x v="3820"/>
    <x v="309"/>
    <s v="CUST10158"/>
    <s v="Customer 158"/>
    <n v="59"/>
    <s v="Loyal"/>
    <s v="P4003"/>
    <s v="Sunscreen"/>
    <x v="4"/>
    <s v="BeautyCare"/>
    <n v="1"/>
    <n v="700"/>
    <n v="10"/>
    <n v="700"/>
    <n v="70"/>
    <n v="630"/>
    <n v="478.01"/>
    <n v="151.99"/>
    <x v="1"/>
    <s v="Patna"/>
    <s v="Bihar"/>
    <s v="India"/>
    <s v="Wallet"/>
    <x v="0"/>
    <s v="Standard"/>
    <x v="0"/>
    <s v="No"/>
    <s v="No"/>
  </r>
  <r>
    <x v="3821"/>
    <x v="309"/>
    <s v="CUST11452"/>
    <s v="Customer 1452"/>
    <n v="47"/>
    <s v="New"/>
    <s v="P2003"/>
    <s v="T-Shirt"/>
    <x v="3"/>
    <s v="RetailHub"/>
    <n v="2"/>
    <n v="900"/>
    <n v="25"/>
    <n v="1800"/>
    <n v="450"/>
    <n v="1350"/>
    <n v="876.41"/>
    <n v="473.59"/>
    <x v="1"/>
    <s v="Bhubaneswar"/>
    <s v="Odisha"/>
    <s v="India"/>
    <s v="Cash on Delivery"/>
    <x v="2"/>
    <s v="Standard"/>
    <x v="1"/>
    <s v="No"/>
    <s v="No"/>
  </r>
  <r>
    <x v="3822"/>
    <x v="309"/>
    <s v="CUST10070"/>
    <s v="Customer 70"/>
    <n v="51"/>
    <s v="New"/>
    <s v="P4005"/>
    <s v="Perfume"/>
    <x v="4"/>
    <s v="BeautyCare"/>
    <n v="3"/>
    <n v="1800"/>
    <n v="20"/>
    <n v="5400"/>
    <n v="1080"/>
    <n v="4320"/>
    <n v="2988.8"/>
    <n v="1331.2"/>
    <x v="0"/>
    <s v="Hyderabad"/>
    <s v="Telangana"/>
    <s v="India"/>
    <s v="UPI"/>
    <x v="0"/>
    <s v="Standard"/>
    <x v="0"/>
    <s v="No"/>
    <s v="No"/>
  </r>
  <r>
    <x v="3823"/>
    <x v="309"/>
    <s v="CUST11476"/>
    <s v="Customer 1476"/>
    <n v="54"/>
    <s v="New"/>
    <s v="P3003"/>
    <s v="Mixer Grinder"/>
    <x v="2"/>
    <s v="Prime Distributors"/>
    <n v="2"/>
    <n v="4800"/>
    <n v="5"/>
    <n v="9600"/>
    <n v="480"/>
    <n v="9120"/>
    <n v="5033.72"/>
    <n v="4086.28"/>
    <x v="1"/>
    <s v="Patna"/>
    <s v="Bihar"/>
    <s v="India"/>
    <s v="Credit Card"/>
    <x v="0"/>
    <s v="Standard"/>
    <x v="0"/>
    <s v="No"/>
    <s v="No"/>
  </r>
  <r>
    <x v="3824"/>
    <x v="309"/>
    <s v="CUST11154"/>
    <s v="Customer 1154"/>
    <n v="25"/>
    <s v="New"/>
    <s v="P2003"/>
    <s v="T-Shirt"/>
    <x v="3"/>
    <s v="RetailHub"/>
    <n v="2"/>
    <n v="900"/>
    <n v="5"/>
    <n v="1800"/>
    <n v="90"/>
    <n v="1710"/>
    <n v="1212.1099999999999"/>
    <n v="497.89"/>
    <x v="1"/>
    <s v="Bengaluru"/>
    <s v="Karnataka"/>
    <s v="India"/>
    <s v="Credit Card"/>
    <x v="0"/>
    <s v="Same Day"/>
    <x v="0"/>
    <s v="No"/>
    <s v="No"/>
  </r>
  <r>
    <x v="3825"/>
    <x v="309"/>
    <s v="CUST12110"/>
    <s v="Customer 2110"/>
    <n v="20"/>
    <s v="New"/>
    <s v="P2007"/>
    <s v="Saree"/>
    <x v="3"/>
    <s v="FashionMart"/>
    <n v="1"/>
    <n v="2600"/>
    <n v="0"/>
    <n v="2600"/>
    <n v="0"/>
    <n v="2600"/>
    <n v="1813"/>
    <n v="787"/>
    <x v="0"/>
    <s v="Surat"/>
    <s v="Gujarat"/>
    <s v="India"/>
    <s v="Cash on Delivery"/>
    <x v="2"/>
    <s v="Express"/>
    <x v="0"/>
    <s v="No"/>
    <s v="No"/>
  </r>
  <r>
    <x v="3826"/>
    <x v="309"/>
    <s v="CUST10767"/>
    <s v="Customer 767"/>
    <n v="41"/>
    <s v="Loyal"/>
    <s v="P1009"/>
    <s v="Power Bank"/>
    <x v="0"/>
    <s v="Prime Distributors"/>
    <n v="1"/>
    <n v="1600"/>
    <n v="5"/>
    <n v="1600"/>
    <n v="80"/>
    <n v="1520"/>
    <n v="997.37"/>
    <n v="522.63"/>
    <x v="0"/>
    <s v="Lucknow"/>
    <s v="Uttar Pradesh"/>
    <s v="India"/>
    <s v="Cash on Delivery"/>
    <x v="2"/>
    <s v="Express"/>
    <x v="0"/>
    <s v="No"/>
    <s v="No"/>
  </r>
  <r>
    <x v="3827"/>
    <x v="309"/>
    <s v="CUST10055"/>
    <s v="Customer 55"/>
    <n v="35"/>
    <s v="New"/>
    <s v="P5001"/>
    <s v="Notebook Set"/>
    <x v="1"/>
    <s v="Stationery Hub"/>
    <n v="2"/>
    <n v="500"/>
    <n v="25"/>
    <n v="1000"/>
    <n v="250"/>
    <n v="750"/>
    <n v="444.75"/>
    <n v="305.25"/>
    <x v="1"/>
    <s v="Coimbatore"/>
    <s v="Tamil Nadu"/>
    <s v="India"/>
    <s v="Wallet"/>
    <x v="2"/>
    <s v="Standard"/>
    <x v="0"/>
    <s v="No"/>
    <s v="No"/>
  </r>
  <r>
    <x v="3828"/>
    <x v="309"/>
    <s v="CUST10629"/>
    <s v="Customer 629"/>
    <n v="19"/>
    <s v="New"/>
    <s v="P3002"/>
    <s v="Air Fryer"/>
    <x v="2"/>
    <s v="HomeNeeds"/>
    <n v="1"/>
    <n v="6500"/>
    <n v="15"/>
    <n v="6500"/>
    <n v="975"/>
    <n v="5525"/>
    <n v="3667.77"/>
    <n v="1857.23"/>
    <x v="2"/>
    <s v="Surat"/>
    <s v="Gujarat"/>
    <s v="India"/>
    <s v="Debit Card"/>
    <x v="2"/>
    <s v="Standard"/>
    <x v="0"/>
    <s v="No"/>
    <s v="No"/>
  </r>
  <r>
    <x v="3829"/>
    <x v="309"/>
    <s v="CUST11783"/>
    <s v="Customer 1783"/>
    <n v="25"/>
    <s v="New"/>
    <s v="P1004"/>
    <s v="Smartwatch"/>
    <x v="0"/>
    <s v="TechSource India"/>
    <n v="1"/>
    <n v="6500"/>
    <n v="10"/>
    <n v="6500"/>
    <n v="650"/>
    <n v="5850"/>
    <n v="4077.82"/>
    <n v="1772.18"/>
    <x v="1"/>
    <s v="Bhubaneswar"/>
    <s v="Odisha"/>
    <s v="India"/>
    <s v="Cash on Delivery"/>
    <x v="0"/>
    <s v="Standard"/>
    <x v="0"/>
    <s v="No"/>
    <s v="Yes"/>
  </r>
  <r>
    <x v="3830"/>
    <x v="309"/>
    <s v="CUST12488"/>
    <s v="Customer 2488"/>
    <n v="51"/>
    <s v="New"/>
    <s v="P1003"/>
    <s v="Headphones"/>
    <x v="0"/>
    <s v="Metro Supplies"/>
    <n v="1"/>
    <n v="2500"/>
    <n v="25"/>
    <n v="2500"/>
    <n v="625"/>
    <n v="1875"/>
    <n v="1337"/>
    <n v="538"/>
    <x v="0"/>
    <s v="Pune"/>
    <s v="Maharashtra"/>
    <s v="India"/>
    <s v="Net Banking"/>
    <x v="0"/>
    <s v="Standard"/>
    <x v="0"/>
    <s v="No"/>
    <s v="No"/>
  </r>
  <r>
    <x v="3831"/>
    <x v="310"/>
    <s v="CUST11565"/>
    <s v="Customer 1565"/>
    <n v="20"/>
    <s v="Returning"/>
    <s v="P1008"/>
    <s v="Monitor"/>
    <x v="0"/>
    <s v="Global Traders"/>
    <n v="1"/>
    <n v="14500"/>
    <n v="10"/>
    <n v="14500"/>
    <n v="1450"/>
    <n v="13050"/>
    <n v="9274.6"/>
    <n v="3775.4"/>
    <x v="1"/>
    <s v="Surat"/>
    <s v="Gujarat"/>
    <s v="India"/>
    <s v="Net Banking"/>
    <x v="0"/>
    <s v="Express"/>
    <x v="0"/>
    <s v="No"/>
    <s v="No"/>
  </r>
  <r>
    <x v="3832"/>
    <x v="310"/>
    <s v="CUST10549"/>
    <s v="Customer 549"/>
    <n v="46"/>
    <s v="New"/>
    <s v="P3004"/>
    <s v="Cookware Set"/>
    <x v="2"/>
    <s v="HomeNeeds"/>
    <n v="2"/>
    <n v="3500"/>
    <n v="5"/>
    <n v="7000"/>
    <n v="350"/>
    <n v="6650"/>
    <n v="4817.1099999999997"/>
    <n v="1832.89"/>
    <x v="0"/>
    <s v="Kolkata"/>
    <s v="West Bengal"/>
    <s v="India"/>
    <s v="Net Banking"/>
    <x v="0"/>
    <s v="Standard"/>
    <x v="1"/>
    <s v="No"/>
    <s v="No"/>
  </r>
  <r>
    <x v="3833"/>
    <x v="310"/>
    <s v="CUST10749"/>
    <s v="Customer 749"/>
    <n v="19"/>
    <s v="Returning"/>
    <s v="P4002"/>
    <s v="Moisturizer"/>
    <x v="4"/>
    <s v="BeautyCare"/>
    <n v="1"/>
    <n v="650"/>
    <n v="5"/>
    <n v="650"/>
    <n v="32.5"/>
    <n v="617.5"/>
    <n v="501.81"/>
    <n v="115.69"/>
    <x v="2"/>
    <s v="Hyderabad"/>
    <s v="Telangana"/>
    <s v="India"/>
    <s v="Net Banking"/>
    <x v="0"/>
    <s v="Express"/>
    <x v="0"/>
    <s v="No"/>
    <s v="No"/>
  </r>
  <r>
    <x v="3834"/>
    <x v="310"/>
    <s v="CUST10169"/>
    <s v="Customer 169"/>
    <n v="29"/>
    <s v="Loyal"/>
    <s v="P1010"/>
    <s v="Bluetooth Speaker"/>
    <x v="0"/>
    <s v="Prime Distributors"/>
    <n v="3"/>
    <n v="3200"/>
    <n v="5"/>
    <n v="9600"/>
    <n v="480"/>
    <n v="9120"/>
    <n v="5260.27"/>
    <n v="3859.73"/>
    <x v="2"/>
    <s v="Kolkata"/>
    <s v="West Bengal"/>
    <s v="India"/>
    <s v="Net Banking"/>
    <x v="2"/>
    <s v="Express"/>
    <x v="0"/>
    <s v="Yes"/>
    <s v="No"/>
  </r>
  <r>
    <x v="3835"/>
    <x v="310"/>
    <s v="CUST10616"/>
    <s v="Customer 616"/>
    <n v="33"/>
    <s v="Loyal"/>
    <s v="P3005"/>
    <s v="Bedsheet Set"/>
    <x v="2"/>
    <s v="RetailHub"/>
    <n v="2"/>
    <n v="1800"/>
    <n v="0"/>
    <n v="3600"/>
    <n v="0"/>
    <n v="3600"/>
    <n v="2791.33"/>
    <n v="808.67"/>
    <x v="1"/>
    <s v="Bengaluru"/>
    <s v="Karnataka"/>
    <s v="India"/>
    <s v="Net Banking"/>
    <x v="0"/>
    <s v="Standard"/>
    <x v="0"/>
    <s v="No"/>
    <s v="No"/>
  </r>
  <r>
    <x v="3836"/>
    <x v="310"/>
    <s v="CUST10144"/>
    <s v="Customer 144"/>
    <n v="25"/>
    <s v="New"/>
    <s v="P1010"/>
    <s v="Bluetooth Speaker"/>
    <x v="0"/>
    <s v="Prime Distributors"/>
    <n v="2"/>
    <n v="3200"/>
    <n v="10"/>
    <n v="6400"/>
    <n v="640"/>
    <n v="5760"/>
    <n v="4191.41"/>
    <n v="1568.59"/>
    <x v="0"/>
    <s v="Chandigarh"/>
    <s v="Chandigarh"/>
    <s v="India"/>
    <s v="Wallet"/>
    <x v="1"/>
    <s v="Express"/>
    <x v="0"/>
    <s v="No"/>
    <s v="No"/>
  </r>
  <r>
    <x v="3837"/>
    <x v="310"/>
    <s v="CUST10225"/>
    <s v="Customer 225"/>
    <n v="56"/>
    <s v="New"/>
    <s v="P5001"/>
    <s v="Notebook Set"/>
    <x v="1"/>
    <s v="Stationery Hub"/>
    <n v="2"/>
    <n v="500"/>
    <n v="15"/>
    <n v="1000"/>
    <n v="150"/>
    <n v="850"/>
    <n v="665.33"/>
    <n v="184.67"/>
    <x v="0"/>
    <s v="Mumbai"/>
    <s v="Maharashtra"/>
    <s v="India"/>
    <s v="Cash on Delivery"/>
    <x v="0"/>
    <s v="Standard"/>
    <x v="3"/>
    <s v="No"/>
    <s v="No"/>
  </r>
  <r>
    <x v="3838"/>
    <x v="310"/>
    <s v="CUST11584"/>
    <s v="Customer 1584"/>
    <n v="39"/>
    <s v="Returning"/>
    <s v="P1002"/>
    <s v="Smartphone"/>
    <x v="0"/>
    <s v="Global Traders"/>
    <n v="5"/>
    <n v="28000"/>
    <n v="10"/>
    <n v="140000"/>
    <n v="14000"/>
    <n v="126000"/>
    <n v="86690.37"/>
    <n v="39309.629999999997"/>
    <x v="1"/>
    <s v="Hyderabad"/>
    <s v="Telangana"/>
    <s v="India"/>
    <s v="Cash on Delivery"/>
    <x v="1"/>
    <s v="Standard"/>
    <x v="1"/>
    <s v="No"/>
    <s v="No"/>
  </r>
  <r>
    <x v="3839"/>
    <x v="310"/>
    <s v="CUST11942"/>
    <s v="Customer 1942"/>
    <n v="40"/>
    <s v="New"/>
    <s v="P3005"/>
    <s v="Bedsheet Set"/>
    <x v="2"/>
    <s v="RetailHub"/>
    <n v="1"/>
    <n v="1800"/>
    <n v="5"/>
    <n v="1800"/>
    <n v="90"/>
    <n v="1710"/>
    <n v="1167.08"/>
    <n v="542.91999999999996"/>
    <x v="1"/>
    <s v="Patna"/>
    <s v="Bihar"/>
    <s v="India"/>
    <s v="Wallet"/>
    <x v="1"/>
    <s v="Express"/>
    <x v="0"/>
    <s v="No"/>
    <s v="No"/>
  </r>
  <r>
    <x v="3840"/>
    <x v="311"/>
    <s v="CUST10191"/>
    <s v="Customer 191"/>
    <n v="53"/>
    <s v="New"/>
    <s v="P2004"/>
    <s v="Jacket"/>
    <x v="3"/>
    <s v="Global Traders"/>
    <n v="1"/>
    <n v="3500"/>
    <n v="10"/>
    <n v="3500"/>
    <n v="350"/>
    <n v="3150"/>
    <n v="2236.0700000000002"/>
    <n v="913.93"/>
    <x v="1"/>
    <s v="Nagpur"/>
    <s v="Maharashtra"/>
    <s v="India"/>
    <s v="Net Banking"/>
    <x v="0"/>
    <s v="Express"/>
    <x v="0"/>
    <s v="No"/>
    <s v="No"/>
  </r>
  <r>
    <x v="3841"/>
    <x v="311"/>
    <s v="CUST12273"/>
    <s v="Customer 2273"/>
    <n v="26"/>
    <s v="New"/>
    <s v="P3003"/>
    <s v="Mixer Grinder"/>
    <x v="2"/>
    <s v="Prime Distributors"/>
    <n v="2"/>
    <n v="4800"/>
    <n v="15"/>
    <n v="9600"/>
    <n v="1440"/>
    <n v="8160"/>
    <n v="5992.82"/>
    <n v="2167.1799999999998"/>
    <x v="0"/>
    <s v="Ahmedabad"/>
    <s v="Gujarat"/>
    <s v="India"/>
    <s v="UPI"/>
    <x v="2"/>
    <s v="Standard"/>
    <x v="0"/>
    <s v="No"/>
    <s v="No"/>
  </r>
  <r>
    <x v="3842"/>
    <x v="311"/>
    <s v="CUST11331"/>
    <s v="Customer 1331"/>
    <n v="21"/>
    <s v="New"/>
    <s v="P4005"/>
    <s v="Perfume"/>
    <x v="4"/>
    <s v="BeautyCare"/>
    <n v="3"/>
    <n v="1800"/>
    <n v="10"/>
    <n v="5400"/>
    <n v="540"/>
    <n v="4860"/>
    <n v="3357.99"/>
    <n v="1502.01"/>
    <x v="1"/>
    <s v="Bhubaneswar"/>
    <s v="Odisha"/>
    <s v="India"/>
    <s v="Debit Card"/>
    <x v="0"/>
    <s v="Standard"/>
    <x v="3"/>
    <s v="No"/>
    <s v="No"/>
  </r>
  <r>
    <x v="3843"/>
    <x v="311"/>
    <s v="CUST10480"/>
    <s v="Customer 480"/>
    <n v="30"/>
    <s v="Returning"/>
    <s v="P1007"/>
    <s v="Mouse"/>
    <x v="0"/>
    <s v="RetailHub"/>
    <n v="2"/>
    <n v="900"/>
    <n v="20"/>
    <n v="1800"/>
    <n v="360"/>
    <n v="1440"/>
    <n v="1148"/>
    <n v="292"/>
    <x v="2"/>
    <s v="Chandigarh"/>
    <s v="Chandigarh"/>
    <s v="India"/>
    <s v="Net Banking"/>
    <x v="1"/>
    <s v="Standard"/>
    <x v="0"/>
    <s v="No"/>
    <s v="No"/>
  </r>
  <r>
    <x v="3844"/>
    <x v="311"/>
    <s v="CUST10494"/>
    <s v="Customer 494"/>
    <n v="30"/>
    <s v="Returning"/>
    <s v="P3001"/>
    <s v="Coffee Maker"/>
    <x v="2"/>
    <s v="HomeNeeds"/>
    <n v="1"/>
    <n v="4200"/>
    <n v="10"/>
    <n v="4200"/>
    <n v="420"/>
    <n v="3780"/>
    <n v="2974.47"/>
    <n v="805.53"/>
    <x v="1"/>
    <s v="Guwahati"/>
    <s v="Assam"/>
    <s v="India"/>
    <s v="Debit Card"/>
    <x v="0"/>
    <s v="Express"/>
    <x v="0"/>
    <s v="No"/>
    <s v="No"/>
  </r>
  <r>
    <x v="3845"/>
    <x v="311"/>
    <s v="CUST10040"/>
    <s v="Customer 40"/>
    <n v="27"/>
    <s v="Returning"/>
    <s v="P1008"/>
    <s v="Monitor"/>
    <x v="0"/>
    <s v="Global Traders"/>
    <n v="2"/>
    <n v="14500"/>
    <n v="25"/>
    <n v="29000"/>
    <n v="7250"/>
    <n v="21750"/>
    <n v="12319"/>
    <n v="9431"/>
    <x v="2"/>
    <s v="Kolkata"/>
    <s v="West Bengal"/>
    <s v="India"/>
    <s v="Cash on Delivery"/>
    <x v="2"/>
    <s v="Express"/>
    <x v="1"/>
    <s v="No"/>
    <s v="No"/>
  </r>
  <r>
    <x v="3846"/>
    <x v="311"/>
    <s v="CUST10073"/>
    <s v="Customer 73"/>
    <n v="20"/>
    <s v="New"/>
    <s v="P2002"/>
    <s v="Jeans"/>
    <x v="3"/>
    <s v="FashionMart"/>
    <n v="1"/>
    <n v="2200"/>
    <n v="10"/>
    <n v="2200"/>
    <n v="220"/>
    <n v="1980"/>
    <n v="1466.49"/>
    <n v="513.51"/>
    <x v="2"/>
    <s v="Ahmedabad"/>
    <s v="Gujarat"/>
    <s v="India"/>
    <s v="UPI"/>
    <x v="0"/>
    <s v="Express"/>
    <x v="1"/>
    <s v="No"/>
    <s v="No"/>
  </r>
  <r>
    <x v="3847"/>
    <x v="311"/>
    <s v="CUST10460"/>
    <s v="Customer 460"/>
    <n v="48"/>
    <s v="Returning"/>
    <s v="P1006"/>
    <s v="Keyboard"/>
    <x v="0"/>
    <s v="Metro Supplies"/>
    <n v="2"/>
    <n v="1800"/>
    <n v="30"/>
    <n v="3600"/>
    <n v="1080"/>
    <n v="2520"/>
    <n v="2000.38"/>
    <n v="519.62"/>
    <x v="1"/>
    <s v="Chennai"/>
    <s v="Tamil Nadu"/>
    <s v="India"/>
    <s v="Net Banking"/>
    <x v="0"/>
    <s v="Standard"/>
    <x v="0"/>
    <s v="Yes"/>
    <s v="No"/>
  </r>
  <r>
    <x v="3848"/>
    <x v="311"/>
    <s v="CUST10291"/>
    <s v="Customer 291"/>
    <n v="55"/>
    <s v="New"/>
    <s v="P3005"/>
    <s v="Bedsheet Set"/>
    <x v="2"/>
    <s v="RetailHub"/>
    <n v="2"/>
    <n v="1800"/>
    <n v="25"/>
    <n v="3600"/>
    <n v="900"/>
    <n v="2700"/>
    <n v="1661.78"/>
    <n v="1038.22"/>
    <x v="1"/>
    <s v="Bhubaneswar"/>
    <s v="Odisha"/>
    <s v="India"/>
    <s v="UPI"/>
    <x v="0"/>
    <s v="Same Day"/>
    <x v="0"/>
    <s v="Yes"/>
    <s v="No"/>
  </r>
  <r>
    <x v="3849"/>
    <x v="311"/>
    <s v="CUST11337"/>
    <s v="Customer 1337"/>
    <n v="43"/>
    <s v="New"/>
    <s v="P3001"/>
    <s v="Coffee Maker"/>
    <x v="2"/>
    <s v="HomeNeeds"/>
    <n v="1"/>
    <n v="4200"/>
    <n v="10"/>
    <n v="4200"/>
    <n v="420"/>
    <n v="3780"/>
    <n v="3049.85"/>
    <n v="730.15"/>
    <x v="1"/>
    <s v="Nagpur"/>
    <s v="Maharashtra"/>
    <s v="India"/>
    <s v="Net Banking"/>
    <x v="0"/>
    <s v="Express"/>
    <x v="0"/>
    <s v="Yes"/>
    <s v="No"/>
  </r>
  <r>
    <x v="3850"/>
    <x v="311"/>
    <s v="CUST11492"/>
    <s v="Customer 1492"/>
    <n v="56"/>
    <s v="New"/>
    <s v="P1006"/>
    <s v="Keyboard"/>
    <x v="0"/>
    <s v="Metro Supplies"/>
    <n v="1"/>
    <n v="1800"/>
    <n v="5"/>
    <n v="1800"/>
    <n v="90"/>
    <n v="1710"/>
    <n v="1246.67"/>
    <n v="463.33"/>
    <x v="2"/>
    <s v="Guwahati"/>
    <s v="Assam"/>
    <s v="India"/>
    <s v="Debit Card"/>
    <x v="1"/>
    <s v="Standard"/>
    <x v="0"/>
    <s v="No"/>
    <s v="No"/>
  </r>
  <r>
    <x v="3851"/>
    <x v="311"/>
    <s v="CUST12064"/>
    <s v="Customer 2064"/>
    <n v="57"/>
    <s v="New"/>
    <s v="P3001"/>
    <s v="Coffee Maker"/>
    <x v="2"/>
    <s v="HomeNeeds"/>
    <n v="4"/>
    <n v="4200"/>
    <n v="5"/>
    <n v="16800"/>
    <n v="840"/>
    <n v="15960"/>
    <n v="11861.63"/>
    <n v="4098.37"/>
    <x v="1"/>
    <s v="Ahmedabad"/>
    <s v="Gujarat"/>
    <s v="India"/>
    <s v="UPI"/>
    <x v="0"/>
    <s v="Standard"/>
    <x v="1"/>
    <s v="Yes"/>
    <s v="Yes"/>
  </r>
  <r>
    <x v="3852"/>
    <x v="311"/>
    <s v="CUST10480"/>
    <s v="Customer 480"/>
    <n v="56"/>
    <s v="Loyal"/>
    <s v="P1008"/>
    <s v="Monitor"/>
    <x v="0"/>
    <s v="Global Traders"/>
    <n v="2"/>
    <n v="14500"/>
    <n v="10"/>
    <n v="29000"/>
    <n v="2900"/>
    <n v="26100"/>
    <n v="21163.88"/>
    <n v="4936.12"/>
    <x v="1"/>
    <s v="Visakhapatnam"/>
    <s v="Andhra Pradesh"/>
    <s v="India"/>
    <s v="Net Banking"/>
    <x v="0"/>
    <s v="Standard"/>
    <x v="0"/>
    <s v="No"/>
    <s v="No"/>
  </r>
  <r>
    <x v="3853"/>
    <x v="311"/>
    <s v="CUST11498"/>
    <s v="Customer 1498"/>
    <n v="48"/>
    <s v="New"/>
    <s v="P4004"/>
    <s v="Shampoo"/>
    <x v="4"/>
    <s v="BeautyCare"/>
    <n v="2"/>
    <n v="550"/>
    <n v="10"/>
    <n v="1100"/>
    <n v="110"/>
    <n v="990"/>
    <n v="596.21"/>
    <n v="393.79"/>
    <x v="1"/>
    <s v="Bengaluru"/>
    <s v="Karnataka"/>
    <s v="India"/>
    <s v="UPI"/>
    <x v="1"/>
    <s v="Same Day"/>
    <x v="3"/>
    <s v="No"/>
    <s v="No"/>
  </r>
  <r>
    <x v="3854"/>
    <x v="311"/>
    <s v="CUST11842"/>
    <s v="Customer 1842"/>
    <n v="59"/>
    <s v="New"/>
    <s v="P4001"/>
    <s v="Face Wash"/>
    <x v="4"/>
    <s v="BeautyCare"/>
    <n v="1"/>
    <n v="450"/>
    <n v="25"/>
    <n v="450"/>
    <n v="112.5"/>
    <n v="337.5"/>
    <n v="261.39"/>
    <n v="76.11"/>
    <x v="1"/>
    <s v="Bengaluru"/>
    <s v="Karnataka"/>
    <s v="India"/>
    <s v="Debit Card"/>
    <x v="0"/>
    <s v="Standard"/>
    <x v="0"/>
    <s v="No"/>
    <s v="No"/>
  </r>
  <r>
    <x v="3855"/>
    <x v="312"/>
    <s v="CUST11754"/>
    <s v="Customer 1754"/>
    <n v="29"/>
    <s v="Returning"/>
    <s v="P5003"/>
    <s v="Calculator"/>
    <x v="1"/>
    <s v="Stationery Hub"/>
    <n v="2"/>
    <n v="650"/>
    <n v="5"/>
    <n v="1300"/>
    <n v="65"/>
    <n v="1235"/>
    <n v="954.34"/>
    <n v="280.66000000000003"/>
    <x v="1"/>
    <s v="Kolkata"/>
    <s v="West Bengal"/>
    <s v="India"/>
    <s v="Credit Card"/>
    <x v="0"/>
    <s v="Express"/>
    <x v="0"/>
    <s v="No"/>
    <s v="No"/>
  </r>
  <r>
    <x v="3856"/>
    <x v="312"/>
    <s v="CUST12030"/>
    <s v="Customer 2030"/>
    <n v="54"/>
    <s v="Returning"/>
    <s v="P5004"/>
    <s v="Pen Set"/>
    <x v="1"/>
    <s v="Stationery Hub"/>
    <n v="1"/>
    <n v="250"/>
    <n v="10"/>
    <n v="250"/>
    <n v="25"/>
    <n v="225"/>
    <n v="142.6"/>
    <n v="82.4"/>
    <x v="0"/>
    <s v="Ahmedabad"/>
    <s v="Gujarat"/>
    <s v="India"/>
    <s v="Net Banking"/>
    <x v="2"/>
    <s v="Express"/>
    <x v="0"/>
    <s v="No"/>
    <s v="No"/>
  </r>
  <r>
    <x v="3857"/>
    <x v="312"/>
    <s v="CUST11451"/>
    <s v="Customer 1451"/>
    <n v="25"/>
    <s v="Loyal"/>
    <s v="P3004"/>
    <s v="Cookware Set"/>
    <x v="2"/>
    <s v="HomeNeeds"/>
    <n v="4"/>
    <n v="3500"/>
    <n v="20"/>
    <n v="14000"/>
    <n v="2800"/>
    <n v="11200"/>
    <n v="6325.81"/>
    <n v="4874.1899999999996"/>
    <x v="1"/>
    <s v="Kolkata"/>
    <s v="West Bengal"/>
    <s v="India"/>
    <s v="UPI"/>
    <x v="1"/>
    <s v="Express"/>
    <x v="0"/>
    <s v="No"/>
    <s v="No"/>
  </r>
  <r>
    <x v="3858"/>
    <x v="312"/>
    <s v="CUST11331"/>
    <s v="Customer 1331"/>
    <n v="46"/>
    <s v="Returning"/>
    <s v="P4003"/>
    <s v="Sunscreen"/>
    <x v="4"/>
    <s v="BeautyCare"/>
    <n v="1"/>
    <n v="700"/>
    <n v="0"/>
    <n v="700"/>
    <n v="0"/>
    <n v="700"/>
    <n v="391.73"/>
    <n v="308.27"/>
    <x v="1"/>
    <s v="Kolkata"/>
    <s v="West Bengal"/>
    <s v="India"/>
    <s v="Wallet"/>
    <x v="2"/>
    <s v="Standard"/>
    <x v="0"/>
    <s v="No"/>
    <s v="No"/>
  </r>
  <r>
    <x v="3859"/>
    <x v="312"/>
    <s v="CUST10558"/>
    <s v="Customer 558"/>
    <n v="34"/>
    <s v="New"/>
    <s v="P3006"/>
    <s v="Water Bottle"/>
    <x v="2"/>
    <s v="Metro Supplies"/>
    <n v="1"/>
    <n v="700"/>
    <n v="0"/>
    <n v="700"/>
    <n v="0"/>
    <n v="700"/>
    <n v="571.03"/>
    <n v="128.97"/>
    <x v="2"/>
    <s v="Indore"/>
    <s v="Madhya Pradesh"/>
    <s v="India"/>
    <s v="Cash on Delivery"/>
    <x v="1"/>
    <s v="Standard"/>
    <x v="0"/>
    <s v="No"/>
    <s v="No"/>
  </r>
  <r>
    <x v="3860"/>
    <x v="312"/>
    <s v="CUST11159"/>
    <s v="Customer 1159"/>
    <n v="36"/>
    <s v="New"/>
    <s v="P1003"/>
    <s v="Headphones"/>
    <x v="0"/>
    <s v="Metro Supplies"/>
    <n v="5"/>
    <n v="2500"/>
    <n v="10"/>
    <n v="12500"/>
    <n v="1250"/>
    <n v="11250"/>
    <n v="8878.75"/>
    <n v="2371.25"/>
    <x v="1"/>
    <s v="Pune"/>
    <s v="Maharashtra"/>
    <s v="India"/>
    <s v="Debit Card"/>
    <x v="1"/>
    <s v="Standard"/>
    <x v="0"/>
    <s v="No"/>
    <s v="No"/>
  </r>
  <r>
    <x v="3861"/>
    <x v="312"/>
    <s v="CUST11896"/>
    <s v="Customer 1896"/>
    <n v="46"/>
    <s v="Returning"/>
    <s v="P5003"/>
    <s v="Calculator"/>
    <x v="1"/>
    <s v="Stationery Hub"/>
    <n v="1"/>
    <n v="650"/>
    <n v="10"/>
    <n v="650"/>
    <n v="65"/>
    <n v="585"/>
    <n v="442.87"/>
    <n v="142.13"/>
    <x v="0"/>
    <s v="Jaipur"/>
    <s v="Rajasthan"/>
    <s v="India"/>
    <s v="UPI"/>
    <x v="2"/>
    <s v="Express"/>
    <x v="0"/>
    <s v="Yes"/>
    <s v="No"/>
  </r>
  <r>
    <x v="3862"/>
    <x v="312"/>
    <s v="CUST11628"/>
    <s v="Customer 1628"/>
    <n v="54"/>
    <s v="New"/>
    <s v="P5001"/>
    <s v="Notebook Set"/>
    <x v="1"/>
    <s v="Stationery Hub"/>
    <n v="2"/>
    <n v="500"/>
    <n v="15"/>
    <n v="1000"/>
    <n v="150"/>
    <n v="850"/>
    <n v="627.77"/>
    <n v="222.23"/>
    <x v="2"/>
    <s v="Hyderabad"/>
    <s v="Telangana"/>
    <s v="India"/>
    <s v="Wallet"/>
    <x v="1"/>
    <s v="Express"/>
    <x v="0"/>
    <s v="No"/>
    <s v="No"/>
  </r>
  <r>
    <x v="3863"/>
    <x v="312"/>
    <s v="CUST11683"/>
    <s v="Customer 1683"/>
    <n v="54"/>
    <s v="Returning"/>
    <s v="P1003"/>
    <s v="Headphones"/>
    <x v="0"/>
    <s v="Metro Supplies"/>
    <n v="2"/>
    <n v="2500"/>
    <n v="0"/>
    <n v="5000"/>
    <n v="0"/>
    <n v="5000"/>
    <n v="3203.98"/>
    <n v="1796.02"/>
    <x v="0"/>
    <s v="Patna"/>
    <s v="Bihar"/>
    <s v="India"/>
    <s v="Net Banking"/>
    <x v="2"/>
    <s v="Standard"/>
    <x v="1"/>
    <s v="No"/>
    <s v="No"/>
  </r>
  <r>
    <x v="3864"/>
    <x v="312"/>
    <s v="CUST10193"/>
    <s v="Customer 193"/>
    <n v="28"/>
    <s v="Returning"/>
    <s v="P4005"/>
    <s v="Perfume"/>
    <x v="4"/>
    <s v="BeautyCare"/>
    <n v="1"/>
    <n v="1800"/>
    <n v="15"/>
    <n v="1800"/>
    <n v="270"/>
    <n v="1530"/>
    <n v="1127.75"/>
    <n v="402.25"/>
    <x v="1"/>
    <s v="Chennai"/>
    <s v="Tamil Nadu"/>
    <s v="India"/>
    <s v="Wallet"/>
    <x v="2"/>
    <s v="Express"/>
    <x v="0"/>
    <s v="No"/>
    <s v="No"/>
  </r>
  <r>
    <x v="3865"/>
    <x v="312"/>
    <s v="CUST10912"/>
    <s v="Customer 912"/>
    <n v="59"/>
    <s v="Returning"/>
    <s v="P5004"/>
    <s v="Pen Set"/>
    <x v="1"/>
    <s v="Stationery Hub"/>
    <n v="1"/>
    <n v="250"/>
    <n v="20"/>
    <n v="250"/>
    <n v="50"/>
    <n v="200"/>
    <n v="146.08000000000001"/>
    <n v="53.92"/>
    <x v="1"/>
    <s v="Visakhapatnam"/>
    <s v="Andhra Pradesh"/>
    <s v="India"/>
    <s v="Credit Card"/>
    <x v="1"/>
    <s v="Standard"/>
    <x v="0"/>
    <s v="No"/>
    <s v="No"/>
  </r>
  <r>
    <x v="3866"/>
    <x v="312"/>
    <s v="CUST11384"/>
    <s v="Customer 1384"/>
    <n v="53"/>
    <s v="Loyal"/>
    <s v="P1010"/>
    <s v="Bluetooth Speaker"/>
    <x v="0"/>
    <s v="Prime Distributors"/>
    <n v="1"/>
    <n v="3200"/>
    <n v="5"/>
    <n v="3200"/>
    <n v="160"/>
    <n v="3040"/>
    <n v="1931.05"/>
    <n v="1108.95"/>
    <x v="1"/>
    <s v="Chandigarh"/>
    <s v="Chandigarh"/>
    <s v="India"/>
    <s v="Credit Card"/>
    <x v="0"/>
    <s v="Express"/>
    <x v="0"/>
    <s v="No"/>
    <s v="No"/>
  </r>
  <r>
    <x v="3867"/>
    <x v="312"/>
    <s v="CUST10216"/>
    <s v="Customer 216"/>
    <n v="38"/>
    <s v="New"/>
    <s v="P5003"/>
    <s v="Calculator"/>
    <x v="1"/>
    <s v="Stationery Hub"/>
    <n v="3"/>
    <n v="650"/>
    <n v="0"/>
    <n v="1950"/>
    <n v="0"/>
    <n v="1950"/>
    <n v="1484.4"/>
    <n v="465.6"/>
    <x v="0"/>
    <s v="Delhi"/>
    <s v="Delhi"/>
    <s v="India"/>
    <s v="Net Banking"/>
    <x v="2"/>
    <s v="Standard"/>
    <x v="1"/>
    <s v="No"/>
    <s v="No"/>
  </r>
  <r>
    <x v="3868"/>
    <x v="313"/>
    <s v="CUST10989"/>
    <s v="Customer 989"/>
    <n v="60"/>
    <s v="Returning"/>
    <s v="P1010"/>
    <s v="Bluetooth Speaker"/>
    <x v="0"/>
    <s v="Prime Distributors"/>
    <n v="1"/>
    <n v="3200"/>
    <n v="10"/>
    <n v="3200"/>
    <n v="320"/>
    <n v="2880"/>
    <n v="1898.5"/>
    <n v="981.5"/>
    <x v="2"/>
    <s v="Bhubaneswar"/>
    <s v="Odisha"/>
    <s v="India"/>
    <s v="Net Banking"/>
    <x v="0"/>
    <s v="Express"/>
    <x v="0"/>
    <s v="No"/>
    <s v="No"/>
  </r>
  <r>
    <x v="3869"/>
    <x v="313"/>
    <s v="CUST10103"/>
    <s v="Customer 103"/>
    <n v="56"/>
    <s v="Returning"/>
    <s v="P5003"/>
    <s v="Calculator"/>
    <x v="1"/>
    <s v="Stationery Hub"/>
    <n v="2"/>
    <n v="650"/>
    <n v="10"/>
    <n v="1300"/>
    <n v="130"/>
    <n v="1170"/>
    <n v="928.55"/>
    <n v="241.45"/>
    <x v="0"/>
    <s v="Indore"/>
    <s v="Madhya Pradesh"/>
    <s v="India"/>
    <s v="Credit Card"/>
    <x v="1"/>
    <s v="Express"/>
    <x v="2"/>
    <s v="No"/>
    <s v="No"/>
  </r>
  <r>
    <x v="3870"/>
    <x v="313"/>
    <s v="CUST12310"/>
    <s v="Customer 2310"/>
    <n v="50"/>
    <s v="Returning"/>
    <s v="P1006"/>
    <s v="Keyboard"/>
    <x v="0"/>
    <s v="Metro Supplies"/>
    <n v="1"/>
    <n v="1800"/>
    <n v="5"/>
    <n v="1800"/>
    <n v="90"/>
    <n v="1710"/>
    <n v="1219.6600000000001"/>
    <n v="490.34"/>
    <x v="1"/>
    <s v="Bhopal"/>
    <s v="Madhya Pradesh"/>
    <s v="India"/>
    <s v="Net Banking"/>
    <x v="1"/>
    <s v="Standard"/>
    <x v="0"/>
    <s v="No"/>
    <s v="Yes"/>
  </r>
  <r>
    <x v="3871"/>
    <x v="313"/>
    <s v="CUST10028"/>
    <s v="Customer 28"/>
    <n v="39"/>
    <s v="New"/>
    <s v="P2008"/>
    <s v="Formal Shirt"/>
    <x v="3"/>
    <s v="Global Traders"/>
    <n v="2"/>
    <n v="1700"/>
    <n v="0"/>
    <n v="3400"/>
    <n v="0"/>
    <n v="3400"/>
    <n v="2027.53"/>
    <n v="1372.47"/>
    <x v="1"/>
    <s v="Jaipur"/>
    <s v="Rajasthan"/>
    <s v="India"/>
    <s v="Net Banking"/>
    <x v="2"/>
    <s v="Express"/>
    <x v="0"/>
    <s v="No"/>
    <s v="No"/>
  </r>
  <r>
    <x v="3872"/>
    <x v="313"/>
    <s v="CUST10895"/>
    <s v="Customer 895"/>
    <n v="48"/>
    <s v="Returning"/>
    <s v="P3005"/>
    <s v="Bedsheet Set"/>
    <x v="2"/>
    <s v="RetailHub"/>
    <n v="1"/>
    <n v="1800"/>
    <n v="10"/>
    <n v="1800"/>
    <n v="180"/>
    <n v="1620"/>
    <n v="935.91"/>
    <n v="684.09"/>
    <x v="0"/>
    <s v="Chennai"/>
    <s v="Tamil Nadu"/>
    <s v="India"/>
    <s v="UPI"/>
    <x v="0"/>
    <s v="Standard"/>
    <x v="3"/>
    <s v="No"/>
    <s v="No"/>
  </r>
  <r>
    <x v="3873"/>
    <x v="313"/>
    <s v="CUST11395"/>
    <s v="Customer 1395"/>
    <n v="40"/>
    <s v="New"/>
    <s v="P1005"/>
    <s v="Tablet"/>
    <x v="0"/>
    <s v="RetailHub"/>
    <n v="3"/>
    <n v="18000"/>
    <n v="20"/>
    <n v="54000"/>
    <n v="10800"/>
    <n v="43200"/>
    <n v="29915.38"/>
    <n v="13284.62"/>
    <x v="2"/>
    <s v="Ahmedabad"/>
    <s v="Gujarat"/>
    <s v="India"/>
    <s v="Cash on Delivery"/>
    <x v="0"/>
    <s v="Express"/>
    <x v="0"/>
    <s v="No"/>
    <s v="No"/>
  </r>
  <r>
    <x v="3874"/>
    <x v="313"/>
    <s v="CUST10375"/>
    <s v="Customer 375"/>
    <n v="46"/>
    <s v="Returning"/>
    <s v="P5004"/>
    <s v="Pen Set"/>
    <x v="1"/>
    <s v="Stationery Hub"/>
    <n v="1"/>
    <n v="250"/>
    <n v="15"/>
    <n v="250"/>
    <n v="37.5"/>
    <n v="212.5"/>
    <n v="146.13"/>
    <n v="66.37"/>
    <x v="2"/>
    <s v="Kolkata"/>
    <s v="West Bengal"/>
    <s v="India"/>
    <s v="Debit Card"/>
    <x v="2"/>
    <s v="Standard"/>
    <x v="0"/>
    <s v="No"/>
    <s v="Yes"/>
  </r>
  <r>
    <x v="3875"/>
    <x v="313"/>
    <s v="CUST11969"/>
    <s v="Customer 1969"/>
    <n v="39"/>
    <s v="Returning"/>
    <s v="P1009"/>
    <s v="Power Bank"/>
    <x v="0"/>
    <s v="Prime Distributors"/>
    <n v="2"/>
    <n v="1600"/>
    <n v="20"/>
    <n v="3200"/>
    <n v="640"/>
    <n v="2560"/>
    <n v="1899.14"/>
    <n v="660.86"/>
    <x v="1"/>
    <s v="Patna"/>
    <s v="Bihar"/>
    <s v="India"/>
    <s v="Cash on Delivery"/>
    <x v="0"/>
    <s v="Express"/>
    <x v="0"/>
    <s v="No"/>
    <s v="No"/>
  </r>
  <r>
    <x v="3876"/>
    <x v="313"/>
    <s v="CUST11743"/>
    <s v="Customer 1743"/>
    <n v="45"/>
    <s v="New"/>
    <s v="P1001"/>
    <s v="Laptop"/>
    <x v="0"/>
    <s v="TechSource India"/>
    <n v="1"/>
    <n v="55000"/>
    <n v="20"/>
    <n v="55000"/>
    <n v="11000"/>
    <n v="44000"/>
    <n v="35759.230000000003"/>
    <n v="8240.77"/>
    <x v="0"/>
    <s v="Bhubaneswar"/>
    <s v="Odisha"/>
    <s v="India"/>
    <s v="Debit Card"/>
    <x v="2"/>
    <s v="Standard"/>
    <x v="0"/>
    <s v="Yes"/>
    <s v="No"/>
  </r>
  <r>
    <x v="3877"/>
    <x v="313"/>
    <s v="CUST10908"/>
    <s v="Customer 908"/>
    <n v="39"/>
    <s v="New"/>
    <s v="P1008"/>
    <s v="Monitor"/>
    <x v="0"/>
    <s v="Global Traders"/>
    <n v="2"/>
    <n v="14500"/>
    <n v="5"/>
    <n v="29000"/>
    <n v="1450"/>
    <n v="27550"/>
    <n v="19338.93"/>
    <n v="8211.07"/>
    <x v="2"/>
    <s v="Bhopal"/>
    <s v="Madhya Pradesh"/>
    <s v="India"/>
    <s v="Wallet"/>
    <x v="2"/>
    <s v="Same Day"/>
    <x v="0"/>
    <s v="No"/>
    <s v="No"/>
  </r>
  <r>
    <x v="3878"/>
    <x v="313"/>
    <s v="CUST11773"/>
    <s v="Customer 1773"/>
    <n v="18"/>
    <s v="New"/>
    <s v="P5003"/>
    <s v="Calculator"/>
    <x v="1"/>
    <s v="Stationery Hub"/>
    <n v="1"/>
    <n v="650"/>
    <n v="5"/>
    <n v="650"/>
    <n v="32.5"/>
    <n v="617.5"/>
    <n v="436.72"/>
    <n v="180.78"/>
    <x v="2"/>
    <s v="Delhi"/>
    <s v="Delhi"/>
    <s v="India"/>
    <s v="Debit Card"/>
    <x v="1"/>
    <s v="Same Day"/>
    <x v="3"/>
    <s v="No"/>
    <s v="No"/>
  </r>
  <r>
    <x v="3879"/>
    <x v="313"/>
    <s v="CUST10252"/>
    <s v="Customer 252"/>
    <n v="32"/>
    <s v="New"/>
    <s v="P1001"/>
    <s v="Laptop"/>
    <x v="0"/>
    <s v="TechSource India"/>
    <n v="6"/>
    <n v="55000"/>
    <n v="20"/>
    <n v="330000"/>
    <n v="66000"/>
    <n v="264000"/>
    <n v="152715.41"/>
    <n v="111284.59"/>
    <x v="1"/>
    <s v="Hyderabad"/>
    <s v="Telangana"/>
    <s v="India"/>
    <s v="Cash on Delivery"/>
    <x v="0"/>
    <s v="Standard"/>
    <x v="0"/>
    <s v="No"/>
    <s v="No"/>
  </r>
  <r>
    <x v="3880"/>
    <x v="314"/>
    <s v="CUST10071"/>
    <s v="Customer 71"/>
    <n v="48"/>
    <s v="Loyal"/>
    <s v="P4006"/>
    <s v="Lipstick"/>
    <x v="4"/>
    <s v="BeautyCare"/>
    <n v="2"/>
    <n v="850"/>
    <n v="15"/>
    <n v="1700"/>
    <n v="255"/>
    <n v="1445"/>
    <n v="1048.8499999999999"/>
    <n v="396.15"/>
    <x v="0"/>
    <s v="Mumbai"/>
    <s v="Maharashtra"/>
    <s v="India"/>
    <s v="Debit Card"/>
    <x v="0"/>
    <s v="Express"/>
    <x v="3"/>
    <s v="No"/>
    <s v="No"/>
  </r>
  <r>
    <x v="3881"/>
    <x v="314"/>
    <s v="CUST10329"/>
    <s v="Customer 329"/>
    <n v="39"/>
    <s v="Returning"/>
    <s v="P3004"/>
    <s v="Cookware Set"/>
    <x v="2"/>
    <s v="HomeNeeds"/>
    <n v="1"/>
    <n v="3500"/>
    <n v="10"/>
    <n v="3500"/>
    <n v="350"/>
    <n v="3150"/>
    <n v="2564.15"/>
    <n v="585.85"/>
    <x v="0"/>
    <s v="Ahmedabad"/>
    <s v="Gujarat"/>
    <s v="India"/>
    <s v="Wallet"/>
    <x v="2"/>
    <s v="Standard"/>
    <x v="0"/>
    <s v="No"/>
    <s v="No"/>
  </r>
  <r>
    <x v="3882"/>
    <x v="314"/>
    <s v="CUST10841"/>
    <s v="Customer 841"/>
    <n v="30"/>
    <s v="Returning"/>
    <s v="P5005"/>
    <s v="Desk Organizer"/>
    <x v="1"/>
    <s v="Stationery Hub"/>
    <n v="1"/>
    <n v="600"/>
    <n v="10"/>
    <n v="600"/>
    <n v="60"/>
    <n v="540"/>
    <n v="324.72000000000003"/>
    <n v="215.28"/>
    <x v="1"/>
    <s v="Chennai"/>
    <s v="Tamil Nadu"/>
    <s v="India"/>
    <s v="Cash on Delivery"/>
    <x v="1"/>
    <s v="Same Day"/>
    <x v="0"/>
    <s v="No"/>
    <s v="No"/>
  </r>
  <r>
    <x v="3883"/>
    <x v="314"/>
    <s v="CUST10795"/>
    <s v="Customer 795"/>
    <n v="41"/>
    <s v="Returning"/>
    <s v="P1002"/>
    <s v="Smartphone"/>
    <x v="0"/>
    <s v="Global Traders"/>
    <n v="1"/>
    <n v="28000"/>
    <n v="0"/>
    <n v="28000"/>
    <n v="0"/>
    <n v="28000"/>
    <n v="16189.33"/>
    <n v="11810.67"/>
    <x v="0"/>
    <s v="Coimbatore"/>
    <s v="Tamil Nadu"/>
    <s v="India"/>
    <s v="Credit Card"/>
    <x v="2"/>
    <s v="Express"/>
    <x v="3"/>
    <s v="No"/>
    <s v="No"/>
  </r>
  <r>
    <x v="3884"/>
    <x v="314"/>
    <s v="CUST11543"/>
    <s v="Customer 1543"/>
    <n v="26"/>
    <s v="Returning"/>
    <s v="P3004"/>
    <s v="Cookware Set"/>
    <x v="2"/>
    <s v="HomeNeeds"/>
    <n v="4"/>
    <n v="3500"/>
    <n v="10"/>
    <n v="14000"/>
    <n v="1400"/>
    <n v="12600"/>
    <n v="6946.95"/>
    <n v="5653.05"/>
    <x v="1"/>
    <s v="Visakhapatnam"/>
    <s v="Andhra Pradesh"/>
    <s v="India"/>
    <s v="Wallet"/>
    <x v="2"/>
    <s v="Standard"/>
    <x v="0"/>
    <s v="No"/>
    <s v="No"/>
  </r>
  <r>
    <x v="3885"/>
    <x v="314"/>
    <s v="CUST11279"/>
    <s v="Customer 1279"/>
    <n v="39"/>
    <s v="Returning"/>
    <s v="P1009"/>
    <s v="Power Bank"/>
    <x v="0"/>
    <s v="Prime Distributors"/>
    <n v="3"/>
    <n v="1600"/>
    <n v="20"/>
    <n v="4800"/>
    <n v="960"/>
    <n v="3840"/>
    <n v="2347.42"/>
    <n v="1492.58"/>
    <x v="2"/>
    <s v="Coimbatore"/>
    <s v="Tamil Nadu"/>
    <s v="India"/>
    <s v="Wallet"/>
    <x v="0"/>
    <s v="Standard"/>
    <x v="0"/>
    <s v="No"/>
    <s v="No"/>
  </r>
  <r>
    <x v="3886"/>
    <x v="314"/>
    <s v="CUST11932"/>
    <s v="Customer 1932"/>
    <n v="54"/>
    <s v="Returning"/>
    <s v="P3004"/>
    <s v="Cookware Set"/>
    <x v="2"/>
    <s v="HomeNeeds"/>
    <n v="1"/>
    <n v="3500"/>
    <n v="15"/>
    <n v="3500"/>
    <n v="525"/>
    <n v="2975"/>
    <n v="1859.55"/>
    <n v="1115.45"/>
    <x v="0"/>
    <s v="Lucknow"/>
    <s v="Uttar Pradesh"/>
    <s v="India"/>
    <s v="Net Banking"/>
    <x v="2"/>
    <s v="Standard"/>
    <x v="3"/>
    <s v="No"/>
    <s v="No"/>
  </r>
  <r>
    <x v="3887"/>
    <x v="314"/>
    <s v="CUST11480"/>
    <s v="Customer 1480"/>
    <n v="40"/>
    <s v="Returning"/>
    <s v="P5001"/>
    <s v="Notebook Set"/>
    <x v="1"/>
    <s v="Stationery Hub"/>
    <n v="1"/>
    <n v="500"/>
    <n v="0"/>
    <n v="500"/>
    <n v="0"/>
    <n v="500"/>
    <n v="360.57"/>
    <n v="139.43"/>
    <x v="1"/>
    <s v="Lucknow"/>
    <s v="Uttar Pradesh"/>
    <s v="India"/>
    <s v="Credit Card"/>
    <x v="0"/>
    <s v="Standard"/>
    <x v="0"/>
    <s v="No"/>
    <s v="No"/>
  </r>
  <r>
    <x v="3888"/>
    <x v="314"/>
    <s v="CUST10885"/>
    <s v="Customer 885"/>
    <n v="37"/>
    <s v="Loyal"/>
    <s v="P1003"/>
    <s v="Headphones"/>
    <x v="0"/>
    <s v="Metro Supplies"/>
    <n v="4"/>
    <n v="2500"/>
    <n v="20"/>
    <n v="10000"/>
    <n v="2000"/>
    <n v="8000"/>
    <n v="4578.2700000000004"/>
    <n v="3421.73"/>
    <x v="0"/>
    <s v="Mumbai"/>
    <s v="Maharashtra"/>
    <s v="India"/>
    <s v="Wallet"/>
    <x v="2"/>
    <s v="Standard"/>
    <x v="0"/>
    <s v="No"/>
    <s v="No"/>
  </r>
  <r>
    <x v="3889"/>
    <x v="314"/>
    <s v="CUST12240"/>
    <s v="Customer 2240"/>
    <n v="36"/>
    <s v="New"/>
    <s v="P1009"/>
    <s v="Power Bank"/>
    <x v="0"/>
    <s v="Prime Distributors"/>
    <n v="4"/>
    <n v="1600"/>
    <n v="10"/>
    <n v="6400"/>
    <n v="640"/>
    <n v="5760"/>
    <n v="4249.54"/>
    <n v="1510.46"/>
    <x v="1"/>
    <s v="Hyderabad"/>
    <s v="Telangana"/>
    <s v="India"/>
    <s v="Credit Card"/>
    <x v="0"/>
    <s v="Express"/>
    <x v="2"/>
    <s v="No"/>
    <s v="No"/>
  </r>
  <r>
    <x v="3890"/>
    <x v="314"/>
    <s v="CUST11241"/>
    <s v="Customer 1241"/>
    <n v="36"/>
    <s v="Returning"/>
    <s v="P3006"/>
    <s v="Water Bottle"/>
    <x v="2"/>
    <s v="Metro Supplies"/>
    <n v="1"/>
    <n v="700"/>
    <n v="20"/>
    <n v="700"/>
    <n v="140"/>
    <n v="560"/>
    <n v="319.63"/>
    <n v="240.37"/>
    <x v="1"/>
    <s v="Visakhapatnam"/>
    <s v="Andhra Pradesh"/>
    <s v="India"/>
    <s v="Cash on Delivery"/>
    <x v="2"/>
    <s v="Standard"/>
    <x v="0"/>
    <s v="Yes"/>
    <s v="No"/>
  </r>
  <r>
    <x v="3891"/>
    <x v="314"/>
    <s v="CUST12059"/>
    <s v="Customer 2059"/>
    <n v="33"/>
    <s v="Returning"/>
    <s v="P1007"/>
    <s v="Mouse"/>
    <x v="0"/>
    <s v="RetailHub"/>
    <n v="5"/>
    <n v="900"/>
    <n v="5"/>
    <n v="4500"/>
    <n v="225"/>
    <n v="4275"/>
    <n v="2744.55"/>
    <n v="1530.45"/>
    <x v="1"/>
    <s v="Patna"/>
    <s v="Bihar"/>
    <s v="India"/>
    <s v="Wallet"/>
    <x v="2"/>
    <s v="Standard"/>
    <x v="0"/>
    <s v="Yes"/>
    <s v="No"/>
  </r>
  <r>
    <x v="3892"/>
    <x v="314"/>
    <s v="CUST12087"/>
    <s v="Customer 2087"/>
    <n v="21"/>
    <s v="Returning"/>
    <s v="P5005"/>
    <s v="Desk Organizer"/>
    <x v="1"/>
    <s v="Stationery Hub"/>
    <n v="2"/>
    <n v="600"/>
    <n v="10"/>
    <n v="1200"/>
    <n v="120"/>
    <n v="1080"/>
    <n v="781.05"/>
    <n v="298.95"/>
    <x v="1"/>
    <s v="Pune"/>
    <s v="Maharashtra"/>
    <s v="India"/>
    <s v="Debit Card"/>
    <x v="1"/>
    <s v="Standard"/>
    <x v="0"/>
    <s v="No"/>
    <s v="No"/>
  </r>
  <r>
    <x v="3893"/>
    <x v="314"/>
    <s v="CUST10091"/>
    <s v="Customer 91"/>
    <n v="19"/>
    <s v="Returning"/>
    <s v="P3004"/>
    <s v="Cookware Set"/>
    <x v="2"/>
    <s v="HomeNeeds"/>
    <n v="1"/>
    <n v="3500"/>
    <n v="20"/>
    <n v="3500"/>
    <n v="700"/>
    <n v="2800"/>
    <n v="1583.06"/>
    <n v="1216.94"/>
    <x v="0"/>
    <s v="Visakhapatnam"/>
    <s v="Andhra Pradesh"/>
    <s v="India"/>
    <s v="Credit Card"/>
    <x v="2"/>
    <s v="Express"/>
    <x v="0"/>
    <s v="No"/>
    <s v="No"/>
  </r>
  <r>
    <x v="3894"/>
    <x v="314"/>
    <s v="CUST11732"/>
    <s v="Customer 1732"/>
    <n v="42"/>
    <s v="New"/>
    <s v="P3002"/>
    <s v="Air Fryer"/>
    <x v="2"/>
    <s v="HomeNeeds"/>
    <n v="2"/>
    <n v="6500"/>
    <n v="20"/>
    <n v="13000"/>
    <n v="2600"/>
    <n v="10400"/>
    <n v="7853.04"/>
    <n v="2546.96"/>
    <x v="2"/>
    <s v="Bhopal"/>
    <s v="Madhya Pradesh"/>
    <s v="India"/>
    <s v="Wallet"/>
    <x v="2"/>
    <s v="Standard"/>
    <x v="0"/>
    <s v="No"/>
    <s v="No"/>
  </r>
  <r>
    <x v="3895"/>
    <x v="314"/>
    <s v="CUST11787"/>
    <s v="Customer 1787"/>
    <n v="19"/>
    <s v="Returning"/>
    <s v="P5003"/>
    <s v="Calculator"/>
    <x v="1"/>
    <s v="Stationery Hub"/>
    <n v="1"/>
    <n v="650"/>
    <n v="5"/>
    <n v="650"/>
    <n v="32.5"/>
    <n v="617.5"/>
    <n v="449.57"/>
    <n v="167.93"/>
    <x v="2"/>
    <s v="Patna"/>
    <s v="Bihar"/>
    <s v="India"/>
    <s v="Net Banking"/>
    <x v="0"/>
    <s v="Standard"/>
    <x v="0"/>
    <s v="No"/>
    <s v="No"/>
  </r>
  <r>
    <x v="3896"/>
    <x v="314"/>
    <s v="CUST10543"/>
    <s v="Customer 543"/>
    <n v="60"/>
    <s v="Returning"/>
    <s v="P5004"/>
    <s v="Pen Set"/>
    <x v="1"/>
    <s v="Stationery Hub"/>
    <n v="2"/>
    <n v="250"/>
    <n v="15"/>
    <n v="500"/>
    <n v="75"/>
    <n v="425"/>
    <n v="265.54000000000002"/>
    <n v="159.46"/>
    <x v="1"/>
    <s v="Kolkata"/>
    <s v="West Bengal"/>
    <s v="India"/>
    <s v="Net Banking"/>
    <x v="0"/>
    <s v="Standard"/>
    <x v="0"/>
    <s v="No"/>
    <s v="No"/>
  </r>
  <r>
    <x v="3897"/>
    <x v="314"/>
    <s v="CUST11939"/>
    <s v="Customer 1939"/>
    <n v="36"/>
    <s v="Returning"/>
    <s v="P3004"/>
    <s v="Cookware Set"/>
    <x v="2"/>
    <s v="HomeNeeds"/>
    <n v="3"/>
    <n v="3500"/>
    <n v="10"/>
    <n v="10500"/>
    <n v="1050"/>
    <n v="9450"/>
    <n v="5256.94"/>
    <n v="4193.0600000000004"/>
    <x v="2"/>
    <s v="Chandigarh"/>
    <s v="Chandigarh"/>
    <s v="India"/>
    <s v="Debit Card"/>
    <x v="1"/>
    <s v="Express"/>
    <x v="0"/>
    <s v="No"/>
    <s v="No"/>
  </r>
  <r>
    <x v="3898"/>
    <x v="314"/>
    <s v="CUST11720"/>
    <s v="Customer 1720"/>
    <n v="40"/>
    <s v="Returning"/>
    <s v="P5002"/>
    <s v="Novel"/>
    <x v="1"/>
    <s v="Stationery Hub"/>
    <n v="2"/>
    <n v="400"/>
    <n v="0"/>
    <n v="800"/>
    <n v="0"/>
    <n v="800"/>
    <n v="506.65"/>
    <n v="293.35000000000002"/>
    <x v="1"/>
    <s v="Bhopal"/>
    <s v="Madhya Pradesh"/>
    <s v="India"/>
    <s v="Net Banking"/>
    <x v="0"/>
    <s v="Express"/>
    <x v="0"/>
    <s v="No"/>
    <s v="No"/>
  </r>
  <r>
    <x v="3899"/>
    <x v="314"/>
    <s v="CUST11054"/>
    <s v="Customer 1054"/>
    <n v="33"/>
    <s v="Returning"/>
    <s v="P1008"/>
    <s v="Monitor"/>
    <x v="0"/>
    <s v="Global Traders"/>
    <n v="1"/>
    <n v="14500"/>
    <n v="5"/>
    <n v="14500"/>
    <n v="725"/>
    <n v="13775"/>
    <n v="8184.73"/>
    <n v="5590.27"/>
    <x v="1"/>
    <s v="Kolkata"/>
    <s v="West Bengal"/>
    <s v="India"/>
    <s v="UPI"/>
    <x v="2"/>
    <s v="Standard"/>
    <x v="0"/>
    <s v="No"/>
    <s v="No"/>
  </r>
  <r>
    <x v="3900"/>
    <x v="314"/>
    <s v="CUST11308"/>
    <s v="Customer 1308"/>
    <n v="56"/>
    <s v="Returning"/>
    <s v="P2006"/>
    <s v="Womens Kurti"/>
    <x v="3"/>
    <s v="FashionMart"/>
    <n v="2"/>
    <n v="1400"/>
    <n v="15"/>
    <n v="2800"/>
    <n v="420"/>
    <n v="2380"/>
    <n v="1648"/>
    <n v="732"/>
    <x v="2"/>
    <s v="Indore"/>
    <s v="Madhya Pradesh"/>
    <s v="India"/>
    <s v="Credit Card"/>
    <x v="2"/>
    <s v="Standard"/>
    <x v="0"/>
    <s v="No"/>
    <s v="No"/>
  </r>
  <r>
    <x v="3901"/>
    <x v="314"/>
    <s v="CUST11392"/>
    <s v="Customer 1392"/>
    <n v="21"/>
    <s v="Returning"/>
    <s v="P2008"/>
    <s v="Formal Shirt"/>
    <x v="3"/>
    <s v="Global Traders"/>
    <n v="1"/>
    <n v="1700"/>
    <n v="10"/>
    <n v="1700"/>
    <n v="170"/>
    <n v="1530"/>
    <n v="923.59"/>
    <n v="606.41"/>
    <x v="1"/>
    <s v="Surat"/>
    <s v="Gujarat"/>
    <s v="India"/>
    <s v="Cash on Delivery"/>
    <x v="2"/>
    <s v="Standard"/>
    <x v="2"/>
    <s v="No"/>
    <s v="No"/>
  </r>
  <r>
    <x v="3902"/>
    <x v="314"/>
    <s v="CUST12083"/>
    <s v="Customer 2083"/>
    <n v="38"/>
    <s v="Returning"/>
    <s v="P4002"/>
    <s v="Moisturizer"/>
    <x v="4"/>
    <s v="BeautyCare"/>
    <n v="2"/>
    <n v="650"/>
    <n v="10"/>
    <n v="1300"/>
    <n v="130"/>
    <n v="1170"/>
    <n v="776.68"/>
    <n v="393.32"/>
    <x v="1"/>
    <s v="Pune"/>
    <s v="Maharashtra"/>
    <s v="India"/>
    <s v="Debit Card"/>
    <x v="2"/>
    <s v="Express"/>
    <x v="0"/>
    <s v="No"/>
    <s v="No"/>
  </r>
  <r>
    <x v="3903"/>
    <x v="315"/>
    <s v="CUST10680"/>
    <s v="Customer 680"/>
    <n v="22"/>
    <s v="Returning"/>
    <s v="P1005"/>
    <s v="Tablet"/>
    <x v="0"/>
    <s v="RetailHub"/>
    <n v="1"/>
    <n v="18000"/>
    <n v="15"/>
    <n v="18000"/>
    <n v="2700"/>
    <n v="15300"/>
    <n v="12256.26"/>
    <n v="3043.74"/>
    <x v="1"/>
    <s v="Bengaluru"/>
    <s v="Karnataka"/>
    <s v="India"/>
    <s v="Debit Card"/>
    <x v="0"/>
    <s v="Standard"/>
    <x v="0"/>
    <s v="No"/>
    <s v="No"/>
  </r>
  <r>
    <x v="3904"/>
    <x v="315"/>
    <s v="CUST12273"/>
    <s v="Customer 2273"/>
    <n v="22"/>
    <s v="New"/>
    <s v="P1005"/>
    <s v="Tablet"/>
    <x v="0"/>
    <s v="RetailHub"/>
    <n v="3"/>
    <n v="18000"/>
    <n v="25"/>
    <n v="54000"/>
    <n v="13500"/>
    <n v="40500"/>
    <n v="28010.17"/>
    <n v="12489.83"/>
    <x v="0"/>
    <s v="Bengaluru"/>
    <s v="Karnataka"/>
    <s v="India"/>
    <s v="Credit Card"/>
    <x v="2"/>
    <s v="Standard"/>
    <x v="0"/>
    <s v="No"/>
    <s v="No"/>
  </r>
  <r>
    <x v="3905"/>
    <x v="315"/>
    <s v="CUST10554"/>
    <s v="Customer 554"/>
    <n v="48"/>
    <s v="Returning"/>
    <s v="P1007"/>
    <s v="Mouse"/>
    <x v="0"/>
    <s v="RetailHub"/>
    <n v="1"/>
    <n v="900"/>
    <n v="10"/>
    <n v="900"/>
    <n v="90"/>
    <n v="810"/>
    <n v="555.25"/>
    <n v="254.75"/>
    <x v="2"/>
    <s v="Mumbai"/>
    <s v="Maharashtra"/>
    <s v="India"/>
    <s v="Net Banking"/>
    <x v="1"/>
    <s v="Standard"/>
    <x v="0"/>
    <s v="No"/>
    <s v="No"/>
  </r>
  <r>
    <x v="3906"/>
    <x v="315"/>
    <s v="CUST12422"/>
    <s v="Customer 2422"/>
    <n v="20"/>
    <s v="New"/>
    <s v="P1007"/>
    <s v="Mouse"/>
    <x v="0"/>
    <s v="RetailHub"/>
    <n v="4"/>
    <n v="900"/>
    <n v="15"/>
    <n v="3600"/>
    <n v="540"/>
    <n v="3060"/>
    <n v="2323.39"/>
    <n v="736.61"/>
    <x v="2"/>
    <s v="Coimbatore"/>
    <s v="Tamil Nadu"/>
    <s v="India"/>
    <s v="UPI"/>
    <x v="0"/>
    <s v="Standard"/>
    <x v="0"/>
    <s v="No"/>
    <s v="No"/>
  </r>
  <r>
    <x v="3907"/>
    <x v="315"/>
    <s v="CUST11233"/>
    <s v="Customer 1233"/>
    <n v="18"/>
    <s v="New"/>
    <s v="P4004"/>
    <s v="Shampoo"/>
    <x v="4"/>
    <s v="BeautyCare"/>
    <n v="3"/>
    <n v="550"/>
    <n v="15"/>
    <n v="1650"/>
    <n v="247.5"/>
    <n v="1402.5"/>
    <n v="1084.3399999999999"/>
    <n v="318.16000000000003"/>
    <x v="0"/>
    <s v="Ahmedabad"/>
    <s v="Gujarat"/>
    <s v="India"/>
    <s v="Wallet"/>
    <x v="0"/>
    <s v="Standard"/>
    <x v="0"/>
    <s v="No"/>
    <s v="No"/>
  </r>
  <r>
    <x v="3908"/>
    <x v="315"/>
    <s v="CUST10111"/>
    <s v="Customer 111"/>
    <n v="50"/>
    <s v="Returning"/>
    <s v="P1007"/>
    <s v="Mouse"/>
    <x v="0"/>
    <s v="RetailHub"/>
    <n v="3"/>
    <n v="900"/>
    <n v="15"/>
    <n v="2700"/>
    <n v="405"/>
    <n v="2295"/>
    <n v="1590"/>
    <n v="705"/>
    <x v="1"/>
    <s v="Delhi"/>
    <s v="Delhi"/>
    <s v="India"/>
    <s v="Net Banking"/>
    <x v="2"/>
    <s v="Express"/>
    <x v="0"/>
    <s v="No"/>
    <s v="No"/>
  </r>
  <r>
    <x v="3909"/>
    <x v="315"/>
    <s v="CUST12134"/>
    <s v="Customer 2134"/>
    <n v="46"/>
    <s v="Loyal"/>
    <s v="P2007"/>
    <s v="Saree"/>
    <x v="3"/>
    <s v="FashionMart"/>
    <n v="5"/>
    <n v="2600"/>
    <n v="15"/>
    <n v="13000"/>
    <n v="1950"/>
    <n v="11050"/>
    <n v="9041.98"/>
    <n v="2008.02"/>
    <x v="1"/>
    <s v="Bhubaneswar"/>
    <s v="Odisha"/>
    <s v="India"/>
    <s v="UPI"/>
    <x v="0"/>
    <s v="Standard"/>
    <x v="3"/>
    <s v="No"/>
    <s v="No"/>
  </r>
  <r>
    <x v="3910"/>
    <x v="315"/>
    <s v="CUST10627"/>
    <s v="Customer 627"/>
    <n v="18"/>
    <s v="Loyal"/>
    <s v="P1001"/>
    <s v="Laptop"/>
    <x v="0"/>
    <s v="TechSource India"/>
    <n v="2"/>
    <n v="55000"/>
    <n v="25"/>
    <n v="110000"/>
    <n v="27500"/>
    <n v="82500"/>
    <n v="53489.279999999999"/>
    <n v="29010.720000000001"/>
    <x v="1"/>
    <s v="Guwahati"/>
    <s v="Assam"/>
    <s v="India"/>
    <s v="UPI"/>
    <x v="2"/>
    <s v="Standard"/>
    <x v="0"/>
    <s v="No"/>
    <s v="No"/>
  </r>
  <r>
    <x v="3911"/>
    <x v="315"/>
    <s v="CUST12092"/>
    <s v="Customer 2092"/>
    <n v="20"/>
    <s v="Loyal"/>
    <s v="P1009"/>
    <s v="Power Bank"/>
    <x v="0"/>
    <s v="Prime Distributors"/>
    <n v="3"/>
    <n v="1600"/>
    <n v="25"/>
    <n v="4800"/>
    <n v="1200"/>
    <n v="3600"/>
    <n v="2944.89"/>
    <n v="655.11"/>
    <x v="2"/>
    <s v="Ahmedabad"/>
    <s v="Gujarat"/>
    <s v="India"/>
    <s v="Cash on Delivery"/>
    <x v="0"/>
    <s v="Standard"/>
    <x v="0"/>
    <s v="No"/>
    <s v="Yes"/>
  </r>
  <r>
    <x v="3912"/>
    <x v="315"/>
    <s v="CUST10096"/>
    <s v="Customer 96"/>
    <n v="41"/>
    <s v="Returning"/>
    <s v="P4002"/>
    <s v="Moisturizer"/>
    <x v="4"/>
    <s v="BeautyCare"/>
    <n v="1"/>
    <n v="650"/>
    <n v="5"/>
    <n v="650"/>
    <n v="32.5"/>
    <n v="617.5"/>
    <n v="456.4"/>
    <n v="161.1"/>
    <x v="1"/>
    <s v="Lucknow"/>
    <s v="Uttar Pradesh"/>
    <s v="India"/>
    <s v="Wallet"/>
    <x v="2"/>
    <s v="Standard"/>
    <x v="0"/>
    <s v="No"/>
    <s v="No"/>
  </r>
  <r>
    <x v="3913"/>
    <x v="315"/>
    <s v="CUST12076"/>
    <s v="Customer 2076"/>
    <n v="24"/>
    <s v="Loyal"/>
    <s v="P1002"/>
    <s v="Smartphone"/>
    <x v="0"/>
    <s v="Global Traders"/>
    <n v="2"/>
    <n v="28000"/>
    <n v="5"/>
    <n v="56000"/>
    <n v="2800"/>
    <n v="53200"/>
    <n v="39479.230000000003"/>
    <n v="13720.77"/>
    <x v="0"/>
    <s v="Bhubaneswar"/>
    <s v="Odisha"/>
    <s v="India"/>
    <s v="UPI"/>
    <x v="0"/>
    <s v="Same Day"/>
    <x v="0"/>
    <s v="No"/>
    <s v="No"/>
  </r>
  <r>
    <x v="3914"/>
    <x v="315"/>
    <s v="CUST11370"/>
    <s v="Customer 1370"/>
    <n v="28"/>
    <s v="Returning"/>
    <s v="P1008"/>
    <s v="Monitor"/>
    <x v="0"/>
    <s v="Global Traders"/>
    <n v="2"/>
    <n v="14500"/>
    <n v="25"/>
    <n v="29000"/>
    <n v="7250"/>
    <n v="21750"/>
    <n v="12738.03"/>
    <n v="9011.9699999999993"/>
    <x v="1"/>
    <s v="Chandigarh"/>
    <s v="Chandigarh"/>
    <s v="India"/>
    <s v="Cash on Delivery"/>
    <x v="0"/>
    <s v="Standard"/>
    <x v="1"/>
    <s v="No"/>
    <s v="No"/>
  </r>
  <r>
    <x v="3915"/>
    <x v="315"/>
    <s v="CUST11965"/>
    <s v="Customer 1965"/>
    <n v="23"/>
    <s v="New"/>
    <s v="P4001"/>
    <s v="Face Wash"/>
    <x v="4"/>
    <s v="BeautyCare"/>
    <n v="1"/>
    <n v="450"/>
    <n v="20"/>
    <n v="450"/>
    <n v="90"/>
    <n v="360"/>
    <n v="269.54000000000002"/>
    <n v="90.46"/>
    <x v="1"/>
    <s v="Indore"/>
    <s v="Madhya Pradesh"/>
    <s v="India"/>
    <s v="Wallet"/>
    <x v="2"/>
    <s v="Same Day"/>
    <x v="0"/>
    <s v="No"/>
    <s v="No"/>
  </r>
  <r>
    <x v="3916"/>
    <x v="315"/>
    <s v="CUST10211"/>
    <s v="Customer 211"/>
    <n v="46"/>
    <s v="New"/>
    <s v="P1006"/>
    <s v="Keyboard"/>
    <x v="0"/>
    <s v="Metro Supplies"/>
    <n v="2"/>
    <n v="1800"/>
    <n v="5"/>
    <n v="3600"/>
    <n v="180"/>
    <n v="3420"/>
    <n v="1895.47"/>
    <n v="1524.53"/>
    <x v="2"/>
    <s v="Jaipur"/>
    <s v="Rajasthan"/>
    <s v="India"/>
    <s v="Debit Card"/>
    <x v="1"/>
    <s v="Standard"/>
    <x v="0"/>
    <s v="No"/>
    <s v="No"/>
  </r>
  <r>
    <x v="3917"/>
    <x v="316"/>
    <s v="CUST12378"/>
    <s v="Customer 2378"/>
    <n v="41"/>
    <s v="Returning"/>
    <s v="P2003"/>
    <s v="T-Shirt"/>
    <x v="3"/>
    <s v="RetailHub"/>
    <n v="6"/>
    <n v="900"/>
    <n v="5"/>
    <n v="5400"/>
    <n v="270"/>
    <n v="5130"/>
    <n v="2946.94"/>
    <n v="2183.06"/>
    <x v="1"/>
    <s v="Delhi"/>
    <s v="Delhi"/>
    <s v="India"/>
    <s v="Credit Card"/>
    <x v="0"/>
    <s v="Express"/>
    <x v="0"/>
    <s v="No"/>
    <s v="Yes"/>
  </r>
  <r>
    <x v="3918"/>
    <x v="316"/>
    <s v="CUST10173"/>
    <s v="Customer 173"/>
    <n v="21"/>
    <s v="New"/>
    <s v="P2004"/>
    <s v="Jacket"/>
    <x v="3"/>
    <s v="Global Traders"/>
    <n v="2"/>
    <n v="3500"/>
    <n v="10"/>
    <n v="7000"/>
    <n v="700"/>
    <n v="6300"/>
    <n v="4148.03"/>
    <n v="2151.9699999999998"/>
    <x v="1"/>
    <s v="Indore"/>
    <s v="Madhya Pradesh"/>
    <s v="India"/>
    <s v="Debit Card"/>
    <x v="1"/>
    <s v="Same Day"/>
    <x v="3"/>
    <s v="No"/>
    <s v="No"/>
  </r>
  <r>
    <x v="3919"/>
    <x v="316"/>
    <s v="CUST12424"/>
    <s v="Customer 2424"/>
    <n v="60"/>
    <s v="Returning"/>
    <s v="P4001"/>
    <s v="Face Wash"/>
    <x v="4"/>
    <s v="BeautyCare"/>
    <n v="1"/>
    <n v="450"/>
    <n v="0"/>
    <n v="450"/>
    <n v="0"/>
    <n v="450"/>
    <n v="322.64999999999998"/>
    <n v="127.35"/>
    <x v="1"/>
    <s v="Delhi"/>
    <s v="Delhi"/>
    <s v="India"/>
    <s v="Credit Card"/>
    <x v="0"/>
    <s v="Standard"/>
    <x v="0"/>
    <s v="No"/>
    <s v="No"/>
  </r>
  <r>
    <x v="3920"/>
    <x v="316"/>
    <s v="CUST10332"/>
    <s v="Customer 332"/>
    <n v="34"/>
    <s v="Loyal"/>
    <s v="P1010"/>
    <s v="Bluetooth Speaker"/>
    <x v="0"/>
    <s v="Prime Distributors"/>
    <n v="1"/>
    <n v="3200"/>
    <n v="10"/>
    <n v="3200"/>
    <n v="320"/>
    <n v="2880"/>
    <n v="2335.6"/>
    <n v="544.4"/>
    <x v="2"/>
    <s v="Coimbatore"/>
    <s v="Tamil Nadu"/>
    <s v="India"/>
    <s v="Wallet"/>
    <x v="0"/>
    <s v="Standard"/>
    <x v="0"/>
    <s v="No"/>
    <s v="No"/>
  </r>
  <r>
    <x v="3921"/>
    <x v="316"/>
    <s v="CUST12341"/>
    <s v="Customer 2341"/>
    <n v="20"/>
    <s v="New"/>
    <s v="P5001"/>
    <s v="Notebook Set"/>
    <x v="1"/>
    <s v="Stationery Hub"/>
    <n v="4"/>
    <n v="500"/>
    <n v="15"/>
    <n v="2000"/>
    <n v="300"/>
    <n v="1700"/>
    <n v="1374.51"/>
    <n v="325.49"/>
    <x v="1"/>
    <s v="Jaipur"/>
    <s v="Rajasthan"/>
    <s v="India"/>
    <s v="Wallet"/>
    <x v="0"/>
    <s v="Express"/>
    <x v="0"/>
    <s v="Yes"/>
    <s v="No"/>
  </r>
  <r>
    <x v="3922"/>
    <x v="316"/>
    <s v="CUST10041"/>
    <s v="Customer 41"/>
    <n v="27"/>
    <s v="Returning"/>
    <s v="P4004"/>
    <s v="Shampoo"/>
    <x v="4"/>
    <s v="BeautyCare"/>
    <n v="2"/>
    <n v="550"/>
    <n v="10"/>
    <n v="1100"/>
    <n v="110"/>
    <n v="990"/>
    <n v="607.83000000000004"/>
    <n v="382.17"/>
    <x v="2"/>
    <s v="Coimbatore"/>
    <s v="Tamil Nadu"/>
    <s v="India"/>
    <s v="Cash on Delivery"/>
    <x v="0"/>
    <s v="Standard"/>
    <x v="0"/>
    <s v="No"/>
    <s v="No"/>
  </r>
  <r>
    <x v="3923"/>
    <x v="316"/>
    <s v="CUST11931"/>
    <s v="Customer 1931"/>
    <n v="22"/>
    <s v="Loyal"/>
    <s v="P4003"/>
    <s v="Sunscreen"/>
    <x v="4"/>
    <s v="BeautyCare"/>
    <n v="1"/>
    <n v="700"/>
    <n v="0"/>
    <n v="700"/>
    <n v="0"/>
    <n v="700"/>
    <n v="532.64"/>
    <n v="167.36"/>
    <x v="1"/>
    <s v="Nagpur"/>
    <s v="Maharashtra"/>
    <s v="India"/>
    <s v="UPI"/>
    <x v="0"/>
    <s v="Standard"/>
    <x v="4"/>
    <s v="No"/>
    <s v="No"/>
  </r>
  <r>
    <x v="3924"/>
    <x v="316"/>
    <s v="CUST10822"/>
    <s v="Customer 822"/>
    <n v="35"/>
    <s v="New"/>
    <s v="P5001"/>
    <s v="Notebook Set"/>
    <x v="1"/>
    <s v="Stationery Hub"/>
    <n v="4"/>
    <n v="500"/>
    <n v="10"/>
    <n v="2000"/>
    <n v="200"/>
    <n v="1800"/>
    <n v="1031.8900000000001"/>
    <n v="768.11"/>
    <x v="1"/>
    <s v="Bengaluru"/>
    <s v="Karnataka"/>
    <s v="India"/>
    <s v="Debit Card"/>
    <x v="2"/>
    <s v="Standard"/>
    <x v="3"/>
    <s v="No"/>
    <s v="No"/>
  </r>
  <r>
    <x v="3925"/>
    <x v="316"/>
    <s v="CUST12320"/>
    <s v="Customer 2320"/>
    <n v="29"/>
    <s v="New"/>
    <s v="P4005"/>
    <s v="Perfume"/>
    <x v="4"/>
    <s v="BeautyCare"/>
    <n v="2"/>
    <n v="1800"/>
    <n v="10"/>
    <n v="3600"/>
    <n v="360"/>
    <n v="3240"/>
    <n v="1885.59"/>
    <n v="1354.41"/>
    <x v="1"/>
    <s v="Jaipur"/>
    <s v="Rajasthan"/>
    <s v="India"/>
    <s v="Net Banking"/>
    <x v="2"/>
    <s v="Standard"/>
    <x v="1"/>
    <s v="No"/>
    <s v="No"/>
  </r>
  <r>
    <x v="3926"/>
    <x v="316"/>
    <s v="CUST12444"/>
    <s v="Customer 2444"/>
    <n v="55"/>
    <s v="Returning"/>
    <s v="P4004"/>
    <s v="Shampoo"/>
    <x v="4"/>
    <s v="BeautyCare"/>
    <n v="2"/>
    <n v="550"/>
    <n v="20"/>
    <n v="1100"/>
    <n v="220"/>
    <n v="880"/>
    <n v="643.12"/>
    <n v="236.88"/>
    <x v="1"/>
    <s v="Guwahati"/>
    <s v="Assam"/>
    <s v="India"/>
    <s v="Cash on Delivery"/>
    <x v="0"/>
    <s v="Standard"/>
    <x v="0"/>
    <s v="No"/>
    <s v="No"/>
  </r>
  <r>
    <x v="3927"/>
    <x v="317"/>
    <s v="CUST10835"/>
    <s v="Customer 835"/>
    <n v="53"/>
    <s v="New"/>
    <s v="P1003"/>
    <s v="Headphones"/>
    <x v="0"/>
    <s v="Metro Supplies"/>
    <n v="2"/>
    <n v="2500"/>
    <n v="5"/>
    <n v="5000"/>
    <n v="250"/>
    <n v="4750"/>
    <n v="3003.54"/>
    <n v="1746.46"/>
    <x v="1"/>
    <s v="Indore"/>
    <s v="Madhya Pradesh"/>
    <s v="India"/>
    <s v="UPI"/>
    <x v="0"/>
    <s v="Standard"/>
    <x v="0"/>
    <s v="No"/>
    <s v="No"/>
  </r>
  <r>
    <x v="3928"/>
    <x v="317"/>
    <s v="CUST11976"/>
    <s v="Customer 1976"/>
    <n v="56"/>
    <s v="New"/>
    <s v="P2005"/>
    <s v="Backpack"/>
    <x v="3"/>
    <s v="Metro Supplies"/>
    <n v="2"/>
    <n v="1800"/>
    <n v="25"/>
    <n v="3600"/>
    <n v="900"/>
    <n v="2700"/>
    <n v="1996.97"/>
    <n v="703.03"/>
    <x v="1"/>
    <s v="Jaipur"/>
    <s v="Rajasthan"/>
    <s v="India"/>
    <s v="Net Banking"/>
    <x v="1"/>
    <s v="Express"/>
    <x v="0"/>
    <s v="No"/>
    <s v="No"/>
  </r>
  <r>
    <x v="3929"/>
    <x v="317"/>
    <s v="CUST11781"/>
    <s v="Customer 1781"/>
    <n v="41"/>
    <s v="Returning"/>
    <s v="P5005"/>
    <s v="Desk Organizer"/>
    <x v="1"/>
    <s v="Stationery Hub"/>
    <n v="4"/>
    <n v="600"/>
    <n v="10"/>
    <n v="2400"/>
    <n v="240"/>
    <n v="2160"/>
    <n v="1667.54"/>
    <n v="492.46"/>
    <x v="2"/>
    <s v="Kolkata"/>
    <s v="West Bengal"/>
    <s v="India"/>
    <s v="Credit Card"/>
    <x v="2"/>
    <s v="Same Day"/>
    <x v="0"/>
    <s v="No"/>
    <s v="No"/>
  </r>
  <r>
    <x v="3930"/>
    <x v="317"/>
    <s v="CUST10338"/>
    <s v="Customer 338"/>
    <n v="18"/>
    <s v="Loyal"/>
    <s v="P2008"/>
    <s v="Formal Shirt"/>
    <x v="3"/>
    <s v="Global Traders"/>
    <n v="3"/>
    <n v="1700"/>
    <n v="15"/>
    <n v="5100"/>
    <n v="765"/>
    <n v="4335"/>
    <n v="2543.81"/>
    <n v="1791.19"/>
    <x v="1"/>
    <s v="Chandigarh"/>
    <s v="Chandigarh"/>
    <s v="India"/>
    <s v="Cash on Delivery"/>
    <x v="1"/>
    <s v="Standard"/>
    <x v="0"/>
    <s v="No"/>
    <s v="No"/>
  </r>
  <r>
    <x v="3931"/>
    <x v="317"/>
    <s v="CUST10509"/>
    <s v="Customer 509"/>
    <n v="30"/>
    <s v="New"/>
    <s v="P2003"/>
    <s v="T-Shirt"/>
    <x v="3"/>
    <s v="RetailHub"/>
    <n v="1"/>
    <n v="900"/>
    <n v="15"/>
    <n v="900"/>
    <n v="135"/>
    <n v="765"/>
    <n v="449.26"/>
    <n v="315.74"/>
    <x v="1"/>
    <s v="Delhi"/>
    <s v="Delhi"/>
    <s v="India"/>
    <s v="Debit Card"/>
    <x v="0"/>
    <s v="Express"/>
    <x v="0"/>
    <s v="No"/>
    <s v="No"/>
  </r>
  <r>
    <x v="3932"/>
    <x v="317"/>
    <s v="CUST12230"/>
    <s v="Customer 2230"/>
    <n v="24"/>
    <s v="Returning"/>
    <s v="P4004"/>
    <s v="Shampoo"/>
    <x v="4"/>
    <s v="BeautyCare"/>
    <n v="4"/>
    <n v="550"/>
    <n v="10"/>
    <n v="2200"/>
    <n v="220"/>
    <n v="1980"/>
    <n v="1163.67"/>
    <n v="816.33"/>
    <x v="2"/>
    <s v="Coimbatore"/>
    <s v="Tamil Nadu"/>
    <s v="India"/>
    <s v="Cash on Delivery"/>
    <x v="0"/>
    <s v="Express"/>
    <x v="0"/>
    <s v="No"/>
    <s v="No"/>
  </r>
  <r>
    <x v="3933"/>
    <x v="317"/>
    <s v="CUST11548"/>
    <s v="Customer 1548"/>
    <n v="22"/>
    <s v="Loyal"/>
    <s v="P1007"/>
    <s v="Mouse"/>
    <x v="0"/>
    <s v="RetailHub"/>
    <n v="4"/>
    <n v="900"/>
    <n v="10"/>
    <n v="3600"/>
    <n v="360"/>
    <n v="3240"/>
    <n v="2101.4"/>
    <n v="1138.5999999999999"/>
    <x v="2"/>
    <s v="Bhopal"/>
    <s v="Madhya Pradesh"/>
    <s v="India"/>
    <s v="Credit Card"/>
    <x v="0"/>
    <s v="Express"/>
    <x v="0"/>
    <s v="No"/>
    <s v="No"/>
  </r>
  <r>
    <x v="3934"/>
    <x v="317"/>
    <s v="CUST11330"/>
    <s v="Customer 1330"/>
    <n v="59"/>
    <s v="New"/>
    <s v="P3006"/>
    <s v="Water Bottle"/>
    <x v="2"/>
    <s v="Metro Supplies"/>
    <n v="4"/>
    <n v="700"/>
    <n v="15"/>
    <n v="2800"/>
    <n v="420"/>
    <n v="2380"/>
    <n v="1809.15"/>
    <n v="570.85"/>
    <x v="0"/>
    <s v="Chennai"/>
    <s v="Tamil Nadu"/>
    <s v="India"/>
    <s v="Net Banking"/>
    <x v="1"/>
    <s v="Standard"/>
    <x v="0"/>
    <s v="No"/>
    <s v="No"/>
  </r>
  <r>
    <x v="3935"/>
    <x v="317"/>
    <s v="CUST11983"/>
    <s v="Customer 1983"/>
    <n v="59"/>
    <s v="Loyal"/>
    <s v="P2001"/>
    <s v="Running Shoes"/>
    <x v="3"/>
    <s v="FashionMart"/>
    <n v="2"/>
    <n v="3200"/>
    <n v="20"/>
    <n v="6400"/>
    <n v="1280"/>
    <n v="5120"/>
    <n v="3194.81"/>
    <n v="1925.19"/>
    <x v="1"/>
    <s v="Chennai"/>
    <s v="Tamil Nadu"/>
    <s v="India"/>
    <s v="UPI"/>
    <x v="0"/>
    <s v="Standard"/>
    <x v="0"/>
    <s v="No"/>
    <s v="No"/>
  </r>
  <r>
    <x v="3936"/>
    <x v="317"/>
    <s v="CUST11792"/>
    <s v="Customer 1792"/>
    <n v="25"/>
    <s v="Loyal"/>
    <s v="P1009"/>
    <s v="Power Bank"/>
    <x v="0"/>
    <s v="Prime Distributors"/>
    <n v="1"/>
    <n v="1600"/>
    <n v="15"/>
    <n v="1600"/>
    <n v="240"/>
    <n v="1360"/>
    <n v="1053.42"/>
    <n v="306.58"/>
    <x v="1"/>
    <s v="Hyderabad"/>
    <s v="Telangana"/>
    <s v="India"/>
    <s v="Net Banking"/>
    <x v="2"/>
    <s v="Standard"/>
    <x v="0"/>
    <s v="No"/>
    <s v="Yes"/>
  </r>
  <r>
    <x v="3937"/>
    <x v="317"/>
    <s v="CUST11037"/>
    <s v="Customer 1037"/>
    <n v="30"/>
    <s v="Returning"/>
    <s v="P1008"/>
    <s v="Monitor"/>
    <x v="0"/>
    <s v="Global Traders"/>
    <n v="2"/>
    <n v="14500"/>
    <n v="0"/>
    <n v="29000"/>
    <n v="0"/>
    <n v="29000"/>
    <n v="21157.96"/>
    <n v="7842.04"/>
    <x v="1"/>
    <s v="Lucknow"/>
    <s v="Uttar Pradesh"/>
    <s v="India"/>
    <s v="Wallet"/>
    <x v="0"/>
    <s v="Standard"/>
    <x v="0"/>
    <s v="No"/>
    <s v="No"/>
  </r>
  <r>
    <x v="3938"/>
    <x v="318"/>
    <s v="CUST11861"/>
    <s v="Customer 1861"/>
    <n v="37"/>
    <s v="Returning"/>
    <s v="P4004"/>
    <s v="Shampoo"/>
    <x v="4"/>
    <s v="BeautyCare"/>
    <n v="2"/>
    <n v="550"/>
    <n v="5"/>
    <n v="1100"/>
    <n v="55"/>
    <n v="1045"/>
    <n v="738.69"/>
    <n v="306.31"/>
    <x v="1"/>
    <s v="Jaipur"/>
    <s v="Rajasthan"/>
    <s v="India"/>
    <s v="Net Banking"/>
    <x v="0"/>
    <s v="Standard"/>
    <x v="0"/>
    <s v="No"/>
    <s v="No"/>
  </r>
  <r>
    <x v="3939"/>
    <x v="318"/>
    <s v="CUST12341"/>
    <s v="Customer 2341"/>
    <n v="57"/>
    <s v="Returning"/>
    <s v="P3001"/>
    <s v="Coffee Maker"/>
    <x v="2"/>
    <s v="HomeNeeds"/>
    <n v="1"/>
    <n v="4200"/>
    <n v="10"/>
    <n v="4200"/>
    <n v="420"/>
    <n v="3780"/>
    <n v="2897.65"/>
    <n v="882.35"/>
    <x v="1"/>
    <s v="Bengaluru"/>
    <s v="Karnataka"/>
    <s v="India"/>
    <s v="Wallet"/>
    <x v="0"/>
    <s v="Standard"/>
    <x v="0"/>
    <s v="No"/>
    <s v="No"/>
  </r>
  <r>
    <x v="3940"/>
    <x v="318"/>
    <s v="CUST11805"/>
    <s v="Customer 1805"/>
    <n v="37"/>
    <s v="New"/>
    <s v="P3006"/>
    <s v="Water Bottle"/>
    <x v="2"/>
    <s v="Metro Supplies"/>
    <n v="3"/>
    <n v="700"/>
    <n v="25"/>
    <n v="2100"/>
    <n v="525"/>
    <n v="1575"/>
    <n v="891.68"/>
    <n v="683.32"/>
    <x v="1"/>
    <s v="Delhi"/>
    <s v="Delhi"/>
    <s v="India"/>
    <s v="Cash on Delivery"/>
    <x v="2"/>
    <s v="Standard"/>
    <x v="0"/>
    <s v="No"/>
    <s v="No"/>
  </r>
  <r>
    <x v="3941"/>
    <x v="318"/>
    <s v="CUST11890"/>
    <s v="Customer 1890"/>
    <n v="52"/>
    <s v="Loyal"/>
    <s v="P3003"/>
    <s v="Mixer Grinder"/>
    <x v="2"/>
    <s v="Prime Distributors"/>
    <n v="1"/>
    <n v="4800"/>
    <n v="30"/>
    <n v="4800"/>
    <n v="1440"/>
    <n v="3360"/>
    <n v="2709.4"/>
    <n v="650.6"/>
    <x v="2"/>
    <s v="Visakhapatnam"/>
    <s v="Andhra Pradesh"/>
    <s v="India"/>
    <s v="Debit Card"/>
    <x v="0"/>
    <s v="Standard"/>
    <x v="0"/>
    <s v="No"/>
    <s v="No"/>
  </r>
  <r>
    <x v="3942"/>
    <x v="318"/>
    <s v="CUST12012"/>
    <s v="Customer 2012"/>
    <n v="39"/>
    <s v="New"/>
    <s v="P1001"/>
    <s v="Laptop"/>
    <x v="0"/>
    <s v="TechSource India"/>
    <n v="2"/>
    <n v="55000"/>
    <n v="15"/>
    <n v="110000"/>
    <n v="16500"/>
    <n v="93500"/>
    <n v="52181.77"/>
    <n v="41318.230000000003"/>
    <x v="1"/>
    <s v="Bhubaneswar"/>
    <s v="Odisha"/>
    <s v="India"/>
    <s v="Net Banking"/>
    <x v="2"/>
    <s v="Same Day"/>
    <x v="0"/>
    <s v="No"/>
    <s v="No"/>
  </r>
  <r>
    <x v="3943"/>
    <x v="318"/>
    <s v="CUST12471"/>
    <s v="Customer 2471"/>
    <n v="52"/>
    <s v="New"/>
    <s v="P2004"/>
    <s v="Jacket"/>
    <x v="3"/>
    <s v="Global Traders"/>
    <n v="1"/>
    <n v="3500"/>
    <n v="5"/>
    <n v="3500"/>
    <n v="175"/>
    <n v="3325"/>
    <n v="2070.31"/>
    <n v="1254.69"/>
    <x v="2"/>
    <s v="Chandigarh"/>
    <s v="Chandigarh"/>
    <s v="India"/>
    <s v="UPI"/>
    <x v="2"/>
    <s v="Standard"/>
    <x v="0"/>
    <s v="No"/>
    <s v="No"/>
  </r>
  <r>
    <x v="3944"/>
    <x v="318"/>
    <s v="CUST11309"/>
    <s v="Customer 1309"/>
    <n v="48"/>
    <s v="Returning"/>
    <s v="P1003"/>
    <s v="Headphones"/>
    <x v="0"/>
    <s v="Metro Supplies"/>
    <n v="2"/>
    <n v="2500"/>
    <n v="0"/>
    <n v="5000"/>
    <n v="0"/>
    <n v="5000"/>
    <n v="2801.62"/>
    <n v="2198.38"/>
    <x v="2"/>
    <s v="Bhubaneswar"/>
    <s v="Odisha"/>
    <s v="India"/>
    <s v="UPI"/>
    <x v="1"/>
    <s v="Express"/>
    <x v="1"/>
    <s v="Yes"/>
    <s v="No"/>
  </r>
  <r>
    <x v="3945"/>
    <x v="318"/>
    <s v="CUST10311"/>
    <s v="Customer 311"/>
    <n v="51"/>
    <s v="Loyal"/>
    <s v="P1009"/>
    <s v="Power Bank"/>
    <x v="0"/>
    <s v="Prime Distributors"/>
    <n v="3"/>
    <n v="1600"/>
    <n v="0"/>
    <n v="4800"/>
    <n v="0"/>
    <n v="4800"/>
    <n v="2682.62"/>
    <n v="2117.38"/>
    <x v="1"/>
    <s v="Ahmedabad"/>
    <s v="Gujarat"/>
    <s v="India"/>
    <s v="Debit Card"/>
    <x v="1"/>
    <s v="Standard"/>
    <x v="0"/>
    <s v="No"/>
    <s v="No"/>
  </r>
  <r>
    <x v="3946"/>
    <x v="319"/>
    <s v="CUST10210"/>
    <s v="Customer 210"/>
    <n v="37"/>
    <s v="New"/>
    <s v="P3004"/>
    <s v="Cookware Set"/>
    <x v="2"/>
    <s v="HomeNeeds"/>
    <n v="1"/>
    <n v="3500"/>
    <n v="15"/>
    <n v="3500"/>
    <n v="525"/>
    <n v="2975"/>
    <n v="1663.02"/>
    <n v="1311.98"/>
    <x v="0"/>
    <s v="Bengaluru"/>
    <s v="Karnataka"/>
    <s v="India"/>
    <s v="Net Banking"/>
    <x v="2"/>
    <s v="Express"/>
    <x v="0"/>
    <s v="No"/>
    <s v="No"/>
  </r>
  <r>
    <x v="3947"/>
    <x v="319"/>
    <s v="CUST10311"/>
    <s v="Customer 311"/>
    <n v="24"/>
    <s v="Returning"/>
    <s v="P2007"/>
    <s v="Saree"/>
    <x v="3"/>
    <s v="FashionMart"/>
    <n v="4"/>
    <n v="2600"/>
    <n v="15"/>
    <n v="10400"/>
    <n v="1560"/>
    <n v="8840"/>
    <n v="6820.52"/>
    <n v="2019.48"/>
    <x v="0"/>
    <s v="Patna"/>
    <s v="Bihar"/>
    <s v="India"/>
    <s v="Net Banking"/>
    <x v="1"/>
    <s v="Standard"/>
    <x v="0"/>
    <s v="No"/>
    <s v="No"/>
  </r>
  <r>
    <x v="3948"/>
    <x v="319"/>
    <s v="CUST12308"/>
    <s v="Customer 2308"/>
    <n v="48"/>
    <s v="Returning"/>
    <s v="P3006"/>
    <s v="Water Bottle"/>
    <x v="2"/>
    <s v="Metro Supplies"/>
    <n v="1"/>
    <n v="700"/>
    <n v="5"/>
    <n v="700"/>
    <n v="35"/>
    <n v="665"/>
    <n v="544.41999999999996"/>
    <n v="120.58"/>
    <x v="0"/>
    <s v="Mumbai"/>
    <s v="Maharashtra"/>
    <s v="India"/>
    <s v="Net Banking"/>
    <x v="1"/>
    <s v="Standard"/>
    <x v="1"/>
    <s v="No"/>
    <s v="No"/>
  </r>
  <r>
    <x v="3949"/>
    <x v="319"/>
    <s v="CUST11391"/>
    <s v="Customer 1391"/>
    <n v="23"/>
    <s v="New"/>
    <s v="P4006"/>
    <s v="Lipstick"/>
    <x v="4"/>
    <s v="BeautyCare"/>
    <n v="4"/>
    <n v="850"/>
    <n v="10"/>
    <n v="3400"/>
    <n v="340"/>
    <n v="3060"/>
    <n v="1770.41"/>
    <n v="1289.5899999999999"/>
    <x v="2"/>
    <s v="Ahmedabad"/>
    <s v="Gujarat"/>
    <s v="India"/>
    <s v="Net Banking"/>
    <x v="2"/>
    <s v="Standard"/>
    <x v="2"/>
    <s v="No"/>
    <s v="No"/>
  </r>
  <r>
    <x v="3950"/>
    <x v="319"/>
    <s v="CUST10015"/>
    <s v="Customer 15"/>
    <n v="44"/>
    <s v="Loyal"/>
    <s v="P4001"/>
    <s v="Face Wash"/>
    <x v="4"/>
    <s v="BeautyCare"/>
    <n v="1"/>
    <n v="450"/>
    <n v="5"/>
    <n v="450"/>
    <n v="22.5"/>
    <n v="427.5"/>
    <n v="342.98"/>
    <n v="84.52"/>
    <x v="1"/>
    <s v="Delhi"/>
    <s v="Delhi"/>
    <s v="India"/>
    <s v="Credit Card"/>
    <x v="2"/>
    <s v="Standard"/>
    <x v="0"/>
    <s v="No"/>
    <s v="No"/>
  </r>
  <r>
    <x v="3951"/>
    <x v="319"/>
    <s v="CUST11147"/>
    <s v="Customer 1147"/>
    <n v="40"/>
    <s v="New"/>
    <s v="P4005"/>
    <s v="Perfume"/>
    <x v="4"/>
    <s v="BeautyCare"/>
    <n v="1"/>
    <n v="1800"/>
    <n v="10"/>
    <n v="1800"/>
    <n v="180"/>
    <n v="1620"/>
    <n v="1219.1400000000001"/>
    <n v="400.86"/>
    <x v="1"/>
    <s v="Chandigarh"/>
    <s v="Chandigarh"/>
    <s v="India"/>
    <s v="Debit Card"/>
    <x v="2"/>
    <s v="Standard"/>
    <x v="0"/>
    <s v="No"/>
    <s v="Yes"/>
  </r>
  <r>
    <x v="3952"/>
    <x v="319"/>
    <s v="CUST10611"/>
    <s v="Customer 611"/>
    <n v="50"/>
    <s v="Returning"/>
    <s v="P4001"/>
    <s v="Face Wash"/>
    <x v="4"/>
    <s v="BeautyCare"/>
    <n v="2"/>
    <n v="450"/>
    <n v="5"/>
    <n v="900"/>
    <n v="45"/>
    <n v="855"/>
    <n v="661.89"/>
    <n v="193.11"/>
    <x v="1"/>
    <s v="Indore"/>
    <s v="Madhya Pradesh"/>
    <s v="India"/>
    <s v="Cash on Delivery"/>
    <x v="2"/>
    <s v="Standard"/>
    <x v="1"/>
    <s v="No"/>
    <s v="No"/>
  </r>
  <r>
    <x v="3953"/>
    <x v="319"/>
    <s v="CUST11651"/>
    <s v="Customer 1651"/>
    <n v="57"/>
    <s v="Returning"/>
    <s v="P5002"/>
    <s v="Novel"/>
    <x v="1"/>
    <s v="Stationery Hub"/>
    <n v="2"/>
    <n v="400"/>
    <n v="10"/>
    <n v="800"/>
    <n v="80"/>
    <n v="720"/>
    <n v="455.67"/>
    <n v="264.33"/>
    <x v="2"/>
    <s v="Bhopal"/>
    <s v="Madhya Pradesh"/>
    <s v="India"/>
    <s v="Cash on Delivery"/>
    <x v="0"/>
    <s v="Standard"/>
    <x v="0"/>
    <s v="No"/>
    <s v="No"/>
  </r>
  <r>
    <x v="3954"/>
    <x v="319"/>
    <s v="CUST10727"/>
    <s v="Customer 727"/>
    <n v="47"/>
    <s v="Returning"/>
    <s v="P2006"/>
    <s v="Womens Kurti"/>
    <x v="3"/>
    <s v="FashionMart"/>
    <n v="2"/>
    <n v="1400"/>
    <n v="5"/>
    <n v="2800"/>
    <n v="140"/>
    <n v="2660"/>
    <n v="1606.28"/>
    <n v="1053.72"/>
    <x v="0"/>
    <s v="Delhi"/>
    <s v="Delhi"/>
    <s v="India"/>
    <s v="Net Banking"/>
    <x v="2"/>
    <s v="Express"/>
    <x v="0"/>
    <s v="No"/>
    <s v="No"/>
  </r>
  <r>
    <x v="3955"/>
    <x v="319"/>
    <s v="CUST11596"/>
    <s v="Customer 1596"/>
    <n v="44"/>
    <s v="New"/>
    <s v="P2006"/>
    <s v="Womens Kurti"/>
    <x v="3"/>
    <s v="FashionMart"/>
    <n v="1"/>
    <n v="1400"/>
    <n v="5"/>
    <n v="1400"/>
    <n v="70"/>
    <n v="1330"/>
    <n v="766.06"/>
    <n v="563.94000000000005"/>
    <x v="1"/>
    <s v="Chennai"/>
    <s v="Tamil Nadu"/>
    <s v="India"/>
    <s v="UPI"/>
    <x v="0"/>
    <s v="Standard"/>
    <x v="0"/>
    <s v="No"/>
    <s v="No"/>
  </r>
  <r>
    <x v="3956"/>
    <x v="319"/>
    <s v="CUST11331"/>
    <s v="Customer 1331"/>
    <n v="27"/>
    <s v="New"/>
    <s v="P2003"/>
    <s v="T-Shirt"/>
    <x v="3"/>
    <s v="RetailHub"/>
    <n v="1"/>
    <n v="900"/>
    <n v="10"/>
    <n v="900"/>
    <n v="90"/>
    <n v="810"/>
    <n v="643.37"/>
    <n v="166.63"/>
    <x v="1"/>
    <s v="Jaipur"/>
    <s v="Rajasthan"/>
    <s v="India"/>
    <s v="Cash on Delivery"/>
    <x v="1"/>
    <s v="Standard"/>
    <x v="0"/>
    <s v="No"/>
    <s v="No"/>
  </r>
  <r>
    <x v="3957"/>
    <x v="319"/>
    <s v="CUST11527"/>
    <s v="Customer 1527"/>
    <n v="25"/>
    <s v="New"/>
    <s v="P3007"/>
    <s v="Vacuum Cleaner"/>
    <x v="2"/>
    <s v="Global Traders"/>
    <n v="1"/>
    <n v="8500"/>
    <n v="15"/>
    <n v="8500"/>
    <n v="1275"/>
    <n v="7225"/>
    <n v="5106.45"/>
    <n v="2118.5500000000002"/>
    <x v="0"/>
    <s v="Guwahati"/>
    <s v="Assam"/>
    <s v="India"/>
    <s v="UPI"/>
    <x v="2"/>
    <s v="Standard"/>
    <x v="0"/>
    <s v="No"/>
    <s v="No"/>
  </r>
  <r>
    <x v="3958"/>
    <x v="319"/>
    <s v="CUST12300"/>
    <s v="Customer 2300"/>
    <n v="45"/>
    <s v="Returning"/>
    <s v="P3007"/>
    <s v="Vacuum Cleaner"/>
    <x v="2"/>
    <s v="Global Traders"/>
    <n v="2"/>
    <n v="8500"/>
    <n v="10"/>
    <n v="17000"/>
    <n v="1700"/>
    <n v="15300"/>
    <n v="12535.36"/>
    <n v="2764.64"/>
    <x v="1"/>
    <s v="Nagpur"/>
    <s v="Maharashtra"/>
    <s v="India"/>
    <s v="Credit Card"/>
    <x v="1"/>
    <s v="Express"/>
    <x v="0"/>
    <s v="Yes"/>
    <s v="No"/>
  </r>
  <r>
    <x v="3959"/>
    <x v="319"/>
    <s v="CUST11206"/>
    <s v="Customer 1206"/>
    <n v="52"/>
    <s v="Returning"/>
    <s v="P4001"/>
    <s v="Face Wash"/>
    <x v="4"/>
    <s v="BeautyCare"/>
    <n v="2"/>
    <n v="450"/>
    <n v="10"/>
    <n v="900"/>
    <n v="90"/>
    <n v="810"/>
    <n v="518.85"/>
    <n v="291.14999999999998"/>
    <x v="2"/>
    <s v="Delhi"/>
    <s v="Delhi"/>
    <s v="India"/>
    <s v="Wallet"/>
    <x v="0"/>
    <s v="Standard"/>
    <x v="0"/>
    <s v="No"/>
    <s v="No"/>
  </r>
  <r>
    <x v="3960"/>
    <x v="319"/>
    <s v="CUST11600"/>
    <s v="Customer 1600"/>
    <n v="56"/>
    <s v="Returning"/>
    <s v="P1008"/>
    <s v="Monitor"/>
    <x v="0"/>
    <s v="Global Traders"/>
    <n v="2"/>
    <n v="14500"/>
    <n v="15"/>
    <n v="29000"/>
    <n v="4350"/>
    <n v="24650"/>
    <n v="15313.9"/>
    <n v="9336.1"/>
    <x v="1"/>
    <s v="Bengaluru"/>
    <s v="Karnataka"/>
    <s v="India"/>
    <s v="Wallet"/>
    <x v="0"/>
    <s v="Express"/>
    <x v="0"/>
    <s v="No"/>
    <s v="Yes"/>
  </r>
  <r>
    <x v="3961"/>
    <x v="320"/>
    <s v="CUST10660"/>
    <s v="Customer 660"/>
    <n v="22"/>
    <s v="Returning"/>
    <s v="P2008"/>
    <s v="Formal Shirt"/>
    <x v="3"/>
    <s v="Global Traders"/>
    <n v="3"/>
    <n v="1700"/>
    <n v="10"/>
    <n v="5100"/>
    <n v="510"/>
    <n v="4590"/>
    <n v="2794.55"/>
    <n v="1795.45"/>
    <x v="1"/>
    <s v="Bhubaneswar"/>
    <s v="Odisha"/>
    <s v="India"/>
    <s v="Wallet"/>
    <x v="0"/>
    <s v="Same Day"/>
    <x v="0"/>
    <s v="Yes"/>
    <s v="No"/>
  </r>
  <r>
    <x v="3962"/>
    <x v="320"/>
    <s v="CUST11590"/>
    <s v="Customer 1590"/>
    <n v="31"/>
    <s v="Returning"/>
    <s v="P5001"/>
    <s v="Notebook Set"/>
    <x v="1"/>
    <s v="Stationery Hub"/>
    <n v="2"/>
    <n v="500"/>
    <n v="0"/>
    <n v="1000"/>
    <n v="0"/>
    <n v="1000"/>
    <n v="580.80999999999995"/>
    <n v="419.19"/>
    <x v="0"/>
    <s v="Hyderabad"/>
    <s v="Telangana"/>
    <s v="India"/>
    <s v="Net Banking"/>
    <x v="2"/>
    <s v="Standard"/>
    <x v="0"/>
    <s v="No"/>
    <s v="No"/>
  </r>
  <r>
    <x v="3963"/>
    <x v="320"/>
    <s v="CUST10917"/>
    <s v="Customer 917"/>
    <n v="49"/>
    <s v="New"/>
    <s v="P1003"/>
    <s v="Headphones"/>
    <x v="0"/>
    <s v="Metro Supplies"/>
    <n v="3"/>
    <n v="2500"/>
    <n v="30"/>
    <n v="7500"/>
    <n v="2250"/>
    <n v="5250"/>
    <n v="4033.22"/>
    <n v="1216.78"/>
    <x v="1"/>
    <s v="Delhi"/>
    <s v="Delhi"/>
    <s v="India"/>
    <s v="Net Banking"/>
    <x v="0"/>
    <s v="Standard"/>
    <x v="0"/>
    <s v="No"/>
    <s v="No"/>
  </r>
  <r>
    <x v="3964"/>
    <x v="320"/>
    <s v="CUST10732"/>
    <s v="Customer 732"/>
    <n v="55"/>
    <s v="Returning"/>
    <s v="P4002"/>
    <s v="Moisturizer"/>
    <x v="4"/>
    <s v="BeautyCare"/>
    <n v="4"/>
    <n v="650"/>
    <n v="10"/>
    <n v="2600"/>
    <n v="260"/>
    <n v="2340"/>
    <n v="1727.99"/>
    <n v="612.01"/>
    <x v="0"/>
    <s v="Guwahati"/>
    <s v="Assam"/>
    <s v="India"/>
    <s v="Cash on Delivery"/>
    <x v="2"/>
    <s v="Express"/>
    <x v="0"/>
    <s v="No"/>
    <s v="Yes"/>
  </r>
  <r>
    <x v="3965"/>
    <x v="320"/>
    <s v="CUST11956"/>
    <s v="Customer 1956"/>
    <n v="27"/>
    <s v="New"/>
    <s v="P2004"/>
    <s v="Jacket"/>
    <x v="3"/>
    <s v="Global Traders"/>
    <n v="1"/>
    <n v="3500"/>
    <n v="25"/>
    <n v="3500"/>
    <n v="875"/>
    <n v="2625"/>
    <n v="1508.82"/>
    <n v="1116.18"/>
    <x v="1"/>
    <s v="Bhopal"/>
    <s v="Madhya Pradesh"/>
    <s v="India"/>
    <s v="UPI"/>
    <x v="0"/>
    <s v="Express"/>
    <x v="0"/>
    <s v="No"/>
    <s v="No"/>
  </r>
  <r>
    <x v="3966"/>
    <x v="320"/>
    <s v="CUST11667"/>
    <s v="Customer 1667"/>
    <n v="37"/>
    <s v="Loyal"/>
    <s v="P5002"/>
    <s v="Novel"/>
    <x v="1"/>
    <s v="Stationery Hub"/>
    <n v="4"/>
    <n v="400"/>
    <n v="10"/>
    <n v="1600"/>
    <n v="160"/>
    <n v="1440"/>
    <n v="953.85"/>
    <n v="486.15"/>
    <x v="1"/>
    <s v="Bhopal"/>
    <s v="Madhya Pradesh"/>
    <s v="India"/>
    <s v="Credit Card"/>
    <x v="0"/>
    <s v="Standard"/>
    <x v="0"/>
    <s v="No"/>
    <s v="No"/>
  </r>
  <r>
    <x v="3967"/>
    <x v="320"/>
    <s v="CUST10990"/>
    <s v="Customer 990"/>
    <n v="24"/>
    <s v="New"/>
    <s v="P1007"/>
    <s v="Mouse"/>
    <x v="0"/>
    <s v="RetailHub"/>
    <n v="1"/>
    <n v="900"/>
    <n v="5"/>
    <n v="900"/>
    <n v="45"/>
    <n v="855"/>
    <n v="471.48"/>
    <n v="383.52"/>
    <x v="2"/>
    <s v="Visakhapatnam"/>
    <s v="Andhra Pradesh"/>
    <s v="India"/>
    <s v="Cash on Delivery"/>
    <x v="1"/>
    <s v="Same Day"/>
    <x v="4"/>
    <s v="No"/>
    <s v="No"/>
  </r>
  <r>
    <x v="3968"/>
    <x v="320"/>
    <s v="CUST11716"/>
    <s v="Customer 1716"/>
    <n v="51"/>
    <s v="New"/>
    <s v="P4005"/>
    <s v="Perfume"/>
    <x v="4"/>
    <s v="BeautyCare"/>
    <n v="1"/>
    <n v="1800"/>
    <n v="10"/>
    <n v="1800"/>
    <n v="180"/>
    <n v="1620"/>
    <n v="1095.31"/>
    <n v="524.69000000000005"/>
    <x v="2"/>
    <s v="Pune"/>
    <s v="Maharashtra"/>
    <s v="India"/>
    <s v="UPI"/>
    <x v="0"/>
    <s v="Standard"/>
    <x v="0"/>
    <s v="No"/>
    <s v="No"/>
  </r>
  <r>
    <x v="3969"/>
    <x v="320"/>
    <s v="CUST10115"/>
    <s v="Customer 115"/>
    <n v="54"/>
    <s v="Returning"/>
    <s v="P2001"/>
    <s v="Running Shoes"/>
    <x v="3"/>
    <s v="FashionMart"/>
    <n v="1"/>
    <n v="3200"/>
    <n v="10"/>
    <n v="3200"/>
    <n v="320"/>
    <n v="2880"/>
    <n v="1871.03"/>
    <n v="1008.97"/>
    <x v="1"/>
    <s v="Jaipur"/>
    <s v="Rajasthan"/>
    <s v="India"/>
    <s v="Credit Card"/>
    <x v="0"/>
    <s v="Standard"/>
    <x v="1"/>
    <s v="No"/>
    <s v="No"/>
  </r>
  <r>
    <x v="3970"/>
    <x v="320"/>
    <s v="CUST10328"/>
    <s v="Customer 328"/>
    <n v="45"/>
    <s v="New"/>
    <s v="P2002"/>
    <s v="Jeans"/>
    <x v="3"/>
    <s v="FashionMart"/>
    <n v="3"/>
    <n v="2200"/>
    <n v="20"/>
    <n v="6600"/>
    <n v="1320"/>
    <n v="5280"/>
    <n v="2952.94"/>
    <n v="2327.06"/>
    <x v="1"/>
    <s v="Lucknow"/>
    <s v="Uttar Pradesh"/>
    <s v="India"/>
    <s v="UPI"/>
    <x v="0"/>
    <s v="Standard"/>
    <x v="0"/>
    <s v="No"/>
    <s v="No"/>
  </r>
  <r>
    <x v="3971"/>
    <x v="321"/>
    <s v="CUST11212"/>
    <s v="Customer 1212"/>
    <n v="44"/>
    <s v="Returning"/>
    <s v="P4004"/>
    <s v="Shampoo"/>
    <x v="4"/>
    <s v="BeautyCare"/>
    <n v="1"/>
    <n v="550"/>
    <n v="0"/>
    <n v="550"/>
    <n v="0"/>
    <n v="550"/>
    <n v="340.32"/>
    <n v="209.68"/>
    <x v="1"/>
    <s v="Patna"/>
    <s v="Bihar"/>
    <s v="India"/>
    <s v="Debit Card"/>
    <x v="2"/>
    <s v="Standard"/>
    <x v="3"/>
    <s v="No"/>
    <s v="No"/>
  </r>
  <r>
    <x v="3972"/>
    <x v="321"/>
    <s v="CUST11707"/>
    <s v="Customer 1707"/>
    <n v="45"/>
    <s v="Returning"/>
    <s v="P2004"/>
    <s v="Jacket"/>
    <x v="3"/>
    <s v="Global Traders"/>
    <n v="1"/>
    <n v="3500"/>
    <n v="5"/>
    <n v="3500"/>
    <n v="175"/>
    <n v="3325"/>
    <n v="2347.7800000000002"/>
    <n v="977.22"/>
    <x v="1"/>
    <s v="Guwahati"/>
    <s v="Assam"/>
    <s v="India"/>
    <s v="Cash on Delivery"/>
    <x v="0"/>
    <s v="Same Day"/>
    <x v="0"/>
    <s v="No"/>
    <s v="No"/>
  </r>
  <r>
    <x v="3973"/>
    <x v="321"/>
    <s v="CUST11064"/>
    <s v="Customer 1064"/>
    <n v="42"/>
    <s v="Returning"/>
    <s v="P5002"/>
    <s v="Novel"/>
    <x v="1"/>
    <s v="Stationery Hub"/>
    <n v="2"/>
    <n v="400"/>
    <n v="20"/>
    <n v="800"/>
    <n v="160"/>
    <n v="640"/>
    <n v="466.06"/>
    <n v="173.94"/>
    <x v="1"/>
    <s v="Lucknow"/>
    <s v="Uttar Pradesh"/>
    <s v="India"/>
    <s v="Cash on Delivery"/>
    <x v="0"/>
    <s v="Express"/>
    <x v="0"/>
    <s v="No"/>
    <s v="No"/>
  </r>
  <r>
    <x v="3974"/>
    <x v="321"/>
    <s v="CUST12342"/>
    <s v="Customer 2342"/>
    <n v="44"/>
    <s v="Loyal"/>
    <s v="P2007"/>
    <s v="Saree"/>
    <x v="3"/>
    <s v="FashionMart"/>
    <n v="1"/>
    <n v="2600"/>
    <n v="20"/>
    <n v="2600"/>
    <n v="520"/>
    <n v="2080"/>
    <n v="1412.12"/>
    <n v="667.88"/>
    <x v="1"/>
    <s v="Nagpur"/>
    <s v="Maharashtra"/>
    <s v="India"/>
    <s v="Net Banking"/>
    <x v="1"/>
    <s v="Standard"/>
    <x v="0"/>
    <s v="No"/>
    <s v="No"/>
  </r>
  <r>
    <x v="3975"/>
    <x v="321"/>
    <s v="CUST10835"/>
    <s v="Customer 835"/>
    <n v="39"/>
    <s v="Returning"/>
    <s v="P2004"/>
    <s v="Jacket"/>
    <x v="3"/>
    <s v="Global Traders"/>
    <n v="1"/>
    <n v="3500"/>
    <n v="10"/>
    <n v="3500"/>
    <n v="350"/>
    <n v="3150"/>
    <n v="2132.64"/>
    <n v="1017.36"/>
    <x v="0"/>
    <s v="Surat"/>
    <s v="Gujarat"/>
    <s v="India"/>
    <s v="Cash on Delivery"/>
    <x v="2"/>
    <s v="Express"/>
    <x v="3"/>
    <s v="No"/>
    <s v="No"/>
  </r>
  <r>
    <x v="3976"/>
    <x v="321"/>
    <s v="CUST10872"/>
    <s v="Customer 872"/>
    <n v="50"/>
    <s v="New"/>
    <s v="P1003"/>
    <s v="Headphones"/>
    <x v="0"/>
    <s v="Metro Supplies"/>
    <n v="5"/>
    <n v="2500"/>
    <n v="5"/>
    <n v="12500"/>
    <n v="625"/>
    <n v="11875"/>
    <n v="8812.01"/>
    <n v="3062.99"/>
    <x v="2"/>
    <s v="Guwahati"/>
    <s v="Assam"/>
    <s v="India"/>
    <s v="Debit Card"/>
    <x v="0"/>
    <s v="Standard"/>
    <x v="0"/>
    <s v="No"/>
    <s v="No"/>
  </r>
  <r>
    <x v="3977"/>
    <x v="321"/>
    <s v="CUST11185"/>
    <s v="Customer 1185"/>
    <n v="56"/>
    <s v="Returning"/>
    <s v="P3007"/>
    <s v="Vacuum Cleaner"/>
    <x v="2"/>
    <s v="Global Traders"/>
    <n v="1"/>
    <n v="8500"/>
    <n v="20"/>
    <n v="8500"/>
    <n v="1700"/>
    <n v="6800"/>
    <n v="5317.15"/>
    <n v="1482.85"/>
    <x v="0"/>
    <s v="Bengaluru"/>
    <s v="Karnataka"/>
    <s v="India"/>
    <s v="Debit Card"/>
    <x v="0"/>
    <s v="Standard"/>
    <x v="3"/>
    <s v="No"/>
    <s v="No"/>
  </r>
  <r>
    <x v="3978"/>
    <x v="321"/>
    <s v="CUST10463"/>
    <s v="Customer 463"/>
    <n v="53"/>
    <s v="Returning"/>
    <s v="P5005"/>
    <s v="Desk Organizer"/>
    <x v="1"/>
    <s v="Stationery Hub"/>
    <n v="2"/>
    <n v="600"/>
    <n v="10"/>
    <n v="1200"/>
    <n v="120"/>
    <n v="1080"/>
    <n v="780.6"/>
    <n v="299.39999999999998"/>
    <x v="1"/>
    <s v="Bhopal"/>
    <s v="Madhya Pradesh"/>
    <s v="India"/>
    <s v="Wallet"/>
    <x v="2"/>
    <s v="Express"/>
    <x v="2"/>
    <s v="No"/>
    <s v="No"/>
  </r>
  <r>
    <x v="3979"/>
    <x v="321"/>
    <s v="CUST10511"/>
    <s v="Customer 511"/>
    <n v="44"/>
    <s v="Returning"/>
    <s v="P5001"/>
    <s v="Notebook Set"/>
    <x v="1"/>
    <s v="Stationery Hub"/>
    <n v="1"/>
    <n v="500"/>
    <n v="10"/>
    <n v="500"/>
    <n v="50"/>
    <n v="450"/>
    <n v="286.37"/>
    <n v="163.63"/>
    <x v="1"/>
    <s v="Visakhapatnam"/>
    <s v="Andhra Pradesh"/>
    <s v="India"/>
    <s v="Wallet"/>
    <x v="1"/>
    <s v="Standard"/>
    <x v="0"/>
    <s v="No"/>
    <s v="No"/>
  </r>
  <r>
    <x v="3980"/>
    <x v="321"/>
    <s v="CUST10586"/>
    <s v="Customer 586"/>
    <n v="30"/>
    <s v="Returning"/>
    <s v="P1003"/>
    <s v="Headphones"/>
    <x v="0"/>
    <s v="Metro Supplies"/>
    <n v="6"/>
    <n v="2500"/>
    <n v="20"/>
    <n v="15000"/>
    <n v="3000"/>
    <n v="12000"/>
    <n v="6616.52"/>
    <n v="5383.48"/>
    <x v="1"/>
    <s v="Nagpur"/>
    <s v="Maharashtra"/>
    <s v="India"/>
    <s v="Debit Card"/>
    <x v="0"/>
    <s v="Standard"/>
    <x v="0"/>
    <s v="No"/>
    <s v="No"/>
  </r>
  <r>
    <x v="3981"/>
    <x v="321"/>
    <s v="CUST11559"/>
    <s v="Customer 1559"/>
    <n v="27"/>
    <s v="Returning"/>
    <s v="P2008"/>
    <s v="Formal Shirt"/>
    <x v="3"/>
    <s v="Global Traders"/>
    <n v="2"/>
    <n v="1700"/>
    <n v="15"/>
    <n v="3400"/>
    <n v="510"/>
    <n v="2890"/>
    <n v="1682.23"/>
    <n v="1207.77"/>
    <x v="2"/>
    <s v="Hyderabad"/>
    <s v="Telangana"/>
    <s v="India"/>
    <s v="Credit Card"/>
    <x v="2"/>
    <s v="Express"/>
    <x v="0"/>
    <s v="No"/>
    <s v="No"/>
  </r>
  <r>
    <x v="3982"/>
    <x v="322"/>
    <s v="CUST11399"/>
    <s v="Customer 1399"/>
    <n v="21"/>
    <s v="Returning"/>
    <s v="P2007"/>
    <s v="Saree"/>
    <x v="3"/>
    <s v="FashionMart"/>
    <n v="3"/>
    <n v="2600"/>
    <n v="10"/>
    <n v="7800"/>
    <n v="780"/>
    <n v="7020"/>
    <n v="5563.37"/>
    <n v="1456.63"/>
    <x v="1"/>
    <s v="Jaipur"/>
    <s v="Rajasthan"/>
    <s v="India"/>
    <s v="Debit Card"/>
    <x v="1"/>
    <s v="Standard"/>
    <x v="0"/>
    <s v="No"/>
    <s v="No"/>
  </r>
  <r>
    <x v="3983"/>
    <x v="322"/>
    <s v="CUST11249"/>
    <s v="Customer 1249"/>
    <n v="59"/>
    <s v="Loyal"/>
    <s v="P5001"/>
    <s v="Notebook Set"/>
    <x v="1"/>
    <s v="Stationery Hub"/>
    <n v="1"/>
    <n v="500"/>
    <n v="20"/>
    <n v="500"/>
    <n v="100"/>
    <n v="400"/>
    <n v="327.02"/>
    <n v="72.98"/>
    <x v="0"/>
    <s v="Chennai"/>
    <s v="Tamil Nadu"/>
    <s v="India"/>
    <s v="Wallet"/>
    <x v="2"/>
    <s v="Express"/>
    <x v="3"/>
    <s v="No"/>
    <s v="Yes"/>
  </r>
  <r>
    <x v="3984"/>
    <x v="322"/>
    <s v="CUST11513"/>
    <s v="Customer 1513"/>
    <n v="43"/>
    <s v="New"/>
    <s v="P1005"/>
    <s v="Tablet"/>
    <x v="0"/>
    <s v="RetailHub"/>
    <n v="3"/>
    <n v="18000"/>
    <n v="15"/>
    <n v="54000"/>
    <n v="8100"/>
    <n v="45900"/>
    <n v="28614.19"/>
    <n v="17285.810000000001"/>
    <x v="1"/>
    <s v="Hyderabad"/>
    <s v="Telangana"/>
    <s v="India"/>
    <s v="Wallet"/>
    <x v="1"/>
    <s v="Express"/>
    <x v="0"/>
    <s v="No"/>
    <s v="No"/>
  </r>
  <r>
    <x v="3985"/>
    <x v="322"/>
    <s v="CUST11581"/>
    <s v="Customer 1581"/>
    <n v="58"/>
    <s v="Loyal"/>
    <s v="P2006"/>
    <s v="Womens Kurti"/>
    <x v="3"/>
    <s v="FashionMart"/>
    <n v="1"/>
    <n v="1400"/>
    <n v="5"/>
    <n v="1400"/>
    <n v="70"/>
    <n v="1330"/>
    <n v="768.57"/>
    <n v="561.42999999999995"/>
    <x v="0"/>
    <s v="Pune"/>
    <s v="Maharashtra"/>
    <s v="India"/>
    <s v="Debit Card"/>
    <x v="2"/>
    <s v="Standard"/>
    <x v="3"/>
    <s v="No"/>
    <s v="No"/>
  </r>
  <r>
    <x v="3986"/>
    <x v="322"/>
    <s v="CUST10709"/>
    <s v="Customer 709"/>
    <n v="20"/>
    <s v="Returning"/>
    <s v="P3001"/>
    <s v="Coffee Maker"/>
    <x v="2"/>
    <s v="HomeNeeds"/>
    <n v="1"/>
    <n v="4200"/>
    <n v="0"/>
    <n v="4200"/>
    <n v="0"/>
    <n v="4200"/>
    <n v="2898.15"/>
    <n v="1301.8499999999999"/>
    <x v="2"/>
    <s v="Jaipur"/>
    <s v="Rajasthan"/>
    <s v="India"/>
    <s v="Debit Card"/>
    <x v="0"/>
    <s v="Standard"/>
    <x v="0"/>
    <s v="No"/>
    <s v="No"/>
  </r>
  <r>
    <x v="3987"/>
    <x v="322"/>
    <s v="CUST10721"/>
    <s v="Customer 721"/>
    <n v="48"/>
    <s v="Returning"/>
    <s v="P3002"/>
    <s v="Air Fryer"/>
    <x v="2"/>
    <s v="HomeNeeds"/>
    <n v="3"/>
    <n v="6500"/>
    <n v="5"/>
    <n v="19500"/>
    <n v="975"/>
    <n v="18525"/>
    <n v="13134.83"/>
    <n v="5390.17"/>
    <x v="0"/>
    <s v="Delhi"/>
    <s v="Delhi"/>
    <s v="India"/>
    <s v="UPI"/>
    <x v="2"/>
    <s v="Express"/>
    <x v="0"/>
    <s v="No"/>
    <s v="No"/>
  </r>
  <r>
    <x v="3988"/>
    <x v="322"/>
    <s v="CUST11564"/>
    <s v="Customer 1564"/>
    <n v="22"/>
    <s v="Returning"/>
    <s v="P5004"/>
    <s v="Pen Set"/>
    <x v="1"/>
    <s v="Stationery Hub"/>
    <n v="2"/>
    <n v="250"/>
    <n v="30"/>
    <n v="500"/>
    <n v="150"/>
    <n v="350"/>
    <n v="251.77"/>
    <n v="98.23"/>
    <x v="1"/>
    <s v="Chennai"/>
    <s v="Tamil Nadu"/>
    <s v="India"/>
    <s v="Wallet"/>
    <x v="2"/>
    <s v="Express"/>
    <x v="0"/>
    <s v="No"/>
    <s v="No"/>
  </r>
  <r>
    <x v="3989"/>
    <x v="323"/>
    <s v="CUST10102"/>
    <s v="Customer 102"/>
    <n v="55"/>
    <s v="New"/>
    <s v="P2003"/>
    <s v="T-Shirt"/>
    <x v="3"/>
    <s v="RetailHub"/>
    <n v="1"/>
    <n v="900"/>
    <n v="5"/>
    <n v="900"/>
    <n v="45"/>
    <n v="855"/>
    <n v="673.24"/>
    <n v="181.76"/>
    <x v="1"/>
    <s v="Ahmedabad"/>
    <s v="Gujarat"/>
    <s v="India"/>
    <s v="Debit Card"/>
    <x v="2"/>
    <s v="Standard"/>
    <x v="0"/>
    <s v="No"/>
    <s v="No"/>
  </r>
  <r>
    <x v="3990"/>
    <x v="323"/>
    <s v="CUST11398"/>
    <s v="Customer 1398"/>
    <n v="24"/>
    <s v="New"/>
    <s v="P3001"/>
    <s v="Coffee Maker"/>
    <x v="2"/>
    <s v="HomeNeeds"/>
    <n v="2"/>
    <n v="4200"/>
    <n v="0"/>
    <n v="8400"/>
    <n v="0"/>
    <n v="8400"/>
    <n v="6775.44"/>
    <n v="1624.56"/>
    <x v="1"/>
    <s v="Guwahati"/>
    <s v="Assam"/>
    <s v="India"/>
    <s v="Credit Card"/>
    <x v="0"/>
    <s v="Standard"/>
    <x v="0"/>
    <s v="No"/>
    <s v="No"/>
  </r>
  <r>
    <x v="3991"/>
    <x v="323"/>
    <s v="CUST10499"/>
    <s v="Customer 499"/>
    <n v="52"/>
    <s v="Returning"/>
    <s v="P1006"/>
    <s v="Keyboard"/>
    <x v="0"/>
    <s v="Metro Supplies"/>
    <n v="1"/>
    <n v="1800"/>
    <n v="25"/>
    <n v="1800"/>
    <n v="450"/>
    <n v="1350"/>
    <n v="1002.77"/>
    <n v="347.23"/>
    <x v="1"/>
    <s v="Bhubaneswar"/>
    <s v="Odisha"/>
    <s v="India"/>
    <s v="UPI"/>
    <x v="2"/>
    <s v="Express"/>
    <x v="0"/>
    <s v="No"/>
    <s v="No"/>
  </r>
  <r>
    <x v="3992"/>
    <x v="323"/>
    <s v="CUST11940"/>
    <s v="Customer 1940"/>
    <n v="34"/>
    <s v="New"/>
    <s v="P2003"/>
    <s v="T-Shirt"/>
    <x v="3"/>
    <s v="RetailHub"/>
    <n v="1"/>
    <n v="900"/>
    <n v="5"/>
    <n v="900"/>
    <n v="45"/>
    <n v="855"/>
    <n v="669.17"/>
    <n v="185.83"/>
    <x v="1"/>
    <s v="Bhopal"/>
    <s v="Madhya Pradesh"/>
    <s v="India"/>
    <s v="Cash on Delivery"/>
    <x v="0"/>
    <s v="Standard"/>
    <x v="3"/>
    <s v="No"/>
    <s v="No"/>
  </r>
  <r>
    <x v="3993"/>
    <x v="323"/>
    <s v="CUST12172"/>
    <s v="Customer 2172"/>
    <n v="30"/>
    <s v="Returning"/>
    <s v="P2007"/>
    <s v="Saree"/>
    <x v="3"/>
    <s v="FashionMart"/>
    <n v="5"/>
    <n v="2600"/>
    <n v="0"/>
    <n v="13000"/>
    <n v="0"/>
    <n v="13000"/>
    <n v="8183.78"/>
    <n v="4816.22"/>
    <x v="1"/>
    <s v="Bengaluru"/>
    <s v="Karnataka"/>
    <s v="India"/>
    <s v="Net Banking"/>
    <x v="0"/>
    <s v="Standard"/>
    <x v="3"/>
    <s v="Yes"/>
    <s v="No"/>
  </r>
  <r>
    <x v="3994"/>
    <x v="323"/>
    <s v="CUST11857"/>
    <s v="Customer 1857"/>
    <n v="35"/>
    <s v="Loyal"/>
    <s v="P5003"/>
    <s v="Calculator"/>
    <x v="1"/>
    <s v="Stationery Hub"/>
    <n v="1"/>
    <n v="650"/>
    <n v="10"/>
    <n v="650"/>
    <n v="65"/>
    <n v="585"/>
    <n v="472.58"/>
    <n v="112.42"/>
    <x v="2"/>
    <s v="Chandigarh"/>
    <s v="Chandigarh"/>
    <s v="India"/>
    <s v="UPI"/>
    <x v="2"/>
    <s v="Express"/>
    <x v="3"/>
    <s v="No"/>
    <s v="No"/>
  </r>
  <r>
    <x v="3995"/>
    <x v="323"/>
    <s v="CUST11744"/>
    <s v="Customer 1744"/>
    <n v="58"/>
    <s v="Loyal"/>
    <s v="P1003"/>
    <s v="Headphones"/>
    <x v="0"/>
    <s v="Metro Supplies"/>
    <n v="1"/>
    <n v="2500"/>
    <n v="15"/>
    <n v="2500"/>
    <n v="375"/>
    <n v="2125"/>
    <n v="1542.75"/>
    <n v="582.25"/>
    <x v="1"/>
    <s v="Bengaluru"/>
    <s v="Karnataka"/>
    <s v="India"/>
    <s v="Net Banking"/>
    <x v="0"/>
    <s v="Standard"/>
    <x v="0"/>
    <s v="No"/>
    <s v="No"/>
  </r>
  <r>
    <x v="3996"/>
    <x v="323"/>
    <s v="CUST12069"/>
    <s v="Customer 2069"/>
    <n v="55"/>
    <s v="Returning"/>
    <s v="P3005"/>
    <s v="Bedsheet Set"/>
    <x v="2"/>
    <s v="RetailHub"/>
    <n v="1"/>
    <n v="1800"/>
    <n v="0"/>
    <n v="1800"/>
    <n v="0"/>
    <n v="1800"/>
    <n v="1261.68"/>
    <n v="538.32000000000005"/>
    <x v="1"/>
    <s v="Kolkata"/>
    <s v="West Bengal"/>
    <s v="India"/>
    <s v="UPI"/>
    <x v="0"/>
    <s v="Standard"/>
    <x v="0"/>
    <s v="Yes"/>
    <s v="No"/>
  </r>
  <r>
    <x v="3997"/>
    <x v="323"/>
    <s v="CUST10765"/>
    <s v="Customer 765"/>
    <n v="52"/>
    <s v="Returning"/>
    <s v="P4004"/>
    <s v="Shampoo"/>
    <x v="4"/>
    <s v="BeautyCare"/>
    <n v="1"/>
    <n v="550"/>
    <n v="10"/>
    <n v="550"/>
    <n v="55"/>
    <n v="495"/>
    <n v="295.22000000000003"/>
    <n v="199.78"/>
    <x v="0"/>
    <s v="Pune"/>
    <s v="Maharashtra"/>
    <s v="India"/>
    <s v="UPI"/>
    <x v="2"/>
    <s v="Standard"/>
    <x v="0"/>
    <s v="No"/>
    <s v="No"/>
  </r>
  <r>
    <x v="3998"/>
    <x v="324"/>
    <s v="CUST12031"/>
    <s v="Customer 2031"/>
    <n v="18"/>
    <s v="Returning"/>
    <s v="P2003"/>
    <s v="T-Shirt"/>
    <x v="3"/>
    <s v="RetailHub"/>
    <n v="1"/>
    <n v="900"/>
    <n v="0"/>
    <n v="900"/>
    <n v="0"/>
    <n v="900"/>
    <n v="521"/>
    <n v="379"/>
    <x v="1"/>
    <s v="Indore"/>
    <s v="Madhya Pradesh"/>
    <s v="India"/>
    <s v="Net Banking"/>
    <x v="1"/>
    <s v="Standard"/>
    <x v="1"/>
    <s v="No"/>
    <s v="No"/>
  </r>
  <r>
    <x v="3999"/>
    <x v="324"/>
    <s v="CUST12102"/>
    <s v="Customer 2102"/>
    <n v="57"/>
    <s v="Returning"/>
    <s v="P5005"/>
    <s v="Desk Organizer"/>
    <x v="1"/>
    <s v="Stationery Hub"/>
    <n v="3"/>
    <n v="600"/>
    <n v="5"/>
    <n v="1800"/>
    <n v="90"/>
    <n v="1710"/>
    <n v="1055.24"/>
    <n v="654.76"/>
    <x v="0"/>
    <s v="Kolkata"/>
    <s v="West Bengal"/>
    <s v="India"/>
    <s v="Wallet"/>
    <x v="2"/>
    <s v="Express"/>
    <x v="0"/>
    <s v="No"/>
    <s v="No"/>
  </r>
  <r>
    <x v="4000"/>
    <x v="324"/>
    <s v="CUST11895"/>
    <s v="Customer 1895"/>
    <n v="47"/>
    <s v="Returning"/>
    <s v="P5001"/>
    <s v="Notebook Set"/>
    <x v="1"/>
    <s v="Stationery Hub"/>
    <n v="1"/>
    <n v="500"/>
    <n v="5"/>
    <n v="500"/>
    <n v="25"/>
    <n v="475"/>
    <n v="284"/>
    <n v="191"/>
    <x v="2"/>
    <s v="Jaipur"/>
    <s v="Rajasthan"/>
    <s v="India"/>
    <s v="Debit Card"/>
    <x v="2"/>
    <s v="Standard"/>
    <x v="3"/>
    <s v="No"/>
    <s v="No"/>
  </r>
  <r>
    <x v="4001"/>
    <x v="324"/>
    <s v="CUST10224"/>
    <s v="Customer 224"/>
    <n v="57"/>
    <s v="Returning"/>
    <s v="P3005"/>
    <s v="Bedsheet Set"/>
    <x v="2"/>
    <s v="RetailHub"/>
    <n v="1"/>
    <n v="1800"/>
    <n v="30"/>
    <n v="1800"/>
    <n v="540"/>
    <n v="1260"/>
    <n v="861.99"/>
    <n v="398.01"/>
    <x v="1"/>
    <s v="Pune"/>
    <s v="Maharashtra"/>
    <s v="India"/>
    <s v="UPI"/>
    <x v="1"/>
    <s v="Express"/>
    <x v="0"/>
    <s v="No"/>
    <s v="No"/>
  </r>
  <r>
    <x v="4002"/>
    <x v="324"/>
    <s v="CUST11771"/>
    <s v="Customer 1771"/>
    <n v="39"/>
    <s v="Returning"/>
    <s v="P1001"/>
    <s v="Laptop"/>
    <x v="0"/>
    <s v="TechSource India"/>
    <n v="2"/>
    <n v="55000"/>
    <n v="5"/>
    <n v="110000"/>
    <n v="5500"/>
    <n v="104500"/>
    <n v="64908.22"/>
    <n v="39591.78"/>
    <x v="2"/>
    <s v="Chennai"/>
    <s v="Tamil Nadu"/>
    <s v="India"/>
    <s v="Cash on Delivery"/>
    <x v="0"/>
    <s v="Standard"/>
    <x v="0"/>
    <s v="No"/>
    <s v="No"/>
  </r>
  <r>
    <x v="4003"/>
    <x v="324"/>
    <s v="CUST11537"/>
    <s v="Customer 1537"/>
    <n v="54"/>
    <s v="Returning"/>
    <s v="P3003"/>
    <s v="Mixer Grinder"/>
    <x v="2"/>
    <s v="Prime Distributors"/>
    <n v="3"/>
    <n v="4800"/>
    <n v="0"/>
    <n v="14400"/>
    <n v="0"/>
    <n v="14400"/>
    <n v="11773.75"/>
    <n v="2626.25"/>
    <x v="1"/>
    <s v="Hyderabad"/>
    <s v="Telangana"/>
    <s v="India"/>
    <s v="Wallet"/>
    <x v="1"/>
    <s v="Standard"/>
    <x v="0"/>
    <s v="No"/>
    <s v="No"/>
  </r>
  <r>
    <x v="4004"/>
    <x v="324"/>
    <s v="CUST11334"/>
    <s v="Customer 1334"/>
    <n v="51"/>
    <s v="New"/>
    <s v="P3005"/>
    <s v="Bedsheet Set"/>
    <x v="2"/>
    <s v="RetailHub"/>
    <n v="2"/>
    <n v="1800"/>
    <n v="25"/>
    <n v="3600"/>
    <n v="900"/>
    <n v="2700"/>
    <n v="1742.99"/>
    <n v="957.01"/>
    <x v="1"/>
    <s v="Nagpur"/>
    <s v="Maharashtra"/>
    <s v="India"/>
    <s v="Debit Card"/>
    <x v="0"/>
    <s v="Standard"/>
    <x v="0"/>
    <s v="No"/>
    <s v="No"/>
  </r>
  <r>
    <x v="4005"/>
    <x v="324"/>
    <s v="CUST10876"/>
    <s v="Customer 876"/>
    <n v="41"/>
    <s v="Returning"/>
    <s v="P1004"/>
    <s v="Smartwatch"/>
    <x v="0"/>
    <s v="TechSource India"/>
    <n v="1"/>
    <n v="6500"/>
    <n v="5"/>
    <n v="6500"/>
    <n v="325"/>
    <n v="6175"/>
    <n v="4241.3599999999997"/>
    <n v="1933.64"/>
    <x v="1"/>
    <s v="Bhopal"/>
    <s v="Madhya Pradesh"/>
    <s v="India"/>
    <s v="UPI"/>
    <x v="0"/>
    <s v="Standard"/>
    <x v="3"/>
    <s v="No"/>
    <s v="No"/>
  </r>
  <r>
    <x v="4006"/>
    <x v="324"/>
    <s v="CUST12434"/>
    <s v="Customer 2434"/>
    <n v="39"/>
    <s v="Returning"/>
    <s v="P3003"/>
    <s v="Mixer Grinder"/>
    <x v="2"/>
    <s v="Prime Distributors"/>
    <n v="2"/>
    <n v="4800"/>
    <n v="25"/>
    <n v="9600"/>
    <n v="2400"/>
    <n v="7200"/>
    <n v="4758.99"/>
    <n v="2441.0100000000002"/>
    <x v="1"/>
    <s v="Chandigarh"/>
    <s v="Chandigarh"/>
    <s v="India"/>
    <s v="Net Banking"/>
    <x v="0"/>
    <s v="Standard"/>
    <x v="0"/>
    <s v="No"/>
    <s v="No"/>
  </r>
  <r>
    <x v="4007"/>
    <x v="324"/>
    <s v="CUST12480"/>
    <s v="Customer 2480"/>
    <n v="35"/>
    <s v="Returning"/>
    <s v="P4006"/>
    <s v="Lipstick"/>
    <x v="4"/>
    <s v="BeautyCare"/>
    <n v="1"/>
    <n v="850"/>
    <n v="25"/>
    <n v="850"/>
    <n v="212.5"/>
    <n v="637.5"/>
    <n v="521.62"/>
    <n v="115.88"/>
    <x v="1"/>
    <s v="Ahmedabad"/>
    <s v="Gujarat"/>
    <s v="India"/>
    <s v="Credit Card"/>
    <x v="1"/>
    <s v="Standard"/>
    <x v="0"/>
    <s v="No"/>
    <s v="No"/>
  </r>
  <r>
    <x v="4008"/>
    <x v="324"/>
    <s v="CUST10617"/>
    <s v="Customer 617"/>
    <n v="22"/>
    <s v="Returning"/>
    <s v="P3005"/>
    <s v="Bedsheet Set"/>
    <x v="2"/>
    <s v="RetailHub"/>
    <n v="4"/>
    <n v="1800"/>
    <n v="10"/>
    <n v="7200"/>
    <n v="720"/>
    <n v="6480"/>
    <n v="5067.3900000000003"/>
    <n v="1412.61"/>
    <x v="2"/>
    <s v="Pune"/>
    <s v="Maharashtra"/>
    <s v="India"/>
    <s v="Wallet"/>
    <x v="2"/>
    <s v="Standard"/>
    <x v="4"/>
    <s v="No"/>
    <s v="No"/>
  </r>
  <r>
    <x v="4009"/>
    <x v="324"/>
    <s v="CUST10471"/>
    <s v="Customer 471"/>
    <n v="58"/>
    <s v="Returning"/>
    <s v="P5005"/>
    <s v="Desk Organizer"/>
    <x v="1"/>
    <s v="Stationery Hub"/>
    <n v="2"/>
    <n v="600"/>
    <n v="15"/>
    <n v="1200"/>
    <n v="180"/>
    <n v="1020"/>
    <n v="696.13"/>
    <n v="323.87"/>
    <x v="1"/>
    <s v="Bhubaneswar"/>
    <s v="Odisha"/>
    <s v="India"/>
    <s v="UPI"/>
    <x v="2"/>
    <s v="Standard"/>
    <x v="3"/>
    <s v="Yes"/>
    <s v="No"/>
  </r>
  <r>
    <x v="4010"/>
    <x v="324"/>
    <s v="CUST12051"/>
    <s v="Customer 2051"/>
    <n v="57"/>
    <s v="Returning"/>
    <s v="P1003"/>
    <s v="Headphones"/>
    <x v="0"/>
    <s v="Metro Supplies"/>
    <n v="1"/>
    <n v="2500"/>
    <n v="10"/>
    <n v="2500"/>
    <n v="250"/>
    <n v="2250"/>
    <n v="1557.23"/>
    <n v="692.77"/>
    <x v="1"/>
    <s v="Bhopal"/>
    <s v="Madhya Pradesh"/>
    <s v="India"/>
    <s v="UPI"/>
    <x v="0"/>
    <s v="Standard"/>
    <x v="0"/>
    <s v="No"/>
    <s v="Yes"/>
  </r>
  <r>
    <x v="4011"/>
    <x v="324"/>
    <s v="CUST10598"/>
    <s v="Customer 598"/>
    <n v="49"/>
    <s v="Returning"/>
    <s v="P3005"/>
    <s v="Bedsheet Set"/>
    <x v="2"/>
    <s v="RetailHub"/>
    <n v="2"/>
    <n v="1800"/>
    <n v="0"/>
    <n v="3600"/>
    <n v="0"/>
    <n v="3600"/>
    <n v="2595.94"/>
    <n v="1004.06"/>
    <x v="1"/>
    <s v="Patna"/>
    <s v="Bihar"/>
    <s v="India"/>
    <s v="Wallet"/>
    <x v="2"/>
    <s v="Express"/>
    <x v="0"/>
    <s v="No"/>
    <s v="No"/>
  </r>
  <r>
    <x v="4012"/>
    <x v="324"/>
    <s v="CUST11129"/>
    <s v="Customer 1129"/>
    <n v="44"/>
    <s v="Returning"/>
    <s v="P5003"/>
    <s v="Calculator"/>
    <x v="1"/>
    <s v="Stationery Hub"/>
    <n v="1"/>
    <n v="650"/>
    <n v="25"/>
    <n v="650"/>
    <n v="162.5"/>
    <n v="487.5"/>
    <n v="374.08"/>
    <n v="113.42"/>
    <x v="1"/>
    <s v="Kolkata"/>
    <s v="West Bengal"/>
    <s v="India"/>
    <s v="Net Banking"/>
    <x v="2"/>
    <s v="Standard"/>
    <x v="0"/>
    <s v="No"/>
    <s v="No"/>
  </r>
  <r>
    <x v="4013"/>
    <x v="325"/>
    <s v="CUST10666"/>
    <s v="Customer 666"/>
    <n v="37"/>
    <s v="Loyal"/>
    <s v="P3006"/>
    <s v="Water Bottle"/>
    <x v="2"/>
    <s v="Metro Supplies"/>
    <n v="4"/>
    <n v="700"/>
    <n v="0"/>
    <n v="2800"/>
    <n v="0"/>
    <n v="2800"/>
    <n v="1715.4"/>
    <n v="1084.5999999999999"/>
    <x v="1"/>
    <s v="Coimbatore"/>
    <s v="Tamil Nadu"/>
    <s v="India"/>
    <s v="UPI"/>
    <x v="1"/>
    <s v="Standard"/>
    <x v="0"/>
    <s v="No"/>
    <s v="No"/>
  </r>
  <r>
    <x v="4014"/>
    <x v="325"/>
    <s v="CUST10232"/>
    <s v="Customer 232"/>
    <n v="31"/>
    <s v="Returning"/>
    <s v="P1009"/>
    <s v="Power Bank"/>
    <x v="0"/>
    <s v="Prime Distributors"/>
    <n v="4"/>
    <n v="1600"/>
    <n v="10"/>
    <n v="6400"/>
    <n v="640"/>
    <n v="5760"/>
    <n v="3287.85"/>
    <n v="2472.15"/>
    <x v="1"/>
    <s v="Hyderabad"/>
    <s v="Telangana"/>
    <s v="India"/>
    <s v="Cash on Delivery"/>
    <x v="2"/>
    <s v="Standard"/>
    <x v="0"/>
    <s v="No"/>
    <s v="No"/>
  </r>
  <r>
    <x v="4015"/>
    <x v="325"/>
    <s v="CUST11147"/>
    <s v="Customer 1147"/>
    <n v="22"/>
    <s v="New"/>
    <s v="P5002"/>
    <s v="Novel"/>
    <x v="1"/>
    <s v="Stationery Hub"/>
    <n v="1"/>
    <n v="400"/>
    <n v="15"/>
    <n v="400"/>
    <n v="60"/>
    <n v="340"/>
    <n v="257.49"/>
    <n v="82.51"/>
    <x v="1"/>
    <s v="Ahmedabad"/>
    <s v="Gujarat"/>
    <s v="India"/>
    <s v="Net Banking"/>
    <x v="2"/>
    <s v="Express"/>
    <x v="4"/>
    <s v="No"/>
    <s v="No"/>
  </r>
  <r>
    <x v="4016"/>
    <x v="325"/>
    <s v="CUST10202"/>
    <s v="Customer 202"/>
    <n v="44"/>
    <s v="Returning"/>
    <s v="P2008"/>
    <s v="Formal Shirt"/>
    <x v="3"/>
    <s v="Global Traders"/>
    <n v="2"/>
    <n v="1700"/>
    <n v="10"/>
    <n v="3400"/>
    <n v="340"/>
    <n v="3060"/>
    <n v="2428.9899999999998"/>
    <n v="631.01"/>
    <x v="2"/>
    <s v="Coimbatore"/>
    <s v="Tamil Nadu"/>
    <s v="India"/>
    <s v="UPI"/>
    <x v="0"/>
    <s v="Express"/>
    <x v="0"/>
    <s v="No"/>
    <s v="No"/>
  </r>
  <r>
    <x v="4017"/>
    <x v="325"/>
    <s v="CUST11936"/>
    <s v="Customer 1936"/>
    <n v="47"/>
    <s v="Loyal"/>
    <s v="P3004"/>
    <s v="Cookware Set"/>
    <x v="2"/>
    <s v="HomeNeeds"/>
    <n v="1"/>
    <n v="3500"/>
    <n v="30"/>
    <n v="3500"/>
    <n v="1050"/>
    <n v="2450"/>
    <n v="1856"/>
    <n v="594"/>
    <x v="2"/>
    <s v="Bengaluru"/>
    <s v="Karnataka"/>
    <s v="India"/>
    <s v="UPI"/>
    <x v="1"/>
    <s v="Standard"/>
    <x v="0"/>
    <s v="No"/>
    <s v="No"/>
  </r>
  <r>
    <x v="4018"/>
    <x v="325"/>
    <s v="CUST11203"/>
    <s v="Customer 1203"/>
    <n v="57"/>
    <s v="Returning"/>
    <s v="P1010"/>
    <s v="Bluetooth Speaker"/>
    <x v="0"/>
    <s v="Prime Distributors"/>
    <n v="1"/>
    <n v="3200"/>
    <n v="30"/>
    <n v="3200"/>
    <n v="960"/>
    <n v="2240"/>
    <n v="1623.29"/>
    <n v="616.71"/>
    <x v="1"/>
    <s v="Patna"/>
    <s v="Bihar"/>
    <s v="India"/>
    <s v="Debit Card"/>
    <x v="0"/>
    <s v="Express"/>
    <x v="0"/>
    <s v="No"/>
    <s v="No"/>
  </r>
  <r>
    <x v="4019"/>
    <x v="325"/>
    <s v="CUST11204"/>
    <s v="Customer 1204"/>
    <n v="23"/>
    <s v="Returning"/>
    <s v="P3004"/>
    <s v="Cookware Set"/>
    <x v="2"/>
    <s v="HomeNeeds"/>
    <n v="4"/>
    <n v="3500"/>
    <n v="0"/>
    <n v="14000"/>
    <n v="0"/>
    <n v="14000"/>
    <n v="11388.45"/>
    <n v="2611.5500000000002"/>
    <x v="1"/>
    <s v="Delhi"/>
    <s v="Delhi"/>
    <s v="India"/>
    <s v="Debit Card"/>
    <x v="1"/>
    <s v="Standard"/>
    <x v="0"/>
    <s v="No"/>
    <s v="No"/>
  </r>
  <r>
    <x v="4020"/>
    <x v="325"/>
    <s v="CUST12201"/>
    <s v="Customer 2201"/>
    <n v="24"/>
    <s v="Returning"/>
    <s v="P3001"/>
    <s v="Coffee Maker"/>
    <x v="2"/>
    <s v="HomeNeeds"/>
    <n v="4"/>
    <n v="4200"/>
    <n v="20"/>
    <n v="16800"/>
    <n v="3360"/>
    <n v="13440"/>
    <n v="9625.09"/>
    <n v="3814.91"/>
    <x v="1"/>
    <s v="Mumbai"/>
    <s v="Maharashtra"/>
    <s v="India"/>
    <s v="Cash on Delivery"/>
    <x v="2"/>
    <s v="Express"/>
    <x v="0"/>
    <s v="No"/>
    <s v="No"/>
  </r>
  <r>
    <x v="4021"/>
    <x v="325"/>
    <s v="CUST11974"/>
    <s v="Customer 1974"/>
    <n v="31"/>
    <s v="New"/>
    <s v="P5001"/>
    <s v="Notebook Set"/>
    <x v="1"/>
    <s v="Stationery Hub"/>
    <n v="2"/>
    <n v="500"/>
    <n v="15"/>
    <n v="1000"/>
    <n v="150"/>
    <n v="850"/>
    <n v="642.19000000000005"/>
    <n v="207.81"/>
    <x v="1"/>
    <s v="Kolkata"/>
    <s v="West Bengal"/>
    <s v="India"/>
    <s v="Credit Card"/>
    <x v="0"/>
    <s v="Standard"/>
    <x v="0"/>
    <s v="Yes"/>
    <s v="No"/>
  </r>
  <r>
    <x v="4022"/>
    <x v="325"/>
    <s v="CUST10341"/>
    <s v="Customer 341"/>
    <n v="27"/>
    <s v="New"/>
    <s v="P2002"/>
    <s v="Jeans"/>
    <x v="3"/>
    <s v="FashionMart"/>
    <n v="3"/>
    <n v="2200"/>
    <n v="10"/>
    <n v="6600"/>
    <n v="660"/>
    <n v="5940"/>
    <n v="3298.31"/>
    <n v="2641.69"/>
    <x v="1"/>
    <s v="Patna"/>
    <s v="Bihar"/>
    <s v="India"/>
    <s v="UPI"/>
    <x v="0"/>
    <s v="Standard"/>
    <x v="4"/>
    <s v="No"/>
    <s v="No"/>
  </r>
  <r>
    <x v="4023"/>
    <x v="325"/>
    <s v="CUST11744"/>
    <s v="Customer 1744"/>
    <n v="29"/>
    <s v="New"/>
    <s v="P3006"/>
    <s v="Water Bottle"/>
    <x v="2"/>
    <s v="Metro Supplies"/>
    <n v="2"/>
    <n v="700"/>
    <n v="0"/>
    <n v="1400"/>
    <n v="0"/>
    <n v="1400"/>
    <n v="1053.54"/>
    <n v="346.46"/>
    <x v="1"/>
    <s v="Bhubaneswar"/>
    <s v="Odisha"/>
    <s v="India"/>
    <s v="Net Banking"/>
    <x v="1"/>
    <s v="Standard"/>
    <x v="3"/>
    <s v="No"/>
    <s v="No"/>
  </r>
  <r>
    <x v="4024"/>
    <x v="325"/>
    <s v="CUST10848"/>
    <s v="Customer 848"/>
    <n v="35"/>
    <s v="Returning"/>
    <s v="P1006"/>
    <s v="Keyboard"/>
    <x v="0"/>
    <s v="Metro Supplies"/>
    <n v="3"/>
    <n v="1800"/>
    <n v="10"/>
    <n v="5400"/>
    <n v="540"/>
    <n v="4860"/>
    <n v="3662.94"/>
    <n v="1197.06"/>
    <x v="0"/>
    <s v="Nagpur"/>
    <s v="Maharashtra"/>
    <s v="India"/>
    <s v="UPI"/>
    <x v="1"/>
    <s v="Express"/>
    <x v="0"/>
    <s v="No"/>
    <s v="No"/>
  </r>
  <r>
    <x v="4025"/>
    <x v="325"/>
    <s v="CUST10665"/>
    <s v="Customer 665"/>
    <n v="42"/>
    <s v="New"/>
    <s v="P2001"/>
    <s v="Running Shoes"/>
    <x v="3"/>
    <s v="FashionMart"/>
    <n v="3"/>
    <n v="3200"/>
    <n v="15"/>
    <n v="9600"/>
    <n v="1440"/>
    <n v="8160"/>
    <n v="4609.88"/>
    <n v="3550.12"/>
    <x v="1"/>
    <s v="Indore"/>
    <s v="Madhya Pradesh"/>
    <s v="India"/>
    <s v="Cash on Delivery"/>
    <x v="2"/>
    <s v="Standard"/>
    <x v="0"/>
    <s v="No"/>
    <s v="No"/>
  </r>
  <r>
    <x v="4026"/>
    <x v="325"/>
    <s v="CUST10879"/>
    <s v="Customer 879"/>
    <n v="51"/>
    <s v="New"/>
    <s v="P4006"/>
    <s v="Lipstick"/>
    <x v="4"/>
    <s v="BeautyCare"/>
    <n v="2"/>
    <n v="850"/>
    <n v="5"/>
    <n v="1700"/>
    <n v="85"/>
    <n v="1615"/>
    <n v="1319.51"/>
    <n v="295.49"/>
    <x v="0"/>
    <s v="Coimbatore"/>
    <s v="Tamil Nadu"/>
    <s v="India"/>
    <s v="UPI"/>
    <x v="0"/>
    <s v="Standard"/>
    <x v="0"/>
    <s v="No"/>
    <s v="No"/>
  </r>
  <r>
    <x v="4027"/>
    <x v="326"/>
    <s v="CUST11700"/>
    <s v="Customer 1700"/>
    <n v="36"/>
    <s v="Returning"/>
    <s v="P5004"/>
    <s v="Pen Set"/>
    <x v="1"/>
    <s v="Stationery Hub"/>
    <n v="2"/>
    <n v="250"/>
    <n v="15"/>
    <n v="500"/>
    <n v="75"/>
    <n v="425"/>
    <n v="312.54000000000002"/>
    <n v="112.46"/>
    <x v="1"/>
    <s v="Hyderabad"/>
    <s v="Telangana"/>
    <s v="India"/>
    <s v="Debit Card"/>
    <x v="0"/>
    <s v="Standard"/>
    <x v="4"/>
    <s v="No"/>
    <s v="No"/>
  </r>
  <r>
    <x v="4028"/>
    <x v="326"/>
    <s v="CUST10306"/>
    <s v="Customer 306"/>
    <n v="43"/>
    <s v="New"/>
    <s v="P4004"/>
    <s v="Shampoo"/>
    <x v="4"/>
    <s v="BeautyCare"/>
    <n v="1"/>
    <n v="550"/>
    <n v="10"/>
    <n v="550"/>
    <n v="55"/>
    <n v="495"/>
    <n v="277.60000000000002"/>
    <n v="217.4"/>
    <x v="1"/>
    <s v="Hyderabad"/>
    <s v="Telangana"/>
    <s v="India"/>
    <s v="Wallet"/>
    <x v="2"/>
    <s v="Same Day"/>
    <x v="0"/>
    <s v="No"/>
    <s v="No"/>
  </r>
  <r>
    <x v="4029"/>
    <x v="326"/>
    <s v="CUST10149"/>
    <s v="Customer 149"/>
    <n v="56"/>
    <s v="Returning"/>
    <s v="P2002"/>
    <s v="Jeans"/>
    <x v="3"/>
    <s v="FashionMart"/>
    <n v="6"/>
    <n v="2200"/>
    <n v="0"/>
    <n v="13200"/>
    <n v="0"/>
    <n v="13200"/>
    <n v="9563.2000000000007"/>
    <n v="3636.8"/>
    <x v="1"/>
    <s v="Guwahati"/>
    <s v="Assam"/>
    <s v="India"/>
    <s v="Cash on Delivery"/>
    <x v="2"/>
    <s v="Standard"/>
    <x v="0"/>
    <s v="No"/>
    <s v="No"/>
  </r>
  <r>
    <x v="4030"/>
    <x v="326"/>
    <s v="CUST11712"/>
    <s v="Customer 1712"/>
    <n v="54"/>
    <s v="New"/>
    <s v="P1009"/>
    <s v="Power Bank"/>
    <x v="0"/>
    <s v="Prime Distributors"/>
    <n v="4"/>
    <n v="1600"/>
    <n v="15"/>
    <n v="6400"/>
    <n v="960"/>
    <n v="5440"/>
    <n v="4142.51"/>
    <n v="1297.49"/>
    <x v="0"/>
    <s v="Guwahati"/>
    <s v="Assam"/>
    <s v="India"/>
    <s v="UPI"/>
    <x v="2"/>
    <s v="Standard"/>
    <x v="0"/>
    <s v="No"/>
    <s v="No"/>
  </r>
  <r>
    <x v="4031"/>
    <x v="326"/>
    <s v="CUST12336"/>
    <s v="Customer 2336"/>
    <n v="59"/>
    <s v="Returning"/>
    <s v="P3002"/>
    <s v="Air Fryer"/>
    <x v="2"/>
    <s v="HomeNeeds"/>
    <n v="1"/>
    <n v="6500"/>
    <n v="10"/>
    <n v="6500"/>
    <n v="650"/>
    <n v="5850"/>
    <n v="4244.41"/>
    <n v="1605.59"/>
    <x v="1"/>
    <s v="Mumbai"/>
    <s v="Maharashtra"/>
    <s v="India"/>
    <s v="Credit Card"/>
    <x v="2"/>
    <s v="Standard"/>
    <x v="0"/>
    <s v="Yes"/>
    <s v="No"/>
  </r>
  <r>
    <x v="4032"/>
    <x v="326"/>
    <s v="CUST12217"/>
    <s v="Customer 2217"/>
    <n v="59"/>
    <s v="New"/>
    <s v="P4004"/>
    <s v="Shampoo"/>
    <x v="4"/>
    <s v="BeautyCare"/>
    <n v="1"/>
    <n v="550"/>
    <n v="5"/>
    <n v="550"/>
    <n v="27.5"/>
    <n v="522.5"/>
    <n v="346.51"/>
    <n v="175.99"/>
    <x v="2"/>
    <s v="Patna"/>
    <s v="Bihar"/>
    <s v="India"/>
    <s v="UPI"/>
    <x v="0"/>
    <s v="Standard"/>
    <x v="0"/>
    <s v="No"/>
    <s v="No"/>
  </r>
  <r>
    <x v="4033"/>
    <x v="326"/>
    <s v="CUST11638"/>
    <s v="Customer 1638"/>
    <n v="40"/>
    <s v="New"/>
    <s v="P2007"/>
    <s v="Saree"/>
    <x v="3"/>
    <s v="FashionMart"/>
    <n v="5"/>
    <n v="2600"/>
    <n v="20"/>
    <n v="13000"/>
    <n v="2600"/>
    <n v="10400"/>
    <n v="6234.93"/>
    <n v="4165.07"/>
    <x v="1"/>
    <s v="Hyderabad"/>
    <s v="Telangana"/>
    <s v="India"/>
    <s v="Debit Card"/>
    <x v="0"/>
    <s v="Standard"/>
    <x v="0"/>
    <s v="No"/>
    <s v="No"/>
  </r>
  <r>
    <x v="4034"/>
    <x v="326"/>
    <s v="CUST11659"/>
    <s v="Customer 1659"/>
    <n v="23"/>
    <s v="New"/>
    <s v="P5005"/>
    <s v="Desk Organizer"/>
    <x v="1"/>
    <s v="Stationery Hub"/>
    <n v="5"/>
    <n v="600"/>
    <n v="10"/>
    <n v="3000"/>
    <n v="300"/>
    <n v="2700"/>
    <n v="1803.1"/>
    <n v="896.9"/>
    <x v="1"/>
    <s v="Surat"/>
    <s v="Gujarat"/>
    <s v="India"/>
    <s v="Credit Card"/>
    <x v="2"/>
    <s v="Standard"/>
    <x v="0"/>
    <s v="No"/>
    <s v="No"/>
  </r>
  <r>
    <x v="4035"/>
    <x v="327"/>
    <s v="CUST11195"/>
    <s v="Customer 1195"/>
    <n v="26"/>
    <s v="Returning"/>
    <s v="P4003"/>
    <s v="Sunscreen"/>
    <x v="4"/>
    <s v="BeautyCare"/>
    <n v="2"/>
    <n v="700"/>
    <n v="20"/>
    <n v="1400"/>
    <n v="280"/>
    <n v="1120"/>
    <n v="776.29"/>
    <n v="343.71"/>
    <x v="1"/>
    <s v="Nagpur"/>
    <s v="Maharashtra"/>
    <s v="India"/>
    <s v="UPI"/>
    <x v="2"/>
    <s v="Standard"/>
    <x v="0"/>
    <s v="No"/>
    <s v="No"/>
  </r>
  <r>
    <x v="4036"/>
    <x v="327"/>
    <s v="CUST12371"/>
    <s v="Customer 2371"/>
    <n v="18"/>
    <s v="New"/>
    <s v="P3002"/>
    <s v="Air Fryer"/>
    <x v="2"/>
    <s v="HomeNeeds"/>
    <n v="2"/>
    <n v="6500"/>
    <n v="5"/>
    <n v="13000"/>
    <n v="650"/>
    <n v="12350"/>
    <n v="9797.2900000000009"/>
    <n v="2552.71"/>
    <x v="0"/>
    <s v="Patna"/>
    <s v="Bihar"/>
    <s v="India"/>
    <s v="Debit Card"/>
    <x v="0"/>
    <s v="Express"/>
    <x v="1"/>
    <s v="No"/>
    <s v="No"/>
  </r>
  <r>
    <x v="4037"/>
    <x v="327"/>
    <s v="CUST10917"/>
    <s v="Customer 917"/>
    <n v="23"/>
    <s v="Returning"/>
    <s v="P1004"/>
    <s v="Smartwatch"/>
    <x v="0"/>
    <s v="TechSource India"/>
    <n v="2"/>
    <n v="6500"/>
    <n v="15"/>
    <n v="13000"/>
    <n v="1950"/>
    <n v="11050"/>
    <n v="8067.06"/>
    <n v="2982.94"/>
    <x v="1"/>
    <s v="Nagpur"/>
    <s v="Maharashtra"/>
    <s v="India"/>
    <s v="UPI"/>
    <x v="0"/>
    <s v="Standard"/>
    <x v="2"/>
    <s v="Yes"/>
    <s v="No"/>
  </r>
  <r>
    <x v="4038"/>
    <x v="327"/>
    <s v="CUST12473"/>
    <s v="Customer 2473"/>
    <n v="27"/>
    <s v="New"/>
    <s v="P4002"/>
    <s v="Moisturizer"/>
    <x v="4"/>
    <s v="BeautyCare"/>
    <n v="1"/>
    <n v="650"/>
    <n v="5"/>
    <n v="650"/>
    <n v="32.5"/>
    <n v="617.5"/>
    <n v="476.27"/>
    <n v="141.22999999999999"/>
    <x v="0"/>
    <s v="Coimbatore"/>
    <s v="Tamil Nadu"/>
    <s v="India"/>
    <s v="Cash on Delivery"/>
    <x v="2"/>
    <s v="Same Day"/>
    <x v="0"/>
    <s v="No"/>
    <s v="No"/>
  </r>
  <r>
    <x v="4039"/>
    <x v="327"/>
    <s v="CUST10871"/>
    <s v="Customer 871"/>
    <n v="19"/>
    <s v="Loyal"/>
    <s v="P2007"/>
    <s v="Saree"/>
    <x v="3"/>
    <s v="FashionMart"/>
    <n v="1"/>
    <n v="2600"/>
    <n v="10"/>
    <n v="2600"/>
    <n v="260"/>
    <n v="2340"/>
    <n v="1594.99"/>
    <n v="745.01"/>
    <x v="1"/>
    <s v="Patna"/>
    <s v="Bihar"/>
    <s v="India"/>
    <s v="Debit Card"/>
    <x v="0"/>
    <s v="Express"/>
    <x v="0"/>
    <s v="Yes"/>
    <s v="No"/>
  </r>
  <r>
    <x v="4040"/>
    <x v="327"/>
    <s v="CUST10016"/>
    <s v="Customer 16"/>
    <n v="22"/>
    <s v="Returning"/>
    <s v="P2003"/>
    <s v="T-Shirt"/>
    <x v="3"/>
    <s v="RetailHub"/>
    <n v="2"/>
    <n v="900"/>
    <n v="15"/>
    <n v="1800"/>
    <n v="270"/>
    <n v="1530"/>
    <n v="1243.8399999999999"/>
    <n v="286.16000000000003"/>
    <x v="1"/>
    <s v="Chandigarh"/>
    <s v="Chandigarh"/>
    <s v="India"/>
    <s v="UPI"/>
    <x v="2"/>
    <s v="Same Day"/>
    <x v="0"/>
    <s v="No"/>
    <s v="No"/>
  </r>
  <r>
    <x v="4041"/>
    <x v="327"/>
    <s v="CUST10578"/>
    <s v="Customer 578"/>
    <n v="58"/>
    <s v="Loyal"/>
    <s v="P2003"/>
    <s v="T-Shirt"/>
    <x v="3"/>
    <s v="RetailHub"/>
    <n v="1"/>
    <n v="900"/>
    <n v="0"/>
    <n v="900"/>
    <n v="0"/>
    <n v="900"/>
    <n v="695.54"/>
    <n v="204.46"/>
    <x v="1"/>
    <s v="Chennai"/>
    <s v="Tamil Nadu"/>
    <s v="India"/>
    <s v="Net Banking"/>
    <x v="2"/>
    <s v="Standard"/>
    <x v="0"/>
    <s v="No"/>
    <s v="No"/>
  </r>
  <r>
    <x v="4042"/>
    <x v="327"/>
    <s v="CUST11370"/>
    <s v="Customer 1370"/>
    <n v="52"/>
    <s v="New"/>
    <s v="P2001"/>
    <s v="Running Shoes"/>
    <x v="3"/>
    <s v="FashionMart"/>
    <n v="1"/>
    <n v="3200"/>
    <n v="25"/>
    <n v="3200"/>
    <n v="800"/>
    <n v="2400"/>
    <n v="1715.28"/>
    <n v="684.72"/>
    <x v="1"/>
    <s v="Kolkata"/>
    <s v="West Bengal"/>
    <s v="India"/>
    <s v="Net Banking"/>
    <x v="0"/>
    <s v="Standard"/>
    <x v="4"/>
    <s v="No"/>
    <s v="No"/>
  </r>
  <r>
    <x v="4043"/>
    <x v="327"/>
    <s v="CUST12483"/>
    <s v="Customer 2483"/>
    <n v="55"/>
    <s v="Returning"/>
    <s v="P2006"/>
    <s v="Womens Kurti"/>
    <x v="3"/>
    <s v="FashionMart"/>
    <n v="1"/>
    <n v="1400"/>
    <n v="15"/>
    <n v="1400"/>
    <n v="210"/>
    <n v="1190"/>
    <n v="892.66"/>
    <n v="297.33999999999997"/>
    <x v="1"/>
    <s v="Lucknow"/>
    <s v="Uttar Pradesh"/>
    <s v="India"/>
    <s v="Net Banking"/>
    <x v="0"/>
    <s v="Standard"/>
    <x v="1"/>
    <s v="No"/>
    <s v="No"/>
  </r>
  <r>
    <x v="4044"/>
    <x v="327"/>
    <s v="CUST12236"/>
    <s v="Customer 2236"/>
    <n v="39"/>
    <s v="New"/>
    <s v="P2004"/>
    <s v="Jacket"/>
    <x v="3"/>
    <s v="Global Traders"/>
    <n v="4"/>
    <n v="3500"/>
    <n v="15"/>
    <n v="14000"/>
    <n v="2100"/>
    <n v="11900"/>
    <n v="6576.09"/>
    <n v="5323.91"/>
    <x v="0"/>
    <s v="Guwahati"/>
    <s v="Assam"/>
    <s v="India"/>
    <s v="Debit Card"/>
    <x v="2"/>
    <s v="Express"/>
    <x v="0"/>
    <s v="Yes"/>
    <s v="No"/>
  </r>
  <r>
    <x v="4045"/>
    <x v="327"/>
    <s v="CUST11170"/>
    <s v="Customer 1170"/>
    <n v="43"/>
    <s v="Returning"/>
    <s v="P4005"/>
    <s v="Perfume"/>
    <x v="4"/>
    <s v="BeautyCare"/>
    <n v="2"/>
    <n v="1800"/>
    <n v="10"/>
    <n v="3600"/>
    <n v="360"/>
    <n v="3240"/>
    <n v="2042.25"/>
    <n v="1197.75"/>
    <x v="1"/>
    <s v="Nagpur"/>
    <s v="Maharashtra"/>
    <s v="India"/>
    <s v="Debit Card"/>
    <x v="2"/>
    <s v="Standard"/>
    <x v="3"/>
    <s v="No"/>
    <s v="No"/>
  </r>
  <r>
    <x v="4046"/>
    <x v="327"/>
    <s v="CUST12335"/>
    <s v="Customer 2335"/>
    <n v="58"/>
    <s v="Loyal"/>
    <s v="P2008"/>
    <s v="Formal Shirt"/>
    <x v="3"/>
    <s v="Global Traders"/>
    <n v="2"/>
    <n v="1700"/>
    <n v="20"/>
    <n v="3400"/>
    <n v="680"/>
    <n v="2720"/>
    <n v="1688.69"/>
    <n v="1031.31"/>
    <x v="1"/>
    <s v="Jaipur"/>
    <s v="Rajasthan"/>
    <s v="India"/>
    <s v="Cash on Delivery"/>
    <x v="2"/>
    <s v="Standard"/>
    <x v="0"/>
    <s v="Yes"/>
    <s v="No"/>
  </r>
  <r>
    <x v="4047"/>
    <x v="327"/>
    <s v="CUST11308"/>
    <s v="Customer 1308"/>
    <n v="27"/>
    <s v="New"/>
    <s v="P5004"/>
    <s v="Pen Set"/>
    <x v="1"/>
    <s v="Stationery Hub"/>
    <n v="3"/>
    <n v="250"/>
    <n v="5"/>
    <n v="750"/>
    <n v="37.5"/>
    <n v="712.5"/>
    <n v="486.29"/>
    <n v="226.21"/>
    <x v="1"/>
    <s v="Mumbai"/>
    <s v="Maharashtra"/>
    <s v="India"/>
    <s v="Cash on Delivery"/>
    <x v="0"/>
    <s v="Standard"/>
    <x v="0"/>
    <s v="No"/>
    <s v="No"/>
  </r>
  <r>
    <x v="4048"/>
    <x v="327"/>
    <s v="CUST10753"/>
    <s v="Customer 753"/>
    <n v="38"/>
    <s v="Loyal"/>
    <s v="P2001"/>
    <s v="Running Shoes"/>
    <x v="3"/>
    <s v="FashionMart"/>
    <n v="2"/>
    <n v="3200"/>
    <n v="10"/>
    <n v="6400"/>
    <n v="640"/>
    <n v="5760"/>
    <n v="4717.2299999999996"/>
    <n v="1042.77"/>
    <x v="1"/>
    <s v="Ahmedabad"/>
    <s v="Gujarat"/>
    <s v="India"/>
    <s v="Debit Card"/>
    <x v="0"/>
    <s v="Same Day"/>
    <x v="0"/>
    <s v="No"/>
    <s v="No"/>
  </r>
  <r>
    <x v="4049"/>
    <x v="327"/>
    <s v="CUST11880"/>
    <s v="Customer 1880"/>
    <n v="26"/>
    <s v="New"/>
    <s v="P1004"/>
    <s v="Smartwatch"/>
    <x v="0"/>
    <s v="TechSource India"/>
    <n v="2"/>
    <n v="6500"/>
    <n v="10"/>
    <n v="13000"/>
    <n v="1300"/>
    <n v="11700"/>
    <n v="7416.82"/>
    <n v="4283.18"/>
    <x v="1"/>
    <s v="Lucknow"/>
    <s v="Uttar Pradesh"/>
    <s v="India"/>
    <s v="Debit Card"/>
    <x v="0"/>
    <s v="Express"/>
    <x v="4"/>
    <s v="No"/>
    <s v="No"/>
  </r>
  <r>
    <x v="4050"/>
    <x v="327"/>
    <s v="CUST11423"/>
    <s v="Customer 1423"/>
    <n v="50"/>
    <s v="Returning"/>
    <s v="P4004"/>
    <s v="Shampoo"/>
    <x v="4"/>
    <s v="BeautyCare"/>
    <n v="1"/>
    <n v="550"/>
    <n v="10"/>
    <n v="550"/>
    <n v="55"/>
    <n v="495"/>
    <n v="302.3"/>
    <n v="192.7"/>
    <x v="0"/>
    <s v="Nagpur"/>
    <s v="Maharashtra"/>
    <s v="India"/>
    <s v="Debit Card"/>
    <x v="0"/>
    <s v="Standard"/>
    <x v="0"/>
    <s v="Yes"/>
    <s v="No"/>
  </r>
  <r>
    <x v="4051"/>
    <x v="328"/>
    <s v="CUST12301"/>
    <s v="Customer 2301"/>
    <n v="23"/>
    <s v="Loyal"/>
    <s v="P3004"/>
    <s v="Cookware Set"/>
    <x v="2"/>
    <s v="HomeNeeds"/>
    <n v="2"/>
    <n v="3500"/>
    <n v="0"/>
    <n v="7000"/>
    <n v="0"/>
    <n v="7000"/>
    <n v="4451.7"/>
    <n v="2548.3000000000002"/>
    <x v="0"/>
    <s v="Lucknow"/>
    <s v="Uttar Pradesh"/>
    <s v="India"/>
    <s v="Net Banking"/>
    <x v="2"/>
    <s v="Standard"/>
    <x v="0"/>
    <s v="No"/>
    <s v="No"/>
  </r>
  <r>
    <x v="4052"/>
    <x v="328"/>
    <s v="CUST11744"/>
    <s v="Customer 1744"/>
    <n v="22"/>
    <s v="Returning"/>
    <s v="P5002"/>
    <s v="Novel"/>
    <x v="1"/>
    <s v="Stationery Hub"/>
    <n v="6"/>
    <n v="400"/>
    <n v="15"/>
    <n v="2400"/>
    <n v="360"/>
    <n v="2040"/>
    <n v="1142.6600000000001"/>
    <n v="897.34"/>
    <x v="1"/>
    <s v="Surat"/>
    <s v="Gujarat"/>
    <s v="India"/>
    <s v="UPI"/>
    <x v="2"/>
    <s v="Standard"/>
    <x v="0"/>
    <s v="No"/>
    <s v="No"/>
  </r>
  <r>
    <x v="4053"/>
    <x v="328"/>
    <s v="CUST11448"/>
    <s v="Customer 1448"/>
    <n v="24"/>
    <s v="Loyal"/>
    <s v="P5003"/>
    <s v="Calculator"/>
    <x v="1"/>
    <s v="Stationery Hub"/>
    <n v="3"/>
    <n v="650"/>
    <n v="10"/>
    <n v="1950"/>
    <n v="195"/>
    <n v="1755"/>
    <n v="1336.53"/>
    <n v="418.47"/>
    <x v="1"/>
    <s v="Pune"/>
    <s v="Maharashtra"/>
    <s v="India"/>
    <s v="Wallet"/>
    <x v="0"/>
    <s v="Standard"/>
    <x v="3"/>
    <s v="No"/>
    <s v="Yes"/>
  </r>
  <r>
    <x v="4054"/>
    <x v="328"/>
    <s v="CUST11541"/>
    <s v="Customer 1541"/>
    <n v="25"/>
    <s v="Returning"/>
    <s v="P4006"/>
    <s v="Lipstick"/>
    <x v="4"/>
    <s v="BeautyCare"/>
    <n v="1"/>
    <n v="850"/>
    <n v="10"/>
    <n v="850"/>
    <n v="85"/>
    <n v="765"/>
    <n v="607.77"/>
    <n v="157.22999999999999"/>
    <x v="1"/>
    <s v="Guwahati"/>
    <s v="Assam"/>
    <s v="India"/>
    <s v="UPI"/>
    <x v="1"/>
    <s v="Express"/>
    <x v="0"/>
    <s v="No"/>
    <s v="No"/>
  </r>
  <r>
    <x v="4055"/>
    <x v="329"/>
    <s v="CUST11566"/>
    <s v="Customer 1566"/>
    <n v="35"/>
    <s v="New"/>
    <s v="P1003"/>
    <s v="Headphones"/>
    <x v="0"/>
    <s v="Metro Supplies"/>
    <n v="2"/>
    <n v="2500"/>
    <n v="30"/>
    <n v="5000"/>
    <n v="1500"/>
    <n v="3500"/>
    <n v="2520.31"/>
    <n v="979.69"/>
    <x v="1"/>
    <s v="Ahmedabad"/>
    <s v="Gujarat"/>
    <s v="India"/>
    <s v="Cash on Delivery"/>
    <x v="0"/>
    <s v="Standard"/>
    <x v="1"/>
    <s v="No"/>
    <s v="No"/>
  </r>
  <r>
    <x v="4056"/>
    <x v="329"/>
    <s v="CUST10150"/>
    <s v="Customer 150"/>
    <n v="58"/>
    <s v="New"/>
    <s v="P5003"/>
    <s v="Calculator"/>
    <x v="1"/>
    <s v="Stationery Hub"/>
    <n v="1"/>
    <n v="650"/>
    <n v="15"/>
    <n v="650"/>
    <n v="97.5"/>
    <n v="552.5"/>
    <n v="333.6"/>
    <n v="218.9"/>
    <x v="1"/>
    <s v="Nagpur"/>
    <s v="Maharashtra"/>
    <s v="India"/>
    <s v="UPI"/>
    <x v="0"/>
    <s v="Standard"/>
    <x v="0"/>
    <s v="No"/>
    <s v="No"/>
  </r>
  <r>
    <x v="4057"/>
    <x v="329"/>
    <s v="CUST12363"/>
    <s v="Customer 2363"/>
    <n v="25"/>
    <s v="Returning"/>
    <s v="P1010"/>
    <s v="Bluetooth Speaker"/>
    <x v="0"/>
    <s v="Prime Distributors"/>
    <n v="5"/>
    <n v="3200"/>
    <n v="10"/>
    <n v="16000"/>
    <n v="1600"/>
    <n v="14400"/>
    <n v="9061.68"/>
    <n v="5338.32"/>
    <x v="1"/>
    <s v="Bengaluru"/>
    <s v="Karnataka"/>
    <s v="India"/>
    <s v="UPI"/>
    <x v="2"/>
    <s v="Express"/>
    <x v="1"/>
    <s v="No"/>
    <s v="No"/>
  </r>
  <r>
    <x v="4058"/>
    <x v="329"/>
    <s v="CUST10526"/>
    <s v="Customer 526"/>
    <n v="24"/>
    <s v="Returning"/>
    <s v="P2008"/>
    <s v="Formal Shirt"/>
    <x v="3"/>
    <s v="Global Traders"/>
    <n v="1"/>
    <n v="1700"/>
    <n v="5"/>
    <n v="1700"/>
    <n v="85"/>
    <n v="1615"/>
    <n v="1304"/>
    <n v="311"/>
    <x v="2"/>
    <s v="Indore"/>
    <s v="Madhya Pradesh"/>
    <s v="India"/>
    <s v="Debit Card"/>
    <x v="2"/>
    <s v="Standard"/>
    <x v="0"/>
    <s v="No"/>
    <s v="No"/>
  </r>
  <r>
    <x v="4059"/>
    <x v="329"/>
    <s v="CUST10602"/>
    <s v="Customer 602"/>
    <n v="31"/>
    <s v="Returning"/>
    <s v="P5001"/>
    <s v="Notebook Set"/>
    <x v="1"/>
    <s v="Stationery Hub"/>
    <n v="2"/>
    <n v="500"/>
    <n v="10"/>
    <n v="1000"/>
    <n v="100"/>
    <n v="900"/>
    <n v="498.07"/>
    <n v="401.93"/>
    <x v="0"/>
    <s v="Lucknow"/>
    <s v="Uttar Pradesh"/>
    <s v="India"/>
    <s v="UPI"/>
    <x v="2"/>
    <s v="Standard"/>
    <x v="0"/>
    <s v="No"/>
    <s v="No"/>
  </r>
  <r>
    <x v="4060"/>
    <x v="329"/>
    <s v="CUST10521"/>
    <s v="Customer 521"/>
    <n v="26"/>
    <s v="Returning"/>
    <s v="P4003"/>
    <s v="Sunscreen"/>
    <x v="4"/>
    <s v="BeautyCare"/>
    <n v="3"/>
    <n v="700"/>
    <n v="5"/>
    <n v="2100"/>
    <n v="105"/>
    <n v="1995"/>
    <n v="1223.44"/>
    <n v="771.56"/>
    <x v="1"/>
    <s v="Indore"/>
    <s v="Madhya Pradesh"/>
    <s v="India"/>
    <s v="UPI"/>
    <x v="2"/>
    <s v="Express"/>
    <x v="1"/>
    <s v="No"/>
    <s v="No"/>
  </r>
  <r>
    <x v="4061"/>
    <x v="329"/>
    <s v="CUST11845"/>
    <s v="Customer 1845"/>
    <n v="59"/>
    <s v="Returning"/>
    <s v="P1008"/>
    <s v="Monitor"/>
    <x v="0"/>
    <s v="Global Traders"/>
    <n v="2"/>
    <n v="14500"/>
    <n v="0"/>
    <n v="29000"/>
    <n v="0"/>
    <n v="29000"/>
    <n v="16808.25"/>
    <n v="12191.75"/>
    <x v="1"/>
    <s v="Chennai"/>
    <s v="Tamil Nadu"/>
    <s v="India"/>
    <s v="Debit Card"/>
    <x v="1"/>
    <s v="Standard"/>
    <x v="0"/>
    <s v="No"/>
    <s v="No"/>
  </r>
  <r>
    <x v="4062"/>
    <x v="329"/>
    <s v="CUST10066"/>
    <s v="Customer 66"/>
    <n v="49"/>
    <s v="Returning"/>
    <s v="P4006"/>
    <s v="Lipstick"/>
    <x v="4"/>
    <s v="BeautyCare"/>
    <n v="3"/>
    <n v="850"/>
    <n v="30"/>
    <n v="2550"/>
    <n v="765"/>
    <n v="1785"/>
    <n v="1363.22"/>
    <n v="421.78"/>
    <x v="0"/>
    <s v="Mumbai"/>
    <s v="Maharashtra"/>
    <s v="India"/>
    <s v="Credit Card"/>
    <x v="0"/>
    <s v="Standard"/>
    <x v="1"/>
    <s v="No"/>
    <s v="No"/>
  </r>
  <r>
    <x v="4063"/>
    <x v="329"/>
    <s v="CUST12215"/>
    <s v="Customer 2215"/>
    <n v="59"/>
    <s v="Returning"/>
    <s v="P1002"/>
    <s v="Smartphone"/>
    <x v="0"/>
    <s v="Global Traders"/>
    <n v="2"/>
    <n v="28000"/>
    <n v="10"/>
    <n v="56000"/>
    <n v="5600"/>
    <n v="50400"/>
    <n v="33865.22"/>
    <n v="16534.78"/>
    <x v="0"/>
    <s v="Surat"/>
    <s v="Gujarat"/>
    <s v="India"/>
    <s v="Debit Card"/>
    <x v="2"/>
    <s v="Standard"/>
    <x v="0"/>
    <s v="No"/>
    <s v="No"/>
  </r>
  <r>
    <x v="4064"/>
    <x v="329"/>
    <s v="CUST11570"/>
    <s v="Customer 1570"/>
    <n v="56"/>
    <s v="New"/>
    <s v="P4006"/>
    <s v="Lipstick"/>
    <x v="4"/>
    <s v="BeautyCare"/>
    <n v="5"/>
    <n v="850"/>
    <n v="10"/>
    <n v="4250"/>
    <n v="425"/>
    <n v="3825"/>
    <n v="3001.87"/>
    <n v="823.13"/>
    <x v="1"/>
    <s v="Bengaluru"/>
    <s v="Karnataka"/>
    <s v="India"/>
    <s v="Credit Card"/>
    <x v="0"/>
    <s v="Standard"/>
    <x v="3"/>
    <s v="No"/>
    <s v="No"/>
  </r>
  <r>
    <x v="4065"/>
    <x v="329"/>
    <s v="CUST10828"/>
    <s v="Customer 828"/>
    <n v="23"/>
    <s v="Returning"/>
    <s v="P1005"/>
    <s v="Tablet"/>
    <x v="0"/>
    <s v="RetailHub"/>
    <n v="1"/>
    <n v="18000"/>
    <n v="10"/>
    <n v="18000"/>
    <n v="1800"/>
    <n v="16200"/>
    <n v="12498.62"/>
    <n v="3701.38"/>
    <x v="0"/>
    <s v="Chandigarh"/>
    <s v="Chandigarh"/>
    <s v="India"/>
    <s v="UPI"/>
    <x v="0"/>
    <s v="Same Day"/>
    <x v="1"/>
    <s v="No"/>
    <s v="No"/>
  </r>
  <r>
    <x v="4066"/>
    <x v="329"/>
    <s v="CUST10839"/>
    <s v="Customer 839"/>
    <n v="28"/>
    <s v="Returning"/>
    <s v="P5001"/>
    <s v="Notebook Set"/>
    <x v="1"/>
    <s v="Stationery Hub"/>
    <n v="2"/>
    <n v="500"/>
    <n v="10"/>
    <n v="1000"/>
    <n v="100"/>
    <n v="900"/>
    <n v="525.86"/>
    <n v="374.14"/>
    <x v="1"/>
    <s v="Indore"/>
    <s v="Madhya Pradesh"/>
    <s v="India"/>
    <s v="UPI"/>
    <x v="0"/>
    <s v="Standard"/>
    <x v="0"/>
    <s v="No"/>
    <s v="No"/>
  </r>
  <r>
    <x v="4067"/>
    <x v="329"/>
    <s v="CUST10693"/>
    <s v="Customer 693"/>
    <n v="33"/>
    <s v="Loyal"/>
    <s v="P1004"/>
    <s v="Smartwatch"/>
    <x v="0"/>
    <s v="TechSource India"/>
    <n v="2"/>
    <n v="6500"/>
    <n v="15"/>
    <n v="13000"/>
    <n v="1950"/>
    <n v="11050"/>
    <n v="6200.93"/>
    <n v="4849.07"/>
    <x v="1"/>
    <s v="Hyderabad"/>
    <s v="Telangana"/>
    <s v="India"/>
    <s v="UPI"/>
    <x v="0"/>
    <s v="Standard"/>
    <x v="0"/>
    <s v="No"/>
    <s v="No"/>
  </r>
  <r>
    <x v="4068"/>
    <x v="329"/>
    <s v="CUST10284"/>
    <s v="Customer 284"/>
    <n v="37"/>
    <s v="Loyal"/>
    <s v="P2007"/>
    <s v="Saree"/>
    <x v="3"/>
    <s v="FashionMart"/>
    <n v="1"/>
    <n v="2600"/>
    <n v="0"/>
    <n v="2600"/>
    <n v="0"/>
    <n v="2600"/>
    <n v="1939.85"/>
    <n v="660.15"/>
    <x v="2"/>
    <s v="Chennai"/>
    <s v="Tamil Nadu"/>
    <s v="India"/>
    <s v="Cash on Delivery"/>
    <x v="1"/>
    <s v="Standard"/>
    <x v="0"/>
    <s v="No"/>
    <s v="No"/>
  </r>
  <r>
    <x v="4069"/>
    <x v="330"/>
    <s v="CUST10909"/>
    <s v="Customer 909"/>
    <n v="33"/>
    <s v="Loyal"/>
    <s v="P5003"/>
    <s v="Calculator"/>
    <x v="1"/>
    <s v="Stationery Hub"/>
    <n v="1"/>
    <n v="650"/>
    <n v="0"/>
    <n v="650"/>
    <n v="0"/>
    <n v="650"/>
    <n v="365.46"/>
    <n v="284.54000000000002"/>
    <x v="1"/>
    <s v="Kolkata"/>
    <s v="West Bengal"/>
    <s v="India"/>
    <s v="Cash on Delivery"/>
    <x v="1"/>
    <s v="Standard"/>
    <x v="3"/>
    <s v="No"/>
    <s v="No"/>
  </r>
  <r>
    <x v="4070"/>
    <x v="330"/>
    <s v="CUST10383"/>
    <s v="Customer 383"/>
    <n v="51"/>
    <s v="Loyal"/>
    <s v="P3004"/>
    <s v="Cookware Set"/>
    <x v="2"/>
    <s v="HomeNeeds"/>
    <n v="3"/>
    <n v="3500"/>
    <n v="5"/>
    <n v="10500"/>
    <n v="525"/>
    <n v="9975"/>
    <n v="6976.38"/>
    <n v="2998.62"/>
    <x v="1"/>
    <s v="Bhubaneswar"/>
    <s v="Odisha"/>
    <s v="India"/>
    <s v="Net Banking"/>
    <x v="2"/>
    <s v="Standard"/>
    <x v="0"/>
    <s v="No"/>
    <s v="No"/>
  </r>
  <r>
    <x v="4071"/>
    <x v="330"/>
    <s v="CUST11340"/>
    <s v="Customer 1340"/>
    <n v="49"/>
    <s v="Returning"/>
    <s v="P3005"/>
    <s v="Bedsheet Set"/>
    <x v="2"/>
    <s v="RetailHub"/>
    <n v="2"/>
    <n v="1800"/>
    <n v="0"/>
    <n v="3600"/>
    <n v="0"/>
    <n v="3600"/>
    <n v="2254"/>
    <n v="1346"/>
    <x v="0"/>
    <s v="Chennai"/>
    <s v="Tamil Nadu"/>
    <s v="India"/>
    <s v="Debit Card"/>
    <x v="2"/>
    <s v="Express"/>
    <x v="0"/>
    <s v="No"/>
    <s v="No"/>
  </r>
  <r>
    <x v="4072"/>
    <x v="330"/>
    <s v="CUST12453"/>
    <s v="Customer 2453"/>
    <n v="28"/>
    <s v="Loyal"/>
    <s v="P1008"/>
    <s v="Monitor"/>
    <x v="0"/>
    <s v="Global Traders"/>
    <n v="2"/>
    <n v="14500"/>
    <n v="0"/>
    <n v="29000"/>
    <n v="0"/>
    <n v="29000"/>
    <n v="18815.71"/>
    <n v="10184.290000000001"/>
    <x v="1"/>
    <s v="Lucknow"/>
    <s v="Uttar Pradesh"/>
    <s v="India"/>
    <s v="Net Banking"/>
    <x v="2"/>
    <s v="Standard"/>
    <x v="3"/>
    <s v="No"/>
    <s v="No"/>
  </r>
  <r>
    <x v="4073"/>
    <x v="330"/>
    <s v="CUST10686"/>
    <s v="Customer 686"/>
    <n v="59"/>
    <s v="New"/>
    <s v="P2004"/>
    <s v="Jacket"/>
    <x v="3"/>
    <s v="Global Traders"/>
    <n v="1"/>
    <n v="3500"/>
    <n v="0"/>
    <n v="3500"/>
    <n v="0"/>
    <n v="3500"/>
    <n v="1945.74"/>
    <n v="1554.26"/>
    <x v="1"/>
    <s v="Mumbai"/>
    <s v="Maharashtra"/>
    <s v="India"/>
    <s v="Debit Card"/>
    <x v="0"/>
    <s v="Standard"/>
    <x v="0"/>
    <s v="Yes"/>
    <s v="No"/>
  </r>
  <r>
    <x v="4074"/>
    <x v="330"/>
    <s v="CUST11627"/>
    <s v="Customer 1627"/>
    <n v="50"/>
    <s v="New"/>
    <s v="P1010"/>
    <s v="Bluetooth Speaker"/>
    <x v="0"/>
    <s v="Prime Distributors"/>
    <n v="3"/>
    <n v="3200"/>
    <n v="5"/>
    <n v="9600"/>
    <n v="480"/>
    <n v="9120"/>
    <n v="5570.78"/>
    <n v="3549.22"/>
    <x v="2"/>
    <s v="Guwahati"/>
    <s v="Assam"/>
    <s v="India"/>
    <s v="Net Banking"/>
    <x v="1"/>
    <s v="Express"/>
    <x v="0"/>
    <s v="Yes"/>
    <s v="No"/>
  </r>
  <r>
    <x v="4075"/>
    <x v="331"/>
    <s v="CUST12487"/>
    <s v="Customer 2487"/>
    <n v="41"/>
    <s v="New"/>
    <s v="P1009"/>
    <s v="Power Bank"/>
    <x v="0"/>
    <s v="Prime Distributors"/>
    <n v="5"/>
    <n v="1600"/>
    <n v="15"/>
    <n v="8000"/>
    <n v="1200"/>
    <n v="6800"/>
    <n v="3805.47"/>
    <n v="2994.53"/>
    <x v="1"/>
    <s v="Indore"/>
    <s v="Madhya Pradesh"/>
    <s v="India"/>
    <s v="Credit Card"/>
    <x v="0"/>
    <s v="Standard"/>
    <x v="0"/>
    <s v="No"/>
    <s v="Yes"/>
  </r>
  <r>
    <x v="4076"/>
    <x v="331"/>
    <s v="CUST10223"/>
    <s v="Customer 223"/>
    <n v="25"/>
    <s v="Returning"/>
    <s v="P1010"/>
    <s v="Bluetooth Speaker"/>
    <x v="0"/>
    <s v="Prime Distributors"/>
    <n v="3"/>
    <n v="3200"/>
    <n v="5"/>
    <n v="9600"/>
    <n v="480"/>
    <n v="9120"/>
    <n v="5778.45"/>
    <n v="3341.55"/>
    <x v="2"/>
    <s v="Chennai"/>
    <s v="Tamil Nadu"/>
    <s v="India"/>
    <s v="UPI"/>
    <x v="2"/>
    <s v="Express"/>
    <x v="0"/>
    <s v="No"/>
    <s v="No"/>
  </r>
  <r>
    <x v="4077"/>
    <x v="331"/>
    <s v="CUST10667"/>
    <s v="Customer 667"/>
    <n v="45"/>
    <s v="Returning"/>
    <s v="P1001"/>
    <s v="Laptop"/>
    <x v="0"/>
    <s v="TechSource India"/>
    <n v="3"/>
    <n v="55000"/>
    <n v="15"/>
    <n v="165000"/>
    <n v="24750"/>
    <n v="140250"/>
    <n v="89633.97"/>
    <n v="50616.03"/>
    <x v="1"/>
    <s v="Guwahati"/>
    <s v="Assam"/>
    <s v="India"/>
    <s v="Cash on Delivery"/>
    <x v="2"/>
    <s v="Standard"/>
    <x v="0"/>
    <s v="No"/>
    <s v="No"/>
  </r>
  <r>
    <x v="4078"/>
    <x v="331"/>
    <s v="CUST11280"/>
    <s v="Customer 1280"/>
    <n v="44"/>
    <s v="Loyal"/>
    <s v="P3002"/>
    <s v="Air Fryer"/>
    <x v="2"/>
    <s v="HomeNeeds"/>
    <n v="5"/>
    <n v="6500"/>
    <n v="20"/>
    <n v="32500"/>
    <n v="6500"/>
    <n v="26000"/>
    <n v="18533.77"/>
    <n v="7466.23"/>
    <x v="1"/>
    <s v="Patna"/>
    <s v="Bihar"/>
    <s v="India"/>
    <s v="Debit Card"/>
    <x v="2"/>
    <s v="Standard"/>
    <x v="0"/>
    <s v="No"/>
    <s v="No"/>
  </r>
  <r>
    <x v="4079"/>
    <x v="331"/>
    <s v="CUST11534"/>
    <s v="Customer 1534"/>
    <n v="27"/>
    <s v="Returning"/>
    <s v="P1010"/>
    <s v="Bluetooth Speaker"/>
    <x v="0"/>
    <s v="Prime Distributors"/>
    <n v="1"/>
    <n v="3200"/>
    <n v="10"/>
    <n v="3200"/>
    <n v="320"/>
    <n v="2880"/>
    <n v="1717.02"/>
    <n v="1162.98"/>
    <x v="2"/>
    <s v="Mumbai"/>
    <s v="Maharashtra"/>
    <s v="India"/>
    <s v="Cash on Delivery"/>
    <x v="0"/>
    <s v="Standard"/>
    <x v="0"/>
    <s v="No"/>
    <s v="No"/>
  </r>
  <r>
    <x v="4080"/>
    <x v="331"/>
    <s v="CUST11799"/>
    <s v="Customer 1799"/>
    <n v="37"/>
    <s v="Returning"/>
    <s v="P2008"/>
    <s v="Formal Shirt"/>
    <x v="3"/>
    <s v="Global Traders"/>
    <n v="1"/>
    <n v="1700"/>
    <n v="10"/>
    <n v="1700"/>
    <n v="170"/>
    <n v="1530"/>
    <n v="1229.18"/>
    <n v="300.82"/>
    <x v="1"/>
    <s v="Jaipur"/>
    <s v="Rajasthan"/>
    <s v="India"/>
    <s v="Net Banking"/>
    <x v="0"/>
    <s v="Standard"/>
    <x v="0"/>
    <s v="No"/>
    <s v="No"/>
  </r>
  <r>
    <x v="4081"/>
    <x v="331"/>
    <s v="CUST11709"/>
    <s v="Customer 1709"/>
    <n v="55"/>
    <s v="Returning"/>
    <s v="P2007"/>
    <s v="Saree"/>
    <x v="3"/>
    <s v="FashionMart"/>
    <n v="2"/>
    <n v="2600"/>
    <n v="15"/>
    <n v="5200"/>
    <n v="780"/>
    <n v="4420"/>
    <n v="2803.83"/>
    <n v="1616.17"/>
    <x v="0"/>
    <s v="Indore"/>
    <s v="Madhya Pradesh"/>
    <s v="India"/>
    <s v="Debit Card"/>
    <x v="2"/>
    <s v="Standard"/>
    <x v="3"/>
    <s v="No"/>
    <s v="No"/>
  </r>
  <r>
    <x v="4082"/>
    <x v="331"/>
    <s v="CUST11715"/>
    <s v="Customer 1715"/>
    <n v="52"/>
    <s v="Loyal"/>
    <s v="P5004"/>
    <s v="Pen Set"/>
    <x v="1"/>
    <s v="Stationery Hub"/>
    <n v="1"/>
    <n v="250"/>
    <n v="0"/>
    <n v="250"/>
    <n v="0"/>
    <n v="250"/>
    <n v="201.15"/>
    <n v="48.85"/>
    <x v="1"/>
    <s v="Indore"/>
    <s v="Madhya Pradesh"/>
    <s v="India"/>
    <s v="Credit Card"/>
    <x v="2"/>
    <s v="Standard"/>
    <x v="2"/>
    <s v="Yes"/>
    <s v="No"/>
  </r>
  <r>
    <x v="4083"/>
    <x v="331"/>
    <s v="CUST12157"/>
    <s v="Customer 2157"/>
    <n v="52"/>
    <s v="Loyal"/>
    <s v="P5005"/>
    <s v="Desk Organizer"/>
    <x v="1"/>
    <s v="Stationery Hub"/>
    <n v="2"/>
    <n v="600"/>
    <n v="20"/>
    <n v="1200"/>
    <n v="240"/>
    <n v="960"/>
    <n v="537.70000000000005"/>
    <n v="422.3"/>
    <x v="1"/>
    <s v="Lucknow"/>
    <s v="Uttar Pradesh"/>
    <s v="India"/>
    <s v="Credit Card"/>
    <x v="0"/>
    <s v="Standard"/>
    <x v="0"/>
    <s v="No"/>
    <s v="No"/>
  </r>
  <r>
    <x v="4084"/>
    <x v="331"/>
    <s v="CUST10297"/>
    <s v="Customer 297"/>
    <n v="18"/>
    <s v="Returning"/>
    <s v="P2004"/>
    <s v="Jacket"/>
    <x v="3"/>
    <s v="Global Traders"/>
    <n v="3"/>
    <n v="3500"/>
    <n v="5"/>
    <n v="10500"/>
    <n v="525"/>
    <n v="9975"/>
    <n v="5731.6"/>
    <n v="4243.3999999999996"/>
    <x v="0"/>
    <s v="Visakhapatnam"/>
    <s v="Andhra Pradesh"/>
    <s v="India"/>
    <s v="Cash on Delivery"/>
    <x v="0"/>
    <s v="Standard"/>
    <x v="0"/>
    <s v="No"/>
    <s v="No"/>
  </r>
  <r>
    <x v="4085"/>
    <x v="331"/>
    <s v="CUST10395"/>
    <s v="Customer 395"/>
    <n v="34"/>
    <s v="New"/>
    <s v="P5004"/>
    <s v="Pen Set"/>
    <x v="1"/>
    <s v="Stationery Hub"/>
    <n v="5"/>
    <n v="250"/>
    <n v="10"/>
    <n v="1250"/>
    <n v="125"/>
    <n v="1125"/>
    <n v="856.18"/>
    <n v="268.82"/>
    <x v="1"/>
    <s v="Kolkata"/>
    <s v="West Bengal"/>
    <s v="India"/>
    <s v="UPI"/>
    <x v="2"/>
    <s v="Standard"/>
    <x v="0"/>
    <s v="No"/>
    <s v="No"/>
  </r>
  <r>
    <x v="4086"/>
    <x v="331"/>
    <s v="CUST12027"/>
    <s v="Customer 2027"/>
    <n v="59"/>
    <s v="Loyal"/>
    <s v="P1001"/>
    <s v="Laptop"/>
    <x v="0"/>
    <s v="TechSource India"/>
    <n v="1"/>
    <n v="55000"/>
    <n v="10"/>
    <n v="55000"/>
    <n v="5500"/>
    <n v="49500"/>
    <n v="31121.47"/>
    <n v="18378.53"/>
    <x v="1"/>
    <s v="Bhubaneswar"/>
    <s v="Odisha"/>
    <s v="India"/>
    <s v="UPI"/>
    <x v="2"/>
    <s v="Standard"/>
    <x v="0"/>
    <s v="Yes"/>
    <s v="No"/>
  </r>
  <r>
    <x v="4087"/>
    <x v="331"/>
    <s v="CUST10001"/>
    <s v="Customer 1"/>
    <n v="19"/>
    <s v="Loyal"/>
    <s v="P3007"/>
    <s v="Vacuum Cleaner"/>
    <x v="2"/>
    <s v="Global Traders"/>
    <n v="2"/>
    <n v="8500"/>
    <n v="10"/>
    <n v="17000"/>
    <n v="1700"/>
    <n v="15300"/>
    <n v="9325.74"/>
    <n v="5974.26"/>
    <x v="2"/>
    <s v="Nagpur"/>
    <s v="Maharashtra"/>
    <s v="India"/>
    <s v="UPI"/>
    <x v="2"/>
    <s v="Standard"/>
    <x v="3"/>
    <s v="No"/>
    <s v="No"/>
  </r>
  <r>
    <x v="4088"/>
    <x v="332"/>
    <s v="CUST11820"/>
    <s v="Customer 1820"/>
    <n v="55"/>
    <s v="New"/>
    <s v="P5003"/>
    <s v="Calculator"/>
    <x v="1"/>
    <s v="Stationery Hub"/>
    <n v="1"/>
    <n v="650"/>
    <n v="0"/>
    <n v="650"/>
    <n v="0"/>
    <n v="650"/>
    <n v="523.66999999999996"/>
    <n v="126.33"/>
    <x v="0"/>
    <s v="Lucknow"/>
    <s v="Uttar Pradesh"/>
    <s v="India"/>
    <s v="Credit Card"/>
    <x v="2"/>
    <s v="Same Day"/>
    <x v="0"/>
    <s v="Yes"/>
    <s v="No"/>
  </r>
  <r>
    <x v="4089"/>
    <x v="332"/>
    <s v="CUST11454"/>
    <s v="Customer 1454"/>
    <n v="35"/>
    <s v="Returning"/>
    <s v="P2008"/>
    <s v="Formal Shirt"/>
    <x v="3"/>
    <s v="Global Traders"/>
    <n v="1"/>
    <n v="1700"/>
    <n v="10"/>
    <n v="1700"/>
    <n v="170"/>
    <n v="1530"/>
    <n v="1089.1500000000001"/>
    <n v="440.85"/>
    <x v="1"/>
    <s v="Chandigarh"/>
    <s v="Chandigarh"/>
    <s v="India"/>
    <s v="Net Banking"/>
    <x v="2"/>
    <s v="Standard"/>
    <x v="0"/>
    <s v="No"/>
    <s v="No"/>
  </r>
  <r>
    <x v="4090"/>
    <x v="332"/>
    <s v="CUST10521"/>
    <s v="Customer 521"/>
    <n v="27"/>
    <s v="New"/>
    <s v="P4001"/>
    <s v="Face Wash"/>
    <x v="4"/>
    <s v="BeautyCare"/>
    <n v="3"/>
    <n v="450"/>
    <n v="10"/>
    <n v="1350"/>
    <n v="135"/>
    <n v="1215"/>
    <n v="928.84"/>
    <n v="286.16000000000003"/>
    <x v="1"/>
    <s v="Mumbai"/>
    <s v="Maharashtra"/>
    <s v="India"/>
    <s v="Cash on Delivery"/>
    <x v="1"/>
    <s v="Standard"/>
    <x v="0"/>
    <s v="No"/>
    <s v="No"/>
  </r>
  <r>
    <x v="4091"/>
    <x v="332"/>
    <s v="CUST11167"/>
    <s v="Customer 1167"/>
    <n v="18"/>
    <s v="New"/>
    <s v="P3007"/>
    <s v="Vacuum Cleaner"/>
    <x v="2"/>
    <s v="Global Traders"/>
    <n v="1"/>
    <n v="8500"/>
    <n v="5"/>
    <n v="8500"/>
    <n v="425"/>
    <n v="8075"/>
    <n v="6537.86"/>
    <n v="1537.14"/>
    <x v="1"/>
    <s v="Kolkata"/>
    <s v="West Bengal"/>
    <s v="India"/>
    <s v="Net Banking"/>
    <x v="2"/>
    <s v="Standard"/>
    <x v="3"/>
    <s v="No"/>
    <s v="Yes"/>
  </r>
  <r>
    <x v="4092"/>
    <x v="332"/>
    <s v="CUST12424"/>
    <s v="Customer 2424"/>
    <n v="45"/>
    <s v="New"/>
    <s v="P5003"/>
    <s v="Calculator"/>
    <x v="1"/>
    <s v="Stationery Hub"/>
    <n v="2"/>
    <n v="650"/>
    <n v="10"/>
    <n v="1300"/>
    <n v="130"/>
    <n v="1170"/>
    <n v="750.13"/>
    <n v="419.87"/>
    <x v="1"/>
    <s v="Coimbatore"/>
    <s v="Tamil Nadu"/>
    <s v="India"/>
    <s v="Debit Card"/>
    <x v="1"/>
    <s v="Express"/>
    <x v="0"/>
    <s v="No"/>
    <s v="No"/>
  </r>
  <r>
    <x v="4093"/>
    <x v="332"/>
    <s v="CUST10831"/>
    <s v="Customer 831"/>
    <n v="39"/>
    <s v="New"/>
    <s v="P1004"/>
    <s v="Smartwatch"/>
    <x v="0"/>
    <s v="TechSource India"/>
    <n v="2"/>
    <n v="6500"/>
    <n v="10"/>
    <n v="13000"/>
    <n v="1300"/>
    <n v="11700"/>
    <n v="7435.88"/>
    <n v="4264.12"/>
    <x v="2"/>
    <s v="Bhubaneswar"/>
    <s v="Odisha"/>
    <s v="India"/>
    <s v="Debit Card"/>
    <x v="0"/>
    <s v="Express"/>
    <x v="0"/>
    <s v="No"/>
    <s v="No"/>
  </r>
  <r>
    <x v="4094"/>
    <x v="332"/>
    <s v="CUST11012"/>
    <s v="Customer 1012"/>
    <n v="28"/>
    <s v="Returning"/>
    <s v="P1006"/>
    <s v="Keyboard"/>
    <x v="0"/>
    <s v="Metro Supplies"/>
    <n v="5"/>
    <n v="1800"/>
    <n v="5"/>
    <n v="9000"/>
    <n v="450"/>
    <n v="8550"/>
    <n v="4841.95"/>
    <n v="3708.05"/>
    <x v="0"/>
    <s v="Bhopal"/>
    <s v="Madhya Pradesh"/>
    <s v="India"/>
    <s v="Debit Card"/>
    <x v="1"/>
    <s v="Standard"/>
    <x v="3"/>
    <s v="No"/>
    <s v="No"/>
  </r>
  <r>
    <x v="4095"/>
    <x v="332"/>
    <s v="CUST11924"/>
    <s v="Customer 1924"/>
    <n v="21"/>
    <s v="Returning"/>
    <s v="P2001"/>
    <s v="Running Shoes"/>
    <x v="3"/>
    <s v="FashionMart"/>
    <n v="1"/>
    <n v="3200"/>
    <n v="10"/>
    <n v="3200"/>
    <n v="320"/>
    <n v="2880"/>
    <n v="1695.83"/>
    <n v="1184.17"/>
    <x v="1"/>
    <s v="Ahmedabad"/>
    <s v="Gujarat"/>
    <s v="India"/>
    <s v="Cash on Delivery"/>
    <x v="1"/>
    <s v="Standard"/>
    <x v="3"/>
    <s v="No"/>
    <s v="No"/>
  </r>
  <r>
    <x v="4096"/>
    <x v="332"/>
    <s v="CUST10191"/>
    <s v="Customer 191"/>
    <n v="56"/>
    <s v="New"/>
    <s v="P2001"/>
    <s v="Running Shoes"/>
    <x v="3"/>
    <s v="FashionMart"/>
    <n v="1"/>
    <n v="3200"/>
    <n v="5"/>
    <n v="3200"/>
    <n v="160"/>
    <n v="3040"/>
    <n v="2020.6"/>
    <n v="1019.4"/>
    <x v="1"/>
    <s v="Chandigarh"/>
    <s v="Chandigarh"/>
    <s v="India"/>
    <s v="Debit Card"/>
    <x v="2"/>
    <s v="Standard"/>
    <x v="0"/>
    <s v="No"/>
    <s v="No"/>
  </r>
  <r>
    <x v="4097"/>
    <x v="332"/>
    <s v="CUST12134"/>
    <s v="Customer 2134"/>
    <n v="31"/>
    <s v="Returning"/>
    <s v="P2007"/>
    <s v="Saree"/>
    <x v="3"/>
    <s v="FashionMart"/>
    <n v="1"/>
    <n v="2600"/>
    <n v="10"/>
    <n v="2600"/>
    <n v="260"/>
    <n v="2340"/>
    <n v="1678.2"/>
    <n v="661.8"/>
    <x v="1"/>
    <s v="Bhopal"/>
    <s v="Madhya Pradesh"/>
    <s v="India"/>
    <s v="Debit Card"/>
    <x v="0"/>
    <s v="Express"/>
    <x v="0"/>
    <s v="No"/>
    <s v="No"/>
  </r>
  <r>
    <x v="4098"/>
    <x v="332"/>
    <s v="CUST12436"/>
    <s v="Customer 2436"/>
    <n v="52"/>
    <s v="New"/>
    <s v="P3005"/>
    <s v="Bedsheet Set"/>
    <x v="2"/>
    <s v="RetailHub"/>
    <n v="4"/>
    <n v="1800"/>
    <n v="5"/>
    <n v="7200"/>
    <n v="360"/>
    <n v="6840"/>
    <n v="5560.86"/>
    <n v="1279.1400000000001"/>
    <x v="1"/>
    <s v="Kolkata"/>
    <s v="West Bengal"/>
    <s v="India"/>
    <s v="Credit Card"/>
    <x v="2"/>
    <s v="Standard"/>
    <x v="0"/>
    <s v="No"/>
    <s v="No"/>
  </r>
  <r>
    <x v="4099"/>
    <x v="332"/>
    <s v="CUST10415"/>
    <s v="Customer 415"/>
    <n v="19"/>
    <s v="New"/>
    <s v="P1010"/>
    <s v="Bluetooth Speaker"/>
    <x v="0"/>
    <s v="Prime Distributors"/>
    <n v="3"/>
    <n v="3200"/>
    <n v="30"/>
    <n v="9600"/>
    <n v="2880"/>
    <n v="6720"/>
    <n v="4552.28"/>
    <n v="2167.7199999999998"/>
    <x v="2"/>
    <s v="Hyderabad"/>
    <s v="Telangana"/>
    <s v="India"/>
    <s v="UPI"/>
    <x v="2"/>
    <s v="Express"/>
    <x v="0"/>
    <s v="No"/>
    <s v="No"/>
  </r>
  <r>
    <x v="4100"/>
    <x v="332"/>
    <s v="CUST12125"/>
    <s v="Customer 2125"/>
    <n v="53"/>
    <s v="Returning"/>
    <s v="P2004"/>
    <s v="Jacket"/>
    <x v="3"/>
    <s v="Global Traders"/>
    <n v="4"/>
    <n v="3500"/>
    <n v="5"/>
    <n v="14000"/>
    <n v="700"/>
    <n v="13300"/>
    <n v="8309.93"/>
    <n v="4990.07"/>
    <x v="1"/>
    <s v="Mumbai"/>
    <s v="Maharashtra"/>
    <s v="India"/>
    <s v="Debit Card"/>
    <x v="2"/>
    <s v="Express"/>
    <x v="0"/>
    <s v="No"/>
    <s v="No"/>
  </r>
  <r>
    <x v="4101"/>
    <x v="332"/>
    <s v="CUST10308"/>
    <s v="Customer 308"/>
    <n v="30"/>
    <s v="New"/>
    <s v="P1002"/>
    <s v="Smartphone"/>
    <x v="0"/>
    <s v="Global Traders"/>
    <n v="3"/>
    <n v="28000"/>
    <n v="10"/>
    <n v="84000"/>
    <n v="8400"/>
    <n v="75600"/>
    <n v="51910.36"/>
    <n v="23689.64"/>
    <x v="1"/>
    <s v="Surat"/>
    <s v="Gujarat"/>
    <s v="India"/>
    <s v="Wallet"/>
    <x v="2"/>
    <s v="Standard"/>
    <x v="3"/>
    <s v="No"/>
    <s v="No"/>
  </r>
  <r>
    <x v="4102"/>
    <x v="332"/>
    <s v="CUST10375"/>
    <s v="Customer 375"/>
    <n v="37"/>
    <s v="Returning"/>
    <s v="P5001"/>
    <s v="Notebook Set"/>
    <x v="1"/>
    <s v="Stationery Hub"/>
    <n v="1"/>
    <n v="500"/>
    <n v="0"/>
    <n v="500"/>
    <n v="0"/>
    <n v="500"/>
    <n v="326.95"/>
    <n v="173.05"/>
    <x v="0"/>
    <s v="Ahmedabad"/>
    <s v="Gujarat"/>
    <s v="India"/>
    <s v="Credit Card"/>
    <x v="1"/>
    <s v="Standard"/>
    <x v="3"/>
    <s v="No"/>
    <s v="No"/>
  </r>
  <r>
    <x v="4103"/>
    <x v="332"/>
    <s v="CUST12255"/>
    <s v="Customer 2255"/>
    <n v="58"/>
    <s v="Returning"/>
    <s v="P1003"/>
    <s v="Headphones"/>
    <x v="0"/>
    <s v="Metro Supplies"/>
    <n v="1"/>
    <n v="2500"/>
    <n v="20"/>
    <n v="2500"/>
    <n v="500"/>
    <n v="2000"/>
    <n v="1304.9000000000001"/>
    <n v="695.1"/>
    <x v="0"/>
    <s v="Indore"/>
    <s v="Madhya Pradesh"/>
    <s v="India"/>
    <s v="Net Banking"/>
    <x v="1"/>
    <s v="Standard"/>
    <x v="0"/>
    <s v="No"/>
    <s v="No"/>
  </r>
  <r>
    <x v="4104"/>
    <x v="333"/>
    <s v="CUST11780"/>
    <s v="Customer 1780"/>
    <n v="25"/>
    <s v="New"/>
    <s v="P3006"/>
    <s v="Water Bottle"/>
    <x v="2"/>
    <s v="Metro Supplies"/>
    <n v="2"/>
    <n v="700"/>
    <n v="0"/>
    <n v="1400"/>
    <n v="0"/>
    <n v="1400"/>
    <n v="924.4"/>
    <n v="475.6"/>
    <x v="1"/>
    <s v="Ahmedabad"/>
    <s v="Gujarat"/>
    <s v="India"/>
    <s v="Credit Card"/>
    <x v="0"/>
    <s v="Express"/>
    <x v="0"/>
    <s v="No"/>
    <s v="No"/>
  </r>
  <r>
    <x v="4105"/>
    <x v="333"/>
    <s v="CUST12423"/>
    <s v="Customer 2423"/>
    <n v="23"/>
    <s v="Returning"/>
    <s v="P1001"/>
    <s v="Laptop"/>
    <x v="0"/>
    <s v="TechSource India"/>
    <n v="2"/>
    <n v="55000"/>
    <n v="20"/>
    <n v="110000"/>
    <n v="22000"/>
    <n v="88000"/>
    <n v="63242.65"/>
    <n v="24757.35"/>
    <x v="2"/>
    <s v="Coimbatore"/>
    <s v="Tamil Nadu"/>
    <s v="India"/>
    <s v="Debit Card"/>
    <x v="0"/>
    <s v="Express"/>
    <x v="0"/>
    <s v="No"/>
    <s v="Yes"/>
  </r>
  <r>
    <x v="4106"/>
    <x v="333"/>
    <s v="CUST10940"/>
    <s v="Customer 940"/>
    <n v="47"/>
    <s v="New"/>
    <s v="P3004"/>
    <s v="Cookware Set"/>
    <x v="2"/>
    <s v="HomeNeeds"/>
    <n v="1"/>
    <n v="3500"/>
    <n v="10"/>
    <n v="3500"/>
    <n v="350"/>
    <n v="3150"/>
    <n v="2319.85"/>
    <n v="830.15"/>
    <x v="1"/>
    <s v="Nagpur"/>
    <s v="Maharashtra"/>
    <s v="India"/>
    <s v="UPI"/>
    <x v="0"/>
    <s v="Standard"/>
    <x v="0"/>
    <s v="No"/>
    <s v="No"/>
  </r>
  <r>
    <x v="4107"/>
    <x v="333"/>
    <s v="CUST10870"/>
    <s v="Customer 870"/>
    <n v="26"/>
    <s v="New"/>
    <s v="P1006"/>
    <s v="Keyboard"/>
    <x v="0"/>
    <s v="Metro Supplies"/>
    <n v="3"/>
    <n v="1800"/>
    <n v="15"/>
    <n v="5400"/>
    <n v="810"/>
    <n v="4590"/>
    <n v="3579.46"/>
    <n v="1010.54"/>
    <x v="2"/>
    <s v="Nagpur"/>
    <s v="Maharashtra"/>
    <s v="India"/>
    <s v="UPI"/>
    <x v="1"/>
    <s v="Standard"/>
    <x v="0"/>
    <s v="No"/>
    <s v="No"/>
  </r>
  <r>
    <x v="4108"/>
    <x v="333"/>
    <s v="CUST10903"/>
    <s v="Customer 903"/>
    <n v="55"/>
    <s v="Loyal"/>
    <s v="P4003"/>
    <s v="Sunscreen"/>
    <x v="4"/>
    <s v="BeautyCare"/>
    <n v="4"/>
    <n v="700"/>
    <n v="15"/>
    <n v="2800"/>
    <n v="420"/>
    <n v="2380"/>
    <n v="1886.55"/>
    <n v="493.45"/>
    <x v="1"/>
    <s v="Guwahati"/>
    <s v="Assam"/>
    <s v="India"/>
    <s v="Cash on Delivery"/>
    <x v="2"/>
    <s v="Same Day"/>
    <x v="0"/>
    <s v="No"/>
    <s v="No"/>
  </r>
  <r>
    <x v="4109"/>
    <x v="333"/>
    <s v="CUST10555"/>
    <s v="Customer 555"/>
    <n v="48"/>
    <s v="New"/>
    <s v="P1010"/>
    <s v="Bluetooth Speaker"/>
    <x v="0"/>
    <s v="Prime Distributors"/>
    <n v="2"/>
    <n v="3200"/>
    <n v="0"/>
    <n v="6400"/>
    <n v="0"/>
    <n v="6400"/>
    <n v="4978.8100000000004"/>
    <n v="1421.19"/>
    <x v="1"/>
    <s v="Bhopal"/>
    <s v="Madhya Pradesh"/>
    <s v="India"/>
    <s v="UPI"/>
    <x v="0"/>
    <s v="Express"/>
    <x v="0"/>
    <s v="No"/>
    <s v="No"/>
  </r>
  <r>
    <x v="4110"/>
    <x v="333"/>
    <s v="CUST11450"/>
    <s v="Customer 1450"/>
    <n v="23"/>
    <s v="New"/>
    <s v="P2005"/>
    <s v="Backpack"/>
    <x v="3"/>
    <s v="Metro Supplies"/>
    <n v="3"/>
    <n v="1800"/>
    <n v="5"/>
    <n v="5400"/>
    <n v="270"/>
    <n v="5130"/>
    <n v="3044.17"/>
    <n v="2085.83"/>
    <x v="0"/>
    <s v="Hyderabad"/>
    <s v="Telangana"/>
    <s v="India"/>
    <s v="Credit Card"/>
    <x v="1"/>
    <s v="Express"/>
    <x v="0"/>
    <s v="No"/>
    <s v="No"/>
  </r>
  <r>
    <x v="4111"/>
    <x v="333"/>
    <s v="CUST10650"/>
    <s v="Customer 650"/>
    <n v="34"/>
    <s v="Loyal"/>
    <s v="P3002"/>
    <s v="Air Fryer"/>
    <x v="2"/>
    <s v="HomeNeeds"/>
    <n v="2"/>
    <n v="6500"/>
    <n v="20"/>
    <n v="13000"/>
    <n v="2600"/>
    <n v="10400"/>
    <n v="6793.53"/>
    <n v="3606.47"/>
    <x v="0"/>
    <s v="Lucknow"/>
    <s v="Uttar Pradesh"/>
    <s v="India"/>
    <s v="Credit Card"/>
    <x v="0"/>
    <s v="Standard"/>
    <x v="3"/>
    <s v="Yes"/>
    <s v="No"/>
  </r>
  <r>
    <x v="4112"/>
    <x v="333"/>
    <s v="CUST12119"/>
    <s v="Customer 2119"/>
    <n v="30"/>
    <s v="New"/>
    <s v="P5005"/>
    <s v="Desk Organizer"/>
    <x v="1"/>
    <s v="Stationery Hub"/>
    <n v="1"/>
    <n v="600"/>
    <n v="20"/>
    <n v="600"/>
    <n v="120"/>
    <n v="480"/>
    <n v="379.23"/>
    <n v="100.77"/>
    <x v="0"/>
    <s v="Indore"/>
    <s v="Madhya Pradesh"/>
    <s v="India"/>
    <s v="Credit Card"/>
    <x v="0"/>
    <s v="Standard"/>
    <x v="0"/>
    <s v="No"/>
    <s v="No"/>
  </r>
  <r>
    <x v="4113"/>
    <x v="333"/>
    <s v="CUST11898"/>
    <s v="Customer 1898"/>
    <n v="59"/>
    <s v="New"/>
    <s v="P1010"/>
    <s v="Bluetooth Speaker"/>
    <x v="0"/>
    <s v="Prime Distributors"/>
    <n v="1"/>
    <n v="3200"/>
    <n v="0"/>
    <n v="3200"/>
    <n v="0"/>
    <n v="3200"/>
    <n v="2562.5"/>
    <n v="637.5"/>
    <x v="0"/>
    <s v="Mumbai"/>
    <s v="Maharashtra"/>
    <s v="India"/>
    <s v="UPI"/>
    <x v="0"/>
    <s v="Standard"/>
    <x v="3"/>
    <s v="No"/>
    <s v="No"/>
  </r>
  <r>
    <x v="4114"/>
    <x v="333"/>
    <s v="CUST10116"/>
    <s v="Customer 116"/>
    <n v="53"/>
    <s v="New"/>
    <s v="P5001"/>
    <s v="Notebook Set"/>
    <x v="1"/>
    <s v="Stationery Hub"/>
    <n v="6"/>
    <n v="500"/>
    <n v="25"/>
    <n v="3000"/>
    <n v="750"/>
    <n v="2250"/>
    <n v="1649.75"/>
    <n v="600.25"/>
    <x v="1"/>
    <s v="Chennai"/>
    <s v="Tamil Nadu"/>
    <s v="India"/>
    <s v="Credit Card"/>
    <x v="0"/>
    <s v="Express"/>
    <x v="1"/>
    <s v="Yes"/>
    <s v="No"/>
  </r>
  <r>
    <x v="4115"/>
    <x v="333"/>
    <s v="CUST11413"/>
    <s v="Customer 1413"/>
    <n v="55"/>
    <s v="Returning"/>
    <s v="P4006"/>
    <s v="Lipstick"/>
    <x v="4"/>
    <s v="BeautyCare"/>
    <n v="3"/>
    <n v="850"/>
    <n v="10"/>
    <n v="2550"/>
    <n v="255"/>
    <n v="2295"/>
    <n v="1487.19"/>
    <n v="807.81"/>
    <x v="0"/>
    <s v="Guwahati"/>
    <s v="Assam"/>
    <s v="India"/>
    <s v="Debit Card"/>
    <x v="0"/>
    <s v="Standard"/>
    <x v="0"/>
    <s v="No"/>
    <s v="No"/>
  </r>
  <r>
    <x v="4116"/>
    <x v="334"/>
    <s v="CUST11874"/>
    <s v="Customer 1874"/>
    <n v="44"/>
    <s v="New"/>
    <s v="P4004"/>
    <s v="Shampoo"/>
    <x v="4"/>
    <s v="BeautyCare"/>
    <n v="1"/>
    <n v="550"/>
    <n v="0"/>
    <n v="550"/>
    <n v="0"/>
    <n v="550"/>
    <n v="353.38"/>
    <n v="196.62"/>
    <x v="1"/>
    <s v="Hyderabad"/>
    <s v="Telangana"/>
    <s v="India"/>
    <s v="Credit Card"/>
    <x v="0"/>
    <s v="Express"/>
    <x v="0"/>
    <s v="No"/>
    <s v="Yes"/>
  </r>
  <r>
    <x v="4117"/>
    <x v="334"/>
    <s v="CUST10347"/>
    <s v="Customer 347"/>
    <n v="56"/>
    <s v="Loyal"/>
    <s v="P2006"/>
    <s v="Womens Kurti"/>
    <x v="3"/>
    <s v="FashionMart"/>
    <n v="2"/>
    <n v="1400"/>
    <n v="15"/>
    <n v="2800"/>
    <n v="420"/>
    <n v="2380"/>
    <n v="1594.86"/>
    <n v="785.14"/>
    <x v="1"/>
    <s v="Visakhapatnam"/>
    <s v="Andhra Pradesh"/>
    <s v="India"/>
    <s v="Net Banking"/>
    <x v="2"/>
    <s v="Express"/>
    <x v="0"/>
    <s v="No"/>
    <s v="No"/>
  </r>
  <r>
    <x v="4118"/>
    <x v="334"/>
    <s v="CUST11758"/>
    <s v="Customer 1758"/>
    <n v="22"/>
    <s v="Returning"/>
    <s v="P1006"/>
    <s v="Keyboard"/>
    <x v="0"/>
    <s v="Metro Supplies"/>
    <n v="3"/>
    <n v="1800"/>
    <n v="5"/>
    <n v="5400"/>
    <n v="270"/>
    <n v="5130"/>
    <n v="3601.49"/>
    <n v="1528.51"/>
    <x v="1"/>
    <s v="Delhi"/>
    <s v="Delhi"/>
    <s v="India"/>
    <s v="Net Banking"/>
    <x v="2"/>
    <s v="Standard"/>
    <x v="0"/>
    <s v="No"/>
    <s v="No"/>
  </r>
  <r>
    <x v="4119"/>
    <x v="334"/>
    <s v="CUST12464"/>
    <s v="Customer 2464"/>
    <n v="49"/>
    <s v="New"/>
    <s v="P4006"/>
    <s v="Lipstick"/>
    <x v="4"/>
    <s v="BeautyCare"/>
    <n v="2"/>
    <n v="850"/>
    <n v="5"/>
    <n v="1700"/>
    <n v="85"/>
    <n v="1615"/>
    <n v="1234.3900000000001"/>
    <n v="380.61"/>
    <x v="1"/>
    <s v="Coimbatore"/>
    <s v="Tamil Nadu"/>
    <s v="India"/>
    <s v="Wallet"/>
    <x v="1"/>
    <s v="Same Day"/>
    <x v="1"/>
    <s v="No"/>
    <s v="No"/>
  </r>
  <r>
    <x v="4120"/>
    <x v="334"/>
    <s v="CUST12377"/>
    <s v="Customer 2377"/>
    <n v="32"/>
    <s v="New"/>
    <s v="P4003"/>
    <s v="Sunscreen"/>
    <x v="4"/>
    <s v="BeautyCare"/>
    <n v="1"/>
    <n v="700"/>
    <n v="15"/>
    <n v="700"/>
    <n v="105"/>
    <n v="595"/>
    <n v="386.98"/>
    <n v="208.02"/>
    <x v="1"/>
    <s v="Bengaluru"/>
    <s v="Karnataka"/>
    <s v="India"/>
    <s v="Cash on Delivery"/>
    <x v="0"/>
    <s v="Express"/>
    <x v="0"/>
    <s v="No"/>
    <s v="No"/>
  </r>
  <r>
    <x v="4121"/>
    <x v="334"/>
    <s v="CUST11223"/>
    <s v="Customer 1223"/>
    <n v="50"/>
    <s v="New"/>
    <s v="P5001"/>
    <s v="Notebook Set"/>
    <x v="1"/>
    <s v="Stationery Hub"/>
    <n v="2"/>
    <n v="500"/>
    <n v="0"/>
    <n v="1000"/>
    <n v="0"/>
    <n v="1000"/>
    <n v="637.39"/>
    <n v="362.61"/>
    <x v="1"/>
    <s v="Nagpur"/>
    <s v="Maharashtra"/>
    <s v="India"/>
    <s v="Debit Card"/>
    <x v="0"/>
    <s v="Express"/>
    <x v="0"/>
    <s v="No"/>
    <s v="No"/>
  </r>
  <r>
    <x v="4122"/>
    <x v="334"/>
    <s v="CUST12300"/>
    <s v="Customer 2300"/>
    <n v="46"/>
    <s v="New"/>
    <s v="P2002"/>
    <s v="Jeans"/>
    <x v="3"/>
    <s v="FashionMart"/>
    <n v="1"/>
    <n v="2200"/>
    <n v="5"/>
    <n v="2200"/>
    <n v="110"/>
    <n v="2090"/>
    <n v="1437.64"/>
    <n v="652.36"/>
    <x v="0"/>
    <s v="Chandigarh"/>
    <s v="Chandigarh"/>
    <s v="India"/>
    <s v="Debit Card"/>
    <x v="2"/>
    <s v="Express"/>
    <x v="0"/>
    <s v="No"/>
    <s v="No"/>
  </r>
  <r>
    <x v="4123"/>
    <x v="334"/>
    <s v="CUST10695"/>
    <s v="Customer 695"/>
    <n v="35"/>
    <s v="Returning"/>
    <s v="P5005"/>
    <s v="Desk Organizer"/>
    <x v="1"/>
    <s v="Stationery Hub"/>
    <n v="2"/>
    <n v="600"/>
    <n v="5"/>
    <n v="1200"/>
    <n v="60"/>
    <n v="1140"/>
    <n v="834.2"/>
    <n v="305.8"/>
    <x v="2"/>
    <s v="Hyderabad"/>
    <s v="Telangana"/>
    <s v="India"/>
    <s v="Cash on Delivery"/>
    <x v="0"/>
    <s v="Standard"/>
    <x v="0"/>
    <s v="No"/>
    <s v="No"/>
  </r>
  <r>
    <x v="4124"/>
    <x v="334"/>
    <s v="CUST10086"/>
    <s v="Customer 86"/>
    <n v="43"/>
    <s v="Returning"/>
    <s v="P1007"/>
    <s v="Mouse"/>
    <x v="0"/>
    <s v="RetailHub"/>
    <n v="1"/>
    <n v="900"/>
    <n v="15"/>
    <n v="900"/>
    <n v="135"/>
    <n v="765"/>
    <n v="524.26"/>
    <n v="240.74"/>
    <x v="2"/>
    <s v="Bhubaneswar"/>
    <s v="Odisha"/>
    <s v="India"/>
    <s v="Cash on Delivery"/>
    <x v="0"/>
    <s v="Standard"/>
    <x v="0"/>
    <s v="No"/>
    <s v="No"/>
  </r>
  <r>
    <x v="4125"/>
    <x v="334"/>
    <s v="CUST12367"/>
    <s v="Customer 2367"/>
    <n v="57"/>
    <s v="Returning"/>
    <s v="P1009"/>
    <s v="Power Bank"/>
    <x v="0"/>
    <s v="Prime Distributors"/>
    <n v="5"/>
    <n v="1600"/>
    <n v="15"/>
    <n v="8000"/>
    <n v="1200"/>
    <n v="6800"/>
    <n v="4215.96"/>
    <n v="2584.04"/>
    <x v="2"/>
    <s v="Visakhapatnam"/>
    <s v="Andhra Pradesh"/>
    <s v="India"/>
    <s v="Wallet"/>
    <x v="1"/>
    <s v="Express"/>
    <x v="0"/>
    <s v="Yes"/>
    <s v="No"/>
  </r>
  <r>
    <x v="4126"/>
    <x v="334"/>
    <s v="CUST11250"/>
    <s v="Customer 1250"/>
    <n v="25"/>
    <s v="New"/>
    <s v="P1008"/>
    <s v="Monitor"/>
    <x v="0"/>
    <s v="Global Traders"/>
    <n v="5"/>
    <n v="14500"/>
    <n v="15"/>
    <n v="72500"/>
    <n v="10875"/>
    <n v="61625"/>
    <n v="45667.19"/>
    <n v="15957.81"/>
    <x v="1"/>
    <s v="Hyderabad"/>
    <s v="Telangana"/>
    <s v="India"/>
    <s v="Net Banking"/>
    <x v="2"/>
    <s v="Same Day"/>
    <x v="0"/>
    <s v="No"/>
    <s v="No"/>
  </r>
  <r>
    <x v="4127"/>
    <x v="334"/>
    <s v="CUST11351"/>
    <s v="Customer 1351"/>
    <n v="48"/>
    <s v="Loyal"/>
    <s v="P3005"/>
    <s v="Bedsheet Set"/>
    <x v="2"/>
    <s v="RetailHub"/>
    <n v="1"/>
    <n v="1800"/>
    <n v="5"/>
    <n v="1800"/>
    <n v="90"/>
    <n v="1710"/>
    <n v="1340.54"/>
    <n v="369.46"/>
    <x v="1"/>
    <s v="Visakhapatnam"/>
    <s v="Andhra Pradesh"/>
    <s v="India"/>
    <s v="Cash on Delivery"/>
    <x v="2"/>
    <s v="Express"/>
    <x v="0"/>
    <s v="No"/>
    <s v="No"/>
  </r>
  <r>
    <x v="4128"/>
    <x v="334"/>
    <s v="CUST10296"/>
    <s v="Customer 296"/>
    <n v="37"/>
    <s v="New"/>
    <s v="P1010"/>
    <s v="Bluetooth Speaker"/>
    <x v="0"/>
    <s v="Prime Distributors"/>
    <n v="3"/>
    <n v="3200"/>
    <n v="10"/>
    <n v="9600"/>
    <n v="960"/>
    <n v="8640"/>
    <n v="5060.6000000000004"/>
    <n v="3579.4"/>
    <x v="0"/>
    <s v="Chandigarh"/>
    <s v="Chandigarh"/>
    <s v="India"/>
    <s v="Debit Card"/>
    <x v="2"/>
    <s v="Standard"/>
    <x v="0"/>
    <s v="No"/>
    <s v="No"/>
  </r>
  <r>
    <x v="4129"/>
    <x v="334"/>
    <s v="CUST11895"/>
    <s v="Customer 1895"/>
    <n v="53"/>
    <s v="New"/>
    <s v="P1005"/>
    <s v="Tablet"/>
    <x v="0"/>
    <s v="RetailHub"/>
    <n v="1"/>
    <n v="18000"/>
    <n v="25"/>
    <n v="18000"/>
    <n v="4500"/>
    <n v="13500"/>
    <n v="8262.24"/>
    <n v="5237.76"/>
    <x v="1"/>
    <s v="Coimbatore"/>
    <s v="Tamil Nadu"/>
    <s v="India"/>
    <s v="Debit Card"/>
    <x v="2"/>
    <s v="Standard"/>
    <x v="0"/>
    <s v="No"/>
    <s v="No"/>
  </r>
  <r>
    <x v="4130"/>
    <x v="334"/>
    <s v="CUST12090"/>
    <s v="Customer 2090"/>
    <n v="27"/>
    <s v="Returning"/>
    <s v="P2002"/>
    <s v="Jeans"/>
    <x v="3"/>
    <s v="FashionMart"/>
    <n v="1"/>
    <n v="2200"/>
    <n v="25"/>
    <n v="2200"/>
    <n v="550"/>
    <n v="1650"/>
    <n v="1280.1600000000001"/>
    <n v="369.84"/>
    <x v="1"/>
    <s v="Kolkata"/>
    <s v="West Bengal"/>
    <s v="India"/>
    <s v="Credit Card"/>
    <x v="2"/>
    <s v="Standard"/>
    <x v="0"/>
    <s v="No"/>
    <s v="No"/>
  </r>
  <r>
    <x v="4131"/>
    <x v="335"/>
    <s v="CUST11556"/>
    <s v="Customer 1556"/>
    <n v="59"/>
    <s v="New"/>
    <s v="P4002"/>
    <s v="Moisturizer"/>
    <x v="4"/>
    <s v="BeautyCare"/>
    <n v="1"/>
    <n v="650"/>
    <n v="20"/>
    <n v="650"/>
    <n v="130"/>
    <n v="520"/>
    <n v="327.11"/>
    <n v="192.89"/>
    <x v="1"/>
    <s v="Pune"/>
    <s v="Maharashtra"/>
    <s v="India"/>
    <s v="Debit Card"/>
    <x v="2"/>
    <s v="Standard"/>
    <x v="2"/>
    <s v="No"/>
    <s v="No"/>
  </r>
  <r>
    <x v="4132"/>
    <x v="335"/>
    <s v="CUST10855"/>
    <s v="Customer 855"/>
    <n v="51"/>
    <s v="New"/>
    <s v="P5005"/>
    <s v="Desk Organizer"/>
    <x v="1"/>
    <s v="Stationery Hub"/>
    <n v="1"/>
    <n v="600"/>
    <n v="0"/>
    <n v="600"/>
    <n v="0"/>
    <n v="600"/>
    <n v="388.62"/>
    <n v="211.38"/>
    <x v="0"/>
    <s v="Hyderabad"/>
    <s v="Telangana"/>
    <s v="India"/>
    <s v="Net Banking"/>
    <x v="2"/>
    <s v="Express"/>
    <x v="1"/>
    <s v="No"/>
    <s v="No"/>
  </r>
  <r>
    <x v="4133"/>
    <x v="335"/>
    <s v="CUST10102"/>
    <s v="Customer 102"/>
    <n v="25"/>
    <s v="New"/>
    <s v="P1010"/>
    <s v="Bluetooth Speaker"/>
    <x v="0"/>
    <s v="Prime Distributors"/>
    <n v="2"/>
    <n v="3200"/>
    <n v="10"/>
    <n v="6400"/>
    <n v="640"/>
    <n v="5760"/>
    <n v="3332.8"/>
    <n v="2427.1999999999998"/>
    <x v="0"/>
    <s v="Nagpur"/>
    <s v="Maharashtra"/>
    <s v="India"/>
    <s v="Wallet"/>
    <x v="1"/>
    <s v="Standard"/>
    <x v="0"/>
    <s v="No"/>
    <s v="Yes"/>
  </r>
  <r>
    <x v="4134"/>
    <x v="335"/>
    <s v="CUST10240"/>
    <s v="Customer 240"/>
    <n v="57"/>
    <s v="Returning"/>
    <s v="P1001"/>
    <s v="Laptop"/>
    <x v="0"/>
    <s v="TechSource India"/>
    <n v="6"/>
    <n v="55000"/>
    <n v="15"/>
    <n v="330000"/>
    <n v="49500"/>
    <n v="280500"/>
    <n v="201309.64"/>
    <n v="79190.36"/>
    <x v="1"/>
    <s v="Kolkata"/>
    <s v="West Bengal"/>
    <s v="India"/>
    <s v="UPI"/>
    <x v="0"/>
    <s v="Standard"/>
    <x v="0"/>
    <s v="No"/>
    <s v="No"/>
  </r>
  <r>
    <x v="4135"/>
    <x v="335"/>
    <s v="CUST10928"/>
    <s v="Customer 928"/>
    <n v="55"/>
    <s v="New"/>
    <s v="P5002"/>
    <s v="Novel"/>
    <x v="1"/>
    <s v="Stationery Hub"/>
    <n v="3"/>
    <n v="400"/>
    <n v="20"/>
    <n v="1200"/>
    <n v="240"/>
    <n v="960"/>
    <n v="563.6"/>
    <n v="396.4"/>
    <x v="2"/>
    <s v="Chennai"/>
    <s v="Tamil Nadu"/>
    <s v="India"/>
    <s v="Wallet"/>
    <x v="0"/>
    <s v="Standard"/>
    <x v="0"/>
    <s v="No"/>
    <s v="No"/>
  </r>
  <r>
    <x v="4136"/>
    <x v="335"/>
    <s v="CUST10093"/>
    <s v="Customer 93"/>
    <n v="32"/>
    <s v="Loyal"/>
    <s v="P1009"/>
    <s v="Power Bank"/>
    <x v="0"/>
    <s v="Prime Distributors"/>
    <n v="2"/>
    <n v="1600"/>
    <n v="25"/>
    <n v="3200"/>
    <n v="800"/>
    <n v="2400"/>
    <n v="1706.98"/>
    <n v="693.02"/>
    <x v="1"/>
    <s v="Delhi"/>
    <s v="Delhi"/>
    <s v="India"/>
    <s v="Net Banking"/>
    <x v="2"/>
    <s v="Express"/>
    <x v="0"/>
    <s v="No"/>
    <s v="No"/>
  </r>
  <r>
    <x v="4137"/>
    <x v="335"/>
    <s v="CUST10507"/>
    <s v="Customer 507"/>
    <n v="40"/>
    <s v="Returning"/>
    <s v="P3002"/>
    <s v="Air Fryer"/>
    <x v="2"/>
    <s v="HomeNeeds"/>
    <n v="1"/>
    <n v="6500"/>
    <n v="15"/>
    <n v="6500"/>
    <n v="975"/>
    <n v="5525"/>
    <n v="3360.9"/>
    <n v="2164.1"/>
    <x v="1"/>
    <s v="Bhubaneswar"/>
    <s v="Odisha"/>
    <s v="India"/>
    <s v="Debit Card"/>
    <x v="1"/>
    <s v="Same Day"/>
    <x v="0"/>
    <s v="Yes"/>
    <s v="No"/>
  </r>
  <r>
    <x v="4138"/>
    <x v="335"/>
    <s v="CUST10965"/>
    <s v="Customer 965"/>
    <n v="42"/>
    <s v="Returning"/>
    <s v="P3002"/>
    <s v="Air Fryer"/>
    <x v="2"/>
    <s v="HomeNeeds"/>
    <n v="1"/>
    <n v="6500"/>
    <n v="25"/>
    <n v="6500"/>
    <n v="1625"/>
    <n v="4875"/>
    <n v="3289.84"/>
    <n v="1585.16"/>
    <x v="1"/>
    <s v="Visakhapatnam"/>
    <s v="Andhra Pradesh"/>
    <s v="India"/>
    <s v="Credit Card"/>
    <x v="1"/>
    <s v="Express"/>
    <x v="0"/>
    <s v="No"/>
    <s v="No"/>
  </r>
  <r>
    <x v="4139"/>
    <x v="335"/>
    <s v="CUST10230"/>
    <s v="Customer 230"/>
    <n v="55"/>
    <s v="Returning"/>
    <s v="P1010"/>
    <s v="Bluetooth Speaker"/>
    <x v="0"/>
    <s v="Prime Distributors"/>
    <n v="1"/>
    <n v="3200"/>
    <n v="5"/>
    <n v="3200"/>
    <n v="160"/>
    <n v="3040"/>
    <n v="2299.23"/>
    <n v="740.77"/>
    <x v="1"/>
    <s v="Visakhapatnam"/>
    <s v="Andhra Pradesh"/>
    <s v="India"/>
    <s v="Debit Card"/>
    <x v="0"/>
    <s v="Express"/>
    <x v="0"/>
    <s v="No"/>
    <s v="No"/>
  </r>
  <r>
    <x v="4140"/>
    <x v="336"/>
    <s v="CUST10250"/>
    <s v="Customer 250"/>
    <n v="38"/>
    <s v="Returning"/>
    <s v="P1008"/>
    <s v="Monitor"/>
    <x v="0"/>
    <s v="Global Traders"/>
    <n v="6"/>
    <n v="14500"/>
    <n v="0"/>
    <n v="87000"/>
    <n v="0"/>
    <n v="87000"/>
    <n v="64761.61"/>
    <n v="22238.39"/>
    <x v="1"/>
    <s v="Nagpur"/>
    <s v="Maharashtra"/>
    <s v="India"/>
    <s v="Credit Card"/>
    <x v="0"/>
    <s v="Express"/>
    <x v="0"/>
    <s v="Yes"/>
    <s v="No"/>
  </r>
  <r>
    <x v="4141"/>
    <x v="336"/>
    <s v="CUST10905"/>
    <s v="Customer 905"/>
    <n v="20"/>
    <s v="New"/>
    <s v="P1006"/>
    <s v="Keyboard"/>
    <x v="0"/>
    <s v="Metro Supplies"/>
    <n v="1"/>
    <n v="1800"/>
    <n v="5"/>
    <n v="1800"/>
    <n v="90"/>
    <n v="1710"/>
    <n v="1235.78"/>
    <n v="474.22"/>
    <x v="2"/>
    <s v="Patna"/>
    <s v="Bihar"/>
    <s v="India"/>
    <s v="Cash on Delivery"/>
    <x v="2"/>
    <s v="Standard"/>
    <x v="0"/>
    <s v="No"/>
    <s v="No"/>
  </r>
  <r>
    <x v="4142"/>
    <x v="336"/>
    <s v="CUST11453"/>
    <s v="Customer 1453"/>
    <n v="56"/>
    <s v="Returning"/>
    <s v="P4003"/>
    <s v="Sunscreen"/>
    <x v="4"/>
    <s v="BeautyCare"/>
    <n v="1"/>
    <n v="700"/>
    <n v="5"/>
    <n v="700"/>
    <n v="35"/>
    <n v="665"/>
    <n v="534.42999999999995"/>
    <n v="130.57"/>
    <x v="2"/>
    <s v="Delhi"/>
    <s v="Delhi"/>
    <s v="India"/>
    <s v="Net Banking"/>
    <x v="2"/>
    <s v="Standard"/>
    <x v="0"/>
    <s v="No"/>
    <s v="No"/>
  </r>
  <r>
    <x v="4143"/>
    <x v="336"/>
    <s v="CUST12316"/>
    <s v="Customer 2316"/>
    <n v="28"/>
    <s v="New"/>
    <s v="P1002"/>
    <s v="Smartphone"/>
    <x v="0"/>
    <s v="Global Traders"/>
    <n v="3"/>
    <n v="28000"/>
    <n v="0"/>
    <n v="84000"/>
    <n v="0"/>
    <n v="84000"/>
    <n v="66551.070000000007"/>
    <n v="17448.93"/>
    <x v="0"/>
    <s v="Visakhapatnam"/>
    <s v="Andhra Pradesh"/>
    <s v="India"/>
    <s v="Net Banking"/>
    <x v="2"/>
    <s v="Standard"/>
    <x v="1"/>
    <s v="No"/>
    <s v="No"/>
  </r>
  <r>
    <x v="4144"/>
    <x v="336"/>
    <s v="CUST11344"/>
    <s v="Customer 1344"/>
    <n v="59"/>
    <s v="Returning"/>
    <s v="P2006"/>
    <s v="Womens Kurti"/>
    <x v="3"/>
    <s v="FashionMart"/>
    <n v="5"/>
    <n v="1400"/>
    <n v="10"/>
    <n v="7000"/>
    <n v="700"/>
    <n v="6300"/>
    <n v="4798.07"/>
    <n v="1501.93"/>
    <x v="1"/>
    <s v="Mumbai"/>
    <s v="Maharashtra"/>
    <s v="India"/>
    <s v="Credit Card"/>
    <x v="1"/>
    <s v="Standard"/>
    <x v="0"/>
    <s v="No"/>
    <s v="No"/>
  </r>
  <r>
    <x v="4145"/>
    <x v="336"/>
    <s v="CUST10815"/>
    <s v="Customer 815"/>
    <n v="54"/>
    <s v="Returning"/>
    <s v="P5002"/>
    <s v="Novel"/>
    <x v="1"/>
    <s v="Stationery Hub"/>
    <n v="5"/>
    <n v="400"/>
    <n v="25"/>
    <n v="2000"/>
    <n v="500"/>
    <n v="1500"/>
    <n v="973.49"/>
    <n v="526.51"/>
    <x v="0"/>
    <s v="Bengaluru"/>
    <s v="Karnataka"/>
    <s v="India"/>
    <s v="UPI"/>
    <x v="1"/>
    <s v="Same Day"/>
    <x v="0"/>
    <s v="No"/>
    <s v="No"/>
  </r>
  <r>
    <x v="4146"/>
    <x v="336"/>
    <s v="CUST11087"/>
    <s v="Customer 1087"/>
    <n v="57"/>
    <s v="Returning"/>
    <s v="P4005"/>
    <s v="Perfume"/>
    <x v="4"/>
    <s v="BeautyCare"/>
    <n v="6"/>
    <n v="1800"/>
    <n v="15"/>
    <n v="10800"/>
    <n v="1620"/>
    <n v="9180"/>
    <n v="7289.21"/>
    <n v="1890.79"/>
    <x v="1"/>
    <s v="Nagpur"/>
    <s v="Maharashtra"/>
    <s v="India"/>
    <s v="Credit Card"/>
    <x v="2"/>
    <s v="Express"/>
    <x v="0"/>
    <s v="No"/>
    <s v="No"/>
  </r>
  <r>
    <x v="4147"/>
    <x v="336"/>
    <s v="CUST10604"/>
    <s v="Customer 604"/>
    <n v="58"/>
    <s v="New"/>
    <s v="P1003"/>
    <s v="Headphones"/>
    <x v="0"/>
    <s v="Metro Supplies"/>
    <n v="1"/>
    <n v="2500"/>
    <n v="10"/>
    <n v="2500"/>
    <n v="250"/>
    <n v="2250"/>
    <n v="1353.69"/>
    <n v="896.31"/>
    <x v="1"/>
    <s v="Surat"/>
    <s v="Gujarat"/>
    <s v="India"/>
    <s v="Cash on Delivery"/>
    <x v="0"/>
    <s v="Standard"/>
    <x v="3"/>
    <s v="Yes"/>
    <s v="No"/>
  </r>
  <r>
    <x v="4148"/>
    <x v="336"/>
    <s v="CUST11697"/>
    <s v="Customer 1697"/>
    <n v="33"/>
    <s v="Returning"/>
    <s v="P3001"/>
    <s v="Coffee Maker"/>
    <x v="2"/>
    <s v="HomeNeeds"/>
    <n v="2"/>
    <n v="4200"/>
    <n v="30"/>
    <n v="8400"/>
    <n v="2520"/>
    <n v="5880"/>
    <n v="4398.79"/>
    <n v="1481.21"/>
    <x v="1"/>
    <s v="Chandigarh"/>
    <s v="Chandigarh"/>
    <s v="India"/>
    <s v="Cash on Delivery"/>
    <x v="0"/>
    <s v="Standard"/>
    <x v="0"/>
    <s v="No"/>
    <s v="No"/>
  </r>
  <r>
    <x v="4149"/>
    <x v="336"/>
    <s v="CUST12073"/>
    <s v="Customer 2073"/>
    <n v="31"/>
    <s v="Returning"/>
    <s v="P4005"/>
    <s v="Perfume"/>
    <x v="4"/>
    <s v="BeautyCare"/>
    <n v="3"/>
    <n v="1800"/>
    <n v="15"/>
    <n v="5400"/>
    <n v="810"/>
    <n v="4590"/>
    <n v="3164.23"/>
    <n v="1425.77"/>
    <x v="2"/>
    <s v="Visakhapatnam"/>
    <s v="Andhra Pradesh"/>
    <s v="India"/>
    <s v="Wallet"/>
    <x v="2"/>
    <s v="Standard"/>
    <x v="4"/>
    <s v="No"/>
    <s v="No"/>
  </r>
  <r>
    <x v="4150"/>
    <x v="336"/>
    <s v="CUST11243"/>
    <s v="Customer 1243"/>
    <n v="49"/>
    <s v="Loyal"/>
    <s v="P2005"/>
    <s v="Backpack"/>
    <x v="3"/>
    <s v="Metro Supplies"/>
    <n v="3"/>
    <n v="1800"/>
    <n v="5"/>
    <n v="5400"/>
    <n v="270"/>
    <n v="5130"/>
    <n v="2920.4"/>
    <n v="2209.6"/>
    <x v="1"/>
    <s v="Coimbatore"/>
    <s v="Tamil Nadu"/>
    <s v="India"/>
    <s v="Net Banking"/>
    <x v="2"/>
    <s v="Standard"/>
    <x v="2"/>
    <s v="No"/>
    <s v="No"/>
  </r>
  <r>
    <x v="4151"/>
    <x v="336"/>
    <s v="CUST10806"/>
    <s v="Customer 806"/>
    <n v="38"/>
    <s v="Loyal"/>
    <s v="P5001"/>
    <s v="Notebook Set"/>
    <x v="1"/>
    <s v="Stationery Hub"/>
    <n v="3"/>
    <n v="500"/>
    <n v="0"/>
    <n v="1500"/>
    <n v="0"/>
    <n v="1500"/>
    <n v="938"/>
    <n v="562"/>
    <x v="1"/>
    <s v="Ahmedabad"/>
    <s v="Gujarat"/>
    <s v="India"/>
    <s v="UPI"/>
    <x v="2"/>
    <s v="Standard"/>
    <x v="0"/>
    <s v="No"/>
    <s v="No"/>
  </r>
  <r>
    <x v="4152"/>
    <x v="336"/>
    <s v="CUST10934"/>
    <s v="Customer 934"/>
    <n v="45"/>
    <s v="Loyal"/>
    <s v="P1009"/>
    <s v="Power Bank"/>
    <x v="0"/>
    <s v="Prime Distributors"/>
    <n v="6"/>
    <n v="1600"/>
    <n v="10"/>
    <n v="9600"/>
    <n v="960"/>
    <n v="8640"/>
    <n v="5674.1"/>
    <n v="2965.9"/>
    <x v="0"/>
    <s v="Jaipur"/>
    <s v="Rajasthan"/>
    <s v="India"/>
    <s v="Credit Card"/>
    <x v="2"/>
    <s v="Standard"/>
    <x v="0"/>
    <s v="No"/>
    <s v="No"/>
  </r>
  <r>
    <x v="4153"/>
    <x v="336"/>
    <s v="CUST11512"/>
    <s v="Customer 1512"/>
    <n v="44"/>
    <s v="Returning"/>
    <s v="P3005"/>
    <s v="Bedsheet Set"/>
    <x v="2"/>
    <s v="RetailHub"/>
    <n v="2"/>
    <n v="1800"/>
    <n v="20"/>
    <n v="3600"/>
    <n v="720"/>
    <n v="2880"/>
    <n v="1729.46"/>
    <n v="1150.54"/>
    <x v="1"/>
    <s v="Ahmedabad"/>
    <s v="Gujarat"/>
    <s v="India"/>
    <s v="Cash on Delivery"/>
    <x v="1"/>
    <s v="Standard"/>
    <x v="0"/>
    <s v="No"/>
    <s v="No"/>
  </r>
  <r>
    <x v="4154"/>
    <x v="336"/>
    <s v="CUST11485"/>
    <s v="Customer 1485"/>
    <n v="24"/>
    <s v="Returning"/>
    <s v="P1001"/>
    <s v="Laptop"/>
    <x v="0"/>
    <s v="TechSource India"/>
    <n v="2"/>
    <n v="55000"/>
    <n v="25"/>
    <n v="110000"/>
    <n v="27500"/>
    <n v="82500"/>
    <n v="67300.28"/>
    <n v="15199.72"/>
    <x v="1"/>
    <s v="Jaipur"/>
    <s v="Rajasthan"/>
    <s v="India"/>
    <s v="Net Banking"/>
    <x v="0"/>
    <s v="Standard"/>
    <x v="0"/>
    <s v="No"/>
    <s v="No"/>
  </r>
  <r>
    <x v="4155"/>
    <x v="336"/>
    <s v="CUST10822"/>
    <s v="Customer 822"/>
    <n v="42"/>
    <s v="New"/>
    <s v="P1002"/>
    <s v="Smartphone"/>
    <x v="0"/>
    <s v="Global Traders"/>
    <n v="1"/>
    <n v="28000"/>
    <n v="15"/>
    <n v="28000"/>
    <n v="4200"/>
    <n v="23800"/>
    <n v="13739.23"/>
    <n v="10060.77"/>
    <x v="1"/>
    <s v="Pune"/>
    <s v="Maharashtra"/>
    <s v="India"/>
    <s v="Cash on Delivery"/>
    <x v="0"/>
    <s v="Standard"/>
    <x v="1"/>
    <s v="No"/>
    <s v="Yes"/>
  </r>
  <r>
    <x v="4156"/>
    <x v="336"/>
    <s v="CUST10061"/>
    <s v="Customer 61"/>
    <n v="56"/>
    <s v="New"/>
    <s v="P1004"/>
    <s v="Smartwatch"/>
    <x v="0"/>
    <s v="TechSource India"/>
    <n v="2"/>
    <n v="6500"/>
    <n v="10"/>
    <n v="13000"/>
    <n v="1300"/>
    <n v="11700"/>
    <n v="8698.44"/>
    <n v="3001.56"/>
    <x v="1"/>
    <s v="Nagpur"/>
    <s v="Maharashtra"/>
    <s v="India"/>
    <s v="Debit Card"/>
    <x v="0"/>
    <s v="Express"/>
    <x v="0"/>
    <s v="No"/>
    <s v="No"/>
  </r>
  <r>
    <x v="4157"/>
    <x v="337"/>
    <s v="CUST11007"/>
    <s v="Customer 1007"/>
    <n v="22"/>
    <s v="Returning"/>
    <s v="P4001"/>
    <s v="Face Wash"/>
    <x v="4"/>
    <s v="BeautyCare"/>
    <n v="4"/>
    <n v="450"/>
    <n v="10"/>
    <n v="1800"/>
    <n v="180"/>
    <n v="1620"/>
    <n v="988.2"/>
    <n v="631.79999999999995"/>
    <x v="0"/>
    <s v="Indore"/>
    <s v="Madhya Pradesh"/>
    <s v="India"/>
    <s v="Credit Card"/>
    <x v="2"/>
    <s v="Standard"/>
    <x v="0"/>
    <s v="No"/>
    <s v="No"/>
  </r>
  <r>
    <x v="4158"/>
    <x v="337"/>
    <s v="CUST11788"/>
    <s v="Customer 1788"/>
    <n v="56"/>
    <s v="Loyal"/>
    <s v="P4004"/>
    <s v="Shampoo"/>
    <x v="4"/>
    <s v="BeautyCare"/>
    <n v="2"/>
    <n v="550"/>
    <n v="5"/>
    <n v="1100"/>
    <n v="55"/>
    <n v="1045"/>
    <n v="742.19"/>
    <n v="302.81"/>
    <x v="1"/>
    <s v="Ahmedabad"/>
    <s v="Gujarat"/>
    <s v="India"/>
    <s v="Net Banking"/>
    <x v="0"/>
    <s v="Standard"/>
    <x v="0"/>
    <s v="No"/>
    <s v="No"/>
  </r>
  <r>
    <x v="4159"/>
    <x v="337"/>
    <s v="CUST12308"/>
    <s v="Customer 2308"/>
    <n v="52"/>
    <s v="Returning"/>
    <s v="P3007"/>
    <s v="Vacuum Cleaner"/>
    <x v="2"/>
    <s v="Global Traders"/>
    <n v="2"/>
    <n v="8500"/>
    <n v="15"/>
    <n v="17000"/>
    <n v="2550"/>
    <n v="14450"/>
    <n v="9260.6299999999992"/>
    <n v="5189.37"/>
    <x v="1"/>
    <s v="Bhubaneswar"/>
    <s v="Odisha"/>
    <s v="India"/>
    <s v="Net Banking"/>
    <x v="2"/>
    <s v="Express"/>
    <x v="0"/>
    <s v="Yes"/>
    <s v="No"/>
  </r>
  <r>
    <x v="4160"/>
    <x v="337"/>
    <s v="CUST11073"/>
    <s v="Customer 1073"/>
    <n v="52"/>
    <s v="New"/>
    <s v="P2002"/>
    <s v="Jeans"/>
    <x v="3"/>
    <s v="FashionMart"/>
    <n v="1"/>
    <n v="2200"/>
    <n v="0"/>
    <n v="2200"/>
    <n v="0"/>
    <n v="2200"/>
    <n v="1641.84"/>
    <n v="558.16"/>
    <x v="0"/>
    <s v="Bhubaneswar"/>
    <s v="Odisha"/>
    <s v="India"/>
    <s v="Debit Card"/>
    <x v="2"/>
    <s v="Express"/>
    <x v="0"/>
    <s v="No"/>
    <s v="No"/>
  </r>
  <r>
    <x v="4161"/>
    <x v="337"/>
    <s v="CUST11770"/>
    <s v="Customer 1770"/>
    <n v="47"/>
    <s v="Loyal"/>
    <s v="P2003"/>
    <s v="T-Shirt"/>
    <x v="3"/>
    <s v="RetailHub"/>
    <n v="2"/>
    <n v="900"/>
    <n v="0"/>
    <n v="1800"/>
    <n v="0"/>
    <n v="1800"/>
    <n v="1116.93"/>
    <n v="683.07"/>
    <x v="2"/>
    <s v="Jaipur"/>
    <s v="Rajasthan"/>
    <s v="India"/>
    <s v="Net Banking"/>
    <x v="0"/>
    <s v="Standard"/>
    <x v="3"/>
    <s v="No"/>
    <s v="No"/>
  </r>
  <r>
    <x v="4162"/>
    <x v="337"/>
    <s v="CUST12271"/>
    <s v="Customer 2271"/>
    <n v="56"/>
    <s v="Returning"/>
    <s v="P2004"/>
    <s v="Jacket"/>
    <x v="3"/>
    <s v="Global Traders"/>
    <n v="1"/>
    <n v="3500"/>
    <n v="10"/>
    <n v="3500"/>
    <n v="350"/>
    <n v="3150"/>
    <n v="1758.98"/>
    <n v="1391.02"/>
    <x v="1"/>
    <s v="Ahmedabad"/>
    <s v="Gujarat"/>
    <s v="India"/>
    <s v="Net Banking"/>
    <x v="2"/>
    <s v="Standard"/>
    <x v="0"/>
    <s v="No"/>
    <s v="No"/>
  </r>
  <r>
    <x v="4163"/>
    <x v="337"/>
    <s v="CUST10317"/>
    <s v="Customer 317"/>
    <n v="50"/>
    <s v="Returning"/>
    <s v="P2006"/>
    <s v="Womens Kurti"/>
    <x v="3"/>
    <s v="FashionMart"/>
    <n v="1"/>
    <n v="1400"/>
    <n v="20"/>
    <n v="1400"/>
    <n v="280"/>
    <n v="1120"/>
    <n v="749.44"/>
    <n v="370.56"/>
    <x v="0"/>
    <s v="Chandigarh"/>
    <s v="Chandigarh"/>
    <s v="India"/>
    <s v="Credit Card"/>
    <x v="0"/>
    <s v="Standard"/>
    <x v="0"/>
    <s v="No"/>
    <s v="No"/>
  </r>
  <r>
    <x v="4164"/>
    <x v="337"/>
    <s v="CUST10045"/>
    <s v="Customer 45"/>
    <n v="39"/>
    <s v="Returning"/>
    <s v="P1001"/>
    <s v="Laptop"/>
    <x v="0"/>
    <s v="TechSource India"/>
    <n v="2"/>
    <n v="55000"/>
    <n v="20"/>
    <n v="110000"/>
    <n v="22000"/>
    <n v="88000"/>
    <n v="56580.81"/>
    <n v="31419.19"/>
    <x v="2"/>
    <s v="Chandigarh"/>
    <s v="Chandigarh"/>
    <s v="India"/>
    <s v="Net Banking"/>
    <x v="1"/>
    <s v="Express"/>
    <x v="0"/>
    <s v="No"/>
    <s v="No"/>
  </r>
  <r>
    <x v="4165"/>
    <x v="337"/>
    <s v="CUST11811"/>
    <s v="Customer 1811"/>
    <n v="48"/>
    <s v="New"/>
    <s v="P5005"/>
    <s v="Desk Organizer"/>
    <x v="1"/>
    <s v="Stationery Hub"/>
    <n v="5"/>
    <n v="600"/>
    <n v="10"/>
    <n v="3000"/>
    <n v="300"/>
    <n v="2700"/>
    <n v="2143.25"/>
    <n v="556.75"/>
    <x v="2"/>
    <s v="Bengaluru"/>
    <s v="Karnataka"/>
    <s v="India"/>
    <s v="Debit Card"/>
    <x v="2"/>
    <s v="Standard"/>
    <x v="0"/>
    <s v="No"/>
    <s v="No"/>
  </r>
  <r>
    <x v="4166"/>
    <x v="337"/>
    <s v="CUST11804"/>
    <s v="Customer 1804"/>
    <n v="56"/>
    <s v="New"/>
    <s v="P3006"/>
    <s v="Water Bottle"/>
    <x v="2"/>
    <s v="Metro Supplies"/>
    <n v="1"/>
    <n v="700"/>
    <n v="20"/>
    <n v="700"/>
    <n v="140"/>
    <n v="560"/>
    <n v="458.22"/>
    <n v="101.78"/>
    <x v="2"/>
    <s v="Ahmedabad"/>
    <s v="Gujarat"/>
    <s v="India"/>
    <s v="Wallet"/>
    <x v="2"/>
    <s v="Express"/>
    <x v="0"/>
    <s v="No"/>
    <s v="No"/>
  </r>
  <r>
    <x v="4167"/>
    <x v="337"/>
    <s v="CUST12135"/>
    <s v="Customer 2135"/>
    <n v="53"/>
    <s v="New"/>
    <s v="P5004"/>
    <s v="Pen Set"/>
    <x v="1"/>
    <s v="Stationery Hub"/>
    <n v="2"/>
    <n v="250"/>
    <n v="20"/>
    <n v="500"/>
    <n v="100"/>
    <n v="400"/>
    <n v="240.33"/>
    <n v="159.66999999999999"/>
    <x v="1"/>
    <s v="Surat"/>
    <s v="Gujarat"/>
    <s v="India"/>
    <s v="Credit Card"/>
    <x v="2"/>
    <s v="Standard"/>
    <x v="0"/>
    <s v="No"/>
    <s v="No"/>
  </r>
  <r>
    <x v="4168"/>
    <x v="337"/>
    <s v="CUST10997"/>
    <s v="Customer 997"/>
    <n v="31"/>
    <s v="Returning"/>
    <s v="P1001"/>
    <s v="Laptop"/>
    <x v="0"/>
    <s v="TechSource India"/>
    <n v="1"/>
    <n v="55000"/>
    <n v="25"/>
    <n v="55000"/>
    <n v="13750"/>
    <n v="41250"/>
    <n v="27254.720000000001"/>
    <n v="13995.28"/>
    <x v="0"/>
    <s v="Chandigarh"/>
    <s v="Chandigarh"/>
    <s v="India"/>
    <s v="Credit Card"/>
    <x v="2"/>
    <s v="Standard"/>
    <x v="0"/>
    <s v="No"/>
    <s v="No"/>
  </r>
  <r>
    <x v="4169"/>
    <x v="337"/>
    <s v="CUST12498"/>
    <s v="Customer 2498"/>
    <n v="30"/>
    <s v="Returning"/>
    <s v="P1003"/>
    <s v="Headphones"/>
    <x v="0"/>
    <s v="Metro Supplies"/>
    <n v="4"/>
    <n v="2500"/>
    <n v="5"/>
    <n v="10000"/>
    <n v="500"/>
    <n v="9500"/>
    <n v="5566.34"/>
    <n v="3933.66"/>
    <x v="1"/>
    <s v="Surat"/>
    <s v="Gujarat"/>
    <s v="India"/>
    <s v="UPI"/>
    <x v="2"/>
    <s v="Standard"/>
    <x v="0"/>
    <s v="No"/>
    <s v="Yes"/>
  </r>
  <r>
    <x v="4170"/>
    <x v="337"/>
    <s v="CUST11477"/>
    <s v="Customer 1477"/>
    <n v="40"/>
    <s v="Returning"/>
    <s v="P5001"/>
    <s v="Notebook Set"/>
    <x v="1"/>
    <s v="Stationery Hub"/>
    <n v="1"/>
    <n v="500"/>
    <n v="5"/>
    <n v="500"/>
    <n v="25"/>
    <n v="475"/>
    <n v="309.91000000000003"/>
    <n v="165.09"/>
    <x v="2"/>
    <s v="Nagpur"/>
    <s v="Maharashtra"/>
    <s v="India"/>
    <s v="Credit Card"/>
    <x v="2"/>
    <s v="Standard"/>
    <x v="0"/>
    <s v="No"/>
    <s v="No"/>
  </r>
  <r>
    <x v="4171"/>
    <x v="337"/>
    <s v="CUST10052"/>
    <s v="Customer 52"/>
    <n v="33"/>
    <s v="Loyal"/>
    <s v="P1007"/>
    <s v="Mouse"/>
    <x v="0"/>
    <s v="RetailHub"/>
    <n v="1"/>
    <n v="900"/>
    <n v="0"/>
    <n v="900"/>
    <n v="0"/>
    <n v="900"/>
    <n v="691.21"/>
    <n v="208.79"/>
    <x v="1"/>
    <s v="Mumbai"/>
    <s v="Maharashtra"/>
    <s v="India"/>
    <s v="Net Banking"/>
    <x v="0"/>
    <s v="Express"/>
    <x v="0"/>
    <s v="No"/>
    <s v="No"/>
  </r>
  <r>
    <x v="4172"/>
    <x v="337"/>
    <s v="CUST10408"/>
    <s v="Customer 408"/>
    <n v="28"/>
    <s v="New"/>
    <s v="P1004"/>
    <s v="Smartwatch"/>
    <x v="0"/>
    <s v="TechSource India"/>
    <n v="1"/>
    <n v="6500"/>
    <n v="5"/>
    <n v="6500"/>
    <n v="325"/>
    <n v="6175"/>
    <n v="3886.08"/>
    <n v="2288.92"/>
    <x v="1"/>
    <s v="Chennai"/>
    <s v="Tamil Nadu"/>
    <s v="India"/>
    <s v="Net Banking"/>
    <x v="2"/>
    <s v="Same Day"/>
    <x v="1"/>
    <s v="No"/>
    <s v="No"/>
  </r>
  <r>
    <x v="4173"/>
    <x v="337"/>
    <s v="CUST10703"/>
    <s v="Customer 703"/>
    <n v="38"/>
    <s v="New"/>
    <s v="P5002"/>
    <s v="Novel"/>
    <x v="1"/>
    <s v="Stationery Hub"/>
    <n v="2"/>
    <n v="400"/>
    <n v="15"/>
    <n v="800"/>
    <n v="120"/>
    <n v="680"/>
    <n v="458.44"/>
    <n v="221.56"/>
    <x v="1"/>
    <s v="Delhi"/>
    <s v="Delhi"/>
    <s v="India"/>
    <s v="Net Banking"/>
    <x v="1"/>
    <s v="Express"/>
    <x v="1"/>
    <s v="No"/>
    <s v="No"/>
  </r>
  <r>
    <x v="4174"/>
    <x v="338"/>
    <s v="CUST10453"/>
    <s v="Customer 453"/>
    <n v="28"/>
    <s v="New"/>
    <s v="P2004"/>
    <s v="Jacket"/>
    <x v="3"/>
    <s v="Global Traders"/>
    <n v="1"/>
    <n v="3500"/>
    <n v="0"/>
    <n v="3500"/>
    <n v="0"/>
    <n v="3500"/>
    <n v="2591.61"/>
    <n v="908.39"/>
    <x v="1"/>
    <s v="Kolkata"/>
    <s v="West Bengal"/>
    <s v="India"/>
    <s v="Net Banking"/>
    <x v="0"/>
    <s v="Standard"/>
    <x v="1"/>
    <s v="No"/>
    <s v="No"/>
  </r>
  <r>
    <x v="4175"/>
    <x v="338"/>
    <s v="CUST12269"/>
    <s v="Customer 2269"/>
    <n v="52"/>
    <s v="Loyal"/>
    <s v="P5003"/>
    <s v="Calculator"/>
    <x v="1"/>
    <s v="Stationery Hub"/>
    <n v="3"/>
    <n v="650"/>
    <n v="25"/>
    <n v="1950"/>
    <n v="487.5"/>
    <n v="1462.5"/>
    <n v="1004.49"/>
    <n v="458.01"/>
    <x v="2"/>
    <s v="Chennai"/>
    <s v="Tamil Nadu"/>
    <s v="India"/>
    <s v="UPI"/>
    <x v="0"/>
    <s v="Standard"/>
    <x v="0"/>
    <s v="No"/>
    <s v="No"/>
  </r>
  <r>
    <x v="4176"/>
    <x v="338"/>
    <s v="CUST12333"/>
    <s v="Customer 2333"/>
    <n v="29"/>
    <s v="Returning"/>
    <s v="P5001"/>
    <s v="Notebook Set"/>
    <x v="1"/>
    <s v="Stationery Hub"/>
    <n v="1"/>
    <n v="500"/>
    <n v="20"/>
    <n v="500"/>
    <n v="100"/>
    <n v="400"/>
    <n v="300.88"/>
    <n v="99.12"/>
    <x v="1"/>
    <s v="Surat"/>
    <s v="Gujarat"/>
    <s v="India"/>
    <s v="Debit Card"/>
    <x v="0"/>
    <s v="Standard"/>
    <x v="0"/>
    <s v="No"/>
    <s v="No"/>
  </r>
  <r>
    <x v="4177"/>
    <x v="338"/>
    <s v="CUST11654"/>
    <s v="Customer 1654"/>
    <n v="25"/>
    <s v="New"/>
    <s v="P1005"/>
    <s v="Tablet"/>
    <x v="0"/>
    <s v="RetailHub"/>
    <n v="1"/>
    <n v="18000"/>
    <n v="15"/>
    <n v="18000"/>
    <n v="2700"/>
    <n v="15300"/>
    <n v="9549.6299999999992"/>
    <n v="5750.37"/>
    <x v="0"/>
    <s v="Kolkata"/>
    <s v="West Bengal"/>
    <s v="India"/>
    <s v="Cash on Delivery"/>
    <x v="0"/>
    <s v="Standard"/>
    <x v="0"/>
    <s v="No"/>
    <s v="No"/>
  </r>
  <r>
    <x v="4178"/>
    <x v="338"/>
    <s v="CUST11604"/>
    <s v="Customer 1604"/>
    <n v="33"/>
    <s v="Returning"/>
    <s v="P1003"/>
    <s v="Headphones"/>
    <x v="0"/>
    <s v="Metro Supplies"/>
    <n v="1"/>
    <n v="2500"/>
    <n v="25"/>
    <n v="2500"/>
    <n v="625"/>
    <n v="1875"/>
    <n v="1066.1600000000001"/>
    <n v="808.84"/>
    <x v="1"/>
    <s v="Lucknow"/>
    <s v="Uttar Pradesh"/>
    <s v="India"/>
    <s v="Wallet"/>
    <x v="2"/>
    <s v="Express"/>
    <x v="0"/>
    <s v="No"/>
    <s v="No"/>
  </r>
  <r>
    <x v="4179"/>
    <x v="338"/>
    <s v="CUST11425"/>
    <s v="Customer 1425"/>
    <n v="57"/>
    <s v="New"/>
    <s v="P1001"/>
    <s v="Laptop"/>
    <x v="0"/>
    <s v="TechSource India"/>
    <n v="1"/>
    <n v="55000"/>
    <n v="5"/>
    <n v="55000"/>
    <n v="2750"/>
    <n v="52250"/>
    <n v="41711.449999999997"/>
    <n v="10538.55"/>
    <x v="1"/>
    <s v="Ahmedabad"/>
    <s v="Gujarat"/>
    <s v="India"/>
    <s v="Debit Card"/>
    <x v="0"/>
    <s v="Standard"/>
    <x v="0"/>
    <s v="No"/>
    <s v="No"/>
  </r>
  <r>
    <x v="4180"/>
    <x v="338"/>
    <s v="CUST10108"/>
    <s v="Customer 108"/>
    <n v="55"/>
    <s v="Returning"/>
    <s v="P2005"/>
    <s v="Backpack"/>
    <x v="3"/>
    <s v="Metro Supplies"/>
    <n v="2"/>
    <n v="1800"/>
    <n v="5"/>
    <n v="3600"/>
    <n v="180"/>
    <n v="3420"/>
    <n v="2802.18"/>
    <n v="617.82000000000005"/>
    <x v="2"/>
    <s v="Visakhapatnam"/>
    <s v="Andhra Pradesh"/>
    <s v="India"/>
    <s v="Wallet"/>
    <x v="0"/>
    <s v="Same Day"/>
    <x v="0"/>
    <s v="No"/>
    <s v="No"/>
  </r>
  <r>
    <x v="4181"/>
    <x v="338"/>
    <s v="CUST12435"/>
    <s v="Customer 2435"/>
    <n v="51"/>
    <s v="Returning"/>
    <s v="P1003"/>
    <s v="Headphones"/>
    <x v="0"/>
    <s v="Metro Supplies"/>
    <n v="3"/>
    <n v="2500"/>
    <n v="20"/>
    <n v="7500"/>
    <n v="1500"/>
    <n v="6000"/>
    <n v="4322.63"/>
    <n v="1677.37"/>
    <x v="1"/>
    <s v="Guwahati"/>
    <s v="Assam"/>
    <s v="India"/>
    <s v="UPI"/>
    <x v="2"/>
    <s v="Standard"/>
    <x v="0"/>
    <s v="No"/>
    <s v="No"/>
  </r>
  <r>
    <x v="4182"/>
    <x v="339"/>
    <s v="CUST12024"/>
    <s v="Customer 2024"/>
    <n v="50"/>
    <s v="Loyal"/>
    <s v="P1009"/>
    <s v="Power Bank"/>
    <x v="0"/>
    <s v="Prime Distributors"/>
    <n v="3"/>
    <n v="1600"/>
    <n v="5"/>
    <n v="4800"/>
    <n v="240"/>
    <n v="4560"/>
    <n v="2885.42"/>
    <n v="1674.58"/>
    <x v="1"/>
    <s v="Delhi"/>
    <s v="Delhi"/>
    <s v="India"/>
    <s v="Cash on Delivery"/>
    <x v="0"/>
    <s v="Standard"/>
    <x v="0"/>
    <s v="No"/>
    <s v="No"/>
  </r>
  <r>
    <x v="4183"/>
    <x v="339"/>
    <s v="CUST10041"/>
    <s v="Customer 41"/>
    <n v="57"/>
    <s v="New"/>
    <s v="P1001"/>
    <s v="Laptop"/>
    <x v="0"/>
    <s v="TechSource India"/>
    <n v="1"/>
    <n v="55000"/>
    <n v="20"/>
    <n v="55000"/>
    <n v="11000"/>
    <n v="44000"/>
    <n v="32662.78"/>
    <n v="11337.22"/>
    <x v="1"/>
    <s v="Bhubaneswar"/>
    <s v="Odisha"/>
    <s v="India"/>
    <s v="Net Banking"/>
    <x v="1"/>
    <s v="Standard"/>
    <x v="0"/>
    <s v="No"/>
    <s v="No"/>
  </r>
  <r>
    <x v="4184"/>
    <x v="339"/>
    <s v="CUST11574"/>
    <s v="Customer 1574"/>
    <n v="30"/>
    <s v="Returning"/>
    <s v="P4003"/>
    <s v="Sunscreen"/>
    <x v="4"/>
    <s v="BeautyCare"/>
    <n v="2"/>
    <n v="700"/>
    <n v="10"/>
    <n v="1400"/>
    <n v="140"/>
    <n v="1260"/>
    <n v="990.18"/>
    <n v="269.82"/>
    <x v="1"/>
    <s v="Chennai"/>
    <s v="Tamil Nadu"/>
    <s v="India"/>
    <s v="Cash on Delivery"/>
    <x v="2"/>
    <s v="Same Day"/>
    <x v="0"/>
    <s v="Yes"/>
    <s v="No"/>
  </r>
  <r>
    <x v="4185"/>
    <x v="339"/>
    <s v="CUST10194"/>
    <s v="Customer 194"/>
    <n v="31"/>
    <s v="New"/>
    <s v="P2001"/>
    <s v="Running Shoes"/>
    <x v="3"/>
    <s v="FashionMart"/>
    <n v="3"/>
    <n v="3200"/>
    <n v="10"/>
    <n v="9600"/>
    <n v="960"/>
    <n v="8640"/>
    <n v="5636.2"/>
    <n v="3003.8"/>
    <x v="1"/>
    <s v="Ahmedabad"/>
    <s v="Gujarat"/>
    <s v="India"/>
    <s v="Wallet"/>
    <x v="0"/>
    <s v="Same Day"/>
    <x v="0"/>
    <s v="No"/>
    <s v="No"/>
  </r>
  <r>
    <x v="4186"/>
    <x v="339"/>
    <s v="CUST11119"/>
    <s v="Customer 1119"/>
    <n v="21"/>
    <s v="New"/>
    <s v="P2003"/>
    <s v="T-Shirt"/>
    <x v="3"/>
    <s v="RetailHub"/>
    <n v="2"/>
    <n v="900"/>
    <n v="15"/>
    <n v="1800"/>
    <n v="270"/>
    <n v="1530"/>
    <n v="1148.04"/>
    <n v="381.96"/>
    <x v="1"/>
    <s v="Patna"/>
    <s v="Bihar"/>
    <s v="India"/>
    <s v="Debit Card"/>
    <x v="0"/>
    <s v="Standard"/>
    <x v="0"/>
    <s v="No"/>
    <s v="No"/>
  </r>
  <r>
    <x v="4187"/>
    <x v="339"/>
    <s v="CUST12209"/>
    <s v="Customer 2209"/>
    <n v="49"/>
    <s v="Loyal"/>
    <s v="P5003"/>
    <s v="Calculator"/>
    <x v="1"/>
    <s v="Stationery Hub"/>
    <n v="4"/>
    <n v="650"/>
    <n v="10"/>
    <n v="2600"/>
    <n v="260"/>
    <n v="2340"/>
    <n v="1308.3399999999999"/>
    <n v="1031.6600000000001"/>
    <x v="2"/>
    <s v="Coimbatore"/>
    <s v="Tamil Nadu"/>
    <s v="India"/>
    <s v="Net Banking"/>
    <x v="1"/>
    <s v="Express"/>
    <x v="1"/>
    <s v="No"/>
    <s v="No"/>
  </r>
  <r>
    <x v="4188"/>
    <x v="339"/>
    <s v="CUST11438"/>
    <s v="Customer 1438"/>
    <n v="38"/>
    <s v="Returning"/>
    <s v="P4005"/>
    <s v="Perfume"/>
    <x v="4"/>
    <s v="BeautyCare"/>
    <n v="1"/>
    <n v="1800"/>
    <n v="20"/>
    <n v="1800"/>
    <n v="360"/>
    <n v="1440"/>
    <n v="937.9"/>
    <n v="502.1"/>
    <x v="2"/>
    <s v="Chennai"/>
    <s v="Tamil Nadu"/>
    <s v="India"/>
    <s v="Cash on Delivery"/>
    <x v="0"/>
    <s v="Same Day"/>
    <x v="0"/>
    <s v="No"/>
    <s v="No"/>
  </r>
  <r>
    <x v="4189"/>
    <x v="339"/>
    <s v="CUST12118"/>
    <s v="Customer 2118"/>
    <n v="24"/>
    <s v="Returning"/>
    <s v="P1001"/>
    <s v="Laptop"/>
    <x v="0"/>
    <s v="TechSource India"/>
    <n v="4"/>
    <n v="55000"/>
    <n v="5"/>
    <n v="220000"/>
    <n v="11000"/>
    <n v="209000"/>
    <n v="136837.45000000001"/>
    <n v="72162.55"/>
    <x v="1"/>
    <s v="Hyderabad"/>
    <s v="Telangana"/>
    <s v="India"/>
    <s v="Cash on Delivery"/>
    <x v="1"/>
    <s v="Standard"/>
    <x v="2"/>
    <s v="No"/>
    <s v="No"/>
  </r>
  <r>
    <x v="4190"/>
    <x v="339"/>
    <s v="CUST10260"/>
    <s v="Customer 260"/>
    <n v="36"/>
    <s v="New"/>
    <s v="P4002"/>
    <s v="Moisturizer"/>
    <x v="4"/>
    <s v="BeautyCare"/>
    <n v="4"/>
    <n v="650"/>
    <n v="0"/>
    <n v="2600"/>
    <n v="0"/>
    <n v="2600"/>
    <n v="1858.66"/>
    <n v="741.34"/>
    <x v="1"/>
    <s v="Guwahati"/>
    <s v="Assam"/>
    <s v="India"/>
    <s v="UPI"/>
    <x v="2"/>
    <s v="Standard"/>
    <x v="0"/>
    <s v="No"/>
    <s v="No"/>
  </r>
  <r>
    <x v="4191"/>
    <x v="339"/>
    <s v="CUST12495"/>
    <s v="Customer 2495"/>
    <n v="58"/>
    <s v="Returning"/>
    <s v="P5005"/>
    <s v="Desk Organizer"/>
    <x v="1"/>
    <s v="Stationery Hub"/>
    <n v="4"/>
    <n v="600"/>
    <n v="30"/>
    <n v="2400"/>
    <n v="720"/>
    <n v="1680"/>
    <n v="997.73"/>
    <n v="682.27"/>
    <x v="1"/>
    <s v="Coimbatore"/>
    <s v="Tamil Nadu"/>
    <s v="India"/>
    <s v="Credit Card"/>
    <x v="0"/>
    <s v="Standard"/>
    <x v="1"/>
    <s v="No"/>
    <s v="No"/>
  </r>
  <r>
    <x v="4192"/>
    <x v="339"/>
    <s v="CUST11220"/>
    <s v="Customer 1220"/>
    <n v="56"/>
    <s v="Returning"/>
    <s v="P2001"/>
    <s v="Running Shoes"/>
    <x v="3"/>
    <s v="FashionMart"/>
    <n v="2"/>
    <n v="3200"/>
    <n v="15"/>
    <n v="6400"/>
    <n v="960"/>
    <n v="5440"/>
    <n v="3412.77"/>
    <n v="2027.23"/>
    <x v="1"/>
    <s v="Lucknow"/>
    <s v="Uttar Pradesh"/>
    <s v="India"/>
    <s v="Credit Card"/>
    <x v="2"/>
    <s v="Standard"/>
    <x v="0"/>
    <s v="No"/>
    <s v="No"/>
  </r>
  <r>
    <x v="4193"/>
    <x v="339"/>
    <s v="CUST11996"/>
    <s v="Customer 1996"/>
    <n v="55"/>
    <s v="Loyal"/>
    <s v="P4004"/>
    <s v="Shampoo"/>
    <x v="4"/>
    <s v="BeautyCare"/>
    <n v="1"/>
    <n v="550"/>
    <n v="25"/>
    <n v="550"/>
    <n v="137.5"/>
    <n v="412.5"/>
    <n v="234.85"/>
    <n v="177.65"/>
    <x v="1"/>
    <s v="Patna"/>
    <s v="Bihar"/>
    <s v="India"/>
    <s v="Credit Card"/>
    <x v="0"/>
    <s v="Same Day"/>
    <x v="0"/>
    <s v="No"/>
    <s v="No"/>
  </r>
  <r>
    <x v="4194"/>
    <x v="340"/>
    <s v="CUST11367"/>
    <s v="Customer 1367"/>
    <n v="42"/>
    <s v="Returning"/>
    <s v="P5002"/>
    <s v="Novel"/>
    <x v="1"/>
    <s v="Stationery Hub"/>
    <n v="3"/>
    <n v="400"/>
    <n v="0"/>
    <n v="1200"/>
    <n v="0"/>
    <n v="1200"/>
    <n v="908.78"/>
    <n v="291.22000000000003"/>
    <x v="0"/>
    <s v="Hyderabad"/>
    <s v="Telangana"/>
    <s v="India"/>
    <s v="Cash on Delivery"/>
    <x v="2"/>
    <s v="Standard"/>
    <x v="0"/>
    <s v="No"/>
    <s v="No"/>
  </r>
  <r>
    <x v="4195"/>
    <x v="340"/>
    <s v="CUST10147"/>
    <s v="Customer 147"/>
    <n v="48"/>
    <s v="Loyal"/>
    <s v="P3007"/>
    <s v="Vacuum Cleaner"/>
    <x v="2"/>
    <s v="Global Traders"/>
    <n v="1"/>
    <n v="8500"/>
    <n v="20"/>
    <n v="8500"/>
    <n v="1700"/>
    <n v="6800"/>
    <n v="3799.8"/>
    <n v="3000.2"/>
    <x v="1"/>
    <s v="Hyderabad"/>
    <s v="Telangana"/>
    <s v="India"/>
    <s v="Credit Card"/>
    <x v="0"/>
    <s v="Standard"/>
    <x v="0"/>
    <s v="No"/>
    <s v="No"/>
  </r>
  <r>
    <x v="4196"/>
    <x v="340"/>
    <s v="CUST12278"/>
    <s v="Customer 2278"/>
    <n v="48"/>
    <s v="New"/>
    <s v="P4003"/>
    <s v="Sunscreen"/>
    <x v="4"/>
    <s v="BeautyCare"/>
    <n v="6"/>
    <n v="700"/>
    <n v="10"/>
    <n v="4200"/>
    <n v="420"/>
    <n v="3780"/>
    <n v="2868.14"/>
    <n v="911.86"/>
    <x v="1"/>
    <s v="Pune"/>
    <s v="Maharashtra"/>
    <s v="India"/>
    <s v="Cash on Delivery"/>
    <x v="0"/>
    <s v="Express"/>
    <x v="0"/>
    <s v="Yes"/>
    <s v="No"/>
  </r>
  <r>
    <x v="4197"/>
    <x v="340"/>
    <s v="CUST11550"/>
    <s v="Customer 1550"/>
    <n v="26"/>
    <s v="Returning"/>
    <s v="P5005"/>
    <s v="Desk Organizer"/>
    <x v="1"/>
    <s v="Stationery Hub"/>
    <n v="1"/>
    <n v="600"/>
    <n v="15"/>
    <n v="600"/>
    <n v="90"/>
    <n v="510"/>
    <n v="398.1"/>
    <n v="111.9"/>
    <x v="1"/>
    <s v="Delhi"/>
    <s v="Delhi"/>
    <s v="India"/>
    <s v="Wallet"/>
    <x v="0"/>
    <s v="Standard"/>
    <x v="3"/>
    <s v="No"/>
    <s v="No"/>
  </r>
  <r>
    <x v="4198"/>
    <x v="340"/>
    <s v="CUST11344"/>
    <s v="Customer 1344"/>
    <n v="27"/>
    <s v="Returning"/>
    <s v="P3001"/>
    <s v="Coffee Maker"/>
    <x v="2"/>
    <s v="HomeNeeds"/>
    <n v="1"/>
    <n v="4200"/>
    <n v="10"/>
    <n v="4200"/>
    <n v="420"/>
    <n v="3780"/>
    <n v="2974.83"/>
    <n v="805.17"/>
    <x v="1"/>
    <s v="Patna"/>
    <s v="Bihar"/>
    <s v="India"/>
    <s v="Wallet"/>
    <x v="0"/>
    <s v="Same Day"/>
    <x v="0"/>
    <s v="No"/>
    <s v="No"/>
  </r>
  <r>
    <x v="4199"/>
    <x v="340"/>
    <s v="CUST10026"/>
    <s v="Customer 26"/>
    <n v="56"/>
    <s v="Returning"/>
    <s v="P1007"/>
    <s v="Mouse"/>
    <x v="0"/>
    <s v="RetailHub"/>
    <n v="1"/>
    <n v="900"/>
    <n v="15"/>
    <n v="900"/>
    <n v="135"/>
    <n v="765"/>
    <n v="515.16"/>
    <n v="249.84"/>
    <x v="1"/>
    <s v="Pune"/>
    <s v="Maharashtra"/>
    <s v="India"/>
    <s v="Wallet"/>
    <x v="1"/>
    <s v="Standard"/>
    <x v="3"/>
    <s v="Yes"/>
    <s v="No"/>
  </r>
  <r>
    <x v="4200"/>
    <x v="340"/>
    <s v="CUST11569"/>
    <s v="Customer 1569"/>
    <n v="26"/>
    <s v="New"/>
    <s v="P3006"/>
    <s v="Water Bottle"/>
    <x v="2"/>
    <s v="Metro Supplies"/>
    <n v="3"/>
    <n v="700"/>
    <n v="15"/>
    <n v="2100"/>
    <n v="315"/>
    <n v="1785"/>
    <n v="1048.4000000000001"/>
    <n v="736.6"/>
    <x v="2"/>
    <s v="Guwahati"/>
    <s v="Assam"/>
    <s v="India"/>
    <s v="Debit Card"/>
    <x v="2"/>
    <s v="Express"/>
    <x v="0"/>
    <s v="No"/>
    <s v="No"/>
  </r>
  <r>
    <x v="4201"/>
    <x v="340"/>
    <s v="CUST11720"/>
    <s v="Customer 1720"/>
    <n v="20"/>
    <s v="Returning"/>
    <s v="P2007"/>
    <s v="Saree"/>
    <x v="3"/>
    <s v="FashionMart"/>
    <n v="2"/>
    <n v="2600"/>
    <n v="15"/>
    <n v="5200"/>
    <n v="780"/>
    <n v="4420"/>
    <n v="2727.45"/>
    <n v="1692.55"/>
    <x v="1"/>
    <s v="Guwahati"/>
    <s v="Assam"/>
    <s v="India"/>
    <s v="Credit Card"/>
    <x v="1"/>
    <s v="Standard"/>
    <x v="0"/>
    <s v="No"/>
    <s v="No"/>
  </r>
  <r>
    <x v="4202"/>
    <x v="340"/>
    <s v="CUST11061"/>
    <s v="Customer 1061"/>
    <n v="23"/>
    <s v="Loyal"/>
    <s v="P3006"/>
    <s v="Water Bottle"/>
    <x v="2"/>
    <s v="Metro Supplies"/>
    <n v="2"/>
    <n v="700"/>
    <n v="10"/>
    <n v="1400"/>
    <n v="140"/>
    <n v="1260"/>
    <n v="998.79"/>
    <n v="261.20999999999998"/>
    <x v="1"/>
    <s v="Patna"/>
    <s v="Bihar"/>
    <s v="India"/>
    <s v="Debit Card"/>
    <x v="2"/>
    <s v="Express"/>
    <x v="0"/>
    <s v="No"/>
    <s v="No"/>
  </r>
  <r>
    <x v="4203"/>
    <x v="340"/>
    <s v="CUST12159"/>
    <s v="Customer 2159"/>
    <n v="43"/>
    <s v="New"/>
    <s v="P4001"/>
    <s v="Face Wash"/>
    <x v="4"/>
    <s v="BeautyCare"/>
    <n v="2"/>
    <n v="450"/>
    <n v="10"/>
    <n v="900"/>
    <n v="90"/>
    <n v="810"/>
    <n v="637.66999999999996"/>
    <n v="172.33"/>
    <x v="1"/>
    <s v="Surat"/>
    <s v="Gujarat"/>
    <s v="India"/>
    <s v="Credit Card"/>
    <x v="2"/>
    <s v="Standard"/>
    <x v="1"/>
    <s v="No"/>
    <s v="No"/>
  </r>
  <r>
    <x v="4204"/>
    <x v="340"/>
    <s v="CUST10386"/>
    <s v="Customer 386"/>
    <n v="24"/>
    <s v="Returning"/>
    <s v="P4004"/>
    <s v="Shampoo"/>
    <x v="4"/>
    <s v="BeautyCare"/>
    <n v="2"/>
    <n v="550"/>
    <n v="20"/>
    <n v="1100"/>
    <n v="220"/>
    <n v="880"/>
    <n v="535.26"/>
    <n v="344.74"/>
    <x v="0"/>
    <s v="Visakhapatnam"/>
    <s v="Andhra Pradesh"/>
    <s v="India"/>
    <s v="Wallet"/>
    <x v="2"/>
    <s v="Standard"/>
    <x v="0"/>
    <s v="No"/>
    <s v="No"/>
  </r>
  <r>
    <x v="4205"/>
    <x v="340"/>
    <s v="CUST11610"/>
    <s v="Customer 1610"/>
    <n v="60"/>
    <s v="Returning"/>
    <s v="P1004"/>
    <s v="Smartwatch"/>
    <x v="0"/>
    <s v="TechSource India"/>
    <n v="4"/>
    <n v="6500"/>
    <n v="10"/>
    <n v="26000"/>
    <n v="2600"/>
    <n v="23400"/>
    <n v="14210.17"/>
    <n v="9189.83"/>
    <x v="2"/>
    <s v="Chandigarh"/>
    <s v="Chandigarh"/>
    <s v="India"/>
    <s v="Wallet"/>
    <x v="1"/>
    <s v="Express"/>
    <x v="3"/>
    <s v="No"/>
    <s v="No"/>
  </r>
  <r>
    <x v="4206"/>
    <x v="340"/>
    <s v="CUST10651"/>
    <s v="Customer 651"/>
    <n v="52"/>
    <s v="New"/>
    <s v="P3004"/>
    <s v="Cookware Set"/>
    <x v="2"/>
    <s v="HomeNeeds"/>
    <n v="3"/>
    <n v="3500"/>
    <n v="15"/>
    <n v="10500"/>
    <n v="1575"/>
    <n v="8925"/>
    <n v="6700.21"/>
    <n v="2224.79"/>
    <x v="1"/>
    <s v="Bhopal"/>
    <s v="Madhya Pradesh"/>
    <s v="India"/>
    <s v="Cash on Delivery"/>
    <x v="2"/>
    <s v="Standard"/>
    <x v="0"/>
    <s v="Yes"/>
    <s v="No"/>
  </r>
  <r>
    <x v="4207"/>
    <x v="340"/>
    <s v="CUST11703"/>
    <s v="Customer 1703"/>
    <n v="41"/>
    <s v="Returning"/>
    <s v="P5003"/>
    <s v="Calculator"/>
    <x v="1"/>
    <s v="Stationery Hub"/>
    <n v="1"/>
    <n v="650"/>
    <n v="5"/>
    <n v="650"/>
    <n v="32.5"/>
    <n v="617.5"/>
    <n v="495.7"/>
    <n v="121.8"/>
    <x v="2"/>
    <s v="Bengaluru"/>
    <s v="Karnataka"/>
    <s v="India"/>
    <s v="Credit Card"/>
    <x v="2"/>
    <s v="Standard"/>
    <x v="0"/>
    <s v="No"/>
    <s v="No"/>
  </r>
  <r>
    <x v="4208"/>
    <x v="340"/>
    <s v="CUST10670"/>
    <s v="Customer 670"/>
    <n v="20"/>
    <s v="Loyal"/>
    <s v="P2006"/>
    <s v="Womens Kurti"/>
    <x v="3"/>
    <s v="FashionMart"/>
    <n v="1"/>
    <n v="1400"/>
    <n v="0"/>
    <n v="1400"/>
    <n v="0"/>
    <n v="1400"/>
    <n v="1021.12"/>
    <n v="378.88"/>
    <x v="0"/>
    <s v="Visakhapatnam"/>
    <s v="Andhra Pradesh"/>
    <s v="India"/>
    <s v="UPI"/>
    <x v="0"/>
    <s v="Express"/>
    <x v="0"/>
    <s v="No"/>
    <s v="No"/>
  </r>
  <r>
    <x v="4209"/>
    <x v="340"/>
    <s v="CUST11974"/>
    <s v="Customer 1974"/>
    <n v="49"/>
    <s v="Loyal"/>
    <s v="P1002"/>
    <s v="Smartphone"/>
    <x v="0"/>
    <s v="Global Traders"/>
    <n v="1"/>
    <n v="28000"/>
    <n v="15"/>
    <n v="28000"/>
    <n v="4200"/>
    <n v="23800"/>
    <n v="16915.47"/>
    <n v="6884.53"/>
    <x v="1"/>
    <s v="Jaipur"/>
    <s v="Rajasthan"/>
    <s v="India"/>
    <s v="Debit Card"/>
    <x v="2"/>
    <s v="Express"/>
    <x v="0"/>
    <s v="No"/>
    <s v="No"/>
  </r>
  <r>
    <x v="4210"/>
    <x v="341"/>
    <s v="CUST12396"/>
    <s v="Customer 2396"/>
    <n v="27"/>
    <s v="Loyal"/>
    <s v="P4005"/>
    <s v="Perfume"/>
    <x v="4"/>
    <s v="BeautyCare"/>
    <n v="1"/>
    <n v="1800"/>
    <n v="20"/>
    <n v="1800"/>
    <n v="360"/>
    <n v="1440"/>
    <n v="995.71"/>
    <n v="444.29"/>
    <x v="1"/>
    <s v="Chandigarh"/>
    <s v="Chandigarh"/>
    <s v="India"/>
    <s v="UPI"/>
    <x v="1"/>
    <s v="Standard"/>
    <x v="0"/>
    <s v="No"/>
    <s v="No"/>
  </r>
  <r>
    <x v="4211"/>
    <x v="341"/>
    <s v="CUST11408"/>
    <s v="Customer 1408"/>
    <n v="39"/>
    <s v="Returning"/>
    <s v="P1006"/>
    <s v="Keyboard"/>
    <x v="0"/>
    <s v="Metro Supplies"/>
    <n v="1"/>
    <n v="1800"/>
    <n v="25"/>
    <n v="1800"/>
    <n v="450"/>
    <n v="1350"/>
    <n v="1077"/>
    <n v="273"/>
    <x v="2"/>
    <s v="Nagpur"/>
    <s v="Maharashtra"/>
    <s v="India"/>
    <s v="Debit Card"/>
    <x v="1"/>
    <s v="Same Day"/>
    <x v="4"/>
    <s v="No"/>
    <s v="No"/>
  </r>
  <r>
    <x v="4212"/>
    <x v="341"/>
    <s v="CUST10591"/>
    <s v="Customer 591"/>
    <n v="29"/>
    <s v="Loyal"/>
    <s v="P2005"/>
    <s v="Backpack"/>
    <x v="3"/>
    <s v="Metro Supplies"/>
    <n v="3"/>
    <n v="1800"/>
    <n v="5"/>
    <n v="5400"/>
    <n v="270"/>
    <n v="5130"/>
    <n v="3224.67"/>
    <n v="1905.33"/>
    <x v="1"/>
    <s v="Lucknow"/>
    <s v="Uttar Pradesh"/>
    <s v="India"/>
    <s v="Net Banking"/>
    <x v="0"/>
    <s v="Standard"/>
    <x v="0"/>
    <s v="No"/>
    <s v="No"/>
  </r>
  <r>
    <x v="4213"/>
    <x v="341"/>
    <s v="CUST12073"/>
    <s v="Customer 2073"/>
    <n v="56"/>
    <s v="Loyal"/>
    <s v="P3005"/>
    <s v="Bedsheet Set"/>
    <x v="2"/>
    <s v="RetailHub"/>
    <n v="1"/>
    <n v="1800"/>
    <n v="25"/>
    <n v="1800"/>
    <n v="450"/>
    <n v="1350"/>
    <n v="800.9"/>
    <n v="549.1"/>
    <x v="2"/>
    <s v="Lucknow"/>
    <s v="Uttar Pradesh"/>
    <s v="India"/>
    <s v="Cash on Delivery"/>
    <x v="0"/>
    <s v="Standard"/>
    <x v="0"/>
    <s v="No"/>
    <s v="No"/>
  </r>
  <r>
    <x v="4214"/>
    <x v="341"/>
    <s v="CUST12222"/>
    <s v="Customer 2222"/>
    <n v="49"/>
    <s v="Loyal"/>
    <s v="P1004"/>
    <s v="Smartwatch"/>
    <x v="0"/>
    <s v="TechSource India"/>
    <n v="1"/>
    <n v="6500"/>
    <n v="15"/>
    <n v="6500"/>
    <n v="975"/>
    <n v="5525"/>
    <n v="3244.96"/>
    <n v="2280.04"/>
    <x v="1"/>
    <s v="Chandigarh"/>
    <s v="Chandigarh"/>
    <s v="India"/>
    <s v="UPI"/>
    <x v="0"/>
    <s v="Standard"/>
    <x v="0"/>
    <s v="No"/>
    <s v="No"/>
  </r>
  <r>
    <x v="4215"/>
    <x v="341"/>
    <s v="CUST10979"/>
    <s v="Customer 979"/>
    <n v="42"/>
    <s v="Returning"/>
    <s v="P4002"/>
    <s v="Moisturizer"/>
    <x v="4"/>
    <s v="BeautyCare"/>
    <n v="1"/>
    <n v="650"/>
    <n v="10"/>
    <n v="650"/>
    <n v="65"/>
    <n v="585"/>
    <n v="423.15"/>
    <n v="161.85"/>
    <x v="1"/>
    <s v="Surat"/>
    <s v="Gujarat"/>
    <s v="India"/>
    <s v="Net Banking"/>
    <x v="1"/>
    <s v="Standard"/>
    <x v="0"/>
    <s v="No"/>
    <s v="No"/>
  </r>
  <r>
    <x v="4216"/>
    <x v="341"/>
    <s v="CUST11192"/>
    <s v="Customer 1192"/>
    <n v="52"/>
    <s v="Returning"/>
    <s v="P1004"/>
    <s v="Smartwatch"/>
    <x v="0"/>
    <s v="TechSource India"/>
    <n v="2"/>
    <n v="6500"/>
    <n v="15"/>
    <n v="13000"/>
    <n v="1950"/>
    <n v="11050"/>
    <n v="6853.09"/>
    <n v="4196.91"/>
    <x v="1"/>
    <s v="Bhubaneswar"/>
    <s v="Odisha"/>
    <s v="India"/>
    <s v="Net Banking"/>
    <x v="1"/>
    <s v="Standard"/>
    <x v="0"/>
    <s v="No"/>
    <s v="No"/>
  </r>
  <r>
    <x v="4217"/>
    <x v="341"/>
    <s v="CUST11462"/>
    <s v="Customer 1462"/>
    <n v="25"/>
    <s v="Returning"/>
    <s v="P1003"/>
    <s v="Headphones"/>
    <x v="0"/>
    <s v="Metro Supplies"/>
    <n v="3"/>
    <n v="2500"/>
    <n v="30"/>
    <n v="7500"/>
    <n v="2250"/>
    <n v="5250"/>
    <n v="4175.7"/>
    <n v="1074.3"/>
    <x v="0"/>
    <s v="Kolkata"/>
    <s v="West Bengal"/>
    <s v="India"/>
    <s v="UPI"/>
    <x v="2"/>
    <s v="Standard"/>
    <x v="0"/>
    <s v="No"/>
    <s v="No"/>
  </r>
  <r>
    <x v="4218"/>
    <x v="341"/>
    <s v="CUST12323"/>
    <s v="Customer 2323"/>
    <n v="42"/>
    <s v="Returning"/>
    <s v="P5001"/>
    <s v="Notebook Set"/>
    <x v="1"/>
    <s v="Stationery Hub"/>
    <n v="5"/>
    <n v="500"/>
    <n v="10"/>
    <n v="2500"/>
    <n v="250"/>
    <n v="2250"/>
    <n v="1629.7"/>
    <n v="620.29999999999995"/>
    <x v="1"/>
    <s v="Ahmedabad"/>
    <s v="Gujarat"/>
    <s v="India"/>
    <s v="Wallet"/>
    <x v="2"/>
    <s v="Standard"/>
    <x v="1"/>
    <s v="No"/>
    <s v="No"/>
  </r>
  <r>
    <x v="4219"/>
    <x v="341"/>
    <s v="CUST10636"/>
    <s v="Customer 636"/>
    <n v="23"/>
    <s v="New"/>
    <s v="P4002"/>
    <s v="Moisturizer"/>
    <x v="4"/>
    <s v="BeautyCare"/>
    <n v="2"/>
    <n v="650"/>
    <n v="10"/>
    <n v="1300"/>
    <n v="130"/>
    <n v="1170"/>
    <n v="828.87"/>
    <n v="341.13"/>
    <x v="0"/>
    <s v="Kolkata"/>
    <s v="West Bengal"/>
    <s v="India"/>
    <s v="Cash on Delivery"/>
    <x v="0"/>
    <s v="Standard"/>
    <x v="0"/>
    <s v="No"/>
    <s v="No"/>
  </r>
  <r>
    <x v="4220"/>
    <x v="342"/>
    <s v="CUST12480"/>
    <s v="Customer 2480"/>
    <n v="57"/>
    <s v="Returning"/>
    <s v="P3001"/>
    <s v="Coffee Maker"/>
    <x v="2"/>
    <s v="HomeNeeds"/>
    <n v="3"/>
    <n v="4200"/>
    <n v="0"/>
    <n v="12600"/>
    <n v="0"/>
    <n v="12600"/>
    <n v="9053.2099999999991"/>
    <n v="3546.79"/>
    <x v="2"/>
    <s v="Mumbai"/>
    <s v="Maharashtra"/>
    <s v="India"/>
    <s v="Credit Card"/>
    <x v="1"/>
    <s v="Standard"/>
    <x v="0"/>
    <s v="No"/>
    <s v="No"/>
  </r>
  <r>
    <x v="4221"/>
    <x v="342"/>
    <s v="CUST11383"/>
    <s v="Customer 1383"/>
    <n v="47"/>
    <s v="New"/>
    <s v="P1004"/>
    <s v="Smartwatch"/>
    <x v="0"/>
    <s v="TechSource India"/>
    <n v="4"/>
    <n v="6500"/>
    <n v="20"/>
    <n v="26000"/>
    <n v="5200"/>
    <n v="20800"/>
    <n v="14167.46"/>
    <n v="6632.54"/>
    <x v="1"/>
    <s v="Indore"/>
    <s v="Madhya Pradesh"/>
    <s v="India"/>
    <s v="Credit Card"/>
    <x v="0"/>
    <s v="Express"/>
    <x v="3"/>
    <s v="No"/>
    <s v="No"/>
  </r>
  <r>
    <x v="4222"/>
    <x v="342"/>
    <s v="CUST11678"/>
    <s v="Customer 1678"/>
    <n v="26"/>
    <s v="Returning"/>
    <s v="P2002"/>
    <s v="Jeans"/>
    <x v="3"/>
    <s v="FashionMart"/>
    <n v="1"/>
    <n v="2200"/>
    <n v="10"/>
    <n v="2200"/>
    <n v="220"/>
    <n v="1980"/>
    <n v="1420.79"/>
    <n v="559.21"/>
    <x v="1"/>
    <s v="Guwahati"/>
    <s v="Assam"/>
    <s v="India"/>
    <s v="UPI"/>
    <x v="2"/>
    <s v="Standard"/>
    <x v="0"/>
    <s v="No"/>
    <s v="No"/>
  </r>
  <r>
    <x v="4223"/>
    <x v="342"/>
    <s v="CUST11034"/>
    <s v="Customer 1034"/>
    <n v="33"/>
    <s v="New"/>
    <s v="P1003"/>
    <s v="Headphones"/>
    <x v="0"/>
    <s v="Metro Supplies"/>
    <n v="2"/>
    <n v="2500"/>
    <n v="10"/>
    <n v="5000"/>
    <n v="500"/>
    <n v="4500"/>
    <n v="3231.49"/>
    <n v="1268.51"/>
    <x v="1"/>
    <s v="Pune"/>
    <s v="Maharashtra"/>
    <s v="India"/>
    <s v="Cash on Delivery"/>
    <x v="2"/>
    <s v="Express"/>
    <x v="0"/>
    <s v="No"/>
    <s v="No"/>
  </r>
  <r>
    <x v="4224"/>
    <x v="342"/>
    <s v="CUST10335"/>
    <s v="Customer 335"/>
    <n v="23"/>
    <s v="New"/>
    <s v="P2006"/>
    <s v="Womens Kurti"/>
    <x v="3"/>
    <s v="FashionMart"/>
    <n v="1"/>
    <n v="1400"/>
    <n v="10"/>
    <n v="1400"/>
    <n v="140"/>
    <n v="1260"/>
    <n v="1001.84"/>
    <n v="258.16000000000003"/>
    <x v="0"/>
    <s v="Delhi"/>
    <s v="Delhi"/>
    <s v="India"/>
    <s v="Credit Card"/>
    <x v="1"/>
    <s v="Express"/>
    <x v="1"/>
    <s v="No"/>
    <s v="No"/>
  </r>
  <r>
    <x v="4225"/>
    <x v="342"/>
    <s v="CUST12063"/>
    <s v="Customer 2063"/>
    <n v="37"/>
    <s v="Returning"/>
    <s v="P2002"/>
    <s v="Jeans"/>
    <x v="3"/>
    <s v="FashionMart"/>
    <n v="4"/>
    <n v="2200"/>
    <n v="30"/>
    <n v="8800"/>
    <n v="2640"/>
    <n v="6160"/>
    <n v="4907.54"/>
    <n v="1252.46"/>
    <x v="1"/>
    <s v="Hyderabad"/>
    <s v="Telangana"/>
    <s v="India"/>
    <s v="Cash on Delivery"/>
    <x v="0"/>
    <s v="Express"/>
    <x v="0"/>
    <s v="No"/>
    <s v="No"/>
  </r>
  <r>
    <x v="4226"/>
    <x v="342"/>
    <s v="CUST11267"/>
    <s v="Customer 1267"/>
    <n v="51"/>
    <s v="New"/>
    <s v="P5005"/>
    <s v="Desk Organizer"/>
    <x v="1"/>
    <s v="Stationery Hub"/>
    <n v="1"/>
    <n v="600"/>
    <n v="10"/>
    <n v="600"/>
    <n v="60"/>
    <n v="540"/>
    <n v="305.07"/>
    <n v="234.93"/>
    <x v="1"/>
    <s v="Chennai"/>
    <s v="Tamil Nadu"/>
    <s v="India"/>
    <s v="Wallet"/>
    <x v="0"/>
    <s v="Standard"/>
    <x v="2"/>
    <s v="No"/>
    <s v="No"/>
  </r>
  <r>
    <x v="4227"/>
    <x v="342"/>
    <s v="CUST11221"/>
    <s v="Customer 1221"/>
    <n v="32"/>
    <s v="New"/>
    <s v="P4004"/>
    <s v="Shampoo"/>
    <x v="4"/>
    <s v="BeautyCare"/>
    <n v="3"/>
    <n v="550"/>
    <n v="10"/>
    <n v="1650"/>
    <n v="165"/>
    <n v="1485"/>
    <n v="942.06"/>
    <n v="542.94000000000005"/>
    <x v="0"/>
    <s v="Kolkata"/>
    <s v="West Bengal"/>
    <s v="India"/>
    <s v="Credit Card"/>
    <x v="2"/>
    <s v="Express"/>
    <x v="4"/>
    <s v="No"/>
    <s v="No"/>
  </r>
  <r>
    <x v="4228"/>
    <x v="342"/>
    <s v="CUST10248"/>
    <s v="Customer 248"/>
    <n v="49"/>
    <s v="Returning"/>
    <s v="P1002"/>
    <s v="Smartphone"/>
    <x v="0"/>
    <s v="Global Traders"/>
    <n v="1"/>
    <n v="28000"/>
    <n v="25"/>
    <n v="28000"/>
    <n v="7000"/>
    <n v="21000"/>
    <n v="16260.63"/>
    <n v="4739.37"/>
    <x v="1"/>
    <s v="Indore"/>
    <s v="Madhya Pradesh"/>
    <s v="India"/>
    <s v="Debit Card"/>
    <x v="2"/>
    <s v="Express"/>
    <x v="0"/>
    <s v="No"/>
    <s v="No"/>
  </r>
  <r>
    <x v="4229"/>
    <x v="342"/>
    <s v="CUST11120"/>
    <s v="Customer 1120"/>
    <n v="31"/>
    <s v="New"/>
    <s v="P3001"/>
    <s v="Coffee Maker"/>
    <x v="2"/>
    <s v="HomeNeeds"/>
    <n v="2"/>
    <n v="4200"/>
    <n v="0"/>
    <n v="8400"/>
    <n v="0"/>
    <n v="8400"/>
    <n v="4711.6099999999997"/>
    <n v="3688.39"/>
    <x v="1"/>
    <s v="Visakhapatnam"/>
    <s v="Andhra Pradesh"/>
    <s v="India"/>
    <s v="Cash on Delivery"/>
    <x v="2"/>
    <s v="Standard"/>
    <x v="0"/>
    <s v="No"/>
    <s v="No"/>
  </r>
  <r>
    <x v="4230"/>
    <x v="342"/>
    <s v="CUST10406"/>
    <s v="Customer 406"/>
    <n v="53"/>
    <s v="Returning"/>
    <s v="P3003"/>
    <s v="Mixer Grinder"/>
    <x v="2"/>
    <s v="Prime Distributors"/>
    <n v="3"/>
    <n v="4800"/>
    <n v="10"/>
    <n v="14400"/>
    <n v="1440"/>
    <n v="12960"/>
    <n v="10356.540000000001"/>
    <n v="2603.46"/>
    <x v="1"/>
    <s v="Coimbatore"/>
    <s v="Tamil Nadu"/>
    <s v="India"/>
    <s v="Cash on Delivery"/>
    <x v="1"/>
    <s v="Same Day"/>
    <x v="0"/>
    <s v="No"/>
    <s v="No"/>
  </r>
  <r>
    <x v="4231"/>
    <x v="343"/>
    <s v="CUST10195"/>
    <s v="Customer 195"/>
    <n v="29"/>
    <s v="Returning"/>
    <s v="P4003"/>
    <s v="Sunscreen"/>
    <x v="4"/>
    <s v="BeautyCare"/>
    <n v="3"/>
    <n v="700"/>
    <n v="5"/>
    <n v="2100"/>
    <n v="105"/>
    <n v="1995"/>
    <n v="1580.85"/>
    <n v="414.15"/>
    <x v="1"/>
    <s v="Pune"/>
    <s v="Maharashtra"/>
    <s v="India"/>
    <s v="UPI"/>
    <x v="2"/>
    <s v="Express"/>
    <x v="3"/>
    <s v="No"/>
    <s v="No"/>
  </r>
  <r>
    <x v="4232"/>
    <x v="343"/>
    <s v="CUST10920"/>
    <s v="Customer 920"/>
    <n v="47"/>
    <s v="New"/>
    <s v="P1009"/>
    <s v="Power Bank"/>
    <x v="0"/>
    <s v="Prime Distributors"/>
    <n v="2"/>
    <n v="1600"/>
    <n v="30"/>
    <n v="3200"/>
    <n v="960"/>
    <n v="2240"/>
    <n v="1791.29"/>
    <n v="448.71"/>
    <x v="2"/>
    <s v="Indore"/>
    <s v="Madhya Pradesh"/>
    <s v="India"/>
    <s v="Wallet"/>
    <x v="0"/>
    <s v="Standard"/>
    <x v="0"/>
    <s v="No"/>
    <s v="No"/>
  </r>
  <r>
    <x v="4233"/>
    <x v="343"/>
    <s v="CUST10100"/>
    <s v="Customer 100"/>
    <n v="55"/>
    <s v="Returning"/>
    <s v="P5004"/>
    <s v="Pen Set"/>
    <x v="1"/>
    <s v="Stationery Hub"/>
    <n v="2"/>
    <n v="250"/>
    <n v="10"/>
    <n v="500"/>
    <n v="50"/>
    <n v="450"/>
    <n v="350.71"/>
    <n v="99.29"/>
    <x v="1"/>
    <s v="Pune"/>
    <s v="Maharashtra"/>
    <s v="India"/>
    <s v="Cash on Delivery"/>
    <x v="1"/>
    <s v="Standard"/>
    <x v="0"/>
    <s v="No"/>
    <s v="No"/>
  </r>
  <r>
    <x v="4234"/>
    <x v="343"/>
    <s v="CUST10362"/>
    <s v="Customer 362"/>
    <n v="49"/>
    <s v="New"/>
    <s v="P2007"/>
    <s v="Saree"/>
    <x v="3"/>
    <s v="FashionMart"/>
    <n v="2"/>
    <n v="2600"/>
    <n v="0"/>
    <n v="5200"/>
    <n v="0"/>
    <n v="5200"/>
    <n v="4167.1099999999997"/>
    <n v="1032.8900000000001"/>
    <x v="2"/>
    <s v="Coimbatore"/>
    <s v="Tamil Nadu"/>
    <s v="India"/>
    <s v="Cash on Delivery"/>
    <x v="0"/>
    <s v="Standard"/>
    <x v="0"/>
    <s v="No"/>
    <s v="No"/>
  </r>
  <r>
    <x v="4235"/>
    <x v="343"/>
    <s v="CUST10996"/>
    <s v="Customer 996"/>
    <n v="55"/>
    <s v="Loyal"/>
    <s v="P4002"/>
    <s v="Moisturizer"/>
    <x v="4"/>
    <s v="BeautyCare"/>
    <n v="1"/>
    <n v="650"/>
    <n v="15"/>
    <n v="650"/>
    <n v="97.5"/>
    <n v="552.5"/>
    <n v="303.88"/>
    <n v="248.62"/>
    <x v="0"/>
    <s v="Patna"/>
    <s v="Bihar"/>
    <s v="India"/>
    <s v="Credit Card"/>
    <x v="2"/>
    <s v="Express"/>
    <x v="0"/>
    <s v="No"/>
    <s v="No"/>
  </r>
  <r>
    <x v="4236"/>
    <x v="343"/>
    <s v="CUST10151"/>
    <s v="Customer 151"/>
    <n v="44"/>
    <s v="Returning"/>
    <s v="P1005"/>
    <s v="Tablet"/>
    <x v="0"/>
    <s v="RetailHub"/>
    <n v="1"/>
    <n v="18000"/>
    <n v="10"/>
    <n v="18000"/>
    <n v="1800"/>
    <n v="16200"/>
    <n v="11303.3"/>
    <n v="4896.7"/>
    <x v="1"/>
    <s v="Bengaluru"/>
    <s v="Karnataka"/>
    <s v="India"/>
    <s v="Wallet"/>
    <x v="0"/>
    <s v="Standard"/>
    <x v="0"/>
    <s v="Yes"/>
    <s v="No"/>
  </r>
  <r>
    <x v="4237"/>
    <x v="343"/>
    <s v="CUST10685"/>
    <s v="Customer 685"/>
    <n v="40"/>
    <s v="New"/>
    <s v="P3004"/>
    <s v="Cookware Set"/>
    <x v="2"/>
    <s v="HomeNeeds"/>
    <n v="3"/>
    <n v="3500"/>
    <n v="10"/>
    <n v="10500"/>
    <n v="1050"/>
    <n v="9450"/>
    <n v="7038.13"/>
    <n v="2411.87"/>
    <x v="1"/>
    <s v="Mumbai"/>
    <s v="Maharashtra"/>
    <s v="India"/>
    <s v="Credit Card"/>
    <x v="0"/>
    <s v="Standard"/>
    <x v="0"/>
    <s v="No"/>
    <s v="No"/>
  </r>
  <r>
    <x v="4238"/>
    <x v="343"/>
    <s v="CUST10018"/>
    <s v="Customer 18"/>
    <n v="60"/>
    <s v="Loyal"/>
    <s v="P2002"/>
    <s v="Jeans"/>
    <x v="3"/>
    <s v="FashionMart"/>
    <n v="3"/>
    <n v="2200"/>
    <n v="10"/>
    <n v="6600"/>
    <n v="660"/>
    <n v="5940"/>
    <n v="4605.32"/>
    <n v="1334.68"/>
    <x v="1"/>
    <s v="Surat"/>
    <s v="Gujarat"/>
    <s v="India"/>
    <s v="Debit Card"/>
    <x v="1"/>
    <s v="Express"/>
    <x v="0"/>
    <s v="No"/>
    <s v="Yes"/>
  </r>
  <r>
    <x v="4239"/>
    <x v="343"/>
    <s v="CUST11230"/>
    <s v="Customer 1230"/>
    <n v="24"/>
    <s v="Returning"/>
    <s v="P5002"/>
    <s v="Novel"/>
    <x v="1"/>
    <s v="Stationery Hub"/>
    <n v="1"/>
    <n v="400"/>
    <n v="10"/>
    <n v="400"/>
    <n v="40"/>
    <n v="360"/>
    <n v="272.49"/>
    <n v="87.51"/>
    <x v="2"/>
    <s v="Lucknow"/>
    <s v="Uttar Pradesh"/>
    <s v="India"/>
    <s v="Credit Card"/>
    <x v="0"/>
    <s v="Standard"/>
    <x v="4"/>
    <s v="No"/>
    <s v="No"/>
  </r>
  <r>
    <x v="4240"/>
    <x v="343"/>
    <s v="CUST11005"/>
    <s v="Customer 1005"/>
    <n v="56"/>
    <s v="New"/>
    <s v="P1001"/>
    <s v="Laptop"/>
    <x v="0"/>
    <s v="TechSource India"/>
    <n v="1"/>
    <n v="55000"/>
    <n v="15"/>
    <n v="55000"/>
    <n v="8250"/>
    <n v="46750"/>
    <n v="28329.52"/>
    <n v="18420.48"/>
    <x v="1"/>
    <s v="Nagpur"/>
    <s v="Maharashtra"/>
    <s v="India"/>
    <s v="Cash on Delivery"/>
    <x v="0"/>
    <s v="Express"/>
    <x v="0"/>
    <s v="No"/>
    <s v="No"/>
  </r>
  <r>
    <x v="4241"/>
    <x v="343"/>
    <s v="CUST11175"/>
    <s v="Customer 1175"/>
    <n v="37"/>
    <s v="New"/>
    <s v="P1005"/>
    <s v="Tablet"/>
    <x v="0"/>
    <s v="RetailHub"/>
    <n v="3"/>
    <n v="18000"/>
    <n v="10"/>
    <n v="54000"/>
    <n v="5400"/>
    <n v="48600"/>
    <n v="29486.89"/>
    <n v="19113.11"/>
    <x v="1"/>
    <s v="Bhopal"/>
    <s v="Madhya Pradesh"/>
    <s v="India"/>
    <s v="UPI"/>
    <x v="0"/>
    <s v="Express"/>
    <x v="0"/>
    <s v="No"/>
    <s v="No"/>
  </r>
  <r>
    <x v="4242"/>
    <x v="343"/>
    <s v="CUST10568"/>
    <s v="Customer 568"/>
    <n v="26"/>
    <s v="New"/>
    <s v="P2002"/>
    <s v="Jeans"/>
    <x v="3"/>
    <s v="FashionMart"/>
    <n v="2"/>
    <n v="2200"/>
    <n v="20"/>
    <n v="4400"/>
    <n v="880"/>
    <n v="3520"/>
    <n v="2014.27"/>
    <n v="1505.73"/>
    <x v="1"/>
    <s v="Chennai"/>
    <s v="Tamil Nadu"/>
    <s v="India"/>
    <s v="UPI"/>
    <x v="0"/>
    <s v="Standard"/>
    <x v="3"/>
    <s v="No"/>
    <s v="No"/>
  </r>
  <r>
    <x v="4243"/>
    <x v="343"/>
    <s v="CUST10393"/>
    <s v="Customer 393"/>
    <n v="28"/>
    <s v="New"/>
    <s v="P1010"/>
    <s v="Bluetooth Speaker"/>
    <x v="0"/>
    <s v="Prime Distributors"/>
    <n v="4"/>
    <n v="3200"/>
    <n v="20"/>
    <n v="12800"/>
    <n v="2560"/>
    <n v="10240"/>
    <n v="7866.45"/>
    <n v="2373.5500000000002"/>
    <x v="2"/>
    <s v="Mumbai"/>
    <s v="Maharashtra"/>
    <s v="India"/>
    <s v="Wallet"/>
    <x v="2"/>
    <s v="Same Day"/>
    <x v="0"/>
    <s v="No"/>
    <s v="No"/>
  </r>
  <r>
    <x v="4244"/>
    <x v="344"/>
    <s v="CUST12234"/>
    <s v="Customer 2234"/>
    <n v="54"/>
    <s v="New"/>
    <s v="P1010"/>
    <s v="Bluetooth Speaker"/>
    <x v="0"/>
    <s v="Prime Distributors"/>
    <n v="4"/>
    <n v="3200"/>
    <n v="5"/>
    <n v="12800"/>
    <n v="640"/>
    <n v="12160"/>
    <n v="7282.58"/>
    <n v="4877.42"/>
    <x v="1"/>
    <s v="Pune"/>
    <s v="Maharashtra"/>
    <s v="India"/>
    <s v="Credit Card"/>
    <x v="0"/>
    <s v="Standard"/>
    <x v="0"/>
    <s v="No"/>
    <s v="No"/>
  </r>
  <r>
    <x v="4245"/>
    <x v="344"/>
    <s v="CUST11089"/>
    <s v="Customer 1089"/>
    <n v="21"/>
    <s v="New"/>
    <s v="P3001"/>
    <s v="Coffee Maker"/>
    <x v="2"/>
    <s v="HomeNeeds"/>
    <n v="3"/>
    <n v="4200"/>
    <n v="15"/>
    <n v="12600"/>
    <n v="1890"/>
    <n v="10710"/>
    <n v="8403.1200000000008"/>
    <n v="2306.88"/>
    <x v="1"/>
    <s v="Guwahati"/>
    <s v="Assam"/>
    <s v="India"/>
    <s v="UPI"/>
    <x v="0"/>
    <s v="Standard"/>
    <x v="0"/>
    <s v="No"/>
    <s v="No"/>
  </r>
  <r>
    <x v="4246"/>
    <x v="344"/>
    <s v="CUST10821"/>
    <s v="Customer 821"/>
    <n v="57"/>
    <s v="New"/>
    <s v="P2001"/>
    <s v="Running Shoes"/>
    <x v="3"/>
    <s v="FashionMart"/>
    <n v="2"/>
    <n v="3200"/>
    <n v="25"/>
    <n v="6400"/>
    <n v="1600"/>
    <n v="4800"/>
    <n v="2765.4"/>
    <n v="2034.6"/>
    <x v="0"/>
    <s v="Delhi"/>
    <s v="Delhi"/>
    <s v="India"/>
    <s v="Wallet"/>
    <x v="2"/>
    <s v="Standard"/>
    <x v="0"/>
    <s v="No"/>
    <s v="No"/>
  </r>
  <r>
    <x v="4247"/>
    <x v="344"/>
    <s v="CUST11457"/>
    <s v="Customer 1457"/>
    <n v="55"/>
    <s v="New"/>
    <s v="P1006"/>
    <s v="Keyboard"/>
    <x v="0"/>
    <s v="Metro Supplies"/>
    <n v="1"/>
    <n v="1800"/>
    <n v="20"/>
    <n v="1800"/>
    <n v="360"/>
    <n v="1440"/>
    <n v="958.7"/>
    <n v="481.3"/>
    <x v="2"/>
    <s v="Indore"/>
    <s v="Madhya Pradesh"/>
    <s v="India"/>
    <s v="Debit Card"/>
    <x v="2"/>
    <s v="Standard"/>
    <x v="0"/>
    <s v="No"/>
    <s v="No"/>
  </r>
  <r>
    <x v="4248"/>
    <x v="344"/>
    <s v="CUST11390"/>
    <s v="Customer 1390"/>
    <n v="42"/>
    <s v="New"/>
    <s v="P4005"/>
    <s v="Perfume"/>
    <x v="4"/>
    <s v="BeautyCare"/>
    <n v="2"/>
    <n v="1800"/>
    <n v="5"/>
    <n v="3600"/>
    <n v="180"/>
    <n v="3420"/>
    <n v="2446.31"/>
    <n v="973.69"/>
    <x v="1"/>
    <s v="Hyderabad"/>
    <s v="Telangana"/>
    <s v="India"/>
    <s v="Debit Card"/>
    <x v="2"/>
    <s v="Standard"/>
    <x v="2"/>
    <s v="No"/>
    <s v="No"/>
  </r>
  <r>
    <x v="4249"/>
    <x v="344"/>
    <s v="CUST10276"/>
    <s v="Customer 276"/>
    <n v="18"/>
    <s v="Returning"/>
    <s v="P1006"/>
    <s v="Keyboard"/>
    <x v="0"/>
    <s v="Metro Supplies"/>
    <n v="2"/>
    <n v="1800"/>
    <n v="20"/>
    <n v="3600"/>
    <n v="720"/>
    <n v="2880"/>
    <n v="2058.9"/>
    <n v="821.1"/>
    <x v="1"/>
    <s v="Bhopal"/>
    <s v="Madhya Pradesh"/>
    <s v="India"/>
    <s v="UPI"/>
    <x v="1"/>
    <s v="Express"/>
    <x v="3"/>
    <s v="No"/>
    <s v="No"/>
  </r>
  <r>
    <x v="4250"/>
    <x v="344"/>
    <s v="CUST11314"/>
    <s v="Customer 1314"/>
    <n v="46"/>
    <s v="New"/>
    <s v="P3002"/>
    <s v="Air Fryer"/>
    <x v="2"/>
    <s v="HomeNeeds"/>
    <n v="2"/>
    <n v="6500"/>
    <n v="5"/>
    <n v="13000"/>
    <n v="650"/>
    <n v="12350"/>
    <n v="7366.68"/>
    <n v="4983.32"/>
    <x v="0"/>
    <s v="Jaipur"/>
    <s v="Rajasthan"/>
    <s v="India"/>
    <s v="Debit Card"/>
    <x v="2"/>
    <s v="Standard"/>
    <x v="3"/>
    <s v="No"/>
    <s v="No"/>
  </r>
  <r>
    <x v="4251"/>
    <x v="344"/>
    <s v="CUST11996"/>
    <s v="Customer 1996"/>
    <n v="55"/>
    <s v="New"/>
    <s v="P4003"/>
    <s v="Sunscreen"/>
    <x v="4"/>
    <s v="BeautyCare"/>
    <n v="3"/>
    <n v="700"/>
    <n v="5"/>
    <n v="2100"/>
    <n v="105"/>
    <n v="1995"/>
    <n v="1303.71"/>
    <n v="691.29"/>
    <x v="2"/>
    <s v="Surat"/>
    <s v="Gujarat"/>
    <s v="India"/>
    <s v="Cash on Delivery"/>
    <x v="2"/>
    <s v="Standard"/>
    <x v="0"/>
    <s v="No"/>
    <s v="No"/>
  </r>
  <r>
    <x v="4252"/>
    <x v="344"/>
    <s v="CUST11806"/>
    <s v="Customer 1806"/>
    <n v="33"/>
    <s v="New"/>
    <s v="P4003"/>
    <s v="Sunscreen"/>
    <x v="4"/>
    <s v="BeautyCare"/>
    <n v="4"/>
    <n v="700"/>
    <n v="15"/>
    <n v="2800"/>
    <n v="420"/>
    <n v="2380"/>
    <n v="1504.95"/>
    <n v="875.05"/>
    <x v="1"/>
    <s v="Visakhapatnam"/>
    <s v="Andhra Pradesh"/>
    <s v="India"/>
    <s v="Credit Card"/>
    <x v="1"/>
    <s v="Standard"/>
    <x v="0"/>
    <s v="No"/>
    <s v="No"/>
  </r>
  <r>
    <x v="4253"/>
    <x v="344"/>
    <s v="CUST11793"/>
    <s v="Customer 1793"/>
    <n v="52"/>
    <s v="Returning"/>
    <s v="P1004"/>
    <s v="Smartwatch"/>
    <x v="0"/>
    <s v="TechSource India"/>
    <n v="5"/>
    <n v="6500"/>
    <n v="10"/>
    <n v="32500"/>
    <n v="3250"/>
    <n v="29250"/>
    <n v="17727.55"/>
    <n v="11522.45"/>
    <x v="2"/>
    <s v="Chandigarh"/>
    <s v="Chandigarh"/>
    <s v="India"/>
    <s v="Credit Card"/>
    <x v="0"/>
    <s v="Same Day"/>
    <x v="0"/>
    <s v="No"/>
    <s v="No"/>
  </r>
  <r>
    <x v="4254"/>
    <x v="344"/>
    <s v="CUST12485"/>
    <s v="Customer 2485"/>
    <n v="50"/>
    <s v="Returning"/>
    <s v="P2005"/>
    <s v="Backpack"/>
    <x v="3"/>
    <s v="Metro Supplies"/>
    <n v="4"/>
    <n v="1800"/>
    <n v="5"/>
    <n v="7200"/>
    <n v="360"/>
    <n v="6840"/>
    <n v="4429.3500000000004"/>
    <n v="2410.65"/>
    <x v="1"/>
    <s v="Lucknow"/>
    <s v="Uttar Pradesh"/>
    <s v="India"/>
    <s v="Cash on Delivery"/>
    <x v="1"/>
    <s v="Express"/>
    <x v="0"/>
    <s v="No"/>
    <s v="No"/>
  </r>
  <r>
    <x v="4255"/>
    <x v="344"/>
    <s v="CUST12088"/>
    <s v="Customer 2088"/>
    <n v="59"/>
    <s v="New"/>
    <s v="P2003"/>
    <s v="T-Shirt"/>
    <x v="3"/>
    <s v="RetailHub"/>
    <n v="1"/>
    <n v="900"/>
    <n v="20"/>
    <n v="900"/>
    <n v="180"/>
    <n v="720"/>
    <n v="553.1"/>
    <n v="166.9"/>
    <x v="1"/>
    <s v="Hyderabad"/>
    <s v="Telangana"/>
    <s v="India"/>
    <s v="Wallet"/>
    <x v="0"/>
    <s v="Standard"/>
    <x v="0"/>
    <s v="No"/>
    <s v="No"/>
  </r>
  <r>
    <x v="4256"/>
    <x v="344"/>
    <s v="CUST11913"/>
    <s v="Customer 1913"/>
    <n v="45"/>
    <s v="New"/>
    <s v="P2001"/>
    <s v="Running Shoes"/>
    <x v="3"/>
    <s v="FashionMart"/>
    <n v="3"/>
    <n v="3200"/>
    <n v="25"/>
    <n v="9600"/>
    <n v="2400"/>
    <n v="7200"/>
    <n v="4784.1400000000003"/>
    <n v="2415.86"/>
    <x v="1"/>
    <s v="Lucknow"/>
    <s v="Uttar Pradesh"/>
    <s v="India"/>
    <s v="Cash on Delivery"/>
    <x v="2"/>
    <s v="Express"/>
    <x v="0"/>
    <s v="No"/>
    <s v="No"/>
  </r>
  <r>
    <x v="4257"/>
    <x v="344"/>
    <s v="CUST12400"/>
    <s v="Customer 2400"/>
    <n v="54"/>
    <s v="New"/>
    <s v="P5002"/>
    <s v="Novel"/>
    <x v="1"/>
    <s v="Stationery Hub"/>
    <n v="1"/>
    <n v="400"/>
    <n v="10"/>
    <n v="400"/>
    <n v="40"/>
    <n v="360"/>
    <n v="217.7"/>
    <n v="142.30000000000001"/>
    <x v="1"/>
    <s v="Delhi"/>
    <s v="Delhi"/>
    <s v="India"/>
    <s v="Credit Card"/>
    <x v="0"/>
    <s v="Standard"/>
    <x v="0"/>
    <s v="Yes"/>
    <s v="No"/>
  </r>
  <r>
    <x v="4258"/>
    <x v="344"/>
    <s v="CUST12079"/>
    <s v="Customer 2079"/>
    <n v="49"/>
    <s v="Returning"/>
    <s v="P2005"/>
    <s v="Backpack"/>
    <x v="3"/>
    <s v="Metro Supplies"/>
    <n v="1"/>
    <n v="1800"/>
    <n v="15"/>
    <n v="1800"/>
    <n v="270"/>
    <n v="1530"/>
    <n v="1006.44"/>
    <n v="523.55999999999995"/>
    <x v="1"/>
    <s v="Hyderabad"/>
    <s v="Telangana"/>
    <s v="India"/>
    <s v="Net Banking"/>
    <x v="0"/>
    <s v="Standard"/>
    <x v="1"/>
    <s v="No"/>
    <s v="No"/>
  </r>
  <r>
    <x v="4259"/>
    <x v="345"/>
    <s v="CUST11775"/>
    <s v="Customer 1775"/>
    <n v="45"/>
    <s v="New"/>
    <s v="P4006"/>
    <s v="Lipstick"/>
    <x v="4"/>
    <s v="BeautyCare"/>
    <n v="3"/>
    <n v="850"/>
    <n v="0"/>
    <n v="2550"/>
    <n v="0"/>
    <n v="2550"/>
    <n v="1931.15"/>
    <n v="618.85"/>
    <x v="0"/>
    <s v="Bengaluru"/>
    <s v="Karnataka"/>
    <s v="India"/>
    <s v="Debit Card"/>
    <x v="0"/>
    <s v="Standard"/>
    <x v="3"/>
    <s v="No"/>
    <s v="No"/>
  </r>
  <r>
    <x v="4260"/>
    <x v="345"/>
    <s v="CUST10966"/>
    <s v="Customer 966"/>
    <n v="31"/>
    <s v="New"/>
    <s v="P3001"/>
    <s v="Coffee Maker"/>
    <x v="2"/>
    <s v="HomeNeeds"/>
    <n v="2"/>
    <n v="4200"/>
    <n v="15"/>
    <n v="8400"/>
    <n v="1260"/>
    <n v="7140"/>
    <n v="4610.32"/>
    <n v="2529.6799999999998"/>
    <x v="2"/>
    <s v="Chennai"/>
    <s v="Tamil Nadu"/>
    <s v="India"/>
    <s v="Wallet"/>
    <x v="2"/>
    <s v="Standard"/>
    <x v="2"/>
    <s v="No"/>
    <s v="Yes"/>
  </r>
  <r>
    <x v="4261"/>
    <x v="345"/>
    <s v="CUST10523"/>
    <s v="Customer 523"/>
    <n v="56"/>
    <s v="Returning"/>
    <s v="P1006"/>
    <s v="Keyboard"/>
    <x v="0"/>
    <s v="Metro Supplies"/>
    <n v="1"/>
    <n v="1800"/>
    <n v="10"/>
    <n v="1800"/>
    <n v="180"/>
    <n v="1620"/>
    <n v="1065.93"/>
    <n v="554.07000000000005"/>
    <x v="1"/>
    <s v="Kolkata"/>
    <s v="West Bengal"/>
    <s v="India"/>
    <s v="Credit Card"/>
    <x v="0"/>
    <s v="Standard"/>
    <x v="0"/>
    <s v="No"/>
    <s v="No"/>
  </r>
  <r>
    <x v="4262"/>
    <x v="345"/>
    <s v="CUST10278"/>
    <s v="Customer 278"/>
    <n v="36"/>
    <s v="New"/>
    <s v="P5005"/>
    <s v="Desk Organizer"/>
    <x v="1"/>
    <s v="Stationery Hub"/>
    <n v="2"/>
    <n v="600"/>
    <n v="5"/>
    <n v="1200"/>
    <n v="60"/>
    <n v="1140"/>
    <n v="790.6"/>
    <n v="349.4"/>
    <x v="1"/>
    <s v="Bhubaneswar"/>
    <s v="Odisha"/>
    <s v="India"/>
    <s v="Net Banking"/>
    <x v="0"/>
    <s v="Standard"/>
    <x v="4"/>
    <s v="No"/>
    <s v="No"/>
  </r>
  <r>
    <x v="4263"/>
    <x v="345"/>
    <s v="CUST10152"/>
    <s v="Customer 152"/>
    <n v="18"/>
    <s v="New"/>
    <s v="P3007"/>
    <s v="Vacuum Cleaner"/>
    <x v="2"/>
    <s v="Global Traders"/>
    <n v="1"/>
    <n v="8500"/>
    <n v="10"/>
    <n v="8500"/>
    <n v="850"/>
    <n v="7650"/>
    <n v="4642.12"/>
    <n v="3007.88"/>
    <x v="1"/>
    <s v="Kolkata"/>
    <s v="West Bengal"/>
    <s v="India"/>
    <s v="Cash on Delivery"/>
    <x v="1"/>
    <s v="Standard"/>
    <x v="3"/>
    <s v="No"/>
    <s v="No"/>
  </r>
  <r>
    <x v="4264"/>
    <x v="345"/>
    <s v="CUST11868"/>
    <s v="Customer 1868"/>
    <n v="23"/>
    <s v="Returning"/>
    <s v="P3004"/>
    <s v="Cookware Set"/>
    <x v="2"/>
    <s v="HomeNeeds"/>
    <n v="1"/>
    <n v="3500"/>
    <n v="10"/>
    <n v="3500"/>
    <n v="350"/>
    <n v="3150"/>
    <n v="1784.06"/>
    <n v="1365.94"/>
    <x v="1"/>
    <s v="Visakhapatnam"/>
    <s v="Andhra Pradesh"/>
    <s v="India"/>
    <s v="UPI"/>
    <x v="0"/>
    <s v="Express"/>
    <x v="1"/>
    <s v="No"/>
    <s v="No"/>
  </r>
  <r>
    <x v="4265"/>
    <x v="345"/>
    <s v="CUST11434"/>
    <s v="Customer 1434"/>
    <n v="30"/>
    <s v="Returning"/>
    <s v="P3006"/>
    <s v="Water Bottle"/>
    <x v="2"/>
    <s v="Metro Supplies"/>
    <n v="2"/>
    <n v="700"/>
    <n v="20"/>
    <n v="1400"/>
    <n v="280"/>
    <n v="1120"/>
    <n v="824.14"/>
    <n v="295.86"/>
    <x v="0"/>
    <s v="Bhubaneswar"/>
    <s v="Odisha"/>
    <s v="India"/>
    <s v="UPI"/>
    <x v="0"/>
    <s v="Standard"/>
    <x v="2"/>
    <s v="No"/>
    <s v="No"/>
  </r>
  <r>
    <x v="4266"/>
    <x v="345"/>
    <s v="CUST11058"/>
    <s v="Customer 1058"/>
    <n v="52"/>
    <s v="New"/>
    <s v="P4006"/>
    <s v="Lipstick"/>
    <x v="4"/>
    <s v="BeautyCare"/>
    <n v="2"/>
    <n v="850"/>
    <n v="10"/>
    <n v="1700"/>
    <n v="170"/>
    <n v="1530"/>
    <n v="1055.57"/>
    <n v="474.43"/>
    <x v="1"/>
    <s v="Surat"/>
    <s v="Gujarat"/>
    <s v="India"/>
    <s v="UPI"/>
    <x v="2"/>
    <s v="Express"/>
    <x v="0"/>
    <s v="No"/>
    <s v="No"/>
  </r>
  <r>
    <x v="4267"/>
    <x v="346"/>
    <s v="CUST10386"/>
    <s v="Customer 386"/>
    <n v="60"/>
    <s v="Returning"/>
    <s v="P1001"/>
    <s v="Laptop"/>
    <x v="0"/>
    <s v="TechSource India"/>
    <n v="1"/>
    <n v="55000"/>
    <n v="15"/>
    <n v="55000"/>
    <n v="8250"/>
    <n v="46750"/>
    <n v="26324.98"/>
    <n v="20425.02"/>
    <x v="0"/>
    <s v="Delhi"/>
    <s v="Delhi"/>
    <s v="India"/>
    <s v="Credit Card"/>
    <x v="2"/>
    <s v="Standard"/>
    <x v="0"/>
    <s v="No"/>
    <s v="No"/>
  </r>
  <r>
    <x v="4268"/>
    <x v="346"/>
    <s v="CUST10074"/>
    <s v="Customer 74"/>
    <n v="37"/>
    <s v="New"/>
    <s v="P3004"/>
    <s v="Cookware Set"/>
    <x v="2"/>
    <s v="HomeNeeds"/>
    <n v="4"/>
    <n v="3500"/>
    <n v="15"/>
    <n v="14000"/>
    <n v="2100"/>
    <n v="11900"/>
    <n v="9718.2900000000009"/>
    <n v="2181.71"/>
    <x v="2"/>
    <s v="Indore"/>
    <s v="Madhya Pradesh"/>
    <s v="India"/>
    <s v="Cash on Delivery"/>
    <x v="0"/>
    <s v="Standard"/>
    <x v="0"/>
    <s v="No"/>
    <s v="No"/>
  </r>
  <r>
    <x v="4269"/>
    <x v="346"/>
    <s v="CUST11905"/>
    <s v="Customer 1905"/>
    <n v="48"/>
    <s v="Returning"/>
    <s v="P1003"/>
    <s v="Headphones"/>
    <x v="0"/>
    <s v="Metro Supplies"/>
    <n v="1"/>
    <n v="2500"/>
    <n v="5"/>
    <n v="2500"/>
    <n v="125"/>
    <n v="2375"/>
    <n v="1927.72"/>
    <n v="447.28"/>
    <x v="1"/>
    <s v="Indore"/>
    <s v="Madhya Pradesh"/>
    <s v="India"/>
    <s v="Cash on Delivery"/>
    <x v="1"/>
    <s v="Same Day"/>
    <x v="0"/>
    <s v="No"/>
    <s v="No"/>
  </r>
  <r>
    <x v="4270"/>
    <x v="346"/>
    <s v="CUST11694"/>
    <s v="Customer 1694"/>
    <n v="30"/>
    <s v="Returning"/>
    <s v="P1007"/>
    <s v="Mouse"/>
    <x v="0"/>
    <s v="RetailHub"/>
    <n v="1"/>
    <n v="900"/>
    <n v="25"/>
    <n v="900"/>
    <n v="225"/>
    <n v="675"/>
    <n v="548.66"/>
    <n v="126.34"/>
    <x v="0"/>
    <s v="Coimbatore"/>
    <s v="Tamil Nadu"/>
    <s v="India"/>
    <s v="Credit Card"/>
    <x v="1"/>
    <s v="Express"/>
    <x v="3"/>
    <s v="No"/>
    <s v="No"/>
  </r>
  <r>
    <x v="4271"/>
    <x v="346"/>
    <s v="CUST11023"/>
    <s v="Customer 1023"/>
    <n v="57"/>
    <s v="New"/>
    <s v="P1006"/>
    <s v="Keyboard"/>
    <x v="0"/>
    <s v="Metro Supplies"/>
    <n v="2"/>
    <n v="1800"/>
    <n v="10"/>
    <n v="3600"/>
    <n v="360"/>
    <n v="3240"/>
    <n v="2128.15"/>
    <n v="1111.8499999999999"/>
    <x v="1"/>
    <s v="Patna"/>
    <s v="Bihar"/>
    <s v="India"/>
    <s v="Credit Card"/>
    <x v="0"/>
    <s v="Standard"/>
    <x v="0"/>
    <s v="No"/>
    <s v="Yes"/>
  </r>
  <r>
    <x v="4272"/>
    <x v="346"/>
    <s v="CUST10527"/>
    <s v="Customer 527"/>
    <n v="50"/>
    <s v="Returning"/>
    <s v="P3001"/>
    <s v="Coffee Maker"/>
    <x v="2"/>
    <s v="HomeNeeds"/>
    <n v="2"/>
    <n v="4200"/>
    <n v="5"/>
    <n v="8400"/>
    <n v="420"/>
    <n v="7980"/>
    <n v="4765.4399999999996"/>
    <n v="3214.56"/>
    <x v="0"/>
    <s v="Nagpur"/>
    <s v="Maharashtra"/>
    <s v="India"/>
    <s v="Net Banking"/>
    <x v="0"/>
    <s v="Standard"/>
    <x v="0"/>
    <s v="No"/>
    <s v="No"/>
  </r>
  <r>
    <x v="4273"/>
    <x v="346"/>
    <s v="CUST11941"/>
    <s v="Customer 1941"/>
    <n v="50"/>
    <s v="New"/>
    <s v="P1009"/>
    <s v="Power Bank"/>
    <x v="0"/>
    <s v="Prime Distributors"/>
    <n v="2"/>
    <n v="1600"/>
    <n v="10"/>
    <n v="3200"/>
    <n v="320"/>
    <n v="2880"/>
    <n v="1854.42"/>
    <n v="1025.58"/>
    <x v="2"/>
    <s v="Delhi"/>
    <s v="Delhi"/>
    <s v="India"/>
    <s v="Wallet"/>
    <x v="0"/>
    <s v="Standard"/>
    <x v="4"/>
    <s v="No"/>
    <s v="Yes"/>
  </r>
  <r>
    <x v="4274"/>
    <x v="346"/>
    <s v="CUST11767"/>
    <s v="Customer 1767"/>
    <n v="60"/>
    <s v="New"/>
    <s v="P5002"/>
    <s v="Novel"/>
    <x v="1"/>
    <s v="Stationery Hub"/>
    <n v="3"/>
    <n v="400"/>
    <n v="0"/>
    <n v="1200"/>
    <n v="0"/>
    <n v="1200"/>
    <n v="684.77"/>
    <n v="515.23"/>
    <x v="1"/>
    <s v="Indore"/>
    <s v="Madhya Pradesh"/>
    <s v="India"/>
    <s v="Credit Card"/>
    <x v="1"/>
    <s v="Standard"/>
    <x v="0"/>
    <s v="Yes"/>
    <s v="No"/>
  </r>
  <r>
    <x v="4275"/>
    <x v="346"/>
    <s v="CUST11166"/>
    <s v="Customer 1166"/>
    <n v="43"/>
    <s v="Loyal"/>
    <s v="P3004"/>
    <s v="Cookware Set"/>
    <x v="2"/>
    <s v="HomeNeeds"/>
    <n v="1"/>
    <n v="3500"/>
    <n v="10"/>
    <n v="3500"/>
    <n v="350"/>
    <n v="3150"/>
    <n v="2448.0300000000002"/>
    <n v="701.97"/>
    <x v="2"/>
    <s v="Coimbatore"/>
    <s v="Tamil Nadu"/>
    <s v="India"/>
    <s v="Net Banking"/>
    <x v="0"/>
    <s v="Express"/>
    <x v="3"/>
    <s v="No"/>
    <s v="No"/>
  </r>
  <r>
    <x v="4276"/>
    <x v="346"/>
    <s v="CUST11344"/>
    <s v="Customer 1344"/>
    <n v="58"/>
    <s v="Returning"/>
    <s v="P2006"/>
    <s v="Womens Kurti"/>
    <x v="3"/>
    <s v="FashionMart"/>
    <n v="1"/>
    <n v="1400"/>
    <n v="15"/>
    <n v="1400"/>
    <n v="210"/>
    <n v="1190"/>
    <n v="878.08"/>
    <n v="311.92"/>
    <x v="1"/>
    <s v="Patna"/>
    <s v="Bihar"/>
    <s v="India"/>
    <s v="Net Banking"/>
    <x v="2"/>
    <s v="Standard"/>
    <x v="0"/>
    <s v="Yes"/>
    <s v="No"/>
  </r>
  <r>
    <x v="4277"/>
    <x v="346"/>
    <s v="CUST10414"/>
    <s v="Customer 414"/>
    <n v="48"/>
    <s v="New"/>
    <s v="P4006"/>
    <s v="Lipstick"/>
    <x v="4"/>
    <s v="BeautyCare"/>
    <n v="1"/>
    <n v="850"/>
    <n v="10"/>
    <n v="850"/>
    <n v="85"/>
    <n v="765"/>
    <n v="555.86"/>
    <n v="209.14"/>
    <x v="0"/>
    <s v="Visakhapatnam"/>
    <s v="Andhra Pradesh"/>
    <s v="India"/>
    <s v="Wallet"/>
    <x v="0"/>
    <s v="Standard"/>
    <x v="4"/>
    <s v="No"/>
    <s v="No"/>
  </r>
  <r>
    <x v="4278"/>
    <x v="346"/>
    <s v="CUST12410"/>
    <s v="Customer 2410"/>
    <n v="29"/>
    <s v="Loyal"/>
    <s v="P2006"/>
    <s v="Womens Kurti"/>
    <x v="3"/>
    <s v="FashionMart"/>
    <n v="1"/>
    <n v="1400"/>
    <n v="10"/>
    <n v="1400"/>
    <n v="140"/>
    <n v="1260"/>
    <n v="794.16"/>
    <n v="465.84"/>
    <x v="1"/>
    <s v="Ahmedabad"/>
    <s v="Gujarat"/>
    <s v="India"/>
    <s v="Credit Card"/>
    <x v="2"/>
    <s v="Standard"/>
    <x v="0"/>
    <s v="No"/>
    <s v="No"/>
  </r>
  <r>
    <x v="4279"/>
    <x v="346"/>
    <s v="CUST12117"/>
    <s v="Customer 2117"/>
    <n v="39"/>
    <s v="Returning"/>
    <s v="P1009"/>
    <s v="Power Bank"/>
    <x v="0"/>
    <s v="Prime Distributors"/>
    <n v="2"/>
    <n v="1600"/>
    <n v="5"/>
    <n v="3200"/>
    <n v="160"/>
    <n v="3040"/>
    <n v="2028.97"/>
    <n v="1011.03"/>
    <x v="1"/>
    <s v="Chandigarh"/>
    <s v="Chandigarh"/>
    <s v="India"/>
    <s v="Debit Card"/>
    <x v="0"/>
    <s v="Standard"/>
    <x v="0"/>
    <s v="No"/>
    <s v="No"/>
  </r>
  <r>
    <x v="4280"/>
    <x v="347"/>
    <s v="CUST10315"/>
    <s v="Customer 315"/>
    <n v="23"/>
    <s v="Returning"/>
    <s v="P1007"/>
    <s v="Mouse"/>
    <x v="0"/>
    <s v="RetailHub"/>
    <n v="2"/>
    <n v="900"/>
    <n v="5"/>
    <n v="1800"/>
    <n v="90"/>
    <n v="1710"/>
    <n v="1068.82"/>
    <n v="641.17999999999995"/>
    <x v="1"/>
    <s v="Guwahati"/>
    <s v="Assam"/>
    <s v="India"/>
    <s v="UPI"/>
    <x v="0"/>
    <s v="Express"/>
    <x v="0"/>
    <s v="No"/>
    <s v="No"/>
  </r>
  <r>
    <x v="4281"/>
    <x v="347"/>
    <s v="CUST11727"/>
    <s v="Customer 1727"/>
    <n v="48"/>
    <s v="Returning"/>
    <s v="P1001"/>
    <s v="Laptop"/>
    <x v="0"/>
    <s v="TechSource India"/>
    <n v="5"/>
    <n v="55000"/>
    <n v="0"/>
    <n v="275000"/>
    <n v="0"/>
    <n v="275000"/>
    <n v="188083.97"/>
    <n v="86916.03"/>
    <x v="0"/>
    <s v="Surat"/>
    <s v="Gujarat"/>
    <s v="India"/>
    <s v="Cash on Delivery"/>
    <x v="0"/>
    <s v="Express"/>
    <x v="0"/>
    <s v="Yes"/>
    <s v="No"/>
  </r>
  <r>
    <x v="4282"/>
    <x v="347"/>
    <s v="CUST12182"/>
    <s v="Customer 2182"/>
    <n v="58"/>
    <s v="Returning"/>
    <s v="P2006"/>
    <s v="Womens Kurti"/>
    <x v="3"/>
    <s v="FashionMart"/>
    <n v="3"/>
    <n v="1400"/>
    <n v="15"/>
    <n v="4200"/>
    <n v="630"/>
    <n v="3570"/>
    <n v="2550.3200000000002"/>
    <n v="1019.68"/>
    <x v="1"/>
    <s v="Kolkata"/>
    <s v="West Bengal"/>
    <s v="India"/>
    <s v="Debit Card"/>
    <x v="1"/>
    <s v="Standard"/>
    <x v="0"/>
    <s v="No"/>
    <s v="No"/>
  </r>
  <r>
    <x v="4283"/>
    <x v="347"/>
    <s v="CUST11911"/>
    <s v="Customer 1911"/>
    <n v="26"/>
    <s v="Returning"/>
    <s v="P2002"/>
    <s v="Jeans"/>
    <x v="3"/>
    <s v="FashionMart"/>
    <n v="1"/>
    <n v="2200"/>
    <n v="5"/>
    <n v="2200"/>
    <n v="110"/>
    <n v="2090"/>
    <n v="1577.18"/>
    <n v="512.82000000000005"/>
    <x v="1"/>
    <s v="Visakhapatnam"/>
    <s v="Andhra Pradesh"/>
    <s v="India"/>
    <s v="Debit Card"/>
    <x v="0"/>
    <s v="Standard"/>
    <x v="0"/>
    <s v="No"/>
    <s v="No"/>
  </r>
  <r>
    <x v="4284"/>
    <x v="347"/>
    <s v="CUST12448"/>
    <s v="Customer 2448"/>
    <n v="27"/>
    <s v="New"/>
    <s v="P1003"/>
    <s v="Headphones"/>
    <x v="0"/>
    <s v="Metro Supplies"/>
    <n v="1"/>
    <n v="2500"/>
    <n v="0"/>
    <n v="2500"/>
    <n v="0"/>
    <n v="2500"/>
    <n v="1771.44"/>
    <n v="728.56"/>
    <x v="2"/>
    <s v="Ahmedabad"/>
    <s v="Gujarat"/>
    <s v="India"/>
    <s v="Credit Card"/>
    <x v="0"/>
    <s v="Standard"/>
    <x v="2"/>
    <s v="No"/>
    <s v="No"/>
  </r>
  <r>
    <x v="4285"/>
    <x v="347"/>
    <s v="CUST11168"/>
    <s v="Customer 1168"/>
    <n v="53"/>
    <s v="New"/>
    <s v="P3007"/>
    <s v="Vacuum Cleaner"/>
    <x v="2"/>
    <s v="Global Traders"/>
    <n v="1"/>
    <n v="8500"/>
    <n v="5"/>
    <n v="8500"/>
    <n v="425"/>
    <n v="8075"/>
    <n v="4599.6400000000003"/>
    <n v="3475.36"/>
    <x v="1"/>
    <s v="Surat"/>
    <s v="Gujarat"/>
    <s v="India"/>
    <s v="UPI"/>
    <x v="2"/>
    <s v="Standard"/>
    <x v="0"/>
    <s v="No"/>
    <s v="No"/>
  </r>
  <r>
    <x v="4286"/>
    <x v="347"/>
    <s v="CUST12500"/>
    <s v="Customer 2500"/>
    <n v="42"/>
    <s v="Loyal"/>
    <s v="P5005"/>
    <s v="Desk Organizer"/>
    <x v="1"/>
    <s v="Stationery Hub"/>
    <n v="1"/>
    <n v="600"/>
    <n v="15"/>
    <n v="600"/>
    <n v="90"/>
    <n v="510"/>
    <n v="286.31"/>
    <n v="223.69"/>
    <x v="1"/>
    <s v="Surat"/>
    <s v="Gujarat"/>
    <s v="India"/>
    <s v="UPI"/>
    <x v="0"/>
    <s v="Standard"/>
    <x v="0"/>
    <s v="No"/>
    <s v="Yes"/>
  </r>
  <r>
    <x v="4287"/>
    <x v="347"/>
    <s v="CUST11161"/>
    <s v="Customer 1161"/>
    <n v="18"/>
    <s v="New"/>
    <s v="P3006"/>
    <s v="Water Bottle"/>
    <x v="2"/>
    <s v="Metro Supplies"/>
    <n v="2"/>
    <n v="700"/>
    <n v="0"/>
    <n v="1400"/>
    <n v="0"/>
    <n v="1400"/>
    <n v="889.68"/>
    <n v="510.32"/>
    <x v="2"/>
    <s v="Ahmedabad"/>
    <s v="Gujarat"/>
    <s v="India"/>
    <s v="Debit Card"/>
    <x v="2"/>
    <s v="Standard"/>
    <x v="0"/>
    <s v="Yes"/>
    <s v="No"/>
  </r>
  <r>
    <x v="4288"/>
    <x v="347"/>
    <s v="CUST10323"/>
    <s v="Customer 323"/>
    <n v="52"/>
    <s v="Returning"/>
    <s v="P4006"/>
    <s v="Lipstick"/>
    <x v="4"/>
    <s v="BeautyCare"/>
    <n v="6"/>
    <n v="850"/>
    <n v="30"/>
    <n v="5100"/>
    <n v="1530"/>
    <n v="3570"/>
    <n v="2177.73"/>
    <n v="1392.27"/>
    <x v="1"/>
    <s v="Mumbai"/>
    <s v="Maharashtra"/>
    <s v="India"/>
    <s v="Wallet"/>
    <x v="2"/>
    <s v="Standard"/>
    <x v="0"/>
    <s v="No"/>
    <s v="No"/>
  </r>
  <r>
    <x v="4289"/>
    <x v="347"/>
    <s v="CUST11724"/>
    <s v="Customer 1724"/>
    <n v="39"/>
    <s v="New"/>
    <s v="P2003"/>
    <s v="T-Shirt"/>
    <x v="3"/>
    <s v="RetailHub"/>
    <n v="1"/>
    <n v="900"/>
    <n v="0"/>
    <n v="900"/>
    <n v="0"/>
    <n v="900"/>
    <n v="544.21"/>
    <n v="355.79"/>
    <x v="2"/>
    <s v="Chandigarh"/>
    <s v="Chandigarh"/>
    <s v="India"/>
    <s v="Debit Card"/>
    <x v="0"/>
    <s v="Standard"/>
    <x v="1"/>
    <s v="No"/>
    <s v="No"/>
  </r>
  <r>
    <x v="4290"/>
    <x v="348"/>
    <s v="CUST10322"/>
    <s v="Customer 322"/>
    <n v="32"/>
    <s v="New"/>
    <s v="P1003"/>
    <s v="Headphones"/>
    <x v="0"/>
    <s v="Metro Supplies"/>
    <n v="1"/>
    <n v="2500"/>
    <n v="10"/>
    <n v="2500"/>
    <n v="250"/>
    <n v="2250"/>
    <n v="1558.36"/>
    <n v="691.64"/>
    <x v="2"/>
    <s v="Hyderabad"/>
    <s v="Telangana"/>
    <s v="India"/>
    <s v="Net Banking"/>
    <x v="2"/>
    <s v="Standard"/>
    <x v="0"/>
    <s v="No"/>
    <s v="No"/>
  </r>
  <r>
    <x v="4291"/>
    <x v="348"/>
    <s v="CUST11846"/>
    <s v="Customer 1846"/>
    <n v="53"/>
    <s v="Returning"/>
    <s v="P1009"/>
    <s v="Power Bank"/>
    <x v="0"/>
    <s v="Prime Distributors"/>
    <n v="1"/>
    <n v="1600"/>
    <n v="15"/>
    <n v="1600"/>
    <n v="240"/>
    <n v="1360"/>
    <n v="1026.22"/>
    <n v="333.78"/>
    <x v="1"/>
    <s v="Pune"/>
    <s v="Maharashtra"/>
    <s v="India"/>
    <s v="UPI"/>
    <x v="2"/>
    <s v="Standard"/>
    <x v="0"/>
    <s v="Yes"/>
    <s v="No"/>
  </r>
  <r>
    <x v="4292"/>
    <x v="348"/>
    <s v="CUST12104"/>
    <s v="Customer 2104"/>
    <n v="44"/>
    <s v="New"/>
    <s v="P1008"/>
    <s v="Monitor"/>
    <x v="0"/>
    <s v="Global Traders"/>
    <n v="1"/>
    <n v="14500"/>
    <n v="0"/>
    <n v="14500"/>
    <n v="0"/>
    <n v="14500"/>
    <n v="10688.91"/>
    <n v="3811.09"/>
    <x v="1"/>
    <s v="Delhi"/>
    <s v="Delhi"/>
    <s v="India"/>
    <s v="Wallet"/>
    <x v="0"/>
    <s v="Express"/>
    <x v="1"/>
    <s v="No"/>
    <s v="No"/>
  </r>
  <r>
    <x v="4293"/>
    <x v="348"/>
    <s v="CUST11544"/>
    <s v="Customer 1544"/>
    <n v="39"/>
    <s v="Loyal"/>
    <s v="P3001"/>
    <s v="Coffee Maker"/>
    <x v="2"/>
    <s v="HomeNeeds"/>
    <n v="1"/>
    <n v="4200"/>
    <n v="15"/>
    <n v="4200"/>
    <n v="630"/>
    <n v="3570"/>
    <n v="2816.77"/>
    <n v="753.23"/>
    <x v="1"/>
    <s v="Pune"/>
    <s v="Maharashtra"/>
    <s v="India"/>
    <s v="Net Banking"/>
    <x v="2"/>
    <s v="Standard"/>
    <x v="0"/>
    <s v="No"/>
    <s v="Yes"/>
  </r>
  <r>
    <x v="4294"/>
    <x v="348"/>
    <s v="CUST10329"/>
    <s v="Customer 329"/>
    <n v="49"/>
    <s v="Loyal"/>
    <s v="P1009"/>
    <s v="Power Bank"/>
    <x v="0"/>
    <s v="Prime Distributors"/>
    <n v="2"/>
    <n v="1600"/>
    <n v="0"/>
    <n v="3200"/>
    <n v="0"/>
    <n v="3200"/>
    <n v="1861.41"/>
    <n v="1338.59"/>
    <x v="1"/>
    <s v="Jaipur"/>
    <s v="Rajasthan"/>
    <s v="India"/>
    <s v="Wallet"/>
    <x v="2"/>
    <s v="Express"/>
    <x v="0"/>
    <s v="No"/>
    <s v="No"/>
  </r>
  <r>
    <x v="4295"/>
    <x v="348"/>
    <s v="CUST12004"/>
    <s v="Customer 2004"/>
    <n v="55"/>
    <s v="New"/>
    <s v="P2002"/>
    <s v="Jeans"/>
    <x v="3"/>
    <s v="FashionMart"/>
    <n v="2"/>
    <n v="2200"/>
    <n v="15"/>
    <n v="4400"/>
    <n v="660"/>
    <n v="3740"/>
    <n v="2252.73"/>
    <n v="1487.27"/>
    <x v="1"/>
    <s v="Bengaluru"/>
    <s v="Karnataka"/>
    <s v="India"/>
    <s v="Debit Card"/>
    <x v="0"/>
    <s v="Express"/>
    <x v="0"/>
    <s v="No"/>
    <s v="No"/>
  </r>
  <r>
    <x v="4296"/>
    <x v="348"/>
    <s v="CUST12334"/>
    <s v="Customer 2334"/>
    <n v="29"/>
    <s v="Returning"/>
    <s v="P4003"/>
    <s v="Sunscreen"/>
    <x v="4"/>
    <s v="BeautyCare"/>
    <n v="1"/>
    <n v="700"/>
    <n v="25"/>
    <n v="700"/>
    <n v="175"/>
    <n v="525"/>
    <n v="352.93"/>
    <n v="172.07"/>
    <x v="1"/>
    <s v="Visakhapatnam"/>
    <s v="Andhra Pradesh"/>
    <s v="India"/>
    <s v="UPI"/>
    <x v="0"/>
    <s v="Standard"/>
    <x v="0"/>
    <s v="No"/>
    <s v="No"/>
  </r>
  <r>
    <x v="4297"/>
    <x v="348"/>
    <s v="CUST11793"/>
    <s v="Customer 1793"/>
    <n v="28"/>
    <s v="New"/>
    <s v="P3002"/>
    <s v="Air Fryer"/>
    <x v="2"/>
    <s v="HomeNeeds"/>
    <n v="6"/>
    <n v="6500"/>
    <n v="5"/>
    <n v="39000"/>
    <n v="1950"/>
    <n v="37050"/>
    <n v="21911.26"/>
    <n v="15138.74"/>
    <x v="1"/>
    <s v="Nagpur"/>
    <s v="Maharashtra"/>
    <s v="India"/>
    <s v="Credit Card"/>
    <x v="2"/>
    <s v="Standard"/>
    <x v="1"/>
    <s v="No"/>
    <s v="No"/>
  </r>
  <r>
    <x v="4298"/>
    <x v="348"/>
    <s v="CUST11691"/>
    <s v="Customer 1691"/>
    <n v="60"/>
    <s v="Loyal"/>
    <s v="P4005"/>
    <s v="Perfume"/>
    <x v="4"/>
    <s v="BeautyCare"/>
    <n v="1"/>
    <n v="1800"/>
    <n v="10"/>
    <n v="1800"/>
    <n v="180"/>
    <n v="1620"/>
    <n v="1117.57"/>
    <n v="502.43"/>
    <x v="0"/>
    <s v="Kolkata"/>
    <s v="West Bengal"/>
    <s v="India"/>
    <s v="Debit Card"/>
    <x v="0"/>
    <s v="Standard"/>
    <x v="1"/>
    <s v="No"/>
    <s v="No"/>
  </r>
  <r>
    <x v="4299"/>
    <x v="348"/>
    <s v="CUST12173"/>
    <s v="Customer 2173"/>
    <n v="58"/>
    <s v="New"/>
    <s v="P3004"/>
    <s v="Cookware Set"/>
    <x v="2"/>
    <s v="HomeNeeds"/>
    <n v="1"/>
    <n v="3500"/>
    <n v="10"/>
    <n v="3500"/>
    <n v="350"/>
    <n v="3150"/>
    <n v="2198.62"/>
    <n v="951.38"/>
    <x v="1"/>
    <s v="Chennai"/>
    <s v="Tamil Nadu"/>
    <s v="India"/>
    <s v="UPI"/>
    <x v="2"/>
    <s v="Standard"/>
    <x v="0"/>
    <s v="No"/>
    <s v="No"/>
  </r>
  <r>
    <x v="4300"/>
    <x v="348"/>
    <s v="CUST10079"/>
    <s v="Customer 79"/>
    <n v="51"/>
    <s v="Loyal"/>
    <s v="P4005"/>
    <s v="Perfume"/>
    <x v="4"/>
    <s v="BeautyCare"/>
    <n v="2"/>
    <n v="1800"/>
    <n v="20"/>
    <n v="3600"/>
    <n v="720"/>
    <n v="2880"/>
    <n v="2147.4"/>
    <n v="732.6"/>
    <x v="0"/>
    <s v="Kolkata"/>
    <s v="West Bengal"/>
    <s v="India"/>
    <s v="Net Banking"/>
    <x v="0"/>
    <s v="Express"/>
    <x v="0"/>
    <s v="No"/>
    <s v="No"/>
  </r>
  <r>
    <x v="4301"/>
    <x v="349"/>
    <s v="CUST10347"/>
    <s v="Customer 347"/>
    <n v="55"/>
    <s v="Returning"/>
    <s v="P3001"/>
    <s v="Coffee Maker"/>
    <x v="2"/>
    <s v="HomeNeeds"/>
    <n v="3"/>
    <n v="4200"/>
    <n v="10"/>
    <n v="12600"/>
    <n v="1260"/>
    <n v="11340"/>
    <n v="6863.51"/>
    <n v="4476.49"/>
    <x v="1"/>
    <s v="Chandigarh"/>
    <s v="Chandigarh"/>
    <s v="India"/>
    <s v="Net Banking"/>
    <x v="0"/>
    <s v="Standard"/>
    <x v="0"/>
    <s v="No"/>
    <s v="No"/>
  </r>
  <r>
    <x v="4302"/>
    <x v="349"/>
    <s v="CUST10010"/>
    <s v="Customer 10"/>
    <n v="22"/>
    <s v="Loyal"/>
    <s v="P1006"/>
    <s v="Keyboard"/>
    <x v="0"/>
    <s v="Metro Supplies"/>
    <n v="1"/>
    <n v="1800"/>
    <n v="15"/>
    <n v="1800"/>
    <n v="270"/>
    <n v="1530"/>
    <n v="901.36"/>
    <n v="628.64"/>
    <x v="1"/>
    <s v="Mumbai"/>
    <s v="Maharashtra"/>
    <s v="India"/>
    <s v="UPI"/>
    <x v="0"/>
    <s v="Express"/>
    <x v="0"/>
    <s v="No"/>
    <s v="No"/>
  </r>
  <r>
    <x v="4303"/>
    <x v="349"/>
    <s v="CUST11937"/>
    <s v="Customer 1937"/>
    <n v="50"/>
    <s v="New"/>
    <s v="P2001"/>
    <s v="Running Shoes"/>
    <x v="3"/>
    <s v="FashionMart"/>
    <n v="4"/>
    <n v="3200"/>
    <n v="15"/>
    <n v="12800"/>
    <n v="1920"/>
    <n v="10880"/>
    <n v="7853.62"/>
    <n v="3026.38"/>
    <x v="0"/>
    <s v="Bengaluru"/>
    <s v="Karnataka"/>
    <s v="India"/>
    <s v="Debit Card"/>
    <x v="2"/>
    <s v="Express"/>
    <x v="0"/>
    <s v="No"/>
    <s v="No"/>
  </r>
  <r>
    <x v="4304"/>
    <x v="349"/>
    <s v="CUST10294"/>
    <s v="Customer 294"/>
    <n v="24"/>
    <s v="New"/>
    <s v="P3002"/>
    <s v="Air Fryer"/>
    <x v="2"/>
    <s v="HomeNeeds"/>
    <n v="1"/>
    <n v="6500"/>
    <n v="0"/>
    <n v="6500"/>
    <n v="0"/>
    <n v="6500"/>
    <n v="4714.28"/>
    <n v="1785.72"/>
    <x v="1"/>
    <s v="Jaipur"/>
    <s v="Rajasthan"/>
    <s v="India"/>
    <s v="Debit Card"/>
    <x v="2"/>
    <s v="Express"/>
    <x v="2"/>
    <s v="No"/>
    <s v="Yes"/>
  </r>
  <r>
    <x v="4305"/>
    <x v="349"/>
    <s v="CUST12331"/>
    <s v="Customer 2331"/>
    <n v="36"/>
    <s v="Returning"/>
    <s v="P1002"/>
    <s v="Smartphone"/>
    <x v="0"/>
    <s v="Global Traders"/>
    <n v="1"/>
    <n v="28000"/>
    <n v="15"/>
    <n v="28000"/>
    <n v="4200"/>
    <n v="23800"/>
    <n v="18047.21"/>
    <n v="5752.79"/>
    <x v="1"/>
    <s v="Visakhapatnam"/>
    <s v="Andhra Pradesh"/>
    <s v="India"/>
    <s v="Net Banking"/>
    <x v="1"/>
    <s v="Standard"/>
    <x v="0"/>
    <s v="No"/>
    <s v="No"/>
  </r>
  <r>
    <x v="4306"/>
    <x v="349"/>
    <s v="CUST11547"/>
    <s v="Customer 1547"/>
    <n v="20"/>
    <s v="New"/>
    <s v="P2001"/>
    <s v="Running Shoes"/>
    <x v="3"/>
    <s v="FashionMart"/>
    <n v="5"/>
    <n v="3200"/>
    <n v="15"/>
    <n v="16000"/>
    <n v="2400"/>
    <n v="13600"/>
    <n v="10590.35"/>
    <n v="3009.65"/>
    <x v="1"/>
    <s v="Lucknow"/>
    <s v="Uttar Pradesh"/>
    <s v="India"/>
    <s v="Credit Card"/>
    <x v="0"/>
    <s v="Standard"/>
    <x v="0"/>
    <s v="No"/>
    <s v="No"/>
  </r>
  <r>
    <x v="4307"/>
    <x v="349"/>
    <s v="CUST12077"/>
    <s v="Customer 2077"/>
    <n v="59"/>
    <s v="New"/>
    <s v="P3007"/>
    <s v="Vacuum Cleaner"/>
    <x v="2"/>
    <s v="Global Traders"/>
    <n v="2"/>
    <n v="8500"/>
    <n v="10"/>
    <n v="17000"/>
    <n v="1700"/>
    <n v="15300"/>
    <n v="10172.26"/>
    <n v="5127.74"/>
    <x v="0"/>
    <s v="Chennai"/>
    <s v="Tamil Nadu"/>
    <s v="India"/>
    <s v="Wallet"/>
    <x v="0"/>
    <s v="Standard"/>
    <x v="0"/>
    <s v="No"/>
    <s v="No"/>
  </r>
  <r>
    <x v="4308"/>
    <x v="349"/>
    <s v="CUST10741"/>
    <s v="Customer 741"/>
    <n v="31"/>
    <s v="New"/>
    <s v="P5003"/>
    <s v="Calculator"/>
    <x v="1"/>
    <s v="Stationery Hub"/>
    <n v="1"/>
    <n v="650"/>
    <n v="0"/>
    <n v="650"/>
    <n v="0"/>
    <n v="650"/>
    <n v="499.96"/>
    <n v="150.04"/>
    <x v="1"/>
    <s v="Indore"/>
    <s v="Madhya Pradesh"/>
    <s v="India"/>
    <s v="UPI"/>
    <x v="0"/>
    <s v="Standard"/>
    <x v="0"/>
    <s v="No"/>
    <s v="No"/>
  </r>
  <r>
    <x v="4309"/>
    <x v="349"/>
    <s v="CUST10865"/>
    <s v="Customer 865"/>
    <n v="60"/>
    <s v="Returning"/>
    <s v="P1010"/>
    <s v="Bluetooth Speaker"/>
    <x v="0"/>
    <s v="Prime Distributors"/>
    <n v="3"/>
    <n v="3200"/>
    <n v="0"/>
    <n v="9600"/>
    <n v="0"/>
    <n v="9600"/>
    <n v="5697.62"/>
    <n v="3902.38"/>
    <x v="1"/>
    <s v="Delhi"/>
    <s v="Delhi"/>
    <s v="India"/>
    <s v="Wallet"/>
    <x v="1"/>
    <s v="Standard"/>
    <x v="0"/>
    <s v="Yes"/>
    <s v="No"/>
  </r>
  <r>
    <x v="4310"/>
    <x v="349"/>
    <s v="CUST12018"/>
    <s v="Customer 2018"/>
    <n v="18"/>
    <s v="Returning"/>
    <s v="P3005"/>
    <s v="Bedsheet Set"/>
    <x v="2"/>
    <s v="RetailHub"/>
    <n v="1"/>
    <n v="1800"/>
    <n v="5"/>
    <n v="1800"/>
    <n v="90"/>
    <n v="1710"/>
    <n v="988.48"/>
    <n v="721.52"/>
    <x v="2"/>
    <s v="Bengaluru"/>
    <s v="Karnataka"/>
    <s v="India"/>
    <s v="Wallet"/>
    <x v="2"/>
    <s v="Same Day"/>
    <x v="2"/>
    <s v="No"/>
    <s v="No"/>
  </r>
  <r>
    <x v="4311"/>
    <x v="349"/>
    <s v="CUST12195"/>
    <s v="Customer 2195"/>
    <n v="38"/>
    <s v="Returning"/>
    <s v="P5002"/>
    <s v="Novel"/>
    <x v="1"/>
    <s v="Stationery Hub"/>
    <n v="6"/>
    <n v="400"/>
    <n v="15"/>
    <n v="2400"/>
    <n v="360"/>
    <n v="2040"/>
    <n v="1554.69"/>
    <n v="485.31"/>
    <x v="1"/>
    <s v="Ahmedabad"/>
    <s v="Gujarat"/>
    <s v="India"/>
    <s v="UPI"/>
    <x v="0"/>
    <s v="Standard"/>
    <x v="0"/>
    <s v="No"/>
    <s v="No"/>
  </r>
  <r>
    <x v="4312"/>
    <x v="349"/>
    <s v="CUST10557"/>
    <s v="Customer 557"/>
    <n v="20"/>
    <s v="New"/>
    <s v="P5002"/>
    <s v="Novel"/>
    <x v="1"/>
    <s v="Stationery Hub"/>
    <n v="1"/>
    <n v="400"/>
    <n v="10"/>
    <n v="400"/>
    <n v="40"/>
    <n v="360"/>
    <n v="244.87"/>
    <n v="115.13"/>
    <x v="1"/>
    <s v="Lucknow"/>
    <s v="Uttar Pradesh"/>
    <s v="India"/>
    <s v="Credit Card"/>
    <x v="1"/>
    <s v="Standard"/>
    <x v="0"/>
    <s v="No"/>
    <s v="No"/>
  </r>
  <r>
    <x v="4313"/>
    <x v="349"/>
    <s v="CUST11247"/>
    <s v="Customer 1247"/>
    <n v="24"/>
    <s v="Returning"/>
    <s v="P3005"/>
    <s v="Bedsheet Set"/>
    <x v="2"/>
    <s v="RetailHub"/>
    <n v="2"/>
    <n v="1800"/>
    <n v="10"/>
    <n v="3600"/>
    <n v="360"/>
    <n v="3240"/>
    <n v="2352.1999999999998"/>
    <n v="887.8"/>
    <x v="1"/>
    <s v="Bhopal"/>
    <s v="Madhya Pradesh"/>
    <s v="India"/>
    <s v="Credit Card"/>
    <x v="2"/>
    <s v="Standard"/>
    <x v="0"/>
    <s v="No"/>
    <s v="No"/>
  </r>
  <r>
    <x v="4314"/>
    <x v="350"/>
    <s v="CUST11911"/>
    <s v="Customer 1911"/>
    <n v="55"/>
    <s v="Loyal"/>
    <s v="P1003"/>
    <s v="Headphones"/>
    <x v="0"/>
    <s v="Metro Supplies"/>
    <n v="1"/>
    <n v="2500"/>
    <n v="10"/>
    <n v="2500"/>
    <n v="250"/>
    <n v="2250"/>
    <n v="1527.56"/>
    <n v="722.44"/>
    <x v="1"/>
    <s v="Pune"/>
    <s v="Maharashtra"/>
    <s v="India"/>
    <s v="UPI"/>
    <x v="0"/>
    <s v="Standard"/>
    <x v="0"/>
    <s v="No"/>
    <s v="No"/>
  </r>
  <r>
    <x v="4315"/>
    <x v="350"/>
    <s v="CUST11014"/>
    <s v="Customer 1014"/>
    <n v="54"/>
    <s v="Loyal"/>
    <s v="P4003"/>
    <s v="Sunscreen"/>
    <x v="4"/>
    <s v="BeautyCare"/>
    <n v="1"/>
    <n v="700"/>
    <n v="10"/>
    <n v="700"/>
    <n v="70"/>
    <n v="630"/>
    <n v="449.51"/>
    <n v="180.49"/>
    <x v="2"/>
    <s v="Delhi"/>
    <s v="Delhi"/>
    <s v="India"/>
    <s v="UPI"/>
    <x v="2"/>
    <s v="Standard"/>
    <x v="0"/>
    <s v="No"/>
    <s v="No"/>
  </r>
  <r>
    <x v="4316"/>
    <x v="350"/>
    <s v="CUST12153"/>
    <s v="Customer 2153"/>
    <n v="28"/>
    <s v="Loyal"/>
    <s v="P1005"/>
    <s v="Tablet"/>
    <x v="0"/>
    <s v="RetailHub"/>
    <n v="1"/>
    <n v="18000"/>
    <n v="10"/>
    <n v="18000"/>
    <n v="1800"/>
    <n v="16200"/>
    <n v="10828.11"/>
    <n v="5371.89"/>
    <x v="1"/>
    <s v="Surat"/>
    <s v="Gujarat"/>
    <s v="India"/>
    <s v="Net Banking"/>
    <x v="2"/>
    <s v="Standard"/>
    <x v="3"/>
    <s v="No"/>
    <s v="No"/>
  </r>
  <r>
    <x v="4317"/>
    <x v="350"/>
    <s v="CUST10091"/>
    <s v="Customer 91"/>
    <n v="42"/>
    <s v="New"/>
    <s v="P3002"/>
    <s v="Air Fryer"/>
    <x v="2"/>
    <s v="HomeNeeds"/>
    <n v="2"/>
    <n v="6500"/>
    <n v="10"/>
    <n v="13000"/>
    <n v="1300"/>
    <n v="11700"/>
    <n v="7813.85"/>
    <n v="3886.15"/>
    <x v="1"/>
    <s v="Visakhapatnam"/>
    <s v="Andhra Pradesh"/>
    <s v="India"/>
    <s v="Debit Card"/>
    <x v="1"/>
    <s v="Express"/>
    <x v="1"/>
    <s v="No"/>
    <s v="No"/>
  </r>
  <r>
    <x v="4318"/>
    <x v="350"/>
    <s v="CUST10838"/>
    <s v="Customer 838"/>
    <n v="46"/>
    <s v="Returning"/>
    <s v="P3004"/>
    <s v="Cookware Set"/>
    <x v="2"/>
    <s v="HomeNeeds"/>
    <n v="2"/>
    <n v="3500"/>
    <n v="5"/>
    <n v="7000"/>
    <n v="350"/>
    <n v="6650"/>
    <n v="5269.25"/>
    <n v="1380.75"/>
    <x v="2"/>
    <s v="Hyderabad"/>
    <s v="Telangana"/>
    <s v="India"/>
    <s v="UPI"/>
    <x v="2"/>
    <s v="Express"/>
    <x v="0"/>
    <s v="No"/>
    <s v="No"/>
  </r>
  <r>
    <x v="4319"/>
    <x v="350"/>
    <s v="CUST10017"/>
    <s v="Customer 17"/>
    <n v="20"/>
    <s v="Returning"/>
    <s v="P2008"/>
    <s v="Formal Shirt"/>
    <x v="3"/>
    <s v="Global Traders"/>
    <n v="2"/>
    <n v="1700"/>
    <n v="15"/>
    <n v="3400"/>
    <n v="510"/>
    <n v="2890"/>
    <n v="2138.88"/>
    <n v="751.12"/>
    <x v="1"/>
    <s v="Coimbatore"/>
    <s v="Tamil Nadu"/>
    <s v="India"/>
    <s v="Cash on Delivery"/>
    <x v="0"/>
    <s v="Standard"/>
    <x v="0"/>
    <s v="No"/>
    <s v="No"/>
  </r>
  <r>
    <x v="4320"/>
    <x v="351"/>
    <s v="CUST12072"/>
    <s v="Customer 2072"/>
    <n v="58"/>
    <s v="Loyal"/>
    <s v="P3002"/>
    <s v="Air Fryer"/>
    <x v="2"/>
    <s v="HomeNeeds"/>
    <n v="2"/>
    <n v="6500"/>
    <n v="5"/>
    <n v="13000"/>
    <n v="650"/>
    <n v="12350"/>
    <n v="7606.57"/>
    <n v="4743.43"/>
    <x v="1"/>
    <s v="Indore"/>
    <s v="Madhya Pradesh"/>
    <s v="India"/>
    <s v="Credit Card"/>
    <x v="1"/>
    <s v="Standard"/>
    <x v="0"/>
    <s v="No"/>
    <s v="No"/>
  </r>
  <r>
    <x v="4321"/>
    <x v="351"/>
    <s v="CUST12313"/>
    <s v="Customer 2313"/>
    <n v="27"/>
    <s v="Loyal"/>
    <s v="P1007"/>
    <s v="Mouse"/>
    <x v="0"/>
    <s v="RetailHub"/>
    <n v="1"/>
    <n v="900"/>
    <n v="5"/>
    <n v="900"/>
    <n v="45"/>
    <n v="855"/>
    <n v="654.59"/>
    <n v="200.41"/>
    <x v="1"/>
    <s v="Bengaluru"/>
    <s v="Karnataka"/>
    <s v="India"/>
    <s v="Debit Card"/>
    <x v="0"/>
    <s v="Same Day"/>
    <x v="0"/>
    <s v="No"/>
    <s v="No"/>
  </r>
  <r>
    <x v="4322"/>
    <x v="351"/>
    <s v="CUST10703"/>
    <s v="Customer 703"/>
    <n v="35"/>
    <s v="New"/>
    <s v="P1006"/>
    <s v="Keyboard"/>
    <x v="0"/>
    <s v="Metro Supplies"/>
    <n v="2"/>
    <n v="1800"/>
    <n v="0"/>
    <n v="3600"/>
    <n v="0"/>
    <n v="3600"/>
    <n v="2043.48"/>
    <n v="1556.52"/>
    <x v="1"/>
    <s v="Chandigarh"/>
    <s v="Chandigarh"/>
    <s v="India"/>
    <s v="Debit Card"/>
    <x v="2"/>
    <s v="Express"/>
    <x v="0"/>
    <s v="No"/>
    <s v="Yes"/>
  </r>
  <r>
    <x v="4323"/>
    <x v="351"/>
    <s v="CUST12195"/>
    <s v="Customer 2195"/>
    <n v="51"/>
    <s v="New"/>
    <s v="P1003"/>
    <s v="Headphones"/>
    <x v="0"/>
    <s v="Metro Supplies"/>
    <n v="4"/>
    <n v="2500"/>
    <n v="5"/>
    <n v="10000"/>
    <n v="500"/>
    <n v="9500"/>
    <n v="6988.12"/>
    <n v="2511.88"/>
    <x v="1"/>
    <s v="Surat"/>
    <s v="Gujarat"/>
    <s v="India"/>
    <s v="Wallet"/>
    <x v="0"/>
    <s v="Standard"/>
    <x v="0"/>
    <s v="No"/>
    <s v="No"/>
  </r>
  <r>
    <x v="4324"/>
    <x v="351"/>
    <s v="CUST12359"/>
    <s v="Customer 2359"/>
    <n v="29"/>
    <s v="Returning"/>
    <s v="P2004"/>
    <s v="Jacket"/>
    <x v="3"/>
    <s v="Global Traders"/>
    <n v="3"/>
    <n v="3500"/>
    <n v="5"/>
    <n v="10500"/>
    <n v="525"/>
    <n v="9975"/>
    <n v="8074.05"/>
    <n v="1900.95"/>
    <x v="1"/>
    <s v="Hyderabad"/>
    <s v="Telangana"/>
    <s v="India"/>
    <s v="Credit Card"/>
    <x v="1"/>
    <s v="Express"/>
    <x v="0"/>
    <s v="No"/>
    <s v="No"/>
  </r>
  <r>
    <x v="4325"/>
    <x v="351"/>
    <s v="CUST12477"/>
    <s v="Customer 2477"/>
    <n v="19"/>
    <s v="Loyal"/>
    <s v="P4001"/>
    <s v="Face Wash"/>
    <x v="4"/>
    <s v="BeautyCare"/>
    <n v="3"/>
    <n v="450"/>
    <n v="30"/>
    <n v="1350"/>
    <n v="405"/>
    <n v="945"/>
    <n v="614.37"/>
    <n v="330.63"/>
    <x v="0"/>
    <s v="Chennai"/>
    <s v="Tamil Nadu"/>
    <s v="India"/>
    <s v="UPI"/>
    <x v="2"/>
    <s v="Standard"/>
    <x v="2"/>
    <s v="No"/>
    <s v="No"/>
  </r>
  <r>
    <x v="4326"/>
    <x v="351"/>
    <s v="CUST10668"/>
    <s v="Customer 668"/>
    <n v="46"/>
    <s v="Returning"/>
    <s v="P2005"/>
    <s v="Backpack"/>
    <x v="3"/>
    <s v="Metro Supplies"/>
    <n v="1"/>
    <n v="1800"/>
    <n v="5"/>
    <n v="1800"/>
    <n v="90"/>
    <n v="1710"/>
    <n v="1084.57"/>
    <n v="625.42999999999995"/>
    <x v="2"/>
    <s v="Bhopal"/>
    <s v="Madhya Pradesh"/>
    <s v="India"/>
    <s v="Credit Card"/>
    <x v="1"/>
    <s v="Express"/>
    <x v="0"/>
    <s v="No"/>
    <s v="No"/>
  </r>
  <r>
    <x v="4327"/>
    <x v="351"/>
    <s v="CUST10136"/>
    <s v="Customer 136"/>
    <n v="54"/>
    <s v="Returning"/>
    <s v="P1002"/>
    <s v="Smartphone"/>
    <x v="0"/>
    <s v="Global Traders"/>
    <n v="5"/>
    <n v="28000"/>
    <n v="5"/>
    <n v="140000"/>
    <n v="7000"/>
    <n v="133000"/>
    <n v="76489.14"/>
    <n v="56510.86"/>
    <x v="1"/>
    <s v="Visakhapatnam"/>
    <s v="Andhra Pradesh"/>
    <s v="India"/>
    <s v="Cash on Delivery"/>
    <x v="2"/>
    <s v="Standard"/>
    <x v="0"/>
    <s v="No"/>
    <s v="No"/>
  </r>
  <r>
    <x v="4328"/>
    <x v="352"/>
    <s v="CUST11840"/>
    <s v="Customer 1840"/>
    <n v="36"/>
    <s v="Loyal"/>
    <s v="P5001"/>
    <s v="Notebook Set"/>
    <x v="1"/>
    <s v="Stationery Hub"/>
    <n v="2"/>
    <n v="500"/>
    <n v="10"/>
    <n v="1000"/>
    <n v="100"/>
    <n v="900"/>
    <n v="579.54"/>
    <n v="320.45999999999998"/>
    <x v="1"/>
    <s v="Guwahati"/>
    <s v="Assam"/>
    <s v="India"/>
    <s v="Debit Card"/>
    <x v="1"/>
    <s v="Standard"/>
    <x v="1"/>
    <s v="No"/>
    <s v="No"/>
  </r>
  <r>
    <x v="4329"/>
    <x v="352"/>
    <s v="CUST10905"/>
    <s v="Customer 905"/>
    <n v="37"/>
    <s v="New"/>
    <s v="P5004"/>
    <s v="Pen Set"/>
    <x v="1"/>
    <s v="Stationery Hub"/>
    <n v="4"/>
    <n v="250"/>
    <n v="30"/>
    <n v="1000"/>
    <n v="300"/>
    <n v="700"/>
    <n v="563.39"/>
    <n v="136.61000000000001"/>
    <x v="1"/>
    <s v="Surat"/>
    <s v="Gujarat"/>
    <s v="India"/>
    <s v="Credit Card"/>
    <x v="2"/>
    <s v="Standard"/>
    <x v="0"/>
    <s v="No"/>
    <s v="No"/>
  </r>
  <r>
    <x v="4330"/>
    <x v="352"/>
    <s v="CUST10634"/>
    <s v="Customer 634"/>
    <n v="31"/>
    <s v="Returning"/>
    <s v="P1001"/>
    <s v="Laptop"/>
    <x v="0"/>
    <s v="TechSource India"/>
    <n v="3"/>
    <n v="55000"/>
    <n v="10"/>
    <n v="165000"/>
    <n v="16500"/>
    <n v="148500"/>
    <n v="119755.26"/>
    <n v="28744.74"/>
    <x v="0"/>
    <s v="Visakhapatnam"/>
    <s v="Andhra Pradesh"/>
    <s v="India"/>
    <s v="Wallet"/>
    <x v="2"/>
    <s v="Standard"/>
    <x v="0"/>
    <s v="No"/>
    <s v="Yes"/>
  </r>
  <r>
    <x v="4331"/>
    <x v="352"/>
    <s v="CUST12390"/>
    <s v="Customer 2390"/>
    <n v="26"/>
    <s v="Returning"/>
    <s v="P4005"/>
    <s v="Perfume"/>
    <x v="4"/>
    <s v="BeautyCare"/>
    <n v="1"/>
    <n v="1800"/>
    <n v="5"/>
    <n v="1800"/>
    <n v="90"/>
    <n v="1710"/>
    <n v="1134.44"/>
    <n v="575.55999999999995"/>
    <x v="1"/>
    <s v="Chennai"/>
    <s v="Tamil Nadu"/>
    <s v="India"/>
    <s v="Credit Card"/>
    <x v="0"/>
    <s v="Standard"/>
    <x v="0"/>
    <s v="No"/>
    <s v="No"/>
  </r>
  <r>
    <x v="4332"/>
    <x v="352"/>
    <s v="CUST11845"/>
    <s v="Customer 1845"/>
    <n v="24"/>
    <s v="New"/>
    <s v="P2004"/>
    <s v="Jacket"/>
    <x v="3"/>
    <s v="Global Traders"/>
    <n v="1"/>
    <n v="3500"/>
    <n v="5"/>
    <n v="3500"/>
    <n v="175"/>
    <n v="3325"/>
    <n v="2505.7399999999998"/>
    <n v="819.26"/>
    <x v="2"/>
    <s v="Kolkata"/>
    <s v="West Bengal"/>
    <s v="India"/>
    <s v="Cash on Delivery"/>
    <x v="0"/>
    <s v="Express"/>
    <x v="0"/>
    <s v="No"/>
    <s v="No"/>
  </r>
  <r>
    <x v="4333"/>
    <x v="352"/>
    <s v="CUST11409"/>
    <s v="Customer 1409"/>
    <n v="38"/>
    <s v="New"/>
    <s v="P3006"/>
    <s v="Water Bottle"/>
    <x v="2"/>
    <s v="Metro Supplies"/>
    <n v="1"/>
    <n v="700"/>
    <n v="5"/>
    <n v="700"/>
    <n v="35"/>
    <n v="665"/>
    <n v="416.35"/>
    <n v="248.65"/>
    <x v="2"/>
    <s v="Jaipur"/>
    <s v="Rajasthan"/>
    <s v="India"/>
    <s v="UPI"/>
    <x v="0"/>
    <s v="Express"/>
    <x v="0"/>
    <s v="No"/>
    <s v="No"/>
  </r>
  <r>
    <x v="4334"/>
    <x v="352"/>
    <s v="CUST11661"/>
    <s v="Customer 1661"/>
    <n v="37"/>
    <s v="Loyal"/>
    <s v="P4005"/>
    <s v="Perfume"/>
    <x v="4"/>
    <s v="BeautyCare"/>
    <n v="5"/>
    <n v="1800"/>
    <n v="10"/>
    <n v="9000"/>
    <n v="900"/>
    <n v="8100"/>
    <n v="6027.49"/>
    <n v="2072.5100000000002"/>
    <x v="0"/>
    <s v="Lucknow"/>
    <s v="Uttar Pradesh"/>
    <s v="India"/>
    <s v="Wallet"/>
    <x v="0"/>
    <s v="Standard"/>
    <x v="0"/>
    <s v="No"/>
    <s v="No"/>
  </r>
  <r>
    <x v="4335"/>
    <x v="352"/>
    <s v="CUST11585"/>
    <s v="Customer 1585"/>
    <n v="34"/>
    <s v="Loyal"/>
    <s v="P4006"/>
    <s v="Lipstick"/>
    <x v="4"/>
    <s v="BeautyCare"/>
    <n v="2"/>
    <n v="850"/>
    <n v="10"/>
    <n v="1700"/>
    <n v="170"/>
    <n v="1530"/>
    <n v="1175.23"/>
    <n v="354.77"/>
    <x v="1"/>
    <s v="Indore"/>
    <s v="Madhya Pradesh"/>
    <s v="India"/>
    <s v="Credit Card"/>
    <x v="2"/>
    <s v="Standard"/>
    <x v="1"/>
    <s v="No"/>
    <s v="No"/>
  </r>
  <r>
    <x v="4336"/>
    <x v="353"/>
    <s v="CUST11666"/>
    <s v="Customer 1666"/>
    <n v="54"/>
    <s v="New"/>
    <s v="P3003"/>
    <s v="Mixer Grinder"/>
    <x v="2"/>
    <s v="Prime Distributors"/>
    <n v="5"/>
    <n v="4800"/>
    <n v="25"/>
    <n v="24000"/>
    <n v="6000"/>
    <n v="18000"/>
    <n v="10848.14"/>
    <n v="7151.86"/>
    <x v="1"/>
    <s v="Hyderabad"/>
    <s v="Telangana"/>
    <s v="India"/>
    <s v="Debit Card"/>
    <x v="2"/>
    <s v="Express"/>
    <x v="0"/>
    <s v="No"/>
    <s v="No"/>
  </r>
  <r>
    <x v="4337"/>
    <x v="353"/>
    <s v="CUST11739"/>
    <s v="Customer 1739"/>
    <n v="48"/>
    <s v="Returning"/>
    <s v="P1010"/>
    <s v="Bluetooth Speaker"/>
    <x v="0"/>
    <s v="Prime Distributors"/>
    <n v="1"/>
    <n v="3200"/>
    <n v="10"/>
    <n v="3200"/>
    <n v="320"/>
    <n v="2880"/>
    <n v="2095.19"/>
    <n v="784.81"/>
    <x v="2"/>
    <s v="Chandigarh"/>
    <s v="Chandigarh"/>
    <s v="India"/>
    <s v="UPI"/>
    <x v="0"/>
    <s v="Standard"/>
    <x v="0"/>
    <s v="No"/>
    <s v="No"/>
  </r>
  <r>
    <x v="4338"/>
    <x v="353"/>
    <s v="CUST10484"/>
    <s v="Customer 484"/>
    <n v="50"/>
    <s v="Loyal"/>
    <s v="P4003"/>
    <s v="Sunscreen"/>
    <x v="4"/>
    <s v="BeautyCare"/>
    <n v="6"/>
    <n v="700"/>
    <n v="0"/>
    <n v="4200"/>
    <n v="0"/>
    <n v="4200"/>
    <n v="2737.99"/>
    <n v="1462.01"/>
    <x v="0"/>
    <s v="Lucknow"/>
    <s v="Uttar Pradesh"/>
    <s v="India"/>
    <s v="Net Banking"/>
    <x v="1"/>
    <s v="Same Day"/>
    <x v="0"/>
    <s v="No"/>
    <s v="No"/>
  </r>
  <r>
    <x v="4339"/>
    <x v="353"/>
    <s v="CUST12260"/>
    <s v="Customer 2260"/>
    <n v="51"/>
    <s v="Loyal"/>
    <s v="P4002"/>
    <s v="Moisturizer"/>
    <x v="4"/>
    <s v="BeautyCare"/>
    <n v="2"/>
    <n v="650"/>
    <n v="15"/>
    <n v="1300"/>
    <n v="195"/>
    <n v="1105"/>
    <n v="832.12"/>
    <n v="272.88"/>
    <x v="2"/>
    <s v="Lucknow"/>
    <s v="Uttar Pradesh"/>
    <s v="India"/>
    <s v="Net Banking"/>
    <x v="0"/>
    <s v="Standard"/>
    <x v="0"/>
    <s v="Yes"/>
    <s v="Yes"/>
  </r>
  <r>
    <x v="4340"/>
    <x v="353"/>
    <s v="CUST10638"/>
    <s v="Customer 638"/>
    <n v="18"/>
    <s v="Returning"/>
    <s v="P2005"/>
    <s v="Backpack"/>
    <x v="3"/>
    <s v="Metro Supplies"/>
    <n v="1"/>
    <n v="1800"/>
    <n v="0"/>
    <n v="1800"/>
    <n v="0"/>
    <n v="1800"/>
    <n v="1011.01"/>
    <n v="788.99"/>
    <x v="1"/>
    <s v="Bengaluru"/>
    <s v="Karnataka"/>
    <s v="India"/>
    <s v="Credit Card"/>
    <x v="2"/>
    <s v="Standard"/>
    <x v="2"/>
    <s v="No"/>
    <s v="Yes"/>
  </r>
  <r>
    <x v="4341"/>
    <x v="353"/>
    <s v="CUST11782"/>
    <s v="Customer 1782"/>
    <n v="60"/>
    <s v="Returning"/>
    <s v="P5002"/>
    <s v="Novel"/>
    <x v="1"/>
    <s v="Stationery Hub"/>
    <n v="1"/>
    <n v="400"/>
    <n v="0"/>
    <n v="400"/>
    <n v="0"/>
    <n v="400"/>
    <n v="249.64"/>
    <n v="150.36000000000001"/>
    <x v="0"/>
    <s v="Bengaluru"/>
    <s v="Karnataka"/>
    <s v="India"/>
    <s v="Net Banking"/>
    <x v="2"/>
    <s v="Standard"/>
    <x v="0"/>
    <s v="No"/>
    <s v="No"/>
  </r>
  <r>
    <x v="4342"/>
    <x v="353"/>
    <s v="CUST12180"/>
    <s v="Customer 2180"/>
    <n v="39"/>
    <s v="Returning"/>
    <s v="P3005"/>
    <s v="Bedsheet Set"/>
    <x v="2"/>
    <s v="RetailHub"/>
    <n v="1"/>
    <n v="1800"/>
    <n v="20"/>
    <n v="1800"/>
    <n v="360"/>
    <n v="1440"/>
    <n v="1069.8800000000001"/>
    <n v="370.12"/>
    <x v="0"/>
    <s v="Delhi"/>
    <s v="Delhi"/>
    <s v="India"/>
    <s v="Cash on Delivery"/>
    <x v="0"/>
    <s v="Standard"/>
    <x v="0"/>
    <s v="No"/>
    <s v="No"/>
  </r>
  <r>
    <x v="4343"/>
    <x v="353"/>
    <s v="CUST10109"/>
    <s v="Customer 109"/>
    <n v="55"/>
    <s v="Returning"/>
    <s v="P1009"/>
    <s v="Power Bank"/>
    <x v="0"/>
    <s v="Prime Distributors"/>
    <n v="1"/>
    <n v="1600"/>
    <n v="5"/>
    <n v="1600"/>
    <n v="80"/>
    <n v="1520"/>
    <n v="854.4"/>
    <n v="665.6"/>
    <x v="2"/>
    <s v="Bhopal"/>
    <s v="Madhya Pradesh"/>
    <s v="India"/>
    <s v="Cash on Delivery"/>
    <x v="2"/>
    <s v="Standard"/>
    <x v="0"/>
    <s v="No"/>
    <s v="No"/>
  </r>
  <r>
    <x v="4344"/>
    <x v="353"/>
    <s v="CUST11595"/>
    <s v="Customer 1595"/>
    <n v="31"/>
    <s v="Loyal"/>
    <s v="P5002"/>
    <s v="Novel"/>
    <x v="1"/>
    <s v="Stationery Hub"/>
    <n v="1"/>
    <n v="400"/>
    <n v="15"/>
    <n v="400"/>
    <n v="60"/>
    <n v="340"/>
    <n v="228.54"/>
    <n v="111.46"/>
    <x v="2"/>
    <s v="Visakhapatnam"/>
    <s v="Andhra Pradesh"/>
    <s v="India"/>
    <s v="UPI"/>
    <x v="0"/>
    <s v="Express"/>
    <x v="0"/>
    <s v="No"/>
    <s v="No"/>
  </r>
  <r>
    <x v="4345"/>
    <x v="353"/>
    <s v="CUST11706"/>
    <s v="Customer 1706"/>
    <n v="59"/>
    <s v="Returning"/>
    <s v="P1003"/>
    <s v="Headphones"/>
    <x v="0"/>
    <s v="Metro Supplies"/>
    <n v="5"/>
    <n v="2500"/>
    <n v="0"/>
    <n v="12500"/>
    <n v="0"/>
    <n v="12500"/>
    <n v="9498.76"/>
    <n v="3001.24"/>
    <x v="1"/>
    <s v="Chennai"/>
    <s v="Tamil Nadu"/>
    <s v="India"/>
    <s v="Debit Card"/>
    <x v="2"/>
    <s v="Standard"/>
    <x v="2"/>
    <s v="No"/>
    <s v="No"/>
  </r>
  <r>
    <x v="4346"/>
    <x v="353"/>
    <s v="CUST11270"/>
    <s v="Customer 1270"/>
    <n v="38"/>
    <s v="New"/>
    <s v="P1001"/>
    <s v="Laptop"/>
    <x v="0"/>
    <s v="TechSource India"/>
    <n v="1"/>
    <n v="55000"/>
    <n v="10"/>
    <n v="55000"/>
    <n v="5500"/>
    <n v="49500"/>
    <n v="36261.26"/>
    <n v="13238.74"/>
    <x v="1"/>
    <s v="Guwahati"/>
    <s v="Assam"/>
    <s v="India"/>
    <s v="Net Banking"/>
    <x v="1"/>
    <s v="Standard"/>
    <x v="0"/>
    <s v="No"/>
    <s v="No"/>
  </r>
  <r>
    <x v="4347"/>
    <x v="354"/>
    <s v="CUST11808"/>
    <s v="Customer 1808"/>
    <n v="28"/>
    <s v="New"/>
    <s v="P4005"/>
    <s v="Perfume"/>
    <x v="4"/>
    <s v="BeautyCare"/>
    <n v="1"/>
    <n v="1800"/>
    <n v="10"/>
    <n v="1800"/>
    <n v="180"/>
    <n v="1620"/>
    <n v="1005.69"/>
    <n v="614.30999999999995"/>
    <x v="1"/>
    <s v="Hyderabad"/>
    <s v="Telangana"/>
    <s v="India"/>
    <s v="UPI"/>
    <x v="0"/>
    <s v="Standard"/>
    <x v="0"/>
    <s v="No"/>
    <s v="Yes"/>
  </r>
  <r>
    <x v="4348"/>
    <x v="354"/>
    <s v="CUST11118"/>
    <s v="Customer 1118"/>
    <n v="18"/>
    <s v="Loyal"/>
    <s v="P3003"/>
    <s v="Mixer Grinder"/>
    <x v="2"/>
    <s v="Prime Distributors"/>
    <n v="1"/>
    <n v="4800"/>
    <n v="15"/>
    <n v="4800"/>
    <n v="720"/>
    <n v="4080"/>
    <n v="3086.45"/>
    <n v="993.55"/>
    <x v="1"/>
    <s v="Bhopal"/>
    <s v="Madhya Pradesh"/>
    <s v="India"/>
    <s v="Net Banking"/>
    <x v="0"/>
    <s v="Standard"/>
    <x v="0"/>
    <s v="No"/>
    <s v="No"/>
  </r>
  <r>
    <x v="4349"/>
    <x v="354"/>
    <s v="CUST11790"/>
    <s v="Customer 1790"/>
    <n v="43"/>
    <s v="Returning"/>
    <s v="P4003"/>
    <s v="Sunscreen"/>
    <x v="4"/>
    <s v="BeautyCare"/>
    <n v="3"/>
    <n v="700"/>
    <n v="5"/>
    <n v="2100"/>
    <n v="105"/>
    <n v="1995"/>
    <n v="1505.25"/>
    <n v="489.75"/>
    <x v="1"/>
    <s v="Chennai"/>
    <s v="Tamil Nadu"/>
    <s v="India"/>
    <s v="Wallet"/>
    <x v="0"/>
    <s v="Standard"/>
    <x v="3"/>
    <s v="No"/>
    <s v="No"/>
  </r>
  <r>
    <x v="4350"/>
    <x v="354"/>
    <s v="CUST10572"/>
    <s v="Customer 572"/>
    <n v="26"/>
    <s v="New"/>
    <s v="P3005"/>
    <s v="Bedsheet Set"/>
    <x v="2"/>
    <s v="RetailHub"/>
    <n v="3"/>
    <n v="1800"/>
    <n v="10"/>
    <n v="5400"/>
    <n v="540"/>
    <n v="4860"/>
    <n v="3809.22"/>
    <n v="1050.78"/>
    <x v="0"/>
    <s v="Coimbatore"/>
    <s v="Tamil Nadu"/>
    <s v="India"/>
    <s v="Cash on Delivery"/>
    <x v="0"/>
    <s v="Standard"/>
    <x v="0"/>
    <s v="No"/>
    <s v="No"/>
  </r>
  <r>
    <x v="4351"/>
    <x v="354"/>
    <s v="CUST11867"/>
    <s v="Customer 1867"/>
    <n v="30"/>
    <s v="Returning"/>
    <s v="P4006"/>
    <s v="Lipstick"/>
    <x v="4"/>
    <s v="BeautyCare"/>
    <n v="2"/>
    <n v="850"/>
    <n v="0"/>
    <n v="1700"/>
    <n v="0"/>
    <n v="1700"/>
    <n v="1159.06"/>
    <n v="540.94000000000005"/>
    <x v="1"/>
    <s v="Surat"/>
    <s v="Gujarat"/>
    <s v="India"/>
    <s v="Net Banking"/>
    <x v="2"/>
    <s v="Standard"/>
    <x v="0"/>
    <s v="No"/>
    <s v="No"/>
  </r>
  <r>
    <x v="4352"/>
    <x v="354"/>
    <s v="CUST12408"/>
    <s v="Customer 2408"/>
    <n v="34"/>
    <s v="Returning"/>
    <s v="P1005"/>
    <s v="Tablet"/>
    <x v="0"/>
    <s v="RetailHub"/>
    <n v="1"/>
    <n v="18000"/>
    <n v="0"/>
    <n v="18000"/>
    <n v="0"/>
    <n v="18000"/>
    <n v="13872.92"/>
    <n v="4127.08"/>
    <x v="0"/>
    <s v="Chennai"/>
    <s v="Tamil Nadu"/>
    <s v="India"/>
    <s v="Cash on Delivery"/>
    <x v="0"/>
    <s v="Standard"/>
    <x v="0"/>
    <s v="No"/>
    <s v="No"/>
  </r>
  <r>
    <x v="4353"/>
    <x v="354"/>
    <s v="CUST10558"/>
    <s v="Customer 558"/>
    <n v="36"/>
    <s v="New"/>
    <s v="P1008"/>
    <s v="Monitor"/>
    <x v="0"/>
    <s v="Global Traders"/>
    <n v="1"/>
    <n v="14500"/>
    <n v="15"/>
    <n v="14500"/>
    <n v="2175"/>
    <n v="12325"/>
    <n v="9648.43"/>
    <n v="2676.57"/>
    <x v="0"/>
    <s v="Guwahati"/>
    <s v="Assam"/>
    <s v="India"/>
    <s v="Wallet"/>
    <x v="0"/>
    <s v="Standard"/>
    <x v="0"/>
    <s v="Yes"/>
    <s v="No"/>
  </r>
  <r>
    <x v="4354"/>
    <x v="354"/>
    <s v="CUST11430"/>
    <s v="Customer 1430"/>
    <n v="39"/>
    <s v="Returning"/>
    <s v="P2008"/>
    <s v="Formal Shirt"/>
    <x v="3"/>
    <s v="Global Traders"/>
    <n v="1"/>
    <n v="1700"/>
    <n v="0"/>
    <n v="1700"/>
    <n v="0"/>
    <n v="1700"/>
    <n v="1003.97"/>
    <n v="696.03"/>
    <x v="1"/>
    <s v="Coimbatore"/>
    <s v="Tamil Nadu"/>
    <s v="India"/>
    <s v="Cash on Delivery"/>
    <x v="2"/>
    <s v="Express"/>
    <x v="0"/>
    <s v="No"/>
    <s v="No"/>
  </r>
  <r>
    <x v="4355"/>
    <x v="354"/>
    <s v="CUST11969"/>
    <s v="Customer 1969"/>
    <n v="49"/>
    <s v="Returning"/>
    <s v="P1002"/>
    <s v="Smartphone"/>
    <x v="0"/>
    <s v="Global Traders"/>
    <n v="3"/>
    <n v="28000"/>
    <n v="30"/>
    <n v="84000"/>
    <n v="25200"/>
    <n v="58800"/>
    <n v="47543.14"/>
    <n v="11256.86"/>
    <x v="1"/>
    <s v="Mumbai"/>
    <s v="Maharashtra"/>
    <s v="India"/>
    <s v="Wallet"/>
    <x v="2"/>
    <s v="Standard"/>
    <x v="4"/>
    <s v="No"/>
    <s v="No"/>
  </r>
  <r>
    <x v="4356"/>
    <x v="354"/>
    <s v="CUST11661"/>
    <s v="Customer 1661"/>
    <n v="32"/>
    <s v="Returning"/>
    <s v="P3005"/>
    <s v="Bedsheet Set"/>
    <x v="2"/>
    <s v="RetailHub"/>
    <n v="1"/>
    <n v="1800"/>
    <n v="15"/>
    <n v="1800"/>
    <n v="270"/>
    <n v="1530"/>
    <n v="1252.6500000000001"/>
    <n v="277.35000000000002"/>
    <x v="2"/>
    <s v="Chandigarh"/>
    <s v="Chandigarh"/>
    <s v="India"/>
    <s v="UPI"/>
    <x v="2"/>
    <s v="Standard"/>
    <x v="3"/>
    <s v="No"/>
    <s v="No"/>
  </r>
  <r>
    <x v="4357"/>
    <x v="354"/>
    <s v="CUST11557"/>
    <s v="Customer 1557"/>
    <n v="27"/>
    <s v="Returning"/>
    <s v="P5005"/>
    <s v="Desk Organizer"/>
    <x v="1"/>
    <s v="Stationery Hub"/>
    <n v="2"/>
    <n v="600"/>
    <n v="5"/>
    <n v="1200"/>
    <n v="60"/>
    <n v="1140"/>
    <n v="757.92"/>
    <n v="382.08"/>
    <x v="2"/>
    <s v="Bhubaneswar"/>
    <s v="Odisha"/>
    <s v="India"/>
    <s v="Net Banking"/>
    <x v="2"/>
    <s v="Standard"/>
    <x v="0"/>
    <s v="Yes"/>
    <s v="No"/>
  </r>
  <r>
    <x v="4358"/>
    <x v="354"/>
    <s v="CUST11100"/>
    <s v="Customer 1100"/>
    <n v="42"/>
    <s v="New"/>
    <s v="P3003"/>
    <s v="Mixer Grinder"/>
    <x v="2"/>
    <s v="Prime Distributors"/>
    <n v="2"/>
    <n v="4800"/>
    <n v="15"/>
    <n v="9600"/>
    <n v="1440"/>
    <n v="8160"/>
    <n v="5673.6"/>
    <n v="2486.4"/>
    <x v="0"/>
    <s v="Delhi"/>
    <s v="Delhi"/>
    <s v="India"/>
    <s v="Net Banking"/>
    <x v="2"/>
    <s v="Standard"/>
    <x v="0"/>
    <s v="No"/>
    <s v="No"/>
  </r>
  <r>
    <x v="4359"/>
    <x v="354"/>
    <s v="CUST10403"/>
    <s v="Customer 403"/>
    <n v="38"/>
    <s v="New"/>
    <s v="P5002"/>
    <s v="Novel"/>
    <x v="1"/>
    <s v="Stationery Hub"/>
    <n v="1"/>
    <n v="400"/>
    <n v="30"/>
    <n v="400"/>
    <n v="120"/>
    <n v="280"/>
    <n v="203.37"/>
    <n v="76.63"/>
    <x v="1"/>
    <s v="Kolkata"/>
    <s v="West Bengal"/>
    <s v="India"/>
    <s v="Credit Card"/>
    <x v="2"/>
    <s v="Express"/>
    <x v="0"/>
    <s v="No"/>
    <s v="No"/>
  </r>
  <r>
    <x v="4360"/>
    <x v="354"/>
    <s v="CUST10127"/>
    <s v="Customer 127"/>
    <n v="50"/>
    <s v="Returning"/>
    <s v="P1001"/>
    <s v="Laptop"/>
    <x v="0"/>
    <s v="TechSource India"/>
    <n v="4"/>
    <n v="55000"/>
    <n v="0"/>
    <n v="220000"/>
    <n v="0"/>
    <n v="220000"/>
    <n v="140355.96"/>
    <n v="79644.039999999994"/>
    <x v="1"/>
    <s v="Kolkata"/>
    <s v="West Bengal"/>
    <s v="India"/>
    <s v="Net Banking"/>
    <x v="2"/>
    <s v="Express"/>
    <x v="0"/>
    <s v="No"/>
    <s v="No"/>
  </r>
  <r>
    <x v="4361"/>
    <x v="354"/>
    <s v="CUST11443"/>
    <s v="Customer 1443"/>
    <n v="42"/>
    <s v="Returning"/>
    <s v="P2005"/>
    <s v="Backpack"/>
    <x v="3"/>
    <s v="Metro Supplies"/>
    <n v="1"/>
    <n v="1800"/>
    <n v="20"/>
    <n v="1800"/>
    <n v="360"/>
    <n v="1440"/>
    <n v="806.59"/>
    <n v="633.41"/>
    <x v="1"/>
    <s v="Chennai"/>
    <s v="Tamil Nadu"/>
    <s v="India"/>
    <s v="Debit Card"/>
    <x v="0"/>
    <s v="Standard"/>
    <x v="2"/>
    <s v="No"/>
    <s v="No"/>
  </r>
  <r>
    <x v="4362"/>
    <x v="355"/>
    <s v="CUST11980"/>
    <s v="Customer 1980"/>
    <n v="27"/>
    <s v="New"/>
    <s v="P1005"/>
    <s v="Tablet"/>
    <x v="0"/>
    <s v="RetailHub"/>
    <n v="1"/>
    <n v="18000"/>
    <n v="0"/>
    <n v="18000"/>
    <n v="0"/>
    <n v="18000"/>
    <n v="14389.42"/>
    <n v="3610.58"/>
    <x v="0"/>
    <s v="Bengaluru"/>
    <s v="Karnataka"/>
    <s v="India"/>
    <s v="Cash on Delivery"/>
    <x v="2"/>
    <s v="Standard"/>
    <x v="3"/>
    <s v="No"/>
    <s v="No"/>
  </r>
  <r>
    <x v="4363"/>
    <x v="355"/>
    <s v="CUST11531"/>
    <s v="Customer 1531"/>
    <n v="47"/>
    <s v="Returning"/>
    <s v="P4004"/>
    <s v="Shampoo"/>
    <x v="4"/>
    <s v="BeautyCare"/>
    <n v="2"/>
    <n v="550"/>
    <n v="10"/>
    <n v="1100"/>
    <n v="110"/>
    <n v="990"/>
    <n v="782.48"/>
    <n v="207.52"/>
    <x v="1"/>
    <s v="Ahmedabad"/>
    <s v="Gujarat"/>
    <s v="India"/>
    <s v="Net Banking"/>
    <x v="1"/>
    <s v="Express"/>
    <x v="0"/>
    <s v="No"/>
    <s v="No"/>
  </r>
  <r>
    <x v="4364"/>
    <x v="355"/>
    <s v="CUST10148"/>
    <s v="Customer 148"/>
    <n v="50"/>
    <s v="Returning"/>
    <s v="P2007"/>
    <s v="Saree"/>
    <x v="3"/>
    <s v="FashionMart"/>
    <n v="3"/>
    <n v="2600"/>
    <n v="0"/>
    <n v="7800"/>
    <n v="0"/>
    <n v="7800"/>
    <n v="5826.57"/>
    <n v="1973.43"/>
    <x v="0"/>
    <s v="Bhubaneswar"/>
    <s v="Odisha"/>
    <s v="India"/>
    <s v="Debit Card"/>
    <x v="0"/>
    <s v="Express"/>
    <x v="0"/>
    <s v="Yes"/>
    <s v="No"/>
  </r>
  <r>
    <x v="4365"/>
    <x v="355"/>
    <s v="CUST10525"/>
    <s v="Customer 525"/>
    <n v="43"/>
    <s v="Loyal"/>
    <s v="P1001"/>
    <s v="Laptop"/>
    <x v="0"/>
    <s v="TechSource India"/>
    <n v="6"/>
    <n v="55000"/>
    <n v="5"/>
    <n v="330000"/>
    <n v="16500"/>
    <n v="313500"/>
    <n v="252144.13"/>
    <n v="61355.87"/>
    <x v="2"/>
    <s v="Mumbai"/>
    <s v="Maharashtra"/>
    <s v="India"/>
    <s v="Wallet"/>
    <x v="0"/>
    <s v="Standard"/>
    <x v="1"/>
    <s v="No"/>
    <s v="No"/>
  </r>
  <r>
    <x v="4366"/>
    <x v="355"/>
    <s v="CUST10686"/>
    <s v="Customer 686"/>
    <n v="34"/>
    <s v="Returning"/>
    <s v="P3001"/>
    <s v="Coffee Maker"/>
    <x v="2"/>
    <s v="HomeNeeds"/>
    <n v="2"/>
    <n v="4200"/>
    <n v="10"/>
    <n v="8400"/>
    <n v="840"/>
    <n v="7560"/>
    <n v="4575.42"/>
    <n v="2984.58"/>
    <x v="1"/>
    <s v="Hyderabad"/>
    <s v="Telangana"/>
    <s v="India"/>
    <s v="Cash on Delivery"/>
    <x v="0"/>
    <s v="Standard"/>
    <x v="0"/>
    <s v="No"/>
    <s v="No"/>
  </r>
  <r>
    <x v="4367"/>
    <x v="355"/>
    <s v="CUST10039"/>
    <s v="Customer 39"/>
    <n v="33"/>
    <s v="New"/>
    <s v="P4006"/>
    <s v="Lipstick"/>
    <x v="4"/>
    <s v="BeautyCare"/>
    <n v="1"/>
    <n v="850"/>
    <n v="0"/>
    <n v="850"/>
    <n v="0"/>
    <n v="850"/>
    <n v="572.71"/>
    <n v="277.29000000000002"/>
    <x v="1"/>
    <s v="Hyderabad"/>
    <s v="Telangana"/>
    <s v="India"/>
    <s v="Debit Card"/>
    <x v="2"/>
    <s v="Standard"/>
    <x v="0"/>
    <s v="No"/>
    <s v="No"/>
  </r>
  <r>
    <x v="4368"/>
    <x v="355"/>
    <s v="CUST11366"/>
    <s v="Customer 1366"/>
    <n v="46"/>
    <s v="Returning"/>
    <s v="P3004"/>
    <s v="Cookware Set"/>
    <x v="2"/>
    <s v="HomeNeeds"/>
    <n v="3"/>
    <n v="3500"/>
    <n v="25"/>
    <n v="10500"/>
    <n v="2625"/>
    <n v="7875"/>
    <n v="5593.81"/>
    <n v="2281.19"/>
    <x v="1"/>
    <s v="Nagpur"/>
    <s v="Maharashtra"/>
    <s v="India"/>
    <s v="Net Banking"/>
    <x v="0"/>
    <s v="Standard"/>
    <x v="2"/>
    <s v="No"/>
    <s v="No"/>
  </r>
  <r>
    <x v="4369"/>
    <x v="355"/>
    <s v="CUST11091"/>
    <s v="Customer 1091"/>
    <n v="18"/>
    <s v="Returning"/>
    <s v="P3002"/>
    <s v="Air Fryer"/>
    <x v="2"/>
    <s v="HomeNeeds"/>
    <n v="1"/>
    <n v="6500"/>
    <n v="5"/>
    <n v="6500"/>
    <n v="325"/>
    <n v="6175"/>
    <n v="4661.8900000000003"/>
    <n v="1513.11"/>
    <x v="2"/>
    <s v="Delhi"/>
    <s v="Delhi"/>
    <s v="India"/>
    <s v="Net Banking"/>
    <x v="0"/>
    <s v="Standard"/>
    <x v="0"/>
    <s v="No"/>
    <s v="No"/>
  </r>
  <r>
    <x v="4370"/>
    <x v="355"/>
    <s v="CUST10111"/>
    <s v="Customer 111"/>
    <n v="47"/>
    <s v="Returning"/>
    <s v="P1002"/>
    <s v="Smartphone"/>
    <x v="0"/>
    <s v="Global Traders"/>
    <n v="2"/>
    <n v="28000"/>
    <n v="25"/>
    <n v="56000"/>
    <n v="14000"/>
    <n v="42000"/>
    <n v="25969.11"/>
    <n v="16030.89"/>
    <x v="1"/>
    <s v="Bengaluru"/>
    <s v="Karnataka"/>
    <s v="India"/>
    <s v="Credit Card"/>
    <x v="1"/>
    <s v="Same Day"/>
    <x v="2"/>
    <s v="No"/>
    <s v="No"/>
  </r>
  <r>
    <x v="4371"/>
    <x v="355"/>
    <s v="CUST11948"/>
    <s v="Customer 1948"/>
    <n v="59"/>
    <s v="New"/>
    <s v="P1006"/>
    <s v="Keyboard"/>
    <x v="0"/>
    <s v="Metro Supplies"/>
    <n v="2"/>
    <n v="1800"/>
    <n v="15"/>
    <n v="3600"/>
    <n v="540"/>
    <n v="3060"/>
    <n v="2350.33"/>
    <n v="709.67"/>
    <x v="1"/>
    <s v="Hyderabad"/>
    <s v="Telangana"/>
    <s v="India"/>
    <s v="Net Banking"/>
    <x v="0"/>
    <s v="Standard"/>
    <x v="0"/>
    <s v="No"/>
    <s v="No"/>
  </r>
  <r>
    <x v="4372"/>
    <x v="355"/>
    <s v="CUST10771"/>
    <s v="Customer 771"/>
    <n v="56"/>
    <s v="Returning"/>
    <s v="P4005"/>
    <s v="Perfume"/>
    <x v="4"/>
    <s v="BeautyCare"/>
    <n v="2"/>
    <n v="1800"/>
    <n v="25"/>
    <n v="3600"/>
    <n v="900"/>
    <n v="2700"/>
    <n v="1791.19"/>
    <n v="908.81"/>
    <x v="1"/>
    <s v="Jaipur"/>
    <s v="Rajasthan"/>
    <s v="India"/>
    <s v="Cash on Delivery"/>
    <x v="0"/>
    <s v="Standard"/>
    <x v="3"/>
    <s v="No"/>
    <s v="No"/>
  </r>
  <r>
    <x v="4373"/>
    <x v="355"/>
    <s v="CUST10151"/>
    <s v="Customer 151"/>
    <n v="32"/>
    <s v="Returning"/>
    <s v="P2002"/>
    <s v="Jeans"/>
    <x v="3"/>
    <s v="FashionMart"/>
    <n v="5"/>
    <n v="2200"/>
    <n v="5"/>
    <n v="11000"/>
    <n v="550"/>
    <n v="10450"/>
    <n v="6604"/>
    <n v="3846"/>
    <x v="0"/>
    <s v="Nagpur"/>
    <s v="Maharashtra"/>
    <s v="India"/>
    <s v="Credit Card"/>
    <x v="1"/>
    <s v="Standard"/>
    <x v="0"/>
    <s v="Yes"/>
    <s v="No"/>
  </r>
  <r>
    <x v="4374"/>
    <x v="355"/>
    <s v="CUST11091"/>
    <s v="Customer 1091"/>
    <n v="37"/>
    <s v="New"/>
    <s v="P2008"/>
    <s v="Formal Shirt"/>
    <x v="3"/>
    <s v="Global Traders"/>
    <n v="2"/>
    <n v="1700"/>
    <n v="10"/>
    <n v="3400"/>
    <n v="340"/>
    <n v="3060"/>
    <n v="2218.25"/>
    <n v="841.75"/>
    <x v="1"/>
    <s v="Hyderabad"/>
    <s v="Telangana"/>
    <s v="India"/>
    <s v="UPI"/>
    <x v="0"/>
    <s v="Same Day"/>
    <x v="0"/>
    <s v="No"/>
    <s v="No"/>
  </r>
  <r>
    <x v="4375"/>
    <x v="355"/>
    <s v="CUST12329"/>
    <s v="Customer 2329"/>
    <n v="27"/>
    <s v="Returning"/>
    <s v="P3005"/>
    <s v="Bedsheet Set"/>
    <x v="2"/>
    <s v="RetailHub"/>
    <n v="1"/>
    <n v="1800"/>
    <n v="5"/>
    <n v="1800"/>
    <n v="90"/>
    <n v="1710"/>
    <n v="1111.0899999999999"/>
    <n v="598.91"/>
    <x v="2"/>
    <s v="Indore"/>
    <s v="Madhya Pradesh"/>
    <s v="India"/>
    <s v="Credit Card"/>
    <x v="1"/>
    <s v="Express"/>
    <x v="0"/>
    <s v="No"/>
    <s v="No"/>
  </r>
  <r>
    <x v="4376"/>
    <x v="355"/>
    <s v="CUST11206"/>
    <s v="Customer 1206"/>
    <n v="55"/>
    <s v="Returning"/>
    <s v="P2002"/>
    <s v="Jeans"/>
    <x v="3"/>
    <s v="FashionMart"/>
    <n v="6"/>
    <n v="2200"/>
    <n v="5"/>
    <n v="13200"/>
    <n v="660"/>
    <n v="12540"/>
    <n v="7161.36"/>
    <n v="5378.64"/>
    <x v="1"/>
    <s v="Chennai"/>
    <s v="Tamil Nadu"/>
    <s v="India"/>
    <s v="UPI"/>
    <x v="2"/>
    <s v="Standard"/>
    <x v="0"/>
    <s v="No"/>
    <s v="No"/>
  </r>
  <r>
    <x v="4377"/>
    <x v="356"/>
    <s v="CUST10238"/>
    <s v="Customer 238"/>
    <n v="46"/>
    <s v="Returning"/>
    <s v="P4003"/>
    <s v="Sunscreen"/>
    <x v="4"/>
    <s v="BeautyCare"/>
    <n v="1"/>
    <n v="700"/>
    <n v="0"/>
    <n v="700"/>
    <n v="0"/>
    <n v="700"/>
    <n v="550.79999999999995"/>
    <n v="149.19999999999999"/>
    <x v="0"/>
    <s v="Mumbai"/>
    <s v="Maharashtra"/>
    <s v="India"/>
    <s v="Cash on Delivery"/>
    <x v="0"/>
    <s v="Same Day"/>
    <x v="0"/>
    <s v="No"/>
    <s v="No"/>
  </r>
  <r>
    <x v="4378"/>
    <x v="356"/>
    <s v="CUST11350"/>
    <s v="Customer 1350"/>
    <n v="45"/>
    <s v="Returning"/>
    <s v="P2005"/>
    <s v="Backpack"/>
    <x v="3"/>
    <s v="Metro Supplies"/>
    <n v="3"/>
    <n v="1800"/>
    <n v="10"/>
    <n v="5400"/>
    <n v="540"/>
    <n v="4860"/>
    <n v="3703.06"/>
    <n v="1156.94"/>
    <x v="0"/>
    <s v="Guwahati"/>
    <s v="Assam"/>
    <s v="India"/>
    <s v="Wallet"/>
    <x v="2"/>
    <s v="Standard"/>
    <x v="0"/>
    <s v="No"/>
    <s v="No"/>
  </r>
  <r>
    <x v="4379"/>
    <x v="356"/>
    <s v="CUST11226"/>
    <s v="Customer 1226"/>
    <n v="22"/>
    <s v="Loyal"/>
    <s v="P4001"/>
    <s v="Face Wash"/>
    <x v="4"/>
    <s v="BeautyCare"/>
    <n v="5"/>
    <n v="450"/>
    <n v="5"/>
    <n v="2250"/>
    <n v="112.5"/>
    <n v="2137.5"/>
    <n v="1490.73"/>
    <n v="646.77"/>
    <x v="1"/>
    <s v="Hyderabad"/>
    <s v="Telangana"/>
    <s v="India"/>
    <s v="Wallet"/>
    <x v="1"/>
    <s v="Standard"/>
    <x v="0"/>
    <s v="No"/>
    <s v="No"/>
  </r>
  <r>
    <x v="4380"/>
    <x v="356"/>
    <s v="CUST11247"/>
    <s v="Customer 1247"/>
    <n v="52"/>
    <s v="New"/>
    <s v="P3005"/>
    <s v="Bedsheet Set"/>
    <x v="2"/>
    <s v="RetailHub"/>
    <n v="3"/>
    <n v="1800"/>
    <n v="0"/>
    <n v="5400"/>
    <n v="0"/>
    <n v="5400"/>
    <n v="3411.69"/>
    <n v="1988.31"/>
    <x v="2"/>
    <s v="Surat"/>
    <s v="Gujarat"/>
    <s v="India"/>
    <s v="Net Banking"/>
    <x v="0"/>
    <s v="Express"/>
    <x v="0"/>
    <s v="No"/>
    <s v="No"/>
  </r>
  <r>
    <x v="4381"/>
    <x v="356"/>
    <s v="CUST11545"/>
    <s v="Customer 1545"/>
    <n v="23"/>
    <s v="Loyal"/>
    <s v="P2003"/>
    <s v="T-Shirt"/>
    <x v="3"/>
    <s v="RetailHub"/>
    <n v="4"/>
    <n v="900"/>
    <n v="20"/>
    <n v="3600"/>
    <n v="720"/>
    <n v="2880"/>
    <n v="1589.52"/>
    <n v="1290.48"/>
    <x v="0"/>
    <s v="Visakhapatnam"/>
    <s v="Andhra Pradesh"/>
    <s v="India"/>
    <s v="Net Banking"/>
    <x v="0"/>
    <s v="Standard"/>
    <x v="3"/>
    <s v="Yes"/>
    <s v="No"/>
  </r>
  <r>
    <x v="4382"/>
    <x v="356"/>
    <s v="CUST11412"/>
    <s v="Customer 1412"/>
    <n v="54"/>
    <s v="New"/>
    <s v="P2006"/>
    <s v="Womens Kurti"/>
    <x v="3"/>
    <s v="FashionMart"/>
    <n v="1"/>
    <n v="1400"/>
    <n v="15"/>
    <n v="1400"/>
    <n v="210"/>
    <n v="1190"/>
    <n v="722.58"/>
    <n v="467.42"/>
    <x v="0"/>
    <s v="Mumbai"/>
    <s v="Maharashtra"/>
    <s v="India"/>
    <s v="UPI"/>
    <x v="0"/>
    <s v="Standard"/>
    <x v="0"/>
    <s v="Yes"/>
    <s v="No"/>
  </r>
  <r>
    <x v="4383"/>
    <x v="356"/>
    <s v="CUST10280"/>
    <s v="Customer 280"/>
    <n v="25"/>
    <s v="Returning"/>
    <s v="P1006"/>
    <s v="Keyboard"/>
    <x v="0"/>
    <s v="Metro Supplies"/>
    <n v="4"/>
    <n v="1800"/>
    <n v="10"/>
    <n v="7200"/>
    <n v="720"/>
    <n v="6480"/>
    <n v="4018.07"/>
    <n v="2461.9299999999998"/>
    <x v="2"/>
    <s v="Pune"/>
    <s v="Maharashtra"/>
    <s v="India"/>
    <s v="Debit Card"/>
    <x v="1"/>
    <s v="Standard"/>
    <x v="0"/>
    <s v="Yes"/>
    <s v="No"/>
  </r>
  <r>
    <x v="4384"/>
    <x v="356"/>
    <s v="CUST11586"/>
    <s v="Customer 1586"/>
    <n v="38"/>
    <s v="Returning"/>
    <s v="P3007"/>
    <s v="Vacuum Cleaner"/>
    <x v="2"/>
    <s v="Global Traders"/>
    <n v="1"/>
    <n v="8500"/>
    <n v="5"/>
    <n v="8500"/>
    <n v="425"/>
    <n v="8075"/>
    <n v="6017.47"/>
    <n v="2057.5300000000002"/>
    <x v="1"/>
    <s v="Delhi"/>
    <s v="Delhi"/>
    <s v="India"/>
    <s v="Debit Card"/>
    <x v="2"/>
    <s v="Standard"/>
    <x v="4"/>
    <s v="No"/>
    <s v="No"/>
  </r>
  <r>
    <x v="4385"/>
    <x v="356"/>
    <s v="CUST11304"/>
    <s v="Customer 1304"/>
    <n v="32"/>
    <s v="New"/>
    <s v="P3003"/>
    <s v="Mixer Grinder"/>
    <x v="2"/>
    <s v="Prime Distributors"/>
    <n v="1"/>
    <n v="4800"/>
    <n v="5"/>
    <n v="4800"/>
    <n v="240"/>
    <n v="4560"/>
    <n v="2864.23"/>
    <n v="1695.77"/>
    <x v="1"/>
    <s v="Chennai"/>
    <s v="Tamil Nadu"/>
    <s v="India"/>
    <s v="Credit Card"/>
    <x v="2"/>
    <s v="Express"/>
    <x v="3"/>
    <s v="No"/>
    <s v="No"/>
  </r>
  <r>
    <x v="4386"/>
    <x v="356"/>
    <s v="CUST10550"/>
    <s v="Customer 550"/>
    <n v="19"/>
    <s v="Returning"/>
    <s v="P4002"/>
    <s v="Moisturizer"/>
    <x v="4"/>
    <s v="BeautyCare"/>
    <n v="2"/>
    <n v="650"/>
    <n v="0"/>
    <n v="1300"/>
    <n v="0"/>
    <n v="1300"/>
    <n v="764.89"/>
    <n v="535.11"/>
    <x v="1"/>
    <s v="Nagpur"/>
    <s v="Maharashtra"/>
    <s v="India"/>
    <s v="Cash on Delivery"/>
    <x v="2"/>
    <s v="Standard"/>
    <x v="0"/>
    <s v="No"/>
    <s v="No"/>
  </r>
  <r>
    <x v="4387"/>
    <x v="356"/>
    <s v="CUST12129"/>
    <s v="Customer 2129"/>
    <n v="42"/>
    <s v="Returning"/>
    <s v="P3004"/>
    <s v="Cookware Set"/>
    <x v="2"/>
    <s v="HomeNeeds"/>
    <n v="3"/>
    <n v="3500"/>
    <n v="0"/>
    <n v="10500"/>
    <n v="0"/>
    <n v="10500"/>
    <n v="6249.32"/>
    <n v="4250.68"/>
    <x v="2"/>
    <s v="Nagpur"/>
    <s v="Maharashtra"/>
    <s v="India"/>
    <s v="Credit Card"/>
    <x v="1"/>
    <s v="Standard"/>
    <x v="0"/>
    <s v="No"/>
    <s v="No"/>
  </r>
  <r>
    <x v="4388"/>
    <x v="356"/>
    <s v="CUST11162"/>
    <s v="Customer 1162"/>
    <n v="31"/>
    <s v="Returning"/>
    <s v="P2008"/>
    <s v="Formal Shirt"/>
    <x v="3"/>
    <s v="Global Traders"/>
    <n v="2"/>
    <n v="1700"/>
    <n v="15"/>
    <n v="3400"/>
    <n v="510"/>
    <n v="2890"/>
    <n v="1969.39"/>
    <n v="920.61"/>
    <x v="0"/>
    <s v="Bengaluru"/>
    <s v="Karnataka"/>
    <s v="India"/>
    <s v="UPI"/>
    <x v="1"/>
    <s v="Standard"/>
    <x v="0"/>
    <s v="No"/>
    <s v="No"/>
  </r>
  <r>
    <x v="4389"/>
    <x v="356"/>
    <s v="CUST12057"/>
    <s v="Customer 2057"/>
    <n v="30"/>
    <s v="New"/>
    <s v="P5004"/>
    <s v="Pen Set"/>
    <x v="1"/>
    <s v="Stationery Hub"/>
    <n v="2"/>
    <n v="250"/>
    <n v="25"/>
    <n v="500"/>
    <n v="125"/>
    <n v="375"/>
    <n v="282.85000000000002"/>
    <n v="92.15"/>
    <x v="1"/>
    <s v="Pune"/>
    <s v="Maharashtra"/>
    <s v="India"/>
    <s v="Cash on Delivery"/>
    <x v="1"/>
    <s v="Express"/>
    <x v="0"/>
    <s v="Yes"/>
    <s v="No"/>
  </r>
  <r>
    <x v="4390"/>
    <x v="357"/>
    <s v="CUST11230"/>
    <s v="Customer 1230"/>
    <n v="27"/>
    <s v="New"/>
    <s v="P4005"/>
    <s v="Perfume"/>
    <x v="4"/>
    <s v="BeautyCare"/>
    <n v="2"/>
    <n v="1800"/>
    <n v="15"/>
    <n v="3600"/>
    <n v="540"/>
    <n v="3060"/>
    <n v="1985.2"/>
    <n v="1074.8"/>
    <x v="2"/>
    <s v="Delhi"/>
    <s v="Delhi"/>
    <s v="India"/>
    <s v="UPI"/>
    <x v="0"/>
    <s v="Standard"/>
    <x v="3"/>
    <s v="Yes"/>
    <s v="No"/>
  </r>
  <r>
    <x v="4391"/>
    <x v="357"/>
    <s v="CUST12152"/>
    <s v="Customer 2152"/>
    <n v="41"/>
    <s v="Loyal"/>
    <s v="P2006"/>
    <s v="Womens Kurti"/>
    <x v="3"/>
    <s v="FashionMart"/>
    <n v="1"/>
    <n v="1400"/>
    <n v="5"/>
    <n v="1400"/>
    <n v="70"/>
    <n v="1330"/>
    <n v="1007.79"/>
    <n v="322.20999999999998"/>
    <x v="1"/>
    <s v="Surat"/>
    <s v="Gujarat"/>
    <s v="India"/>
    <s v="Credit Card"/>
    <x v="0"/>
    <s v="Standard"/>
    <x v="4"/>
    <s v="No"/>
    <s v="No"/>
  </r>
  <r>
    <x v="4392"/>
    <x v="357"/>
    <s v="CUST10272"/>
    <s v="Customer 272"/>
    <n v="35"/>
    <s v="New"/>
    <s v="P2008"/>
    <s v="Formal Shirt"/>
    <x v="3"/>
    <s v="Global Traders"/>
    <n v="2"/>
    <n v="1700"/>
    <n v="10"/>
    <n v="3400"/>
    <n v="340"/>
    <n v="3060"/>
    <n v="1895.08"/>
    <n v="1164.92"/>
    <x v="0"/>
    <s v="Jaipur"/>
    <s v="Rajasthan"/>
    <s v="India"/>
    <s v="Cash on Delivery"/>
    <x v="0"/>
    <s v="Express"/>
    <x v="0"/>
    <s v="No"/>
    <s v="Yes"/>
  </r>
  <r>
    <x v="4393"/>
    <x v="357"/>
    <s v="CUST12462"/>
    <s v="Customer 2462"/>
    <n v="30"/>
    <s v="Loyal"/>
    <s v="P4006"/>
    <s v="Lipstick"/>
    <x v="4"/>
    <s v="BeautyCare"/>
    <n v="2"/>
    <n v="850"/>
    <n v="20"/>
    <n v="1700"/>
    <n v="340"/>
    <n v="1360"/>
    <n v="817.04"/>
    <n v="542.96"/>
    <x v="1"/>
    <s v="Surat"/>
    <s v="Gujarat"/>
    <s v="India"/>
    <s v="Wallet"/>
    <x v="0"/>
    <s v="Express"/>
    <x v="0"/>
    <s v="No"/>
    <s v="No"/>
  </r>
  <r>
    <x v="4394"/>
    <x v="357"/>
    <s v="CUST11812"/>
    <s v="Customer 1812"/>
    <n v="36"/>
    <s v="Returning"/>
    <s v="P1010"/>
    <s v="Bluetooth Speaker"/>
    <x v="0"/>
    <s v="Prime Distributors"/>
    <n v="3"/>
    <n v="3200"/>
    <n v="10"/>
    <n v="9600"/>
    <n v="960"/>
    <n v="8640"/>
    <n v="6431.52"/>
    <n v="2208.48"/>
    <x v="2"/>
    <s v="Bhopal"/>
    <s v="Madhya Pradesh"/>
    <s v="India"/>
    <s v="Net Banking"/>
    <x v="2"/>
    <s v="Standard"/>
    <x v="0"/>
    <s v="No"/>
    <s v="No"/>
  </r>
  <r>
    <x v="4395"/>
    <x v="357"/>
    <s v="CUST10839"/>
    <s v="Customer 839"/>
    <n v="32"/>
    <s v="Returning"/>
    <s v="P4003"/>
    <s v="Sunscreen"/>
    <x v="4"/>
    <s v="BeautyCare"/>
    <n v="2"/>
    <n v="700"/>
    <n v="10"/>
    <n v="1400"/>
    <n v="140"/>
    <n v="1260"/>
    <n v="820.03"/>
    <n v="439.97"/>
    <x v="2"/>
    <s v="Hyderabad"/>
    <s v="Telangana"/>
    <s v="India"/>
    <s v="Cash on Delivery"/>
    <x v="2"/>
    <s v="Standard"/>
    <x v="4"/>
    <s v="No"/>
    <s v="No"/>
  </r>
  <r>
    <x v="4396"/>
    <x v="357"/>
    <s v="CUST11223"/>
    <s v="Customer 1223"/>
    <n v="28"/>
    <s v="Returning"/>
    <s v="P3001"/>
    <s v="Coffee Maker"/>
    <x v="2"/>
    <s v="HomeNeeds"/>
    <n v="2"/>
    <n v="4200"/>
    <n v="20"/>
    <n v="8400"/>
    <n v="1680"/>
    <n v="6720"/>
    <n v="3777.62"/>
    <n v="2942.38"/>
    <x v="2"/>
    <s v="Bhopal"/>
    <s v="Madhya Pradesh"/>
    <s v="India"/>
    <s v="Debit Card"/>
    <x v="0"/>
    <s v="Standard"/>
    <x v="0"/>
    <s v="No"/>
    <s v="No"/>
  </r>
  <r>
    <x v="4397"/>
    <x v="357"/>
    <s v="CUST12439"/>
    <s v="Customer 2439"/>
    <n v="39"/>
    <s v="New"/>
    <s v="P2001"/>
    <s v="Running Shoes"/>
    <x v="3"/>
    <s v="FashionMart"/>
    <n v="2"/>
    <n v="3200"/>
    <n v="15"/>
    <n v="6400"/>
    <n v="960"/>
    <n v="5440"/>
    <n v="3472.67"/>
    <n v="1967.33"/>
    <x v="1"/>
    <s v="Jaipur"/>
    <s v="Rajasthan"/>
    <s v="India"/>
    <s v="Net Banking"/>
    <x v="2"/>
    <s v="Same Day"/>
    <x v="1"/>
    <s v="No"/>
    <s v="No"/>
  </r>
  <r>
    <x v="4398"/>
    <x v="357"/>
    <s v="CUST10649"/>
    <s v="Customer 649"/>
    <n v="52"/>
    <s v="Returning"/>
    <s v="P1002"/>
    <s v="Smartphone"/>
    <x v="0"/>
    <s v="Global Traders"/>
    <n v="4"/>
    <n v="28000"/>
    <n v="5"/>
    <n v="112000"/>
    <n v="5600"/>
    <n v="106400"/>
    <n v="79446.16"/>
    <n v="26953.84"/>
    <x v="2"/>
    <s v="Bhubaneswar"/>
    <s v="Odisha"/>
    <s v="India"/>
    <s v="Cash on Delivery"/>
    <x v="1"/>
    <s v="Standard"/>
    <x v="3"/>
    <s v="No"/>
    <s v="No"/>
  </r>
  <r>
    <x v="4399"/>
    <x v="357"/>
    <s v="CUST11682"/>
    <s v="Customer 1682"/>
    <n v="18"/>
    <s v="Returning"/>
    <s v="P1008"/>
    <s v="Monitor"/>
    <x v="0"/>
    <s v="Global Traders"/>
    <n v="5"/>
    <n v="14500"/>
    <n v="20"/>
    <n v="72500"/>
    <n v="14500"/>
    <n v="58000"/>
    <n v="32622.79"/>
    <n v="25377.21"/>
    <x v="1"/>
    <s v="Kolkata"/>
    <s v="West Bengal"/>
    <s v="India"/>
    <s v="Cash on Delivery"/>
    <x v="0"/>
    <s v="Express"/>
    <x v="1"/>
    <s v="No"/>
    <s v="No"/>
  </r>
  <r>
    <x v="4400"/>
    <x v="357"/>
    <s v="CUST10588"/>
    <s v="Customer 588"/>
    <n v="24"/>
    <s v="New"/>
    <s v="P2007"/>
    <s v="Saree"/>
    <x v="3"/>
    <s v="FashionMart"/>
    <n v="2"/>
    <n v="2600"/>
    <n v="20"/>
    <n v="5200"/>
    <n v="1040"/>
    <n v="4160"/>
    <n v="2761.12"/>
    <n v="1398.88"/>
    <x v="1"/>
    <s v="Mumbai"/>
    <s v="Maharashtra"/>
    <s v="India"/>
    <s v="Net Banking"/>
    <x v="2"/>
    <s v="Express"/>
    <x v="0"/>
    <s v="No"/>
    <s v="No"/>
  </r>
  <r>
    <x v="4401"/>
    <x v="358"/>
    <s v="CUST12294"/>
    <s v="Customer 2294"/>
    <n v="33"/>
    <s v="New"/>
    <s v="P3002"/>
    <s v="Air Fryer"/>
    <x v="2"/>
    <s v="HomeNeeds"/>
    <n v="3"/>
    <n v="6500"/>
    <n v="10"/>
    <n v="19500"/>
    <n v="1950"/>
    <n v="17550"/>
    <n v="13198.51"/>
    <n v="4351.49"/>
    <x v="0"/>
    <s v="Patna"/>
    <s v="Bihar"/>
    <s v="India"/>
    <s v="Net Banking"/>
    <x v="1"/>
    <s v="Standard"/>
    <x v="0"/>
    <s v="No"/>
    <s v="No"/>
  </r>
  <r>
    <x v="4402"/>
    <x v="358"/>
    <s v="CUST10202"/>
    <s v="Customer 202"/>
    <n v="58"/>
    <s v="Returning"/>
    <s v="P2006"/>
    <s v="Womens Kurti"/>
    <x v="3"/>
    <s v="FashionMart"/>
    <n v="1"/>
    <n v="1400"/>
    <n v="0"/>
    <n v="1400"/>
    <n v="0"/>
    <n v="1400"/>
    <n v="1062.8900000000001"/>
    <n v="337.11"/>
    <x v="2"/>
    <s v="Pune"/>
    <s v="Maharashtra"/>
    <s v="India"/>
    <s v="Debit Card"/>
    <x v="0"/>
    <s v="Standard"/>
    <x v="0"/>
    <s v="Yes"/>
    <s v="No"/>
  </r>
  <r>
    <x v="4403"/>
    <x v="358"/>
    <s v="CUST12387"/>
    <s v="Customer 2387"/>
    <n v="36"/>
    <s v="New"/>
    <s v="P1010"/>
    <s v="Bluetooth Speaker"/>
    <x v="0"/>
    <s v="Prime Distributors"/>
    <n v="4"/>
    <n v="3200"/>
    <n v="15"/>
    <n v="12800"/>
    <n v="1920"/>
    <n v="10880"/>
    <n v="7860.3"/>
    <n v="3019.7"/>
    <x v="2"/>
    <s v="Chandigarh"/>
    <s v="Chandigarh"/>
    <s v="India"/>
    <s v="Net Banking"/>
    <x v="2"/>
    <s v="Standard"/>
    <x v="0"/>
    <s v="No"/>
    <s v="No"/>
  </r>
  <r>
    <x v="4404"/>
    <x v="358"/>
    <s v="CUST10273"/>
    <s v="Customer 273"/>
    <n v="21"/>
    <s v="New"/>
    <s v="P3001"/>
    <s v="Coffee Maker"/>
    <x v="2"/>
    <s v="HomeNeeds"/>
    <n v="3"/>
    <n v="4200"/>
    <n v="10"/>
    <n v="12600"/>
    <n v="1260"/>
    <n v="11340"/>
    <n v="7928.25"/>
    <n v="3411.75"/>
    <x v="1"/>
    <s v="Surat"/>
    <s v="Gujarat"/>
    <s v="India"/>
    <s v="Wallet"/>
    <x v="0"/>
    <s v="Standard"/>
    <x v="0"/>
    <s v="No"/>
    <s v="No"/>
  </r>
  <r>
    <x v="4405"/>
    <x v="358"/>
    <s v="CUST10505"/>
    <s v="Customer 505"/>
    <n v="58"/>
    <s v="Returning"/>
    <s v="P1009"/>
    <s v="Power Bank"/>
    <x v="0"/>
    <s v="Prime Distributors"/>
    <n v="2"/>
    <n v="1600"/>
    <n v="10"/>
    <n v="3200"/>
    <n v="320"/>
    <n v="2880"/>
    <n v="1646.32"/>
    <n v="1233.68"/>
    <x v="1"/>
    <s v="Ahmedabad"/>
    <s v="Gujarat"/>
    <s v="India"/>
    <s v="Wallet"/>
    <x v="2"/>
    <s v="Express"/>
    <x v="0"/>
    <s v="No"/>
    <s v="No"/>
  </r>
  <r>
    <x v="4406"/>
    <x v="358"/>
    <s v="CUST12176"/>
    <s v="Customer 2176"/>
    <n v="29"/>
    <s v="Returning"/>
    <s v="P5001"/>
    <s v="Notebook Set"/>
    <x v="1"/>
    <s v="Stationery Hub"/>
    <n v="5"/>
    <n v="500"/>
    <n v="10"/>
    <n v="2500"/>
    <n v="250"/>
    <n v="2250"/>
    <n v="1627.86"/>
    <n v="622.14"/>
    <x v="1"/>
    <s v="Ahmedabad"/>
    <s v="Gujarat"/>
    <s v="India"/>
    <s v="Net Banking"/>
    <x v="2"/>
    <s v="Express"/>
    <x v="0"/>
    <s v="No"/>
    <s v="No"/>
  </r>
  <r>
    <x v="4407"/>
    <x v="358"/>
    <s v="CUST10844"/>
    <s v="Customer 844"/>
    <n v="47"/>
    <s v="New"/>
    <s v="P4001"/>
    <s v="Face Wash"/>
    <x v="4"/>
    <s v="BeautyCare"/>
    <n v="5"/>
    <n v="450"/>
    <n v="5"/>
    <n v="2250"/>
    <n v="112.5"/>
    <n v="2137.5"/>
    <n v="1261.49"/>
    <n v="876.01"/>
    <x v="1"/>
    <s v="Bengaluru"/>
    <s v="Karnataka"/>
    <s v="India"/>
    <s v="Net Banking"/>
    <x v="2"/>
    <s v="Standard"/>
    <x v="0"/>
    <s v="No"/>
    <s v="No"/>
  </r>
  <r>
    <x v="4408"/>
    <x v="358"/>
    <s v="CUST11145"/>
    <s v="Customer 1145"/>
    <n v="31"/>
    <s v="New"/>
    <s v="P2002"/>
    <s v="Jeans"/>
    <x v="3"/>
    <s v="FashionMart"/>
    <n v="1"/>
    <n v="2200"/>
    <n v="30"/>
    <n v="2200"/>
    <n v="660"/>
    <n v="1540"/>
    <n v="1066.19"/>
    <n v="473.81"/>
    <x v="1"/>
    <s v="Mumbai"/>
    <s v="Maharashtra"/>
    <s v="India"/>
    <s v="Cash on Delivery"/>
    <x v="1"/>
    <s v="Express"/>
    <x v="0"/>
    <s v="No"/>
    <s v="No"/>
  </r>
  <r>
    <x v="4409"/>
    <x v="358"/>
    <s v="CUST11343"/>
    <s v="Customer 1343"/>
    <n v="29"/>
    <s v="Returning"/>
    <s v="P5004"/>
    <s v="Pen Set"/>
    <x v="1"/>
    <s v="Stationery Hub"/>
    <n v="3"/>
    <n v="250"/>
    <n v="5"/>
    <n v="750"/>
    <n v="37.5"/>
    <n v="712.5"/>
    <n v="503.71"/>
    <n v="208.79"/>
    <x v="1"/>
    <s v="Jaipur"/>
    <s v="Rajasthan"/>
    <s v="India"/>
    <s v="UPI"/>
    <x v="1"/>
    <s v="Standard"/>
    <x v="1"/>
    <s v="No"/>
    <s v="No"/>
  </r>
  <r>
    <x v="4410"/>
    <x v="358"/>
    <s v="CUST12454"/>
    <s v="Customer 2454"/>
    <n v="58"/>
    <s v="New"/>
    <s v="P2003"/>
    <s v="T-Shirt"/>
    <x v="3"/>
    <s v="RetailHub"/>
    <n v="2"/>
    <n v="900"/>
    <n v="25"/>
    <n v="1800"/>
    <n v="450"/>
    <n v="1350"/>
    <n v="1099.24"/>
    <n v="250.76"/>
    <x v="1"/>
    <s v="Jaipur"/>
    <s v="Rajasthan"/>
    <s v="India"/>
    <s v="Credit Card"/>
    <x v="2"/>
    <s v="Express"/>
    <x v="0"/>
    <s v="No"/>
    <s v="No"/>
  </r>
  <r>
    <x v="4411"/>
    <x v="359"/>
    <s v="CUST11462"/>
    <s v="Customer 1462"/>
    <n v="32"/>
    <s v="New"/>
    <s v="P3007"/>
    <s v="Vacuum Cleaner"/>
    <x v="2"/>
    <s v="Global Traders"/>
    <n v="2"/>
    <n v="8500"/>
    <n v="25"/>
    <n v="17000"/>
    <n v="4250"/>
    <n v="12750"/>
    <n v="9189.39"/>
    <n v="3560.61"/>
    <x v="1"/>
    <s v="Ahmedabad"/>
    <s v="Gujarat"/>
    <s v="India"/>
    <s v="Credit Card"/>
    <x v="2"/>
    <s v="Express"/>
    <x v="0"/>
    <s v="No"/>
    <s v="No"/>
  </r>
  <r>
    <x v="4412"/>
    <x v="359"/>
    <s v="CUST11870"/>
    <s v="Customer 1870"/>
    <n v="33"/>
    <s v="Returning"/>
    <s v="P5003"/>
    <s v="Calculator"/>
    <x v="1"/>
    <s v="Stationery Hub"/>
    <n v="2"/>
    <n v="650"/>
    <n v="15"/>
    <n v="1300"/>
    <n v="195"/>
    <n v="1105"/>
    <n v="786.08"/>
    <n v="318.92"/>
    <x v="1"/>
    <s v="Surat"/>
    <s v="Gujarat"/>
    <s v="India"/>
    <s v="Wallet"/>
    <x v="2"/>
    <s v="Standard"/>
    <x v="1"/>
    <s v="No"/>
    <s v="No"/>
  </r>
  <r>
    <x v="4413"/>
    <x v="359"/>
    <s v="CUST10712"/>
    <s v="Customer 712"/>
    <n v="51"/>
    <s v="Returning"/>
    <s v="P2008"/>
    <s v="Formal Shirt"/>
    <x v="3"/>
    <s v="Global Traders"/>
    <n v="1"/>
    <n v="1700"/>
    <n v="0"/>
    <n v="1700"/>
    <n v="0"/>
    <n v="1700"/>
    <n v="1378.47"/>
    <n v="321.52999999999997"/>
    <x v="1"/>
    <s v="Visakhapatnam"/>
    <s v="Andhra Pradesh"/>
    <s v="India"/>
    <s v="UPI"/>
    <x v="0"/>
    <s v="Standard"/>
    <x v="0"/>
    <s v="No"/>
    <s v="Yes"/>
  </r>
  <r>
    <x v="4414"/>
    <x v="359"/>
    <s v="CUST11653"/>
    <s v="Customer 1653"/>
    <n v="31"/>
    <s v="New"/>
    <s v="P4004"/>
    <s v="Shampoo"/>
    <x v="4"/>
    <s v="BeautyCare"/>
    <n v="1"/>
    <n v="550"/>
    <n v="30"/>
    <n v="550"/>
    <n v="165"/>
    <n v="385"/>
    <n v="240.74"/>
    <n v="144.26"/>
    <x v="1"/>
    <s v="Coimbatore"/>
    <s v="Tamil Nadu"/>
    <s v="India"/>
    <s v="Cash on Delivery"/>
    <x v="0"/>
    <s v="Standard"/>
    <x v="0"/>
    <s v="No"/>
    <s v="No"/>
  </r>
  <r>
    <x v="4415"/>
    <x v="359"/>
    <s v="CUST10365"/>
    <s v="Customer 365"/>
    <n v="33"/>
    <s v="Returning"/>
    <s v="P3004"/>
    <s v="Cookware Set"/>
    <x v="2"/>
    <s v="HomeNeeds"/>
    <n v="3"/>
    <n v="3500"/>
    <n v="5"/>
    <n v="10500"/>
    <n v="525"/>
    <n v="9975"/>
    <n v="5724.51"/>
    <n v="4250.49"/>
    <x v="0"/>
    <s v="Chandigarh"/>
    <s v="Chandigarh"/>
    <s v="India"/>
    <s v="Cash on Delivery"/>
    <x v="2"/>
    <s v="Standard"/>
    <x v="0"/>
    <s v="No"/>
    <s v="No"/>
  </r>
  <r>
    <x v="4416"/>
    <x v="359"/>
    <s v="CUST11032"/>
    <s v="Customer 1032"/>
    <n v="29"/>
    <s v="New"/>
    <s v="P2003"/>
    <s v="T-Shirt"/>
    <x v="3"/>
    <s v="RetailHub"/>
    <n v="2"/>
    <n v="900"/>
    <n v="20"/>
    <n v="1800"/>
    <n v="360"/>
    <n v="1440"/>
    <n v="951.03"/>
    <n v="488.97"/>
    <x v="1"/>
    <s v="Guwahati"/>
    <s v="Assam"/>
    <s v="India"/>
    <s v="Cash on Delivery"/>
    <x v="0"/>
    <s v="Standard"/>
    <x v="0"/>
    <s v="No"/>
    <s v="No"/>
  </r>
  <r>
    <x v="4417"/>
    <x v="359"/>
    <s v="CUST12421"/>
    <s v="Customer 2421"/>
    <n v="37"/>
    <s v="Loyal"/>
    <s v="P3006"/>
    <s v="Water Bottle"/>
    <x v="2"/>
    <s v="Metro Supplies"/>
    <n v="3"/>
    <n v="700"/>
    <n v="20"/>
    <n v="2100"/>
    <n v="420"/>
    <n v="1680"/>
    <n v="979.5"/>
    <n v="700.5"/>
    <x v="1"/>
    <s v="Lucknow"/>
    <s v="Uttar Pradesh"/>
    <s v="India"/>
    <s v="Net Banking"/>
    <x v="0"/>
    <s v="Standard"/>
    <x v="0"/>
    <s v="No"/>
    <s v="No"/>
  </r>
  <r>
    <x v="4418"/>
    <x v="359"/>
    <s v="CUST12058"/>
    <s v="Customer 2058"/>
    <n v="50"/>
    <s v="Loyal"/>
    <s v="P1007"/>
    <s v="Mouse"/>
    <x v="0"/>
    <s v="RetailHub"/>
    <n v="3"/>
    <n v="900"/>
    <n v="0"/>
    <n v="2700"/>
    <n v="0"/>
    <n v="2700"/>
    <n v="2195.7800000000002"/>
    <n v="504.22"/>
    <x v="1"/>
    <s v="Hyderabad"/>
    <s v="Telangana"/>
    <s v="India"/>
    <s v="Wallet"/>
    <x v="0"/>
    <s v="Standard"/>
    <x v="2"/>
    <s v="No"/>
    <s v="No"/>
  </r>
  <r>
    <x v="4419"/>
    <x v="359"/>
    <s v="CUST10046"/>
    <s v="Customer 46"/>
    <n v="27"/>
    <s v="Loyal"/>
    <s v="P2001"/>
    <s v="Running Shoes"/>
    <x v="3"/>
    <s v="FashionMart"/>
    <n v="1"/>
    <n v="3200"/>
    <n v="0"/>
    <n v="3200"/>
    <n v="0"/>
    <n v="3200"/>
    <n v="2370.5300000000002"/>
    <n v="829.47"/>
    <x v="1"/>
    <s v="Kolkata"/>
    <s v="West Bengal"/>
    <s v="India"/>
    <s v="Net Banking"/>
    <x v="2"/>
    <s v="Standard"/>
    <x v="0"/>
    <s v="No"/>
    <s v="No"/>
  </r>
  <r>
    <x v="4420"/>
    <x v="359"/>
    <s v="CUST11993"/>
    <s v="Customer 1993"/>
    <n v="49"/>
    <s v="Returning"/>
    <s v="P1005"/>
    <s v="Tablet"/>
    <x v="0"/>
    <s v="RetailHub"/>
    <n v="3"/>
    <n v="18000"/>
    <n v="10"/>
    <n v="54000"/>
    <n v="5400"/>
    <n v="48600"/>
    <n v="28450.76"/>
    <n v="20149.240000000002"/>
    <x v="1"/>
    <s v="Surat"/>
    <s v="Gujarat"/>
    <s v="India"/>
    <s v="Debit Card"/>
    <x v="1"/>
    <s v="Express"/>
    <x v="0"/>
    <s v="No"/>
    <s v="No"/>
  </r>
  <r>
    <x v="4421"/>
    <x v="359"/>
    <s v="CUST11901"/>
    <s v="Customer 1901"/>
    <n v="21"/>
    <s v="Returning"/>
    <s v="P5004"/>
    <s v="Pen Set"/>
    <x v="1"/>
    <s v="Stationery Hub"/>
    <n v="4"/>
    <n v="250"/>
    <n v="10"/>
    <n v="1000"/>
    <n v="100"/>
    <n v="900"/>
    <n v="655.73"/>
    <n v="244.27"/>
    <x v="1"/>
    <s v="Indore"/>
    <s v="Madhya Pradesh"/>
    <s v="India"/>
    <s v="Credit Card"/>
    <x v="2"/>
    <s v="Standard"/>
    <x v="0"/>
    <s v="No"/>
    <s v="No"/>
  </r>
  <r>
    <x v="4422"/>
    <x v="359"/>
    <s v="CUST12392"/>
    <s v="Customer 2392"/>
    <n v="24"/>
    <s v="Returning"/>
    <s v="P4002"/>
    <s v="Moisturizer"/>
    <x v="4"/>
    <s v="BeautyCare"/>
    <n v="1"/>
    <n v="650"/>
    <n v="15"/>
    <n v="650"/>
    <n v="97.5"/>
    <n v="552.5"/>
    <n v="333.72"/>
    <n v="218.78"/>
    <x v="0"/>
    <s v="Jaipur"/>
    <s v="Rajasthan"/>
    <s v="India"/>
    <s v="Cash on Delivery"/>
    <x v="1"/>
    <s v="Express"/>
    <x v="2"/>
    <s v="No"/>
    <s v="Yes"/>
  </r>
  <r>
    <x v="4423"/>
    <x v="359"/>
    <s v="CUST11782"/>
    <s v="Customer 1782"/>
    <n v="32"/>
    <s v="New"/>
    <s v="P5002"/>
    <s v="Novel"/>
    <x v="1"/>
    <s v="Stationery Hub"/>
    <n v="4"/>
    <n v="400"/>
    <n v="20"/>
    <n v="1600"/>
    <n v="320"/>
    <n v="1280"/>
    <n v="751.91"/>
    <n v="528.09"/>
    <x v="1"/>
    <s v="Indore"/>
    <s v="Madhya Pradesh"/>
    <s v="India"/>
    <s v="Wallet"/>
    <x v="2"/>
    <s v="Express"/>
    <x v="0"/>
    <s v="No"/>
    <s v="No"/>
  </r>
  <r>
    <x v="4424"/>
    <x v="359"/>
    <s v="CUST12294"/>
    <s v="Customer 2294"/>
    <n v="23"/>
    <s v="Returning"/>
    <s v="P1005"/>
    <s v="Tablet"/>
    <x v="0"/>
    <s v="RetailHub"/>
    <n v="1"/>
    <n v="18000"/>
    <n v="5"/>
    <n v="18000"/>
    <n v="900"/>
    <n v="17100"/>
    <n v="10646.22"/>
    <n v="6453.78"/>
    <x v="1"/>
    <s v="Lucknow"/>
    <s v="Uttar Pradesh"/>
    <s v="India"/>
    <s v="Cash on Delivery"/>
    <x v="2"/>
    <s v="Standard"/>
    <x v="3"/>
    <s v="No"/>
    <s v="No"/>
  </r>
  <r>
    <x v="4425"/>
    <x v="359"/>
    <s v="CUST10611"/>
    <s v="Customer 611"/>
    <n v="30"/>
    <s v="Returning"/>
    <s v="P2001"/>
    <s v="Running Shoes"/>
    <x v="3"/>
    <s v="FashionMart"/>
    <n v="6"/>
    <n v="3200"/>
    <n v="0"/>
    <n v="19200"/>
    <n v="0"/>
    <n v="19200"/>
    <n v="15704.9"/>
    <n v="3495.1"/>
    <x v="1"/>
    <s v="Bhopal"/>
    <s v="Madhya Pradesh"/>
    <s v="India"/>
    <s v="UPI"/>
    <x v="0"/>
    <s v="Express"/>
    <x v="0"/>
    <s v="No"/>
    <s v="No"/>
  </r>
  <r>
    <x v="4426"/>
    <x v="359"/>
    <s v="CUST12174"/>
    <s v="Customer 2174"/>
    <n v="43"/>
    <s v="Returning"/>
    <s v="P1003"/>
    <s v="Headphones"/>
    <x v="0"/>
    <s v="Metro Supplies"/>
    <n v="2"/>
    <n v="2500"/>
    <n v="15"/>
    <n v="5000"/>
    <n v="750"/>
    <n v="4250"/>
    <n v="2707.54"/>
    <n v="1542.46"/>
    <x v="1"/>
    <s v="Ahmedabad"/>
    <s v="Gujarat"/>
    <s v="India"/>
    <s v="Cash on Delivery"/>
    <x v="2"/>
    <s v="Express"/>
    <x v="0"/>
    <s v="No"/>
    <s v="No"/>
  </r>
  <r>
    <x v="4427"/>
    <x v="359"/>
    <s v="CUST10516"/>
    <s v="Customer 516"/>
    <n v="36"/>
    <s v="Loyal"/>
    <s v="P1003"/>
    <s v="Headphones"/>
    <x v="0"/>
    <s v="Metro Supplies"/>
    <n v="3"/>
    <n v="2500"/>
    <n v="10"/>
    <n v="7500"/>
    <n v="750"/>
    <n v="6750"/>
    <n v="4882.24"/>
    <n v="1867.76"/>
    <x v="1"/>
    <s v="Ahmedabad"/>
    <s v="Gujarat"/>
    <s v="India"/>
    <s v="Wallet"/>
    <x v="0"/>
    <s v="Express"/>
    <x v="0"/>
    <s v="No"/>
    <s v="Yes"/>
  </r>
  <r>
    <x v="4428"/>
    <x v="359"/>
    <s v="CUST11589"/>
    <s v="Customer 1589"/>
    <n v="29"/>
    <s v="Loyal"/>
    <s v="P2004"/>
    <s v="Jacket"/>
    <x v="3"/>
    <s v="Global Traders"/>
    <n v="4"/>
    <n v="3500"/>
    <n v="10"/>
    <n v="14000"/>
    <n v="1400"/>
    <n v="12600"/>
    <n v="8508.86"/>
    <n v="4091.14"/>
    <x v="0"/>
    <s v="Patna"/>
    <s v="Bihar"/>
    <s v="India"/>
    <s v="UPI"/>
    <x v="2"/>
    <s v="Standard"/>
    <x v="4"/>
    <s v="No"/>
    <s v="No"/>
  </r>
  <r>
    <x v="4429"/>
    <x v="359"/>
    <s v="CUST12453"/>
    <s v="Customer 2453"/>
    <n v="18"/>
    <s v="Returning"/>
    <s v="P4003"/>
    <s v="Sunscreen"/>
    <x v="4"/>
    <s v="BeautyCare"/>
    <n v="2"/>
    <n v="700"/>
    <n v="5"/>
    <n v="1400"/>
    <n v="70"/>
    <n v="1330"/>
    <n v="1078.1099999999999"/>
    <n v="251.89"/>
    <x v="1"/>
    <s v="Kolkata"/>
    <s v="West Bengal"/>
    <s v="India"/>
    <s v="Debit Card"/>
    <x v="0"/>
    <s v="Standard"/>
    <x v="0"/>
    <s v="Yes"/>
    <s v="No"/>
  </r>
  <r>
    <x v="4430"/>
    <x v="359"/>
    <s v="CUST10245"/>
    <s v="Customer 245"/>
    <n v="52"/>
    <s v="Returning"/>
    <s v="P3004"/>
    <s v="Cookware Set"/>
    <x v="2"/>
    <s v="HomeNeeds"/>
    <n v="2"/>
    <n v="3500"/>
    <n v="10"/>
    <n v="7000"/>
    <n v="700"/>
    <n v="6300"/>
    <n v="4094.64"/>
    <n v="2205.36"/>
    <x v="0"/>
    <s v="Lucknow"/>
    <s v="Uttar Pradesh"/>
    <s v="India"/>
    <s v="Credit Card"/>
    <x v="2"/>
    <s v="Standard"/>
    <x v="0"/>
    <s v="No"/>
    <s v="No"/>
  </r>
  <r>
    <x v="4431"/>
    <x v="359"/>
    <s v="CUST10149"/>
    <s v="Customer 149"/>
    <n v="59"/>
    <s v="Returning"/>
    <s v="P5002"/>
    <s v="Novel"/>
    <x v="1"/>
    <s v="Stationery Hub"/>
    <n v="5"/>
    <n v="400"/>
    <n v="0"/>
    <n v="2000"/>
    <n v="0"/>
    <n v="2000"/>
    <n v="1356.7"/>
    <n v="643.29999999999995"/>
    <x v="2"/>
    <s v="Delhi"/>
    <s v="Delhi"/>
    <s v="India"/>
    <s v="Debit Card"/>
    <x v="2"/>
    <s v="Express"/>
    <x v="4"/>
    <s v="No"/>
    <s v="No"/>
  </r>
  <r>
    <x v="4432"/>
    <x v="359"/>
    <s v="CUST11028"/>
    <s v="Customer 1028"/>
    <n v="30"/>
    <s v="Returning"/>
    <s v="P5002"/>
    <s v="Novel"/>
    <x v="1"/>
    <s v="Stationery Hub"/>
    <n v="4"/>
    <n v="400"/>
    <n v="10"/>
    <n v="1600"/>
    <n v="160"/>
    <n v="1440"/>
    <n v="1080.2"/>
    <n v="359.8"/>
    <x v="1"/>
    <s v="Pune"/>
    <s v="Maharashtra"/>
    <s v="India"/>
    <s v="Wallet"/>
    <x v="1"/>
    <s v="Express"/>
    <x v="0"/>
    <s v="No"/>
    <s v="No"/>
  </r>
  <r>
    <x v="4433"/>
    <x v="359"/>
    <s v="CUST12421"/>
    <s v="Customer 2421"/>
    <n v="47"/>
    <s v="New"/>
    <s v="P2004"/>
    <s v="Jacket"/>
    <x v="3"/>
    <s v="Global Traders"/>
    <n v="4"/>
    <n v="3500"/>
    <n v="0"/>
    <n v="14000"/>
    <n v="0"/>
    <n v="14000"/>
    <n v="10597.81"/>
    <n v="3402.19"/>
    <x v="1"/>
    <s v="Delhi"/>
    <s v="Delhi"/>
    <s v="India"/>
    <s v="Net Banking"/>
    <x v="2"/>
    <s v="Standard"/>
    <x v="3"/>
    <s v="No"/>
    <s v="No"/>
  </r>
  <r>
    <x v="4434"/>
    <x v="360"/>
    <s v="CUST10432"/>
    <s v="Customer 432"/>
    <n v="31"/>
    <s v="New"/>
    <s v="P3002"/>
    <s v="Air Fryer"/>
    <x v="2"/>
    <s v="HomeNeeds"/>
    <n v="2"/>
    <n v="6500"/>
    <n v="0"/>
    <n v="13000"/>
    <n v="0"/>
    <n v="13000"/>
    <n v="8996.5499999999993"/>
    <n v="4003.45"/>
    <x v="1"/>
    <s v="Hyderabad"/>
    <s v="Telangana"/>
    <s v="India"/>
    <s v="Credit Card"/>
    <x v="2"/>
    <s v="Standard"/>
    <x v="0"/>
    <s v="No"/>
    <s v="No"/>
  </r>
  <r>
    <x v="4435"/>
    <x v="360"/>
    <s v="CUST10466"/>
    <s v="Customer 466"/>
    <n v="53"/>
    <s v="New"/>
    <s v="P3001"/>
    <s v="Coffee Maker"/>
    <x v="2"/>
    <s v="HomeNeeds"/>
    <n v="5"/>
    <n v="4200"/>
    <n v="15"/>
    <n v="21000"/>
    <n v="3150"/>
    <n v="17850"/>
    <n v="13957.65"/>
    <n v="3892.35"/>
    <x v="0"/>
    <s v="Chandigarh"/>
    <s v="Chandigarh"/>
    <s v="India"/>
    <s v="Cash on Delivery"/>
    <x v="0"/>
    <s v="Standard"/>
    <x v="0"/>
    <s v="Yes"/>
    <s v="No"/>
  </r>
  <r>
    <x v="4436"/>
    <x v="360"/>
    <s v="CUST11659"/>
    <s v="Customer 1659"/>
    <n v="41"/>
    <s v="New"/>
    <s v="P5002"/>
    <s v="Novel"/>
    <x v="1"/>
    <s v="Stationery Hub"/>
    <n v="1"/>
    <n v="400"/>
    <n v="10"/>
    <n v="400"/>
    <n v="40"/>
    <n v="360"/>
    <n v="241.24"/>
    <n v="118.76"/>
    <x v="1"/>
    <s v="Lucknow"/>
    <s v="Uttar Pradesh"/>
    <s v="India"/>
    <s v="Wallet"/>
    <x v="0"/>
    <s v="Express"/>
    <x v="0"/>
    <s v="No"/>
    <s v="No"/>
  </r>
  <r>
    <x v="4437"/>
    <x v="360"/>
    <s v="CUST10388"/>
    <s v="Customer 388"/>
    <n v="29"/>
    <s v="New"/>
    <s v="P2008"/>
    <s v="Formal Shirt"/>
    <x v="3"/>
    <s v="Global Traders"/>
    <n v="1"/>
    <n v="1700"/>
    <n v="10"/>
    <n v="1700"/>
    <n v="170"/>
    <n v="1530"/>
    <n v="986.43"/>
    <n v="543.57000000000005"/>
    <x v="1"/>
    <s v="Chennai"/>
    <s v="Tamil Nadu"/>
    <s v="India"/>
    <s v="Wallet"/>
    <x v="0"/>
    <s v="Express"/>
    <x v="2"/>
    <s v="No"/>
    <s v="No"/>
  </r>
  <r>
    <x v="4438"/>
    <x v="360"/>
    <s v="CUST12090"/>
    <s v="Customer 2090"/>
    <n v="59"/>
    <s v="Loyal"/>
    <s v="P3003"/>
    <s v="Mixer Grinder"/>
    <x v="2"/>
    <s v="Prime Distributors"/>
    <n v="4"/>
    <n v="4800"/>
    <n v="5"/>
    <n v="19200"/>
    <n v="960"/>
    <n v="18240"/>
    <n v="12606.4"/>
    <n v="5633.6"/>
    <x v="1"/>
    <s v="Bhubaneswar"/>
    <s v="Odisha"/>
    <s v="India"/>
    <s v="Debit Card"/>
    <x v="1"/>
    <s v="Standard"/>
    <x v="3"/>
    <s v="No"/>
    <s v="No"/>
  </r>
  <r>
    <x v="4439"/>
    <x v="360"/>
    <s v="CUST12431"/>
    <s v="Customer 2431"/>
    <n v="52"/>
    <s v="Loyal"/>
    <s v="P3005"/>
    <s v="Bedsheet Set"/>
    <x v="2"/>
    <s v="RetailHub"/>
    <n v="3"/>
    <n v="1800"/>
    <n v="15"/>
    <n v="5400"/>
    <n v="810"/>
    <n v="4590"/>
    <n v="3669.21"/>
    <n v="920.79"/>
    <x v="1"/>
    <s v="Delhi"/>
    <s v="Delhi"/>
    <s v="India"/>
    <s v="Net Banking"/>
    <x v="1"/>
    <s v="Standard"/>
    <x v="0"/>
    <s v="No"/>
    <s v="No"/>
  </r>
  <r>
    <x v="4440"/>
    <x v="360"/>
    <s v="CUST12442"/>
    <s v="Customer 2442"/>
    <n v="38"/>
    <s v="Loyal"/>
    <s v="P3004"/>
    <s v="Cookware Set"/>
    <x v="2"/>
    <s v="HomeNeeds"/>
    <n v="1"/>
    <n v="3500"/>
    <n v="15"/>
    <n v="3500"/>
    <n v="525"/>
    <n v="2975"/>
    <n v="2360.71"/>
    <n v="614.29"/>
    <x v="1"/>
    <s v="Indore"/>
    <s v="Madhya Pradesh"/>
    <s v="India"/>
    <s v="Net Banking"/>
    <x v="0"/>
    <s v="Express"/>
    <x v="0"/>
    <s v="No"/>
    <s v="No"/>
  </r>
  <r>
    <x v="4441"/>
    <x v="360"/>
    <s v="CUST10998"/>
    <s v="Customer 998"/>
    <n v="45"/>
    <s v="New"/>
    <s v="P5003"/>
    <s v="Calculator"/>
    <x v="1"/>
    <s v="Stationery Hub"/>
    <n v="1"/>
    <n v="650"/>
    <n v="25"/>
    <n v="650"/>
    <n v="162.5"/>
    <n v="487.5"/>
    <n v="292.81"/>
    <n v="194.69"/>
    <x v="1"/>
    <s v="Lucknow"/>
    <s v="Uttar Pradesh"/>
    <s v="India"/>
    <s v="Cash on Delivery"/>
    <x v="1"/>
    <s v="Standard"/>
    <x v="0"/>
    <s v="Yes"/>
    <s v="No"/>
  </r>
  <r>
    <x v="4442"/>
    <x v="361"/>
    <s v="CUST11528"/>
    <s v="Customer 1528"/>
    <n v="38"/>
    <s v="Returning"/>
    <s v="P2007"/>
    <s v="Saree"/>
    <x v="3"/>
    <s v="FashionMart"/>
    <n v="1"/>
    <n v="2600"/>
    <n v="15"/>
    <n v="2600"/>
    <n v="390"/>
    <n v="2210"/>
    <n v="1403"/>
    <n v="807"/>
    <x v="2"/>
    <s v="Pune"/>
    <s v="Maharashtra"/>
    <s v="India"/>
    <s v="Debit Card"/>
    <x v="2"/>
    <s v="Standard"/>
    <x v="0"/>
    <s v="No"/>
    <s v="No"/>
  </r>
  <r>
    <x v="4443"/>
    <x v="361"/>
    <s v="CUST11178"/>
    <s v="Customer 1178"/>
    <n v="33"/>
    <s v="Returning"/>
    <s v="P1005"/>
    <s v="Tablet"/>
    <x v="0"/>
    <s v="RetailHub"/>
    <n v="2"/>
    <n v="18000"/>
    <n v="20"/>
    <n v="36000"/>
    <n v="7200"/>
    <n v="28800"/>
    <n v="20295.13"/>
    <n v="8504.8700000000008"/>
    <x v="1"/>
    <s v="Bengaluru"/>
    <s v="Karnataka"/>
    <s v="India"/>
    <s v="UPI"/>
    <x v="2"/>
    <s v="Express"/>
    <x v="0"/>
    <s v="No"/>
    <s v="No"/>
  </r>
  <r>
    <x v="4444"/>
    <x v="361"/>
    <s v="CUST10481"/>
    <s v="Customer 481"/>
    <n v="38"/>
    <s v="Returning"/>
    <s v="P3006"/>
    <s v="Water Bottle"/>
    <x v="2"/>
    <s v="Metro Supplies"/>
    <n v="2"/>
    <n v="700"/>
    <n v="15"/>
    <n v="1400"/>
    <n v="210"/>
    <n v="1190"/>
    <n v="886.2"/>
    <n v="303.8"/>
    <x v="1"/>
    <s v="Indore"/>
    <s v="Madhya Pradesh"/>
    <s v="India"/>
    <s v="Credit Card"/>
    <x v="0"/>
    <s v="Standard"/>
    <x v="3"/>
    <s v="No"/>
    <s v="No"/>
  </r>
  <r>
    <x v="4445"/>
    <x v="361"/>
    <s v="CUST11305"/>
    <s v="Customer 1305"/>
    <n v="44"/>
    <s v="Loyal"/>
    <s v="P1002"/>
    <s v="Smartphone"/>
    <x v="0"/>
    <s v="Global Traders"/>
    <n v="1"/>
    <n v="28000"/>
    <n v="0"/>
    <n v="28000"/>
    <n v="0"/>
    <n v="28000"/>
    <n v="20193.169999999998"/>
    <n v="7806.83"/>
    <x v="2"/>
    <s v="Visakhapatnam"/>
    <s v="Andhra Pradesh"/>
    <s v="India"/>
    <s v="Credit Card"/>
    <x v="2"/>
    <s v="Express"/>
    <x v="4"/>
    <s v="Yes"/>
    <s v="No"/>
  </r>
  <r>
    <x v="4446"/>
    <x v="361"/>
    <s v="CUST10991"/>
    <s v="Customer 991"/>
    <n v="59"/>
    <s v="Loyal"/>
    <s v="P1003"/>
    <s v="Headphones"/>
    <x v="0"/>
    <s v="Metro Supplies"/>
    <n v="3"/>
    <n v="2500"/>
    <n v="0"/>
    <n v="7500"/>
    <n v="0"/>
    <n v="7500"/>
    <n v="4567.58"/>
    <n v="2932.42"/>
    <x v="2"/>
    <s v="Hyderabad"/>
    <s v="Telangana"/>
    <s v="India"/>
    <s v="Cash on Delivery"/>
    <x v="2"/>
    <s v="Standard"/>
    <x v="0"/>
    <s v="No"/>
    <s v="No"/>
  </r>
  <r>
    <x v="4447"/>
    <x v="361"/>
    <s v="CUST11447"/>
    <s v="Customer 1447"/>
    <n v="29"/>
    <s v="New"/>
    <s v="P4006"/>
    <s v="Lipstick"/>
    <x v="4"/>
    <s v="BeautyCare"/>
    <n v="2"/>
    <n v="850"/>
    <n v="10"/>
    <n v="1700"/>
    <n v="170"/>
    <n v="1530"/>
    <n v="1070.19"/>
    <n v="459.81"/>
    <x v="1"/>
    <s v="Patna"/>
    <s v="Bihar"/>
    <s v="India"/>
    <s v="Net Banking"/>
    <x v="2"/>
    <s v="Express"/>
    <x v="0"/>
    <s v="No"/>
    <s v="No"/>
  </r>
  <r>
    <x v="4448"/>
    <x v="361"/>
    <s v="CUST10680"/>
    <s v="Customer 680"/>
    <n v="33"/>
    <s v="Loyal"/>
    <s v="P2006"/>
    <s v="Womens Kurti"/>
    <x v="3"/>
    <s v="FashionMart"/>
    <n v="1"/>
    <n v="1400"/>
    <n v="10"/>
    <n v="1400"/>
    <n v="140"/>
    <n v="1260"/>
    <n v="765.69"/>
    <n v="494.31"/>
    <x v="1"/>
    <s v="Ahmedabad"/>
    <s v="Gujarat"/>
    <s v="India"/>
    <s v="Cash on Delivery"/>
    <x v="2"/>
    <s v="Standard"/>
    <x v="0"/>
    <s v="No"/>
    <s v="No"/>
  </r>
  <r>
    <x v="4449"/>
    <x v="361"/>
    <s v="CUST11218"/>
    <s v="Customer 1218"/>
    <n v="22"/>
    <s v="New"/>
    <s v="P3004"/>
    <s v="Cookware Set"/>
    <x v="2"/>
    <s v="HomeNeeds"/>
    <n v="1"/>
    <n v="3500"/>
    <n v="15"/>
    <n v="3500"/>
    <n v="525"/>
    <n v="2975"/>
    <n v="2141.35"/>
    <n v="833.65"/>
    <x v="1"/>
    <s v="Coimbatore"/>
    <s v="Tamil Nadu"/>
    <s v="India"/>
    <s v="UPI"/>
    <x v="2"/>
    <s v="Same Day"/>
    <x v="0"/>
    <s v="No"/>
    <s v="No"/>
  </r>
  <r>
    <x v="4450"/>
    <x v="361"/>
    <s v="CUST10944"/>
    <s v="Customer 944"/>
    <n v="22"/>
    <s v="Returning"/>
    <s v="P5005"/>
    <s v="Desk Organizer"/>
    <x v="1"/>
    <s v="Stationery Hub"/>
    <n v="2"/>
    <n v="600"/>
    <n v="5"/>
    <n v="1200"/>
    <n v="60"/>
    <n v="1140"/>
    <n v="672.54"/>
    <n v="467.46"/>
    <x v="2"/>
    <s v="Chandigarh"/>
    <s v="Chandigarh"/>
    <s v="India"/>
    <s v="Debit Card"/>
    <x v="1"/>
    <s v="Standard"/>
    <x v="0"/>
    <s v="No"/>
    <s v="No"/>
  </r>
  <r>
    <x v="4451"/>
    <x v="361"/>
    <s v="CUST11388"/>
    <s v="Customer 1388"/>
    <n v="24"/>
    <s v="Loyal"/>
    <s v="P2005"/>
    <s v="Backpack"/>
    <x v="3"/>
    <s v="Metro Supplies"/>
    <n v="2"/>
    <n v="1800"/>
    <n v="10"/>
    <n v="3600"/>
    <n v="360"/>
    <n v="3240"/>
    <n v="2500.1799999999998"/>
    <n v="739.82"/>
    <x v="0"/>
    <s v="Nagpur"/>
    <s v="Maharashtra"/>
    <s v="India"/>
    <s v="Wallet"/>
    <x v="0"/>
    <s v="Express"/>
    <x v="0"/>
    <s v="Yes"/>
    <s v="No"/>
  </r>
  <r>
    <x v="4452"/>
    <x v="361"/>
    <s v="CUST10753"/>
    <s v="Customer 753"/>
    <n v="55"/>
    <s v="New"/>
    <s v="P3001"/>
    <s v="Coffee Maker"/>
    <x v="2"/>
    <s v="HomeNeeds"/>
    <n v="4"/>
    <n v="4200"/>
    <n v="10"/>
    <n v="16800"/>
    <n v="1680"/>
    <n v="15120"/>
    <n v="10842.61"/>
    <n v="4277.3900000000003"/>
    <x v="1"/>
    <s v="Kolkata"/>
    <s v="West Bengal"/>
    <s v="India"/>
    <s v="Wallet"/>
    <x v="1"/>
    <s v="Same Day"/>
    <x v="3"/>
    <s v="No"/>
    <s v="No"/>
  </r>
  <r>
    <x v="4453"/>
    <x v="361"/>
    <s v="CUST12095"/>
    <s v="Customer 2095"/>
    <n v="39"/>
    <s v="Returning"/>
    <s v="P3007"/>
    <s v="Vacuum Cleaner"/>
    <x v="2"/>
    <s v="Global Traders"/>
    <n v="1"/>
    <n v="8500"/>
    <n v="5"/>
    <n v="8500"/>
    <n v="425"/>
    <n v="8075"/>
    <n v="6313.73"/>
    <n v="1761.27"/>
    <x v="1"/>
    <s v="Bhopal"/>
    <s v="Madhya Pradesh"/>
    <s v="India"/>
    <s v="Cash on Delivery"/>
    <x v="0"/>
    <s v="Express"/>
    <x v="3"/>
    <s v="No"/>
    <s v="No"/>
  </r>
  <r>
    <x v="4454"/>
    <x v="361"/>
    <s v="CUST10471"/>
    <s v="Customer 471"/>
    <n v="42"/>
    <s v="New"/>
    <s v="P4001"/>
    <s v="Face Wash"/>
    <x v="4"/>
    <s v="BeautyCare"/>
    <n v="1"/>
    <n v="450"/>
    <n v="15"/>
    <n v="450"/>
    <n v="67.5"/>
    <n v="382.5"/>
    <n v="311.55"/>
    <n v="70.95"/>
    <x v="1"/>
    <s v="Coimbatore"/>
    <s v="Tamil Nadu"/>
    <s v="India"/>
    <s v="Cash on Delivery"/>
    <x v="0"/>
    <s v="Standard"/>
    <x v="2"/>
    <s v="No"/>
    <s v="No"/>
  </r>
  <r>
    <x v="4455"/>
    <x v="361"/>
    <s v="CUST12168"/>
    <s v="Customer 2168"/>
    <n v="41"/>
    <s v="Returning"/>
    <s v="P5001"/>
    <s v="Notebook Set"/>
    <x v="1"/>
    <s v="Stationery Hub"/>
    <n v="2"/>
    <n v="500"/>
    <n v="20"/>
    <n v="1000"/>
    <n v="200"/>
    <n v="800"/>
    <n v="467.99"/>
    <n v="332.01"/>
    <x v="1"/>
    <s v="Visakhapatnam"/>
    <s v="Andhra Pradesh"/>
    <s v="India"/>
    <s v="Debit Card"/>
    <x v="2"/>
    <s v="Standard"/>
    <x v="1"/>
    <s v="No"/>
    <s v="No"/>
  </r>
  <r>
    <x v="4456"/>
    <x v="361"/>
    <s v="CUST11877"/>
    <s v="Customer 1877"/>
    <n v="44"/>
    <s v="Loyal"/>
    <s v="P1006"/>
    <s v="Keyboard"/>
    <x v="0"/>
    <s v="Metro Supplies"/>
    <n v="2"/>
    <n v="1800"/>
    <n v="15"/>
    <n v="3600"/>
    <n v="540"/>
    <n v="3060"/>
    <n v="2125.1799999999998"/>
    <n v="934.82"/>
    <x v="1"/>
    <s v="Mumbai"/>
    <s v="Maharashtra"/>
    <s v="India"/>
    <s v="Net Banking"/>
    <x v="0"/>
    <s v="Standard"/>
    <x v="0"/>
    <s v="No"/>
    <s v="No"/>
  </r>
  <r>
    <x v="4457"/>
    <x v="362"/>
    <s v="CUST10273"/>
    <s v="Customer 273"/>
    <n v="31"/>
    <s v="New"/>
    <s v="P1007"/>
    <s v="Mouse"/>
    <x v="0"/>
    <s v="RetailHub"/>
    <n v="1"/>
    <n v="900"/>
    <n v="20"/>
    <n v="900"/>
    <n v="180"/>
    <n v="720"/>
    <n v="491.03"/>
    <n v="228.97"/>
    <x v="2"/>
    <s v="Guwahati"/>
    <s v="Assam"/>
    <s v="India"/>
    <s v="Credit Card"/>
    <x v="0"/>
    <s v="Standard"/>
    <x v="0"/>
    <s v="No"/>
    <s v="No"/>
  </r>
  <r>
    <x v="4458"/>
    <x v="362"/>
    <s v="CUST11123"/>
    <s v="Customer 1123"/>
    <n v="50"/>
    <s v="Returning"/>
    <s v="P3005"/>
    <s v="Bedsheet Set"/>
    <x v="2"/>
    <s v="RetailHub"/>
    <n v="3"/>
    <n v="1800"/>
    <n v="25"/>
    <n v="5400"/>
    <n v="1350"/>
    <n v="4050"/>
    <n v="3103.99"/>
    <n v="946.01"/>
    <x v="1"/>
    <s v="Patna"/>
    <s v="Bihar"/>
    <s v="India"/>
    <s v="Cash on Delivery"/>
    <x v="0"/>
    <s v="Standard"/>
    <x v="0"/>
    <s v="No"/>
    <s v="Yes"/>
  </r>
  <r>
    <x v="4459"/>
    <x v="362"/>
    <s v="CUST11917"/>
    <s v="Customer 1917"/>
    <n v="55"/>
    <s v="New"/>
    <s v="P3002"/>
    <s v="Air Fryer"/>
    <x v="2"/>
    <s v="HomeNeeds"/>
    <n v="2"/>
    <n v="6500"/>
    <n v="15"/>
    <n v="13000"/>
    <n v="1950"/>
    <n v="11050"/>
    <n v="8853.89"/>
    <n v="2196.11"/>
    <x v="2"/>
    <s v="Patna"/>
    <s v="Bihar"/>
    <s v="India"/>
    <s v="Wallet"/>
    <x v="2"/>
    <s v="Express"/>
    <x v="0"/>
    <s v="No"/>
    <s v="Yes"/>
  </r>
  <r>
    <x v="4460"/>
    <x v="362"/>
    <s v="CUST11987"/>
    <s v="Customer 1987"/>
    <n v="57"/>
    <s v="Loyal"/>
    <s v="P3003"/>
    <s v="Mixer Grinder"/>
    <x v="2"/>
    <s v="Prime Distributors"/>
    <n v="2"/>
    <n v="4800"/>
    <n v="10"/>
    <n v="9600"/>
    <n v="960"/>
    <n v="8640"/>
    <n v="6454.98"/>
    <n v="2185.02"/>
    <x v="1"/>
    <s v="Kolkata"/>
    <s v="West Bengal"/>
    <s v="India"/>
    <s v="Wallet"/>
    <x v="0"/>
    <s v="Standard"/>
    <x v="0"/>
    <s v="No"/>
    <s v="No"/>
  </r>
  <r>
    <x v="4461"/>
    <x v="362"/>
    <s v="CUST10080"/>
    <s v="Customer 80"/>
    <n v="48"/>
    <s v="Returning"/>
    <s v="P3002"/>
    <s v="Air Fryer"/>
    <x v="2"/>
    <s v="HomeNeeds"/>
    <n v="3"/>
    <n v="6500"/>
    <n v="5"/>
    <n v="19500"/>
    <n v="975"/>
    <n v="18525"/>
    <n v="11890.59"/>
    <n v="6634.41"/>
    <x v="1"/>
    <s v="Delhi"/>
    <s v="Delhi"/>
    <s v="India"/>
    <s v="UPI"/>
    <x v="2"/>
    <s v="Express"/>
    <x v="2"/>
    <s v="No"/>
    <s v="No"/>
  </r>
  <r>
    <x v="4462"/>
    <x v="362"/>
    <s v="CUST10164"/>
    <s v="Customer 164"/>
    <n v="54"/>
    <s v="New"/>
    <s v="P2008"/>
    <s v="Formal Shirt"/>
    <x v="3"/>
    <s v="Global Traders"/>
    <n v="1"/>
    <n v="1700"/>
    <n v="25"/>
    <n v="1700"/>
    <n v="425"/>
    <n v="1275"/>
    <n v="750.02"/>
    <n v="524.98"/>
    <x v="0"/>
    <s v="Bhubaneswar"/>
    <s v="Odisha"/>
    <s v="India"/>
    <s v="UPI"/>
    <x v="2"/>
    <s v="Standard"/>
    <x v="0"/>
    <s v="Yes"/>
    <s v="No"/>
  </r>
  <r>
    <x v="4463"/>
    <x v="362"/>
    <s v="CUST10325"/>
    <s v="Customer 325"/>
    <n v="51"/>
    <s v="Loyal"/>
    <s v="P4004"/>
    <s v="Shampoo"/>
    <x v="4"/>
    <s v="BeautyCare"/>
    <n v="2"/>
    <n v="550"/>
    <n v="0"/>
    <n v="1100"/>
    <n v="0"/>
    <n v="1100"/>
    <n v="772.99"/>
    <n v="327.01"/>
    <x v="0"/>
    <s v="Patna"/>
    <s v="Bihar"/>
    <s v="India"/>
    <s v="UPI"/>
    <x v="1"/>
    <s v="Express"/>
    <x v="0"/>
    <s v="No"/>
    <s v="No"/>
  </r>
  <r>
    <x v="4464"/>
    <x v="362"/>
    <s v="CUST10356"/>
    <s v="Customer 356"/>
    <n v="59"/>
    <s v="New"/>
    <s v="P1001"/>
    <s v="Laptop"/>
    <x v="0"/>
    <s v="TechSource India"/>
    <n v="4"/>
    <n v="55000"/>
    <n v="20"/>
    <n v="220000"/>
    <n v="44000"/>
    <n v="176000"/>
    <n v="138753.03"/>
    <n v="37246.97"/>
    <x v="1"/>
    <s v="Kolkata"/>
    <s v="West Bengal"/>
    <s v="India"/>
    <s v="UPI"/>
    <x v="0"/>
    <s v="Express"/>
    <x v="0"/>
    <s v="No"/>
    <s v="No"/>
  </r>
  <r>
    <x v="4465"/>
    <x v="362"/>
    <s v="CUST11545"/>
    <s v="Customer 1545"/>
    <n v="32"/>
    <s v="Loyal"/>
    <s v="P2003"/>
    <s v="T-Shirt"/>
    <x v="3"/>
    <s v="RetailHub"/>
    <n v="1"/>
    <n v="900"/>
    <n v="20"/>
    <n v="900"/>
    <n v="180"/>
    <n v="720"/>
    <n v="559.07000000000005"/>
    <n v="160.93"/>
    <x v="1"/>
    <s v="Chennai"/>
    <s v="Tamil Nadu"/>
    <s v="India"/>
    <s v="Credit Card"/>
    <x v="2"/>
    <s v="Standard"/>
    <x v="0"/>
    <s v="No"/>
    <s v="No"/>
  </r>
  <r>
    <x v="4466"/>
    <x v="362"/>
    <s v="CUST11805"/>
    <s v="Customer 1805"/>
    <n v="32"/>
    <s v="Loyal"/>
    <s v="P2005"/>
    <s v="Backpack"/>
    <x v="3"/>
    <s v="Metro Supplies"/>
    <n v="4"/>
    <n v="1800"/>
    <n v="30"/>
    <n v="7200"/>
    <n v="2160"/>
    <n v="5040"/>
    <n v="3527.38"/>
    <n v="1512.62"/>
    <x v="1"/>
    <s v="Pune"/>
    <s v="Maharashtra"/>
    <s v="India"/>
    <s v="Net Banking"/>
    <x v="2"/>
    <s v="Standard"/>
    <x v="3"/>
    <s v="No"/>
    <s v="No"/>
  </r>
  <r>
    <x v="4467"/>
    <x v="362"/>
    <s v="CUST12226"/>
    <s v="Customer 2226"/>
    <n v="24"/>
    <s v="Loyal"/>
    <s v="P3002"/>
    <s v="Air Fryer"/>
    <x v="2"/>
    <s v="HomeNeeds"/>
    <n v="2"/>
    <n v="6500"/>
    <n v="30"/>
    <n v="13000"/>
    <n v="3900"/>
    <n v="9100"/>
    <n v="5294.31"/>
    <n v="3805.69"/>
    <x v="2"/>
    <s v="Bengaluru"/>
    <s v="Karnataka"/>
    <s v="India"/>
    <s v="Net Banking"/>
    <x v="1"/>
    <s v="Express"/>
    <x v="3"/>
    <s v="No"/>
    <s v="No"/>
  </r>
  <r>
    <x v="4468"/>
    <x v="362"/>
    <s v="CUST10475"/>
    <s v="Customer 475"/>
    <n v="58"/>
    <s v="New"/>
    <s v="P4003"/>
    <s v="Sunscreen"/>
    <x v="4"/>
    <s v="BeautyCare"/>
    <n v="3"/>
    <n v="700"/>
    <n v="20"/>
    <n v="2100"/>
    <n v="420"/>
    <n v="1680"/>
    <n v="1064.17"/>
    <n v="615.83000000000004"/>
    <x v="2"/>
    <s v="Jaipur"/>
    <s v="Rajasthan"/>
    <s v="India"/>
    <s v="Cash on Delivery"/>
    <x v="2"/>
    <s v="Express"/>
    <x v="4"/>
    <s v="No"/>
    <s v="No"/>
  </r>
  <r>
    <x v="4469"/>
    <x v="363"/>
    <s v="CUST10515"/>
    <s v="Customer 515"/>
    <n v="43"/>
    <s v="Returning"/>
    <s v="P4004"/>
    <s v="Shampoo"/>
    <x v="4"/>
    <s v="BeautyCare"/>
    <n v="3"/>
    <n v="550"/>
    <n v="15"/>
    <n v="1650"/>
    <n v="247.5"/>
    <n v="1402.5"/>
    <n v="846.78"/>
    <n v="555.72"/>
    <x v="1"/>
    <s v="Lucknow"/>
    <s v="Uttar Pradesh"/>
    <s v="India"/>
    <s v="Debit Card"/>
    <x v="0"/>
    <s v="Standard"/>
    <x v="0"/>
    <s v="No"/>
    <s v="No"/>
  </r>
  <r>
    <x v="4470"/>
    <x v="363"/>
    <s v="CUST12293"/>
    <s v="Customer 2293"/>
    <n v="53"/>
    <s v="New"/>
    <s v="P4002"/>
    <s v="Moisturizer"/>
    <x v="4"/>
    <s v="BeautyCare"/>
    <n v="2"/>
    <n v="650"/>
    <n v="15"/>
    <n v="1300"/>
    <n v="195"/>
    <n v="1105"/>
    <n v="811.36"/>
    <n v="293.64"/>
    <x v="1"/>
    <s v="Chennai"/>
    <s v="Tamil Nadu"/>
    <s v="India"/>
    <s v="Net Banking"/>
    <x v="2"/>
    <s v="Standard"/>
    <x v="1"/>
    <s v="No"/>
    <s v="Yes"/>
  </r>
  <r>
    <x v="4471"/>
    <x v="363"/>
    <s v="CUST10249"/>
    <s v="Customer 249"/>
    <n v="42"/>
    <s v="New"/>
    <s v="P3006"/>
    <s v="Water Bottle"/>
    <x v="2"/>
    <s v="Metro Supplies"/>
    <n v="1"/>
    <n v="700"/>
    <n v="5"/>
    <n v="700"/>
    <n v="35"/>
    <n v="665"/>
    <n v="464.39"/>
    <n v="200.61"/>
    <x v="1"/>
    <s v="Chennai"/>
    <s v="Tamil Nadu"/>
    <s v="India"/>
    <s v="Debit Card"/>
    <x v="0"/>
    <s v="Same Day"/>
    <x v="0"/>
    <s v="No"/>
    <s v="No"/>
  </r>
  <r>
    <x v="4472"/>
    <x v="363"/>
    <s v="CUST10870"/>
    <s v="Customer 870"/>
    <n v="31"/>
    <s v="New"/>
    <s v="P1002"/>
    <s v="Smartphone"/>
    <x v="0"/>
    <s v="Global Traders"/>
    <n v="1"/>
    <n v="28000"/>
    <n v="25"/>
    <n v="28000"/>
    <n v="7000"/>
    <n v="21000"/>
    <n v="12588.62"/>
    <n v="8411.3799999999992"/>
    <x v="1"/>
    <s v="Indore"/>
    <s v="Madhya Pradesh"/>
    <s v="India"/>
    <s v="Cash on Delivery"/>
    <x v="1"/>
    <s v="Standard"/>
    <x v="0"/>
    <s v="Yes"/>
    <s v="No"/>
  </r>
  <r>
    <x v="4473"/>
    <x v="363"/>
    <s v="CUST11030"/>
    <s v="Customer 1030"/>
    <n v="25"/>
    <s v="New"/>
    <s v="P1006"/>
    <s v="Keyboard"/>
    <x v="0"/>
    <s v="Metro Supplies"/>
    <n v="5"/>
    <n v="1800"/>
    <n v="15"/>
    <n v="9000"/>
    <n v="1350"/>
    <n v="7650"/>
    <n v="5236.71"/>
    <n v="2413.29"/>
    <x v="1"/>
    <s v="Nagpur"/>
    <s v="Maharashtra"/>
    <s v="India"/>
    <s v="Debit Card"/>
    <x v="2"/>
    <s v="Standard"/>
    <x v="3"/>
    <s v="No"/>
    <s v="No"/>
  </r>
  <r>
    <x v="4474"/>
    <x v="363"/>
    <s v="CUST11313"/>
    <s v="Customer 1313"/>
    <n v="57"/>
    <s v="Returning"/>
    <s v="P3005"/>
    <s v="Bedsheet Set"/>
    <x v="2"/>
    <s v="RetailHub"/>
    <n v="3"/>
    <n v="1800"/>
    <n v="5"/>
    <n v="5400"/>
    <n v="270"/>
    <n v="5130"/>
    <n v="3288.14"/>
    <n v="1841.86"/>
    <x v="2"/>
    <s v="Visakhapatnam"/>
    <s v="Andhra Pradesh"/>
    <s v="India"/>
    <s v="Debit Card"/>
    <x v="2"/>
    <s v="Standard"/>
    <x v="0"/>
    <s v="No"/>
    <s v="No"/>
  </r>
  <r>
    <x v="4475"/>
    <x v="363"/>
    <s v="CUST12420"/>
    <s v="Customer 2420"/>
    <n v="20"/>
    <s v="Returning"/>
    <s v="P4006"/>
    <s v="Lipstick"/>
    <x v="4"/>
    <s v="BeautyCare"/>
    <n v="1"/>
    <n v="850"/>
    <n v="15"/>
    <n v="850"/>
    <n v="127.5"/>
    <n v="722.5"/>
    <n v="558.84"/>
    <n v="163.66"/>
    <x v="2"/>
    <s v="Coimbatore"/>
    <s v="Tamil Nadu"/>
    <s v="India"/>
    <s v="Cash on Delivery"/>
    <x v="0"/>
    <s v="Standard"/>
    <x v="0"/>
    <s v="No"/>
    <s v="No"/>
  </r>
  <r>
    <x v="4476"/>
    <x v="363"/>
    <s v="CUST11304"/>
    <s v="Customer 1304"/>
    <n v="27"/>
    <s v="Returning"/>
    <s v="P4003"/>
    <s v="Sunscreen"/>
    <x v="4"/>
    <s v="BeautyCare"/>
    <n v="1"/>
    <n v="700"/>
    <n v="10"/>
    <n v="700"/>
    <n v="70"/>
    <n v="630"/>
    <n v="377.31"/>
    <n v="252.69"/>
    <x v="2"/>
    <s v="Patna"/>
    <s v="Bihar"/>
    <s v="India"/>
    <s v="Net Banking"/>
    <x v="0"/>
    <s v="Express"/>
    <x v="1"/>
    <s v="No"/>
    <s v="No"/>
  </r>
  <r>
    <x v="4477"/>
    <x v="363"/>
    <s v="CUST11998"/>
    <s v="Customer 1998"/>
    <n v="50"/>
    <s v="New"/>
    <s v="P1010"/>
    <s v="Bluetooth Speaker"/>
    <x v="0"/>
    <s v="Prime Distributors"/>
    <n v="1"/>
    <n v="3200"/>
    <n v="10"/>
    <n v="3200"/>
    <n v="320"/>
    <n v="2880"/>
    <n v="1619.3"/>
    <n v="1260.7"/>
    <x v="2"/>
    <s v="Ahmedabad"/>
    <s v="Gujarat"/>
    <s v="India"/>
    <s v="UPI"/>
    <x v="1"/>
    <s v="Express"/>
    <x v="2"/>
    <s v="No"/>
    <s v="No"/>
  </r>
  <r>
    <x v="4478"/>
    <x v="363"/>
    <s v="CUST11969"/>
    <s v="Customer 1969"/>
    <n v="18"/>
    <s v="Returning"/>
    <s v="P1001"/>
    <s v="Laptop"/>
    <x v="0"/>
    <s v="TechSource India"/>
    <n v="1"/>
    <n v="55000"/>
    <n v="10"/>
    <n v="55000"/>
    <n v="5500"/>
    <n v="49500"/>
    <n v="38874.11"/>
    <n v="10625.89"/>
    <x v="2"/>
    <s v="Guwahati"/>
    <s v="Assam"/>
    <s v="India"/>
    <s v="Debit Card"/>
    <x v="0"/>
    <s v="Standard"/>
    <x v="0"/>
    <s v="No"/>
    <s v="No"/>
  </r>
  <r>
    <x v="4479"/>
    <x v="363"/>
    <s v="CUST11356"/>
    <s v="Customer 1356"/>
    <n v="45"/>
    <s v="Returning"/>
    <s v="P1001"/>
    <s v="Laptop"/>
    <x v="0"/>
    <s v="TechSource India"/>
    <n v="2"/>
    <n v="55000"/>
    <n v="10"/>
    <n v="110000"/>
    <n v="11000"/>
    <n v="99000"/>
    <n v="76888.73"/>
    <n v="22111.27"/>
    <x v="1"/>
    <s v="Jaipur"/>
    <s v="Rajasthan"/>
    <s v="India"/>
    <s v="Cash on Delivery"/>
    <x v="2"/>
    <s v="Standard"/>
    <x v="0"/>
    <s v="No"/>
    <s v="No"/>
  </r>
  <r>
    <x v="4480"/>
    <x v="363"/>
    <s v="CUST12267"/>
    <s v="Customer 2267"/>
    <n v="26"/>
    <s v="New"/>
    <s v="P2004"/>
    <s v="Jacket"/>
    <x v="3"/>
    <s v="Global Traders"/>
    <n v="1"/>
    <n v="3500"/>
    <n v="10"/>
    <n v="3500"/>
    <n v="350"/>
    <n v="3150"/>
    <n v="1814.69"/>
    <n v="1335.31"/>
    <x v="1"/>
    <s v="Mumbai"/>
    <s v="Maharashtra"/>
    <s v="India"/>
    <s v="Wallet"/>
    <x v="1"/>
    <s v="Express"/>
    <x v="0"/>
    <s v="No"/>
    <s v="No"/>
  </r>
  <r>
    <x v="4481"/>
    <x v="363"/>
    <s v="CUST11869"/>
    <s v="Customer 1869"/>
    <n v="31"/>
    <s v="Returning"/>
    <s v="P3001"/>
    <s v="Coffee Maker"/>
    <x v="2"/>
    <s v="HomeNeeds"/>
    <n v="1"/>
    <n v="4200"/>
    <n v="0"/>
    <n v="4200"/>
    <n v="0"/>
    <n v="4200"/>
    <n v="3231.88"/>
    <n v="968.12"/>
    <x v="0"/>
    <s v="Surat"/>
    <s v="Gujarat"/>
    <s v="India"/>
    <s v="Credit Card"/>
    <x v="2"/>
    <s v="Standard"/>
    <x v="0"/>
    <s v="No"/>
    <s v="Yes"/>
  </r>
  <r>
    <x v="4482"/>
    <x v="363"/>
    <s v="CUST11869"/>
    <s v="Customer 1869"/>
    <n v="21"/>
    <s v="Loyal"/>
    <s v="P4003"/>
    <s v="Sunscreen"/>
    <x v="4"/>
    <s v="BeautyCare"/>
    <n v="6"/>
    <n v="700"/>
    <n v="5"/>
    <n v="4200"/>
    <n v="210"/>
    <n v="3990"/>
    <n v="2652.07"/>
    <n v="1337.93"/>
    <x v="1"/>
    <s v="Indore"/>
    <s v="Madhya Pradesh"/>
    <s v="India"/>
    <s v="Wallet"/>
    <x v="1"/>
    <s v="Standard"/>
    <x v="0"/>
    <s v="No"/>
    <s v="No"/>
  </r>
  <r>
    <x v="4483"/>
    <x v="363"/>
    <s v="CUST11162"/>
    <s v="Customer 1162"/>
    <n v="30"/>
    <s v="Loyal"/>
    <s v="P1008"/>
    <s v="Monitor"/>
    <x v="0"/>
    <s v="Global Traders"/>
    <n v="2"/>
    <n v="14500"/>
    <n v="0"/>
    <n v="29000"/>
    <n v="0"/>
    <n v="29000"/>
    <n v="18771.64"/>
    <n v="10228.36"/>
    <x v="1"/>
    <s v="Coimbatore"/>
    <s v="Tamil Nadu"/>
    <s v="India"/>
    <s v="Debit Card"/>
    <x v="0"/>
    <s v="Standard"/>
    <x v="0"/>
    <s v="No"/>
    <s v="No"/>
  </r>
  <r>
    <x v="4484"/>
    <x v="363"/>
    <s v="CUST10750"/>
    <s v="Customer 750"/>
    <n v="49"/>
    <s v="Loyal"/>
    <s v="P2001"/>
    <s v="Running Shoes"/>
    <x v="3"/>
    <s v="FashionMart"/>
    <n v="2"/>
    <n v="3200"/>
    <n v="15"/>
    <n v="6400"/>
    <n v="960"/>
    <n v="5440"/>
    <n v="4176.93"/>
    <n v="1263.07"/>
    <x v="0"/>
    <s v="Lucknow"/>
    <s v="Uttar Pradesh"/>
    <s v="India"/>
    <s v="Net Banking"/>
    <x v="2"/>
    <s v="Standard"/>
    <x v="0"/>
    <s v="No"/>
    <s v="No"/>
  </r>
  <r>
    <x v="4485"/>
    <x v="364"/>
    <s v="CUST11175"/>
    <s v="Customer 1175"/>
    <n v="46"/>
    <s v="Returning"/>
    <s v="P1001"/>
    <s v="Laptop"/>
    <x v="0"/>
    <s v="TechSource India"/>
    <n v="1"/>
    <n v="55000"/>
    <n v="0"/>
    <n v="55000"/>
    <n v="0"/>
    <n v="55000"/>
    <n v="33587.269999999997"/>
    <n v="21412.73"/>
    <x v="1"/>
    <s v="Lucknow"/>
    <s v="Uttar Pradesh"/>
    <s v="India"/>
    <s v="Net Banking"/>
    <x v="2"/>
    <s v="Standard"/>
    <x v="1"/>
    <s v="No"/>
    <s v="No"/>
  </r>
  <r>
    <x v="4486"/>
    <x v="364"/>
    <s v="CUST10498"/>
    <s v="Customer 498"/>
    <n v="26"/>
    <s v="New"/>
    <s v="P1006"/>
    <s v="Keyboard"/>
    <x v="0"/>
    <s v="Metro Supplies"/>
    <n v="1"/>
    <n v="1800"/>
    <n v="10"/>
    <n v="1800"/>
    <n v="180"/>
    <n v="1620"/>
    <n v="1204.18"/>
    <n v="415.82"/>
    <x v="0"/>
    <s v="Mumbai"/>
    <s v="Maharashtra"/>
    <s v="India"/>
    <s v="Cash on Delivery"/>
    <x v="0"/>
    <s v="Standard"/>
    <x v="4"/>
    <s v="No"/>
    <s v="No"/>
  </r>
  <r>
    <x v="4487"/>
    <x v="364"/>
    <s v="CUST10815"/>
    <s v="Customer 815"/>
    <n v="33"/>
    <s v="New"/>
    <s v="P5001"/>
    <s v="Notebook Set"/>
    <x v="1"/>
    <s v="Stationery Hub"/>
    <n v="2"/>
    <n v="500"/>
    <n v="15"/>
    <n v="1000"/>
    <n v="150"/>
    <n v="850"/>
    <n v="643.15"/>
    <n v="206.85"/>
    <x v="1"/>
    <s v="Bhubaneswar"/>
    <s v="Odisha"/>
    <s v="India"/>
    <s v="Wallet"/>
    <x v="2"/>
    <s v="Standard"/>
    <x v="0"/>
    <s v="No"/>
    <s v="No"/>
  </r>
  <r>
    <x v="4488"/>
    <x v="364"/>
    <s v="CUST10832"/>
    <s v="Customer 832"/>
    <n v="48"/>
    <s v="New"/>
    <s v="P5001"/>
    <s v="Notebook Set"/>
    <x v="1"/>
    <s v="Stationery Hub"/>
    <n v="1"/>
    <n v="500"/>
    <n v="10"/>
    <n v="500"/>
    <n v="50"/>
    <n v="450"/>
    <n v="309.74"/>
    <n v="140.26"/>
    <x v="1"/>
    <s v="Kolkata"/>
    <s v="West Bengal"/>
    <s v="India"/>
    <s v="UPI"/>
    <x v="0"/>
    <s v="Standard"/>
    <x v="3"/>
    <s v="No"/>
    <s v="No"/>
  </r>
  <r>
    <x v="4489"/>
    <x v="364"/>
    <s v="CUST12035"/>
    <s v="Customer 2035"/>
    <n v="49"/>
    <s v="New"/>
    <s v="P4005"/>
    <s v="Perfume"/>
    <x v="4"/>
    <s v="BeautyCare"/>
    <n v="2"/>
    <n v="1800"/>
    <n v="20"/>
    <n v="3600"/>
    <n v="720"/>
    <n v="2880"/>
    <n v="1794.61"/>
    <n v="1085.3900000000001"/>
    <x v="1"/>
    <s v="Guwahati"/>
    <s v="Assam"/>
    <s v="India"/>
    <s v="Credit Card"/>
    <x v="1"/>
    <s v="Standard"/>
    <x v="0"/>
    <s v="No"/>
    <s v="No"/>
  </r>
  <r>
    <x v="4490"/>
    <x v="364"/>
    <s v="CUST10086"/>
    <s v="Customer 86"/>
    <n v="53"/>
    <s v="New"/>
    <s v="P5003"/>
    <s v="Calculator"/>
    <x v="1"/>
    <s v="Stationery Hub"/>
    <n v="2"/>
    <n v="650"/>
    <n v="0"/>
    <n v="1300"/>
    <n v="0"/>
    <n v="1300"/>
    <n v="760.7"/>
    <n v="539.29999999999995"/>
    <x v="1"/>
    <s v="Guwahati"/>
    <s v="Assam"/>
    <s v="India"/>
    <s v="Wallet"/>
    <x v="1"/>
    <s v="Standard"/>
    <x v="0"/>
    <s v="No"/>
    <s v="No"/>
  </r>
  <r>
    <x v="4491"/>
    <x v="364"/>
    <s v="CUST11505"/>
    <s v="Customer 1505"/>
    <n v="60"/>
    <s v="Returning"/>
    <s v="P5003"/>
    <s v="Calculator"/>
    <x v="1"/>
    <s v="Stationery Hub"/>
    <n v="2"/>
    <n v="650"/>
    <n v="10"/>
    <n v="1300"/>
    <n v="130"/>
    <n v="1170"/>
    <n v="910.82"/>
    <n v="259.18"/>
    <x v="1"/>
    <s v="Chandigarh"/>
    <s v="Chandigarh"/>
    <s v="India"/>
    <s v="Debit Card"/>
    <x v="2"/>
    <s v="Standard"/>
    <x v="0"/>
    <s v="No"/>
    <s v="No"/>
  </r>
  <r>
    <x v="4492"/>
    <x v="364"/>
    <s v="CUST12138"/>
    <s v="Customer 2138"/>
    <n v="43"/>
    <s v="Returning"/>
    <s v="P5005"/>
    <s v="Desk Organizer"/>
    <x v="1"/>
    <s v="Stationery Hub"/>
    <n v="2"/>
    <n v="600"/>
    <n v="10"/>
    <n v="1200"/>
    <n v="120"/>
    <n v="1080"/>
    <n v="595.35"/>
    <n v="484.65"/>
    <x v="1"/>
    <s v="Guwahati"/>
    <s v="Assam"/>
    <s v="India"/>
    <s v="Net Banking"/>
    <x v="2"/>
    <s v="Standard"/>
    <x v="1"/>
    <s v="No"/>
    <s v="No"/>
  </r>
  <r>
    <x v="4493"/>
    <x v="364"/>
    <s v="CUST12020"/>
    <s v="Customer 2020"/>
    <n v="26"/>
    <s v="Returning"/>
    <s v="P2006"/>
    <s v="Womens Kurti"/>
    <x v="3"/>
    <s v="FashionMart"/>
    <n v="2"/>
    <n v="1400"/>
    <n v="20"/>
    <n v="2800"/>
    <n v="560"/>
    <n v="2240"/>
    <n v="1822.93"/>
    <n v="417.07"/>
    <x v="1"/>
    <s v="Hyderabad"/>
    <s v="Telangana"/>
    <s v="India"/>
    <s v="Wallet"/>
    <x v="0"/>
    <s v="Standard"/>
    <x v="0"/>
    <s v="No"/>
    <s v="Yes"/>
  </r>
  <r>
    <x v="4494"/>
    <x v="364"/>
    <s v="CUST10610"/>
    <s v="Customer 610"/>
    <n v="23"/>
    <s v="Loyal"/>
    <s v="P2005"/>
    <s v="Backpack"/>
    <x v="3"/>
    <s v="Metro Supplies"/>
    <n v="1"/>
    <n v="1800"/>
    <n v="0"/>
    <n v="1800"/>
    <n v="0"/>
    <n v="1800"/>
    <n v="1228.49"/>
    <n v="571.51"/>
    <x v="0"/>
    <s v="Lucknow"/>
    <s v="Uttar Pradesh"/>
    <s v="India"/>
    <s v="Debit Card"/>
    <x v="1"/>
    <s v="Same Day"/>
    <x v="0"/>
    <s v="No"/>
    <s v="No"/>
  </r>
  <r>
    <x v="4495"/>
    <x v="364"/>
    <s v="CUST11604"/>
    <s v="Customer 1604"/>
    <n v="54"/>
    <s v="Loyal"/>
    <s v="P4005"/>
    <s v="Perfume"/>
    <x v="4"/>
    <s v="BeautyCare"/>
    <n v="1"/>
    <n v="1800"/>
    <n v="0"/>
    <n v="1800"/>
    <n v="0"/>
    <n v="1800"/>
    <n v="1198.77"/>
    <n v="601.23"/>
    <x v="1"/>
    <s v="Chandigarh"/>
    <s v="Chandigarh"/>
    <s v="India"/>
    <s v="Net Banking"/>
    <x v="2"/>
    <s v="Express"/>
    <x v="0"/>
    <s v="No"/>
    <s v="No"/>
  </r>
  <r>
    <x v="4496"/>
    <x v="364"/>
    <s v="CUST11858"/>
    <s v="Customer 1858"/>
    <n v="32"/>
    <s v="New"/>
    <s v="P1003"/>
    <s v="Headphones"/>
    <x v="0"/>
    <s v="Metro Supplies"/>
    <n v="3"/>
    <n v="2500"/>
    <n v="25"/>
    <n v="7500"/>
    <n v="1875"/>
    <n v="5625"/>
    <n v="4303.49"/>
    <n v="1321.51"/>
    <x v="2"/>
    <s v="Visakhapatnam"/>
    <s v="Andhra Pradesh"/>
    <s v="India"/>
    <s v="Wallet"/>
    <x v="2"/>
    <s v="Standard"/>
    <x v="4"/>
    <s v="No"/>
    <s v="No"/>
  </r>
  <r>
    <x v="4497"/>
    <x v="364"/>
    <s v="CUST11216"/>
    <s v="Customer 1216"/>
    <n v="28"/>
    <s v="Returning"/>
    <s v="P2005"/>
    <s v="Backpack"/>
    <x v="3"/>
    <s v="Metro Supplies"/>
    <n v="1"/>
    <n v="1800"/>
    <n v="15"/>
    <n v="1800"/>
    <n v="270"/>
    <n v="1530"/>
    <n v="1240.98"/>
    <n v="289.02"/>
    <x v="1"/>
    <s v="Bhopal"/>
    <s v="Madhya Pradesh"/>
    <s v="India"/>
    <s v="Wallet"/>
    <x v="0"/>
    <s v="Standard"/>
    <x v="0"/>
    <s v="No"/>
    <s v="No"/>
  </r>
  <r>
    <x v="4498"/>
    <x v="364"/>
    <s v="CUST10284"/>
    <s v="Customer 284"/>
    <n v="24"/>
    <s v="Returning"/>
    <s v="P1009"/>
    <s v="Power Bank"/>
    <x v="0"/>
    <s v="Prime Distributors"/>
    <n v="2"/>
    <n v="1600"/>
    <n v="5"/>
    <n v="3200"/>
    <n v="160"/>
    <n v="3040"/>
    <n v="2393.6799999999998"/>
    <n v="646.32000000000005"/>
    <x v="1"/>
    <s v="Indore"/>
    <s v="Madhya Pradesh"/>
    <s v="India"/>
    <s v="Wallet"/>
    <x v="0"/>
    <s v="Standard"/>
    <x v="0"/>
    <s v="No"/>
    <s v="No"/>
  </r>
  <r>
    <x v="4499"/>
    <x v="364"/>
    <s v="CUST10656"/>
    <s v="Customer 656"/>
    <n v="23"/>
    <s v="Loyal"/>
    <s v="P3003"/>
    <s v="Mixer Grinder"/>
    <x v="2"/>
    <s v="Prime Distributors"/>
    <n v="2"/>
    <n v="4800"/>
    <n v="15"/>
    <n v="9600"/>
    <n v="1440"/>
    <n v="8160"/>
    <n v="5241.84"/>
    <n v="2918.16"/>
    <x v="1"/>
    <s v="Bhopal"/>
    <s v="Madhya Pradesh"/>
    <s v="India"/>
    <s v="Credit Card"/>
    <x v="1"/>
    <s v="Standard"/>
    <x v="1"/>
    <s v="No"/>
    <s v="No"/>
  </r>
  <r>
    <x v="4500"/>
    <x v="365"/>
    <s v="CUST12135"/>
    <s v="Customer 2135"/>
    <n v="54"/>
    <s v="New"/>
    <s v="P4004"/>
    <s v="Shampoo"/>
    <x v="4"/>
    <s v="BeautyCare"/>
    <n v="4"/>
    <n v="550"/>
    <n v="10"/>
    <n v="2200"/>
    <n v="220"/>
    <n v="1980"/>
    <n v="1559.07"/>
    <n v="420.93"/>
    <x v="0"/>
    <s v="Jaipur"/>
    <s v="Rajasthan"/>
    <s v="India"/>
    <s v="Debit Card"/>
    <x v="1"/>
    <s v="Express"/>
    <x v="0"/>
    <s v="No"/>
    <s v="No"/>
  </r>
  <r>
    <x v="4501"/>
    <x v="365"/>
    <s v="CUST11025"/>
    <s v="Customer 1025"/>
    <n v="60"/>
    <s v="New"/>
    <s v="P5001"/>
    <s v="Notebook Set"/>
    <x v="1"/>
    <s v="Stationery Hub"/>
    <n v="4"/>
    <n v="500"/>
    <n v="10"/>
    <n v="2000"/>
    <n v="200"/>
    <n v="1800"/>
    <n v="1325.43"/>
    <n v="474.57"/>
    <x v="1"/>
    <s v="Patna"/>
    <s v="Bihar"/>
    <s v="India"/>
    <s v="Net Banking"/>
    <x v="2"/>
    <s v="Express"/>
    <x v="0"/>
    <s v="No"/>
    <s v="No"/>
  </r>
  <r>
    <x v="4502"/>
    <x v="365"/>
    <s v="CUST11995"/>
    <s v="Customer 1995"/>
    <n v="59"/>
    <s v="New"/>
    <s v="P3005"/>
    <s v="Bedsheet Set"/>
    <x v="2"/>
    <s v="RetailHub"/>
    <n v="2"/>
    <n v="1800"/>
    <n v="20"/>
    <n v="3600"/>
    <n v="720"/>
    <n v="2880"/>
    <n v="1853.53"/>
    <n v="1026.47"/>
    <x v="1"/>
    <s v="Jaipur"/>
    <s v="Rajasthan"/>
    <s v="India"/>
    <s v="UPI"/>
    <x v="2"/>
    <s v="Standard"/>
    <x v="3"/>
    <s v="No"/>
    <s v="No"/>
  </r>
  <r>
    <x v="4503"/>
    <x v="365"/>
    <s v="CUST11994"/>
    <s v="Customer 1994"/>
    <n v="51"/>
    <s v="New"/>
    <s v="P4003"/>
    <s v="Sunscreen"/>
    <x v="4"/>
    <s v="BeautyCare"/>
    <n v="1"/>
    <n v="700"/>
    <n v="0"/>
    <n v="700"/>
    <n v="0"/>
    <n v="700"/>
    <n v="408.59"/>
    <n v="291.41000000000003"/>
    <x v="1"/>
    <s v="Visakhapatnam"/>
    <s v="Andhra Pradesh"/>
    <s v="India"/>
    <s v="Cash on Delivery"/>
    <x v="2"/>
    <s v="Express"/>
    <x v="0"/>
    <s v="No"/>
    <s v="No"/>
  </r>
  <r>
    <x v="4504"/>
    <x v="365"/>
    <s v="CUST12018"/>
    <s v="Customer 2018"/>
    <n v="24"/>
    <s v="New"/>
    <s v="P3005"/>
    <s v="Bedsheet Set"/>
    <x v="2"/>
    <s v="RetailHub"/>
    <n v="3"/>
    <n v="1800"/>
    <n v="10"/>
    <n v="5400"/>
    <n v="540"/>
    <n v="4860"/>
    <n v="3272.74"/>
    <n v="1587.26"/>
    <x v="1"/>
    <s v="Indore"/>
    <s v="Madhya Pradesh"/>
    <s v="India"/>
    <s v="Debit Card"/>
    <x v="0"/>
    <s v="Express"/>
    <x v="0"/>
    <s v="No"/>
    <s v="No"/>
  </r>
  <r>
    <x v="4505"/>
    <x v="365"/>
    <s v="CUST11849"/>
    <s v="Customer 1849"/>
    <n v="44"/>
    <s v="Loyal"/>
    <s v="P1007"/>
    <s v="Mouse"/>
    <x v="0"/>
    <s v="RetailHub"/>
    <n v="1"/>
    <n v="900"/>
    <n v="0"/>
    <n v="900"/>
    <n v="0"/>
    <n v="900"/>
    <n v="496.01"/>
    <n v="403.99"/>
    <x v="0"/>
    <s v="Ahmedabad"/>
    <s v="Gujarat"/>
    <s v="India"/>
    <s v="Net Banking"/>
    <x v="0"/>
    <s v="Standard"/>
    <x v="0"/>
    <s v="No"/>
    <s v="No"/>
  </r>
  <r>
    <x v="4506"/>
    <x v="365"/>
    <s v="CUST11653"/>
    <s v="Customer 1653"/>
    <n v="21"/>
    <s v="Returning"/>
    <s v="P3004"/>
    <s v="Cookware Set"/>
    <x v="2"/>
    <s v="HomeNeeds"/>
    <n v="2"/>
    <n v="3500"/>
    <n v="20"/>
    <n v="7000"/>
    <n v="1400"/>
    <n v="5600"/>
    <n v="3619.24"/>
    <n v="1980.76"/>
    <x v="1"/>
    <s v="Delhi"/>
    <s v="Delhi"/>
    <s v="India"/>
    <s v="Net Banking"/>
    <x v="2"/>
    <s v="Standard"/>
    <x v="1"/>
    <s v="No"/>
    <s v="No"/>
  </r>
  <r>
    <x v="4507"/>
    <x v="365"/>
    <s v="CUST10989"/>
    <s v="Customer 989"/>
    <n v="43"/>
    <s v="Returning"/>
    <s v="P1001"/>
    <s v="Laptop"/>
    <x v="0"/>
    <s v="TechSource India"/>
    <n v="1"/>
    <n v="55000"/>
    <n v="15"/>
    <n v="55000"/>
    <n v="8250"/>
    <n v="46750"/>
    <n v="31241.88"/>
    <n v="15508.12"/>
    <x v="1"/>
    <s v="Hyderabad"/>
    <s v="Telangana"/>
    <s v="India"/>
    <s v="Debit Card"/>
    <x v="0"/>
    <s v="Standard"/>
    <x v="0"/>
    <s v="Yes"/>
    <s v="No"/>
  </r>
  <r>
    <x v="4508"/>
    <x v="365"/>
    <s v="CUST12372"/>
    <s v="Customer 2372"/>
    <n v="36"/>
    <s v="Returning"/>
    <s v="P4006"/>
    <s v="Lipstick"/>
    <x v="4"/>
    <s v="BeautyCare"/>
    <n v="1"/>
    <n v="850"/>
    <n v="20"/>
    <n v="850"/>
    <n v="170"/>
    <n v="680"/>
    <n v="547.89"/>
    <n v="132.11000000000001"/>
    <x v="0"/>
    <s v="Pune"/>
    <s v="Maharashtra"/>
    <s v="India"/>
    <s v="Wallet"/>
    <x v="0"/>
    <s v="Express"/>
    <x v="0"/>
    <s v="No"/>
    <s v="Yes"/>
  </r>
  <r>
    <x v="4509"/>
    <x v="365"/>
    <s v="CUST12362"/>
    <s v="Customer 2362"/>
    <n v="27"/>
    <s v="Returning"/>
    <s v="P5004"/>
    <s v="Pen Set"/>
    <x v="1"/>
    <s v="Stationery Hub"/>
    <n v="1"/>
    <n v="250"/>
    <n v="5"/>
    <n v="250"/>
    <n v="12.5"/>
    <n v="237.5"/>
    <n v="170.22"/>
    <n v="67.28"/>
    <x v="2"/>
    <s v="Indore"/>
    <s v="Madhya Pradesh"/>
    <s v="India"/>
    <s v="Credit Card"/>
    <x v="0"/>
    <s v="Standard"/>
    <x v="0"/>
    <s v="No"/>
    <s v="Yes"/>
  </r>
  <r>
    <x v="4510"/>
    <x v="365"/>
    <s v="CUST11633"/>
    <s v="Customer 1633"/>
    <n v="20"/>
    <s v="Returning"/>
    <s v="P2004"/>
    <s v="Jacket"/>
    <x v="3"/>
    <s v="Global Traders"/>
    <n v="1"/>
    <n v="3500"/>
    <n v="15"/>
    <n v="3500"/>
    <n v="525"/>
    <n v="2975"/>
    <n v="1883.07"/>
    <n v="1091.93"/>
    <x v="1"/>
    <s v="Lucknow"/>
    <s v="Uttar Pradesh"/>
    <s v="India"/>
    <s v="UPI"/>
    <x v="0"/>
    <s v="Standard"/>
    <x v="1"/>
    <s v="No"/>
    <s v="No"/>
  </r>
  <r>
    <x v="4511"/>
    <x v="365"/>
    <s v="CUST11302"/>
    <s v="Customer 1302"/>
    <n v="52"/>
    <s v="Loyal"/>
    <s v="P3007"/>
    <s v="Vacuum Cleaner"/>
    <x v="2"/>
    <s v="Global Traders"/>
    <n v="2"/>
    <n v="8500"/>
    <n v="0"/>
    <n v="17000"/>
    <n v="0"/>
    <n v="17000"/>
    <n v="12379.48"/>
    <n v="4620.5200000000004"/>
    <x v="1"/>
    <s v="Nagpur"/>
    <s v="Maharashtra"/>
    <s v="India"/>
    <s v="Credit Card"/>
    <x v="1"/>
    <s v="Standard"/>
    <x v="0"/>
    <s v="No"/>
    <s v="No"/>
  </r>
  <r>
    <x v="4512"/>
    <x v="366"/>
    <s v="CUST11010"/>
    <s v="Customer 1010"/>
    <n v="57"/>
    <s v="Returning"/>
    <s v="P5001"/>
    <s v="Notebook Set"/>
    <x v="1"/>
    <s v="Stationery Hub"/>
    <n v="2"/>
    <n v="500"/>
    <n v="0"/>
    <n v="1000"/>
    <n v="0"/>
    <n v="1000"/>
    <n v="795.38"/>
    <n v="204.62"/>
    <x v="1"/>
    <s v="Guwahati"/>
    <s v="Assam"/>
    <s v="India"/>
    <s v="Net Banking"/>
    <x v="1"/>
    <s v="Standard"/>
    <x v="0"/>
    <s v="No"/>
    <s v="No"/>
  </r>
  <r>
    <x v="4513"/>
    <x v="366"/>
    <s v="CUST12011"/>
    <s v="Customer 2011"/>
    <n v="36"/>
    <s v="Returning"/>
    <s v="P2004"/>
    <s v="Jacket"/>
    <x v="3"/>
    <s v="Global Traders"/>
    <n v="1"/>
    <n v="3500"/>
    <n v="15"/>
    <n v="3500"/>
    <n v="525"/>
    <n v="2975"/>
    <n v="1970.67"/>
    <n v="1004.33"/>
    <x v="1"/>
    <s v="Kolkata"/>
    <s v="West Bengal"/>
    <s v="India"/>
    <s v="Credit Card"/>
    <x v="1"/>
    <s v="Express"/>
    <x v="0"/>
    <s v="No"/>
    <s v="No"/>
  </r>
  <r>
    <x v="4514"/>
    <x v="366"/>
    <s v="CUST11758"/>
    <s v="Customer 1758"/>
    <n v="45"/>
    <s v="Returning"/>
    <s v="P5004"/>
    <s v="Pen Set"/>
    <x v="1"/>
    <s v="Stationery Hub"/>
    <n v="2"/>
    <n v="250"/>
    <n v="0"/>
    <n v="500"/>
    <n v="0"/>
    <n v="500"/>
    <n v="338.99"/>
    <n v="161.01"/>
    <x v="1"/>
    <s v="Mumbai"/>
    <s v="Maharashtra"/>
    <s v="India"/>
    <s v="Credit Card"/>
    <x v="0"/>
    <s v="Express"/>
    <x v="0"/>
    <s v="No"/>
    <s v="No"/>
  </r>
  <r>
    <x v="4515"/>
    <x v="366"/>
    <s v="CUST10111"/>
    <s v="Customer 111"/>
    <n v="24"/>
    <s v="Returning"/>
    <s v="P5005"/>
    <s v="Desk Organizer"/>
    <x v="1"/>
    <s v="Stationery Hub"/>
    <n v="2"/>
    <n v="600"/>
    <n v="20"/>
    <n v="1200"/>
    <n v="240"/>
    <n v="960"/>
    <n v="637.39"/>
    <n v="322.61"/>
    <x v="2"/>
    <s v="Hyderabad"/>
    <s v="Telangana"/>
    <s v="India"/>
    <s v="UPI"/>
    <x v="2"/>
    <s v="Standard"/>
    <x v="0"/>
    <s v="No"/>
    <s v="No"/>
  </r>
  <r>
    <x v="4516"/>
    <x v="366"/>
    <s v="CUST10076"/>
    <s v="Customer 76"/>
    <n v="34"/>
    <s v="Returning"/>
    <s v="P5001"/>
    <s v="Notebook Set"/>
    <x v="1"/>
    <s v="Stationery Hub"/>
    <n v="4"/>
    <n v="500"/>
    <n v="15"/>
    <n v="2000"/>
    <n v="300"/>
    <n v="1700"/>
    <n v="1095.72"/>
    <n v="604.28"/>
    <x v="0"/>
    <s v="Guwahati"/>
    <s v="Assam"/>
    <s v="India"/>
    <s v="Credit Card"/>
    <x v="1"/>
    <s v="Standard"/>
    <x v="0"/>
    <s v="No"/>
    <s v="No"/>
  </r>
  <r>
    <x v="4517"/>
    <x v="366"/>
    <s v="CUST12202"/>
    <s v="Customer 2202"/>
    <n v="60"/>
    <s v="New"/>
    <s v="P4004"/>
    <s v="Shampoo"/>
    <x v="4"/>
    <s v="BeautyCare"/>
    <n v="3"/>
    <n v="550"/>
    <n v="15"/>
    <n v="1650"/>
    <n v="247.5"/>
    <n v="1402.5"/>
    <n v="887.17"/>
    <n v="515.33000000000004"/>
    <x v="1"/>
    <s v="Visakhapatnam"/>
    <s v="Andhra Pradesh"/>
    <s v="India"/>
    <s v="Credit Card"/>
    <x v="2"/>
    <s v="Same Day"/>
    <x v="2"/>
    <s v="No"/>
    <s v="No"/>
  </r>
  <r>
    <x v="4518"/>
    <x v="366"/>
    <s v="CUST11230"/>
    <s v="Customer 1230"/>
    <n v="30"/>
    <s v="New"/>
    <s v="P1001"/>
    <s v="Laptop"/>
    <x v="0"/>
    <s v="TechSource India"/>
    <n v="1"/>
    <n v="55000"/>
    <n v="10"/>
    <n v="55000"/>
    <n v="5500"/>
    <n v="49500"/>
    <n v="39314.26"/>
    <n v="10185.74"/>
    <x v="1"/>
    <s v="Pune"/>
    <s v="Maharashtra"/>
    <s v="India"/>
    <s v="Cash on Delivery"/>
    <x v="0"/>
    <s v="Standard"/>
    <x v="0"/>
    <s v="No"/>
    <s v="No"/>
  </r>
  <r>
    <x v="4519"/>
    <x v="366"/>
    <s v="CUST10164"/>
    <s v="Customer 164"/>
    <n v="28"/>
    <s v="New"/>
    <s v="P4006"/>
    <s v="Lipstick"/>
    <x v="4"/>
    <s v="BeautyCare"/>
    <n v="1"/>
    <n v="850"/>
    <n v="15"/>
    <n v="850"/>
    <n v="127.5"/>
    <n v="722.5"/>
    <n v="461.53"/>
    <n v="260.97000000000003"/>
    <x v="1"/>
    <s v="Jaipur"/>
    <s v="Rajasthan"/>
    <s v="India"/>
    <s v="Credit Card"/>
    <x v="2"/>
    <s v="Standard"/>
    <x v="0"/>
    <s v="No"/>
    <s v="No"/>
  </r>
  <r>
    <x v="4520"/>
    <x v="366"/>
    <s v="CUST11201"/>
    <s v="Customer 1201"/>
    <n v="27"/>
    <s v="Loyal"/>
    <s v="P1005"/>
    <s v="Tablet"/>
    <x v="0"/>
    <s v="RetailHub"/>
    <n v="5"/>
    <n v="18000"/>
    <n v="10"/>
    <n v="90000"/>
    <n v="9000"/>
    <n v="81000"/>
    <n v="56463.71"/>
    <n v="24536.29"/>
    <x v="1"/>
    <s v="Nagpur"/>
    <s v="Maharashtra"/>
    <s v="India"/>
    <s v="Credit Card"/>
    <x v="2"/>
    <s v="Standard"/>
    <x v="0"/>
    <s v="No"/>
    <s v="No"/>
  </r>
  <r>
    <x v="4521"/>
    <x v="366"/>
    <s v="CUST10606"/>
    <s v="Customer 606"/>
    <n v="59"/>
    <s v="New"/>
    <s v="P5001"/>
    <s v="Notebook Set"/>
    <x v="1"/>
    <s v="Stationery Hub"/>
    <n v="2"/>
    <n v="500"/>
    <n v="5"/>
    <n v="1000"/>
    <n v="50"/>
    <n v="950"/>
    <n v="645.65"/>
    <n v="304.35000000000002"/>
    <x v="1"/>
    <s v="Chennai"/>
    <s v="Tamil Nadu"/>
    <s v="India"/>
    <s v="Debit Card"/>
    <x v="0"/>
    <s v="Express"/>
    <x v="0"/>
    <s v="No"/>
    <s v="No"/>
  </r>
  <r>
    <x v="4522"/>
    <x v="366"/>
    <s v="CUST11013"/>
    <s v="Customer 1013"/>
    <n v="53"/>
    <s v="New"/>
    <s v="P3006"/>
    <s v="Water Bottle"/>
    <x v="2"/>
    <s v="Metro Supplies"/>
    <n v="1"/>
    <n v="700"/>
    <n v="15"/>
    <n v="700"/>
    <n v="105"/>
    <n v="595"/>
    <n v="457.19"/>
    <n v="137.81"/>
    <x v="2"/>
    <s v="Bengaluru"/>
    <s v="Karnataka"/>
    <s v="India"/>
    <s v="Cash on Delivery"/>
    <x v="0"/>
    <s v="Express"/>
    <x v="0"/>
    <s v="No"/>
    <s v="No"/>
  </r>
  <r>
    <x v="4523"/>
    <x v="366"/>
    <s v="CUST12113"/>
    <s v="Customer 2113"/>
    <n v="19"/>
    <s v="New"/>
    <s v="P1003"/>
    <s v="Headphones"/>
    <x v="0"/>
    <s v="Metro Supplies"/>
    <n v="2"/>
    <n v="2500"/>
    <n v="10"/>
    <n v="5000"/>
    <n v="500"/>
    <n v="4500"/>
    <n v="2715.89"/>
    <n v="1784.11"/>
    <x v="1"/>
    <s v="Delhi"/>
    <s v="Delhi"/>
    <s v="India"/>
    <s v="Wallet"/>
    <x v="1"/>
    <s v="Standard"/>
    <x v="0"/>
    <s v="No"/>
    <s v="Yes"/>
  </r>
  <r>
    <x v="4524"/>
    <x v="366"/>
    <s v="CUST12487"/>
    <s v="Customer 2487"/>
    <n v="56"/>
    <s v="Loyal"/>
    <s v="P4003"/>
    <s v="Sunscreen"/>
    <x v="4"/>
    <s v="BeautyCare"/>
    <n v="1"/>
    <n v="700"/>
    <n v="5"/>
    <n v="700"/>
    <n v="35"/>
    <n v="665"/>
    <n v="492.98"/>
    <n v="172.02"/>
    <x v="1"/>
    <s v="Hyderabad"/>
    <s v="Telangana"/>
    <s v="India"/>
    <s v="Cash on Delivery"/>
    <x v="0"/>
    <s v="Standard"/>
    <x v="0"/>
    <s v="No"/>
    <s v="No"/>
  </r>
  <r>
    <x v="4525"/>
    <x v="366"/>
    <s v="CUST11410"/>
    <s v="Customer 1410"/>
    <n v="21"/>
    <s v="Returning"/>
    <s v="P1007"/>
    <s v="Mouse"/>
    <x v="0"/>
    <s v="RetailHub"/>
    <n v="2"/>
    <n v="900"/>
    <n v="30"/>
    <n v="1800"/>
    <n v="540"/>
    <n v="1260"/>
    <n v="704.77"/>
    <n v="555.23"/>
    <x v="1"/>
    <s v="Surat"/>
    <s v="Gujarat"/>
    <s v="India"/>
    <s v="Cash on Delivery"/>
    <x v="0"/>
    <s v="Standard"/>
    <x v="0"/>
    <s v="Yes"/>
    <s v="No"/>
  </r>
  <r>
    <x v="4526"/>
    <x v="366"/>
    <s v="CUST11581"/>
    <s v="Customer 1581"/>
    <n v="43"/>
    <s v="Returning"/>
    <s v="P4001"/>
    <s v="Face Wash"/>
    <x v="4"/>
    <s v="BeautyCare"/>
    <n v="1"/>
    <n v="450"/>
    <n v="15"/>
    <n v="450"/>
    <n v="67.5"/>
    <n v="382.5"/>
    <n v="246.82"/>
    <n v="135.68"/>
    <x v="1"/>
    <s v="Patna"/>
    <s v="Bihar"/>
    <s v="India"/>
    <s v="Debit Card"/>
    <x v="2"/>
    <s v="Express"/>
    <x v="0"/>
    <s v="No"/>
    <s v="No"/>
  </r>
  <r>
    <x v="4527"/>
    <x v="366"/>
    <s v="CUST11346"/>
    <s v="Customer 1346"/>
    <n v="49"/>
    <s v="Returning"/>
    <s v="P4005"/>
    <s v="Perfume"/>
    <x v="4"/>
    <s v="BeautyCare"/>
    <n v="4"/>
    <n v="1800"/>
    <n v="0"/>
    <n v="7200"/>
    <n v="0"/>
    <n v="7200"/>
    <n v="4110.55"/>
    <n v="3089.45"/>
    <x v="1"/>
    <s v="Patna"/>
    <s v="Bihar"/>
    <s v="India"/>
    <s v="UPI"/>
    <x v="2"/>
    <s v="Express"/>
    <x v="0"/>
    <s v="No"/>
    <s v="No"/>
  </r>
  <r>
    <x v="4528"/>
    <x v="366"/>
    <s v="CUST11437"/>
    <s v="Customer 1437"/>
    <n v="35"/>
    <s v="New"/>
    <s v="P3006"/>
    <s v="Water Bottle"/>
    <x v="2"/>
    <s v="Metro Supplies"/>
    <n v="3"/>
    <n v="700"/>
    <n v="15"/>
    <n v="2100"/>
    <n v="315"/>
    <n v="1785"/>
    <n v="1125.01"/>
    <n v="659.99"/>
    <x v="1"/>
    <s v="Patna"/>
    <s v="Bihar"/>
    <s v="India"/>
    <s v="UPI"/>
    <x v="1"/>
    <s v="Express"/>
    <x v="1"/>
    <s v="No"/>
    <s v="No"/>
  </r>
  <r>
    <x v="4529"/>
    <x v="366"/>
    <s v="CUST10838"/>
    <s v="Customer 838"/>
    <n v="47"/>
    <s v="Loyal"/>
    <s v="P3004"/>
    <s v="Cookware Set"/>
    <x v="2"/>
    <s v="HomeNeeds"/>
    <n v="2"/>
    <n v="3500"/>
    <n v="10"/>
    <n v="7000"/>
    <n v="700"/>
    <n v="6300"/>
    <n v="3580.04"/>
    <n v="2719.96"/>
    <x v="1"/>
    <s v="Mumbai"/>
    <s v="Maharashtra"/>
    <s v="India"/>
    <s v="Credit Card"/>
    <x v="0"/>
    <s v="Express"/>
    <x v="2"/>
    <s v="No"/>
    <s v="No"/>
  </r>
  <r>
    <x v="4530"/>
    <x v="366"/>
    <s v="CUST10124"/>
    <s v="Customer 124"/>
    <n v="42"/>
    <s v="New"/>
    <s v="P1007"/>
    <s v="Mouse"/>
    <x v="0"/>
    <s v="RetailHub"/>
    <n v="2"/>
    <n v="900"/>
    <n v="25"/>
    <n v="1800"/>
    <n v="450"/>
    <n v="1350"/>
    <n v="1053.51"/>
    <n v="296.49"/>
    <x v="1"/>
    <s v="Visakhapatnam"/>
    <s v="Andhra Pradesh"/>
    <s v="India"/>
    <s v="Wallet"/>
    <x v="0"/>
    <s v="Express"/>
    <x v="3"/>
    <s v="No"/>
    <s v="No"/>
  </r>
  <r>
    <x v="4531"/>
    <x v="367"/>
    <s v="CUST11900"/>
    <s v="Customer 1900"/>
    <n v="60"/>
    <s v="Returning"/>
    <s v="P3003"/>
    <s v="Mixer Grinder"/>
    <x v="2"/>
    <s v="Prime Distributors"/>
    <n v="3"/>
    <n v="4800"/>
    <n v="25"/>
    <n v="14400"/>
    <n v="3600"/>
    <n v="10800"/>
    <n v="8200.85"/>
    <n v="2599.15"/>
    <x v="1"/>
    <s v="Patna"/>
    <s v="Bihar"/>
    <s v="India"/>
    <s v="Cash on Delivery"/>
    <x v="2"/>
    <s v="Same Day"/>
    <x v="1"/>
    <s v="No"/>
    <s v="No"/>
  </r>
  <r>
    <x v="4532"/>
    <x v="367"/>
    <s v="CUST11545"/>
    <s v="Customer 1545"/>
    <n v="24"/>
    <s v="New"/>
    <s v="P5003"/>
    <s v="Calculator"/>
    <x v="1"/>
    <s v="Stationery Hub"/>
    <n v="5"/>
    <n v="650"/>
    <n v="5"/>
    <n v="3250"/>
    <n v="162.5"/>
    <n v="3087.5"/>
    <n v="2173.65"/>
    <n v="913.85"/>
    <x v="1"/>
    <s v="Surat"/>
    <s v="Gujarat"/>
    <s v="India"/>
    <s v="Cash on Delivery"/>
    <x v="2"/>
    <s v="Express"/>
    <x v="0"/>
    <s v="Yes"/>
    <s v="No"/>
  </r>
  <r>
    <x v="4533"/>
    <x v="367"/>
    <s v="CUST11261"/>
    <s v="Customer 1261"/>
    <n v="52"/>
    <s v="Returning"/>
    <s v="P3007"/>
    <s v="Vacuum Cleaner"/>
    <x v="2"/>
    <s v="Global Traders"/>
    <n v="2"/>
    <n v="8500"/>
    <n v="15"/>
    <n v="17000"/>
    <n v="2550"/>
    <n v="14450"/>
    <n v="8656.49"/>
    <n v="5793.51"/>
    <x v="2"/>
    <s v="Delhi"/>
    <s v="Delhi"/>
    <s v="India"/>
    <s v="Credit Card"/>
    <x v="2"/>
    <s v="Standard"/>
    <x v="0"/>
    <s v="Yes"/>
    <s v="No"/>
  </r>
  <r>
    <x v="4534"/>
    <x v="367"/>
    <s v="CUST10372"/>
    <s v="Customer 372"/>
    <n v="22"/>
    <s v="New"/>
    <s v="P3002"/>
    <s v="Air Fryer"/>
    <x v="2"/>
    <s v="HomeNeeds"/>
    <n v="2"/>
    <n v="6500"/>
    <n v="10"/>
    <n v="13000"/>
    <n v="1300"/>
    <n v="11700"/>
    <n v="7805.72"/>
    <n v="3894.28"/>
    <x v="0"/>
    <s v="Surat"/>
    <s v="Gujarat"/>
    <s v="India"/>
    <s v="Credit Card"/>
    <x v="2"/>
    <s v="Standard"/>
    <x v="0"/>
    <s v="No"/>
    <s v="No"/>
  </r>
  <r>
    <x v="4535"/>
    <x v="367"/>
    <s v="CUST11251"/>
    <s v="Customer 1251"/>
    <n v="59"/>
    <s v="Loyal"/>
    <s v="P1006"/>
    <s v="Keyboard"/>
    <x v="0"/>
    <s v="Metro Supplies"/>
    <n v="1"/>
    <n v="1800"/>
    <n v="5"/>
    <n v="1800"/>
    <n v="90"/>
    <n v="1710"/>
    <n v="1061.8499999999999"/>
    <n v="648.15"/>
    <x v="1"/>
    <s v="Delhi"/>
    <s v="Delhi"/>
    <s v="India"/>
    <s v="Credit Card"/>
    <x v="2"/>
    <s v="Standard"/>
    <x v="0"/>
    <s v="No"/>
    <s v="No"/>
  </r>
  <r>
    <x v="4536"/>
    <x v="367"/>
    <s v="CUST11227"/>
    <s v="Customer 1227"/>
    <n v="24"/>
    <s v="New"/>
    <s v="P4002"/>
    <s v="Moisturizer"/>
    <x v="4"/>
    <s v="BeautyCare"/>
    <n v="1"/>
    <n v="650"/>
    <n v="5"/>
    <n v="650"/>
    <n v="32.5"/>
    <n v="617.5"/>
    <n v="379.68"/>
    <n v="237.82"/>
    <x v="2"/>
    <s v="Patna"/>
    <s v="Bihar"/>
    <s v="India"/>
    <s v="UPI"/>
    <x v="2"/>
    <s v="Express"/>
    <x v="3"/>
    <s v="No"/>
    <s v="No"/>
  </r>
  <r>
    <x v="4537"/>
    <x v="367"/>
    <s v="CUST12218"/>
    <s v="Customer 2218"/>
    <n v="37"/>
    <s v="New"/>
    <s v="P2006"/>
    <s v="Womens Kurti"/>
    <x v="3"/>
    <s v="FashionMart"/>
    <n v="1"/>
    <n v="1400"/>
    <n v="0"/>
    <n v="1400"/>
    <n v="0"/>
    <n v="1400"/>
    <n v="891.64"/>
    <n v="508.36"/>
    <x v="1"/>
    <s v="Guwahati"/>
    <s v="Assam"/>
    <s v="India"/>
    <s v="Credit Card"/>
    <x v="0"/>
    <s v="Express"/>
    <x v="0"/>
    <s v="No"/>
    <s v="No"/>
  </r>
  <r>
    <x v="4538"/>
    <x v="367"/>
    <s v="CUST11419"/>
    <s v="Customer 1419"/>
    <n v="34"/>
    <s v="New"/>
    <s v="P1009"/>
    <s v="Power Bank"/>
    <x v="0"/>
    <s v="Prime Distributors"/>
    <n v="1"/>
    <n v="1600"/>
    <n v="15"/>
    <n v="1600"/>
    <n v="240"/>
    <n v="1360"/>
    <n v="1074.02"/>
    <n v="285.98"/>
    <x v="1"/>
    <s v="Bhopal"/>
    <s v="Madhya Pradesh"/>
    <s v="India"/>
    <s v="Wallet"/>
    <x v="0"/>
    <s v="Standard"/>
    <x v="0"/>
    <s v="No"/>
    <s v="No"/>
  </r>
  <r>
    <x v="4539"/>
    <x v="367"/>
    <s v="CUST12121"/>
    <s v="Customer 2121"/>
    <n v="21"/>
    <s v="Loyal"/>
    <s v="P4006"/>
    <s v="Lipstick"/>
    <x v="4"/>
    <s v="BeautyCare"/>
    <n v="2"/>
    <n v="850"/>
    <n v="10"/>
    <n v="1700"/>
    <n v="170"/>
    <n v="1530"/>
    <n v="1161.17"/>
    <n v="368.83"/>
    <x v="1"/>
    <s v="Patna"/>
    <s v="Bihar"/>
    <s v="India"/>
    <s v="Wallet"/>
    <x v="0"/>
    <s v="Standard"/>
    <x v="3"/>
    <s v="No"/>
    <s v="No"/>
  </r>
  <r>
    <x v="4540"/>
    <x v="367"/>
    <s v="CUST11982"/>
    <s v="Customer 1982"/>
    <n v="21"/>
    <s v="New"/>
    <s v="P1008"/>
    <s v="Monitor"/>
    <x v="0"/>
    <s v="Global Traders"/>
    <n v="4"/>
    <n v="14500"/>
    <n v="15"/>
    <n v="58000"/>
    <n v="8700"/>
    <n v="49300"/>
    <n v="33658.400000000001"/>
    <n v="15641.6"/>
    <x v="0"/>
    <s v="Bengaluru"/>
    <s v="Karnataka"/>
    <s v="India"/>
    <s v="UPI"/>
    <x v="2"/>
    <s v="Standard"/>
    <x v="0"/>
    <s v="Yes"/>
    <s v="No"/>
  </r>
  <r>
    <x v="4541"/>
    <x v="367"/>
    <s v="CUST12407"/>
    <s v="Customer 2407"/>
    <n v="44"/>
    <s v="New"/>
    <s v="P4004"/>
    <s v="Shampoo"/>
    <x v="4"/>
    <s v="BeautyCare"/>
    <n v="3"/>
    <n v="550"/>
    <n v="0"/>
    <n v="1650"/>
    <n v="0"/>
    <n v="1650"/>
    <n v="1240.72"/>
    <n v="409.28"/>
    <x v="1"/>
    <s v="Lucknow"/>
    <s v="Uttar Pradesh"/>
    <s v="India"/>
    <s v="Debit Card"/>
    <x v="1"/>
    <s v="Express"/>
    <x v="0"/>
    <s v="No"/>
    <s v="No"/>
  </r>
  <r>
    <x v="4542"/>
    <x v="367"/>
    <s v="CUST10076"/>
    <s v="Customer 76"/>
    <n v="30"/>
    <s v="New"/>
    <s v="P2005"/>
    <s v="Backpack"/>
    <x v="3"/>
    <s v="Metro Supplies"/>
    <n v="1"/>
    <n v="1800"/>
    <n v="5"/>
    <n v="1800"/>
    <n v="90"/>
    <n v="1710"/>
    <n v="1304.67"/>
    <n v="405.33"/>
    <x v="1"/>
    <s v="Guwahati"/>
    <s v="Assam"/>
    <s v="India"/>
    <s v="Cash on Delivery"/>
    <x v="1"/>
    <s v="Standard"/>
    <x v="0"/>
    <s v="No"/>
    <s v="No"/>
  </r>
  <r>
    <x v="4543"/>
    <x v="367"/>
    <s v="CUST11909"/>
    <s v="Customer 1909"/>
    <n v="27"/>
    <s v="Returning"/>
    <s v="P4001"/>
    <s v="Face Wash"/>
    <x v="4"/>
    <s v="BeautyCare"/>
    <n v="4"/>
    <n v="450"/>
    <n v="5"/>
    <n v="1800"/>
    <n v="90"/>
    <n v="1710"/>
    <n v="1038.1500000000001"/>
    <n v="671.85"/>
    <x v="2"/>
    <s v="Coimbatore"/>
    <s v="Tamil Nadu"/>
    <s v="India"/>
    <s v="UPI"/>
    <x v="0"/>
    <s v="Standard"/>
    <x v="0"/>
    <s v="No"/>
    <s v="No"/>
  </r>
  <r>
    <x v="4544"/>
    <x v="367"/>
    <s v="CUST10253"/>
    <s v="Customer 253"/>
    <n v="20"/>
    <s v="New"/>
    <s v="P4001"/>
    <s v="Face Wash"/>
    <x v="4"/>
    <s v="BeautyCare"/>
    <n v="2"/>
    <n v="450"/>
    <n v="0"/>
    <n v="900"/>
    <n v="0"/>
    <n v="900"/>
    <n v="539.66"/>
    <n v="360.34"/>
    <x v="1"/>
    <s v="Delhi"/>
    <s v="Delhi"/>
    <s v="India"/>
    <s v="Cash on Delivery"/>
    <x v="2"/>
    <s v="Express"/>
    <x v="0"/>
    <s v="No"/>
    <s v="No"/>
  </r>
  <r>
    <x v="4545"/>
    <x v="367"/>
    <s v="CUST10105"/>
    <s v="Customer 105"/>
    <n v="19"/>
    <s v="New"/>
    <s v="P3002"/>
    <s v="Air Fryer"/>
    <x v="2"/>
    <s v="HomeNeeds"/>
    <n v="1"/>
    <n v="6500"/>
    <n v="25"/>
    <n v="6500"/>
    <n v="1625"/>
    <n v="4875"/>
    <n v="3730.05"/>
    <n v="1144.95"/>
    <x v="1"/>
    <s v="Indore"/>
    <s v="Madhya Pradesh"/>
    <s v="India"/>
    <s v="Net Banking"/>
    <x v="0"/>
    <s v="Standard"/>
    <x v="0"/>
    <s v="No"/>
    <s v="No"/>
  </r>
  <r>
    <x v="4546"/>
    <x v="367"/>
    <s v="CUST12326"/>
    <s v="Customer 2326"/>
    <n v="28"/>
    <s v="Returning"/>
    <s v="P1008"/>
    <s v="Monitor"/>
    <x v="0"/>
    <s v="Global Traders"/>
    <n v="1"/>
    <n v="14500"/>
    <n v="10"/>
    <n v="14500"/>
    <n v="1450"/>
    <n v="13050"/>
    <n v="8986.3700000000008"/>
    <n v="4063.63"/>
    <x v="2"/>
    <s v="Hyderabad"/>
    <s v="Telangana"/>
    <s v="India"/>
    <s v="Cash on Delivery"/>
    <x v="0"/>
    <s v="Standard"/>
    <x v="0"/>
    <s v="No"/>
    <s v="No"/>
  </r>
  <r>
    <x v="4547"/>
    <x v="367"/>
    <s v="CUST11274"/>
    <s v="Customer 1274"/>
    <n v="21"/>
    <s v="Returning"/>
    <s v="P2003"/>
    <s v="T-Shirt"/>
    <x v="3"/>
    <s v="RetailHub"/>
    <n v="1"/>
    <n v="900"/>
    <n v="25"/>
    <n v="900"/>
    <n v="225"/>
    <n v="675"/>
    <n v="475.77"/>
    <n v="199.23"/>
    <x v="1"/>
    <s v="Coimbatore"/>
    <s v="Tamil Nadu"/>
    <s v="India"/>
    <s v="Wallet"/>
    <x v="2"/>
    <s v="Standard"/>
    <x v="0"/>
    <s v="No"/>
    <s v="No"/>
  </r>
  <r>
    <x v="4548"/>
    <x v="367"/>
    <s v="CUST10747"/>
    <s v="Customer 747"/>
    <n v="28"/>
    <s v="New"/>
    <s v="P3006"/>
    <s v="Water Bottle"/>
    <x v="2"/>
    <s v="Metro Supplies"/>
    <n v="4"/>
    <n v="700"/>
    <n v="15"/>
    <n v="2800"/>
    <n v="420"/>
    <n v="2380"/>
    <n v="1642.53"/>
    <n v="737.47"/>
    <x v="1"/>
    <s v="Jaipur"/>
    <s v="Rajasthan"/>
    <s v="India"/>
    <s v="Net Banking"/>
    <x v="0"/>
    <s v="Standard"/>
    <x v="4"/>
    <s v="No"/>
    <s v="No"/>
  </r>
  <r>
    <x v="4549"/>
    <x v="367"/>
    <s v="CUST10361"/>
    <s v="Customer 361"/>
    <n v="28"/>
    <s v="Returning"/>
    <s v="P5004"/>
    <s v="Pen Set"/>
    <x v="1"/>
    <s v="Stationery Hub"/>
    <n v="5"/>
    <n v="250"/>
    <n v="25"/>
    <n v="1250"/>
    <n v="312.5"/>
    <n v="937.5"/>
    <n v="603.62"/>
    <n v="333.88"/>
    <x v="0"/>
    <s v="Guwahati"/>
    <s v="Assam"/>
    <s v="India"/>
    <s v="Debit Card"/>
    <x v="0"/>
    <s v="Standard"/>
    <x v="0"/>
    <s v="No"/>
    <s v="No"/>
  </r>
  <r>
    <x v="4550"/>
    <x v="367"/>
    <s v="CUST10156"/>
    <s v="Customer 156"/>
    <n v="23"/>
    <s v="New"/>
    <s v="P5004"/>
    <s v="Pen Set"/>
    <x v="1"/>
    <s v="Stationery Hub"/>
    <n v="1"/>
    <n v="250"/>
    <n v="10"/>
    <n v="250"/>
    <n v="25"/>
    <n v="225"/>
    <n v="126.97"/>
    <n v="98.03"/>
    <x v="2"/>
    <s v="Visakhapatnam"/>
    <s v="Andhra Pradesh"/>
    <s v="India"/>
    <s v="Cash on Delivery"/>
    <x v="0"/>
    <s v="Express"/>
    <x v="0"/>
    <s v="No"/>
    <s v="No"/>
  </r>
  <r>
    <x v="4551"/>
    <x v="367"/>
    <s v="CUST11823"/>
    <s v="Customer 1823"/>
    <n v="21"/>
    <s v="Returning"/>
    <s v="P1001"/>
    <s v="Laptop"/>
    <x v="0"/>
    <s v="TechSource India"/>
    <n v="3"/>
    <n v="55000"/>
    <n v="15"/>
    <n v="165000"/>
    <n v="24750"/>
    <n v="140250"/>
    <n v="77656.97"/>
    <n v="62593.03"/>
    <x v="1"/>
    <s v="Guwahati"/>
    <s v="Assam"/>
    <s v="India"/>
    <s v="Wallet"/>
    <x v="2"/>
    <s v="Standard"/>
    <x v="0"/>
    <s v="No"/>
    <s v="No"/>
  </r>
  <r>
    <x v="4552"/>
    <x v="368"/>
    <s v="CUST11575"/>
    <s v="Customer 1575"/>
    <n v="23"/>
    <s v="Loyal"/>
    <s v="P1007"/>
    <s v="Mouse"/>
    <x v="0"/>
    <s v="RetailHub"/>
    <n v="1"/>
    <n v="900"/>
    <n v="20"/>
    <n v="900"/>
    <n v="180"/>
    <n v="720"/>
    <n v="571.08000000000004"/>
    <n v="148.91999999999999"/>
    <x v="1"/>
    <s v="Visakhapatnam"/>
    <s v="Andhra Pradesh"/>
    <s v="India"/>
    <s v="Net Banking"/>
    <x v="2"/>
    <s v="Standard"/>
    <x v="0"/>
    <s v="No"/>
    <s v="No"/>
  </r>
  <r>
    <x v="4553"/>
    <x v="368"/>
    <s v="CUST12414"/>
    <s v="Customer 2414"/>
    <n v="44"/>
    <s v="Returning"/>
    <s v="P4001"/>
    <s v="Face Wash"/>
    <x v="4"/>
    <s v="BeautyCare"/>
    <n v="2"/>
    <n v="450"/>
    <n v="5"/>
    <n v="900"/>
    <n v="45"/>
    <n v="855"/>
    <n v="660.84"/>
    <n v="194.16"/>
    <x v="2"/>
    <s v="Chandigarh"/>
    <s v="Chandigarh"/>
    <s v="India"/>
    <s v="Credit Card"/>
    <x v="2"/>
    <s v="Standard"/>
    <x v="0"/>
    <s v="No"/>
    <s v="No"/>
  </r>
  <r>
    <x v="4554"/>
    <x v="368"/>
    <s v="CUST11633"/>
    <s v="Customer 1633"/>
    <n v="40"/>
    <s v="Returning"/>
    <s v="P4006"/>
    <s v="Lipstick"/>
    <x v="4"/>
    <s v="BeautyCare"/>
    <n v="2"/>
    <n v="850"/>
    <n v="15"/>
    <n v="1700"/>
    <n v="255"/>
    <n v="1445"/>
    <n v="853.69"/>
    <n v="591.30999999999995"/>
    <x v="1"/>
    <s v="Hyderabad"/>
    <s v="Telangana"/>
    <s v="India"/>
    <s v="Net Banking"/>
    <x v="2"/>
    <s v="Standard"/>
    <x v="0"/>
    <s v="No"/>
    <s v="No"/>
  </r>
  <r>
    <x v="4555"/>
    <x v="368"/>
    <s v="CUST12197"/>
    <s v="Customer 2197"/>
    <n v="32"/>
    <s v="Loyal"/>
    <s v="P1009"/>
    <s v="Power Bank"/>
    <x v="0"/>
    <s v="Prime Distributors"/>
    <n v="2"/>
    <n v="1600"/>
    <n v="10"/>
    <n v="3200"/>
    <n v="320"/>
    <n v="2880"/>
    <n v="1985.87"/>
    <n v="894.13"/>
    <x v="1"/>
    <s v="Pune"/>
    <s v="Maharashtra"/>
    <s v="India"/>
    <s v="Debit Card"/>
    <x v="2"/>
    <s v="Standard"/>
    <x v="0"/>
    <s v="No"/>
    <s v="No"/>
  </r>
  <r>
    <x v="4556"/>
    <x v="368"/>
    <s v="CUST11899"/>
    <s v="Customer 1899"/>
    <n v="40"/>
    <s v="Returning"/>
    <s v="P1007"/>
    <s v="Mouse"/>
    <x v="0"/>
    <s v="RetailHub"/>
    <n v="3"/>
    <n v="900"/>
    <n v="15"/>
    <n v="2700"/>
    <n v="405"/>
    <n v="2295"/>
    <n v="1291.31"/>
    <n v="1003.69"/>
    <x v="1"/>
    <s v="Coimbatore"/>
    <s v="Tamil Nadu"/>
    <s v="India"/>
    <s v="Net Banking"/>
    <x v="1"/>
    <s v="Standard"/>
    <x v="2"/>
    <s v="No"/>
    <s v="No"/>
  </r>
  <r>
    <x v="4557"/>
    <x v="368"/>
    <s v="CUST10203"/>
    <s v="Customer 203"/>
    <n v="48"/>
    <s v="New"/>
    <s v="P1010"/>
    <s v="Bluetooth Speaker"/>
    <x v="0"/>
    <s v="Prime Distributors"/>
    <n v="1"/>
    <n v="3200"/>
    <n v="25"/>
    <n v="3200"/>
    <n v="800"/>
    <n v="2400"/>
    <n v="1650.67"/>
    <n v="749.33"/>
    <x v="1"/>
    <s v="Kolkata"/>
    <s v="West Bengal"/>
    <s v="India"/>
    <s v="Wallet"/>
    <x v="1"/>
    <s v="Express"/>
    <x v="3"/>
    <s v="No"/>
    <s v="No"/>
  </r>
  <r>
    <x v="4558"/>
    <x v="368"/>
    <s v="CUST10018"/>
    <s v="Customer 18"/>
    <n v="46"/>
    <s v="Returning"/>
    <s v="P4003"/>
    <s v="Sunscreen"/>
    <x v="4"/>
    <s v="BeautyCare"/>
    <n v="1"/>
    <n v="700"/>
    <n v="15"/>
    <n v="700"/>
    <n v="105"/>
    <n v="595"/>
    <n v="421.07"/>
    <n v="173.93"/>
    <x v="1"/>
    <s v="Visakhapatnam"/>
    <s v="Andhra Pradesh"/>
    <s v="India"/>
    <s v="Cash on Delivery"/>
    <x v="1"/>
    <s v="Express"/>
    <x v="0"/>
    <s v="No"/>
    <s v="No"/>
  </r>
  <r>
    <x v="4559"/>
    <x v="368"/>
    <s v="CUST12488"/>
    <s v="Customer 2488"/>
    <n v="59"/>
    <s v="New"/>
    <s v="P2008"/>
    <s v="Formal Shirt"/>
    <x v="3"/>
    <s v="Global Traders"/>
    <n v="1"/>
    <n v="1700"/>
    <n v="10"/>
    <n v="1700"/>
    <n v="170"/>
    <n v="1530"/>
    <n v="1107.04"/>
    <n v="422.96"/>
    <x v="1"/>
    <s v="Chennai"/>
    <s v="Tamil Nadu"/>
    <s v="India"/>
    <s v="Net Banking"/>
    <x v="0"/>
    <s v="Standard"/>
    <x v="3"/>
    <s v="No"/>
    <s v="No"/>
  </r>
  <r>
    <x v="4560"/>
    <x v="368"/>
    <s v="CUST11167"/>
    <s v="Customer 1167"/>
    <n v="26"/>
    <s v="New"/>
    <s v="P3006"/>
    <s v="Water Bottle"/>
    <x v="2"/>
    <s v="Metro Supplies"/>
    <n v="4"/>
    <n v="700"/>
    <n v="0"/>
    <n v="2800"/>
    <n v="0"/>
    <n v="2800"/>
    <n v="1790.91"/>
    <n v="1009.09"/>
    <x v="2"/>
    <s v="Indore"/>
    <s v="Madhya Pradesh"/>
    <s v="India"/>
    <s v="Credit Card"/>
    <x v="1"/>
    <s v="Standard"/>
    <x v="0"/>
    <s v="No"/>
    <s v="No"/>
  </r>
  <r>
    <x v="4561"/>
    <x v="368"/>
    <s v="CUST11321"/>
    <s v="Customer 1321"/>
    <n v="51"/>
    <s v="Returning"/>
    <s v="P3006"/>
    <s v="Water Bottle"/>
    <x v="2"/>
    <s v="Metro Supplies"/>
    <n v="1"/>
    <n v="700"/>
    <n v="15"/>
    <n v="700"/>
    <n v="105"/>
    <n v="595"/>
    <n v="474.2"/>
    <n v="120.8"/>
    <x v="1"/>
    <s v="Delhi"/>
    <s v="Delhi"/>
    <s v="India"/>
    <s v="Debit Card"/>
    <x v="0"/>
    <s v="Standard"/>
    <x v="4"/>
    <s v="No"/>
    <s v="No"/>
  </r>
  <r>
    <x v="4562"/>
    <x v="368"/>
    <s v="CUST11771"/>
    <s v="Customer 1771"/>
    <n v="43"/>
    <s v="New"/>
    <s v="P3001"/>
    <s v="Coffee Maker"/>
    <x v="2"/>
    <s v="HomeNeeds"/>
    <n v="2"/>
    <n v="4200"/>
    <n v="10"/>
    <n v="8400"/>
    <n v="840"/>
    <n v="7560"/>
    <n v="4516.25"/>
    <n v="3043.75"/>
    <x v="1"/>
    <s v="Surat"/>
    <s v="Gujarat"/>
    <s v="India"/>
    <s v="Credit Card"/>
    <x v="0"/>
    <s v="Same Day"/>
    <x v="0"/>
    <s v="No"/>
    <s v="No"/>
  </r>
  <r>
    <x v="4563"/>
    <x v="368"/>
    <s v="CUST10807"/>
    <s v="Customer 807"/>
    <n v="58"/>
    <s v="Loyal"/>
    <s v="P1008"/>
    <s v="Monitor"/>
    <x v="0"/>
    <s v="Global Traders"/>
    <n v="2"/>
    <n v="14500"/>
    <n v="0"/>
    <n v="29000"/>
    <n v="0"/>
    <n v="29000"/>
    <n v="17995.05"/>
    <n v="11004.95"/>
    <x v="1"/>
    <s v="Chandigarh"/>
    <s v="Chandigarh"/>
    <s v="India"/>
    <s v="Cash on Delivery"/>
    <x v="0"/>
    <s v="Standard"/>
    <x v="0"/>
    <s v="No"/>
    <s v="No"/>
  </r>
  <r>
    <x v="4564"/>
    <x v="368"/>
    <s v="CUST11288"/>
    <s v="Customer 1288"/>
    <n v="43"/>
    <s v="Returning"/>
    <s v="P1009"/>
    <s v="Power Bank"/>
    <x v="0"/>
    <s v="Prime Distributors"/>
    <n v="1"/>
    <n v="1600"/>
    <n v="0"/>
    <n v="1600"/>
    <n v="0"/>
    <n v="1600"/>
    <n v="1163.8900000000001"/>
    <n v="436.11"/>
    <x v="1"/>
    <s v="Indore"/>
    <s v="Madhya Pradesh"/>
    <s v="India"/>
    <s v="Cash on Delivery"/>
    <x v="0"/>
    <s v="Standard"/>
    <x v="0"/>
    <s v="No"/>
    <s v="No"/>
  </r>
  <r>
    <x v="4565"/>
    <x v="368"/>
    <s v="CUST12099"/>
    <s v="Customer 2099"/>
    <n v="24"/>
    <s v="Returning"/>
    <s v="P4004"/>
    <s v="Shampoo"/>
    <x v="4"/>
    <s v="BeautyCare"/>
    <n v="1"/>
    <n v="550"/>
    <n v="25"/>
    <n v="550"/>
    <n v="137.5"/>
    <n v="412.5"/>
    <n v="308.62"/>
    <n v="103.88"/>
    <x v="1"/>
    <s v="Pune"/>
    <s v="Maharashtra"/>
    <s v="India"/>
    <s v="Credit Card"/>
    <x v="2"/>
    <s v="Standard"/>
    <x v="1"/>
    <s v="No"/>
    <s v="No"/>
  </r>
  <r>
    <x v="4566"/>
    <x v="368"/>
    <s v="CUST10735"/>
    <s v="Customer 735"/>
    <n v="38"/>
    <s v="Returning"/>
    <s v="P4003"/>
    <s v="Sunscreen"/>
    <x v="4"/>
    <s v="BeautyCare"/>
    <n v="2"/>
    <n v="700"/>
    <n v="0"/>
    <n v="1400"/>
    <n v="0"/>
    <n v="1400"/>
    <n v="961.65"/>
    <n v="438.35"/>
    <x v="1"/>
    <s v="Chennai"/>
    <s v="Tamil Nadu"/>
    <s v="India"/>
    <s v="Wallet"/>
    <x v="0"/>
    <s v="Same Day"/>
    <x v="0"/>
    <s v="Yes"/>
    <s v="No"/>
  </r>
  <r>
    <x v="4567"/>
    <x v="368"/>
    <s v="CUST11917"/>
    <s v="Customer 1917"/>
    <n v="48"/>
    <s v="New"/>
    <s v="P3006"/>
    <s v="Water Bottle"/>
    <x v="2"/>
    <s v="Metro Supplies"/>
    <n v="1"/>
    <n v="700"/>
    <n v="15"/>
    <n v="700"/>
    <n v="105"/>
    <n v="595"/>
    <n v="447.69"/>
    <n v="147.31"/>
    <x v="1"/>
    <s v="Bhopal"/>
    <s v="Madhya Pradesh"/>
    <s v="India"/>
    <s v="Cash on Delivery"/>
    <x v="2"/>
    <s v="Standard"/>
    <x v="0"/>
    <s v="Yes"/>
    <s v="No"/>
  </r>
  <r>
    <x v="4568"/>
    <x v="369"/>
    <s v="CUST10937"/>
    <s v="Customer 937"/>
    <n v="20"/>
    <s v="New"/>
    <s v="P3005"/>
    <s v="Bedsheet Set"/>
    <x v="2"/>
    <s v="RetailHub"/>
    <n v="1"/>
    <n v="1800"/>
    <n v="10"/>
    <n v="1800"/>
    <n v="180"/>
    <n v="1620"/>
    <n v="1036.57"/>
    <n v="583.42999999999995"/>
    <x v="1"/>
    <s v="Coimbatore"/>
    <s v="Tamil Nadu"/>
    <s v="India"/>
    <s v="Net Banking"/>
    <x v="0"/>
    <s v="Standard"/>
    <x v="1"/>
    <s v="No"/>
    <s v="No"/>
  </r>
  <r>
    <x v="4569"/>
    <x v="369"/>
    <s v="CUST10904"/>
    <s v="Customer 904"/>
    <n v="24"/>
    <s v="Returning"/>
    <s v="P1002"/>
    <s v="Smartphone"/>
    <x v="0"/>
    <s v="Global Traders"/>
    <n v="2"/>
    <n v="28000"/>
    <n v="20"/>
    <n v="56000"/>
    <n v="11200"/>
    <n v="44800"/>
    <n v="32769.339999999997"/>
    <n v="12030.66"/>
    <x v="1"/>
    <s v="Mumbai"/>
    <s v="Maharashtra"/>
    <s v="India"/>
    <s v="Debit Card"/>
    <x v="0"/>
    <s v="Standard"/>
    <x v="0"/>
    <s v="No"/>
    <s v="Yes"/>
  </r>
  <r>
    <x v="4570"/>
    <x v="369"/>
    <s v="CUST12202"/>
    <s v="Customer 2202"/>
    <n v="49"/>
    <s v="Returning"/>
    <s v="P2003"/>
    <s v="T-Shirt"/>
    <x v="3"/>
    <s v="RetailHub"/>
    <n v="3"/>
    <n v="900"/>
    <n v="5"/>
    <n v="2700"/>
    <n v="135"/>
    <n v="2565"/>
    <n v="1971.13"/>
    <n v="593.87"/>
    <x v="0"/>
    <s v="Coimbatore"/>
    <s v="Tamil Nadu"/>
    <s v="India"/>
    <s v="Debit Card"/>
    <x v="2"/>
    <s v="Same Day"/>
    <x v="0"/>
    <s v="No"/>
    <s v="No"/>
  </r>
  <r>
    <x v="4571"/>
    <x v="369"/>
    <s v="CUST11939"/>
    <s v="Customer 1939"/>
    <n v="43"/>
    <s v="New"/>
    <s v="P3003"/>
    <s v="Mixer Grinder"/>
    <x v="2"/>
    <s v="Prime Distributors"/>
    <n v="3"/>
    <n v="4800"/>
    <n v="25"/>
    <n v="14400"/>
    <n v="3600"/>
    <n v="10800"/>
    <n v="7837.63"/>
    <n v="2962.37"/>
    <x v="2"/>
    <s v="Bhopal"/>
    <s v="Madhya Pradesh"/>
    <s v="India"/>
    <s v="Debit Card"/>
    <x v="1"/>
    <s v="Standard"/>
    <x v="0"/>
    <s v="No"/>
    <s v="No"/>
  </r>
  <r>
    <x v="4572"/>
    <x v="369"/>
    <s v="CUST12373"/>
    <s v="Customer 2373"/>
    <n v="50"/>
    <s v="Loyal"/>
    <s v="P2005"/>
    <s v="Backpack"/>
    <x v="3"/>
    <s v="Metro Supplies"/>
    <n v="4"/>
    <n v="1800"/>
    <n v="30"/>
    <n v="7200"/>
    <n v="2160"/>
    <n v="5040"/>
    <n v="4094.88"/>
    <n v="945.12"/>
    <x v="1"/>
    <s v="Chennai"/>
    <s v="Tamil Nadu"/>
    <s v="India"/>
    <s v="Credit Card"/>
    <x v="0"/>
    <s v="Express"/>
    <x v="4"/>
    <s v="No"/>
    <s v="No"/>
  </r>
  <r>
    <x v="4573"/>
    <x v="369"/>
    <s v="CUST10271"/>
    <s v="Customer 271"/>
    <n v="30"/>
    <s v="Loyal"/>
    <s v="P2001"/>
    <s v="Running Shoes"/>
    <x v="3"/>
    <s v="FashionMart"/>
    <n v="2"/>
    <n v="3200"/>
    <n v="10"/>
    <n v="6400"/>
    <n v="640"/>
    <n v="5760"/>
    <n v="3774.52"/>
    <n v="1985.48"/>
    <x v="1"/>
    <s v="Bengaluru"/>
    <s v="Karnataka"/>
    <s v="India"/>
    <s v="UPI"/>
    <x v="0"/>
    <s v="Standard"/>
    <x v="0"/>
    <s v="No"/>
    <s v="No"/>
  </r>
  <r>
    <x v="4574"/>
    <x v="369"/>
    <s v="CUST10624"/>
    <s v="Customer 624"/>
    <n v="18"/>
    <s v="New"/>
    <s v="P2007"/>
    <s v="Saree"/>
    <x v="3"/>
    <s v="FashionMart"/>
    <n v="2"/>
    <n v="2600"/>
    <n v="0"/>
    <n v="5200"/>
    <n v="0"/>
    <n v="5200"/>
    <n v="3575.65"/>
    <n v="1624.35"/>
    <x v="1"/>
    <s v="Visakhapatnam"/>
    <s v="Andhra Pradesh"/>
    <s v="India"/>
    <s v="Cash on Delivery"/>
    <x v="2"/>
    <s v="Standard"/>
    <x v="1"/>
    <s v="No"/>
    <s v="No"/>
  </r>
  <r>
    <x v="4575"/>
    <x v="370"/>
    <s v="CUST10344"/>
    <s v="Customer 344"/>
    <n v="52"/>
    <s v="Loyal"/>
    <s v="P3003"/>
    <s v="Mixer Grinder"/>
    <x v="2"/>
    <s v="Prime Distributors"/>
    <n v="5"/>
    <n v="4800"/>
    <n v="25"/>
    <n v="24000"/>
    <n v="6000"/>
    <n v="18000"/>
    <n v="10334.94"/>
    <n v="7665.06"/>
    <x v="2"/>
    <s v="Delhi"/>
    <s v="Delhi"/>
    <s v="India"/>
    <s v="Net Banking"/>
    <x v="2"/>
    <s v="Standard"/>
    <x v="3"/>
    <s v="No"/>
    <s v="No"/>
  </r>
  <r>
    <x v="4576"/>
    <x v="370"/>
    <s v="CUST12332"/>
    <s v="Customer 2332"/>
    <n v="43"/>
    <s v="Returning"/>
    <s v="P1002"/>
    <s v="Smartphone"/>
    <x v="0"/>
    <s v="Global Traders"/>
    <n v="3"/>
    <n v="28000"/>
    <n v="10"/>
    <n v="84000"/>
    <n v="8400"/>
    <n v="75600"/>
    <n v="45850.85"/>
    <n v="29749.15"/>
    <x v="2"/>
    <s v="Mumbai"/>
    <s v="Maharashtra"/>
    <s v="India"/>
    <s v="Cash on Delivery"/>
    <x v="0"/>
    <s v="Express"/>
    <x v="1"/>
    <s v="No"/>
    <s v="No"/>
  </r>
  <r>
    <x v="4577"/>
    <x v="370"/>
    <s v="CUST11886"/>
    <s v="Customer 1886"/>
    <n v="27"/>
    <s v="Loyal"/>
    <s v="P2001"/>
    <s v="Running Shoes"/>
    <x v="3"/>
    <s v="FashionMart"/>
    <n v="4"/>
    <n v="3200"/>
    <n v="15"/>
    <n v="12800"/>
    <n v="1920"/>
    <n v="10880"/>
    <n v="6257.69"/>
    <n v="4622.3100000000004"/>
    <x v="1"/>
    <s v="Lucknow"/>
    <s v="Uttar Pradesh"/>
    <s v="India"/>
    <s v="Net Banking"/>
    <x v="2"/>
    <s v="Standard"/>
    <x v="0"/>
    <s v="No"/>
    <s v="No"/>
  </r>
  <r>
    <x v="4578"/>
    <x v="370"/>
    <s v="CUST11182"/>
    <s v="Customer 1182"/>
    <n v="33"/>
    <s v="Returning"/>
    <s v="P5001"/>
    <s v="Notebook Set"/>
    <x v="1"/>
    <s v="Stationery Hub"/>
    <n v="2"/>
    <n v="500"/>
    <n v="5"/>
    <n v="1000"/>
    <n v="50"/>
    <n v="950"/>
    <n v="664.68"/>
    <n v="285.32"/>
    <x v="1"/>
    <s v="Guwahati"/>
    <s v="Assam"/>
    <s v="India"/>
    <s v="Debit Card"/>
    <x v="2"/>
    <s v="Express"/>
    <x v="3"/>
    <s v="Yes"/>
    <s v="No"/>
  </r>
  <r>
    <x v="4579"/>
    <x v="370"/>
    <s v="CUST11244"/>
    <s v="Customer 1244"/>
    <n v="29"/>
    <s v="New"/>
    <s v="P2007"/>
    <s v="Saree"/>
    <x v="3"/>
    <s v="FashionMart"/>
    <n v="2"/>
    <n v="2600"/>
    <n v="20"/>
    <n v="5200"/>
    <n v="1040"/>
    <n v="4160"/>
    <n v="2693.87"/>
    <n v="1466.13"/>
    <x v="1"/>
    <s v="Coimbatore"/>
    <s v="Tamil Nadu"/>
    <s v="India"/>
    <s v="Debit Card"/>
    <x v="2"/>
    <s v="Express"/>
    <x v="3"/>
    <s v="No"/>
    <s v="No"/>
  </r>
  <r>
    <x v="4580"/>
    <x v="370"/>
    <s v="CUST11404"/>
    <s v="Customer 1404"/>
    <n v="38"/>
    <s v="Returning"/>
    <s v="P2002"/>
    <s v="Jeans"/>
    <x v="3"/>
    <s v="FashionMart"/>
    <n v="1"/>
    <n v="2200"/>
    <n v="10"/>
    <n v="2200"/>
    <n v="220"/>
    <n v="1980"/>
    <n v="1577.26"/>
    <n v="402.74"/>
    <x v="0"/>
    <s v="Bengaluru"/>
    <s v="Karnataka"/>
    <s v="India"/>
    <s v="Net Banking"/>
    <x v="1"/>
    <s v="Express"/>
    <x v="0"/>
    <s v="No"/>
    <s v="No"/>
  </r>
  <r>
    <x v="4581"/>
    <x v="370"/>
    <s v="CUST11309"/>
    <s v="Customer 1309"/>
    <n v="20"/>
    <s v="Returning"/>
    <s v="P2004"/>
    <s v="Jacket"/>
    <x v="3"/>
    <s v="Global Traders"/>
    <n v="1"/>
    <n v="3500"/>
    <n v="10"/>
    <n v="3500"/>
    <n v="350"/>
    <n v="3150"/>
    <n v="1904.2"/>
    <n v="1245.8"/>
    <x v="1"/>
    <s v="Bhubaneswar"/>
    <s v="Odisha"/>
    <s v="India"/>
    <s v="Cash on Delivery"/>
    <x v="0"/>
    <s v="Express"/>
    <x v="0"/>
    <s v="Yes"/>
    <s v="No"/>
  </r>
  <r>
    <x v="4582"/>
    <x v="370"/>
    <s v="CUST11374"/>
    <s v="Customer 1374"/>
    <n v="40"/>
    <s v="Returning"/>
    <s v="P3005"/>
    <s v="Bedsheet Set"/>
    <x v="2"/>
    <s v="RetailHub"/>
    <n v="2"/>
    <n v="1800"/>
    <n v="0"/>
    <n v="3600"/>
    <n v="0"/>
    <n v="3600"/>
    <n v="2102.09"/>
    <n v="1497.91"/>
    <x v="2"/>
    <s v="Lucknow"/>
    <s v="Uttar Pradesh"/>
    <s v="India"/>
    <s v="UPI"/>
    <x v="0"/>
    <s v="Standard"/>
    <x v="3"/>
    <s v="No"/>
    <s v="No"/>
  </r>
  <r>
    <x v="4583"/>
    <x v="370"/>
    <s v="CUST10654"/>
    <s v="Customer 654"/>
    <n v="56"/>
    <s v="New"/>
    <s v="P3003"/>
    <s v="Mixer Grinder"/>
    <x v="2"/>
    <s v="Prime Distributors"/>
    <n v="4"/>
    <n v="4800"/>
    <n v="0"/>
    <n v="19200"/>
    <n v="0"/>
    <n v="19200"/>
    <n v="15645.24"/>
    <n v="3554.76"/>
    <x v="0"/>
    <s v="Kolkata"/>
    <s v="West Bengal"/>
    <s v="India"/>
    <s v="Net Banking"/>
    <x v="2"/>
    <s v="Express"/>
    <x v="3"/>
    <s v="No"/>
    <s v="No"/>
  </r>
  <r>
    <x v="4584"/>
    <x v="370"/>
    <s v="CUST10037"/>
    <s v="Customer 37"/>
    <n v="34"/>
    <s v="Loyal"/>
    <s v="P5004"/>
    <s v="Pen Set"/>
    <x v="1"/>
    <s v="Stationery Hub"/>
    <n v="2"/>
    <n v="250"/>
    <n v="5"/>
    <n v="500"/>
    <n v="25"/>
    <n v="475"/>
    <n v="264.66000000000003"/>
    <n v="210.34"/>
    <x v="1"/>
    <s v="Delhi"/>
    <s v="Delhi"/>
    <s v="India"/>
    <s v="UPI"/>
    <x v="0"/>
    <s v="Express"/>
    <x v="0"/>
    <s v="No"/>
    <s v="No"/>
  </r>
  <r>
    <x v="4585"/>
    <x v="370"/>
    <s v="CUST11551"/>
    <s v="Customer 1551"/>
    <n v="49"/>
    <s v="Returning"/>
    <s v="P2001"/>
    <s v="Running Shoes"/>
    <x v="3"/>
    <s v="FashionMart"/>
    <n v="2"/>
    <n v="3200"/>
    <n v="10"/>
    <n v="6400"/>
    <n v="640"/>
    <n v="5760"/>
    <n v="4309.04"/>
    <n v="1450.96"/>
    <x v="1"/>
    <s v="Pune"/>
    <s v="Maharashtra"/>
    <s v="India"/>
    <s v="Debit Card"/>
    <x v="2"/>
    <s v="Standard"/>
    <x v="0"/>
    <s v="No"/>
    <s v="No"/>
  </r>
  <r>
    <x v="4586"/>
    <x v="370"/>
    <s v="CUST10234"/>
    <s v="Customer 234"/>
    <n v="24"/>
    <s v="New"/>
    <s v="P1008"/>
    <s v="Monitor"/>
    <x v="0"/>
    <s v="Global Traders"/>
    <n v="2"/>
    <n v="14500"/>
    <n v="15"/>
    <n v="29000"/>
    <n v="4350"/>
    <n v="24650"/>
    <n v="18270.150000000001"/>
    <n v="6379.85"/>
    <x v="0"/>
    <s v="Bhopal"/>
    <s v="Madhya Pradesh"/>
    <s v="India"/>
    <s v="Credit Card"/>
    <x v="2"/>
    <s v="Standard"/>
    <x v="1"/>
    <s v="No"/>
    <s v="No"/>
  </r>
  <r>
    <x v="4587"/>
    <x v="370"/>
    <s v="CUST10182"/>
    <s v="Customer 182"/>
    <n v="57"/>
    <s v="Loyal"/>
    <s v="P5002"/>
    <s v="Novel"/>
    <x v="1"/>
    <s v="Stationery Hub"/>
    <n v="1"/>
    <n v="400"/>
    <n v="0"/>
    <n v="400"/>
    <n v="0"/>
    <n v="400"/>
    <n v="323.17"/>
    <n v="76.83"/>
    <x v="1"/>
    <s v="Guwahati"/>
    <s v="Assam"/>
    <s v="India"/>
    <s v="Net Banking"/>
    <x v="2"/>
    <s v="Standard"/>
    <x v="0"/>
    <s v="No"/>
    <s v="No"/>
  </r>
  <r>
    <x v="4588"/>
    <x v="370"/>
    <s v="CUST11805"/>
    <s v="Customer 1805"/>
    <n v="38"/>
    <s v="New"/>
    <s v="P4003"/>
    <s v="Sunscreen"/>
    <x v="4"/>
    <s v="BeautyCare"/>
    <n v="1"/>
    <n v="700"/>
    <n v="10"/>
    <n v="700"/>
    <n v="70"/>
    <n v="630"/>
    <n v="469.61"/>
    <n v="160.38999999999999"/>
    <x v="1"/>
    <s v="Bhopal"/>
    <s v="Madhya Pradesh"/>
    <s v="India"/>
    <s v="UPI"/>
    <x v="2"/>
    <s v="Standard"/>
    <x v="0"/>
    <s v="No"/>
    <s v="No"/>
  </r>
  <r>
    <x v="4589"/>
    <x v="370"/>
    <s v="CUST11156"/>
    <s v="Customer 1156"/>
    <n v="18"/>
    <s v="Returning"/>
    <s v="P2003"/>
    <s v="T-Shirt"/>
    <x v="3"/>
    <s v="RetailHub"/>
    <n v="3"/>
    <n v="900"/>
    <n v="25"/>
    <n v="2700"/>
    <n v="675"/>
    <n v="2025"/>
    <n v="1432.36"/>
    <n v="592.64"/>
    <x v="0"/>
    <s v="Coimbatore"/>
    <s v="Tamil Nadu"/>
    <s v="India"/>
    <s v="Debit Card"/>
    <x v="1"/>
    <s v="Standard"/>
    <x v="0"/>
    <s v="No"/>
    <s v="No"/>
  </r>
  <r>
    <x v="4590"/>
    <x v="371"/>
    <s v="CUST11397"/>
    <s v="Customer 1397"/>
    <n v="41"/>
    <s v="Returning"/>
    <s v="P3002"/>
    <s v="Air Fryer"/>
    <x v="2"/>
    <s v="HomeNeeds"/>
    <n v="2"/>
    <n v="6500"/>
    <n v="10"/>
    <n v="13000"/>
    <n v="1300"/>
    <n v="11700"/>
    <n v="7787.09"/>
    <n v="3912.91"/>
    <x v="1"/>
    <s v="Chennai"/>
    <s v="Tamil Nadu"/>
    <s v="India"/>
    <s v="Debit Card"/>
    <x v="0"/>
    <s v="Standard"/>
    <x v="0"/>
    <s v="No"/>
    <s v="No"/>
  </r>
  <r>
    <x v="4591"/>
    <x v="371"/>
    <s v="CUST10471"/>
    <s v="Customer 471"/>
    <n v="18"/>
    <s v="New"/>
    <s v="P3002"/>
    <s v="Air Fryer"/>
    <x v="2"/>
    <s v="HomeNeeds"/>
    <n v="1"/>
    <n v="6500"/>
    <n v="10"/>
    <n v="6500"/>
    <n v="650"/>
    <n v="5850"/>
    <n v="4633.3100000000004"/>
    <n v="1216.69"/>
    <x v="0"/>
    <s v="Bhubaneswar"/>
    <s v="Odisha"/>
    <s v="India"/>
    <s v="Debit Card"/>
    <x v="1"/>
    <s v="Standard"/>
    <x v="0"/>
    <s v="No"/>
    <s v="No"/>
  </r>
  <r>
    <x v="4592"/>
    <x v="371"/>
    <s v="CUST12302"/>
    <s v="Customer 2302"/>
    <n v="31"/>
    <s v="New"/>
    <s v="P1002"/>
    <s v="Smartphone"/>
    <x v="0"/>
    <s v="Global Traders"/>
    <n v="1"/>
    <n v="28000"/>
    <n v="15"/>
    <n v="28000"/>
    <n v="4200"/>
    <n v="23800"/>
    <n v="16516.13"/>
    <n v="7283.87"/>
    <x v="0"/>
    <s v="Patna"/>
    <s v="Bihar"/>
    <s v="India"/>
    <s v="Net Banking"/>
    <x v="0"/>
    <s v="Express"/>
    <x v="0"/>
    <s v="No"/>
    <s v="No"/>
  </r>
  <r>
    <x v="4593"/>
    <x v="371"/>
    <s v="CUST10851"/>
    <s v="Customer 851"/>
    <n v="45"/>
    <s v="New"/>
    <s v="P3005"/>
    <s v="Bedsheet Set"/>
    <x v="2"/>
    <s v="RetailHub"/>
    <n v="1"/>
    <n v="1800"/>
    <n v="10"/>
    <n v="1800"/>
    <n v="180"/>
    <n v="1620"/>
    <n v="1207.58"/>
    <n v="412.42"/>
    <x v="1"/>
    <s v="Bhopal"/>
    <s v="Madhya Pradesh"/>
    <s v="India"/>
    <s v="Cash on Delivery"/>
    <x v="1"/>
    <s v="Express"/>
    <x v="0"/>
    <s v="No"/>
    <s v="No"/>
  </r>
  <r>
    <x v="4594"/>
    <x v="371"/>
    <s v="CUST12174"/>
    <s v="Customer 2174"/>
    <n v="56"/>
    <s v="New"/>
    <s v="P3003"/>
    <s v="Mixer Grinder"/>
    <x v="2"/>
    <s v="Prime Distributors"/>
    <n v="1"/>
    <n v="4800"/>
    <n v="5"/>
    <n v="4800"/>
    <n v="240"/>
    <n v="4560"/>
    <n v="3287.07"/>
    <n v="1272.93"/>
    <x v="1"/>
    <s v="Hyderabad"/>
    <s v="Telangana"/>
    <s v="India"/>
    <s v="Cash on Delivery"/>
    <x v="2"/>
    <s v="Standard"/>
    <x v="0"/>
    <s v="No"/>
    <s v="No"/>
  </r>
  <r>
    <x v="4595"/>
    <x v="371"/>
    <s v="CUST10657"/>
    <s v="Customer 657"/>
    <n v="43"/>
    <s v="New"/>
    <s v="P2005"/>
    <s v="Backpack"/>
    <x v="3"/>
    <s v="Metro Supplies"/>
    <n v="3"/>
    <n v="1800"/>
    <n v="10"/>
    <n v="5400"/>
    <n v="540"/>
    <n v="4860"/>
    <n v="2736.24"/>
    <n v="2123.7600000000002"/>
    <x v="2"/>
    <s v="Bhubaneswar"/>
    <s v="Odisha"/>
    <s v="India"/>
    <s v="Debit Card"/>
    <x v="2"/>
    <s v="Standard"/>
    <x v="0"/>
    <s v="No"/>
    <s v="No"/>
  </r>
  <r>
    <x v="4596"/>
    <x v="371"/>
    <s v="CUST11306"/>
    <s v="Customer 1306"/>
    <n v="36"/>
    <s v="New"/>
    <s v="P3001"/>
    <s v="Coffee Maker"/>
    <x v="2"/>
    <s v="HomeNeeds"/>
    <n v="2"/>
    <n v="4200"/>
    <n v="5"/>
    <n v="8400"/>
    <n v="420"/>
    <n v="7980"/>
    <n v="4852.99"/>
    <n v="3127.01"/>
    <x v="2"/>
    <s v="Nagpur"/>
    <s v="Maharashtra"/>
    <s v="India"/>
    <s v="Debit Card"/>
    <x v="0"/>
    <s v="Standard"/>
    <x v="3"/>
    <s v="No"/>
    <s v="No"/>
  </r>
  <r>
    <x v="4597"/>
    <x v="371"/>
    <s v="CUST11556"/>
    <s v="Customer 1556"/>
    <n v="19"/>
    <s v="Returning"/>
    <s v="P4002"/>
    <s v="Moisturizer"/>
    <x v="4"/>
    <s v="BeautyCare"/>
    <n v="5"/>
    <n v="650"/>
    <n v="5"/>
    <n v="3250"/>
    <n v="162.5"/>
    <n v="3087.5"/>
    <n v="1750.23"/>
    <n v="1337.27"/>
    <x v="1"/>
    <s v="Delhi"/>
    <s v="Delhi"/>
    <s v="India"/>
    <s v="Cash on Delivery"/>
    <x v="2"/>
    <s v="Express"/>
    <x v="0"/>
    <s v="No"/>
    <s v="No"/>
  </r>
  <r>
    <x v="4598"/>
    <x v="371"/>
    <s v="CUST11944"/>
    <s v="Customer 1944"/>
    <n v="41"/>
    <s v="New"/>
    <s v="P5005"/>
    <s v="Desk Organizer"/>
    <x v="1"/>
    <s v="Stationery Hub"/>
    <n v="3"/>
    <n v="600"/>
    <n v="0"/>
    <n v="1800"/>
    <n v="0"/>
    <n v="1800"/>
    <n v="1115.18"/>
    <n v="684.82"/>
    <x v="1"/>
    <s v="Indore"/>
    <s v="Madhya Pradesh"/>
    <s v="India"/>
    <s v="Cash on Delivery"/>
    <x v="0"/>
    <s v="Standard"/>
    <x v="0"/>
    <s v="No"/>
    <s v="No"/>
  </r>
  <r>
    <x v="4599"/>
    <x v="371"/>
    <s v="CUST11007"/>
    <s v="Customer 1007"/>
    <n v="19"/>
    <s v="Returning"/>
    <s v="P5002"/>
    <s v="Novel"/>
    <x v="1"/>
    <s v="Stationery Hub"/>
    <n v="1"/>
    <n v="400"/>
    <n v="0"/>
    <n v="400"/>
    <n v="0"/>
    <n v="400"/>
    <n v="263.35000000000002"/>
    <n v="136.65"/>
    <x v="2"/>
    <s v="Jaipur"/>
    <s v="Rajasthan"/>
    <s v="India"/>
    <s v="Cash on Delivery"/>
    <x v="2"/>
    <s v="Express"/>
    <x v="0"/>
    <s v="No"/>
    <s v="No"/>
  </r>
  <r>
    <x v="4600"/>
    <x v="371"/>
    <s v="CUST11760"/>
    <s v="Customer 1760"/>
    <n v="39"/>
    <s v="Returning"/>
    <s v="P4001"/>
    <s v="Face Wash"/>
    <x v="4"/>
    <s v="BeautyCare"/>
    <n v="2"/>
    <n v="450"/>
    <n v="10"/>
    <n v="900"/>
    <n v="90"/>
    <n v="810"/>
    <n v="560.19000000000005"/>
    <n v="249.81"/>
    <x v="2"/>
    <s v="Patna"/>
    <s v="Bihar"/>
    <s v="India"/>
    <s v="Debit Card"/>
    <x v="2"/>
    <s v="Standard"/>
    <x v="0"/>
    <s v="No"/>
    <s v="No"/>
  </r>
  <r>
    <x v="4601"/>
    <x v="371"/>
    <s v="CUST11322"/>
    <s v="Customer 1322"/>
    <n v="52"/>
    <s v="Returning"/>
    <s v="P1001"/>
    <s v="Laptop"/>
    <x v="0"/>
    <s v="TechSource India"/>
    <n v="1"/>
    <n v="55000"/>
    <n v="0"/>
    <n v="55000"/>
    <n v="0"/>
    <n v="55000"/>
    <n v="36966.959999999999"/>
    <n v="18033.04"/>
    <x v="1"/>
    <s v="Chennai"/>
    <s v="Tamil Nadu"/>
    <s v="India"/>
    <s v="UPI"/>
    <x v="0"/>
    <s v="Standard"/>
    <x v="0"/>
    <s v="Yes"/>
    <s v="No"/>
  </r>
  <r>
    <x v="4602"/>
    <x v="372"/>
    <s v="CUST10664"/>
    <s v="Customer 664"/>
    <n v="24"/>
    <s v="Returning"/>
    <s v="P3007"/>
    <s v="Vacuum Cleaner"/>
    <x v="2"/>
    <s v="Global Traders"/>
    <n v="2"/>
    <n v="8500"/>
    <n v="15"/>
    <n v="17000"/>
    <n v="2550"/>
    <n v="14450"/>
    <n v="10611.02"/>
    <n v="3838.98"/>
    <x v="1"/>
    <s v="Bhopal"/>
    <s v="Madhya Pradesh"/>
    <s v="India"/>
    <s v="Debit Card"/>
    <x v="0"/>
    <s v="Express"/>
    <x v="4"/>
    <s v="No"/>
    <s v="No"/>
  </r>
  <r>
    <x v="4603"/>
    <x v="372"/>
    <s v="CUST11709"/>
    <s v="Customer 1709"/>
    <n v="20"/>
    <s v="Loyal"/>
    <s v="P1004"/>
    <s v="Smartwatch"/>
    <x v="0"/>
    <s v="TechSource India"/>
    <n v="2"/>
    <n v="6500"/>
    <n v="15"/>
    <n v="13000"/>
    <n v="1950"/>
    <n v="11050"/>
    <n v="7981.82"/>
    <n v="3068.18"/>
    <x v="1"/>
    <s v="Nagpur"/>
    <s v="Maharashtra"/>
    <s v="India"/>
    <s v="Cash on Delivery"/>
    <x v="2"/>
    <s v="Standard"/>
    <x v="0"/>
    <s v="No"/>
    <s v="No"/>
  </r>
  <r>
    <x v="4604"/>
    <x v="372"/>
    <s v="CUST10414"/>
    <s v="Customer 414"/>
    <n v="18"/>
    <s v="Loyal"/>
    <s v="P4002"/>
    <s v="Moisturizer"/>
    <x v="4"/>
    <s v="BeautyCare"/>
    <n v="1"/>
    <n v="650"/>
    <n v="5"/>
    <n v="650"/>
    <n v="32.5"/>
    <n v="617.5"/>
    <n v="466.9"/>
    <n v="150.6"/>
    <x v="2"/>
    <s v="Lucknow"/>
    <s v="Uttar Pradesh"/>
    <s v="India"/>
    <s v="Debit Card"/>
    <x v="2"/>
    <s v="Standard"/>
    <x v="3"/>
    <s v="No"/>
    <s v="No"/>
  </r>
  <r>
    <x v="4605"/>
    <x v="372"/>
    <s v="CUST10465"/>
    <s v="Customer 465"/>
    <n v="19"/>
    <s v="New"/>
    <s v="P4001"/>
    <s v="Face Wash"/>
    <x v="4"/>
    <s v="BeautyCare"/>
    <n v="4"/>
    <n v="450"/>
    <n v="25"/>
    <n v="1800"/>
    <n v="450"/>
    <n v="1350"/>
    <n v="992.67"/>
    <n v="357.33"/>
    <x v="1"/>
    <s v="Bhubaneswar"/>
    <s v="Odisha"/>
    <s v="India"/>
    <s v="Cash on Delivery"/>
    <x v="1"/>
    <s v="Express"/>
    <x v="0"/>
    <s v="No"/>
    <s v="No"/>
  </r>
  <r>
    <x v="4606"/>
    <x v="372"/>
    <s v="CUST10072"/>
    <s v="Customer 72"/>
    <n v="56"/>
    <s v="New"/>
    <s v="P1008"/>
    <s v="Monitor"/>
    <x v="0"/>
    <s v="Global Traders"/>
    <n v="1"/>
    <n v="14500"/>
    <n v="10"/>
    <n v="14500"/>
    <n v="1450"/>
    <n v="13050"/>
    <n v="9002.49"/>
    <n v="4047.51"/>
    <x v="1"/>
    <s v="Ahmedabad"/>
    <s v="Gujarat"/>
    <s v="India"/>
    <s v="Net Banking"/>
    <x v="0"/>
    <s v="Standard"/>
    <x v="0"/>
    <s v="No"/>
    <s v="No"/>
  </r>
  <r>
    <x v="4607"/>
    <x v="372"/>
    <s v="CUST10510"/>
    <s v="Customer 510"/>
    <n v="42"/>
    <s v="Returning"/>
    <s v="P5003"/>
    <s v="Calculator"/>
    <x v="1"/>
    <s v="Stationery Hub"/>
    <n v="1"/>
    <n v="650"/>
    <n v="5"/>
    <n v="650"/>
    <n v="32.5"/>
    <n v="617.5"/>
    <n v="394.65"/>
    <n v="222.85"/>
    <x v="2"/>
    <s v="Indore"/>
    <s v="Madhya Pradesh"/>
    <s v="India"/>
    <s v="Debit Card"/>
    <x v="2"/>
    <s v="Express"/>
    <x v="3"/>
    <s v="No"/>
    <s v="No"/>
  </r>
  <r>
    <x v="4608"/>
    <x v="372"/>
    <s v="CUST10084"/>
    <s v="Customer 84"/>
    <n v="20"/>
    <s v="Returning"/>
    <s v="P2008"/>
    <s v="Formal Shirt"/>
    <x v="3"/>
    <s v="Global Traders"/>
    <n v="1"/>
    <n v="1700"/>
    <n v="10"/>
    <n v="1700"/>
    <n v="170"/>
    <n v="1530"/>
    <n v="1055.2"/>
    <n v="474.8"/>
    <x v="1"/>
    <s v="Chandigarh"/>
    <s v="Chandigarh"/>
    <s v="India"/>
    <s v="Cash on Delivery"/>
    <x v="2"/>
    <s v="Standard"/>
    <x v="0"/>
    <s v="No"/>
    <s v="No"/>
  </r>
  <r>
    <x v="4609"/>
    <x v="372"/>
    <s v="CUST11926"/>
    <s v="Customer 1926"/>
    <n v="53"/>
    <s v="Returning"/>
    <s v="P4005"/>
    <s v="Perfume"/>
    <x v="4"/>
    <s v="BeautyCare"/>
    <n v="1"/>
    <n v="1800"/>
    <n v="10"/>
    <n v="1800"/>
    <n v="180"/>
    <n v="1620"/>
    <n v="1300.4000000000001"/>
    <n v="319.60000000000002"/>
    <x v="2"/>
    <s v="Lucknow"/>
    <s v="Uttar Pradesh"/>
    <s v="India"/>
    <s v="Wallet"/>
    <x v="0"/>
    <s v="Standard"/>
    <x v="0"/>
    <s v="No"/>
    <s v="No"/>
  </r>
  <r>
    <x v="4610"/>
    <x v="372"/>
    <s v="CUST11342"/>
    <s v="Customer 1342"/>
    <n v="30"/>
    <s v="New"/>
    <s v="P1008"/>
    <s v="Monitor"/>
    <x v="0"/>
    <s v="Global Traders"/>
    <n v="3"/>
    <n v="14500"/>
    <n v="5"/>
    <n v="43500"/>
    <n v="2175"/>
    <n v="41325"/>
    <n v="26547.56"/>
    <n v="14777.44"/>
    <x v="0"/>
    <s v="Visakhapatnam"/>
    <s v="Andhra Pradesh"/>
    <s v="India"/>
    <s v="Credit Card"/>
    <x v="2"/>
    <s v="Same Day"/>
    <x v="0"/>
    <s v="No"/>
    <s v="No"/>
  </r>
  <r>
    <x v="4611"/>
    <x v="372"/>
    <s v="CUST12476"/>
    <s v="Customer 2476"/>
    <n v="54"/>
    <s v="New"/>
    <s v="P1005"/>
    <s v="Tablet"/>
    <x v="0"/>
    <s v="RetailHub"/>
    <n v="2"/>
    <n v="18000"/>
    <n v="25"/>
    <n v="36000"/>
    <n v="9000"/>
    <n v="27000"/>
    <n v="18400.64"/>
    <n v="8599.36"/>
    <x v="1"/>
    <s v="Ahmedabad"/>
    <s v="Gujarat"/>
    <s v="India"/>
    <s v="Cash on Delivery"/>
    <x v="0"/>
    <s v="Standard"/>
    <x v="3"/>
    <s v="No"/>
    <s v="No"/>
  </r>
  <r>
    <x v="4612"/>
    <x v="372"/>
    <s v="CUST10094"/>
    <s v="Customer 94"/>
    <n v="52"/>
    <s v="New"/>
    <s v="P4006"/>
    <s v="Lipstick"/>
    <x v="4"/>
    <s v="BeautyCare"/>
    <n v="1"/>
    <n v="850"/>
    <n v="0"/>
    <n v="850"/>
    <n v="0"/>
    <n v="850"/>
    <n v="509.87"/>
    <n v="340.13"/>
    <x v="1"/>
    <s v="Guwahati"/>
    <s v="Assam"/>
    <s v="India"/>
    <s v="Wallet"/>
    <x v="0"/>
    <s v="Standard"/>
    <x v="0"/>
    <s v="Yes"/>
    <s v="No"/>
  </r>
  <r>
    <x v="4613"/>
    <x v="372"/>
    <s v="CUST12421"/>
    <s v="Customer 2421"/>
    <n v="21"/>
    <s v="New"/>
    <s v="P2002"/>
    <s v="Jeans"/>
    <x v="3"/>
    <s v="FashionMart"/>
    <n v="3"/>
    <n v="2200"/>
    <n v="25"/>
    <n v="6600"/>
    <n v="1650"/>
    <n v="4950"/>
    <n v="3957.18"/>
    <n v="992.82"/>
    <x v="2"/>
    <s v="Hyderabad"/>
    <s v="Telangana"/>
    <s v="India"/>
    <s v="Net Banking"/>
    <x v="2"/>
    <s v="Standard"/>
    <x v="0"/>
    <s v="No"/>
    <s v="No"/>
  </r>
  <r>
    <x v="4614"/>
    <x v="372"/>
    <s v="CUST11635"/>
    <s v="Customer 1635"/>
    <n v="46"/>
    <s v="New"/>
    <s v="P1006"/>
    <s v="Keyboard"/>
    <x v="0"/>
    <s v="Metro Supplies"/>
    <n v="3"/>
    <n v="1800"/>
    <n v="0"/>
    <n v="5400"/>
    <n v="0"/>
    <n v="5400"/>
    <n v="3980.3"/>
    <n v="1419.7"/>
    <x v="1"/>
    <s v="Kolkata"/>
    <s v="West Bengal"/>
    <s v="India"/>
    <s v="Net Banking"/>
    <x v="2"/>
    <s v="Standard"/>
    <x v="0"/>
    <s v="No"/>
    <s v="No"/>
  </r>
  <r>
    <x v="4615"/>
    <x v="372"/>
    <s v="CUST10088"/>
    <s v="Customer 88"/>
    <n v="30"/>
    <s v="New"/>
    <s v="P4002"/>
    <s v="Moisturizer"/>
    <x v="4"/>
    <s v="BeautyCare"/>
    <n v="3"/>
    <n v="650"/>
    <n v="30"/>
    <n v="1950"/>
    <n v="585"/>
    <n v="1365"/>
    <n v="873.16"/>
    <n v="491.84"/>
    <x v="1"/>
    <s v="Jaipur"/>
    <s v="Rajasthan"/>
    <s v="India"/>
    <s v="Credit Card"/>
    <x v="1"/>
    <s v="Standard"/>
    <x v="0"/>
    <s v="No"/>
    <s v="No"/>
  </r>
  <r>
    <x v="4616"/>
    <x v="372"/>
    <s v="CUST10405"/>
    <s v="Customer 405"/>
    <n v="45"/>
    <s v="Loyal"/>
    <s v="P2005"/>
    <s v="Backpack"/>
    <x v="3"/>
    <s v="Metro Supplies"/>
    <n v="2"/>
    <n v="1800"/>
    <n v="10"/>
    <n v="3600"/>
    <n v="360"/>
    <n v="3240"/>
    <n v="2398.75"/>
    <n v="841.25"/>
    <x v="1"/>
    <s v="Surat"/>
    <s v="Gujarat"/>
    <s v="India"/>
    <s v="Debit Card"/>
    <x v="0"/>
    <s v="Standard"/>
    <x v="0"/>
    <s v="No"/>
    <s v="No"/>
  </r>
  <r>
    <x v="4617"/>
    <x v="372"/>
    <s v="CUST10305"/>
    <s v="Customer 305"/>
    <n v="39"/>
    <s v="Returning"/>
    <s v="P1002"/>
    <s v="Smartphone"/>
    <x v="0"/>
    <s v="Global Traders"/>
    <n v="1"/>
    <n v="28000"/>
    <n v="20"/>
    <n v="28000"/>
    <n v="5600"/>
    <n v="22400"/>
    <n v="15315.34"/>
    <n v="7084.66"/>
    <x v="1"/>
    <s v="Nagpur"/>
    <s v="Maharashtra"/>
    <s v="India"/>
    <s v="Credit Card"/>
    <x v="2"/>
    <s v="Standard"/>
    <x v="3"/>
    <s v="No"/>
    <s v="No"/>
  </r>
  <r>
    <x v="4618"/>
    <x v="373"/>
    <s v="CUST11845"/>
    <s v="Customer 1845"/>
    <n v="29"/>
    <s v="Returning"/>
    <s v="P1009"/>
    <s v="Power Bank"/>
    <x v="0"/>
    <s v="Prime Distributors"/>
    <n v="1"/>
    <n v="1600"/>
    <n v="0"/>
    <n v="1600"/>
    <n v="0"/>
    <n v="1600"/>
    <n v="954.15"/>
    <n v="645.85"/>
    <x v="1"/>
    <s v="Bhubaneswar"/>
    <s v="Odisha"/>
    <s v="India"/>
    <s v="Wallet"/>
    <x v="1"/>
    <s v="Standard"/>
    <x v="3"/>
    <s v="No"/>
    <s v="No"/>
  </r>
  <r>
    <x v="4619"/>
    <x v="373"/>
    <s v="CUST10603"/>
    <s v="Customer 603"/>
    <n v="26"/>
    <s v="New"/>
    <s v="P5002"/>
    <s v="Novel"/>
    <x v="1"/>
    <s v="Stationery Hub"/>
    <n v="1"/>
    <n v="400"/>
    <n v="5"/>
    <n v="400"/>
    <n v="20"/>
    <n v="380"/>
    <n v="222.81"/>
    <n v="157.19"/>
    <x v="2"/>
    <s v="Patna"/>
    <s v="Bihar"/>
    <s v="India"/>
    <s v="UPI"/>
    <x v="2"/>
    <s v="Standard"/>
    <x v="4"/>
    <s v="No"/>
    <s v="No"/>
  </r>
  <r>
    <x v="4620"/>
    <x v="373"/>
    <s v="CUST11027"/>
    <s v="Customer 1027"/>
    <n v="24"/>
    <s v="New"/>
    <s v="P1009"/>
    <s v="Power Bank"/>
    <x v="0"/>
    <s v="Prime Distributors"/>
    <n v="2"/>
    <n v="1600"/>
    <n v="5"/>
    <n v="3200"/>
    <n v="160"/>
    <n v="3040"/>
    <n v="1863.23"/>
    <n v="1176.77"/>
    <x v="1"/>
    <s v="Ahmedabad"/>
    <s v="Gujarat"/>
    <s v="India"/>
    <s v="UPI"/>
    <x v="1"/>
    <s v="Standard"/>
    <x v="0"/>
    <s v="No"/>
    <s v="No"/>
  </r>
  <r>
    <x v="4621"/>
    <x v="373"/>
    <s v="CUST11758"/>
    <s v="Customer 1758"/>
    <n v="59"/>
    <s v="Loyal"/>
    <s v="P5003"/>
    <s v="Calculator"/>
    <x v="1"/>
    <s v="Stationery Hub"/>
    <n v="1"/>
    <n v="650"/>
    <n v="10"/>
    <n v="650"/>
    <n v="65"/>
    <n v="585"/>
    <n v="361.18"/>
    <n v="223.82"/>
    <x v="1"/>
    <s v="Nagpur"/>
    <s v="Maharashtra"/>
    <s v="India"/>
    <s v="Debit Card"/>
    <x v="1"/>
    <s v="Express"/>
    <x v="0"/>
    <s v="Yes"/>
    <s v="No"/>
  </r>
  <r>
    <x v="4622"/>
    <x v="373"/>
    <s v="CUST11037"/>
    <s v="Customer 1037"/>
    <n v="20"/>
    <s v="Returning"/>
    <s v="P1001"/>
    <s v="Laptop"/>
    <x v="0"/>
    <s v="TechSource India"/>
    <n v="3"/>
    <n v="55000"/>
    <n v="25"/>
    <n v="165000"/>
    <n v="41250"/>
    <n v="123750"/>
    <n v="99441.01"/>
    <n v="24308.99"/>
    <x v="2"/>
    <s v="Lucknow"/>
    <s v="Uttar Pradesh"/>
    <s v="India"/>
    <s v="UPI"/>
    <x v="1"/>
    <s v="Express"/>
    <x v="0"/>
    <s v="No"/>
    <s v="No"/>
  </r>
  <r>
    <x v="4623"/>
    <x v="373"/>
    <s v="CUST12427"/>
    <s v="Customer 2427"/>
    <n v="21"/>
    <s v="Loyal"/>
    <s v="P2007"/>
    <s v="Saree"/>
    <x v="3"/>
    <s v="FashionMart"/>
    <n v="1"/>
    <n v="2600"/>
    <n v="10"/>
    <n v="2600"/>
    <n v="260"/>
    <n v="2340"/>
    <n v="1520.29"/>
    <n v="819.71"/>
    <x v="2"/>
    <s v="Surat"/>
    <s v="Gujarat"/>
    <s v="India"/>
    <s v="Credit Card"/>
    <x v="2"/>
    <s v="Express"/>
    <x v="3"/>
    <s v="No"/>
    <s v="No"/>
  </r>
  <r>
    <x v="4624"/>
    <x v="373"/>
    <s v="CUST11918"/>
    <s v="Customer 1918"/>
    <n v="37"/>
    <s v="New"/>
    <s v="P1005"/>
    <s v="Tablet"/>
    <x v="0"/>
    <s v="RetailHub"/>
    <n v="1"/>
    <n v="18000"/>
    <n v="15"/>
    <n v="18000"/>
    <n v="2700"/>
    <n v="15300"/>
    <n v="12172.8"/>
    <n v="3127.2"/>
    <x v="2"/>
    <s v="Delhi"/>
    <s v="Delhi"/>
    <s v="India"/>
    <s v="Wallet"/>
    <x v="2"/>
    <s v="Express"/>
    <x v="0"/>
    <s v="No"/>
    <s v="No"/>
  </r>
  <r>
    <x v="4625"/>
    <x v="373"/>
    <s v="CUST12487"/>
    <s v="Customer 2487"/>
    <n v="31"/>
    <s v="New"/>
    <s v="P3004"/>
    <s v="Cookware Set"/>
    <x v="2"/>
    <s v="HomeNeeds"/>
    <n v="4"/>
    <n v="3500"/>
    <n v="30"/>
    <n v="14000"/>
    <n v="4200"/>
    <n v="9800"/>
    <n v="6611.41"/>
    <n v="3188.59"/>
    <x v="2"/>
    <s v="Ahmedabad"/>
    <s v="Gujarat"/>
    <s v="India"/>
    <s v="Cash on Delivery"/>
    <x v="2"/>
    <s v="Standard"/>
    <x v="0"/>
    <s v="Yes"/>
    <s v="No"/>
  </r>
  <r>
    <x v="4626"/>
    <x v="373"/>
    <s v="CUST10153"/>
    <s v="Customer 153"/>
    <n v="49"/>
    <s v="Returning"/>
    <s v="P2002"/>
    <s v="Jeans"/>
    <x v="3"/>
    <s v="FashionMart"/>
    <n v="1"/>
    <n v="2200"/>
    <n v="15"/>
    <n v="2200"/>
    <n v="330"/>
    <n v="1870"/>
    <n v="1158.81"/>
    <n v="711.19"/>
    <x v="1"/>
    <s v="Delhi"/>
    <s v="Delhi"/>
    <s v="India"/>
    <s v="Wallet"/>
    <x v="0"/>
    <s v="Express"/>
    <x v="3"/>
    <s v="Yes"/>
    <s v="No"/>
  </r>
  <r>
    <x v="4627"/>
    <x v="373"/>
    <s v="CUST11883"/>
    <s v="Customer 1883"/>
    <n v="57"/>
    <s v="Returning"/>
    <s v="P1003"/>
    <s v="Headphones"/>
    <x v="0"/>
    <s v="Metro Supplies"/>
    <n v="2"/>
    <n v="2500"/>
    <n v="20"/>
    <n v="5000"/>
    <n v="1000"/>
    <n v="4000"/>
    <n v="2796.56"/>
    <n v="1203.44"/>
    <x v="1"/>
    <s v="Indore"/>
    <s v="Madhya Pradesh"/>
    <s v="India"/>
    <s v="Net Banking"/>
    <x v="0"/>
    <s v="Standard"/>
    <x v="0"/>
    <s v="No"/>
    <s v="No"/>
  </r>
  <r>
    <x v="4628"/>
    <x v="373"/>
    <s v="CUST11877"/>
    <s v="Customer 1877"/>
    <n v="46"/>
    <s v="Returning"/>
    <s v="P1005"/>
    <s v="Tablet"/>
    <x v="0"/>
    <s v="RetailHub"/>
    <n v="1"/>
    <n v="18000"/>
    <n v="15"/>
    <n v="18000"/>
    <n v="2700"/>
    <n v="15300"/>
    <n v="9773.81"/>
    <n v="5526.19"/>
    <x v="1"/>
    <s v="Surat"/>
    <s v="Gujarat"/>
    <s v="India"/>
    <s v="Cash on Delivery"/>
    <x v="0"/>
    <s v="Standard"/>
    <x v="0"/>
    <s v="No"/>
    <s v="No"/>
  </r>
  <r>
    <x v="4629"/>
    <x v="373"/>
    <s v="CUST12201"/>
    <s v="Customer 2201"/>
    <n v="54"/>
    <s v="Loyal"/>
    <s v="P1004"/>
    <s v="Smartwatch"/>
    <x v="0"/>
    <s v="TechSource India"/>
    <n v="1"/>
    <n v="6500"/>
    <n v="0"/>
    <n v="6500"/>
    <n v="0"/>
    <n v="6500"/>
    <n v="4738.79"/>
    <n v="1761.21"/>
    <x v="2"/>
    <s v="Coimbatore"/>
    <s v="Tamil Nadu"/>
    <s v="India"/>
    <s v="Debit Card"/>
    <x v="0"/>
    <s v="Standard"/>
    <x v="0"/>
    <s v="No"/>
    <s v="No"/>
  </r>
  <r>
    <x v="4630"/>
    <x v="373"/>
    <s v="CUST10279"/>
    <s v="Customer 279"/>
    <n v="19"/>
    <s v="Loyal"/>
    <s v="P3006"/>
    <s v="Water Bottle"/>
    <x v="2"/>
    <s v="Metro Supplies"/>
    <n v="2"/>
    <n v="700"/>
    <n v="10"/>
    <n v="1400"/>
    <n v="140"/>
    <n v="1260"/>
    <n v="987.01"/>
    <n v="272.99"/>
    <x v="1"/>
    <s v="Patna"/>
    <s v="Bihar"/>
    <s v="India"/>
    <s v="Net Banking"/>
    <x v="1"/>
    <s v="Express"/>
    <x v="0"/>
    <s v="Yes"/>
    <s v="No"/>
  </r>
  <r>
    <x v="4631"/>
    <x v="373"/>
    <s v="CUST10216"/>
    <s v="Customer 216"/>
    <n v="18"/>
    <s v="Loyal"/>
    <s v="P1008"/>
    <s v="Monitor"/>
    <x v="0"/>
    <s v="Global Traders"/>
    <n v="1"/>
    <n v="14500"/>
    <n v="15"/>
    <n v="14500"/>
    <n v="2175"/>
    <n v="12325"/>
    <n v="9876.89"/>
    <n v="2448.11"/>
    <x v="1"/>
    <s v="Jaipur"/>
    <s v="Rajasthan"/>
    <s v="India"/>
    <s v="Credit Card"/>
    <x v="0"/>
    <s v="Standard"/>
    <x v="0"/>
    <s v="No"/>
    <s v="No"/>
  </r>
  <r>
    <x v="4632"/>
    <x v="374"/>
    <s v="CUST10992"/>
    <s v="Customer 992"/>
    <n v="39"/>
    <s v="New"/>
    <s v="P2001"/>
    <s v="Running Shoes"/>
    <x v="3"/>
    <s v="FashionMart"/>
    <n v="2"/>
    <n v="3200"/>
    <n v="15"/>
    <n v="6400"/>
    <n v="960"/>
    <n v="5440"/>
    <n v="3111.85"/>
    <n v="2328.15"/>
    <x v="1"/>
    <s v="Hyderabad"/>
    <s v="Telangana"/>
    <s v="India"/>
    <s v="Net Banking"/>
    <x v="2"/>
    <s v="Same Day"/>
    <x v="0"/>
    <s v="No"/>
    <s v="No"/>
  </r>
  <r>
    <x v="4633"/>
    <x v="374"/>
    <s v="CUST11664"/>
    <s v="Customer 1664"/>
    <n v="53"/>
    <s v="Returning"/>
    <s v="P5003"/>
    <s v="Calculator"/>
    <x v="1"/>
    <s v="Stationery Hub"/>
    <n v="1"/>
    <n v="650"/>
    <n v="10"/>
    <n v="650"/>
    <n v="65"/>
    <n v="585"/>
    <n v="351.69"/>
    <n v="233.31"/>
    <x v="1"/>
    <s v="Coimbatore"/>
    <s v="Tamil Nadu"/>
    <s v="India"/>
    <s v="Credit Card"/>
    <x v="0"/>
    <s v="Express"/>
    <x v="0"/>
    <s v="No"/>
    <s v="No"/>
  </r>
  <r>
    <x v="4634"/>
    <x v="374"/>
    <s v="CUST10439"/>
    <s v="Customer 439"/>
    <n v="42"/>
    <s v="Loyal"/>
    <s v="P3006"/>
    <s v="Water Bottle"/>
    <x v="2"/>
    <s v="Metro Supplies"/>
    <n v="5"/>
    <n v="700"/>
    <n v="5"/>
    <n v="3500"/>
    <n v="175"/>
    <n v="3325"/>
    <n v="2156.84"/>
    <n v="1168.1600000000001"/>
    <x v="1"/>
    <s v="Mumbai"/>
    <s v="Maharashtra"/>
    <s v="India"/>
    <s v="Debit Card"/>
    <x v="0"/>
    <s v="Express"/>
    <x v="1"/>
    <s v="No"/>
    <s v="No"/>
  </r>
  <r>
    <x v="4635"/>
    <x v="374"/>
    <s v="CUST10527"/>
    <s v="Customer 527"/>
    <n v="23"/>
    <s v="Loyal"/>
    <s v="P3007"/>
    <s v="Vacuum Cleaner"/>
    <x v="2"/>
    <s v="Global Traders"/>
    <n v="6"/>
    <n v="8500"/>
    <n v="5"/>
    <n v="51000"/>
    <n v="2550"/>
    <n v="48450"/>
    <n v="29727.79"/>
    <n v="18722.21"/>
    <x v="1"/>
    <s v="Lucknow"/>
    <s v="Uttar Pradesh"/>
    <s v="India"/>
    <s v="Net Banking"/>
    <x v="1"/>
    <s v="Standard"/>
    <x v="0"/>
    <s v="No"/>
    <s v="No"/>
  </r>
  <r>
    <x v="4636"/>
    <x v="374"/>
    <s v="CUST11268"/>
    <s v="Customer 1268"/>
    <n v="53"/>
    <s v="New"/>
    <s v="P2007"/>
    <s v="Saree"/>
    <x v="3"/>
    <s v="FashionMart"/>
    <n v="1"/>
    <n v="2600"/>
    <n v="5"/>
    <n v="2600"/>
    <n v="130"/>
    <n v="2470"/>
    <n v="1945.77"/>
    <n v="524.23"/>
    <x v="2"/>
    <s v="Lucknow"/>
    <s v="Uttar Pradesh"/>
    <s v="India"/>
    <s v="Wallet"/>
    <x v="0"/>
    <s v="Standard"/>
    <x v="3"/>
    <s v="No"/>
    <s v="No"/>
  </r>
  <r>
    <x v="4637"/>
    <x v="374"/>
    <s v="CUST11848"/>
    <s v="Customer 1848"/>
    <n v="60"/>
    <s v="New"/>
    <s v="P3004"/>
    <s v="Cookware Set"/>
    <x v="2"/>
    <s v="HomeNeeds"/>
    <n v="3"/>
    <n v="3500"/>
    <n v="10"/>
    <n v="10500"/>
    <n v="1050"/>
    <n v="9450"/>
    <n v="6008.86"/>
    <n v="3441.14"/>
    <x v="1"/>
    <s v="Pune"/>
    <s v="Maharashtra"/>
    <s v="India"/>
    <s v="UPI"/>
    <x v="0"/>
    <s v="Same Day"/>
    <x v="0"/>
    <s v="No"/>
    <s v="No"/>
  </r>
  <r>
    <x v="4638"/>
    <x v="374"/>
    <s v="CUST11183"/>
    <s v="Customer 1183"/>
    <n v="27"/>
    <s v="Loyal"/>
    <s v="P1002"/>
    <s v="Smartphone"/>
    <x v="0"/>
    <s v="Global Traders"/>
    <n v="1"/>
    <n v="28000"/>
    <n v="5"/>
    <n v="28000"/>
    <n v="1400"/>
    <n v="26600"/>
    <n v="17942.86"/>
    <n v="8657.14"/>
    <x v="0"/>
    <s v="Mumbai"/>
    <s v="Maharashtra"/>
    <s v="India"/>
    <s v="Net Banking"/>
    <x v="2"/>
    <s v="Express"/>
    <x v="0"/>
    <s v="No"/>
    <s v="Yes"/>
  </r>
  <r>
    <x v="4639"/>
    <x v="374"/>
    <s v="CUST10971"/>
    <s v="Customer 971"/>
    <n v="55"/>
    <s v="New"/>
    <s v="P5002"/>
    <s v="Novel"/>
    <x v="1"/>
    <s v="Stationery Hub"/>
    <n v="1"/>
    <n v="400"/>
    <n v="5"/>
    <n v="400"/>
    <n v="20"/>
    <n v="380"/>
    <n v="291.16000000000003"/>
    <n v="88.84"/>
    <x v="1"/>
    <s v="Guwahati"/>
    <s v="Assam"/>
    <s v="India"/>
    <s v="Debit Card"/>
    <x v="1"/>
    <s v="Standard"/>
    <x v="0"/>
    <s v="No"/>
    <s v="No"/>
  </r>
  <r>
    <x v="4640"/>
    <x v="374"/>
    <s v="CUST11764"/>
    <s v="Customer 1764"/>
    <n v="33"/>
    <s v="New"/>
    <s v="P3007"/>
    <s v="Vacuum Cleaner"/>
    <x v="2"/>
    <s v="Global Traders"/>
    <n v="5"/>
    <n v="8500"/>
    <n v="15"/>
    <n v="42500"/>
    <n v="6375"/>
    <n v="36125"/>
    <n v="23757.14"/>
    <n v="12367.86"/>
    <x v="0"/>
    <s v="Bhopal"/>
    <s v="Madhya Pradesh"/>
    <s v="India"/>
    <s v="UPI"/>
    <x v="0"/>
    <s v="Express"/>
    <x v="0"/>
    <s v="No"/>
    <s v="No"/>
  </r>
  <r>
    <x v="4641"/>
    <x v="374"/>
    <s v="CUST12250"/>
    <s v="Customer 2250"/>
    <n v="37"/>
    <s v="New"/>
    <s v="P2003"/>
    <s v="T-Shirt"/>
    <x v="3"/>
    <s v="RetailHub"/>
    <n v="2"/>
    <n v="900"/>
    <n v="5"/>
    <n v="1800"/>
    <n v="90"/>
    <n v="1710"/>
    <n v="1393.01"/>
    <n v="316.99"/>
    <x v="1"/>
    <s v="Nagpur"/>
    <s v="Maharashtra"/>
    <s v="India"/>
    <s v="Net Banking"/>
    <x v="2"/>
    <s v="Standard"/>
    <x v="0"/>
    <s v="No"/>
    <s v="No"/>
  </r>
  <r>
    <x v="4642"/>
    <x v="374"/>
    <s v="CUST11564"/>
    <s v="Customer 1564"/>
    <n v="52"/>
    <s v="Returning"/>
    <s v="P3007"/>
    <s v="Vacuum Cleaner"/>
    <x v="2"/>
    <s v="Global Traders"/>
    <n v="2"/>
    <n v="8500"/>
    <n v="20"/>
    <n v="17000"/>
    <n v="3400"/>
    <n v="13600"/>
    <n v="7765.37"/>
    <n v="5834.63"/>
    <x v="1"/>
    <s v="Bengaluru"/>
    <s v="Karnataka"/>
    <s v="India"/>
    <s v="Credit Card"/>
    <x v="0"/>
    <s v="Standard"/>
    <x v="0"/>
    <s v="No"/>
    <s v="No"/>
  </r>
  <r>
    <x v="4643"/>
    <x v="374"/>
    <s v="CUST11832"/>
    <s v="Customer 1832"/>
    <n v="59"/>
    <s v="New"/>
    <s v="P3004"/>
    <s v="Cookware Set"/>
    <x v="2"/>
    <s v="HomeNeeds"/>
    <n v="1"/>
    <n v="3500"/>
    <n v="15"/>
    <n v="3500"/>
    <n v="525"/>
    <n v="2975"/>
    <n v="1984.93"/>
    <n v="990.07"/>
    <x v="2"/>
    <s v="Ahmedabad"/>
    <s v="Gujarat"/>
    <s v="India"/>
    <s v="UPI"/>
    <x v="2"/>
    <s v="Express"/>
    <x v="1"/>
    <s v="No"/>
    <s v="No"/>
  </r>
  <r>
    <x v="4644"/>
    <x v="374"/>
    <s v="CUST12128"/>
    <s v="Customer 2128"/>
    <n v="18"/>
    <s v="Loyal"/>
    <s v="P4001"/>
    <s v="Face Wash"/>
    <x v="4"/>
    <s v="BeautyCare"/>
    <n v="4"/>
    <n v="450"/>
    <n v="10"/>
    <n v="1800"/>
    <n v="180"/>
    <n v="1620"/>
    <n v="1048.69"/>
    <n v="571.30999999999995"/>
    <x v="1"/>
    <s v="Indore"/>
    <s v="Madhya Pradesh"/>
    <s v="India"/>
    <s v="Cash on Delivery"/>
    <x v="2"/>
    <s v="Standard"/>
    <x v="0"/>
    <s v="No"/>
    <s v="Yes"/>
  </r>
  <r>
    <x v="4645"/>
    <x v="374"/>
    <s v="CUST10991"/>
    <s v="Customer 991"/>
    <n v="28"/>
    <s v="Returning"/>
    <s v="P1006"/>
    <s v="Keyboard"/>
    <x v="0"/>
    <s v="Metro Supplies"/>
    <n v="2"/>
    <n v="1800"/>
    <n v="0"/>
    <n v="3600"/>
    <n v="0"/>
    <n v="3600"/>
    <n v="2295.84"/>
    <n v="1304.1600000000001"/>
    <x v="2"/>
    <s v="Coimbatore"/>
    <s v="Tamil Nadu"/>
    <s v="India"/>
    <s v="Cash on Delivery"/>
    <x v="0"/>
    <s v="Standard"/>
    <x v="0"/>
    <s v="No"/>
    <s v="Yes"/>
  </r>
  <r>
    <x v="4646"/>
    <x v="374"/>
    <s v="CUST10098"/>
    <s v="Customer 98"/>
    <n v="26"/>
    <s v="Returning"/>
    <s v="P1005"/>
    <s v="Tablet"/>
    <x v="0"/>
    <s v="RetailHub"/>
    <n v="1"/>
    <n v="18000"/>
    <n v="10"/>
    <n v="18000"/>
    <n v="1800"/>
    <n v="16200"/>
    <n v="12290.06"/>
    <n v="3909.94"/>
    <x v="1"/>
    <s v="Kolkata"/>
    <s v="West Bengal"/>
    <s v="India"/>
    <s v="UPI"/>
    <x v="2"/>
    <s v="Standard"/>
    <x v="1"/>
    <s v="No"/>
    <s v="No"/>
  </r>
  <r>
    <x v="4647"/>
    <x v="374"/>
    <s v="CUST11360"/>
    <s v="Customer 1360"/>
    <n v="31"/>
    <s v="Returning"/>
    <s v="P3004"/>
    <s v="Cookware Set"/>
    <x v="2"/>
    <s v="HomeNeeds"/>
    <n v="1"/>
    <n v="3500"/>
    <n v="0"/>
    <n v="3500"/>
    <n v="0"/>
    <n v="3500"/>
    <n v="2804.84"/>
    <n v="695.16"/>
    <x v="1"/>
    <s v="Bhubaneswar"/>
    <s v="Odisha"/>
    <s v="India"/>
    <s v="Wallet"/>
    <x v="0"/>
    <s v="Express"/>
    <x v="0"/>
    <s v="No"/>
    <s v="No"/>
  </r>
  <r>
    <x v="4648"/>
    <x v="374"/>
    <s v="CUST12097"/>
    <s v="Customer 2097"/>
    <n v="26"/>
    <s v="New"/>
    <s v="P1002"/>
    <s v="Smartphone"/>
    <x v="0"/>
    <s v="Global Traders"/>
    <n v="2"/>
    <n v="28000"/>
    <n v="0"/>
    <n v="56000"/>
    <n v="0"/>
    <n v="56000"/>
    <n v="43358.54"/>
    <n v="12641.46"/>
    <x v="1"/>
    <s v="Lucknow"/>
    <s v="Uttar Pradesh"/>
    <s v="India"/>
    <s v="Net Banking"/>
    <x v="0"/>
    <s v="Express"/>
    <x v="0"/>
    <s v="No"/>
    <s v="No"/>
  </r>
  <r>
    <x v="4649"/>
    <x v="374"/>
    <s v="CUST11147"/>
    <s v="Customer 1147"/>
    <n v="34"/>
    <s v="Returning"/>
    <s v="P2001"/>
    <s v="Running Shoes"/>
    <x v="3"/>
    <s v="FashionMart"/>
    <n v="6"/>
    <n v="3200"/>
    <n v="10"/>
    <n v="19200"/>
    <n v="1920"/>
    <n v="17280"/>
    <n v="12799.62"/>
    <n v="4480.38"/>
    <x v="1"/>
    <s v="Pune"/>
    <s v="Maharashtra"/>
    <s v="India"/>
    <s v="Credit Card"/>
    <x v="2"/>
    <s v="Express"/>
    <x v="0"/>
    <s v="No"/>
    <s v="No"/>
  </r>
  <r>
    <x v="4650"/>
    <x v="374"/>
    <s v="CUST12494"/>
    <s v="Customer 2494"/>
    <n v="60"/>
    <s v="Loyal"/>
    <s v="P2007"/>
    <s v="Saree"/>
    <x v="3"/>
    <s v="FashionMart"/>
    <n v="6"/>
    <n v="2600"/>
    <n v="15"/>
    <n v="15600"/>
    <n v="2340"/>
    <n v="13260"/>
    <n v="7663.49"/>
    <n v="5596.51"/>
    <x v="0"/>
    <s v="Pune"/>
    <s v="Maharashtra"/>
    <s v="India"/>
    <s v="Debit Card"/>
    <x v="0"/>
    <s v="Express"/>
    <x v="0"/>
    <s v="No"/>
    <s v="No"/>
  </r>
  <r>
    <x v="4651"/>
    <x v="374"/>
    <s v="CUST10360"/>
    <s v="Customer 360"/>
    <n v="23"/>
    <s v="Returning"/>
    <s v="P1003"/>
    <s v="Headphones"/>
    <x v="0"/>
    <s v="Metro Supplies"/>
    <n v="1"/>
    <n v="2500"/>
    <n v="25"/>
    <n v="2500"/>
    <n v="625"/>
    <n v="1875"/>
    <n v="1454.38"/>
    <n v="420.62"/>
    <x v="2"/>
    <s v="Guwahati"/>
    <s v="Assam"/>
    <s v="India"/>
    <s v="Debit Card"/>
    <x v="2"/>
    <s v="Express"/>
    <x v="0"/>
    <s v="No"/>
    <s v="No"/>
  </r>
  <r>
    <x v="4652"/>
    <x v="374"/>
    <s v="CUST10765"/>
    <s v="Customer 765"/>
    <n v="18"/>
    <s v="Returning"/>
    <s v="P4006"/>
    <s v="Lipstick"/>
    <x v="4"/>
    <s v="BeautyCare"/>
    <n v="1"/>
    <n v="850"/>
    <n v="5"/>
    <n v="850"/>
    <n v="42.5"/>
    <n v="807.5"/>
    <n v="485.01"/>
    <n v="322.49"/>
    <x v="1"/>
    <s v="Visakhapatnam"/>
    <s v="Andhra Pradesh"/>
    <s v="India"/>
    <s v="Debit Card"/>
    <x v="0"/>
    <s v="Same Day"/>
    <x v="0"/>
    <s v="Yes"/>
    <s v="No"/>
  </r>
  <r>
    <x v="4653"/>
    <x v="374"/>
    <s v="CUST10149"/>
    <s v="Customer 149"/>
    <n v="18"/>
    <s v="New"/>
    <s v="P5001"/>
    <s v="Notebook Set"/>
    <x v="1"/>
    <s v="Stationery Hub"/>
    <n v="2"/>
    <n v="500"/>
    <n v="20"/>
    <n v="1000"/>
    <n v="200"/>
    <n v="800"/>
    <n v="551.32000000000005"/>
    <n v="248.68"/>
    <x v="2"/>
    <s v="Hyderabad"/>
    <s v="Telangana"/>
    <s v="India"/>
    <s v="Wallet"/>
    <x v="1"/>
    <s v="Standard"/>
    <x v="0"/>
    <s v="No"/>
    <s v="No"/>
  </r>
  <r>
    <x v="4654"/>
    <x v="375"/>
    <s v="CUST11350"/>
    <s v="Customer 1350"/>
    <n v="33"/>
    <s v="Returning"/>
    <s v="P2008"/>
    <s v="Formal Shirt"/>
    <x v="3"/>
    <s v="Global Traders"/>
    <n v="5"/>
    <n v="1700"/>
    <n v="15"/>
    <n v="8500"/>
    <n v="1275"/>
    <n v="7225"/>
    <n v="5202.67"/>
    <n v="2022.33"/>
    <x v="2"/>
    <s v="Hyderabad"/>
    <s v="Telangana"/>
    <s v="India"/>
    <s v="UPI"/>
    <x v="2"/>
    <s v="Standard"/>
    <x v="4"/>
    <s v="No"/>
    <s v="No"/>
  </r>
  <r>
    <x v="4655"/>
    <x v="375"/>
    <s v="CUST11666"/>
    <s v="Customer 1666"/>
    <n v="26"/>
    <s v="Returning"/>
    <s v="P1007"/>
    <s v="Mouse"/>
    <x v="0"/>
    <s v="RetailHub"/>
    <n v="3"/>
    <n v="900"/>
    <n v="0"/>
    <n v="2700"/>
    <n v="0"/>
    <n v="2700"/>
    <n v="2060.9699999999998"/>
    <n v="639.03"/>
    <x v="2"/>
    <s v="Surat"/>
    <s v="Gujarat"/>
    <s v="India"/>
    <s v="Net Banking"/>
    <x v="1"/>
    <s v="Express"/>
    <x v="1"/>
    <s v="No"/>
    <s v="No"/>
  </r>
  <r>
    <x v="4656"/>
    <x v="375"/>
    <s v="CUST11143"/>
    <s v="Customer 1143"/>
    <n v="44"/>
    <s v="New"/>
    <s v="P3004"/>
    <s v="Cookware Set"/>
    <x v="2"/>
    <s v="HomeNeeds"/>
    <n v="1"/>
    <n v="3500"/>
    <n v="20"/>
    <n v="3500"/>
    <n v="700"/>
    <n v="2800"/>
    <n v="1870.9"/>
    <n v="929.1"/>
    <x v="2"/>
    <s v="Guwahati"/>
    <s v="Assam"/>
    <s v="India"/>
    <s v="Credit Card"/>
    <x v="2"/>
    <s v="Standard"/>
    <x v="0"/>
    <s v="No"/>
    <s v="No"/>
  </r>
  <r>
    <x v="4657"/>
    <x v="375"/>
    <s v="CUST11667"/>
    <s v="Customer 1667"/>
    <n v="28"/>
    <s v="New"/>
    <s v="P4002"/>
    <s v="Moisturizer"/>
    <x v="4"/>
    <s v="BeautyCare"/>
    <n v="1"/>
    <n v="650"/>
    <n v="10"/>
    <n v="650"/>
    <n v="65"/>
    <n v="585"/>
    <n v="398.85"/>
    <n v="186.15"/>
    <x v="0"/>
    <s v="Ahmedabad"/>
    <s v="Gujarat"/>
    <s v="India"/>
    <s v="Wallet"/>
    <x v="2"/>
    <s v="Standard"/>
    <x v="0"/>
    <s v="No"/>
    <s v="No"/>
  </r>
  <r>
    <x v="4658"/>
    <x v="375"/>
    <s v="CUST11801"/>
    <s v="Customer 1801"/>
    <n v="39"/>
    <s v="Loyal"/>
    <s v="P3006"/>
    <s v="Water Bottle"/>
    <x v="2"/>
    <s v="Metro Supplies"/>
    <n v="2"/>
    <n v="700"/>
    <n v="10"/>
    <n v="1400"/>
    <n v="140"/>
    <n v="1260"/>
    <n v="789.3"/>
    <n v="470.7"/>
    <x v="2"/>
    <s v="Surat"/>
    <s v="Gujarat"/>
    <s v="India"/>
    <s v="UPI"/>
    <x v="2"/>
    <s v="Standard"/>
    <x v="0"/>
    <s v="No"/>
    <s v="Yes"/>
  </r>
  <r>
    <x v="4659"/>
    <x v="375"/>
    <s v="CUST12268"/>
    <s v="Customer 2268"/>
    <n v="53"/>
    <s v="New"/>
    <s v="P1009"/>
    <s v="Power Bank"/>
    <x v="0"/>
    <s v="Prime Distributors"/>
    <n v="4"/>
    <n v="1600"/>
    <n v="30"/>
    <n v="6400"/>
    <n v="1920"/>
    <n v="4480"/>
    <n v="2476.16"/>
    <n v="2003.84"/>
    <x v="0"/>
    <s v="Pune"/>
    <s v="Maharashtra"/>
    <s v="India"/>
    <s v="Credit Card"/>
    <x v="2"/>
    <s v="Standard"/>
    <x v="3"/>
    <s v="No"/>
    <s v="No"/>
  </r>
  <r>
    <x v="4660"/>
    <x v="375"/>
    <s v="CUST11689"/>
    <s v="Customer 1689"/>
    <n v="35"/>
    <s v="New"/>
    <s v="P1008"/>
    <s v="Monitor"/>
    <x v="0"/>
    <s v="Global Traders"/>
    <n v="2"/>
    <n v="14500"/>
    <n v="15"/>
    <n v="29000"/>
    <n v="4350"/>
    <n v="24650"/>
    <n v="15640.46"/>
    <n v="9009.5400000000009"/>
    <x v="1"/>
    <s v="Nagpur"/>
    <s v="Maharashtra"/>
    <s v="India"/>
    <s v="Cash on Delivery"/>
    <x v="2"/>
    <s v="Express"/>
    <x v="0"/>
    <s v="No"/>
    <s v="No"/>
  </r>
  <r>
    <x v="4661"/>
    <x v="375"/>
    <s v="CUST10607"/>
    <s v="Customer 607"/>
    <n v="54"/>
    <s v="Returning"/>
    <s v="P1005"/>
    <s v="Tablet"/>
    <x v="0"/>
    <s v="RetailHub"/>
    <n v="2"/>
    <n v="18000"/>
    <n v="15"/>
    <n v="36000"/>
    <n v="5400"/>
    <n v="30600"/>
    <n v="19662.400000000001"/>
    <n v="10937.6"/>
    <x v="1"/>
    <s v="Surat"/>
    <s v="Gujarat"/>
    <s v="India"/>
    <s v="Credit Card"/>
    <x v="2"/>
    <s v="Standard"/>
    <x v="3"/>
    <s v="No"/>
    <s v="No"/>
  </r>
  <r>
    <x v="4662"/>
    <x v="375"/>
    <s v="CUST11980"/>
    <s v="Customer 1980"/>
    <n v="56"/>
    <s v="Loyal"/>
    <s v="P2007"/>
    <s v="Saree"/>
    <x v="3"/>
    <s v="FashionMart"/>
    <n v="1"/>
    <n v="2600"/>
    <n v="30"/>
    <n v="2600"/>
    <n v="780"/>
    <n v="1820"/>
    <n v="1129.22"/>
    <n v="690.78"/>
    <x v="2"/>
    <s v="Lucknow"/>
    <s v="Uttar Pradesh"/>
    <s v="India"/>
    <s v="Cash on Delivery"/>
    <x v="2"/>
    <s v="Standard"/>
    <x v="0"/>
    <s v="No"/>
    <s v="No"/>
  </r>
  <r>
    <x v="4663"/>
    <x v="376"/>
    <s v="CUST11142"/>
    <s v="Customer 1142"/>
    <n v="47"/>
    <s v="New"/>
    <s v="P1005"/>
    <s v="Tablet"/>
    <x v="0"/>
    <s v="RetailHub"/>
    <n v="1"/>
    <n v="18000"/>
    <n v="10"/>
    <n v="18000"/>
    <n v="1800"/>
    <n v="16200"/>
    <n v="13233.85"/>
    <n v="2966.15"/>
    <x v="1"/>
    <s v="Indore"/>
    <s v="Madhya Pradesh"/>
    <s v="India"/>
    <s v="Debit Card"/>
    <x v="2"/>
    <s v="Standard"/>
    <x v="0"/>
    <s v="No"/>
    <s v="No"/>
  </r>
  <r>
    <x v="4664"/>
    <x v="376"/>
    <s v="CUST10895"/>
    <s v="Customer 895"/>
    <n v="57"/>
    <s v="Returning"/>
    <s v="P3006"/>
    <s v="Water Bottle"/>
    <x v="2"/>
    <s v="Metro Supplies"/>
    <n v="1"/>
    <n v="700"/>
    <n v="25"/>
    <n v="700"/>
    <n v="175"/>
    <n v="525"/>
    <n v="317.12"/>
    <n v="207.88"/>
    <x v="2"/>
    <s v="Bengaluru"/>
    <s v="Karnataka"/>
    <s v="India"/>
    <s v="Wallet"/>
    <x v="0"/>
    <s v="Express"/>
    <x v="0"/>
    <s v="No"/>
    <s v="No"/>
  </r>
  <r>
    <x v="4665"/>
    <x v="376"/>
    <s v="CUST12388"/>
    <s v="Customer 2388"/>
    <n v="39"/>
    <s v="Returning"/>
    <s v="P4004"/>
    <s v="Shampoo"/>
    <x v="4"/>
    <s v="BeautyCare"/>
    <n v="1"/>
    <n v="550"/>
    <n v="5"/>
    <n v="550"/>
    <n v="27.5"/>
    <n v="522.5"/>
    <n v="398.85"/>
    <n v="123.65"/>
    <x v="0"/>
    <s v="Bhopal"/>
    <s v="Madhya Pradesh"/>
    <s v="India"/>
    <s v="Wallet"/>
    <x v="1"/>
    <s v="Express"/>
    <x v="0"/>
    <s v="No"/>
    <s v="No"/>
  </r>
  <r>
    <x v="4666"/>
    <x v="376"/>
    <s v="CUST11044"/>
    <s v="Customer 1044"/>
    <n v="19"/>
    <s v="New"/>
    <s v="P1008"/>
    <s v="Monitor"/>
    <x v="0"/>
    <s v="Global Traders"/>
    <n v="1"/>
    <n v="14500"/>
    <n v="25"/>
    <n v="14500"/>
    <n v="3625"/>
    <n v="10875"/>
    <n v="8076.54"/>
    <n v="2798.46"/>
    <x v="2"/>
    <s v="Patna"/>
    <s v="Bihar"/>
    <s v="India"/>
    <s v="Credit Card"/>
    <x v="0"/>
    <s v="Standard"/>
    <x v="4"/>
    <s v="No"/>
    <s v="No"/>
  </r>
  <r>
    <x v="4667"/>
    <x v="376"/>
    <s v="CUST10213"/>
    <s v="Customer 213"/>
    <n v="47"/>
    <s v="Loyal"/>
    <s v="P4006"/>
    <s v="Lipstick"/>
    <x v="4"/>
    <s v="BeautyCare"/>
    <n v="2"/>
    <n v="850"/>
    <n v="15"/>
    <n v="1700"/>
    <n v="255"/>
    <n v="1445"/>
    <n v="964.89"/>
    <n v="480.11"/>
    <x v="0"/>
    <s v="Chandigarh"/>
    <s v="Chandigarh"/>
    <s v="India"/>
    <s v="Debit Card"/>
    <x v="0"/>
    <s v="Standard"/>
    <x v="0"/>
    <s v="No"/>
    <s v="Yes"/>
  </r>
  <r>
    <x v="4668"/>
    <x v="376"/>
    <s v="CUST10662"/>
    <s v="Customer 662"/>
    <n v="48"/>
    <s v="New"/>
    <s v="P2001"/>
    <s v="Running Shoes"/>
    <x v="3"/>
    <s v="FashionMart"/>
    <n v="3"/>
    <n v="3200"/>
    <n v="25"/>
    <n v="9600"/>
    <n v="2400"/>
    <n v="7200"/>
    <n v="4935.25"/>
    <n v="2264.75"/>
    <x v="1"/>
    <s v="Visakhapatnam"/>
    <s v="Andhra Pradesh"/>
    <s v="India"/>
    <s v="Debit Card"/>
    <x v="2"/>
    <s v="Express"/>
    <x v="0"/>
    <s v="No"/>
    <s v="No"/>
  </r>
  <r>
    <x v="4669"/>
    <x v="376"/>
    <s v="CUST11875"/>
    <s v="Customer 1875"/>
    <n v="27"/>
    <s v="Loyal"/>
    <s v="P2006"/>
    <s v="Womens Kurti"/>
    <x v="3"/>
    <s v="FashionMart"/>
    <n v="3"/>
    <n v="1400"/>
    <n v="15"/>
    <n v="4200"/>
    <n v="630"/>
    <n v="3570"/>
    <n v="2883.74"/>
    <n v="686.26"/>
    <x v="2"/>
    <s v="Guwahati"/>
    <s v="Assam"/>
    <s v="India"/>
    <s v="Debit Card"/>
    <x v="0"/>
    <s v="Standard"/>
    <x v="1"/>
    <s v="No"/>
    <s v="No"/>
  </r>
  <r>
    <x v="4670"/>
    <x v="376"/>
    <s v="CUST10278"/>
    <s v="Customer 278"/>
    <n v="35"/>
    <s v="Returning"/>
    <s v="P1002"/>
    <s v="Smartphone"/>
    <x v="0"/>
    <s v="Global Traders"/>
    <n v="3"/>
    <n v="28000"/>
    <n v="5"/>
    <n v="84000"/>
    <n v="4200"/>
    <n v="79800"/>
    <n v="56214.33"/>
    <n v="23585.67"/>
    <x v="0"/>
    <s v="Hyderabad"/>
    <s v="Telangana"/>
    <s v="India"/>
    <s v="Net Banking"/>
    <x v="0"/>
    <s v="Express"/>
    <x v="0"/>
    <s v="Yes"/>
    <s v="No"/>
  </r>
  <r>
    <x v="4671"/>
    <x v="376"/>
    <s v="CUST12087"/>
    <s v="Customer 2087"/>
    <n v="47"/>
    <s v="New"/>
    <s v="P2003"/>
    <s v="T-Shirt"/>
    <x v="3"/>
    <s v="RetailHub"/>
    <n v="2"/>
    <n v="900"/>
    <n v="0"/>
    <n v="1800"/>
    <n v="0"/>
    <n v="1800"/>
    <n v="1361.49"/>
    <n v="438.51"/>
    <x v="0"/>
    <s v="Jaipur"/>
    <s v="Rajasthan"/>
    <s v="India"/>
    <s v="Debit Card"/>
    <x v="0"/>
    <s v="Standard"/>
    <x v="0"/>
    <s v="No"/>
    <s v="No"/>
  </r>
  <r>
    <x v="4672"/>
    <x v="376"/>
    <s v="CUST11527"/>
    <s v="Customer 1527"/>
    <n v="56"/>
    <s v="Returning"/>
    <s v="P5002"/>
    <s v="Novel"/>
    <x v="1"/>
    <s v="Stationery Hub"/>
    <n v="3"/>
    <n v="400"/>
    <n v="5"/>
    <n v="1200"/>
    <n v="60"/>
    <n v="1140"/>
    <n v="861.76"/>
    <n v="278.24"/>
    <x v="1"/>
    <s v="Pune"/>
    <s v="Maharashtra"/>
    <s v="India"/>
    <s v="UPI"/>
    <x v="2"/>
    <s v="Express"/>
    <x v="1"/>
    <s v="Yes"/>
    <s v="No"/>
  </r>
  <r>
    <x v="4673"/>
    <x v="376"/>
    <s v="CUST12358"/>
    <s v="Customer 2358"/>
    <n v="40"/>
    <s v="Returning"/>
    <s v="P1007"/>
    <s v="Mouse"/>
    <x v="0"/>
    <s v="RetailHub"/>
    <n v="1"/>
    <n v="900"/>
    <n v="0"/>
    <n v="900"/>
    <n v="0"/>
    <n v="900"/>
    <n v="736.3"/>
    <n v="163.69999999999999"/>
    <x v="1"/>
    <s v="Pune"/>
    <s v="Maharashtra"/>
    <s v="India"/>
    <s v="Credit Card"/>
    <x v="0"/>
    <s v="Standard"/>
    <x v="0"/>
    <s v="No"/>
    <s v="No"/>
  </r>
  <r>
    <x v="4674"/>
    <x v="376"/>
    <s v="CUST11310"/>
    <s v="Customer 1310"/>
    <n v="37"/>
    <s v="Loyal"/>
    <s v="P5005"/>
    <s v="Desk Organizer"/>
    <x v="1"/>
    <s v="Stationery Hub"/>
    <n v="1"/>
    <n v="600"/>
    <n v="0"/>
    <n v="600"/>
    <n v="0"/>
    <n v="600"/>
    <n v="429.33"/>
    <n v="170.67"/>
    <x v="2"/>
    <s v="Bengaluru"/>
    <s v="Karnataka"/>
    <s v="India"/>
    <s v="Cash on Delivery"/>
    <x v="1"/>
    <s v="Express"/>
    <x v="3"/>
    <s v="No"/>
    <s v="No"/>
  </r>
  <r>
    <x v="4675"/>
    <x v="376"/>
    <s v="CUST10004"/>
    <s v="Customer 4"/>
    <n v="28"/>
    <s v="Loyal"/>
    <s v="P2008"/>
    <s v="Formal Shirt"/>
    <x v="3"/>
    <s v="Global Traders"/>
    <n v="1"/>
    <n v="1700"/>
    <n v="0"/>
    <n v="1700"/>
    <n v="0"/>
    <n v="1700"/>
    <n v="1133.77"/>
    <n v="566.23"/>
    <x v="1"/>
    <s v="Delhi"/>
    <s v="Delhi"/>
    <s v="India"/>
    <s v="Cash on Delivery"/>
    <x v="2"/>
    <s v="Same Day"/>
    <x v="1"/>
    <s v="No"/>
    <s v="No"/>
  </r>
  <r>
    <x v="4676"/>
    <x v="377"/>
    <s v="CUST10270"/>
    <s v="Customer 270"/>
    <n v="53"/>
    <s v="Loyal"/>
    <s v="P4006"/>
    <s v="Lipstick"/>
    <x v="4"/>
    <s v="BeautyCare"/>
    <n v="1"/>
    <n v="850"/>
    <n v="15"/>
    <n v="850"/>
    <n v="127.5"/>
    <n v="722.5"/>
    <n v="477.32"/>
    <n v="245.18"/>
    <x v="0"/>
    <s v="Bhubaneswar"/>
    <s v="Odisha"/>
    <s v="India"/>
    <s v="Debit Card"/>
    <x v="2"/>
    <s v="Standard"/>
    <x v="3"/>
    <s v="No"/>
    <s v="No"/>
  </r>
  <r>
    <x v="4677"/>
    <x v="377"/>
    <s v="CUST11922"/>
    <s v="Customer 1922"/>
    <n v="43"/>
    <s v="Returning"/>
    <s v="P2008"/>
    <s v="Formal Shirt"/>
    <x v="3"/>
    <s v="Global Traders"/>
    <n v="6"/>
    <n v="1700"/>
    <n v="25"/>
    <n v="10200"/>
    <n v="2550"/>
    <n v="7650"/>
    <n v="4755.09"/>
    <n v="2894.91"/>
    <x v="2"/>
    <s v="Guwahati"/>
    <s v="Assam"/>
    <s v="India"/>
    <s v="Credit Card"/>
    <x v="2"/>
    <s v="Express"/>
    <x v="0"/>
    <s v="No"/>
    <s v="No"/>
  </r>
  <r>
    <x v="4678"/>
    <x v="377"/>
    <s v="CUST10786"/>
    <s v="Customer 786"/>
    <n v="53"/>
    <s v="Loyal"/>
    <s v="P2004"/>
    <s v="Jacket"/>
    <x v="3"/>
    <s v="Global Traders"/>
    <n v="2"/>
    <n v="3500"/>
    <n v="20"/>
    <n v="7000"/>
    <n v="1400"/>
    <n v="5600"/>
    <n v="4123.92"/>
    <n v="1476.08"/>
    <x v="1"/>
    <s v="Delhi"/>
    <s v="Delhi"/>
    <s v="India"/>
    <s v="Credit Card"/>
    <x v="0"/>
    <s v="Standard"/>
    <x v="0"/>
    <s v="No"/>
    <s v="No"/>
  </r>
  <r>
    <x v="4679"/>
    <x v="377"/>
    <s v="CUST11185"/>
    <s v="Customer 1185"/>
    <n v="30"/>
    <s v="New"/>
    <s v="P4006"/>
    <s v="Lipstick"/>
    <x v="4"/>
    <s v="BeautyCare"/>
    <n v="1"/>
    <n v="850"/>
    <n v="5"/>
    <n v="850"/>
    <n v="42.5"/>
    <n v="807.5"/>
    <n v="591.29999999999995"/>
    <n v="216.2"/>
    <x v="1"/>
    <s v="Jaipur"/>
    <s v="Rajasthan"/>
    <s v="India"/>
    <s v="Net Banking"/>
    <x v="0"/>
    <s v="Same Day"/>
    <x v="0"/>
    <s v="No"/>
    <s v="No"/>
  </r>
  <r>
    <x v="4680"/>
    <x v="377"/>
    <s v="CUST10431"/>
    <s v="Customer 431"/>
    <n v="34"/>
    <s v="New"/>
    <s v="P1004"/>
    <s v="Smartwatch"/>
    <x v="0"/>
    <s v="TechSource India"/>
    <n v="1"/>
    <n v="6500"/>
    <n v="20"/>
    <n v="6500"/>
    <n v="1300"/>
    <n v="5200"/>
    <n v="4176"/>
    <n v="1024"/>
    <x v="1"/>
    <s v="Pune"/>
    <s v="Maharashtra"/>
    <s v="India"/>
    <s v="Cash on Delivery"/>
    <x v="0"/>
    <s v="Standard"/>
    <x v="1"/>
    <s v="No"/>
    <s v="No"/>
  </r>
  <r>
    <x v="4681"/>
    <x v="377"/>
    <s v="CUST12311"/>
    <s v="Customer 2311"/>
    <n v="46"/>
    <s v="Returning"/>
    <s v="P5003"/>
    <s v="Calculator"/>
    <x v="1"/>
    <s v="Stationery Hub"/>
    <n v="4"/>
    <n v="650"/>
    <n v="5"/>
    <n v="2600"/>
    <n v="130"/>
    <n v="2470"/>
    <n v="1948.68"/>
    <n v="521.32000000000005"/>
    <x v="1"/>
    <s v="Jaipur"/>
    <s v="Rajasthan"/>
    <s v="India"/>
    <s v="Wallet"/>
    <x v="0"/>
    <s v="Standard"/>
    <x v="0"/>
    <s v="Yes"/>
    <s v="No"/>
  </r>
  <r>
    <x v="4682"/>
    <x v="377"/>
    <s v="CUST10371"/>
    <s v="Customer 371"/>
    <n v="38"/>
    <s v="Returning"/>
    <s v="P2002"/>
    <s v="Jeans"/>
    <x v="3"/>
    <s v="FashionMart"/>
    <n v="3"/>
    <n v="2200"/>
    <n v="10"/>
    <n v="6600"/>
    <n v="660"/>
    <n v="5940"/>
    <n v="4578.7299999999996"/>
    <n v="1361.27"/>
    <x v="2"/>
    <s v="Bengaluru"/>
    <s v="Karnataka"/>
    <s v="India"/>
    <s v="Net Banking"/>
    <x v="2"/>
    <s v="Standard"/>
    <x v="3"/>
    <s v="No"/>
    <s v="No"/>
  </r>
  <r>
    <x v="4683"/>
    <x v="377"/>
    <s v="CUST12174"/>
    <s v="Customer 2174"/>
    <n v="19"/>
    <s v="Returning"/>
    <s v="P3006"/>
    <s v="Water Bottle"/>
    <x v="2"/>
    <s v="Metro Supplies"/>
    <n v="1"/>
    <n v="700"/>
    <n v="10"/>
    <n v="700"/>
    <n v="70"/>
    <n v="630"/>
    <n v="413.73"/>
    <n v="216.27"/>
    <x v="1"/>
    <s v="Bhubaneswar"/>
    <s v="Odisha"/>
    <s v="India"/>
    <s v="Debit Card"/>
    <x v="1"/>
    <s v="Same Day"/>
    <x v="3"/>
    <s v="No"/>
    <s v="No"/>
  </r>
  <r>
    <x v="4684"/>
    <x v="377"/>
    <s v="CUST11658"/>
    <s v="Customer 1658"/>
    <n v="51"/>
    <s v="Loyal"/>
    <s v="P3005"/>
    <s v="Bedsheet Set"/>
    <x v="2"/>
    <s v="RetailHub"/>
    <n v="5"/>
    <n v="1800"/>
    <n v="10"/>
    <n v="9000"/>
    <n v="900"/>
    <n v="8100"/>
    <n v="6032.24"/>
    <n v="2067.7600000000002"/>
    <x v="1"/>
    <s v="Chennai"/>
    <s v="Tamil Nadu"/>
    <s v="India"/>
    <s v="UPI"/>
    <x v="2"/>
    <s v="Express"/>
    <x v="0"/>
    <s v="No"/>
    <s v="No"/>
  </r>
  <r>
    <x v="4685"/>
    <x v="377"/>
    <s v="CUST11555"/>
    <s v="Customer 1555"/>
    <n v="31"/>
    <s v="Returning"/>
    <s v="P1004"/>
    <s v="Smartwatch"/>
    <x v="0"/>
    <s v="TechSource India"/>
    <n v="1"/>
    <n v="6500"/>
    <n v="10"/>
    <n v="6500"/>
    <n v="650"/>
    <n v="5850"/>
    <n v="4049.03"/>
    <n v="1800.97"/>
    <x v="0"/>
    <s v="Kolkata"/>
    <s v="West Bengal"/>
    <s v="India"/>
    <s v="Net Banking"/>
    <x v="2"/>
    <s v="Standard"/>
    <x v="0"/>
    <s v="No"/>
    <s v="No"/>
  </r>
  <r>
    <x v="4686"/>
    <x v="377"/>
    <s v="CUST10169"/>
    <s v="Customer 169"/>
    <n v="18"/>
    <s v="Returning"/>
    <s v="P3005"/>
    <s v="Bedsheet Set"/>
    <x v="2"/>
    <s v="RetailHub"/>
    <n v="2"/>
    <n v="1800"/>
    <n v="10"/>
    <n v="3600"/>
    <n v="360"/>
    <n v="3240"/>
    <n v="1812.97"/>
    <n v="1427.03"/>
    <x v="1"/>
    <s v="Surat"/>
    <s v="Gujarat"/>
    <s v="India"/>
    <s v="UPI"/>
    <x v="0"/>
    <s v="Standard"/>
    <x v="0"/>
    <s v="No"/>
    <s v="No"/>
  </r>
  <r>
    <x v="4687"/>
    <x v="377"/>
    <s v="CUST12263"/>
    <s v="Customer 2263"/>
    <n v="31"/>
    <s v="New"/>
    <s v="P2001"/>
    <s v="Running Shoes"/>
    <x v="3"/>
    <s v="FashionMart"/>
    <n v="1"/>
    <n v="3200"/>
    <n v="5"/>
    <n v="3200"/>
    <n v="160"/>
    <n v="3040"/>
    <n v="2019.15"/>
    <n v="1020.85"/>
    <x v="1"/>
    <s v="Guwahati"/>
    <s v="Assam"/>
    <s v="India"/>
    <s v="Cash on Delivery"/>
    <x v="1"/>
    <s v="Standard"/>
    <x v="0"/>
    <s v="No"/>
    <s v="No"/>
  </r>
  <r>
    <x v="4688"/>
    <x v="377"/>
    <s v="CUST11737"/>
    <s v="Customer 1737"/>
    <n v="28"/>
    <s v="New"/>
    <s v="P5004"/>
    <s v="Pen Set"/>
    <x v="1"/>
    <s v="Stationery Hub"/>
    <n v="1"/>
    <n v="250"/>
    <n v="0"/>
    <n v="250"/>
    <n v="0"/>
    <n v="250"/>
    <n v="147.83000000000001"/>
    <n v="102.17"/>
    <x v="2"/>
    <s v="Lucknow"/>
    <s v="Uttar Pradesh"/>
    <s v="India"/>
    <s v="Cash on Delivery"/>
    <x v="2"/>
    <s v="Standard"/>
    <x v="0"/>
    <s v="No"/>
    <s v="No"/>
  </r>
  <r>
    <x v="4689"/>
    <x v="377"/>
    <s v="CUST11385"/>
    <s v="Customer 1385"/>
    <n v="55"/>
    <s v="Returning"/>
    <s v="P4002"/>
    <s v="Moisturizer"/>
    <x v="4"/>
    <s v="BeautyCare"/>
    <n v="2"/>
    <n v="650"/>
    <n v="10"/>
    <n v="1300"/>
    <n v="130"/>
    <n v="1170"/>
    <n v="691.93"/>
    <n v="478.07"/>
    <x v="1"/>
    <s v="Chandigarh"/>
    <s v="Chandigarh"/>
    <s v="India"/>
    <s v="Cash on Delivery"/>
    <x v="2"/>
    <s v="Standard"/>
    <x v="0"/>
    <s v="No"/>
    <s v="No"/>
  </r>
  <r>
    <x v="4690"/>
    <x v="378"/>
    <s v="CUST11846"/>
    <s v="Customer 1846"/>
    <n v="50"/>
    <s v="New"/>
    <s v="P1005"/>
    <s v="Tablet"/>
    <x v="0"/>
    <s v="RetailHub"/>
    <n v="2"/>
    <n v="18000"/>
    <n v="5"/>
    <n v="36000"/>
    <n v="1800"/>
    <n v="34200"/>
    <n v="23915.279999999999"/>
    <n v="10284.719999999999"/>
    <x v="1"/>
    <s v="Hyderabad"/>
    <s v="Telangana"/>
    <s v="India"/>
    <s v="UPI"/>
    <x v="0"/>
    <s v="Standard"/>
    <x v="0"/>
    <s v="No"/>
    <s v="No"/>
  </r>
  <r>
    <x v="4691"/>
    <x v="378"/>
    <s v="CUST10758"/>
    <s v="Customer 758"/>
    <n v="55"/>
    <s v="Returning"/>
    <s v="P1003"/>
    <s v="Headphones"/>
    <x v="0"/>
    <s v="Metro Supplies"/>
    <n v="2"/>
    <n v="2500"/>
    <n v="25"/>
    <n v="5000"/>
    <n v="1250"/>
    <n v="3750"/>
    <n v="2705.65"/>
    <n v="1044.3499999999999"/>
    <x v="1"/>
    <s v="Chandigarh"/>
    <s v="Chandigarh"/>
    <s v="India"/>
    <s v="Cash on Delivery"/>
    <x v="1"/>
    <s v="Standard"/>
    <x v="1"/>
    <s v="No"/>
    <s v="No"/>
  </r>
  <r>
    <x v="4692"/>
    <x v="378"/>
    <s v="CUST11120"/>
    <s v="Customer 1120"/>
    <n v="33"/>
    <s v="New"/>
    <s v="P2001"/>
    <s v="Running Shoes"/>
    <x v="3"/>
    <s v="FashionMart"/>
    <n v="1"/>
    <n v="3200"/>
    <n v="0"/>
    <n v="3200"/>
    <n v="0"/>
    <n v="3200"/>
    <n v="2566.0300000000002"/>
    <n v="633.97"/>
    <x v="0"/>
    <s v="Guwahati"/>
    <s v="Assam"/>
    <s v="India"/>
    <s v="Debit Card"/>
    <x v="1"/>
    <s v="Standard"/>
    <x v="0"/>
    <s v="No"/>
    <s v="No"/>
  </r>
  <r>
    <x v="4693"/>
    <x v="378"/>
    <s v="CUST12015"/>
    <s v="Customer 2015"/>
    <n v="47"/>
    <s v="Loyal"/>
    <s v="P1010"/>
    <s v="Bluetooth Speaker"/>
    <x v="0"/>
    <s v="Prime Distributors"/>
    <n v="2"/>
    <n v="3200"/>
    <n v="15"/>
    <n v="6400"/>
    <n v="960"/>
    <n v="5440"/>
    <n v="3434.24"/>
    <n v="2005.76"/>
    <x v="2"/>
    <s v="Lucknow"/>
    <s v="Uttar Pradesh"/>
    <s v="India"/>
    <s v="Credit Card"/>
    <x v="0"/>
    <s v="Same Day"/>
    <x v="1"/>
    <s v="No"/>
    <s v="No"/>
  </r>
  <r>
    <x v="4694"/>
    <x v="378"/>
    <s v="CUST10782"/>
    <s v="Customer 782"/>
    <n v="53"/>
    <s v="Loyal"/>
    <s v="P1007"/>
    <s v="Mouse"/>
    <x v="0"/>
    <s v="RetailHub"/>
    <n v="1"/>
    <n v="900"/>
    <n v="15"/>
    <n v="900"/>
    <n v="135"/>
    <n v="765"/>
    <n v="532.42999999999995"/>
    <n v="232.57"/>
    <x v="2"/>
    <s v="Hyderabad"/>
    <s v="Telangana"/>
    <s v="India"/>
    <s v="Wallet"/>
    <x v="0"/>
    <s v="Standard"/>
    <x v="0"/>
    <s v="Yes"/>
    <s v="Yes"/>
  </r>
  <r>
    <x v="4695"/>
    <x v="378"/>
    <s v="CUST10508"/>
    <s v="Customer 508"/>
    <n v="35"/>
    <s v="Returning"/>
    <s v="P2004"/>
    <s v="Jacket"/>
    <x v="3"/>
    <s v="Global Traders"/>
    <n v="2"/>
    <n v="3500"/>
    <n v="5"/>
    <n v="7000"/>
    <n v="350"/>
    <n v="6650"/>
    <n v="3877.23"/>
    <n v="2772.77"/>
    <x v="1"/>
    <s v="Kolkata"/>
    <s v="West Bengal"/>
    <s v="India"/>
    <s v="Wallet"/>
    <x v="2"/>
    <s v="Standard"/>
    <x v="0"/>
    <s v="Yes"/>
    <s v="No"/>
  </r>
  <r>
    <x v="4696"/>
    <x v="378"/>
    <s v="CUST12134"/>
    <s v="Customer 2134"/>
    <n v="50"/>
    <s v="New"/>
    <s v="P3003"/>
    <s v="Mixer Grinder"/>
    <x v="2"/>
    <s v="Prime Distributors"/>
    <n v="1"/>
    <n v="4800"/>
    <n v="5"/>
    <n v="4800"/>
    <n v="240"/>
    <n v="4560"/>
    <n v="2666.54"/>
    <n v="1893.46"/>
    <x v="1"/>
    <s v="Surat"/>
    <s v="Gujarat"/>
    <s v="India"/>
    <s v="Credit Card"/>
    <x v="0"/>
    <s v="Standard"/>
    <x v="0"/>
    <s v="No"/>
    <s v="No"/>
  </r>
  <r>
    <x v="4697"/>
    <x v="378"/>
    <s v="CUST12070"/>
    <s v="Customer 2070"/>
    <n v="26"/>
    <s v="New"/>
    <s v="P1004"/>
    <s v="Smartwatch"/>
    <x v="0"/>
    <s v="TechSource India"/>
    <n v="2"/>
    <n v="6500"/>
    <n v="15"/>
    <n v="13000"/>
    <n v="1950"/>
    <n v="11050"/>
    <n v="7816.04"/>
    <n v="3233.96"/>
    <x v="1"/>
    <s v="Lucknow"/>
    <s v="Uttar Pradesh"/>
    <s v="India"/>
    <s v="Credit Card"/>
    <x v="2"/>
    <s v="Same Day"/>
    <x v="0"/>
    <s v="No"/>
    <s v="Yes"/>
  </r>
  <r>
    <x v="4698"/>
    <x v="378"/>
    <s v="CUST11614"/>
    <s v="Customer 1614"/>
    <n v="59"/>
    <s v="Loyal"/>
    <s v="P1007"/>
    <s v="Mouse"/>
    <x v="0"/>
    <s v="RetailHub"/>
    <n v="3"/>
    <n v="900"/>
    <n v="5"/>
    <n v="2700"/>
    <n v="135"/>
    <n v="2565"/>
    <n v="2007.13"/>
    <n v="557.87"/>
    <x v="1"/>
    <s v="Patna"/>
    <s v="Bihar"/>
    <s v="India"/>
    <s v="Cash on Delivery"/>
    <x v="1"/>
    <s v="Express"/>
    <x v="0"/>
    <s v="No"/>
    <s v="No"/>
  </r>
  <r>
    <x v="4699"/>
    <x v="378"/>
    <s v="CUST11960"/>
    <s v="Customer 1960"/>
    <n v="50"/>
    <s v="Returning"/>
    <s v="P5002"/>
    <s v="Novel"/>
    <x v="1"/>
    <s v="Stationery Hub"/>
    <n v="1"/>
    <n v="400"/>
    <n v="20"/>
    <n v="400"/>
    <n v="80"/>
    <n v="320"/>
    <n v="176.59"/>
    <n v="143.41"/>
    <x v="2"/>
    <s v="Indore"/>
    <s v="Madhya Pradesh"/>
    <s v="India"/>
    <s v="Wallet"/>
    <x v="2"/>
    <s v="Standard"/>
    <x v="3"/>
    <s v="No"/>
    <s v="No"/>
  </r>
  <r>
    <x v="4700"/>
    <x v="378"/>
    <s v="CUST10293"/>
    <s v="Customer 293"/>
    <n v="41"/>
    <s v="New"/>
    <s v="P1002"/>
    <s v="Smartphone"/>
    <x v="0"/>
    <s v="Global Traders"/>
    <n v="1"/>
    <n v="28000"/>
    <n v="15"/>
    <n v="28000"/>
    <n v="4200"/>
    <n v="23800"/>
    <n v="16674.46"/>
    <n v="7125.54"/>
    <x v="2"/>
    <s v="Pune"/>
    <s v="Maharashtra"/>
    <s v="India"/>
    <s v="Cash on Delivery"/>
    <x v="2"/>
    <s v="Standard"/>
    <x v="0"/>
    <s v="No"/>
    <s v="No"/>
  </r>
  <r>
    <x v="4701"/>
    <x v="379"/>
    <s v="CUST10328"/>
    <s v="Customer 328"/>
    <n v="20"/>
    <s v="New"/>
    <s v="P3007"/>
    <s v="Vacuum Cleaner"/>
    <x v="2"/>
    <s v="Global Traders"/>
    <n v="2"/>
    <n v="8500"/>
    <n v="15"/>
    <n v="17000"/>
    <n v="2550"/>
    <n v="14450"/>
    <n v="9757.2000000000007"/>
    <n v="4692.8"/>
    <x v="1"/>
    <s v="Bhopal"/>
    <s v="Madhya Pradesh"/>
    <s v="India"/>
    <s v="UPI"/>
    <x v="2"/>
    <s v="Standard"/>
    <x v="0"/>
    <s v="No"/>
    <s v="No"/>
  </r>
  <r>
    <x v="4702"/>
    <x v="379"/>
    <s v="CUST10807"/>
    <s v="Customer 807"/>
    <n v="39"/>
    <s v="New"/>
    <s v="P1008"/>
    <s v="Monitor"/>
    <x v="0"/>
    <s v="Global Traders"/>
    <n v="1"/>
    <n v="14500"/>
    <n v="15"/>
    <n v="14500"/>
    <n v="2175"/>
    <n v="12325"/>
    <n v="8716.58"/>
    <n v="3608.42"/>
    <x v="1"/>
    <s v="Chennai"/>
    <s v="Tamil Nadu"/>
    <s v="India"/>
    <s v="Cash on Delivery"/>
    <x v="1"/>
    <s v="Standard"/>
    <x v="0"/>
    <s v="No"/>
    <s v="No"/>
  </r>
  <r>
    <x v="4703"/>
    <x v="379"/>
    <s v="CUST11938"/>
    <s v="Customer 1938"/>
    <n v="41"/>
    <s v="Returning"/>
    <s v="P2003"/>
    <s v="T-Shirt"/>
    <x v="3"/>
    <s v="RetailHub"/>
    <n v="3"/>
    <n v="900"/>
    <n v="10"/>
    <n v="2700"/>
    <n v="270"/>
    <n v="2430"/>
    <n v="1539.31"/>
    <n v="890.69"/>
    <x v="1"/>
    <s v="Bhopal"/>
    <s v="Madhya Pradesh"/>
    <s v="India"/>
    <s v="Debit Card"/>
    <x v="1"/>
    <s v="Express"/>
    <x v="0"/>
    <s v="No"/>
    <s v="No"/>
  </r>
  <r>
    <x v="4704"/>
    <x v="379"/>
    <s v="CUST10155"/>
    <s v="Customer 155"/>
    <n v="46"/>
    <s v="Loyal"/>
    <s v="P1001"/>
    <s v="Laptop"/>
    <x v="0"/>
    <s v="TechSource India"/>
    <n v="1"/>
    <n v="55000"/>
    <n v="10"/>
    <n v="55000"/>
    <n v="5500"/>
    <n v="49500"/>
    <n v="36852.31"/>
    <n v="12647.69"/>
    <x v="1"/>
    <s v="Coimbatore"/>
    <s v="Tamil Nadu"/>
    <s v="India"/>
    <s v="UPI"/>
    <x v="2"/>
    <s v="Standard"/>
    <x v="0"/>
    <s v="No"/>
    <s v="No"/>
  </r>
  <r>
    <x v="4705"/>
    <x v="379"/>
    <s v="CUST12067"/>
    <s v="Customer 2067"/>
    <n v="44"/>
    <s v="New"/>
    <s v="P1009"/>
    <s v="Power Bank"/>
    <x v="0"/>
    <s v="Prime Distributors"/>
    <n v="2"/>
    <n v="1600"/>
    <n v="10"/>
    <n v="3200"/>
    <n v="320"/>
    <n v="2880"/>
    <n v="2237.8200000000002"/>
    <n v="642.17999999999995"/>
    <x v="1"/>
    <s v="Chennai"/>
    <s v="Tamil Nadu"/>
    <s v="India"/>
    <s v="Cash on Delivery"/>
    <x v="0"/>
    <s v="Standard"/>
    <x v="0"/>
    <s v="No"/>
    <s v="No"/>
  </r>
  <r>
    <x v="4706"/>
    <x v="379"/>
    <s v="CUST12032"/>
    <s v="Customer 2032"/>
    <n v="19"/>
    <s v="Returning"/>
    <s v="P2006"/>
    <s v="Womens Kurti"/>
    <x v="3"/>
    <s v="FashionMart"/>
    <n v="1"/>
    <n v="1400"/>
    <n v="30"/>
    <n v="1400"/>
    <n v="420"/>
    <n v="980"/>
    <n v="541.27"/>
    <n v="438.73"/>
    <x v="0"/>
    <s v="Chennai"/>
    <s v="Tamil Nadu"/>
    <s v="India"/>
    <s v="Cash on Delivery"/>
    <x v="2"/>
    <s v="Standard"/>
    <x v="0"/>
    <s v="No"/>
    <s v="No"/>
  </r>
  <r>
    <x v="4707"/>
    <x v="379"/>
    <s v="CUST11513"/>
    <s v="Customer 1513"/>
    <n v="59"/>
    <s v="Returning"/>
    <s v="P1001"/>
    <s v="Laptop"/>
    <x v="0"/>
    <s v="TechSource India"/>
    <n v="1"/>
    <n v="55000"/>
    <n v="25"/>
    <n v="55000"/>
    <n v="13750"/>
    <n v="41250"/>
    <n v="29060.73"/>
    <n v="12189.27"/>
    <x v="1"/>
    <s v="Bhubaneswar"/>
    <s v="Odisha"/>
    <s v="India"/>
    <s v="Credit Card"/>
    <x v="2"/>
    <s v="Standard"/>
    <x v="0"/>
    <s v="Yes"/>
    <s v="Yes"/>
  </r>
  <r>
    <x v="4708"/>
    <x v="379"/>
    <s v="CUST10535"/>
    <s v="Customer 535"/>
    <n v="32"/>
    <s v="New"/>
    <s v="P3001"/>
    <s v="Coffee Maker"/>
    <x v="2"/>
    <s v="HomeNeeds"/>
    <n v="6"/>
    <n v="4200"/>
    <n v="10"/>
    <n v="25200"/>
    <n v="2520"/>
    <n v="22680"/>
    <n v="16740.580000000002"/>
    <n v="5939.42"/>
    <x v="0"/>
    <s v="Jaipur"/>
    <s v="Rajasthan"/>
    <s v="India"/>
    <s v="Credit Card"/>
    <x v="0"/>
    <s v="Standard"/>
    <x v="0"/>
    <s v="No"/>
    <s v="No"/>
  </r>
  <r>
    <x v="4709"/>
    <x v="379"/>
    <s v="CUST12029"/>
    <s v="Customer 2029"/>
    <n v="22"/>
    <s v="New"/>
    <s v="P4005"/>
    <s v="Perfume"/>
    <x v="4"/>
    <s v="BeautyCare"/>
    <n v="3"/>
    <n v="1800"/>
    <n v="25"/>
    <n v="5400"/>
    <n v="1350"/>
    <n v="4050"/>
    <n v="2591.37"/>
    <n v="1458.63"/>
    <x v="0"/>
    <s v="Lucknow"/>
    <s v="Uttar Pradesh"/>
    <s v="India"/>
    <s v="Wallet"/>
    <x v="0"/>
    <s v="Express"/>
    <x v="0"/>
    <s v="Yes"/>
    <s v="No"/>
  </r>
  <r>
    <x v="4710"/>
    <x v="380"/>
    <s v="CUST11347"/>
    <s v="Customer 1347"/>
    <n v="33"/>
    <s v="Returning"/>
    <s v="P3003"/>
    <s v="Mixer Grinder"/>
    <x v="2"/>
    <s v="Prime Distributors"/>
    <n v="4"/>
    <n v="4800"/>
    <n v="5"/>
    <n v="19200"/>
    <n v="960"/>
    <n v="18240"/>
    <n v="14772.38"/>
    <n v="3467.62"/>
    <x v="0"/>
    <s v="Pune"/>
    <s v="Maharashtra"/>
    <s v="India"/>
    <s v="Debit Card"/>
    <x v="2"/>
    <s v="Express"/>
    <x v="0"/>
    <s v="No"/>
    <s v="No"/>
  </r>
  <r>
    <x v="4711"/>
    <x v="380"/>
    <s v="CUST12302"/>
    <s v="Customer 2302"/>
    <n v="58"/>
    <s v="New"/>
    <s v="P4005"/>
    <s v="Perfume"/>
    <x v="4"/>
    <s v="BeautyCare"/>
    <n v="3"/>
    <n v="1800"/>
    <n v="25"/>
    <n v="5400"/>
    <n v="1350"/>
    <n v="4050"/>
    <n v="2876.15"/>
    <n v="1173.8499999999999"/>
    <x v="1"/>
    <s v="Lucknow"/>
    <s v="Uttar Pradesh"/>
    <s v="India"/>
    <s v="Wallet"/>
    <x v="0"/>
    <s v="Standard"/>
    <x v="0"/>
    <s v="No"/>
    <s v="No"/>
  </r>
  <r>
    <x v="4712"/>
    <x v="380"/>
    <s v="CUST10506"/>
    <s v="Customer 506"/>
    <n v="31"/>
    <s v="New"/>
    <s v="P4001"/>
    <s v="Face Wash"/>
    <x v="4"/>
    <s v="BeautyCare"/>
    <n v="2"/>
    <n v="450"/>
    <n v="0"/>
    <n v="900"/>
    <n v="0"/>
    <n v="900"/>
    <n v="517.72"/>
    <n v="382.28"/>
    <x v="1"/>
    <s v="Ahmedabad"/>
    <s v="Gujarat"/>
    <s v="India"/>
    <s v="Net Banking"/>
    <x v="1"/>
    <s v="Standard"/>
    <x v="0"/>
    <s v="No"/>
    <s v="No"/>
  </r>
  <r>
    <x v="4713"/>
    <x v="380"/>
    <s v="CUST11257"/>
    <s v="Customer 1257"/>
    <n v="54"/>
    <s v="Returning"/>
    <s v="P5003"/>
    <s v="Calculator"/>
    <x v="1"/>
    <s v="Stationery Hub"/>
    <n v="2"/>
    <n v="650"/>
    <n v="5"/>
    <n v="1300"/>
    <n v="65"/>
    <n v="1235"/>
    <n v="792.27"/>
    <n v="442.73"/>
    <x v="2"/>
    <s v="Visakhapatnam"/>
    <s v="Andhra Pradesh"/>
    <s v="India"/>
    <s v="UPI"/>
    <x v="1"/>
    <s v="Standard"/>
    <x v="0"/>
    <s v="No"/>
    <s v="No"/>
  </r>
  <r>
    <x v="4714"/>
    <x v="380"/>
    <s v="CUST11200"/>
    <s v="Customer 1200"/>
    <n v="21"/>
    <s v="Loyal"/>
    <s v="P4001"/>
    <s v="Face Wash"/>
    <x v="4"/>
    <s v="BeautyCare"/>
    <n v="3"/>
    <n v="450"/>
    <n v="0"/>
    <n v="1350"/>
    <n v="0"/>
    <n v="1350"/>
    <n v="847.36"/>
    <n v="502.64"/>
    <x v="1"/>
    <s v="Kolkata"/>
    <s v="West Bengal"/>
    <s v="India"/>
    <s v="UPI"/>
    <x v="1"/>
    <s v="Standard"/>
    <x v="0"/>
    <s v="No"/>
    <s v="No"/>
  </r>
  <r>
    <x v="4715"/>
    <x v="380"/>
    <s v="CUST11198"/>
    <s v="Customer 1198"/>
    <n v="48"/>
    <s v="New"/>
    <s v="P2004"/>
    <s v="Jacket"/>
    <x v="3"/>
    <s v="Global Traders"/>
    <n v="4"/>
    <n v="3500"/>
    <n v="10"/>
    <n v="14000"/>
    <n v="1400"/>
    <n v="12600"/>
    <n v="8030.14"/>
    <n v="4569.8599999999997"/>
    <x v="1"/>
    <s v="Jaipur"/>
    <s v="Rajasthan"/>
    <s v="India"/>
    <s v="Net Banking"/>
    <x v="2"/>
    <s v="Standard"/>
    <x v="0"/>
    <s v="No"/>
    <s v="No"/>
  </r>
  <r>
    <x v="4716"/>
    <x v="380"/>
    <s v="CUST10733"/>
    <s v="Customer 733"/>
    <n v="26"/>
    <s v="New"/>
    <s v="P1005"/>
    <s v="Tablet"/>
    <x v="0"/>
    <s v="RetailHub"/>
    <n v="3"/>
    <n v="18000"/>
    <n v="15"/>
    <n v="54000"/>
    <n v="8100"/>
    <n v="45900"/>
    <n v="35368.620000000003"/>
    <n v="10531.38"/>
    <x v="1"/>
    <s v="Delhi"/>
    <s v="Delhi"/>
    <s v="India"/>
    <s v="Credit Card"/>
    <x v="1"/>
    <s v="Standard"/>
    <x v="4"/>
    <s v="No"/>
    <s v="No"/>
  </r>
  <r>
    <x v="4717"/>
    <x v="380"/>
    <s v="CUST10788"/>
    <s v="Customer 788"/>
    <n v="50"/>
    <s v="Returning"/>
    <s v="P1003"/>
    <s v="Headphones"/>
    <x v="0"/>
    <s v="Metro Supplies"/>
    <n v="1"/>
    <n v="2500"/>
    <n v="20"/>
    <n v="2500"/>
    <n v="500"/>
    <n v="2000"/>
    <n v="1268.1500000000001"/>
    <n v="731.85"/>
    <x v="2"/>
    <s v="Surat"/>
    <s v="Gujarat"/>
    <s v="India"/>
    <s v="Credit Card"/>
    <x v="2"/>
    <s v="Express"/>
    <x v="0"/>
    <s v="No"/>
    <s v="No"/>
  </r>
  <r>
    <x v="4718"/>
    <x v="380"/>
    <s v="CUST10916"/>
    <s v="Customer 916"/>
    <n v="32"/>
    <s v="Loyal"/>
    <s v="P2003"/>
    <s v="T-Shirt"/>
    <x v="3"/>
    <s v="RetailHub"/>
    <n v="1"/>
    <n v="900"/>
    <n v="10"/>
    <n v="900"/>
    <n v="90"/>
    <n v="810"/>
    <n v="610.5"/>
    <n v="199.5"/>
    <x v="0"/>
    <s v="Bhubaneswar"/>
    <s v="Odisha"/>
    <s v="India"/>
    <s v="Debit Card"/>
    <x v="1"/>
    <s v="Standard"/>
    <x v="0"/>
    <s v="No"/>
    <s v="No"/>
  </r>
  <r>
    <x v="4719"/>
    <x v="380"/>
    <s v="CUST11174"/>
    <s v="Customer 1174"/>
    <n v="51"/>
    <s v="Returning"/>
    <s v="P1009"/>
    <s v="Power Bank"/>
    <x v="0"/>
    <s v="Prime Distributors"/>
    <n v="3"/>
    <n v="1600"/>
    <n v="0"/>
    <n v="4800"/>
    <n v="0"/>
    <n v="4800"/>
    <n v="2662.28"/>
    <n v="2137.7199999999998"/>
    <x v="1"/>
    <s v="Kolkata"/>
    <s v="West Bengal"/>
    <s v="India"/>
    <s v="Debit Card"/>
    <x v="0"/>
    <s v="Same Day"/>
    <x v="0"/>
    <s v="No"/>
    <s v="No"/>
  </r>
  <r>
    <x v="4720"/>
    <x v="380"/>
    <s v="CUST12406"/>
    <s v="Customer 2406"/>
    <n v="38"/>
    <s v="Returning"/>
    <s v="P1002"/>
    <s v="Smartphone"/>
    <x v="0"/>
    <s v="Global Traders"/>
    <n v="5"/>
    <n v="28000"/>
    <n v="5"/>
    <n v="140000"/>
    <n v="7000"/>
    <n v="133000"/>
    <n v="100694"/>
    <n v="32306"/>
    <x v="2"/>
    <s v="Chennai"/>
    <s v="Tamil Nadu"/>
    <s v="India"/>
    <s v="UPI"/>
    <x v="2"/>
    <s v="Standard"/>
    <x v="2"/>
    <s v="No"/>
    <s v="No"/>
  </r>
  <r>
    <x v="4721"/>
    <x v="380"/>
    <s v="CUST11565"/>
    <s v="Customer 1565"/>
    <n v="41"/>
    <s v="New"/>
    <s v="P4005"/>
    <s v="Perfume"/>
    <x v="4"/>
    <s v="BeautyCare"/>
    <n v="1"/>
    <n v="1800"/>
    <n v="20"/>
    <n v="1800"/>
    <n v="360"/>
    <n v="1440"/>
    <n v="915.06"/>
    <n v="524.94000000000005"/>
    <x v="1"/>
    <s v="Bengaluru"/>
    <s v="Karnataka"/>
    <s v="India"/>
    <s v="UPI"/>
    <x v="1"/>
    <s v="Standard"/>
    <x v="0"/>
    <s v="No"/>
    <s v="No"/>
  </r>
  <r>
    <x v="4722"/>
    <x v="380"/>
    <s v="CUST11617"/>
    <s v="Customer 1617"/>
    <n v="23"/>
    <s v="New"/>
    <s v="P2008"/>
    <s v="Formal Shirt"/>
    <x v="3"/>
    <s v="Global Traders"/>
    <n v="2"/>
    <n v="1700"/>
    <n v="30"/>
    <n v="3400"/>
    <n v="1020"/>
    <n v="2380"/>
    <n v="1801.94"/>
    <n v="578.05999999999995"/>
    <x v="1"/>
    <s v="Visakhapatnam"/>
    <s v="Andhra Pradesh"/>
    <s v="India"/>
    <s v="Net Banking"/>
    <x v="1"/>
    <s v="Standard"/>
    <x v="0"/>
    <s v="No"/>
    <s v="No"/>
  </r>
  <r>
    <x v="4723"/>
    <x v="380"/>
    <s v="CUST12117"/>
    <s v="Customer 2117"/>
    <n v="38"/>
    <s v="Loyal"/>
    <s v="P5003"/>
    <s v="Calculator"/>
    <x v="1"/>
    <s v="Stationery Hub"/>
    <n v="5"/>
    <n v="650"/>
    <n v="0"/>
    <n v="3250"/>
    <n v="0"/>
    <n v="3250"/>
    <n v="1982.81"/>
    <n v="1267.19"/>
    <x v="1"/>
    <s v="Lucknow"/>
    <s v="Uttar Pradesh"/>
    <s v="India"/>
    <s v="Credit Card"/>
    <x v="2"/>
    <s v="Same Day"/>
    <x v="0"/>
    <s v="No"/>
    <s v="No"/>
  </r>
  <r>
    <x v="4724"/>
    <x v="380"/>
    <s v="CUST11724"/>
    <s v="Customer 1724"/>
    <n v="37"/>
    <s v="New"/>
    <s v="P4004"/>
    <s v="Shampoo"/>
    <x v="4"/>
    <s v="BeautyCare"/>
    <n v="2"/>
    <n v="550"/>
    <n v="15"/>
    <n v="1100"/>
    <n v="165"/>
    <n v="935"/>
    <n v="759.24"/>
    <n v="175.76"/>
    <x v="1"/>
    <s v="Bhopal"/>
    <s v="Madhya Pradesh"/>
    <s v="India"/>
    <s v="Cash on Delivery"/>
    <x v="0"/>
    <s v="Standard"/>
    <x v="0"/>
    <s v="No"/>
    <s v="No"/>
  </r>
  <r>
    <x v="4725"/>
    <x v="380"/>
    <s v="CUST11775"/>
    <s v="Customer 1775"/>
    <n v="40"/>
    <s v="Returning"/>
    <s v="P3007"/>
    <s v="Vacuum Cleaner"/>
    <x v="2"/>
    <s v="Global Traders"/>
    <n v="2"/>
    <n v="8500"/>
    <n v="0"/>
    <n v="17000"/>
    <n v="0"/>
    <n v="17000"/>
    <n v="9684.67"/>
    <n v="7315.33"/>
    <x v="0"/>
    <s v="Bhopal"/>
    <s v="Madhya Pradesh"/>
    <s v="India"/>
    <s v="Wallet"/>
    <x v="0"/>
    <s v="Standard"/>
    <x v="0"/>
    <s v="No"/>
    <s v="No"/>
  </r>
  <r>
    <x v="4726"/>
    <x v="380"/>
    <s v="CUST10502"/>
    <s v="Customer 502"/>
    <n v="18"/>
    <s v="New"/>
    <s v="P5001"/>
    <s v="Notebook Set"/>
    <x v="1"/>
    <s v="Stationery Hub"/>
    <n v="1"/>
    <n v="500"/>
    <n v="10"/>
    <n v="500"/>
    <n v="50"/>
    <n v="450"/>
    <n v="286.51"/>
    <n v="163.49"/>
    <x v="1"/>
    <s v="Bhubaneswar"/>
    <s v="Odisha"/>
    <s v="India"/>
    <s v="Credit Card"/>
    <x v="2"/>
    <s v="Standard"/>
    <x v="1"/>
    <s v="Yes"/>
    <s v="No"/>
  </r>
  <r>
    <x v="4727"/>
    <x v="380"/>
    <s v="CUST11766"/>
    <s v="Customer 1766"/>
    <n v="58"/>
    <s v="Returning"/>
    <s v="P1008"/>
    <s v="Monitor"/>
    <x v="0"/>
    <s v="Global Traders"/>
    <n v="1"/>
    <n v="14500"/>
    <n v="15"/>
    <n v="14500"/>
    <n v="2175"/>
    <n v="12325"/>
    <n v="8458.74"/>
    <n v="3866.26"/>
    <x v="2"/>
    <s v="Visakhapatnam"/>
    <s v="Andhra Pradesh"/>
    <s v="India"/>
    <s v="UPI"/>
    <x v="0"/>
    <s v="Standard"/>
    <x v="0"/>
    <s v="No"/>
    <s v="No"/>
  </r>
  <r>
    <x v="4728"/>
    <x v="380"/>
    <s v="CUST11131"/>
    <s v="Customer 1131"/>
    <n v="43"/>
    <s v="Returning"/>
    <s v="P1009"/>
    <s v="Power Bank"/>
    <x v="0"/>
    <s v="Prime Distributors"/>
    <n v="3"/>
    <n v="1600"/>
    <n v="5"/>
    <n v="4800"/>
    <n v="240"/>
    <n v="4560"/>
    <n v="2773.01"/>
    <n v="1786.99"/>
    <x v="1"/>
    <s v="Ahmedabad"/>
    <s v="Gujarat"/>
    <s v="India"/>
    <s v="Net Banking"/>
    <x v="2"/>
    <s v="Standard"/>
    <x v="3"/>
    <s v="No"/>
    <s v="No"/>
  </r>
  <r>
    <x v="4729"/>
    <x v="380"/>
    <s v="CUST12079"/>
    <s v="Customer 2079"/>
    <n v="28"/>
    <s v="New"/>
    <s v="P1002"/>
    <s v="Smartphone"/>
    <x v="0"/>
    <s v="Global Traders"/>
    <n v="3"/>
    <n v="28000"/>
    <n v="0"/>
    <n v="84000"/>
    <n v="0"/>
    <n v="84000"/>
    <n v="59329.53"/>
    <n v="24670.47"/>
    <x v="1"/>
    <s v="Delhi"/>
    <s v="Delhi"/>
    <s v="India"/>
    <s v="Debit Card"/>
    <x v="2"/>
    <s v="Same Day"/>
    <x v="3"/>
    <s v="No"/>
    <s v="No"/>
  </r>
  <r>
    <x v="4730"/>
    <x v="381"/>
    <s v="CUST10109"/>
    <s v="Customer 109"/>
    <n v="47"/>
    <s v="Returning"/>
    <s v="P1003"/>
    <s v="Headphones"/>
    <x v="0"/>
    <s v="Metro Supplies"/>
    <n v="1"/>
    <n v="2500"/>
    <n v="30"/>
    <n v="2500"/>
    <n v="750"/>
    <n v="1750"/>
    <n v="1029.3900000000001"/>
    <n v="720.61"/>
    <x v="0"/>
    <s v="Indore"/>
    <s v="Madhya Pradesh"/>
    <s v="India"/>
    <s v="Cash on Delivery"/>
    <x v="2"/>
    <s v="Standard"/>
    <x v="0"/>
    <s v="No"/>
    <s v="No"/>
  </r>
  <r>
    <x v="4731"/>
    <x v="381"/>
    <s v="CUST11787"/>
    <s v="Customer 1787"/>
    <n v="23"/>
    <s v="Returning"/>
    <s v="P1010"/>
    <s v="Bluetooth Speaker"/>
    <x v="0"/>
    <s v="Prime Distributors"/>
    <n v="2"/>
    <n v="3200"/>
    <n v="10"/>
    <n v="6400"/>
    <n v="640"/>
    <n v="5760"/>
    <n v="3342.93"/>
    <n v="2417.0700000000002"/>
    <x v="2"/>
    <s v="Mumbai"/>
    <s v="Maharashtra"/>
    <s v="India"/>
    <s v="UPI"/>
    <x v="2"/>
    <s v="Standard"/>
    <x v="0"/>
    <s v="Yes"/>
    <s v="No"/>
  </r>
  <r>
    <x v="4732"/>
    <x v="381"/>
    <s v="CUST11172"/>
    <s v="Customer 1172"/>
    <n v="35"/>
    <s v="Loyal"/>
    <s v="P2001"/>
    <s v="Running Shoes"/>
    <x v="3"/>
    <s v="FashionMart"/>
    <n v="2"/>
    <n v="3200"/>
    <n v="5"/>
    <n v="6400"/>
    <n v="320"/>
    <n v="6080"/>
    <n v="3978.12"/>
    <n v="2101.88"/>
    <x v="0"/>
    <s v="Bengaluru"/>
    <s v="Karnataka"/>
    <s v="India"/>
    <s v="Wallet"/>
    <x v="0"/>
    <s v="Standard"/>
    <x v="0"/>
    <s v="No"/>
    <s v="No"/>
  </r>
  <r>
    <x v="4733"/>
    <x v="381"/>
    <s v="CUST11055"/>
    <s v="Customer 1055"/>
    <n v="34"/>
    <s v="Returning"/>
    <s v="P1004"/>
    <s v="Smartwatch"/>
    <x v="0"/>
    <s v="TechSource India"/>
    <n v="3"/>
    <n v="6500"/>
    <n v="0"/>
    <n v="19500"/>
    <n v="0"/>
    <n v="19500"/>
    <n v="14305.4"/>
    <n v="5194.6000000000004"/>
    <x v="1"/>
    <s v="Lucknow"/>
    <s v="Uttar Pradesh"/>
    <s v="India"/>
    <s v="Wallet"/>
    <x v="2"/>
    <s v="Standard"/>
    <x v="2"/>
    <s v="No"/>
    <s v="No"/>
  </r>
  <r>
    <x v="4734"/>
    <x v="381"/>
    <s v="CUST11096"/>
    <s v="Customer 1096"/>
    <n v="30"/>
    <s v="Loyal"/>
    <s v="P3003"/>
    <s v="Mixer Grinder"/>
    <x v="2"/>
    <s v="Prime Distributors"/>
    <n v="2"/>
    <n v="4800"/>
    <n v="15"/>
    <n v="9600"/>
    <n v="1440"/>
    <n v="8160"/>
    <n v="6144.43"/>
    <n v="2015.57"/>
    <x v="1"/>
    <s v="Surat"/>
    <s v="Gujarat"/>
    <s v="India"/>
    <s v="Cash on Delivery"/>
    <x v="0"/>
    <s v="Standard"/>
    <x v="0"/>
    <s v="No"/>
    <s v="No"/>
  </r>
  <r>
    <x v="4735"/>
    <x v="381"/>
    <s v="CUST12036"/>
    <s v="Customer 2036"/>
    <n v="46"/>
    <s v="New"/>
    <s v="P2006"/>
    <s v="Womens Kurti"/>
    <x v="3"/>
    <s v="FashionMart"/>
    <n v="2"/>
    <n v="1400"/>
    <n v="10"/>
    <n v="2800"/>
    <n v="280"/>
    <n v="2520"/>
    <n v="1587.33"/>
    <n v="932.67"/>
    <x v="1"/>
    <s v="Chennai"/>
    <s v="Tamil Nadu"/>
    <s v="India"/>
    <s v="Debit Card"/>
    <x v="2"/>
    <s v="Standard"/>
    <x v="0"/>
    <s v="No"/>
    <s v="No"/>
  </r>
  <r>
    <x v="4736"/>
    <x v="381"/>
    <s v="CUST12419"/>
    <s v="Customer 2419"/>
    <n v="42"/>
    <s v="New"/>
    <s v="P4003"/>
    <s v="Sunscreen"/>
    <x v="4"/>
    <s v="BeautyCare"/>
    <n v="3"/>
    <n v="700"/>
    <n v="25"/>
    <n v="2100"/>
    <n v="525"/>
    <n v="1575"/>
    <n v="1116.93"/>
    <n v="458.07"/>
    <x v="2"/>
    <s v="Hyderabad"/>
    <s v="Telangana"/>
    <s v="India"/>
    <s v="Cash on Delivery"/>
    <x v="0"/>
    <s v="Express"/>
    <x v="0"/>
    <s v="No"/>
    <s v="Yes"/>
  </r>
  <r>
    <x v="4737"/>
    <x v="381"/>
    <s v="CUST11644"/>
    <s v="Customer 1644"/>
    <n v="34"/>
    <s v="Returning"/>
    <s v="P5003"/>
    <s v="Calculator"/>
    <x v="1"/>
    <s v="Stationery Hub"/>
    <n v="3"/>
    <n v="650"/>
    <n v="0"/>
    <n v="1950"/>
    <n v="0"/>
    <n v="1950"/>
    <n v="1192.95"/>
    <n v="757.05"/>
    <x v="0"/>
    <s v="Pune"/>
    <s v="Maharashtra"/>
    <s v="India"/>
    <s v="Credit Card"/>
    <x v="0"/>
    <s v="Standard"/>
    <x v="0"/>
    <s v="No"/>
    <s v="No"/>
  </r>
  <r>
    <x v="4738"/>
    <x v="381"/>
    <s v="CUST11045"/>
    <s v="Customer 1045"/>
    <n v="48"/>
    <s v="Returning"/>
    <s v="P2001"/>
    <s v="Running Shoes"/>
    <x v="3"/>
    <s v="FashionMart"/>
    <n v="2"/>
    <n v="3200"/>
    <n v="5"/>
    <n v="6400"/>
    <n v="320"/>
    <n v="6080"/>
    <n v="4938.62"/>
    <n v="1141.3800000000001"/>
    <x v="1"/>
    <s v="Lucknow"/>
    <s v="Uttar Pradesh"/>
    <s v="India"/>
    <s v="Wallet"/>
    <x v="1"/>
    <s v="Standard"/>
    <x v="0"/>
    <s v="No"/>
    <s v="No"/>
  </r>
  <r>
    <x v="4739"/>
    <x v="381"/>
    <s v="CUST11010"/>
    <s v="Customer 1010"/>
    <n v="42"/>
    <s v="Returning"/>
    <s v="P3005"/>
    <s v="Bedsheet Set"/>
    <x v="2"/>
    <s v="RetailHub"/>
    <n v="2"/>
    <n v="1800"/>
    <n v="20"/>
    <n v="3600"/>
    <n v="720"/>
    <n v="2880"/>
    <n v="2122.36"/>
    <n v="757.64"/>
    <x v="1"/>
    <s v="Hyderabad"/>
    <s v="Telangana"/>
    <s v="India"/>
    <s v="Cash on Delivery"/>
    <x v="0"/>
    <s v="Standard"/>
    <x v="0"/>
    <s v="No"/>
    <s v="No"/>
  </r>
  <r>
    <x v="4740"/>
    <x v="381"/>
    <s v="CUST12326"/>
    <s v="Customer 2326"/>
    <n v="58"/>
    <s v="New"/>
    <s v="P3005"/>
    <s v="Bedsheet Set"/>
    <x v="2"/>
    <s v="RetailHub"/>
    <n v="1"/>
    <n v="1800"/>
    <n v="10"/>
    <n v="1800"/>
    <n v="180"/>
    <n v="1620"/>
    <n v="1191.43"/>
    <n v="428.57"/>
    <x v="1"/>
    <s v="Jaipur"/>
    <s v="Rajasthan"/>
    <s v="India"/>
    <s v="Credit Card"/>
    <x v="0"/>
    <s v="Express"/>
    <x v="1"/>
    <s v="No"/>
    <s v="No"/>
  </r>
  <r>
    <x v="4741"/>
    <x v="381"/>
    <s v="CUST11463"/>
    <s v="Customer 1463"/>
    <n v="37"/>
    <s v="New"/>
    <s v="P1010"/>
    <s v="Bluetooth Speaker"/>
    <x v="0"/>
    <s v="Prime Distributors"/>
    <n v="6"/>
    <n v="3200"/>
    <n v="20"/>
    <n v="19200"/>
    <n v="3840"/>
    <n v="15360"/>
    <n v="10211.209999999999"/>
    <n v="5148.79"/>
    <x v="1"/>
    <s v="Bengaluru"/>
    <s v="Karnataka"/>
    <s v="India"/>
    <s v="Debit Card"/>
    <x v="2"/>
    <s v="Standard"/>
    <x v="0"/>
    <s v="No"/>
    <s v="No"/>
  </r>
  <r>
    <x v="4742"/>
    <x v="381"/>
    <s v="CUST10499"/>
    <s v="Customer 499"/>
    <n v="41"/>
    <s v="Loyal"/>
    <s v="P1008"/>
    <s v="Monitor"/>
    <x v="0"/>
    <s v="Global Traders"/>
    <n v="1"/>
    <n v="14500"/>
    <n v="10"/>
    <n v="14500"/>
    <n v="1450"/>
    <n v="13050"/>
    <n v="9960.83"/>
    <n v="3089.17"/>
    <x v="2"/>
    <s v="Bengaluru"/>
    <s v="Karnataka"/>
    <s v="India"/>
    <s v="Net Banking"/>
    <x v="0"/>
    <s v="Express"/>
    <x v="0"/>
    <s v="No"/>
    <s v="Yes"/>
  </r>
  <r>
    <x v="4743"/>
    <x v="381"/>
    <s v="CUST12280"/>
    <s v="Customer 2280"/>
    <n v="56"/>
    <s v="New"/>
    <s v="P5004"/>
    <s v="Pen Set"/>
    <x v="1"/>
    <s v="Stationery Hub"/>
    <n v="1"/>
    <n v="250"/>
    <n v="20"/>
    <n v="250"/>
    <n v="50"/>
    <n v="200"/>
    <n v="143.9"/>
    <n v="56.1"/>
    <x v="2"/>
    <s v="Bhubaneswar"/>
    <s v="Odisha"/>
    <s v="India"/>
    <s v="Net Banking"/>
    <x v="2"/>
    <s v="Standard"/>
    <x v="0"/>
    <s v="No"/>
    <s v="No"/>
  </r>
  <r>
    <x v="4744"/>
    <x v="382"/>
    <s v="CUST12188"/>
    <s v="Customer 2188"/>
    <n v="34"/>
    <s v="Returning"/>
    <s v="P2006"/>
    <s v="Womens Kurti"/>
    <x v="3"/>
    <s v="FashionMart"/>
    <n v="2"/>
    <n v="1400"/>
    <n v="15"/>
    <n v="2800"/>
    <n v="420"/>
    <n v="2380"/>
    <n v="1491.26"/>
    <n v="888.74"/>
    <x v="0"/>
    <s v="Kolkata"/>
    <s v="West Bengal"/>
    <s v="India"/>
    <s v="Wallet"/>
    <x v="2"/>
    <s v="Standard"/>
    <x v="1"/>
    <s v="No"/>
    <s v="No"/>
  </r>
  <r>
    <x v="4745"/>
    <x v="382"/>
    <s v="CUST10119"/>
    <s v="Customer 119"/>
    <n v="27"/>
    <s v="Loyal"/>
    <s v="P2003"/>
    <s v="T-Shirt"/>
    <x v="3"/>
    <s v="RetailHub"/>
    <n v="3"/>
    <n v="900"/>
    <n v="15"/>
    <n v="2700"/>
    <n v="405"/>
    <n v="2295"/>
    <n v="1700.59"/>
    <n v="594.41"/>
    <x v="1"/>
    <s v="Coimbatore"/>
    <s v="Tamil Nadu"/>
    <s v="India"/>
    <s v="Wallet"/>
    <x v="0"/>
    <s v="Express"/>
    <x v="2"/>
    <s v="Yes"/>
    <s v="No"/>
  </r>
  <r>
    <x v="4746"/>
    <x v="382"/>
    <s v="CUST12129"/>
    <s v="Customer 2129"/>
    <n v="24"/>
    <s v="Returning"/>
    <s v="P4006"/>
    <s v="Lipstick"/>
    <x v="4"/>
    <s v="BeautyCare"/>
    <n v="2"/>
    <n v="850"/>
    <n v="15"/>
    <n v="1700"/>
    <n v="255"/>
    <n v="1445"/>
    <n v="988.71"/>
    <n v="456.29"/>
    <x v="0"/>
    <s v="Visakhapatnam"/>
    <s v="Andhra Pradesh"/>
    <s v="India"/>
    <s v="Credit Card"/>
    <x v="0"/>
    <s v="Express"/>
    <x v="1"/>
    <s v="No"/>
    <s v="No"/>
  </r>
  <r>
    <x v="4747"/>
    <x v="382"/>
    <s v="CUST11620"/>
    <s v="Customer 1620"/>
    <n v="23"/>
    <s v="New"/>
    <s v="P5004"/>
    <s v="Pen Set"/>
    <x v="1"/>
    <s v="Stationery Hub"/>
    <n v="1"/>
    <n v="250"/>
    <n v="20"/>
    <n v="250"/>
    <n v="50"/>
    <n v="200"/>
    <n v="156.1"/>
    <n v="43.9"/>
    <x v="1"/>
    <s v="Pune"/>
    <s v="Maharashtra"/>
    <s v="India"/>
    <s v="Wallet"/>
    <x v="1"/>
    <s v="Standard"/>
    <x v="0"/>
    <s v="Yes"/>
    <s v="No"/>
  </r>
  <r>
    <x v="4748"/>
    <x v="382"/>
    <s v="CUST12099"/>
    <s v="Customer 2099"/>
    <n v="22"/>
    <s v="Loyal"/>
    <s v="P5005"/>
    <s v="Desk Organizer"/>
    <x v="1"/>
    <s v="Stationery Hub"/>
    <n v="1"/>
    <n v="600"/>
    <n v="15"/>
    <n v="600"/>
    <n v="90"/>
    <n v="510"/>
    <n v="306.56"/>
    <n v="203.44"/>
    <x v="1"/>
    <s v="Kolkata"/>
    <s v="West Bengal"/>
    <s v="India"/>
    <s v="Wallet"/>
    <x v="0"/>
    <s v="Standard"/>
    <x v="0"/>
    <s v="No"/>
    <s v="No"/>
  </r>
  <r>
    <x v="4749"/>
    <x v="382"/>
    <s v="CUST11120"/>
    <s v="Customer 1120"/>
    <n v="48"/>
    <s v="New"/>
    <s v="P3007"/>
    <s v="Vacuum Cleaner"/>
    <x v="2"/>
    <s v="Global Traders"/>
    <n v="2"/>
    <n v="8500"/>
    <n v="15"/>
    <n v="17000"/>
    <n v="2550"/>
    <n v="14450"/>
    <n v="8835.32"/>
    <n v="5614.68"/>
    <x v="1"/>
    <s v="Surat"/>
    <s v="Gujarat"/>
    <s v="India"/>
    <s v="Cash on Delivery"/>
    <x v="2"/>
    <s v="Standard"/>
    <x v="3"/>
    <s v="No"/>
    <s v="No"/>
  </r>
  <r>
    <x v="4750"/>
    <x v="382"/>
    <s v="CUST12446"/>
    <s v="Customer 2446"/>
    <n v="53"/>
    <s v="New"/>
    <s v="P3004"/>
    <s v="Cookware Set"/>
    <x v="2"/>
    <s v="HomeNeeds"/>
    <n v="3"/>
    <n v="3500"/>
    <n v="0"/>
    <n v="10500"/>
    <n v="0"/>
    <n v="10500"/>
    <n v="6030"/>
    <n v="4470"/>
    <x v="2"/>
    <s v="Patna"/>
    <s v="Bihar"/>
    <s v="India"/>
    <s v="UPI"/>
    <x v="2"/>
    <s v="Standard"/>
    <x v="0"/>
    <s v="No"/>
    <s v="No"/>
  </r>
  <r>
    <x v="4751"/>
    <x v="382"/>
    <s v="CUST11582"/>
    <s v="Customer 1582"/>
    <n v="32"/>
    <s v="Loyal"/>
    <s v="P4006"/>
    <s v="Lipstick"/>
    <x v="4"/>
    <s v="BeautyCare"/>
    <n v="1"/>
    <n v="850"/>
    <n v="10"/>
    <n v="850"/>
    <n v="85"/>
    <n v="765"/>
    <n v="519.29999999999995"/>
    <n v="245.7"/>
    <x v="1"/>
    <s v="Delhi"/>
    <s v="Delhi"/>
    <s v="India"/>
    <s v="Debit Card"/>
    <x v="1"/>
    <s v="Standard"/>
    <x v="0"/>
    <s v="No"/>
    <s v="No"/>
  </r>
  <r>
    <x v="4752"/>
    <x v="382"/>
    <s v="CUST10751"/>
    <s v="Customer 751"/>
    <n v="56"/>
    <s v="New"/>
    <s v="P2004"/>
    <s v="Jacket"/>
    <x v="3"/>
    <s v="Global Traders"/>
    <n v="1"/>
    <n v="3500"/>
    <n v="0"/>
    <n v="3500"/>
    <n v="0"/>
    <n v="3500"/>
    <n v="2613.3200000000002"/>
    <n v="886.68"/>
    <x v="1"/>
    <s v="Bhubaneswar"/>
    <s v="Odisha"/>
    <s v="India"/>
    <s v="Debit Card"/>
    <x v="1"/>
    <s v="Standard"/>
    <x v="0"/>
    <s v="No"/>
    <s v="No"/>
  </r>
  <r>
    <x v="4753"/>
    <x v="382"/>
    <s v="CUST10954"/>
    <s v="Customer 954"/>
    <n v="20"/>
    <s v="New"/>
    <s v="P4006"/>
    <s v="Lipstick"/>
    <x v="4"/>
    <s v="BeautyCare"/>
    <n v="1"/>
    <n v="850"/>
    <n v="10"/>
    <n v="850"/>
    <n v="85"/>
    <n v="765"/>
    <n v="565.78"/>
    <n v="199.22"/>
    <x v="1"/>
    <s v="Bhubaneswar"/>
    <s v="Odisha"/>
    <s v="India"/>
    <s v="Debit Card"/>
    <x v="0"/>
    <s v="Standard"/>
    <x v="1"/>
    <s v="No"/>
    <s v="Yes"/>
  </r>
  <r>
    <x v="4754"/>
    <x v="382"/>
    <s v="CUST11226"/>
    <s v="Customer 1226"/>
    <n v="28"/>
    <s v="Returning"/>
    <s v="P4001"/>
    <s v="Face Wash"/>
    <x v="4"/>
    <s v="BeautyCare"/>
    <n v="2"/>
    <n v="450"/>
    <n v="10"/>
    <n v="900"/>
    <n v="90"/>
    <n v="810"/>
    <n v="465.33"/>
    <n v="344.67"/>
    <x v="2"/>
    <s v="Kolkata"/>
    <s v="West Bengal"/>
    <s v="India"/>
    <s v="Debit Card"/>
    <x v="2"/>
    <s v="Standard"/>
    <x v="0"/>
    <s v="No"/>
    <s v="No"/>
  </r>
  <r>
    <x v="4755"/>
    <x v="383"/>
    <s v="CUST11569"/>
    <s v="Customer 1569"/>
    <n v="25"/>
    <s v="New"/>
    <s v="P4001"/>
    <s v="Face Wash"/>
    <x v="4"/>
    <s v="BeautyCare"/>
    <n v="1"/>
    <n v="450"/>
    <n v="10"/>
    <n v="450"/>
    <n v="45"/>
    <n v="405"/>
    <n v="314.95"/>
    <n v="90.05"/>
    <x v="1"/>
    <s v="Mumbai"/>
    <s v="Maharashtra"/>
    <s v="India"/>
    <s v="UPI"/>
    <x v="2"/>
    <s v="Standard"/>
    <x v="0"/>
    <s v="No"/>
    <s v="No"/>
  </r>
  <r>
    <x v="4756"/>
    <x v="383"/>
    <s v="CUST11109"/>
    <s v="Customer 1109"/>
    <n v="18"/>
    <s v="Returning"/>
    <s v="P1009"/>
    <s v="Power Bank"/>
    <x v="0"/>
    <s v="Prime Distributors"/>
    <n v="1"/>
    <n v="1600"/>
    <n v="20"/>
    <n v="1600"/>
    <n v="320"/>
    <n v="1280"/>
    <n v="891.7"/>
    <n v="388.3"/>
    <x v="1"/>
    <s v="Pune"/>
    <s v="Maharashtra"/>
    <s v="India"/>
    <s v="Net Banking"/>
    <x v="1"/>
    <s v="Express"/>
    <x v="0"/>
    <s v="No"/>
    <s v="No"/>
  </r>
  <r>
    <x v="4757"/>
    <x v="383"/>
    <s v="CUST10173"/>
    <s v="Customer 173"/>
    <n v="41"/>
    <s v="New"/>
    <s v="P5004"/>
    <s v="Pen Set"/>
    <x v="1"/>
    <s v="Stationery Hub"/>
    <n v="2"/>
    <n v="250"/>
    <n v="15"/>
    <n v="500"/>
    <n v="75"/>
    <n v="425"/>
    <n v="330.3"/>
    <n v="94.7"/>
    <x v="2"/>
    <s v="Bengaluru"/>
    <s v="Karnataka"/>
    <s v="India"/>
    <s v="Cash on Delivery"/>
    <x v="2"/>
    <s v="Standard"/>
    <x v="0"/>
    <s v="No"/>
    <s v="No"/>
  </r>
  <r>
    <x v="4758"/>
    <x v="383"/>
    <s v="CUST10381"/>
    <s v="Customer 381"/>
    <n v="21"/>
    <s v="New"/>
    <s v="P2003"/>
    <s v="T-Shirt"/>
    <x v="3"/>
    <s v="RetailHub"/>
    <n v="2"/>
    <n v="900"/>
    <n v="15"/>
    <n v="1800"/>
    <n v="270"/>
    <n v="1530"/>
    <n v="871.84"/>
    <n v="658.16"/>
    <x v="0"/>
    <s v="Bhubaneswar"/>
    <s v="Odisha"/>
    <s v="India"/>
    <s v="Credit Card"/>
    <x v="2"/>
    <s v="Express"/>
    <x v="0"/>
    <s v="No"/>
    <s v="No"/>
  </r>
  <r>
    <x v="4759"/>
    <x v="383"/>
    <s v="CUST12370"/>
    <s v="Customer 2370"/>
    <n v="24"/>
    <s v="New"/>
    <s v="P1005"/>
    <s v="Tablet"/>
    <x v="0"/>
    <s v="RetailHub"/>
    <n v="1"/>
    <n v="18000"/>
    <n v="20"/>
    <n v="18000"/>
    <n v="3600"/>
    <n v="14400"/>
    <n v="8938.08"/>
    <n v="5461.92"/>
    <x v="1"/>
    <s v="Bhubaneswar"/>
    <s v="Odisha"/>
    <s v="India"/>
    <s v="Net Banking"/>
    <x v="1"/>
    <s v="Standard"/>
    <x v="3"/>
    <s v="No"/>
    <s v="No"/>
  </r>
  <r>
    <x v="4760"/>
    <x v="383"/>
    <s v="CUST10678"/>
    <s v="Customer 678"/>
    <n v="33"/>
    <s v="Returning"/>
    <s v="P5001"/>
    <s v="Notebook Set"/>
    <x v="1"/>
    <s v="Stationery Hub"/>
    <n v="1"/>
    <n v="500"/>
    <n v="20"/>
    <n v="500"/>
    <n v="100"/>
    <n v="400"/>
    <n v="228.77"/>
    <n v="171.23"/>
    <x v="0"/>
    <s v="Coimbatore"/>
    <s v="Tamil Nadu"/>
    <s v="India"/>
    <s v="Wallet"/>
    <x v="2"/>
    <s v="Standard"/>
    <x v="0"/>
    <s v="No"/>
    <s v="No"/>
  </r>
  <r>
    <x v="4761"/>
    <x v="383"/>
    <s v="CUST10789"/>
    <s v="Customer 789"/>
    <n v="43"/>
    <s v="New"/>
    <s v="P1007"/>
    <s v="Mouse"/>
    <x v="0"/>
    <s v="RetailHub"/>
    <n v="4"/>
    <n v="900"/>
    <n v="10"/>
    <n v="3600"/>
    <n v="360"/>
    <n v="3240"/>
    <n v="2027.72"/>
    <n v="1212.28"/>
    <x v="2"/>
    <s v="Chandigarh"/>
    <s v="Chandigarh"/>
    <s v="India"/>
    <s v="Cash on Delivery"/>
    <x v="0"/>
    <s v="Same Day"/>
    <x v="0"/>
    <s v="No"/>
    <s v="No"/>
  </r>
  <r>
    <x v="4762"/>
    <x v="383"/>
    <s v="CUST10186"/>
    <s v="Customer 186"/>
    <n v="41"/>
    <s v="Returning"/>
    <s v="P3002"/>
    <s v="Air Fryer"/>
    <x v="2"/>
    <s v="HomeNeeds"/>
    <n v="3"/>
    <n v="6500"/>
    <n v="0"/>
    <n v="19500"/>
    <n v="0"/>
    <n v="19500"/>
    <n v="11896.11"/>
    <n v="7603.89"/>
    <x v="0"/>
    <s v="Visakhapatnam"/>
    <s v="Andhra Pradesh"/>
    <s v="India"/>
    <s v="Net Banking"/>
    <x v="2"/>
    <s v="Express"/>
    <x v="4"/>
    <s v="No"/>
    <s v="Yes"/>
  </r>
  <r>
    <x v="4763"/>
    <x v="383"/>
    <s v="CUST10848"/>
    <s v="Customer 848"/>
    <n v="49"/>
    <s v="Returning"/>
    <s v="P4004"/>
    <s v="Shampoo"/>
    <x v="4"/>
    <s v="BeautyCare"/>
    <n v="1"/>
    <n v="550"/>
    <n v="0"/>
    <n v="550"/>
    <n v="0"/>
    <n v="550"/>
    <n v="350.07"/>
    <n v="199.93"/>
    <x v="0"/>
    <s v="Surat"/>
    <s v="Gujarat"/>
    <s v="India"/>
    <s v="UPI"/>
    <x v="2"/>
    <s v="Standard"/>
    <x v="0"/>
    <s v="No"/>
    <s v="No"/>
  </r>
  <r>
    <x v="4764"/>
    <x v="383"/>
    <s v="CUST10809"/>
    <s v="Customer 809"/>
    <n v="53"/>
    <s v="New"/>
    <s v="P5003"/>
    <s v="Calculator"/>
    <x v="1"/>
    <s v="Stationery Hub"/>
    <n v="1"/>
    <n v="650"/>
    <n v="0"/>
    <n v="650"/>
    <n v="0"/>
    <n v="650"/>
    <n v="504.85"/>
    <n v="145.15"/>
    <x v="0"/>
    <s v="Ahmedabad"/>
    <s v="Gujarat"/>
    <s v="India"/>
    <s v="Debit Card"/>
    <x v="2"/>
    <s v="Same Day"/>
    <x v="0"/>
    <s v="No"/>
    <s v="No"/>
  </r>
  <r>
    <x v="4765"/>
    <x v="383"/>
    <s v="CUST10633"/>
    <s v="Customer 633"/>
    <n v="22"/>
    <s v="Returning"/>
    <s v="P1009"/>
    <s v="Power Bank"/>
    <x v="0"/>
    <s v="Prime Distributors"/>
    <n v="2"/>
    <n v="1600"/>
    <n v="20"/>
    <n v="3200"/>
    <n v="640"/>
    <n v="2560"/>
    <n v="2006.78"/>
    <n v="553.22"/>
    <x v="1"/>
    <s v="Bhubaneswar"/>
    <s v="Odisha"/>
    <s v="India"/>
    <s v="UPI"/>
    <x v="2"/>
    <s v="Standard"/>
    <x v="0"/>
    <s v="No"/>
    <s v="No"/>
  </r>
  <r>
    <x v="4766"/>
    <x v="383"/>
    <s v="CUST10432"/>
    <s v="Customer 432"/>
    <n v="54"/>
    <s v="New"/>
    <s v="P4002"/>
    <s v="Moisturizer"/>
    <x v="4"/>
    <s v="BeautyCare"/>
    <n v="1"/>
    <n v="650"/>
    <n v="25"/>
    <n v="650"/>
    <n v="162.5"/>
    <n v="487.5"/>
    <n v="357.18"/>
    <n v="130.32"/>
    <x v="1"/>
    <s v="Coimbatore"/>
    <s v="Tamil Nadu"/>
    <s v="India"/>
    <s v="Net Banking"/>
    <x v="0"/>
    <s v="Express"/>
    <x v="0"/>
    <s v="No"/>
    <s v="No"/>
  </r>
  <r>
    <x v="4767"/>
    <x v="384"/>
    <s v="CUST11634"/>
    <s v="Customer 1634"/>
    <n v="22"/>
    <s v="Returning"/>
    <s v="P4004"/>
    <s v="Shampoo"/>
    <x v="4"/>
    <s v="BeautyCare"/>
    <n v="1"/>
    <n v="550"/>
    <n v="15"/>
    <n v="550"/>
    <n v="82.5"/>
    <n v="467.5"/>
    <n v="340.04"/>
    <n v="127.46"/>
    <x v="1"/>
    <s v="Bhopal"/>
    <s v="Madhya Pradesh"/>
    <s v="India"/>
    <s v="UPI"/>
    <x v="0"/>
    <s v="Express"/>
    <x v="0"/>
    <s v="No"/>
    <s v="No"/>
  </r>
  <r>
    <x v="4768"/>
    <x v="384"/>
    <s v="CUST10636"/>
    <s v="Customer 636"/>
    <n v="51"/>
    <s v="Loyal"/>
    <s v="P2003"/>
    <s v="T-Shirt"/>
    <x v="3"/>
    <s v="RetailHub"/>
    <n v="1"/>
    <n v="900"/>
    <n v="20"/>
    <n v="900"/>
    <n v="180"/>
    <n v="720"/>
    <n v="506.12"/>
    <n v="213.88"/>
    <x v="1"/>
    <s v="Visakhapatnam"/>
    <s v="Andhra Pradesh"/>
    <s v="India"/>
    <s v="UPI"/>
    <x v="0"/>
    <s v="Standard"/>
    <x v="0"/>
    <s v="No"/>
    <s v="No"/>
  </r>
  <r>
    <x v="4769"/>
    <x v="384"/>
    <s v="CUST12389"/>
    <s v="Customer 2389"/>
    <n v="49"/>
    <s v="New"/>
    <s v="P3002"/>
    <s v="Air Fryer"/>
    <x v="2"/>
    <s v="HomeNeeds"/>
    <n v="1"/>
    <n v="6500"/>
    <n v="25"/>
    <n v="6500"/>
    <n v="1625"/>
    <n v="4875"/>
    <n v="3446.48"/>
    <n v="1428.52"/>
    <x v="1"/>
    <s v="Bhopal"/>
    <s v="Madhya Pradesh"/>
    <s v="India"/>
    <s v="Debit Card"/>
    <x v="2"/>
    <s v="Express"/>
    <x v="3"/>
    <s v="No"/>
    <s v="No"/>
  </r>
  <r>
    <x v="4770"/>
    <x v="384"/>
    <s v="CUST11751"/>
    <s v="Customer 1751"/>
    <n v="49"/>
    <s v="Returning"/>
    <s v="P4001"/>
    <s v="Face Wash"/>
    <x v="4"/>
    <s v="BeautyCare"/>
    <n v="4"/>
    <n v="450"/>
    <n v="5"/>
    <n v="1800"/>
    <n v="90"/>
    <n v="1710"/>
    <n v="1078.22"/>
    <n v="631.78"/>
    <x v="1"/>
    <s v="Ahmedabad"/>
    <s v="Gujarat"/>
    <s v="India"/>
    <s v="Cash on Delivery"/>
    <x v="0"/>
    <s v="Standard"/>
    <x v="0"/>
    <s v="No"/>
    <s v="No"/>
  </r>
  <r>
    <x v="4771"/>
    <x v="384"/>
    <s v="CUST11395"/>
    <s v="Customer 1395"/>
    <n v="27"/>
    <s v="Loyal"/>
    <s v="P1001"/>
    <s v="Laptop"/>
    <x v="0"/>
    <s v="TechSource India"/>
    <n v="2"/>
    <n v="55000"/>
    <n v="15"/>
    <n v="110000"/>
    <n v="16500"/>
    <n v="93500"/>
    <n v="58701.87"/>
    <n v="34798.129999999997"/>
    <x v="2"/>
    <s v="Delhi"/>
    <s v="Delhi"/>
    <s v="India"/>
    <s v="UPI"/>
    <x v="1"/>
    <s v="Standard"/>
    <x v="0"/>
    <s v="No"/>
    <s v="No"/>
  </r>
  <r>
    <x v="4772"/>
    <x v="384"/>
    <s v="CUST10849"/>
    <s v="Customer 849"/>
    <n v="26"/>
    <s v="New"/>
    <s v="P1004"/>
    <s v="Smartwatch"/>
    <x v="0"/>
    <s v="TechSource India"/>
    <n v="1"/>
    <n v="6500"/>
    <n v="15"/>
    <n v="6500"/>
    <n v="975"/>
    <n v="5525"/>
    <n v="3409.89"/>
    <n v="2115.11"/>
    <x v="1"/>
    <s v="Patna"/>
    <s v="Bihar"/>
    <s v="India"/>
    <s v="Debit Card"/>
    <x v="1"/>
    <s v="Standard"/>
    <x v="0"/>
    <s v="No"/>
    <s v="No"/>
  </r>
  <r>
    <x v="4773"/>
    <x v="384"/>
    <s v="CUST10080"/>
    <s v="Customer 80"/>
    <n v="26"/>
    <s v="New"/>
    <s v="P1005"/>
    <s v="Tablet"/>
    <x v="0"/>
    <s v="RetailHub"/>
    <n v="5"/>
    <n v="18000"/>
    <n v="5"/>
    <n v="90000"/>
    <n v="4500"/>
    <n v="85500"/>
    <n v="50115.95"/>
    <n v="35384.050000000003"/>
    <x v="1"/>
    <s v="Bhubaneswar"/>
    <s v="Odisha"/>
    <s v="India"/>
    <s v="Credit Card"/>
    <x v="1"/>
    <s v="Express"/>
    <x v="0"/>
    <s v="No"/>
    <s v="No"/>
  </r>
  <r>
    <x v="4774"/>
    <x v="384"/>
    <s v="CUST10107"/>
    <s v="Customer 107"/>
    <n v="50"/>
    <s v="Loyal"/>
    <s v="P1010"/>
    <s v="Bluetooth Speaker"/>
    <x v="0"/>
    <s v="Prime Distributors"/>
    <n v="1"/>
    <n v="3200"/>
    <n v="15"/>
    <n v="3200"/>
    <n v="480"/>
    <n v="2720"/>
    <n v="1568.44"/>
    <n v="1151.56"/>
    <x v="2"/>
    <s v="Kolkata"/>
    <s v="West Bengal"/>
    <s v="India"/>
    <s v="Net Banking"/>
    <x v="0"/>
    <s v="Standard"/>
    <x v="0"/>
    <s v="No"/>
    <s v="No"/>
  </r>
  <r>
    <x v="4775"/>
    <x v="384"/>
    <s v="CUST10719"/>
    <s v="Customer 719"/>
    <n v="50"/>
    <s v="New"/>
    <s v="P1002"/>
    <s v="Smartphone"/>
    <x v="0"/>
    <s v="Global Traders"/>
    <n v="1"/>
    <n v="28000"/>
    <n v="10"/>
    <n v="28000"/>
    <n v="2800"/>
    <n v="25200"/>
    <n v="19359.45"/>
    <n v="5840.55"/>
    <x v="1"/>
    <s v="Bhopal"/>
    <s v="Madhya Pradesh"/>
    <s v="India"/>
    <s v="Wallet"/>
    <x v="0"/>
    <s v="Express"/>
    <x v="0"/>
    <s v="No"/>
    <s v="No"/>
  </r>
  <r>
    <x v="4776"/>
    <x v="384"/>
    <s v="CUST12297"/>
    <s v="Customer 2297"/>
    <n v="28"/>
    <s v="New"/>
    <s v="P2004"/>
    <s v="Jacket"/>
    <x v="3"/>
    <s v="Global Traders"/>
    <n v="4"/>
    <n v="3500"/>
    <n v="5"/>
    <n v="14000"/>
    <n v="700"/>
    <n v="13300"/>
    <n v="10382.43"/>
    <n v="2917.57"/>
    <x v="1"/>
    <s v="Bhubaneswar"/>
    <s v="Odisha"/>
    <s v="India"/>
    <s v="Cash on Delivery"/>
    <x v="0"/>
    <s v="Standard"/>
    <x v="0"/>
    <s v="No"/>
    <s v="No"/>
  </r>
  <r>
    <x v="4777"/>
    <x v="384"/>
    <s v="CUST12053"/>
    <s v="Customer 2053"/>
    <n v="28"/>
    <s v="New"/>
    <s v="P5003"/>
    <s v="Calculator"/>
    <x v="1"/>
    <s v="Stationery Hub"/>
    <n v="1"/>
    <n v="650"/>
    <n v="30"/>
    <n v="650"/>
    <n v="195"/>
    <n v="455"/>
    <n v="332.21"/>
    <n v="122.79"/>
    <x v="1"/>
    <s v="Bengaluru"/>
    <s v="Karnataka"/>
    <s v="India"/>
    <s v="Net Banking"/>
    <x v="2"/>
    <s v="Standard"/>
    <x v="0"/>
    <s v="No"/>
    <s v="No"/>
  </r>
  <r>
    <x v="4778"/>
    <x v="384"/>
    <s v="CUST10510"/>
    <s v="Customer 510"/>
    <n v="50"/>
    <s v="Returning"/>
    <s v="P2003"/>
    <s v="T-Shirt"/>
    <x v="3"/>
    <s v="RetailHub"/>
    <n v="3"/>
    <n v="900"/>
    <n v="20"/>
    <n v="2700"/>
    <n v="540"/>
    <n v="2160"/>
    <n v="1241.45"/>
    <n v="918.55"/>
    <x v="1"/>
    <s v="Lucknow"/>
    <s v="Uttar Pradesh"/>
    <s v="India"/>
    <s v="Credit Card"/>
    <x v="0"/>
    <s v="Standard"/>
    <x v="0"/>
    <s v="No"/>
    <s v="No"/>
  </r>
  <r>
    <x v="4779"/>
    <x v="384"/>
    <s v="CUST11998"/>
    <s v="Customer 1998"/>
    <n v="19"/>
    <s v="Returning"/>
    <s v="P2008"/>
    <s v="Formal Shirt"/>
    <x v="3"/>
    <s v="Global Traders"/>
    <n v="2"/>
    <n v="1700"/>
    <n v="15"/>
    <n v="3400"/>
    <n v="510"/>
    <n v="2890"/>
    <n v="2218.2199999999998"/>
    <n v="671.78"/>
    <x v="2"/>
    <s v="Visakhapatnam"/>
    <s v="Andhra Pradesh"/>
    <s v="India"/>
    <s v="Credit Card"/>
    <x v="1"/>
    <s v="Standard"/>
    <x v="0"/>
    <s v="No"/>
    <s v="No"/>
  </r>
  <r>
    <x v="4780"/>
    <x v="385"/>
    <s v="CUST11983"/>
    <s v="Customer 1983"/>
    <n v="32"/>
    <s v="Returning"/>
    <s v="P3005"/>
    <s v="Bedsheet Set"/>
    <x v="2"/>
    <s v="RetailHub"/>
    <n v="2"/>
    <n v="1800"/>
    <n v="5"/>
    <n v="3600"/>
    <n v="180"/>
    <n v="3420"/>
    <n v="2076.87"/>
    <n v="1343.13"/>
    <x v="2"/>
    <s v="Jaipur"/>
    <s v="Rajasthan"/>
    <s v="India"/>
    <s v="Net Banking"/>
    <x v="2"/>
    <s v="Express"/>
    <x v="0"/>
    <s v="No"/>
    <s v="No"/>
  </r>
  <r>
    <x v="4781"/>
    <x v="385"/>
    <s v="CUST11870"/>
    <s v="Customer 1870"/>
    <n v="42"/>
    <s v="New"/>
    <s v="P3005"/>
    <s v="Bedsheet Set"/>
    <x v="2"/>
    <s v="RetailHub"/>
    <n v="1"/>
    <n v="1800"/>
    <n v="10"/>
    <n v="1800"/>
    <n v="180"/>
    <n v="1620"/>
    <n v="1107.77"/>
    <n v="512.23"/>
    <x v="1"/>
    <s v="Mumbai"/>
    <s v="Maharashtra"/>
    <s v="India"/>
    <s v="Wallet"/>
    <x v="1"/>
    <s v="Standard"/>
    <x v="0"/>
    <s v="Yes"/>
    <s v="No"/>
  </r>
  <r>
    <x v="4782"/>
    <x v="385"/>
    <s v="CUST10488"/>
    <s v="Customer 488"/>
    <n v="59"/>
    <s v="Returning"/>
    <s v="P1007"/>
    <s v="Mouse"/>
    <x v="0"/>
    <s v="RetailHub"/>
    <n v="4"/>
    <n v="900"/>
    <n v="0"/>
    <n v="3600"/>
    <n v="0"/>
    <n v="3600"/>
    <n v="2794.65"/>
    <n v="805.35"/>
    <x v="1"/>
    <s v="Indore"/>
    <s v="Madhya Pradesh"/>
    <s v="India"/>
    <s v="Debit Card"/>
    <x v="2"/>
    <s v="Standard"/>
    <x v="3"/>
    <s v="No"/>
    <s v="No"/>
  </r>
  <r>
    <x v="4783"/>
    <x v="385"/>
    <s v="CUST10359"/>
    <s v="Customer 359"/>
    <n v="50"/>
    <s v="New"/>
    <s v="P2007"/>
    <s v="Saree"/>
    <x v="3"/>
    <s v="FashionMart"/>
    <n v="2"/>
    <n v="2600"/>
    <n v="10"/>
    <n v="5200"/>
    <n v="520"/>
    <n v="4680"/>
    <n v="3438.61"/>
    <n v="1241.3900000000001"/>
    <x v="1"/>
    <s v="Bhopal"/>
    <s v="Madhya Pradesh"/>
    <s v="India"/>
    <s v="Cash on Delivery"/>
    <x v="2"/>
    <s v="Standard"/>
    <x v="1"/>
    <s v="No"/>
    <s v="No"/>
  </r>
  <r>
    <x v="4784"/>
    <x v="385"/>
    <s v="CUST11313"/>
    <s v="Customer 1313"/>
    <n v="31"/>
    <s v="New"/>
    <s v="P2008"/>
    <s v="Formal Shirt"/>
    <x v="3"/>
    <s v="Global Traders"/>
    <n v="3"/>
    <n v="1700"/>
    <n v="10"/>
    <n v="5100"/>
    <n v="510"/>
    <n v="4590"/>
    <n v="3670.29"/>
    <n v="919.71"/>
    <x v="1"/>
    <s v="Coimbatore"/>
    <s v="Tamil Nadu"/>
    <s v="India"/>
    <s v="UPI"/>
    <x v="2"/>
    <s v="Standard"/>
    <x v="0"/>
    <s v="No"/>
    <s v="No"/>
  </r>
  <r>
    <x v="4785"/>
    <x v="385"/>
    <s v="CUST11847"/>
    <s v="Customer 1847"/>
    <n v="42"/>
    <s v="New"/>
    <s v="P2007"/>
    <s v="Saree"/>
    <x v="3"/>
    <s v="FashionMart"/>
    <n v="2"/>
    <n v="2600"/>
    <n v="5"/>
    <n v="5200"/>
    <n v="260"/>
    <n v="4940"/>
    <n v="3372.96"/>
    <n v="1567.04"/>
    <x v="1"/>
    <s v="Mumbai"/>
    <s v="Maharashtra"/>
    <s v="India"/>
    <s v="Debit Card"/>
    <x v="0"/>
    <s v="Standard"/>
    <x v="4"/>
    <s v="No"/>
    <s v="No"/>
  </r>
  <r>
    <x v="4786"/>
    <x v="385"/>
    <s v="CUST10204"/>
    <s v="Customer 204"/>
    <n v="59"/>
    <s v="Returning"/>
    <s v="P1009"/>
    <s v="Power Bank"/>
    <x v="0"/>
    <s v="Prime Distributors"/>
    <n v="2"/>
    <n v="1600"/>
    <n v="15"/>
    <n v="3200"/>
    <n v="480"/>
    <n v="2720"/>
    <n v="1568.56"/>
    <n v="1151.44"/>
    <x v="0"/>
    <s v="Mumbai"/>
    <s v="Maharashtra"/>
    <s v="India"/>
    <s v="UPI"/>
    <x v="1"/>
    <s v="Standard"/>
    <x v="1"/>
    <s v="No"/>
    <s v="No"/>
  </r>
  <r>
    <x v="4787"/>
    <x v="385"/>
    <s v="CUST10893"/>
    <s v="Customer 893"/>
    <n v="45"/>
    <s v="Returning"/>
    <s v="P1001"/>
    <s v="Laptop"/>
    <x v="0"/>
    <s v="TechSource India"/>
    <n v="1"/>
    <n v="55000"/>
    <n v="0"/>
    <n v="55000"/>
    <n v="0"/>
    <n v="55000"/>
    <n v="33458.35"/>
    <n v="21541.65"/>
    <x v="1"/>
    <s v="Guwahati"/>
    <s v="Assam"/>
    <s v="India"/>
    <s v="UPI"/>
    <x v="0"/>
    <s v="Standard"/>
    <x v="0"/>
    <s v="Yes"/>
    <s v="No"/>
  </r>
  <r>
    <x v="4788"/>
    <x v="385"/>
    <s v="CUST11944"/>
    <s v="Customer 1944"/>
    <n v="21"/>
    <s v="Returning"/>
    <s v="P2005"/>
    <s v="Backpack"/>
    <x v="3"/>
    <s v="Metro Supplies"/>
    <n v="3"/>
    <n v="1800"/>
    <n v="0"/>
    <n v="5400"/>
    <n v="0"/>
    <n v="5400"/>
    <n v="3214.6"/>
    <n v="2185.4"/>
    <x v="1"/>
    <s v="Patna"/>
    <s v="Bihar"/>
    <s v="India"/>
    <s v="Debit Card"/>
    <x v="0"/>
    <s v="Standard"/>
    <x v="0"/>
    <s v="No"/>
    <s v="Yes"/>
  </r>
  <r>
    <x v="4789"/>
    <x v="385"/>
    <s v="CUST11759"/>
    <s v="Customer 1759"/>
    <n v="34"/>
    <s v="Returning"/>
    <s v="P1010"/>
    <s v="Bluetooth Speaker"/>
    <x v="0"/>
    <s v="Prime Distributors"/>
    <n v="1"/>
    <n v="3200"/>
    <n v="15"/>
    <n v="3200"/>
    <n v="480"/>
    <n v="2720"/>
    <n v="2039.9"/>
    <n v="680.1"/>
    <x v="2"/>
    <s v="Coimbatore"/>
    <s v="Tamil Nadu"/>
    <s v="India"/>
    <s v="Wallet"/>
    <x v="1"/>
    <s v="Express"/>
    <x v="0"/>
    <s v="No"/>
    <s v="No"/>
  </r>
  <r>
    <x v="4790"/>
    <x v="385"/>
    <s v="CUST10480"/>
    <s v="Customer 480"/>
    <n v="60"/>
    <s v="Returning"/>
    <s v="P4002"/>
    <s v="Moisturizer"/>
    <x v="4"/>
    <s v="BeautyCare"/>
    <n v="2"/>
    <n v="650"/>
    <n v="5"/>
    <n v="1300"/>
    <n v="65"/>
    <n v="1235"/>
    <n v="796.29"/>
    <n v="438.71"/>
    <x v="2"/>
    <s v="Visakhapatnam"/>
    <s v="Andhra Pradesh"/>
    <s v="India"/>
    <s v="Credit Card"/>
    <x v="2"/>
    <s v="Standard"/>
    <x v="0"/>
    <s v="No"/>
    <s v="No"/>
  </r>
  <r>
    <x v="4791"/>
    <x v="385"/>
    <s v="CUST11217"/>
    <s v="Customer 1217"/>
    <n v="46"/>
    <s v="Returning"/>
    <s v="P5005"/>
    <s v="Desk Organizer"/>
    <x v="1"/>
    <s v="Stationery Hub"/>
    <n v="2"/>
    <n v="600"/>
    <n v="0"/>
    <n v="1200"/>
    <n v="0"/>
    <n v="1200"/>
    <n v="872.88"/>
    <n v="327.12"/>
    <x v="1"/>
    <s v="Nagpur"/>
    <s v="Maharashtra"/>
    <s v="India"/>
    <s v="Debit Card"/>
    <x v="0"/>
    <s v="Standard"/>
    <x v="0"/>
    <s v="No"/>
    <s v="No"/>
  </r>
  <r>
    <x v="4792"/>
    <x v="385"/>
    <s v="CUST11476"/>
    <s v="Customer 1476"/>
    <n v="31"/>
    <s v="New"/>
    <s v="P4001"/>
    <s v="Face Wash"/>
    <x v="4"/>
    <s v="BeautyCare"/>
    <n v="2"/>
    <n v="450"/>
    <n v="0"/>
    <n v="900"/>
    <n v="0"/>
    <n v="900"/>
    <n v="631.23"/>
    <n v="268.77"/>
    <x v="2"/>
    <s v="Patna"/>
    <s v="Bihar"/>
    <s v="India"/>
    <s v="Debit Card"/>
    <x v="0"/>
    <s v="Standard"/>
    <x v="0"/>
    <s v="No"/>
    <s v="Yes"/>
  </r>
  <r>
    <x v="4793"/>
    <x v="385"/>
    <s v="CUST10279"/>
    <s v="Customer 279"/>
    <n v="31"/>
    <s v="New"/>
    <s v="P1001"/>
    <s v="Laptop"/>
    <x v="0"/>
    <s v="TechSource India"/>
    <n v="2"/>
    <n v="55000"/>
    <n v="10"/>
    <n v="110000"/>
    <n v="11000"/>
    <n v="99000"/>
    <n v="72317.55"/>
    <n v="26682.45"/>
    <x v="0"/>
    <s v="Chennai"/>
    <s v="Tamil Nadu"/>
    <s v="India"/>
    <s v="UPI"/>
    <x v="0"/>
    <s v="Standard"/>
    <x v="0"/>
    <s v="No"/>
    <s v="No"/>
  </r>
  <r>
    <x v="4794"/>
    <x v="385"/>
    <s v="CUST11791"/>
    <s v="Customer 1791"/>
    <n v="48"/>
    <s v="New"/>
    <s v="P3006"/>
    <s v="Water Bottle"/>
    <x v="2"/>
    <s v="Metro Supplies"/>
    <n v="1"/>
    <n v="700"/>
    <n v="0"/>
    <n v="700"/>
    <n v="0"/>
    <n v="700"/>
    <n v="507.35"/>
    <n v="192.65"/>
    <x v="1"/>
    <s v="Bhopal"/>
    <s v="Madhya Pradesh"/>
    <s v="India"/>
    <s v="Credit Card"/>
    <x v="0"/>
    <s v="Standard"/>
    <x v="0"/>
    <s v="No"/>
    <s v="No"/>
  </r>
  <r>
    <x v="4795"/>
    <x v="386"/>
    <s v="CUST11283"/>
    <s v="Customer 1283"/>
    <n v="21"/>
    <s v="Loyal"/>
    <s v="P4006"/>
    <s v="Lipstick"/>
    <x v="4"/>
    <s v="BeautyCare"/>
    <n v="1"/>
    <n v="850"/>
    <n v="10"/>
    <n v="850"/>
    <n v="85"/>
    <n v="765"/>
    <n v="580.32000000000005"/>
    <n v="184.68"/>
    <x v="1"/>
    <s v="Lucknow"/>
    <s v="Uttar Pradesh"/>
    <s v="India"/>
    <s v="Wallet"/>
    <x v="0"/>
    <s v="Standard"/>
    <x v="3"/>
    <s v="No"/>
    <s v="No"/>
  </r>
  <r>
    <x v="4796"/>
    <x v="386"/>
    <s v="CUST10844"/>
    <s v="Customer 844"/>
    <n v="22"/>
    <s v="New"/>
    <s v="P3003"/>
    <s v="Mixer Grinder"/>
    <x v="2"/>
    <s v="Prime Distributors"/>
    <n v="4"/>
    <n v="4800"/>
    <n v="5"/>
    <n v="19200"/>
    <n v="960"/>
    <n v="18240"/>
    <n v="10414.129999999999"/>
    <n v="7825.87"/>
    <x v="1"/>
    <s v="Guwahati"/>
    <s v="Assam"/>
    <s v="India"/>
    <s v="Net Banking"/>
    <x v="2"/>
    <s v="Standard"/>
    <x v="4"/>
    <s v="No"/>
    <s v="No"/>
  </r>
  <r>
    <x v="4797"/>
    <x v="386"/>
    <s v="CUST11064"/>
    <s v="Customer 1064"/>
    <n v="40"/>
    <s v="New"/>
    <s v="P4003"/>
    <s v="Sunscreen"/>
    <x v="4"/>
    <s v="BeautyCare"/>
    <n v="2"/>
    <n v="700"/>
    <n v="10"/>
    <n v="1400"/>
    <n v="140"/>
    <n v="1260"/>
    <n v="843.43"/>
    <n v="416.57"/>
    <x v="2"/>
    <s v="Chandigarh"/>
    <s v="Chandigarh"/>
    <s v="India"/>
    <s v="Debit Card"/>
    <x v="1"/>
    <s v="Standard"/>
    <x v="2"/>
    <s v="No"/>
    <s v="No"/>
  </r>
  <r>
    <x v="4798"/>
    <x v="386"/>
    <s v="CUST11566"/>
    <s v="Customer 1566"/>
    <n v="36"/>
    <s v="New"/>
    <s v="P4001"/>
    <s v="Face Wash"/>
    <x v="4"/>
    <s v="BeautyCare"/>
    <n v="2"/>
    <n v="450"/>
    <n v="5"/>
    <n v="900"/>
    <n v="45"/>
    <n v="855"/>
    <n v="689.12"/>
    <n v="165.88"/>
    <x v="1"/>
    <s v="Ahmedabad"/>
    <s v="Gujarat"/>
    <s v="India"/>
    <s v="Wallet"/>
    <x v="0"/>
    <s v="Standard"/>
    <x v="0"/>
    <s v="No"/>
    <s v="No"/>
  </r>
  <r>
    <x v="4799"/>
    <x v="386"/>
    <s v="CUST12266"/>
    <s v="Customer 2266"/>
    <n v="24"/>
    <s v="Returning"/>
    <s v="P3006"/>
    <s v="Water Bottle"/>
    <x v="2"/>
    <s v="Metro Supplies"/>
    <n v="1"/>
    <n v="700"/>
    <n v="0"/>
    <n v="700"/>
    <n v="0"/>
    <n v="700"/>
    <n v="403.3"/>
    <n v="296.7"/>
    <x v="2"/>
    <s v="Jaipur"/>
    <s v="Rajasthan"/>
    <s v="India"/>
    <s v="UPI"/>
    <x v="2"/>
    <s v="Standard"/>
    <x v="0"/>
    <s v="No"/>
    <s v="No"/>
  </r>
  <r>
    <x v="4800"/>
    <x v="386"/>
    <s v="CUST12430"/>
    <s v="Customer 2430"/>
    <n v="21"/>
    <s v="Returning"/>
    <s v="P1007"/>
    <s v="Mouse"/>
    <x v="0"/>
    <s v="RetailHub"/>
    <n v="4"/>
    <n v="900"/>
    <n v="15"/>
    <n v="3600"/>
    <n v="540"/>
    <n v="3060"/>
    <n v="2470.31"/>
    <n v="589.69000000000005"/>
    <x v="0"/>
    <s v="Pune"/>
    <s v="Maharashtra"/>
    <s v="India"/>
    <s v="UPI"/>
    <x v="0"/>
    <s v="Express"/>
    <x v="0"/>
    <s v="No"/>
    <s v="No"/>
  </r>
  <r>
    <x v="4801"/>
    <x v="386"/>
    <s v="CUST11058"/>
    <s v="Customer 1058"/>
    <n v="52"/>
    <s v="Returning"/>
    <s v="P4001"/>
    <s v="Face Wash"/>
    <x v="4"/>
    <s v="BeautyCare"/>
    <n v="3"/>
    <n v="450"/>
    <n v="10"/>
    <n v="1350"/>
    <n v="135"/>
    <n v="1215"/>
    <n v="949.09"/>
    <n v="265.91000000000003"/>
    <x v="0"/>
    <s v="Pune"/>
    <s v="Maharashtra"/>
    <s v="India"/>
    <s v="Net Banking"/>
    <x v="2"/>
    <s v="Express"/>
    <x v="4"/>
    <s v="No"/>
    <s v="No"/>
  </r>
  <r>
    <x v="4802"/>
    <x v="386"/>
    <s v="CUST12353"/>
    <s v="Customer 2353"/>
    <n v="56"/>
    <s v="New"/>
    <s v="P1010"/>
    <s v="Bluetooth Speaker"/>
    <x v="0"/>
    <s v="Prime Distributors"/>
    <n v="1"/>
    <n v="3200"/>
    <n v="10"/>
    <n v="3200"/>
    <n v="320"/>
    <n v="2880"/>
    <n v="1683.1"/>
    <n v="1196.9000000000001"/>
    <x v="0"/>
    <s v="Nagpur"/>
    <s v="Maharashtra"/>
    <s v="India"/>
    <s v="Cash on Delivery"/>
    <x v="2"/>
    <s v="Standard"/>
    <x v="0"/>
    <s v="No"/>
    <s v="No"/>
  </r>
  <r>
    <x v="4803"/>
    <x v="386"/>
    <s v="CUST10641"/>
    <s v="Customer 641"/>
    <n v="27"/>
    <s v="Loyal"/>
    <s v="P4003"/>
    <s v="Sunscreen"/>
    <x v="4"/>
    <s v="BeautyCare"/>
    <n v="4"/>
    <n v="700"/>
    <n v="25"/>
    <n v="2800"/>
    <n v="700"/>
    <n v="2100"/>
    <n v="1543.85"/>
    <n v="556.15"/>
    <x v="1"/>
    <s v="Jaipur"/>
    <s v="Rajasthan"/>
    <s v="India"/>
    <s v="Cash on Delivery"/>
    <x v="2"/>
    <s v="Standard"/>
    <x v="0"/>
    <s v="No"/>
    <s v="No"/>
  </r>
  <r>
    <x v="4804"/>
    <x v="386"/>
    <s v="CUST11354"/>
    <s v="Customer 1354"/>
    <n v="22"/>
    <s v="New"/>
    <s v="P2006"/>
    <s v="Womens Kurti"/>
    <x v="3"/>
    <s v="FashionMart"/>
    <n v="3"/>
    <n v="1400"/>
    <n v="0"/>
    <n v="4200"/>
    <n v="0"/>
    <n v="4200"/>
    <n v="2727.57"/>
    <n v="1472.43"/>
    <x v="1"/>
    <s v="Ahmedabad"/>
    <s v="Gujarat"/>
    <s v="India"/>
    <s v="Net Banking"/>
    <x v="2"/>
    <s v="Express"/>
    <x v="3"/>
    <s v="No"/>
    <s v="No"/>
  </r>
  <r>
    <x v="4805"/>
    <x v="386"/>
    <s v="CUST10819"/>
    <s v="Customer 819"/>
    <n v="52"/>
    <s v="Returning"/>
    <s v="P2005"/>
    <s v="Backpack"/>
    <x v="3"/>
    <s v="Metro Supplies"/>
    <n v="2"/>
    <n v="1800"/>
    <n v="10"/>
    <n v="3600"/>
    <n v="360"/>
    <n v="3240"/>
    <n v="2112.39"/>
    <n v="1127.6099999999999"/>
    <x v="1"/>
    <s v="Delhi"/>
    <s v="Delhi"/>
    <s v="India"/>
    <s v="Wallet"/>
    <x v="0"/>
    <s v="Express"/>
    <x v="0"/>
    <s v="No"/>
    <s v="No"/>
  </r>
  <r>
    <x v="4806"/>
    <x v="386"/>
    <s v="CUST11303"/>
    <s v="Customer 1303"/>
    <n v="21"/>
    <s v="Returning"/>
    <s v="P1004"/>
    <s v="Smartwatch"/>
    <x v="0"/>
    <s v="TechSource India"/>
    <n v="4"/>
    <n v="6500"/>
    <n v="10"/>
    <n v="26000"/>
    <n v="2600"/>
    <n v="23400"/>
    <n v="17805.490000000002"/>
    <n v="5594.51"/>
    <x v="1"/>
    <s v="Visakhapatnam"/>
    <s v="Andhra Pradesh"/>
    <s v="India"/>
    <s v="Wallet"/>
    <x v="1"/>
    <s v="Express"/>
    <x v="0"/>
    <s v="No"/>
    <s v="No"/>
  </r>
  <r>
    <x v="4807"/>
    <x v="386"/>
    <s v="CUST11321"/>
    <s v="Customer 1321"/>
    <n v="34"/>
    <s v="New"/>
    <s v="P4001"/>
    <s v="Face Wash"/>
    <x v="4"/>
    <s v="BeautyCare"/>
    <n v="2"/>
    <n v="450"/>
    <n v="15"/>
    <n v="900"/>
    <n v="135"/>
    <n v="765"/>
    <n v="506.74"/>
    <n v="258.26"/>
    <x v="1"/>
    <s v="Lucknow"/>
    <s v="Uttar Pradesh"/>
    <s v="India"/>
    <s v="Credit Card"/>
    <x v="0"/>
    <s v="Standard"/>
    <x v="0"/>
    <s v="No"/>
    <s v="No"/>
  </r>
  <r>
    <x v="4808"/>
    <x v="386"/>
    <s v="CUST10725"/>
    <s v="Customer 725"/>
    <n v="26"/>
    <s v="New"/>
    <s v="P2006"/>
    <s v="Womens Kurti"/>
    <x v="3"/>
    <s v="FashionMart"/>
    <n v="6"/>
    <n v="1400"/>
    <n v="10"/>
    <n v="8400"/>
    <n v="840"/>
    <n v="7560"/>
    <n v="4166.51"/>
    <n v="3393.49"/>
    <x v="2"/>
    <s v="Hyderabad"/>
    <s v="Telangana"/>
    <s v="India"/>
    <s v="UPI"/>
    <x v="2"/>
    <s v="Express"/>
    <x v="0"/>
    <s v="No"/>
    <s v="No"/>
  </r>
  <r>
    <x v="4809"/>
    <x v="386"/>
    <s v="CUST11396"/>
    <s v="Customer 1396"/>
    <n v="59"/>
    <s v="New"/>
    <s v="P3002"/>
    <s v="Air Fryer"/>
    <x v="2"/>
    <s v="HomeNeeds"/>
    <n v="5"/>
    <n v="6500"/>
    <n v="15"/>
    <n v="32500"/>
    <n v="4875"/>
    <n v="27625"/>
    <n v="19033.2"/>
    <n v="8591.7999999999993"/>
    <x v="0"/>
    <s v="Indore"/>
    <s v="Madhya Pradesh"/>
    <s v="India"/>
    <s v="Cash on Delivery"/>
    <x v="1"/>
    <s v="Standard"/>
    <x v="0"/>
    <s v="No"/>
    <s v="No"/>
  </r>
  <r>
    <x v="4810"/>
    <x v="386"/>
    <s v="CUST10337"/>
    <s v="Customer 337"/>
    <n v="48"/>
    <s v="Returning"/>
    <s v="P2001"/>
    <s v="Running Shoes"/>
    <x v="3"/>
    <s v="FashionMart"/>
    <n v="2"/>
    <n v="3200"/>
    <n v="15"/>
    <n v="6400"/>
    <n v="960"/>
    <n v="5440"/>
    <n v="3362.38"/>
    <n v="2077.62"/>
    <x v="1"/>
    <s v="Mumbai"/>
    <s v="Maharashtra"/>
    <s v="India"/>
    <s v="Debit Card"/>
    <x v="2"/>
    <s v="Standard"/>
    <x v="0"/>
    <s v="No"/>
    <s v="No"/>
  </r>
  <r>
    <x v="4811"/>
    <x v="386"/>
    <s v="CUST12105"/>
    <s v="Customer 2105"/>
    <n v="52"/>
    <s v="Returning"/>
    <s v="P4006"/>
    <s v="Lipstick"/>
    <x v="4"/>
    <s v="BeautyCare"/>
    <n v="3"/>
    <n v="850"/>
    <n v="15"/>
    <n v="2550"/>
    <n v="382.5"/>
    <n v="2167.5"/>
    <n v="1453.8"/>
    <n v="713.7"/>
    <x v="0"/>
    <s v="Pune"/>
    <s v="Maharashtra"/>
    <s v="India"/>
    <s v="Credit Card"/>
    <x v="2"/>
    <s v="Standard"/>
    <x v="0"/>
    <s v="Yes"/>
    <s v="Yes"/>
  </r>
  <r>
    <x v="4812"/>
    <x v="387"/>
    <s v="CUST11907"/>
    <s v="Customer 1907"/>
    <n v="50"/>
    <s v="New"/>
    <s v="P1003"/>
    <s v="Headphones"/>
    <x v="0"/>
    <s v="Metro Supplies"/>
    <n v="1"/>
    <n v="2500"/>
    <n v="5"/>
    <n v="2500"/>
    <n v="125"/>
    <n v="2375"/>
    <n v="1746.61"/>
    <n v="628.39"/>
    <x v="1"/>
    <s v="Bhopal"/>
    <s v="Madhya Pradesh"/>
    <s v="India"/>
    <s v="Cash on Delivery"/>
    <x v="0"/>
    <s v="Standard"/>
    <x v="0"/>
    <s v="No"/>
    <s v="No"/>
  </r>
  <r>
    <x v="4813"/>
    <x v="387"/>
    <s v="CUST10768"/>
    <s v="Customer 768"/>
    <n v="46"/>
    <s v="Returning"/>
    <s v="P2004"/>
    <s v="Jacket"/>
    <x v="3"/>
    <s v="Global Traders"/>
    <n v="6"/>
    <n v="3500"/>
    <n v="20"/>
    <n v="21000"/>
    <n v="4200"/>
    <n v="16800"/>
    <n v="11600.8"/>
    <n v="5199.2"/>
    <x v="2"/>
    <s v="Visakhapatnam"/>
    <s v="Andhra Pradesh"/>
    <s v="India"/>
    <s v="Credit Card"/>
    <x v="2"/>
    <s v="Standard"/>
    <x v="1"/>
    <s v="No"/>
    <s v="No"/>
  </r>
  <r>
    <x v="4814"/>
    <x v="387"/>
    <s v="CUST10204"/>
    <s v="Customer 204"/>
    <n v="30"/>
    <s v="Loyal"/>
    <s v="P5002"/>
    <s v="Novel"/>
    <x v="1"/>
    <s v="Stationery Hub"/>
    <n v="3"/>
    <n v="400"/>
    <n v="10"/>
    <n v="1200"/>
    <n v="120"/>
    <n v="1080"/>
    <n v="754.26"/>
    <n v="325.74"/>
    <x v="1"/>
    <s v="Pune"/>
    <s v="Maharashtra"/>
    <s v="India"/>
    <s v="Cash on Delivery"/>
    <x v="2"/>
    <s v="Express"/>
    <x v="0"/>
    <s v="No"/>
    <s v="No"/>
  </r>
  <r>
    <x v="4815"/>
    <x v="387"/>
    <s v="CUST10590"/>
    <s v="Customer 590"/>
    <n v="29"/>
    <s v="Returning"/>
    <s v="P2003"/>
    <s v="T-Shirt"/>
    <x v="3"/>
    <s v="RetailHub"/>
    <n v="1"/>
    <n v="900"/>
    <n v="0"/>
    <n v="900"/>
    <n v="0"/>
    <n v="900"/>
    <n v="647.72"/>
    <n v="252.28"/>
    <x v="1"/>
    <s v="Indore"/>
    <s v="Madhya Pradesh"/>
    <s v="India"/>
    <s v="Wallet"/>
    <x v="0"/>
    <s v="Express"/>
    <x v="1"/>
    <s v="No"/>
    <s v="No"/>
  </r>
  <r>
    <x v="4816"/>
    <x v="387"/>
    <s v="CUST11560"/>
    <s v="Customer 1560"/>
    <n v="33"/>
    <s v="Returning"/>
    <s v="P2004"/>
    <s v="Jacket"/>
    <x v="3"/>
    <s v="Global Traders"/>
    <n v="2"/>
    <n v="3500"/>
    <n v="15"/>
    <n v="7000"/>
    <n v="1050"/>
    <n v="5950"/>
    <n v="4131.88"/>
    <n v="1818.12"/>
    <x v="1"/>
    <s v="Coimbatore"/>
    <s v="Tamil Nadu"/>
    <s v="India"/>
    <s v="Wallet"/>
    <x v="2"/>
    <s v="Standard"/>
    <x v="0"/>
    <s v="No"/>
    <s v="No"/>
  </r>
  <r>
    <x v="4817"/>
    <x v="387"/>
    <s v="CUST12287"/>
    <s v="Customer 2287"/>
    <n v="45"/>
    <s v="Returning"/>
    <s v="P3002"/>
    <s v="Air Fryer"/>
    <x v="2"/>
    <s v="HomeNeeds"/>
    <n v="1"/>
    <n v="6500"/>
    <n v="15"/>
    <n v="6500"/>
    <n v="975"/>
    <n v="5525"/>
    <n v="3907.02"/>
    <n v="1617.98"/>
    <x v="1"/>
    <s v="Nagpur"/>
    <s v="Maharashtra"/>
    <s v="India"/>
    <s v="Net Banking"/>
    <x v="0"/>
    <s v="Express"/>
    <x v="3"/>
    <s v="No"/>
    <s v="No"/>
  </r>
  <r>
    <x v="4818"/>
    <x v="387"/>
    <s v="CUST11562"/>
    <s v="Customer 1562"/>
    <n v="36"/>
    <s v="Loyal"/>
    <s v="P3003"/>
    <s v="Mixer Grinder"/>
    <x v="2"/>
    <s v="Prime Distributors"/>
    <n v="2"/>
    <n v="4800"/>
    <n v="0"/>
    <n v="9600"/>
    <n v="0"/>
    <n v="9600"/>
    <n v="7089.91"/>
    <n v="2510.09"/>
    <x v="1"/>
    <s v="Nagpur"/>
    <s v="Maharashtra"/>
    <s v="India"/>
    <s v="Net Banking"/>
    <x v="0"/>
    <s v="Express"/>
    <x v="0"/>
    <s v="Yes"/>
    <s v="No"/>
  </r>
  <r>
    <x v="4819"/>
    <x v="387"/>
    <s v="CUST11224"/>
    <s v="Customer 1224"/>
    <n v="40"/>
    <s v="New"/>
    <s v="P2003"/>
    <s v="T-Shirt"/>
    <x v="3"/>
    <s v="RetailHub"/>
    <n v="3"/>
    <n v="900"/>
    <n v="5"/>
    <n v="2700"/>
    <n v="135"/>
    <n v="2565"/>
    <n v="1435.14"/>
    <n v="1129.8599999999999"/>
    <x v="2"/>
    <s v="Bhopal"/>
    <s v="Madhya Pradesh"/>
    <s v="India"/>
    <s v="Wallet"/>
    <x v="0"/>
    <s v="Standard"/>
    <x v="0"/>
    <s v="No"/>
    <s v="No"/>
  </r>
  <r>
    <x v="4820"/>
    <x v="387"/>
    <s v="CUST10132"/>
    <s v="Customer 132"/>
    <n v="44"/>
    <s v="New"/>
    <s v="P2007"/>
    <s v="Saree"/>
    <x v="3"/>
    <s v="FashionMart"/>
    <n v="5"/>
    <n v="2600"/>
    <n v="10"/>
    <n v="13000"/>
    <n v="1300"/>
    <n v="11700"/>
    <n v="6539.33"/>
    <n v="5160.67"/>
    <x v="0"/>
    <s v="Visakhapatnam"/>
    <s v="Andhra Pradesh"/>
    <s v="India"/>
    <s v="Credit Card"/>
    <x v="1"/>
    <s v="Standard"/>
    <x v="0"/>
    <s v="No"/>
    <s v="No"/>
  </r>
  <r>
    <x v="4821"/>
    <x v="388"/>
    <s v="CUST11080"/>
    <s v="Customer 1080"/>
    <n v="28"/>
    <s v="Returning"/>
    <s v="P2003"/>
    <s v="T-Shirt"/>
    <x v="3"/>
    <s v="RetailHub"/>
    <n v="1"/>
    <n v="900"/>
    <n v="15"/>
    <n v="900"/>
    <n v="135"/>
    <n v="765"/>
    <n v="592.79"/>
    <n v="172.21"/>
    <x v="1"/>
    <s v="Hyderabad"/>
    <s v="Telangana"/>
    <s v="India"/>
    <s v="Credit Card"/>
    <x v="2"/>
    <s v="Standard"/>
    <x v="0"/>
    <s v="No"/>
    <s v="No"/>
  </r>
  <r>
    <x v="4822"/>
    <x v="388"/>
    <s v="CUST10463"/>
    <s v="Customer 463"/>
    <n v="25"/>
    <s v="Returning"/>
    <s v="P3005"/>
    <s v="Bedsheet Set"/>
    <x v="2"/>
    <s v="RetailHub"/>
    <n v="1"/>
    <n v="1800"/>
    <n v="15"/>
    <n v="1800"/>
    <n v="270"/>
    <n v="1530"/>
    <n v="893.77"/>
    <n v="636.23"/>
    <x v="2"/>
    <s v="Delhi"/>
    <s v="Delhi"/>
    <s v="India"/>
    <s v="Credit Card"/>
    <x v="0"/>
    <s v="Standard"/>
    <x v="0"/>
    <s v="Yes"/>
    <s v="Yes"/>
  </r>
  <r>
    <x v="4823"/>
    <x v="388"/>
    <s v="CUST10422"/>
    <s v="Customer 422"/>
    <n v="52"/>
    <s v="Returning"/>
    <s v="P1001"/>
    <s v="Laptop"/>
    <x v="0"/>
    <s v="TechSource India"/>
    <n v="1"/>
    <n v="55000"/>
    <n v="25"/>
    <n v="55000"/>
    <n v="13750"/>
    <n v="41250"/>
    <n v="27259.46"/>
    <n v="13990.54"/>
    <x v="0"/>
    <s v="Patna"/>
    <s v="Bihar"/>
    <s v="India"/>
    <s v="Debit Card"/>
    <x v="1"/>
    <s v="Standard"/>
    <x v="0"/>
    <s v="No"/>
    <s v="No"/>
  </r>
  <r>
    <x v="4824"/>
    <x v="388"/>
    <s v="CUST10244"/>
    <s v="Customer 244"/>
    <n v="54"/>
    <s v="Returning"/>
    <s v="P2005"/>
    <s v="Backpack"/>
    <x v="3"/>
    <s v="Metro Supplies"/>
    <n v="3"/>
    <n v="1800"/>
    <n v="15"/>
    <n v="5400"/>
    <n v="810"/>
    <n v="4590"/>
    <n v="2586.48"/>
    <n v="2003.52"/>
    <x v="2"/>
    <s v="Kolkata"/>
    <s v="West Bengal"/>
    <s v="India"/>
    <s v="Cash on Delivery"/>
    <x v="1"/>
    <s v="Standard"/>
    <x v="3"/>
    <s v="No"/>
    <s v="No"/>
  </r>
  <r>
    <x v="4825"/>
    <x v="388"/>
    <s v="CUST10618"/>
    <s v="Customer 618"/>
    <n v="52"/>
    <s v="Loyal"/>
    <s v="P5003"/>
    <s v="Calculator"/>
    <x v="1"/>
    <s v="Stationery Hub"/>
    <n v="1"/>
    <n v="650"/>
    <n v="30"/>
    <n v="650"/>
    <n v="195"/>
    <n v="455"/>
    <n v="343.09"/>
    <n v="111.91"/>
    <x v="0"/>
    <s v="Guwahati"/>
    <s v="Assam"/>
    <s v="India"/>
    <s v="Cash on Delivery"/>
    <x v="0"/>
    <s v="Standard"/>
    <x v="2"/>
    <s v="No"/>
    <s v="No"/>
  </r>
  <r>
    <x v="4826"/>
    <x v="388"/>
    <s v="CUST10606"/>
    <s v="Customer 606"/>
    <n v="32"/>
    <s v="Loyal"/>
    <s v="P1009"/>
    <s v="Power Bank"/>
    <x v="0"/>
    <s v="Prime Distributors"/>
    <n v="2"/>
    <n v="1600"/>
    <n v="25"/>
    <n v="3200"/>
    <n v="800"/>
    <n v="2400"/>
    <n v="1383.39"/>
    <n v="1016.61"/>
    <x v="1"/>
    <s v="Coimbatore"/>
    <s v="Tamil Nadu"/>
    <s v="India"/>
    <s v="UPI"/>
    <x v="0"/>
    <s v="Express"/>
    <x v="3"/>
    <s v="No"/>
    <s v="No"/>
  </r>
  <r>
    <x v="4827"/>
    <x v="388"/>
    <s v="CUST10977"/>
    <s v="Customer 977"/>
    <n v="28"/>
    <s v="Returning"/>
    <s v="P1006"/>
    <s v="Keyboard"/>
    <x v="0"/>
    <s v="Metro Supplies"/>
    <n v="1"/>
    <n v="1800"/>
    <n v="5"/>
    <n v="1800"/>
    <n v="90"/>
    <n v="1710"/>
    <n v="1113.82"/>
    <n v="596.17999999999995"/>
    <x v="1"/>
    <s v="Mumbai"/>
    <s v="Maharashtra"/>
    <s v="India"/>
    <s v="Net Banking"/>
    <x v="0"/>
    <s v="Standard"/>
    <x v="0"/>
    <s v="No"/>
    <s v="No"/>
  </r>
  <r>
    <x v="4828"/>
    <x v="388"/>
    <s v="CUST12459"/>
    <s v="Customer 2459"/>
    <n v="50"/>
    <s v="Loyal"/>
    <s v="P3007"/>
    <s v="Vacuum Cleaner"/>
    <x v="2"/>
    <s v="Global Traders"/>
    <n v="1"/>
    <n v="8500"/>
    <n v="5"/>
    <n v="8500"/>
    <n v="425"/>
    <n v="8075"/>
    <n v="6543.9"/>
    <n v="1531.1"/>
    <x v="1"/>
    <s v="Bhopal"/>
    <s v="Madhya Pradesh"/>
    <s v="India"/>
    <s v="Debit Card"/>
    <x v="0"/>
    <s v="Standard"/>
    <x v="0"/>
    <s v="No"/>
    <s v="No"/>
  </r>
  <r>
    <x v="4829"/>
    <x v="388"/>
    <s v="CUST12270"/>
    <s v="Customer 2270"/>
    <n v="22"/>
    <s v="Returning"/>
    <s v="P1005"/>
    <s v="Tablet"/>
    <x v="0"/>
    <s v="RetailHub"/>
    <n v="2"/>
    <n v="18000"/>
    <n v="30"/>
    <n v="36000"/>
    <n v="10800"/>
    <n v="25200"/>
    <n v="17757.599999999999"/>
    <n v="7442.4"/>
    <x v="1"/>
    <s v="Bengaluru"/>
    <s v="Karnataka"/>
    <s v="India"/>
    <s v="UPI"/>
    <x v="1"/>
    <s v="Express"/>
    <x v="0"/>
    <s v="Yes"/>
    <s v="No"/>
  </r>
  <r>
    <x v="4830"/>
    <x v="388"/>
    <s v="CUST10313"/>
    <s v="Customer 313"/>
    <n v="40"/>
    <s v="New"/>
    <s v="P1010"/>
    <s v="Bluetooth Speaker"/>
    <x v="0"/>
    <s v="Prime Distributors"/>
    <n v="1"/>
    <n v="3200"/>
    <n v="15"/>
    <n v="3200"/>
    <n v="480"/>
    <n v="2720"/>
    <n v="1625.69"/>
    <n v="1094.31"/>
    <x v="2"/>
    <s v="Delhi"/>
    <s v="Delhi"/>
    <s v="India"/>
    <s v="Wallet"/>
    <x v="1"/>
    <s v="Same Day"/>
    <x v="0"/>
    <s v="No"/>
    <s v="No"/>
  </r>
  <r>
    <x v="4831"/>
    <x v="388"/>
    <s v="CUST10482"/>
    <s v="Customer 482"/>
    <n v="39"/>
    <s v="Returning"/>
    <s v="P1008"/>
    <s v="Monitor"/>
    <x v="0"/>
    <s v="Global Traders"/>
    <n v="1"/>
    <n v="14500"/>
    <n v="0"/>
    <n v="14500"/>
    <n v="0"/>
    <n v="14500"/>
    <n v="8866.9599999999991"/>
    <n v="5633.04"/>
    <x v="1"/>
    <s v="Pune"/>
    <s v="Maharashtra"/>
    <s v="India"/>
    <s v="Wallet"/>
    <x v="2"/>
    <s v="Standard"/>
    <x v="4"/>
    <s v="No"/>
    <s v="No"/>
  </r>
  <r>
    <x v="4832"/>
    <x v="388"/>
    <s v="CUST11061"/>
    <s v="Customer 1061"/>
    <n v="50"/>
    <s v="Returning"/>
    <s v="P2004"/>
    <s v="Jacket"/>
    <x v="3"/>
    <s v="Global Traders"/>
    <n v="2"/>
    <n v="3500"/>
    <n v="25"/>
    <n v="7000"/>
    <n v="1750"/>
    <n v="5250"/>
    <n v="3117.72"/>
    <n v="2132.2800000000002"/>
    <x v="1"/>
    <s v="Hyderabad"/>
    <s v="Telangana"/>
    <s v="India"/>
    <s v="Credit Card"/>
    <x v="1"/>
    <s v="Standard"/>
    <x v="2"/>
    <s v="No"/>
    <s v="No"/>
  </r>
  <r>
    <x v="4833"/>
    <x v="388"/>
    <s v="CUST11910"/>
    <s v="Customer 1910"/>
    <n v="38"/>
    <s v="Returning"/>
    <s v="P1001"/>
    <s v="Laptop"/>
    <x v="0"/>
    <s v="TechSource India"/>
    <n v="1"/>
    <n v="55000"/>
    <n v="10"/>
    <n v="55000"/>
    <n v="5500"/>
    <n v="49500"/>
    <n v="35821.49"/>
    <n v="13678.51"/>
    <x v="0"/>
    <s v="Pune"/>
    <s v="Maharashtra"/>
    <s v="India"/>
    <s v="Net Banking"/>
    <x v="2"/>
    <s v="Express"/>
    <x v="0"/>
    <s v="Yes"/>
    <s v="No"/>
  </r>
  <r>
    <x v="4834"/>
    <x v="388"/>
    <s v="CUST10133"/>
    <s v="Customer 133"/>
    <n v="42"/>
    <s v="Returning"/>
    <s v="P4002"/>
    <s v="Moisturizer"/>
    <x v="4"/>
    <s v="BeautyCare"/>
    <n v="1"/>
    <n v="650"/>
    <n v="0"/>
    <n v="650"/>
    <n v="0"/>
    <n v="650"/>
    <n v="486.2"/>
    <n v="163.80000000000001"/>
    <x v="1"/>
    <s v="Hyderabad"/>
    <s v="Telangana"/>
    <s v="India"/>
    <s v="Debit Card"/>
    <x v="0"/>
    <s v="Standard"/>
    <x v="3"/>
    <s v="No"/>
    <s v="No"/>
  </r>
  <r>
    <x v="4835"/>
    <x v="388"/>
    <s v="CUST10673"/>
    <s v="Customer 673"/>
    <n v="41"/>
    <s v="Returning"/>
    <s v="P5003"/>
    <s v="Calculator"/>
    <x v="1"/>
    <s v="Stationery Hub"/>
    <n v="3"/>
    <n v="650"/>
    <n v="0"/>
    <n v="1950"/>
    <n v="0"/>
    <n v="1950"/>
    <n v="1509.29"/>
    <n v="440.71"/>
    <x v="1"/>
    <s v="Nagpur"/>
    <s v="Maharashtra"/>
    <s v="India"/>
    <s v="Cash on Delivery"/>
    <x v="1"/>
    <s v="Standard"/>
    <x v="0"/>
    <s v="No"/>
    <s v="No"/>
  </r>
  <r>
    <x v="4836"/>
    <x v="389"/>
    <s v="CUST11789"/>
    <s v="Customer 1789"/>
    <n v="47"/>
    <s v="Loyal"/>
    <s v="P1005"/>
    <s v="Tablet"/>
    <x v="0"/>
    <s v="RetailHub"/>
    <n v="2"/>
    <n v="18000"/>
    <n v="0"/>
    <n v="36000"/>
    <n v="0"/>
    <n v="36000"/>
    <n v="21833.22"/>
    <n v="14166.78"/>
    <x v="1"/>
    <s v="Lucknow"/>
    <s v="Uttar Pradesh"/>
    <s v="India"/>
    <s v="Credit Card"/>
    <x v="2"/>
    <s v="Standard"/>
    <x v="3"/>
    <s v="No"/>
    <s v="No"/>
  </r>
  <r>
    <x v="4837"/>
    <x v="389"/>
    <s v="CUST10481"/>
    <s v="Customer 481"/>
    <n v="56"/>
    <s v="New"/>
    <s v="P1007"/>
    <s v="Mouse"/>
    <x v="0"/>
    <s v="RetailHub"/>
    <n v="2"/>
    <n v="900"/>
    <n v="0"/>
    <n v="1800"/>
    <n v="0"/>
    <n v="1800"/>
    <n v="997.38"/>
    <n v="802.62"/>
    <x v="1"/>
    <s v="Guwahati"/>
    <s v="Assam"/>
    <s v="India"/>
    <s v="Credit Card"/>
    <x v="2"/>
    <s v="Express"/>
    <x v="3"/>
    <s v="No"/>
    <s v="No"/>
  </r>
  <r>
    <x v="4838"/>
    <x v="389"/>
    <s v="CUST10372"/>
    <s v="Customer 372"/>
    <n v="33"/>
    <s v="New"/>
    <s v="P1003"/>
    <s v="Headphones"/>
    <x v="0"/>
    <s v="Metro Supplies"/>
    <n v="1"/>
    <n v="2500"/>
    <n v="20"/>
    <n v="2500"/>
    <n v="500"/>
    <n v="2000"/>
    <n v="1634.5"/>
    <n v="365.5"/>
    <x v="1"/>
    <s v="Indore"/>
    <s v="Madhya Pradesh"/>
    <s v="India"/>
    <s v="Net Banking"/>
    <x v="1"/>
    <s v="Standard"/>
    <x v="0"/>
    <s v="No"/>
    <s v="No"/>
  </r>
  <r>
    <x v="4839"/>
    <x v="389"/>
    <s v="CUST11859"/>
    <s v="Customer 1859"/>
    <n v="58"/>
    <s v="Returning"/>
    <s v="P3001"/>
    <s v="Coffee Maker"/>
    <x v="2"/>
    <s v="HomeNeeds"/>
    <n v="3"/>
    <n v="4200"/>
    <n v="0"/>
    <n v="12600"/>
    <n v="0"/>
    <n v="12600"/>
    <n v="7029.03"/>
    <n v="5570.97"/>
    <x v="1"/>
    <s v="Chandigarh"/>
    <s v="Chandigarh"/>
    <s v="India"/>
    <s v="UPI"/>
    <x v="2"/>
    <s v="Standard"/>
    <x v="0"/>
    <s v="No"/>
    <s v="No"/>
  </r>
  <r>
    <x v="4840"/>
    <x v="389"/>
    <s v="CUST10078"/>
    <s v="Customer 78"/>
    <n v="55"/>
    <s v="Returning"/>
    <s v="P5004"/>
    <s v="Pen Set"/>
    <x v="1"/>
    <s v="Stationery Hub"/>
    <n v="2"/>
    <n v="250"/>
    <n v="5"/>
    <n v="500"/>
    <n v="25"/>
    <n v="475"/>
    <n v="287.62"/>
    <n v="187.38"/>
    <x v="1"/>
    <s v="Chennai"/>
    <s v="Tamil Nadu"/>
    <s v="India"/>
    <s v="Net Banking"/>
    <x v="1"/>
    <s v="Standard"/>
    <x v="0"/>
    <s v="No"/>
    <s v="No"/>
  </r>
  <r>
    <x v="4841"/>
    <x v="389"/>
    <s v="CUST10265"/>
    <s v="Customer 265"/>
    <n v="29"/>
    <s v="Loyal"/>
    <s v="P3007"/>
    <s v="Vacuum Cleaner"/>
    <x v="2"/>
    <s v="Global Traders"/>
    <n v="5"/>
    <n v="8500"/>
    <n v="20"/>
    <n v="42500"/>
    <n v="8500"/>
    <n v="34000"/>
    <n v="27558.14"/>
    <n v="6441.86"/>
    <x v="1"/>
    <s v="Indore"/>
    <s v="Madhya Pradesh"/>
    <s v="India"/>
    <s v="Net Banking"/>
    <x v="0"/>
    <s v="Standard"/>
    <x v="0"/>
    <s v="No"/>
    <s v="No"/>
  </r>
  <r>
    <x v="4842"/>
    <x v="389"/>
    <s v="CUST12137"/>
    <s v="Customer 2137"/>
    <n v="22"/>
    <s v="Loyal"/>
    <s v="P2004"/>
    <s v="Jacket"/>
    <x v="3"/>
    <s v="Global Traders"/>
    <n v="2"/>
    <n v="3500"/>
    <n v="0"/>
    <n v="7000"/>
    <n v="0"/>
    <n v="7000"/>
    <n v="3962"/>
    <n v="3038"/>
    <x v="1"/>
    <s v="Nagpur"/>
    <s v="Maharashtra"/>
    <s v="India"/>
    <s v="Credit Card"/>
    <x v="2"/>
    <s v="Standard"/>
    <x v="0"/>
    <s v="No"/>
    <s v="No"/>
  </r>
  <r>
    <x v="4843"/>
    <x v="389"/>
    <s v="CUST12056"/>
    <s v="Customer 2056"/>
    <n v="28"/>
    <s v="Returning"/>
    <s v="P3001"/>
    <s v="Coffee Maker"/>
    <x v="2"/>
    <s v="HomeNeeds"/>
    <n v="2"/>
    <n v="4200"/>
    <n v="0"/>
    <n v="8400"/>
    <n v="0"/>
    <n v="8400"/>
    <n v="6686.66"/>
    <n v="1713.34"/>
    <x v="1"/>
    <s v="Visakhapatnam"/>
    <s v="Andhra Pradesh"/>
    <s v="India"/>
    <s v="Net Banking"/>
    <x v="2"/>
    <s v="Express"/>
    <x v="3"/>
    <s v="No"/>
    <s v="No"/>
  </r>
  <r>
    <x v="4844"/>
    <x v="389"/>
    <s v="CUST12037"/>
    <s v="Customer 2037"/>
    <n v="57"/>
    <s v="New"/>
    <s v="P5001"/>
    <s v="Notebook Set"/>
    <x v="1"/>
    <s v="Stationery Hub"/>
    <n v="1"/>
    <n v="500"/>
    <n v="5"/>
    <n v="500"/>
    <n v="25"/>
    <n v="475"/>
    <n v="361.57"/>
    <n v="113.43"/>
    <x v="2"/>
    <s v="Nagpur"/>
    <s v="Maharashtra"/>
    <s v="India"/>
    <s v="Wallet"/>
    <x v="0"/>
    <s v="Express"/>
    <x v="1"/>
    <s v="No"/>
    <s v="Yes"/>
  </r>
  <r>
    <x v="4845"/>
    <x v="389"/>
    <s v="CUST10313"/>
    <s v="Customer 313"/>
    <n v="51"/>
    <s v="Returning"/>
    <s v="P2007"/>
    <s v="Saree"/>
    <x v="3"/>
    <s v="FashionMart"/>
    <n v="3"/>
    <n v="2600"/>
    <n v="10"/>
    <n v="7800"/>
    <n v="780"/>
    <n v="7020"/>
    <n v="5269.31"/>
    <n v="1750.69"/>
    <x v="1"/>
    <s v="Patna"/>
    <s v="Bihar"/>
    <s v="India"/>
    <s v="Net Banking"/>
    <x v="0"/>
    <s v="Standard"/>
    <x v="0"/>
    <s v="No"/>
    <s v="No"/>
  </r>
  <r>
    <x v="4846"/>
    <x v="390"/>
    <s v="CUST12118"/>
    <s v="Customer 2118"/>
    <n v="39"/>
    <s v="Returning"/>
    <s v="P3001"/>
    <s v="Coffee Maker"/>
    <x v="2"/>
    <s v="HomeNeeds"/>
    <n v="1"/>
    <n v="4200"/>
    <n v="10"/>
    <n v="4200"/>
    <n v="420"/>
    <n v="3780"/>
    <n v="2132.83"/>
    <n v="1647.17"/>
    <x v="0"/>
    <s v="Coimbatore"/>
    <s v="Tamil Nadu"/>
    <s v="India"/>
    <s v="Cash on Delivery"/>
    <x v="1"/>
    <s v="Standard"/>
    <x v="1"/>
    <s v="No"/>
    <s v="No"/>
  </r>
  <r>
    <x v="4847"/>
    <x v="390"/>
    <s v="CUST11962"/>
    <s v="Customer 1962"/>
    <n v="30"/>
    <s v="New"/>
    <s v="P2008"/>
    <s v="Formal Shirt"/>
    <x v="3"/>
    <s v="Global Traders"/>
    <n v="2"/>
    <n v="1700"/>
    <n v="5"/>
    <n v="3400"/>
    <n v="170"/>
    <n v="3230"/>
    <n v="2572.56"/>
    <n v="657.44"/>
    <x v="1"/>
    <s v="Bhubaneswar"/>
    <s v="Odisha"/>
    <s v="India"/>
    <s v="UPI"/>
    <x v="0"/>
    <s v="Express"/>
    <x v="0"/>
    <s v="No"/>
    <s v="No"/>
  </r>
  <r>
    <x v="4848"/>
    <x v="390"/>
    <s v="CUST11765"/>
    <s v="Customer 1765"/>
    <n v="48"/>
    <s v="New"/>
    <s v="P5001"/>
    <s v="Notebook Set"/>
    <x v="1"/>
    <s v="Stationery Hub"/>
    <n v="4"/>
    <n v="500"/>
    <n v="25"/>
    <n v="2000"/>
    <n v="500"/>
    <n v="1500"/>
    <n v="917.59"/>
    <n v="582.41"/>
    <x v="1"/>
    <s v="Jaipur"/>
    <s v="Rajasthan"/>
    <s v="India"/>
    <s v="Debit Card"/>
    <x v="2"/>
    <s v="Standard"/>
    <x v="0"/>
    <s v="No"/>
    <s v="No"/>
  </r>
  <r>
    <x v="4849"/>
    <x v="390"/>
    <s v="CUST11280"/>
    <s v="Customer 1280"/>
    <n v="46"/>
    <s v="Returning"/>
    <s v="P1001"/>
    <s v="Laptop"/>
    <x v="0"/>
    <s v="TechSource India"/>
    <n v="1"/>
    <n v="55000"/>
    <n v="0"/>
    <n v="55000"/>
    <n v="0"/>
    <n v="55000"/>
    <n v="34608.870000000003"/>
    <n v="20391.13"/>
    <x v="2"/>
    <s v="Jaipur"/>
    <s v="Rajasthan"/>
    <s v="India"/>
    <s v="Wallet"/>
    <x v="0"/>
    <s v="Standard"/>
    <x v="0"/>
    <s v="No"/>
    <s v="No"/>
  </r>
  <r>
    <x v="4850"/>
    <x v="390"/>
    <s v="CUST10901"/>
    <s v="Customer 901"/>
    <n v="21"/>
    <s v="Returning"/>
    <s v="P1007"/>
    <s v="Mouse"/>
    <x v="0"/>
    <s v="RetailHub"/>
    <n v="4"/>
    <n v="900"/>
    <n v="15"/>
    <n v="3600"/>
    <n v="540"/>
    <n v="3060"/>
    <n v="2177.83"/>
    <n v="882.17"/>
    <x v="2"/>
    <s v="Visakhapatnam"/>
    <s v="Andhra Pradesh"/>
    <s v="India"/>
    <s v="Credit Card"/>
    <x v="0"/>
    <s v="Express"/>
    <x v="0"/>
    <s v="No"/>
    <s v="Yes"/>
  </r>
  <r>
    <x v="4851"/>
    <x v="390"/>
    <s v="CUST10252"/>
    <s v="Customer 252"/>
    <n v="56"/>
    <s v="Returning"/>
    <s v="P1001"/>
    <s v="Laptop"/>
    <x v="0"/>
    <s v="TechSource India"/>
    <n v="3"/>
    <n v="55000"/>
    <n v="10"/>
    <n v="165000"/>
    <n v="16500"/>
    <n v="148500"/>
    <n v="90050.12"/>
    <n v="58449.88"/>
    <x v="1"/>
    <s v="Patna"/>
    <s v="Bihar"/>
    <s v="India"/>
    <s v="Debit Card"/>
    <x v="0"/>
    <s v="Express"/>
    <x v="3"/>
    <s v="No"/>
    <s v="No"/>
  </r>
  <r>
    <x v="4852"/>
    <x v="390"/>
    <s v="CUST12448"/>
    <s v="Customer 2448"/>
    <n v="39"/>
    <s v="New"/>
    <s v="P1007"/>
    <s v="Mouse"/>
    <x v="0"/>
    <s v="RetailHub"/>
    <n v="1"/>
    <n v="900"/>
    <n v="10"/>
    <n v="900"/>
    <n v="90"/>
    <n v="810"/>
    <n v="647.17999999999995"/>
    <n v="162.82"/>
    <x v="0"/>
    <s v="Nagpur"/>
    <s v="Maharashtra"/>
    <s v="India"/>
    <s v="Net Banking"/>
    <x v="2"/>
    <s v="Express"/>
    <x v="2"/>
    <s v="Yes"/>
    <s v="No"/>
  </r>
  <r>
    <x v="4853"/>
    <x v="391"/>
    <s v="CUST12255"/>
    <s v="Customer 2255"/>
    <n v="24"/>
    <s v="New"/>
    <s v="P1006"/>
    <s v="Keyboard"/>
    <x v="0"/>
    <s v="Metro Supplies"/>
    <n v="4"/>
    <n v="1800"/>
    <n v="0"/>
    <n v="7200"/>
    <n v="0"/>
    <n v="7200"/>
    <n v="4599.67"/>
    <n v="2600.33"/>
    <x v="1"/>
    <s v="Bhopal"/>
    <s v="Madhya Pradesh"/>
    <s v="India"/>
    <s v="UPI"/>
    <x v="2"/>
    <s v="Standard"/>
    <x v="0"/>
    <s v="No"/>
    <s v="No"/>
  </r>
  <r>
    <x v="4854"/>
    <x v="391"/>
    <s v="CUST11774"/>
    <s v="Customer 1774"/>
    <n v="25"/>
    <s v="Loyal"/>
    <s v="P4004"/>
    <s v="Shampoo"/>
    <x v="4"/>
    <s v="BeautyCare"/>
    <n v="1"/>
    <n v="550"/>
    <n v="10"/>
    <n v="550"/>
    <n v="55"/>
    <n v="495"/>
    <n v="335.54"/>
    <n v="159.46"/>
    <x v="1"/>
    <s v="Kolkata"/>
    <s v="West Bengal"/>
    <s v="India"/>
    <s v="Debit Card"/>
    <x v="2"/>
    <s v="Same Day"/>
    <x v="0"/>
    <s v="No"/>
    <s v="No"/>
  </r>
  <r>
    <x v="4855"/>
    <x v="391"/>
    <s v="CUST11867"/>
    <s v="Customer 1867"/>
    <n v="28"/>
    <s v="Returning"/>
    <s v="P3003"/>
    <s v="Mixer Grinder"/>
    <x v="2"/>
    <s v="Prime Distributors"/>
    <n v="1"/>
    <n v="4800"/>
    <n v="15"/>
    <n v="4800"/>
    <n v="720"/>
    <n v="4080"/>
    <n v="2749.66"/>
    <n v="1330.34"/>
    <x v="1"/>
    <s v="Ahmedabad"/>
    <s v="Gujarat"/>
    <s v="India"/>
    <s v="Cash on Delivery"/>
    <x v="0"/>
    <s v="Same Day"/>
    <x v="0"/>
    <s v="No"/>
    <s v="No"/>
  </r>
  <r>
    <x v="4856"/>
    <x v="391"/>
    <s v="CUST10018"/>
    <s v="Customer 18"/>
    <n v="27"/>
    <s v="Returning"/>
    <s v="P1008"/>
    <s v="Monitor"/>
    <x v="0"/>
    <s v="Global Traders"/>
    <n v="2"/>
    <n v="14500"/>
    <n v="10"/>
    <n v="29000"/>
    <n v="2900"/>
    <n v="26100"/>
    <n v="20457.53"/>
    <n v="5642.47"/>
    <x v="1"/>
    <s v="Ahmedabad"/>
    <s v="Gujarat"/>
    <s v="India"/>
    <s v="UPI"/>
    <x v="0"/>
    <s v="Standard"/>
    <x v="0"/>
    <s v="No"/>
    <s v="No"/>
  </r>
  <r>
    <x v="4857"/>
    <x v="391"/>
    <s v="CUST10034"/>
    <s v="Customer 34"/>
    <n v="34"/>
    <s v="Returning"/>
    <s v="P1008"/>
    <s v="Monitor"/>
    <x v="0"/>
    <s v="Global Traders"/>
    <n v="2"/>
    <n v="14500"/>
    <n v="25"/>
    <n v="29000"/>
    <n v="7250"/>
    <n v="21750"/>
    <n v="16140.43"/>
    <n v="5609.57"/>
    <x v="2"/>
    <s v="Chennai"/>
    <s v="Tamil Nadu"/>
    <s v="India"/>
    <s v="Credit Card"/>
    <x v="2"/>
    <s v="Express"/>
    <x v="0"/>
    <s v="No"/>
    <s v="No"/>
  </r>
  <r>
    <x v="4858"/>
    <x v="391"/>
    <s v="CUST11721"/>
    <s v="Customer 1721"/>
    <n v="29"/>
    <s v="New"/>
    <s v="P2006"/>
    <s v="Womens Kurti"/>
    <x v="3"/>
    <s v="FashionMart"/>
    <n v="1"/>
    <n v="1400"/>
    <n v="15"/>
    <n v="1400"/>
    <n v="210"/>
    <n v="1190"/>
    <n v="668.19"/>
    <n v="521.80999999999995"/>
    <x v="0"/>
    <s v="Bhopal"/>
    <s v="Madhya Pradesh"/>
    <s v="India"/>
    <s v="UPI"/>
    <x v="2"/>
    <s v="Express"/>
    <x v="0"/>
    <s v="No"/>
    <s v="No"/>
  </r>
  <r>
    <x v="4859"/>
    <x v="391"/>
    <s v="CUST12177"/>
    <s v="Customer 2177"/>
    <n v="27"/>
    <s v="Returning"/>
    <s v="P5004"/>
    <s v="Pen Set"/>
    <x v="1"/>
    <s v="Stationery Hub"/>
    <n v="1"/>
    <n v="250"/>
    <n v="10"/>
    <n v="250"/>
    <n v="25"/>
    <n v="225"/>
    <n v="135.44999999999999"/>
    <n v="89.55"/>
    <x v="1"/>
    <s v="Jaipur"/>
    <s v="Rajasthan"/>
    <s v="India"/>
    <s v="Net Banking"/>
    <x v="0"/>
    <s v="Standard"/>
    <x v="0"/>
    <s v="Yes"/>
    <s v="No"/>
  </r>
  <r>
    <x v="4860"/>
    <x v="391"/>
    <s v="CUST10208"/>
    <s v="Customer 208"/>
    <n v="52"/>
    <s v="Returning"/>
    <s v="P3002"/>
    <s v="Air Fryer"/>
    <x v="2"/>
    <s v="HomeNeeds"/>
    <n v="2"/>
    <n v="6500"/>
    <n v="5"/>
    <n v="13000"/>
    <n v="650"/>
    <n v="12350"/>
    <n v="9928.02"/>
    <n v="2421.98"/>
    <x v="1"/>
    <s v="Nagpur"/>
    <s v="Maharashtra"/>
    <s v="India"/>
    <s v="Debit Card"/>
    <x v="1"/>
    <s v="Standard"/>
    <x v="4"/>
    <s v="No"/>
    <s v="No"/>
  </r>
  <r>
    <x v="4861"/>
    <x v="391"/>
    <s v="CUST11794"/>
    <s v="Customer 1794"/>
    <n v="22"/>
    <s v="Returning"/>
    <s v="P2007"/>
    <s v="Saree"/>
    <x v="3"/>
    <s v="FashionMart"/>
    <n v="2"/>
    <n v="2600"/>
    <n v="10"/>
    <n v="5200"/>
    <n v="520"/>
    <n v="4680"/>
    <n v="3637.7"/>
    <n v="1042.3"/>
    <x v="2"/>
    <s v="Hyderabad"/>
    <s v="Telangana"/>
    <s v="India"/>
    <s v="Net Banking"/>
    <x v="2"/>
    <s v="Express"/>
    <x v="0"/>
    <s v="Yes"/>
    <s v="No"/>
  </r>
  <r>
    <x v="4862"/>
    <x v="391"/>
    <s v="CUST11011"/>
    <s v="Customer 1011"/>
    <n v="49"/>
    <s v="New"/>
    <s v="P5001"/>
    <s v="Notebook Set"/>
    <x v="1"/>
    <s v="Stationery Hub"/>
    <n v="1"/>
    <n v="500"/>
    <n v="0"/>
    <n v="500"/>
    <n v="0"/>
    <n v="500"/>
    <n v="292.42"/>
    <n v="207.58"/>
    <x v="2"/>
    <s v="Chennai"/>
    <s v="Tamil Nadu"/>
    <s v="India"/>
    <s v="Cash on Delivery"/>
    <x v="0"/>
    <s v="Express"/>
    <x v="0"/>
    <s v="No"/>
    <s v="No"/>
  </r>
  <r>
    <x v="4863"/>
    <x v="392"/>
    <s v="CUST10224"/>
    <s v="Customer 224"/>
    <n v="46"/>
    <s v="Returning"/>
    <s v="P5002"/>
    <s v="Novel"/>
    <x v="1"/>
    <s v="Stationery Hub"/>
    <n v="1"/>
    <n v="400"/>
    <n v="5"/>
    <n v="400"/>
    <n v="20"/>
    <n v="380"/>
    <n v="233.15"/>
    <n v="146.85"/>
    <x v="1"/>
    <s v="Bengaluru"/>
    <s v="Karnataka"/>
    <s v="India"/>
    <s v="Credit Card"/>
    <x v="0"/>
    <s v="Standard"/>
    <x v="1"/>
    <s v="No"/>
    <s v="No"/>
  </r>
  <r>
    <x v="4864"/>
    <x v="392"/>
    <s v="CUST10226"/>
    <s v="Customer 226"/>
    <n v="27"/>
    <s v="Returning"/>
    <s v="P2008"/>
    <s v="Formal Shirt"/>
    <x v="3"/>
    <s v="Global Traders"/>
    <n v="2"/>
    <n v="1700"/>
    <n v="20"/>
    <n v="3400"/>
    <n v="680"/>
    <n v="2720"/>
    <n v="1599.86"/>
    <n v="1120.1400000000001"/>
    <x v="1"/>
    <s v="Patna"/>
    <s v="Bihar"/>
    <s v="India"/>
    <s v="Wallet"/>
    <x v="2"/>
    <s v="Express"/>
    <x v="1"/>
    <s v="No"/>
    <s v="No"/>
  </r>
  <r>
    <x v="4865"/>
    <x v="392"/>
    <s v="CUST11528"/>
    <s v="Customer 1528"/>
    <n v="18"/>
    <s v="New"/>
    <s v="P5002"/>
    <s v="Novel"/>
    <x v="1"/>
    <s v="Stationery Hub"/>
    <n v="2"/>
    <n v="400"/>
    <n v="10"/>
    <n v="800"/>
    <n v="80"/>
    <n v="720"/>
    <n v="418.85"/>
    <n v="301.14999999999998"/>
    <x v="1"/>
    <s v="Jaipur"/>
    <s v="Rajasthan"/>
    <s v="India"/>
    <s v="Wallet"/>
    <x v="0"/>
    <s v="Standard"/>
    <x v="0"/>
    <s v="No"/>
    <s v="Yes"/>
  </r>
  <r>
    <x v="4866"/>
    <x v="392"/>
    <s v="CUST10325"/>
    <s v="Customer 325"/>
    <n v="29"/>
    <s v="New"/>
    <s v="P5001"/>
    <s v="Notebook Set"/>
    <x v="1"/>
    <s v="Stationery Hub"/>
    <n v="2"/>
    <n v="500"/>
    <n v="25"/>
    <n v="1000"/>
    <n v="250"/>
    <n v="750"/>
    <n v="507.79"/>
    <n v="242.21"/>
    <x v="1"/>
    <s v="Coimbatore"/>
    <s v="Tamil Nadu"/>
    <s v="India"/>
    <s v="Debit Card"/>
    <x v="2"/>
    <s v="Standard"/>
    <x v="3"/>
    <s v="No"/>
    <s v="No"/>
  </r>
  <r>
    <x v="4867"/>
    <x v="392"/>
    <s v="CUST10227"/>
    <s v="Customer 227"/>
    <n v="54"/>
    <s v="Returning"/>
    <s v="P4003"/>
    <s v="Sunscreen"/>
    <x v="4"/>
    <s v="BeautyCare"/>
    <n v="2"/>
    <n v="700"/>
    <n v="15"/>
    <n v="1400"/>
    <n v="210"/>
    <n v="1190"/>
    <n v="822.28"/>
    <n v="367.72"/>
    <x v="0"/>
    <s v="Bhopal"/>
    <s v="Madhya Pradesh"/>
    <s v="India"/>
    <s v="Cash on Delivery"/>
    <x v="2"/>
    <s v="Standard"/>
    <x v="0"/>
    <s v="No"/>
    <s v="No"/>
  </r>
  <r>
    <x v="4868"/>
    <x v="392"/>
    <s v="CUST11470"/>
    <s v="Customer 1470"/>
    <n v="48"/>
    <s v="Loyal"/>
    <s v="P2004"/>
    <s v="Jacket"/>
    <x v="3"/>
    <s v="Global Traders"/>
    <n v="2"/>
    <n v="3500"/>
    <n v="5"/>
    <n v="7000"/>
    <n v="350"/>
    <n v="6650"/>
    <n v="4853.6499999999996"/>
    <n v="1796.35"/>
    <x v="1"/>
    <s v="Mumbai"/>
    <s v="Maharashtra"/>
    <s v="India"/>
    <s v="Debit Card"/>
    <x v="0"/>
    <s v="Same Day"/>
    <x v="0"/>
    <s v="No"/>
    <s v="No"/>
  </r>
  <r>
    <x v="4869"/>
    <x v="392"/>
    <s v="CUST12384"/>
    <s v="Customer 2384"/>
    <n v="37"/>
    <s v="Returning"/>
    <s v="P5005"/>
    <s v="Desk Organizer"/>
    <x v="1"/>
    <s v="Stationery Hub"/>
    <n v="1"/>
    <n v="600"/>
    <n v="10"/>
    <n v="600"/>
    <n v="60"/>
    <n v="540"/>
    <n v="400.31"/>
    <n v="139.69"/>
    <x v="2"/>
    <s v="Patna"/>
    <s v="Bihar"/>
    <s v="India"/>
    <s v="Credit Card"/>
    <x v="2"/>
    <s v="Express"/>
    <x v="0"/>
    <s v="No"/>
    <s v="No"/>
  </r>
  <r>
    <x v="4870"/>
    <x v="392"/>
    <s v="CUST12463"/>
    <s v="Customer 2463"/>
    <n v="25"/>
    <s v="Returning"/>
    <s v="P1004"/>
    <s v="Smartwatch"/>
    <x v="0"/>
    <s v="TechSource India"/>
    <n v="1"/>
    <n v="6500"/>
    <n v="5"/>
    <n v="6500"/>
    <n v="325"/>
    <n v="6175"/>
    <n v="3746.9"/>
    <n v="2428.1"/>
    <x v="1"/>
    <s v="Kolkata"/>
    <s v="West Bengal"/>
    <s v="India"/>
    <s v="Cash on Delivery"/>
    <x v="0"/>
    <s v="Same Day"/>
    <x v="0"/>
    <s v="No"/>
    <s v="No"/>
  </r>
  <r>
    <x v="4871"/>
    <x v="392"/>
    <s v="CUST11592"/>
    <s v="Customer 1592"/>
    <n v="29"/>
    <s v="Loyal"/>
    <s v="P3006"/>
    <s v="Water Bottle"/>
    <x v="2"/>
    <s v="Metro Supplies"/>
    <n v="2"/>
    <n v="700"/>
    <n v="10"/>
    <n v="1400"/>
    <n v="140"/>
    <n v="1260"/>
    <n v="749.31"/>
    <n v="510.69"/>
    <x v="2"/>
    <s v="Lucknow"/>
    <s v="Uttar Pradesh"/>
    <s v="India"/>
    <s v="Credit Card"/>
    <x v="1"/>
    <s v="Standard"/>
    <x v="2"/>
    <s v="Yes"/>
    <s v="No"/>
  </r>
  <r>
    <x v="4872"/>
    <x v="392"/>
    <s v="CUST11055"/>
    <s v="Customer 1055"/>
    <n v="47"/>
    <s v="Returning"/>
    <s v="P3005"/>
    <s v="Bedsheet Set"/>
    <x v="2"/>
    <s v="RetailHub"/>
    <n v="2"/>
    <n v="1800"/>
    <n v="5"/>
    <n v="3600"/>
    <n v="180"/>
    <n v="3420"/>
    <n v="2382.92"/>
    <n v="1037.08"/>
    <x v="1"/>
    <s v="Jaipur"/>
    <s v="Rajasthan"/>
    <s v="India"/>
    <s v="UPI"/>
    <x v="0"/>
    <s v="Express"/>
    <x v="0"/>
    <s v="No"/>
    <s v="No"/>
  </r>
  <r>
    <x v="4873"/>
    <x v="392"/>
    <s v="CUST10865"/>
    <s v="Customer 865"/>
    <n v="28"/>
    <s v="New"/>
    <s v="P2007"/>
    <s v="Saree"/>
    <x v="3"/>
    <s v="FashionMart"/>
    <n v="2"/>
    <n v="2600"/>
    <n v="10"/>
    <n v="5200"/>
    <n v="520"/>
    <n v="4680"/>
    <n v="2937.01"/>
    <n v="1742.99"/>
    <x v="0"/>
    <s v="Coimbatore"/>
    <s v="Tamil Nadu"/>
    <s v="India"/>
    <s v="Wallet"/>
    <x v="0"/>
    <s v="Standard"/>
    <x v="3"/>
    <s v="No"/>
    <s v="No"/>
  </r>
  <r>
    <x v="4874"/>
    <x v="392"/>
    <s v="CUST11093"/>
    <s v="Customer 1093"/>
    <n v="20"/>
    <s v="New"/>
    <s v="P3007"/>
    <s v="Vacuum Cleaner"/>
    <x v="2"/>
    <s v="Global Traders"/>
    <n v="6"/>
    <n v="8500"/>
    <n v="5"/>
    <n v="51000"/>
    <n v="2550"/>
    <n v="48450"/>
    <n v="38197.230000000003"/>
    <n v="10252.77"/>
    <x v="1"/>
    <s v="Ahmedabad"/>
    <s v="Gujarat"/>
    <s v="India"/>
    <s v="UPI"/>
    <x v="0"/>
    <s v="Standard"/>
    <x v="3"/>
    <s v="No"/>
    <s v="No"/>
  </r>
  <r>
    <x v="4875"/>
    <x v="393"/>
    <s v="CUST12401"/>
    <s v="Customer 2401"/>
    <n v="27"/>
    <s v="New"/>
    <s v="P1001"/>
    <s v="Laptop"/>
    <x v="0"/>
    <s v="TechSource India"/>
    <n v="2"/>
    <n v="55000"/>
    <n v="10"/>
    <n v="110000"/>
    <n v="11000"/>
    <n v="99000"/>
    <n v="77656.09"/>
    <n v="21343.91"/>
    <x v="1"/>
    <s v="Hyderabad"/>
    <s v="Telangana"/>
    <s v="India"/>
    <s v="Debit Card"/>
    <x v="2"/>
    <s v="Standard"/>
    <x v="0"/>
    <s v="No"/>
    <s v="No"/>
  </r>
  <r>
    <x v="4876"/>
    <x v="393"/>
    <s v="CUST10433"/>
    <s v="Customer 433"/>
    <n v="26"/>
    <s v="Returning"/>
    <s v="P4002"/>
    <s v="Moisturizer"/>
    <x v="4"/>
    <s v="BeautyCare"/>
    <n v="4"/>
    <n v="650"/>
    <n v="10"/>
    <n v="2600"/>
    <n v="260"/>
    <n v="2340"/>
    <n v="1694.41"/>
    <n v="645.59"/>
    <x v="1"/>
    <s v="Lucknow"/>
    <s v="Uttar Pradesh"/>
    <s v="India"/>
    <s v="Debit Card"/>
    <x v="2"/>
    <s v="Standard"/>
    <x v="0"/>
    <s v="Yes"/>
    <s v="No"/>
  </r>
  <r>
    <x v="4877"/>
    <x v="393"/>
    <s v="CUST12209"/>
    <s v="Customer 2209"/>
    <n v="20"/>
    <s v="Returning"/>
    <s v="P3007"/>
    <s v="Vacuum Cleaner"/>
    <x v="2"/>
    <s v="Global Traders"/>
    <n v="2"/>
    <n v="8500"/>
    <n v="15"/>
    <n v="17000"/>
    <n v="2550"/>
    <n v="14450"/>
    <n v="8409.34"/>
    <n v="6040.66"/>
    <x v="1"/>
    <s v="Patna"/>
    <s v="Bihar"/>
    <s v="India"/>
    <s v="Net Banking"/>
    <x v="1"/>
    <s v="Same Day"/>
    <x v="0"/>
    <s v="No"/>
    <s v="No"/>
  </r>
  <r>
    <x v="4878"/>
    <x v="393"/>
    <s v="CUST11512"/>
    <s v="Customer 1512"/>
    <n v="32"/>
    <s v="Loyal"/>
    <s v="P3003"/>
    <s v="Mixer Grinder"/>
    <x v="2"/>
    <s v="Prime Distributors"/>
    <n v="1"/>
    <n v="4800"/>
    <n v="10"/>
    <n v="4800"/>
    <n v="480"/>
    <n v="4320"/>
    <n v="2508.6999999999998"/>
    <n v="1811.3"/>
    <x v="1"/>
    <s v="Pune"/>
    <s v="Maharashtra"/>
    <s v="India"/>
    <s v="Debit Card"/>
    <x v="2"/>
    <s v="Same Day"/>
    <x v="0"/>
    <s v="No"/>
    <s v="No"/>
  </r>
  <r>
    <x v="4879"/>
    <x v="393"/>
    <s v="CUST11516"/>
    <s v="Customer 1516"/>
    <n v="50"/>
    <s v="Returning"/>
    <s v="P2002"/>
    <s v="Jeans"/>
    <x v="3"/>
    <s v="FashionMart"/>
    <n v="1"/>
    <n v="2200"/>
    <n v="10"/>
    <n v="2200"/>
    <n v="220"/>
    <n v="1980"/>
    <n v="1309.51"/>
    <n v="670.49"/>
    <x v="0"/>
    <s v="Hyderabad"/>
    <s v="Telangana"/>
    <s v="India"/>
    <s v="Debit Card"/>
    <x v="1"/>
    <s v="Express"/>
    <x v="0"/>
    <s v="No"/>
    <s v="No"/>
  </r>
  <r>
    <x v="4880"/>
    <x v="393"/>
    <s v="CUST12208"/>
    <s v="Customer 2208"/>
    <n v="23"/>
    <s v="Returning"/>
    <s v="P1005"/>
    <s v="Tablet"/>
    <x v="0"/>
    <s v="RetailHub"/>
    <n v="1"/>
    <n v="18000"/>
    <n v="15"/>
    <n v="18000"/>
    <n v="2700"/>
    <n v="15300"/>
    <n v="12308.54"/>
    <n v="2991.46"/>
    <x v="1"/>
    <s v="Visakhapatnam"/>
    <s v="Andhra Pradesh"/>
    <s v="India"/>
    <s v="UPI"/>
    <x v="0"/>
    <s v="Express"/>
    <x v="0"/>
    <s v="No"/>
    <s v="No"/>
  </r>
  <r>
    <x v="4881"/>
    <x v="393"/>
    <s v="CUST11718"/>
    <s v="Customer 1718"/>
    <n v="44"/>
    <s v="New"/>
    <s v="P2005"/>
    <s v="Backpack"/>
    <x v="3"/>
    <s v="Metro Supplies"/>
    <n v="2"/>
    <n v="1800"/>
    <n v="20"/>
    <n v="3600"/>
    <n v="720"/>
    <n v="2880"/>
    <n v="1778.71"/>
    <n v="1101.29"/>
    <x v="1"/>
    <s v="Chennai"/>
    <s v="Tamil Nadu"/>
    <s v="India"/>
    <s v="Cash on Delivery"/>
    <x v="2"/>
    <s v="Express"/>
    <x v="2"/>
    <s v="No"/>
    <s v="No"/>
  </r>
  <r>
    <x v="4882"/>
    <x v="393"/>
    <s v="CUST11730"/>
    <s v="Customer 1730"/>
    <n v="34"/>
    <s v="New"/>
    <s v="P1002"/>
    <s v="Smartphone"/>
    <x v="0"/>
    <s v="Global Traders"/>
    <n v="3"/>
    <n v="28000"/>
    <n v="20"/>
    <n v="84000"/>
    <n v="16800"/>
    <n v="67200"/>
    <n v="46782.879999999997"/>
    <n v="20417.12"/>
    <x v="1"/>
    <s v="Jaipur"/>
    <s v="Rajasthan"/>
    <s v="India"/>
    <s v="UPI"/>
    <x v="0"/>
    <s v="Express"/>
    <x v="3"/>
    <s v="No"/>
    <s v="No"/>
  </r>
  <r>
    <x v="4883"/>
    <x v="393"/>
    <s v="CUST10851"/>
    <s v="Customer 851"/>
    <n v="58"/>
    <s v="New"/>
    <s v="P3003"/>
    <s v="Mixer Grinder"/>
    <x v="2"/>
    <s v="Prime Distributors"/>
    <n v="1"/>
    <n v="4800"/>
    <n v="10"/>
    <n v="4800"/>
    <n v="480"/>
    <n v="4320"/>
    <n v="3501.77"/>
    <n v="818.23"/>
    <x v="1"/>
    <s v="Lucknow"/>
    <s v="Uttar Pradesh"/>
    <s v="India"/>
    <s v="UPI"/>
    <x v="0"/>
    <s v="Standard"/>
    <x v="3"/>
    <s v="No"/>
    <s v="No"/>
  </r>
  <r>
    <x v="4884"/>
    <x v="393"/>
    <s v="CUST11376"/>
    <s v="Customer 1376"/>
    <n v="41"/>
    <s v="Returning"/>
    <s v="P1001"/>
    <s v="Laptop"/>
    <x v="0"/>
    <s v="TechSource India"/>
    <n v="1"/>
    <n v="55000"/>
    <n v="0"/>
    <n v="55000"/>
    <n v="0"/>
    <n v="55000"/>
    <n v="41214.81"/>
    <n v="13785.19"/>
    <x v="1"/>
    <s v="Ahmedabad"/>
    <s v="Gujarat"/>
    <s v="India"/>
    <s v="Net Banking"/>
    <x v="1"/>
    <s v="Standard"/>
    <x v="0"/>
    <s v="No"/>
    <s v="No"/>
  </r>
  <r>
    <x v="4885"/>
    <x v="393"/>
    <s v="CUST10855"/>
    <s v="Customer 855"/>
    <n v="37"/>
    <s v="Loyal"/>
    <s v="P4006"/>
    <s v="Lipstick"/>
    <x v="4"/>
    <s v="BeautyCare"/>
    <n v="5"/>
    <n v="850"/>
    <n v="0"/>
    <n v="4250"/>
    <n v="0"/>
    <n v="4250"/>
    <n v="2513.44"/>
    <n v="1736.56"/>
    <x v="2"/>
    <s v="Hyderabad"/>
    <s v="Telangana"/>
    <s v="India"/>
    <s v="Debit Card"/>
    <x v="1"/>
    <s v="Express"/>
    <x v="0"/>
    <s v="Yes"/>
    <s v="No"/>
  </r>
  <r>
    <x v="4886"/>
    <x v="394"/>
    <s v="CUST11895"/>
    <s v="Customer 1895"/>
    <n v="25"/>
    <s v="New"/>
    <s v="P5004"/>
    <s v="Pen Set"/>
    <x v="1"/>
    <s v="Stationery Hub"/>
    <n v="1"/>
    <n v="250"/>
    <n v="0"/>
    <n v="250"/>
    <n v="0"/>
    <n v="250"/>
    <n v="177.49"/>
    <n v="72.510000000000005"/>
    <x v="1"/>
    <s v="Chennai"/>
    <s v="Tamil Nadu"/>
    <s v="India"/>
    <s v="Wallet"/>
    <x v="0"/>
    <s v="Standard"/>
    <x v="0"/>
    <s v="No"/>
    <s v="No"/>
  </r>
  <r>
    <x v="4887"/>
    <x v="394"/>
    <s v="CUST10144"/>
    <s v="Customer 144"/>
    <n v="38"/>
    <s v="New"/>
    <s v="P3006"/>
    <s v="Water Bottle"/>
    <x v="2"/>
    <s v="Metro Supplies"/>
    <n v="2"/>
    <n v="700"/>
    <n v="15"/>
    <n v="1400"/>
    <n v="210"/>
    <n v="1190"/>
    <n v="865.2"/>
    <n v="324.8"/>
    <x v="0"/>
    <s v="Bengaluru"/>
    <s v="Karnataka"/>
    <s v="India"/>
    <s v="Net Banking"/>
    <x v="2"/>
    <s v="Standard"/>
    <x v="0"/>
    <s v="No"/>
    <s v="No"/>
  </r>
  <r>
    <x v="4888"/>
    <x v="394"/>
    <s v="CUST11323"/>
    <s v="Customer 1323"/>
    <n v="30"/>
    <s v="Returning"/>
    <s v="P3003"/>
    <s v="Mixer Grinder"/>
    <x v="2"/>
    <s v="Prime Distributors"/>
    <n v="2"/>
    <n v="4800"/>
    <n v="15"/>
    <n v="9600"/>
    <n v="1440"/>
    <n v="8160"/>
    <n v="4943.33"/>
    <n v="3216.67"/>
    <x v="2"/>
    <s v="Jaipur"/>
    <s v="Rajasthan"/>
    <s v="India"/>
    <s v="Credit Card"/>
    <x v="2"/>
    <s v="Standard"/>
    <x v="3"/>
    <s v="No"/>
    <s v="No"/>
  </r>
  <r>
    <x v="4889"/>
    <x v="394"/>
    <s v="CUST12351"/>
    <s v="Customer 2351"/>
    <n v="36"/>
    <s v="New"/>
    <s v="P2005"/>
    <s v="Backpack"/>
    <x v="3"/>
    <s v="Metro Supplies"/>
    <n v="1"/>
    <n v="1800"/>
    <n v="0"/>
    <n v="1800"/>
    <n v="0"/>
    <n v="1800"/>
    <n v="1381.9"/>
    <n v="418.1"/>
    <x v="1"/>
    <s v="Surat"/>
    <s v="Gujarat"/>
    <s v="India"/>
    <s v="Credit Card"/>
    <x v="2"/>
    <s v="Standard"/>
    <x v="3"/>
    <s v="No"/>
    <s v="No"/>
  </r>
  <r>
    <x v="4890"/>
    <x v="394"/>
    <s v="CUST11567"/>
    <s v="Customer 1567"/>
    <n v="25"/>
    <s v="New"/>
    <s v="P1008"/>
    <s v="Monitor"/>
    <x v="0"/>
    <s v="Global Traders"/>
    <n v="1"/>
    <n v="14500"/>
    <n v="0"/>
    <n v="14500"/>
    <n v="0"/>
    <n v="14500"/>
    <n v="10436.56"/>
    <n v="4063.44"/>
    <x v="2"/>
    <s v="Surat"/>
    <s v="Gujarat"/>
    <s v="India"/>
    <s v="Credit Card"/>
    <x v="2"/>
    <s v="Standard"/>
    <x v="0"/>
    <s v="No"/>
    <s v="No"/>
  </r>
  <r>
    <x v="4891"/>
    <x v="394"/>
    <s v="CUST12459"/>
    <s v="Customer 2459"/>
    <n v="31"/>
    <s v="Returning"/>
    <s v="P1009"/>
    <s v="Power Bank"/>
    <x v="0"/>
    <s v="Prime Distributors"/>
    <n v="1"/>
    <n v="1600"/>
    <n v="20"/>
    <n v="1600"/>
    <n v="320"/>
    <n v="1280"/>
    <n v="940.29"/>
    <n v="339.71"/>
    <x v="1"/>
    <s v="Lucknow"/>
    <s v="Uttar Pradesh"/>
    <s v="India"/>
    <s v="Wallet"/>
    <x v="0"/>
    <s v="Express"/>
    <x v="0"/>
    <s v="No"/>
    <s v="Yes"/>
  </r>
  <r>
    <x v="4892"/>
    <x v="394"/>
    <s v="CUST11079"/>
    <s v="Customer 1079"/>
    <n v="47"/>
    <s v="Returning"/>
    <s v="P4003"/>
    <s v="Sunscreen"/>
    <x v="4"/>
    <s v="BeautyCare"/>
    <n v="5"/>
    <n v="700"/>
    <n v="5"/>
    <n v="3500"/>
    <n v="175"/>
    <n v="3325"/>
    <n v="2719.79"/>
    <n v="605.21"/>
    <x v="1"/>
    <s v="Ahmedabad"/>
    <s v="Gujarat"/>
    <s v="India"/>
    <s v="Net Banking"/>
    <x v="1"/>
    <s v="Express"/>
    <x v="0"/>
    <s v="No"/>
    <s v="No"/>
  </r>
  <r>
    <x v="4893"/>
    <x v="394"/>
    <s v="CUST10265"/>
    <s v="Customer 265"/>
    <n v="46"/>
    <s v="New"/>
    <s v="P4003"/>
    <s v="Sunscreen"/>
    <x v="4"/>
    <s v="BeautyCare"/>
    <n v="2"/>
    <n v="700"/>
    <n v="10"/>
    <n v="1400"/>
    <n v="140"/>
    <n v="1260"/>
    <n v="982.36"/>
    <n v="277.64"/>
    <x v="1"/>
    <s v="Hyderabad"/>
    <s v="Telangana"/>
    <s v="India"/>
    <s v="Net Banking"/>
    <x v="2"/>
    <s v="Standard"/>
    <x v="0"/>
    <s v="Yes"/>
    <s v="No"/>
  </r>
  <r>
    <x v="4894"/>
    <x v="394"/>
    <s v="CUST10054"/>
    <s v="Customer 54"/>
    <n v="60"/>
    <s v="Loyal"/>
    <s v="P5005"/>
    <s v="Desk Organizer"/>
    <x v="1"/>
    <s v="Stationery Hub"/>
    <n v="2"/>
    <n v="600"/>
    <n v="0"/>
    <n v="1200"/>
    <n v="0"/>
    <n v="1200"/>
    <n v="798.15"/>
    <n v="401.85"/>
    <x v="0"/>
    <s v="Mumbai"/>
    <s v="Maharashtra"/>
    <s v="India"/>
    <s v="Debit Card"/>
    <x v="0"/>
    <s v="Standard"/>
    <x v="0"/>
    <s v="No"/>
    <s v="No"/>
  </r>
  <r>
    <x v="4895"/>
    <x v="394"/>
    <s v="CUST11224"/>
    <s v="Customer 1224"/>
    <n v="38"/>
    <s v="New"/>
    <s v="P3002"/>
    <s v="Air Fryer"/>
    <x v="2"/>
    <s v="HomeNeeds"/>
    <n v="1"/>
    <n v="6500"/>
    <n v="15"/>
    <n v="6500"/>
    <n v="975"/>
    <n v="5525"/>
    <n v="3052.38"/>
    <n v="2472.62"/>
    <x v="1"/>
    <s v="Surat"/>
    <s v="Gujarat"/>
    <s v="India"/>
    <s v="UPI"/>
    <x v="0"/>
    <s v="Express"/>
    <x v="0"/>
    <s v="No"/>
    <s v="No"/>
  </r>
  <r>
    <x v="4896"/>
    <x v="394"/>
    <s v="CUST12329"/>
    <s v="Customer 2329"/>
    <n v="42"/>
    <s v="Returning"/>
    <s v="P5003"/>
    <s v="Calculator"/>
    <x v="1"/>
    <s v="Stationery Hub"/>
    <n v="3"/>
    <n v="650"/>
    <n v="5"/>
    <n v="1950"/>
    <n v="97.5"/>
    <n v="1852.5"/>
    <n v="1466.58"/>
    <n v="385.92"/>
    <x v="0"/>
    <s v="Pune"/>
    <s v="Maharashtra"/>
    <s v="India"/>
    <s v="Debit Card"/>
    <x v="2"/>
    <s v="Same Day"/>
    <x v="4"/>
    <s v="No"/>
    <s v="No"/>
  </r>
  <r>
    <x v="4897"/>
    <x v="394"/>
    <s v="CUST11379"/>
    <s v="Customer 1379"/>
    <n v="58"/>
    <s v="Returning"/>
    <s v="P1004"/>
    <s v="Smartwatch"/>
    <x v="0"/>
    <s v="TechSource India"/>
    <n v="1"/>
    <n v="6500"/>
    <n v="10"/>
    <n v="6500"/>
    <n v="650"/>
    <n v="5850"/>
    <n v="3923.47"/>
    <n v="1926.53"/>
    <x v="0"/>
    <s v="Delhi"/>
    <s v="Delhi"/>
    <s v="India"/>
    <s v="UPI"/>
    <x v="2"/>
    <s v="Express"/>
    <x v="0"/>
    <s v="No"/>
    <s v="No"/>
  </r>
  <r>
    <x v="4898"/>
    <x v="394"/>
    <s v="CUST10909"/>
    <s v="Customer 909"/>
    <n v="22"/>
    <s v="Returning"/>
    <s v="P1003"/>
    <s v="Headphones"/>
    <x v="0"/>
    <s v="Metro Supplies"/>
    <n v="1"/>
    <n v="2500"/>
    <n v="5"/>
    <n v="2500"/>
    <n v="125"/>
    <n v="2375"/>
    <n v="1393.77"/>
    <n v="981.23"/>
    <x v="1"/>
    <s v="Chennai"/>
    <s v="Tamil Nadu"/>
    <s v="India"/>
    <s v="Cash on Delivery"/>
    <x v="2"/>
    <s v="Standard"/>
    <x v="0"/>
    <s v="No"/>
    <s v="No"/>
  </r>
  <r>
    <x v="4899"/>
    <x v="394"/>
    <s v="CUST11476"/>
    <s v="Customer 1476"/>
    <n v="45"/>
    <s v="Loyal"/>
    <s v="P1008"/>
    <s v="Monitor"/>
    <x v="0"/>
    <s v="Global Traders"/>
    <n v="6"/>
    <n v="14500"/>
    <n v="15"/>
    <n v="87000"/>
    <n v="13050"/>
    <n v="73950"/>
    <n v="45230.87"/>
    <n v="28719.13"/>
    <x v="1"/>
    <s v="Surat"/>
    <s v="Gujarat"/>
    <s v="India"/>
    <s v="Debit Card"/>
    <x v="0"/>
    <s v="Standard"/>
    <x v="0"/>
    <s v="No"/>
    <s v="No"/>
  </r>
  <r>
    <x v="4900"/>
    <x v="395"/>
    <s v="CUST10976"/>
    <s v="Customer 976"/>
    <n v="35"/>
    <s v="New"/>
    <s v="P1010"/>
    <s v="Bluetooth Speaker"/>
    <x v="0"/>
    <s v="Prime Distributors"/>
    <n v="2"/>
    <n v="3200"/>
    <n v="25"/>
    <n v="6400"/>
    <n v="1600"/>
    <n v="4800"/>
    <n v="3904.53"/>
    <n v="895.47"/>
    <x v="1"/>
    <s v="Pune"/>
    <s v="Maharashtra"/>
    <s v="India"/>
    <s v="Credit Card"/>
    <x v="1"/>
    <s v="Standard"/>
    <x v="0"/>
    <s v="No"/>
    <s v="No"/>
  </r>
  <r>
    <x v="4901"/>
    <x v="395"/>
    <s v="CUST11193"/>
    <s v="Customer 1193"/>
    <n v="21"/>
    <s v="Returning"/>
    <s v="P2002"/>
    <s v="Jeans"/>
    <x v="3"/>
    <s v="FashionMart"/>
    <n v="2"/>
    <n v="2200"/>
    <n v="15"/>
    <n v="4400"/>
    <n v="660"/>
    <n v="3740"/>
    <n v="2110.65"/>
    <n v="1629.35"/>
    <x v="2"/>
    <s v="Ahmedabad"/>
    <s v="Gujarat"/>
    <s v="India"/>
    <s v="Cash on Delivery"/>
    <x v="0"/>
    <s v="Standard"/>
    <x v="0"/>
    <s v="No"/>
    <s v="No"/>
  </r>
  <r>
    <x v="4902"/>
    <x v="395"/>
    <s v="CUST12392"/>
    <s v="Customer 2392"/>
    <n v="51"/>
    <s v="Returning"/>
    <s v="P2001"/>
    <s v="Running Shoes"/>
    <x v="3"/>
    <s v="FashionMart"/>
    <n v="3"/>
    <n v="3200"/>
    <n v="0"/>
    <n v="9600"/>
    <n v="0"/>
    <n v="9600"/>
    <n v="6058.79"/>
    <n v="3541.21"/>
    <x v="1"/>
    <s v="Chandigarh"/>
    <s v="Chandigarh"/>
    <s v="India"/>
    <s v="Wallet"/>
    <x v="0"/>
    <s v="Same Day"/>
    <x v="3"/>
    <s v="No"/>
    <s v="No"/>
  </r>
  <r>
    <x v="4903"/>
    <x v="395"/>
    <s v="CUST12320"/>
    <s v="Customer 2320"/>
    <n v="21"/>
    <s v="Loyal"/>
    <s v="P5001"/>
    <s v="Notebook Set"/>
    <x v="1"/>
    <s v="Stationery Hub"/>
    <n v="5"/>
    <n v="500"/>
    <n v="5"/>
    <n v="2500"/>
    <n v="125"/>
    <n v="2375"/>
    <n v="1576.49"/>
    <n v="798.51"/>
    <x v="2"/>
    <s v="Chandigarh"/>
    <s v="Chandigarh"/>
    <s v="India"/>
    <s v="Credit Card"/>
    <x v="0"/>
    <s v="Standard"/>
    <x v="3"/>
    <s v="No"/>
    <s v="No"/>
  </r>
  <r>
    <x v="4904"/>
    <x v="395"/>
    <s v="CUST11828"/>
    <s v="Customer 1828"/>
    <n v="44"/>
    <s v="Returning"/>
    <s v="P5004"/>
    <s v="Pen Set"/>
    <x v="1"/>
    <s v="Stationery Hub"/>
    <n v="2"/>
    <n v="250"/>
    <n v="5"/>
    <n v="500"/>
    <n v="25"/>
    <n v="475"/>
    <n v="287.64"/>
    <n v="187.36"/>
    <x v="1"/>
    <s v="Lucknow"/>
    <s v="Uttar Pradesh"/>
    <s v="India"/>
    <s v="Credit Card"/>
    <x v="0"/>
    <s v="Standard"/>
    <x v="0"/>
    <s v="No"/>
    <s v="No"/>
  </r>
  <r>
    <x v="4905"/>
    <x v="395"/>
    <s v="CUST10630"/>
    <s v="Customer 630"/>
    <n v="19"/>
    <s v="Returning"/>
    <s v="P2001"/>
    <s v="Running Shoes"/>
    <x v="3"/>
    <s v="FashionMart"/>
    <n v="5"/>
    <n v="3200"/>
    <n v="0"/>
    <n v="16000"/>
    <n v="0"/>
    <n v="16000"/>
    <n v="11133.29"/>
    <n v="4866.71"/>
    <x v="1"/>
    <s v="Lucknow"/>
    <s v="Uttar Pradesh"/>
    <s v="India"/>
    <s v="Credit Card"/>
    <x v="0"/>
    <s v="Standard"/>
    <x v="2"/>
    <s v="No"/>
    <s v="Yes"/>
  </r>
  <r>
    <x v="4906"/>
    <x v="395"/>
    <s v="CUST11631"/>
    <s v="Customer 1631"/>
    <n v="59"/>
    <s v="New"/>
    <s v="P3006"/>
    <s v="Water Bottle"/>
    <x v="2"/>
    <s v="Metro Supplies"/>
    <n v="5"/>
    <n v="700"/>
    <n v="10"/>
    <n v="3500"/>
    <n v="350"/>
    <n v="3150"/>
    <n v="2555.25"/>
    <n v="594.75"/>
    <x v="1"/>
    <s v="Surat"/>
    <s v="Gujarat"/>
    <s v="India"/>
    <s v="Wallet"/>
    <x v="2"/>
    <s v="Standard"/>
    <x v="0"/>
    <s v="No"/>
    <s v="No"/>
  </r>
  <r>
    <x v="4907"/>
    <x v="395"/>
    <s v="CUST11195"/>
    <s v="Customer 1195"/>
    <n v="39"/>
    <s v="Returning"/>
    <s v="P2005"/>
    <s v="Backpack"/>
    <x v="3"/>
    <s v="Metro Supplies"/>
    <n v="1"/>
    <n v="1800"/>
    <n v="5"/>
    <n v="1800"/>
    <n v="90"/>
    <n v="1710"/>
    <n v="1188.19"/>
    <n v="521.80999999999995"/>
    <x v="1"/>
    <s v="Bhubaneswar"/>
    <s v="Odisha"/>
    <s v="India"/>
    <s v="Credit Card"/>
    <x v="2"/>
    <s v="Standard"/>
    <x v="1"/>
    <s v="No"/>
    <s v="No"/>
  </r>
  <r>
    <x v="4908"/>
    <x v="395"/>
    <s v="CUST10180"/>
    <s v="Customer 180"/>
    <n v="32"/>
    <s v="Returning"/>
    <s v="P4002"/>
    <s v="Moisturizer"/>
    <x v="4"/>
    <s v="BeautyCare"/>
    <n v="1"/>
    <n v="650"/>
    <n v="10"/>
    <n v="650"/>
    <n v="65"/>
    <n v="585"/>
    <n v="425.44"/>
    <n v="159.56"/>
    <x v="1"/>
    <s v="Pune"/>
    <s v="Maharashtra"/>
    <s v="India"/>
    <s v="Debit Card"/>
    <x v="0"/>
    <s v="Standard"/>
    <x v="4"/>
    <s v="Yes"/>
    <s v="No"/>
  </r>
  <r>
    <x v="4909"/>
    <x v="395"/>
    <s v="CUST10687"/>
    <s v="Customer 687"/>
    <n v="55"/>
    <s v="Returning"/>
    <s v="P4003"/>
    <s v="Sunscreen"/>
    <x v="4"/>
    <s v="BeautyCare"/>
    <n v="2"/>
    <n v="700"/>
    <n v="10"/>
    <n v="1400"/>
    <n v="140"/>
    <n v="1260"/>
    <n v="808.92"/>
    <n v="451.08"/>
    <x v="2"/>
    <s v="Delhi"/>
    <s v="Delhi"/>
    <s v="India"/>
    <s v="Cash on Delivery"/>
    <x v="0"/>
    <s v="Same Day"/>
    <x v="0"/>
    <s v="No"/>
    <s v="No"/>
  </r>
  <r>
    <x v="4910"/>
    <x v="395"/>
    <s v="CUST10053"/>
    <s v="Customer 53"/>
    <n v="20"/>
    <s v="Returning"/>
    <s v="P5003"/>
    <s v="Calculator"/>
    <x v="1"/>
    <s v="Stationery Hub"/>
    <n v="3"/>
    <n v="650"/>
    <n v="10"/>
    <n v="1950"/>
    <n v="195"/>
    <n v="1755"/>
    <n v="1210.7"/>
    <n v="544.29999999999995"/>
    <x v="0"/>
    <s v="Nagpur"/>
    <s v="Maharashtra"/>
    <s v="India"/>
    <s v="Credit Card"/>
    <x v="0"/>
    <s v="Standard"/>
    <x v="0"/>
    <s v="No"/>
    <s v="No"/>
  </r>
  <r>
    <x v="4911"/>
    <x v="395"/>
    <s v="CUST11874"/>
    <s v="Customer 1874"/>
    <n v="23"/>
    <s v="Returning"/>
    <s v="P1009"/>
    <s v="Power Bank"/>
    <x v="0"/>
    <s v="Prime Distributors"/>
    <n v="2"/>
    <n v="1600"/>
    <n v="10"/>
    <n v="3200"/>
    <n v="320"/>
    <n v="2880"/>
    <n v="1714.36"/>
    <n v="1165.6400000000001"/>
    <x v="2"/>
    <s v="Kolkata"/>
    <s v="West Bengal"/>
    <s v="India"/>
    <s v="Cash on Delivery"/>
    <x v="2"/>
    <s v="Express"/>
    <x v="4"/>
    <s v="No"/>
    <s v="No"/>
  </r>
  <r>
    <x v="4912"/>
    <x v="396"/>
    <s v="CUST10238"/>
    <s v="Customer 238"/>
    <n v="36"/>
    <s v="Loyal"/>
    <s v="P5003"/>
    <s v="Calculator"/>
    <x v="1"/>
    <s v="Stationery Hub"/>
    <n v="5"/>
    <n v="650"/>
    <n v="30"/>
    <n v="3250"/>
    <n v="975"/>
    <n v="2275"/>
    <n v="1502.04"/>
    <n v="772.96"/>
    <x v="2"/>
    <s v="Ahmedabad"/>
    <s v="Gujarat"/>
    <s v="India"/>
    <s v="UPI"/>
    <x v="2"/>
    <s v="Express"/>
    <x v="0"/>
    <s v="No"/>
    <s v="No"/>
  </r>
  <r>
    <x v="4913"/>
    <x v="396"/>
    <s v="CUST12449"/>
    <s v="Customer 2449"/>
    <n v="38"/>
    <s v="Returning"/>
    <s v="P5001"/>
    <s v="Notebook Set"/>
    <x v="1"/>
    <s v="Stationery Hub"/>
    <n v="1"/>
    <n v="500"/>
    <n v="10"/>
    <n v="500"/>
    <n v="50"/>
    <n v="450"/>
    <n v="358.92"/>
    <n v="91.08"/>
    <x v="1"/>
    <s v="Visakhapatnam"/>
    <s v="Andhra Pradesh"/>
    <s v="India"/>
    <s v="Credit Card"/>
    <x v="0"/>
    <s v="Standard"/>
    <x v="1"/>
    <s v="No"/>
    <s v="No"/>
  </r>
  <r>
    <x v="4914"/>
    <x v="396"/>
    <s v="CUST10966"/>
    <s v="Customer 966"/>
    <n v="42"/>
    <s v="Returning"/>
    <s v="P4006"/>
    <s v="Lipstick"/>
    <x v="4"/>
    <s v="BeautyCare"/>
    <n v="2"/>
    <n v="850"/>
    <n v="0"/>
    <n v="1700"/>
    <n v="0"/>
    <n v="1700"/>
    <n v="1159.47"/>
    <n v="540.53"/>
    <x v="1"/>
    <s v="Surat"/>
    <s v="Gujarat"/>
    <s v="India"/>
    <s v="Debit Card"/>
    <x v="0"/>
    <s v="Standard"/>
    <x v="0"/>
    <s v="No"/>
    <s v="No"/>
  </r>
  <r>
    <x v="4915"/>
    <x v="396"/>
    <s v="CUST10628"/>
    <s v="Customer 628"/>
    <n v="46"/>
    <s v="Returning"/>
    <s v="P1003"/>
    <s v="Headphones"/>
    <x v="0"/>
    <s v="Metro Supplies"/>
    <n v="5"/>
    <n v="2500"/>
    <n v="10"/>
    <n v="12500"/>
    <n v="1250"/>
    <n v="11250"/>
    <n v="8004.69"/>
    <n v="3245.31"/>
    <x v="0"/>
    <s v="Chandigarh"/>
    <s v="Chandigarh"/>
    <s v="India"/>
    <s v="Cash on Delivery"/>
    <x v="0"/>
    <s v="Standard"/>
    <x v="0"/>
    <s v="No"/>
    <s v="Yes"/>
  </r>
  <r>
    <x v="4916"/>
    <x v="396"/>
    <s v="CUST11411"/>
    <s v="Customer 1411"/>
    <n v="21"/>
    <s v="New"/>
    <s v="P2003"/>
    <s v="T-Shirt"/>
    <x v="3"/>
    <s v="RetailHub"/>
    <n v="2"/>
    <n v="900"/>
    <n v="10"/>
    <n v="1800"/>
    <n v="180"/>
    <n v="1620"/>
    <n v="1000.97"/>
    <n v="619.03"/>
    <x v="1"/>
    <s v="Visakhapatnam"/>
    <s v="Andhra Pradesh"/>
    <s v="India"/>
    <s v="UPI"/>
    <x v="0"/>
    <s v="Express"/>
    <x v="0"/>
    <s v="No"/>
    <s v="No"/>
  </r>
  <r>
    <x v="4917"/>
    <x v="396"/>
    <s v="CUST10881"/>
    <s v="Customer 881"/>
    <n v="20"/>
    <s v="New"/>
    <s v="P1002"/>
    <s v="Smartphone"/>
    <x v="0"/>
    <s v="Global Traders"/>
    <n v="1"/>
    <n v="28000"/>
    <n v="5"/>
    <n v="28000"/>
    <n v="1400"/>
    <n v="26600"/>
    <n v="16870.13"/>
    <n v="9729.8700000000008"/>
    <x v="1"/>
    <s v="Pune"/>
    <s v="Maharashtra"/>
    <s v="India"/>
    <s v="Cash on Delivery"/>
    <x v="0"/>
    <s v="Standard"/>
    <x v="0"/>
    <s v="No"/>
    <s v="No"/>
  </r>
  <r>
    <x v="4918"/>
    <x v="396"/>
    <s v="CUST10221"/>
    <s v="Customer 221"/>
    <n v="55"/>
    <s v="Returning"/>
    <s v="P4006"/>
    <s v="Lipstick"/>
    <x v="4"/>
    <s v="BeautyCare"/>
    <n v="1"/>
    <n v="850"/>
    <n v="30"/>
    <n v="850"/>
    <n v="255"/>
    <n v="595"/>
    <n v="345.7"/>
    <n v="249.3"/>
    <x v="1"/>
    <s v="Bhopal"/>
    <s v="Madhya Pradesh"/>
    <s v="India"/>
    <s v="Net Banking"/>
    <x v="1"/>
    <s v="Express"/>
    <x v="2"/>
    <s v="No"/>
    <s v="Yes"/>
  </r>
  <r>
    <x v="4919"/>
    <x v="396"/>
    <s v="CUST12295"/>
    <s v="Customer 2295"/>
    <n v="31"/>
    <s v="Returning"/>
    <s v="P3001"/>
    <s v="Coffee Maker"/>
    <x v="2"/>
    <s v="HomeNeeds"/>
    <n v="2"/>
    <n v="4200"/>
    <n v="0"/>
    <n v="8400"/>
    <n v="0"/>
    <n v="8400"/>
    <n v="5255.02"/>
    <n v="3144.98"/>
    <x v="1"/>
    <s v="Visakhapatnam"/>
    <s v="Andhra Pradesh"/>
    <s v="India"/>
    <s v="UPI"/>
    <x v="1"/>
    <s v="Standard"/>
    <x v="0"/>
    <s v="No"/>
    <s v="No"/>
  </r>
  <r>
    <x v="4920"/>
    <x v="396"/>
    <s v="CUST11314"/>
    <s v="Customer 1314"/>
    <n v="35"/>
    <s v="Returning"/>
    <s v="P4002"/>
    <s v="Moisturizer"/>
    <x v="4"/>
    <s v="BeautyCare"/>
    <n v="3"/>
    <n v="650"/>
    <n v="15"/>
    <n v="1950"/>
    <n v="292.5"/>
    <n v="1657.5"/>
    <n v="1320.95"/>
    <n v="336.55"/>
    <x v="1"/>
    <s v="Coimbatore"/>
    <s v="Tamil Nadu"/>
    <s v="India"/>
    <s v="Credit Card"/>
    <x v="0"/>
    <s v="Express"/>
    <x v="0"/>
    <s v="No"/>
    <s v="No"/>
  </r>
  <r>
    <x v="4921"/>
    <x v="396"/>
    <s v="CUST11580"/>
    <s v="Customer 1580"/>
    <n v="42"/>
    <s v="Loyal"/>
    <s v="P3003"/>
    <s v="Mixer Grinder"/>
    <x v="2"/>
    <s v="Prime Distributors"/>
    <n v="2"/>
    <n v="4800"/>
    <n v="15"/>
    <n v="9600"/>
    <n v="1440"/>
    <n v="8160"/>
    <n v="5935.1"/>
    <n v="2224.9"/>
    <x v="1"/>
    <s v="Chennai"/>
    <s v="Tamil Nadu"/>
    <s v="India"/>
    <s v="Cash on Delivery"/>
    <x v="0"/>
    <s v="Standard"/>
    <x v="1"/>
    <s v="No"/>
    <s v="No"/>
  </r>
  <r>
    <x v="4922"/>
    <x v="396"/>
    <s v="CUST12472"/>
    <s v="Customer 2472"/>
    <n v="25"/>
    <s v="Returning"/>
    <s v="P5004"/>
    <s v="Pen Set"/>
    <x v="1"/>
    <s v="Stationery Hub"/>
    <n v="5"/>
    <n v="250"/>
    <n v="0"/>
    <n v="1250"/>
    <n v="0"/>
    <n v="1250"/>
    <n v="865.35"/>
    <n v="384.65"/>
    <x v="1"/>
    <s v="Coimbatore"/>
    <s v="Tamil Nadu"/>
    <s v="India"/>
    <s v="Wallet"/>
    <x v="0"/>
    <s v="Standard"/>
    <x v="3"/>
    <s v="No"/>
    <s v="Yes"/>
  </r>
  <r>
    <x v="4923"/>
    <x v="396"/>
    <s v="CUST12047"/>
    <s v="Customer 2047"/>
    <n v="37"/>
    <s v="Loyal"/>
    <s v="P1006"/>
    <s v="Keyboard"/>
    <x v="0"/>
    <s v="Metro Supplies"/>
    <n v="4"/>
    <n v="1800"/>
    <n v="20"/>
    <n v="7200"/>
    <n v="1440"/>
    <n v="5760"/>
    <n v="4405.8999999999996"/>
    <n v="1354.1"/>
    <x v="1"/>
    <s v="Coimbatore"/>
    <s v="Tamil Nadu"/>
    <s v="India"/>
    <s v="Wallet"/>
    <x v="2"/>
    <s v="Standard"/>
    <x v="0"/>
    <s v="No"/>
    <s v="No"/>
  </r>
  <r>
    <x v="4924"/>
    <x v="396"/>
    <s v="CUST11223"/>
    <s v="Customer 1223"/>
    <n v="53"/>
    <s v="Returning"/>
    <s v="P4004"/>
    <s v="Shampoo"/>
    <x v="4"/>
    <s v="BeautyCare"/>
    <n v="1"/>
    <n v="550"/>
    <n v="20"/>
    <n v="550"/>
    <n v="110"/>
    <n v="440"/>
    <n v="348.2"/>
    <n v="91.8"/>
    <x v="2"/>
    <s v="Chandigarh"/>
    <s v="Chandigarh"/>
    <s v="India"/>
    <s v="Credit Card"/>
    <x v="0"/>
    <s v="Standard"/>
    <x v="0"/>
    <s v="No"/>
    <s v="Yes"/>
  </r>
  <r>
    <x v="4925"/>
    <x v="397"/>
    <s v="CUST11151"/>
    <s v="Customer 1151"/>
    <n v="50"/>
    <s v="Returning"/>
    <s v="P3003"/>
    <s v="Mixer Grinder"/>
    <x v="2"/>
    <s v="Prime Distributors"/>
    <n v="3"/>
    <n v="4800"/>
    <n v="20"/>
    <n v="14400"/>
    <n v="2880"/>
    <n v="11520"/>
    <n v="6435.11"/>
    <n v="5084.8900000000003"/>
    <x v="1"/>
    <s v="Mumbai"/>
    <s v="Maharashtra"/>
    <s v="India"/>
    <s v="Debit Card"/>
    <x v="0"/>
    <s v="Standard"/>
    <x v="0"/>
    <s v="No"/>
    <s v="No"/>
  </r>
  <r>
    <x v="4926"/>
    <x v="397"/>
    <s v="CUST10144"/>
    <s v="Customer 144"/>
    <n v="49"/>
    <s v="New"/>
    <s v="P3002"/>
    <s v="Air Fryer"/>
    <x v="2"/>
    <s v="HomeNeeds"/>
    <n v="3"/>
    <n v="6500"/>
    <n v="5"/>
    <n v="19500"/>
    <n v="975"/>
    <n v="18525"/>
    <n v="14972.36"/>
    <n v="3552.64"/>
    <x v="1"/>
    <s v="Bengaluru"/>
    <s v="Karnataka"/>
    <s v="India"/>
    <s v="UPI"/>
    <x v="0"/>
    <s v="Standard"/>
    <x v="3"/>
    <s v="No"/>
    <s v="No"/>
  </r>
  <r>
    <x v="4927"/>
    <x v="397"/>
    <s v="CUST10229"/>
    <s v="Customer 229"/>
    <n v="31"/>
    <s v="Returning"/>
    <s v="P3004"/>
    <s v="Cookware Set"/>
    <x v="2"/>
    <s v="HomeNeeds"/>
    <n v="3"/>
    <n v="3500"/>
    <n v="5"/>
    <n v="10500"/>
    <n v="525"/>
    <n v="9975"/>
    <n v="6379.13"/>
    <n v="3595.87"/>
    <x v="2"/>
    <s v="Hyderabad"/>
    <s v="Telangana"/>
    <s v="India"/>
    <s v="UPI"/>
    <x v="1"/>
    <s v="Express"/>
    <x v="0"/>
    <s v="No"/>
    <s v="No"/>
  </r>
  <r>
    <x v="4928"/>
    <x v="397"/>
    <s v="CUST11026"/>
    <s v="Customer 1026"/>
    <n v="45"/>
    <s v="New"/>
    <s v="P5004"/>
    <s v="Pen Set"/>
    <x v="1"/>
    <s v="Stationery Hub"/>
    <n v="1"/>
    <n v="250"/>
    <n v="25"/>
    <n v="250"/>
    <n v="62.5"/>
    <n v="187.5"/>
    <n v="142.88999999999999"/>
    <n v="44.61"/>
    <x v="1"/>
    <s v="Patna"/>
    <s v="Bihar"/>
    <s v="India"/>
    <s v="UPI"/>
    <x v="2"/>
    <s v="Standard"/>
    <x v="0"/>
    <s v="No"/>
    <s v="No"/>
  </r>
  <r>
    <x v="4929"/>
    <x v="397"/>
    <s v="CUST12261"/>
    <s v="Customer 2261"/>
    <n v="57"/>
    <s v="New"/>
    <s v="P5005"/>
    <s v="Desk Organizer"/>
    <x v="1"/>
    <s v="Stationery Hub"/>
    <n v="2"/>
    <n v="600"/>
    <n v="10"/>
    <n v="1200"/>
    <n v="120"/>
    <n v="1080"/>
    <n v="624.74"/>
    <n v="455.26"/>
    <x v="2"/>
    <s v="Surat"/>
    <s v="Gujarat"/>
    <s v="India"/>
    <s v="Cash on Delivery"/>
    <x v="2"/>
    <s v="Express"/>
    <x v="0"/>
    <s v="No"/>
    <s v="No"/>
  </r>
  <r>
    <x v="4930"/>
    <x v="397"/>
    <s v="CUST11190"/>
    <s v="Customer 1190"/>
    <n v="22"/>
    <s v="New"/>
    <s v="P3004"/>
    <s v="Cookware Set"/>
    <x v="2"/>
    <s v="HomeNeeds"/>
    <n v="1"/>
    <n v="3500"/>
    <n v="15"/>
    <n v="3500"/>
    <n v="525"/>
    <n v="2975"/>
    <n v="2235.44"/>
    <n v="739.56"/>
    <x v="2"/>
    <s v="Visakhapatnam"/>
    <s v="Andhra Pradesh"/>
    <s v="India"/>
    <s v="Wallet"/>
    <x v="1"/>
    <s v="Standard"/>
    <x v="0"/>
    <s v="No"/>
    <s v="No"/>
  </r>
  <r>
    <x v="4931"/>
    <x v="397"/>
    <s v="CUST10139"/>
    <s v="Customer 139"/>
    <n v="18"/>
    <s v="Loyal"/>
    <s v="P4001"/>
    <s v="Face Wash"/>
    <x v="4"/>
    <s v="BeautyCare"/>
    <n v="3"/>
    <n v="450"/>
    <n v="10"/>
    <n v="1350"/>
    <n v="135"/>
    <n v="1215"/>
    <n v="766.53"/>
    <n v="448.47"/>
    <x v="1"/>
    <s v="Delhi"/>
    <s v="Delhi"/>
    <s v="India"/>
    <s v="Cash on Delivery"/>
    <x v="1"/>
    <s v="Standard"/>
    <x v="0"/>
    <s v="No"/>
    <s v="No"/>
  </r>
  <r>
    <x v="4932"/>
    <x v="397"/>
    <s v="CUST11136"/>
    <s v="Customer 1136"/>
    <n v="32"/>
    <s v="Returning"/>
    <s v="P2001"/>
    <s v="Running Shoes"/>
    <x v="3"/>
    <s v="FashionMart"/>
    <n v="6"/>
    <n v="3200"/>
    <n v="20"/>
    <n v="19200"/>
    <n v="3840"/>
    <n v="15360"/>
    <n v="8914.65"/>
    <n v="6445.35"/>
    <x v="1"/>
    <s v="Bengaluru"/>
    <s v="Karnataka"/>
    <s v="India"/>
    <s v="Debit Card"/>
    <x v="0"/>
    <s v="Express"/>
    <x v="0"/>
    <s v="No"/>
    <s v="No"/>
  </r>
  <r>
    <x v="4933"/>
    <x v="397"/>
    <s v="CUST11570"/>
    <s v="Customer 1570"/>
    <n v="36"/>
    <s v="Returning"/>
    <s v="P1006"/>
    <s v="Keyboard"/>
    <x v="0"/>
    <s v="Metro Supplies"/>
    <n v="1"/>
    <n v="1800"/>
    <n v="10"/>
    <n v="1800"/>
    <n v="180"/>
    <n v="1620"/>
    <n v="994.59"/>
    <n v="625.41"/>
    <x v="1"/>
    <s v="Indore"/>
    <s v="Madhya Pradesh"/>
    <s v="India"/>
    <s v="Cash on Delivery"/>
    <x v="1"/>
    <s v="Same Day"/>
    <x v="0"/>
    <s v="No"/>
    <s v="No"/>
  </r>
  <r>
    <x v="4934"/>
    <x v="397"/>
    <s v="CUST10961"/>
    <s v="Customer 961"/>
    <n v="21"/>
    <s v="Returning"/>
    <s v="P1004"/>
    <s v="Smartwatch"/>
    <x v="0"/>
    <s v="TechSource India"/>
    <n v="2"/>
    <n v="6500"/>
    <n v="10"/>
    <n v="13000"/>
    <n v="1300"/>
    <n v="11700"/>
    <n v="8188.95"/>
    <n v="3511.05"/>
    <x v="1"/>
    <s v="Bhopal"/>
    <s v="Madhya Pradesh"/>
    <s v="India"/>
    <s v="Cash on Delivery"/>
    <x v="2"/>
    <s v="Standard"/>
    <x v="0"/>
    <s v="Yes"/>
    <s v="No"/>
  </r>
  <r>
    <x v="4935"/>
    <x v="397"/>
    <s v="CUST10934"/>
    <s v="Customer 934"/>
    <n v="60"/>
    <s v="New"/>
    <s v="P2005"/>
    <s v="Backpack"/>
    <x v="3"/>
    <s v="Metro Supplies"/>
    <n v="3"/>
    <n v="1800"/>
    <n v="20"/>
    <n v="5400"/>
    <n v="1080"/>
    <n v="4320"/>
    <n v="3163.95"/>
    <n v="1156.05"/>
    <x v="1"/>
    <s v="Coimbatore"/>
    <s v="Tamil Nadu"/>
    <s v="India"/>
    <s v="Wallet"/>
    <x v="0"/>
    <s v="Express"/>
    <x v="0"/>
    <s v="No"/>
    <s v="No"/>
  </r>
  <r>
    <x v="4936"/>
    <x v="397"/>
    <s v="CUST11198"/>
    <s v="Customer 1198"/>
    <n v="24"/>
    <s v="New"/>
    <s v="P5004"/>
    <s v="Pen Set"/>
    <x v="1"/>
    <s v="Stationery Hub"/>
    <n v="3"/>
    <n v="250"/>
    <n v="10"/>
    <n v="750"/>
    <n v="75"/>
    <n v="675"/>
    <n v="517.29"/>
    <n v="157.71"/>
    <x v="2"/>
    <s v="Ahmedabad"/>
    <s v="Gujarat"/>
    <s v="India"/>
    <s v="Wallet"/>
    <x v="0"/>
    <s v="Standard"/>
    <x v="0"/>
    <s v="No"/>
    <s v="No"/>
  </r>
  <r>
    <x v="4937"/>
    <x v="397"/>
    <s v="CUST11263"/>
    <s v="Customer 1263"/>
    <n v="21"/>
    <s v="Returning"/>
    <s v="P4003"/>
    <s v="Sunscreen"/>
    <x v="4"/>
    <s v="BeautyCare"/>
    <n v="6"/>
    <n v="700"/>
    <n v="20"/>
    <n v="4200"/>
    <n v="840"/>
    <n v="3360"/>
    <n v="2328.5700000000002"/>
    <n v="1031.43"/>
    <x v="2"/>
    <s v="Surat"/>
    <s v="Gujarat"/>
    <s v="India"/>
    <s v="Net Banking"/>
    <x v="1"/>
    <s v="Standard"/>
    <x v="0"/>
    <s v="No"/>
    <s v="No"/>
  </r>
  <r>
    <x v="4938"/>
    <x v="397"/>
    <s v="CUST10364"/>
    <s v="Customer 364"/>
    <n v="45"/>
    <s v="Returning"/>
    <s v="P1008"/>
    <s v="Monitor"/>
    <x v="0"/>
    <s v="Global Traders"/>
    <n v="3"/>
    <n v="14500"/>
    <n v="10"/>
    <n v="43500"/>
    <n v="4350"/>
    <n v="39150"/>
    <n v="24089.46"/>
    <n v="15060.54"/>
    <x v="1"/>
    <s v="Hyderabad"/>
    <s v="Telangana"/>
    <s v="India"/>
    <s v="Debit Card"/>
    <x v="2"/>
    <s v="Standard"/>
    <x v="3"/>
    <s v="No"/>
    <s v="No"/>
  </r>
  <r>
    <x v="4939"/>
    <x v="397"/>
    <s v="CUST10256"/>
    <s v="Customer 256"/>
    <n v="55"/>
    <s v="New"/>
    <s v="P1008"/>
    <s v="Monitor"/>
    <x v="0"/>
    <s v="Global Traders"/>
    <n v="2"/>
    <n v="14500"/>
    <n v="5"/>
    <n v="29000"/>
    <n v="1450"/>
    <n v="27550"/>
    <n v="17483.98"/>
    <n v="10066.02"/>
    <x v="2"/>
    <s v="Nagpur"/>
    <s v="Maharashtra"/>
    <s v="India"/>
    <s v="Wallet"/>
    <x v="0"/>
    <s v="Express"/>
    <x v="0"/>
    <s v="No"/>
    <s v="No"/>
  </r>
  <r>
    <x v="4940"/>
    <x v="397"/>
    <s v="CUST10787"/>
    <s v="Customer 787"/>
    <n v="38"/>
    <s v="Loyal"/>
    <s v="P3001"/>
    <s v="Coffee Maker"/>
    <x v="2"/>
    <s v="HomeNeeds"/>
    <n v="2"/>
    <n v="4200"/>
    <n v="25"/>
    <n v="8400"/>
    <n v="2100"/>
    <n v="6300"/>
    <n v="3777.07"/>
    <n v="2522.9299999999998"/>
    <x v="2"/>
    <s v="Delhi"/>
    <s v="Delhi"/>
    <s v="India"/>
    <s v="Credit Card"/>
    <x v="1"/>
    <s v="Express"/>
    <x v="0"/>
    <s v="No"/>
    <s v="Yes"/>
  </r>
  <r>
    <x v="4941"/>
    <x v="398"/>
    <s v="CUST11564"/>
    <s v="Customer 1564"/>
    <n v="44"/>
    <s v="New"/>
    <s v="P2001"/>
    <s v="Running Shoes"/>
    <x v="3"/>
    <s v="FashionMart"/>
    <n v="1"/>
    <n v="3200"/>
    <n v="10"/>
    <n v="3200"/>
    <n v="320"/>
    <n v="2880"/>
    <n v="1586.6"/>
    <n v="1293.4000000000001"/>
    <x v="0"/>
    <s v="Indore"/>
    <s v="Madhya Pradesh"/>
    <s v="India"/>
    <s v="Wallet"/>
    <x v="0"/>
    <s v="Express"/>
    <x v="0"/>
    <s v="No"/>
    <s v="No"/>
  </r>
  <r>
    <x v="4942"/>
    <x v="398"/>
    <s v="CUST11549"/>
    <s v="Customer 1549"/>
    <n v="25"/>
    <s v="Returning"/>
    <s v="P5002"/>
    <s v="Novel"/>
    <x v="1"/>
    <s v="Stationery Hub"/>
    <n v="3"/>
    <n v="400"/>
    <n v="15"/>
    <n v="1200"/>
    <n v="180"/>
    <n v="1020"/>
    <n v="653.46"/>
    <n v="366.54"/>
    <x v="2"/>
    <s v="Patna"/>
    <s v="Bihar"/>
    <s v="India"/>
    <s v="Wallet"/>
    <x v="0"/>
    <s v="Standard"/>
    <x v="0"/>
    <s v="Yes"/>
    <s v="No"/>
  </r>
  <r>
    <x v="4943"/>
    <x v="398"/>
    <s v="CUST12050"/>
    <s v="Customer 2050"/>
    <n v="35"/>
    <s v="New"/>
    <s v="P5001"/>
    <s v="Notebook Set"/>
    <x v="1"/>
    <s v="Stationery Hub"/>
    <n v="3"/>
    <n v="500"/>
    <n v="20"/>
    <n v="1500"/>
    <n v="300"/>
    <n v="1200"/>
    <n v="806.04"/>
    <n v="393.96"/>
    <x v="0"/>
    <s v="Indore"/>
    <s v="Madhya Pradesh"/>
    <s v="India"/>
    <s v="Cash on Delivery"/>
    <x v="2"/>
    <s v="Standard"/>
    <x v="0"/>
    <s v="No"/>
    <s v="No"/>
  </r>
  <r>
    <x v="4944"/>
    <x v="398"/>
    <s v="CUST10075"/>
    <s v="Customer 75"/>
    <n v="41"/>
    <s v="Returning"/>
    <s v="P4005"/>
    <s v="Perfume"/>
    <x v="4"/>
    <s v="BeautyCare"/>
    <n v="1"/>
    <n v="1800"/>
    <n v="5"/>
    <n v="1800"/>
    <n v="90"/>
    <n v="1710"/>
    <n v="1371.1"/>
    <n v="338.9"/>
    <x v="1"/>
    <s v="Jaipur"/>
    <s v="Rajasthan"/>
    <s v="India"/>
    <s v="UPI"/>
    <x v="2"/>
    <s v="Express"/>
    <x v="0"/>
    <s v="No"/>
    <s v="No"/>
  </r>
  <r>
    <x v="4945"/>
    <x v="398"/>
    <s v="CUST12492"/>
    <s v="Customer 2492"/>
    <n v="34"/>
    <s v="Returning"/>
    <s v="P3007"/>
    <s v="Vacuum Cleaner"/>
    <x v="2"/>
    <s v="Global Traders"/>
    <n v="1"/>
    <n v="8500"/>
    <n v="10"/>
    <n v="8500"/>
    <n v="850"/>
    <n v="7650"/>
    <n v="4667.6099999999997"/>
    <n v="2982.39"/>
    <x v="1"/>
    <s v="Bengaluru"/>
    <s v="Karnataka"/>
    <s v="India"/>
    <s v="UPI"/>
    <x v="0"/>
    <s v="Standard"/>
    <x v="0"/>
    <s v="No"/>
    <s v="No"/>
  </r>
  <r>
    <x v="4946"/>
    <x v="398"/>
    <s v="CUST12144"/>
    <s v="Customer 2144"/>
    <n v="35"/>
    <s v="Returning"/>
    <s v="P1002"/>
    <s v="Smartphone"/>
    <x v="0"/>
    <s v="Global Traders"/>
    <n v="2"/>
    <n v="28000"/>
    <n v="5"/>
    <n v="56000"/>
    <n v="2800"/>
    <n v="53200"/>
    <n v="34080.769999999997"/>
    <n v="19119.23"/>
    <x v="0"/>
    <s v="Ahmedabad"/>
    <s v="Gujarat"/>
    <s v="India"/>
    <s v="Cash on Delivery"/>
    <x v="0"/>
    <s v="Standard"/>
    <x v="0"/>
    <s v="No"/>
    <s v="No"/>
  </r>
  <r>
    <x v="4947"/>
    <x v="398"/>
    <s v="CUST10418"/>
    <s v="Customer 418"/>
    <n v="22"/>
    <s v="Loyal"/>
    <s v="P4005"/>
    <s v="Perfume"/>
    <x v="4"/>
    <s v="BeautyCare"/>
    <n v="2"/>
    <n v="1800"/>
    <n v="20"/>
    <n v="3600"/>
    <n v="720"/>
    <n v="2880"/>
    <n v="2251.9499999999998"/>
    <n v="628.04999999999995"/>
    <x v="2"/>
    <s v="Surat"/>
    <s v="Gujarat"/>
    <s v="India"/>
    <s v="Debit Card"/>
    <x v="2"/>
    <s v="Standard"/>
    <x v="0"/>
    <s v="No"/>
    <s v="No"/>
  </r>
  <r>
    <x v="4948"/>
    <x v="398"/>
    <s v="CUST10630"/>
    <s v="Customer 630"/>
    <n v="39"/>
    <s v="Returning"/>
    <s v="P1002"/>
    <s v="Smartphone"/>
    <x v="0"/>
    <s v="Global Traders"/>
    <n v="4"/>
    <n v="28000"/>
    <n v="0"/>
    <n v="112000"/>
    <n v="0"/>
    <n v="112000"/>
    <n v="69434.16"/>
    <n v="42565.84"/>
    <x v="1"/>
    <s v="Bengaluru"/>
    <s v="Karnataka"/>
    <s v="India"/>
    <s v="Net Banking"/>
    <x v="0"/>
    <s v="Standard"/>
    <x v="3"/>
    <s v="No"/>
    <s v="No"/>
  </r>
  <r>
    <x v="4949"/>
    <x v="398"/>
    <s v="CUST10215"/>
    <s v="Customer 215"/>
    <n v="37"/>
    <s v="New"/>
    <s v="P1004"/>
    <s v="Smartwatch"/>
    <x v="0"/>
    <s v="TechSource India"/>
    <n v="3"/>
    <n v="6500"/>
    <n v="20"/>
    <n v="19500"/>
    <n v="3900"/>
    <n v="15600"/>
    <n v="10771.17"/>
    <n v="4828.83"/>
    <x v="1"/>
    <s v="Surat"/>
    <s v="Gujarat"/>
    <s v="India"/>
    <s v="Credit Card"/>
    <x v="1"/>
    <s v="Standard"/>
    <x v="0"/>
    <s v="No"/>
    <s v="No"/>
  </r>
  <r>
    <x v="4950"/>
    <x v="399"/>
    <s v="CUST12338"/>
    <s v="Customer 2338"/>
    <n v="41"/>
    <s v="Loyal"/>
    <s v="P2008"/>
    <s v="Formal Shirt"/>
    <x v="3"/>
    <s v="Global Traders"/>
    <n v="4"/>
    <n v="1700"/>
    <n v="10"/>
    <n v="6800"/>
    <n v="680"/>
    <n v="6120"/>
    <n v="4239.95"/>
    <n v="1880.05"/>
    <x v="1"/>
    <s v="Bengaluru"/>
    <s v="Karnataka"/>
    <s v="India"/>
    <s v="Debit Card"/>
    <x v="1"/>
    <s v="Express"/>
    <x v="2"/>
    <s v="No"/>
    <s v="No"/>
  </r>
  <r>
    <x v="4951"/>
    <x v="399"/>
    <s v="CUST10938"/>
    <s v="Customer 938"/>
    <n v="30"/>
    <s v="Loyal"/>
    <s v="P3002"/>
    <s v="Air Fryer"/>
    <x v="2"/>
    <s v="HomeNeeds"/>
    <n v="3"/>
    <n v="6500"/>
    <n v="5"/>
    <n v="19500"/>
    <n v="975"/>
    <n v="18525"/>
    <n v="14489.1"/>
    <n v="4035.9"/>
    <x v="1"/>
    <s v="Lucknow"/>
    <s v="Uttar Pradesh"/>
    <s v="India"/>
    <s v="Wallet"/>
    <x v="2"/>
    <s v="Standard"/>
    <x v="3"/>
    <s v="No"/>
    <s v="No"/>
  </r>
  <r>
    <x v="4952"/>
    <x v="399"/>
    <s v="CUST10978"/>
    <s v="Customer 978"/>
    <n v="47"/>
    <s v="New"/>
    <s v="P1010"/>
    <s v="Bluetooth Speaker"/>
    <x v="0"/>
    <s v="Prime Distributors"/>
    <n v="4"/>
    <n v="3200"/>
    <n v="0"/>
    <n v="12800"/>
    <n v="0"/>
    <n v="12800"/>
    <n v="7116.32"/>
    <n v="5683.68"/>
    <x v="1"/>
    <s v="Lucknow"/>
    <s v="Uttar Pradesh"/>
    <s v="India"/>
    <s v="Wallet"/>
    <x v="1"/>
    <s v="Express"/>
    <x v="0"/>
    <s v="No"/>
    <s v="No"/>
  </r>
  <r>
    <x v="4953"/>
    <x v="399"/>
    <s v="CUST10130"/>
    <s v="Customer 130"/>
    <n v="59"/>
    <s v="Returning"/>
    <s v="P4001"/>
    <s v="Face Wash"/>
    <x v="4"/>
    <s v="BeautyCare"/>
    <n v="2"/>
    <n v="450"/>
    <n v="15"/>
    <n v="900"/>
    <n v="135"/>
    <n v="765"/>
    <n v="618.94000000000005"/>
    <n v="146.06"/>
    <x v="1"/>
    <s v="Bhopal"/>
    <s v="Madhya Pradesh"/>
    <s v="India"/>
    <s v="UPI"/>
    <x v="2"/>
    <s v="Standard"/>
    <x v="4"/>
    <s v="No"/>
    <s v="No"/>
  </r>
  <r>
    <x v="4954"/>
    <x v="399"/>
    <s v="CUST10816"/>
    <s v="Customer 816"/>
    <n v="49"/>
    <s v="Loyal"/>
    <s v="P2002"/>
    <s v="Jeans"/>
    <x v="3"/>
    <s v="FashionMart"/>
    <n v="1"/>
    <n v="2200"/>
    <n v="10"/>
    <n v="2200"/>
    <n v="220"/>
    <n v="1980"/>
    <n v="1581.02"/>
    <n v="398.98"/>
    <x v="0"/>
    <s v="Chennai"/>
    <s v="Tamil Nadu"/>
    <s v="India"/>
    <s v="UPI"/>
    <x v="0"/>
    <s v="Express"/>
    <x v="0"/>
    <s v="No"/>
    <s v="No"/>
  </r>
  <r>
    <x v="4955"/>
    <x v="399"/>
    <s v="CUST11350"/>
    <s v="Customer 1350"/>
    <n v="29"/>
    <s v="Returning"/>
    <s v="P2002"/>
    <s v="Jeans"/>
    <x v="3"/>
    <s v="FashionMart"/>
    <n v="1"/>
    <n v="2200"/>
    <n v="5"/>
    <n v="2200"/>
    <n v="110"/>
    <n v="2090"/>
    <n v="1631.48"/>
    <n v="458.52"/>
    <x v="1"/>
    <s v="Jaipur"/>
    <s v="Rajasthan"/>
    <s v="India"/>
    <s v="Debit Card"/>
    <x v="0"/>
    <s v="Express"/>
    <x v="1"/>
    <s v="No"/>
    <s v="No"/>
  </r>
  <r>
    <x v="4956"/>
    <x v="400"/>
    <s v="CUST10580"/>
    <s v="Customer 580"/>
    <n v="21"/>
    <s v="New"/>
    <s v="P2008"/>
    <s v="Formal Shirt"/>
    <x v="3"/>
    <s v="Global Traders"/>
    <n v="1"/>
    <n v="1700"/>
    <n v="10"/>
    <n v="1700"/>
    <n v="170"/>
    <n v="1530"/>
    <n v="1191.22"/>
    <n v="338.78"/>
    <x v="1"/>
    <s v="Lucknow"/>
    <s v="Uttar Pradesh"/>
    <s v="India"/>
    <s v="Net Banking"/>
    <x v="2"/>
    <s v="Same Day"/>
    <x v="3"/>
    <s v="No"/>
    <s v="No"/>
  </r>
  <r>
    <x v="4957"/>
    <x v="400"/>
    <s v="CUST10906"/>
    <s v="Customer 906"/>
    <n v="22"/>
    <s v="New"/>
    <s v="P1009"/>
    <s v="Power Bank"/>
    <x v="0"/>
    <s v="Prime Distributors"/>
    <n v="2"/>
    <n v="1600"/>
    <n v="25"/>
    <n v="3200"/>
    <n v="800"/>
    <n v="2400"/>
    <n v="1419.23"/>
    <n v="980.77"/>
    <x v="2"/>
    <s v="Coimbatore"/>
    <s v="Tamil Nadu"/>
    <s v="India"/>
    <s v="UPI"/>
    <x v="0"/>
    <s v="Standard"/>
    <x v="0"/>
    <s v="No"/>
    <s v="No"/>
  </r>
  <r>
    <x v="4958"/>
    <x v="400"/>
    <s v="CUST12266"/>
    <s v="Customer 2266"/>
    <n v="41"/>
    <s v="Loyal"/>
    <s v="P1009"/>
    <s v="Power Bank"/>
    <x v="0"/>
    <s v="Prime Distributors"/>
    <n v="1"/>
    <n v="1600"/>
    <n v="15"/>
    <n v="1600"/>
    <n v="240"/>
    <n v="1360"/>
    <n v="837.13"/>
    <n v="522.87"/>
    <x v="1"/>
    <s v="Guwahati"/>
    <s v="Assam"/>
    <s v="India"/>
    <s v="Wallet"/>
    <x v="2"/>
    <s v="Standard"/>
    <x v="1"/>
    <s v="No"/>
    <s v="No"/>
  </r>
  <r>
    <x v="4959"/>
    <x v="400"/>
    <s v="CUST10174"/>
    <s v="Customer 174"/>
    <n v="43"/>
    <s v="Loyal"/>
    <s v="P2003"/>
    <s v="T-Shirt"/>
    <x v="3"/>
    <s v="RetailHub"/>
    <n v="1"/>
    <n v="900"/>
    <n v="10"/>
    <n v="900"/>
    <n v="90"/>
    <n v="810"/>
    <n v="523.53"/>
    <n v="286.47000000000003"/>
    <x v="1"/>
    <s v="Coimbatore"/>
    <s v="Tamil Nadu"/>
    <s v="India"/>
    <s v="Cash on Delivery"/>
    <x v="2"/>
    <s v="Express"/>
    <x v="0"/>
    <s v="No"/>
    <s v="No"/>
  </r>
  <r>
    <x v="4960"/>
    <x v="400"/>
    <s v="CUST10651"/>
    <s v="Customer 651"/>
    <n v="41"/>
    <s v="Returning"/>
    <s v="P3001"/>
    <s v="Coffee Maker"/>
    <x v="2"/>
    <s v="HomeNeeds"/>
    <n v="3"/>
    <n v="4200"/>
    <n v="0"/>
    <n v="12600"/>
    <n v="0"/>
    <n v="12600"/>
    <n v="8905.11"/>
    <n v="3694.89"/>
    <x v="0"/>
    <s v="Ahmedabad"/>
    <s v="Gujarat"/>
    <s v="India"/>
    <s v="Wallet"/>
    <x v="2"/>
    <s v="Standard"/>
    <x v="0"/>
    <s v="No"/>
    <s v="No"/>
  </r>
  <r>
    <x v="4961"/>
    <x v="400"/>
    <s v="CUST12461"/>
    <s v="Customer 2461"/>
    <n v="47"/>
    <s v="Returning"/>
    <s v="P3003"/>
    <s v="Mixer Grinder"/>
    <x v="2"/>
    <s v="Prime Distributors"/>
    <n v="1"/>
    <n v="4800"/>
    <n v="15"/>
    <n v="4800"/>
    <n v="720"/>
    <n v="4080"/>
    <n v="2851.06"/>
    <n v="1228.94"/>
    <x v="1"/>
    <s v="Bengaluru"/>
    <s v="Karnataka"/>
    <s v="India"/>
    <s v="Net Banking"/>
    <x v="0"/>
    <s v="Express"/>
    <x v="0"/>
    <s v="No"/>
    <s v="No"/>
  </r>
  <r>
    <x v="4962"/>
    <x v="400"/>
    <s v="CUST10395"/>
    <s v="Customer 395"/>
    <n v="50"/>
    <s v="Returning"/>
    <s v="P1010"/>
    <s v="Bluetooth Speaker"/>
    <x v="0"/>
    <s v="Prime Distributors"/>
    <n v="3"/>
    <n v="3200"/>
    <n v="15"/>
    <n v="9600"/>
    <n v="1440"/>
    <n v="8160"/>
    <n v="6120.58"/>
    <n v="2039.42"/>
    <x v="2"/>
    <s v="Coimbatore"/>
    <s v="Tamil Nadu"/>
    <s v="India"/>
    <s v="Wallet"/>
    <x v="2"/>
    <s v="Standard"/>
    <x v="3"/>
    <s v="No"/>
    <s v="No"/>
  </r>
  <r>
    <x v="4963"/>
    <x v="400"/>
    <s v="CUST10740"/>
    <s v="Customer 740"/>
    <n v="22"/>
    <s v="Returning"/>
    <s v="P3001"/>
    <s v="Coffee Maker"/>
    <x v="2"/>
    <s v="HomeNeeds"/>
    <n v="3"/>
    <n v="4200"/>
    <n v="0"/>
    <n v="12600"/>
    <n v="0"/>
    <n v="12600"/>
    <n v="8819.81"/>
    <n v="3780.19"/>
    <x v="0"/>
    <s v="Kolkata"/>
    <s v="West Bengal"/>
    <s v="India"/>
    <s v="Debit Card"/>
    <x v="1"/>
    <s v="Standard"/>
    <x v="0"/>
    <s v="No"/>
    <s v="No"/>
  </r>
  <r>
    <x v="4964"/>
    <x v="400"/>
    <s v="CUST12015"/>
    <s v="Customer 2015"/>
    <n v="45"/>
    <s v="Loyal"/>
    <s v="P5005"/>
    <s v="Desk Organizer"/>
    <x v="1"/>
    <s v="Stationery Hub"/>
    <n v="2"/>
    <n v="600"/>
    <n v="5"/>
    <n v="1200"/>
    <n v="60"/>
    <n v="1140"/>
    <n v="824.08"/>
    <n v="315.92"/>
    <x v="1"/>
    <s v="Indore"/>
    <s v="Madhya Pradesh"/>
    <s v="India"/>
    <s v="Credit Card"/>
    <x v="0"/>
    <s v="Standard"/>
    <x v="0"/>
    <s v="No"/>
    <s v="No"/>
  </r>
  <r>
    <x v="4965"/>
    <x v="401"/>
    <s v="CUST10717"/>
    <s v="Customer 717"/>
    <n v="47"/>
    <s v="Loyal"/>
    <s v="P4005"/>
    <s v="Perfume"/>
    <x v="4"/>
    <s v="BeautyCare"/>
    <n v="1"/>
    <n v="1800"/>
    <n v="10"/>
    <n v="1800"/>
    <n v="180"/>
    <n v="1620"/>
    <n v="962.23"/>
    <n v="657.77"/>
    <x v="1"/>
    <s v="Ahmedabad"/>
    <s v="Gujarat"/>
    <s v="India"/>
    <s v="Credit Card"/>
    <x v="2"/>
    <s v="Standard"/>
    <x v="0"/>
    <s v="No"/>
    <s v="No"/>
  </r>
  <r>
    <x v="4966"/>
    <x v="401"/>
    <s v="CUST11796"/>
    <s v="Customer 1796"/>
    <n v="53"/>
    <s v="Returning"/>
    <s v="P5001"/>
    <s v="Notebook Set"/>
    <x v="1"/>
    <s v="Stationery Hub"/>
    <n v="2"/>
    <n v="500"/>
    <n v="5"/>
    <n v="1000"/>
    <n v="50"/>
    <n v="950"/>
    <n v="687.23"/>
    <n v="262.77"/>
    <x v="1"/>
    <s v="Patna"/>
    <s v="Bihar"/>
    <s v="India"/>
    <s v="Credit Card"/>
    <x v="0"/>
    <s v="Standard"/>
    <x v="0"/>
    <s v="No"/>
    <s v="No"/>
  </r>
  <r>
    <x v="4967"/>
    <x v="401"/>
    <s v="CUST11126"/>
    <s v="Customer 1126"/>
    <n v="36"/>
    <s v="Returning"/>
    <s v="P2008"/>
    <s v="Formal Shirt"/>
    <x v="3"/>
    <s v="Global Traders"/>
    <n v="1"/>
    <n v="1700"/>
    <n v="5"/>
    <n v="1700"/>
    <n v="85"/>
    <n v="1615"/>
    <n v="1105.8599999999999"/>
    <n v="509.14"/>
    <x v="1"/>
    <s v="Kolkata"/>
    <s v="West Bengal"/>
    <s v="India"/>
    <s v="Net Banking"/>
    <x v="2"/>
    <s v="Standard"/>
    <x v="0"/>
    <s v="No"/>
    <s v="No"/>
  </r>
  <r>
    <x v="4968"/>
    <x v="401"/>
    <s v="CUST12173"/>
    <s v="Customer 2173"/>
    <n v="39"/>
    <s v="Loyal"/>
    <s v="P2002"/>
    <s v="Jeans"/>
    <x v="3"/>
    <s v="FashionMart"/>
    <n v="2"/>
    <n v="2200"/>
    <n v="15"/>
    <n v="4400"/>
    <n v="660"/>
    <n v="3740"/>
    <n v="2907.22"/>
    <n v="832.78"/>
    <x v="2"/>
    <s v="Chennai"/>
    <s v="Tamil Nadu"/>
    <s v="India"/>
    <s v="UPI"/>
    <x v="0"/>
    <s v="Standard"/>
    <x v="0"/>
    <s v="No"/>
    <s v="No"/>
  </r>
  <r>
    <x v="4969"/>
    <x v="401"/>
    <s v="CUST10824"/>
    <s v="Customer 824"/>
    <n v="57"/>
    <s v="Returning"/>
    <s v="P3006"/>
    <s v="Water Bottle"/>
    <x v="2"/>
    <s v="Metro Supplies"/>
    <n v="1"/>
    <n v="700"/>
    <n v="15"/>
    <n v="700"/>
    <n v="105"/>
    <n v="595"/>
    <n v="347.04"/>
    <n v="247.96"/>
    <x v="1"/>
    <s v="Patna"/>
    <s v="Bihar"/>
    <s v="India"/>
    <s v="Net Banking"/>
    <x v="0"/>
    <s v="Standard"/>
    <x v="0"/>
    <s v="No"/>
    <s v="No"/>
  </r>
  <r>
    <x v="4970"/>
    <x v="401"/>
    <s v="CUST10480"/>
    <s v="Customer 480"/>
    <n v="33"/>
    <s v="Returning"/>
    <s v="P4003"/>
    <s v="Sunscreen"/>
    <x v="4"/>
    <s v="BeautyCare"/>
    <n v="1"/>
    <n v="700"/>
    <n v="10"/>
    <n v="700"/>
    <n v="70"/>
    <n v="630"/>
    <n v="365.86"/>
    <n v="264.14"/>
    <x v="0"/>
    <s v="Delhi"/>
    <s v="Delhi"/>
    <s v="India"/>
    <s v="Wallet"/>
    <x v="0"/>
    <s v="Express"/>
    <x v="0"/>
    <s v="No"/>
    <s v="No"/>
  </r>
  <r>
    <x v="4971"/>
    <x v="401"/>
    <s v="CUST12344"/>
    <s v="Customer 2344"/>
    <n v="22"/>
    <s v="New"/>
    <s v="P5005"/>
    <s v="Desk Organizer"/>
    <x v="1"/>
    <s v="Stationery Hub"/>
    <n v="2"/>
    <n v="600"/>
    <n v="10"/>
    <n v="1200"/>
    <n v="120"/>
    <n v="1080"/>
    <n v="786.39"/>
    <n v="293.61"/>
    <x v="0"/>
    <s v="Pune"/>
    <s v="Maharashtra"/>
    <s v="India"/>
    <s v="Debit Card"/>
    <x v="1"/>
    <s v="Standard"/>
    <x v="0"/>
    <s v="No"/>
    <s v="No"/>
  </r>
  <r>
    <x v="4972"/>
    <x v="401"/>
    <s v="CUST10186"/>
    <s v="Customer 186"/>
    <n v="58"/>
    <s v="Returning"/>
    <s v="P1003"/>
    <s v="Headphones"/>
    <x v="0"/>
    <s v="Metro Supplies"/>
    <n v="5"/>
    <n v="2500"/>
    <n v="10"/>
    <n v="12500"/>
    <n v="1250"/>
    <n v="11250"/>
    <n v="8540.83"/>
    <n v="2709.17"/>
    <x v="1"/>
    <s v="Bhopal"/>
    <s v="Madhya Pradesh"/>
    <s v="India"/>
    <s v="UPI"/>
    <x v="1"/>
    <s v="Standard"/>
    <x v="0"/>
    <s v="No"/>
    <s v="No"/>
  </r>
  <r>
    <x v="4973"/>
    <x v="401"/>
    <s v="CUST10936"/>
    <s v="Customer 936"/>
    <n v="56"/>
    <s v="Returning"/>
    <s v="P4001"/>
    <s v="Face Wash"/>
    <x v="4"/>
    <s v="BeautyCare"/>
    <n v="2"/>
    <n v="450"/>
    <n v="5"/>
    <n v="900"/>
    <n v="45"/>
    <n v="855"/>
    <n v="602.04"/>
    <n v="252.96"/>
    <x v="1"/>
    <s v="Lucknow"/>
    <s v="Uttar Pradesh"/>
    <s v="India"/>
    <s v="Debit Card"/>
    <x v="2"/>
    <s v="Standard"/>
    <x v="0"/>
    <s v="No"/>
    <s v="Yes"/>
  </r>
  <r>
    <x v="4974"/>
    <x v="401"/>
    <s v="CUST10992"/>
    <s v="Customer 992"/>
    <n v="49"/>
    <s v="New"/>
    <s v="P1005"/>
    <s v="Tablet"/>
    <x v="0"/>
    <s v="RetailHub"/>
    <n v="3"/>
    <n v="18000"/>
    <n v="0"/>
    <n v="54000"/>
    <n v="0"/>
    <n v="54000"/>
    <n v="38919.78"/>
    <n v="15080.22"/>
    <x v="0"/>
    <s v="Visakhapatnam"/>
    <s v="Andhra Pradesh"/>
    <s v="India"/>
    <s v="UPI"/>
    <x v="2"/>
    <s v="Standard"/>
    <x v="0"/>
    <s v="No"/>
    <s v="No"/>
  </r>
  <r>
    <x v="4975"/>
    <x v="401"/>
    <s v="CUST11315"/>
    <s v="Customer 1315"/>
    <n v="39"/>
    <s v="Loyal"/>
    <s v="P1007"/>
    <s v="Mouse"/>
    <x v="0"/>
    <s v="RetailHub"/>
    <n v="1"/>
    <n v="900"/>
    <n v="10"/>
    <n v="900"/>
    <n v="90"/>
    <n v="810"/>
    <n v="645.36"/>
    <n v="164.64"/>
    <x v="0"/>
    <s v="Chandigarh"/>
    <s v="Chandigarh"/>
    <s v="India"/>
    <s v="Wallet"/>
    <x v="2"/>
    <s v="Express"/>
    <x v="1"/>
    <s v="No"/>
    <s v="No"/>
  </r>
  <r>
    <x v="4976"/>
    <x v="402"/>
    <s v="CUST12283"/>
    <s v="Customer 2283"/>
    <n v="57"/>
    <s v="Loyal"/>
    <s v="P3005"/>
    <s v="Bedsheet Set"/>
    <x v="2"/>
    <s v="RetailHub"/>
    <n v="2"/>
    <n v="1800"/>
    <n v="5"/>
    <n v="3600"/>
    <n v="180"/>
    <n v="3420"/>
    <n v="2347.3200000000002"/>
    <n v="1072.68"/>
    <x v="1"/>
    <s v="Chennai"/>
    <s v="Tamil Nadu"/>
    <s v="India"/>
    <s v="Wallet"/>
    <x v="2"/>
    <s v="Standard"/>
    <x v="0"/>
    <s v="No"/>
    <s v="No"/>
  </r>
  <r>
    <x v="4977"/>
    <x v="402"/>
    <s v="CUST12030"/>
    <s v="Customer 2030"/>
    <n v="29"/>
    <s v="Returning"/>
    <s v="P5001"/>
    <s v="Notebook Set"/>
    <x v="1"/>
    <s v="Stationery Hub"/>
    <n v="1"/>
    <n v="500"/>
    <n v="20"/>
    <n v="500"/>
    <n v="100"/>
    <n v="400"/>
    <n v="309.35000000000002"/>
    <n v="90.65"/>
    <x v="1"/>
    <s v="Pune"/>
    <s v="Maharashtra"/>
    <s v="India"/>
    <s v="Cash on Delivery"/>
    <x v="0"/>
    <s v="Standard"/>
    <x v="3"/>
    <s v="No"/>
    <s v="No"/>
  </r>
  <r>
    <x v="4978"/>
    <x v="402"/>
    <s v="CUST11763"/>
    <s v="Customer 1763"/>
    <n v="45"/>
    <s v="Loyal"/>
    <s v="P3006"/>
    <s v="Water Bottle"/>
    <x v="2"/>
    <s v="Metro Supplies"/>
    <n v="2"/>
    <n v="700"/>
    <n v="25"/>
    <n v="1400"/>
    <n v="350"/>
    <n v="1050"/>
    <n v="671.77"/>
    <n v="378.23"/>
    <x v="2"/>
    <s v="Pune"/>
    <s v="Maharashtra"/>
    <s v="India"/>
    <s v="Debit Card"/>
    <x v="2"/>
    <s v="Same Day"/>
    <x v="0"/>
    <s v="No"/>
    <s v="No"/>
  </r>
  <r>
    <x v="4979"/>
    <x v="402"/>
    <s v="CUST11544"/>
    <s v="Customer 1544"/>
    <n v="45"/>
    <s v="Returning"/>
    <s v="P3003"/>
    <s v="Mixer Grinder"/>
    <x v="2"/>
    <s v="Prime Distributors"/>
    <n v="4"/>
    <n v="4800"/>
    <n v="20"/>
    <n v="19200"/>
    <n v="3840"/>
    <n v="15360"/>
    <n v="9176.93"/>
    <n v="6183.07"/>
    <x v="1"/>
    <s v="Mumbai"/>
    <s v="Maharashtra"/>
    <s v="India"/>
    <s v="Cash on Delivery"/>
    <x v="0"/>
    <s v="Same Day"/>
    <x v="0"/>
    <s v="No"/>
    <s v="No"/>
  </r>
  <r>
    <x v="4980"/>
    <x v="402"/>
    <s v="CUST10033"/>
    <s v="Customer 33"/>
    <n v="53"/>
    <s v="Returning"/>
    <s v="P4006"/>
    <s v="Lipstick"/>
    <x v="4"/>
    <s v="BeautyCare"/>
    <n v="3"/>
    <n v="850"/>
    <n v="10"/>
    <n v="2550"/>
    <n v="255"/>
    <n v="2295"/>
    <n v="1270.8399999999999"/>
    <n v="1024.1600000000001"/>
    <x v="2"/>
    <s v="Indore"/>
    <s v="Madhya Pradesh"/>
    <s v="India"/>
    <s v="Credit Card"/>
    <x v="0"/>
    <s v="Express"/>
    <x v="0"/>
    <s v="No"/>
    <s v="No"/>
  </r>
  <r>
    <x v="4981"/>
    <x v="402"/>
    <s v="CUST11996"/>
    <s v="Customer 1996"/>
    <n v="32"/>
    <s v="New"/>
    <s v="P4001"/>
    <s v="Face Wash"/>
    <x v="4"/>
    <s v="BeautyCare"/>
    <n v="1"/>
    <n v="450"/>
    <n v="15"/>
    <n v="450"/>
    <n v="67.5"/>
    <n v="382.5"/>
    <n v="276"/>
    <n v="106.5"/>
    <x v="1"/>
    <s v="Surat"/>
    <s v="Gujarat"/>
    <s v="India"/>
    <s v="Wallet"/>
    <x v="0"/>
    <s v="Express"/>
    <x v="1"/>
    <s v="No"/>
    <s v="No"/>
  </r>
  <r>
    <x v="4982"/>
    <x v="402"/>
    <s v="CUST11488"/>
    <s v="Customer 1488"/>
    <n v="45"/>
    <s v="Returning"/>
    <s v="P4006"/>
    <s v="Lipstick"/>
    <x v="4"/>
    <s v="BeautyCare"/>
    <n v="1"/>
    <n v="850"/>
    <n v="15"/>
    <n v="850"/>
    <n v="127.5"/>
    <n v="722.5"/>
    <n v="493.79"/>
    <n v="228.71"/>
    <x v="1"/>
    <s v="Bhubaneswar"/>
    <s v="Odisha"/>
    <s v="India"/>
    <s v="Cash on Delivery"/>
    <x v="1"/>
    <s v="Standard"/>
    <x v="0"/>
    <s v="Yes"/>
    <s v="No"/>
  </r>
  <r>
    <x v="4983"/>
    <x v="402"/>
    <s v="CUST10340"/>
    <s v="Customer 340"/>
    <n v="29"/>
    <s v="New"/>
    <s v="P1010"/>
    <s v="Bluetooth Speaker"/>
    <x v="0"/>
    <s v="Prime Distributors"/>
    <n v="3"/>
    <n v="3200"/>
    <n v="25"/>
    <n v="9600"/>
    <n v="2400"/>
    <n v="7200"/>
    <n v="5384.13"/>
    <n v="1815.87"/>
    <x v="1"/>
    <s v="Nagpur"/>
    <s v="Maharashtra"/>
    <s v="India"/>
    <s v="UPI"/>
    <x v="0"/>
    <s v="Standard"/>
    <x v="0"/>
    <s v="No"/>
    <s v="No"/>
  </r>
  <r>
    <x v="4984"/>
    <x v="402"/>
    <s v="CUST11186"/>
    <s v="Customer 1186"/>
    <n v="25"/>
    <s v="New"/>
    <s v="P1001"/>
    <s v="Laptop"/>
    <x v="0"/>
    <s v="TechSource India"/>
    <n v="1"/>
    <n v="55000"/>
    <n v="5"/>
    <n v="55000"/>
    <n v="2750"/>
    <n v="52250"/>
    <n v="30824.91"/>
    <n v="21425.09"/>
    <x v="1"/>
    <s v="Jaipur"/>
    <s v="Rajasthan"/>
    <s v="India"/>
    <s v="Cash on Delivery"/>
    <x v="0"/>
    <s v="Express"/>
    <x v="0"/>
    <s v="Yes"/>
    <s v="No"/>
  </r>
  <r>
    <x v="4985"/>
    <x v="402"/>
    <s v="CUST12185"/>
    <s v="Customer 2185"/>
    <n v="41"/>
    <s v="Returning"/>
    <s v="P5004"/>
    <s v="Pen Set"/>
    <x v="1"/>
    <s v="Stationery Hub"/>
    <n v="1"/>
    <n v="250"/>
    <n v="20"/>
    <n v="250"/>
    <n v="50"/>
    <n v="200"/>
    <n v="147"/>
    <n v="53"/>
    <x v="1"/>
    <s v="Delhi"/>
    <s v="Delhi"/>
    <s v="India"/>
    <s v="Cash on Delivery"/>
    <x v="0"/>
    <s v="Express"/>
    <x v="0"/>
    <s v="No"/>
    <s v="No"/>
  </r>
  <r>
    <x v="4986"/>
    <x v="402"/>
    <s v="CUST10525"/>
    <s v="Customer 525"/>
    <n v="57"/>
    <s v="Returning"/>
    <s v="P2003"/>
    <s v="T-Shirt"/>
    <x v="3"/>
    <s v="RetailHub"/>
    <n v="2"/>
    <n v="900"/>
    <n v="10"/>
    <n v="1800"/>
    <n v="180"/>
    <n v="1620"/>
    <n v="1019.95"/>
    <n v="600.04999999999995"/>
    <x v="0"/>
    <s v="Surat"/>
    <s v="Gujarat"/>
    <s v="India"/>
    <s v="UPI"/>
    <x v="2"/>
    <s v="Standard"/>
    <x v="2"/>
    <s v="No"/>
    <s v="No"/>
  </r>
  <r>
    <x v="4987"/>
    <x v="402"/>
    <s v="CUST10907"/>
    <s v="Customer 907"/>
    <n v="25"/>
    <s v="Returning"/>
    <s v="P2004"/>
    <s v="Jacket"/>
    <x v="3"/>
    <s v="Global Traders"/>
    <n v="2"/>
    <n v="3500"/>
    <n v="10"/>
    <n v="7000"/>
    <n v="700"/>
    <n v="6300"/>
    <n v="4843.18"/>
    <n v="1456.82"/>
    <x v="2"/>
    <s v="Ahmedabad"/>
    <s v="Gujarat"/>
    <s v="India"/>
    <s v="Credit Card"/>
    <x v="0"/>
    <s v="Express"/>
    <x v="0"/>
    <s v="No"/>
    <s v="No"/>
  </r>
  <r>
    <x v="4988"/>
    <x v="402"/>
    <s v="CUST11378"/>
    <s v="Customer 1378"/>
    <n v="32"/>
    <s v="New"/>
    <s v="P5003"/>
    <s v="Calculator"/>
    <x v="1"/>
    <s v="Stationery Hub"/>
    <n v="3"/>
    <n v="650"/>
    <n v="20"/>
    <n v="1950"/>
    <n v="390"/>
    <n v="1560"/>
    <n v="858.37"/>
    <n v="701.63"/>
    <x v="1"/>
    <s v="Lucknow"/>
    <s v="Uttar Pradesh"/>
    <s v="India"/>
    <s v="Net Banking"/>
    <x v="0"/>
    <s v="Standard"/>
    <x v="0"/>
    <s v="No"/>
    <s v="No"/>
  </r>
  <r>
    <x v="4989"/>
    <x v="402"/>
    <s v="CUST11241"/>
    <s v="Customer 1241"/>
    <n v="54"/>
    <s v="New"/>
    <s v="P4002"/>
    <s v="Moisturizer"/>
    <x v="4"/>
    <s v="BeautyCare"/>
    <n v="2"/>
    <n v="650"/>
    <n v="5"/>
    <n v="1300"/>
    <n v="65"/>
    <n v="1235"/>
    <n v="751.84"/>
    <n v="483.16"/>
    <x v="1"/>
    <s v="Patna"/>
    <s v="Bihar"/>
    <s v="India"/>
    <s v="Wallet"/>
    <x v="2"/>
    <s v="Standard"/>
    <x v="0"/>
    <s v="No"/>
    <s v="No"/>
  </r>
  <r>
    <x v="4990"/>
    <x v="402"/>
    <s v="CUST12187"/>
    <s v="Customer 2187"/>
    <n v="41"/>
    <s v="Returning"/>
    <s v="P1001"/>
    <s v="Laptop"/>
    <x v="0"/>
    <s v="TechSource India"/>
    <n v="1"/>
    <n v="55000"/>
    <n v="5"/>
    <n v="55000"/>
    <n v="2750"/>
    <n v="52250"/>
    <n v="38669.440000000002"/>
    <n v="13580.56"/>
    <x v="1"/>
    <s v="Jaipur"/>
    <s v="Rajasthan"/>
    <s v="India"/>
    <s v="Net Banking"/>
    <x v="1"/>
    <s v="Standard"/>
    <x v="0"/>
    <s v="No"/>
    <s v="No"/>
  </r>
  <r>
    <x v="4991"/>
    <x v="403"/>
    <s v="CUST10748"/>
    <s v="Customer 748"/>
    <n v="59"/>
    <s v="New"/>
    <s v="P2002"/>
    <s v="Jeans"/>
    <x v="3"/>
    <s v="FashionMart"/>
    <n v="1"/>
    <n v="2200"/>
    <n v="5"/>
    <n v="2200"/>
    <n v="110"/>
    <n v="2090"/>
    <n v="1510.03"/>
    <n v="579.97"/>
    <x v="0"/>
    <s v="Bengaluru"/>
    <s v="Karnataka"/>
    <s v="India"/>
    <s v="UPI"/>
    <x v="0"/>
    <s v="Express"/>
    <x v="3"/>
    <s v="No"/>
    <s v="No"/>
  </r>
  <r>
    <x v="4992"/>
    <x v="403"/>
    <s v="CUST10892"/>
    <s v="Customer 892"/>
    <n v="21"/>
    <s v="New"/>
    <s v="P1005"/>
    <s v="Tablet"/>
    <x v="0"/>
    <s v="RetailHub"/>
    <n v="3"/>
    <n v="18000"/>
    <n v="15"/>
    <n v="54000"/>
    <n v="8100"/>
    <n v="45900"/>
    <n v="34300.839999999997"/>
    <n v="11599.16"/>
    <x v="1"/>
    <s v="Patna"/>
    <s v="Bihar"/>
    <s v="India"/>
    <s v="Credit Card"/>
    <x v="1"/>
    <s v="Standard"/>
    <x v="1"/>
    <s v="No"/>
    <s v="No"/>
  </r>
  <r>
    <x v="4993"/>
    <x v="403"/>
    <s v="CUST11601"/>
    <s v="Customer 1601"/>
    <n v="47"/>
    <s v="Loyal"/>
    <s v="P1004"/>
    <s v="Smartwatch"/>
    <x v="0"/>
    <s v="TechSource India"/>
    <n v="1"/>
    <n v="6500"/>
    <n v="15"/>
    <n v="6500"/>
    <n v="975"/>
    <n v="5525"/>
    <n v="3679.06"/>
    <n v="1845.94"/>
    <x v="0"/>
    <s v="Surat"/>
    <s v="Gujarat"/>
    <s v="India"/>
    <s v="Net Banking"/>
    <x v="0"/>
    <s v="Express"/>
    <x v="0"/>
    <s v="No"/>
    <s v="No"/>
  </r>
  <r>
    <x v="4994"/>
    <x v="403"/>
    <s v="CUST10240"/>
    <s v="Customer 240"/>
    <n v="54"/>
    <s v="New"/>
    <s v="P1003"/>
    <s v="Headphones"/>
    <x v="0"/>
    <s v="Metro Supplies"/>
    <n v="1"/>
    <n v="2500"/>
    <n v="25"/>
    <n v="2500"/>
    <n v="625"/>
    <n v="1875"/>
    <n v="1438.52"/>
    <n v="436.48"/>
    <x v="1"/>
    <s v="Kolkata"/>
    <s v="West Bengal"/>
    <s v="India"/>
    <s v="Cash on Delivery"/>
    <x v="0"/>
    <s v="Standard"/>
    <x v="0"/>
    <s v="No"/>
    <s v="No"/>
  </r>
  <r>
    <x v="4995"/>
    <x v="403"/>
    <s v="CUST11852"/>
    <s v="Customer 1852"/>
    <n v="55"/>
    <s v="Returning"/>
    <s v="P2001"/>
    <s v="Running Shoes"/>
    <x v="3"/>
    <s v="FashionMart"/>
    <n v="1"/>
    <n v="3200"/>
    <n v="0"/>
    <n v="3200"/>
    <n v="0"/>
    <n v="3200"/>
    <n v="2042.62"/>
    <n v="1157.3800000000001"/>
    <x v="1"/>
    <s v="Chandigarh"/>
    <s v="Chandigarh"/>
    <s v="India"/>
    <s v="UPI"/>
    <x v="0"/>
    <s v="Standard"/>
    <x v="0"/>
    <s v="No"/>
    <s v="No"/>
  </r>
  <r>
    <x v="4996"/>
    <x v="403"/>
    <s v="CUST10886"/>
    <s v="Customer 886"/>
    <n v="52"/>
    <s v="Returning"/>
    <s v="P3001"/>
    <s v="Coffee Maker"/>
    <x v="2"/>
    <s v="HomeNeeds"/>
    <n v="1"/>
    <n v="4200"/>
    <n v="5"/>
    <n v="4200"/>
    <n v="210"/>
    <n v="3990"/>
    <n v="2532.19"/>
    <n v="1457.81"/>
    <x v="0"/>
    <s v="Jaipur"/>
    <s v="Rajasthan"/>
    <s v="India"/>
    <s v="Credit Card"/>
    <x v="0"/>
    <s v="Standard"/>
    <x v="0"/>
    <s v="No"/>
    <s v="Yes"/>
  </r>
  <r>
    <x v="4997"/>
    <x v="403"/>
    <s v="CUST12123"/>
    <s v="Customer 2123"/>
    <n v="45"/>
    <s v="Returning"/>
    <s v="P3005"/>
    <s v="Bedsheet Set"/>
    <x v="2"/>
    <s v="RetailHub"/>
    <n v="1"/>
    <n v="1800"/>
    <n v="5"/>
    <n v="1800"/>
    <n v="90"/>
    <n v="1710"/>
    <n v="1030.22"/>
    <n v="679.78"/>
    <x v="1"/>
    <s v="Hyderabad"/>
    <s v="Telangana"/>
    <s v="India"/>
    <s v="Credit Card"/>
    <x v="2"/>
    <s v="Standard"/>
    <x v="0"/>
    <s v="No"/>
    <s v="No"/>
  </r>
  <r>
    <x v="4998"/>
    <x v="403"/>
    <s v="CUST11294"/>
    <s v="Customer 1294"/>
    <n v="35"/>
    <s v="Returning"/>
    <s v="P1003"/>
    <s v="Headphones"/>
    <x v="0"/>
    <s v="Metro Supplies"/>
    <n v="3"/>
    <n v="2500"/>
    <n v="10"/>
    <n v="7500"/>
    <n v="750"/>
    <n v="6750"/>
    <n v="4491.07"/>
    <n v="2258.9299999999998"/>
    <x v="1"/>
    <s v="Delhi"/>
    <s v="Delhi"/>
    <s v="India"/>
    <s v="Cash on Delivery"/>
    <x v="0"/>
    <s v="Same Day"/>
    <x v="0"/>
    <s v="No"/>
    <s v="No"/>
  </r>
  <r>
    <x v="4999"/>
    <x v="403"/>
    <s v="CUST11779"/>
    <s v="Customer 1779"/>
    <n v="27"/>
    <s v="New"/>
    <s v="P3003"/>
    <s v="Mixer Grinder"/>
    <x v="2"/>
    <s v="Prime Distributors"/>
    <n v="1"/>
    <n v="4800"/>
    <n v="5"/>
    <n v="4800"/>
    <n v="240"/>
    <n v="4560"/>
    <n v="2527.9699999999998"/>
    <n v="2032.03"/>
    <x v="0"/>
    <s v="Nagpur"/>
    <s v="Maharashtra"/>
    <s v="India"/>
    <s v="Debit Card"/>
    <x v="0"/>
    <s v="Standard"/>
    <x v="0"/>
    <s v="No"/>
    <s v="No"/>
  </r>
  <r>
    <x v="5000"/>
    <x v="403"/>
    <s v="CUST12314"/>
    <s v="Customer 2314"/>
    <n v="26"/>
    <s v="New"/>
    <s v="P2004"/>
    <s v="Jacket"/>
    <x v="3"/>
    <s v="Global Traders"/>
    <n v="2"/>
    <n v="3500"/>
    <n v="15"/>
    <n v="7000"/>
    <n v="1050"/>
    <n v="5950"/>
    <n v="3565.44"/>
    <n v="2384.56"/>
    <x v="2"/>
    <s v="Chandigarh"/>
    <s v="Chandigarh"/>
    <s v="India"/>
    <s v="Cash on Delivery"/>
    <x v="0"/>
    <s v="Express"/>
    <x v="0"/>
    <s v="No"/>
    <s v="No"/>
  </r>
  <r>
    <x v="5001"/>
    <x v="403"/>
    <s v="CUST12296"/>
    <s v="Customer 2296"/>
    <n v="51"/>
    <s v="Returning"/>
    <s v="P4001"/>
    <s v="Face Wash"/>
    <x v="4"/>
    <s v="BeautyCare"/>
    <n v="2"/>
    <n v="450"/>
    <n v="20"/>
    <n v="900"/>
    <n v="180"/>
    <n v="720"/>
    <n v="405.29"/>
    <n v="314.70999999999998"/>
    <x v="1"/>
    <s v="Hyderabad"/>
    <s v="Telangana"/>
    <s v="India"/>
    <s v="Debit Card"/>
    <x v="2"/>
    <s v="Express"/>
    <x v="0"/>
    <s v="No"/>
    <s v="No"/>
  </r>
  <r>
    <x v="5002"/>
    <x v="403"/>
    <s v="CUST10020"/>
    <s v="Customer 20"/>
    <n v="54"/>
    <s v="Loyal"/>
    <s v="P2004"/>
    <s v="Jacket"/>
    <x v="3"/>
    <s v="Global Traders"/>
    <n v="2"/>
    <n v="3500"/>
    <n v="25"/>
    <n v="7000"/>
    <n v="1750"/>
    <n v="5250"/>
    <n v="3279.66"/>
    <n v="1970.34"/>
    <x v="1"/>
    <s v="Ahmedabad"/>
    <s v="Gujarat"/>
    <s v="India"/>
    <s v="Credit Card"/>
    <x v="0"/>
    <s v="Express"/>
    <x v="0"/>
    <s v="No"/>
    <s v="No"/>
  </r>
  <r>
    <x v="5003"/>
    <x v="403"/>
    <s v="CUST11947"/>
    <s v="Customer 1947"/>
    <n v="50"/>
    <s v="Returning"/>
    <s v="P3001"/>
    <s v="Coffee Maker"/>
    <x v="2"/>
    <s v="HomeNeeds"/>
    <n v="1"/>
    <n v="4200"/>
    <n v="0"/>
    <n v="4200"/>
    <n v="0"/>
    <n v="4200"/>
    <n v="2489.77"/>
    <n v="1710.23"/>
    <x v="0"/>
    <s v="Guwahati"/>
    <s v="Assam"/>
    <s v="India"/>
    <s v="Net Banking"/>
    <x v="2"/>
    <s v="Express"/>
    <x v="0"/>
    <s v="No"/>
    <s v="No"/>
  </r>
  <r>
    <x v="5004"/>
    <x v="404"/>
    <s v="CUST11153"/>
    <s v="Customer 1153"/>
    <n v="29"/>
    <s v="Returning"/>
    <s v="P5003"/>
    <s v="Calculator"/>
    <x v="1"/>
    <s v="Stationery Hub"/>
    <n v="2"/>
    <n v="650"/>
    <n v="20"/>
    <n v="1300"/>
    <n v="260"/>
    <n v="1040"/>
    <n v="846.3"/>
    <n v="193.7"/>
    <x v="1"/>
    <s v="Lucknow"/>
    <s v="Uttar Pradesh"/>
    <s v="India"/>
    <s v="Debit Card"/>
    <x v="0"/>
    <s v="Express"/>
    <x v="0"/>
    <s v="No"/>
    <s v="No"/>
  </r>
  <r>
    <x v="5005"/>
    <x v="404"/>
    <s v="CUST11345"/>
    <s v="Customer 1345"/>
    <n v="49"/>
    <s v="Returning"/>
    <s v="P1003"/>
    <s v="Headphones"/>
    <x v="0"/>
    <s v="Metro Supplies"/>
    <n v="1"/>
    <n v="2500"/>
    <n v="5"/>
    <n v="2500"/>
    <n v="125"/>
    <n v="2375"/>
    <n v="1317.01"/>
    <n v="1057.99"/>
    <x v="1"/>
    <s v="Kolkata"/>
    <s v="West Bengal"/>
    <s v="India"/>
    <s v="Credit Card"/>
    <x v="2"/>
    <s v="Standard"/>
    <x v="0"/>
    <s v="No"/>
    <s v="No"/>
  </r>
  <r>
    <x v="5006"/>
    <x v="404"/>
    <s v="CUST12215"/>
    <s v="Customer 2215"/>
    <n v="47"/>
    <s v="Returning"/>
    <s v="P1010"/>
    <s v="Bluetooth Speaker"/>
    <x v="0"/>
    <s v="Prime Distributors"/>
    <n v="3"/>
    <n v="3200"/>
    <n v="0"/>
    <n v="9600"/>
    <n v="0"/>
    <n v="9600"/>
    <n v="6774.22"/>
    <n v="2825.78"/>
    <x v="1"/>
    <s v="Lucknow"/>
    <s v="Uttar Pradesh"/>
    <s v="India"/>
    <s v="Net Banking"/>
    <x v="0"/>
    <s v="Standard"/>
    <x v="0"/>
    <s v="No"/>
    <s v="No"/>
  </r>
  <r>
    <x v="5007"/>
    <x v="404"/>
    <s v="CUST12331"/>
    <s v="Customer 2331"/>
    <n v="44"/>
    <s v="New"/>
    <s v="P3003"/>
    <s v="Mixer Grinder"/>
    <x v="2"/>
    <s v="Prime Distributors"/>
    <n v="1"/>
    <n v="4800"/>
    <n v="15"/>
    <n v="4800"/>
    <n v="720"/>
    <n v="4080"/>
    <n v="3271.02"/>
    <n v="808.98"/>
    <x v="1"/>
    <s v="Visakhapatnam"/>
    <s v="Andhra Pradesh"/>
    <s v="India"/>
    <s v="Wallet"/>
    <x v="2"/>
    <s v="Standard"/>
    <x v="0"/>
    <s v="No"/>
    <s v="No"/>
  </r>
  <r>
    <x v="5008"/>
    <x v="404"/>
    <s v="CUST11863"/>
    <s v="Customer 1863"/>
    <n v="53"/>
    <s v="Returning"/>
    <s v="P2002"/>
    <s v="Jeans"/>
    <x v="3"/>
    <s v="FashionMart"/>
    <n v="1"/>
    <n v="2200"/>
    <n v="10"/>
    <n v="2200"/>
    <n v="220"/>
    <n v="1980"/>
    <n v="1465.64"/>
    <n v="514.36"/>
    <x v="1"/>
    <s v="Hyderabad"/>
    <s v="Telangana"/>
    <s v="India"/>
    <s v="Cash on Delivery"/>
    <x v="0"/>
    <s v="Standard"/>
    <x v="0"/>
    <s v="No"/>
    <s v="No"/>
  </r>
  <r>
    <x v="5009"/>
    <x v="404"/>
    <s v="CUST11410"/>
    <s v="Customer 1410"/>
    <n v="41"/>
    <s v="Loyal"/>
    <s v="P2006"/>
    <s v="Womens Kurti"/>
    <x v="3"/>
    <s v="FashionMart"/>
    <n v="4"/>
    <n v="1400"/>
    <n v="25"/>
    <n v="5600"/>
    <n v="1400"/>
    <n v="4200"/>
    <n v="3369.72"/>
    <n v="830.28"/>
    <x v="1"/>
    <s v="Chennai"/>
    <s v="Tamil Nadu"/>
    <s v="India"/>
    <s v="UPI"/>
    <x v="2"/>
    <s v="Standard"/>
    <x v="0"/>
    <s v="Yes"/>
    <s v="No"/>
  </r>
  <r>
    <x v="5010"/>
    <x v="404"/>
    <s v="CUST12027"/>
    <s v="Customer 2027"/>
    <n v="40"/>
    <s v="Returning"/>
    <s v="P1005"/>
    <s v="Tablet"/>
    <x v="0"/>
    <s v="RetailHub"/>
    <n v="1"/>
    <n v="18000"/>
    <n v="5"/>
    <n v="18000"/>
    <n v="900"/>
    <n v="17100"/>
    <n v="9712.58"/>
    <n v="7387.42"/>
    <x v="2"/>
    <s v="Coimbatore"/>
    <s v="Tamil Nadu"/>
    <s v="India"/>
    <s v="Net Banking"/>
    <x v="2"/>
    <s v="Express"/>
    <x v="0"/>
    <s v="No"/>
    <s v="No"/>
  </r>
  <r>
    <x v="5011"/>
    <x v="404"/>
    <s v="CUST12250"/>
    <s v="Customer 2250"/>
    <n v="50"/>
    <s v="New"/>
    <s v="P2001"/>
    <s v="Running Shoes"/>
    <x v="3"/>
    <s v="FashionMart"/>
    <n v="2"/>
    <n v="3200"/>
    <n v="0"/>
    <n v="6400"/>
    <n v="0"/>
    <n v="6400"/>
    <n v="3889.36"/>
    <n v="2510.64"/>
    <x v="2"/>
    <s v="Bhopal"/>
    <s v="Madhya Pradesh"/>
    <s v="India"/>
    <s v="UPI"/>
    <x v="0"/>
    <s v="Standard"/>
    <x v="0"/>
    <s v="No"/>
    <s v="No"/>
  </r>
  <r>
    <x v="5012"/>
    <x v="404"/>
    <s v="CUST11614"/>
    <s v="Customer 1614"/>
    <n v="18"/>
    <s v="Returning"/>
    <s v="P3007"/>
    <s v="Vacuum Cleaner"/>
    <x v="2"/>
    <s v="Global Traders"/>
    <n v="1"/>
    <n v="8500"/>
    <n v="0"/>
    <n v="8500"/>
    <n v="0"/>
    <n v="8500"/>
    <n v="6005.55"/>
    <n v="2494.4499999999998"/>
    <x v="1"/>
    <s v="Nagpur"/>
    <s v="Maharashtra"/>
    <s v="India"/>
    <s v="Cash on Delivery"/>
    <x v="2"/>
    <s v="Standard"/>
    <x v="0"/>
    <s v="No"/>
    <s v="No"/>
  </r>
  <r>
    <x v="5013"/>
    <x v="404"/>
    <s v="CUST10407"/>
    <s v="Customer 407"/>
    <n v="25"/>
    <s v="New"/>
    <s v="P3002"/>
    <s v="Air Fryer"/>
    <x v="2"/>
    <s v="HomeNeeds"/>
    <n v="1"/>
    <n v="6500"/>
    <n v="5"/>
    <n v="6500"/>
    <n v="325"/>
    <n v="6175"/>
    <n v="4181.09"/>
    <n v="1993.91"/>
    <x v="2"/>
    <s v="Patna"/>
    <s v="Bihar"/>
    <s v="India"/>
    <s v="Net Banking"/>
    <x v="2"/>
    <s v="Express"/>
    <x v="1"/>
    <s v="No"/>
    <s v="Yes"/>
  </r>
  <r>
    <x v="5014"/>
    <x v="404"/>
    <s v="CUST12366"/>
    <s v="Customer 2366"/>
    <n v="56"/>
    <s v="Returning"/>
    <s v="P2006"/>
    <s v="Womens Kurti"/>
    <x v="3"/>
    <s v="FashionMart"/>
    <n v="2"/>
    <n v="1400"/>
    <n v="20"/>
    <n v="2800"/>
    <n v="560"/>
    <n v="2240"/>
    <n v="1699.14"/>
    <n v="540.86"/>
    <x v="0"/>
    <s v="Guwahati"/>
    <s v="Assam"/>
    <s v="India"/>
    <s v="UPI"/>
    <x v="0"/>
    <s v="Express"/>
    <x v="0"/>
    <s v="No"/>
    <s v="No"/>
  </r>
  <r>
    <x v="5015"/>
    <x v="404"/>
    <s v="CUST10995"/>
    <s v="Customer 995"/>
    <n v="37"/>
    <s v="Loyal"/>
    <s v="P1009"/>
    <s v="Power Bank"/>
    <x v="0"/>
    <s v="Prime Distributors"/>
    <n v="1"/>
    <n v="1600"/>
    <n v="25"/>
    <n v="1600"/>
    <n v="400"/>
    <n v="1200"/>
    <n v="876.52"/>
    <n v="323.48"/>
    <x v="2"/>
    <s v="Visakhapatnam"/>
    <s v="Andhra Pradesh"/>
    <s v="India"/>
    <s v="Wallet"/>
    <x v="2"/>
    <s v="Standard"/>
    <x v="0"/>
    <s v="No"/>
    <s v="No"/>
  </r>
  <r>
    <x v="5016"/>
    <x v="404"/>
    <s v="CUST11361"/>
    <s v="Customer 1361"/>
    <n v="55"/>
    <s v="Returning"/>
    <s v="P1007"/>
    <s v="Mouse"/>
    <x v="0"/>
    <s v="RetailHub"/>
    <n v="1"/>
    <n v="900"/>
    <n v="15"/>
    <n v="900"/>
    <n v="135"/>
    <n v="765"/>
    <n v="561.6"/>
    <n v="203.4"/>
    <x v="1"/>
    <s v="Chandigarh"/>
    <s v="Chandigarh"/>
    <s v="India"/>
    <s v="Credit Card"/>
    <x v="1"/>
    <s v="Standard"/>
    <x v="0"/>
    <s v="No"/>
    <s v="No"/>
  </r>
  <r>
    <x v="5017"/>
    <x v="405"/>
    <s v="CUST12020"/>
    <s v="Customer 2020"/>
    <n v="24"/>
    <s v="Loyal"/>
    <s v="P4006"/>
    <s v="Lipstick"/>
    <x v="4"/>
    <s v="BeautyCare"/>
    <n v="6"/>
    <n v="850"/>
    <n v="0"/>
    <n v="5100"/>
    <n v="0"/>
    <n v="5100"/>
    <n v="3023.84"/>
    <n v="2076.16"/>
    <x v="2"/>
    <s v="Surat"/>
    <s v="Gujarat"/>
    <s v="India"/>
    <s v="Wallet"/>
    <x v="0"/>
    <s v="Standard"/>
    <x v="0"/>
    <s v="No"/>
    <s v="No"/>
  </r>
  <r>
    <x v="5018"/>
    <x v="405"/>
    <s v="CUST11111"/>
    <s v="Customer 1111"/>
    <n v="38"/>
    <s v="New"/>
    <s v="P1006"/>
    <s v="Keyboard"/>
    <x v="0"/>
    <s v="Metro Supplies"/>
    <n v="2"/>
    <n v="1800"/>
    <n v="20"/>
    <n v="3600"/>
    <n v="720"/>
    <n v="2880"/>
    <n v="1946.94"/>
    <n v="933.06"/>
    <x v="0"/>
    <s v="Bhubaneswar"/>
    <s v="Odisha"/>
    <s v="India"/>
    <s v="Credit Card"/>
    <x v="0"/>
    <s v="Standard"/>
    <x v="0"/>
    <s v="No"/>
    <s v="No"/>
  </r>
  <r>
    <x v="5019"/>
    <x v="405"/>
    <s v="CUST11778"/>
    <s v="Customer 1778"/>
    <n v="28"/>
    <s v="Returning"/>
    <s v="P1007"/>
    <s v="Mouse"/>
    <x v="0"/>
    <s v="RetailHub"/>
    <n v="1"/>
    <n v="900"/>
    <n v="10"/>
    <n v="900"/>
    <n v="90"/>
    <n v="810"/>
    <n v="589.21"/>
    <n v="220.79"/>
    <x v="0"/>
    <s v="Lucknow"/>
    <s v="Uttar Pradesh"/>
    <s v="India"/>
    <s v="Net Banking"/>
    <x v="0"/>
    <s v="Standard"/>
    <x v="0"/>
    <s v="No"/>
    <s v="No"/>
  </r>
  <r>
    <x v="5020"/>
    <x v="405"/>
    <s v="CUST12100"/>
    <s v="Customer 2100"/>
    <n v="19"/>
    <s v="Returning"/>
    <s v="P4006"/>
    <s v="Lipstick"/>
    <x v="4"/>
    <s v="BeautyCare"/>
    <n v="1"/>
    <n v="850"/>
    <n v="20"/>
    <n v="850"/>
    <n v="170"/>
    <n v="680"/>
    <n v="412.16"/>
    <n v="267.83999999999997"/>
    <x v="0"/>
    <s v="Surat"/>
    <s v="Gujarat"/>
    <s v="India"/>
    <s v="Cash on Delivery"/>
    <x v="2"/>
    <s v="Express"/>
    <x v="0"/>
    <s v="No"/>
    <s v="No"/>
  </r>
  <r>
    <x v="5021"/>
    <x v="405"/>
    <s v="CUST11327"/>
    <s v="Customer 1327"/>
    <n v="29"/>
    <s v="Loyal"/>
    <s v="P2008"/>
    <s v="Formal Shirt"/>
    <x v="3"/>
    <s v="Global Traders"/>
    <n v="1"/>
    <n v="1700"/>
    <n v="10"/>
    <n v="1700"/>
    <n v="170"/>
    <n v="1530"/>
    <n v="1226.45"/>
    <n v="303.55"/>
    <x v="0"/>
    <s v="Pune"/>
    <s v="Maharashtra"/>
    <s v="India"/>
    <s v="Credit Card"/>
    <x v="2"/>
    <s v="Standard"/>
    <x v="0"/>
    <s v="No"/>
    <s v="No"/>
  </r>
  <r>
    <x v="5022"/>
    <x v="405"/>
    <s v="CUST11013"/>
    <s v="Customer 1013"/>
    <n v="38"/>
    <s v="Returning"/>
    <s v="P5003"/>
    <s v="Calculator"/>
    <x v="1"/>
    <s v="Stationery Hub"/>
    <n v="2"/>
    <n v="650"/>
    <n v="10"/>
    <n v="1300"/>
    <n v="130"/>
    <n v="1170"/>
    <n v="938.79"/>
    <n v="231.21"/>
    <x v="1"/>
    <s v="Bhubaneswar"/>
    <s v="Odisha"/>
    <s v="India"/>
    <s v="Credit Card"/>
    <x v="2"/>
    <s v="Standard"/>
    <x v="2"/>
    <s v="No"/>
    <s v="No"/>
  </r>
  <r>
    <x v="5023"/>
    <x v="405"/>
    <s v="CUST11910"/>
    <s v="Customer 1910"/>
    <n v="21"/>
    <s v="New"/>
    <s v="P1005"/>
    <s v="Tablet"/>
    <x v="0"/>
    <s v="RetailHub"/>
    <n v="2"/>
    <n v="18000"/>
    <n v="15"/>
    <n v="36000"/>
    <n v="5400"/>
    <n v="30600"/>
    <n v="19891.28"/>
    <n v="10708.72"/>
    <x v="1"/>
    <s v="Visakhapatnam"/>
    <s v="Andhra Pradesh"/>
    <s v="India"/>
    <s v="Wallet"/>
    <x v="2"/>
    <s v="Standard"/>
    <x v="3"/>
    <s v="No"/>
    <s v="No"/>
  </r>
  <r>
    <x v="5024"/>
    <x v="405"/>
    <s v="CUST11370"/>
    <s v="Customer 1370"/>
    <n v="18"/>
    <s v="Loyal"/>
    <s v="P2001"/>
    <s v="Running Shoes"/>
    <x v="3"/>
    <s v="FashionMart"/>
    <n v="4"/>
    <n v="3200"/>
    <n v="0"/>
    <n v="12800"/>
    <n v="0"/>
    <n v="12800"/>
    <n v="7932.2"/>
    <n v="4867.8"/>
    <x v="1"/>
    <s v="Coimbatore"/>
    <s v="Tamil Nadu"/>
    <s v="India"/>
    <s v="Net Banking"/>
    <x v="2"/>
    <s v="Standard"/>
    <x v="0"/>
    <s v="No"/>
    <s v="Yes"/>
  </r>
  <r>
    <x v="5025"/>
    <x v="405"/>
    <s v="CUST10539"/>
    <s v="Customer 539"/>
    <n v="31"/>
    <s v="Returning"/>
    <s v="P3002"/>
    <s v="Air Fryer"/>
    <x v="2"/>
    <s v="HomeNeeds"/>
    <n v="1"/>
    <n v="6500"/>
    <n v="10"/>
    <n v="6500"/>
    <n v="650"/>
    <n v="5850"/>
    <n v="3938.79"/>
    <n v="1911.21"/>
    <x v="1"/>
    <s v="Patna"/>
    <s v="Bihar"/>
    <s v="India"/>
    <s v="Debit Card"/>
    <x v="1"/>
    <s v="Standard"/>
    <x v="0"/>
    <s v="No"/>
    <s v="No"/>
  </r>
  <r>
    <x v="5026"/>
    <x v="405"/>
    <s v="CUST11911"/>
    <s v="Customer 1911"/>
    <n v="56"/>
    <s v="Returning"/>
    <s v="P3003"/>
    <s v="Mixer Grinder"/>
    <x v="2"/>
    <s v="Prime Distributors"/>
    <n v="3"/>
    <n v="4800"/>
    <n v="10"/>
    <n v="14400"/>
    <n v="1440"/>
    <n v="12960"/>
    <n v="9027.49"/>
    <n v="3932.51"/>
    <x v="1"/>
    <s v="Delhi"/>
    <s v="Delhi"/>
    <s v="India"/>
    <s v="UPI"/>
    <x v="1"/>
    <s v="Express"/>
    <x v="3"/>
    <s v="No"/>
    <s v="No"/>
  </r>
  <r>
    <x v="5027"/>
    <x v="406"/>
    <s v="CUST11326"/>
    <s v="Customer 1326"/>
    <n v="51"/>
    <s v="Loyal"/>
    <s v="P2008"/>
    <s v="Formal Shirt"/>
    <x v="3"/>
    <s v="Global Traders"/>
    <n v="1"/>
    <n v="1700"/>
    <n v="5"/>
    <n v="1700"/>
    <n v="85"/>
    <n v="1615"/>
    <n v="1176.71"/>
    <n v="438.29"/>
    <x v="1"/>
    <s v="Chennai"/>
    <s v="Tamil Nadu"/>
    <s v="India"/>
    <s v="Cash on Delivery"/>
    <x v="1"/>
    <s v="Standard"/>
    <x v="0"/>
    <s v="No"/>
    <s v="No"/>
  </r>
  <r>
    <x v="5028"/>
    <x v="406"/>
    <s v="CUST11297"/>
    <s v="Customer 1297"/>
    <n v="29"/>
    <s v="Returning"/>
    <s v="P2007"/>
    <s v="Saree"/>
    <x v="3"/>
    <s v="FashionMart"/>
    <n v="1"/>
    <n v="2600"/>
    <n v="5"/>
    <n v="2600"/>
    <n v="130"/>
    <n v="2470"/>
    <n v="2002.93"/>
    <n v="467.07"/>
    <x v="1"/>
    <s v="Lucknow"/>
    <s v="Uttar Pradesh"/>
    <s v="India"/>
    <s v="Debit Card"/>
    <x v="1"/>
    <s v="Express"/>
    <x v="0"/>
    <s v="No"/>
    <s v="No"/>
  </r>
  <r>
    <x v="5029"/>
    <x v="406"/>
    <s v="CUST12376"/>
    <s v="Customer 2376"/>
    <n v="42"/>
    <s v="New"/>
    <s v="P1006"/>
    <s v="Keyboard"/>
    <x v="0"/>
    <s v="Metro Supplies"/>
    <n v="2"/>
    <n v="1800"/>
    <n v="20"/>
    <n v="3600"/>
    <n v="720"/>
    <n v="2880"/>
    <n v="1805.71"/>
    <n v="1074.29"/>
    <x v="2"/>
    <s v="Pune"/>
    <s v="Maharashtra"/>
    <s v="India"/>
    <s v="Credit Card"/>
    <x v="2"/>
    <s v="Standard"/>
    <x v="0"/>
    <s v="No"/>
    <s v="No"/>
  </r>
  <r>
    <x v="5030"/>
    <x v="406"/>
    <s v="CUST11758"/>
    <s v="Customer 1758"/>
    <n v="60"/>
    <s v="Returning"/>
    <s v="P1008"/>
    <s v="Monitor"/>
    <x v="0"/>
    <s v="Global Traders"/>
    <n v="2"/>
    <n v="14500"/>
    <n v="10"/>
    <n v="29000"/>
    <n v="2900"/>
    <n v="26100"/>
    <n v="15746.36"/>
    <n v="10353.64"/>
    <x v="0"/>
    <s v="Mumbai"/>
    <s v="Maharashtra"/>
    <s v="India"/>
    <s v="Cash on Delivery"/>
    <x v="2"/>
    <s v="Standard"/>
    <x v="0"/>
    <s v="No"/>
    <s v="No"/>
  </r>
  <r>
    <x v="5031"/>
    <x v="406"/>
    <s v="CUST10514"/>
    <s v="Customer 514"/>
    <n v="46"/>
    <s v="Returning"/>
    <s v="P1005"/>
    <s v="Tablet"/>
    <x v="0"/>
    <s v="RetailHub"/>
    <n v="1"/>
    <n v="18000"/>
    <n v="15"/>
    <n v="18000"/>
    <n v="2700"/>
    <n v="15300"/>
    <n v="9387.44"/>
    <n v="5912.56"/>
    <x v="2"/>
    <s v="Bhopal"/>
    <s v="Madhya Pradesh"/>
    <s v="India"/>
    <s v="Net Banking"/>
    <x v="2"/>
    <s v="Standard"/>
    <x v="0"/>
    <s v="No"/>
    <s v="No"/>
  </r>
  <r>
    <x v="5032"/>
    <x v="406"/>
    <s v="CUST12130"/>
    <s v="Customer 2130"/>
    <n v="48"/>
    <s v="New"/>
    <s v="P5001"/>
    <s v="Notebook Set"/>
    <x v="1"/>
    <s v="Stationery Hub"/>
    <n v="5"/>
    <n v="500"/>
    <n v="0"/>
    <n v="2500"/>
    <n v="0"/>
    <n v="2500"/>
    <n v="1488.74"/>
    <n v="1011.26"/>
    <x v="2"/>
    <s v="Nagpur"/>
    <s v="Maharashtra"/>
    <s v="India"/>
    <s v="UPI"/>
    <x v="0"/>
    <s v="Express"/>
    <x v="3"/>
    <s v="No"/>
    <s v="No"/>
  </r>
  <r>
    <x v="5033"/>
    <x v="406"/>
    <s v="CUST12158"/>
    <s v="Customer 2158"/>
    <n v="59"/>
    <s v="New"/>
    <s v="P3001"/>
    <s v="Coffee Maker"/>
    <x v="2"/>
    <s v="HomeNeeds"/>
    <n v="6"/>
    <n v="4200"/>
    <n v="25"/>
    <n v="25200"/>
    <n v="6300"/>
    <n v="18900"/>
    <n v="14424.3"/>
    <n v="4475.7"/>
    <x v="1"/>
    <s v="Nagpur"/>
    <s v="Maharashtra"/>
    <s v="India"/>
    <s v="UPI"/>
    <x v="1"/>
    <s v="Express"/>
    <x v="0"/>
    <s v="No"/>
    <s v="No"/>
  </r>
  <r>
    <x v="5034"/>
    <x v="406"/>
    <s v="CUST11040"/>
    <s v="Customer 1040"/>
    <n v="32"/>
    <s v="New"/>
    <s v="P3004"/>
    <s v="Cookware Set"/>
    <x v="2"/>
    <s v="HomeNeeds"/>
    <n v="3"/>
    <n v="3500"/>
    <n v="5"/>
    <n v="10500"/>
    <n v="525"/>
    <n v="9975"/>
    <n v="6794.3"/>
    <n v="3180.7"/>
    <x v="1"/>
    <s v="Surat"/>
    <s v="Gujarat"/>
    <s v="India"/>
    <s v="Net Banking"/>
    <x v="1"/>
    <s v="Express"/>
    <x v="4"/>
    <s v="No"/>
    <s v="No"/>
  </r>
  <r>
    <x v="5035"/>
    <x v="406"/>
    <s v="CUST12145"/>
    <s v="Customer 2145"/>
    <n v="39"/>
    <s v="New"/>
    <s v="P5001"/>
    <s v="Notebook Set"/>
    <x v="1"/>
    <s v="Stationery Hub"/>
    <n v="2"/>
    <n v="500"/>
    <n v="0"/>
    <n v="1000"/>
    <n v="0"/>
    <n v="1000"/>
    <n v="633.95000000000005"/>
    <n v="366.05"/>
    <x v="0"/>
    <s v="Mumbai"/>
    <s v="Maharashtra"/>
    <s v="India"/>
    <s v="Wallet"/>
    <x v="2"/>
    <s v="Standard"/>
    <x v="0"/>
    <s v="No"/>
    <s v="No"/>
  </r>
  <r>
    <x v="5036"/>
    <x v="406"/>
    <s v="CUST11805"/>
    <s v="Customer 1805"/>
    <n v="27"/>
    <s v="Returning"/>
    <s v="P5005"/>
    <s v="Desk Organizer"/>
    <x v="1"/>
    <s v="Stationery Hub"/>
    <n v="1"/>
    <n v="600"/>
    <n v="25"/>
    <n v="600"/>
    <n v="150"/>
    <n v="450"/>
    <n v="338.73"/>
    <n v="111.27"/>
    <x v="0"/>
    <s v="Mumbai"/>
    <s v="Maharashtra"/>
    <s v="India"/>
    <s v="Cash on Delivery"/>
    <x v="0"/>
    <s v="Standard"/>
    <x v="0"/>
    <s v="No"/>
    <s v="No"/>
  </r>
  <r>
    <x v="5037"/>
    <x v="406"/>
    <s v="CUST12063"/>
    <s v="Customer 2063"/>
    <n v="29"/>
    <s v="New"/>
    <s v="P4003"/>
    <s v="Sunscreen"/>
    <x v="4"/>
    <s v="BeautyCare"/>
    <n v="4"/>
    <n v="700"/>
    <n v="10"/>
    <n v="2800"/>
    <n v="280"/>
    <n v="2520"/>
    <n v="1816.32"/>
    <n v="703.68"/>
    <x v="1"/>
    <s v="Chandigarh"/>
    <s v="Chandigarh"/>
    <s v="India"/>
    <s v="Wallet"/>
    <x v="1"/>
    <s v="Standard"/>
    <x v="4"/>
    <s v="Yes"/>
    <s v="No"/>
  </r>
  <r>
    <x v="5038"/>
    <x v="406"/>
    <s v="CUST11746"/>
    <s v="Customer 1746"/>
    <n v="30"/>
    <s v="Returning"/>
    <s v="P5002"/>
    <s v="Novel"/>
    <x v="1"/>
    <s v="Stationery Hub"/>
    <n v="1"/>
    <n v="400"/>
    <n v="0"/>
    <n v="400"/>
    <n v="0"/>
    <n v="400"/>
    <n v="247.31"/>
    <n v="152.69"/>
    <x v="1"/>
    <s v="Bengaluru"/>
    <s v="Karnataka"/>
    <s v="India"/>
    <s v="Debit Card"/>
    <x v="2"/>
    <s v="Standard"/>
    <x v="2"/>
    <s v="No"/>
    <s v="No"/>
  </r>
  <r>
    <x v="5039"/>
    <x v="406"/>
    <s v="CUST12370"/>
    <s v="Customer 2370"/>
    <n v="59"/>
    <s v="New"/>
    <s v="P1009"/>
    <s v="Power Bank"/>
    <x v="0"/>
    <s v="Prime Distributors"/>
    <n v="4"/>
    <n v="1600"/>
    <n v="5"/>
    <n v="6400"/>
    <n v="320"/>
    <n v="6080"/>
    <n v="4649.13"/>
    <n v="1430.87"/>
    <x v="1"/>
    <s v="Pune"/>
    <s v="Maharashtra"/>
    <s v="India"/>
    <s v="Wallet"/>
    <x v="1"/>
    <s v="Standard"/>
    <x v="0"/>
    <s v="No"/>
    <s v="No"/>
  </r>
  <r>
    <x v="5040"/>
    <x v="406"/>
    <s v="CUST12401"/>
    <s v="Customer 2401"/>
    <n v="31"/>
    <s v="New"/>
    <s v="P3004"/>
    <s v="Cookware Set"/>
    <x v="2"/>
    <s v="HomeNeeds"/>
    <n v="1"/>
    <n v="3500"/>
    <n v="25"/>
    <n v="3500"/>
    <n v="875"/>
    <n v="2625"/>
    <n v="2131.39"/>
    <n v="493.61"/>
    <x v="1"/>
    <s v="Patna"/>
    <s v="Bihar"/>
    <s v="India"/>
    <s v="Cash on Delivery"/>
    <x v="2"/>
    <s v="Same Day"/>
    <x v="0"/>
    <s v="No"/>
    <s v="No"/>
  </r>
  <r>
    <x v="5041"/>
    <x v="406"/>
    <s v="CUST11828"/>
    <s v="Customer 1828"/>
    <n v="19"/>
    <s v="New"/>
    <s v="P1009"/>
    <s v="Power Bank"/>
    <x v="0"/>
    <s v="Prime Distributors"/>
    <n v="1"/>
    <n v="1600"/>
    <n v="25"/>
    <n v="1600"/>
    <n v="400"/>
    <n v="1200"/>
    <n v="778.97"/>
    <n v="421.03"/>
    <x v="1"/>
    <s v="Chandigarh"/>
    <s v="Chandigarh"/>
    <s v="India"/>
    <s v="Cash on Delivery"/>
    <x v="2"/>
    <s v="Same Day"/>
    <x v="0"/>
    <s v="No"/>
    <s v="No"/>
  </r>
  <r>
    <x v="5042"/>
    <x v="406"/>
    <s v="CUST12087"/>
    <s v="Customer 2087"/>
    <n v="47"/>
    <s v="Loyal"/>
    <s v="P1006"/>
    <s v="Keyboard"/>
    <x v="0"/>
    <s v="Metro Supplies"/>
    <n v="1"/>
    <n v="1800"/>
    <n v="10"/>
    <n v="1800"/>
    <n v="180"/>
    <n v="1620"/>
    <n v="1075.9100000000001"/>
    <n v="544.09"/>
    <x v="1"/>
    <s v="Lucknow"/>
    <s v="Uttar Pradesh"/>
    <s v="India"/>
    <s v="Credit Card"/>
    <x v="2"/>
    <s v="Standard"/>
    <x v="0"/>
    <s v="No"/>
    <s v="No"/>
  </r>
  <r>
    <x v="5043"/>
    <x v="406"/>
    <s v="CUST11700"/>
    <s v="Customer 1700"/>
    <n v="38"/>
    <s v="New"/>
    <s v="P1003"/>
    <s v="Headphones"/>
    <x v="0"/>
    <s v="Metro Supplies"/>
    <n v="2"/>
    <n v="2500"/>
    <n v="15"/>
    <n v="5000"/>
    <n v="750"/>
    <n v="4250"/>
    <n v="3277.1"/>
    <n v="972.9"/>
    <x v="1"/>
    <s v="Bhopal"/>
    <s v="Madhya Pradesh"/>
    <s v="India"/>
    <s v="Wallet"/>
    <x v="2"/>
    <s v="Standard"/>
    <x v="1"/>
    <s v="No"/>
    <s v="No"/>
  </r>
  <r>
    <x v="5044"/>
    <x v="407"/>
    <s v="CUST12360"/>
    <s v="Customer 2360"/>
    <n v="42"/>
    <s v="Returning"/>
    <s v="P3004"/>
    <s v="Cookware Set"/>
    <x v="2"/>
    <s v="HomeNeeds"/>
    <n v="1"/>
    <n v="3500"/>
    <n v="25"/>
    <n v="3500"/>
    <n v="875"/>
    <n v="2625"/>
    <n v="2123.0500000000002"/>
    <n v="501.95"/>
    <x v="1"/>
    <s v="Nagpur"/>
    <s v="Maharashtra"/>
    <s v="India"/>
    <s v="Credit Card"/>
    <x v="1"/>
    <s v="Standard"/>
    <x v="0"/>
    <s v="No"/>
    <s v="No"/>
  </r>
  <r>
    <x v="5045"/>
    <x v="407"/>
    <s v="CUST11084"/>
    <s v="Customer 1084"/>
    <n v="45"/>
    <s v="Returning"/>
    <s v="P5004"/>
    <s v="Pen Set"/>
    <x v="1"/>
    <s v="Stationery Hub"/>
    <n v="2"/>
    <n v="250"/>
    <n v="0"/>
    <n v="500"/>
    <n v="0"/>
    <n v="500"/>
    <n v="316.39"/>
    <n v="183.61"/>
    <x v="2"/>
    <s v="Hyderabad"/>
    <s v="Telangana"/>
    <s v="India"/>
    <s v="Cash on Delivery"/>
    <x v="0"/>
    <s v="Same Day"/>
    <x v="0"/>
    <s v="No"/>
    <s v="Yes"/>
  </r>
  <r>
    <x v="5046"/>
    <x v="407"/>
    <s v="CUST10305"/>
    <s v="Customer 305"/>
    <n v="43"/>
    <s v="Returning"/>
    <s v="P4002"/>
    <s v="Moisturizer"/>
    <x v="4"/>
    <s v="BeautyCare"/>
    <n v="1"/>
    <n v="650"/>
    <n v="25"/>
    <n v="650"/>
    <n v="162.5"/>
    <n v="487.5"/>
    <n v="374.81"/>
    <n v="112.69"/>
    <x v="1"/>
    <s v="Pune"/>
    <s v="Maharashtra"/>
    <s v="India"/>
    <s v="UPI"/>
    <x v="0"/>
    <s v="Express"/>
    <x v="3"/>
    <s v="No"/>
    <s v="No"/>
  </r>
  <r>
    <x v="5047"/>
    <x v="407"/>
    <s v="CUST11641"/>
    <s v="Customer 1641"/>
    <n v="37"/>
    <s v="Returning"/>
    <s v="P1005"/>
    <s v="Tablet"/>
    <x v="0"/>
    <s v="RetailHub"/>
    <n v="1"/>
    <n v="18000"/>
    <n v="25"/>
    <n v="18000"/>
    <n v="4500"/>
    <n v="13500"/>
    <n v="10575.05"/>
    <n v="2924.95"/>
    <x v="0"/>
    <s v="Kolkata"/>
    <s v="West Bengal"/>
    <s v="India"/>
    <s v="Net Banking"/>
    <x v="0"/>
    <s v="Same Day"/>
    <x v="0"/>
    <s v="No"/>
    <s v="No"/>
  </r>
  <r>
    <x v="5048"/>
    <x v="407"/>
    <s v="CUST11224"/>
    <s v="Customer 1224"/>
    <n v="40"/>
    <s v="Returning"/>
    <s v="P5002"/>
    <s v="Novel"/>
    <x v="1"/>
    <s v="Stationery Hub"/>
    <n v="1"/>
    <n v="400"/>
    <n v="20"/>
    <n v="400"/>
    <n v="80"/>
    <n v="320"/>
    <n v="191.65"/>
    <n v="128.35"/>
    <x v="1"/>
    <s v="Pune"/>
    <s v="Maharashtra"/>
    <s v="India"/>
    <s v="Net Banking"/>
    <x v="1"/>
    <s v="Express"/>
    <x v="3"/>
    <s v="No"/>
    <s v="No"/>
  </r>
  <r>
    <x v="5049"/>
    <x v="407"/>
    <s v="CUST12151"/>
    <s v="Customer 2151"/>
    <n v="55"/>
    <s v="Returning"/>
    <s v="P2002"/>
    <s v="Jeans"/>
    <x v="3"/>
    <s v="FashionMart"/>
    <n v="1"/>
    <n v="2200"/>
    <n v="25"/>
    <n v="2200"/>
    <n v="550"/>
    <n v="1650"/>
    <n v="1347.45"/>
    <n v="302.55"/>
    <x v="1"/>
    <s v="Chennai"/>
    <s v="Tamil Nadu"/>
    <s v="India"/>
    <s v="Net Banking"/>
    <x v="2"/>
    <s v="Standard"/>
    <x v="4"/>
    <s v="No"/>
    <s v="No"/>
  </r>
  <r>
    <x v="5050"/>
    <x v="407"/>
    <s v="CUST11283"/>
    <s v="Customer 1283"/>
    <n v="36"/>
    <s v="Returning"/>
    <s v="P1005"/>
    <s v="Tablet"/>
    <x v="0"/>
    <s v="RetailHub"/>
    <n v="1"/>
    <n v="18000"/>
    <n v="10"/>
    <n v="18000"/>
    <n v="1800"/>
    <n v="16200"/>
    <n v="12098.81"/>
    <n v="4101.1899999999996"/>
    <x v="0"/>
    <s v="Surat"/>
    <s v="Gujarat"/>
    <s v="India"/>
    <s v="Net Banking"/>
    <x v="0"/>
    <s v="Standard"/>
    <x v="0"/>
    <s v="No"/>
    <s v="No"/>
  </r>
  <r>
    <x v="5051"/>
    <x v="407"/>
    <s v="CUST11672"/>
    <s v="Customer 1672"/>
    <n v="33"/>
    <s v="Returning"/>
    <s v="P1001"/>
    <s v="Laptop"/>
    <x v="0"/>
    <s v="TechSource India"/>
    <n v="3"/>
    <n v="55000"/>
    <n v="5"/>
    <n v="165000"/>
    <n v="8250"/>
    <n v="156750"/>
    <n v="126970.09"/>
    <n v="29779.91"/>
    <x v="2"/>
    <s v="Coimbatore"/>
    <s v="Tamil Nadu"/>
    <s v="India"/>
    <s v="UPI"/>
    <x v="0"/>
    <s v="Standard"/>
    <x v="0"/>
    <s v="No"/>
    <s v="No"/>
  </r>
  <r>
    <x v="5052"/>
    <x v="407"/>
    <s v="CUST12092"/>
    <s v="Customer 2092"/>
    <n v="54"/>
    <s v="Returning"/>
    <s v="P3006"/>
    <s v="Water Bottle"/>
    <x v="2"/>
    <s v="Metro Supplies"/>
    <n v="1"/>
    <n v="700"/>
    <n v="15"/>
    <n v="700"/>
    <n v="105"/>
    <n v="595"/>
    <n v="329.59"/>
    <n v="265.41000000000003"/>
    <x v="1"/>
    <s v="Visakhapatnam"/>
    <s v="Andhra Pradesh"/>
    <s v="India"/>
    <s v="UPI"/>
    <x v="0"/>
    <s v="Same Day"/>
    <x v="0"/>
    <s v="No"/>
    <s v="Yes"/>
  </r>
  <r>
    <x v="5053"/>
    <x v="407"/>
    <s v="CUST11229"/>
    <s v="Customer 1229"/>
    <n v="60"/>
    <s v="New"/>
    <s v="P1005"/>
    <s v="Tablet"/>
    <x v="0"/>
    <s v="RetailHub"/>
    <n v="4"/>
    <n v="18000"/>
    <n v="20"/>
    <n v="72000"/>
    <n v="14400"/>
    <n v="57600"/>
    <n v="47155.46"/>
    <n v="10444.540000000001"/>
    <x v="2"/>
    <s v="Visakhapatnam"/>
    <s v="Andhra Pradesh"/>
    <s v="India"/>
    <s v="Credit Card"/>
    <x v="2"/>
    <s v="Standard"/>
    <x v="0"/>
    <s v="No"/>
    <s v="No"/>
  </r>
  <r>
    <x v="5054"/>
    <x v="407"/>
    <s v="CUST10827"/>
    <s v="Customer 827"/>
    <n v="59"/>
    <s v="Returning"/>
    <s v="P3004"/>
    <s v="Cookware Set"/>
    <x v="2"/>
    <s v="HomeNeeds"/>
    <n v="2"/>
    <n v="3500"/>
    <n v="5"/>
    <n v="7000"/>
    <n v="350"/>
    <n v="6650"/>
    <n v="4342.78"/>
    <n v="2307.2199999999998"/>
    <x v="0"/>
    <s v="Bhopal"/>
    <s v="Madhya Pradesh"/>
    <s v="India"/>
    <s v="Wallet"/>
    <x v="2"/>
    <s v="Standard"/>
    <x v="0"/>
    <s v="No"/>
    <s v="No"/>
  </r>
  <r>
    <x v="5055"/>
    <x v="408"/>
    <s v="CUST10397"/>
    <s v="Customer 397"/>
    <n v="26"/>
    <s v="Returning"/>
    <s v="P3007"/>
    <s v="Vacuum Cleaner"/>
    <x v="2"/>
    <s v="Global Traders"/>
    <n v="2"/>
    <n v="8500"/>
    <n v="15"/>
    <n v="17000"/>
    <n v="2550"/>
    <n v="14450"/>
    <n v="9229.7999999999993"/>
    <n v="5220.2"/>
    <x v="0"/>
    <s v="Delhi"/>
    <s v="Delhi"/>
    <s v="India"/>
    <s v="Net Banking"/>
    <x v="0"/>
    <s v="Standard"/>
    <x v="0"/>
    <s v="No"/>
    <s v="No"/>
  </r>
  <r>
    <x v="5056"/>
    <x v="408"/>
    <s v="CUST10001"/>
    <s v="Customer 1"/>
    <n v="58"/>
    <s v="New"/>
    <s v="P1003"/>
    <s v="Headphones"/>
    <x v="0"/>
    <s v="Metro Supplies"/>
    <n v="4"/>
    <n v="2500"/>
    <n v="5"/>
    <n v="10000"/>
    <n v="500"/>
    <n v="9500"/>
    <n v="7101.17"/>
    <n v="2398.83"/>
    <x v="1"/>
    <s v="Indore"/>
    <s v="Madhya Pradesh"/>
    <s v="India"/>
    <s v="Cash on Delivery"/>
    <x v="2"/>
    <s v="Express"/>
    <x v="0"/>
    <s v="No"/>
    <s v="No"/>
  </r>
  <r>
    <x v="5057"/>
    <x v="408"/>
    <s v="CUST12332"/>
    <s v="Customer 2332"/>
    <n v="25"/>
    <s v="Returning"/>
    <s v="P5004"/>
    <s v="Pen Set"/>
    <x v="1"/>
    <s v="Stationery Hub"/>
    <n v="3"/>
    <n v="250"/>
    <n v="15"/>
    <n v="750"/>
    <n v="112.5"/>
    <n v="637.5"/>
    <n v="401.23"/>
    <n v="236.27"/>
    <x v="0"/>
    <s v="Patna"/>
    <s v="Bihar"/>
    <s v="India"/>
    <s v="Cash on Delivery"/>
    <x v="0"/>
    <s v="Standard"/>
    <x v="0"/>
    <s v="No"/>
    <s v="No"/>
  </r>
  <r>
    <x v="5058"/>
    <x v="408"/>
    <s v="CUST10107"/>
    <s v="Customer 107"/>
    <n v="32"/>
    <s v="Returning"/>
    <s v="P1010"/>
    <s v="Bluetooth Speaker"/>
    <x v="0"/>
    <s v="Prime Distributors"/>
    <n v="5"/>
    <n v="3200"/>
    <n v="5"/>
    <n v="16000"/>
    <n v="800"/>
    <n v="15200"/>
    <n v="10773.45"/>
    <n v="4426.55"/>
    <x v="1"/>
    <s v="Visakhapatnam"/>
    <s v="Andhra Pradesh"/>
    <s v="India"/>
    <s v="Credit Card"/>
    <x v="2"/>
    <s v="Standard"/>
    <x v="0"/>
    <s v="No"/>
    <s v="No"/>
  </r>
  <r>
    <x v="5059"/>
    <x v="408"/>
    <s v="CUST10376"/>
    <s v="Customer 376"/>
    <n v="51"/>
    <s v="Loyal"/>
    <s v="P4003"/>
    <s v="Sunscreen"/>
    <x v="4"/>
    <s v="BeautyCare"/>
    <n v="1"/>
    <n v="700"/>
    <n v="5"/>
    <n v="700"/>
    <n v="35"/>
    <n v="665"/>
    <n v="370.83"/>
    <n v="294.17"/>
    <x v="0"/>
    <s v="Chandigarh"/>
    <s v="Chandigarh"/>
    <s v="India"/>
    <s v="Debit Card"/>
    <x v="0"/>
    <s v="Express"/>
    <x v="0"/>
    <s v="No"/>
    <s v="No"/>
  </r>
  <r>
    <x v="5060"/>
    <x v="408"/>
    <s v="CUST11268"/>
    <s v="Customer 1268"/>
    <n v="49"/>
    <s v="New"/>
    <s v="P1004"/>
    <s v="Smartwatch"/>
    <x v="0"/>
    <s v="TechSource India"/>
    <n v="1"/>
    <n v="6500"/>
    <n v="20"/>
    <n v="6500"/>
    <n v="1300"/>
    <n v="5200"/>
    <n v="4044.66"/>
    <n v="1155.3399999999999"/>
    <x v="2"/>
    <s v="Bhubaneswar"/>
    <s v="Odisha"/>
    <s v="India"/>
    <s v="Credit Card"/>
    <x v="2"/>
    <s v="Standard"/>
    <x v="0"/>
    <s v="No"/>
    <s v="Yes"/>
  </r>
  <r>
    <x v="5061"/>
    <x v="408"/>
    <s v="CUST10146"/>
    <s v="Customer 146"/>
    <n v="50"/>
    <s v="Returning"/>
    <s v="P5002"/>
    <s v="Novel"/>
    <x v="1"/>
    <s v="Stationery Hub"/>
    <n v="3"/>
    <n v="400"/>
    <n v="25"/>
    <n v="1200"/>
    <n v="300"/>
    <n v="900"/>
    <n v="646.98"/>
    <n v="253.02"/>
    <x v="0"/>
    <s v="Surat"/>
    <s v="Gujarat"/>
    <s v="India"/>
    <s v="Credit Card"/>
    <x v="1"/>
    <s v="Express"/>
    <x v="3"/>
    <s v="No"/>
    <s v="No"/>
  </r>
  <r>
    <x v="5062"/>
    <x v="408"/>
    <s v="CUST10746"/>
    <s v="Customer 746"/>
    <n v="49"/>
    <s v="Returning"/>
    <s v="P4004"/>
    <s v="Shampoo"/>
    <x v="4"/>
    <s v="BeautyCare"/>
    <n v="2"/>
    <n v="550"/>
    <n v="0"/>
    <n v="1100"/>
    <n v="0"/>
    <n v="1100"/>
    <n v="741.32"/>
    <n v="358.68"/>
    <x v="0"/>
    <s v="Guwahati"/>
    <s v="Assam"/>
    <s v="India"/>
    <s v="Wallet"/>
    <x v="0"/>
    <s v="Standard"/>
    <x v="4"/>
    <s v="No"/>
    <s v="No"/>
  </r>
  <r>
    <x v="5063"/>
    <x v="408"/>
    <s v="CUST12052"/>
    <s v="Customer 2052"/>
    <n v="49"/>
    <s v="New"/>
    <s v="P2004"/>
    <s v="Jacket"/>
    <x v="3"/>
    <s v="Global Traders"/>
    <n v="2"/>
    <n v="3500"/>
    <n v="5"/>
    <n v="7000"/>
    <n v="350"/>
    <n v="6650"/>
    <n v="5030.47"/>
    <n v="1619.53"/>
    <x v="1"/>
    <s v="Ahmedabad"/>
    <s v="Gujarat"/>
    <s v="India"/>
    <s v="Cash on Delivery"/>
    <x v="0"/>
    <s v="Standard"/>
    <x v="0"/>
    <s v="No"/>
    <s v="No"/>
  </r>
  <r>
    <x v="5064"/>
    <x v="408"/>
    <s v="CUST11711"/>
    <s v="Customer 1711"/>
    <n v="50"/>
    <s v="Returning"/>
    <s v="P2008"/>
    <s v="Formal Shirt"/>
    <x v="3"/>
    <s v="Global Traders"/>
    <n v="1"/>
    <n v="1700"/>
    <n v="10"/>
    <n v="1700"/>
    <n v="170"/>
    <n v="1530"/>
    <n v="1123.17"/>
    <n v="406.83"/>
    <x v="1"/>
    <s v="Surat"/>
    <s v="Gujarat"/>
    <s v="India"/>
    <s v="Wallet"/>
    <x v="0"/>
    <s v="Standard"/>
    <x v="3"/>
    <s v="No"/>
    <s v="No"/>
  </r>
  <r>
    <x v="5065"/>
    <x v="408"/>
    <s v="CUST11314"/>
    <s v="Customer 1314"/>
    <n v="59"/>
    <s v="Loyal"/>
    <s v="P1010"/>
    <s v="Bluetooth Speaker"/>
    <x v="0"/>
    <s v="Prime Distributors"/>
    <n v="5"/>
    <n v="3200"/>
    <n v="0"/>
    <n v="16000"/>
    <n v="0"/>
    <n v="16000"/>
    <n v="11562.28"/>
    <n v="4437.72"/>
    <x v="1"/>
    <s v="Indore"/>
    <s v="Madhya Pradesh"/>
    <s v="India"/>
    <s v="Net Banking"/>
    <x v="0"/>
    <s v="Express"/>
    <x v="1"/>
    <s v="No"/>
    <s v="No"/>
  </r>
  <r>
    <x v="5066"/>
    <x v="408"/>
    <s v="CUST11027"/>
    <s v="Customer 1027"/>
    <n v="29"/>
    <s v="Loyal"/>
    <s v="P4003"/>
    <s v="Sunscreen"/>
    <x v="4"/>
    <s v="BeautyCare"/>
    <n v="1"/>
    <n v="700"/>
    <n v="15"/>
    <n v="700"/>
    <n v="105"/>
    <n v="595"/>
    <n v="438.17"/>
    <n v="156.83000000000001"/>
    <x v="1"/>
    <s v="Indore"/>
    <s v="Madhya Pradesh"/>
    <s v="India"/>
    <s v="Net Banking"/>
    <x v="2"/>
    <s v="Standard"/>
    <x v="2"/>
    <s v="No"/>
    <s v="No"/>
  </r>
  <r>
    <x v="5067"/>
    <x v="408"/>
    <s v="CUST11519"/>
    <s v="Customer 1519"/>
    <n v="32"/>
    <s v="New"/>
    <s v="P3005"/>
    <s v="Bedsheet Set"/>
    <x v="2"/>
    <s v="RetailHub"/>
    <n v="1"/>
    <n v="1800"/>
    <n v="20"/>
    <n v="1800"/>
    <n v="360"/>
    <n v="1440"/>
    <n v="1024.98"/>
    <n v="415.02"/>
    <x v="1"/>
    <s v="Chennai"/>
    <s v="Tamil Nadu"/>
    <s v="India"/>
    <s v="Wallet"/>
    <x v="1"/>
    <s v="Same Day"/>
    <x v="3"/>
    <s v="Yes"/>
    <s v="No"/>
  </r>
  <r>
    <x v="5068"/>
    <x v="408"/>
    <s v="CUST11456"/>
    <s v="Customer 1456"/>
    <n v="56"/>
    <s v="New"/>
    <s v="P1003"/>
    <s v="Headphones"/>
    <x v="0"/>
    <s v="Metro Supplies"/>
    <n v="1"/>
    <n v="2500"/>
    <n v="0"/>
    <n v="2500"/>
    <n v="0"/>
    <n v="2500"/>
    <n v="1886.71"/>
    <n v="613.29"/>
    <x v="1"/>
    <s v="Mumbai"/>
    <s v="Maharashtra"/>
    <s v="India"/>
    <s v="Wallet"/>
    <x v="0"/>
    <s v="Standard"/>
    <x v="0"/>
    <s v="No"/>
    <s v="No"/>
  </r>
  <r>
    <x v="5069"/>
    <x v="409"/>
    <s v="CUST12063"/>
    <s v="Customer 2063"/>
    <n v="42"/>
    <s v="New"/>
    <s v="P1004"/>
    <s v="Smartwatch"/>
    <x v="0"/>
    <s v="TechSource India"/>
    <n v="2"/>
    <n v="6500"/>
    <n v="5"/>
    <n v="13000"/>
    <n v="650"/>
    <n v="12350"/>
    <n v="8679.02"/>
    <n v="3670.98"/>
    <x v="1"/>
    <s v="Hyderabad"/>
    <s v="Telangana"/>
    <s v="India"/>
    <s v="Credit Card"/>
    <x v="2"/>
    <s v="Same Day"/>
    <x v="0"/>
    <s v="No"/>
    <s v="No"/>
  </r>
  <r>
    <x v="5070"/>
    <x v="409"/>
    <s v="CUST11563"/>
    <s v="Customer 1563"/>
    <n v="44"/>
    <s v="Returning"/>
    <s v="P2001"/>
    <s v="Running Shoes"/>
    <x v="3"/>
    <s v="FashionMart"/>
    <n v="2"/>
    <n v="3200"/>
    <n v="5"/>
    <n v="6400"/>
    <n v="320"/>
    <n v="6080"/>
    <n v="3416.31"/>
    <n v="2663.69"/>
    <x v="2"/>
    <s v="Pune"/>
    <s v="Maharashtra"/>
    <s v="India"/>
    <s v="Wallet"/>
    <x v="0"/>
    <s v="Standard"/>
    <x v="0"/>
    <s v="No"/>
    <s v="No"/>
  </r>
  <r>
    <x v="5071"/>
    <x v="409"/>
    <s v="CUST11813"/>
    <s v="Customer 1813"/>
    <n v="57"/>
    <s v="Returning"/>
    <s v="P4003"/>
    <s v="Sunscreen"/>
    <x v="4"/>
    <s v="BeautyCare"/>
    <n v="3"/>
    <n v="700"/>
    <n v="5"/>
    <n v="2100"/>
    <n v="105"/>
    <n v="1995"/>
    <n v="1419.79"/>
    <n v="575.21"/>
    <x v="1"/>
    <s v="Lucknow"/>
    <s v="Uttar Pradesh"/>
    <s v="India"/>
    <s v="Cash on Delivery"/>
    <x v="1"/>
    <s v="Express"/>
    <x v="1"/>
    <s v="Yes"/>
    <s v="No"/>
  </r>
  <r>
    <x v="5072"/>
    <x v="409"/>
    <s v="CUST11513"/>
    <s v="Customer 1513"/>
    <n v="47"/>
    <s v="Loyal"/>
    <s v="P4002"/>
    <s v="Moisturizer"/>
    <x v="4"/>
    <s v="BeautyCare"/>
    <n v="1"/>
    <n v="650"/>
    <n v="5"/>
    <n v="650"/>
    <n v="32.5"/>
    <n v="617.5"/>
    <n v="359.64"/>
    <n v="257.86"/>
    <x v="1"/>
    <s v="Bengaluru"/>
    <s v="Karnataka"/>
    <s v="India"/>
    <s v="Cash on Delivery"/>
    <x v="2"/>
    <s v="Express"/>
    <x v="0"/>
    <s v="No"/>
    <s v="No"/>
  </r>
  <r>
    <x v="5073"/>
    <x v="409"/>
    <s v="CUST10169"/>
    <s v="Customer 169"/>
    <n v="29"/>
    <s v="Returning"/>
    <s v="P4001"/>
    <s v="Face Wash"/>
    <x v="4"/>
    <s v="BeautyCare"/>
    <n v="4"/>
    <n v="450"/>
    <n v="15"/>
    <n v="1800"/>
    <n v="270"/>
    <n v="1530"/>
    <n v="1071.79"/>
    <n v="458.21"/>
    <x v="0"/>
    <s v="Guwahati"/>
    <s v="Assam"/>
    <s v="India"/>
    <s v="Wallet"/>
    <x v="2"/>
    <s v="Standard"/>
    <x v="3"/>
    <s v="No"/>
    <s v="No"/>
  </r>
  <r>
    <x v="5074"/>
    <x v="409"/>
    <s v="CUST12060"/>
    <s v="Customer 2060"/>
    <n v="35"/>
    <s v="New"/>
    <s v="P2005"/>
    <s v="Backpack"/>
    <x v="3"/>
    <s v="Metro Supplies"/>
    <n v="1"/>
    <n v="1800"/>
    <n v="5"/>
    <n v="1800"/>
    <n v="90"/>
    <n v="1710"/>
    <n v="947.35"/>
    <n v="762.65"/>
    <x v="1"/>
    <s v="Bhopal"/>
    <s v="Madhya Pradesh"/>
    <s v="India"/>
    <s v="UPI"/>
    <x v="0"/>
    <s v="Standard"/>
    <x v="0"/>
    <s v="No"/>
    <s v="No"/>
  </r>
  <r>
    <x v="5075"/>
    <x v="409"/>
    <s v="CUST10896"/>
    <s v="Customer 896"/>
    <n v="21"/>
    <s v="Returning"/>
    <s v="P2005"/>
    <s v="Backpack"/>
    <x v="3"/>
    <s v="Metro Supplies"/>
    <n v="1"/>
    <n v="1800"/>
    <n v="0"/>
    <n v="1800"/>
    <n v="0"/>
    <n v="1800"/>
    <n v="1269.29"/>
    <n v="530.71"/>
    <x v="1"/>
    <s v="Visakhapatnam"/>
    <s v="Andhra Pradesh"/>
    <s v="India"/>
    <s v="Debit Card"/>
    <x v="2"/>
    <s v="Standard"/>
    <x v="0"/>
    <s v="No"/>
    <s v="No"/>
  </r>
  <r>
    <x v="5076"/>
    <x v="409"/>
    <s v="CUST11735"/>
    <s v="Customer 1735"/>
    <n v="54"/>
    <s v="Loyal"/>
    <s v="P1007"/>
    <s v="Mouse"/>
    <x v="0"/>
    <s v="RetailHub"/>
    <n v="2"/>
    <n v="900"/>
    <n v="10"/>
    <n v="1800"/>
    <n v="180"/>
    <n v="1620"/>
    <n v="1197.5999999999999"/>
    <n v="422.4"/>
    <x v="1"/>
    <s v="Jaipur"/>
    <s v="Rajasthan"/>
    <s v="India"/>
    <s v="Credit Card"/>
    <x v="1"/>
    <s v="Standard"/>
    <x v="0"/>
    <s v="No"/>
    <s v="No"/>
  </r>
  <r>
    <x v="5077"/>
    <x v="409"/>
    <s v="CUST10668"/>
    <s v="Customer 668"/>
    <n v="26"/>
    <s v="New"/>
    <s v="P5003"/>
    <s v="Calculator"/>
    <x v="1"/>
    <s v="Stationery Hub"/>
    <n v="1"/>
    <n v="650"/>
    <n v="15"/>
    <n v="650"/>
    <n v="97.5"/>
    <n v="552.5"/>
    <n v="418.16"/>
    <n v="134.34"/>
    <x v="0"/>
    <s v="Bhubaneswar"/>
    <s v="Odisha"/>
    <s v="India"/>
    <s v="Net Banking"/>
    <x v="2"/>
    <s v="Standard"/>
    <x v="0"/>
    <s v="No"/>
    <s v="No"/>
  </r>
  <r>
    <x v="5078"/>
    <x v="409"/>
    <s v="CUST10758"/>
    <s v="Customer 758"/>
    <n v="52"/>
    <s v="Returning"/>
    <s v="P3004"/>
    <s v="Cookware Set"/>
    <x v="2"/>
    <s v="HomeNeeds"/>
    <n v="3"/>
    <n v="3500"/>
    <n v="10"/>
    <n v="10500"/>
    <n v="1050"/>
    <n v="9450"/>
    <n v="5466.42"/>
    <n v="3983.58"/>
    <x v="1"/>
    <s v="Lucknow"/>
    <s v="Uttar Pradesh"/>
    <s v="India"/>
    <s v="Wallet"/>
    <x v="0"/>
    <s v="Standard"/>
    <x v="0"/>
    <s v="No"/>
    <s v="No"/>
  </r>
  <r>
    <x v="5079"/>
    <x v="409"/>
    <s v="CUST11358"/>
    <s v="Customer 1358"/>
    <n v="22"/>
    <s v="Loyal"/>
    <s v="P5004"/>
    <s v="Pen Set"/>
    <x v="1"/>
    <s v="Stationery Hub"/>
    <n v="1"/>
    <n v="250"/>
    <n v="5"/>
    <n v="250"/>
    <n v="12.5"/>
    <n v="237.5"/>
    <n v="165.05"/>
    <n v="72.45"/>
    <x v="2"/>
    <s v="Surat"/>
    <s v="Gujarat"/>
    <s v="India"/>
    <s v="Net Banking"/>
    <x v="2"/>
    <s v="Express"/>
    <x v="0"/>
    <s v="Yes"/>
    <s v="No"/>
  </r>
  <r>
    <x v="5080"/>
    <x v="409"/>
    <s v="CUST12279"/>
    <s v="Customer 2279"/>
    <n v="42"/>
    <s v="New"/>
    <s v="P3003"/>
    <s v="Mixer Grinder"/>
    <x v="2"/>
    <s v="Prime Distributors"/>
    <n v="1"/>
    <n v="4800"/>
    <n v="5"/>
    <n v="4800"/>
    <n v="240"/>
    <n v="4560"/>
    <n v="3700.49"/>
    <n v="859.51"/>
    <x v="2"/>
    <s v="Hyderabad"/>
    <s v="Telangana"/>
    <s v="India"/>
    <s v="Wallet"/>
    <x v="1"/>
    <s v="Standard"/>
    <x v="0"/>
    <s v="No"/>
    <s v="No"/>
  </r>
  <r>
    <x v="5081"/>
    <x v="410"/>
    <s v="CUST10350"/>
    <s v="Customer 350"/>
    <n v="22"/>
    <s v="Returning"/>
    <s v="P5004"/>
    <s v="Pen Set"/>
    <x v="1"/>
    <s v="Stationery Hub"/>
    <n v="3"/>
    <n v="250"/>
    <n v="20"/>
    <n v="750"/>
    <n v="150"/>
    <n v="600"/>
    <n v="465.11"/>
    <n v="134.88999999999999"/>
    <x v="1"/>
    <s v="Chennai"/>
    <s v="Tamil Nadu"/>
    <s v="India"/>
    <s v="Credit Card"/>
    <x v="1"/>
    <s v="Standard"/>
    <x v="0"/>
    <s v="No"/>
    <s v="No"/>
  </r>
  <r>
    <x v="5082"/>
    <x v="410"/>
    <s v="CUST12360"/>
    <s v="Customer 2360"/>
    <n v="51"/>
    <s v="New"/>
    <s v="P5003"/>
    <s v="Calculator"/>
    <x v="1"/>
    <s v="Stationery Hub"/>
    <n v="2"/>
    <n v="650"/>
    <n v="10"/>
    <n v="1300"/>
    <n v="130"/>
    <n v="1170"/>
    <n v="836.92"/>
    <n v="333.08"/>
    <x v="0"/>
    <s v="Kolkata"/>
    <s v="West Bengal"/>
    <s v="India"/>
    <s v="Debit Card"/>
    <x v="2"/>
    <s v="Standard"/>
    <x v="0"/>
    <s v="No"/>
    <s v="No"/>
  </r>
  <r>
    <x v="5083"/>
    <x v="410"/>
    <s v="CUST10751"/>
    <s v="Customer 751"/>
    <n v="35"/>
    <s v="Returning"/>
    <s v="P1001"/>
    <s v="Laptop"/>
    <x v="0"/>
    <s v="TechSource India"/>
    <n v="1"/>
    <n v="55000"/>
    <n v="0"/>
    <n v="55000"/>
    <n v="0"/>
    <n v="55000"/>
    <n v="36858.19"/>
    <n v="18141.810000000001"/>
    <x v="1"/>
    <s v="Ahmedabad"/>
    <s v="Gujarat"/>
    <s v="India"/>
    <s v="Debit Card"/>
    <x v="2"/>
    <s v="Standard"/>
    <x v="0"/>
    <s v="Yes"/>
    <s v="No"/>
  </r>
  <r>
    <x v="5084"/>
    <x v="410"/>
    <s v="CUST10863"/>
    <s v="Customer 863"/>
    <n v="56"/>
    <s v="Loyal"/>
    <s v="P1001"/>
    <s v="Laptop"/>
    <x v="0"/>
    <s v="TechSource India"/>
    <n v="2"/>
    <n v="55000"/>
    <n v="10"/>
    <n v="110000"/>
    <n v="11000"/>
    <n v="99000"/>
    <n v="71812.009999999995"/>
    <n v="27187.99"/>
    <x v="1"/>
    <s v="Pune"/>
    <s v="Maharashtra"/>
    <s v="India"/>
    <s v="Debit Card"/>
    <x v="2"/>
    <s v="Standard"/>
    <x v="0"/>
    <s v="No"/>
    <s v="No"/>
  </r>
  <r>
    <x v="5085"/>
    <x v="410"/>
    <s v="CUST10280"/>
    <s v="Customer 280"/>
    <n v="24"/>
    <s v="Loyal"/>
    <s v="P1001"/>
    <s v="Laptop"/>
    <x v="0"/>
    <s v="TechSource India"/>
    <n v="2"/>
    <n v="55000"/>
    <n v="10"/>
    <n v="110000"/>
    <n v="11000"/>
    <n v="99000"/>
    <n v="68289.440000000002"/>
    <n v="30710.560000000001"/>
    <x v="0"/>
    <s v="Jaipur"/>
    <s v="Rajasthan"/>
    <s v="India"/>
    <s v="Credit Card"/>
    <x v="2"/>
    <s v="Standard"/>
    <x v="0"/>
    <s v="No"/>
    <s v="No"/>
  </r>
  <r>
    <x v="5086"/>
    <x v="410"/>
    <s v="CUST11806"/>
    <s v="Customer 1806"/>
    <n v="38"/>
    <s v="New"/>
    <s v="P3007"/>
    <s v="Vacuum Cleaner"/>
    <x v="2"/>
    <s v="Global Traders"/>
    <n v="2"/>
    <n v="8500"/>
    <n v="5"/>
    <n v="17000"/>
    <n v="850"/>
    <n v="16150"/>
    <n v="12620.82"/>
    <n v="3529.18"/>
    <x v="1"/>
    <s v="Pune"/>
    <s v="Maharashtra"/>
    <s v="India"/>
    <s v="Credit Card"/>
    <x v="2"/>
    <s v="Express"/>
    <x v="2"/>
    <s v="No"/>
    <s v="No"/>
  </r>
  <r>
    <x v="5087"/>
    <x v="410"/>
    <s v="CUST10378"/>
    <s v="Customer 378"/>
    <n v="20"/>
    <s v="Returning"/>
    <s v="P2004"/>
    <s v="Jacket"/>
    <x v="3"/>
    <s v="Global Traders"/>
    <n v="4"/>
    <n v="3500"/>
    <n v="5"/>
    <n v="14000"/>
    <n v="700"/>
    <n v="13300"/>
    <n v="7470.52"/>
    <n v="5829.48"/>
    <x v="1"/>
    <s v="Bhopal"/>
    <s v="Madhya Pradesh"/>
    <s v="India"/>
    <s v="Credit Card"/>
    <x v="2"/>
    <s v="Standard"/>
    <x v="0"/>
    <s v="No"/>
    <s v="No"/>
  </r>
  <r>
    <x v="5088"/>
    <x v="410"/>
    <s v="CUST11436"/>
    <s v="Customer 1436"/>
    <n v="47"/>
    <s v="New"/>
    <s v="P3007"/>
    <s v="Vacuum Cleaner"/>
    <x v="2"/>
    <s v="Global Traders"/>
    <n v="1"/>
    <n v="8500"/>
    <n v="20"/>
    <n v="8500"/>
    <n v="1700"/>
    <n v="6800"/>
    <n v="5177.29"/>
    <n v="1622.71"/>
    <x v="1"/>
    <s v="Coimbatore"/>
    <s v="Tamil Nadu"/>
    <s v="India"/>
    <s v="Debit Card"/>
    <x v="1"/>
    <s v="Standard"/>
    <x v="0"/>
    <s v="No"/>
    <s v="No"/>
  </r>
  <r>
    <x v="5089"/>
    <x v="410"/>
    <s v="CUST10330"/>
    <s v="Customer 330"/>
    <n v="28"/>
    <s v="Returning"/>
    <s v="P3006"/>
    <s v="Water Bottle"/>
    <x v="2"/>
    <s v="Metro Supplies"/>
    <n v="3"/>
    <n v="700"/>
    <n v="5"/>
    <n v="2100"/>
    <n v="105"/>
    <n v="1995"/>
    <n v="1427.52"/>
    <n v="567.48"/>
    <x v="1"/>
    <s v="Pune"/>
    <s v="Maharashtra"/>
    <s v="India"/>
    <s v="Wallet"/>
    <x v="2"/>
    <s v="Standard"/>
    <x v="1"/>
    <s v="No"/>
    <s v="No"/>
  </r>
  <r>
    <x v="5090"/>
    <x v="410"/>
    <s v="CUST12083"/>
    <s v="Customer 2083"/>
    <n v="43"/>
    <s v="New"/>
    <s v="P4003"/>
    <s v="Sunscreen"/>
    <x v="4"/>
    <s v="BeautyCare"/>
    <n v="1"/>
    <n v="700"/>
    <n v="25"/>
    <n v="700"/>
    <n v="175"/>
    <n v="525"/>
    <n v="302.49"/>
    <n v="222.51"/>
    <x v="2"/>
    <s v="Bengaluru"/>
    <s v="Karnataka"/>
    <s v="India"/>
    <s v="Cash on Delivery"/>
    <x v="2"/>
    <s v="Standard"/>
    <x v="0"/>
    <s v="No"/>
    <s v="No"/>
  </r>
  <r>
    <x v="5091"/>
    <x v="410"/>
    <s v="CUST10774"/>
    <s v="Customer 774"/>
    <n v="35"/>
    <s v="Returning"/>
    <s v="P1006"/>
    <s v="Keyboard"/>
    <x v="0"/>
    <s v="Metro Supplies"/>
    <n v="2"/>
    <n v="1800"/>
    <n v="0"/>
    <n v="3600"/>
    <n v="0"/>
    <n v="3600"/>
    <n v="2853.89"/>
    <n v="746.11"/>
    <x v="0"/>
    <s v="Delhi"/>
    <s v="Delhi"/>
    <s v="India"/>
    <s v="UPI"/>
    <x v="1"/>
    <s v="Standard"/>
    <x v="0"/>
    <s v="No"/>
    <s v="No"/>
  </r>
  <r>
    <x v="5092"/>
    <x v="410"/>
    <s v="CUST10119"/>
    <s v="Customer 119"/>
    <n v="28"/>
    <s v="New"/>
    <s v="P1006"/>
    <s v="Keyboard"/>
    <x v="0"/>
    <s v="Metro Supplies"/>
    <n v="1"/>
    <n v="1800"/>
    <n v="10"/>
    <n v="1800"/>
    <n v="180"/>
    <n v="1620"/>
    <n v="1327.34"/>
    <n v="292.66000000000003"/>
    <x v="2"/>
    <s v="Kolkata"/>
    <s v="West Bengal"/>
    <s v="India"/>
    <s v="Net Banking"/>
    <x v="0"/>
    <s v="Standard"/>
    <x v="3"/>
    <s v="No"/>
    <s v="No"/>
  </r>
  <r>
    <x v="5093"/>
    <x v="411"/>
    <s v="CUST11188"/>
    <s v="Customer 1188"/>
    <n v="58"/>
    <s v="New"/>
    <s v="P1001"/>
    <s v="Laptop"/>
    <x v="0"/>
    <s v="TechSource India"/>
    <n v="1"/>
    <n v="55000"/>
    <n v="15"/>
    <n v="55000"/>
    <n v="8250"/>
    <n v="46750"/>
    <n v="35829.11"/>
    <n v="10920.89"/>
    <x v="1"/>
    <s v="Coimbatore"/>
    <s v="Tamil Nadu"/>
    <s v="India"/>
    <s v="Debit Card"/>
    <x v="2"/>
    <s v="Standard"/>
    <x v="0"/>
    <s v="No"/>
    <s v="No"/>
  </r>
  <r>
    <x v="5094"/>
    <x v="411"/>
    <s v="CUST11799"/>
    <s v="Customer 1799"/>
    <n v="57"/>
    <s v="Returning"/>
    <s v="P2008"/>
    <s v="Formal Shirt"/>
    <x v="3"/>
    <s v="Global Traders"/>
    <n v="1"/>
    <n v="1700"/>
    <n v="25"/>
    <n v="1700"/>
    <n v="425"/>
    <n v="1275"/>
    <n v="940.1"/>
    <n v="334.9"/>
    <x v="1"/>
    <s v="Bhubaneswar"/>
    <s v="Odisha"/>
    <s v="India"/>
    <s v="UPI"/>
    <x v="2"/>
    <s v="Standard"/>
    <x v="0"/>
    <s v="No"/>
    <s v="No"/>
  </r>
  <r>
    <x v="5095"/>
    <x v="411"/>
    <s v="CUST12233"/>
    <s v="Customer 2233"/>
    <n v="46"/>
    <s v="Returning"/>
    <s v="P3001"/>
    <s v="Coffee Maker"/>
    <x v="2"/>
    <s v="HomeNeeds"/>
    <n v="3"/>
    <n v="4200"/>
    <n v="20"/>
    <n v="12600"/>
    <n v="2520"/>
    <n v="10080"/>
    <n v="8082.38"/>
    <n v="1997.62"/>
    <x v="1"/>
    <s v="Mumbai"/>
    <s v="Maharashtra"/>
    <s v="India"/>
    <s v="Net Banking"/>
    <x v="0"/>
    <s v="Express"/>
    <x v="3"/>
    <s v="No"/>
    <s v="No"/>
  </r>
  <r>
    <x v="5096"/>
    <x v="411"/>
    <s v="CUST10716"/>
    <s v="Customer 716"/>
    <n v="26"/>
    <s v="Returning"/>
    <s v="P3004"/>
    <s v="Cookware Set"/>
    <x v="2"/>
    <s v="HomeNeeds"/>
    <n v="1"/>
    <n v="3500"/>
    <n v="10"/>
    <n v="3500"/>
    <n v="350"/>
    <n v="3150"/>
    <n v="2352.4699999999998"/>
    <n v="797.53"/>
    <x v="1"/>
    <s v="Pune"/>
    <s v="Maharashtra"/>
    <s v="India"/>
    <s v="Net Banking"/>
    <x v="0"/>
    <s v="Express"/>
    <x v="0"/>
    <s v="No"/>
    <s v="No"/>
  </r>
  <r>
    <x v="5097"/>
    <x v="411"/>
    <s v="CUST11268"/>
    <s v="Customer 1268"/>
    <n v="23"/>
    <s v="New"/>
    <s v="P4003"/>
    <s v="Sunscreen"/>
    <x v="4"/>
    <s v="BeautyCare"/>
    <n v="1"/>
    <n v="700"/>
    <n v="5"/>
    <n v="700"/>
    <n v="35"/>
    <n v="665"/>
    <n v="534.87"/>
    <n v="130.13"/>
    <x v="1"/>
    <s v="Kolkata"/>
    <s v="West Bengal"/>
    <s v="India"/>
    <s v="UPI"/>
    <x v="2"/>
    <s v="Standard"/>
    <x v="0"/>
    <s v="No"/>
    <s v="No"/>
  </r>
  <r>
    <x v="5098"/>
    <x v="411"/>
    <s v="CUST11895"/>
    <s v="Customer 1895"/>
    <n v="25"/>
    <s v="New"/>
    <s v="P1004"/>
    <s v="Smartwatch"/>
    <x v="0"/>
    <s v="TechSource India"/>
    <n v="2"/>
    <n v="6500"/>
    <n v="20"/>
    <n v="13000"/>
    <n v="2600"/>
    <n v="10400"/>
    <n v="6699.68"/>
    <n v="3700.32"/>
    <x v="1"/>
    <s v="Lucknow"/>
    <s v="Uttar Pradesh"/>
    <s v="India"/>
    <s v="Debit Card"/>
    <x v="0"/>
    <s v="Standard"/>
    <x v="1"/>
    <s v="No"/>
    <s v="No"/>
  </r>
  <r>
    <x v="5099"/>
    <x v="411"/>
    <s v="CUST11088"/>
    <s v="Customer 1088"/>
    <n v="49"/>
    <s v="Returning"/>
    <s v="P1009"/>
    <s v="Power Bank"/>
    <x v="0"/>
    <s v="Prime Distributors"/>
    <n v="2"/>
    <n v="1600"/>
    <n v="20"/>
    <n v="3200"/>
    <n v="640"/>
    <n v="2560"/>
    <n v="1761.12"/>
    <n v="798.88"/>
    <x v="0"/>
    <s v="Mumbai"/>
    <s v="Maharashtra"/>
    <s v="India"/>
    <s v="UPI"/>
    <x v="2"/>
    <s v="Express"/>
    <x v="4"/>
    <s v="No"/>
    <s v="No"/>
  </r>
  <r>
    <x v="5100"/>
    <x v="411"/>
    <s v="CUST12275"/>
    <s v="Customer 2275"/>
    <n v="53"/>
    <s v="New"/>
    <s v="P4003"/>
    <s v="Sunscreen"/>
    <x v="4"/>
    <s v="BeautyCare"/>
    <n v="1"/>
    <n v="700"/>
    <n v="5"/>
    <n v="700"/>
    <n v="35"/>
    <n v="665"/>
    <n v="443.86"/>
    <n v="221.14"/>
    <x v="2"/>
    <s v="Surat"/>
    <s v="Gujarat"/>
    <s v="India"/>
    <s v="Wallet"/>
    <x v="0"/>
    <s v="Express"/>
    <x v="4"/>
    <s v="No"/>
    <s v="No"/>
  </r>
  <r>
    <x v="5101"/>
    <x v="411"/>
    <s v="CUST11538"/>
    <s v="Customer 1538"/>
    <n v="20"/>
    <s v="New"/>
    <s v="P4001"/>
    <s v="Face Wash"/>
    <x v="4"/>
    <s v="BeautyCare"/>
    <n v="2"/>
    <n v="450"/>
    <n v="5"/>
    <n v="900"/>
    <n v="45"/>
    <n v="855"/>
    <n v="488.59"/>
    <n v="366.41"/>
    <x v="0"/>
    <s v="Bhubaneswar"/>
    <s v="Odisha"/>
    <s v="India"/>
    <s v="Wallet"/>
    <x v="0"/>
    <s v="Standard"/>
    <x v="3"/>
    <s v="No"/>
    <s v="No"/>
  </r>
  <r>
    <x v="5102"/>
    <x v="411"/>
    <s v="CUST10294"/>
    <s v="Customer 294"/>
    <n v="49"/>
    <s v="Returning"/>
    <s v="P2008"/>
    <s v="Formal Shirt"/>
    <x v="3"/>
    <s v="Global Traders"/>
    <n v="2"/>
    <n v="1700"/>
    <n v="30"/>
    <n v="3400"/>
    <n v="1020"/>
    <n v="2380"/>
    <n v="1666.63"/>
    <n v="713.37"/>
    <x v="0"/>
    <s v="Nagpur"/>
    <s v="Maharashtra"/>
    <s v="India"/>
    <s v="Cash on Delivery"/>
    <x v="0"/>
    <s v="Standard"/>
    <x v="0"/>
    <s v="No"/>
    <s v="No"/>
  </r>
  <r>
    <x v="5103"/>
    <x v="411"/>
    <s v="CUST11204"/>
    <s v="Customer 1204"/>
    <n v="21"/>
    <s v="Loyal"/>
    <s v="P5001"/>
    <s v="Notebook Set"/>
    <x v="1"/>
    <s v="Stationery Hub"/>
    <n v="1"/>
    <n v="500"/>
    <n v="30"/>
    <n v="500"/>
    <n v="150"/>
    <n v="350"/>
    <n v="251.51"/>
    <n v="98.49"/>
    <x v="2"/>
    <s v="Indore"/>
    <s v="Madhya Pradesh"/>
    <s v="India"/>
    <s v="UPI"/>
    <x v="2"/>
    <s v="Standard"/>
    <x v="0"/>
    <s v="No"/>
    <s v="No"/>
  </r>
  <r>
    <x v="5104"/>
    <x v="411"/>
    <s v="CUST10969"/>
    <s v="Customer 969"/>
    <n v="57"/>
    <s v="New"/>
    <s v="P1002"/>
    <s v="Smartphone"/>
    <x v="0"/>
    <s v="Global Traders"/>
    <n v="4"/>
    <n v="28000"/>
    <n v="15"/>
    <n v="112000"/>
    <n v="16800"/>
    <n v="95200"/>
    <n v="58416.86"/>
    <n v="36783.14"/>
    <x v="1"/>
    <s v="Bhubaneswar"/>
    <s v="Odisha"/>
    <s v="India"/>
    <s v="Net Banking"/>
    <x v="0"/>
    <s v="Standard"/>
    <x v="3"/>
    <s v="No"/>
    <s v="No"/>
  </r>
  <r>
    <x v="5105"/>
    <x v="412"/>
    <s v="CUST12456"/>
    <s v="Customer 2456"/>
    <n v="31"/>
    <s v="New"/>
    <s v="P1007"/>
    <s v="Mouse"/>
    <x v="0"/>
    <s v="RetailHub"/>
    <n v="1"/>
    <n v="900"/>
    <n v="5"/>
    <n v="900"/>
    <n v="45"/>
    <n v="855"/>
    <n v="495.69"/>
    <n v="359.31"/>
    <x v="1"/>
    <s v="Coimbatore"/>
    <s v="Tamil Nadu"/>
    <s v="India"/>
    <s v="Credit Card"/>
    <x v="2"/>
    <s v="Express"/>
    <x v="3"/>
    <s v="No"/>
    <s v="No"/>
  </r>
  <r>
    <x v="5106"/>
    <x v="412"/>
    <s v="CUST11772"/>
    <s v="Customer 1772"/>
    <n v="51"/>
    <s v="Loyal"/>
    <s v="P3002"/>
    <s v="Air Fryer"/>
    <x v="2"/>
    <s v="HomeNeeds"/>
    <n v="1"/>
    <n v="6500"/>
    <n v="15"/>
    <n v="6500"/>
    <n v="975"/>
    <n v="5525"/>
    <n v="4209.05"/>
    <n v="1315.95"/>
    <x v="2"/>
    <s v="Mumbai"/>
    <s v="Maharashtra"/>
    <s v="India"/>
    <s v="UPI"/>
    <x v="0"/>
    <s v="Standard"/>
    <x v="0"/>
    <s v="No"/>
    <s v="No"/>
  </r>
  <r>
    <x v="5107"/>
    <x v="412"/>
    <s v="CUST11810"/>
    <s v="Customer 1810"/>
    <n v="20"/>
    <s v="Loyal"/>
    <s v="P4002"/>
    <s v="Moisturizer"/>
    <x v="4"/>
    <s v="BeautyCare"/>
    <n v="3"/>
    <n v="650"/>
    <n v="0"/>
    <n v="1950"/>
    <n v="0"/>
    <n v="1950"/>
    <n v="1406.62"/>
    <n v="543.38"/>
    <x v="2"/>
    <s v="Lucknow"/>
    <s v="Uttar Pradesh"/>
    <s v="India"/>
    <s v="UPI"/>
    <x v="0"/>
    <s v="Express"/>
    <x v="0"/>
    <s v="No"/>
    <s v="No"/>
  </r>
  <r>
    <x v="5108"/>
    <x v="412"/>
    <s v="CUST12347"/>
    <s v="Customer 2347"/>
    <n v="46"/>
    <s v="Returning"/>
    <s v="P5002"/>
    <s v="Novel"/>
    <x v="1"/>
    <s v="Stationery Hub"/>
    <n v="3"/>
    <n v="400"/>
    <n v="10"/>
    <n v="1200"/>
    <n v="120"/>
    <n v="1080"/>
    <n v="628.58000000000004"/>
    <n v="451.42"/>
    <x v="2"/>
    <s v="Delhi"/>
    <s v="Delhi"/>
    <s v="India"/>
    <s v="Wallet"/>
    <x v="2"/>
    <s v="Standard"/>
    <x v="0"/>
    <s v="No"/>
    <s v="No"/>
  </r>
  <r>
    <x v="5109"/>
    <x v="412"/>
    <s v="CUST11169"/>
    <s v="Customer 1169"/>
    <n v="51"/>
    <s v="Returning"/>
    <s v="P2005"/>
    <s v="Backpack"/>
    <x v="3"/>
    <s v="Metro Supplies"/>
    <n v="2"/>
    <n v="1800"/>
    <n v="0"/>
    <n v="3600"/>
    <n v="0"/>
    <n v="3600"/>
    <n v="2809.78"/>
    <n v="790.22"/>
    <x v="1"/>
    <s v="Patna"/>
    <s v="Bihar"/>
    <s v="India"/>
    <s v="Cash on Delivery"/>
    <x v="2"/>
    <s v="Express"/>
    <x v="0"/>
    <s v="No"/>
    <s v="No"/>
  </r>
  <r>
    <x v="5110"/>
    <x v="412"/>
    <s v="CUST12178"/>
    <s v="Customer 2178"/>
    <n v="39"/>
    <s v="Returning"/>
    <s v="P3001"/>
    <s v="Coffee Maker"/>
    <x v="2"/>
    <s v="HomeNeeds"/>
    <n v="1"/>
    <n v="4200"/>
    <n v="5"/>
    <n v="4200"/>
    <n v="210"/>
    <n v="3990"/>
    <n v="2920.92"/>
    <n v="1069.08"/>
    <x v="1"/>
    <s v="Jaipur"/>
    <s v="Rajasthan"/>
    <s v="India"/>
    <s v="Credit Card"/>
    <x v="1"/>
    <s v="Standard"/>
    <x v="4"/>
    <s v="Yes"/>
    <s v="No"/>
  </r>
  <r>
    <x v="5111"/>
    <x v="412"/>
    <s v="CUST10292"/>
    <s v="Customer 292"/>
    <n v="37"/>
    <s v="New"/>
    <s v="P1006"/>
    <s v="Keyboard"/>
    <x v="0"/>
    <s v="Metro Supplies"/>
    <n v="1"/>
    <n v="1800"/>
    <n v="15"/>
    <n v="1800"/>
    <n v="270"/>
    <n v="1530"/>
    <n v="1120.06"/>
    <n v="409.94"/>
    <x v="1"/>
    <s v="Delhi"/>
    <s v="Delhi"/>
    <s v="India"/>
    <s v="Cash on Delivery"/>
    <x v="0"/>
    <s v="Express"/>
    <x v="0"/>
    <s v="No"/>
    <s v="No"/>
  </r>
  <r>
    <x v="5112"/>
    <x v="412"/>
    <s v="CUST12030"/>
    <s v="Customer 2030"/>
    <n v="44"/>
    <s v="New"/>
    <s v="P1009"/>
    <s v="Power Bank"/>
    <x v="0"/>
    <s v="Prime Distributors"/>
    <n v="1"/>
    <n v="1600"/>
    <n v="20"/>
    <n v="1600"/>
    <n v="320"/>
    <n v="1280"/>
    <n v="825.94"/>
    <n v="454.06"/>
    <x v="1"/>
    <s v="Surat"/>
    <s v="Gujarat"/>
    <s v="India"/>
    <s v="Debit Card"/>
    <x v="1"/>
    <s v="Same Day"/>
    <x v="0"/>
    <s v="No"/>
    <s v="No"/>
  </r>
  <r>
    <x v="5113"/>
    <x v="412"/>
    <s v="CUST11100"/>
    <s v="Customer 1100"/>
    <n v="40"/>
    <s v="Returning"/>
    <s v="P5004"/>
    <s v="Pen Set"/>
    <x v="1"/>
    <s v="Stationery Hub"/>
    <n v="2"/>
    <n v="250"/>
    <n v="0"/>
    <n v="500"/>
    <n v="0"/>
    <n v="500"/>
    <n v="398.37"/>
    <n v="101.63"/>
    <x v="2"/>
    <s v="Visakhapatnam"/>
    <s v="Andhra Pradesh"/>
    <s v="India"/>
    <s v="Credit Card"/>
    <x v="2"/>
    <s v="Express"/>
    <x v="0"/>
    <s v="No"/>
    <s v="No"/>
  </r>
  <r>
    <x v="5114"/>
    <x v="413"/>
    <s v="CUST11226"/>
    <s v="Customer 1226"/>
    <n v="41"/>
    <s v="New"/>
    <s v="P5003"/>
    <s v="Calculator"/>
    <x v="1"/>
    <s v="Stationery Hub"/>
    <n v="1"/>
    <n v="650"/>
    <n v="5"/>
    <n v="650"/>
    <n v="32.5"/>
    <n v="617.5"/>
    <n v="462.36"/>
    <n v="155.13999999999999"/>
    <x v="1"/>
    <s v="Patna"/>
    <s v="Bihar"/>
    <s v="India"/>
    <s v="Wallet"/>
    <x v="2"/>
    <s v="Standard"/>
    <x v="0"/>
    <s v="No"/>
    <s v="No"/>
  </r>
  <r>
    <x v="5115"/>
    <x v="413"/>
    <s v="CUST11278"/>
    <s v="Customer 1278"/>
    <n v="26"/>
    <s v="Returning"/>
    <s v="P2002"/>
    <s v="Jeans"/>
    <x v="3"/>
    <s v="FashionMart"/>
    <n v="1"/>
    <n v="2200"/>
    <n v="0"/>
    <n v="2200"/>
    <n v="0"/>
    <n v="2200"/>
    <n v="1228.73"/>
    <n v="971.27"/>
    <x v="1"/>
    <s v="Patna"/>
    <s v="Bihar"/>
    <s v="India"/>
    <s v="Debit Card"/>
    <x v="2"/>
    <s v="Standard"/>
    <x v="1"/>
    <s v="No"/>
    <s v="No"/>
  </r>
  <r>
    <x v="5116"/>
    <x v="413"/>
    <s v="CUST12026"/>
    <s v="Customer 2026"/>
    <n v="56"/>
    <s v="New"/>
    <s v="P1009"/>
    <s v="Power Bank"/>
    <x v="0"/>
    <s v="Prime Distributors"/>
    <n v="2"/>
    <n v="1600"/>
    <n v="15"/>
    <n v="3200"/>
    <n v="480"/>
    <n v="2720"/>
    <n v="2116.37"/>
    <n v="603.63"/>
    <x v="2"/>
    <s v="Chandigarh"/>
    <s v="Chandigarh"/>
    <s v="India"/>
    <s v="Cash on Delivery"/>
    <x v="0"/>
    <s v="Standard"/>
    <x v="3"/>
    <s v="No"/>
    <s v="No"/>
  </r>
  <r>
    <x v="5117"/>
    <x v="413"/>
    <s v="CUST10104"/>
    <s v="Customer 104"/>
    <n v="23"/>
    <s v="Loyal"/>
    <s v="P3001"/>
    <s v="Coffee Maker"/>
    <x v="2"/>
    <s v="HomeNeeds"/>
    <n v="5"/>
    <n v="4200"/>
    <n v="10"/>
    <n v="21000"/>
    <n v="2100"/>
    <n v="18900"/>
    <n v="10910.91"/>
    <n v="7989.09"/>
    <x v="2"/>
    <s v="Delhi"/>
    <s v="Delhi"/>
    <s v="India"/>
    <s v="Net Banking"/>
    <x v="0"/>
    <s v="Standard"/>
    <x v="3"/>
    <s v="No"/>
    <s v="No"/>
  </r>
  <r>
    <x v="5118"/>
    <x v="413"/>
    <s v="CUST10512"/>
    <s v="Customer 512"/>
    <n v="38"/>
    <s v="Loyal"/>
    <s v="P3004"/>
    <s v="Cookware Set"/>
    <x v="2"/>
    <s v="HomeNeeds"/>
    <n v="1"/>
    <n v="3500"/>
    <n v="0"/>
    <n v="3500"/>
    <n v="0"/>
    <n v="3500"/>
    <n v="1930.12"/>
    <n v="1569.88"/>
    <x v="0"/>
    <s v="Lucknow"/>
    <s v="Uttar Pradesh"/>
    <s v="India"/>
    <s v="UPI"/>
    <x v="0"/>
    <s v="Express"/>
    <x v="0"/>
    <s v="No"/>
    <s v="No"/>
  </r>
  <r>
    <x v="5119"/>
    <x v="413"/>
    <s v="CUST11815"/>
    <s v="Customer 1815"/>
    <n v="19"/>
    <s v="Returning"/>
    <s v="P3001"/>
    <s v="Coffee Maker"/>
    <x v="2"/>
    <s v="HomeNeeds"/>
    <n v="1"/>
    <n v="4200"/>
    <n v="5"/>
    <n v="4200"/>
    <n v="210"/>
    <n v="3990"/>
    <n v="2602.39"/>
    <n v="1387.61"/>
    <x v="1"/>
    <s v="Delhi"/>
    <s v="Delhi"/>
    <s v="India"/>
    <s v="UPI"/>
    <x v="0"/>
    <s v="Standard"/>
    <x v="3"/>
    <s v="No"/>
    <s v="Yes"/>
  </r>
  <r>
    <x v="5120"/>
    <x v="413"/>
    <s v="CUST12382"/>
    <s v="Customer 2382"/>
    <n v="46"/>
    <s v="New"/>
    <s v="P1001"/>
    <s v="Laptop"/>
    <x v="0"/>
    <s v="TechSource India"/>
    <n v="2"/>
    <n v="55000"/>
    <n v="10"/>
    <n v="110000"/>
    <n v="11000"/>
    <n v="99000"/>
    <n v="68754.73"/>
    <n v="30245.27"/>
    <x v="0"/>
    <s v="Guwahati"/>
    <s v="Assam"/>
    <s v="India"/>
    <s v="Debit Card"/>
    <x v="2"/>
    <s v="Standard"/>
    <x v="3"/>
    <s v="No"/>
    <s v="No"/>
  </r>
  <r>
    <x v="5121"/>
    <x v="413"/>
    <s v="CUST12058"/>
    <s v="Customer 2058"/>
    <n v="36"/>
    <s v="Returning"/>
    <s v="P2007"/>
    <s v="Saree"/>
    <x v="3"/>
    <s v="FashionMart"/>
    <n v="2"/>
    <n v="2600"/>
    <n v="0"/>
    <n v="5200"/>
    <n v="0"/>
    <n v="5200"/>
    <n v="3092.24"/>
    <n v="2107.7600000000002"/>
    <x v="1"/>
    <s v="Bengaluru"/>
    <s v="Karnataka"/>
    <s v="India"/>
    <s v="Cash on Delivery"/>
    <x v="2"/>
    <s v="Standard"/>
    <x v="4"/>
    <s v="No"/>
    <s v="No"/>
  </r>
  <r>
    <x v="5122"/>
    <x v="413"/>
    <s v="CUST10776"/>
    <s v="Customer 776"/>
    <n v="28"/>
    <s v="Returning"/>
    <s v="P3005"/>
    <s v="Bedsheet Set"/>
    <x v="2"/>
    <s v="RetailHub"/>
    <n v="2"/>
    <n v="1800"/>
    <n v="15"/>
    <n v="3600"/>
    <n v="540"/>
    <n v="3060"/>
    <n v="2370.09"/>
    <n v="689.91"/>
    <x v="1"/>
    <s v="Mumbai"/>
    <s v="Maharashtra"/>
    <s v="India"/>
    <s v="Net Banking"/>
    <x v="2"/>
    <s v="Standard"/>
    <x v="0"/>
    <s v="Yes"/>
    <s v="No"/>
  </r>
  <r>
    <x v="5123"/>
    <x v="413"/>
    <s v="CUST10334"/>
    <s v="Customer 334"/>
    <n v="39"/>
    <s v="New"/>
    <s v="P3003"/>
    <s v="Mixer Grinder"/>
    <x v="2"/>
    <s v="Prime Distributors"/>
    <n v="1"/>
    <n v="4800"/>
    <n v="10"/>
    <n v="4800"/>
    <n v="480"/>
    <n v="4320"/>
    <n v="2869.77"/>
    <n v="1450.23"/>
    <x v="0"/>
    <s v="Patna"/>
    <s v="Bihar"/>
    <s v="India"/>
    <s v="UPI"/>
    <x v="0"/>
    <s v="Standard"/>
    <x v="0"/>
    <s v="No"/>
    <s v="No"/>
  </r>
  <r>
    <x v="5124"/>
    <x v="413"/>
    <s v="CUST10942"/>
    <s v="Customer 942"/>
    <n v="40"/>
    <s v="Loyal"/>
    <s v="P3001"/>
    <s v="Coffee Maker"/>
    <x v="2"/>
    <s v="HomeNeeds"/>
    <n v="1"/>
    <n v="4200"/>
    <n v="0"/>
    <n v="4200"/>
    <n v="0"/>
    <n v="4200"/>
    <n v="2556.5"/>
    <n v="1643.5"/>
    <x v="2"/>
    <s v="Visakhapatnam"/>
    <s v="Andhra Pradesh"/>
    <s v="India"/>
    <s v="Credit Card"/>
    <x v="2"/>
    <s v="Same Day"/>
    <x v="0"/>
    <s v="No"/>
    <s v="No"/>
  </r>
  <r>
    <x v="5125"/>
    <x v="414"/>
    <s v="CUST12203"/>
    <s v="Customer 2203"/>
    <n v="46"/>
    <s v="New"/>
    <s v="P1010"/>
    <s v="Bluetooth Speaker"/>
    <x v="0"/>
    <s v="Prime Distributors"/>
    <n v="1"/>
    <n v="3200"/>
    <n v="10"/>
    <n v="3200"/>
    <n v="320"/>
    <n v="2880"/>
    <n v="1631.9"/>
    <n v="1248.0999999999999"/>
    <x v="2"/>
    <s v="Visakhapatnam"/>
    <s v="Andhra Pradesh"/>
    <s v="India"/>
    <s v="Debit Card"/>
    <x v="2"/>
    <s v="Standard"/>
    <x v="1"/>
    <s v="No"/>
    <s v="No"/>
  </r>
  <r>
    <x v="5126"/>
    <x v="414"/>
    <s v="CUST10949"/>
    <s v="Customer 949"/>
    <n v="47"/>
    <s v="Returning"/>
    <s v="P1007"/>
    <s v="Mouse"/>
    <x v="0"/>
    <s v="RetailHub"/>
    <n v="5"/>
    <n v="900"/>
    <n v="10"/>
    <n v="4500"/>
    <n v="450"/>
    <n v="4050"/>
    <n v="2368.39"/>
    <n v="1681.61"/>
    <x v="2"/>
    <s v="Indore"/>
    <s v="Madhya Pradesh"/>
    <s v="India"/>
    <s v="Wallet"/>
    <x v="1"/>
    <s v="Standard"/>
    <x v="1"/>
    <s v="No"/>
    <s v="No"/>
  </r>
  <r>
    <x v="5127"/>
    <x v="414"/>
    <s v="CUST12419"/>
    <s v="Customer 2419"/>
    <n v="31"/>
    <s v="New"/>
    <s v="P2008"/>
    <s v="Formal Shirt"/>
    <x v="3"/>
    <s v="Global Traders"/>
    <n v="2"/>
    <n v="1700"/>
    <n v="25"/>
    <n v="3400"/>
    <n v="850"/>
    <n v="2550"/>
    <n v="1412.96"/>
    <n v="1137.04"/>
    <x v="0"/>
    <s v="Indore"/>
    <s v="Madhya Pradesh"/>
    <s v="India"/>
    <s v="Debit Card"/>
    <x v="2"/>
    <s v="Standard"/>
    <x v="0"/>
    <s v="No"/>
    <s v="No"/>
  </r>
  <r>
    <x v="5128"/>
    <x v="414"/>
    <s v="CUST12405"/>
    <s v="Customer 2405"/>
    <n v="27"/>
    <s v="Loyal"/>
    <s v="P2008"/>
    <s v="Formal Shirt"/>
    <x v="3"/>
    <s v="Global Traders"/>
    <n v="3"/>
    <n v="1700"/>
    <n v="10"/>
    <n v="5100"/>
    <n v="510"/>
    <n v="4590"/>
    <n v="2755.1"/>
    <n v="1834.9"/>
    <x v="1"/>
    <s v="Pune"/>
    <s v="Maharashtra"/>
    <s v="India"/>
    <s v="UPI"/>
    <x v="2"/>
    <s v="Express"/>
    <x v="3"/>
    <s v="No"/>
    <s v="No"/>
  </r>
  <r>
    <x v="5129"/>
    <x v="414"/>
    <s v="CUST12160"/>
    <s v="Customer 2160"/>
    <n v="57"/>
    <s v="Loyal"/>
    <s v="P4001"/>
    <s v="Face Wash"/>
    <x v="4"/>
    <s v="BeautyCare"/>
    <n v="2"/>
    <n v="450"/>
    <n v="0"/>
    <n v="900"/>
    <n v="0"/>
    <n v="900"/>
    <n v="704.66"/>
    <n v="195.34"/>
    <x v="1"/>
    <s v="Hyderabad"/>
    <s v="Telangana"/>
    <s v="India"/>
    <s v="Net Banking"/>
    <x v="0"/>
    <s v="Express"/>
    <x v="0"/>
    <s v="No"/>
    <s v="No"/>
  </r>
  <r>
    <x v="5130"/>
    <x v="415"/>
    <s v="CUST11158"/>
    <s v="Customer 1158"/>
    <n v="54"/>
    <s v="Returning"/>
    <s v="P4003"/>
    <s v="Sunscreen"/>
    <x v="4"/>
    <s v="BeautyCare"/>
    <n v="1"/>
    <n v="700"/>
    <n v="20"/>
    <n v="700"/>
    <n v="140"/>
    <n v="560"/>
    <n v="313.2"/>
    <n v="246.8"/>
    <x v="1"/>
    <s v="Surat"/>
    <s v="Gujarat"/>
    <s v="India"/>
    <s v="Credit Card"/>
    <x v="2"/>
    <s v="Standard"/>
    <x v="0"/>
    <s v="No"/>
    <s v="Yes"/>
  </r>
  <r>
    <x v="5131"/>
    <x v="415"/>
    <s v="CUST12138"/>
    <s v="Customer 2138"/>
    <n v="58"/>
    <s v="Returning"/>
    <s v="P5004"/>
    <s v="Pen Set"/>
    <x v="1"/>
    <s v="Stationery Hub"/>
    <n v="2"/>
    <n v="250"/>
    <n v="5"/>
    <n v="500"/>
    <n v="25"/>
    <n v="475"/>
    <n v="265.18"/>
    <n v="209.82"/>
    <x v="0"/>
    <s v="Pune"/>
    <s v="Maharashtra"/>
    <s v="India"/>
    <s v="Cash on Delivery"/>
    <x v="2"/>
    <s v="Standard"/>
    <x v="3"/>
    <s v="No"/>
    <s v="No"/>
  </r>
  <r>
    <x v="5132"/>
    <x v="415"/>
    <s v="CUST11253"/>
    <s v="Customer 1253"/>
    <n v="26"/>
    <s v="New"/>
    <s v="P1006"/>
    <s v="Keyboard"/>
    <x v="0"/>
    <s v="Metro Supplies"/>
    <n v="1"/>
    <n v="1800"/>
    <n v="10"/>
    <n v="1800"/>
    <n v="180"/>
    <n v="1620"/>
    <n v="957.5"/>
    <n v="662.5"/>
    <x v="2"/>
    <s v="Lucknow"/>
    <s v="Uttar Pradesh"/>
    <s v="India"/>
    <s v="Cash on Delivery"/>
    <x v="0"/>
    <s v="Express"/>
    <x v="0"/>
    <s v="No"/>
    <s v="No"/>
  </r>
  <r>
    <x v="5133"/>
    <x v="415"/>
    <s v="CUST10238"/>
    <s v="Customer 238"/>
    <n v="28"/>
    <s v="New"/>
    <s v="P2002"/>
    <s v="Jeans"/>
    <x v="3"/>
    <s v="FashionMart"/>
    <n v="2"/>
    <n v="2200"/>
    <n v="0"/>
    <n v="4400"/>
    <n v="0"/>
    <n v="4400"/>
    <n v="2695.74"/>
    <n v="1704.26"/>
    <x v="1"/>
    <s v="Ahmedabad"/>
    <s v="Gujarat"/>
    <s v="India"/>
    <s v="Net Banking"/>
    <x v="0"/>
    <s v="Standard"/>
    <x v="0"/>
    <s v="Yes"/>
    <s v="No"/>
  </r>
  <r>
    <x v="5134"/>
    <x v="416"/>
    <s v="CUST12150"/>
    <s v="Customer 2150"/>
    <n v="60"/>
    <s v="New"/>
    <s v="P2002"/>
    <s v="Jeans"/>
    <x v="3"/>
    <s v="FashionMart"/>
    <n v="2"/>
    <n v="2200"/>
    <n v="20"/>
    <n v="4400"/>
    <n v="880"/>
    <n v="3520"/>
    <n v="1950.06"/>
    <n v="1569.94"/>
    <x v="1"/>
    <s v="Chandigarh"/>
    <s v="Chandigarh"/>
    <s v="India"/>
    <s v="Credit Card"/>
    <x v="1"/>
    <s v="Express"/>
    <x v="4"/>
    <s v="No"/>
    <s v="No"/>
  </r>
  <r>
    <x v="5135"/>
    <x v="416"/>
    <s v="CUST10852"/>
    <s v="Customer 852"/>
    <n v="38"/>
    <s v="New"/>
    <s v="P1007"/>
    <s v="Mouse"/>
    <x v="0"/>
    <s v="RetailHub"/>
    <n v="2"/>
    <n v="900"/>
    <n v="10"/>
    <n v="1800"/>
    <n v="180"/>
    <n v="1620"/>
    <n v="939.37"/>
    <n v="680.63"/>
    <x v="0"/>
    <s v="Bhubaneswar"/>
    <s v="Odisha"/>
    <s v="India"/>
    <s v="Net Banking"/>
    <x v="2"/>
    <s v="Standard"/>
    <x v="0"/>
    <s v="No"/>
    <s v="Yes"/>
  </r>
  <r>
    <x v="5136"/>
    <x v="416"/>
    <s v="CUST11899"/>
    <s v="Customer 1899"/>
    <n v="50"/>
    <s v="Loyal"/>
    <s v="P1003"/>
    <s v="Headphones"/>
    <x v="0"/>
    <s v="Metro Supplies"/>
    <n v="1"/>
    <n v="2500"/>
    <n v="10"/>
    <n v="2500"/>
    <n v="250"/>
    <n v="2250"/>
    <n v="1406.66"/>
    <n v="843.34"/>
    <x v="0"/>
    <s v="Guwahati"/>
    <s v="Assam"/>
    <s v="India"/>
    <s v="Credit Card"/>
    <x v="2"/>
    <s v="Express"/>
    <x v="3"/>
    <s v="No"/>
    <s v="No"/>
  </r>
  <r>
    <x v="5137"/>
    <x v="416"/>
    <s v="CUST10643"/>
    <s v="Customer 643"/>
    <n v="49"/>
    <s v="New"/>
    <s v="P4002"/>
    <s v="Moisturizer"/>
    <x v="4"/>
    <s v="BeautyCare"/>
    <n v="6"/>
    <n v="650"/>
    <n v="25"/>
    <n v="3900"/>
    <n v="975"/>
    <n v="2925"/>
    <n v="2391.61"/>
    <n v="533.39"/>
    <x v="0"/>
    <s v="Visakhapatnam"/>
    <s v="Andhra Pradesh"/>
    <s v="India"/>
    <s v="Wallet"/>
    <x v="0"/>
    <s v="Standard"/>
    <x v="3"/>
    <s v="No"/>
    <s v="No"/>
  </r>
  <r>
    <x v="5138"/>
    <x v="416"/>
    <s v="CUST12053"/>
    <s v="Customer 2053"/>
    <n v="29"/>
    <s v="Returning"/>
    <s v="P2006"/>
    <s v="Womens Kurti"/>
    <x v="3"/>
    <s v="FashionMart"/>
    <n v="1"/>
    <n v="1400"/>
    <n v="20"/>
    <n v="1400"/>
    <n v="280"/>
    <n v="1120"/>
    <n v="900.31"/>
    <n v="219.69"/>
    <x v="0"/>
    <s v="Surat"/>
    <s v="Gujarat"/>
    <s v="India"/>
    <s v="Cash on Delivery"/>
    <x v="2"/>
    <s v="Standard"/>
    <x v="0"/>
    <s v="No"/>
    <s v="No"/>
  </r>
  <r>
    <x v="5139"/>
    <x v="416"/>
    <s v="CUST12014"/>
    <s v="Customer 2014"/>
    <n v="60"/>
    <s v="Returning"/>
    <s v="P3004"/>
    <s v="Cookware Set"/>
    <x v="2"/>
    <s v="HomeNeeds"/>
    <n v="1"/>
    <n v="3500"/>
    <n v="15"/>
    <n v="3500"/>
    <n v="525"/>
    <n v="2975"/>
    <n v="2427.54"/>
    <n v="547.46"/>
    <x v="2"/>
    <s v="Coimbatore"/>
    <s v="Tamil Nadu"/>
    <s v="India"/>
    <s v="Credit Card"/>
    <x v="2"/>
    <s v="Standard"/>
    <x v="3"/>
    <s v="No"/>
    <s v="No"/>
  </r>
  <r>
    <x v="5140"/>
    <x v="416"/>
    <s v="CUST11652"/>
    <s v="Customer 1652"/>
    <n v="58"/>
    <s v="Loyal"/>
    <s v="P4004"/>
    <s v="Shampoo"/>
    <x v="4"/>
    <s v="BeautyCare"/>
    <n v="4"/>
    <n v="550"/>
    <n v="10"/>
    <n v="2200"/>
    <n v="220"/>
    <n v="1980"/>
    <n v="1332.19"/>
    <n v="647.80999999999995"/>
    <x v="1"/>
    <s v="Patna"/>
    <s v="Bihar"/>
    <s v="India"/>
    <s v="UPI"/>
    <x v="2"/>
    <s v="Standard"/>
    <x v="0"/>
    <s v="No"/>
    <s v="No"/>
  </r>
  <r>
    <x v="5141"/>
    <x v="416"/>
    <s v="CUST11933"/>
    <s v="Customer 1933"/>
    <n v="57"/>
    <s v="New"/>
    <s v="P4003"/>
    <s v="Sunscreen"/>
    <x v="4"/>
    <s v="BeautyCare"/>
    <n v="1"/>
    <n v="700"/>
    <n v="5"/>
    <n v="700"/>
    <n v="35"/>
    <n v="665"/>
    <n v="494.36"/>
    <n v="170.64"/>
    <x v="1"/>
    <s v="Bhopal"/>
    <s v="Madhya Pradesh"/>
    <s v="India"/>
    <s v="Cash on Delivery"/>
    <x v="2"/>
    <s v="Express"/>
    <x v="0"/>
    <s v="No"/>
    <s v="No"/>
  </r>
  <r>
    <x v="5142"/>
    <x v="416"/>
    <s v="CUST10220"/>
    <s v="Customer 220"/>
    <n v="54"/>
    <s v="New"/>
    <s v="P3002"/>
    <s v="Air Fryer"/>
    <x v="2"/>
    <s v="HomeNeeds"/>
    <n v="1"/>
    <n v="6500"/>
    <n v="10"/>
    <n v="6500"/>
    <n v="650"/>
    <n v="5850"/>
    <n v="3723.48"/>
    <n v="2126.52"/>
    <x v="1"/>
    <s v="Surat"/>
    <s v="Gujarat"/>
    <s v="India"/>
    <s v="Net Banking"/>
    <x v="2"/>
    <s v="Standard"/>
    <x v="0"/>
    <s v="No"/>
    <s v="No"/>
  </r>
  <r>
    <x v="5143"/>
    <x v="416"/>
    <s v="CUST11010"/>
    <s v="Customer 1010"/>
    <n v="43"/>
    <s v="New"/>
    <s v="P1001"/>
    <s v="Laptop"/>
    <x v="0"/>
    <s v="TechSource India"/>
    <n v="2"/>
    <n v="55000"/>
    <n v="15"/>
    <n v="110000"/>
    <n v="16500"/>
    <n v="93500"/>
    <n v="76284.55"/>
    <n v="17215.45"/>
    <x v="1"/>
    <s v="Mumbai"/>
    <s v="Maharashtra"/>
    <s v="India"/>
    <s v="UPI"/>
    <x v="1"/>
    <s v="Express"/>
    <x v="0"/>
    <s v="No"/>
    <s v="No"/>
  </r>
  <r>
    <x v="5144"/>
    <x v="416"/>
    <s v="CUST11372"/>
    <s v="Customer 1372"/>
    <n v="33"/>
    <s v="Returning"/>
    <s v="P2004"/>
    <s v="Jacket"/>
    <x v="3"/>
    <s v="Global Traders"/>
    <n v="2"/>
    <n v="3500"/>
    <n v="10"/>
    <n v="7000"/>
    <n v="700"/>
    <n v="6300"/>
    <n v="4096.63"/>
    <n v="2203.37"/>
    <x v="1"/>
    <s v="Lucknow"/>
    <s v="Uttar Pradesh"/>
    <s v="India"/>
    <s v="Cash on Delivery"/>
    <x v="2"/>
    <s v="Standard"/>
    <x v="1"/>
    <s v="No"/>
    <s v="No"/>
  </r>
  <r>
    <x v="5145"/>
    <x v="416"/>
    <s v="CUST10937"/>
    <s v="Customer 937"/>
    <n v="60"/>
    <s v="Returning"/>
    <s v="P4006"/>
    <s v="Lipstick"/>
    <x v="4"/>
    <s v="BeautyCare"/>
    <n v="4"/>
    <n v="850"/>
    <n v="0"/>
    <n v="3400"/>
    <n v="0"/>
    <n v="3400"/>
    <n v="1972.19"/>
    <n v="1427.81"/>
    <x v="1"/>
    <s v="Ahmedabad"/>
    <s v="Gujarat"/>
    <s v="India"/>
    <s v="Debit Card"/>
    <x v="0"/>
    <s v="Standard"/>
    <x v="0"/>
    <s v="No"/>
    <s v="No"/>
  </r>
  <r>
    <x v="5146"/>
    <x v="416"/>
    <s v="CUST10850"/>
    <s v="Customer 850"/>
    <n v="31"/>
    <s v="Loyal"/>
    <s v="P4002"/>
    <s v="Moisturizer"/>
    <x v="4"/>
    <s v="BeautyCare"/>
    <n v="1"/>
    <n v="650"/>
    <n v="0"/>
    <n v="650"/>
    <n v="0"/>
    <n v="650"/>
    <n v="505.38"/>
    <n v="144.62"/>
    <x v="1"/>
    <s v="Guwahati"/>
    <s v="Assam"/>
    <s v="India"/>
    <s v="Debit Card"/>
    <x v="2"/>
    <s v="Standard"/>
    <x v="0"/>
    <s v="No"/>
    <s v="No"/>
  </r>
  <r>
    <x v="5147"/>
    <x v="416"/>
    <s v="CUST11713"/>
    <s v="Customer 1713"/>
    <n v="42"/>
    <s v="Loyal"/>
    <s v="P3003"/>
    <s v="Mixer Grinder"/>
    <x v="2"/>
    <s v="Prime Distributors"/>
    <n v="2"/>
    <n v="4800"/>
    <n v="10"/>
    <n v="9600"/>
    <n v="960"/>
    <n v="8640"/>
    <n v="5076.2700000000004"/>
    <n v="3563.73"/>
    <x v="0"/>
    <s v="Jaipur"/>
    <s v="Rajasthan"/>
    <s v="India"/>
    <s v="Net Banking"/>
    <x v="0"/>
    <s v="Standard"/>
    <x v="0"/>
    <s v="No"/>
    <s v="No"/>
  </r>
  <r>
    <x v="5148"/>
    <x v="416"/>
    <s v="CUST11468"/>
    <s v="Customer 1468"/>
    <n v="56"/>
    <s v="New"/>
    <s v="P5003"/>
    <s v="Calculator"/>
    <x v="1"/>
    <s v="Stationery Hub"/>
    <n v="5"/>
    <n v="650"/>
    <n v="20"/>
    <n v="3250"/>
    <n v="650"/>
    <n v="2600"/>
    <n v="2054.94"/>
    <n v="545.05999999999995"/>
    <x v="1"/>
    <s v="Lucknow"/>
    <s v="Uttar Pradesh"/>
    <s v="India"/>
    <s v="Wallet"/>
    <x v="1"/>
    <s v="Standard"/>
    <x v="0"/>
    <s v="Yes"/>
    <s v="No"/>
  </r>
  <r>
    <x v="5149"/>
    <x v="416"/>
    <s v="CUST10747"/>
    <s v="Customer 747"/>
    <n v="44"/>
    <s v="Returning"/>
    <s v="P1004"/>
    <s v="Smartwatch"/>
    <x v="0"/>
    <s v="TechSource India"/>
    <n v="4"/>
    <n v="6500"/>
    <n v="25"/>
    <n v="26000"/>
    <n v="6500"/>
    <n v="19500"/>
    <n v="12936.65"/>
    <n v="6563.35"/>
    <x v="0"/>
    <s v="Patna"/>
    <s v="Bihar"/>
    <s v="India"/>
    <s v="Cash on Delivery"/>
    <x v="0"/>
    <s v="Standard"/>
    <x v="3"/>
    <s v="No"/>
    <s v="No"/>
  </r>
  <r>
    <x v="5150"/>
    <x v="416"/>
    <s v="CUST11985"/>
    <s v="Customer 1985"/>
    <n v="34"/>
    <s v="Returning"/>
    <s v="P2008"/>
    <s v="Formal Shirt"/>
    <x v="3"/>
    <s v="Global Traders"/>
    <n v="1"/>
    <n v="1700"/>
    <n v="10"/>
    <n v="1700"/>
    <n v="170"/>
    <n v="1530"/>
    <n v="997.78"/>
    <n v="532.22"/>
    <x v="1"/>
    <s v="Nagpur"/>
    <s v="Maharashtra"/>
    <s v="India"/>
    <s v="Credit Card"/>
    <x v="0"/>
    <s v="Express"/>
    <x v="0"/>
    <s v="No"/>
    <s v="No"/>
  </r>
  <r>
    <x v="5151"/>
    <x v="416"/>
    <s v="CUST10261"/>
    <s v="Customer 261"/>
    <n v="31"/>
    <s v="Loyal"/>
    <s v="P5004"/>
    <s v="Pen Set"/>
    <x v="1"/>
    <s v="Stationery Hub"/>
    <n v="1"/>
    <n v="250"/>
    <n v="15"/>
    <n v="250"/>
    <n v="37.5"/>
    <n v="212.5"/>
    <n v="163.87"/>
    <n v="48.63"/>
    <x v="1"/>
    <s v="Coimbatore"/>
    <s v="Tamil Nadu"/>
    <s v="India"/>
    <s v="Debit Card"/>
    <x v="0"/>
    <s v="Standard"/>
    <x v="0"/>
    <s v="No"/>
    <s v="No"/>
  </r>
  <r>
    <x v="5152"/>
    <x v="416"/>
    <s v="CUST10353"/>
    <s v="Customer 353"/>
    <n v="18"/>
    <s v="Returning"/>
    <s v="P2008"/>
    <s v="Formal Shirt"/>
    <x v="3"/>
    <s v="Global Traders"/>
    <n v="3"/>
    <n v="1700"/>
    <n v="10"/>
    <n v="5100"/>
    <n v="510"/>
    <n v="4590"/>
    <n v="3518.28"/>
    <n v="1071.72"/>
    <x v="2"/>
    <s v="Ahmedabad"/>
    <s v="Gujarat"/>
    <s v="India"/>
    <s v="Wallet"/>
    <x v="2"/>
    <s v="Standard"/>
    <x v="4"/>
    <s v="No"/>
    <s v="No"/>
  </r>
  <r>
    <x v="5153"/>
    <x v="417"/>
    <s v="CUST10534"/>
    <s v="Customer 534"/>
    <n v="48"/>
    <s v="Loyal"/>
    <s v="P3007"/>
    <s v="Vacuum Cleaner"/>
    <x v="2"/>
    <s v="Global Traders"/>
    <n v="1"/>
    <n v="8500"/>
    <n v="5"/>
    <n v="8500"/>
    <n v="425"/>
    <n v="8075"/>
    <n v="6126.93"/>
    <n v="1948.07"/>
    <x v="1"/>
    <s v="Bhopal"/>
    <s v="Madhya Pradesh"/>
    <s v="India"/>
    <s v="UPI"/>
    <x v="0"/>
    <s v="Standard"/>
    <x v="0"/>
    <s v="No"/>
    <s v="No"/>
  </r>
  <r>
    <x v="5154"/>
    <x v="417"/>
    <s v="CUST10544"/>
    <s v="Customer 544"/>
    <n v="37"/>
    <s v="Loyal"/>
    <s v="P1003"/>
    <s v="Headphones"/>
    <x v="0"/>
    <s v="Metro Supplies"/>
    <n v="1"/>
    <n v="2500"/>
    <n v="30"/>
    <n v="2500"/>
    <n v="750"/>
    <n v="1750"/>
    <n v="1391.27"/>
    <n v="358.73"/>
    <x v="1"/>
    <s v="Hyderabad"/>
    <s v="Telangana"/>
    <s v="India"/>
    <s v="UPI"/>
    <x v="0"/>
    <s v="Express"/>
    <x v="3"/>
    <s v="No"/>
    <s v="Yes"/>
  </r>
  <r>
    <x v="5155"/>
    <x v="417"/>
    <s v="CUST11244"/>
    <s v="Customer 1244"/>
    <n v="30"/>
    <s v="New"/>
    <s v="P1006"/>
    <s v="Keyboard"/>
    <x v="0"/>
    <s v="Metro Supplies"/>
    <n v="3"/>
    <n v="1800"/>
    <n v="10"/>
    <n v="5400"/>
    <n v="540"/>
    <n v="4860"/>
    <n v="3511.14"/>
    <n v="1348.86"/>
    <x v="1"/>
    <s v="Bhopal"/>
    <s v="Madhya Pradesh"/>
    <s v="India"/>
    <s v="Cash on Delivery"/>
    <x v="0"/>
    <s v="Standard"/>
    <x v="0"/>
    <s v="No"/>
    <s v="No"/>
  </r>
  <r>
    <x v="5156"/>
    <x v="417"/>
    <s v="CUST12484"/>
    <s v="Customer 2484"/>
    <n v="52"/>
    <s v="Returning"/>
    <s v="P3007"/>
    <s v="Vacuum Cleaner"/>
    <x v="2"/>
    <s v="Global Traders"/>
    <n v="1"/>
    <n v="8500"/>
    <n v="5"/>
    <n v="8500"/>
    <n v="425"/>
    <n v="8075"/>
    <n v="5367.64"/>
    <n v="2707.36"/>
    <x v="1"/>
    <s v="Visakhapatnam"/>
    <s v="Andhra Pradesh"/>
    <s v="India"/>
    <s v="UPI"/>
    <x v="0"/>
    <s v="Standard"/>
    <x v="0"/>
    <s v="Yes"/>
    <s v="Yes"/>
  </r>
  <r>
    <x v="5157"/>
    <x v="417"/>
    <s v="CUST10503"/>
    <s v="Customer 503"/>
    <n v="19"/>
    <s v="Returning"/>
    <s v="P4005"/>
    <s v="Perfume"/>
    <x v="4"/>
    <s v="BeautyCare"/>
    <n v="2"/>
    <n v="1800"/>
    <n v="0"/>
    <n v="3600"/>
    <n v="0"/>
    <n v="3600"/>
    <n v="2381.4"/>
    <n v="1218.5999999999999"/>
    <x v="1"/>
    <s v="Nagpur"/>
    <s v="Maharashtra"/>
    <s v="India"/>
    <s v="UPI"/>
    <x v="2"/>
    <s v="Express"/>
    <x v="0"/>
    <s v="No"/>
    <s v="No"/>
  </r>
  <r>
    <x v="5158"/>
    <x v="417"/>
    <s v="CUST11786"/>
    <s v="Customer 1786"/>
    <n v="44"/>
    <s v="New"/>
    <s v="P2004"/>
    <s v="Jacket"/>
    <x v="3"/>
    <s v="Global Traders"/>
    <n v="2"/>
    <n v="3500"/>
    <n v="20"/>
    <n v="7000"/>
    <n v="1400"/>
    <n v="5600"/>
    <n v="4322.3599999999997"/>
    <n v="1277.6400000000001"/>
    <x v="1"/>
    <s v="Mumbai"/>
    <s v="Maharashtra"/>
    <s v="India"/>
    <s v="Debit Card"/>
    <x v="1"/>
    <s v="Express"/>
    <x v="0"/>
    <s v="No"/>
    <s v="No"/>
  </r>
  <r>
    <x v="5159"/>
    <x v="417"/>
    <s v="CUST10494"/>
    <s v="Customer 494"/>
    <n v="54"/>
    <s v="New"/>
    <s v="P3003"/>
    <s v="Mixer Grinder"/>
    <x v="2"/>
    <s v="Prime Distributors"/>
    <n v="3"/>
    <n v="4800"/>
    <n v="5"/>
    <n v="14400"/>
    <n v="720"/>
    <n v="13680"/>
    <n v="9332.91"/>
    <n v="4347.09"/>
    <x v="1"/>
    <s v="Indore"/>
    <s v="Madhya Pradesh"/>
    <s v="India"/>
    <s v="Wallet"/>
    <x v="0"/>
    <s v="Standard"/>
    <x v="0"/>
    <s v="No"/>
    <s v="No"/>
  </r>
  <r>
    <x v="5160"/>
    <x v="417"/>
    <s v="CUST10957"/>
    <s v="Customer 957"/>
    <n v="53"/>
    <s v="New"/>
    <s v="P2007"/>
    <s v="Saree"/>
    <x v="3"/>
    <s v="FashionMart"/>
    <n v="5"/>
    <n v="2600"/>
    <n v="10"/>
    <n v="13000"/>
    <n v="1300"/>
    <n v="11700"/>
    <n v="7227.36"/>
    <n v="4472.6400000000003"/>
    <x v="1"/>
    <s v="Indore"/>
    <s v="Madhya Pradesh"/>
    <s v="India"/>
    <s v="Cash on Delivery"/>
    <x v="0"/>
    <s v="Standard"/>
    <x v="0"/>
    <s v="No"/>
    <s v="No"/>
  </r>
  <r>
    <x v="5161"/>
    <x v="417"/>
    <s v="CUST11553"/>
    <s v="Customer 1553"/>
    <n v="29"/>
    <s v="New"/>
    <s v="P1006"/>
    <s v="Keyboard"/>
    <x v="0"/>
    <s v="Metro Supplies"/>
    <n v="2"/>
    <n v="1800"/>
    <n v="0"/>
    <n v="3600"/>
    <n v="0"/>
    <n v="3600"/>
    <n v="2138"/>
    <n v="1462"/>
    <x v="1"/>
    <s v="Lucknow"/>
    <s v="Uttar Pradesh"/>
    <s v="India"/>
    <s v="Wallet"/>
    <x v="1"/>
    <s v="Standard"/>
    <x v="0"/>
    <s v="No"/>
    <s v="No"/>
  </r>
  <r>
    <x v="5162"/>
    <x v="417"/>
    <s v="CUST10052"/>
    <s v="Customer 52"/>
    <n v="59"/>
    <s v="Returning"/>
    <s v="P2001"/>
    <s v="Running Shoes"/>
    <x v="3"/>
    <s v="FashionMart"/>
    <n v="1"/>
    <n v="3200"/>
    <n v="10"/>
    <n v="3200"/>
    <n v="320"/>
    <n v="2880"/>
    <n v="2044.25"/>
    <n v="835.75"/>
    <x v="1"/>
    <s v="Jaipur"/>
    <s v="Rajasthan"/>
    <s v="India"/>
    <s v="Debit Card"/>
    <x v="2"/>
    <s v="Standard"/>
    <x v="0"/>
    <s v="Yes"/>
    <s v="No"/>
  </r>
  <r>
    <x v="5163"/>
    <x v="417"/>
    <s v="CUST10687"/>
    <s v="Customer 687"/>
    <n v="23"/>
    <s v="Returning"/>
    <s v="P4004"/>
    <s v="Shampoo"/>
    <x v="4"/>
    <s v="BeautyCare"/>
    <n v="1"/>
    <n v="550"/>
    <n v="0"/>
    <n v="550"/>
    <n v="0"/>
    <n v="550"/>
    <n v="387.4"/>
    <n v="162.6"/>
    <x v="0"/>
    <s v="Bengaluru"/>
    <s v="Karnataka"/>
    <s v="India"/>
    <s v="Wallet"/>
    <x v="1"/>
    <s v="Standard"/>
    <x v="0"/>
    <s v="No"/>
    <s v="No"/>
  </r>
  <r>
    <x v="5164"/>
    <x v="417"/>
    <s v="CUST11921"/>
    <s v="Customer 1921"/>
    <n v="36"/>
    <s v="Loyal"/>
    <s v="P2008"/>
    <s v="Formal Shirt"/>
    <x v="3"/>
    <s v="Global Traders"/>
    <n v="2"/>
    <n v="1700"/>
    <n v="10"/>
    <n v="3400"/>
    <n v="340"/>
    <n v="3060"/>
    <n v="2371.27"/>
    <n v="688.73"/>
    <x v="2"/>
    <s v="Indore"/>
    <s v="Madhya Pradesh"/>
    <s v="India"/>
    <s v="UPI"/>
    <x v="1"/>
    <s v="Express"/>
    <x v="3"/>
    <s v="No"/>
    <s v="Yes"/>
  </r>
  <r>
    <x v="5165"/>
    <x v="417"/>
    <s v="CUST10364"/>
    <s v="Customer 364"/>
    <n v="45"/>
    <s v="Returning"/>
    <s v="P4006"/>
    <s v="Lipstick"/>
    <x v="4"/>
    <s v="BeautyCare"/>
    <n v="1"/>
    <n v="850"/>
    <n v="10"/>
    <n v="850"/>
    <n v="85"/>
    <n v="765"/>
    <n v="557.38"/>
    <n v="207.62"/>
    <x v="1"/>
    <s v="Delhi"/>
    <s v="Delhi"/>
    <s v="India"/>
    <s v="Debit Card"/>
    <x v="2"/>
    <s v="Standard"/>
    <x v="0"/>
    <s v="No"/>
    <s v="No"/>
  </r>
  <r>
    <x v="5166"/>
    <x v="418"/>
    <s v="CUST11502"/>
    <s v="Customer 1502"/>
    <n v="56"/>
    <s v="Returning"/>
    <s v="P4004"/>
    <s v="Shampoo"/>
    <x v="4"/>
    <s v="BeautyCare"/>
    <n v="1"/>
    <n v="550"/>
    <n v="20"/>
    <n v="550"/>
    <n v="110"/>
    <n v="440"/>
    <n v="355.18"/>
    <n v="84.82"/>
    <x v="0"/>
    <s v="Indore"/>
    <s v="Madhya Pradesh"/>
    <s v="India"/>
    <s v="Wallet"/>
    <x v="0"/>
    <s v="Express"/>
    <x v="0"/>
    <s v="No"/>
    <s v="No"/>
  </r>
  <r>
    <x v="5167"/>
    <x v="418"/>
    <s v="CUST10976"/>
    <s v="Customer 976"/>
    <n v="26"/>
    <s v="Loyal"/>
    <s v="P4005"/>
    <s v="Perfume"/>
    <x v="4"/>
    <s v="BeautyCare"/>
    <n v="2"/>
    <n v="1800"/>
    <n v="25"/>
    <n v="3600"/>
    <n v="900"/>
    <n v="2700"/>
    <n v="2152.27"/>
    <n v="547.73"/>
    <x v="0"/>
    <s v="Delhi"/>
    <s v="Delhi"/>
    <s v="India"/>
    <s v="Credit Card"/>
    <x v="1"/>
    <s v="Standard"/>
    <x v="0"/>
    <s v="No"/>
    <s v="No"/>
  </r>
  <r>
    <x v="5168"/>
    <x v="418"/>
    <s v="CUST10529"/>
    <s v="Customer 529"/>
    <n v="47"/>
    <s v="New"/>
    <s v="P1005"/>
    <s v="Tablet"/>
    <x v="0"/>
    <s v="RetailHub"/>
    <n v="1"/>
    <n v="18000"/>
    <n v="0"/>
    <n v="18000"/>
    <n v="0"/>
    <n v="18000"/>
    <n v="13865.87"/>
    <n v="4134.13"/>
    <x v="1"/>
    <s v="Mumbai"/>
    <s v="Maharashtra"/>
    <s v="India"/>
    <s v="Wallet"/>
    <x v="1"/>
    <s v="Standard"/>
    <x v="0"/>
    <s v="No"/>
    <s v="No"/>
  </r>
  <r>
    <x v="5169"/>
    <x v="418"/>
    <s v="CUST11405"/>
    <s v="Customer 1405"/>
    <n v="32"/>
    <s v="Returning"/>
    <s v="P1001"/>
    <s v="Laptop"/>
    <x v="0"/>
    <s v="TechSource India"/>
    <n v="1"/>
    <n v="55000"/>
    <n v="25"/>
    <n v="55000"/>
    <n v="13750"/>
    <n v="41250"/>
    <n v="23398.240000000002"/>
    <n v="17851.759999999998"/>
    <x v="1"/>
    <s v="Ahmedabad"/>
    <s v="Gujarat"/>
    <s v="India"/>
    <s v="Credit Card"/>
    <x v="0"/>
    <s v="Same Day"/>
    <x v="0"/>
    <s v="No"/>
    <s v="No"/>
  </r>
  <r>
    <x v="5170"/>
    <x v="418"/>
    <s v="CUST10933"/>
    <s v="Customer 933"/>
    <n v="21"/>
    <s v="New"/>
    <s v="P1003"/>
    <s v="Headphones"/>
    <x v="0"/>
    <s v="Metro Supplies"/>
    <n v="1"/>
    <n v="2500"/>
    <n v="25"/>
    <n v="2500"/>
    <n v="625"/>
    <n v="1875"/>
    <n v="1077.6600000000001"/>
    <n v="797.34"/>
    <x v="2"/>
    <s v="Bengaluru"/>
    <s v="Karnataka"/>
    <s v="India"/>
    <s v="Net Banking"/>
    <x v="0"/>
    <s v="Standard"/>
    <x v="3"/>
    <s v="No"/>
    <s v="No"/>
  </r>
  <r>
    <x v="5171"/>
    <x v="418"/>
    <s v="CUST10219"/>
    <s v="Customer 219"/>
    <n v="60"/>
    <s v="Returning"/>
    <s v="P5003"/>
    <s v="Calculator"/>
    <x v="1"/>
    <s v="Stationery Hub"/>
    <n v="1"/>
    <n v="650"/>
    <n v="5"/>
    <n v="650"/>
    <n v="32.5"/>
    <n v="617.5"/>
    <n v="380.49"/>
    <n v="237.01"/>
    <x v="1"/>
    <s v="Bengaluru"/>
    <s v="Karnataka"/>
    <s v="India"/>
    <s v="Credit Card"/>
    <x v="0"/>
    <s v="Express"/>
    <x v="0"/>
    <s v="No"/>
    <s v="No"/>
  </r>
  <r>
    <x v="5172"/>
    <x v="418"/>
    <s v="CUST12485"/>
    <s v="Customer 2485"/>
    <n v="56"/>
    <s v="Returning"/>
    <s v="P3002"/>
    <s v="Air Fryer"/>
    <x v="2"/>
    <s v="HomeNeeds"/>
    <n v="2"/>
    <n v="6500"/>
    <n v="5"/>
    <n v="13000"/>
    <n v="650"/>
    <n v="12350"/>
    <n v="9886.86"/>
    <n v="2463.14"/>
    <x v="2"/>
    <s v="Chennai"/>
    <s v="Tamil Nadu"/>
    <s v="India"/>
    <s v="UPI"/>
    <x v="2"/>
    <s v="Express"/>
    <x v="0"/>
    <s v="No"/>
    <s v="No"/>
  </r>
  <r>
    <x v="5173"/>
    <x v="418"/>
    <s v="CUST11865"/>
    <s v="Customer 1865"/>
    <n v="18"/>
    <s v="New"/>
    <s v="P1010"/>
    <s v="Bluetooth Speaker"/>
    <x v="0"/>
    <s v="Prime Distributors"/>
    <n v="2"/>
    <n v="3200"/>
    <n v="0"/>
    <n v="6400"/>
    <n v="0"/>
    <n v="6400"/>
    <n v="4990.45"/>
    <n v="1409.55"/>
    <x v="1"/>
    <s v="Patna"/>
    <s v="Bihar"/>
    <s v="India"/>
    <s v="UPI"/>
    <x v="2"/>
    <s v="Express"/>
    <x v="2"/>
    <s v="Yes"/>
    <s v="No"/>
  </r>
  <r>
    <x v="5174"/>
    <x v="418"/>
    <s v="CUST11132"/>
    <s v="Customer 1132"/>
    <n v="26"/>
    <s v="Returning"/>
    <s v="P1010"/>
    <s v="Bluetooth Speaker"/>
    <x v="0"/>
    <s v="Prime Distributors"/>
    <n v="6"/>
    <n v="3200"/>
    <n v="5"/>
    <n v="19200"/>
    <n v="960"/>
    <n v="18240"/>
    <n v="11416.01"/>
    <n v="6823.99"/>
    <x v="1"/>
    <s v="Pune"/>
    <s v="Maharashtra"/>
    <s v="India"/>
    <s v="Wallet"/>
    <x v="0"/>
    <s v="Standard"/>
    <x v="0"/>
    <s v="No"/>
    <s v="No"/>
  </r>
  <r>
    <x v="5175"/>
    <x v="418"/>
    <s v="CUST10489"/>
    <s v="Customer 489"/>
    <n v="30"/>
    <s v="Returning"/>
    <s v="P5003"/>
    <s v="Calculator"/>
    <x v="1"/>
    <s v="Stationery Hub"/>
    <n v="4"/>
    <n v="650"/>
    <n v="15"/>
    <n v="2600"/>
    <n v="390"/>
    <n v="2210"/>
    <n v="1686.97"/>
    <n v="523.03"/>
    <x v="2"/>
    <s v="Pune"/>
    <s v="Maharashtra"/>
    <s v="India"/>
    <s v="UPI"/>
    <x v="0"/>
    <s v="Express"/>
    <x v="0"/>
    <s v="No"/>
    <s v="No"/>
  </r>
  <r>
    <x v="5176"/>
    <x v="418"/>
    <s v="CUST11376"/>
    <s v="Customer 1376"/>
    <n v="51"/>
    <s v="Returning"/>
    <s v="P1004"/>
    <s v="Smartwatch"/>
    <x v="0"/>
    <s v="TechSource India"/>
    <n v="5"/>
    <n v="6500"/>
    <n v="5"/>
    <n v="32500"/>
    <n v="1625"/>
    <n v="30875"/>
    <n v="17393.13"/>
    <n v="13481.87"/>
    <x v="1"/>
    <s v="Lucknow"/>
    <s v="Uttar Pradesh"/>
    <s v="India"/>
    <s v="Debit Card"/>
    <x v="2"/>
    <s v="Same Day"/>
    <x v="0"/>
    <s v="No"/>
    <s v="No"/>
  </r>
  <r>
    <x v="5177"/>
    <x v="419"/>
    <s v="CUST11782"/>
    <s v="Customer 1782"/>
    <n v="57"/>
    <s v="Loyal"/>
    <s v="P5004"/>
    <s v="Pen Set"/>
    <x v="1"/>
    <s v="Stationery Hub"/>
    <n v="1"/>
    <n v="250"/>
    <n v="30"/>
    <n v="250"/>
    <n v="75"/>
    <n v="175"/>
    <n v="133.84"/>
    <n v="41.16"/>
    <x v="1"/>
    <s v="Guwahati"/>
    <s v="Assam"/>
    <s v="India"/>
    <s v="Credit Card"/>
    <x v="1"/>
    <s v="Standard"/>
    <x v="0"/>
    <s v="No"/>
    <s v="Yes"/>
  </r>
  <r>
    <x v="5178"/>
    <x v="419"/>
    <s v="CUST11019"/>
    <s v="Customer 1019"/>
    <n v="43"/>
    <s v="Returning"/>
    <s v="P1001"/>
    <s v="Laptop"/>
    <x v="0"/>
    <s v="TechSource India"/>
    <n v="1"/>
    <n v="55000"/>
    <n v="0"/>
    <n v="55000"/>
    <n v="0"/>
    <n v="55000"/>
    <n v="36623.839999999997"/>
    <n v="18376.16"/>
    <x v="1"/>
    <s v="Bhopal"/>
    <s v="Madhya Pradesh"/>
    <s v="India"/>
    <s v="Debit Card"/>
    <x v="2"/>
    <s v="Standard"/>
    <x v="3"/>
    <s v="No"/>
    <s v="No"/>
  </r>
  <r>
    <x v="5179"/>
    <x v="419"/>
    <s v="CUST12269"/>
    <s v="Customer 2269"/>
    <n v="30"/>
    <s v="Loyal"/>
    <s v="P2005"/>
    <s v="Backpack"/>
    <x v="3"/>
    <s v="Metro Supplies"/>
    <n v="2"/>
    <n v="1800"/>
    <n v="0"/>
    <n v="3600"/>
    <n v="0"/>
    <n v="3600"/>
    <n v="2412.8200000000002"/>
    <n v="1187.18"/>
    <x v="0"/>
    <s v="Nagpur"/>
    <s v="Maharashtra"/>
    <s v="India"/>
    <s v="Wallet"/>
    <x v="1"/>
    <s v="Standard"/>
    <x v="4"/>
    <s v="No"/>
    <s v="No"/>
  </r>
  <r>
    <x v="5180"/>
    <x v="419"/>
    <s v="CUST10349"/>
    <s v="Customer 349"/>
    <n v="23"/>
    <s v="Returning"/>
    <s v="P5003"/>
    <s v="Calculator"/>
    <x v="1"/>
    <s v="Stationery Hub"/>
    <n v="2"/>
    <n v="650"/>
    <n v="15"/>
    <n v="1300"/>
    <n v="195"/>
    <n v="1105"/>
    <n v="808.85"/>
    <n v="296.14999999999998"/>
    <x v="1"/>
    <s v="Lucknow"/>
    <s v="Uttar Pradesh"/>
    <s v="India"/>
    <s v="Wallet"/>
    <x v="0"/>
    <s v="Express"/>
    <x v="3"/>
    <s v="No"/>
    <s v="No"/>
  </r>
  <r>
    <x v="5181"/>
    <x v="419"/>
    <s v="CUST10432"/>
    <s v="Customer 432"/>
    <n v="40"/>
    <s v="Loyal"/>
    <s v="P3005"/>
    <s v="Bedsheet Set"/>
    <x v="2"/>
    <s v="RetailHub"/>
    <n v="2"/>
    <n v="1800"/>
    <n v="10"/>
    <n v="3600"/>
    <n v="360"/>
    <n v="3240"/>
    <n v="1893.68"/>
    <n v="1346.32"/>
    <x v="1"/>
    <s v="Bhubaneswar"/>
    <s v="Odisha"/>
    <s v="India"/>
    <s v="Cash on Delivery"/>
    <x v="2"/>
    <s v="Express"/>
    <x v="0"/>
    <s v="No"/>
    <s v="No"/>
  </r>
  <r>
    <x v="5182"/>
    <x v="419"/>
    <s v="CUST10348"/>
    <s v="Customer 348"/>
    <n v="31"/>
    <s v="New"/>
    <s v="P2002"/>
    <s v="Jeans"/>
    <x v="3"/>
    <s v="FashionMart"/>
    <n v="1"/>
    <n v="2200"/>
    <n v="10"/>
    <n v="2200"/>
    <n v="220"/>
    <n v="1980"/>
    <n v="1364.25"/>
    <n v="615.75"/>
    <x v="0"/>
    <s v="Guwahati"/>
    <s v="Assam"/>
    <s v="India"/>
    <s v="Debit Card"/>
    <x v="0"/>
    <s v="Standard"/>
    <x v="0"/>
    <s v="No"/>
    <s v="No"/>
  </r>
  <r>
    <x v="5183"/>
    <x v="419"/>
    <s v="CUST11091"/>
    <s v="Customer 1091"/>
    <n v="48"/>
    <s v="New"/>
    <s v="P3006"/>
    <s v="Water Bottle"/>
    <x v="2"/>
    <s v="Metro Supplies"/>
    <n v="3"/>
    <n v="700"/>
    <n v="5"/>
    <n v="2100"/>
    <n v="105"/>
    <n v="1995"/>
    <n v="1238.21"/>
    <n v="756.79"/>
    <x v="1"/>
    <s v="Kolkata"/>
    <s v="West Bengal"/>
    <s v="India"/>
    <s v="UPI"/>
    <x v="0"/>
    <s v="Standard"/>
    <x v="0"/>
    <s v="Yes"/>
    <s v="No"/>
  </r>
  <r>
    <x v="5184"/>
    <x v="419"/>
    <s v="CUST11519"/>
    <s v="Customer 1519"/>
    <n v="33"/>
    <s v="New"/>
    <s v="P1010"/>
    <s v="Bluetooth Speaker"/>
    <x v="0"/>
    <s v="Prime Distributors"/>
    <n v="1"/>
    <n v="3200"/>
    <n v="15"/>
    <n v="3200"/>
    <n v="480"/>
    <n v="2720"/>
    <n v="2081"/>
    <n v="639"/>
    <x v="1"/>
    <s v="Chennai"/>
    <s v="Tamil Nadu"/>
    <s v="India"/>
    <s v="Credit Card"/>
    <x v="0"/>
    <s v="Standard"/>
    <x v="0"/>
    <s v="No"/>
    <s v="No"/>
  </r>
  <r>
    <x v="5185"/>
    <x v="419"/>
    <s v="CUST10625"/>
    <s v="Customer 625"/>
    <n v="39"/>
    <s v="Loyal"/>
    <s v="P3001"/>
    <s v="Coffee Maker"/>
    <x v="2"/>
    <s v="HomeNeeds"/>
    <n v="2"/>
    <n v="4200"/>
    <n v="20"/>
    <n v="8400"/>
    <n v="1680"/>
    <n v="6720"/>
    <n v="4515.09"/>
    <n v="2204.91"/>
    <x v="2"/>
    <s v="Guwahati"/>
    <s v="Assam"/>
    <s v="India"/>
    <s v="Credit Card"/>
    <x v="1"/>
    <s v="Express"/>
    <x v="0"/>
    <s v="No"/>
    <s v="No"/>
  </r>
  <r>
    <x v="5186"/>
    <x v="419"/>
    <s v="CUST12448"/>
    <s v="Customer 2448"/>
    <n v="35"/>
    <s v="New"/>
    <s v="P5005"/>
    <s v="Desk Organizer"/>
    <x v="1"/>
    <s v="Stationery Hub"/>
    <n v="1"/>
    <n v="600"/>
    <n v="5"/>
    <n v="600"/>
    <n v="30"/>
    <n v="570"/>
    <n v="422.3"/>
    <n v="147.69999999999999"/>
    <x v="1"/>
    <s v="Lucknow"/>
    <s v="Uttar Pradesh"/>
    <s v="India"/>
    <s v="UPI"/>
    <x v="0"/>
    <s v="Express"/>
    <x v="2"/>
    <s v="Yes"/>
    <s v="No"/>
  </r>
  <r>
    <x v="5187"/>
    <x v="419"/>
    <s v="CUST12456"/>
    <s v="Customer 2456"/>
    <n v="35"/>
    <s v="New"/>
    <s v="P5002"/>
    <s v="Novel"/>
    <x v="1"/>
    <s v="Stationery Hub"/>
    <n v="1"/>
    <n v="400"/>
    <n v="0"/>
    <n v="400"/>
    <n v="0"/>
    <n v="400"/>
    <n v="239.51"/>
    <n v="160.49"/>
    <x v="1"/>
    <s v="Guwahati"/>
    <s v="Assam"/>
    <s v="India"/>
    <s v="UPI"/>
    <x v="2"/>
    <s v="Express"/>
    <x v="0"/>
    <s v="No"/>
    <s v="No"/>
  </r>
  <r>
    <x v="5188"/>
    <x v="419"/>
    <s v="CUST10415"/>
    <s v="Customer 415"/>
    <n v="25"/>
    <s v="New"/>
    <s v="P1001"/>
    <s v="Laptop"/>
    <x v="0"/>
    <s v="TechSource India"/>
    <n v="3"/>
    <n v="55000"/>
    <n v="5"/>
    <n v="165000"/>
    <n v="8250"/>
    <n v="156750"/>
    <n v="87911.58"/>
    <n v="68838.42"/>
    <x v="2"/>
    <s v="Pune"/>
    <s v="Maharashtra"/>
    <s v="India"/>
    <s v="Wallet"/>
    <x v="2"/>
    <s v="Express"/>
    <x v="0"/>
    <s v="No"/>
    <s v="No"/>
  </r>
  <r>
    <x v="5189"/>
    <x v="420"/>
    <s v="CUST11854"/>
    <s v="Customer 1854"/>
    <n v="24"/>
    <s v="New"/>
    <s v="P4002"/>
    <s v="Moisturizer"/>
    <x v="4"/>
    <s v="BeautyCare"/>
    <n v="2"/>
    <n v="650"/>
    <n v="25"/>
    <n v="1300"/>
    <n v="325"/>
    <n v="975"/>
    <n v="781.2"/>
    <n v="193.8"/>
    <x v="1"/>
    <s v="Ahmedabad"/>
    <s v="Gujarat"/>
    <s v="India"/>
    <s v="Wallet"/>
    <x v="2"/>
    <s v="Same Day"/>
    <x v="0"/>
    <s v="No"/>
    <s v="No"/>
  </r>
  <r>
    <x v="5190"/>
    <x v="420"/>
    <s v="CUST12485"/>
    <s v="Customer 2485"/>
    <n v="24"/>
    <s v="Loyal"/>
    <s v="P4002"/>
    <s v="Moisturizer"/>
    <x v="4"/>
    <s v="BeautyCare"/>
    <n v="3"/>
    <n v="650"/>
    <n v="15"/>
    <n v="1950"/>
    <n v="292.5"/>
    <n v="1657.5"/>
    <n v="1144.31"/>
    <n v="513.19000000000005"/>
    <x v="0"/>
    <s v="Jaipur"/>
    <s v="Rajasthan"/>
    <s v="India"/>
    <s v="UPI"/>
    <x v="0"/>
    <s v="Standard"/>
    <x v="0"/>
    <s v="No"/>
    <s v="No"/>
  </r>
  <r>
    <x v="5191"/>
    <x v="420"/>
    <s v="CUST11171"/>
    <s v="Customer 1171"/>
    <n v="41"/>
    <s v="New"/>
    <s v="P1008"/>
    <s v="Monitor"/>
    <x v="0"/>
    <s v="Global Traders"/>
    <n v="3"/>
    <n v="14500"/>
    <n v="20"/>
    <n v="43500"/>
    <n v="8700"/>
    <n v="34800"/>
    <n v="28195.93"/>
    <n v="6604.07"/>
    <x v="1"/>
    <s v="Indore"/>
    <s v="Madhya Pradesh"/>
    <s v="India"/>
    <s v="UPI"/>
    <x v="2"/>
    <s v="Standard"/>
    <x v="0"/>
    <s v="No"/>
    <s v="No"/>
  </r>
  <r>
    <x v="5192"/>
    <x v="420"/>
    <s v="CUST12254"/>
    <s v="Customer 2254"/>
    <n v="39"/>
    <s v="Loyal"/>
    <s v="P3005"/>
    <s v="Bedsheet Set"/>
    <x v="2"/>
    <s v="RetailHub"/>
    <n v="4"/>
    <n v="1800"/>
    <n v="10"/>
    <n v="7200"/>
    <n v="720"/>
    <n v="6480"/>
    <n v="3797.99"/>
    <n v="2682.01"/>
    <x v="2"/>
    <s v="Visakhapatnam"/>
    <s v="Andhra Pradesh"/>
    <s v="India"/>
    <s v="Debit Card"/>
    <x v="2"/>
    <s v="Same Day"/>
    <x v="0"/>
    <s v="Yes"/>
    <s v="No"/>
  </r>
  <r>
    <x v="5193"/>
    <x v="420"/>
    <s v="CUST10959"/>
    <s v="Customer 959"/>
    <n v="29"/>
    <s v="Loyal"/>
    <s v="P5001"/>
    <s v="Notebook Set"/>
    <x v="1"/>
    <s v="Stationery Hub"/>
    <n v="2"/>
    <n v="500"/>
    <n v="20"/>
    <n v="1000"/>
    <n v="200"/>
    <n v="800"/>
    <n v="500.11"/>
    <n v="299.89"/>
    <x v="1"/>
    <s v="Patna"/>
    <s v="Bihar"/>
    <s v="India"/>
    <s v="Cash on Delivery"/>
    <x v="2"/>
    <s v="Standard"/>
    <x v="1"/>
    <s v="No"/>
    <s v="No"/>
  </r>
  <r>
    <x v="5194"/>
    <x v="420"/>
    <s v="CUST10610"/>
    <s v="Customer 610"/>
    <n v="42"/>
    <s v="Loyal"/>
    <s v="P2005"/>
    <s v="Backpack"/>
    <x v="3"/>
    <s v="Metro Supplies"/>
    <n v="4"/>
    <n v="1800"/>
    <n v="0"/>
    <n v="7200"/>
    <n v="0"/>
    <n v="7200"/>
    <n v="4894.7700000000004"/>
    <n v="2305.23"/>
    <x v="1"/>
    <s v="Nagpur"/>
    <s v="Maharashtra"/>
    <s v="India"/>
    <s v="Debit Card"/>
    <x v="0"/>
    <s v="Standard"/>
    <x v="3"/>
    <s v="No"/>
    <s v="Yes"/>
  </r>
  <r>
    <x v="5195"/>
    <x v="421"/>
    <s v="CUST10537"/>
    <s v="Customer 537"/>
    <n v="42"/>
    <s v="Returning"/>
    <s v="P2001"/>
    <s v="Running Shoes"/>
    <x v="3"/>
    <s v="FashionMart"/>
    <n v="2"/>
    <n v="3200"/>
    <n v="15"/>
    <n v="6400"/>
    <n v="960"/>
    <n v="5440"/>
    <n v="3368.47"/>
    <n v="2071.5300000000002"/>
    <x v="1"/>
    <s v="Jaipur"/>
    <s v="Rajasthan"/>
    <s v="India"/>
    <s v="Debit Card"/>
    <x v="1"/>
    <s v="Standard"/>
    <x v="0"/>
    <s v="No"/>
    <s v="No"/>
  </r>
  <r>
    <x v="5196"/>
    <x v="421"/>
    <s v="CUST10737"/>
    <s v="Customer 737"/>
    <n v="18"/>
    <s v="New"/>
    <s v="P5002"/>
    <s v="Novel"/>
    <x v="1"/>
    <s v="Stationery Hub"/>
    <n v="2"/>
    <n v="400"/>
    <n v="15"/>
    <n v="800"/>
    <n v="120"/>
    <n v="680"/>
    <n v="400.78"/>
    <n v="279.22000000000003"/>
    <x v="1"/>
    <s v="Bhopal"/>
    <s v="Madhya Pradesh"/>
    <s v="India"/>
    <s v="UPI"/>
    <x v="2"/>
    <s v="Express"/>
    <x v="0"/>
    <s v="No"/>
    <s v="No"/>
  </r>
  <r>
    <x v="5197"/>
    <x v="421"/>
    <s v="CUST11335"/>
    <s v="Customer 1335"/>
    <n v="21"/>
    <s v="Loyal"/>
    <s v="P2003"/>
    <s v="T-Shirt"/>
    <x v="3"/>
    <s v="RetailHub"/>
    <n v="6"/>
    <n v="900"/>
    <n v="15"/>
    <n v="5400"/>
    <n v="810"/>
    <n v="4590"/>
    <n v="3383.5"/>
    <n v="1206.5"/>
    <x v="1"/>
    <s v="Indore"/>
    <s v="Madhya Pradesh"/>
    <s v="India"/>
    <s v="Cash on Delivery"/>
    <x v="0"/>
    <s v="Standard"/>
    <x v="0"/>
    <s v="No"/>
    <s v="No"/>
  </r>
  <r>
    <x v="5198"/>
    <x v="421"/>
    <s v="CUST11373"/>
    <s v="Customer 1373"/>
    <n v="29"/>
    <s v="Returning"/>
    <s v="P4001"/>
    <s v="Face Wash"/>
    <x v="4"/>
    <s v="BeautyCare"/>
    <n v="3"/>
    <n v="450"/>
    <n v="15"/>
    <n v="1350"/>
    <n v="202.5"/>
    <n v="1147.5"/>
    <n v="817.09"/>
    <n v="330.41"/>
    <x v="0"/>
    <s v="Lucknow"/>
    <s v="Uttar Pradesh"/>
    <s v="India"/>
    <s v="Wallet"/>
    <x v="0"/>
    <s v="Standard"/>
    <x v="0"/>
    <s v="No"/>
    <s v="No"/>
  </r>
  <r>
    <x v="5199"/>
    <x v="421"/>
    <s v="CUST11078"/>
    <s v="Customer 1078"/>
    <n v="58"/>
    <s v="Returning"/>
    <s v="P3003"/>
    <s v="Mixer Grinder"/>
    <x v="2"/>
    <s v="Prime Distributors"/>
    <n v="1"/>
    <n v="4800"/>
    <n v="15"/>
    <n v="4800"/>
    <n v="720"/>
    <n v="4080"/>
    <n v="2480.3000000000002"/>
    <n v="1599.7"/>
    <x v="1"/>
    <s v="Patna"/>
    <s v="Bihar"/>
    <s v="India"/>
    <s v="Credit Card"/>
    <x v="0"/>
    <s v="Standard"/>
    <x v="3"/>
    <s v="No"/>
    <s v="No"/>
  </r>
  <r>
    <x v="5200"/>
    <x v="421"/>
    <s v="CUST10287"/>
    <s v="Customer 287"/>
    <n v="56"/>
    <s v="New"/>
    <s v="P5004"/>
    <s v="Pen Set"/>
    <x v="1"/>
    <s v="Stationery Hub"/>
    <n v="1"/>
    <n v="250"/>
    <n v="5"/>
    <n v="250"/>
    <n v="12.5"/>
    <n v="237.5"/>
    <n v="134.33000000000001"/>
    <n v="103.17"/>
    <x v="1"/>
    <s v="Surat"/>
    <s v="Gujarat"/>
    <s v="India"/>
    <s v="Credit Card"/>
    <x v="2"/>
    <s v="Standard"/>
    <x v="0"/>
    <s v="No"/>
    <s v="No"/>
  </r>
  <r>
    <x v="5201"/>
    <x v="421"/>
    <s v="CUST10393"/>
    <s v="Customer 393"/>
    <n v="29"/>
    <s v="New"/>
    <s v="P5001"/>
    <s v="Notebook Set"/>
    <x v="1"/>
    <s v="Stationery Hub"/>
    <n v="1"/>
    <n v="500"/>
    <n v="10"/>
    <n v="500"/>
    <n v="50"/>
    <n v="450"/>
    <n v="363.48"/>
    <n v="86.52"/>
    <x v="1"/>
    <s v="Chennai"/>
    <s v="Tamil Nadu"/>
    <s v="India"/>
    <s v="UPI"/>
    <x v="0"/>
    <s v="Standard"/>
    <x v="0"/>
    <s v="No"/>
    <s v="No"/>
  </r>
  <r>
    <x v="5202"/>
    <x v="421"/>
    <s v="CUST10338"/>
    <s v="Customer 338"/>
    <n v="38"/>
    <s v="Returning"/>
    <s v="P4004"/>
    <s v="Shampoo"/>
    <x v="4"/>
    <s v="BeautyCare"/>
    <n v="5"/>
    <n v="550"/>
    <n v="10"/>
    <n v="2750"/>
    <n v="275"/>
    <n v="2475"/>
    <n v="1643.59"/>
    <n v="831.41"/>
    <x v="1"/>
    <s v="Coimbatore"/>
    <s v="Tamil Nadu"/>
    <s v="India"/>
    <s v="Cash on Delivery"/>
    <x v="2"/>
    <s v="Express"/>
    <x v="0"/>
    <s v="No"/>
    <s v="No"/>
  </r>
  <r>
    <x v="5203"/>
    <x v="421"/>
    <s v="CUST11654"/>
    <s v="Customer 1654"/>
    <n v="51"/>
    <s v="Returning"/>
    <s v="P2001"/>
    <s v="Running Shoes"/>
    <x v="3"/>
    <s v="FashionMart"/>
    <n v="5"/>
    <n v="3200"/>
    <n v="5"/>
    <n v="16000"/>
    <n v="800"/>
    <n v="15200"/>
    <n v="11360.33"/>
    <n v="3839.67"/>
    <x v="1"/>
    <s v="Bengaluru"/>
    <s v="Karnataka"/>
    <s v="India"/>
    <s v="Cash on Delivery"/>
    <x v="1"/>
    <s v="Standard"/>
    <x v="3"/>
    <s v="No"/>
    <s v="No"/>
  </r>
  <r>
    <x v="5204"/>
    <x v="421"/>
    <s v="CUST11086"/>
    <s v="Customer 1086"/>
    <n v="19"/>
    <s v="Loyal"/>
    <s v="P3006"/>
    <s v="Water Bottle"/>
    <x v="2"/>
    <s v="Metro Supplies"/>
    <n v="3"/>
    <n v="700"/>
    <n v="10"/>
    <n v="2100"/>
    <n v="210"/>
    <n v="1890"/>
    <n v="1292.67"/>
    <n v="597.33000000000004"/>
    <x v="1"/>
    <s v="Patna"/>
    <s v="Bihar"/>
    <s v="India"/>
    <s v="Net Banking"/>
    <x v="2"/>
    <s v="Standard"/>
    <x v="0"/>
    <s v="No"/>
    <s v="No"/>
  </r>
  <r>
    <x v="5205"/>
    <x v="421"/>
    <s v="CUST10710"/>
    <s v="Customer 710"/>
    <n v="54"/>
    <s v="New"/>
    <s v="P2005"/>
    <s v="Backpack"/>
    <x v="3"/>
    <s v="Metro Supplies"/>
    <n v="3"/>
    <n v="1800"/>
    <n v="5"/>
    <n v="5400"/>
    <n v="270"/>
    <n v="5130"/>
    <n v="3446.99"/>
    <n v="1683.01"/>
    <x v="1"/>
    <s v="Bhubaneswar"/>
    <s v="Odisha"/>
    <s v="India"/>
    <s v="Credit Card"/>
    <x v="0"/>
    <s v="Standard"/>
    <x v="0"/>
    <s v="No"/>
    <s v="No"/>
  </r>
  <r>
    <x v="5206"/>
    <x v="421"/>
    <s v="CUST10718"/>
    <s v="Customer 718"/>
    <n v="37"/>
    <s v="New"/>
    <s v="P3003"/>
    <s v="Mixer Grinder"/>
    <x v="2"/>
    <s v="Prime Distributors"/>
    <n v="2"/>
    <n v="4800"/>
    <n v="0"/>
    <n v="9600"/>
    <n v="0"/>
    <n v="9600"/>
    <n v="5682.59"/>
    <n v="3917.41"/>
    <x v="1"/>
    <s v="Nagpur"/>
    <s v="Maharashtra"/>
    <s v="India"/>
    <s v="UPI"/>
    <x v="1"/>
    <s v="Standard"/>
    <x v="0"/>
    <s v="No"/>
    <s v="No"/>
  </r>
  <r>
    <x v="5207"/>
    <x v="421"/>
    <s v="CUST12283"/>
    <s v="Customer 2283"/>
    <n v="57"/>
    <s v="New"/>
    <s v="P2001"/>
    <s v="Running Shoes"/>
    <x v="3"/>
    <s v="FashionMart"/>
    <n v="1"/>
    <n v="3200"/>
    <n v="15"/>
    <n v="3200"/>
    <n v="480"/>
    <n v="2720"/>
    <n v="2018.11"/>
    <n v="701.89"/>
    <x v="1"/>
    <s v="Jaipur"/>
    <s v="Rajasthan"/>
    <s v="India"/>
    <s v="Cash on Delivery"/>
    <x v="0"/>
    <s v="Standard"/>
    <x v="0"/>
    <s v="No"/>
    <s v="No"/>
  </r>
  <r>
    <x v="5208"/>
    <x v="421"/>
    <s v="CUST10495"/>
    <s v="Customer 495"/>
    <n v="58"/>
    <s v="Loyal"/>
    <s v="P5004"/>
    <s v="Pen Set"/>
    <x v="1"/>
    <s v="Stationery Hub"/>
    <n v="1"/>
    <n v="250"/>
    <n v="10"/>
    <n v="250"/>
    <n v="25"/>
    <n v="225"/>
    <n v="146.11000000000001"/>
    <n v="78.89"/>
    <x v="2"/>
    <s v="Indore"/>
    <s v="Madhya Pradesh"/>
    <s v="India"/>
    <s v="Cash on Delivery"/>
    <x v="1"/>
    <s v="Standard"/>
    <x v="1"/>
    <s v="No"/>
    <s v="Yes"/>
  </r>
  <r>
    <x v="5209"/>
    <x v="422"/>
    <s v="CUST10423"/>
    <s v="Customer 423"/>
    <n v="50"/>
    <s v="Loyal"/>
    <s v="P2006"/>
    <s v="Womens Kurti"/>
    <x v="3"/>
    <s v="FashionMart"/>
    <n v="1"/>
    <n v="1400"/>
    <n v="15"/>
    <n v="1400"/>
    <n v="210"/>
    <n v="1190"/>
    <n v="719.7"/>
    <n v="470.3"/>
    <x v="1"/>
    <s v="Indore"/>
    <s v="Madhya Pradesh"/>
    <s v="India"/>
    <s v="Wallet"/>
    <x v="0"/>
    <s v="Standard"/>
    <x v="0"/>
    <s v="No"/>
    <s v="Yes"/>
  </r>
  <r>
    <x v="5210"/>
    <x v="422"/>
    <s v="CUST10642"/>
    <s v="Customer 642"/>
    <n v="40"/>
    <s v="Loyal"/>
    <s v="P2008"/>
    <s v="Formal Shirt"/>
    <x v="3"/>
    <s v="Global Traders"/>
    <n v="2"/>
    <n v="1700"/>
    <n v="5"/>
    <n v="3400"/>
    <n v="170"/>
    <n v="3230"/>
    <n v="2244.94"/>
    <n v="985.06"/>
    <x v="1"/>
    <s v="Lucknow"/>
    <s v="Uttar Pradesh"/>
    <s v="India"/>
    <s v="Cash on Delivery"/>
    <x v="1"/>
    <s v="Standard"/>
    <x v="3"/>
    <s v="No"/>
    <s v="Yes"/>
  </r>
  <r>
    <x v="5211"/>
    <x v="422"/>
    <s v="CUST11767"/>
    <s v="Customer 1767"/>
    <n v="19"/>
    <s v="Returning"/>
    <s v="P1007"/>
    <s v="Mouse"/>
    <x v="0"/>
    <s v="RetailHub"/>
    <n v="1"/>
    <n v="900"/>
    <n v="10"/>
    <n v="900"/>
    <n v="90"/>
    <n v="810"/>
    <n v="620.38"/>
    <n v="189.62"/>
    <x v="1"/>
    <s v="Guwahati"/>
    <s v="Assam"/>
    <s v="India"/>
    <s v="Credit Card"/>
    <x v="0"/>
    <s v="Standard"/>
    <x v="0"/>
    <s v="No"/>
    <s v="Yes"/>
  </r>
  <r>
    <x v="5212"/>
    <x v="422"/>
    <s v="CUST10771"/>
    <s v="Customer 771"/>
    <n v="19"/>
    <s v="New"/>
    <s v="P1010"/>
    <s v="Bluetooth Speaker"/>
    <x v="0"/>
    <s v="Prime Distributors"/>
    <n v="2"/>
    <n v="3200"/>
    <n v="15"/>
    <n v="6400"/>
    <n v="960"/>
    <n v="5440"/>
    <n v="4398.09"/>
    <n v="1041.9100000000001"/>
    <x v="1"/>
    <s v="Pune"/>
    <s v="Maharashtra"/>
    <s v="India"/>
    <s v="Net Banking"/>
    <x v="0"/>
    <s v="Standard"/>
    <x v="1"/>
    <s v="No"/>
    <s v="No"/>
  </r>
  <r>
    <x v="5213"/>
    <x v="422"/>
    <s v="CUST10455"/>
    <s v="Customer 455"/>
    <n v="50"/>
    <s v="New"/>
    <s v="P4005"/>
    <s v="Perfume"/>
    <x v="4"/>
    <s v="BeautyCare"/>
    <n v="3"/>
    <n v="1800"/>
    <n v="15"/>
    <n v="5400"/>
    <n v="810"/>
    <n v="4590"/>
    <n v="3172.19"/>
    <n v="1417.81"/>
    <x v="1"/>
    <s v="Pune"/>
    <s v="Maharashtra"/>
    <s v="India"/>
    <s v="Wallet"/>
    <x v="1"/>
    <s v="Standard"/>
    <x v="0"/>
    <s v="No"/>
    <s v="No"/>
  </r>
  <r>
    <x v="5214"/>
    <x v="422"/>
    <s v="CUST11501"/>
    <s v="Customer 1501"/>
    <n v="36"/>
    <s v="Loyal"/>
    <s v="P4005"/>
    <s v="Perfume"/>
    <x v="4"/>
    <s v="BeautyCare"/>
    <n v="6"/>
    <n v="1800"/>
    <n v="5"/>
    <n v="10800"/>
    <n v="540"/>
    <n v="10260"/>
    <n v="6441.53"/>
    <n v="3818.47"/>
    <x v="1"/>
    <s v="Bhubaneswar"/>
    <s v="Odisha"/>
    <s v="India"/>
    <s v="Debit Card"/>
    <x v="1"/>
    <s v="Standard"/>
    <x v="0"/>
    <s v="No"/>
    <s v="No"/>
  </r>
  <r>
    <x v="5215"/>
    <x v="422"/>
    <s v="CUST11351"/>
    <s v="Customer 1351"/>
    <n v="43"/>
    <s v="New"/>
    <s v="P1002"/>
    <s v="Smartphone"/>
    <x v="0"/>
    <s v="Global Traders"/>
    <n v="2"/>
    <n v="28000"/>
    <n v="0"/>
    <n v="56000"/>
    <n v="0"/>
    <n v="56000"/>
    <n v="34116.79"/>
    <n v="21883.21"/>
    <x v="1"/>
    <s v="Chandigarh"/>
    <s v="Chandigarh"/>
    <s v="India"/>
    <s v="Cash on Delivery"/>
    <x v="2"/>
    <s v="Standard"/>
    <x v="0"/>
    <s v="No"/>
    <s v="No"/>
  </r>
  <r>
    <x v="5216"/>
    <x v="422"/>
    <s v="CUST12384"/>
    <s v="Customer 2384"/>
    <n v="37"/>
    <s v="Returning"/>
    <s v="P1001"/>
    <s v="Laptop"/>
    <x v="0"/>
    <s v="TechSource India"/>
    <n v="1"/>
    <n v="55000"/>
    <n v="10"/>
    <n v="55000"/>
    <n v="5500"/>
    <n v="49500"/>
    <n v="39093.620000000003"/>
    <n v="10406.379999999999"/>
    <x v="2"/>
    <s v="Bengaluru"/>
    <s v="Karnataka"/>
    <s v="India"/>
    <s v="Credit Card"/>
    <x v="1"/>
    <s v="Express"/>
    <x v="0"/>
    <s v="No"/>
    <s v="No"/>
  </r>
  <r>
    <x v="5217"/>
    <x v="423"/>
    <s v="CUST11042"/>
    <s v="Customer 1042"/>
    <n v="45"/>
    <s v="Returning"/>
    <s v="P2004"/>
    <s v="Jacket"/>
    <x v="3"/>
    <s v="Global Traders"/>
    <n v="3"/>
    <n v="3500"/>
    <n v="5"/>
    <n v="10500"/>
    <n v="525"/>
    <n v="9975"/>
    <n v="5715.04"/>
    <n v="4259.96"/>
    <x v="1"/>
    <s v="Chandigarh"/>
    <s v="Chandigarh"/>
    <s v="India"/>
    <s v="Net Banking"/>
    <x v="0"/>
    <s v="Standard"/>
    <x v="0"/>
    <s v="No"/>
    <s v="No"/>
  </r>
  <r>
    <x v="5218"/>
    <x v="423"/>
    <s v="CUST11627"/>
    <s v="Customer 1627"/>
    <n v="38"/>
    <s v="New"/>
    <s v="P1008"/>
    <s v="Monitor"/>
    <x v="0"/>
    <s v="Global Traders"/>
    <n v="1"/>
    <n v="14500"/>
    <n v="0"/>
    <n v="14500"/>
    <n v="0"/>
    <n v="14500"/>
    <n v="8590.3700000000008"/>
    <n v="5909.63"/>
    <x v="2"/>
    <s v="Nagpur"/>
    <s v="Maharashtra"/>
    <s v="India"/>
    <s v="Cash on Delivery"/>
    <x v="1"/>
    <s v="Express"/>
    <x v="0"/>
    <s v="No"/>
    <s v="No"/>
  </r>
  <r>
    <x v="5219"/>
    <x v="423"/>
    <s v="CUST11536"/>
    <s v="Customer 1536"/>
    <n v="38"/>
    <s v="Returning"/>
    <s v="P2003"/>
    <s v="T-Shirt"/>
    <x v="3"/>
    <s v="RetailHub"/>
    <n v="1"/>
    <n v="900"/>
    <n v="20"/>
    <n v="900"/>
    <n v="180"/>
    <n v="720"/>
    <n v="396.49"/>
    <n v="323.51"/>
    <x v="2"/>
    <s v="Lucknow"/>
    <s v="Uttar Pradesh"/>
    <s v="India"/>
    <s v="UPI"/>
    <x v="2"/>
    <s v="Standard"/>
    <x v="1"/>
    <s v="No"/>
    <s v="No"/>
  </r>
  <r>
    <x v="5220"/>
    <x v="423"/>
    <s v="CUST12283"/>
    <s v="Customer 2283"/>
    <n v="48"/>
    <s v="New"/>
    <s v="P1005"/>
    <s v="Tablet"/>
    <x v="0"/>
    <s v="RetailHub"/>
    <n v="1"/>
    <n v="18000"/>
    <n v="10"/>
    <n v="18000"/>
    <n v="1800"/>
    <n v="16200"/>
    <n v="9509.36"/>
    <n v="6690.64"/>
    <x v="0"/>
    <s v="Chennai"/>
    <s v="Tamil Nadu"/>
    <s v="India"/>
    <s v="Debit Card"/>
    <x v="2"/>
    <s v="Express"/>
    <x v="0"/>
    <s v="No"/>
    <s v="No"/>
  </r>
  <r>
    <x v="5221"/>
    <x v="423"/>
    <s v="CUST11085"/>
    <s v="Customer 1085"/>
    <n v="25"/>
    <s v="Returning"/>
    <s v="P1004"/>
    <s v="Smartwatch"/>
    <x v="0"/>
    <s v="TechSource India"/>
    <n v="1"/>
    <n v="6500"/>
    <n v="15"/>
    <n v="6500"/>
    <n v="975"/>
    <n v="5525"/>
    <n v="4165.93"/>
    <n v="1359.07"/>
    <x v="1"/>
    <s v="Coimbatore"/>
    <s v="Tamil Nadu"/>
    <s v="India"/>
    <s v="Credit Card"/>
    <x v="2"/>
    <s v="Express"/>
    <x v="0"/>
    <s v="No"/>
    <s v="No"/>
  </r>
  <r>
    <x v="5222"/>
    <x v="423"/>
    <s v="CUST11693"/>
    <s v="Customer 1693"/>
    <n v="22"/>
    <s v="Returning"/>
    <s v="P1006"/>
    <s v="Keyboard"/>
    <x v="0"/>
    <s v="Metro Supplies"/>
    <n v="3"/>
    <n v="1800"/>
    <n v="25"/>
    <n v="5400"/>
    <n v="1350"/>
    <n v="4050"/>
    <n v="2666.21"/>
    <n v="1383.79"/>
    <x v="1"/>
    <s v="Guwahati"/>
    <s v="Assam"/>
    <s v="India"/>
    <s v="Net Banking"/>
    <x v="0"/>
    <s v="Standard"/>
    <x v="0"/>
    <s v="No"/>
    <s v="No"/>
  </r>
  <r>
    <x v="5223"/>
    <x v="423"/>
    <s v="CUST10171"/>
    <s v="Customer 171"/>
    <n v="60"/>
    <s v="Returning"/>
    <s v="P2007"/>
    <s v="Saree"/>
    <x v="3"/>
    <s v="FashionMart"/>
    <n v="1"/>
    <n v="2600"/>
    <n v="20"/>
    <n v="2600"/>
    <n v="520"/>
    <n v="2080"/>
    <n v="1643.96"/>
    <n v="436.04"/>
    <x v="2"/>
    <s v="Bhopal"/>
    <s v="Madhya Pradesh"/>
    <s v="India"/>
    <s v="Wallet"/>
    <x v="0"/>
    <s v="Express"/>
    <x v="1"/>
    <s v="No"/>
    <s v="No"/>
  </r>
  <r>
    <x v="5224"/>
    <x v="423"/>
    <s v="CUST12462"/>
    <s v="Customer 2462"/>
    <n v="53"/>
    <s v="Returning"/>
    <s v="P1006"/>
    <s v="Keyboard"/>
    <x v="0"/>
    <s v="Metro Supplies"/>
    <n v="1"/>
    <n v="1800"/>
    <n v="0"/>
    <n v="1800"/>
    <n v="0"/>
    <n v="1800"/>
    <n v="1326.15"/>
    <n v="473.85"/>
    <x v="1"/>
    <s v="Indore"/>
    <s v="Madhya Pradesh"/>
    <s v="India"/>
    <s v="Wallet"/>
    <x v="1"/>
    <s v="Express"/>
    <x v="0"/>
    <s v="No"/>
    <s v="No"/>
  </r>
  <r>
    <x v="5225"/>
    <x v="423"/>
    <s v="CUST11165"/>
    <s v="Customer 1165"/>
    <n v="55"/>
    <s v="Returning"/>
    <s v="P1003"/>
    <s v="Headphones"/>
    <x v="0"/>
    <s v="Metro Supplies"/>
    <n v="1"/>
    <n v="2500"/>
    <n v="15"/>
    <n v="2500"/>
    <n v="375"/>
    <n v="2125"/>
    <n v="1437.29"/>
    <n v="687.71"/>
    <x v="1"/>
    <s v="Hyderabad"/>
    <s v="Telangana"/>
    <s v="India"/>
    <s v="Debit Card"/>
    <x v="1"/>
    <s v="Standard"/>
    <x v="0"/>
    <s v="No"/>
    <s v="No"/>
  </r>
  <r>
    <x v="5226"/>
    <x v="423"/>
    <s v="CUST10276"/>
    <s v="Customer 276"/>
    <n v="54"/>
    <s v="Loyal"/>
    <s v="P2007"/>
    <s v="Saree"/>
    <x v="3"/>
    <s v="FashionMart"/>
    <n v="1"/>
    <n v="2600"/>
    <n v="10"/>
    <n v="2600"/>
    <n v="260"/>
    <n v="2340"/>
    <n v="1337.69"/>
    <n v="1002.31"/>
    <x v="1"/>
    <s v="Visakhapatnam"/>
    <s v="Andhra Pradesh"/>
    <s v="India"/>
    <s v="Cash on Delivery"/>
    <x v="0"/>
    <s v="Standard"/>
    <x v="0"/>
    <s v="No"/>
    <s v="No"/>
  </r>
  <r>
    <x v="5227"/>
    <x v="423"/>
    <s v="CUST10304"/>
    <s v="Customer 304"/>
    <n v="36"/>
    <s v="Returning"/>
    <s v="P2002"/>
    <s v="Jeans"/>
    <x v="3"/>
    <s v="FashionMart"/>
    <n v="1"/>
    <n v="2200"/>
    <n v="0"/>
    <n v="2200"/>
    <n v="0"/>
    <n v="2200"/>
    <n v="1629.67"/>
    <n v="570.33000000000004"/>
    <x v="0"/>
    <s v="Nagpur"/>
    <s v="Maharashtra"/>
    <s v="India"/>
    <s v="Credit Card"/>
    <x v="0"/>
    <s v="Standard"/>
    <x v="0"/>
    <s v="No"/>
    <s v="No"/>
  </r>
  <r>
    <x v="5228"/>
    <x v="423"/>
    <s v="CUST10710"/>
    <s v="Customer 710"/>
    <n v="34"/>
    <s v="Returning"/>
    <s v="P1010"/>
    <s v="Bluetooth Speaker"/>
    <x v="0"/>
    <s v="Prime Distributors"/>
    <n v="4"/>
    <n v="3200"/>
    <n v="10"/>
    <n v="12800"/>
    <n v="1280"/>
    <n v="11520"/>
    <n v="8229.7900000000009"/>
    <n v="3290.21"/>
    <x v="0"/>
    <s v="Delhi"/>
    <s v="Delhi"/>
    <s v="India"/>
    <s v="UPI"/>
    <x v="2"/>
    <s v="Standard"/>
    <x v="0"/>
    <s v="No"/>
    <s v="No"/>
  </r>
  <r>
    <x v="5229"/>
    <x v="423"/>
    <s v="CUST12335"/>
    <s v="Customer 2335"/>
    <n v="21"/>
    <s v="Returning"/>
    <s v="P5003"/>
    <s v="Calculator"/>
    <x v="1"/>
    <s v="Stationery Hub"/>
    <n v="2"/>
    <n v="650"/>
    <n v="15"/>
    <n v="1300"/>
    <n v="195"/>
    <n v="1105"/>
    <n v="685.04"/>
    <n v="419.96"/>
    <x v="1"/>
    <s v="Lucknow"/>
    <s v="Uttar Pradesh"/>
    <s v="India"/>
    <s v="UPI"/>
    <x v="2"/>
    <s v="Express"/>
    <x v="2"/>
    <s v="No"/>
    <s v="No"/>
  </r>
  <r>
    <x v="5230"/>
    <x v="423"/>
    <s v="CUST12449"/>
    <s v="Customer 2449"/>
    <n v="48"/>
    <s v="Returning"/>
    <s v="P5004"/>
    <s v="Pen Set"/>
    <x v="1"/>
    <s v="Stationery Hub"/>
    <n v="4"/>
    <n v="250"/>
    <n v="15"/>
    <n v="1000"/>
    <n v="150"/>
    <n v="850"/>
    <n v="566.99"/>
    <n v="283.01"/>
    <x v="2"/>
    <s v="Chandigarh"/>
    <s v="Chandigarh"/>
    <s v="India"/>
    <s v="UPI"/>
    <x v="0"/>
    <s v="Standard"/>
    <x v="0"/>
    <s v="No"/>
    <s v="No"/>
  </r>
  <r>
    <x v="5231"/>
    <x v="424"/>
    <s v="CUST10716"/>
    <s v="Customer 716"/>
    <n v="53"/>
    <s v="Returning"/>
    <s v="P1005"/>
    <s v="Tablet"/>
    <x v="0"/>
    <s v="RetailHub"/>
    <n v="2"/>
    <n v="18000"/>
    <n v="0"/>
    <n v="36000"/>
    <n v="0"/>
    <n v="36000"/>
    <n v="28409.77"/>
    <n v="7590.23"/>
    <x v="2"/>
    <s v="Pune"/>
    <s v="Maharashtra"/>
    <s v="India"/>
    <s v="Net Banking"/>
    <x v="2"/>
    <s v="Express"/>
    <x v="4"/>
    <s v="No"/>
    <s v="No"/>
  </r>
  <r>
    <x v="5232"/>
    <x v="424"/>
    <s v="CUST11697"/>
    <s v="Customer 1697"/>
    <n v="28"/>
    <s v="Returning"/>
    <s v="P2004"/>
    <s v="Jacket"/>
    <x v="3"/>
    <s v="Global Traders"/>
    <n v="2"/>
    <n v="3500"/>
    <n v="5"/>
    <n v="7000"/>
    <n v="350"/>
    <n v="6650"/>
    <n v="5079.72"/>
    <n v="1570.28"/>
    <x v="1"/>
    <s v="Bengaluru"/>
    <s v="Karnataka"/>
    <s v="India"/>
    <s v="Credit Card"/>
    <x v="0"/>
    <s v="Express"/>
    <x v="0"/>
    <s v="No"/>
    <s v="No"/>
  </r>
  <r>
    <x v="5233"/>
    <x v="424"/>
    <s v="CUST11549"/>
    <s v="Customer 1549"/>
    <n v="39"/>
    <s v="Returning"/>
    <s v="P2006"/>
    <s v="Womens Kurti"/>
    <x v="3"/>
    <s v="FashionMart"/>
    <n v="1"/>
    <n v="1400"/>
    <n v="20"/>
    <n v="1400"/>
    <n v="280"/>
    <n v="1120"/>
    <n v="878.27"/>
    <n v="241.73"/>
    <x v="1"/>
    <s v="Visakhapatnam"/>
    <s v="Andhra Pradesh"/>
    <s v="India"/>
    <s v="Wallet"/>
    <x v="2"/>
    <s v="Express"/>
    <x v="0"/>
    <s v="Yes"/>
    <s v="No"/>
  </r>
  <r>
    <x v="5234"/>
    <x v="424"/>
    <s v="CUST12028"/>
    <s v="Customer 2028"/>
    <n v="55"/>
    <s v="New"/>
    <s v="P1002"/>
    <s v="Smartphone"/>
    <x v="0"/>
    <s v="Global Traders"/>
    <n v="1"/>
    <n v="28000"/>
    <n v="5"/>
    <n v="28000"/>
    <n v="1400"/>
    <n v="26600"/>
    <n v="15572.26"/>
    <n v="11027.74"/>
    <x v="0"/>
    <s v="Jaipur"/>
    <s v="Rajasthan"/>
    <s v="India"/>
    <s v="Wallet"/>
    <x v="0"/>
    <s v="Express"/>
    <x v="1"/>
    <s v="No"/>
    <s v="No"/>
  </r>
  <r>
    <x v="5235"/>
    <x v="424"/>
    <s v="CUST12259"/>
    <s v="Customer 2259"/>
    <n v="34"/>
    <s v="New"/>
    <s v="P3006"/>
    <s v="Water Bottle"/>
    <x v="2"/>
    <s v="Metro Supplies"/>
    <n v="1"/>
    <n v="700"/>
    <n v="10"/>
    <n v="700"/>
    <n v="70"/>
    <n v="630"/>
    <n v="349.8"/>
    <n v="280.2"/>
    <x v="1"/>
    <s v="Chennai"/>
    <s v="Tamil Nadu"/>
    <s v="India"/>
    <s v="Wallet"/>
    <x v="0"/>
    <s v="Standard"/>
    <x v="3"/>
    <s v="No"/>
    <s v="No"/>
  </r>
  <r>
    <x v="5236"/>
    <x v="424"/>
    <s v="CUST10389"/>
    <s v="Customer 389"/>
    <n v="58"/>
    <s v="Returning"/>
    <s v="P3004"/>
    <s v="Cookware Set"/>
    <x v="2"/>
    <s v="HomeNeeds"/>
    <n v="2"/>
    <n v="3500"/>
    <n v="10"/>
    <n v="7000"/>
    <n v="700"/>
    <n v="6300"/>
    <n v="5012.09"/>
    <n v="1287.9100000000001"/>
    <x v="1"/>
    <s v="Chennai"/>
    <s v="Tamil Nadu"/>
    <s v="India"/>
    <s v="UPI"/>
    <x v="0"/>
    <s v="Express"/>
    <x v="0"/>
    <s v="No"/>
    <s v="No"/>
  </r>
  <r>
    <x v="5237"/>
    <x v="424"/>
    <s v="CUST12069"/>
    <s v="Customer 2069"/>
    <n v="32"/>
    <s v="Returning"/>
    <s v="P4005"/>
    <s v="Perfume"/>
    <x v="4"/>
    <s v="BeautyCare"/>
    <n v="4"/>
    <n v="1800"/>
    <n v="5"/>
    <n v="7200"/>
    <n v="360"/>
    <n v="6840"/>
    <n v="4598.6499999999996"/>
    <n v="2241.35"/>
    <x v="1"/>
    <s v="Indore"/>
    <s v="Madhya Pradesh"/>
    <s v="India"/>
    <s v="Credit Card"/>
    <x v="2"/>
    <s v="Express"/>
    <x v="3"/>
    <s v="No"/>
    <s v="No"/>
  </r>
  <r>
    <x v="5238"/>
    <x v="424"/>
    <s v="CUST10426"/>
    <s v="Customer 426"/>
    <n v="27"/>
    <s v="Loyal"/>
    <s v="P3005"/>
    <s v="Bedsheet Set"/>
    <x v="2"/>
    <s v="RetailHub"/>
    <n v="1"/>
    <n v="1800"/>
    <n v="10"/>
    <n v="1800"/>
    <n v="180"/>
    <n v="1620"/>
    <n v="986.82"/>
    <n v="633.17999999999995"/>
    <x v="0"/>
    <s v="Bengaluru"/>
    <s v="Karnataka"/>
    <s v="India"/>
    <s v="UPI"/>
    <x v="2"/>
    <s v="Express"/>
    <x v="4"/>
    <s v="No"/>
    <s v="No"/>
  </r>
  <r>
    <x v="5239"/>
    <x v="424"/>
    <s v="CUST12086"/>
    <s v="Customer 2086"/>
    <n v="34"/>
    <s v="New"/>
    <s v="P4002"/>
    <s v="Moisturizer"/>
    <x v="4"/>
    <s v="BeautyCare"/>
    <n v="1"/>
    <n v="650"/>
    <n v="15"/>
    <n v="650"/>
    <n v="97.5"/>
    <n v="552.5"/>
    <n v="382.15"/>
    <n v="170.35"/>
    <x v="2"/>
    <s v="Visakhapatnam"/>
    <s v="Andhra Pradesh"/>
    <s v="India"/>
    <s v="Debit Card"/>
    <x v="2"/>
    <s v="Standard"/>
    <x v="0"/>
    <s v="No"/>
    <s v="No"/>
  </r>
  <r>
    <x v="5240"/>
    <x v="424"/>
    <s v="CUST12339"/>
    <s v="Customer 2339"/>
    <n v="49"/>
    <s v="New"/>
    <s v="P1004"/>
    <s v="Smartwatch"/>
    <x v="0"/>
    <s v="TechSource India"/>
    <n v="1"/>
    <n v="6500"/>
    <n v="5"/>
    <n v="6500"/>
    <n v="325"/>
    <n v="6175"/>
    <n v="3628.14"/>
    <n v="2546.86"/>
    <x v="1"/>
    <s v="Chandigarh"/>
    <s v="Chandigarh"/>
    <s v="India"/>
    <s v="Wallet"/>
    <x v="0"/>
    <s v="Express"/>
    <x v="3"/>
    <s v="Yes"/>
    <s v="No"/>
  </r>
  <r>
    <x v="5241"/>
    <x v="424"/>
    <s v="CUST11116"/>
    <s v="Customer 1116"/>
    <n v="42"/>
    <s v="New"/>
    <s v="P1007"/>
    <s v="Mouse"/>
    <x v="0"/>
    <s v="RetailHub"/>
    <n v="4"/>
    <n v="900"/>
    <n v="0"/>
    <n v="3600"/>
    <n v="0"/>
    <n v="3600"/>
    <n v="2229.2600000000002"/>
    <n v="1370.74"/>
    <x v="2"/>
    <s v="Patna"/>
    <s v="Bihar"/>
    <s v="India"/>
    <s v="Wallet"/>
    <x v="2"/>
    <s v="Same Day"/>
    <x v="1"/>
    <s v="No"/>
    <s v="No"/>
  </r>
  <r>
    <x v="5242"/>
    <x v="424"/>
    <s v="CUST11213"/>
    <s v="Customer 1213"/>
    <n v="18"/>
    <s v="Returning"/>
    <s v="P3002"/>
    <s v="Air Fryer"/>
    <x v="2"/>
    <s v="HomeNeeds"/>
    <n v="1"/>
    <n v="6500"/>
    <n v="10"/>
    <n v="6500"/>
    <n v="650"/>
    <n v="5850"/>
    <n v="3251.49"/>
    <n v="2598.5100000000002"/>
    <x v="0"/>
    <s v="Surat"/>
    <s v="Gujarat"/>
    <s v="India"/>
    <s v="Net Banking"/>
    <x v="1"/>
    <s v="Standard"/>
    <x v="2"/>
    <s v="No"/>
    <s v="No"/>
  </r>
  <r>
    <x v="5243"/>
    <x v="424"/>
    <s v="CUST10547"/>
    <s v="Customer 547"/>
    <n v="50"/>
    <s v="Returning"/>
    <s v="P2004"/>
    <s v="Jacket"/>
    <x v="3"/>
    <s v="Global Traders"/>
    <n v="1"/>
    <n v="3500"/>
    <n v="20"/>
    <n v="3500"/>
    <n v="700"/>
    <n v="2800"/>
    <n v="1664.8"/>
    <n v="1135.2"/>
    <x v="2"/>
    <s v="Lucknow"/>
    <s v="Uttar Pradesh"/>
    <s v="India"/>
    <s v="UPI"/>
    <x v="2"/>
    <s v="Standard"/>
    <x v="0"/>
    <s v="No"/>
    <s v="No"/>
  </r>
  <r>
    <x v="5244"/>
    <x v="425"/>
    <s v="CUST11021"/>
    <s v="Customer 1021"/>
    <n v="56"/>
    <s v="New"/>
    <s v="P5005"/>
    <s v="Desk Organizer"/>
    <x v="1"/>
    <s v="Stationery Hub"/>
    <n v="4"/>
    <n v="600"/>
    <n v="0"/>
    <n v="2400"/>
    <n v="0"/>
    <n v="2400"/>
    <n v="1798.8"/>
    <n v="601.20000000000005"/>
    <x v="1"/>
    <s v="Ahmedabad"/>
    <s v="Gujarat"/>
    <s v="India"/>
    <s v="Cash on Delivery"/>
    <x v="1"/>
    <s v="Express"/>
    <x v="2"/>
    <s v="No"/>
    <s v="No"/>
  </r>
  <r>
    <x v="5245"/>
    <x v="425"/>
    <s v="CUST10971"/>
    <s v="Customer 971"/>
    <n v="25"/>
    <s v="New"/>
    <s v="P2005"/>
    <s v="Backpack"/>
    <x v="3"/>
    <s v="Metro Supplies"/>
    <n v="2"/>
    <n v="1800"/>
    <n v="10"/>
    <n v="3600"/>
    <n v="360"/>
    <n v="3240"/>
    <n v="2434.0500000000002"/>
    <n v="805.95"/>
    <x v="0"/>
    <s v="Bhopal"/>
    <s v="Madhya Pradesh"/>
    <s v="India"/>
    <s v="UPI"/>
    <x v="0"/>
    <s v="Express"/>
    <x v="1"/>
    <s v="No"/>
    <s v="No"/>
  </r>
  <r>
    <x v="5246"/>
    <x v="425"/>
    <s v="CUST11002"/>
    <s v="Customer 1002"/>
    <n v="55"/>
    <s v="New"/>
    <s v="P4006"/>
    <s v="Lipstick"/>
    <x v="4"/>
    <s v="BeautyCare"/>
    <n v="2"/>
    <n v="850"/>
    <n v="30"/>
    <n v="1700"/>
    <n v="510"/>
    <n v="1190"/>
    <n v="781.62"/>
    <n v="408.38"/>
    <x v="1"/>
    <s v="Kolkata"/>
    <s v="West Bengal"/>
    <s v="India"/>
    <s v="Credit Card"/>
    <x v="2"/>
    <s v="Standard"/>
    <x v="0"/>
    <s v="No"/>
    <s v="No"/>
  </r>
  <r>
    <x v="5247"/>
    <x v="425"/>
    <s v="CUST10980"/>
    <s v="Customer 980"/>
    <n v="28"/>
    <s v="Returning"/>
    <s v="P1008"/>
    <s v="Monitor"/>
    <x v="0"/>
    <s v="Global Traders"/>
    <n v="6"/>
    <n v="14500"/>
    <n v="25"/>
    <n v="87000"/>
    <n v="21750"/>
    <n v="65250"/>
    <n v="49453.41"/>
    <n v="15796.59"/>
    <x v="1"/>
    <s v="Coimbatore"/>
    <s v="Tamil Nadu"/>
    <s v="India"/>
    <s v="Credit Card"/>
    <x v="0"/>
    <s v="Standard"/>
    <x v="0"/>
    <s v="No"/>
    <s v="No"/>
  </r>
  <r>
    <x v="5248"/>
    <x v="425"/>
    <s v="CUST11195"/>
    <s v="Customer 1195"/>
    <n v="39"/>
    <s v="Loyal"/>
    <s v="P1003"/>
    <s v="Headphones"/>
    <x v="0"/>
    <s v="Metro Supplies"/>
    <n v="2"/>
    <n v="2500"/>
    <n v="25"/>
    <n v="5000"/>
    <n v="1250"/>
    <n v="3750"/>
    <n v="2694.92"/>
    <n v="1055.08"/>
    <x v="1"/>
    <s v="Indore"/>
    <s v="Madhya Pradesh"/>
    <s v="India"/>
    <s v="UPI"/>
    <x v="2"/>
    <s v="Standard"/>
    <x v="0"/>
    <s v="No"/>
    <s v="No"/>
  </r>
  <r>
    <x v="5249"/>
    <x v="425"/>
    <s v="CUST11609"/>
    <s v="Customer 1609"/>
    <n v="42"/>
    <s v="Returning"/>
    <s v="P4001"/>
    <s v="Face Wash"/>
    <x v="4"/>
    <s v="BeautyCare"/>
    <n v="1"/>
    <n v="450"/>
    <n v="20"/>
    <n v="450"/>
    <n v="90"/>
    <n v="360"/>
    <n v="239.83"/>
    <n v="120.17"/>
    <x v="1"/>
    <s v="Guwahati"/>
    <s v="Assam"/>
    <s v="India"/>
    <s v="Debit Card"/>
    <x v="1"/>
    <s v="Standard"/>
    <x v="0"/>
    <s v="No"/>
    <s v="No"/>
  </r>
  <r>
    <x v="5250"/>
    <x v="425"/>
    <s v="CUST10259"/>
    <s v="Customer 259"/>
    <n v="33"/>
    <s v="Returning"/>
    <s v="P1009"/>
    <s v="Power Bank"/>
    <x v="0"/>
    <s v="Prime Distributors"/>
    <n v="5"/>
    <n v="1600"/>
    <n v="0"/>
    <n v="8000"/>
    <n v="0"/>
    <n v="8000"/>
    <n v="5668.93"/>
    <n v="2331.0700000000002"/>
    <x v="2"/>
    <s v="Guwahati"/>
    <s v="Assam"/>
    <s v="India"/>
    <s v="Credit Card"/>
    <x v="2"/>
    <s v="Standard"/>
    <x v="0"/>
    <s v="No"/>
    <s v="No"/>
  </r>
  <r>
    <x v="5251"/>
    <x v="425"/>
    <s v="CUST10345"/>
    <s v="Customer 345"/>
    <n v="32"/>
    <s v="Returning"/>
    <s v="P4002"/>
    <s v="Moisturizer"/>
    <x v="4"/>
    <s v="BeautyCare"/>
    <n v="1"/>
    <n v="650"/>
    <n v="5"/>
    <n v="650"/>
    <n v="32.5"/>
    <n v="617.5"/>
    <n v="491.82"/>
    <n v="125.68"/>
    <x v="1"/>
    <s v="Chennai"/>
    <s v="Tamil Nadu"/>
    <s v="India"/>
    <s v="UPI"/>
    <x v="2"/>
    <s v="Express"/>
    <x v="0"/>
    <s v="No"/>
    <s v="No"/>
  </r>
  <r>
    <x v="5252"/>
    <x v="425"/>
    <s v="CUST10822"/>
    <s v="Customer 822"/>
    <n v="52"/>
    <s v="Returning"/>
    <s v="P3007"/>
    <s v="Vacuum Cleaner"/>
    <x v="2"/>
    <s v="Global Traders"/>
    <n v="2"/>
    <n v="8500"/>
    <n v="20"/>
    <n v="17000"/>
    <n v="3400"/>
    <n v="13600"/>
    <n v="10719.62"/>
    <n v="2880.38"/>
    <x v="2"/>
    <s v="Kolkata"/>
    <s v="West Bengal"/>
    <s v="India"/>
    <s v="Cash on Delivery"/>
    <x v="1"/>
    <s v="Standard"/>
    <x v="0"/>
    <s v="No"/>
    <s v="No"/>
  </r>
  <r>
    <x v="5253"/>
    <x v="425"/>
    <s v="CUST10949"/>
    <s v="Customer 949"/>
    <n v="54"/>
    <s v="Returning"/>
    <s v="P4002"/>
    <s v="Moisturizer"/>
    <x v="4"/>
    <s v="BeautyCare"/>
    <n v="2"/>
    <n v="650"/>
    <n v="5"/>
    <n v="1300"/>
    <n v="65"/>
    <n v="1235"/>
    <n v="1011.73"/>
    <n v="223.27"/>
    <x v="1"/>
    <s v="Guwahati"/>
    <s v="Assam"/>
    <s v="India"/>
    <s v="UPI"/>
    <x v="0"/>
    <s v="Standard"/>
    <x v="0"/>
    <s v="No"/>
    <s v="No"/>
  </r>
  <r>
    <x v="5254"/>
    <x v="425"/>
    <s v="CUST10902"/>
    <s v="Customer 902"/>
    <n v="56"/>
    <s v="Returning"/>
    <s v="P2008"/>
    <s v="Formal Shirt"/>
    <x v="3"/>
    <s v="Global Traders"/>
    <n v="3"/>
    <n v="1700"/>
    <n v="5"/>
    <n v="5100"/>
    <n v="255"/>
    <n v="4845"/>
    <n v="3786.52"/>
    <n v="1058.48"/>
    <x v="1"/>
    <s v="Pune"/>
    <s v="Maharashtra"/>
    <s v="India"/>
    <s v="Credit Card"/>
    <x v="0"/>
    <s v="Same Day"/>
    <x v="0"/>
    <s v="No"/>
    <s v="No"/>
  </r>
  <r>
    <x v="5255"/>
    <x v="425"/>
    <s v="CUST11715"/>
    <s v="Customer 1715"/>
    <n v="33"/>
    <s v="New"/>
    <s v="P1006"/>
    <s v="Keyboard"/>
    <x v="0"/>
    <s v="Metro Supplies"/>
    <n v="2"/>
    <n v="1800"/>
    <n v="0"/>
    <n v="3600"/>
    <n v="0"/>
    <n v="3600"/>
    <n v="2725.82"/>
    <n v="874.18"/>
    <x v="1"/>
    <s v="Chandigarh"/>
    <s v="Chandigarh"/>
    <s v="India"/>
    <s v="Wallet"/>
    <x v="2"/>
    <s v="Standard"/>
    <x v="2"/>
    <s v="No"/>
    <s v="No"/>
  </r>
  <r>
    <x v="5256"/>
    <x v="425"/>
    <s v="CUST11320"/>
    <s v="Customer 1320"/>
    <n v="48"/>
    <s v="New"/>
    <s v="P3007"/>
    <s v="Vacuum Cleaner"/>
    <x v="2"/>
    <s v="Global Traders"/>
    <n v="6"/>
    <n v="8500"/>
    <n v="5"/>
    <n v="51000"/>
    <n v="2550"/>
    <n v="48450"/>
    <n v="34546.49"/>
    <n v="13903.51"/>
    <x v="1"/>
    <s v="Bhubaneswar"/>
    <s v="Odisha"/>
    <s v="India"/>
    <s v="Credit Card"/>
    <x v="2"/>
    <s v="Standard"/>
    <x v="0"/>
    <s v="No"/>
    <s v="No"/>
  </r>
  <r>
    <x v="5257"/>
    <x v="425"/>
    <s v="CUST12245"/>
    <s v="Customer 2245"/>
    <n v="31"/>
    <s v="Loyal"/>
    <s v="P2008"/>
    <s v="Formal Shirt"/>
    <x v="3"/>
    <s v="Global Traders"/>
    <n v="4"/>
    <n v="1700"/>
    <n v="5"/>
    <n v="6800"/>
    <n v="340"/>
    <n v="6460"/>
    <n v="4882.84"/>
    <n v="1577.16"/>
    <x v="1"/>
    <s v="Nagpur"/>
    <s v="Maharashtra"/>
    <s v="India"/>
    <s v="Wallet"/>
    <x v="2"/>
    <s v="Express"/>
    <x v="3"/>
    <s v="No"/>
    <s v="No"/>
  </r>
  <r>
    <x v="5258"/>
    <x v="425"/>
    <s v="CUST11861"/>
    <s v="Customer 1861"/>
    <n v="24"/>
    <s v="Returning"/>
    <s v="P2003"/>
    <s v="T-Shirt"/>
    <x v="3"/>
    <s v="RetailHub"/>
    <n v="4"/>
    <n v="900"/>
    <n v="15"/>
    <n v="3600"/>
    <n v="540"/>
    <n v="3060"/>
    <n v="2012.62"/>
    <n v="1047.3800000000001"/>
    <x v="2"/>
    <s v="Chennai"/>
    <s v="Tamil Nadu"/>
    <s v="India"/>
    <s v="Net Banking"/>
    <x v="2"/>
    <s v="Standard"/>
    <x v="0"/>
    <s v="No"/>
    <s v="No"/>
  </r>
  <r>
    <x v="5259"/>
    <x v="425"/>
    <s v="CUST11234"/>
    <s v="Customer 1234"/>
    <n v="59"/>
    <s v="New"/>
    <s v="P1007"/>
    <s v="Mouse"/>
    <x v="0"/>
    <s v="RetailHub"/>
    <n v="2"/>
    <n v="900"/>
    <n v="25"/>
    <n v="1800"/>
    <n v="450"/>
    <n v="1350"/>
    <n v="749.91"/>
    <n v="600.09"/>
    <x v="0"/>
    <s v="Coimbatore"/>
    <s v="Tamil Nadu"/>
    <s v="India"/>
    <s v="Debit Card"/>
    <x v="0"/>
    <s v="Express"/>
    <x v="4"/>
    <s v="No"/>
    <s v="No"/>
  </r>
  <r>
    <x v="5260"/>
    <x v="425"/>
    <s v="CUST10566"/>
    <s v="Customer 566"/>
    <n v="50"/>
    <s v="New"/>
    <s v="P4005"/>
    <s v="Perfume"/>
    <x v="4"/>
    <s v="BeautyCare"/>
    <n v="1"/>
    <n v="1800"/>
    <n v="10"/>
    <n v="1800"/>
    <n v="180"/>
    <n v="1620"/>
    <n v="1136.69"/>
    <n v="483.31"/>
    <x v="2"/>
    <s v="Coimbatore"/>
    <s v="Tamil Nadu"/>
    <s v="India"/>
    <s v="Cash on Delivery"/>
    <x v="0"/>
    <s v="Standard"/>
    <x v="0"/>
    <s v="No"/>
    <s v="No"/>
  </r>
  <r>
    <x v="5261"/>
    <x v="426"/>
    <s v="CUST12402"/>
    <s v="Customer 2402"/>
    <n v="18"/>
    <s v="Returning"/>
    <s v="P4004"/>
    <s v="Shampoo"/>
    <x v="4"/>
    <s v="BeautyCare"/>
    <n v="5"/>
    <n v="550"/>
    <n v="15"/>
    <n v="2750"/>
    <n v="412.5"/>
    <n v="2337.5"/>
    <n v="1676.07"/>
    <n v="661.43"/>
    <x v="0"/>
    <s v="Hyderabad"/>
    <s v="Telangana"/>
    <s v="India"/>
    <s v="Cash on Delivery"/>
    <x v="1"/>
    <s v="Standard"/>
    <x v="4"/>
    <s v="No"/>
    <s v="No"/>
  </r>
  <r>
    <x v="5262"/>
    <x v="426"/>
    <s v="CUST11284"/>
    <s v="Customer 1284"/>
    <n v="53"/>
    <s v="Returning"/>
    <s v="P3007"/>
    <s v="Vacuum Cleaner"/>
    <x v="2"/>
    <s v="Global Traders"/>
    <n v="1"/>
    <n v="8500"/>
    <n v="15"/>
    <n v="8500"/>
    <n v="1275"/>
    <n v="7225"/>
    <n v="4458"/>
    <n v="2767"/>
    <x v="1"/>
    <s v="Bhopal"/>
    <s v="Madhya Pradesh"/>
    <s v="India"/>
    <s v="Net Banking"/>
    <x v="1"/>
    <s v="Standard"/>
    <x v="3"/>
    <s v="No"/>
    <s v="No"/>
  </r>
  <r>
    <x v="5263"/>
    <x v="426"/>
    <s v="CUST10384"/>
    <s v="Customer 384"/>
    <n v="46"/>
    <s v="Returning"/>
    <s v="P5005"/>
    <s v="Desk Organizer"/>
    <x v="1"/>
    <s v="Stationery Hub"/>
    <n v="2"/>
    <n v="600"/>
    <n v="15"/>
    <n v="1200"/>
    <n v="180"/>
    <n v="1020"/>
    <n v="740.05"/>
    <n v="279.95"/>
    <x v="1"/>
    <s v="Visakhapatnam"/>
    <s v="Andhra Pradesh"/>
    <s v="India"/>
    <s v="Net Banking"/>
    <x v="1"/>
    <s v="Standard"/>
    <x v="0"/>
    <s v="No"/>
    <s v="No"/>
  </r>
  <r>
    <x v="5264"/>
    <x v="426"/>
    <s v="CUST11167"/>
    <s v="Customer 1167"/>
    <n v="29"/>
    <s v="New"/>
    <s v="P3006"/>
    <s v="Water Bottle"/>
    <x v="2"/>
    <s v="Metro Supplies"/>
    <n v="3"/>
    <n v="700"/>
    <n v="20"/>
    <n v="2100"/>
    <n v="420"/>
    <n v="1680"/>
    <n v="961.34"/>
    <n v="718.66"/>
    <x v="1"/>
    <s v="Chennai"/>
    <s v="Tamil Nadu"/>
    <s v="India"/>
    <s v="Wallet"/>
    <x v="0"/>
    <s v="Same Day"/>
    <x v="0"/>
    <s v="No"/>
    <s v="No"/>
  </r>
  <r>
    <x v="5265"/>
    <x v="426"/>
    <s v="CUST12255"/>
    <s v="Customer 2255"/>
    <n v="48"/>
    <s v="Returning"/>
    <s v="P3004"/>
    <s v="Cookware Set"/>
    <x v="2"/>
    <s v="HomeNeeds"/>
    <n v="1"/>
    <n v="3500"/>
    <n v="15"/>
    <n v="3500"/>
    <n v="525"/>
    <n v="2975"/>
    <n v="1727.73"/>
    <n v="1247.27"/>
    <x v="2"/>
    <s v="Ahmedabad"/>
    <s v="Gujarat"/>
    <s v="India"/>
    <s v="Net Banking"/>
    <x v="1"/>
    <s v="Standard"/>
    <x v="0"/>
    <s v="No"/>
    <s v="No"/>
  </r>
  <r>
    <x v="5266"/>
    <x v="426"/>
    <s v="CUST10312"/>
    <s v="Customer 312"/>
    <n v="24"/>
    <s v="New"/>
    <s v="P3006"/>
    <s v="Water Bottle"/>
    <x v="2"/>
    <s v="Metro Supplies"/>
    <n v="1"/>
    <n v="700"/>
    <n v="0"/>
    <n v="700"/>
    <n v="0"/>
    <n v="700"/>
    <n v="452.28"/>
    <n v="247.72"/>
    <x v="1"/>
    <s v="Jaipur"/>
    <s v="Rajasthan"/>
    <s v="India"/>
    <s v="Cash on Delivery"/>
    <x v="2"/>
    <s v="Standard"/>
    <x v="2"/>
    <s v="No"/>
    <s v="No"/>
  </r>
  <r>
    <x v="5267"/>
    <x v="426"/>
    <s v="CUST11992"/>
    <s v="Customer 1992"/>
    <n v="60"/>
    <s v="Loyal"/>
    <s v="P5005"/>
    <s v="Desk Organizer"/>
    <x v="1"/>
    <s v="Stationery Hub"/>
    <n v="2"/>
    <n v="600"/>
    <n v="5"/>
    <n v="1200"/>
    <n v="60"/>
    <n v="1140"/>
    <n v="874.63"/>
    <n v="265.37"/>
    <x v="1"/>
    <s v="Bhubaneswar"/>
    <s v="Odisha"/>
    <s v="India"/>
    <s v="Wallet"/>
    <x v="2"/>
    <s v="Standard"/>
    <x v="0"/>
    <s v="No"/>
    <s v="Yes"/>
  </r>
  <r>
    <x v="5268"/>
    <x v="426"/>
    <s v="CUST12426"/>
    <s v="Customer 2426"/>
    <n v="50"/>
    <s v="New"/>
    <s v="P1005"/>
    <s v="Tablet"/>
    <x v="0"/>
    <s v="RetailHub"/>
    <n v="2"/>
    <n v="18000"/>
    <n v="10"/>
    <n v="36000"/>
    <n v="3600"/>
    <n v="32400"/>
    <n v="23352.18"/>
    <n v="9047.82"/>
    <x v="2"/>
    <s v="Mumbai"/>
    <s v="Maharashtra"/>
    <s v="India"/>
    <s v="Wallet"/>
    <x v="0"/>
    <s v="Standard"/>
    <x v="0"/>
    <s v="No"/>
    <s v="No"/>
  </r>
  <r>
    <x v="5269"/>
    <x v="426"/>
    <s v="CUST10873"/>
    <s v="Customer 873"/>
    <n v="26"/>
    <s v="Returning"/>
    <s v="P1007"/>
    <s v="Mouse"/>
    <x v="0"/>
    <s v="RetailHub"/>
    <n v="1"/>
    <n v="900"/>
    <n v="5"/>
    <n v="900"/>
    <n v="45"/>
    <n v="855"/>
    <n v="597.57000000000005"/>
    <n v="257.43"/>
    <x v="1"/>
    <s v="Nagpur"/>
    <s v="Maharashtra"/>
    <s v="India"/>
    <s v="Cash on Delivery"/>
    <x v="0"/>
    <s v="Standard"/>
    <x v="0"/>
    <s v="No"/>
    <s v="No"/>
  </r>
  <r>
    <x v="5270"/>
    <x v="426"/>
    <s v="CUST11952"/>
    <s v="Customer 1952"/>
    <n v="20"/>
    <s v="Returning"/>
    <s v="P5002"/>
    <s v="Novel"/>
    <x v="1"/>
    <s v="Stationery Hub"/>
    <n v="1"/>
    <n v="400"/>
    <n v="5"/>
    <n v="400"/>
    <n v="20"/>
    <n v="380"/>
    <n v="236.04"/>
    <n v="143.96"/>
    <x v="1"/>
    <s v="Pune"/>
    <s v="Maharashtra"/>
    <s v="India"/>
    <s v="Net Banking"/>
    <x v="0"/>
    <s v="Standard"/>
    <x v="1"/>
    <s v="No"/>
    <s v="No"/>
  </r>
  <r>
    <x v="5271"/>
    <x v="426"/>
    <s v="CUST10971"/>
    <s v="Customer 971"/>
    <n v="44"/>
    <s v="New"/>
    <s v="P3003"/>
    <s v="Mixer Grinder"/>
    <x v="2"/>
    <s v="Prime Distributors"/>
    <n v="1"/>
    <n v="4800"/>
    <n v="10"/>
    <n v="4800"/>
    <n v="480"/>
    <n v="4320"/>
    <n v="2379.7600000000002"/>
    <n v="1940.24"/>
    <x v="1"/>
    <s v="Bhubaneswar"/>
    <s v="Odisha"/>
    <s v="India"/>
    <s v="Debit Card"/>
    <x v="0"/>
    <s v="Express"/>
    <x v="0"/>
    <s v="No"/>
    <s v="No"/>
  </r>
  <r>
    <x v="5272"/>
    <x v="426"/>
    <s v="CUST10061"/>
    <s v="Customer 61"/>
    <n v="22"/>
    <s v="Returning"/>
    <s v="P5003"/>
    <s v="Calculator"/>
    <x v="1"/>
    <s v="Stationery Hub"/>
    <n v="1"/>
    <n v="650"/>
    <n v="10"/>
    <n v="650"/>
    <n v="65"/>
    <n v="585"/>
    <n v="435.87"/>
    <n v="149.13"/>
    <x v="2"/>
    <s v="Lucknow"/>
    <s v="Uttar Pradesh"/>
    <s v="India"/>
    <s v="Debit Card"/>
    <x v="1"/>
    <s v="Standard"/>
    <x v="0"/>
    <s v="No"/>
    <s v="No"/>
  </r>
  <r>
    <x v="5273"/>
    <x v="426"/>
    <s v="CUST10306"/>
    <s v="Customer 306"/>
    <n v="25"/>
    <s v="Returning"/>
    <s v="P2006"/>
    <s v="Womens Kurti"/>
    <x v="3"/>
    <s v="FashionMart"/>
    <n v="2"/>
    <n v="1400"/>
    <n v="20"/>
    <n v="2800"/>
    <n v="560"/>
    <n v="2240"/>
    <n v="1766.62"/>
    <n v="473.38"/>
    <x v="0"/>
    <s v="Chandigarh"/>
    <s v="Chandigarh"/>
    <s v="India"/>
    <s v="Wallet"/>
    <x v="0"/>
    <s v="Standard"/>
    <x v="0"/>
    <s v="No"/>
    <s v="No"/>
  </r>
  <r>
    <x v="5274"/>
    <x v="427"/>
    <s v="CUST11596"/>
    <s v="Customer 1596"/>
    <n v="37"/>
    <s v="New"/>
    <s v="P5001"/>
    <s v="Notebook Set"/>
    <x v="1"/>
    <s v="Stationery Hub"/>
    <n v="2"/>
    <n v="500"/>
    <n v="5"/>
    <n v="1000"/>
    <n v="50"/>
    <n v="950"/>
    <n v="551.30999999999995"/>
    <n v="398.69"/>
    <x v="1"/>
    <s v="Chandigarh"/>
    <s v="Chandigarh"/>
    <s v="India"/>
    <s v="Cash on Delivery"/>
    <x v="2"/>
    <s v="Standard"/>
    <x v="0"/>
    <s v="No"/>
    <s v="No"/>
  </r>
  <r>
    <x v="5275"/>
    <x v="427"/>
    <s v="CUST11743"/>
    <s v="Customer 1743"/>
    <n v="60"/>
    <s v="Returning"/>
    <s v="P5001"/>
    <s v="Notebook Set"/>
    <x v="1"/>
    <s v="Stationery Hub"/>
    <n v="1"/>
    <n v="500"/>
    <n v="0"/>
    <n v="500"/>
    <n v="0"/>
    <n v="500"/>
    <n v="292.08"/>
    <n v="207.92"/>
    <x v="1"/>
    <s v="Surat"/>
    <s v="Gujarat"/>
    <s v="India"/>
    <s v="Credit Card"/>
    <x v="0"/>
    <s v="Express"/>
    <x v="3"/>
    <s v="No"/>
    <s v="No"/>
  </r>
  <r>
    <x v="5276"/>
    <x v="427"/>
    <s v="CUST10351"/>
    <s v="Customer 351"/>
    <n v="40"/>
    <s v="Returning"/>
    <s v="P3003"/>
    <s v="Mixer Grinder"/>
    <x v="2"/>
    <s v="Prime Distributors"/>
    <n v="2"/>
    <n v="4800"/>
    <n v="5"/>
    <n v="9600"/>
    <n v="480"/>
    <n v="9120"/>
    <n v="6402.14"/>
    <n v="2717.86"/>
    <x v="0"/>
    <s v="Delhi"/>
    <s v="Delhi"/>
    <s v="India"/>
    <s v="Cash on Delivery"/>
    <x v="1"/>
    <s v="Standard"/>
    <x v="0"/>
    <s v="No"/>
    <s v="No"/>
  </r>
  <r>
    <x v="5277"/>
    <x v="427"/>
    <s v="CUST10752"/>
    <s v="Customer 752"/>
    <n v="43"/>
    <s v="New"/>
    <s v="P4006"/>
    <s v="Lipstick"/>
    <x v="4"/>
    <s v="BeautyCare"/>
    <n v="3"/>
    <n v="850"/>
    <n v="0"/>
    <n v="2550"/>
    <n v="0"/>
    <n v="2550"/>
    <n v="1514.4"/>
    <n v="1035.5999999999999"/>
    <x v="1"/>
    <s v="Pune"/>
    <s v="Maharashtra"/>
    <s v="India"/>
    <s v="Wallet"/>
    <x v="2"/>
    <s v="Standard"/>
    <x v="0"/>
    <s v="No"/>
    <s v="No"/>
  </r>
  <r>
    <x v="5278"/>
    <x v="427"/>
    <s v="CUST11510"/>
    <s v="Customer 1510"/>
    <n v="58"/>
    <s v="Returning"/>
    <s v="P4002"/>
    <s v="Moisturizer"/>
    <x v="4"/>
    <s v="BeautyCare"/>
    <n v="2"/>
    <n v="650"/>
    <n v="5"/>
    <n v="1300"/>
    <n v="65"/>
    <n v="1235"/>
    <n v="774.94"/>
    <n v="460.06"/>
    <x v="1"/>
    <s v="Nagpur"/>
    <s v="Maharashtra"/>
    <s v="India"/>
    <s v="Wallet"/>
    <x v="1"/>
    <s v="Express"/>
    <x v="0"/>
    <s v="No"/>
    <s v="No"/>
  </r>
  <r>
    <x v="5279"/>
    <x v="427"/>
    <s v="CUST10417"/>
    <s v="Customer 417"/>
    <n v="22"/>
    <s v="Returning"/>
    <s v="P1005"/>
    <s v="Tablet"/>
    <x v="0"/>
    <s v="RetailHub"/>
    <n v="1"/>
    <n v="18000"/>
    <n v="10"/>
    <n v="18000"/>
    <n v="1800"/>
    <n v="16200"/>
    <n v="11911.03"/>
    <n v="4288.97"/>
    <x v="2"/>
    <s v="Visakhapatnam"/>
    <s v="Andhra Pradesh"/>
    <s v="India"/>
    <s v="Cash on Delivery"/>
    <x v="2"/>
    <s v="Standard"/>
    <x v="0"/>
    <s v="No"/>
    <s v="No"/>
  </r>
  <r>
    <x v="5280"/>
    <x v="427"/>
    <s v="CUST11779"/>
    <s v="Customer 1779"/>
    <n v="39"/>
    <s v="Returning"/>
    <s v="P2006"/>
    <s v="Womens Kurti"/>
    <x v="3"/>
    <s v="FashionMart"/>
    <n v="4"/>
    <n v="1400"/>
    <n v="20"/>
    <n v="5600"/>
    <n v="1120"/>
    <n v="4480"/>
    <n v="2481.9699999999998"/>
    <n v="1998.03"/>
    <x v="0"/>
    <s v="Coimbatore"/>
    <s v="Tamil Nadu"/>
    <s v="India"/>
    <s v="Credit Card"/>
    <x v="0"/>
    <s v="Same Day"/>
    <x v="0"/>
    <s v="No"/>
    <s v="Yes"/>
  </r>
  <r>
    <x v="5281"/>
    <x v="427"/>
    <s v="CUST12197"/>
    <s v="Customer 2197"/>
    <n v="18"/>
    <s v="Loyal"/>
    <s v="P2007"/>
    <s v="Saree"/>
    <x v="3"/>
    <s v="FashionMart"/>
    <n v="4"/>
    <n v="2600"/>
    <n v="10"/>
    <n v="10400"/>
    <n v="1040"/>
    <n v="9360"/>
    <n v="5343.15"/>
    <n v="4016.85"/>
    <x v="1"/>
    <s v="Lucknow"/>
    <s v="Uttar Pradesh"/>
    <s v="India"/>
    <s v="Debit Card"/>
    <x v="0"/>
    <s v="Standard"/>
    <x v="3"/>
    <s v="No"/>
    <s v="No"/>
  </r>
  <r>
    <x v="5282"/>
    <x v="427"/>
    <s v="CUST10067"/>
    <s v="Customer 67"/>
    <n v="31"/>
    <s v="Returning"/>
    <s v="P4004"/>
    <s v="Shampoo"/>
    <x v="4"/>
    <s v="BeautyCare"/>
    <n v="3"/>
    <n v="550"/>
    <n v="5"/>
    <n v="1650"/>
    <n v="82.5"/>
    <n v="1567.5"/>
    <n v="916.48"/>
    <n v="651.02"/>
    <x v="0"/>
    <s v="Lucknow"/>
    <s v="Uttar Pradesh"/>
    <s v="India"/>
    <s v="Wallet"/>
    <x v="2"/>
    <s v="Standard"/>
    <x v="1"/>
    <s v="No"/>
    <s v="No"/>
  </r>
  <r>
    <x v="5283"/>
    <x v="427"/>
    <s v="CUST10595"/>
    <s v="Customer 595"/>
    <n v="47"/>
    <s v="New"/>
    <s v="P3002"/>
    <s v="Air Fryer"/>
    <x v="2"/>
    <s v="HomeNeeds"/>
    <n v="2"/>
    <n v="6500"/>
    <n v="5"/>
    <n v="13000"/>
    <n v="650"/>
    <n v="12350"/>
    <n v="7528.99"/>
    <n v="4821.01"/>
    <x v="1"/>
    <s v="Ahmedabad"/>
    <s v="Gujarat"/>
    <s v="India"/>
    <s v="Debit Card"/>
    <x v="2"/>
    <s v="Standard"/>
    <x v="0"/>
    <s v="No"/>
    <s v="No"/>
  </r>
  <r>
    <x v="5284"/>
    <x v="427"/>
    <s v="CUST10921"/>
    <s v="Customer 921"/>
    <n v="18"/>
    <s v="Loyal"/>
    <s v="P2003"/>
    <s v="T-Shirt"/>
    <x v="3"/>
    <s v="RetailHub"/>
    <n v="1"/>
    <n v="900"/>
    <n v="10"/>
    <n v="900"/>
    <n v="90"/>
    <n v="810"/>
    <n v="622.61"/>
    <n v="187.39"/>
    <x v="1"/>
    <s v="Jaipur"/>
    <s v="Rajasthan"/>
    <s v="India"/>
    <s v="UPI"/>
    <x v="1"/>
    <s v="Standard"/>
    <x v="0"/>
    <s v="No"/>
    <s v="No"/>
  </r>
  <r>
    <x v="5285"/>
    <x v="427"/>
    <s v="CUST10416"/>
    <s v="Customer 416"/>
    <n v="43"/>
    <s v="Returning"/>
    <s v="P3006"/>
    <s v="Water Bottle"/>
    <x v="2"/>
    <s v="Metro Supplies"/>
    <n v="2"/>
    <n v="700"/>
    <n v="10"/>
    <n v="1400"/>
    <n v="140"/>
    <n v="1260"/>
    <n v="893.82"/>
    <n v="366.18"/>
    <x v="0"/>
    <s v="Hyderabad"/>
    <s v="Telangana"/>
    <s v="India"/>
    <s v="UPI"/>
    <x v="0"/>
    <s v="Express"/>
    <x v="0"/>
    <s v="No"/>
    <s v="No"/>
  </r>
  <r>
    <x v="5286"/>
    <x v="427"/>
    <s v="CUST11575"/>
    <s v="Customer 1575"/>
    <n v="51"/>
    <s v="Returning"/>
    <s v="P1009"/>
    <s v="Power Bank"/>
    <x v="0"/>
    <s v="Prime Distributors"/>
    <n v="2"/>
    <n v="1600"/>
    <n v="20"/>
    <n v="3200"/>
    <n v="640"/>
    <n v="2560"/>
    <n v="1627.26"/>
    <n v="932.74"/>
    <x v="0"/>
    <s v="Delhi"/>
    <s v="Delhi"/>
    <s v="India"/>
    <s v="Cash on Delivery"/>
    <x v="0"/>
    <s v="Standard"/>
    <x v="0"/>
    <s v="No"/>
    <s v="No"/>
  </r>
  <r>
    <x v="5287"/>
    <x v="427"/>
    <s v="CUST11835"/>
    <s v="Customer 1835"/>
    <n v="23"/>
    <s v="Returning"/>
    <s v="P4002"/>
    <s v="Moisturizer"/>
    <x v="4"/>
    <s v="BeautyCare"/>
    <n v="1"/>
    <n v="650"/>
    <n v="10"/>
    <n v="650"/>
    <n v="65"/>
    <n v="585"/>
    <n v="345.28"/>
    <n v="239.72"/>
    <x v="0"/>
    <s v="Hyderabad"/>
    <s v="Telangana"/>
    <s v="India"/>
    <s v="Debit Card"/>
    <x v="2"/>
    <s v="Standard"/>
    <x v="0"/>
    <s v="No"/>
    <s v="No"/>
  </r>
  <r>
    <x v="5288"/>
    <x v="428"/>
    <s v="CUST10256"/>
    <s v="Customer 256"/>
    <n v="51"/>
    <s v="Returning"/>
    <s v="P3004"/>
    <s v="Cookware Set"/>
    <x v="2"/>
    <s v="HomeNeeds"/>
    <n v="1"/>
    <n v="3500"/>
    <n v="10"/>
    <n v="3500"/>
    <n v="350"/>
    <n v="3150"/>
    <n v="1814.89"/>
    <n v="1335.11"/>
    <x v="1"/>
    <s v="Visakhapatnam"/>
    <s v="Andhra Pradesh"/>
    <s v="India"/>
    <s v="UPI"/>
    <x v="1"/>
    <s v="Standard"/>
    <x v="0"/>
    <s v="No"/>
    <s v="No"/>
  </r>
  <r>
    <x v="5289"/>
    <x v="428"/>
    <s v="CUST11467"/>
    <s v="Customer 1467"/>
    <n v="47"/>
    <s v="Loyal"/>
    <s v="P1002"/>
    <s v="Smartphone"/>
    <x v="0"/>
    <s v="Global Traders"/>
    <n v="1"/>
    <n v="28000"/>
    <n v="5"/>
    <n v="28000"/>
    <n v="1400"/>
    <n v="26600"/>
    <n v="17271.62"/>
    <n v="9328.3799999999992"/>
    <x v="1"/>
    <s v="Hyderabad"/>
    <s v="Telangana"/>
    <s v="India"/>
    <s v="Cash on Delivery"/>
    <x v="1"/>
    <s v="Express"/>
    <x v="0"/>
    <s v="No"/>
    <s v="No"/>
  </r>
  <r>
    <x v="5290"/>
    <x v="428"/>
    <s v="CUST10973"/>
    <s v="Customer 973"/>
    <n v="48"/>
    <s v="New"/>
    <s v="P1003"/>
    <s v="Headphones"/>
    <x v="0"/>
    <s v="Metro Supplies"/>
    <n v="3"/>
    <n v="2500"/>
    <n v="5"/>
    <n v="7500"/>
    <n v="375"/>
    <n v="7125"/>
    <n v="5339.41"/>
    <n v="1785.59"/>
    <x v="1"/>
    <s v="Nagpur"/>
    <s v="Maharashtra"/>
    <s v="India"/>
    <s v="Debit Card"/>
    <x v="2"/>
    <s v="Standard"/>
    <x v="0"/>
    <s v="No"/>
    <s v="No"/>
  </r>
  <r>
    <x v="5291"/>
    <x v="428"/>
    <s v="CUST10144"/>
    <s v="Customer 144"/>
    <n v="38"/>
    <s v="New"/>
    <s v="P3006"/>
    <s v="Water Bottle"/>
    <x v="2"/>
    <s v="Metro Supplies"/>
    <n v="3"/>
    <n v="700"/>
    <n v="20"/>
    <n v="2100"/>
    <n v="420"/>
    <n v="1680"/>
    <n v="1109.97"/>
    <n v="570.03"/>
    <x v="1"/>
    <s v="Delhi"/>
    <s v="Delhi"/>
    <s v="India"/>
    <s v="Credit Card"/>
    <x v="0"/>
    <s v="Standard"/>
    <x v="0"/>
    <s v="No"/>
    <s v="No"/>
  </r>
  <r>
    <x v="5292"/>
    <x v="428"/>
    <s v="CUST11933"/>
    <s v="Customer 1933"/>
    <n v="20"/>
    <s v="New"/>
    <s v="P1007"/>
    <s v="Mouse"/>
    <x v="0"/>
    <s v="RetailHub"/>
    <n v="3"/>
    <n v="900"/>
    <n v="0"/>
    <n v="2700"/>
    <n v="0"/>
    <n v="2700"/>
    <n v="1996.5"/>
    <n v="703.5"/>
    <x v="1"/>
    <s v="Pune"/>
    <s v="Maharashtra"/>
    <s v="India"/>
    <s v="UPI"/>
    <x v="0"/>
    <s v="Standard"/>
    <x v="0"/>
    <s v="No"/>
    <s v="No"/>
  </r>
  <r>
    <x v="5293"/>
    <x v="428"/>
    <s v="CUST11820"/>
    <s v="Customer 1820"/>
    <n v="19"/>
    <s v="Loyal"/>
    <s v="P3007"/>
    <s v="Vacuum Cleaner"/>
    <x v="2"/>
    <s v="Global Traders"/>
    <n v="4"/>
    <n v="8500"/>
    <n v="25"/>
    <n v="34000"/>
    <n v="8500"/>
    <n v="25500"/>
    <n v="16901.84"/>
    <n v="8598.16"/>
    <x v="1"/>
    <s v="Chandigarh"/>
    <s v="Chandigarh"/>
    <s v="India"/>
    <s v="Net Banking"/>
    <x v="1"/>
    <s v="Express"/>
    <x v="0"/>
    <s v="No"/>
    <s v="No"/>
  </r>
  <r>
    <x v="5294"/>
    <x v="428"/>
    <s v="CUST12353"/>
    <s v="Customer 2353"/>
    <n v="27"/>
    <s v="Returning"/>
    <s v="P1005"/>
    <s v="Tablet"/>
    <x v="0"/>
    <s v="RetailHub"/>
    <n v="3"/>
    <n v="18000"/>
    <n v="10"/>
    <n v="54000"/>
    <n v="5400"/>
    <n v="48600"/>
    <n v="29170.11"/>
    <n v="19429.89"/>
    <x v="2"/>
    <s v="Guwahati"/>
    <s v="Assam"/>
    <s v="India"/>
    <s v="UPI"/>
    <x v="0"/>
    <s v="Standard"/>
    <x v="4"/>
    <s v="No"/>
    <s v="No"/>
  </r>
  <r>
    <x v="5295"/>
    <x v="428"/>
    <s v="CUST10673"/>
    <s v="Customer 673"/>
    <n v="30"/>
    <s v="Returning"/>
    <s v="P1005"/>
    <s v="Tablet"/>
    <x v="0"/>
    <s v="RetailHub"/>
    <n v="1"/>
    <n v="18000"/>
    <n v="5"/>
    <n v="18000"/>
    <n v="900"/>
    <n v="17100"/>
    <n v="12430.78"/>
    <n v="4669.22"/>
    <x v="1"/>
    <s v="Indore"/>
    <s v="Madhya Pradesh"/>
    <s v="India"/>
    <s v="Cash on Delivery"/>
    <x v="2"/>
    <s v="Standard"/>
    <x v="0"/>
    <s v="No"/>
    <s v="No"/>
  </r>
  <r>
    <x v="5296"/>
    <x v="428"/>
    <s v="CUST11029"/>
    <s v="Customer 1029"/>
    <n v="47"/>
    <s v="Returning"/>
    <s v="P1005"/>
    <s v="Tablet"/>
    <x v="0"/>
    <s v="RetailHub"/>
    <n v="1"/>
    <n v="18000"/>
    <n v="20"/>
    <n v="18000"/>
    <n v="3600"/>
    <n v="14400"/>
    <n v="11223.4"/>
    <n v="3176.6"/>
    <x v="1"/>
    <s v="Coimbatore"/>
    <s v="Tamil Nadu"/>
    <s v="India"/>
    <s v="Wallet"/>
    <x v="1"/>
    <s v="Express"/>
    <x v="0"/>
    <s v="No"/>
    <s v="No"/>
  </r>
  <r>
    <x v="5297"/>
    <x v="428"/>
    <s v="CUST12443"/>
    <s v="Customer 2443"/>
    <n v="27"/>
    <s v="New"/>
    <s v="P2003"/>
    <s v="T-Shirt"/>
    <x v="3"/>
    <s v="RetailHub"/>
    <n v="2"/>
    <n v="900"/>
    <n v="25"/>
    <n v="1800"/>
    <n v="450"/>
    <n v="1350"/>
    <n v="936.72"/>
    <n v="413.28"/>
    <x v="1"/>
    <s v="Kolkata"/>
    <s v="West Bengal"/>
    <s v="India"/>
    <s v="Cash on Delivery"/>
    <x v="2"/>
    <s v="Standard"/>
    <x v="0"/>
    <s v="No"/>
    <s v="No"/>
  </r>
  <r>
    <x v="5298"/>
    <x v="428"/>
    <s v="CUST11344"/>
    <s v="Customer 1344"/>
    <n v="45"/>
    <s v="Returning"/>
    <s v="P4001"/>
    <s v="Face Wash"/>
    <x v="4"/>
    <s v="BeautyCare"/>
    <n v="1"/>
    <n v="450"/>
    <n v="0"/>
    <n v="450"/>
    <n v="0"/>
    <n v="450"/>
    <n v="293.36"/>
    <n v="156.63999999999999"/>
    <x v="1"/>
    <s v="Ahmedabad"/>
    <s v="Gujarat"/>
    <s v="India"/>
    <s v="Credit Card"/>
    <x v="0"/>
    <s v="Standard"/>
    <x v="0"/>
    <s v="No"/>
    <s v="No"/>
  </r>
  <r>
    <x v="5299"/>
    <x v="428"/>
    <s v="CUST10044"/>
    <s v="Customer 44"/>
    <n v="18"/>
    <s v="Returning"/>
    <s v="P2004"/>
    <s v="Jacket"/>
    <x v="3"/>
    <s v="Global Traders"/>
    <n v="1"/>
    <n v="3500"/>
    <n v="5"/>
    <n v="3500"/>
    <n v="175"/>
    <n v="3325"/>
    <n v="2031.23"/>
    <n v="1293.77"/>
    <x v="1"/>
    <s v="Patna"/>
    <s v="Bihar"/>
    <s v="India"/>
    <s v="UPI"/>
    <x v="0"/>
    <s v="Express"/>
    <x v="0"/>
    <s v="No"/>
    <s v="No"/>
  </r>
  <r>
    <x v="5300"/>
    <x v="428"/>
    <s v="CUST11121"/>
    <s v="Customer 1121"/>
    <n v="49"/>
    <s v="New"/>
    <s v="P1009"/>
    <s v="Power Bank"/>
    <x v="0"/>
    <s v="Prime Distributors"/>
    <n v="1"/>
    <n v="1600"/>
    <n v="5"/>
    <n v="1600"/>
    <n v="80"/>
    <n v="1520"/>
    <n v="920.53"/>
    <n v="599.47"/>
    <x v="0"/>
    <s v="Patna"/>
    <s v="Bihar"/>
    <s v="India"/>
    <s v="Debit Card"/>
    <x v="0"/>
    <s v="Standard"/>
    <x v="0"/>
    <s v="No"/>
    <s v="No"/>
  </r>
  <r>
    <x v="5301"/>
    <x v="428"/>
    <s v="CUST10192"/>
    <s v="Customer 192"/>
    <n v="50"/>
    <s v="Loyal"/>
    <s v="P4002"/>
    <s v="Moisturizer"/>
    <x v="4"/>
    <s v="BeautyCare"/>
    <n v="1"/>
    <n v="650"/>
    <n v="20"/>
    <n v="650"/>
    <n v="130"/>
    <n v="520"/>
    <n v="362.23"/>
    <n v="157.77000000000001"/>
    <x v="2"/>
    <s v="Surat"/>
    <s v="Gujarat"/>
    <s v="India"/>
    <s v="Wallet"/>
    <x v="2"/>
    <s v="Express"/>
    <x v="0"/>
    <s v="No"/>
    <s v="No"/>
  </r>
  <r>
    <x v="5302"/>
    <x v="429"/>
    <s v="CUST10193"/>
    <s v="Customer 193"/>
    <n v="22"/>
    <s v="Loyal"/>
    <s v="P3001"/>
    <s v="Coffee Maker"/>
    <x v="2"/>
    <s v="HomeNeeds"/>
    <n v="2"/>
    <n v="4200"/>
    <n v="20"/>
    <n v="8400"/>
    <n v="1680"/>
    <n v="6720"/>
    <n v="5391.62"/>
    <n v="1328.38"/>
    <x v="1"/>
    <s v="Ahmedabad"/>
    <s v="Gujarat"/>
    <s v="India"/>
    <s v="Credit Card"/>
    <x v="2"/>
    <s v="Standard"/>
    <x v="0"/>
    <s v="No"/>
    <s v="No"/>
  </r>
  <r>
    <x v="5303"/>
    <x v="429"/>
    <s v="CUST10483"/>
    <s v="Customer 483"/>
    <n v="39"/>
    <s v="Returning"/>
    <s v="P1010"/>
    <s v="Bluetooth Speaker"/>
    <x v="0"/>
    <s v="Prime Distributors"/>
    <n v="1"/>
    <n v="3200"/>
    <n v="20"/>
    <n v="3200"/>
    <n v="640"/>
    <n v="2560"/>
    <n v="1705.67"/>
    <n v="854.33"/>
    <x v="1"/>
    <s v="Surat"/>
    <s v="Gujarat"/>
    <s v="India"/>
    <s v="Cash on Delivery"/>
    <x v="0"/>
    <s v="Express"/>
    <x v="0"/>
    <s v="No"/>
    <s v="No"/>
  </r>
  <r>
    <x v="5304"/>
    <x v="429"/>
    <s v="CUST11035"/>
    <s v="Customer 1035"/>
    <n v="53"/>
    <s v="New"/>
    <s v="P1004"/>
    <s v="Smartwatch"/>
    <x v="0"/>
    <s v="TechSource India"/>
    <n v="5"/>
    <n v="6500"/>
    <n v="0"/>
    <n v="32500"/>
    <n v="0"/>
    <n v="32500"/>
    <n v="24188.32"/>
    <n v="8311.68"/>
    <x v="2"/>
    <s v="Ahmedabad"/>
    <s v="Gujarat"/>
    <s v="India"/>
    <s v="Cash on Delivery"/>
    <x v="0"/>
    <s v="Standard"/>
    <x v="3"/>
    <s v="No"/>
    <s v="No"/>
  </r>
  <r>
    <x v="5305"/>
    <x v="429"/>
    <s v="CUST10081"/>
    <s v="Customer 81"/>
    <n v="36"/>
    <s v="Returning"/>
    <s v="P5003"/>
    <s v="Calculator"/>
    <x v="1"/>
    <s v="Stationery Hub"/>
    <n v="1"/>
    <n v="650"/>
    <n v="10"/>
    <n v="650"/>
    <n v="65"/>
    <n v="585"/>
    <n v="377.87"/>
    <n v="207.13"/>
    <x v="1"/>
    <s v="Mumbai"/>
    <s v="Maharashtra"/>
    <s v="India"/>
    <s v="Credit Card"/>
    <x v="2"/>
    <s v="Express"/>
    <x v="0"/>
    <s v="No"/>
    <s v="No"/>
  </r>
  <r>
    <x v="5306"/>
    <x v="429"/>
    <s v="CUST10733"/>
    <s v="Customer 733"/>
    <n v="27"/>
    <s v="Loyal"/>
    <s v="P2002"/>
    <s v="Jeans"/>
    <x v="3"/>
    <s v="FashionMart"/>
    <n v="4"/>
    <n v="2200"/>
    <n v="15"/>
    <n v="8800"/>
    <n v="1320"/>
    <n v="7480"/>
    <n v="5176.3500000000004"/>
    <n v="2303.65"/>
    <x v="1"/>
    <s v="Mumbai"/>
    <s v="Maharashtra"/>
    <s v="India"/>
    <s v="Credit Card"/>
    <x v="1"/>
    <s v="Standard"/>
    <x v="3"/>
    <s v="No"/>
    <s v="No"/>
  </r>
  <r>
    <x v="5307"/>
    <x v="429"/>
    <s v="CUST11129"/>
    <s v="Customer 1129"/>
    <n v="38"/>
    <s v="Returning"/>
    <s v="P1010"/>
    <s v="Bluetooth Speaker"/>
    <x v="0"/>
    <s v="Prime Distributors"/>
    <n v="5"/>
    <n v="3200"/>
    <n v="10"/>
    <n v="16000"/>
    <n v="1600"/>
    <n v="14400"/>
    <n v="8600.5400000000009"/>
    <n v="5799.46"/>
    <x v="2"/>
    <s v="Chandigarh"/>
    <s v="Chandigarh"/>
    <s v="India"/>
    <s v="Debit Card"/>
    <x v="2"/>
    <s v="Same Day"/>
    <x v="0"/>
    <s v="No"/>
    <s v="No"/>
  </r>
  <r>
    <x v="5308"/>
    <x v="429"/>
    <s v="CUST12076"/>
    <s v="Customer 2076"/>
    <n v="26"/>
    <s v="New"/>
    <s v="P2003"/>
    <s v="T-Shirt"/>
    <x v="3"/>
    <s v="RetailHub"/>
    <n v="1"/>
    <n v="900"/>
    <n v="5"/>
    <n v="900"/>
    <n v="45"/>
    <n v="855"/>
    <n v="474.05"/>
    <n v="380.95"/>
    <x v="1"/>
    <s v="Bengaluru"/>
    <s v="Karnataka"/>
    <s v="India"/>
    <s v="UPI"/>
    <x v="0"/>
    <s v="Express"/>
    <x v="0"/>
    <s v="No"/>
    <s v="No"/>
  </r>
  <r>
    <x v="5309"/>
    <x v="429"/>
    <s v="CUST11122"/>
    <s v="Customer 1122"/>
    <n v="18"/>
    <s v="New"/>
    <s v="P1007"/>
    <s v="Mouse"/>
    <x v="0"/>
    <s v="RetailHub"/>
    <n v="1"/>
    <n v="900"/>
    <n v="15"/>
    <n v="900"/>
    <n v="135"/>
    <n v="765"/>
    <n v="441.82"/>
    <n v="323.18"/>
    <x v="1"/>
    <s v="Bhopal"/>
    <s v="Madhya Pradesh"/>
    <s v="India"/>
    <s v="UPI"/>
    <x v="2"/>
    <s v="Standard"/>
    <x v="0"/>
    <s v="No"/>
    <s v="No"/>
  </r>
  <r>
    <x v="5310"/>
    <x v="430"/>
    <s v="CUST11798"/>
    <s v="Customer 1798"/>
    <n v="53"/>
    <s v="Returning"/>
    <s v="P2002"/>
    <s v="Jeans"/>
    <x v="3"/>
    <s v="FashionMart"/>
    <n v="2"/>
    <n v="2200"/>
    <n v="10"/>
    <n v="4400"/>
    <n v="440"/>
    <n v="3960"/>
    <n v="2686.06"/>
    <n v="1273.94"/>
    <x v="1"/>
    <s v="Bhubaneswar"/>
    <s v="Odisha"/>
    <s v="India"/>
    <s v="Debit Card"/>
    <x v="2"/>
    <s v="Standard"/>
    <x v="1"/>
    <s v="No"/>
    <s v="No"/>
  </r>
  <r>
    <x v="5311"/>
    <x v="430"/>
    <s v="CUST12048"/>
    <s v="Customer 2048"/>
    <n v="50"/>
    <s v="Loyal"/>
    <s v="P4004"/>
    <s v="Shampoo"/>
    <x v="4"/>
    <s v="BeautyCare"/>
    <n v="4"/>
    <n v="550"/>
    <n v="10"/>
    <n v="2200"/>
    <n v="220"/>
    <n v="1980"/>
    <n v="1149.1099999999999"/>
    <n v="830.89"/>
    <x v="2"/>
    <s v="Lucknow"/>
    <s v="Uttar Pradesh"/>
    <s v="India"/>
    <s v="Net Banking"/>
    <x v="0"/>
    <s v="Same Day"/>
    <x v="0"/>
    <s v="No"/>
    <s v="No"/>
  </r>
  <r>
    <x v="5312"/>
    <x v="430"/>
    <s v="CUST11221"/>
    <s v="Customer 1221"/>
    <n v="43"/>
    <s v="Returning"/>
    <s v="P3003"/>
    <s v="Mixer Grinder"/>
    <x v="2"/>
    <s v="Prime Distributors"/>
    <n v="2"/>
    <n v="4800"/>
    <n v="20"/>
    <n v="9600"/>
    <n v="1920"/>
    <n v="7680"/>
    <n v="6224.89"/>
    <n v="1455.11"/>
    <x v="0"/>
    <s v="Surat"/>
    <s v="Gujarat"/>
    <s v="India"/>
    <s v="Wallet"/>
    <x v="0"/>
    <s v="Standard"/>
    <x v="0"/>
    <s v="No"/>
    <s v="No"/>
  </r>
  <r>
    <x v="5313"/>
    <x v="430"/>
    <s v="CUST11745"/>
    <s v="Customer 1745"/>
    <n v="28"/>
    <s v="Returning"/>
    <s v="P3003"/>
    <s v="Mixer Grinder"/>
    <x v="2"/>
    <s v="Prime Distributors"/>
    <n v="1"/>
    <n v="4800"/>
    <n v="5"/>
    <n v="4800"/>
    <n v="240"/>
    <n v="4560"/>
    <n v="2682.76"/>
    <n v="1877.24"/>
    <x v="1"/>
    <s v="Surat"/>
    <s v="Gujarat"/>
    <s v="India"/>
    <s v="Wallet"/>
    <x v="0"/>
    <s v="Express"/>
    <x v="0"/>
    <s v="No"/>
    <s v="No"/>
  </r>
  <r>
    <x v="5314"/>
    <x v="430"/>
    <s v="CUST12324"/>
    <s v="Customer 2324"/>
    <n v="52"/>
    <s v="Returning"/>
    <s v="P5005"/>
    <s v="Desk Organizer"/>
    <x v="1"/>
    <s v="Stationery Hub"/>
    <n v="3"/>
    <n v="600"/>
    <n v="5"/>
    <n v="1800"/>
    <n v="90"/>
    <n v="1710"/>
    <n v="1333.35"/>
    <n v="376.65"/>
    <x v="1"/>
    <s v="Jaipur"/>
    <s v="Rajasthan"/>
    <s v="India"/>
    <s v="Credit Card"/>
    <x v="2"/>
    <s v="Standard"/>
    <x v="3"/>
    <s v="Yes"/>
    <s v="No"/>
  </r>
  <r>
    <x v="5315"/>
    <x v="430"/>
    <s v="CUST10602"/>
    <s v="Customer 602"/>
    <n v="50"/>
    <s v="New"/>
    <s v="P3003"/>
    <s v="Mixer Grinder"/>
    <x v="2"/>
    <s v="Prime Distributors"/>
    <n v="2"/>
    <n v="4800"/>
    <n v="0"/>
    <n v="9600"/>
    <n v="0"/>
    <n v="9600"/>
    <n v="7542.02"/>
    <n v="2057.98"/>
    <x v="2"/>
    <s v="Delhi"/>
    <s v="Delhi"/>
    <s v="India"/>
    <s v="Debit Card"/>
    <x v="2"/>
    <s v="Standard"/>
    <x v="0"/>
    <s v="No"/>
    <s v="No"/>
  </r>
  <r>
    <x v="5316"/>
    <x v="430"/>
    <s v="CUST10272"/>
    <s v="Customer 272"/>
    <n v="25"/>
    <s v="Loyal"/>
    <s v="P1009"/>
    <s v="Power Bank"/>
    <x v="0"/>
    <s v="Prime Distributors"/>
    <n v="1"/>
    <n v="1600"/>
    <n v="0"/>
    <n v="1600"/>
    <n v="0"/>
    <n v="1600"/>
    <n v="884.73"/>
    <n v="715.27"/>
    <x v="1"/>
    <s v="Indore"/>
    <s v="Madhya Pradesh"/>
    <s v="India"/>
    <s v="UPI"/>
    <x v="0"/>
    <s v="Standard"/>
    <x v="0"/>
    <s v="No"/>
    <s v="No"/>
  </r>
  <r>
    <x v="5317"/>
    <x v="430"/>
    <s v="CUST12092"/>
    <s v="Customer 2092"/>
    <n v="47"/>
    <s v="Returning"/>
    <s v="P4002"/>
    <s v="Moisturizer"/>
    <x v="4"/>
    <s v="BeautyCare"/>
    <n v="2"/>
    <n v="650"/>
    <n v="10"/>
    <n v="1300"/>
    <n v="130"/>
    <n v="1170"/>
    <n v="679.27"/>
    <n v="490.73"/>
    <x v="1"/>
    <s v="Guwahati"/>
    <s v="Assam"/>
    <s v="India"/>
    <s v="Credit Card"/>
    <x v="1"/>
    <s v="Express"/>
    <x v="0"/>
    <s v="No"/>
    <s v="No"/>
  </r>
  <r>
    <x v="5318"/>
    <x v="430"/>
    <s v="CUST12269"/>
    <s v="Customer 2269"/>
    <n v="38"/>
    <s v="Returning"/>
    <s v="P2003"/>
    <s v="T-Shirt"/>
    <x v="3"/>
    <s v="RetailHub"/>
    <n v="1"/>
    <n v="900"/>
    <n v="5"/>
    <n v="900"/>
    <n v="45"/>
    <n v="855"/>
    <n v="600.83000000000004"/>
    <n v="254.17"/>
    <x v="1"/>
    <s v="Jaipur"/>
    <s v="Rajasthan"/>
    <s v="India"/>
    <s v="Net Banking"/>
    <x v="0"/>
    <s v="Standard"/>
    <x v="1"/>
    <s v="Yes"/>
    <s v="No"/>
  </r>
  <r>
    <x v="5319"/>
    <x v="430"/>
    <s v="CUST11561"/>
    <s v="Customer 1561"/>
    <n v="39"/>
    <s v="Returning"/>
    <s v="P1003"/>
    <s v="Headphones"/>
    <x v="0"/>
    <s v="Metro Supplies"/>
    <n v="2"/>
    <n v="2500"/>
    <n v="5"/>
    <n v="5000"/>
    <n v="250"/>
    <n v="4750"/>
    <n v="3037.05"/>
    <n v="1712.95"/>
    <x v="0"/>
    <s v="Chennai"/>
    <s v="Tamil Nadu"/>
    <s v="India"/>
    <s v="UPI"/>
    <x v="0"/>
    <s v="Express"/>
    <x v="0"/>
    <s v="No"/>
    <s v="No"/>
  </r>
  <r>
    <x v="5320"/>
    <x v="431"/>
    <s v="CUST11688"/>
    <s v="Customer 1688"/>
    <n v="22"/>
    <s v="New"/>
    <s v="P1003"/>
    <s v="Headphones"/>
    <x v="0"/>
    <s v="Metro Supplies"/>
    <n v="2"/>
    <n v="2500"/>
    <n v="10"/>
    <n v="5000"/>
    <n v="500"/>
    <n v="4500"/>
    <n v="3190.22"/>
    <n v="1309.78"/>
    <x v="1"/>
    <s v="Ahmedabad"/>
    <s v="Gujarat"/>
    <s v="India"/>
    <s v="Wallet"/>
    <x v="0"/>
    <s v="Express"/>
    <x v="3"/>
    <s v="Yes"/>
    <s v="No"/>
  </r>
  <r>
    <x v="5321"/>
    <x v="431"/>
    <s v="CUST11592"/>
    <s v="Customer 1592"/>
    <n v="56"/>
    <s v="New"/>
    <s v="P5002"/>
    <s v="Novel"/>
    <x v="1"/>
    <s v="Stationery Hub"/>
    <n v="1"/>
    <n v="400"/>
    <n v="20"/>
    <n v="400"/>
    <n v="80"/>
    <n v="320"/>
    <n v="220.19"/>
    <n v="99.81"/>
    <x v="1"/>
    <s v="Chandigarh"/>
    <s v="Chandigarh"/>
    <s v="India"/>
    <s v="Cash on Delivery"/>
    <x v="2"/>
    <s v="Express"/>
    <x v="0"/>
    <s v="No"/>
    <s v="No"/>
  </r>
  <r>
    <x v="5322"/>
    <x v="431"/>
    <s v="CUST10299"/>
    <s v="Customer 299"/>
    <n v="44"/>
    <s v="Returning"/>
    <s v="P4004"/>
    <s v="Shampoo"/>
    <x v="4"/>
    <s v="BeautyCare"/>
    <n v="4"/>
    <n v="550"/>
    <n v="0"/>
    <n v="2200"/>
    <n v="0"/>
    <n v="2200"/>
    <n v="1213.52"/>
    <n v="986.48"/>
    <x v="1"/>
    <s v="Ahmedabad"/>
    <s v="Gujarat"/>
    <s v="India"/>
    <s v="Wallet"/>
    <x v="0"/>
    <s v="Standard"/>
    <x v="2"/>
    <s v="No"/>
    <s v="No"/>
  </r>
  <r>
    <x v="5323"/>
    <x v="431"/>
    <s v="CUST10731"/>
    <s v="Customer 731"/>
    <n v="58"/>
    <s v="Loyal"/>
    <s v="P2004"/>
    <s v="Jacket"/>
    <x v="3"/>
    <s v="Global Traders"/>
    <n v="2"/>
    <n v="3500"/>
    <n v="0"/>
    <n v="7000"/>
    <n v="0"/>
    <n v="7000"/>
    <n v="5676.51"/>
    <n v="1323.49"/>
    <x v="2"/>
    <s v="Chennai"/>
    <s v="Tamil Nadu"/>
    <s v="India"/>
    <s v="Net Banking"/>
    <x v="1"/>
    <s v="Express"/>
    <x v="0"/>
    <s v="No"/>
    <s v="No"/>
  </r>
  <r>
    <x v="5324"/>
    <x v="431"/>
    <s v="CUST11850"/>
    <s v="Customer 1850"/>
    <n v="36"/>
    <s v="Returning"/>
    <s v="P1007"/>
    <s v="Mouse"/>
    <x v="0"/>
    <s v="RetailHub"/>
    <n v="2"/>
    <n v="900"/>
    <n v="25"/>
    <n v="1800"/>
    <n v="450"/>
    <n v="1350"/>
    <n v="760.13"/>
    <n v="589.87"/>
    <x v="1"/>
    <s v="Bhopal"/>
    <s v="Madhya Pradesh"/>
    <s v="India"/>
    <s v="Net Banking"/>
    <x v="2"/>
    <s v="Standard"/>
    <x v="0"/>
    <s v="No"/>
    <s v="No"/>
  </r>
  <r>
    <x v="5325"/>
    <x v="431"/>
    <s v="CUST10825"/>
    <s v="Customer 825"/>
    <n v="51"/>
    <s v="Returning"/>
    <s v="P1005"/>
    <s v="Tablet"/>
    <x v="0"/>
    <s v="RetailHub"/>
    <n v="3"/>
    <n v="18000"/>
    <n v="25"/>
    <n v="54000"/>
    <n v="13500"/>
    <n v="40500"/>
    <n v="22689.82"/>
    <n v="17810.18"/>
    <x v="0"/>
    <s v="Ahmedabad"/>
    <s v="Gujarat"/>
    <s v="India"/>
    <s v="Credit Card"/>
    <x v="0"/>
    <s v="Express"/>
    <x v="3"/>
    <s v="No"/>
    <s v="No"/>
  </r>
  <r>
    <x v="5326"/>
    <x v="431"/>
    <s v="CUST10471"/>
    <s v="Customer 471"/>
    <n v="27"/>
    <s v="New"/>
    <s v="P1010"/>
    <s v="Bluetooth Speaker"/>
    <x v="0"/>
    <s v="Prime Distributors"/>
    <n v="6"/>
    <n v="3200"/>
    <n v="10"/>
    <n v="19200"/>
    <n v="1920"/>
    <n v="17280"/>
    <n v="10417.44"/>
    <n v="6862.56"/>
    <x v="2"/>
    <s v="Lucknow"/>
    <s v="Uttar Pradesh"/>
    <s v="India"/>
    <s v="UPI"/>
    <x v="2"/>
    <s v="Standard"/>
    <x v="0"/>
    <s v="No"/>
    <s v="No"/>
  </r>
  <r>
    <x v="5327"/>
    <x v="431"/>
    <s v="CUST11063"/>
    <s v="Customer 1063"/>
    <n v="41"/>
    <s v="New"/>
    <s v="P1009"/>
    <s v="Power Bank"/>
    <x v="0"/>
    <s v="Prime Distributors"/>
    <n v="1"/>
    <n v="1600"/>
    <n v="10"/>
    <n v="1600"/>
    <n v="160"/>
    <n v="1440"/>
    <n v="800.07"/>
    <n v="639.92999999999995"/>
    <x v="1"/>
    <s v="Jaipur"/>
    <s v="Rajasthan"/>
    <s v="India"/>
    <s v="Debit Card"/>
    <x v="2"/>
    <s v="Standard"/>
    <x v="0"/>
    <s v="No"/>
    <s v="No"/>
  </r>
  <r>
    <x v="5328"/>
    <x v="431"/>
    <s v="CUST10582"/>
    <s v="Customer 582"/>
    <n v="29"/>
    <s v="Loyal"/>
    <s v="P1001"/>
    <s v="Laptop"/>
    <x v="0"/>
    <s v="TechSource India"/>
    <n v="1"/>
    <n v="55000"/>
    <n v="20"/>
    <n v="55000"/>
    <n v="11000"/>
    <n v="44000"/>
    <n v="31244.74"/>
    <n v="12755.26"/>
    <x v="2"/>
    <s v="Guwahati"/>
    <s v="Assam"/>
    <s v="India"/>
    <s v="Wallet"/>
    <x v="2"/>
    <s v="Standard"/>
    <x v="0"/>
    <s v="No"/>
    <s v="No"/>
  </r>
  <r>
    <x v="5329"/>
    <x v="431"/>
    <s v="CUST11744"/>
    <s v="Customer 1744"/>
    <n v="31"/>
    <s v="New"/>
    <s v="P5003"/>
    <s v="Calculator"/>
    <x v="1"/>
    <s v="Stationery Hub"/>
    <n v="1"/>
    <n v="650"/>
    <n v="10"/>
    <n v="650"/>
    <n v="65"/>
    <n v="585"/>
    <n v="436.21"/>
    <n v="148.79"/>
    <x v="0"/>
    <s v="Hyderabad"/>
    <s v="Telangana"/>
    <s v="India"/>
    <s v="Cash on Delivery"/>
    <x v="0"/>
    <s v="Express"/>
    <x v="3"/>
    <s v="No"/>
    <s v="No"/>
  </r>
  <r>
    <x v="5330"/>
    <x v="431"/>
    <s v="CUST11464"/>
    <s v="Customer 1464"/>
    <n v="22"/>
    <s v="Returning"/>
    <s v="P2004"/>
    <s v="Jacket"/>
    <x v="3"/>
    <s v="Global Traders"/>
    <n v="3"/>
    <n v="3500"/>
    <n v="15"/>
    <n v="10500"/>
    <n v="1575"/>
    <n v="8925"/>
    <n v="7152.86"/>
    <n v="1772.14"/>
    <x v="2"/>
    <s v="Ahmedabad"/>
    <s v="Gujarat"/>
    <s v="India"/>
    <s v="Cash on Delivery"/>
    <x v="0"/>
    <s v="Express"/>
    <x v="0"/>
    <s v="Yes"/>
    <s v="No"/>
  </r>
  <r>
    <x v="5331"/>
    <x v="431"/>
    <s v="CUST11954"/>
    <s v="Customer 1954"/>
    <n v="19"/>
    <s v="Returning"/>
    <s v="P4004"/>
    <s v="Shampoo"/>
    <x v="4"/>
    <s v="BeautyCare"/>
    <n v="1"/>
    <n v="550"/>
    <n v="25"/>
    <n v="550"/>
    <n v="137.5"/>
    <n v="412.5"/>
    <n v="280.23"/>
    <n v="132.27000000000001"/>
    <x v="1"/>
    <s v="Delhi"/>
    <s v="Delhi"/>
    <s v="India"/>
    <s v="Wallet"/>
    <x v="2"/>
    <s v="Standard"/>
    <x v="4"/>
    <s v="No"/>
    <s v="No"/>
  </r>
  <r>
    <x v="5332"/>
    <x v="431"/>
    <s v="CUST11492"/>
    <s v="Customer 1492"/>
    <n v="31"/>
    <s v="Returning"/>
    <s v="P1006"/>
    <s v="Keyboard"/>
    <x v="0"/>
    <s v="Metro Supplies"/>
    <n v="1"/>
    <n v="1800"/>
    <n v="15"/>
    <n v="1800"/>
    <n v="270"/>
    <n v="1530"/>
    <n v="1237.51"/>
    <n v="292.49"/>
    <x v="0"/>
    <s v="Lucknow"/>
    <s v="Uttar Pradesh"/>
    <s v="India"/>
    <s v="Net Banking"/>
    <x v="0"/>
    <s v="Express"/>
    <x v="4"/>
    <s v="No"/>
    <s v="No"/>
  </r>
  <r>
    <x v="5333"/>
    <x v="431"/>
    <s v="CUST10925"/>
    <s v="Customer 925"/>
    <n v="55"/>
    <s v="New"/>
    <s v="P4003"/>
    <s v="Sunscreen"/>
    <x v="4"/>
    <s v="BeautyCare"/>
    <n v="3"/>
    <n v="700"/>
    <n v="5"/>
    <n v="2100"/>
    <n v="105"/>
    <n v="1995"/>
    <n v="1523.08"/>
    <n v="471.92"/>
    <x v="1"/>
    <s v="Kolkata"/>
    <s v="West Bengal"/>
    <s v="India"/>
    <s v="Wallet"/>
    <x v="0"/>
    <s v="Standard"/>
    <x v="3"/>
    <s v="No"/>
    <s v="No"/>
  </r>
  <r>
    <x v="5334"/>
    <x v="431"/>
    <s v="CUST12181"/>
    <s v="Customer 2181"/>
    <n v="40"/>
    <s v="Loyal"/>
    <s v="P1007"/>
    <s v="Mouse"/>
    <x v="0"/>
    <s v="RetailHub"/>
    <n v="2"/>
    <n v="900"/>
    <n v="25"/>
    <n v="1800"/>
    <n v="450"/>
    <n v="1350"/>
    <n v="798.66"/>
    <n v="551.34"/>
    <x v="2"/>
    <s v="Indore"/>
    <s v="Madhya Pradesh"/>
    <s v="India"/>
    <s v="UPI"/>
    <x v="2"/>
    <s v="Standard"/>
    <x v="2"/>
    <s v="No"/>
    <s v="No"/>
  </r>
  <r>
    <x v="5335"/>
    <x v="432"/>
    <s v="CUST11771"/>
    <s v="Customer 1771"/>
    <n v="49"/>
    <s v="Loyal"/>
    <s v="P2005"/>
    <s v="Backpack"/>
    <x v="3"/>
    <s v="Metro Supplies"/>
    <n v="2"/>
    <n v="1800"/>
    <n v="5"/>
    <n v="3600"/>
    <n v="180"/>
    <n v="3420"/>
    <n v="2397.9699999999998"/>
    <n v="1022.03"/>
    <x v="1"/>
    <s v="Chandigarh"/>
    <s v="Chandigarh"/>
    <s v="India"/>
    <s v="Wallet"/>
    <x v="0"/>
    <s v="Express"/>
    <x v="0"/>
    <s v="No"/>
    <s v="No"/>
  </r>
  <r>
    <x v="5336"/>
    <x v="432"/>
    <s v="CUST11168"/>
    <s v="Customer 1168"/>
    <n v="47"/>
    <s v="Loyal"/>
    <s v="P2004"/>
    <s v="Jacket"/>
    <x v="3"/>
    <s v="Global Traders"/>
    <n v="4"/>
    <n v="3500"/>
    <n v="10"/>
    <n v="14000"/>
    <n v="1400"/>
    <n v="12600"/>
    <n v="8106.89"/>
    <n v="4493.1099999999997"/>
    <x v="1"/>
    <s v="Nagpur"/>
    <s v="Maharashtra"/>
    <s v="India"/>
    <s v="Cash on Delivery"/>
    <x v="2"/>
    <s v="Standard"/>
    <x v="3"/>
    <s v="No"/>
    <s v="No"/>
  </r>
  <r>
    <x v="5337"/>
    <x v="432"/>
    <s v="CUST10178"/>
    <s v="Customer 178"/>
    <n v="48"/>
    <s v="Loyal"/>
    <s v="P2007"/>
    <s v="Saree"/>
    <x v="3"/>
    <s v="FashionMart"/>
    <n v="3"/>
    <n v="2600"/>
    <n v="20"/>
    <n v="7800"/>
    <n v="1560"/>
    <n v="6240"/>
    <n v="3549.6"/>
    <n v="2690.4"/>
    <x v="0"/>
    <s v="Lucknow"/>
    <s v="Uttar Pradesh"/>
    <s v="India"/>
    <s v="Debit Card"/>
    <x v="2"/>
    <s v="Standard"/>
    <x v="0"/>
    <s v="No"/>
    <s v="No"/>
  </r>
  <r>
    <x v="5338"/>
    <x v="432"/>
    <s v="CUST10772"/>
    <s v="Customer 772"/>
    <n v="26"/>
    <s v="Returning"/>
    <s v="P5001"/>
    <s v="Notebook Set"/>
    <x v="1"/>
    <s v="Stationery Hub"/>
    <n v="1"/>
    <n v="500"/>
    <n v="5"/>
    <n v="500"/>
    <n v="25"/>
    <n v="475"/>
    <n v="387.47"/>
    <n v="87.53"/>
    <x v="0"/>
    <s v="Hyderabad"/>
    <s v="Telangana"/>
    <s v="India"/>
    <s v="Credit Card"/>
    <x v="2"/>
    <s v="Standard"/>
    <x v="0"/>
    <s v="No"/>
    <s v="No"/>
  </r>
  <r>
    <x v="5339"/>
    <x v="432"/>
    <s v="CUST11709"/>
    <s v="Customer 1709"/>
    <n v="47"/>
    <s v="Returning"/>
    <s v="P4004"/>
    <s v="Shampoo"/>
    <x v="4"/>
    <s v="BeautyCare"/>
    <n v="1"/>
    <n v="550"/>
    <n v="25"/>
    <n v="550"/>
    <n v="137.5"/>
    <n v="412.5"/>
    <n v="245.54"/>
    <n v="166.96"/>
    <x v="1"/>
    <s v="Coimbatore"/>
    <s v="Tamil Nadu"/>
    <s v="India"/>
    <s v="Debit Card"/>
    <x v="2"/>
    <s v="Same Day"/>
    <x v="0"/>
    <s v="No"/>
    <s v="No"/>
  </r>
  <r>
    <x v="5340"/>
    <x v="432"/>
    <s v="CUST10671"/>
    <s v="Customer 671"/>
    <n v="22"/>
    <s v="Returning"/>
    <s v="P4006"/>
    <s v="Lipstick"/>
    <x v="4"/>
    <s v="BeautyCare"/>
    <n v="1"/>
    <n v="850"/>
    <n v="15"/>
    <n v="850"/>
    <n v="127.5"/>
    <n v="722.5"/>
    <n v="448.26"/>
    <n v="274.24"/>
    <x v="2"/>
    <s v="Coimbatore"/>
    <s v="Tamil Nadu"/>
    <s v="India"/>
    <s v="Net Banking"/>
    <x v="0"/>
    <s v="Express"/>
    <x v="0"/>
    <s v="No"/>
    <s v="No"/>
  </r>
  <r>
    <x v="5341"/>
    <x v="432"/>
    <s v="CUST10605"/>
    <s v="Customer 605"/>
    <n v="41"/>
    <s v="New"/>
    <s v="P1010"/>
    <s v="Bluetooth Speaker"/>
    <x v="0"/>
    <s v="Prime Distributors"/>
    <n v="3"/>
    <n v="3200"/>
    <n v="0"/>
    <n v="9600"/>
    <n v="0"/>
    <n v="9600"/>
    <n v="6001.44"/>
    <n v="3598.56"/>
    <x v="1"/>
    <s v="Chennai"/>
    <s v="Tamil Nadu"/>
    <s v="India"/>
    <s v="Net Banking"/>
    <x v="2"/>
    <s v="Express"/>
    <x v="0"/>
    <s v="No"/>
    <s v="No"/>
  </r>
  <r>
    <x v="5342"/>
    <x v="432"/>
    <s v="CUST12380"/>
    <s v="Customer 2380"/>
    <n v="31"/>
    <s v="Returning"/>
    <s v="P4002"/>
    <s v="Moisturizer"/>
    <x v="4"/>
    <s v="BeautyCare"/>
    <n v="2"/>
    <n v="650"/>
    <n v="20"/>
    <n v="1300"/>
    <n v="260"/>
    <n v="1040"/>
    <n v="739.37"/>
    <n v="300.63"/>
    <x v="2"/>
    <s v="Chennai"/>
    <s v="Tamil Nadu"/>
    <s v="India"/>
    <s v="Debit Card"/>
    <x v="2"/>
    <s v="Standard"/>
    <x v="0"/>
    <s v="No"/>
    <s v="No"/>
  </r>
  <r>
    <x v="5343"/>
    <x v="432"/>
    <s v="CUST10406"/>
    <s v="Customer 406"/>
    <n v="46"/>
    <s v="Returning"/>
    <s v="P2006"/>
    <s v="Womens Kurti"/>
    <x v="3"/>
    <s v="FashionMart"/>
    <n v="1"/>
    <n v="1400"/>
    <n v="20"/>
    <n v="1400"/>
    <n v="280"/>
    <n v="1120"/>
    <n v="761.36"/>
    <n v="358.64"/>
    <x v="1"/>
    <s v="Nagpur"/>
    <s v="Maharashtra"/>
    <s v="India"/>
    <s v="Credit Card"/>
    <x v="0"/>
    <s v="Same Day"/>
    <x v="0"/>
    <s v="No"/>
    <s v="No"/>
  </r>
  <r>
    <x v="5344"/>
    <x v="433"/>
    <s v="CUST10597"/>
    <s v="Customer 597"/>
    <n v="57"/>
    <s v="Returning"/>
    <s v="P4005"/>
    <s v="Perfume"/>
    <x v="4"/>
    <s v="BeautyCare"/>
    <n v="2"/>
    <n v="1800"/>
    <n v="10"/>
    <n v="3600"/>
    <n v="360"/>
    <n v="3240"/>
    <n v="2309.8000000000002"/>
    <n v="930.2"/>
    <x v="1"/>
    <s v="Chennai"/>
    <s v="Tamil Nadu"/>
    <s v="India"/>
    <s v="UPI"/>
    <x v="0"/>
    <s v="Express"/>
    <x v="0"/>
    <s v="No"/>
    <s v="No"/>
  </r>
  <r>
    <x v="5345"/>
    <x v="433"/>
    <s v="CUST12272"/>
    <s v="Customer 2272"/>
    <n v="20"/>
    <s v="Returning"/>
    <s v="P2008"/>
    <s v="Formal Shirt"/>
    <x v="3"/>
    <s v="Global Traders"/>
    <n v="6"/>
    <n v="1700"/>
    <n v="10"/>
    <n v="10200"/>
    <n v="1020"/>
    <n v="9180"/>
    <n v="5083.53"/>
    <n v="4096.47"/>
    <x v="2"/>
    <s v="Jaipur"/>
    <s v="Rajasthan"/>
    <s v="India"/>
    <s v="Cash on Delivery"/>
    <x v="0"/>
    <s v="Standard"/>
    <x v="0"/>
    <s v="No"/>
    <s v="No"/>
  </r>
  <r>
    <x v="5346"/>
    <x v="433"/>
    <s v="CUST10580"/>
    <s v="Customer 580"/>
    <n v="28"/>
    <s v="Loyal"/>
    <s v="P3007"/>
    <s v="Vacuum Cleaner"/>
    <x v="2"/>
    <s v="Global Traders"/>
    <n v="4"/>
    <n v="8500"/>
    <n v="5"/>
    <n v="34000"/>
    <n v="1700"/>
    <n v="32300"/>
    <n v="22525.37"/>
    <n v="9774.6299999999992"/>
    <x v="1"/>
    <s v="Chennai"/>
    <s v="Tamil Nadu"/>
    <s v="India"/>
    <s v="Net Banking"/>
    <x v="2"/>
    <s v="Same Day"/>
    <x v="1"/>
    <s v="No"/>
    <s v="Yes"/>
  </r>
  <r>
    <x v="5347"/>
    <x v="433"/>
    <s v="CUST10936"/>
    <s v="Customer 936"/>
    <n v="27"/>
    <s v="New"/>
    <s v="P2003"/>
    <s v="T-Shirt"/>
    <x v="3"/>
    <s v="RetailHub"/>
    <n v="1"/>
    <n v="900"/>
    <n v="5"/>
    <n v="900"/>
    <n v="45"/>
    <n v="855"/>
    <n v="594.42999999999995"/>
    <n v="260.57"/>
    <x v="2"/>
    <s v="Nagpur"/>
    <s v="Maharashtra"/>
    <s v="India"/>
    <s v="Cash on Delivery"/>
    <x v="0"/>
    <s v="Standard"/>
    <x v="0"/>
    <s v="No"/>
    <s v="No"/>
  </r>
  <r>
    <x v="5348"/>
    <x v="433"/>
    <s v="CUST10296"/>
    <s v="Customer 296"/>
    <n v="37"/>
    <s v="Returning"/>
    <s v="P4004"/>
    <s v="Shampoo"/>
    <x v="4"/>
    <s v="BeautyCare"/>
    <n v="1"/>
    <n v="550"/>
    <n v="20"/>
    <n v="550"/>
    <n v="110"/>
    <n v="440"/>
    <n v="262.70999999999998"/>
    <n v="177.29"/>
    <x v="0"/>
    <s v="Patna"/>
    <s v="Bihar"/>
    <s v="India"/>
    <s v="UPI"/>
    <x v="2"/>
    <s v="Express"/>
    <x v="1"/>
    <s v="No"/>
    <s v="No"/>
  </r>
  <r>
    <x v="5349"/>
    <x v="433"/>
    <s v="CUST10439"/>
    <s v="Customer 439"/>
    <n v="49"/>
    <s v="Returning"/>
    <s v="P4005"/>
    <s v="Perfume"/>
    <x v="4"/>
    <s v="BeautyCare"/>
    <n v="3"/>
    <n v="1800"/>
    <n v="15"/>
    <n v="5400"/>
    <n v="810"/>
    <n v="4590"/>
    <n v="2568.62"/>
    <n v="2021.38"/>
    <x v="1"/>
    <s v="Mumbai"/>
    <s v="Maharashtra"/>
    <s v="India"/>
    <s v="Credit Card"/>
    <x v="0"/>
    <s v="Express"/>
    <x v="4"/>
    <s v="No"/>
    <s v="No"/>
  </r>
  <r>
    <x v="5350"/>
    <x v="433"/>
    <s v="CUST11193"/>
    <s v="Customer 1193"/>
    <n v="29"/>
    <s v="Returning"/>
    <s v="P3006"/>
    <s v="Water Bottle"/>
    <x v="2"/>
    <s v="Metro Supplies"/>
    <n v="1"/>
    <n v="700"/>
    <n v="0"/>
    <n v="700"/>
    <n v="0"/>
    <n v="700"/>
    <n v="426.6"/>
    <n v="273.39999999999998"/>
    <x v="1"/>
    <s v="Jaipur"/>
    <s v="Rajasthan"/>
    <s v="India"/>
    <s v="Credit Card"/>
    <x v="2"/>
    <s v="Standard"/>
    <x v="0"/>
    <s v="No"/>
    <s v="No"/>
  </r>
  <r>
    <x v="5351"/>
    <x v="433"/>
    <s v="CUST10772"/>
    <s v="Customer 772"/>
    <n v="59"/>
    <s v="New"/>
    <s v="P3007"/>
    <s v="Vacuum Cleaner"/>
    <x v="2"/>
    <s v="Global Traders"/>
    <n v="1"/>
    <n v="8500"/>
    <n v="25"/>
    <n v="8500"/>
    <n v="2125"/>
    <n v="6375"/>
    <n v="4761.18"/>
    <n v="1613.82"/>
    <x v="0"/>
    <s v="Chandigarh"/>
    <s v="Chandigarh"/>
    <s v="India"/>
    <s v="Debit Card"/>
    <x v="0"/>
    <s v="Standard"/>
    <x v="0"/>
    <s v="No"/>
    <s v="No"/>
  </r>
  <r>
    <x v="5352"/>
    <x v="433"/>
    <s v="CUST10792"/>
    <s v="Customer 792"/>
    <n v="44"/>
    <s v="Returning"/>
    <s v="P1002"/>
    <s v="Smartphone"/>
    <x v="0"/>
    <s v="Global Traders"/>
    <n v="5"/>
    <n v="28000"/>
    <n v="15"/>
    <n v="140000"/>
    <n v="21000"/>
    <n v="119000"/>
    <n v="88051.54"/>
    <n v="30948.46"/>
    <x v="2"/>
    <s v="Lucknow"/>
    <s v="Uttar Pradesh"/>
    <s v="India"/>
    <s v="Debit Card"/>
    <x v="1"/>
    <s v="Express"/>
    <x v="0"/>
    <s v="No"/>
    <s v="No"/>
  </r>
  <r>
    <x v="5353"/>
    <x v="433"/>
    <s v="CUST12019"/>
    <s v="Customer 2019"/>
    <n v="21"/>
    <s v="New"/>
    <s v="P3003"/>
    <s v="Mixer Grinder"/>
    <x v="2"/>
    <s v="Prime Distributors"/>
    <n v="2"/>
    <n v="4800"/>
    <n v="10"/>
    <n v="9600"/>
    <n v="960"/>
    <n v="8640"/>
    <n v="5093"/>
    <n v="3547"/>
    <x v="0"/>
    <s v="Mumbai"/>
    <s v="Maharashtra"/>
    <s v="India"/>
    <s v="Credit Card"/>
    <x v="0"/>
    <s v="Standard"/>
    <x v="0"/>
    <s v="No"/>
    <s v="No"/>
  </r>
  <r>
    <x v="5354"/>
    <x v="433"/>
    <s v="CUST11005"/>
    <s v="Customer 1005"/>
    <n v="52"/>
    <s v="Loyal"/>
    <s v="P1003"/>
    <s v="Headphones"/>
    <x v="0"/>
    <s v="Metro Supplies"/>
    <n v="3"/>
    <n v="2500"/>
    <n v="0"/>
    <n v="7500"/>
    <n v="0"/>
    <n v="7500"/>
    <n v="5244.34"/>
    <n v="2255.66"/>
    <x v="1"/>
    <s v="Visakhapatnam"/>
    <s v="Andhra Pradesh"/>
    <s v="India"/>
    <s v="Net Banking"/>
    <x v="0"/>
    <s v="Standard"/>
    <x v="0"/>
    <s v="No"/>
    <s v="No"/>
  </r>
  <r>
    <x v="5355"/>
    <x v="433"/>
    <s v="CUST10625"/>
    <s v="Customer 625"/>
    <n v="36"/>
    <s v="Returning"/>
    <s v="P2004"/>
    <s v="Jacket"/>
    <x v="3"/>
    <s v="Global Traders"/>
    <n v="1"/>
    <n v="3500"/>
    <n v="5"/>
    <n v="3500"/>
    <n v="175"/>
    <n v="3325"/>
    <n v="2472.02"/>
    <n v="852.98"/>
    <x v="1"/>
    <s v="Mumbai"/>
    <s v="Maharashtra"/>
    <s v="India"/>
    <s v="Cash on Delivery"/>
    <x v="2"/>
    <s v="Standard"/>
    <x v="1"/>
    <s v="No"/>
    <s v="No"/>
  </r>
  <r>
    <x v="5356"/>
    <x v="433"/>
    <s v="CUST10219"/>
    <s v="Customer 219"/>
    <n v="21"/>
    <s v="Returning"/>
    <s v="P3007"/>
    <s v="Vacuum Cleaner"/>
    <x v="2"/>
    <s v="Global Traders"/>
    <n v="1"/>
    <n v="8500"/>
    <n v="5"/>
    <n v="8500"/>
    <n v="425"/>
    <n v="8075"/>
    <n v="5862.81"/>
    <n v="2212.19"/>
    <x v="2"/>
    <s v="Nagpur"/>
    <s v="Maharashtra"/>
    <s v="India"/>
    <s v="Net Banking"/>
    <x v="0"/>
    <s v="Standard"/>
    <x v="0"/>
    <s v="No"/>
    <s v="No"/>
  </r>
  <r>
    <x v="5357"/>
    <x v="433"/>
    <s v="CUST12392"/>
    <s v="Customer 2392"/>
    <n v="40"/>
    <s v="Returning"/>
    <s v="P5001"/>
    <s v="Notebook Set"/>
    <x v="1"/>
    <s v="Stationery Hub"/>
    <n v="1"/>
    <n v="500"/>
    <n v="5"/>
    <n v="500"/>
    <n v="25"/>
    <n v="475"/>
    <n v="268.62"/>
    <n v="206.38"/>
    <x v="0"/>
    <s v="Visakhapatnam"/>
    <s v="Andhra Pradesh"/>
    <s v="India"/>
    <s v="Wallet"/>
    <x v="2"/>
    <s v="Express"/>
    <x v="3"/>
    <s v="No"/>
    <s v="No"/>
  </r>
  <r>
    <x v="5358"/>
    <x v="433"/>
    <s v="CUST11088"/>
    <s v="Customer 1088"/>
    <n v="19"/>
    <s v="New"/>
    <s v="P5003"/>
    <s v="Calculator"/>
    <x v="1"/>
    <s v="Stationery Hub"/>
    <n v="5"/>
    <n v="650"/>
    <n v="25"/>
    <n v="3250"/>
    <n v="812.5"/>
    <n v="2437.5"/>
    <n v="1688.07"/>
    <n v="749.43"/>
    <x v="2"/>
    <s v="Patna"/>
    <s v="Bihar"/>
    <s v="India"/>
    <s v="Wallet"/>
    <x v="2"/>
    <s v="Standard"/>
    <x v="4"/>
    <s v="No"/>
    <s v="No"/>
  </r>
  <r>
    <x v="5359"/>
    <x v="433"/>
    <s v="CUST12490"/>
    <s v="Customer 2490"/>
    <n v="40"/>
    <s v="Returning"/>
    <s v="P3004"/>
    <s v="Cookware Set"/>
    <x v="2"/>
    <s v="HomeNeeds"/>
    <n v="1"/>
    <n v="3500"/>
    <n v="25"/>
    <n v="3500"/>
    <n v="875"/>
    <n v="2625"/>
    <n v="1876.04"/>
    <n v="748.96"/>
    <x v="0"/>
    <s v="Chandigarh"/>
    <s v="Chandigarh"/>
    <s v="India"/>
    <s v="Credit Card"/>
    <x v="2"/>
    <s v="Standard"/>
    <x v="0"/>
    <s v="Yes"/>
    <s v="No"/>
  </r>
  <r>
    <x v="5360"/>
    <x v="433"/>
    <s v="CUST11769"/>
    <s v="Customer 1769"/>
    <n v="49"/>
    <s v="Returning"/>
    <s v="P5002"/>
    <s v="Novel"/>
    <x v="1"/>
    <s v="Stationery Hub"/>
    <n v="2"/>
    <n v="400"/>
    <n v="15"/>
    <n v="800"/>
    <n v="120"/>
    <n v="680"/>
    <n v="510.22"/>
    <n v="169.78"/>
    <x v="1"/>
    <s v="Ahmedabad"/>
    <s v="Gujarat"/>
    <s v="India"/>
    <s v="Credit Card"/>
    <x v="2"/>
    <s v="Same Day"/>
    <x v="0"/>
    <s v="No"/>
    <s v="No"/>
  </r>
  <r>
    <x v="5361"/>
    <x v="433"/>
    <s v="CUST12377"/>
    <s v="Customer 2377"/>
    <n v="34"/>
    <s v="Returning"/>
    <s v="P2001"/>
    <s v="Running Shoes"/>
    <x v="3"/>
    <s v="FashionMart"/>
    <n v="1"/>
    <n v="3200"/>
    <n v="10"/>
    <n v="3200"/>
    <n v="320"/>
    <n v="2880"/>
    <n v="1680.02"/>
    <n v="1199.98"/>
    <x v="0"/>
    <s v="Indore"/>
    <s v="Madhya Pradesh"/>
    <s v="India"/>
    <s v="Net Banking"/>
    <x v="1"/>
    <s v="Standard"/>
    <x v="0"/>
    <s v="No"/>
    <s v="No"/>
  </r>
  <r>
    <x v="5362"/>
    <x v="433"/>
    <s v="CUST11556"/>
    <s v="Customer 1556"/>
    <n v="26"/>
    <s v="New"/>
    <s v="P2008"/>
    <s v="Formal Shirt"/>
    <x v="3"/>
    <s v="Global Traders"/>
    <n v="3"/>
    <n v="1700"/>
    <n v="20"/>
    <n v="5100"/>
    <n v="1020"/>
    <n v="4080"/>
    <n v="3030.24"/>
    <n v="1049.76"/>
    <x v="1"/>
    <s v="Bhubaneswar"/>
    <s v="Odisha"/>
    <s v="India"/>
    <s v="Wallet"/>
    <x v="2"/>
    <s v="Express"/>
    <x v="0"/>
    <s v="No"/>
    <s v="No"/>
  </r>
  <r>
    <x v="5363"/>
    <x v="433"/>
    <s v="CUST10215"/>
    <s v="Customer 215"/>
    <n v="19"/>
    <s v="Returning"/>
    <s v="P3002"/>
    <s v="Air Fryer"/>
    <x v="2"/>
    <s v="HomeNeeds"/>
    <n v="2"/>
    <n v="6500"/>
    <n v="5"/>
    <n v="13000"/>
    <n v="650"/>
    <n v="12350"/>
    <n v="10089.459999999999"/>
    <n v="2260.54"/>
    <x v="1"/>
    <s v="Bengaluru"/>
    <s v="Karnataka"/>
    <s v="India"/>
    <s v="Cash on Delivery"/>
    <x v="0"/>
    <s v="Standard"/>
    <x v="3"/>
    <s v="No"/>
    <s v="No"/>
  </r>
  <r>
    <x v="5364"/>
    <x v="433"/>
    <s v="CUST10802"/>
    <s v="Customer 802"/>
    <n v="40"/>
    <s v="Returning"/>
    <s v="P2007"/>
    <s v="Saree"/>
    <x v="3"/>
    <s v="FashionMart"/>
    <n v="4"/>
    <n v="2600"/>
    <n v="10"/>
    <n v="10400"/>
    <n v="1040"/>
    <n v="9360"/>
    <n v="6461.16"/>
    <n v="2898.84"/>
    <x v="2"/>
    <s v="Indore"/>
    <s v="Madhya Pradesh"/>
    <s v="India"/>
    <s v="Cash on Delivery"/>
    <x v="2"/>
    <s v="Standard"/>
    <x v="0"/>
    <s v="No"/>
    <s v="No"/>
  </r>
  <r>
    <x v="5365"/>
    <x v="433"/>
    <s v="CUST10513"/>
    <s v="Customer 513"/>
    <n v="47"/>
    <s v="Loyal"/>
    <s v="P1007"/>
    <s v="Mouse"/>
    <x v="0"/>
    <s v="RetailHub"/>
    <n v="2"/>
    <n v="900"/>
    <n v="0"/>
    <n v="1800"/>
    <n v="0"/>
    <n v="1800"/>
    <n v="1413.51"/>
    <n v="386.49"/>
    <x v="1"/>
    <s v="Kolkata"/>
    <s v="West Bengal"/>
    <s v="India"/>
    <s v="Cash on Delivery"/>
    <x v="2"/>
    <s v="Same Day"/>
    <x v="1"/>
    <s v="No"/>
    <s v="No"/>
  </r>
  <r>
    <x v="5366"/>
    <x v="434"/>
    <s v="CUST10953"/>
    <s v="Customer 953"/>
    <n v="52"/>
    <s v="New"/>
    <s v="P3007"/>
    <s v="Vacuum Cleaner"/>
    <x v="2"/>
    <s v="Global Traders"/>
    <n v="2"/>
    <n v="8500"/>
    <n v="0"/>
    <n v="17000"/>
    <n v="0"/>
    <n v="17000"/>
    <n v="13764.96"/>
    <n v="3235.04"/>
    <x v="1"/>
    <s v="Visakhapatnam"/>
    <s v="Andhra Pradesh"/>
    <s v="India"/>
    <s v="Cash on Delivery"/>
    <x v="2"/>
    <s v="Express"/>
    <x v="3"/>
    <s v="No"/>
    <s v="No"/>
  </r>
  <r>
    <x v="5367"/>
    <x v="434"/>
    <s v="CUST11761"/>
    <s v="Customer 1761"/>
    <n v="33"/>
    <s v="New"/>
    <s v="P4005"/>
    <s v="Perfume"/>
    <x v="4"/>
    <s v="BeautyCare"/>
    <n v="2"/>
    <n v="1800"/>
    <n v="15"/>
    <n v="3600"/>
    <n v="540"/>
    <n v="3060"/>
    <n v="2168.94"/>
    <n v="891.06"/>
    <x v="0"/>
    <s v="Bhubaneswar"/>
    <s v="Odisha"/>
    <s v="India"/>
    <s v="Net Banking"/>
    <x v="1"/>
    <s v="Standard"/>
    <x v="0"/>
    <s v="No"/>
    <s v="No"/>
  </r>
  <r>
    <x v="5368"/>
    <x v="434"/>
    <s v="CUST10875"/>
    <s v="Customer 875"/>
    <n v="38"/>
    <s v="New"/>
    <s v="P3007"/>
    <s v="Vacuum Cleaner"/>
    <x v="2"/>
    <s v="Global Traders"/>
    <n v="1"/>
    <n v="8500"/>
    <n v="5"/>
    <n v="8500"/>
    <n v="425"/>
    <n v="8075"/>
    <n v="5146.8599999999997"/>
    <n v="2928.14"/>
    <x v="1"/>
    <s v="Guwahati"/>
    <s v="Assam"/>
    <s v="India"/>
    <s v="Debit Card"/>
    <x v="2"/>
    <s v="Standard"/>
    <x v="0"/>
    <s v="No"/>
    <s v="No"/>
  </r>
  <r>
    <x v="5369"/>
    <x v="434"/>
    <s v="CUST10610"/>
    <s v="Customer 610"/>
    <n v="39"/>
    <s v="New"/>
    <s v="P5004"/>
    <s v="Pen Set"/>
    <x v="1"/>
    <s v="Stationery Hub"/>
    <n v="1"/>
    <n v="250"/>
    <n v="0"/>
    <n v="250"/>
    <n v="0"/>
    <n v="250"/>
    <n v="158.61000000000001"/>
    <n v="91.39"/>
    <x v="2"/>
    <s v="Indore"/>
    <s v="Madhya Pradesh"/>
    <s v="India"/>
    <s v="UPI"/>
    <x v="0"/>
    <s v="Standard"/>
    <x v="0"/>
    <s v="No"/>
    <s v="No"/>
  </r>
  <r>
    <x v="5370"/>
    <x v="434"/>
    <s v="CUST10591"/>
    <s v="Customer 591"/>
    <n v="50"/>
    <s v="Returning"/>
    <s v="P3001"/>
    <s v="Coffee Maker"/>
    <x v="2"/>
    <s v="HomeNeeds"/>
    <n v="2"/>
    <n v="4200"/>
    <n v="0"/>
    <n v="8400"/>
    <n v="0"/>
    <n v="8400"/>
    <n v="5609.88"/>
    <n v="2790.12"/>
    <x v="1"/>
    <s v="Kolkata"/>
    <s v="West Bengal"/>
    <s v="India"/>
    <s v="UPI"/>
    <x v="0"/>
    <s v="Standard"/>
    <x v="0"/>
    <s v="No"/>
    <s v="No"/>
  </r>
  <r>
    <x v="5371"/>
    <x v="434"/>
    <s v="CUST11054"/>
    <s v="Customer 1054"/>
    <n v="39"/>
    <s v="Loyal"/>
    <s v="P4002"/>
    <s v="Moisturizer"/>
    <x v="4"/>
    <s v="BeautyCare"/>
    <n v="1"/>
    <n v="650"/>
    <n v="15"/>
    <n v="650"/>
    <n v="97.5"/>
    <n v="552.5"/>
    <n v="303.93"/>
    <n v="248.57"/>
    <x v="2"/>
    <s v="Patna"/>
    <s v="Bihar"/>
    <s v="India"/>
    <s v="Wallet"/>
    <x v="1"/>
    <s v="Standard"/>
    <x v="0"/>
    <s v="No"/>
    <s v="No"/>
  </r>
  <r>
    <x v="5372"/>
    <x v="434"/>
    <s v="CUST11991"/>
    <s v="Customer 1991"/>
    <n v="22"/>
    <s v="Loyal"/>
    <s v="P1005"/>
    <s v="Tablet"/>
    <x v="0"/>
    <s v="RetailHub"/>
    <n v="1"/>
    <n v="18000"/>
    <n v="15"/>
    <n v="18000"/>
    <n v="2700"/>
    <n v="15300"/>
    <n v="8679.39"/>
    <n v="6620.61"/>
    <x v="2"/>
    <s v="Nagpur"/>
    <s v="Maharashtra"/>
    <s v="India"/>
    <s v="Debit Card"/>
    <x v="2"/>
    <s v="Standard"/>
    <x v="0"/>
    <s v="No"/>
    <s v="No"/>
  </r>
  <r>
    <x v="5373"/>
    <x v="434"/>
    <s v="CUST11077"/>
    <s v="Customer 1077"/>
    <n v="22"/>
    <s v="Returning"/>
    <s v="P2008"/>
    <s v="Formal Shirt"/>
    <x v="3"/>
    <s v="Global Traders"/>
    <n v="1"/>
    <n v="1700"/>
    <n v="10"/>
    <n v="1700"/>
    <n v="170"/>
    <n v="1530"/>
    <n v="1094.67"/>
    <n v="435.33"/>
    <x v="1"/>
    <s v="Bengaluru"/>
    <s v="Karnataka"/>
    <s v="India"/>
    <s v="Wallet"/>
    <x v="2"/>
    <s v="Standard"/>
    <x v="0"/>
    <s v="No"/>
    <s v="No"/>
  </r>
  <r>
    <x v="5374"/>
    <x v="434"/>
    <s v="CUST11549"/>
    <s v="Customer 1549"/>
    <n v="52"/>
    <s v="Loyal"/>
    <s v="P3003"/>
    <s v="Mixer Grinder"/>
    <x v="2"/>
    <s v="Prime Distributors"/>
    <n v="4"/>
    <n v="4800"/>
    <n v="15"/>
    <n v="19200"/>
    <n v="2880"/>
    <n v="16320"/>
    <n v="11978.09"/>
    <n v="4341.91"/>
    <x v="1"/>
    <s v="Lucknow"/>
    <s v="Uttar Pradesh"/>
    <s v="India"/>
    <s v="Debit Card"/>
    <x v="1"/>
    <s v="Standard"/>
    <x v="0"/>
    <s v="No"/>
    <s v="No"/>
  </r>
  <r>
    <x v="5375"/>
    <x v="434"/>
    <s v="CUST10606"/>
    <s v="Customer 606"/>
    <n v="31"/>
    <s v="Loyal"/>
    <s v="P2008"/>
    <s v="Formal Shirt"/>
    <x v="3"/>
    <s v="Global Traders"/>
    <n v="2"/>
    <n v="1700"/>
    <n v="25"/>
    <n v="3400"/>
    <n v="850"/>
    <n v="2550"/>
    <n v="1854.87"/>
    <n v="695.13"/>
    <x v="1"/>
    <s v="Chandigarh"/>
    <s v="Chandigarh"/>
    <s v="India"/>
    <s v="Net Banking"/>
    <x v="2"/>
    <s v="Standard"/>
    <x v="0"/>
    <s v="No"/>
    <s v="No"/>
  </r>
  <r>
    <x v="5376"/>
    <x v="434"/>
    <s v="CUST10481"/>
    <s v="Customer 481"/>
    <n v="50"/>
    <s v="New"/>
    <s v="P1005"/>
    <s v="Tablet"/>
    <x v="0"/>
    <s v="RetailHub"/>
    <n v="1"/>
    <n v="18000"/>
    <n v="0"/>
    <n v="18000"/>
    <n v="0"/>
    <n v="18000"/>
    <n v="12450.38"/>
    <n v="5549.62"/>
    <x v="2"/>
    <s v="Indore"/>
    <s v="Madhya Pradesh"/>
    <s v="India"/>
    <s v="Wallet"/>
    <x v="1"/>
    <s v="Same Day"/>
    <x v="3"/>
    <s v="Yes"/>
    <s v="No"/>
  </r>
  <r>
    <x v="5377"/>
    <x v="435"/>
    <s v="CUST10394"/>
    <s v="Customer 394"/>
    <n v="40"/>
    <s v="Returning"/>
    <s v="P4006"/>
    <s v="Lipstick"/>
    <x v="4"/>
    <s v="BeautyCare"/>
    <n v="1"/>
    <n v="850"/>
    <n v="15"/>
    <n v="850"/>
    <n v="127.5"/>
    <n v="722.5"/>
    <n v="462.3"/>
    <n v="260.2"/>
    <x v="1"/>
    <s v="Bhubaneswar"/>
    <s v="Odisha"/>
    <s v="India"/>
    <s v="Wallet"/>
    <x v="0"/>
    <s v="Standard"/>
    <x v="0"/>
    <s v="No"/>
    <s v="No"/>
  </r>
  <r>
    <x v="5378"/>
    <x v="435"/>
    <s v="CUST11274"/>
    <s v="Customer 1274"/>
    <n v="39"/>
    <s v="Returning"/>
    <s v="P1005"/>
    <s v="Tablet"/>
    <x v="0"/>
    <s v="RetailHub"/>
    <n v="1"/>
    <n v="18000"/>
    <n v="10"/>
    <n v="18000"/>
    <n v="1800"/>
    <n v="16200"/>
    <n v="9518.51"/>
    <n v="6681.49"/>
    <x v="1"/>
    <s v="Guwahati"/>
    <s v="Assam"/>
    <s v="India"/>
    <s v="Wallet"/>
    <x v="2"/>
    <s v="Standard"/>
    <x v="0"/>
    <s v="No"/>
    <s v="No"/>
  </r>
  <r>
    <x v="5379"/>
    <x v="435"/>
    <s v="CUST10806"/>
    <s v="Customer 806"/>
    <n v="26"/>
    <s v="Returning"/>
    <s v="P1004"/>
    <s v="Smartwatch"/>
    <x v="0"/>
    <s v="TechSource India"/>
    <n v="2"/>
    <n v="6500"/>
    <n v="15"/>
    <n v="13000"/>
    <n v="1950"/>
    <n v="11050"/>
    <n v="8259.57"/>
    <n v="2790.43"/>
    <x v="2"/>
    <s v="Delhi"/>
    <s v="Delhi"/>
    <s v="India"/>
    <s v="UPI"/>
    <x v="0"/>
    <s v="Standard"/>
    <x v="0"/>
    <s v="No"/>
    <s v="No"/>
  </r>
  <r>
    <x v="5380"/>
    <x v="435"/>
    <s v="CUST11850"/>
    <s v="Customer 1850"/>
    <n v="47"/>
    <s v="New"/>
    <s v="P1010"/>
    <s v="Bluetooth Speaker"/>
    <x v="0"/>
    <s v="Prime Distributors"/>
    <n v="3"/>
    <n v="3200"/>
    <n v="0"/>
    <n v="9600"/>
    <n v="0"/>
    <n v="9600"/>
    <n v="5990.18"/>
    <n v="3609.82"/>
    <x v="0"/>
    <s v="Hyderabad"/>
    <s v="Telangana"/>
    <s v="India"/>
    <s v="UPI"/>
    <x v="1"/>
    <s v="Standard"/>
    <x v="0"/>
    <s v="No"/>
    <s v="No"/>
  </r>
  <r>
    <x v="5381"/>
    <x v="435"/>
    <s v="CUST11527"/>
    <s v="Customer 1527"/>
    <n v="46"/>
    <s v="Returning"/>
    <s v="P2001"/>
    <s v="Running Shoes"/>
    <x v="3"/>
    <s v="FashionMart"/>
    <n v="1"/>
    <n v="3200"/>
    <n v="15"/>
    <n v="3200"/>
    <n v="480"/>
    <n v="2720"/>
    <n v="1699.42"/>
    <n v="1020.58"/>
    <x v="1"/>
    <s v="Visakhapatnam"/>
    <s v="Andhra Pradesh"/>
    <s v="India"/>
    <s v="UPI"/>
    <x v="2"/>
    <s v="Express"/>
    <x v="0"/>
    <s v="No"/>
    <s v="No"/>
  </r>
  <r>
    <x v="5382"/>
    <x v="435"/>
    <s v="CUST11595"/>
    <s v="Customer 1595"/>
    <n v="45"/>
    <s v="New"/>
    <s v="P5004"/>
    <s v="Pen Set"/>
    <x v="1"/>
    <s v="Stationery Hub"/>
    <n v="6"/>
    <n v="250"/>
    <n v="25"/>
    <n v="1500"/>
    <n v="375"/>
    <n v="1125"/>
    <n v="735.82"/>
    <n v="389.18"/>
    <x v="2"/>
    <s v="Hyderabad"/>
    <s v="Telangana"/>
    <s v="India"/>
    <s v="Cash on Delivery"/>
    <x v="0"/>
    <s v="Standard"/>
    <x v="0"/>
    <s v="No"/>
    <s v="Yes"/>
  </r>
  <r>
    <x v="5383"/>
    <x v="435"/>
    <s v="CUST10680"/>
    <s v="Customer 680"/>
    <n v="26"/>
    <s v="New"/>
    <s v="P1004"/>
    <s v="Smartwatch"/>
    <x v="0"/>
    <s v="TechSource India"/>
    <n v="2"/>
    <n v="6500"/>
    <n v="10"/>
    <n v="13000"/>
    <n v="1300"/>
    <n v="11700"/>
    <n v="6932.45"/>
    <n v="4767.55"/>
    <x v="1"/>
    <s v="Nagpur"/>
    <s v="Maharashtra"/>
    <s v="India"/>
    <s v="Net Banking"/>
    <x v="0"/>
    <s v="Express"/>
    <x v="0"/>
    <s v="No"/>
    <s v="No"/>
  </r>
  <r>
    <x v="5384"/>
    <x v="435"/>
    <s v="CUST11706"/>
    <s v="Customer 1706"/>
    <n v="40"/>
    <s v="New"/>
    <s v="P4004"/>
    <s v="Shampoo"/>
    <x v="4"/>
    <s v="BeautyCare"/>
    <n v="1"/>
    <n v="550"/>
    <n v="0"/>
    <n v="550"/>
    <n v="0"/>
    <n v="550"/>
    <n v="407.95"/>
    <n v="142.05000000000001"/>
    <x v="1"/>
    <s v="Bhopal"/>
    <s v="Madhya Pradesh"/>
    <s v="India"/>
    <s v="Wallet"/>
    <x v="0"/>
    <s v="Standard"/>
    <x v="0"/>
    <s v="No"/>
    <s v="No"/>
  </r>
  <r>
    <x v="5385"/>
    <x v="435"/>
    <s v="CUST12180"/>
    <s v="Customer 2180"/>
    <n v="55"/>
    <s v="Loyal"/>
    <s v="P2002"/>
    <s v="Jeans"/>
    <x v="3"/>
    <s v="FashionMart"/>
    <n v="1"/>
    <n v="2200"/>
    <n v="25"/>
    <n v="2200"/>
    <n v="550"/>
    <n v="1650"/>
    <n v="1075.49"/>
    <n v="574.51"/>
    <x v="1"/>
    <s v="Lucknow"/>
    <s v="Uttar Pradesh"/>
    <s v="India"/>
    <s v="Debit Card"/>
    <x v="2"/>
    <s v="Standard"/>
    <x v="0"/>
    <s v="No"/>
    <s v="No"/>
  </r>
  <r>
    <x v="5386"/>
    <x v="435"/>
    <s v="CUST10459"/>
    <s v="Customer 459"/>
    <n v="37"/>
    <s v="Returning"/>
    <s v="P3001"/>
    <s v="Coffee Maker"/>
    <x v="2"/>
    <s v="HomeNeeds"/>
    <n v="4"/>
    <n v="4200"/>
    <n v="10"/>
    <n v="16800"/>
    <n v="1680"/>
    <n v="15120"/>
    <n v="10652.32"/>
    <n v="4467.68"/>
    <x v="1"/>
    <s v="Patna"/>
    <s v="Bihar"/>
    <s v="India"/>
    <s v="Credit Card"/>
    <x v="2"/>
    <s v="Standard"/>
    <x v="0"/>
    <s v="No"/>
    <s v="No"/>
  </r>
  <r>
    <x v="5387"/>
    <x v="435"/>
    <s v="CUST10580"/>
    <s v="Customer 580"/>
    <n v="53"/>
    <s v="Loyal"/>
    <s v="P2003"/>
    <s v="T-Shirt"/>
    <x v="3"/>
    <s v="RetailHub"/>
    <n v="3"/>
    <n v="900"/>
    <n v="5"/>
    <n v="2700"/>
    <n v="135"/>
    <n v="2565"/>
    <n v="1826.28"/>
    <n v="738.72"/>
    <x v="1"/>
    <s v="Lucknow"/>
    <s v="Uttar Pradesh"/>
    <s v="India"/>
    <s v="Credit Card"/>
    <x v="0"/>
    <s v="Standard"/>
    <x v="1"/>
    <s v="No"/>
    <s v="No"/>
  </r>
  <r>
    <x v="5388"/>
    <x v="435"/>
    <s v="CUST10214"/>
    <s v="Customer 214"/>
    <n v="58"/>
    <s v="New"/>
    <s v="P1001"/>
    <s v="Laptop"/>
    <x v="0"/>
    <s v="TechSource India"/>
    <n v="1"/>
    <n v="55000"/>
    <n v="10"/>
    <n v="55000"/>
    <n v="5500"/>
    <n v="49500"/>
    <n v="31865.09"/>
    <n v="17634.91"/>
    <x v="1"/>
    <s v="Jaipur"/>
    <s v="Rajasthan"/>
    <s v="India"/>
    <s v="Debit Card"/>
    <x v="1"/>
    <s v="Standard"/>
    <x v="0"/>
    <s v="No"/>
    <s v="No"/>
  </r>
  <r>
    <x v="5389"/>
    <x v="435"/>
    <s v="CUST12323"/>
    <s v="Customer 2323"/>
    <n v="28"/>
    <s v="Returning"/>
    <s v="P3007"/>
    <s v="Vacuum Cleaner"/>
    <x v="2"/>
    <s v="Global Traders"/>
    <n v="1"/>
    <n v="8500"/>
    <n v="10"/>
    <n v="8500"/>
    <n v="850"/>
    <n v="7650"/>
    <n v="4921.8500000000004"/>
    <n v="2728.15"/>
    <x v="0"/>
    <s v="Pune"/>
    <s v="Maharashtra"/>
    <s v="India"/>
    <s v="Credit Card"/>
    <x v="2"/>
    <s v="Same Day"/>
    <x v="0"/>
    <s v="No"/>
    <s v="No"/>
  </r>
  <r>
    <x v="5390"/>
    <x v="435"/>
    <s v="CUST11264"/>
    <s v="Customer 1264"/>
    <n v="19"/>
    <s v="Returning"/>
    <s v="P1004"/>
    <s v="Smartwatch"/>
    <x v="0"/>
    <s v="TechSource India"/>
    <n v="2"/>
    <n v="6500"/>
    <n v="0"/>
    <n v="13000"/>
    <n v="0"/>
    <n v="13000"/>
    <n v="9135.7199999999993"/>
    <n v="3864.28"/>
    <x v="2"/>
    <s v="Bhopal"/>
    <s v="Madhya Pradesh"/>
    <s v="India"/>
    <s v="UPI"/>
    <x v="2"/>
    <s v="Express"/>
    <x v="0"/>
    <s v="No"/>
    <s v="No"/>
  </r>
  <r>
    <x v="5391"/>
    <x v="435"/>
    <s v="CUST11735"/>
    <s v="Customer 1735"/>
    <n v="32"/>
    <s v="Returning"/>
    <s v="P3006"/>
    <s v="Water Bottle"/>
    <x v="2"/>
    <s v="Metro Supplies"/>
    <n v="1"/>
    <n v="700"/>
    <n v="20"/>
    <n v="700"/>
    <n v="140"/>
    <n v="560"/>
    <n v="441.08"/>
    <n v="118.92"/>
    <x v="1"/>
    <s v="Patna"/>
    <s v="Bihar"/>
    <s v="India"/>
    <s v="Debit Card"/>
    <x v="0"/>
    <s v="Standard"/>
    <x v="0"/>
    <s v="No"/>
    <s v="No"/>
  </r>
  <r>
    <x v="5392"/>
    <x v="435"/>
    <s v="CUST11021"/>
    <s v="Customer 1021"/>
    <n v="55"/>
    <s v="New"/>
    <s v="P2002"/>
    <s v="Jeans"/>
    <x v="3"/>
    <s v="FashionMart"/>
    <n v="3"/>
    <n v="2200"/>
    <n v="10"/>
    <n v="6600"/>
    <n v="660"/>
    <n v="5940"/>
    <n v="4365.0600000000004"/>
    <n v="1574.94"/>
    <x v="1"/>
    <s v="Chandigarh"/>
    <s v="Chandigarh"/>
    <s v="India"/>
    <s v="Cash on Delivery"/>
    <x v="1"/>
    <s v="Standard"/>
    <x v="0"/>
    <s v="No"/>
    <s v="No"/>
  </r>
  <r>
    <x v="5393"/>
    <x v="436"/>
    <s v="CUST11158"/>
    <s v="Customer 1158"/>
    <n v="38"/>
    <s v="New"/>
    <s v="P1001"/>
    <s v="Laptop"/>
    <x v="0"/>
    <s v="TechSource India"/>
    <n v="1"/>
    <n v="55000"/>
    <n v="10"/>
    <n v="55000"/>
    <n v="5500"/>
    <n v="49500"/>
    <n v="31426.39"/>
    <n v="18073.61"/>
    <x v="1"/>
    <s v="Indore"/>
    <s v="Madhya Pradesh"/>
    <s v="India"/>
    <s v="Net Banking"/>
    <x v="2"/>
    <s v="Standard"/>
    <x v="0"/>
    <s v="No"/>
    <s v="No"/>
  </r>
  <r>
    <x v="5394"/>
    <x v="436"/>
    <s v="CUST11799"/>
    <s v="Customer 1799"/>
    <n v="47"/>
    <s v="Returning"/>
    <s v="P4004"/>
    <s v="Shampoo"/>
    <x v="4"/>
    <s v="BeautyCare"/>
    <n v="2"/>
    <n v="550"/>
    <n v="0"/>
    <n v="1100"/>
    <n v="0"/>
    <n v="1100"/>
    <n v="680.38"/>
    <n v="419.62"/>
    <x v="2"/>
    <s v="Pune"/>
    <s v="Maharashtra"/>
    <s v="India"/>
    <s v="Cash on Delivery"/>
    <x v="1"/>
    <s v="Standard"/>
    <x v="0"/>
    <s v="No"/>
    <s v="No"/>
  </r>
  <r>
    <x v="5395"/>
    <x v="436"/>
    <s v="CUST11522"/>
    <s v="Customer 1522"/>
    <n v="19"/>
    <s v="Returning"/>
    <s v="P5005"/>
    <s v="Desk Organizer"/>
    <x v="1"/>
    <s v="Stationery Hub"/>
    <n v="1"/>
    <n v="600"/>
    <n v="5"/>
    <n v="600"/>
    <n v="30"/>
    <n v="570"/>
    <n v="334.39"/>
    <n v="235.61"/>
    <x v="0"/>
    <s v="Hyderabad"/>
    <s v="Telangana"/>
    <s v="India"/>
    <s v="Net Banking"/>
    <x v="0"/>
    <s v="Same Day"/>
    <x v="3"/>
    <s v="No"/>
    <s v="No"/>
  </r>
  <r>
    <x v="5396"/>
    <x v="436"/>
    <s v="CUST12110"/>
    <s v="Customer 2110"/>
    <n v="41"/>
    <s v="Returning"/>
    <s v="P4002"/>
    <s v="Moisturizer"/>
    <x v="4"/>
    <s v="BeautyCare"/>
    <n v="2"/>
    <n v="650"/>
    <n v="0"/>
    <n v="1300"/>
    <n v="0"/>
    <n v="1300"/>
    <n v="889.51"/>
    <n v="410.49"/>
    <x v="0"/>
    <s v="Jaipur"/>
    <s v="Rajasthan"/>
    <s v="India"/>
    <s v="UPI"/>
    <x v="1"/>
    <s v="Standard"/>
    <x v="0"/>
    <s v="No"/>
    <s v="No"/>
  </r>
  <r>
    <x v="5397"/>
    <x v="436"/>
    <s v="CUST12064"/>
    <s v="Customer 2064"/>
    <n v="34"/>
    <s v="New"/>
    <s v="P2004"/>
    <s v="Jacket"/>
    <x v="3"/>
    <s v="Global Traders"/>
    <n v="1"/>
    <n v="3500"/>
    <n v="20"/>
    <n v="3500"/>
    <n v="700"/>
    <n v="2800"/>
    <n v="1663.22"/>
    <n v="1136.78"/>
    <x v="1"/>
    <s v="Lucknow"/>
    <s v="Uttar Pradesh"/>
    <s v="India"/>
    <s v="Cash on Delivery"/>
    <x v="2"/>
    <s v="Express"/>
    <x v="0"/>
    <s v="No"/>
    <s v="No"/>
  </r>
  <r>
    <x v="5398"/>
    <x v="436"/>
    <s v="CUST12371"/>
    <s v="Customer 2371"/>
    <n v="58"/>
    <s v="Returning"/>
    <s v="P1010"/>
    <s v="Bluetooth Speaker"/>
    <x v="0"/>
    <s v="Prime Distributors"/>
    <n v="5"/>
    <n v="3200"/>
    <n v="20"/>
    <n v="16000"/>
    <n v="3200"/>
    <n v="12800"/>
    <n v="9511.2000000000007"/>
    <n v="3288.8"/>
    <x v="0"/>
    <s v="Pune"/>
    <s v="Maharashtra"/>
    <s v="India"/>
    <s v="Debit Card"/>
    <x v="0"/>
    <s v="Express"/>
    <x v="0"/>
    <s v="No"/>
    <s v="No"/>
  </r>
  <r>
    <x v="5399"/>
    <x v="436"/>
    <s v="CUST12027"/>
    <s v="Customer 2027"/>
    <n v="44"/>
    <s v="Returning"/>
    <s v="P1006"/>
    <s v="Keyboard"/>
    <x v="0"/>
    <s v="Metro Supplies"/>
    <n v="2"/>
    <n v="1800"/>
    <n v="0"/>
    <n v="3600"/>
    <n v="0"/>
    <n v="3600"/>
    <n v="2484"/>
    <n v="1116"/>
    <x v="1"/>
    <s v="Indore"/>
    <s v="Madhya Pradesh"/>
    <s v="India"/>
    <s v="Credit Card"/>
    <x v="0"/>
    <s v="Express"/>
    <x v="0"/>
    <s v="No"/>
    <s v="No"/>
  </r>
  <r>
    <x v="5400"/>
    <x v="436"/>
    <s v="CUST11598"/>
    <s v="Customer 1598"/>
    <n v="23"/>
    <s v="Returning"/>
    <s v="P1008"/>
    <s v="Monitor"/>
    <x v="0"/>
    <s v="Global Traders"/>
    <n v="2"/>
    <n v="14500"/>
    <n v="0"/>
    <n v="29000"/>
    <n v="0"/>
    <n v="29000"/>
    <n v="22037.06"/>
    <n v="6962.94"/>
    <x v="1"/>
    <s v="Indore"/>
    <s v="Madhya Pradesh"/>
    <s v="India"/>
    <s v="UPI"/>
    <x v="2"/>
    <s v="Standard"/>
    <x v="0"/>
    <s v="No"/>
    <s v="No"/>
  </r>
  <r>
    <x v="5401"/>
    <x v="436"/>
    <s v="CUST11551"/>
    <s v="Customer 1551"/>
    <n v="27"/>
    <s v="Returning"/>
    <s v="P5005"/>
    <s v="Desk Organizer"/>
    <x v="1"/>
    <s v="Stationery Hub"/>
    <n v="6"/>
    <n v="600"/>
    <n v="10"/>
    <n v="3600"/>
    <n v="360"/>
    <n v="3240"/>
    <n v="2016.93"/>
    <n v="1223.07"/>
    <x v="2"/>
    <s v="Chandigarh"/>
    <s v="Chandigarh"/>
    <s v="India"/>
    <s v="Cash on Delivery"/>
    <x v="0"/>
    <s v="Standard"/>
    <x v="1"/>
    <s v="No"/>
    <s v="No"/>
  </r>
  <r>
    <x v="5402"/>
    <x v="436"/>
    <s v="CUST10138"/>
    <s v="Customer 138"/>
    <n v="24"/>
    <s v="Loyal"/>
    <s v="P3003"/>
    <s v="Mixer Grinder"/>
    <x v="2"/>
    <s v="Prime Distributors"/>
    <n v="1"/>
    <n v="4800"/>
    <n v="5"/>
    <n v="4800"/>
    <n v="240"/>
    <n v="4560"/>
    <n v="2577.9699999999998"/>
    <n v="1982.03"/>
    <x v="0"/>
    <s v="Chennai"/>
    <s v="Tamil Nadu"/>
    <s v="India"/>
    <s v="Net Banking"/>
    <x v="2"/>
    <s v="Standard"/>
    <x v="0"/>
    <s v="No"/>
    <s v="No"/>
  </r>
  <r>
    <x v="5403"/>
    <x v="436"/>
    <s v="CUST11333"/>
    <s v="Customer 1333"/>
    <n v="30"/>
    <s v="Returning"/>
    <s v="P4001"/>
    <s v="Face Wash"/>
    <x v="4"/>
    <s v="BeautyCare"/>
    <n v="2"/>
    <n v="450"/>
    <n v="20"/>
    <n v="900"/>
    <n v="180"/>
    <n v="720"/>
    <n v="481.58"/>
    <n v="238.42"/>
    <x v="0"/>
    <s v="Chandigarh"/>
    <s v="Chandigarh"/>
    <s v="India"/>
    <s v="Net Banking"/>
    <x v="1"/>
    <s v="Standard"/>
    <x v="1"/>
    <s v="No"/>
    <s v="No"/>
  </r>
  <r>
    <x v="5404"/>
    <x v="436"/>
    <s v="CUST12348"/>
    <s v="Customer 2348"/>
    <n v="34"/>
    <s v="Returning"/>
    <s v="P4003"/>
    <s v="Sunscreen"/>
    <x v="4"/>
    <s v="BeautyCare"/>
    <n v="1"/>
    <n v="700"/>
    <n v="5"/>
    <n v="700"/>
    <n v="35"/>
    <n v="665"/>
    <n v="412.57"/>
    <n v="252.43"/>
    <x v="2"/>
    <s v="Nagpur"/>
    <s v="Maharashtra"/>
    <s v="India"/>
    <s v="UPI"/>
    <x v="0"/>
    <s v="Standard"/>
    <x v="0"/>
    <s v="No"/>
    <s v="No"/>
  </r>
  <r>
    <x v="5405"/>
    <x v="436"/>
    <s v="CUST11557"/>
    <s v="Customer 1557"/>
    <n v="23"/>
    <s v="Loyal"/>
    <s v="P3004"/>
    <s v="Cookware Set"/>
    <x v="2"/>
    <s v="HomeNeeds"/>
    <n v="2"/>
    <n v="3500"/>
    <n v="10"/>
    <n v="7000"/>
    <n v="700"/>
    <n v="6300"/>
    <n v="3512.41"/>
    <n v="2787.59"/>
    <x v="1"/>
    <s v="Lucknow"/>
    <s v="Uttar Pradesh"/>
    <s v="India"/>
    <s v="Net Banking"/>
    <x v="0"/>
    <s v="Standard"/>
    <x v="0"/>
    <s v="No"/>
    <s v="No"/>
  </r>
  <r>
    <x v="5406"/>
    <x v="436"/>
    <s v="CUST10374"/>
    <s v="Customer 374"/>
    <n v="31"/>
    <s v="Returning"/>
    <s v="P2002"/>
    <s v="Jeans"/>
    <x v="3"/>
    <s v="FashionMart"/>
    <n v="3"/>
    <n v="2200"/>
    <n v="0"/>
    <n v="6600"/>
    <n v="0"/>
    <n v="6600"/>
    <n v="5293.85"/>
    <n v="1306.1500000000001"/>
    <x v="0"/>
    <s v="Surat"/>
    <s v="Gujarat"/>
    <s v="India"/>
    <s v="Debit Card"/>
    <x v="2"/>
    <s v="Express"/>
    <x v="3"/>
    <s v="No"/>
    <s v="No"/>
  </r>
  <r>
    <x v="5407"/>
    <x v="437"/>
    <s v="CUST10008"/>
    <s v="Customer 8"/>
    <n v="26"/>
    <s v="Loyal"/>
    <s v="P3004"/>
    <s v="Cookware Set"/>
    <x v="2"/>
    <s v="HomeNeeds"/>
    <n v="1"/>
    <n v="3500"/>
    <n v="20"/>
    <n v="3500"/>
    <n v="700"/>
    <n v="2800"/>
    <n v="1709.51"/>
    <n v="1090.49"/>
    <x v="1"/>
    <s v="Kolkata"/>
    <s v="West Bengal"/>
    <s v="India"/>
    <s v="Credit Card"/>
    <x v="0"/>
    <s v="Same Day"/>
    <x v="0"/>
    <s v="No"/>
    <s v="No"/>
  </r>
  <r>
    <x v="5408"/>
    <x v="437"/>
    <s v="CUST10982"/>
    <s v="Customer 982"/>
    <n v="39"/>
    <s v="Loyal"/>
    <s v="P1006"/>
    <s v="Keyboard"/>
    <x v="0"/>
    <s v="Metro Supplies"/>
    <n v="3"/>
    <n v="1800"/>
    <n v="30"/>
    <n v="5400"/>
    <n v="1620"/>
    <n v="3780"/>
    <n v="3024.6"/>
    <n v="755.4"/>
    <x v="1"/>
    <s v="Kolkata"/>
    <s v="West Bengal"/>
    <s v="India"/>
    <s v="Wallet"/>
    <x v="1"/>
    <s v="Standard"/>
    <x v="0"/>
    <s v="No"/>
    <s v="No"/>
  </r>
  <r>
    <x v="5409"/>
    <x v="437"/>
    <s v="CUST10709"/>
    <s v="Customer 709"/>
    <n v="19"/>
    <s v="Returning"/>
    <s v="P1009"/>
    <s v="Power Bank"/>
    <x v="0"/>
    <s v="Prime Distributors"/>
    <n v="2"/>
    <n v="1600"/>
    <n v="15"/>
    <n v="3200"/>
    <n v="480"/>
    <n v="2720"/>
    <n v="1522.79"/>
    <n v="1197.21"/>
    <x v="1"/>
    <s v="Kolkata"/>
    <s v="West Bengal"/>
    <s v="India"/>
    <s v="Debit Card"/>
    <x v="1"/>
    <s v="Standard"/>
    <x v="1"/>
    <s v="No"/>
    <s v="No"/>
  </r>
  <r>
    <x v="5410"/>
    <x v="437"/>
    <s v="CUST11612"/>
    <s v="Customer 1612"/>
    <n v="25"/>
    <s v="Loyal"/>
    <s v="P4005"/>
    <s v="Perfume"/>
    <x v="4"/>
    <s v="BeautyCare"/>
    <n v="2"/>
    <n v="1800"/>
    <n v="0"/>
    <n v="3600"/>
    <n v="0"/>
    <n v="3600"/>
    <n v="2606.34"/>
    <n v="993.66"/>
    <x v="0"/>
    <s v="Jaipur"/>
    <s v="Rajasthan"/>
    <s v="India"/>
    <s v="Credit Card"/>
    <x v="0"/>
    <s v="Express"/>
    <x v="0"/>
    <s v="No"/>
    <s v="No"/>
  </r>
  <r>
    <x v="5411"/>
    <x v="437"/>
    <s v="CUST10348"/>
    <s v="Customer 348"/>
    <n v="33"/>
    <s v="New"/>
    <s v="P2008"/>
    <s v="Formal Shirt"/>
    <x v="3"/>
    <s v="Global Traders"/>
    <n v="1"/>
    <n v="1700"/>
    <n v="15"/>
    <n v="1700"/>
    <n v="255"/>
    <n v="1445"/>
    <n v="832.35"/>
    <n v="612.65"/>
    <x v="0"/>
    <s v="Bhubaneswar"/>
    <s v="Odisha"/>
    <s v="India"/>
    <s v="Debit Card"/>
    <x v="1"/>
    <s v="Express"/>
    <x v="0"/>
    <s v="No"/>
    <s v="No"/>
  </r>
  <r>
    <x v="5412"/>
    <x v="437"/>
    <s v="CUST10056"/>
    <s v="Customer 56"/>
    <n v="36"/>
    <s v="Returning"/>
    <s v="P2004"/>
    <s v="Jacket"/>
    <x v="3"/>
    <s v="Global Traders"/>
    <n v="1"/>
    <n v="3500"/>
    <n v="0"/>
    <n v="3500"/>
    <n v="0"/>
    <n v="3500"/>
    <n v="2129.29"/>
    <n v="1370.71"/>
    <x v="0"/>
    <s v="Hyderabad"/>
    <s v="Telangana"/>
    <s v="India"/>
    <s v="Cash on Delivery"/>
    <x v="2"/>
    <s v="Express"/>
    <x v="0"/>
    <s v="No"/>
    <s v="No"/>
  </r>
  <r>
    <x v="5413"/>
    <x v="437"/>
    <s v="CUST12226"/>
    <s v="Customer 2226"/>
    <n v="30"/>
    <s v="Returning"/>
    <s v="P5004"/>
    <s v="Pen Set"/>
    <x v="1"/>
    <s v="Stationery Hub"/>
    <n v="2"/>
    <n v="250"/>
    <n v="10"/>
    <n v="500"/>
    <n v="50"/>
    <n v="450"/>
    <n v="315.22000000000003"/>
    <n v="134.78"/>
    <x v="1"/>
    <s v="Indore"/>
    <s v="Madhya Pradesh"/>
    <s v="India"/>
    <s v="Cash on Delivery"/>
    <x v="2"/>
    <s v="Standard"/>
    <x v="3"/>
    <s v="No"/>
    <s v="Yes"/>
  </r>
  <r>
    <x v="5414"/>
    <x v="437"/>
    <s v="CUST11808"/>
    <s v="Customer 1808"/>
    <n v="59"/>
    <s v="Returning"/>
    <s v="P2008"/>
    <s v="Formal Shirt"/>
    <x v="3"/>
    <s v="Global Traders"/>
    <n v="2"/>
    <n v="1700"/>
    <n v="15"/>
    <n v="3400"/>
    <n v="510"/>
    <n v="2890"/>
    <n v="2006.13"/>
    <n v="883.87"/>
    <x v="1"/>
    <s v="Bhubaneswar"/>
    <s v="Odisha"/>
    <s v="India"/>
    <s v="Wallet"/>
    <x v="0"/>
    <s v="Express"/>
    <x v="0"/>
    <s v="No"/>
    <s v="No"/>
  </r>
  <r>
    <x v="5415"/>
    <x v="437"/>
    <s v="CUST10368"/>
    <s v="Customer 368"/>
    <n v="48"/>
    <s v="New"/>
    <s v="P4001"/>
    <s v="Face Wash"/>
    <x v="4"/>
    <s v="BeautyCare"/>
    <n v="2"/>
    <n v="450"/>
    <n v="5"/>
    <n v="900"/>
    <n v="45"/>
    <n v="855"/>
    <n v="598.79"/>
    <n v="256.20999999999998"/>
    <x v="1"/>
    <s v="Chennai"/>
    <s v="Tamil Nadu"/>
    <s v="India"/>
    <s v="Wallet"/>
    <x v="0"/>
    <s v="Express"/>
    <x v="0"/>
    <s v="No"/>
    <s v="No"/>
  </r>
  <r>
    <x v="5416"/>
    <x v="438"/>
    <s v="CUST11293"/>
    <s v="Customer 1293"/>
    <n v="26"/>
    <s v="Loyal"/>
    <s v="P1003"/>
    <s v="Headphones"/>
    <x v="0"/>
    <s v="Metro Supplies"/>
    <n v="3"/>
    <n v="2500"/>
    <n v="0"/>
    <n v="7500"/>
    <n v="0"/>
    <n v="7500"/>
    <n v="4708.95"/>
    <n v="2791.05"/>
    <x v="2"/>
    <s v="Lucknow"/>
    <s v="Uttar Pradesh"/>
    <s v="India"/>
    <s v="UPI"/>
    <x v="2"/>
    <s v="Express"/>
    <x v="1"/>
    <s v="No"/>
    <s v="No"/>
  </r>
  <r>
    <x v="5417"/>
    <x v="438"/>
    <s v="CUST11689"/>
    <s v="Customer 1689"/>
    <n v="51"/>
    <s v="Returning"/>
    <s v="P1003"/>
    <s v="Headphones"/>
    <x v="0"/>
    <s v="Metro Supplies"/>
    <n v="4"/>
    <n v="2500"/>
    <n v="5"/>
    <n v="10000"/>
    <n v="500"/>
    <n v="9500"/>
    <n v="5681.22"/>
    <n v="3818.78"/>
    <x v="2"/>
    <s v="Mumbai"/>
    <s v="Maharashtra"/>
    <s v="India"/>
    <s v="UPI"/>
    <x v="1"/>
    <s v="Standard"/>
    <x v="0"/>
    <s v="No"/>
    <s v="No"/>
  </r>
  <r>
    <x v="5418"/>
    <x v="438"/>
    <s v="CUST10900"/>
    <s v="Customer 900"/>
    <n v="53"/>
    <s v="Loyal"/>
    <s v="P3004"/>
    <s v="Cookware Set"/>
    <x v="2"/>
    <s v="HomeNeeds"/>
    <n v="2"/>
    <n v="3500"/>
    <n v="10"/>
    <n v="7000"/>
    <n v="700"/>
    <n v="6300"/>
    <n v="5144.37"/>
    <n v="1155.6300000000001"/>
    <x v="1"/>
    <s v="Bhubaneswar"/>
    <s v="Odisha"/>
    <s v="India"/>
    <s v="Debit Card"/>
    <x v="2"/>
    <s v="Standard"/>
    <x v="0"/>
    <s v="No"/>
    <s v="No"/>
  </r>
  <r>
    <x v="5419"/>
    <x v="438"/>
    <s v="CUST10799"/>
    <s v="Customer 799"/>
    <n v="50"/>
    <s v="New"/>
    <s v="P1001"/>
    <s v="Laptop"/>
    <x v="0"/>
    <s v="TechSource India"/>
    <n v="2"/>
    <n v="55000"/>
    <n v="0"/>
    <n v="110000"/>
    <n v="0"/>
    <n v="110000"/>
    <n v="68782.86"/>
    <n v="41217.14"/>
    <x v="2"/>
    <s v="Pune"/>
    <s v="Maharashtra"/>
    <s v="India"/>
    <s v="Net Banking"/>
    <x v="2"/>
    <s v="Standard"/>
    <x v="0"/>
    <s v="Yes"/>
    <s v="No"/>
  </r>
  <r>
    <x v="5420"/>
    <x v="438"/>
    <s v="CUST11498"/>
    <s v="Customer 1498"/>
    <n v="20"/>
    <s v="Returning"/>
    <s v="P2008"/>
    <s v="Formal Shirt"/>
    <x v="3"/>
    <s v="Global Traders"/>
    <n v="3"/>
    <n v="1700"/>
    <n v="30"/>
    <n v="5100"/>
    <n v="1530"/>
    <n v="3570"/>
    <n v="2789.96"/>
    <n v="780.04"/>
    <x v="1"/>
    <s v="Nagpur"/>
    <s v="Maharashtra"/>
    <s v="India"/>
    <s v="UPI"/>
    <x v="2"/>
    <s v="Standard"/>
    <x v="3"/>
    <s v="No"/>
    <s v="No"/>
  </r>
  <r>
    <x v="5421"/>
    <x v="438"/>
    <s v="CUST10901"/>
    <s v="Customer 901"/>
    <n v="47"/>
    <s v="Returning"/>
    <s v="P1008"/>
    <s v="Monitor"/>
    <x v="0"/>
    <s v="Global Traders"/>
    <n v="2"/>
    <n v="14500"/>
    <n v="10"/>
    <n v="29000"/>
    <n v="2900"/>
    <n v="26100"/>
    <n v="18096.689999999999"/>
    <n v="8003.31"/>
    <x v="1"/>
    <s v="Visakhapatnam"/>
    <s v="Andhra Pradesh"/>
    <s v="India"/>
    <s v="Credit Card"/>
    <x v="2"/>
    <s v="Same Day"/>
    <x v="3"/>
    <s v="No"/>
    <s v="No"/>
  </r>
  <r>
    <x v="5422"/>
    <x v="438"/>
    <s v="CUST10473"/>
    <s v="Customer 473"/>
    <n v="46"/>
    <s v="Returning"/>
    <s v="P2001"/>
    <s v="Running Shoes"/>
    <x v="3"/>
    <s v="FashionMart"/>
    <n v="2"/>
    <n v="3200"/>
    <n v="10"/>
    <n v="6400"/>
    <n v="640"/>
    <n v="5760"/>
    <n v="4227.92"/>
    <n v="1532.08"/>
    <x v="1"/>
    <s v="Kolkata"/>
    <s v="West Bengal"/>
    <s v="India"/>
    <s v="UPI"/>
    <x v="0"/>
    <s v="Standard"/>
    <x v="0"/>
    <s v="No"/>
    <s v="No"/>
  </r>
  <r>
    <x v="5423"/>
    <x v="438"/>
    <s v="CUST12170"/>
    <s v="Customer 2170"/>
    <n v="34"/>
    <s v="Loyal"/>
    <s v="P2004"/>
    <s v="Jacket"/>
    <x v="3"/>
    <s v="Global Traders"/>
    <n v="2"/>
    <n v="3500"/>
    <n v="15"/>
    <n v="7000"/>
    <n v="1050"/>
    <n v="5950"/>
    <n v="3458.17"/>
    <n v="2491.83"/>
    <x v="1"/>
    <s v="Coimbatore"/>
    <s v="Tamil Nadu"/>
    <s v="India"/>
    <s v="Wallet"/>
    <x v="0"/>
    <s v="Express"/>
    <x v="0"/>
    <s v="No"/>
    <s v="No"/>
  </r>
  <r>
    <x v="5424"/>
    <x v="438"/>
    <s v="CUST10267"/>
    <s v="Customer 267"/>
    <n v="35"/>
    <s v="Loyal"/>
    <s v="P1001"/>
    <s v="Laptop"/>
    <x v="0"/>
    <s v="TechSource India"/>
    <n v="3"/>
    <n v="55000"/>
    <n v="10"/>
    <n v="165000"/>
    <n v="16500"/>
    <n v="148500"/>
    <n v="84139.01"/>
    <n v="64360.99"/>
    <x v="2"/>
    <s v="Bhubaneswar"/>
    <s v="Odisha"/>
    <s v="India"/>
    <s v="Credit Card"/>
    <x v="0"/>
    <s v="Standard"/>
    <x v="0"/>
    <s v="No"/>
    <s v="No"/>
  </r>
  <r>
    <x v="5425"/>
    <x v="438"/>
    <s v="CUST10411"/>
    <s v="Customer 411"/>
    <n v="33"/>
    <s v="New"/>
    <s v="P1003"/>
    <s v="Headphones"/>
    <x v="0"/>
    <s v="Metro Supplies"/>
    <n v="3"/>
    <n v="2500"/>
    <n v="15"/>
    <n v="7500"/>
    <n v="1125"/>
    <n v="6375"/>
    <n v="4490.05"/>
    <n v="1884.95"/>
    <x v="0"/>
    <s v="Jaipur"/>
    <s v="Rajasthan"/>
    <s v="India"/>
    <s v="UPI"/>
    <x v="0"/>
    <s v="Standard"/>
    <x v="0"/>
    <s v="No"/>
    <s v="No"/>
  </r>
  <r>
    <x v="5426"/>
    <x v="438"/>
    <s v="CUST11458"/>
    <s v="Customer 1458"/>
    <n v="41"/>
    <s v="New"/>
    <s v="P4001"/>
    <s v="Face Wash"/>
    <x v="4"/>
    <s v="BeautyCare"/>
    <n v="1"/>
    <n v="450"/>
    <n v="10"/>
    <n v="450"/>
    <n v="45"/>
    <n v="405"/>
    <n v="316.3"/>
    <n v="88.7"/>
    <x v="1"/>
    <s v="Hyderabad"/>
    <s v="Telangana"/>
    <s v="India"/>
    <s v="Credit Card"/>
    <x v="1"/>
    <s v="Standard"/>
    <x v="0"/>
    <s v="No"/>
    <s v="No"/>
  </r>
  <r>
    <x v="5427"/>
    <x v="438"/>
    <s v="CUST10396"/>
    <s v="Customer 396"/>
    <n v="31"/>
    <s v="Returning"/>
    <s v="P1002"/>
    <s v="Smartphone"/>
    <x v="0"/>
    <s v="Global Traders"/>
    <n v="1"/>
    <n v="28000"/>
    <n v="25"/>
    <n v="28000"/>
    <n v="7000"/>
    <n v="21000"/>
    <n v="14649.25"/>
    <n v="6350.75"/>
    <x v="2"/>
    <s v="Jaipur"/>
    <s v="Rajasthan"/>
    <s v="India"/>
    <s v="Debit Card"/>
    <x v="1"/>
    <s v="Standard"/>
    <x v="0"/>
    <s v="No"/>
    <s v="No"/>
  </r>
  <r>
    <x v="5428"/>
    <x v="438"/>
    <s v="CUST12406"/>
    <s v="Customer 2406"/>
    <n v="46"/>
    <s v="Returning"/>
    <s v="P4004"/>
    <s v="Shampoo"/>
    <x v="4"/>
    <s v="BeautyCare"/>
    <n v="2"/>
    <n v="550"/>
    <n v="15"/>
    <n v="1100"/>
    <n v="165"/>
    <n v="935"/>
    <n v="657.65"/>
    <n v="277.35000000000002"/>
    <x v="0"/>
    <s v="Kolkata"/>
    <s v="West Bengal"/>
    <s v="India"/>
    <s v="Net Banking"/>
    <x v="1"/>
    <s v="Standard"/>
    <x v="1"/>
    <s v="No"/>
    <s v="No"/>
  </r>
  <r>
    <x v="5429"/>
    <x v="438"/>
    <s v="CUST11556"/>
    <s v="Customer 1556"/>
    <n v="29"/>
    <s v="New"/>
    <s v="P4003"/>
    <s v="Sunscreen"/>
    <x v="4"/>
    <s v="BeautyCare"/>
    <n v="2"/>
    <n v="700"/>
    <n v="10"/>
    <n v="1400"/>
    <n v="140"/>
    <n v="1260"/>
    <n v="698.21"/>
    <n v="561.79"/>
    <x v="1"/>
    <s v="Kolkata"/>
    <s v="West Bengal"/>
    <s v="India"/>
    <s v="Credit Card"/>
    <x v="1"/>
    <s v="Standard"/>
    <x v="0"/>
    <s v="No"/>
    <s v="No"/>
  </r>
  <r>
    <x v="5430"/>
    <x v="439"/>
    <s v="CUST10570"/>
    <s v="Customer 570"/>
    <n v="55"/>
    <s v="New"/>
    <s v="P4003"/>
    <s v="Sunscreen"/>
    <x v="4"/>
    <s v="BeautyCare"/>
    <n v="2"/>
    <n v="700"/>
    <n v="10"/>
    <n v="1400"/>
    <n v="140"/>
    <n v="1260"/>
    <n v="833.51"/>
    <n v="426.49"/>
    <x v="1"/>
    <s v="Coimbatore"/>
    <s v="Tamil Nadu"/>
    <s v="India"/>
    <s v="Cash on Delivery"/>
    <x v="0"/>
    <s v="Standard"/>
    <x v="0"/>
    <s v="No"/>
    <s v="Yes"/>
  </r>
  <r>
    <x v="5431"/>
    <x v="439"/>
    <s v="CUST10764"/>
    <s v="Customer 764"/>
    <n v="60"/>
    <s v="Returning"/>
    <s v="P5005"/>
    <s v="Desk Organizer"/>
    <x v="1"/>
    <s v="Stationery Hub"/>
    <n v="1"/>
    <n v="600"/>
    <n v="15"/>
    <n v="600"/>
    <n v="90"/>
    <n v="510"/>
    <n v="296.55"/>
    <n v="213.45"/>
    <x v="1"/>
    <s v="Bhopal"/>
    <s v="Madhya Pradesh"/>
    <s v="India"/>
    <s v="Wallet"/>
    <x v="2"/>
    <s v="Same Day"/>
    <x v="0"/>
    <s v="No"/>
    <s v="No"/>
  </r>
  <r>
    <x v="5432"/>
    <x v="439"/>
    <s v="CUST11678"/>
    <s v="Customer 1678"/>
    <n v="54"/>
    <s v="Loyal"/>
    <s v="P1001"/>
    <s v="Laptop"/>
    <x v="0"/>
    <s v="TechSource India"/>
    <n v="3"/>
    <n v="55000"/>
    <n v="15"/>
    <n v="165000"/>
    <n v="24750"/>
    <n v="140250"/>
    <n v="93069.55"/>
    <n v="47180.45"/>
    <x v="1"/>
    <s v="Patna"/>
    <s v="Bihar"/>
    <s v="India"/>
    <s v="Net Banking"/>
    <x v="1"/>
    <s v="Express"/>
    <x v="0"/>
    <s v="No"/>
    <s v="No"/>
  </r>
  <r>
    <x v="5433"/>
    <x v="439"/>
    <s v="CUST10893"/>
    <s v="Customer 893"/>
    <n v="21"/>
    <s v="New"/>
    <s v="P1006"/>
    <s v="Keyboard"/>
    <x v="0"/>
    <s v="Metro Supplies"/>
    <n v="2"/>
    <n v="1800"/>
    <n v="20"/>
    <n v="3600"/>
    <n v="720"/>
    <n v="2880"/>
    <n v="2248.2800000000002"/>
    <n v="631.72"/>
    <x v="1"/>
    <s v="Delhi"/>
    <s v="Delhi"/>
    <s v="India"/>
    <s v="Cash on Delivery"/>
    <x v="1"/>
    <s v="Express"/>
    <x v="0"/>
    <s v="No"/>
    <s v="No"/>
  </r>
  <r>
    <x v="5434"/>
    <x v="439"/>
    <s v="CUST11389"/>
    <s v="Customer 1389"/>
    <n v="18"/>
    <s v="Loyal"/>
    <s v="P3005"/>
    <s v="Bedsheet Set"/>
    <x v="2"/>
    <s v="RetailHub"/>
    <n v="1"/>
    <n v="1800"/>
    <n v="10"/>
    <n v="1800"/>
    <n v="180"/>
    <n v="1620"/>
    <n v="903.72"/>
    <n v="716.28"/>
    <x v="1"/>
    <s v="Bengaluru"/>
    <s v="Karnataka"/>
    <s v="India"/>
    <s v="Net Banking"/>
    <x v="0"/>
    <s v="Standard"/>
    <x v="0"/>
    <s v="No"/>
    <s v="No"/>
  </r>
  <r>
    <x v="5435"/>
    <x v="439"/>
    <s v="CUST10503"/>
    <s v="Customer 503"/>
    <n v="55"/>
    <s v="New"/>
    <s v="P2007"/>
    <s v="Saree"/>
    <x v="3"/>
    <s v="FashionMart"/>
    <n v="1"/>
    <n v="2600"/>
    <n v="5"/>
    <n v="2600"/>
    <n v="130"/>
    <n v="2470"/>
    <n v="1540.12"/>
    <n v="929.88"/>
    <x v="1"/>
    <s v="Mumbai"/>
    <s v="Maharashtra"/>
    <s v="India"/>
    <s v="Cash on Delivery"/>
    <x v="2"/>
    <s v="Standard"/>
    <x v="0"/>
    <s v="No"/>
    <s v="No"/>
  </r>
  <r>
    <x v="5436"/>
    <x v="439"/>
    <s v="CUST10454"/>
    <s v="Customer 454"/>
    <n v="41"/>
    <s v="New"/>
    <s v="P2008"/>
    <s v="Formal Shirt"/>
    <x v="3"/>
    <s v="Global Traders"/>
    <n v="1"/>
    <n v="1700"/>
    <n v="10"/>
    <n v="1700"/>
    <n v="170"/>
    <n v="1530"/>
    <n v="990.5"/>
    <n v="539.5"/>
    <x v="1"/>
    <s v="Kolkata"/>
    <s v="West Bengal"/>
    <s v="India"/>
    <s v="Credit Card"/>
    <x v="0"/>
    <s v="Standard"/>
    <x v="0"/>
    <s v="No"/>
    <s v="Yes"/>
  </r>
  <r>
    <x v="5437"/>
    <x v="439"/>
    <s v="CUST11799"/>
    <s v="Customer 1799"/>
    <n v="59"/>
    <s v="New"/>
    <s v="P5003"/>
    <s v="Calculator"/>
    <x v="1"/>
    <s v="Stationery Hub"/>
    <n v="1"/>
    <n v="650"/>
    <n v="0"/>
    <n v="650"/>
    <n v="0"/>
    <n v="650"/>
    <n v="450.51"/>
    <n v="199.49"/>
    <x v="2"/>
    <s v="Mumbai"/>
    <s v="Maharashtra"/>
    <s v="India"/>
    <s v="Debit Card"/>
    <x v="2"/>
    <s v="Standard"/>
    <x v="0"/>
    <s v="No"/>
    <s v="No"/>
  </r>
  <r>
    <x v="5438"/>
    <x v="439"/>
    <s v="CUST11838"/>
    <s v="Customer 1838"/>
    <n v="38"/>
    <s v="Loyal"/>
    <s v="P2004"/>
    <s v="Jacket"/>
    <x v="3"/>
    <s v="Global Traders"/>
    <n v="1"/>
    <n v="3500"/>
    <n v="20"/>
    <n v="3500"/>
    <n v="700"/>
    <n v="2800"/>
    <n v="1739.91"/>
    <n v="1060.0899999999999"/>
    <x v="1"/>
    <s v="Chandigarh"/>
    <s v="Chandigarh"/>
    <s v="India"/>
    <s v="Net Banking"/>
    <x v="2"/>
    <s v="Express"/>
    <x v="0"/>
    <s v="No"/>
    <s v="No"/>
  </r>
  <r>
    <x v="5439"/>
    <x v="440"/>
    <s v="CUST12394"/>
    <s v="Customer 2394"/>
    <n v="37"/>
    <s v="Returning"/>
    <s v="P3007"/>
    <s v="Vacuum Cleaner"/>
    <x v="2"/>
    <s v="Global Traders"/>
    <n v="3"/>
    <n v="8500"/>
    <n v="5"/>
    <n v="25500"/>
    <n v="1275"/>
    <n v="24225"/>
    <n v="14758.91"/>
    <n v="9466.09"/>
    <x v="1"/>
    <s v="Ahmedabad"/>
    <s v="Gujarat"/>
    <s v="India"/>
    <s v="Debit Card"/>
    <x v="0"/>
    <s v="Standard"/>
    <x v="0"/>
    <s v="No"/>
    <s v="No"/>
  </r>
  <r>
    <x v="5440"/>
    <x v="440"/>
    <s v="CUST10136"/>
    <s v="Customer 136"/>
    <n v="26"/>
    <s v="New"/>
    <s v="P3001"/>
    <s v="Coffee Maker"/>
    <x v="2"/>
    <s v="HomeNeeds"/>
    <n v="2"/>
    <n v="4200"/>
    <n v="10"/>
    <n v="8400"/>
    <n v="840"/>
    <n v="7560"/>
    <n v="4379.8599999999997"/>
    <n v="3180.14"/>
    <x v="0"/>
    <s v="Ahmedabad"/>
    <s v="Gujarat"/>
    <s v="India"/>
    <s v="Debit Card"/>
    <x v="2"/>
    <s v="Same Day"/>
    <x v="3"/>
    <s v="No"/>
    <s v="No"/>
  </r>
  <r>
    <x v="5441"/>
    <x v="440"/>
    <s v="CUST11150"/>
    <s v="Customer 1150"/>
    <n v="57"/>
    <s v="Returning"/>
    <s v="P5004"/>
    <s v="Pen Set"/>
    <x v="1"/>
    <s v="Stationery Hub"/>
    <n v="2"/>
    <n v="250"/>
    <n v="5"/>
    <n v="500"/>
    <n v="25"/>
    <n v="475"/>
    <n v="284.39"/>
    <n v="190.61"/>
    <x v="1"/>
    <s v="Bhopal"/>
    <s v="Madhya Pradesh"/>
    <s v="India"/>
    <s v="UPI"/>
    <x v="1"/>
    <s v="Standard"/>
    <x v="0"/>
    <s v="No"/>
    <s v="No"/>
  </r>
  <r>
    <x v="5442"/>
    <x v="440"/>
    <s v="CUST11049"/>
    <s v="Customer 1049"/>
    <n v="60"/>
    <s v="New"/>
    <s v="P1006"/>
    <s v="Keyboard"/>
    <x v="0"/>
    <s v="Metro Supplies"/>
    <n v="1"/>
    <n v="1800"/>
    <n v="20"/>
    <n v="1800"/>
    <n v="360"/>
    <n v="1440"/>
    <n v="1061.73"/>
    <n v="378.27"/>
    <x v="1"/>
    <s v="Coimbatore"/>
    <s v="Tamil Nadu"/>
    <s v="India"/>
    <s v="Debit Card"/>
    <x v="0"/>
    <s v="Express"/>
    <x v="1"/>
    <s v="No"/>
    <s v="No"/>
  </r>
  <r>
    <x v="5443"/>
    <x v="440"/>
    <s v="CUST10022"/>
    <s v="Customer 22"/>
    <n v="58"/>
    <s v="Loyal"/>
    <s v="P2006"/>
    <s v="Womens Kurti"/>
    <x v="3"/>
    <s v="FashionMart"/>
    <n v="1"/>
    <n v="1400"/>
    <n v="20"/>
    <n v="1400"/>
    <n v="280"/>
    <n v="1120"/>
    <n v="654.79"/>
    <n v="465.21"/>
    <x v="2"/>
    <s v="Chennai"/>
    <s v="Tamil Nadu"/>
    <s v="India"/>
    <s v="UPI"/>
    <x v="0"/>
    <s v="Same Day"/>
    <x v="0"/>
    <s v="No"/>
    <s v="No"/>
  </r>
  <r>
    <x v="5444"/>
    <x v="440"/>
    <s v="CUST10694"/>
    <s v="Customer 694"/>
    <n v="49"/>
    <s v="Returning"/>
    <s v="P3006"/>
    <s v="Water Bottle"/>
    <x v="2"/>
    <s v="Metro Supplies"/>
    <n v="1"/>
    <n v="700"/>
    <n v="20"/>
    <n v="700"/>
    <n v="140"/>
    <n v="560"/>
    <n v="402.95"/>
    <n v="157.05000000000001"/>
    <x v="2"/>
    <s v="Pune"/>
    <s v="Maharashtra"/>
    <s v="India"/>
    <s v="Debit Card"/>
    <x v="2"/>
    <s v="Express"/>
    <x v="0"/>
    <s v="No"/>
    <s v="No"/>
  </r>
  <r>
    <x v="5445"/>
    <x v="440"/>
    <s v="CUST11303"/>
    <s v="Customer 1303"/>
    <n v="36"/>
    <s v="New"/>
    <s v="P3007"/>
    <s v="Vacuum Cleaner"/>
    <x v="2"/>
    <s v="Global Traders"/>
    <n v="1"/>
    <n v="8500"/>
    <n v="10"/>
    <n v="8500"/>
    <n v="850"/>
    <n v="7650"/>
    <n v="5519.96"/>
    <n v="2130.04"/>
    <x v="1"/>
    <s v="Visakhapatnam"/>
    <s v="Andhra Pradesh"/>
    <s v="India"/>
    <s v="Cash on Delivery"/>
    <x v="2"/>
    <s v="Standard"/>
    <x v="2"/>
    <s v="No"/>
    <s v="No"/>
  </r>
  <r>
    <x v="5446"/>
    <x v="440"/>
    <s v="CUST11169"/>
    <s v="Customer 1169"/>
    <n v="32"/>
    <s v="Returning"/>
    <s v="P1009"/>
    <s v="Power Bank"/>
    <x v="0"/>
    <s v="Prime Distributors"/>
    <n v="1"/>
    <n v="1600"/>
    <n v="20"/>
    <n v="1600"/>
    <n v="320"/>
    <n v="1280"/>
    <n v="787.85"/>
    <n v="492.15"/>
    <x v="2"/>
    <s v="Patna"/>
    <s v="Bihar"/>
    <s v="India"/>
    <s v="Credit Card"/>
    <x v="0"/>
    <s v="Standard"/>
    <x v="0"/>
    <s v="No"/>
    <s v="No"/>
  </r>
  <r>
    <x v="5447"/>
    <x v="440"/>
    <s v="CUST12173"/>
    <s v="Customer 2173"/>
    <n v="48"/>
    <s v="New"/>
    <s v="P3007"/>
    <s v="Vacuum Cleaner"/>
    <x v="2"/>
    <s v="Global Traders"/>
    <n v="1"/>
    <n v="8500"/>
    <n v="0"/>
    <n v="8500"/>
    <n v="0"/>
    <n v="8500"/>
    <n v="5732.1"/>
    <n v="2767.9"/>
    <x v="1"/>
    <s v="Delhi"/>
    <s v="Delhi"/>
    <s v="India"/>
    <s v="Wallet"/>
    <x v="2"/>
    <s v="Express"/>
    <x v="4"/>
    <s v="No"/>
    <s v="No"/>
  </r>
  <r>
    <x v="5448"/>
    <x v="440"/>
    <s v="CUST10223"/>
    <s v="Customer 223"/>
    <n v="53"/>
    <s v="New"/>
    <s v="P2006"/>
    <s v="Womens Kurti"/>
    <x v="3"/>
    <s v="FashionMart"/>
    <n v="2"/>
    <n v="1400"/>
    <n v="10"/>
    <n v="2800"/>
    <n v="280"/>
    <n v="2520"/>
    <n v="1646.74"/>
    <n v="873.26"/>
    <x v="1"/>
    <s v="Hyderabad"/>
    <s v="Telangana"/>
    <s v="India"/>
    <s v="Net Banking"/>
    <x v="1"/>
    <s v="Standard"/>
    <x v="1"/>
    <s v="No"/>
    <s v="Yes"/>
  </r>
  <r>
    <x v="5449"/>
    <x v="440"/>
    <s v="CUST11146"/>
    <s v="Customer 1146"/>
    <n v="29"/>
    <s v="New"/>
    <s v="P2004"/>
    <s v="Jacket"/>
    <x v="3"/>
    <s v="Global Traders"/>
    <n v="1"/>
    <n v="3500"/>
    <n v="5"/>
    <n v="3500"/>
    <n v="175"/>
    <n v="3325"/>
    <n v="2306.77"/>
    <n v="1018.23"/>
    <x v="2"/>
    <s v="Hyderabad"/>
    <s v="Telangana"/>
    <s v="India"/>
    <s v="Net Banking"/>
    <x v="2"/>
    <s v="Standard"/>
    <x v="3"/>
    <s v="Yes"/>
    <s v="Yes"/>
  </r>
  <r>
    <x v="5450"/>
    <x v="440"/>
    <s v="CUST10356"/>
    <s v="Customer 356"/>
    <n v="18"/>
    <s v="Returning"/>
    <s v="P1008"/>
    <s v="Monitor"/>
    <x v="0"/>
    <s v="Global Traders"/>
    <n v="4"/>
    <n v="14500"/>
    <n v="10"/>
    <n v="58000"/>
    <n v="5800"/>
    <n v="52200"/>
    <n v="33330.480000000003"/>
    <n v="18869.52"/>
    <x v="1"/>
    <s v="Bengaluru"/>
    <s v="Karnataka"/>
    <s v="India"/>
    <s v="Cash on Delivery"/>
    <x v="0"/>
    <s v="Standard"/>
    <x v="0"/>
    <s v="No"/>
    <s v="No"/>
  </r>
  <r>
    <x v="5451"/>
    <x v="440"/>
    <s v="CUST10093"/>
    <s v="Customer 93"/>
    <n v="47"/>
    <s v="Loyal"/>
    <s v="P5003"/>
    <s v="Calculator"/>
    <x v="1"/>
    <s v="Stationery Hub"/>
    <n v="5"/>
    <n v="650"/>
    <n v="20"/>
    <n v="3250"/>
    <n v="650"/>
    <n v="2600"/>
    <n v="1639.42"/>
    <n v="960.58"/>
    <x v="1"/>
    <s v="Ahmedabad"/>
    <s v="Gujarat"/>
    <s v="India"/>
    <s v="Credit Card"/>
    <x v="2"/>
    <s v="Standard"/>
    <x v="0"/>
    <s v="No"/>
    <s v="No"/>
  </r>
  <r>
    <x v="5452"/>
    <x v="440"/>
    <s v="CUST12328"/>
    <s v="Customer 2328"/>
    <n v="21"/>
    <s v="New"/>
    <s v="P4003"/>
    <s v="Sunscreen"/>
    <x v="4"/>
    <s v="BeautyCare"/>
    <n v="2"/>
    <n v="700"/>
    <n v="10"/>
    <n v="1400"/>
    <n v="140"/>
    <n v="1260"/>
    <n v="794.32"/>
    <n v="465.68"/>
    <x v="1"/>
    <s v="Indore"/>
    <s v="Madhya Pradesh"/>
    <s v="India"/>
    <s v="Wallet"/>
    <x v="2"/>
    <s v="Standard"/>
    <x v="0"/>
    <s v="No"/>
    <s v="No"/>
  </r>
  <r>
    <x v="5453"/>
    <x v="440"/>
    <s v="CUST12309"/>
    <s v="Customer 2309"/>
    <n v="28"/>
    <s v="New"/>
    <s v="P2006"/>
    <s v="Womens Kurti"/>
    <x v="3"/>
    <s v="FashionMart"/>
    <n v="2"/>
    <n v="1400"/>
    <n v="15"/>
    <n v="2800"/>
    <n v="420"/>
    <n v="2380"/>
    <n v="1332.09"/>
    <n v="1047.9100000000001"/>
    <x v="2"/>
    <s v="Delhi"/>
    <s v="Delhi"/>
    <s v="India"/>
    <s v="Debit Card"/>
    <x v="2"/>
    <s v="Express"/>
    <x v="0"/>
    <s v="No"/>
    <s v="No"/>
  </r>
  <r>
    <x v="5454"/>
    <x v="441"/>
    <s v="CUST12296"/>
    <s v="Customer 2296"/>
    <n v="51"/>
    <s v="New"/>
    <s v="P3007"/>
    <s v="Vacuum Cleaner"/>
    <x v="2"/>
    <s v="Global Traders"/>
    <n v="1"/>
    <n v="8500"/>
    <n v="5"/>
    <n v="8500"/>
    <n v="425"/>
    <n v="8075"/>
    <n v="4698.3100000000004"/>
    <n v="3376.69"/>
    <x v="1"/>
    <s v="Lucknow"/>
    <s v="Uttar Pradesh"/>
    <s v="India"/>
    <s v="Wallet"/>
    <x v="0"/>
    <s v="Express"/>
    <x v="0"/>
    <s v="No"/>
    <s v="No"/>
  </r>
  <r>
    <x v="5455"/>
    <x v="441"/>
    <s v="CUST11654"/>
    <s v="Customer 1654"/>
    <n v="60"/>
    <s v="Returning"/>
    <s v="P1001"/>
    <s v="Laptop"/>
    <x v="0"/>
    <s v="TechSource India"/>
    <n v="1"/>
    <n v="55000"/>
    <n v="5"/>
    <n v="55000"/>
    <n v="2750"/>
    <n v="52250"/>
    <n v="37900.46"/>
    <n v="14349.54"/>
    <x v="1"/>
    <s v="Lucknow"/>
    <s v="Uttar Pradesh"/>
    <s v="India"/>
    <s v="Wallet"/>
    <x v="1"/>
    <s v="Standard"/>
    <x v="3"/>
    <s v="No"/>
    <s v="No"/>
  </r>
  <r>
    <x v="5456"/>
    <x v="441"/>
    <s v="CUST11434"/>
    <s v="Customer 1434"/>
    <n v="49"/>
    <s v="New"/>
    <s v="P4001"/>
    <s v="Face Wash"/>
    <x v="4"/>
    <s v="BeautyCare"/>
    <n v="1"/>
    <n v="450"/>
    <n v="0"/>
    <n v="450"/>
    <n v="0"/>
    <n v="450"/>
    <n v="306.99"/>
    <n v="143.01"/>
    <x v="2"/>
    <s v="Lucknow"/>
    <s v="Uttar Pradesh"/>
    <s v="India"/>
    <s v="UPI"/>
    <x v="0"/>
    <s v="Standard"/>
    <x v="0"/>
    <s v="No"/>
    <s v="No"/>
  </r>
  <r>
    <x v="5457"/>
    <x v="441"/>
    <s v="CUST10670"/>
    <s v="Customer 670"/>
    <n v="20"/>
    <s v="New"/>
    <s v="P1007"/>
    <s v="Mouse"/>
    <x v="0"/>
    <s v="RetailHub"/>
    <n v="4"/>
    <n v="900"/>
    <n v="5"/>
    <n v="3600"/>
    <n v="180"/>
    <n v="3420"/>
    <n v="2541.77"/>
    <n v="878.23"/>
    <x v="2"/>
    <s v="Visakhapatnam"/>
    <s v="Andhra Pradesh"/>
    <s v="India"/>
    <s v="Net Banking"/>
    <x v="2"/>
    <s v="Standard"/>
    <x v="0"/>
    <s v="No"/>
    <s v="No"/>
  </r>
  <r>
    <x v="5458"/>
    <x v="441"/>
    <s v="CUST11964"/>
    <s v="Customer 1964"/>
    <n v="35"/>
    <s v="Loyal"/>
    <s v="P3002"/>
    <s v="Air Fryer"/>
    <x v="2"/>
    <s v="HomeNeeds"/>
    <n v="4"/>
    <n v="6500"/>
    <n v="25"/>
    <n v="26000"/>
    <n v="6500"/>
    <n v="19500"/>
    <n v="11348.22"/>
    <n v="8151.78"/>
    <x v="1"/>
    <s v="Mumbai"/>
    <s v="Maharashtra"/>
    <s v="India"/>
    <s v="Wallet"/>
    <x v="1"/>
    <s v="Express"/>
    <x v="3"/>
    <s v="No"/>
    <s v="No"/>
  </r>
  <r>
    <x v="5459"/>
    <x v="441"/>
    <s v="CUST12071"/>
    <s v="Customer 2071"/>
    <n v="27"/>
    <s v="Loyal"/>
    <s v="P3002"/>
    <s v="Air Fryer"/>
    <x v="2"/>
    <s v="HomeNeeds"/>
    <n v="1"/>
    <n v="6500"/>
    <n v="5"/>
    <n v="6500"/>
    <n v="325"/>
    <n v="6175"/>
    <n v="3474.04"/>
    <n v="2700.96"/>
    <x v="0"/>
    <s v="Mumbai"/>
    <s v="Maharashtra"/>
    <s v="India"/>
    <s v="Net Banking"/>
    <x v="0"/>
    <s v="Standard"/>
    <x v="0"/>
    <s v="No"/>
    <s v="No"/>
  </r>
  <r>
    <x v="5460"/>
    <x v="441"/>
    <s v="CUST10695"/>
    <s v="Customer 695"/>
    <n v="59"/>
    <s v="Loyal"/>
    <s v="P5003"/>
    <s v="Calculator"/>
    <x v="1"/>
    <s v="Stationery Hub"/>
    <n v="1"/>
    <n v="650"/>
    <n v="10"/>
    <n v="650"/>
    <n v="65"/>
    <n v="585"/>
    <n v="398.74"/>
    <n v="186.26"/>
    <x v="0"/>
    <s v="Coimbatore"/>
    <s v="Tamil Nadu"/>
    <s v="India"/>
    <s v="Wallet"/>
    <x v="2"/>
    <s v="Express"/>
    <x v="0"/>
    <s v="No"/>
    <s v="No"/>
  </r>
  <r>
    <x v="5461"/>
    <x v="441"/>
    <s v="CUST12088"/>
    <s v="Customer 2088"/>
    <n v="26"/>
    <s v="Returning"/>
    <s v="P5004"/>
    <s v="Pen Set"/>
    <x v="1"/>
    <s v="Stationery Hub"/>
    <n v="4"/>
    <n v="250"/>
    <n v="0"/>
    <n v="1000"/>
    <n v="0"/>
    <n v="1000"/>
    <n v="704.66"/>
    <n v="295.33999999999997"/>
    <x v="0"/>
    <s v="Kolkata"/>
    <s v="West Bengal"/>
    <s v="India"/>
    <s v="Wallet"/>
    <x v="0"/>
    <s v="Express"/>
    <x v="0"/>
    <s v="No"/>
    <s v="No"/>
  </r>
  <r>
    <x v="5462"/>
    <x v="441"/>
    <s v="CUST12186"/>
    <s v="Customer 2186"/>
    <n v="22"/>
    <s v="New"/>
    <s v="P4006"/>
    <s v="Lipstick"/>
    <x v="4"/>
    <s v="BeautyCare"/>
    <n v="1"/>
    <n v="850"/>
    <n v="25"/>
    <n v="850"/>
    <n v="212.5"/>
    <n v="637.5"/>
    <n v="416.73"/>
    <n v="220.77"/>
    <x v="1"/>
    <s v="Kolkata"/>
    <s v="West Bengal"/>
    <s v="India"/>
    <s v="Net Banking"/>
    <x v="0"/>
    <s v="Standard"/>
    <x v="0"/>
    <s v="No"/>
    <s v="No"/>
  </r>
  <r>
    <x v="5463"/>
    <x v="441"/>
    <s v="CUST10706"/>
    <s v="Customer 706"/>
    <n v="41"/>
    <s v="New"/>
    <s v="P1006"/>
    <s v="Keyboard"/>
    <x v="0"/>
    <s v="Metro Supplies"/>
    <n v="1"/>
    <n v="1800"/>
    <n v="15"/>
    <n v="1800"/>
    <n v="270"/>
    <n v="1530"/>
    <n v="1187.99"/>
    <n v="342.01"/>
    <x v="2"/>
    <s v="Lucknow"/>
    <s v="Uttar Pradesh"/>
    <s v="India"/>
    <s v="Credit Card"/>
    <x v="2"/>
    <s v="Standard"/>
    <x v="2"/>
    <s v="No"/>
    <s v="No"/>
  </r>
  <r>
    <x v="5464"/>
    <x v="441"/>
    <s v="CUST10212"/>
    <s v="Customer 212"/>
    <n v="53"/>
    <s v="Loyal"/>
    <s v="P3006"/>
    <s v="Water Bottle"/>
    <x v="2"/>
    <s v="Metro Supplies"/>
    <n v="2"/>
    <n v="700"/>
    <n v="5"/>
    <n v="1400"/>
    <n v="70"/>
    <n v="1330"/>
    <n v="773.23"/>
    <n v="556.77"/>
    <x v="2"/>
    <s v="Indore"/>
    <s v="Madhya Pradesh"/>
    <s v="India"/>
    <s v="Cash on Delivery"/>
    <x v="0"/>
    <s v="Standard"/>
    <x v="0"/>
    <s v="No"/>
    <s v="No"/>
  </r>
  <r>
    <x v="5465"/>
    <x v="441"/>
    <s v="CUST11345"/>
    <s v="Customer 1345"/>
    <n v="24"/>
    <s v="Returning"/>
    <s v="P2006"/>
    <s v="Womens Kurti"/>
    <x v="3"/>
    <s v="FashionMart"/>
    <n v="4"/>
    <n v="1400"/>
    <n v="15"/>
    <n v="5600"/>
    <n v="840"/>
    <n v="4760"/>
    <n v="3603.67"/>
    <n v="1156.33"/>
    <x v="2"/>
    <s v="Mumbai"/>
    <s v="Maharashtra"/>
    <s v="India"/>
    <s v="Cash on Delivery"/>
    <x v="2"/>
    <s v="Express"/>
    <x v="0"/>
    <s v="No"/>
    <s v="No"/>
  </r>
  <r>
    <x v="5466"/>
    <x v="441"/>
    <s v="CUST11747"/>
    <s v="Customer 1747"/>
    <n v="39"/>
    <s v="New"/>
    <s v="P3001"/>
    <s v="Coffee Maker"/>
    <x v="2"/>
    <s v="HomeNeeds"/>
    <n v="3"/>
    <n v="4200"/>
    <n v="25"/>
    <n v="12600"/>
    <n v="3150"/>
    <n v="9450"/>
    <n v="5539.81"/>
    <n v="3910.19"/>
    <x v="1"/>
    <s v="Visakhapatnam"/>
    <s v="Andhra Pradesh"/>
    <s v="India"/>
    <s v="Wallet"/>
    <x v="0"/>
    <s v="Standard"/>
    <x v="0"/>
    <s v="No"/>
    <s v="No"/>
  </r>
  <r>
    <x v="5467"/>
    <x v="442"/>
    <s v="CUST10146"/>
    <s v="Customer 146"/>
    <n v="55"/>
    <s v="Loyal"/>
    <s v="P3005"/>
    <s v="Bedsheet Set"/>
    <x v="2"/>
    <s v="RetailHub"/>
    <n v="5"/>
    <n v="1800"/>
    <n v="0"/>
    <n v="9000"/>
    <n v="0"/>
    <n v="9000"/>
    <n v="5058.28"/>
    <n v="3941.72"/>
    <x v="1"/>
    <s v="Surat"/>
    <s v="Gujarat"/>
    <s v="India"/>
    <s v="Credit Card"/>
    <x v="2"/>
    <s v="Standard"/>
    <x v="0"/>
    <s v="No"/>
    <s v="No"/>
  </r>
  <r>
    <x v="5468"/>
    <x v="442"/>
    <s v="CUST12388"/>
    <s v="Customer 2388"/>
    <n v="52"/>
    <s v="New"/>
    <s v="P5002"/>
    <s v="Novel"/>
    <x v="1"/>
    <s v="Stationery Hub"/>
    <n v="1"/>
    <n v="400"/>
    <n v="0"/>
    <n v="400"/>
    <n v="0"/>
    <n v="400"/>
    <n v="272.74"/>
    <n v="127.26"/>
    <x v="2"/>
    <s v="Chandigarh"/>
    <s v="Chandigarh"/>
    <s v="India"/>
    <s v="Net Banking"/>
    <x v="0"/>
    <s v="Standard"/>
    <x v="0"/>
    <s v="No"/>
    <s v="No"/>
  </r>
  <r>
    <x v="5469"/>
    <x v="442"/>
    <s v="CUST11804"/>
    <s v="Customer 1804"/>
    <n v="19"/>
    <s v="Returning"/>
    <s v="P5004"/>
    <s v="Pen Set"/>
    <x v="1"/>
    <s v="Stationery Hub"/>
    <n v="4"/>
    <n v="250"/>
    <n v="5"/>
    <n v="1000"/>
    <n v="50"/>
    <n v="950"/>
    <n v="596.96"/>
    <n v="353.04"/>
    <x v="0"/>
    <s v="Chandigarh"/>
    <s v="Chandigarh"/>
    <s v="India"/>
    <s v="Credit Card"/>
    <x v="0"/>
    <s v="Standard"/>
    <x v="0"/>
    <s v="No"/>
    <s v="No"/>
  </r>
  <r>
    <x v="5470"/>
    <x v="442"/>
    <s v="CUST11531"/>
    <s v="Customer 1531"/>
    <n v="59"/>
    <s v="Loyal"/>
    <s v="P5005"/>
    <s v="Desk Organizer"/>
    <x v="1"/>
    <s v="Stationery Hub"/>
    <n v="5"/>
    <n v="600"/>
    <n v="0"/>
    <n v="3000"/>
    <n v="0"/>
    <n v="3000"/>
    <n v="1660.06"/>
    <n v="1339.94"/>
    <x v="1"/>
    <s v="Bhopal"/>
    <s v="Madhya Pradesh"/>
    <s v="India"/>
    <s v="Wallet"/>
    <x v="0"/>
    <s v="Same Day"/>
    <x v="0"/>
    <s v="No"/>
    <s v="No"/>
  </r>
  <r>
    <x v="5471"/>
    <x v="442"/>
    <s v="CUST11871"/>
    <s v="Customer 1871"/>
    <n v="49"/>
    <s v="New"/>
    <s v="P1006"/>
    <s v="Keyboard"/>
    <x v="0"/>
    <s v="Metro Supplies"/>
    <n v="1"/>
    <n v="1800"/>
    <n v="0"/>
    <n v="1800"/>
    <n v="0"/>
    <n v="1800"/>
    <n v="1463.83"/>
    <n v="336.17"/>
    <x v="1"/>
    <s v="Delhi"/>
    <s v="Delhi"/>
    <s v="India"/>
    <s v="Wallet"/>
    <x v="2"/>
    <s v="Standard"/>
    <x v="1"/>
    <s v="No"/>
    <s v="No"/>
  </r>
  <r>
    <x v="5472"/>
    <x v="442"/>
    <s v="CUST12222"/>
    <s v="Customer 2222"/>
    <n v="19"/>
    <s v="New"/>
    <s v="P3002"/>
    <s v="Air Fryer"/>
    <x v="2"/>
    <s v="HomeNeeds"/>
    <n v="2"/>
    <n v="6500"/>
    <n v="5"/>
    <n v="13000"/>
    <n v="650"/>
    <n v="12350"/>
    <n v="7648.02"/>
    <n v="4701.9799999999996"/>
    <x v="2"/>
    <s v="Bhubaneswar"/>
    <s v="Odisha"/>
    <s v="India"/>
    <s v="Credit Card"/>
    <x v="1"/>
    <s v="Standard"/>
    <x v="1"/>
    <s v="No"/>
    <s v="No"/>
  </r>
  <r>
    <x v="5473"/>
    <x v="442"/>
    <s v="CUST10201"/>
    <s v="Customer 201"/>
    <n v="33"/>
    <s v="New"/>
    <s v="P2001"/>
    <s v="Running Shoes"/>
    <x v="3"/>
    <s v="FashionMart"/>
    <n v="2"/>
    <n v="3200"/>
    <n v="10"/>
    <n v="6400"/>
    <n v="640"/>
    <n v="5760"/>
    <n v="3874.19"/>
    <n v="1885.81"/>
    <x v="0"/>
    <s v="Bhopal"/>
    <s v="Madhya Pradesh"/>
    <s v="India"/>
    <s v="Cash on Delivery"/>
    <x v="2"/>
    <s v="Standard"/>
    <x v="0"/>
    <s v="No"/>
    <s v="No"/>
  </r>
  <r>
    <x v="5474"/>
    <x v="442"/>
    <s v="CUST10419"/>
    <s v="Customer 419"/>
    <n v="37"/>
    <s v="Loyal"/>
    <s v="P5005"/>
    <s v="Desk Organizer"/>
    <x v="1"/>
    <s v="Stationery Hub"/>
    <n v="1"/>
    <n v="600"/>
    <n v="20"/>
    <n v="600"/>
    <n v="120"/>
    <n v="480"/>
    <n v="351.22"/>
    <n v="128.78"/>
    <x v="0"/>
    <s v="Delhi"/>
    <s v="Delhi"/>
    <s v="India"/>
    <s v="Net Banking"/>
    <x v="0"/>
    <s v="Standard"/>
    <x v="0"/>
    <s v="No"/>
    <s v="Yes"/>
  </r>
  <r>
    <x v="5475"/>
    <x v="442"/>
    <s v="CUST10685"/>
    <s v="Customer 685"/>
    <n v="55"/>
    <s v="Returning"/>
    <s v="P1001"/>
    <s v="Laptop"/>
    <x v="0"/>
    <s v="TechSource India"/>
    <n v="4"/>
    <n v="55000"/>
    <n v="5"/>
    <n v="220000"/>
    <n v="11000"/>
    <n v="209000"/>
    <n v="162689.26"/>
    <n v="46310.74"/>
    <x v="0"/>
    <s v="Chennai"/>
    <s v="Tamil Nadu"/>
    <s v="India"/>
    <s v="UPI"/>
    <x v="2"/>
    <s v="Express"/>
    <x v="0"/>
    <s v="No"/>
    <s v="No"/>
  </r>
  <r>
    <x v="5476"/>
    <x v="442"/>
    <s v="CUST10729"/>
    <s v="Customer 729"/>
    <n v="44"/>
    <s v="Loyal"/>
    <s v="P5002"/>
    <s v="Novel"/>
    <x v="1"/>
    <s v="Stationery Hub"/>
    <n v="2"/>
    <n v="400"/>
    <n v="0"/>
    <n v="800"/>
    <n v="0"/>
    <n v="800"/>
    <n v="597.69000000000005"/>
    <n v="202.31"/>
    <x v="0"/>
    <s v="Visakhapatnam"/>
    <s v="Andhra Pradesh"/>
    <s v="India"/>
    <s v="UPI"/>
    <x v="1"/>
    <s v="Standard"/>
    <x v="0"/>
    <s v="No"/>
    <s v="No"/>
  </r>
  <r>
    <x v="5477"/>
    <x v="442"/>
    <s v="CUST10187"/>
    <s v="Customer 187"/>
    <n v="48"/>
    <s v="Loyal"/>
    <s v="P1002"/>
    <s v="Smartphone"/>
    <x v="0"/>
    <s v="Global Traders"/>
    <n v="1"/>
    <n v="28000"/>
    <n v="5"/>
    <n v="28000"/>
    <n v="1400"/>
    <n v="26600"/>
    <n v="15595.67"/>
    <n v="11004.33"/>
    <x v="1"/>
    <s v="Ahmedabad"/>
    <s v="Gujarat"/>
    <s v="India"/>
    <s v="Cash on Delivery"/>
    <x v="2"/>
    <s v="Express"/>
    <x v="3"/>
    <s v="No"/>
    <s v="No"/>
  </r>
  <r>
    <x v="5478"/>
    <x v="442"/>
    <s v="CUST11704"/>
    <s v="Customer 1704"/>
    <n v="37"/>
    <s v="Loyal"/>
    <s v="P4003"/>
    <s v="Sunscreen"/>
    <x v="4"/>
    <s v="BeautyCare"/>
    <n v="2"/>
    <n v="700"/>
    <n v="10"/>
    <n v="1400"/>
    <n v="140"/>
    <n v="1260"/>
    <n v="770.16"/>
    <n v="489.84"/>
    <x v="1"/>
    <s v="Chandigarh"/>
    <s v="Chandigarh"/>
    <s v="India"/>
    <s v="UPI"/>
    <x v="0"/>
    <s v="Standard"/>
    <x v="0"/>
    <s v="No"/>
    <s v="No"/>
  </r>
  <r>
    <x v="5479"/>
    <x v="442"/>
    <s v="CUST10428"/>
    <s v="Customer 428"/>
    <n v="45"/>
    <s v="Returning"/>
    <s v="P1005"/>
    <s v="Tablet"/>
    <x v="0"/>
    <s v="RetailHub"/>
    <n v="3"/>
    <n v="18000"/>
    <n v="0"/>
    <n v="54000"/>
    <n v="0"/>
    <n v="54000"/>
    <n v="33312.49"/>
    <n v="20687.509999999998"/>
    <x v="1"/>
    <s v="Bhopal"/>
    <s v="Madhya Pradesh"/>
    <s v="India"/>
    <s v="Wallet"/>
    <x v="1"/>
    <s v="Standard"/>
    <x v="0"/>
    <s v="No"/>
    <s v="No"/>
  </r>
  <r>
    <x v="5480"/>
    <x v="442"/>
    <s v="CUST11139"/>
    <s v="Customer 1139"/>
    <n v="43"/>
    <s v="Returning"/>
    <s v="P1009"/>
    <s v="Power Bank"/>
    <x v="0"/>
    <s v="Prime Distributors"/>
    <n v="1"/>
    <n v="1600"/>
    <n v="0"/>
    <n v="1600"/>
    <n v="0"/>
    <n v="1600"/>
    <n v="1009.74"/>
    <n v="590.26"/>
    <x v="1"/>
    <s v="Jaipur"/>
    <s v="Rajasthan"/>
    <s v="India"/>
    <s v="Wallet"/>
    <x v="2"/>
    <s v="Standard"/>
    <x v="1"/>
    <s v="No"/>
    <s v="No"/>
  </r>
  <r>
    <x v="5481"/>
    <x v="443"/>
    <s v="CUST10375"/>
    <s v="Customer 375"/>
    <n v="29"/>
    <s v="Returning"/>
    <s v="P2004"/>
    <s v="Jacket"/>
    <x v="3"/>
    <s v="Global Traders"/>
    <n v="2"/>
    <n v="3500"/>
    <n v="0"/>
    <n v="7000"/>
    <n v="0"/>
    <n v="7000"/>
    <n v="4493.6499999999996"/>
    <n v="2506.35"/>
    <x v="1"/>
    <s v="Guwahati"/>
    <s v="Assam"/>
    <s v="India"/>
    <s v="Net Banking"/>
    <x v="2"/>
    <s v="Standard"/>
    <x v="0"/>
    <s v="No"/>
    <s v="No"/>
  </r>
  <r>
    <x v="5482"/>
    <x v="443"/>
    <s v="CUST11709"/>
    <s v="Customer 1709"/>
    <n v="22"/>
    <s v="Returning"/>
    <s v="P4006"/>
    <s v="Lipstick"/>
    <x v="4"/>
    <s v="BeautyCare"/>
    <n v="3"/>
    <n v="850"/>
    <n v="20"/>
    <n v="2550"/>
    <n v="510"/>
    <n v="2040"/>
    <n v="1259.28"/>
    <n v="780.72"/>
    <x v="1"/>
    <s v="Bhopal"/>
    <s v="Madhya Pradesh"/>
    <s v="India"/>
    <s v="Credit Card"/>
    <x v="2"/>
    <s v="Standard"/>
    <x v="0"/>
    <s v="No"/>
    <s v="No"/>
  </r>
  <r>
    <x v="5483"/>
    <x v="443"/>
    <s v="CUST11247"/>
    <s v="Customer 1247"/>
    <n v="33"/>
    <s v="Returning"/>
    <s v="P1004"/>
    <s v="Smartwatch"/>
    <x v="0"/>
    <s v="TechSource India"/>
    <n v="5"/>
    <n v="6500"/>
    <n v="0"/>
    <n v="32500"/>
    <n v="0"/>
    <n v="32500"/>
    <n v="21757.83"/>
    <n v="10742.17"/>
    <x v="1"/>
    <s v="Surat"/>
    <s v="Gujarat"/>
    <s v="India"/>
    <s v="UPI"/>
    <x v="1"/>
    <s v="Express"/>
    <x v="0"/>
    <s v="No"/>
    <s v="No"/>
  </r>
  <r>
    <x v="5484"/>
    <x v="443"/>
    <s v="CUST10254"/>
    <s v="Customer 254"/>
    <n v="33"/>
    <s v="New"/>
    <s v="P3002"/>
    <s v="Air Fryer"/>
    <x v="2"/>
    <s v="HomeNeeds"/>
    <n v="1"/>
    <n v="6500"/>
    <n v="0"/>
    <n v="6500"/>
    <n v="0"/>
    <n v="6500"/>
    <n v="3756.26"/>
    <n v="2743.74"/>
    <x v="1"/>
    <s v="Chandigarh"/>
    <s v="Chandigarh"/>
    <s v="India"/>
    <s v="Debit Card"/>
    <x v="1"/>
    <s v="Standard"/>
    <x v="3"/>
    <s v="No"/>
    <s v="No"/>
  </r>
  <r>
    <x v="5485"/>
    <x v="443"/>
    <s v="CUST10825"/>
    <s v="Customer 825"/>
    <n v="34"/>
    <s v="Returning"/>
    <s v="P4006"/>
    <s v="Lipstick"/>
    <x v="4"/>
    <s v="BeautyCare"/>
    <n v="2"/>
    <n v="850"/>
    <n v="20"/>
    <n v="1700"/>
    <n v="340"/>
    <n v="1360"/>
    <n v="753.74"/>
    <n v="606.26"/>
    <x v="2"/>
    <s v="Ahmedabad"/>
    <s v="Gujarat"/>
    <s v="India"/>
    <s v="Net Banking"/>
    <x v="0"/>
    <s v="Standard"/>
    <x v="0"/>
    <s v="No"/>
    <s v="No"/>
  </r>
  <r>
    <x v="5486"/>
    <x v="443"/>
    <s v="CUST12448"/>
    <s v="Customer 2448"/>
    <n v="24"/>
    <s v="New"/>
    <s v="P1007"/>
    <s v="Mouse"/>
    <x v="0"/>
    <s v="RetailHub"/>
    <n v="2"/>
    <n v="900"/>
    <n v="0"/>
    <n v="1800"/>
    <n v="0"/>
    <n v="1800"/>
    <n v="1475.99"/>
    <n v="324.01"/>
    <x v="1"/>
    <s v="Delhi"/>
    <s v="Delhi"/>
    <s v="India"/>
    <s v="Credit Card"/>
    <x v="0"/>
    <s v="Standard"/>
    <x v="0"/>
    <s v="No"/>
    <s v="No"/>
  </r>
  <r>
    <x v="5487"/>
    <x v="443"/>
    <s v="CUST10014"/>
    <s v="Customer 14"/>
    <n v="18"/>
    <s v="Returning"/>
    <s v="P1007"/>
    <s v="Mouse"/>
    <x v="0"/>
    <s v="RetailHub"/>
    <n v="2"/>
    <n v="900"/>
    <n v="10"/>
    <n v="1800"/>
    <n v="180"/>
    <n v="1620"/>
    <n v="1004.25"/>
    <n v="615.75"/>
    <x v="1"/>
    <s v="Bengaluru"/>
    <s v="Karnataka"/>
    <s v="India"/>
    <s v="Cash on Delivery"/>
    <x v="1"/>
    <s v="Same Day"/>
    <x v="0"/>
    <s v="No"/>
    <s v="No"/>
  </r>
  <r>
    <x v="5488"/>
    <x v="443"/>
    <s v="CUST10668"/>
    <s v="Customer 668"/>
    <n v="50"/>
    <s v="New"/>
    <s v="P1006"/>
    <s v="Keyboard"/>
    <x v="0"/>
    <s v="Metro Supplies"/>
    <n v="3"/>
    <n v="1800"/>
    <n v="15"/>
    <n v="5400"/>
    <n v="810"/>
    <n v="4590"/>
    <n v="3545.18"/>
    <n v="1044.82"/>
    <x v="2"/>
    <s v="Jaipur"/>
    <s v="Rajasthan"/>
    <s v="India"/>
    <s v="Credit Card"/>
    <x v="1"/>
    <s v="Standard"/>
    <x v="0"/>
    <s v="No"/>
    <s v="No"/>
  </r>
  <r>
    <x v="5489"/>
    <x v="443"/>
    <s v="CUST11342"/>
    <s v="Customer 1342"/>
    <n v="58"/>
    <s v="Returning"/>
    <s v="P1006"/>
    <s v="Keyboard"/>
    <x v="0"/>
    <s v="Metro Supplies"/>
    <n v="2"/>
    <n v="1800"/>
    <n v="10"/>
    <n v="3600"/>
    <n v="360"/>
    <n v="3240"/>
    <n v="2549.63"/>
    <n v="690.37"/>
    <x v="2"/>
    <s v="Coimbatore"/>
    <s v="Tamil Nadu"/>
    <s v="India"/>
    <s v="Cash on Delivery"/>
    <x v="0"/>
    <s v="Standard"/>
    <x v="0"/>
    <s v="No"/>
    <s v="No"/>
  </r>
  <r>
    <x v="5490"/>
    <x v="443"/>
    <s v="CUST11957"/>
    <s v="Customer 1957"/>
    <n v="57"/>
    <s v="New"/>
    <s v="P1006"/>
    <s v="Keyboard"/>
    <x v="0"/>
    <s v="Metro Supplies"/>
    <n v="4"/>
    <n v="1800"/>
    <n v="0"/>
    <n v="7200"/>
    <n v="0"/>
    <n v="7200"/>
    <n v="4768.17"/>
    <n v="2431.83"/>
    <x v="1"/>
    <s v="Pune"/>
    <s v="Maharashtra"/>
    <s v="India"/>
    <s v="Net Banking"/>
    <x v="2"/>
    <s v="Standard"/>
    <x v="0"/>
    <s v="No"/>
    <s v="Yes"/>
  </r>
  <r>
    <x v="5491"/>
    <x v="443"/>
    <s v="CUST11757"/>
    <s v="Customer 1757"/>
    <n v="36"/>
    <s v="Returning"/>
    <s v="P2004"/>
    <s v="Jacket"/>
    <x v="3"/>
    <s v="Global Traders"/>
    <n v="1"/>
    <n v="3500"/>
    <n v="5"/>
    <n v="3500"/>
    <n v="175"/>
    <n v="3325"/>
    <n v="2522.9299999999998"/>
    <n v="802.07"/>
    <x v="2"/>
    <s v="Ahmedabad"/>
    <s v="Gujarat"/>
    <s v="India"/>
    <s v="Debit Card"/>
    <x v="2"/>
    <s v="Standard"/>
    <x v="3"/>
    <s v="No"/>
    <s v="No"/>
  </r>
  <r>
    <x v="5492"/>
    <x v="443"/>
    <s v="CUST10117"/>
    <s v="Customer 117"/>
    <n v="31"/>
    <s v="Returning"/>
    <s v="P2002"/>
    <s v="Jeans"/>
    <x v="3"/>
    <s v="FashionMart"/>
    <n v="3"/>
    <n v="2200"/>
    <n v="10"/>
    <n v="6600"/>
    <n v="660"/>
    <n v="5940"/>
    <n v="4153.53"/>
    <n v="1786.47"/>
    <x v="1"/>
    <s v="Guwahati"/>
    <s v="Assam"/>
    <s v="India"/>
    <s v="Net Banking"/>
    <x v="1"/>
    <s v="Same Day"/>
    <x v="1"/>
    <s v="Yes"/>
    <s v="No"/>
  </r>
  <r>
    <x v="5493"/>
    <x v="443"/>
    <s v="CUST11215"/>
    <s v="Customer 1215"/>
    <n v="45"/>
    <s v="Loyal"/>
    <s v="P1005"/>
    <s v="Tablet"/>
    <x v="0"/>
    <s v="RetailHub"/>
    <n v="1"/>
    <n v="18000"/>
    <n v="20"/>
    <n v="18000"/>
    <n v="3600"/>
    <n v="14400"/>
    <n v="11316.48"/>
    <n v="3083.52"/>
    <x v="2"/>
    <s v="Pune"/>
    <s v="Maharashtra"/>
    <s v="India"/>
    <s v="Cash on Delivery"/>
    <x v="0"/>
    <s v="Standard"/>
    <x v="0"/>
    <s v="No"/>
    <s v="Yes"/>
  </r>
  <r>
    <x v="5494"/>
    <x v="443"/>
    <s v="CUST11056"/>
    <s v="Customer 1056"/>
    <n v="28"/>
    <s v="New"/>
    <s v="P3001"/>
    <s v="Coffee Maker"/>
    <x v="2"/>
    <s v="HomeNeeds"/>
    <n v="3"/>
    <n v="4200"/>
    <n v="25"/>
    <n v="12600"/>
    <n v="3150"/>
    <n v="9450"/>
    <n v="6307.6"/>
    <n v="3142.4"/>
    <x v="2"/>
    <s v="Bhopal"/>
    <s v="Madhya Pradesh"/>
    <s v="India"/>
    <s v="Net Banking"/>
    <x v="0"/>
    <s v="Standard"/>
    <x v="0"/>
    <s v="No"/>
    <s v="No"/>
  </r>
  <r>
    <x v="5495"/>
    <x v="443"/>
    <s v="CUST11476"/>
    <s v="Customer 1476"/>
    <n v="38"/>
    <s v="Loyal"/>
    <s v="P2003"/>
    <s v="T-Shirt"/>
    <x v="3"/>
    <s v="RetailHub"/>
    <n v="1"/>
    <n v="900"/>
    <n v="25"/>
    <n v="900"/>
    <n v="225"/>
    <n v="675"/>
    <n v="388.66"/>
    <n v="286.33999999999997"/>
    <x v="1"/>
    <s v="Mumbai"/>
    <s v="Maharashtra"/>
    <s v="India"/>
    <s v="Net Banking"/>
    <x v="1"/>
    <s v="Express"/>
    <x v="0"/>
    <s v="No"/>
    <s v="Yes"/>
  </r>
  <r>
    <x v="5496"/>
    <x v="443"/>
    <s v="CUST10401"/>
    <s v="Customer 401"/>
    <n v="35"/>
    <s v="New"/>
    <s v="P1003"/>
    <s v="Headphones"/>
    <x v="0"/>
    <s v="Metro Supplies"/>
    <n v="2"/>
    <n v="2500"/>
    <n v="5"/>
    <n v="5000"/>
    <n v="250"/>
    <n v="4750"/>
    <n v="2682.36"/>
    <n v="2067.64"/>
    <x v="0"/>
    <s v="Guwahati"/>
    <s v="Assam"/>
    <s v="India"/>
    <s v="Credit Card"/>
    <x v="2"/>
    <s v="Express"/>
    <x v="0"/>
    <s v="No"/>
    <s v="No"/>
  </r>
  <r>
    <x v="5497"/>
    <x v="443"/>
    <s v="CUST10729"/>
    <s v="Customer 729"/>
    <n v="19"/>
    <s v="New"/>
    <s v="P1005"/>
    <s v="Tablet"/>
    <x v="0"/>
    <s v="RetailHub"/>
    <n v="1"/>
    <n v="18000"/>
    <n v="30"/>
    <n v="18000"/>
    <n v="5400"/>
    <n v="12600"/>
    <n v="7333.18"/>
    <n v="5266.82"/>
    <x v="2"/>
    <s v="Bengaluru"/>
    <s v="Karnataka"/>
    <s v="India"/>
    <s v="Credit Card"/>
    <x v="0"/>
    <s v="Standard"/>
    <x v="0"/>
    <s v="No"/>
    <s v="No"/>
  </r>
  <r>
    <x v="5498"/>
    <x v="443"/>
    <s v="CUST11045"/>
    <s v="Customer 1045"/>
    <n v="25"/>
    <s v="Returning"/>
    <s v="P3001"/>
    <s v="Coffee Maker"/>
    <x v="2"/>
    <s v="HomeNeeds"/>
    <n v="1"/>
    <n v="4200"/>
    <n v="25"/>
    <n v="4200"/>
    <n v="1050"/>
    <n v="3150"/>
    <n v="1775.28"/>
    <n v="1374.72"/>
    <x v="1"/>
    <s v="Hyderabad"/>
    <s v="Telangana"/>
    <s v="India"/>
    <s v="Wallet"/>
    <x v="0"/>
    <s v="Standard"/>
    <x v="0"/>
    <s v="No"/>
    <s v="No"/>
  </r>
  <r>
    <x v="5499"/>
    <x v="443"/>
    <s v="CUST12010"/>
    <s v="Customer 2010"/>
    <n v="38"/>
    <s v="Returning"/>
    <s v="P2004"/>
    <s v="Jacket"/>
    <x v="3"/>
    <s v="Global Traders"/>
    <n v="3"/>
    <n v="3500"/>
    <n v="10"/>
    <n v="10500"/>
    <n v="1050"/>
    <n v="9450"/>
    <n v="5388.62"/>
    <n v="4061.38"/>
    <x v="2"/>
    <s v="Bhopal"/>
    <s v="Madhya Pradesh"/>
    <s v="India"/>
    <s v="Debit Card"/>
    <x v="2"/>
    <s v="Standard"/>
    <x v="0"/>
    <s v="No"/>
    <s v="No"/>
  </r>
  <r>
    <x v="5500"/>
    <x v="444"/>
    <s v="CUST11020"/>
    <s v="Customer 1020"/>
    <n v="32"/>
    <s v="Loyal"/>
    <s v="P5005"/>
    <s v="Desk Organizer"/>
    <x v="1"/>
    <s v="Stationery Hub"/>
    <n v="2"/>
    <n v="600"/>
    <n v="15"/>
    <n v="1200"/>
    <n v="180"/>
    <n v="1020"/>
    <n v="611.04999999999995"/>
    <n v="408.95"/>
    <x v="1"/>
    <s v="Bhubaneswar"/>
    <s v="Odisha"/>
    <s v="India"/>
    <s v="Debit Card"/>
    <x v="2"/>
    <s v="Standard"/>
    <x v="0"/>
    <s v="No"/>
    <s v="No"/>
  </r>
  <r>
    <x v="5501"/>
    <x v="444"/>
    <s v="CUST10847"/>
    <s v="Customer 847"/>
    <n v="51"/>
    <s v="Returning"/>
    <s v="P5002"/>
    <s v="Novel"/>
    <x v="1"/>
    <s v="Stationery Hub"/>
    <n v="3"/>
    <n v="400"/>
    <n v="10"/>
    <n v="1200"/>
    <n v="120"/>
    <n v="1080"/>
    <n v="875.5"/>
    <n v="204.5"/>
    <x v="1"/>
    <s v="Chandigarh"/>
    <s v="Chandigarh"/>
    <s v="India"/>
    <s v="Wallet"/>
    <x v="2"/>
    <s v="Standard"/>
    <x v="0"/>
    <s v="No"/>
    <s v="No"/>
  </r>
  <r>
    <x v="5502"/>
    <x v="444"/>
    <s v="CUST11870"/>
    <s v="Customer 1870"/>
    <n v="23"/>
    <s v="New"/>
    <s v="P4001"/>
    <s v="Face Wash"/>
    <x v="4"/>
    <s v="BeautyCare"/>
    <n v="2"/>
    <n v="450"/>
    <n v="10"/>
    <n v="900"/>
    <n v="90"/>
    <n v="810"/>
    <n v="534.22"/>
    <n v="275.77999999999997"/>
    <x v="1"/>
    <s v="Indore"/>
    <s v="Madhya Pradesh"/>
    <s v="India"/>
    <s v="Debit Card"/>
    <x v="2"/>
    <s v="Standard"/>
    <x v="3"/>
    <s v="No"/>
    <s v="No"/>
  </r>
  <r>
    <x v="5503"/>
    <x v="444"/>
    <s v="CUST11420"/>
    <s v="Customer 1420"/>
    <n v="46"/>
    <s v="Loyal"/>
    <s v="P2002"/>
    <s v="Jeans"/>
    <x v="3"/>
    <s v="FashionMart"/>
    <n v="1"/>
    <n v="2200"/>
    <n v="0"/>
    <n v="2200"/>
    <n v="0"/>
    <n v="2200"/>
    <n v="1346.62"/>
    <n v="853.38"/>
    <x v="2"/>
    <s v="Guwahati"/>
    <s v="Assam"/>
    <s v="India"/>
    <s v="UPI"/>
    <x v="2"/>
    <s v="Express"/>
    <x v="0"/>
    <s v="No"/>
    <s v="No"/>
  </r>
  <r>
    <x v="5504"/>
    <x v="444"/>
    <s v="CUST11263"/>
    <s v="Customer 1263"/>
    <n v="42"/>
    <s v="Loyal"/>
    <s v="P4005"/>
    <s v="Perfume"/>
    <x v="4"/>
    <s v="BeautyCare"/>
    <n v="3"/>
    <n v="1800"/>
    <n v="10"/>
    <n v="5400"/>
    <n v="540"/>
    <n v="4860"/>
    <n v="2862.44"/>
    <n v="1997.56"/>
    <x v="0"/>
    <s v="Mumbai"/>
    <s v="Maharashtra"/>
    <s v="India"/>
    <s v="UPI"/>
    <x v="2"/>
    <s v="Express"/>
    <x v="1"/>
    <s v="No"/>
    <s v="No"/>
  </r>
  <r>
    <x v="5505"/>
    <x v="444"/>
    <s v="CUST11416"/>
    <s v="Customer 1416"/>
    <n v="38"/>
    <s v="Returning"/>
    <s v="P3005"/>
    <s v="Bedsheet Set"/>
    <x v="2"/>
    <s v="RetailHub"/>
    <n v="1"/>
    <n v="1800"/>
    <n v="10"/>
    <n v="1800"/>
    <n v="180"/>
    <n v="1620"/>
    <n v="993.98"/>
    <n v="626.02"/>
    <x v="1"/>
    <s v="Bhopal"/>
    <s v="Madhya Pradesh"/>
    <s v="India"/>
    <s v="Credit Card"/>
    <x v="0"/>
    <s v="Standard"/>
    <x v="0"/>
    <s v="No"/>
    <s v="No"/>
  </r>
  <r>
    <x v="5506"/>
    <x v="444"/>
    <s v="CUST10190"/>
    <s v="Customer 190"/>
    <n v="36"/>
    <s v="Loyal"/>
    <s v="P5003"/>
    <s v="Calculator"/>
    <x v="1"/>
    <s v="Stationery Hub"/>
    <n v="2"/>
    <n v="650"/>
    <n v="0"/>
    <n v="1300"/>
    <n v="0"/>
    <n v="1300"/>
    <n v="795.58"/>
    <n v="504.42"/>
    <x v="1"/>
    <s v="Indore"/>
    <s v="Madhya Pradesh"/>
    <s v="India"/>
    <s v="Credit Card"/>
    <x v="2"/>
    <s v="Same Day"/>
    <x v="0"/>
    <s v="No"/>
    <s v="No"/>
  </r>
  <r>
    <x v="5507"/>
    <x v="444"/>
    <s v="CUST10866"/>
    <s v="Customer 866"/>
    <n v="47"/>
    <s v="Returning"/>
    <s v="P1005"/>
    <s v="Tablet"/>
    <x v="0"/>
    <s v="RetailHub"/>
    <n v="2"/>
    <n v="18000"/>
    <n v="20"/>
    <n v="36000"/>
    <n v="7200"/>
    <n v="28800"/>
    <n v="17850.57"/>
    <n v="10949.43"/>
    <x v="1"/>
    <s v="Pune"/>
    <s v="Maharashtra"/>
    <s v="India"/>
    <s v="Debit Card"/>
    <x v="0"/>
    <s v="Express"/>
    <x v="4"/>
    <s v="No"/>
    <s v="No"/>
  </r>
  <r>
    <x v="5508"/>
    <x v="444"/>
    <s v="CUST10872"/>
    <s v="Customer 872"/>
    <n v="18"/>
    <s v="New"/>
    <s v="P5004"/>
    <s v="Pen Set"/>
    <x v="1"/>
    <s v="Stationery Hub"/>
    <n v="2"/>
    <n v="250"/>
    <n v="0"/>
    <n v="500"/>
    <n v="0"/>
    <n v="500"/>
    <n v="279.54000000000002"/>
    <n v="220.46"/>
    <x v="0"/>
    <s v="Chennai"/>
    <s v="Tamil Nadu"/>
    <s v="India"/>
    <s v="Credit Card"/>
    <x v="1"/>
    <s v="Standard"/>
    <x v="0"/>
    <s v="No"/>
    <s v="No"/>
  </r>
  <r>
    <x v="5509"/>
    <x v="444"/>
    <s v="CUST10567"/>
    <s v="Customer 567"/>
    <n v="42"/>
    <s v="Returning"/>
    <s v="P1004"/>
    <s v="Smartwatch"/>
    <x v="0"/>
    <s v="TechSource India"/>
    <n v="5"/>
    <n v="6500"/>
    <n v="0"/>
    <n v="32500"/>
    <n v="0"/>
    <n v="32500"/>
    <n v="25392.799999999999"/>
    <n v="7107.2"/>
    <x v="2"/>
    <s v="Bengaluru"/>
    <s v="Karnataka"/>
    <s v="India"/>
    <s v="Credit Card"/>
    <x v="0"/>
    <s v="Standard"/>
    <x v="0"/>
    <s v="No"/>
    <s v="No"/>
  </r>
  <r>
    <x v="5510"/>
    <x v="444"/>
    <s v="CUST10040"/>
    <s v="Customer 40"/>
    <n v="58"/>
    <s v="Loyal"/>
    <s v="P2005"/>
    <s v="Backpack"/>
    <x v="3"/>
    <s v="Metro Supplies"/>
    <n v="2"/>
    <n v="1800"/>
    <n v="10"/>
    <n v="3600"/>
    <n v="360"/>
    <n v="3240"/>
    <n v="2162.75"/>
    <n v="1077.25"/>
    <x v="1"/>
    <s v="Kolkata"/>
    <s v="West Bengal"/>
    <s v="India"/>
    <s v="Net Banking"/>
    <x v="2"/>
    <s v="Standard"/>
    <x v="0"/>
    <s v="No"/>
    <s v="No"/>
  </r>
  <r>
    <x v="5511"/>
    <x v="444"/>
    <s v="CUST12340"/>
    <s v="Customer 2340"/>
    <n v="56"/>
    <s v="Loyal"/>
    <s v="P3001"/>
    <s v="Coffee Maker"/>
    <x v="2"/>
    <s v="HomeNeeds"/>
    <n v="3"/>
    <n v="4200"/>
    <n v="20"/>
    <n v="12600"/>
    <n v="2520"/>
    <n v="10080"/>
    <n v="7738.45"/>
    <n v="2341.5500000000002"/>
    <x v="1"/>
    <s v="Indore"/>
    <s v="Madhya Pradesh"/>
    <s v="India"/>
    <s v="Wallet"/>
    <x v="0"/>
    <s v="Express"/>
    <x v="0"/>
    <s v="No"/>
    <s v="No"/>
  </r>
  <r>
    <x v="5512"/>
    <x v="444"/>
    <s v="CUST11049"/>
    <s v="Customer 1049"/>
    <n v="22"/>
    <s v="Loyal"/>
    <s v="P4005"/>
    <s v="Perfume"/>
    <x v="4"/>
    <s v="BeautyCare"/>
    <n v="1"/>
    <n v="1800"/>
    <n v="5"/>
    <n v="1800"/>
    <n v="90"/>
    <n v="1710"/>
    <n v="1109.78"/>
    <n v="600.22"/>
    <x v="1"/>
    <s v="Hyderabad"/>
    <s v="Telangana"/>
    <s v="India"/>
    <s v="Debit Card"/>
    <x v="1"/>
    <s v="Express"/>
    <x v="0"/>
    <s v="No"/>
    <s v="No"/>
  </r>
  <r>
    <x v="5513"/>
    <x v="444"/>
    <s v="CUST11826"/>
    <s v="Customer 1826"/>
    <n v="42"/>
    <s v="New"/>
    <s v="P3005"/>
    <s v="Bedsheet Set"/>
    <x v="2"/>
    <s v="RetailHub"/>
    <n v="2"/>
    <n v="1800"/>
    <n v="15"/>
    <n v="3600"/>
    <n v="540"/>
    <n v="3060"/>
    <n v="1925"/>
    <n v="1135"/>
    <x v="1"/>
    <s v="Bengaluru"/>
    <s v="Karnataka"/>
    <s v="India"/>
    <s v="Credit Card"/>
    <x v="2"/>
    <s v="Standard"/>
    <x v="0"/>
    <s v="No"/>
    <s v="No"/>
  </r>
  <r>
    <x v="5514"/>
    <x v="444"/>
    <s v="CUST11785"/>
    <s v="Customer 1785"/>
    <n v="56"/>
    <s v="Returning"/>
    <s v="P1010"/>
    <s v="Bluetooth Speaker"/>
    <x v="0"/>
    <s v="Prime Distributors"/>
    <n v="3"/>
    <n v="3200"/>
    <n v="0"/>
    <n v="9600"/>
    <n v="0"/>
    <n v="9600"/>
    <n v="7777.57"/>
    <n v="1822.43"/>
    <x v="1"/>
    <s v="Chennai"/>
    <s v="Tamil Nadu"/>
    <s v="India"/>
    <s v="Cash on Delivery"/>
    <x v="0"/>
    <s v="Standard"/>
    <x v="0"/>
    <s v="No"/>
    <s v="No"/>
  </r>
  <r>
    <x v="5515"/>
    <x v="445"/>
    <s v="CUST11021"/>
    <s v="Customer 1021"/>
    <n v="30"/>
    <s v="Loyal"/>
    <s v="P5005"/>
    <s v="Desk Organizer"/>
    <x v="1"/>
    <s v="Stationery Hub"/>
    <n v="1"/>
    <n v="600"/>
    <n v="10"/>
    <n v="600"/>
    <n v="60"/>
    <n v="540"/>
    <n v="401.21"/>
    <n v="138.79"/>
    <x v="2"/>
    <s v="Kolkata"/>
    <s v="West Bengal"/>
    <s v="India"/>
    <s v="Net Banking"/>
    <x v="0"/>
    <s v="Express"/>
    <x v="0"/>
    <s v="No"/>
    <s v="No"/>
  </r>
  <r>
    <x v="5516"/>
    <x v="445"/>
    <s v="CUST12210"/>
    <s v="Customer 2210"/>
    <n v="46"/>
    <s v="Returning"/>
    <s v="P3004"/>
    <s v="Cookware Set"/>
    <x v="2"/>
    <s v="HomeNeeds"/>
    <n v="2"/>
    <n v="3500"/>
    <n v="0"/>
    <n v="7000"/>
    <n v="0"/>
    <n v="7000"/>
    <n v="4348.47"/>
    <n v="2651.53"/>
    <x v="1"/>
    <s v="Hyderabad"/>
    <s v="Telangana"/>
    <s v="India"/>
    <s v="Cash on Delivery"/>
    <x v="0"/>
    <s v="Standard"/>
    <x v="2"/>
    <s v="No"/>
    <s v="No"/>
  </r>
  <r>
    <x v="5517"/>
    <x v="445"/>
    <s v="CUST10123"/>
    <s v="Customer 123"/>
    <n v="33"/>
    <s v="Loyal"/>
    <s v="P1006"/>
    <s v="Keyboard"/>
    <x v="0"/>
    <s v="Metro Supplies"/>
    <n v="2"/>
    <n v="1800"/>
    <n v="0"/>
    <n v="3600"/>
    <n v="0"/>
    <n v="3600"/>
    <n v="2022.03"/>
    <n v="1577.97"/>
    <x v="1"/>
    <s v="Guwahati"/>
    <s v="Assam"/>
    <s v="India"/>
    <s v="UPI"/>
    <x v="1"/>
    <s v="Standard"/>
    <x v="0"/>
    <s v="No"/>
    <s v="No"/>
  </r>
  <r>
    <x v="5518"/>
    <x v="445"/>
    <s v="CUST10897"/>
    <s v="Customer 897"/>
    <n v="33"/>
    <s v="Returning"/>
    <s v="P5003"/>
    <s v="Calculator"/>
    <x v="1"/>
    <s v="Stationery Hub"/>
    <n v="1"/>
    <n v="650"/>
    <n v="10"/>
    <n v="650"/>
    <n v="65"/>
    <n v="585"/>
    <n v="431.12"/>
    <n v="153.88"/>
    <x v="0"/>
    <s v="Hyderabad"/>
    <s v="Telangana"/>
    <s v="India"/>
    <s v="Cash on Delivery"/>
    <x v="2"/>
    <s v="Standard"/>
    <x v="0"/>
    <s v="No"/>
    <s v="No"/>
  </r>
  <r>
    <x v="5519"/>
    <x v="445"/>
    <s v="CUST11077"/>
    <s v="Customer 1077"/>
    <n v="49"/>
    <s v="New"/>
    <s v="P3002"/>
    <s v="Air Fryer"/>
    <x v="2"/>
    <s v="HomeNeeds"/>
    <n v="5"/>
    <n v="6500"/>
    <n v="0"/>
    <n v="32500"/>
    <n v="0"/>
    <n v="32500"/>
    <n v="25350.01"/>
    <n v="7149.99"/>
    <x v="1"/>
    <s v="Indore"/>
    <s v="Madhya Pradesh"/>
    <s v="India"/>
    <s v="Wallet"/>
    <x v="0"/>
    <s v="Standard"/>
    <x v="3"/>
    <s v="No"/>
    <s v="No"/>
  </r>
  <r>
    <x v="5520"/>
    <x v="445"/>
    <s v="CUST11236"/>
    <s v="Customer 1236"/>
    <n v="29"/>
    <s v="Returning"/>
    <s v="P4002"/>
    <s v="Moisturizer"/>
    <x v="4"/>
    <s v="BeautyCare"/>
    <n v="4"/>
    <n v="650"/>
    <n v="5"/>
    <n v="2600"/>
    <n v="130"/>
    <n v="2470"/>
    <n v="1393.33"/>
    <n v="1076.67"/>
    <x v="0"/>
    <s v="Nagpur"/>
    <s v="Maharashtra"/>
    <s v="India"/>
    <s v="Debit Card"/>
    <x v="2"/>
    <s v="Standard"/>
    <x v="0"/>
    <s v="No"/>
    <s v="No"/>
  </r>
  <r>
    <x v="5521"/>
    <x v="445"/>
    <s v="CUST11435"/>
    <s v="Customer 1435"/>
    <n v="37"/>
    <s v="Returning"/>
    <s v="P3001"/>
    <s v="Coffee Maker"/>
    <x v="2"/>
    <s v="HomeNeeds"/>
    <n v="5"/>
    <n v="4200"/>
    <n v="30"/>
    <n v="21000"/>
    <n v="6300"/>
    <n v="14700"/>
    <n v="10090.51"/>
    <n v="4609.49"/>
    <x v="1"/>
    <s v="Hyderabad"/>
    <s v="Telangana"/>
    <s v="India"/>
    <s v="Wallet"/>
    <x v="2"/>
    <s v="Express"/>
    <x v="0"/>
    <s v="No"/>
    <s v="No"/>
  </r>
  <r>
    <x v="5522"/>
    <x v="445"/>
    <s v="CUST11513"/>
    <s v="Customer 1513"/>
    <n v="28"/>
    <s v="Returning"/>
    <s v="P1002"/>
    <s v="Smartphone"/>
    <x v="0"/>
    <s v="Global Traders"/>
    <n v="2"/>
    <n v="28000"/>
    <n v="15"/>
    <n v="56000"/>
    <n v="8400"/>
    <n v="47600"/>
    <n v="30599.18"/>
    <n v="17000.82"/>
    <x v="0"/>
    <s v="Coimbatore"/>
    <s v="Tamil Nadu"/>
    <s v="India"/>
    <s v="Wallet"/>
    <x v="0"/>
    <s v="Standard"/>
    <x v="0"/>
    <s v="No"/>
    <s v="No"/>
  </r>
  <r>
    <x v="5523"/>
    <x v="445"/>
    <s v="CUST12095"/>
    <s v="Customer 2095"/>
    <n v="58"/>
    <s v="New"/>
    <s v="P2008"/>
    <s v="Formal Shirt"/>
    <x v="3"/>
    <s v="Global Traders"/>
    <n v="1"/>
    <n v="1700"/>
    <n v="5"/>
    <n v="1700"/>
    <n v="85"/>
    <n v="1615"/>
    <n v="1091.01"/>
    <n v="523.99"/>
    <x v="1"/>
    <s v="Indore"/>
    <s v="Madhya Pradesh"/>
    <s v="India"/>
    <s v="Net Banking"/>
    <x v="0"/>
    <s v="Standard"/>
    <x v="0"/>
    <s v="No"/>
    <s v="No"/>
  </r>
  <r>
    <x v="5524"/>
    <x v="445"/>
    <s v="CUST10922"/>
    <s v="Customer 922"/>
    <n v="28"/>
    <s v="Loyal"/>
    <s v="P5004"/>
    <s v="Pen Set"/>
    <x v="1"/>
    <s v="Stationery Hub"/>
    <n v="1"/>
    <n v="250"/>
    <n v="20"/>
    <n v="250"/>
    <n v="50"/>
    <n v="200"/>
    <n v="150.36000000000001"/>
    <n v="49.64"/>
    <x v="1"/>
    <s v="Mumbai"/>
    <s v="Maharashtra"/>
    <s v="India"/>
    <s v="Net Banking"/>
    <x v="2"/>
    <s v="Standard"/>
    <x v="0"/>
    <s v="No"/>
    <s v="No"/>
  </r>
  <r>
    <x v="5525"/>
    <x v="445"/>
    <s v="CUST10986"/>
    <s v="Customer 986"/>
    <n v="40"/>
    <s v="Returning"/>
    <s v="P2005"/>
    <s v="Backpack"/>
    <x v="3"/>
    <s v="Metro Supplies"/>
    <n v="1"/>
    <n v="1800"/>
    <n v="15"/>
    <n v="1800"/>
    <n v="270"/>
    <n v="1530"/>
    <n v="1163.5999999999999"/>
    <n v="366.4"/>
    <x v="1"/>
    <s v="Surat"/>
    <s v="Gujarat"/>
    <s v="India"/>
    <s v="Credit Card"/>
    <x v="2"/>
    <s v="Express"/>
    <x v="0"/>
    <s v="No"/>
    <s v="No"/>
  </r>
  <r>
    <x v="5526"/>
    <x v="445"/>
    <s v="CUST10340"/>
    <s v="Customer 340"/>
    <n v="53"/>
    <s v="New"/>
    <s v="P4006"/>
    <s v="Lipstick"/>
    <x v="4"/>
    <s v="BeautyCare"/>
    <n v="4"/>
    <n v="850"/>
    <n v="10"/>
    <n v="3400"/>
    <n v="340"/>
    <n v="3060"/>
    <n v="1980.32"/>
    <n v="1079.68"/>
    <x v="1"/>
    <s v="Delhi"/>
    <s v="Delhi"/>
    <s v="India"/>
    <s v="Cash on Delivery"/>
    <x v="0"/>
    <s v="Standard"/>
    <x v="0"/>
    <s v="No"/>
    <s v="No"/>
  </r>
  <r>
    <x v="5527"/>
    <x v="445"/>
    <s v="CUST11876"/>
    <s v="Customer 1876"/>
    <n v="55"/>
    <s v="Returning"/>
    <s v="P3001"/>
    <s v="Coffee Maker"/>
    <x v="2"/>
    <s v="HomeNeeds"/>
    <n v="2"/>
    <n v="4200"/>
    <n v="10"/>
    <n v="8400"/>
    <n v="840"/>
    <n v="7560"/>
    <n v="5392.6"/>
    <n v="2167.4"/>
    <x v="1"/>
    <s v="Mumbai"/>
    <s v="Maharashtra"/>
    <s v="India"/>
    <s v="Net Banking"/>
    <x v="2"/>
    <s v="Standard"/>
    <x v="0"/>
    <s v="No"/>
    <s v="No"/>
  </r>
  <r>
    <x v="5528"/>
    <x v="446"/>
    <s v="CUST10881"/>
    <s v="Customer 881"/>
    <n v="37"/>
    <s v="New"/>
    <s v="P4005"/>
    <s v="Perfume"/>
    <x v="4"/>
    <s v="BeautyCare"/>
    <n v="3"/>
    <n v="1800"/>
    <n v="5"/>
    <n v="5400"/>
    <n v="270"/>
    <n v="5130"/>
    <n v="3915.55"/>
    <n v="1214.45"/>
    <x v="2"/>
    <s v="Delhi"/>
    <s v="Delhi"/>
    <s v="India"/>
    <s v="Credit Card"/>
    <x v="1"/>
    <s v="Standard"/>
    <x v="3"/>
    <s v="No"/>
    <s v="No"/>
  </r>
  <r>
    <x v="5529"/>
    <x v="446"/>
    <s v="CUST11163"/>
    <s v="Customer 1163"/>
    <n v="22"/>
    <s v="New"/>
    <s v="P1007"/>
    <s v="Mouse"/>
    <x v="0"/>
    <s v="RetailHub"/>
    <n v="2"/>
    <n v="900"/>
    <n v="15"/>
    <n v="1800"/>
    <n v="270"/>
    <n v="1530"/>
    <n v="1207.96"/>
    <n v="322.04000000000002"/>
    <x v="2"/>
    <s v="Lucknow"/>
    <s v="Uttar Pradesh"/>
    <s v="India"/>
    <s v="UPI"/>
    <x v="0"/>
    <s v="Express"/>
    <x v="0"/>
    <s v="No"/>
    <s v="No"/>
  </r>
  <r>
    <x v="5530"/>
    <x v="446"/>
    <s v="CUST10717"/>
    <s v="Customer 717"/>
    <n v="38"/>
    <s v="Returning"/>
    <s v="P4001"/>
    <s v="Face Wash"/>
    <x v="4"/>
    <s v="BeautyCare"/>
    <n v="1"/>
    <n v="450"/>
    <n v="5"/>
    <n v="450"/>
    <n v="22.5"/>
    <n v="427.5"/>
    <n v="319.43"/>
    <n v="108.07"/>
    <x v="1"/>
    <s v="Guwahati"/>
    <s v="Assam"/>
    <s v="India"/>
    <s v="Credit Card"/>
    <x v="2"/>
    <s v="Standard"/>
    <x v="0"/>
    <s v="No"/>
    <s v="No"/>
  </r>
  <r>
    <x v="5531"/>
    <x v="446"/>
    <s v="CUST12195"/>
    <s v="Customer 2195"/>
    <n v="27"/>
    <s v="New"/>
    <s v="P2005"/>
    <s v="Backpack"/>
    <x v="3"/>
    <s v="Metro Supplies"/>
    <n v="1"/>
    <n v="1800"/>
    <n v="20"/>
    <n v="1800"/>
    <n v="360"/>
    <n v="1440"/>
    <n v="1022.97"/>
    <n v="417.03"/>
    <x v="1"/>
    <s v="Chennai"/>
    <s v="Tamil Nadu"/>
    <s v="India"/>
    <s v="Wallet"/>
    <x v="1"/>
    <s v="Standard"/>
    <x v="1"/>
    <s v="No"/>
    <s v="No"/>
  </r>
  <r>
    <x v="5532"/>
    <x v="446"/>
    <s v="CUST10606"/>
    <s v="Customer 606"/>
    <n v="52"/>
    <s v="Returning"/>
    <s v="P4002"/>
    <s v="Moisturizer"/>
    <x v="4"/>
    <s v="BeautyCare"/>
    <n v="2"/>
    <n v="650"/>
    <n v="15"/>
    <n v="1300"/>
    <n v="195"/>
    <n v="1105"/>
    <n v="644.88"/>
    <n v="460.12"/>
    <x v="1"/>
    <s v="Patna"/>
    <s v="Bihar"/>
    <s v="India"/>
    <s v="UPI"/>
    <x v="0"/>
    <s v="Standard"/>
    <x v="0"/>
    <s v="No"/>
    <s v="No"/>
  </r>
  <r>
    <x v="5533"/>
    <x v="446"/>
    <s v="CUST11104"/>
    <s v="Customer 1104"/>
    <n v="58"/>
    <s v="New"/>
    <s v="P4004"/>
    <s v="Shampoo"/>
    <x v="4"/>
    <s v="BeautyCare"/>
    <n v="3"/>
    <n v="550"/>
    <n v="15"/>
    <n v="1650"/>
    <n v="247.5"/>
    <n v="1402.5"/>
    <n v="1085.28"/>
    <n v="317.22000000000003"/>
    <x v="0"/>
    <s v="Ahmedabad"/>
    <s v="Gujarat"/>
    <s v="India"/>
    <s v="UPI"/>
    <x v="2"/>
    <s v="Standard"/>
    <x v="3"/>
    <s v="No"/>
    <s v="No"/>
  </r>
  <r>
    <x v="5534"/>
    <x v="446"/>
    <s v="CUST12133"/>
    <s v="Customer 2133"/>
    <n v="60"/>
    <s v="New"/>
    <s v="P4001"/>
    <s v="Face Wash"/>
    <x v="4"/>
    <s v="BeautyCare"/>
    <n v="1"/>
    <n v="450"/>
    <n v="0"/>
    <n v="450"/>
    <n v="0"/>
    <n v="450"/>
    <n v="334.02"/>
    <n v="115.98"/>
    <x v="1"/>
    <s v="Surat"/>
    <s v="Gujarat"/>
    <s v="India"/>
    <s v="Debit Card"/>
    <x v="2"/>
    <s v="Standard"/>
    <x v="0"/>
    <s v="No"/>
    <s v="No"/>
  </r>
  <r>
    <x v="5535"/>
    <x v="446"/>
    <s v="CUST10548"/>
    <s v="Customer 548"/>
    <n v="44"/>
    <s v="New"/>
    <s v="P3003"/>
    <s v="Mixer Grinder"/>
    <x v="2"/>
    <s v="Prime Distributors"/>
    <n v="2"/>
    <n v="4800"/>
    <n v="0"/>
    <n v="9600"/>
    <n v="0"/>
    <n v="9600"/>
    <n v="5805.89"/>
    <n v="3794.11"/>
    <x v="1"/>
    <s v="Guwahati"/>
    <s v="Assam"/>
    <s v="India"/>
    <s v="Cash on Delivery"/>
    <x v="0"/>
    <s v="Standard"/>
    <x v="0"/>
    <s v="Yes"/>
    <s v="No"/>
  </r>
  <r>
    <x v="5536"/>
    <x v="446"/>
    <s v="CUST11984"/>
    <s v="Customer 1984"/>
    <n v="29"/>
    <s v="New"/>
    <s v="P2003"/>
    <s v="T-Shirt"/>
    <x v="3"/>
    <s v="RetailHub"/>
    <n v="4"/>
    <n v="900"/>
    <n v="0"/>
    <n v="3600"/>
    <n v="0"/>
    <n v="3600"/>
    <n v="2683.35"/>
    <n v="916.65"/>
    <x v="1"/>
    <s v="Coimbatore"/>
    <s v="Tamil Nadu"/>
    <s v="India"/>
    <s v="Debit Card"/>
    <x v="0"/>
    <s v="Standard"/>
    <x v="3"/>
    <s v="No"/>
    <s v="No"/>
  </r>
  <r>
    <x v="5537"/>
    <x v="446"/>
    <s v="CUST10914"/>
    <s v="Customer 914"/>
    <n v="39"/>
    <s v="Returning"/>
    <s v="P5003"/>
    <s v="Calculator"/>
    <x v="1"/>
    <s v="Stationery Hub"/>
    <n v="2"/>
    <n v="650"/>
    <n v="25"/>
    <n v="1300"/>
    <n v="325"/>
    <n v="975"/>
    <n v="680.58"/>
    <n v="294.42"/>
    <x v="1"/>
    <s v="Jaipur"/>
    <s v="Rajasthan"/>
    <s v="India"/>
    <s v="Credit Card"/>
    <x v="2"/>
    <s v="Standard"/>
    <x v="0"/>
    <s v="No"/>
    <s v="No"/>
  </r>
  <r>
    <x v="5538"/>
    <x v="446"/>
    <s v="CUST11703"/>
    <s v="Customer 1703"/>
    <n v="22"/>
    <s v="New"/>
    <s v="P4002"/>
    <s v="Moisturizer"/>
    <x v="4"/>
    <s v="BeautyCare"/>
    <n v="3"/>
    <n v="650"/>
    <n v="20"/>
    <n v="1950"/>
    <n v="390"/>
    <n v="1560"/>
    <n v="1166.8699999999999"/>
    <n v="393.13"/>
    <x v="1"/>
    <s v="Jaipur"/>
    <s v="Rajasthan"/>
    <s v="India"/>
    <s v="Wallet"/>
    <x v="2"/>
    <s v="Standard"/>
    <x v="0"/>
    <s v="No"/>
    <s v="No"/>
  </r>
  <r>
    <x v="5539"/>
    <x v="446"/>
    <s v="CUST11980"/>
    <s v="Customer 1980"/>
    <n v="31"/>
    <s v="Loyal"/>
    <s v="P4002"/>
    <s v="Moisturizer"/>
    <x v="4"/>
    <s v="BeautyCare"/>
    <n v="6"/>
    <n v="650"/>
    <n v="10"/>
    <n v="3900"/>
    <n v="390"/>
    <n v="3510"/>
    <n v="2206.3000000000002"/>
    <n v="1303.7"/>
    <x v="1"/>
    <s v="Hyderabad"/>
    <s v="Telangana"/>
    <s v="India"/>
    <s v="Cash on Delivery"/>
    <x v="0"/>
    <s v="Standard"/>
    <x v="0"/>
    <s v="No"/>
    <s v="No"/>
  </r>
  <r>
    <x v="5540"/>
    <x v="446"/>
    <s v="CUST11380"/>
    <s v="Customer 1380"/>
    <n v="47"/>
    <s v="Loyal"/>
    <s v="P3003"/>
    <s v="Mixer Grinder"/>
    <x v="2"/>
    <s v="Prime Distributors"/>
    <n v="4"/>
    <n v="4800"/>
    <n v="5"/>
    <n v="19200"/>
    <n v="960"/>
    <n v="18240"/>
    <n v="12670.16"/>
    <n v="5569.84"/>
    <x v="0"/>
    <s v="Bengaluru"/>
    <s v="Karnataka"/>
    <s v="India"/>
    <s v="Wallet"/>
    <x v="2"/>
    <s v="Express"/>
    <x v="0"/>
    <s v="No"/>
    <s v="No"/>
  </r>
  <r>
    <x v="5541"/>
    <x v="446"/>
    <s v="CUST10313"/>
    <s v="Customer 313"/>
    <n v="50"/>
    <s v="Loyal"/>
    <s v="P3002"/>
    <s v="Air Fryer"/>
    <x v="2"/>
    <s v="HomeNeeds"/>
    <n v="1"/>
    <n v="6500"/>
    <n v="5"/>
    <n v="6500"/>
    <n v="325"/>
    <n v="6175"/>
    <n v="4817.2"/>
    <n v="1357.8"/>
    <x v="1"/>
    <s v="Guwahati"/>
    <s v="Assam"/>
    <s v="India"/>
    <s v="Wallet"/>
    <x v="2"/>
    <s v="Express"/>
    <x v="0"/>
    <s v="No"/>
    <s v="No"/>
  </r>
  <r>
    <x v="5542"/>
    <x v="447"/>
    <s v="CUST10922"/>
    <s v="Customer 922"/>
    <n v="33"/>
    <s v="New"/>
    <s v="P5003"/>
    <s v="Calculator"/>
    <x v="1"/>
    <s v="Stationery Hub"/>
    <n v="2"/>
    <n v="650"/>
    <n v="5"/>
    <n v="1300"/>
    <n v="65"/>
    <n v="1235"/>
    <n v="971.35"/>
    <n v="263.64999999999998"/>
    <x v="0"/>
    <s v="Chennai"/>
    <s v="Tamil Nadu"/>
    <s v="India"/>
    <s v="Debit Card"/>
    <x v="2"/>
    <s v="Express"/>
    <x v="3"/>
    <s v="No"/>
    <s v="No"/>
  </r>
  <r>
    <x v="5543"/>
    <x v="447"/>
    <s v="CUST10195"/>
    <s v="Customer 195"/>
    <n v="35"/>
    <s v="Loyal"/>
    <s v="P3007"/>
    <s v="Vacuum Cleaner"/>
    <x v="2"/>
    <s v="Global Traders"/>
    <n v="1"/>
    <n v="8500"/>
    <n v="20"/>
    <n v="8500"/>
    <n v="1700"/>
    <n v="6800"/>
    <n v="4035.19"/>
    <n v="2764.81"/>
    <x v="0"/>
    <s v="Jaipur"/>
    <s v="Rajasthan"/>
    <s v="India"/>
    <s v="Cash on Delivery"/>
    <x v="2"/>
    <s v="Standard"/>
    <x v="0"/>
    <s v="Yes"/>
    <s v="No"/>
  </r>
  <r>
    <x v="5544"/>
    <x v="447"/>
    <s v="CUST10743"/>
    <s v="Customer 743"/>
    <n v="23"/>
    <s v="Returning"/>
    <s v="P2008"/>
    <s v="Formal Shirt"/>
    <x v="3"/>
    <s v="Global Traders"/>
    <n v="1"/>
    <n v="1700"/>
    <n v="10"/>
    <n v="1700"/>
    <n v="170"/>
    <n v="1530"/>
    <n v="1208.68"/>
    <n v="321.32"/>
    <x v="1"/>
    <s v="Indore"/>
    <s v="Madhya Pradesh"/>
    <s v="India"/>
    <s v="Credit Card"/>
    <x v="2"/>
    <s v="Standard"/>
    <x v="1"/>
    <s v="No"/>
    <s v="No"/>
  </r>
  <r>
    <x v="5545"/>
    <x v="447"/>
    <s v="CUST11047"/>
    <s v="Customer 1047"/>
    <n v="52"/>
    <s v="Loyal"/>
    <s v="P2008"/>
    <s v="Formal Shirt"/>
    <x v="3"/>
    <s v="Global Traders"/>
    <n v="1"/>
    <n v="1700"/>
    <n v="15"/>
    <n v="1700"/>
    <n v="255"/>
    <n v="1445"/>
    <n v="838.06"/>
    <n v="606.94000000000005"/>
    <x v="2"/>
    <s v="Visakhapatnam"/>
    <s v="Andhra Pradesh"/>
    <s v="India"/>
    <s v="Credit Card"/>
    <x v="0"/>
    <s v="Standard"/>
    <x v="3"/>
    <s v="Yes"/>
    <s v="No"/>
  </r>
  <r>
    <x v="5546"/>
    <x v="447"/>
    <s v="CUST10098"/>
    <s v="Customer 98"/>
    <n v="56"/>
    <s v="Loyal"/>
    <s v="P3005"/>
    <s v="Bedsheet Set"/>
    <x v="2"/>
    <s v="RetailHub"/>
    <n v="3"/>
    <n v="1800"/>
    <n v="0"/>
    <n v="5400"/>
    <n v="0"/>
    <n v="5400"/>
    <n v="4167.5600000000004"/>
    <n v="1232.44"/>
    <x v="1"/>
    <s v="Kolkata"/>
    <s v="West Bengal"/>
    <s v="India"/>
    <s v="UPI"/>
    <x v="0"/>
    <s v="Standard"/>
    <x v="3"/>
    <s v="No"/>
    <s v="No"/>
  </r>
  <r>
    <x v="5547"/>
    <x v="447"/>
    <s v="CUST10752"/>
    <s v="Customer 752"/>
    <n v="58"/>
    <s v="New"/>
    <s v="P3002"/>
    <s v="Air Fryer"/>
    <x v="2"/>
    <s v="HomeNeeds"/>
    <n v="2"/>
    <n v="6500"/>
    <n v="20"/>
    <n v="13000"/>
    <n v="2600"/>
    <n v="10400"/>
    <n v="7906.16"/>
    <n v="2493.84"/>
    <x v="1"/>
    <s v="Surat"/>
    <s v="Gujarat"/>
    <s v="India"/>
    <s v="UPI"/>
    <x v="0"/>
    <s v="Standard"/>
    <x v="0"/>
    <s v="No"/>
    <s v="No"/>
  </r>
  <r>
    <x v="5548"/>
    <x v="447"/>
    <s v="CUST11228"/>
    <s v="Customer 1228"/>
    <n v="54"/>
    <s v="New"/>
    <s v="P3001"/>
    <s v="Coffee Maker"/>
    <x v="2"/>
    <s v="HomeNeeds"/>
    <n v="3"/>
    <n v="4200"/>
    <n v="0"/>
    <n v="12600"/>
    <n v="0"/>
    <n v="12600"/>
    <n v="9354.94"/>
    <n v="3245.06"/>
    <x v="1"/>
    <s v="Hyderabad"/>
    <s v="Telangana"/>
    <s v="India"/>
    <s v="UPI"/>
    <x v="2"/>
    <s v="Standard"/>
    <x v="0"/>
    <s v="No"/>
    <s v="No"/>
  </r>
  <r>
    <x v="5549"/>
    <x v="447"/>
    <s v="CUST10418"/>
    <s v="Customer 418"/>
    <n v="27"/>
    <s v="New"/>
    <s v="P3003"/>
    <s v="Mixer Grinder"/>
    <x v="2"/>
    <s v="Prime Distributors"/>
    <n v="2"/>
    <n v="4800"/>
    <n v="10"/>
    <n v="9600"/>
    <n v="960"/>
    <n v="8640"/>
    <n v="6797.24"/>
    <n v="1842.76"/>
    <x v="1"/>
    <s v="Pune"/>
    <s v="Maharashtra"/>
    <s v="India"/>
    <s v="Credit Card"/>
    <x v="2"/>
    <s v="Standard"/>
    <x v="0"/>
    <s v="No"/>
    <s v="No"/>
  </r>
  <r>
    <x v="5550"/>
    <x v="447"/>
    <s v="CUST10529"/>
    <s v="Customer 529"/>
    <n v="25"/>
    <s v="Returning"/>
    <s v="P1010"/>
    <s v="Bluetooth Speaker"/>
    <x v="0"/>
    <s v="Prime Distributors"/>
    <n v="1"/>
    <n v="3200"/>
    <n v="20"/>
    <n v="3200"/>
    <n v="640"/>
    <n v="2560"/>
    <n v="1434.67"/>
    <n v="1125.33"/>
    <x v="1"/>
    <s v="Indore"/>
    <s v="Madhya Pradesh"/>
    <s v="India"/>
    <s v="Debit Card"/>
    <x v="0"/>
    <s v="Standard"/>
    <x v="0"/>
    <s v="No"/>
    <s v="Yes"/>
  </r>
  <r>
    <x v="5551"/>
    <x v="447"/>
    <s v="CUST12421"/>
    <s v="Customer 2421"/>
    <n v="18"/>
    <s v="Loyal"/>
    <s v="P3007"/>
    <s v="Vacuum Cleaner"/>
    <x v="2"/>
    <s v="Global Traders"/>
    <n v="2"/>
    <n v="8500"/>
    <n v="10"/>
    <n v="17000"/>
    <n v="1700"/>
    <n v="15300"/>
    <n v="9362.42"/>
    <n v="5937.58"/>
    <x v="1"/>
    <s v="Chennai"/>
    <s v="Tamil Nadu"/>
    <s v="India"/>
    <s v="Debit Card"/>
    <x v="0"/>
    <s v="Express"/>
    <x v="4"/>
    <s v="Yes"/>
    <s v="No"/>
  </r>
  <r>
    <x v="5552"/>
    <x v="447"/>
    <s v="CUST12110"/>
    <s v="Customer 2110"/>
    <n v="44"/>
    <s v="Loyal"/>
    <s v="P1001"/>
    <s v="Laptop"/>
    <x v="0"/>
    <s v="TechSource India"/>
    <n v="2"/>
    <n v="55000"/>
    <n v="20"/>
    <n v="110000"/>
    <n v="22000"/>
    <n v="88000"/>
    <n v="66550.789999999994"/>
    <n v="21449.21"/>
    <x v="0"/>
    <s v="Bhubaneswar"/>
    <s v="Odisha"/>
    <s v="India"/>
    <s v="Cash on Delivery"/>
    <x v="2"/>
    <s v="Standard"/>
    <x v="0"/>
    <s v="Yes"/>
    <s v="No"/>
  </r>
  <r>
    <x v="5553"/>
    <x v="447"/>
    <s v="CUST11366"/>
    <s v="Customer 1366"/>
    <n v="31"/>
    <s v="Loyal"/>
    <s v="P2003"/>
    <s v="T-Shirt"/>
    <x v="3"/>
    <s v="RetailHub"/>
    <n v="3"/>
    <n v="900"/>
    <n v="0"/>
    <n v="2700"/>
    <n v="0"/>
    <n v="2700"/>
    <n v="2183.9699999999998"/>
    <n v="516.03"/>
    <x v="1"/>
    <s v="Indore"/>
    <s v="Madhya Pradesh"/>
    <s v="India"/>
    <s v="Credit Card"/>
    <x v="0"/>
    <s v="Express"/>
    <x v="0"/>
    <s v="No"/>
    <s v="Yes"/>
  </r>
  <r>
    <x v="5554"/>
    <x v="447"/>
    <s v="CUST11328"/>
    <s v="Customer 1328"/>
    <n v="46"/>
    <s v="Returning"/>
    <s v="P1004"/>
    <s v="Smartwatch"/>
    <x v="0"/>
    <s v="TechSource India"/>
    <n v="1"/>
    <n v="6500"/>
    <n v="0"/>
    <n v="6500"/>
    <n v="0"/>
    <n v="6500"/>
    <n v="3754.49"/>
    <n v="2745.51"/>
    <x v="1"/>
    <s v="Bengaluru"/>
    <s v="Karnataka"/>
    <s v="India"/>
    <s v="Credit Card"/>
    <x v="2"/>
    <s v="Standard"/>
    <x v="0"/>
    <s v="Yes"/>
    <s v="No"/>
  </r>
  <r>
    <x v="5555"/>
    <x v="447"/>
    <s v="CUST10965"/>
    <s v="Customer 965"/>
    <n v="21"/>
    <s v="New"/>
    <s v="P4001"/>
    <s v="Face Wash"/>
    <x v="4"/>
    <s v="BeautyCare"/>
    <n v="1"/>
    <n v="450"/>
    <n v="15"/>
    <n v="450"/>
    <n v="67.5"/>
    <n v="382.5"/>
    <n v="289.10000000000002"/>
    <n v="93.4"/>
    <x v="0"/>
    <s v="Bengaluru"/>
    <s v="Karnataka"/>
    <s v="India"/>
    <s v="Credit Card"/>
    <x v="0"/>
    <s v="Same Day"/>
    <x v="0"/>
    <s v="No"/>
    <s v="Yes"/>
  </r>
  <r>
    <x v="5556"/>
    <x v="447"/>
    <s v="CUST11761"/>
    <s v="Customer 1761"/>
    <n v="25"/>
    <s v="Returning"/>
    <s v="P5002"/>
    <s v="Novel"/>
    <x v="1"/>
    <s v="Stationery Hub"/>
    <n v="1"/>
    <n v="400"/>
    <n v="25"/>
    <n v="400"/>
    <n v="100"/>
    <n v="300"/>
    <n v="173.57"/>
    <n v="126.43"/>
    <x v="1"/>
    <s v="Lucknow"/>
    <s v="Uttar Pradesh"/>
    <s v="India"/>
    <s v="UPI"/>
    <x v="1"/>
    <s v="Express"/>
    <x v="1"/>
    <s v="No"/>
    <s v="No"/>
  </r>
  <r>
    <x v="5557"/>
    <x v="448"/>
    <s v="CUST11630"/>
    <s v="Customer 1630"/>
    <n v="29"/>
    <s v="New"/>
    <s v="P1006"/>
    <s v="Keyboard"/>
    <x v="0"/>
    <s v="Metro Supplies"/>
    <n v="1"/>
    <n v="1800"/>
    <n v="25"/>
    <n v="1800"/>
    <n v="450"/>
    <n v="1350"/>
    <n v="894.6"/>
    <n v="455.4"/>
    <x v="0"/>
    <s v="Coimbatore"/>
    <s v="Tamil Nadu"/>
    <s v="India"/>
    <s v="Credit Card"/>
    <x v="2"/>
    <s v="Express"/>
    <x v="0"/>
    <s v="No"/>
    <s v="No"/>
  </r>
  <r>
    <x v="5558"/>
    <x v="448"/>
    <s v="CUST10176"/>
    <s v="Customer 176"/>
    <n v="25"/>
    <s v="Returning"/>
    <s v="P2008"/>
    <s v="Formal Shirt"/>
    <x v="3"/>
    <s v="Global Traders"/>
    <n v="1"/>
    <n v="1700"/>
    <n v="10"/>
    <n v="1700"/>
    <n v="170"/>
    <n v="1530"/>
    <n v="907.87"/>
    <n v="622.13"/>
    <x v="1"/>
    <s v="Guwahati"/>
    <s v="Assam"/>
    <s v="India"/>
    <s v="Wallet"/>
    <x v="0"/>
    <s v="Standard"/>
    <x v="1"/>
    <s v="No"/>
    <s v="No"/>
  </r>
  <r>
    <x v="5559"/>
    <x v="448"/>
    <s v="CUST12184"/>
    <s v="Customer 2184"/>
    <n v="36"/>
    <s v="New"/>
    <s v="P2001"/>
    <s v="Running Shoes"/>
    <x v="3"/>
    <s v="FashionMart"/>
    <n v="4"/>
    <n v="3200"/>
    <n v="15"/>
    <n v="12800"/>
    <n v="1920"/>
    <n v="10880"/>
    <n v="8737.82"/>
    <n v="2142.1799999999998"/>
    <x v="2"/>
    <s v="Guwahati"/>
    <s v="Assam"/>
    <s v="India"/>
    <s v="Cash on Delivery"/>
    <x v="0"/>
    <s v="Standard"/>
    <x v="3"/>
    <s v="No"/>
    <s v="No"/>
  </r>
  <r>
    <x v="5560"/>
    <x v="448"/>
    <s v="CUST10469"/>
    <s v="Customer 469"/>
    <n v="19"/>
    <s v="Loyal"/>
    <s v="P2002"/>
    <s v="Jeans"/>
    <x v="3"/>
    <s v="FashionMart"/>
    <n v="2"/>
    <n v="2200"/>
    <n v="30"/>
    <n v="4400"/>
    <n v="1320"/>
    <n v="3080"/>
    <n v="1855.66"/>
    <n v="1224.3399999999999"/>
    <x v="1"/>
    <s v="Delhi"/>
    <s v="Delhi"/>
    <s v="India"/>
    <s v="Credit Card"/>
    <x v="2"/>
    <s v="Express"/>
    <x v="0"/>
    <s v="No"/>
    <s v="No"/>
  </r>
  <r>
    <x v="5561"/>
    <x v="448"/>
    <s v="CUST11977"/>
    <s v="Customer 1977"/>
    <n v="55"/>
    <s v="Loyal"/>
    <s v="P5001"/>
    <s v="Notebook Set"/>
    <x v="1"/>
    <s v="Stationery Hub"/>
    <n v="1"/>
    <n v="500"/>
    <n v="10"/>
    <n v="500"/>
    <n v="50"/>
    <n v="450"/>
    <n v="247.98"/>
    <n v="202.02"/>
    <x v="1"/>
    <s v="Surat"/>
    <s v="Gujarat"/>
    <s v="India"/>
    <s v="UPI"/>
    <x v="2"/>
    <s v="Standard"/>
    <x v="0"/>
    <s v="No"/>
    <s v="No"/>
  </r>
  <r>
    <x v="5562"/>
    <x v="448"/>
    <s v="CUST12055"/>
    <s v="Customer 2055"/>
    <n v="50"/>
    <s v="New"/>
    <s v="P5001"/>
    <s v="Notebook Set"/>
    <x v="1"/>
    <s v="Stationery Hub"/>
    <n v="2"/>
    <n v="500"/>
    <n v="5"/>
    <n v="1000"/>
    <n v="50"/>
    <n v="950"/>
    <n v="539.01"/>
    <n v="410.99"/>
    <x v="1"/>
    <s v="Ahmedabad"/>
    <s v="Gujarat"/>
    <s v="India"/>
    <s v="Net Banking"/>
    <x v="2"/>
    <s v="Same Day"/>
    <x v="1"/>
    <s v="No"/>
    <s v="No"/>
  </r>
  <r>
    <x v="5563"/>
    <x v="448"/>
    <s v="CUST11004"/>
    <s v="Customer 1004"/>
    <n v="55"/>
    <s v="Loyal"/>
    <s v="P3002"/>
    <s v="Air Fryer"/>
    <x v="2"/>
    <s v="HomeNeeds"/>
    <n v="1"/>
    <n v="6500"/>
    <n v="10"/>
    <n v="6500"/>
    <n v="650"/>
    <n v="5850"/>
    <n v="3513.43"/>
    <n v="2336.5700000000002"/>
    <x v="0"/>
    <s v="Surat"/>
    <s v="Gujarat"/>
    <s v="India"/>
    <s v="UPI"/>
    <x v="2"/>
    <s v="Express"/>
    <x v="1"/>
    <s v="No"/>
    <s v="No"/>
  </r>
  <r>
    <x v="5564"/>
    <x v="448"/>
    <s v="CUST10293"/>
    <s v="Customer 293"/>
    <n v="57"/>
    <s v="Returning"/>
    <s v="P3001"/>
    <s v="Coffee Maker"/>
    <x v="2"/>
    <s v="HomeNeeds"/>
    <n v="3"/>
    <n v="4200"/>
    <n v="5"/>
    <n v="12600"/>
    <n v="630"/>
    <n v="11970"/>
    <n v="8115.39"/>
    <n v="3854.61"/>
    <x v="1"/>
    <s v="Bengaluru"/>
    <s v="Karnataka"/>
    <s v="India"/>
    <s v="Wallet"/>
    <x v="2"/>
    <s v="Express"/>
    <x v="0"/>
    <s v="No"/>
    <s v="No"/>
  </r>
  <r>
    <x v="5565"/>
    <x v="448"/>
    <s v="CUST11515"/>
    <s v="Customer 1515"/>
    <n v="31"/>
    <s v="New"/>
    <s v="P5002"/>
    <s v="Novel"/>
    <x v="1"/>
    <s v="Stationery Hub"/>
    <n v="1"/>
    <n v="400"/>
    <n v="15"/>
    <n v="400"/>
    <n v="60"/>
    <n v="340"/>
    <n v="236.36"/>
    <n v="103.64"/>
    <x v="0"/>
    <s v="Patna"/>
    <s v="Bihar"/>
    <s v="India"/>
    <s v="Credit Card"/>
    <x v="2"/>
    <s v="Standard"/>
    <x v="0"/>
    <s v="No"/>
    <s v="No"/>
  </r>
  <r>
    <x v="5566"/>
    <x v="448"/>
    <s v="CUST11193"/>
    <s v="Customer 1193"/>
    <n v="60"/>
    <s v="Returning"/>
    <s v="P3003"/>
    <s v="Mixer Grinder"/>
    <x v="2"/>
    <s v="Prime Distributors"/>
    <n v="1"/>
    <n v="4800"/>
    <n v="10"/>
    <n v="4800"/>
    <n v="480"/>
    <n v="4320"/>
    <n v="2928.56"/>
    <n v="1391.44"/>
    <x v="2"/>
    <s v="Nagpur"/>
    <s v="Maharashtra"/>
    <s v="India"/>
    <s v="Cash on Delivery"/>
    <x v="0"/>
    <s v="Standard"/>
    <x v="3"/>
    <s v="No"/>
    <s v="No"/>
  </r>
  <r>
    <x v="5567"/>
    <x v="448"/>
    <s v="CUST12398"/>
    <s v="Customer 2398"/>
    <n v="24"/>
    <s v="Returning"/>
    <s v="P4002"/>
    <s v="Moisturizer"/>
    <x v="4"/>
    <s v="BeautyCare"/>
    <n v="1"/>
    <n v="650"/>
    <n v="10"/>
    <n v="650"/>
    <n v="65"/>
    <n v="585"/>
    <n v="434.1"/>
    <n v="150.9"/>
    <x v="1"/>
    <s v="Bhopal"/>
    <s v="Madhya Pradesh"/>
    <s v="India"/>
    <s v="Debit Card"/>
    <x v="0"/>
    <s v="Standard"/>
    <x v="0"/>
    <s v="Yes"/>
    <s v="No"/>
  </r>
  <r>
    <x v="5568"/>
    <x v="448"/>
    <s v="CUST11917"/>
    <s v="Customer 1917"/>
    <n v="50"/>
    <s v="New"/>
    <s v="P2004"/>
    <s v="Jacket"/>
    <x v="3"/>
    <s v="Global Traders"/>
    <n v="2"/>
    <n v="3500"/>
    <n v="10"/>
    <n v="7000"/>
    <n v="700"/>
    <n v="6300"/>
    <n v="4066.05"/>
    <n v="2233.9499999999998"/>
    <x v="1"/>
    <s v="Delhi"/>
    <s v="Delhi"/>
    <s v="India"/>
    <s v="Debit Card"/>
    <x v="1"/>
    <s v="Standard"/>
    <x v="2"/>
    <s v="No"/>
    <s v="No"/>
  </r>
  <r>
    <x v="5569"/>
    <x v="449"/>
    <s v="CUST10534"/>
    <s v="Customer 534"/>
    <n v="58"/>
    <s v="Returning"/>
    <s v="P2006"/>
    <s v="Womens Kurti"/>
    <x v="3"/>
    <s v="FashionMart"/>
    <n v="1"/>
    <n v="1400"/>
    <n v="25"/>
    <n v="1400"/>
    <n v="350"/>
    <n v="1050"/>
    <n v="694.73"/>
    <n v="355.27"/>
    <x v="0"/>
    <s v="Bengaluru"/>
    <s v="Karnataka"/>
    <s v="India"/>
    <s v="Credit Card"/>
    <x v="0"/>
    <s v="Express"/>
    <x v="3"/>
    <s v="No"/>
    <s v="No"/>
  </r>
  <r>
    <x v="5570"/>
    <x v="449"/>
    <s v="CUST10033"/>
    <s v="Customer 33"/>
    <n v="34"/>
    <s v="New"/>
    <s v="P5004"/>
    <s v="Pen Set"/>
    <x v="1"/>
    <s v="Stationery Hub"/>
    <n v="1"/>
    <n v="250"/>
    <n v="5"/>
    <n v="250"/>
    <n v="12.5"/>
    <n v="237.5"/>
    <n v="165.21"/>
    <n v="72.290000000000006"/>
    <x v="1"/>
    <s v="Indore"/>
    <s v="Madhya Pradesh"/>
    <s v="India"/>
    <s v="Debit Card"/>
    <x v="0"/>
    <s v="Standard"/>
    <x v="3"/>
    <s v="No"/>
    <s v="No"/>
  </r>
  <r>
    <x v="5571"/>
    <x v="449"/>
    <s v="CUST11947"/>
    <s v="Customer 1947"/>
    <n v="33"/>
    <s v="Loyal"/>
    <s v="P5001"/>
    <s v="Notebook Set"/>
    <x v="1"/>
    <s v="Stationery Hub"/>
    <n v="1"/>
    <n v="500"/>
    <n v="5"/>
    <n v="500"/>
    <n v="25"/>
    <n v="475"/>
    <n v="281.01"/>
    <n v="193.99"/>
    <x v="1"/>
    <s v="Pune"/>
    <s v="Maharashtra"/>
    <s v="India"/>
    <s v="UPI"/>
    <x v="0"/>
    <s v="Standard"/>
    <x v="1"/>
    <s v="No"/>
    <s v="No"/>
  </r>
  <r>
    <x v="5572"/>
    <x v="449"/>
    <s v="CUST11098"/>
    <s v="Customer 1098"/>
    <n v="32"/>
    <s v="New"/>
    <s v="P3005"/>
    <s v="Bedsheet Set"/>
    <x v="2"/>
    <s v="RetailHub"/>
    <n v="1"/>
    <n v="1800"/>
    <n v="0"/>
    <n v="1800"/>
    <n v="0"/>
    <n v="1800"/>
    <n v="1425.67"/>
    <n v="374.33"/>
    <x v="1"/>
    <s v="Pune"/>
    <s v="Maharashtra"/>
    <s v="India"/>
    <s v="UPI"/>
    <x v="2"/>
    <s v="Express"/>
    <x v="0"/>
    <s v="No"/>
    <s v="No"/>
  </r>
  <r>
    <x v="5573"/>
    <x v="449"/>
    <s v="CUST12397"/>
    <s v="Customer 2397"/>
    <n v="22"/>
    <s v="Returning"/>
    <s v="P4003"/>
    <s v="Sunscreen"/>
    <x v="4"/>
    <s v="BeautyCare"/>
    <n v="2"/>
    <n v="700"/>
    <n v="5"/>
    <n v="1400"/>
    <n v="70"/>
    <n v="1330"/>
    <n v="1067.6400000000001"/>
    <n v="262.36"/>
    <x v="0"/>
    <s v="Pune"/>
    <s v="Maharashtra"/>
    <s v="India"/>
    <s v="Wallet"/>
    <x v="2"/>
    <s v="Express"/>
    <x v="0"/>
    <s v="No"/>
    <s v="No"/>
  </r>
  <r>
    <x v="5574"/>
    <x v="449"/>
    <s v="CUST12372"/>
    <s v="Customer 2372"/>
    <n v="54"/>
    <s v="New"/>
    <s v="P5005"/>
    <s v="Desk Organizer"/>
    <x v="1"/>
    <s v="Stationery Hub"/>
    <n v="1"/>
    <n v="600"/>
    <n v="0"/>
    <n v="600"/>
    <n v="0"/>
    <n v="600"/>
    <n v="472.05"/>
    <n v="127.95"/>
    <x v="0"/>
    <s v="Coimbatore"/>
    <s v="Tamil Nadu"/>
    <s v="India"/>
    <s v="Wallet"/>
    <x v="2"/>
    <s v="Standard"/>
    <x v="0"/>
    <s v="No"/>
    <s v="No"/>
  </r>
  <r>
    <x v="5575"/>
    <x v="449"/>
    <s v="CUST11555"/>
    <s v="Customer 1555"/>
    <n v="40"/>
    <s v="New"/>
    <s v="P5004"/>
    <s v="Pen Set"/>
    <x v="1"/>
    <s v="Stationery Hub"/>
    <n v="2"/>
    <n v="250"/>
    <n v="15"/>
    <n v="500"/>
    <n v="75"/>
    <n v="425"/>
    <n v="313.5"/>
    <n v="111.5"/>
    <x v="1"/>
    <s v="Bengaluru"/>
    <s v="Karnataka"/>
    <s v="India"/>
    <s v="Net Banking"/>
    <x v="2"/>
    <s v="Standard"/>
    <x v="0"/>
    <s v="No"/>
    <s v="No"/>
  </r>
  <r>
    <x v="5576"/>
    <x v="449"/>
    <s v="CUST10748"/>
    <s v="Customer 748"/>
    <n v="42"/>
    <s v="Loyal"/>
    <s v="P4005"/>
    <s v="Perfume"/>
    <x v="4"/>
    <s v="BeautyCare"/>
    <n v="2"/>
    <n v="1800"/>
    <n v="10"/>
    <n v="3600"/>
    <n v="360"/>
    <n v="3240"/>
    <n v="2472.04"/>
    <n v="767.96"/>
    <x v="1"/>
    <s v="Chennai"/>
    <s v="Tamil Nadu"/>
    <s v="India"/>
    <s v="UPI"/>
    <x v="2"/>
    <s v="Same Day"/>
    <x v="0"/>
    <s v="Yes"/>
    <s v="No"/>
  </r>
  <r>
    <x v="5577"/>
    <x v="449"/>
    <s v="CUST10070"/>
    <s v="Customer 70"/>
    <n v="42"/>
    <s v="Loyal"/>
    <s v="P1006"/>
    <s v="Keyboard"/>
    <x v="0"/>
    <s v="Metro Supplies"/>
    <n v="2"/>
    <n v="1800"/>
    <n v="5"/>
    <n v="3600"/>
    <n v="180"/>
    <n v="3420"/>
    <n v="2288.38"/>
    <n v="1131.6199999999999"/>
    <x v="0"/>
    <s v="Guwahati"/>
    <s v="Assam"/>
    <s v="India"/>
    <s v="Credit Card"/>
    <x v="0"/>
    <s v="Express"/>
    <x v="3"/>
    <s v="No"/>
    <s v="No"/>
  </r>
  <r>
    <x v="5578"/>
    <x v="449"/>
    <s v="CUST11418"/>
    <s v="Customer 1418"/>
    <n v="51"/>
    <s v="Loyal"/>
    <s v="P4005"/>
    <s v="Perfume"/>
    <x v="4"/>
    <s v="BeautyCare"/>
    <n v="1"/>
    <n v="1800"/>
    <n v="5"/>
    <n v="1800"/>
    <n v="90"/>
    <n v="1710"/>
    <n v="1174.1099999999999"/>
    <n v="535.89"/>
    <x v="1"/>
    <s v="Lucknow"/>
    <s v="Uttar Pradesh"/>
    <s v="India"/>
    <s v="Wallet"/>
    <x v="0"/>
    <s v="Same Day"/>
    <x v="0"/>
    <s v="No"/>
    <s v="No"/>
  </r>
  <r>
    <x v="5579"/>
    <x v="450"/>
    <s v="CUST11365"/>
    <s v="Customer 1365"/>
    <n v="44"/>
    <s v="Returning"/>
    <s v="P4005"/>
    <s v="Perfume"/>
    <x v="4"/>
    <s v="BeautyCare"/>
    <n v="1"/>
    <n v="1800"/>
    <n v="5"/>
    <n v="1800"/>
    <n v="90"/>
    <n v="1710"/>
    <n v="1028.98"/>
    <n v="681.02"/>
    <x v="1"/>
    <s v="Coimbatore"/>
    <s v="Tamil Nadu"/>
    <s v="India"/>
    <s v="UPI"/>
    <x v="0"/>
    <s v="Express"/>
    <x v="0"/>
    <s v="No"/>
    <s v="No"/>
  </r>
  <r>
    <x v="5580"/>
    <x v="450"/>
    <s v="CUST11751"/>
    <s v="Customer 1751"/>
    <n v="39"/>
    <s v="Loyal"/>
    <s v="P1003"/>
    <s v="Headphones"/>
    <x v="0"/>
    <s v="Metro Supplies"/>
    <n v="3"/>
    <n v="2500"/>
    <n v="10"/>
    <n v="7500"/>
    <n v="750"/>
    <n v="6750"/>
    <n v="4401.82"/>
    <n v="2348.1799999999998"/>
    <x v="0"/>
    <s v="Visakhapatnam"/>
    <s v="Andhra Pradesh"/>
    <s v="India"/>
    <s v="Debit Card"/>
    <x v="0"/>
    <s v="Standard"/>
    <x v="0"/>
    <s v="No"/>
    <s v="No"/>
  </r>
  <r>
    <x v="5581"/>
    <x v="450"/>
    <s v="CUST10318"/>
    <s v="Customer 318"/>
    <n v="42"/>
    <s v="New"/>
    <s v="P2004"/>
    <s v="Jacket"/>
    <x v="3"/>
    <s v="Global Traders"/>
    <n v="4"/>
    <n v="3500"/>
    <n v="5"/>
    <n v="14000"/>
    <n v="700"/>
    <n v="13300"/>
    <n v="9020.26"/>
    <n v="4279.74"/>
    <x v="1"/>
    <s v="Bhopal"/>
    <s v="Madhya Pradesh"/>
    <s v="India"/>
    <s v="Debit Card"/>
    <x v="0"/>
    <s v="Express"/>
    <x v="0"/>
    <s v="No"/>
    <s v="No"/>
  </r>
  <r>
    <x v="5582"/>
    <x v="450"/>
    <s v="CUST10680"/>
    <s v="Customer 680"/>
    <n v="21"/>
    <s v="Returning"/>
    <s v="P2004"/>
    <s v="Jacket"/>
    <x v="3"/>
    <s v="Global Traders"/>
    <n v="2"/>
    <n v="3500"/>
    <n v="10"/>
    <n v="7000"/>
    <n v="700"/>
    <n v="6300"/>
    <n v="4607.76"/>
    <n v="1692.24"/>
    <x v="2"/>
    <s v="Visakhapatnam"/>
    <s v="Andhra Pradesh"/>
    <s v="India"/>
    <s v="Wallet"/>
    <x v="0"/>
    <s v="Standard"/>
    <x v="1"/>
    <s v="No"/>
    <s v="No"/>
  </r>
  <r>
    <x v="5583"/>
    <x v="450"/>
    <s v="CUST10562"/>
    <s v="Customer 562"/>
    <n v="44"/>
    <s v="Loyal"/>
    <s v="P1003"/>
    <s v="Headphones"/>
    <x v="0"/>
    <s v="Metro Supplies"/>
    <n v="3"/>
    <n v="2500"/>
    <n v="10"/>
    <n v="7500"/>
    <n v="750"/>
    <n v="6750"/>
    <n v="4116.76"/>
    <n v="2633.24"/>
    <x v="2"/>
    <s v="Hyderabad"/>
    <s v="Telangana"/>
    <s v="India"/>
    <s v="UPI"/>
    <x v="0"/>
    <s v="Standard"/>
    <x v="0"/>
    <s v="No"/>
    <s v="Yes"/>
  </r>
  <r>
    <x v="5584"/>
    <x v="450"/>
    <s v="CUST10340"/>
    <s v="Customer 340"/>
    <n v="49"/>
    <s v="Loyal"/>
    <s v="P1002"/>
    <s v="Smartphone"/>
    <x v="0"/>
    <s v="Global Traders"/>
    <n v="1"/>
    <n v="28000"/>
    <n v="10"/>
    <n v="28000"/>
    <n v="2800"/>
    <n v="25200"/>
    <n v="18856.810000000001"/>
    <n v="6343.19"/>
    <x v="1"/>
    <s v="Visakhapatnam"/>
    <s v="Andhra Pradesh"/>
    <s v="India"/>
    <s v="Cash on Delivery"/>
    <x v="2"/>
    <s v="Same Day"/>
    <x v="3"/>
    <s v="No"/>
    <s v="No"/>
  </r>
  <r>
    <x v="5585"/>
    <x v="450"/>
    <s v="CUST10960"/>
    <s v="Customer 960"/>
    <n v="41"/>
    <s v="Returning"/>
    <s v="P1003"/>
    <s v="Headphones"/>
    <x v="0"/>
    <s v="Metro Supplies"/>
    <n v="3"/>
    <n v="2500"/>
    <n v="5"/>
    <n v="7500"/>
    <n v="375"/>
    <n v="7125"/>
    <n v="4866.7700000000004"/>
    <n v="2258.23"/>
    <x v="1"/>
    <s v="Patna"/>
    <s v="Bihar"/>
    <s v="India"/>
    <s v="UPI"/>
    <x v="2"/>
    <s v="Express"/>
    <x v="0"/>
    <s v="No"/>
    <s v="No"/>
  </r>
  <r>
    <x v="5586"/>
    <x v="450"/>
    <s v="CUST12252"/>
    <s v="Customer 2252"/>
    <n v="53"/>
    <s v="New"/>
    <s v="P5001"/>
    <s v="Notebook Set"/>
    <x v="1"/>
    <s v="Stationery Hub"/>
    <n v="2"/>
    <n v="500"/>
    <n v="0"/>
    <n v="1000"/>
    <n v="0"/>
    <n v="1000"/>
    <n v="729.75"/>
    <n v="270.25"/>
    <x v="1"/>
    <s v="Chennai"/>
    <s v="Tamil Nadu"/>
    <s v="India"/>
    <s v="Wallet"/>
    <x v="1"/>
    <s v="Express"/>
    <x v="0"/>
    <s v="No"/>
    <s v="No"/>
  </r>
  <r>
    <x v="5587"/>
    <x v="450"/>
    <s v="CUST11798"/>
    <s v="Customer 1798"/>
    <n v="23"/>
    <s v="Loyal"/>
    <s v="P5005"/>
    <s v="Desk Organizer"/>
    <x v="1"/>
    <s v="Stationery Hub"/>
    <n v="2"/>
    <n v="600"/>
    <n v="5"/>
    <n v="1200"/>
    <n v="60"/>
    <n v="1140"/>
    <n v="801.44"/>
    <n v="338.56"/>
    <x v="1"/>
    <s v="Delhi"/>
    <s v="Delhi"/>
    <s v="India"/>
    <s v="Credit Card"/>
    <x v="2"/>
    <s v="Standard"/>
    <x v="0"/>
    <s v="No"/>
    <s v="No"/>
  </r>
  <r>
    <x v="5588"/>
    <x v="450"/>
    <s v="CUST10087"/>
    <s v="Customer 87"/>
    <n v="50"/>
    <s v="Returning"/>
    <s v="P4002"/>
    <s v="Moisturizer"/>
    <x v="4"/>
    <s v="BeautyCare"/>
    <n v="1"/>
    <n v="650"/>
    <n v="20"/>
    <n v="650"/>
    <n v="130"/>
    <n v="520"/>
    <n v="350.85"/>
    <n v="169.15"/>
    <x v="1"/>
    <s v="Patna"/>
    <s v="Bihar"/>
    <s v="India"/>
    <s v="Wallet"/>
    <x v="0"/>
    <s v="Standard"/>
    <x v="0"/>
    <s v="No"/>
    <s v="No"/>
  </r>
  <r>
    <x v="5589"/>
    <x v="450"/>
    <s v="CUST10488"/>
    <s v="Customer 488"/>
    <n v="45"/>
    <s v="Returning"/>
    <s v="P4002"/>
    <s v="Moisturizer"/>
    <x v="4"/>
    <s v="BeautyCare"/>
    <n v="2"/>
    <n v="650"/>
    <n v="20"/>
    <n v="1300"/>
    <n v="260"/>
    <n v="1040"/>
    <n v="686.39"/>
    <n v="353.61"/>
    <x v="1"/>
    <s v="Delhi"/>
    <s v="Delhi"/>
    <s v="India"/>
    <s v="UPI"/>
    <x v="1"/>
    <s v="Standard"/>
    <x v="0"/>
    <s v="No"/>
    <s v="No"/>
  </r>
  <r>
    <x v="5590"/>
    <x v="450"/>
    <s v="CUST11881"/>
    <s v="Customer 1881"/>
    <n v="43"/>
    <s v="Loyal"/>
    <s v="P3003"/>
    <s v="Mixer Grinder"/>
    <x v="2"/>
    <s v="Prime Distributors"/>
    <n v="1"/>
    <n v="4800"/>
    <n v="15"/>
    <n v="4800"/>
    <n v="720"/>
    <n v="4080"/>
    <n v="3340.27"/>
    <n v="739.73"/>
    <x v="1"/>
    <s v="Lucknow"/>
    <s v="Uttar Pradesh"/>
    <s v="India"/>
    <s v="Net Banking"/>
    <x v="1"/>
    <s v="Express"/>
    <x v="0"/>
    <s v="No"/>
    <s v="No"/>
  </r>
  <r>
    <x v="5591"/>
    <x v="450"/>
    <s v="CUST11479"/>
    <s v="Customer 1479"/>
    <n v="42"/>
    <s v="New"/>
    <s v="P5002"/>
    <s v="Novel"/>
    <x v="1"/>
    <s v="Stationery Hub"/>
    <n v="2"/>
    <n v="400"/>
    <n v="15"/>
    <n v="800"/>
    <n v="120"/>
    <n v="680"/>
    <n v="516.92999999999995"/>
    <n v="163.07"/>
    <x v="2"/>
    <s v="Patna"/>
    <s v="Bihar"/>
    <s v="India"/>
    <s v="Wallet"/>
    <x v="0"/>
    <s v="Standard"/>
    <x v="0"/>
    <s v="No"/>
    <s v="Yes"/>
  </r>
  <r>
    <x v="5592"/>
    <x v="450"/>
    <s v="CUST10233"/>
    <s v="Customer 233"/>
    <n v="26"/>
    <s v="Returning"/>
    <s v="P3003"/>
    <s v="Mixer Grinder"/>
    <x v="2"/>
    <s v="Prime Distributors"/>
    <n v="1"/>
    <n v="4800"/>
    <n v="15"/>
    <n v="4800"/>
    <n v="720"/>
    <n v="4080"/>
    <n v="2631.6"/>
    <n v="1448.4"/>
    <x v="1"/>
    <s v="Delhi"/>
    <s v="Delhi"/>
    <s v="India"/>
    <s v="Credit Card"/>
    <x v="1"/>
    <s v="Express"/>
    <x v="0"/>
    <s v="No"/>
    <s v="No"/>
  </r>
  <r>
    <x v="5593"/>
    <x v="450"/>
    <s v="CUST11283"/>
    <s v="Customer 1283"/>
    <n v="48"/>
    <s v="Loyal"/>
    <s v="P4003"/>
    <s v="Sunscreen"/>
    <x v="4"/>
    <s v="BeautyCare"/>
    <n v="3"/>
    <n v="700"/>
    <n v="0"/>
    <n v="2100"/>
    <n v="0"/>
    <n v="2100"/>
    <n v="1529.09"/>
    <n v="570.91"/>
    <x v="1"/>
    <s v="Patna"/>
    <s v="Bihar"/>
    <s v="India"/>
    <s v="Cash on Delivery"/>
    <x v="1"/>
    <s v="Standard"/>
    <x v="1"/>
    <s v="No"/>
    <s v="No"/>
  </r>
  <r>
    <x v="5594"/>
    <x v="450"/>
    <s v="CUST12401"/>
    <s v="Customer 2401"/>
    <n v="53"/>
    <s v="Returning"/>
    <s v="P2003"/>
    <s v="T-Shirt"/>
    <x v="3"/>
    <s v="RetailHub"/>
    <n v="2"/>
    <n v="900"/>
    <n v="10"/>
    <n v="1800"/>
    <n v="180"/>
    <n v="1620"/>
    <n v="974.73"/>
    <n v="645.27"/>
    <x v="1"/>
    <s v="Coimbatore"/>
    <s v="Tamil Nadu"/>
    <s v="India"/>
    <s v="UPI"/>
    <x v="1"/>
    <s v="Standard"/>
    <x v="0"/>
    <s v="Yes"/>
    <s v="No"/>
  </r>
  <r>
    <x v="5595"/>
    <x v="451"/>
    <s v="CUST10939"/>
    <s v="Customer 939"/>
    <n v="48"/>
    <s v="New"/>
    <s v="P4002"/>
    <s v="Moisturizer"/>
    <x v="4"/>
    <s v="BeautyCare"/>
    <n v="1"/>
    <n v="650"/>
    <n v="0"/>
    <n v="650"/>
    <n v="0"/>
    <n v="650"/>
    <n v="522.49"/>
    <n v="127.51"/>
    <x v="2"/>
    <s v="Pune"/>
    <s v="Maharashtra"/>
    <s v="India"/>
    <s v="Cash on Delivery"/>
    <x v="2"/>
    <s v="Standard"/>
    <x v="0"/>
    <s v="No"/>
    <s v="No"/>
  </r>
  <r>
    <x v="5596"/>
    <x v="451"/>
    <s v="CUST12037"/>
    <s v="Customer 2037"/>
    <n v="52"/>
    <s v="Returning"/>
    <s v="P1004"/>
    <s v="Smartwatch"/>
    <x v="0"/>
    <s v="TechSource India"/>
    <n v="2"/>
    <n v="6500"/>
    <n v="25"/>
    <n v="13000"/>
    <n v="3250"/>
    <n v="9750"/>
    <n v="7506.38"/>
    <n v="2243.62"/>
    <x v="2"/>
    <s v="Jaipur"/>
    <s v="Rajasthan"/>
    <s v="India"/>
    <s v="Wallet"/>
    <x v="1"/>
    <s v="Standard"/>
    <x v="1"/>
    <s v="No"/>
    <s v="No"/>
  </r>
  <r>
    <x v="5597"/>
    <x v="451"/>
    <s v="CUST11172"/>
    <s v="Customer 1172"/>
    <n v="31"/>
    <s v="Returning"/>
    <s v="P1005"/>
    <s v="Tablet"/>
    <x v="0"/>
    <s v="RetailHub"/>
    <n v="1"/>
    <n v="18000"/>
    <n v="25"/>
    <n v="18000"/>
    <n v="4500"/>
    <n v="13500"/>
    <n v="7925.89"/>
    <n v="5574.11"/>
    <x v="0"/>
    <s v="Hyderabad"/>
    <s v="Telangana"/>
    <s v="India"/>
    <s v="UPI"/>
    <x v="2"/>
    <s v="Standard"/>
    <x v="0"/>
    <s v="No"/>
    <s v="No"/>
  </r>
  <r>
    <x v="5598"/>
    <x v="451"/>
    <s v="CUST10200"/>
    <s v="Customer 200"/>
    <n v="45"/>
    <s v="New"/>
    <s v="P5005"/>
    <s v="Desk Organizer"/>
    <x v="1"/>
    <s v="Stationery Hub"/>
    <n v="2"/>
    <n v="600"/>
    <n v="5"/>
    <n v="1200"/>
    <n v="60"/>
    <n v="1140"/>
    <n v="827.83"/>
    <n v="312.17"/>
    <x v="2"/>
    <s v="Indore"/>
    <s v="Madhya Pradesh"/>
    <s v="India"/>
    <s v="Wallet"/>
    <x v="1"/>
    <s v="Express"/>
    <x v="0"/>
    <s v="No"/>
    <s v="No"/>
  </r>
  <r>
    <x v="5599"/>
    <x v="451"/>
    <s v="CUST11495"/>
    <s v="Customer 1495"/>
    <n v="41"/>
    <s v="Loyal"/>
    <s v="P3004"/>
    <s v="Cookware Set"/>
    <x v="2"/>
    <s v="HomeNeeds"/>
    <n v="1"/>
    <n v="3500"/>
    <n v="20"/>
    <n v="3500"/>
    <n v="700"/>
    <n v="2800"/>
    <n v="2195.91"/>
    <n v="604.09"/>
    <x v="0"/>
    <s v="Bhubaneswar"/>
    <s v="Odisha"/>
    <s v="India"/>
    <s v="Credit Card"/>
    <x v="2"/>
    <s v="Standard"/>
    <x v="0"/>
    <s v="No"/>
    <s v="No"/>
  </r>
  <r>
    <x v="5600"/>
    <x v="451"/>
    <s v="CUST10915"/>
    <s v="Customer 915"/>
    <n v="57"/>
    <s v="Loyal"/>
    <s v="P1009"/>
    <s v="Power Bank"/>
    <x v="0"/>
    <s v="Prime Distributors"/>
    <n v="3"/>
    <n v="1600"/>
    <n v="5"/>
    <n v="4800"/>
    <n v="240"/>
    <n v="4560"/>
    <n v="2830.32"/>
    <n v="1729.68"/>
    <x v="1"/>
    <s v="Kolkata"/>
    <s v="West Bengal"/>
    <s v="India"/>
    <s v="Cash on Delivery"/>
    <x v="0"/>
    <s v="Express"/>
    <x v="0"/>
    <s v="No"/>
    <s v="No"/>
  </r>
  <r>
    <x v="5601"/>
    <x v="451"/>
    <s v="CUST10050"/>
    <s v="Customer 50"/>
    <n v="22"/>
    <s v="Returning"/>
    <s v="P2007"/>
    <s v="Saree"/>
    <x v="3"/>
    <s v="FashionMart"/>
    <n v="2"/>
    <n v="2600"/>
    <n v="0"/>
    <n v="5200"/>
    <n v="0"/>
    <n v="5200"/>
    <n v="3438"/>
    <n v="1762"/>
    <x v="1"/>
    <s v="Delhi"/>
    <s v="Delhi"/>
    <s v="India"/>
    <s v="Credit Card"/>
    <x v="0"/>
    <s v="Express"/>
    <x v="0"/>
    <s v="No"/>
    <s v="No"/>
  </r>
  <r>
    <x v="5602"/>
    <x v="451"/>
    <s v="CUST12435"/>
    <s v="Customer 2435"/>
    <n v="27"/>
    <s v="Returning"/>
    <s v="P4005"/>
    <s v="Perfume"/>
    <x v="4"/>
    <s v="BeautyCare"/>
    <n v="1"/>
    <n v="1800"/>
    <n v="10"/>
    <n v="1800"/>
    <n v="180"/>
    <n v="1620"/>
    <n v="1042.3800000000001"/>
    <n v="577.62"/>
    <x v="1"/>
    <s v="Bengaluru"/>
    <s v="Karnataka"/>
    <s v="India"/>
    <s v="Wallet"/>
    <x v="1"/>
    <s v="Standard"/>
    <x v="0"/>
    <s v="No"/>
    <s v="No"/>
  </r>
  <r>
    <x v="5603"/>
    <x v="451"/>
    <s v="CUST11633"/>
    <s v="Customer 1633"/>
    <n v="54"/>
    <s v="Returning"/>
    <s v="P1005"/>
    <s v="Tablet"/>
    <x v="0"/>
    <s v="RetailHub"/>
    <n v="1"/>
    <n v="18000"/>
    <n v="30"/>
    <n v="18000"/>
    <n v="5400"/>
    <n v="12600"/>
    <n v="7305.8"/>
    <n v="5294.2"/>
    <x v="1"/>
    <s v="Ahmedabad"/>
    <s v="Gujarat"/>
    <s v="India"/>
    <s v="Debit Card"/>
    <x v="2"/>
    <s v="Standard"/>
    <x v="0"/>
    <s v="No"/>
    <s v="No"/>
  </r>
  <r>
    <x v="5604"/>
    <x v="451"/>
    <s v="CUST10529"/>
    <s v="Customer 529"/>
    <n v="40"/>
    <s v="Returning"/>
    <s v="P4002"/>
    <s v="Moisturizer"/>
    <x v="4"/>
    <s v="BeautyCare"/>
    <n v="4"/>
    <n v="650"/>
    <n v="5"/>
    <n v="2600"/>
    <n v="130"/>
    <n v="2470"/>
    <n v="1665.6"/>
    <n v="804.4"/>
    <x v="2"/>
    <s v="Bhopal"/>
    <s v="Madhya Pradesh"/>
    <s v="India"/>
    <s v="Credit Card"/>
    <x v="1"/>
    <s v="Same Day"/>
    <x v="3"/>
    <s v="No"/>
    <s v="No"/>
  </r>
  <r>
    <x v="5605"/>
    <x v="451"/>
    <s v="CUST11542"/>
    <s v="Customer 1542"/>
    <n v="54"/>
    <s v="New"/>
    <s v="P1003"/>
    <s v="Headphones"/>
    <x v="0"/>
    <s v="Metro Supplies"/>
    <n v="3"/>
    <n v="2500"/>
    <n v="10"/>
    <n v="7500"/>
    <n v="750"/>
    <n v="6750"/>
    <n v="5082.75"/>
    <n v="1667.25"/>
    <x v="1"/>
    <s v="Bhopal"/>
    <s v="Madhya Pradesh"/>
    <s v="India"/>
    <s v="Credit Card"/>
    <x v="1"/>
    <s v="Standard"/>
    <x v="0"/>
    <s v="No"/>
    <s v="No"/>
  </r>
  <r>
    <x v="5606"/>
    <x v="451"/>
    <s v="CUST11325"/>
    <s v="Customer 1325"/>
    <n v="41"/>
    <s v="New"/>
    <s v="P1007"/>
    <s v="Mouse"/>
    <x v="0"/>
    <s v="RetailHub"/>
    <n v="2"/>
    <n v="900"/>
    <n v="10"/>
    <n v="1800"/>
    <n v="180"/>
    <n v="1620"/>
    <n v="1324.46"/>
    <n v="295.54000000000002"/>
    <x v="1"/>
    <s v="Mumbai"/>
    <s v="Maharashtra"/>
    <s v="India"/>
    <s v="Credit Card"/>
    <x v="0"/>
    <s v="Standard"/>
    <x v="0"/>
    <s v="No"/>
    <s v="No"/>
  </r>
  <r>
    <x v="5607"/>
    <x v="452"/>
    <s v="CUST12435"/>
    <s v="Customer 2435"/>
    <n v="44"/>
    <s v="New"/>
    <s v="P3004"/>
    <s v="Cookware Set"/>
    <x v="2"/>
    <s v="HomeNeeds"/>
    <n v="2"/>
    <n v="3500"/>
    <n v="20"/>
    <n v="7000"/>
    <n v="1400"/>
    <n v="5600"/>
    <n v="4023.52"/>
    <n v="1576.48"/>
    <x v="2"/>
    <s v="Ahmedabad"/>
    <s v="Gujarat"/>
    <s v="India"/>
    <s v="Wallet"/>
    <x v="2"/>
    <s v="Standard"/>
    <x v="2"/>
    <s v="No"/>
    <s v="No"/>
  </r>
  <r>
    <x v="5608"/>
    <x v="452"/>
    <s v="CUST12222"/>
    <s v="Customer 2222"/>
    <n v="22"/>
    <s v="Returning"/>
    <s v="P2006"/>
    <s v="Womens Kurti"/>
    <x v="3"/>
    <s v="FashionMart"/>
    <n v="5"/>
    <n v="1400"/>
    <n v="10"/>
    <n v="7000"/>
    <n v="700"/>
    <n v="6300"/>
    <n v="4994.2700000000004"/>
    <n v="1305.73"/>
    <x v="0"/>
    <s v="Bengaluru"/>
    <s v="Karnataka"/>
    <s v="India"/>
    <s v="Wallet"/>
    <x v="1"/>
    <s v="Express"/>
    <x v="0"/>
    <s v="No"/>
    <s v="No"/>
  </r>
  <r>
    <x v="5609"/>
    <x v="452"/>
    <s v="CUST10366"/>
    <s v="Customer 366"/>
    <n v="57"/>
    <s v="New"/>
    <s v="P3007"/>
    <s v="Vacuum Cleaner"/>
    <x v="2"/>
    <s v="Global Traders"/>
    <n v="3"/>
    <n v="8500"/>
    <n v="5"/>
    <n v="25500"/>
    <n v="1275"/>
    <n v="24225"/>
    <n v="15735.09"/>
    <n v="8489.91"/>
    <x v="1"/>
    <s v="Indore"/>
    <s v="Madhya Pradesh"/>
    <s v="India"/>
    <s v="Cash on Delivery"/>
    <x v="0"/>
    <s v="Express"/>
    <x v="1"/>
    <s v="No"/>
    <s v="No"/>
  </r>
  <r>
    <x v="5610"/>
    <x v="452"/>
    <s v="CUST10260"/>
    <s v="Customer 260"/>
    <n v="48"/>
    <s v="New"/>
    <s v="P1009"/>
    <s v="Power Bank"/>
    <x v="0"/>
    <s v="Prime Distributors"/>
    <n v="3"/>
    <n v="1600"/>
    <n v="25"/>
    <n v="4800"/>
    <n v="1200"/>
    <n v="3600"/>
    <n v="2920.81"/>
    <n v="679.19"/>
    <x v="1"/>
    <s v="Patna"/>
    <s v="Bihar"/>
    <s v="India"/>
    <s v="Net Banking"/>
    <x v="0"/>
    <s v="Express"/>
    <x v="0"/>
    <s v="No"/>
    <s v="No"/>
  </r>
  <r>
    <x v="5611"/>
    <x v="452"/>
    <s v="CUST10585"/>
    <s v="Customer 585"/>
    <n v="28"/>
    <s v="Returning"/>
    <s v="P3005"/>
    <s v="Bedsheet Set"/>
    <x v="2"/>
    <s v="RetailHub"/>
    <n v="1"/>
    <n v="1800"/>
    <n v="5"/>
    <n v="1800"/>
    <n v="90"/>
    <n v="1710"/>
    <n v="1043.67"/>
    <n v="666.33"/>
    <x v="1"/>
    <s v="Coimbatore"/>
    <s v="Tamil Nadu"/>
    <s v="India"/>
    <s v="Wallet"/>
    <x v="2"/>
    <s v="Standard"/>
    <x v="1"/>
    <s v="No"/>
    <s v="No"/>
  </r>
  <r>
    <x v="5612"/>
    <x v="452"/>
    <s v="CUST10136"/>
    <s v="Customer 136"/>
    <n v="28"/>
    <s v="New"/>
    <s v="P3004"/>
    <s v="Cookware Set"/>
    <x v="2"/>
    <s v="HomeNeeds"/>
    <n v="2"/>
    <n v="3500"/>
    <n v="5"/>
    <n v="7000"/>
    <n v="350"/>
    <n v="6650"/>
    <n v="5432.14"/>
    <n v="1217.8599999999999"/>
    <x v="1"/>
    <s v="Lucknow"/>
    <s v="Uttar Pradesh"/>
    <s v="India"/>
    <s v="UPI"/>
    <x v="2"/>
    <s v="Standard"/>
    <x v="0"/>
    <s v="No"/>
    <s v="No"/>
  </r>
  <r>
    <x v="5613"/>
    <x v="452"/>
    <s v="CUST10032"/>
    <s v="Customer 32"/>
    <n v="49"/>
    <s v="Loyal"/>
    <s v="P1009"/>
    <s v="Power Bank"/>
    <x v="0"/>
    <s v="Prime Distributors"/>
    <n v="1"/>
    <n v="1600"/>
    <n v="5"/>
    <n v="1600"/>
    <n v="80"/>
    <n v="1520"/>
    <n v="1222.26"/>
    <n v="297.74"/>
    <x v="0"/>
    <s v="Bhopal"/>
    <s v="Madhya Pradesh"/>
    <s v="India"/>
    <s v="Cash on Delivery"/>
    <x v="2"/>
    <s v="Express"/>
    <x v="0"/>
    <s v="No"/>
    <s v="No"/>
  </r>
  <r>
    <x v="5614"/>
    <x v="452"/>
    <s v="CUST11189"/>
    <s v="Customer 1189"/>
    <n v="20"/>
    <s v="New"/>
    <s v="P1006"/>
    <s v="Keyboard"/>
    <x v="0"/>
    <s v="Metro Supplies"/>
    <n v="1"/>
    <n v="1800"/>
    <n v="15"/>
    <n v="1800"/>
    <n v="270"/>
    <n v="1530"/>
    <n v="1137.23"/>
    <n v="392.77"/>
    <x v="1"/>
    <s v="Lucknow"/>
    <s v="Uttar Pradesh"/>
    <s v="India"/>
    <s v="Debit Card"/>
    <x v="2"/>
    <s v="Standard"/>
    <x v="2"/>
    <s v="No"/>
    <s v="No"/>
  </r>
  <r>
    <x v="5615"/>
    <x v="452"/>
    <s v="CUST10034"/>
    <s v="Customer 34"/>
    <n v="54"/>
    <s v="Returning"/>
    <s v="P2001"/>
    <s v="Running Shoes"/>
    <x v="3"/>
    <s v="FashionMart"/>
    <n v="1"/>
    <n v="3200"/>
    <n v="20"/>
    <n v="3200"/>
    <n v="640"/>
    <n v="2560"/>
    <n v="1599.28"/>
    <n v="960.72"/>
    <x v="1"/>
    <s v="Indore"/>
    <s v="Madhya Pradesh"/>
    <s v="India"/>
    <s v="Wallet"/>
    <x v="1"/>
    <s v="Standard"/>
    <x v="0"/>
    <s v="No"/>
    <s v="No"/>
  </r>
  <r>
    <x v="5616"/>
    <x v="452"/>
    <s v="CUST12406"/>
    <s v="Customer 2406"/>
    <n v="55"/>
    <s v="Returning"/>
    <s v="P2007"/>
    <s v="Saree"/>
    <x v="3"/>
    <s v="FashionMart"/>
    <n v="6"/>
    <n v="2600"/>
    <n v="5"/>
    <n v="15600"/>
    <n v="780"/>
    <n v="14820"/>
    <n v="10573.29"/>
    <n v="4246.71"/>
    <x v="1"/>
    <s v="Lucknow"/>
    <s v="Uttar Pradesh"/>
    <s v="India"/>
    <s v="Net Banking"/>
    <x v="1"/>
    <s v="Express"/>
    <x v="0"/>
    <s v="No"/>
    <s v="No"/>
  </r>
  <r>
    <x v="5617"/>
    <x v="452"/>
    <s v="CUST10588"/>
    <s v="Customer 588"/>
    <n v="53"/>
    <s v="Returning"/>
    <s v="P3005"/>
    <s v="Bedsheet Set"/>
    <x v="2"/>
    <s v="RetailHub"/>
    <n v="3"/>
    <n v="1800"/>
    <n v="10"/>
    <n v="5400"/>
    <n v="540"/>
    <n v="4860"/>
    <n v="3171.28"/>
    <n v="1688.72"/>
    <x v="2"/>
    <s v="Bhopal"/>
    <s v="Madhya Pradesh"/>
    <s v="India"/>
    <s v="Net Banking"/>
    <x v="0"/>
    <s v="Standard"/>
    <x v="0"/>
    <s v="Yes"/>
    <s v="No"/>
  </r>
  <r>
    <x v="5618"/>
    <x v="452"/>
    <s v="CUST10214"/>
    <s v="Customer 214"/>
    <n v="41"/>
    <s v="New"/>
    <s v="P3003"/>
    <s v="Mixer Grinder"/>
    <x v="2"/>
    <s v="Prime Distributors"/>
    <n v="2"/>
    <n v="4800"/>
    <n v="0"/>
    <n v="9600"/>
    <n v="0"/>
    <n v="9600"/>
    <n v="5373.5"/>
    <n v="4226.5"/>
    <x v="1"/>
    <s v="Nagpur"/>
    <s v="Maharashtra"/>
    <s v="India"/>
    <s v="Net Banking"/>
    <x v="2"/>
    <s v="Standard"/>
    <x v="0"/>
    <s v="Yes"/>
    <s v="No"/>
  </r>
  <r>
    <x v="5619"/>
    <x v="453"/>
    <s v="CUST11353"/>
    <s v="Customer 1353"/>
    <n v="58"/>
    <s v="New"/>
    <s v="P3006"/>
    <s v="Water Bottle"/>
    <x v="2"/>
    <s v="Metro Supplies"/>
    <n v="2"/>
    <n v="700"/>
    <n v="20"/>
    <n v="1400"/>
    <n v="280"/>
    <n v="1120"/>
    <n v="852.12"/>
    <n v="267.88"/>
    <x v="1"/>
    <s v="Indore"/>
    <s v="Madhya Pradesh"/>
    <s v="India"/>
    <s v="Credit Card"/>
    <x v="0"/>
    <s v="Standard"/>
    <x v="0"/>
    <s v="Yes"/>
    <s v="No"/>
  </r>
  <r>
    <x v="5620"/>
    <x v="453"/>
    <s v="CUST11724"/>
    <s v="Customer 1724"/>
    <n v="52"/>
    <s v="Returning"/>
    <s v="P4006"/>
    <s v="Lipstick"/>
    <x v="4"/>
    <s v="BeautyCare"/>
    <n v="2"/>
    <n v="850"/>
    <n v="25"/>
    <n v="1700"/>
    <n v="425"/>
    <n v="1275"/>
    <n v="915.78"/>
    <n v="359.22"/>
    <x v="1"/>
    <s v="Indore"/>
    <s v="Madhya Pradesh"/>
    <s v="India"/>
    <s v="Credit Card"/>
    <x v="0"/>
    <s v="Standard"/>
    <x v="1"/>
    <s v="No"/>
    <s v="No"/>
  </r>
  <r>
    <x v="5621"/>
    <x v="453"/>
    <s v="CUST11836"/>
    <s v="Customer 1836"/>
    <n v="52"/>
    <s v="New"/>
    <s v="P3002"/>
    <s v="Air Fryer"/>
    <x v="2"/>
    <s v="HomeNeeds"/>
    <n v="1"/>
    <n v="6500"/>
    <n v="5"/>
    <n v="6500"/>
    <n v="325"/>
    <n v="6175"/>
    <n v="4547.9799999999996"/>
    <n v="1627.02"/>
    <x v="1"/>
    <s v="Guwahati"/>
    <s v="Assam"/>
    <s v="India"/>
    <s v="Debit Card"/>
    <x v="0"/>
    <s v="Express"/>
    <x v="0"/>
    <s v="No"/>
    <s v="No"/>
  </r>
  <r>
    <x v="5622"/>
    <x v="453"/>
    <s v="CUST10471"/>
    <s v="Customer 471"/>
    <n v="22"/>
    <s v="New"/>
    <s v="P4002"/>
    <s v="Moisturizer"/>
    <x v="4"/>
    <s v="BeautyCare"/>
    <n v="3"/>
    <n v="650"/>
    <n v="15"/>
    <n v="1950"/>
    <n v="292.5"/>
    <n v="1657.5"/>
    <n v="1084.31"/>
    <n v="573.19000000000005"/>
    <x v="1"/>
    <s v="Guwahati"/>
    <s v="Assam"/>
    <s v="India"/>
    <s v="Debit Card"/>
    <x v="2"/>
    <s v="Standard"/>
    <x v="3"/>
    <s v="No"/>
    <s v="No"/>
  </r>
  <r>
    <x v="5623"/>
    <x v="453"/>
    <s v="CUST11213"/>
    <s v="Customer 1213"/>
    <n v="51"/>
    <s v="Returning"/>
    <s v="P1010"/>
    <s v="Bluetooth Speaker"/>
    <x v="0"/>
    <s v="Prime Distributors"/>
    <n v="1"/>
    <n v="3200"/>
    <n v="15"/>
    <n v="3200"/>
    <n v="480"/>
    <n v="2720"/>
    <n v="1670.24"/>
    <n v="1049.76"/>
    <x v="0"/>
    <s v="Chennai"/>
    <s v="Tamil Nadu"/>
    <s v="India"/>
    <s v="Net Banking"/>
    <x v="2"/>
    <s v="Standard"/>
    <x v="0"/>
    <s v="Yes"/>
    <s v="No"/>
  </r>
  <r>
    <x v="5624"/>
    <x v="453"/>
    <s v="CUST10965"/>
    <s v="Customer 965"/>
    <n v="39"/>
    <s v="New"/>
    <s v="P2001"/>
    <s v="Running Shoes"/>
    <x v="3"/>
    <s v="FashionMart"/>
    <n v="3"/>
    <n v="3200"/>
    <n v="10"/>
    <n v="9600"/>
    <n v="960"/>
    <n v="8640"/>
    <n v="6221"/>
    <n v="2419"/>
    <x v="1"/>
    <s v="Indore"/>
    <s v="Madhya Pradesh"/>
    <s v="India"/>
    <s v="Cash on Delivery"/>
    <x v="1"/>
    <s v="Express"/>
    <x v="0"/>
    <s v="No"/>
    <s v="No"/>
  </r>
  <r>
    <x v="5625"/>
    <x v="453"/>
    <s v="CUST12335"/>
    <s v="Customer 2335"/>
    <n v="26"/>
    <s v="Returning"/>
    <s v="P4001"/>
    <s v="Face Wash"/>
    <x v="4"/>
    <s v="BeautyCare"/>
    <n v="1"/>
    <n v="450"/>
    <n v="5"/>
    <n v="450"/>
    <n v="22.5"/>
    <n v="427.5"/>
    <n v="255.85"/>
    <n v="171.65"/>
    <x v="1"/>
    <s v="Nagpur"/>
    <s v="Maharashtra"/>
    <s v="India"/>
    <s v="Net Banking"/>
    <x v="1"/>
    <s v="Same Day"/>
    <x v="0"/>
    <s v="No"/>
    <s v="No"/>
  </r>
  <r>
    <x v="5626"/>
    <x v="453"/>
    <s v="CUST12019"/>
    <s v="Customer 2019"/>
    <n v="29"/>
    <s v="Returning"/>
    <s v="P2006"/>
    <s v="Womens Kurti"/>
    <x v="3"/>
    <s v="FashionMart"/>
    <n v="3"/>
    <n v="1400"/>
    <n v="10"/>
    <n v="4200"/>
    <n v="420"/>
    <n v="3780"/>
    <n v="2956.73"/>
    <n v="823.27"/>
    <x v="1"/>
    <s v="Delhi"/>
    <s v="Delhi"/>
    <s v="India"/>
    <s v="Credit Card"/>
    <x v="0"/>
    <s v="Standard"/>
    <x v="0"/>
    <s v="No"/>
    <s v="No"/>
  </r>
  <r>
    <x v="5627"/>
    <x v="453"/>
    <s v="CUST11268"/>
    <s v="Customer 1268"/>
    <n v="59"/>
    <s v="Returning"/>
    <s v="P4002"/>
    <s v="Moisturizer"/>
    <x v="4"/>
    <s v="BeautyCare"/>
    <n v="4"/>
    <n v="650"/>
    <n v="10"/>
    <n v="2600"/>
    <n v="260"/>
    <n v="2340"/>
    <n v="1873.27"/>
    <n v="466.73"/>
    <x v="1"/>
    <s v="Patna"/>
    <s v="Bihar"/>
    <s v="India"/>
    <s v="Credit Card"/>
    <x v="2"/>
    <s v="Standard"/>
    <x v="4"/>
    <s v="No"/>
    <s v="No"/>
  </r>
  <r>
    <x v="5628"/>
    <x v="453"/>
    <s v="CUST11096"/>
    <s v="Customer 1096"/>
    <n v="37"/>
    <s v="Returning"/>
    <s v="P4004"/>
    <s v="Shampoo"/>
    <x v="4"/>
    <s v="BeautyCare"/>
    <n v="1"/>
    <n v="550"/>
    <n v="10"/>
    <n v="550"/>
    <n v="55"/>
    <n v="495"/>
    <n v="303.39"/>
    <n v="191.61"/>
    <x v="2"/>
    <s v="Visakhapatnam"/>
    <s v="Andhra Pradesh"/>
    <s v="India"/>
    <s v="Credit Card"/>
    <x v="1"/>
    <s v="Express"/>
    <x v="0"/>
    <s v="No"/>
    <s v="No"/>
  </r>
  <r>
    <x v="5629"/>
    <x v="453"/>
    <s v="CUST11517"/>
    <s v="Customer 1517"/>
    <n v="30"/>
    <s v="Returning"/>
    <s v="P3004"/>
    <s v="Cookware Set"/>
    <x v="2"/>
    <s v="HomeNeeds"/>
    <n v="3"/>
    <n v="3500"/>
    <n v="30"/>
    <n v="10500"/>
    <n v="3150"/>
    <n v="7350"/>
    <n v="5721.48"/>
    <n v="1628.52"/>
    <x v="1"/>
    <s v="Mumbai"/>
    <s v="Maharashtra"/>
    <s v="India"/>
    <s v="Wallet"/>
    <x v="0"/>
    <s v="Standard"/>
    <x v="0"/>
    <s v="No"/>
    <s v="No"/>
  </r>
  <r>
    <x v="5630"/>
    <x v="453"/>
    <s v="CUST11822"/>
    <s v="Customer 1822"/>
    <n v="21"/>
    <s v="New"/>
    <s v="P1007"/>
    <s v="Mouse"/>
    <x v="0"/>
    <s v="RetailHub"/>
    <n v="2"/>
    <n v="900"/>
    <n v="0"/>
    <n v="1800"/>
    <n v="0"/>
    <n v="1800"/>
    <n v="1023.47"/>
    <n v="776.53"/>
    <x v="1"/>
    <s v="Delhi"/>
    <s v="Delhi"/>
    <s v="India"/>
    <s v="Debit Card"/>
    <x v="0"/>
    <s v="Standard"/>
    <x v="0"/>
    <s v="Yes"/>
    <s v="No"/>
  </r>
  <r>
    <x v="5631"/>
    <x v="453"/>
    <s v="CUST10866"/>
    <s v="Customer 866"/>
    <n v="50"/>
    <s v="Returning"/>
    <s v="P1001"/>
    <s v="Laptop"/>
    <x v="0"/>
    <s v="TechSource India"/>
    <n v="1"/>
    <n v="55000"/>
    <n v="5"/>
    <n v="55000"/>
    <n v="2750"/>
    <n v="52250"/>
    <n v="38047.01"/>
    <n v="14202.99"/>
    <x v="2"/>
    <s v="Hyderabad"/>
    <s v="Telangana"/>
    <s v="India"/>
    <s v="Debit Card"/>
    <x v="0"/>
    <s v="Express"/>
    <x v="0"/>
    <s v="No"/>
    <s v="No"/>
  </r>
  <r>
    <x v="5632"/>
    <x v="453"/>
    <s v="CUST11991"/>
    <s v="Customer 1991"/>
    <n v="51"/>
    <s v="Returning"/>
    <s v="P5004"/>
    <s v="Pen Set"/>
    <x v="1"/>
    <s v="Stationery Hub"/>
    <n v="2"/>
    <n v="250"/>
    <n v="15"/>
    <n v="500"/>
    <n v="75"/>
    <n v="425"/>
    <n v="290.06"/>
    <n v="134.94"/>
    <x v="1"/>
    <s v="Guwahati"/>
    <s v="Assam"/>
    <s v="India"/>
    <s v="Wallet"/>
    <x v="2"/>
    <s v="Standard"/>
    <x v="1"/>
    <s v="Yes"/>
    <s v="No"/>
  </r>
  <r>
    <x v="5633"/>
    <x v="453"/>
    <s v="CUST11003"/>
    <s v="Customer 1003"/>
    <n v="49"/>
    <s v="Loyal"/>
    <s v="P5004"/>
    <s v="Pen Set"/>
    <x v="1"/>
    <s v="Stationery Hub"/>
    <n v="3"/>
    <n v="250"/>
    <n v="10"/>
    <n v="750"/>
    <n v="75"/>
    <n v="675"/>
    <n v="546.37"/>
    <n v="128.63"/>
    <x v="1"/>
    <s v="Delhi"/>
    <s v="Delhi"/>
    <s v="India"/>
    <s v="Debit Card"/>
    <x v="2"/>
    <s v="Standard"/>
    <x v="0"/>
    <s v="No"/>
    <s v="No"/>
  </r>
  <r>
    <x v="5634"/>
    <x v="454"/>
    <s v="CUST11862"/>
    <s v="Customer 1862"/>
    <n v="29"/>
    <s v="Loyal"/>
    <s v="P1001"/>
    <s v="Laptop"/>
    <x v="0"/>
    <s v="TechSource India"/>
    <n v="4"/>
    <n v="55000"/>
    <n v="10"/>
    <n v="220000"/>
    <n v="22000"/>
    <n v="198000"/>
    <n v="146288.74"/>
    <n v="51711.26"/>
    <x v="1"/>
    <s v="Indore"/>
    <s v="Madhya Pradesh"/>
    <s v="India"/>
    <s v="Cash on Delivery"/>
    <x v="1"/>
    <s v="Express"/>
    <x v="3"/>
    <s v="Yes"/>
    <s v="No"/>
  </r>
  <r>
    <x v="5635"/>
    <x v="454"/>
    <s v="CUST11638"/>
    <s v="Customer 1638"/>
    <n v="59"/>
    <s v="New"/>
    <s v="P2007"/>
    <s v="Saree"/>
    <x v="3"/>
    <s v="FashionMart"/>
    <n v="4"/>
    <n v="2600"/>
    <n v="5"/>
    <n v="10400"/>
    <n v="520"/>
    <n v="9880"/>
    <n v="8056.37"/>
    <n v="1823.63"/>
    <x v="1"/>
    <s v="Ahmedabad"/>
    <s v="Gujarat"/>
    <s v="India"/>
    <s v="Net Banking"/>
    <x v="0"/>
    <s v="Standard"/>
    <x v="0"/>
    <s v="No"/>
    <s v="Yes"/>
  </r>
  <r>
    <x v="5636"/>
    <x v="454"/>
    <s v="CUST10116"/>
    <s v="Customer 116"/>
    <n v="38"/>
    <s v="New"/>
    <s v="P3001"/>
    <s v="Coffee Maker"/>
    <x v="2"/>
    <s v="HomeNeeds"/>
    <n v="2"/>
    <n v="4200"/>
    <n v="10"/>
    <n v="8400"/>
    <n v="840"/>
    <n v="7560"/>
    <n v="4532.83"/>
    <n v="3027.17"/>
    <x v="1"/>
    <s v="Surat"/>
    <s v="Gujarat"/>
    <s v="India"/>
    <s v="Net Banking"/>
    <x v="2"/>
    <s v="Standard"/>
    <x v="4"/>
    <s v="No"/>
    <s v="No"/>
  </r>
  <r>
    <x v="5637"/>
    <x v="454"/>
    <s v="CUST10069"/>
    <s v="Customer 69"/>
    <n v="20"/>
    <s v="Loyal"/>
    <s v="P3004"/>
    <s v="Cookware Set"/>
    <x v="2"/>
    <s v="HomeNeeds"/>
    <n v="3"/>
    <n v="3500"/>
    <n v="20"/>
    <n v="10500"/>
    <n v="2100"/>
    <n v="8400"/>
    <n v="6385.02"/>
    <n v="2014.98"/>
    <x v="2"/>
    <s v="Kolkata"/>
    <s v="West Bengal"/>
    <s v="India"/>
    <s v="Debit Card"/>
    <x v="0"/>
    <s v="Standard"/>
    <x v="4"/>
    <s v="No"/>
    <s v="Yes"/>
  </r>
  <r>
    <x v="5638"/>
    <x v="454"/>
    <s v="CUST10734"/>
    <s v="Customer 734"/>
    <n v="40"/>
    <s v="Loyal"/>
    <s v="P3002"/>
    <s v="Air Fryer"/>
    <x v="2"/>
    <s v="HomeNeeds"/>
    <n v="5"/>
    <n v="6500"/>
    <n v="5"/>
    <n v="32500"/>
    <n v="1625"/>
    <n v="30875"/>
    <n v="21244.92"/>
    <n v="9630.08"/>
    <x v="1"/>
    <s v="Bengaluru"/>
    <s v="Karnataka"/>
    <s v="India"/>
    <s v="Wallet"/>
    <x v="0"/>
    <s v="Express"/>
    <x v="1"/>
    <s v="No"/>
    <s v="No"/>
  </r>
  <r>
    <x v="5639"/>
    <x v="454"/>
    <s v="CUST10834"/>
    <s v="Customer 834"/>
    <n v="29"/>
    <s v="New"/>
    <s v="P2008"/>
    <s v="Formal Shirt"/>
    <x v="3"/>
    <s v="Global Traders"/>
    <n v="1"/>
    <n v="1700"/>
    <n v="25"/>
    <n v="1700"/>
    <n v="425"/>
    <n v="1275"/>
    <n v="836.77"/>
    <n v="438.23"/>
    <x v="1"/>
    <s v="Chandigarh"/>
    <s v="Chandigarh"/>
    <s v="India"/>
    <s v="Net Banking"/>
    <x v="0"/>
    <s v="Standard"/>
    <x v="0"/>
    <s v="Yes"/>
    <s v="No"/>
  </r>
  <r>
    <x v="5640"/>
    <x v="454"/>
    <s v="CUST12369"/>
    <s v="Customer 2369"/>
    <n v="29"/>
    <s v="New"/>
    <s v="P3006"/>
    <s v="Water Bottle"/>
    <x v="2"/>
    <s v="Metro Supplies"/>
    <n v="2"/>
    <n v="700"/>
    <n v="20"/>
    <n v="1400"/>
    <n v="280"/>
    <n v="1120"/>
    <n v="787.99"/>
    <n v="332.01"/>
    <x v="0"/>
    <s v="Lucknow"/>
    <s v="Uttar Pradesh"/>
    <s v="India"/>
    <s v="Wallet"/>
    <x v="1"/>
    <s v="Standard"/>
    <x v="3"/>
    <s v="No"/>
    <s v="No"/>
  </r>
  <r>
    <x v="5641"/>
    <x v="454"/>
    <s v="CUST11057"/>
    <s v="Customer 1057"/>
    <n v="29"/>
    <s v="Returning"/>
    <s v="P2001"/>
    <s v="Running Shoes"/>
    <x v="3"/>
    <s v="FashionMart"/>
    <n v="3"/>
    <n v="3200"/>
    <n v="5"/>
    <n v="9600"/>
    <n v="480"/>
    <n v="9120"/>
    <n v="5866.35"/>
    <n v="3253.65"/>
    <x v="1"/>
    <s v="Lucknow"/>
    <s v="Uttar Pradesh"/>
    <s v="India"/>
    <s v="Cash on Delivery"/>
    <x v="2"/>
    <s v="Express"/>
    <x v="0"/>
    <s v="No"/>
    <s v="No"/>
  </r>
  <r>
    <x v="5642"/>
    <x v="454"/>
    <s v="CUST11578"/>
    <s v="Customer 1578"/>
    <n v="19"/>
    <s v="Returning"/>
    <s v="P5003"/>
    <s v="Calculator"/>
    <x v="1"/>
    <s v="Stationery Hub"/>
    <n v="1"/>
    <n v="650"/>
    <n v="0"/>
    <n v="650"/>
    <n v="0"/>
    <n v="650"/>
    <n v="529.46"/>
    <n v="120.54"/>
    <x v="0"/>
    <s v="Surat"/>
    <s v="Gujarat"/>
    <s v="India"/>
    <s v="Debit Card"/>
    <x v="0"/>
    <s v="Express"/>
    <x v="0"/>
    <s v="No"/>
    <s v="No"/>
  </r>
  <r>
    <x v="5643"/>
    <x v="454"/>
    <s v="CUST10165"/>
    <s v="Customer 165"/>
    <n v="20"/>
    <s v="Returning"/>
    <s v="P2003"/>
    <s v="T-Shirt"/>
    <x v="3"/>
    <s v="RetailHub"/>
    <n v="2"/>
    <n v="900"/>
    <n v="25"/>
    <n v="1800"/>
    <n v="450"/>
    <n v="1350"/>
    <n v="1044.8800000000001"/>
    <n v="305.12"/>
    <x v="1"/>
    <s v="Pune"/>
    <s v="Maharashtra"/>
    <s v="India"/>
    <s v="Debit Card"/>
    <x v="2"/>
    <s v="Standard"/>
    <x v="3"/>
    <s v="No"/>
    <s v="No"/>
  </r>
  <r>
    <x v="5644"/>
    <x v="454"/>
    <s v="CUST11956"/>
    <s v="Customer 1956"/>
    <n v="55"/>
    <s v="New"/>
    <s v="P2006"/>
    <s v="Womens Kurti"/>
    <x v="3"/>
    <s v="FashionMart"/>
    <n v="1"/>
    <n v="1400"/>
    <n v="15"/>
    <n v="1400"/>
    <n v="210"/>
    <n v="1190"/>
    <n v="734.49"/>
    <n v="455.51"/>
    <x v="1"/>
    <s v="Chennai"/>
    <s v="Tamil Nadu"/>
    <s v="India"/>
    <s v="Debit Card"/>
    <x v="1"/>
    <s v="Standard"/>
    <x v="0"/>
    <s v="No"/>
    <s v="Yes"/>
  </r>
  <r>
    <x v="5645"/>
    <x v="455"/>
    <s v="CUST10387"/>
    <s v="Customer 387"/>
    <n v="50"/>
    <s v="Returning"/>
    <s v="P1003"/>
    <s v="Headphones"/>
    <x v="0"/>
    <s v="Metro Supplies"/>
    <n v="1"/>
    <n v="2500"/>
    <n v="20"/>
    <n v="2500"/>
    <n v="500"/>
    <n v="2000"/>
    <n v="1202.27"/>
    <n v="797.73"/>
    <x v="1"/>
    <s v="Jaipur"/>
    <s v="Rajasthan"/>
    <s v="India"/>
    <s v="Cash on Delivery"/>
    <x v="2"/>
    <s v="Express"/>
    <x v="3"/>
    <s v="No"/>
    <s v="No"/>
  </r>
  <r>
    <x v="5646"/>
    <x v="455"/>
    <s v="CUST10896"/>
    <s v="Customer 896"/>
    <n v="45"/>
    <s v="New"/>
    <s v="P4005"/>
    <s v="Perfume"/>
    <x v="4"/>
    <s v="BeautyCare"/>
    <n v="1"/>
    <n v="1800"/>
    <n v="0"/>
    <n v="1800"/>
    <n v="0"/>
    <n v="1800"/>
    <n v="1198.6600000000001"/>
    <n v="601.34"/>
    <x v="2"/>
    <s v="Pune"/>
    <s v="Maharashtra"/>
    <s v="India"/>
    <s v="UPI"/>
    <x v="2"/>
    <s v="Same Day"/>
    <x v="0"/>
    <s v="No"/>
    <s v="No"/>
  </r>
  <r>
    <x v="5647"/>
    <x v="455"/>
    <s v="CUST11849"/>
    <s v="Customer 1849"/>
    <n v="57"/>
    <s v="Loyal"/>
    <s v="P5003"/>
    <s v="Calculator"/>
    <x v="1"/>
    <s v="Stationery Hub"/>
    <n v="1"/>
    <n v="650"/>
    <n v="10"/>
    <n v="650"/>
    <n v="65"/>
    <n v="585"/>
    <n v="406.31"/>
    <n v="178.69"/>
    <x v="1"/>
    <s v="Mumbai"/>
    <s v="Maharashtra"/>
    <s v="India"/>
    <s v="UPI"/>
    <x v="0"/>
    <s v="Same Day"/>
    <x v="0"/>
    <s v="No"/>
    <s v="No"/>
  </r>
  <r>
    <x v="5648"/>
    <x v="455"/>
    <s v="CUST10233"/>
    <s v="Customer 233"/>
    <n v="51"/>
    <s v="Returning"/>
    <s v="P5004"/>
    <s v="Pen Set"/>
    <x v="1"/>
    <s v="Stationery Hub"/>
    <n v="1"/>
    <n v="250"/>
    <n v="10"/>
    <n v="250"/>
    <n v="25"/>
    <n v="225"/>
    <n v="149.12"/>
    <n v="75.88"/>
    <x v="0"/>
    <s v="Patna"/>
    <s v="Bihar"/>
    <s v="India"/>
    <s v="Wallet"/>
    <x v="0"/>
    <s v="Standard"/>
    <x v="0"/>
    <s v="No"/>
    <s v="No"/>
  </r>
  <r>
    <x v="5649"/>
    <x v="455"/>
    <s v="CUST10063"/>
    <s v="Customer 63"/>
    <n v="19"/>
    <s v="New"/>
    <s v="P1009"/>
    <s v="Power Bank"/>
    <x v="0"/>
    <s v="Prime Distributors"/>
    <n v="3"/>
    <n v="1600"/>
    <n v="10"/>
    <n v="4800"/>
    <n v="480"/>
    <n v="4320"/>
    <n v="2485.31"/>
    <n v="1834.69"/>
    <x v="1"/>
    <s v="Coimbatore"/>
    <s v="Tamil Nadu"/>
    <s v="India"/>
    <s v="Wallet"/>
    <x v="1"/>
    <s v="Standard"/>
    <x v="0"/>
    <s v="No"/>
    <s v="No"/>
  </r>
  <r>
    <x v="5650"/>
    <x v="455"/>
    <s v="CUST10466"/>
    <s v="Customer 466"/>
    <n v="21"/>
    <s v="New"/>
    <s v="P1005"/>
    <s v="Tablet"/>
    <x v="0"/>
    <s v="RetailHub"/>
    <n v="1"/>
    <n v="18000"/>
    <n v="10"/>
    <n v="18000"/>
    <n v="1800"/>
    <n v="16200"/>
    <n v="11910.67"/>
    <n v="4289.33"/>
    <x v="2"/>
    <s v="Nagpur"/>
    <s v="Maharashtra"/>
    <s v="India"/>
    <s v="UPI"/>
    <x v="2"/>
    <s v="Standard"/>
    <x v="3"/>
    <s v="Yes"/>
    <s v="No"/>
  </r>
  <r>
    <x v="5651"/>
    <x v="455"/>
    <s v="CUST11632"/>
    <s v="Customer 1632"/>
    <n v="49"/>
    <s v="Returning"/>
    <s v="P4005"/>
    <s v="Perfume"/>
    <x v="4"/>
    <s v="BeautyCare"/>
    <n v="4"/>
    <n v="1800"/>
    <n v="20"/>
    <n v="7200"/>
    <n v="1440"/>
    <n v="5760"/>
    <n v="4706.03"/>
    <n v="1053.97"/>
    <x v="1"/>
    <s v="Indore"/>
    <s v="Madhya Pradesh"/>
    <s v="India"/>
    <s v="Debit Card"/>
    <x v="2"/>
    <s v="Express"/>
    <x v="2"/>
    <s v="No"/>
    <s v="No"/>
  </r>
  <r>
    <x v="5652"/>
    <x v="455"/>
    <s v="CUST11938"/>
    <s v="Customer 1938"/>
    <n v="23"/>
    <s v="New"/>
    <s v="P2003"/>
    <s v="T-Shirt"/>
    <x v="3"/>
    <s v="RetailHub"/>
    <n v="3"/>
    <n v="900"/>
    <n v="15"/>
    <n v="2700"/>
    <n v="405"/>
    <n v="2295"/>
    <n v="1584.11"/>
    <n v="710.89"/>
    <x v="1"/>
    <s v="Coimbatore"/>
    <s v="Tamil Nadu"/>
    <s v="India"/>
    <s v="Net Banking"/>
    <x v="0"/>
    <s v="Express"/>
    <x v="0"/>
    <s v="Yes"/>
    <s v="No"/>
  </r>
  <r>
    <x v="5653"/>
    <x v="456"/>
    <s v="CUST10498"/>
    <s v="Customer 498"/>
    <n v="54"/>
    <s v="Returning"/>
    <s v="P1008"/>
    <s v="Monitor"/>
    <x v="0"/>
    <s v="Global Traders"/>
    <n v="1"/>
    <n v="14500"/>
    <n v="10"/>
    <n v="14500"/>
    <n v="1450"/>
    <n v="13050"/>
    <n v="9992"/>
    <n v="3058"/>
    <x v="1"/>
    <s v="Surat"/>
    <s v="Gujarat"/>
    <s v="India"/>
    <s v="Credit Card"/>
    <x v="2"/>
    <s v="Standard"/>
    <x v="0"/>
    <s v="No"/>
    <s v="No"/>
  </r>
  <r>
    <x v="5654"/>
    <x v="456"/>
    <s v="CUST11366"/>
    <s v="Customer 1366"/>
    <n v="60"/>
    <s v="New"/>
    <s v="P5004"/>
    <s v="Pen Set"/>
    <x v="1"/>
    <s v="Stationery Hub"/>
    <n v="1"/>
    <n v="250"/>
    <n v="25"/>
    <n v="250"/>
    <n v="62.5"/>
    <n v="187.5"/>
    <n v="118.85"/>
    <n v="68.650000000000006"/>
    <x v="2"/>
    <s v="Jaipur"/>
    <s v="Rajasthan"/>
    <s v="India"/>
    <s v="Cash on Delivery"/>
    <x v="1"/>
    <s v="Standard"/>
    <x v="1"/>
    <s v="No"/>
    <s v="No"/>
  </r>
  <r>
    <x v="5655"/>
    <x v="456"/>
    <s v="CUST10183"/>
    <s v="Customer 183"/>
    <n v="22"/>
    <s v="New"/>
    <s v="P2003"/>
    <s v="T-Shirt"/>
    <x v="3"/>
    <s v="RetailHub"/>
    <n v="2"/>
    <n v="900"/>
    <n v="20"/>
    <n v="1800"/>
    <n v="360"/>
    <n v="1440"/>
    <n v="905.02"/>
    <n v="534.98"/>
    <x v="2"/>
    <s v="Hyderabad"/>
    <s v="Telangana"/>
    <s v="India"/>
    <s v="Wallet"/>
    <x v="2"/>
    <s v="Express"/>
    <x v="0"/>
    <s v="No"/>
    <s v="No"/>
  </r>
  <r>
    <x v="5656"/>
    <x v="456"/>
    <s v="CUST12293"/>
    <s v="Customer 2293"/>
    <n v="18"/>
    <s v="Loyal"/>
    <s v="P3002"/>
    <s v="Air Fryer"/>
    <x v="2"/>
    <s v="HomeNeeds"/>
    <n v="1"/>
    <n v="6500"/>
    <n v="0"/>
    <n v="6500"/>
    <n v="0"/>
    <n v="6500"/>
    <n v="5126.37"/>
    <n v="1373.63"/>
    <x v="1"/>
    <s v="Surat"/>
    <s v="Gujarat"/>
    <s v="India"/>
    <s v="Credit Card"/>
    <x v="1"/>
    <s v="Standard"/>
    <x v="0"/>
    <s v="No"/>
    <s v="No"/>
  </r>
  <r>
    <x v="5657"/>
    <x v="456"/>
    <s v="CUST10588"/>
    <s v="Customer 588"/>
    <n v="53"/>
    <s v="New"/>
    <s v="P5003"/>
    <s v="Calculator"/>
    <x v="1"/>
    <s v="Stationery Hub"/>
    <n v="1"/>
    <n v="650"/>
    <n v="25"/>
    <n v="650"/>
    <n v="162.5"/>
    <n v="487.5"/>
    <n v="388.58"/>
    <n v="98.92"/>
    <x v="1"/>
    <s v="Guwahati"/>
    <s v="Assam"/>
    <s v="India"/>
    <s v="Net Banking"/>
    <x v="1"/>
    <s v="Standard"/>
    <x v="2"/>
    <s v="No"/>
    <s v="No"/>
  </r>
  <r>
    <x v="5658"/>
    <x v="456"/>
    <s v="CUST11079"/>
    <s v="Customer 1079"/>
    <n v="55"/>
    <s v="Returning"/>
    <s v="P5003"/>
    <s v="Calculator"/>
    <x v="1"/>
    <s v="Stationery Hub"/>
    <n v="2"/>
    <n v="650"/>
    <n v="0"/>
    <n v="1300"/>
    <n v="0"/>
    <n v="1300"/>
    <n v="907.12"/>
    <n v="392.88"/>
    <x v="2"/>
    <s v="Hyderabad"/>
    <s v="Telangana"/>
    <s v="India"/>
    <s v="Credit Card"/>
    <x v="2"/>
    <s v="Standard"/>
    <x v="0"/>
    <s v="No"/>
    <s v="No"/>
  </r>
  <r>
    <x v="5659"/>
    <x v="456"/>
    <s v="CUST10284"/>
    <s v="Customer 284"/>
    <n v="19"/>
    <s v="New"/>
    <s v="P2008"/>
    <s v="Formal Shirt"/>
    <x v="3"/>
    <s v="Global Traders"/>
    <n v="1"/>
    <n v="1700"/>
    <n v="10"/>
    <n v="1700"/>
    <n v="170"/>
    <n v="1530"/>
    <n v="1182.1500000000001"/>
    <n v="347.85"/>
    <x v="1"/>
    <s v="Pune"/>
    <s v="Maharashtra"/>
    <s v="India"/>
    <s v="Debit Card"/>
    <x v="0"/>
    <s v="Standard"/>
    <x v="0"/>
    <s v="No"/>
    <s v="No"/>
  </r>
  <r>
    <x v="5660"/>
    <x v="456"/>
    <s v="CUST12224"/>
    <s v="Customer 2224"/>
    <n v="51"/>
    <s v="New"/>
    <s v="P4002"/>
    <s v="Moisturizer"/>
    <x v="4"/>
    <s v="BeautyCare"/>
    <n v="3"/>
    <n v="650"/>
    <n v="5"/>
    <n v="1950"/>
    <n v="97.5"/>
    <n v="1852.5"/>
    <n v="1378.63"/>
    <n v="473.87"/>
    <x v="1"/>
    <s v="Coimbatore"/>
    <s v="Tamil Nadu"/>
    <s v="India"/>
    <s v="Cash on Delivery"/>
    <x v="0"/>
    <s v="Same Day"/>
    <x v="0"/>
    <s v="Yes"/>
    <s v="No"/>
  </r>
  <r>
    <x v="5661"/>
    <x v="456"/>
    <s v="CUST11737"/>
    <s v="Customer 1737"/>
    <n v="40"/>
    <s v="Returning"/>
    <s v="P2008"/>
    <s v="Formal Shirt"/>
    <x v="3"/>
    <s v="Global Traders"/>
    <n v="3"/>
    <n v="1700"/>
    <n v="10"/>
    <n v="5100"/>
    <n v="510"/>
    <n v="4590"/>
    <n v="3389.96"/>
    <n v="1200.04"/>
    <x v="1"/>
    <s v="Kolkata"/>
    <s v="West Bengal"/>
    <s v="India"/>
    <s v="Credit Card"/>
    <x v="2"/>
    <s v="Standard"/>
    <x v="0"/>
    <s v="No"/>
    <s v="No"/>
  </r>
  <r>
    <x v="5662"/>
    <x v="456"/>
    <s v="CUST10165"/>
    <s v="Customer 165"/>
    <n v="36"/>
    <s v="Returning"/>
    <s v="P4005"/>
    <s v="Perfume"/>
    <x v="4"/>
    <s v="BeautyCare"/>
    <n v="1"/>
    <n v="1800"/>
    <n v="0"/>
    <n v="1800"/>
    <n v="0"/>
    <n v="1800"/>
    <n v="1084.05"/>
    <n v="715.95"/>
    <x v="2"/>
    <s v="Delhi"/>
    <s v="Delhi"/>
    <s v="India"/>
    <s v="Debit Card"/>
    <x v="2"/>
    <s v="Same Day"/>
    <x v="0"/>
    <s v="No"/>
    <s v="No"/>
  </r>
  <r>
    <x v="5663"/>
    <x v="457"/>
    <s v="CUST10906"/>
    <s v="Customer 906"/>
    <n v="26"/>
    <s v="Returning"/>
    <s v="P2006"/>
    <s v="Womens Kurti"/>
    <x v="3"/>
    <s v="FashionMart"/>
    <n v="1"/>
    <n v="1400"/>
    <n v="0"/>
    <n v="1400"/>
    <n v="0"/>
    <n v="1400"/>
    <n v="1122.69"/>
    <n v="277.31"/>
    <x v="0"/>
    <s v="Hyderabad"/>
    <s v="Telangana"/>
    <s v="India"/>
    <s v="UPI"/>
    <x v="0"/>
    <s v="Express"/>
    <x v="3"/>
    <s v="No"/>
    <s v="No"/>
  </r>
  <r>
    <x v="5664"/>
    <x v="457"/>
    <s v="CUST11779"/>
    <s v="Customer 1779"/>
    <n v="44"/>
    <s v="Returning"/>
    <s v="P5005"/>
    <s v="Desk Organizer"/>
    <x v="1"/>
    <s v="Stationery Hub"/>
    <n v="2"/>
    <n v="600"/>
    <n v="15"/>
    <n v="1200"/>
    <n v="180"/>
    <n v="1020"/>
    <n v="816.13"/>
    <n v="203.87"/>
    <x v="1"/>
    <s v="Patna"/>
    <s v="Bihar"/>
    <s v="India"/>
    <s v="Wallet"/>
    <x v="1"/>
    <s v="Standard"/>
    <x v="0"/>
    <s v="No"/>
    <s v="No"/>
  </r>
  <r>
    <x v="5665"/>
    <x v="457"/>
    <s v="CUST11611"/>
    <s v="Customer 1611"/>
    <n v="43"/>
    <s v="Returning"/>
    <s v="P5002"/>
    <s v="Novel"/>
    <x v="1"/>
    <s v="Stationery Hub"/>
    <n v="5"/>
    <n v="400"/>
    <n v="15"/>
    <n v="2000"/>
    <n v="300"/>
    <n v="1700"/>
    <n v="1318.21"/>
    <n v="381.79"/>
    <x v="1"/>
    <s v="Hyderabad"/>
    <s v="Telangana"/>
    <s v="India"/>
    <s v="Wallet"/>
    <x v="0"/>
    <s v="Same Day"/>
    <x v="3"/>
    <s v="No"/>
    <s v="No"/>
  </r>
  <r>
    <x v="5666"/>
    <x v="457"/>
    <s v="CUST11154"/>
    <s v="Customer 1154"/>
    <n v="27"/>
    <s v="Loyal"/>
    <s v="P5003"/>
    <s v="Calculator"/>
    <x v="1"/>
    <s v="Stationery Hub"/>
    <n v="2"/>
    <n v="650"/>
    <n v="0"/>
    <n v="1300"/>
    <n v="0"/>
    <n v="1300"/>
    <n v="793.73"/>
    <n v="506.27"/>
    <x v="1"/>
    <s v="Jaipur"/>
    <s v="Rajasthan"/>
    <s v="India"/>
    <s v="Credit Card"/>
    <x v="0"/>
    <s v="Express"/>
    <x v="0"/>
    <s v="No"/>
    <s v="No"/>
  </r>
  <r>
    <x v="5667"/>
    <x v="457"/>
    <s v="CUST11831"/>
    <s v="Customer 1831"/>
    <n v="20"/>
    <s v="Loyal"/>
    <s v="P2003"/>
    <s v="T-Shirt"/>
    <x v="3"/>
    <s v="RetailHub"/>
    <n v="3"/>
    <n v="900"/>
    <n v="20"/>
    <n v="2700"/>
    <n v="540"/>
    <n v="2160"/>
    <n v="1593.8"/>
    <n v="566.20000000000005"/>
    <x v="1"/>
    <s v="Coimbatore"/>
    <s v="Tamil Nadu"/>
    <s v="India"/>
    <s v="UPI"/>
    <x v="2"/>
    <s v="Standard"/>
    <x v="0"/>
    <s v="No"/>
    <s v="Yes"/>
  </r>
  <r>
    <x v="5668"/>
    <x v="457"/>
    <s v="CUST12140"/>
    <s v="Customer 2140"/>
    <n v="59"/>
    <s v="New"/>
    <s v="P2005"/>
    <s v="Backpack"/>
    <x v="3"/>
    <s v="Metro Supplies"/>
    <n v="1"/>
    <n v="1800"/>
    <n v="20"/>
    <n v="1800"/>
    <n v="360"/>
    <n v="1440"/>
    <n v="933.37"/>
    <n v="506.63"/>
    <x v="1"/>
    <s v="Guwahati"/>
    <s v="Assam"/>
    <s v="India"/>
    <s v="Cash on Delivery"/>
    <x v="0"/>
    <s v="Standard"/>
    <x v="0"/>
    <s v="No"/>
    <s v="No"/>
  </r>
  <r>
    <x v="5669"/>
    <x v="457"/>
    <s v="CUST11696"/>
    <s v="Customer 1696"/>
    <n v="41"/>
    <s v="New"/>
    <s v="P2007"/>
    <s v="Saree"/>
    <x v="3"/>
    <s v="FashionMart"/>
    <n v="2"/>
    <n v="2600"/>
    <n v="0"/>
    <n v="5200"/>
    <n v="0"/>
    <n v="5200"/>
    <n v="4240.01"/>
    <n v="959.99"/>
    <x v="1"/>
    <s v="Jaipur"/>
    <s v="Rajasthan"/>
    <s v="India"/>
    <s v="UPI"/>
    <x v="0"/>
    <s v="Standard"/>
    <x v="0"/>
    <s v="Yes"/>
    <s v="No"/>
  </r>
  <r>
    <x v="5670"/>
    <x v="457"/>
    <s v="CUST12238"/>
    <s v="Customer 2238"/>
    <n v="47"/>
    <s v="Returning"/>
    <s v="P2002"/>
    <s v="Jeans"/>
    <x v="3"/>
    <s v="FashionMart"/>
    <n v="2"/>
    <n v="2200"/>
    <n v="15"/>
    <n v="4400"/>
    <n v="660"/>
    <n v="3740"/>
    <n v="2386.31"/>
    <n v="1353.69"/>
    <x v="1"/>
    <s v="Lucknow"/>
    <s v="Uttar Pradesh"/>
    <s v="India"/>
    <s v="Net Banking"/>
    <x v="1"/>
    <s v="Standard"/>
    <x v="0"/>
    <s v="No"/>
    <s v="No"/>
  </r>
  <r>
    <x v="5671"/>
    <x v="457"/>
    <s v="CUST11719"/>
    <s v="Customer 1719"/>
    <n v="52"/>
    <s v="Returning"/>
    <s v="P2001"/>
    <s v="Running Shoes"/>
    <x v="3"/>
    <s v="FashionMart"/>
    <n v="1"/>
    <n v="3200"/>
    <n v="5"/>
    <n v="3200"/>
    <n v="160"/>
    <n v="3040"/>
    <n v="2000.9"/>
    <n v="1039.0999999999999"/>
    <x v="0"/>
    <s v="Bhubaneswar"/>
    <s v="Odisha"/>
    <s v="India"/>
    <s v="Debit Card"/>
    <x v="0"/>
    <s v="Same Day"/>
    <x v="0"/>
    <s v="No"/>
    <s v="No"/>
  </r>
  <r>
    <x v="5672"/>
    <x v="457"/>
    <s v="CUST11478"/>
    <s v="Customer 1478"/>
    <n v="45"/>
    <s v="Returning"/>
    <s v="P4006"/>
    <s v="Lipstick"/>
    <x v="4"/>
    <s v="BeautyCare"/>
    <n v="2"/>
    <n v="850"/>
    <n v="20"/>
    <n v="1700"/>
    <n v="340"/>
    <n v="1360"/>
    <n v="837.02"/>
    <n v="522.98"/>
    <x v="2"/>
    <s v="Pune"/>
    <s v="Maharashtra"/>
    <s v="India"/>
    <s v="Net Banking"/>
    <x v="2"/>
    <s v="Express"/>
    <x v="0"/>
    <s v="No"/>
    <s v="No"/>
  </r>
  <r>
    <x v="5673"/>
    <x v="457"/>
    <s v="CUST11111"/>
    <s v="Customer 1111"/>
    <n v="39"/>
    <s v="New"/>
    <s v="P1010"/>
    <s v="Bluetooth Speaker"/>
    <x v="0"/>
    <s v="Prime Distributors"/>
    <n v="2"/>
    <n v="3200"/>
    <n v="25"/>
    <n v="6400"/>
    <n v="1600"/>
    <n v="4800"/>
    <n v="3684.5"/>
    <n v="1115.5"/>
    <x v="1"/>
    <s v="Bhopal"/>
    <s v="Madhya Pradesh"/>
    <s v="India"/>
    <s v="Cash on Delivery"/>
    <x v="2"/>
    <s v="Express"/>
    <x v="1"/>
    <s v="No"/>
    <s v="No"/>
  </r>
  <r>
    <x v="5674"/>
    <x v="457"/>
    <s v="CUST12340"/>
    <s v="Customer 2340"/>
    <n v="25"/>
    <s v="New"/>
    <s v="P2006"/>
    <s v="Womens Kurti"/>
    <x v="3"/>
    <s v="FashionMart"/>
    <n v="5"/>
    <n v="1400"/>
    <n v="15"/>
    <n v="7000"/>
    <n v="1050"/>
    <n v="5950"/>
    <n v="4717.16"/>
    <n v="1232.8399999999999"/>
    <x v="0"/>
    <s v="Visakhapatnam"/>
    <s v="Andhra Pradesh"/>
    <s v="India"/>
    <s v="Cash on Delivery"/>
    <x v="1"/>
    <s v="Standard"/>
    <x v="3"/>
    <s v="No"/>
    <s v="No"/>
  </r>
  <r>
    <x v="5675"/>
    <x v="457"/>
    <s v="CUST11217"/>
    <s v="Customer 1217"/>
    <n v="35"/>
    <s v="Returning"/>
    <s v="P5003"/>
    <s v="Calculator"/>
    <x v="1"/>
    <s v="Stationery Hub"/>
    <n v="2"/>
    <n v="650"/>
    <n v="10"/>
    <n v="1300"/>
    <n v="130"/>
    <n v="1170"/>
    <n v="819.04"/>
    <n v="350.96"/>
    <x v="1"/>
    <s v="Chennai"/>
    <s v="Tamil Nadu"/>
    <s v="India"/>
    <s v="Debit Card"/>
    <x v="1"/>
    <s v="Standard"/>
    <x v="0"/>
    <s v="Yes"/>
    <s v="No"/>
  </r>
  <r>
    <x v="5676"/>
    <x v="458"/>
    <s v="CUST10312"/>
    <s v="Customer 312"/>
    <n v="34"/>
    <s v="Returning"/>
    <s v="P5002"/>
    <s v="Novel"/>
    <x v="1"/>
    <s v="Stationery Hub"/>
    <n v="3"/>
    <n v="400"/>
    <n v="5"/>
    <n v="1200"/>
    <n v="60"/>
    <n v="1140"/>
    <n v="722.61"/>
    <n v="417.39"/>
    <x v="1"/>
    <s v="Bhopal"/>
    <s v="Madhya Pradesh"/>
    <s v="India"/>
    <s v="UPI"/>
    <x v="0"/>
    <s v="Express"/>
    <x v="3"/>
    <s v="No"/>
    <s v="No"/>
  </r>
  <r>
    <x v="5677"/>
    <x v="458"/>
    <s v="CUST11521"/>
    <s v="Customer 1521"/>
    <n v="19"/>
    <s v="New"/>
    <s v="P3005"/>
    <s v="Bedsheet Set"/>
    <x v="2"/>
    <s v="RetailHub"/>
    <n v="5"/>
    <n v="1800"/>
    <n v="20"/>
    <n v="9000"/>
    <n v="1800"/>
    <n v="7200"/>
    <n v="5058.2700000000004"/>
    <n v="2141.73"/>
    <x v="1"/>
    <s v="Chandigarh"/>
    <s v="Chandigarh"/>
    <s v="India"/>
    <s v="Net Banking"/>
    <x v="2"/>
    <s v="Standard"/>
    <x v="0"/>
    <s v="No"/>
    <s v="No"/>
  </r>
  <r>
    <x v="5678"/>
    <x v="458"/>
    <s v="CUST10771"/>
    <s v="Customer 771"/>
    <n v="50"/>
    <s v="Returning"/>
    <s v="P3007"/>
    <s v="Vacuum Cleaner"/>
    <x v="2"/>
    <s v="Global Traders"/>
    <n v="1"/>
    <n v="8500"/>
    <n v="0"/>
    <n v="8500"/>
    <n v="0"/>
    <n v="8500"/>
    <n v="4687.9799999999996"/>
    <n v="3812.02"/>
    <x v="1"/>
    <s v="Bhopal"/>
    <s v="Madhya Pradesh"/>
    <s v="India"/>
    <s v="Credit Card"/>
    <x v="2"/>
    <s v="Same Day"/>
    <x v="2"/>
    <s v="No"/>
    <s v="No"/>
  </r>
  <r>
    <x v="5679"/>
    <x v="458"/>
    <s v="CUST12225"/>
    <s v="Customer 2225"/>
    <n v="54"/>
    <s v="New"/>
    <s v="P3006"/>
    <s v="Water Bottle"/>
    <x v="2"/>
    <s v="Metro Supplies"/>
    <n v="1"/>
    <n v="700"/>
    <n v="20"/>
    <n v="700"/>
    <n v="140"/>
    <n v="560"/>
    <n v="453.11"/>
    <n v="106.89"/>
    <x v="0"/>
    <s v="Chandigarh"/>
    <s v="Chandigarh"/>
    <s v="India"/>
    <s v="Credit Card"/>
    <x v="2"/>
    <s v="Standard"/>
    <x v="3"/>
    <s v="No"/>
    <s v="No"/>
  </r>
  <r>
    <x v="5680"/>
    <x v="458"/>
    <s v="CUST11580"/>
    <s v="Customer 1580"/>
    <n v="27"/>
    <s v="Loyal"/>
    <s v="P1010"/>
    <s v="Bluetooth Speaker"/>
    <x v="0"/>
    <s v="Prime Distributors"/>
    <n v="3"/>
    <n v="3200"/>
    <n v="10"/>
    <n v="9600"/>
    <n v="960"/>
    <n v="8640"/>
    <n v="6072.13"/>
    <n v="2567.87"/>
    <x v="2"/>
    <s v="Pune"/>
    <s v="Maharashtra"/>
    <s v="India"/>
    <s v="Wallet"/>
    <x v="1"/>
    <s v="Express"/>
    <x v="0"/>
    <s v="No"/>
    <s v="No"/>
  </r>
  <r>
    <x v="5681"/>
    <x v="458"/>
    <s v="CUST12421"/>
    <s v="Customer 2421"/>
    <n v="24"/>
    <s v="New"/>
    <s v="P3001"/>
    <s v="Coffee Maker"/>
    <x v="2"/>
    <s v="HomeNeeds"/>
    <n v="1"/>
    <n v="4200"/>
    <n v="5"/>
    <n v="4200"/>
    <n v="210"/>
    <n v="3990"/>
    <n v="2533.67"/>
    <n v="1456.33"/>
    <x v="2"/>
    <s v="Coimbatore"/>
    <s v="Tamil Nadu"/>
    <s v="India"/>
    <s v="UPI"/>
    <x v="2"/>
    <s v="Express"/>
    <x v="0"/>
    <s v="No"/>
    <s v="No"/>
  </r>
  <r>
    <x v="5682"/>
    <x v="458"/>
    <s v="CUST11831"/>
    <s v="Customer 1831"/>
    <n v="44"/>
    <s v="New"/>
    <s v="P1006"/>
    <s v="Keyboard"/>
    <x v="0"/>
    <s v="Metro Supplies"/>
    <n v="2"/>
    <n v="1800"/>
    <n v="25"/>
    <n v="3600"/>
    <n v="900"/>
    <n v="2700"/>
    <n v="1708.66"/>
    <n v="991.34"/>
    <x v="2"/>
    <s v="Bhubaneswar"/>
    <s v="Odisha"/>
    <s v="India"/>
    <s v="UPI"/>
    <x v="1"/>
    <s v="Same Day"/>
    <x v="4"/>
    <s v="No"/>
    <s v="No"/>
  </r>
  <r>
    <x v="5683"/>
    <x v="458"/>
    <s v="CUST11458"/>
    <s v="Customer 1458"/>
    <n v="47"/>
    <s v="Returning"/>
    <s v="P2007"/>
    <s v="Saree"/>
    <x v="3"/>
    <s v="FashionMart"/>
    <n v="1"/>
    <n v="2600"/>
    <n v="5"/>
    <n v="2600"/>
    <n v="130"/>
    <n v="2470"/>
    <n v="1469.8"/>
    <n v="1000.2"/>
    <x v="2"/>
    <s v="Visakhapatnam"/>
    <s v="Andhra Pradesh"/>
    <s v="India"/>
    <s v="Wallet"/>
    <x v="0"/>
    <s v="Standard"/>
    <x v="1"/>
    <s v="No"/>
    <s v="No"/>
  </r>
  <r>
    <x v="5684"/>
    <x v="458"/>
    <s v="CUST12217"/>
    <s v="Customer 2217"/>
    <n v="51"/>
    <s v="New"/>
    <s v="P1002"/>
    <s v="Smartphone"/>
    <x v="0"/>
    <s v="Global Traders"/>
    <n v="2"/>
    <n v="28000"/>
    <n v="5"/>
    <n v="56000"/>
    <n v="2800"/>
    <n v="53200"/>
    <n v="41728.370000000003"/>
    <n v="11471.63"/>
    <x v="2"/>
    <s v="Kolkata"/>
    <s v="West Bengal"/>
    <s v="India"/>
    <s v="Debit Card"/>
    <x v="0"/>
    <s v="Standard"/>
    <x v="0"/>
    <s v="No"/>
    <s v="No"/>
  </r>
  <r>
    <x v="5685"/>
    <x v="458"/>
    <s v="CUST12050"/>
    <s v="Customer 2050"/>
    <n v="41"/>
    <s v="Returning"/>
    <s v="P2008"/>
    <s v="Formal Shirt"/>
    <x v="3"/>
    <s v="Global Traders"/>
    <n v="1"/>
    <n v="1700"/>
    <n v="0"/>
    <n v="1700"/>
    <n v="0"/>
    <n v="1700"/>
    <n v="1356.23"/>
    <n v="343.77"/>
    <x v="1"/>
    <s v="Chennai"/>
    <s v="Tamil Nadu"/>
    <s v="India"/>
    <s v="Net Banking"/>
    <x v="2"/>
    <s v="Standard"/>
    <x v="3"/>
    <s v="No"/>
    <s v="No"/>
  </r>
  <r>
    <x v="5686"/>
    <x v="459"/>
    <s v="CUST12098"/>
    <s v="Customer 2098"/>
    <n v="48"/>
    <s v="Returning"/>
    <s v="P1003"/>
    <s v="Headphones"/>
    <x v="0"/>
    <s v="Metro Supplies"/>
    <n v="2"/>
    <n v="2500"/>
    <n v="30"/>
    <n v="5000"/>
    <n v="1500"/>
    <n v="3500"/>
    <n v="2793.88"/>
    <n v="706.12"/>
    <x v="1"/>
    <s v="Visakhapatnam"/>
    <s v="Andhra Pradesh"/>
    <s v="India"/>
    <s v="Cash on Delivery"/>
    <x v="2"/>
    <s v="Standard"/>
    <x v="3"/>
    <s v="No"/>
    <s v="No"/>
  </r>
  <r>
    <x v="5687"/>
    <x v="459"/>
    <s v="CUST11910"/>
    <s v="Customer 1910"/>
    <n v="55"/>
    <s v="Returning"/>
    <s v="P5005"/>
    <s v="Desk Organizer"/>
    <x v="1"/>
    <s v="Stationery Hub"/>
    <n v="3"/>
    <n v="600"/>
    <n v="10"/>
    <n v="1800"/>
    <n v="180"/>
    <n v="1620"/>
    <n v="1113.5999999999999"/>
    <n v="506.4"/>
    <x v="2"/>
    <s v="Delhi"/>
    <s v="Delhi"/>
    <s v="India"/>
    <s v="UPI"/>
    <x v="0"/>
    <s v="Standard"/>
    <x v="0"/>
    <s v="No"/>
    <s v="No"/>
  </r>
  <r>
    <x v="5688"/>
    <x v="459"/>
    <s v="CUST10273"/>
    <s v="Customer 273"/>
    <n v="47"/>
    <s v="New"/>
    <s v="P4004"/>
    <s v="Shampoo"/>
    <x v="4"/>
    <s v="BeautyCare"/>
    <n v="1"/>
    <n v="550"/>
    <n v="25"/>
    <n v="550"/>
    <n v="137.5"/>
    <n v="412.5"/>
    <n v="330.47"/>
    <n v="82.03"/>
    <x v="0"/>
    <s v="Visakhapatnam"/>
    <s v="Andhra Pradesh"/>
    <s v="India"/>
    <s v="Credit Card"/>
    <x v="1"/>
    <s v="Standard"/>
    <x v="0"/>
    <s v="No"/>
    <s v="No"/>
  </r>
  <r>
    <x v="5689"/>
    <x v="459"/>
    <s v="CUST11028"/>
    <s v="Customer 1028"/>
    <n v="49"/>
    <s v="Returning"/>
    <s v="P1005"/>
    <s v="Tablet"/>
    <x v="0"/>
    <s v="RetailHub"/>
    <n v="4"/>
    <n v="18000"/>
    <n v="10"/>
    <n v="72000"/>
    <n v="7200"/>
    <n v="64800"/>
    <n v="45181.01"/>
    <n v="19618.990000000002"/>
    <x v="2"/>
    <s v="Indore"/>
    <s v="Madhya Pradesh"/>
    <s v="India"/>
    <s v="UPI"/>
    <x v="0"/>
    <s v="Standard"/>
    <x v="0"/>
    <s v="Yes"/>
    <s v="No"/>
  </r>
  <r>
    <x v="5690"/>
    <x v="459"/>
    <s v="CUST11439"/>
    <s v="Customer 1439"/>
    <n v="53"/>
    <s v="Returning"/>
    <s v="P2002"/>
    <s v="Jeans"/>
    <x v="3"/>
    <s v="FashionMart"/>
    <n v="2"/>
    <n v="2200"/>
    <n v="20"/>
    <n v="4400"/>
    <n v="880"/>
    <n v="3520"/>
    <n v="2050.6799999999998"/>
    <n v="1469.32"/>
    <x v="2"/>
    <s v="Kolkata"/>
    <s v="West Bengal"/>
    <s v="India"/>
    <s v="Net Banking"/>
    <x v="2"/>
    <s v="Standard"/>
    <x v="0"/>
    <s v="No"/>
    <s v="No"/>
  </r>
  <r>
    <x v="5691"/>
    <x v="459"/>
    <s v="CUST11314"/>
    <s v="Customer 1314"/>
    <n v="24"/>
    <s v="Returning"/>
    <s v="P1008"/>
    <s v="Monitor"/>
    <x v="0"/>
    <s v="Global Traders"/>
    <n v="3"/>
    <n v="14500"/>
    <n v="5"/>
    <n v="43500"/>
    <n v="2175"/>
    <n v="41325"/>
    <n v="33818.800000000003"/>
    <n v="7506.2"/>
    <x v="1"/>
    <s v="Lucknow"/>
    <s v="Uttar Pradesh"/>
    <s v="India"/>
    <s v="Net Banking"/>
    <x v="0"/>
    <s v="Same Day"/>
    <x v="0"/>
    <s v="No"/>
    <s v="No"/>
  </r>
  <r>
    <x v="5692"/>
    <x v="459"/>
    <s v="CUST12492"/>
    <s v="Customer 2492"/>
    <n v="30"/>
    <s v="New"/>
    <s v="P1003"/>
    <s v="Headphones"/>
    <x v="0"/>
    <s v="Metro Supplies"/>
    <n v="2"/>
    <n v="2500"/>
    <n v="25"/>
    <n v="5000"/>
    <n v="1250"/>
    <n v="3750"/>
    <n v="2750.7"/>
    <n v="999.3"/>
    <x v="1"/>
    <s v="Surat"/>
    <s v="Gujarat"/>
    <s v="India"/>
    <s v="Wallet"/>
    <x v="0"/>
    <s v="Standard"/>
    <x v="0"/>
    <s v="No"/>
    <s v="Yes"/>
  </r>
  <r>
    <x v="5693"/>
    <x v="459"/>
    <s v="CUST10519"/>
    <s v="Customer 519"/>
    <n v="35"/>
    <s v="Loyal"/>
    <s v="P3006"/>
    <s v="Water Bottle"/>
    <x v="2"/>
    <s v="Metro Supplies"/>
    <n v="4"/>
    <n v="700"/>
    <n v="10"/>
    <n v="2800"/>
    <n v="280"/>
    <n v="2520"/>
    <n v="1977.75"/>
    <n v="542.25"/>
    <x v="1"/>
    <s v="Bhopal"/>
    <s v="Madhya Pradesh"/>
    <s v="India"/>
    <s v="Wallet"/>
    <x v="0"/>
    <s v="Express"/>
    <x v="0"/>
    <s v="No"/>
    <s v="No"/>
  </r>
  <r>
    <x v="5694"/>
    <x v="459"/>
    <s v="CUST12404"/>
    <s v="Customer 2404"/>
    <n v="24"/>
    <s v="New"/>
    <s v="P3004"/>
    <s v="Cookware Set"/>
    <x v="2"/>
    <s v="HomeNeeds"/>
    <n v="4"/>
    <n v="3500"/>
    <n v="5"/>
    <n v="14000"/>
    <n v="700"/>
    <n v="13300"/>
    <n v="10815.47"/>
    <n v="2484.5300000000002"/>
    <x v="1"/>
    <s v="Pune"/>
    <s v="Maharashtra"/>
    <s v="India"/>
    <s v="UPI"/>
    <x v="0"/>
    <s v="Standard"/>
    <x v="2"/>
    <s v="No"/>
    <s v="No"/>
  </r>
  <r>
    <x v="5695"/>
    <x v="459"/>
    <s v="CUST12054"/>
    <s v="Customer 2054"/>
    <n v="36"/>
    <s v="New"/>
    <s v="P2007"/>
    <s v="Saree"/>
    <x v="3"/>
    <s v="FashionMart"/>
    <n v="2"/>
    <n v="2600"/>
    <n v="20"/>
    <n v="5200"/>
    <n v="1040"/>
    <n v="4160"/>
    <n v="2730.45"/>
    <n v="1429.55"/>
    <x v="1"/>
    <s v="Visakhapatnam"/>
    <s v="Andhra Pradesh"/>
    <s v="India"/>
    <s v="UPI"/>
    <x v="0"/>
    <s v="Standard"/>
    <x v="0"/>
    <s v="Yes"/>
    <s v="No"/>
  </r>
  <r>
    <x v="5696"/>
    <x v="459"/>
    <s v="CUST10385"/>
    <s v="Customer 385"/>
    <n v="34"/>
    <s v="New"/>
    <s v="P2007"/>
    <s v="Saree"/>
    <x v="3"/>
    <s v="FashionMart"/>
    <n v="2"/>
    <n v="2600"/>
    <n v="10"/>
    <n v="5200"/>
    <n v="520"/>
    <n v="4680"/>
    <n v="3644.41"/>
    <n v="1035.5899999999999"/>
    <x v="2"/>
    <s v="Ahmedabad"/>
    <s v="Gujarat"/>
    <s v="India"/>
    <s v="Net Banking"/>
    <x v="2"/>
    <s v="Express"/>
    <x v="1"/>
    <s v="No"/>
    <s v="No"/>
  </r>
  <r>
    <x v="5697"/>
    <x v="460"/>
    <s v="CUST12435"/>
    <s v="Customer 2435"/>
    <n v="50"/>
    <s v="New"/>
    <s v="P1001"/>
    <s v="Laptop"/>
    <x v="0"/>
    <s v="TechSource India"/>
    <n v="1"/>
    <n v="55000"/>
    <n v="15"/>
    <n v="55000"/>
    <n v="8250"/>
    <n v="46750"/>
    <n v="31460.31"/>
    <n v="15289.69"/>
    <x v="1"/>
    <s v="Indore"/>
    <s v="Madhya Pradesh"/>
    <s v="India"/>
    <s v="Net Banking"/>
    <x v="2"/>
    <s v="Standard"/>
    <x v="0"/>
    <s v="No"/>
    <s v="No"/>
  </r>
  <r>
    <x v="5698"/>
    <x v="460"/>
    <s v="CUST10508"/>
    <s v="Customer 508"/>
    <n v="21"/>
    <s v="Returning"/>
    <s v="P1007"/>
    <s v="Mouse"/>
    <x v="0"/>
    <s v="RetailHub"/>
    <n v="3"/>
    <n v="900"/>
    <n v="5"/>
    <n v="2700"/>
    <n v="135"/>
    <n v="2565"/>
    <n v="1779.23"/>
    <n v="785.77"/>
    <x v="2"/>
    <s v="Chandigarh"/>
    <s v="Chandigarh"/>
    <s v="India"/>
    <s v="Credit Card"/>
    <x v="0"/>
    <s v="Standard"/>
    <x v="3"/>
    <s v="No"/>
    <s v="No"/>
  </r>
  <r>
    <x v="5699"/>
    <x v="460"/>
    <s v="CUST10461"/>
    <s v="Customer 461"/>
    <n v="36"/>
    <s v="Loyal"/>
    <s v="P3003"/>
    <s v="Mixer Grinder"/>
    <x v="2"/>
    <s v="Prime Distributors"/>
    <n v="2"/>
    <n v="4800"/>
    <n v="20"/>
    <n v="9600"/>
    <n v="1920"/>
    <n v="7680"/>
    <n v="6031.37"/>
    <n v="1648.63"/>
    <x v="0"/>
    <s v="Bhubaneswar"/>
    <s v="Odisha"/>
    <s v="India"/>
    <s v="Debit Card"/>
    <x v="0"/>
    <s v="Express"/>
    <x v="0"/>
    <s v="No"/>
    <s v="No"/>
  </r>
  <r>
    <x v="5700"/>
    <x v="460"/>
    <s v="CUST10350"/>
    <s v="Customer 350"/>
    <n v="39"/>
    <s v="New"/>
    <s v="P2004"/>
    <s v="Jacket"/>
    <x v="3"/>
    <s v="Global Traders"/>
    <n v="4"/>
    <n v="3500"/>
    <n v="0"/>
    <n v="14000"/>
    <n v="0"/>
    <n v="14000"/>
    <n v="8369.14"/>
    <n v="5630.86"/>
    <x v="1"/>
    <s v="Delhi"/>
    <s v="Delhi"/>
    <s v="India"/>
    <s v="Credit Card"/>
    <x v="2"/>
    <s v="Standard"/>
    <x v="2"/>
    <s v="No"/>
    <s v="No"/>
  </r>
  <r>
    <x v="5701"/>
    <x v="460"/>
    <s v="CUST11594"/>
    <s v="Customer 1594"/>
    <n v="54"/>
    <s v="Returning"/>
    <s v="P2008"/>
    <s v="Formal Shirt"/>
    <x v="3"/>
    <s v="Global Traders"/>
    <n v="4"/>
    <n v="1700"/>
    <n v="0"/>
    <n v="6800"/>
    <n v="0"/>
    <n v="6800"/>
    <n v="4234.92"/>
    <n v="2565.08"/>
    <x v="1"/>
    <s v="Coimbatore"/>
    <s v="Tamil Nadu"/>
    <s v="India"/>
    <s v="UPI"/>
    <x v="2"/>
    <s v="Express"/>
    <x v="0"/>
    <s v="Yes"/>
    <s v="No"/>
  </r>
  <r>
    <x v="5702"/>
    <x v="460"/>
    <s v="CUST11474"/>
    <s v="Customer 1474"/>
    <n v="35"/>
    <s v="New"/>
    <s v="P2004"/>
    <s v="Jacket"/>
    <x v="3"/>
    <s v="Global Traders"/>
    <n v="2"/>
    <n v="3500"/>
    <n v="15"/>
    <n v="7000"/>
    <n v="1050"/>
    <n v="5950"/>
    <n v="3883.75"/>
    <n v="2066.25"/>
    <x v="1"/>
    <s v="Coimbatore"/>
    <s v="Tamil Nadu"/>
    <s v="India"/>
    <s v="Debit Card"/>
    <x v="1"/>
    <s v="Standard"/>
    <x v="0"/>
    <s v="No"/>
    <s v="No"/>
  </r>
  <r>
    <x v="5703"/>
    <x v="460"/>
    <s v="CUST10733"/>
    <s v="Customer 733"/>
    <n v="57"/>
    <s v="Returning"/>
    <s v="P4004"/>
    <s v="Shampoo"/>
    <x v="4"/>
    <s v="BeautyCare"/>
    <n v="1"/>
    <n v="550"/>
    <n v="0"/>
    <n v="550"/>
    <n v="0"/>
    <n v="550"/>
    <n v="323.33"/>
    <n v="226.67"/>
    <x v="1"/>
    <s v="Jaipur"/>
    <s v="Rajasthan"/>
    <s v="India"/>
    <s v="Net Banking"/>
    <x v="2"/>
    <s v="Standard"/>
    <x v="0"/>
    <s v="No"/>
    <s v="No"/>
  </r>
  <r>
    <x v="5704"/>
    <x v="460"/>
    <s v="CUST11411"/>
    <s v="Customer 1411"/>
    <n v="20"/>
    <s v="Returning"/>
    <s v="P5003"/>
    <s v="Calculator"/>
    <x v="1"/>
    <s v="Stationery Hub"/>
    <n v="1"/>
    <n v="650"/>
    <n v="15"/>
    <n v="650"/>
    <n v="97.5"/>
    <n v="552.5"/>
    <n v="316.89999999999998"/>
    <n v="235.6"/>
    <x v="1"/>
    <s v="Surat"/>
    <s v="Gujarat"/>
    <s v="India"/>
    <s v="Debit Card"/>
    <x v="2"/>
    <s v="Standard"/>
    <x v="0"/>
    <s v="No"/>
    <s v="No"/>
  </r>
  <r>
    <x v="5705"/>
    <x v="460"/>
    <s v="CUST10133"/>
    <s v="Customer 133"/>
    <n v="55"/>
    <s v="New"/>
    <s v="P5002"/>
    <s v="Novel"/>
    <x v="1"/>
    <s v="Stationery Hub"/>
    <n v="1"/>
    <n v="400"/>
    <n v="30"/>
    <n v="400"/>
    <n v="120"/>
    <n v="280"/>
    <n v="158.38"/>
    <n v="121.62"/>
    <x v="1"/>
    <s v="Chandigarh"/>
    <s v="Chandigarh"/>
    <s v="India"/>
    <s v="UPI"/>
    <x v="1"/>
    <s v="Standard"/>
    <x v="0"/>
    <s v="No"/>
    <s v="No"/>
  </r>
  <r>
    <x v="5706"/>
    <x v="460"/>
    <s v="CUST10055"/>
    <s v="Customer 55"/>
    <n v="40"/>
    <s v="New"/>
    <s v="P4003"/>
    <s v="Sunscreen"/>
    <x v="4"/>
    <s v="BeautyCare"/>
    <n v="1"/>
    <n v="700"/>
    <n v="15"/>
    <n v="700"/>
    <n v="105"/>
    <n v="595"/>
    <n v="386.99"/>
    <n v="208.01"/>
    <x v="1"/>
    <s v="Indore"/>
    <s v="Madhya Pradesh"/>
    <s v="India"/>
    <s v="Debit Card"/>
    <x v="2"/>
    <s v="Standard"/>
    <x v="0"/>
    <s v="No"/>
    <s v="No"/>
  </r>
  <r>
    <x v="5707"/>
    <x v="460"/>
    <s v="CUST10414"/>
    <s v="Customer 414"/>
    <n v="32"/>
    <s v="New"/>
    <s v="P4006"/>
    <s v="Lipstick"/>
    <x v="4"/>
    <s v="BeautyCare"/>
    <n v="1"/>
    <n v="850"/>
    <n v="10"/>
    <n v="850"/>
    <n v="85"/>
    <n v="765"/>
    <n v="526.27"/>
    <n v="238.73"/>
    <x v="2"/>
    <s v="Jaipur"/>
    <s v="Rajasthan"/>
    <s v="India"/>
    <s v="Debit Card"/>
    <x v="2"/>
    <s v="Standard"/>
    <x v="0"/>
    <s v="No"/>
    <s v="No"/>
  </r>
  <r>
    <x v="5708"/>
    <x v="460"/>
    <s v="CUST11044"/>
    <s v="Customer 1044"/>
    <n v="49"/>
    <s v="Returning"/>
    <s v="P1006"/>
    <s v="Keyboard"/>
    <x v="0"/>
    <s v="Metro Supplies"/>
    <n v="2"/>
    <n v="1800"/>
    <n v="10"/>
    <n v="3600"/>
    <n v="360"/>
    <n v="3240"/>
    <n v="2573.94"/>
    <n v="666.06"/>
    <x v="1"/>
    <s v="Delhi"/>
    <s v="Delhi"/>
    <s v="India"/>
    <s v="Debit Card"/>
    <x v="0"/>
    <s v="Standard"/>
    <x v="4"/>
    <s v="Yes"/>
    <s v="No"/>
  </r>
  <r>
    <x v="5709"/>
    <x v="460"/>
    <s v="CUST10750"/>
    <s v="Customer 750"/>
    <n v="21"/>
    <s v="Loyal"/>
    <s v="P4006"/>
    <s v="Lipstick"/>
    <x v="4"/>
    <s v="BeautyCare"/>
    <n v="2"/>
    <n v="850"/>
    <n v="20"/>
    <n v="1700"/>
    <n v="340"/>
    <n v="1360"/>
    <n v="769.01"/>
    <n v="590.99"/>
    <x v="0"/>
    <s v="Bengaluru"/>
    <s v="Karnataka"/>
    <s v="India"/>
    <s v="Cash on Delivery"/>
    <x v="2"/>
    <s v="Express"/>
    <x v="0"/>
    <s v="No"/>
    <s v="No"/>
  </r>
  <r>
    <x v="5710"/>
    <x v="461"/>
    <s v="CUST10070"/>
    <s v="Customer 70"/>
    <n v="31"/>
    <s v="New"/>
    <s v="P2004"/>
    <s v="Jacket"/>
    <x v="3"/>
    <s v="Global Traders"/>
    <n v="2"/>
    <n v="3500"/>
    <n v="0"/>
    <n v="7000"/>
    <n v="0"/>
    <n v="7000"/>
    <n v="5000.38"/>
    <n v="1999.62"/>
    <x v="1"/>
    <s v="Bhubaneswar"/>
    <s v="Odisha"/>
    <s v="India"/>
    <s v="UPI"/>
    <x v="1"/>
    <s v="Express"/>
    <x v="0"/>
    <s v="No"/>
    <s v="No"/>
  </r>
  <r>
    <x v="5711"/>
    <x v="461"/>
    <s v="CUST10868"/>
    <s v="Customer 868"/>
    <n v="44"/>
    <s v="Returning"/>
    <s v="P1010"/>
    <s v="Bluetooth Speaker"/>
    <x v="0"/>
    <s v="Prime Distributors"/>
    <n v="2"/>
    <n v="3200"/>
    <n v="25"/>
    <n v="6400"/>
    <n v="1600"/>
    <n v="4800"/>
    <n v="3439.64"/>
    <n v="1360.36"/>
    <x v="1"/>
    <s v="Nagpur"/>
    <s v="Maharashtra"/>
    <s v="India"/>
    <s v="Debit Card"/>
    <x v="0"/>
    <s v="Same Day"/>
    <x v="0"/>
    <s v="No"/>
    <s v="No"/>
  </r>
  <r>
    <x v="5712"/>
    <x v="461"/>
    <s v="CUST11633"/>
    <s v="Customer 1633"/>
    <n v="59"/>
    <s v="Loyal"/>
    <s v="P4001"/>
    <s v="Face Wash"/>
    <x v="4"/>
    <s v="BeautyCare"/>
    <n v="4"/>
    <n v="450"/>
    <n v="0"/>
    <n v="1800"/>
    <n v="0"/>
    <n v="1800"/>
    <n v="1058.3900000000001"/>
    <n v="741.61"/>
    <x v="1"/>
    <s v="Patna"/>
    <s v="Bihar"/>
    <s v="India"/>
    <s v="UPI"/>
    <x v="2"/>
    <s v="Standard"/>
    <x v="0"/>
    <s v="No"/>
    <s v="No"/>
  </r>
  <r>
    <x v="5713"/>
    <x v="461"/>
    <s v="CUST10284"/>
    <s v="Customer 284"/>
    <n v="51"/>
    <s v="New"/>
    <s v="P1002"/>
    <s v="Smartphone"/>
    <x v="0"/>
    <s v="Global Traders"/>
    <n v="2"/>
    <n v="28000"/>
    <n v="0"/>
    <n v="56000"/>
    <n v="0"/>
    <n v="56000"/>
    <n v="35741.35"/>
    <n v="20258.650000000001"/>
    <x v="1"/>
    <s v="Nagpur"/>
    <s v="Maharashtra"/>
    <s v="India"/>
    <s v="Wallet"/>
    <x v="2"/>
    <s v="Standard"/>
    <x v="3"/>
    <s v="No"/>
    <s v="No"/>
  </r>
  <r>
    <x v="5714"/>
    <x v="461"/>
    <s v="CUST12023"/>
    <s v="Customer 2023"/>
    <n v="32"/>
    <s v="Returning"/>
    <s v="P3002"/>
    <s v="Air Fryer"/>
    <x v="2"/>
    <s v="HomeNeeds"/>
    <n v="2"/>
    <n v="6500"/>
    <n v="0"/>
    <n v="13000"/>
    <n v="0"/>
    <n v="13000"/>
    <n v="9410.9599999999991"/>
    <n v="3589.04"/>
    <x v="1"/>
    <s v="Kolkata"/>
    <s v="West Bengal"/>
    <s v="India"/>
    <s v="Debit Card"/>
    <x v="0"/>
    <s v="Same Day"/>
    <x v="0"/>
    <s v="No"/>
    <s v="No"/>
  </r>
  <r>
    <x v="5715"/>
    <x v="461"/>
    <s v="CUST10595"/>
    <s v="Customer 595"/>
    <n v="51"/>
    <s v="Returning"/>
    <s v="P2006"/>
    <s v="Womens Kurti"/>
    <x v="3"/>
    <s v="FashionMart"/>
    <n v="3"/>
    <n v="1400"/>
    <n v="20"/>
    <n v="4200"/>
    <n v="840"/>
    <n v="3360"/>
    <n v="2224.1999999999998"/>
    <n v="1135.8"/>
    <x v="1"/>
    <s v="Mumbai"/>
    <s v="Maharashtra"/>
    <s v="India"/>
    <s v="Debit Card"/>
    <x v="0"/>
    <s v="Standard"/>
    <x v="0"/>
    <s v="No"/>
    <s v="No"/>
  </r>
  <r>
    <x v="5716"/>
    <x v="461"/>
    <s v="CUST10654"/>
    <s v="Customer 654"/>
    <n v="52"/>
    <s v="New"/>
    <s v="P3006"/>
    <s v="Water Bottle"/>
    <x v="2"/>
    <s v="Metro Supplies"/>
    <n v="1"/>
    <n v="700"/>
    <n v="10"/>
    <n v="700"/>
    <n v="70"/>
    <n v="630"/>
    <n v="467.88"/>
    <n v="162.12"/>
    <x v="1"/>
    <s v="Nagpur"/>
    <s v="Maharashtra"/>
    <s v="India"/>
    <s v="Cash on Delivery"/>
    <x v="2"/>
    <s v="Express"/>
    <x v="0"/>
    <s v="No"/>
    <s v="No"/>
  </r>
  <r>
    <x v="5717"/>
    <x v="461"/>
    <s v="CUST10575"/>
    <s v="Customer 575"/>
    <n v="44"/>
    <s v="Returning"/>
    <s v="P5001"/>
    <s v="Notebook Set"/>
    <x v="1"/>
    <s v="Stationery Hub"/>
    <n v="3"/>
    <n v="500"/>
    <n v="10"/>
    <n v="1500"/>
    <n v="150"/>
    <n v="1350"/>
    <n v="1035.01"/>
    <n v="314.99"/>
    <x v="1"/>
    <s v="Nagpur"/>
    <s v="Maharashtra"/>
    <s v="India"/>
    <s v="Cash on Delivery"/>
    <x v="2"/>
    <s v="Standard"/>
    <x v="0"/>
    <s v="No"/>
    <s v="No"/>
  </r>
  <r>
    <x v="5718"/>
    <x v="461"/>
    <s v="CUST11914"/>
    <s v="Customer 1914"/>
    <n v="21"/>
    <s v="Returning"/>
    <s v="P2003"/>
    <s v="T-Shirt"/>
    <x v="3"/>
    <s v="RetailHub"/>
    <n v="2"/>
    <n v="900"/>
    <n v="10"/>
    <n v="1800"/>
    <n v="180"/>
    <n v="1620"/>
    <n v="1228.32"/>
    <n v="391.68"/>
    <x v="0"/>
    <s v="Lucknow"/>
    <s v="Uttar Pradesh"/>
    <s v="India"/>
    <s v="Cash on Delivery"/>
    <x v="0"/>
    <s v="Standard"/>
    <x v="0"/>
    <s v="Yes"/>
    <s v="No"/>
  </r>
  <r>
    <x v="5719"/>
    <x v="461"/>
    <s v="CUST11212"/>
    <s v="Customer 1212"/>
    <n v="28"/>
    <s v="Returning"/>
    <s v="P2003"/>
    <s v="T-Shirt"/>
    <x v="3"/>
    <s v="RetailHub"/>
    <n v="1"/>
    <n v="900"/>
    <n v="15"/>
    <n v="900"/>
    <n v="135"/>
    <n v="765"/>
    <n v="494.66"/>
    <n v="270.33999999999997"/>
    <x v="1"/>
    <s v="Bhopal"/>
    <s v="Madhya Pradesh"/>
    <s v="India"/>
    <s v="Cash on Delivery"/>
    <x v="0"/>
    <s v="Standard"/>
    <x v="0"/>
    <s v="No"/>
    <s v="No"/>
  </r>
  <r>
    <x v="5720"/>
    <x v="461"/>
    <s v="CUST10808"/>
    <s v="Customer 808"/>
    <n v="54"/>
    <s v="Loyal"/>
    <s v="P3003"/>
    <s v="Mixer Grinder"/>
    <x v="2"/>
    <s v="Prime Distributors"/>
    <n v="4"/>
    <n v="4800"/>
    <n v="15"/>
    <n v="19200"/>
    <n v="2880"/>
    <n v="16320"/>
    <n v="9577.5400000000009"/>
    <n v="6742.46"/>
    <x v="2"/>
    <s v="Visakhapatnam"/>
    <s v="Andhra Pradesh"/>
    <s v="India"/>
    <s v="Net Banking"/>
    <x v="2"/>
    <s v="Standard"/>
    <x v="0"/>
    <s v="No"/>
    <s v="No"/>
  </r>
  <r>
    <x v="5721"/>
    <x v="461"/>
    <s v="CUST11851"/>
    <s v="Customer 1851"/>
    <n v="22"/>
    <s v="Returning"/>
    <s v="P5002"/>
    <s v="Novel"/>
    <x v="1"/>
    <s v="Stationery Hub"/>
    <n v="4"/>
    <n v="400"/>
    <n v="15"/>
    <n v="1600"/>
    <n v="240"/>
    <n v="1360"/>
    <n v="991.63"/>
    <n v="368.37"/>
    <x v="1"/>
    <s v="Bengaluru"/>
    <s v="Karnataka"/>
    <s v="India"/>
    <s v="UPI"/>
    <x v="2"/>
    <s v="Standard"/>
    <x v="0"/>
    <s v="No"/>
    <s v="No"/>
  </r>
  <r>
    <x v="5722"/>
    <x v="462"/>
    <s v="CUST10847"/>
    <s v="Customer 847"/>
    <n v="27"/>
    <s v="New"/>
    <s v="P3007"/>
    <s v="Vacuum Cleaner"/>
    <x v="2"/>
    <s v="Global Traders"/>
    <n v="1"/>
    <n v="8500"/>
    <n v="15"/>
    <n v="8500"/>
    <n v="1275"/>
    <n v="7225"/>
    <n v="5664.18"/>
    <n v="1560.82"/>
    <x v="1"/>
    <s v="Lucknow"/>
    <s v="Uttar Pradesh"/>
    <s v="India"/>
    <s v="Credit Card"/>
    <x v="2"/>
    <s v="Express"/>
    <x v="3"/>
    <s v="No"/>
    <s v="Yes"/>
  </r>
  <r>
    <x v="5723"/>
    <x v="462"/>
    <s v="CUST10033"/>
    <s v="Customer 33"/>
    <n v="45"/>
    <s v="New"/>
    <s v="P3003"/>
    <s v="Mixer Grinder"/>
    <x v="2"/>
    <s v="Prime Distributors"/>
    <n v="1"/>
    <n v="4800"/>
    <n v="20"/>
    <n v="4800"/>
    <n v="960"/>
    <n v="3840"/>
    <n v="3006.84"/>
    <n v="833.16"/>
    <x v="2"/>
    <s v="Hyderabad"/>
    <s v="Telangana"/>
    <s v="India"/>
    <s v="UPI"/>
    <x v="1"/>
    <s v="Standard"/>
    <x v="3"/>
    <s v="Yes"/>
    <s v="No"/>
  </r>
  <r>
    <x v="5724"/>
    <x v="462"/>
    <s v="CUST11099"/>
    <s v="Customer 1099"/>
    <n v="59"/>
    <s v="New"/>
    <s v="P1010"/>
    <s v="Bluetooth Speaker"/>
    <x v="0"/>
    <s v="Prime Distributors"/>
    <n v="2"/>
    <n v="3200"/>
    <n v="25"/>
    <n v="6400"/>
    <n v="1600"/>
    <n v="4800"/>
    <n v="3650.28"/>
    <n v="1149.72"/>
    <x v="1"/>
    <s v="Delhi"/>
    <s v="Delhi"/>
    <s v="India"/>
    <s v="Wallet"/>
    <x v="2"/>
    <s v="Standard"/>
    <x v="1"/>
    <s v="No"/>
    <s v="No"/>
  </r>
  <r>
    <x v="5725"/>
    <x v="462"/>
    <s v="CUST12108"/>
    <s v="Customer 2108"/>
    <n v="60"/>
    <s v="New"/>
    <s v="P1010"/>
    <s v="Bluetooth Speaker"/>
    <x v="0"/>
    <s v="Prime Distributors"/>
    <n v="1"/>
    <n v="3200"/>
    <n v="5"/>
    <n v="3200"/>
    <n v="160"/>
    <n v="3040"/>
    <n v="1683.97"/>
    <n v="1356.03"/>
    <x v="2"/>
    <s v="Indore"/>
    <s v="Madhya Pradesh"/>
    <s v="India"/>
    <s v="UPI"/>
    <x v="1"/>
    <s v="Standard"/>
    <x v="4"/>
    <s v="No"/>
    <s v="No"/>
  </r>
  <r>
    <x v="5726"/>
    <x v="462"/>
    <s v="CUST11593"/>
    <s v="Customer 1593"/>
    <n v="40"/>
    <s v="New"/>
    <s v="P4006"/>
    <s v="Lipstick"/>
    <x v="4"/>
    <s v="BeautyCare"/>
    <n v="1"/>
    <n v="850"/>
    <n v="0"/>
    <n v="850"/>
    <n v="0"/>
    <n v="850"/>
    <n v="634.41999999999996"/>
    <n v="215.58"/>
    <x v="1"/>
    <s v="Chandigarh"/>
    <s v="Chandigarh"/>
    <s v="India"/>
    <s v="UPI"/>
    <x v="0"/>
    <s v="Same Day"/>
    <x v="0"/>
    <s v="No"/>
    <s v="No"/>
  </r>
  <r>
    <x v="5727"/>
    <x v="462"/>
    <s v="CUST11253"/>
    <s v="Customer 1253"/>
    <n v="54"/>
    <s v="Returning"/>
    <s v="P2001"/>
    <s v="Running Shoes"/>
    <x v="3"/>
    <s v="FashionMart"/>
    <n v="2"/>
    <n v="3200"/>
    <n v="25"/>
    <n v="6400"/>
    <n v="1600"/>
    <n v="4800"/>
    <n v="3637.83"/>
    <n v="1162.17"/>
    <x v="1"/>
    <s v="Patna"/>
    <s v="Bihar"/>
    <s v="India"/>
    <s v="Net Banking"/>
    <x v="0"/>
    <s v="Standard"/>
    <x v="0"/>
    <s v="No"/>
    <s v="No"/>
  </r>
  <r>
    <x v="5728"/>
    <x v="462"/>
    <s v="CUST10416"/>
    <s v="Customer 416"/>
    <n v="59"/>
    <s v="Returning"/>
    <s v="P1008"/>
    <s v="Monitor"/>
    <x v="0"/>
    <s v="Global Traders"/>
    <n v="3"/>
    <n v="14500"/>
    <n v="15"/>
    <n v="43500"/>
    <n v="6525"/>
    <n v="36975"/>
    <n v="23382.77"/>
    <n v="13592.23"/>
    <x v="2"/>
    <s v="Nagpur"/>
    <s v="Maharashtra"/>
    <s v="India"/>
    <s v="Cash on Delivery"/>
    <x v="2"/>
    <s v="Standard"/>
    <x v="1"/>
    <s v="No"/>
    <s v="No"/>
  </r>
  <r>
    <x v="5729"/>
    <x v="462"/>
    <s v="CUST10852"/>
    <s v="Customer 852"/>
    <n v="33"/>
    <s v="New"/>
    <s v="P2001"/>
    <s v="Running Shoes"/>
    <x v="3"/>
    <s v="FashionMart"/>
    <n v="5"/>
    <n v="3200"/>
    <n v="15"/>
    <n v="16000"/>
    <n v="2400"/>
    <n v="13600"/>
    <n v="10757.3"/>
    <n v="2842.7"/>
    <x v="0"/>
    <s v="Bhopal"/>
    <s v="Madhya Pradesh"/>
    <s v="India"/>
    <s v="Cash on Delivery"/>
    <x v="0"/>
    <s v="Standard"/>
    <x v="0"/>
    <s v="No"/>
    <s v="No"/>
  </r>
  <r>
    <x v="5730"/>
    <x v="462"/>
    <s v="CUST12269"/>
    <s v="Customer 2269"/>
    <n v="29"/>
    <s v="Returning"/>
    <s v="P1004"/>
    <s v="Smartwatch"/>
    <x v="0"/>
    <s v="TechSource India"/>
    <n v="3"/>
    <n v="6500"/>
    <n v="20"/>
    <n v="19500"/>
    <n v="3900"/>
    <n v="15600"/>
    <n v="12056.05"/>
    <n v="3543.95"/>
    <x v="0"/>
    <s v="Indore"/>
    <s v="Madhya Pradesh"/>
    <s v="India"/>
    <s v="Cash on Delivery"/>
    <x v="1"/>
    <s v="Standard"/>
    <x v="2"/>
    <s v="No"/>
    <s v="No"/>
  </r>
  <r>
    <x v="5731"/>
    <x v="462"/>
    <s v="CUST11777"/>
    <s v="Customer 1777"/>
    <n v="51"/>
    <s v="New"/>
    <s v="P4006"/>
    <s v="Lipstick"/>
    <x v="4"/>
    <s v="BeautyCare"/>
    <n v="1"/>
    <n v="850"/>
    <n v="15"/>
    <n v="850"/>
    <n v="127.5"/>
    <n v="722.5"/>
    <n v="552.79999999999995"/>
    <n v="169.7"/>
    <x v="1"/>
    <s v="Surat"/>
    <s v="Gujarat"/>
    <s v="India"/>
    <s v="Wallet"/>
    <x v="2"/>
    <s v="Same Day"/>
    <x v="0"/>
    <s v="Yes"/>
    <s v="No"/>
  </r>
  <r>
    <x v="5732"/>
    <x v="463"/>
    <s v="CUST10332"/>
    <s v="Customer 332"/>
    <n v="19"/>
    <s v="Loyal"/>
    <s v="P4003"/>
    <s v="Sunscreen"/>
    <x v="4"/>
    <s v="BeautyCare"/>
    <n v="2"/>
    <n v="700"/>
    <n v="10"/>
    <n v="1400"/>
    <n v="140"/>
    <n v="1260"/>
    <n v="893.86"/>
    <n v="366.14"/>
    <x v="1"/>
    <s v="Lucknow"/>
    <s v="Uttar Pradesh"/>
    <s v="India"/>
    <s v="Net Banking"/>
    <x v="2"/>
    <s v="Standard"/>
    <x v="0"/>
    <s v="No"/>
    <s v="No"/>
  </r>
  <r>
    <x v="5733"/>
    <x v="463"/>
    <s v="CUST11778"/>
    <s v="Customer 1778"/>
    <n v="28"/>
    <s v="Returning"/>
    <s v="P1010"/>
    <s v="Bluetooth Speaker"/>
    <x v="0"/>
    <s v="Prime Distributors"/>
    <n v="4"/>
    <n v="3200"/>
    <n v="20"/>
    <n v="12800"/>
    <n v="2560"/>
    <n v="10240"/>
    <n v="6415.31"/>
    <n v="3824.69"/>
    <x v="1"/>
    <s v="Surat"/>
    <s v="Gujarat"/>
    <s v="India"/>
    <s v="Credit Card"/>
    <x v="2"/>
    <s v="Standard"/>
    <x v="0"/>
    <s v="No"/>
    <s v="No"/>
  </r>
  <r>
    <x v="5734"/>
    <x v="463"/>
    <s v="CUST11550"/>
    <s v="Customer 1550"/>
    <n v="32"/>
    <s v="New"/>
    <s v="P2001"/>
    <s v="Running Shoes"/>
    <x v="3"/>
    <s v="FashionMart"/>
    <n v="1"/>
    <n v="3200"/>
    <n v="10"/>
    <n v="3200"/>
    <n v="320"/>
    <n v="2880"/>
    <n v="2100.6799999999998"/>
    <n v="779.32"/>
    <x v="2"/>
    <s v="Delhi"/>
    <s v="Delhi"/>
    <s v="India"/>
    <s v="Debit Card"/>
    <x v="0"/>
    <s v="Standard"/>
    <x v="1"/>
    <s v="No"/>
    <s v="No"/>
  </r>
  <r>
    <x v="5735"/>
    <x v="463"/>
    <s v="CUST10665"/>
    <s v="Customer 665"/>
    <n v="34"/>
    <s v="New"/>
    <s v="P4004"/>
    <s v="Shampoo"/>
    <x v="4"/>
    <s v="BeautyCare"/>
    <n v="1"/>
    <n v="550"/>
    <n v="10"/>
    <n v="550"/>
    <n v="55"/>
    <n v="495"/>
    <n v="324.33999999999997"/>
    <n v="170.66"/>
    <x v="1"/>
    <s v="Hyderabad"/>
    <s v="Telangana"/>
    <s v="India"/>
    <s v="UPI"/>
    <x v="2"/>
    <s v="Standard"/>
    <x v="3"/>
    <s v="No"/>
    <s v="No"/>
  </r>
  <r>
    <x v="5736"/>
    <x v="463"/>
    <s v="CUST11889"/>
    <s v="Customer 1889"/>
    <n v="36"/>
    <s v="Returning"/>
    <s v="P5002"/>
    <s v="Novel"/>
    <x v="1"/>
    <s v="Stationery Hub"/>
    <n v="1"/>
    <n v="400"/>
    <n v="0"/>
    <n v="400"/>
    <n v="0"/>
    <n v="400"/>
    <n v="325.83999999999997"/>
    <n v="74.16"/>
    <x v="0"/>
    <s v="Bhopal"/>
    <s v="Madhya Pradesh"/>
    <s v="India"/>
    <s v="UPI"/>
    <x v="1"/>
    <s v="Standard"/>
    <x v="0"/>
    <s v="No"/>
    <s v="No"/>
  </r>
  <r>
    <x v="5737"/>
    <x v="463"/>
    <s v="CUST10240"/>
    <s v="Customer 240"/>
    <n v="45"/>
    <s v="Returning"/>
    <s v="P3003"/>
    <s v="Mixer Grinder"/>
    <x v="2"/>
    <s v="Prime Distributors"/>
    <n v="1"/>
    <n v="4800"/>
    <n v="30"/>
    <n v="4800"/>
    <n v="1440"/>
    <n v="3360"/>
    <n v="2049.77"/>
    <n v="1310.23"/>
    <x v="2"/>
    <s v="Ahmedabad"/>
    <s v="Gujarat"/>
    <s v="India"/>
    <s v="Cash on Delivery"/>
    <x v="2"/>
    <s v="Express"/>
    <x v="0"/>
    <s v="No"/>
    <s v="No"/>
  </r>
  <r>
    <x v="5738"/>
    <x v="463"/>
    <s v="CUST10881"/>
    <s v="Customer 881"/>
    <n v="24"/>
    <s v="Returning"/>
    <s v="P1006"/>
    <s v="Keyboard"/>
    <x v="0"/>
    <s v="Metro Supplies"/>
    <n v="4"/>
    <n v="1800"/>
    <n v="5"/>
    <n v="7200"/>
    <n v="360"/>
    <n v="6840"/>
    <n v="4490.8900000000003"/>
    <n v="2349.11"/>
    <x v="1"/>
    <s v="Delhi"/>
    <s v="Delhi"/>
    <s v="India"/>
    <s v="UPI"/>
    <x v="0"/>
    <s v="Standard"/>
    <x v="0"/>
    <s v="No"/>
    <s v="No"/>
  </r>
  <r>
    <x v="5739"/>
    <x v="463"/>
    <s v="CUST11789"/>
    <s v="Customer 1789"/>
    <n v="44"/>
    <s v="Loyal"/>
    <s v="P4002"/>
    <s v="Moisturizer"/>
    <x v="4"/>
    <s v="BeautyCare"/>
    <n v="2"/>
    <n v="650"/>
    <n v="15"/>
    <n v="1300"/>
    <n v="195"/>
    <n v="1105"/>
    <n v="640.70000000000005"/>
    <n v="464.3"/>
    <x v="1"/>
    <s v="Jaipur"/>
    <s v="Rajasthan"/>
    <s v="India"/>
    <s v="Credit Card"/>
    <x v="0"/>
    <s v="Standard"/>
    <x v="0"/>
    <s v="No"/>
    <s v="No"/>
  </r>
  <r>
    <x v="5740"/>
    <x v="463"/>
    <s v="CUST10186"/>
    <s v="Customer 186"/>
    <n v="55"/>
    <s v="Returning"/>
    <s v="P5003"/>
    <s v="Calculator"/>
    <x v="1"/>
    <s v="Stationery Hub"/>
    <n v="1"/>
    <n v="650"/>
    <n v="0"/>
    <n v="650"/>
    <n v="0"/>
    <n v="650"/>
    <n v="473.04"/>
    <n v="176.96"/>
    <x v="1"/>
    <s v="Pune"/>
    <s v="Maharashtra"/>
    <s v="India"/>
    <s v="Cash on Delivery"/>
    <x v="2"/>
    <s v="Express"/>
    <x v="1"/>
    <s v="No"/>
    <s v="No"/>
  </r>
  <r>
    <x v="5741"/>
    <x v="464"/>
    <s v="CUST12111"/>
    <s v="Customer 2111"/>
    <n v="58"/>
    <s v="Loyal"/>
    <s v="P4003"/>
    <s v="Sunscreen"/>
    <x v="4"/>
    <s v="BeautyCare"/>
    <n v="1"/>
    <n v="700"/>
    <n v="0"/>
    <n v="700"/>
    <n v="0"/>
    <n v="700"/>
    <n v="485.85"/>
    <n v="214.15"/>
    <x v="1"/>
    <s v="Bhubaneswar"/>
    <s v="Odisha"/>
    <s v="India"/>
    <s v="Wallet"/>
    <x v="1"/>
    <s v="Standard"/>
    <x v="0"/>
    <s v="No"/>
    <s v="No"/>
  </r>
  <r>
    <x v="5742"/>
    <x v="464"/>
    <s v="CUST12119"/>
    <s v="Customer 2119"/>
    <n v="19"/>
    <s v="Returning"/>
    <s v="P5003"/>
    <s v="Calculator"/>
    <x v="1"/>
    <s v="Stationery Hub"/>
    <n v="1"/>
    <n v="650"/>
    <n v="5"/>
    <n v="650"/>
    <n v="32.5"/>
    <n v="617.5"/>
    <n v="407.28"/>
    <n v="210.22"/>
    <x v="1"/>
    <s v="Delhi"/>
    <s v="Delhi"/>
    <s v="India"/>
    <s v="Credit Card"/>
    <x v="0"/>
    <s v="Standard"/>
    <x v="0"/>
    <s v="No"/>
    <s v="No"/>
  </r>
  <r>
    <x v="5743"/>
    <x v="464"/>
    <s v="CUST11261"/>
    <s v="Customer 1261"/>
    <n v="55"/>
    <s v="Returning"/>
    <s v="P3002"/>
    <s v="Air Fryer"/>
    <x v="2"/>
    <s v="HomeNeeds"/>
    <n v="5"/>
    <n v="6500"/>
    <n v="25"/>
    <n v="32500"/>
    <n v="8125"/>
    <n v="24375"/>
    <n v="15709.71"/>
    <n v="8665.2900000000009"/>
    <x v="1"/>
    <s v="Guwahati"/>
    <s v="Assam"/>
    <s v="India"/>
    <s v="Debit Card"/>
    <x v="2"/>
    <s v="Standard"/>
    <x v="3"/>
    <s v="No"/>
    <s v="No"/>
  </r>
  <r>
    <x v="5744"/>
    <x v="464"/>
    <s v="CUST12397"/>
    <s v="Customer 2397"/>
    <n v="44"/>
    <s v="Returning"/>
    <s v="P4001"/>
    <s v="Face Wash"/>
    <x v="4"/>
    <s v="BeautyCare"/>
    <n v="3"/>
    <n v="450"/>
    <n v="10"/>
    <n v="1350"/>
    <n v="135"/>
    <n v="1215"/>
    <n v="908.58"/>
    <n v="306.42"/>
    <x v="0"/>
    <s v="Bhopal"/>
    <s v="Madhya Pradesh"/>
    <s v="India"/>
    <s v="Credit Card"/>
    <x v="1"/>
    <s v="Express"/>
    <x v="0"/>
    <s v="No"/>
    <s v="No"/>
  </r>
  <r>
    <x v="5745"/>
    <x v="464"/>
    <s v="CUST10602"/>
    <s v="Customer 602"/>
    <n v="34"/>
    <s v="Loyal"/>
    <s v="P4003"/>
    <s v="Sunscreen"/>
    <x v="4"/>
    <s v="BeautyCare"/>
    <n v="2"/>
    <n v="700"/>
    <n v="15"/>
    <n v="1400"/>
    <n v="210"/>
    <n v="1190"/>
    <n v="821.1"/>
    <n v="368.9"/>
    <x v="2"/>
    <s v="Surat"/>
    <s v="Gujarat"/>
    <s v="India"/>
    <s v="Debit Card"/>
    <x v="2"/>
    <s v="Express"/>
    <x v="0"/>
    <s v="No"/>
    <s v="No"/>
  </r>
  <r>
    <x v="5746"/>
    <x v="464"/>
    <s v="CUST11485"/>
    <s v="Customer 1485"/>
    <n v="56"/>
    <s v="New"/>
    <s v="P3004"/>
    <s v="Cookware Set"/>
    <x v="2"/>
    <s v="HomeNeeds"/>
    <n v="1"/>
    <n v="3500"/>
    <n v="10"/>
    <n v="3500"/>
    <n v="350"/>
    <n v="3150"/>
    <n v="2357.4299999999998"/>
    <n v="792.57"/>
    <x v="1"/>
    <s v="Chennai"/>
    <s v="Tamil Nadu"/>
    <s v="India"/>
    <s v="Wallet"/>
    <x v="2"/>
    <s v="Express"/>
    <x v="0"/>
    <s v="No"/>
    <s v="No"/>
  </r>
  <r>
    <x v="5747"/>
    <x v="464"/>
    <s v="CUST10398"/>
    <s v="Customer 398"/>
    <n v="40"/>
    <s v="New"/>
    <s v="P5004"/>
    <s v="Pen Set"/>
    <x v="1"/>
    <s v="Stationery Hub"/>
    <n v="2"/>
    <n v="250"/>
    <n v="10"/>
    <n v="500"/>
    <n v="50"/>
    <n v="450"/>
    <n v="356.33"/>
    <n v="93.67"/>
    <x v="1"/>
    <s v="Ahmedabad"/>
    <s v="Gujarat"/>
    <s v="India"/>
    <s v="Credit Card"/>
    <x v="0"/>
    <s v="Standard"/>
    <x v="0"/>
    <s v="No"/>
    <s v="No"/>
  </r>
  <r>
    <x v="5748"/>
    <x v="464"/>
    <s v="CUST11842"/>
    <s v="Customer 1842"/>
    <n v="43"/>
    <s v="Returning"/>
    <s v="P2006"/>
    <s v="Womens Kurti"/>
    <x v="3"/>
    <s v="FashionMart"/>
    <n v="4"/>
    <n v="1400"/>
    <n v="0"/>
    <n v="5600"/>
    <n v="0"/>
    <n v="5600"/>
    <n v="3531.81"/>
    <n v="2068.19"/>
    <x v="1"/>
    <s v="Ahmedabad"/>
    <s v="Gujarat"/>
    <s v="India"/>
    <s v="Credit Card"/>
    <x v="0"/>
    <s v="Standard"/>
    <x v="0"/>
    <s v="No"/>
    <s v="No"/>
  </r>
  <r>
    <x v="5749"/>
    <x v="464"/>
    <s v="CUST12280"/>
    <s v="Customer 2280"/>
    <n v="47"/>
    <s v="New"/>
    <s v="P3001"/>
    <s v="Coffee Maker"/>
    <x v="2"/>
    <s v="HomeNeeds"/>
    <n v="3"/>
    <n v="4200"/>
    <n v="20"/>
    <n v="12600"/>
    <n v="2520"/>
    <n v="10080"/>
    <n v="6278.02"/>
    <n v="3801.98"/>
    <x v="1"/>
    <s v="Coimbatore"/>
    <s v="Tamil Nadu"/>
    <s v="India"/>
    <s v="Net Banking"/>
    <x v="2"/>
    <s v="Standard"/>
    <x v="1"/>
    <s v="No"/>
    <s v="No"/>
  </r>
  <r>
    <x v="5750"/>
    <x v="464"/>
    <s v="CUST11118"/>
    <s v="Customer 1118"/>
    <n v="25"/>
    <s v="New"/>
    <s v="P5003"/>
    <s v="Calculator"/>
    <x v="1"/>
    <s v="Stationery Hub"/>
    <n v="3"/>
    <n v="650"/>
    <n v="25"/>
    <n v="1950"/>
    <n v="487.5"/>
    <n v="1462.5"/>
    <n v="983.86"/>
    <n v="478.64"/>
    <x v="1"/>
    <s v="Guwahati"/>
    <s v="Assam"/>
    <s v="India"/>
    <s v="Credit Card"/>
    <x v="2"/>
    <s v="Standard"/>
    <x v="0"/>
    <s v="Yes"/>
    <s v="No"/>
  </r>
  <r>
    <x v="5751"/>
    <x v="464"/>
    <s v="CUST12415"/>
    <s v="Customer 2415"/>
    <n v="28"/>
    <s v="Loyal"/>
    <s v="P5005"/>
    <s v="Desk Organizer"/>
    <x v="1"/>
    <s v="Stationery Hub"/>
    <n v="1"/>
    <n v="600"/>
    <n v="5"/>
    <n v="600"/>
    <n v="30"/>
    <n v="570"/>
    <n v="371.82"/>
    <n v="198.18"/>
    <x v="2"/>
    <s v="Mumbai"/>
    <s v="Maharashtra"/>
    <s v="India"/>
    <s v="Cash on Delivery"/>
    <x v="0"/>
    <s v="Standard"/>
    <x v="0"/>
    <s v="No"/>
    <s v="No"/>
  </r>
  <r>
    <x v="5752"/>
    <x v="464"/>
    <s v="CUST12258"/>
    <s v="Customer 2258"/>
    <n v="31"/>
    <s v="New"/>
    <s v="P3005"/>
    <s v="Bedsheet Set"/>
    <x v="2"/>
    <s v="RetailHub"/>
    <n v="2"/>
    <n v="1800"/>
    <n v="0"/>
    <n v="3600"/>
    <n v="0"/>
    <n v="3600"/>
    <n v="2101.15"/>
    <n v="1498.85"/>
    <x v="1"/>
    <s v="Bhopal"/>
    <s v="Madhya Pradesh"/>
    <s v="India"/>
    <s v="Wallet"/>
    <x v="0"/>
    <s v="Express"/>
    <x v="0"/>
    <s v="No"/>
    <s v="No"/>
  </r>
  <r>
    <x v="5753"/>
    <x v="465"/>
    <s v="CUST12474"/>
    <s v="Customer 2474"/>
    <n v="20"/>
    <s v="New"/>
    <s v="P4006"/>
    <s v="Lipstick"/>
    <x v="4"/>
    <s v="BeautyCare"/>
    <n v="1"/>
    <n v="850"/>
    <n v="20"/>
    <n v="850"/>
    <n v="170"/>
    <n v="680"/>
    <n v="375.26"/>
    <n v="304.74"/>
    <x v="1"/>
    <s v="Bhopal"/>
    <s v="Madhya Pradesh"/>
    <s v="India"/>
    <s v="Wallet"/>
    <x v="1"/>
    <s v="Standard"/>
    <x v="0"/>
    <s v="Yes"/>
    <s v="No"/>
  </r>
  <r>
    <x v="5754"/>
    <x v="465"/>
    <s v="CUST11828"/>
    <s v="Customer 1828"/>
    <n v="38"/>
    <s v="New"/>
    <s v="P2001"/>
    <s v="Running Shoes"/>
    <x v="3"/>
    <s v="FashionMart"/>
    <n v="2"/>
    <n v="3200"/>
    <n v="20"/>
    <n v="6400"/>
    <n v="1280"/>
    <n v="5120"/>
    <n v="3996.94"/>
    <n v="1123.06"/>
    <x v="0"/>
    <s v="Patna"/>
    <s v="Bihar"/>
    <s v="India"/>
    <s v="Cash on Delivery"/>
    <x v="1"/>
    <s v="Same Day"/>
    <x v="1"/>
    <s v="No"/>
    <s v="Yes"/>
  </r>
  <r>
    <x v="5755"/>
    <x v="465"/>
    <s v="CUST10870"/>
    <s v="Customer 870"/>
    <n v="38"/>
    <s v="Returning"/>
    <s v="P2002"/>
    <s v="Jeans"/>
    <x v="3"/>
    <s v="FashionMart"/>
    <n v="5"/>
    <n v="2200"/>
    <n v="10"/>
    <n v="11000"/>
    <n v="1100"/>
    <n v="9900"/>
    <n v="7213.05"/>
    <n v="2686.95"/>
    <x v="0"/>
    <s v="Bhopal"/>
    <s v="Madhya Pradesh"/>
    <s v="India"/>
    <s v="UPI"/>
    <x v="2"/>
    <s v="Standard"/>
    <x v="0"/>
    <s v="No"/>
    <s v="No"/>
  </r>
  <r>
    <x v="5756"/>
    <x v="465"/>
    <s v="CUST12422"/>
    <s v="Customer 2422"/>
    <n v="33"/>
    <s v="Returning"/>
    <s v="P5003"/>
    <s v="Calculator"/>
    <x v="1"/>
    <s v="Stationery Hub"/>
    <n v="5"/>
    <n v="650"/>
    <n v="15"/>
    <n v="3250"/>
    <n v="487.5"/>
    <n v="2762.5"/>
    <n v="1915.96"/>
    <n v="846.54"/>
    <x v="2"/>
    <s v="Pune"/>
    <s v="Maharashtra"/>
    <s v="India"/>
    <s v="Wallet"/>
    <x v="1"/>
    <s v="Standard"/>
    <x v="0"/>
    <s v="No"/>
    <s v="No"/>
  </r>
  <r>
    <x v="5757"/>
    <x v="465"/>
    <s v="CUST10245"/>
    <s v="Customer 245"/>
    <n v="48"/>
    <s v="New"/>
    <s v="P3001"/>
    <s v="Coffee Maker"/>
    <x v="2"/>
    <s v="HomeNeeds"/>
    <n v="1"/>
    <n v="4200"/>
    <n v="15"/>
    <n v="4200"/>
    <n v="630"/>
    <n v="3570"/>
    <n v="2643.26"/>
    <n v="926.74"/>
    <x v="1"/>
    <s v="Bengaluru"/>
    <s v="Karnataka"/>
    <s v="India"/>
    <s v="Cash on Delivery"/>
    <x v="2"/>
    <s v="Standard"/>
    <x v="0"/>
    <s v="No"/>
    <s v="No"/>
  </r>
  <r>
    <x v="5758"/>
    <x v="465"/>
    <s v="CUST10258"/>
    <s v="Customer 258"/>
    <n v="22"/>
    <s v="New"/>
    <s v="P5005"/>
    <s v="Desk Organizer"/>
    <x v="1"/>
    <s v="Stationery Hub"/>
    <n v="2"/>
    <n v="600"/>
    <n v="0"/>
    <n v="1200"/>
    <n v="0"/>
    <n v="1200"/>
    <n v="799.28"/>
    <n v="400.72"/>
    <x v="2"/>
    <s v="Pune"/>
    <s v="Maharashtra"/>
    <s v="India"/>
    <s v="Cash on Delivery"/>
    <x v="2"/>
    <s v="Standard"/>
    <x v="4"/>
    <s v="No"/>
    <s v="No"/>
  </r>
  <r>
    <x v="5759"/>
    <x v="465"/>
    <s v="CUST11228"/>
    <s v="Customer 1228"/>
    <n v="25"/>
    <s v="Returning"/>
    <s v="P1006"/>
    <s v="Keyboard"/>
    <x v="0"/>
    <s v="Metro Supplies"/>
    <n v="1"/>
    <n v="1800"/>
    <n v="25"/>
    <n v="1800"/>
    <n v="450"/>
    <n v="1350"/>
    <n v="1049.17"/>
    <n v="300.83"/>
    <x v="1"/>
    <s v="Visakhapatnam"/>
    <s v="Andhra Pradesh"/>
    <s v="India"/>
    <s v="Credit Card"/>
    <x v="2"/>
    <s v="Standard"/>
    <x v="4"/>
    <s v="No"/>
    <s v="No"/>
  </r>
  <r>
    <x v="5760"/>
    <x v="465"/>
    <s v="CUST12126"/>
    <s v="Customer 2126"/>
    <n v="31"/>
    <s v="Returning"/>
    <s v="P5001"/>
    <s v="Notebook Set"/>
    <x v="1"/>
    <s v="Stationery Hub"/>
    <n v="2"/>
    <n v="500"/>
    <n v="10"/>
    <n v="1000"/>
    <n v="100"/>
    <n v="900"/>
    <n v="559.35"/>
    <n v="340.65"/>
    <x v="1"/>
    <s v="Visakhapatnam"/>
    <s v="Andhra Pradesh"/>
    <s v="India"/>
    <s v="Cash on Delivery"/>
    <x v="2"/>
    <s v="Standard"/>
    <x v="0"/>
    <s v="No"/>
    <s v="Yes"/>
  </r>
  <r>
    <x v="5761"/>
    <x v="465"/>
    <s v="CUST11491"/>
    <s v="Customer 1491"/>
    <n v="26"/>
    <s v="Loyal"/>
    <s v="P5004"/>
    <s v="Pen Set"/>
    <x v="1"/>
    <s v="Stationery Hub"/>
    <n v="3"/>
    <n v="250"/>
    <n v="20"/>
    <n v="750"/>
    <n v="150"/>
    <n v="600"/>
    <n v="378.22"/>
    <n v="221.78"/>
    <x v="0"/>
    <s v="Ahmedabad"/>
    <s v="Gujarat"/>
    <s v="India"/>
    <s v="Credit Card"/>
    <x v="1"/>
    <s v="Standard"/>
    <x v="0"/>
    <s v="No"/>
    <s v="No"/>
  </r>
  <r>
    <x v="5762"/>
    <x v="465"/>
    <s v="CUST11981"/>
    <s v="Customer 1981"/>
    <n v="46"/>
    <s v="Returning"/>
    <s v="P2003"/>
    <s v="T-Shirt"/>
    <x v="3"/>
    <s v="RetailHub"/>
    <n v="5"/>
    <n v="900"/>
    <n v="0"/>
    <n v="4500"/>
    <n v="0"/>
    <n v="4500"/>
    <n v="2978.39"/>
    <n v="1521.61"/>
    <x v="1"/>
    <s v="Hyderabad"/>
    <s v="Telangana"/>
    <s v="India"/>
    <s v="UPI"/>
    <x v="0"/>
    <s v="Standard"/>
    <x v="0"/>
    <s v="No"/>
    <s v="No"/>
  </r>
  <r>
    <x v="5763"/>
    <x v="466"/>
    <s v="CUST12267"/>
    <s v="Customer 2267"/>
    <n v="49"/>
    <s v="Returning"/>
    <s v="P1006"/>
    <s v="Keyboard"/>
    <x v="0"/>
    <s v="Metro Supplies"/>
    <n v="1"/>
    <n v="1800"/>
    <n v="0"/>
    <n v="1800"/>
    <n v="0"/>
    <n v="1800"/>
    <n v="1428.39"/>
    <n v="371.61"/>
    <x v="1"/>
    <s v="Nagpur"/>
    <s v="Maharashtra"/>
    <s v="India"/>
    <s v="Debit Card"/>
    <x v="2"/>
    <s v="Same Day"/>
    <x v="0"/>
    <s v="No"/>
    <s v="No"/>
  </r>
  <r>
    <x v="5764"/>
    <x v="466"/>
    <s v="CUST10184"/>
    <s v="Customer 184"/>
    <n v="52"/>
    <s v="Returning"/>
    <s v="P4003"/>
    <s v="Sunscreen"/>
    <x v="4"/>
    <s v="BeautyCare"/>
    <n v="4"/>
    <n v="700"/>
    <n v="10"/>
    <n v="2800"/>
    <n v="280"/>
    <n v="2520"/>
    <n v="1553.8"/>
    <n v="966.2"/>
    <x v="1"/>
    <s v="Nagpur"/>
    <s v="Maharashtra"/>
    <s v="India"/>
    <s v="UPI"/>
    <x v="0"/>
    <s v="Express"/>
    <x v="0"/>
    <s v="No"/>
    <s v="No"/>
  </r>
  <r>
    <x v="5765"/>
    <x v="466"/>
    <s v="CUST10079"/>
    <s v="Customer 79"/>
    <n v="24"/>
    <s v="Returning"/>
    <s v="P3004"/>
    <s v="Cookware Set"/>
    <x v="2"/>
    <s v="HomeNeeds"/>
    <n v="2"/>
    <n v="3500"/>
    <n v="10"/>
    <n v="7000"/>
    <n v="700"/>
    <n v="6300"/>
    <n v="4390.63"/>
    <n v="1909.37"/>
    <x v="1"/>
    <s v="Bhopal"/>
    <s v="Madhya Pradesh"/>
    <s v="India"/>
    <s v="Wallet"/>
    <x v="0"/>
    <s v="Express"/>
    <x v="0"/>
    <s v="No"/>
    <s v="No"/>
  </r>
  <r>
    <x v="5766"/>
    <x v="466"/>
    <s v="CUST11214"/>
    <s v="Customer 1214"/>
    <n v="60"/>
    <s v="New"/>
    <s v="P1003"/>
    <s v="Headphones"/>
    <x v="0"/>
    <s v="Metro Supplies"/>
    <n v="2"/>
    <n v="2500"/>
    <n v="15"/>
    <n v="5000"/>
    <n v="750"/>
    <n v="4250"/>
    <n v="3177.61"/>
    <n v="1072.3900000000001"/>
    <x v="1"/>
    <s v="Hyderabad"/>
    <s v="Telangana"/>
    <s v="India"/>
    <s v="Credit Card"/>
    <x v="1"/>
    <s v="Express"/>
    <x v="3"/>
    <s v="No"/>
    <s v="No"/>
  </r>
  <r>
    <x v="5767"/>
    <x v="466"/>
    <s v="CUST12108"/>
    <s v="Customer 2108"/>
    <n v="28"/>
    <s v="Returning"/>
    <s v="P2004"/>
    <s v="Jacket"/>
    <x v="3"/>
    <s v="Global Traders"/>
    <n v="3"/>
    <n v="3500"/>
    <n v="5"/>
    <n v="10500"/>
    <n v="525"/>
    <n v="9975"/>
    <n v="8128.88"/>
    <n v="1846.12"/>
    <x v="2"/>
    <s v="Mumbai"/>
    <s v="Maharashtra"/>
    <s v="India"/>
    <s v="Debit Card"/>
    <x v="1"/>
    <s v="Standard"/>
    <x v="0"/>
    <s v="No"/>
    <s v="No"/>
  </r>
  <r>
    <x v="5768"/>
    <x v="466"/>
    <s v="CUST10024"/>
    <s v="Customer 24"/>
    <n v="21"/>
    <s v="Returning"/>
    <s v="P2007"/>
    <s v="Saree"/>
    <x v="3"/>
    <s v="FashionMart"/>
    <n v="3"/>
    <n v="2600"/>
    <n v="25"/>
    <n v="7800"/>
    <n v="1950"/>
    <n v="5850"/>
    <n v="3688.5"/>
    <n v="2161.5"/>
    <x v="1"/>
    <s v="Indore"/>
    <s v="Madhya Pradesh"/>
    <s v="India"/>
    <s v="Net Banking"/>
    <x v="1"/>
    <s v="Standard"/>
    <x v="0"/>
    <s v="No"/>
    <s v="No"/>
  </r>
  <r>
    <x v="5769"/>
    <x v="466"/>
    <s v="CUST10397"/>
    <s v="Customer 397"/>
    <n v="48"/>
    <s v="New"/>
    <s v="P4006"/>
    <s v="Lipstick"/>
    <x v="4"/>
    <s v="BeautyCare"/>
    <n v="5"/>
    <n v="850"/>
    <n v="25"/>
    <n v="4250"/>
    <n v="1062.5"/>
    <n v="3187.5"/>
    <n v="1786.53"/>
    <n v="1400.97"/>
    <x v="1"/>
    <s v="Ahmedabad"/>
    <s v="Gujarat"/>
    <s v="India"/>
    <s v="Wallet"/>
    <x v="1"/>
    <s v="Standard"/>
    <x v="3"/>
    <s v="No"/>
    <s v="No"/>
  </r>
  <r>
    <x v="5770"/>
    <x v="466"/>
    <s v="CUST12403"/>
    <s v="Customer 2403"/>
    <n v="45"/>
    <s v="Returning"/>
    <s v="P3007"/>
    <s v="Vacuum Cleaner"/>
    <x v="2"/>
    <s v="Global Traders"/>
    <n v="1"/>
    <n v="8500"/>
    <n v="10"/>
    <n v="8500"/>
    <n v="850"/>
    <n v="7650"/>
    <n v="4399.79"/>
    <n v="3250.21"/>
    <x v="2"/>
    <s v="Jaipur"/>
    <s v="Rajasthan"/>
    <s v="India"/>
    <s v="Net Banking"/>
    <x v="2"/>
    <s v="Standard"/>
    <x v="0"/>
    <s v="No"/>
    <s v="Yes"/>
  </r>
  <r>
    <x v="5771"/>
    <x v="466"/>
    <s v="CUST12094"/>
    <s v="Customer 2094"/>
    <n v="42"/>
    <s v="New"/>
    <s v="P4005"/>
    <s v="Perfume"/>
    <x v="4"/>
    <s v="BeautyCare"/>
    <n v="3"/>
    <n v="1800"/>
    <n v="0"/>
    <n v="5400"/>
    <n v="0"/>
    <n v="5400"/>
    <n v="3709.32"/>
    <n v="1690.68"/>
    <x v="1"/>
    <s v="Visakhapatnam"/>
    <s v="Andhra Pradesh"/>
    <s v="India"/>
    <s v="Wallet"/>
    <x v="2"/>
    <s v="Standard"/>
    <x v="0"/>
    <s v="No"/>
    <s v="No"/>
  </r>
  <r>
    <x v="5772"/>
    <x v="466"/>
    <s v="CUST11863"/>
    <s v="Customer 1863"/>
    <n v="18"/>
    <s v="Loyal"/>
    <s v="P1006"/>
    <s v="Keyboard"/>
    <x v="0"/>
    <s v="Metro Supplies"/>
    <n v="1"/>
    <n v="1800"/>
    <n v="5"/>
    <n v="1800"/>
    <n v="90"/>
    <n v="1710"/>
    <n v="1080.48"/>
    <n v="629.52"/>
    <x v="0"/>
    <s v="Nagpur"/>
    <s v="Maharashtra"/>
    <s v="India"/>
    <s v="Debit Card"/>
    <x v="1"/>
    <s v="Express"/>
    <x v="0"/>
    <s v="No"/>
    <s v="No"/>
  </r>
  <r>
    <x v="5773"/>
    <x v="466"/>
    <s v="CUST12252"/>
    <s v="Customer 2252"/>
    <n v="53"/>
    <s v="Returning"/>
    <s v="P1003"/>
    <s v="Headphones"/>
    <x v="0"/>
    <s v="Metro Supplies"/>
    <n v="2"/>
    <n v="2500"/>
    <n v="5"/>
    <n v="5000"/>
    <n v="250"/>
    <n v="4750"/>
    <n v="3682.23"/>
    <n v="1067.77"/>
    <x v="0"/>
    <s v="Coimbatore"/>
    <s v="Tamil Nadu"/>
    <s v="India"/>
    <s v="Net Banking"/>
    <x v="0"/>
    <s v="Standard"/>
    <x v="0"/>
    <s v="No"/>
    <s v="No"/>
  </r>
  <r>
    <x v="5774"/>
    <x v="466"/>
    <s v="CUST12488"/>
    <s v="Customer 2488"/>
    <n v="20"/>
    <s v="New"/>
    <s v="P1010"/>
    <s v="Bluetooth Speaker"/>
    <x v="0"/>
    <s v="Prime Distributors"/>
    <n v="3"/>
    <n v="3200"/>
    <n v="20"/>
    <n v="9600"/>
    <n v="1920"/>
    <n v="7680"/>
    <n v="4340.29"/>
    <n v="3339.71"/>
    <x v="1"/>
    <s v="Coimbatore"/>
    <s v="Tamil Nadu"/>
    <s v="India"/>
    <s v="Cash on Delivery"/>
    <x v="0"/>
    <s v="Same Day"/>
    <x v="0"/>
    <s v="No"/>
    <s v="No"/>
  </r>
  <r>
    <x v="5775"/>
    <x v="466"/>
    <s v="CUST10421"/>
    <s v="Customer 421"/>
    <n v="34"/>
    <s v="Returning"/>
    <s v="P2008"/>
    <s v="Formal Shirt"/>
    <x v="3"/>
    <s v="Global Traders"/>
    <n v="1"/>
    <n v="1700"/>
    <n v="25"/>
    <n v="1700"/>
    <n v="425"/>
    <n v="1275"/>
    <n v="844.21"/>
    <n v="430.79"/>
    <x v="0"/>
    <s v="Bhopal"/>
    <s v="Madhya Pradesh"/>
    <s v="India"/>
    <s v="Debit Card"/>
    <x v="2"/>
    <s v="Express"/>
    <x v="3"/>
    <s v="No"/>
    <s v="No"/>
  </r>
  <r>
    <x v="5776"/>
    <x v="466"/>
    <s v="CUST10700"/>
    <s v="Customer 700"/>
    <n v="51"/>
    <s v="New"/>
    <s v="P1007"/>
    <s v="Mouse"/>
    <x v="0"/>
    <s v="RetailHub"/>
    <n v="3"/>
    <n v="900"/>
    <n v="15"/>
    <n v="2700"/>
    <n v="405"/>
    <n v="2295"/>
    <n v="1524.04"/>
    <n v="770.96"/>
    <x v="1"/>
    <s v="Visakhapatnam"/>
    <s v="Andhra Pradesh"/>
    <s v="India"/>
    <s v="UPI"/>
    <x v="1"/>
    <s v="Standard"/>
    <x v="0"/>
    <s v="No"/>
    <s v="No"/>
  </r>
  <r>
    <x v="5777"/>
    <x v="467"/>
    <s v="CUST10742"/>
    <s v="Customer 742"/>
    <n v="28"/>
    <s v="Returning"/>
    <s v="P2005"/>
    <s v="Backpack"/>
    <x v="3"/>
    <s v="Metro Supplies"/>
    <n v="1"/>
    <n v="1800"/>
    <n v="20"/>
    <n v="1800"/>
    <n v="360"/>
    <n v="1440"/>
    <n v="1040.81"/>
    <n v="399.19"/>
    <x v="2"/>
    <s v="Chandigarh"/>
    <s v="Chandigarh"/>
    <s v="India"/>
    <s v="Net Banking"/>
    <x v="1"/>
    <s v="Standard"/>
    <x v="0"/>
    <s v="No"/>
    <s v="No"/>
  </r>
  <r>
    <x v="5778"/>
    <x v="467"/>
    <s v="CUST12326"/>
    <s v="Customer 2326"/>
    <n v="59"/>
    <s v="New"/>
    <s v="P2004"/>
    <s v="Jacket"/>
    <x v="3"/>
    <s v="Global Traders"/>
    <n v="1"/>
    <n v="3500"/>
    <n v="5"/>
    <n v="3500"/>
    <n v="175"/>
    <n v="3325"/>
    <n v="2003.94"/>
    <n v="1321.06"/>
    <x v="1"/>
    <s v="Ahmedabad"/>
    <s v="Gujarat"/>
    <s v="India"/>
    <s v="UPI"/>
    <x v="1"/>
    <s v="Standard"/>
    <x v="0"/>
    <s v="No"/>
    <s v="No"/>
  </r>
  <r>
    <x v="5779"/>
    <x v="467"/>
    <s v="CUST10551"/>
    <s v="Customer 551"/>
    <n v="35"/>
    <s v="New"/>
    <s v="P1006"/>
    <s v="Keyboard"/>
    <x v="0"/>
    <s v="Metro Supplies"/>
    <n v="5"/>
    <n v="1800"/>
    <n v="0"/>
    <n v="9000"/>
    <n v="0"/>
    <n v="9000"/>
    <n v="5164.6000000000004"/>
    <n v="3835.4"/>
    <x v="0"/>
    <s v="Chennai"/>
    <s v="Tamil Nadu"/>
    <s v="India"/>
    <s v="Cash on Delivery"/>
    <x v="2"/>
    <s v="Standard"/>
    <x v="0"/>
    <s v="Yes"/>
    <s v="No"/>
  </r>
  <r>
    <x v="5780"/>
    <x v="467"/>
    <s v="CUST10925"/>
    <s v="Customer 925"/>
    <n v="34"/>
    <s v="Returning"/>
    <s v="P1006"/>
    <s v="Keyboard"/>
    <x v="0"/>
    <s v="Metro Supplies"/>
    <n v="3"/>
    <n v="1800"/>
    <n v="10"/>
    <n v="5400"/>
    <n v="540"/>
    <n v="4860"/>
    <n v="3021.8"/>
    <n v="1838.2"/>
    <x v="0"/>
    <s v="Bhopal"/>
    <s v="Madhya Pradesh"/>
    <s v="India"/>
    <s v="UPI"/>
    <x v="2"/>
    <s v="Standard"/>
    <x v="0"/>
    <s v="No"/>
    <s v="No"/>
  </r>
  <r>
    <x v="5781"/>
    <x v="467"/>
    <s v="CUST10578"/>
    <s v="Customer 578"/>
    <n v="54"/>
    <s v="New"/>
    <s v="P1002"/>
    <s v="Smartphone"/>
    <x v="0"/>
    <s v="Global Traders"/>
    <n v="1"/>
    <n v="28000"/>
    <n v="5"/>
    <n v="28000"/>
    <n v="1400"/>
    <n v="26600"/>
    <n v="19223.28"/>
    <n v="7376.72"/>
    <x v="2"/>
    <s v="Kolkata"/>
    <s v="West Bengal"/>
    <s v="India"/>
    <s v="Wallet"/>
    <x v="2"/>
    <s v="Express"/>
    <x v="4"/>
    <s v="No"/>
    <s v="No"/>
  </r>
  <r>
    <x v="5782"/>
    <x v="467"/>
    <s v="CUST11030"/>
    <s v="Customer 1030"/>
    <n v="39"/>
    <s v="New"/>
    <s v="P2006"/>
    <s v="Womens Kurti"/>
    <x v="3"/>
    <s v="FashionMart"/>
    <n v="3"/>
    <n v="1400"/>
    <n v="15"/>
    <n v="4200"/>
    <n v="630"/>
    <n v="3570"/>
    <n v="2093.85"/>
    <n v="1476.15"/>
    <x v="1"/>
    <s v="Patna"/>
    <s v="Bihar"/>
    <s v="India"/>
    <s v="Wallet"/>
    <x v="2"/>
    <s v="Standard"/>
    <x v="0"/>
    <s v="No"/>
    <s v="No"/>
  </r>
  <r>
    <x v="5783"/>
    <x v="467"/>
    <s v="CUST11655"/>
    <s v="Customer 1655"/>
    <n v="60"/>
    <s v="Returning"/>
    <s v="P1010"/>
    <s v="Bluetooth Speaker"/>
    <x v="0"/>
    <s v="Prime Distributors"/>
    <n v="2"/>
    <n v="3200"/>
    <n v="5"/>
    <n v="6400"/>
    <n v="320"/>
    <n v="6080"/>
    <n v="4413.04"/>
    <n v="1666.96"/>
    <x v="0"/>
    <s v="Indore"/>
    <s v="Madhya Pradesh"/>
    <s v="India"/>
    <s v="UPI"/>
    <x v="0"/>
    <s v="Standard"/>
    <x v="3"/>
    <s v="No"/>
    <s v="No"/>
  </r>
  <r>
    <x v="5784"/>
    <x v="467"/>
    <s v="CUST10149"/>
    <s v="Customer 149"/>
    <n v="50"/>
    <s v="Returning"/>
    <s v="P3006"/>
    <s v="Water Bottle"/>
    <x v="2"/>
    <s v="Metro Supplies"/>
    <n v="1"/>
    <n v="700"/>
    <n v="10"/>
    <n v="700"/>
    <n v="70"/>
    <n v="630"/>
    <n v="359.78"/>
    <n v="270.22000000000003"/>
    <x v="2"/>
    <s v="Coimbatore"/>
    <s v="Tamil Nadu"/>
    <s v="India"/>
    <s v="Debit Card"/>
    <x v="2"/>
    <s v="Standard"/>
    <x v="0"/>
    <s v="No"/>
    <s v="No"/>
  </r>
  <r>
    <x v="5785"/>
    <x v="467"/>
    <s v="CUST11619"/>
    <s v="Customer 1619"/>
    <n v="30"/>
    <s v="Returning"/>
    <s v="P1005"/>
    <s v="Tablet"/>
    <x v="0"/>
    <s v="RetailHub"/>
    <n v="1"/>
    <n v="18000"/>
    <n v="0"/>
    <n v="18000"/>
    <n v="0"/>
    <n v="18000"/>
    <n v="12020.44"/>
    <n v="5979.56"/>
    <x v="2"/>
    <s v="Bhopal"/>
    <s v="Madhya Pradesh"/>
    <s v="India"/>
    <s v="Credit Card"/>
    <x v="1"/>
    <s v="Standard"/>
    <x v="0"/>
    <s v="No"/>
    <s v="No"/>
  </r>
  <r>
    <x v="5786"/>
    <x v="467"/>
    <s v="CUST11845"/>
    <s v="Customer 1845"/>
    <n v="43"/>
    <s v="New"/>
    <s v="P2007"/>
    <s v="Saree"/>
    <x v="3"/>
    <s v="FashionMart"/>
    <n v="2"/>
    <n v="2600"/>
    <n v="15"/>
    <n v="5200"/>
    <n v="780"/>
    <n v="4420"/>
    <n v="2911.99"/>
    <n v="1508.01"/>
    <x v="1"/>
    <s v="Chandigarh"/>
    <s v="Chandigarh"/>
    <s v="India"/>
    <s v="Net Banking"/>
    <x v="0"/>
    <s v="Standard"/>
    <x v="0"/>
    <s v="No"/>
    <s v="No"/>
  </r>
  <r>
    <x v="5787"/>
    <x v="467"/>
    <s v="CUST10178"/>
    <s v="Customer 178"/>
    <n v="47"/>
    <s v="New"/>
    <s v="P5003"/>
    <s v="Calculator"/>
    <x v="1"/>
    <s v="Stationery Hub"/>
    <n v="3"/>
    <n v="650"/>
    <n v="10"/>
    <n v="1950"/>
    <n v="195"/>
    <n v="1755"/>
    <n v="1225.78"/>
    <n v="529.22"/>
    <x v="1"/>
    <s v="Guwahati"/>
    <s v="Assam"/>
    <s v="India"/>
    <s v="Wallet"/>
    <x v="1"/>
    <s v="Express"/>
    <x v="0"/>
    <s v="No"/>
    <s v="No"/>
  </r>
  <r>
    <x v="5788"/>
    <x v="467"/>
    <s v="CUST10116"/>
    <s v="Customer 116"/>
    <n v="22"/>
    <s v="New"/>
    <s v="P4005"/>
    <s v="Perfume"/>
    <x v="4"/>
    <s v="BeautyCare"/>
    <n v="2"/>
    <n v="1800"/>
    <n v="0"/>
    <n v="3600"/>
    <n v="0"/>
    <n v="3600"/>
    <n v="2149.15"/>
    <n v="1450.85"/>
    <x v="1"/>
    <s v="Chandigarh"/>
    <s v="Chandigarh"/>
    <s v="India"/>
    <s v="Debit Card"/>
    <x v="0"/>
    <s v="Standard"/>
    <x v="0"/>
    <s v="No"/>
    <s v="No"/>
  </r>
  <r>
    <x v="5789"/>
    <x v="467"/>
    <s v="CUST11662"/>
    <s v="Customer 1662"/>
    <n v="52"/>
    <s v="New"/>
    <s v="P1010"/>
    <s v="Bluetooth Speaker"/>
    <x v="0"/>
    <s v="Prime Distributors"/>
    <n v="1"/>
    <n v="3200"/>
    <n v="15"/>
    <n v="3200"/>
    <n v="480"/>
    <n v="2720"/>
    <n v="1585.31"/>
    <n v="1134.69"/>
    <x v="0"/>
    <s v="Bhopal"/>
    <s v="Madhya Pradesh"/>
    <s v="India"/>
    <s v="Net Banking"/>
    <x v="0"/>
    <s v="Standard"/>
    <x v="0"/>
    <s v="No"/>
    <s v="No"/>
  </r>
  <r>
    <x v="5790"/>
    <x v="467"/>
    <s v="CUST12148"/>
    <s v="Customer 2148"/>
    <n v="29"/>
    <s v="New"/>
    <s v="P1002"/>
    <s v="Smartphone"/>
    <x v="0"/>
    <s v="Global Traders"/>
    <n v="2"/>
    <n v="28000"/>
    <n v="10"/>
    <n v="56000"/>
    <n v="5600"/>
    <n v="50400"/>
    <n v="39645.589999999997"/>
    <n v="10754.41"/>
    <x v="2"/>
    <s v="Kolkata"/>
    <s v="West Bengal"/>
    <s v="India"/>
    <s v="Wallet"/>
    <x v="2"/>
    <s v="Express"/>
    <x v="0"/>
    <s v="No"/>
    <s v="No"/>
  </r>
  <r>
    <x v="5791"/>
    <x v="467"/>
    <s v="CUST11667"/>
    <s v="Customer 1667"/>
    <n v="37"/>
    <s v="New"/>
    <s v="P5005"/>
    <s v="Desk Organizer"/>
    <x v="1"/>
    <s v="Stationery Hub"/>
    <n v="1"/>
    <n v="600"/>
    <n v="0"/>
    <n v="600"/>
    <n v="0"/>
    <n v="600"/>
    <n v="468.09"/>
    <n v="131.91"/>
    <x v="1"/>
    <s v="Ahmedabad"/>
    <s v="Gujarat"/>
    <s v="India"/>
    <s v="Wallet"/>
    <x v="2"/>
    <s v="Standard"/>
    <x v="0"/>
    <s v="No"/>
    <s v="No"/>
  </r>
  <r>
    <x v="5792"/>
    <x v="467"/>
    <s v="CUST12175"/>
    <s v="Customer 2175"/>
    <n v="56"/>
    <s v="New"/>
    <s v="P3004"/>
    <s v="Cookware Set"/>
    <x v="2"/>
    <s v="HomeNeeds"/>
    <n v="2"/>
    <n v="3500"/>
    <n v="5"/>
    <n v="7000"/>
    <n v="350"/>
    <n v="6650"/>
    <n v="4567.95"/>
    <n v="2082.0500000000002"/>
    <x v="2"/>
    <s v="Delhi"/>
    <s v="Delhi"/>
    <s v="India"/>
    <s v="Credit Card"/>
    <x v="2"/>
    <s v="Express"/>
    <x v="3"/>
    <s v="No"/>
    <s v="Yes"/>
  </r>
  <r>
    <x v="5793"/>
    <x v="467"/>
    <s v="CUST12463"/>
    <s v="Customer 2463"/>
    <n v="55"/>
    <s v="Returning"/>
    <s v="P1002"/>
    <s v="Smartphone"/>
    <x v="0"/>
    <s v="Global Traders"/>
    <n v="1"/>
    <n v="28000"/>
    <n v="15"/>
    <n v="28000"/>
    <n v="4200"/>
    <n v="23800"/>
    <n v="15274.61"/>
    <n v="8525.39"/>
    <x v="2"/>
    <s v="Bhubaneswar"/>
    <s v="Odisha"/>
    <s v="India"/>
    <s v="Cash on Delivery"/>
    <x v="1"/>
    <s v="Standard"/>
    <x v="0"/>
    <s v="No"/>
    <s v="No"/>
  </r>
  <r>
    <x v="5794"/>
    <x v="467"/>
    <s v="CUST10819"/>
    <s v="Customer 819"/>
    <n v="38"/>
    <s v="Loyal"/>
    <s v="P5002"/>
    <s v="Novel"/>
    <x v="1"/>
    <s v="Stationery Hub"/>
    <n v="2"/>
    <n v="400"/>
    <n v="15"/>
    <n v="800"/>
    <n v="120"/>
    <n v="680"/>
    <n v="449.39"/>
    <n v="230.61"/>
    <x v="1"/>
    <s v="Mumbai"/>
    <s v="Maharashtra"/>
    <s v="India"/>
    <s v="Net Banking"/>
    <x v="0"/>
    <s v="Standard"/>
    <x v="0"/>
    <s v="No"/>
    <s v="No"/>
  </r>
  <r>
    <x v="5795"/>
    <x v="468"/>
    <s v="CUST11052"/>
    <s v="Customer 1052"/>
    <n v="19"/>
    <s v="New"/>
    <s v="P1002"/>
    <s v="Smartphone"/>
    <x v="0"/>
    <s v="Global Traders"/>
    <n v="2"/>
    <n v="28000"/>
    <n v="10"/>
    <n v="56000"/>
    <n v="5600"/>
    <n v="50400"/>
    <n v="37614.769999999997"/>
    <n v="12785.23"/>
    <x v="0"/>
    <s v="Nagpur"/>
    <s v="Maharashtra"/>
    <s v="India"/>
    <s v="Wallet"/>
    <x v="2"/>
    <s v="Standard"/>
    <x v="4"/>
    <s v="No"/>
    <s v="No"/>
  </r>
  <r>
    <x v="5796"/>
    <x v="468"/>
    <s v="CUST11206"/>
    <s v="Customer 1206"/>
    <n v="18"/>
    <s v="New"/>
    <s v="P4005"/>
    <s v="Perfume"/>
    <x v="4"/>
    <s v="BeautyCare"/>
    <n v="1"/>
    <n v="1800"/>
    <n v="10"/>
    <n v="1800"/>
    <n v="180"/>
    <n v="1620"/>
    <n v="1256.8499999999999"/>
    <n v="363.15"/>
    <x v="0"/>
    <s v="Kolkata"/>
    <s v="West Bengal"/>
    <s v="India"/>
    <s v="Credit Card"/>
    <x v="0"/>
    <s v="Express"/>
    <x v="0"/>
    <s v="No"/>
    <s v="No"/>
  </r>
  <r>
    <x v="5797"/>
    <x v="468"/>
    <s v="CUST11466"/>
    <s v="Customer 1466"/>
    <n v="56"/>
    <s v="Returning"/>
    <s v="P4006"/>
    <s v="Lipstick"/>
    <x v="4"/>
    <s v="BeautyCare"/>
    <n v="6"/>
    <n v="850"/>
    <n v="10"/>
    <n v="5100"/>
    <n v="510"/>
    <n v="4590"/>
    <n v="3259.12"/>
    <n v="1330.88"/>
    <x v="1"/>
    <s v="Jaipur"/>
    <s v="Rajasthan"/>
    <s v="India"/>
    <s v="Net Banking"/>
    <x v="0"/>
    <s v="Standard"/>
    <x v="0"/>
    <s v="Yes"/>
    <s v="No"/>
  </r>
  <r>
    <x v="5798"/>
    <x v="468"/>
    <s v="CUST12455"/>
    <s v="Customer 2455"/>
    <n v="23"/>
    <s v="Returning"/>
    <s v="P1007"/>
    <s v="Mouse"/>
    <x v="0"/>
    <s v="RetailHub"/>
    <n v="3"/>
    <n v="900"/>
    <n v="20"/>
    <n v="2700"/>
    <n v="540"/>
    <n v="2160"/>
    <n v="1392.12"/>
    <n v="767.88"/>
    <x v="1"/>
    <s v="Mumbai"/>
    <s v="Maharashtra"/>
    <s v="India"/>
    <s v="UPI"/>
    <x v="2"/>
    <s v="Standard"/>
    <x v="0"/>
    <s v="No"/>
    <s v="No"/>
  </r>
  <r>
    <x v="5799"/>
    <x v="468"/>
    <s v="CUST12342"/>
    <s v="Customer 2342"/>
    <n v="48"/>
    <s v="Returning"/>
    <s v="P2008"/>
    <s v="Formal Shirt"/>
    <x v="3"/>
    <s v="Global Traders"/>
    <n v="3"/>
    <n v="1700"/>
    <n v="5"/>
    <n v="5100"/>
    <n v="255"/>
    <n v="4845"/>
    <n v="3666.88"/>
    <n v="1178.1199999999999"/>
    <x v="1"/>
    <s v="Chandigarh"/>
    <s v="Chandigarh"/>
    <s v="India"/>
    <s v="Cash on Delivery"/>
    <x v="2"/>
    <s v="Standard"/>
    <x v="0"/>
    <s v="No"/>
    <s v="No"/>
  </r>
  <r>
    <x v="5800"/>
    <x v="468"/>
    <s v="CUST11751"/>
    <s v="Customer 1751"/>
    <n v="34"/>
    <s v="New"/>
    <s v="P4003"/>
    <s v="Sunscreen"/>
    <x v="4"/>
    <s v="BeautyCare"/>
    <n v="6"/>
    <n v="700"/>
    <n v="5"/>
    <n v="4200"/>
    <n v="210"/>
    <n v="3990"/>
    <n v="2735.46"/>
    <n v="1254.54"/>
    <x v="0"/>
    <s v="Bhubaneswar"/>
    <s v="Odisha"/>
    <s v="India"/>
    <s v="Credit Card"/>
    <x v="0"/>
    <s v="Standard"/>
    <x v="0"/>
    <s v="No"/>
    <s v="No"/>
  </r>
  <r>
    <x v="5801"/>
    <x v="468"/>
    <s v="CUST12135"/>
    <s v="Customer 2135"/>
    <n v="55"/>
    <s v="Returning"/>
    <s v="P3002"/>
    <s v="Air Fryer"/>
    <x v="2"/>
    <s v="HomeNeeds"/>
    <n v="1"/>
    <n v="6500"/>
    <n v="5"/>
    <n v="6500"/>
    <n v="325"/>
    <n v="6175"/>
    <n v="3730.03"/>
    <n v="2444.9699999999998"/>
    <x v="2"/>
    <s v="Indore"/>
    <s v="Madhya Pradesh"/>
    <s v="India"/>
    <s v="Net Banking"/>
    <x v="2"/>
    <s v="Express"/>
    <x v="0"/>
    <s v="No"/>
    <s v="No"/>
  </r>
  <r>
    <x v="5802"/>
    <x v="468"/>
    <s v="CUST11775"/>
    <s v="Customer 1775"/>
    <n v="33"/>
    <s v="New"/>
    <s v="P5002"/>
    <s v="Novel"/>
    <x v="1"/>
    <s v="Stationery Hub"/>
    <n v="3"/>
    <n v="400"/>
    <n v="5"/>
    <n v="1200"/>
    <n v="60"/>
    <n v="1140"/>
    <n v="675.17"/>
    <n v="464.83"/>
    <x v="2"/>
    <s v="Chennai"/>
    <s v="Tamil Nadu"/>
    <s v="India"/>
    <s v="Credit Card"/>
    <x v="2"/>
    <s v="Standard"/>
    <x v="3"/>
    <s v="No"/>
    <s v="No"/>
  </r>
  <r>
    <x v="5803"/>
    <x v="468"/>
    <s v="CUST11168"/>
    <s v="Customer 1168"/>
    <n v="29"/>
    <s v="New"/>
    <s v="P1003"/>
    <s v="Headphones"/>
    <x v="0"/>
    <s v="Metro Supplies"/>
    <n v="2"/>
    <n v="2500"/>
    <n v="25"/>
    <n v="5000"/>
    <n v="1250"/>
    <n v="3750"/>
    <n v="2317.9899999999998"/>
    <n v="1432.01"/>
    <x v="0"/>
    <s v="Visakhapatnam"/>
    <s v="Andhra Pradesh"/>
    <s v="India"/>
    <s v="Cash on Delivery"/>
    <x v="2"/>
    <s v="Express"/>
    <x v="3"/>
    <s v="No"/>
    <s v="No"/>
  </r>
  <r>
    <x v="5804"/>
    <x v="468"/>
    <s v="CUST10062"/>
    <s v="Customer 62"/>
    <n v="23"/>
    <s v="New"/>
    <s v="P4004"/>
    <s v="Shampoo"/>
    <x v="4"/>
    <s v="BeautyCare"/>
    <n v="5"/>
    <n v="550"/>
    <n v="20"/>
    <n v="2750"/>
    <n v="550"/>
    <n v="2200"/>
    <n v="1376.25"/>
    <n v="823.75"/>
    <x v="0"/>
    <s v="Mumbai"/>
    <s v="Maharashtra"/>
    <s v="India"/>
    <s v="Cash on Delivery"/>
    <x v="2"/>
    <s v="Standard"/>
    <x v="3"/>
    <s v="No"/>
    <s v="No"/>
  </r>
  <r>
    <x v="5805"/>
    <x v="468"/>
    <s v="CUST11739"/>
    <s v="Customer 1739"/>
    <n v="59"/>
    <s v="Returning"/>
    <s v="P5003"/>
    <s v="Calculator"/>
    <x v="1"/>
    <s v="Stationery Hub"/>
    <n v="3"/>
    <n v="650"/>
    <n v="30"/>
    <n v="1950"/>
    <n v="585"/>
    <n v="1365"/>
    <n v="1015.94"/>
    <n v="349.06"/>
    <x v="1"/>
    <s v="Coimbatore"/>
    <s v="Tamil Nadu"/>
    <s v="India"/>
    <s v="Wallet"/>
    <x v="0"/>
    <s v="Express"/>
    <x v="0"/>
    <s v="No"/>
    <s v="No"/>
  </r>
  <r>
    <x v="5806"/>
    <x v="468"/>
    <s v="CUST11064"/>
    <s v="Customer 1064"/>
    <n v="26"/>
    <s v="New"/>
    <s v="P3002"/>
    <s v="Air Fryer"/>
    <x v="2"/>
    <s v="HomeNeeds"/>
    <n v="6"/>
    <n v="6500"/>
    <n v="20"/>
    <n v="39000"/>
    <n v="7800"/>
    <n v="31200"/>
    <n v="19016.7"/>
    <n v="12183.3"/>
    <x v="1"/>
    <s v="Bhopal"/>
    <s v="Madhya Pradesh"/>
    <s v="India"/>
    <s v="Debit Card"/>
    <x v="2"/>
    <s v="Same Day"/>
    <x v="0"/>
    <s v="No"/>
    <s v="No"/>
  </r>
  <r>
    <x v="5807"/>
    <x v="468"/>
    <s v="CUST10417"/>
    <s v="Customer 417"/>
    <n v="27"/>
    <s v="Returning"/>
    <s v="P1009"/>
    <s v="Power Bank"/>
    <x v="0"/>
    <s v="Prime Distributors"/>
    <n v="3"/>
    <n v="1600"/>
    <n v="10"/>
    <n v="4800"/>
    <n v="480"/>
    <n v="4320"/>
    <n v="3373.17"/>
    <n v="946.83"/>
    <x v="1"/>
    <s v="Patna"/>
    <s v="Bihar"/>
    <s v="India"/>
    <s v="Net Banking"/>
    <x v="2"/>
    <s v="Standard"/>
    <x v="0"/>
    <s v="No"/>
    <s v="No"/>
  </r>
  <r>
    <x v="5808"/>
    <x v="468"/>
    <s v="CUST11710"/>
    <s v="Customer 1710"/>
    <n v="43"/>
    <s v="Returning"/>
    <s v="P5002"/>
    <s v="Novel"/>
    <x v="1"/>
    <s v="Stationery Hub"/>
    <n v="1"/>
    <n v="400"/>
    <n v="20"/>
    <n v="400"/>
    <n v="80"/>
    <n v="320"/>
    <n v="208.23"/>
    <n v="111.77"/>
    <x v="0"/>
    <s v="Coimbatore"/>
    <s v="Tamil Nadu"/>
    <s v="India"/>
    <s v="Cash on Delivery"/>
    <x v="0"/>
    <s v="Standard"/>
    <x v="0"/>
    <s v="No"/>
    <s v="No"/>
  </r>
  <r>
    <x v="5809"/>
    <x v="468"/>
    <s v="CUST11758"/>
    <s v="Customer 1758"/>
    <n v="37"/>
    <s v="Returning"/>
    <s v="P3006"/>
    <s v="Water Bottle"/>
    <x v="2"/>
    <s v="Metro Supplies"/>
    <n v="2"/>
    <n v="700"/>
    <n v="15"/>
    <n v="1400"/>
    <n v="210"/>
    <n v="1190"/>
    <n v="905.48"/>
    <n v="284.52"/>
    <x v="1"/>
    <s v="Lucknow"/>
    <s v="Uttar Pradesh"/>
    <s v="India"/>
    <s v="Debit Card"/>
    <x v="1"/>
    <s v="Standard"/>
    <x v="1"/>
    <s v="Yes"/>
    <s v="Yes"/>
  </r>
  <r>
    <x v="5810"/>
    <x v="468"/>
    <s v="CUST11095"/>
    <s v="Customer 1095"/>
    <n v="32"/>
    <s v="Loyal"/>
    <s v="P2005"/>
    <s v="Backpack"/>
    <x v="3"/>
    <s v="Metro Supplies"/>
    <n v="1"/>
    <n v="1800"/>
    <n v="15"/>
    <n v="1800"/>
    <n v="270"/>
    <n v="1530"/>
    <n v="1037.73"/>
    <n v="492.27"/>
    <x v="2"/>
    <s v="Guwahati"/>
    <s v="Assam"/>
    <s v="India"/>
    <s v="Wallet"/>
    <x v="2"/>
    <s v="Standard"/>
    <x v="1"/>
    <s v="No"/>
    <s v="No"/>
  </r>
  <r>
    <x v="5811"/>
    <x v="468"/>
    <s v="CUST12073"/>
    <s v="Customer 2073"/>
    <n v="19"/>
    <s v="Returning"/>
    <s v="P3003"/>
    <s v="Mixer Grinder"/>
    <x v="2"/>
    <s v="Prime Distributors"/>
    <n v="2"/>
    <n v="4800"/>
    <n v="20"/>
    <n v="9600"/>
    <n v="1920"/>
    <n v="7680"/>
    <n v="5846.34"/>
    <n v="1833.66"/>
    <x v="0"/>
    <s v="Surat"/>
    <s v="Gujarat"/>
    <s v="India"/>
    <s v="Credit Card"/>
    <x v="0"/>
    <s v="Express"/>
    <x v="0"/>
    <s v="No"/>
    <s v="No"/>
  </r>
  <r>
    <x v="5812"/>
    <x v="468"/>
    <s v="CUST11482"/>
    <s v="Customer 1482"/>
    <n v="37"/>
    <s v="New"/>
    <s v="P3007"/>
    <s v="Vacuum Cleaner"/>
    <x v="2"/>
    <s v="Global Traders"/>
    <n v="2"/>
    <n v="8500"/>
    <n v="10"/>
    <n v="17000"/>
    <n v="1700"/>
    <n v="15300"/>
    <n v="11174.9"/>
    <n v="4125.1000000000004"/>
    <x v="1"/>
    <s v="Bhubaneswar"/>
    <s v="Odisha"/>
    <s v="India"/>
    <s v="Debit Card"/>
    <x v="2"/>
    <s v="Same Day"/>
    <x v="3"/>
    <s v="Yes"/>
    <s v="No"/>
  </r>
  <r>
    <x v="5813"/>
    <x v="469"/>
    <s v="CUST10578"/>
    <s v="Customer 578"/>
    <n v="57"/>
    <s v="Returning"/>
    <s v="P5005"/>
    <s v="Desk Organizer"/>
    <x v="1"/>
    <s v="Stationery Hub"/>
    <n v="2"/>
    <n v="600"/>
    <n v="25"/>
    <n v="1200"/>
    <n v="300"/>
    <n v="900"/>
    <n v="526.66999999999996"/>
    <n v="373.33"/>
    <x v="2"/>
    <s v="Hyderabad"/>
    <s v="Telangana"/>
    <s v="India"/>
    <s v="Debit Card"/>
    <x v="2"/>
    <s v="Standard"/>
    <x v="3"/>
    <s v="No"/>
    <s v="No"/>
  </r>
  <r>
    <x v="5814"/>
    <x v="469"/>
    <s v="CUST10365"/>
    <s v="Customer 365"/>
    <n v="40"/>
    <s v="New"/>
    <s v="P3003"/>
    <s v="Mixer Grinder"/>
    <x v="2"/>
    <s v="Prime Distributors"/>
    <n v="3"/>
    <n v="4800"/>
    <n v="0"/>
    <n v="14400"/>
    <n v="0"/>
    <n v="14400"/>
    <n v="10532.3"/>
    <n v="3867.7"/>
    <x v="0"/>
    <s v="Surat"/>
    <s v="Gujarat"/>
    <s v="India"/>
    <s v="Debit Card"/>
    <x v="0"/>
    <s v="Standard"/>
    <x v="0"/>
    <s v="No"/>
    <s v="No"/>
  </r>
  <r>
    <x v="5815"/>
    <x v="469"/>
    <s v="CUST12070"/>
    <s v="Customer 2070"/>
    <n v="42"/>
    <s v="New"/>
    <s v="P3001"/>
    <s v="Coffee Maker"/>
    <x v="2"/>
    <s v="HomeNeeds"/>
    <n v="1"/>
    <n v="4200"/>
    <n v="15"/>
    <n v="4200"/>
    <n v="630"/>
    <n v="3570"/>
    <n v="2430.9499999999998"/>
    <n v="1139.05"/>
    <x v="0"/>
    <s v="Indore"/>
    <s v="Madhya Pradesh"/>
    <s v="India"/>
    <s v="Cash on Delivery"/>
    <x v="1"/>
    <s v="Standard"/>
    <x v="3"/>
    <s v="Yes"/>
    <s v="No"/>
  </r>
  <r>
    <x v="5816"/>
    <x v="469"/>
    <s v="CUST11859"/>
    <s v="Customer 1859"/>
    <n v="55"/>
    <s v="Returning"/>
    <s v="P4002"/>
    <s v="Moisturizer"/>
    <x v="4"/>
    <s v="BeautyCare"/>
    <n v="2"/>
    <n v="650"/>
    <n v="25"/>
    <n v="1300"/>
    <n v="325"/>
    <n v="975"/>
    <n v="545.11"/>
    <n v="429.89"/>
    <x v="0"/>
    <s v="Jaipur"/>
    <s v="Rajasthan"/>
    <s v="India"/>
    <s v="Debit Card"/>
    <x v="0"/>
    <s v="Standard"/>
    <x v="0"/>
    <s v="No"/>
    <s v="No"/>
  </r>
  <r>
    <x v="5817"/>
    <x v="469"/>
    <s v="CUST10638"/>
    <s v="Customer 638"/>
    <n v="56"/>
    <s v="New"/>
    <s v="P1007"/>
    <s v="Mouse"/>
    <x v="0"/>
    <s v="RetailHub"/>
    <n v="6"/>
    <n v="900"/>
    <n v="0"/>
    <n v="5400"/>
    <n v="0"/>
    <n v="5400"/>
    <n v="3326.25"/>
    <n v="2073.75"/>
    <x v="1"/>
    <s v="Chandigarh"/>
    <s v="Chandigarh"/>
    <s v="India"/>
    <s v="Cash on Delivery"/>
    <x v="2"/>
    <s v="Express"/>
    <x v="0"/>
    <s v="No"/>
    <s v="No"/>
  </r>
  <r>
    <x v="5818"/>
    <x v="469"/>
    <s v="CUST11521"/>
    <s v="Customer 1521"/>
    <n v="27"/>
    <s v="New"/>
    <s v="P1002"/>
    <s v="Smartphone"/>
    <x v="0"/>
    <s v="Global Traders"/>
    <n v="3"/>
    <n v="28000"/>
    <n v="15"/>
    <n v="84000"/>
    <n v="12600"/>
    <n v="71400"/>
    <n v="44475.07"/>
    <n v="26924.93"/>
    <x v="1"/>
    <s v="Bhubaneswar"/>
    <s v="Odisha"/>
    <s v="India"/>
    <s v="Net Banking"/>
    <x v="2"/>
    <s v="Express"/>
    <x v="0"/>
    <s v="No"/>
    <s v="No"/>
  </r>
  <r>
    <x v="5819"/>
    <x v="469"/>
    <s v="CUST10396"/>
    <s v="Customer 396"/>
    <n v="27"/>
    <s v="New"/>
    <s v="P1010"/>
    <s v="Bluetooth Speaker"/>
    <x v="0"/>
    <s v="Prime Distributors"/>
    <n v="2"/>
    <n v="3200"/>
    <n v="0"/>
    <n v="6400"/>
    <n v="0"/>
    <n v="6400"/>
    <n v="4437.01"/>
    <n v="1962.99"/>
    <x v="1"/>
    <s v="Pune"/>
    <s v="Maharashtra"/>
    <s v="India"/>
    <s v="Net Banking"/>
    <x v="0"/>
    <s v="Standard"/>
    <x v="0"/>
    <s v="No"/>
    <s v="No"/>
  </r>
  <r>
    <x v="5820"/>
    <x v="469"/>
    <s v="CUST11855"/>
    <s v="Customer 1855"/>
    <n v="22"/>
    <s v="New"/>
    <s v="P1007"/>
    <s v="Mouse"/>
    <x v="0"/>
    <s v="RetailHub"/>
    <n v="3"/>
    <n v="900"/>
    <n v="20"/>
    <n v="2700"/>
    <n v="540"/>
    <n v="2160"/>
    <n v="1694.88"/>
    <n v="465.12"/>
    <x v="1"/>
    <s v="Delhi"/>
    <s v="Delhi"/>
    <s v="India"/>
    <s v="Debit Card"/>
    <x v="2"/>
    <s v="Standard"/>
    <x v="0"/>
    <s v="No"/>
    <s v="No"/>
  </r>
  <r>
    <x v="5821"/>
    <x v="469"/>
    <s v="CUST11891"/>
    <s v="Customer 1891"/>
    <n v="21"/>
    <s v="New"/>
    <s v="P1008"/>
    <s v="Monitor"/>
    <x v="0"/>
    <s v="Global Traders"/>
    <n v="2"/>
    <n v="14500"/>
    <n v="5"/>
    <n v="29000"/>
    <n v="1450"/>
    <n v="27550"/>
    <n v="21879.35"/>
    <n v="5670.65"/>
    <x v="2"/>
    <s v="Patna"/>
    <s v="Bihar"/>
    <s v="India"/>
    <s v="Credit Card"/>
    <x v="0"/>
    <s v="Standard"/>
    <x v="1"/>
    <s v="No"/>
    <s v="No"/>
  </r>
  <r>
    <x v="5822"/>
    <x v="469"/>
    <s v="CUST10865"/>
    <s v="Customer 865"/>
    <n v="55"/>
    <s v="Returning"/>
    <s v="P2002"/>
    <s v="Jeans"/>
    <x v="3"/>
    <s v="FashionMart"/>
    <n v="1"/>
    <n v="2200"/>
    <n v="5"/>
    <n v="2200"/>
    <n v="110"/>
    <n v="2090"/>
    <n v="1268.33"/>
    <n v="821.67"/>
    <x v="2"/>
    <s v="Chandigarh"/>
    <s v="Chandigarh"/>
    <s v="India"/>
    <s v="Cash on Delivery"/>
    <x v="0"/>
    <s v="Same Day"/>
    <x v="0"/>
    <s v="No"/>
    <s v="No"/>
  </r>
  <r>
    <x v="5823"/>
    <x v="469"/>
    <s v="CUST10243"/>
    <s v="Customer 243"/>
    <n v="56"/>
    <s v="Returning"/>
    <s v="P2008"/>
    <s v="Formal Shirt"/>
    <x v="3"/>
    <s v="Global Traders"/>
    <n v="2"/>
    <n v="1700"/>
    <n v="25"/>
    <n v="3400"/>
    <n v="850"/>
    <n v="2550"/>
    <n v="1711.61"/>
    <n v="838.39"/>
    <x v="1"/>
    <s v="Mumbai"/>
    <s v="Maharashtra"/>
    <s v="India"/>
    <s v="Cash on Delivery"/>
    <x v="0"/>
    <s v="Express"/>
    <x v="0"/>
    <s v="No"/>
    <s v="No"/>
  </r>
  <r>
    <x v="5824"/>
    <x v="469"/>
    <s v="CUST11830"/>
    <s v="Customer 1830"/>
    <n v="57"/>
    <s v="Returning"/>
    <s v="P1005"/>
    <s v="Tablet"/>
    <x v="0"/>
    <s v="RetailHub"/>
    <n v="3"/>
    <n v="18000"/>
    <n v="25"/>
    <n v="54000"/>
    <n v="13500"/>
    <n v="40500"/>
    <n v="32657.86"/>
    <n v="7842.14"/>
    <x v="1"/>
    <s v="Lucknow"/>
    <s v="Uttar Pradesh"/>
    <s v="India"/>
    <s v="Credit Card"/>
    <x v="1"/>
    <s v="Standard"/>
    <x v="4"/>
    <s v="No"/>
    <s v="No"/>
  </r>
  <r>
    <x v="5825"/>
    <x v="469"/>
    <s v="CUST11224"/>
    <s v="Customer 1224"/>
    <n v="51"/>
    <s v="New"/>
    <s v="P4006"/>
    <s v="Lipstick"/>
    <x v="4"/>
    <s v="BeautyCare"/>
    <n v="5"/>
    <n v="850"/>
    <n v="10"/>
    <n v="4250"/>
    <n v="425"/>
    <n v="3825"/>
    <n v="2320.89"/>
    <n v="1504.11"/>
    <x v="1"/>
    <s v="Jaipur"/>
    <s v="Rajasthan"/>
    <s v="India"/>
    <s v="Net Banking"/>
    <x v="2"/>
    <s v="Same Day"/>
    <x v="0"/>
    <s v="No"/>
    <s v="No"/>
  </r>
  <r>
    <x v="5826"/>
    <x v="470"/>
    <s v="CUST11130"/>
    <s v="Customer 1130"/>
    <n v="37"/>
    <s v="New"/>
    <s v="P4004"/>
    <s v="Shampoo"/>
    <x v="4"/>
    <s v="BeautyCare"/>
    <n v="4"/>
    <n v="550"/>
    <n v="15"/>
    <n v="2200"/>
    <n v="330"/>
    <n v="1870"/>
    <n v="1383.11"/>
    <n v="486.89"/>
    <x v="1"/>
    <s v="Bhopal"/>
    <s v="Madhya Pradesh"/>
    <s v="India"/>
    <s v="UPI"/>
    <x v="2"/>
    <s v="Standard"/>
    <x v="0"/>
    <s v="No"/>
    <s v="No"/>
  </r>
  <r>
    <x v="5827"/>
    <x v="470"/>
    <s v="CUST10804"/>
    <s v="Customer 804"/>
    <n v="49"/>
    <s v="Returning"/>
    <s v="P2002"/>
    <s v="Jeans"/>
    <x v="3"/>
    <s v="FashionMart"/>
    <n v="2"/>
    <n v="2200"/>
    <n v="25"/>
    <n v="4400"/>
    <n v="1100"/>
    <n v="3300"/>
    <n v="2060.39"/>
    <n v="1239.6099999999999"/>
    <x v="1"/>
    <s v="Visakhapatnam"/>
    <s v="Andhra Pradesh"/>
    <s v="India"/>
    <s v="Credit Card"/>
    <x v="0"/>
    <s v="Standard"/>
    <x v="0"/>
    <s v="No"/>
    <s v="No"/>
  </r>
  <r>
    <x v="5828"/>
    <x v="470"/>
    <s v="CUST11044"/>
    <s v="Customer 1044"/>
    <n v="31"/>
    <s v="New"/>
    <s v="P1005"/>
    <s v="Tablet"/>
    <x v="0"/>
    <s v="RetailHub"/>
    <n v="1"/>
    <n v="18000"/>
    <n v="0"/>
    <n v="18000"/>
    <n v="0"/>
    <n v="18000"/>
    <n v="14483.86"/>
    <n v="3516.14"/>
    <x v="2"/>
    <s v="Mumbai"/>
    <s v="Maharashtra"/>
    <s v="India"/>
    <s v="Wallet"/>
    <x v="0"/>
    <s v="Express"/>
    <x v="0"/>
    <s v="No"/>
    <s v="No"/>
  </r>
  <r>
    <x v="5829"/>
    <x v="470"/>
    <s v="CUST10547"/>
    <s v="Customer 547"/>
    <n v="42"/>
    <s v="Returning"/>
    <s v="P5001"/>
    <s v="Notebook Set"/>
    <x v="1"/>
    <s v="Stationery Hub"/>
    <n v="1"/>
    <n v="500"/>
    <n v="15"/>
    <n v="500"/>
    <n v="75"/>
    <n v="425"/>
    <n v="282.13"/>
    <n v="142.87"/>
    <x v="2"/>
    <s v="Chennai"/>
    <s v="Tamil Nadu"/>
    <s v="India"/>
    <s v="Credit Card"/>
    <x v="0"/>
    <s v="Standard"/>
    <x v="0"/>
    <s v="No"/>
    <s v="No"/>
  </r>
  <r>
    <x v="5830"/>
    <x v="470"/>
    <s v="CUST12053"/>
    <s v="Customer 2053"/>
    <n v="56"/>
    <s v="New"/>
    <s v="P2003"/>
    <s v="T-Shirt"/>
    <x v="3"/>
    <s v="RetailHub"/>
    <n v="2"/>
    <n v="900"/>
    <n v="10"/>
    <n v="1800"/>
    <n v="180"/>
    <n v="1620"/>
    <n v="1101.54"/>
    <n v="518.46"/>
    <x v="1"/>
    <s v="Patna"/>
    <s v="Bihar"/>
    <s v="India"/>
    <s v="Wallet"/>
    <x v="0"/>
    <s v="Express"/>
    <x v="0"/>
    <s v="No"/>
    <s v="No"/>
  </r>
  <r>
    <x v="5831"/>
    <x v="470"/>
    <s v="CUST10967"/>
    <s v="Customer 967"/>
    <n v="44"/>
    <s v="New"/>
    <s v="P5003"/>
    <s v="Calculator"/>
    <x v="1"/>
    <s v="Stationery Hub"/>
    <n v="2"/>
    <n v="650"/>
    <n v="0"/>
    <n v="1300"/>
    <n v="0"/>
    <n v="1300"/>
    <n v="907.89"/>
    <n v="392.11"/>
    <x v="1"/>
    <s v="Ahmedabad"/>
    <s v="Gujarat"/>
    <s v="India"/>
    <s v="Credit Card"/>
    <x v="0"/>
    <s v="Express"/>
    <x v="0"/>
    <s v="No"/>
    <s v="No"/>
  </r>
  <r>
    <x v="5832"/>
    <x v="470"/>
    <s v="CUST10349"/>
    <s v="Customer 349"/>
    <n v="54"/>
    <s v="New"/>
    <s v="P2007"/>
    <s v="Saree"/>
    <x v="3"/>
    <s v="FashionMart"/>
    <n v="2"/>
    <n v="2600"/>
    <n v="15"/>
    <n v="5200"/>
    <n v="780"/>
    <n v="4420"/>
    <n v="3489.86"/>
    <n v="930.14"/>
    <x v="0"/>
    <s v="Pune"/>
    <s v="Maharashtra"/>
    <s v="India"/>
    <s v="Cash on Delivery"/>
    <x v="1"/>
    <s v="Express"/>
    <x v="2"/>
    <s v="No"/>
    <s v="No"/>
  </r>
  <r>
    <x v="5833"/>
    <x v="470"/>
    <s v="CUST10901"/>
    <s v="Customer 901"/>
    <n v="21"/>
    <s v="Loyal"/>
    <s v="P2008"/>
    <s v="Formal Shirt"/>
    <x v="3"/>
    <s v="Global Traders"/>
    <n v="1"/>
    <n v="1700"/>
    <n v="5"/>
    <n v="1700"/>
    <n v="85"/>
    <n v="1615"/>
    <n v="965.04"/>
    <n v="649.96"/>
    <x v="2"/>
    <s v="Hyderabad"/>
    <s v="Telangana"/>
    <s v="India"/>
    <s v="UPI"/>
    <x v="0"/>
    <s v="Standard"/>
    <x v="0"/>
    <s v="No"/>
    <s v="No"/>
  </r>
  <r>
    <x v="5834"/>
    <x v="470"/>
    <s v="CUST10400"/>
    <s v="Customer 400"/>
    <n v="47"/>
    <s v="Returning"/>
    <s v="P3006"/>
    <s v="Water Bottle"/>
    <x v="2"/>
    <s v="Metro Supplies"/>
    <n v="1"/>
    <n v="700"/>
    <n v="0"/>
    <n v="700"/>
    <n v="0"/>
    <n v="700"/>
    <n v="567.91999999999996"/>
    <n v="132.08000000000001"/>
    <x v="1"/>
    <s v="Delhi"/>
    <s v="Delhi"/>
    <s v="India"/>
    <s v="Credit Card"/>
    <x v="2"/>
    <s v="Standard"/>
    <x v="0"/>
    <s v="No"/>
    <s v="Yes"/>
  </r>
  <r>
    <x v="5835"/>
    <x v="470"/>
    <s v="CUST11003"/>
    <s v="Customer 1003"/>
    <n v="54"/>
    <s v="New"/>
    <s v="P3003"/>
    <s v="Mixer Grinder"/>
    <x v="2"/>
    <s v="Prime Distributors"/>
    <n v="6"/>
    <n v="4800"/>
    <n v="15"/>
    <n v="28800"/>
    <n v="4320"/>
    <n v="24480"/>
    <n v="16595.47"/>
    <n v="7884.53"/>
    <x v="2"/>
    <s v="Kolkata"/>
    <s v="West Bengal"/>
    <s v="India"/>
    <s v="Cash on Delivery"/>
    <x v="2"/>
    <s v="Standard"/>
    <x v="0"/>
    <s v="No"/>
    <s v="No"/>
  </r>
  <r>
    <x v="5836"/>
    <x v="471"/>
    <s v="CUST10333"/>
    <s v="Customer 333"/>
    <n v="18"/>
    <s v="Returning"/>
    <s v="P1003"/>
    <s v="Headphones"/>
    <x v="0"/>
    <s v="Metro Supplies"/>
    <n v="4"/>
    <n v="2500"/>
    <n v="20"/>
    <n v="10000"/>
    <n v="2000"/>
    <n v="8000"/>
    <n v="5907.44"/>
    <n v="2092.56"/>
    <x v="2"/>
    <s v="Lucknow"/>
    <s v="Uttar Pradesh"/>
    <s v="India"/>
    <s v="Credit Card"/>
    <x v="0"/>
    <s v="Standard"/>
    <x v="0"/>
    <s v="No"/>
    <s v="No"/>
  </r>
  <r>
    <x v="5837"/>
    <x v="471"/>
    <s v="CUST10101"/>
    <s v="Customer 101"/>
    <n v="47"/>
    <s v="Loyal"/>
    <s v="P5003"/>
    <s v="Calculator"/>
    <x v="1"/>
    <s v="Stationery Hub"/>
    <n v="3"/>
    <n v="650"/>
    <n v="0"/>
    <n v="1950"/>
    <n v="0"/>
    <n v="1950"/>
    <n v="1125.52"/>
    <n v="824.48"/>
    <x v="0"/>
    <s v="Ahmedabad"/>
    <s v="Gujarat"/>
    <s v="India"/>
    <s v="UPI"/>
    <x v="1"/>
    <s v="Express"/>
    <x v="0"/>
    <s v="No"/>
    <s v="No"/>
  </r>
  <r>
    <x v="5838"/>
    <x v="471"/>
    <s v="CUST11431"/>
    <s v="Customer 1431"/>
    <n v="57"/>
    <s v="Returning"/>
    <s v="P1006"/>
    <s v="Keyboard"/>
    <x v="0"/>
    <s v="Metro Supplies"/>
    <n v="1"/>
    <n v="1800"/>
    <n v="5"/>
    <n v="1800"/>
    <n v="90"/>
    <n v="1710"/>
    <n v="1078.9000000000001"/>
    <n v="631.1"/>
    <x v="1"/>
    <s v="Indore"/>
    <s v="Madhya Pradesh"/>
    <s v="India"/>
    <s v="Debit Card"/>
    <x v="0"/>
    <s v="Standard"/>
    <x v="0"/>
    <s v="No"/>
    <s v="No"/>
  </r>
  <r>
    <x v="5839"/>
    <x v="471"/>
    <s v="CUST10966"/>
    <s v="Customer 966"/>
    <n v="35"/>
    <s v="New"/>
    <s v="P4002"/>
    <s v="Moisturizer"/>
    <x v="4"/>
    <s v="BeautyCare"/>
    <n v="1"/>
    <n v="650"/>
    <n v="10"/>
    <n v="650"/>
    <n v="65"/>
    <n v="585"/>
    <n v="338.55"/>
    <n v="246.45"/>
    <x v="0"/>
    <s v="Guwahati"/>
    <s v="Assam"/>
    <s v="India"/>
    <s v="Net Banking"/>
    <x v="0"/>
    <s v="Standard"/>
    <x v="0"/>
    <s v="No"/>
    <s v="No"/>
  </r>
  <r>
    <x v="5840"/>
    <x v="471"/>
    <s v="CUST10830"/>
    <s v="Customer 830"/>
    <n v="44"/>
    <s v="New"/>
    <s v="P5001"/>
    <s v="Notebook Set"/>
    <x v="1"/>
    <s v="Stationery Hub"/>
    <n v="1"/>
    <n v="500"/>
    <n v="15"/>
    <n v="500"/>
    <n v="75"/>
    <n v="425"/>
    <n v="348.26"/>
    <n v="76.739999999999995"/>
    <x v="0"/>
    <s v="Nagpur"/>
    <s v="Maharashtra"/>
    <s v="India"/>
    <s v="Net Banking"/>
    <x v="2"/>
    <s v="Standard"/>
    <x v="0"/>
    <s v="No"/>
    <s v="No"/>
  </r>
  <r>
    <x v="5841"/>
    <x v="471"/>
    <s v="CUST10455"/>
    <s v="Customer 455"/>
    <n v="19"/>
    <s v="Returning"/>
    <s v="P1007"/>
    <s v="Mouse"/>
    <x v="0"/>
    <s v="RetailHub"/>
    <n v="2"/>
    <n v="900"/>
    <n v="5"/>
    <n v="1800"/>
    <n v="90"/>
    <n v="1710"/>
    <n v="993.63"/>
    <n v="716.37"/>
    <x v="1"/>
    <s v="Surat"/>
    <s v="Gujarat"/>
    <s v="India"/>
    <s v="Credit Card"/>
    <x v="1"/>
    <s v="Same Day"/>
    <x v="3"/>
    <s v="No"/>
    <s v="No"/>
  </r>
  <r>
    <x v="5842"/>
    <x v="471"/>
    <s v="CUST11031"/>
    <s v="Customer 1031"/>
    <n v="49"/>
    <s v="Loyal"/>
    <s v="P1001"/>
    <s v="Laptop"/>
    <x v="0"/>
    <s v="TechSource India"/>
    <n v="1"/>
    <n v="55000"/>
    <n v="10"/>
    <n v="55000"/>
    <n v="5500"/>
    <n v="49500"/>
    <n v="33431.58"/>
    <n v="16068.42"/>
    <x v="1"/>
    <s v="Bhopal"/>
    <s v="Madhya Pradesh"/>
    <s v="India"/>
    <s v="Net Banking"/>
    <x v="0"/>
    <s v="Standard"/>
    <x v="0"/>
    <s v="No"/>
    <s v="No"/>
  </r>
  <r>
    <x v="5843"/>
    <x v="471"/>
    <s v="CUST12236"/>
    <s v="Customer 2236"/>
    <n v="50"/>
    <s v="Returning"/>
    <s v="P1010"/>
    <s v="Bluetooth Speaker"/>
    <x v="0"/>
    <s v="Prime Distributors"/>
    <n v="3"/>
    <n v="3200"/>
    <n v="25"/>
    <n v="9600"/>
    <n v="2400"/>
    <n v="7200"/>
    <n v="4982.84"/>
    <n v="2217.16"/>
    <x v="1"/>
    <s v="Visakhapatnam"/>
    <s v="Andhra Pradesh"/>
    <s v="India"/>
    <s v="Credit Card"/>
    <x v="0"/>
    <s v="Standard"/>
    <x v="1"/>
    <s v="No"/>
    <s v="No"/>
  </r>
  <r>
    <x v="5844"/>
    <x v="471"/>
    <s v="CUST11274"/>
    <s v="Customer 1274"/>
    <n v="53"/>
    <s v="Returning"/>
    <s v="P2007"/>
    <s v="Saree"/>
    <x v="3"/>
    <s v="FashionMart"/>
    <n v="2"/>
    <n v="2600"/>
    <n v="10"/>
    <n v="5200"/>
    <n v="520"/>
    <n v="4680"/>
    <n v="3637.28"/>
    <n v="1042.72"/>
    <x v="1"/>
    <s v="Bhopal"/>
    <s v="Madhya Pradesh"/>
    <s v="India"/>
    <s v="Net Banking"/>
    <x v="2"/>
    <s v="Standard"/>
    <x v="0"/>
    <s v="No"/>
    <s v="No"/>
  </r>
  <r>
    <x v="5845"/>
    <x v="471"/>
    <s v="CUST10342"/>
    <s v="Customer 342"/>
    <n v="56"/>
    <s v="New"/>
    <s v="P4006"/>
    <s v="Lipstick"/>
    <x v="4"/>
    <s v="BeautyCare"/>
    <n v="1"/>
    <n v="850"/>
    <n v="10"/>
    <n v="850"/>
    <n v="85"/>
    <n v="765"/>
    <n v="581.73"/>
    <n v="183.27"/>
    <x v="1"/>
    <s v="Bengaluru"/>
    <s v="Karnataka"/>
    <s v="India"/>
    <s v="Credit Card"/>
    <x v="2"/>
    <s v="Standard"/>
    <x v="3"/>
    <s v="No"/>
    <s v="No"/>
  </r>
  <r>
    <x v="5846"/>
    <x v="471"/>
    <s v="CUST12428"/>
    <s v="Customer 2428"/>
    <n v="28"/>
    <s v="Loyal"/>
    <s v="P5004"/>
    <s v="Pen Set"/>
    <x v="1"/>
    <s v="Stationery Hub"/>
    <n v="5"/>
    <n v="250"/>
    <n v="0"/>
    <n v="1250"/>
    <n v="0"/>
    <n v="1250"/>
    <n v="828.93"/>
    <n v="421.07"/>
    <x v="1"/>
    <s v="Pune"/>
    <s v="Maharashtra"/>
    <s v="India"/>
    <s v="Debit Card"/>
    <x v="2"/>
    <s v="Standard"/>
    <x v="0"/>
    <s v="No"/>
    <s v="No"/>
  </r>
  <r>
    <x v="5847"/>
    <x v="472"/>
    <s v="CUST10925"/>
    <s v="Customer 925"/>
    <n v="26"/>
    <s v="Returning"/>
    <s v="P2003"/>
    <s v="T-Shirt"/>
    <x v="3"/>
    <s v="RetailHub"/>
    <n v="4"/>
    <n v="900"/>
    <n v="15"/>
    <n v="3600"/>
    <n v="540"/>
    <n v="3060"/>
    <n v="1875.07"/>
    <n v="1184.93"/>
    <x v="1"/>
    <s v="Kolkata"/>
    <s v="West Bengal"/>
    <s v="India"/>
    <s v="UPI"/>
    <x v="2"/>
    <s v="Standard"/>
    <x v="0"/>
    <s v="No"/>
    <s v="No"/>
  </r>
  <r>
    <x v="5848"/>
    <x v="472"/>
    <s v="CUST12211"/>
    <s v="Customer 2211"/>
    <n v="25"/>
    <s v="New"/>
    <s v="P2002"/>
    <s v="Jeans"/>
    <x v="3"/>
    <s v="FashionMart"/>
    <n v="4"/>
    <n v="2200"/>
    <n v="5"/>
    <n v="8800"/>
    <n v="440"/>
    <n v="8360"/>
    <n v="6484.55"/>
    <n v="1875.45"/>
    <x v="1"/>
    <s v="Surat"/>
    <s v="Gujarat"/>
    <s v="India"/>
    <s v="Cash on Delivery"/>
    <x v="2"/>
    <s v="Standard"/>
    <x v="2"/>
    <s v="No"/>
    <s v="No"/>
  </r>
  <r>
    <x v="5849"/>
    <x v="472"/>
    <s v="CUST11661"/>
    <s v="Customer 1661"/>
    <n v="50"/>
    <s v="Returning"/>
    <s v="P2001"/>
    <s v="Running Shoes"/>
    <x v="3"/>
    <s v="FashionMart"/>
    <n v="1"/>
    <n v="3200"/>
    <n v="10"/>
    <n v="3200"/>
    <n v="320"/>
    <n v="2880"/>
    <n v="1822.34"/>
    <n v="1057.6600000000001"/>
    <x v="1"/>
    <s v="Ahmedabad"/>
    <s v="Gujarat"/>
    <s v="India"/>
    <s v="Wallet"/>
    <x v="0"/>
    <s v="Express"/>
    <x v="0"/>
    <s v="No"/>
    <s v="No"/>
  </r>
  <r>
    <x v="5850"/>
    <x v="472"/>
    <s v="CUST10301"/>
    <s v="Customer 301"/>
    <n v="57"/>
    <s v="Returning"/>
    <s v="P2003"/>
    <s v="T-Shirt"/>
    <x v="3"/>
    <s v="RetailHub"/>
    <n v="1"/>
    <n v="900"/>
    <n v="10"/>
    <n v="900"/>
    <n v="90"/>
    <n v="810"/>
    <n v="646.83000000000004"/>
    <n v="163.16999999999999"/>
    <x v="2"/>
    <s v="Coimbatore"/>
    <s v="Tamil Nadu"/>
    <s v="India"/>
    <s v="Wallet"/>
    <x v="0"/>
    <s v="Standard"/>
    <x v="3"/>
    <s v="No"/>
    <s v="No"/>
  </r>
  <r>
    <x v="5851"/>
    <x v="472"/>
    <s v="CUST10736"/>
    <s v="Customer 736"/>
    <n v="54"/>
    <s v="Returning"/>
    <s v="P3005"/>
    <s v="Bedsheet Set"/>
    <x v="2"/>
    <s v="RetailHub"/>
    <n v="5"/>
    <n v="1800"/>
    <n v="5"/>
    <n v="9000"/>
    <n v="450"/>
    <n v="8550"/>
    <n v="5900.96"/>
    <n v="2649.04"/>
    <x v="1"/>
    <s v="Bhopal"/>
    <s v="Madhya Pradesh"/>
    <s v="India"/>
    <s v="Wallet"/>
    <x v="2"/>
    <s v="Standard"/>
    <x v="0"/>
    <s v="No"/>
    <s v="No"/>
  </r>
  <r>
    <x v="5852"/>
    <x v="472"/>
    <s v="CUST10363"/>
    <s v="Customer 363"/>
    <n v="46"/>
    <s v="Returning"/>
    <s v="P3004"/>
    <s v="Cookware Set"/>
    <x v="2"/>
    <s v="HomeNeeds"/>
    <n v="1"/>
    <n v="3500"/>
    <n v="5"/>
    <n v="3500"/>
    <n v="175"/>
    <n v="3325"/>
    <n v="2722.61"/>
    <n v="602.39"/>
    <x v="2"/>
    <s v="Visakhapatnam"/>
    <s v="Andhra Pradesh"/>
    <s v="India"/>
    <s v="UPI"/>
    <x v="0"/>
    <s v="Express"/>
    <x v="0"/>
    <s v="No"/>
    <s v="No"/>
  </r>
  <r>
    <x v="5853"/>
    <x v="472"/>
    <s v="CUST10903"/>
    <s v="Customer 903"/>
    <n v="58"/>
    <s v="Loyal"/>
    <s v="P1003"/>
    <s v="Headphones"/>
    <x v="0"/>
    <s v="Metro Supplies"/>
    <n v="6"/>
    <n v="2500"/>
    <n v="15"/>
    <n v="15000"/>
    <n v="2250"/>
    <n v="12750"/>
    <n v="8229.15"/>
    <n v="4520.8500000000004"/>
    <x v="1"/>
    <s v="Chandigarh"/>
    <s v="Chandigarh"/>
    <s v="India"/>
    <s v="Wallet"/>
    <x v="2"/>
    <s v="Express"/>
    <x v="0"/>
    <s v="No"/>
    <s v="No"/>
  </r>
  <r>
    <x v="5854"/>
    <x v="472"/>
    <s v="CUST10763"/>
    <s v="Customer 763"/>
    <n v="47"/>
    <s v="Loyal"/>
    <s v="P4003"/>
    <s v="Sunscreen"/>
    <x v="4"/>
    <s v="BeautyCare"/>
    <n v="2"/>
    <n v="700"/>
    <n v="5"/>
    <n v="1400"/>
    <n v="70"/>
    <n v="1330"/>
    <n v="1019.56"/>
    <n v="310.44"/>
    <x v="2"/>
    <s v="Chandigarh"/>
    <s v="Chandigarh"/>
    <s v="India"/>
    <s v="Credit Card"/>
    <x v="0"/>
    <s v="Express"/>
    <x v="0"/>
    <s v="No"/>
    <s v="No"/>
  </r>
  <r>
    <x v="5855"/>
    <x v="472"/>
    <s v="CUST11228"/>
    <s v="Customer 1228"/>
    <n v="42"/>
    <s v="Loyal"/>
    <s v="P2008"/>
    <s v="Formal Shirt"/>
    <x v="3"/>
    <s v="Global Traders"/>
    <n v="2"/>
    <n v="1700"/>
    <n v="20"/>
    <n v="3400"/>
    <n v="680"/>
    <n v="2720"/>
    <n v="1818.54"/>
    <n v="901.46"/>
    <x v="0"/>
    <s v="Visakhapatnam"/>
    <s v="Andhra Pradesh"/>
    <s v="India"/>
    <s v="Net Banking"/>
    <x v="2"/>
    <s v="Standard"/>
    <x v="0"/>
    <s v="No"/>
    <s v="No"/>
  </r>
  <r>
    <x v="5856"/>
    <x v="472"/>
    <s v="CUST11649"/>
    <s v="Customer 1649"/>
    <n v="45"/>
    <s v="Loyal"/>
    <s v="P4002"/>
    <s v="Moisturizer"/>
    <x v="4"/>
    <s v="BeautyCare"/>
    <n v="2"/>
    <n v="650"/>
    <n v="5"/>
    <n v="1300"/>
    <n v="65"/>
    <n v="1235"/>
    <n v="771.19"/>
    <n v="463.81"/>
    <x v="2"/>
    <s v="Surat"/>
    <s v="Gujarat"/>
    <s v="India"/>
    <s v="Net Banking"/>
    <x v="2"/>
    <s v="Express"/>
    <x v="0"/>
    <s v="No"/>
    <s v="No"/>
  </r>
  <r>
    <x v="5857"/>
    <x v="472"/>
    <s v="CUST10032"/>
    <s v="Customer 32"/>
    <n v="40"/>
    <s v="New"/>
    <s v="P1004"/>
    <s v="Smartwatch"/>
    <x v="0"/>
    <s v="TechSource India"/>
    <n v="2"/>
    <n v="6500"/>
    <n v="0"/>
    <n v="13000"/>
    <n v="0"/>
    <n v="13000"/>
    <n v="7575.32"/>
    <n v="5424.68"/>
    <x v="0"/>
    <s v="Lucknow"/>
    <s v="Uttar Pradesh"/>
    <s v="India"/>
    <s v="Net Banking"/>
    <x v="1"/>
    <s v="Express"/>
    <x v="3"/>
    <s v="No"/>
    <s v="No"/>
  </r>
  <r>
    <x v="5858"/>
    <x v="472"/>
    <s v="CUST11392"/>
    <s v="Customer 1392"/>
    <n v="18"/>
    <s v="Returning"/>
    <s v="P4002"/>
    <s v="Moisturizer"/>
    <x v="4"/>
    <s v="BeautyCare"/>
    <n v="1"/>
    <n v="650"/>
    <n v="10"/>
    <n v="650"/>
    <n v="65"/>
    <n v="585"/>
    <n v="329.22"/>
    <n v="255.78"/>
    <x v="2"/>
    <s v="Lucknow"/>
    <s v="Uttar Pradesh"/>
    <s v="India"/>
    <s v="Wallet"/>
    <x v="0"/>
    <s v="Standard"/>
    <x v="0"/>
    <s v="No"/>
    <s v="No"/>
  </r>
  <r>
    <x v="5859"/>
    <x v="472"/>
    <s v="CUST11904"/>
    <s v="Customer 1904"/>
    <n v="54"/>
    <s v="Returning"/>
    <s v="P5002"/>
    <s v="Novel"/>
    <x v="1"/>
    <s v="Stationery Hub"/>
    <n v="2"/>
    <n v="400"/>
    <n v="15"/>
    <n v="800"/>
    <n v="120"/>
    <n v="680"/>
    <n v="452.74"/>
    <n v="227.26"/>
    <x v="1"/>
    <s v="Lucknow"/>
    <s v="Uttar Pradesh"/>
    <s v="India"/>
    <s v="UPI"/>
    <x v="0"/>
    <s v="Standard"/>
    <x v="0"/>
    <s v="No"/>
    <s v="No"/>
  </r>
  <r>
    <x v="5860"/>
    <x v="472"/>
    <s v="CUST12440"/>
    <s v="Customer 2440"/>
    <n v="37"/>
    <s v="New"/>
    <s v="P1004"/>
    <s v="Smartwatch"/>
    <x v="0"/>
    <s v="TechSource India"/>
    <n v="2"/>
    <n v="6500"/>
    <n v="30"/>
    <n v="13000"/>
    <n v="3900"/>
    <n v="9100"/>
    <n v="5483.77"/>
    <n v="3616.23"/>
    <x v="2"/>
    <s v="Mumbai"/>
    <s v="Maharashtra"/>
    <s v="India"/>
    <s v="Cash on Delivery"/>
    <x v="1"/>
    <s v="Standard"/>
    <x v="0"/>
    <s v="No"/>
    <s v="No"/>
  </r>
  <r>
    <x v="5861"/>
    <x v="472"/>
    <s v="CUST10846"/>
    <s v="Customer 846"/>
    <n v="47"/>
    <s v="New"/>
    <s v="P2004"/>
    <s v="Jacket"/>
    <x v="3"/>
    <s v="Global Traders"/>
    <n v="1"/>
    <n v="3500"/>
    <n v="0"/>
    <n v="3500"/>
    <n v="0"/>
    <n v="3500"/>
    <n v="2125.84"/>
    <n v="1374.16"/>
    <x v="1"/>
    <s v="Bhubaneswar"/>
    <s v="Odisha"/>
    <s v="India"/>
    <s v="Credit Card"/>
    <x v="2"/>
    <s v="Standard"/>
    <x v="1"/>
    <s v="No"/>
    <s v="Yes"/>
  </r>
  <r>
    <x v="5862"/>
    <x v="473"/>
    <s v="CUST11759"/>
    <s v="Customer 1759"/>
    <n v="28"/>
    <s v="New"/>
    <s v="P1001"/>
    <s v="Laptop"/>
    <x v="0"/>
    <s v="TechSource India"/>
    <n v="3"/>
    <n v="55000"/>
    <n v="20"/>
    <n v="165000"/>
    <n v="33000"/>
    <n v="132000"/>
    <n v="78520.19"/>
    <n v="53479.81"/>
    <x v="1"/>
    <s v="Surat"/>
    <s v="Gujarat"/>
    <s v="India"/>
    <s v="Net Banking"/>
    <x v="0"/>
    <s v="Standard"/>
    <x v="0"/>
    <s v="No"/>
    <s v="No"/>
  </r>
  <r>
    <x v="5863"/>
    <x v="473"/>
    <s v="CUST10689"/>
    <s v="Customer 689"/>
    <n v="18"/>
    <s v="New"/>
    <s v="P5004"/>
    <s v="Pen Set"/>
    <x v="1"/>
    <s v="Stationery Hub"/>
    <n v="1"/>
    <n v="250"/>
    <n v="0"/>
    <n v="250"/>
    <n v="0"/>
    <n v="250"/>
    <n v="204.27"/>
    <n v="45.73"/>
    <x v="2"/>
    <s v="Visakhapatnam"/>
    <s v="Andhra Pradesh"/>
    <s v="India"/>
    <s v="UPI"/>
    <x v="1"/>
    <s v="Express"/>
    <x v="0"/>
    <s v="No"/>
    <s v="No"/>
  </r>
  <r>
    <x v="5864"/>
    <x v="473"/>
    <s v="CUST10114"/>
    <s v="Customer 114"/>
    <n v="49"/>
    <s v="New"/>
    <s v="P1004"/>
    <s v="Smartwatch"/>
    <x v="0"/>
    <s v="TechSource India"/>
    <n v="2"/>
    <n v="6500"/>
    <n v="10"/>
    <n v="13000"/>
    <n v="1300"/>
    <n v="11700"/>
    <n v="9144.3700000000008"/>
    <n v="2555.63"/>
    <x v="2"/>
    <s v="Patna"/>
    <s v="Bihar"/>
    <s v="India"/>
    <s v="Credit Card"/>
    <x v="1"/>
    <s v="Express"/>
    <x v="4"/>
    <s v="No"/>
    <s v="No"/>
  </r>
  <r>
    <x v="5865"/>
    <x v="473"/>
    <s v="CUST11360"/>
    <s v="Customer 1360"/>
    <n v="42"/>
    <s v="Returning"/>
    <s v="P1009"/>
    <s v="Power Bank"/>
    <x v="0"/>
    <s v="Prime Distributors"/>
    <n v="2"/>
    <n v="1600"/>
    <n v="5"/>
    <n v="3200"/>
    <n v="160"/>
    <n v="3040"/>
    <n v="2343.04"/>
    <n v="696.96"/>
    <x v="1"/>
    <s v="Surat"/>
    <s v="Gujarat"/>
    <s v="India"/>
    <s v="Credit Card"/>
    <x v="0"/>
    <s v="Standard"/>
    <x v="0"/>
    <s v="No"/>
    <s v="No"/>
  </r>
  <r>
    <x v="5866"/>
    <x v="473"/>
    <s v="CUST12464"/>
    <s v="Customer 2464"/>
    <n v="53"/>
    <s v="Loyal"/>
    <s v="P3007"/>
    <s v="Vacuum Cleaner"/>
    <x v="2"/>
    <s v="Global Traders"/>
    <n v="1"/>
    <n v="8500"/>
    <n v="20"/>
    <n v="8500"/>
    <n v="1700"/>
    <n v="6800"/>
    <n v="4255.83"/>
    <n v="2544.17"/>
    <x v="0"/>
    <s v="Bhubaneswar"/>
    <s v="Odisha"/>
    <s v="India"/>
    <s v="Debit Card"/>
    <x v="1"/>
    <s v="Standard"/>
    <x v="0"/>
    <s v="No"/>
    <s v="No"/>
  </r>
  <r>
    <x v="5867"/>
    <x v="473"/>
    <s v="CUST10276"/>
    <s v="Customer 276"/>
    <n v="26"/>
    <s v="New"/>
    <s v="P1002"/>
    <s v="Smartphone"/>
    <x v="0"/>
    <s v="Global Traders"/>
    <n v="4"/>
    <n v="28000"/>
    <n v="10"/>
    <n v="112000"/>
    <n v="11200"/>
    <n v="100800"/>
    <n v="59876.06"/>
    <n v="40923.94"/>
    <x v="0"/>
    <s v="Bhubaneswar"/>
    <s v="Odisha"/>
    <s v="India"/>
    <s v="UPI"/>
    <x v="0"/>
    <s v="Standard"/>
    <x v="0"/>
    <s v="No"/>
    <s v="No"/>
  </r>
  <r>
    <x v="5868"/>
    <x v="473"/>
    <s v="CUST10862"/>
    <s v="Customer 862"/>
    <n v="60"/>
    <s v="Returning"/>
    <s v="P3006"/>
    <s v="Water Bottle"/>
    <x v="2"/>
    <s v="Metro Supplies"/>
    <n v="4"/>
    <n v="700"/>
    <n v="20"/>
    <n v="2800"/>
    <n v="560"/>
    <n v="2240"/>
    <n v="1755.32"/>
    <n v="484.68"/>
    <x v="1"/>
    <s v="Patna"/>
    <s v="Bihar"/>
    <s v="India"/>
    <s v="Credit Card"/>
    <x v="2"/>
    <s v="Same Day"/>
    <x v="3"/>
    <s v="Yes"/>
    <s v="No"/>
  </r>
  <r>
    <x v="5869"/>
    <x v="473"/>
    <s v="CUST12375"/>
    <s v="Customer 2375"/>
    <n v="37"/>
    <s v="Returning"/>
    <s v="P1006"/>
    <s v="Keyboard"/>
    <x v="0"/>
    <s v="Metro Supplies"/>
    <n v="1"/>
    <n v="1800"/>
    <n v="10"/>
    <n v="1800"/>
    <n v="180"/>
    <n v="1620"/>
    <n v="1252.69"/>
    <n v="367.31"/>
    <x v="2"/>
    <s v="Chennai"/>
    <s v="Tamil Nadu"/>
    <s v="India"/>
    <s v="Debit Card"/>
    <x v="0"/>
    <s v="Standard"/>
    <x v="1"/>
    <s v="No"/>
    <s v="No"/>
  </r>
  <r>
    <x v="5870"/>
    <x v="473"/>
    <s v="CUST11568"/>
    <s v="Customer 1568"/>
    <n v="45"/>
    <s v="New"/>
    <s v="P2002"/>
    <s v="Jeans"/>
    <x v="3"/>
    <s v="FashionMart"/>
    <n v="3"/>
    <n v="2200"/>
    <n v="10"/>
    <n v="6600"/>
    <n v="660"/>
    <n v="5940"/>
    <n v="4717.58"/>
    <n v="1222.42"/>
    <x v="2"/>
    <s v="Lucknow"/>
    <s v="Uttar Pradesh"/>
    <s v="India"/>
    <s v="Debit Card"/>
    <x v="0"/>
    <s v="Express"/>
    <x v="0"/>
    <s v="No"/>
    <s v="No"/>
  </r>
  <r>
    <x v="5871"/>
    <x v="473"/>
    <s v="CUST10661"/>
    <s v="Customer 661"/>
    <n v="47"/>
    <s v="Returning"/>
    <s v="P2005"/>
    <s v="Backpack"/>
    <x v="3"/>
    <s v="Metro Supplies"/>
    <n v="3"/>
    <n v="1800"/>
    <n v="20"/>
    <n v="5400"/>
    <n v="1080"/>
    <n v="4320"/>
    <n v="3196.38"/>
    <n v="1123.6199999999999"/>
    <x v="1"/>
    <s v="Hyderabad"/>
    <s v="Telangana"/>
    <s v="India"/>
    <s v="Cash on Delivery"/>
    <x v="0"/>
    <s v="Standard"/>
    <x v="0"/>
    <s v="No"/>
    <s v="No"/>
  </r>
  <r>
    <x v="5872"/>
    <x v="473"/>
    <s v="CUST10380"/>
    <s v="Customer 380"/>
    <n v="56"/>
    <s v="Loyal"/>
    <s v="P1005"/>
    <s v="Tablet"/>
    <x v="0"/>
    <s v="RetailHub"/>
    <n v="2"/>
    <n v="18000"/>
    <n v="5"/>
    <n v="36000"/>
    <n v="1800"/>
    <n v="34200"/>
    <n v="25886.17"/>
    <n v="8313.83"/>
    <x v="1"/>
    <s v="Mumbai"/>
    <s v="Maharashtra"/>
    <s v="India"/>
    <s v="Credit Card"/>
    <x v="0"/>
    <s v="Standard"/>
    <x v="1"/>
    <s v="No"/>
    <s v="No"/>
  </r>
  <r>
    <x v="5873"/>
    <x v="473"/>
    <s v="CUST10529"/>
    <s v="Customer 529"/>
    <n v="39"/>
    <s v="New"/>
    <s v="P2007"/>
    <s v="Saree"/>
    <x v="3"/>
    <s v="FashionMart"/>
    <n v="2"/>
    <n v="2600"/>
    <n v="0"/>
    <n v="5200"/>
    <n v="0"/>
    <n v="5200"/>
    <n v="4079.23"/>
    <n v="1120.77"/>
    <x v="0"/>
    <s v="Surat"/>
    <s v="Gujarat"/>
    <s v="India"/>
    <s v="Cash on Delivery"/>
    <x v="2"/>
    <s v="Standard"/>
    <x v="0"/>
    <s v="No"/>
    <s v="Yes"/>
  </r>
  <r>
    <x v="5874"/>
    <x v="474"/>
    <s v="CUST11557"/>
    <s v="Customer 1557"/>
    <n v="34"/>
    <s v="Loyal"/>
    <s v="P4005"/>
    <s v="Perfume"/>
    <x v="4"/>
    <s v="BeautyCare"/>
    <n v="2"/>
    <n v="1800"/>
    <n v="5"/>
    <n v="3600"/>
    <n v="180"/>
    <n v="3420"/>
    <n v="2760.27"/>
    <n v="659.73"/>
    <x v="1"/>
    <s v="Surat"/>
    <s v="Gujarat"/>
    <s v="India"/>
    <s v="Cash on Delivery"/>
    <x v="2"/>
    <s v="Standard"/>
    <x v="0"/>
    <s v="No"/>
    <s v="No"/>
  </r>
  <r>
    <x v="5875"/>
    <x v="474"/>
    <s v="CUST12179"/>
    <s v="Customer 2179"/>
    <n v="36"/>
    <s v="Returning"/>
    <s v="P2002"/>
    <s v="Jeans"/>
    <x v="3"/>
    <s v="FashionMart"/>
    <n v="1"/>
    <n v="2200"/>
    <n v="25"/>
    <n v="2200"/>
    <n v="550"/>
    <n v="1650"/>
    <n v="936.56"/>
    <n v="713.44"/>
    <x v="1"/>
    <s v="Patna"/>
    <s v="Bihar"/>
    <s v="India"/>
    <s v="UPI"/>
    <x v="0"/>
    <s v="Standard"/>
    <x v="0"/>
    <s v="No"/>
    <s v="No"/>
  </r>
  <r>
    <x v="5876"/>
    <x v="474"/>
    <s v="CUST10815"/>
    <s v="Customer 815"/>
    <n v="41"/>
    <s v="Returning"/>
    <s v="P1002"/>
    <s v="Smartphone"/>
    <x v="0"/>
    <s v="Global Traders"/>
    <n v="3"/>
    <n v="28000"/>
    <n v="10"/>
    <n v="84000"/>
    <n v="8400"/>
    <n v="75600"/>
    <n v="55116.86"/>
    <n v="20483.14"/>
    <x v="1"/>
    <s v="Lucknow"/>
    <s v="Uttar Pradesh"/>
    <s v="India"/>
    <s v="Credit Card"/>
    <x v="0"/>
    <s v="Standard"/>
    <x v="3"/>
    <s v="No"/>
    <s v="No"/>
  </r>
  <r>
    <x v="5877"/>
    <x v="474"/>
    <s v="CUST10251"/>
    <s v="Customer 251"/>
    <n v="28"/>
    <s v="New"/>
    <s v="P4006"/>
    <s v="Lipstick"/>
    <x v="4"/>
    <s v="BeautyCare"/>
    <n v="2"/>
    <n v="850"/>
    <n v="0"/>
    <n v="1700"/>
    <n v="0"/>
    <n v="1700"/>
    <n v="1376.05"/>
    <n v="323.95"/>
    <x v="2"/>
    <s v="Ahmedabad"/>
    <s v="Gujarat"/>
    <s v="India"/>
    <s v="Credit Card"/>
    <x v="1"/>
    <s v="Standard"/>
    <x v="0"/>
    <s v="No"/>
    <s v="No"/>
  </r>
  <r>
    <x v="5878"/>
    <x v="474"/>
    <s v="CUST10634"/>
    <s v="Customer 634"/>
    <n v="54"/>
    <s v="New"/>
    <s v="P4006"/>
    <s v="Lipstick"/>
    <x v="4"/>
    <s v="BeautyCare"/>
    <n v="3"/>
    <n v="850"/>
    <n v="15"/>
    <n v="2550"/>
    <n v="382.5"/>
    <n v="2167.5"/>
    <n v="1543.21"/>
    <n v="624.29"/>
    <x v="2"/>
    <s v="Surat"/>
    <s v="Gujarat"/>
    <s v="India"/>
    <s v="Credit Card"/>
    <x v="0"/>
    <s v="Express"/>
    <x v="0"/>
    <s v="No"/>
    <s v="No"/>
  </r>
  <r>
    <x v="5879"/>
    <x v="474"/>
    <s v="CUST11808"/>
    <s v="Customer 1808"/>
    <n v="32"/>
    <s v="New"/>
    <s v="P3001"/>
    <s v="Coffee Maker"/>
    <x v="2"/>
    <s v="HomeNeeds"/>
    <n v="6"/>
    <n v="4200"/>
    <n v="15"/>
    <n v="25200"/>
    <n v="3780"/>
    <n v="21420"/>
    <n v="16975.98"/>
    <n v="4444.0200000000004"/>
    <x v="1"/>
    <s v="Mumbai"/>
    <s v="Maharashtra"/>
    <s v="India"/>
    <s v="Wallet"/>
    <x v="0"/>
    <s v="Standard"/>
    <x v="0"/>
    <s v="No"/>
    <s v="No"/>
  </r>
  <r>
    <x v="5880"/>
    <x v="474"/>
    <s v="CUST11337"/>
    <s v="Customer 1337"/>
    <n v="49"/>
    <s v="New"/>
    <s v="P1008"/>
    <s v="Monitor"/>
    <x v="0"/>
    <s v="Global Traders"/>
    <n v="1"/>
    <n v="14500"/>
    <n v="15"/>
    <n v="14500"/>
    <n v="2175"/>
    <n v="12325"/>
    <n v="8311.73"/>
    <n v="4013.27"/>
    <x v="2"/>
    <s v="Visakhapatnam"/>
    <s v="Andhra Pradesh"/>
    <s v="India"/>
    <s v="Credit Card"/>
    <x v="2"/>
    <s v="Standard"/>
    <x v="0"/>
    <s v="No"/>
    <s v="No"/>
  </r>
  <r>
    <x v="5881"/>
    <x v="474"/>
    <s v="CUST12409"/>
    <s v="Customer 2409"/>
    <n v="23"/>
    <s v="Returning"/>
    <s v="P2003"/>
    <s v="T-Shirt"/>
    <x v="3"/>
    <s v="RetailHub"/>
    <n v="2"/>
    <n v="900"/>
    <n v="0"/>
    <n v="1800"/>
    <n v="0"/>
    <n v="1800"/>
    <n v="1427.36"/>
    <n v="372.64"/>
    <x v="0"/>
    <s v="Mumbai"/>
    <s v="Maharashtra"/>
    <s v="India"/>
    <s v="Cash on Delivery"/>
    <x v="0"/>
    <s v="Express"/>
    <x v="3"/>
    <s v="No"/>
    <s v="No"/>
  </r>
  <r>
    <x v="5882"/>
    <x v="474"/>
    <s v="CUST10119"/>
    <s v="Customer 119"/>
    <n v="55"/>
    <s v="Returning"/>
    <s v="P3004"/>
    <s v="Cookware Set"/>
    <x v="2"/>
    <s v="HomeNeeds"/>
    <n v="4"/>
    <n v="3500"/>
    <n v="5"/>
    <n v="14000"/>
    <n v="700"/>
    <n v="13300"/>
    <n v="9519.56"/>
    <n v="3780.44"/>
    <x v="2"/>
    <s v="Delhi"/>
    <s v="Delhi"/>
    <s v="India"/>
    <s v="Wallet"/>
    <x v="0"/>
    <s v="Express"/>
    <x v="3"/>
    <s v="No"/>
    <s v="No"/>
  </r>
  <r>
    <x v="5883"/>
    <x v="474"/>
    <s v="CUST10252"/>
    <s v="Customer 252"/>
    <n v="45"/>
    <s v="New"/>
    <s v="P4001"/>
    <s v="Face Wash"/>
    <x v="4"/>
    <s v="BeautyCare"/>
    <n v="4"/>
    <n v="450"/>
    <n v="15"/>
    <n v="1800"/>
    <n v="270"/>
    <n v="1530"/>
    <n v="1209.83"/>
    <n v="320.17"/>
    <x v="1"/>
    <s v="Coimbatore"/>
    <s v="Tamil Nadu"/>
    <s v="India"/>
    <s v="Credit Card"/>
    <x v="0"/>
    <s v="Standard"/>
    <x v="0"/>
    <s v="No"/>
    <s v="No"/>
  </r>
  <r>
    <x v="5884"/>
    <x v="475"/>
    <s v="CUST11964"/>
    <s v="Customer 1964"/>
    <n v="48"/>
    <s v="Returning"/>
    <s v="P2007"/>
    <s v="Saree"/>
    <x v="3"/>
    <s v="FashionMart"/>
    <n v="1"/>
    <n v="2600"/>
    <n v="20"/>
    <n v="2600"/>
    <n v="520"/>
    <n v="2080"/>
    <n v="1377.84"/>
    <n v="702.16"/>
    <x v="1"/>
    <s v="Lucknow"/>
    <s v="Uttar Pradesh"/>
    <s v="India"/>
    <s v="Wallet"/>
    <x v="2"/>
    <s v="Express"/>
    <x v="1"/>
    <s v="No"/>
    <s v="No"/>
  </r>
  <r>
    <x v="5885"/>
    <x v="475"/>
    <s v="CUST12429"/>
    <s v="Customer 2429"/>
    <n v="45"/>
    <s v="New"/>
    <s v="P1008"/>
    <s v="Monitor"/>
    <x v="0"/>
    <s v="Global Traders"/>
    <n v="3"/>
    <n v="14500"/>
    <n v="30"/>
    <n v="43500"/>
    <n v="13050"/>
    <n v="30450"/>
    <n v="18556.75"/>
    <n v="11893.25"/>
    <x v="0"/>
    <s v="Nagpur"/>
    <s v="Maharashtra"/>
    <s v="India"/>
    <s v="Debit Card"/>
    <x v="2"/>
    <s v="Standard"/>
    <x v="3"/>
    <s v="No"/>
    <s v="No"/>
  </r>
  <r>
    <x v="5886"/>
    <x v="475"/>
    <s v="CUST12134"/>
    <s v="Customer 2134"/>
    <n v="44"/>
    <s v="Returning"/>
    <s v="P5003"/>
    <s v="Calculator"/>
    <x v="1"/>
    <s v="Stationery Hub"/>
    <n v="1"/>
    <n v="650"/>
    <n v="10"/>
    <n v="650"/>
    <n v="65"/>
    <n v="585"/>
    <n v="438.27"/>
    <n v="146.72999999999999"/>
    <x v="1"/>
    <s v="Ahmedabad"/>
    <s v="Gujarat"/>
    <s v="India"/>
    <s v="Credit Card"/>
    <x v="1"/>
    <s v="Standard"/>
    <x v="0"/>
    <s v="No"/>
    <s v="No"/>
  </r>
  <r>
    <x v="5887"/>
    <x v="475"/>
    <s v="CUST11952"/>
    <s v="Customer 1952"/>
    <n v="40"/>
    <s v="Loyal"/>
    <s v="P1009"/>
    <s v="Power Bank"/>
    <x v="0"/>
    <s v="Prime Distributors"/>
    <n v="1"/>
    <n v="1600"/>
    <n v="10"/>
    <n v="1600"/>
    <n v="160"/>
    <n v="1440"/>
    <n v="884.66"/>
    <n v="555.34"/>
    <x v="1"/>
    <s v="Bengaluru"/>
    <s v="Karnataka"/>
    <s v="India"/>
    <s v="UPI"/>
    <x v="1"/>
    <s v="Standard"/>
    <x v="0"/>
    <s v="No"/>
    <s v="No"/>
  </r>
  <r>
    <x v="5888"/>
    <x v="475"/>
    <s v="CUST11582"/>
    <s v="Customer 1582"/>
    <n v="52"/>
    <s v="New"/>
    <s v="P2005"/>
    <s v="Backpack"/>
    <x v="3"/>
    <s v="Metro Supplies"/>
    <n v="1"/>
    <n v="1800"/>
    <n v="20"/>
    <n v="1800"/>
    <n v="360"/>
    <n v="1440"/>
    <n v="978.25"/>
    <n v="461.75"/>
    <x v="1"/>
    <s v="Delhi"/>
    <s v="Delhi"/>
    <s v="India"/>
    <s v="UPI"/>
    <x v="2"/>
    <s v="Standard"/>
    <x v="1"/>
    <s v="No"/>
    <s v="No"/>
  </r>
  <r>
    <x v="5889"/>
    <x v="475"/>
    <s v="CUST11190"/>
    <s v="Customer 1190"/>
    <n v="48"/>
    <s v="Loyal"/>
    <s v="P3007"/>
    <s v="Vacuum Cleaner"/>
    <x v="2"/>
    <s v="Global Traders"/>
    <n v="1"/>
    <n v="8500"/>
    <n v="10"/>
    <n v="8500"/>
    <n v="850"/>
    <n v="7650"/>
    <n v="5181.1099999999997"/>
    <n v="2468.89"/>
    <x v="1"/>
    <s v="Bengaluru"/>
    <s v="Karnataka"/>
    <s v="India"/>
    <s v="Cash on Delivery"/>
    <x v="0"/>
    <s v="Standard"/>
    <x v="0"/>
    <s v="No"/>
    <s v="No"/>
  </r>
  <r>
    <x v="5890"/>
    <x v="475"/>
    <s v="CUST11620"/>
    <s v="Customer 1620"/>
    <n v="47"/>
    <s v="New"/>
    <s v="P1009"/>
    <s v="Power Bank"/>
    <x v="0"/>
    <s v="Prime Distributors"/>
    <n v="1"/>
    <n v="1600"/>
    <n v="5"/>
    <n v="1600"/>
    <n v="80"/>
    <n v="1520"/>
    <n v="1153.1099999999999"/>
    <n v="366.89"/>
    <x v="1"/>
    <s v="Hyderabad"/>
    <s v="Telangana"/>
    <s v="India"/>
    <s v="Debit Card"/>
    <x v="0"/>
    <s v="Express"/>
    <x v="0"/>
    <s v="No"/>
    <s v="No"/>
  </r>
  <r>
    <x v="5891"/>
    <x v="475"/>
    <s v="CUST11209"/>
    <s v="Customer 1209"/>
    <n v="18"/>
    <s v="Returning"/>
    <s v="P4006"/>
    <s v="Lipstick"/>
    <x v="4"/>
    <s v="BeautyCare"/>
    <n v="2"/>
    <n v="850"/>
    <n v="10"/>
    <n v="1700"/>
    <n v="170"/>
    <n v="1530"/>
    <n v="977.59"/>
    <n v="552.41"/>
    <x v="2"/>
    <s v="Nagpur"/>
    <s v="Maharashtra"/>
    <s v="India"/>
    <s v="Cash on Delivery"/>
    <x v="2"/>
    <s v="Same Day"/>
    <x v="0"/>
    <s v="No"/>
    <s v="No"/>
  </r>
  <r>
    <x v="5892"/>
    <x v="475"/>
    <s v="CUST11746"/>
    <s v="Customer 1746"/>
    <n v="47"/>
    <s v="New"/>
    <s v="P1010"/>
    <s v="Bluetooth Speaker"/>
    <x v="0"/>
    <s v="Prime Distributors"/>
    <n v="1"/>
    <n v="3200"/>
    <n v="20"/>
    <n v="3200"/>
    <n v="640"/>
    <n v="2560"/>
    <n v="1726.75"/>
    <n v="833.25"/>
    <x v="1"/>
    <s v="Guwahati"/>
    <s v="Assam"/>
    <s v="India"/>
    <s v="Wallet"/>
    <x v="2"/>
    <s v="Express"/>
    <x v="0"/>
    <s v="No"/>
    <s v="No"/>
  </r>
  <r>
    <x v="5893"/>
    <x v="475"/>
    <s v="CUST10835"/>
    <s v="Customer 835"/>
    <n v="44"/>
    <s v="Loyal"/>
    <s v="P1003"/>
    <s v="Headphones"/>
    <x v="0"/>
    <s v="Metro Supplies"/>
    <n v="1"/>
    <n v="2500"/>
    <n v="15"/>
    <n v="2500"/>
    <n v="375"/>
    <n v="2125"/>
    <n v="1732.63"/>
    <n v="392.37"/>
    <x v="0"/>
    <s v="Mumbai"/>
    <s v="Maharashtra"/>
    <s v="India"/>
    <s v="Net Banking"/>
    <x v="0"/>
    <s v="Standard"/>
    <x v="0"/>
    <s v="No"/>
    <s v="No"/>
  </r>
  <r>
    <x v="5894"/>
    <x v="475"/>
    <s v="CUST10276"/>
    <s v="Customer 276"/>
    <n v="53"/>
    <s v="Loyal"/>
    <s v="P1001"/>
    <s v="Laptop"/>
    <x v="0"/>
    <s v="TechSource India"/>
    <n v="1"/>
    <n v="55000"/>
    <n v="5"/>
    <n v="55000"/>
    <n v="2750"/>
    <n v="52250"/>
    <n v="28845.98"/>
    <n v="23404.02"/>
    <x v="1"/>
    <s v="Jaipur"/>
    <s v="Rajasthan"/>
    <s v="India"/>
    <s v="Net Banking"/>
    <x v="1"/>
    <s v="Same Day"/>
    <x v="0"/>
    <s v="No"/>
    <s v="No"/>
  </r>
  <r>
    <x v="5895"/>
    <x v="475"/>
    <s v="CUST10710"/>
    <s v="Customer 710"/>
    <n v="58"/>
    <s v="Returning"/>
    <s v="P1006"/>
    <s v="Keyboard"/>
    <x v="0"/>
    <s v="Metro Supplies"/>
    <n v="4"/>
    <n v="1800"/>
    <n v="5"/>
    <n v="7200"/>
    <n v="360"/>
    <n v="6840"/>
    <n v="5412.37"/>
    <n v="1427.63"/>
    <x v="1"/>
    <s v="Nagpur"/>
    <s v="Maharashtra"/>
    <s v="India"/>
    <s v="Net Banking"/>
    <x v="0"/>
    <s v="Express"/>
    <x v="0"/>
    <s v="Yes"/>
    <s v="No"/>
  </r>
  <r>
    <x v="5896"/>
    <x v="475"/>
    <s v="CUST11938"/>
    <s v="Customer 1938"/>
    <n v="20"/>
    <s v="Returning"/>
    <s v="P1002"/>
    <s v="Smartphone"/>
    <x v="0"/>
    <s v="Global Traders"/>
    <n v="4"/>
    <n v="28000"/>
    <n v="0"/>
    <n v="112000"/>
    <n v="0"/>
    <n v="112000"/>
    <n v="89501.15"/>
    <n v="22498.85"/>
    <x v="2"/>
    <s v="Nagpur"/>
    <s v="Maharashtra"/>
    <s v="India"/>
    <s v="Cash on Delivery"/>
    <x v="0"/>
    <s v="Standard"/>
    <x v="0"/>
    <s v="No"/>
    <s v="No"/>
  </r>
  <r>
    <x v="5897"/>
    <x v="475"/>
    <s v="CUST11481"/>
    <s v="Customer 1481"/>
    <n v="30"/>
    <s v="Returning"/>
    <s v="P3002"/>
    <s v="Air Fryer"/>
    <x v="2"/>
    <s v="HomeNeeds"/>
    <n v="2"/>
    <n v="6500"/>
    <n v="10"/>
    <n v="13000"/>
    <n v="1300"/>
    <n v="11700"/>
    <n v="6962.91"/>
    <n v="4737.09"/>
    <x v="1"/>
    <s v="Nagpur"/>
    <s v="Maharashtra"/>
    <s v="India"/>
    <s v="Debit Card"/>
    <x v="2"/>
    <s v="Standard"/>
    <x v="0"/>
    <s v="No"/>
    <s v="No"/>
  </r>
  <r>
    <x v="5898"/>
    <x v="475"/>
    <s v="CUST12241"/>
    <s v="Customer 2241"/>
    <n v="37"/>
    <s v="Returning"/>
    <s v="P1009"/>
    <s v="Power Bank"/>
    <x v="0"/>
    <s v="Prime Distributors"/>
    <n v="2"/>
    <n v="1600"/>
    <n v="0"/>
    <n v="3200"/>
    <n v="0"/>
    <n v="3200"/>
    <n v="2075.14"/>
    <n v="1124.8599999999999"/>
    <x v="0"/>
    <s v="Indore"/>
    <s v="Madhya Pradesh"/>
    <s v="India"/>
    <s v="Debit Card"/>
    <x v="0"/>
    <s v="Standard"/>
    <x v="0"/>
    <s v="No"/>
    <s v="No"/>
  </r>
  <r>
    <x v="5899"/>
    <x v="476"/>
    <s v="CUST11810"/>
    <s v="Customer 1810"/>
    <n v="56"/>
    <s v="Loyal"/>
    <s v="P4005"/>
    <s v="Perfume"/>
    <x v="4"/>
    <s v="BeautyCare"/>
    <n v="4"/>
    <n v="1800"/>
    <n v="20"/>
    <n v="7200"/>
    <n v="1440"/>
    <n v="5760"/>
    <n v="3232.91"/>
    <n v="2527.09"/>
    <x v="2"/>
    <s v="Bhopal"/>
    <s v="Madhya Pradesh"/>
    <s v="India"/>
    <s v="Net Banking"/>
    <x v="0"/>
    <s v="Standard"/>
    <x v="3"/>
    <s v="Yes"/>
    <s v="No"/>
  </r>
  <r>
    <x v="5900"/>
    <x v="476"/>
    <s v="CUST11877"/>
    <s v="Customer 1877"/>
    <n v="24"/>
    <s v="Returning"/>
    <s v="P1005"/>
    <s v="Tablet"/>
    <x v="0"/>
    <s v="RetailHub"/>
    <n v="1"/>
    <n v="18000"/>
    <n v="15"/>
    <n v="18000"/>
    <n v="2700"/>
    <n v="15300"/>
    <n v="10103.43"/>
    <n v="5196.57"/>
    <x v="1"/>
    <s v="Coimbatore"/>
    <s v="Tamil Nadu"/>
    <s v="India"/>
    <s v="Wallet"/>
    <x v="0"/>
    <s v="Express"/>
    <x v="0"/>
    <s v="No"/>
    <s v="No"/>
  </r>
  <r>
    <x v="5901"/>
    <x v="476"/>
    <s v="CUST10187"/>
    <s v="Customer 187"/>
    <n v="24"/>
    <s v="Returning"/>
    <s v="P5005"/>
    <s v="Desk Organizer"/>
    <x v="1"/>
    <s v="Stationery Hub"/>
    <n v="1"/>
    <n v="600"/>
    <n v="20"/>
    <n v="600"/>
    <n v="120"/>
    <n v="480"/>
    <n v="320.45"/>
    <n v="159.55000000000001"/>
    <x v="1"/>
    <s v="Indore"/>
    <s v="Madhya Pradesh"/>
    <s v="India"/>
    <s v="Net Banking"/>
    <x v="2"/>
    <s v="Standard"/>
    <x v="0"/>
    <s v="No"/>
    <s v="No"/>
  </r>
  <r>
    <x v="5902"/>
    <x v="476"/>
    <s v="CUST12444"/>
    <s v="Customer 2444"/>
    <n v="39"/>
    <s v="Returning"/>
    <s v="P3004"/>
    <s v="Cookware Set"/>
    <x v="2"/>
    <s v="HomeNeeds"/>
    <n v="3"/>
    <n v="3500"/>
    <n v="0"/>
    <n v="10500"/>
    <n v="0"/>
    <n v="10500"/>
    <n v="8099.86"/>
    <n v="2400.14"/>
    <x v="1"/>
    <s v="Lucknow"/>
    <s v="Uttar Pradesh"/>
    <s v="India"/>
    <s v="Net Banking"/>
    <x v="2"/>
    <s v="Standard"/>
    <x v="0"/>
    <s v="No"/>
    <s v="No"/>
  </r>
  <r>
    <x v="5903"/>
    <x v="476"/>
    <s v="CUST12492"/>
    <s v="Customer 2492"/>
    <n v="55"/>
    <s v="New"/>
    <s v="P2002"/>
    <s v="Jeans"/>
    <x v="3"/>
    <s v="FashionMart"/>
    <n v="2"/>
    <n v="2200"/>
    <n v="15"/>
    <n v="4400"/>
    <n v="660"/>
    <n v="3740"/>
    <n v="2578.83"/>
    <n v="1161.17"/>
    <x v="2"/>
    <s v="Kolkata"/>
    <s v="West Bengal"/>
    <s v="India"/>
    <s v="Credit Card"/>
    <x v="0"/>
    <s v="Express"/>
    <x v="0"/>
    <s v="No"/>
    <s v="No"/>
  </r>
  <r>
    <x v="5904"/>
    <x v="476"/>
    <s v="CUST10643"/>
    <s v="Customer 643"/>
    <n v="28"/>
    <s v="Returning"/>
    <s v="P5005"/>
    <s v="Desk Organizer"/>
    <x v="1"/>
    <s v="Stationery Hub"/>
    <n v="5"/>
    <n v="600"/>
    <n v="0"/>
    <n v="3000"/>
    <n v="0"/>
    <n v="3000"/>
    <n v="2120.02"/>
    <n v="879.98"/>
    <x v="2"/>
    <s v="Jaipur"/>
    <s v="Rajasthan"/>
    <s v="India"/>
    <s v="Debit Card"/>
    <x v="2"/>
    <s v="Standard"/>
    <x v="0"/>
    <s v="No"/>
    <s v="No"/>
  </r>
  <r>
    <x v="5905"/>
    <x v="476"/>
    <s v="CUST12259"/>
    <s v="Customer 2259"/>
    <n v="42"/>
    <s v="Loyal"/>
    <s v="P1009"/>
    <s v="Power Bank"/>
    <x v="0"/>
    <s v="Prime Distributors"/>
    <n v="5"/>
    <n v="1600"/>
    <n v="5"/>
    <n v="8000"/>
    <n v="400"/>
    <n v="7600"/>
    <n v="5484.41"/>
    <n v="2115.59"/>
    <x v="1"/>
    <s v="Surat"/>
    <s v="Gujarat"/>
    <s v="India"/>
    <s v="Wallet"/>
    <x v="2"/>
    <s v="Standard"/>
    <x v="0"/>
    <s v="No"/>
    <s v="No"/>
  </r>
  <r>
    <x v="5906"/>
    <x v="476"/>
    <s v="CUST10655"/>
    <s v="Customer 655"/>
    <n v="23"/>
    <s v="New"/>
    <s v="P2003"/>
    <s v="T-Shirt"/>
    <x v="3"/>
    <s v="RetailHub"/>
    <n v="1"/>
    <n v="900"/>
    <n v="0"/>
    <n v="900"/>
    <n v="0"/>
    <n v="900"/>
    <n v="642.32000000000005"/>
    <n v="257.68"/>
    <x v="1"/>
    <s v="Mumbai"/>
    <s v="Maharashtra"/>
    <s v="India"/>
    <s v="Net Banking"/>
    <x v="1"/>
    <s v="Standard"/>
    <x v="0"/>
    <s v="No"/>
    <s v="No"/>
  </r>
  <r>
    <x v="5907"/>
    <x v="476"/>
    <s v="CUST11913"/>
    <s v="Customer 1913"/>
    <n v="52"/>
    <s v="Loyal"/>
    <s v="P5004"/>
    <s v="Pen Set"/>
    <x v="1"/>
    <s v="Stationery Hub"/>
    <n v="2"/>
    <n v="250"/>
    <n v="10"/>
    <n v="500"/>
    <n v="50"/>
    <n v="450"/>
    <n v="278.24"/>
    <n v="171.76"/>
    <x v="1"/>
    <s v="Pune"/>
    <s v="Maharashtra"/>
    <s v="India"/>
    <s v="UPI"/>
    <x v="0"/>
    <s v="Same Day"/>
    <x v="0"/>
    <s v="No"/>
    <s v="No"/>
  </r>
  <r>
    <x v="5908"/>
    <x v="476"/>
    <s v="CUST10998"/>
    <s v="Customer 998"/>
    <n v="23"/>
    <s v="Returning"/>
    <s v="P1002"/>
    <s v="Smartphone"/>
    <x v="0"/>
    <s v="Global Traders"/>
    <n v="2"/>
    <n v="28000"/>
    <n v="10"/>
    <n v="56000"/>
    <n v="5600"/>
    <n v="50400"/>
    <n v="37321.47"/>
    <n v="13078.53"/>
    <x v="0"/>
    <s v="Lucknow"/>
    <s v="Uttar Pradesh"/>
    <s v="India"/>
    <s v="Wallet"/>
    <x v="1"/>
    <s v="Express"/>
    <x v="0"/>
    <s v="No"/>
    <s v="No"/>
  </r>
  <r>
    <x v="5909"/>
    <x v="476"/>
    <s v="CUST12451"/>
    <s v="Customer 2451"/>
    <n v="57"/>
    <s v="Loyal"/>
    <s v="P5004"/>
    <s v="Pen Set"/>
    <x v="1"/>
    <s v="Stationery Hub"/>
    <n v="2"/>
    <n v="250"/>
    <n v="20"/>
    <n v="500"/>
    <n v="100"/>
    <n v="400"/>
    <n v="310.73"/>
    <n v="89.27"/>
    <x v="1"/>
    <s v="Bhubaneswar"/>
    <s v="Odisha"/>
    <s v="India"/>
    <s v="Debit Card"/>
    <x v="2"/>
    <s v="Express"/>
    <x v="0"/>
    <s v="No"/>
    <s v="No"/>
  </r>
  <r>
    <x v="5910"/>
    <x v="476"/>
    <s v="CUST11160"/>
    <s v="Customer 1160"/>
    <n v="30"/>
    <s v="Returning"/>
    <s v="P2006"/>
    <s v="Womens Kurti"/>
    <x v="3"/>
    <s v="FashionMart"/>
    <n v="1"/>
    <n v="1400"/>
    <n v="15"/>
    <n v="1400"/>
    <n v="210"/>
    <n v="1190"/>
    <n v="711.34"/>
    <n v="478.66"/>
    <x v="1"/>
    <s v="Visakhapatnam"/>
    <s v="Andhra Pradesh"/>
    <s v="India"/>
    <s v="Cash on Delivery"/>
    <x v="0"/>
    <s v="Express"/>
    <x v="3"/>
    <s v="No"/>
    <s v="No"/>
  </r>
  <r>
    <x v="5911"/>
    <x v="477"/>
    <s v="CUST10197"/>
    <s v="Customer 197"/>
    <n v="29"/>
    <s v="New"/>
    <s v="P2001"/>
    <s v="Running Shoes"/>
    <x v="3"/>
    <s v="FashionMart"/>
    <n v="3"/>
    <n v="3200"/>
    <n v="20"/>
    <n v="9600"/>
    <n v="1920"/>
    <n v="7680"/>
    <n v="4303.6099999999997"/>
    <n v="3376.39"/>
    <x v="0"/>
    <s v="Patna"/>
    <s v="Bihar"/>
    <s v="India"/>
    <s v="Net Banking"/>
    <x v="2"/>
    <s v="Express"/>
    <x v="0"/>
    <s v="No"/>
    <s v="No"/>
  </r>
  <r>
    <x v="5912"/>
    <x v="477"/>
    <s v="CUST11863"/>
    <s v="Customer 1863"/>
    <n v="37"/>
    <s v="New"/>
    <s v="P4003"/>
    <s v="Sunscreen"/>
    <x v="4"/>
    <s v="BeautyCare"/>
    <n v="2"/>
    <n v="700"/>
    <n v="30"/>
    <n v="1400"/>
    <n v="420"/>
    <n v="980"/>
    <n v="552.58000000000004"/>
    <n v="427.42"/>
    <x v="1"/>
    <s v="Ahmedabad"/>
    <s v="Gujarat"/>
    <s v="India"/>
    <s v="Net Banking"/>
    <x v="2"/>
    <s v="Standard"/>
    <x v="0"/>
    <s v="No"/>
    <s v="Yes"/>
  </r>
  <r>
    <x v="5913"/>
    <x v="477"/>
    <s v="CUST10093"/>
    <s v="Customer 93"/>
    <n v="28"/>
    <s v="Returning"/>
    <s v="P1004"/>
    <s v="Smartwatch"/>
    <x v="0"/>
    <s v="TechSource India"/>
    <n v="1"/>
    <n v="6500"/>
    <n v="15"/>
    <n v="6500"/>
    <n v="975"/>
    <n v="5525"/>
    <n v="3620.84"/>
    <n v="1904.16"/>
    <x v="1"/>
    <s v="Guwahati"/>
    <s v="Assam"/>
    <s v="India"/>
    <s v="Cash on Delivery"/>
    <x v="0"/>
    <s v="Standard"/>
    <x v="0"/>
    <s v="No"/>
    <s v="No"/>
  </r>
  <r>
    <x v="5914"/>
    <x v="477"/>
    <s v="CUST11561"/>
    <s v="Customer 1561"/>
    <n v="57"/>
    <s v="Returning"/>
    <s v="P5002"/>
    <s v="Novel"/>
    <x v="1"/>
    <s v="Stationery Hub"/>
    <n v="2"/>
    <n v="400"/>
    <n v="10"/>
    <n v="800"/>
    <n v="80"/>
    <n v="720"/>
    <n v="530.39"/>
    <n v="189.61"/>
    <x v="0"/>
    <s v="Chennai"/>
    <s v="Tamil Nadu"/>
    <s v="India"/>
    <s v="Cash on Delivery"/>
    <x v="0"/>
    <s v="Standard"/>
    <x v="0"/>
    <s v="No"/>
    <s v="No"/>
  </r>
  <r>
    <x v="5915"/>
    <x v="477"/>
    <s v="CUST10108"/>
    <s v="Customer 108"/>
    <n v="54"/>
    <s v="New"/>
    <s v="P1005"/>
    <s v="Tablet"/>
    <x v="0"/>
    <s v="RetailHub"/>
    <n v="1"/>
    <n v="18000"/>
    <n v="10"/>
    <n v="18000"/>
    <n v="1800"/>
    <n v="16200"/>
    <n v="10842.58"/>
    <n v="5357.42"/>
    <x v="0"/>
    <s v="Kolkata"/>
    <s v="West Bengal"/>
    <s v="India"/>
    <s v="Cash on Delivery"/>
    <x v="2"/>
    <s v="Standard"/>
    <x v="0"/>
    <s v="No"/>
    <s v="No"/>
  </r>
  <r>
    <x v="5916"/>
    <x v="477"/>
    <s v="CUST12007"/>
    <s v="Customer 2007"/>
    <n v="32"/>
    <s v="Returning"/>
    <s v="P4001"/>
    <s v="Face Wash"/>
    <x v="4"/>
    <s v="BeautyCare"/>
    <n v="1"/>
    <n v="450"/>
    <n v="5"/>
    <n v="450"/>
    <n v="22.5"/>
    <n v="427.5"/>
    <n v="241.04"/>
    <n v="186.46"/>
    <x v="1"/>
    <s v="Visakhapatnam"/>
    <s v="Andhra Pradesh"/>
    <s v="India"/>
    <s v="Wallet"/>
    <x v="2"/>
    <s v="Standard"/>
    <x v="0"/>
    <s v="No"/>
    <s v="No"/>
  </r>
  <r>
    <x v="5917"/>
    <x v="477"/>
    <s v="CUST11235"/>
    <s v="Customer 1235"/>
    <n v="21"/>
    <s v="New"/>
    <s v="P2001"/>
    <s v="Running Shoes"/>
    <x v="3"/>
    <s v="FashionMart"/>
    <n v="2"/>
    <n v="3200"/>
    <n v="5"/>
    <n v="6400"/>
    <n v="320"/>
    <n v="6080"/>
    <n v="4613.49"/>
    <n v="1466.51"/>
    <x v="2"/>
    <s v="Guwahati"/>
    <s v="Assam"/>
    <s v="India"/>
    <s v="Wallet"/>
    <x v="0"/>
    <s v="Standard"/>
    <x v="0"/>
    <s v="No"/>
    <s v="No"/>
  </r>
  <r>
    <x v="5918"/>
    <x v="477"/>
    <s v="CUST12312"/>
    <s v="Customer 2312"/>
    <n v="57"/>
    <s v="New"/>
    <s v="P2007"/>
    <s v="Saree"/>
    <x v="3"/>
    <s v="FashionMart"/>
    <n v="1"/>
    <n v="2600"/>
    <n v="0"/>
    <n v="2600"/>
    <n v="0"/>
    <n v="2600"/>
    <n v="1622.65"/>
    <n v="977.35"/>
    <x v="1"/>
    <s v="Chennai"/>
    <s v="Tamil Nadu"/>
    <s v="India"/>
    <s v="UPI"/>
    <x v="1"/>
    <s v="Express"/>
    <x v="3"/>
    <s v="No"/>
    <s v="No"/>
  </r>
  <r>
    <x v="5919"/>
    <x v="478"/>
    <s v="CUST10623"/>
    <s v="Customer 623"/>
    <n v="52"/>
    <s v="Returning"/>
    <s v="P4006"/>
    <s v="Lipstick"/>
    <x v="4"/>
    <s v="BeautyCare"/>
    <n v="3"/>
    <n v="850"/>
    <n v="15"/>
    <n v="2550"/>
    <n v="382.5"/>
    <n v="2167.5"/>
    <n v="1269.9000000000001"/>
    <n v="897.6"/>
    <x v="1"/>
    <s v="Coimbatore"/>
    <s v="Tamil Nadu"/>
    <s v="India"/>
    <s v="UPI"/>
    <x v="2"/>
    <s v="Express"/>
    <x v="3"/>
    <s v="No"/>
    <s v="No"/>
  </r>
  <r>
    <x v="5920"/>
    <x v="478"/>
    <s v="CUST12288"/>
    <s v="Customer 2288"/>
    <n v="26"/>
    <s v="New"/>
    <s v="P5003"/>
    <s v="Calculator"/>
    <x v="1"/>
    <s v="Stationery Hub"/>
    <n v="1"/>
    <n v="650"/>
    <n v="20"/>
    <n v="650"/>
    <n v="130"/>
    <n v="520"/>
    <n v="294.66000000000003"/>
    <n v="225.34"/>
    <x v="2"/>
    <s v="Coimbatore"/>
    <s v="Tamil Nadu"/>
    <s v="India"/>
    <s v="UPI"/>
    <x v="1"/>
    <s v="Standard"/>
    <x v="0"/>
    <s v="No"/>
    <s v="No"/>
  </r>
  <r>
    <x v="5921"/>
    <x v="478"/>
    <s v="CUST11197"/>
    <s v="Customer 1197"/>
    <n v="18"/>
    <s v="New"/>
    <s v="P1002"/>
    <s v="Smartphone"/>
    <x v="0"/>
    <s v="Global Traders"/>
    <n v="2"/>
    <n v="28000"/>
    <n v="25"/>
    <n v="56000"/>
    <n v="14000"/>
    <n v="42000"/>
    <n v="29372.2"/>
    <n v="12627.8"/>
    <x v="1"/>
    <s v="Pune"/>
    <s v="Maharashtra"/>
    <s v="India"/>
    <s v="Debit Card"/>
    <x v="0"/>
    <s v="Standard"/>
    <x v="1"/>
    <s v="No"/>
    <s v="No"/>
  </r>
  <r>
    <x v="5922"/>
    <x v="478"/>
    <s v="CUST12387"/>
    <s v="Customer 2387"/>
    <n v="59"/>
    <s v="Returning"/>
    <s v="P1001"/>
    <s v="Laptop"/>
    <x v="0"/>
    <s v="TechSource India"/>
    <n v="2"/>
    <n v="55000"/>
    <n v="15"/>
    <n v="110000"/>
    <n v="16500"/>
    <n v="93500"/>
    <n v="61788.86"/>
    <n v="31711.14"/>
    <x v="2"/>
    <s v="Bengaluru"/>
    <s v="Karnataka"/>
    <s v="India"/>
    <s v="Credit Card"/>
    <x v="2"/>
    <s v="Standard"/>
    <x v="4"/>
    <s v="No"/>
    <s v="No"/>
  </r>
  <r>
    <x v="5923"/>
    <x v="478"/>
    <s v="CUST11084"/>
    <s v="Customer 1084"/>
    <n v="45"/>
    <s v="New"/>
    <s v="P2007"/>
    <s v="Saree"/>
    <x v="3"/>
    <s v="FashionMart"/>
    <n v="1"/>
    <n v="2600"/>
    <n v="0"/>
    <n v="2600"/>
    <n v="0"/>
    <n v="2600"/>
    <n v="2085.9899999999998"/>
    <n v="514.01"/>
    <x v="1"/>
    <s v="Patna"/>
    <s v="Bihar"/>
    <s v="India"/>
    <s v="Cash on Delivery"/>
    <x v="1"/>
    <s v="Standard"/>
    <x v="0"/>
    <s v="No"/>
    <s v="No"/>
  </r>
  <r>
    <x v="5924"/>
    <x v="478"/>
    <s v="CUST11044"/>
    <s v="Customer 1044"/>
    <n v="18"/>
    <s v="Returning"/>
    <s v="P5005"/>
    <s v="Desk Organizer"/>
    <x v="1"/>
    <s v="Stationery Hub"/>
    <n v="6"/>
    <n v="600"/>
    <n v="15"/>
    <n v="3600"/>
    <n v="540"/>
    <n v="3060"/>
    <n v="2418.37"/>
    <n v="641.63"/>
    <x v="2"/>
    <s v="Guwahati"/>
    <s v="Assam"/>
    <s v="India"/>
    <s v="Net Banking"/>
    <x v="2"/>
    <s v="Standard"/>
    <x v="0"/>
    <s v="No"/>
    <s v="No"/>
  </r>
  <r>
    <x v="5925"/>
    <x v="478"/>
    <s v="CUST11558"/>
    <s v="Customer 1558"/>
    <n v="53"/>
    <s v="Returning"/>
    <s v="P4005"/>
    <s v="Perfume"/>
    <x v="4"/>
    <s v="BeautyCare"/>
    <n v="2"/>
    <n v="1800"/>
    <n v="10"/>
    <n v="3600"/>
    <n v="360"/>
    <n v="3240"/>
    <n v="2639.89"/>
    <n v="600.11"/>
    <x v="2"/>
    <s v="Chandigarh"/>
    <s v="Chandigarh"/>
    <s v="India"/>
    <s v="Credit Card"/>
    <x v="1"/>
    <s v="Standard"/>
    <x v="0"/>
    <s v="No"/>
    <s v="Yes"/>
  </r>
  <r>
    <x v="5926"/>
    <x v="478"/>
    <s v="CUST10501"/>
    <s v="Customer 501"/>
    <n v="49"/>
    <s v="Returning"/>
    <s v="P4005"/>
    <s v="Perfume"/>
    <x v="4"/>
    <s v="BeautyCare"/>
    <n v="1"/>
    <n v="1800"/>
    <n v="20"/>
    <n v="1800"/>
    <n v="360"/>
    <n v="1440"/>
    <n v="1099.8"/>
    <n v="340.2"/>
    <x v="1"/>
    <s v="Visakhapatnam"/>
    <s v="Andhra Pradesh"/>
    <s v="India"/>
    <s v="Credit Card"/>
    <x v="2"/>
    <s v="Express"/>
    <x v="3"/>
    <s v="No"/>
    <s v="No"/>
  </r>
  <r>
    <x v="5927"/>
    <x v="478"/>
    <s v="CUST10825"/>
    <s v="Customer 825"/>
    <n v="29"/>
    <s v="New"/>
    <s v="P5004"/>
    <s v="Pen Set"/>
    <x v="1"/>
    <s v="Stationery Hub"/>
    <n v="2"/>
    <n v="250"/>
    <n v="10"/>
    <n v="500"/>
    <n v="50"/>
    <n v="450"/>
    <n v="297.54000000000002"/>
    <n v="152.46"/>
    <x v="1"/>
    <s v="Bhubaneswar"/>
    <s v="Odisha"/>
    <s v="India"/>
    <s v="Credit Card"/>
    <x v="2"/>
    <s v="Standard"/>
    <x v="2"/>
    <s v="No"/>
    <s v="Yes"/>
  </r>
  <r>
    <x v="5928"/>
    <x v="478"/>
    <s v="CUST10656"/>
    <s v="Customer 656"/>
    <n v="58"/>
    <s v="New"/>
    <s v="P3003"/>
    <s v="Mixer Grinder"/>
    <x v="2"/>
    <s v="Prime Distributors"/>
    <n v="1"/>
    <n v="4800"/>
    <n v="20"/>
    <n v="4800"/>
    <n v="960"/>
    <n v="3840"/>
    <n v="2962.67"/>
    <n v="877.33"/>
    <x v="1"/>
    <s v="Bengaluru"/>
    <s v="Karnataka"/>
    <s v="India"/>
    <s v="Credit Card"/>
    <x v="2"/>
    <s v="Standard"/>
    <x v="0"/>
    <s v="No"/>
    <s v="No"/>
  </r>
  <r>
    <x v="5929"/>
    <x v="478"/>
    <s v="CUST12111"/>
    <s v="Customer 2111"/>
    <n v="23"/>
    <s v="New"/>
    <s v="P5003"/>
    <s v="Calculator"/>
    <x v="1"/>
    <s v="Stationery Hub"/>
    <n v="2"/>
    <n v="650"/>
    <n v="25"/>
    <n v="1300"/>
    <n v="325"/>
    <n v="975"/>
    <n v="540.04"/>
    <n v="434.96"/>
    <x v="1"/>
    <s v="Mumbai"/>
    <s v="Maharashtra"/>
    <s v="India"/>
    <s v="Debit Card"/>
    <x v="0"/>
    <s v="Express"/>
    <x v="0"/>
    <s v="No"/>
    <s v="No"/>
  </r>
  <r>
    <x v="5930"/>
    <x v="478"/>
    <s v="CUST12099"/>
    <s v="Customer 2099"/>
    <n v="59"/>
    <s v="Loyal"/>
    <s v="P3007"/>
    <s v="Vacuum Cleaner"/>
    <x v="2"/>
    <s v="Global Traders"/>
    <n v="1"/>
    <n v="8500"/>
    <n v="15"/>
    <n v="8500"/>
    <n v="1275"/>
    <n v="7225"/>
    <n v="4966.4799999999996"/>
    <n v="2258.52"/>
    <x v="1"/>
    <s v="Mumbai"/>
    <s v="Maharashtra"/>
    <s v="India"/>
    <s v="Cash on Delivery"/>
    <x v="2"/>
    <s v="Standard"/>
    <x v="0"/>
    <s v="No"/>
    <s v="No"/>
  </r>
  <r>
    <x v="5931"/>
    <x v="478"/>
    <s v="CUST10552"/>
    <s v="Customer 552"/>
    <n v="48"/>
    <s v="Loyal"/>
    <s v="P2008"/>
    <s v="Formal Shirt"/>
    <x v="3"/>
    <s v="Global Traders"/>
    <n v="4"/>
    <n v="1700"/>
    <n v="5"/>
    <n v="6800"/>
    <n v="340"/>
    <n v="6460"/>
    <n v="4811.1099999999997"/>
    <n v="1648.89"/>
    <x v="0"/>
    <s v="Patna"/>
    <s v="Bihar"/>
    <s v="India"/>
    <s v="Wallet"/>
    <x v="1"/>
    <s v="Standard"/>
    <x v="0"/>
    <s v="No"/>
    <s v="No"/>
  </r>
  <r>
    <x v="5932"/>
    <x v="478"/>
    <s v="CUST11579"/>
    <s v="Customer 1579"/>
    <n v="40"/>
    <s v="Loyal"/>
    <s v="P2003"/>
    <s v="T-Shirt"/>
    <x v="3"/>
    <s v="RetailHub"/>
    <n v="3"/>
    <n v="900"/>
    <n v="5"/>
    <n v="2700"/>
    <n v="135"/>
    <n v="2565"/>
    <n v="1480.62"/>
    <n v="1084.3800000000001"/>
    <x v="1"/>
    <s v="Guwahati"/>
    <s v="Assam"/>
    <s v="India"/>
    <s v="Debit Card"/>
    <x v="0"/>
    <s v="Standard"/>
    <x v="1"/>
    <s v="No"/>
    <s v="Yes"/>
  </r>
  <r>
    <x v="5933"/>
    <x v="479"/>
    <s v="CUST11251"/>
    <s v="Customer 1251"/>
    <n v="42"/>
    <s v="Returning"/>
    <s v="P4001"/>
    <s v="Face Wash"/>
    <x v="4"/>
    <s v="BeautyCare"/>
    <n v="1"/>
    <n v="450"/>
    <n v="0"/>
    <n v="450"/>
    <n v="0"/>
    <n v="450"/>
    <n v="314.95999999999998"/>
    <n v="135.04"/>
    <x v="1"/>
    <s v="Bhubaneswar"/>
    <s v="Odisha"/>
    <s v="India"/>
    <s v="UPI"/>
    <x v="2"/>
    <s v="Express"/>
    <x v="0"/>
    <s v="No"/>
    <s v="No"/>
  </r>
  <r>
    <x v="5934"/>
    <x v="479"/>
    <s v="CUST10902"/>
    <s v="Customer 902"/>
    <n v="31"/>
    <s v="Loyal"/>
    <s v="P3005"/>
    <s v="Bedsheet Set"/>
    <x v="2"/>
    <s v="RetailHub"/>
    <n v="1"/>
    <n v="1800"/>
    <n v="0"/>
    <n v="1800"/>
    <n v="0"/>
    <n v="1800"/>
    <n v="1035.8800000000001"/>
    <n v="764.12"/>
    <x v="2"/>
    <s v="Pune"/>
    <s v="Maharashtra"/>
    <s v="India"/>
    <s v="Wallet"/>
    <x v="1"/>
    <s v="Standard"/>
    <x v="3"/>
    <s v="No"/>
    <s v="No"/>
  </r>
  <r>
    <x v="5935"/>
    <x v="479"/>
    <s v="CUST10361"/>
    <s v="Customer 361"/>
    <n v="43"/>
    <s v="New"/>
    <s v="P4001"/>
    <s v="Face Wash"/>
    <x v="4"/>
    <s v="BeautyCare"/>
    <n v="4"/>
    <n v="450"/>
    <n v="5"/>
    <n v="1800"/>
    <n v="90"/>
    <n v="1710"/>
    <n v="1311.89"/>
    <n v="398.11"/>
    <x v="1"/>
    <s v="Hyderabad"/>
    <s v="Telangana"/>
    <s v="India"/>
    <s v="UPI"/>
    <x v="2"/>
    <s v="Standard"/>
    <x v="0"/>
    <s v="No"/>
    <s v="No"/>
  </r>
  <r>
    <x v="5936"/>
    <x v="479"/>
    <s v="CUST12219"/>
    <s v="Customer 2219"/>
    <n v="56"/>
    <s v="New"/>
    <s v="P2002"/>
    <s v="Jeans"/>
    <x v="3"/>
    <s v="FashionMart"/>
    <n v="1"/>
    <n v="2200"/>
    <n v="10"/>
    <n v="2200"/>
    <n v="220"/>
    <n v="1980"/>
    <n v="1623.35"/>
    <n v="356.65"/>
    <x v="1"/>
    <s v="Pune"/>
    <s v="Maharashtra"/>
    <s v="India"/>
    <s v="Net Banking"/>
    <x v="2"/>
    <s v="Standard"/>
    <x v="4"/>
    <s v="No"/>
    <s v="Yes"/>
  </r>
  <r>
    <x v="5937"/>
    <x v="479"/>
    <s v="CUST11710"/>
    <s v="Customer 1710"/>
    <n v="59"/>
    <s v="Returning"/>
    <s v="P1005"/>
    <s v="Tablet"/>
    <x v="0"/>
    <s v="RetailHub"/>
    <n v="1"/>
    <n v="18000"/>
    <n v="15"/>
    <n v="18000"/>
    <n v="2700"/>
    <n v="15300"/>
    <n v="9221.2099999999991"/>
    <n v="6078.79"/>
    <x v="1"/>
    <s v="Visakhapatnam"/>
    <s v="Andhra Pradesh"/>
    <s v="India"/>
    <s v="Net Banking"/>
    <x v="2"/>
    <s v="Express"/>
    <x v="0"/>
    <s v="No"/>
    <s v="Yes"/>
  </r>
  <r>
    <x v="5938"/>
    <x v="479"/>
    <s v="CUST10531"/>
    <s v="Customer 531"/>
    <n v="46"/>
    <s v="New"/>
    <s v="P3006"/>
    <s v="Water Bottle"/>
    <x v="2"/>
    <s v="Metro Supplies"/>
    <n v="3"/>
    <n v="700"/>
    <n v="0"/>
    <n v="2100"/>
    <n v="0"/>
    <n v="2100"/>
    <n v="1163.3800000000001"/>
    <n v="936.62"/>
    <x v="1"/>
    <s v="Chennai"/>
    <s v="Tamil Nadu"/>
    <s v="India"/>
    <s v="Net Banking"/>
    <x v="0"/>
    <s v="Same Day"/>
    <x v="0"/>
    <s v="No"/>
    <s v="No"/>
  </r>
  <r>
    <x v="5939"/>
    <x v="479"/>
    <s v="CUST11353"/>
    <s v="Customer 1353"/>
    <n v="59"/>
    <s v="Returning"/>
    <s v="P3001"/>
    <s v="Coffee Maker"/>
    <x v="2"/>
    <s v="HomeNeeds"/>
    <n v="4"/>
    <n v="4200"/>
    <n v="5"/>
    <n v="16800"/>
    <n v="840"/>
    <n v="15960"/>
    <n v="11313.32"/>
    <n v="4646.68"/>
    <x v="1"/>
    <s v="Nagpur"/>
    <s v="Maharashtra"/>
    <s v="India"/>
    <s v="Debit Card"/>
    <x v="0"/>
    <s v="Standard"/>
    <x v="0"/>
    <s v="No"/>
    <s v="No"/>
  </r>
  <r>
    <x v="5940"/>
    <x v="479"/>
    <s v="CUST12088"/>
    <s v="Customer 2088"/>
    <n v="46"/>
    <s v="Returning"/>
    <s v="P2007"/>
    <s v="Saree"/>
    <x v="3"/>
    <s v="FashionMart"/>
    <n v="1"/>
    <n v="2600"/>
    <n v="5"/>
    <n v="2600"/>
    <n v="130"/>
    <n v="2470"/>
    <n v="1477.84"/>
    <n v="992.16"/>
    <x v="2"/>
    <s v="Coimbatore"/>
    <s v="Tamil Nadu"/>
    <s v="India"/>
    <s v="Debit Card"/>
    <x v="2"/>
    <s v="Standard"/>
    <x v="3"/>
    <s v="No"/>
    <s v="No"/>
  </r>
  <r>
    <x v="5941"/>
    <x v="479"/>
    <s v="CUST11221"/>
    <s v="Customer 1221"/>
    <n v="53"/>
    <s v="New"/>
    <s v="P2006"/>
    <s v="Womens Kurti"/>
    <x v="3"/>
    <s v="FashionMart"/>
    <n v="2"/>
    <n v="1400"/>
    <n v="0"/>
    <n v="2800"/>
    <n v="0"/>
    <n v="2800"/>
    <n v="2167.67"/>
    <n v="632.33000000000004"/>
    <x v="2"/>
    <s v="Hyderabad"/>
    <s v="Telangana"/>
    <s v="India"/>
    <s v="Wallet"/>
    <x v="0"/>
    <s v="Standard"/>
    <x v="4"/>
    <s v="No"/>
    <s v="No"/>
  </r>
  <r>
    <x v="5942"/>
    <x v="479"/>
    <s v="CUST11605"/>
    <s v="Customer 1605"/>
    <n v="46"/>
    <s v="New"/>
    <s v="P5005"/>
    <s v="Desk Organizer"/>
    <x v="1"/>
    <s v="Stationery Hub"/>
    <n v="2"/>
    <n v="600"/>
    <n v="15"/>
    <n v="1200"/>
    <n v="180"/>
    <n v="1020"/>
    <n v="725.9"/>
    <n v="294.10000000000002"/>
    <x v="1"/>
    <s v="Jaipur"/>
    <s v="Rajasthan"/>
    <s v="India"/>
    <s v="Debit Card"/>
    <x v="2"/>
    <s v="Standard"/>
    <x v="0"/>
    <s v="No"/>
    <s v="No"/>
  </r>
  <r>
    <x v="5943"/>
    <x v="479"/>
    <s v="CUST10035"/>
    <s v="Customer 35"/>
    <n v="31"/>
    <s v="New"/>
    <s v="P3006"/>
    <s v="Water Bottle"/>
    <x v="2"/>
    <s v="Metro Supplies"/>
    <n v="1"/>
    <n v="700"/>
    <n v="25"/>
    <n v="700"/>
    <n v="175"/>
    <n v="525"/>
    <n v="321.83"/>
    <n v="203.17"/>
    <x v="0"/>
    <s v="Ahmedabad"/>
    <s v="Gujarat"/>
    <s v="India"/>
    <s v="Debit Card"/>
    <x v="0"/>
    <s v="Standard"/>
    <x v="1"/>
    <s v="No"/>
    <s v="Yes"/>
  </r>
  <r>
    <x v="5944"/>
    <x v="480"/>
    <s v="CUST10212"/>
    <s v="Customer 212"/>
    <n v="22"/>
    <s v="New"/>
    <s v="P1005"/>
    <s v="Tablet"/>
    <x v="0"/>
    <s v="RetailHub"/>
    <n v="2"/>
    <n v="18000"/>
    <n v="20"/>
    <n v="36000"/>
    <n v="7200"/>
    <n v="28800"/>
    <n v="16745"/>
    <n v="12055"/>
    <x v="2"/>
    <s v="Visakhapatnam"/>
    <s v="Andhra Pradesh"/>
    <s v="India"/>
    <s v="Credit Card"/>
    <x v="0"/>
    <s v="Express"/>
    <x v="0"/>
    <s v="No"/>
    <s v="No"/>
  </r>
  <r>
    <x v="5945"/>
    <x v="480"/>
    <s v="CUST12406"/>
    <s v="Customer 2406"/>
    <n v="34"/>
    <s v="New"/>
    <s v="P4004"/>
    <s v="Shampoo"/>
    <x v="4"/>
    <s v="BeautyCare"/>
    <n v="1"/>
    <n v="550"/>
    <n v="15"/>
    <n v="550"/>
    <n v="82.5"/>
    <n v="467.5"/>
    <n v="350.2"/>
    <n v="117.3"/>
    <x v="0"/>
    <s v="Kolkata"/>
    <s v="West Bengal"/>
    <s v="India"/>
    <s v="UPI"/>
    <x v="0"/>
    <s v="Standard"/>
    <x v="0"/>
    <s v="No"/>
    <s v="No"/>
  </r>
  <r>
    <x v="5946"/>
    <x v="480"/>
    <s v="CUST11279"/>
    <s v="Customer 1279"/>
    <n v="23"/>
    <s v="Loyal"/>
    <s v="P1004"/>
    <s v="Smartwatch"/>
    <x v="0"/>
    <s v="TechSource India"/>
    <n v="6"/>
    <n v="6500"/>
    <n v="20"/>
    <n v="39000"/>
    <n v="7800"/>
    <n v="31200"/>
    <n v="18971.2"/>
    <n v="12228.8"/>
    <x v="2"/>
    <s v="Pune"/>
    <s v="Maharashtra"/>
    <s v="India"/>
    <s v="Debit Card"/>
    <x v="0"/>
    <s v="Standard"/>
    <x v="4"/>
    <s v="No"/>
    <s v="No"/>
  </r>
  <r>
    <x v="5947"/>
    <x v="480"/>
    <s v="CUST10182"/>
    <s v="Customer 182"/>
    <n v="21"/>
    <s v="Returning"/>
    <s v="P3003"/>
    <s v="Mixer Grinder"/>
    <x v="2"/>
    <s v="Prime Distributors"/>
    <n v="5"/>
    <n v="4800"/>
    <n v="10"/>
    <n v="24000"/>
    <n v="2400"/>
    <n v="21600"/>
    <n v="14737.46"/>
    <n v="6862.54"/>
    <x v="0"/>
    <s v="Bengaluru"/>
    <s v="Karnataka"/>
    <s v="India"/>
    <s v="Cash on Delivery"/>
    <x v="2"/>
    <s v="Standard"/>
    <x v="2"/>
    <s v="No"/>
    <s v="No"/>
  </r>
  <r>
    <x v="5948"/>
    <x v="480"/>
    <s v="CUST12400"/>
    <s v="Customer 2400"/>
    <n v="42"/>
    <s v="Returning"/>
    <s v="P2008"/>
    <s v="Formal Shirt"/>
    <x v="3"/>
    <s v="Global Traders"/>
    <n v="2"/>
    <n v="1700"/>
    <n v="15"/>
    <n v="3400"/>
    <n v="510"/>
    <n v="2890"/>
    <n v="1664.8"/>
    <n v="1225.2"/>
    <x v="1"/>
    <s v="Chennai"/>
    <s v="Tamil Nadu"/>
    <s v="India"/>
    <s v="Debit Card"/>
    <x v="0"/>
    <s v="Standard"/>
    <x v="0"/>
    <s v="No"/>
    <s v="Yes"/>
  </r>
  <r>
    <x v="5949"/>
    <x v="480"/>
    <s v="CUST10208"/>
    <s v="Customer 208"/>
    <n v="55"/>
    <s v="Returning"/>
    <s v="P2006"/>
    <s v="Womens Kurti"/>
    <x v="3"/>
    <s v="FashionMart"/>
    <n v="4"/>
    <n v="1400"/>
    <n v="0"/>
    <n v="5600"/>
    <n v="0"/>
    <n v="5600"/>
    <n v="4569.51"/>
    <n v="1030.49"/>
    <x v="1"/>
    <s v="Nagpur"/>
    <s v="Maharashtra"/>
    <s v="India"/>
    <s v="Credit Card"/>
    <x v="1"/>
    <s v="Same Day"/>
    <x v="0"/>
    <s v="No"/>
    <s v="No"/>
  </r>
  <r>
    <x v="5950"/>
    <x v="480"/>
    <s v="CUST10852"/>
    <s v="Customer 852"/>
    <n v="21"/>
    <s v="Returning"/>
    <s v="P2007"/>
    <s v="Saree"/>
    <x v="3"/>
    <s v="FashionMart"/>
    <n v="2"/>
    <n v="2600"/>
    <n v="15"/>
    <n v="5200"/>
    <n v="780"/>
    <n v="4420"/>
    <n v="2677.75"/>
    <n v="1742.25"/>
    <x v="1"/>
    <s v="Coimbatore"/>
    <s v="Tamil Nadu"/>
    <s v="India"/>
    <s v="Net Banking"/>
    <x v="0"/>
    <s v="Same Day"/>
    <x v="0"/>
    <s v="No"/>
    <s v="No"/>
  </r>
  <r>
    <x v="5951"/>
    <x v="480"/>
    <s v="CUST12484"/>
    <s v="Customer 2484"/>
    <n v="51"/>
    <s v="Loyal"/>
    <s v="P1003"/>
    <s v="Headphones"/>
    <x v="0"/>
    <s v="Metro Supplies"/>
    <n v="4"/>
    <n v="2500"/>
    <n v="10"/>
    <n v="10000"/>
    <n v="1000"/>
    <n v="9000"/>
    <n v="7334.65"/>
    <n v="1665.35"/>
    <x v="1"/>
    <s v="Hyderabad"/>
    <s v="Telangana"/>
    <s v="India"/>
    <s v="UPI"/>
    <x v="1"/>
    <s v="Standard"/>
    <x v="0"/>
    <s v="No"/>
    <s v="No"/>
  </r>
  <r>
    <x v="5952"/>
    <x v="480"/>
    <s v="CUST11346"/>
    <s v="Customer 1346"/>
    <n v="58"/>
    <s v="New"/>
    <s v="P5005"/>
    <s v="Desk Organizer"/>
    <x v="1"/>
    <s v="Stationery Hub"/>
    <n v="5"/>
    <n v="600"/>
    <n v="0"/>
    <n v="3000"/>
    <n v="0"/>
    <n v="3000"/>
    <n v="1717.32"/>
    <n v="1282.68"/>
    <x v="0"/>
    <s v="Bhopal"/>
    <s v="Madhya Pradesh"/>
    <s v="India"/>
    <s v="Credit Card"/>
    <x v="1"/>
    <s v="Standard"/>
    <x v="0"/>
    <s v="Yes"/>
    <s v="No"/>
  </r>
  <r>
    <x v="5953"/>
    <x v="480"/>
    <s v="CUST10340"/>
    <s v="Customer 340"/>
    <n v="57"/>
    <s v="Returning"/>
    <s v="P4004"/>
    <s v="Shampoo"/>
    <x v="4"/>
    <s v="BeautyCare"/>
    <n v="1"/>
    <n v="550"/>
    <n v="10"/>
    <n v="550"/>
    <n v="55"/>
    <n v="495"/>
    <n v="380.7"/>
    <n v="114.3"/>
    <x v="1"/>
    <s v="Kolkata"/>
    <s v="West Bengal"/>
    <s v="India"/>
    <s v="Net Banking"/>
    <x v="2"/>
    <s v="Standard"/>
    <x v="0"/>
    <s v="No"/>
    <s v="No"/>
  </r>
  <r>
    <x v="5954"/>
    <x v="480"/>
    <s v="CUST10492"/>
    <s v="Customer 492"/>
    <n v="31"/>
    <s v="New"/>
    <s v="P2004"/>
    <s v="Jacket"/>
    <x v="3"/>
    <s v="Global Traders"/>
    <n v="2"/>
    <n v="3500"/>
    <n v="5"/>
    <n v="7000"/>
    <n v="350"/>
    <n v="6650"/>
    <n v="4783.13"/>
    <n v="1866.87"/>
    <x v="1"/>
    <s v="Guwahati"/>
    <s v="Assam"/>
    <s v="India"/>
    <s v="Debit Card"/>
    <x v="0"/>
    <s v="Standard"/>
    <x v="3"/>
    <s v="No"/>
    <s v="No"/>
  </r>
  <r>
    <x v="5955"/>
    <x v="480"/>
    <s v="CUST11532"/>
    <s v="Customer 1532"/>
    <n v="38"/>
    <s v="New"/>
    <s v="P5001"/>
    <s v="Notebook Set"/>
    <x v="1"/>
    <s v="Stationery Hub"/>
    <n v="2"/>
    <n v="500"/>
    <n v="5"/>
    <n v="1000"/>
    <n v="50"/>
    <n v="950"/>
    <n v="579.74"/>
    <n v="370.26"/>
    <x v="1"/>
    <s v="Indore"/>
    <s v="Madhya Pradesh"/>
    <s v="India"/>
    <s v="Debit Card"/>
    <x v="2"/>
    <s v="Same Day"/>
    <x v="0"/>
    <s v="Yes"/>
    <s v="No"/>
  </r>
  <r>
    <x v="5956"/>
    <x v="480"/>
    <s v="CUST10130"/>
    <s v="Customer 130"/>
    <n v="58"/>
    <s v="Returning"/>
    <s v="P5002"/>
    <s v="Novel"/>
    <x v="1"/>
    <s v="Stationery Hub"/>
    <n v="2"/>
    <n v="400"/>
    <n v="5"/>
    <n v="800"/>
    <n v="40"/>
    <n v="760"/>
    <n v="485.24"/>
    <n v="274.76"/>
    <x v="1"/>
    <s v="Delhi"/>
    <s v="Delhi"/>
    <s v="India"/>
    <s v="Net Banking"/>
    <x v="0"/>
    <s v="Express"/>
    <x v="3"/>
    <s v="No"/>
    <s v="No"/>
  </r>
  <r>
    <x v="5957"/>
    <x v="480"/>
    <s v="CUST10599"/>
    <s v="Customer 599"/>
    <n v="58"/>
    <s v="Returning"/>
    <s v="P1005"/>
    <s v="Tablet"/>
    <x v="0"/>
    <s v="RetailHub"/>
    <n v="3"/>
    <n v="18000"/>
    <n v="5"/>
    <n v="54000"/>
    <n v="2700"/>
    <n v="51300"/>
    <n v="31602.83"/>
    <n v="19697.169999999998"/>
    <x v="0"/>
    <s v="Nagpur"/>
    <s v="Maharashtra"/>
    <s v="India"/>
    <s v="Debit Card"/>
    <x v="2"/>
    <s v="Standard"/>
    <x v="1"/>
    <s v="No"/>
    <s v="No"/>
  </r>
  <r>
    <x v="5958"/>
    <x v="480"/>
    <s v="CUST11818"/>
    <s v="Customer 1818"/>
    <n v="27"/>
    <s v="New"/>
    <s v="P1010"/>
    <s v="Bluetooth Speaker"/>
    <x v="0"/>
    <s v="Prime Distributors"/>
    <n v="4"/>
    <n v="3200"/>
    <n v="5"/>
    <n v="12800"/>
    <n v="640"/>
    <n v="12160"/>
    <n v="6916.64"/>
    <n v="5243.36"/>
    <x v="1"/>
    <s v="Chennai"/>
    <s v="Tamil Nadu"/>
    <s v="India"/>
    <s v="Credit Card"/>
    <x v="0"/>
    <s v="Standard"/>
    <x v="0"/>
    <s v="No"/>
    <s v="No"/>
  </r>
  <r>
    <x v="5959"/>
    <x v="481"/>
    <s v="CUST10985"/>
    <s v="Customer 985"/>
    <n v="52"/>
    <s v="New"/>
    <s v="P5003"/>
    <s v="Calculator"/>
    <x v="1"/>
    <s v="Stationery Hub"/>
    <n v="2"/>
    <n v="650"/>
    <n v="0"/>
    <n v="1300"/>
    <n v="0"/>
    <n v="1300"/>
    <n v="916.23"/>
    <n v="383.77"/>
    <x v="2"/>
    <s v="Bhopal"/>
    <s v="Madhya Pradesh"/>
    <s v="India"/>
    <s v="Net Banking"/>
    <x v="1"/>
    <s v="Express"/>
    <x v="0"/>
    <s v="Yes"/>
    <s v="Yes"/>
  </r>
  <r>
    <x v="5960"/>
    <x v="481"/>
    <s v="CUST11346"/>
    <s v="Customer 1346"/>
    <n v="22"/>
    <s v="New"/>
    <s v="P1010"/>
    <s v="Bluetooth Speaker"/>
    <x v="0"/>
    <s v="Prime Distributors"/>
    <n v="4"/>
    <n v="3200"/>
    <n v="10"/>
    <n v="12800"/>
    <n v="1280"/>
    <n v="11520"/>
    <n v="8172.91"/>
    <n v="3347.09"/>
    <x v="1"/>
    <s v="Jaipur"/>
    <s v="Rajasthan"/>
    <s v="India"/>
    <s v="Net Banking"/>
    <x v="0"/>
    <s v="Standard"/>
    <x v="1"/>
    <s v="No"/>
    <s v="No"/>
  </r>
  <r>
    <x v="5961"/>
    <x v="481"/>
    <s v="CUST10196"/>
    <s v="Customer 196"/>
    <n v="36"/>
    <s v="New"/>
    <s v="P1001"/>
    <s v="Laptop"/>
    <x v="0"/>
    <s v="TechSource India"/>
    <n v="1"/>
    <n v="55000"/>
    <n v="10"/>
    <n v="55000"/>
    <n v="5500"/>
    <n v="49500"/>
    <n v="34076.639999999999"/>
    <n v="15423.36"/>
    <x v="1"/>
    <s v="Hyderabad"/>
    <s v="Telangana"/>
    <s v="India"/>
    <s v="Wallet"/>
    <x v="0"/>
    <s v="Standard"/>
    <x v="0"/>
    <s v="No"/>
    <s v="No"/>
  </r>
  <r>
    <x v="5962"/>
    <x v="481"/>
    <s v="CUST11367"/>
    <s v="Customer 1367"/>
    <n v="40"/>
    <s v="Loyal"/>
    <s v="P1003"/>
    <s v="Headphones"/>
    <x v="0"/>
    <s v="Metro Supplies"/>
    <n v="3"/>
    <n v="2500"/>
    <n v="15"/>
    <n v="7500"/>
    <n v="1125"/>
    <n v="6375"/>
    <n v="4337.7700000000004"/>
    <n v="2037.23"/>
    <x v="1"/>
    <s v="Coimbatore"/>
    <s v="Tamil Nadu"/>
    <s v="India"/>
    <s v="Net Banking"/>
    <x v="0"/>
    <s v="Express"/>
    <x v="0"/>
    <s v="No"/>
    <s v="No"/>
  </r>
  <r>
    <x v="5963"/>
    <x v="481"/>
    <s v="CUST12137"/>
    <s v="Customer 2137"/>
    <n v="32"/>
    <s v="Loyal"/>
    <s v="P5003"/>
    <s v="Calculator"/>
    <x v="1"/>
    <s v="Stationery Hub"/>
    <n v="2"/>
    <n v="650"/>
    <n v="10"/>
    <n v="1300"/>
    <n v="130"/>
    <n v="1170"/>
    <n v="825.55"/>
    <n v="344.45"/>
    <x v="1"/>
    <s v="Bhopal"/>
    <s v="Madhya Pradesh"/>
    <s v="India"/>
    <s v="Cash on Delivery"/>
    <x v="0"/>
    <s v="Standard"/>
    <x v="3"/>
    <s v="No"/>
    <s v="Yes"/>
  </r>
  <r>
    <x v="5964"/>
    <x v="481"/>
    <s v="CUST11714"/>
    <s v="Customer 1714"/>
    <n v="24"/>
    <s v="Returning"/>
    <s v="P1002"/>
    <s v="Smartphone"/>
    <x v="0"/>
    <s v="Global Traders"/>
    <n v="1"/>
    <n v="28000"/>
    <n v="5"/>
    <n v="28000"/>
    <n v="1400"/>
    <n v="26600"/>
    <n v="18668.68"/>
    <n v="7931.32"/>
    <x v="2"/>
    <s v="Chandigarh"/>
    <s v="Chandigarh"/>
    <s v="India"/>
    <s v="Debit Card"/>
    <x v="1"/>
    <s v="Same Day"/>
    <x v="0"/>
    <s v="No"/>
    <s v="No"/>
  </r>
  <r>
    <x v="5965"/>
    <x v="481"/>
    <s v="CUST12000"/>
    <s v="Customer 2000"/>
    <n v="45"/>
    <s v="Returning"/>
    <s v="P2004"/>
    <s v="Jacket"/>
    <x v="3"/>
    <s v="Global Traders"/>
    <n v="1"/>
    <n v="3500"/>
    <n v="0"/>
    <n v="3500"/>
    <n v="0"/>
    <n v="3500"/>
    <n v="2062.92"/>
    <n v="1437.08"/>
    <x v="1"/>
    <s v="Guwahati"/>
    <s v="Assam"/>
    <s v="India"/>
    <s v="Net Banking"/>
    <x v="2"/>
    <s v="Standard"/>
    <x v="4"/>
    <s v="No"/>
    <s v="No"/>
  </r>
  <r>
    <x v="5966"/>
    <x v="481"/>
    <s v="CUST10810"/>
    <s v="Customer 810"/>
    <n v="50"/>
    <s v="New"/>
    <s v="P5002"/>
    <s v="Novel"/>
    <x v="1"/>
    <s v="Stationery Hub"/>
    <n v="1"/>
    <n v="400"/>
    <n v="25"/>
    <n v="400"/>
    <n v="100"/>
    <n v="300"/>
    <n v="203.29"/>
    <n v="96.71"/>
    <x v="1"/>
    <s v="Indore"/>
    <s v="Madhya Pradesh"/>
    <s v="India"/>
    <s v="Net Banking"/>
    <x v="0"/>
    <s v="Express"/>
    <x v="1"/>
    <s v="No"/>
    <s v="No"/>
  </r>
  <r>
    <x v="5967"/>
    <x v="481"/>
    <s v="CUST12181"/>
    <s v="Customer 2181"/>
    <n v="55"/>
    <s v="Loyal"/>
    <s v="P2004"/>
    <s v="Jacket"/>
    <x v="3"/>
    <s v="Global Traders"/>
    <n v="4"/>
    <n v="3500"/>
    <n v="5"/>
    <n v="14000"/>
    <n v="700"/>
    <n v="13300"/>
    <n v="7709.07"/>
    <n v="5590.93"/>
    <x v="1"/>
    <s v="Bhopal"/>
    <s v="Madhya Pradesh"/>
    <s v="India"/>
    <s v="UPI"/>
    <x v="2"/>
    <s v="Standard"/>
    <x v="0"/>
    <s v="No"/>
    <s v="No"/>
  </r>
  <r>
    <x v="5968"/>
    <x v="481"/>
    <s v="CUST10009"/>
    <s v="Customer 9"/>
    <n v="24"/>
    <s v="Returning"/>
    <s v="P4002"/>
    <s v="Moisturizer"/>
    <x v="4"/>
    <s v="BeautyCare"/>
    <n v="3"/>
    <n v="650"/>
    <n v="10"/>
    <n v="1950"/>
    <n v="195"/>
    <n v="1755"/>
    <n v="1415.58"/>
    <n v="339.42"/>
    <x v="1"/>
    <s v="Nagpur"/>
    <s v="Maharashtra"/>
    <s v="India"/>
    <s v="Wallet"/>
    <x v="1"/>
    <s v="Express"/>
    <x v="1"/>
    <s v="No"/>
    <s v="No"/>
  </r>
  <r>
    <x v="5969"/>
    <x v="481"/>
    <s v="CUST12428"/>
    <s v="Customer 2428"/>
    <n v="34"/>
    <s v="Returning"/>
    <s v="P2001"/>
    <s v="Running Shoes"/>
    <x v="3"/>
    <s v="FashionMart"/>
    <n v="3"/>
    <n v="3200"/>
    <n v="10"/>
    <n v="9600"/>
    <n v="960"/>
    <n v="8640"/>
    <n v="4890.42"/>
    <n v="3749.58"/>
    <x v="0"/>
    <s v="Mumbai"/>
    <s v="Maharashtra"/>
    <s v="India"/>
    <s v="UPI"/>
    <x v="0"/>
    <s v="Standard"/>
    <x v="0"/>
    <s v="No"/>
    <s v="No"/>
  </r>
  <r>
    <x v="5970"/>
    <x v="481"/>
    <s v="CUST11403"/>
    <s v="Customer 1403"/>
    <n v="56"/>
    <s v="New"/>
    <s v="P2004"/>
    <s v="Jacket"/>
    <x v="3"/>
    <s v="Global Traders"/>
    <n v="3"/>
    <n v="3500"/>
    <n v="25"/>
    <n v="10500"/>
    <n v="2625"/>
    <n v="7875"/>
    <n v="5257.21"/>
    <n v="2617.79"/>
    <x v="1"/>
    <s v="Nagpur"/>
    <s v="Maharashtra"/>
    <s v="India"/>
    <s v="Wallet"/>
    <x v="0"/>
    <s v="Standard"/>
    <x v="1"/>
    <s v="No"/>
    <s v="No"/>
  </r>
  <r>
    <x v="5971"/>
    <x v="481"/>
    <s v="CUST10128"/>
    <s v="Customer 128"/>
    <n v="28"/>
    <s v="New"/>
    <s v="P1010"/>
    <s v="Bluetooth Speaker"/>
    <x v="0"/>
    <s v="Prime Distributors"/>
    <n v="2"/>
    <n v="3200"/>
    <n v="25"/>
    <n v="6400"/>
    <n v="1600"/>
    <n v="4800"/>
    <n v="3340.58"/>
    <n v="1459.42"/>
    <x v="1"/>
    <s v="Hyderabad"/>
    <s v="Telangana"/>
    <s v="India"/>
    <s v="Wallet"/>
    <x v="0"/>
    <s v="Express"/>
    <x v="0"/>
    <s v="No"/>
    <s v="No"/>
  </r>
  <r>
    <x v="5972"/>
    <x v="482"/>
    <s v="CUST11684"/>
    <s v="Customer 1684"/>
    <n v="33"/>
    <s v="Returning"/>
    <s v="P1010"/>
    <s v="Bluetooth Speaker"/>
    <x v="0"/>
    <s v="Prime Distributors"/>
    <n v="1"/>
    <n v="3200"/>
    <n v="5"/>
    <n v="3200"/>
    <n v="160"/>
    <n v="3040"/>
    <n v="2172.56"/>
    <n v="867.44"/>
    <x v="1"/>
    <s v="Patna"/>
    <s v="Bihar"/>
    <s v="India"/>
    <s v="UPI"/>
    <x v="2"/>
    <s v="Standard"/>
    <x v="0"/>
    <s v="No"/>
    <s v="No"/>
  </r>
  <r>
    <x v="5973"/>
    <x v="482"/>
    <s v="CUST10122"/>
    <s v="Customer 122"/>
    <n v="29"/>
    <s v="Returning"/>
    <s v="P1009"/>
    <s v="Power Bank"/>
    <x v="0"/>
    <s v="Prime Distributors"/>
    <n v="1"/>
    <n v="1600"/>
    <n v="5"/>
    <n v="1600"/>
    <n v="80"/>
    <n v="1520"/>
    <n v="912.28"/>
    <n v="607.72"/>
    <x v="1"/>
    <s v="Chandigarh"/>
    <s v="Chandigarh"/>
    <s v="India"/>
    <s v="Cash on Delivery"/>
    <x v="1"/>
    <s v="Standard"/>
    <x v="0"/>
    <s v="Yes"/>
    <s v="No"/>
  </r>
  <r>
    <x v="5974"/>
    <x v="482"/>
    <s v="CUST10756"/>
    <s v="Customer 756"/>
    <n v="53"/>
    <s v="Returning"/>
    <s v="P1002"/>
    <s v="Smartphone"/>
    <x v="0"/>
    <s v="Global Traders"/>
    <n v="3"/>
    <n v="28000"/>
    <n v="5"/>
    <n v="84000"/>
    <n v="4200"/>
    <n v="79800"/>
    <n v="45327.67"/>
    <n v="34472.33"/>
    <x v="2"/>
    <s v="Indore"/>
    <s v="Madhya Pradesh"/>
    <s v="India"/>
    <s v="Cash on Delivery"/>
    <x v="1"/>
    <s v="Standard"/>
    <x v="0"/>
    <s v="No"/>
    <s v="No"/>
  </r>
  <r>
    <x v="5975"/>
    <x v="482"/>
    <s v="CUST12095"/>
    <s v="Customer 2095"/>
    <n v="33"/>
    <s v="New"/>
    <s v="P5002"/>
    <s v="Novel"/>
    <x v="1"/>
    <s v="Stationery Hub"/>
    <n v="2"/>
    <n v="400"/>
    <n v="20"/>
    <n v="800"/>
    <n v="160"/>
    <n v="640"/>
    <n v="399.07"/>
    <n v="240.93"/>
    <x v="1"/>
    <s v="Chandigarh"/>
    <s v="Chandigarh"/>
    <s v="India"/>
    <s v="Credit Card"/>
    <x v="2"/>
    <s v="Express"/>
    <x v="0"/>
    <s v="No"/>
    <s v="No"/>
  </r>
  <r>
    <x v="5976"/>
    <x v="482"/>
    <s v="CUST11108"/>
    <s v="Customer 1108"/>
    <n v="21"/>
    <s v="New"/>
    <s v="P5002"/>
    <s v="Novel"/>
    <x v="1"/>
    <s v="Stationery Hub"/>
    <n v="1"/>
    <n v="400"/>
    <n v="10"/>
    <n v="400"/>
    <n v="40"/>
    <n v="360"/>
    <n v="255.17"/>
    <n v="104.83"/>
    <x v="1"/>
    <s v="Delhi"/>
    <s v="Delhi"/>
    <s v="India"/>
    <s v="Debit Card"/>
    <x v="0"/>
    <s v="Standard"/>
    <x v="0"/>
    <s v="No"/>
    <s v="No"/>
  </r>
  <r>
    <x v="5977"/>
    <x v="482"/>
    <s v="CUST10794"/>
    <s v="Customer 794"/>
    <n v="49"/>
    <s v="New"/>
    <s v="P4002"/>
    <s v="Moisturizer"/>
    <x v="4"/>
    <s v="BeautyCare"/>
    <n v="1"/>
    <n v="650"/>
    <n v="5"/>
    <n v="650"/>
    <n v="32.5"/>
    <n v="617.5"/>
    <n v="433.72"/>
    <n v="183.78"/>
    <x v="2"/>
    <s v="Pune"/>
    <s v="Maharashtra"/>
    <s v="India"/>
    <s v="Net Banking"/>
    <x v="0"/>
    <s v="Standard"/>
    <x v="0"/>
    <s v="No"/>
    <s v="No"/>
  </r>
  <r>
    <x v="5978"/>
    <x v="482"/>
    <s v="CUST12020"/>
    <s v="Customer 2020"/>
    <n v="45"/>
    <s v="New"/>
    <s v="P1010"/>
    <s v="Bluetooth Speaker"/>
    <x v="0"/>
    <s v="Prime Distributors"/>
    <n v="2"/>
    <n v="3200"/>
    <n v="5"/>
    <n v="6400"/>
    <n v="320"/>
    <n v="6080"/>
    <n v="4682.76"/>
    <n v="1397.24"/>
    <x v="2"/>
    <s v="Bhubaneswar"/>
    <s v="Odisha"/>
    <s v="India"/>
    <s v="Net Banking"/>
    <x v="2"/>
    <s v="Standard"/>
    <x v="0"/>
    <s v="No"/>
    <s v="No"/>
  </r>
  <r>
    <x v="5979"/>
    <x v="482"/>
    <s v="CUST10268"/>
    <s v="Customer 268"/>
    <n v="57"/>
    <s v="Loyal"/>
    <s v="P3002"/>
    <s v="Air Fryer"/>
    <x v="2"/>
    <s v="HomeNeeds"/>
    <n v="2"/>
    <n v="6500"/>
    <n v="25"/>
    <n v="13000"/>
    <n v="3250"/>
    <n v="9750"/>
    <n v="7212.82"/>
    <n v="2537.1799999999998"/>
    <x v="1"/>
    <s v="Bengaluru"/>
    <s v="Karnataka"/>
    <s v="India"/>
    <s v="Wallet"/>
    <x v="2"/>
    <s v="Standard"/>
    <x v="0"/>
    <s v="No"/>
    <s v="No"/>
  </r>
  <r>
    <x v="5980"/>
    <x v="482"/>
    <s v="CUST12070"/>
    <s v="Customer 2070"/>
    <n v="29"/>
    <s v="Loyal"/>
    <s v="P3003"/>
    <s v="Mixer Grinder"/>
    <x v="2"/>
    <s v="Prime Distributors"/>
    <n v="3"/>
    <n v="4800"/>
    <n v="10"/>
    <n v="14400"/>
    <n v="1440"/>
    <n v="12960"/>
    <n v="8731.6299999999992"/>
    <n v="4228.37"/>
    <x v="1"/>
    <s v="Chandigarh"/>
    <s v="Chandigarh"/>
    <s v="India"/>
    <s v="Wallet"/>
    <x v="2"/>
    <s v="Standard"/>
    <x v="0"/>
    <s v="No"/>
    <s v="No"/>
  </r>
  <r>
    <x v="5981"/>
    <x v="482"/>
    <s v="CUST12375"/>
    <s v="Customer 2375"/>
    <n v="46"/>
    <s v="Returning"/>
    <s v="P1009"/>
    <s v="Power Bank"/>
    <x v="0"/>
    <s v="Prime Distributors"/>
    <n v="2"/>
    <n v="1600"/>
    <n v="15"/>
    <n v="3200"/>
    <n v="480"/>
    <n v="2720"/>
    <n v="1579.83"/>
    <n v="1140.17"/>
    <x v="1"/>
    <s v="Bengaluru"/>
    <s v="Karnataka"/>
    <s v="India"/>
    <s v="UPI"/>
    <x v="0"/>
    <s v="Standard"/>
    <x v="0"/>
    <s v="No"/>
    <s v="No"/>
  </r>
  <r>
    <x v="5982"/>
    <x v="482"/>
    <s v="CUST10879"/>
    <s v="Customer 879"/>
    <n v="38"/>
    <s v="Returning"/>
    <s v="P1001"/>
    <s v="Laptop"/>
    <x v="0"/>
    <s v="TechSource India"/>
    <n v="4"/>
    <n v="55000"/>
    <n v="25"/>
    <n v="220000"/>
    <n v="55000"/>
    <n v="165000"/>
    <n v="106228.14"/>
    <n v="58771.86"/>
    <x v="1"/>
    <s v="Kolkata"/>
    <s v="West Bengal"/>
    <s v="India"/>
    <s v="Credit Card"/>
    <x v="2"/>
    <s v="Express"/>
    <x v="1"/>
    <s v="No"/>
    <s v="Yes"/>
  </r>
  <r>
    <x v="5983"/>
    <x v="482"/>
    <s v="CUST11363"/>
    <s v="Customer 1363"/>
    <n v="33"/>
    <s v="New"/>
    <s v="P1006"/>
    <s v="Keyboard"/>
    <x v="0"/>
    <s v="Metro Supplies"/>
    <n v="1"/>
    <n v="1800"/>
    <n v="20"/>
    <n v="1800"/>
    <n v="360"/>
    <n v="1440"/>
    <n v="1077.78"/>
    <n v="362.22"/>
    <x v="2"/>
    <s v="Delhi"/>
    <s v="Delhi"/>
    <s v="India"/>
    <s v="Debit Card"/>
    <x v="0"/>
    <s v="Express"/>
    <x v="0"/>
    <s v="No"/>
    <s v="No"/>
  </r>
  <r>
    <x v="5984"/>
    <x v="482"/>
    <s v="CUST10881"/>
    <s v="Customer 881"/>
    <n v="53"/>
    <s v="New"/>
    <s v="P3001"/>
    <s v="Coffee Maker"/>
    <x v="2"/>
    <s v="HomeNeeds"/>
    <n v="1"/>
    <n v="4200"/>
    <n v="5"/>
    <n v="4200"/>
    <n v="210"/>
    <n v="3990"/>
    <n v="2763.66"/>
    <n v="1226.3399999999999"/>
    <x v="1"/>
    <s v="Indore"/>
    <s v="Madhya Pradesh"/>
    <s v="India"/>
    <s v="Cash on Delivery"/>
    <x v="2"/>
    <s v="Express"/>
    <x v="0"/>
    <s v="No"/>
    <s v="No"/>
  </r>
  <r>
    <x v="5985"/>
    <x v="482"/>
    <s v="CUST10349"/>
    <s v="Customer 349"/>
    <n v="28"/>
    <s v="Returning"/>
    <s v="P5001"/>
    <s v="Notebook Set"/>
    <x v="1"/>
    <s v="Stationery Hub"/>
    <n v="2"/>
    <n v="500"/>
    <n v="15"/>
    <n v="1000"/>
    <n v="150"/>
    <n v="850"/>
    <n v="510.79"/>
    <n v="339.21"/>
    <x v="1"/>
    <s v="Patna"/>
    <s v="Bihar"/>
    <s v="India"/>
    <s v="Cash on Delivery"/>
    <x v="0"/>
    <s v="Same Day"/>
    <x v="0"/>
    <s v="No"/>
    <s v="No"/>
  </r>
  <r>
    <x v="5986"/>
    <x v="482"/>
    <s v="CUST12495"/>
    <s v="Customer 2495"/>
    <n v="41"/>
    <s v="New"/>
    <s v="P1005"/>
    <s v="Tablet"/>
    <x v="0"/>
    <s v="RetailHub"/>
    <n v="1"/>
    <n v="18000"/>
    <n v="20"/>
    <n v="18000"/>
    <n v="3600"/>
    <n v="14400"/>
    <n v="10281.9"/>
    <n v="4118.1000000000004"/>
    <x v="1"/>
    <s v="Indore"/>
    <s v="Madhya Pradesh"/>
    <s v="India"/>
    <s v="Cash on Delivery"/>
    <x v="0"/>
    <s v="Standard"/>
    <x v="4"/>
    <s v="No"/>
    <s v="No"/>
  </r>
  <r>
    <x v="5987"/>
    <x v="483"/>
    <s v="CUST12102"/>
    <s v="Customer 2102"/>
    <n v="43"/>
    <s v="Loyal"/>
    <s v="P2005"/>
    <s v="Backpack"/>
    <x v="3"/>
    <s v="Metro Supplies"/>
    <n v="4"/>
    <n v="1800"/>
    <n v="5"/>
    <n v="7200"/>
    <n v="360"/>
    <n v="6840"/>
    <n v="3777.66"/>
    <n v="3062.34"/>
    <x v="1"/>
    <s v="Nagpur"/>
    <s v="Maharashtra"/>
    <s v="India"/>
    <s v="Debit Card"/>
    <x v="1"/>
    <s v="Express"/>
    <x v="0"/>
    <s v="No"/>
    <s v="No"/>
  </r>
  <r>
    <x v="5988"/>
    <x v="483"/>
    <s v="CUST11113"/>
    <s v="Customer 1113"/>
    <n v="24"/>
    <s v="New"/>
    <s v="P1001"/>
    <s v="Laptop"/>
    <x v="0"/>
    <s v="TechSource India"/>
    <n v="2"/>
    <n v="55000"/>
    <n v="10"/>
    <n v="110000"/>
    <n v="11000"/>
    <n v="99000"/>
    <n v="55549.93"/>
    <n v="43450.07"/>
    <x v="2"/>
    <s v="Coimbatore"/>
    <s v="Tamil Nadu"/>
    <s v="India"/>
    <s v="Cash on Delivery"/>
    <x v="1"/>
    <s v="Standard"/>
    <x v="0"/>
    <s v="No"/>
    <s v="No"/>
  </r>
  <r>
    <x v="5989"/>
    <x v="483"/>
    <s v="CUST10978"/>
    <s v="Customer 978"/>
    <n v="26"/>
    <s v="New"/>
    <s v="P4004"/>
    <s v="Shampoo"/>
    <x v="4"/>
    <s v="BeautyCare"/>
    <n v="2"/>
    <n v="550"/>
    <n v="5"/>
    <n v="1100"/>
    <n v="55"/>
    <n v="1045"/>
    <n v="807.99"/>
    <n v="237.01"/>
    <x v="1"/>
    <s v="Visakhapatnam"/>
    <s v="Andhra Pradesh"/>
    <s v="India"/>
    <s v="Wallet"/>
    <x v="0"/>
    <s v="Standard"/>
    <x v="3"/>
    <s v="No"/>
    <s v="No"/>
  </r>
  <r>
    <x v="5990"/>
    <x v="483"/>
    <s v="CUST11376"/>
    <s v="Customer 1376"/>
    <n v="46"/>
    <s v="Returning"/>
    <s v="P1006"/>
    <s v="Keyboard"/>
    <x v="0"/>
    <s v="Metro Supplies"/>
    <n v="4"/>
    <n v="1800"/>
    <n v="15"/>
    <n v="7200"/>
    <n v="1080"/>
    <n v="6120"/>
    <n v="4987.67"/>
    <n v="1132.33"/>
    <x v="2"/>
    <s v="Coimbatore"/>
    <s v="Tamil Nadu"/>
    <s v="India"/>
    <s v="Credit Card"/>
    <x v="1"/>
    <s v="Standard"/>
    <x v="0"/>
    <s v="No"/>
    <s v="No"/>
  </r>
  <r>
    <x v="5991"/>
    <x v="483"/>
    <s v="CUST10125"/>
    <s v="Customer 125"/>
    <n v="22"/>
    <s v="New"/>
    <s v="P5004"/>
    <s v="Pen Set"/>
    <x v="1"/>
    <s v="Stationery Hub"/>
    <n v="2"/>
    <n v="250"/>
    <n v="0"/>
    <n v="500"/>
    <n v="0"/>
    <n v="500"/>
    <n v="289.51"/>
    <n v="210.49"/>
    <x v="1"/>
    <s v="Visakhapatnam"/>
    <s v="Andhra Pradesh"/>
    <s v="India"/>
    <s v="Credit Card"/>
    <x v="2"/>
    <s v="Standard"/>
    <x v="3"/>
    <s v="No"/>
    <s v="No"/>
  </r>
  <r>
    <x v="5992"/>
    <x v="483"/>
    <s v="CUST12052"/>
    <s v="Customer 2052"/>
    <n v="31"/>
    <s v="Returning"/>
    <s v="P5002"/>
    <s v="Novel"/>
    <x v="1"/>
    <s v="Stationery Hub"/>
    <n v="3"/>
    <n v="400"/>
    <n v="0"/>
    <n v="1200"/>
    <n v="0"/>
    <n v="1200"/>
    <n v="949.83"/>
    <n v="250.17"/>
    <x v="1"/>
    <s v="Chennai"/>
    <s v="Tamil Nadu"/>
    <s v="India"/>
    <s v="Wallet"/>
    <x v="1"/>
    <s v="Standard"/>
    <x v="1"/>
    <s v="No"/>
    <s v="No"/>
  </r>
  <r>
    <x v="5993"/>
    <x v="483"/>
    <s v="CUST11010"/>
    <s v="Customer 1010"/>
    <n v="53"/>
    <s v="New"/>
    <s v="P2001"/>
    <s v="Running Shoes"/>
    <x v="3"/>
    <s v="FashionMart"/>
    <n v="2"/>
    <n v="3200"/>
    <n v="5"/>
    <n v="6400"/>
    <n v="320"/>
    <n v="6080"/>
    <n v="4375.13"/>
    <n v="1704.87"/>
    <x v="1"/>
    <s v="Guwahati"/>
    <s v="Assam"/>
    <s v="India"/>
    <s v="Wallet"/>
    <x v="2"/>
    <s v="Standard"/>
    <x v="0"/>
    <s v="No"/>
    <s v="No"/>
  </r>
  <r>
    <x v="5994"/>
    <x v="483"/>
    <s v="CUST12280"/>
    <s v="Customer 2280"/>
    <n v="36"/>
    <s v="New"/>
    <s v="P3004"/>
    <s v="Cookware Set"/>
    <x v="2"/>
    <s v="HomeNeeds"/>
    <n v="1"/>
    <n v="3500"/>
    <n v="15"/>
    <n v="3500"/>
    <n v="525"/>
    <n v="2975"/>
    <n v="1986.39"/>
    <n v="988.61"/>
    <x v="1"/>
    <s v="Kolkata"/>
    <s v="West Bengal"/>
    <s v="India"/>
    <s v="Credit Card"/>
    <x v="2"/>
    <s v="Express"/>
    <x v="4"/>
    <s v="No"/>
    <s v="No"/>
  </r>
  <r>
    <x v="5995"/>
    <x v="483"/>
    <s v="CUST10096"/>
    <s v="Customer 96"/>
    <n v="22"/>
    <s v="New"/>
    <s v="P1007"/>
    <s v="Mouse"/>
    <x v="0"/>
    <s v="RetailHub"/>
    <n v="1"/>
    <n v="900"/>
    <n v="0"/>
    <n v="900"/>
    <n v="0"/>
    <n v="900"/>
    <n v="521.04999999999995"/>
    <n v="378.95"/>
    <x v="1"/>
    <s v="Pune"/>
    <s v="Maharashtra"/>
    <s v="India"/>
    <s v="UPI"/>
    <x v="0"/>
    <s v="Same Day"/>
    <x v="0"/>
    <s v="No"/>
    <s v="No"/>
  </r>
  <r>
    <x v="5996"/>
    <x v="483"/>
    <s v="CUST10437"/>
    <s v="Customer 437"/>
    <n v="40"/>
    <s v="New"/>
    <s v="P2002"/>
    <s v="Jeans"/>
    <x v="3"/>
    <s v="FashionMart"/>
    <n v="1"/>
    <n v="2200"/>
    <n v="0"/>
    <n v="2200"/>
    <n v="0"/>
    <n v="2200"/>
    <n v="1343.7"/>
    <n v="856.3"/>
    <x v="1"/>
    <s v="Mumbai"/>
    <s v="Maharashtra"/>
    <s v="India"/>
    <s v="Credit Card"/>
    <x v="1"/>
    <s v="Same Day"/>
    <x v="0"/>
    <s v="No"/>
    <s v="No"/>
  </r>
  <r>
    <x v="5997"/>
    <x v="483"/>
    <s v="CUST11475"/>
    <s v="Customer 1475"/>
    <n v="51"/>
    <s v="Returning"/>
    <s v="P5003"/>
    <s v="Calculator"/>
    <x v="1"/>
    <s v="Stationery Hub"/>
    <n v="2"/>
    <n v="650"/>
    <n v="0"/>
    <n v="1300"/>
    <n v="0"/>
    <n v="1300"/>
    <n v="785.72"/>
    <n v="514.28"/>
    <x v="1"/>
    <s v="Delhi"/>
    <s v="Delhi"/>
    <s v="India"/>
    <s v="UPI"/>
    <x v="2"/>
    <s v="Same Day"/>
    <x v="0"/>
    <s v="No"/>
    <s v="No"/>
  </r>
  <r>
    <x v="5998"/>
    <x v="484"/>
    <s v="CUST10299"/>
    <s v="Customer 299"/>
    <n v="22"/>
    <s v="Loyal"/>
    <s v="P1009"/>
    <s v="Power Bank"/>
    <x v="0"/>
    <s v="Prime Distributors"/>
    <n v="1"/>
    <n v="1600"/>
    <n v="10"/>
    <n v="1600"/>
    <n v="160"/>
    <n v="1440"/>
    <n v="848.45"/>
    <n v="591.54999999999995"/>
    <x v="1"/>
    <s v="Lucknow"/>
    <s v="Uttar Pradesh"/>
    <s v="India"/>
    <s v="Credit Card"/>
    <x v="1"/>
    <s v="Same Day"/>
    <x v="0"/>
    <s v="No"/>
    <s v="No"/>
  </r>
  <r>
    <x v="5999"/>
    <x v="484"/>
    <s v="CUST10816"/>
    <s v="Customer 816"/>
    <n v="33"/>
    <s v="Loyal"/>
    <s v="P4004"/>
    <s v="Shampoo"/>
    <x v="4"/>
    <s v="BeautyCare"/>
    <n v="1"/>
    <n v="550"/>
    <n v="0"/>
    <n v="550"/>
    <n v="0"/>
    <n v="550"/>
    <n v="329.29"/>
    <n v="220.71"/>
    <x v="1"/>
    <s v="Ahmedabad"/>
    <s v="Gujarat"/>
    <s v="India"/>
    <s v="Cash on Delivery"/>
    <x v="2"/>
    <s v="Standard"/>
    <x v="0"/>
    <s v="No"/>
    <s v="No"/>
  </r>
  <r>
    <x v="6000"/>
    <x v="484"/>
    <s v="CUST11399"/>
    <s v="Customer 1399"/>
    <n v="48"/>
    <s v="Loyal"/>
    <s v="P5005"/>
    <s v="Desk Organizer"/>
    <x v="1"/>
    <s v="Stationery Hub"/>
    <n v="1"/>
    <n v="600"/>
    <n v="0"/>
    <n v="600"/>
    <n v="0"/>
    <n v="600"/>
    <n v="358.54"/>
    <n v="241.46"/>
    <x v="1"/>
    <s v="Jaipur"/>
    <s v="Rajasthan"/>
    <s v="India"/>
    <s v="Wallet"/>
    <x v="2"/>
    <s v="Standard"/>
    <x v="0"/>
    <s v="No"/>
    <s v="No"/>
  </r>
  <r>
    <x v="6001"/>
    <x v="484"/>
    <s v="CUST10950"/>
    <s v="Customer 950"/>
    <n v="51"/>
    <s v="Loyal"/>
    <s v="P1008"/>
    <s v="Monitor"/>
    <x v="0"/>
    <s v="Global Traders"/>
    <n v="1"/>
    <n v="14500"/>
    <n v="0"/>
    <n v="14500"/>
    <n v="0"/>
    <n v="14500"/>
    <n v="10257.73"/>
    <n v="4242.2700000000004"/>
    <x v="1"/>
    <s v="Lucknow"/>
    <s v="Uttar Pradesh"/>
    <s v="India"/>
    <s v="Wallet"/>
    <x v="0"/>
    <s v="Express"/>
    <x v="0"/>
    <s v="No"/>
    <s v="No"/>
  </r>
  <r>
    <x v="6002"/>
    <x v="484"/>
    <s v="CUST10386"/>
    <s v="Customer 386"/>
    <n v="28"/>
    <s v="New"/>
    <s v="P1002"/>
    <s v="Smartphone"/>
    <x v="0"/>
    <s v="Global Traders"/>
    <n v="2"/>
    <n v="28000"/>
    <n v="5"/>
    <n v="56000"/>
    <n v="2800"/>
    <n v="53200"/>
    <n v="41648.1"/>
    <n v="11551.9"/>
    <x v="2"/>
    <s v="Patna"/>
    <s v="Bihar"/>
    <s v="India"/>
    <s v="Wallet"/>
    <x v="0"/>
    <s v="Express"/>
    <x v="0"/>
    <s v="No"/>
    <s v="No"/>
  </r>
  <r>
    <x v="6003"/>
    <x v="484"/>
    <s v="CUST10561"/>
    <s v="Customer 561"/>
    <n v="24"/>
    <s v="Returning"/>
    <s v="P3004"/>
    <s v="Cookware Set"/>
    <x v="2"/>
    <s v="HomeNeeds"/>
    <n v="6"/>
    <n v="3500"/>
    <n v="20"/>
    <n v="21000"/>
    <n v="4200"/>
    <n v="16800"/>
    <n v="13344.52"/>
    <n v="3455.48"/>
    <x v="2"/>
    <s v="Nagpur"/>
    <s v="Maharashtra"/>
    <s v="India"/>
    <s v="Credit Card"/>
    <x v="2"/>
    <s v="Express"/>
    <x v="0"/>
    <s v="No"/>
    <s v="No"/>
  </r>
  <r>
    <x v="6004"/>
    <x v="484"/>
    <s v="CUST10705"/>
    <s v="Customer 705"/>
    <n v="56"/>
    <s v="Returning"/>
    <s v="P1003"/>
    <s v="Headphones"/>
    <x v="0"/>
    <s v="Metro Supplies"/>
    <n v="3"/>
    <n v="2500"/>
    <n v="25"/>
    <n v="7500"/>
    <n v="1875"/>
    <n v="5625"/>
    <n v="3621.81"/>
    <n v="2003.19"/>
    <x v="1"/>
    <s v="Guwahati"/>
    <s v="Assam"/>
    <s v="India"/>
    <s v="Net Banking"/>
    <x v="1"/>
    <s v="Standard"/>
    <x v="0"/>
    <s v="No"/>
    <s v="No"/>
  </r>
  <r>
    <x v="6005"/>
    <x v="484"/>
    <s v="CUST12105"/>
    <s v="Customer 2105"/>
    <n v="40"/>
    <s v="Returning"/>
    <s v="P2006"/>
    <s v="Womens Kurti"/>
    <x v="3"/>
    <s v="FashionMart"/>
    <n v="2"/>
    <n v="1400"/>
    <n v="0"/>
    <n v="2800"/>
    <n v="0"/>
    <n v="2800"/>
    <n v="1950.92"/>
    <n v="849.08"/>
    <x v="1"/>
    <s v="Nagpur"/>
    <s v="Maharashtra"/>
    <s v="India"/>
    <s v="Net Banking"/>
    <x v="0"/>
    <s v="Standard"/>
    <x v="0"/>
    <s v="No"/>
    <s v="No"/>
  </r>
  <r>
    <x v="6006"/>
    <x v="484"/>
    <s v="CUST10124"/>
    <s v="Customer 124"/>
    <n v="45"/>
    <s v="New"/>
    <s v="P3002"/>
    <s v="Air Fryer"/>
    <x v="2"/>
    <s v="HomeNeeds"/>
    <n v="1"/>
    <n v="6500"/>
    <n v="0"/>
    <n v="6500"/>
    <n v="0"/>
    <n v="6500"/>
    <n v="4472.17"/>
    <n v="2027.83"/>
    <x v="1"/>
    <s v="Delhi"/>
    <s v="Delhi"/>
    <s v="India"/>
    <s v="UPI"/>
    <x v="2"/>
    <s v="Standard"/>
    <x v="3"/>
    <s v="No"/>
    <s v="No"/>
  </r>
  <r>
    <x v="6007"/>
    <x v="484"/>
    <s v="CUST12421"/>
    <s v="Customer 2421"/>
    <n v="18"/>
    <s v="New"/>
    <s v="P2006"/>
    <s v="Womens Kurti"/>
    <x v="3"/>
    <s v="FashionMart"/>
    <n v="2"/>
    <n v="1400"/>
    <n v="15"/>
    <n v="2800"/>
    <n v="420"/>
    <n v="2380"/>
    <n v="1686.91"/>
    <n v="693.09"/>
    <x v="1"/>
    <s v="Jaipur"/>
    <s v="Rajasthan"/>
    <s v="India"/>
    <s v="UPI"/>
    <x v="0"/>
    <s v="Express"/>
    <x v="0"/>
    <s v="No"/>
    <s v="No"/>
  </r>
  <r>
    <x v="6008"/>
    <x v="484"/>
    <s v="CUST12045"/>
    <s v="Customer 2045"/>
    <n v="53"/>
    <s v="Loyal"/>
    <s v="P5003"/>
    <s v="Calculator"/>
    <x v="1"/>
    <s v="Stationery Hub"/>
    <n v="3"/>
    <n v="650"/>
    <n v="5"/>
    <n v="1950"/>
    <n v="97.5"/>
    <n v="1852.5"/>
    <n v="1224.6500000000001"/>
    <n v="627.85"/>
    <x v="1"/>
    <s v="Bhubaneswar"/>
    <s v="Odisha"/>
    <s v="India"/>
    <s v="UPI"/>
    <x v="0"/>
    <s v="Express"/>
    <x v="0"/>
    <s v="No"/>
    <s v="No"/>
  </r>
  <r>
    <x v="6009"/>
    <x v="485"/>
    <s v="CUST11933"/>
    <s v="Customer 1933"/>
    <n v="60"/>
    <s v="Returning"/>
    <s v="P5001"/>
    <s v="Notebook Set"/>
    <x v="1"/>
    <s v="Stationery Hub"/>
    <n v="1"/>
    <n v="500"/>
    <n v="0"/>
    <n v="500"/>
    <n v="0"/>
    <n v="500"/>
    <n v="368.75"/>
    <n v="131.25"/>
    <x v="2"/>
    <s v="Lucknow"/>
    <s v="Uttar Pradesh"/>
    <s v="India"/>
    <s v="Debit Card"/>
    <x v="0"/>
    <s v="Standard"/>
    <x v="3"/>
    <s v="No"/>
    <s v="No"/>
  </r>
  <r>
    <x v="6010"/>
    <x v="485"/>
    <s v="CUST12353"/>
    <s v="Customer 2353"/>
    <n v="26"/>
    <s v="Loyal"/>
    <s v="P2001"/>
    <s v="Running Shoes"/>
    <x v="3"/>
    <s v="FashionMart"/>
    <n v="1"/>
    <n v="3200"/>
    <n v="10"/>
    <n v="3200"/>
    <n v="320"/>
    <n v="2880"/>
    <n v="1902.12"/>
    <n v="977.88"/>
    <x v="1"/>
    <s v="Hyderabad"/>
    <s v="Telangana"/>
    <s v="India"/>
    <s v="Credit Card"/>
    <x v="0"/>
    <s v="Standard"/>
    <x v="4"/>
    <s v="No"/>
    <s v="No"/>
  </r>
  <r>
    <x v="6011"/>
    <x v="485"/>
    <s v="CUST10040"/>
    <s v="Customer 40"/>
    <n v="30"/>
    <s v="New"/>
    <s v="P1006"/>
    <s v="Keyboard"/>
    <x v="0"/>
    <s v="Metro Supplies"/>
    <n v="2"/>
    <n v="1800"/>
    <n v="5"/>
    <n v="3600"/>
    <n v="180"/>
    <n v="3420"/>
    <n v="2789.86"/>
    <n v="630.14"/>
    <x v="2"/>
    <s v="Patna"/>
    <s v="Bihar"/>
    <s v="India"/>
    <s v="Net Banking"/>
    <x v="2"/>
    <s v="Standard"/>
    <x v="0"/>
    <s v="Yes"/>
    <s v="No"/>
  </r>
  <r>
    <x v="6012"/>
    <x v="485"/>
    <s v="CUST10943"/>
    <s v="Customer 943"/>
    <n v="45"/>
    <s v="New"/>
    <s v="P2008"/>
    <s v="Formal Shirt"/>
    <x v="3"/>
    <s v="Global Traders"/>
    <n v="3"/>
    <n v="1700"/>
    <n v="0"/>
    <n v="5100"/>
    <n v="0"/>
    <n v="5100"/>
    <n v="3578.07"/>
    <n v="1521.93"/>
    <x v="2"/>
    <s v="Jaipur"/>
    <s v="Rajasthan"/>
    <s v="India"/>
    <s v="Wallet"/>
    <x v="2"/>
    <s v="Express"/>
    <x v="0"/>
    <s v="No"/>
    <s v="No"/>
  </r>
  <r>
    <x v="6013"/>
    <x v="485"/>
    <s v="CUST10083"/>
    <s v="Customer 83"/>
    <n v="27"/>
    <s v="Returning"/>
    <s v="P1007"/>
    <s v="Mouse"/>
    <x v="0"/>
    <s v="RetailHub"/>
    <n v="3"/>
    <n v="900"/>
    <n v="10"/>
    <n v="2700"/>
    <n v="270"/>
    <n v="2430"/>
    <n v="1644.63"/>
    <n v="785.37"/>
    <x v="1"/>
    <s v="Indore"/>
    <s v="Madhya Pradesh"/>
    <s v="India"/>
    <s v="Credit Card"/>
    <x v="0"/>
    <s v="Express"/>
    <x v="0"/>
    <s v="No"/>
    <s v="No"/>
  </r>
  <r>
    <x v="6014"/>
    <x v="485"/>
    <s v="CUST11671"/>
    <s v="Customer 1671"/>
    <n v="55"/>
    <s v="Returning"/>
    <s v="P2001"/>
    <s v="Running Shoes"/>
    <x v="3"/>
    <s v="FashionMart"/>
    <n v="2"/>
    <n v="3200"/>
    <n v="15"/>
    <n v="6400"/>
    <n v="960"/>
    <n v="5440"/>
    <n v="3417.98"/>
    <n v="2022.02"/>
    <x v="1"/>
    <s v="Patna"/>
    <s v="Bihar"/>
    <s v="India"/>
    <s v="Credit Card"/>
    <x v="2"/>
    <s v="Express"/>
    <x v="0"/>
    <s v="No"/>
    <s v="No"/>
  </r>
  <r>
    <x v="6015"/>
    <x v="485"/>
    <s v="CUST12483"/>
    <s v="Customer 2483"/>
    <n v="24"/>
    <s v="Loyal"/>
    <s v="P1007"/>
    <s v="Mouse"/>
    <x v="0"/>
    <s v="RetailHub"/>
    <n v="3"/>
    <n v="900"/>
    <n v="30"/>
    <n v="2700"/>
    <n v="810"/>
    <n v="1890"/>
    <n v="1357.43"/>
    <n v="532.57000000000005"/>
    <x v="0"/>
    <s v="Guwahati"/>
    <s v="Assam"/>
    <s v="India"/>
    <s v="Debit Card"/>
    <x v="2"/>
    <s v="Express"/>
    <x v="0"/>
    <s v="No"/>
    <s v="No"/>
  </r>
  <r>
    <x v="6016"/>
    <x v="485"/>
    <s v="CUST10503"/>
    <s v="Customer 503"/>
    <n v="60"/>
    <s v="New"/>
    <s v="P4006"/>
    <s v="Lipstick"/>
    <x v="4"/>
    <s v="BeautyCare"/>
    <n v="1"/>
    <n v="850"/>
    <n v="0"/>
    <n v="850"/>
    <n v="0"/>
    <n v="850"/>
    <n v="687.72"/>
    <n v="162.28"/>
    <x v="2"/>
    <s v="Visakhapatnam"/>
    <s v="Andhra Pradesh"/>
    <s v="India"/>
    <s v="UPI"/>
    <x v="0"/>
    <s v="Standard"/>
    <x v="0"/>
    <s v="No"/>
    <s v="No"/>
  </r>
  <r>
    <x v="6017"/>
    <x v="486"/>
    <s v="CUST10425"/>
    <s v="Customer 425"/>
    <n v="18"/>
    <s v="Loyal"/>
    <s v="P3006"/>
    <s v="Water Bottle"/>
    <x v="2"/>
    <s v="Metro Supplies"/>
    <n v="2"/>
    <n v="700"/>
    <n v="10"/>
    <n v="1400"/>
    <n v="140"/>
    <n v="1260"/>
    <n v="800.89"/>
    <n v="459.11"/>
    <x v="1"/>
    <s v="Chennai"/>
    <s v="Tamil Nadu"/>
    <s v="India"/>
    <s v="Debit Card"/>
    <x v="2"/>
    <s v="Express"/>
    <x v="0"/>
    <s v="No"/>
    <s v="No"/>
  </r>
  <r>
    <x v="6018"/>
    <x v="486"/>
    <s v="CUST12156"/>
    <s v="Customer 2156"/>
    <n v="29"/>
    <s v="New"/>
    <s v="P2002"/>
    <s v="Jeans"/>
    <x v="3"/>
    <s v="FashionMart"/>
    <n v="1"/>
    <n v="2200"/>
    <n v="15"/>
    <n v="2200"/>
    <n v="330"/>
    <n v="1870"/>
    <n v="1034.8499999999999"/>
    <n v="835.15"/>
    <x v="1"/>
    <s v="Lucknow"/>
    <s v="Uttar Pradesh"/>
    <s v="India"/>
    <s v="Debit Card"/>
    <x v="0"/>
    <s v="Express"/>
    <x v="0"/>
    <s v="No"/>
    <s v="No"/>
  </r>
  <r>
    <x v="6019"/>
    <x v="486"/>
    <s v="CUST10748"/>
    <s v="Customer 748"/>
    <n v="28"/>
    <s v="New"/>
    <s v="P1001"/>
    <s v="Laptop"/>
    <x v="0"/>
    <s v="TechSource India"/>
    <n v="3"/>
    <n v="55000"/>
    <n v="20"/>
    <n v="165000"/>
    <n v="33000"/>
    <n v="132000"/>
    <n v="102594.89"/>
    <n v="29405.11"/>
    <x v="2"/>
    <s v="Mumbai"/>
    <s v="Maharashtra"/>
    <s v="India"/>
    <s v="Cash on Delivery"/>
    <x v="0"/>
    <s v="Express"/>
    <x v="0"/>
    <s v="No"/>
    <s v="No"/>
  </r>
  <r>
    <x v="6020"/>
    <x v="486"/>
    <s v="CUST11268"/>
    <s v="Customer 1268"/>
    <n v="50"/>
    <s v="New"/>
    <s v="P3003"/>
    <s v="Mixer Grinder"/>
    <x v="2"/>
    <s v="Prime Distributors"/>
    <n v="1"/>
    <n v="4800"/>
    <n v="10"/>
    <n v="4800"/>
    <n v="480"/>
    <n v="4320"/>
    <n v="3194.51"/>
    <n v="1125.49"/>
    <x v="1"/>
    <s v="Ahmedabad"/>
    <s v="Gujarat"/>
    <s v="India"/>
    <s v="Credit Card"/>
    <x v="0"/>
    <s v="Standard"/>
    <x v="0"/>
    <s v="No"/>
    <s v="No"/>
  </r>
  <r>
    <x v="6021"/>
    <x v="486"/>
    <s v="CUST10215"/>
    <s v="Customer 215"/>
    <n v="29"/>
    <s v="Loyal"/>
    <s v="P5004"/>
    <s v="Pen Set"/>
    <x v="1"/>
    <s v="Stationery Hub"/>
    <n v="2"/>
    <n v="250"/>
    <n v="20"/>
    <n v="500"/>
    <n v="100"/>
    <n v="400"/>
    <n v="316.41000000000003"/>
    <n v="83.59"/>
    <x v="1"/>
    <s v="Pune"/>
    <s v="Maharashtra"/>
    <s v="India"/>
    <s v="Wallet"/>
    <x v="1"/>
    <s v="Standard"/>
    <x v="3"/>
    <s v="No"/>
    <s v="No"/>
  </r>
  <r>
    <x v="6022"/>
    <x v="486"/>
    <s v="CUST10073"/>
    <s v="Customer 73"/>
    <n v="54"/>
    <s v="Returning"/>
    <s v="P4001"/>
    <s v="Face Wash"/>
    <x v="4"/>
    <s v="BeautyCare"/>
    <n v="1"/>
    <n v="450"/>
    <n v="15"/>
    <n v="450"/>
    <n v="67.5"/>
    <n v="382.5"/>
    <n v="249.31"/>
    <n v="133.19"/>
    <x v="0"/>
    <s v="Bhopal"/>
    <s v="Madhya Pradesh"/>
    <s v="India"/>
    <s v="Debit Card"/>
    <x v="1"/>
    <s v="Standard"/>
    <x v="0"/>
    <s v="No"/>
    <s v="No"/>
  </r>
  <r>
    <x v="6023"/>
    <x v="486"/>
    <s v="CUST11736"/>
    <s v="Customer 1736"/>
    <n v="35"/>
    <s v="New"/>
    <s v="P2003"/>
    <s v="T-Shirt"/>
    <x v="3"/>
    <s v="RetailHub"/>
    <n v="3"/>
    <n v="900"/>
    <n v="0"/>
    <n v="2700"/>
    <n v="0"/>
    <n v="2700"/>
    <n v="1528.29"/>
    <n v="1171.71"/>
    <x v="1"/>
    <s v="Visakhapatnam"/>
    <s v="Andhra Pradesh"/>
    <s v="India"/>
    <s v="UPI"/>
    <x v="1"/>
    <s v="Standard"/>
    <x v="0"/>
    <s v="No"/>
    <s v="No"/>
  </r>
  <r>
    <x v="6024"/>
    <x v="486"/>
    <s v="CUST12322"/>
    <s v="Customer 2322"/>
    <n v="51"/>
    <s v="Returning"/>
    <s v="P3002"/>
    <s v="Air Fryer"/>
    <x v="2"/>
    <s v="HomeNeeds"/>
    <n v="2"/>
    <n v="6500"/>
    <n v="5"/>
    <n v="13000"/>
    <n v="650"/>
    <n v="12350"/>
    <n v="9773.2000000000007"/>
    <n v="2576.8000000000002"/>
    <x v="1"/>
    <s v="Surat"/>
    <s v="Gujarat"/>
    <s v="India"/>
    <s v="Net Banking"/>
    <x v="2"/>
    <s v="Standard"/>
    <x v="0"/>
    <s v="No"/>
    <s v="No"/>
  </r>
  <r>
    <x v="6025"/>
    <x v="486"/>
    <s v="CUST11316"/>
    <s v="Customer 1316"/>
    <n v="50"/>
    <s v="Returning"/>
    <s v="P1001"/>
    <s v="Laptop"/>
    <x v="0"/>
    <s v="TechSource India"/>
    <n v="2"/>
    <n v="55000"/>
    <n v="10"/>
    <n v="110000"/>
    <n v="11000"/>
    <n v="99000"/>
    <n v="55112.19"/>
    <n v="43887.81"/>
    <x v="1"/>
    <s v="Chennai"/>
    <s v="Tamil Nadu"/>
    <s v="India"/>
    <s v="Cash on Delivery"/>
    <x v="0"/>
    <s v="Standard"/>
    <x v="2"/>
    <s v="No"/>
    <s v="No"/>
  </r>
  <r>
    <x v="6026"/>
    <x v="486"/>
    <s v="CUST11350"/>
    <s v="Customer 1350"/>
    <n v="21"/>
    <s v="Loyal"/>
    <s v="P3006"/>
    <s v="Water Bottle"/>
    <x v="2"/>
    <s v="Metro Supplies"/>
    <n v="2"/>
    <n v="700"/>
    <n v="15"/>
    <n v="1400"/>
    <n v="210"/>
    <n v="1190"/>
    <n v="924.4"/>
    <n v="265.60000000000002"/>
    <x v="1"/>
    <s v="Pune"/>
    <s v="Maharashtra"/>
    <s v="India"/>
    <s v="Debit Card"/>
    <x v="2"/>
    <s v="Standard"/>
    <x v="2"/>
    <s v="No"/>
    <s v="No"/>
  </r>
  <r>
    <x v="6027"/>
    <x v="487"/>
    <s v="CUST12460"/>
    <s v="Customer 2460"/>
    <n v="18"/>
    <s v="New"/>
    <s v="P2008"/>
    <s v="Formal Shirt"/>
    <x v="3"/>
    <s v="Global Traders"/>
    <n v="1"/>
    <n v="1700"/>
    <n v="15"/>
    <n v="1700"/>
    <n v="255"/>
    <n v="1445"/>
    <n v="1072.78"/>
    <n v="372.22"/>
    <x v="0"/>
    <s v="Ahmedabad"/>
    <s v="Gujarat"/>
    <s v="India"/>
    <s v="Wallet"/>
    <x v="0"/>
    <s v="Express"/>
    <x v="0"/>
    <s v="No"/>
    <s v="No"/>
  </r>
  <r>
    <x v="6028"/>
    <x v="487"/>
    <s v="CUST11773"/>
    <s v="Customer 1773"/>
    <n v="25"/>
    <s v="Loyal"/>
    <s v="P4006"/>
    <s v="Lipstick"/>
    <x v="4"/>
    <s v="BeautyCare"/>
    <n v="2"/>
    <n v="850"/>
    <n v="10"/>
    <n v="1700"/>
    <n v="170"/>
    <n v="1530"/>
    <n v="950.09"/>
    <n v="579.91"/>
    <x v="0"/>
    <s v="Bhopal"/>
    <s v="Madhya Pradesh"/>
    <s v="India"/>
    <s v="Credit Card"/>
    <x v="0"/>
    <s v="Express"/>
    <x v="0"/>
    <s v="No"/>
    <s v="Yes"/>
  </r>
  <r>
    <x v="6029"/>
    <x v="487"/>
    <s v="CUST10679"/>
    <s v="Customer 679"/>
    <n v="57"/>
    <s v="New"/>
    <s v="P5005"/>
    <s v="Desk Organizer"/>
    <x v="1"/>
    <s v="Stationery Hub"/>
    <n v="1"/>
    <n v="600"/>
    <n v="5"/>
    <n v="600"/>
    <n v="30"/>
    <n v="570"/>
    <n v="385.67"/>
    <n v="184.33"/>
    <x v="1"/>
    <s v="Lucknow"/>
    <s v="Uttar Pradesh"/>
    <s v="India"/>
    <s v="UPI"/>
    <x v="0"/>
    <s v="Express"/>
    <x v="0"/>
    <s v="No"/>
    <s v="No"/>
  </r>
  <r>
    <x v="6030"/>
    <x v="487"/>
    <s v="CUST11305"/>
    <s v="Customer 1305"/>
    <n v="25"/>
    <s v="Loyal"/>
    <s v="P5003"/>
    <s v="Calculator"/>
    <x v="1"/>
    <s v="Stationery Hub"/>
    <n v="2"/>
    <n v="650"/>
    <n v="15"/>
    <n v="1300"/>
    <n v="195"/>
    <n v="1105"/>
    <n v="757.51"/>
    <n v="347.49"/>
    <x v="2"/>
    <s v="Delhi"/>
    <s v="Delhi"/>
    <s v="India"/>
    <s v="Debit Card"/>
    <x v="1"/>
    <s v="Same Day"/>
    <x v="0"/>
    <s v="No"/>
    <s v="No"/>
  </r>
  <r>
    <x v="6031"/>
    <x v="487"/>
    <s v="CUST12294"/>
    <s v="Customer 2294"/>
    <n v="30"/>
    <s v="Returning"/>
    <s v="P3004"/>
    <s v="Cookware Set"/>
    <x v="2"/>
    <s v="HomeNeeds"/>
    <n v="1"/>
    <n v="3500"/>
    <n v="5"/>
    <n v="3500"/>
    <n v="175"/>
    <n v="3325"/>
    <n v="2322.06"/>
    <n v="1002.94"/>
    <x v="1"/>
    <s v="Hyderabad"/>
    <s v="Telangana"/>
    <s v="India"/>
    <s v="Net Banking"/>
    <x v="0"/>
    <s v="Express"/>
    <x v="0"/>
    <s v="No"/>
    <s v="No"/>
  </r>
  <r>
    <x v="6032"/>
    <x v="487"/>
    <s v="CUST10468"/>
    <s v="Customer 468"/>
    <n v="49"/>
    <s v="Returning"/>
    <s v="P1010"/>
    <s v="Bluetooth Speaker"/>
    <x v="0"/>
    <s v="Prime Distributors"/>
    <n v="1"/>
    <n v="3200"/>
    <n v="10"/>
    <n v="3200"/>
    <n v="320"/>
    <n v="2880"/>
    <n v="2281.39"/>
    <n v="598.61"/>
    <x v="1"/>
    <s v="Hyderabad"/>
    <s v="Telangana"/>
    <s v="India"/>
    <s v="Wallet"/>
    <x v="2"/>
    <s v="Express"/>
    <x v="0"/>
    <s v="No"/>
    <s v="No"/>
  </r>
  <r>
    <x v="6033"/>
    <x v="487"/>
    <s v="CUST10451"/>
    <s v="Customer 451"/>
    <n v="54"/>
    <s v="Loyal"/>
    <s v="P5002"/>
    <s v="Novel"/>
    <x v="1"/>
    <s v="Stationery Hub"/>
    <n v="1"/>
    <n v="400"/>
    <n v="20"/>
    <n v="400"/>
    <n v="80"/>
    <n v="320"/>
    <n v="207.19"/>
    <n v="112.81"/>
    <x v="1"/>
    <s v="Lucknow"/>
    <s v="Uttar Pradesh"/>
    <s v="India"/>
    <s v="Net Banking"/>
    <x v="0"/>
    <s v="Express"/>
    <x v="0"/>
    <s v="No"/>
    <s v="No"/>
  </r>
  <r>
    <x v="6034"/>
    <x v="487"/>
    <s v="CUST11826"/>
    <s v="Customer 1826"/>
    <n v="29"/>
    <s v="Returning"/>
    <s v="P4006"/>
    <s v="Lipstick"/>
    <x v="4"/>
    <s v="BeautyCare"/>
    <n v="5"/>
    <n v="850"/>
    <n v="20"/>
    <n v="4250"/>
    <n v="850"/>
    <n v="3400"/>
    <n v="2553.4899999999998"/>
    <n v="846.51"/>
    <x v="1"/>
    <s v="Coimbatore"/>
    <s v="Tamil Nadu"/>
    <s v="India"/>
    <s v="UPI"/>
    <x v="1"/>
    <s v="Standard"/>
    <x v="1"/>
    <s v="No"/>
    <s v="No"/>
  </r>
  <r>
    <x v="6035"/>
    <x v="487"/>
    <s v="CUST11012"/>
    <s v="Customer 1012"/>
    <n v="23"/>
    <s v="New"/>
    <s v="P5005"/>
    <s v="Desk Organizer"/>
    <x v="1"/>
    <s v="Stationery Hub"/>
    <n v="1"/>
    <n v="600"/>
    <n v="5"/>
    <n v="600"/>
    <n v="30"/>
    <n v="570"/>
    <n v="348.47"/>
    <n v="221.53"/>
    <x v="0"/>
    <s v="Patna"/>
    <s v="Bihar"/>
    <s v="India"/>
    <s v="Debit Card"/>
    <x v="1"/>
    <s v="Standard"/>
    <x v="0"/>
    <s v="No"/>
    <s v="No"/>
  </r>
  <r>
    <x v="6036"/>
    <x v="487"/>
    <s v="CUST11882"/>
    <s v="Customer 1882"/>
    <n v="19"/>
    <s v="Returning"/>
    <s v="P3003"/>
    <s v="Mixer Grinder"/>
    <x v="2"/>
    <s v="Prime Distributors"/>
    <n v="1"/>
    <n v="4800"/>
    <n v="15"/>
    <n v="4800"/>
    <n v="720"/>
    <n v="4080"/>
    <n v="2686.63"/>
    <n v="1393.37"/>
    <x v="1"/>
    <s v="Kolkata"/>
    <s v="West Bengal"/>
    <s v="India"/>
    <s v="Debit Card"/>
    <x v="2"/>
    <s v="Standard"/>
    <x v="1"/>
    <s v="No"/>
    <s v="No"/>
  </r>
  <r>
    <x v="6037"/>
    <x v="488"/>
    <s v="CUST11479"/>
    <s v="Customer 1479"/>
    <n v="29"/>
    <s v="Loyal"/>
    <s v="P3006"/>
    <s v="Water Bottle"/>
    <x v="2"/>
    <s v="Metro Supplies"/>
    <n v="1"/>
    <n v="700"/>
    <n v="0"/>
    <n v="700"/>
    <n v="0"/>
    <n v="700"/>
    <n v="530.09"/>
    <n v="169.91"/>
    <x v="1"/>
    <s v="Nagpur"/>
    <s v="Maharashtra"/>
    <s v="India"/>
    <s v="Net Banking"/>
    <x v="1"/>
    <s v="Express"/>
    <x v="0"/>
    <s v="No"/>
    <s v="No"/>
  </r>
  <r>
    <x v="6038"/>
    <x v="488"/>
    <s v="CUST11018"/>
    <s v="Customer 1018"/>
    <n v="41"/>
    <s v="New"/>
    <s v="P2005"/>
    <s v="Backpack"/>
    <x v="3"/>
    <s v="Metro Supplies"/>
    <n v="4"/>
    <n v="1800"/>
    <n v="5"/>
    <n v="7200"/>
    <n v="360"/>
    <n v="6840"/>
    <n v="5264.72"/>
    <n v="1575.28"/>
    <x v="1"/>
    <s v="Chennai"/>
    <s v="Tamil Nadu"/>
    <s v="India"/>
    <s v="UPI"/>
    <x v="1"/>
    <s v="Standard"/>
    <x v="0"/>
    <s v="No"/>
    <s v="No"/>
  </r>
  <r>
    <x v="6039"/>
    <x v="488"/>
    <s v="CUST11015"/>
    <s v="Customer 1015"/>
    <n v="38"/>
    <s v="New"/>
    <s v="P1004"/>
    <s v="Smartwatch"/>
    <x v="0"/>
    <s v="TechSource India"/>
    <n v="1"/>
    <n v="6500"/>
    <n v="20"/>
    <n v="6500"/>
    <n v="1300"/>
    <n v="5200"/>
    <n v="4208.33"/>
    <n v="991.67"/>
    <x v="1"/>
    <s v="Jaipur"/>
    <s v="Rajasthan"/>
    <s v="India"/>
    <s v="Cash on Delivery"/>
    <x v="1"/>
    <s v="Same Day"/>
    <x v="0"/>
    <s v="No"/>
    <s v="No"/>
  </r>
  <r>
    <x v="6040"/>
    <x v="488"/>
    <s v="CUST11296"/>
    <s v="Customer 1296"/>
    <n v="23"/>
    <s v="Returning"/>
    <s v="P4003"/>
    <s v="Sunscreen"/>
    <x v="4"/>
    <s v="BeautyCare"/>
    <n v="2"/>
    <n v="700"/>
    <n v="10"/>
    <n v="1400"/>
    <n v="140"/>
    <n v="1260"/>
    <n v="781.57"/>
    <n v="478.43"/>
    <x v="1"/>
    <s v="Lucknow"/>
    <s v="Uttar Pradesh"/>
    <s v="India"/>
    <s v="Wallet"/>
    <x v="2"/>
    <s v="Same Day"/>
    <x v="3"/>
    <s v="No"/>
    <s v="No"/>
  </r>
  <r>
    <x v="6041"/>
    <x v="488"/>
    <s v="CUST10667"/>
    <s v="Customer 667"/>
    <n v="25"/>
    <s v="Returning"/>
    <s v="P5004"/>
    <s v="Pen Set"/>
    <x v="1"/>
    <s v="Stationery Hub"/>
    <n v="5"/>
    <n v="250"/>
    <n v="15"/>
    <n v="1250"/>
    <n v="187.5"/>
    <n v="1062.5"/>
    <n v="623.77"/>
    <n v="438.73"/>
    <x v="1"/>
    <s v="Visakhapatnam"/>
    <s v="Andhra Pradesh"/>
    <s v="India"/>
    <s v="Wallet"/>
    <x v="1"/>
    <s v="Standard"/>
    <x v="0"/>
    <s v="No"/>
    <s v="No"/>
  </r>
  <r>
    <x v="6042"/>
    <x v="488"/>
    <s v="CUST12097"/>
    <s v="Customer 2097"/>
    <n v="42"/>
    <s v="Loyal"/>
    <s v="P1010"/>
    <s v="Bluetooth Speaker"/>
    <x v="0"/>
    <s v="Prime Distributors"/>
    <n v="2"/>
    <n v="3200"/>
    <n v="10"/>
    <n v="6400"/>
    <n v="640"/>
    <n v="5760"/>
    <n v="3214.01"/>
    <n v="2545.9899999999998"/>
    <x v="1"/>
    <s v="Hyderabad"/>
    <s v="Telangana"/>
    <s v="India"/>
    <s v="Credit Card"/>
    <x v="0"/>
    <s v="Standard"/>
    <x v="0"/>
    <s v="No"/>
    <s v="No"/>
  </r>
  <r>
    <x v="6043"/>
    <x v="488"/>
    <s v="CUST10804"/>
    <s v="Customer 804"/>
    <n v="53"/>
    <s v="New"/>
    <s v="P1005"/>
    <s v="Tablet"/>
    <x v="0"/>
    <s v="RetailHub"/>
    <n v="2"/>
    <n v="18000"/>
    <n v="10"/>
    <n v="36000"/>
    <n v="3600"/>
    <n v="32400"/>
    <n v="19403.43"/>
    <n v="12996.57"/>
    <x v="1"/>
    <s v="Chennai"/>
    <s v="Tamil Nadu"/>
    <s v="India"/>
    <s v="Net Banking"/>
    <x v="2"/>
    <s v="Standard"/>
    <x v="0"/>
    <s v="No"/>
    <s v="No"/>
  </r>
  <r>
    <x v="6044"/>
    <x v="489"/>
    <s v="CUST11594"/>
    <s v="Customer 1594"/>
    <n v="42"/>
    <s v="New"/>
    <s v="P4003"/>
    <s v="Sunscreen"/>
    <x v="4"/>
    <s v="BeautyCare"/>
    <n v="2"/>
    <n v="700"/>
    <n v="10"/>
    <n v="1400"/>
    <n v="140"/>
    <n v="1260"/>
    <n v="822.05"/>
    <n v="437.95"/>
    <x v="1"/>
    <s v="Bengaluru"/>
    <s v="Karnataka"/>
    <s v="India"/>
    <s v="Credit Card"/>
    <x v="2"/>
    <s v="Express"/>
    <x v="3"/>
    <s v="No"/>
    <s v="Yes"/>
  </r>
  <r>
    <x v="6045"/>
    <x v="489"/>
    <s v="CUST11749"/>
    <s v="Customer 1749"/>
    <n v="32"/>
    <s v="Returning"/>
    <s v="P4002"/>
    <s v="Moisturizer"/>
    <x v="4"/>
    <s v="BeautyCare"/>
    <n v="1"/>
    <n v="650"/>
    <n v="0"/>
    <n v="650"/>
    <n v="0"/>
    <n v="650"/>
    <n v="394.85"/>
    <n v="255.15"/>
    <x v="1"/>
    <s v="Bhopal"/>
    <s v="Madhya Pradesh"/>
    <s v="India"/>
    <s v="Net Banking"/>
    <x v="0"/>
    <s v="Standard"/>
    <x v="3"/>
    <s v="No"/>
    <s v="No"/>
  </r>
  <r>
    <x v="6046"/>
    <x v="489"/>
    <s v="CUST10943"/>
    <s v="Customer 943"/>
    <n v="34"/>
    <s v="Loyal"/>
    <s v="P4004"/>
    <s v="Shampoo"/>
    <x v="4"/>
    <s v="BeautyCare"/>
    <n v="2"/>
    <n v="550"/>
    <n v="15"/>
    <n v="1100"/>
    <n v="165"/>
    <n v="935"/>
    <n v="579.48"/>
    <n v="355.52"/>
    <x v="1"/>
    <s v="Bengaluru"/>
    <s v="Karnataka"/>
    <s v="India"/>
    <s v="Net Banking"/>
    <x v="2"/>
    <s v="Standard"/>
    <x v="3"/>
    <s v="Yes"/>
    <s v="No"/>
  </r>
  <r>
    <x v="6047"/>
    <x v="489"/>
    <s v="CUST11226"/>
    <s v="Customer 1226"/>
    <n v="60"/>
    <s v="New"/>
    <s v="P3004"/>
    <s v="Cookware Set"/>
    <x v="2"/>
    <s v="HomeNeeds"/>
    <n v="1"/>
    <n v="3500"/>
    <n v="10"/>
    <n v="3500"/>
    <n v="350"/>
    <n v="3150"/>
    <n v="2277.6"/>
    <n v="872.4"/>
    <x v="1"/>
    <s v="Ahmedabad"/>
    <s v="Gujarat"/>
    <s v="India"/>
    <s v="Credit Card"/>
    <x v="0"/>
    <s v="Same Day"/>
    <x v="1"/>
    <s v="No"/>
    <s v="No"/>
  </r>
  <r>
    <x v="6048"/>
    <x v="489"/>
    <s v="CUST11894"/>
    <s v="Customer 1894"/>
    <n v="51"/>
    <s v="Returning"/>
    <s v="P5005"/>
    <s v="Desk Organizer"/>
    <x v="1"/>
    <s v="Stationery Hub"/>
    <n v="2"/>
    <n v="600"/>
    <n v="10"/>
    <n v="1200"/>
    <n v="120"/>
    <n v="1080"/>
    <n v="648.72"/>
    <n v="431.28"/>
    <x v="1"/>
    <s v="Hyderabad"/>
    <s v="Telangana"/>
    <s v="India"/>
    <s v="Net Banking"/>
    <x v="0"/>
    <s v="Standard"/>
    <x v="0"/>
    <s v="No"/>
    <s v="No"/>
  </r>
  <r>
    <x v="6049"/>
    <x v="489"/>
    <s v="CUST10743"/>
    <s v="Customer 743"/>
    <n v="44"/>
    <s v="Returning"/>
    <s v="P1007"/>
    <s v="Mouse"/>
    <x v="0"/>
    <s v="RetailHub"/>
    <n v="2"/>
    <n v="900"/>
    <n v="10"/>
    <n v="1800"/>
    <n v="180"/>
    <n v="1620"/>
    <n v="1098.55"/>
    <n v="521.45000000000005"/>
    <x v="0"/>
    <s v="Chandigarh"/>
    <s v="Chandigarh"/>
    <s v="India"/>
    <s v="Wallet"/>
    <x v="1"/>
    <s v="Standard"/>
    <x v="0"/>
    <s v="No"/>
    <s v="Yes"/>
  </r>
  <r>
    <x v="6050"/>
    <x v="489"/>
    <s v="CUST11324"/>
    <s v="Customer 1324"/>
    <n v="54"/>
    <s v="New"/>
    <s v="P4002"/>
    <s v="Moisturizer"/>
    <x v="4"/>
    <s v="BeautyCare"/>
    <n v="1"/>
    <n v="650"/>
    <n v="15"/>
    <n v="650"/>
    <n v="97.5"/>
    <n v="552.5"/>
    <n v="329.91"/>
    <n v="222.59"/>
    <x v="0"/>
    <s v="Bhopal"/>
    <s v="Madhya Pradesh"/>
    <s v="India"/>
    <s v="Credit Card"/>
    <x v="2"/>
    <s v="Express"/>
    <x v="0"/>
    <s v="No"/>
    <s v="No"/>
  </r>
  <r>
    <x v="6051"/>
    <x v="489"/>
    <s v="CUST12354"/>
    <s v="Customer 2354"/>
    <n v="22"/>
    <s v="Loyal"/>
    <s v="P4004"/>
    <s v="Shampoo"/>
    <x v="4"/>
    <s v="BeautyCare"/>
    <n v="2"/>
    <n v="550"/>
    <n v="20"/>
    <n v="1100"/>
    <n v="220"/>
    <n v="880"/>
    <n v="560.35"/>
    <n v="319.64999999999998"/>
    <x v="0"/>
    <s v="Lucknow"/>
    <s v="Uttar Pradesh"/>
    <s v="India"/>
    <s v="Cash on Delivery"/>
    <x v="2"/>
    <s v="Standard"/>
    <x v="0"/>
    <s v="No"/>
    <s v="No"/>
  </r>
  <r>
    <x v="6052"/>
    <x v="489"/>
    <s v="CUST10013"/>
    <s v="Customer 13"/>
    <n v="59"/>
    <s v="Returning"/>
    <s v="P3002"/>
    <s v="Air Fryer"/>
    <x v="2"/>
    <s v="HomeNeeds"/>
    <n v="2"/>
    <n v="6500"/>
    <n v="10"/>
    <n v="13000"/>
    <n v="1300"/>
    <n v="11700"/>
    <n v="6829.6"/>
    <n v="4870.3999999999996"/>
    <x v="2"/>
    <s v="Bhopal"/>
    <s v="Madhya Pradesh"/>
    <s v="India"/>
    <s v="Cash on Delivery"/>
    <x v="2"/>
    <s v="Standard"/>
    <x v="0"/>
    <s v="No"/>
    <s v="No"/>
  </r>
  <r>
    <x v="6053"/>
    <x v="490"/>
    <s v="CUST10844"/>
    <s v="Customer 844"/>
    <n v="59"/>
    <s v="Returning"/>
    <s v="P3005"/>
    <s v="Bedsheet Set"/>
    <x v="2"/>
    <s v="RetailHub"/>
    <n v="6"/>
    <n v="1800"/>
    <n v="10"/>
    <n v="10800"/>
    <n v="1080"/>
    <n v="9720"/>
    <n v="7368"/>
    <n v="2352"/>
    <x v="1"/>
    <s v="Guwahati"/>
    <s v="Assam"/>
    <s v="India"/>
    <s v="Net Banking"/>
    <x v="2"/>
    <s v="Standard"/>
    <x v="0"/>
    <s v="No"/>
    <s v="No"/>
  </r>
  <r>
    <x v="6054"/>
    <x v="490"/>
    <s v="CUST11239"/>
    <s v="Customer 1239"/>
    <n v="49"/>
    <s v="Returning"/>
    <s v="P4002"/>
    <s v="Moisturizer"/>
    <x v="4"/>
    <s v="BeautyCare"/>
    <n v="1"/>
    <n v="650"/>
    <n v="10"/>
    <n v="650"/>
    <n v="65"/>
    <n v="585"/>
    <n v="366.8"/>
    <n v="218.2"/>
    <x v="2"/>
    <s v="Visakhapatnam"/>
    <s v="Andhra Pradesh"/>
    <s v="India"/>
    <s v="UPI"/>
    <x v="0"/>
    <s v="Standard"/>
    <x v="0"/>
    <s v="No"/>
    <s v="No"/>
  </r>
  <r>
    <x v="6055"/>
    <x v="490"/>
    <s v="CUST11429"/>
    <s v="Customer 1429"/>
    <n v="23"/>
    <s v="Loyal"/>
    <s v="P5002"/>
    <s v="Novel"/>
    <x v="1"/>
    <s v="Stationery Hub"/>
    <n v="1"/>
    <n v="400"/>
    <n v="20"/>
    <n v="400"/>
    <n v="80"/>
    <n v="320"/>
    <n v="250.35"/>
    <n v="69.650000000000006"/>
    <x v="0"/>
    <s v="Guwahati"/>
    <s v="Assam"/>
    <s v="India"/>
    <s v="Net Banking"/>
    <x v="2"/>
    <s v="Standard"/>
    <x v="0"/>
    <s v="No"/>
    <s v="No"/>
  </r>
  <r>
    <x v="6056"/>
    <x v="490"/>
    <s v="CUST12031"/>
    <s v="Customer 2031"/>
    <n v="60"/>
    <s v="New"/>
    <s v="P3007"/>
    <s v="Vacuum Cleaner"/>
    <x v="2"/>
    <s v="Global Traders"/>
    <n v="3"/>
    <n v="8500"/>
    <n v="10"/>
    <n v="25500"/>
    <n v="2550"/>
    <n v="22950"/>
    <n v="13239.06"/>
    <n v="9710.94"/>
    <x v="1"/>
    <s v="Surat"/>
    <s v="Gujarat"/>
    <s v="India"/>
    <s v="Cash on Delivery"/>
    <x v="2"/>
    <s v="Express"/>
    <x v="1"/>
    <s v="No"/>
    <s v="No"/>
  </r>
  <r>
    <x v="6057"/>
    <x v="490"/>
    <s v="CUST11864"/>
    <s v="Customer 1864"/>
    <n v="19"/>
    <s v="Loyal"/>
    <s v="P5002"/>
    <s v="Novel"/>
    <x v="1"/>
    <s v="Stationery Hub"/>
    <n v="1"/>
    <n v="400"/>
    <n v="10"/>
    <n v="400"/>
    <n v="40"/>
    <n v="360"/>
    <n v="265.95"/>
    <n v="94.05"/>
    <x v="2"/>
    <s v="Hyderabad"/>
    <s v="Telangana"/>
    <s v="India"/>
    <s v="Debit Card"/>
    <x v="2"/>
    <s v="Standard"/>
    <x v="0"/>
    <s v="No"/>
    <s v="No"/>
  </r>
  <r>
    <x v="6058"/>
    <x v="490"/>
    <s v="CUST10825"/>
    <s v="Customer 825"/>
    <n v="43"/>
    <s v="Returning"/>
    <s v="P2005"/>
    <s v="Backpack"/>
    <x v="3"/>
    <s v="Metro Supplies"/>
    <n v="1"/>
    <n v="1800"/>
    <n v="5"/>
    <n v="1800"/>
    <n v="90"/>
    <n v="1710"/>
    <n v="959.79"/>
    <n v="750.21"/>
    <x v="1"/>
    <s v="Nagpur"/>
    <s v="Maharashtra"/>
    <s v="India"/>
    <s v="Credit Card"/>
    <x v="2"/>
    <s v="Express"/>
    <x v="0"/>
    <s v="No"/>
    <s v="No"/>
  </r>
  <r>
    <x v="6059"/>
    <x v="490"/>
    <s v="CUST10639"/>
    <s v="Customer 639"/>
    <n v="42"/>
    <s v="New"/>
    <s v="P1006"/>
    <s v="Keyboard"/>
    <x v="0"/>
    <s v="Metro Supplies"/>
    <n v="4"/>
    <n v="1800"/>
    <n v="5"/>
    <n v="7200"/>
    <n v="360"/>
    <n v="6840"/>
    <n v="5402.68"/>
    <n v="1437.32"/>
    <x v="1"/>
    <s v="Bengaluru"/>
    <s v="Karnataka"/>
    <s v="India"/>
    <s v="Cash on Delivery"/>
    <x v="2"/>
    <s v="Express"/>
    <x v="3"/>
    <s v="No"/>
    <s v="No"/>
  </r>
  <r>
    <x v="6060"/>
    <x v="490"/>
    <s v="CUST10576"/>
    <s v="Customer 576"/>
    <n v="55"/>
    <s v="New"/>
    <s v="P2005"/>
    <s v="Backpack"/>
    <x v="3"/>
    <s v="Metro Supplies"/>
    <n v="2"/>
    <n v="1800"/>
    <n v="5"/>
    <n v="3600"/>
    <n v="180"/>
    <n v="3420"/>
    <n v="2135.2199999999998"/>
    <n v="1284.78"/>
    <x v="1"/>
    <s v="Nagpur"/>
    <s v="Maharashtra"/>
    <s v="India"/>
    <s v="Debit Card"/>
    <x v="0"/>
    <s v="Standard"/>
    <x v="4"/>
    <s v="No"/>
    <s v="No"/>
  </r>
  <r>
    <x v="6061"/>
    <x v="490"/>
    <s v="CUST10856"/>
    <s v="Customer 856"/>
    <n v="32"/>
    <s v="Returning"/>
    <s v="P3007"/>
    <s v="Vacuum Cleaner"/>
    <x v="2"/>
    <s v="Global Traders"/>
    <n v="2"/>
    <n v="8500"/>
    <n v="0"/>
    <n v="17000"/>
    <n v="0"/>
    <n v="17000"/>
    <n v="13928.69"/>
    <n v="3071.31"/>
    <x v="1"/>
    <s v="Ahmedabad"/>
    <s v="Gujarat"/>
    <s v="India"/>
    <s v="Wallet"/>
    <x v="0"/>
    <s v="Express"/>
    <x v="0"/>
    <s v="No"/>
    <s v="No"/>
  </r>
  <r>
    <x v="6062"/>
    <x v="490"/>
    <s v="CUST11809"/>
    <s v="Customer 1809"/>
    <n v="30"/>
    <s v="Loyal"/>
    <s v="P4001"/>
    <s v="Face Wash"/>
    <x v="4"/>
    <s v="BeautyCare"/>
    <n v="1"/>
    <n v="450"/>
    <n v="20"/>
    <n v="450"/>
    <n v="90"/>
    <n v="360"/>
    <n v="243.77"/>
    <n v="116.23"/>
    <x v="2"/>
    <s v="Chandigarh"/>
    <s v="Chandigarh"/>
    <s v="India"/>
    <s v="Cash on Delivery"/>
    <x v="0"/>
    <s v="Standard"/>
    <x v="4"/>
    <s v="No"/>
    <s v="No"/>
  </r>
  <r>
    <x v="6063"/>
    <x v="490"/>
    <s v="CUST10564"/>
    <s v="Customer 564"/>
    <n v="44"/>
    <s v="Loyal"/>
    <s v="P2002"/>
    <s v="Jeans"/>
    <x v="3"/>
    <s v="FashionMart"/>
    <n v="2"/>
    <n v="2200"/>
    <n v="5"/>
    <n v="4400"/>
    <n v="220"/>
    <n v="4180"/>
    <n v="3317.8"/>
    <n v="862.2"/>
    <x v="0"/>
    <s v="Surat"/>
    <s v="Gujarat"/>
    <s v="India"/>
    <s v="UPI"/>
    <x v="1"/>
    <s v="Standard"/>
    <x v="1"/>
    <s v="No"/>
    <s v="No"/>
  </r>
  <r>
    <x v="6064"/>
    <x v="490"/>
    <s v="CUST10793"/>
    <s v="Customer 793"/>
    <n v="48"/>
    <s v="Loyal"/>
    <s v="P1004"/>
    <s v="Smartwatch"/>
    <x v="0"/>
    <s v="TechSource India"/>
    <n v="2"/>
    <n v="6500"/>
    <n v="20"/>
    <n v="13000"/>
    <n v="2600"/>
    <n v="10400"/>
    <n v="7167.62"/>
    <n v="3232.38"/>
    <x v="0"/>
    <s v="Patna"/>
    <s v="Bihar"/>
    <s v="India"/>
    <s v="Wallet"/>
    <x v="1"/>
    <s v="Standard"/>
    <x v="0"/>
    <s v="No"/>
    <s v="No"/>
  </r>
  <r>
    <x v="6065"/>
    <x v="490"/>
    <s v="CUST12450"/>
    <s v="Customer 2450"/>
    <n v="53"/>
    <s v="Returning"/>
    <s v="P4002"/>
    <s v="Moisturizer"/>
    <x v="4"/>
    <s v="BeautyCare"/>
    <n v="2"/>
    <n v="650"/>
    <n v="10"/>
    <n v="1300"/>
    <n v="130"/>
    <n v="1170"/>
    <n v="876.18"/>
    <n v="293.82"/>
    <x v="1"/>
    <s v="Surat"/>
    <s v="Gujarat"/>
    <s v="India"/>
    <s v="Credit Card"/>
    <x v="0"/>
    <s v="Standard"/>
    <x v="0"/>
    <s v="No"/>
    <s v="Yes"/>
  </r>
  <r>
    <x v="6066"/>
    <x v="491"/>
    <s v="CUST12054"/>
    <s v="Customer 2054"/>
    <n v="23"/>
    <s v="New"/>
    <s v="P5003"/>
    <s v="Calculator"/>
    <x v="1"/>
    <s v="Stationery Hub"/>
    <n v="2"/>
    <n v="650"/>
    <n v="5"/>
    <n v="1300"/>
    <n v="65"/>
    <n v="1235"/>
    <n v="972.04"/>
    <n v="262.95999999999998"/>
    <x v="1"/>
    <s v="Coimbatore"/>
    <s v="Tamil Nadu"/>
    <s v="India"/>
    <s v="Credit Card"/>
    <x v="2"/>
    <s v="Standard"/>
    <x v="0"/>
    <s v="No"/>
    <s v="No"/>
  </r>
  <r>
    <x v="6067"/>
    <x v="491"/>
    <s v="CUST12246"/>
    <s v="Customer 2246"/>
    <n v="26"/>
    <s v="New"/>
    <s v="P1004"/>
    <s v="Smartwatch"/>
    <x v="0"/>
    <s v="TechSource India"/>
    <n v="3"/>
    <n v="6500"/>
    <n v="10"/>
    <n v="19500"/>
    <n v="1950"/>
    <n v="17550"/>
    <n v="11765.99"/>
    <n v="5784.01"/>
    <x v="1"/>
    <s v="Chandigarh"/>
    <s v="Chandigarh"/>
    <s v="India"/>
    <s v="Credit Card"/>
    <x v="2"/>
    <s v="Express"/>
    <x v="3"/>
    <s v="No"/>
    <s v="No"/>
  </r>
  <r>
    <x v="6068"/>
    <x v="491"/>
    <s v="CUST11842"/>
    <s v="Customer 1842"/>
    <n v="32"/>
    <s v="New"/>
    <s v="P4004"/>
    <s v="Shampoo"/>
    <x v="4"/>
    <s v="BeautyCare"/>
    <n v="2"/>
    <n v="550"/>
    <n v="20"/>
    <n v="1100"/>
    <n v="220"/>
    <n v="880"/>
    <n v="493.23"/>
    <n v="386.77"/>
    <x v="2"/>
    <s v="Surat"/>
    <s v="Gujarat"/>
    <s v="India"/>
    <s v="Cash on Delivery"/>
    <x v="2"/>
    <s v="Express"/>
    <x v="0"/>
    <s v="No"/>
    <s v="No"/>
  </r>
  <r>
    <x v="6069"/>
    <x v="491"/>
    <s v="CUST11331"/>
    <s v="Customer 1331"/>
    <n v="23"/>
    <s v="Loyal"/>
    <s v="P1007"/>
    <s v="Mouse"/>
    <x v="0"/>
    <s v="RetailHub"/>
    <n v="2"/>
    <n v="900"/>
    <n v="20"/>
    <n v="1800"/>
    <n v="360"/>
    <n v="1440"/>
    <n v="973.88"/>
    <n v="466.12"/>
    <x v="1"/>
    <s v="Visakhapatnam"/>
    <s v="Andhra Pradesh"/>
    <s v="India"/>
    <s v="Wallet"/>
    <x v="0"/>
    <s v="Express"/>
    <x v="0"/>
    <s v="No"/>
    <s v="No"/>
  </r>
  <r>
    <x v="6070"/>
    <x v="491"/>
    <s v="CUST11097"/>
    <s v="Customer 1097"/>
    <n v="18"/>
    <s v="New"/>
    <s v="P4002"/>
    <s v="Moisturizer"/>
    <x v="4"/>
    <s v="BeautyCare"/>
    <n v="2"/>
    <n v="650"/>
    <n v="20"/>
    <n v="1300"/>
    <n v="260"/>
    <n v="1040"/>
    <n v="732.76"/>
    <n v="307.24"/>
    <x v="0"/>
    <s v="Visakhapatnam"/>
    <s v="Andhra Pradesh"/>
    <s v="India"/>
    <s v="UPI"/>
    <x v="1"/>
    <s v="Standard"/>
    <x v="1"/>
    <s v="No"/>
    <s v="No"/>
  </r>
  <r>
    <x v="6071"/>
    <x v="491"/>
    <s v="CUST10697"/>
    <s v="Customer 697"/>
    <n v="45"/>
    <s v="Loyal"/>
    <s v="P5001"/>
    <s v="Notebook Set"/>
    <x v="1"/>
    <s v="Stationery Hub"/>
    <n v="1"/>
    <n v="500"/>
    <n v="0"/>
    <n v="500"/>
    <n v="0"/>
    <n v="500"/>
    <n v="312.12"/>
    <n v="187.88"/>
    <x v="2"/>
    <s v="Bengaluru"/>
    <s v="Karnataka"/>
    <s v="India"/>
    <s v="Cash on Delivery"/>
    <x v="1"/>
    <s v="Standard"/>
    <x v="0"/>
    <s v="No"/>
    <s v="No"/>
  </r>
  <r>
    <x v="6072"/>
    <x v="491"/>
    <s v="CUST10990"/>
    <s v="Customer 990"/>
    <n v="51"/>
    <s v="New"/>
    <s v="P2001"/>
    <s v="Running Shoes"/>
    <x v="3"/>
    <s v="FashionMart"/>
    <n v="1"/>
    <n v="3200"/>
    <n v="25"/>
    <n v="3200"/>
    <n v="800"/>
    <n v="2400"/>
    <n v="1331.13"/>
    <n v="1068.8699999999999"/>
    <x v="1"/>
    <s v="Surat"/>
    <s v="Gujarat"/>
    <s v="India"/>
    <s v="Credit Card"/>
    <x v="2"/>
    <s v="Standard"/>
    <x v="0"/>
    <s v="No"/>
    <s v="No"/>
  </r>
  <r>
    <x v="6073"/>
    <x v="491"/>
    <s v="CUST12076"/>
    <s v="Customer 2076"/>
    <n v="34"/>
    <s v="Returning"/>
    <s v="P1002"/>
    <s v="Smartphone"/>
    <x v="0"/>
    <s v="Global Traders"/>
    <n v="1"/>
    <n v="28000"/>
    <n v="5"/>
    <n v="28000"/>
    <n v="1400"/>
    <n v="26600"/>
    <n v="20030.09"/>
    <n v="6569.91"/>
    <x v="1"/>
    <s v="Patna"/>
    <s v="Bihar"/>
    <s v="India"/>
    <s v="Wallet"/>
    <x v="2"/>
    <s v="Express"/>
    <x v="3"/>
    <s v="No"/>
    <s v="No"/>
  </r>
  <r>
    <x v="6074"/>
    <x v="491"/>
    <s v="CUST10686"/>
    <s v="Customer 686"/>
    <n v="47"/>
    <s v="Returning"/>
    <s v="P3005"/>
    <s v="Bedsheet Set"/>
    <x v="2"/>
    <s v="RetailHub"/>
    <n v="2"/>
    <n v="1800"/>
    <n v="20"/>
    <n v="3600"/>
    <n v="720"/>
    <n v="2880"/>
    <n v="1596.33"/>
    <n v="1283.67"/>
    <x v="2"/>
    <s v="Jaipur"/>
    <s v="Rajasthan"/>
    <s v="India"/>
    <s v="Debit Card"/>
    <x v="1"/>
    <s v="Standard"/>
    <x v="0"/>
    <s v="No"/>
    <s v="Yes"/>
  </r>
  <r>
    <x v="6075"/>
    <x v="491"/>
    <s v="CUST10569"/>
    <s v="Customer 569"/>
    <n v="23"/>
    <s v="New"/>
    <s v="P2006"/>
    <s v="Womens Kurti"/>
    <x v="3"/>
    <s v="FashionMart"/>
    <n v="1"/>
    <n v="1400"/>
    <n v="15"/>
    <n v="1400"/>
    <n v="210"/>
    <n v="1190"/>
    <n v="712.21"/>
    <n v="477.79"/>
    <x v="1"/>
    <s v="Visakhapatnam"/>
    <s v="Andhra Pradesh"/>
    <s v="India"/>
    <s v="Cash on Delivery"/>
    <x v="0"/>
    <s v="Standard"/>
    <x v="0"/>
    <s v="No"/>
    <s v="No"/>
  </r>
  <r>
    <x v="6076"/>
    <x v="491"/>
    <s v="CUST10060"/>
    <s v="Customer 60"/>
    <n v="52"/>
    <s v="Returning"/>
    <s v="P5001"/>
    <s v="Notebook Set"/>
    <x v="1"/>
    <s v="Stationery Hub"/>
    <n v="2"/>
    <n v="500"/>
    <n v="25"/>
    <n v="1000"/>
    <n v="250"/>
    <n v="750"/>
    <n v="528.59"/>
    <n v="221.41"/>
    <x v="1"/>
    <s v="Bengaluru"/>
    <s v="Karnataka"/>
    <s v="India"/>
    <s v="Credit Card"/>
    <x v="2"/>
    <s v="Standard"/>
    <x v="0"/>
    <s v="No"/>
    <s v="No"/>
  </r>
  <r>
    <x v="6077"/>
    <x v="491"/>
    <s v="CUST11695"/>
    <s v="Customer 1695"/>
    <n v="42"/>
    <s v="Returning"/>
    <s v="P5002"/>
    <s v="Novel"/>
    <x v="1"/>
    <s v="Stationery Hub"/>
    <n v="2"/>
    <n v="400"/>
    <n v="10"/>
    <n v="800"/>
    <n v="80"/>
    <n v="720"/>
    <n v="446.11"/>
    <n v="273.89"/>
    <x v="1"/>
    <s v="Indore"/>
    <s v="Madhya Pradesh"/>
    <s v="India"/>
    <s v="Net Banking"/>
    <x v="1"/>
    <s v="Same Day"/>
    <x v="0"/>
    <s v="Yes"/>
    <s v="No"/>
  </r>
  <r>
    <x v="6078"/>
    <x v="492"/>
    <s v="CUST11216"/>
    <s v="Customer 1216"/>
    <n v="38"/>
    <s v="New"/>
    <s v="P2002"/>
    <s v="Jeans"/>
    <x v="3"/>
    <s v="FashionMart"/>
    <n v="3"/>
    <n v="2200"/>
    <n v="5"/>
    <n v="6600"/>
    <n v="330"/>
    <n v="6270"/>
    <n v="5100.22"/>
    <n v="1169.78"/>
    <x v="2"/>
    <s v="Ahmedabad"/>
    <s v="Gujarat"/>
    <s v="India"/>
    <s v="Wallet"/>
    <x v="1"/>
    <s v="Standard"/>
    <x v="3"/>
    <s v="No"/>
    <s v="No"/>
  </r>
  <r>
    <x v="6079"/>
    <x v="492"/>
    <s v="CUST11239"/>
    <s v="Customer 1239"/>
    <n v="25"/>
    <s v="Loyal"/>
    <s v="P3007"/>
    <s v="Vacuum Cleaner"/>
    <x v="2"/>
    <s v="Global Traders"/>
    <n v="2"/>
    <n v="8500"/>
    <n v="5"/>
    <n v="17000"/>
    <n v="850"/>
    <n v="16150"/>
    <n v="13220.2"/>
    <n v="2929.8"/>
    <x v="1"/>
    <s v="Surat"/>
    <s v="Gujarat"/>
    <s v="India"/>
    <s v="Credit Card"/>
    <x v="2"/>
    <s v="Express"/>
    <x v="2"/>
    <s v="No"/>
    <s v="No"/>
  </r>
  <r>
    <x v="6080"/>
    <x v="492"/>
    <s v="CUST10769"/>
    <s v="Customer 769"/>
    <n v="40"/>
    <s v="Returning"/>
    <s v="P2004"/>
    <s v="Jacket"/>
    <x v="3"/>
    <s v="Global Traders"/>
    <n v="2"/>
    <n v="3500"/>
    <n v="5"/>
    <n v="7000"/>
    <n v="350"/>
    <n v="6650"/>
    <n v="4165.01"/>
    <n v="2484.9899999999998"/>
    <x v="1"/>
    <s v="Visakhapatnam"/>
    <s v="Andhra Pradesh"/>
    <s v="India"/>
    <s v="Credit Card"/>
    <x v="0"/>
    <s v="Standard"/>
    <x v="0"/>
    <s v="No"/>
    <s v="No"/>
  </r>
  <r>
    <x v="6081"/>
    <x v="492"/>
    <s v="CUST11720"/>
    <s v="Customer 1720"/>
    <n v="18"/>
    <s v="New"/>
    <s v="P1008"/>
    <s v="Monitor"/>
    <x v="0"/>
    <s v="Global Traders"/>
    <n v="2"/>
    <n v="14500"/>
    <n v="20"/>
    <n v="29000"/>
    <n v="5800"/>
    <n v="23200"/>
    <n v="14732.69"/>
    <n v="8467.31"/>
    <x v="0"/>
    <s v="Guwahati"/>
    <s v="Assam"/>
    <s v="India"/>
    <s v="Net Banking"/>
    <x v="0"/>
    <s v="Standard"/>
    <x v="0"/>
    <s v="No"/>
    <s v="No"/>
  </r>
  <r>
    <x v="6082"/>
    <x v="492"/>
    <s v="CUST10457"/>
    <s v="Customer 457"/>
    <n v="36"/>
    <s v="Returning"/>
    <s v="P5005"/>
    <s v="Desk Organizer"/>
    <x v="1"/>
    <s v="Stationery Hub"/>
    <n v="5"/>
    <n v="600"/>
    <n v="15"/>
    <n v="3000"/>
    <n v="450"/>
    <n v="2550"/>
    <n v="1851.7"/>
    <n v="698.3"/>
    <x v="0"/>
    <s v="Ahmedabad"/>
    <s v="Gujarat"/>
    <s v="India"/>
    <s v="Credit Card"/>
    <x v="2"/>
    <s v="Standard"/>
    <x v="0"/>
    <s v="No"/>
    <s v="No"/>
  </r>
  <r>
    <x v="6083"/>
    <x v="492"/>
    <s v="CUST11564"/>
    <s v="Customer 1564"/>
    <n v="48"/>
    <s v="New"/>
    <s v="P1005"/>
    <s v="Tablet"/>
    <x v="0"/>
    <s v="RetailHub"/>
    <n v="1"/>
    <n v="18000"/>
    <n v="5"/>
    <n v="18000"/>
    <n v="900"/>
    <n v="17100"/>
    <n v="13001.67"/>
    <n v="4098.33"/>
    <x v="2"/>
    <s v="Visakhapatnam"/>
    <s v="Andhra Pradesh"/>
    <s v="India"/>
    <s v="Net Banking"/>
    <x v="2"/>
    <s v="Standard"/>
    <x v="0"/>
    <s v="No"/>
    <s v="Yes"/>
  </r>
  <r>
    <x v="6084"/>
    <x v="492"/>
    <s v="CUST11603"/>
    <s v="Customer 1603"/>
    <n v="52"/>
    <s v="Returning"/>
    <s v="P2002"/>
    <s v="Jeans"/>
    <x v="3"/>
    <s v="FashionMart"/>
    <n v="1"/>
    <n v="2200"/>
    <n v="10"/>
    <n v="2200"/>
    <n v="220"/>
    <n v="1980"/>
    <n v="1346.85"/>
    <n v="633.15"/>
    <x v="1"/>
    <s v="Chandigarh"/>
    <s v="Chandigarh"/>
    <s v="India"/>
    <s v="Wallet"/>
    <x v="2"/>
    <s v="Standard"/>
    <x v="0"/>
    <s v="No"/>
    <s v="No"/>
  </r>
  <r>
    <x v="6085"/>
    <x v="492"/>
    <s v="CUST11446"/>
    <s v="Customer 1446"/>
    <n v="59"/>
    <s v="Loyal"/>
    <s v="P5002"/>
    <s v="Novel"/>
    <x v="1"/>
    <s v="Stationery Hub"/>
    <n v="3"/>
    <n v="400"/>
    <n v="5"/>
    <n v="1200"/>
    <n v="60"/>
    <n v="1140"/>
    <n v="704.42"/>
    <n v="435.58"/>
    <x v="0"/>
    <s v="Indore"/>
    <s v="Madhya Pradesh"/>
    <s v="India"/>
    <s v="UPI"/>
    <x v="0"/>
    <s v="Standard"/>
    <x v="0"/>
    <s v="No"/>
    <s v="No"/>
  </r>
  <r>
    <x v="6086"/>
    <x v="492"/>
    <s v="CUST10885"/>
    <s v="Customer 885"/>
    <n v="35"/>
    <s v="Loyal"/>
    <s v="P2007"/>
    <s v="Saree"/>
    <x v="3"/>
    <s v="FashionMart"/>
    <n v="2"/>
    <n v="2600"/>
    <n v="15"/>
    <n v="5200"/>
    <n v="780"/>
    <n v="4420"/>
    <n v="2650.92"/>
    <n v="1769.08"/>
    <x v="1"/>
    <s v="Visakhapatnam"/>
    <s v="Andhra Pradesh"/>
    <s v="India"/>
    <s v="Debit Card"/>
    <x v="1"/>
    <s v="Standard"/>
    <x v="0"/>
    <s v="No"/>
    <s v="No"/>
  </r>
  <r>
    <x v="6087"/>
    <x v="492"/>
    <s v="CUST10998"/>
    <s v="Customer 998"/>
    <n v="26"/>
    <s v="Loyal"/>
    <s v="P3006"/>
    <s v="Water Bottle"/>
    <x v="2"/>
    <s v="Metro Supplies"/>
    <n v="3"/>
    <n v="700"/>
    <n v="20"/>
    <n v="2100"/>
    <n v="420"/>
    <n v="1680"/>
    <n v="1261.1400000000001"/>
    <n v="418.86"/>
    <x v="1"/>
    <s v="Lucknow"/>
    <s v="Uttar Pradesh"/>
    <s v="India"/>
    <s v="Net Banking"/>
    <x v="2"/>
    <s v="Standard"/>
    <x v="0"/>
    <s v="No"/>
    <s v="No"/>
  </r>
  <r>
    <x v="6088"/>
    <x v="492"/>
    <s v="CUST10575"/>
    <s v="Customer 575"/>
    <n v="43"/>
    <s v="New"/>
    <s v="P1010"/>
    <s v="Bluetooth Speaker"/>
    <x v="0"/>
    <s v="Prime Distributors"/>
    <n v="1"/>
    <n v="3200"/>
    <n v="5"/>
    <n v="3200"/>
    <n v="160"/>
    <n v="3040"/>
    <n v="1940.45"/>
    <n v="1099.55"/>
    <x v="0"/>
    <s v="Jaipur"/>
    <s v="Rajasthan"/>
    <s v="India"/>
    <s v="Net Banking"/>
    <x v="0"/>
    <s v="Express"/>
    <x v="3"/>
    <s v="Yes"/>
    <s v="No"/>
  </r>
  <r>
    <x v="6089"/>
    <x v="492"/>
    <s v="CUST12041"/>
    <s v="Customer 2041"/>
    <n v="23"/>
    <s v="Returning"/>
    <s v="P1010"/>
    <s v="Bluetooth Speaker"/>
    <x v="0"/>
    <s v="Prime Distributors"/>
    <n v="1"/>
    <n v="3200"/>
    <n v="20"/>
    <n v="3200"/>
    <n v="640"/>
    <n v="2560"/>
    <n v="1450.89"/>
    <n v="1109.1099999999999"/>
    <x v="2"/>
    <s v="Lucknow"/>
    <s v="Uttar Pradesh"/>
    <s v="India"/>
    <s v="Credit Card"/>
    <x v="1"/>
    <s v="Express"/>
    <x v="0"/>
    <s v="No"/>
    <s v="No"/>
  </r>
  <r>
    <x v="6090"/>
    <x v="493"/>
    <s v="CUST11104"/>
    <s v="Customer 1104"/>
    <n v="40"/>
    <s v="New"/>
    <s v="P4005"/>
    <s v="Perfume"/>
    <x v="4"/>
    <s v="BeautyCare"/>
    <n v="1"/>
    <n v="1800"/>
    <n v="10"/>
    <n v="1800"/>
    <n v="180"/>
    <n v="1620"/>
    <n v="1079.51"/>
    <n v="540.49"/>
    <x v="1"/>
    <s v="Ahmedabad"/>
    <s v="Gujarat"/>
    <s v="India"/>
    <s v="UPI"/>
    <x v="2"/>
    <s v="Standard"/>
    <x v="0"/>
    <s v="No"/>
    <s v="No"/>
  </r>
  <r>
    <x v="6091"/>
    <x v="493"/>
    <s v="CUST12274"/>
    <s v="Customer 2274"/>
    <n v="29"/>
    <s v="Returning"/>
    <s v="P1008"/>
    <s v="Monitor"/>
    <x v="0"/>
    <s v="Global Traders"/>
    <n v="1"/>
    <n v="14500"/>
    <n v="10"/>
    <n v="14500"/>
    <n v="1450"/>
    <n v="13050"/>
    <n v="8347.0300000000007"/>
    <n v="4702.97"/>
    <x v="1"/>
    <s v="Bhubaneswar"/>
    <s v="Odisha"/>
    <s v="India"/>
    <s v="Cash on Delivery"/>
    <x v="0"/>
    <s v="Standard"/>
    <x v="0"/>
    <s v="No"/>
    <s v="No"/>
  </r>
  <r>
    <x v="6092"/>
    <x v="493"/>
    <s v="CUST12420"/>
    <s v="Customer 2420"/>
    <n v="48"/>
    <s v="Returning"/>
    <s v="P2004"/>
    <s v="Jacket"/>
    <x v="3"/>
    <s v="Global Traders"/>
    <n v="1"/>
    <n v="3500"/>
    <n v="20"/>
    <n v="3500"/>
    <n v="700"/>
    <n v="2800"/>
    <n v="2133.79"/>
    <n v="666.21"/>
    <x v="0"/>
    <s v="Bhubaneswar"/>
    <s v="Odisha"/>
    <s v="India"/>
    <s v="Debit Card"/>
    <x v="0"/>
    <s v="Same Day"/>
    <x v="0"/>
    <s v="No"/>
    <s v="No"/>
  </r>
  <r>
    <x v="6093"/>
    <x v="493"/>
    <s v="CUST11597"/>
    <s v="Customer 1597"/>
    <n v="25"/>
    <s v="New"/>
    <s v="P1008"/>
    <s v="Monitor"/>
    <x v="0"/>
    <s v="Global Traders"/>
    <n v="2"/>
    <n v="14500"/>
    <n v="10"/>
    <n v="29000"/>
    <n v="2900"/>
    <n v="26100"/>
    <n v="17629.650000000001"/>
    <n v="8470.35"/>
    <x v="1"/>
    <s v="Jaipur"/>
    <s v="Rajasthan"/>
    <s v="India"/>
    <s v="Debit Card"/>
    <x v="1"/>
    <s v="Standard"/>
    <x v="0"/>
    <s v="No"/>
    <s v="No"/>
  </r>
  <r>
    <x v="6094"/>
    <x v="493"/>
    <s v="CUST11973"/>
    <s v="Customer 1973"/>
    <n v="30"/>
    <s v="New"/>
    <s v="P1006"/>
    <s v="Keyboard"/>
    <x v="0"/>
    <s v="Metro Supplies"/>
    <n v="2"/>
    <n v="1800"/>
    <n v="15"/>
    <n v="3600"/>
    <n v="540"/>
    <n v="3060"/>
    <n v="1751.36"/>
    <n v="1308.6400000000001"/>
    <x v="1"/>
    <s v="Hyderabad"/>
    <s v="Telangana"/>
    <s v="India"/>
    <s v="Net Banking"/>
    <x v="0"/>
    <s v="Express"/>
    <x v="0"/>
    <s v="No"/>
    <s v="No"/>
  </r>
  <r>
    <x v="6095"/>
    <x v="493"/>
    <s v="CUST11712"/>
    <s v="Customer 1712"/>
    <n v="36"/>
    <s v="Loyal"/>
    <s v="P3004"/>
    <s v="Cookware Set"/>
    <x v="2"/>
    <s v="HomeNeeds"/>
    <n v="3"/>
    <n v="3500"/>
    <n v="10"/>
    <n v="10500"/>
    <n v="1050"/>
    <n v="9450"/>
    <n v="7012.31"/>
    <n v="2437.69"/>
    <x v="0"/>
    <s v="Surat"/>
    <s v="Gujarat"/>
    <s v="India"/>
    <s v="Cash on Delivery"/>
    <x v="1"/>
    <s v="Standard"/>
    <x v="0"/>
    <s v="No"/>
    <s v="No"/>
  </r>
  <r>
    <x v="6096"/>
    <x v="493"/>
    <s v="CUST12257"/>
    <s v="Customer 2257"/>
    <n v="43"/>
    <s v="Loyal"/>
    <s v="P1005"/>
    <s v="Tablet"/>
    <x v="0"/>
    <s v="RetailHub"/>
    <n v="1"/>
    <n v="18000"/>
    <n v="0"/>
    <n v="18000"/>
    <n v="0"/>
    <n v="18000"/>
    <n v="14423.71"/>
    <n v="3576.29"/>
    <x v="0"/>
    <s v="Coimbatore"/>
    <s v="Tamil Nadu"/>
    <s v="India"/>
    <s v="Debit Card"/>
    <x v="1"/>
    <s v="Standard"/>
    <x v="0"/>
    <s v="No"/>
    <s v="No"/>
  </r>
  <r>
    <x v="6097"/>
    <x v="493"/>
    <s v="CUST12475"/>
    <s v="Customer 2475"/>
    <n v="19"/>
    <s v="Returning"/>
    <s v="P4003"/>
    <s v="Sunscreen"/>
    <x v="4"/>
    <s v="BeautyCare"/>
    <n v="1"/>
    <n v="700"/>
    <n v="10"/>
    <n v="700"/>
    <n v="70"/>
    <n v="630"/>
    <n v="423.27"/>
    <n v="206.73"/>
    <x v="1"/>
    <s v="Chennai"/>
    <s v="Tamil Nadu"/>
    <s v="India"/>
    <s v="Wallet"/>
    <x v="0"/>
    <s v="Express"/>
    <x v="0"/>
    <s v="No"/>
    <s v="No"/>
  </r>
  <r>
    <x v="6098"/>
    <x v="493"/>
    <s v="CUST10387"/>
    <s v="Customer 387"/>
    <n v="51"/>
    <s v="Loyal"/>
    <s v="P4004"/>
    <s v="Shampoo"/>
    <x v="4"/>
    <s v="BeautyCare"/>
    <n v="3"/>
    <n v="550"/>
    <n v="10"/>
    <n v="1650"/>
    <n v="165"/>
    <n v="1485"/>
    <n v="965.57"/>
    <n v="519.42999999999995"/>
    <x v="2"/>
    <s v="Chennai"/>
    <s v="Tamil Nadu"/>
    <s v="India"/>
    <s v="Wallet"/>
    <x v="0"/>
    <s v="Standard"/>
    <x v="0"/>
    <s v="No"/>
    <s v="No"/>
  </r>
  <r>
    <x v="6099"/>
    <x v="493"/>
    <s v="CUST10278"/>
    <s v="Customer 278"/>
    <n v="25"/>
    <s v="New"/>
    <s v="P3007"/>
    <s v="Vacuum Cleaner"/>
    <x v="2"/>
    <s v="Global Traders"/>
    <n v="3"/>
    <n v="8500"/>
    <n v="5"/>
    <n v="25500"/>
    <n v="1275"/>
    <n v="24225"/>
    <n v="17517.72"/>
    <n v="6707.28"/>
    <x v="1"/>
    <s v="Patna"/>
    <s v="Bihar"/>
    <s v="India"/>
    <s v="UPI"/>
    <x v="1"/>
    <s v="Same Day"/>
    <x v="3"/>
    <s v="Yes"/>
    <s v="No"/>
  </r>
  <r>
    <x v="6100"/>
    <x v="493"/>
    <s v="CUST10168"/>
    <s v="Customer 168"/>
    <n v="38"/>
    <s v="New"/>
    <s v="P5004"/>
    <s v="Pen Set"/>
    <x v="1"/>
    <s v="Stationery Hub"/>
    <n v="3"/>
    <n v="250"/>
    <n v="20"/>
    <n v="750"/>
    <n v="150"/>
    <n v="600"/>
    <n v="432.31"/>
    <n v="167.69"/>
    <x v="0"/>
    <s v="Delhi"/>
    <s v="Delhi"/>
    <s v="India"/>
    <s v="UPI"/>
    <x v="1"/>
    <s v="Standard"/>
    <x v="0"/>
    <s v="No"/>
    <s v="No"/>
  </r>
  <r>
    <x v="6101"/>
    <x v="493"/>
    <s v="CUST10710"/>
    <s v="Customer 710"/>
    <n v="59"/>
    <s v="New"/>
    <s v="P3004"/>
    <s v="Cookware Set"/>
    <x v="2"/>
    <s v="HomeNeeds"/>
    <n v="2"/>
    <n v="3500"/>
    <n v="15"/>
    <n v="7000"/>
    <n v="1050"/>
    <n v="5950"/>
    <n v="3853.31"/>
    <n v="2096.69"/>
    <x v="1"/>
    <s v="Bhubaneswar"/>
    <s v="Odisha"/>
    <s v="India"/>
    <s v="Debit Card"/>
    <x v="2"/>
    <s v="Standard"/>
    <x v="0"/>
    <s v="No"/>
    <s v="No"/>
  </r>
  <r>
    <x v="6102"/>
    <x v="493"/>
    <s v="CUST11087"/>
    <s v="Customer 1087"/>
    <n v="49"/>
    <s v="Returning"/>
    <s v="P3005"/>
    <s v="Bedsheet Set"/>
    <x v="2"/>
    <s v="RetailHub"/>
    <n v="1"/>
    <n v="1800"/>
    <n v="15"/>
    <n v="1800"/>
    <n v="270"/>
    <n v="1530"/>
    <n v="885.08"/>
    <n v="644.91999999999996"/>
    <x v="0"/>
    <s v="Lucknow"/>
    <s v="Uttar Pradesh"/>
    <s v="India"/>
    <s v="Cash on Delivery"/>
    <x v="2"/>
    <s v="Same Day"/>
    <x v="0"/>
    <s v="Yes"/>
    <s v="No"/>
  </r>
  <r>
    <x v="6103"/>
    <x v="493"/>
    <s v="CUST10076"/>
    <s v="Customer 76"/>
    <n v="43"/>
    <s v="New"/>
    <s v="P3001"/>
    <s v="Coffee Maker"/>
    <x v="2"/>
    <s v="HomeNeeds"/>
    <n v="3"/>
    <n v="4200"/>
    <n v="15"/>
    <n v="12600"/>
    <n v="1890"/>
    <n v="10710"/>
    <n v="8336.7199999999993"/>
    <n v="2373.2800000000002"/>
    <x v="1"/>
    <s v="Indore"/>
    <s v="Madhya Pradesh"/>
    <s v="India"/>
    <s v="Wallet"/>
    <x v="1"/>
    <s v="Standard"/>
    <x v="0"/>
    <s v="No"/>
    <s v="No"/>
  </r>
  <r>
    <x v="6104"/>
    <x v="493"/>
    <s v="CUST11397"/>
    <s v="Customer 1397"/>
    <n v="28"/>
    <s v="Returning"/>
    <s v="P3007"/>
    <s v="Vacuum Cleaner"/>
    <x v="2"/>
    <s v="Global Traders"/>
    <n v="2"/>
    <n v="8500"/>
    <n v="20"/>
    <n v="17000"/>
    <n v="3400"/>
    <n v="13600"/>
    <n v="9061.02"/>
    <n v="4538.9799999999996"/>
    <x v="1"/>
    <s v="Kolkata"/>
    <s v="West Bengal"/>
    <s v="India"/>
    <s v="Net Banking"/>
    <x v="0"/>
    <s v="Standard"/>
    <x v="0"/>
    <s v="No"/>
    <s v="No"/>
  </r>
  <r>
    <x v="6105"/>
    <x v="493"/>
    <s v="CUST11586"/>
    <s v="Customer 1586"/>
    <n v="35"/>
    <s v="Loyal"/>
    <s v="P3007"/>
    <s v="Vacuum Cleaner"/>
    <x v="2"/>
    <s v="Global Traders"/>
    <n v="1"/>
    <n v="8500"/>
    <n v="15"/>
    <n v="8500"/>
    <n v="1275"/>
    <n v="7225"/>
    <n v="5371.74"/>
    <n v="1853.26"/>
    <x v="1"/>
    <s v="Indore"/>
    <s v="Madhya Pradesh"/>
    <s v="India"/>
    <s v="Wallet"/>
    <x v="1"/>
    <s v="Express"/>
    <x v="0"/>
    <s v="No"/>
    <s v="No"/>
  </r>
  <r>
    <x v="6106"/>
    <x v="493"/>
    <s v="CUST11014"/>
    <s v="Customer 1014"/>
    <n v="45"/>
    <s v="Loyal"/>
    <s v="P2003"/>
    <s v="T-Shirt"/>
    <x v="3"/>
    <s v="RetailHub"/>
    <n v="2"/>
    <n v="900"/>
    <n v="10"/>
    <n v="1800"/>
    <n v="180"/>
    <n v="1620"/>
    <n v="1127.5999999999999"/>
    <n v="492.4"/>
    <x v="2"/>
    <s v="Coimbatore"/>
    <s v="Tamil Nadu"/>
    <s v="India"/>
    <s v="Credit Card"/>
    <x v="1"/>
    <s v="Standard"/>
    <x v="0"/>
    <s v="No"/>
    <s v="No"/>
  </r>
  <r>
    <x v="6107"/>
    <x v="493"/>
    <s v="CUST11774"/>
    <s v="Customer 1774"/>
    <n v="47"/>
    <s v="New"/>
    <s v="P4004"/>
    <s v="Shampoo"/>
    <x v="4"/>
    <s v="BeautyCare"/>
    <n v="3"/>
    <n v="550"/>
    <n v="15"/>
    <n v="1650"/>
    <n v="247.5"/>
    <n v="1402.5"/>
    <n v="1039.3599999999999"/>
    <n v="363.14"/>
    <x v="1"/>
    <s v="Guwahati"/>
    <s v="Assam"/>
    <s v="India"/>
    <s v="Debit Card"/>
    <x v="2"/>
    <s v="Express"/>
    <x v="0"/>
    <s v="No"/>
    <s v="No"/>
  </r>
  <r>
    <x v="6108"/>
    <x v="494"/>
    <s v="CUST10489"/>
    <s v="Customer 489"/>
    <n v="46"/>
    <s v="New"/>
    <s v="P1004"/>
    <s v="Smartwatch"/>
    <x v="0"/>
    <s v="TechSource India"/>
    <n v="2"/>
    <n v="6500"/>
    <n v="5"/>
    <n v="13000"/>
    <n v="650"/>
    <n v="12350"/>
    <n v="6853.73"/>
    <n v="5496.27"/>
    <x v="1"/>
    <s v="Coimbatore"/>
    <s v="Tamil Nadu"/>
    <s v="India"/>
    <s v="Cash on Delivery"/>
    <x v="0"/>
    <s v="Standard"/>
    <x v="4"/>
    <s v="No"/>
    <s v="No"/>
  </r>
  <r>
    <x v="6109"/>
    <x v="494"/>
    <s v="CUST11407"/>
    <s v="Customer 1407"/>
    <n v="19"/>
    <s v="Returning"/>
    <s v="P4003"/>
    <s v="Sunscreen"/>
    <x v="4"/>
    <s v="BeautyCare"/>
    <n v="1"/>
    <n v="700"/>
    <n v="25"/>
    <n v="700"/>
    <n v="175"/>
    <n v="525"/>
    <n v="374.13"/>
    <n v="150.87"/>
    <x v="1"/>
    <s v="Bhubaneswar"/>
    <s v="Odisha"/>
    <s v="India"/>
    <s v="Credit Card"/>
    <x v="1"/>
    <s v="Express"/>
    <x v="0"/>
    <s v="No"/>
    <s v="No"/>
  </r>
  <r>
    <x v="6110"/>
    <x v="494"/>
    <s v="CUST12219"/>
    <s v="Customer 2219"/>
    <n v="42"/>
    <s v="New"/>
    <s v="P1007"/>
    <s v="Mouse"/>
    <x v="0"/>
    <s v="RetailHub"/>
    <n v="2"/>
    <n v="900"/>
    <n v="5"/>
    <n v="1800"/>
    <n v="90"/>
    <n v="1710"/>
    <n v="1168.58"/>
    <n v="541.41999999999996"/>
    <x v="1"/>
    <s v="Bhopal"/>
    <s v="Madhya Pradesh"/>
    <s v="India"/>
    <s v="UPI"/>
    <x v="0"/>
    <s v="Express"/>
    <x v="2"/>
    <s v="No"/>
    <s v="No"/>
  </r>
  <r>
    <x v="6111"/>
    <x v="494"/>
    <s v="CUST11772"/>
    <s v="Customer 1772"/>
    <n v="56"/>
    <s v="Loyal"/>
    <s v="P3001"/>
    <s v="Coffee Maker"/>
    <x v="2"/>
    <s v="HomeNeeds"/>
    <n v="2"/>
    <n v="4200"/>
    <n v="15"/>
    <n v="8400"/>
    <n v="1260"/>
    <n v="7140"/>
    <n v="5565.34"/>
    <n v="1574.66"/>
    <x v="1"/>
    <s v="Bengaluru"/>
    <s v="Karnataka"/>
    <s v="India"/>
    <s v="UPI"/>
    <x v="2"/>
    <s v="Express"/>
    <x v="0"/>
    <s v="No"/>
    <s v="No"/>
  </r>
  <r>
    <x v="6112"/>
    <x v="494"/>
    <s v="CUST11339"/>
    <s v="Customer 1339"/>
    <n v="58"/>
    <s v="Returning"/>
    <s v="P3004"/>
    <s v="Cookware Set"/>
    <x v="2"/>
    <s v="HomeNeeds"/>
    <n v="2"/>
    <n v="3500"/>
    <n v="30"/>
    <n v="7000"/>
    <n v="2100"/>
    <n v="4900"/>
    <n v="2987.95"/>
    <n v="1912.05"/>
    <x v="2"/>
    <s v="Visakhapatnam"/>
    <s v="Andhra Pradesh"/>
    <s v="India"/>
    <s v="Net Banking"/>
    <x v="0"/>
    <s v="Express"/>
    <x v="3"/>
    <s v="No"/>
    <s v="No"/>
  </r>
  <r>
    <x v="6113"/>
    <x v="494"/>
    <s v="CUST10250"/>
    <s v="Customer 250"/>
    <n v="58"/>
    <s v="Loyal"/>
    <s v="P2003"/>
    <s v="T-Shirt"/>
    <x v="3"/>
    <s v="RetailHub"/>
    <n v="2"/>
    <n v="900"/>
    <n v="15"/>
    <n v="1800"/>
    <n v="270"/>
    <n v="1530"/>
    <n v="1088.96"/>
    <n v="441.04"/>
    <x v="0"/>
    <s v="Kolkata"/>
    <s v="West Bengal"/>
    <s v="India"/>
    <s v="Wallet"/>
    <x v="1"/>
    <s v="Standard"/>
    <x v="0"/>
    <s v="No"/>
    <s v="No"/>
  </r>
  <r>
    <x v="6114"/>
    <x v="494"/>
    <s v="CUST12048"/>
    <s v="Customer 2048"/>
    <n v="34"/>
    <s v="New"/>
    <s v="P1006"/>
    <s v="Keyboard"/>
    <x v="0"/>
    <s v="Metro Supplies"/>
    <n v="1"/>
    <n v="1800"/>
    <n v="15"/>
    <n v="1800"/>
    <n v="270"/>
    <n v="1530"/>
    <n v="1078.8699999999999"/>
    <n v="451.13"/>
    <x v="0"/>
    <s v="Patna"/>
    <s v="Bihar"/>
    <s v="India"/>
    <s v="Wallet"/>
    <x v="1"/>
    <s v="Same Day"/>
    <x v="0"/>
    <s v="No"/>
    <s v="No"/>
  </r>
  <r>
    <x v="6115"/>
    <x v="494"/>
    <s v="CUST11537"/>
    <s v="Customer 1537"/>
    <n v="46"/>
    <s v="Loyal"/>
    <s v="P3003"/>
    <s v="Mixer Grinder"/>
    <x v="2"/>
    <s v="Prime Distributors"/>
    <n v="3"/>
    <n v="4800"/>
    <n v="5"/>
    <n v="14400"/>
    <n v="720"/>
    <n v="13680"/>
    <n v="9675.61"/>
    <n v="4004.39"/>
    <x v="0"/>
    <s v="Bengaluru"/>
    <s v="Karnataka"/>
    <s v="India"/>
    <s v="Debit Card"/>
    <x v="2"/>
    <s v="Standard"/>
    <x v="0"/>
    <s v="No"/>
    <s v="No"/>
  </r>
  <r>
    <x v="6116"/>
    <x v="494"/>
    <s v="CUST10202"/>
    <s v="Customer 202"/>
    <n v="48"/>
    <s v="New"/>
    <s v="P1001"/>
    <s v="Laptop"/>
    <x v="0"/>
    <s v="TechSource India"/>
    <n v="1"/>
    <n v="55000"/>
    <n v="0"/>
    <n v="55000"/>
    <n v="0"/>
    <n v="55000"/>
    <n v="36614.83"/>
    <n v="18385.169999999998"/>
    <x v="1"/>
    <s v="Surat"/>
    <s v="Gujarat"/>
    <s v="India"/>
    <s v="UPI"/>
    <x v="0"/>
    <s v="Express"/>
    <x v="3"/>
    <s v="No"/>
    <s v="No"/>
  </r>
  <r>
    <x v="6117"/>
    <x v="494"/>
    <s v="CUST12413"/>
    <s v="Customer 2413"/>
    <n v="52"/>
    <s v="Returning"/>
    <s v="P2007"/>
    <s v="Saree"/>
    <x v="3"/>
    <s v="FashionMart"/>
    <n v="1"/>
    <n v="2600"/>
    <n v="5"/>
    <n v="2600"/>
    <n v="130"/>
    <n v="2470"/>
    <n v="1729.79"/>
    <n v="740.21"/>
    <x v="2"/>
    <s v="Bhopal"/>
    <s v="Madhya Pradesh"/>
    <s v="India"/>
    <s v="Debit Card"/>
    <x v="2"/>
    <s v="Standard"/>
    <x v="0"/>
    <s v="No"/>
    <s v="No"/>
  </r>
  <r>
    <x v="6118"/>
    <x v="494"/>
    <s v="CUST10208"/>
    <s v="Customer 208"/>
    <n v="35"/>
    <s v="Returning"/>
    <s v="P2002"/>
    <s v="Jeans"/>
    <x v="3"/>
    <s v="FashionMart"/>
    <n v="4"/>
    <n v="2200"/>
    <n v="0"/>
    <n v="8800"/>
    <n v="0"/>
    <n v="8800"/>
    <n v="5768.17"/>
    <n v="3031.83"/>
    <x v="1"/>
    <s v="Visakhapatnam"/>
    <s v="Andhra Pradesh"/>
    <s v="India"/>
    <s v="Net Banking"/>
    <x v="0"/>
    <s v="Express"/>
    <x v="0"/>
    <s v="No"/>
    <s v="No"/>
  </r>
  <r>
    <x v="6119"/>
    <x v="494"/>
    <s v="CUST11367"/>
    <s v="Customer 1367"/>
    <n v="38"/>
    <s v="Returning"/>
    <s v="P1003"/>
    <s v="Headphones"/>
    <x v="0"/>
    <s v="Metro Supplies"/>
    <n v="4"/>
    <n v="2500"/>
    <n v="15"/>
    <n v="10000"/>
    <n v="1500"/>
    <n v="8500"/>
    <n v="4913.5"/>
    <n v="3586.5"/>
    <x v="1"/>
    <s v="Bengaluru"/>
    <s v="Karnataka"/>
    <s v="India"/>
    <s v="Net Banking"/>
    <x v="2"/>
    <s v="Standard"/>
    <x v="2"/>
    <s v="No"/>
    <s v="No"/>
  </r>
  <r>
    <x v="6120"/>
    <x v="494"/>
    <s v="CUST10345"/>
    <s v="Customer 345"/>
    <n v="48"/>
    <s v="Returning"/>
    <s v="P2005"/>
    <s v="Backpack"/>
    <x v="3"/>
    <s v="Metro Supplies"/>
    <n v="2"/>
    <n v="1800"/>
    <n v="10"/>
    <n v="3600"/>
    <n v="360"/>
    <n v="3240"/>
    <n v="2366.19"/>
    <n v="873.81"/>
    <x v="1"/>
    <s v="Chennai"/>
    <s v="Tamil Nadu"/>
    <s v="India"/>
    <s v="Net Banking"/>
    <x v="1"/>
    <s v="Express"/>
    <x v="0"/>
    <s v="No"/>
    <s v="No"/>
  </r>
  <r>
    <x v="6121"/>
    <x v="494"/>
    <s v="CUST11363"/>
    <s v="Customer 1363"/>
    <n v="33"/>
    <s v="Loyal"/>
    <s v="P3002"/>
    <s v="Air Fryer"/>
    <x v="2"/>
    <s v="HomeNeeds"/>
    <n v="1"/>
    <n v="6500"/>
    <n v="5"/>
    <n v="6500"/>
    <n v="325"/>
    <n v="6175"/>
    <n v="3657.21"/>
    <n v="2517.79"/>
    <x v="2"/>
    <s v="Chennai"/>
    <s v="Tamil Nadu"/>
    <s v="India"/>
    <s v="Credit Card"/>
    <x v="0"/>
    <s v="Express"/>
    <x v="0"/>
    <s v="No"/>
    <s v="No"/>
  </r>
  <r>
    <x v="6122"/>
    <x v="494"/>
    <s v="CUST11596"/>
    <s v="Customer 1596"/>
    <n v="40"/>
    <s v="Returning"/>
    <s v="P1002"/>
    <s v="Smartphone"/>
    <x v="0"/>
    <s v="Global Traders"/>
    <n v="5"/>
    <n v="28000"/>
    <n v="5"/>
    <n v="140000"/>
    <n v="7000"/>
    <n v="133000"/>
    <n v="104530.91"/>
    <n v="28469.09"/>
    <x v="2"/>
    <s v="Guwahati"/>
    <s v="Assam"/>
    <s v="India"/>
    <s v="Net Banking"/>
    <x v="2"/>
    <s v="Same Day"/>
    <x v="0"/>
    <s v="No"/>
    <s v="No"/>
  </r>
  <r>
    <x v="6123"/>
    <x v="494"/>
    <s v="CUST12411"/>
    <s v="Customer 2411"/>
    <n v="18"/>
    <s v="New"/>
    <s v="P1007"/>
    <s v="Mouse"/>
    <x v="0"/>
    <s v="RetailHub"/>
    <n v="1"/>
    <n v="900"/>
    <n v="10"/>
    <n v="900"/>
    <n v="90"/>
    <n v="810"/>
    <n v="525.04"/>
    <n v="284.95999999999998"/>
    <x v="1"/>
    <s v="Hyderabad"/>
    <s v="Telangana"/>
    <s v="India"/>
    <s v="Net Banking"/>
    <x v="2"/>
    <s v="Express"/>
    <x v="4"/>
    <s v="No"/>
    <s v="No"/>
  </r>
  <r>
    <x v="6124"/>
    <x v="495"/>
    <s v="CUST12429"/>
    <s v="Customer 2429"/>
    <n v="24"/>
    <s v="New"/>
    <s v="P2002"/>
    <s v="Jeans"/>
    <x v="3"/>
    <s v="FashionMart"/>
    <n v="2"/>
    <n v="2200"/>
    <n v="10"/>
    <n v="4400"/>
    <n v="440"/>
    <n v="3960"/>
    <n v="2964.82"/>
    <n v="995.18"/>
    <x v="1"/>
    <s v="Bhubaneswar"/>
    <s v="Odisha"/>
    <s v="India"/>
    <s v="Credit Card"/>
    <x v="1"/>
    <s v="Express"/>
    <x v="0"/>
    <s v="No"/>
    <s v="No"/>
  </r>
  <r>
    <x v="6125"/>
    <x v="495"/>
    <s v="CUST10322"/>
    <s v="Customer 322"/>
    <n v="21"/>
    <s v="Loyal"/>
    <s v="P1009"/>
    <s v="Power Bank"/>
    <x v="0"/>
    <s v="Prime Distributors"/>
    <n v="1"/>
    <n v="1600"/>
    <n v="20"/>
    <n v="1600"/>
    <n v="320"/>
    <n v="1280"/>
    <n v="793.26"/>
    <n v="486.74"/>
    <x v="1"/>
    <s v="Lucknow"/>
    <s v="Uttar Pradesh"/>
    <s v="India"/>
    <s v="Wallet"/>
    <x v="0"/>
    <s v="Standard"/>
    <x v="3"/>
    <s v="No"/>
    <s v="Yes"/>
  </r>
  <r>
    <x v="6126"/>
    <x v="495"/>
    <s v="CUST12275"/>
    <s v="Customer 2275"/>
    <n v="44"/>
    <s v="Loyal"/>
    <s v="P2003"/>
    <s v="T-Shirt"/>
    <x v="3"/>
    <s v="RetailHub"/>
    <n v="5"/>
    <n v="900"/>
    <n v="5"/>
    <n v="4500"/>
    <n v="225"/>
    <n v="4275"/>
    <n v="3336.77"/>
    <n v="938.23"/>
    <x v="2"/>
    <s v="Kolkata"/>
    <s v="West Bengal"/>
    <s v="India"/>
    <s v="UPI"/>
    <x v="2"/>
    <s v="Express"/>
    <x v="0"/>
    <s v="No"/>
    <s v="No"/>
  </r>
  <r>
    <x v="6127"/>
    <x v="495"/>
    <s v="CUST10783"/>
    <s v="Customer 783"/>
    <n v="21"/>
    <s v="New"/>
    <s v="P3002"/>
    <s v="Air Fryer"/>
    <x v="2"/>
    <s v="HomeNeeds"/>
    <n v="1"/>
    <n v="6500"/>
    <n v="10"/>
    <n v="6500"/>
    <n v="650"/>
    <n v="5850"/>
    <n v="3447.24"/>
    <n v="2402.7600000000002"/>
    <x v="1"/>
    <s v="Coimbatore"/>
    <s v="Tamil Nadu"/>
    <s v="India"/>
    <s v="Wallet"/>
    <x v="1"/>
    <s v="Express"/>
    <x v="0"/>
    <s v="No"/>
    <s v="No"/>
  </r>
  <r>
    <x v="6128"/>
    <x v="495"/>
    <s v="CUST10046"/>
    <s v="Customer 46"/>
    <n v="29"/>
    <s v="Returning"/>
    <s v="P1004"/>
    <s v="Smartwatch"/>
    <x v="0"/>
    <s v="TechSource India"/>
    <n v="1"/>
    <n v="6500"/>
    <n v="5"/>
    <n v="6500"/>
    <n v="325"/>
    <n v="6175"/>
    <n v="3478.17"/>
    <n v="2696.83"/>
    <x v="1"/>
    <s v="Bengaluru"/>
    <s v="Karnataka"/>
    <s v="India"/>
    <s v="UPI"/>
    <x v="2"/>
    <s v="Standard"/>
    <x v="0"/>
    <s v="No"/>
    <s v="No"/>
  </r>
  <r>
    <x v="6129"/>
    <x v="495"/>
    <s v="CUST11941"/>
    <s v="Customer 1941"/>
    <n v="52"/>
    <s v="Returning"/>
    <s v="P1006"/>
    <s v="Keyboard"/>
    <x v="0"/>
    <s v="Metro Supplies"/>
    <n v="2"/>
    <n v="1800"/>
    <n v="20"/>
    <n v="3600"/>
    <n v="720"/>
    <n v="2880"/>
    <n v="1894.2"/>
    <n v="985.8"/>
    <x v="1"/>
    <s v="Bhubaneswar"/>
    <s v="Odisha"/>
    <s v="India"/>
    <s v="Wallet"/>
    <x v="1"/>
    <s v="Standard"/>
    <x v="0"/>
    <s v="No"/>
    <s v="No"/>
  </r>
  <r>
    <x v="6130"/>
    <x v="495"/>
    <s v="CUST11290"/>
    <s v="Customer 1290"/>
    <n v="57"/>
    <s v="New"/>
    <s v="P5001"/>
    <s v="Notebook Set"/>
    <x v="1"/>
    <s v="Stationery Hub"/>
    <n v="2"/>
    <n v="500"/>
    <n v="10"/>
    <n v="1000"/>
    <n v="100"/>
    <n v="900"/>
    <n v="658.85"/>
    <n v="241.15"/>
    <x v="1"/>
    <s v="Bengaluru"/>
    <s v="Karnataka"/>
    <s v="India"/>
    <s v="Wallet"/>
    <x v="1"/>
    <s v="Standard"/>
    <x v="1"/>
    <s v="No"/>
    <s v="No"/>
  </r>
  <r>
    <x v="6131"/>
    <x v="495"/>
    <s v="CUST10720"/>
    <s v="Customer 720"/>
    <n v="25"/>
    <s v="Returning"/>
    <s v="P4002"/>
    <s v="Moisturizer"/>
    <x v="4"/>
    <s v="BeautyCare"/>
    <n v="1"/>
    <n v="650"/>
    <n v="10"/>
    <n v="650"/>
    <n v="65"/>
    <n v="585"/>
    <n v="385.69"/>
    <n v="199.31"/>
    <x v="1"/>
    <s v="Mumbai"/>
    <s v="Maharashtra"/>
    <s v="India"/>
    <s v="Wallet"/>
    <x v="0"/>
    <s v="Standard"/>
    <x v="0"/>
    <s v="No"/>
    <s v="Yes"/>
  </r>
  <r>
    <x v="6132"/>
    <x v="496"/>
    <s v="CUST10243"/>
    <s v="Customer 243"/>
    <n v="50"/>
    <s v="Returning"/>
    <s v="P4003"/>
    <s v="Sunscreen"/>
    <x v="4"/>
    <s v="BeautyCare"/>
    <n v="1"/>
    <n v="700"/>
    <n v="10"/>
    <n v="700"/>
    <n v="70"/>
    <n v="630"/>
    <n v="505.56"/>
    <n v="124.44"/>
    <x v="1"/>
    <s v="Mumbai"/>
    <s v="Maharashtra"/>
    <s v="India"/>
    <s v="Wallet"/>
    <x v="0"/>
    <s v="Standard"/>
    <x v="0"/>
    <s v="No"/>
    <s v="No"/>
  </r>
  <r>
    <x v="6133"/>
    <x v="496"/>
    <s v="CUST11926"/>
    <s v="Customer 1926"/>
    <n v="38"/>
    <s v="Loyal"/>
    <s v="P4004"/>
    <s v="Shampoo"/>
    <x v="4"/>
    <s v="BeautyCare"/>
    <n v="1"/>
    <n v="550"/>
    <n v="5"/>
    <n v="550"/>
    <n v="27.5"/>
    <n v="522.5"/>
    <n v="332.2"/>
    <n v="190.3"/>
    <x v="1"/>
    <s v="Kolkata"/>
    <s v="West Bengal"/>
    <s v="India"/>
    <s v="Debit Card"/>
    <x v="2"/>
    <s v="Standard"/>
    <x v="1"/>
    <s v="No"/>
    <s v="No"/>
  </r>
  <r>
    <x v="6134"/>
    <x v="496"/>
    <s v="CUST11959"/>
    <s v="Customer 1959"/>
    <n v="22"/>
    <s v="Returning"/>
    <s v="P2007"/>
    <s v="Saree"/>
    <x v="3"/>
    <s v="FashionMart"/>
    <n v="1"/>
    <n v="2600"/>
    <n v="5"/>
    <n v="2600"/>
    <n v="130"/>
    <n v="2470"/>
    <n v="1689.18"/>
    <n v="780.82"/>
    <x v="1"/>
    <s v="Hyderabad"/>
    <s v="Telangana"/>
    <s v="India"/>
    <s v="Wallet"/>
    <x v="0"/>
    <s v="Express"/>
    <x v="0"/>
    <s v="Yes"/>
    <s v="No"/>
  </r>
  <r>
    <x v="6135"/>
    <x v="496"/>
    <s v="CUST12391"/>
    <s v="Customer 2391"/>
    <n v="36"/>
    <s v="New"/>
    <s v="P3001"/>
    <s v="Coffee Maker"/>
    <x v="2"/>
    <s v="HomeNeeds"/>
    <n v="5"/>
    <n v="4200"/>
    <n v="5"/>
    <n v="21000"/>
    <n v="1050"/>
    <n v="19950"/>
    <n v="13030.83"/>
    <n v="6919.17"/>
    <x v="0"/>
    <s v="Bhopal"/>
    <s v="Madhya Pradesh"/>
    <s v="India"/>
    <s v="Debit Card"/>
    <x v="1"/>
    <s v="Standard"/>
    <x v="0"/>
    <s v="No"/>
    <s v="No"/>
  </r>
  <r>
    <x v="6136"/>
    <x v="496"/>
    <s v="CUST10951"/>
    <s v="Customer 951"/>
    <n v="30"/>
    <s v="New"/>
    <s v="P4002"/>
    <s v="Moisturizer"/>
    <x v="4"/>
    <s v="BeautyCare"/>
    <n v="4"/>
    <n v="650"/>
    <n v="20"/>
    <n v="2600"/>
    <n v="520"/>
    <n v="2080"/>
    <n v="1626.42"/>
    <n v="453.58"/>
    <x v="1"/>
    <s v="Visakhapatnam"/>
    <s v="Andhra Pradesh"/>
    <s v="India"/>
    <s v="Wallet"/>
    <x v="2"/>
    <s v="Standard"/>
    <x v="0"/>
    <s v="No"/>
    <s v="No"/>
  </r>
  <r>
    <x v="6137"/>
    <x v="496"/>
    <s v="CUST11665"/>
    <s v="Customer 1665"/>
    <n v="39"/>
    <s v="New"/>
    <s v="P4001"/>
    <s v="Face Wash"/>
    <x v="4"/>
    <s v="BeautyCare"/>
    <n v="5"/>
    <n v="450"/>
    <n v="25"/>
    <n v="2250"/>
    <n v="562.5"/>
    <n v="1687.5"/>
    <n v="1300.6600000000001"/>
    <n v="386.84"/>
    <x v="0"/>
    <s v="Visakhapatnam"/>
    <s v="Andhra Pradesh"/>
    <s v="India"/>
    <s v="Cash on Delivery"/>
    <x v="0"/>
    <s v="Express"/>
    <x v="3"/>
    <s v="No"/>
    <s v="No"/>
  </r>
  <r>
    <x v="6138"/>
    <x v="496"/>
    <s v="CUST10934"/>
    <s v="Customer 934"/>
    <n v="20"/>
    <s v="Loyal"/>
    <s v="P2005"/>
    <s v="Backpack"/>
    <x v="3"/>
    <s v="Metro Supplies"/>
    <n v="1"/>
    <n v="1800"/>
    <n v="5"/>
    <n v="1800"/>
    <n v="90"/>
    <n v="1710"/>
    <n v="944.99"/>
    <n v="765.01"/>
    <x v="0"/>
    <s v="Bhopal"/>
    <s v="Madhya Pradesh"/>
    <s v="India"/>
    <s v="UPI"/>
    <x v="0"/>
    <s v="Express"/>
    <x v="1"/>
    <s v="No"/>
    <s v="No"/>
  </r>
  <r>
    <x v="6139"/>
    <x v="496"/>
    <s v="CUST10953"/>
    <s v="Customer 953"/>
    <n v="57"/>
    <s v="Returning"/>
    <s v="P2008"/>
    <s v="Formal Shirt"/>
    <x v="3"/>
    <s v="Global Traders"/>
    <n v="2"/>
    <n v="1700"/>
    <n v="10"/>
    <n v="3400"/>
    <n v="340"/>
    <n v="3060"/>
    <n v="2090.19"/>
    <n v="969.81"/>
    <x v="1"/>
    <s v="Hyderabad"/>
    <s v="Telangana"/>
    <s v="India"/>
    <s v="UPI"/>
    <x v="2"/>
    <s v="Standard"/>
    <x v="3"/>
    <s v="No"/>
    <s v="No"/>
  </r>
  <r>
    <x v="6140"/>
    <x v="496"/>
    <s v="CUST10410"/>
    <s v="Customer 410"/>
    <n v="45"/>
    <s v="Loyal"/>
    <s v="P4001"/>
    <s v="Face Wash"/>
    <x v="4"/>
    <s v="BeautyCare"/>
    <n v="1"/>
    <n v="450"/>
    <n v="10"/>
    <n v="450"/>
    <n v="45"/>
    <n v="405"/>
    <n v="306.77999999999997"/>
    <n v="98.22"/>
    <x v="0"/>
    <s v="Patna"/>
    <s v="Bihar"/>
    <s v="India"/>
    <s v="Credit Card"/>
    <x v="0"/>
    <s v="Standard"/>
    <x v="3"/>
    <s v="No"/>
    <s v="No"/>
  </r>
  <r>
    <x v="6141"/>
    <x v="496"/>
    <s v="CUST12231"/>
    <s v="Customer 2231"/>
    <n v="39"/>
    <s v="Returning"/>
    <s v="P3006"/>
    <s v="Water Bottle"/>
    <x v="2"/>
    <s v="Metro Supplies"/>
    <n v="1"/>
    <n v="700"/>
    <n v="10"/>
    <n v="700"/>
    <n v="70"/>
    <n v="630"/>
    <n v="470.7"/>
    <n v="159.30000000000001"/>
    <x v="1"/>
    <s v="Patna"/>
    <s v="Bihar"/>
    <s v="India"/>
    <s v="Wallet"/>
    <x v="2"/>
    <s v="Standard"/>
    <x v="2"/>
    <s v="No"/>
    <s v="No"/>
  </r>
  <r>
    <x v="6142"/>
    <x v="496"/>
    <s v="CUST10813"/>
    <s v="Customer 813"/>
    <n v="48"/>
    <s v="New"/>
    <s v="P4004"/>
    <s v="Shampoo"/>
    <x v="4"/>
    <s v="BeautyCare"/>
    <n v="3"/>
    <n v="550"/>
    <n v="20"/>
    <n v="1650"/>
    <n v="330"/>
    <n v="1320"/>
    <n v="854.83"/>
    <n v="465.17"/>
    <x v="1"/>
    <s v="Guwahati"/>
    <s v="Assam"/>
    <s v="India"/>
    <s v="Debit Card"/>
    <x v="2"/>
    <s v="Standard"/>
    <x v="0"/>
    <s v="No"/>
    <s v="No"/>
  </r>
  <r>
    <x v="6143"/>
    <x v="496"/>
    <s v="CUST10783"/>
    <s v="Customer 783"/>
    <n v="55"/>
    <s v="New"/>
    <s v="P1008"/>
    <s v="Monitor"/>
    <x v="0"/>
    <s v="Global Traders"/>
    <n v="2"/>
    <n v="14500"/>
    <n v="0"/>
    <n v="29000"/>
    <n v="0"/>
    <n v="29000"/>
    <n v="21920.76"/>
    <n v="7079.24"/>
    <x v="1"/>
    <s v="Kolkata"/>
    <s v="West Bengal"/>
    <s v="India"/>
    <s v="Wallet"/>
    <x v="0"/>
    <s v="Standard"/>
    <x v="0"/>
    <s v="No"/>
    <s v="No"/>
  </r>
  <r>
    <x v="6144"/>
    <x v="497"/>
    <s v="CUST11781"/>
    <s v="Customer 1781"/>
    <n v="44"/>
    <s v="New"/>
    <s v="P1010"/>
    <s v="Bluetooth Speaker"/>
    <x v="0"/>
    <s v="Prime Distributors"/>
    <n v="1"/>
    <n v="3200"/>
    <n v="10"/>
    <n v="3200"/>
    <n v="320"/>
    <n v="2880"/>
    <n v="2011.43"/>
    <n v="868.57"/>
    <x v="1"/>
    <s v="Jaipur"/>
    <s v="Rajasthan"/>
    <s v="India"/>
    <s v="Credit Card"/>
    <x v="2"/>
    <s v="Express"/>
    <x v="3"/>
    <s v="No"/>
    <s v="No"/>
  </r>
  <r>
    <x v="6145"/>
    <x v="497"/>
    <s v="CUST11949"/>
    <s v="Customer 1949"/>
    <n v="47"/>
    <s v="Returning"/>
    <s v="P3001"/>
    <s v="Coffee Maker"/>
    <x v="2"/>
    <s v="HomeNeeds"/>
    <n v="1"/>
    <n v="4200"/>
    <n v="30"/>
    <n v="4200"/>
    <n v="1260"/>
    <n v="2940"/>
    <n v="2193.37"/>
    <n v="746.63"/>
    <x v="1"/>
    <s v="Coimbatore"/>
    <s v="Tamil Nadu"/>
    <s v="India"/>
    <s v="UPI"/>
    <x v="1"/>
    <s v="Standard"/>
    <x v="0"/>
    <s v="No"/>
    <s v="No"/>
  </r>
  <r>
    <x v="6146"/>
    <x v="497"/>
    <s v="CUST12478"/>
    <s v="Customer 2478"/>
    <n v="40"/>
    <s v="Returning"/>
    <s v="P4001"/>
    <s v="Face Wash"/>
    <x v="4"/>
    <s v="BeautyCare"/>
    <n v="1"/>
    <n v="450"/>
    <n v="10"/>
    <n v="450"/>
    <n v="45"/>
    <n v="405"/>
    <n v="309.97000000000003"/>
    <n v="95.03"/>
    <x v="0"/>
    <s v="Guwahati"/>
    <s v="Assam"/>
    <s v="India"/>
    <s v="Cash on Delivery"/>
    <x v="0"/>
    <s v="Express"/>
    <x v="0"/>
    <s v="No"/>
    <s v="No"/>
  </r>
  <r>
    <x v="6147"/>
    <x v="497"/>
    <s v="CUST10203"/>
    <s v="Customer 203"/>
    <n v="39"/>
    <s v="Loyal"/>
    <s v="P4006"/>
    <s v="Lipstick"/>
    <x v="4"/>
    <s v="BeautyCare"/>
    <n v="1"/>
    <n v="850"/>
    <n v="10"/>
    <n v="850"/>
    <n v="85"/>
    <n v="765"/>
    <n v="569.07000000000005"/>
    <n v="195.93"/>
    <x v="1"/>
    <s v="Indore"/>
    <s v="Madhya Pradesh"/>
    <s v="India"/>
    <s v="Debit Card"/>
    <x v="2"/>
    <s v="Express"/>
    <x v="0"/>
    <s v="Yes"/>
    <s v="No"/>
  </r>
  <r>
    <x v="6148"/>
    <x v="497"/>
    <s v="CUST12471"/>
    <s v="Customer 2471"/>
    <n v="30"/>
    <s v="New"/>
    <s v="P1006"/>
    <s v="Keyboard"/>
    <x v="0"/>
    <s v="Metro Supplies"/>
    <n v="4"/>
    <n v="1800"/>
    <n v="20"/>
    <n v="7200"/>
    <n v="1440"/>
    <n v="5760"/>
    <n v="4455.16"/>
    <n v="1304.8399999999999"/>
    <x v="1"/>
    <s v="Nagpur"/>
    <s v="Maharashtra"/>
    <s v="India"/>
    <s v="Net Banking"/>
    <x v="1"/>
    <s v="Standard"/>
    <x v="3"/>
    <s v="No"/>
    <s v="No"/>
  </r>
  <r>
    <x v="6149"/>
    <x v="497"/>
    <s v="CUST11945"/>
    <s v="Customer 1945"/>
    <n v="56"/>
    <s v="New"/>
    <s v="P1004"/>
    <s v="Smartwatch"/>
    <x v="0"/>
    <s v="TechSource India"/>
    <n v="1"/>
    <n v="6500"/>
    <n v="25"/>
    <n v="6500"/>
    <n v="1625"/>
    <n v="4875"/>
    <n v="3499.98"/>
    <n v="1375.02"/>
    <x v="0"/>
    <s v="Surat"/>
    <s v="Gujarat"/>
    <s v="India"/>
    <s v="Net Banking"/>
    <x v="1"/>
    <s v="Express"/>
    <x v="0"/>
    <s v="Yes"/>
    <s v="No"/>
  </r>
  <r>
    <x v="6150"/>
    <x v="497"/>
    <s v="CUST10344"/>
    <s v="Customer 344"/>
    <n v="24"/>
    <s v="Returning"/>
    <s v="P4004"/>
    <s v="Shampoo"/>
    <x v="4"/>
    <s v="BeautyCare"/>
    <n v="2"/>
    <n v="550"/>
    <n v="5"/>
    <n v="1100"/>
    <n v="55"/>
    <n v="1045"/>
    <n v="842.59"/>
    <n v="202.41"/>
    <x v="1"/>
    <s v="Kolkata"/>
    <s v="West Bengal"/>
    <s v="India"/>
    <s v="Net Banking"/>
    <x v="0"/>
    <s v="Express"/>
    <x v="0"/>
    <s v="No"/>
    <s v="No"/>
  </r>
  <r>
    <x v="6151"/>
    <x v="497"/>
    <s v="CUST12314"/>
    <s v="Customer 2314"/>
    <n v="24"/>
    <s v="Returning"/>
    <s v="P5005"/>
    <s v="Desk Organizer"/>
    <x v="1"/>
    <s v="Stationery Hub"/>
    <n v="1"/>
    <n v="600"/>
    <n v="15"/>
    <n v="600"/>
    <n v="90"/>
    <n v="510"/>
    <n v="414.2"/>
    <n v="95.8"/>
    <x v="1"/>
    <s v="Mumbai"/>
    <s v="Maharashtra"/>
    <s v="India"/>
    <s v="Net Banking"/>
    <x v="0"/>
    <s v="Standard"/>
    <x v="0"/>
    <s v="No"/>
    <s v="No"/>
  </r>
  <r>
    <x v="6152"/>
    <x v="497"/>
    <s v="CUST11470"/>
    <s v="Customer 1470"/>
    <n v="44"/>
    <s v="New"/>
    <s v="P5003"/>
    <s v="Calculator"/>
    <x v="1"/>
    <s v="Stationery Hub"/>
    <n v="3"/>
    <n v="650"/>
    <n v="5"/>
    <n v="1950"/>
    <n v="97.5"/>
    <n v="1852.5"/>
    <n v="1212.1300000000001"/>
    <n v="640.37"/>
    <x v="1"/>
    <s v="Coimbatore"/>
    <s v="Tamil Nadu"/>
    <s v="India"/>
    <s v="Wallet"/>
    <x v="0"/>
    <s v="Standard"/>
    <x v="2"/>
    <s v="No"/>
    <s v="No"/>
  </r>
  <r>
    <x v="6153"/>
    <x v="497"/>
    <s v="CUST10247"/>
    <s v="Customer 247"/>
    <n v="24"/>
    <s v="Loyal"/>
    <s v="P5004"/>
    <s v="Pen Set"/>
    <x v="1"/>
    <s v="Stationery Hub"/>
    <n v="4"/>
    <n v="250"/>
    <n v="5"/>
    <n v="1000"/>
    <n v="50"/>
    <n v="950"/>
    <n v="729.75"/>
    <n v="220.25"/>
    <x v="2"/>
    <s v="Bengaluru"/>
    <s v="Karnataka"/>
    <s v="India"/>
    <s v="UPI"/>
    <x v="1"/>
    <s v="Standard"/>
    <x v="4"/>
    <s v="No"/>
    <s v="No"/>
  </r>
  <r>
    <x v="6154"/>
    <x v="497"/>
    <s v="CUST12168"/>
    <s v="Customer 2168"/>
    <n v="53"/>
    <s v="Loyal"/>
    <s v="P2004"/>
    <s v="Jacket"/>
    <x v="3"/>
    <s v="Global Traders"/>
    <n v="1"/>
    <n v="3500"/>
    <n v="10"/>
    <n v="3500"/>
    <n v="350"/>
    <n v="3150"/>
    <n v="2295.73"/>
    <n v="854.27"/>
    <x v="2"/>
    <s v="Guwahati"/>
    <s v="Assam"/>
    <s v="India"/>
    <s v="Wallet"/>
    <x v="0"/>
    <s v="Standard"/>
    <x v="0"/>
    <s v="No"/>
    <s v="No"/>
  </r>
  <r>
    <x v="6155"/>
    <x v="497"/>
    <s v="CUST11668"/>
    <s v="Customer 1668"/>
    <n v="20"/>
    <s v="Returning"/>
    <s v="P4005"/>
    <s v="Perfume"/>
    <x v="4"/>
    <s v="BeautyCare"/>
    <n v="6"/>
    <n v="1800"/>
    <n v="10"/>
    <n v="10800"/>
    <n v="1080"/>
    <n v="9720"/>
    <n v="5479.99"/>
    <n v="4240.01"/>
    <x v="0"/>
    <s v="Chandigarh"/>
    <s v="Chandigarh"/>
    <s v="India"/>
    <s v="Credit Card"/>
    <x v="2"/>
    <s v="Express"/>
    <x v="1"/>
    <s v="No"/>
    <s v="No"/>
  </r>
  <r>
    <x v="6156"/>
    <x v="497"/>
    <s v="CUST10583"/>
    <s v="Customer 583"/>
    <n v="47"/>
    <s v="New"/>
    <s v="P4001"/>
    <s v="Face Wash"/>
    <x v="4"/>
    <s v="BeautyCare"/>
    <n v="2"/>
    <n v="450"/>
    <n v="10"/>
    <n v="900"/>
    <n v="90"/>
    <n v="810"/>
    <n v="621.4"/>
    <n v="188.6"/>
    <x v="0"/>
    <s v="Hyderabad"/>
    <s v="Telangana"/>
    <s v="India"/>
    <s v="Debit Card"/>
    <x v="2"/>
    <s v="Express"/>
    <x v="0"/>
    <s v="No"/>
    <s v="No"/>
  </r>
  <r>
    <x v="6157"/>
    <x v="497"/>
    <s v="CUST10282"/>
    <s v="Customer 282"/>
    <n v="55"/>
    <s v="New"/>
    <s v="P2004"/>
    <s v="Jacket"/>
    <x v="3"/>
    <s v="Global Traders"/>
    <n v="1"/>
    <n v="3500"/>
    <n v="10"/>
    <n v="3500"/>
    <n v="350"/>
    <n v="3150"/>
    <n v="2567.52"/>
    <n v="582.48"/>
    <x v="1"/>
    <s v="Surat"/>
    <s v="Gujarat"/>
    <s v="India"/>
    <s v="Cash on Delivery"/>
    <x v="0"/>
    <s v="Standard"/>
    <x v="3"/>
    <s v="No"/>
    <s v="No"/>
  </r>
  <r>
    <x v="6158"/>
    <x v="497"/>
    <s v="CUST11310"/>
    <s v="Customer 1310"/>
    <n v="39"/>
    <s v="Returning"/>
    <s v="P3002"/>
    <s v="Air Fryer"/>
    <x v="2"/>
    <s v="HomeNeeds"/>
    <n v="4"/>
    <n v="6500"/>
    <n v="0"/>
    <n v="26000"/>
    <n v="0"/>
    <n v="26000"/>
    <n v="20687.830000000002"/>
    <n v="5312.17"/>
    <x v="2"/>
    <s v="Chennai"/>
    <s v="Tamil Nadu"/>
    <s v="India"/>
    <s v="Debit Card"/>
    <x v="2"/>
    <s v="Standard"/>
    <x v="0"/>
    <s v="No"/>
    <s v="No"/>
  </r>
  <r>
    <x v="6159"/>
    <x v="497"/>
    <s v="CUST11143"/>
    <s v="Customer 1143"/>
    <n v="54"/>
    <s v="Returning"/>
    <s v="P4001"/>
    <s v="Face Wash"/>
    <x v="4"/>
    <s v="BeautyCare"/>
    <n v="1"/>
    <n v="450"/>
    <n v="0"/>
    <n v="450"/>
    <n v="0"/>
    <n v="450"/>
    <n v="288.24"/>
    <n v="161.76"/>
    <x v="1"/>
    <s v="Delhi"/>
    <s v="Delhi"/>
    <s v="India"/>
    <s v="Net Banking"/>
    <x v="0"/>
    <s v="Express"/>
    <x v="0"/>
    <s v="No"/>
    <s v="No"/>
  </r>
  <r>
    <x v="6160"/>
    <x v="497"/>
    <s v="CUST10507"/>
    <s v="Customer 507"/>
    <n v="58"/>
    <s v="Returning"/>
    <s v="P1007"/>
    <s v="Mouse"/>
    <x v="0"/>
    <s v="RetailHub"/>
    <n v="2"/>
    <n v="900"/>
    <n v="20"/>
    <n v="1800"/>
    <n v="360"/>
    <n v="1440"/>
    <n v="995.07"/>
    <n v="444.93"/>
    <x v="1"/>
    <s v="Kolkata"/>
    <s v="West Bengal"/>
    <s v="India"/>
    <s v="Credit Card"/>
    <x v="0"/>
    <s v="Standard"/>
    <x v="1"/>
    <s v="Yes"/>
    <s v="No"/>
  </r>
  <r>
    <x v="6161"/>
    <x v="497"/>
    <s v="CUST10445"/>
    <s v="Customer 445"/>
    <n v="28"/>
    <s v="Returning"/>
    <s v="P2004"/>
    <s v="Jacket"/>
    <x v="3"/>
    <s v="Global Traders"/>
    <n v="2"/>
    <n v="3500"/>
    <n v="25"/>
    <n v="7000"/>
    <n v="1750"/>
    <n v="5250"/>
    <n v="3129.03"/>
    <n v="2120.9699999999998"/>
    <x v="1"/>
    <s v="Visakhapatnam"/>
    <s v="Andhra Pradesh"/>
    <s v="India"/>
    <s v="Debit Card"/>
    <x v="0"/>
    <s v="Standard"/>
    <x v="0"/>
    <s v="No"/>
    <s v="No"/>
  </r>
  <r>
    <x v="6162"/>
    <x v="497"/>
    <s v="CUST11445"/>
    <s v="Customer 1445"/>
    <n v="23"/>
    <s v="Loyal"/>
    <s v="P3003"/>
    <s v="Mixer Grinder"/>
    <x v="2"/>
    <s v="Prime Distributors"/>
    <n v="1"/>
    <n v="4800"/>
    <n v="0"/>
    <n v="4800"/>
    <n v="0"/>
    <n v="4800"/>
    <n v="3557.3"/>
    <n v="1242.7"/>
    <x v="0"/>
    <s v="Mumbai"/>
    <s v="Maharashtra"/>
    <s v="India"/>
    <s v="Credit Card"/>
    <x v="2"/>
    <s v="Express"/>
    <x v="0"/>
    <s v="No"/>
    <s v="No"/>
  </r>
  <r>
    <x v="6163"/>
    <x v="497"/>
    <s v="CUST11033"/>
    <s v="Customer 1033"/>
    <n v="46"/>
    <s v="New"/>
    <s v="P2008"/>
    <s v="Formal Shirt"/>
    <x v="3"/>
    <s v="Global Traders"/>
    <n v="1"/>
    <n v="1700"/>
    <n v="10"/>
    <n v="1700"/>
    <n v="170"/>
    <n v="1530"/>
    <n v="1132.3"/>
    <n v="397.7"/>
    <x v="1"/>
    <s v="Coimbatore"/>
    <s v="Tamil Nadu"/>
    <s v="India"/>
    <s v="Cash on Delivery"/>
    <x v="1"/>
    <s v="Standard"/>
    <x v="2"/>
    <s v="No"/>
    <s v="No"/>
  </r>
  <r>
    <x v="6164"/>
    <x v="497"/>
    <s v="CUST10457"/>
    <s v="Customer 457"/>
    <n v="58"/>
    <s v="Returning"/>
    <s v="P1007"/>
    <s v="Mouse"/>
    <x v="0"/>
    <s v="RetailHub"/>
    <n v="1"/>
    <n v="900"/>
    <n v="0"/>
    <n v="900"/>
    <n v="0"/>
    <n v="900"/>
    <n v="701.24"/>
    <n v="198.76"/>
    <x v="2"/>
    <s v="Bhopal"/>
    <s v="Madhya Pradesh"/>
    <s v="India"/>
    <s v="Cash on Delivery"/>
    <x v="2"/>
    <s v="Standard"/>
    <x v="0"/>
    <s v="No"/>
    <s v="No"/>
  </r>
  <r>
    <x v="6165"/>
    <x v="497"/>
    <s v="CUST10894"/>
    <s v="Customer 894"/>
    <n v="45"/>
    <s v="Returning"/>
    <s v="P4001"/>
    <s v="Face Wash"/>
    <x v="4"/>
    <s v="BeautyCare"/>
    <n v="1"/>
    <n v="450"/>
    <n v="15"/>
    <n v="450"/>
    <n v="67.5"/>
    <n v="382.5"/>
    <n v="211.05"/>
    <n v="171.45"/>
    <x v="1"/>
    <s v="Guwahati"/>
    <s v="Assam"/>
    <s v="India"/>
    <s v="Debit Card"/>
    <x v="1"/>
    <s v="Express"/>
    <x v="1"/>
    <s v="No"/>
    <s v="No"/>
  </r>
  <r>
    <x v="6166"/>
    <x v="497"/>
    <s v="CUST11876"/>
    <s v="Customer 1876"/>
    <n v="28"/>
    <s v="New"/>
    <s v="P3004"/>
    <s v="Cookware Set"/>
    <x v="2"/>
    <s v="HomeNeeds"/>
    <n v="1"/>
    <n v="3500"/>
    <n v="15"/>
    <n v="3500"/>
    <n v="525"/>
    <n v="2975"/>
    <n v="2043.09"/>
    <n v="931.91"/>
    <x v="1"/>
    <s v="Pune"/>
    <s v="Maharashtra"/>
    <s v="India"/>
    <s v="Net Banking"/>
    <x v="1"/>
    <s v="Standard"/>
    <x v="0"/>
    <s v="No"/>
    <s v="No"/>
  </r>
  <r>
    <x v="6167"/>
    <x v="498"/>
    <s v="CUST10819"/>
    <s v="Customer 819"/>
    <n v="34"/>
    <s v="New"/>
    <s v="P1002"/>
    <s v="Smartphone"/>
    <x v="0"/>
    <s v="Global Traders"/>
    <n v="1"/>
    <n v="28000"/>
    <n v="10"/>
    <n v="28000"/>
    <n v="2800"/>
    <n v="25200"/>
    <n v="14823.12"/>
    <n v="10376.879999999999"/>
    <x v="1"/>
    <s v="Surat"/>
    <s v="Gujarat"/>
    <s v="India"/>
    <s v="UPI"/>
    <x v="1"/>
    <s v="Standard"/>
    <x v="0"/>
    <s v="No"/>
    <s v="No"/>
  </r>
  <r>
    <x v="6168"/>
    <x v="498"/>
    <s v="CUST10359"/>
    <s v="Customer 359"/>
    <n v="40"/>
    <s v="New"/>
    <s v="P5003"/>
    <s v="Calculator"/>
    <x v="1"/>
    <s v="Stationery Hub"/>
    <n v="5"/>
    <n v="650"/>
    <n v="20"/>
    <n v="3250"/>
    <n v="650"/>
    <n v="2600"/>
    <n v="1715.73"/>
    <n v="884.27"/>
    <x v="2"/>
    <s v="Guwahati"/>
    <s v="Assam"/>
    <s v="India"/>
    <s v="Cash on Delivery"/>
    <x v="2"/>
    <s v="Standard"/>
    <x v="0"/>
    <s v="No"/>
    <s v="No"/>
  </r>
  <r>
    <x v="6169"/>
    <x v="498"/>
    <s v="CUST10359"/>
    <s v="Customer 359"/>
    <n v="54"/>
    <s v="Returning"/>
    <s v="P1008"/>
    <s v="Monitor"/>
    <x v="0"/>
    <s v="Global Traders"/>
    <n v="1"/>
    <n v="14500"/>
    <n v="15"/>
    <n v="14500"/>
    <n v="2175"/>
    <n v="12325"/>
    <n v="7011.04"/>
    <n v="5313.96"/>
    <x v="1"/>
    <s v="Nagpur"/>
    <s v="Maharashtra"/>
    <s v="India"/>
    <s v="Debit Card"/>
    <x v="0"/>
    <s v="Express"/>
    <x v="4"/>
    <s v="No"/>
    <s v="No"/>
  </r>
  <r>
    <x v="6170"/>
    <x v="498"/>
    <s v="CUST11548"/>
    <s v="Customer 1548"/>
    <n v="22"/>
    <s v="New"/>
    <s v="P1005"/>
    <s v="Tablet"/>
    <x v="0"/>
    <s v="RetailHub"/>
    <n v="2"/>
    <n v="18000"/>
    <n v="0"/>
    <n v="36000"/>
    <n v="0"/>
    <n v="36000"/>
    <n v="25469.51"/>
    <n v="10530.49"/>
    <x v="0"/>
    <s v="Indore"/>
    <s v="Madhya Pradesh"/>
    <s v="India"/>
    <s v="Credit Card"/>
    <x v="2"/>
    <s v="Standard"/>
    <x v="1"/>
    <s v="No"/>
    <s v="No"/>
  </r>
  <r>
    <x v="6171"/>
    <x v="498"/>
    <s v="CUST11666"/>
    <s v="Customer 1666"/>
    <n v="44"/>
    <s v="Returning"/>
    <s v="P2002"/>
    <s v="Jeans"/>
    <x v="3"/>
    <s v="FashionMart"/>
    <n v="6"/>
    <n v="2200"/>
    <n v="10"/>
    <n v="13200"/>
    <n v="1320"/>
    <n v="11880"/>
    <n v="8920.09"/>
    <n v="2959.91"/>
    <x v="1"/>
    <s v="Patna"/>
    <s v="Bihar"/>
    <s v="India"/>
    <s v="Credit Card"/>
    <x v="1"/>
    <s v="Standard"/>
    <x v="3"/>
    <s v="No"/>
    <s v="No"/>
  </r>
  <r>
    <x v="6172"/>
    <x v="498"/>
    <s v="CUST10363"/>
    <s v="Customer 363"/>
    <n v="50"/>
    <s v="New"/>
    <s v="P3004"/>
    <s v="Cookware Set"/>
    <x v="2"/>
    <s v="HomeNeeds"/>
    <n v="3"/>
    <n v="3500"/>
    <n v="5"/>
    <n v="10500"/>
    <n v="525"/>
    <n v="9975"/>
    <n v="5506.22"/>
    <n v="4468.78"/>
    <x v="2"/>
    <s v="Bhubaneswar"/>
    <s v="Odisha"/>
    <s v="India"/>
    <s v="UPI"/>
    <x v="2"/>
    <s v="Standard"/>
    <x v="0"/>
    <s v="No"/>
    <s v="No"/>
  </r>
  <r>
    <x v="6173"/>
    <x v="498"/>
    <s v="CUST10942"/>
    <s v="Customer 942"/>
    <n v="42"/>
    <s v="Returning"/>
    <s v="P1003"/>
    <s v="Headphones"/>
    <x v="0"/>
    <s v="Metro Supplies"/>
    <n v="5"/>
    <n v="2500"/>
    <n v="20"/>
    <n v="12500"/>
    <n v="2500"/>
    <n v="10000"/>
    <n v="6305.38"/>
    <n v="3694.62"/>
    <x v="1"/>
    <s v="Bhopal"/>
    <s v="Madhya Pradesh"/>
    <s v="India"/>
    <s v="Net Banking"/>
    <x v="0"/>
    <s v="Express"/>
    <x v="0"/>
    <s v="No"/>
    <s v="No"/>
  </r>
  <r>
    <x v="6174"/>
    <x v="498"/>
    <s v="CUST12493"/>
    <s v="Customer 2493"/>
    <n v="24"/>
    <s v="Returning"/>
    <s v="P5004"/>
    <s v="Pen Set"/>
    <x v="1"/>
    <s v="Stationery Hub"/>
    <n v="3"/>
    <n v="250"/>
    <n v="10"/>
    <n v="750"/>
    <n v="75"/>
    <n v="675"/>
    <n v="531.83000000000004"/>
    <n v="143.16999999999999"/>
    <x v="2"/>
    <s v="Indore"/>
    <s v="Madhya Pradesh"/>
    <s v="India"/>
    <s v="Debit Card"/>
    <x v="0"/>
    <s v="Standard"/>
    <x v="0"/>
    <s v="Yes"/>
    <s v="No"/>
  </r>
  <r>
    <x v="6175"/>
    <x v="498"/>
    <s v="CUST11617"/>
    <s v="Customer 1617"/>
    <n v="44"/>
    <s v="Loyal"/>
    <s v="P4001"/>
    <s v="Face Wash"/>
    <x v="4"/>
    <s v="BeautyCare"/>
    <n v="1"/>
    <n v="450"/>
    <n v="20"/>
    <n v="450"/>
    <n v="90"/>
    <n v="360"/>
    <n v="215.08"/>
    <n v="144.91999999999999"/>
    <x v="1"/>
    <s v="Jaipur"/>
    <s v="Rajasthan"/>
    <s v="India"/>
    <s v="Cash on Delivery"/>
    <x v="2"/>
    <s v="Standard"/>
    <x v="1"/>
    <s v="No"/>
    <s v="No"/>
  </r>
  <r>
    <x v="6176"/>
    <x v="498"/>
    <s v="CUST11089"/>
    <s v="Customer 1089"/>
    <n v="54"/>
    <s v="Returning"/>
    <s v="P5003"/>
    <s v="Calculator"/>
    <x v="1"/>
    <s v="Stationery Hub"/>
    <n v="2"/>
    <n v="650"/>
    <n v="10"/>
    <n v="1300"/>
    <n v="130"/>
    <n v="1170"/>
    <n v="757.62"/>
    <n v="412.38"/>
    <x v="0"/>
    <s v="Kolkata"/>
    <s v="West Bengal"/>
    <s v="India"/>
    <s v="Net Banking"/>
    <x v="0"/>
    <s v="Standard"/>
    <x v="0"/>
    <s v="No"/>
    <s v="No"/>
  </r>
  <r>
    <x v="6177"/>
    <x v="498"/>
    <s v="CUST11799"/>
    <s v="Customer 1799"/>
    <n v="51"/>
    <s v="Returning"/>
    <s v="P1009"/>
    <s v="Power Bank"/>
    <x v="0"/>
    <s v="Prime Distributors"/>
    <n v="3"/>
    <n v="1600"/>
    <n v="10"/>
    <n v="4800"/>
    <n v="480"/>
    <n v="4320"/>
    <n v="2683.75"/>
    <n v="1636.25"/>
    <x v="1"/>
    <s v="Surat"/>
    <s v="Gujarat"/>
    <s v="India"/>
    <s v="UPI"/>
    <x v="2"/>
    <s v="Express"/>
    <x v="4"/>
    <s v="No"/>
    <s v="No"/>
  </r>
  <r>
    <x v="6178"/>
    <x v="499"/>
    <s v="CUST10775"/>
    <s v="Customer 775"/>
    <n v="25"/>
    <s v="New"/>
    <s v="P2007"/>
    <s v="Saree"/>
    <x v="3"/>
    <s v="FashionMart"/>
    <n v="3"/>
    <n v="2600"/>
    <n v="20"/>
    <n v="7800"/>
    <n v="1560"/>
    <n v="6240"/>
    <n v="3538.13"/>
    <n v="2701.87"/>
    <x v="1"/>
    <s v="Surat"/>
    <s v="Gujarat"/>
    <s v="India"/>
    <s v="Cash on Delivery"/>
    <x v="0"/>
    <s v="Standard"/>
    <x v="0"/>
    <s v="No"/>
    <s v="Yes"/>
  </r>
  <r>
    <x v="6179"/>
    <x v="499"/>
    <s v="CUST11970"/>
    <s v="Customer 1970"/>
    <n v="30"/>
    <s v="Returning"/>
    <s v="P3005"/>
    <s v="Bedsheet Set"/>
    <x v="2"/>
    <s v="RetailHub"/>
    <n v="2"/>
    <n v="1800"/>
    <n v="10"/>
    <n v="3600"/>
    <n v="360"/>
    <n v="3240"/>
    <n v="2516.86"/>
    <n v="723.14"/>
    <x v="1"/>
    <s v="Pune"/>
    <s v="Maharashtra"/>
    <s v="India"/>
    <s v="UPI"/>
    <x v="2"/>
    <s v="Express"/>
    <x v="0"/>
    <s v="No"/>
    <s v="No"/>
  </r>
  <r>
    <x v="6180"/>
    <x v="499"/>
    <s v="CUST11667"/>
    <s v="Customer 1667"/>
    <n v="51"/>
    <s v="New"/>
    <s v="P1009"/>
    <s v="Power Bank"/>
    <x v="0"/>
    <s v="Prime Distributors"/>
    <n v="4"/>
    <n v="1600"/>
    <n v="5"/>
    <n v="6400"/>
    <n v="320"/>
    <n v="6080"/>
    <n v="4281.7299999999996"/>
    <n v="1798.27"/>
    <x v="0"/>
    <s v="Kolkata"/>
    <s v="West Bengal"/>
    <s v="India"/>
    <s v="Net Banking"/>
    <x v="0"/>
    <s v="Same Day"/>
    <x v="0"/>
    <s v="No"/>
    <s v="No"/>
  </r>
  <r>
    <x v="6181"/>
    <x v="499"/>
    <s v="CUST12183"/>
    <s v="Customer 2183"/>
    <n v="46"/>
    <s v="Returning"/>
    <s v="P1008"/>
    <s v="Monitor"/>
    <x v="0"/>
    <s v="Global Traders"/>
    <n v="1"/>
    <n v="14500"/>
    <n v="10"/>
    <n v="14500"/>
    <n v="1450"/>
    <n v="13050"/>
    <n v="9258.66"/>
    <n v="3791.34"/>
    <x v="2"/>
    <s v="Chennai"/>
    <s v="Tamil Nadu"/>
    <s v="India"/>
    <s v="Credit Card"/>
    <x v="2"/>
    <s v="Standard"/>
    <x v="1"/>
    <s v="No"/>
    <s v="No"/>
  </r>
  <r>
    <x v="6182"/>
    <x v="499"/>
    <s v="CUST11752"/>
    <s v="Customer 1752"/>
    <n v="42"/>
    <s v="Returning"/>
    <s v="P4002"/>
    <s v="Moisturizer"/>
    <x v="4"/>
    <s v="BeautyCare"/>
    <n v="1"/>
    <n v="650"/>
    <n v="0"/>
    <n v="650"/>
    <n v="0"/>
    <n v="650"/>
    <n v="440.08"/>
    <n v="209.92"/>
    <x v="1"/>
    <s v="Delhi"/>
    <s v="Delhi"/>
    <s v="India"/>
    <s v="Wallet"/>
    <x v="2"/>
    <s v="Standard"/>
    <x v="0"/>
    <s v="No"/>
    <s v="No"/>
  </r>
  <r>
    <x v="6183"/>
    <x v="499"/>
    <s v="CUST10694"/>
    <s v="Customer 694"/>
    <n v="52"/>
    <s v="Loyal"/>
    <s v="P1008"/>
    <s v="Monitor"/>
    <x v="0"/>
    <s v="Global Traders"/>
    <n v="2"/>
    <n v="14500"/>
    <n v="15"/>
    <n v="29000"/>
    <n v="4350"/>
    <n v="24650"/>
    <n v="14751.78"/>
    <n v="9898.2199999999993"/>
    <x v="1"/>
    <s v="Coimbatore"/>
    <s v="Tamil Nadu"/>
    <s v="India"/>
    <s v="Wallet"/>
    <x v="1"/>
    <s v="Standard"/>
    <x v="0"/>
    <s v="No"/>
    <s v="No"/>
  </r>
  <r>
    <x v="6184"/>
    <x v="499"/>
    <s v="CUST11763"/>
    <s v="Customer 1763"/>
    <n v="55"/>
    <s v="Loyal"/>
    <s v="P5002"/>
    <s v="Novel"/>
    <x v="1"/>
    <s v="Stationery Hub"/>
    <n v="2"/>
    <n v="400"/>
    <n v="0"/>
    <n v="800"/>
    <n v="0"/>
    <n v="800"/>
    <n v="614.66"/>
    <n v="185.34"/>
    <x v="1"/>
    <s v="Nagpur"/>
    <s v="Maharashtra"/>
    <s v="India"/>
    <s v="Credit Card"/>
    <x v="2"/>
    <s v="Same Day"/>
    <x v="0"/>
    <s v="No"/>
    <s v="No"/>
  </r>
  <r>
    <x v="6185"/>
    <x v="499"/>
    <s v="CUST11020"/>
    <s v="Customer 1020"/>
    <n v="57"/>
    <s v="Returning"/>
    <s v="P5003"/>
    <s v="Calculator"/>
    <x v="1"/>
    <s v="Stationery Hub"/>
    <n v="2"/>
    <n v="650"/>
    <n v="0"/>
    <n v="1300"/>
    <n v="0"/>
    <n v="1300"/>
    <n v="755.37"/>
    <n v="544.63"/>
    <x v="0"/>
    <s v="Nagpur"/>
    <s v="Maharashtra"/>
    <s v="India"/>
    <s v="Debit Card"/>
    <x v="1"/>
    <s v="Same Day"/>
    <x v="0"/>
    <s v="No"/>
    <s v="No"/>
  </r>
  <r>
    <x v="6186"/>
    <x v="499"/>
    <s v="CUST12194"/>
    <s v="Customer 2194"/>
    <n v="30"/>
    <s v="New"/>
    <s v="P5003"/>
    <s v="Calculator"/>
    <x v="1"/>
    <s v="Stationery Hub"/>
    <n v="1"/>
    <n v="650"/>
    <n v="25"/>
    <n v="650"/>
    <n v="162.5"/>
    <n v="487.5"/>
    <n v="367.94"/>
    <n v="119.56"/>
    <x v="1"/>
    <s v="Hyderabad"/>
    <s v="Telangana"/>
    <s v="India"/>
    <s v="UPI"/>
    <x v="1"/>
    <s v="Same Day"/>
    <x v="0"/>
    <s v="No"/>
    <s v="No"/>
  </r>
  <r>
    <x v="6187"/>
    <x v="500"/>
    <s v="CUST11663"/>
    <s v="Customer 1663"/>
    <n v="27"/>
    <s v="Loyal"/>
    <s v="P4005"/>
    <s v="Perfume"/>
    <x v="4"/>
    <s v="BeautyCare"/>
    <n v="2"/>
    <n v="1800"/>
    <n v="15"/>
    <n v="3600"/>
    <n v="540"/>
    <n v="3060"/>
    <n v="1849.62"/>
    <n v="1210.3800000000001"/>
    <x v="1"/>
    <s v="Pune"/>
    <s v="Maharashtra"/>
    <s v="India"/>
    <s v="Net Banking"/>
    <x v="0"/>
    <s v="Standard"/>
    <x v="1"/>
    <s v="No"/>
    <s v="No"/>
  </r>
  <r>
    <x v="6188"/>
    <x v="500"/>
    <s v="CUST10521"/>
    <s v="Customer 521"/>
    <n v="26"/>
    <s v="Returning"/>
    <s v="P1007"/>
    <s v="Mouse"/>
    <x v="0"/>
    <s v="RetailHub"/>
    <n v="2"/>
    <n v="900"/>
    <n v="5"/>
    <n v="1800"/>
    <n v="90"/>
    <n v="1710"/>
    <n v="1250.6600000000001"/>
    <n v="459.34"/>
    <x v="1"/>
    <s v="Delhi"/>
    <s v="Delhi"/>
    <s v="India"/>
    <s v="Debit Card"/>
    <x v="0"/>
    <s v="Standard"/>
    <x v="0"/>
    <s v="No"/>
    <s v="No"/>
  </r>
  <r>
    <x v="6189"/>
    <x v="500"/>
    <s v="CUST10676"/>
    <s v="Customer 676"/>
    <n v="36"/>
    <s v="Returning"/>
    <s v="P2002"/>
    <s v="Jeans"/>
    <x v="3"/>
    <s v="FashionMart"/>
    <n v="1"/>
    <n v="2200"/>
    <n v="15"/>
    <n v="2200"/>
    <n v="330"/>
    <n v="1870"/>
    <n v="1293.47"/>
    <n v="576.53"/>
    <x v="1"/>
    <s v="Pune"/>
    <s v="Maharashtra"/>
    <s v="India"/>
    <s v="UPI"/>
    <x v="0"/>
    <s v="Same Day"/>
    <x v="4"/>
    <s v="No"/>
    <s v="No"/>
  </r>
  <r>
    <x v="6190"/>
    <x v="500"/>
    <s v="CUST11828"/>
    <s v="Customer 1828"/>
    <n v="22"/>
    <s v="Loyal"/>
    <s v="P1008"/>
    <s v="Monitor"/>
    <x v="0"/>
    <s v="Global Traders"/>
    <n v="5"/>
    <n v="14500"/>
    <n v="20"/>
    <n v="72500"/>
    <n v="14500"/>
    <n v="58000"/>
    <n v="32160.66"/>
    <n v="25839.34"/>
    <x v="0"/>
    <s v="Delhi"/>
    <s v="Delhi"/>
    <s v="India"/>
    <s v="Net Banking"/>
    <x v="2"/>
    <s v="Standard"/>
    <x v="0"/>
    <s v="No"/>
    <s v="No"/>
  </r>
  <r>
    <x v="6191"/>
    <x v="500"/>
    <s v="CUST10966"/>
    <s v="Customer 966"/>
    <n v="51"/>
    <s v="Returning"/>
    <s v="P5003"/>
    <s v="Calculator"/>
    <x v="1"/>
    <s v="Stationery Hub"/>
    <n v="1"/>
    <n v="650"/>
    <n v="0"/>
    <n v="650"/>
    <n v="0"/>
    <n v="650"/>
    <n v="440.23"/>
    <n v="209.77"/>
    <x v="1"/>
    <s v="Surat"/>
    <s v="Gujarat"/>
    <s v="India"/>
    <s v="Credit Card"/>
    <x v="0"/>
    <s v="Standard"/>
    <x v="0"/>
    <s v="No"/>
    <s v="No"/>
  </r>
  <r>
    <x v="6192"/>
    <x v="500"/>
    <s v="CUST11803"/>
    <s v="Customer 1803"/>
    <n v="30"/>
    <s v="New"/>
    <s v="P4006"/>
    <s v="Lipstick"/>
    <x v="4"/>
    <s v="BeautyCare"/>
    <n v="2"/>
    <n v="850"/>
    <n v="5"/>
    <n v="1700"/>
    <n v="85"/>
    <n v="1615"/>
    <n v="1143.5899999999999"/>
    <n v="471.41"/>
    <x v="1"/>
    <s v="Pune"/>
    <s v="Maharashtra"/>
    <s v="India"/>
    <s v="Credit Card"/>
    <x v="0"/>
    <s v="Standard"/>
    <x v="0"/>
    <s v="Yes"/>
    <s v="No"/>
  </r>
  <r>
    <x v="6193"/>
    <x v="500"/>
    <s v="CUST11495"/>
    <s v="Customer 1495"/>
    <n v="32"/>
    <s v="Returning"/>
    <s v="P5003"/>
    <s v="Calculator"/>
    <x v="1"/>
    <s v="Stationery Hub"/>
    <n v="1"/>
    <n v="650"/>
    <n v="15"/>
    <n v="650"/>
    <n v="97.5"/>
    <n v="552.5"/>
    <n v="357.45"/>
    <n v="195.05"/>
    <x v="1"/>
    <s v="Kolkata"/>
    <s v="West Bengal"/>
    <s v="India"/>
    <s v="Credit Card"/>
    <x v="1"/>
    <s v="Standard"/>
    <x v="0"/>
    <s v="Yes"/>
    <s v="No"/>
  </r>
  <r>
    <x v="6194"/>
    <x v="500"/>
    <s v="CUST10378"/>
    <s v="Customer 378"/>
    <n v="52"/>
    <s v="Returning"/>
    <s v="P5004"/>
    <s v="Pen Set"/>
    <x v="1"/>
    <s v="Stationery Hub"/>
    <n v="3"/>
    <n v="250"/>
    <n v="0"/>
    <n v="750"/>
    <n v="0"/>
    <n v="750"/>
    <n v="415.09"/>
    <n v="334.91"/>
    <x v="2"/>
    <s v="Kolkata"/>
    <s v="West Bengal"/>
    <s v="India"/>
    <s v="Wallet"/>
    <x v="2"/>
    <s v="Same Day"/>
    <x v="0"/>
    <s v="No"/>
    <s v="No"/>
  </r>
  <r>
    <x v="6195"/>
    <x v="500"/>
    <s v="CUST10593"/>
    <s v="Customer 593"/>
    <n v="50"/>
    <s v="Loyal"/>
    <s v="P4006"/>
    <s v="Lipstick"/>
    <x v="4"/>
    <s v="BeautyCare"/>
    <n v="1"/>
    <n v="850"/>
    <n v="5"/>
    <n v="850"/>
    <n v="42.5"/>
    <n v="807.5"/>
    <n v="594.94000000000005"/>
    <n v="212.56"/>
    <x v="1"/>
    <s v="Ahmedabad"/>
    <s v="Gujarat"/>
    <s v="India"/>
    <s v="Wallet"/>
    <x v="2"/>
    <s v="Standard"/>
    <x v="0"/>
    <s v="No"/>
    <s v="No"/>
  </r>
  <r>
    <x v="6196"/>
    <x v="500"/>
    <s v="CUST11682"/>
    <s v="Customer 1682"/>
    <n v="27"/>
    <s v="Loyal"/>
    <s v="P1004"/>
    <s v="Smartwatch"/>
    <x v="0"/>
    <s v="TechSource India"/>
    <n v="4"/>
    <n v="6500"/>
    <n v="5"/>
    <n v="26000"/>
    <n v="1300"/>
    <n v="24700"/>
    <n v="19731.66"/>
    <n v="4968.34"/>
    <x v="0"/>
    <s v="Lucknow"/>
    <s v="Uttar Pradesh"/>
    <s v="India"/>
    <s v="Credit Card"/>
    <x v="0"/>
    <s v="Standard"/>
    <x v="0"/>
    <s v="No"/>
    <s v="No"/>
  </r>
  <r>
    <x v="6197"/>
    <x v="500"/>
    <s v="CUST10537"/>
    <s v="Customer 537"/>
    <n v="33"/>
    <s v="Loyal"/>
    <s v="P4001"/>
    <s v="Face Wash"/>
    <x v="4"/>
    <s v="BeautyCare"/>
    <n v="1"/>
    <n v="450"/>
    <n v="15"/>
    <n v="450"/>
    <n v="67.5"/>
    <n v="382.5"/>
    <n v="224.71"/>
    <n v="157.79"/>
    <x v="2"/>
    <s v="Mumbai"/>
    <s v="Maharashtra"/>
    <s v="India"/>
    <s v="Debit Card"/>
    <x v="0"/>
    <s v="Standard"/>
    <x v="0"/>
    <s v="No"/>
    <s v="No"/>
  </r>
  <r>
    <x v="6198"/>
    <x v="500"/>
    <s v="CUST11743"/>
    <s v="Customer 1743"/>
    <n v="42"/>
    <s v="New"/>
    <s v="P2002"/>
    <s v="Jeans"/>
    <x v="3"/>
    <s v="FashionMart"/>
    <n v="1"/>
    <n v="2200"/>
    <n v="0"/>
    <n v="2200"/>
    <n v="0"/>
    <n v="2200"/>
    <n v="1476.45"/>
    <n v="723.55"/>
    <x v="1"/>
    <s v="Delhi"/>
    <s v="Delhi"/>
    <s v="India"/>
    <s v="Net Banking"/>
    <x v="2"/>
    <s v="Same Day"/>
    <x v="0"/>
    <s v="No"/>
    <s v="No"/>
  </r>
  <r>
    <x v="6199"/>
    <x v="500"/>
    <s v="CUST10137"/>
    <s v="Customer 137"/>
    <n v="37"/>
    <s v="New"/>
    <s v="P1006"/>
    <s v="Keyboard"/>
    <x v="0"/>
    <s v="Metro Supplies"/>
    <n v="6"/>
    <n v="1800"/>
    <n v="5"/>
    <n v="10800"/>
    <n v="540"/>
    <n v="10260"/>
    <n v="5939.79"/>
    <n v="4320.21"/>
    <x v="1"/>
    <s v="Chennai"/>
    <s v="Tamil Nadu"/>
    <s v="India"/>
    <s v="Wallet"/>
    <x v="0"/>
    <s v="Express"/>
    <x v="3"/>
    <s v="No"/>
    <s v="No"/>
  </r>
  <r>
    <x v="6200"/>
    <x v="500"/>
    <s v="CUST11369"/>
    <s v="Customer 1369"/>
    <n v="36"/>
    <s v="Returning"/>
    <s v="P1010"/>
    <s v="Bluetooth Speaker"/>
    <x v="0"/>
    <s v="Prime Distributors"/>
    <n v="3"/>
    <n v="3200"/>
    <n v="15"/>
    <n v="9600"/>
    <n v="1440"/>
    <n v="8160"/>
    <n v="5004.93"/>
    <n v="3155.07"/>
    <x v="2"/>
    <s v="Guwahati"/>
    <s v="Assam"/>
    <s v="India"/>
    <s v="Net Banking"/>
    <x v="2"/>
    <s v="Standard"/>
    <x v="2"/>
    <s v="No"/>
    <s v="No"/>
  </r>
  <r>
    <x v="6201"/>
    <x v="500"/>
    <s v="CUST11927"/>
    <s v="Customer 1927"/>
    <n v="33"/>
    <s v="New"/>
    <s v="P2002"/>
    <s v="Jeans"/>
    <x v="3"/>
    <s v="FashionMart"/>
    <n v="3"/>
    <n v="2200"/>
    <n v="15"/>
    <n v="6600"/>
    <n v="990"/>
    <n v="5610"/>
    <n v="3610.8"/>
    <n v="1999.2"/>
    <x v="2"/>
    <s v="Mumbai"/>
    <s v="Maharashtra"/>
    <s v="India"/>
    <s v="Net Banking"/>
    <x v="2"/>
    <s v="Standard"/>
    <x v="0"/>
    <s v="No"/>
    <s v="No"/>
  </r>
  <r>
    <x v="6202"/>
    <x v="501"/>
    <s v="CUST11722"/>
    <s v="Customer 1722"/>
    <n v="36"/>
    <s v="Returning"/>
    <s v="P1002"/>
    <s v="Smartphone"/>
    <x v="0"/>
    <s v="Global Traders"/>
    <n v="2"/>
    <n v="28000"/>
    <n v="10"/>
    <n v="56000"/>
    <n v="5600"/>
    <n v="50400"/>
    <n v="31571.72"/>
    <n v="18828.28"/>
    <x v="1"/>
    <s v="Mumbai"/>
    <s v="Maharashtra"/>
    <s v="India"/>
    <s v="Credit Card"/>
    <x v="1"/>
    <s v="Standard"/>
    <x v="0"/>
    <s v="No"/>
    <s v="No"/>
  </r>
  <r>
    <x v="6203"/>
    <x v="501"/>
    <s v="CUST12476"/>
    <s v="Customer 2476"/>
    <n v="21"/>
    <s v="New"/>
    <s v="P3005"/>
    <s v="Bedsheet Set"/>
    <x v="2"/>
    <s v="RetailHub"/>
    <n v="1"/>
    <n v="1800"/>
    <n v="20"/>
    <n v="1800"/>
    <n v="360"/>
    <n v="1440"/>
    <n v="914.54"/>
    <n v="525.46"/>
    <x v="1"/>
    <s v="Delhi"/>
    <s v="Delhi"/>
    <s v="India"/>
    <s v="UPI"/>
    <x v="0"/>
    <s v="Express"/>
    <x v="0"/>
    <s v="No"/>
    <s v="No"/>
  </r>
  <r>
    <x v="6204"/>
    <x v="501"/>
    <s v="CUST10999"/>
    <s v="Customer 999"/>
    <n v="45"/>
    <s v="New"/>
    <s v="P4003"/>
    <s v="Sunscreen"/>
    <x v="4"/>
    <s v="BeautyCare"/>
    <n v="1"/>
    <n v="700"/>
    <n v="20"/>
    <n v="700"/>
    <n v="140"/>
    <n v="560"/>
    <n v="367.32"/>
    <n v="192.68"/>
    <x v="0"/>
    <s v="Pune"/>
    <s v="Maharashtra"/>
    <s v="India"/>
    <s v="Net Banking"/>
    <x v="1"/>
    <s v="Express"/>
    <x v="0"/>
    <s v="No"/>
    <s v="No"/>
  </r>
  <r>
    <x v="6205"/>
    <x v="501"/>
    <s v="CUST10648"/>
    <s v="Customer 648"/>
    <n v="19"/>
    <s v="Loyal"/>
    <s v="P2003"/>
    <s v="T-Shirt"/>
    <x v="3"/>
    <s v="RetailHub"/>
    <n v="1"/>
    <n v="900"/>
    <n v="5"/>
    <n v="900"/>
    <n v="45"/>
    <n v="855"/>
    <n v="584.59"/>
    <n v="270.41000000000003"/>
    <x v="2"/>
    <s v="Coimbatore"/>
    <s v="Tamil Nadu"/>
    <s v="India"/>
    <s v="Debit Card"/>
    <x v="0"/>
    <s v="Express"/>
    <x v="0"/>
    <s v="No"/>
    <s v="No"/>
  </r>
  <r>
    <x v="6206"/>
    <x v="501"/>
    <s v="CUST11756"/>
    <s v="Customer 1756"/>
    <n v="59"/>
    <s v="New"/>
    <s v="P1009"/>
    <s v="Power Bank"/>
    <x v="0"/>
    <s v="Prime Distributors"/>
    <n v="2"/>
    <n v="1600"/>
    <n v="0"/>
    <n v="3200"/>
    <n v="0"/>
    <n v="3200"/>
    <n v="2416.5300000000002"/>
    <n v="783.47"/>
    <x v="2"/>
    <s v="Chandigarh"/>
    <s v="Chandigarh"/>
    <s v="India"/>
    <s v="Wallet"/>
    <x v="2"/>
    <s v="Express"/>
    <x v="4"/>
    <s v="No"/>
    <s v="No"/>
  </r>
  <r>
    <x v="6207"/>
    <x v="501"/>
    <s v="CUST10878"/>
    <s v="Customer 878"/>
    <n v="54"/>
    <s v="New"/>
    <s v="P1001"/>
    <s v="Laptop"/>
    <x v="0"/>
    <s v="TechSource India"/>
    <n v="2"/>
    <n v="55000"/>
    <n v="0"/>
    <n v="110000"/>
    <n v="0"/>
    <n v="110000"/>
    <n v="78239.59"/>
    <n v="31760.41"/>
    <x v="1"/>
    <s v="Bhubaneswar"/>
    <s v="Odisha"/>
    <s v="India"/>
    <s v="Cash on Delivery"/>
    <x v="1"/>
    <s v="Same Day"/>
    <x v="0"/>
    <s v="No"/>
    <s v="No"/>
  </r>
  <r>
    <x v="6208"/>
    <x v="501"/>
    <s v="CUST12453"/>
    <s v="Customer 2453"/>
    <n v="30"/>
    <s v="Returning"/>
    <s v="P3001"/>
    <s v="Coffee Maker"/>
    <x v="2"/>
    <s v="HomeNeeds"/>
    <n v="1"/>
    <n v="4200"/>
    <n v="10"/>
    <n v="4200"/>
    <n v="420"/>
    <n v="3780"/>
    <n v="2929.17"/>
    <n v="850.83"/>
    <x v="2"/>
    <s v="Ahmedabad"/>
    <s v="Gujarat"/>
    <s v="India"/>
    <s v="Net Banking"/>
    <x v="0"/>
    <s v="Standard"/>
    <x v="4"/>
    <s v="No"/>
    <s v="No"/>
  </r>
  <r>
    <x v="6209"/>
    <x v="502"/>
    <s v="CUST10696"/>
    <s v="Customer 696"/>
    <n v="28"/>
    <s v="Returning"/>
    <s v="P3003"/>
    <s v="Mixer Grinder"/>
    <x v="2"/>
    <s v="Prime Distributors"/>
    <n v="3"/>
    <n v="4800"/>
    <n v="30"/>
    <n v="14400"/>
    <n v="4320"/>
    <n v="10080"/>
    <n v="6830.41"/>
    <n v="3249.59"/>
    <x v="1"/>
    <s v="Mumbai"/>
    <s v="Maharashtra"/>
    <s v="India"/>
    <s v="Wallet"/>
    <x v="2"/>
    <s v="Standard"/>
    <x v="0"/>
    <s v="No"/>
    <s v="No"/>
  </r>
  <r>
    <x v="6210"/>
    <x v="502"/>
    <s v="CUST12346"/>
    <s v="Customer 2346"/>
    <n v="40"/>
    <s v="Returning"/>
    <s v="P2004"/>
    <s v="Jacket"/>
    <x v="3"/>
    <s v="Global Traders"/>
    <n v="1"/>
    <n v="3500"/>
    <n v="5"/>
    <n v="3500"/>
    <n v="175"/>
    <n v="3325"/>
    <n v="2576.04"/>
    <n v="748.96"/>
    <x v="2"/>
    <s v="Guwahati"/>
    <s v="Assam"/>
    <s v="India"/>
    <s v="Cash on Delivery"/>
    <x v="2"/>
    <s v="Same Day"/>
    <x v="0"/>
    <s v="No"/>
    <s v="No"/>
  </r>
  <r>
    <x v="6211"/>
    <x v="502"/>
    <s v="CUST10325"/>
    <s v="Customer 325"/>
    <n v="44"/>
    <s v="Returning"/>
    <s v="P3003"/>
    <s v="Mixer Grinder"/>
    <x v="2"/>
    <s v="Prime Distributors"/>
    <n v="3"/>
    <n v="4800"/>
    <n v="10"/>
    <n v="14400"/>
    <n v="1440"/>
    <n v="12960"/>
    <n v="10420.459999999999"/>
    <n v="2539.54"/>
    <x v="0"/>
    <s v="Bhubaneswar"/>
    <s v="Odisha"/>
    <s v="India"/>
    <s v="Debit Card"/>
    <x v="2"/>
    <s v="Standard"/>
    <x v="0"/>
    <s v="No"/>
    <s v="No"/>
  </r>
  <r>
    <x v="6212"/>
    <x v="502"/>
    <s v="CUST12091"/>
    <s v="Customer 2091"/>
    <n v="51"/>
    <s v="Returning"/>
    <s v="P3005"/>
    <s v="Bedsheet Set"/>
    <x v="2"/>
    <s v="RetailHub"/>
    <n v="6"/>
    <n v="1800"/>
    <n v="0"/>
    <n v="10800"/>
    <n v="0"/>
    <n v="10800"/>
    <n v="8168.43"/>
    <n v="2631.57"/>
    <x v="0"/>
    <s v="Bengaluru"/>
    <s v="Karnataka"/>
    <s v="India"/>
    <s v="Net Banking"/>
    <x v="2"/>
    <s v="Express"/>
    <x v="4"/>
    <s v="No"/>
    <s v="No"/>
  </r>
  <r>
    <x v="6213"/>
    <x v="502"/>
    <s v="CUST11414"/>
    <s v="Customer 1414"/>
    <n v="35"/>
    <s v="Returning"/>
    <s v="P1009"/>
    <s v="Power Bank"/>
    <x v="0"/>
    <s v="Prime Distributors"/>
    <n v="1"/>
    <n v="1600"/>
    <n v="20"/>
    <n v="1600"/>
    <n v="320"/>
    <n v="1280"/>
    <n v="784.7"/>
    <n v="495.3"/>
    <x v="1"/>
    <s v="Visakhapatnam"/>
    <s v="Andhra Pradesh"/>
    <s v="India"/>
    <s v="Wallet"/>
    <x v="0"/>
    <s v="Same Day"/>
    <x v="0"/>
    <s v="No"/>
    <s v="Yes"/>
  </r>
  <r>
    <x v="6214"/>
    <x v="502"/>
    <s v="CUST11130"/>
    <s v="Customer 1130"/>
    <n v="36"/>
    <s v="Loyal"/>
    <s v="P1002"/>
    <s v="Smartphone"/>
    <x v="0"/>
    <s v="Global Traders"/>
    <n v="4"/>
    <n v="28000"/>
    <n v="15"/>
    <n v="112000"/>
    <n v="16800"/>
    <n v="95200"/>
    <n v="61832.53"/>
    <n v="33367.47"/>
    <x v="2"/>
    <s v="Bhopal"/>
    <s v="Madhya Pradesh"/>
    <s v="India"/>
    <s v="Cash on Delivery"/>
    <x v="1"/>
    <s v="Standard"/>
    <x v="0"/>
    <s v="No"/>
    <s v="Yes"/>
  </r>
  <r>
    <x v="6215"/>
    <x v="502"/>
    <s v="CUST11247"/>
    <s v="Customer 1247"/>
    <n v="49"/>
    <s v="Loyal"/>
    <s v="P2004"/>
    <s v="Jacket"/>
    <x v="3"/>
    <s v="Global Traders"/>
    <n v="5"/>
    <n v="3500"/>
    <n v="25"/>
    <n v="17500"/>
    <n v="4375"/>
    <n v="13125"/>
    <n v="8169.57"/>
    <n v="4955.43"/>
    <x v="1"/>
    <s v="Lucknow"/>
    <s v="Uttar Pradesh"/>
    <s v="India"/>
    <s v="Cash on Delivery"/>
    <x v="1"/>
    <s v="Standard"/>
    <x v="0"/>
    <s v="No"/>
    <s v="No"/>
  </r>
  <r>
    <x v="6216"/>
    <x v="502"/>
    <s v="CUST11452"/>
    <s v="Customer 1452"/>
    <n v="57"/>
    <s v="New"/>
    <s v="P4005"/>
    <s v="Perfume"/>
    <x v="4"/>
    <s v="BeautyCare"/>
    <n v="1"/>
    <n v="1800"/>
    <n v="15"/>
    <n v="1800"/>
    <n v="270"/>
    <n v="1530"/>
    <n v="973.64"/>
    <n v="556.36"/>
    <x v="1"/>
    <s v="Bhubaneswar"/>
    <s v="Odisha"/>
    <s v="India"/>
    <s v="Debit Card"/>
    <x v="0"/>
    <s v="Same Day"/>
    <x v="0"/>
    <s v="No"/>
    <s v="No"/>
  </r>
  <r>
    <x v="6217"/>
    <x v="502"/>
    <s v="CUST11362"/>
    <s v="Customer 1362"/>
    <n v="19"/>
    <s v="Returning"/>
    <s v="P1008"/>
    <s v="Monitor"/>
    <x v="0"/>
    <s v="Global Traders"/>
    <n v="2"/>
    <n v="14500"/>
    <n v="15"/>
    <n v="29000"/>
    <n v="4350"/>
    <n v="24650"/>
    <n v="15793.47"/>
    <n v="8856.5300000000007"/>
    <x v="1"/>
    <s v="Guwahati"/>
    <s v="Assam"/>
    <s v="India"/>
    <s v="Debit Card"/>
    <x v="2"/>
    <s v="Same Day"/>
    <x v="0"/>
    <s v="No"/>
    <s v="No"/>
  </r>
  <r>
    <x v="6218"/>
    <x v="502"/>
    <s v="CUST10435"/>
    <s v="Customer 435"/>
    <n v="47"/>
    <s v="Loyal"/>
    <s v="P2007"/>
    <s v="Saree"/>
    <x v="3"/>
    <s v="FashionMart"/>
    <n v="3"/>
    <n v="2600"/>
    <n v="5"/>
    <n v="7800"/>
    <n v="390"/>
    <n v="7410"/>
    <n v="5549.31"/>
    <n v="1860.69"/>
    <x v="0"/>
    <s v="Patna"/>
    <s v="Bihar"/>
    <s v="India"/>
    <s v="Debit Card"/>
    <x v="0"/>
    <s v="Standard"/>
    <x v="0"/>
    <s v="No"/>
    <s v="No"/>
  </r>
  <r>
    <x v="6219"/>
    <x v="502"/>
    <s v="CUST12197"/>
    <s v="Customer 2197"/>
    <n v="41"/>
    <s v="Returning"/>
    <s v="P2003"/>
    <s v="T-Shirt"/>
    <x v="3"/>
    <s v="RetailHub"/>
    <n v="1"/>
    <n v="900"/>
    <n v="10"/>
    <n v="900"/>
    <n v="90"/>
    <n v="810"/>
    <n v="600.86"/>
    <n v="209.14"/>
    <x v="0"/>
    <s v="Guwahati"/>
    <s v="Assam"/>
    <s v="India"/>
    <s v="Credit Card"/>
    <x v="1"/>
    <s v="Standard"/>
    <x v="0"/>
    <s v="Yes"/>
    <s v="No"/>
  </r>
  <r>
    <x v="6220"/>
    <x v="503"/>
    <s v="CUST10914"/>
    <s v="Customer 914"/>
    <n v="18"/>
    <s v="New"/>
    <s v="P3007"/>
    <s v="Vacuum Cleaner"/>
    <x v="2"/>
    <s v="Global Traders"/>
    <n v="2"/>
    <n v="8500"/>
    <n v="10"/>
    <n v="17000"/>
    <n v="1700"/>
    <n v="15300"/>
    <n v="8619.3700000000008"/>
    <n v="6680.63"/>
    <x v="1"/>
    <s v="Jaipur"/>
    <s v="Rajasthan"/>
    <s v="India"/>
    <s v="Net Banking"/>
    <x v="2"/>
    <s v="Express"/>
    <x v="3"/>
    <s v="No"/>
    <s v="No"/>
  </r>
  <r>
    <x v="6221"/>
    <x v="503"/>
    <s v="CUST11694"/>
    <s v="Customer 1694"/>
    <n v="32"/>
    <s v="Returning"/>
    <s v="P1009"/>
    <s v="Power Bank"/>
    <x v="0"/>
    <s v="Prime Distributors"/>
    <n v="1"/>
    <n v="1600"/>
    <n v="25"/>
    <n v="1600"/>
    <n v="400"/>
    <n v="1200"/>
    <n v="672.07"/>
    <n v="527.92999999999995"/>
    <x v="2"/>
    <s v="Indore"/>
    <s v="Madhya Pradesh"/>
    <s v="India"/>
    <s v="UPI"/>
    <x v="1"/>
    <s v="Standard"/>
    <x v="0"/>
    <s v="No"/>
    <s v="No"/>
  </r>
  <r>
    <x v="6222"/>
    <x v="503"/>
    <s v="CUST12379"/>
    <s v="Customer 2379"/>
    <n v="18"/>
    <s v="Returning"/>
    <s v="P3005"/>
    <s v="Bedsheet Set"/>
    <x v="2"/>
    <s v="RetailHub"/>
    <n v="2"/>
    <n v="1800"/>
    <n v="15"/>
    <n v="3600"/>
    <n v="540"/>
    <n v="3060"/>
    <n v="1987.48"/>
    <n v="1072.52"/>
    <x v="1"/>
    <s v="Nagpur"/>
    <s v="Maharashtra"/>
    <s v="India"/>
    <s v="UPI"/>
    <x v="0"/>
    <s v="Standard"/>
    <x v="0"/>
    <s v="No"/>
    <s v="No"/>
  </r>
  <r>
    <x v="6223"/>
    <x v="503"/>
    <s v="CUST12254"/>
    <s v="Customer 2254"/>
    <n v="35"/>
    <s v="Loyal"/>
    <s v="P3001"/>
    <s v="Coffee Maker"/>
    <x v="2"/>
    <s v="HomeNeeds"/>
    <n v="3"/>
    <n v="4200"/>
    <n v="5"/>
    <n v="12600"/>
    <n v="630"/>
    <n v="11970"/>
    <n v="8611.86"/>
    <n v="3358.14"/>
    <x v="1"/>
    <s v="Kolkata"/>
    <s v="West Bengal"/>
    <s v="India"/>
    <s v="Cash on Delivery"/>
    <x v="2"/>
    <s v="Express"/>
    <x v="0"/>
    <s v="No"/>
    <s v="No"/>
  </r>
  <r>
    <x v="6224"/>
    <x v="503"/>
    <s v="CUST11175"/>
    <s v="Customer 1175"/>
    <n v="44"/>
    <s v="Returning"/>
    <s v="P5004"/>
    <s v="Pen Set"/>
    <x v="1"/>
    <s v="Stationery Hub"/>
    <n v="5"/>
    <n v="250"/>
    <n v="30"/>
    <n v="1250"/>
    <n v="375"/>
    <n v="875"/>
    <n v="660.92"/>
    <n v="214.08"/>
    <x v="1"/>
    <s v="Surat"/>
    <s v="Gujarat"/>
    <s v="India"/>
    <s v="Credit Card"/>
    <x v="0"/>
    <s v="Standard"/>
    <x v="3"/>
    <s v="No"/>
    <s v="No"/>
  </r>
  <r>
    <x v="6225"/>
    <x v="503"/>
    <s v="CUST11071"/>
    <s v="Customer 1071"/>
    <n v="49"/>
    <s v="Returning"/>
    <s v="P5003"/>
    <s v="Calculator"/>
    <x v="1"/>
    <s v="Stationery Hub"/>
    <n v="1"/>
    <n v="650"/>
    <n v="25"/>
    <n v="650"/>
    <n v="162.5"/>
    <n v="487.5"/>
    <n v="295.68"/>
    <n v="191.82"/>
    <x v="1"/>
    <s v="Chennai"/>
    <s v="Tamil Nadu"/>
    <s v="India"/>
    <s v="Wallet"/>
    <x v="0"/>
    <s v="Express"/>
    <x v="0"/>
    <s v="No"/>
    <s v="No"/>
  </r>
  <r>
    <x v="6226"/>
    <x v="503"/>
    <s v="CUST11011"/>
    <s v="Customer 1011"/>
    <n v="60"/>
    <s v="Loyal"/>
    <s v="P2004"/>
    <s v="Jacket"/>
    <x v="3"/>
    <s v="Global Traders"/>
    <n v="3"/>
    <n v="3500"/>
    <n v="10"/>
    <n v="10500"/>
    <n v="1050"/>
    <n v="9450"/>
    <n v="5398.79"/>
    <n v="4051.21"/>
    <x v="1"/>
    <s v="Hyderabad"/>
    <s v="Telangana"/>
    <s v="India"/>
    <s v="UPI"/>
    <x v="1"/>
    <s v="Standard"/>
    <x v="0"/>
    <s v="No"/>
    <s v="No"/>
  </r>
  <r>
    <x v="6227"/>
    <x v="503"/>
    <s v="CUST11205"/>
    <s v="Customer 1205"/>
    <n v="25"/>
    <s v="Loyal"/>
    <s v="P4004"/>
    <s v="Shampoo"/>
    <x v="4"/>
    <s v="BeautyCare"/>
    <n v="1"/>
    <n v="550"/>
    <n v="5"/>
    <n v="550"/>
    <n v="27.5"/>
    <n v="522.5"/>
    <n v="346.56"/>
    <n v="175.94"/>
    <x v="1"/>
    <s v="Jaipur"/>
    <s v="Rajasthan"/>
    <s v="India"/>
    <s v="Cash on Delivery"/>
    <x v="2"/>
    <s v="Standard"/>
    <x v="4"/>
    <s v="No"/>
    <s v="No"/>
  </r>
  <r>
    <x v="6228"/>
    <x v="503"/>
    <s v="CUST11207"/>
    <s v="Customer 1207"/>
    <n v="32"/>
    <s v="Returning"/>
    <s v="P2002"/>
    <s v="Jeans"/>
    <x v="3"/>
    <s v="FashionMart"/>
    <n v="1"/>
    <n v="2200"/>
    <n v="5"/>
    <n v="2200"/>
    <n v="110"/>
    <n v="2090"/>
    <n v="1168.17"/>
    <n v="921.83"/>
    <x v="2"/>
    <s v="Nagpur"/>
    <s v="Maharashtra"/>
    <s v="India"/>
    <s v="Wallet"/>
    <x v="1"/>
    <s v="Express"/>
    <x v="0"/>
    <s v="No"/>
    <s v="No"/>
  </r>
  <r>
    <x v="6229"/>
    <x v="503"/>
    <s v="CUST10211"/>
    <s v="Customer 211"/>
    <n v="27"/>
    <s v="Returning"/>
    <s v="P3005"/>
    <s v="Bedsheet Set"/>
    <x v="2"/>
    <s v="RetailHub"/>
    <n v="3"/>
    <n v="1800"/>
    <n v="15"/>
    <n v="5400"/>
    <n v="810"/>
    <n v="4590"/>
    <n v="3074.75"/>
    <n v="1515.25"/>
    <x v="2"/>
    <s v="Delhi"/>
    <s v="Delhi"/>
    <s v="India"/>
    <s v="Net Banking"/>
    <x v="2"/>
    <s v="Standard"/>
    <x v="0"/>
    <s v="No"/>
    <s v="No"/>
  </r>
  <r>
    <x v="6230"/>
    <x v="504"/>
    <s v="CUST11085"/>
    <s v="Customer 1085"/>
    <n v="30"/>
    <s v="Returning"/>
    <s v="P4005"/>
    <s v="Perfume"/>
    <x v="4"/>
    <s v="BeautyCare"/>
    <n v="2"/>
    <n v="1800"/>
    <n v="10"/>
    <n v="3600"/>
    <n v="360"/>
    <n v="3240"/>
    <n v="2620.34"/>
    <n v="619.66"/>
    <x v="0"/>
    <s v="Delhi"/>
    <s v="Delhi"/>
    <s v="India"/>
    <s v="Wallet"/>
    <x v="0"/>
    <s v="Same Day"/>
    <x v="3"/>
    <s v="No"/>
    <s v="No"/>
  </r>
  <r>
    <x v="6231"/>
    <x v="504"/>
    <s v="CUST12038"/>
    <s v="Customer 2038"/>
    <n v="52"/>
    <s v="New"/>
    <s v="P4002"/>
    <s v="Moisturizer"/>
    <x v="4"/>
    <s v="BeautyCare"/>
    <n v="1"/>
    <n v="650"/>
    <n v="5"/>
    <n v="650"/>
    <n v="32.5"/>
    <n v="617.5"/>
    <n v="479.83"/>
    <n v="137.66999999999999"/>
    <x v="0"/>
    <s v="Bhubaneswar"/>
    <s v="Odisha"/>
    <s v="India"/>
    <s v="Net Banking"/>
    <x v="2"/>
    <s v="Express"/>
    <x v="0"/>
    <s v="Yes"/>
    <s v="No"/>
  </r>
  <r>
    <x v="6232"/>
    <x v="504"/>
    <s v="CUST10359"/>
    <s v="Customer 359"/>
    <n v="19"/>
    <s v="Returning"/>
    <s v="P1006"/>
    <s v="Keyboard"/>
    <x v="0"/>
    <s v="Metro Supplies"/>
    <n v="4"/>
    <n v="1800"/>
    <n v="10"/>
    <n v="7200"/>
    <n v="720"/>
    <n v="6480"/>
    <n v="4070.59"/>
    <n v="2409.41"/>
    <x v="1"/>
    <s v="Ahmedabad"/>
    <s v="Gujarat"/>
    <s v="India"/>
    <s v="Debit Card"/>
    <x v="0"/>
    <s v="Standard"/>
    <x v="0"/>
    <s v="No"/>
    <s v="No"/>
  </r>
  <r>
    <x v="6233"/>
    <x v="504"/>
    <s v="CUST10788"/>
    <s v="Customer 788"/>
    <n v="35"/>
    <s v="Returning"/>
    <s v="P5004"/>
    <s v="Pen Set"/>
    <x v="1"/>
    <s v="Stationery Hub"/>
    <n v="2"/>
    <n v="250"/>
    <n v="10"/>
    <n v="500"/>
    <n v="50"/>
    <n v="450"/>
    <n v="316.23"/>
    <n v="133.77000000000001"/>
    <x v="2"/>
    <s v="Patna"/>
    <s v="Bihar"/>
    <s v="India"/>
    <s v="Cash on Delivery"/>
    <x v="0"/>
    <s v="Standard"/>
    <x v="0"/>
    <s v="No"/>
    <s v="No"/>
  </r>
  <r>
    <x v="6234"/>
    <x v="504"/>
    <s v="CUST12013"/>
    <s v="Customer 2013"/>
    <n v="49"/>
    <s v="Loyal"/>
    <s v="P1004"/>
    <s v="Smartwatch"/>
    <x v="0"/>
    <s v="TechSource India"/>
    <n v="3"/>
    <n v="6500"/>
    <n v="0"/>
    <n v="19500"/>
    <n v="0"/>
    <n v="19500"/>
    <n v="11095.07"/>
    <n v="8404.93"/>
    <x v="1"/>
    <s v="Hyderabad"/>
    <s v="Telangana"/>
    <s v="India"/>
    <s v="Credit Card"/>
    <x v="0"/>
    <s v="Standard"/>
    <x v="0"/>
    <s v="No"/>
    <s v="Yes"/>
  </r>
  <r>
    <x v="6235"/>
    <x v="504"/>
    <s v="CUST10596"/>
    <s v="Customer 596"/>
    <n v="23"/>
    <s v="Returning"/>
    <s v="P4005"/>
    <s v="Perfume"/>
    <x v="4"/>
    <s v="BeautyCare"/>
    <n v="1"/>
    <n v="1800"/>
    <n v="15"/>
    <n v="1800"/>
    <n v="270"/>
    <n v="1530"/>
    <n v="1082.31"/>
    <n v="447.69"/>
    <x v="2"/>
    <s v="Bhubaneswar"/>
    <s v="Odisha"/>
    <s v="India"/>
    <s v="Debit Card"/>
    <x v="0"/>
    <s v="Express"/>
    <x v="0"/>
    <s v="No"/>
    <s v="No"/>
  </r>
  <r>
    <x v="6236"/>
    <x v="504"/>
    <s v="CUST11116"/>
    <s v="Customer 1116"/>
    <n v="28"/>
    <s v="Loyal"/>
    <s v="P2006"/>
    <s v="Womens Kurti"/>
    <x v="3"/>
    <s v="FashionMart"/>
    <n v="1"/>
    <n v="1400"/>
    <n v="15"/>
    <n v="1400"/>
    <n v="210"/>
    <n v="1190"/>
    <n v="769.52"/>
    <n v="420.48"/>
    <x v="1"/>
    <s v="Pune"/>
    <s v="Maharashtra"/>
    <s v="India"/>
    <s v="Net Banking"/>
    <x v="2"/>
    <s v="Standard"/>
    <x v="1"/>
    <s v="No"/>
    <s v="No"/>
  </r>
  <r>
    <x v="6237"/>
    <x v="504"/>
    <s v="CUST10182"/>
    <s v="Customer 182"/>
    <n v="60"/>
    <s v="New"/>
    <s v="P1008"/>
    <s v="Monitor"/>
    <x v="0"/>
    <s v="Global Traders"/>
    <n v="1"/>
    <n v="14500"/>
    <n v="10"/>
    <n v="14500"/>
    <n v="1450"/>
    <n v="13050"/>
    <n v="8883.19"/>
    <n v="4166.8100000000004"/>
    <x v="1"/>
    <s v="Bengaluru"/>
    <s v="Karnataka"/>
    <s v="India"/>
    <s v="Credit Card"/>
    <x v="1"/>
    <s v="Express"/>
    <x v="0"/>
    <s v="No"/>
    <s v="No"/>
  </r>
  <r>
    <x v="6238"/>
    <x v="504"/>
    <s v="CUST12056"/>
    <s v="Customer 2056"/>
    <n v="24"/>
    <s v="Returning"/>
    <s v="P5001"/>
    <s v="Notebook Set"/>
    <x v="1"/>
    <s v="Stationery Hub"/>
    <n v="4"/>
    <n v="500"/>
    <n v="20"/>
    <n v="2000"/>
    <n v="400"/>
    <n v="1600"/>
    <n v="1243.1400000000001"/>
    <n v="356.86"/>
    <x v="2"/>
    <s v="Patna"/>
    <s v="Bihar"/>
    <s v="India"/>
    <s v="Debit Card"/>
    <x v="0"/>
    <s v="Standard"/>
    <x v="3"/>
    <s v="No"/>
    <s v="Yes"/>
  </r>
  <r>
    <x v="6239"/>
    <x v="504"/>
    <s v="CUST11348"/>
    <s v="Customer 1348"/>
    <n v="40"/>
    <s v="New"/>
    <s v="P2002"/>
    <s v="Jeans"/>
    <x v="3"/>
    <s v="FashionMart"/>
    <n v="2"/>
    <n v="2200"/>
    <n v="10"/>
    <n v="4400"/>
    <n v="440"/>
    <n v="3960"/>
    <n v="3028.81"/>
    <n v="931.19"/>
    <x v="1"/>
    <s v="Nagpur"/>
    <s v="Maharashtra"/>
    <s v="India"/>
    <s v="Debit Card"/>
    <x v="0"/>
    <s v="Standard"/>
    <x v="0"/>
    <s v="No"/>
    <s v="No"/>
  </r>
  <r>
    <x v="6240"/>
    <x v="504"/>
    <s v="CUST10455"/>
    <s v="Customer 455"/>
    <n v="28"/>
    <s v="New"/>
    <s v="P1005"/>
    <s v="Tablet"/>
    <x v="0"/>
    <s v="RetailHub"/>
    <n v="1"/>
    <n v="18000"/>
    <n v="15"/>
    <n v="18000"/>
    <n v="2700"/>
    <n v="15300"/>
    <n v="10546.51"/>
    <n v="4753.49"/>
    <x v="1"/>
    <s v="Hyderabad"/>
    <s v="Telangana"/>
    <s v="India"/>
    <s v="Wallet"/>
    <x v="2"/>
    <s v="Standard"/>
    <x v="0"/>
    <s v="No"/>
    <s v="No"/>
  </r>
  <r>
    <x v="6241"/>
    <x v="504"/>
    <s v="CUST10175"/>
    <s v="Customer 175"/>
    <n v="27"/>
    <s v="Returning"/>
    <s v="P2001"/>
    <s v="Running Shoes"/>
    <x v="3"/>
    <s v="FashionMart"/>
    <n v="1"/>
    <n v="3200"/>
    <n v="10"/>
    <n v="3200"/>
    <n v="320"/>
    <n v="2880"/>
    <n v="2222.56"/>
    <n v="657.44"/>
    <x v="2"/>
    <s v="Delhi"/>
    <s v="Delhi"/>
    <s v="India"/>
    <s v="Net Banking"/>
    <x v="0"/>
    <s v="Same Day"/>
    <x v="0"/>
    <s v="No"/>
    <s v="No"/>
  </r>
  <r>
    <x v="6242"/>
    <x v="504"/>
    <s v="CUST12296"/>
    <s v="Customer 2296"/>
    <n v="51"/>
    <s v="New"/>
    <s v="P1005"/>
    <s v="Tablet"/>
    <x v="0"/>
    <s v="RetailHub"/>
    <n v="1"/>
    <n v="18000"/>
    <n v="20"/>
    <n v="18000"/>
    <n v="3600"/>
    <n v="14400"/>
    <n v="9674.64"/>
    <n v="4725.3599999999997"/>
    <x v="2"/>
    <s v="Delhi"/>
    <s v="Delhi"/>
    <s v="India"/>
    <s v="Wallet"/>
    <x v="0"/>
    <s v="Standard"/>
    <x v="0"/>
    <s v="No"/>
    <s v="No"/>
  </r>
  <r>
    <x v="6243"/>
    <x v="504"/>
    <s v="CUST11577"/>
    <s v="Customer 1577"/>
    <n v="18"/>
    <s v="New"/>
    <s v="P4006"/>
    <s v="Lipstick"/>
    <x v="4"/>
    <s v="BeautyCare"/>
    <n v="3"/>
    <n v="850"/>
    <n v="10"/>
    <n v="2550"/>
    <n v="255"/>
    <n v="2295"/>
    <n v="1698.78"/>
    <n v="596.22"/>
    <x v="1"/>
    <s v="Mumbai"/>
    <s v="Maharashtra"/>
    <s v="India"/>
    <s v="Net Banking"/>
    <x v="1"/>
    <s v="Express"/>
    <x v="0"/>
    <s v="No"/>
    <s v="No"/>
  </r>
  <r>
    <x v="6244"/>
    <x v="505"/>
    <s v="CUST10936"/>
    <s v="Customer 936"/>
    <n v="51"/>
    <s v="New"/>
    <s v="P3001"/>
    <s v="Coffee Maker"/>
    <x v="2"/>
    <s v="HomeNeeds"/>
    <n v="2"/>
    <n v="4200"/>
    <n v="15"/>
    <n v="8400"/>
    <n v="1260"/>
    <n v="7140"/>
    <n v="5285.82"/>
    <n v="1854.18"/>
    <x v="1"/>
    <s v="Bhopal"/>
    <s v="Madhya Pradesh"/>
    <s v="India"/>
    <s v="Net Banking"/>
    <x v="2"/>
    <s v="Standard"/>
    <x v="0"/>
    <s v="No"/>
    <s v="No"/>
  </r>
  <r>
    <x v="6245"/>
    <x v="505"/>
    <s v="CUST10018"/>
    <s v="Customer 18"/>
    <n v="60"/>
    <s v="New"/>
    <s v="P2001"/>
    <s v="Running Shoes"/>
    <x v="3"/>
    <s v="FashionMart"/>
    <n v="2"/>
    <n v="3200"/>
    <n v="15"/>
    <n v="6400"/>
    <n v="960"/>
    <n v="5440"/>
    <n v="4204.59"/>
    <n v="1235.4100000000001"/>
    <x v="0"/>
    <s v="Lucknow"/>
    <s v="Uttar Pradesh"/>
    <s v="India"/>
    <s v="Cash on Delivery"/>
    <x v="2"/>
    <s v="Standard"/>
    <x v="3"/>
    <s v="No"/>
    <s v="No"/>
  </r>
  <r>
    <x v="6246"/>
    <x v="505"/>
    <s v="CUST10179"/>
    <s v="Customer 179"/>
    <n v="41"/>
    <s v="New"/>
    <s v="P3001"/>
    <s v="Coffee Maker"/>
    <x v="2"/>
    <s v="HomeNeeds"/>
    <n v="2"/>
    <n v="4200"/>
    <n v="15"/>
    <n v="8400"/>
    <n v="1260"/>
    <n v="7140"/>
    <n v="4458.3999999999996"/>
    <n v="2681.6"/>
    <x v="1"/>
    <s v="Guwahati"/>
    <s v="Assam"/>
    <s v="India"/>
    <s v="UPI"/>
    <x v="2"/>
    <s v="Express"/>
    <x v="0"/>
    <s v="No"/>
    <s v="No"/>
  </r>
  <r>
    <x v="6247"/>
    <x v="505"/>
    <s v="CUST12469"/>
    <s v="Customer 2469"/>
    <n v="38"/>
    <s v="Returning"/>
    <s v="P4003"/>
    <s v="Sunscreen"/>
    <x v="4"/>
    <s v="BeautyCare"/>
    <n v="1"/>
    <n v="700"/>
    <n v="5"/>
    <n v="700"/>
    <n v="35"/>
    <n v="665"/>
    <n v="522.37"/>
    <n v="142.63"/>
    <x v="2"/>
    <s v="Guwahati"/>
    <s v="Assam"/>
    <s v="India"/>
    <s v="Cash on Delivery"/>
    <x v="2"/>
    <s v="Standard"/>
    <x v="4"/>
    <s v="No"/>
    <s v="No"/>
  </r>
  <r>
    <x v="6248"/>
    <x v="506"/>
    <s v="CUST11478"/>
    <s v="Customer 1478"/>
    <n v="53"/>
    <s v="Returning"/>
    <s v="P3005"/>
    <s v="Bedsheet Set"/>
    <x v="2"/>
    <s v="RetailHub"/>
    <n v="2"/>
    <n v="1800"/>
    <n v="10"/>
    <n v="3600"/>
    <n v="360"/>
    <n v="3240"/>
    <n v="1803.61"/>
    <n v="1436.39"/>
    <x v="1"/>
    <s v="Kolkata"/>
    <s v="West Bengal"/>
    <s v="India"/>
    <s v="Net Banking"/>
    <x v="0"/>
    <s v="Standard"/>
    <x v="3"/>
    <s v="No"/>
    <s v="No"/>
  </r>
  <r>
    <x v="6249"/>
    <x v="506"/>
    <s v="CUST11664"/>
    <s v="Customer 1664"/>
    <n v="19"/>
    <s v="Returning"/>
    <s v="P2003"/>
    <s v="T-Shirt"/>
    <x v="3"/>
    <s v="RetailHub"/>
    <n v="3"/>
    <n v="900"/>
    <n v="0"/>
    <n v="2700"/>
    <n v="0"/>
    <n v="2700"/>
    <n v="2083.4499999999998"/>
    <n v="616.54999999999995"/>
    <x v="1"/>
    <s v="Patna"/>
    <s v="Bihar"/>
    <s v="India"/>
    <s v="Cash on Delivery"/>
    <x v="2"/>
    <s v="Standard"/>
    <x v="0"/>
    <s v="No"/>
    <s v="No"/>
  </r>
  <r>
    <x v="6250"/>
    <x v="506"/>
    <s v="CUST10719"/>
    <s v="Customer 719"/>
    <n v="19"/>
    <s v="New"/>
    <s v="P2007"/>
    <s v="Saree"/>
    <x v="3"/>
    <s v="FashionMart"/>
    <n v="4"/>
    <n v="2600"/>
    <n v="15"/>
    <n v="10400"/>
    <n v="1560"/>
    <n v="8840"/>
    <n v="5675.68"/>
    <n v="3164.32"/>
    <x v="0"/>
    <s v="Lucknow"/>
    <s v="Uttar Pradesh"/>
    <s v="India"/>
    <s v="Cash on Delivery"/>
    <x v="2"/>
    <s v="Express"/>
    <x v="0"/>
    <s v="No"/>
    <s v="Yes"/>
  </r>
  <r>
    <x v="6251"/>
    <x v="506"/>
    <s v="CUST11115"/>
    <s v="Customer 1115"/>
    <n v="25"/>
    <s v="Loyal"/>
    <s v="P2008"/>
    <s v="Formal Shirt"/>
    <x v="3"/>
    <s v="Global Traders"/>
    <n v="2"/>
    <n v="1700"/>
    <n v="15"/>
    <n v="3400"/>
    <n v="510"/>
    <n v="2890"/>
    <n v="2062.1999999999998"/>
    <n v="827.8"/>
    <x v="1"/>
    <s v="Nagpur"/>
    <s v="Maharashtra"/>
    <s v="India"/>
    <s v="Debit Card"/>
    <x v="2"/>
    <s v="Standard"/>
    <x v="1"/>
    <s v="No"/>
    <s v="No"/>
  </r>
  <r>
    <x v="6252"/>
    <x v="506"/>
    <s v="CUST10131"/>
    <s v="Customer 131"/>
    <n v="46"/>
    <s v="Returning"/>
    <s v="P3001"/>
    <s v="Coffee Maker"/>
    <x v="2"/>
    <s v="HomeNeeds"/>
    <n v="3"/>
    <n v="4200"/>
    <n v="5"/>
    <n v="12600"/>
    <n v="630"/>
    <n v="11970"/>
    <n v="8193.1200000000008"/>
    <n v="3776.88"/>
    <x v="1"/>
    <s v="Kolkata"/>
    <s v="West Bengal"/>
    <s v="India"/>
    <s v="Debit Card"/>
    <x v="1"/>
    <s v="Express"/>
    <x v="0"/>
    <s v="Yes"/>
    <s v="No"/>
  </r>
  <r>
    <x v="6253"/>
    <x v="506"/>
    <s v="CUST12241"/>
    <s v="Customer 2241"/>
    <n v="48"/>
    <s v="Returning"/>
    <s v="P5001"/>
    <s v="Notebook Set"/>
    <x v="1"/>
    <s v="Stationery Hub"/>
    <n v="1"/>
    <n v="500"/>
    <n v="0"/>
    <n v="500"/>
    <n v="0"/>
    <n v="500"/>
    <n v="329.67"/>
    <n v="170.33"/>
    <x v="1"/>
    <s v="Bhopal"/>
    <s v="Madhya Pradesh"/>
    <s v="India"/>
    <s v="Cash on Delivery"/>
    <x v="1"/>
    <s v="Express"/>
    <x v="4"/>
    <s v="No"/>
    <s v="No"/>
  </r>
  <r>
    <x v="6254"/>
    <x v="506"/>
    <s v="CUST11859"/>
    <s v="Customer 1859"/>
    <n v="44"/>
    <s v="Returning"/>
    <s v="P1008"/>
    <s v="Monitor"/>
    <x v="0"/>
    <s v="Global Traders"/>
    <n v="1"/>
    <n v="14500"/>
    <n v="10"/>
    <n v="14500"/>
    <n v="1450"/>
    <n v="13050"/>
    <n v="7594.96"/>
    <n v="5455.04"/>
    <x v="1"/>
    <s v="Bengaluru"/>
    <s v="Karnataka"/>
    <s v="India"/>
    <s v="UPI"/>
    <x v="1"/>
    <s v="Same Day"/>
    <x v="3"/>
    <s v="No"/>
    <s v="No"/>
  </r>
  <r>
    <x v="6255"/>
    <x v="506"/>
    <s v="CUST11408"/>
    <s v="Customer 1408"/>
    <n v="25"/>
    <s v="Loyal"/>
    <s v="P2004"/>
    <s v="Jacket"/>
    <x v="3"/>
    <s v="Global Traders"/>
    <n v="1"/>
    <n v="3500"/>
    <n v="5"/>
    <n v="3500"/>
    <n v="175"/>
    <n v="3325"/>
    <n v="2433.44"/>
    <n v="891.56"/>
    <x v="2"/>
    <s v="Guwahati"/>
    <s v="Assam"/>
    <s v="India"/>
    <s v="Cash on Delivery"/>
    <x v="1"/>
    <s v="Standard"/>
    <x v="0"/>
    <s v="No"/>
    <s v="No"/>
  </r>
  <r>
    <x v="6256"/>
    <x v="506"/>
    <s v="CUST10095"/>
    <s v="Customer 95"/>
    <n v="53"/>
    <s v="Loyal"/>
    <s v="P4001"/>
    <s v="Face Wash"/>
    <x v="4"/>
    <s v="BeautyCare"/>
    <n v="2"/>
    <n v="450"/>
    <n v="20"/>
    <n v="900"/>
    <n v="180"/>
    <n v="720"/>
    <n v="568.29999999999995"/>
    <n v="151.69999999999999"/>
    <x v="1"/>
    <s v="Delhi"/>
    <s v="Delhi"/>
    <s v="India"/>
    <s v="Wallet"/>
    <x v="0"/>
    <s v="Standard"/>
    <x v="2"/>
    <s v="No"/>
    <s v="No"/>
  </r>
  <r>
    <x v="6257"/>
    <x v="506"/>
    <s v="CUST11148"/>
    <s v="Customer 1148"/>
    <n v="48"/>
    <s v="Returning"/>
    <s v="P4001"/>
    <s v="Face Wash"/>
    <x v="4"/>
    <s v="BeautyCare"/>
    <n v="1"/>
    <n v="450"/>
    <n v="10"/>
    <n v="450"/>
    <n v="45"/>
    <n v="405"/>
    <n v="317.38"/>
    <n v="87.62"/>
    <x v="2"/>
    <s v="Bhopal"/>
    <s v="Madhya Pradesh"/>
    <s v="India"/>
    <s v="Credit Card"/>
    <x v="1"/>
    <s v="Standard"/>
    <x v="0"/>
    <s v="No"/>
    <s v="No"/>
  </r>
  <r>
    <x v="6258"/>
    <x v="506"/>
    <s v="CUST12183"/>
    <s v="Customer 2183"/>
    <n v="47"/>
    <s v="Returning"/>
    <s v="P5004"/>
    <s v="Pen Set"/>
    <x v="1"/>
    <s v="Stationery Hub"/>
    <n v="2"/>
    <n v="250"/>
    <n v="15"/>
    <n v="500"/>
    <n v="75"/>
    <n v="425"/>
    <n v="247.08"/>
    <n v="177.92"/>
    <x v="1"/>
    <s v="Kolkata"/>
    <s v="West Bengal"/>
    <s v="India"/>
    <s v="Debit Card"/>
    <x v="2"/>
    <s v="Standard"/>
    <x v="1"/>
    <s v="No"/>
    <s v="No"/>
  </r>
  <r>
    <x v="6259"/>
    <x v="506"/>
    <s v="CUST11250"/>
    <s v="Customer 1250"/>
    <n v="59"/>
    <s v="Returning"/>
    <s v="P2008"/>
    <s v="Formal Shirt"/>
    <x v="3"/>
    <s v="Global Traders"/>
    <n v="1"/>
    <n v="1700"/>
    <n v="5"/>
    <n v="1700"/>
    <n v="85"/>
    <n v="1615"/>
    <n v="965.74"/>
    <n v="649.26"/>
    <x v="2"/>
    <s v="Visakhapatnam"/>
    <s v="Andhra Pradesh"/>
    <s v="India"/>
    <s v="UPI"/>
    <x v="0"/>
    <s v="Same Day"/>
    <x v="0"/>
    <s v="No"/>
    <s v="No"/>
  </r>
  <r>
    <x v="6260"/>
    <x v="506"/>
    <s v="CUST11862"/>
    <s v="Customer 1862"/>
    <n v="21"/>
    <s v="New"/>
    <s v="P4003"/>
    <s v="Sunscreen"/>
    <x v="4"/>
    <s v="BeautyCare"/>
    <n v="1"/>
    <n v="700"/>
    <n v="0"/>
    <n v="700"/>
    <n v="0"/>
    <n v="700"/>
    <n v="433.73"/>
    <n v="266.27"/>
    <x v="1"/>
    <s v="Bhubaneswar"/>
    <s v="Odisha"/>
    <s v="India"/>
    <s v="UPI"/>
    <x v="0"/>
    <s v="Express"/>
    <x v="0"/>
    <s v="No"/>
    <s v="No"/>
  </r>
  <r>
    <x v="6261"/>
    <x v="507"/>
    <s v="CUST10754"/>
    <s v="Customer 754"/>
    <n v="57"/>
    <s v="New"/>
    <s v="P5002"/>
    <s v="Novel"/>
    <x v="1"/>
    <s v="Stationery Hub"/>
    <n v="1"/>
    <n v="400"/>
    <n v="15"/>
    <n v="400"/>
    <n v="60"/>
    <n v="340"/>
    <n v="239.22"/>
    <n v="100.78"/>
    <x v="1"/>
    <s v="Mumbai"/>
    <s v="Maharashtra"/>
    <s v="India"/>
    <s v="Credit Card"/>
    <x v="0"/>
    <s v="Express"/>
    <x v="2"/>
    <s v="No"/>
    <s v="No"/>
  </r>
  <r>
    <x v="6262"/>
    <x v="507"/>
    <s v="CUST11750"/>
    <s v="Customer 1750"/>
    <n v="35"/>
    <s v="Returning"/>
    <s v="P4002"/>
    <s v="Moisturizer"/>
    <x v="4"/>
    <s v="BeautyCare"/>
    <n v="1"/>
    <n v="650"/>
    <n v="15"/>
    <n v="650"/>
    <n v="97.5"/>
    <n v="552.5"/>
    <n v="334.66"/>
    <n v="217.84"/>
    <x v="1"/>
    <s v="Coimbatore"/>
    <s v="Tamil Nadu"/>
    <s v="India"/>
    <s v="UPI"/>
    <x v="0"/>
    <s v="Standard"/>
    <x v="2"/>
    <s v="No"/>
    <s v="No"/>
  </r>
  <r>
    <x v="6263"/>
    <x v="507"/>
    <s v="CUST10697"/>
    <s v="Customer 697"/>
    <n v="40"/>
    <s v="Loyal"/>
    <s v="P1005"/>
    <s v="Tablet"/>
    <x v="0"/>
    <s v="RetailHub"/>
    <n v="2"/>
    <n v="18000"/>
    <n v="15"/>
    <n v="36000"/>
    <n v="5400"/>
    <n v="30600"/>
    <n v="17894.400000000001"/>
    <n v="12705.6"/>
    <x v="0"/>
    <s v="Jaipur"/>
    <s v="Rajasthan"/>
    <s v="India"/>
    <s v="Cash on Delivery"/>
    <x v="0"/>
    <s v="Standard"/>
    <x v="0"/>
    <s v="No"/>
    <s v="No"/>
  </r>
  <r>
    <x v="6264"/>
    <x v="507"/>
    <s v="CUST10568"/>
    <s v="Customer 568"/>
    <n v="27"/>
    <s v="Returning"/>
    <s v="P1002"/>
    <s v="Smartphone"/>
    <x v="0"/>
    <s v="Global Traders"/>
    <n v="4"/>
    <n v="28000"/>
    <n v="10"/>
    <n v="112000"/>
    <n v="11200"/>
    <n v="100800"/>
    <n v="74868.27"/>
    <n v="25931.73"/>
    <x v="1"/>
    <s v="Ahmedabad"/>
    <s v="Gujarat"/>
    <s v="India"/>
    <s v="Net Banking"/>
    <x v="1"/>
    <s v="Standard"/>
    <x v="0"/>
    <s v="Yes"/>
    <s v="No"/>
  </r>
  <r>
    <x v="6265"/>
    <x v="507"/>
    <s v="CUST11845"/>
    <s v="Customer 1845"/>
    <n v="49"/>
    <s v="New"/>
    <s v="P4004"/>
    <s v="Shampoo"/>
    <x v="4"/>
    <s v="BeautyCare"/>
    <n v="5"/>
    <n v="550"/>
    <n v="15"/>
    <n v="2750"/>
    <n v="412.5"/>
    <n v="2337.5"/>
    <n v="1400.82"/>
    <n v="936.68"/>
    <x v="1"/>
    <s v="Visakhapatnam"/>
    <s v="Andhra Pradesh"/>
    <s v="India"/>
    <s v="UPI"/>
    <x v="2"/>
    <s v="Same Day"/>
    <x v="4"/>
    <s v="No"/>
    <s v="No"/>
  </r>
  <r>
    <x v="6266"/>
    <x v="507"/>
    <s v="CUST12265"/>
    <s v="Customer 2265"/>
    <n v="53"/>
    <s v="Returning"/>
    <s v="P4001"/>
    <s v="Face Wash"/>
    <x v="4"/>
    <s v="BeautyCare"/>
    <n v="5"/>
    <n v="450"/>
    <n v="10"/>
    <n v="2250"/>
    <n v="225"/>
    <n v="2025"/>
    <n v="1170.52"/>
    <n v="854.48"/>
    <x v="1"/>
    <s v="Lucknow"/>
    <s v="Uttar Pradesh"/>
    <s v="India"/>
    <s v="UPI"/>
    <x v="0"/>
    <s v="Express"/>
    <x v="4"/>
    <s v="Yes"/>
    <s v="No"/>
  </r>
  <r>
    <x v="6267"/>
    <x v="507"/>
    <s v="CUST11397"/>
    <s v="Customer 1397"/>
    <n v="32"/>
    <s v="Loyal"/>
    <s v="P3003"/>
    <s v="Mixer Grinder"/>
    <x v="2"/>
    <s v="Prime Distributors"/>
    <n v="2"/>
    <n v="4800"/>
    <n v="5"/>
    <n v="9600"/>
    <n v="480"/>
    <n v="9120"/>
    <n v="5372.82"/>
    <n v="3747.18"/>
    <x v="1"/>
    <s v="Indore"/>
    <s v="Madhya Pradesh"/>
    <s v="India"/>
    <s v="Credit Card"/>
    <x v="1"/>
    <s v="Standard"/>
    <x v="0"/>
    <s v="Yes"/>
    <s v="No"/>
  </r>
  <r>
    <x v="6268"/>
    <x v="507"/>
    <s v="CUST12200"/>
    <s v="Customer 2200"/>
    <n v="26"/>
    <s v="New"/>
    <s v="P4006"/>
    <s v="Lipstick"/>
    <x v="4"/>
    <s v="BeautyCare"/>
    <n v="3"/>
    <n v="850"/>
    <n v="15"/>
    <n v="2550"/>
    <n v="382.5"/>
    <n v="2167.5"/>
    <n v="1212.77"/>
    <n v="954.73"/>
    <x v="1"/>
    <s v="Kolkata"/>
    <s v="West Bengal"/>
    <s v="India"/>
    <s v="Net Banking"/>
    <x v="2"/>
    <s v="Express"/>
    <x v="0"/>
    <s v="No"/>
    <s v="No"/>
  </r>
  <r>
    <x v="6269"/>
    <x v="507"/>
    <s v="CUST11139"/>
    <s v="Customer 1139"/>
    <n v="33"/>
    <s v="New"/>
    <s v="P4006"/>
    <s v="Lipstick"/>
    <x v="4"/>
    <s v="BeautyCare"/>
    <n v="1"/>
    <n v="850"/>
    <n v="0"/>
    <n v="850"/>
    <n v="0"/>
    <n v="850"/>
    <n v="631.02"/>
    <n v="218.98"/>
    <x v="0"/>
    <s v="Kolkata"/>
    <s v="West Bengal"/>
    <s v="India"/>
    <s v="Credit Card"/>
    <x v="1"/>
    <s v="Standard"/>
    <x v="0"/>
    <s v="No"/>
    <s v="No"/>
  </r>
  <r>
    <x v="6270"/>
    <x v="507"/>
    <s v="CUST11476"/>
    <s v="Customer 1476"/>
    <n v="58"/>
    <s v="Returning"/>
    <s v="P5001"/>
    <s v="Notebook Set"/>
    <x v="1"/>
    <s v="Stationery Hub"/>
    <n v="1"/>
    <n v="500"/>
    <n v="10"/>
    <n v="500"/>
    <n v="50"/>
    <n v="450"/>
    <n v="332.23"/>
    <n v="117.77"/>
    <x v="1"/>
    <s v="Chandigarh"/>
    <s v="Chandigarh"/>
    <s v="India"/>
    <s v="UPI"/>
    <x v="0"/>
    <s v="Standard"/>
    <x v="2"/>
    <s v="No"/>
    <s v="No"/>
  </r>
  <r>
    <x v="6271"/>
    <x v="507"/>
    <s v="CUST10697"/>
    <s v="Customer 697"/>
    <n v="37"/>
    <s v="New"/>
    <s v="P1003"/>
    <s v="Headphones"/>
    <x v="0"/>
    <s v="Metro Supplies"/>
    <n v="1"/>
    <n v="2500"/>
    <n v="0"/>
    <n v="2500"/>
    <n v="0"/>
    <n v="2500"/>
    <n v="1685.08"/>
    <n v="814.92"/>
    <x v="0"/>
    <s v="Bhubaneswar"/>
    <s v="Odisha"/>
    <s v="India"/>
    <s v="Net Banking"/>
    <x v="1"/>
    <s v="Standard"/>
    <x v="0"/>
    <s v="No"/>
    <s v="No"/>
  </r>
  <r>
    <x v="6272"/>
    <x v="507"/>
    <s v="CUST12321"/>
    <s v="Customer 2321"/>
    <n v="48"/>
    <s v="New"/>
    <s v="P1008"/>
    <s v="Monitor"/>
    <x v="0"/>
    <s v="Global Traders"/>
    <n v="2"/>
    <n v="14500"/>
    <n v="15"/>
    <n v="29000"/>
    <n v="4350"/>
    <n v="24650"/>
    <n v="14091.55"/>
    <n v="10558.45"/>
    <x v="1"/>
    <s v="Bhopal"/>
    <s v="Madhya Pradesh"/>
    <s v="India"/>
    <s v="Net Banking"/>
    <x v="0"/>
    <s v="Express"/>
    <x v="3"/>
    <s v="No"/>
    <s v="No"/>
  </r>
  <r>
    <x v="6273"/>
    <x v="507"/>
    <s v="CUST10820"/>
    <s v="Customer 820"/>
    <n v="51"/>
    <s v="Returning"/>
    <s v="P1006"/>
    <s v="Keyboard"/>
    <x v="0"/>
    <s v="Metro Supplies"/>
    <n v="1"/>
    <n v="1800"/>
    <n v="10"/>
    <n v="1800"/>
    <n v="180"/>
    <n v="1620"/>
    <n v="1240.1400000000001"/>
    <n v="379.86"/>
    <x v="1"/>
    <s v="Patna"/>
    <s v="Bihar"/>
    <s v="India"/>
    <s v="Net Banking"/>
    <x v="2"/>
    <s v="Express"/>
    <x v="0"/>
    <s v="No"/>
    <s v="No"/>
  </r>
  <r>
    <x v="6274"/>
    <x v="507"/>
    <s v="CUST10236"/>
    <s v="Customer 236"/>
    <n v="56"/>
    <s v="Returning"/>
    <s v="P2004"/>
    <s v="Jacket"/>
    <x v="3"/>
    <s v="Global Traders"/>
    <n v="1"/>
    <n v="3500"/>
    <n v="10"/>
    <n v="3500"/>
    <n v="350"/>
    <n v="3150"/>
    <n v="2488.9299999999998"/>
    <n v="661.07"/>
    <x v="1"/>
    <s v="Bengaluru"/>
    <s v="Karnataka"/>
    <s v="India"/>
    <s v="Cash on Delivery"/>
    <x v="2"/>
    <s v="Standard"/>
    <x v="3"/>
    <s v="Yes"/>
    <s v="No"/>
  </r>
  <r>
    <x v="6275"/>
    <x v="507"/>
    <s v="CUST10963"/>
    <s v="Customer 963"/>
    <n v="41"/>
    <s v="Returning"/>
    <s v="P1001"/>
    <s v="Laptop"/>
    <x v="0"/>
    <s v="TechSource India"/>
    <n v="1"/>
    <n v="55000"/>
    <n v="0"/>
    <n v="55000"/>
    <n v="0"/>
    <n v="55000"/>
    <n v="32553.62"/>
    <n v="22446.38"/>
    <x v="1"/>
    <s v="Ahmedabad"/>
    <s v="Gujarat"/>
    <s v="India"/>
    <s v="Debit Card"/>
    <x v="2"/>
    <s v="Standard"/>
    <x v="2"/>
    <s v="No"/>
    <s v="No"/>
  </r>
  <r>
    <x v="6276"/>
    <x v="507"/>
    <s v="CUST10161"/>
    <s v="Customer 161"/>
    <n v="55"/>
    <s v="Returning"/>
    <s v="P1008"/>
    <s v="Monitor"/>
    <x v="0"/>
    <s v="Global Traders"/>
    <n v="1"/>
    <n v="14500"/>
    <n v="25"/>
    <n v="14500"/>
    <n v="3625"/>
    <n v="10875"/>
    <n v="8117.4"/>
    <n v="2757.6"/>
    <x v="0"/>
    <s v="Indore"/>
    <s v="Madhya Pradesh"/>
    <s v="India"/>
    <s v="UPI"/>
    <x v="2"/>
    <s v="Standard"/>
    <x v="0"/>
    <s v="No"/>
    <s v="No"/>
  </r>
  <r>
    <x v="6277"/>
    <x v="508"/>
    <s v="CUST10925"/>
    <s v="Customer 925"/>
    <n v="53"/>
    <s v="New"/>
    <s v="P3006"/>
    <s v="Water Bottle"/>
    <x v="2"/>
    <s v="Metro Supplies"/>
    <n v="1"/>
    <n v="700"/>
    <n v="0"/>
    <n v="700"/>
    <n v="0"/>
    <n v="700"/>
    <n v="557.95000000000005"/>
    <n v="142.05000000000001"/>
    <x v="1"/>
    <s v="Nagpur"/>
    <s v="Maharashtra"/>
    <s v="India"/>
    <s v="Debit Card"/>
    <x v="0"/>
    <s v="Standard"/>
    <x v="1"/>
    <s v="Yes"/>
    <s v="No"/>
  </r>
  <r>
    <x v="6278"/>
    <x v="508"/>
    <s v="CUST12080"/>
    <s v="Customer 2080"/>
    <n v="25"/>
    <s v="Returning"/>
    <s v="P3004"/>
    <s v="Cookware Set"/>
    <x v="2"/>
    <s v="HomeNeeds"/>
    <n v="1"/>
    <n v="3500"/>
    <n v="30"/>
    <n v="3500"/>
    <n v="1050"/>
    <n v="2450"/>
    <n v="1379.45"/>
    <n v="1070.55"/>
    <x v="1"/>
    <s v="Guwahati"/>
    <s v="Assam"/>
    <s v="India"/>
    <s v="Cash on Delivery"/>
    <x v="0"/>
    <s v="Standard"/>
    <x v="0"/>
    <s v="No"/>
    <s v="No"/>
  </r>
  <r>
    <x v="6279"/>
    <x v="508"/>
    <s v="CUST12046"/>
    <s v="Customer 2046"/>
    <n v="33"/>
    <s v="Returning"/>
    <s v="P2003"/>
    <s v="T-Shirt"/>
    <x v="3"/>
    <s v="RetailHub"/>
    <n v="2"/>
    <n v="900"/>
    <n v="10"/>
    <n v="1800"/>
    <n v="180"/>
    <n v="1620"/>
    <n v="1153.48"/>
    <n v="466.52"/>
    <x v="0"/>
    <s v="Guwahati"/>
    <s v="Assam"/>
    <s v="India"/>
    <s v="Credit Card"/>
    <x v="0"/>
    <s v="Standard"/>
    <x v="0"/>
    <s v="No"/>
    <s v="No"/>
  </r>
  <r>
    <x v="6280"/>
    <x v="508"/>
    <s v="CUST11153"/>
    <s v="Customer 1153"/>
    <n v="44"/>
    <s v="Loyal"/>
    <s v="P1003"/>
    <s v="Headphones"/>
    <x v="0"/>
    <s v="Metro Supplies"/>
    <n v="1"/>
    <n v="2500"/>
    <n v="20"/>
    <n v="2500"/>
    <n v="500"/>
    <n v="2000"/>
    <n v="1263.93"/>
    <n v="736.07"/>
    <x v="1"/>
    <s v="Bengaluru"/>
    <s v="Karnataka"/>
    <s v="India"/>
    <s v="Debit Card"/>
    <x v="0"/>
    <s v="Express"/>
    <x v="0"/>
    <s v="Yes"/>
    <s v="No"/>
  </r>
  <r>
    <x v="6281"/>
    <x v="508"/>
    <s v="CUST12038"/>
    <s v="Customer 2038"/>
    <n v="45"/>
    <s v="New"/>
    <s v="P4005"/>
    <s v="Perfume"/>
    <x v="4"/>
    <s v="BeautyCare"/>
    <n v="1"/>
    <n v="1800"/>
    <n v="0"/>
    <n v="1800"/>
    <n v="0"/>
    <n v="1800"/>
    <n v="992.4"/>
    <n v="807.6"/>
    <x v="1"/>
    <s v="Bengaluru"/>
    <s v="Karnataka"/>
    <s v="India"/>
    <s v="Credit Card"/>
    <x v="1"/>
    <s v="Same Day"/>
    <x v="0"/>
    <s v="No"/>
    <s v="No"/>
  </r>
  <r>
    <x v="6282"/>
    <x v="508"/>
    <s v="CUST11709"/>
    <s v="Customer 1709"/>
    <n v="26"/>
    <s v="New"/>
    <s v="P1010"/>
    <s v="Bluetooth Speaker"/>
    <x v="0"/>
    <s v="Prime Distributors"/>
    <n v="2"/>
    <n v="3200"/>
    <n v="5"/>
    <n v="6400"/>
    <n v="320"/>
    <n v="6080"/>
    <n v="4095.29"/>
    <n v="1984.71"/>
    <x v="1"/>
    <s v="Indore"/>
    <s v="Madhya Pradesh"/>
    <s v="India"/>
    <s v="Cash on Delivery"/>
    <x v="0"/>
    <s v="Standard"/>
    <x v="0"/>
    <s v="No"/>
    <s v="No"/>
  </r>
  <r>
    <x v="6283"/>
    <x v="508"/>
    <s v="CUST10163"/>
    <s v="Customer 163"/>
    <n v="47"/>
    <s v="Returning"/>
    <s v="P4006"/>
    <s v="Lipstick"/>
    <x v="4"/>
    <s v="BeautyCare"/>
    <n v="4"/>
    <n v="850"/>
    <n v="15"/>
    <n v="3400"/>
    <n v="510"/>
    <n v="2890"/>
    <n v="1634.54"/>
    <n v="1255.46"/>
    <x v="2"/>
    <s v="Delhi"/>
    <s v="Delhi"/>
    <s v="India"/>
    <s v="Cash on Delivery"/>
    <x v="2"/>
    <s v="Same Day"/>
    <x v="2"/>
    <s v="No"/>
    <s v="No"/>
  </r>
  <r>
    <x v="6284"/>
    <x v="508"/>
    <s v="CUST12245"/>
    <s v="Customer 2245"/>
    <n v="19"/>
    <s v="New"/>
    <s v="P1005"/>
    <s v="Tablet"/>
    <x v="0"/>
    <s v="RetailHub"/>
    <n v="1"/>
    <n v="18000"/>
    <n v="10"/>
    <n v="18000"/>
    <n v="1800"/>
    <n v="16200"/>
    <n v="9195.5499999999993"/>
    <n v="7004.45"/>
    <x v="0"/>
    <s v="Indore"/>
    <s v="Madhya Pradesh"/>
    <s v="India"/>
    <s v="Wallet"/>
    <x v="0"/>
    <s v="Express"/>
    <x v="4"/>
    <s v="No"/>
    <s v="No"/>
  </r>
  <r>
    <x v="6285"/>
    <x v="508"/>
    <s v="CUST10621"/>
    <s v="Customer 621"/>
    <n v="26"/>
    <s v="Returning"/>
    <s v="P5002"/>
    <s v="Novel"/>
    <x v="1"/>
    <s v="Stationery Hub"/>
    <n v="2"/>
    <n v="400"/>
    <n v="0"/>
    <n v="800"/>
    <n v="0"/>
    <n v="800"/>
    <n v="552.95000000000005"/>
    <n v="247.05"/>
    <x v="1"/>
    <s v="Pune"/>
    <s v="Maharashtra"/>
    <s v="India"/>
    <s v="UPI"/>
    <x v="2"/>
    <s v="Standard"/>
    <x v="0"/>
    <s v="No"/>
    <s v="No"/>
  </r>
  <r>
    <x v="6286"/>
    <x v="508"/>
    <s v="CUST11372"/>
    <s v="Customer 1372"/>
    <n v="31"/>
    <s v="Returning"/>
    <s v="P1005"/>
    <s v="Tablet"/>
    <x v="0"/>
    <s v="RetailHub"/>
    <n v="2"/>
    <n v="18000"/>
    <n v="5"/>
    <n v="36000"/>
    <n v="1800"/>
    <n v="34200"/>
    <n v="20183.04"/>
    <n v="14016.96"/>
    <x v="1"/>
    <s v="Kolkata"/>
    <s v="West Bengal"/>
    <s v="India"/>
    <s v="Wallet"/>
    <x v="0"/>
    <s v="Express"/>
    <x v="0"/>
    <s v="No"/>
    <s v="No"/>
  </r>
  <r>
    <x v="6287"/>
    <x v="508"/>
    <s v="CUST10473"/>
    <s v="Customer 473"/>
    <n v="21"/>
    <s v="New"/>
    <s v="P1006"/>
    <s v="Keyboard"/>
    <x v="0"/>
    <s v="Metro Supplies"/>
    <n v="1"/>
    <n v="1800"/>
    <n v="15"/>
    <n v="1800"/>
    <n v="270"/>
    <n v="1530"/>
    <n v="1040.69"/>
    <n v="489.31"/>
    <x v="0"/>
    <s v="Jaipur"/>
    <s v="Rajasthan"/>
    <s v="India"/>
    <s v="Wallet"/>
    <x v="0"/>
    <s v="Standard"/>
    <x v="0"/>
    <s v="No"/>
    <s v="No"/>
  </r>
  <r>
    <x v="6288"/>
    <x v="508"/>
    <s v="CUST11813"/>
    <s v="Customer 1813"/>
    <n v="29"/>
    <s v="New"/>
    <s v="P2005"/>
    <s v="Backpack"/>
    <x v="3"/>
    <s v="Metro Supplies"/>
    <n v="6"/>
    <n v="1800"/>
    <n v="10"/>
    <n v="10800"/>
    <n v="1080"/>
    <n v="9720"/>
    <n v="7928.74"/>
    <n v="1791.26"/>
    <x v="2"/>
    <s v="Delhi"/>
    <s v="Delhi"/>
    <s v="India"/>
    <s v="UPI"/>
    <x v="2"/>
    <s v="Express"/>
    <x v="0"/>
    <s v="No"/>
    <s v="No"/>
  </r>
  <r>
    <x v="6289"/>
    <x v="508"/>
    <s v="CUST12463"/>
    <s v="Customer 2463"/>
    <n v="42"/>
    <s v="Loyal"/>
    <s v="P2007"/>
    <s v="Saree"/>
    <x v="3"/>
    <s v="FashionMart"/>
    <n v="3"/>
    <n v="2600"/>
    <n v="20"/>
    <n v="7800"/>
    <n v="1560"/>
    <n v="6240"/>
    <n v="3562.39"/>
    <n v="2677.61"/>
    <x v="1"/>
    <s v="Ahmedabad"/>
    <s v="Gujarat"/>
    <s v="India"/>
    <s v="Net Banking"/>
    <x v="0"/>
    <s v="Standard"/>
    <x v="0"/>
    <s v="Yes"/>
    <s v="No"/>
  </r>
  <r>
    <x v="6290"/>
    <x v="509"/>
    <s v="CUST11414"/>
    <s v="Customer 1414"/>
    <n v="24"/>
    <s v="New"/>
    <s v="P2005"/>
    <s v="Backpack"/>
    <x v="3"/>
    <s v="Metro Supplies"/>
    <n v="1"/>
    <n v="1800"/>
    <n v="15"/>
    <n v="1800"/>
    <n v="270"/>
    <n v="1530"/>
    <n v="862.74"/>
    <n v="667.26"/>
    <x v="1"/>
    <s v="Bhubaneswar"/>
    <s v="Odisha"/>
    <s v="India"/>
    <s v="Wallet"/>
    <x v="1"/>
    <s v="Standard"/>
    <x v="0"/>
    <s v="No"/>
    <s v="No"/>
  </r>
  <r>
    <x v="6291"/>
    <x v="509"/>
    <s v="CUST10356"/>
    <s v="Customer 356"/>
    <n v="44"/>
    <s v="Loyal"/>
    <s v="P1009"/>
    <s v="Power Bank"/>
    <x v="0"/>
    <s v="Prime Distributors"/>
    <n v="1"/>
    <n v="1600"/>
    <n v="30"/>
    <n v="1600"/>
    <n v="480"/>
    <n v="1120"/>
    <n v="854.08"/>
    <n v="265.92"/>
    <x v="1"/>
    <s v="Coimbatore"/>
    <s v="Tamil Nadu"/>
    <s v="India"/>
    <s v="Credit Card"/>
    <x v="0"/>
    <s v="Express"/>
    <x v="0"/>
    <s v="No"/>
    <s v="No"/>
  </r>
  <r>
    <x v="6292"/>
    <x v="509"/>
    <s v="CUST10317"/>
    <s v="Customer 317"/>
    <n v="36"/>
    <s v="Returning"/>
    <s v="P1006"/>
    <s v="Keyboard"/>
    <x v="0"/>
    <s v="Metro Supplies"/>
    <n v="4"/>
    <n v="1800"/>
    <n v="5"/>
    <n v="7200"/>
    <n v="360"/>
    <n v="6840"/>
    <n v="4019.33"/>
    <n v="2820.67"/>
    <x v="2"/>
    <s v="Lucknow"/>
    <s v="Uttar Pradesh"/>
    <s v="India"/>
    <s v="Credit Card"/>
    <x v="1"/>
    <s v="Standard"/>
    <x v="0"/>
    <s v="No"/>
    <s v="No"/>
  </r>
  <r>
    <x v="6293"/>
    <x v="509"/>
    <s v="CUST11062"/>
    <s v="Customer 1062"/>
    <n v="23"/>
    <s v="Loyal"/>
    <s v="P2002"/>
    <s v="Jeans"/>
    <x v="3"/>
    <s v="FashionMart"/>
    <n v="1"/>
    <n v="2200"/>
    <n v="25"/>
    <n v="2200"/>
    <n v="550"/>
    <n v="1650"/>
    <n v="1004.66"/>
    <n v="645.34"/>
    <x v="1"/>
    <s v="Nagpur"/>
    <s v="Maharashtra"/>
    <s v="India"/>
    <s v="UPI"/>
    <x v="0"/>
    <s v="Standard"/>
    <x v="0"/>
    <s v="No"/>
    <s v="No"/>
  </r>
  <r>
    <x v="6294"/>
    <x v="509"/>
    <s v="CUST11320"/>
    <s v="Customer 1320"/>
    <n v="56"/>
    <s v="Returning"/>
    <s v="P2001"/>
    <s v="Running Shoes"/>
    <x v="3"/>
    <s v="FashionMart"/>
    <n v="2"/>
    <n v="3200"/>
    <n v="10"/>
    <n v="6400"/>
    <n v="640"/>
    <n v="5760"/>
    <n v="3848.02"/>
    <n v="1911.98"/>
    <x v="0"/>
    <s v="Pune"/>
    <s v="Maharashtra"/>
    <s v="India"/>
    <s v="UPI"/>
    <x v="2"/>
    <s v="Express"/>
    <x v="0"/>
    <s v="No"/>
    <s v="No"/>
  </r>
  <r>
    <x v="6295"/>
    <x v="509"/>
    <s v="CUST11023"/>
    <s v="Customer 1023"/>
    <n v="23"/>
    <s v="Returning"/>
    <s v="P5001"/>
    <s v="Notebook Set"/>
    <x v="1"/>
    <s v="Stationery Hub"/>
    <n v="4"/>
    <n v="500"/>
    <n v="30"/>
    <n v="2000"/>
    <n v="600"/>
    <n v="1400"/>
    <n v="1031.3"/>
    <n v="368.7"/>
    <x v="0"/>
    <s v="Guwahati"/>
    <s v="Assam"/>
    <s v="India"/>
    <s v="Cash on Delivery"/>
    <x v="0"/>
    <s v="Standard"/>
    <x v="4"/>
    <s v="No"/>
    <s v="No"/>
  </r>
  <r>
    <x v="6296"/>
    <x v="509"/>
    <s v="CUST11748"/>
    <s v="Customer 1748"/>
    <n v="41"/>
    <s v="Returning"/>
    <s v="P1004"/>
    <s v="Smartwatch"/>
    <x v="0"/>
    <s v="TechSource India"/>
    <n v="3"/>
    <n v="6500"/>
    <n v="15"/>
    <n v="19500"/>
    <n v="2925"/>
    <n v="16575"/>
    <n v="12004.55"/>
    <n v="4570.45"/>
    <x v="1"/>
    <s v="Pune"/>
    <s v="Maharashtra"/>
    <s v="India"/>
    <s v="Debit Card"/>
    <x v="2"/>
    <s v="Standard"/>
    <x v="0"/>
    <s v="No"/>
    <s v="No"/>
  </r>
  <r>
    <x v="6297"/>
    <x v="509"/>
    <s v="CUST11104"/>
    <s v="Customer 1104"/>
    <n v="29"/>
    <s v="Loyal"/>
    <s v="P5001"/>
    <s v="Notebook Set"/>
    <x v="1"/>
    <s v="Stationery Hub"/>
    <n v="4"/>
    <n v="500"/>
    <n v="15"/>
    <n v="2000"/>
    <n v="300"/>
    <n v="1700"/>
    <n v="1267.6199999999999"/>
    <n v="432.38"/>
    <x v="1"/>
    <s v="Bhubaneswar"/>
    <s v="Odisha"/>
    <s v="India"/>
    <s v="Wallet"/>
    <x v="0"/>
    <s v="Standard"/>
    <x v="0"/>
    <s v="No"/>
    <s v="No"/>
  </r>
  <r>
    <x v="6298"/>
    <x v="509"/>
    <s v="CUST12233"/>
    <s v="Customer 2233"/>
    <n v="34"/>
    <s v="New"/>
    <s v="P1010"/>
    <s v="Bluetooth Speaker"/>
    <x v="0"/>
    <s v="Prime Distributors"/>
    <n v="2"/>
    <n v="3200"/>
    <n v="20"/>
    <n v="6400"/>
    <n v="1280"/>
    <n v="5120"/>
    <n v="3965.55"/>
    <n v="1154.45"/>
    <x v="0"/>
    <s v="Nagpur"/>
    <s v="Maharashtra"/>
    <s v="India"/>
    <s v="Cash on Delivery"/>
    <x v="2"/>
    <s v="Standard"/>
    <x v="3"/>
    <s v="No"/>
    <s v="No"/>
  </r>
  <r>
    <x v="6299"/>
    <x v="509"/>
    <s v="CUST10486"/>
    <s v="Customer 486"/>
    <n v="50"/>
    <s v="Loyal"/>
    <s v="P1003"/>
    <s v="Headphones"/>
    <x v="0"/>
    <s v="Metro Supplies"/>
    <n v="1"/>
    <n v="2500"/>
    <n v="0"/>
    <n v="2500"/>
    <n v="0"/>
    <n v="2500"/>
    <n v="1616.58"/>
    <n v="883.42"/>
    <x v="1"/>
    <s v="Nagpur"/>
    <s v="Maharashtra"/>
    <s v="India"/>
    <s v="Net Banking"/>
    <x v="2"/>
    <s v="Express"/>
    <x v="0"/>
    <s v="No"/>
    <s v="No"/>
  </r>
  <r>
    <x v="6300"/>
    <x v="509"/>
    <s v="CUST10392"/>
    <s v="Customer 392"/>
    <n v="58"/>
    <s v="Returning"/>
    <s v="P1008"/>
    <s v="Monitor"/>
    <x v="0"/>
    <s v="Global Traders"/>
    <n v="1"/>
    <n v="14500"/>
    <n v="25"/>
    <n v="14500"/>
    <n v="3625"/>
    <n v="10875"/>
    <n v="5982.07"/>
    <n v="4892.93"/>
    <x v="1"/>
    <s v="Patna"/>
    <s v="Bihar"/>
    <s v="India"/>
    <s v="UPI"/>
    <x v="1"/>
    <s v="Standard"/>
    <x v="3"/>
    <s v="No"/>
    <s v="No"/>
  </r>
  <r>
    <x v="6301"/>
    <x v="509"/>
    <s v="CUST10957"/>
    <s v="Customer 957"/>
    <n v="32"/>
    <s v="Returning"/>
    <s v="P3005"/>
    <s v="Bedsheet Set"/>
    <x v="2"/>
    <s v="RetailHub"/>
    <n v="1"/>
    <n v="1800"/>
    <n v="5"/>
    <n v="1800"/>
    <n v="90"/>
    <n v="1710"/>
    <n v="1353.51"/>
    <n v="356.49"/>
    <x v="2"/>
    <s v="Ahmedabad"/>
    <s v="Gujarat"/>
    <s v="India"/>
    <s v="UPI"/>
    <x v="2"/>
    <s v="Express"/>
    <x v="0"/>
    <s v="No"/>
    <s v="No"/>
  </r>
  <r>
    <x v="6302"/>
    <x v="509"/>
    <s v="CUST11459"/>
    <s v="Customer 1459"/>
    <n v="35"/>
    <s v="Returning"/>
    <s v="P5002"/>
    <s v="Novel"/>
    <x v="1"/>
    <s v="Stationery Hub"/>
    <n v="2"/>
    <n v="400"/>
    <n v="5"/>
    <n v="800"/>
    <n v="40"/>
    <n v="760"/>
    <n v="493.48"/>
    <n v="266.52"/>
    <x v="1"/>
    <s v="Coimbatore"/>
    <s v="Tamil Nadu"/>
    <s v="India"/>
    <s v="Credit Card"/>
    <x v="1"/>
    <s v="Standard"/>
    <x v="0"/>
    <s v="No"/>
    <s v="No"/>
  </r>
  <r>
    <x v="6303"/>
    <x v="509"/>
    <s v="CUST10060"/>
    <s v="Customer 60"/>
    <n v="51"/>
    <s v="New"/>
    <s v="P1001"/>
    <s v="Laptop"/>
    <x v="0"/>
    <s v="TechSource India"/>
    <n v="3"/>
    <n v="55000"/>
    <n v="30"/>
    <n v="165000"/>
    <n v="49500"/>
    <n v="115500"/>
    <n v="92547.56"/>
    <n v="22952.44"/>
    <x v="2"/>
    <s v="Coimbatore"/>
    <s v="Tamil Nadu"/>
    <s v="India"/>
    <s v="UPI"/>
    <x v="1"/>
    <s v="Standard"/>
    <x v="4"/>
    <s v="No"/>
    <s v="No"/>
  </r>
  <r>
    <x v="6304"/>
    <x v="509"/>
    <s v="CUST10464"/>
    <s v="Customer 464"/>
    <n v="59"/>
    <s v="New"/>
    <s v="P5003"/>
    <s v="Calculator"/>
    <x v="1"/>
    <s v="Stationery Hub"/>
    <n v="1"/>
    <n v="650"/>
    <n v="5"/>
    <n v="650"/>
    <n v="32.5"/>
    <n v="617.5"/>
    <n v="380.21"/>
    <n v="237.29"/>
    <x v="1"/>
    <s v="Ahmedabad"/>
    <s v="Gujarat"/>
    <s v="India"/>
    <s v="Debit Card"/>
    <x v="0"/>
    <s v="Standard"/>
    <x v="3"/>
    <s v="No"/>
    <s v="No"/>
  </r>
  <r>
    <x v="6305"/>
    <x v="509"/>
    <s v="CUST11028"/>
    <s v="Customer 1028"/>
    <n v="45"/>
    <s v="New"/>
    <s v="P2004"/>
    <s v="Jacket"/>
    <x v="3"/>
    <s v="Global Traders"/>
    <n v="5"/>
    <n v="3500"/>
    <n v="20"/>
    <n v="17500"/>
    <n v="3500"/>
    <n v="14000"/>
    <n v="9274.75"/>
    <n v="4725.25"/>
    <x v="1"/>
    <s v="Surat"/>
    <s v="Gujarat"/>
    <s v="India"/>
    <s v="Net Banking"/>
    <x v="0"/>
    <s v="Express"/>
    <x v="4"/>
    <s v="No"/>
    <s v="No"/>
  </r>
  <r>
    <x v="6306"/>
    <x v="509"/>
    <s v="CUST11228"/>
    <s v="Customer 1228"/>
    <n v="31"/>
    <s v="Returning"/>
    <s v="P5002"/>
    <s v="Novel"/>
    <x v="1"/>
    <s v="Stationery Hub"/>
    <n v="1"/>
    <n v="400"/>
    <n v="20"/>
    <n v="400"/>
    <n v="80"/>
    <n v="320"/>
    <n v="183.34"/>
    <n v="136.66"/>
    <x v="2"/>
    <s v="Pune"/>
    <s v="Maharashtra"/>
    <s v="India"/>
    <s v="Net Banking"/>
    <x v="2"/>
    <s v="Standard"/>
    <x v="0"/>
    <s v="No"/>
    <s v="No"/>
  </r>
  <r>
    <x v="6307"/>
    <x v="509"/>
    <s v="CUST12052"/>
    <s v="Customer 2052"/>
    <n v="23"/>
    <s v="Returning"/>
    <s v="P1005"/>
    <s v="Tablet"/>
    <x v="0"/>
    <s v="RetailHub"/>
    <n v="1"/>
    <n v="18000"/>
    <n v="15"/>
    <n v="18000"/>
    <n v="2700"/>
    <n v="15300"/>
    <n v="10014.26"/>
    <n v="5285.74"/>
    <x v="1"/>
    <s v="Lucknow"/>
    <s v="Uttar Pradesh"/>
    <s v="India"/>
    <s v="Net Banking"/>
    <x v="1"/>
    <s v="Express"/>
    <x v="0"/>
    <s v="No"/>
    <s v="No"/>
  </r>
  <r>
    <x v="6308"/>
    <x v="510"/>
    <s v="CUST11038"/>
    <s v="Customer 1038"/>
    <n v="28"/>
    <s v="Returning"/>
    <s v="P2005"/>
    <s v="Backpack"/>
    <x v="3"/>
    <s v="Metro Supplies"/>
    <n v="2"/>
    <n v="1800"/>
    <n v="15"/>
    <n v="3600"/>
    <n v="540"/>
    <n v="3060"/>
    <n v="2497.7800000000002"/>
    <n v="562.22"/>
    <x v="1"/>
    <s v="Kolkata"/>
    <s v="West Bengal"/>
    <s v="India"/>
    <s v="Cash on Delivery"/>
    <x v="2"/>
    <s v="Standard"/>
    <x v="0"/>
    <s v="No"/>
    <s v="No"/>
  </r>
  <r>
    <x v="6309"/>
    <x v="510"/>
    <s v="CUST10334"/>
    <s v="Customer 334"/>
    <n v="36"/>
    <s v="New"/>
    <s v="P1003"/>
    <s v="Headphones"/>
    <x v="0"/>
    <s v="Metro Supplies"/>
    <n v="1"/>
    <n v="2500"/>
    <n v="20"/>
    <n v="2500"/>
    <n v="500"/>
    <n v="2000"/>
    <n v="1406.43"/>
    <n v="593.57000000000005"/>
    <x v="2"/>
    <s v="Jaipur"/>
    <s v="Rajasthan"/>
    <s v="India"/>
    <s v="Debit Card"/>
    <x v="2"/>
    <s v="Standard"/>
    <x v="0"/>
    <s v="No"/>
    <s v="No"/>
  </r>
  <r>
    <x v="6310"/>
    <x v="510"/>
    <s v="CUST11702"/>
    <s v="Customer 1702"/>
    <n v="19"/>
    <s v="Returning"/>
    <s v="P1006"/>
    <s v="Keyboard"/>
    <x v="0"/>
    <s v="Metro Supplies"/>
    <n v="1"/>
    <n v="1800"/>
    <n v="10"/>
    <n v="1800"/>
    <n v="180"/>
    <n v="1620"/>
    <n v="1076.44"/>
    <n v="543.55999999999995"/>
    <x v="1"/>
    <s v="Indore"/>
    <s v="Madhya Pradesh"/>
    <s v="India"/>
    <s v="Wallet"/>
    <x v="2"/>
    <s v="Standard"/>
    <x v="0"/>
    <s v="No"/>
    <s v="No"/>
  </r>
  <r>
    <x v="6311"/>
    <x v="510"/>
    <s v="CUST10869"/>
    <s v="Customer 869"/>
    <n v="23"/>
    <s v="Returning"/>
    <s v="P3005"/>
    <s v="Bedsheet Set"/>
    <x v="2"/>
    <s v="RetailHub"/>
    <n v="3"/>
    <n v="1800"/>
    <n v="20"/>
    <n v="5400"/>
    <n v="1080"/>
    <n v="4320"/>
    <n v="2979.29"/>
    <n v="1340.71"/>
    <x v="1"/>
    <s v="Visakhapatnam"/>
    <s v="Andhra Pradesh"/>
    <s v="India"/>
    <s v="Cash on Delivery"/>
    <x v="0"/>
    <s v="Standard"/>
    <x v="2"/>
    <s v="No"/>
    <s v="No"/>
  </r>
  <r>
    <x v="6312"/>
    <x v="510"/>
    <s v="CUST10660"/>
    <s v="Customer 660"/>
    <n v="50"/>
    <s v="New"/>
    <s v="P1001"/>
    <s v="Laptop"/>
    <x v="0"/>
    <s v="TechSource India"/>
    <n v="2"/>
    <n v="55000"/>
    <n v="5"/>
    <n v="110000"/>
    <n v="5500"/>
    <n v="104500"/>
    <n v="57793.93"/>
    <n v="46706.07"/>
    <x v="1"/>
    <s v="Visakhapatnam"/>
    <s v="Andhra Pradesh"/>
    <s v="India"/>
    <s v="Credit Card"/>
    <x v="0"/>
    <s v="Express"/>
    <x v="0"/>
    <s v="No"/>
    <s v="No"/>
  </r>
  <r>
    <x v="6313"/>
    <x v="510"/>
    <s v="CUST11235"/>
    <s v="Customer 1235"/>
    <n v="23"/>
    <s v="New"/>
    <s v="P1007"/>
    <s v="Mouse"/>
    <x v="0"/>
    <s v="RetailHub"/>
    <n v="2"/>
    <n v="900"/>
    <n v="0"/>
    <n v="1800"/>
    <n v="0"/>
    <n v="1800"/>
    <n v="1105.81"/>
    <n v="694.19"/>
    <x v="0"/>
    <s v="Mumbai"/>
    <s v="Maharashtra"/>
    <s v="India"/>
    <s v="Credit Card"/>
    <x v="1"/>
    <s v="Express"/>
    <x v="0"/>
    <s v="No"/>
    <s v="No"/>
  </r>
  <r>
    <x v="6314"/>
    <x v="510"/>
    <s v="CUST10076"/>
    <s v="Customer 76"/>
    <n v="47"/>
    <s v="Returning"/>
    <s v="P2001"/>
    <s v="Running Shoes"/>
    <x v="3"/>
    <s v="FashionMart"/>
    <n v="2"/>
    <n v="3200"/>
    <n v="20"/>
    <n v="6400"/>
    <n v="1280"/>
    <n v="5120"/>
    <n v="3006.16"/>
    <n v="2113.84"/>
    <x v="2"/>
    <s v="Bengaluru"/>
    <s v="Karnataka"/>
    <s v="India"/>
    <s v="Credit Card"/>
    <x v="0"/>
    <s v="Standard"/>
    <x v="0"/>
    <s v="No"/>
    <s v="No"/>
  </r>
  <r>
    <x v="6315"/>
    <x v="510"/>
    <s v="CUST10105"/>
    <s v="Customer 105"/>
    <n v="47"/>
    <s v="New"/>
    <s v="P2005"/>
    <s v="Backpack"/>
    <x v="3"/>
    <s v="Metro Supplies"/>
    <n v="1"/>
    <n v="1800"/>
    <n v="10"/>
    <n v="1800"/>
    <n v="180"/>
    <n v="1620"/>
    <n v="1103.6600000000001"/>
    <n v="516.34"/>
    <x v="1"/>
    <s v="Coimbatore"/>
    <s v="Tamil Nadu"/>
    <s v="India"/>
    <s v="Credit Card"/>
    <x v="0"/>
    <s v="Standard"/>
    <x v="0"/>
    <s v="No"/>
    <s v="No"/>
  </r>
  <r>
    <x v="6316"/>
    <x v="511"/>
    <s v="CUST11775"/>
    <s v="Customer 1775"/>
    <n v="24"/>
    <s v="Returning"/>
    <s v="P2006"/>
    <s v="Womens Kurti"/>
    <x v="3"/>
    <s v="FashionMart"/>
    <n v="4"/>
    <n v="1400"/>
    <n v="10"/>
    <n v="5600"/>
    <n v="560"/>
    <n v="5040"/>
    <n v="3038.02"/>
    <n v="2001.98"/>
    <x v="0"/>
    <s v="Lucknow"/>
    <s v="Uttar Pradesh"/>
    <s v="India"/>
    <s v="Cash on Delivery"/>
    <x v="0"/>
    <s v="Express"/>
    <x v="0"/>
    <s v="Yes"/>
    <s v="No"/>
  </r>
  <r>
    <x v="6317"/>
    <x v="511"/>
    <s v="CUST12004"/>
    <s v="Customer 2004"/>
    <n v="31"/>
    <s v="Returning"/>
    <s v="P5003"/>
    <s v="Calculator"/>
    <x v="1"/>
    <s v="Stationery Hub"/>
    <n v="2"/>
    <n v="650"/>
    <n v="5"/>
    <n v="1300"/>
    <n v="65"/>
    <n v="1235"/>
    <n v="855.66"/>
    <n v="379.34"/>
    <x v="1"/>
    <s v="Pune"/>
    <s v="Maharashtra"/>
    <s v="India"/>
    <s v="Credit Card"/>
    <x v="2"/>
    <s v="Standard"/>
    <x v="0"/>
    <s v="No"/>
    <s v="No"/>
  </r>
  <r>
    <x v="6318"/>
    <x v="511"/>
    <s v="CUST10081"/>
    <s v="Customer 81"/>
    <n v="60"/>
    <s v="Returning"/>
    <s v="P2003"/>
    <s v="T-Shirt"/>
    <x v="3"/>
    <s v="RetailHub"/>
    <n v="5"/>
    <n v="900"/>
    <n v="5"/>
    <n v="4500"/>
    <n v="225"/>
    <n v="4275"/>
    <n v="2741.17"/>
    <n v="1533.83"/>
    <x v="1"/>
    <s v="Chennai"/>
    <s v="Tamil Nadu"/>
    <s v="India"/>
    <s v="Debit Card"/>
    <x v="2"/>
    <s v="Standard"/>
    <x v="2"/>
    <s v="No"/>
    <s v="No"/>
  </r>
  <r>
    <x v="6319"/>
    <x v="511"/>
    <s v="CUST11921"/>
    <s v="Customer 1921"/>
    <n v="21"/>
    <s v="New"/>
    <s v="P5002"/>
    <s v="Novel"/>
    <x v="1"/>
    <s v="Stationery Hub"/>
    <n v="1"/>
    <n v="400"/>
    <n v="0"/>
    <n v="400"/>
    <n v="0"/>
    <n v="400"/>
    <n v="255.93"/>
    <n v="144.07"/>
    <x v="1"/>
    <s v="Jaipur"/>
    <s v="Rajasthan"/>
    <s v="India"/>
    <s v="Credit Card"/>
    <x v="0"/>
    <s v="Express"/>
    <x v="0"/>
    <s v="No"/>
    <s v="Yes"/>
  </r>
  <r>
    <x v="6320"/>
    <x v="511"/>
    <s v="CUST10284"/>
    <s v="Customer 284"/>
    <n v="59"/>
    <s v="Returning"/>
    <s v="P4002"/>
    <s v="Moisturizer"/>
    <x v="4"/>
    <s v="BeautyCare"/>
    <n v="3"/>
    <n v="650"/>
    <n v="10"/>
    <n v="1950"/>
    <n v="195"/>
    <n v="1755"/>
    <n v="1235.6500000000001"/>
    <n v="519.35"/>
    <x v="1"/>
    <s v="Nagpur"/>
    <s v="Maharashtra"/>
    <s v="India"/>
    <s v="Credit Card"/>
    <x v="2"/>
    <s v="Standard"/>
    <x v="0"/>
    <s v="No"/>
    <s v="No"/>
  </r>
  <r>
    <x v="6321"/>
    <x v="511"/>
    <s v="CUST12456"/>
    <s v="Customer 2456"/>
    <n v="40"/>
    <s v="Loyal"/>
    <s v="P1010"/>
    <s v="Bluetooth Speaker"/>
    <x v="0"/>
    <s v="Prime Distributors"/>
    <n v="6"/>
    <n v="3200"/>
    <n v="15"/>
    <n v="19200"/>
    <n v="2880"/>
    <n v="16320"/>
    <n v="13041.89"/>
    <n v="3278.11"/>
    <x v="0"/>
    <s v="Bhubaneswar"/>
    <s v="Odisha"/>
    <s v="India"/>
    <s v="Credit Card"/>
    <x v="2"/>
    <s v="Standard"/>
    <x v="0"/>
    <s v="No"/>
    <s v="No"/>
  </r>
  <r>
    <x v="6322"/>
    <x v="511"/>
    <s v="CUST10200"/>
    <s v="Customer 200"/>
    <n v="30"/>
    <s v="New"/>
    <s v="P4004"/>
    <s v="Shampoo"/>
    <x v="4"/>
    <s v="BeautyCare"/>
    <n v="2"/>
    <n v="550"/>
    <n v="0"/>
    <n v="1100"/>
    <n v="0"/>
    <n v="1100"/>
    <n v="811.91"/>
    <n v="288.08999999999997"/>
    <x v="0"/>
    <s v="Jaipur"/>
    <s v="Rajasthan"/>
    <s v="India"/>
    <s v="Debit Card"/>
    <x v="0"/>
    <s v="Express"/>
    <x v="1"/>
    <s v="No"/>
    <s v="No"/>
  </r>
  <r>
    <x v="6323"/>
    <x v="511"/>
    <s v="CUST10813"/>
    <s v="Customer 813"/>
    <n v="18"/>
    <s v="New"/>
    <s v="P1008"/>
    <s v="Monitor"/>
    <x v="0"/>
    <s v="Global Traders"/>
    <n v="1"/>
    <n v="14500"/>
    <n v="15"/>
    <n v="14500"/>
    <n v="2175"/>
    <n v="12325"/>
    <n v="9408.9"/>
    <n v="2916.1"/>
    <x v="1"/>
    <s v="Patna"/>
    <s v="Bihar"/>
    <s v="India"/>
    <s v="Cash on Delivery"/>
    <x v="0"/>
    <s v="Express"/>
    <x v="0"/>
    <s v="No"/>
    <s v="No"/>
  </r>
  <r>
    <x v="6324"/>
    <x v="511"/>
    <s v="CUST11563"/>
    <s v="Customer 1563"/>
    <n v="28"/>
    <s v="Returning"/>
    <s v="P5002"/>
    <s v="Novel"/>
    <x v="1"/>
    <s v="Stationery Hub"/>
    <n v="2"/>
    <n v="400"/>
    <n v="30"/>
    <n v="800"/>
    <n v="240"/>
    <n v="560"/>
    <n v="444.76"/>
    <n v="115.24"/>
    <x v="2"/>
    <s v="Delhi"/>
    <s v="Delhi"/>
    <s v="India"/>
    <s v="Debit Card"/>
    <x v="2"/>
    <s v="Express"/>
    <x v="0"/>
    <s v="No"/>
    <s v="No"/>
  </r>
  <r>
    <x v="6325"/>
    <x v="511"/>
    <s v="CUST11691"/>
    <s v="Customer 1691"/>
    <n v="60"/>
    <s v="New"/>
    <s v="P1008"/>
    <s v="Monitor"/>
    <x v="0"/>
    <s v="Global Traders"/>
    <n v="2"/>
    <n v="14500"/>
    <n v="10"/>
    <n v="29000"/>
    <n v="2900"/>
    <n v="26100"/>
    <n v="17974.52"/>
    <n v="8125.48"/>
    <x v="1"/>
    <s v="Bhopal"/>
    <s v="Madhya Pradesh"/>
    <s v="India"/>
    <s v="Cash on Delivery"/>
    <x v="0"/>
    <s v="Standard"/>
    <x v="1"/>
    <s v="No"/>
    <s v="No"/>
  </r>
  <r>
    <x v="6326"/>
    <x v="511"/>
    <s v="CUST10175"/>
    <s v="Customer 175"/>
    <n v="58"/>
    <s v="Returning"/>
    <s v="P1006"/>
    <s v="Keyboard"/>
    <x v="0"/>
    <s v="Metro Supplies"/>
    <n v="2"/>
    <n v="1800"/>
    <n v="10"/>
    <n v="3600"/>
    <n v="360"/>
    <n v="3240"/>
    <n v="1869.98"/>
    <n v="1370.02"/>
    <x v="1"/>
    <s v="Bhubaneswar"/>
    <s v="Odisha"/>
    <s v="India"/>
    <s v="Cash on Delivery"/>
    <x v="0"/>
    <s v="Express"/>
    <x v="0"/>
    <s v="No"/>
    <s v="No"/>
  </r>
  <r>
    <x v="6327"/>
    <x v="511"/>
    <s v="CUST11114"/>
    <s v="Customer 1114"/>
    <n v="35"/>
    <s v="New"/>
    <s v="P3005"/>
    <s v="Bedsheet Set"/>
    <x v="2"/>
    <s v="RetailHub"/>
    <n v="1"/>
    <n v="1800"/>
    <n v="20"/>
    <n v="1800"/>
    <n v="360"/>
    <n v="1440"/>
    <n v="1011.83"/>
    <n v="428.17"/>
    <x v="1"/>
    <s v="Lucknow"/>
    <s v="Uttar Pradesh"/>
    <s v="India"/>
    <s v="Wallet"/>
    <x v="1"/>
    <s v="Standard"/>
    <x v="2"/>
    <s v="No"/>
    <s v="No"/>
  </r>
  <r>
    <x v="6328"/>
    <x v="511"/>
    <s v="CUST11227"/>
    <s v="Customer 1227"/>
    <n v="51"/>
    <s v="Loyal"/>
    <s v="P3006"/>
    <s v="Water Bottle"/>
    <x v="2"/>
    <s v="Metro Supplies"/>
    <n v="2"/>
    <n v="700"/>
    <n v="10"/>
    <n v="1400"/>
    <n v="140"/>
    <n v="1260"/>
    <n v="760.81"/>
    <n v="499.19"/>
    <x v="0"/>
    <s v="Hyderabad"/>
    <s v="Telangana"/>
    <s v="India"/>
    <s v="Net Banking"/>
    <x v="1"/>
    <s v="Standard"/>
    <x v="0"/>
    <s v="No"/>
    <s v="No"/>
  </r>
  <r>
    <x v="6329"/>
    <x v="511"/>
    <s v="CUST11660"/>
    <s v="Customer 1660"/>
    <n v="33"/>
    <s v="Loyal"/>
    <s v="P2006"/>
    <s v="Womens Kurti"/>
    <x v="3"/>
    <s v="FashionMart"/>
    <n v="5"/>
    <n v="1400"/>
    <n v="5"/>
    <n v="7000"/>
    <n v="350"/>
    <n v="6650"/>
    <n v="4925.6400000000003"/>
    <n v="1724.36"/>
    <x v="1"/>
    <s v="Delhi"/>
    <s v="Delhi"/>
    <s v="India"/>
    <s v="Wallet"/>
    <x v="2"/>
    <s v="Express"/>
    <x v="0"/>
    <s v="No"/>
    <s v="No"/>
  </r>
  <r>
    <x v="6330"/>
    <x v="511"/>
    <s v="CUST11120"/>
    <s v="Customer 1120"/>
    <n v="52"/>
    <s v="New"/>
    <s v="P2002"/>
    <s v="Jeans"/>
    <x v="3"/>
    <s v="FashionMart"/>
    <n v="2"/>
    <n v="2200"/>
    <n v="0"/>
    <n v="4400"/>
    <n v="0"/>
    <n v="4400"/>
    <n v="3543.79"/>
    <n v="856.21"/>
    <x v="1"/>
    <s v="Indore"/>
    <s v="Madhya Pradesh"/>
    <s v="India"/>
    <s v="Cash on Delivery"/>
    <x v="2"/>
    <s v="Express"/>
    <x v="0"/>
    <s v="No"/>
    <s v="No"/>
  </r>
  <r>
    <x v="6331"/>
    <x v="512"/>
    <s v="CUST10486"/>
    <s v="Customer 486"/>
    <n v="21"/>
    <s v="New"/>
    <s v="P3002"/>
    <s v="Air Fryer"/>
    <x v="2"/>
    <s v="HomeNeeds"/>
    <n v="1"/>
    <n v="6500"/>
    <n v="10"/>
    <n v="6500"/>
    <n v="650"/>
    <n v="5850"/>
    <n v="3270.23"/>
    <n v="2579.77"/>
    <x v="1"/>
    <s v="Pune"/>
    <s v="Maharashtra"/>
    <s v="India"/>
    <s v="Cash on Delivery"/>
    <x v="1"/>
    <s v="Standard"/>
    <x v="1"/>
    <s v="No"/>
    <s v="No"/>
  </r>
  <r>
    <x v="6332"/>
    <x v="512"/>
    <s v="CUST11096"/>
    <s v="Customer 1096"/>
    <n v="50"/>
    <s v="Returning"/>
    <s v="P5004"/>
    <s v="Pen Set"/>
    <x v="1"/>
    <s v="Stationery Hub"/>
    <n v="6"/>
    <n v="250"/>
    <n v="15"/>
    <n v="1500"/>
    <n v="225"/>
    <n v="1275"/>
    <n v="985.54"/>
    <n v="289.45999999999998"/>
    <x v="1"/>
    <s v="Bengaluru"/>
    <s v="Karnataka"/>
    <s v="India"/>
    <s v="Wallet"/>
    <x v="2"/>
    <s v="Express"/>
    <x v="0"/>
    <s v="Yes"/>
    <s v="No"/>
  </r>
  <r>
    <x v="6333"/>
    <x v="512"/>
    <s v="CUST12405"/>
    <s v="Customer 2405"/>
    <n v="19"/>
    <s v="New"/>
    <s v="P2004"/>
    <s v="Jacket"/>
    <x v="3"/>
    <s v="Global Traders"/>
    <n v="2"/>
    <n v="3500"/>
    <n v="10"/>
    <n v="7000"/>
    <n v="700"/>
    <n v="6300"/>
    <n v="4261"/>
    <n v="2039"/>
    <x v="1"/>
    <s v="Pune"/>
    <s v="Maharashtra"/>
    <s v="India"/>
    <s v="Credit Card"/>
    <x v="0"/>
    <s v="Standard"/>
    <x v="2"/>
    <s v="No"/>
    <s v="No"/>
  </r>
  <r>
    <x v="6334"/>
    <x v="512"/>
    <s v="CUST10522"/>
    <s v="Customer 522"/>
    <n v="30"/>
    <s v="New"/>
    <s v="P2005"/>
    <s v="Backpack"/>
    <x v="3"/>
    <s v="Metro Supplies"/>
    <n v="2"/>
    <n v="1800"/>
    <n v="15"/>
    <n v="3600"/>
    <n v="540"/>
    <n v="3060"/>
    <n v="2300.35"/>
    <n v="759.65"/>
    <x v="1"/>
    <s v="Kolkata"/>
    <s v="West Bengal"/>
    <s v="India"/>
    <s v="Debit Card"/>
    <x v="2"/>
    <s v="Express"/>
    <x v="3"/>
    <s v="No"/>
    <s v="No"/>
  </r>
  <r>
    <x v="6335"/>
    <x v="512"/>
    <s v="CUST12467"/>
    <s v="Customer 2467"/>
    <n v="31"/>
    <s v="Loyal"/>
    <s v="P1008"/>
    <s v="Monitor"/>
    <x v="0"/>
    <s v="Global Traders"/>
    <n v="1"/>
    <n v="14500"/>
    <n v="0"/>
    <n v="14500"/>
    <n v="0"/>
    <n v="14500"/>
    <n v="8549.76"/>
    <n v="5950.24"/>
    <x v="1"/>
    <s v="Hyderabad"/>
    <s v="Telangana"/>
    <s v="India"/>
    <s v="UPI"/>
    <x v="0"/>
    <s v="Express"/>
    <x v="0"/>
    <s v="No"/>
    <s v="No"/>
  </r>
  <r>
    <x v="6336"/>
    <x v="512"/>
    <s v="CUST11932"/>
    <s v="Customer 1932"/>
    <n v="35"/>
    <s v="Returning"/>
    <s v="P4001"/>
    <s v="Face Wash"/>
    <x v="4"/>
    <s v="BeautyCare"/>
    <n v="3"/>
    <n v="450"/>
    <n v="25"/>
    <n v="1350"/>
    <n v="337.5"/>
    <n v="1012.5"/>
    <n v="576.38"/>
    <n v="436.12"/>
    <x v="1"/>
    <s v="Delhi"/>
    <s v="Delhi"/>
    <s v="India"/>
    <s v="UPI"/>
    <x v="0"/>
    <s v="Standard"/>
    <x v="0"/>
    <s v="No"/>
    <s v="Yes"/>
  </r>
  <r>
    <x v="6337"/>
    <x v="512"/>
    <s v="CUST10198"/>
    <s v="Customer 198"/>
    <n v="18"/>
    <s v="Loyal"/>
    <s v="P4004"/>
    <s v="Shampoo"/>
    <x v="4"/>
    <s v="BeautyCare"/>
    <n v="2"/>
    <n v="550"/>
    <n v="0"/>
    <n v="1100"/>
    <n v="0"/>
    <n v="1100"/>
    <n v="766.61"/>
    <n v="333.39"/>
    <x v="1"/>
    <s v="Chandigarh"/>
    <s v="Chandigarh"/>
    <s v="India"/>
    <s v="Net Banking"/>
    <x v="1"/>
    <s v="Standard"/>
    <x v="0"/>
    <s v="No"/>
    <s v="No"/>
  </r>
  <r>
    <x v="6338"/>
    <x v="512"/>
    <s v="CUST11784"/>
    <s v="Customer 1784"/>
    <n v="35"/>
    <s v="Returning"/>
    <s v="P1007"/>
    <s v="Mouse"/>
    <x v="0"/>
    <s v="RetailHub"/>
    <n v="3"/>
    <n v="900"/>
    <n v="15"/>
    <n v="2700"/>
    <n v="405"/>
    <n v="2295"/>
    <n v="1846.51"/>
    <n v="448.49"/>
    <x v="1"/>
    <s v="Kolkata"/>
    <s v="West Bengal"/>
    <s v="India"/>
    <s v="Credit Card"/>
    <x v="2"/>
    <s v="Standard"/>
    <x v="0"/>
    <s v="No"/>
    <s v="No"/>
  </r>
  <r>
    <x v="6339"/>
    <x v="512"/>
    <s v="CUST11885"/>
    <s v="Customer 1885"/>
    <n v="45"/>
    <s v="New"/>
    <s v="P1007"/>
    <s v="Mouse"/>
    <x v="0"/>
    <s v="RetailHub"/>
    <n v="2"/>
    <n v="900"/>
    <n v="0"/>
    <n v="1800"/>
    <n v="0"/>
    <n v="1800"/>
    <n v="1119.4100000000001"/>
    <n v="680.59"/>
    <x v="1"/>
    <s v="Nagpur"/>
    <s v="Maharashtra"/>
    <s v="India"/>
    <s v="Debit Card"/>
    <x v="2"/>
    <s v="Standard"/>
    <x v="0"/>
    <s v="No"/>
    <s v="No"/>
  </r>
  <r>
    <x v="6340"/>
    <x v="512"/>
    <s v="CUST10183"/>
    <s v="Customer 183"/>
    <n v="56"/>
    <s v="Returning"/>
    <s v="P5003"/>
    <s v="Calculator"/>
    <x v="1"/>
    <s v="Stationery Hub"/>
    <n v="1"/>
    <n v="650"/>
    <n v="15"/>
    <n v="650"/>
    <n v="97.5"/>
    <n v="552.5"/>
    <n v="384.15"/>
    <n v="168.35"/>
    <x v="1"/>
    <s v="Delhi"/>
    <s v="Delhi"/>
    <s v="India"/>
    <s v="Credit Card"/>
    <x v="2"/>
    <s v="Express"/>
    <x v="0"/>
    <s v="No"/>
    <s v="No"/>
  </r>
  <r>
    <x v="6341"/>
    <x v="512"/>
    <s v="CUST11094"/>
    <s v="Customer 1094"/>
    <n v="20"/>
    <s v="Returning"/>
    <s v="P1001"/>
    <s v="Laptop"/>
    <x v="0"/>
    <s v="TechSource India"/>
    <n v="2"/>
    <n v="55000"/>
    <n v="5"/>
    <n v="110000"/>
    <n v="5500"/>
    <n v="104500"/>
    <n v="57526.02"/>
    <n v="46973.98"/>
    <x v="1"/>
    <s v="Delhi"/>
    <s v="Delhi"/>
    <s v="India"/>
    <s v="Wallet"/>
    <x v="0"/>
    <s v="Standard"/>
    <x v="3"/>
    <s v="No"/>
    <s v="No"/>
  </r>
  <r>
    <x v="6342"/>
    <x v="512"/>
    <s v="CUST12479"/>
    <s v="Customer 2479"/>
    <n v="36"/>
    <s v="Returning"/>
    <s v="P3002"/>
    <s v="Air Fryer"/>
    <x v="2"/>
    <s v="HomeNeeds"/>
    <n v="2"/>
    <n v="6500"/>
    <n v="25"/>
    <n v="13000"/>
    <n v="3250"/>
    <n v="9750"/>
    <n v="6994.18"/>
    <n v="2755.82"/>
    <x v="1"/>
    <s v="Lucknow"/>
    <s v="Uttar Pradesh"/>
    <s v="India"/>
    <s v="Cash on Delivery"/>
    <x v="2"/>
    <s v="Express"/>
    <x v="0"/>
    <s v="No"/>
    <s v="No"/>
  </r>
  <r>
    <x v="6343"/>
    <x v="512"/>
    <s v="CUST10433"/>
    <s v="Customer 433"/>
    <n v="25"/>
    <s v="Loyal"/>
    <s v="P1004"/>
    <s v="Smartwatch"/>
    <x v="0"/>
    <s v="TechSource India"/>
    <n v="2"/>
    <n v="6500"/>
    <n v="15"/>
    <n v="13000"/>
    <n v="1950"/>
    <n v="11050"/>
    <n v="8330.98"/>
    <n v="2719.02"/>
    <x v="2"/>
    <s v="Patna"/>
    <s v="Bihar"/>
    <s v="India"/>
    <s v="UPI"/>
    <x v="1"/>
    <s v="Standard"/>
    <x v="4"/>
    <s v="No"/>
    <s v="No"/>
  </r>
  <r>
    <x v="6344"/>
    <x v="512"/>
    <s v="CUST11839"/>
    <s v="Customer 1839"/>
    <n v="28"/>
    <s v="New"/>
    <s v="P4005"/>
    <s v="Perfume"/>
    <x v="4"/>
    <s v="BeautyCare"/>
    <n v="5"/>
    <n v="1800"/>
    <n v="10"/>
    <n v="9000"/>
    <n v="900"/>
    <n v="8100"/>
    <n v="5550.52"/>
    <n v="2549.48"/>
    <x v="2"/>
    <s v="Pune"/>
    <s v="Maharashtra"/>
    <s v="India"/>
    <s v="UPI"/>
    <x v="1"/>
    <s v="Express"/>
    <x v="0"/>
    <s v="No"/>
    <s v="No"/>
  </r>
  <r>
    <x v="6345"/>
    <x v="512"/>
    <s v="CUST12479"/>
    <s v="Customer 2479"/>
    <n v="28"/>
    <s v="Returning"/>
    <s v="P3003"/>
    <s v="Mixer Grinder"/>
    <x v="2"/>
    <s v="Prime Distributors"/>
    <n v="2"/>
    <n v="4800"/>
    <n v="10"/>
    <n v="9600"/>
    <n v="960"/>
    <n v="8640"/>
    <n v="5807.56"/>
    <n v="2832.44"/>
    <x v="2"/>
    <s v="Chennai"/>
    <s v="Tamil Nadu"/>
    <s v="India"/>
    <s v="Net Banking"/>
    <x v="2"/>
    <s v="Express"/>
    <x v="0"/>
    <s v="No"/>
    <s v="No"/>
  </r>
  <r>
    <x v="6346"/>
    <x v="512"/>
    <s v="CUST10214"/>
    <s v="Customer 214"/>
    <n v="39"/>
    <s v="Returning"/>
    <s v="P4001"/>
    <s v="Face Wash"/>
    <x v="4"/>
    <s v="BeautyCare"/>
    <n v="1"/>
    <n v="450"/>
    <n v="10"/>
    <n v="450"/>
    <n v="45"/>
    <n v="405"/>
    <n v="302.52999999999997"/>
    <n v="102.47"/>
    <x v="2"/>
    <s v="Bhubaneswar"/>
    <s v="Odisha"/>
    <s v="India"/>
    <s v="Wallet"/>
    <x v="2"/>
    <s v="Standard"/>
    <x v="0"/>
    <s v="Yes"/>
    <s v="No"/>
  </r>
  <r>
    <x v="6347"/>
    <x v="513"/>
    <s v="CUST12082"/>
    <s v="Customer 2082"/>
    <n v="32"/>
    <s v="Loyal"/>
    <s v="P1007"/>
    <s v="Mouse"/>
    <x v="0"/>
    <s v="RetailHub"/>
    <n v="1"/>
    <n v="900"/>
    <n v="15"/>
    <n v="900"/>
    <n v="135"/>
    <n v="765"/>
    <n v="456.8"/>
    <n v="308.2"/>
    <x v="0"/>
    <s v="Coimbatore"/>
    <s v="Tamil Nadu"/>
    <s v="India"/>
    <s v="UPI"/>
    <x v="2"/>
    <s v="Standard"/>
    <x v="0"/>
    <s v="No"/>
    <s v="No"/>
  </r>
  <r>
    <x v="6348"/>
    <x v="513"/>
    <s v="CUST10784"/>
    <s v="Customer 784"/>
    <n v="50"/>
    <s v="New"/>
    <s v="P4001"/>
    <s v="Face Wash"/>
    <x v="4"/>
    <s v="BeautyCare"/>
    <n v="4"/>
    <n v="450"/>
    <n v="5"/>
    <n v="1800"/>
    <n v="90"/>
    <n v="1710"/>
    <n v="984.97"/>
    <n v="725.03"/>
    <x v="1"/>
    <s v="Mumbai"/>
    <s v="Maharashtra"/>
    <s v="India"/>
    <s v="Debit Card"/>
    <x v="2"/>
    <s v="Standard"/>
    <x v="0"/>
    <s v="No"/>
    <s v="Yes"/>
  </r>
  <r>
    <x v="6349"/>
    <x v="513"/>
    <s v="CUST11097"/>
    <s v="Customer 1097"/>
    <n v="28"/>
    <s v="New"/>
    <s v="P1008"/>
    <s v="Monitor"/>
    <x v="0"/>
    <s v="Global Traders"/>
    <n v="2"/>
    <n v="14500"/>
    <n v="10"/>
    <n v="29000"/>
    <n v="2900"/>
    <n v="26100"/>
    <n v="15016.2"/>
    <n v="11083.8"/>
    <x v="1"/>
    <s v="Chennai"/>
    <s v="Tamil Nadu"/>
    <s v="India"/>
    <s v="Debit Card"/>
    <x v="1"/>
    <s v="Standard"/>
    <x v="0"/>
    <s v="No"/>
    <s v="No"/>
  </r>
  <r>
    <x v="6350"/>
    <x v="513"/>
    <s v="CUST11602"/>
    <s v="Customer 1602"/>
    <n v="23"/>
    <s v="New"/>
    <s v="P1005"/>
    <s v="Tablet"/>
    <x v="0"/>
    <s v="RetailHub"/>
    <n v="1"/>
    <n v="18000"/>
    <n v="10"/>
    <n v="18000"/>
    <n v="1800"/>
    <n v="16200"/>
    <n v="10083.200000000001"/>
    <n v="6116.8"/>
    <x v="1"/>
    <s v="Patna"/>
    <s v="Bihar"/>
    <s v="India"/>
    <s v="Net Banking"/>
    <x v="0"/>
    <s v="Express"/>
    <x v="0"/>
    <s v="No"/>
    <s v="No"/>
  </r>
  <r>
    <x v="6351"/>
    <x v="513"/>
    <s v="CUST12358"/>
    <s v="Customer 2358"/>
    <n v="49"/>
    <s v="Returning"/>
    <s v="P5002"/>
    <s v="Novel"/>
    <x v="1"/>
    <s v="Stationery Hub"/>
    <n v="1"/>
    <n v="400"/>
    <n v="10"/>
    <n v="400"/>
    <n v="40"/>
    <n v="360"/>
    <n v="213.18"/>
    <n v="146.82"/>
    <x v="0"/>
    <s v="Kolkata"/>
    <s v="West Bengal"/>
    <s v="India"/>
    <s v="Cash on Delivery"/>
    <x v="2"/>
    <s v="Express"/>
    <x v="1"/>
    <s v="No"/>
    <s v="Yes"/>
  </r>
  <r>
    <x v="6352"/>
    <x v="513"/>
    <s v="CUST12163"/>
    <s v="Customer 2163"/>
    <n v="45"/>
    <s v="New"/>
    <s v="P1001"/>
    <s v="Laptop"/>
    <x v="0"/>
    <s v="TechSource India"/>
    <n v="3"/>
    <n v="55000"/>
    <n v="20"/>
    <n v="165000"/>
    <n v="33000"/>
    <n v="132000"/>
    <n v="83633.279999999999"/>
    <n v="48366.720000000001"/>
    <x v="0"/>
    <s v="Bhopal"/>
    <s v="Madhya Pradesh"/>
    <s v="India"/>
    <s v="Debit Card"/>
    <x v="2"/>
    <s v="Standard"/>
    <x v="0"/>
    <s v="No"/>
    <s v="No"/>
  </r>
  <r>
    <x v="6353"/>
    <x v="513"/>
    <s v="CUST11498"/>
    <s v="Customer 1498"/>
    <n v="54"/>
    <s v="Returning"/>
    <s v="P4001"/>
    <s v="Face Wash"/>
    <x v="4"/>
    <s v="BeautyCare"/>
    <n v="3"/>
    <n v="450"/>
    <n v="10"/>
    <n v="1350"/>
    <n v="135"/>
    <n v="1215"/>
    <n v="866.7"/>
    <n v="348.3"/>
    <x v="1"/>
    <s v="Surat"/>
    <s v="Gujarat"/>
    <s v="India"/>
    <s v="Credit Card"/>
    <x v="0"/>
    <s v="Standard"/>
    <x v="0"/>
    <s v="No"/>
    <s v="No"/>
  </r>
  <r>
    <x v="6354"/>
    <x v="513"/>
    <s v="CUST10540"/>
    <s v="Customer 540"/>
    <n v="38"/>
    <s v="Loyal"/>
    <s v="P1006"/>
    <s v="Keyboard"/>
    <x v="0"/>
    <s v="Metro Supplies"/>
    <n v="2"/>
    <n v="1800"/>
    <n v="10"/>
    <n v="3600"/>
    <n v="360"/>
    <n v="3240"/>
    <n v="2560.94"/>
    <n v="679.06"/>
    <x v="2"/>
    <s v="Coimbatore"/>
    <s v="Tamil Nadu"/>
    <s v="India"/>
    <s v="Net Banking"/>
    <x v="0"/>
    <s v="Standard"/>
    <x v="3"/>
    <s v="No"/>
    <s v="No"/>
  </r>
  <r>
    <x v="6355"/>
    <x v="513"/>
    <s v="CUST12053"/>
    <s v="Customer 2053"/>
    <n v="37"/>
    <s v="New"/>
    <s v="P1010"/>
    <s v="Bluetooth Speaker"/>
    <x v="0"/>
    <s v="Prime Distributors"/>
    <n v="2"/>
    <n v="3200"/>
    <n v="15"/>
    <n v="6400"/>
    <n v="960"/>
    <n v="5440"/>
    <n v="3439.39"/>
    <n v="2000.61"/>
    <x v="2"/>
    <s v="Nagpur"/>
    <s v="Maharashtra"/>
    <s v="India"/>
    <s v="UPI"/>
    <x v="2"/>
    <s v="Standard"/>
    <x v="0"/>
    <s v="No"/>
    <s v="No"/>
  </r>
  <r>
    <x v="6356"/>
    <x v="513"/>
    <s v="CUST10328"/>
    <s v="Customer 328"/>
    <n v="41"/>
    <s v="New"/>
    <s v="P2006"/>
    <s v="Womens Kurti"/>
    <x v="3"/>
    <s v="FashionMart"/>
    <n v="1"/>
    <n v="1400"/>
    <n v="5"/>
    <n v="1400"/>
    <n v="70"/>
    <n v="1330"/>
    <n v="852.04"/>
    <n v="477.96"/>
    <x v="1"/>
    <s v="Bhopal"/>
    <s v="Madhya Pradesh"/>
    <s v="India"/>
    <s v="Wallet"/>
    <x v="0"/>
    <s v="Standard"/>
    <x v="0"/>
    <s v="No"/>
    <s v="No"/>
  </r>
  <r>
    <x v="6357"/>
    <x v="513"/>
    <s v="CUST10243"/>
    <s v="Customer 243"/>
    <n v="56"/>
    <s v="Loyal"/>
    <s v="P5004"/>
    <s v="Pen Set"/>
    <x v="1"/>
    <s v="Stationery Hub"/>
    <n v="1"/>
    <n v="250"/>
    <n v="20"/>
    <n v="250"/>
    <n v="50"/>
    <n v="200"/>
    <n v="161.18"/>
    <n v="38.82"/>
    <x v="2"/>
    <s v="Guwahati"/>
    <s v="Assam"/>
    <s v="India"/>
    <s v="Net Banking"/>
    <x v="0"/>
    <s v="Express"/>
    <x v="4"/>
    <s v="No"/>
    <s v="No"/>
  </r>
  <r>
    <x v="6358"/>
    <x v="514"/>
    <s v="CUST10819"/>
    <s v="Customer 819"/>
    <n v="50"/>
    <s v="New"/>
    <s v="P3001"/>
    <s v="Coffee Maker"/>
    <x v="2"/>
    <s v="HomeNeeds"/>
    <n v="2"/>
    <n v="4200"/>
    <n v="25"/>
    <n v="8400"/>
    <n v="2100"/>
    <n v="6300"/>
    <n v="4118.58"/>
    <n v="2181.42"/>
    <x v="0"/>
    <s v="Jaipur"/>
    <s v="Rajasthan"/>
    <s v="India"/>
    <s v="Wallet"/>
    <x v="1"/>
    <s v="Express"/>
    <x v="0"/>
    <s v="No"/>
    <s v="No"/>
  </r>
  <r>
    <x v="6359"/>
    <x v="514"/>
    <s v="CUST11610"/>
    <s v="Customer 1610"/>
    <n v="43"/>
    <s v="New"/>
    <s v="P4003"/>
    <s v="Sunscreen"/>
    <x v="4"/>
    <s v="BeautyCare"/>
    <n v="4"/>
    <n v="700"/>
    <n v="15"/>
    <n v="2800"/>
    <n v="420"/>
    <n v="2380"/>
    <n v="1447.76"/>
    <n v="932.24"/>
    <x v="1"/>
    <s v="Bengaluru"/>
    <s v="Karnataka"/>
    <s v="India"/>
    <s v="Net Banking"/>
    <x v="2"/>
    <s v="Standard"/>
    <x v="0"/>
    <s v="Yes"/>
    <s v="No"/>
  </r>
  <r>
    <x v="6360"/>
    <x v="514"/>
    <s v="CUST10015"/>
    <s v="Customer 15"/>
    <n v="20"/>
    <s v="Loyal"/>
    <s v="P3006"/>
    <s v="Water Bottle"/>
    <x v="2"/>
    <s v="Metro Supplies"/>
    <n v="1"/>
    <n v="700"/>
    <n v="5"/>
    <n v="700"/>
    <n v="35"/>
    <n v="665"/>
    <n v="489.25"/>
    <n v="175.75"/>
    <x v="2"/>
    <s v="Delhi"/>
    <s v="Delhi"/>
    <s v="India"/>
    <s v="Debit Card"/>
    <x v="1"/>
    <s v="Standard"/>
    <x v="0"/>
    <s v="Yes"/>
    <s v="No"/>
  </r>
  <r>
    <x v="6361"/>
    <x v="514"/>
    <s v="CUST10919"/>
    <s v="Customer 919"/>
    <n v="27"/>
    <s v="New"/>
    <s v="P3005"/>
    <s v="Bedsheet Set"/>
    <x v="2"/>
    <s v="RetailHub"/>
    <n v="1"/>
    <n v="1800"/>
    <n v="25"/>
    <n v="1800"/>
    <n v="450"/>
    <n v="1350"/>
    <n v="940.16"/>
    <n v="409.84"/>
    <x v="1"/>
    <s v="Jaipur"/>
    <s v="Rajasthan"/>
    <s v="India"/>
    <s v="Cash on Delivery"/>
    <x v="2"/>
    <s v="Standard"/>
    <x v="0"/>
    <s v="No"/>
    <s v="No"/>
  </r>
  <r>
    <x v="6362"/>
    <x v="514"/>
    <s v="CUST11835"/>
    <s v="Customer 1835"/>
    <n v="50"/>
    <s v="New"/>
    <s v="P1008"/>
    <s v="Monitor"/>
    <x v="0"/>
    <s v="Global Traders"/>
    <n v="1"/>
    <n v="14500"/>
    <n v="25"/>
    <n v="14500"/>
    <n v="3625"/>
    <n v="10875"/>
    <n v="7469.38"/>
    <n v="3405.62"/>
    <x v="1"/>
    <s v="Kolkata"/>
    <s v="West Bengal"/>
    <s v="India"/>
    <s v="UPI"/>
    <x v="0"/>
    <s v="Same Day"/>
    <x v="0"/>
    <s v="No"/>
    <s v="No"/>
  </r>
  <r>
    <x v="6363"/>
    <x v="514"/>
    <s v="CUST11755"/>
    <s v="Customer 1755"/>
    <n v="51"/>
    <s v="Returning"/>
    <s v="P3007"/>
    <s v="Vacuum Cleaner"/>
    <x v="2"/>
    <s v="Global Traders"/>
    <n v="1"/>
    <n v="8500"/>
    <n v="0"/>
    <n v="8500"/>
    <n v="0"/>
    <n v="8500"/>
    <n v="5606.66"/>
    <n v="2893.34"/>
    <x v="2"/>
    <s v="Coimbatore"/>
    <s v="Tamil Nadu"/>
    <s v="India"/>
    <s v="Wallet"/>
    <x v="1"/>
    <s v="Standard"/>
    <x v="0"/>
    <s v="No"/>
    <s v="No"/>
  </r>
  <r>
    <x v="6364"/>
    <x v="514"/>
    <s v="CUST10512"/>
    <s v="Customer 512"/>
    <n v="59"/>
    <s v="Returning"/>
    <s v="P1006"/>
    <s v="Keyboard"/>
    <x v="0"/>
    <s v="Metro Supplies"/>
    <n v="3"/>
    <n v="1800"/>
    <n v="0"/>
    <n v="5400"/>
    <n v="0"/>
    <n v="5400"/>
    <n v="3034.4"/>
    <n v="2365.6"/>
    <x v="2"/>
    <s v="Surat"/>
    <s v="Gujarat"/>
    <s v="India"/>
    <s v="Wallet"/>
    <x v="2"/>
    <s v="Standard"/>
    <x v="0"/>
    <s v="Yes"/>
    <s v="No"/>
  </r>
  <r>
    <x v="6365"/>
    <x v="514"/>
    <s v="CUST11397"/>
    <s v="Customer 1397"/>
    <n v="35"/>
    <s v="New"/>
    <s v="P4004"/>
    <s v="Shampoo"/>
    <x v="4"/>
    <s v="BeautyCare"/>
    <n v="4"/>
    <n v="550"/>
    <n v="10"/>
    <n v="2200"/>
    <n v="220"/>
    <n v="1980"/>
    <n v="1589.69"/>
    <n v="390.31"/>
    <x v="1"/>
    <s v="Chandigarh"/>
    <s v="Chandigarh"/>
    <s v="India"/>
    <s v="Credit Card"/>
    <x v="2"/>
    <s v="Standard"/>
    <x v="0"/>
    <s v="No"/>
    <s v="No"/>
  </r>
  <r>
    <x v="6366"/>
    <x v="514"/>
    <s v="CUST10761"/>
    <s v="Customer 761"/>
    <n v="59"/>
    <s v="Returning"/>
    <s v="P3003"/>
    <s v="Mixer Grinder"/>
    <x v="2"/>
    <s v="Prime Distributors"/>
    <n v="2"/>
    <n v="4800"/>
    <n v="0"/>
    <n v="9600"/>
    <n v="0"/>
    <n v="9600"/>
    <n v="6160.94"/>
    <n v="3439.06"/>
    <x v="1"/>
    <s v="Hyderabad"/>
    <s v="Telangana"/>
    <s v="India"/>
    <s v="Net Banking"/>
    <x v="0"/>
    <s v="Standard"/>
    <x v="0"/>
    <s v="No"/>
    <s v="No"/>
  </r>
  <r>
    <x v="6367"/>
    <x v="514"/>
    <s v="CUST10655"/>
    <s v="Customer 655"/>
    <n v="33"/>
    <s v="New"/>
    <s v="P3004"/>
    <s v="Cookware Set"/>
    <x v="2"/>
    <s v="HomeNeeds"/>
    <n v="2"/>
    <n v="3500"/>
    <n v="10"/>
    <n v="7000"/>
    <n v="700"/>
    <n v="6300"/>
    <n v="4494.3500000000004"/>
    <n v="1805.65"/>
    <x v="0"/>
    <s v="Bhopal"/>
    <s v="Madhya Pradesh"/>
    <s v="India"/>
    <s v="Credit Card"/>
    <x v="2"/>
    <s v="Standard"/>
    <x v="0"/>
    <s v="Yes"/>
    <s v="No"/>
  </r>
  <r>
    <x v="6368"/>
    <x v="514"/>
    <s v="CUST12483"/>
    <s v="Customer 2483"/>
    <n v="30"/>
    <s v="New"/>
    <s v="P2008"/>
    <s v="Formal Shirt"/>
    <x v="3"/>
    <s v="Global Traders"/>
    <n v="1"/>
    <n v="1700"/>
    <n v="5"/>
    <n v="1700"/>
    <n v="85"/>
    <n v="1615"/>
    <n v="1232.0999999999999"/>
    <n v="382.9"/>
    <x v="1"/>
    <s v="Coimbatore"/>
    <s v="Tamil Nadu"/>
    <s v="India"/>
    <s v="Debit Card"/>
    <x v="2"/>
    <s v="Express"/>
    <x v="0"/>
    <s v="No"/>
    <s v="No"/>
  </r>
  <r>
    <x v="6369"/>
    <x v="514"/>
    <s v="CUST12490"/>
    <s v="Customer 2490"/>
    <n v="57"/>
    <s v="New"/>
    <s v="P5004"/>
    <s v="Pen Set"/>
    <x v="1"/>
    <s v="Stationery Hub"/>
    <n v="2"/>
    <n v="250"/>
    <n v="0"/>
    <n v="500"/>
    <n v="0"/>
    <n v="500"/>
    <n v="286.23"/>
    <n v="213.77"/>
    <x v="2"/>
    <s v="Patna"/>
    <s v="Bihar"/>
    <s v="India"/>
    <s v="Cash on Delivery"/>
    <x v="0"/>
    <s v="Same Day"/>
    <x v="3"/>
    <s v="No"/>
    <s v="No"/>
  </r>
  <r>
    <x v="6370"/>
    <x v="514"/>
    <s v="CUST10366"/>
    <s v="Customer 366"/>
    <n v="34"/>
    <s v="Returning"/>
    <s v="P1002"/>
    <s v="Smartphone"/>
    <x v="0"/>
    <s v="Global Traders"/>
    <n v="1"/>
    <n v="28000"/>
    <n v="15"/>
    <n v="28000"/>
    <n v="4200"/>
    <n v="23800"/>
    <n v="15433.71"/>
    <n v="8366.2900000000009"/>
    <x v="1"/>
    <s v="Chandigarh"/>
    <s v="Chandigarh"/>
    <s v="India"/>
    <s v="Net Banking"/>
    <x v="0"/>
    <s v="Standard"/>
    <x v="1"/>
    <s v="No"/>
    <s v="No"/>
  </r>
  <r>
    <x v="6371"/>
    <x v="514"/>
    <s v="CUST12477"/>
    <s v="Customer 2477"/>
    <n v="39"/>
    <s v="Returning"/>
    <s v="P1001"/>
    <s v="Laptop"/>
    <x v="0"/>
    <s v="TechSource India"/>
    <n v="1"/>
    <n v="55000"/>
    <n v="15"/>
    <n v="55000"/>
    <n v="8250"/>
    <n v="46750"/>
    <n v="30145.94"/>
    <n v="16604.060000000001"/>
    <x v="1"/>
    <s v="Pune"/>
    <s v="Maharashtra"/>
    <s v="India"/>
    <s v="Cash on Delivery"/>
    <x v="1"/>
    <s v="Standard"/>
    <x v="0"/>
    <s v="No"/>
    <s v="No"/>
  </r>
  <r>
    <x v="6372"/>
    <x v="514"/>
    <s v="CUST10337"/>
    <s v="Customer 337"/>
    <n v="26"/>
    <s v="Loyal"/>
    <s v="P1010"/>
    <s v="Bluetooth Speaker"/>
    <x v="0"/>
    <s v="Prime Distributors"/>
    <n v="4"/>
    <n v="3200"/>
    <n v="20"/>
    <n v="12800"/>
    <n v="2560"/>
    <n v="10240"/>
    <n v="6371.82"/>
    <n v="3868.18"/>
    <x v="2"/>
    <s v="Bengaluru"/>
    <s v="Karnataka"/>
    <s v="India"/>
    <s v="Cash on Delivery"/>
    <x v="0"/>
    <s v="Standard"/>
    <x v="0"/>
    <s v="No"/>
    <s v="Yes"/>
  </r>
  <r>
    <x v="6373"/>
    <x v="514"/>
    <s v="CUST10335"/>
    <s v="Customer 335"/>
    <n v="56"/>
    <s v="Returning"/>
    <s v="P2004"/>
    <s v="Jacket"/>
    <x v="3"/>
    <s v="Global Traders"/>
    <n v="2"/>
    <n v="3500"/>
    <n v="25"/>
    <n v="7000"/>
    <n v="1750"/>
    <n v="5250"/>
    <n v="2988.13"/>
    <n v="2261.87"/>
    <x v="1"/>
    <s v="Guwahati"/>
    <s v="Assam"/>
    <s v="India"/>
    <s v="Debit Card"/>
    <x v="0"/>
    <s v="Standard"/>
    <x v="3"/>
    <s v="No"/>
    <s v="No"/>
  </r>
  <r>
    <x v="6374"/>
    <x v="515"/>
    <s v="CUST11474"/>
    <s v="Customer 1474"/>
    <n v="29"/>
    <s v="Returning"/>
    <s v="P2001"/>
    <s v="Running Shoes"/>
    <x v="3"/>
    <s v="FashionMart"/>
    <n v="1"/>
    <n v="3200"/>
    <n v="10"/>
    <n v="3200"/>
    <n v="320"/>
    <n v="2880"/>
    <n v="2253.0300000000002"/>
    <n v="626.97"/>
    <x v="1"/>
    <s v="Chennai"/>
    <s v="Tamil Nadu"/>
    <s v="India"/>
    <s v="Net Banking"/>
    <x v="0"/>
    <s v="Express"/>
    <x v="2"/>
    <s v="No"/>
    <s v="No"/>
  </r>
  <r>
    <x v="6375"/>
    <x v="515"/>
    <s v="CUST10927"/>
    <s v="Customer 927"/>
    <n v="32"/>
    <s v="Returning"/>
    <s v="P1007"/>
    <s v="Mouse"/>
    <x v="0"/>
    <s v="RetailHub"/>
    <n v="4"/>
    <n v="900"/>
    <n v="25"/>
    <n v="3600"/>
    <n v="900"/>
    <n v="2700"/>
    <n v="1779.85"/>
    <n v="920.15"/>
    <x v="0"/>
    <s v="Ahmedabad"/>
    <s v="Gujarat"/>
    <s v="India"/>
    <s v="Net Banking"/>
    <x v="0"/>
    <s v="Standard"/>
    <x v="0"/>
    <s v="Yes"/>
    <s v="No"/>
  </r>
  <r>
    <x v="6376"/>
    <x v="515"/>
    <s v="CUST10640"/>
    <s v="Customer 640"/>
    <n v="19"/>
    <s v="Returning"/>
    <s v="P1003"/>
    <s v="Headphones"/>
    <x v="0"/>
    <s v="Metro Supplies"/>
    <n v="1"/>
    <n v="2500"/>
    <n v="5"/>
    <n v="2500"/>
    <n v="125"/>
    <n v="2375"/>
    <n v="1374.34"/>
    <n v="1000.66"/>
    <x v="1"/>
    <s v="Guwahati"/>
    <s v="Assam"/>
    <s v="India"/>
    <s v="Wallet"/>
    <x v="2"/>
    <s v="Standard"/>
    <x v="2"/>
    <s v="No"/>
    <s v="No"/>
  </r>
  <r>
    <x v="6377"/>
    <x v="515"/>
    <s v="CUST10679"/>
    <s v="Customer 679"/>
    <n v="52"/>
    <s v="Returning"/>
    <s v="P5004"/>
    <s v="Pen Set"/>
    <x v="1"/>
    <s v="Stationery Hub"/>
    <n v="2"/>
    <n v="250"/>
    <n v="0"/>
    <n v="500"/>
    <n v="0"/>
    <n v="500"/>
    <n v="323.58999999999997"/>
    <n v="176.41"/>
    <x v="0"/>
    <s v="Bhopal"/>
    <s v="Madhya Pradesh"/>
    <s v="India"/>
    <s v="UPI"/>
    <x v="0"/>
    <s v="Express"/>
    <x v="0"/>
    <s v="No"/>
    <s v="No"/>
  </r>
  <r>
    <x v="6378"/>
    <x v="515"/>
    <s v="CUST11918"/>
    <s v="Customer 1918"/>
    <n v="30"/>
    <s v="Returning"/>
    <s v="P4003"/>
    <s v="Sunscreen"/>
    <x v="4"/>
    <s v="BeautyCare"/>
    <n v="5"/>
    <n v="700"/>
    <n v="15"/>
    <n v="3500"/>
    <n v="525"/>
    <n v="2975"/>
    <n v="1884.17"/>
    <n v="1090.83"/>
    <x v="1"/>
    <s v="Jaipur"/>
    <s v="Rajasthan"/>
    <s v="India"/>
    <s v="Debit Card"/>
    <x v="1"/>
    <s v="Same Day"/>
    <x v="1"/>
    <s v="No"/>
    <s v="No"/>
  </r>
  <r>
    <x v="6379"/>
    <x v="515"/>
    <s v="CUST11207"/>
    <s v="Customer 1207"/>
    <n v="21"/>
    <s v="Returning"/>
    <s v="P1006"/>
    <s v="Keyboard"/>
    <x v="0"/>
    <s v="Metro Supplies"/>
    <n v="1"/>
    <n v="1800"/>
    <n v="15"/>
    <n v="1800"/>
    <n v="270"/>
    <n v="1530"/>
    <n v="1193.3900000000001"/>
    <n v="336.61"/>
    <x v="0"/>
    <s v="Delhi"/>
    <s v="Delhi"/>
    <s v="India"/>
    <s v="Credit Card"/>
    <x v="2"/>
    <s v="Express"/>
    <x v="0"/>
    <s v="No"/>
    <s v="No"/>
  </r>
  <r>
    <x v="6380"/>
    <x v="515"/>
    <s v="CUST12498"/>
    <s v="Customer 2498"/>
    <n v="26"/>
    <s v="Returning"/>
    <s v="P5005"/>
    <s v="Desk Organizer"/>
    <x v="1"/>
    <s v="Stationery Hub"/>
    <n v="1"/>
    <n v="600"/>
    <n v="25"/>
    <n v="600"/>
    <n v="150"/>
    <n v="450"/>
    <n v="280.99"/>
    <n v="169.01"/>
    <x v="2"/>
    <s v="Nagpur"/>
    <s v="Maharashtra"/>
    <s v="India"/>
    <s v="Credit Card"/>
    <x v="0"/>
    <s v="Express"/>
    <x v="0"/>
    <s v="No"/>
    <s v="No"/>
  </r>
  <r>
    <x v="6381"/>
    <x v="515"/>
    <s v="CUST12206"/>
    <s v="Customer 2206"/>
    <n v="39"/>
    <s v="New"/>
    <s v="P3003"/>
    <s v="Mixer Grinder"/>
    <x v="2"/>
    <s v="Prime Distributors"/>
    <n v="2"/>
    <n v="4800"/>
    <n v="0"/>
    <n v="9600"/>
    <n v="0"/>
    <n v="9600"/>
    <n v="6604.06"/>
    <n v="2995.94"/>
    <x v="2"/>
    <s v="Hyderabad"/>
    <s v="Telangana"/>
    <s v="India"/>
    <s v="Cash on Delivery"/>
    <x v="0"/>
    <s v="Standard"/>
    <x v="0"/>
    <s v="No"/>
    <s v="Yes"/>
  </r>
  <r>
    <x v="6382"/>
    <x v="515"/>
    <s v="CUST10057"/>
    <s v="Customer 57"/>
    <n v="36"/>
    <s v="Returning"/>
    <s v="P1006"/>
    <s v="Keyboard"/>
    <x v="0"/>
    <s v="Metro Supplies"/>
    <n v="1"/>
    <n v="1800"/>
    <n v="20"/>
    <n v="1800"/>
    <n v="360"/>
    <n v="1440"/>
    <n v="794.97"/>
    <n v="645.03"/>
    <x v="0"/>
    <s v="Ahmedabad"/>
    <s v="Gujarat"/>
    <s v="India"/>
    <s v="UPI"/>
    <x v="0"/>
    <s v="Standard"/>
    <x v="1"/>
    <s v="No"/>
    <s v="No"/>
  </r>
  <r>
    <x v="6383"/>
    <x v="515"/>
    <s v="CUST10327"/>
    <s v="Customer 327"/>
    <n v="36"/>
    <s v="Returning"/>
    <s v="P3001"/>
    <s v="Coffee Maker"/>
    <x v="2"/>
    <s v="HomeNeeds"/>
    <n v="2"/>
    <n v="4200"/>
    <n v="10"/>
    <n v="8400"/>
    <n v="840"/>
    <n v="7560"/>
    <n v="4425.0200000000004"/>
    <n v="3134.98"/>
    <x v="1"/>
    <s v="Bengaluru"/>
    <s v="Karnataka"/>
    <s v="India"/>
    <s v="Cash on Delivery"/>
    <x v="0"/>
    <s v="Standard"/>
    <x v="4"/>
    <s v="No"/>
    <s v="No"/>
  </r>
  <r>
    <x v="6384"/>
    <x v="515"/>
    <s v="CUST11105"/>
    <s v="Customer 1105"/>
    <n v="46"/>
    <s v="Loyal"/>
    <s v="P1006"/>
    <s v="Keyboard"/>
    <x v="0"/>
    <s v="Metro Supplies"/>
    <n v="1"/>
    <n v="1800"/>
    <n v="15"/>
    <n v="1800"/>
    <n v="270"/>
    <n v="1530"/>
    <n v="1240.6099999999999"/>
    <n v="289.39"/>
    <x v="1"/>
    <s v="Ahmedabad"/>
    <s v="Gujarat"/>
    <s v="India"/>
    <s v="UPI"/>
    <x v="0"/>
    <s v="Same Day"/>
    <x v="0"/>
    <s v="No"/>
    <s v="No"/>
  </r>
  <r>
    <x v="6385"/>
    <x v="515"/>
    <s v="CUST10844"/>
    <s v="Customer 844"/>
    <n v="56"/>
    <s v="New"/>
    <s v="P3006"/>
    <s v="Water Bottle"/>
    <x v="2"/>
    <s v="Metro Supplies"/>
    <n v="1"/>
    <n v="700"/>
    <n v="5"/>
    <n v="700"/>
    <n v="35"/>
    <n v="665"/>
    <n v="504.62"/>
    <n v="160.38"/>
    <x v="1"/>
    <s v="Chandigarh"/>
    <s v="Chandigarh"/>
    <s v="India"/>
    <s v="Wallet"/>
    <x v="2"/>
    <s v="Standard"/>
    <x v="0"/>
    <s v="Yes"/>
    <s v="No"/>
  </r>
  <r>
    <x v="6386"/>
    <x v="516"/>
    <s v="CUST10998"/>
    <s v="Customer 998"/>
    <n v="28"/>
    <s v="Loyal"/>
    <s v="P1001"/>
    <s v="Laptop"/>
    <x v="0"/>
    <s v="TechSource India"/>
    <n v="4"/>
    <n v="55000"/>
    <n v="5"/>
    <n v="220000"/>
    <n v="11000"/>
    <n v="209000"/>
    <n v="139767.82999999999"/>
    <n v="69232.17"/>
    <x v="1"/>
    <s v="Hyderabad"/>
    <s v="Telangana"/>
    <s v="India"/>
    <s v="UPI"/>
    <x v="0"/>
    <s v="Express"/>
    <x v="0"/>
    <s v="No"/>
    <s v="No"/>
  </r>
  <r>
    <x v="6387"/>
    <x v="516"/>
    <s v="CUST11959"/>
    <s v="Customer 1959"/>
    <n v="43"/>
    <s v="Returning"/>
    <s v="P4004"/>
    <s v="Shampoo"/>
    <x v="4"/>
    <s v="BeautyCare"/>
    <n v="2"/>
    <n v="550"/>
    <n v="20"/>
    <n v="1100"/>
    <n v="220"/>
    <n v="880"/>
    <n v="651.34"/>
    <n v="228.66"/>
    <x v="2"/>
    <s v="Patna"/>
    <s v="Bihar"/>
    <s v="India"/>
    <s v="Credit Card"/>
    <x v="2"/>
    <s v="Standard"/>
    <x v="0"/>
    <s v="No"/>
    <s v="No"/>
  </r>
  <r>
    <x v="6388"/>
    <x v="516"/>
    <s v="CUST11990"/>
    <s v="Customer 1990"/>
    <n v="55"/>
    <s v="New"/>
    <s v="P2005"/>
    <s v="Backpack"/>
    <x v="3"/>
    <s v="Metro Supplies"/>
    <n v="1"/>
    <n v="1800"/>
    <n v="10"/>
    <n v="1800"/>
    <n v="180"/>
    <n v="1620"/>
    <n v="1291.6099999999999"/>
    <n v="328.39"/>
    <x v="1"/>
    <s v="Ahmedabad"/>
    <s v="Gujarat"/>
    <s v="India"/>
    <s v="Cash on Delivery"/>
    <x v="0"/>
    <s v="Express"/>
    <x v="0"/>
    <s v="No"/>
    <s v="No"/>
  </r>
  <r>
    <x v="6389"/>
    <x v="516"/>
    <s v="CUST11572"/>
    <s v="Customer 1572"/>
    <n v="20"/>
    <s v="New"/>
    <s v="P3007"/>
    <s v="Vacuum Cleaner"/>
    <x v="2"/>
    <s v="Global Traders"/>
    <n v="1"/>
    <n v="8500"/>
    <n v="20"/>
    <n v="8500"/>
    <n v="1700"/>
    <n v="6800"/>
    <n v="5410.93"/>
    <n v="1389.07"/>
    <x v="0"/>
    <s v="Chandigarh"/>
    <s v="Chandigarh"/>
    <s v="India"/>
    <s v="Credit Card"/>
    <x v="0"/>
    <s v="Express"/>
    <x v="4"/>
    <s v="No"/>
    <s v="No"/>
  </r>
  <r>
    <x v="6390"/>
    <x v="516"/>
    <s v="CUST10843"/>
    <s v="Customer 843"/>
    <n v="34"/>
    <s v="Returning"/>
    <s v="P5004"/>
    <s v="Pen Set"/>
    <x v="1"/>
    <s v="Stationery Hub"/>
    <n v="2"/>
    <n v="250"/>
    <n v="25"/>
    <n v="500"/>
    <n v="125"/>
    <n v="375"/>
    <n v="262.08"/>
    <n v="112.92"/>
    <x v="2"/>
    <s v="Indore"/>
    <s v="Madhya Pradesh"/>
    <s v="India"/>
    <s v="Credit Card"/>
    <x v="1"/>
    <s v="Standard"/>
    <x v="1"/>
    <s v="No"/>
    <s v="No"/>
  </r>
  <r>
    <x v="6391"/>
    <x v="516"/>
    <s v="CUST10969"/>
    <s v="Customer 969"/>
    <n v="20"/>
    <s v="Returning"/>
    <s v="P2007"/>
    <s v="Saree"/>
    <x v="3"/>
    <s v="FashionMart"/>
    <n v="1"/>
    <n v="2600"/>
    <n v="5"/>
    <n v="2600"/>
    <n v="130"/>
    <n v="2470"/>
    <n v="1994.31"/>
    <n v="475.69"/>
    <x v="1"/>
    <s v="Chennai"/>
    <s v="Tamil Nadu"/>
    <s v="India"/>
    <s v="Cash on Delivery"/>
    <x v="0"/>
    <s v="Standard"/>
    <x v="0"/>
    <s v="No"/>
    <s v="No"/>
  </r>
  <r>
    <x v="6392"/>
    <x v="516"/>
    <s v="CUST12303"/>
    <s v="Customer 2303"/>
    <n v="39"/>
    <s v="New"/>
    <s v="P5004"/>
    <s v="Pen Set"/>
    <x v="1"/>
    <s v="Stationery Hub"/>
    <n v="2"/>
    <n v="250"/>
    <n v="5"/>
    <n v="500"/>
    <n v="25"/>
    <n v="475"/>
    <n v="347.71"/>
    <n v="127.29"/>
    <x v="1"/>
    <s v="Bhopal"/>
    <s v="Madhya Pradesh"/>
    <s v="India"/>
    <s v="Net Banking"/>
    <x v="1"/>
    <s v="Express"/>
    <x v="3"/>
    <s v="No"/>
    <s v="No"/>
  </r>
  <r>
    <x v="6393"/>
    <x v="516"/>
    <s v="CUST11837"/>
    <s v="Customer 1837"/>
    <n v="55"/>
    <s v="Returning"/>
    <s v="P2002"/>
    <s v="Jeans"/>
    <x v="3"/>
    <s v="FashionMart"/>
    <n v="3"/>
    <n v="2200"/>
    <n v="10"/>
    <n v="6600"/>
    <n v="660"/>
    <n v="5940"/>
    <n v="4601.34"/>
    <n v="1338.66"/>
    <x v="1"/>
    <s v="Guwahati"/>
    <s v="Assam"/>
    <s v="India"/>
    <s v="Cash on Delivery"/>
    <x v="2"/>
    <s v="Standard"/>
    <x v="0"/>
    <s v="No"/>
    <s v="No"/>
  </r>
  <r>
    <x v="6394"/>
    <x v="516"/>
    <s v="CUST10281"/>
    <s v="Customer 281"/>
    <n v="25"/>
    <s v="New"/>
    <s v="P5005"/>
    <s v="Desk Organizer"/>
    <x v="1"/>
    <s v="Stationery Hub"/>
    <n v="5"/>
    <n v="600"/>
    <n v="5"/>
    <n v="3000"/>
    <n v="150"/>
    <n v="2850"/>
    <n v="1893.06"/>
    <n v="956.94"/>
    <x v="1"/>
    <s v="Patna"/>
    <s v="Bihar"/>
    <s v="India"/>
    <s v="Wallet"/>
    <x v="2"/>
    <s v="Standard"/>
    <x v="0"/>
    <s v="No"/>
    <s v="No"/>
  </r>
  <r>
    <x v="6395"/>
    <x v="516"/>
    <s v="CUST10166"/>
    <s v="Customer 166"/>
    <n v="54"/>
    <s v="Returning"/>
    <s v="P1006"/>
    <s v="Keyboard"/>
    <x v="0"/>
    <s v="Metro Supplies"/>
    <n v="1"/>
    <n v="1800"/>
    <n v="5"/>
    <n v="1800"/>
    <n v="90"/>
    <n v="1710"/>
    <n v="1143.08"/>
    <n v="566.91999999999996"/>
    <x v="1"/>
    <s v="Coimbatore"/>
    <s v="Tamil Nadu"/>
    <s v="India"/>
    <s v="Net Banking"/>
    <x v="2"/>
    <s v="Express"/>
    <x v="0"/>
    <s v="No"/>
    <s v="No"/>
  </r>
  <r>
    <x v="6396"/>
    <x v="516"/>
    <s v="CUST11130"/>
    <s v="Customer 1130"/>
    <n v="38"/>
    <s v="Loyal"/>
    <s v="P4002"/>
    <s v="Moisturizer"/>
    <x v="4"/>
    <s v="BeautyCare"/>
    <n v="4"/>
    <n v="650"/>
    <n v="5"/>
    <n v="2600"/>
    <n v="130"/>
    <n v="2470"/>
    <n v="1426.52"/>
    <n v="1043.48"/>
    <x v="1"/>
    <s v="Bengaluru"/>
    <s v="Karnataka"/>
    <s v="India"/>
    <s v="Cash on Delivery"/>
    <x v="1"/>
    <s v="Express"/>
    <x v="0"/>
    <s v="No"/>
    <s v="No"/>
  </r>
  <r>
    <x v="6397"/>
    <x v="516"/>
    <s v="CUST10980"/>
    <s v="Customer 980"/>
    <n v="42"/>
    <s v="Returning"/>
    <s v="P1006"/>
    <s v="Keyboard"/>
    <x v="0"/>
    <s v="Metro Supplies"/>
    <n v="4"/>
    <n v="1800"/>
    <n v="0"/>
    <n v="7200"/>
    <n v="0"/>
    <n v="7200"/>
    <n v="5556.81"/>
    <n v="1643.19"/>
    <x v="1"/>
    <s v="Indore"/>
    <s v="Madhya Pradesh"/>
    <s v="India"/>
    <s v="UPI"/>
    <x v="2"/>
    <s v="Same Day"/>
    <x v="0"/>
    <s v="No"/>
    <s v="No"/>
  </r>
  <r>
    <x v="6398"/>
    <x v="516"/>
    <s v="CUST10623"/>
    <s v="Customer 623"/>
    <n v="45"/>
    <s v="New"/>
    <s v="P4003"/>
    <s v="Sunscreen"/>
    <x v="4"/>
    <s v="BeautyCare"/>
    <n v="1"/>
    <n v="700"/>
    <n v="15"/>
    <n v="700"/>
    <n v="105"/>
    <n v="595"/>
    <n v="329.17"/>
    <n v="265.83"/>
    <x v="1"/>
    <s v="Lucknow"/>
    <s v="Uttar Pradesh"/>
    <s v="India"/>
    <s v="Cash on Delivery"/>
    <x v="1"/>
    <s v="Standard"/>
    <x v="0"/>
    <s v="No"/>
    <s v="No"/>
  </r>
  <r>
    <x v="6399"/>
    <x v="517"/>
    <s v="CUST12490"/>
    <s v="Customer 2490"/>
    <n v="27"/>
    <s v="Loyal"/>
    <s v="P4002"/>
    <s v="Moisturizer"/>
    <x v="4"/>
    <s v="BeautyCare"/>
    <n v="2"/>
    <n v="650"/>
    <n v="5"/>
    <n v="1300"/>
    <n v="65"/>
    <n v="1235"/>
    <n v="900.54"/>
    <n v="334.46"/>
    <x v="0"/>
    <s v="Surat"/>
    <s v="Gujarat"/>
    <s v="India"/>
    <s v="UPI"/>
    <x v="0"/>
    <s v="Express"/>
    <x v="0"/>
    <s v="No"/>
    <s v="No"/>
  </r>
  <r>
    <x v="6400"/>
    <x v="517"/>
    <s v="CUST10359"/>
    <s v="Customer 359"/>
    <n v="22"/>
    <s v="Returning"/>
    <s v="P5005"/>
    <s v="Desk Organizer"/>
    <x v="1"/>
    <s v="Stationery Hub"/>
    <n v="1"/>
    <n v="600"/>
    <n v="10"/>
    <n v="600"/>
    <n v="60"/>
    <n v="540"/>
    <n v="342.79"/>
    <n v="197.21"/>
    <x v="1"/>
    <s v="Guwahati"/>
    <s v="Assam"/>
    <s v="India"/>
    <s v="Credit Card"/>
    <x v="2"/>
    <s v="Standard"/>
    <x v="0"/>
    <s v="No"/>
    <s v="No"/>
  </r>
  <r>
    <x v="6401"/>
    <x v="517"/>
    <s v="CUST12217"/>
    <s v="Customer 2217"/>
    <n v="55"/>
    <s v="Returning"/>
    <s v="P1002"/>
    <s v="Smartphone"/>
    <x v="0"/>
    <s v="Global Traders"/>
    <n v="1"/>
    <n v="28000"/>
    <n v="15"/>
    <n v="28000"/>
    <n v="4200"/>
    <n v="23800"/>
    <n v="13235.33"/>
    <n v="10564.67"/>
    <x v="2"/>
    <s v="Nagpur"/>
    <s v="Maharashtra"/>
    <s v="India"/>
    <s v="UPI"/>
    <x v="2"/>
    <s v="Express"/>
    <x v="0"/>
    <s v="No"/>
    <s v="No"/>
  </r>
  <r>
    <x v="6402"/>
    <x v="517"/>
    <s v="CUST10530"/>
    <s v="Customer 530"/>
    <n v="35"/>
    <s v="Loyal"/>
    <s v="P2001"/>
    <s v="Running Shoes"/>
    <x v="3"/>
    <s v="FashionMart"/>
    <n v="1"/>
    <n v="3200"/>
    <n v="25"/>
    <n v="3200"/>
    <n v="800"/>
    <n v="2400"/>
    <n v="1641.78"/>
    <n v="758.22"/>
    <x v="1"/>
    <s v="Nagpur"/>
    <s v="Maharashtra"/>
    <s v="India"/>
    <s v="Debit Card"/>
    <x v="2"/>
    <s v="Express"/>
    <x v="0"/>
    <s v="No"/>
    <s v="Yes"/>
  </r>
  <r>
    <x v="6403"/>
    <x v="517"/>
    <s v="CUST11288"/>
    <s v="Customer 1288"/>
    <n v="52"/>
    <s v="Loyal"/>
    <s v="P5001"/>
    <s v="Notebook Set"/>
    <x v="1"/>
    <s v="Stationery Hub"/>
    <n v="4"/>
    <n v="500"/>
    <n v="10"/>
    <n v="2000"/>
    <n v="200"/>
    <n v="1800"/>
    <n v="1136.4100000000001"/>
    <n v="663.59"/>
    <x v="1"/>
    <s v="Hyderabad"/>
    <s v="Telangana"/>
    <s v="India"/>
    <s v="Net Banking"/>
    <x v="1"/>
    <s v="Standard"/>
    <x v="0"/>
    <s v="No"/>
    <s v="No"/>
  </r>
  <r>
    <x v="6404"/>
    <x v="517"/>
    <s v="CUST10968"/>
    <s v="Customer 968"/>
    <n v="48"/>
    <s v="New"/>
    <s v="P1005"/>
    <s v="Tablet"/>
    <x v="0"/>
    <s v="RetailHub"/>
    <n v="2"/>
    <n v="18000"/>
    <n v="5"/>
    <n v="36000"/>
    <n v="1800"/>
    <n v="34200"/>
    <n v="27635.27"/>
    <n v="6564.73"/>
    <x v="1"/>
    <s v="Visakhapatnam"/>
    <s v="Andhra Pradesh"/>
    <s v="India"/>
    <s v="Cash on Delivery"/>
    <x v="0"/>
    <s v="Standard"/>
    <x v="2"/>
    <s v="No"/>
    <s v="No"/>
  </r>
  <r>
    <x v="6405"/>
    <x v="517"/>
    <s v="CUST11349"/>
    <s v="Customer 1349"/>
    <n v="20"/>
    <s v="Returning"/>
    <s v="P4001"/>
    <s v="Face Wash"/>
    <x v="4"/>
    <s v="BeautyCare"/>
    <n v="1"/>
    <n v="450"/>
    <n v="0"/>
    <n v="450"/>
    <n v="0"/>
    <n v="450"/>
    <n v="353.3"/>
    <n v="96.7"/>
    <x v="1"/>
    <s v="Bhopal"/>
    <s v="Madhya Pradesh"/>
    <s v="India"/>
    <s v="Debit Card"/>
    <x v="2"/>
    <s v="Standard"/>
    <x v="0"/>
    <s v="No"/>
    <s v="No"/>
  </r>
  <r>
    <x v="6406"/>
    <x v="517"/>
    <s v="CUST11176"/>
    <s v="Customer 1176"/>
    <n v="22"/>
    <s v="New"/>
    <s v="P5003"/>
    <s v="Calculator"/>
    <x v="1"/>
    <s v="Stationery Hub"/>
    <n v="3"/>
    <n v="650"/>
    <n v="15"/>
    <n v="1950"/>
    <n v="292.5"/>
    <n v="1657.5"/>
    <n v="1032.77"/>
    <n v="624.73"/>
    <x v="1"/>
    <s v="Hyderabad"/>
    <s v="Telangana"/>
    <s v="India"/>
    <s v="Cash on Delivery"/>
    <x v="0"/>
    <s v="Standard"/>
    <x v="0"/>
    <s v="No"/>
    <s v="No"/>
  </r>
  <r>
    <x v="6407"/>
    <x v="517"/>
    <s v="CUST10567"/>
    <s v="Customer 567"/>
    <n v="38"/>
    <s v="Loyal"/>
    <s v="P4006"/>
    <s v="Lipstick"/>
    <x v="4"/>
    <s v="BeautyCare"/>
    <n v="1"/>
    <n v="850"/>
    <n v="10"/>
    <n v="850"/>
    <n v="85"/>
    <n v="765"/>
    <n v="495.46"/>
    <n v="269.54000000000002"/>
    <x v="1"/>
    <s v="Bhubaneswar"/>
    <s v="Odisha"/>
    <s v="India"/>
    <s v="Wallet"/>
    <x v="0"/>
    <s v="Standard"/>
    <x v="0"/>
    <s v="No"/>
    <s v="No"/>
  </r>
  <r>
    <x v="6408"/>
    <x v="517"/>
    <s v="CUST12452"/>
    <s v="Customer 2452"/>
    <n v="46"/>
    <s v="Returning"/>
    <s v="P3001"/>
    <s v="Coffee Maker"/>
    <x v="2"/>
    <s v="HomeNeeds"/>
    <n v="3"/>
    <n v="4200"/>
    <n v="30"/>
    <n v="12600"/>
    <n v="3780"/>
    <n v="8820"/>
    <n v="6231.34"/>
    <n v="2588.66"/>
    <x v="1"/>
    <s v="Jaipur"/>
    <s v="Rajasthan"/>
    <s v="India"/>
    <s v="Credit Card"/>
    <x v="2"/>
    <s v="Standard"/>
    <x v="0"/>
    <s v="No"/>
    <s v="No"/>
  </r>
  <r>
    <x v="6409"/>
    <x v="517"/>
    <s v="CUST10850"/>
    <s v="Customer 850"/>
    <n v="58"/>
    <s v="Returning"/>
    <s v="P1003"/>
    <s v="Headphones"/>
    <x v="0"/>
    <s v="Metro Supplies"/>
    <n v="2"/>
    <n v="2500"/>
    <n v="15"/>
    <n v="5000"/>
    <n v="750"/>
    <n v="4250"/>
    <n v="3133.18"/>
    <n v="1116.82"/>
    <x v="1"/>
    <s v="Bhopal"/>
    <s v="Madhya Pradesh"/>
    <s v="India"/>
    <s v="Wallet"/>
    <x v="2"/>
    <s v="Standard"/>
    <x v="0"/>
    <s v="No"/>
    <s v="No"/>
  </r>
  <r>
    <x v="6410"/>
    <x v="517"/>
    <s v="CUST11093"/>
    <s v="Customer 1093"/>
    <n v="56"/>
    <s v="Returning"/>
    <s v="P3006"/>
    <s v="Water Bottle"/>
    <x v="2"/>
    <s v="Metro Supplies"/>
    <n v="6"/>
    <n v="700"/>
    <n v="20"/>
    <n v="4200"/>
    <n v="840"/>
    <n v="3360"/>
    <n v="2023.49"/>
    <n v="1336.51"/>
    <x v="1"/>
    <s v="Patna"/>
    <s v="Bihar"/>
    <s v="India"/>
    <s v="Debit Card"/>
    <x v="0"/>
    <s v="Standard"/>
    <x v="0"/>
    <s v="No"/>
    <s v="No"/>
  </r>
  <r>
    <x v="6411"/>
    <x v="517"/>
    <s v="CUST12050"/>
    <s v="Customer 2050"/>
    <n v="44"/>
    <s v="Loyal"/>
    <s v="P4004"/>
    <s v="Shampoo"/>
    <x v="4"/>
    <s v="BeautyCare"/>
    <n v="1"/>
    <n v="550"/>
    <n v="10"/>
    <n v="550"/>
    <n v="55"/>
    <n v="495"/>
    <n v="347.36"/>
    <n v="147.63999999999999"/>
    <x v="1"/>
    <s v="Chandigarh"/>
    <s v="Chandigarh"/>
    <s v="India"/>
    <s v="UPI"/>
    <x v="1"/>
    <s v="Standard"/>
    <x v="0"/>
    <s v="No"/>
    <s v="No"/>
  </r>
  <r>
    <x v="6412"/>
    <x v="517"/>
    <s v="CUST11041"/>
    <s v="Customer 1041"/>
    <n v="34"/>
    <s v="Returning"/>
    <s v="P4001"/>
    <s v="Face Wash"/>
    <x v="4"/>
    <s v="BeautyCare"/>
    <n v="3"/>
    <n v="450"/>
    <n v="0"/>
    <n v="1350"/>
    <n v="0"/>
    <n v="1350"/>
    <n v="1032.75"/>
    <n v="317.25"/>
    <x v="1"/>
    <s v="Surat"/>
    <s v="Gujarat"/>
    <s v="India"/>
    <s v="Net Banking"/>
    <x v="0"/>
    <s v="Standard"/>
    <x v="0"/>
    <s v="No"/>
    <s v="No"/>
  </r>
  <r>
    <x v="6413"/>
    <x v="517"/>
    <s v="CUST10549"/>
    <s v="Customer 549"/>
    <n v="19"/>
    <s v="Loyal"/>
    <s v="P2002"/>
    <s v="Jeans"/>
    <x v="3"/>
    <s v="FashionMart"/>
    <n v="2"/>
    <n v="2200"/>
    <n v="20"/>
    <n v="4400"/>
    <n v="880"/>
    <n v="3520"/>
    <n v="2387.6799999999998"/>
    <n v="1132.32"/>
    <x v="2"/>
    <s v="Mumbai"/>
    <s v="Maharashtra"/>
    <s v="India"/>
    <s v="Debit Card"/>
    <x v="0"/>
    <s v="Express"/>
    <x v="0"/>
    <s v="No"/>
    <s v="No"/>
  </r>
  <r>
    <x v="6414"/>
    <x v="517"/>
    <s v="CUST10463"/>
    <s v="Customer 463"/>
    <n v="27"/>
    <s v="Returning"/>
    <s v="P2005"/>
    <s v="Backpack"/>
    <x v="3"/>
    <s v="Metro Supplies"/>
    <n v="3"/>
    <n v="1800"/>
    <n v="10"/>
    <n v="5400"/>
    <n v="540"/>
    <n v="4860"/>
    <n v="2746.92"/>
    <n v="2113.08"/>
    <x v="1"/>
    <s v="Lucknow"/>
    <s v="Uttar Pradesh"/>
    <s v="India"/>
    <s v="UPI"/>
    <x v="0"/>
    <s v="Express"/>
    <x v="0"/>
    <s v="No"/>
    <s v="No"/>
  </r>
  <r>
    <x v="6415"/>
    <x v="517"/>
    <s v="CUST12092"/>
    <s v="Customer 2092"/>
    <n v="22"/>
    <s v="New"/>
    <s v="P3005"/>
    <s v="Bedsheet Set"/>
    <x v="2"/>
    <s v="RetailHub"/>
    <n v="1"/>
    <n v="1800"/>
    <n v="0"/>
    <n v="1800"/>
    <n v="0"/>
    <n v="1800"/>
    <n v="1401.99"/>
    <n v="398.01"/>
    <x v="2"/>
    <s v="Kolkata"/>
    <s v="West Bengal"/>
    <s v="India"/>
    <s v="Cash on Delivery"/>
    <x v="2"/>
    <s v="Express"/>
    <x v="1"/>
    <s v="No"/>
    <s v="No"/>
  </r>
  <r>
    <x v="6416"/>
    <x v="517"/>
    <s v="CUST11179"/>
    <s v="Customer 1179"/>
    <n v="54"/>
    <s v="Returning"/>
    <s v="P3003"/>
    <s v="Mixer Grinder"/>
    <x v="2"/>
    <s v="Prime Distributors"/>
    <n v="1"/>
    <n v="4800"/>
    <n v="10"/>
    <n v="4800"/>
    <n v="480"/>
    <n v="4320"/>
    <n v="3039.84"/>
    <n v="1280.1600000000001"/>
    <x v="2"/>
    <s v="Indore"/>
    <s v="Madhya Pradesh"/>
    <s v="India"/>
    <s v="Net Banking"/>
    <x v="2"/>
    <s v="Standard"/>
    <x v="0"/>
    <s v="No"/>
    <s v="No"/>
  </r>
  <r>
    <x v="6417"/>
    <x v="517"/>
    <s v="CUST12425"/>
    <s v="Customer 2425"/>
    <n v="37"/>
    <s v="Returning"/>
    <s v="P4006"/>
    <s v="Lipstick"/>
    <x v="4"/>
    <s v="BeautyCare"/>
    <n v="5"/>
    <n v="850"/>
    <n v="10"/>
    <n v="4250"/>
    <n v="425"/>
    <n v="3825"/>
    <n v="3057.02"/>
    <n v="767.98"/>
    <x v="1"/>
    <s v="Jaipur"/>
    <s v="Rajasthan"/>
    <s v="India"/>
    <s v="Wallet"/>
    <x v="1"/>
    <s v="Standard"/>
    <x v="0"/>
    <s v="No"/>
    <s v="No"/>
  </r>
  <r>
    <x v="6418"/>
    <x v="517"/>
    <s v="CUST11108"/>
    <s v="Customer 1108"/>
    <n v="29"/>
    <s v="Returning"/>
    <s v="P3002"/>
    <s v="Air Fryer"/>
    <x v="2"/>
    <s v="HomeNeeds"/>
    <n v="1"/>
    <n v="6500"/>
    <n v="0"/>
    <n v="6500"/>
    <n v="0"/>
    <n v="6500"/>
    <n v="4390.01"/>
    <n v="2109.9899999999998"/>
    <x v="1"/>
    <s v="Guwahati"/>
    <s v="Assam"/>
    <s v="India"/>
    <s v="Net Banking"/>
    <x v="2"/>
    <s v="Express"/>
    <x v="1"/>
    <s v="No"/>
    <s v="No"/>
  </r>
  <r>
    <x v="6419"/>
    <x v="518"/>
    <s v="CUST12073"/>
    <s v="Customer 2073"/>
    <n v="22"/>
    <s v="Loyal"/>
    <s v="P1010"/>
    <s v="Bluetooth Speaker"/>
    <x v="0"/>
    <s v="Prime Distributors"/>
    <n v="2"/>
    <n v="3200"/>
    <n v="20"/>
    <n v="6400"/>
    <n v="1280"/>
    <n v="5120"/>
    <n v="4043.28"/>
    <n v="1076.72"/>
    <x v="1"/>
    <s v="Indore"/>
    <s v="Madhya Pradesh"/>
    <s v="India"/>
    <s v="Net Banking"/>
    <x v="2"/>
    <s v="Standard"/>
    <x v="0"/>
    <s v="No"/>
    <s v="No"/>
  </r>
  <r>
    <x v="6420"/>
    <x v="518"/>
    <s v="CUST10602"/>
    <s v="Customer 602"/>
    <n v="58"/>
    <s v="Loyal"/>
    <s v="P5001"/>
    <s v="Notebook Set"/>
    <x v="1"/>
    <s v="Stationery Hub"/>
    <n v="4"/>
    <n v="500"/>
    <n v="5"/>
    <n v="2000"/>
    <n v="100"/>
    <n v="1900"/>
    <n v="1294.78"/>
    <n v="605.22"/>
    <x v="2"/>
    <s v="Pune"/>
    <s v="Maharashtra"/>
    <s v="India"/>
    <s v="Cash on Delivery"/>
    <x v="2"/>
    <s v="Standard"/>
    <x v="4"/>
    <s v="No"/>
    <s v="No"/>
  </r>
  <r>
    <x v="6421"/>
    <x v="518"/>
    <s v="CUST10058"/>
    <s v="Customer 58"/>
    <n v="57"/>
    <s v="Loyal"/>
    <s v="P2005"/>
    <s v="Backpack"/>
    <x v="3"/>
    <s v="Metro Supplies"/>
    <n v="3"/>
    <n v="1800"/>
    <n v="5"/>
    <n v="5400"/>
    <n v="270"/>
    <n v="5130"/>
    <n v="4146.03"/>
    <n v="983.97"/>
    <x v="1"/>
    <s v="Kolkata"/>
    <s v="West Bengal"/>
    <s v="India"/>
    <s v="Net Banking"/>
    <x v="0"/>
    <s v="Standard"/>
    <x v="0"/>
    <s v="No"/>
    <s v="No"/>
  </r>
  <r>
    <x v="6422"/>
    <x v="518"/>
    <s v="CUST12058"/>
    <s v="Customer 2058"/>
    <n v="41"/>
    <s v="New"/>
    <s v="P2006"/>
    <s v="Womens Kurti"/>
    <x v="3"/>
    <s v="FashionMart"/>
    <n v="2"/>
    <n v="1400"/>
    <n v="15"/>
    <n v="2800"/>
    <n v="420"/>
    <n v="2380"/>
    <n v="1316.59"/>
    <n v="1063.4100000000001"/>
    <x v="1"/>
    <s v="Nagpur"/>
    <s v="Maharashtra"/>
    <s v="India"/>
    <s v="Debit Card"/>
    <x v="1"/>
    <s v="Standard"/>
    <x v="0"/>
    <s v="No"/>
    <s v="No"/>
  </r>
  <r>
    <x v="6423"/>
    <x v="518"/>
    <s v="CUST12104"/>
    <s v="Customer 2104"/>
    <n v="46"/>
    <s v="Loyal"/>
    <s v="P3007"/>
    <s v="Vacuum Cleaner"/>
    <x v="2"/>
    <s v="Global Traders"/>
    <n v="2"/>
    <n v="8500"/>
    <n v="15"/>
    <n v="17000"/>
    <n v="2550"/>
    <n v="14450"/>
    <n v="9712.67"/>
    <n v="4737.33"/>
    <x v="0"/>
    <s v="Bhubaneswar"/>
    <s v="Odisha"/>
    <s v="India"/>
    <s v="UPI"/>
    <x v="2"/>
    <s v="Express"/>
    <x v="0"/>
    <s v="No"/>
    <s v="No"/>
  </r>
  <r>
    <x v="6424"/>
    <x v="518"/>
    <s v="CUST12287"/>
    <s v="Customer 2287"/>
    <n v="32"/>
    <s v="Returning"/>
    <s v="P3007"/>
    <s v="Vacuum Cleaner"/>
    <x v="2"/>
    <s v="Global Traders"/>
    <n v="1"/>
    <n v="8500"/>
    <n v="10"/>
    <n v="8500"/>
    <n v="850"/>
    <n v="7650"/>
    <n v="5195.32"/>
    <n v="2454.6799999999998"/>
    <x v="1"/>
    <s v="Hyderabad"/>
    <s v="Telangana"/>
    <s v="India"/>
    <s v="Wallet"/>
    <x v="2"/>
    <s v="Standard"/>
    <x v="0"/>
    <s v="No"/>
    <s v="No"/>
  </r>
  <r>
    <x v="6425"/>
    <x v="518"/>
    <s v="CUST10867"/>
    <s v="Customer 867"/>
    <n v="25"/>
    <s v="Loyal"/>
    <s v="P4006"/>
    <s v="Lipstick"/>
    <x v="4"/>
    <s v="BeautyCare"/>
    <n v="4"/>
    <n v="850"/>
    <n v="0"/>
    <n v="3400"/>
    <n v="0"/>
    <n v="3400"/>
    <n v="2201.5500000000002"/>
    <n v="1198.45"/>
    <x v="1"/>
    <s v="Visakhapatnam"/>
    <s v="Andhra Pradesh"/>
    <s v="India"/>
    <s v="Wallet"/>
    <x v="2"/>
    <s v="Express"/>
    <x v="0"/>
    <s v="Yes"/>
    <s v="No"/>
  </r>
  <r>
    <x v="6426"/>
    <x v="518"/>
    <s v="CUST10198"/>
    <s v="Customer 198"/>
    <n v="48"/>
    <s v="Loyal"/>
    <s v="P2005"/>
    <s v="Backpack"/>
    <x v="3"/>
    <s v="Metro Supplies"/>
    <n v="3"/>
    <n v="1800"/>
    <n v="15"/>
    <n v="5400"/>
    <n v="810"/>
    <n v="4590"/>
    <n v="3592.39"/>
    <n v="997.61"/>
    <x v="1"/>
    <s v="Lucknow"/>
    <s v="Uttar Pradesh"/>
    <s v="India"/>
    <s v="UPI"/>
    <x v="2"/>
    <s v="Standard"/>
    <x v="0"/>
    <s v="No"/>
    <s v="Yes"/>
  </r>
  <r>
    <x v="6427"/>
    <x v="518"/>
    <s v="CUST10465"/>
    <s v="Customer 465"/>
    <n v="55"/>
    <s v="Returning"/>
    <s v="P1004"/>
    <s v="Smartwatch"/>
    <x v="0"/>
    <s v="TechSource India"/>
    <n v="2"/>
    <n v="6500"/>
    <n v="20"/>
    <n v="13000"/>
    <n v="2600"/>
    <n v="10400"/>
    <n v="7393.85"/>
    <n v="3006.15"/>
    <x v="2"/>
    <s v="Mumbai"/>
    <s v="Maharashtra"/>
    <s v="India"/>
    <s v="UPI"/>
    <x v="2"/>
    <s v="Standard"/>
    <x v="1"/>
    <s v="No"/>
    <s v="Yes"/>
  </r>
  <r>
    <x v="6428"/>
    <x v="518"/>
    <s v="CUST11204"/>
    <s v="Customer 1204"/>
    <n v="37"/>
    <s v="Loyal"/>
    <s v="P2008"/>
    <s v="Formal Shirt"/>
    <x v="3"/>
    <s v="Global Traders"/>
    <n v="5"/>
    <n v="1700"/>
    <n v="5"/>
    <n v="8500"/>
    <n v="425"/>
    <n v="8075"/>
    <n v="4537.03"/>
    <n v="3537.97"/>
    <x v="1"/>
    <s v="Delhi"/>
    <s v="Delhi"/>
    <s v="India"/>
    <s v="Cash on Delivery"/>
    <x v="1"/>
    <s v="Standard"/>
    <x v="0"/>
    <s v="No"/>
    <s v="No"/>
  </r>
  <r>
    <x v="6429"/>
    <x v="518"/>
    <s v="CUST10435"/>
    <s v="Customer 435"/>
    <n v="57"/>
    <s v="Loyal"/>
    <s v="P1008"/>
    <s v="Monitor"/>
    <x v="0"/>
    <s v="Global Traders"/>
    <n v="4"/>
    <n v="14500"/>
    <n v="15"/>
    <n v="58000"/>
    <n v="8700"/>
    <n v="49300"/>
    <n v="31687.95"/>
    <n v="17612.05"/>
    <x v="2"/>
    <s v="Surat"/>
    <s v="Gujarat"/>
    <s v="India"/>
    <s v="Net Banking"/>
    <x v="2"/>
    <s v="Standard"/>
    <x v="0"/>
    <s v="No"/>
    <s v="No"/>
  </r>
  <r>
    <x v="6430"/>
    <x v="518"/>
    <s v="CUST10023"/>
    <s v="Customer 23"/>
    <n v="25"/>
    <s v="Loyal"/>
    <s v="P2002"/>
    <s v="Jeans"/>
    <x v="3"/>
    <s v="FashionMart"/>
    <n v="3"/>
    <n v="2200"/>
    <n v="15"/>
    <n v="6600"/>
    <n v="990"/>
    <n v="5610"/>
    <n v="4276.72"/>
    <n v="1333.28"/>
    <x v="1"/>
    <s v="Nagpur"/>
    <s v="Maharashtra"/>
    <s v="India"/>
    <s v="Wallet"/>
    <x v="0"/>
    <s v="Standard"/>
    <x v="0"/>
    <s v="Yes"/>
    <s v="No"/>
  </r>
  <r>
    <x v="6431"/>
    <x v="518"/>
    <s v="CUST12264"/>
    <s v="Customer 2264"/>
    <n v="19"/>
    <s v="Loyal"/>
    <s v="P4004"/>
    <s v="Shampoo"/>
    <x v="4"/>
    <s v="BeautyCare"/>
    <n v="3"/>
    <n v="550"/>
    <n v="15"/>
    <n v="1650"/>
    <n v="247.5"/>
    <n v="1402.5"/>
    <n v="1101.1400000000001"/>
    <n v="301.36"/>
    <x v="1"/>
    <s v="Coimbatore"/>
    <s v="Tamil Nadu"/>
    <s v="India"/>
    <s v="Wallet"/>
    <x v="1"/>
    <s v="Standard"/>
    <x v="1"/>
    <s v="Yes"/>
    <s v="No"/>
  </r>
  <r>
    <x v="6432"/>
    <x v="518"/>
    <s v="CUST10785"/>
    <s v="Customer 785"/>
    <n v="36"/>
    <s v="Returning"/>
    <s v="P3001"/>
    <s v="Coffee Maker"/>
    <x v="2"/>
    <s v="HomeNeeds"/>
    <n v="4"/>
    <n v="4200"/>
    <n v="0"/>
    <n v="16800"/>
    <n v="0"/>
    <n v="16800"/>
    <n v="12517.72"/>
    <n v="4282.28"/>
    <x v="2"/>
    <s v="Surat"/>
    <s v="Gujarat"/>
    <s v="India"/>
    <s v="Cash on Delivery"/>
    <x v="2"/>
    <s v="Same Day"/>
    <x v="0"/>
    <s v="No"/>
    <s v="No"/>
  </r>
  <r>
    <x v="6433"/>
    <x v="518"/>
    <s v="CUST10428"/>
    <s v="Customer 428"/>
    <n v="19"/>
    <s v="New"/>
    <s v="P4003"/>
    <s v="Sunscreen"/>
    <x v="4"/>
    <s v="BeautyCare"/>
    <n v="1"/>
    <n v="700"/>
    <n v="10"/>
    <n v="700"/>
    <n v="70"/>
    <n v="630"/>
    <n v="455.59"/>
    <n v="174.41"/>
    <x v="1"/>
    <s v="Guwahati"/>
    <s v="Assam"/>
    <s v="India"/>
    <s v="Cash on Delivery"/>
    <x v="0"/>
    <s v="Express"/>
    <x v="0"/>
    <s v="No"/>
    <s v="No"/>
  </r>
  <r>
    <x v="6434"/>
    <x v="518"/>
    <s v="CUST11330"/>
    <s v="Customer 1330"/>
    <n v="43"/>
    <s v="Returning"/>
    <s v="P5004"/>
    <s v="Pen Set"/>
    <x v="1"/>
    <s v="Stationery Hub"/>
    <n v="1"/>
    <n v="250"/>
    <n v="25"/>
    <n v="250"/>
    <n v="62.5"/>
    <n v="187.5"/>
    <n v="142.52000000000001"/>
    <n v="44.98"/>
    <x v="1"/>
    <s v="Hyderabad"/>
    <s v="Telangana"/>
    <s v="India"/>
    <s v="Net Banking"/>
    <x v="0"/>
    <s v="Standard"/>
    <x v="0"/>
    <s v="No"/>
    <s v="No"/>
  </r>
  <r>
    <x v="6435"/>
    <x v="518"/>
    <s v="CUST11853"/>
    <s v="Customer 1853"/>
    <n v="42"/>
    <s v="New"/>
    <s v="P1001"/>
    <s v="Laptop"/>
    <x v="0"/>
    <s v="TechSource India"/>
    <n v="2"/>
    <n v="55000"/>
    <n v="15"/>
    <n v="110000"/>
    <n v="16500"/>
    <n v="93500"/>
    <n v="53103.73"/>
    <n v="40396.269999999997"/>
    <x v="1"/>
    <s v="Ahmedabad"/>
    <s v="Gujarat"/>
    <s v="India"/>
    <s v="Credit Card"/>
    <x v="2"/>
    <s v="Standard"/>
    <x v="0"/>
    <s v="No"/>
    <s v="No"/>
  </r>
  <r>
    <x v="6436"/>
    <x v="519"/>
    <s v="CUST11836"/>
    <s v="Customer 1836"/>
    <n v="36"/>
    <s v="Loyal"/>
    <s v="P3001"/>
    <s v="Coffee Maker"/>
    <x v="2"/>
    <s v="HomeNeeds"/>
    <n v="3"/>
    <n v="4200"/>
    <n v="5"/>
    <n v="12600"/>
    <n v="630"/>
    <n v="11970"/>
    <n v="7935.12"/>
    <n v="4034.88"/>
    <x v="2"/>
    <s v="Guwahati"/>
    <s v="Assam"/>
    <s v="India"/>
    <s v="Cash on Delivery"/>
    <x v="2"/>
    <s v="Standard"/>
    <x v="3"/>
    <s v="No"/>
    <s v="No"/>
  </r>
  <r>
    <x v="6437"/>
    <x v="519"/>
    <s v="CUST10785"/>
    <s v="Customer 785"/>
    <n v="46"/>
    <s v="Loyal"/>
    <s v="P3001"/>
    <s v="Coffee Maker"/>
    <x v="2"/>
    <s v="HomeNeeds"/>
    <n v="1"/>
    <n v="4200"/>
    <n v="15"/>
    <n v="4200"/>
    <n v="630"/>
    <n v="3570"/>
    <n v="2342.94"/>
    <n v="1227.06"/>
    <x v="1"/>
    <s v="Visakhapatnam"/>
    <s v="Andhra Pradesh"/>
    <s v="India"/>
    <s v="Net Banking"/>
    <x v="2"/>
    <s v="Express"/>
    <x v="0"/>
    <s v="No"/>
    <s v="No"/>
  </r>
  <r>
    <x v="6438"/>
    <x v="519"/>
    <s v="CUST11680"/>
    <s v="Customer 1680"/>
    <n v="36"/>
    <s v="New"/>
    <s v="P4003"/>
    <s v="Sunscreen"/>
    <x v="4"/>
    <s v="BeautyCare"/>
    <n v="1"/>
    <n v="700"/>
    <n v="20"/>
    <n v="700"/>
    <n v="140"/>
    <n v="560"/>
    <n v="383.08"/>
    <n v="176.92"/>
    <x v="2"/>
    <s v="Visakhapatnam"/>
    <s v="Andhra Pradesh"/>
    <s v="India"/>
    <s v="Credit Card"/>
    <x v="2"/>
    <s v="Standard"/>
    <x v="0"/>
    <s v="No"/>
    <s v="No"/>
  </r>
  <r>
    <x v="6439"/>
    <x v="519"/>
    <s v="CUST12479"/>
    <s v="Customer 2479"/>
    <n v="19"/>
    <s v="Loyal"/>
    <s v="P5002"/>
    <s v="Novel"/>
    <x v="1"/>
    <s v="Stationery Hub"/>
    <n v="2"/>
    <n v="400"/>
    <n v="10"/>
    <n v="800"/>
    <n v="80"/>
    <n v="720"/>
    <n v="483.85"/>
    <n v="236.15"/>
    <x v="1"/>
    <s v="Jaipur"/>
    <s v="Rajasthan"/>
    <s v="India"/>
    <s v="Wallet"/>
    <x v="2"/>
    <s v="Express"/>
    <x v="0"/>
    <s v="No"/>
    <s v="No"/>
  </r>
  <r>
    <x v="6440"/>
    <x v="519"/>
    <s v="CUST12435"/>
    <s v="Customer 2435"/>
    <n v="24"/>
    <s v="New"/>
    <s v="P3002"/>
    <s v="Air Fryer"/>
    <x v="2"/>
    <s v="HomeNeeds"/>
    <n v="1"/>
    <n v="6500"/>
    <n v="15"/>
    <n v="6500"/>
    <n v="975"/>
    <n v="5525"/>
    <n v="3117.34"/>
    <n v="2407.66"/>
    <x v="1"/>
    <s v="Guwahati"/>
    <s v="Assam"/>
    <s v="India"/>
    <s v="Wallet"/>
    <x v="2"/>
    <s v="Express"/>
    <x v="0"/>
    <s v="No"/>
    <s v="No"/>
  </r>
  <r>
    <x v="6441"/>
    <x v="519"/>
    <s v="CUST12081"/>
    <s v="Customer 2081"/>
    <n v="29"/>
    <s v="New"/>
    <s v="P2008"/>
    <s v="Formal Shirt"/>
    <x v="3"/>
    <s v="Global Traders"/>
    <n v="2"/>
    <n v="1700"/>
    <n v="0"/>
    <n v="3400"/>
    <n v="0"/>
    <n v="3400"/>
    <n v="1960.69"/>
    <n v="1439.31"/>
    <x v="1"/>
    <s v="Indore"/>
    <s v="Madhya Pradesh"/>
    <s v="India"/>
    <s v="Wallet"/>
    <x v="2"/>
    <s v="Standard"/>
    <x v="0"/>
    <s v="Yes"/>
    <s v="No"/>
  </r>
  <r>
    <x v="6442"/>
    <x v="519"/>
    <s v="CUST10687"/>
    <s v="Customer 687"/>
    <n v="32"/>
    <s v="Returning"/>
    <s v="P5002"/>
    <s v="Novel"/>
    <x v="1"/>
    <s v="Stationery Hub"/>
    <n v="2"/>
    <n v="400"/>
    <n v="10"/>
    <n v="800"/>
    <n v="80"/>
    <n v="720"/>
    <n v="564.77"/>
    <n v="155.22999999999999"/>
    <x v="2"/>
    <s v="Jaipur"/>
    <s v="Rajasthan"/>
    <s v="India"/>
    <s v="UPI"/>
    <x v="1"/>
    <s v="Express"/>
    <x v="1"/>
    <s v="No"/>
    <s v="No"/>
  </r>
  <r>
    <x v="6443"/>
    <x v="519"/>
    <s v="CUST10768"/>
    <s v="Customer 768"/>
    <n v="21"/>
    <s v="Returning"/>
    <s v="P5003"/>
    <s v="Calculator"/>
    <x v="1"/>
    <s v="Stationery Hub"/>
    <n v="1"/>
    <n v="650"/>
    <n v="10"/>
    <n v="650"/>
    <n v="65"/>
    <n v="585"/>
    <n v="384.34"/>
    <n v="200.66"/>
    <x v="2"/>
    <s v="Bhubaneswar"/>
    <s v="Odisha"/>
    <s v="India"/>
    <s v="Credit Card"/>
    <x v="2"/>
    <s v="Standard"/>
    <x v="0"/>
    <s v="No"/>
    <s v="No"/>
  </r>
  <r>
    <x v="6444"/>
    <x v="519"/>
    <s v="CUST11195"/>
    <s v="Customer 1195"/>
    <n v="29"/>
    <s v="New"/>
    <s v="P5003"/>
    <s v="Calculator"/>
    <x v="1"/>
    <s v="Stationery Hub"/>
    <n v="3"/>
    <n v="650"/>
    <n v="10"/>
    <n v="1950"/>
    <n v="195"/>
    <n v="1755"/>
    <n v="1152.8900000000001"/>
    <n v="602.11"/>
    <x v="1"/>
    <s v="Mumbai"/>
    <s v="Maharashtra"/>
    <s v="India"/>
    <s v="Cash on Delivery"/>
    <x v="1"/>
    <s v="Standard"/>
    <x v="0"/>
    <s v="No"/>
    <s v="No"/>
  </r>
  <r>
    <x v="6445"/>
    <x v="519"/>
    <s v="CUST11131"/>
    <s v="Customer 1131"/>
    <n v="19"/>
    <s v="Returning"/>
    <s v="P3004"/>
    <s v="Cookware Set"/>
    <x v="2"/>
    <s v="HomeNeeds"/>
    <n v="2"/>
    <n v="3500"/>
    <n v="15"/>
    <n v="7000"/>
    <n v="1050"/>
    <n v="5950"/>
    <n v="3977.24"/>
    <n v="1972.76"/>
    <x v="1"/>
    <s v="Chennai"/>
    <s v="Tamil Nadu"/>
    <s v="India"/>
    <s v="UPI"/>
    <x v="0"/>
    <s v="Standard"/>
    <x v="2"/>
    <s v="No"/>
    <s v="No"/>
  </r>
  <r>
    <x v="6446"/>
    <x v="519"/>
    <s v="CUST10865"/>
    <s v="Customer 865"/>
    <n v="25"/>
    <s v="Returning"/>
    <s v="P1002"/>
    <s v="Smartphone"/>
    <x v="0"/>
    <s v="Global Traders"/>
    <n v="3"/>
    <n v="28000"/>
    <n v="10"/>
    <n v="84000"/>
    <n v="8400"/>
    <n v="75600"/>
    <n v="50396.91"/>
    <n v="25203.09"/>
    <x v="1"/>
    <s v="Guwahati"/>
    <s v="Assam"/>
    <s v="India"/>
    <s v="Net Banking"/>
    <x v="1"/>
    <s v="Standard"/>
    <x v="0"/>
    <s v="No"/>
    <s v="No"/>
  </r>
  <r>
    <x v="6447"/>
    <x v="520"/>
    <s v="CUST10938"/>
    <s v="Customer 938"/>
    <n v="31"/>
    <s v="Loyal"/>
    <s v="P2003"/>
    <s v="T-Shirt"/>
    <x v="3"/>
    <s v="RetailHub"/>
    <n v="2"/>
    <n v="900"/>
    <n v="0"/>
    <n v="1800"/>
    <n v="0"/>
    <n v="1800"/>
    <n v="1169.01"/>
    <n v="630.99"/>
    <x v="2"/>
    <s v="Nagpur"/>
    <s v="Maharashtra"/>
    <s v="India"/>
    <s v="Credit Card"/>
    <x v="0"/>
    <s v="Standard"/>
    <x v="0"/>
    <s v="No"/>
    <s v="No"/>
  </r>
  <r>
    <x v="6448"/>
    <x v="520"/>
    <s v="CUST11799"/>
    <s v="Customer 1799"/>
    <n v="43"/>
    <s v="Returning"/>
    <s v="P5001"/>
    <s v="Notebook Set"/>
    <x v="1"/>
    <s v="Stationery Hub"/>
    <n v="1"/>
    <n v="500"/>
    <n v="10"/>
    <n v="500"/>
    <n v="50"/>
    <n v="450"/>
    <n v="258.95"/>
    <n v="191.05"/>
    <x v="2"/>
    <s v="Surat"/>
    <s v="Gujarat"/>
    <s v="India"/>
    <s v="Net Banking"/>
    <x v="0"/>
    <s v="Standard"/>
    <x v="0"/>
    <s v="Yes"/>
    <s v="No"/>
  </r>
  <r>
    <x v="6449"/>
    <x v="520"/>
    <s v="CUST10152"/>
    <s v="Customer 152"/>
    <n v="45"/>
    <s v="Returning"/>
    <s v="P2004"/>
    <s v="Jacket"/>
    <x v="3"/>
    <s v="Global Traders"/>
    <n v="1"/>
    <n v="3500"/>
    <n v="0"/>
    <n v="3500"/>
    <n v="0"/>
    <n v="3500"/>
    <n v="2014.52"/>
    <n v="1485.48"/>
    <x v="0"/>
    <s v="Visakhapatnam"/>
    <s v="Andhra Pradesh"/>
    <s v="India"/>
    <s v="Net Banking"/>
    <x v="0"/>
    <s v="Express"/>
    <x v="0"/>
    <s v="No"/>
    <s v="No"/>
  </r>
  <r>
    <x v="6450"/>
    <x v="520"/>
    <s v="CUST10369"/>
    <s v="Customer 369"/>
    <n v="27"/>
    <s v="New"/>
    <s v="P1007"/>
    <s v="Mouse"/>
    <x v="0"/>
    <s v="RetailHub"/>
    <n v="2"/>
    <n v="900"/>
    <n v="20"/>
    <n v="1800"/>
    <n v="360"/>
    <n v="1440"/>
    <n v="1076.67"/>
    <n v="363.33"/>
    <x v="0"/>
    <s v="Indore"/>
    <s v="Madhya Pradesh"/>
    <s v="India"/>
    <s v="UPI"/>
    <x v="1"/>
    <s v="Express"/>
    <x v="0"/>
    <s v="No"/>
    <s v="No"/>
  </r>
  <r>
    <x v="6451"/>
    <x v="520"/>
    <s v="CUST10855"/>
    <s v="Customer 855"/>
    <n v="24"/>
    <s v="Returning"/>
    <s v="P5005"/>
    <s v="Desk Organizer"/>
    <x v="1"/>
    <s v="Stationery Hub"/>
    <n v="2"/>
    <n v="600"/>
    <n v="15"/>
    <n v="1200"/>
    <n v="180"/>
    <n v="1020"/>
    <n v="750.52"/>
    <n v="269.48"/>
    <x v="2"/>
    <s v="Kolkata"/>
    <s v="West Bengal"/>
    <s v="India"/>
    <s v="UPI"/>
    <x v="0"/>
    <s v="Standard"/>
    <x v="0"/>
    <s v="Yes"/>
    <s v="No"/>
  </r>
  <r>
    <x v="6452"/>
    <x v="520"/>
    <s v="CUST12041"/>
    <s v="Customer 2041"/>
    <n v="18"/>
    <s v="New"/>
    <s v="P2006"/>
    <s v="Womens Kurti"/>
    <x v="3"/>
    <s v="FashionMart"/>
    <n v="2"/>
    <n v="1400"/>
    <n v="10"/>
    <n v="2800"/>
    <n v="280"/>
    <n v="2520"/>
    <n v="1982.82"/>
    <n v="537.17999999999995"/>
    <x v="1"/>
    <s v="Pune"/>
    <s v="Maharashtra"/>
    <s v="India"/>
    <s v="Debit Card"/>
    <x v="0"/>
    <s v="Standard"/>
    <x v="2"/>
    <s v="No"/>
    <s v="No"/>
  </r>
  <r>
    <x v="6453"/>
    <x v="520"/>
    <s v="CUST10589"/>
    <s v="Customer 589"/>
    <n v="53"/>
    <s v="Returning"/>
    <s v="P2008"/>
    <s v="Formal Shirt"/>
    <x v="3"/>
    <s v="Global Traders"/>
    <n v="4"/>
    <n v="1700"/>
    <n v="20"/>
    <n v="6800"/>
    <n v="1360"/>
    <n v="5440"/>
    <n v="4436.72"/>
    <n v="1003.28"/>
    <x v="1"/>
    <s v="Visakhapatnam"/>
    <s v="Andhra Pradesh"/>
    <s v="India"/>
    <s v="Net Banking"/>
    <x v="1"/>
    <s v="Same Day"/>
    <x v="0"/>
    <s v="No"/>
    <s v="No"/>
  </r>
  <r>
    <x v="6454"/>
    <x v="520"/>
    <s v="CUST11703"/>
    <s v="Customer 1703"/>
    <n v="41"/>
    <s v="New"/>
    <s v="P1006"/>
    <s v="Keyboard"/>
    <x v="0"/>
    <s v="Metro Supplies"/>
    <n v="3"/>
    <n v="1800"/>
    <n v="10"/>
    <n v="5400"/>
    <n v="540"/>
    <n v="4860"/>
    <n v="3389.05"/>
    <n v="1470.95"/>
    <x v="1"/>
    <s v="Hyderabad"/>
    <s v="Telangana"/>
    <s v="India"/>
    <s v="UPI"/>
    <x v="0"/>
    <s v="Standard"/>
    <x v="0"/>
    <s v="No"/>
    <s v="No"/>
  </r>
  <r>
    <x v="6455"/>
    <x v="520"/>
    <s v="CUST11238"/>
    <s v="Customer 1238"/>
    <n v="21"/>
    <s v="New"/>
    <s v="P5002"/>
    <s v="Novel"/>
    <x v="1"/>
    <s v="Stationery Hub"/>
    <n v="1"/>
    <n v="400"/>
    <n v="10"/>
    <n v="400"/>
    <n v="40"/>
    <n v="360"/>
    <n v="208.8"/>
    <n v="151.19999999999999"/>
    <x v="1"/>
    <s v="Indore"/>
    <s v="Madhya Pradesh"/>
    <s v="India"/>
    <s v="Debit Card"/>
    <x v="1"/>
    <s v="Standard"/>
    <x v="0"/>
    <s v="No"/>
    <s v="No"/>
  </r>
  <r>
    <x v="6456"/>
    <x v="520"/>
    <s v="CUST12324"/>
    <s v="Customer 2324"/>
    <n v="36"/>
    <s v="Returning"/>
    <s v="P3001"/>
    <s v="Coffee Maker"/>
    <x v="2"/>
    <s v="HomeNeeds"/>
    <n v="3"/>
    <n v="4200"/>
    <n v="15"/>
    <n v="12600"/>
    <n v="1890"/>
    <n v="10710"/>
    <n v="8351.98"/>
    <n v="2358.02"/>
    <x v="1"/>
    <s v="Delhi"/>
    <s v="Delhi"/>
    <s v="India"/>
    <s v="Debit Card"/>
    <x v="1"/>
    <s v="Express"/>
    <x v="0"/>
    <s v="No"/>
    <s v="No"/>
  </r>
  <r>
    <x v="6457"/>
    <x v="521"/>
    <s v="CUST10490"/>
    <s v="Customer 490"/>
    <n v="32"/>
    <s v="Returning"/>
    <s v="P4003"/>
    <s v="Sunscreen"/>
    <x v="4"/>
    <s v="BeautyCare"/>
    <n v="4"/>
    <n v="700"/>
    <n v="25"/>
    <n v="2800"/>
    <n v="700"/>
    <n v="2100"/>
    <n v="1492.49"/>
    <n v="607.51"/>
    <x v="2"/>
    <s v="Ahmedabad"/>
    <s v="Gujarat"/>
    <s v="India"/>
    <s v="Cash on Delivery"/>
    <x v="2"/>
    <s v="Standard"/>
    <x v="0"/>
    <s v="No"/>
    <s v="No"/>
  </r>
  <r>
    <x v="6458"/>
    <x v="521"/>
    <s v="CUST10370"/>
    <s v="Customer 370"/>
    <n v="45"/>
    <s v="New"/>
    <s v="P2004"/>
    <s v="Jacket"/>
    <x v="3"/>
    <s v="Global Traders"/>
    <n v="1"/>
    <n v="3500"/>
    <n v="0"/>
    <n v="3500"/>
    <n v="0"/>
    <n v="3500"/>
    <n v="2249.92"/>
    <n v="1250.08"/>
    <x v="1"/>
    <s v="Indore"/>
    <s v="Madhya Pradesh"/>
    <s v="India"/>
    <s v="Net Banking"/>
    <x v="0"/>
    <s v="Standard"/>
    <x v="0"/>
    <s v="No"/>
    <s v="No"/>
  </r>
  <r>
    <x v="6459"/>
    <x v="521"/>
    <s v="CUST11683"/>
    <s v="Customer 1683"/>
    <n v="56"/>
    <s v="Loyal"/>
    <s v="P2002"/>
    <s v="Jeans"/>
    <x v="3"/>
    <s v="FashionMart"/>
    <n v="2"/>
    <n v="2200"/>
    <n v="10"/>
    <n v="4400"/>
    <n v="440"/>
    <n v="3960"/>
    <n v="2741.34"/>
    <n v="1218.6600000000001"/>
    <x v="1"/>
    <s v="Coimbatore"/>
    <s v="Tamil Nadu"/>
    <s v="India"/>
    <s v="UPI"/>
    <x v="1"/>
    <s v="Standard"/>
    <x v="0"/>
    <s v="No"/>
    <s v="No"/>
  </r>
  <r>
    <x v="6460"/>
    <x v="521"/>
    <s v="CUST10119"/>
    <s v="Customer 119"/>
    <n v="23"/>
    <s v="Returning"/>
    <s v="P3004"/>
    <s v="Cookware Set"/>
    <x v="2"/>
    <s v="HomeNeeds"/>
    <n v="1"/>
    <n v="3500"/>
    <n v="5"/>
    <n v="3500"/>
    <n v="175"/>
    <n v="3325"/>
    <n v="2460.9899999999998"/>
    <n v="864.01"/>
    <x v="0"/>
    <s v="Guwahati"/>
    <s v="Assam"/>
    <s v="India"/>
    <s v="Wallet"/>
    <x v="0"/>
    <s v="Standard"/>
    <x v="0"/>
    <s v="No"/>
    <s v="No"/>
  </r>
  <r>
    <x v="6461"/>
    <x v="521"/>
    <s v="CUST10456"/>
    <s v="Customer 456"/>
    <n v="24"/>
    <s v="New"/>
    <s v="P2007"/>
    <s v="Saree"/>
    <x v="3"/>
    <s v="FashionMart"/>
    <n v="6"/>
    <n v="2600"/>
    <n v="15"/>
    <n v="15600"/>
    <n v="2340"/>
    <n v="13260"/>
    <n v="9526.7800000000007"/>
    <n v="3733.22"/>
    <x v="1"/>
    <s v="Jaipur"/>
    <s v="Rajasthan"/>
    <s v="India"/>
    <s v="Debit Card"/>
    <x v="2"/>
    <s v="Standard"/>
    <x v="4"/>
    <s v="No"/>
    <s v="No"/>
  </r>
  <r>
    <x v="6462"/>
    <x v="521"/>
    <s v="CUST10175"/>
    <s v="Customer 175"/>
    <n v="30"/>
    <s v="Returning"/>
    <s v="P2003"/>
    <s v="T-Shirt"/>
    <x v="3"/>
    <s v="RetailHub"/>
    <n v="2"/>
    <n v="900"/>
    <n v="5"/>
    <n v="1800"/>
    <n v="90"/>
    <n v="1710"/>
    <n v="1400.05"/>
    <n v="309.95"/>
    <x v="1"/>
    <s v="Hyderabad"/>
    <s v="Telangana"/>
    <s v="India"/>
    <s v="Net Banking"/>
    <x v="2"/>
    <s v="Express"/>
    <x v="0"/>
    <s v="No"/>
    <s v="No"/>
  </r>
  <r>
    <x v="6463"/>
    <x v="521"/>
    <s v="CUST10980"/>
    <s v="Customer 980"/>
    <n v="50"/>
    <s v="New"/>
    <s v="P2002"/>
    <s v="Jeans"/>
    <x v="3"/>
    <s v="FashionMart"/>
    <n v="2"/>
    <n v="2200"/>
    <n v="15"/>
    <n v="4400"/>
    <n v="660"/>
    <n v="3740"/>
    <n v="2091.16"/>
    <n v="1648.84"/>
    <x v="1"/>
    <s v="Surat"/>
    <s v="Gujarat"/>
    <s v="India"/>
    <s v="Net Banking"/>
    <x v="2"/>
    <s v="Express"/>
    <x v="0"/>
    <s v="No"/>
    <s v="No"/>
  </r>
  <r>
    <x v="6464"/>
    <x v="521"/>
    <s v="CUST10095"/>
    <s v="Customer 95"/>
    <n v="52"/>
    <s v="New"/>
    <s v="P1009"/>
    <s v="Power Bank"/>
    <x v="0"/>
    <s v="Prime Distributors"/>
    <n v="3"/>
    <n v="1600"/>
    <n v="10"/>
    <n v="4800"/>
    <n v="480"/>
    <n v="4320"/>
    <n v="3021.73"/>
    <n v="1298.27"/>
    <x v="1"/>
    <s v="Patna"/>
    <s v="Bihar"/>
    <s v="India"/>
    <s v="Net Banking"/>
    <x v="2"/>
    <s v="Express"/>
    <x v="0"/>
    <s v="No"/>
    <s v="No"/>
  </r>
  <r>
    <x v="6465"/>
    <x v="521"/>
    <s v="CUST12276"/>
    <s v="Customer 2276"/>
    <n v="42"/>
    <s v="Loyal"/>
    <s v="P5005"/>
    <s v="Desk Organizer"/>
    <x v="1"/>
    <s v="Stationery Hub"/>
    <n v="2"/>
    <n v="600"/>
    <n v="25"/>
    <n v="1200"/>
    <n v="300"/>
    <n v="900"/>
    <n v="646.22"/>
    <n v="253.78"/>
    <x v="1"/>
    <s v="Indore"/>
    <s v="Madhya Pradesh"/>
    <s v="India"/>
    <s v="Debit Card"/>
    <x v="2"/>
    <s v="Standard"/>
    <x v="4"/>
    <s v="No"/>
    <s v="No"/>
  </r>
  <r>
    <x v="6466"/>
    <x v="521"/>
    <s v="CUST10679"/>
    <s v="Customer 679"/>
    <n v="22"/>
    <s v="Returning"/>
    <s v="P3004"/>
    <s v="Cookware Set"/>
    <x v="2"/>
    <s v="HomeNeeds"/>
    <n v="6"/>
    <n v="3500"/>
    <n v="5"/>
    <n v="21000"/>
    <n v="1050"/>
    <n v="19950"/>
    <n v="11043.24"/>
    <n v="8906.76"/>
    <x v="0"/>
    <s v="Surat"/>
    <s v="Gujarat"/>
    <s v="India"/>
    <s v="Credit Card"/>
    <x v="2"/>
    <s v="Standard"/>
    <x v="1"/>
    <s v="No"/>
    <s v="No"/>
  </r>
  <r>
    <x v="6467"/>
    <x v="521"/>
    <s v="CUST12419"/>
    <s v="Customer 2419"/>
    <n v="21"/>
    <s v="New"/>
    <s v="P4003"/>
    <s v="Sunscreen"/>
    <x v="4"/>
    <s v="BeautyCare"/>
    <n v="5"/>
    <n v="700"/>
    <n v="5"/>
    <n v="3500"/>
    <n v="175"/>
    <n v="3325"/>
    <n v="1867.53"/>
    <n v="1457.47"/>
    <x v="2"/>
    <s v="Bengaluru"/>
    <s v="Karnataka"/>
    <s v="India"/>
    <s v="Debit Card"/>
    <x v="2"/>
    <s v="Standard"/>
    <x v="0"/>
    <s v="No"/>
    <s v="No"/>
  </r>
  <r>
    <x v="6468"/>
    <x v="521"/>
    <s v="CUST12022"/>
    <s v="Customer 2022"/>
    <n v="38"/>
    <s v="New"/>
    <s v="P4005"/>
    <s v="Perfume"/>
    <x v="4"/>
    <s v="BeautyCare"/>
    <n v="4"/>
    <n v="1800"/>
    <n v="10"/>
    <n v="7200"/>
    <n v="720"/>
    <n v="6480"/>
    <n v="4681.18"/>
    <n v="1798.82"/>
    <x v="1"/>
    <s v="Patna"/>
    <s v="Bihar"/>
    <s v="India"/>
    <s v="Net Banking"/>
    <x v="2"/>
    <s v="Standard"/>
    <x v="0"/>
    <s v="No"/>
    <s v="No"/>
  </r>
  <r>
    <x v="6469"/>
    <x v="522"/>
    <s v="CUST11270"/>
    <s v="Customer 1270"/>
    <n v="48"/>
    <s v="New"/>
    <s v="P5003"/>
    <s v="Calculator"/>
    <x v="1"/>
    <s v="Stationery Hub"/>
    <n v="1"/>
    <n v="650"/>
    <n v="0"/>
    <n v="650"/>
    <n v="0"/>
    <n v="650"/>
    <n v="375.31"/>
    <n v="274.69"/>
    <x v="1"/>
    <s v="Surat"/>
    <s v="Gujarat"/>
    <s v="India"/>
    <s v="Credit Card"/>
    <x v="0"/>
    <s v="Standard"/>
    <x v="2"/>
    <s v="No"/>
    <s v="No"/>
  </r>
  <r>
    <x v="6470"/>
    <x v="522"/>
    <s v="CUST10721"/>
    <s v="Customer 721"/>
    <n v="18"/>
    <s v="New"/>
    <s v="P1009"/>
    <s v="Power Bank"/>
    <x v="0"/>
    <s v="Prime Distributors"/>
    <n v="1"/>
    <n v="1600"/>
    <n v="25"/>
    <n v="1600"/>
    <n v="400"/>
    <n v="1200"/>
    <n v="816.66"/>
    <n v="383.34"/>
    <x v="2"/>
    <s v="Kolkata"/>
    <s v="West Bengal"/>
    <s v="India"/>
    <s v="UPI"/>
    <x v="1"/>
    <s v="Standard"/>
    <x v="0"/>
    <s v="No"/>
    <s v="No"/>
  </r>
  <r>
    <x v="6471"/>
    <x v="522"/>
    <s v="CUST12185"/>
    <s v="Customer 2185"/>
    <n v="22"/>
    <s v="New"/>
    <s v="P1010"/>
    <s v="Bluetooth Speaker"/>
    <x v="0"/>
    <s v="Prime Distributors"/>
    <n v="3"/>
    <n v="3200"/>
    <n v="5"/>
    <n v="9600"/>
    <n v="480"/>
    <n v="9120"/>
    <n v="5299.99"/>
    <n v="3820.01"/>
    <x v="1"/>
    <s v="Hyderabad"/>
    <s v="Telangana"/>
    <s v="India"/>
    <s v="Cash on Delivery"/>
    <x v="0"/>
    <s v="Standard"/>
    <x v="0"/>
    <s v="No"/>
    <s v="No"/>
  </r>
  <r>
    <x v="6472"/>
    <x v="522"/>
    <s v="CUST10473"/>
    <s v="Customer 473"/>
    <n v="43"/>
    <s v="Returning"/>
    <s v="P1002"/>
    <s v="Smartphone"/>
    <x v="0"/>
    <s v="Global Traders"/>
    <n v="1"/>
    <n v="28000"/>
    <n v="15"/>
    <n v="28000"/>
    <n v="4200"/>
    <n v="23800"/>
    <n v="18084.68"/>
    <n v="5715.32"/>
    <x v="1"/>
    <s v="Lucknow"/>
    <s v="Uttar Pradesh"/>
    <s v="India"/>
    <s v="UPI"/>
    <x v="2"/>
    <s v="Standard"/>
    <x v="4"/>
    <s v="No"/>
    <s v="No"/>
  </r>
  <r>
    <x v="6473"/>
    <x v="522"/>
    <s v="CUST10771"/>
    <s v="Customer 771"/>
    <n v="42"/>
    <s v="Returning"/>
    <s v="P2005"/>
    <s v="Backpack"/>
    <x v="3"/>
    <s v="Metro Supplies"/>
    <n v="3"/>
    <n v="1800"/>
    <n v="20"/>
    <n v="5400"/>
    <n v="1080"/>
    <n v="4320"/>
    <n v="2434.66"/>
    <n v="1885.34"/>
    <x v="1"/>
    <s v="Mumbai"/>
    <s v="Maharashtra"/>
    <s v="India"/>
    <s v="Cash on Delivery"/>
    <x v="1"/>
    <s v="Standard"/>
    <x v="0"/>
    <s v="No"/>
    <s v="No"/>
  </r>
  <r>
    <x v="6474"/>
    <x v="522"/>
    <s v="CUST10869"/>
    <s v="Customer 869"/>
    <n v="45"/>
    <s v="Loyal"/>
    <s v="P4005"/>
    <s v="Perfume"/>
    <x v="4"/>
    <s v="BeautyCare"/>
    <n v="2"/>
    <n v="1800"/>
    <n v="10"/>
    <n v="3600"/>
    <n v="360"/>
    <n v="3240"/>
    <n v="2207.87"/>
    <n v="1032.1300000000001"/>
    <x v="2"/>
    <s v="Delhi"/>
    <s v="Delhi"/>
    <s v="India"/>
    <s v="Credit Card"/>
    <x v="2"/>
    <s v="Express"/>
    <x v="1"/>
    <s v="No"/>
    <s v="No"/>
  </r>
  <r>
    <x v="6475"/>
    <x v="522"/>
    <s v="CUST10827"/>
    <s v="Customer 827"/>
    <n v="57"/>
    <s v="Returning"/>
    <s v="P1004"/>
    <s v="Smartwatch"/>
    <x v="0"/>
    <s v="TechSource India"/>
    <n v="2"/>
    <n v="6500"/>
    <n v="15"/>
    <n v="13000"/>
    <n v="1950"/>
    <n v="11050"/>
    <n v="7476.6"/>
    <n v="3573.4"/>
    <x v="2"/>
    <s v="Kolkata"/>
    <s v="West Bengal"/>
    <s v="India"/>
    <s v="Debit Card"/>
    <x v="2"/>
    <s v="Express"/>
    <x v="0"/>
    <s v="No"/>
    <s v="No"/>
  </r>
  <r>
    <x v="6476"/>
    <x v="522"/>
    <s v="CUST10792"/>
    <s v="Customer 792"/>
    <n v="35"/>
    <s v="New"/>
    <s v="P1008"/>
    <s v="Monitor"/>
    <x v="0"/>
    <s v="Global Traders"/>
    <n v="3"/>
    <n v="14500"/>
    <n v="25"/>
    <n v="43500"/>
    <n v="10875"/>
    <n v="32625"/>
    <n v="23585.439999999999"/>
    <n v="9039.56"/>
    <x v="2"/>
    <s v="Surat"/>
    <s v="Gujarat"/>
    <s v="India"/>
    <s v="Cash on Delivery"/>
    <x v="0"/>
    <s v="Standard"/>
    <x v="0"/>
    <s v="No"/>
    <s v="No"/>
  </r>
  <r>
    <x v="6477"/>
    <x v="522"/>
    <s v="CUST10320"/>
    <s v="Customer 320"/>
    <n v="19"/>
    <s v="New"/>
    <s v="P1009"/>
    <s v="Power Bank"/>
    <x v="0"/>
    <s v="Prime Distributors"/>
    <n v="6"/>
    <n v="1600"/>
    <n v="10"/>
    <n v="9600"/>
    <n v="960"/>
    <n v="8640"/>
    <n v="6338.2"/>
    <n v="2301.8000000000002"/>
    <x v="2"/>
    <s v="Patna"/>
    <s v="Bihar"/>
    <s v="India"/>
    <s v="Wallet"/>
    <x v="2"/>
    <s v="Express"/>
    <x v="0"/>
    <s v="No"/>
    <s v="No"/>
  </r>
  <r>
    <x v="6478"/>
    <x v="523"/>
    <s v="CUST10604"/>
    <s v="Customer 604"/>
    <n v="45"/>
    <s v="Returning"/>
    <s v="P5004"/>
    <s v="Pen Set"/>
    <x v="1"/>
    <s v="Stationery Hub"/>
    <n v="2"/>
    <n v="250"/>
    <n v="10"/>
    <n v="500"/>
    <n v="50"/>
    <n v="450"/>
    <n v="259.63"/>
    <n v="190.37"/>
    <x v="1"/>
    <s v="Delhi"/>
    <s v="Delhi"/>
    <s v="India"/>
    <s v="Net Banking"/>
    <x v="2"/>
    <s v="Same Day"/>
    <x v="0"/>
    <s v="Yes"/>
    <s v="No"/>
  </r>
  <r>
    <x v="6479"/>
    <x v="523"/>
    <s v="CUST10999"/>
    <s v="Customer 999"/>
    <n v="53"/>
    <s v="New"/>
    <s v="P4001"/>
    <s v="Face Wash"/>
    <x v="4"/>
    <s v="BeautyCare"/>
    <n v="2"/>
    <n v="450"/>
    <n v="15"/>
    <n v="900"/>
    <n v="135"/>
    <n v="765"/>
    <n v="443.1"/>
    <n v="321.89999999999998"/>
    <x v="0"/>
    <s v="Jaipur"/>
    <s v="Rajasthan"/>
    <s v="India"/>
    <s v="UPI"/>
    <x v="1"/>
    <s v="Express"/>
    <x v="0"/>
    <s v="No"/>
    <s v="No"/>
  </r>
  <r>
    <x v="6480"/>
    <x v="523"/>
    <s v="CUST12061"/>
    <s v="Customer 2061"/>
    <n v="25"/>
    <s v="New"/>
    <s v="P2005"/>
    <s v="Backpack"/>
    <x v="3"/>
    <s v="Metro Supplies"/>
    <n v="3"/>
    <n v="1800"/>
    <n v="0"/>
    <n v="5400"/>
    <n v="0"/>
    <n v="5400"/>
    <n v="3834.1"/>
    <n v="1565.9"/>
    <x v="0"/>
    <s v="Bengaluru"/>
    <s v="Karnataka"/>
    <s v="India"/>
    <s v="UPI"/>
    <x v="0"/>
    <s v="Standard"/>
    <x v="1"/>
    <s v="No"/>
    <s v="No"/>
  </r>
  <r>
    <x v="6481"/>
    <x v="523"/>
    <s v="CUST11768"/>
    <s v="Customer 1768"/>
    <n v="37"/>
    <s v="New"/>
    <s v="P1001"/>
    <s v="Laptop"/>
    <x v="0"/>
    <s v="TechSource India"/>
    <n v="1"/>
    <n v="55000"/>
    <n v="10"/>
    <n v="55000"/>
    <n v="5500"/>
    <n v="49500"/>
    <n v="37923.06"/>
    <n v="11576.94"/>
    <x v="1"/>
    <s v="Hyderabad"/>
    <s v="Telangana"/>
    <s v="India"/>
    <s v="Wallet"/>
    <x v="1"/>
    <s v="Standard"/>
    <x v="0"/>
    <s v="No"/>
    <s v="Yes"/>
  </r>
  <r>
    <x v="6482"/>
    <x v="523"/>
    <s v="CUST11956"/>
    <s v="Customer 1956"/>
    <n v="40"/>
    <s v="Returning"/>
    <s v="P3006"/>
    <s v="Water Bottle"/>
    <x v="2"/>
    <s v="Metro Supplies"/>
    <n v="2"/>
    <n v="700"/>
    <n v="10"/>
    <n v="1400"/>
    <n v="140"/>
    <n v="1260"/>
    <n v="1010.58"/>
    <n v="249.42"/>
    <x v="0"/>
    <s v="Patna"/>
    <s v="Bihar"/>
    <s v="India"/>
    <s v="Debit Card"/>
    <x v="1"/>
    <s v="Standard"/>
    <x v="0"/>
    <s v="No"/>
    <s v="No"/>
  </r>
  <r>
    <x v="6483"/>
    <x v="523"/>
    <s v="CUST10164"/>
    <s v="Customer 164"/>
    <n v="50"/>
    <s v="New"/>
    <s v="P2006"/>
    <s v="Womens Kurti"/>
    <x v="3"/>
    <s v="FashionMart"/>
    <n v="2"/>
    <n v="1400"/>
    <n v="0"/>
    <n v="2800"/>
    <n v="0"/>
    <n v="2800"/>
    <n v="1794.01"/>
    <n v="1005.99"/>
    <x v="0"/>
    <s v="Guwahati"/>
    <s v="Assam"/>
    <s v="India"/>
    <s v="Wallet"/>
    <x v="0"/>
    <s v="Standard"/>
    <x v="0"/>
    <s v="No"/>
    <s v="No"/>
  </r>
  <r>
    <x v="6484"/>
    <x v="523"/>
    <s v="CUST10970"/>
    <s v="Customer 970"/>
    <n v="57"/>
    <s v="Loyal"/>
    <s v="P2002"/>
    <s v="Jeans"/>
    <x v="3"/>
    <s v="FashionMart"/>
    <n v="2"/>
    <n v="2200"/>
    <n v="25"/>
    <n v="4400"/>
    <n v="1100"/>
    <n v="3300"/>
    <n v="1977.82"/>
    <n v="1322.18"/>
    <x v="1"/>
    <s v="Guwahati"/>
    <s v="Assam"/>
    <s v="India"/>
    <s v="Credit Card"/>
    <x v="0"/>
    <s v="Express"/>
    <x v="0"/>
    <s v="No"/>
    <s v="No"/>
  </r>
  <r>
    <x v="6485"/>
    <x v="523"/>
    <s v="CUST10435"/>
    <s v="Customer 435"/>
    <n v="26"/>
    <s v="Returning"/>
    <s v="P1001"/>
    <s v="Laptop"/>
    <x v="0"/>
    <s v="TechSource India"/>
    <n v="2"/>
    <n v="55000"/>
    <n v="25"/>
    <n v="110000"/>
    <n v="27500"/>
    <n v="82500"/>
    <n v="64556.2"/>
    <n v="17943.8"/>
    <x v="1"/>
    <s v="Chennai"/>
    <s v="Tamil Nadu"/>
    <s v="India"/>
    <s v="Wallet"/>
    <x v="2"/>
    <s v="Standard"/>
    <x v="2"/>
    <s v="No"/>
    <s v="No"/>
  </r>
  <r>
    <x v="6486"/>
    <x v="523"/>
    <s v="CUST11965"/>
    <s v="Customer 1965"/>
    <n v="19"/>
    <s v="Loyal"/>
    <s v="P2002"/>
    <s v="Jeans"/>
    <x v="3"/>
    <s v="FashionMart"/>
    <n v="1"/>
    <n v="2200"/>
    <n v="15"/>
    <n v="2200"/>
    <n v="330"/>
    <n v="1870"/>
    <n v="1156.07"/>
    <n v="713.93"/>
    <x v="1"/>
    <s v="Guwahati"/>
    <s v="Assam"/>
    <s v="India"/>
    <s v="Debit Card"/>
    <x v="2"/>
    <s v="Standard"/>
    <x v="3"/>
    <s v="No"/>
    <s v="No"/>
  </r>
  <r>
    <x v="6487"/>
    <x v="523"/>
    <s v="CUST12443"/>
    <s v="Customer 2443"/>
    <n v="60"/>
    <s v="Returning"/>
    <s v="P1006"/>
    <s v="Keyboard"/>
    <x v="0"/>
    <s v="Metro Supplies"/>
    <n v="1"/>
    <n v="1800"/>
    <n v="5"/>
    <n v="1800"/>
    <n v="90"/>
    <n v="1710"/>
    <n v="1254.6600000000001"/>
    <n v="455.34"/>
    <x v="1"/>
    <s v="Surat"/>
    <s v="Gujarat"/>
    <s v="India"/>
    <s v="Credit Card"/>
    <x v="2"/>
    <s v="Standard"/>
    <x v="0"/>
    <s v="No"/>
    <s v="No"/>
  </r>
  <r>
    <x v="6488"/>
    <x v="523"/>
    <s v="CUST10291"/>
    <s v="Customer 291"/>
    <n v="46"/>
    <s v="New"/>
    <s v="P4006"/>
    <s v="Lipstick"/>
    <x v="4"/>
    <s v="BeautyCare"/>
    <n v="4"/>
    <n v="850"/>
    <n v="25"/>
    <n v="3400"/>
    <n v="850"/>
    <n v="2550"/>
    <n v="1923.83"/>
    <n v="626.16999999999996"/>
    <x v="2"/>
    <s v="Lucknow"/>
    <s v="Uttar Pradesh"/>
    <s v="India"/>
    <s v="Net Banking"/>
    <x v="1"/>
    <s v="Standard"/>
    <x v="0"/>
    <s v="No"/>
    <s v="No"/>
  </r>
  <r>
    <x v="6489"/>
    <x v="523"/>
    <s v="CUST10578"/>
    <s v="Customer 578"/>
    <n v="28"/>
    <s v="Returning"/>
    <s v="P4006"/>
    <s v="Lipstick"/>
    <x v="4"/>
    <s v="BeautyCare"/>
    <n v="3"/>
    <n v="850"/>
    <n v="0"/>
    <n v="2550"/>
    <n v="0"/>
    <n v="2550"/>
    <n v="2047.77"/>
    <n v="502.23"/>
    <x v="2"/>
    <s v="Guwahati"/>
    <s v="Assam"/>
    <s v="India"/>
    <s v="Debit Card"/>
    <x v="2"/>
    <s v="Express"/>
    <x v="2"/>
    <s v="No"/>
    <s v="No"/>
  </r>
  <r>
    <x v="6490"/>
    <x v="523"/>
    <s v="CUST10736"/>
    <s v="Customer 736"/>
    <n v="50"/>
    <s v="Loyal"/>
    <s v="P5001"/>
    <s v="Notebook Set"/>
    <x v="1"/>
    <s v="Stationery Hub"/>
    <n v="1"/>
    <n v="500"/>
    <n v="5"/>
    <n v="500"/>
    <n v="25"/>
    <n v="475"/>
    <n v="318.23"/>
    <n v="156.77000000000001"/>
    <x v="0"/>
    <s v="Bhopal"/>
    <s v="Madhya Pradesh"/>
    <s v="India"/>
    <s v="Net Banking"/>
    <x v="0"/>
    <s v="Express"/>
    <x v="0"/>
    <s v="No"/>
    <s v="No"/>
  </r>
  <r>
    <x v="6491"/>
    <x v="524"/>
    <s v="CUST10419"/>
    <s v="Customer 419"/>
    <n v="40"/>
    <s v="New"/>
    <s v="P4005"/>
    <s v="Perfume"/>
    <x v="4"/>
    <s v="BeautyCare"/>
    <n v="3"/>
    <n v="1800"/>
    <n v="5"/>
    <n v="5400"/>
    <n v="270"/>
    <n v="5130"/>
    <n v="3123.21"/>
    <n v="2006.79"/>
    <x v="1"/>
    <s v="Mumbai"/>
    <s v="Maharashtra"/>
    <s v="India"/>
    <s v="UPI"/>
    <x v="2"/>
    <s v="Same Day"/>
    <x v="0"/>
    <s v="No"/>
    <s v="No"/>
  </r>
  <r>
    <x v="6492"/>
    <x v="524"/>
    <s v="CUST11578"/>
    <s v="Customer 1578"/>
    <n v="48"/>
    <s v="Loyal"/>
    <s v="P2007"/>
    <s v="Saree"/>
    <x v="3"/>
    <s v="FashionMart"/>
    <n v="6"/>
    <n v="2600"/>
    <n v="25"/>
    <n v="15600"/>
    <n v="3900"/>
    <n v="11700"/>
    <n v="8475.7900000000009"/>
    <n v="3224.21"/>
    <x v="2"/>
    <s v="Guwahati"/>
    <s v="Assam"/>
    <s v="India"/>
    <s v="Wallet"/>
    <x v="0"/>
    <s v="Standard"/>
    <x v="0"/>
    <s v="No"/>
    <s v="No"/>
  </r>
  <r>
    <x v="6493"/>
    <x v="524"/>
    <s v="CUST11614"/>
    <s v="Customer 1614"/>
    <n v="42"/>
    <s v="New"/>
    <s v="P1006"/>
    <s v="Keyboard"/>
    <x v="0"/>
    <s v="Metro Supplies"/>
    <n v="2"/>
    <n v="1800"/>
    <n v="10"/>
    <n v="3600"/>
    <n v="360"/>
    <n v="3240"/>
    <n v="2410.17"/>
    <n v="829.83"/>
    <x v="1"/>
    <s v="Ahmedabad"/>
    <s v="Gujarat"/>
    <s v="India"/>
    <s v="UPI"/>
    <x v="0"/>
    <s v="Standard"/>
    <x v="3"/>
    <s v="No"/>
    <s v="No"/>
  </r>
  <r>
    <x v="6494"/>
    <x v="524"/>
    <s v="CUST11028"/>
    <s v="Customer 1028"/>
    <n v="25"/>
    <s v="New"/>
    <s v="P4001"/>
    <s v="Face Wash"/>
    <x v="4"/>
    <s v="BeautyCare"/>
    <n v="1"/>
    <n v="450"/>
    <n v="10"/>
    <n v="450"/>
    <n v="45"/>
    <n v="405"/>
    <n v="240.63"/>
    <n v="164.37"/>
    <x v="2"/>
    <s v="Mumbai"/>
    <s v="Maharashtra"/>
    <s v="India"/>
    <s v="Cash on Delivery"/>
    <x v="2"/>
    <s v="Standard"/>
    <x v="0"/>
    <s v="Yes"/>
    <s v="No"/>
  </r>
  <r>
    <x v="6495"/>
    <x v="524"/>
    <s v="CUST11533"/>
    <s v="Customer 1533"/>
    <n v="51"/>
    <s v="New"/>
    <s v="P4006"/>
    <s v="Lipstick"/>
    <x v="4"/>
    <s v="BeautyCare"/>
    <n v="5"/>
    <n v="850"/>
    <n v="10"/>
    <n v="4250"/>
    <n v="425"/>
    <n v="3825"/>
    <n v="2639.65"/>
    <n v="1185.3499999999999"/>
    <x v="1"/>
    <s v="Lucknow"/>
    <s v="Uttar Pradesh"/>
    <s v="India"/>
    <s v="Wallet"/>
    <x v="1"/>
    <s v="Standard"/>
    <x v="0"/>
    <s v="No"/>
    <s v="No"/>
  </r>
  <r>
    <x v="6496"/>
    <x v="524"/>
    <s v="CUST12128"/>
    <s v="Customer 2128"/>
    <n v="41"/>
    <s v="Returning"/>
    <s v="P2004"/>
    <s v="Jacket"/>
    <x v="3"/>
    <s v="Global Traders"/>
    <n v="5"/>
    <n v="3500"/>
    <n v="20"/>
    <n v="17500"/>
    <n v="3500"/>
    <n v="14000"/>
    <n v="9318.98"/>
    <n v="4681.0200000000004"/>
    <x v="2"/>
    <s v="Patna"/>
    <s v="Bihar"/>
    <s v="India"/>
    <s v="Wallet"/>
    <x v="0"/>
    <s v="Standard"/>
    <x v="3"/>
    <s v="No"/>
    <s v="No"/>
  </r>
  <r>
    <x v="6497"/>
    <x v="524"/>
    <s v="CUST10690"/>
    <s v="Customer 690"/>
    <n v="46"/>
    <s v="Returning"/>
    <s v="P4006"/>
    <s v="Lipstick"/>
    <x v="4"/>
    <s v="BeautyCare"/>
    <n v="2"/>
    <n v="850"/>
    <n v="10"/>
    <n v="1700"/>
    <n v="170"/>
    <n v="1530"/>
    <n v="1177.75"/>
    <n v="352.25"/>
    <x v="2"/>
    <s v="Delhi"/>
    <s v="Delhi"/>
    <s v="India"/>
    <s v="Wallet"/>
    <x v="2"/>
    <s v="Standard"/>
    <x v="0"/>
    <s v="No"/>
    <s v="No"/>
  </r>
  <r>
    <x v="6498"/>
    <x v="524"/>
    <s v="CUST11428"/>
    <s v="Customer 1428"/>
    <n v="18"/>
    <s v="Returning"/>
    <s v="P4006"/>
    <s v="Lipstick"/>
    <x v="4"/>
    <s v="BeautyCare"/>
    <n v="1"/>
    <n v="850"/>
    <n v="15"/>
    <n v="850"/>
    <n v="127.5"/>
    <n v="722.5"/>
    <n v="471.06"/>
    <n v="251.44"/>
    <x v="0"/>
    <s v="Ahmedabad"/>
    <s v="Gujarat"/>
    <s v="India"/>
    <s v="UPI"/>
    <x v="2"/>
    <s v="Standard"/>
    <x v="0"/>
    <s v="No"/>
    <s v="Yes"/>
  </r>
  <r>
    <x v="6499"/>
    <x v="524"/>
    <s v="CUST10943"/>
    <s v="Customer 943"/>
    <n v="44"/>
    <s v="Returning"/>
    <s v="P1003"/>
    <s v="Headphones"/>
    <x v="0"/>
    <s v="Metro Supplies"/>
    <n v="2"/>
    <n v="2500"/>
    <n v="15"/>
    <n v="5000"/>
    <n v="750"/>
    <n v="4250"/>
    <n v="2791.34"/>
    <n v="1458.66"/>
    <x v="1"/>
    <s v="Bengaluru"/>
    <s v="Karnataka"/>
    <s v="India"/>
    <s v="UPI"/>
    <x v="2"/>
    <s v="Standard"/>
    <x v="0"/>
    <s v="No"/>
    <s v="No"/>
  </r>
  <r>
    <x v="6500"/>
    <x v="525"/>
    <s v="CUST11769"/>
    <s v="Customer 1769"/>
    <n v="21"/>
    <s v="Loyal"/>
    <s v="P1004"/>
    <s v="Smartwatch"/>
    <x v="0"/>
    <s v="TechSource India"/>
    <n v="2"/>
    <n v="6500"/>
    <n v="15"/>
    <n v="13000"/>
    <n v="1950"/>
    <n v="11050"/>
    <n v="7251.63"/>
    <n v="3798.37"/>
    <x v="1"/>
    <s v="Indore"/>
    <s v="Madhya Pradesh"/>
    <s v="India"/>
    <s v="Net Banking"/>
    <x v="1"/>
    <s v="Standard"/>
    <x v="0"/>
    <s v="No"/>
    <s v="No"/>
  </r>
  <r>
    <x v="6501"/>
    <x v="525"/>
    <s v="CUST11784"/>
    <s v="Customer 1784"/>
    <n v="49"/>
    <s v="New"/>
    <s v="P2004"/>
    <s v="Jacket"/>
    <x v="3"/>
    <s v="Global Traders"/>
    <n v="5"/>
    <n v="3500"/>
    <n v="5"/>
    <n v="17500"/>
    <n v="875"/>
    <n v="16625"/>
    <n v="11087.93"/>
    <n v="5537.07"/>
    <x v="1"/>
    <s v="Nagpur"/>
    <s v="Maharashtra"/>
    <s v="India"/>
    <s v="Credit Card"/>
    <x v="1"/>
    <s v="Standard"/>
    <x v="0"/>
    <s v="No"/>
    <s v="No"/>
  </r>
  <r>
    <x v="6502"/>
    <x v="525"/>
    <s v="CUST10183"/>
    <s v="Customer 183"/>
    <n v="40"/>
    <s v="Loyal"/>
    <s v="P4003"/>
    <s v="Sunscreen"/>
    <x v="4"/>
    <s v="BeautyCare"/>
    <n v="1"/>
    <n v="700"/>
    <n v="5"/>
    <n v="700"/>
    <n v="35"/>
    <n v="665"/>
    <n v="485.25"/>
    <n v="179.75"/>
    <x v="2"/>
    <s v="Chennai"/>
    <s v="Tamil Nadu"/>
    <s v="India"/>
    <s v="Wallet"/>
    <x v="0"/>
    <s v="Standard"/>
    <x v="0"/>
    <s v="No"/>
    <s v="Yes"/>
  </r>
  <r>
    <x v="6503"/>
    <x v="525"/>
    <s v="CUST12102"/>
    <s v="Customer 2102"/>
    <n v="29"/>
    <s v="Loyal"/>
    <s v="P1001"/>
    <s v="Laptop"/>
    <x v="0"/>
    <s v="TechSource India"/>
    <n v="1"/>
    <n v="55000"/>
    <n v="0"/>
    <n v="55000"/>
    <n v="0"/>
    <n v="55000"/>
    <n v="43911.53"/>
    <n v="11088.47"/>
    <x v="1"/>
    <s v="Coimbatore"/>
    <s v="Tamil Nadu"/>
    <s v="India"/>
    <s v="Wallet"/>
    <x v="0"/>
    <s v="Express"/>
    <x v="0"/>
    <s v="No"/>
    <s v="No"/>
  </r>
  <r>
    <x v="6504"/>
    <x v="525"/>
    <s v="CUST10534"/>
    <s v="Customer 534"/>
    <n v="48"/>
    <s v="Returning"/>
    <s v="P2001"/>
    <s v="Running Shoes"/>
    <x v="3"/>
    <s v="FashionMart"/>
    <n v="2"/>
    <n v="3200"/>
    <n v="10"/>
    <n v="6400"/>
    <n v="640"/>
    <n v="5760"/>
    <n v="3444.32"/>
    <n v="2315.6799999999998"/>
    <x v="1"/>
    <s v="Kolkata"/>
    <s v="West Bengal"/>
    <s v="India"/>
    <s v="UPI"/>
    <x v="1"/>
    <s v="Standard"/>
    <x v="0"/>
    <s v="No"/>
    <s v="No"/>
  </r>
  <r>
    <x v="6505"/>
    <x v="525"/>
    <s v="CUST11660"/>
    <s v="Customer 1660"/>
    <n v="27"/>
    <s v="New"/>
    <s v="P2001"/>
    <s v="Running Shoes"/>
    <x v="3"/>
    <s v="FashionMart"/>
    <n v="2"/>
    <n v="3200"/>
    <n v="0"/>
    <n v="6400"/>
    <n v="0"/>
    <n v="6400"/>
    <n v="3939.05"/>
    <n v="2460.9499999999998"/>
    <x v="1"/>
    <s v="Hyderabad"/>
    <s v="Telangana"/>
    <s v="India"/>
    <s v="Cash on Delivery"/>
    <x v="1"/>
    <s v="Standard"/>
    <x v="0"/>
    <s v="No"/>
    <s v="No"/>
  </r>
  <r>
    <x v="6506"/>
    <x v="525"/>
    <s v="CUST10223"/>
    <s v="Customer 223"/>
    <n v="45"/>
    <s v="New"/>
    <s v="P4001"/>
    <s v="Face Wash"/>
    <x v="4"/>
    <s v="BeautyCare"/>
    <n v="2"/>
    <n v="450"/>
    <n v="15"/>
    <n v="900"/>
    <n v="135"/>
    <n v="765"/>
    <n v="461.71"/>
    <n v="303.29000000000002"/>
    <x v="1"/>
    <s v="Mumbai"/>
    <s v="Maharashtra"/>
    <s v="India"/>
    <s v="Wallet"/>
    <x v="2"/>
    <s v="Standard"/>
    <x v="3"/>
    <s v="No"/>
    <s v="No"/>
  </r>
  <r>
    <x v="6507"/>
    <x v="525"/>
    <s v="CUST10968"/>
    <s v="Customer 968"/>
    <n v="20"/>
    <s v="New"/>
    <s v="P2007"/>
    <s v="Saree"/>
    <x v="3"/>
    <s v="FashionMart"/>
    <n v="5"/>
    <n v="2600"/>
    <n v="5"/>
    <n v="13000"/>
    <n v="650"/>
    <n v="12350"/>
    <n v="8745.33"/>
    <n v="3604.67"/>
    <x v="1"/>
    <s v="Nagpur"/>
    <s v="Maharashtra"/>
    <s v="India"/>
    <s v="Net Banking"/>
    <x v="0"/>
    <s v="Standard"/>
    <x v="3"/>
    <s v="No"/>
    <s v="No"/>
  </r>
  <r>
    <x v="6508"/>
    <x v="525"/>
    <s v="CUST11433"/>
    <s v="Customer 1433"/>
    <n v="26"/>
    <s v="New"/>
    <s v="P2007"/>
    <s v="Saree"/>
    <x v="3"/>
    <s v="FashionMart"/>
    <n v="1"/>
    <n v="2600"/>
    <n v="20"/>
    <n v="2600"/>
    <n v="520"/>
    <n v="2080"/>
    <n v="1483.23"/>
    <n v="596.77"/>
    <x v="2"/>
    <s v="Guwahati"/>
    <s v="Assam"/>
    <s v="India"/>
    <s v="Credit Card"/>
    <x v="0"/>
    <s v="Express"/>
    <x v="0"/>
    <s v="No"/>
    <s v="No"/>
  </r>
  <r>
    <x v="6509"/>
    <x v="525"/>
    <s v="CUST12366"/>
    <s v="Customer 2366"/>
    <n v="45"/>
    <s v="Returning"/>
    <s v="P1006"/>
    <s v="Keyboard"/>
    <x v="0"/>
    <s v="Metro Supplies"/>
    <n v="1"/>
    <n v="1800"/>
    <n v="10"/>
    <n v="1800"/>
    <n v="180"/>
    <n v="1620"/>
    <n v="980.62"/>
    <n v="639.38"/>
    <x v="1"/>
    <s v="Bengaluru"/>
    <s v="Karnataka"/>
    <s v="India"/>
    <s v="Cash on Delivery"/>
    <x v="2"/>
    <s v="Express"/>
    <x v="0"/>
    <s v="No"/>
    <s v="No"/>
  </r>
  <r>
    <x v="6510"/>
    <x v="525"/>
    <s v="CUST12473"/>
    <s v="Customer 2473"/>
    <n v="55"/>
    <s v="Returning"/>
    <s v="P4003"/>
    <s v="Sunscreen"/>
    <x v="4"/>
    <s v="BeautyCare"/>
    <n v="4"/>
    <n v="700"/>
    <n v="10"/>
    <n v="2800"/>
    <n v="280"/>
    <n v="2520"/>
    <n v="1751.87"/>
    <n v="768.13"/>
    <x v="1"/>
    <s v="Chandigarh"/>
    <s v="Chandigarh"/>
    <s v="India"/>
    <s v="Net Banking"/>
    <x v="1"/>
    <s v="Standard"/>
    <x v="1"/>
    <s v="No"/>
    <s v="No"/>
  </r>
  <r>
    <x v="6511"/>
    <x v="526"/>
    <s v="CUST12069"/>
    <s v="Customer 2069"/>
    <n v="34"/>
    <s v="Returning"/>
    <s v="P5005"/>
    <s v="Desk Organizer"/>
    <x v="1"/>
    <s v="Stationery Hub"/>
    <n v="1"/>
    <n v="600"/>
    <n v="15"/>
    <n v="600"/>
    <n v="90"/>
    <n v="510"/>
    <n v="401.06"/>
    <n v="108.94"/>
    <x v="2"/>
    <s v="Bhopal"/>
    <s v="Madhya Pradesh"/>
    <s v="India"/>
    <s v="Wallet"/>
    <x v="0"/>
    <s v="Standard"/>
    <x v="0"/>
    <s v="No"/>
    <s v="No"/>
  </r>
  <r>
    <x v="6512"/>
    <x v="526"/>
    <s v="CUST11512"/>
    <s v="Customer 1512"/>
    <n v="50"/>
    <s v="New"/>
    <s v="P4001"/>
    <s v="Face Wash"/>
    <x v="4"/>
    <s v="BeautyCare"/>
    <n v="1"/>
    <n v="450"/>
    <n v="15"/>
    <n v="450"/>
    <n v="67.5"/>
    <n v="382.5"/>
    <n v="220.89"/>
    <n v="161.61000000000001"/>
    <x v="1"/>
    <s v="Mumbai"/>
    <s v="Maharashtra"/>
    <s v="India"/>
    <s v="Wallet"/>
    <x v="0"/>
    <s v="Standard"/>
    <x v="0"/>
    <s v="No"/>
    <s v="No"/>
  </r>
  <r>
    <x v="6513"/>
    <x v="526"/>
    <s v="CUST10032"/>
    <s v="Customer 32"/>
    <n v="46"/>
    <s v="Returning"/>
    <s v="P4002"/>
    <s v="Moisturizer"/>
    <x v="4"/>
    <s v="BeautyCare"/>
    <n v="1"/>
    <n v="650"/>
    <n v="20"/>
    <n v="650"/>
    <n v="130"/>
    <n v="520"/>
    <n v="389.83"/>
    <n v="130.16999999999999"/>
    <x v="0"/>
    <s v="Jaipur"/>
    <s v="Rajasthan"/>
    <s v="India"/>
    <s v="Wallet"/>
    <x v="1"/>
    <s v="Standard"/>
    <x v="0"/>
    <s v="No"/>
    <s v="No"/>
  </r>
  <r>
    <x v="6514"/>
    <x v="526"/>
    <s v="CUST11815"/>
    <s v="Customer 1815"/>
    <n v="45"/>
    <s v="New"/>
    <s v="P4006"/>
    <s v="Lipstick"/>
    <x v="4"/>
    <s v="BeautyCare"/>
    <n v="4"/>
    <n v="850"/>
    <n v="15"/>
    <n v="3400"/>
    <n v="510"/>
    <n v="2890"/>
    <n v="2307.29"/>
    <n v="582.71"/>
    <x v="1"/>
    <s v="Patna"/>
    <s v="Bihar"/>
    <s v="India"/>
    <s v="UPI"/>
    <x v="2"/>
    <s v="Standard"/>
    <x v="0"/>
    <s v="No"/>
    <s v="No"/>
  </r>
  <r>
    <x v="6515"/>
    <x v="526"/>
    <s v="CUST10561"/>
    <s v="Customer 561"/>
    <n v="24"/>
    <s v="New"/>
    <s v="P1010"/>
    <s v="Bluetooth Speaker"/>
    <x v="0"/>
    <s v="Prime Distributors"/>
    <n v="4"/>
    <n v="3200"/>
    <n v="15"/>
    <n v="12800"/>
    <n v="1920"/>
    <n v="10880"/>
    <n v="8055.92"/>
    <n v="2824.08"/>
    <x v="1"/>
    <s v="Indore"/>
    <s v="Madhya Pradesh"/>
    <s v="India"/>
    <s v="Cash on Delivery"/>
    <x v="0"/>
    <s v="Express"/>
    <x v="0"/>
    <s v="No"/>
    <s v="No"/>
  </r>
  <r>
    <x v="6516"/>
    <x v="526"/>
    <s v="CUST11934"/>
    <s v="Customer 1934"/>
    <n v="18"/>
    <s v="Returning"/>
    <s v="P3001"/>
    <s v="Coffee Maker"/>
    <x v="2"/>
    <s v="HomeNeeds"/>
    <n v="4"/>
    <n v="4200"/>
    <n v="15"/>
    <n v="16800"/>
    <n v="2520"/>
    <n v="14280"/>
    <n v="8886.57"/>
    <n v="5393.43"/>
    <x v="2"/>
    <s v="Bhubaneswar"/>
    <s v="Odisha"/>
    <s v="India"/>
    <s v="Cash on Delivery"/>
    <x v="0"/>
    <s v="Standard"/>
    <x v="3"/>
    <s v="No"/>
    <s v="No"/>
  </r>
  <r>
    <x v="6517"/>
    <x v="526"/>
    <s v="CUST10078"/>
    <s v="Customer 78"/>
    <n v="56"/>
    <s v="Returning"/>
    <s v="P1007"/>
    <s v="Mouse"/>
    <x v="0"/>
    <s v="RetailHub"/>
    <n v="1"/>
    <n v="900"/>
    <n v="10"/>
    <n v="900"/>
    <n v="90"/>
    <n v="810"/>
    <n v="512.48"/>
    <n v="297.52"/>
    <x v="1"/>
    <s v="Ahmedabad"/>
    <s v="Gujarat"/>
    <s v="India"/>
    <s v="Wallet"/>
    <x v="1"/>
    <s v="Standard"/>
    <x v="0"/>
    <s v="No"/>
    <s v="No"/>
  </r>
  <r>
    <x v="6518"/>
    <x v="526"/>
    <s v="CUST10708"/>
    <s v="Customer 708"/>
    <n v="41"/>
    <s v="Returning"/>
    <s v="P1008"/>
    <s v="Monitor"/>
    <x v="0"/>
    <s v="Global Traders"/>
    <n v="2"/>
    <n v="14500"/>
    <n v="20"/>
    <n v="29000"/>
    <n v="5800"/>
    <n v="23200"/>
    <n v="13652.93"/>
    <n v="9547.07"/>
    <x v="1"/>
    <s v="Coimbatore"/>
    <s v="Tamil Nadu"/>
    <s v="India"/>
    <s v="Cash on Delivery"/>
    <x v="0"/>
    <s v="Standard"/>
    <x v="0"/>
    <s v="No"/>
    <s v="No"/>
  </r>
  <r>
    <x v="6519"/>
    <x v="526"/>
    <s v="CUST11761"/>
    <s v="Customer 1761"/>
    <n v="32"/>
    <s v="Returning"/>
    <s v="P3003"/>
    <s v="Mixer Grinder"/>
    <x v="2"/>
    <s v="Prime Distributors"/>
    <n v="2"/>
    <n v="4800"/>
    <n v="20"/>
    <n v="9600"/>
    <n v="1920"/>
    <n v="7680"/>
    <n v="5344.51"/>
    <n v="2335.4899999999998"/>
    <x v="0"/>
    <s v="Mumbai"/>
    <s v="Maharashtra"/>
    <s v="India"/>
    <s v="UPI"/>
    <x v="0"/>
    <s v="Standard"/>
    <x v="0"/>
    <s v="No"/>
    <s v="No"/>
  </r>
  <r>
    <x v="6520"/>
    <x v="526"/>
    <s v="CUST12335"/>
    <s v="Customer 2335"/>
    <n v="36"/>
    <s v="New"/>
    <s v="P4002"/>
    <s v="Moisturizer"/>
    <x v="4"/>
    <s v="BeautyCare"/>
    <n v="3"/>
    <n v="650"/>
    <n v="5"/>
    <n v="1950"/>
    <n v="97.5"/>
    <n v="1852.5"/>
    <n v="1265.92"/>
    <n v="586.58000000000004"/>
    <x v="1"/>
    <s v="Ahmedabad"/>
    <s v="Gujarat"/>
    <s v="India"/>
    <s v="Wallet"/>
    <x v="0"/>
    <s v="Express"/>
    <x v="0"/>
    <s v="No"/>
    <s v="No"/>
  </r>
  <r>
    <x v="6521"/>
    <x v="526"/>
    <s v="CUST12004"/>
    <s v="Customer 2004"/>
    <n v="41"/>
    <s v="New"/>
    <s v="P1008"/>
    <s v="Monitor"/>
    <x v="0"/>
    <s v="Global Traders"/>
    <n v="1"/>
    <n v="14500"/>
    <n v="15"/>
    <n v="14500"/>
    <n v="2175"/>
    <n v="12325"/>
    <n v="7225.9"/>
    <n v="5099.1000000000004"/>
    <x v="1"/>
    <s v="Indore"/>
    <s v="Madhya Pradesh"/>
    <s v="India"/>
    <s v="Net Banking"/>
    <x v="1"/>
    <s v="Express"/>
    <x v="0"/>
    <s v="No"/>
    <s v="No"/>
  </r>
  <r>
    <x v="6522"/>
    <x v="526"/>
    <s v="CUST11505"/>
    <s v="Customer 1505"/>
    <n v="46"/>
    <s v="Returning"/>
    <s v="P1007"/>
    <s v="Mouse"/>
    <x v="0"/>
    <s v="RetailHub"/>
    <n v="1"/>
    <n v="900"/>
    <n v="10"/>
    <n v="900"/>
    <n v="90"/>
    <n v="810"/>
    <n v="489.33"/>
    <n v="320.67"/>
    <x v="1"/>
    <s v="Bhopal"/>
    <s v="Madhya Pradesh"/>
    <s v="India"/>
    <s v="Net Banking"/>
    <x v="2"/>
    <s v="Standard"/>
    <x v="0"/>
    <s v="No"/>
    <s v="No"/>
  </r>
  <r>
    <x v="6523"/>
    <x v="527"/>
    <s v="CUST11141"/>
    <s v="Customer 1141"/>
    <n v="46"/>
    <s v="Returning"/>
    <s v="P5005"/>
    <s v="Desk Organizer"/>
    <x v="1"/>
    <s v="Stationery Hub"/>
    <n v="1"/>
    <n v="600"/>
    <n v="10"/>
    <n v="600"/>
    <n v="60"/>
    <n v="540"/>
    <n v="301.79000000000002"/>
    <n v="238.21"/>
    <x v="1"/>
    <s v="Jaipur"/>
    <s v="Rajasthan"/>
    <s v="India"/>
    <s v="UPI"/>
    <x v="2"/>
    <s v="Standard"/>
    <x v="2"/>
    <s v="No"/>
    <s v="Yes"/>
  </r>
  <r>
    <x v="6524"/>
    <x v="527"/>
    <s v="CUST11795"/>
    <s v="Customer 1795"/>
    <n v="48"/>
    <s v="New"/>
    <s v="P3006"/>
    <s v="Water Bottle"/>
    <x v="2"/>
    <s v="Metro Supplies"/>
    <n v="3"/>
    <n v="700"/>
    <n v="10"/>
    <n v="2100"/>
    <n v="210"/>
    <n v="1890"/>
    <n v="1140.03"/>
    <n v="749.97"/>
    <x v="0"/>
    <s v="Pune"/>
    <s v="Maharashtra"/>
    <s v="India"/>
    <s v="Cash on Delivery"/>
    <x v="2"/>
    <s v="Express"/>
    <x v="0"/>
    <s v="No"/>
    <s v="No"/>
  </r>
  <r>
    <x v="6525"/>
    <x v="527"/>
    <s v="CUST12150"/>
    <s v="Customer 2150"/>
    <n v="55"/>
    <s v="New"/>
    <s v="P4004"/>
    <s v="Shampoo"/>
    <x v="4"/>
    <s v="BeautyCare"/>
    <n v="4"/>
    <n v="550"/>
    <n v="5"/>
    <n v="2200"/>
    <n v="110"/>
    <n v="2090"/>
    <n v="1294.31"/>
    <n v="795.69"/>
    <x v="0"/>
    <s v="Bhopal"/>
    <s v="Madhya Pradesh"/>
    <s v="India"/>
    <s v="UPI"/>
    <x v="1"/>
    <s v="Express"/>
    <x v="1"/>
    <s v="No"/>
    <s v="No"/>
  </r>
  <r>
    <x v="6526"/>
    <x v="527"/>
    <s v="CUST10509"/>
    <s v="Customer 509"/>
    <n v="28"/>
    <s v="Returning"/>
    <s v="P1001"/>
    <s v="Laptop"/>
    <x v="0"/>
    <s v="TechSource India"/>
    <n v="1"/>
    <n v="55000"/>
    <n v="0"/>
    <n v="55000"/>
    <n v="0"/>
    <n v="55000"/>
    <n v="39093.5"/>
    <n v="15906.5"/>
    <x v="1"/>
    <s v="Hyderabad"/>
    <s v="Telangana"/>
    <s v="India"/>
    <s v="UPI"/>
    <x v="2"/>
    <s v="Same Day"/>
    <x v="0"/>
    <s v="No"/>
    <s v="No"/>
  </r>
  <r>
    <x v="6527"/>
    <x v="527"/>
    <s v="CUST10781"/>
    <s v="Customer 781"/>
    <n v="48"/>
    <s v="New"/>
    <s v="P2006"/>
    <s v="Womens Kurti"/>
    <x v="3"/>
    <s v="FashionMart"/>
    <n v="1"/>
    <n v="1400"/>
    <n v="25"/>
    <n v="1400"/>
    <n v="350"/>
    <n v="1050"/>
    <n v="616.35"/>
    <n v="433.65"/>
    <x v="1"/>
    <s v="Visakhapatnam"/>
    <s v="Andhra Pradesh"/>
    <s v="India"/>
    <s v="Debit Card"/>
    <x v="1"/>
    <s v="Standard"/>
    <x v="4"/>
    <s v="No"/>
    <s v="No"/>
  </r>
  <r>
    <x v="6528"/>
    <x v="527"/>
    <s v="CUST10949"/>
    <s v="Customer 949"/>
    <n v="19"/>
    <s v="Loyal"/>
    <s v="P3005"/>
    <s v="Bedsheet Set"/>
    <x v="2"/>
    <s v="RetailHub"/>
    <n v="2"/>
    <n v="1800"/>
    <n v="10"/>
    <n v="3600"/>
    <n v="360"/>
    <n v="3240"/>
    <n v="1960.85"/>
    <n v="1279.1500000000001"/>
    <x v="1"/>
    <s v="Surat"/>
    <s v="Gujarat"/>
    <s v="India"/>
    <s v="UPI"/>
    <x v="2"/>
    <s v="Standard"/>
    <x v="0"/>
    <s v="No"/>
    <s v="No"/>
  </r>
  <r>
    <x v="6529"/>
    <x v="527"/>
    <s v="CUST11024"/>
    <s v="Customer 1024"/>
    <n v="43"/>
    <s v="Loyal"/>
    <s v="P1004"/>
    <s v="Smartwatch"/>
    <x v="0"/>
    <s v="TechSource India"/>
    <n v="3"/>
    <n v="6500"/>
    <n v="10"/>
    <n v="19500"/>
    <n v="1950"/>
    <n v="17550"/>
    <n v="13214.4"/>
    <n v="4335.6000000000004"/>
    <x v="2"/>
    <s v="Bhubaneswar"/>
    <s v="Odisha"/>
    <s v="India"/>
    <s v="Net Banking"/>
    <x v="1"/>
    <s v="Express"/>
    <x v="0"/>
    <s v="No"/>
    <s v="No"/>
  </r>
  <r>
    <x v="6530"/>
    <x v="527"/>
    <s v="CUST10315"/>
    <s v="Customer 315"/>
    <n v="25"/>
    <s v="Returning"/>
    <s v="P5005"/>
    <s v="Desk Organizer"/>
    <x v="1"/>
    <s v="Stationery Hub"/>
    <n v="5"/>
    <n v="600"/>
    <n v="15"/>
    <n v="3000"/>
    <n v="450"/>
    <n v="2550"/>
    <n v="1647.52"/>
    <n v="902.48"/>
    <x v="2"/>
    <s v="Coimbatore"/>
    <s v="Tamil Nadu"/>
    <s v="India"/>
    <s v="UPI"/>
    <x v="1"/>
    <s v="Standard"/>
    <x v="4"/>
    <s v="No"/>
    <s v="No"/>
  </r>
  <r>
    <x v="6531"/>
    <x v="527"/>
    <s v="CUST12053"/>
    <s v="Customer 2053"/>
    <n v="48"/>
    <s v="Loyal"/>
    <s v="P2005"/>
    <s v="Backpack"/>
    <x v="3"/>
    <s v="Metro Supplies"/>
    <n v="1"/>
    <n v="1800"/>
    <n v="10"/>
    <n v="1800"/>
    <n v="180"/>
    <n v="1620"/>
    <n v="1011"/>
    <n v="609"/>
    <x v="2"/>
    <s v="Delhi"/>
    <s v="Delhi"/>
    <s v="India"/>
    <s v="Net Banking"/>
    <x v="0"/>
    <s v="Express"/>
    <x v="0"/>
    <s v="No"/>
    <s v="No"/>
  </r>
  <r>
    <x v="6532"/>
    <x v="527"/>
    <s v="CUST11930"/>
    <s v="Customer 1930"/>
    <n v="20"/>
    <s v="Loyal"/>
    <s v="P3005"/>
    <s v="Bedsheet Set"/>
    <x v="2"/>
    <s v="RetailHub"/>
    <n v="1"/>
    <n v="1800"/>
    <n v="10"/>
    <n v="1800"/>
    <n v="180"/>
    <n v="1620"/>
    <n v="1171.04"/>
    <n v="448.96"/>
    <x v="1"/>
    <s v="Kolkata"/>
    <s v="West Bengal"/>
    <s v="India"/>
    <s v="UPI"/>
    <x v="0"/>
    <s v="Standard"/>
    <x v="0"/>
    <s v="Yes"/>
    <s v="No"/>
  </r>
  <r>
    <x v="6533"/>
    <x v="527"/>
    <s v="CUST11464"/>
    <s v="Customer 1464"/>
    <n v="30"/>
    <s v="Returning"/>
    <s v="P3006"/>
    <s v="Water Bottle"/>
    <x v="2"/>
    <s v="Metro Supplies"/>
    <n v="2"/>
    <n v="700"/>
    <n v="20"/>
    <n v="1400"/>
    <n v="280"/>
    <n v="1120"/>
    <n v="667.26"/>
    <n v="452.74"/>
    <x v="0"/>
    <s v="Chandigarh"/>
    <s v="Chandigarh"/>
    <s v="India"/>
    <s v="Wallet"/>
    <x v="2"/>
    <s v="Standard"/>
    <x v="0"/>
    <s v="No"/>
    <s v="No"/>
  </r>
  <r>
    <x v="6534"/>
    <x v="528"/>
    <s v="CUST10528"/>
    <s v="Customer 528"/>
    <n v="23"/>
    <s v="Returning"/>
    <s v="P3001"/>
    <s v="Coffee Maker"/>
    <x v="2"/>
    <s v="HomeNeeds"/>
    <n v="1"/>
    <n v="4200"/>
    <n v="0"/>
    <n v="4200"/>
    <n v="0"/>
    <n v="4200"/>
    <n v="3063.67"/>
    <n v="1136.33"/>
    <x v="1"/>
    <s v="Chandigarh"/>
    <s v="Chandigarh"/>
    <s v="India"/>
    <s v="Cash on Delivery"/>
    <x v="1"/>
    <s v="Standard"/>
    <x v="0"/>
    <s v="No"/>
    <s v="No"/>
  </r>
  <r>
    <x v="6535"/>
    <x v="528"/>
    <s v="CUST10388"/>
    <s v="Customer 388"/>
    <n v="57"/>
    <s v="New"/>
    <s v="P4002"/>
    <s v="Moisturizer"/>
    <x v="4"/>
    <s v="BeautyCare"/>
    <n v="4"/>
    <n v="650"/>
    <n v="0"/>
    <n v="2600"/>
    <n v="0"/>
    <n v="2600"/>
    <n v="1738.23"/>
    <n v="861.77"/>
    <x v="1"/>
    <s v="Jaipur"/>
    <s v="Rajasthan"/>
    <s v="India"/>
    <s v="Cash on Delivery"/>
    <x v="2"/>
    <s v="Express"/>
    <x v="0"/>
    <s v="No"/>
    <s v="No"/>
  </r>
  <r>
    <x v="6536"/>
    <x v="528"/>
    <s v="CUST10352"/>
    <s v="Customer 352"/>
    <n v="28"/>
    <s v="Returning"/>
    <s v="P1001"/>
    <s v="Laptop"/>
    <x v="0"/>
    <s v="TechSource India"/>
    <n v="5"/>
    <n v="55000"/>
    <n v="0"/>
    <n v="275000"/>
    <n v="0"/>
    <n v="275000"/>
    <n v="196881.29"/>
    <n v="78118.710000000006"/>
    <x v="2"/>
    <s v="Chandigarh"/>
    <s v="Chandigarh"/>
    <s v="India"/>
    <s v="UPI"/>
    <x v="2"/>
    <s v="Standard"/>
    <x v="0"/>
    <s v="No"/>
    <s v="Yes"/>
  </r>
  <r>
    <x v="6537"/>
    <x v="528"/>
    <s v="CUST10248"/>
    <s v="Customer 248"/>
    <n v="18"/>
    <s v="New"/>
    <s v="P5003"/>
    <s v="Calculator"/>
    <x v="1"/>
    <s v="Stationery Hub"/>
    <n v="1"/>
    <n v="650"/>
    <n v="5"/>
    <n v="650"/>
    <n v="32.5"/>
    <n v="617.5"/>
    <n v="402.51"/>
    <n v="214.99"/>
    <x v="1"/>
    <s v="Mumbai"/>
    <s v="Maharashtra"/>
    <s v="India"/>
    <s v="UPI"/>
    <x v="2"/>
    <s v="Standard"/>
    <x v="3"/>
    <s v="No"/>
    <s v="Yes"/>
  </r>
  <r>
    <x v="6538"/>
    <x v="528"/>
    <s v="CUST11277"/>
    <s v="Customer 1277"/>
    <n v="56"/>
    <s v="Returning"/>
    <s v="P2001"/>
    <s v="Running Shoes"/>
    <x v="3"/>
    <s v="FashionMart"/>
    <n v="1"/>
    <n v="3200"/>
    <n v="5"/>
    <n v="3200"/>
    <n v="160"/>
    <n v="3040"/>
    <n v="2331"/>
    <n v="709"/>
    <x v="2"/>
    <s v="Kolkata"/>
    <s v="West Bengal"/>
    <s v="India"/>
    <s v="Wallet"/>
    <x v="0"/>
    <s v="Same Day"/>
    <x v="0"/>
    <s v="No"/>
    <s v="No"/>
  </r>
  <r>
    <x v="6539"/>
    <x v="528"/>
    <s v="CUST10322"/>
    <s v="Customer 322"/>
    <n v="46"/>
    <s v="Returning"/>
    <s v="P1001"/>
    <s v="Laptop"/>
    <x v="0"/>
    <s v="TechSource India"/>
    <n v="1"/>
    <n v="55000"/>
    <n v="10"/>
    <n v="55000"/>
    <n v="5500"/>
    <n v="49500"/>
    <n v="39127.550000000003"/>
    <n v="10372.450000000001"/>
    <x v="1"/>
    <s v="Bhubaneswar"/>
    <s v="Odisha"/>
    <s v="India"/>
    <s v="Credit Card"/>
    <x v="2"/>
    <s v="Standard"/>
    <x v="0"/>
    <s v="No"/>
    <s v="No"/>
  </r>
  <r>
    <x v="6540"/>
    <x v="528"/>
    <s v="CUST10185"/>
    <s v="Customer 185"/>
    <n v="34"/>
    <s v="Returning"/>
    <s v="P2007"/>
    <s v="Saree"/>
    <x v="3"/>
    <s v="FashionMart"/>
    <n v="1"/>
    <n v="2600"/>
    <n v="25"/>
    <n v="2600"/>
    <n v="650"/>
    <n v="1950"/>
    <n v="1556.06"/>
    <n v="393.94"/>
    <x v="1"/>
    <s v="Ahmedabad"/>
    <s v="Gujarat"/>
    <s v="India"/>
    <s v="Debit Card"/>
    <x v="0"/>
    <s v="Express"/>
    <x v="3"/>
    <s v="No"/>
    <s v="No"/>
  </r>
  <r>
    <x v="6541"/>
    <x v="528"/>
    <s v="CUST10686"/>
    <s v="Customer 686"/>
    <n v="20"/>
    <s v="Loyal"/>
    <s v="P5004"/>
    <s v="Pen Set"/>
    <x v="1"/>
    <s v="Stationery Hub"/>
    <n v="1"/>
    <n v="250"/>
    <n v="0"/>
    <n v="250"/>
    <n v="0"/>
    <n v="250"/>
    <n v="171.7"/>
    <n v="78.3"/>
    <x v="0"/>
    <s v="Bengaluru"/>
    <s v="Karnataka"/>
    <s v="India"/>
    <s v="Debit Card"/>
    <x v="0"/>
    <s v="Standard"/>
    <x v="0"/>
    <s v="No"/>
    <s v="No"/>
  </r>
  <r>
    <x v="6542"/>
    <x v="528"/>
    <s v="CUST11745"/>
    <s v="Customer 1745"/>
    <n v="41"/>
    <s v="New"/>
    <s v="P2001"/>
    <s v="Running Shoes"/>
    <x v="3"/>
    <s v="FashionMart"/>
    <n v="1"/>
    <n v="3200"/>
    <n v="25"/>
    <n v="3200"/>
    <n v="800"/>
    <n v="2400"/>
    <n v="1794.45"/>
    <n v="605.54999999999995"/>
    <x v="0"/>
    <s v="Bhubaneswar"/>
    <s v="Odisha"/>
    <s v="India"/>
    <s v="UPI"/>
    <x v="2"/>
    <s v="Express"/>
    <x v="0"/>
    <s v="No"/>
    <s v="No"/>
  </r>
  <r>
    <x v="6543"/>
    <x v="528"/>
    <s v="CUST10123"/>
    <s v="Customer 123"/>
    <n v="38"/>
    <s v="Returning"/>
    <s v="P1008"/>
    <s v="Monitor"/>
    <x v="0"/>
    <s v="Global Traders"/>
    <n v="1"/>
    <n v="14500"/>
    <n v="20"/>
    <n v="14500"/>
    <n v="2900"/>
    <n v="11600"/>
    <n v="8495.9699999999993"/>
    <n v="3104.03"/>
    <x v="1"/>
    <s v="Coimbatore"/>
    <s v="Tamil Nadu"/>
    <s v="India"/>
    <s v="Net Banking"/>
    <x v="2"/>
    <s v="Standard"/>
    <x v="0"/>
    <s v="No"/>
    <s v="No"/>
  </r>
  <r>
    <x v="6544"/>
    <x v="528"/>
    <s v="CUST10941"/>
    <s v="Customer 941"/>
    <n v="40"/>
    <s v="New"/>
    <s v="P3005"/>
    <s v="Bedsheet Set"/>
    <x v="2"/>
    <s v="RetailHub"/>
    <n v="1"/>
    <n v="1800"/>
    <n v="10"/>
    <n v="1800"/>
    <n v="180"/>
    <n v="1620"/>
    <n v="1148.42"/>
    <n v="471.58"/>
    <x v="1"/>
    <s v="Kolkata"/>
    <s v="West Bengal"/>
    <s v="India"/>
    <s v="Wallet"/>
    <x v="1"/>
    <s v="Standard"/>
    <x v="0"/>
    <s v="Yes"/>
    <s v="No"/>
  </r>
  <r>
    <x v="6545"/>
    <x v="529"/>
    <s v="CUST10667"/>
    <s v="Customer 667"/>
    <n v="29"/>
    <s v="New"/>
    <s v="P5004"/>
    <s v="Pen Set"/>
    <x v="1"/>
    <s v="Stationery Hub"/>
    <n v="1"/>
    <n v="250"/>
    <n v="30"/>
    <n v="250"/>
    <n v="75"/>
    <n v="175"/>
    <n v="139.69999999999999"/>
    <n v="35.299999999999997"/>
    <x v="1"/>
    <s v="Guwahati"/>
    <s v="Assam"/>
    <s v="India"/>
    <s v="Wallet"/>
    <x v="0"/>
    <s v="Standard"/>
    <x v="4"/>
    <s v="No"/>
    <s v="Yes"/>
  </r>
  <r>
    <x v="6546"/>
    <x v="529"/>
    <s v="CUST10340"/>
    <s v="Customer 340"/>
    <n v="46"/>
    <s v="New"/>
    <s v="P5005"/>
    <s v="Desk Organizer"/>
    <x v="1"/>
    <s v="Stationery Hub"/>
    <n v="4"/>
    <n v="600"/>
    <n v="0"/>
    <n v="2400"/>
    <n v="0"/>
    <n v="2400"/>
    <n v="1952.59"/>
    <n v="447.41"/>
    <x v="1"/>
    <s v="Kolkata"/>
    <s v="West Bengal"/>
    <s v="India"/>
    <s v="Credit Card"/>
    <x v="0"/>
    <s v="Standard"/>
    <x v="0"/>
    <s v="No"/>
    <s v="No"/>
  </r>
  <r>
    <x v="6547"/>
    <x v="529"/>
    <s v="CUST11770"/>
    <s v="Customer 1770"/>
    <n v="29"/>
    <s v="New"/>
    <s v="P4005"/>
    <s v="Perfume"/>
    <x v="4"/>
    <s v="BeautyCare"/>
    <n v="3"/>
    <n v="1800"/>
    <n v="15"/>
    <n v="5400"/>
    <n v="810"/>
    <n v="4590"/>
    <n v="3552.03"/>
    <n v="1037.97"/>
    <x v="1"/>
    <s v="Bhopal"/>
    <s v="Madhya Pradesh"/>
    <s v="India"/>
    <s v="Wallet"/>
    <x v="1"/>
    <s v="Standard"/>
    <x v="3"/>
    <s v="No"/>
    <s v="No"/>
  </r>
  <r>
    <x v="6548"/>
    <x v="529"/>
    <s v="CUST10565"/>
    <s v="Customer 565"/>
    <n v="48"/>
    <s v="Loyal"/>
    <s v="P1003"/>
    <s v="Headphones"/>
    <x v="0"/>
    <s v="Metro Supplies"/>
    <n v="1"/>
    <n v="2500"/>
    <n v="10"/>
    <n v="2500"/>
    <n v="250"/>
    <n v="2250"/>
    <n v="1793.82"/>
    <n v="456.18"/>
    <x v="2"/>
    <s v="Ahmedabad"/>
    <s v="Gujarat"/>
    <s v="India"/>
    <s v="Debit Card"/>
    <x v="2"/>
    <s v="Express"/>
    <x v="0"/>
    <s v="Yes"/>
    <s v="No"/>
  </r>
  <r>
    <x v="6549"/>
    <x v="529"/>
    <s v="CUST12091"/>
    <s v="Customer 2091"/>
    <n v="25"/>
    <s v="New"/>
    <s v="P1010"/>
    <s v="Bluetooth Speaker"/>
    <x v="0"/>
    <s v="Prime Distributors"/>
    <n v="4"/>
    <n v="3200"/>
    <n v="30"/>
    <n v="12800"/>
    <n v="3840"/>
    <n v="8960"/>
    <n v="6995.15"/>
    <n v="1964.85"/>
    <x v="0"/>
    <s v="Delhi"/>
    <s v="Delhi"/>
    <s v="India"/>
    <s v="Debit Card"/>
    <x v="2"/>
    <s v="Express"/>
    <x v="0"/>
    <s v="No"/>
    <s v="No"/>
  </r>
  <r>
    <x v="6550"/>
    <x v="529"/>
    <s v="CUST11319"/>
    <s v="Customer 1319"/>
    <n v="48"/>
    <s v="Returning"/>
    <s v="P5001"/>
    <s v="Notebook Set"/>
    <x v="1"/>
    <s v="Stationery Hub"/>
    <n v="2"/>
    <n v="500"/>
    <n v="0"/>
    <n v="1000"/>
    <n v="0"/>
    <n v="1000"/>
    <n v="638.57000000000005"/>
    <n v="361.43"/>
    <x v="1"/>
    <s v="Coimbatore"/>
    <s v="Tamil Nadu"/>
    <s v="India"/>
    <s v="Wallet"/>
    <x v="2"/>
    <s v="Express"/>
    <x v="3"/>
    <s v="No"/>
    <s v="No"/>
  </r>
  <r>
    <x v="6551"/>
    <x v="529"/>
    <s v="CUST11356"/>
    <s v="Customer 1356"/>
    <n v="50"/>
    <s v="Returning"/>
    <s v="P2003"/>
    <s v="T-Shirt"/>
    <x v="3"/>
    <s v="RetailHub"/>
    <n v="3"/>
    <n v="900"/>
    <n v="15"/>
    <n v="2700"/>
    <n v="405"/>
    <n v="2295"/>
    <n v="1606.39"/>
    <n v="688.61"/>
    <x v="1"/>
    <s v="Kolkata"/>
    <s v="West Bengal"/>
    <s v="India"/>
    <s v="Credit Card"/>
    <x v="0"/>
    <s v="Same Day"/>
    <x v="0"/>
    <s v="No"/>
    <s v="No"/>
  </r>
  <r>
    <x v="6552"/>
    <x v="529"/>
    <s v="CUST11001"/>
    <s v="Customer 1001"/>
    <n v="60"/>
    <s v="Returning"/>
    <s v="P4005"/>
    <s v="Perfume"/>
    <x v="4"/>
    <s v="BeautyCare"/>
    <n v="2"/>
    <n v="1800"/>
    <n v="5"/>
    <n v="3600"/>
    <n v="180"/>
    <n v="3420"/>
    <n v="2781.66"/>
    <n v="638.34"/>
    <x v="2"/>
    <s v="Nagpur"/>
    <s v="Maharashtra"/>
    <s v="India"/>
    <s v="Wallet"/>
    <x v="2"/>
    <s v="Express"/>
    <x v="1"/>
    <s v="No"/>
    <s v="No"/>
  </r>
  <r>
    <x v="6553"/>
    <x v="529"/>
    <s v="CUST10198"/>
    <s v="Customer 198"/>
    <n v="25"/>
    <s v="Returning"/>
    <s v="P4006"/>
    <s v="Lipstick"/>
    <x v="4"/>
    <s v="BeautyCare"/>
    <n v="1"/>
    <n v="850"/>
    <n v="0"/>
    <n v="850"/>
    <n v="0"/>
    <n v="850"/>
    <n v="568.11"/>
    <n v="281.89"/>
    <x v="1"/>
    <s v="Coimbatore"/>
    <s v="Tamil Nadu"/>
    <s v="India"/>
    <s v="Wallet"/>
    <x v="2"/>
    <s v="Express"/>
    <x v="3"/>
    <s v="No"/>
    <s v="No"/>
  </r>
  <r>
    <x v="6554"/>
    <x v="529"/>
    <s v="CUST10805"/>
    <s v="Customer 805"/>
    <n v="46"/>
    <s v="New"/>
    <s v="P5003"/>
    <s v="Calculator"/>
    <x v="1"/>
    <s v="Stationery Hub"/>
    <n v="4"/>
    <n v="650"/>
    <n v="15"/>
    <n v="2600"/>
    <n v="390"/>
    <n v="2210"/>
    <n v="1763.65"/>
    <n v="446.35"/>
    <x v="0"/>
    <s v="Coimbatore"/>
    <s v="Tamil Nadu"/>
    <s v="India"/>
    <s v="Cash on Delivery"/>
    <x v="2"/>
    <s v="Standard"/>
    <x v="2"/>
    <s v="No"/>
    <s v="No"/>
  </r>
  <r>
    <x v="6555"/>
    <x v="529"/>
    <s v="CUST11970"/>
    <s v="Customer 1970"/>
    <n v="23"/>
    <s v="New"/>
    <s v="P5002"/>
    <s v="Novel"/>
    <x v="1"/>
    <s v="Stationery Hub"/>
    <n v="2"/>
    <n v="400"/>
    <n v="5"/>
    <n v="800"/>
    <n v="40"/>
    <n v="760"/>
    <n v="594.96"/>
    <n v="165.04"/>
    <x v="1"/>
    <s v="Lucknow"/>
    <s v="Uttar Pradesh"/>
    <s v="India"/>
    <s v="Credit Card"/>
    <x v="2"/>
    <s v="Express"/>
    <x v="0"/>
    <s v="No"/>
    <s v="No"/>
  </r>
  <r>
    <x v="6556"/>
    <x v="529"/>
    <s v="CUST11622"/>
    <s v="Customer 1622"/>
    <n v="45"/>
    <s v="Loyal"/>
    <s v="P1005"/>
    <s v="Tablet"/>
    <x v="0"/>
    <s v="RetailHub"/>
    <n v="2"/>
    <n v="18000"/>
    <n v="10"/>
    <n v="36000"/>
    <n v="3600"/>
    <n v="32400"/>
    <n v="19874.240000000002"/>
    <n v="12525.76"/>
    <x v="1"/>
    <s v="Ahmedabad"/>
    <s v="Gujarat"/>
    <s v="India"/>
    <s v="Debit Card"/>
    <x v="2"/>
    <s v="Standard"/>
    <x v="0"/>
    <s v="No"/>
    <s v="No"/>
  </r>
  <r>
    <x v="6557"/>
    <x v="529"/>
    <s v="CUST10960"/>
    <s v="Customer 960"/>
    <n v="23"/>
    <s v="New"/>
    <s v="P4002"/>
    <s v="Moisturizer"/>
    <x v="4"/>
    <s v="BeautyCare"/>
    <n v="6"/>
    <n v="650"/>
    <n v="10"/>
    <n v="3900"/>
    <n v="390"/>
    <n v="3510"/>
    <n v="2547.52"/>
    <n v="962.48"/>
    <x v="1"/>
    <s v="Patna"/>
    <s v="Bihar"/>
    <s v="India"/>
    <s v="Net Banking"/>
    <x v="0"/>
    <s v="Standard"/>
    <x v="3"/>
    <s v="No"/>
    <s v="No"/>
  </r>
  <r>
    <x v="6558"/>
    <x v="529"/>
    <s v="CUST10097"/>
    <s v="Customer 97"/>
    <n v="57"/>
    <s v="New"/>
    <s v="P4003"/>
    <s v="Sunscreen"/>
    <x v="4"/>
    <s v="BeautyCare"/>
    <n v="1"/>
    <n v="700"/>
    <n v="20"/>
    <n v="700"/>
    <n v="140"/>
    <n v="560"/>
    <n v="343.79"/>
    <n v="216.21"/>
    <x v="2"/>
    <s v="Nagpur"/>
    <s v="Maharashtra"/>
    <s v="India"/>
    <s v="Cash on Delivery"/>
    <x v="2"/>
    <s v="Standard"/>
    <x v="0"/>
    <s v="No"/>
    <s v="No"/>
  </r>
  <r>
    <x v="6559"/>
    <x v="530"/>
    <s v="CUST11460"/>
    <s v="Customer 1460"/>
    <n v="20"/>
    <s v="Returning"/>
    <s v="P1006"/>
    <s v="Keyboard"/>
    <x v="0"/>
    <s v="Metro Supplies"/>
    <n v="3"/>
    <n v="1800"/>
    <n v="10"/>
    <n v="5400"/>
    <n v="540"/>
    <n v="4860"/>
    <n v="3640.94"/>
    <n v="1219.06"/>
    <x v="0"/>
    <s v="Delhi"/>
    <s v="Delhi"/>
    <s v="India"/>
    <s v="Credit Card"/>
    <x v="0"/>
    <s v="Standard"/>
    <x v="3"/>
    <s v="Yes"/>
    <s v="Yes"/>
  </r>
  <r>
    <x v="6560"/>
    <x v="530"/>
    <s v="CUST12247"/>
    <s v="Customer 2247"/>
    <n v="45"/>
    <s v="Loyal"/>
    <s v="P5002"/>
    <s v="Novel"/>
    <x v="1"/>
    <s v="Stationery Hub"/>
    <n v="5"/>
    <n v="400"/>
    <n v="30"/>
    <n v="2000"/>
    <n v="600"/>
    <n v="1400"/>
    <n v="1067.3800000000001"/>
    <n v="332.62"/>
    <x v="0"/>
    <s v="Indore"/>
    <s v="Madhya Pradesh"/>
    <s v="India"/>
    <s v="Net Banking"/>
    <x v="0"/>
    <s v="Same Day"/>
    <x v="3"/>
    <s v="No"/>
    <s v="No"/>
  </r>
  <r>
    <x v="6561"/>
    <x v="530"/>
    <s v="CUST11737"/>
    <s v="Customer 1737"/>
    <n v="40"/>
    <s v="Returning"/>
    <s v="P1003"/>
    <s v="Headphones"/>
    <x v="0"/>
    <s v="Metro Supplies"/>
    <n v="3"/>
    <n v="2500"/>
    <n v="20"/>
    <n v="7500"/>
    <n v="1500"/>
    <n v="6000"/>
    <n v="3942.18"/>
    <n v="2057.8200000000002"/>
    <x v="1"/>
    <s v="Delhi"/>
    <s v="Delhi"/>
    <s v="India"/>
    <s v="Debit Card"/>
    <x v="2"/>
    <s v="Standard"/>
    <x v="1"/>
    <s v="No"/>
    <s v="No"/>
  </r>
  <r>
    <x v="6562"/>
    <x v="530"/>
    <s v="CUST10864"/>
    <s v="Customer 864"/>
    <n v="58"/>
    <s v="Loyal"/>
    <s v="P4002"/>
    <s v="Moisturizer"/>
    <x v="4"/>
    <s v="BeautyCare"/>
    <n v="2"/>
    <n v="650"/>
    <n v="5"/>
    <n v="1300"/>
    <n v="65"/>
    <n v="1235"/>
    <n v="934.45"/>
    <n v="300.55"/>
    <x v="1"/>
    <s v="Hyderabad"/>
    <s v="Telangana"/>
    <s v="India"/>
    <s v="Net Banking"/>
    <x v="1"/>
    <s v="Standard"/>
    <x v="0"/>
    <s v="No"/>
    <s v="No"/>
  </r>
  <r>
    <x v="6563"/>
    <x v="530"/>
    <s v="CUST11897"/>
    <s v="Customer 1897"/>
    <n v="58"/>
    <s v="Loyal"/>
    <s v="P2007"/>
    <s v="Saree"/>
    <x v="3"/>
    <s v="FashionMart"/>
    <n v="1"/>
    <n v="2600"/>
    <n v="0"/>
    <n v="2600"/>
    <n v="0"/>
    <n v="2600"/>
    <n v="1521.2"/>
    <n v="1078.8"/>
    <x v="1"/>
    <s v="Surat"/>
    <s v="Gujarat"/>
    <s v="India"/>
    <s v="Debit Card"/>
    <x v="0"/>
    <s v="Standard"/>
    <x v="0"/>
    <s v="No"/>
    <s v="No"/>
  </r>
  <r>
    <x v="6564"/>
    <x v="530"/>
    <s v="CUST12268"/>
    <s v="Customer 2268"/>
    <n v="51"/>
    <s v="Loyal"/>
    <s v="P1003"/>
    <s v="Headphones"/>
    <x v="0"/>
    <s v="Metro Supplies"/>
    <n v="2"/>
    <n v="2500"/>
    <n v="10"/>
    <n v="5000"/>
    <n v="500"/>
    <n v="4500"/>
    <n v="2653.01"/>
    <n v="1846.99"/>
    <x v="1"/>
    <s v="Hyderabad"/>
    <s v="Telangana"/>
    <s v="India"/>
    <s v="UPI"/>
    <x v="0"/>
    <s v="Express"/>
    <x v="0"/>
    <s v="Yes"/>
    <s v="No"/>
  </r>
  <r>
    <x v="6565"/>
    <x v="530"/>
    <s v="CUST12328"/>
    <s v="Customer 2328"/>
    <n v="23"/>
    <s v="Returning"/>
    <s v="P3005"/>
    <s v="Bedsheet Set"/>
    <x v="2"/>
    <s v="RetailHub"/>
    <n v="2"/>
    <n v="1800"/>
    <n v="15"/>
    <n v="3600"/>
    <n v="540"/>
    <n v="3060"/>
    <n v="1788.64"/>
    <n v="1271.3599999999999"/>
    <x v="1"/>
    <s v="Ahmedabad"/>
    <s v="Gujarat"/>
    <s v="India"/>
    <s v="Credit Card"/>
    <x v="2"/>
    <s v="Standard"/>
    <x v="1"/>
    <s v="No"/>
    <s v="No"/>
  </r>
  <r>
    <x v="6566"/>
    <x v="530"/>
    <s v="CUST10032"/>
    <s v="Customer 32"/>
    <n v="48"/>
    <s v="Returning"/>
    <s v="P4006"/>
    <s v="Lipstick"/>
    <x v="4"/>
    <s v="BeautyCare"/>
    <n v="1"/>
    <n v="850"/>
    <n v="5"/>
    <n v="850"/>
    <n v="42.5"/>
    <n v="807.5"/>
    <n v="612.21"/>
    <n v="195.29"/>
    <x v="1"/>
    <s v="Visakhapatnam"/>
    <s v="Andhra Pradesh"/>
    <s v="India"/>
    <s v="Wallet"/>
    <x v="1"/>
    <s v="Standard"/>
    <x v="0"/>
    <s v="No"/>
    <s v="No"/>
  </r>
  <r>
    <x v="6567"/>
    <x v="530"/>
    <s v="CUST10214"/>
    <s v="Customer 214"/>
    <n v="45"/>
    <s v="Returning"/>
    <s v="P3004"/>
    <s v="Cookware Set"/>
    <x v="2"/>
    <s v="HomeNeeds"/>
    <n v="2"/>
    <n v="3500"/>
    <n v="10"/>
    <n v="7000"/>
    <n v="700"/>
    <n v="6300"/>
    <n v="4126.83"/>
    <n v="2173.17"/>
    <x v="2"/>
    <s v="Hyderabad"/>
    <s v="Telangana"/>
    <s v="India"/>
    <s v="Debit Card"/>
    <x v="0"/>
    <s v="Express"/>
    <x v="4"/>
    <s v="No"/>
    <s v="No"/>
  </r>
  <r>
    <x v="6568"/>
    <x v="530"/>
    <s v="CUST10386"/>
    <s v="Customer 386"/>
    <n v="59"/>
    <s v="New"/>
    <s v="P2004"/>
    <s v="Jacket"/>
    <x v="3"/>
    <s v="Global Traders"/>
    <n v="2"/>
    <n v="3500"/>
    <n v="30"/>
    <n v="7000"/>
    <n v="2100"/>
    <n v="4900"/>
    <n v="3112.01"/>
    <n v="1787.99"/>
    <x v="0"/>
    <s v="Delhi"/>
    <s v="Delhi"/>
    <s v="India"/>
    <s v="Debit Card"/>
    <x v="1"/>
    <s v="Standard"/>
    <x v="0"/>
    <s v="No"/>
    <s v="No"/>
  </r>
  <r>
    <x v="6569"/>
    <x v="530"/>
    <s v="CUST11051"/>
    <s v="Customer 1051"/>
    <n v="22"/>
    <s v="Returning"/>
    <s v="P4004"/>
    <s v="Shampoo"/>
    <x v="4"/>
    <s v="BeautyCare"/>
    <n v="2"/>
    <n v="550"/>
    <n v="20"/>
    <n v="1100"/>
    <n v="220"/>
    <n v="880"/>
    <n v="563.75"/>
    <n v="316.25"/>
    <x v="2"/>
    <s v="Surat"/>
    <s v="Gujarat"/>
    <s v="India"/>
    <s v="Net Banking"/>
    <x v="1"/>
    <s v="Standard"/>
    <x v="0"/>
    <s v="No"/>
    <s v="No"/>
  </r>
  <r>
    <x v="6570"/>
    <x v="530"/>
    <s v="CUST11645"/>
    <s v="Customer 1645"/>
    <n v="38"/>
    <s v="New"/>
    <s v="P1007"/>
    <s v="Mouse"/>
    <x v="0"/>
    <s v="RetailHub"/>
    <n v="5"/>
    <n v="900"/>
    <n v="15"/>
    <n v="4500"/>
    <n v="675"/>
    <n v="3825"/>
    <n v="2824.65"/>
    <n v="1000.35"/>
    <x v="1"/>
    <s v="Patna"/>
    <s v="Bihar"/>
    <s v="India"/>
    <s v="UPI"/>
    <x v="2"/>
    <s v="Standard"/>
    <x v="3"/>
    <s v="No"/>
    <s v="No"/>
  </r>
  <r>
    <x v="6571"/>
    <x v="531"/>
    <s v="CUST11702"/>
    <s v="Customer 1702"/>
    <n v="22"/>
    <s v="Returning"/>
    <s v="P1007"/>
    <s v="Mouse"/>
    <x v="0"/>
    <s v="RetailHub"/>
    <n v="2"/>
    <n v="900"/>
    <n v="15"/>
    <n v="1800"/>
    <n v="270"/>
    <n v="1530"/>
    <n v="1232.8"/>
    <n v="297.2"/>
    <x v="1"/>
    <s v="Delhi"/>
    <s v="Delhi"/>
    <s v="India"/>
    <s v="Debit Card"/>
    <x v="0"/>
    <s v="Express"/>
    <x v="0"/>
    <s v="No"/>
    <s v="No"/>
  </r>
  <r>
    <x v="6572"/>
    <x v="531"/>
    <s v="CUST12231"/>
    <s v="Customer 2231"/>
    <n v="53"/>
    <s v="Returning"/>
    <s v="P5002"/>
    <s v="Novel"/>
    <x v="1"/>
    <s v="Stationery Hub"/>
    <n v="1"/>
    <n v="400"/>
    <n v="15"/>
    <n v="400"/>
    <n v="60"/>
    <n v="340"/>
    <n v="223.56"/>
    <n v="116.44"/>
    <x v="2"/>
    <s v="Nagpur"/>
    <s v="Maharashtra"/>
    <s v="India"/>
    <s v="Cash on Delivery"/>
    <x v="1"/>
    <s v="Standard"/>
    <x v="3"/>
    <s v="No"/>
    <s v="No"/>
  </r>
  <r>
    <x v="6573"/>
    <x v="531"/>
    <s v="CUST10079"/>
    <s v="Customer 79"/>
    <n v="26"/>
    <s v="Loyal"/>
    <s v="P4005"/>
    <s v="Perfume"/>
    <x v="4"/>
    <s v="BeautyCare"/>
    <n v="2"/>
    <n v="1800"/>
    <n v="20"/>
    <n v="3600"/>
    <n v="720"/>
    <n v="2880"/>
    <n v="1748.77"/>
    <n v="1131.23"/>
    <x v="1"/>
    <s v="Bhubaneswar"/>
    <s v="Odisha"/>
    <s v="India"/>
    <s v="Wallet"/>
    <x v="1"/>
    <s v="Standard"/>
    <x v="4"/>
    <s v="No"/>
    <s v="No"/>
  </r>
  <r>
    <x v="6574"/>
    <x v="531"/>
    <s v="CUST11537"/>
    <s v="Customer 1537"/>
    <n v="41"/>
    <s v="Returning"/>
    <s v="P3005"/>
    <s v="Bedsheet Set"/>
    <x v="2"/>
    <s v="RetailHub"/>
    <n v="2"/>
    <n v="1800"/>
    <n v="0"/>
    <n v="3600"/>
    <n v="0"/>
    <n v="3600"/>
    <n v="2456.35"/>
    <n v="1143.6500000000001"/>
    <x v="1"/>
    <s v="Coimbatore"/>
    <s v="Tamil Nadu"/>
    <s v="India"/>
    <s v="Credit Card"/>
    <x v="2"/>
    <s v="Standard"/>
    <x v="0"/>
    <s v="No"/>
    <s v="No"/>
  </r>
  <r>
    <x v="6575"/>
    <x v="531"/>
    <s v="CUST11904"/>
    <s v="Customer 1904"/>
    <n v="55"/>
    <s v="Returning"/>
    <s v="P1001"/>
    <s v="Laptop"/>
    <x v="0"/>
    <s v="TechSource India"/>
    <n v="1"/>
    <n v="55000"/>
    <n v="15"/>
    <n v="55000"/>
    <n v="8250"/>
    <n v="46750"/>
    <n v="33007.29"/>
    <n v="13742.71"/>
    <x v="1"/>
    <s v="Kolkata"/>
    <s v="West Bengal"/>
    <s v="India"/>
    <s v="Net Banking"/>
    <x v="2"/>
    <s v="Express"/>
    <x v="1"/>
    <s v="No"/>
    <s v="No"/>
  </r>
  <r>
    <x v="6576"/>
    <x v="531"/>
    <s v="CUST10320"/>
    <s v="Customer 320"/>
    <n v="33"/>
    <s v="Returning"/>
    <s v="P5001"/>
    <s v="Notebook Set"/>
    <x v="1"/>
    <s v="Stationery Hub"/>
    <n v="5"/>
    <n v="500"/>
    <n v="10"/>
    <n v="2500"/>
    <n v="250"/>
    <n v="2250"/>
    <n v="1458.43"/>
    <n v="791.57"/>
    <x v="1"/>
    <s v="Coimbatore"/>
    <s v="Tamil Nadu"/>
    <s v="India"/>
    <s v="Net Banking"/>
    <x v="2"/>
    <s v="Standard"/>
    <x v="3"/>
    <s v="No"/>
    <s v="No"/>
  </r>
  <r>
    <x v="6577"/>
    <x v="531"/>
    <s v="CUST11646"/>
    <s v="Customer 1646"/>
    <n v="38"/>
    <s v="Loyal"/>
    <s v="P4002"/>
    <s v="Moisturizer"/>
    <x v="4"/>
    <s v="BeautyCare"/>
    <n v="1"/>
    <n v="650"/>
    <n v="15"/>
    <n v="650"/>
    <n v="97.5"/>
    <n v="552.5"/>
    <n v="405.09"/>
    <n v="147.41"/>
    <x v="1"/>
    <s v="Coimbatore"/>
    <s v="Tamil Nadu"/>
    <s v="India"/>
    <s v="Wallet"/>
    <x v="2"/>
    <s v="Express"/>
    <x v="0"/>
    <s v="No"/>
    <s v="No"/>
  </r>
  <r>
    <x v="6578"/>
    <x v="531"/>
    <s v="CUST12403"/>
    <s v="Customer 2403"/>
    <n v="37"/>
    <s v="New"/>
    <s v="P1005"/>
    <s v="Tablet"/>
    <x v="0"/>
    <s v="RetailHub"/>
    <n v="2"/>
    <n v="18000"/>
    <n v="5"/>
    <n v="36000"/>
    <n v="1800"/>
    <n v="34200"/>
    <n v="27144.75"/>
    <n v="7055.25"/>
    <x v="1"/>
    <s v="Bhopal"/>
    <s v="Madhya Pradesh"/>
    <s v="India"/>
    <s v="Credit Card"/>
    <x v="0"/>
    <s v="Standard"/>
    <x v="0"/>
    <s v="No"/>
    <s v="No"/>
  </r>
  <r>
    <x v="6579"/>
    <x v="531"/>
    <s v="CUST11412"/>
    <s v="Customer 1412"/>
    <n v="33"/>
    <s v="Returning"/>
    <s v="P2005"/>
    <s v="Backpack"/>
    <x v="3"/>
    <s v="Metro Supplies"/>
    <n v="6"/>
    <n v="1800"/>
    <n v="20"/>
    <n v="10800"/>
    <n v="2160"/>
    <n v="8640"/>
    <n v="6528.4"/>
    <n v="2111.6"/>
    <x v="1"/>
    <s v="Coimbatore"/>
    <s v="Tamil Nadu"/>
    <s v="India"/>
    <s v="Credit Card"/>
    <x v="0"/>
    <s v="Standard"/>
    <x v="0"/>
    <s v="No"/>
    <s v="No"/>
  </r>
  <r>
    <x v="6580"/>
    <x v="531"/>
    <s v="CUST10331"/>
    <s v="Customer 331"/>
    <n v="57"/>
    <s v="Returning"/>
    <s v="P3003"/>
    <s v="Mixer Grinder"/>
    <x v="2"/>
    <s v="Prime Distributors"/>
    <n v="4"/>
    <n v="4800"/>
    <n v="10"/>
    <n v="19200"/>
    <n v="1920"/>
    <n v="17280"/>
    <n v="12081.25"/>
    <n v="5198.75"/>
    <x v="0"/>
    <s v="Visakhapatnam"/>
    <s v="Andhra Pradesh"/>
    <s v="India"/>
    <s v="Wallet"/>
    <x v="0"/>
    <s v="Standard"/>
    <x v="0"/>
    <s v="No"/>
    <s v="No"/>
  </r>
  <r>
    <x v="6581"/>
    <x v="531"/>
    <s v="CUST10420"/>
    <s v="Customer 420"/>
    <n v="42"/>
    <s v="New"/>
    <s v="P1006"/>
    <s v="Keyboard"/>
    <x v="0"/>
    <s v="Metro Supplies"/>
    <n v="2"/>
    <n v="1800"/>
    <n v="5"/>
    <n v="3600"/>
    <n v="180"/>
    <n v="3420"/>
    <n v="1958.16"/>
    <n v="1461.84"/>
    <x v="0"/>
    <s v="Pune"/>
    <s v="Maharashtra"/>
    <s v="India"/>
    <s v="Net Banking"/>
    <x v="0"/>
    <s v="Standard"/>
    <x v="2"/>
    <s v="No"/>
    <s v="No"/>
  </r>
  <r>
    <x v="6582"/>
    <x v="531"/>
    <s v="CUST10428"/>
    <s v="Customer 428"/>
    <n v="38"/>
    <s v="New"/>
    <s v="P1002"/>
    <s v="Smartphone"/>
    <x v="0"/>
    <s v="Global Traders"/>
    <n v="2"/>
    <n v="28000"/>
    <n v="0"/>
    <n v="56000"/>
    <n v="0"/>
    <n v="56000"/>
    <n v="35114.54"/>
    <n v="20885.46"/>
    <x v="1"/>
    <s v="Indore"/>
    <s v="Madhya Pradesh"/>
    <s v="India"/>
    <s v="UPI"/>
    <x v="1"/>
    <s v="Standard"/>
    <x v="0"/>
    <s v="No"/>
    <s v="No"/>
  </r>
  <r>
    <x v="6583"/>
    <x v="531"/>
    <s v="CUST11035"/>
    <s v="Customer 1035"/>
    <n v="44"/>
    <s v="Loyal"/>
    <s v="P1003"/>
    <s v="Headphones"/>
    <x v="0"/>
    <s v="Metro Supplies"/>
    <n v="3"/>
    <n v="2500"/>
    <n v="10"/>
    <n v="7500"/>
    <n v="750"/>
    <n v="6750"/>
    <n v="3718.35"/>
    <n v="3031.65"/>
    <x v="1"/>
    <s v="Bengaluru"/>
    <s v="Karnataka"/>
    <s v="India"/>
    <s v="Debit Card"/>
    <x v="0"/>
    <s v="Standard"/>
    <x v="0"/>
    <s v="No"/>
    <s v="No"/>
  </r>
  <r>
    <x v="6584"/>
    <x v="531"/>
    <s v="CUST11878"/>
    <s v="Customer 1878"/>
    <n v="29"/>
    <s v="Returning"/>
    <s v="P2006"/>
    <s v="Womens Kurti"/>
    <x v="3"/>
    <s v="FashionMart"/>
    <n v="1"/>
    <n v="1400"/>
    <n v="10"/>
    <n v="1400"/>
    <n v="140"/>
    <n v="1260"/>
    <n v="936.57"/>
    <n v="323.43"/>
    <x v="1"/>
    <s v="Patna"/>
    <s v="Bihar"/>
    <s v="India"/>
    <s v="Net Banking"/>
    <x v="0"/>
    <s v="Standard"/>
    <x v="0"/>
    <s v="No"/>
    <s v="Yes"/>
  </r>
  <r>
    <x v="6585"/>
    <x v="531"/>
    <s v="CUST12217"/>
    <s v="Customer 2217"/>
    <n v="54"/>
    <s v="Returning"/>
    <s v="P5002"/>
    <s v="Novel"/>
    <x v="1"/>
    <s v="Stationery Hub"/>
    <n v="5"/>
    <n v="400"/>
    <n v="10"/>
    <n v="2000"/>
    <n v="200"/>
    <n v="1800"/>
    <n v="1335.09"/>
    <n v="464.91"/>
    <x v="1"/>
    <s v="Bhubaneswar"/>
    <s v="Odisha"/>
    <s v="India"/>
    <s v="Wallet"/>
    <x v="2"/>
    <s v="Standard"/>
    <x v="1"/>
    <s v="No"/>
    <s v="No"/>
  </r>
  <r>
    <x v="6586"/>
    <x v="531"/>
    <s v="CUST11568"/>
    <s v="Customer 1568"/>
    <n v="60"/>
    <s v="Returning"/>
    <s v="P4001"/>
    <s v="Face Wash"/>
    <x v="4"/>
    <s v="BeautyCare"/>
    <n v="5"/>
    <n v="450"/>
    <n v="10"/>
    <n v="2250"/>
    <n v="225"/>
    <n v="2025"/>
    <n v="1534.14"/>
    <n v="490.86"/>
    <x v="1"/>
    <s v="Delhi"/>
    <s v="Delhi"/>
    <s v="India"/>
    <s v="Wallet"/>
    <x v="0"/>
    <s v="Standard"/>
    <x v="3"/>
    <s v="No"/>
    <s v="No"/>
  </r>
  <r>
    <x v="6587"/>
    <x v="532"/>
    <s v="CUST11012"/>
    <s v="Customer 1012"/>
    <n v="19"/>
    <s v="New"/>
    <s v="P4005"/>
    <s v="Perfume"/>
    <x v="4"/>
    <s v="BeautyCare"/>
    <n v="3"/>
    <n v="1800"/>
    <n v="15"/>
    <n v="5400"/>
    <n v="810"/>
    <n v="4590"/>
    <n v="3338.84"/>
    <n v="1251.1600000000001"/>
    <x v="1"/>
    <s v="Visakhapatnam"/>
    <s v="Andhra Pradesh"/>
    <s v="India"/>
    <s v="Wallet"/>
    <x v="0"/>
    <s v="Standard"/>
    <x v="0"/>
    <s v="No"/>
    <s v="No"/>
  </r>
  <r>
    <x v="6588"/>
    <x v="532"/>
    <s v="CUST10977"/>
    <s v="Customer 977"/>
    <n v="42"/>
    <s v="Loyal"/>
    <s v="P4005"/>
    <s v="Perfume"/>
    <x v="4"/>
    <s v="BeautyCare"/>
    <n v="1"/>
    <n v="1800"/>
    <n v="15"/>
    <n v="1800"/>
    <n v="270"/>
    <n v="1530"/>
    <n v="983.2"/>
    <n v="546.79999999999995"/>
    <x v="1"/>
    <s v="Ahmedabad"/>
    <s v="Gujarat"/>
    <s v="India"/>
    <s v="Debit Card"/>
    <x v="2"/>
    <s v="Same Day"/>
    <x v="0"/>
    <s v="No"/>
    <s v="No"/>
  </r>
  <r>
    <x v="6589"/>
    <x v="532"/>
    <s v="CUST11209"/>
    <s v="Customer 1209"/>
    <n v="26"/>
    <s v="Returning"/>
    <s v="P5002"/>
    <s v="Novel"/>
    <x v="1"/>
    <s v="Stationery Hub"/>
    <n v="2"/>
    <n v="400"/>
    <n v="5"/>
    <n v="800"/>
    <n v="40"/>
    <n v="760"/>
    <n v="611.46"/>
    <n v="148.54"/>
    <x v="1"/>
    <s v="Patna"/>
    <s v="Bihar"/>
    <s v="India"/>
    <s v="Wallet"/>
    <x v="1"/>
    <s v="Standard"/>
    <x v="0"/>
    <s v="No"/>
    <s v="No"/>
  </r>
  <r>
    <x v="6590"/>
    <x v="532"/>
    <s v="CUST10797"/>
    <s v="Customer 797"/>
    <n v="43"/>
    <s v="New"/>
    <s v="P1006"/>
    <s v="Keyboard"/>
    <x v="0"/>
    <s v="Metro Supplies"/>
    <n v="3"/>
    <n v="1800"/>
    <n v="15"/>
    <n v="5400"/>
    <n v="810"/>
    <n v="4590"/>
    <n v="3466.53"/>
    <n v="1123.47"/>
    <x v="1"/>
    <s v="Bhopal"/>
    <s v="Madhya Pradesh"/>
    <s v="India"/>
    <s v="Net Banking"/>
    <x v="1"/>
    <s v="Standard"/>
    <x v="3"/>
    <s v="No"/>
    <s v="No"/>
  </r>
  <r>
    <x v="6591"/>
    <x v="532"/>
    <s v="CUST11558"/>
    <s v="Customer 1558"/>
    <n v="45"/>
    <s v="New"/>
    <s v="P1008"/>
    <s v="Monitor"/>
    <x v="0"/>
    <s v="Global Traders"/>
    <n v="1"/>
    <n v="14500"/>
    <n v="30"/>
    <n v="14500"/>
    <n v="4350"/>
    <n v="10150"/>
    <n v="5620.01"/>
    <n v="4529.99"/>
    <x v="0"/>
    <s v="Delhi"/>
    <s v="Delhi"/>
    <s v="India"/>
    <s v="UPI"/>
    <x v="1"/>
    <s v="Express"/>
    <x v="0"/>
    <s v="No"/>
    <s v="No"/>
  </r>
  <r>
    <x v="6592"/>
    <x v="532"/>
    <s v="CUST10908"/>
    <s v="Customer 908"/>
    <n v="59"/>
    <s v="New"/>
    <s v="P2002"/>
    <s v="Jeans"/>
    <x v="3"/>
    <s v="FashionMart"/>
    <n v="2"/>
    <n v="2200"/>
    <n v="25"/>
    <n v="4400"/>
    <n v="1100"/>
    <n v="3300"/>
    <n v="1937.25"/>
    <n v="1362.75"/>
    <x v="2"/>
    <s v="Lucknow"/>
    <s v="Uttar Pradesh"/>
    <s v="India"/>
    <s v="Debit Card"/>
    <x v="2"/>
    <s v="Standard"/>
    <x v="0"/>
    <s v="No"/>
    <s v="No"/>
  </r>
  <r>
    <x v="6593"/>
    <x v="532"/>
    <s v="CUST12455"/>
    <s v="Customer 2455"/>
    <n v="18"/>
    <s v="New"/>
    <s v="P5004"/>
    <s v="Pen Set"/>
    <x v="1"/>
    <s v="Stationery Hub"/>
    <n v="2"/>
    <n v="250"/>
    <n v="5"/>
    <n v="500"/>
    <n v="25"/>
    <n v="475"/>
    <n v="294.7"/>
    <n v="180.3"/>
    <x v="1"/>
    <s v="Indore"/>
    <s v="Madhya Pradesh"/>
    <s v="India"/>
    <s v="Wallet"/>
    <x v="0"/>
    <s v="Standard"/>
    <x v="0"/>
    <s v="No"/>
    <s v="No"/>
  </r>
  <r>
    <x v="6594"/>
    <x v="532"/>
    <s v="CUST12177"/>
    <s v="Customer 2177"/>
    <n v="27"/>
    <s v="New"/>
    <s v="P2003"/>
    <s v="T-Shirt"/>
    <x v="3"/>
    <s v="RetailHub"/>
    <n v="3"/>
    <n v="900"/>
    <n v="20"/>
    <n v="2700"/>
    <n v="540"/>
    <n v="2160"/>
    <n v="1207.77"/>
    <n v="952.23"/>
    <x v="1"/>
    <s v="Patna"/>
    <s v="Bihar"/>
    <s v="India"/>
    <s v="Credit Card"/>
    <x v="2"/>
    <s v="Standard"/>
    <x v="0"/>
    <s v="Yes"/>
    <s v="No"/>
  </r>
  <r>
    <x v="6595"/>
    <x v="532"/>
    <s v="CUST10246"/>
    <s v="Customer 246"/>
    <n v="57"/>
    <s v="Loyal"/>
    <s v="P5005"/>
    <s v="Desk Organizer"/>
    <x v="1"/>
    <s v="Stationery Hub"/>
    <n v="1"/>
    <n v="600"/>
    <n v="15"/>
    <n v="600"/>
    <n v="90"/>
    <n v="510"/>
    <n v="372.1"/>
    <n v="137.9"/>
    <x v="0"/>
    <s v="Bhopal"/>
    <s v="Madhya Pradesh"/>
    <s v="India"/>
    <s v="UPI"/>
    <x v="1"/>
    <s v="Standard"/>
    <x v="0"/>
    <s v="No"/>
    <s v="No"/>
  </r>
  <r>
    <x v="6596"/>
    <x v="532"/>
    <s v="CUST11056"/>
    <s v="Customer 1056"/>
    <n v="53"/>
    <s v="Loyal"/>
    <s v="P2005"/>
    <s v="Backpack"/>
    <x v="3"/>
    <s v="Metro Supplies"/>
    <n v="1"/>
    <n v="1800"/>
    <n v="20"/>
    <n v="1800"/>
    <n v="360"/>
    <n v="1440"/>
    <n v="1088.27"/>
    <n v="351.73"/>
    <x v="0"/>
    <s v="Guwahati"/>
    <s v="Assam"/>
    <s v="India"/>
    <s v="Debit Card"/>
    <x v="2"/>
    <s v="Standard"/>
    <x v="0"/>
    <s v="No"/>
    <s v="No"/>
  </r>
  <r>
    <x v="6597"/>
    <x v="532"/>
    <s v="CUST11867"/>
    <s v="Customer 1867"/>
    <n v="31"/>
    <s v="Returning"/>
    <s v="P2001"/>
    <s v="Running Shoes"/>
    <x v="3"/>
    <s v="FashionMart"/>
    <n v="1"/>
    <n v="3200"/>
    <n v="0"/>
    <n v="3200"/>
    <n v="0"/>
    <n v="3200"/>
    <n v="1949.14"/>
    <n v="1250.8599999999999"/>
    <x v="2"/>
    <s v="Kolkata"/>
    <s v="West Bengal"/>
    <s v="India"/>
    <s v="UPI"/>
    <x v="0"/>
    <s v="Standard"/>
    <x v="2"/>
    <s v="No"/>
    <s v="No"/>
  </r>
  <r>
    <x v="6598"/>
    <x v="532"/>
    <s v="CUST11645"/>
    <s v="Customer 1645"/>
    <n v="59"/>
    <s v="Loyal"/>
    <s v="P3002"/>
    <s v="Air Fryer"/>
    <x v="2"/>
    <s v="HomeNeeds"/>
    <n v="3"/>
    <n v="6500"/>
    <n v="20"/>
    <n v="19500"/>
    <n v="3900"/>
    <n v="15600"/>
    <n v="9091.09"/>
    <n v="6508.91"/>
    <x v="2"/>
    <s v="Bengaluru"/>
    <s v="Karnataka"/>
    <s v="India"/>
    <s v="UPI"/>
    <x v="0"/>
    <s v="Standard"/>
    <x v="1"/>
    <s v="No"/>
    <s v="No"/>
  </r>
  <r>
    <x v="6599"/>
    <x v="532"/>
    <s v="CUST12409"/>
    <s v="Customer 2409"/>
    <n v="26"/>
    <s v="Returning"/>
    <s v="P5004"/>
    <s v="Pen Set"/>
    <x v="1"/>
    <s v="Stationery Hub"/>
    <n v="2"/>
    <n v="250"/>
    <n v="10"/>
    <n v="500"/>
    <n v="50"/>
    <n v="450"/>
    <n v="251.87"/>
    <n v="198.13"/>
    <x v="1"/>
    <s v="Mumbai"/>
    <s v="Maharashtra"/>
    <s v="India"/>
    <s v="Net Banking"/>
    <x v="2"/>
    <s v="Express"/>
    <x v="4"/>
    <s v="No"/>
    <s v="No"/>
  </r>
  <r>
    <x v="6600"/>
    <x v="532"/>
    <s v="CUST12264"/>
    <s v="Customer 2264"/>
    <n v="57"/>
    <s v="Loyal"/>
    <s v="P3002"/>
    <s v="Air Fryer"/>
    <x v="2"/>
    <s v="HomeNeeds"/>
    <n v="1"/>
    <n v="6500"/>
    <n v="5"/>
    <n v="6500"/>
    <n v="325"/>
    <n v="6175"/>
    <n v="4424.32"/>
    <n v="1750.68"/>
    <x v="1"/>
    <s v="Chennai"/>
    <s v="Tamil Nadu"/>
    <s v="India"/>
    <s v="Wallet"/>
    <x v="2"/>
    <s v="Standard"/>
    <x v="0"/>
    <s v="No"/>
    <s v="No"/>
  </r>
  <r>
    <x v="6601"/>
    <x v="532"/>
    <s v="CUST10399"/>
    <s v="Customer 399"/>
    <n v="41"/>
    <s v="Returning"/>
    <s v="P4001"/>
    <s v="Face Wash"/>
    <x v="4"/>
    <s v="BeautyCare"/>
    <n v="4"/>
    <n v="450"/>
    <n v="5"/>
    <n v="1800"/>
    <n v="90"/>
    <n v="1710"/>
    <n v="1103.6400000000001"/>
    <n v="606.36"/>
    <x v="1"/>
    <s v="Bhubaneswar"/>
    <s v="Odisha"/>
    <s v="India"/>
    <s v="Wallet"/>
    <x v="0"/>
    <s v="Standard"/>
    <x v="0"/>
    <s v="No"/>
    <s v="No"/>
  </r>
  <r>
    <x v="6602"/>
    <x v="532"/>
    <s v="CUST10544"/>
    <s v="Customer 544"/>
    <n v="29"/>
    <s v="Returning"/>
    <s v="P4005"/>
    <s v="Perfume"/>
    <x v="4"/>
    <s v="BeautyCare"/>
    <n v="5"/>
    <n v="1800"/>
    <n v="5"/>
    <n v="9000"/>
    <n v="450"/>
    <n v="8550"/>
    <n v="5646.9"/>
    <n v="2903.1"/>
    <x v="0"/>
    <s v="Visakhapatnam"/>
    <s v="Andhra Pradesh"/>
    <s v="India"/>
    <s v="Credit Card"/>
    <x v="0"/>
    <s v="Same Day"/>
    <x v="0"/>
    <s v="No"/>
    <s v="No"/>
  </r>
  <r>
    <x v="6603"/>
    <x v="533"/>
    <s v="CUST10031"/>
    <s v="Customer 31"/>
    <n v="49"/>
    <s v="New"/>
    <s v="P2002"/>
    <s v="Jeans"/>
    <x v="3"/>
    <s v="FashionMart"/>
    <n v="1"/>
    <n v="2200"/>
    <n v="0"/>
    <n v="2200"/>
    <n v="0"/>
    <n v="2200"/>
    <n v="1636.95"/>
    <n v="563.04999999999995"/>
    <x v="1"/>
    <s v="Patna"/>
    <s v="Bihar"/>
    <s v="India"/>
    <s v="Debit Card"/>
    <x v="1"/>
    <s v="Express"/>
    <x v="2"/>
    <s v="No"/>
    <s v="No"/>
  </r>
  <r>
    <x v="6604"/>
    <x v="533"/>
    <s v="CUST10997"/>
    <s v="Customer 997"/>
    <n v="45"/>
    <s v="Returning"/>
    <s v="P2004"/>
    <s v="Jacket"/>
    <x v="3"/>
    <s v="Global Traders"/>
    <n v="4"/>
    <n v="3500"/>
    <n v="10"/>
    <n v="14000"/>
    <n v="1400"/>
    <n v="12600"/>
    <n v="7676.44"/>
    <n v="4923.5600000000004"/>
    <x v="2"/>
    <s v="Ahmedabad"/>
    <s v="Gujarat"/>
    <s v="India"/>
    <s v="Debit Card"/>
    <x v="2"/>
    <s v="Standard"/>
    <x v="4"/>
    <s v="No"/>
    <s v="No"/>
  </r>
  <r>
    <x v="6605"/>
    <x v="533"/>
    <s v="CUST10948"/>
    <s v="Customer 948"/>
    <n v="59"/>
    <s v="New"/>
    <s v="P1005"/>
    <s v="Tablet"/>
    <x v="0"/>
    <s v="RetailHub"/>
    <n v="3"/>
    <n v="18000"/>
    <n v="5"/>
    <n v="54000"/>
    <n v="2700"/>
    <n v="51300"/>
    <n v="32040.26"/>
    <n v="19259.740000000002"/>
    <x v="1"/>
    <s v="Chennai"/>
    <s v="Tamil Nadu"/>
    <s v="India"/>
    <s v="Cash on Delivery"/>
    <x v="1"/>
    <s v="Express"/>
    <x v="0"/>
    <s v="No"/>
    <s v="No"/>
  </r>
  <r>
    <x v="6606"/>
    <x v="533"/>
    <s v="CUST11773"/>
    <s v="Customer 1773"/>
    <n v="57"/>
    <s v="New"/>
    <s v="P4006"/>
    <s v="Lipstick"/>
    <x v="4"/>
    <s v="BeautyCare"/>
    <n v="2"/>
    <n v="850"/>
    <n v="10"/>
    <n v="1700"/>
    <n v="170"/>
    <n v="1530"/>
    <n v="1199.3499999999999"/>
    <n v="330.65"/>
    <x v="1"/>
    <s v="Ahmedabad"/>
    <s v="Gujarat"/>
    <s v="India"/>
    <s v="Net Banking"/>
    <x v="0"/>
    <s v="Standard"/>
    <x v="0"/>
    <s v="No"/>
    <s v="No"/>
  </r>
  <r>
    <x v="6607"/>
    <x v="533"/>
    <s v="CUST12380"/>
    <s v="Customer 2380"/>
    <n v="27"/>
    <s v="Returning"/>
    <s v="P1005"/>
    <s v="Tablet"/>
    <x v="0"/>
    <s v="RetailHub"/>
    <n v="2"/>
    <n v="18000"/>
    <n v="10"/>
    <n v="36000"/>
    <n v="3600"/>
    <n v="32400"/>
    <n v="18648.38"/>
    <n v="13751.62"/>
    <x v="0"/>
    <s v="Bhopal"/>
    <s v="Madhya Pradesh"/>
    <s v="India"/>
    <s v="Debit Card"/>
    <x v="1"/>
    <s v="Standard"/>
    <x v="0"/>
    <s v="No"/>
    <s v="No"/>
  </r>
  <r>
    <x v="6608"/>
    <x v="533"/>
    <s v="CUST10995"/>
    <s v="Customer 995"/>
    <n v="32"/>
    <s v="Returning"/>
    <s v="P4004"/>
    <s v="Shampoo"/>
    <x v="4"/>
    <s v="BeautyCare"/>
    <n v="1"/>
    <n v="550"/>
    <n v="0"/>
    <n v="550"/>
    <n v="0"/>
    <n v="550"/>
    <n v="308.52999999999997"/>
    <n v="241.47"/>
    <x v="1"/>
    <s v="Bhopal"/>
    <s v="Madhya Pradesh"/>
    <s v="India"/>
    <s v="Cash on Delivery"/>
    <x v="2"/>
    <s v="Standard"/>
    <x v="0"/>
    <s v="Yes"/>
    <s v="No"/>
  </r>
  <r>
    <x v="6609"/>
    <x v="533"/>
    <s v="CUST10051"/>
    <s v="Customer 51"/>
    <n v="53"/>
    <s v="New"/>
    <s v="P3005"/>
    <s v="Bedsheet Set"/>
    <x v="2"/>
    <s v="RetailHub"/>
    <n v="4"/>
    <n v="1800"/>
    <n v="15"/>
    <n v="7200"/>
    <n v="1080"/>
    <n v="6120"/>
    <n v="4580.92"/>
    <n v="1539.08"/>
    <x v="2"/>
    <s v="Mumbai"/>
    <s v="Maharashtra"/>
    <s v="India"/>
    <s v="UPI"/>
    <x v="1"/>
    <s v="Standard"/>
    <x v="3"/>
    <s v="No"/>
    <s v="No"/>
  </r>
  <r>
    <x v="6610"/>
    <x v="533"/>
    <s v="CUST10958"/>
    <s v="Customer 958"/>
    <n v="51"/>
    <s v="New"/>
    <s v="P5004"/>
    <s v="Pen Set"/>
    <x v="1"/>
    <s v="Stationery Hub"/>
    <n v="1"/>
    <n v="250"/>
    <n v="25"/>
    <n v="250"/>
    <n v="62.5"/>
    <n v="187.5"/>
    <n v="122.4"/>
    <n v="65.099999999999994"/>
    <x v="0"/>
    <s v="Guwahati"/>
    <s v="Assam"/>
    <s v="India"/>
    <s v="Cash on Delivery"/>
    <x v="2"/>
    <s v="Express"/>
    <x v="0"/>
    <s v="No"/>
    <s v="No"/>
  </r>
  <r>
    <x v="6611"/>
    <x v="533"/>
    <s v="CUST10615"/>
    <s v="Customer 615"/>
    <n v="43"/>
    <s v="Returning"/>
    <s v="P5005"/>
    <s v="Desk Organizer"/>
    <x v="1"/>
    <s v="Stationery Hub"/>
    <n v="1"/>
    <n v="600"/>
    <n v="0"/>
    <n v="600"/>
    <n v="0"/>
    <n v="600"/>
    <n v="351.55"/>
    <n v="248.45"/>
    <x v="0"/>
    <s v="Bhopal"/>
    <s v="Madhya Pradesh"/>
    <s v="India"/>
    <s v="Wallet"/>
    <x v="1"/>
    <s v="Express"/>
    <x v="1"/>
    <s v="No"/>
    <s v="No"/>
  </r>
  <r>
    <x v="6612"/>
    <x v="533"/>
    <s v="CUST11963"/>
    <s v="Customer 1963"/>
    <n v="28"/>
    <s v="Loyal"/>
    <s v="P3001"/>
    <s v="Coffee Maker"/>
    <x v="2"/>
    <s v="HomeNeeds"/>
    <n v="1"/>
    <n v="4200"/>
    <n v="10"/>
    <n v="4200"/>
    <n v="420"/>
    <n v="3780"/>
    <n v="2901.23"/>
    <n v="878.77"/>
    <x v="1"/>
    <s v="Pune"/>
    <s v="Maharashtra"/>
    <s v="India"/>
    <s v="UPI"/>
    <x v="0"/>
    <s v="Standard"/>
    <x v="0"/>
    <s v="Yes"/>
    <s v="No"/>
  </r>
  <r>
    <x v="6613"/>
    <x v="533"/>
    <s v="CUST10901"/>
    <s v="Customer 901"/>
    <n v="22"/>
    <s v="Loyal"/>
    <s v="P1001"/>
    <s v="Laptop"/>
    <x v="0"/>
    <s v="TechSource India"/>
    <n v="3"/>
    <n v="55000"/>
    <n v="0"/>
    <n v="165000"/>
    <n v="0"/>
    <n v="165000"/>
    <n v="98782.89"/>
    <n v="66217.11"/>
    <x v="2"/>
    <s v="Kolkata"/>
    <s v="West Bengal"/>
    <s v="India"/>
    <s v="Cash on Delivery"/>
    <x v="2"/>
    <s v="Same Day"/>
    <x v="0"/>
    <s v="No"/>
    <s v="No"/>
  </r>
  <r>
    <x v="6614"/>
    <x v="533"/>
    <s v="CUST12341"/>
    <s v="Customer 2341"/>
    <n v="25"/>
    <s v="New"/>
    <s v="P2001"/>
    <s v="Running Shoes"/>
    <x v="3"/>
    <s v="FashionMart"/>
    <n v="1"/>
    <n v="3200"/>
    <n v="5"/>
    <n v="3200"/>
    <n v="160"/>
    <n v="3040"/>
    <n v="1961.79"/>
    <n v="1078.21"/>
    <x v="1"/>
    <s v="Chennai"/>
    <s v="Tamil Nadu"/>
    <s v="India"/>
    <s v="Debit Card"/>
    <x v="0"/>
    <s v="Same Day"/>
    <x v="0"/>
    <s v="No"/>
    <s v="No"/>
  </r>
  <r>
    <x v="6615"/>
    <x v="533"/>
    <s v="CUST11428"/>
    <s v="Customer 1428"/>
    <n v="41"/>
    <s v="New"/>
    <s v="P1002"/>
    <s v="Smartphone"/>
    <x v="0"/>
    <s v="Global Traders"/>
    <n v="3"/>
    <n v="28000"/>
    <n v="0"/>
    <n v="84000"/>
    <n v="0"/>
    <n v="84000"/>
    <n v="62271.25"/>
    <n v="21728.75"/>
    <x v="2"/>
    <s v="Jaipur"/>
    <s v="Rajasthan"/>
    <s v="India"/>
    <s v="Debit Card"/>
    <x v="0"/>
    <s v="Standard"/>
    <x v="1"/>
    <s v="No"/>
    <s v="No"/>
  </r>
  <r>
    <x v="6616"/>
    <x v="533"/>
    <s v="CUST11153"/>
    <s v="Customer 1153"/>
    <n v="42"/>
    <s v="Returning"/>
    <s v="P2008"/>
    <s v="Formal Shirt"/>
    <x v="3"/>
    <s v="Global Traders"/>
    <n v="1"/>
    <n v="1700"/>
    <n v="20"/>
    <n v="1700"/>
    <n v="340"/>
    <n v="1360"/>
    <n v="890.15"/>
    <n v="469.85"/>
    <x v="0"/>
    <s v="Visakhapatnam"/>
    <s v="Andhra Pradesh"/>
    <s v="India"/>
    <s v="Credit Card"/>
    <x v="2"/>
    <s v="Express"/>
    <x v="2"/>
    <s v="No"/>
    <s v="No"/>
  </r>
  <r>
    <x v="6617"/>
    <x v="533"/>
    <s v="CUST11378"/>
    <s v="Customer 1378"/>
    <n v="22"/>
    <s v="New"/>
    <s v="P3004"/>
    <s v="Cookware Set"/>
    <x v="2"/>
    <s v="HomeNeeds"/>
    <n v="3"/>
    <n v="3500"/>
    <n v="0"/>
    <n v="10500"/>
    <n v="0"/>
    <n v="10500"/>
    <n v="8135.04"/>
    <n v="2364.96"/>
    <x v="1"/>
    <s v="Coimbatore"/>
    <s v="Tamil Nadu"/>
    <s v="India"/>
    <s v="Net Banking"/>
    <x v="1"/>
    <s v="Standard"/>
    <x v="0"/>
    <s v="No"/>
    <s v="No"/>
  </r>
  <r>
    <x v="6618"/>
    <x v="533"/>
    <s v="CUST11846"/>
    <s v="Customer 1846"/>
    <n v="27"/>
    <s v="New"/>
    <s v="P4004"/>
    <s v="Shampoo"/>
    <x v="4"/>
    <s v="BeautyCare"/>
    <n v="4"/>
    <n v="550"/>
    <n v="10"/>
    <n v="2200"/>
    <n v="220"/>
    <n v="1980"/>
    <n v="1469.54"/>
    <n v="510.46"/>
    <x v="2"/>
    <s v="Pune"/>
    <s v="Maharashtra"/>
    <s v="India"/>
    <s v="Wallet"/>
    <x v="1"/>
    <s v="Standard"/>
    <x v="1"/>
    <s v="No"/>
    <s v="No"/>
  </r>
  <r>
    <x v="6619"/>
    <x v="534"/>
    <s v="CUST12081"/>
    <s v="Customer 2081"/>
    <n v="23"/>
    <s v="Returning"/>
    <s v="P3003"/>
    <s v="Mixer Grinder"/>
    <x v="2"/>
    <s v="Prime Distributors"/>
    <n v="1"/>
    <n v="4800"/>
    <n v="5"/>
    <n v="4800"/>
    <n v="240"/>
    <n v="4560"/>
    <n v="3465.36"/>
    <n v="1094.6400000000001"/>
    <x v="1"/>
    <s v="Bhubaneswar"/>
    <s v="Odisha"/>
    <s v="India"/>
    <s v="Debit Card"/>
    <x v="2"/>
    <s v="Standard"/>
    <x v="0"/>
    <s v="No"/>
    <s v="No"/>
  </r>
  <r>
    <x v="6620"/>
    <x v="534"/>
    <s v="CUST12415"/>
    <s v="Customer 2415"/>
    <n v="29"/>
    <s v="New"/>
    <s v="P2004"/>
    <s v="Jacket"/>
    <x v="3"/>
    <s v="Global Traders"/>
    <n v="1"/>
    <n v="3500"/>
    <n v="0"/>
    <n v="3500"/>
    <n v="0"/>
    <n v="3500"/>
    <n v="2330.7600000000002"/>
    <n v="1169.24"/>
    <x v="1"/>
    <s v="Pune"/>
    <s v="Maharashtra"/>
    <s v="India"/>
    <s v="Debit Card"/>
    <x v="0"/>
    <s v="Standard"/>
    <x v="0"/>
    <s v="No"/>
    <s v="No"/>
  </r>
  <r>
    <x v="6621"/>
    <x v="534"/>
    <s v="CUST12255"/>
    <s v="Customer 2255"/>
    <n v="41"/>
    <s v="Returning"/>
    <s v="P4004"/>
    <s v="Shampoo"/>
    <x v="4"/>
    <s v="BeautyCare"/>
    <n v="2"/>
    <n v="550"/>
    <n v="0"/>
    <n v="1100"/>
    <n v="0"/>
    <n v="1100"/>
    <n v="748.55"/>
    <n v="351.45"/>
    <x v="1"/>
    <s v="Chennai"/>
    <s v="Tamil Nadu"/>
    <s v="India"/>
    <s v="Debit Card"/>
    <x v="2"/>
    <s v="Standard"/>
    <x v="0"/>
    <s v="No"/>
    <s v="No"/>
  </r>
  <r>
    <x v="6622"/>
    <x v="534"/>
    <s v="CUST11672"/>
    <s v="Customer 1672"/>
    <n v="25"/>
    <s v="New"/>
    <s v="P3005"/>
    <s v="Bedsheet Set"/>
    <x v="2"/>
    <s v="RetailHub"/>
    <n v="2"/>
    <n v="1800"/>
    <n v="25"/>
    <n v="3600"/>
    <n v="900"/>
    <n v="2700"/>
    <n v="2181.4"/>
    <n v="518.6"/>
    <x v="1"/>
    <s v="Chandigarh"/>
    <s v="Chandigarh"/>
    <s v="India"/>
    <s v="Cash on Delivery"/>
    <x v="0"/>
    <s v="Express"/>
    <x v="0"/>
    <s v="No"/>
    <s v="No"/>
  </r>
  <r>
    <x v="6623"/>
    <x v="534"/>
    <s v="CUST10815"/>
    <s v="Customer 815"/>
    <n v="37"/>
    <s v="Returning"/>
    <s v="P1007"/>
    <s v="Mouse"/>
    <x v="0"/>
    <s v="RetailHub"/>
    <n v="1"/>
    <n v="900"/>
    <n v="10"/>
    <n v="900"/>
    <n v="90"/>
    <n v="810"/>
    <n v="629.19000000000005"/>
    <n v="180.81"/>
    <x v="1"/>
    <s v="Nagpur"/>
    <s v="Maharashtra"/>
    <s v="India"/>
    <s v="UPI"/>
    <x v="2"/>
    <s v="Same Day"/>
    <x v="0"/>
    <s v="No"/>
    <s v="No"/>
  </r>
  <r>
    <x v="6624"/>
    <x v="534"/>
    <s v="CUST10600"/>
    <s v="Customer 600"/>
    <n v="31"/>
    <s v="Returning"/>
    <s v="P2003"/>
    <s v="T-Shirt"/>
    <x v="3"/>
    <s v="RetailHub"/>
    <n v="1"/>
    <n v="900"/>
    <n v="0"/>
    <n v="900"/>
    <n v="0"/>
    <n v="900"/>
    <n v="505.24"/>
    <n v="394.76"/>
    <x v="1"/>
    <s v="Guwahati"/>
    <s v="Assam"/>
    <s v="India"/>
    <s v="Debit Card"/>
    <x v="2"/>
    <s v="Express"/>
    <x v="0"/>
    <s v="No"/>
    <s v="No"/>
  </r>
  <r>
    <x v="6625"/>
    <x v="534"/>
    <s v="CUST10948"/>
    <s v="Customer 948"/>
    <n v="36"/>
    <s v="Returning"/>
    <s v="P2005"/>
    <s v="Backpack"/>
    <x v="3"/>
    <s v="Metro Supplies"/>
    <n v="4"/>
    <n v="1800"/>
    <n v="25"/>
    <n v="7200"/>
    <n v="1800"/>
    <n v="5400"/>
    <n v="4253.3599999999997"/>
    <n v="1146.6400000000001"/>
    <x v="1"/>
    <s v="Indore"/>
    <s v="Madhya Pradesh"/>
    <s v="India"/>
    <s v="UPI"/>
    <x v="0"/>
    <s v="Standard"/>
    <x v="0"/>
    <s v="No"/>
    <s v="Yes"/>
  </r>
  <r>
    <x v="6626"/>
    <x v="534"/>
    <s v="CUST10901"/>
    <s v="Customer 901"/>
    <n v="33"/>
    <s v="Returning"/>
    <s v="P2007"/>
    <s v="Saree"/>
    <x v="3"/>
    <s v="FashionMart"/>
    <n v="3"/>
    <n v="2600"/>
    <n v="0"/>
    <n v="7800"/>
    <n v="0"/>
    <n v="7800"/>
    <n v="6305.08"/>
    <n v="1494.92"/>
    <x v="0"/>
    <s v="Delhi"/>
    <s v="Delhi"/>
    <s v="India"/>
    <s v="Credit Card"/>
    <x v="2"/>
    <s v="Same Day"/>
    <x v="0"/>
    <s v="No"/>
    <s v="No"/>
  </r>
  <r>
    <x v="6627"/>
    <x v="534"/>
    <s v="CUST11443"/>
    <s v="Customer 1443"/>
    <n v="51"/>
    <s v="Returning"/>
    <s v="P5001"/>
    <s v="Notebook Set"/>
    <x v="1"/>
    <s v="Stationery Hub"/>
    <n v="3"/>
    <n v="500"/>
    <n v="5"/>
    <n v="1500"/>
    <n v="75"/>
    <n v="1425"/>
    <n v="859.26"/>
    <n v="565.74"/>
    <x v="1"/>
    <s v="Surat"/>
    <s v="Gujarat"/>
    <s v="India"/>
    <s v="Wallet"/>
    <x v="1"/>
    <s v="Express"/>
    <x v="0"/>
    <s v="No"/>
    <s v="No"/>
  </r>
  <r>
    <x v="6628"/>
    <x v="534"/>
    <s v="CUST12213"/>
    <s v="Customer 2213"/>
    <n v="37"/>
    <s v="Returning"/>
    <s v="P1006"/>
    <s v="Keyboard"/>
    <x v="0"/>
    <s v="Metro Supplies"/>
    <n v="1"/>
    <n v="1800"/>
    <n v="10"/>
    <n v="1800"/>
    <n v="180"/>
    <n v="1620"/>
    <n v="1110.07"/>
    <n v="509.93"/>
    <x v="1"/>
    <s v="Bhubaneswar"/>
    <s v="Odisha"/>
    <s v="India"/>
    <s v="UPI"/>
    <x v="1"/>
    <s v="Standard"/>
    <x v="0"/>
    <s v="No"/>
    <s v="No"/>
  </r>
  <r>
    <x v="6629"/>
    <x v="534"/>
    <s v="CUST10987"/>
    <s v="Customer 987"/>
    <n v="26"/>
    <s v="Returning"/>
    <s v="P2001"/>
    <s v="Running Shoes"/>
    <x v="3"/>
    <s v="FashionMart"/>
    <n v="1"/>
    <n v="3200"/>
    <n v="10"/>
    <n v="3200"/>
    <n v="320"/>
    <n v="2880"/>
    <n v="1993.12"/>
    <n v="886.88"/>
    <x v="1"/>
    <s v="Pune"/>
    <s v="Maharashtra"/>
    <s v="India"/>
    <s v="Debit Card"/>
    <x v="1"/>
    <s v="Standard"/>
    <x v="0"/>
    <s v="No"/>
    <s v="No"/>
  </r>
  <r>
    <x v="6630"/>
    <x v="535"/>
    <s v="CUST12469"/>
    <s v="Customer 2469"/>
    <n v="19"/>
    <s v="Returning"/>
    <s v="P5002"/>
    <s v="Novel"/>
    <x v="1"/>
    <s v="Stationery Hub"/>
    <n v="2"/>
    <n v="400"/>
    <n v="0"/>
    <n v="800"/>
    <n v="0"/>
    <n v="800"/>
    <n v="481.02"/>
    <n v="318.98"/>
    <x v="0"/>
    <s v="Patna"/>
    <s v="Bihar"/>
    <s v="India"/>
    <s v="Wallet"/>
    <x v="2"/>
    <s v="Standard"/>
    <x v="0"/>
    <s v="No"/>
    <s v="No"/>
  </r>
  <r>
    <x v="6631"/>
    <x v="535"/>
    <s v="CUST10333"/>
    <s v="Customer 333"/>
    <n v="20"/>
    <s v="Returning"/>
    <s v="P1006"/>
    <s v="Keyboard"/>
    <x v="0"/>
    <s v="Metro Supplies"/>
    <n v="3"/>
    <n v="1800"/>
    <n v="30"/>
    <n v="5400"/>
    <n v="1620"/>
    <n v="3780"/>
    <n v="2141.9499999999998"/>
    <n v="1638.05"/>
    <x v="1"/>
    <s v="Jaipur"/>
    <s v="Rajasthan"/>
    <s v="India"/>
    <s v="Wallet"/>
    <x v="0"/>
    <s v="Express"/>
    <x v="1"/>
    <s v="No"/>
    <s v="No"/>
  </r>
  <r>
    <x v="6632"/>
    <x v="535"/>
    <s v="CUST11373"/>
    <s v="Customer 1373"/>
    <n v="39"/>
    <s v="New"/>
    <s v="P4004"/>
    <s v="Shampoo"/>
    <x v="4"/>
    <s v="BeautyCare"/>
    <n v="1"/>
    <n v="550"/>
    <n v="25"/>
    <n v="550"/>
    <n v="137.5"/>
    <n v="412.5"/>
    <n v="234.17"/>
    <n v="178.33"/>
    <x v="0"/>
    <s v="Patna"/>
    <s v="Bihar"/>
    <s v="India"/>
    <s v="Wallet"/>
    <x v="0"/>
    <s v="Standard"/>
    <x v="2"/>
    <s v="No"/>
    <s v="No"/>
  </r>
  <r>
    <x v="6633"/>
    <x v="535"/>
    <s v="CUST11952"/>
    <s v="Customer 1952"/>
    <n v="26"/>
    <s v="Returning"/>
    <s v="P4005"/>
    <s v="Perfume"/>
    <x v="4"/>
    <s v="BeautyCare"/>
    <n v="1"/>
    <n v="1800"/>
    <n v="25"/>
    <n v="1800"/>
    <n v="450"/>
    <n v="1350"/>
    <n v="1034.71"/>
    <n v="315.29000000000002"/>
    <x v="1"/>
    <s v="Ahmedabad"/>
    <s v="Gujarat"/>
    <s v="India"/>
    <s v="UPI"/>
    <x v="0"/>
    <s v="Same Day"/>
    <x v="0"/>
    <s v="No"/>
    <s v="No"/>
  </r>
  <r>
    <x v="6634"/>
    <x v="535"/>
    <s v="CUST12453"/>
    <s v="Customer 2453"/>
    <n v="57"/>
    <s v="Returning"/>
    <s v="P4003"/>
    <s v="Sunscreen"/>
    <x v="4"/>
    <s v="BeautyCare"/>
    <n v="1"/>
    <n v="700"/>
    <n v="20"/>
    <n v="700"/>
    <n v="140"/>
    <n v="560"/>
    <n v="455"/>
    <n v="105"/>
    <x v="1"/>
    <s v="Patna"/>
    <s v="Bihar"/>
    <s v="India"/>
    <s v="Wallet"/>
    <x v="2"/>
    <s v="Express"/>
    <x v="2"/>
    <s v="No"/>
    <s v="No"/>
  </r>
  <r>
    <x v="6635"/>
    <x v="535"/>
    <s v="CUST11289"/>
    <s v="Customer 1289"/>
    <n v="40"/>
    <s v="Returning"/>
    <s v="P2006"/>
    <s v="Womens Kurti"/>
    <x v="3"/>
    <s v="FashionMart"/>
    <n v="1"/>
    <n v="1400"/>
    <n v="5"/>
    <n v="1400"/>
    <n v="70"/>
    <n v="1330"/>
    <n v="1045.73"/>
    <n v="284.27"/>
    <x v="1"/>
    <s v="Bengaluru"/>
    <s v="Karnataka"/>
    <s v="India"/>
    <s v="Cash on Delivery"/>
    <x v="0"/>
    <s v="Standard"/>
    <x v="1"/>
    <s v="No"/>
    <s v="No"/>
  </r>
  <r>
    <x v="6636"/>
    <x v="535"/>
    <s v="CUST11318"/>
    <s v="Customer 1318"/>
    <n v="27"/>
    <s v="Loyal"/>
    <s v="P1001"/>
    <s v="Laptop"/>
    <x v="0"/>
    <s v="TechSource India"/>
    <n v="3"/>
    <n v="55000"/>
    <n v="0"/>
    <n v="165000"/>
    <n v="0"/>
    <n v="165000"/>
    <n v="116259.88"/>
    <n v="48740.12"/>
    <x v="0"/>
    <s v="Kolkata"/>
    <s v="West Bengal"/>
    <s v="India"/>
    <s v="Wallet"/>
    <x v="0"/>
    <s v="Standard"/>
    <x v="0"/>
    <s v="No"/>
    <s v="No"/>
  </r>
  <r>
    <x v="6637"/>
    <x v="535"/>
    <s v="CUST11987"/>
    <s v="Customer 1987"/>
    <n v="41"/>
    <s v="New"/>
    <s v="P3001"/>
    <s v="Coffee Maker"/>
    <x v="2"/>
    <s v="HomeNeeds"/>
    <n v="1"/>
    <n v="4200"/>
    <n v="0"/>
    <n v="4200"/>
    <n v="0"/>
    <n v="4200"/>
    <n v="2351.4299999999998"/>
    <n v="1848.57"/>
    <x v="1"/>
    <s v="Bhubaneswar"/>
    <s v="Odisha"/>
    <s v="India"/>
    <s v="Debit Card"/>
    <x v="1"/>
    <s v="Standard"/>
    <x v="0"/>
    <s v="No"/>
    <s v="No"/>
  </r>
  <r>
    <x v="6638"/>
    <x v="535"/>
    <s v="CUST11604"/>
    <s v="Customer 1604"/>
    <n v="19"/>
    <s v="Returning"/>
    <s v="P1004"/>
    <s v="Smartwatch"/>
    <x v="0"/>
    <s v="TechSource India"/>
    <n v="5"/>
    <n v="6500"/>
    <n v="25"/>
    <n v="32500"/>
    <n v="8125"/>
    <n v="24375"/>
    <n v="13690.4"/>
    <n v="10684.6"/>
    <x v="1"/>
    <s v="Visakhapatnam"/>
    <s v="Andhra Pradesh"/>
    <s v="India"/>
    <s v="Debit Card"/>
    <x v="0"/>
    <s v="Standard"/>
    <x v="0"/>
    <s v="No"/>
    <s v="No"/>
  </r>
  <r>
    <x v="6639"/>
    <x v="535"/>
    <s v="CUST10768"/>
    <s v="Customer 768"/>
    <n v="40"/>
    <s v="Returning"/>
    <s v="P2007"/>
    <s v="Saree"/>
    <x v="3"/>
    <s v="FashionMart"/>
    <n v="3"/>
    <n v="2600"/>
    <n v="0"/>
    <n v="7800"/>
    <n v="0"/>
    <n v="7800"/>
    <n v="4610.68"/>
    <n v="3189.32"/>
    <x v="0"/>
    <s v="Indore"/>
    <s v="Madhya Pradesh"/>
    <s v="India"/>
    <s v="Wallet"/>
    <x v="2"/>
    <s v="Standard"/>
    <x v="3"/>
    <s v="No"/>
    <s v="No"/>
  </r>
  <r>
    <x v="6640"/>
    <x v="535"/>
    <s v="CUST10784"/>
    <s v="Customer 784"/>
    <n v="29"/>
    <s v="Returning"/>
    <s v="P1009"/>
    <s v="Power Bank"/>
    <x v="0"/>
    <s v="Prime Distributors"/>
    <n v="2"/>
    <n v="1600"/>
    <n v="25"/>
    <n v="3200"/>
    <n v="800"/>
    <n v="2400"/>
    <n v="1587.09"/>
    <n v="812.91"/>
    <x v="1"/>
    <s v="Patna"/>
    <s v="Bihar"/>
    <s v="India"/>
    <s v="Debit Card"/>
    <x v="2"/>
    <s v="Standard"/>
    <x v="0"/>
    <s v="No"/>
    <s v="No"/>
  </r>
  <r>
    <x v="6641"/>
    <x v="535"/>
    <s v="CUST11163"/>
    <s v="Customer 1163"/>
    <n v="32"/>
    <s v="New"/>
    <s v="P5001"/>
    <s v="Notebook Set"/>
    <x v="1"/>
    <s v="Stationery Hub"/>
    <n v="3"/>
    <n v="500"/>
    <n v="15"/>
    <n v="1500"/>
    <n v="225"/>
    <n v="1275"/>
    <n v="1006.95"/>
    <n v="268.05"/>
    <x v="1"/>
    <s v="Patna"/>
    <s v="Bihar"/>
    <s v="India"/>
    <s v="Credit Card"/>
    <x v="2"/>
    <s v="Standard"/>
    <x v="1"/>
    <s v="No"/>
    <s v="No"/>
  </r>
  <r>
    <x v="6642"/>
    <x v="535"/>
    <s v="CUST12105"/>
    <s v="Customer 2105"/>
    <n v="60"/>
    <s v="Returning"/>
    <s v="P1005"/>
    <s v="Tablet"/>
    <x v="0"/>
    <s v="RetailHub"/>
    <n v="3"/>
    <n v="18000"/>
    <n v="10"/>
    <n v="54000"/>
    <n v="5400"/>
    <n v="48600"/>
    <n v="37277.379999999997"/>
    <n v="11322.62"/>
    <x v="1"/>
    <s v="Lucknow"/>
    <s v="Uttar Pradesh"/>
    <s v="India"/>
    <s v="Debit Card"/>
    <x v="0"/>
    <s v="Express"/>
    <x v="0"/>
    <s v="No"/>
    <s v="No"/>
  </r>
  <r>
    <x v="6643"/>
    <x v="535"/>
    <s v="CUST10929"/>
    <s v="Customer 929"/>
    <n v="33"/>
    <s v="New"/>
    <s v="P2006"/>
    <s v="Womens Kurti"/>
    <x v="3"/>
    <s v="FashionMart"/>
    <n v="1"/>
    <n v="1400"/>
    <n v="5"/>
    <n v="1400"/>
    <n v="70"/>
    <n v="1330"/>
    <n v="992.84"/>
    <n v="337.16"/>
    <x v="1"/>
    <s v="Kolkata"/>
    <s v="West Bengal"/>
    <s v="India"/>
    <s v="Wallet"/>
    <x v="0"/>
    <s v="Standard"/>
    <x v="0"/>
    <s v="No"/>
    <s v="No"/>
  </r>
  <r>
    <x v="6644"/>
    <x v="535"/>
    <s v="CUST10694"/>
    <s v="Customer 694"/>
    <n v="58"/>
    <s v="New"/>
    <s v="P5001"/>
    <s v="Notebook Set"/>
    <x v="1"/>
    <s v="Stationery Hub"/>
    <n v="4"/>
    <n v="500"/>
    <n v="15"/>
    <n v="2000"/>
    <n v="300"/>
    <n v="1700"/>
    <n v="1119.3800000000001"/>
    <n v="580.62"/>
    <x v="1"/>
    <s v="Chandigarh"/>
    <s v="Chandigarh"/>
    <s v="India"/>
    <s v="UPI"/>
    <x v="0"/>
    <s v="Standard"/>
    <x v="0"/>
    <s v="No"/>
    <s v="No"/>
  </r>
  <r>
    <x v="6645"/>
    <x v="536"/>
    <s v="CUST10152"/>
    <s v="Customer 152"/>
    <n v="26"/>
    <s v="Returning"/>
    <s v="P3007"/>
    <s v="Vacuum Cleaner"/>
    <x v="2"/>
    <s v="Global Traders"/>
    <n v="4"/>
    <n v="8500"/>
    <n v="15"/>
    <n v="34000"/>
    <n v="5100"/>
    <n v="28900"/>
    <n v="19571.75"/>
    <n v="9328.25"/>
    <x v="2"/>
    <s v="Mumbai"/>
    <s v="Maharashtra"/>
    <s v="India"/>
    <s v="Net Banking"/>
    <x v="2"/>
    <s v="Standard"/>
    <x v="0"/>
    <s v="No"/>
    <s v="No"/>
  </r>
  <r>
    <x v="6646"/>
    <x v="536"/>
    <s v="CUST10984"/>
    <s v="Customer 984"/>
    <n v="22"/>
    <s v="Returning"/>
    <s v="P4002"/>
    <s v="Moisturizer"/>
    <x v="4"/>
    <s v="BeautyCare"/>
    <n v="1"/>
    <n v="650"/>
    <n v="25"/>
    <n v="650"/>
    <n v="162.5"/>
    <n v="487.5"/>
    <n v="272.49"/>
    <n v="215.01"/>
    <x v="1"/>
    <s v="Chennai"/>
    <s v="Tamil Nadu"/>
    <s v="India"/>
    <s v="Debit Card"/>
    <x v="0"/>
    <s v="Standard"/>
    <x v="0"/>
    <s v="No"/>
    <s v="No"/>
  </r>
  <r>
    <x v="6647"/>
    <x v="536"/>
    <s v="CUST11420"/>
    <s v="Customer 1420"/>
    <n v="31"/>
    <s v="Loyal"/>
    <s v="P4002"/>
    <s v="Moisturizer"/>
    <x v="4"/>
    <s v="BeautyCare"/>
    <n v="2"/>
    <n v="650"/>
    <n v="15"/>
    <n v="1300"/>
    <n v="195"/>
    <n v="1105"/>
    <n v="712.83"/>
    <n v="392.17"/>
    <x v="1"/>
    <s v="Lucknow"/>
    <s v="Uttar Pradesh"/>
    <s v="India"/>
    <s v="UPI"/>
    <x v="1"/>
    <s v="Standard"/>
    <x v="0"/>
    <s v="No"/>
    <s v="No"/>
  </r>
  <r>
    <x v="6648"/>
    <x v="536"/>
    <s v="CUST10604"/>
    <s v="Customer 604"/>
    <n v="30"/>
    <s v="Returning"/>
    <s v="P1005"/>
    <s v="Tablet"/>
    <x v="0"/>
    <s v="RetailHub"/>
    <n v="1"/>
    <n v="18000"/>
    <n v="0"/>
    <n v="18000"/>
    <n v="0"/>
    <n v="18000"/>
    <n v="14158.29"/>
    <n v="3841.71"/>
    <x v="1"/>
    <s v="Indore"/>
    <s v="Madhya Pradesh"/>
    <s v="India"/>
    <s v="Cash on Delivery"/>
    <x v="0"/>
    <s v="Standard"/>
    <x v="1"/>
    <s v="No"/>
    <s v="No"/>
  </r>
  <r>
    <x v="6649"/>
    <x v="536"/>
    <s v="CUST11228"/>
    <s v="Customer 1228"/>
    <n v="24"/>
    <s v="Returning"/>
    <s v="P2008"/>
    <s v="Formal Shirt"/>
    <x v="3"/>
    <s v="Global Traders"/>
    <n v="2"/>
    <n v="1700"/>
    <n v="20"/>
    <n v="3400"/>
    <n v="680"/>
    <n v="2720"/>
    <n v="1550.93"/>
    <n v="1169.07"/>
    <x v="0"/>
    <s v="Kolkata"/>
    <s v="West Bengal"/>
    <s v="India"/>
    <s v="Wallet"/>
    <x v="2"/>
    <s v="Standard"/>
    <x v="4"/>
    <s v="No"/>
    <s v="No"/>
  </r>
  <r>
    <x v="6650"/>
    <x v="536"/>
    <s v="CUST12332"/>
    <s v="Customer 2332"/>
    <n v="47"/>
    <s v="Returning"/>
    <s v="P3006"/>
    <s v="Water Bottle"/>
    <x v="2"/>
    <s v="Metro Supplies"/>
    <n v="2"/>
    <n v="700"/>
    <n v="10"/>
    <n v="1400"/>
    <n v="140"/>
    <n v="1260"/>
    <n v="756.96"/>
    <n v="503.04"/>
    <x v="1"/>
    <s v="Guwahati"/>
    <s v="Assam"/>
    <s v="India"/>
    <s v="Cash on Delivery"/>
    <x v="1"/>
    <s v="Standard"/>
    <x v="0"/>
    <s v="No"/>
    <s v="No"/>
  </r>
  <r>
    <x v="6651"/>
    <x v="536"/>
    <s v="CUST10835"/>
    <s v="Customer 835"/>
    <n v="20"/>
    <s v="Returning"/>
    <s v="P4002"/>
    <s v="Moisturizer"/>
    <x v="4"/>
    <s v="BeautyCare"/>
    <n v="3"/>
    <n v="650"/>
    <n v="15"/>
    <n v="1950"/>
    <n v="292.5"/>
    <n v="1657.5"/>
    <n v="1039.7"/>
    <n v="617.79999999999995"/>
    <x v="1"/>
    <s v="Visakhapatnam"/>
    <s v="Andhra Pradesh"/>
    <s v="India"/>
    <s v="Net Banking"/>
    <x v="1"/>
    <s v="Express"/>
    <x v="1"/>
    <s v="No"/>
    <s v="No"/>
  </r>
  <r>
    <x v="6652"/>
    <x v="536"/>
    <s v="CUST11031"/>
    <s v="Customer 1031"/>
    <n v="28"/>
    <s v="New"/>
    <s v="P1007"/>
    <s v="Mouse"/>
    <x v="0"/>
    <s v="RetailHub"/>
    <n v="2"/>
    <n v="900"/>
    <n v="15"/>
    <n v="1800"/>
    <n v="270"/>
    <n v="1530"/>
    <n v="925.09"/>
    <n v="604.91"/>
    <x v="2"/>
    <s v="Bengaluru"/>
    <s v="Karnataka"/>
    <s v="India"/>
    <s v="Wallet"/>
    <x v="1"/>
    <s v="Express"/>
    <x v="0"/>
    <s v="No"/>
    <s v="No"/>
  </r>
  <r>
    <x v="6653"/>
    <x v="536"/>
    <s v="CUST10020"/>
    <s v="Customer 20"/>
    <n v="42"/>
    <s v="Returning"/>
    <s v="P4005"/>
    <s v="Perfume"/>
    <x v="4"/>
    <s v="BeautyCare"/>
    <n v="1"/>
    <n v="1800"/>
    <n v="20"/>
    <n v="1800"/>
    <n v="360"/>
    <n v="1440"/>
    <n v="824.24"/>
    <n v="615.76"/>
    <x v="1"/>
    <s v="Kolkata"/>
    <s v="West Bengal"/>
    <s v="India"/>
    <s v="Debit Card"/>
    <x v="2"/>
    <s v="Standard"/>
    <x v="3"/>
    <s v="No"/>
    <s v="Yes"/>
  </r>
  <r>
    <x v="6654"/>
    <x v="536"/>
    <s v="CUST12011"/>
    <s v="Customer 2011"/>
    <n v="47"/>
    <s v="Returning"/>
    <s v="P2004"/>
    <s v="Jacket"/>
    <x v="3"/>
    <s v="Global Traders"/>
    <n v="1"/>
    <n v="3500"/>
    <n v="0"/>
    <n v="3500"/>
    <n v="0"/>
    <n v="3500"/>
    <n v="2732.65"/>
    <n v="767.35"/>
    <x v="1"/>
    <s v="Jaipur"/>
    <s v="Rajasthan"/>
    <s v="India"/>
    <s v="Cash on Delivery"/>
    <x v="2"/>
    <s v="Express"/>
    <x v="0"/>
    <s v="No"/>
    <s v="No"/>
  </r>
  <r>
    <x v="6655"/>
    <x v="536"/>
    <s v="CUST10617"/>
    <s v="Customer 617"/>
    <n v="42"/>
    <s v="Returning"/>
    <s v="P4004"/>
    <s v="Shampoo"/>
    <x v="4"/>
    <s v="BeautyCare"/>
    <n v="2"/>
    <n v="550"/>
    <n v="5"/>
    <n v="1100"/>
    <n v="55"/>
    <n v="1045"/>
    <n v="794.81"/>
    <n v="250.19"/>
    <x v="0"/>
    <s v="Bengaluru"/>
    <s v="Karnataka"/>
    <s v="India"/>
    <s v="UPI"/>
    <x v="1"/>
    <s v="Standard"/>
    <x v="0"/>
    <s v="No"/>
    <s v="No"/>
  </r>
  <r>
    <x v="6656"/>
    <x v="536"/>
    <s v="CUST11232"/>
    <s v="Customer 1232"/>
    <n v="25"/>
    <s v="Returning"/>
    <s v="P1006"/>
    <s v="Keyboard"/>
    <x v="0"/>
    <s v="Metro Supplies"/>
    <n v="2"/>
    <n v="1800"/>
    <n v="5"/>
    <n v="3600"/>
    <n v="180"/>
    <n v="3420"/>
    <n v="2042.46"/>
    <n v="1377.54"/>
    <x v="1"/>
    <s v="Bhopal"/>
    <s v="Madhya Pradesh"/>
    <s v="India"/>
    <s v="Cash on Delivery"/>
    <x v="0"/>
    <s v="Express"/>
    <x v="0"/>
    <s v="No"/>
    <s v="No"/>
  </r>
  <r>
    <x v="6657"/>
    <x v="536"/>
    <s v="CUST12219"/>
    <s v="Customer 2219"/>
    <n v="43"/>
    <s v="Returning"/>
    <s v="P1010"/>
    <s v="Bluetooth Speaker"/>
    <x v="0"/>
    <s v="Prime Distributors"/>
    <n v="1"/>
    <n v="3200"/>
    <n v="10"/>
    <n v="3200"/>
    <n v="320"/>
    <n v="2880"/>
    <n v="1757.58"/>
    <n v="1122.42"/>
    <x v="1"/>
    <s v="Visakhapatnam"/>
    <s v="Andhra Pradesh"/>
    <s v="India"/>
    <s v="Net Banking"/>
    <x v="1"/>
    <s v="Express"/>
    <x v="0"/>
    <s v="No"/>
    <s v="No"/>
  </r>
  <r>
    <x v="6658"/>
    <x v="536"/>
    <s v="CUST11495"/>
    <s v="Customer 1495"/>
    <n v="23"/>
    <s v="Returning"/>
    <s v="P3004"/>
    <s v="Cookware Set"/>
    <x v="2"/>
    <s v="HomeNeeds"/>
    <n v="1"/>
    <n v="3500"/>
    <n v="15"/>
    <n v="3500"/>
    <n v="525"/>
    <n v="2975"/>
    <n v="1965.51"/>
    <n v="1009.49"/>
    <x v="0"/>
    <s v="Nagpur"/>
    <s v="Maharashtra"/>
    <s v="India"/>
    <s v="Wallet"/>
    <x v="2"/>
    <s v="Standard"/>
    <x v="0"/>
    <s v="No"/>
    <s v="No"/>
  </r>
  <r>
    <x v="6659"/>
    <x v="536"/>
    <s v="CUST10891"/>
    <s v="Customer 891"/>
    <n v="55"/>
    <s v="Returning"/>
    <s v="P3002"/>
    <s v="Air Fryer"/>
    <x v="2"/>
    <s v="HomeNeeds"/>
    <n v="2"/>
    <n v="6500"/>
    <n v="15"/>
    <n v="13000"/>
    <n v="1950"/>
    <n v="11050"/>
    <n v="8400.65"/>
    <n v="2649.35"/>
    <x v="1"/>
    <s v="Kolkata"/>
    <s v="West Bengal"/>
    <s v="India"/>
    <s v="Debit Card"/>
    <x v="2"/>
    <s v="Express"/>
    <x v="0"/>
    <s v="No"/>
    <s v="No"/>
  </r>
  <r>
    <x v="6660"/>
    <x v="537"/>
    <s v="CUST11206"/>
    <s v="Customer 1206"/>
    <n v="23"/>
    <s v="Returning"/>
    <s v="P3001"/>
    <s v="Coffee Maker"/>
    <x v="2"/>
    <s v="HomeNeeds"/>
    <n v="4"/>
    <n v="4200"/>
    <n v="15"/>
    <n v="16800"/>
    <n v="2520"/>
    <n v="14280"/>
    <n v="10789.59"/>
    <n v="3490.41"/>
    <x v="2"/>
    <s v="Jaipur"/>
    <s v="Rajasthan"/>
    <s v="India"/>
    <s v="Credit Card"/>
    <x v="0"/>
    <s v="Standard"/>
    <x v="0"/>
    <s v="No"/>
    <s v="No"/>
  </r>
  <r>
    <x v="6661"/>
    <x v="537"/>
    <s v="CUST11145"/>
    <s v="Customer 1145"/>
    <n v="51"/>
    <s v="Returning"/>
    <s v="P3001"/>
    <s v="Coffee Maker"/>
    <x v="2"/>
    <s v="HomeNeeds"/>
    <n v="1"/>
    <n v="4200"/>
    <n v="30"/>
    <n v="4200"/>
    <n v="1260"/>
    <n v="2940"/>
    <n v="2345.37"/>
    <n v="594.63"/>
    <x v="0"/>
    <s v="Mumbai"/>
    <s v="Maharashtra"/>
    <s v="India"/>
    <s v="Net Banking"/>
    <x v="2"/>
    <s v="Standard"/>
    <x v="0"/>
    <s v="No"/>
    <s v="No"/>
  </r>
  <r>
    <x v="6662"/>
    <x v="537"/>
    <s v="CUST10704"/>
    <s v="Customer 704"/>
    <n v="50"/>
    <s v="New"/>
    <s v="P3004"/>
    <s v="Cookware Set"/>
    <x v="2"/>
    <s v="HomeNeeds"/>
    <n v="1"/>
    <n v="3500"/>
    <n v="0"/>
    <n v="3500"/>
    <n v="0"/>
    <n v="3500"/>
    <n v="2553.4299999999998"/>
    <n v="946.57"/>
    <x v="1"/>
    <s v="Chennai"/>
    <s v="Tamil Nadu"/>
    <s v="India"/>
    <s v="Debit Card"/>
    <x v="0"/>
    <s v="Standard"/>
    <x v="0"/>
    <s v="No"/>
    <s v="No"/>
  </r>
  <r>
    <x v="6663"/>
    <x v="537"/>
    <s v="CUST10076"/>
    <s v="Customer 76"/>
    <n v="43"/>
    <s v="Loyal"/>
    <s v="P5003"/>
    <s v="Calculator"/>
    <x v="1"/>
    <s v="Stationery Hub"/>
    <n v="4"/>
    <n v="650"/>
    <n v="20"/>
    <n v="2600"/>
    <n v="520"/>
    <n v="2080"/>
    <n v="1476.47"/>
    <n v="603.53"/>
    <x v="2"/>
    <s v="Bhopal"/>
    <s v="Madhya Pradesh"/>
    <s v="India"/>
    <s v="Cash on Delivery"/>
    <x v="0"/>
    <s v="Express"/>
    <x v="1"/>
    <s v="No"/>
    <s v="No"/>
  </r>
  <r>
    <x v="6664"/>
    <x v="537"/>
    <s v="CUST12107"/>
    <s v="Customer 2107"/>
    <n v="19"/>
    <s v="Returning"/>
    <s v="P3003"/>
    <s v="Mixer Grinder"/>
    <x v="2"/>
    <s v="Prime Distributors"/>
    <n v="3"/>
    <n v="4800"/>
    <n v="5"/>
    <n v="14400"/>
    <n v="720"/>
    <n v="13680"/>
    <n v="8598.89"/>
    <n v="5081.1099999999997"/>
    <x v="1"/>
    <s v="Chennai"/>
    <s v="Tamil Nadu"/>
    <s v="India"/>
    <s v="Wallet"/>
    <x v="0"/>
    <s v="Standard"/>
    <x v="0"/>
    <s v="No"/>
    <s v="No"/>
  </r>
  <r>
    <x v="6665"/>
    <x v="537"/>
    <s v="CUST10901"/>
    <s v="Customer 901"/>
    <n v="57"/>
    <s v="Returning"/>
    <s v="P1006"/>
    <s v="Keyboard"/>
    <x v="0"/>
    <s v="Metro Supplies"/>
    <n v="3"/>
    <n v="1800"/>
    <n v="10"/>
    <n v="5400"/>
    <n v="540"/>
    <n v="4860"/>
    <n v="3315.51"/>
    <n v="1544.49"/>
    <x v="2"/>
    <s v="Patna"/>
    <s v="Bihar"/>
    <s v="India"/>
    <s v="Debit Card"/>
    <x v="2"/>
    <s v="Express"/>
    <x v="0"/>
    <s v="No"/>
    <s v="No"/>
  </r>
  <r>
    <x v="6666"/>
    <x v="537"/>
    <s v="CUST10892"/>
    <s v="Customer 892"/>
    <n v="35"/>
    <s v="Returning"/>
    <s v="P3002"/>
    <s v="Air Fryer"/>
    <x v="2"/>
    <s v="HomeNeeds"/>
    <n v="4"/>
    <n v="6500"/>
    <n v="30"/>
    <n v="26000"/>
    <n v="7800"/>
    <n v="18200"/>
    <n v="13113.34"/>
    <n v="5086.66"/>
    <x v="1"/>
    <s v="Lucknow"/>
    <s v="Uttar Pradesh"/>
    <s v="India"/>
    <s v="Cash on Delivery"/>
    <x v="1"/>
    <s v="Same Day"/>
    <x v="0"/>
    <s v="No"/>
    <s v="No"/>
  </r>
  <r>
    <x v="6667"/>
    <x v="537"/>
    <s v="CUST11897"/>
    <s v="Customer 1897"/>
    <n v="30"/>
    <s v="Returning"/>
    <s v="P1005"/>
    <s v="Tablet"/>
    <x v="0"/>
    <s v="RetailHub"/>
    <n v="2"/>
    <n v="18000"/>
    <n v="15"/>
    <n v="36000"/>
    <n v="5400"/>
    <n v="30600"/>
    <n v="18913.2"/>
    <n v="11686.8"/>
    <x v="1"/>
    <s v="Hyderabad"/>
    <s v="Telangana"/>
    <s v="India"/>
    <s v="Credit Card"/>
    <x v="0"/>
    <s v="Express"/>
    <x v="0"/>
    <s v="No"/>
    <s v="No"/>
  </r>
  <r>
    <x v="6668"/>
    <x v="537"/>
    <s v="CUST10262"/>
    <s v="Customer 262"/>
    <n v="42"/>
    <s v="New"/>
    <s v="P4002"/>
    <s v="Moisturizer"/>
    <x v="4"/>
    <s v="BeautyCare"/>
    <n v="1"/>
    <n v="650"/>
    <n v="10"/>
    <n v="650"/>
    <n v="65"/>
    <n v="585"/>
    <n v="356.72"/>
    <n v="228.28"/>
    <x v="1"/>
    <s v="Lucknow"/>
    <s v="Uttar Pradesh"/>
    <s v="India"/>
    <s v="Cash on Delivery"/>
    <x v="2"/>
    <s v="Express"/>
    <x v="0"/>
    <s v="No"/>
    <s v="No"/>
  </r>
  <r>
    <x v="6669"/>
    <x v="537"/>
    <s v="CUST10601"/>
    <s v="Customer 601"/>
    <n v="55"/>
    <s v="New"/>
    <s v="P5003"/>
    <s v="Calculator"/>
    <x v="1"/>
    <s v="Stationery Hub"/>
    <n v="1"/>
    <n v="650"/>
    <n v="10"/>
    <n v="650"/>
    <n v="65"/>
    <n v="585"/>
    <n v="343.5"/>
    <n v="241.5"/>
    <x v="1"/>
    <s v="Nagpur"/>
    <s v="Maharashtra"/>
    <s v="India"/>
    <s v="Debit Card"/>
    <x v="2"/>
    <s v="Standard"/>
    <x v="0"/>
    <s v="No"/>
    <s v="No"/>
  </r>
  <r>
    <x v="6670"/>
    <x v="537"/>
    <s v="CUST10383"/>
    <s v="Customer 383"/>
    <n v="45"/>
    <s v="Returning"/>
    <s v="P1009"/>
    <s v="Power Bank"/>
    <x v="0"/>
    <s v="Prime Distributors"/>
    <n v="3"/>
    <n v="1600"/>
    <n v="5"/>
    <n v="4800"/>
    <n v="240"/>
    <n v="4560"/>
    <n v="3009.13"/>
    <n v="1550.87"/>
    <x v="1"/>
    <s v="Hyderabad"/>
    <s v="Telangana"/>
    <s v="India"/>
    <s v="Cash on Delivery"/>
    <x v="0"/>
    <s v="Standard"/>
    <x v="0"/>
    <s v="No"/>
    <s v="No"/>
  </r>
  <r>
    <x v="6671"/>
    <x v="537"/>
    <s v="CUST12351"/>
    <s v="Customer 2351"/>
    <n v="23"/>
    <s v="Returning"/>
    <s v="P5003"/>
    <s v="Calculator"/>
    <x v="1"/>
    <s v="Stationery Hub"/>
    <n v="1"/>
    <n v="650"/>
    <n v="15"/>
    <n v="650"/>
    <n v="97.5"/>
    <n v="552.5"/>
    <n v="435.67"/>
    <n v="116.83"/>
    <x v="0"/>
    <s v="Mumbai"/>
    <s v="Maharashtra"/>
    <s v="India"/>
    <s v="Credit Card"/>
    <x v="0"/>
    <s v="Standard"/>
    <x v="0"/>
    <s v="No"/>
    <s v="No"/>
  </r>
  <r>
    <x v="6672"/>
    <x v="538"/>
    <s v="CUST10036"/>
    <s v="Customer 36"/>
    <n v="41"/>
    <s v="Returning"/>
    <s v="P1008"/>
    <s v="Monitor"/>
    <x v="0"/>
    <s v="Global Traders"/>
    <n v="2"/>
    <n v="14500"/>
    <n v="5"/>
    <n v="29000"/>
    <n v="1450"/>
    <n v="27550"/>
    <n v="21694.78"/>
    <n v="5855.22"/>
    <x v="1"/>
    <s v="Jaipur"/>
    <s v="Rajasthan"/>
    <s v="India"/>
    <s v="Credit Card"/>
    <x v="0"/>
    <s v="Express"/>
    <x v="0"/>
    <s v="No"/>
    <s v="No"/>
  </r>
  <r>
    <x v="6673"/>
    <x v="538"/>
    <s v="CUST10180"/>
    <s v="Customer 180"/>
    <n v="41"/>
    <s v="Returning"/>
    <s v="P2005"/>
    <s v="Backpack"/>
    <x v="3"/>
    <s v="Metro Supplies"/>
    <n v="1"/>
    <n v="1800"/>
    <n v="15"/>
    <n v="1800"/>
    <n v="270"/>
    <n v="1530"/>
    <n v="1115.18"/>
    <n v="414.82"/>
    <x v="2"/>
    <s v="Lucknow"/>
    <s v="Uttar Pradesh"/>
    <s v="India"/>
    <s v="UPI"/>
    <x v="0"/>
    <s v="Express"/>
    <x v="3"/>
    <s v="No"/>
    <s v="No"/>
  </r>
  <r>
    <x v="6674"/>
    <x v="538"/>
    <s v="CUST11269"/>
    <s v="Customer 1269"/>
    <n v="28"/>
    <s v="Returning"/>
    <s v="P2008"/>
    <s v="Formal Shirt"/>
    <x v="3"/>
    <s v="Global Traders"/>
    <n v="2"/>
    <n v="1700"/>
    <n v="5"/>
    <n v="3400"/>
    <n v="170"/>
    <n v="3230"/>
    <n v="2116.6799999999998"/>
    <n v="1113.32"/>
    <x v="1"/>
    <s v="Kolkata"/>
    <s v="West Bengal"/>
    <s v="India"/>
    <s v="Cash on Delivery"/>
    <x v="2"/>
    <s v="Express"/>
    <x v="0"/>
    <s v="No"/>
    <s v="No"/>
  </r>
  <r>
    <x v="6675"/>
    <x v="538"/>
    <s v="CUST10341"/>
    <s v="Customer 341"/>
    <n v="18"/>
    <s v="Returning"/>
    <s v="P4003"/>
    <s v="Sunscreen"/>
    <x v="4"/>
    <s v="BeautyCare"/>
    <n v="2"/>
    <n v="700"/>
    <n v="20"/>
    <n v="1400"/>
    <n v="280"/>
    <n v="1120"/>
    <n v="815.7"/>
    <n v="304.3"/>
    <x v="1"/>
    <s v="Bengaluru"/>
    <s v="Karnataka"/>
    <s v="India"/>
    <s v="Net Banking"/>
    <x v="1"/>
    <s v="Same Day"/>
    <x v="0"/>
    <s v="No"/>
    <s v="No"/>
  </r>
  <r>
    <x v="6676"/>
    <x v="538"/>
    <s v="CUST10776"/>
    <s v="Customer 776"/>
    <n v="53"/>
    <s v="New"/>
    <s v="P1002"/>
    <s v="Smartphone"/>
    <x v="0"/>
    <s v="Global Traders"/>
    <n v="2"/>
    <n v="28000"/>
    <n v="15"/>
    <n v="56000"/>
    <n v="8400"/>
    <n v="47600"/>
    <n v="38691.949999999997"/>
    <n v="8908.0499999999993"/>
    <x v="0"/>
    <s v="Delhi"/>
    <s v="Delhi"/>
    <s v="India"/>
    <s v="Debit Card"/>
    <x v="0"/>
    <s v="Standard"/>
    <x v="0"/>
    <s v="No"/>
    <s v="No"/>
  </r>
  <r>
    <x v="6677"/>
    <x v="538"/>
    <s v="CUST12344"/>
    <s v="Customer 2344"/>
    <n v="31"/>
    <s v="New"/>
    <s v="P1008"/>
    <s v="Monitor"/>
    <x v="0"/>
    <s v="Global Traders"/>
    <n v="3"/>
    <n v="14500"/>
    <n v="15"/>
    <n v="43500"/>
    <n v="6525"/>
    <n v="36975"/>
    <n v="26751.03"/>
    <n v="10223.969999999999"/>
    <x v="1"/>
    <s v="Ahmedabad"/>
    <s v="Gujarat"/>
    <s v="India"/>
    <s v="Cash on Delivery"/>
    <x v="1"/>
    <s v="Express"/>
    <x v="0"/>
    <s v="No"/>
    <s v="Yes"/>
  </r>
  <r>
    <x v="6678"/>
    <x v="538"/>
    <s v="CUST12172"/>
    <s v="Customer 2172"/>
    <n v="29"/>
    <s v="Returning"/>
    <s v="P1004"/>
    <s v="Smartwatch"/>
    <x v="0"/>
    <s v="TechSource India"/>
    <n v="2"/>
    <n v="6500"/>
    <n v="10"/>
    <n v="13000"/>
    <n v="1300"/>
    <n v="11700"/>
    <n v="7885.66"/>
    <n v="3814.34"/>
    <x v="1"/>
    <s v="Mumbai"/>
    <s v="Maharashtra"/>
    <s v="India"/>
    <s v="UPI"/>
    <x v="1"/>
    <s v="Standard"/>
    <x v="0"/>
    <s v="No"/>
    <s v="No"/>
  </r>
  <r>
    <x v="6679"/>
    <x v="538"/>
    <s v="CUST11568"/>
    <s v="Customer 1568"/>
    <n v="38"/>
    <s v="Returning"/>
    <s v="P1006"/>
    <s v="Keyboard"/>
    <x v="0"/>
    <s v="Metro Supplies"/>
    <n v="3"/>
    <n v="1800"/>
    <n v="0"/>
    <n v="5400"/>
    <n v="0"/>
    <n v="5400"/>
    <n v="3626.46"/>
    <n v="1773.54"/>
    <x v="1"/>
    <s v="Bengaluru"/>
    <s v="Karnataka"/>
    <s v="India"/>
    <s v="Wallet"/>
    <x v="1"/>
    <s v="Standard"/>
    <x v="0"/>
    <s v="No"/>
    <s v="No"/>
  </r>
  <r>
    <x v="6680"/>
    <x v="538"/>
    <s v="CUST11638"/>
    <s v="Customer 1638"/>
    <n v="59"/>
    <s v="New"/>
    <s v="P1003"/>
    <s v="Headphones"/>
    <x v="0"/>
    <s v="Metro Supplies"/>
    <n v="1"/>
    <n v="2500"/>
    <n v="5"/>
    <n v="2500"/>
    <n v="125"/>
    <n v="2375"/>
    <n v="1602.08"/>
    <n v="772.92"/>
    <x v="1"/>
    <s v="Chandigarh"/>
    <s v="Chandigarh"/>
    <s v="India"/>
    <s v="Net Banking"/>
    <x v="0"/>
    <s v="Express"/>
    <x v="0"/>
    <s v="Yes"/>
    <s v="No"/>
  </r>
  <r>
    <x v="6681"/>
    <x v="538"/>
    <s v="CUST11099"/>
    <s v="Customer 1099"/>
    <n v="45"/>
    <s v="Returning"/>
    <s v="P1007"/>
    <s v="Mouse"/>
    <x v="0"/>
    <s v="RetailHub"/>
    <n v="3"/>
    <n v="900"/>
    <n v="20"/>
    <n v="2700"/>
    <n v="540"/>
    <n v="2160"/>
    <n v="1405.85"/>
    <n v="754.15"/>
    <x v="0"/>
    <s v="Delhi"/>
    <s v="Delhi"/>
    <s v="India"/>
    <s v="Cash on Delivery"/>
    <x v="2"/>
    <s v="Standard"/>
    <x v="0"/>
    <s v="No"/>
    <s v="No"/>
  </r>
  <r>
    <x v="6682"/>
    <x v="538"/>
    <s v="CUST11888"/>
    <s v="Customer 1888"/>
    <n v="39"/>
    <s v="Returning"/>
    <s v="P1003"/>
    <s v="Headphones"/>
    <x v="0"/>
    <s v="Metro Supplies"/>
    <n v="3"/>
    <n v="2500"/>
    <n v="10"/>
    <n v="7500"/>
    <n v="750"/>
    <n v="6750"/>
    <n v="5176.96"/>
    <n v="1573.04"/>
    <x v="0"/>
    <s v="Chandigarh"/>
    <s v="Chandigarh"/>
    <s v="India"/>
    <s v="Wallet"/>
    <x v="0"/>
    <s v="Standard"/>
    <x v="0"/>
    <s v="No"/>
    <s v="No"/>
  </r>
  <r>
    <x v="6683"/>
    <x v="539"/>
    <s v="CUST10855"/>
    <s v="Customer 855"/>
    <n v="19"/>
    <s v="New"/>
    <s v="P5005"/>
    <s v="Desk Organizer"/>
    <x v="1"/>
    <s v="Stationery Hub"/>
    <n v="1"/>
    <n v="600"/>
    <n v="10"/>
    <n v="600"/>
    <n v="60"/>
    <n v="540"/>
    <n v="297.33"/>
    <n v="242.67"/>
    <x v="2"/>
    <s v="Guwahati"/>
    <s v="Assam"/>
    <s v="India"/>
    <s v="Cash on Delivery"/>
    <x v="2"/>
    <s v="Standard"/>
    <x v="0"/>
    <s v="No"/>
    <s v="No"/>
  </r>
  <r>
    <x v="6684"/>
    <x v="539"/>
    <s v="CUST12500"/>
    <s v="Customer 2500"/>
    <n v="21"/>
    <s v="Loyal"/>
    <s v="P2007"/>
    <s v="Saree"/>
    <x v="3"/>
    <s v="FashionMart"/>
    <n v="1"/>
    <n v="2600"/>
    <n v="15"/>
    <n v="2600"/>
    <n v="390"/>
    <n v="2210"/>
    <n v="1699.85"/>
    <n v="510.15"/>
    <x v="0"/>
    <s v="Mumbai"/>
    <s v="Maharashtra"/>
    <s v="India"/>
    <s v="Debit Card"/>
    <x v="0"/>
    <s v="Standard"/>
    <x v="0"/>
    <s v="No"/>
    <s v="No"/>
  </r>
  <r>
    <x v="6685"/>
    <x v="539"/>
    <s v="CUST12217"/>
    <s v="Customer 2217"/>
    <n v="43"/>
    <s v="Returning"/>
    <s v="P3001"/>
    <s v="Coffee Maker"/>
    <x v="2"/>
    <s v="HomeNeeds"/>
    <n v="1"/>
    <n v="4200"/>
    <n v="30"/>
    <n v="4200"/>
    <n v="1260"/>
    <n v="2940"/>
    <n v="2269.37"/>
    <n v="670.63"/>
    <x v="1"/>
    <s v="Mumbai"/>
    <s v="Maharashtra"/>
    <s v="India"/>
    <s v="Wallet"/>
    <x v="1"/>
    <s v="Express"/>
    <x v="0"/>
    <s v="No"/>
    <s v="No"/>
  </r>
  <r>
    <x v="6686"/>
    <x v="539"/>
    <s v="CUST12455"/>
    <s v="Customer 2455"/>
    <n v="45"/>
    <s v="Returning"/>
    <s v="P2003"/>
    <s v="T-Shirt"/>
    <x v="3"/>
    <s v="RetailHub"/>
    <n v="1"/>
    <n v="900"/>
    <n v="20"/>
    <n v="900"/>
    <n v="180"/>
    <n v="720"/>
    <n v="462.63"/>
    <n v="257.37"/>
    <x v="0"/>
    <s v="Mumbai"/>
    <s v="Maharashtra"/>
    <s v="India"/>
    <s v="Wallet"/>
    <x v="0"/>
    <s v="Standard"/>
    <x v="0"/>
    <s v="Yes"/>
    <s v="No"/>
  </r>
  <r>
    <x v="6687"/>
    <x v="539"/>
    <s v="CUST11507"/>
    <s v="Customer 1507"/>
    <n v="25"/>
    <s v="New"/>
    <s v="P2008"/>
    <s v="Formal Shirt"/>
    <x v="3"/>
    <s v="Global Traders"/>
    <n v="2"/>
    <n v="1700"/>
    <n v="30"/>
    <n v="3400"/>
    <n v="1020"/>
    <n v="2380"/>
    <n v="1342.17"/>
    <n v="1037.83"/>
    <x v="1"/>
    <s v="Bhopal"/>
    <s v="Madhya Pradesh"/>
    <s v="India"/>
    <s v="Cash on Delivery"/>
    <x v="2"/>
    <s v="Standard"/>
    <x v="3"/>
    <s v="No"/>
    <s v="No"/>
  </r>
  <r>
    <x v="6688"/>
    <x v="539"/>
    <s v="CUST12435"/>
    <s v="Customer 2435"/>
    <n v="34"/>
    <s v="New"/>
    <s v="P3005"/>
    <s v="Bedsheet Set"/>
    <x v="2"/>
    <s v="RetailHub"/>
    <n v="1"/>
    <n v="1800"/>
    <n v="5"/>
    <n v="1800"/>
    <n v="90"/>
    <n v="1710"/>
    <n v="1180.32"/>
    <n v="529.67999999999995"/>
    <x v="1"/>
    <s v="Hyderabad"/>
    <s v="Telangana"/>
    <s v="India"/>
    <s v="Wallet"/>
    <x v="1"/>
    <s v="Standard"/>
    <x v="2"/>
    <s v="No"/>
    <s v="No"/>
  </r>
  <r>
    <x v="6689"/>
    <x v="539"/>
    <s v="CUST10592"/>
    <s v="Customer 592"/>
    <n v="45"/>
    <s v="New"/>
    <s v="P3002"/>
    <s v="Air Fryer"/>
    <x v="2"/>
    <s v="HomeNeeds"/>
    <n v="4"/>
    <n v="6500"/>
    <n v="20"/>
    <n v="26000"/>
    <n v="5200"/>
    <n v="20800"/>
    <n v="14921.66"/>
    <n v="5878.34"/>
    <x v="2"/>
    <s v="Mumbai"/>
    <s v="Maharashtra"/>
    <s v="India"/>
    <s v="Debit Card"/>
    <x v="0"/>
    <s v="Standard"/>
    <x v="3"/>
    <s v="No"/>
    <s v="No"/>
  </r>
  <r>
    <x v="6690"/>
    <x v="540"/>
    <s v="CUST11518"/>
    <s v="Customer 1518"/>
    <n v="24"/>
    <s v="Returning"/>
    <s v="P3005"/>
    <s v="Bedsheet Set"/>
    <x v="2"/>
    <s v="RetailHub"/>
    <n v="2"/>
    <n v="1800"/>
    <n v="5"/>
    <n v="3600"/>
    <n v="180"/>
    <n v="3420"/>
    <n v="2630.52"/>
    <n v="789.48"/>
    <x v="1"/>
    <s v="Kolkata"/>
    <s v="West Bengal"/>
    <s v="India"/>
    <s v="Wallet"/>
    <x v="2"/>
    <s v="Standard"/>
    <x v="0"/>
    <s v="No"/>
    <s v="Yes"/>
  </r>
  <r>
    <x v="6691"/>
    <x v="540"/>
    <s v="CUST10816"/>
    <s v="Customer 816"/>
    <n v="59"/>
    <s v="Returning"/>
    <s v="P3005"/>
    <s v="Bedsheet Set"/>
    <x v="2"/>
    <s v="RetailHub"/>
    <n v="2"/>
    <n v="1800"/>
    <n v="20"/>
    <n v="3600"/>
    <n v="720"/>
    <n v="2880"/>
    <n v="2359.9299999999998"/>
    <n v="520.07000000000005"/>
    <x v="0"/>
    <s v="Hyderabad"/>
    <s v="Telangana"/>
    <s v="India"/>
    <s v="Credit Card"/>
    <x v="0"/>
    <s v="Standard"/>
    <x v="0"/>
    <s v="No"/>
    <s v="No"/>
  </r>
  <r>
    <x v="6692"/>
    <x v="540"/>
    <s v="CUST11428"/>
    <s v="Customer 1428"/>
    <n v="54"/>
    <s v="Returning"/>
    <s v="P3004"/>
    <s v="Cookware Set"/>
    <x v="2"/>
    <s v="HomeNeeds"/>
    <n v="2"/>
    <n v="3500"/>
    <n v="10"/>
    <n v="7000"/>
    <n v="700"/>
    <n v="6300"/>
    <n v="3555.68"/>
    <n v="2744.32"/>
    <x v="0"/>
    <s v="Indore"/>
    <s v="Madhya Pradesh"/>
    <s v="India"/>
    <s v="Net Banking"/>
    <x v="1"/>
    <s v="Express"/>
    <x v="0"/>
    <s v="No"/>
    <s v="No"/>
  </r>
  <r>
    <x v="6693"/>
    <x v="540"/>
    <s v="CUST11623"/>
    <s v="Customer 1623"/>
    <n v="31"/>
    <s v="Returning"/>
    <s v="P2007"/>
    <s v="Saree"/>
    <x v="3"/>
    <s v="FashionMart"/>
    <n v="2"/>
    <n v="2600"/>
    <n v="15"/>
    <n v="5200"/>
    <n v="780"/>
    <n v="4420"/>
    <n v="3351.2"/>
    <n v="1068.8"/>
    <x v="0"/>
    <s v="Coimbatore"/>
    <s v="Tamil Nadu"/>
    <s v="India"/>
    <s v="Credit Card"/>
    <x v="0"/>
    <s v="Express"/>
    <x v="0"/>
    <s v="No"/>
    <s v="No"/>
  </r>
  <r>
    <x v="6694"/>
    <x v="540"/>
    <s v="CUST10410"/>
    <s v="Customer 410"/>
    <n v="55"/>
    <s v="Returning"/>
    <s v="P3002"/>
    <s v="Air Fryer"/>
    <x v="2"/>
    <s v="HomeNeeds"/>
    <n v="2"/>
    <n v="6500"/>
    <n v="15"/>
    <n v="13000"/>
    <n v="1950"/>
    <n v="11050"/>
    <n v="8142.6"/>
    <n v="2907.4"/>
    <x v="2"/>
    <s v="Bhubaneswar"/>
    <s v="Odisha"/>
    <s v="India"/>
    <s v="Wallet"/>
    <x v="0"/>
    <s v="Standard"/>
    <x v="0"/>
    <s v="No"/>
    <s v="No"/>
  </r>
  <r>
    <x v="6695"/>
    <x v="540"/>
    <s v="CUST11465"/>
    <s v="Customer 1465"/>
    <n v="38"/>
    <s v="Returning"/>
    <s v="P4003"/>
    <s v="Sunscreen"/>
    <x v="4"/>
    <s v="BeautyCare"/>
    <n v="2"/>
    <n v="700"/>
    <n v="0"/>
    <n v="1400"/>
    <n v="0"/>
    <n v="1400"/>
    <n v="1072.68"/>
    <n v="327.32"/>
    <x v="1"/>
    <s v="Jaipur"/>
    <s v="Rajasthan"/>
    <s v="India"/>
    <s v="Credit Card"/>
    <x v="1"/>
    <s v="Standard"/>
    <x v="2"/>
    <s v="No"/>
    <s v="No"/>
  </r>
  <r>
    <x v="6696"/>
    <x v="540"/>
    <s v="CUST12249"/>
    <s v="Customer 2249"/>
    <n v="26"/>
    <s v="Loyal"/>
    <s v="P4005"/>
    <s v="Perfume"/>
    <x v="4"/>
    <s v="BeautyCare"/>
    <n v="2"/>
    <n v="1800"/>
    <n v="15"/>
    <n v="3600"/>
    <n v="540"/>
    <n v="3060"/>
    <n v="1714.19"/>
    <n v="1345.81"/>
    <x v="2"/>
    <s v="Surat"/>
    <s v="Gujarat"/>
    <s v="India"/>
    <s v="Net Banking"/>
    <x v="2"/>
    <s v="Standard"/>
    <x v="1"/>
    <s v="No"/>
    <s v="No"/>
  </r>
  <r>
    <x v="6697"/>
    <x v="540"/>
    <s v="CUST12061"/>
    <s v="Customer 2061"/>
    <n v="55"/>
    <s v="Returning"/>
    <s v="P4005"/>
    <s v="Perfume"/>
    <x v="4"/>
    <s v="BeautyCare"/>
    <n v="1"/>
    <n v="1800"/>
    <n v="0"/>
    <n v="1800"/>
    <n v="0"/>
    <n v="1800"/>
    <n v="1101.53"/>
    <n v="698.47"/>
    <x v="0"/>
    <s v="Coimbatore"/>
    <s v="Tamil Nadu"/>
    <s v="India"/>
    <s v="Debit Card"/>
    <x v="2"/>
    <s v="Express"/>
    <x v="3"/>
    <s v="No"/>
    <s v="No"/>
  </r>
  <r>
    <x v="6698"/>
    <x v="540"/>
    <s v="CUST12262"/>
    <s v="Customer 2262"/>
    <n v="58"/>
    <s v="Loyal"/>
    <s v="P4004"/>
    <s v="Shampoo"/>
    <x v="4"/>
    <s v="BeautyCare"/>
    <n v="1"/>
    <n v="550"/>
    <n v="10"/>
    <n v="550"/>
    <n v="55"/>
    <n v="495"/>
    <n v="279"/>
    <n v="216"/>
    <x v="1"/>
    <s v="Nagpur"/>
    <s v="Maharashtra"/>
    <s v="India"/>
    <s v="Cash on Delivery"/>
    <x v="0"/>
    <s v="Express"/>
    <x v="1"/>
    <s v="No"/>
    <s v="No"/>
  </r>
  <r>
    <x v="6699"/>
    <x v="540"/>
    <s v="CUST11231"/>
    <s v="Customer 1231"/>
    <n v="27"/>
    <s v="Loyal"/>
    <s v="P1001"/>
    <s v="Laptop"/>
    <x v="0"/>
    <s v="TechSource India"/>
    <n v="1"/>
    <n v="55000"/>
    <n v="10"/>
    <n v="55000"/>
    <n v="5500"/>
    <n v="49500"/>
    <n v="31988.04"/>
    <n v="17511.96"/>
    <x v="1"/>
    <s v="Bhubaneswar"/>
    <s v="Odisha"/>
    <s v="India"/>
    <s v="Wallet"/>
    <x v="2"/>
    <s v="Standard"/>
    <x v="2"/>
    <s v="No"/>
    <s v="No"/>
  </r>
  <r>
    <x v="6700"/>
    <x v="540"/>
    <s v="CUST12333"/>
    <s v="Customer 2333"/>
    <n v="37"/>
    <s v="Returning"/>
    <s v="P1005"/>
    <s v="Tablet"/>
    <x v="0"/>
    <s v="RetailHub"/>
    <n v="1"/>
    <n v="18000"/>
    <n v="10"/>
    <n v="18000"/>
    <n v="1800"/>
    <n v="16200"/>
    <n v="10173.94"/>
    <n v="6026.06"/>
    <x v="1"/>
    <s v="Delhi"/>
    <s v="Delhi"/>
    <s v="India"/>
    <s v="Credit Card"/>
    <x v="2"/>
    <s v="Standard"/>
    <x v="0"/>
    <s v="No"/>
    <s v="No"/>
  </r>
  <r>
    <x v="6701"/>
    <x v="541"/>
    <s v="CUST10971"/>
    <s v="Customer 971"/>
    <n v="38"/>
    <s v="Loyal"/>
    <s v="P2005"/>
    <s v="Backpack"/>
    <x v="3"/>
    <s v="Metro Supplies"/>
    <n v="1"/>
    <n v="1800"/>
    <n v="0"/>
    <n v="1800"/>
    <n v="0"/>
    <n v="1800"/>
    <n v="1033.3499999999999"/>
    <n v="766.65"/>
    <x v="0"/>
    <s v="Coimbatore"/>
    <s v="Tamil Nadu"/>
    <s v="India"/>
    <s v="Cash on Delivery"/>
    <x v="0"/>
    <s v="Standard"/>
    <x v="0"/>
    <s v="No"/>
    <s v="No"/>
  </r>
  <r>
    <x v="6702"/>
    <x v="541"/>
    <s v="CUST11125"/>
    <s v="Customer 1125"/>
    <n v="25"/>
    <s v="Loyal"/>
    <s v="P1010"/>
    <s v="Bluetooth Speaker"/>
    <x v="0"/>
    <s v="Prime Distributors"/>
    <n v="1"/>
    <n v="3200"/>
    <n v="0"/>
    <n v="3200"/>
    <n v="0"/>
    <n v="3200"/>
    <n v="2117.4499999999998"/>
    <n v="1082.55"/>
    <x v="0"/>
    <s v="Delhi"/>
    <s v="Delhi"/>
    <s v="India"/>
    <s v="Credit Card"/>
    <x v="2"/>
    <s v="Standard"/>
    <x v="0"/>
    <s v="No"/>
    <s v="No"/>
  </r>
  <r>
    <x v="6703"/>
    <x v="541"/>
    <s v="CUST11768"/>
    <s v="Customer 1768"/>
    <n v="31"/>
    <s v="Loyal"/>
    <s v="P4003"/>
    <s v="Sunscreen"/>
    <x v="4"/>
    <s v="BeautyCare"/>
    <n v="2"/>
    <n v="700"/>
    <n v="20"/>
    <n v="1400"/>
    <n v="280"/>
    <n v="1120"/>
    <n v="806.16"/>
    <n v="313.83999999999997"/>
    <x v="1"/>
    <s v="Hyderabad"/>
    <s v="Telangana"/>
    <s v="India"/>
    <s v="Wallet"/>
    <x v="0"/>
    <s v="Express"/>
    <x v="0"/>
    <s v="No"/>
    <s v="No"/>
  </r>
  <r>
    <x v="6704"/>
    <x v="541"/>
    <s v="CUST10397"/>
    <s v="Customer 397"/>
    <n v="41"/>
    <s v="Returning"/>
    <s v="P1006"/>
    <s v="Keyboard"/>
    <x v="0"/>
    <s v="Metro Supplies"/>
    <n v="2"/>
    <n v="1800"/>
    <n v="25"/>
    <n v="3600"/>
    <n v="900"/>
    <n v="2700"/>
    <n v="1766.55"/>
    <n v="933.45"/>
    <x v="1"/>
    <s v="Indore"/>
    <s v="Madhya Pradesh"/>
    <s v="India"/>
    <s v="Net Banking"/>
    <x v="0"/>
    <s v="Express"/>
    <x v="0"/>
    <s v="Yes"/>
    <s v="No"/>
  </r>
  <r>
    <x v="6705"/>
    <x v="541"/>
    <s v="CUST12248"/>
    <s v="Customer 2248"/>
    <n v="27"/>
    <s v="Returning"/>
    <s v="P4001"/>
    <s v="Face Wash"/>
    <x v="4"/>
    <s v="BeautyCare"/>
    <n v="3"/>
    <n v="450"/>
    <n v="0"/>
    <n v="1350"/>
    <n v="0"/>
    <n v="1350"/>
    <n v="789.44"/>
    <n v="560.55999999999995"/>
    <x v="1"/>
    <s v="Hyderabad"/>
    <s v="Telangana"/>
    <s v="India"/>
    <s v="Net Banking"/>
    <x v="0"/>
    <s v="Standard"/>
    <x v="2"/>
    <s v="No"/>
    <s v="No"/>
  </r>
  <r>
    <x v="6706"/>
    <x v="541"/>
    <s v="CUST11887"/>
    <s v="Customer 1887"/>
    <n v="30"/>
    <s v="New"/>
    <s v="P4002"/>
    <s v="Moisturizer"/>
    <x v="4"/>
    <s v="BeautyCare"/>
    <n v="1"/>
    <n v="650"/>
    <n v="0"/>
    <n v="650"/>
    <n v="0"/>
    <n v="650"/>
    <n v="378.37"/>
    <n v="271.63"/>
    <x v="0"/>
    <s v="Kolkata"/>
    <s v="West Bengal"/>
    <s v="India"/>
    <s v="Debit Card"/>
    <x v="2"/>
    <s v="Standard"/>
    <x v="0"/>
    <s v="No"/>
    <s v="No"/>
  </r>
  <r>
    <x v="6707"/>
    <x v="541"/>
    <s v="CUST11265"/>
    <s v="Customer 1265"/>
    <n v="40"/>
    <s v="New"/>
    <s v="P5005"/>
    <s v="Desk Organizer"/>
    <x v="1"/>
    <s v="Stationery Hub"/>
    <n v="2"/>
    <n v="600"/>
    <n v="20"/>
    <n v="1200"/>
    <n v="240"/>
    <n v="960"/>
    <n v="635.75"/>
    <n v="324.25"/>
    <x v="1"/>
    <s v="Bhubaneswar"/>
    <s v="Odisha"/>
    <s v="India"/>
    <s v="Cash on Delivery"/>
    <x v="2"/>
    <s v="Express"/>
    <x v="0"/>
    <s v="No"/>
    <s v="No"/>
  </r>
  <r>
    <x v="6708"/>
    <x v="541"/>
    <s v="CUST10736"/>
    <s v="Customer 736"/>
    <n v="54"/>
    <s v="Returning"/>
    <s v="P1007"/>
    <s v="Mouse"/>
    <x v="0"/>
    <s v="RetailHub"/>
    <n v="2"/>
    <n v="900"/>
    <n v="15"/>
    <n v="1800"/>
    <n v="270"/>
    <n v="1530"/>
    <n v="1108.01"/>
    <n v="421.99"/>
    <x v="0"/>
    <s v="Chennai"/>
    <s v="Tamil Nadu"/>
    <s v="India"/>
    <s v="Wallet"/>
    <x v="1"/>
    <s v="Express"/>
    <x v="0"/>
    <s v="No"/>
    <s v="No"/>
  </r>
  <r>
    <x v="6709"/>
    <x v="541"/>
    <s v="CUST10936"/>
    <s v="Customer 936"/>
    <n v="21"/>
    <s v="Returning"/>
    <s v="P1002"/>
    <s v="Smartphone"/>
    <x v="0"/>
    <s v="Global Traders"/>
    <n v="2"/>
    <n v="28000"/>
    <n v="25"/>
    <n v="56000"/>
    <n v="14000"/>
    <n v="42000"/>
    <n v="28031.54"/>
    <n v="13968.46"/>
    <x v="2"/>
    <s v="Bengaluru"/>
    <s v="Karnataka"/>
    <s v="India"/>
    <s v="Debit Card"/>
    <x v="2"/>
    <s v="Standard"/>
    <x v="0"/>
    <s v="No"/>
    <s v="No"/>
  </r>
  <r>
    <x v="6710"/>
    <x v="541"/>
    <s v="CUST12082"/>
    <s v="Customer 2082"/>
    <n v="30"/>
    <s v="New"/>
    <s v="P3002"/>
    <s v="Air Fryer"/>
    <x v="2"/>
    <s v="HomeNeeds"/>
    <n v="3"/>
    <n v="6500"/>
    <n v="10"/>
    <n v="19500"/>
    <n v="1950"/>
    <n v="17550"/>
    <n v="12157.24"/>
    <n v="5392.76"/>
    <x v="1"/>
    <s v="Surat"/>
    <s v="Gujarat"/>
    <s v="India"/>
    <s v="Debit Card"/>
    <x v="2"/>
    <s v="Standard"/>
    <x v="0"/>
    <s v="No"/>
    <s v="No"/>
  </r>
  <r>
    <x v="6711"/>
    <x v="541"/>
    <s v="CUST11245"/>
    <s v="Customer 1245"/>
    <n v="38"/>
    <s v="New"/>
    <s v="P3001"/>
    <s v="Coffee Maker"/>
    <x v="2"/>
    <s v="HomeNeeds"/>
    <n v="1"/>
    <n v="4200"/>
    <n v="25"/>
    <n v="4200"/>
    <n v="1050"/>
    <n v="3150"/>
    <n v="2026.56"/>
    <n v="1123.44"/>
    <x v="1"/>
    <s v="Jaipur"/>
    <s v="Rajasthan"/>
    <s v="India"/>
    <s v="Net Banking"/>
    <x v="0"/>
    <s v="Express"/>
    <x v="0"/>
    <s v="No"/>
    <s v="No"/>
  </r>
  <r>
    <x v="6712"/>
    <x v="541"/>
    <s v="CUST12284"/>
    <s v="Customer 2284"/>
    <n v="44"/>
    <s v="Returning"/>
    <s v="P3004"/>
    <s v="Cookware Set"/>
    <x v="2"/>
    <s v="HomeNeeds"/>
    <n v="2"/>
    <n v="3500"/>
    <n v="15"/>
    <n v="7000"/>
    <n v="1050"/>
    <n v="5950"/>
    <n v="3337.21"/>
    <n v="2612.79"/>
    <x v="1"/>
    <s v="Hyderabad"/>
    <s v="Telangana"/>
    <s v="India"/>
    <s v="Cash on Delivery"/>
    <x v="0"/>
    <s v="Same Day"/>
    <x v="4"/>
    <s v="No"/>
    <s v="No"/>
  </r>
  <r>
    <x v="6713"/>
    <x v="541"/>
    <s v="CUST11532"/>
    <s v="Customer 1532"/>
    <n v="18"/>
    <s v="Returning"/>
    <s v="P2006"/>
    <s v="Womens Kurti"/>
    <x v="3"/>
    <s v="FashionMart"/>
    <n v="2"/>
    <n v="1400"/>
    <n v="0"/>
    <n v="2800"/>
    <n v="0"/>
    <n v="2800"/>
    <n v="1959.39"/>
    <n v="840.61"/>
    <x v="0"/>
    <s v="Jaipur"/>
    <s v="Rajasthan"/>
    <s v="India"/>
    <s v="Wallet"/>
    <x v="1"/>
    <s v="Standard"/>
    <x v="0"/>
    <s v="No"/>
    <s v="No"/>
  </r>
  <r>
    <x v="6714"/>
    <x v="541"/>
    <s v="CUST12214"/>
    <s v="Customer 2214"/>
    <n v="34"/>
    <s v="New"/>
    <s v="P2003"/>
    <s v="T-Shirt"/>
    <x v="3"/>
    <s v="RetailHub"/>
    <n v="2"/>
    <n v="900"/>
    <n v="15"/>
    <n v="1800"/>
    <n v="270"/>
    <n v="1530"/>
    <n v="1131.76"/>
    <n v="398.24"/>
    <x v="1"/>
    <s v="Indore"/>
    <s v="Madhya Pradesh"/>
    <s v="India"/>
    <s v="Wallet"/>
    <x v="2"/>
    <s v="Standard"/>
    <x v="3"/>
    <s v="No"/>
    <s v="No"/>
  </r>
  <r>
    <x v="6715"/>
    <x v="541"/>
    <s v="CUST11099"/>
    <s v="Customer 1099"/>
    <n v="32"/>
    <s v="Loyal"/>
    <s v="P3005"/>
    <s v="Bedsheet Set"/>
    <x v="2"/>
    <s v="RetailHub"/>
    <n v="1"/>
    <n v="1800"/>
    <n v="10"/>
    <n v="1800"/>
    <n v="180"/>
    <n v="1620"/>
    <n v="912.66"/>
    <n v="707.34"/>
    <x v="1"/>
    <s v="Lucknow"/>
    <s v="Uttar Pradesh"/>
    <s v="India"/>
    <s v="Debit Card"/>
    <x v="2"/>
    <s v="Same Day"/>
    <x v="1"/>
    <s v="No"/>
    <s v="No"/>
  </r>
  <r>
    <x v="6716"/>
    <x v="542"/>
    <s v="CUST11344"/>
    <s v="Customer 1344"/>
    <n v="47"/>
    <s v="New"/>
    <s v="P4002"/>
    <s v="Moisturizer"/>
    <x v="4"/>
    <s v="BeautyCare"/>
    <n v="1"/>
    <n v="650"/>
    <n v="10"/>
    <n v="650"/>
    <n v="65"/>
    <n v="585"/>
    <n v="364.98"/>
    <n v="220.02"/>
    <x v="0"/>
    <s v="Mumbai"/>
    <s v="Maharashtra"/>
    <s v="India"/>
    <s v="UPI"/>
    <x v="1"/>
    <s v="Express"/>
    <x v="4"/>
    <s v="No"/>
    <s v="No"/>
  </r>
  <r>
    <x v="6717"/>
    <x v="542"/>
    <s v="CUST11537"/>
    <s v="Customer 1537"/>
    <n v="38"/>
    <s v="New"/>
    <s v="P1002"/>
    <s v="Smartphone"/>
    <x v="0"/>
    <s v="Global Traders"/>
    <n v="1"/>
    <n v="28000"/>
    <n v="10"/>
    <n v="28000"/>
    <n v="2800"/>
    <n v="25200"/>
    <n v="17162.73"/>
    <n v="8037.27"/>
    <x v="0"/>
    <s v="Bengaluru"/>
    <s v="Karnataka"/>
    <s v="India"/>
    <s v="Credit Card"/>
    <x v="2"/>
    <s v="Standard"/>
    <x v="0"/>
    <s v="No"/>
    <s v="No"/>
  </r>
  <r>
    <x v="6718"/>
    <x v="542"/>
    <s v="CUST11863"/>
    <s v="Customer 1863"/>
    <n v="54"/>
    <s v="New"/>
    <s v="P3005"/>
    <s v="Bedsheet Set"/>
    <x v="2"/>
    <s v="RetailHub"/>
    <n v="5"/>
    <n v="1800"/>
    <n v="10"/>
    <n v="9000"/>
    <n v="900"/>
    <n v="8100"/>
    <n v="6579.08"/>
    <n v="1520.92"/>
    <x v="2"/>
    <s v="Bhubaneswar"/>
    <s v="Odisha"/>
    <s v="India"/>
    <s v="Cash on Delivery"/>
    <x v="0"/>
    <s v="Express"/>
    <x v="0"/>
    <s v="No"/>
    <s v="No"/>
  </r>
  <r>
    <x v="6719"/>
    <x v="542"/>
    <s v="CUST10753"/>
    <s v="Customer 753"/>
    <n v="40"/>
    <s v="Loyal"/>
    <s v="P3007"/>
    <s v="Vacuum Cleaner"/>
    <x v="2"/>
    <s v="Global Traders"/>
    <n v="4"/>
    <n v="8500"/>
    <n v="5"/>
    <n v="34000"/>
    <n v="1700"/>
    <n v="32300"/>
    <n v="23633.49"/>
    <n v="8666.51"/>
    <x v="0"/>
    <s v="Coimbatore"/>
    <s v="Tamil Nadu"/>
    <s v="India"/>
    <s v="Credit Card"/>
    <x v="0"/>
    <s v="Standard"/>
    <x v="0"/>
    <s v="No"/>
    <s v="No"/>
  </r>
  <r>
    <x v="6720"/>
    <x v="542"/>
    <s v="CUST10668"/>
    <s v="Customer 668"/>
    <n v="53"/>
    <s v="Loyal"/>
    <s v="P1003"/>
    <s v="Headphones"/>
    <x v="0"/>
    <s v="Metro Supplies"/>
    <n v="1"/>
    <n v="2500"/>
    <n v="15"/>
    <n v="2500"/>
    <n v="375"/>
    <n v="2125"/>
    <n v="1635.21"/>
    <n v="489.79"/>
    <x v="0"/>
    <s v="Bhubaneswar"/>
    <s v="Odisha"/>
    <s v="India"/>
    <s v="Debit Card"/>
    <x v="0"/>
    <s v="Standard"/>
    <x v="0"/>
    <s v="No"/>
    <s v="No"/>
  </r>
  <r>
    <x v="6721"/>
    <x v="542"/>
    <s v="CUST10434"/>
    <s v="Customer 434"/>
    <n v="23"/>
    <s v="Loyal"/>
    <s v="P1004"/>
    <s v="Smartwatch"/>
    <x v="0"/>
    <s v="TechSource India"/>
    <n v="1"/>
    <n v="6500"/>
    <n v="10"/>
    <n v="6500"/>
    <n v="650"/>
    <n v="5850"/>
    <n v="3969.66"/>
    <n v="1880.34"/>
    <x v="1"/>
    <s v="Ahmedabad"/>
    <s v="Gujarat"/>
    <s v="India"/>
    <s v="Cash on Delivery"/>
    <x v="2"/>
    <s v="Standard"/>
    <x v="2"/>
    <s v="No"/>
    <s v="No"/>
  </r>
  <r>
    <x v="6722"/>
    <x v="542"/>
    <s v="CUST10281"/>
    <s v="Customer 281"/>
    <n v="55"/>
    <s v="New"/>
    <s v="P3005"/>
    <s v="Bedsheet Set"/>
    <x v="2"/>
    <s v="RetailHub"/>
    <n v="5"/>
    <n v="1800"/>
    <n v="10"/>
    <n v="9000"/>
    <n v="900"/>
    <n v="8100"/>
    <n v="6265.58"/>
    <n v="1834.42"/>
    <x v="1"/>
    <s v="Nagpur"/>
    <s v="Maharashtra"/>
    <s v="India"/>
    <s v="Net Banking"/>
    <x v="1"/>
    <s v="Standard"/>
    <x v="0"/>
    <s v="No"/>
    <s v="No"/>
  </r>
  <r>
    <x v="6723"/>
    <x v="542"/>
    <s v="CUST10789"/>
    <s v="Customer 789"/>
    <n v="52"/>
    <s v="Returning"/>
    <s v="P1003"/>
    <s v="Headphones"/>
    <x v="0"/>
    <s v="Metro Supplies"/>
    <n v="1"/>
    <n v="2500"/>
    <n v="5"/>
    <n v="2500"/>
    <n v="125"/>
    <n v="2375"/>
    <n v="1813.59"/>
    <n v="561.41"/>
    <x v="0"/>
    <s v="Nagpur"/>
    <s v="Maharashtra"/>
    <s v="India"/>
    <s v="Cash on Delivery"/>
    <x v="0"/>
    <s v="Standard"/>
    <x v="0"/>
    <s v="No"/>
    <s v="No"/>
  </r>
  <r>
    <x v="6724"/>
    <x v="542"/>
    <s v="CUST10189"/>
    <s v="Customer 189"/>
    <n v="40"/>
    <s v="Loyal"/>
    <s v="P1010"/>
    <s v="Bluetooth Speaker"/>
    <x v="0"/>
    <s v="Prime Distributors"/>
    <n v="2"/>
    <n v="3200"/>
    <n v="0"/>
    <n v="6400"/>
    <n v="0"/>
    <n v="6400"/>
    <n v="4148.97"/>
    <n v="2251.0300000000002"/>
    <x v="1"/>
    <s v="Jaipur"/>
    <s v="Rajasthan"/>
    <s v="India"/>
    <s v="Wallet"/>
    <x v="0"/>
    <s v="Standard"/>
    <x v="0"/>
    <s v="No"/>
    <s v="No"/>
  </r>
  <r>
    <x v="6725"/>
    <x v="542"/>
    <s v="CUST11009"/>
    <s v="Customer 1009"/>
    <n v="49"/>
    <s v="Returning"/>
    <s v="P5002"/>
    <s v="Novel"/>
    <x v="1"/>
    <s v="Stationery Hub"/>
    <n v="2"/>
    <n v="400"/>
    <n v="0"/>
    <n v="800"/>
    <n v="0"/>
    <n v="800"/>
    <n v="542.53"/>
    <n v="257.47000000000003"/>
    <x v="1"/>
    <s v="Chandigarh"/>
    <s v="Chandigarh"/>
    <s v="India"/>
    <s v="Debit Card"/>
    <x v="0"/>
    <s v="Standard"/>
    <x v="0"/>
    <s v="No"/>
    <s v="No"/>
  </r>
  <r>
    <x v="6726"/>
    <x v="542"/>
    <s v="CUST10636"/>
    <s v="Customer 636"/>
    <n v="19"/>
    <s v="Loyal"/>
    <s v="P1006"/>
    <s v="Keyboard"/>
    <x v="0"/>
    <s v="Metro Supplies"/>
    <n v="3"/>
    <n v="1800"/>
    <n v="20"/>
    <n v="5400"/>
    <n v="1080"/>
    <n v="4320"/>
    <n v="3231.45"/>
    <n v="1088.55"/>
    <x v="1"/>
    <s v="Bhopal"/>
    <s v="Madhya Pradesh"/>
    <s v="India"/>
    <s v="UPI"/>
    <x v="2"/>
    <s v="Express"/>
    <x v="0"/>
    <s v="No"/>
    <s v="No"/>
  </r>
  <r>
    <x v="6727"/>
    <x v="542"/>
    <s v="CUST11331"/>
    <s v="Customer 1331"/>
    <n v="49"/>
    <s v="New"/>
    <s v="P5005"/>
    <s v="Desk Organizer"/>
    <x v="1"/>
    <s v="Stationery Hub"/>
    <n v="2"/>
    <n v="600"/>
    <n v="0"/>
    <n v="1200"/>
    <n v="0"/>
    <n v="1200"/>
    <n v="963.38"/>
    <n v="236.62"/>
    <x v="1"/>
    <s v="Delhi"/>
    <s v="Delhi"/>
    <s v="India"/>
    <s v="Net Banking"/>
    <x v="2"/>
    <s v="Standard"/>
    <x v="0"/>
    <s v="Yes"/>
    <s v="No"/>
  </r>
  <r>
    <x v="6728"/>
    <x v="543"/>
    <s v="CUST11892"/>
    <s v="Customer 1892"/>
    <n v="19"/>
    <s v="Returning"/>
    <s v="P2006"/>
    <s v="Womens Kurti"/>
    <x v="3"/>
    <s v="FashionMart"/>
    <n v="3"/>
    <n v="1400"/>
    <n v="5"/>
    <n v="4200"/>
    <n v="210"/>
    <n v="3990"/>
    <n v="2543.33"/>
    <n v="1446.67"/>
    <x v="0"/>
    <s v="Ahmedabad"/>
    <s v="Gujarat"/>
    <s v="India"/>
    <s v="UPI"/>
    <x v="0"/>
    <s v="Standard"/>
    <x v="0"/>
    <s v="No"/>
    <s v="No"/>
  </r>
  <r>
    <x v="6729"/>
    <x v="543"/>
    <s v="CUST12186"/>
    <s v="Customer 2186"/>
    <n v="21"/>
    <s v="Returning"/>
    <s v="P5002"/>
    <s v="Novel"/>
    <x v="1"/>
    <s v="Stationery Hub"/>
    <n v="2"/>
    <n v="400"/>
    <n v="10"/>
    <n v="800"/>
    <n v="80"/>
    <n v="720"/>
    <n v="454.04"/>
    <n v="265.95999999999998"/>
    <x v="0"/>
    <s v="Visakhapatnam"/>
    <s v="Andhra Pradesh"/>
    <s v="India"/>
    <s v="UPI"/>
    <x v="1"/>
    <s v="Same Day"/>
    <x v="0"/>
    <s v="No"/>
    <s v="No"/>
  </r>
  <r>
    <x v="6730"/>
    <x v="543"/>
    <s v="CUST10976"/>
    <s v="Customer 976"/>
    <n v="39"/>
    <s v="New"/>
    <s v="P2008"/>
    <s v="Formal Shirt"/>
    <x v="3"/>
    <s v="Global Traders"/>
    <n v="1"/>
    <n v="1700"/>
    <n v="5"/>
    <n v="1700"/>
    <n v="85"/>
    <n v="1615"/>
    <n v="1094.94"/>
    <n v="520.05999999999995"/>
    <x v="1"/>
    <s v="Visakhapatnam"/>
    <s v="Andhra Pradesh"/>
    <s v="India"/>
    <s v="UPI"/>
    <x v="0"/>
    <s v="Standard"/>
    <x v="2"/>
    <s v="No"/>
    <s v="No"/>
  </r>
  <r>
    <x v="6731"/>
    <x v="543"/>
    <s v="CUST12041"/>
    <s v="Customer 2041"/>
    <n v="48"/>
    <s v="New"/>
    <s v="P3004"/>
    <s v="Cookware Set"/>
    <x v="2"/>
    <s v="HomeNeeds"/>
    <n v="1"/>
    <n v="3500"/>
    <n v="15"/>
    <n v="3500"/>
    <n v="525"/>
    <n v="2975"/>
    <n v="2052.9699999999998"/>
    <n v="922.03"/>
    <x v="0"/>
    <s v="Bhubaneswar"/>
    <s v="Odisha"/>
    <s v="India"/>
    <s v="Cash on Delivery"/>
    <x v="2"/>
    <s v="Standard"/>
    <x v="3"/>
    <s v="No"/>
    <s v="No"/>
  </r>
  <r>
    <x v="6732"/>
    <x v="543"/>
    <s v="CUST10096"/>
    <s v="Customer 96"/>
    <n v="59"/>
    <s v="Returning"/>
    <s v="P1010"/>
    <s v="Bluetooth Speaker"/>
    <x v="0"/>
    <s v="Prime Distributors"/>
    <n v="2"/>
    <n v="3200"/>
    <n v="10"/>
    <n v="6400"/>
    <n v="640"/>
    <n v="5760"/>
    <n v="4367.5200000000004"/>
    <n v="1392.48"/>
    <x v="2"/>
    <s v="Delhi"/>
    <s v="Delhi"/>
    <s v="India"/>
    <s v="Wallet"/>
    <x v="0"/>
    <s v="Standard"/>
    <x v="0"/>
    <s v="No"/>
    <s v="No"/>
  </r>
  <r>
    <x v="6733"/>
    <x v="543"/>
    <s v="CUST10584"/>
    <s v="Customer 584"/>
    <n v="59"/>
    <s v="Returning"/>
    <s v="P1007"/>
    <s v="Mouse"/>
    <x v="0"/>
    <s v="RetailHub"/>
    <n v="4"/>
    <n v="900"/>
    <n v="5"/>
    <n v="3600"/>
    <n v="180"/>
    <n v="3420"/>
    <n v="2460.3000000000002"/>
    <n v="959.7"/>
    <x v="0"/>
    <s v="Surat"/>
    <s v="Gujarat"/>
    <s v="India"/>
    <s v="Debit Card"/>
    <x v="0"/>
    <s v="Standard"/>
    <x v="0"/>
    <s v="No"/>
    <s v="No"/>
  </r>
  <r>
    <x v="6734"/>
    <x v="543"/>
    <s v="CUST12002"/>
    <s v="Customer 2002"/>
    <n v="38"/>
    <s v="Returning"/>
    <s v="P1008"/>
    <s v="Monitor"/>
    <x v="0"/>
    <s v="Global Traders"/>
    <n v="3"/>
    <n v="14500"/>
    <n v="25"/>
    <n v="43500"/>
    <n v="10875"/>
    <n v="32625"/>
    <n v="18935.87"/>
    <n v="13689.13"/>
    <x v="1"/>
    <s v="Chennai"/>
    <s v="Tamil Nadu"/>
    <s v="India"/>
    <s v="Debit Card"/>
    <x v="2"/>
    <s v="Standard"/>
    <x v="0"/>
    <s v="No"/>
    <s v="No"/>
  </r>
  <r>
    <x v="6735"/>
    <x v="543"/>
    <s v="CUST12364"/>
    <s v="Customer 2364"/>
    <n v="24"/>
    <s v="New"/>
    <s v="P4006"/>
    <s v="Lipstick"/>
    <x v="4"/>
    <s v="BeautyCare"/>
    <n v="4"/>
    <n v="850"/>
    <n v="10"/>
    <n v="3400"/>
    <n v="340"/>
    <n v="3060"/>
    <n v="1848.4"/>
    <n v="1211.5999999999999"/>
    <x v="1"/>
    <s v="Nagpur"/>
    <s v="Maharashtra"/>
    <s v="India"/>
    <s v="Debit Card"/>
    <x v="2"/>
    <s v="Standard"/>
    <x v="0"/>
    <s v="No"/>
    <s v="No"/>
  </r>
  <r>
    <x v="6736"/>
    <x v="543"/>
    <s v="CUST11489"/>
    <s v="Customer 1489"/>
    <n v="39"/>
    <s v="Returning"/>
    <s v="P4006"/>
    <s v="Lipstick"/>
    <x v="4"/>
    <s v="BeautyCare"/>
    <n v="1"/>
    <n v="850"/>
    <n v="15"/>
    <n v="850"/>
    <n v="127.5"/>
    <n v="722.5"/>
    <n v="565.83000000000004"/>
    <n v="156.66999999999999"/>
    <x v="1"/>
    <s v="Ahmedabad"/>
    <s v="Gujarat"/>
    <s v="India"/>
    <s v="Credit Card"/>
    <x v="1"/>
    <s v="Express"/>
    <x v="0"/>
    <s v="No"/>
    <s v="No"/>
  </r>
  <r>
    <x v="6737"/>
    <x v="543"/>
    <s v="CUST10870"/>
    <s v="Customer 870"/>
    <n v="53"/>
    <s v="New"/>
    <s v="P2004"/>
    <s v="Jacket"/>
    <x v="3"/>
    <s v="Global Traders"/>
    <n v="1"/>
    <n v="3500"/>
    <n v="20"/>
    <n v="3500"/>
    <n v="700"/>
    <n v="2800"/>
    <n v="2046.31"/>
    <n v="753.69"/>
    <x v="1"/>
    <s v="Ahmedabad"/>
    <s v="Gujarat"/>
    <s v="India"/>
    <s v="Credit Card"/>
    <x v="0"/>
    <s v="Express"/>
    <x v="0"/>
    <s v="No"/>
    <s v="No"/>
  </r>
  <r>
    <x v="6738"/>
    <x v="543"/>
    <s v="CUST10741"/>
    <s v="Customer 741"/>
    <n v="46"/>
    <s v="New"/>
    <s v="P4004"/>
    <s v="Shampoo"/>
    <x v="4"/>
    <s v="BeautyCare"/>
    <n v="1"/>
    <n v="550"/>
    <n v="15"/>
    <n v="550"/>
    <n v="82.5"/>
    <n v="467.5"/>
    <n v="327.58"/>
    <n v="139.91999999999999"/>
    <x v="0"/>
    <s v="Coimbatore"/>
    <s v="Tamil Nadu"/>
    <s v="India"/>
    <s v="UPI"/>
    <x v="0"/>
    <s v="Standard"/>
    <x v="0"/>
    <s v="No"/>
    <s v="No"/>
  </r>
  <r>
    <x v="6739"/>
    <x v="543"/>
    <s v="CUST11595"/>
    <s v="Customer 1595"/>
    <n v="23"/>
    <s v="Loyal"/>
    <s v="P3006"/>
    <s v="Water Bottle"/>
    <x v="2"/>
    <s v="Metro Supplies"/>
    <n v="2"/>
    <n v="700"/>
    <n v="5"/>
    <n v="1400"/>
    <n v="70"/>
    <n v="1330"/>
    <n v="962.75"/>
    <n v="367.25"/>
    <x v="1"/>
    <s v="Mumbai"/>
    <s v="Maharashtra"/>
    <s v="India"/>
    <s v="Wallet"/>
    <x v="2"/>
    <s v="Standard"/>
    <x v="0"/>
    <s v="No"/>
    <s v="No"/>
  </r>
  <r>
    <x v="6740"/>
    <x v="543"/>
    <s v="CUST11159"/>
    <s v="Customer 1159"/>
    <n v="41"/>
    <s v="Returning"/>
    <s v="P4005"/>
    <s v="Perfume"/>
    <x v="4"/>
    <s v="BeautyCare"/>
    <n v="2"/>
    <n v="1800"/>
    <n v="15"/>
    <n v="3600"/>
    <n v="540"/>
    <n v="3060"/>
    <n v="1860.7"/>
    <n v="1199.3"/>
    <x v="1"/>
    <s v="Jaipur"/>
    <s v="Rajasthan"/>
    <s v="India"/>
    <s v="UPI"/>
    <x v="2"/>
    <s v="Standard"/>
    <x v="3"/>
    <s v="No"/>
    <s v="No"/>
  </r>
  <r>
    <x v="6741"/>
    <x v="543"/>
    <s v="CUST10888"/>
    <s v="Customer 888"/>
    <n v="36"/>
    <s v="Loyal"/>
    <s v="P5004"/>
    <s v="Pen Set"/>
    <x v="1"/>
    <s v="Stationery Hub"/>
    <n v="3"/>
    <n v="250"/>
    <n v="0"/>
    <n v="750"/>
    <n v="0"/>
    <n v="750"/>
    <n v="431.87"/>
    <n v="318.13"/>
    <x v="1"/>
    <s v="Coimbatore"/>
    <s v="Tamil Nadu"/>
    <s v="India"/>
    <s v="Cash on Delivery"/>
    <x v="1"/>
    <s v="Standard"/>
    <x v="0"/>
    <s v="No"/>
    <s v="No"/>
  </r>
  <r>
    <x v="6742"/>
    <x v="544"/>
    <s v="CUST10955"/>
    <s v="Customer 955"/>
    <n v="25"/>
    <s v="New"/>
    <s v="P2007"/>
    <s v="Saree"/>
    <x v="3"/>
    <s v="FashionMart"/>
    <n v="3"/>
    <n v="2600"/>
    <n v="0"/>
    <n v="7800"/>
    <n v="0"/>
    <n v="7800"/>
    <n v="4842.78"/>
    <n v="2957.22"/>
    <x v="1"/>
    <s v="Ahmedabad"/>
    <s v="Gujarat"/>
    <s v="India"/>
    <s v="UPI"/>
    <x v="0"/>
    <s v="Standard"/>
    <x v="0"/>
    <s v="No"/>
    <s v="No"/>
  </r>
  <r>
    <x v="6743"/>
    <x v="544"/>
    <s v="CUST11950"/>
    <s v="Customer 1950"/>
    <n v="55"/>
    <s v="New"/>
    <s v="P4005"/>
    <s v="Perfume"/>
    <x v="4"/>
    <s v="BeautyCare"/>
    <n v="2"/>
    <n v="1800"/>
    <n v="10"/>
    <n v="3600"/>
    <n v="360"/>
    <n v="3240"/>
    <n v="2253.4699999999998"/>
    <n v="986.53"/>
    <x v="1"/>
    <s v="Bhopal"/>
    <s v="Madhya Pradesh"/>
    <s v="India"/>
    <s v="Cash on Delivery"/>
    <x v="1"/>
    <s v="Standard"/>
    <x v="0"/>
    <s v="No"/>
    <s v="No"/>
  </r>
  <r>
    <x v="6744"/>
    <x v="544"/>
    <s v="CUST10082"/>
    <s v="Customer 82"/>
    <n v="30"/>
    <s v="Returning"/>
    <s v="P5003"/>
    <s v="Calculator"/>
    <x v="1"/>
    <s v="Stationery Hub"/>
    <n v="3"/>
    <n v="650"/>
    <n v="0"/>
    <n v="1950"/>
    <n v="0"/>
    <n v="1950"/>
    <n v="1157.47"/>
    <n v="792.53"/>
    <x v="2"/>
    <s v="Mumbai"/>
    <s v="Maharashtra"/>
    <s v="India"/>
    <s v="Cash on Delivery"/>
    <x v="0"/>
    <s v="Standard"/>
    <x v="0"/>
    <s v="No"/>
    <s v="No"/>
  </r>
  <r>
    <x v="6745"/>
    <x v="544"/>
    <s v="CUST10004"/>
    <s v="Customer 4"/>
    <n v="35"/>
    <s v="Returning"/>
    <s v="P3001"/>
    <s v="Coffee Maker"/>
    <x v="2"/>
    <s v="HomeNeeds"/>
    <n v="2"/>
    <n v="4200"/>
    <n v="10"/>
    <n v="8400"/>
    <n v="840"/>
    <n v="7560"/>
    <n v="5959.17"/>
    <n v="1600.83"/>
    <x v="1"/>
    <s v="Delhi"/>
    <s v="Delhi"/>
    <s v="India"/>
    <s v="UPI"/>
    <x v="2"/>
    <s v="Standard"/>
    <x v="0"/>
    <s v="No"/>
    <s v="No"/>
  </r>
  <r>
    <x v="6746"/>
    <x v="544"/>
    <s v="CUST12090"/>
    <s v="Customer 2090"/>
    <n v="39"/>
    <s v="New"/>
    <s v="P3007"/>
    <s v="Vacuum Cleaner"/>
    <x v="2"/>
    <s v="Global Traders"/>
    <n v="3"/>
    <n v="8500"/>
    <n v="15"/>
    <n v="25500"/>
    <n v="3825"/>
    <n v="21675"/>
    <n v="14028.98"/>
    <n v="7646.02"/>
    <x v="1"/>
    <s v="Coimbatore"/>
    <s v="Tamil Nadu"/>
    <s v="India"/>
    <s v="Net Banking"/>
    <x v="0"/>
    <s v="Standard"/>
    <x v="3"/>
    <s v="No"/>
    <s v="No"/>
  </r>
  <r>
    <x v="6747"/>
    <x v="544"/>
    <s v="CUST10798"/>
    <s v="Customer 798"/>
    <n v="49"/>
    <s v="Returning"/>
    <s v="P5001"/>
    <s v="Notebook Set"/>
    <x v="1"/>
    <s v="Stationery Hub"/>
    <n v="1"/>
    <n v="500"/>
    <n v="25"/>
    <n v="500"/>
    <n v="125"/>
    <n v="375"/>
    <n v="282.54000000000002"/>
    <n v="92.46"/>
    <x v="0"/>
    <s v="Guwahati"/>
    <s v="Assam"/>
    <s v="India"/>
    <s v="Net Banking"/>
    <x v="0"/>
    <s v="Standard"/>
    <x v="0"/>
    <s v="No"/>
    <s v="No"/>
  </r>
  <r>
    <x v="6748"/>
    <x v="544"/>
    <s v="CUST11988"/>
    <s v="Customer 1988"/>
    <n v="58"/>
    <s v="Loyal"/>
    <s v="P2005"/>
    <s v="Backpack"/>
    <x v="3"/>
    <s v="Metro Supplies"/>
    <n v="2"/>
    <n v="1800"/>
    <n v="15"/>
    <n v="3600"/>
    <n v="540"/>
    <n v="3060"/>
    <n v="2494.6"/>
    <n v="565.4"/>
    <x v="2"/>
    <s v="Kolkata"/>
    <s v="West Bengal"/>
    <s v="India"/>
    <s v="UPI"/>
    <x v="0"/>
    <s v="Standard"/>
    <x v="0"/>
    <s v="No"/>
    <s v="No"/>
  </r>
  <r>
    <x v="6749"/>
    <x v="544"/>
    <s v="CUST12390"/>
    <s v="Customer 2390"/>
    <n v="35"/>
    <s v="New"/>
    <s v="P1005"/>
    <s v="Tablet"/>
    <x v="0"/>
    <s v="RetailHub"/>
    <n v="1"/>
    <n v="18000"/>
    <n v="10"/>
    <n v="18000"/>
    <n v="1800"/>
    <n v="16200"/>
    <n v="12784.15"/>
    <n v="3415.85"/>
    <x v="1"/>
    <s v="Lucknow"/>
    <s v="Uttar Pradesh"/>
    <s v="India"/>
    <s v="Net Banking"/>
    <x v="2"/>
    <s v="Same Day"/>
    <x v="0"/>
    <s v="No"/>
    <s v="No"/>
  </r>
  <r>
    <x v="6750"/>
    <x v="544"/>
    <s v="CUST12460"/>
    <s v="Customer 2460"/>
    <n v="44"/>
    <s v="Returning"/>
    <s v="P2002"/>
    <s v="Jeans"/>
    <x v="3"/>
    <s v="FashionMart"/>
    <n v="2"/>
    <n v="2200"/>
    <n v="0"/>
    <n v="4400"/>
    <n v="0"/>
    <n v="4400"/>
    <n v="2788.03"/>
    <n v="1611.97"/>
    <x v="1"/>
    <s v="Surat"/>
    <s v="Gujarat"/>
    <s v="India"/>
    <s v="UPI"/>
    <x v="0"/>
    <s v="Express"/>
    <x v="0"/>
    <s v="No"/>
    <s v="No"/>
  </r>
  <r>
    <x v="6751"/>
    <x v="544"/>
    <s v="CUST12125"/>
    <s v="Customer 2125"/>
    <n v="56"/>
    <s v="New"/>
    <s v="P2004"/>
    <s v="Jacket"/>
    <x v="3"/>
    <s v="Global Traders"/>
    <n v="4"/>
    <n v="3500"/>
    <n v="0"/>
    <n v="14000"/>
    <n v="0"/>
    <n v="14000"/>
    <n v="8071.3"/>
    <n v="5928.7"/>
    <x v="0"/>
    <s v="Surat"/>
    <s v="Gujarat"/>
    <s v="India"/>
    <s v="Credit Card"/>
    <x v="1"/>
    <s v="Standard"/>
    <x v="0"/>
    <s v="No"/>
    <s v="No"/>
  </r>
  <r>
    <x v="6752"/>
    <x v="544"/>
    <s v="CUST11874"/>
    <s v="Customer 1874"/>
    <n v="38"/>
    <s v="Returning"/>
    <s v="P1002"/>
    <s v="Smartphone"/>
    <x v="0"/>
    <s v="Global Traders"/>
    <n v="1"/>
    <n v="28000"/>
    <n v="0"/>
    <n v="28000"/>
    <n v="0"/>
    <n v="28000"/>
    <n v="16911.509999999998"/>
    <n v="11088.49"/>
    <x v="0"/>
    <s v="Lucknow"/>
    <s v="Uttar Pradesh"/>
    <s v="India"/>
    <s v="Credit Card"/>
    <x v="2"/>
    <s v="Standard"/>
    <x v="0"/>
    <s v="No"/>
    <s v="No"/>
  </r>
  <r>
    <x v="6753"/>
    <x v="544"/>
    <s v="CUST12347"/>
    <s v="Customer 2347"/>
    <n v="34"/>
    <s v="New"/>
    <s v="P2007"/>
    <s v="Saree"/>
    <x v="3"/>
    <s v="FashionMart"/>
    <n v="2"/>
    <n v="2600"/>
    <n v="5"/>
    <n v="5200"/>
    <n v="260"/>
    <n v="4940"/>
    <n v="3010.76"/>
    <n v="1929.24"/>
    <x v="1"/>
    <s v="Chennai"/>
    <s v="Tamil Nadu"/>
    <s v="India"/>
    <s v="UPI"/>
    <x v="2"/>
    <s v="Express"/>
    <x v="1"/>
    <s v="No"/>
    <s v="No"/>
  </r>
  <r>
    <x v="6754"/>
    <x v="544"/>
    <s v="CUST10291"/>
    <s v="Customer 291"/>
    <n v="50"/>
    <s v="New"/>
    <s v="P5005"/>
    <s v="Desk Organizer"/>
    <x v="1"/>
    <s v="Stationery Hub"/>
    <n v="3"/>
    <n v="600"/>
    <n v="0"/>
    <n v="1800"/>
    <n v="0"/>
    <n v="1800"/>
    <n v="1374.45"/>
    <n v="425.55"/>
    <x v="0"/>
    <s v="Bhopal"/>
    <s v="Madhya Pradesh"/>
    <s v="India"/>
    <s v="Net Banking"/>
    <x v="0"/>
    <s v="Express"/>
    <x v="1"/>
    <s v="Yes"/>
    <s v="No"/>
  </r>
  <r>
    <x v="6755"/>
    <x v="545"/>
    <s v="CUST11098"/>
    <s v="Customer 1098"/>
    <n v="44"/>
    <s v="New"/>
    <s v="P2005"/>
    <s v="Backpack"/>
    <x v="3"/>
    <s v="Metro Supplies"/>
    <n v="1"/>
    <n v="1800"/>
    <n v="0"/>
    <n v="1800"/>
    <n v="0"/>
    <n v="1800"/>
    <n v="1184.94"/>
    <n v="615.05999999999995"/>
    <x v="2"/>
    <s v="Lucknow"/>
    <s v="Uttar Pradesh"/>
    <s v="India"/>
    <s v="UPI"/>
    <x v="0"/>
    <s v="Same Day"/>
    <x v="0"/>
    <s v="No"/>
    <s v="No"/>
  </r>
  <r>
    <x v="6756"/>
    <x v="545"/>
    <s v="CUST11271"/>
    <s v="Customer 1271"/>
    <n v="54"/>
    <s v="New"/>
    <s v="P1001"/>
    <s v="Laptop"/>
    <x v="0"/>
    <s v="TechSource India"/>
    <n v="2"/>
    <n v="55000"/>
    <n v="5"/>
    <n v="110000"/>
    <n v="5500"/>
    <n v="104500"/>
    <n v="61586.89"/>
    <n v="42913.11"/>
    <x v="0"/>
    <s v="Ahmedabad"/>
    <s v="Gujarat"/>
    <s v="India"/>
    <s v="Net Banking"/>
    <x v="2"/>
    <s v="Standard"/>
    <x v="0"/>
    <s v="No"/>
    <s v="No"/>
  </r>
  <r>
    <x v="6757"/>
    <x v="545"/>
    <s v="CUST10743"/>
    <s v="Customer 743"/>
    <n v="27"/>
    <s v="Returning"/>
    <s v="P3006"/>
    <s v="Water Bottle"/>
    <x v="2"/>
    <s v="Metro Supplies"/>
    <n v="2"/>
    <n v="700"/>
    <n v="0"/>
    <n v="1400"/>
    <n v="0"/>
    <n v="1400"/>
    <n v="1088.93"/>
    <n v="311.07"/>
    <x v="1"/>
    <s v="Bhopal"/>
    <s v="Madhya Pradesh"/>
    <s v="India"/>
    <s v="Wallet"/>
    <x v="2"/>
    <s v="Standard"/>
    <x v="0"/>
    <s v="No"/>
    <s v="No"/>
  </r>
  <r>
    <x v="6758"/>
    <x v="545"/>
    <s v="CUST10551"/>
    <s v="Customer 551"/>
    <n v="24"/>
    <s v="Returning"/>
    <s v="P2008"/>
    <s v="Formal Shirt"/>
    <x v="3"/>
    <s v="Global Traders"/>
    <n v="2"/>
    <n v="1700"/>
    <n v="10"/>
    <n v="3400"/>
    <n v="340"/>
    <n v="3060"/>
    <n v="1909.25"/>
    <n v="1150.75"/>
    <x v="2"/>
    <s v="Jaipur"/>
    <s v="Rajasthan"/>
    <s v="India"/>
    <s v="Net Banking"/>
    <x v="0"/>
    <s v="Standard"/>
    <x v="0"/>
    <s v="No"/>
    <s v="No"/>
  </r>
  <r>
    <x v="6759"/>
    <x v="545"/>
    <s v="CUST10782"/>
    <s v="Customer 782"/>
    <n v="18"/>
    <s v="New"/>
    <s v="P2003"/>
    <s v="T-Shirt"/>
    <x v="3"/>
    <s v="RetailHub"/>
    <n v="2"/>
    <n v="900"/>
    <n v="5"/>
    <n v="1800"/>
    <n v="90"/>
    <n v="1710"/>
    <n v="1195.2"/>
    <n v="514.79999999999995"/>
    <x v="2"/>
    <s v="Indore"/>
    <s v="Madhya Pradesh"/>
    <s v="India"/>
    <s v="Debit Card"/>
    <x v="2"/>
    <s v="Standard"/>
    <x v="3"/>
    <s v="No"/>
    <s v="Yes"/>
  </r>
  <r>
    <x v="6760"/>
    <x v="545"/>
    <s v="CUST10601"/>
    <s v="Customer 601"/>
    <n v="39"/>
    <s v="New"/>
    <s v="P3001"/>
    <s v="Coffee Maker"/>
    <x v="2"/>
    <s v="HomeNeeds"/>
    <n v="1"/>
    <n v="4200"/>
    <n v="0"/>
    <n v="4200"/>
    <n v="0"/>
    <n v="4200"/>
    <n v="2521.13"/>
    <n v="1678.87"/>
    <x v="1"/>
    <s v="Bhubaneswar"/>
    <s v="Odisha"/>
    <s v="India"/>
    <s v="UPI"/>
    <x v="0"/>
    <s v="Standard"/>
    <x v="0"/>
    <s v="No"/>
    <s v="No"/>
  </r>
  <r>
    <x v="6761"/>
    <x v="545"/>
    <s v="CUST10839"/>
    <s v="Customer 839"/>
    <n v="40"/>
    <s v="New"/>
    <s v="P2001"/>
    <s v="Running Shoes"/>
    <x v="3"/>
    <s v="FashionMart"/>
    <n v="3"/>
    <n v="3200"/>
    <n v="10"/>
    <n v="9600"/>
    <n v="960"/>
    <n v="8640"/>
    <n v="4996.1000000000004"/>
    <n v="3643.9"/>
    <x v="1"/>
    <s v="Hyderabad"/>
    <s v="Telangana"/>
    <s v="India"/>
    <s v="Debit Card"/>
    <x v="2"/>
    <s v="Express"/>
    <x v="0"/>
    <s v="No"/>
    <s v="Yes"/>
  </r>
  <r>
    <x v="6762"/>
    <x v="545"/>
    <s v="CUST10088"/>
    <s v="Customer 88"/>
    <n v="20"/>
    <s v="Returning"/>
    <s v="P5003"/>
    <s v="Calculator"/>
    <x v="1"/>
    <s v="Stationery Hub"/>
    <n v="4"/>
    <n v="650"/>
    <n v="10"/>
    <n v="2600"/>
    <n v="260"/>
    <n v="2340"/>
    <n v="1673.83"/>
    <n v="666.17"/>
    <x v="1"/>
    <s v="Surat"/>
    <s v="Gujarat"/>
    <s v="India"/>
    <s v="UPI"/>
    <x v="0"/>
    <s v="Standard"/>
    <x v="0"/>
    <s v="No"/>
    <s v="No"/>
  </r>
  <r>
    <x v="6763"/>
    <x v="545"/>
    <s v="CUST11150"/>
    <s v="Customer 1150"/>
    <n v="25"/>
    <s v="New"/>
    <s v="P4003"/>
    <s v="Sunscreen"/>
    <x v="4"/>
    <s v="BeautyCare"/>
    <n v="1"/>
    <n v="700"/>
    <n v="15"/>
    <n v="700"/>
    <n v="105"/>
    <n v="595"/>
    <n v="435.69"/>
    <n v="159.31"/>
    <x v="1"/>
    <s v="Guwahati"/>
    <s v="Assam"/>
    <s v="India"/>
    <s v="Cash on Delivery"/>
    <x v="0"/>
    <s v="Standard"/>
    <x v="1"/>
    <s v="Yes"/>
    <s v="No"/>
  </r>
  <r>
    <x v="6764"/>
    <x v="545"/>
    <s v="CUST11966"/>
    <s v="Customer 1966"/>
    <n v="49"/>
    <s v="Returning"/>
    <s v="P1004"/>
    <s v="Smartwatch"/>
    <x v="0"/>
    <s v="TechSource India"/>
    <n v="1"/>
    <n v="6500"/>
    <n v="0"/>
    <n v="6500"/>
    <n v="0"/>
    <n v="6500"/>
    <n v="4259.05"/>
    <n v="2240.9499999999998"/>
    <x v="1"/>
    <s v="Bengaluru"/>
    <s v="Karnataka"/>
    <s v="India"/>
    <s v="Net Banking"/>
    <x v="2"/>
    <s v="Standard"/>
    <x v="0"/>
    <s v="No"/>
    <s v="No"/>
  </r>
  <r>
    <x v="6765"/>
    <x v="545"/>
    <s v="CUST11679"/>
    <s v="Customer 1679"/>
    <n v="49"/>
    <s v="Returning"/>
    <s v="P3003"/>
    <s v="Mixer Grinder"/>
    <x v="2"/>
    <s v="Prime Distributors"/>
    <n v="1"/>
    <n v="4800"/>
    <n v="30"/>
    <n v="4800"/>
    <n v="1440"/>
    <n v="3360"/>
    <n v="2354.48"/>
    <n v="1005.52"/>
    <x v="0"/>
    <s v="Guwahati"/>
    <s v="Assam"/>
    <s v="India"/>
    <s v="Cash on Delivery"/>
    <x v="2"/>
    <s v="Standard"/>
    <x v="3"/>
    <s v="No"/>
    <s v="No"/>
  </r>
  <r>
    <x v="6766"/>
    <x v="545"/>
    <s v="CUST11858"/>
    <s v="Customer 1858"/>
    <n v="39"/>
    <s v="Returning"/>
    <s v="P5005"/>
    <s v="Desk Organizer"/>
    <x v="1"/>
    <s v="Stationery Hub"/>
    <n v="2"/>
    <n v="600"/>
    <n v="0"/>
    <n v="1200"/>
    <n v="0"/>
    <n v="1200"/>
    <n v="740.31"/>
    <n v="459.69"/>
    <x v="1"/>
    <s v="Guwahati"/>
    <s v="Assam"/>
    <s v="India"/>
    <s v="UPI"/>
    <x v="2"/>
    <s v="Same Day"/>
    <x v="0"/>
    <s v="No"/>
    <s v="Yes"/>
  </r>
  <r>
    <x v="6767"/>
    <x v="546"/>
    <s v="CUST11231"/>
    <s v="Customer 1231"/>
    <n v="38"/>
    <s v="Returning"/>
    <s v="P4002"/>
    <s v="Moisturizer"/>
    <x v="4"/>
    <s v="BeautyCare"/>
    <n v="2"/>
    <n v="650"/>
    <n v="15"/>
    <n v="1300"/>
    <n v="195"/>
    <n v="1105"/>
    <n v="887.74"/>
    <n v="217.26"/>
    <x v="0"/>
    <s v="Bhubaneswar"/>
    <s v="Odisha"/>
    <s v="India"/>
    <s v="Debit Card"/>
    <x v="1"/>
    <s v="Standard"/>
    <x v="0"/>
    <s v="No"/>
    <s v="No"/>
  </r>
  <r>
    <x v="6768"/>
    <x v="546"/>
    <s v="CUST11016"/>
    <s v="Customer 1016"/>
    <n v="26"/>
    <s v="New"/>
    <s v="P1004"/>
    <s v="Smartwatch"/>
    <x v="0"/>
    <s v="TechSource India"/>
    <n v="4"/>
    <n v="6500"/>
    <n v="5"/>
    <n v="26000"/>
    <n v="1300"/>
    <n v="24700"/>
    <n v="15683.52"/>
    <n v="9016.48"/>
    <x v="1"/>
    <s v="Bhubaneswar"/>
    <s v="Odisha"/>
    <s v="India"/>
    <s v="Net Banking"/>
    <x v="0"/>
    <s v="Standard"/>
    <x v="0"/>
    <s v="No"/>
    <s v="No"/>
  </r>
  <r>
    <x v="6769"/>
    <x v="546"/>
    <s v="CUST11048"/>
    <s v="Customer 1048"/>
    <n v="44"/>
    <s v="New"/>
    <s v="P1007"/>
    <s v="Mouse"/>
    <x v="0"/>
    <s v="RetailHub"/>
    <n v="2"/>
    <n v="900"/>
    <n v="0"/>
    <n v="1800"/>
    <n v="0"/>
    <n v="1800"/>
    <n v="1193.18"/>
    <n v="606.82000000000005"/>
    <x v="1"/>
    <s v="Lucknow"/>
    <s v="Uttar Pradesh"/>
    <s v="India"/>
    <s v="Credit Card"/>
    <x v="1"/>
    <s v="Standard"/>
    <x v="0"/>
    <s v="No"/>
    <s v="No"/>
  </r>
  <r>
    <x v="6770"/>
    <x v="546"/>
    <s v="CUST11327"/>
    <s v="Customer 1327"/>
    <n v="60"/>
    <s v="Returning"/>
    <s v="P2004"/>
    <s v="Jacket"/>
    <x v="3"/>
    <s v="Global Traders"/>
    <n v="6"/>
    <n v="3500"/>
    <n v="10"/>
    <n v="21000"/>
    <n v="2100"/>
    <n v="18900"/>
    <n v="12467.13"/>
    <n v="6432.87"/>
    <x v="1"/>
    <s v="Coimbatore"/>
    <s v="Tamil Nadu"/>
    <s v="India"/>
    <s v="UPI"/>
    <x v="2"/>
    <s v="Standard"/>
    <x v="0"/>
    <s v="No"/>
    <s v="No"/>
  </r>
  <r>
    <x v="6771"/>
    <x v="546"/>
    <s v="CUST11590"/>
    <s v="Customer 1590"/>
    <n v="41"/>
    <s v="Returning"/>
    <s v="P2008"/>
    <s v="Formal Shirt"/>
    <x v="3"/>
    <s v="Global Traders"/>
    <n v="1"/>
    <n v="1700"/>
    <n v="30"/>
    <n v="1700"/>
    <n v="510"/>
    <n v="1190"/>
    <n v="752.7"/>
    <n v="437.3"/>
    <x v="0"/>
    <s v="Lucknow"/>
    <s v="Uttar Pradesh"/>
    <s v="India"/>
    <s v="Cash on Delivery"/>
    <x v="0"/>
    <s v="Standard"/>
    <x v="0"/>
    <s v="No"/>
    <s v="No"/>
  </r>
  <r>
    <x v="6772"/>
    <x v="546"/>
    <s v="CUST11488"/>
    <s v="Customer 1488"/>
    <n v="51"/>
    <s v="Returning"/>
    <s v="P3004"/>
    <s v="Cookware Set"/>
    <x v="2"/>
    <s v="HomeNeeds"/>
    <n v="2"/>
    <n v="3500"/>
    <n v="10"/>
    <n v="7000"/>
    <n v="700"/>
    <n v="6300"/>
    <n v="3567.9"/>
    <n v="2732.1"/>
    <x v="2"/>
    <s v="Kolkata"/>
    <s v="West Bengal"/>
    <s v="India"/>
    <s v="Credit Card"/>
    <x v="1"/>
    <s v="Standard"/>
    <x v="0"/>
    <s v="No"/>
    <s v="No"/>
  </r>
  <r>
    <x v="6773"/>
    <x v="546"/>
    <s v="CUST12207"/>
    <s v="Customer 2207"/>
    <n v="25"/>
    <s v="New"/>
    <s v="P5005"/>
    <s v="Desk Organizer"/>
    <x v="1"/>
    <s v="Stationery Hub"/>
    <n v="2"/>
    <n v="600"/>
    <n v="10"/>
    <n v="1200"/>
    <n v="120"/>
    <n v="1080"/>
    <n v="769.07"/>
    <n v="310.93"/>
    <x v="1"/>
    <s v="Bhopal"/>
    <s v="Madhya Pradesh"/>
    <s v="India"/>
    <s v="UPI"/>
    <x v="0"/>
    <s v="Express"/>
    <x v="0"/>
    <s v="No"/>
    <s v="No"/>
  </r>
  <r>
    <x v="6774"/>
    <x v="546"/>
    <s v="CUST10417"/>
    <s v="Customer 417"/>
    <n v="26"/>
    <s v="New"/>
    <s v="P1009"/>
    <s v="Power Bank"/>
    <x v="0"/>
    <s v="Prime Distributors"/>
    <n v="2"/>
    <n v="1600"/>
    <n v="20"/>
    <n v="3200"/>
    <n v="640"/>
    <n v="2560"/>
    <n v="1671.39"/>
    <n v="888.61"/>
    <x v="0"/>
    <s v="Bhopal"/>
    <s v="Madhya Pradesh"/>
    <s v="India"/>
    <s v="UPI"/>
    <x v="0"/>
    <s v="Standard"/>
    <x v="3"/>
    <s v="No"/>
    <s v="No"/>
  </r>
  <r>
    <x v="6775"/>
    <x v="547"/>
    <s v="CUST12465"/>
    <s v="Customer 2465"/>
    <n v="26"/>
    <s v="Returning"/>
    <s v="P3004"/>
    <s v="Cookware Set"/>
    <x v="2"/>
    <s v="HomeNeeds"/>
    <n v="1"/>
    <n v="3500"/>
    <n v="10"/>
    <n v="3500"/>
    <n v="350"/>
    <n v="3150"/>
    <n v="1991.13"/>
    <n v="1158.8699999999999"/>
    <x v="2"/>
    <s v="Pune"/>
    <s v="Maharashtra"/>
    <s v="India"/>
    <s v="Debit Card"/>
    <x v="0"/>
    <s v="Standard"/>
    <x v="0"/>
    <s v="No"/>
    <s v="No"/>
  </r>
  <r>
    <x v="6776"/>
    <x v="547"/>
    <s v="CUST12106"/>
    <s v="Customer 2106"/>
    <n v="30"/>
    <s v="Returning"/>
    <s v="P5001"/>
    <s v="Notebook Set"/>
    <x v="1"/>
    <s v="Stationery Hub"/>
    <n v="4"/>
    <n v="500"/>
    <n v="10"/>
    <n v="2000"/>
    <n v="200"/>
    <n v="1800"/>
    <n v="1001.59"/>
    <n v="798.41"/>
    <x v="1"/>
    <s v="Surat"/>
    <s v="Gujarat"/>
    <s v="India"/>
    <s v="Wallet"/>
    <x v="0"/>
    <s v="Standard"/>
    <x v="0"/>
    <s v="No"/>
    <s v="No"/>
  </r>
  <r>
    <x v="6777"/>
    <x v="547"/>
    <s v="CUST11408"/>
    <s v="Customer 1408"/>
    <n v="34"/>
    <s v="New"/>
    <s v="P2008"/>
    <s v="Formal Shirt"/>
    <x v="3"/>
    <s v="Global Traders"/>
    <n v="2"/>
    <n v="1700"/>
    <n v="15"/>
    <n v="3400"/>
    <n v="510"/>
    <n v="2890"/>
    <n v="2248.88"/>
    <n v="641.12"/>
    <x v="1"/>
    <s v="Ahmedabad"/>
    <s v="Gujarat"/>
    <s v="India"/>
    <s v="Credit Card"/>
    <x v="2"/>
    <s v="Standard"/>
    <x v="0"/>
    <s v="No"/>
    <s v="No"/>
  </r>
  <r>
    <x v="6778"/>
    <x v="547"/>
    <s v="CUST11192"/>
    <s v="Customer 1192"/>
    <n v="46"/>
    <s v="New"/>
    <s v="P2001"/>
    <s v="Running Shoes"/>
    <x v="3"/>
    <s v="FashionMart"/>
    <n v="1"/>
    <n v="3200"/>
    <n v="10"/>
    <n v="3200"/>
    <n v="320"/>
    <n v="2880"/>
    <n v="1645.33"/>
    <n v="1234.67"/>
    <x v="2"/>
    <s v="Bhopal"/>
    <s v="Madhya Pradesh"/>
    <s v="India"/>
    <s v="UPI"/>
    <x v="2"/>
    <s v="Standard"/>
    <x v="0"/>
    <s v="No"/>
    <s v="No"/>
  </r>
  <r>
    <x v="6779"/>
    <x v="547"/>
    <s v="CUST11796"/>
    <s v="Customer 1796"/>
    <n v="25"/>
    <s v="Returning"/>
    <s v="P3001"/>
    <s v="Coffee Maker"/>
    <x v="2"/>
    <s v="HomeNeeds"/>
    <n v="2"/>
    <n v="4200"/>
    <n v="20"/>
    <n v="8400"/>
    <n v="1680"/>
    <n v="6720"/>
    <n v="4358.38"/>
    <n v="2361.62"/>
    <x v="1"/>
    <s v="Coimbatore"/>
    <s v="Tamil Nadu"/>
    <s v="India"/>
    <s v="Wallet"/>
    <x v="0"/>
    <s v="Express"/>
    <x v="0"/>
    <s v="Yes"/>
    <s v="No"/>
  </r>
  <r>
    <x v="6780"/>
    <x v="547"/>
    <s v="CUST10461"/>
    <s v="Customer 461"/>
    <n v="23"/>
    <s v="Loyal"/>
    <s v="P1004"/>
    <s v="Smartwatch"/>
    <x v="0"/>
    <s v="TechSource India"/>
    <n v="2"/>
    <n v="6500"/>
    <n v="15"/>
    <n v="13000"/>
    <n v="1950"/>
    <n v="11050"/>
    <n v="7412.94"/>
    <n v="3637.06"/>
    <x v="1"/>
    <s v="Bhopal"/>
    <s v="Madhya Pradesh"/>
    <s v="India"/>
    <s v="Net Banking"/>
    <x v="2"/>
    <s v="Standard"/>
    <x v="0"/>
    <s v="No"/>
    <s v="No"/>
  </r>
  <r>
    <x v="6781"/>
    <x v="547"/>
    <s v="CUST10924"/>
    <s v="Customer 924"/>
    <n v="20"/>
    <s v="Loyal"/>
    <s v="P5003"/>
    <s v="Calculator"/>
    <x v="1"/>
    <s v="Stationery Hub"/>
    <n v="2"/>
    <n v="650"/>
    <n v="10"/>
    <n v="1300"/>
    <n v="130"/>
    <n v="1170"/>
    <n v="741.41"/>
    <n v="428.59"/>
    <x v="2"/>
    <s v="Lucknow"/>
    <s v="Uttar Pradesh"/>
    <s v="India"/>
    <s v="Debit Card"/>
    <x v="0"/>
    <s v="Standard"/>
    <x v="0"/>
    <s v="No"/>
    <s v="No"/>
  </r>
  <r>
    <x v="6782"/>
    <x v="547"/>
    <s v="CUST10185"/>
    <s v="Customer 185"/>
    <n v="22"/>
    <s v="Returning"/>
    <s v="P1001"/>
    <s v="Laptop"/>
    <x v="0"/>
    <s v="TechSource India"/>
    <n v="1"/>
    <n v="55000"/>
    <n v="25"/>
    <n v="55000"/>
    <n v="13750"/>
    <n v="41250"/>
    <n v="23940.41"/>
    <n v="17309.59"/>
    <x v="1"/>
    <s v="Jaipur"/>
    <s v="Rajasthan"/>
    <s v="India"/>
    <s v="Debit Card"/>
    <x v="0"/>
    <s v="Express"/>
    <x v="0"/>
    <s v="No"/>
    <s v="No"/>
  </r>
  <r>
    <x v="6783"/>
    <x v="547"/>
    <s v="CUST10962"/>
    <s v="Customer 962"/>
    <n v="31"/>
    <s v="Loyal"/>
    <s v="P1010"/>
    <s v="Bluetooth Speaker"/>
    <x v="0"/>
    <s v="Prime Distributors"/>
    <n v="2"/>
    <n v="3200"/>
    <n v="15"/>
    <n v="6400"/>
    <n v="960"/>
    <n v="5440"/>
    <n v="3255.54"/>
    <n v="2184.46"/>
    <x v="1"/>
    <s v="Bengaluru"/>
    <s v="Karnataka"/>
    <s v="India"/>
    <s v="Wallet"/>
    <x v="0"/>
    <s v="Standard"/>
    <x v="3"/>
    <s v="No"/>
    <s v="No"/>
  </r>
  <r>
    <x v="6784"/>
    <x v="547"/>
    <s v="CUST11254"/>
    <s v="Customer 1254"/>
    <n v="23"/>
    <s v="Returning"/>
    <s v="P5002"/>
    <s v="Novel"/>
    <x v="1"/>
    <s v="Stationery Hub"/>
    <n v="3"/>
    <n v="400"/>
    <n v="25"/>
    <n v="1200"/>
    <n v="300"/>
    <n v="900"/>
    <n v="608.98"/>
    <n v="291.02"/>
    <x v="1"/>
    <s v="Pune"/>
    <s v="Maharashtra"/>
    <s v="India"/>
    <s v="Debit Card"/>
    <x v="1"/>
    <s v="Standard"/>
    <x v="2"/>
    <s v="Yes"/>
    <s v="No"/>
  </r>
  <r>
    <x v="6785"/>
    <x v="547"/>
    <s v="CUST10543"/>
    <s v="Customer 543"/>
    <n v="57"/>
    <s v="New"/>
    <s v="P1005"/>
    <s v="Tablet"/>
    <x v="0"/>
    <s v="RetailHub"/>
    <n v="1"/>
    <n v="18000"/>
    <n v="10"/>
    <n v="18000"/>
    <n v="1800"/>
    <n v="16200"/>
    <n v="12829.82"/>
    <n v="3370.18"/>
    <x v="1"/>
    <s v="Patna"/>
    <s v="Bihar"/>
    <s v="India"/>
    <s v="Cash on Delivery"/>
    <x v="2"/>
    <s v="Standard"/>
    <x v="0"/>
    <s v="No"/>
    <s v="No"/>
  </r>
  <r>
    <x v="6786"/>
    <x v="548"/>
    <s v="CUST11923"/>
    <s v="Customer 1923"/>
    <n v="29"/>
    <s v="Returning"/>
    <s v="P2007"/>
    <s v="Saree"/>
    <x v="3"/>
    <s v="FashionMart"/>
    <n v="1"/>
    <n v="2600"/>
    <n v="5"/>
    <n v="2600"/>
    <n v="130"/>
    <n v="2470"/>
    <n v="1998.33"/>
    <n v="471.67"/>
    <x v="0"/>
    <s v="Nagpur"/>
    <s v="Maharashtra"/>
    <s v="India"/>
    <s v="Net Banking"/>
    <x v="2"/>
    <s v="Express"/>
    <x v="0"/>
    <s v="No"/>
    <s v="No"/>
  </r>
  <r>
    <x v="6787"/>
    <x v="548"/>
    <s v="CUST12428"/>
    <s v="Customer 2428"/>
    <n v="28"/>
    <s v="New"/>
    <s v="P2002"/>
    <s v="Jeans"/>
    <x v="3"/>
    <s v="FashionMart"/>
    <n v="2"/>
    <n v="2200"/>
    <n v="10"/>
    <n v="4400"/>
    <n v="440"/>
    <n v="3960"/>
    <n v="2410.41"/>
    <n v="1549.59"/>
    <x v="2"/>
    <s v="Bhopal"/>
    <s v="Madhya Pradesh"/>
    <s v="India"/>
    <s v="Net Banking"/>
    <x v="2"/>
    <s v="Standard"/>
    <x v="0"/>
    <s v="No"/>
    <s v="No"/>
  </r>
  <r>
    <x v="6788"/>
    <x v="548"/>
    <s v="CUST11060"/>
    <s v="Customer 1060"/>
    <n v="49"/>
    <s v="Returning"/>
    <s v="P5003"/>
    <s v="Calculator"/>
    <x v="1"/>
    <s v="Stationery Hub"/>
    <n v="1"/>
    <n v="650"/>
    <n v="5"/>
    <n v="650"/>
    <n v="32.5"/>
    <n v="617.5"/>
    <n v="434.23"/>
    <n v="183.27"/>
    <x v="1"/>
    <s v="Jaipur"/>
    <s v="Rajasthan"/>
    <s v="India"/>
    <s v="Debit Card"/>
    <x v="0"/>
    <s v="Express"/>
    <x v="4"/>
    <s v="No"/>
    <s v="No"/>
  </r>
  <r>
    <x v="6789"/>
    <x v="548"/>
    <s v="CUST12198"/>
    <s v="Customer 2198"/>
    <n v="44"/>
    <s v="New"/>
    <s v="P4002"/>
    <s v="Moisturizer"/>
    <x v="4"/>
    <s v="BeautyCare"/>
    <n v="1"/>
    <n v="650"/>
    <n v="20"/>
    <n v="650"/>
    <n v="130"/>
    <n v="520"/>
    <n v="327.64"/>
    <n v="192.36"/>
    <x v="1"/>
    <s v="Visakhapatnam"/>
    <s v="Andhra Pradesh"/>
    <s v="India"/>
    <s v="Debit Card"/>
    <x v="2"/>
    <s v="Express"/>
    <x v="0"/>
    <s v="No"/>
    <s v="No"/>
  </r>
  <r>
    <x v="6790"/>
    <x v="548"/>
    <s v="CUST11475"/>
    <s v="Customer 1475"/>
    <n v="25"/>
    <s v="Returning"/>
    <s v="P5002"/>
    <s v="Novel"/>
    <x v="1"/>
    <s v="Stationery Hub"/>
    <n v="2"/>
    <n v="400"/>
    <n v="5"/>
    <n v="800"/>
    <n v="40"/>
    <n v="760"/>
    <n v="443.56"/>
    <n v="316.44"/>
    <x v="1"/>
    <s v="Coimbatore"/>
    <s v="Tamil Nadu"/>
    <s v="India"/>
    <s v="Credit Card"/>
    <x v="0"/>
    <s v="Standard"/>
    <x v="2"/>
    <s v="No"/>
    <s v="Yes"/>
  </r>
  <r>
    <x v="6791"/>
    <x v="548"/>
    <s v="CUST11823"/>
    <s v="Customer 1823"/>
    <n v="42"/>
    <s v="New"/>
    <s v="P1001"/>
    <s v="Laptop"/>
    <x v="0"/>
    <s v="TechSource India"/>
    <n v="2"/>
    <n v="55000"/>
    <n v="15"/>
    <n v="110000"/>
    <n v="16500"/>
    <n v="93500"/>
    <n v="55112.03"/>
    <n v="38387.97"/>
    <x v="1"/>
    <s v="Indore"/>
    <s v="Madhya Pradesh"/>
    <s v="India"/>
    <s v="Net Banking"/>
    <x v="2"/>
    <s v="Standard"/>
    <x v="3"/>
    <s v="No"/>
    <s v="No"/>
  </r>
  <r>
    <x v="6792"/>
    <x v="548"/>
    <s v="CUST10321"/>
    <s v="Customer 321"/>
    <n v="37"/>
    <s v="Returning"/>
    <s v="P3002"/>
    <s v="Air Fryer"/>
    <x v="2"/>
    <s v="HomeNeeds"/>
    <n v="1"/>
    <n v="6500"/>
    <n v="15"/>
    <n v="6500"/>
    <n v="975"/>
    <n v="5525"/>
    <n v="4009.78"/>
    <n v="1515.22"/>
    <x v="2"/>
    <s v="Chennai"/>
    <s v="Tamil Nadu"/>
    <s v="India"/>
    <s v="Wallet"/>
    <x v="2"/>
    <s v="Standard"/>
    <x v="2"/>
    <s v="Yes"/>
    <s v="No"/>
  </r>
  <r>
    <x v="6793"/>
    <x v="548"/>
    <s v="CUST12217"/>
    <s v="Customer 2217"/>
    <n v="55"/>
    <s v="Returning"/>
    <s v="P1003"/>
    <s v="Headphones"/>
    <x v="0"/>
    <s v="Metro Supplies"/>
    <n v="2"/>
    <n v="2500"/>
    <n v="10"/>
    <n v="5000"/>
    <n v="500"/>
    <n v="4500"/>
    <n v="2999.2"/>
    <n v="1500.8"/>
    <x v="1"/>
    <s v="Hyderabad"/>
    <s v="Telangana"/>
    <s v="India"/>
    <s v="UPI"/>
    <x v="2"/>
    <s v="Standard"/>
    <x v="0"/>
    <s v="No"/>
    <s v="No"/>
  </r>
  <r>
    <x v="6794"/>
    <x v="548"/>
    <s v="CUST10504"/>
    <s v="Customer 504"/>
    <n v="42"/>
    <s v="Returning"/>
    <s v="P1006"/>
    <s v="Keyboard"/>
    <x v="0"/>
    <s v="Metro Supplies"/>
    <n v="1"/>
    <n v="1800"/>
    <n v="5"/>
    <n v="1800"/>
    <n v="90"/>
    <n v="1710"/>
    <n v="1304.42"/>
    <n v="405.58"/>
    <x v="0"/>
    <s v="Bhopal"/>
    <s v="Madhya Pradesh"/>
    <s v="India"/>
    <s v="Debit Card"/>
    <x v="2"/>
    <s v="Standard"/>
    <x v="0"/>
    <s v="No"/>
    <s v="Yes"/>
  </r>
  <r>
    <x v="6795"/>
    <x v="548"/>
    <s v="CUST12472"/>
    <s v="Customer 2472"/>
    <n v="41"/>
    <s v="Returning"/>
    <s v="P3002"/>
    <s v="Air Fryer"/>
    <x v="2"/>
    <s v="HomeNeeds"/>
    <n v="1"/>
    <n v="6500"/>
    <n v="5"/>
    <n v="6500"/>
    <n v="325"/>
    <n v="6175"/>
    <n v="3427.28"/>
    <n v="2747.72"/>
    <x v="0"/>
    <s v="Chennai"/>
    <s v="Tamil Nadu"/>
    <s v="India"/>
    <s v="Debit Card"/>
    <x v="0"/>
    <s v="Standard"/>
    <x v="0"/>
    <s v="No"/>
    <s v="No"/>
  </r>
  <r>
    <x v="6796"/>
    <x v="548"/>
    <s v="CUST10356"/>
    <s v="Customer 356"/>
    <n v="60"/>
    <s v="New"/>
    <s v="P3002"/>
    <s v="Air Fryer"/>
    <x v="2"/>
    <s v="HomeNeeds"/>
    <n v="4"/>
    <n v="6500"/>
    <n v="0"/>
    <n v="26000"/>
    <n v="0"/>
    <n v="26000"/>
    <n v="20142.98"/>
    <n v="5857.02"/>
    <x v="1"/>
    <s v="Lucknow"/>
    <s v="Uttar Pradesh"/>
    <s v="India"/>
    <s v="Credit Card"/>
    <x v="0"/>
    <s v="Standard"/>
    <x v="0"/>
    <s v="No"/>
    <s v="No"/>
  </r>
  <r>
    <x v="6797"/>
    <x v="548"/>
    <s v="CUST11651"/>
    <s v="Customer 1651"/>
    <n v="27"/>
    <s v="Loyal"/>
    <s v="P1003"/>
    <s v="Headphones"/>
    <x v="0"/>
    <s v="Metro Supplies"/>
    <n v="2"/>
    <n v="2500"/>
    <n v="15"/>
    <n v="5000"/>
    <n v="750"/>
    <n v="4250"/>
    <n v="2690.1"/>
    <n v="1559.9"/>
    <x v="1"/>
    <s v="Visakhapatnam"/>
    <s v="Andhra Pradesh"/>
    <s v="India"/>
    <s v="Cash on Delivery"/>
    <x v="2"/>
    <s v="Standard"/>
    <x v="2"/>
    <s v="No"/>
    <s v="No"/>
  </r>
  <r>
    <x v="6798"/>
    <x v="548"/>
    <s v="CUST11330"/>
    <s v="Customer 1330"/>
    <n v="27"/>
    <s v="New"/>
    <s v="P2005"/>
    <s v="Backpack"/>
    <x v="3"/>
    <s v="Metro Supplies"/>
    <n v="1"/>
    <n v="1800"/>
    <n v="15"/>
    <n v="1800"/>
    <n v="270"/>
    <n v="1530"/>
    <n v="1029.99"/>
    <n v="500.01"/>
    <x v="0"/>
    <s v="Lucknow"/>
    <s v="Uttar Pradesh"/>
    <s v="India"/>
    <s v="Debit Card"/>
    <x v="2"/>
    <s v="Same Day"/>
    <x v="3"/>
    <s v="No"/>
    <s v="No"/>
  </r>
  <r>
    <x v="6799"/>
    <x v="548"/>
    <s v="CUST11049"/>
    <s v="Customer 1049"/>
    <n v="44"/>
    <s v="New"/>
    <s v="P5002"/>
    <s v="Novel"/>
    <x v="1"/>
    <s v="Stationery Hub"/>
    <n v="2"/>
    <n v="400"/>
    <n v="20"/>
    <n v="800"/>
    <n v="160"/>
    <n v="640"/>
    <n v="390.99"/>
    <n v="249.01"/>
    <x v="2"/>
    <s v="Surat"/>
    <s v="Gujarat"/>
    <s v="India"/>
    <s v="Debit Card"/>
    <x v="0"/>
    <s v="Standard"/>
    <x v="3"/>
    <s v="No"/>
    <s v="Yes"/>
  </r>
  <r>
    <x v="6800"/>
    <x v="548"/>
    <s v="CUST10238"/>
    <s v="Customer 238"/>
    <n v="52"/>
    <s v="New"/>
    <s v="P2005"/>
    <s v="Backpack"/>
    <x v="3"/>
    <s v="Metro Supplies"/>
    <n v="2"/>
    <n v="1800"/>
    <n v="20"/>
    <n v="3600"/>
    <n v="720"/>
    <n v="2880"/>
    <n v="2281.2800000000002"/>
    <n v="598.72"/>
    <x v="1"/>
    <s v="Surat"/>
    <s v="Gujarat"/>
    <s v="India"/>
    <s v="Credit Card"/>
    <x v="2"/>
    <s v="Standard"/>
    <x v="0"/>
    <s v="No"/>
    <s v="No"/>
  </r>
  <r>
    <x v="6801"/>
    <x v="548"/>
    <s v="CUST12320"/>
    <s v="Customer 2320"/>
    <n v="22"/>
    <s v="New"/>
    <s v="P2005"/>
    <s v="Backpack"/>
    <x v="3"/>
    <s v="Metro Supplies"/>
    <n v="5"/>
    <n v="1800"/>
    <n v="5"/>
    <n v="9000"/>
    <n v="450"/>
    <n v="8550"/>
    <n v="6079.7"/>
    <n v="2470.3000000000002"/>
    <x v="0"/>
    <s v="Bhopal"/>
    <s v="Madhya Pradesh"/>
    <s v="India"/>
    <s v="Net Banking"/>
    <x v="0"/>
    <s v="Standard"/>
    <x v="0"/>
    <s v="No"/>
    <s v="No"/>
  </r>
  <r>
    <x v="6802"/>
    <x v="548"/>
    <s v="CUST11556"/>
    <s v="Customer 1556"/>
    <n v="36"/>
    <s v="Loyal"/>
    <s v="P4004"/>
    <s v="Shampoo"/>
    <x v="4"/>
    <s v="BeautyCare"/>
    <n v="1"/>
    <n v="550"/>
    <n v="5"/>
    <n v="550"/>
    <n v="27.5"/>
    <n v="522.5"/>
    <n v="395.45"/>
    <n v="127.05"/>
    <x v="1"/>
    <s v="Mumbai"/>
    <s v="Maharashtra"/>
    <s v="India"/>
    <s v="Cash on Delivery"/>
    <x v="0"/>
    <s v="Standard"/>
    <x v="3"/>
    <s v="No"/>
    <s v="No"/>
  </r>
  <r>
    <x v="6803"/>
    <x v="548"/>
    <s v="CUST11687"/>
    <s v="Customer 1687"/>
    <n v="50"/>
    <s v="Returning"/>
    <s v="P3006"/>
    <s v="Water Bottle"/>
    <x v="2"/>
    <s v="Metro Supplies"/>
    <n v="4"/>
    <n v="700"/>
    <n v="20"/>
    <n v="2800"/>
    <n v="560"/>
    <n v="2240"/>
    <n v="1794.65"/>
    <n v="445.35"/>
    <x v="0"/>
    <s v="Surat"/>
    <s v="Gujarat"/>
    <s v="India"/>
    <s v="Debit Card"/>
    <x v="1"/>
    <s v="Standard"/>
    <x v="0"/>
    <s v="No"/>
    <s v="No"/>
  </r>
  <r>
    <x v="6804"/>
    <x v="548"/>
    <s v="CUST10968"/>
    <s v="Customer 968"/>
    <n v="24"/>
    <s v="New"/>
    <s v="P2007"/>
    <s v="Saree"/>
    <x v="3"/>
    <s v="FashionMart"/>
    <n v="3"/>
    <n v="2600"/>
    <n v="15"/>
    <n v="7800"/>
    <n v="1170"/>
    <n v="6630"/>
    <n v="5306.33"/>
    <n v="1323.67"/>
    <x v="2"/>
    <s v="Delhi"/>
    <s v="Delhi"/>
    <s v="India"/>
    <s v="Wallet"/>
    <x v="1"/>
    <s v="Standard"/>
    <x v="0"/>
    <s v="Yes"/>
    <s v="No"/>
  </r>
  <r>
    <x v="6805"/>
    <x v="548"/>
    <s v="CUST11967"/>
    <s v="Customer 1967"/>
    <n v="58"/>
    <s v="Returning"/>
    <s v="P4005"/>
    <s v="Perfume"/>
    <x v="4"/>
    <s v="BeautyCare"/>
    <n v="1"/>
    <n v="1800"/>
    <n v="25"/>
    <n v="1800"/>
    <n v="450"/>
    <n v="1350"/>
    <n v="1017.7"/>
    <n v="332.3"/>
    <x v="1"/>
    <s v="Lucknow"/>
    <s v="Uttar Pradesh"/>
    <s v="India"/>
    <s v="Debit Card"/>
    <x v="2"/>
    <s v="Standard"/>
    <x v="2"/>
    <s v="No"/>
    <s v="Yes"/>
  </r>
  <r>
    <x v="6806"/>
    <x v="548"/>
    <s v="CUST11450"/>
    <s v="Customer 1450"/>
    <n v="53"/>
    <s v="New"/>
    <s v="P3003"/>
    <s v="Mixer Grinder"/>
    <x v="2"/>
    <s v="Prime Distributors"/>
    <n v="3"/>
    <n v="4800"/>
    <n v="15"/>
    <n v="14400"/>
    <n v="2160"/>
    <n v="12240"/>
    <n v="9801.4599999999991"/>
    <n v="2438.54"/>
    <x v="1"/>
    <s v="Visakhapatnam"/>
    <s v="Andhra Pradesh"/>
    <s v="India"/>
    <s v="Debit Card"/>
    <x v="0"/>
    <s v="Standard"/>
    <x v="0"/>
    <s v="No"/>
    <s v="No"/>
  </r>
  <r>
    <x v="6807"/>
    <x v="548"/>
    <s v="CUST12475"/>
    <s v="Customer 2475"/>
    <n v="60"/>
    <s v="Returning"/>
    <s v="P2008"/>
    <s v="Formal Shirt"/>
    <x v="3"/>
    <s v="Global Traders"/>
    <n v="6"/>
    <n v="1700"/>
    <n v="20"/>
    <n v="10200"/>
    <n v="2040"/>
    <n v="8160"/>
    <n v="4533.4799999999996"/>
    <n v="3626.52"/>
    <x v="1"/>
    <s v="Bengaluru"/>
    <s v="Karnataka"/>
    <s v="India"/>
    <s v="Credit Card"/>
    <x v="2"/>
    <s v="Standard"/>
    <x v="1"/>
    <s v="No"/>
    <s v="No"/>
  </r>
  <r>
    <x v="6808"/>
    <x v="549"/>
    <s v="CUST11378"/>
    <s v="Customer 1378"/>
    <n v="26"/>
    <s v="Returning"/>
    <s v="P5002"/>
    <s v="Novel"/>
    <x v="1"/>
    <s v="Stationery Hub"/>
    <n v="5"/>
    <n v="400"/>
    <n v="0"/>
    <n v="2000"/>
    <n v="0"/>
    <n v="2000"/>
    <n v="1378.87"/>
    <n v="621.13"/>
    <x v="1"/>
    <s v="Kolkata"/>
    <s v="West Bengal"/>
    <s v="India"/>
    <s v="Credit Card"/>
    <x v="0"/>
    <s v="Standard"/>
    <x v="0"/>
    <s v="No"/>
    <s v="No"/>
  </r>
  <r>
    <x v="6809"/>
    <x v="549"/>
    <s v="CUST11645"/>
    <s v="Customer 1645"/>
    <n v="44"/>
    <s v="Loyal"/>
    <s v="P4002"/>
    <s v="Moisturizer"/>
    <x v="4"/>
    <s v="BeautyCare"/>
    <n v="1"/>
    <n v="650"/>
    <n v="0"/>
    <n v="650"/>
    <n v="0"/>
    <n v="650"/>
    <n v="425.08"/>
    <n v="224.92"/>
    <x v="1"/>
    <s v="Mumbai"/>
    <s v="Maharashtra"/>
    <s v="India"/>
    <s v="Credit Card"/>
    <x v="2"/>
    <s v="Standard"/>
    <x v="0"/>
    <s v="No"/>
    <s v="No"/>
  </r>
  <r>
    <x v="6810"/>
    <x v="549"/>
    <s v="CUST10676"/>
    <s v="Customer 676"/>
    <n v="58"/>
    <s v="Returning"/>
    <s v="P1005"/>
    <s v="Tablet"/>
    <x v="0"/>
    <s v="RetailHub"/>
    <n v="4"/>
    <n v="18000"/>
    <n v="0"/>
    <n v="72000"/>
    <n v="0"/>
    <n v="72000"/>
    <n v="52142.44"/>
    <n v="19857.560000000001"/>
    <x v="1"/>
    <s v="Nagpur"/>
    <s v="Maharashtra"/>
    <s v="India"/>
    <s v="Wallet"/>
    <x v="2"/>
    <s v="Standard"/>
    <x v="0"/>
    <s v="No"/>
    <s v="No"/>
  </r>
  <r>
    <x v="6811"/>
    <x v="549"/>
    <s v="CUST10912"/>
    <s v="Customer 912"/>
    <n v="52"/>
    <s v="New"/>
    <s v="P5005"/>
    <s v="Desk Organizer"/>
    <x v="1"/>
    <s v="Stationery Hub"/>
    <n v="3"/>
    <n v="600"/>
    <n v="10"/>
    <n v="1800"/>
    <n v="180"/>
    <n v="1620"/>
    <n v="1073.19"/>
    <n v="546.80999999999995"/>
    <x v="1"/>
    <s v="Chandigarh"/>
    <s v="Chandigarh"/>
    <s v="India"/>
    <s v="Wallet"/>
    <x v="1"/>
    <s v="Same Day"/>
    <x v="0"/>
    <s v="Yes"/>
    <s v="No"/>
  </r>
  <r>
    <x v="6812"/>
    <x v="549"/>
    <s v="CUST10005"/>
    <s v="Customer 5"/>
    <n v="59"/>
    <s v="Returning"/>
    <s v="P3004"/>
    <s v="Cookware Set"/>
    <x v="2"/>
    <s v="HomeNeeds"/>
    <n v="1"/>
    <n v="3500"/>
    <n v="0"/>
    <n v="3500"/>
    <n v="0"/>
    <n v="3500"/>
    <n v="2505.12"/>
    <n v="994.88"/>
    <x v="1"/>
    <s v="Coimbatore"/>
    <s v="Tamil Nadu"/>
    <s v="India"/>
    <s v="Credit Card"/>
    <x v="1"/>
    <s v="Express"/>
    <x v="0"/>
    <s v="No"/>
    <s v="No"/>
  </r>
  <r>
    <x v="6813"/>
    <x v="549"/>
    <s v="CUST10112"/>
    <s v="Customer 112"/>
    <n v="41"/>
    <s v="Returning"/>
    <s v="P4002"/>
    <s v="Moisturizer"/>
    <x v="4"/>
    <s v="BeautyCare"/>
    <n v="1"/>
    <n v="650"/>
    <n v="0"/>
    <n v="650"/>
    <n v="0"/>
    <n v="650"/>
    <n v="408.86"/>
    <n v="241.14"/>
    <x v="1"/>
    <s v="Nagpur"/>
    <s v="Maharashtra"/>
    <s v="India"/>
    <s v="Cash on Delivery"/>
    <x v="2"/>
    <s v="Standard"/>
    <x v="0"/>
    <s v="No"/>
    <s v="No"/>
  </r>
  <r>
    <x v="6814"/>
    <x v="549"/>
    <s v="CUST11452"/>
    <s v="Customer 1452"/>
    <n v="31"/>
    <s v="Loyal"/>
    <s v="P2003"/>
    <s v="T-Shirt"/>
    <x v="3"/>
    <s v="RetailHub"/>
    <n v="1"/>
    <n v="900"/>
    <n v="5"/>
    <n v="900"/>
    <n v="45"/>
    <n v="855"/>
    <n v="470.9"/>
    <n v="384.1"/>
    <x v="0"/>
    <s v="Bhopal"/>
    <s v="Madhya Pradesh"/>
    <s v="India"/>
    <s v="Debit Card"/>
    <x v="1"/>
    <s v="Same Day"/>
    <x v="0"/>
    <s v="Yes"/>
    <s v="No"/>
  </r>
  <r>
    <x v="6815"/>
    <x v="550"/>
    <s v="CUST10138"/>
    <s v="Customer 138"/>
    <n v="45"/>
    <s v="New"/>
    <s v="P3002"/>
    <s v="Air Fryer"/>
    <x v="2"/>
    <s v="HomeNeeds"/>
    <n v="1"/>
    <n v="6500"/>
    <n v="5"/>
    <n v="6500"/>
    <n v="325"/>
    <n v="6175"/>
    <n v="4779.59"/>
    <n v="1395.41"/>
    <x v="2"/>
    <s v="Bhubaneswar"/>
    <s v="Odisha"/>
    <s v="India"/>
    <s v="Debit Card"/>
    <x v="2"/>
    <s v="Express"/>
    <x v="0"/>
    <s v="No"/>
    <s v="No"/>
  </r>
  <r>
    <x v="6816"/>
    <x v="550"/>
    <s v="CUST11401"/>
    <s v="Customer 1401"/>
    <n v="51"/>
    <s v="Returning"/>
    <s v="P4006"/>
    <s v="Lipstick"/>
    <x v="4"/>
    <s v="BeautyCare"/>
    <n v="1"/>
    <n v="850"/>
    <n v="5"/>
    <n v="850"/>
    <n v="42.5"/>
    <n v="807.5"/>
    <n v="468.61"/>
    <n v="338.89"/>
    <x v="1"/>
    <s v="Guwahati"/>
    <s v="Assam"/>
    <s v="India"/>
    <s v="UPI"/>
    <x v="0"/>
    <s v="Express"/>
    <x v="0"/>
    <s v="No"/>
    <s v="No"/>
  </r>
  <r>
    <x v="6817"/>
    <x v="550"/>
    <s v="CUST12347"/>
    <s v="Customer 2347"/>
    <n v="54"/>
    <s v="New"/>
    <s v="P3003"/>
    <s v="Mixer Grinder"/>
    <x v="2"/>
    <s v="Prime Distributors"/>
    <n v="3"/>
    <n v="4800"/>
    <n v="0"/>
    <n v="14400"/>
    <n v="0"/>
    <n v="14400"/>
    <n v="8843.7199999999993"/>
    <n v="5556.28"/>
    <x v="1"/>
    <s v="Surat"/>
    <s v="Gujarat"/>
    <s v="India"/>
    <s v="Credit Card"/>
    <x v="0"/>
    <s v="Standard"/>
    <x v="0"/>
    <s v="No"/>
    <s v="No"/>
  </r>
  <r>
    <x v="6818"/>
    <x v="550"/>
    <s v="CUST10528"/>
    <s v="Customer 528"/>
    <n v="20"/>
    <s v="New"/>
    <s v="P5003"/>
    <s v="Calculator"/>
    <x v="1"/>
    <s v="Stationery Hub"/>
    <n v="1"/>
    <n v="650"/>
    <n v="20"/>
    <n v="650"/>
    <n v="130"/>
    <n v="520"/>
    <n v="373.75"/>
    <n v="146.25"/>
    <x v="1"/>
    <s v="Coimbatore"/>
    <s v="Tamil Nadu"/>
    <s v="India"/>
    <s v="Wallet"/>
    <x v="0"/>
    <s v="Standard"/>
    <x v="0"/>
    <s v="No"/>
    <s v="No"/>
  </r>
  <r>
    <x v="6819"/>
    <x v="550"/>
    <s v="CUST12100"/>
    <s v="Customer 2100"/>
    <n v="38"/>
    <s v="Loyal"/>
    <s v="P1003"/>
    <s v="Headphones"/>
    <x v="0"/>
    <s v="Metro Supplies"/>
    <n v="4"/>
    <n v="2500"/>
    <n v="5"/>
    <n v="10000"/>
    <n v="500"/>
    <n v="9500"/>
    <n v="6734.76"/>
    <n v="2765.24"/>
    <x v="2"/>
    <s v="Chennai"/>
    <s v="Tamil Nadu"/>
    <s v="India"/>
    <s v="Cash on Delivery"/>
    <x v="2"/>
    <s v="Standard"/>
    <x v="0"/>
    <s v="No"/>
    <s v="No"/>
  </r>
  <r>
    <x v="6820"/>
    <x v="550"/>
    <s v="CUST12239"/>
    <s v="Customer 2239"/>
    <n v="41"/>
    <s v="Loyal"/>
    <s v="P5001"/>
    <s v="Notebook Set"/>
    <x v="1"/>
    <s v="Stationery Hub"/>
    <n v="2"/>
    <n v="500"/>
    <n v="10"/>
    <n v="1000"/>
    <n v="100"/>
    <n v="900"/>
    <n v="720.92"/>
    <n v="179.08"/>
    <x v="1"/>
    <s v="Guwahati"/>
    <s v="Assam"/>
    <s v="India"/>
    <s v="Cash on Delivery"/>
    <x v="0"/>
    <s v="Standard"/>
    <x v="0"/>
    <s v="No"/>
    <s v="No"/>
  </r>
  <r>
    <x v="6821"/>
    <x v="550"/>
    <s v="CUST11883"/>
    <s v="Customer 1883"/>
    <n v="19"/>
    <s v="Loyal"/>
    <s v="P4006"/>
    <s v="Lipstick"/>
    <x v="4"/>
    <s v="BeautyCare"/>
    <n v="2"/>
    <n v="850"/>
    <n v="15"/>
    <n v="1700"/>
    <n v="255"/>
    <n v="1445"/>
    <n v="919.22"/>
    <n v="525.78"/>
    <x v="0"/>
    <s v="Bhopal"/>
    <s v="Madhya Pradesh"/>
    <s v="India"/>
    <s v="Debit Card"/>
    <x v="2"/>
    <s v="Standard"/>
    <x v="0"/>
    <s v="No"/>
    <s v="No"/>
  </r>
  <r>
    <x v="6822"/>
    <x v="550"/>
    <s v="CUST12395"/>
    <s v="Customer 2395"/>
    <n v="51"/>
    <s v="New"/>
    <s v="P4005"/>
    <s v="Perfume"/>
    <x v="4"/>
    <s v="BeautyCare"/>
    <n v="4"/>
    <n v="1800"/>
    <n v="10"/>
    <n v="7200"/>
    <n v="720"/>
    <n v="6480"/>
    <n v="5026.6099999999997"/>
    <n v="1453.39"/>
    <x v="1"/>
    <s v="Nagpur"/>
    <s v="Maharashtra"/>
    <s v="India"/>
    <s v="Net Banking"/>
    <x v="2"/>
    <s v="Express"/>
    <x v="2"/>
    <s v="No"/>
    <s v="No"/>
  </r>
  <r>
    <x v="6823"/>
    <x v="550"/>
    <s v="CUST11109"/>
    <s v="Customer 1109"/>
    <n v="33"/>
    <s v="New"/>
    <s v="P2007"/>
    <s v="Saree"/>
    <x v="3"/>
    <s v="FashionMart"/>
    <n v="2"/>
    <n v="2600"/>
    <n v="5"/>
    <n v="5200"/>
    <n v="260"/>
    <n v="4940"/>
    <n v="3743.77"/>
    <n v="1196.23"/>
    <x v="1"/>
    <s v="Patna"/>
    <s v="Bihar"/>
    <s v="India"/>
    <s v="Cash on Delivery"/>
    <x v="0"/>
    <s v="Express"/>
    <x v="0"/>
    <s v="No"/>
    <s v="No"/>
  </r>
  <r>
    <x v="6824"/>
    <x v="550"/>
    <s v="CUST12325"/>
    <s v="Customer 2325"/>
    <n v="43"/>
    <s v="Returning"/>
    <s v="P3003"/>
    <s v="Mixer Grinder"/>
    <x v="2"/>
    <s v="Prime Distributors"/>
    <n v="1"/>
    <n v="4800"/>
    <n v="10"/>
    <n v="4800"/>
    <n v="480"/>
    <n v="4320"/>
    <n v="2855.94"/>
    <n v="1464.06"/>
    <x v="1"/>
    <s v="Guwahati"/>
    <s v="Assam"/>
    <s v="India"/>
    <s v="UPI"/>
    <x v="0"/>
    <s v="Standard"/>
    <x v="0"/>
    <s v="No"/>
    <s v="No"/>
  </r>
  <r>
    <x v="6825"/>
    <x v="550"/>
    <s v="CUST10527"/>
    <s v="Customer 527"/>
    <n v="39"/>
    <s v="Returning"/>
    <s v="P1002"/>
    <s v="Smartphone"/>
    <x v="0"/>
    <s v="Global Traders"/>
    <n v="1"/>
    <n v="28000"/>
    <n v="20"/>
    <n v="28000"/>
    <n v="5600"/>
    <n v="22400"/>
    <n v="17864.060000000001"/>
    <n v="4535.9399999999996"/>
    <x v="2"/>
    <s v="Visakhapatnam"/>
    <s v="Andhra Pradesh"/>
    <s v="India"/>
    <s v="Wallet"/>
    <x v="2"/>
    <s v="Standard"/>
    <x v="0"/>
    <s v="No"/>
    <s v="No"/>
  </r>
  <r>
    <x v="6826"/>
    <x v="551"/>
    <s v="CUST10713"/>
    <s v="Customer 713"/>
    <n v="42"/>
    <s v="New"/>
    <s v="P5004"/>
    <s v="Pen Set"/>
    <x v="1"/>
    <s v="Stationery Hub"/>
    <n v="1"/>
    <n v="250"/>
    <n v="25"/>
    <n v="250"/>
    <n v="62.5"/>
    <n v="187.5"/>
    <n v="138.08000000000001"/>
    <n v="49.42"/>
    <x v="0"/>
    <s v="Mumbai"/>
    <s v="Maharashtra"/>
    <s v="India"/>
    <s v="UPI"/>
    <x v="2"/>
    <s v="Same Day"/>
    <x v="0"/>
    <s v="No"/>
    <s v="No"/>
  </r>
  <r>
    <x v="6827"/>
    <x v="551"/>
    <s v="CUST10925"/>
    <s v="Customer 925"/>
    <n v="41"/>
    <s v="New"/>
    <s v="P1009"/>
    <s v="Power Bank"/>
    <x v="0"/>
    <s v="Prime Distributors"/>
    <n v="1"/>
    <n v="1600"/>
    <n v="25"/>
    <n v="1600"/>
    <n v="400"/>
    <n v="1200"/>
    <n v="840.46"/>
    <n v="359.54"/>
    <x v="1"/>
    <s v="Bhopal"/>
    <s v="Madhya Pradesh"/>
    <s v="India"/>
    <s v="UPI"/>
    <x v="0"/>
    <s v="Standard"/>
    <x v="0"/>
    <s v="No"/>
    <s v="No"/>
  </r>
  <r>
    <x v="6828"/>
    <x v="551"/>
    <s v="CUST11622"/>
    <s v="Customer 1622"/>
    <n v="41"/>
    <s v="Returning"/>
    <s v="P1005"/>
    <s v="Tablet"/>
    <x v="0"/>
    <s v="RetailHub"/>
    <n v="1"/>
    <n v="18000"/>
    <n v="15"/>
    <n v="18000"/>
    <n v="2700"/>
    <n v="15300"/>
    <n v="9098.32"/>
    <n v="6201.68"/>
    <x v="1"/>
    <s v="Mumbai"/>
    <s v="Maharashtra"/>
    <s v="India"/>
    <s v="Cash on Delivery"/>
    <x v="2"/>
    <s v="Standard"/>
    <x v="0"/>
    <s v="No"/>
    <s v="Yes"/>
  </r>
  <r>
    <x v="6829"/>
    <x v="551"/>
    <s v="CUST11495"/>
    <s v="Customer 1495"/>
    <n v="23"/>
    <s v="Loyal"/>
    <s v="P1001"/>
    <s v="Laptop"/>
    <x v="0"/>
    <s v="TechSource India"/>
    <n v="4"/>
    <n v="55000"/>
    <n v="0"/>
    <n v="220000"/>
    <n v="0"/>
    <n v="220000"/>
    <n v="176971.91"/>
    <n v="43028.09"/>
    <x v="0"/>
    <s v="Pune"/>
    <s v="Maharashtra"/>
    <s v="India"/>
    <s v="Credit Card"/>
    <x v="0"/>
    <s v="Express"/>
    <x v="0"/>
    <s v="No"/>
    <s v="No"/>
  </r>
  <r>
    <x v="6830"/>
    <x v="551"/>
    <s v="CUST10294"/>
    <s v="Customer 294"/>
    <n v="58"/>
    <s v="Returning"/>
    <s v="P4005"/>
    <s v="Perfume"/>
    <x v="4"/>
    <s v="BeautyCare"/>
    <n v="1"/>
    <n v="1800"/>
    <n v="0"/>
    <n v="1800"/>
    <n v="0"/>
    <n v="1800"/>
    <n v="1135.56"/>
    <n v="664.44"/>
    <x v="1"/>
    <s v="Chandigarh"/>
    <s v="Chandigarh"/>
    <s v="India"/>
    <s v="Wallet"/>
    <x v="2"/>
    <s v="Standard"/>
    <x v="0"/>
    <s v="No"/>
    <s v="No"/>
  </r>
  <r>
    <x v="6831"/>
    <x v="551"/>
    <s v="CUST12095"/>
    <s v="Customer 2095"/>
    <n v="43"/>
    <s v="Returning"/>
    <s v="P3002"/>
    <s v="Air Fryer"/>
    <x v="2"/>
    <s v="HomeNeeds"/>
    <n v="1"/>
    <n v="6500"/>
    <n v="20"/>
    <n v="6500"/>
    <n v="1300"/>
    <n v="5200"/>
    <n v="3648.6"/>
    <n v="1551.4"/>
    <x v="0"/>
    <s v="Kolkata"/>
    <s v="West Bengal"/>
    <s v="India"/>
    <s v="Cash on Delivery"/>
    <x v="0"/>
    <s v="Standard"/>
    <x v="0"/>
    <s v="No"/>
    <s v="Yes"/>
  </r>
  <r>
    <x v="6832"/>
    <x v="551"/>
    <s v="CUST10757"/>
    <s v="Customer 757"/>
    <n v="46"/>
    <s v="New"/>
    <s v="P1002"/>
    <s v="Smartphone"/>
    <x v="0"/>
    <s v="Global Traders"/>
    <n v="3"/>
    <n v="28000"/>
    <n v="10"/>
    <n v="84000"/>
    <n v="8400"/>
    <n v="75600"/>
    <n v="59622.14"/>
    <n v="15977.86"/>
    <x v="1"/>
    <s v="Lucknow"/>
    <s v="Uttar Pradesh"/>
    <s v="India"/>
    <s v="Net Banking"/>
    <x v="1"/>
    <s v="Standard"/>
    <x v="0"/>
    <s v="No"/>
    <s v="No"/>
  </r>
  <r>
    <x v="6833"/>
    <x v="551"/>
    <s v="CUST11143"/>
    <s v="Customer 1143"/>
    <n v="43"/>
    <s v="New"/>
    <s v="P4005"/>
    <s v="Perfume"/>
    <x v="4"/>
    <s v="BeautyCare"/>
    <n v="2"/>
    <n v="1800"/>
    <n v="20"/>
    <n v="3600"/>
    <n v="720"/>
    <n v="2880"/>
    <n v="1671.23"/>
    <n v="1208.77"/>
    <x v="0"/>
    <s v="Indore"/>
    <s v="Madhya Pradesh"/>
    <s v="India"/>
    <s v="Wallet"/>
    <x v="1"/>
    <s v="Express"/>
    <x v="0"/>
    <s v="No"/>
    <s v="No"/>
  </r>
  <r>
    <x v="6834"/>
    <x v="551"/>
    <s v="CUST11472"/>
    <s v="Customer 1472"/>
    <n v="45"/>
    <s v="Returning"/>
    <s v="P1005"/>
    <s v="Tablet"/>
    <x v="0"/>
    <s v="RetailHub"/>
    <n v="1"/>
    <n v="18000"/>
    <n v="20"/>
    <n v="18000"/>
    <n v="3600"/>
    <n v="14400"/>
    <n v="9416.52"/>
    <n v="4983.4799999999996"/>
    <x v="1"/>
    <s v="Chandigarh"/>
    <s v="Chandigarh"/>
    <s v="India"/>
    <s v="Debit Card"/>
    <x v="0"/>
    <s v="Express"/>
    <x v="0"/>
    <s v="No"/>
    <s v="No"/>
  </r>
  <r>
    <x v="6835"/>
    <x v="551"/>
    <s v="CUST11678"/>
    <s v="Customer 1678"/>
    <n v="55"/>
    <s v="Returning"/>
    <s v="P2003"/>
    <s v="T-Shirt"/>
    <x v="3"/>
    <s v="RetailHub"/>
    <n v="2"/>
    <n v="900"/>
    <n v="5"/>
    <n v="1800"/>
    <n v="90"/>
    <n v="1710"/>
    <n v="1192.95"/>
    <n v="517.04999999999995"/>
    <x v="1"/>
    <s v="Nagpur"/>
    <s v="Maharashtra"/>
    <s v="India"/>
    <s v="Wallet"/>
    <x v="2"/>
    <s v="Standard"/>
    <x v="1"/>
    <s v="No"/>
    <s v="No"/>
  </r>
  <r>
    <x v="6836"/>
    <x v="551"/>
    <s v="CUST11861"/>
    <s v="Customer 1861"/>
    <n v="20"/>
    <s v="Loyal"/>
    <s v="P1003"/>
    <s v="Headphones"/>
    <x v="0"/>
    <s v="Metro Supplies"/>
    <n v="1"/>
    <n v="2500"/>
    <n v="15"/>
    <n v="2500"/>
    <n v="375"/>
    <n v="2125"/>
    <n v="1646.01"/>
    <n v="478.99"/>
    <x v="1"/>
    <s v="Guwahati"/>
    <s v="Assam"/>
    <s v="India"/>
    <s v="Cash on Delivery"/>
    <x v="2"/>
    <s v="Standard"/>
    <x v="0"/>
    <s v="No"/>
    <s v="No"/>
  </r>
  <r>
    <x v="6837"/>
    <x v="552"/>
    <s v="CUST11426"/>
    <s v="Customer 1426"/>
    <n v="36"/>
    <s v="New"/>
    <s v="P1004"/>
    <s v="Smartwatch"/>
    <x v="0"/>
    <s v="TechSource India"/>
    <n v="1"/>
    <n v="6500"/>
    <n v="25"/>
    <n v="6500"/>
    <n v="1625"/>
    <n v="4875"/>
    <n v="3948.85"/>
    <n v="926.15"/>
    <x v="1"/>
    <s v="Pune"/>
    <s v="Maharashtra"/>
    <s v="India"/>
    <s v="Wallet"/>
    <x v="0"/>
    <s v="Express"/>
    <x v="1"/>
    <s v="No"/>
    <s v="No"/>
  </r>
  <r>
    <x v="6838"/>
    <x v="552"/>
    <s v="CUST11742"/>
    <s v="Customer 1742"/>
    <n v="19"/>
    <s v="New"/>
    <s v="P5005"/>
    <s v="Desk Organizer"/>
    <x v="1"/>
    <s v="Stationery Hub"/>
    <n v="3"/>
    <n v="600"/>
    <n v="20"/>
    <n v="1800"/>
    <n v="360"/>
    <n v="1440"/>
    <n v="1156.4100000000001"/>
    <n v="283.58999999999997"/>
    <x v="2"/>
    <s v="Jaipur"/>
    <s v="Rajasthan"/>
    <s v="India"/>
    <s v="Debit Card"/>
    <x v="1"/>
    <s v="Express"/>
    <x v="0"/>
    <s v="No"/>
    <s v="No"/>
  </r>
  <r>
    <x v="6839"/>
    <x v="552"/>
    <s v="CUST10281"/>
    <s v="Customer 281"/>
    <n v="24"/>
    <s v="Returning"/>
    <s v="P3003"/>
    <s v="Mixer Grinder"/>
    <x v="2"/>
    <s v="Prime Distributors"/>
    <n v="1"/>
    <n v="4800"/>
    <n v="10"/>
    <n v="4800"/>
    <n v="480"/>
    <n v="4320"/>
    <n v="2551.77"/>
    <n v="1768.23"/>
    <x v="0"/>
    <s v="Lucknow"/>
    <s v="Uttar Pradesh"/>
    <s v="India"/>
    <s v="Wallet"/>
    <x v="0"/>
    <s v="Standard"/>
    <x v="3"/>
    <s v="No"/>
    <s v="No"/>
  </r>
  <r>
    <x v="6840"/>
    <x v="552"/>
    <s v="CUST11557"/>
    <s v="Customer 1557"/>
    <n v="36"/>
    <s v="Returning"/>
    <s v="P1003"/>
    <s v="Headphones"/>
    <x v="0"/>
    <s v="Metro Supplies"/>
    <n v="2"/>
    <n v="2500"/>
    <n v="0"/>
    <n v="5000"/>
    <n v="0"/>
    <n v="5000"/>
    <n v="3204.1"/>
    <n v="1795.9"/>
    <x v="1"/>
    <s v="Bhopal"/>
    <s v="Madhya Pradesh"/>
    <s v="India"/>
    <s v="UPI"/>
    <x v="0"/>
    <s v="Standard"/>
    <x v="0"/>
    <s v="No"/>
    <s v="No"/>
  </r>
  <r>
    <x v="6841"/>
    <x v="552"/>
    <s v="CUST10448"/>
    <s v="Customer 448"/>
    <n v="45"/>
    <s v="Loyal"/>
    <s v="P5003"/>
    <s v="Calculator"/>
    <x v="1"/>
    <s v="Stationery Hub"/>
    <n v="2"/>
    <n v="650"/>
    <n v="5"/>
    <n v="1300"/>
    <n v="65"/>
    <n v="1235"/>
    <n v="844.89"/>
    <n v="390.11"/>
    <x v="1"/>
    <s v="Kolkata"/>
    <s v="West Bengal"/>
    <s v="India"/>
    <s v="Debit Card"/>
    <x v="2"/>
    <s v="Standard"/>
    <x v="0"/>
    <s v="No"/>
    <s v="No"/>
  </r>
  <r>
    <x v="6842"/>
    <x v="552"/>
    <s v="CUST12336"/>
    <s v="Customer 2336"/>
    <n v="29"/>
    <s v="Returning"/>
    <s v="P4002"/>
    <s v="Moisturizer"/>
    <x v="4"/>
    <s v="BeautyCare"/>
    <n v="1"/>
    <n v="650"/>
    <n v="10"/>
    <n v="650"/>
    <n v="65"/>
    <n v="585"/>
    <n v="404.95"/>
    <n v="180.05"/>
    <x v="1"/>
    <s v="Nagpur"/>
    <s v="Maharashtra"/>
    <s v="India"/>
    <s v="UPI"/>
    <x v="1"/>
    <s v="Standard"/>
    <x v="0"/>
    <s v="No"/>
    <s v="No"/>
  </r>
  <r>
    <x v="6843"/>
    <x v="552"/>
    <s v="CUST10396"/>
    <s v="Customer 396"/>
    <n v="22"/>
    <s v="New"/>
    <s v="P1007"/>
    <s v="Mouse"/>
    <x v="0"/>
    <s v="RetailHub"/>
    <n v="1"/>
    <n v="900"/>
    <n v="20"/>
    <n v="900"/>
    <n v="180"/>
    <n v="720"/>
    <n v="574.66"/>
    <n v="145.34"/>
    <x v="2"/>
    <s v="Mumbai"/>
    <s v="Maharashtra"/>
    <s v="India"/>
    <s v="Cash on Delivery"/>
    <x v="0"/>
    <s v="Standard"/>
    <x v="0"/>
    <s v="No"/>
    <s v="No"/>
  </r>
  <r>
    <x v="6844"/>
    <x v="552"/>
    <s v="CUST10991"/>
    <s v="Customer 991"/>
    <n v="59"/>
    <s v="Loyal"/>
    <s v="P1004"/>
    <s v="Smartwatch"/>
    <x v="0"/>
    <s v="TechSource India"/>
    <n v="2"/>
    <n v="6500"/>
    <n v="5"/>
    <n v="13000"/>
    <n v="650"/>
    <n v="12350"/>
    <n v="7315.79"/>
    <n v="5034.21"/>
    <x v="1"/>
    <s v="Surat"/>
    <s v="Gujarat"/>
    <s v="India"/>
    <s v="Wallet"/>
    <x v="0"/>
    <s v="Standard"/>
    <x v="3"/>
    <s v="No"/>
    <s v="No"/>
  </r>
  <r>
    <x v="6845"/>
    <x v="552"/>
    <s v="CUST11661"/>
    <s v="Customer 1661"/>
    <n v="25"/>
    <s v="New"/>
    <s v="P4002"/>
    <s v="Moisturizer"/>
    <x v="4"/>
    <s v="BeautyCare"/>
    <n v="3"/>
    <n v="650"/>
    <n v="15"/>
    <n v="1950"/>
    <n v="292.5"/>
    <n v="1657.5"/>
    <n v="1184.6400000000001"/>
    <n v="472.86"/>
    <x v="1"/>
    <s v="Bhopal"/>
    <s v="Madhya Pradesh"/>
    <s v="India"/>
    <s v="UPI"/>
    <x v="0"/>
    <s v="Standard"/>
    <x v="0"/>
    <s v="No"/>
    <s v="No"/>
  </r>
  <r>
    <x v="6846"/>
    <x v="552"/>
    <s v="CUST11290"/>
    <s v="Customer 1290"/>
    <n v="56"/>
    <s v="Returning"/>
    <s v="P3001"/>
    <s v="Coffee Maker"/>
    <x v="2"/>
    <s v="HomeNeeds"/>
    <n v="1"/>
    <n v="4200"/>
    <n v="5"/>
    <n v="4200"/>
    <n v="210"/>
    <n v="3990"/>
    <n v="2877.22"/>
    <n v="1112.78"/>
    <x v="2"/>
    <s v="Indore"/>
    <s v="Madhya Pradesh"/>
    <s v="India"/>
    <s v="Credit Card"/>
    <x v="0"/>
    <s v="Express"/>
    <x v="1"/>
    <s v="Yes"/>
    <s v="No"/>
  </r>
  <r>
    <x v="6847"/>
    <x v="552"/>
    <s v="CUST11283"/>
    <s v="Customer 1283"/>
    <n v="42"/>
    <s v="Returning"/>
    <s v="P2006"/>
    <s v="Womens Kurti"/>
    <x v="3"/>
    <s v="FashionMart"/>
    <n v="2"/>
    <n v="1400"/>
    <n v="5"/>
    <n v="2800"/>
    <n v="140"/>
    <n v="2660"/>
    <n v="2088.5100000000002"/>
    <n v="571.49"/>
    <x v="1"/>
    <s v="Indore"/>
    <s v="Madhya Pradesh"/>
    <s v="India"/>
    <s v="Credit Card"/>
    <x v="2"/>
    <s v="Express"/>
    <x v="0"/>
    <s v="No"/>
    <s v="No"/>
  </r>
  <r>
    <x v="6848"/>
    <x v="552"/>
    <s v="CUST10540"/>
    <s v="Customer 540"/>
    <n v="18"/>
    <s v="Returning"/>
    <s v="P1008"/>
    <s v="Monitor"/>
    <x v="0"/>
    <s v="Global Traders"/>
    <n v="2"/>
    <n v="14500"/>
    <n v="15"/>
    <n v="29000"/>
    <n v="4350"/>
    <n v="24650"/>
    <n v="15292.84"/>
    <n v="9357.16"/>
    <x v="1"/>
    <s v="Delhi"/>
    <s v="Delhi"/>
    <s v="India"/>
    <s v="UPI"/>
    <x v="0"/>
    <s v="Same Day"/>
    <x v="0"/>
    <s v="No"/>
    <s v="No"/>
  </r>
  <r>
    <x v="6849"/>
    <x v="552"/>
    <s v="CUST11268"/>
    <s v="Customer 1268"/>
    <n v="22"/>
    <s v="Loyal"/>
    <s v="P1007"/>
    <s v="Mouse"/>
    <x v="0"/>
    <s v="RetailHub"/>
    <n v="1"/>
    <n v="900"/>
    <n v="10"/>
    <n v="900"/>
    <n v="90"/>
    <n v="810"/>
    <n v="639.42999999999995"/>
    <n v="170.57"/>
    <x v="0"/>
    <s v="Nagpur"/>
    <s v="Maharashtra"/>
    <s v="India"/>
    <s v="Cash on Delivery"/>
    <x v="0"/>
    <s v="Standard"/>
    <x v="2"/>
    <s v="Yes"/>
    <s v="No"/>
  </r>
  <r>
    <x v="6850"/>
    <x v="553"/>
    <s v="CUST10465"/>
    <s v="Customer 465"/>
    <n v="48"/>
    <s v="Loyal"/>
    <s v="P3003"/>
    <s v="Mixer Grinder"/>
    <x v="2"/>
    <s v="Prime Distributors"/>
    <n v="1"/>
    <n v="4800"/>
    <n v="10"/>
    <n v="4800"/>
    <n v="480"/>
    <n v="4320"/>
    <n v="3120.97"/>
    <n v="1199.03"/>
    <x v="0"/>
    <s v="Lucknow"/>
    <s v="Uttar Pradesh"/>
    <s v="India"/>
    <s v="Wallet"/>
    <x v="2"/>
    <s v="Standard"/>
    <x v="4"/>
    <s v="No"/>
    <s v="No"/>
  </r>
  <r>
    <x v="6851"/>
    <x v="553"/>
    <s v="CUST11628"/>
    <s v="Customer 1628"/>
    <n v="39"/>
    <s v="Returning"/>
    <s v="P4005"/>
    <s v="Perfume"/>
    <x v="4"/>
    <s v="BeautyCare"/>
    <n v="1"/>
    <n v="1800"/>
    <n v="5"/>
    <n v="1800"/>
    <n v="90"/>
    <n v="1710"/>
    <n v="1237.28"/>
    <n v="472.72"/>
    <x v="1"/>
    <s v="Delhi"/>
    <s v="Delhi"/>
    <s v="India"/>
    <s v="Debit Card"/>
    <x v="2"/>
    <s v="Express"/>
    <x v="0"/>
    <s v="No"/>
    <s v="No"/>
  </r>
  <r>
    <x v="6852"/>
    <x v="553"/>
    <s v="CUST11541"/>
    <s v="Customer 1541"/>
    <n v="44"/>
    <s v="Returning"/>
    <s v="P2004"/>
    <s v="Jacket"/>
    <x v="3"/>
    <s v="Global Traders"/>
    <n v="1"/>
    <n v="3500"/>
    <n v="10"/>
    <n v="3500"/>
    <n v="350"/>
    <n v="3150"/>
    <n v="2044.01"/>
    <n v="1105.99"/>
    <x v="1"/>
    <s v="Chennai"/>
    <s v="Tamil Nadu"/>
    <s v="India"/>
    <s v="Wallet"/>
    <x v="2"/>
    <s v="Standard"/>
    <x v="0"/>
    <s v="No"/>
    <s v="No"/>
  </r>
  <r>
    <x v="6853"/>
    <x v="553"/>
    <s v="CUST12071"/>
    <s v="Customer 2071"/>
    <n v="22"/>
    <s v="New"/>
    <s v="P3001"/>
    <s v="Coffee Maker"/>
    <x v="2"/>
    <s v="HomeNeeds"/>
    <n v="1"/>
    <n v="4200"/>
    <n v="10"/>
    <n v="4200"/>
    <n v="420"/>
    <n v="3780"/>
    <n v="2166.83"/>
    <n v="1613.17"/>
    <x v="1"/>
    <s v="Indore"/>
    <s v="Madhya Pradesh"/>
    <s v="India"/>
    <s v="Debit Card"/>
    <x v="2"/>
    <s v="Express"/>
    <x v="2"/>
    <s v="No"/>
    <s v="No"/>
  </r>
  <r>
    <x v="6854"/>
    <x v="553"/>
    <s v="CUST11172"/>
    <s v="Customer 1172"/>
    <n v="36"/>
    <s v="New"/>
    <s v="P2003"/>
    <s v="T-Shirt"/>
    <x v="3"/>
    <s v="RetailHub"/>
    <n v="2"/>
    <n v="900"/>
    <n v="0"/>
    <n v="1800"/>
    <n v="0"/>
    <n v="1800"/>
    <n v="1357.08"/>
    <n v="442.92"/>
    <x v="0"/>
    <s v="Patna"/>
    <s v="Bihar"/>
    <s v="India"/>
    <s v="Wallet"/>
    <x v="0"/>
    <s v="Standard"/>
    <x v="1"/>
    <s v="No"/>
    <s v="No"/>
  </r>
  <r>
    <x v="6855"/>
    <x v="553"/>
    <s v="CUST11987"/>
    <s v="Customer 1987"/>
    <n v="46"/>
    <s v="Returning"/>
    <s v="P1003"/>
    <s v="Headphones"/>
    <x v="0"/>
    <s v="Metro Supplies"/>
    <n v="1"/>
    <n v="2500"/>
    <n v="20"/>
    <n v="2500"/>
    <n v="500"/>
    <n v="2000"/>
    <n v="1288.8800000000001"/>
    <n v="711.12"/>
    <x v="2"/>
    <s v="Coimbatore"/>
    <s v="Tamil Nadu"/>
    <s v="India"/>
    <s v="Cash on Delivery"/>
    <x v="2"/>
    <s v="Standard"/>
    <x v="0"/>
    <s v="No"/>
    <s v="Yes"/>
  </r>
  <r>
    <x v="6856"/>
    <x v="553"/>
    <s v="CUST11328"/>
    <s v="Customer 1328"/>
    <n v="38"/>
    <s v="Returning"/>
    <s v="P1006"/>
    <s v="Keyboard"/>
    <x v="0"/>
    <s v="Metro Supplies"/>
    <n v="4"/>
    <n v="1800"/>
    <n v="5"/>
    <n v="7200"/>
    <n v="360"/>
    <n v="6840"/>
    <n v="4841.09"/>
    <n v="1998.91"/>
    <x v="2"/>
    <s v="Surat"/>
    <s v="Gujarat"/>
    <s v="India"/>
    <s v="Net Banking"/>
    <x v="2"/>
    <s v="Express"/>
    <x v="1"/>
    <s v="Yes"/>
    <s v="No"/>
  </r>
  <r>
    <x v="6857"/>
    <x v="553"/>
    <s v="CUST11629"/>
    <s v="Customer 1629"/>
    <n v="53"/>
    <s v="New"/>
    <s v="P5004"/>
    <s v="Pen Set"/>
    <x v="1"/>
    <s v="Stationery Hub"/>
    <n v="4"/>
    <n v="250"/>
    <n v="10"/>
    <n v="1000"/>
    <n v="100"/>
    <n v="900"/>
    <n v="670.94"/>
    <n v="229.06"/>
    <x v="1"/>
    <s v="Pune"/>
    <s v="Maharashtra"/>
    <s v="India"/>
    <s v="Cash on Delivery"/>
    <x v="0"/>
    <s v="Express"/>
    <x v="1"/>
    <s v="No"/>
    <s v="No"/>
  </r>
  <r>
    <x v="6858"/>
    <x v="553"/>
    <s v="CUST10321"/>
    <s v="Customer 321"/>
    <n v="55"/>
    <s v="Returning"/>
    <s v="P3001"/>
    <s v="Coffee Maker"/>
    <x v="2"/>
    <s v="HomeNeeds"/>
    <n v="1"/>
    <n v="4200"/>
    <n v="10"/>
    <n v="4200"/>
    <n v="420"/>
    <n v="3780"/>
    <n v="2894.75"/>
    <n v="885.25"/>
    <x v="1"/>
    <s v="Mumbai"/>
    <s v="Maharashtra"/>
    <s v="India"/>
    <s v="UPI"/>
    <x v="0"/>
    <s v="Express"/>
    <x v="3"/>
    <s v="No"/>
    <s v="No"/>
  </r>
  <r>
    <x v="6859"/>
    <x v="553"/>
    <s v="CUST10765"/>
    <s v="Customer 765"/>
    <n v="41"/>
    <s v="Returning"/>
    <s v="P5004"/>
    <s v="Pen Set"/>
    <x v="1"/>
    <s v="Stationery Hub"/>
    <n v="2"/>
    <n v="250"/>
    <n v="5"/>
    <n v="500"/>
    <n v="25"/>
    <n v="475"/>
    <n v="328.31"/>
    <n v="146.69"/>
    <x v="1"/>
    <s v="Hyderabad"/>
    <s v="Telangana"/>
    <s v="India"/>
    <s v="UPI"/>
    <x v="2"/>
    <s v="Express"/>
    <x v="0"/>
    <s v="No"/>
    <s v="No"/>
  </r>
  <r>
    <x v="6860"/>
    <x v="553"/>
    <s v="CUST10121"/>
    <s v="Customer 121"/>
    <n v="51"/>
    <s v="New"/>
    <s v="P2002"/>
    <s v="Jeans"/>
    <x v="3"/>
    <s v="FashionMart"/>
    <n v="4"/>
    <n v="2200"/>
    <n v="10"/>
    <n v="8800"/>
    <n v="880"/>
    <n v="7920"/>
    <n v="6403.59"/>
    <n v="1516.41"/>
    <x v="1"/>
    <s v="Bhopal"/>
    <s v="Madhya Pradesh"/>
    <s v="India"/>
    <s v="Credit Card"/>
    <x v="0"/>
    <s v="Same Day"/>
    <x v="3"/>
    <s v="No"/>
    <s v="No"/>
  </r>
  <r>
    <x v="6861"/>
    <x v="553"/>
    <s v="CUST10993"/>
    <s v="Customer 993"/>
    <n v="19"/>
    <s v="Returning"/>
    <s v="P1006"/>
    <s v="Keyboard"/>
    <x v="0"/>
    <s v="Metro Supplies"/>
    <n v="2"/>
    <n v="1800"/>
    <n v="15"/>
    <n v="3600"/>
    <n v="540"/>
    <n v="3060"/>
    <n v="1749.3"/>
    <n v="1310.7"/>
    <x v="0"/>
    <s v="Jaipur"/>
    <s v="Rajasthan"/>
    <s v="India"/>
    <s v="Net Banking"/>
    <x v="2"/>
    <s v="Express"/>
    <x v="3"/>
    <s v="No"/>
    <s v="No"/>
  </r>
  <r>
    <x v="6862"/>
    <x v="553"/>
    <s v="CUST11594"/>
    <s v="Customer 1594"/>
    <n v="20"/>
    <s v="Returning"/>
    <s v="P3006"/>
    <s v="Water Bottle"/>
    <x v="2"/>
    <s v="Metro Supplies"/>
    <n v="3"/>
    <n v="700"/>
    <n v="20"/>
    <n v="2100"/>
    <n v="420"/>
    <n v="1680"/>
    <n v="1179.3699999999999"/>
    <n v="500.63"/>
    <x v="1"/>
    <s v="Ahmedabad"/>
    <s v="Gujarat"/>
    <s v="India"/>
    <s v="Debit Card"/>
    <x v="2"/>
    <s v="Standard"/>
    <x v="3"/>
    <s v="No"/>
    <s v="No"/>
  </r>
  <r>
    <x v="6863"/>
    <x v="553"/>
    <s v="CUST10662"/>
    <s v="Customer 662"/>
    <n v="43"/>
    <s v="Loyal"/>
    <s v="P2008"/>
    <s v="Formal Shirt"/>
    <x v="3"/>
    <s v="Global Traders"/>
    <n v="3"/>
    <n v="1700"/>
    <n v="25"/>
    <n v="5100"/>
    <n v="1275"/>
    <n v="3825"/>
    <n v="2362.6999999999998"/>
    <n v="1462.3"/>
    <x v="1"/>
    <s v="Nagpur"/>
    <s v="Maharashtra"/>
    <s v="India"/>
    <s v="Cash on Delivery"/>
    <x v="0"/>
    <s v="Standard"/>
    <x v="0"/>
    <s v="No"/>
    <s v="No"/>
  </r>
  <r>
    <x v="6864"/>
    <x v="554"/>
    <s v="CUST10134"/>
    <s v="Customer 134"/>
    <n v="35"/>
    <s v="Returning"/>
    <s v="P1009"/>
    <s v="Power Bank"/>
    <x v="0"/>
    <s v="Prime Distributors"/>
    <n v="3"/>
    <n v="1600"/>
    <n v="20"/>
    <n v="4800"/>
    <n v="960"/>
    <n v="3840"/>
    <n v="2953.78"/>
    <n v="886.22"/>
    <x v="0"/>
    <s v="Bhopal"/>
    <s v="Madhya Pradesh"/>
    <s v="India"/>
    <s v="Credit Card"/>
    <x v="2"/>
    <s v="Same Day"/>
    <x v="0"/>
    <s v="No"/>
    <s v="No"/>
  </r>
  <r>
    <x v="6865"/>
    <x v="554"/>
    <s v="CUST10056"/>
    <s v="Customer 56"/>
    <n v="18"/>
    <s v="New"/>
    <s v="P2007"/>
    <s v="Saree"/>
    <x v="3"/>
    <s v="FashionMart"/>
    <n v="2"/>
    <n v="2600"/>
    <n v="5"/>
    <n v="5200"/>
    <n v="260"/>
    <n v="4940"/>
    <n v="3825.09"/>
    <n v="1114.9100000000001"/>
    <x v="0"/>
    <s v="Ahmedabad"/>
    <s v="Gujarat"/>
    <s v="India"/>
    <s v="Credit Card"/>
    <x v="0"/>
    <s v="Standard"/>
    <x v="0"/>
    <s v="No"/>
    <s v="No"/>
  </r>
  <r>
    <x v="6866"/>
    <x v="554"/>
    <s v="CUST10666"/>
    <s v="Customer 666"/>
    <n v="39"/>
    <s v="Returning"/>
    <s v="P4001"/>
    <s v="Face Wash"/>
    <x v="4"/>
    <s v="BeautyCare"/>
    <n v="1"/>
    <n v="450"/>
    <n v="5"/>
    <n v="450"/>
    <n v="22.5"/>
    <n v="427.5"/>
    <n v="345.95"/>
    <n v="81.55"/>
    <x v="2"/>
    <s v="Bhubaneswar"/>
    <s v="Odisha"/>
    <s v="India"/>
    <s v="UPI"/>
    <x v="2"/>
    <s v="Standard"/>
    <x v="0"/>
    <s v="No"/>
    <s v="No"/>
  </r>
  <r>
    <x v="6867"/>
    <x v="554"/>
    <s v="CUST10996"/>
    <s v="Customer 996"/>
    <n v="39"/>
    <s v="Returning"/>
    <s v="P2002"/>
    <s v="Jeans"/>
    <x v="3"/>
    <s v="FashionMart"/>
    <n v="2"/>
    <n v="2200"/>
    <n v="25"/>
    <n v="4400"/>
    <n v="1100"/>
    <n v="3300"/>
    <n v="2608.87"/>
    <n v="691.13"/>
    <x v="1"/>
    <s v="Nagpur"/>
    <s v="Maharashtra"/>
    <s v="India"/>
    <s v="Net Banking"/>
    <x v="0"/>
    <s v="Standard"/>
    <x v="0"/>
    <s v="No"/>
    <s v="No"/>
  </r>
  <r>
    <x v="6868"/>
    <x v="554"/>
    <s v="CUST11837"/>
    <s v="Customer 1837"/>
    <n v="26"/>
    <s v="Returning"/>
    <s v="P3005"/>
    <s v="Bedsheet Set"/>
    <x v="2"/>
    <s v="RetailHub"/>
    <n v="2"/>
    <n v="1800"/>
    <n v="15"/>
    <n v="3600"/>
    <n v="540"/>
    <n v="3060"/>
    <n v="1787.11"/>
    <n v="1272.8900000000001"/>
    <x v="1"/>
    <s v="Bengaluru"/>
    <s v="Karnataka"/>
    <s v="India"/>
    <s v="UPI"/>
    <x v="0"/>
    <s v="Standard"/>
    <x v="0"/>
    <s v="Yes"/>
    <s v="No"/>
  </r>
  <r>
    <x v="6869"/>
    <x v="554"/>
    <s v="CUST11979"/>
    <s v="Customer 1979"/>
    <n v="28"/>
    <s v="Returning"/>
    <s v="P1001"/>
    <s v="Laptop"/>
    <x v="0"/>
    <s v="TechSource India"/>
    <n v="1"/>
    <n v="55000"/>
    <n v="5"/>
    <n v="55000"/>
    <n v="2750"/>
    <n v="52250"/>
    <n v="39065.31"/>
    <n v="13184.69"/>
    <x v="1"/>
    <s v="Surat"/>
    <s v="Gujarat"/>
    <s v="India"/>
    <s v="Credit Card"/>
    <x v="0"/>
    <s v="Standard"/>
    <x v="4"/>
    <s v="No"/>
    <s v="No"/>
  </r>
  <r>
    <x v="6870"/>
    <x v="554"/>
    <s v="CUST10937"/>
    <s v="Customer 937"/>
    <n v="35"/>
    <s v="Returning"/>
    <s v="P5005"/>
    <s v="Desk Organizer"/>
    <x v="1"/>
    <s v="Stationery Hub"/>
    <n v="1"/>
    <n v="600"/>
    <n v="15"/>
    <n v="600"/>
    <n v="90"/>
    <n v="510"/>
    <n v="299.38"/>
    <n v="210.62"/>
    <x v="1"/>
    <s v="Bengaluru"/>
    <s v="Karnataka"/>
    <s v="India"/>
    <s v="UPI"/>
    <x v="2"/>
    <s v="Standard"/>
    <x v="0"/>
    <s v="No"/>
    <s v="No"/>
  </r>
  <r>
    <x v="6871"/>
    <x v="554"/>
    <s v="CUST11028"/>
    <s v="Customer 1028"/>
    <n v="40"/>
    <s v="Returning"/>
    <s v="P2006"/>
    <s v="Womens Kurti"/>
    <x v="3"/>
    <s v="FashionMart"/>
    <n v="2"/>
    <n v="1400"/>
    <n v="30"/>
    <n v="2800"/>
    <n v="840"/>
    <n v="1960"/>
    <n v="1115.06"/>
    <n v="844.94"/>
    <x v="1"/>
    <s v="Patna"/>
    <s v="Bihar"/>
    <s v="India"/>
    <s v="Wallet"/>
    <x v="0"/>
    <s v="Express"/>
    <x v="0"/>
    <s v="No"/>
    <s v="No"/>
  </r>
  <r>
    <x v="6872"/>
    <x v="554"/>
    <s v="CUST11438"/>
    <s v="Customer 1438"/>
    <n v="45"/>
    <s v="Loyal"/>
    <s v="P1010"/>
    <s v="Bluetooth Speaker"/>
    <x v="0"/>
    <s v="Prime Distributors"/>
    <n v="1"/>
    <n v="3200"/>
    <n v="10"/>
    <n v="3200"/>
    <n v="320"/>
    <n v="2880"/>
    <n v="2069.4899999999998"/>
    <n v="810.51"/>
    <x v="0"/>
    <s v="Coimbatore"/>
    <s v="Tamil Nadu"/>
    <s v="India"/>
    <s v="Credit Card"/>
    <x v="2"/>
    <s v="Standard"/>
    <x v="4"/>
    <s v="No"/>
    <s v="No"/>
  </r>
  <r>
    <x v="6873"/>
    <x v="554"/>
    <s v="CUST11522"/>
    <s v="Customer 1522"/>
    <n v="59"/>
    <s v="New"/>
    <s v="P3002"/>
    <s v="Air Fryer"/>
    <x v="2"/>
    <s v="HomeNeeds"/>
    <n v="2"/>
    <n v="6500"/>
    <n v="20"/>
    <n v="13000"/>
    <n v="2600"/>
    <n v="10400"/>
    <n v="6652.76"/>
    <n v="3747.24"/>
    <x v="1"/>
    <s v="Pune"/>
    <s v="Maharashtra"/>
    <s v="India"/>
    <s v="Debit Card"/>
    <x v="2"/>
    <s v="Express"/>
    <x v="0"/>
    <s v="No"/>
    <s v="No"/>
  </r>
  <r>
    <x v="6874"/>
    <x v="554"/>
    <s v="CUST11219"/>
    <s v="Customer 1219"/>
    <n v="18"/>
    <s v="Loyal"/>
    <s v="P3001"/>
    <s v="Coffee Maker"/>
    <x v="2"/>
    <s v="HomeNeeds"/>
    <n v="1"/>
    <n v="4200"/>
    <n v="10"/>
    <n v="4200"/>
    <n v="420"/>
    <n v="3780"/>
    <n v="2732.83"/>
    <n v="1047.17"/>
    <x v="1"/>
    <s v="Bhubaneswar"/>
    <s v="Odisha"/>
    <s v="India"/>
    <s v="Credit Card"/>
    <x v="2"/>
    <s v="Standard"/>
    <x v="1"/>
    <s v="No"/>
    <s v="No"/>
  </r>
  <r>
    <x v="6875"/>
    <x v="555"/>
    <s v="CUST12058"/>
    <s v="Customer 2058"/>
    <n v="24"/>
    <s v="New"/>
    <s v="P2007"/>
    <s v="Saree"/>
    <x v="3"/>
    <s v="FashionMart"/>
    <n v="4"/>
    <n v="2600"/>
    <n v="15"/>
    <n v="10400"/>
    <n v="1560"/>
    <n v="8840"/>
    <n v="6679.47"/>
    <n v="2160.5300000000002"/>
    <x v="1"/>
    <s v="Visakhapatnam"/>
    <s v="Andhra Pradesh"/>
    <s v="India"/>
    <s v="Net Banking"/>
    <x v="2"/>
    <s v="Express"/>
    <x v="0"/>
    <s v="No"/>
    <s v="No"/>
  </r>
  <r>
    <x v="6876"/>
    <x v="555"/>
    <s v="CUST12491"/>
    <s v="Customer 2491"/>
    <n v="44"/>
    <s v="Loyal"/>
    <s v="P1009"/>
    <s v="Power Bank"/>
    <x v="0"/>
    <s v="Prime Distributors"/>
    <n v="4"/>
    <n v="1600"/>
    <n v="10"/>
    <n v="6400"/>
    <n v="640"/>
    <n v="5760"/>
    <n v="4251.3100000000004"/>
    <n v="1508.69"/>
    <x v="0"/>
    <s v="Guwahati"/>
    <s v="Assam"/>
    <s v="India"/>
    <s v="Credit Card"/>
    <x v="2"/>
    <s v="Standard"/>
    <x v="0"/>
    <s v="No"/>
    <s v="No"/>
  </r>
  <r>
    <x v="6877"/>
    <x v="555"/>
    <s v="CUST10797"/>
    <s v="Customer 797"/>
    <n v="19"/>
    <s v="New"/>
    <s v="P5002"/>
    <s v="Novel"/>
    <x v="1"/>
    <s v="Stationery Hub"/>
    <n v="2"/>
    <n v="400"/>
    <n v="10"/>
    <n v="800"/>
    <n v="80"/>
    <n v="720"/>
    <n v="415.43"/>
    <n v="304.57"/>
    <x v="1"/>
    <s v="Ahmedabad"/>
    <s v="Gujarat"/>
    <s v="India"/>
    <s v="Wallet"/>
    <x v="0"/>
    <s v="Standard"/>
    <x v="0"/>
    <s v="No"/>
    <s v="No"/>
  </r>
  <r>
    <x v="6878"/>
    <x v="555"/>
    <s v="CUST10775"/>
    <s v="Customer 775"/>
    <n v="54"/>
    <s v="Loyal"/>
    <s v="P1003"/>
    <s v="Headphones"/>
    <x v="0"/>
    <s v="Metro Supplies"/>
    <n v="1"/>
    <n v="2500"/>
    <n v="10"/>
    <n v="2500"/>
    <n v="250"/>
    <n v="2250"/>
    <n v="1814.09"/>
    <n v="435.91"/>
    <x v="1"/>
    <s v="Kolkata"/>
    <s v="West Bengal"/>
    <s v="India"/>
    <s v="Cash on Delivery"/>
    <x v="0"/>
    <s v="Standard"/>
    <x v="0"/>
    <s v="No"/>
    <s v="No"/>
  </r>
  <r>
    <x v="6879"/>
    <x v="555"/>
    <s v="CUST11983"/>
    <s v="Customer 1983"/>
    <n v="43"/>
    <s v="Returning"/>
    <s v="P4003"/>
    <s v="Sunscreen"/>
    <x v="4"/>
    <s v="BeautyCare"/>
    <n v="1"/>
    <n v="700"/>
    <n v="10"/>
    <n v="700"/>
    <n v="70"/>
    <n v="630"/>
    <n v="455.05"/>
    <n v="174.95"/>
    <x v="1"/>
    <s v="Jaipur"/>
    <s v="Rajasthan"/>
    <s v="India"/>
    <s v="Debit Card"/>
    <x v="2"/>
    <s v="Standard"/>
    <x v="1"/>
    <s v="No"/>
    <s v="No"/>
  </r>
  <r>
    <x v="6880"/>
    <x v="555"/>
    <s v="CUST10453"/>
    <s v="Customer 453"/>
    <n v="53"/>
    <s v="New"/>
    <s v="P1006"/>
    <s v="Keyboard"/>
    <x v="0"/>
    <s v="Metro Supplies"/>
    <n v="1"/>
    <n v="1800"/>
    <n v="20"/>
    <n v="1800"/>
    <n v="360"/>
    <n v="1440"/>
    <n v="1019.39"/>
    <n v="420.61"/>
    <x v="1"/>
    <s v="Hyderabad"/>
    <s v="Telangana"/>
    <s v="India"/>
    <s v="UPI"/>
    <x v="2"/>
    <s v="Standard"/>
    <x v="0"/>
    <s v="Yes"/>
    <s v="No"/>
  </r>
  <r>
    <x v="6881"/>
    <x v="555"/>
    <s v="CUST10386"/>
    <s v="Customer 386"/>
    <n v="36"/>
    <s v="Returning"/>
    <s v="P4006"/>
    <s v="Lipstick"/>
    <x v="4"/>
    <s v="BeautyCare"/>
    <n v="2"/>
    <n v="850"/>
    <n v="20"/>
    <n v="1700"/>
    <n v="340"/>
    <n v="1360"/>
    <n v="965.26"/>
    <n v="394.74"/>
    <x v="1"/>
    <s v="Chandigarh"/>
    <s v="Chandigarh"/>
    <s v="India"/>
    <s v="Wallet"/>
    <x v="1"/>
    <s v="Express"/>
    <x v="0"/>
    <s v="No"/>
    <s v="No"/>
  </r>
  <r>
    <x v="6882"/>
    <x v="555"/>
    <s v="CUST11777"/>
    <s v="Customer 1777"/>
    <n v="29"/>
    <s v="Loyal"/>
    <s v="P1003"/>
    <s v="Headphones"/>
    <x v="0"/>
    <s v="Metro Supplies"/>
    <n v="5"/>
    <n v="2500"/>
    <n v="0"/>
    <n v="12500"/>
    <n v="0"/>
    <n v="12500"/>
    <n v="10027.290000000001"/>
    <n v="2472.71"/>
    <x v="2"/>
    <s v="Coimbatore"/>
    <s v="Tamil Nadu"/>
    <s v="India"/>
    <s v="UPI"/>
    <x v="2"/>
    <s v="Standard"/>
    <x v="1"/>
    <s v="No"/>
    <s v="No"/>
  </r>
  <r>
    <x v="6883"/>
    <x v="555"/>
    <s v="CUST10675"/>
    <s v="Customer 675"/>
    <n v="19"/>
    <s v="Returning"/>
    <s v="P1003"/>
    <s v="Headphones"/>
    <x v="0"/>
    <s v="Metro Supplies"/>
    <n v="2"/>
    <n v="2500"/>
    <n v="10"/>
    <n v="5000"/>
    <n v="500"/>
    <n v="4500"/>
    <n v="3689.19"/>
    <n v="810.81"/>
    <x v="0"/>
    <s v="Chennai"/>
    <s v="Tamil Nadu"/>
    <s v="India"/>
    <s v="Debit Card"/>
    <x v="1"/>
    <s v="Standard"/>
    <x v="3"/>
    <s v="No"/>
    <s v="No"/>
  </r>
  <r>
    <x v="6884"/>
    <x v="555"/>
    <s v="CUST10092"/>
    <s v="Customer 92"/>
    <n v="60"/>
    <s v="Returning"/>
    <s v="P3006"/>
    <s v="Water Bottle"/>
    <x v="2"/>
    <s v="Metro Supplies"/>
    <n v="1"/>
    <n v="700"/>
    <n v="5"/>
    <n v="700"/>
    <n v="35"/>
    <n v="665"/>
    <n v="490.91"/>
    <n v="174.09"/>
    <x v="1"/>
    <s v="Bhopal"/>
    <s v="Madhya Pradesh"/>
    <s v="India"/>
    <s v="Cash on Delivery"/>
    <x v="2"/>
    <s v="Standard"/>
    <x v="0"/>
    <s v="Yes"/>
    <s v="No"/>
  </r>
  <r>
    <x v="6885"/>
    <x v="555"/>
    <s v="CUST12084"/>
    <s v="Customer 2084"/>
    <n v="37"/>
    <s v="Loyal"/>
    <s v="P2002"/>
    <s v="Jeans"/>
    <x v="3"/>
    <s v="FashionMart"/>
    <n v="2"/>
    <n v="2200"/>
    <n v="10"/>
    <n v="4400"/>
    <n v="440"/>
    <n v="3960"/>
    <n v="2838.65"/>
    <n v="1121.3499999999999"/>
    <x v="2"/>
    <s v="Mumbai"/>
    <s v="Maharashtra"/>
    <s v="India"/>
    <s v="UPI"/>
    <x v="0"/>
    <s v="Express"/>
    <x v="0"/>
    <s v="No"/>
    <s v="No"/>
  </r>
  <r>
    <x v="6886"/>
    <x v="555"/>
    <s v="CUST11821"/>
    <s v="Customer 1821"/>
    <n v="46"/>
    <s v="Loyal"/>
    <s v="P3007"/>
    <s v="Vacuum Cleaner"/>
    <x v="2"/>
    <s v="Global Traders"/>
    <n v="2"/>
    <n v="8500"/>
    <n v="25"/>
    <n v="17000"/>
    <n v="4250"/>
    <n v="12750"/>
    <n v="9015.83"/>
    <n v="3734.17"/>
    <x v="2"/>
    <s v="Nagpur"/>
    <s v="Maharashtra"/>
    <s v="India"/>
    <s v="Debit Card"/>
    <x v="2"/>
    <s v="Standard"/>
    <x v="0"/>
    <s v="No"/>
    <s v="No"/>
  </r>
  <r>
    <x v="6887"/>
    <x v="555"/>
    <s v="CUST10611"/>
    <s v="Customer 611"/>
    <n v="41"/>
    <s v="Loyal"/>
    <s v="P5002"/>
    <s v="Novel"/>
    <x v="1"/>
    <s v="Stationery Hub"/>
    <n v="1"/>
    <n v="400"/>
    <n v="30"/>
    <n v="400"/>
    <n v="120"/>
    <n v="280"/>
    <n v="193.24"/>
    <n v="86.76"/>
    <x v="1"/>
    <s v="Visakhapatnam"/>
    <s v="Andhra Pradesh"/>
    <s v="India"/>
    <s v="Wallet"/>
    <x v="0"/>
    <s v="Express"/>
    <x v="0"/>
    <s v="No"/>
    <s v="No"/>
  </r>
  <r>
    <x v="6888"/>
    <x v="555"/>
    <s v="CUST12462"/>
    <s v="Customer 2462"/>
    <n v="40"/>
    <s v="Returning"/>
    <s v="P2003"/>
    <s v="T-Shirt"/>
    <x v="3"/>
    <s v="RetailHub"/>
    <n v="1"/>
    <n v="900"/>
    <n v="10"/>
    <n v="900"/>
    <n v="90"/>
    <n v="810"/>
    <n v="505.15"/>
    <n v="304.85000000000002"/>
    <x v="2"/>
    <s v="Jaipur"/>
    <s v="Rajasthan"/>
    <s v="India"/>
    <s v="Wallet"/>
    <x v="2"/>
    <s v="Standard"/>
    <x v="0"/>
    <s v="No"/>
    <s v="No"/>
  </r>
  <r>
    <x v="6889"/>
    <x v="555"/>
    <s v="CUST12414"/>
    <s v="Customer 2414"/>
    <n v="45"/>
    <s v="New"/>
    <s v="P4006"/>
    <s v="Lipstick"/>
    <x v="4"/>
    <s v="BeautyCare"/>
    <n v="1"/>
    <n v="850"/>
    <n v="15"/>
    <n v="850"/>
    <n v="127.5"/>
    <n v="722.5"/>
    <n v="498.93"/>
    <n v="223.57"/>
    <x v="2"/>
    <s v="Jaipur"/>
    <s v="Rajasthan"/>
    <s v="India"/>
    <s v="Credit Card"/>
    <x v="0"/>
    <s v="Express"/>
    <x v="3"/>
    <s v="No"/>
    <s v="No"/>
  </r>
  <r>
    <x v="6890"/>
    <x v="556"/>
    <s v="CUST11437"/>
    <s v="Customer 1437"/>
    <n v="38"/>
    <s v="New"/>
    <s v="P1008"/>
    <s v="Monitor"/>
    <x v="0"/>
    <s v="Global Traders"/>
    <n v="2"/>
    <n v="14500"/>
    <n v="5"/>
    <n v="29000"/>
    <n v="1450"/>
    <n v="27550"/>
    <n v="19760.810000000001"/>
    <n v="7789.19"/>
    <x v="1"/>
    <s v="Ahmedabad"/>
    <s v="Gujarat"/>
    <s v="India"/>
    <s v="UPI"/>
    <x v="1"/>
    <s v="Express"/>
    <x v="0"/>
    <s v="No"/>
    <s v="No"/>
  </r>
  <r>
    <x v="6891"/>
    <x v="556"/>
    <s v="CUST10392"/>
    <s v="Customer 392"/>
    <n v="26"/>
    <s v="Returning"/>
    <s v="P4005"/>
    <s v="Perfume"/>
    <x v="4"/>
    <s v="BeautyCare"/>
    <n v="3"/>
    <n v="1800"/>
    <n v="10"/>
    <n v="5400"/>
    <n v="540"/>
    <n v="4860"/>
    <n v="3775.13"/>
    <n v="1084.8699999999999"/>
    <x v="1"/>
    <s v="Coimbatore"/>
    <s v="Tamil Nadu"/>
    <s v="India"/>
    <s v="Wallet"/>
    <x v="0"/>
    <s v="Standard"/>
    <x v="0"/>
    <s v="Yes"/>
    <s v="No"/>
  </r>
  <r>
    <x v="6892"/>
    <x v="556"/>
    <s v="CUST11836"/>
    <s v="Customer 1836"/>
    <n v="28"/>
    <s v="Returning"/>
    <s v="P2001"/>
    <s v="Running Shoes"/>
    <x v="3"/>
    <s v="FashionMart"/>
    <n v="4"/>
    <n v="3200"/>
    <n v="15"/>
    <n v="12800"/>
    <n v="1920"/>
    <n v="10880"/>
    <n v="8825.0499999999993"/>
    <n v="2054.9499999999998"/>
    <x v="1"/>
    <s v="Indore"/>
    <s v="Madhya Pradesh"/>
    <s v="India"/>
    <s v="Debit Card"/>
    <x v="0"/>
    <s v="Standard"/>
    <x v="0"/>
    <s v="No"/>
    <s v="No"/>
  </r>
  <r>
    <x v="6893"/>
    <x v="556"/>
    <s v="CUST10135"/>
    <s v="Customer 135"/>
    <n v="23"/>
    <s v="New"/>
    <s v="P2005"/>
    <s v="Backpack"/>
    <x v="3"/>
    <s v="Metro Supplies"/>
    <n v="4"/>
    <n v="1800"/>
    <n v="20"/>
    <n v="7200"/>
    <n v="1440"/>
    <n v="5760"/>
    <n v="3810.54"/>
    <n v="1949.46"/>
    <x v="0"/>
    <s v="Kolkata"/>
    <s v="West Bengal"/>
    <s v="India"/>
    <s v="Wallet"/>
    <x v="0"/>
    <s v="Express"/>
    <x v="0"/>
    <s v="No"/>
    <s v="No"/>
  </r>
  <r>
    <x v="6894"/>
    <x v="556"/>
    <s v="CUST10996"/>
    <s v="Customer 996"/>
    <n v="42"/>
    <s v="New"/>
    <s v="P1007"/>
    <s v="Mouse"/>
    <x v="0"/>
    <s v="RetailHub"/>
    <n v="1"/>
    <n v="900"/>
    <n v="30"/>
    <n v="900"/>
    <n v="270"/>
    <n v="630"/>
    <n v="496.9"/>
    <n v="133.1"/>
    <x v="1"/>
    <s v="Pune"/>
    <s v="Maharashtra"/>
    <s v="India"/>
    <s v="Cash on Delivery"/>
    <x v="0"/>
    <s v="Express"/>
    <x v="0"/>
    <s v="No"/>
    <s v="No"/>
  </r>
  <r>
    <x v="6895"/>
    <x v="556"/>
    <s v="CUST10599"/>
    <s v="Customer 599"/>
    <n v="42"/>
    <s v="Returning"/>
    <s v="P1006"/>
    <s v="Keyboard"/>
    <x v="0"/>
    <s v="Metro Supplies"/>
    <n v="2"/>
    <n v="1800"/>
    <n v="5"/>
    <n v="3600"/>
    <n v="180"/>
    <n v="3420"/>
    <n v="1962.53"/>
    <n v="1457.47"/>
    <x v="1"/>
    <s v="Mumbai"/>
    <s v="Maharashtra"/>
    <s v="India"/>
    <s v="Wallet"/>
    <x v="1"/>
    <s v="Standard"/>
    <x v="0"/>
    <s v="No"/>
    <s v="No"/>
  </r>
  <r>
    <x v="6896"/>
    <x v="557"/>
    <s v="CUST10283"/>
    <s v="Customer 283"/>
    <n v="55"/>
    <s v="Returning"/>
    <s v="P1003"/>
    <s v="Headphones"/>
    <x v="0"/>
    <s v="Metro Supplies"/>
    <n v="1"/>
    <n v="2500"/>
    <n v="15"/>
    <n v="2500"/>
    <n v="375"/>
    <n v="2125"/>
    <n v="1497.39"/>
    <n v="627.61"/>
    <x v="1"/>
    <s v="Pune"/>
    <s v="Maharashtra"/>
    <s v="India"/>
    <s v="Credit Card"/>
    <x v="0"/>
    <s v="Express"/>
    <x v="0"/>
    <s v="No"/>
    <s v="No"/>
  </r>
  <r>
    <x v="6897"/>
    <x v="557"/>
    <s v="CUST12095"/>
    <s v="Customer 2095"/>
    <n v="27"/>
    <s v="Returning"/>
    <s v="P3006"/>
    <s v="Water Bottle"/>
    <x v="2"/>
    <s v="Metro Supplies"/>
    <n v="2"/>
    <n v="700"/>
    <n v="10"/>
    <n v="1400"/>
    <n v="140"/>
    <n v="1260"/>
    <n v="872.16"/>
    <n v="387.84"/>
    <x v="1"/>
    <s v="Kolkata"/>
    <s v="West Bengal"/>
    <s v="India"/>
    <s v="Credit Card"/>
    <x v="0"/>
    <s v="Standard"/>
    <x v="0"/>
    <s v="No"/>
    <s v="No"/>
  </r>
  <r>
    <x v="6898"/>
    <x v="557"/>
    <s v="CUST11646"/>
    <s v="Customer 1646"/>
    <n v="54"/>
    <s v="New"/>
    <s v="P1006"/>
    <s v="Keyboard"/>
    <x v="0"/>
    <s v="Metro Supplies"/>
    <n v="5"/>
    <n v="1800"/>
    <n v="10"/>
    <n v="9000"/>
    <n v="900"/>
    <n v="8100"/>
    <n v="5635.73"/>
    <n v="2464.27"/>
    <x v="1"/>
    <s v="Lucknow"/>
    <s v="Uttar Pradesh"/>
    <s v="India"/>
    <s v="UPI"/>
    <x v="2"/>
    <s v="Express"/>
    <x v="3"/>
    <s v="No"/>
    <s v="No"/>
  </r>
  <r>
    <x v="6899"/>
    <x v="557"/>
    <s v="CUST11377"/>
    <s v="Customer 1377"/>
    <n v="20"/>
    <s v="Loyal"/>
    <s v="P2004"/>
    <s v="Jacket"/>
    <x v="3"/>
    <s v="Global Traders"/>
    <n v="2"/>
    <n v="3500"/>
    <n v="20"/>
    <n v="7000"/>
    <n v="1400"/>
    <n v="5600"/>
    <n v="3304.34"/>
    <n v="2295.66"/>
    <x v="1"/>
    <s v="Chandigarh"/>
    <s v="Chandigarh"/>
    <s v="India"/>
    <s v="Credit Card"/>
    <x v="2"/>
    <s v="Express"/>
    <x v="0"/>
    <s v="No"/>
    <s v="No"/>
  </r>
  <r>
    <x v="6900"/>
    <x v="557"/>
    <s v="CUST11479"/>
    <s v="Customer 1479"/>
    <n v="21"/>
    <s v="Returning"/>
    <s v="P1008"/>
    <s v="Monitor"/>
    <x v="0"/>
    <s v="Global Traders"/>
    <n v="2"/>
    <n v="14500"/>
    <n v="0"/>
    <n v="29000"/>
    <n v="0"/>
    <n v="29000"/>
    <n v="21938.73"/>
    <n v="7061.27"/>
    <x v="1"/>
    <s v="Hyderabad"/>
    <s v="Telangana"/>
    <s v="India"/>
    <s v="Debit Card"/>
    <x v="2"/>
    <s v="Express"/>
    <x v="4"/>
    <s v="No"/>
    <s v="No"/>
  </r>
  <r>
    <x v="6901"/>
    <x v="557"/>
    <s v="CUST10404"/>
    <s v="Customer 404"/>
    <n v="27"/>
    <s v="Returning"/>
    <s v="P3004"/>
    <s v="Cookware Set"/>
    <x v="2"/>
    <s v="HomeNeeds"/>
    <n v="2"/>
    <n v="3500"/>
    <n v="25"/>
    <n v="7000"/>
    <n v="1750"/>
    <n v="5250"/>
    <n v="4215.55"/>
    <n v="1034.45"/>
    <x v="1"/>
    <s v="Chennai"/>
    <s v="Tamil Nadu"/>
    <s v="India"/>
    <s v="Credit Card"/>
    <x v="0"/>
    <s v="Standard"/>
    <x v="0"/>
    <s v="No"/>
    <s v="No"/>
  </r>
  <r>
    <x v="6902"/>
    <x v="557"/>
    <s v="CUST10775"/>
    <s v="Customer 775"/>
    <n v="58"/>
    <s v="Loyal"/>
    <s v="P2003"/>
    <s v="T-Shirt"/>
    <x v="3"/>
    <s v="RetailHub"/>
    <n v="5"/>
    <n v="900"/>
    <n v="25"/>
    <n v="4500"/>
    <n v="1125"/>
    <n v="3375"/>
    <n v="2190.6999999999998"/>
    <n v="1184.3"/>
    <x v="0"/>
    <s v="Coimbatore"/>
    <s v="Tamil Nadu"/>
    <s v="India"/>
    <s v="Debit Card"/>
    <x v="0"/>
    <s v="Standard"/>
    <x v="0"/>
    <s v="No"/>
    <s v="No"/>
  </r>
  <r>
    <x v="6903"/>
    <x v="557"/>
    <s v="CUST10235"/>
    <s v="Customer 235"/>
    <n v="41"/>
    <s v="New"/>
    <s v="P4001"/>
    <s v="Face Wash"/>
    <x v="4"/>
    <s v="BeautyCare"/>
    <n v="2"/>
    <n v="450"/>
    <n v="10"/>
    <n v="900"/>
    <n v="90"/>
    <n v="810"/>
    <n v="568.17999999999995"/>
    <n v="241.82"/>
    <x v="1"/>
    <s v="Nagpur"/>
    <s v="Maharashtra"/>
    <s v="India"/>
    <s v="Net Banking"/>
    <x v="1"/>
    <s v="Standard"/>
    <x v="0"/>
    <s v="No"/>
    <s v="No"/>
  </r>
  <r>
    <x v="6904"/>
    <x v="557"/>
    <s v="CUST10882"/>
    <s v="Customer 882"/>
    <n v="58"/>
    <s v="Loyal"/>
    <s v="P3001"/>
    <s v="Coffee Maker"/>
    <x v="2"/>
    <s v="HomeNeeds"/>
    <n v="1"/>
    <n v="4200"/>
    <n v="20"/>
    <n v="4200"/>
    <n v="840"/>
    <n v="3360"/>
    <n v="1889.01"/>
    <n v="1470.99"/>
    <x v="1"/>
    <s v="Chennai"/>
    <s v="Tamil Nadu"/>
    <s v="India"/>
    <s v="Wallet"/>
    <x v="0"/>
    <s v="Standard"/>
    <x v="0"/>
    <s v="No"/>
    <s v="No"/>
  </r>
  <r>
    <x v="6905"/>
    <x v="557"/>
    <s v="CUST11541"/>
    <s v="Customer 1541"/>
    <n v="51"/>
    <s v="Returning"/>
    <s v="P5005"/>
    <s v="Desk Organizer"/>
    <x v="1"/>
    <s v="Stationery Hub"/>
    <n v="1"/>
    <n v="600"/>
    <n v="0"/>
    <n v="600"/>
    <n v="0"/>
    <n v="600"/>
    <n v="397.04"/>
    <n v="202.96"/>
    <x v="1"/>
    <s v="Jaipur"/>
    <s v="Rajasthan"/>
    <s v="India"/>
    <s v="UPI"/>
    <x v="2"/>
    <s v="Express"/>
    <x v="0"/>
    <s v="No"/>
    <s v="No"/>
  </r>
  <r>
    <x v="6906"/>
    <x v="557"/>
    <s v="CUST11108"/>
    <s v="Customer 1108"/>
    <n v="24"/>
    <s v="New"/>
    <s v="P5001"/>
    <s v="Notebook Set"/>
    <x v="1"/>
    <s v="Stationery Hub"/>
    <n v="1"/>
    <n v="500"/>
    <n v="0"/>
    <n v="500"/>
    <n v="0"/>
    <n v="500"/>
    <n v="337.02"/>
    <n v="162.97999999999999"/>
    <x v="0"/>
    <s v="Chennai"/>
    <s v="Tamil Nadu"/>
    <s v="India"/>
    <s v="Wallet"/>
    <x v="1"/>
    <s v="Standard"/>
    <x v="0"/>
    <s v="No"/>
    <s v="No"/>
  </r>
  <r>
    <x v="6907"/>
    <x v="557"/>
    <s v="CUST10391"/>
    <s v="Customer 391"/>
    <n v="18"/>
    <s v="Returning"/>
    <s v="P3004"/>
    <s v="Cookware Set"/>
    <x v="2"/>
    <s v="HomeNeeds"/>
    <n v="1"/>
    <n v="3500"/>
    <n v="20"/>
    <n v="3500"/>
    <n v="700"/>
    <n v="2800"/>
    <n v="1600.65"/>
    <n v="1199.3499999999999"/>
    <x v="2"/>
    <s v="Visakhapatnam"/>
    <s v="Andhra Pradesh"/>
    <s v="India"/>
    <s v="UPI"/>
    <x v="0"/>
    <s v="Express"/>
    <x v="0"/>
    <s v="No"/>
    <s v="No"/>
  </r>
  <r>
    <x v="6908"/>
    <x v="558"/>
    <s v="CUST12308"/>
    <s v="Customer 2308"/>
    <n v="42"/>
    <s v="Returning"/>
    <s v="P2003"/>
    <s v="T-Shirt"/>
    <x v="3"/>
    <s v="RetailHub"/>
    <n v="2"/>
    <n v="900"/>
    <n v="10"/>
    <n v="1800"/>
    <n v="180"/>
    <n v="1620"/>
    <n v="1297.27"/>
    <n v="322.73"/>
    <x v="2"/>
    <s v="Bengaluru"/>
    <s v="Karnataka"/>
    <s v="India"/>
    <s v="Net Banking"/>
    <x v="2"/>
    <s v="Standard"/>
    <x v="0"/>
    <s v="No"/>
    <s v="No"/>
  </r>
  <r>
    <x v="6909"/>
    <x v="558"/>
    <s v="CUST10187"/>
    <s v="Customer 187"/>
    <n v="53"/>
    <s v="Returning"/>
    <s v="P4003"/>
    <s v="Sunscreen"/>
    <x v="4"/>
    <s v="BeautyCare"/>
    <n v="1"/>
    <n v="700"/>
    <n v="15"/>
    <n v="700"/>
    <n v="105"/>
    <n v="595"/>
    <n v="363.75"/>
    <n v="231.25"/>
    <x v="2"/>
    <s v="Mumbai"/>
    <s v="Maharashtra"/>
    <s v="India"/>
    <s v="Cash on Delivery"/>
    <x v="2"/>
    <s v="Standard"/>
    <x v="0"/>
    <s v="No"/>
    <s v="No"/>
  </r>
  <r>
    <x v="6910"/>
    <x v="558"/>
    <s v="CUST10477"/>
    <s v="Customer 477"/>
    <n v="58"/>
    <s v="Loyal"/>
    <s v="P1003"/>
    <s v="Headphones"/>
    <x v="0"/>
    <s v="Metro Supplies"/>
    <n v="1"/>
    <n v="2500"/>
    <n v="5"/>
    <n v="2500"/>
    <n v="125"/>
    <n v="2375"/>
    <n v="1918.06"/>
    <n v="456.94"/>
    <x v="2"/>
    <s v="Chandigarh"/>
    <s v="Chandigarh"/>
    <s v="India"/>
    <s v="Net Banking"/>
    <x v="0"/>
    <s v="Standard"/>
    <x v="0"/>
    <s v="No"/>
    <s v="No"/>
  </r>
  <r>
    <x v="6911"/>
    <x v="558"/>
    <s v="CUST10297"/>
    <s v="Customer 297"/>
    <n v="18"/>
    <s v="Returning"/>
    <s v="P4003"/>
    <s v="Sunscreen"/>
    <x v="4"/>
    <s v="BeautyCare"/>
    <n v="1"/>
    <n v="700"/>
    <n v="5"/>
    <n v="700"/>
    <n v="35"/>
    <n v="665"/>
    <n v="529.61"/>
    <n v="135.38999999999999"/>
    <x v="2"/>
    <s v="Bhopal"/>
    <s v="Madhya Pradesh"/>
    <s v="India"/>
    <s v="Debit Card"/>
    <x v="0"/>
    <s v="Express"/>
    <x v="2"/>
    <s v="No"/>
    <s v="No"/>
  </r>
  <r>
    <x v="6912"/>
    <x v="558"/>
    <s v="CUST11835"/>
    <s v="Customer 1835"/>
    <n v="18"/>
    <s v="New"/>
    <s v="P5002"/>
    <s v="Novel"/>
    <x v="1"/>
    <s v="Stationery Hub"/>
    <n v="4"/>
    <n v="400"/>
    <n v="25"/>
    <n v="1600"/>
    <n v="400"/>
    <n v="1200"/>
    <n v="953.52"/>
    <n v="246.48"/>
    <x v="1"/>
    <s v="Guwahati"/>
    <s v="Assam"/>
    <s v="India"/>
    <s v="Debit Card"/>
    <x v="1"/>
    <s v="Express"/>
    <x v="0"/>
    <s v="No"/>
    <s v="No"/>
  </r>
  <r>
    <x v="6913"/>
    <x v="558"/>
    <s v="CUST11439"/>
    <s v="Customer 1439"/>
    <n v="26"/>
    <s v="Returning"/>
    <s v="P2003"/>
    <s v="T-Shirt"/>
    <x v="3"/>
    <s v="RetailHub"/>
    <n v="1"/>
    <n v="900"/>
    <n v="15"/>
    <n v="900"/>
    <n v="135"/>
    <n v="765"/>
    <n v="556.69000000000005"/>
    <n v="208.31"/>
    <x v="1"/>
    <s v="Patna"/>
    <s v="Bihar"/>
    <s v="India"/>
    <s v="Credit Card"/>
    <x v="0"/>
    <s v="Express"/>
    <x v="1"/>
    <s v="No"/>
    <s v="No"/>
  </r>
  <r>
    <x v="6914"/>
    <x v="558"/>
    <s v="CUST12203"/>
    <s v="Customer 2203"/>
    <n v="54"/>
    <s v="Loyal"/>
    <s v="P2002"/>
    <s v="Jeans"/>
    <x v="3"/>
    <s v="FashionMart"/>
    <n v="5"/>
    <n v="2200"/>
    <n v="10"/>
    <n v="11000"/>
    <n v="1100"/>
    <n v="9900"/>
    <n v="5722.17"/>
    <n v="4177.83"/>
    <x v="1"/>
    <s v="Chandigarh"/>
    <s v="Chandigarh"/>
    <s v="India"/>
    <s v="Wallet"/>
    <x v="0"/>
    <s v="Standard"/>
    <x v="0"/>
    <s v="No"/>
    <s v="No"/>
  </r>
  <r>
    <x v="6915"/>
    <x v="558"/>
    <s v="CUST11964"/>
    <s v="Customer 1964"/>
    <n v="42"/>
    <s v="Returning"/>
    <s v="P3002"/>
    <s v="Air Fryer"/>
    <x v="2"/>
    <s v="HomeNeeds"/>
    <n v="3"/>
    <n v="6500"/>
    <n v="15"/>
    <n v="19500"/>
    <n v="2925"/>
    <n v="16575"/>
    <n v="12709.88"/>
    <n v="3865.12"/>
    <x v="1"/>
    <s v="Jaipur"/>
    <s v="Rajasthan"/>
    <s v="India"/>
    <s v="Cash on Delivery"/>
    <x v="2"/>
    <s v="Express"/>
    <x v="0"/>
    <s v="No"/>
    <s v="No"/>
  </r>
  <r>
    <x v="6916"/>
    <x v="558"/>
    <s v="CUST10455"/>
    <s v="Customer 455"/>
    <n v="25"/>
    <s v="New"/>
    <s v="P4006"/>
    <s v="Lipstick"/>
    <x v="4"/>
    <s v="BeautyCare"/>
    <n v="1"/>
    <n v="850"/>
    <n v="10"/>
    <n v="850"/>
    <n v="85"/>
    <n v="765"/>
    <n v="491.16"/>
    <n v="273.83999999999997"/>
    <x v="1"/>
    <s v="Kolkata"/>
    <s v="West Bengal"/>
    <s v="India"/>
    <s v="Net Banking"/>
    <x v="0"/>
    <s v="Express"/>
    <x v="0"/>
    <s v="No"/>
    <s v="No"/>
  </r>
  <r>
    <x v="6917"/>
    <x v="558"/>
    <s v="CUST11591"/>
    <s v="Customer 1591"/>
    <n v="22"/>
    <s v="Loyal"/>
    <s v="P1002"/>
    <s v="Smartphone"/>
    <x v="0"/>
    <s v="Global Traders"/>
    <n v="1"/>
    <n v="28000"/>
    <n v="10"/>
    <n v="28000"/>
    <n v="2800"/>
    <n v="25200"/>
    <n v="17241.45"/>
    <n v="7958.55"/>
    <x v="1"/>
    <s v="Patna"/>
    <s v="Bihar"/>
    <s v="India"/>
    <s v="Cash on Delivery"/>
    <x v="0"/>
    <s v="Express"/>
    <x v="1"/>
    <s v="No"/>
    <s v="No"/>
  </r>
  <r>
    <x v="6918"/>
    <x v="558"/>
    <s v="CUST11692"/>
    <s v="Customer 1692"/>
    <n v="51"/>
    <s v="Returning"/>
    <s v="P1006"/>
    <s v="Keyboard"/>
    <x v="0"/>
    <s v="Metro Supplies"/>
    <n v="3"/>
    <n v="1800"/>
    <n v="20"/>
    <n v="5400"/>
    <n v="1080"/>
    <n v="4320"/>
    <n v="2810.17"/>
    <n v="1509.83"/>
    <x v="0"/>
    <s v="Delhi"/>
    <s v="Delhi"/>
    <s v="India"/>
    <s v="UPI"/>
    <x v="2"/>
    <s v="Standard"/>
    <x v="1"/>
    <s v="No"/>
    <s v="No"/>
  </r>
  <r>
    <x v="6919"/>
    <x v="559"/>
    <s v="CUST10975"/>
    <s v="Customer 975"/>
    <n v="27"/>
    <s v="Returning"/>
    <s v="P4002"/>
    <s v="Moisturizer"/>
    <x v="4"/>
    <s v="BeautyCare"/>
    <n v="3"/>
    <n v="650"/>
    <n v="5"/>
    <n v="1950"/>
    <n v="97.5"/>
    <n v="1852.5"/>
    <n v="1144.03"/>
    <n v="708.47"/>
    <x v="2"/>
    <s v="Delhi"/>
    <s v="Delhi"/>
    <s v="India"/>
    <s v="Debit Card"/>
    <x v="2"/>
    <s v="Standard"/>
    <x v="0"/>
    <s v="No"/>
    <s v="No"/>
  </r>
  <r>
    <x v="6920"/>
    <x v="559"/>
    <s v="CUST10292"/>
    <s v="Customer 292"/>
    <n v="40"/>
    <s v="New"/>
    <s v="P3003"/>
    <s v="Mixer Grinder"/>
    <x v="2"/>
    <s v="Prime Distributors"/>
    <n v="2"/>
    <n v="4800"/>
    <n v="10"/>
    <n v="9600"/>
    <n v="960"/>
    <n v="8640"/>
    <n v="6315.05"/>
    <n v="2324.9499999999998"/>
    <x v="0"/>
    <s v="Hyderabad"/>
    <s v="Telangana"/>
    <s v="India"/>
    <s v="Credit Card"/>
    <x v="0"/>
    <s v="Standard"/>
    <x v="0"/>
    <s v="No"/>
    <s v="No"/>
  </r>
  <r>
    <x v="6921"/>
    <x v="559"/>
    <s v="CUST11834"/>
    <s v="Customer 1834"/>
    <n v="23"/>
    <s v="Returning"/>
    <s v="P4005"/>
    <s v="Perfume"/>
    <x v="4"/>
    <s v="BeautyCare"/>
    <n v="2"/>
    <n v="1800"/>
    <n v="10"/>
    <n v="3600"/>
    <n v="360"/>
    <n v="3240"/>
    <n v="1880.52"/>
    <n v="1359.48"/>
    <x v="2"/>
    <s v="Guwahati"/>
    <s v="Assam"/>
    <s v="India"/>
    <s v="UPI"/>
    <x v="0"/>
    <s v="Standard"/>
    <x v="0"/>
    <s v="No"/>
    <s v="No"/>
  </r>
  <r>
    <x v="6922"/>
    <x v="559"/>
    <s v="CUST12208"/>
    <s v="Customer 2208"/>
    <n v="45"/>
    <s v="Returning"/>
    <s v="P4002"/>
    <s v="Moisturizer"/>
    <x v="4"/>
    <s v="BeautyCare"/>
    <n v="1"/>
    <n v="650"/>
    <n v="15"/>
    <n v="650"/>
    <n v="97.5"/>
    <n v="552.5"/>
    <n v="349.16"/>
    <n v="203.34"/>
    <x v="2"/>
    <s v="Surat"/>
    <s v="Gujarat"/>
    <s v="India"/>
    <s v="Credit Card"/>
    <x v="1"/>
    <s v="Express"/>
    <x v="1"/>
    <s v="No"/>
    <s v="No"/>
  </r>
  <r>
    <x v="6923"/>
    <x v="559"/>
    <s v="CUST12232"/>
    <s v="Customer 2232"/>
    <n v="55"/>
    <s v="Returning"/>
    <s v="P5002"/>
    <s v="Novel"/>
    <x v="1"/>
    <s v="Stationery Hub"/>
    <n v="1"/>
    <n v="400"/>
    <n v="10"/>
    <n v="400"/>
    <n v="40"/>
    <n v="360"/>
    <n v="226.75"/>
    <n v="133.25"/>
    <x v="1"/>
    <s v="Jaipur"/>
    <s v="Rajasthan"/>
    <s v="India"/>
    <s v="Wallet"/>
    <x v="2"/>
    <s v="Express"/>
    <x v="1"/>
    <s v="No"/>
    <s v="No"/>
  </r>
  <r>
    <x v="6924"/>
    <x v="559"/>
    <s v="CUST11191"/>
    <s v="Customer 1191"/>
    <n v="44"/>
    <s v="Returning"/>
    <s v="P2002"/>
    <s v="Jeans"/>
    <x v="3"/>
    <s v="FashionMart"/>
    <n v="3"/>
    <n v="2200"/>
    <n v="0"/>
    <n v="6600"/>
    <n v="0"/>
    <n v="6600"/>
    <n v="4099.51"/>
    <n v="2500.4899999999998"/>
    <x v="1"/>
    <s v="Mumbai"/>
    <s v="Maharashtra"/>
    <s v="India"/>
    <s v="Wallet"/>
    <x v="0"/>
    <s v="Standard"/>
    <x v="0"/>
    <s v="No"/>
    <s v="No"/>
  </r>
  <r>
    <x v="6925"/>
    <x v="559"/>
    <s v="CUST10642"/>
    <s v="Customer 642"/>
    <n v="30"/>
    <s v="Returning"/>
    <s v="P5003"/>
    <s v="Calculator"/>
    <x v="1"/>
    <s v="Stationery Hub"/>
    <n v="1"/>
    <n v="650"/>
    <n v="10"/>
    <n v="650"/>
    <n v="65"/>
    <n v="585"/>
    <n v="464.47"/>
    <n v="120.53"/>
    <x v="1"/>
    <s v="Bhubaneswar"/>
    <s v="Odisha"/>
    <s v="India"/>
    <s v="Wallet"/>
    <x v="2"/>
    <s v="Standard"/>
    <x v="0"/>
    <s v="No"/>
    <s v="No"/>
  </r>
  <r>
    <x v="6926"/>
    <x v="559"/>
    <s v="CUST10307"/>
    <s v="Customer 307"/>
    <n v="55"/>
    <s v="New"/>
    <s v="P3007"/>
    <s v="Vacuum Cleaner"/>
    <x v="2"/>
    <s v="Global Traders"/>
    <n v="3"/>
    <n v="8500"/>
    <n v="10"/>
    <n v="25500"/>
    <n v="2550"/>
    <n v="22950"/>
    <n v="16642.32"/>
    <n v="6307.68"/>
    <x v="1"/>
    <s v="Mumbai"/>
    <s v="Maharashtra"/>
    <s v="India"/>
    <s v="Credit Card"/>
    <x v="2"/>
    <s v="Express"/>
    <x v="0"/>
    <s v="No"/>
    <s v="No"/>
  </r>
  <r>
    <x v="6927"/>
    <x v="559"/>
    <s v="CUST11209"/>
    <s v="Customer 1209"/>
    <n v="53"/>
    <s v="New"/>
    <s v="P2008"/>
    <s v="Formal Shirt"/>
    <x v="3"/>
    <s v="Global Traders"/>
    <n v="1"/>
    <n v="1700"/>
    <n v="15"/>
    <n v="1700"/>
    <n v="255"/>
    <n v="1445"/>
    <n v="1089.5999999999999"/>
    <n v="355.4"/>
    <x v="1"/>
    <s v="Patna"/>
    <s v="Bihar"/>
    <s v="India"/>
    <s v="Credit Card"/>
    <x v="1"/>
    <s v="Standard"/>
    <x v="0"/>
    <s v="No"/>
    <s v="No"/>
  </r>
  <r>
    <x v="6928"/>
    <x v="559"/>
    <s v="CUST10873"/>
    <s v="Customer 873"/>
    <n v="57"/>
    <s v="Returning"/>
    <s v="P3006"/>
    <s v="Water Bottle"/>
    <x v="2"/>
    <s v="Metro Supplies"/>
    <n v="2"/>
    <n v="700"/>
    <n v="25"/>
    <n v="1400"/>
    <n v="350"/>
    <n v="1050"/>
    <n v="751.72"/>
    <n v="298.27999999999997"/>
    <x v="2"/>
    <s v="Pune"/>
    <s v="Maharashtra"/>
    <s v="India"/>
    <s v="Cash on Delivery"/>
    <x v="2"/>
    <s v="Express"/>
    <x v="0"/>
    <s v="No"/>
    <s v="No"/>
  </r>
  <r>
    <x v="6929"/>
    <x v="559"/>
    <s v="CUST10789"/>
    <s v="Customer 789"/>
    <n v="54"/>
    <s v="Loyal"/>
    <s v="P1007"/>
    <s v="Mouse"/>
    <x v="0"/>
    <s v="RetailHub"/>
    <n v="2"/>
    <n v="900"/>
    <n v="10"/>
    <n v="1800"/>
    <n v="180"/>
    <n v="1620"/>
    <n v="956.4"/>
    <n v="663.6"/>
    <x v="2"/>
    <s v="Delhi"/>
    <s v="Delhi"/>
    <s v="India"/>
    <s v="UPI"/>
    <x v="0"/>
    <s v="Express"/>
    <x v="1"/>
    <s v="No"/>
    <s v="No"/>
  </r>
  <r>
    <x v="6930"/>
    <x v="559"/>
    <s v="CUST11214"/>
    <s v="Customer 1214"/>
    <n v="47"/>
    <s v="New"/>
    <s v="P5004"/>
    <s v="Pen Set"/>
    <x v="1"/>
    <s v="Stationery Hub"/>
    <n v="4"/>
    <n v="250"/>
    <n v="25"/>
    <n v="1000"/>
    <n v="250"/>
    <n v="750"/>
    <n v="469.71"/>
    <n v="280.29000000000002"/>
    <x v="0"/>
    <s v="Ahmedabad"/>
    <s v="Gujarat"/>
    <s v="India"/>
    <s v="Cash on Delivery"/>
    <x v="1"/>
    <s v="Standard"/>
    <x v="0"/>
    <s v="Yes"/>
    <s v="No"/>
  </r>
  <r>
    <x v="6931"/>
    <x v="559"/>
    <s v="CUST12054"/>
    <s v="Customer 2054"/>
    <n v="22"/>
    <s v="Returning"/>
    <s v="P5005"/>
    <s v="Desk Organizer"/>
    <x v="1"/>
    <s v="Stationery Hub"/>
    <n v="1"/>
    <n v="600"/>
    <n v="10"/>
    <n v="600"/>
    <n v="60"/>
    <n v="540"/>
    <n v="353.27"/>
    <n v="186.73"/>
    <x v="1"/>
    <s v="Surat"/>
    <s v="Gujarat"/>
    <s v="India"/>
    <s v="Debit Card"/>
    <x v="0"/>
    <s v="Standard"/>
    <x v="0"/>
    <s v="No"/>
    <s v="Yes"/>
  </r>
  <r>
    <x v="6932"/>
    <x v="559"/>
    <s v="CUST12448"/>
    <s v="Customer 2448"/>
    <n v="42"/>
    <s v="Returning"/>
    <s v="P2001"/>
    <s v="Running Shoes"/>
    <x v="3"/>
    <s v="FashionMart"/>
    <n v="1"/>
    <n v="3200"/>
    <n v="10"/>
    <n v="3200"/>
    <n v="320"/>
    <n v="2880"/>
    <n v="2007.83"/>
    <n v="872.17"/>
    <x v="0"/>
    <s v="Chennai"/>
    <s v="Tamil Nadu"/>
    <s v="India"/>
    <s v="UPI"/>
    <x v="2"/>
    <s v="Express"/>
    <x v="4"/>
    <s v="No"/>
    <s v="No"/>
  </r>
  <r>
    <x v="6933"/>
    <x v="559"/>
    <s v="CUST10903"/>
    <s v="Customer 903"/>
    <n v="47"/>
    <s v="New"/>
    <s v="P1007"/>
    <s v="Mouse"/>
    <x v="0"/>
    <s v="RetailHub"/>
    <n v="1"/>
    <n v="900"/>
    <n v="0"/>
    <n v="900"/>
    <n v="0"/>
    <n v="900"/>
    <n v="734.46"/>
    <n v="165.54"/>
    <x v="0"/>
    <s v="Jaipur"/>
    <s v="Rajasthan"/>
    <s v="India"/>
    <s v="Net Banking"/>
    <x v="1"/>
    <s v="Express"/>
    <x v="3"/>
    <s v="No"/>
    <s v="Yes"/>
  </r>
  <r>
    <x v="6934"/>
    <x v="560"/>
    <s v="CUST10701"/>
    <s v="Customer 701"/>
    <n v="25"/>
    <s v="New"/>
    <s v="P2006"/>
    <s v="Womens Kurti"/>
    <x v="3"/>
    <s v="FashionMart"/>
    <n v="2"/>
    <n v="1400"/>
    <n v="5"/>
    <n v="2800"/>
    <n v="140"/>
    <n v="2660"/>
    <n v="1910.04"/>
    <n v="749.96"/>
    <x v="1"/>
    <s v="Bhopal"/>
    <s v="Madhya Pradesh"/>
    <s v="India"/>
    <s v="Wallet"/>
    <x v="2"/>
    <s v="Express"/>
    <x v="2"/>
    <s v="No"/>
    <s v="No"/>
  </r>
  <r>
    <x v="6935"/>
    <x v="560"/>
    <s v="CUST11838"/>
    <s v="Customer 1838"/>
    <n v="23"/>
    <s v="New"/>
    <s v="P5004"/>
    <s v="Pen Set"/>
    <x v="1"/>
    <s v="Stationery Hub"/>
    <n v="1"/>
    <n v="250"/>
    <n v="0"/>
    <n v="250"/>
    <n v="0"/>
    <n v="250"/>
    <n v="204.41"/>
    <n v="45.59"/>
    <x v="2"/>
    <s v="Guwahati"/>
    <s v="Assam"/>
    <s v="India"/>
    <s v="Wallet"/>
    <x v="2"/>
    <s v="Standard"/>
    <x v="0"/>
    <s v="No"/>
    <s v="No"/>
  </r>
  <r>
    <x v="6936"/>
    <x v="560"/>
    <s v="CUST10586"/>
    <s v="Customer 586"/>
    <n v="25"/>
    <s v="Returning"/>
    <s v="P3005"/>
    <s v="Bedsheet Set"/>
    <x v="2"/>
    <s v="RetailHub"/>
    <n v="2"/>
    <n v="1800"/>
    <n v="15"/>
    <n v="3600"/>
    <n v="540"/>
    <n v="3060"/>
    <n v="2484.9"/>
    <n v="575.1"/>
    <x v="1"/>
    <s v="Visakhapatnam"/>
    <s v="Andhra Pradesh"/>
    <s v="India"/>
    <s v="Cash on Delivery"/>
    <x v="1"/>
    <s v="Express"/>
    <x v="1"/>
    <s v="No"/>
    <s v="No"/>
  </r>
  <r>
    <x v="6937"/>
    <x v="560"/>
    <s v="CUST11601"/>
    <s v="Customer 1601"/>
    <n v="36"/>
    <s v="New"/>
    <s v="P1005"/>
    <s v="Tablet"/>
    <x v="0"/>
    <s v="RetailHub"/>
    <n v="1"/>
    <n v="18000"/>
    <n v="15"/>
    <n v="18000"/>
    <n v="2700"/>
    <n v="15300"/>
    <n v="10125.700000000001"/>
    <n v="5174.3"/>
    <x v="1"/>
    <s v="Bhubaneswar"/>
    <s v="Odisha"/>
    <s v="India"/>
    <s v="Credit Card"/>
    <x v="0"/>
    <s v="Standard"/>
    <x v="0"/>
    <s v="No"/>
    <s v="No"/>
  </r>
  <r>
    <x v="6938"/>
    <x v="560"/>
    <s v="CUST11336"/>
    <s v="Customer 1336"/>
    <n v="28"/>
    <s v="New"/>
    <s v="P5002"/>
    <s v="Novel"/>
    <x v="1"/>
    <s v="Stationery Hub"/>
    <n v="4"/>
    <n v="400"/>
    <n v="5"/>
    <n v="1600"/>
    <n v="80"/>
    <n v="1520"/>
    <n v="981.52"/>
    <n v="538.48"/>
    <x v="1"/>
    <s v="Patna"/>
    <s v="Bihar"/>
    <s v="India"/>
    <s v="UPI"/>
    <x v="0"/>
    <s v="Standard"/>
    <x v="0"/>
    <s v="Yes"/>
    <s v="No"/>
  </r>
  <r>
    <x v="6939"/>
    <x v="560"/>
    <s v="CUST11214"/>
    <s v="Customer 1214"/>
    <n v="50"/>
    <s v="Returning"/>
    <s v="P3005"/>
    <s v="Bedsheet Set"/>
    <x v="2"/>
    <s v="RetailHub"/>
    <n v="2"/>
    <n v="1800"/>
    <n v="20"/>
    <n v="3600"/>
    <n v="720"/>
    <n v="2880"/>
    <n v="1627.23"/>
    <n v="1252.77"/>
    <x v="1"/>
    <s v="Chandigarh"/>
    <s v="Chandigarh"/>
    <s v="India"/>
    <s v="Net Banking"/>
    <x v="2"/>
    <s v="Standard"/>
    <x v="0"/>
    <s v="No"/>
    <s v="No"/>
  </r>
  <r>
    <x v="6940"/>
    <x v="560"/>
    <s v="CUST10890"/>
    <s v="Customer 890"/>
    <n v="41"/>
    <s v="New"/>
    <s v="P3004"/>
    <s v="Cookware Set"/>
    <x v="2"/>
    <s v="HomeNeeds"/>
    <n v="3"/>
    <n v="3500"/>
    <n v="20"/>
    <n v="10500"/>
    <n v="2100"/>
    <n v="8400"/>
    <n v="5015.3100000000004"/>
    <n v="3384.69"/>
    <x v="0"/>
    <s v="Surat"/>
    <s v="Gujarat"/>
    <s v="India"/>
    <s v="Debit Card"/>
    <x v="0"/>
    <s v="Express"/>
    <x v="0"/>
    <s v="No"/>
    <s v="No"/>
  </r>
  <r>
    <x v="6941"/>
    <x v="561"/>
    <s v="CUST12370"/>
    <s v="Customer 2370"/>
    <n v="26"/>
    <s v="New"/>
    <s v="P5005"/>
    <s v="Desk Organizer"/>
    <x v="1"/>
    <s v="Stationery Hub"/>
    <n v="1"/>
    <n v="600"/>
    <n v="25"/>
    <n v="600"/>
    <n v="150"/>
    <n v="450"/>
    <n v="261.98"/>
    <n v="188.02"/>
    <x v="1"/>
    <s v="Nagpur"/>
    <s v="Maharashtra"/>
    <s v="India"/>
    <s v="Debit Card"/>
    <x v="2"/>
    <s v="Standard"/>
    <x v="0"/>
    <s v="No"/>
    <s v="No"/>
  </r>
  <r>
    <x v="6942"/>
    <x v="561"/>
    <s v="CUST10874"/>
    <s v="Customer 874"/>
    <n v="18"/>
    <s v="Loyal"/>
    <s v="P1004"/>
    <s v="Smartwatch"/>
    <x v="0"/>
    <s v="TechSource India"/>
    <n v="2"/>
    <n v="6500"/>
    <n v="25"/>
    <n v="13000"/>
    <n v="3250"/>
    <n v="9750"/>
    <n v="7718.85"/>
    <n v="2031.15"/>
    <x v="0"/>
    <s v="Hyderabad"/>
    <s v="Telangana"/>
    <s v="India"/>
    <s v="Credit Card"/>
    <x v="0"/>
    <s v="Standard"/>
    <x v="0"/>
    <s v="No"/>
    <s v="No"/>
  </r>
  <r>
    <x v="6943"/>
    <x v="561"/>
    <s v="CUST10538"/>
    <s v="Customer 538"/>
    <n v="52"/>
    <s v="New"/>
    <s v="P3006"/>
    <s v="Water Bottle"/>
    <x v="2"/>
    <s v="Metro Supplies"/>
    <n v="2"/>
    <n v="700"/>
    <n v="15"/>
    <n v="1400"/>
    <n v="210"/>
    <n v="1190"/>
    <n v="834.95"/>
    <n v="355.05"/>
    <x v="1"/>
    <s v="Ahmedabad"/>
    <s v="Gujarat"/>
    <s v="India"/>
    <s v="UPI"/>
    <x v="1"/>
    <s v="Express"/>
    <x v="0"/>
    <s v="No"/>
    <s v="No"/>
  </r>
  <r>
    <x v="6944"/>
    <x v="561"/>
    <s v="CUST11625"/>
    <s v="Customer 1625"/>
    <n v="31"/>
    <s v="Returning"/>
    <s v="P1009"/>
    <s v="Power Bank"/>
    <x v="0"/>
    <s v="Prime Distributors"/>
    <n v="2"/>
    <n v="1600"/>
    <n v="15"/>
    <n v="3200"/>
    <n v="480"/>
    <n v="2720"/>
    <n v="2201.0300000000002"/>
    <n v="518.97"/>
    <x v="1"/>
    <s v="Delhi"/>
    <s v="Delhi"/>
    <s v="India"/>
    <s v="Wallet"/>
    <x v="2"/>
    <s v="Standard"/>
    <x v="0"/>
    <s v="No"/>
    <s v="No"/>
  </r>
  <r>
    <x v="6945"/>
    <x v="561"/>
    <s v="CUST12066"/>
    <s v="Customer 2066"/>
    <n v="18"/>
    <s v="Returning"/>
    <s v="P1010"/>
    <s v="Bluetooth Speaker"/>
    <x v="0"/>
    <s v="Prime Distributors"/>
    <n v="6"/>
    <n v="3200"/>
    <n v="10"/>
    <n v="19200"/>
    <n v="1920"/>
    <n v="17280"/>
    <n v="9693.69"/>
    <n v="7586.31"/>
    <x v="2"/>
    <s v="Mumbai"/>
    <s v="Maharashtra"/>
    <s v="India"/>
    <s v="UPI"/>
    <x v="2"/>
    <s v="Standard"/>
    <x v="0"/>
    <s v="No"/>
    <s v="Yes"/>
  </r>
  <r>
    <x v="6946"/>
    <x v="561"/>
    <s v="CUST12165"/>
    <s v="Customer 2165"/>
    <n v="30"/>
    <s v="Returning"/>
    <s v="P1006"/>
    <s v="Keyboard"/>
    <x v="0"/>
    <s v="Metro Supplies"/>
    <n v="2"/>
    <n v="1800"/>
    <n v="30"/>
    <n v="3600"/>
    <n v="1080"/>
    <n v="2520"/>
    <n v="1691.35"/>
    <n v="828.65"/>
    <x v="1"/>
    <s v="Surat"/>
    <s v="Gujarat"/>
    <s v="India"/>
    <s v="Wallet"/>
    <x v="0"/>
    <s v="Standard"/>
    <x v="3"/>
    <s v="No"/>
    <s v="No"/>
  </r>
  <r>
    <x v="6947"/>
    <x v="561"/>
    <s v="CUST11583"/>
    <s v="Customer 1583"/>
    <n v="51"/>
    <s v="Returning"/>
    <s v="P3005"/>
    <s v="Bedsheet Set"/>
    <x v="2"/>
    <s v="RetailHub"/>
    <n v="1"/>
    <n v="1800"/>
    <n v="15"/>
    <n v="1800"/>
    <n v="270"/>
    <n v="1530"/>
    <n v="1071.22"/>
    <n v="458.78"/>
    <x v="1"/>
    <s v="Pune"/>
    <s v="Maharashtra"/>
    <s v="India"/>
    <s v="Wallet"/>
    <x v="2"/>
    <s v="Standard"/>
    <x v="3"/>
    <s v="No"/>
    <s v="Yes"/>
  </r>
  <r>
    <x v="6948"/>
    <x v="561"/>
    <s v="CUST12104"/>
    <s v="Customer 2104"/>
    <n v="49"/>
    <s v="New"/>
    <s v="P2008"/>
    <s v="Formal Shirt"/>
    <x v="3"/>
    <s v="Global Traders"/>
    <n v="4"/>
    <n v="1700"/>
    <n v="15"/>
    <n v="6800"/>
    <n v="1020"/>
    <n v="5780"/>
    <n v="3572.86"/>
    <n v="2207.14"/>
    <x v="1"/>
    <s v="Jaipur"/>
    <s v="Rajasthan"/>
    <s v="India"/>
    <s v="Cash on Delivery"/>
    <x v="2"/>
    <s v="Express"/>
    <x v="3"/>
    <s v="No"/>
    <s v="No"/>
  </r>
  <r>
    <x v="6949"/>
    <x v="561"/>
    <s v="CUST11048"/>
    <s v="Customer 1048"/>
    <n v="55"/>
    <s v="Returning"/>
    <s v="P4003"/>
    <s v="Sunscreen"/>
    <x v="4"/>
    <s v="BeautyCare"/>
    <n v="1"/>
    <n v="700"/>
    <n v="5"/>
    <n v="700"/>
    <n v="35"/>
    <n v="665"/>
    <n v="443.28"/>
    <n v="221.72"/>
    <x v="0"/>
    <s v="Patna"/>
    <s v="Bihar"/>
    <s v="India"/>
    <s v="UPI"/>
    <x v="0"/>
    <s v="Express"/>
    <x v="0"/>
    <s v="No"/>
    <s v="No"/>
  </r>
  <r>
    <x v="6950"/>
    <x v="561"/>
    <s v="CUST10364"/>
    <s v="Customer 364"/>
    <n v="59"/>
    <s v="New"/>
    <s v="P5003"/>
    <s v="Calculator"/>
    <x v="1"/>
    <s v="Stationery Hub"/>
    <n v="6"/>
    <n v="650"/>
    <n v="5"/>
    <n v="3900"/>
    <n v="195"/>
    <n v="3705"/>
    <n v="2318.4"/>
    <n v="1386.6"/>
    <x v="1"/>
    <s v="Indore"/>
    <s v="Madhya Pradesh"/>
    <s v="India"/>
    <s v="Cash on Delivery"/>
    <x v="1"/>
    <s v="Standard"/>
    <x v="0"/>
    <s v="No"/>
    <s v="No"/>
  </r>
  <r>
    <x v="6951"/>
    <x v="561"/>
    <s v="CUST12302"/>
    <s v="Customer 2302"/>
    <n v="54"/>
    <s v="Returning"/>
    <s v="P2004"/>
    <s v="Jacket"/>
    <x v="3"/>
    <s v="Global Traders"/>
    <n v="3"/>
    <n v="3500"/>
    <n v="0"/>
    <n v="10500"/>
    <n v="0"/>
    <n v="10500"/>
    <n v="7758.64"/>
    <n v="2741.36"/>
    <x v="1"/>
    <s v="Delhi"/>
    <s v="Delhi"/>
    <s v="India"/>
    <s v="Net Banking"/>
    <x v="2"/>
    <s v="Express"/>
    <x v="0"/>
    <s v="No"/>
    <s v="No"/>
  </r>
  <r>
    <x v="6952"/>
    <x v="561"/>
    <s v="CUST10206"/>
    <s v="Customer 206"/>
    <n v="32"/>
    <s v="New"/>
    <s v="P4003"/>
    <s v="Sunscreen"/>
    <x v="4"/>
    <s v="BeautyCare"/>
    <n v="1"/>
    <n v="700"/>
    <n v="5"/>
    <n v="700"/>
    <n v="35"/>
    <n v="665"/>
    <n v="372.04"/>
    <n v="292.95999999999998"/>
    <x v="0"/>
    <s v="Hyderabad"/>
    <s v="Telangana"/>
    <s v="India"/>
    <s v="Debit Card"/>
    <x v="1"/>
    <s v="Express"/>
    <x v="0"/>
    <s v="No"/>
    <s v="No"/>
  </r>
  <r>
    <x v="6953"/>
    <x v="561"/>
    <s v="CUST11468"/>
    <s v="Customer 1468"/>
    <n v="27"/>
    <s v="Returning"/>
    <s v="P1005"/>
    <s v="Tablet"/>
    <x v="0"/>
    <s v="RetailHub"/>
    <n v="3"/>
    <n v="18000"/>
    <n v="0"/>
    <n v="54000"/>
    <n v="0"/>
    <n v="54000"/>
    <n v="31129.279999999999"/>
    <n v="22870.720000000001"/>
    <x v="0"/>
    <s v="Bhubaneswar"/>
    <s v="Odisha"/>
    <s v="India"/>
    <s v="Net Banking"/>
    <x v="1"/>
    <s v="Express"/>
    <x v="0"/>
    <s v="Yes"/>
    <s v="No"/>
  </r>
  <r>
    <x v="6954"/>
    <x v="561"/>
    <s v="CUST12293"/>
    <s v="Customer 2293"/>
    <n v="54"/>
    <s v="Loyal"/>
    <s v="P1001"/>
    <s v="Laptop"/>
    <x v="0"/>
    <s v="TechSource India"/>
    <n v="1"/>
    <n v="55000"/>
    <n v="5"/>
    <n v="55000"/>
    <n v="2750"/>
    <n v="52250"/>
    <n v="29782.38"/>
    <n v="22467.62"/>
    <x v="1"/>
    <s v="Mumbai"/>
    <s v="Maharashtra"/>
    <s v="India"/>
    <s v="Cash on Delivery"/>
    <x v="0"/>
    <s v="Standard"/>
    <x v="0"/>
    <s v="No"/>
    <s v="Yes"/>
  </r>
  <r>
    <x v="6955"/>
    <x v="561"/>
    <s v="CUST10837"/>
    <s v="Customer 837"/>
    <n v="22"/>
    <s v="Returning"/>
    <s v="P3004"/>
    <s v="Cookware Set"/>
    <x v="2"/>
    <s v="HomeNeeds"/>
    <n v="1"/>
    <n v="3500"/>
    <n v="5"/>
    <n v="3500"/>
    <n v="175"/>
    <n v="3325"/>
    <n v="2238.5100000000002"/>
    <n v="1086.49"/>
    <x v="0"/>
    <s v="Bhopal"/>
    <s v="Madhya Pradesh"/>
    <s v="India"/>
    <s v="Credit Card"/>
    <x v="2"/>
    <s v="Express"/>
    <x v="0"/>
    <s v="No"/>
    <s v="No"/>
  </r>
  <r>
    <x v="6956"/>
    <x v="561"/>
    <s v="CUST11397"/>
    <s v="Customer 1397"/>
    <n v="23"/>
    <s v="Returning"/>
    <s v="P4005"/>
    <s v="Perfume"/>
    <x v="4"/>
    <s v="BeautyCare"/>
    <n v="4"/>
    <n v="1800"/>
    <n v="5"/>
    <n v="7200"/>
    <n v="360"/>
    <n v="6840"/>
    <n v="4635.46"/>
    <n v="2204.54"/>
    <x v="1"/>
    <s v="Patna"/>
    <s v="Bihar"/>
    <s v="India"/>
    <s v="Debit Card"/>
    <x v="1"/>
    <s v="Express"/>
    <x v="3"/>
    <s v="No"/>
    <s v="No"/>
  </r>
  <r>
    <x v="6957"/>
    <x v="561"/>
    <s v="CUST10968"/>
    <s v="Customer 968"/>
    <n v="34"/>
    <s v="Loyal"/>
    <s v="P3005"/>
    <s v="Bedsheet Set"/>
    <x v="2"/>
    <s v="RetailHub"/>
    <n v="1"/>
    <n v="1800"/>
    <n v="0"/>
    <n v="1800"/>
    <n v="0"/>
    <n v="1800"/>
    <n v="1069.6300000000001"/>
    <n v="730.37"/>
    <x v="1"/>
    <s v="Ahmedabad"/>
    <s v="Gujarat"/>
    <s v="India"/>
    <s v="UPI"/>
    <x v="2"/>
    <s v="Standard"/>
    <x v="3"/>
    <s v="No"/>
    <s v="No"/>
  </r>
  <r>
    <x v="6958"/>
    <x v="561"/>
    <s v="CUST11414"/>
    <s v="Customer 1414"/>
    <n v="40"/>
    <s v="Loyal"/>
    <s v="P3003"/>
    <s v="Mixer Grinder"/>
    <x v="2"/>
    <s v="Prime Distributors"/>
    <n v="2"/>
    <n v="4800"/>
    <n v="25"/>
    <n v="9600"/>
    <n v="2400"/>
    <n v="7200"/>
    <n v="5341.47"/>
    <n v="1858.53"/>
    <x v="2"/>
    <s v="Indore"/>
    <s v="Madhya Pradesh"/>
    <s v="India"/>
    <s v="UPI"/>
    <x v="0"/>
    <s v="Standard"/>
    <x v="0"/>
    <s v="No"/>
    <s v="No"/>
  </r>
  <r>
    <x v="6959"/>
    <x v="561"/>
    <s v="CUST12478"/>
    <s v="Customer 2478"/>
    <n v="25"/>
    <s v="Returning"/>
    <s v="P4002"/>
    <s v="Moisturizer"/>
    <x v="4"/>
    <s v="BeautyCare"/>
    <n v="5"/>
    <n v="650"/>
    <n v="5"/>
    <n v="3250"/>
    <n v="162.5"/>
    <n v="3087.5"/>
    <n v="1835.56"/>
    <n v="1251.94"/>
    <x v="1"/>
    <s v="Surat"/>
    <s v="Gujarat"/>
    <s v="India"/>
    <s v="UPI"/>
    <x v="0"/>
    <s v="Standard"/>
    <x v="1"/>
    <s v="No"/>
    <s v="No"/>
  </r>
  <r>
    <x v="6960"/>
    <x v="562"/>
    <s v="CUST12445"/>
    <s v="Customer 2445"/>
    <n v="27"/>
    <s v="New"/>
    <s v="P3006"/>
    <s v="Water Bottle"/>
    <x v="2"/>
    <s v="Metro Supplies"/>
    <n v="2"/>
    <n v="700"/>
    <n v="5"/>
    <n v="1400"/>
    <n v="70"/>
    <n v="1330"/>
    <n v="1019.99"/>
    <n v="310.01"/>
    <x v="1"/>
    <s v="Bhopal"/>
    <s v="Madhya Pradesh"/>
    <s v="India"/>
    <s v="Wallet"/>
    <x v="0"/>
    <s v="Express"/>
    <x v="0"/>
    <s v="No"/>
    <s v="No"/>
  </r>
  <r>
    <x v="6961"/>
    <x v="562"/>
    <s v="CUST12239"/>
    <s v="Customer 2239"/>
    <n v="41"/>
    <s v="Returning"/>
    <s v="P3007"/>
    <s v="Vacuum Cleaner"/>
    <x v="2"/>
    <s v="Global Traders"/>
    <n v="1"/>
    <n v="8500"/>
    <n v="25"/>
    <n v="8500"/>
    <n v="2125"/>
    <n v="6375"/>
    <n v="4020.89"/>
    <n v="2354.11"/>
    <x v="2"/>
    <s v="Bhopal"/>
    <s v="Madhya Pradesh"/>
    <s v="India"/>
    <s v="Cash on Delivery"/>
    <x v="0"/>
    <s v="Standard"/>
    <x v="0"/>
    <s v="No"/>
    <s v="No"/>
  </r>
  <r>
    <x v="6962"/>
    <x v="562"/>
    <s v="CUST11225"/>
    <s v="Customer 1225"/>
    <n v="38"/>
    <s v="New"/>
    <s v="P1005"/>
    <s v="Tablet"/>
    <x v="0"/>
    <s v="RetailHub"/>
    <n v="4"/>
    <n v="18000"/>
    <n v="25"/>
    <n v="72000"/>
    <n v="18000"/>
    <n v="54000"/>
    <n v="44085.08"/>
    <n v="9914.92"/>
    <x v="1"/>
    <s v="Mumbai"/>
    <s v="Maharashtra"/>
    <s v="India"/>
    <s v="Net Banking"/>
    <x v="2"/>
    <s v="Standard"/>
    <x v="1"/>
    <s v="Yes"/>
    <s v="No"/>
  </r>
  <r>
    <x v="6963"/>
    <x v="562"/>
    <s v="CUST11375"/>
    <s v="Customer 1375"/>
    <n v="27"/>
    <s v="New"/>
    <s v="P1007"/>
    <s v="Mouse"/>
    <x v="0"/>
    <s v="RetailHub"/>
    <n v="5"/>
    <n v="900"/>
    <n v="5"/>
    <n v="4500"/>
    <n v="225"/>
    <n v="4275"/>
    <n v="2887.9"/>
    <n v="1387.1"/>
    <x v="0"/>
    <s v="Hyderabad"/>
    <s v="Telangana"/>
    <s v="India"/>
    <s v="Net Banking"/>
    <x v="2"/>
    <s v="Standard"/>
    <x v="0"/>
    <s v="No"/>
    <s v="No"/>
  </r>
  <r>
    <x v="6964"/>
    <x v="562"/>
    <s v="CUST11313"/>
    <s v="Customer 1313"/>
    <n v="54"/>
    <s v="Returning"/>
    <s v="P1008"/>
    <s v="Monitor"/>
    <x v="0"/>
    <s v="Global Traders"/>
    <n v="2"/>
    <n v="14500"/>
    <n v="0"/>
    <n v="29000"/>
    <n v="0"/>
    <n v="29000"/>
    <n v="21589.31"/>
    <n v="7410.69"/>
    <x v="1"/>
    <s v="Mumbai"/>
    <s v="Maharashtra"/>
    <s v="India"/>
    <s v="UPI"/>
    <x v="0"/>
    <s v="Standard"/>
    <x v="1"/>
    <s v="No"/>
    <s v="No"/>
  </r>
  <r>
    <x v="6965"/>
    <x v="562"/>
    <s v="CUST11838"/>
    <s v="Customer 1838"/>
    <n v="36"/>
    <s v="Loyal"/>
    <s v="P2008"/>
    <s v="Formal Shirt"/>
    <x v="3"/>
    <s v="Global Traders"/>
    <n v="2"/>
    <n v="1700"/>
    <n v="10"/>
    <n v="3400"/>
    <n v="340"/>
    <n v="3060"/>
    <n v="1894.3"/>
    <n v="1165.7"/>
    <x v="0"/>
    <s v="Bengaluru"/>
    <s v="Karnataka"/>
    <s v="India"/>
    <s v="UPI"/>
    <x v="0"/>
    <s v="Standard"/>
    <x v="0"/>
    <s v="No"/>
    <s v="No"/>
  </r>
  <r>
    <x v="6966"/>
    <x v="562"/>
    <s v="CUST11853"/>
    <s v="Customer 1853"/>
    <n v="37"/>
    <s v="Returning"/>
    <s v="P2002"/>
    <s v="Jeans"/>
    <x v="3"/>
    <s v="FashionMart"/>
    <n v="3"/>
    <n v="2200"/>
    <n v="10"/>
    <n v="6600"/>
    <n v="660"/>
    <n v="5940"/>
    <n v="4019.9"/>
    <n v="1920.1"/>
    <x v="1"/>
    <s v="Surat"/>
    <s v="Gujarat"/>
    <s v="India"/>
    <s v="Cash on Delivery"/>
    <x v="1"/>
    <s v="Standard"/>
    <x v="2"/>
    <s v="Yes"/>
    <s v="No"/>
  </r>
  <r>
    <x v="6967"/>
    <x v="562"/>
    <s v="CUST10771"/>
    <s v="Customer 771"/>
    <n v="44"/>
    <s v="New"/>
    <s v="P3007"/>
    <s v="Vacuum Cleaner"/>
    <x v="2"/>
    <s v="Global Traders"/>
    <n v="1"/>
    <n v="8500"/>
    <n v="5"/>
    <n v="8500"/>
    <n v="425"/>
    <n v="8075"/>
    <n v="6054.74"/>
    <n v="2020.26"/>
    <x v="0"/>
    <s v="Bengaluru"/>
    <s v="Karnataka"/>
    <s v="India"/>
    <s v="Debit Card"/>
    <x v="2"/>
    <s v="Express"/>
    <x v="0"/>
    <s v="Yes"/>
    <s v="Yes"/>
  </r>
  <r>
    <x v="6968"/>
    <x v="562"/>
    <s v="CUST10896"/>
    <s v="Customer 896"/>
    <n v="51"/>
    <s v="New"/>
    <s v="P3001"/>
    <s v="Coffee Maker"/>
    <x v="2"/>
    <s v="HomeNeeds"/>
    <n v="2"/>
    <n v="4200"/>
    <n v="10"/>
    <n v="8400"/>
    <n v="840"/>
    <n v="7560"/>
    <n v="4298.38"/>
    <n v="3261.62"/>
    <x v="1"/>
    <s v="Indore"/>
    <s v="Madhya Pradesh"/>
    <s v="India"/>
    <s v="Cash on Delivery"/>
    <x v="2"/>
    <s v="Standard"/>
    <x v="0"/>
    <s v="No"/>
    <s v="No"/>
  </r>
  <r>
    <x v="6969"/>
    <x v="562"/>
    <s v="CUST10760"/>
    <s v="Customer 760"/>
    <n v="43"/>
    <s v="Returning"/>
    <s v="P1006"/>
    <s v="Keyboard"/>
    <x v="0"/>
    <s v="Metro Supplies"/>
    <n v="5"/>
    <n v="1800"/>
    <n v="10"/>
    <n v="9000"/>
    <n v="900"/>
    <n v="8100"/>
    <n v="6264.54"/>
    <n v="1835.46"/>
    <x v="2"/>
    <s v="Bhubaneswar"/>
    <s v="Odisha"/>
    <s v="India"/>
    <s v="Debit Card"/>
    <x v="2"/>
    <s v="Express"/>
    <x v="0"/>
    <s v="No"/>
    <s v="No"/>
  </r>
  <r>
    <x v="6970"/>
    <x v="562"/>
    <s v="CUST12292"/>
    <s v="Customer 2292"/>
    <n v="57"/>
    <s v="Returning"/>
    <s v="P4002"/>
    <s v="Moisturizer"/>
    <x v="4"/>
    <s v="BeautyCare"/>
    <n v="1"/>
    <n v="650"/>
    <n v="5"/>
    <n v="650"/>
    <n v="32.5"/>
    <n v="617.5"/>
    <n v="492.97"/>
    <n v="124.53"/>
    <x v="1"/>
    <s v="Bengaluru"/>
    <s v="Karnataka"/>
    <s v="India"/>
    <s v="UPI"/>
    <x v="0"/>
    <s v="Standard"/>
    <x v="4"/>
    <s v="No"/>
    <s v="No"/>
  </r>
  <r>
    <x v="6971"/>
    <x v="562"/>
    <s v="CUST12290"/>
    <s v="Customer 2290"/>
    <n v="56"/>
    <s v="Returning"/>
    <s v="P5003"/>
    <s v="Calculator"/>
    <x v="1"/>
    <s v="Stationery Hub"/>
    <n v="1"/>
    <n v="650"/>
    <n v="5"/>
    <n v="650"/>
    <n v="32.5"/>
    <n v="617.5"/>
    <n v="496.69"/>
    <n v="120.81"/>
    <x v="1"/>
    <s v="Patna"/>
    <s v="Bihar"/>
    <s v="India"/>
    <s v="Cash on Delivery"/>
    <x v="2"/>
    <s v="Express"/>
    <x v="0"/>
    <s v="No"/>
    <s v="No"/>
  </r>
  <r>
    <x v="6972"/>
    <x v="563"/>
    <s v="CUST11921"/>
    <s v="Customer 1921"/>
    <n v="26"/>
    <s v="New"/>
    <s v="P1005"/>
    <s v="Tablet"/>
    <x v="0"/>
    <s v="RetailHub"/>
    <n v="1"/>
    <n v="18000"/>
    <n v="10"/>
    <n v="18000"/>
    <n v="1800"/>
    <n v="16200"/>
    <n v="10128.89"/>
    <n v="6071.11"/>
    <x v="0"/>
    <s v="Delhi"/>
    <s v="Delhi"/>
    <s v="India"/>
    <s v="Net Banking"/>
    <x v="1"/>
    <s v="Standard"/>
    <x v="0"/>
    <s v="No"/>
    <s v="No"/>
  </r>
  <r>
    <x v="6973"/>
    <x v="563"/>
    <s v="CUST10084"/>
    <s v="Customer 84"/>
    <n v="24"/>
    <s v="New"/>
    <s v="P1007"/>
    <s v="Mouse"/>
    <x v="0"/>
    <s v="RetailHub"/>
    <n v="1"/>
    <n v="900"/>
    <n v="25"/>
    <n v="900"/>
    <n v="225"/>
    <n v="675"/>
    <n v="420.74"/>
    <n v="254.26"/>
    <x v="2"/>
    <s v="Chennai"/>
    <s v="Tamil Nadu"/>
    <s v="India"/>
    <s v="Credit Card"/>
    <x v="0"/>
    <s v="Standard"/>
    <x v="1"/>
    <s v="No"/>
    <s v="Yes"/>
  </r>
  <r>
    <x v="6974"/>
    <x v="563"/>
    <s v="CUST10019"/>
    <s v="Customer 19"/>
    <n v="42"/>
    <s v="New"/>
    <s v="P5003"/>
    <s v="Calculator"/>
    <x v="1"/>
    <s v="Stationery Hub"/>
    <n v="4"/>
    <n v="650"/>
    <n v="20"/>
    <n v="2600"/>
    <n v="520"/>
    <n v="2080"/>
    <n v="1490.24"/>
    <n v="589.76"/>
    <x v="1"/>
    <s v="Lucknow"/>
    <s v="Uttar Pradesh"/>
    <s v="India"/>
    <s v="UPI"/>
    <x v="2"/>
    <s v="Same Day"/>
    <x v="4"/>
    <s v="No"/>
    <s v="No"/>
  </r>
  <r>
    <x v="6975"/>
    <x v="563"/>
    <s v="CUST11250"/>
    <s v="Customer 1250"/>
    <n v="19"/>
    <s v="Loyal"/>
    <s v="P3007"/>
    <s v="Vacuum Cleaner"/>
    <x v="2"/>
    <s v="Global Traders"/>
    <n v="1"/>
    <n v="8500"/>
    <n v="25"/>
    <n v="8500"/>
    <n v="2125"/>
    <n v="6375"/>
    <n v="4999.6899999999996"/>
    <n v="1375.31"/>
    <x v="1"/>
    <s v="Chennai"/>
    <s v="Tamil Nadu"/>
    <s v="India"/>
    <s v="Debit Card"/>
    <x v="1"/>
    <s v="Express"/>
    <x v="0"/>
    <s v="No"/>
    <s v="No"/>
  </r>
  <r>
    <x v="6976"/>
    <x v="563"/>
    <s v="CUST10067"/>
    <s v="Customer 67"/>
    <n v="25"/>
    <s v="New"/>
    <s v="P1007"/>
    <s v="Mouse"/>
    <x v="0"/>
    <s v="RetailHub"/>
    <n v="5"/>
    <n v="900"/>
    <n v="20"/>
    <n v="4500"/>
    <n v="900"/>
    <n v="3600"/>
    <n v="2938.82"/>
    <n v="661.18"/>
    <x v="1"/>
    <s v="Chandigarh"/>
    <s v="Chandigarh"/>
    <s v="India"/>
    <s v="Wallet"/>
    <x v="2"/>
    <s v="Standard"/>
    <x v="3"/>
    <s v="No"/>
    <s v="No"/>
  </r>
  <r>
    <x v="6977"/>
    <x v="563"/>
    <s v="CUST11364"/>
    <s v="Customer 1364"/>
    <n v="55"/>
    <s v="Returning"/>
    <s v="P5003"/>
    <s v="Calculator"/>
    <x v="1"/>
    <s v="Stationery Hub"/>
    <n v="1"/>
    <n v="650"/>
    <n v="25"/>
    <n v="650"/>
    <n v="162.5"/>
    <n v="487.5"/>
    <n v="291.91000000000003"/>
    <n v="195.59"/>
    <x v="1"/>
    <s v="Coimbatore"/>
    <s v="Tamil Nadu"/>
    <s v="India"/>
    <s v="Cash on Delivery"/>
    <x v="1"/>
    <s v="Standard"/>
    <x v="0"/>
    <s v="No"/>
    <s v="Yes"/>
  </r>
  <r>
    <x v="6978"/>
    <x v="563"/>
    <s v="CUST11422"/>
    <s v="Customer 1422"/>
    <n v="28"/>
    <s v="Returning"/>
    <s v="P2006"/>
    <s v="Womens Kurti"/>
    <x v="3"/>
    <s v="FashionMart"/>
    <n v="1"/>
    <n v="1400"/>
    <n v="5"/>
    <n v="1400"/>
    <n v="70"/>
    <n v="1330"/>
    <n v="856.12"/>
    <n v="473.88"/>
    <x v="0"/>
    <s v="Kolkata"/>
    <s v="West Bengal"/>
    <s v="India"/>
    <s v="Net Banking"/>
    <x v="1"/>
    <s v="Standard"/>
    <x v="0"/>
    <s v="No"/>
    <s v="No"/>
  </r>
  <r>
    <x v="6979"/>
    <x v="563"/>
    <s v="CUST11473"/>
    <s v="Customer 1473"/>
    <n v="28"/>
    <s v="Returning"/>
    <s v="P5005"/>
    <s v="Desk Organizer"/>
    <x v="1"/>
    <s v="Stationery Hub"/>
    <n v="1"/>
    <n v="600"/>
    <n v="15"/>
    <n v="600"/>
    <n v="90"/>
    <n v="510"/>
    <n v="299.24"/>
    <n v="210.76"/>
    <x v="1"/>
    <s v="Indore"/>
    <s v="Madhya Pradesh"/>
    <s v="India"/>
    <s v="Net Banking"/>
    <x v="0"/>
    <s v="Standard"/>
    <x v="0"/>
    <s v="No"/>
    <s v="No"/>
  </r>
  <r>
    <x v="6980"/>
    <x v="563"/>
    <s v="CUST11252"/>
    <s v="Customer 1252"/>
    <n v="25"/>
    <s v="Returning"/>
    <s v="P2002"/>
    <s v="Jeans"/>
    <x v="3"/>
    <s v="FashionMart"/>
    <n v="3"/>
    <n v="2200"/>
    <n v="0"/>
    <n v="6600"/>
    <n v="0"/>
    <n v="6600"/>
    <n v="3993.37"/>
    <n v="2606.63"/>
    <x v="0"/>
    <s v="Patna"/>
    <s v="Bihar"/>
    <s v="India"/>
    <s v="Debit Card"/>
    <x v="0"/>
    <s v="Express"/>
    <x v="0"/>
    <s v="No"/>
    <s v="No"/>
  </r>
  <r>
    <x v="6981"/>
    <x v="563"/>
    <s v="CUST12001"/>
    <s v="Customer 2001"/>
    <n v="38"/>
    <s v="Returning"/>
    <s v="P1010"/>
    <s v="Bluetooth Speaker"/>
    <x v="0"/>
    <s v="Prime Distributors"/>
    <n v="4"/>
    <n v="3200"/>
    <n v="20"/>
    <n v="12800"/>
    <n v="2560"/>
    <n v="10240"/>
    <n v="5867.09"/>
    <n v="4372.91"/>
    <x v="0"/>
    <s v="Ahmedabad"/>
    <s v="Gujarat"/>
    <s v="India"/>
    <s v="Net Banking"/>
    <x v="0"/>
    <s v="Express"/>
    <x v="0"/>
    <s v="No"/>
    <s v="No"/>
  </r>
  <r>
    <x v="6982"/>
    <x v="563"/>
    <s v="CUST10630"/>
    <s v="Customer 630"/>
    <n v="52"/>
    <s v="Loyal"/>
    <s v="P4005"/>
    <s v="Perfume"/>
    <x v="4"/>
    <s v="BeautyCare"/>
    <n v="5"/>
    <n v="1800"/>
    <n v="20"/>
    <n v="9000"/>
    <n v="1800"/>
    <n v="7200"/>
    <n v="5576.48"/>
    <n v="1623.52"/>
    <x v="1"/>
    <s v="Nagpur"/>
    <s v="Maharashtra"/>
    <s v="India"/>
    <s v="Debit Card"/>
    <x v="0"/>
    <s v="Express"/>
    <x v="1"/>
    <s v="No"/>
    <s v="No"/>
  </r>
  <r>
    <x v="6983"/>
    <x v="563"/>
    <s v="CUST10913"/>
    <s v="Customer 913"/>
    <n v="25"/>
    <s v="Returning"/>
    <s v="P2003"/>
    <s v="T-Shirt"/>
    <x v="3"/>
    <s v="RetailHub"/>
    <n v="5"/>
    <n v="900"/>
    <n v="5"/>
    <n v="4500"/>
    <n v="225"/>
    <n v="4275"/>
    <n v="2889.54"/>
    <n v="1385.46"/>
    <x v="1"/>
    <s v="Surat"/>
    <s v="Gujarat"/>
    <s v="India"/>
    <s v="Credit Card"/>
    <x v="2"/>
    <s v="Express"/>
    <x v="0"/>
    <s v="No"/>
    <s v="Yes"/>
  </r>
  <r>
    <x v="6984"/>
    <x v="564"/>
    <s v="CUST11039"/>
    <s v="Customer 1039"/>
    <n v="32"/>
    <s v="Loyal"/>
    <s v="P1008"/>
    <s v="Monitor"/>
    <x v="0"/>
    <s v="Global Traders"/>
    <n v="5"/>
    <n v="14500"/>
    <n v="5"/>
    <n v="72500"/>
    <n v="3625"/>
    <n v="68875"/>
    <n v="54578.39"/>
    <n v="14296.61"/>
    <x v="1"/>
    <s v="Indore"/>
    <s v="Madhya Pradesh"/>
    <s v="India"/>
    <s v="Cash on Delivery"/>
    <x v="0"/>
    <s v="Standard"/>
    <x v="0"/>
    <s v="No"/>
    <s v="No"/>
  </r>
  <r>
    <x v="6985"/>
    <x v="564"/>
    <s v="CUST12320"/>
    <s v="Customer 2320"/>
    <n v="48"/>
    <s v="New"/>
    <s v="P4005"/>
    <s v="Perfume"/>
    <x v="4"/>
    <s v="BeautyCare"/>
    <n v="2"/>
    <n v="1800"/>
    <n v="5"/>
    <n v="3600"/>
    <n v="180"/>
    <n v="3420"/>
    <n v="2313.84"/>
    <n v="1106.1600000000001"/>
    <x v="1"/>
    <s v="Mumbai"/>
    <s v="Maharashtra"/>
    <s v="India"/>
    <s v="Cash on Delivery"/>
    <x v="2"/>
    <s v="Standard"/>
    <x v="3"/>
    <s v="No"/>
    <s v="No"/>
  </r>
  <r>
    <x v="6986"/>
    <x v="564"/>
    <s v="CUST11371"/>
    <s v="Customer 1371"/>
    <n v="19"/>
    <s v="New"/>
    <s v="P3005"/>
    <s v="Bedsheet Set"/>
    <x v="2"/>
    <s v="RetailHub"/>
    <n v="2"/>
    <n v="1800"/>
    <n v="0"/>
    <n v="3600"/>
    <n v="0"/>
    <n v="3600"/>
    <n v="2151.69"/>
    <n v="1448.31"/>
    <x v="1"/>
    <s v="Delhi"/>
    <s v="Delhi"/>
    <s v="India"/>
    <s v="Net Banking"/>
    <x v="0"/>
    <s v="Standard"/>
    <x v="0"/>
    <s v="No"/>
    <s v="No"/>
  </r>
  <r>
    <x v="6987"/>
    <x v="564"/>
    <s v="CUST12481"/>
    <s v="Customer 2481"/>
    <n v="56"/>
    <s v="Loyal"/>
    <s v="P2002"/>
    <s v="Jeans"/>
    <x v="3"/>
    <s v="FashionMart"/>
    <n v="4"/>
    <n v="2200"/>
    <n v="20"/>
    <n v="8800"/>
    <n v="1760"/>
    <n v="7040"/>
    <n v="4428.9799999999996"/>
    <n v="2611.02"/>
    <x v="2"/>
    <s v="Surat"/>
    <s v="Gujarat"/>
    <s v="India"/>
    <s v="Cash on Delivery"/>
    <x v="0"/>
    <s v="Standard"/>
    <x v="0"/>
    <s v="No"/>
    <s v="No"/>
  </r>
  <r>
    <x v="6988"/>
    <x v="564"/>
    <s v="CUST10791"/>
    <s v="Customer 791"/>
    <n v="25"/>
    <s v="Returning"/>
    <s v="P4005"/>
    <s v="Perfume"/>
    <x v="4"/>
    <s v="BeautyCare"/>
    <n v="2"/>
    <n v="1800"/>
    <n v="20"/>
    <n v="3600"/>
    <n v="720"/>
    <n v="2880"/>
    <n v="1860.06"/>
    <n v="1019.94"/>
    <x v="2"/>
    <s v="Guwahati"/>
    <s v="Assam"/>
    <s v="India"/>
    <s v="Net Banking"/>
    <x v="0"/>
    <s v="Standard"/>
    <x v="3"/>
    <s v="No"/>
    <s v="No"/>
  </r>
  <r>
    <x v="6989"/>
    <x v="564"/>
    <s v="CUST11956"/>
    <s v="Customer 1956"/>
    <n v="43"/>
    <s v="Returning"/>
    <s v="P4003"/>
    <s v="Sunscreen"/>
    <x v="4"/>
    <s v="BeautyCare"/>
    <n v="2"/>
    <n v="700"/>
    <n v="10"/>
    <n v="1400"/>
    <n v="140"/>
    <n v="1260"/>
    <n v="962.55"/>
    <n v="297.45"/>
    <x v="1"/>
    <s v="Visakhapatnam"/>
    <s v="Andhra Pradesh"/>
    <s v="India"/>
    <s v="UPI"/>
    <x v="2"/>
    <s v="Express"/>
    <x v="0"/>
    <s v="No"/>
    <s v="No"/>
  </r>
  <r>
    <x v="6990"/>
    <x v="564"/>
    <s v="CUST11244"/>
    <s v="Customer 1244"/>
    <n v="40"/>
    <s v="Loyal"/>
    <s v="P1010"/>
    <s v="Bluetooth Speaker"/>
    <x v="0"/>
    <s v="Prime Distributors"/>
    <n v="1"/>
    <n v="3200"/>
    <n v="20"/>
    <n v="3200"/>
    <n v="640"/>
    <n v="2560"/>
    <n v="1616.58"/>
    <n v="943.42"/>
    <x v="1"/>
    <s v="Bhopal"/>
    <s v="Madhya Pradesh"/>
    <s v="India"/>
    <s v="Cash on Delivery"/>
    <x v="1"/>
    <s v="Same Day"/>
    <x v="0"/>
    <s v="No"/>
    <s v="No"/>
  </r>
  <r>
    <x v="6991"/>
    <x v="564"/>
    <s v="CUST11687"/>
    <s v="Customer 1687"/>
    <n v="58"/>
    <s v="New"/>
    <s v="P2004"/>
    <s v="Jacket"/>
    <x v="3"/>
    <s v="Global Traders"/>
    <n v="2"/>
    <n v="3500"/>
    <n v="10"/>
    <n v="7000"/>
    <n v="700"/>
    <n v="6300"/>
    <n v="5136.07"/>
    <n v="1163.93"/>
    <x v="0"/>
    <s v="Chennai"/>
    <s v="Tamil Nadu"/>
    <s v="India"/>
    <s v="UPI"/>
    <x v="0"/>
    <s v="Standard"/>
    <x v="3"/>
    <s v="No"/>
    <s v="No"/>
  </r>
  <r>
    <x v="6992"/>
    <x v="564"/>
    <s v="CUST11211"/>
    <s v="Customer 1211"/>
    <n v="54"/>
    <s v="Returning"/>
    <s v="P1010"/>
    <s v="Bluetooth Speaker"/>
    <x v="0"/>
    <s v="Prime Distributors"/>
    <n v="5"/>
    <n v="3200"/>
    <n v="5"/>
    <n v="16000"/>
    <n v="800"/>
    <n v="15200"/>
    <n v="11951.52"/>
    <n v="3248.48"/>
    <x v="2"/>
    <s v="Bhopal"/>
    <s v="Madhya Pradesh"/>
    <s v="India"/>
    <s v="UPI"/>
    <x v="0"/>
    <s v="Standard"/>
    <x v="0"/>
    <s v="No"/>
    <s v="No"/>
  </r>
  <r>
    <x v="6993"/>
    <x v="564"/>
    <s v="CUST11309"/>
    <s v="Customer 1309"/>
    <n v="43"/>
    <s v="Returning"/>
    <s v="P3002"/>
    <s v="Air Fryer"/>
    <x v="2"/>
    <s v="HomeNeeds"/>
    <n v="1"/>
    <n v="6500"/>
    <n v="10"/>
    <n v="6500"/>
    <n v="650"/>
    <n v="5850"/>
    <n v="4659.5200000000004"/>
    <n v="1190.48"/>
    <x v="1"/>
    <s v="Kolkata"/>
    <s v="West Bengal"/>
    <s v="India"/>
    <s v="Credit Card"/>
    <x v="0"/>
    <s v="Standard"/>
    <x v="0"/>
    <s v="No"/>
    <s v="No"/>
  </r>
  <r>
    <x v="6994"/>
    <x v="564"/>
    <s v="CUST11172"/>
    <s v="Customer 1172"/>
    <n v="26"/>
    <s v="Returning"/>
    <s v="P3005"/>
    <s v="Bedsheet Set"/>
    <x v="2"/>
    <s v="RetailHub"/>
    <n v="2"/>
    <n v="1800"/>
    <n v="15"/>
    <n v="3600"/>
    <n v="540"/>
    <n v="3060"/>
    <n v="2446.85"/>
    <n v="613.15"/>
    <x v="1"/>
    <s v="Hyderabad"/>
    <s v="Telangana"/>
    <s v="India"/>
    <s v="Credit Card"/>
    <x v="1"/>
    <s v="Standard"/>
    <x v="0"/>
    <s v="No"/>
    <s v="No"/>
  </r>
  <r>
    <x v="6995"/>
    <x v="564"/>
    <s v="CUST10546"/>
    <s v="Customer 546"/>
    <n v="47"/>
    <s v="New"/>
    <s v="P5002"/>
    <s v="Novel"/>
    <x v="1"/>
    <s v="Stationery Hub"/>
    <n v="2"/>
    <n v="400"/>
    <n v="5"/>
    <n v="800"/>
    <n v="40"/>
    <n v="760"/>
    <n v="588.98"/>
    <n v="171.02"/>
    <x v="1"/>
    <s v="Jaipur"/>
    <s v="Rajasthan"/>
    <s v="India"/>
    <s v="Credit Card"/>
    <x v="1"/>
    <s v="Standard"/>
    <x v="0"/>
    <s v="No"/>
    <s v="No"/>
  </r>
  <r>
    <x v="6996"/>
    <x v="564"/>
    <s v="CUST10494"/>
    <s v="Customer 494"/>
    <n v="37"/>
    <s v="New"/>
    <s v="P3004"/>
    <s v="Cookware Set"/>
    <x v="2"/>
    <s v="HomeNeeds"/>
    <n v="2"/>
    <n v="3500"/>
    <n v="15"/>
    <n v="7000"/>
    <n v="1050"/>
    <n v="5950"/>
    <n v="3674.65"/>
    <n v="2275.35"/>
    <x v="0"/>
    <s v="Indore"/>
    <s v="Madhya Pradesh"/>
    <s v="India"/>
    <s v="Wallet"/>
    <x v="0"/>
    <s v="Standard"/>
    <x v="0"/>
    <s v="No"/>
    <s v="No"/>
  </r>
  <r>
    <x v="6997"/>
    <x v="564"/>
    <s v="CUST10495"/>
    <s v="Customer 495"/>
    <n v="44"/>
    <s v="New"/>
    <s v="P3005"/>
    <s v="Bedsheet Set"/>
    <x v="2"/>
    <s v="RetailHub"/>
    <n v="1"/>
    <n v="1800"/>
    <n v="0"/>
    <n v="1800"/>
    <n v="0"/>
    <n v="1800"/>
    <n v="1067.2"/>
    <n v="732.8"/>
    <x v="1"/>
    <s v="Kolkata"/>
    <s v="West Bengal"/>
    <s v="India"/>
    <s v="UPI"/>
    <x v="2"/>
    <s v="Same Day"/>
    <x v="0"/>
    <s v="No"/>
    <s v="No"/>
  </r>
  <r>
    <x v="6998"/>
    <x v="564"/>
    <s v="CUST10590"/>
    <s v="Customer 590"/>
    <n v="58"/>
    <s v="Returning"/>
    <s v="P4002"/>
    <s v="Moisturizer"/>
    <x v="4"/>
    <s v="BeautyCare"/>
    <n v="1"/>
    <n v="650"/>
    <n v="5"/>
    <n v="650"/>
    <n v="32.5"/>
    <n v="617.5"/>
    <n v="397.09"/>
    <n v="220.41"/>
    <x v="1"/>
    <s v="Pune"/>
    <s v="Maharashtra"/>
    <s v="India"/>
    <s v="Net Banking"/>
    <x v="2"/>
    <s v="Standard"/>
    <x v="0"/>
    <s v="No"/>
    <s v="No"/>
  </r>
  <r>
    <x v="6999"/>
    <x v="564"/>
    <s v="CUST12426"/>
    <s v="Customer 2426"/>
    <n v="49"/>
    <s v="Returning"/>
    <s v="P3006"/>
    <s v="Water Bottle"/>
    <x v="2"/>
    <s v="Metro Supplies"/>
    <n v="3"/>
    <n v="700"/>
    <n v="25"/>
    <n v="2100"/>
    <n v="525"/>
    <n v="1575"/>
    <n v="895.2"/>
    <n v="679.8"/>
    <x v="2"/>
    <s v="Kolkata"/>
    <s v="West Bengal"/>
    <s v="India"/>
    <s v="Debit Card"/>
    <x v="0"/>
    <s v="Standard"/>
    <x v="3"/>
    <s v="No"/>
    <s v="Yes"/>
  </r>
  <r>
    <x v="7000"/>
    <x v="564"/>
    <s v="CUST10584"/>
    <s v="Customer 584"/>
    <n v="39"/>
    <s v="Loyal"/>
    <s v="P5005"/>
    <s v="Desk Organizer"/>
    <x v="1"/>
    <s v="Stationery Hub"/>
    <n v="3"/>
    <n v="600"/>
    <n v="15"/>
    <n v="1800"/>
    <n v="270"/>
    <n v="1530"/>
    <n v="995.11"/>
    <n v="534.89"/>
    <x v="0"/>
    <s v="Indore"/>
    <s v="Madhya Pradesh"/>
    <s v="India"/>
    <s v="Cash on Delivery"/>
    <x v="0"/>
    <s v="Express"/>
    <x v="0"/>
    <s v="No"/>
    <s v="No"/>
  </r>
  <r>
    <x v="7001"/>
    <x v="564"/>
    <s v="CUST11808"/>
    <s v="Customer 1808"/>
    <n v="42"/>
    <s v="New"/>
    <s v="P1006"/>
    <s v="Keyboard"/>
    <x v="0"/>
    <s v="Metro Supplies"/>
    <n v="2"/>
    <n v="1800"/>
    <n v="5"/>
    <n v="3600"/>
    <n v="180"/>
    <n v="3420"/>
    <n v="2509.4"/>
    <n v="910.6"/>
    <x v="1"/>
    <s v="Bhopal"/>
    <s v="Madhya Pradesh"/>
    <s v="India"/>
    <s v="Wallet"/>
    <x v="0"/>
    <s v="Standard"/>
    <x v="0"/>
    <s v="No"/>
    <s v="No"/>
  </r>
  <r>
    <x v="7002"/>
    <x v="564"/>
    <s v="CUST11391"/>
    <s v="Customer 1391"/>
    <n v="41"/>
    <s v="Loyal"/>
    <s v="P4005"/>
    <s v="Perfume"/>
    <x v="4"/>
    <s v="BeautyCare"/>
    <n v="2"/>
    <n v="1800"/>
    <n v="25"/>
    <n v="3600"/>
    <n v="900"/>
    <n v="2700"/>
    <n v="1956.97"/>
    <n v="743.03"/>
    <x v="1"/>
    <s v="Coimbatore"/>
    <s v="Tamil Nadu"/>
    <s v="India"/>
    <s v="Cash on Delivery"/>
    <x v="2"/>
    <s v="Standard"/>
    <x v="0"/>
    <s v="No"/>
    <s v="No"/>
  </r>
  <r>
    <x v="7003"/>
    <x v="564"/>
    <s v="CUST11193"/>
    <s v="Customer 1193"/>
    <n v="43"/>
    <s v="New"/>
    <s v="P5005"/>
    <s v="Desk Organizer"/>
    <x v="1"/>
    <s v="Stationery Hub"/>
    <n v="4"/>
    <n v="600"/>
    <n v="0"/>
    <n v="2400"/>
    <n v="0"/>
    <n v="2400"/>
    <n v="1721.82"/>
    <n v="678.18"/>
    <x v="1"/>
    <s v="Chennai"/>
    <s v="Tamil Nadu"/>
    <s v="India"/>
    <s v="Net Banking"/>
    <x v="0"/>
    <s v="Same Day"/>
    <x v="1"/>
    <s v="Yes"/>
    <s v="No"/>
  </r>
  <r>
    <x v="7004"/>
    <x v="564"/>
    <s v="CUST10928"/>
    <s v="Customer 928"/>
    <n v="37"/>
    <s v="Returning"/>
    <s v="P3007"/>
    <s v="Vacuum Cleaner"/>
    <x v="2"/>
    <s v="Global Traders"/>
    <n v="3"/>
    <n v="8500"/>
    <n v="20"/>
    <n v="25500"/>
    <n v="5100"/>
    <n v="20400"/>
    <n v="15019.1"/>
    <n v="5380.9"/>
    <x v="1"/>
    <s v="Guwahati"/>
    <s v="Assam"/>
    <s v="India"/>
    <s v="Wallet"/>
    <x v="0"/>
    <s v="Same Day"/>
    <x v="0"/>
    <s v="No"/>
    <s v="No"/>
  </r>
  <r>
    <x v="7005"/>
    <x v="565"/>
    <s v="CUST12324"/>
    <s v="Customer 2324"/>
    <n v="55"/>
    <s v="Loyal"/>
    <s v="P5004"/>
    <s v="Pen Set"/>
    <x v="1"/>
    <s v="Stationery Hub"/>
    <n v="2"/>
    <n v="250"/>
    <n v="15"/>
    <n v="500"/>
    <n v="75"/>
    <n v="425"/>
    <n v="312.45999999999998"/>
    <n v="112.54"/>
    <x v="2"/>
    <s v="Indore"/>
    <s v="Madhya Pradesh"/>
    <s v="India"/>
    <s v="Cash on Delivery"/>
    <x v="0"/>
    <s v="Standard"/>
    <x v="0"/>
    <s v="No"/>
    <s v="No"/>
  </r>
  <r>
    <x v="7006"/>
    <x v="565"/>
    <s v="CUST10473"/>
    <s v="Customer 473"/>
    <n v="37"/>
    <s v="New"/>
    <s v="P4001"/>
    <s v="Face Wash"/>
    <x v="4"/>
    <s v="BeautyCare"/>
    <n v="2"/>
    <n v="450"/>
    <n v="25"/>
    <n v="900"/>
    <n v="225"/>
    <n v="675"/>
    <n v="506.31"/>
    <n v="168.69"/>
    <x v="1"/>
    <s v="Bhubaneswar"/>
    <s v="Odisha"/>
    <s v="India"/>
    <s v="Wallet"/>
    <x v="2"/>
    <s v="Express"/>
    <x v="0"/>
    <s v="Yes"/>
    <s v="No"/>
  </r>
  <r>
    <x v="7007"/>
    <x v="565"/>
    <s v="CUST12003"/>
    <s v="Customer 2003"/>
    <n v="58"/>
    <s v="Loyal"/>
    <s v="P4004"/>
    <s v="Shampoo"/>
    <x v="4"/>
    <s v="BeautyCare"/>
    <n v="2"/>
    <n v="550"/>
    <n v="15"/>
    <n v="1100"/>
    <n v="165"/>
    <n v="935"/>
    <n v="639.62"/>
    <n v="295.38"/>
    <x v="1"/>
    <s v="Delhi"/>
    <s v="Delhi"/>
    <s v="India"/>
    <s v="Credit Card"/>
    <x v="0"/>
    <s v="Express"/>
    <x v="0"/>
    <s v="No"/>
    <s v="No"/>
  </r>
  <r>
    <x v="7008"/>
    <x v="565"/>
    <s v="CUST12409"/>
    <s v="Customer 2409"/>
    <n v="27"/>
    <s v="Loyal"/>
    <s v="P2006"/>
    <s v="Womens Kurti"/>
    <x v="3"/>
    <s v="FashionMart"/>
    <n v="5"/>
    <n v="1400"/>
    <n v="20"/>
    <n v="7000"/>
    <n v="1400"/>
    <n v="5600"/>
    <n v="3991.66"/>
    <n v="1608.34"/>
    <x v="0"/>
    <s v="Jaipur"/>
    <s v="Rajasthan"/>
    <s v="India"/>
    <s v="Credit Card"/>
    <x v="0"/>
    <s v="Same Day"/>
    <x v="0"/>
    <s v="No"/>
    <s v="No"/>
  </r>
  <r>
    <x v="7009"/>
    <x v="565"/>
    <s v="CUST11849"/>
    <s v="Customer 1849"/>
    <n v="41"/>
    <s v="Returning"/>
    <s v="P2006"/>
    <s v="Womens Kurti"/>
    <x v="3"/>
    <s v="FashionMart"/>
    <n v="2"/>
    <n v="1400"/>
    <n v="0"/>
    <n v="2800"/>
    <n v="0"/>
    <n v="2800"/>
    <n v="2165.77"/>
    <n v="634.23"/>
    <x v="1"/>
    <s v="Hyderabad"/>
    <s v="Telangana"/>
    <s v="India"/>
    <s v="Wallet"/>
    <x v="2"/>
    <s v="Standard"/>
    <x v="0"/>
    <s v="No"/>
    <s v="No"/>
  </r>
  <r>
    <x v="7010"/>
    <x v="565"/>
    <s v="CUST12382"/>
    <s v="Customer 2382"/>
    <n v="49"/>
    <s v="Returning"/>
    <s v="P4004"/>
    <s v="Shampoo"/>
    <x v="4"/>
    <s v="BeautyCare"/>
    <n v="1"/>
    <n v="550"/>
    <n v="5"/>
    <n v="550"/>
    <n v="27.5"/>
    <n v="522.5"/>
    <n v="378.75"/>
    <n v="143.75"/>
    <x v="1"/>
    <s v="Pune"/>
    <s v="Maharashtra"/>
    <s v="India"/>
    <s v="Cash on Delivery"/>
    <x v="1"/>
    <s v="Standard"/>
    <x v="1"/>
    <s v="No"/>
    <s v="Yes"/>
  </r>
  <r>
    <x v="7011"/>
    <x v="565"/>
    <s v="CUST12303"/>
    <s v="Customer 2303"/>
    <n v="22"/>
    <s v="Loyal"/>
    <s v="P5002"/>
    <s v="Novel"/>
    <x v="1"/>
    <s v="Stationery Hub"/>
    <n v="2"/>
    <n v="400"/>
    <n v="10"/>
    <n v="800"/>
    <n v="80"/>
    <n v="720"/>
    <n v="500.62"/>
    <n v="219.38"/>
    <x v="2"/>
    <s v="Chandigarh"/>
    <s v="Chandigarh"/>
    <s v="India"/>
    <s v="Net Banking"/>
    <x v="0"/>
    <s v="Standard"/>
    <x v="0"/>
    <s v="No"/>
    <s v="No"/>
  </r>
  <r>
    <x v="7012"/>
    <x v="565"/>
    <s v="CUST12302"/>
    <s v="Customer 2302"/>
    <n v="42"/>
    <s v="New"/>
    <s v="P2004"/>
    <s v="Jacket"/>
    <x v="3"/>
    <s v="Global Traders"/>
    <n v="4"/>
    <n v="3500"/>
    <n v="5"/>
    <n v="14000"/>
    <n v="700"/>
    <n v="13300"/>
    <n v="10577.97"/>
    <n v="2722.03"/>
    <x v="0"/>
    <s v="Bengaluru"/>
    <s v="Karnataka"/>
    <s v="India"/>
    <s v="Wallet"/>
    <x v="0"/>
    <s v="Standard"/>
    <x v="0"/>
    <s v="No"/>
    <s v="No"/>
  </r>
  <r>
    <x v="7013"/>
    <x v="565"/>
    <s v="CUST10425"/>
    <s v="Customer 425"/>
    <n v="45"/>
    <s v="New"/>
    <s v="P1005"/>
    <s v="Tablet"/>
    <x v="0"/>
    <s v="RetailHub"/>
    <n v="1"/>
    <n v="18000"/>
    <n v="25"/>
    <n v="18000"/>
    <n v="4500"/>
    <n v="13500"/>
    <n v="8545.61"/>
    <n v="4954.3900000000003"/>
    <x v="2"/>
    <s v="Surat"/>
    <s v="Gujarat"/>
    <s v="India"/>
    <s v="Credit Card"/>
    <x v="0"/>
    <s v="Standard"/>
    <x v="0"/>
    <s v="Yes"/>
    <s v="No"/>
  </r>
  <r>
    <x v="7014"/>
    <x v="565"/>
    <s v="CUST11529"/>
    <s v="Customer 1529"/>
    <n v="59"/>
    <s v="Loyal"/>
    <s v="P2008"/>
    <s v="Formal Shirt"/>
    <x v="3"/>
    <s v="Global Traders"/>
    <n v="4"/>
    <n v="1700"/>
    <n v="15"/>
    <n v="6800"/>
    <n v="1020"/>
    <n v="5780"/>
    <n v="4723.49"/>
    <n v="1056.51"/>
    <x v="0"/>
    <s v="Indore"/>
    <s v="Madhya Pradesh"/>
    <s v="India"/>
    <s v="Wallet"/>
    <x v="2"/>
    <s v="Express"/>
    <x v="1"/>
    <s v="No"/>
    <s v="No"/>
  </r>
  <r>
    <x v="7015"/>
    <x v="565"/>
    <s v="CUST11599"/>
    <s v="Customer 1599"/>
    <n v="51"/>
    <s v="New"/>
    <s v="P3006"/>
    <s v="Water Bottle"/>
    <x v="2"/>
    <s v="Metro Supplies"/>
    <n v="1"/>
    <n v="700"/>
    <n v="15"/>
    <n v="700"/>
    <n v="105"/>
    <n v="595"/>
    <n v="419.14"/>
    <n v="175.86"/>
    <x v="1"/>
    <s v="Guwahati"/>
    <s v="Assam"/>
    <s v="India"/>
    <s v="Cash on Delivery"/>
    <x v="1"/>
    <s v="Express"/>
    <x v="2"/>
    <s v="No"/>
    <s v="No"/>
  </r>
  <r>
    <x v="7016"/>
    <x v="566"/>
    <s v="CUST10013"/>
    <s v="Customer 13"/>
    <n v="59"/>
    <s v="Loyal"/>
    <s v="P2008"/>
    <s v="Formal Shirt"/>
    <x v="3"/>
    <s v="Global Traders"/>
    <n v="3"/>
    <n v="1700"/>
    <n v="10"/>
    <n v="5100"/>
    <n v="510"/>
    <n v="4590"/>
    <n v="3756.85"/>
    <n v="833.15"/>
    <x v="2"/>
    <s v="Indore"/>
    <s v="Madhya Pradesh"/>
    <s v="India"/>
    <s v="Debit Card"/>
    <x v="2"/>
    <s v="Standard"/>
    <x v="1"/>
    <s v="No"/>
    <s v="No"/>
  </r>
  <r>
    <x v="7017"/>
    <x v="566"/>
    <s v="CUST12331"/>
    <s v="Customer 2331"/>
    <n v="35"/>
    <s v="Returning"/>
    <s v="P1008"/>
    <s v="Monitor"/>
    <x v="0"/>
    <s v="Global Traders"/>
    <n v="1"/>
    <n v="14500"/>
    <n v="10"/>
    <n v="14500"/>
    <n v="1450"/>
    <n v="13050"/>
    <n v="9144.64"/>
    <n v="3905.36"/>
    <x v="1"/>
    <s v="Coimbatore"/>
    <s v="Tamil Nadu"/>
    <s v="India"/>
    <s v="UPI"/>
    <x v="1"/>
    <s v="Express"/>
    <x v="0"/>
    <s v="No"/>
    <s v="No"/>
  </r>
  <r>
    <x v="7018"/>
    <x v="566"/>
    <s v="CUST10062"/>
    <s v="Customer 62"/>
    <n v="50"/>
    <s v="Returning"/>
    <s v="P4003"/>
    <s v="Sunscreen"/>
    <x v="4"/>
    <s v="BeautyCare"/>
    <n v="3"/>
    <n v="700"/>
    <n v="15"/>
    <n v="2100"/>
    <n v="315"/>
    <n v="1785"/>
    <n v="1430.99"/>
    <n v="354.01"/>
    <x v="1"/>
    <s v="Surat"/>
    <s v="Gujarat"/>
    <s v="India"/>
    <s v="Credit Card"/>
    <x v="0"/>
    <s v="Standard"/>
    <x v="0"/>
    <s v="No"/>
    <s v="No"/>
  </r>
  <r>
    <x v="7019"/>
    <x v="566"/>
    <s v="CUST10262"/>
    <s v="Customer 262"/>
    <n v="37"/>
    <s v="Loyal"/>
    <s v="P5003"/>
    <s v="Calculator"/>
    <x v="1"/>
    <s v="Stationery Hub"/>
    <n v="1"/>
    <n v="650"/>
    <n v="20"/>
    <n v="650"/>
    <n v="130"/>
    <n v="520"/>
    <n v="321.05"/>
    <n v="198.95"/>
    <x v="1"/>
    <s v="Pune"/>
    <s v="Maharashtra"/>
    <s v="India"/>
    <s v="Credit Card"/>
    <x v="2"/>
    <s v="Standard"/>
    <x v="0"/>
    <s v="No"/>
    <s v="No"/>
  </r>
  <r>
    <x v="7020"/>
    <x v="566"/>
    <s v="CUST11177"/>
    <s v="Customer 1177"/>
    <n v="24"/>
    <s v="Returning"/>
    <s v="P1002"/>
    <s v="Smartphone"/>
    <x v="0"/>
    <s v="Global Traders"/>
    <n v="1"/>
    <n v="28000"/>
    <n v="30"/>
    <n v="28000"/>
    <n v="8400"/>
    <n v="19600"/>
    <n v="14159.46"/>
    <n v="5440.54"/>
    <x v="1"/>
    <s v="Bengaluru"/>
    <s v="Karnataka"/>
    <s v="India"/>
    <s v="Credit Card"/>
    <x v="0"/>
    <s v="Standard"/>
    <x v="0"/>
    <s v="Yes"/>
    <s v="No"/>
  </r>
  <r>
    <x v="7021"/>
    <x v="566"/>
    <s v="CUST12018"/>
    <s v="Customer 2018"/>
    <n v="57"/>
    <s v="New"/>
    <s v="P2001"/>
    <s v="Running Shoes"/>
    <x v="3"/>
    <s v="FashionMart"/>
    <n v="2"/>
    <n v="3200"/>
    <n v="15"/>
    <n v="6400"/>
    <n v="960"/>
    <n v="5440"/>
    <n v="4180"/>
    <n v="1260"/>
    <x v="0"/>
    <s v="Jaipur"/>
    <s v="Rajasthan"/>
    <s v="India"/>
    <s v="Credit Card"/>
    <x v="1"/>
    <s v="Standard"/>
    <x v="0"/>
    <s v="No"/>
    <s v="No"/>
  </r>
  <r>
    <x v="7022"/>
    <x v="566"/>
    <s v="CUST11820"/>
    <s v="Customer 1820"/>
    <n v="56"/>
    <s v="Returning"/>
    <s v="P3003"/>
    <s v="Mixer Grinder"/>
    <x v="2"/>
    <s v="Prime Distributors"/>
    <n v="2"/>
    <n v="4800"/>
    <n v="10"/>
    <n v="9600"/>
    <n v="960"/>
    <n v="8640"/>
    <n v="5985.15"/>
    <n v="2654.85"/>
    <x v="1"/>
    <s v="Jaipur"/>
    <s v="Rajasthan"/>
    <s v="India"/>
    <s v="Wallet"/>
    <x v="2"/>
    <s v="Standard"/>
    <x v="0"/>
    <s v="No"/>
    <s v="No"/>
  </r>
  <r>
    <x v="7023"/>
    <x v="566"/>
    <s v="CUST10615"/>
    <s v="Customer 615"/>
    <n v="25"/>
    <s v="New"/>
    <s v="P2007"/>
    <s v="Saree"/>
    <x v="3"/>
    <s v="FashionMart"/>
    <n v="1"/>
    <n v="2600"/>
    <n v="20"/>
    <n v="2600"/>
    <n v="520"/>
    <n v="2080"/>
    <n v="1505.89"/>
    <n v="574.11"/>
    <x v="1"/>
    <s v="Chandigarh"/>
    <s v="Chandigarh"/>
    <s v="India"/>
    <s v="Wallet"/>
    <x v="0"/>
    <s v="Express"/>
    <x v="0"/>
    <s v="No"/>
    <s v="No"/>
  </r>
  <r>
    <x v="7024"/>
    <x v="566"/>
    <s v="CUST11426"/>
    <s v="Customer 1426"/>
    <n v="49"/>
    <s v="Returning"/>
    <s v="P1009"/>
    <s v="Power Bank"/>
    <x v="0"/>
    <s v="Prime Distributors"/>
    <n v="2"/>
    <n v="1600"/>
    <n v="20"/>
    <n v="3200"/>
    <n v="640"/>
    <n v="2560"/>
    <n v="1632.13"/>
    <n v="927.87"/>
    <x v="1"/>
    <s v="Bhopal"/>
    <s v="Madhya Pradesh"/>
    <s v="India"/>
    <s v="Credit Card"/>
    <x v="1"/>
    <s v="Standard"/>
    <x v="1"/>
    <s v="No"/>
    <s v="No"/>
  </r>
  <r>
    <x v="7025"/>
    <x v="567"/>
    <s v="CUST11735"/>
    <s v="Customer 1735"/>
    <n v="59"/>
    <s v="New"/>
    <s v="P1007"/>
    <s v="Mouse"/>
    <x v="0"/>
    <s v="RetailHub"/>
    <n v="1"/>
    <n v="900"/>
    <n v="10"/>
    <n v="900"/>
    <n v="90"/>
    <n v="810"/>
    <n v="651.79"/>
    <n v="158.21"/>
    <x v="1"/>
    <s v="Ahmedabad"/>
    <s v="Gujarat"/>
    <s v="India"/>
    <s v="Cash on Delivery"/>
    <x v="2"/>
    <s v="Standard"/>
    <x v="0"/>
    <s v="No"/>
    <s v="Yes"/>
  </r>
  <r>
    <x v="7026"/>
    <x v="567"/>
    <s v="CUST10803"/>
    <s v="Customer 803"/>
    <n v="60"/>
    <s v="Loyal"/>
    <s v="P3006"/>
    <s v="Water Bottle"/>
    <x v="2"/>
    <s v="Metro Supplies"/>
    <n v="2"/>
    <n v="700"/>
    <n v="15"/>
    <n v="1400"/>
    <n v="210"/>
    <n v="1190"/>
    <n v="807.8"/>
    <n v="382.2"/>
    <x v="1"/>
    <s v="Chandigarh"/>
    <s v="Chandigarh"/>
    <s v="India"/>
    <s v="Credit Card"/>
    <x v="0"/>
    <s v="Standard"/>
    <x v="3"/>
    <s v="No"/>
    <s v="No"/>
  </r>
  <r>
    <x v="7027"/>
    <x v="567"/>
    <s v="CUST11403"/>
    <s v="Customer 1403"/>
    <n v="23"/>
    <s v="Loyal"/>
    <s v="P2006"/>
    <s v="Womens Kurti"/>
    <x v="3"/>
    <s v="FashionMart"/>
    <n v="2"/>
    <n v="1400"/>
    <n v="0"/>
    <n v="2800"/>
    <n v="0"/>
    <n v="2800"/>
    <n v="1652.21"/>
    <n v="1147.79"/>
    <x v="0"/>
    <s v="Mumbai"/>
    <s v="Maharashtra"/>
    <s v="India"/>
    <s v="UPI"/>
    <x v="2"/>
    <s v="Standard"/>
    <x v="0"/>
    <s v="No"/>
    <s v="No"/>
  </r>
  <r>
    <x v="7028"/>
    <x v="568"/>
    <s v="CUST10285"/>
    <s v="Customer 285"/>
    <n v="60"/>
    <s v="Loyal"/>
    <s v="P3003"/>
    <s v="Mixer Grinder"/>
    <x v="2"/>
    <s v="Prime Distributors"/>
    <n v="5"/>
    <n v="4800"/>
    <n v="15"/>
    <n v="24000"/>
    <n v="3600"/>
    <n v="20400"/>
    <n v="12091.3"/>
    <n v="8308.7000000000007"/>
    <x v="1"/>
    <s v="Chennai"/>
    <s v="Tamil Nadu"/>
    <s v="India"/>
    <s v="Cash on Delivery"/>
    <x v="0"/>
    <s v="Standard"/>
    <x v="0"/>
    <s v="No"/>
    <s v="No"/>
  </r>
  <r>
    <x v="7029"/>
    <x v="568"/>
    <s v="CUST12441"/>
    <s v="Customer 2441"/>
    <n v="18"/>
    <s v="Returning"/>
    <s v="P3005"/>
    <s v="Bedsheet Set"/>
    <x v="2"/>
    <s v="RetailHub"/>
    <n v="2"/>
    <n v="1800"/>
    <n v="15"/>
    <n v="3600"/>
    <n v="540"/>
    <n v="3060"/>
    <n v="1963.22"/>
    <n v="1096.78"/>
    <x v="2"/>
    <s v="Bengaluru"/>
    <s v="Karnataka"/>
    <s v="India"/>
    <s v="Credit Card"/>
    <x v="0"/>
    <s v="Standard"/>
    <x v="0"/>
    <s v="No"/>
    <s v="No"/>
  </r>
  <r>
    <x v="7030"/>
    <x v="568"/>
    <s v="CUST10777"/>
    <s v="Customer 777"/>
    <n v="47"/>
    <s v="New"/>
    <s v="P3005"/>
    <s v="Bedsheet Set"/>
    <x v="2"/>
    <s v="RetailHub"/>
    <n v="5"/>
    <n v="1800"/>
    <n v="5"/>
    <n v="9000"/>
    <n v="450"/>
    <n v="8550"/>
    <n v="6187.99"/>
    <n v="2362.0100000000002"/>
    <x v="1"/>
    <s v="Bhopal"/>
    <s v="Madhya Pradesh"/>
    <s v="India"/>
    <s v="Cash on Delivery"/>
    <x v="0"/>
    <s v="Standard"/>
    <x v="0"/>
    <s v="No"/>
    <s v="Yes"/>
  </r>
  <r>
    <x v="7031"/>
    <x v="568"/>
    <s v="CUST11087"/>
    <s v="Customer 1087"/>
    <n v="20"/>
    <s v="Returning"/>
    <s v="P1008"/>
    <s v="Monitor"/>
    <x v="0"/>
    <s v="Global Traders"/>
    <n v="1"/>
    <n v="14500"/>
    <n v="15"/>
    <n v="14500"/>
    <n v="2175"/>
    <n v="12325"/>
    <n v="8295.6"/>
    <n v="4029.4"/>
    <x v="2"/>
    <s v="Chennai"/>
    <s v="Tamil Nadu"/>
    <s v="India"/>
    <s v="Wallet"/>
    <x v="2"/>
    <s v="Standard"/>
    <x v="1"/>
    <s v="No"/>
    <s v="No"/>
  </r>
  <r>
    <x v="7032"/>
    <x v="568"/>
    <s v="CUST11322"/>
    <s v="Customer 1322"/>
    <n v="37"/>
    <s v="New"/>
    <s v="P1003"/>
    <s v="Headphones"/>
    <x v="0"/>
    <s v="Metro Supplies"/>
    <n v="2"/>
    <n v="2500"/>
    <n v="15"/>
    <n v="5000"/>
    <n v="750"/>
    <n v="4250"/>
    <n v="3184.18"/>
    <n v="1065.82"/>
    <x v="2"/>
    <s v="Chennai"/>
    <s v="Tamil Nadu"/>
    <s v="India"/>
    <s v="Credit Card"/>
    <x v="2"/>
    <s v="Standard"/>
    <x v="3"/>
    <s v="Yes"/>
    <s v="No"/>
  </r>
  <r>
    <x v="7033"/>
    <x v="568"/>
    <s v="CUST10879"/>
    <s v="Customer 879"/>
    <n v="38"/>
    <s v="Returning"/>
    <s v="P4001"/>
    <s v="Face Wash"/>
    <x v="4"/>
    <s v="BeautyCare"/>
    <n v="1"/>
    <n v="450"/>
    <n v="15"/>
    <n v="450"/>
    <n v="67.5"/>
    <n v="382.5"/>
    <n v="296.54000000000002"/>
    <n v="85.96"/>
    <x v="0"/>
    <s v="Surat"/>
    <s v="Gujarat"/>
    <s v="India"/>
    <s v="Wallet"/>
    <x v="0"/>
    <s v="Standard"/>
    <x v="0"/>
    <s v="No"/>
    <s v="No"/>
  </r>
  <r>
    <x v="7034"/>
    <x v="568"/>
    <s v="CUST11202"/>
    <s v="Customer 1202"/>
    <n v="54"/>
    <s v="Loyal"/>
    <s v="P4004"/>
    <s v="Shampoo"/>
    <x v="4"/>
    <s v="BeautyCare"/>
    <n v="3"/>
    <n v="550"/>
    <n v="5"/>
    <n v="1650"/>
    <n v="82.5"/>
    <n v="1567.5"/>
    <n v="955.41"/>
    <n v="612.09"/>
    <x v="1"/>
    <s v="Delhi"/>
    <s v="Delhi"/>
    <s v="India"/>
    <s v="Credit Card"/>
    <x v="2"/>
    <s v="Standard"/>
    <x v="3"/>
    <s v="No"/>
    <s v="No"/>
  </r>
  <r>
    <x v="7035"/>
    <x v="568"/>
    <s v="CUST10699"/>
    <s v="Customer 699"/>
    <n v="42"/>
    <s v="New"/>
    <s v="P4005"/>
    <s v="Perfume"/>
    <x v="4"/>
    <s v="BeautyCare"/>
    <n v="3"/>
    <n v="1800"/>
    <n v="5"/>
    <n v="5400"/>
    <n v="270"/>
    <n v="5130"/>
    <n v="4052.52"/>
    <n v="1077.48"/>
    <x v="1"/>
    <s v="Nagpur"/>
    <s v="Maharashtra"/>
    <s v="India"/>
    <s v="Wallet"/>
    <x v="0"/>
    <s v="Express"/>
    <x v="0"/>
    <s v="No"/>
    <s v="No"/>
  </r>
  <r>
    <x v="7036"/>
    <x v="568"/>
    <s v="CUST12255"/>
    <s v="Customer 2255"/>
    <n v="49"/>
    <s v="New"/>
    <s v="P2005"/>
    <s v="Backpack"/>
    <x v="3"/>
    <s v="Metro Supplies"/>
    <n v="2"/>
    <n v="1800"/>
    <n v="0"/>
    <n v="3600"/>
    <n v="0"/>
    <n v="3600"/>
    <n v="2005.43"/>
    <n v="1594.57"/>
    <x v="0"/>
    <s v="Mumbai"/>
    <s v="Maharashtra"/>
    <s v="India"/>
    <s v="Cash on Delivery"/>
    <x v="0"/>
    <s v="Standard"/>
    <x v="3"/>
    <s v="No"/>
    <s v="No"/>
  </r>
  <r>
    <x v="7037"/>
    <x v="568"/>
    <s v="CUST11783"/>
    <s v="Customer 1783"/>
    <n v="19"/>
    <s v="Returning"/>
    <s v="P4006"/>
    <s v="Lipstick"/>
    <x v="4"/>
    <s v="BeautyCare"/>
    <n v="2"/>
    <n v="850"/>
    <n v="15"/>
    <n v="1700"/>
    <n v="255"/>
    <n v="1445"/>
    <n v="1033.3"/>
    <n v="411.7"/>
    <x v="1"/>
    <s v="Visakhapatnam"/>
    <s v="Andhra Pradesh"/>
    <s v="India"/>
    <s v="Cash on Delivery"/>
    <x v="2"/>
    <s v="Express"/>
    <x v="0"/>
    <s v="No"/>
    <s v="No"/>
  </r>
  <r>
    <x v="7038"/>
    <x v="569"/>
    <s v="CUST12259"/>
    <s v="Customer 2259"/>
    <n v="49"/>
    <s v="New"/>
    <s v="P3001"/>
    <s v="Coffee Maker"/>
    <x v="2"/>
    <s v="HomeNeeds"/>
    <n v="3"/>
    <n v="4200"/>
    <n v="15"/>
    <n v="12600"/>
    <n v="1890"/>
    <n v="10710"/>
    <n v="8108.01"/>
    <n v="2601.9899999999998"/>
    <x v="0"/>
    <s v="Guwahati"/>
    <s v="Assam"/>
    <s v="India"/>
    <s v="Net Banking"/>
    <x v="2"/>
    <s v="Standard"/>
    <x v="3"/>
    <s v="No"/>
    <s v="No"/>
  </r>
  <r>
    <x v="7039"/>
    <x v="569"/>
    <s v="CUST11732"/>
    <s v="Customer 1732"/>
    <n v="22"/>
    <s v="Returning"/>
    <s v="P3006"/>
    <s v="Water Bottle"/>
    <x v="2"/>
    <s v="Metro Supplies"/>
    <n v="1"/>
    <n v="700"/>
    <n v="10"/>
    <n v="700"/>
    <n v="70"/>
    <n v="630"/>
    <n v="452.69"/>
    <n v="177.31"/>
    <x v="1"/>
    <s v="Bhubaneswar"/>
    <s v="Odisha"/>
    <s v="India"/>
    <s v="Debit Card"/>
    <x v="2"/>
    <s v="Standard"/>
    <x v="0"/>
    <s v="No"/>
    <s v="No"/>
  </r>
  <r>
    <x v="7040"/>
    <x v="569"/>
    <s v="CUST11747"/>
    <s v="Customer 1747"/>
    <n v="55"/>
    <s v="Loyal"/>
    <s v="P2005"/>
    <s v="Backpack"/>
    <x v="3"/>
    <s v="Metro Supplies"/>
    <n v="1"/>
    <n v="1800"/>
    <n v="15"/>
    <n v="1800"/>
    <n v="270"/>
    <n v="1530"/>
    <n v="942.5"/>
    <n v="587.5"/>
    <x v="2"/>
    <s v="Patna"/>
    <s v="Bihar"/>
    <s v="India"/>
    <s v="Cash on Delivery"/>
    <x v="0"/>
    <s v="Standard"/>
    <x v="1"/>
    <s v="Yes"/>
    <s v="No"/>
  </r>
  <r>
    <x v="7041"/>
    <x v="569"/>
    <s v="CUST11789"/>
    <s v="Customer 1789"/>
    <n v="47"/>
    <s v="New"/>
    <s v="P3007"/>
    <s v="Vacuum Cleaner"/>
    <x v="2"/>
    <s v="Global Traders"/>
    <n v="2"/>
    <n v="8500"/>
    <n v="15"/>
    <n v="17000"/>
    <n v="2550"/>
    <n v="14450"/>
    <n v="11019.77"/>
    <n v="3430.23"/>
    <x v="1"/>
    <s v="Kolkata"/>
    <s v="West Bengal"/>
    <s v="India"/>
    <s v="Cash on Delivery"/>
    <x v="0"/>
    <s v="Standard"/>
    <x v="0"/>
    <s v="No"/>
    <s v="No"/>
  </r>
  <r>
    <x v="7042"/>
    <x v="569"/>
    <s v="CUST10821"/>
    <s v="Customer 821"/>
    <n v="54"/>
    <s v="New"/>
    <s v="P5005"/>
    <s v="Desk Organizer"/>
    <x v="1"/>
    <s v="Stationery Hub"/>
    <n v="2"/>
    <n v="600"/>
    <n v="30"/>
    <n v="1200"/>
    <n v="360"/>
    <n v="840"/>
    <n v="661.8"/>
    <n v="178.2"/>
    <x v="0"/>
    <s v="Bengaluru"/>
    <s v="Karnataka"/>
    <s v="India"/>
    <s v="Credit Card"/>
    <x v="1"/>
    <s v="Standard"/>
    <x v="0"/>
    <s v="No"/>
    <s v="No"/>
  </r>
  <r>
    <x v="7043"/>
    <x v="569"/>
    <s v="CUST12386"/>
    <s v="Customer 2386"/>
    <n v="25"/>
    <s v="New"/>
    <s v="P2001"/>
    <s v="Running Shoes"/>
    <x v="3"/>
    <s v="FashionMart"/>
    <n v="1"/>
    <n v="3200"/>
    <n v="15"/>
    <n v="3200"/>
    <n v="480"/>
    <n v="2720"/>
    <n v="2002.47"/>
    <n v="717.53"/>
    <x v="1"/>
    <s v="Mumbai"/>
    <s v="Maharashtra"/>
    <s v="India"/>
    <s v="Wallet"/>
    <x v="1"/>
    <s v="Express"/>
    <x v="1"/>
    <s v="Yes"/>
    <s v="No"/>
  </r>
  <r>
    <x v="7044"/>
    <x v="569"/>
    <s v="CUST10619"/>
    <s v="Customer 619"/>
    <n v="21"/>
    <s v="Returning"/>
    <s v="P5005"/>
    <s v="Desk Organizer"/>
    <x v="1"/>
    <s v="Stationery Hub"/>
    <n v="3"/>
    <n v="600"/>
    <n v="30"/>
    <n v="1800"/>
    <n v="540"/>
    <n v="1260"/>
    <n v="862.71"/>
    <n v="397.29"/>
    <x v="1"/>
    <s v="Indore"/>
    <s v="Madhya Pradesh"/>
    <s v="India"/>
    <s v="Net Banking"/>
    <x v="0"/>
    <s v="Standard"/>
    <x v="0"/>
    <s v="No"/>
    <s v="No"/>
  </r>
  <r>
    <x v="7045"/>
    <x v="569"/>
    <s v="CUST10712"/>
    <s v="Customer 712"/>
    <n v="20"/>
    <s v="Returning"/>
    <s v="P2001"/>
    <s v="Running Shoes"/>
    <x v="3"/>
    <s v="FashionMart"/>
    <n v="6"/>
    <n v="3200"/>
    <n v="0"/>
    <n v="19200"/>
    <n v="0"/>
    <n v="19200"/>
    <n v="14683.04"/>
    <n v="4516.96"/>
    <x v="1"/>
    <s v="Nagpur"/>
    <s v="Maharashtra"/>
    <s v="India"/>
    <s v="Cash on Delivery"/>
    <x v="2"/>
    <s v="Standard"/>
    <x v="1"/>
    <s v="No"/>
    <s v="Yes"/>
  </r>
  <r>
    <x v="7046"/>
    <x v="569"/>
    <s v="CUST10062"/>
    <s v="Customer 62"/>
    <n v="51"/>
    <s v="Returning"/>
    <s v="P1006"/>
    <s v="Keyboard"/>
    <x v="0"/>
    <s v="Metro Supplies"/>
    <n v="6"/>
    <n v="1800"/>
    <n v="10"/>
    <n v="10800"/>
    <n v="1080"/>
    <n v="9720"/>
    <n v="7613.72"/>
    <n v="2106.2800000000002"/>
    <x v="2"/>
    <s v="Kolkata"/>
    <s v="West Bengal"/>
    <s v="India"/>
    <s v="Cash on Delivery"/>
    <x v="0"/>
    <s v="Standard"/>
    <x v="3"/>
    <s v="No"/>
    <s v="No"/>
  </r>
  <r>
    <x v="7047"/>
    <x v="569"/>
    <s v="CUST11089"/>
    <s v="Customer 1089"/>
    <n v="36"/>
    <s v="Returning"/>
    <s v="P3004"/>
    <s v="Cookware Set"/>
    <x v="2"/>
    <s v="HomeNeeds"/>
    <n v="3"/>
    <n v="3500"/>
    <n v="10"/>
    <n v="10500"/>
    <n v="1050"/>
    <n v="9450"/>
    <n v="6664.57"/>
    <n v="2785.43"/>
    <x v="2"/>
    <s v="Bengaluru"/>
    <s v="Karnataka"/>
    <s v="India"/>
    <s v="Wallet"/>
    <x v="2"/>
    <s v="Express"/>
    <x v="1"/>
    <s v="No"/>
    <s v="No"/>
  </r>
  <r>
    <x v="7048"/>
    <x v="569"/>
    <s v="CUST10719"/>
    <s v="Customer 719"/>
    <n v="44"/>
    <s v="Returning"/>
    <s v="P2008"/>
    <s v="Formal Shirt"/>
    <x v="3"/>
    <s v="Global Traders"/>
    <n v="1"/>
    <n v="1700"/>
    <n v="5"/>
    <n v="1700"/>
    <n v="85"/>
    <n v="1615"/>
    <n v="1307.51"/>
    <n v="307.49"/>
    <x v="1"/>
    <s v="Patna"/>
    <s v="Bihar"/>
    <s v="India"/>
    <s v="UPI"/>
    <x v="0"/>
    <s v="Standard"/>
    <x v="0"/>
    <s v="No"/>
    <s v="No"/>
  </r>
  <r>
    <x v="7049"/>
    <x v="570"/>
    <s v="CUST10431"/>
    <s v="Customer 431"/>
    <n v="44"/>
    <s v="New"/>
    <s v="P3005"/>
    <s v="Bedsheet Set"/>
    <x v="2"/>
    <s v="RetailHub"/>
    <n v="1"/>
    <n v="1800"/>
    <n v="15"/>
    <n v="1800"/>
    <n v="270"/>
    <n v="1530"/>
    <n v="1132.31"/>
    <n v="397.69"/>
    <x v="1"/>
    <s v="Pune"/>
    <s v="Maharashtra"/>
    <s v="India"/>
    <s v="Net Banking"/>
    <x v="2"/>
    <s v="Standard"/>
    <x v="0"/>
    <s v="No"/>
    <s v="Yes"/>
  </r>
  <r>
    <x v="7050"/>
    <x v="570"/>
    <s v="CUST10790"/>
    <s v="Customer 790"/>
    <n v="54"/>
    <s v="Returning"/>
    <s v="P2002"/>
    <s v="Jeans"/>
    <x v="3"/>
    <s v="FashionMart"/>
    <n v="1"/>
    <n v="2200"/>
    <n v="5"/>
    <n v="2200"/>
    <n v="110"/>
    <n v="2090"/>
    <n v="1389.05"/>
    <n v="700.95"/>
    <x v="0"/>
    <s v="Patna"/>
    <s v="Bihar"/>
    <s v="India"/>
    <s v="Credit Card"/>
    <x v="1"/>
    <s v="Standard"/>
    <x v="0"/>
    <s v="No"/>
    <s v="No"/>
  </r>
  <r>
    <x v="7051"/>
    <x v="570"/>
    <s v="CUST11873"/>
    <s v="Customer 1873"/>
    <n v="20"/>
    <s v="New"/>
    <s v="P3005"/>
    <s v="Bedsheet Set"/>
    <x v="2"/>
    <s v="RetailHub"/>
    <n v="1"/>
    <n v="1800"/>
    <n v="10"/>
    <n v="1800"/>
    <n v="180"/>
    <n v="1620"/>
    <n v="1093.3699999999999"/>
    <n v="526.63"/>
    <x v="1"/>
    <s v="Visakhapatnam"/>
    <s v="Andhra Pradesh"/>
    <s v="India"/>
    <s v="Net Banking"/>
    <x v="2"/>
    <s v="Express"/>
    <x v="0"/>
    <s v="No"/>
    <s v="No"/>
  </r>
  <r>
    <x v="7052"/>
    <x v="570"/>
    <s v="CUST12031"/>
    <s v="Customer 2031"/>
    <n v="22"/>
    <s v="Returning"/>
    <s v="P1002"/>
    <s v="Smartphone"/>
    <x v="0"/>
    <s v="Global Traders"/>
    <n v="1"/>
    <n v="28000"/>
    <n v="25"/>
    <n v="28000"/>
    <n v="7000"/>
    <n v="21000"/>
    <n v="13722.03"/>
    <n v="7277.97"/>
    <x v="1"/>
    <s v="Delhi"/>
    <s v="Delhi"/>
    <s v="India"/>
    <s v="Cash on Delivery"/>
    <x v="1"/>
    <s v="Same Day"/>
    <x v="0"/>
    <s v="No"/>
    <s v="No"/>
  </r>
  <r>
    <x v="7053"/>
    <x v="570"/>
    <s v="CUST10290"/>
    <s v="Customer 290"/>
    <n v="50"/>
    <s v="New"/>
    <s v="P1004"/>
    <s v="Smartwatch"/>
    <x v="0"/>
    <s v="TechSource India"/>
    <n v="1"/>
    <n v="6500"/>
    <n v="25"/>
    <n v="6500"/>
    <n v="1625"/>
    <n v="4875"/>
    <n v="3150.39"/>
    <n v="1724.61"/>
    <x v="1"/>
    <s v="Nagpur"/>
    <s v="Maharashtra"/>
    <s v="India"/>
    <s v="Debit Card"/>
    <x v="2"/>
    <s v="Standard"/>
    <x v="0"/>
    <s v="No"/>
    <s v="No"/>
  </r>
  <r>
    <x v="7054"/>
    <x v="570"/>
    <s v="CUST10886"/>
    <s v="Customer 886"/>
    <n v="54"/>
    <s v="New"/>
    <s v="P4005"/>
    <s v="Perfume"/>
    <x v="4"/>
    <s v="BeautyCare"/>
    <n v="1"/>
    <n v="1800"/>
    <n v="15"/>
    <n v="1800"/>
    <n v="270"/>
    <n v="1530"/>
    <n v="976.24"/>
    <n v="553.76"/>
    <x v="1"/>
    <s v="Hyderabad"/>
    <s v="Telangana"/>
    <s v="India"/>
    <s v="Wallet"/>
    <x v="1"/>
    <s v="Express"/>
    <x v="0"/>
    <s v="No"/>
    <s v="No"/>
  </r>
  <r>
    <x v="7055"/>
    <x v="570"/>
    <s v="CUST11532"/>
    <s v="Customer 1532"/>
    <n v="23"/>
    <s v="Loyal"/>
    <s v="P3005"/>
    <s v="Bedsheet Set"/>
    <x v="2"/>
    <s v="RetailHub"/>
    <n v="2"/>
    <n v="1800"/>
    <n v="10"/>
    <n v="3600"/>
    <n v="360"/>
    <n v="3240"/>
    <n v="1838.47"/>
    <n v="1401.53"/>
    <x v="1"/>
    <s v="Mumbai"/>
    <s v="Maharashtra"/>
    <s v="India"/>
    <s v="Debit Card"/>
    <x v="0"/>
    <s v="Express"/>
    <x v="3"/>
    <s v="No"/>
    <s v="No"/>
  </r>
  <r>
    <x v="7056"/>
    <x v="570"/>
    <s v="CUST12394"/>
    <s v="Customer 2394"/>
    <n v="20"/>
    <s v="Loyal"/>
    <s v="P5004"/>
    <s v="Pen Set"/>
    <x v="1"/>
    <s v="Stationery Hub"/>
    <n v="1"/>
    <n v="250"/>
    <n v="5"/>
    <n v="250"/>
    <n v="12.5"/>
    <n v="237.5"/>
    <n v="170.49"/>
    <n v="67.010000000000005"/>
    <x v="1"/>
    <s v="Indore"/>
    <s v="Madhya Pradesh"/>
    <s v="India"/>
    <s v="Net Banking"/>
    <x v="2"/>
    <s v="Standard"/>
    <x v="0"/>
    <s v="No"/>
    <s v="Yes"/>
  </r>
  <r>
    <x v="7057"/>
    <x v="570"/>
    <s v="CUST10796"/>
    <s v="Customer 796"/>
    <n v="41"/>
    <s v="New"/>
    <s v="P3007"/>
    <s v="Vacuum Cleaner"/>
    <x v="2"/>
    <s v="Global Traders"/>
    <n v="2"/>
    <n v="8500"/>
    <n v="0"/>
    <n v="17000"/>
    <n v="0"/>
    <n v="17000"/>
    <n v="12060.97"/>
    <n v="4939.03"/>
    <x v="0"/>
    <s v="Hyderabad"/>
    <s v="Telangana"/>
    <s v="India"/>
    <s v="Wallet"/>
    <x v="2"/>
    <s v="Express"/>
    <x v="0"/>
    <s v="No"/>
    <s v="No"/>
  </r>
  <r>
    <x v="7058"/>
    <x v="570"/>
    <s v="CUST11660"/>
    <s v="Customer 1660"/>
    <n v="43"/>
    <s v="Returning"/>
    <s v="P2005"/>
    <s v="Backpack"/>
    <x v="3"/>
    <s v="Metro Supplies"/>
    <n v="6"/>
    <n v="1800"/>
    <n v="15"/>
    <n v="10800"/>
    <n v="1620"/>
    <n v="9180"/>
    <n v="7483.71"/>
    <n v="1696.29"/>
    <x v="2"/>
    <s v="Hyderabad"/>
    <s v="Telangana"/>
    <s v="India"/>
    <s v="Wallet"/>
    <x v="2"/>
    <s v="Standard"/>
    <x v="0"/>
    <s v="No"/>
    <s v="No"/>
  </r>
  <r>
    <x v="7059"/>
    <x v="571"/>
    <s v="CUST10215"/>
    <s v="Customer 215"/>
    <n v="51"/>
    <s v="Loyal"/>
    <s v="P1003"/>
    <s v="Headphones"/>
    <x v="0"/>
    <s v="Metro Supplies"/>
    <n v="2"/>
    <n v="2500"/>
    <n v="5"/>
    <n v="5000"/>
    <n v="250"/>
    <n v="4750"/>
    <n v="3880.1"/>
    <n v="869.9"/>
    <x v="1"/>
    <s v="Surat"/>
    <s v="Gujarat"/>
    <s v="India"/>
    <s v="Debit Card"/>
    <x v="2"/>
    <s v="Standard"/>
    <x v="0"/>
    <s v="No"/>
    <s v="No"/>
  </r>
  <r>
    <x v="7060"/>
    <x v="571"/>
    <s v="CUST12192"/>
    <s v="Customer 2192"/>
    <n v="50"/>
    <s v="Loyal"/>
    <s v="P1001"/>
    <s v="Laptop"/>
    <x v="0"/>
    <s v="TechSource India"/>
    <n v="1"/>
    <n v="55000"/>
    <n v="10"/>
    <n v="55000"/>
    <n v="5500"/>
    <n v="49500"/>
    <n v="33822.49"/>
    <n v="15677.51"/>
    <x v="1"/>
    <s v="Jaipur"/>
    <s v="Rajasthan"/>
    <s v="India"/>
    <s v="Net Banking"/>
    <x v="0"/>
    <s v="Express"/>
    <x v="0"/>
    <s v="Yes"/>
    <s v="No"/>
  </r>
  <r>
    <x v="7061"/>
    <x v="571"/>
    <s v="CUST12364"/>
    <s v="Customer 2364"/>
    <n v="35"/>
    <s v="New"/>
    <s v="P5002"/>
    <s v="Novel"/>
    <x v="1"/>
    <s v="Stationery Hub"/>
    <n v="1"/>
    <n v="400"/>
    <n v="15"/>
    <n v="400"/>
    <n v="60"/>
    <n v="340"/>
    <n v="196.76"/>
    <n v="143.24"/>
    <x v="1"/>
    <s v="Chandigarh"/>
    <s v="Chandigarh"/>
    <s v="India"/>
    <s v="Cash on Delivery"/>
    <x v="0"/>
    <s v="Express"/>
    <x v="0"/>
    <s v="No"/>
    <s v="No"/>
  </r>
  <r>
    <x v="7062"/>
    <x v="571"/>
    <s v="CUST10982"/>
    <s v="Customer 982"/>
    <n v="26"/>
    <s v="New"/>
    <s v="P1003"/>
    <s v="Headphones"/>
    <x v="0"/>
    <s v="Metro Supplies"/>
    <n v="1"/>
    <n v="2500"/>
    <n v="15"/>
    <n v="2500"/>
    <n v="375"/>
    <n v="2125"/>
    <n v="1390.53"/>
    <n v="734.47"/>
    <x v="1"/>
    <s v="Kolkata"/>
    <s v="West Bengal"/>
    <s v="India"/>
    <s v="Cash on Delivery"/>
    <x v="1"/>
    <s v="Standard"/>
    <x v="3"/>
    <s v="No"/>
    <s v="No"/>
  </r>
  <r>
    <x v="7063"/>
    <x v="571"/>
    <s v="CUST12193"/>
    <s v="Customer 2193"/>
    <n v="30"/>
    <s v="Loyal"/>
    <s v="P1003"/>
    <s v="Headphones"/>
    <x v="0"/>
    <s v="Metro Supplies"/>
    <n v="1"/>
    <n v="2500"/>
    <n v="5"/>
    <n v="2500"/>
    <n v="125"/>
    <n v="2375"/>
    <n v="1358.17"/>
    <n v="1016.83"/>
    <x v="1"/>
    <s v="Chennai"/>
    <s v="Tamil Nadu"/>
    <s v="India"/>
    <s v="Cash on Delivery"/>
    <x v="0"/>
    <s v="Standard"/>
    <x v="0"/>
    <s v="No"/>
    <s v="No"/>
  </r>
  <r>
    <x v="7064"/>
    <x v="571"/>
    <s v="CUST10204"/>
    <s v="Customer 204"/>
    <n v="31"/>
    <s v="New"/>
    <s v="P1005"/>
    <s v="Tablet"/>
    <x v="0"/>
    <s v="RetailHub"/>
    <n v="2"/>
    <n v="18000"/>
    <n v="25"/>
    <n v="36000"/>
    <n v="9000"/>
    <n v="27000"/>
    <n v="17253.099999999999"/>
    <n v="9746.9"/>
    <x v="2"/>
    <s v="Ahmedabad"/>
    <s v="Gujarat"/>
    <s v="India"/>
    <s v="Net Banking"/>
    <x v="2"/>
    <s v="Same Day"/>
    <x v="0"/>
    <s v="No"/>
    <s v="No"/>
  </r>
  <r>
    <x v="7065"/>
    <x v="571"/>
    <s v="CUST12335"/>
    <s v="Customer 2335"/>
    <n v="54"/>
    <s v="New"/>
    <s v="P2006"/>
    <s v="Womens Kurti"/>
    <x v="3"/>
    <s v="FashionMart"/>
    <n v="3"/>
    <n v="1400"/>
    <n v="0"/>
    <n v="4200"/>
    <n v="0"/>
    <n v="4200"/>
    <n v="2697.6"/>
    <n v="1502.4"/>
    <x v="0"/>
    <s v="Jaipur"/>
    <s v="Rajasthan"/>
    <s v="India"/>
    <s v="Debit Card"/>
    <x v="1"/>
    <s v="Standard"/>
    <x v="0"/>
    <s v="Yes"/>
    <s v="No"/>
  </r>
  <r>
    <x v="7066"/>
    <x v="571"/>
    <s v="CUST11963"/>
    <s v="Customer 1963"/>
    <n v="49"/>
    <s v="New"/>
    <s v="P5005"/>
    <s v="Desk Organizer"/>
    <x v="1"/>
    <s v="Stationery Hub"/>
    <n v="1"/>
    <n v="600"/>
    <n v="5"/>
    <n v="600"/>
    <n v="30"/>
    <n v="570"/>
    <n v="408.28"/>
    <n v="161.72"/>
    <x v="0"/>
    <s v="Jaipur"/>
    <s v="Rajasthan"/>
    <s v="India"/>
    <s v="Wallet"/>
    <x v="0"/>
    <s v="Express"/>
    <x v="3"/>
    <s v="No"/>
    <s v="No"/>
  </r>
  <r>
    <x v="7067"/>
    <x v="571"/>
    <s v="CUST10825"/>
    <s v="Customer 825"/>
    <n v="41"/>
    <s v="Returning"/>
    <s v="P3002"/>
    <s v="Air Fryer"/>
    <x v="2"/>
    <s v="HomeNeeds"/>
    <n v="1"/>
    <n v="6500"/>
    <n v="10"/>
    <n v="6500"/>
    <n v="650"/>
    <n v="5850"/>
    <n v="3685.48"/>
    <n v="2164.52"/>
    <x v="1"/>
    <s v="Visakhapatnam"/>
    <s v="Andhra Pradesh"/>
    <s v="India"/>
    <s v="Net Banking"/>
    <x v="1"/>
    <s v="Standard"/>
    <x v="0"/>
    <s v="No"/>
    <s v="No"/>
  </r>
  <r>
    <x v="7068"/>
    <x v="571"/>
    <s v="CUST12295"/>
    <s v="Customer 2295"/>
    <n v="33"/>
    <s v="Returning"/>
    <s v="P2006"/>
    <s v="Womens Kurti"/>
    <x v="3"/>
    <s v="FashionMart"/>
    <n v="2"/>
    <n v="1400"/>
    <n v="0"/>
    <n v="2800"/>
    <n v="0"/>
    <n v="2800"/>
    <n v="1923.03"/>
    <n v="876.97"/>
    <x v="1"/>
    <s v="Lucknow"/>
    <s v="Uttar Pradesh"/>
    <s v="India"/>
    <s v="Debit Card"/>
    <x v="2"/>
    <s v="Standard"/>
    <x v="0"/>
    <s v="No"/>
    <s v="No"/>
  </r>
  <r>
    <x v="7069"/>
    <x v="571"/>
    <s v="CUST10004"/>
    <s v="Customer 4"/>
    <n v="44"/>
    <s v="New"/>
    <s v="P2007"/>
    <s v="Saree"/>
    <x v="3"/>
    <s v="FashionMart"/>
    <n v="1"/>
    <n v="2600"/>
    <n v="5"/>
    <n v="2600"/>
    <n v="130"/>
    <n v="2470"/>
    <n v="1388.11"/>
    <n v="1081.8900000000001"/>
    <x v="0"/>
    <s v="Indore"/>
    <s v="Madhya Pradesh"/>
    <s v="India"/>
    <s v="Wallet"/>
    <x v="1"/>
    <s v="Standard"/>
    <x v="3"/>
    <s v="No"/>
    <s v="No"/>
  </r>
  <r>
    <x v="7070"/>
    <x v="571"/>
    <s v="CUST10589"/>
    <s v="Customer 589"/>
    <n v="27"/>
    <s v="Returning"/>
    <s v="P1009"/>
    <s v="Power Bank"/>
    <x v="0"/>
    <s v="Prime Distributors"/>
    <n v="1"/>
    <n v="1600"/>
    <n v="15"/>
    <n v="1600"/>
    <n v="240"/>
    <n v="1360"/>
    <n v="859.28"/>
    <n v="500.72"/>
    <x v="1"/>
    <s v="Lucknow"/>
    <s v="Uttar Pradesh"/>
    <s v="India"/>
    <s v="Wallet"/>
    <x v="2"/>
    <s v="Standard"/>
    <x v="0"/>
    <s v="No"/>
    <s v="No"/>
  </r>
  <r>
    <x v="7071"/>
    <x v="571"/>
    <s v="CUST10475"/>
    <s v="Customer 475"/>
    <n v="25"/>
    <s v="Returning"/>
    <s v="P2006"/>
    <s v="Womens Kurti"/>
    <x v="3"/>
    <s v="FashionMart"/>
    <n v="2"/>
    <n v="1400"/>
    <n v="5"/>
    <n v="2800"/>
    <n v="140"/>
    <n v="2660"/>
    <n v="1578"/>
    <n v="1082"/>
    <x v="1"/>
    <s v="Delhi"/>
    <s v="Delhi"/>
    <s v="India"/>
    <s v="Wallet"/>
    <x v="1"/>
    <s v="Standard"/>
    <x v="3"/>
    <s v="No"/>
    <s v="No"/>
  </r>
  <r>
    <x v="7072"/>
    <x v="571"/>
    <s v="CUST10524"/>
    <s v="Customer 524"/>
    <n v="37"/>
    <s v="New"/>
    <s v="P4002"/>
    <s v="Moisturizer"/>
    <x v="4"/>
    <s v="BeautyCare"/>
    <n v="1"/>
    <n v="650"/>
    <n v="10"/>
    <n v="650"/>
    <n v="65"/>
    <n v="585"/>
    <n v="342.79"/>
    <n v="242.21"/>
    <x v="0"/>
    <s v="Lucknow"/>
    <s v="Uttar Pradesh"/>
    <s v="India"/>
    <s v="Net Banking"/>
    <x v="2"/>
    <s v="Standard"/>
    <x v="0"/>
    <s v="No"/>
    <s v="No"/>
  </r>
  <r>
    <x v="7073"/>
    <x v="571"/>
    <s v="CUST10516"/>
    <s v="Customer 516"/>
    <n v="57"/>
    <s v="Returning"/>
    <s v="P2004"/>
    <s v="Jacket"/>
    <x v="3"/>
    <s v="Global Traders"/>
    <n v="1"/>
    <n v="3500"/>
    <n v="20"/>
    <n v="3500"/>
    <n v="700"/>
    <n v="2800"/>
    <n v="1785.47"/>
    <n v="1014.53"/>
    <x v="2"/>
    <s v="Bhopal"/>
    <s v="Madhya Pradesh"/>
    <s v="India"/>
    <s v="Cash on Delivery"/>
    <x v="1"/>
    <s v="Standard"/>
    <x v="0"/>
    <s v="No"/>
    <s v="No"/>
  </r>
  <r>
    <x v="7074"/>
    <x v="571"/>
    <s v="CUST11833"/>
    <s v="Customer 1833"/>
    <n v="39"/>
    <s v="Returning"/>
    <s v="P4005"/>
    <s v="Perfume"/>
    <x v="4"/>
    <s v="BeautyCare"/>
    <n v="2"/>
    <n v="1800"/>
    <n v="15"/>
    <n v="3600"/>
    <n v="540"/>
    <n v="3060"/>
    <n v="2192.16"/>
    <n v="867.84"/>
    <x v="2"/>
    <s v="Bengaluru"/>
    <s v="Karnataka"/>
    <s v="India"/>
    <s v="Net Banking"/>
    <x v="0"/>
    <s v="Standard"/>
    <x v="3"/>
    <s v="No"/>
    <s v="No"/>
  </r>
  <r>
    <x v="7075"/>
    <x v="571"/>
    <s v="CUST12480"/>
    <s v="Customer 2480"/>
    <n v="21"/>
    <s v="Returning"/>
    <s v="P5002"/>
    <s v="Novel"/>
    <x v="1"/>
    <s v="Stationery Hub"/>
    <n v="3"/>
    <n v="400"/>
    <n v="25"/>
    <n v="1200"/>
    <n v="300"/>
    <n v="900"/>
    <n v="624.46"/>
    <n v="275.54000000000002"/>
    <x v="0"/>
    <s v="Delhi"/>
    <s v="Delhi"/>
    <s v="India"/>
    <s v="UPI"/>
    <x v="2"/>
    <s v="Standard"/>
    <x v="0"/>
    <s v="No"/>
    <s v="No"/>
  </r>
  <r>
    <x v="7076"/>
    <x v="571"/>
    <s v="CUST11938"/>
    <s v="Customer 1938"/>
    <n v="19"/>
    <s v="New"/>
    <s v="P1009"/>
    <s v="Power Bank"/>
    <x v="0"/>
    <s v="Prime Distributors"/>
    <n v="2"/>
    <n v="1600"/>
    <n v="25"/>
    <n v="3200"/>
    <n v="800"/>
    <n v="2400"/>
    <n v="1699.34"/>
    <n v="700.66"/>
    <x v="0"/>
    <s v="Nagpur"/>
    <s v="Maharashtra"/>
    <s v="India"/>
    <s v="Debit Card"/>
    <x v="0"/>
    <s v="Standard"/>
    <x v="3"/>
    <s v="No"/>
    <s v="No"/>
  </r>
  <r>
    <x v="7077"/>
    <x v="571"/>
    <s v="CUST11933"/>
    <s v="Customer 1933"/>
    <n v="54"/>
    <s v="New"/>
    <s v="P4002"/>
    <s v="Moisturizer"/>
    <x v="4"/>
    <s v="BeautyCare"/>
    <n v="3"/>
    <n v="650"/>
    <n v="10"/>
    <n v="1950"/>
    <n v="195"/>
    <n v="1755"/>
    <n v="1102.79"/>
    <n v="652.21"/>
    <x v="1"/>
    <s v="Patna"/>
    <s v="Bihar"/>
    <s v="India"/>
    <s v="Credit Card"/>
    <x v="1"/>
    <s v="Standard"/>
    <x v="0"/>
    <s v="No"/>
    <s v="No"/>
  </r>
  <r>
    <x v="7078"/>
    <x v="571"/>
    <s v="CUST10025"/>
    <s v="Customer 25"/>
    <n v="35"/>
    <s v="Loyal"/>
    <s v="P5005"/>
    <s v="Desk Organizer"/>
    <x v="1"/>
    <s v="Stationery Hub"/>
    <n v="2"/>
    <n v="600"/>
    <n v="10"/>
    <n v="1200"/>
    <n v="120"/>
    <n v="1080"/>
    <n v="596.19000000000005"/>
    <n v="483.81"/>
    <x v="2"/>
    <s v="Bengaluru"/>
    <s v="Karnataka"/>
    <s v="India"/>
    <s v="UPI"/>
    <x v="2"/>
    <s v="Standard"/>
    <x v="0"/>
    <s v="No"/>
    <s v="No"/>
  </r>
  <r>
    <x v="7079"/>
    <x v="572"/>
    <s v="CUST11223"/>
    <s v="Customer 1223"/>
    <n v="52"/>
    <s v="Returning"/>
    <s v="P1009"/>
    <s v="Power Bank"/>
    <x v="0"/>
    <s v="Prime Distributors"/>
    <n v="2"/>
    <n v="1600"/>
    <n v="10"/>
    <n v="3200"/>
    <n v="320"/>
    <n v="2880"/>
    <n v="2081.7800000000002"/>
    <n v="798.22"/>
    <x v="1"/>
    <s v="Nagpur"/>
    <s v="Maharashtra"/>
    <s v="India"/>
    <s v="UPI"/>
    <x v="1"/>
    <s v="Standard"/>
    <x v="0"/>
    <s v="No"/>
    <s v="No"/>
  </r>
  <r>
    <x v="7080"/>
    <x v="572"/>
    <s v="CUST11012"/>
    <s v="Customer 1012"/>
    <n v="45"/>
    <s v="Returning"/>
    <s v="P2003"/>
    <s v="T-Shirt"/>
    <x v="3"/>
    <s v="RetailHub"/>
    <n v="2"/>
    <n v="900"/>
    <n v="0"/>
    <n v="1800"/>
    <n v="0"/>
    <n v="1800"/>
    <n v="1411.37"/>
    <n v="388.63"/>
    <x v="0"/>
    <s v="Chandigarh"/>
    <s v="Chandigarh"/>
    <s v="India"/>
    <s v="Wallet"/>
    <x v="1"/>
    <s v="Same Day"/>
    <x v="0"/>
    <s v="No"/>
    <s v="No"/>
  </r>
  <r>
    <x v="7081"/>
    <x v="572"/>
    <s v="CUST11356"/>
    <s v="Customer 1356"/>
    <n v="21"/>
    <s v="Returning"/>
    <s v="P3003"/>
    <s v="Mixer Grinder"/>
    <x v="2"/>
    <s v="Prime Distributors"/>
    <n v="2"/>
    <n v="4800"/>
    <n v="5"/>
    <n v="9600"/>
    <n v="480"/>
    <n v="9120"/>
    <n v="7108.39"/>
    <n v="2011.61"/>
    <x v="2"/>
    <s v="Guwahati"/>
    <s v="Assam"/>
    <s v="India"/>
    <s v="UPI"/>
    <x v="1"/>
    <s v="Standard"/>
    <x v="2"/>
    <s v="No"/>
    <s v="No"/>
  </r>
  <r>
    <x v="7082"/>
    <x v="573"/>
    <s v="CUST11524"/>
    <s v="Customer 1524"/>
    <n v="26"/>
    <s v="Returning"/>
    <s v="P1004"/>
    <s v="Smartwatch"/>
    <x v="0"/>
    <s v="TechSource India"/>
    <n v="1"/>
    <n v="6500"/>
    <n v="10"/>
    <n v="6500"/>
    <n v="650"/>
    <n v="5850"/>
    <n v="4224.9399999999996"/>
    <n v="1625.06"/>
    <x v="1"/>
    <s v="Jaipur"/>
    <s v="Rajasthan"/>
    <s v="India"/>
    <s v="Cash on Delivery"/>
    <x v="0"/>
    <s v="Standard"/>
    <x v="0"/>
    <s v="No"/>
    <s v="Yes"/>
  </r>
  <r>
    <x v="7083"/>
    <x v="573"/>
    <s v="CUST12219"/>
    <s v="Customer 2219"/>
    <n v="24"/>
    <s v="New"/>
    <s v="P3002"/>
    <s v="Air Fryer"/>
    <x v="2"/>
    <s v="HomeNeeds"/>
    <n v="2"/>
    <n v="6500"/>
    <n v="10"/>
    <n v="13000"/>
    <n v="1300"/>
    <n v="11700"/>
    <n v="8168.35"/>
    <n v="3531.65"/>
    <x v="1"/>
    <s v="Mumbai"/>
    <s v="Maharashtra"/>
    <s v="India"/>
    <s v="Cash on Delivery"/>
    <x v="2"/>
    <s v="Standard"/>
    <x v="0"/>
    <s v="No"/>
    <s v="No"/>
  </r>
  <r>
    <x v="7084"/>
    <x v="573"/>
    <s v="CUST10494"/>
    <s v="Customer 494"/>
    <n v="48"/>
    <s v="New"/>
    <s v="P4005"/>
    <s v="Perfume"/>
    <x v="4"/>
    <s v="BeautyCare"/>
    <n v="1"/>
    <n v="1800"/>
    <n v="5"/>
    <n v="1800"/>
    <n v="90"/>
    <n v="1710"/>
    <n v="1029.2"/>
    <n v="680.8"/>
    <x v="1"/>
    <s v="Bhubaneswar"/>
    <s v="Odisha"/>
    <s v="India"/>
    <s v="Net Banking"/>
    <x v="1"/>
    <s v="Standard"/>
    <x v="0"/>
    <s v="No"/>
    <s v="No"/>
  </r>
  <r>
    <x v="7085"/>
    <x v="573"/>
    <s v="CUST10141"/>
    <s v="Customer 141"/>
    <n v="56"/>
    <s v="Loyal"/>
    <s v="P2003"/>
    <s v="T-Shirt"/>
    <x v="3"/>
    <s v="RetailHub"/>
    <n v="2"/>
    <n v="900"/>
    <n v="25"/>
    <n v="1800"/>
    <n v="450"/>
    <n v="1350"/>
    <n v="1074.93"/>
    <n v="275.07"/>
    <x v="1"/>
    <s v="Bengaluru"/>
    <s v="Karnataka"/>
    <s v="India"/>
    <s v="Credit Card"/>
    <x v="0"/>
    <s v="Standard"/>
    <x v="0"/>
    <s v="No"/>
    <s v="No"/>
  </r>
  <r>
    <x v="7086"/>
    <x v="573"/>
    <s v="CUST10283"/>
    <s v="Customer 283"/>
    <n v="48"/>
    <s v="Returning"/>
    <s v="P1004"/>
    <s v="Smartwatch"/>
    <x v="0"/>
    <s v="TechSource India"/>
    <n v="1"/>
    <n v="6500"/>
    <n v="20"/>
    <n v="6500"/>
    <n v="1300"/>
    <n v="5200"/>
    <n v="3735.75"/>
    <n v="1464.25"/>
    <x v="2"/>
    <s v="Delhi"/>
    <s v="Delhi"/>
    <s v="India"/>
    <s v="Credit Card"/>
    <x v="2"/>
    <s v="Same Day"/>
    <x v="0"/>
    <s v="No"/>
    <s v="No"/>
  </r>
  <r>
    <x v="7087"/>
    <x v="573"/>
    <s v="CUST11893"/>
    <s v="Customer 1893"/>
    <n v="23"/>
    <s v="Returning"/>
    <s v="P5003"/>
    <s v="Calculator"/>
    <x v="1"/>
    <s v="Stationery Hub"/>
    <n v="2"/>
    <n v="650"/>
    <n v="15"/>
    <n v="1300"/>
    <n v="195"/>
    <n v="1105"/>
    <n v="685.85"/>
    <n v="419.15"/>
    <x v="2"/>
    <s v="Indore"/>
    <s v="Madhya Pradesh"/>
    <s v="India"/>
    <s v="Cash on Delivery"/>
    <x v="0"/>
    <s v="Standard"/>
    <x v="0"/>
    <s v="No"/>
    <s v="No"/>
  </r>
  <r>
    <x v="7088"/>
    <x v="573"/>
    <s v="CUST12433"/>
    <s v="Customer 2433"/>
    <n v="42"/>
    <s v="Returning"/>
    <s v="P1009"/>
    <s v="Power Bank"/>
    <x v="0"/>
    <s v="Prime Distributors"/>
    <n v="2"/>
    <n v="1600"/>
    <n v="20"/>
    <n v="3200"/>
    <n v="640"/>
    <n v="2560"/>
    <n v="2025.1"/>
    <n v="534.9"/>
    <x v="0"/>
    <s v="Hyderabad"/>
    <s v="Telangana"/>
    <s v="India"/>
    <s v="Debit Card"/>
    <x v="1"/>
    <s v="Standard"/>
    <x v="0"/>
    <s v="No"/>
    <s v="No"/>
  </r>
  <r>
    <x v="7089"/>
    <x v="573"/>
    <s v="CUST10592"/>
    <s v="Customer 592"/>
    <n v="56"/>
    <s v="Loyal"/>
    <s v="P2002"/>
    <s v="Jeans"/>
    <x v="3"/>
    <s v="FashionMart"/>
    <n v="2"/>
    <n v="2200"/>
    <n v="10"/>
    <n v="4400"/>
    <n v="440"/>
    <n v="3960"/>
    <n v="3229.63"/>
    <n v="730.37"/>
    <x v="0"/>
    <s v="Coimbatore"/>
    <s v="Tamil Nadu"/>
    <s v="India"/>
    <s v="Debit Card"/>
    <x v="2"/>
    <s v="Standard"/>
    <x v="4"/>
    <s v="No"/>
    <s v="No"/>
  </r>
  <r>
    <x v="7090"/>
    <x v="573"/>
    <s v="CUST11955"/>
    <s v="Customer 1955"/>
    <n v="33"/>
    <s v="Loyal"/>
    <s v="P4001"/>
    <s v="Face Wash"/>
    <x v="4"/>
    <s v="BeautyCare"/>
    <n v="1"/>
    <n v="450"/>
    <n v="5"/>
    <n v="450"/>
    <n v="22.5"/>
    <n v="427.5"/>
    <n v="313.67"/>
    <n v="113.83"/>
    <x v="1"/>
    <s v="Visakhapatnam"/>
    <s v="Andhra Pradesh"/>
    <s v="India"/>
    <s v="Cash on Delivery"/>
    <x v="1"/>
    <s v="Standard"/>
    <x v="0"/>
    <s v="No"/>
    <s v="No"/>
  </r>
  <r>
    <x v="7091"/>
    <x v="573"/>
    <s v="CUST12091"/>
    <s v="Customer 2091"/>
    <n v="29"/>
    <s v="Loyal"/>
    <s v="P1005"/>
    <s v="Tablet"/>
    <x v="0"/>
    <s v="RetailHub"/>
    <n v="3"/>
    <n v="18000"/>
    <n v="20"/>
    <n v="54000"/>
    <n v="10800"/>
    <n v="43200"/>
    <n v="25949.64"/>
    <n v="17250.36"/>
    <x v="1"/>
    <s v="Lucknow"/>
    <s v="Uttar Pradesh"/>
    <s v="India"/>
    <s v="UPI"/>
    <x v="0"/>
    <s v="Standard"/>
    <x v="0"/>
    <s v="No"/>
    <s v="No"/>
  </r>
  <r>
    <x v="7092"/>
    <x v="573"/>
    <s v="CUST10654"/>
    <s v="Customer 654"/>
    <n v="30"/>
    <s v="Loyal"/>
    <s v="P3003"/>
    <s v="Mixer Grinder"/>
    <x v="2"/>
    <s v="Prime Distributors"/>
    <n v="1"/>
    <n v="4800"/>
    <n v="5"/>
    <n v="4800"/>
    <n v="240"/>
    <n v="4560"/>
    <n v="2880.47"/>
    <n v="1679.53"/>
    <x v="2"/>
    <s v="Chandigarh"/>
    <s v="Chandigarh"/>
    <s v="India"/>
    <s v="UPI"/>
    <x v="1"/>
    <s v="Standard"/>
    <x v="0"/>
    <s v="No"/>
    <s v="No"/>
  </r>
  <r>
    <x v="7093"/>
    <x v="573"/>
    <s v="CUST11394"/>
    <s v="Customer 1394"/>
    <n v="18"/>
    <s v="Returning"/>
    <s v="P1009"/>
    <s v="Power Bank"/>
    <x v="0"/>
    <s v="Prime Distributors"/>
    <n v="1"/>
    <n v="1600"/>
    <n v="10"/>
    <n v="1600"/>
    <n v="160"/>
    <n v="1440"/>
    <n v="1132.1400000000001"/>
    <n v="307.86"/>
    <x v="2"/>
    <s v="Visakhapatnam"/>
    <s v="Andhra Pradesh"/>
    <s v="India"/>
    <s v="Wallet"/>
    <x v="0"/>
    <s v="Standard"/>
    <x v="3"/>
    <s v="No"/>
    <s v="No"/>
  </r>
  <r>
    <x v="7094"/>
    <x v="573"/>
    <s v="CUST11980"/>
    <s v="Customer 1980"/>
    <n v="32"/>
    <s v="Returning"/>
    <s v="P4006"/>
    <s v="Lipstick"/>
    <x v="4"/>
    <s v="BeautyCare"/>
    <n v="2"/>
    <n v="850"/>
    <n v="20"/>
    <n v="1700"/>
    <n v="340"/>
    <n v="1360"/>
    <n v="943.88"/>
    <n v="416.12"/>
    <x v="0"/>
    <s v="Delhi"/>
    <s v="Delhi"/>
    <s v="India"/>
    <s v="Cash on Delivery"/>
    <x v="2"/>
    <s v="Standard"/>
    <x v="0"/>
    <s v="Yes"/>
    <s v="No"/>
  </r>
  <r>
    <x v="7095"/>
    <x v="573"/>
    <s v="CUST10714"/>
    <s v="Customer 714"/>
    <n v="35"/>
    <s v="Returning"/>
    <s v="P1010"/>
    <s v="Bluetooth Speaker"/>
    <x v="0"/>
    <s v="Prime Distributors"/>
    <n v="4"/>
    <n v="3200"/>
    <n v="5"/>
    <n v="12800"/>
    <n v="640"/>
    <n v="12160"/>
    <n v="7959.8"/>
    <n v="4200.2"/>
    <x v="0"/>
    <s v="Nagpur"/>
    <s v="Maharashtra"/>
    <s v="India"/>
    <s v="Net Banking"/>
    <x v="0"/>
    <s v="Standard"/>
    <x v="3"/>
    <s v="No"/>
    <s v="No"/>
  </r>
  <r>
    <x v="7096"/>
    <x v="573"/>
    <s v="CUST11402"/>
    <s v="Customer 1402"/>
    <n v="59"/>
    <s v="Returning"/>
    <s v="P2005"/>
    <s v="Backpack"/>
    <x v="3"/>
    <s v="Metro Supplies"/>
    <n v="2"/>
    <n v="1800"/>
    <n v="0"/>
    <n v="3600"/>
    <n v="0"/>
    <n v="3600"/>
    <n v="2632.7"/>
    <n v="967.3"/>
    <x v="1"/>
    <s v="Delhi"/>
    <s v="Delhi"/>
    <s v="India"/>
    <s v="Cash on Delivery"/>
    <x v="2"/>
    <s v="Standard"/>
    <x v="0"/>
    <s v="No"/>
    <s v="No"/>
  </r>
  <r>
    <x v="7097"/>
    <x v="573"/>
    <s v="CUST10785"/>
    <s v="Customer 785"/>
    <n v="26"/>
    <s v="New"/>
    <s v="P3003"/>
    <s v="Mixer Grinder"/>
    <x v="2"/>
    <s v="Prime Distributors"/>
    <n v="1"/>
    <n v="4800"/>
    <n v="20"/>
    <n v="4800"/>
    <n v="960"/>
    <n v="3840"/>
    <n v="2502.7199999999998"/>
    <n v="1337.28"/>
    <x v="1"/>
    <s v="Bhopal"/>
    <s v="Madhya Pradesh"/>
    <s v="India"/>
    <s v="Wallet"/>
    <x v="0"/>
    <s v="Standard"/>
    <x v="0"/>
    <s v="No"/>
    <s v="No"/>
  </r>
  <r>
    <x v="7098"/>
    <x v="573"/>
    <s v="CUST11541"/>
    <s v="Customer 1541"/>
    <n v="37"/>
    <s v="Loyal"/>
    <s v="P1004"/>
    <s v="Smartwatch"/>
    <x v="0"/>
    <s v="TechSource India"/>
    <n v="3"/>
    <n v="6500"/>
    <n v="15"/>
    <n v="19500"/>
    <n v="2925"/>
    <n v="16575"/>
    <n v="13376.72"/>
    <n v="3198.28"/>
    <x v="2"/>
    <s v="Coimbatore"/>
    <s v="Tamil Nadu"/>
    <s v="India"/>
    <s v="Credit Card"/>
    <x v="1"/>
    <s v="Standard"/>
    <x v="0"/>
    <s v="No"/>
    <s v="No"/>
  </r>
  <r>
    <x v="7099"/>
    <x v="573"/>
    <s v="CUST10648"/>
    <s v="Customer 648"/>
    <n v="35"/>
    <s v="Returning"/>
    <s v="P4006"/>
    <s v="Lipstick"/>
    <x v="4"/>
    <s v="BeautyCare"/>
    <n v="2"/>
    <n v="850"/>
    <n v="0"/>
    <n v="1700"/>
    <n v="0"/>
    <n v="1700"/>
    <n v="1374.14"/>
    <n v="325.86"/>
    <x v="1"/>
    <s v="Guwahati"/>
    <s v="Assam"/>
    <s v="India"/>
    <s v="Credit Card"/>
    <x v="0"/>
    <s v="Standard"/>
    <x v="0"/>
    <s v="No"/>
    <s v="No"/>
  </r>
  <r>
    <x v="7100"/>
    <x v="574"/>
    <s v="CUST11637"/>
    <s v="Customer 1637"/>
    <n v="41"/>
    <s v="New"/>
    <s v="P2007"/>
    <s v="Saree"/>
    <x v="3"/>
    <s v="FashionMart"/>
    <n v="2"/>
    <n v="2600"/>
    <n v="30"/>
    <n v="5200"/>
    <n v="1560"/>
    <n v="3640"/>
    <n v="2728.47"/>
    <n v="911.53"/>
    <x v="1"/>
    <s v="Coimbatore"/>
    <s v="Tamil Nadu"/>
    <s v="India"/>
    <s v="Credit Card"/>
    <x v="1"/>
    <s v="Same Day"/>
    <x v="3"/>
    <s v="No"/>
    <s v="No"/>
  </r>
  <r>
    <x v="7101"/>
    <x v="574"/>
    <s v="CUST11141"/>
    <s v="Customer 1141"/>
    <n v="40"/>
    <s v="Returning"/>
    <s v="P1001"/>
    <s v="Laptop"/>
    <x v="0"/>
    <s v="TechSource India"/>
    <n v="1"/>
    <n v="55000"/>
    <n v="10"/>
    <n v="55000"/>
    <n v="5500"/>
    <n v="49500"/>
    <n v="38678.01"/>
    <n v="10821.99"/>
    <x v="0"/>
    <s v="Ahmedabad"/>
    <s v="Gujarat"/>
    <s v="India"/>
    <s v="Wallet"/>
    <x v="0"/>
    <s v="Standard"/>
    <x v="0"/>
    <s v="No"/>
    <s v="No"/>
  </r>
  <r>
    <x v="7102"/>
    <x v="574"/>
    <s v="CUST11066"/>
    <s v="Customer 1066"/>
    <n v="20"/>
    <s v="New"/>
    <s v="P3002"/>
    <s v="Air Fryer"/>
    <x v="2"/>
    <s v="HomeNeeds"/>
    <n v="1"/>
    <n v="6500"/>
    <n v="15"/>
    <n v="6500"/>
    <n v="975"/>
    <n v="5525"/>
    <n v="4372.33"/>
    <n v="1152.67"/>
    <x v="2"/>
    <s v="Patna"/>
    <s v="Bihar"/>
    <s v="India"/>
    <s v="Net Banking"/>
    <x v="2"/>
    <s v="Standard"/>
    <x v="0"/>
    <s v="No"/>
    <s v="No"/>
  </r>
  <r>
    <x v="7103"/>
    <x v="574"/>
    <s v="CUST10524"/>
    <s v="Customer 524"/>
    <n v="53"/>
    <s v="Loyal"/>
    <s v="P1008"/>
    <s v="Monitor"/>
    <x v="0"/>
    <s v="Global Traders"/>
    <n v="3"/>
    <n v="14500"/>
    <n v="10"/>
    <n v="43500"/>
    <n v="4350"/>
    <n v="39150"/>
    <n v="31849.29"/>
    <n v="7300.71"/>
    <x v="1"/>
    <s v="Hyderabad"/>
    <s v="Telangana"/>
    <s v="India"/>
    <s v="Wallet"/>
    <x v="0"/>
    <s v="Standard"/>
    <x v="0"/>
    <s v="No"/>
    <s v="No"/>
  </r>
  <r>
    <x v="7104"/>
    <x v="574"/>
    <s v="CUST10643"/>
    <s v="Customer 643"/>
    <n v="44"/>
    <s v="Returning"/>
    <s v="P2005"/>
    <s v="Backpack"/>
    <x v="3"/>
    <s v="Metro Supplies"/>
    <n v="3"/>
    <n v="1800"/>
    <n v="15"/>
    <n v="5400"/>
    <n v="810"/>
    <n v="4590"/>
    <n v="2637.89"/>
    <n v="1952.11"/>
    <x v="1"/>
    <s v="Chandigarh"/>
    <s v="Chandigarh"/>
    <s v="India"/>
    <s v="Net Banking"/>
    <x v="1"/>
    <s v="Standard"/>
    <x v="3"/>
    <s v="No"/>
    <s v="No"/>
  </r>
  <r>
    <x v="7105"/>
    <x v="574"/>
    <s v="CUST10623"/>
    <s v="Customer 623"/>
    <n v="56"/>
    <s v="Returning"/>
    <s v="P2008"/>
    <s v="Formal Shirt"/>
    <x v="3"/>
    <s v="Global Traders"/>
    <n v="3"/>
    <n v="1700"/>
    <n v="5"/>
    <n v="5100"/>
    <n v="255"/>
    <n v="4845"/>
    <n v="3769.29"/>
    <n v="1075.71"/>
    <x v="1"/>
    <s v="Visakhapatnam"/>
    <s v="Andhra Pradesh"/>
    <s v="India"/>
    <s v="UPI"/>
    <x v="0"/>
    <s v="Standard"/>
    <x v="4"/>
    <s v="No"/>
    <s v="No"/>
  </r>
  <r>
    <x v="7106"/>
    <x v="574"/>
    <s v="CUST11267"/>
    <s v="Customer 1267"/>
    <n v="44"/>
    <s v="Loyal"/>
    <s v="P4002"/>
    <s v="Moisturizer"/>
    <x v="4"/>
    <s v="BeautyCare"/>
    <n v="2"/>
    <n v="650"/>
    <n v="5"/>
    <n v="1300"/>
    <n v="65"/>
    <n v="1235"/>
    <n v="937.8"/>
    <n v="297.2"/>
    <x v="1"/>
    <s v="Nagpur"/>
    <s v="Maharashtra"/>
    <s v="India"/>
    <s v="UPI"/>
    <x v="0"/>
    <s v="Express"/>
    <x v="0"/>
    <s v="No"/>
    <s v="No"/>
  </r>
  <r>
    <x v="7107"/>
    <x v="574"/>
    <s v="CUST10068"/>
    <s v="Customer 68"/>
    <n v="50"/>
    <s v="Returning"/>
    <s v="P4002"/>
    <s v="Moisturizer"/>
    <x v="4"/>
    <s v="BeautyCare"/>
    <n v="1"/>
    <n v="650"/>
    <n v="10"/>
    <n v="650"/>
    <n v="65"/>
    <n v="585"/>
    <n v="419.92"/>
    <n v="165.08"/>
    <x v="1"/>
    <s v="Hyderabad"/>
    <s v="Telangana"/>
    <s v="India"/>
    <s v="Debit Card"/>
    <x v="1"/>
    <s v="Express"/>
    <x v="0"/>
    <s v="No"/>
    <s v="No"/>
  </r>
  <r>
    <x v="7108"/>
    <x v="574"/>
    <s v="CUST11965"/>
    <s v="Customer 1965"/>
    <n v="28"/>
    <s v="New"/>
    <s v="P5001"/>
    <s v="Notebook Set"/>
    <x v="1"/>
    <s v="Stationery Hub"/>
    <n v="1"/>
    <n v="500"/>
    <n v="15"/>
    <n v="500"/>
    <n v="75"/>
    <n v="425"/>
    <n v="334.95"/>
    <n v="90.05"/>
    <x v="2"/>
    <s v="Delhi"/>
    <s v="Delhi"/>
    <s v="India"/>
    <s v="Debit Card"/>
    <x v="0"/>
    <s v="Same Day"/>
    <x v="0"/>
    <s v="No"/>
    <s v="No"/>
  </r>
  <r>
    <x v="7109"/>
    <x v="574"/>
    <s v="CUST11168"/>
    <s v="Customer 1168"/>
    <n v="59"/>
    <s v="Returning"/>
    <s v="P1008"/>
    <s v="Monitor"/>
    <x v="0"/>
    <s v="Global Traders"/>
    <n v="1"/>
    <n v="14500"/>
    <n v="10"/>
    <n v="14500"/>
    <n v="1450"/>
    <n v="13050"/>
    <n v="8600.36"/>
    <n v="4449.6400000000003"/>
    <x v="1"/>
    <s v="Jaipur"/>
    <s v="Rajasthan"/>
    <s v="India"/>
    <s v="Cash on Delivery"/>
    <x v="2"/>
    <s v="Standard"/>
    <x v="0"/>
    <s v="No"/>
    <s v="No"/>
  </r>
  <r>
    <x v="7110"/>
    <x v="574"/>
    <s v="CUST10133"/>
    <s v="Customer 133"/>
    <n v="29"/>
    <s v="Returning"/>
    <s v="P2006"/>
    <s v="Womens Kurti"/>
    <x v="3"/>
    <s v="FashionMart"/>
    <n v="2"/>
    <n v="1400"/>
    <n v="20"/>
    <n v="2800"/>
    <n v="560"/>
    <n v="2240"/>
    <n v="1831.5"/>
    <n v="408.5"/>
    <x v="1"/>
    <s v="Lucknow"/>
    <s v="Uttar Pradesh"/>
    <s v="India"/>
    <s v="Wallet"/>
    <x v="2"/>
    <s v="Standard"/>
    <x v="0"/>
    <s v="No"/>
    <s v="No"/>
  </r>
  <r>
    <x v="7111"/>
    <x v="574"/>
    <s v="CUST11862"/>
    <s v="Customer 1862"/>
    <n v="37"/>
    <s v="New"/>
    <s v="P4004"/>
    <s v="Shampoo"/>
    <x v="4"/>
    <s v="BeautyCare"/>
    <n v="1"/>
    <n v="550"/>
    <n v="20"/>
    <n v="550"/>
    <n v="110"/>
    <n v="440"/>
    <n v="260.81"/>
    <n v="179.19"/>
    <x v="1"/>
    <s v="Mumbai"/>
    <s v="Maharashtra"/>
    <s v="India"/>
    <s v="Wallet"/>
    <x v="0"/>
    <s v="Standard"/>
    <x v="1"/>
    <s v="No"/>
    <s v="No"/>
  </r>
  <r>
    <x v="7112"/>
    <x v="575"/>
    <s v="CUST10255"/>
    <s v="Customer 255"/>
    <n v="42"/>
    <s v="Returning"/>
    <s v="P3001"/>
    <s v="Coffee Maker"/>
    <x v="2"/>
    <s v="HomeNeeds"/>
    <n v="2"/>
    <n v="4200"/>
    <n v="5"/>
    <n v="8400"/>
    <n v="420"/>
    <n v="7980"/>
    <n v="5983.98"/>
    <n v="1996.02"/>
    <x v="2"/>
    <s v="Indore"/>
    <s v="Madhya Pradesh"/>
    <s v="India"/>
    <s v="Credit Card"/>
    <x v="1"/>
    <s v="Express"/>
    <x v="0"/>
    <s v="No"/>
    <s v="No"/>
  </r>
  <r>
    <x v="7113"/>
    <x v="575"/>
    <s v="CUST12170"/>
    <s v="Customer 2170"/>
    <n v="43"/>
    <s v="New"/>
    <s v="P1005"/>
    <s v="Tablet"/>
    <x v="0"/>
    <s v="RetailHub"/>
    <n v="1"/>
    <n v="18000"/>
    <n v="25"/>
    <n v="18000"/>
    <n v="4500"/>
    <n v="13500"/>
    <n v="7912.77"/>
    <n v="5587.23"/>
    <x v="0"/>
    <s v="Pune"/>
    <s v="Maharashtra"/>
    <s v="India"/>
    <s v="Cash on Delivery"/>
    <x v="0"/>
    <s v="Express"/>
    <x v="0"/>
    <s v="No"/>
    <s v="Yes"/>
  </r>
  <r>
    <x v="7114"/>
    <x v="575"/>
    <s v="CUST11497"/>
    <s v="Customer 1497"/>
    <n v="52"/>
    <s v="Returning"/>
    <s v="P1002"/>
    <s v="Smartphone"/>
    <x v="0"/>
    <s v="Global Traders"/>
    <n v="4"/>
    <n v="28000"/>
    <n v="10"/>
    <n v="112000"/>
    <n v="11200"/>
    <n v="100800"/>
    <n v="60160.3"/>
    <n v="40639.699999999997"/>
    <x v="2"/>
    <s v="Patna"/>
    <s v="Bihar"/>
    <s v="India"/>
    <s v="Credit Card"/>
    <x v="1"/>
    <s v="Standard"/>
    <x v="0"/>
    <s v="Yes"/>
    <s v="No"/>
  </r>
  <r>
    <x v="7115"/>
    <x v="575"/>
    <s v="CUST10759"/>
    <s v="Customer 759"/>
    <n v="37"/>
    <s v="Returning"/>
    <s v="P1001"/>
    <s v="Laptop"/>
    <x v="0"/>
    <s v="TechSource India"/>
    <n v="2"/>
    <n v="55000"/>
    <n v="5"/>
    <n v="110000"/>
    <n v="5500"/>
    <n v="104500"/>
    <n v="69654.14"/>
    <n v="34845.86"/>
    <x v="2"/>
    <s v="Jaipur"/>
    <s v="Rajasthan"/>
    <s v="India"/>
    <s v="Net Banking"/>
    <x v="1"/>
    <s v="Express"/>
    <x v="0"/>
    <s v="No"/>
    <s v="No"/>
  </r>
  <r>
    <x v="7116"/>
    <x v="575"/>
    <s v="CUST10300"/>
    <s v="Customer 300"/>
    <n v="39"/>
    <s v="Returning"/>
    <s v="P3003"/>
    <s v="Mixer Grinder"/>
    <x v="2"/>
    <s v="Prime Distributors"/>
    <n v="1"/>
    <n v="4800"/>
    <n v="0"/>
    <n v="4800"/>
    <n v="0"/>
    <n v="4800"/>
    <n v="3753.2"/>
    <n v="1046.8"/>
    <x v="1"/>
    <s v="Chennai"/>
    <s v="Tamil Nadu"/>
    <s v="India"/>
    <s v="Wallet"/>
    <x v="0"/>
    <s v="Standard"/>
    <x v="3"/>
    <s v="No"/>
    <s v="No"/>
  </r>
  <r>
    <x v="7117"/>
    <x v="575"/>
    <s v="CUST12328"/>
    <s v="Customer 2328"/>
    <n v="22"/>
    <s v="New"/>
    <s v="P5001"/>
    <s v="Notebook Set"/>
    <x v="1"/>
    <s v="Stationery Hub"/>
    <n v="1"/>
    <n v="500"/>
    <n v="10"/>
    <n v="500"/>
    <n v="50"/>
    <n v="450"/>
    <n v="318.38"/>
    <n v="131.62"/>
    <x v="2"/>
    <s v="Surat"/>
    <s v="Gujarat"/>
    <s v="India"/>
    <s v="Net Banking"/>
    <x v="0"/>
    <s v="Express"/>
    <x v="0"/>
    <s v="No"/>
    <s v="No"/>
  </r>
  <r>
    <x v="7118"/>
    <x v="575"/>
    <s v="CUST11258"/>
    <s v="Customer 1258"/>
    <n v="50"/>
    <s v="Returning"/>
    <s v="P3001"/>
    <s v="Coffee Maker"/>
    <x v="2"/>
    <s v="HomeNeeds"/>
    <n v="2"/>
    <n v="4200"/>
    <n v="20"/>
    <n v="8400"/>
    <n v="1680"/>
    <n v="6720"/>
    <n v="4501.6099999999997"/>
    <n v="2218.39"/>
    <x v="2"/>
    <s v="Coimbatore"/>
    <s v="Tamil Nadu"/>
    <s v="India"/>
    <s v="Net Banking"/>
    <x v="2"/>
    <s v="Standard"/>
    <x v="0"/>
    <s v="No"/>
    <s v="No"/>
  </r>
  <r>
    <x v="7119"/>
    <x v="576"/>
    <s v="CUST10424"/>
    <s v="Customer 424"/>
    <n v="39"/>
    <s v="Returning"/>
    <s v="P3006"/>
    <s v="Water Bottle"/>
    <x v="2"/>
    <s v="Metro Supplies"/>
    <n v="1"/>
    <n v="700"/>
    <n v="20"/>
    <n v="700"/>
    <n v="140"/>
    <n v="560"/>
    <n v="357.77"/>
    <n v="202.23"/>
    <x v="2"/>
    <s v="Indore"/>
    <s v="Madhya Pradesh"/>
    <s v="India"/>
    <s v="Wallet"/>
    <x v="0"/>
    <s v="Standard"/>
    <x v="0"/>
    <s v="No"/>
    <s v="No"/>
  </r>
  <r>
    <x v="7120"/>
    <x v="576"/>
    <s v="CUST11281"/>
    <s v="Customer 1281"/>
    <n v="34"/>
    <s v="New"/>
    <s v="P4003"/>
    <s v="Sunscreen"/>
    <x v="4"/>
    <s v="BeautyCare"/>
    <n v="2"/>
    <n v="700"/>
    <n v="10"/>
    <n v="1400"/>
    <n v="140"/>
    <n v="1260"/>
    <n v="1011.06"/>
    <n v="248.94"/>
    <x v="1"/>
    <s v="Delhi"/>
    <s v="Delhi"/>
    <s v="India"/>
    <s v="Credit Card"/>
    <x v="0"/>
    <s v="Same Day"/>
    <x v="0"/>
    <s v="No"/>
    <s v="No"/>
  </r>
  <r>
    <x v="7121"/>
    <x v="576"/>
    <s v="CUST11553"/>
    <s v="Customer 1553"/>
    <n v="26"/>
    <s v="New"/>
    <s v="P3002"/>
    <s v="Air Fryer"/>
    <x v="2"/>
    <s v="HomeNeeds"/>
    <n v="1"/>
    <n v="6500"/>
    <n v="10"/>
    <n v="6500"/>
    <n v="650"/>
    <n v="5850"/>
    <n v="3660.33"/>
    <n v="2189.67"/>
    <x v="0"/>
    <s v="Chandigarh"/>
    <s v="Chandigarh"/>
    <s v="India"/>
    <s v="UPI"/>
    <x v="0"/>
    <s v="Standard"/>
    <x v="0"/>
    <s v="No"/>
    <s v="No"/>
  </r>
  <r>
    <x v="7122"/>
    <x v="576"/>
    <s v="CUST11611"/>
    <s v="Customer 1611"/>
    <n v="46"/>
    <s v="Loyal"/>
    <s v="P4002"/>
    <s v="Moisturizer"/>
    <x v="4"/>
    <s v="BeautyCare"/>
    <n v="2"/>
    <n v="650"/>
    <n v="15"/>
    <n v="1300"/>
    <n v="195"/>
    <n v="1105"/>
    <n v="894.7"/>
    <n v="210.3"/>
    <x v="1"/>
    <s v="Chennai"/>
    <s v="Tamil Nadu"/>
    <s v="India"/>
    <s v="Net Banking"/>
    <x v="1"/>
    <s v="Same Day"/>
    <x v="2"/>
    <s v="No"/>
    <s v="No"/>
  </r>
  <r>
    <x v="7123"/>
    <x v="576"/>
    <s v="CUST10860"/>
    <s v="Customer 860"/>
    <n v="47"/>
    <s v="Returning"/>
    <s v="P3003"/>
    <s v="Mixer Grinder"/>
    <x v="2"/>
    <s v="Prime Distributors"/>
    <n v="6"/>
    <n v="4800"/>
    <n v="15"/>
    <n v="28800"/>
    <n v="4320"/>
    <n v="24480"/>
    <n v="14389.44"/>
    <n v="10090.56"/>
    <x v="2"/>
    <s v="Bengaluru"/>
    <s v="Karnataka"/>
    <s v="India"/>
    <s v="UPI"/>
    <x v="2"/>
    <s v="Standard"/>
    <x v="0"/>
    <s v="No"/>
    <s v="No"/>
  </r>
  <r>
    <x v="7124"/>
    <x v="576"/>
    <s v="CUST12448"/>
    <s v="Customer 2448"/>
    <n v="50"/>
    <s v="Returning"/>
    <s v="P5005"/>
    <s v="Desk Organizer"/>
    <x v="1"/>
    <s v="Stationery Hub"/>
    <n v="2"/>
    <n v="600"/>
    <n v="20"/>
    <n v="1200"/>
    <n v="240"/>
    <n v="960"/>
    <n v="747.83"/>
    <n v="212.17"/>
    <x v="1"/>
    <s v="Coimbatore"/>
    <s v="Tamil Nadu"/>
    <s v="India"/>
    <s v="UPI"/>
    <x v="0"/>
    <s v="Standard"/>
    <x v="0"/>
    <s v="No"/>
    <s v="No"/>
  </r>
  <r>
    <x v="7125"/>
    <x v="576"/>
    <s v="CUST10869"/>
    <s v="Customer 869"/>
    <n v="58"/>
    <s v="Returning"/>
    <s v="P1010"/>
    <s v="Bluetooth Speaker"/>
    <x v="0"/>
    <s v="Prime Distributors"/>
    <n v="2"/>
    <n v="3200"/>
    <n v="25"/>
    <n v="6400"/>
    <n v="1600"/>
    <n v="4800"/>
    <n v="3241.42"/>
    <n v="1558.58"/>
    <x v="1"/>
    <s v="Bhubaneswar"/>
    <s v="Odisha"/>
    <s v="India"/>
    <s v="Net Banking"/>
    <x v="0"/>
    <s v="Express"/>
    <x v="0"/>
    <s v="No"/>
    <s v="No"/>
  </r>
  <r>
    <x v="7126"/>
    <x v="576"/>
    <s v="CUST11518"/>
    <s v="Customer 1518"/>
    <n v="40"/>
    <s v="New"/>
    <s v="P3003"/>
    <s v="Mixer Grinder"/>
    <x v="2"/>
    <s v="Prime Distributors"/>
    <n v="1"/>
    <n v="4800"/>
    <n v="0"/>
    <n v="4800"/>
    <n v="0"/>
    <n v="4800"/>
    <n v="3245.97"/>
    <n v="1554.03"/>
    <x v="1"/>
    <s v="Indore"/>
    <s v="Madhya Pradesh"/>
    <s v="India"/>
    <s v="UPI"/>
    <x v="0"/>
    <s v="Express"/>
    <x v="0"/>
    <s v="Yes"/>
    <s v="No"/>
  </r>
  <r>
    <x v="7127"/>
    <x v="576"/>
    <s v="CUST11694"/>
    <s v="Customer 1694"/>
    <n v="34"/>
    <s v="Returning"/>
    <s v="P1010"/>
    <s v="Bluetooth Speaker"/>
    <x v="0"/>
    <s v="Prime Distributors"/>
    <n v="1"/>
    <n v="3200"/>
    <n v="5"/>
    <n v="3200"/>
    <n v="160"/>
    <n v="3040"/>
    <n v="1944.37"/>
    <n v="1095.6300000000001"/>
    <x v="2"/>
    <s v="Kolkata"/>
    <s v="West Bengal"/>
    <s v="India"/>
    <s v="Wallet"/>
    <x v="2"/>
    <s v="Standard"/>
    <x v="0"/>
    <s v="No"/>
    <s v="No"/>
  </r>
  <r>
    <x v="7128"/>
    <x v="576"/>
    <s v="CUST10350"/>
    <s v="Customer 350"/>
    <n v="53"/>
    <s v="Returning"/>
    <s v="P5001"/>
    <s v="Notebook Set"/>
    <x v="1"/>
    <s v="Stationery Hub"/>
    <n v="1"/>
    <n v="500"/>
    <n v="5"/>
    <n v="500"/>
    <n v="25"/>
    <n v="475"/>
    <n v="309.02999999999997"/>
    <n v="165.97"/>
    <x v="1"/>
    <s v="Mumbai"/>
    <s v="Maharashtra"/>
    <s v="India"/>
    <s v="Cash on Delivery"/>
    <x v="2"/>
    <s v="Express"/>
    <x v="0"/>
    <s v="No"/>
    <s v="No"/>
  </r>
  <r>
    <x v="7129"/>
    <x v="576"/>
    <s v="CUST10114"/>
    <s v="Customer 114"/>
    <n v="41"/>
    <s v="New"/>
    <s v="P2007"/>
    <s v="Saree"/>
    <x v="3"/>
    <s v="FashionMart"/>
    <n v="1"/>
    <n v="2600"/>
    <n v="20"/>
    <n v="2600"/>
    <n v="520"/>
    <n v="2080"/>
    <n v="1446.34"/>
    <n v="633.66"/>
    <x v="0"/>
    <s v="Lucknow"/>
    <s v="Uttar Pradesh"/>
    <s v="India"/>
    <s v="Cash on Delivery"/>
    <x v="1"/>
    <s v="Standard"/>
    <x v="4"/>
    <s v="No"/>
    <s v="No"/>
  </r>
  <r>
    <x v="7130"/>
    <x v="577"/>
    <s v="CUST10472"/>
    <s v="Customer 472"/>
    <n v="27"/>
    <s v="Returning"/>
    <s v="P3006"/>
    <s v="Water Bottle"/>
    <x v="2"/>
    <s v="Metro Supplies"/>
    <n v="1"/>
    <n v="700"/>
    <n v="20"/>
    <n v="700"/>
    <n v="140"/>
    <n v="560"/>
    <n v="349.21"/>
    <n v="210.79"/>
    <x v="1"/>
    <s v="Guwahati"/>
    <s v="Assam"/>
    <s v="India"/>
    <s v="Cash on Delivery"/>
    <x v="2"/>
    <s v="Standard"/>
    <x v="1"/>
    <s v="Yes"/>
    <s v="No"/>
  </r>
  <r>
    <x v="7131"/>
    <x v="577"/>
    <s v="CUST10475"/>
    <s v="Customer 475"/>
    <n v="57"/>
    <s v="Returning"/>
    <s v="P4005"/>
    <s v="Perfume"/>
    <x v="4"/>
    <s v="BeautyCare"/>
    <n v="1"/>
    <n v="1800"/>
    <n v="10"/>
    <n v="1800"/>
    <n v="180"/>
    <n v="1620"/>
    <n v="1203.32"/>
    <n v="416.68"/>
    <x v="2"/>
    <s v="Patna"/>
    <s v="Bihar"/>
    <s v="India"/>
    <s v="Cash on Delivery"/>
    <x v="0"/>
    <s v="Standard"/>
    <x v="0"/>
    <s v="No"/>
    <s v="No"/>
  </r>
  <r>
    <x v="7132"/>
    <x v="577"/>
    <s v="CUST12428"/>
    <s v="Customer 2428"/>
    <n v="20"/>
    <s v="Loyal"/>
    <s v="P5005"/>
    <s v="Desk Organizer"/>
    <x v="1"/>
    <s v="Stationery Hub"/>
    <n v="3"/>
    <n v="600"/>
    <n v="5"/>
    <n v="1800"/>
    <n v="90"/>
    <n v="1710"/>
    <n v="1276.72"/>
    <n v="433.28"/>
    <x v="0"/>
    <s v="Indore"/>
    <s v="Madhya Pradesh"/>
    <s v="India"/>
    <s v="UPI"/>
    <x v="1"/>
    <s v="Standard"/>
    <x v="2"/>
    <s v="No"/>
    <s v="No"/>
  </r>
  <r>
    <x v="7133"/>
    <x v="577"/>
    <s v="CUST10526"/>
    <s v="Customer 526"/>
    <n v="23"/>
    <s v="Loyal"/>
    <s v="P5005"/>
    <s v="Desk Organizer"/>
    <x v="1"/>
    <s v="Stationery Hub"/>
    <n v="2"/>
    <n v="600"/>
    <n v="10"/>
    <n v="1200"/>
    <n v="120"/>
    <n v="1080"/>
    <n v="786.33"/>
    <n v="293.67"/>
    <x v="1"/>
    <s v="Bhopal"/>
    <s v="Madhya Pradesh"/>
    <s v="India"/>
    <s v="UPI"/>
    <x v="2"/>
    <s v="Standard"/>
    <x v="0"/>
    <s v="No"/>
    <s v="No"/>
  </r>
  <r>
    <x v="7134"/>
    <x v="577"/>
    <s v="CUST10261"/>
    <s v="Customer 261"/>
    <n v="39"/>
    <s v="Returning"/>
    <s v="P1010"/>
    <s v="Bluetooth Speaker"/>
    <x v="0"/>
    <s v="Prime Distributors"/>
    <n v="2"/>
    <n v="3200"/>
    <n v="0"/>
    <n v="6400"/>
    <n v="0"/>
    <n v="6400"/>
    <n v="4652.78"/>
    <n v="1747.22"/>
    <x v="0"/>
    <s v="Surat"/>
    <s v="Gujarat"/>
    <s v="India"/>
    <s v="Wallet"/>
    <x v="2"/>
    <s v="Standard"/>
    <x v="0"/>
    <s v="No"/>
    <s v="No"/>
  </r>
  <r>
    <x v="7135"/>
    <x v="577"/>
    <s v="CUST12358"/>
    <s v="Customer 2358"/>
    <n v="51"/>
    <s v="New"/>
    <s v="P4006"/>
    <s v="Lipstick"/>
    <x v="4"/>
    <s v="BeautyCare"/>
    <n v="5"/>
    <n v="850"/>
    <n v="25"/>
    <n v="4250"/>
    <n v="1062.5"/>
    <n v="3187.5"/>
    <n v="2224.73"/>
    <n v="962.77"/>
    <x v="1"/>
    <s v="Surat"/>
    <s v="Gujarat"/>
    <s v="India"/>
    <s v="UPI"/>
    <x v="0"/>
    <s v="Standard"/>
    <x v="0"/>
    <s v="No"/>
    <s v="No"/>
  </r>
  <r>
    <x v="7136"/>
    <x v="577"/>
    <s v="CUST10200"/>
    <s v="Customer 200"/>
    <n v="41"/>
    <s v="Returning"/>
    <s v="P5005"/>
    <s v="Desk Organizer"/>
    <x v="1"/>
    <s v="Stationery Hub"/>
    <n v="2"/>
    <n v="600"/>
    <n v="30"/>
    <n v="1200"/>
    <n v="360"/>
    <n v="840"/>
    <n v="499.25"/>
    <n v="340.75"/>
    <x v="2"/>
    <s v="Nagpur"/>
    <s v="Maharashtra"/>
    <s v="India"/>
    <s v="Cash on Delivery"/>
    <x v="2"/>
    <s v="Same Day"/>
    <x v="2"/>
    <s v="No"/>
    <s v="No"/>
  </r>
  <r>
    <x v="7137"/>
    <x v="577"/>
    <s v="CUST12490"/>
    <s v="Customer 2490"/>
    <n v="29"/>
    <s v="New"/>
    <s v="P2008"/>
    <s v="Formal Shirt"/>
    <x v="3"/>
    <s v="Global Traders"/>
    <n v="6"/>
    <n v="1700"/>
    <n v="20"/>
    <n v="10200"/>
    <n v="2040"/>
    <n v="8160"/>
    <n v="6443.34"/>
    <n v="1716.66"/>
    <x v="0"/>
    <s v="Delhi"/>
    <s v="Delhi"/>
    <s v="India"/>
    <s v="Wallet"/>
    <x v="1"/>
    <s v="Standard"/>
    <x v="0"/>
    <s v="No"/>
    <s v="No"/>
  </r>
  <r>
    <x v="7138"/>
    <x v="577"/>
    <s v="CUST10184"/>
    <s v="Customer 184"/>
    <n v="32"/>
    <s v="Returning"/>
    <s v="P5005"/>
    <s v="Desk Organizer"/>
    <x v="1"/>
    <s v="Stationery Hub"/>
    <n v="1"/>
    <n v="600"/>
    <n v="30"/>
    <n v="600"/>
    <n v="180"/>
    <n v="420"/>
    <n v="310.24"/>
    <n v="109.76"/>
    <x v="1"/>
    <s v="Chandigarh"/>
    <s v="Chandigarh"/>
    <s v="India"/>
    <s v="Cash on Delivery"/>
    <x v="1"/>
    <s v="Standard"/>
    <x v="0"/>
    <s v="Yes"/>
    <s v="No"/>
  </r>
  <r>
    <x v="7139"/>
    <x v="577"/>
    <s v="CUST12186"/>
    <s v="Customer 2186"/>
    <n v="50"/>
    <s v="New"/>
    <s v="P2004"/>
    <s v="Jacket"/>
    <x v="3"/>
    <s v="Global Traders"/>
    <n v="3"/>
    <n v="3500"/>
    <n v="0"/>
    <n v="10500"/>
    <n v="0"/>
    <n v="10500"/>
    <n v="7537.23"/>
    <n v="2962.77"/>
    <x v="1"/>
    <s v="Chandigarh"/>
    <s v="Chandigarh"/>
    <s v="India"/>
    <s v="UPI"/>
    <x v="2"/>
    <s v="Express"/>
    <x v="1"/>
    <s v="No"/>
    <s v="No"/>
  </r>
  <r>
    <x v="7140"/>
    <x v="577"/>
    <s v="CUST11808"/>
    <s v="Customer 1808"/>
    <n v="56"/>
    <s v="Returning"/>
    <s v="P5005"/>
    <s v="Desk Organizer"/>
    <x v="1"/>
    <s v="Stationery Hub"/>
    <n v="3"/>
    <n v="600"/>
    <n v="20"/>
    <n v="1800"/>
    <n v="360"/>
    <n v="1440"/>
    <n v="909.26"/>
    <n v="530.74"/>
    <x v="0"/>
    <s v="Chennai"/>
    <s v="Tamil Nadu"/>
    <s v="India"/>
    <s v="Credit Card"/>
    <x v="1"/>
    <s v="Standard"/>
    <x v="1"/>
    <s v="No"/>
    <s v="No"/>
  </r>
  <r>
    <x v="7141"/>
    <x v="577"/>
    <s v="CUST10837"/>
    <s v="Customer 837"/>
    <n v="23"/>
    <s v="New"/>
    <s v="P4003"/>
    <s v="Sunscreen"/>
    <x v="4"/>
    <s v="BeautyCare"/>
    <n v="4"/>
    <n v="700"/>
    <n v="0"/>
    <n v="2800"/>
    <n v="0"/>
    <n v="2800"/>
    <n v="2008.32"/>
    <n v="791.68"/>
    <x v="1"/>
    <s v="Jaipur"/>
    <s v="Rajasthan"/>
    <s v="India"/>
    <s v="Net Banking"/>
    <x v="0"/>
    <s v="Standard"/>
    <x v="0"/>
    <s v="No"/>
    <s v="No"/>
  </r>
  <r>
    <x v="7142"/>
    <x v="577"/>
    <s v="CUST11866"/>
    <s v="Customer 1866"/>
    <n v="39"/>
    <s v="Returning"/>
    <s v="P1001"/>
    <s v="Laptop"/>
    <x v="0"/>
    <s v="TechSource India"/>
    <n v="1"/>
    <n v="55000"/>
    <n v="15"/>
    <n v="55000"/>
    <n v="8250"/>
    <n v="46750"/>
    <n v="29220.62"/>
    <n v="17529.38"/>
    <x v="1"/>
    <s v="Visakhapatnam"/>
    <s v="Andhra Pradesh"/>
    <s v="India"/>
    <s v="Credit Card"/>
    <x v="2"/>
    <s v="Standard"/>
    <x v="0"/>
    <s v="No"/>
    <s v="No"/>
  </r>
  <r>
    <x v="7143"/>
    <x v="577"/>
    <s v="CUST11671"/>
    <s v="Customer 1671"/>
    <n v="37"/>
    <s v="Returning"/>
    <s v="P3004"/>
    <s v="Cookware Set"/>
    <x v="2"/>
    <s v="HomeNeeds"/>
    <n v="2"/>
    <n v="3500"/>
    <n v="0"/>
    <n v="7000"/>
    <n v="0"/>
    <n v="7000"/>
    <n v="5098.49"/>
    <n v="1901.51"/>
    <x v="1"/>
    <s v="Delhi"/>
    <s v="Delhi"/>
    <s v="India"/>
    <s v="Cash on Delivery"/>
    <x v="0"/>
    <s v="Standard"/>
    <x v="3"/>
    <s v="No"/>
    <s v="No"/>
  </r>
  <r>
    <x v="7144"/>
    <x v="577"/>
    <s v="CUST11123"/>
    <s v="Customer 1123"/>
    <n v="60"/>
    <s v="Returning"/>
    <s v="P2005"/>
    <s v="Backpack"/>
    <x v="3"/>
    <s v="Metro Supplies"/>
    <n v="3"/>
    <n v="1800"/>
    <n v="15"/>
    <n v="5400"/>
    <n v="810"/>
    <n v="4590"/>
    <n v="3317.41"/>
    <n v="1272.5899999999999"/>
    <x v="1"/>
    <s v="Delhi"/>
    <s v="Delhi"/>
    <s v="India"/>
    <s v="Wallet"/>
    <x v="2"/>
    <s v="Standard"/>
    <x v="0"/>
    <s v="No"/>
    <s v="No"/>
  </r>
  <r>
    <x v="7145"/>
    <x v="577"/>
    <s v="CUST11194"/>
    <s v="Customer 1194"/>
    <n v="60"/>
    <s v="New"/>
    <s v="P1004"/>
    <s v="Smartwatch"/>
    <x v="0"/>
    <s v="TechSource India"/>
    <n v="3"/>
    <n v="6500"/>
    <n v="0"/>
    <n v="19500"/>
    <n v="0"/>
    <n v="19500"/>
    <n v="12973.47"/>
    <n v="6526.53"/>
    <x v="1"/>
    <s v="Ahmedabad"/>
    <s v="Gujarat"/>
    <s v="India"/>
    <s v="UPI"/>
    <x v="2"/>
    <s v="Standard"/>
    <x v="0"/>
    <s v="No"/>
    <s v="No"/>
  </r>
  <r>
    <x v="7146"/>
    <x v="577"/>
    <s v="CUST10623"/>
    <s v="Customer 623"/>
    <n v="20"/>
    <s v="New"/>
    <s v="P1005"/>
    <s v="Tablet"/>
    <x v="0"/>
    <s v="RetailHub"/>
    <n v="1"/>
    <n v="18000"/>
    <n v="5"/>
    <n v="18000"/>
    <n v="900"/>
    <n v="17100"/>
    <n v="13373.05"/>
    <n v="3726.95"/>
    <x v="1"/>
    <s v="Mumbai"/>
    <s v="Maharashtra"/>
    <s v="India"/>
    <s v="Debit Card"/>
    <x v="2"/>
    <s v="Standard"/>
    <x v="0"/>
    <s v="No"/>
    <s v="No"/>
  </r>
  <r>
    <x v="7147"/>
    <x v="578"/>
    <s v="CUST10509"/>
    <s v="Customer 509"/>
    <n v="30"/>
    <s v="New"/>
    <s v="P2002"/>
    <s v="Jeans"/>
    <x v="3"/>
    <s v="FashionMart"/>
    <n v="4"/>
    <n v="2200"/>
    <n v="15"/>
    <n v="8800"/>
    <n v="1320"/>
    <n v="7480"/>
    <n v="4545.29"/>
    <n v="2934.71"/>
    <x v="1"/>
    <s v="Delhi"/>
    <s v="Delhi"/>
    <s v="India"/>
    <s v="Debit Card"/>
    <x v="1"/>
    <s v="Standard"/>
    <x v="0"/>
    <s v="No"/>
    <s v="No"/>
  </r>
  <r>
    <x v="7148"/>
    <x v="578"/>
    <s v="CUST11473"/>
    <s v="Customer 1473"/>
    <n v="49"/>
    <s v="Returning"/>
    <s v="P4006"/>
    <s v="Lipstick"/>
    <x v="4"/>
    <s v="BeautyCare"/>
    <n v="4"/>
    <n v="850"/>
    <n v="10"/>
    <n v="3400"/>
    <n v="340"/>
    <n v="3060"/>
    <n v="1715.81"/>
    <n v="1344.19"/>
    <x v="2"/>
    <s v="Pune"/>
    <s v="Maharashtra"/>
    <s v="India"/>
    <s v="Debit Card"/>
    <x v="0"/>
    <s v="Standard"/>
    <x v="0"/>
    <s v="No"/>
    <s v="No"/>
  </r>
  <r>
    <x v="7149"/>
    <x v="578"/>
    <s v="CUST10087"/>
    <s v="Customer 87"/>
    <n v="27"/>
    <s v="Returning"/>
    <s v="P1001"/>
    <s v="Laptop"/>
    <x v="0"/>
    <s v="TechSource India"/>
    <n v="2"/>
    <n v="55000"/>
    <n v="10"/>
    <n v="110000"/>
    <n v="11000"/>
    <n v="99000"/>
    <n v="67235.31"/>
    <n v="31764.69"/>
    <x v="1"/>
    <s v="Guwahati"/>
    <s v="Assam"/>
    <s v="India"/>
    <s v="Wallet"/>
    <x v="2"/>
    <s v="Standard"/>
    <x v="1"/>
    <s v="No"/>
    <s v="Yes"/>
  </r>
  <r>
    <x v="7150"/>
    <x v="578"/>
    <s v="CUST11126"/>
    <s v="Customer 1126"/>
    <n v="36"/>
    <s v="New"/>
    <s v="P2001"/>
    <s v="Running Shoes"/>
    <x v="3"/>
    <s v="FashionMart"/>
    <n v="2"/>
    <n v="3200"/>
    <n v="15"/>
    <n v="6400"/>
    <n v="960"/>
    <n v="5440"/>
    <n v="3279.8"/>
    <n v="2160.1999999999998"/>
    <x v="1"/>
    <s v="Bhubaneswar"/>
    <s v="Odisha"/>
    <s v="India"/>
    <s v="Cash on Delivery"/>
    <x v="1"/>
    <s v="Express"/>
    <x v="0"/>
    <s v="No"/>
    <s v="No"/>
  </r>
  <r>
    <x v="7151"/>
    <x v="578"/>
    <s v="CUST10106"/>
    <s v="Customer 106"/>
    <n v="24"/>
    <s v="New"/>
    <s v="P2007"/>
    <s v="Saree"/>
    <x v="3"/>
    <s v="FashionMart"/>
    <n v="2"/>
    <n v="2600"/>
    <n v="15"/>
    <n v="5200"/>
    <n v="780"/>
    <n v="4420"/>
    <n v="2804.65"/>
    <n v="1615.35"/>
    <x v="1"/>
    <s v="Indore"/>
    <s v="Madhya Pradesh"/>
    <s v="India"/>
    <s v="Debit Card"/>
    <x v="1"/>
    <s v="Standard"/>
    <x v="0"/>
    <s v="No"/>
    <s v="No"/>
  </r>
  <r>
    <x v="7152"/>
    <x v="578"/>
    <s v="CUST11068"/>
    <s v="Customer 1068"/>
    <n v="59"/>
    <s v="New"/>
    <s v="P2003"/>
    <s v="T-Shirt"/>
    <x v="3"/>
    <s v="RetailHub"/>
    <n v="1"/>
    <n v="900"/>
    <n v="15"/>
    <n v="900"/>
    <n v="135"/>
    <n v="765"/>
    <n v="532.61"/>
    <n v="232.39"/>
    <x v="1"/>
    <s v="Surat"/>
    <s v="Gujarat"/>
    <s v="India"/>
    <s v="Cash on Delivery"/>
    <x v="0"/>
    <s v="Standard"/>
    <x v="1"/>
    <s v="No"/>
    <s v="No"/>
  </r>
  <r>
    <x v="7153"/>
    <x v="578"/>
    <s v="CUST11695"/>
    <s v="Customer 1695"/>
    <n v="44"/>
    <s v="Returning"/>
    <s v="P1010"/>
    <s v="Bluetooth Speaker"/>
    <x v="0"/>
    <s v="Prime Distributors"/>
    <n v="2"/>
    <n v="3200"/>
    <n v="20"/>
    <n v="6400"/>
    <n v="1280"/>
    <n v="5120"/>
    <n v="3074.16"/>
    <n v="2045.84"/>
    <x v="1"/>
    <s v="Chandigarh"/>
    <s v="Chandigarh"/>
    <s v="India"/>
    <s v="UPI"/>
    <x v="0"/>
    <s v="Standard"/>
    <x v="0"/>
    <s v="No"/>
    <s v="No"/>
  </r>
  <r>
    <x v="7154"/>
    <x v="578"/>
    <s v="CUST10223"/>
    <s v="Customer 223"/>
    <n v="49"/>
    <s v="Returning"/>
    <s v="P4006"/>
    <s v="Lipstick"/>
    <x v="4"/>
    <s v="BeautyCare"/>
    <n v="2"/>
    <n v="850"/>
    <n v="25"/>
    <n v="1700"/>
    <n v="425"/>
    <n v="1275"/>
    <n v="885"/>
    <n v="390"/>
    <x v="0"/>
    <s v="Bhopal"/>
    <s v="Madhya Pradesh"/>
    <s v="India"/>
    <s v="Net Banking"/>
    <x v="0"/>
    <s v="Express"/>
    <x v="0"/>
    <s v="No"/>
    <s v="No"/>
  </r>
  <r>
    <x v="7155"/>
    <x v="579"/>
    <s v="CUST12377"/>
    <s v="Customer 2377"/>
    <n v="53"/>
    <s v="New"/>
    <s v="P4005"/>
    <s v="Perfume"/>
    <x v="4"/>
    <s v="BeautyCare"/>
    <n v="1"/>
    <n v="1800"/>
    <n v="25"/>
    <n v="1800"/>
    <n v="450"/>
    <n v="1350"/>
    <n v="829.26"/>
    <n v="520.74"/>
    <x v="2"/>
    <s v="Hyderabad"/>
    <s v="Telangana"/>
    <s v="India"/>
    <s v="Debit Card"/>
    <x v="2"/>
    <s v="Standard"/>
    <x v="0"/>
    <s v="No"/>
    <s v="No"/>
  </r>
  <r>
    <x v="7156"/>
    <x v="579"/>
    <s v="CUST12070"/>
    <s v="Customer 2070"/>
    <n v="47"/>
    <s v="Loyal"/>
    <s v="P1003"/>
    <s v="Headphones"/>
    <x v="0"/>
    <s v="Metro Supplies"/>
    <n v="4"/>
    <n v="2500"/>
    <n v="10"/>
    <n v="10000"/>
    <n v="1000"/>
    <n v="9000"/>
    <n v="5694.51"/>
    <n v="3305.49"/>
    <x v="0"/>
    <s v="Chandigarh"/>
    <s v="Chandigarh"/>
    <s v="India"/>
    <s v="Credit Card"/>
    <x v="0"/>
    <s v="Standard"/>
    <x v="1"/>
    <s v="Yes"/>
    <s v="No"/>
  </r>
  <r>
    <x v="7157"/>
    <x v="579"/>
    <s v="CUST10029"/>
    <s v="Customer 29"/>
    <n v="42"/>
    <s v="New"/>
    <s v="P1009"/>
    <s v="Power Bank"/>
    <x v="0"/>
    <s v="Prime Distributors"/>
    <n v="2"/>
    <n v="1600"/>
    <n v="5"/>
    <n v="3200"/>
    <n v="160"/>
    <n v="3040"/>
    <n v="2243.48"/>
    <n v="796.52"/>
    <x v="2"/>
    <s v="Delhi"/>
    <s v="Delhi"/>
    <s v="India"/>
    <s v="Net Banking"/>
    <x v="2"/>
    <s v="Standard"/>
    <x v="1"/>
    <s v="No"/>
    <s v="No"/>
  </r>
  <r>
    <x v="7158"/>
    <x v="579"/>
    <s v="CUST11461"/>
    <s v="Customer 1461"/>
    <n v="45"/>
    <s v="New"/>
    <s v="P1003"/>
    <s v="Headphones"/>
    <x v="0"/>
    <s v="Metro Supplies"/>
    <n v="3"/>
    <n v="2500"/>
    <n v="20"/>
    <n v="7500"/>
    <n v="1500"/>
    <n v="6000"/>
    <n v="3520.16"/>
    <n v="2479.84"/>
    <x v="2"/>
    <s v="Coimbatore"/>
    <s v="Tamil Nadu"/>
    <s v="India"/>
    <s v="Debit Card"/>
    <x v="0"/>
    <s v="Express"/>
    <x v="1"/>
    <s v="No"/>
    <s v="No"/>
  </r>
  <r>
    <x v="7159"/>
    <x v="579"/>
    <s v="CUST10444"/>
    <s v="Customer 444"/>
    <n v="28"/>
    <s v="New"/>
    <s v="P5002"/>
    <s v="Novel"/>
    <x v="1"/>
    <s v="Stationery Hub"/>
    <n v="1"/>
    <n v="400"/>
    <n v="15"/>
    <n v="400"/>
    <n v="60"/>
    <n v="340"/>
    <n v="238.04"/>
    <n v="101.96"/>
    <x v="1"/>
    <s v="Pune"/>
    <s v="Maharashtra"/>
    <s v="India"/>
    <s v="UPI"/>
    <x v="2"/>
    <s v="Standard"/>
    <x v="3"/>
    <s v="No"/>
    <s v="No"/>
  </r>
  <r>
    <x v="7160"/>
    <x v="579"/>
    <s v="CUST10273"/>
    <s v="Customer 273"/>
    <n v="41"/>
    <s v="Loyal"/>
    <s v="P1003"/>
    <s v="Headphones"/>
    <x v="0"/>
    <s v="Metro Supplies"/>
    <n v="2"/>
    <n v="2500"/>
    <n v="15"/>
    <n v="5000"/>
    <n v="750"/>
    <n v="4250"/>
    <n v="2369.25"/>
    <n v="1880.75"/>
    <x v="1"/>
    <s v="Kolkata"/>
    <s v="West Bengal"/>
    <s v="India"/>
    <s v="Credit Card"/>
    <x v="0"/>
    <s v="Standard"/>
    <x v="0"/>
    <s v="No"/>
    <s v="No"/>
  </r>
  <r>
    <x v="7161"/>
    <x v="579"/>
    <s v="CUST10418"/>
    <s v="Customer 418"/>
    <n v="57"/>
    <s v="New"/>
    <s v="P3007"/>
    <s v="Vacuum Cleaner"/>
    <x v="2"/>
    <s v="Global Traders"/>
    <n v="2"/>
    <n v="8500"/>
    <n v="10"/>
    <n v="17000"/>
    <n v="1700"/>
    <n v="15300"/>
    <n v="10580.37"/>
    <n v="4719.63"/>
    <x v="1"/>
    <s v="Bengaluru"/>
    <s v="Karnataka"/>
    <s v="India"/>
    <s v="Debit Card"/>
    <x v="1"/>
    <s v="Standard"/>
    <x v="0"/>
    <s v="No"/>
    <s v="No"/>
  </r>
  <r>
    <x v="7162"/>
    <x v="579"/>
    <s v="CUST11735"/>
    <s v="Customer 1735"/>
    <n v="41"/>
    <s v="Returning"/>
    <s v="P5003"/>
    <s v="Calculator"/>
    <x v="1"/>
    <s v="Stationery Hub"/>
    <n v="1"/>
    <n v="650"/>
    <n v="5"/>
    <n v="650"/>
    <n v="32.5"/>
    <n v="617.5"/>
    <n v="440.31"/>
    <n v="177.19"/>
    <x v="2"/>
    <s v="Nagpur"/>
    <s v="Maharashtra"/>
    <s v="India"/>
    <s v="Debit Card"/>
    <x v="0"/>
    <s v="Standard"/>
    <x v="0"/>
    <s v="No"/>
    <s v="Yes"/>
  </r>
  <r>
    <x v="7163"/>
    <x v="579"/>
    <s v="CUST10484"/>
    <s v="Customer 484"/>
    <n v="58"/>
    <s v="Loyal"/>
    <s v="P3005"/>
    <s v="Bedsheet Set"/>
    <x v="2"/>
    <s v="RetailHub"/>
    <n v="1"/>
    <n v="1800"/>
    <n v="30"/>
    <n v="1800"/>
    <n v="540"/>
    <n v="1260"/>
    <n v="888.42"/>
    <n v="371.58"/>
    <x v="1"/>
    <s v="Chennai"/>
    <s v="Tamil Nadu"/>
    <s v="India"/>
    <s v="Net Banking"/>
    <x v="0"/>
    <s v="Standard"/>
    <x v="0"/>
    <s v="No"/>
    <s v="No"/>
  </r>
  <r>
    <x v="7164"/>
    <x v="580"/>
    <s v="CUST11179"/>
    <s v="Customer 1179"/>
    <n v="26"/>
    <s v="Loyal"/>
    <s v="P1010"/>
    <s v="Bluetooth Speaker"/>
    <x v="0"/>
    <s v="Prime Distributors"/>
    <n v="5"/>
    <n v="3200"/>
    <n v="25"/>
    <n v="16000"/>
    <n v="4000"/>
    <n v="12000"/>
    <n v="9564.23"/>
    <n v="2435.77"/>
    <x v="2"/>
    <s v="Nagpur"/>
    <s v="Maharashtra"/>
    <s v="India"/>
    <s v="Credit Card"/>
    <x v="2"/>
    <s v="Express"/>
    <x v="0"/>
    <s v="No"/>
    <s v="No"/>
  </r>
  <r>
    <x v="7165"/>
    <x v="580"/>
    <s v="CUST10629"/>
    <s v="Customer 629"/>
    <n v="47"/>
    <s v="Loyal"/>
    <s v="P1008"/>
    <s v="Monitor"/>
    <x v="0"/>
    <s v="Global Traders"/>
    <n v="1"/>
    <n v="14500"/>
    <n v="15"/>
    <n v="14500"/>
    <n v="2175"/>
    <n v="12325"/>
    <n v="7306.69"/>
    <n v="5018.3100000000004"/>
    <x v="0"/>
    <s v="Jaipur"/>
    <s v="Rajasthan"/>
    <s v="India"/>
    <s v="Cash on Delivery"/>
    <x v="2"/>
    <s v="Express"/>
    <x v="0"/>
    <s v="No"/>
    <s v="No"/>
  </r>
  <r>
    <x v="7166"/>
    <x v="580"/>
    <s v="CUST10101"/>
    <s v="Customer 101"/>
    <n v="33"/>
    <s v="Returning"/>
    <s v="P1001"/>
    <s v="Laptop"/>
    <x v="0"/>
    <s v="TechSource India"/>
    <n v="1"/>
    <n v="55000"/>
    <n v="10"/>
    <n v="55000"/>
    <n v="5500"/>
    <n v="49500"/>
    <n v="39484.400000000001"/>
    <n v="10015.6"/>
    <x v="1"/>
    <s v="Bhubaneswar"/>
    <s v="Odisha"/>
    <s v="India"/>
    <s v="Debit Card"/>
    <x v="2"/>
    <s v="Standard"/>
    <x v="0"/>
    <s v="No"/>
    <s v="Yes"/>
  </r>
  <r>
    <x v="7167"/>
    <x v="580"/>
    <s v="CUST12256"/>
    <s v="Customer 2256"/>
    <n v="50"/>
    <s v="New"/>
    <s v="P5002"/>
    <s v="Novel"/>
    <x v="1"/>
    <s v="Stationery Hub"/>
    <n v="1"/>
    <n v="400"/>
    <n v="20"/>
    <n v="400"/>
    <n v="80"/>
    <n v="320"/>
    <n v="206.57"/>
    <n v="113.43"/>
    <x v="0"/>
    <s v="Bhubaneswar"/>
    <s v="Odisha"/>
    <s v="India"/>
    <s v="Debit Card"/>
    <x v="0"/>
    <s v="Standard"/>
    <x v="0"/>
    <s v="No"/>
    <s v="No"/>
  </r>
  <r>
    <x v="7168"/>
    <x v="580"/>
    <s v="CUST12192"/>
    <s v="Customer 2192"/>
    <n v="24"/>
    <s v="Returning"/>
    <s v="P1005"/>
    <s v="Tablet"/>
    <x v="0"/>
    <s v="RetailHub"/>
    <n v="2"/>
    <n v="18000"/>
    <n v="0"/>
    <n v="36000"/>
    <n v="0"/>
    <n v="36000"/>
    <n v="21563.39"/>
    <n v="14436.61"/>
    <x v="1"/>
    <s v="Ahmedabad"/>
    <s v="Gujarat"/>
    <s v="India"/>
    <s v="Net Banking"/>
    <x v="0"/>
    <s v="Standard"/>
    <x v="1"/>
    <s v="No"/>
    <s v="No"/>
  </r>
  <r>
    <x v="7169"/>
    <x v="580"/>
    <s v="CUST12004"/>
    <s v="Customer 2004"/>
    <n v="50"/>
    <s v="Returning"/>
    <s v="P1007"/>
    <s v="Mouse"/>
    <x v="0"/>
    <s v="RetailHub"/>
    <n v="3"/>
    <n v="900"/>
    <n v="10"/>
    <n v="2700"/>
    <n v="270"/>
    <n v="2430"/>
    <n v="1866.46"/>
    <n v="563.54"/>
    <x v="2"/>
    <s v="Patna"/>
    <s v="Bihar"/>
    <s v="India"/>
    <s v="Credit Card"/>
    <x v="2"/>
    <s v="Standard"/>
    <x v="0"/>
    <s v="No"/>
    <s v="No"/>
  </r>
  <r>
    <x v="7170"/>
    <x v="580"/>
    <s v="CUST10223"/>
    <s v="Customer 223"/>
    <n v="37"/>
    <s v="New"/>
    <s v="P1005"/>
    <s v="Tablet"/>
    <x v="0"/>
    <s v="RetailHub"/>
    <n v="3"/>
    <n v="18000"/>
    <n v="5"/>
    <n v="54000"/>
    <n v="2700"/>
    <n v="51300"/>
    <n v="38305.980000000003"/>
    <n v="12994.02"/>
    <x v="1"/>
    <s v="Bhubaneswar"/>
    <s v="Odisha"/>
    <s v="India"/>
    <s v="Debit Card"/>
    <x v="0"/>
    <s v="Same Day"/>
    <x v="0"/>
    <s v="No"/>
    <s v="No"/>
  </r>
  <r>
    <x v="7171"/>
    <x v="580"/>
    <s v="CUST10316"/>
    <s v="Customer 316"/>
    <n v="20"/>
    <s v="Returning"/>
    <s v="P4003"/>
    <s v="Sunscreen"/>
    <x v="4"/>
    <s v="BeautyCare"/>
    <n v="1"/>
    <n v="700"/>
    <n v="10"/>
    <n v="700"/>
    <n v="70"/>
    <n v="630"/>
    <n v="450.32"/>
    <n v="179.68"/>
    <x v="1"/>
    <s v="Coimbatore"/>
    <s v="Tamil Nadu"/>
    <s v="India"/>
    <s v="Credit Card"/>
    <x v="2"/>
    <s v="Standard"/>
    <x v="1"/>
    <s v="No"/>
    <s v="No"/>
  </r>
  <r>
    <x v="7172"/>
    <x v="580"/>
    <s v="CUST12344"/>
    <s v="Customer 2344"/>
    <n v="58"/>
    <s v="Returning"/>
    <s v="P1010"/>
    <s v="Bluetooth Speaker"/>
    <x v="0"/>
    <s v="Prime Distributors"/>
    <n v="1"/>
    <n v="3200"/>
    <n v="0"/>
    <n v="3200"/>
    <n v="0"/>
    <n v="3200"/>
    <n v="2387.2399999999998"/>
    <n v="812.76"/>
    <x v="1"/>
    <s v="Mumbai"/>
    <s v="Maharashtra"/>
    <s v="India"/>
    <s v="Credit Card"/>
    <x v="0"/>
    <s v="Standard"/>
    <x v="0"/>
    <s v="No"/>
    <s v="Yes"/>
  </r>
  <r>
    <x v="7173"/>
    <x v="580"/>
    <s v="CUST10449"/>
    <s v="Customer 449"/>
    <n v="28"/>
    <s v="Loyal"/>
    <s v="P1008"/>
    <s v="Monitor"/>
    <x v="0"/>
    <s v="Global Traders"/>
    <n v="1"/>
    <n v="14500"/>
    <n v="25"/>
    <n v="14500"/>
    <n v="3625"/>
    <n v="10875"/>
    <n v="6179.97"/>
    <n v="4695.03"/>
    <x v="1"/>
    <s v="Bengaluru"/>
    <s v="Karnataka"/>
    <s v="India"/>
    <s v="Cash on Delivery"/>
    <x v="2"/>
    <s v="Standard"/>
    <x v="1"/>
    <s v="No"/>
    <s v="No"/>
  </r>
  <r>
    <x v="7174"/>
    <x v="580"/>
    <s v="CUST10232"/>
    <s v="Customer 232"/>
    <n v="22"/>
    <s v="Returning"/>
    <s v="P4001"/>
    <s v="Face Wash"/>
    <x v="4"/>
    <s v="BeautyCare"/>
    <n v="2"/>
    <n v="450"/>
    <n v="0"/>
    <n v="900"/>
    <n v="0"/>
    <n v="900"/>
    <n v="693.82"/>
    <n v="206.18"/>
    <x v="0"/>
    <s v="Patna"/>
    <s v="Bihar"/>
    <s v="India"/>
    <s v="Wallet"/>
    <x v="0"/>
    <s v="Standard"/>
    <x v="0"/>
    <s v="No"/>
    <s v="No"/>
  </r>
  <r>
    <x v="7175"/>
    <x v="580"/>
    <s v="CUST10868"/>
    <s v="Customer 868"/>
    <n v="27"/>
    <s v="Returning"/>
    <s v="P3003"/>
    <s v="Mixer Grinder"/>
    <x v="2"/>
    <s v="Prime Distributors"/>
    <n v="1"/>
    <n v="4800"/>
    <n v="0"/>
    <n v="4800"/>
    <n v="0"/>
    <n v="4800"/>
    <n v="3844.3"/>
    <n v="955.7"/>
    <x v="0"/>
    <s v="Mumbai"/>
    <s v="Maharashtra"/>
    <s v="India"/>
    <s v="Cash on Delivery"/>
    <x v="0"/>
    <s v="Express"/>
    <x v="0"/>
    <s v="No"/>
    <s v="No"/>
  </r>
  <r>
    <x v="7176"/>
    <x v="580"/>
    <s v="CUST11827"/>
    <s v="Customer 1827"/>
    <n v="19"/>
    <s v="Returning"/>
    <s v="P3001"/>
    <s v="Coffee Maker"/>
    <x v="2"/>
    <s v="HomeNeeds"/>
    <n v="4"/>
    <n v="4200"/>
    <n v="10"/>
    <n v="16800"/>
    <n v="1680"/>
    <n v="15120"/>
    <n v="9682.17"/>
    <n v="5437.83"/>
    <x v="0"/>
    <s v="Guwahati"/>
    <s v="Assam"/>
    <s v="India"/>
    <s v="Cash on Delivery"/>
    <x v="2"/>
    <s v="Express"/>
    <x v="0"/>
    <s v="No"/>
    <s v="No"/>
  </r>
  <r>
    <x v="7177"/>
    <x v="580"/>
    <s v="CUST11271"/>
    <s v="Customer 1271"/>
    <n v="53"/>
    <s v="New"/>
    <s v="P5004"/>
    <s v="Pen Set"/>
    <x v="1"/>
    <s v="Stationery Hub"/>
    <n v="2"/>
    <n v="250"/>
    <n v="20"/>
    <n v="500"/>
    <n v="100"/>
    <n v="400"/>
    <n v="224.31"/>
    <n v="175.69"/>
    <x v="0"/>
    <s v="Visakhapatnam"/>
    <s v="Andhra Pradesh"/>
    <s v="India"/>
    <s v="Net Banking"/>
    <x v="2"/>
    <s v="Standard"/>
    <x v="0"/>
    <s v="No"/>
    <s v="No"/>
  </r>
  <r>
    <x v="7178"/>
    <x v="581"/>
    <s v="CUST10410"/>
    <s v="Customer 410"/>
    <n v="22"/>
    <s v="New"/>
    <s v="P5001"/>
    <s v="Notebook Set"/>
    <x v="1"/>
    <s v="Stationery Hub"/>
    <n v="3"/>
    <n v="500"/>
    <n v="0"/>
    <n v="1500"/>
    <n v="0"/>
    <n v="1500"/>
    <n v="1104.8"/>
    <n v="395.2"/>
    <x v="0"/>
    <s v="Delhi"/>
    <s v="Delhi"/>
    <s v="India"/>
    <s v="Cash on Delivery"/>
    <x v="2"/>
    <s v="Same Day"/>
    <x v="0"/>
    <s v="No"/>
    <s v="No"/>
  </r>
  <r>
    <x v="7179"/>
    <x v="581"/>
    <s v="CUST10522"/>
    <s v="Customer 522"/>
    <n v="41"/>
    <s v="Loyal"/>
    <s v="P2007"/>
    <s v="Saree"/>
    <x v="3"/>
    <s v="FashionMart"/>
    <n v="1"/>
    <n v="2600"/>
    <n v="5"/>
    <n v="2600"/>
    <n v="130"/>
    <n v="2470"/>
    <n v="2000.67"/>
    <n v="469.33"/>
    <x v="1"/>
    <s v="Surat"/>
    <s v="Gujarat"/>
    <s v="India"/>
    <s v="Debit Card"/>
    <x v="2"/>
    <s v="Same Day"/>
    <x v="0"/>
    <s v="No"/>
    <s v="No"/>
  </r>
  <r>
    <x v="7180"/>
    <x v="581"/>
    <s v="CUST11502"/>
    <s v="Customer 1502"/>
    <n v="25"/>
    <s v="New"/>
    <s v="P1006"/>
    <s v="Keyboard"/>
    <x v="0"/>
    <s v="Metro Supplies"/>
    <n v="6"/>
    <n v="1800"/>
    <n v="20"/>
    <n v="10800"/>
    <n v="2160"/>
    <n v="8640"/>
    <n v="6127.63"/>
    <n v="2512.37"/>
    <x v="1"/>
    <s v="Coimbatore"/>
    <s v="Tamil Nadu"/>
    <s v="India"/>
    <s v="Debit Card"/>
    <x v="1"/>
    <s v="Standard"/>
    <x v="0"/>
    <s v="Yes"/>
    <s v="No"/>
  </r>
  <r>
    <x v="7181"/>
    <x v="581"/>
    <s v="CUST10765"/>
    <s v="Customer 765"/>
    <n v="27"/>
    <s v="New"/>
    <s v="P3007"/>
    <s v="Vacuum Cleaner"/>
    <x v="2"/>
    <s v="Global Traders"/>
    <n v="1"/>
    <n v="8500"/>
    <n v="10"/>
    <n v="8500"/>
    <n v="850"/>
    <n v="7650"/>
    <n v="5304.24"/>
    <n v="2345.7600000000002"/>
    <x v="1"/>
    <s v="Jaipur"/>
    <s v="Rajasthan"/>
    <s v="India"/>
    <s v="Cash on Delivery"/>
    <x v="2"/>
    <s v="Standard"/>
    <x v="0"/>
    <s v="No"/>
    <s v="No"/>
  </r>
  <r>
    <x v="7182"/>
    <x v="581"/>
    <s v="CUST10218"/>
    <s v="Customer 218"/>
    <n v="59"/>
    <s v="Returning"/>
    <s v="P1008"/>
    <s v="Monitor"/>
    <x v="0"/>
    <s v="Global Traders"/>
    <n v="1"/>
    <n v="14500"/>
    <n v="15"/>
    <n v="14500"/>
    <n v="2175"/>
    <n v="12325"/>
    <n v="9090.77"/>
    <n v="3234.23"/>
    <x v="1"/>
    <s v="Bhubaneswar"/>
    <s v="Odisha"/>
    <s v="India"/>
    <s v="Debit Card"/>
    <x v="2"/>
    <s v="Standard"/>
    <x v="2"/>
    <s v="No"/>
    <s v="Yes"/>
  </r>
  <r>
    <x v="7183"/>
    <x v="581"/>
    <s v="CUST10676"/>
    <s v="Customer 676"/>
    <n v="34"/>
    <s v="Returning"/>
    <s v="P3007"/>
    <s v="Vacuum Cleaner"/>
    <x v="2"/>
    <s v="Global Traders"/>
    <n v="4"/>
    <n v="8500"/>
    <n v="5"/>
    <n v="34000"/>
    <n v="1700"/>
    <n v="32300"/>
    <n v="25314.84"/>
    <n v="6985.16"/>
    <x v="2"/>
    <s v="Nagpur"/>
    <s v="Maharashtra"/>
    <s v="India"/>
    <s v="Debit Card"/>
    <x v="2"/>
    <s v="Standard"/>
    <x v="0"/>
    <s v="No"/>
    <s v="No"/>
  </r>
  <r>
    <x v="7184"/>
    <x v="581"/>
    <s v="CUST10664"/>
    <s v="Customer 664"/>
    <n v="32"/>
    <s v="New"/>
    <s v="P1002"/>
    <s v="Smartphone"/>
    <x v="0"/>
    <s v="Global Traders"/>
    <n v="1"/>
    <n v="28000"/>
    <n v="25"/>
    <n v="28000"/>
    <n v="7000"/>
    <n v="21000"/>
    <n v="14165.4"/>
    <n v="6834.6"/>
    <x v="0"/>
    <s v="Visakhapatnam"/>
    <s v="Andhra Pradesh"/>
    <s v="India"/>
    <s v="Net Banking"/>
    <x v="1"/>
    <s v="Standard"/>
    <x v="0"/>
    <s v="No"/>
    <s v="No"/>
  </r>
  <r>
    <x v="7185"/>
    <x v="581"/>
    <s v="CUST10357"/>
    <s v="Customer 357"/>
    <n v="26"/>
    <s v="New"/>
    <s v="P1002"/>
    <s v="Smartphone"/>
    <x v="0"/>
    <s v="Global Traders"/>
    <n v="2"/>
    <n v="28000"/>
    <n v="20"/>
    <n v="56000"/>
    <n v="11200"/>
    <n v="44800"/>
    <n v="34985.47"/>
    <n v="9814.5300000000007"/>
    <x v="1"/>
    <s v="Ahmedabad"/>
    <s v="Gujarat"/>
    <s v="India"/>
    <s v="UPI"/>
    <x v="1"/>
    <s v="Same Day"/>
    <x v="0"/>
    <s v="No"/>
    <s v="No"/>
  </r>
  <r>
    <x v="7186"/>
    <x v="581"/>
    <s v="CUST11107"/>
    <s v="Customer 1107"/>
    <n v="60"/>
    <s v="Returning"/>
    <s v="P2006"/>
    <s v="Womens Kurti"/>
    <x v="3"/>
    <s v="FashionMart"/>
    <n v="1"/>
    <n v="1400"/>
    <n v="10"/>
    <n v="1400"/>
    <n v="140"/>
    <n v="1260"/>
    <n v="1020.64"/>
    <n v="239.36"/>
    <x v="1"/>
    <s v="Jaipur"/>
    <s v="Rajasthan"/>
    <s v="India"/>
    <s v="Debit Card"/>
    <x v="2"/>
    <s v="Express"/>
    <x v="3"/>
    <s v="No"/>
    <s v="No"/>
  </r>
  <r>
    <x v="7187"/>
    <x v="581"/>
    <s v="CUST10845"/>
    <s v="Customer 845"/>
    <n v="50"/>
    <s v="Returning"/>
    <s v="P2005"/>
    <s v="Backpack"/>
    <x v="3"/>
    <s v="Metro Supplies"/>
    <n v="1"/>
    <n v="1800"/>
    <n v="15"/>
    <n v="1800"/>
    <n v="270"/>
    <n v="1530"/>
    <n v="1124.05"/>
    <n v="405.95"/>
    <x v="1"/>
    <s v="Lucknow"/>
    <s v="Uttar Pradesh"/>
    <s v="India"/>
    <s v="Debit Card"/>
    <x v="0"/>
    <s v="Standard"/>
    <x v="0"/>
    <s v="No"/>
    <s v="No"/>
  </r>
  <r>
    <x v="7188"/>
    <x v="581"/>
    <s v="CUST10890"/>
    <s v="Customer 890"/>
    <n v="49"/>
    <s v="Returning"/>
    <s v="P1010"/>
    <s v="Bluetooth Speaker"/>
    <x v="0"/>
    <s v="Prime Distributors"/>
    <n v="3"/>
    <n v="3200"/>
    <n v="10"/>
    <n v="9600"/>
    <n v="960"/>
    <n v="8640"/>
    <n v="5709.75"/>
    <n v="2930.25"/>
    <x v="1"/>
    <s v="Chandigarh"/>
    <s v="Chandigarh"/>
    <s v="India"/>
    <s v="Cash on Delivery"/>
    <x v="0"/>
    <s v="Standard"/>
    <x v="0"/>
    <s v="No"/>
    <s v="No"/>
  </r>
  <r>
    <x v="7189"/>
    <x v="582"/>
    <s v="CUST11048"/>
    <s v="Customer 1048"/>
    <n v="58"/>
    <s v="New"/>
    <s v="P3002"/>
    <s v="Air Fryer"/>
    <x v="2"/>
    <s v="HomeNeeds"/>
    <n v="2"/>
    <n v="6500"/>
    <n v="20"/>
    <n v="13000"/>
    <n v="2600"/>
    <n v="10400"/>
    <n v="6131.37"/>
    <n v="4268.63"/>
    <x v="1"/>
    <s v="Chandigarh"/>
    <s v="Chandigarh"/>
    <s v="India"/>
    <s v="Net Banking"/>
    <x v="1"/>
    <s v="Express"/>
    <x v="1"/>
    <s v="No"/>
    <s v="No"/>
  </r>
  <r>
    <x v="7190"/>
    <x v="582"/>
    <s v="CUST10718"/>
    <s v="Customer 718"/>
    <n v="50"/>
    <s v="Returning"/>
    <s v="P2002"/>
    <s v="Jeans"/>
    <x v="3"/>
    <s v="FashionMart"/>
    <n v="1"/>
    <n v="2200"/>
    <n v="10"/>
    <n v="2200"/>
    <n v="220"/>
    <n v="1980"/>
    <n v="1205.8599999999999"/>
    <n v="774.14"/>
    <x v="0"/>
    <s v="Hyderabad"/>
    <s v="Telangana"/>
    <s v="India"/>
    <s v="Cash on Delivery"/>
    <x v="0"/>
    <s v="Express"/>
    <x v="0"/>
    <s v="No"/>
    <s v="No"/>
  </r>
  <r>
    <x v="7191"/>
    <x v="582"/>
    <s v="CUST10374"/>
    <s v="Customer 374"/>
    <n v="27"/>
    <s v="New"/>
    <s v="P1009"/>
    <s v="Power Bank"/>
    <x v="0"/>
    <s v="Prime Distributors"/>
    <n v="1"/>
    <n v="1600"/>
    <n v="5"/>
    <n v="1600"/>
    <n v="80"/>
    <n v="1520"/>
    <n v="1148.55"/>
    <n v="371.45"/>
    <x v="1"/>
    <s v="Mumbai"/>
    <s v="Maharashtra"/>
    <s v="India"/>
    <s v="Credit Card"/>
    <x v="0"/>
    <s v="Standard"/>
    <x v="0"/>
    <s v="No"/>
    <s v="No"/>
  </r>
  <r>
    <x v="7192"/>
    <x v="582"/>
    <s v="CUST10206"/>
    <s v="Customer 206"/>
    <n v="25"/>
    <s v="Loyal"/>
    <s v="P2008"/>
    <s v="Formal Shirt"/>
    <x v="3"/>
    <s v="Global Traders"/>
    <n v="1"/>
    <n v="1700"/>
    <n v="0"/>
    <n v="1700"/>
    <n v="0"/>
    <n v="1700"/>
    <n v="1168.73"/>
    <n v="531.27"/>
    <x v="1"/>
    <s v="Coimbatore"/>
    <s v="Tamil Nadu"/>
    <s v="India"/>
    <s v="UPI"/>
    <x v="2"/>
    <s v="Express"/>
    <x v="0"/>
    <s v="No"/>
    <s v="No"/>
  </r>
  <r>
    <x v="7193"/>
    <x v="582"/>
    <s v="CUST11714"/>
    <s v="Customer 1714"/>
    <n v="47"/>
    <s v="Returning"/>
    <s v="P4001"/>
    <s v="Face Wash"/>
    <x v="4"/>
    <s v="BeautyCare"/>
    <n v="3"/>
    <n v="450"/>
    <n v="0"/>
    <n v="1350"/>
    <n v="0"/>
    <n v="1350"/>
    <n v="879.39"/>
    <n v="470.61"/>
    <x v="2"/>
    <s v="Ahmedabad"/>
    <s v="Gujarat"/>
    <s v="India"/>
    <s v="UPI"/>
    <x v="2"/>
    <s v="Standard"/>
    <x v="0"/>
    <s v="No"/>
    <s v="Yes"/>
  </r>
  <r>
    <x v="7194"/>
    <x v="582"/>
    <s v="CUST11887"/>
    <s v="Customer 1887"/>
    <n v="52"/>
    <s v="Loyal"/>
    <s v="P1005"/>
    <s v="Tablet"/>
    <x v="0"/>
    <s v="RetailHub"/>
    <n v="1"/>
    <n v="18000"/>
    <n v="5"/>
    <n v="18000"/>
    <n v="900"/>
    <n v="17100"/>
    <n v="13273.37"/>
    <n v="3826.63"/>
    <x v="1"/>
    <s v="Mumbai"/>
    <s v="Maharashtra"/>
    <s v="India"/>
    <s v="Credit Card"/>
    <x v="0"/>
    <s v="Standard"/>
    <x v="0"/>
    <s v="Yes"/>
    <s v="No"/>
  </r>
  <r>
    <x v="7195"/>
    <x v="582"/>
    <s v="CUST11366"/>
    <s v="Customer 1366"/>
    <n v="26"/>
    <s v="Returning"/>
    <s v="P4002"/>
    <s v="Moisturizer"/>
    <x v="4"/>
    <s v="BeautyCare"/>
    <n v="1"/>
    <n v="650"/>
    <n v="5"/>
    <n v="650"/>
    <n v="32.5"/>
    <n v="617.5"/>
    <n v="354.39"/>
    <n v="263.11"/>
    <x v="1"/>
    <s v="Pune"/>
    <s v="Maharashtra"/>
    <s v="India"/>
    <s v="UPI"/>
    <x v="0"/>
    <s v="Express"/>
    <x v="0"/>
    <s v="No"/>
    <s v="No"/>
  </r>
  <r>
    <x v="7196"/>
    <x v="582"/>
    <s v="CUST12028"/>
    <s v="Customer 2028"/>
    <n v="55"/>
    <s v="Returning"/>
    <s v="P3007"/>
    <s v="Vacuum Cleaner"/>
    <x v="2"/>
    <s v="Global Traders"/>
    <n v="3"/>
    <n v="8500"/>
    <n v="5"/>
    <n v="25500"/>
    <n v="1275"/>
    <n v="24225"/>
    <n v="16370.13"/>
    <n v="7854.87"/>
    <x v="2"/>
    <s v="Visakhapatnam"/>
    <s v="Andhra Pradesh"/>
    <s v="India"/>
    <s v="Credit Card"/>
    <x v="0"/>
    <s v="Express"/>
    <x v="0"/>
    <s v="No"/>
    <s v="No"/>
  </r>
  <r>
    <x v="7197"/>
    <x v="582"/>
    <s v="CUST11006"/>
    <s v="Customer 1006"/>
    <n v="48"/>
    <s v="Loyal"/>
    <s v="P3002"/>
    <s v="Air Fryer"/>
    <x v="2"/>
    <s v="HomeNeeds"/>
    <n v="1"/>
    <n v="6500"/>
    <n v="15"/>
    <n v="6500"/>
    <n v="975"/>
    <n v="5525"/>
    <n v="3605.22"/>
    <n v="1919.78"/>
    <x v="1"/>
    <s v="Ahmedabad"/>
    <s v="Gujarat"/>
    <s v="India"/>
    <s v="UPI"/>
    <x v="0"/>
    <s v="Express"/>
    <x v="0"/>
    <s v="No"/>
    <s v="No"/>
  </r>
  <r>
    <x v="7198"/>
    <x v="582"/>
    <s v="CUST11896"/>
    <s v="Customer 1896"/>
    <n v="19"/>
    <s v="New"/>
    <s v="P2005"/>
    <s v="Backpack"/>
    <x v="3"/>
    <s v="Metro Supplies"/>
    <n v="5"/>
    <n v="1800"/>
    <n v="10"/>
    <n v="9000"/>
    <n v="900"/>
    <n v="8100"/>
    <n v="6141.52"/>
    <n v="1958.48"/>
    <x v="0"/>
    <s v="Nagpur"/>
    <s v="Maharashtra"/>
    <s v="India"/>
    <s v="Wallet"/>
    <x v="2"/>
    <s v="Express"/>
    <x v="0"/>
    <s v="No"/>
    <s v="No"/>
  </r>
  <r>
    <x v="7199"/>
    <x v="582"/>
    <s v="CUST11275"/>
    <s v="Customer 1275"/>
    <n v="44"/>
    <s v="New"/>
    <s v="P2002"/>
    <s v="Jeans"/>
    <x v="3"/>
    <s v="FashionMart"/>
    <n v="1"/>
    <n v="2200"/>
    <n v="10"/>
    <n v="2200"/>
    <n v="220"/>
    <n v="1980"/>
    <n v="1589.18"/>
    <n v="390.82"/>
    <x v="1"/>
    <s v="Mumbai"/>
    <s v="Maharashtra"/>
    <s v="India"/>
    <s v="Credit Card"/>
    <x v="0"/>
    <s v="Standard"/>
    <x v="4"/>
    <s v="No"/>
    <s v="No"/>
  </r>
  <r>
    <x v="7200"/>
    <x v="582"/>
    <s v="CUST11581"/>
    <s v="Customer 1581"/>
    <n v="36"/>
    <s v="Returning"/>
    <s v="P1006"/>
    <s v="Keyboard"/>
    <x v="0"/>
    <s v="Metro Supplies"/>
    <n v="3"/>
    <n v="1800"/>
    <n v="0"/>
    <n v="5400"/>
    <n v="0"/>
    <n v="5400"/>
    <n v="4284.4799999999996"/>
    <n v="1115.52"/>
    <x v="1"/>
    <s v="Guwahati"/>
    <s v="Assam"/>
    <s v="India"/>
    <s v="Net Banking"/>
    <x v="0"/>
    <s v="Standard"/>
    <x v="0"/>
    <s v="Yes"/>
    <s v="No"/>
  </r>
  <r>
    <x v="7201"/>
    <x v="582"/>
    <s v="CUST11363"/>
    <s v="Customer 1363"/>
    <n v="30"/>
    <s v="Loyal"/>
    <s v="P1002"/>
    <s v="Smartphone"/>
    <x v="0"/>
    <s v="Global Traders"/>
    <n v="2"/>
    <n v="28000"/>
    <n v="15"/>
    <n v="56000"/>
    <n v="8400"/>
    <n v="47600"/>
    <n v="36272.550000000003"/>
    <n v="11327.45"/>
    <x v="1"/>
    <s v="Bengaluru"/>
    <s v="Karnataka"/>
    <s v="India"/>
    <s v="UPI"/>
    <x v="2"/>
    <s v="Standard"/>
    <x v="1"/>
    <s v="No"/>
    <s v="No"/>
  </r>
  <r>
    <x v="7202"/>
    <x v="582"/>
    <s v="CUST10400"/>
    <s v="Customer 400"/>
    <n v="53"/>
    <s v="Returning"/>
    <s v="P2002"/>
    <s v="Jeans"/>
    <x v="3"/>
    <s v="FashionMart"/>
    <n v="2"/>
    <n v="2200"/>
    <n v="10"/>
    <n v="4400"/>
    <n v="440"/>
    <n v="3960"/>
    <n v="3155.76"/>
    <n v="804.24"/>
    <x v="0"/>
    <s v="Ahmedabad"/>
    <s v="Gujarat"/>
    <s v="India"/>
    <s v="Net Banking"/>
    <x v="2"/>
    <s v="Standard"/>
    <x v="0"/>
    <s v="No"/>
    <s v="No"/>
  </r>
  <r>
    <x v="7203"/>
    <x v="582"/>
    <s v="CUST11444"/>
    <s v="Customer 1444"/>
    <n v="54"/>
    <s v="New"/>
    <s v="P3001"/>
    <s v="Coffee Maker"/>
    <x v="2"/>
    <s v="HomeNeeds"/>
    <n v="1"/>
    <n v="4200"/>
    <n v="25"/>
    <n v="4200"/>
    <n v="1050"/>
    <n v="3150"/>
    <n v="1816.64"/>
    <n v="1333.36"/>
    <x v="2"/>
    <s v="Jaipur"/>
    <s v="Rajasthan"/>
    <s v="India"/>
    <s v="Debit Card"/>
    <x v="2"/>
    <s v="Express"/>
    <x v="0"/>
    <s v="No"/>
    <s v="No"/>
  </r>
  <r>
    <x v="7204"/>
    <x v="583"/>
    <s v="CUST10354"/>
    <s v="Customer 354"/>
    <n v="27"/>
    <s v="New"/>
    <s v="P5002"/>
    <s v="Novel"/>
    <x v="1"/>
    <s v="Stationery Hub"/>
    <n v="2"/>
    <n v="400"/>
    <n v="0"/>
    <n v="800"/>
    <n v="0"/>
    <n v="800"/>
    <n v="449.4"/>
    <n v="350.6"/>
    <x v="0"/>
    <s v="Patna"/>
    <s v="Bihar"/>
    <s v="India"/>
    <s v="Credit Card"/>
    <x v="2"/>
    <s v="Standard"/>
    <x v="0"/>
    <s v="No"/>
    <s v="No"/>
  </r>
  <r>
    <x v="7205"/>
    <x v="583"/>
    <s v="CUST11146"/>
    <s v="Customer 1146"/>
    <n v="22"/>
    <s v="New"/>
    <s v="P2005"/>
    <s v="Backpack"/>
    <x v="3"/>
    <s v="Metro Supplies"/>
    <n v="2"/>
    <n v="1800"/>
    <n v="5"/>
    <n v="3600"/>
    <n v="180"/>
    <n v="3420"/>
    <n v="2049.85"/>
    <n v="1370.15"/>
    <x v="1"/>
    <s v="Kolkata"/>
    <s v="West Bengal"/>
    <s v="India"/>
    <s v="Debit Card"/>
    <x v="2"/>
    <s v="Standard"/>
    <x v="3"/>
    <s v="No"/>
    <s v="No"/>
  </r>
  <r>
    <x v="7206"/>
    <x v="583"/>
    <s v="CUST11290"/>
    <s v="Customer 1290"/>
    <n v="19"/>
    <s v="Loyal"/>
    <s v="P2005"/>
    <s v="Backpack"/>
    <x v="3"/>
    <s v="Metro Supplies"/>
    <n v="1"/>
    <n v="1800"/>
    <n v="15"/>
    <n v="1800"/>
    <n v="270"/>
    <n v="1530"/>
    <n v="1232.1500000000001"/>
    <n v="297.85000000000002"/>
    <x v="1"/>
    <s v="Hyderabad"/>
    <s v="Telangana"/>
    <s v="India"/>
    <s v="Net Banking"/>
    <x v="0"/>
    <s v="Express"/>
    <x v="0"/>
    <s v="No"/>
    <s v="No"/>
  </r>
  <r>
    <x v="7207"/>
    <x v="583"/>
    <s v="CUST11575"/>
    <s v="Customer 1575"/>
    <n v="36"/>
    <s v="Returning"/>
    <s v="P2006"/>
    <s v="Womens Kurti"/>
    <x v="3"/>
    <s v="FashionMart"/>
    <n v="3"/>
    <n v="1400"/>
    <n v="20"/>
    <n v="4200"/>
    <n v="840"/>
    <n v="3360"/>
    <n v="2521.37"/>
    <n v="838.63"/>
    <x v="1"/>
    <s v="Bhopal"/>
    <s v="Madhya Pradesh"/>
    <s v="India"/>
    <s v="Cash on Delivery"/>
    <x v="2"/>
    <s v="Standard"/>
    <x v="0"/>
    <s v="No"/>
    <s v="No"/>
  </r>
  <r>
    <x v="7208"/>
    <x v="583"/>
    <s v="CUST10853"/>
    <s v="Customer 853"/>
    <n v="24"/>
    <s v="New"/>
    <s v="P2003"/>
    <s v="T-Shirt"/>
    <x v="3"/>
    <s v="RetailHub"/>
    <n v="1"/>
    <n v="900"/>
    <n v="15"/>
    <n v="900"/>
    <n v="135"/>
    <n v="765"/>
    <n v="626.04999999999995"/>
    <n v="138.94999999999999"/>
    <x v="1"/>
    <s v="Chandigarh"/>
    <s v="Chandigarh"/>
    <s v="India"/>
    <s v="Credit Card"/>
    <x v="0"/>
    <s v="Same Day"/>
    <x v="3"/>
    <s v="No"/>
    <s v="No"/>
  </r>
  <r>
    <x v="7209"/>
    <x v="583"/>
    <s v="CUST11717"/>
    <s v="Customer 1717"/>
    <n v="31"/>
    <s v="Returning"/>
    <s v="P1010"/>
    <s v="Bluetooth Speaker"/>
    <x v="0"/>
    <s v="Prime Distributors"/>
    <n v="1"/>
    <n v="3200"/>
    <n v="10"/>
    <n v="3200"/>
    <n v="320"/>
    <n v="2880"/>
    <n v="2315.6799999999998"/>
    <n v="564.32000000000005"/>
    <x v="2"/>
    <s v="Mumbai"/>
    <s v="Maharashtra"/>
    <s v="India"/>
    <s v="Credit Card"/>
    <x v="2"/>
    <s v="Express"/>
    <x v="0"/>
    <s v="No"/>
    <s v="No"/>
  </r>
  <r>
    <x v="7210"/>
    <x v="583"/>
    <s v="CUST10678"/>
    <s v="Customer 678"/>
    <n v="51"/>
    <s v="New"/>
    <s v="P2007"/>
    <s v="Saree"/>
    <x v="3"/>
    <s v="FashionMart"/>
    <n v="2"/>
    <n v="2600"/>
    <n v="0"/>
    <n v="5200"/>
    <n v="0"/>
    <n v="5200"/>
    <n v="4134.3900000000003"/>
    <n v="1065.6099999999999"/>
    <x v="2"/>
    <s v="Visakhapatnam"/>
    <s v="Andhra Pradesh"/>
    <s v="India"/>
    <s v="Wallet"/>
    <x v="2"/>
    <s v="Standard"/>
    <x v="0"/>
    <s v="No"/>
    <s v="No"/>
  </r>
  <r>
    <x v="7211"/>
    <x v="583"/>
    <s v="CUST10623"/>
    <s v="Customer 623"/>
    <n v="50"/>
    <s v="Returning"/>
    <s v="P4006"/>
    <s v="Lipstick"/>
    <x v="4"/>
    <s v="BeautyCare"/>
    <n v="1"/>
    <n v="850"/>
    <n v="5"/>
    <n v="850"/>
    <n v="42.5"/>
    <n v="807.5"/>
    <n v="601.38"/>
    <n v="206.12"/>
    <x v="1"/>
    <s v="Patna"/>
    <s v="Bihar"/>
    <s v="India"/>
    <s v="Credit Card"/>
    <x v="2"/>
    <s v="Express"/>
    <x v="0"/>
    <s v="No"/>
    <s v="No"/>
  </r>
  <r>
    <x v="7212"/>
    <x v="583"/>
    <s v="CUST10135"/>
    <s v="Customer 135"/>
    <n v="40"/>
    <s v="Loyal"/>
    <s v="P4004"/>
    <s v="Shampoo"/>
    <x v="4"/>
    <s v="BeautyCare"/>
    <n v="1"/>
    <n v="550"/>
    <n v="10"/>
    <n v="550"/>
    <n v="55"/>
    <n v="495"/>
    <n v="370.2"/>
    <n v="124.8"/>
    <x v="1"/>
    <s v="Visakhapatnam"/>
    <s v="Andhra Pradesh"/>
    <s v="India"/>
    <s v="UPI"/>
    <x v="1"/>
    <s v="Standard"/>
    <x v="0"/>
    <s v="No"/>
    <s v="No"/>
  </r>
  <r>
    <x v="7213"/>
    <x v="583"/>
    <s v="CUST10831"/>
    <s v="Customer 831"/>
    <n v="38"/>
    <s v="New"/>
    <s v="P2001"/>
    <s v="Running Shoes"/>
    <x v="3"/>
    <s v="FashionMart"/>
    <n v="3"/>
    <n v="3200"/>
    <n v="25"/>
    <n v="9600"/>
    <n v="2400"/>
    <n v="7200"/>
    <n v="4666.0600000000004"/>
    <n v="2533.94"/>
    <x v="1"/>
    <s v="Surat"/>
    <s v="Gujarat"/>
    <s v="India"/>
    <s v="Cash on Delivery"/>
    <x v="0"/>
    <s v="Express"/>
    <x v="0"/>
    <s v="No"/>
    <s v="No"/>
  </r>
  <r>
    <x v="7214"/>
    <x v="583"/>
    <s v="CUST11404"/>
    <s v="Customer 1404"/>
    <n v="39"/>
    <s v="New"/>
    <s v="P2001"/>
    <s v="Running Shoes"/>
    <x v="3"/>
    <s v="FashionMart"/>
    <n v="1"/>
    <n v="3200"/>
    <n v="10"/>
    <n v="3200"/>
    <n v="320"/>
    <n v="2880"/>
    <n v="2010.49"/>
    <n v="869.51"/>
    <x v="0"/>
    <s v="Jaipur"/>
    <s v="Rajasthan"/>
    <s v="India"/>
    <s v="Net Banking"/>
    <x v="1"/>
    <s v="Standard"/>
    <x v="0"/>
    <s v="No"/>
    <s v="No"/>
  </r>
  <r>
    <x v="7215"/>
    <x v="583"/>
    <s v="CUST10286"/>
    <s v="Customer 286"/>
    <n v="22"/>
    <s v="Returning"/>
    <s v="P3007"/>
    <s v="Vacuum Cleaner"/>
    <x v="2"/>
    <s v="Global Traders"/>
    <n v="3"/>
    <n v="8500"/>
    <n v="5"/>
    <n v="25500"/>
    <n v="1275"/>
    <n v="24225"/>
    <n v="16262.15"/>
    <n v="7962.85"/>
    <x v="1"/>
    <s v="Bhopal"/>
    <s v="Madhya Pradesh"/>
    <s v="India"/>
    <s v="Credit Card"/>
    <x v="2"/>
    <s v="Standard"/>
    <x v="0"/>
    <s v="No"/>
    <s v="No"/>
  </r>
  <r>
    <x v="7216"/>
    <x v="583"/>
    <s v="CUST11889"/>
    <s v="Customer 1889"/>
    <n v="34"/>
    <s v="New"/>
    <s v="P3007"/>
    <s v="Vacuum Cleaner"/>
    <x v="2"/>
    <s v="Global Traders"/>
    <n v="6"/>
    <n v="8500"/>
    <n v="10"/>
    <n v="51000"/>
    <n v="5100"/>
    <n v="45900"/>
    <n v="29734.1"/>
    <n v="16165.9"/>
    <x v="2"/>
    <s v="Coimbatore"/>
    <s v="Tamil Nadu"/>
    <s v="India"/>
    <s v="Wallet"/>
    <x v="0"/>
    <s v="Standard"/>
    <x v="0"/>
    <s v="Yes"/>
    <s v="No"/>
  </r>
  <r>
    <x v="7217"/>
    <x v="583"/>
    <s v="CUST11940"/>
    <s v="Customer 1940"/>
    <n v="21"/>
    <s v="New"/>
    <s v="P3001"/>
    <s v="Coffee Maker"/>
    <x v="2"/>
    <s v="HomeNeeds"/>
    <n v="4"/>
    <n v="4200"/>
    <n v="10"/>
    <n v="16800"/>
    <n v="1680"/>
    <n v="15120"/>
    <n v="11893.88"/>
    <n v="3226.12"/>
    <x v="0"/>
    <s v="Delhi"/>
    <s v="Delhi"/>
    <s v="India"/>
    <s v="Cash on Delivery"/>
    <x v="0"/>
    <s v="Express"/>
    <x v="0"/>
    <s v="No"/>
    <s v="No"/>
  </r>
  <r>
    <x v="7218"/>
    <x v="583"/>
    <s v="CUST12434"/>
    <s v="Customer 2434"/>
    <n v="49"/>
    <s v="Returning"/>
    <s v="P1006"/>
    <s v="Keyboard"/>
    <x v="0"/>
    <s v="Metro Supplies"/>
    <n v="1"/>
    <n v="1800"/>
    <n v="5"/>
    <n v="1800"/>
    <n v="90"/>
    <n v="1710"/>
    <n v="1400.07"/>
    <n v="309.93"/>
    <x v="1"/>
    <s v="Chandigarh"/>
    <s v="Chandigarh"/>
    <s v="India"/>
    <s v="Net Banking"/>
    <x v="2"/>
    <s v="Express"/>
    <x v="0"/>
    <s v="No"/>
    <s v="No"/>
  </r>
  <r>
    <x v="7219"/>
    <x v="584"/>
    <s v="CUST10174"/>
    <s v="Customer 174"/>
    <n v="33"/>
    <s v="Returning"/>
    <s v="P4003"/>
    <s v="Sunscreen"/>
    <x v="4"/>
    <s v="BeautyCare"/>
    <n v="3"/>
    <n v="700"/>
    <n v="5"/>
    <n v="2100"/>
    <n v="105"/>
    <n v="1995"/>
    <n v="1131.8900000000001"/>
    <n v="863.11"/>
    <x v="1"/>
    <s v="Patna"/>
    <s v="Bihar"/>
    <s v="India"/>
    <s v="UPI"/>
    <x v="0"/>
    <s v="Same Day"/>
    <x v="0"/>
    <s v="No"/>
    <s v="No"/>
  </r>
  <r>
    <x v="7220"/>
    <x v="584"/>
    <s v="CUST12106"/>
    <s v="Customer 2106"/>
    <n v="55"/>
    <s v="Loyal"/>
    <s v="P4005"/>
    <s v="Perfume"/>
    <x v="4"/>
    <s v="BeautyCare"/>
    <n v="3"/>
    <n v="1800"/>
    <n v="5"/>
    <n v="5400"/>
    <n v="270"/>
    <n v="5130"/>
    <n v="2865.12"/>
    <n v="2264.88"/>
    <x v="1"/>
    <s v="Delhi"/>
    <s v="Delhi"/>
    <s v="India"/>
    <s v="Net Banking"/>
    <x v="0"/>
    <s v="Standard"/>
    <x v="3"/>
    <s v="No"/>
    <s v="No"/>
  </r>
  <r>
    <x v="7221"/>
    <x v="584"/>
    <s v="CUST10233"/>
    <s v="Customer 233"/>
    <n v="56"/>
    <s v="Loyal"/>
    <s v="P1010"/>
    <s v="Bluetooth Speaker"/>
    <x v="0"/>
    <s v="Prime Distributors"/>
    <n v="3"/>
    <n v="3200"/>
    <n v="5"/>
    <n v="9600"/>
    <n v="480"/>
    <n v="9120"/>
    <n v="6511.57"/>
    <n v="2608.4299999999998"/>
    <x v="0"/>
    <s v="Lucknow"/>
    <s v="Uttar Pradesh"/>
    <s v="India"/>
    <s v="Cash on Delivery"/>
    <x v="1"/>
    <s v="Express"/>
    <x v="0"/>
    <s v="No"/>
    <s v="No"/>
  </r>
  <r>
    <x v="7222"/>
    <x v="584"/>
    <s v="CUST10660"/>
    <s v="Customer 660"/>
    <n v="39"/>
    <s v="Returning"/>
    <s v="P4001"/>
    <s v="Face Wash"/>
    <x v="4"/>
    <s v="BeautyCare"/>
    <n v="2"/>
    <n v="450"/>
    <n v="15"/>
    <n v="900"/>
    <n v="135"/>
    <n v="765"/>
    <n v="433.24"/>
    <n v="331.76"/>
    <x v="2"/>
    <s v="Delhi"/>
    <s v="Delhi"/>
    <s v="India"/>
    <s v="Wallet"/>
    <x v="1"/>
    <s v="Standard"/>
    <x v="0"/>
    <s v="No"/>
    <s v="No"/>
  </r>
  <r>
    <x v="7223"/>
    <x v="584"/>
    <s v="CUST10024"/>
    <s v="Customer 24"/>
    <n v="41"/>
    <s v="New"/>
    <s v="P5001"/>
    <s v="Notebook Set"/>
    <x v="1"/>
    <s v="Stationery Hub"/>
    <n v="2"/>
    <n v="500"/>
    <n v="20"/>
    <n v="1000"/>
    <n v="200"/>
    <n v="800"/>
    <n v="539.21"/>
    <n v="260.79000000000002"/>
    <x v="1"/>
    <s v="Indore"/>
    <s v="Madhya Pradesh"/>
    <s v="India"/>
    <s v="Debit Card"/>
    <x v="2"/>
    <s v="Express"/>
    <x v="0"/>
    <s v="No"/>
    <s v="No"/>
  </r>
  <r>
    <x v="7224"/>
    <x v="584"/>
    <s v="CUST10101"/>
    <s v="Customer 101"/>
    <n v="39"/>
    <s v="New"/>
    <s v="P3005"/>
    <s v="Bedsheet Set"/>
    <x v="2"/>
    <s v="RetailHub"/>
    <n v="2"/>
    <n v="1800"/>
    <n v="10"/>
    <n v="3600"/>
    <n v="360"/>
    <n v="3240"/>
    <n v="1952.94"/>
    <n v="1287.06"/>
    <x v="0"/>
    <s v="Bhubaneswar"/>
    <s v="Odisha"/>
    <s v="India"/>
    <s v="Credit Card"/>
    <x v="2"/>
    <s v="Express"/>
    <x v="0"/>
    <s v="No"/>
    <s v="No"/>
  </r>
  <r>
    <x v="7225"/>
    <x v="584"/>
    <s v="CUST10302"/>
    <s v="Customer 302"/>
    <n v="60"/>
    <s v="Returning"/>
    <s v="P4004"/>
    <s v="Shampoo"/>
    <x v="4"/>
    <s v="BeautyCare"/>
    <n v="2"/>
    <n v="550"/>
    <n v="5"/>
    <n v="1100"/>
    <n v="55"/>
    <n v="1045"/>
    <n v="801.48"/>
    <n v="243.52"/>
    <x v="2"/>
    <s v="Nagpur"/>
    <s v="Maharashtra"/>
    <s v="India"/>
    <s v="Credit Card"/>
    <x v="1"/>
    <s v="Standard"/>
    <x v="0"/>
    <s v="No"/>
    <s v="No"/>
  </r>
  <r>
    <x v="7226"/>
    <x v="584"/>
    <s v="CUST11697"/>
    <s v="Customer 1697"/>
    <n v="47"/>
    <s v="Loyal"/>
    <s v="P3001"/>
    <s v="Coffee Maker"/>
    <x v="2"/>
    <s v="HomeNeeds"/>
    <n v="1"/>
    <n v="4200"/>
    <n v="5"/>
    <n v="4200"/>
    <n v="210"/>
    <n v="3990"/>
    <n v="2774.39"/>
    <n v="1215.6099999999999"/>
    <x v="0"/>
    <s v="Bhopal"/>
    <s v="Madhya Pradesh"/>
    <s v="India"/>
    <s v="Cash on Delivery"/>
    <x v="0"/>
    <s v="Standard"/>
    <x v="0"/>
    <s v="No"/>
    <s v="Yes"/>
  </r>
  <r>
    <x v="7227"/>
    <x v="584"/>
    <s v="CUST11791"/>
    <s v="Customer 1791"/>
    <n v="27"/>
    <s v="Returning"/>
    <s v="P5003"/>
    <s v="Calculator"/>
    <x v="1"/>
    <s v="Stationery Hub"/>
    <n v="2"/>
    <n v="650"/>
    <n v="10"/>
    <n v="1300"/>
    <n v="130"/>
    <n v="1170"/>
    <n v="874.2"/>
    <n v="295.8"/>
    <x v="2"/>
    <s v="Bhopal"/>
    <s v="Madhya Pradesh"/>
    <s v="India"/>
    <s v="Cash on Delivery"/>
    <x v="1"/>
    <s v="Standard"/>
    <x v="2"/>
    <s v="No"/>
    <s v="No"/>
  </r>
  <r>
    <x v="7228"/>
    <x v="584"/>
    <s v="CUST11290"/>
    <s v="Customer 1290"/>
    <n v="55"/>
    <s v="Returning"/>
    <s v="P1003"/>
    <s v="Headphones"/>
    <x v="0"/>
    <s v="Metro Supplies"/>
    <n v="5"/>
    <n v="2500"/>
    <n v="0"/>
    <n v="12500"/>
    <n v="0"/>
    <n v="12500"/>
    <n v="8553.1299999999992"/>
    <n v="3946.87"/>
    <x v="1"/>
    <s v="Chennai"/>
    <s v="Tamil Nadu"/>
    <s v="India"/>
    <s v="Net Banking"/>
    <x v="2"/>
    <s v="Express"/>
    <x v="0"/>
    <s v="No"/>
    <s v="No"/>
  </r>
  <r>
    <x v="7229"/>
    <x v="584"/>
    <s v="CUST12349"/>
    <s v="Customer 2349"/>
    <n v="38"/>
    <s v="New"/>
    <s v="P5005"/>
    <s v="Desk Organizer"/>
    <x v="1"/>
    <s v="Stationery Hub"/>
    <n v="2"/>
    <n v="600"/>
    <n v="0"/>
    <n v="1200"/>
    <n v="0"/>
    <n v="1200"/>
    <n v="949.42"/>
    <n v="250.58"/>
    <x v="0"/>
    <s v="Hyderabad"/>
    <s v="Telangana"/>
    <s v="India"/>
    <s v="Debit Card"/>
    <x v="2"/>
    <s v="Standard"/>
    <x v="3"/>
    <s v="No"/>
    <s v="No"/>
  </r>
  <r>
    <x v="7230"/>
    <x v="584"/>
    <s v="CUST10978"/>
    <s v="Customer 978"/>
    <n v="41"/>
    <s v="Returning"/>
    <s v="P4002"/>
    <s v="Moisturizer"/>
    <x v="4"/>
    <s v="BeautyCare"/>
    <n v="3"/>
    <n v="650"/>
    <n v="10"/>
    <n v="1950"/>
    <n v="195"/>
    <n v="1755"/>
    <n v="1329.84"/>
    <n v="425.16"/>
    <x v="1"/>
    <s v="Jaipur"/>
    <s v="Rajasthan"/>
    <s v="India"/>
    <s v="Credit Card"/>
    <x v="2"/>
    <s v="Standard"/>
    <x v="3"/>
    <s v="No"/>
    <s v="No"/>
  </r>
  <r>
    <x v="7231"/>
    <x v="585"/>
    <s v="CUST10275"/>
    <s v="Customer 275"/>
    <n v="31"/>
    <s v="Returning"/>
    <s v="P1007"/>
    <s v="Mouse"/>
    <x v="0"/>
    <s v="RetailHub"/>
    <n v="1"/>
    <n v="900"/>
    <n v="25"/>
    <n v="900"/>
    <n v="225"/>
    <n v="675"/>
    <n v="446.03"/>
    <n v="228.97"/>
    <x v="1"/>
    <s v="Chandigarh"/>
    <s v="Chandigarh"/>
    <s v="India"/>
    <s v="Net Banking"/>
    <x v="1"/>
    <s v="Standard"/>
    <x v="0"/>
    <s v="No"/>
    <s v="No"/>
  </r>
  <r>
    <x v="7232"/>
    <x v="585"/>
    <s v="CUST10986"/>
    <s v="Customer 986"/>
    <n v="41"/>
    <s v="Returning"/>
    <s v="P5001"/>
    <s v="Notebook Set"/>
    <x v="1"/>
    <s v="Stationery Hub"/>
    <n v="1"/>
    <n v="500"/>
    <n v="0"/>
    <n v="500"/>
    <n v="0"/>
    <n v="500"/>
    <n v="345.31"/>
    <n v="154.69"/>
    <x v="1"/>
    <s v="Pune"/>
    <s v="Maharashtra"/>
    <s v="India"/>
    <s v="Credit Card"/>
    <x v="2"/>
    <s v="Standard"/>
    <x v="0"/>
    <s v="No"/>
    <s v="No"/>
  </r>
  <r>
    <x v="7233"/>
    <x v="585"/>
    <s v="CUST10901"/>
    <s v="Customer 901"/>
    <n v="40"/>
    <s v="New"/>
    <s v="P1005"/>
    <s v="Tablet"/>
    <x v="0"/>
    <s v="RetailHub"/>
    <n v="1"/>
    <n v="18000"/>
    <n v="20"/>
    <n v="18000"/>
    <n v="3600"/>
    <n v="14400"/>
    <n v="10097.530000000001"/>
    <n v="4302.47"/>
    <x v="1"/>
    <s v="Hyderabad"/>
    <s v="Telangana"/>
    <s v="India"/>
    <s v="Cash on Delivery"/>
    <x v="1"/>
    <s v="Express"/>
    <x v="0"/>
    <s v="No"/>
    <s v="No"/>
  </r>
  <r>
    <x v="7234"/>
    <x v="585"/>
    <s v="CUST11872"/>
    <s v="Customer 1872"/>
    <n v="36"/>
    <s v="New"/>
    <s v="P4001"/>
    <s v="Face Wash"/>
    <x v="4"/>
    <s v="BeautyCare"/>
    <n v="4"/>
    <n v="450"/>
    <n v="5"/>
    <n v="1800"/>
    <n v="90"/>
    <n v="1710"/>
    <n v="1252.6099999999999"/>
    <n v="457.39"/>
    <x v="2"/>
    <s v="Hyderabad"/>
    <s v="Telangana"/>
    <s v="India"/>
    <s v="Debit Card"/>
    <x v="2"/>
    <s v="Standard"/>
    <x v="0"/>
    <s v="Yes"/>
    <s v="No"/>
  </r>
  <r>
    <x v="7235"/>
    <x v="585"/>
    <s v="CUST10375"/>
    <s v="Customer 375"/>
    <n v="27"/>
    <s v="Returning"/>
    <s v="P3003"/>
    <s v="Mixer Grinder"/>
    <x v="2"/>
    <s v="Prime Distributors"/>
    <n v="2"/>
    <n v="4800"/>
    <n v="15"/>
    <n v="9600"/>
    <n v="1440"/>
    <n v="8160"/>
    <n v="6186.85"/>
    <n v="1973.15"/>
    <x v="1"/>
    <s v="Bhubaneswar"/>
    <s v="Odisha"/>
    <s v="India"/>
    <s v="Wallet"/>
    <x v="0"/>
    <s v="Standard"/>
    <x v="3"/>
    <s v="No"/>
    <s v="No"/>
  </r>
  <r>
    <x v="7236"/>
    <x v="585"/>
    <s v="CUST12318"/>
    <s v="Customer 2318"/>
    <n v="29"/>
    <s v="Loyal"/>
    <s v="P4003"/>
    <s v="Sunscreen"/>
    <x v="4"/>
    <s v="BeautyCare"/>
    <n v="5"/>
    <n v="700"/>
    <n v="15"/>
    <n v="3500"/>
    <n v="525"/>
    <n v="2975"/>
    <n v="2130.35"/>
    <n v="844.65"/>
    <x v="1"/>
    <s v="Mumbai"/>
    <s v="Maharashtra"/>
    <s v="India"/>
    <s v="Debit Card"/>
    <x v="1"/>
    <s v="Standard"/>
    <x v="0"/>
    <s v="No"/>
    <s v="No"/>
  </r>
  <r>
    <x v="7237"/>
    <x v="585"/>
    <s v="CUST11994"/>
    <s v="Customer 1994"/>
    <n v="29"/>
    <s v="Loyal"/>
    <s v="P4001"/>
    <s v="Face Wash"/>
    <x v="4"/>
    <s v="BeautyCare"/>
    <n v="6"/>
    <n v="450"/>
    <n v="5"/>
    <n v="2700"/>
    <n v="135"/>
    <n v="2565"/>
    <n v="1907.66"/>
    <n v="657.34"/>
    <x v="2"/>
    <s v="Visakhapatnam"/>
    <s v="Andhra Pradesh"/>
    <s v="India"/>
    <s v="Cash on Delivery"/>
    <x v="2"/>
    <s v="Standard"/>
    <x v="0"/>
    <s v="Yes"/>
    <s v="No"/>
  </r>
  <r>
    <x v="7238"/>
    <x v="585"/>
    <s v="CUST10744"/>
    <s v="Customer 744"/>
    <n v="18"/>
    <s v="New"/>
    <s v="P2007"/>
    <s v="Saree"/>
    <x v="3"/>
    <s v="FashionMart"/>
    <n v="2"/>
    <n v="2600"/>
    <n v="10"/>
    <n v="5200"/>
    <n v="520"/>
    <n v="4680"/>
    <n v="3236.21"/>
    <n v="1443.79"/>
    <x v="1"/>
    <s v="Lucknow"/>
    <s v="Uttar Pradesh"/>
    <s v="India"/>
    <s v="Credit Card"/>
    <x v="0"/>
    <s v="Standard"/>
    <x v="0"/>
    <s v="No"/>
    <s v="No"/>
  </r>
  <r>
    <x v="7239"/>
    <x v="585"/>
    <s v="CUST10515"/>
    <s v="Customer 515"/>
    <n v="46"/>
    <s v="Returning"/>
    <s v="P1001"/>
    <s v="Laptop"/>
    <x v="0"/>
    <s v="TechSource India"/>
    <n v="1"/>
    <n v="55000"/>
    <n v="0"/>
    <n v="55000"/>
    <n v="0"/>
    <n v="55000"/>
    <n v="35038.68"/>
    <n v="19961.32"/>
    <x v="0"/>
    <s v="Bhubaneswar"/>
    <s v="Odisha"/>
    <s v="India"/>
    <s v="Cash on Delivery"/>
    <x v="2"/>
    <s v="Standard"/>
    <x v="0"/>
    <s v="No"/>
    <s v="No"/>
  </r>
  <r>
    <x v="7240"/>
    <x v="585"/>
    <s v="CUST10086"/>
    <s v="Customer 86"/>
    <n v="53"/>
    <s v="New"/>
    <s v="P2005"/>
    <s v="Backpack"/>
    <x v="3"/>
    <s v="Metro Supplies"/>
    <n v="3"/>
    <n v="1800"/>
    <n v="15"/>
    <n v="5400"/>
    <n v="810"/>
    <n v="4590"/>
    <n v="3193.16"/>
    <n v="1396.84"/>
    <x v="2"/>
    <s v="Delhi"/>
    <s v="Delhi"/>
    <s v="India"/>
    <s v="Net Banking"/>
    <x v="2"/>
    <s v="Same Day"/>
    <x v="3"/>
    <s v="No"/>
    <s v="No"/>
  </r>
  <r>
    <x v="7241"/>
    <x v="585"/>
    <s v="CUST10827"/>
    <s v="Customer 827"/>
    <n v="30"/>
    <s v="Returning"/>
    <s v="P2005"/>
    <s v="Backpack"/>
    <x v="3"/>
    <s v="Metro Supplies"/>
    <n v="1"/>
    <n v="1800"/>
    <n v="10"/>
    <n v="1800"/>
    <n v="180"/>
    <n v="1620"/>
    <n v="1064.43"/>
    <n v="555.57000000000005"/>
    <x v="1"/>
    <s v="Pune"/>
    <s v="Maharashtra"/>
    <s v="India"/>
    <s v="Debit Card"/>
    <x v="2"/>
    <s v="Standard"/>
    <x v="0"/>
    <s v="No"/>
    <s v="No"/>
  </r>
  <r>
    <x v="7242"/>
    <x v="585"/>
    <s v="CUST11050"/>
    <s v="Customer 1050"/>
    <n v="32"/>
    <s v="Loyal"/>
    <s v="P5004"/>
    <s v="Pen Set"/>
    <x v="1"/>
    <s v="Stationery Hub"/>
    <n v="1"/>
    <n v="250"/>
    <n v="5"/>
    <n v="250"/>
    <n v="12.5"/>
    <n v="237.5"/>
    <n v="176.88"/>
    <n v="60.62"/>
    <x v="0"/>
    <s v="Jaipur"/>
    <s v="Rajasthan"/>
    <s v="India"/>
    <s v="Credit Card"/>
    <x v="2"/>
    <s v="Express"/>
    <x v="2"/>
    <s v="No"/>
    <s v="No"/>
  </r>
  <r>
    <x v="7243"/>
    <x v="585"/>
    <s v="CUST10734"/>
    <s v="Customer 734"/>
    <n v="44"/>
    <s v="Loyal"/>
    <s v="P1007"/>
    <s v="Mouse"/>
    <x v="0"/>
    <s v="RetailHub"/>
    <n v="2"/>
    <n v="900"/>
    <n v="25"/>
    <n v="1800"/>
    <n v="450"/>
    <n v="1350"/>
    <n v="1003.58"/>
    <n v="346.42"/>
    <x v="2"/>
    <s v="Mumbai"/>
    <s v="Maharashtra"/>
    <s v="India"/>
    <s v="Net Banking"/>
    <x v="1"/>
    <s v="Express"/>
    <x v="0"/>
    <s v="No"/>
    <s v="No"/>
  </r>
  <r>
    <x v="7244"/>
    <x v="585"/>
    <s v="CUST11726"/>
    <s v="Customer 1726"/>
    <n v="40"/>
    <s v="New"/>
    <s v="P2006"/>
    <s v="Womens Kurti"/>
    <x v="3"/>
    <s v="FashionMart"/>
    <n v="4"/>
    <n v="1400"/>
    <n v="10"/>
    <n v="5600"/>
    <n v="560"/>
    <n v="5040"/>
    <n v="3074.77"/>
    <n v="1965.23"/>
    <x v="1"/>
    <s v="Pune"/>
    <s v="Maharashtra"/>
    <s v="India"/>
    <s v="Credit Card"/>
    <x v="2"/>
    <s v="Same Day"/>
    <x v="0"/>
    <s v="No"/>
    <s v="No"/>
  </r>
  <r>
    <x v="7245"/>
    <x v="585"/>
    <s v="CUST11056"/>
    <s v="Customer 1056"/>
    <n v="30"/>
    <s v="New"/>
    <s v="P4004"/>
    <s v="Shampoo"/>
    <x v="4"/>
    <s v="BeautyCare"/>
    <n v="1"/>
    <n v="550"/>
    <n v="10"/>
    <n v="550"/>
    <n v="55"/>
    <n v="495"/>
    <n v="315.38"/>
    <n v="179.62"/>
    <x v="1"/>
    <s v="Hyderabad"/>
    <s v="Telangana"/>
    <s v="India"/>
    <s v="UPI"/>
    <x v="1"/>
    <s v="Express"/>
    <x v="1"/>
    <s v="No"/>
    <s v="No"/>
  </r>
  <r>
    <x v="7246"/>
    <x v="585"/>
    <s v="CUST12048"/>
    <s v="Customer 2048"/>
    <n v="46"/>
    <s v="New"/>
    <s v="P2002"/>
    <s v="Jeans"/>
    <x v="3"/>
    <s v="FashionMart"/>
    <n v="1"/>
    <n v="2200"/>
    <n v="10"/>
    <n v="2200"/>
    <n v="220"/>
    <n v="1980"/>
    <n v="1272.3800000000001"/>
    <n v="707.62"/>
    <x v="1"/>
    <s v="Mumbai"/>
    <s v="Maharashtra"/>
    <s v="India"/>
    <s v="Credit Card"/>
    <x v="2"/>
    <s v="Standard"/>
    <x v="0"/>
    <s v="No"/>
    <s v="No"/>
  </r>
  <r>
    <x v="7247"/>
    <x v="585"/>
    <s v="CUST12349"/>
    <s v="Customer 2349"/>
    <n v="45"/>
    <s v="Loyal"/>
    <s v="P5004"/>
    <s v="Pen Set"/>
    <x v="1"/>
    <s v="Stationery Hub"/>
    <n v="2"/>
    <n v="250"/>
    <n v="25"/>
    <n v="500"/>
    <n v="125"/>
    <n v="375"/>
    <n v="288.20999999999998"/>
    <n v="86.79"/>
    <x v="2"/>
    <s v="Indore"/>
    <s v="Madhya Pradesh"/>
    <s v="India"/>
    <s v="Debit Card"/>
    <x v="2"/>
    <s v="Standard"/>
    <x v="0"/>
    <s v="No"/>
    <s v="No"/>
  </r>
  <r>
    <x v="7248"/>
    <x v="585"/>
    <s v="CUST11436"/>
    <s v="Customer 1436"/>
    <n v="44"/>
    <s v="Returning"/>
    <s v="P3003"/>
    <s v="Mixer Grinder"/>
    <x v="2"/>
    <s v="Prime Distributors"/>
    <n v="4"/>
    <n v="4800"/>
    <n v="20"/>
    <n v="19200"/>
    <n v="3840"/>
    <n v="15360"/>
    <n v="12095.73"/>
    <n v="3264.27"/>
    <x v="1"/>
    <s v="Bhubaneswar"/>
    <s v="Odisha"/>
    <s v="India"/>
    <s v="UPI"/>
    <x v="0"/>
    <s v="Standard"/>
    <x v="0"/>
    <s v="No"/>
    <s v="No"/>
  </r>
  <r>
    <x v="7249"/>
    <x v="586"/>
    <s v="CUST10331"/>
    <s v="Customer 331"/>
    <n v="60"/>
    <s v="Loyal"/>
    <s v="P2007"/>
    <s v="Saree"/>
    <x v="3"/>
    <s v="FashionMart"/>
    <n v="3"/>
    <n v="2600"/>
    <n v="20"/>
    <n v="7800"/>
    <n v="1560"/>
    <n v="6240"/>
    <n v="4294.49"/>
    <n v="1945.51"/>
    <x v="1"/>
    <s v="Bengaluru"/>
    <s v="Karnataka"/>
    <s v="India"/>
    <s v="Debit Card"/>
    <x v="1"/>
    <s v="Standard"/>
    <x v="1"/>
    <s v="No"/>
    <s v="Yes"/>
  </r>
  <r>
    <x v="7250"/>
    <x v="586"/>
    <s v="CUST11006"/>
    <s v="Customer 1006"/>
    <n v="51"/>
    <s v="Loyal"/>
    <s v="P4003"/>
    <s v="Sunscreen"/>
    <x v="4"/>
    <s v="BeautyCare"/>
    <n v="1"/>
    <n v="700"/>
    <n v="15"/>
    <n v="700"/>
    <n v="105"/>
    <n v="595"/>
    <n v="407.06"/>
    <n v="187.94"/>
    <x v="1"/>
    <s v="Chandigarh"/>
    <s v="Chandigarh"/>
    <s v="India"/>
    <s v="Debit Card"/>
    <x v="2"/>
    <s v="Express"/>
    <x v="1"/>
    <s v="No"/>
    <s v="No"/>
  </r>
  <r>
    <x v="7251"/>
    <x v="586"/>
    <s v="CUST12243"/>
    <s v="Customer 2243"/>
    <n v="38"/>
    <s v="Returning"/>
    <s v="P5001"/>
    <s v="Notebook Set"/>
    <x v="1"/>
    <s v="Stationery Hub"/>
    <n v="2"/>
    <n v="500"/>
    <n v="5"/>
    <n v="1000"/>
    <n v="50"/>
    <n v="950"/>
    <n v="667.35"/>
    <n v="282.64999999999998"/>
    <x v="1"/>
    <s v="Jaipur"/>
    <s v="Rajasthan"/>
    <s v="India"/>
    <s v="UPI"/>
    <x v="0"/>
    <s v="Standard"/>
    <x v="0"/>
    <s v="No"/>
    <s v="No"/>
  </r>
  <r>
    <x v="7252"/>
    <x v="586"/>
    <s v="CUST10867"/>
    <s v="Customer 867"/>
    <n v="49"/>
    <s v="Returning"/>
    <s v="P2008"/>
    <s v="Formal Shirt"/>
    <x v="3"/>
    <s v="Global Traders"/>
    <n v="2"/>
    <n v="1700"/>
    <n v="25"/>
    <n v="3400"/>
    <n v="850"/>
    <n v="2550"/>
    <n v="2025.75"/>
    <n v="524.25"/>
    <x v="1"/>
    <s v="Chennai"/>
    <s v="Tamil Nadu"/>
    <s v="India"/>
    <s v="UPI"/>
    <x v="0"/>
    <s v="Standard"/>
    <x v="0"/>
    <s v="No"/>
    <s v="No"/>
  </r>
  <r>
    <x v="7253"/>
    <x v="586"/>
    <s v="CUST10440"/>
    <s v="Customer 440"/>
    <n v="31"/>
    <s v="New"/>
    <s v="P3006"/>
    <s v="Water Bottle"/>
    <x v="2"/>
    <s v="Metro Supplies"/>
    <n v="2"/>
    <n v="700"/>
    <n v="5"/>
    <n v="1400"/>
    <n v="70"/>
    <n v="1330"/>
    <n v="832.85"/>
    <n v="497.15"/>
    <x v="1"/>
    <s v="Mumbai"/>
    <s v="Maharashtra"/>
    <s v="India"/>
    <s v="Wallet"/>
    <x v="0"/>
    <s v="Standard"/>
    <x v="0"/>
    <s v="No"/>
    <s v="No"/>
  </r>
  <r>
    <x v="7254"/>
    <x v="586"/>
    <s v="CUST10559"/>
    <s v="Customer 559"/>
    <n v="60"/>
    <s v="Loyal"/>
    <s v="P3006"/>
    <s v="Water Bottle"/>
    <x v="2"/>
    <s v="Metro Supplies"/>
    <n v="2"/>
    <n v="700"/>
    <n v="15"/>
    <n v="1400"/>
    <n v="210"/>
    <n v="1190"/>
    <n v="915.15"/>
    <n v="274.85000000000002"/>
    <x v="0"/>
    <s v="Indore"/>
    <s v="Madhya Pradesh"/>
    <s v="India"/>
    <s v="Cash on Delivery"/>
    <x v="0"/>
    <s v="Standard"/>
    <x v="0"/>
    <s v="No"/>
    <s v="No"/>
  </r>
  <r>
    <x v="7255"/>
    <x v="586"/>
    <s v="CUST10996"/>
    <s v="Customer 996"/>
    <n v="59"/>
    <s v="Returning"/>
    <s v="P5001"/>
    <s v="Notebook Set"/>
    <x v="1"/>
    <s v="Stationery Hub"/>
    <n v="2"/>
    <n v="500"/>
    <n v="10"/>
    <n v="1000"/>
    <n v="100"/>
    <n v="900"/>
    <n v="648.70000000000005"/>
    <n v="251.3"/>
    <x v="1"/>
    <s v="Hyderabad"/>
    <s v="Telangana"/>
    <s v="India"/>
    <s v="Credit Card"/>
    <x v="1"/>
    <s v="Standard"/>
    <x v="0"/>
    <s v="No"/>
    <s v="No"/>
  </r>
  <r>
    <x v="7256"/>
    <x v="586"/>
    <s v="CUST11432"/>
    <s v="Customer 1432"/>
    <n v="51"/>
    <s v="Returning"/>
    <s v="P1003"/>
    <s v="Headphones"/>
    <x v="0"/>
    <s v="Metro Supplies"/>
    <n v="1"/>
    <n v="2500"/>
    <n v="15"/>
    <n v="2500"/>
    <n v="375"/>
    <n v="2125"/>
    <n v="1401.06"/>
    <n v="723.94"/>
    <x v="1"/>
    <s v="Ahmedabad"/>
    <s v="Gujarat"/>
    <s v="India"/>
    <s v="Wallet"/>
    <x v="2"/>
    <s v="Standard"/>
    <x v="1"/>
    <s v="No"/>
    <s v="No"/>
  </r>
  <r>
    <x v="7257"/>
    <x v="586"/>
    <s v="CUST12044"/>
    <s v="Customer 2044"/>
    <n v="47"/>
    <s v="Returning"/>
    <s v="P2004"/>
    <s v="Jacket"/>
    <x v="3"/>
    <s v="Global Traders"/>
    <n v="2"/>
    <n v="3500"/>
    <n v="10"/>
    <n v="7000"/>
    <n v="700"/>
    <n v="6300"/>
    <n v="3654.63"/>
    <n v="2645.37"/>
    <x v="1"/>
    <s v="Patna"/>
    <s v="Bihar"/>
    <s v="India"/>
    <s v="Cash on Delivery"/>
    <x v="2"/>
    <s v="Standard"/>
    <x v="1"/>
    <s v="No"/>
    <s v="No"/>
  </r>
  <r>
    <x v="7258"/>
    <x v="586"/>
    <s v="CUST11538"/>
    <s v="Customer 1538"/>
    <n v="44"/>
    <s v="Returning"/>
    <s v="P2006"/>
    <s v="Womens Kurti"/>
    <x v="3"/>
    <s v="FashionMart"/>
    <n v="2"/>
    <n v="1400"/>
    <n v="0"/>
    <n v="2800"/>
    <n v="0"/>
    <n v="2800"/>
    <n v="1633.56"/>
    <n v="1166.44"/>
    <x v="1"/>
    <s v="Kolkata"/>
    <s v="West Bengal"/>
    <s v="India"/>
    <s v="Cash on Delivery"/>
    <x v="2"/>
    <s v="Standard"/>
    <x v="0"/>
    <s v="No"/>
    <s v="No"/>
  </r>
  <r>
    <x v="7259"/>
    <x v="586"/>
    <s v="CUST12394"/>
    <s v="Customer 2394"/>
    <n v="43"/>
    <s v="New"/>
    <s v="P1003"/>
    <s v="Headphones"/>
    <x v="0"/>
    <s v="Metro Supplies"/>
    <n v="2"/>
    <n v="2500"/>
    <n v="30"/>
    <n v="5000"/>
    <n v="1500"/>
    <n v="3500"/>
    <n v="2314.36"/>
    <n v="1185.6400000000001"/>
    <x v="2"/>
    <s v="Bengaluru"/>
    <s v="Karnataka"/>
    <s v="India"/>
    <s v="Net Banking"/>
    <x v="2"/>
    <s v="Standard"/>
    <x v="0"/>
    <s v="No"/>
    <s v="No"/>
  </r>
  <r>
    <x v="7260"/>
    <x v="586"/>
    <s v="CUST10376"/>
    <s v="Customer 376"/>
    <n v="18"/>
    <s v="Returning"/>
    <s v="P5004"/>
    <s v="Pen Set"/>
    <x v="1"/>
    <s v="Stationery Hub"/>
    <n v="2"/>
    <n v="250"/>
    <n v="10"/>
    <n v="500"/>
    <n v="50"/>
    <n v="450"/>
    <n v="362.23"/>
    <n v="87.77"/>
    <x v="1"/>
    <s v="Chennai"/>
    <s v="Tamil Nadu"/>
    <s v="India"/>
    <s v="Wallet"/>
    <x v="2"/>
    <s v="Standard"/>
    <x v="0"/>
    <s v="No"/>
    <s v="No"/>
  </r>
  <r>
    <x v="7261"/>
    <x v="586"/>
    <s v="CUST10495"/>
    <s v="Customer 495"/>
    <n v="50"/>
    <s v="New"/>
    <s v="P1004"/>
    <s v="Smartwatch"/>
    <x v="0"/>
    <s v="TechSource India"/>
    <n v="1"/>
    <n v="6500"/>
    <n v="0"/>
    <n v="6500"/>
    <n v="0"/>
    <n v="6500"/>
    <n v="4238.34"/>
    <n v="2261.66"/>
    <x v="1"/>
    <s v="Bengaluru"/>
    <s v="Karnataka"/>
    <s v="India"/>
    <s v="UPI"/>
    <x v="0"/>
    <s v="Standard"/>
    <x v="0"/>
    <s v="No"/>
    <s v="Yes"/>
  </r>
  <r>
    <x v="7262"/>
    <x v="587"/>
    <s v="CUST11396"/>
    <s v="Customer 1396"/>
    <n v="42"/>
    <s v="New"/>
    <s v="P4006"/>
    <s v="Lipstick"/>
    <x v="4"/>
    <s v="BeautyCare"/>
    <n v="2"/>
    <n v="850"/>
    <n v="20"/>
    <n v="1700"/>
    <n v="340"/>
    <n v="1360"/>
    <n v="939.95"/>
    <n v="420.05"/>
    <x v="1"/>
    <s v="Patna"/>
    <s v="Bihar"/>
    <s v="India"/>
    <s v="Wallet"/>
    <x v="2"/>
    <s v="Standard"/>
    <x v="0"/>
    <s v="No"/>
    <s v="No"/>
  </r>
  <r>
    <x v="7263"/>
    <x v="587"/>
    <s v="CUST12225"/>
    <s v="Customer 2225"/>
    <n v="51"/>
    <s v="Loyal"/>
    <s v="P1002"/>
    <s v="Smartphone"/>
    <x v="0"/>
    <s v="Global Traders"/>
    <n v="1"/>
    <n v="28000"/>
    <n v="20"/>
    <n v="28000"/>
    <n v="5600"/>
    <n v="22400"/>
    <n v="16310.97"/>
    <n v="6089.03"/>
    <x v="1"/>
    <s v="Patna"/>
    <s v="Bihar"/>
    <s v="India"/>
    <s v="Wallet"/>
    <x v="2"/>
    <s v="Express"/>
    <x v="0"/>
    <s v="No"/>
    <s v="No"/>
  </r>
  <r>
    <x v="7264"/>
    <x v="587"/>
    <s v="CUST11115"/>
    <s v="Customer 1115"/>
    <n v="53"/>
    <s v="New"/>
    <s v="P1004"/>
    <s v="Smartwatch"/>
    <x v="0"/>
    <s v="TechSource India"/>
    <n v="2"/>
    <n v="6500"/>
    <n v="10"/>
    <n v="13000"/>
    <n v="1300"/>
    <n v="11700"/>
    <n v="8461.92"/>
    <n v="3238.08"/>
    <x v="0"/>
    <s v="Lucknow"/>
    <s v="Uttar Pradesh"/>
    <s v="India"/>
    <s v="Net Banking"/>
    <x v="0"/>
    <s v="Standard"/>
    <x v="0"/>
    <s v="No"/>
    <s v="No"/>
  </r>
  <r>
    <x v="7265"/>
    <x v="587"/>
    <s v="CUST11766"/>
    <s v="Customer 1766"/>
    <n v="20"/>
    <s v="Returning"/>
    <s v="P1003"/>
    <s v="Headphones"/>
    <x v="0"/>
    <s v="Metro Supplies"/>
    <n v="2"/>
    <n v="2500"/>
    <n v="5"/>
    <n v="5000"/>
    <n v="250"/>
    <n v="4750"/>
    <n v="3626.9"/>
    <n v="1123.0999999999999"/>
    <x v="1"/>
    <s v="Visakhapatnam"/>
    <s v="Andhra Pradesh"/>
    <s v="India"/>
    <s v="Debit Card"/>
    <x v="2"/>
    <s v="Express"/>
    <x v="4"/>
    <s v="No"/>
    <s v="Yes"/>
  </r>
  <r>
    <x v="7266"/>
    <x v="587"/>
    <s v="CUST11846"/>
    <s v="Customer 1846"/>
    <n v="25"/>
    <s v="Loyal"/>
    <s v="P3001"/>
    <s v="Coffee Maker"/>
    <x v="2"/>
    <s v="HomeNeeds"/>
    <n v="2"/>
    <n v="4200"/>
    <n v="0"/>
    <n v="8400"/>
    <n v="0"/>
    <n v="8400"/>
    <n v="5627.68"/>
    <n v="2772.32"/>
    <x v="1"/>
    <s v="Patna"/>
    <s v="Bihar"/>
    <s v="India"/>
    <s v="Credit Card"/>
    <x v="0"/>
    <s v="Standard"/>
    <x v="0"/>
    <s v="No"/>
    <s v="Yes"/>
  </r>
  <r>
    <x v="7267"/>
    <x v="587"/>
    <s v="CUST10395"/>
    <s v="Customer 395"/>
    <n v="60"/>
    <s v="New"/>
    <s v="P2008"/>
    <s v="Formal Shirt"/>
    <x v="3"/>
    <s v="Global Traders"/>
    <n v="2"/>
    <n v="1700"/>
    <n v="30"/>
    <n v="3400"/>
    <n v="1020"/>
    <n v="2380"/>
    <n v="1351.81"/>
    <n v="1028.19"/>
    <x v="0"/>
    <s v="Bhopal"/>
    <s v="Madhya Pradesh"/>
    <s v="India"/>
    <s v="Debit Card"/>
    <x v="2"/>
    <s v="Standard"/>
    <x v="0"/>
    <s v="No"/>
    <s v="No"/>
  </r>
  <r>
    <x v="7268"/>
    <x v="587"/>
    <s v="CUST11174"/>
    <s v="Customer 1174"/>
    <n v="55"/>
    <s v="New"/>
    <s v="P1006"/>
    <s v="Keyboard"/>
    <x v="0"/>
    <s v="Metro Supplies"/>
    <n v="2"/>
    <n v="1800"/>
    <n v="15"/>
    <n v="3600"/>
    <n v="540"/>
    <n v="3060"/>
    <n v="2278.0500000000002"/>
    <n v="781.95"/>
    <x v="0"/>
    <s v="Coimbatore"/>
    <s v="Tamil Nadu"/>
    <s v="India"/>
    <s v="Debit Card"/>
    <x v="2"/>
    <s v="Standard"/>
    <x v="0"/>
    <s v="No"/>
    <s v="No"/>
  </r>
  <r>
    <x v="7269"/>
    <x v="587"/>
    <s v="CUST10048"/>
    <s v="Customer 48"/>
    <n v="53"/>
    <s v="Loyal"/>
    <s v="P1008"/>
    <s v="Monitor"/>
    <x v="0"/>
    <s v="Global Traders"/>
    <n v="3"/>
    <n v="14500"/>
    <n v="5"/>
    <n v="43500"/>
    <n v="2175"/>
    <n v="41325"/>
    <n v="32330.33"/>
    <n v="8994.67"/>
    <x v="1"/>
    <s v="Pune"/>
    <s v="Maharashtra"/>
    <s v="India"/>
    <s v="Net Banking"/>
    <x v="0"/>
    <s v="Standard"/>
    <x v="4"/>
    <s v="No"/>
    <s v="No"/>
  </r>
  <r>
    <x v="7270"/>
    <x v="587"/>
    <s v="CUST12395"/>
    <s v="Customer 2395"/>
    <n v="58"/>
    <s v="Loyal"/>
    <s v="P2008"/>
    <s v="Formal Shirt"/>
    <x v="3"/>
    <s v="Global Traders"/>
    <n v="2"/>
    <n v="1700"/>
    <n v="20"/>
    <n v="3400"/>
    <n v="680"/>
    <n v="2720"/>
    <n v="1677.59"/>
    <n v="1042.4100000000001"/>
    <x v="1"/>
    <s v="Nagpur"/>
    <s v="Maharashtra"/>
    <s v="India"/>
    <s v="Debit Card"/>
    <x v="1"/>
    <s v="Standard"/>
    <x v="0"/>
    <s v="No"/>
    <s v="No"/>
  </r>
  <r>
    <x v="7271"/>
    <x v="587"/>
    <s v="CUST12076"/>
    <s v="Customer 2076"/>
    <n v="25"/>
    <s v="Returning"/>
    <s v="P2005"/>
    <s v="Backpack"/>
    <x v="3"/>
    <s v="Metro Supplies"/>
    <n v="1"/>
    <n v="1800"/>
    <n v="10"/>
    <n v="1800"/>
    <n v="180"/>
    <n v="1620"/>
    <n v="1140.17"/>
    <n v="479.83"/>
    <x v="1"/>
    <s v="Ahmedabad"/>
    <s v="Gujarat"/>
    <s v="India"/>
    <s v="Net Banking"/>
    <x v="0"/>
    <s v="Express"/>
    <x v="0"/>
    <s v="No"/>
    <s v="No"/>
  </r>
  <r>
    <x v="7272"/>
    <x v="587"/>
    <s v="CUST11014"/>
    <s v="Customer 1014"/>
    <n v="46"/>
    <s v="New"/>
    <s v="P1003"/>
    <s v="Headphones"/>
    <x v="0"/>
    <s v="Metro Supplies"/>
    <n v="1"/>
    <n v="2500"/>
    <n v="10"/>
    <n v="2500"/>
    <n v="250"/>
    <n v="2250"/>
    <n v="1287.8399999999999"/>
    <n v="962.16"/>
    <x v="2"/>
    <s v="Lucknow"/>
    <s v="Uttar Pradesh"/>
    <s v="India"/>
    <s v="Wallet"/>
    <x v="1"/>
    <s v="Standard"/>
    <x v="0"/>
    <s v="No"/>
    <s v="No"/>
  </r>
  <r>
    <x v="7273"/>
    <x v="587"/>
    <s v="CUST12492"/>
    <s v="Customer 2492"/>
    <n v="55"/>
    <s v="Loyal"/>
    <s v="P2003"/>
    <s v="T-Shirt"/>
    <x v="3"/>
    <s v="RetailHub"/>
    <n v="2"/>
    <n v="900"/>
    <n v="20"/>
    <n v="1800"/>
    <n v="360"/>
    <n v="1440"/>
    <n v="898.01"/>
    <n v="541.99"/>
    <x v="0"/>
    <s v="Bhopal"/>
    <s v="Madhya Pradesh"/>
    <s v="India"/>
    <s v="Cash on Delivery"/>
    <x v="2"/>
    <s v="Standard"/>
    <x v="0"/>
    <s v="No"/>
    <s v="No"/>
  </r>
  <r>
    <x v="7274"/>
    <x v="587"/>
    <s v="CUST11813"/>
    <s v="Customer 1813"/>
    <n v="41"/>
    <s v="New"/>
    <s v="P1005"/>
    <s v="Tablet"/>
    <x v="0"/>
    <s v="RetailHub"/>
    <n v="3"/>
    <n v="18000"/>
    <n v="5"/>
    <n v="54000"/>
    <n v="2700"/>
    <n v="51300"/>
    <n v="37252.480000000003"/>
    <n v="14047.52"/>
    <x v="1"/>
    <s v="Patna"/>
    <s v="Bihar"/>
    <s v="India"/>
    <s v="Cash on Delivery"/>
    <x v="2"/>
    <s v="Standard"/>
    <x v="3"/>
    <s v="No"/>
    <s v="No"/>
  </r>
  <r>
    <x v="7275"/>
    <x v="587"/>
    <s v="CUST10453"/>
    <s v="Customer 453"/>
    <n v="33"/>
    <s v="Loyal"/>
    <s v="P5005"/>
    <s v="Desk Organizer"/>
    <x v="1"/>
    <s v="Stationery Hub"/>
    <n v="2"/>
    <n v="600"/>
    <n v="5"/>
    <n v="1200"/>
    <n v="60"/>
    <n v="1140"/>
    <n v="758.29"/>
    <n v="381.71"/>
    <x v="2"/>
    <s v="Chandigarh"/>
    <s v="Chandigarh"/>
    <s v="India"/>
    <s v="Debit Card"/>
    <x v="2"/>
    <s v="Express"/>
    <x v="0"/>
    <s v="No"/>
    <s v="No"/>
  </r>
  <r>
    <x v="7276"/>
    <x v="588"/>
    <s v="CUST10352"/>
    <s v="Customer 352"/>
    <n v="43"/>
    <s v="New"/>
    <s v="P4002"/>
    <s v="Moisturizer"/>
    <x v="4"/>
    <s v="BeautyCare"/>
    <n v="2"/>
    <n v="650"/>
    <n v="15"/>
    <n v="1300"/>
    <n v="195"/>
    <n v="1105"/>
    <n v="836.25"/>
    <n v="268.75"/>
    <x v="1"/>
    <s v="Surat"/>
    <s v="Gujarat"/>
    <s v="India"/>
    <s v="Net Banking"/>
    <x v="2"/>
    <s v="Standard"/>
    <x v="0"/>
    <s v="Yes"/>
    <s v="No"/>
  </r>
  <r>
    <x v="7277"/>
    <x v="588"/>
    <s v="CUST10390"/>
    <s v="Customer 390"/>
    <n v="37"/>
    <s v="Returning"/>
    <s v="P1008"/>
    <s v="Monitor"/>
    <x v="0"/>
    <s v="Global Traders"/>
    <n v="2"/>
    <n v="14500"/>
    <n v="5"/>
    <n v="29000"/>
    <n v="1450"/>
    <n v="27550"/>
    <n v="15933.6"/>
    <n v="11616.4"/>
    <x v="2"/>
    <s v="Pune"/>
    <s v="Maharashtra"/>
    <s v="India"/>
    <s v="Debit Card"/>
    <x v="2"/>
    <s v="Standard"/>
    <x v="0"/>
    <s v="No"/>
    <s v="No"/>
  </r>
  <r>
    <x v="7278"/>
    <x v="588"/>
    <s v="CUST10644"/>
    <s v="Customer 644"/>
    <n v="56"/>
    <s v="Loyal"/>
    <s v="P3004"/>
    <s v="Cookware Set"/>
    <x v="2"/>
    <s v="HomeNeeds"/>
    <n v="2"/>
    <n v="3500"/>
    <n v="0"/>
    <n v="7000"/>
    <n v="0"/>
    <n v="7000"/>
    <n v="5463.73"/>
    <n v="1536.27"/>
    <x v="1"/>
    <s v="Pune"/>
    <s v="Maharashtra"/>
    <s v="India"/>
    <s v="Debit Card"/>
    <x v="2"/>
    <s v="Express"/>
    <x v="0"/>
    <s v="No"/>
    <s v="No"/>
  </r>
  <r>
    <x v="7279"/>
    <x v="588"/>
    <s v="CUST11272"/>
    <s v="Customer 1272"/>
    <n v="37"/>
    <s v="Returning"/>
    <s v="P1007"/>
    <s v="Mouse"/>
    <x v="0"/>
    <s v="RetailHub"/>
    <n v="5"/>
    <n v="900"/>
    <n v="0"/>
    <n v="4500"/>
    <n v="0"/>
    <n v="4500"/>
    <n v="2767.93"/>
    <n v="1732.07"/>
    <x v="1"/>
    <s v="Hyderabad"/>
    <s v="Telangana"/>
    <s v="India"/>
    <s v="Net Banking"/>
    <x v="2"/>
    <s v="Standard"/>
    <x v="0"/>
    <s v="No"/>
    <s v="No"/>
  </r>
  <r>
    <x v="7280"/>
    <x v="588"/>
    <s v="CUST10478"/>
    <s v="Customer 478"/>
    <n v="35"/>
    <s v="Loyal"/>
    <s v="P3006"/>
    <s v="Water Bottle"/>
    <x v="2"/>
    <s v="Metro Supplies"/>
    <n v="5"/>
    <n v="700"/>
    <n v="30"/>
    <n v="3500"/>
    <n v="1050"/>
    <n v="2450"/>
    <n v="1988.23"/>
    <n v="461.77"/>
    <x v="2"/>
    <s v="Kolkata"/>
    <s v="West Bengal"/>
    <s v="India"/>
    <s v="UPI"/>
    <x v="2"/>
    <s v="Standard"/>
    <x v="1"/>
    <s v="No"/>
    <s v="No"/>
  </r>
  <r>
    <x v="7281"/>
    <x v="588"/>
    <s v="CUST10446"/>
    <s v="Customer 446"/>
    <n v="33"/>
    <s v="Returning"/>
    <s v="P3007"/>
    <s v="Vacuum Cleaner"/>
    <x v="2"/>
    <s v="Global Traders"/>
    <n v="1"/>
    <n v="8500"/>
    <n v="5"/>
    <n v="8500"/>
    <n v="425"/>
    <n v="8075"/>
    <n v="6243.95"/>
    <n v="1831.05"/>
    <x v="1"/>
    <s v="Patna"/>
    <s v="Bihar"/>
    <s v="India"/>
    <s v="Credit Card"/>
    <x v="0"/>
    <s v="Express"/>
    <x v="0"/>
    <s v="No"/>
    <s v="No"/>
  </r>
  <r>
    <x v="7282"/>
    <x v="588"/>
    <s v="CUST10484"/>
    <s v="Customer 484"/>
    <n v="20"/>
    <s v="Returning"/>
    <s v="P2002"/>
    <s v="Jeans"/>
    <x v="3"/>
    <s v="FashionMart"/>
    <n v="1"/>
    <n v="2200"/>
    <n v="10"/>
    <n v="2200"/>
    <n v="220"/>
    <n v="1980"/>
    <n v="1391.98"/>
    <n v="588.02"/>
    <x v="0"/>
    <s v="Coimbatore"/>
    <s v="Tamil Nadu"/>
    <s v="India"/>
    <s v="Credit Card"/>
    <x v="0"/>
    <s v="Express"/>
    <x v="0"/>
    <s v="No"/>
    <s v="No"/>
  </r>
  <r>
    <x v="7283"/>
    <x v="588"/>
    <s v="CUST11394"/>
    <s v="Customer 1394"/>
    <n v="53"/>
    <s v="Returning"/>
    <s v="P3004"/>
    <s v="Cookware Set"/>
    <x v="2"/>
    <s v="HomeNeeds"/>
    <n v="1"/>
    <n v="3500"/>
    <n v="10"/>
    <n v="3500"/>
    <n v="350"/>
    <n v="3150"/>
    <n v="2120.71"/>
    <n v="1029.29"/>
    <x v="2"/>
    <s v="Surat"/>
    <s v="Gujarat"/>
    <s v="India"/>
    <s v="UPI"/>
    <x v="0"/>
    <s v="Standard"/>
    <x v="0"/>
    <s v="No"/>
    <s v="No"/>
  </r>
  <r>
    <x v="7284"/>
    <x v="588"/>
    <s v="CUST12415"/>
    <s v="Customer 2415"/>
    <n v="30"/>
    <s v="Loyal"/>
    <s v="P2008"/>
    <s v="Formal Shirt"/>
    <x v="3"/>
    <s v="Global Traders"/>
    <n v="1"/>
    <n v="1700"/>
    <n v="10"/>
    <n v="1700"/>
    <n v="170"/>
    <n v="1530"/>
    <n v="1132.97"/>
    <n v="397.03"/>
    <x v="0"/>
    <s v="Bhubaneswar"/>
    <s v="Odisha"/>
    <s v="India"/>
    <s v="Net Banking"/>
    <x v="2"/>
    <s v="Standard"/>
    <x v="0"/>
    <s v="No"/>
    <s v="No"/>
  </r>
  <r>
    <x v="7285"/>
    <x v="588"/>
    <s v="CUST12152"/>
    <s v="Customer 2152"/>
    <n v="20"/>
    <s v="New"/>
    <s v="P5001"/>
    <s v="Notebook Set"/>
    <x v="1"/>
    <s v="Stationery Hub"/>
    <n v="2"/>
    <n v="500"/>
    <n v="20"/>
    <n v="1000"/>
    <n v="200"/>
    <n v="800"/>
    <n v="640.26"/>
    <n v="159.74"/>
    <x v="1"/>
    <s v="Nagpur"/>
    <s v="Maharashtra"/>
    <s v="India"/>
    <s v="UPI"/>
    <x v="2"/>
    <s v="Standard"/>
    <x v="0"/>
    <s v="No"/>
    <s v="No"/>
  </r>
  <r>
    <x v="7286"/>
    <x v="588"/>
    <s v="CUST11673"/>
    <s v="Customer 1673"/>
    <n v="39"/>
    <s v="Returning"/>
    <s v="P2006"/>
    <s v="Womens Kurti"/>
    <x v="3"/>
    <s v="FashionMart"/>
    <n v="2"/>
    <n v="1400"/>
    <n v="15"/>
    <n v="2800"/>
    <n v="420"/>
    <n v="2380"/>
    <n v="1571.07"/>
    <n v="808.93"/>
    <x v="1"/>
    <s v="Mumbai"/>
    <s v="Maharashtra"/>
    <s v="India"/>
    <s v="Credit Card"/>
    <x v="0"/>
    <s v="Standard"/>
    <x v="0"/>
    <s v="No"/>
    <s v="No"/>
  </r>
  <r>
    <x v="7287"/>
    <x v="588"/>
    <s v="CUST11358"/>
    <s v="Customer 1358"/>
    <n v="28"/>
    <s v="Loyal"/>
    <s v="P5004"/>
    <s v="Pen Set"/>
    <x v="1"/>
    <s v="Stationery Hub"/>
    <n v="2"/>
    <n v="250"/>
    <n v="5"/>
    <n v="500"/>
    <n v="25"/>
    <n v="475"/>
    <n v="332.74"/>
    <n v="142.26"/>
    <x v="1"/>
    <s v="Surat"/>
    <s v="Gujarat"/>
    <s v="India"/>
    <s v="Debit Card"/>
    <x v="2"/>
    <s v="Standard"/>
    <x v="1"/>
    <s v="No"/>
    <s v="No"/>
  </r>
  <r>
    <x v="7288"/>
    <x v="588"/>
    <s v="CUST11523"/>
    <s v="Customer 1523"/>
    <n v="40"/>
    <s v="New"/>
    <s v="P3007"/>
    <s v="Vacuum Cleaner"/>
    <x v="2"/>
    <s v="Global Traders"/>
    <n v="1"/>
    <n v="8500"/>
    <n v="10"/>
    <n v="8500"/>
    <n v="850"/>
    <n v="7650"/>
    <n v="5604.13"/>
    <n v="2045.87"/>
    <x v="0"/>
    <s v="Delhi"/>
    <s v="Delhi"/>
    <s v="India"/>
    <s v="Credit Card"/>
    <x v="0"/>
    <s v="Standard"/>
    <x v="0"/>
    <s v="No"/>
    <s v="No"/>
  </r>
  <r>
    <x v="7289"/>
    <x v="588"/>
    <s v="CUST11318"/>
    <s v="Customer 1318"/>
    <n v="19"/>
    <s v="New"/>
    <s v="P1009"/>
    <s v="Power Bank"/>
    <x v="0"/>
    <s v="Prime Distributors"/>
    <n v="1"/>
    <n v="1600"/>
    <n v="5"/>
    <n v="1600"/>
    <n v="80"/>
    <n v="1520"/>
    <n v="1097.78"/>
    <n v="422.22"/>
    <x v="2"/>
    <s v="Bengaluru"/>
    <s v="Karnataka"/>
    <s v="India"/>
    <s v="Credit Card"/>
    <x v="1"/>
    <s v="Express"/>
    <x v="0"/>
    <s v="No"/>
    <s v="No"/>
  </r>
  <r>
    <x v="7290"/>
    <x v="588"/>
    <s v="CUST12083"/>
    <s v="Customer 2083"/>
    <n v="24"/>
    <s v="New"/>
    <s v="P2001"/>
    <s v="Running Shoes"/>
    <x v="3"/>
    <s v="FashionMart"/>
    <n v="1"/>
    <n v="3200"/>
    <n v="15"/>
    <n v="3200"/>
    <n v="480"/>
    <n v="2720"/>
    <n v="1724.73"/>
    <n v="995.27"/>
    <x v="1"/>
    <s v="Chandigarh"/>
    <s v="Chandigarh"/>
    <s v="India"/>
    <s v="Wallet"/>
    <x v="2"/>
    <s v="Standard"/>
    <x v="0"/>
    <s v="No"/>
    <s v="No"/>
  </r>
  <r>
    <x v="7291"/>
    <x v="588"/>
    <s v="CUST10402"/>
    <s v="Customer 402"/>
    <n v="49"/>
    <s v="Loyal"/>
    <s v="P1004"/>
    <s v="Smartwatch"/>
    <x v="0"/>
    <s v="TechSource India"/>
    <n v="5"/>
    <n v="6500"/>
    <n v="15"/>
    <n v="32500"/>
    <n v="4875"/>
    <n v="27625"/>
    <n v="15624.48"/>
    <n v="12000.52"/>
    <x v="2"/>
    <s v="Bhubaneswar"/>
    <s v="Odisha"/>
    <s v="India"/>
    <s v="Cash on Delivery"/>
    <x v="2"/>
    <s v="Standard"/>
    <x v="0"/>
    <s v="No"/>
    <s v="No"/>
  </r>
  <r>
    <x v="7292"/>
    <x v="588"/>
    <s v="CUST10297"/>
    <s v="Customer 297"/>
    <n v="37"/>
    <s v="Loyal"/>
    <s v="P1008"/>
    <s v="Monitor"/>
    <x v="0"/>
    <s v="Global Traders"/>
    <n v="2"/>
    <n v="14500"/>
    <n v="20"/>
    <n v="29000"/>
    <n v="5800"/>
    <n v="23200"/>
    <n v="16264.73"/>
    <n v="6935.27"/>
    <x v="0"/>
    <s v="Hyderabad"/>
    <s v="Telangana"/>
    <s v="India"/>
    <s v="Credit Card"/>
    <x v="0"/>
    <s v="Standard"/>
    <x v="0"/>
    <s v="No"/>
    <s v="Yes"/>
  </r>
  <r>
    <x v="7293"/>
    <x v="588"/>
    <s v="CUST10008"/>
    <s v="Customer 8"/>
    <n v="29"/>
    <s v="Loyal"/>
    <s v="P1004"/>
    <s v="Smartwatch"/>
    <x v="0"/>
    <s v="TechSource India"/>
    <n v="5"/>
    <n v="6500"/>
    <n v="10"/>
    <n v="32500"/>
    <n v="3250"/>
    <n v="29250"/>
    <n v="21965.05"/>
    <n v="7284.95"/>
    <x v="2"/>
    <s v="Delhi"/>
    <s v="Delhi"/>
    <s v="India"/>
    <s v="Cash on Delivery"/>
    <x v="2"/>
    <s v="Standard"/>
    <x v="0"/>
    <s v="No"/>
    <s v="No"/>
  </r>
  <r>
    <x v="7294"/>
    <x v="589"/>
    <s v="CUST11670"/>
    <s v="Customer 1670"/>
    <n v="46"/>
    <s v="New"/>
    <s v="P4005"/>
    <s v="Perfume"/>
    <x v="4"/>
    <s v="BeautyCare"/>
    <n v="1"/>
    <n v="1800"/>
    <n v="20"/>
    <n v="1800"/>
    <n v="360"/>
    <n v="1440"/>
    <n v="877.62"/>
    <n v="562.38"/>
    <x v="0"/>
    <s v="Chennai"/>
    <s v="Tamil Nadu"/>
    <s v="India"/>
    <s v="Cash on Delivery"/>
    <x v="0"/>
    <s v="Standard"/>
    <x v="0"/>
    <s v="No"/>
    <s v="No"/>
  </r>
  <r>
    <x v="7295"/>
    <x v="589"/>
    <s v="CUST12266"/>
    <s v="Customer 2266"/>
    <n v="59"/>
    <s v="Returning"/>
    <s v="P2006"/>
    <s v="Womens Kurti"/>
    <x v="3"/>
    <s v="FashionMart"/>
    <n v="1"/>
    <n v="1400"/>
    <n v="5"/>
    <n v="1400"/>
    <n v="70"/>
    <n v="1330"/>
    <n v="914.56"/>
    <n v="415.44"/>
    <x v="2"/>
    <s v="Mumbai"/>
    <s v="Maharashtra"/>
    <s v="India"/>
    <s v="UPI"/>
    <x v="2"/>
    <s v="Standard"/>
    <x v="0"/>
    <s v="Yes"/>
    <s v="No"/>
  </r>
  <r>
    <x v="7296"/>
    <x v="589"/>
    <s v="CUST11324"/>
    <s v="Customer 1324"/>
    <n v="47"/>
    <s v="Returning"/>
    <s v="P1003"/>
    <s v="Headphones"/>
    <x v="0"/>
    <s v="Metro Supplies"/>
    <n v="3"/>
    <n v="2500"/>
    <n v="5"/>
    <n v="7500"/>
    <n v="375"/>
    <n v="7125"/>
    <n v="5282.66"/>
    <n v="1842.34"/>
    <x v="1"/>
    <s v="Bhubaneswar"/>
    <s v="Odisha"/>
    <s v="India"/>
    <s v="Cash on Delivery"/>
    <x v="2"/>
    <s v="Express"/>
    <x v="0"/>
    <s v="No"/>
    <s v="Yes"/>
  </r>
  <r>
    <x v="7297"/>
    <x v="589"/>
    <s v="CUST12131"/>
    <s v="Customer 2131"/>
    <n v="18"/>
    <s v="New"/>
    <s v="P1002"/>
    <s v="Smartphone"/>
    <x v="0"/>
    <s v="Global Traders"/>
    <n v="2"/>
    <n v="28000"/>
    <n v="20"/>
    <n v="56000"/>
    <n v="11200"/>
    <n v="44800"/>
    <n v="35752.089999999997"/>
    <n v="9047.91"/>
    <x v="1"/>
    <s v="Coimbatore"/>
    <s v="Tamil Nadu"/>
    <s v="India"/>
    <s v="Debit Card"/>
    <x v="0"/>
    <s v="Standard"/>
    <x v="0"/>
    <s v="No"/>
    <s v="No"/>
  </r>
  <r>
    <x v="7298"/>
    <x v="589"/>
    <s v="CUST10623"/>
    <s v="Customer 623"/>
    <n v="22"/>
    <s v="Returning"/>
    <s v="P1003"/>
    <s v="Headphones"/>
    <x v="0"/>
    <s v="Metro Supplies"/>
    <n v="1"/>
    <n v="2500"/>
    <n v="5"/>
    <n v="2500"/>
    <n v="125"/>
    <n v="2375"/>
    <n v="1311.72"/>
    <n v="1063.28"/>
    <x v="1"/>
    <s v="Chandigarh"/>
    <s v="Chandigarh"/>
    <s v="India"/>
    <s v="Cash on Delivery"/>
    <x v="2"/>
    <s v="Standard"/>
    <x v="0"/>
    <s v="No"/>
    <s v="Yes"/>
  </r>
  <r>
    <x v="7299"/>
    <x v="589"/>
    <s v="CUST10026"/>
    <s v="Customer 26"/>
    <n v="38"/>
    <s v="Returning"/>
    <s v="P1007"/>
    <s v="Mouse"/>
    <x v="0"/>
    <s v="RetailHub"/>
    <n v="1"/>
    <n v="900"/>
    <n v="10"/>
    <n v="900"/>
    <n v="90"/>
    <n v="810"/>
    <n v="539.57000000000005"/>
    <n v="270.43"/>
    <x v="1"/>
    <s v="Pune"/>
    <s v="Maharashtra"/>
    <s v="India"/>
    <s v="UPI"/>
    <x v="2"/>
    <s v="Standard"/>
    <x v="4"/>
    <s v="No"/>
    <s v="No"/>
  </r>
  <r>
    <x v="7300"/>
    <x v="589"/>
    <s v="CUST11060"/>
    <s v="Customer 1060"/>
    <n v="59"/>
    <s v="New"/>
    <s v="P4002"/>
    <s v="Moisturizer"/>
    <x v="4"/>
    <s v="BeautyCare"/>
    <n v="1"/>
    <n v="650"/>
    <n v="0"/>
    <n v="650"/>
    <n v="0"/>
    <n v="650"/>
    <n v="482.31"/>
    <n v="167.69"/>
    <x v="0"/>
    <s v="Hyderabad"/>
    <s v="Telangana"/>
    <s v="India"/>
    <s v="UPI"/>
    <x v="0"/>
    <s v="Standard"/>
    <x v="0"/>
    <s v="Yes"/>
    <s v="No"/>
  </r>
  <r>
    <x v="7301"/>
    <x v="589"/>
    <s v="CUST12268"/>
    <s v="Customer 2268"/>
    <n v="22"/>
    <s v="Loyal"/>
    <s v="P3005"/>
    <s v="Bedsheet Set"/>
    <x v="2"/>
    <s v="RetailHub"/>
    <n v="2"/>
    <n v="1800"/>
    <n v="15"/>
    <n v="3600"/>
    <n v="540"/>
    <n v="3060"/>
    <n v="2055.63"/>
    <n v="1004.37"/>
    <x v="1"/>
    <s v="Ahmedabad"/>
    <s v="Gujarat"/>
    <s v="India"/>
    <s v="Net Banking"/>
    <x v="2"/>
    <s v="Standard"/>
    <x v="3"/>
    <s v="No"/>
    <s v="No"/>
  </r>
  <r>
    <x v="7302"/>
    <x v="589"/>
    <s v="CUST11429"/>
    <s v="Customer 1429"/>
    <n v="27"/>
    <s v="New"/>
    <s v="P1005"/>
    <s v="Tablet"/>
    <x v="0"/>
    <s v="RetailHub"/>
    <n v="2"/>
    <n v="18000"/>
    <n v="5"/>
    <n v="36000"/>
    <n v="1800"/>
    <n v="34200"/>
    <n v="27384.44"/>
    <n v="6815.56"/>
    <x v="1"/>
    <s v="Visakhapatnam"/>
    <s v="Andhra Pradesh"/>
    <s v="India"/>
    <s v="Credit Card"/>
    <x v="0"/>
    <s v="Same Day"/>
    <x v="0"/>
    <s v="No"/>
    <s v="No"/>
  </r>
  <r>
    <x v="7303"/>
    <x v="589"/>
    <s v="CUST12439"/>
    <s v="Customer 2439"/>
    <n v="47"/>
    <s v="New"/>
    <s v="P4003"/>
    <s v="Sunscreen"/>
    <x v="4"/>
    <s v="BeautyCare"/>
    <n v="2"/>
    <n v="700"/>
    <n v="15"/>
    <n v="1400"/>
    <n v="210"/>
    <n v="1190"/>
    <n v="769.65"/>
    <n v="420.35"/>
    <x v="1"/>
    <s v="Surat"/>
    <s v="Gujarat"/>
    <s v="India"/>
    <s v="Credit Card"/>
    <x v="2"/>
    <s v="Express"/>
    <x v="1"/>
    <s v="No"/>
    <s v="Yes"/>
  </r>
  <r>
    <x v="7304"/>
    <x v="589"/>
    <s v="CUST12491"/>
    <s v="Customer 2491"/>
    <n v="28"/>
    <s v="Returning"/>
    <s v="P1010"/>
    <s v="Bluetooth Speaker"/>
    <x v="0"/>
    <s v="Prime Distributors"/>
    <n v="1"/>
    <n v="3200"/>
    <n v="0"/>
    <n v="3200"/>
    <n v="0"/>
    <n v="3200"/>
    <n v="2518.35"/>
    <n v="681.65"/>
    <x v="2"/>
    <s v="Patna"/>
    <s v="Bihar"/>
    <s v="India"/>
    <s v="Cash on Delivery"/>
    <x v="2"/>
    <s v="Express"/>
    <x v="0"/>
    <s v="No"/>
    <s v="No"/>
  </r>
  <r>
    <x v="7305"/>
    <x v="589"/>
    <s v="CUST11939"/>
    <s v="Customer 1939"/>
    <n v="53"/>
    <s v="Loyal"/>
    <s v="P2006"/>
    <s v="Womens Kurti"/>
    <x v="3"/>
    <s v="FashionMart"/>
    <n v="2"/>
    <n v="1400"/>
    <n v="5"/>
    <n v="2800"/>
    <n v="140"/>
    <n v="2660"/>
    <n v="2025.86"/>
    <n v="634.14"/>
    <x v="1"/>
    <s v="Delhi"/>
    <s v="Delhi"/>
    <s v="India"/>
    <s v="Credit Card"/>
    <x v="0"/>
    <s v="Express"/>
    <x v="0"/>
    <s v="Yes"/>
    <s v="No"/>
  </r>
  <r>
    <x v="7306"/>
    <x v="589"/>
    <s v="CUST11991"/>
    <s v="Customer 1991"/>
    <n v="36"/>
    <s v="Returning"/>
    <s v="P2007"/>
    <s v="Saree"/>
    <x v="3"/>
    <s v="FashionMart"/>
    <n v="5"/>
    <n v="2600"/>
    <n v="5"/>
    <n v="13000"/>
    <n v="650"/>
    <n v="12350"/>
    <n v="9346.99"/>
    <n v="3003.01"/>
    <x v="1"/>
    <s v="Bhubaneswar"/>
    <s v="Odisha"/>
    <s v="India"/>
    <s v="Net Banking"/>
    <x v="0"/>
    <s v="Express"/>
    <x v="0"/>
    <s v="No"/>
    <s v="No"/>
  </r>
  <r>
    <x v="7307"/>
    <x v="589"/>
    <s v="CUST11325"/>
    <s v="Customer 1325"/>
    <n v="60"/>
    <s v="New"/>
    <s v="P5002"/>
    <s v="Novel"/>
    <x v="1"/>
    <s v="Stationery Hub"/>
    <n v="3"/>
    <n v="400"/>
    <n v="10"/>
    <n v="1200"/>
    <n v="120"/>
    <n v="1080"/>
    <n v="758.16"/>
    <n v="321.83999999999997"/>
    <x v="2"/>
    <s v="Visakhapatnam"/>
    <s v="Andhra Pradesh"/>
    <s v="India"/>
    <s v="Wallet"/>
    <x v="1"/>
    <s v="Same Day"/>
    <x v="0"/>
    <s v="No"/>
    <s v="No"/>
  </r>
  <r>
    <x v="7308"/>
    <x v="590"/>
    <s v="CUST12380"/>
    <s v="Customer 2380"/>
    <n v="52"/>
    <s v="Loyal"/>
    <s v="P1002"/>
    <s v="Smartphone"/>
    <x v="0"/>
    <s v="Global Traders"/>
    <n v="2"/>
    <n v="28000"/>
    <n v="5"/>
    <n v="56000"/>
    <n v="2800"/>
    <n v="53200"/>
    <n v="35820.36"/>
    <n v="17379.64"/>
    <x v="0"/>
    <s v="Mumbai"/>
    <s v="Maharashtra"/>
    <s v="India"/>
    <s v="Cash on Delivery"/>
    <x v="2"/>
    <s v="Standard"/>
    <x v="0"/>
    <s v="No"/>
    <s v="No"/>
  </r>
  <r>
    <x v="7309"/>
    <x v="590"/>
    <s v="CUST11069"/>
    <s v="Customer 1069"/>
    <n v="32"/>
    <s v="New"/>
    <s v="P1005"/>
    <s v="Tablet"/>
    <x v="0"/>
    <s v="RetailHub"/>
    <n v="1"/>
    <n v="18000"/>
    <n v="15"/>
    <n v="18000"/>
    <n v="2700"/>
    <n v="15300"/>
    <n v="11894.47"/>
    <n v="3405.53"/>
    <x v="2"/>
    <s v="Surat"/>
    <s v="Gujarat"/>
    <s v="India"/>
    <s v="UPI"/>
    <x v="2"/>
    <s v="Standard"/>
    <x v="0"/>
    <s v="No"/>
    <s v="No"/>
  </r>
  <r>
    <x v="7310"/>
    <x v="590"/>
    <s v="CUST10922"/>
    <s v="Customer 922"/>
    <n v="18"/>
    <s v="New"/>
    <s v="P5003"/>
    <s v="Calculator"/>
    <x v="1"/>
    <s v="Stationery Hub"/>
    <n v="2"/>
    <n v="650"/>
    <n v="15"/>
    <n v="1300"/>
    <n v="195"/>
    <n v="1105"/>
    <n v="873.67"/>
    <n v="231.33"/>
    <x v="0"/>
    <s v="Ahmedabad"/>
    <s v="Gujarat"/>
    <s v="India"/>
    <s v="Wallet"/>
    <x v="0"/>
    <s v="Standard"/>
    <x v="0"/>
    <s v="No"/>
    <s v="No"/>
  </r>
  <r>
    <x v="7311"/>
    <x v="590"/>
    <s v="CUST12221"/>
    <s v="Customer 2221"/>
    <n v="54"/>
    <s v="Returning"/>
    <s v="P4006"/>
    <s v="Lipstick"/>
    <x v="4"/>
    <s v="BeautyCare"/>
    <n v="1"/>
    <n v="850"/>
    <n v="5"/>
    <n v="850"/>
    <n v="42.5"/>
    <n v="807.5"/>
    <n v="488.72"/>
    <n v="318.77999999999997"/>
    <x v="2"/>
    <s v="Bengaluru"/>
    <s v="Karnataka"/>
    <s v="India"/>
    <s v="Credit Card"/>
    <x v="0"/>
    <s v="Standard"/>
    <x v="0"/>
    <s v="No"/>
    <s v="No"/>
  </r>
  <r>
    <x v="7312"/>
    <x v="590"/>
    <s v="CUST12317"/>
    <s v="Customer 2317"/>
    <n v="45"/>
    <s v="Returning"/>
    <s v="P4001"/>
    <s v="Face Wash"/>
    <x v="4"/>
    <s v="BeautyCare"/>
    <n v="1"/>
    <n v="450"/>
    <n v="30"/>
    <n v="450"/>
    <n v="135"/>
    <n v="315"/>
    <n v="186.28"/>
    <n v="128.72"/>
    <x v="2"/>
    <s v="Delhi"/>
    <s v="Delhi"/>
    <s v="India"/>
    <s v="Cash on Delivery"/>
    <x v="1"/>
    <s v="Standard"/>
    <x v="0"/>
    <s v="No"/>
    <s v="No"/>
  </r>
  <r>
    <x v="7313"/>
    <x v="590"/>
    <s v="CUST12385"/>
    <s v="Customer 2385"/>
    <n v="33"/>
    <s v="New"/>
    <s v="P3001"/>
    <s v="Coffee Maker"/>
    <x v="2"/>
    <s v="HomeNeeds"/>
    <n v="5"/>
    <n v="4200"/>
    <n v="5"/>
    <n v="21000"/>
    <n v="1050"/>
    <n v="19950"/>
    <n v="15562.4"/>
    <n v="4387.6000000000004"/>
    <x v="1"/>
    <s v="Bhubaneswar"/>
    <s v="Odisha"/>
    <s v="India"/>
    <s v="Credit Card"/>
    <x v="0"/>
    <s v="Express"/>
    <x v="1"/>
    <s v="No"/>
    <s v="No"/>
  </r>
  <r>
    <x v="7314"/>
    <x v="590"/>
    <s v="CUST11848"/>
    <s v="Customer 1848"/>
    <n v="25"/>
    <s v="New"/>
    <s v="P1002"/>
    <s v="Smartphone"/>
    <x v="0"/>
    <s v="Global Traders"/>
    <n v="2"/>
    <n v="28000"/>
    <n v="20"/>
    <n v="56000"/>
    <n v="11200"/>
    <n v="44800"/>
    <n v="25438.26"/>
    <n v="19361.740000000002"/>
    <x v="1"/>
    <s v="Lucknow"/>
    <s v="Uttar Pradesh"/>
    <s v="India"/>
    <s v="Debit Card"/>
    <x v="0"/>
    <s v="Standard"/>
    <x v="0"/>
    <s v="No"/>
    <s v="No"/>
  </r>
  <r>
    <x v="7315"/>
    <x v="590"/>
    <s v="CUST10763"/>
    <s v="Customer 763"/>
    <n v="35"/>
    <s v="Returning"/>
    <s v="P3001"/>
    <s v="Coffee Maker"/>
    <x v="2"/>
    <s v="HomeNeeds"/>
    <n v="2"/>
    <n v="4200"/>
    <n v="30"/>
    <n v="8400"/>
    <n v="2520"/>
    <n v="5880"/>
    <n v="4345.67"/>
    <n v="1534.33"/>
    <x v="0"/>
    <s v="Pune"/>
    <s v="Maharashtra"/>
    <s v="India"/>
    <s v="UPI"/>
    <x v="1"/>
    <s v="Standard"/>
    <x v="0"/>
    <s v="No"/>
    <s v="No"/>
  </r>
  <r>
    <x v="7316"/>
    <x v="590"/>
    <s v="CUST11550"/>
    <s v="Customer 1550"/>
    <n v="44"/>
    <s v="New"/>
    <s v="P5003"/>
    <s v="Calculator"/>
    <x v="1"/>
    <s v="Stationery Hub"/>
    <n v="4"/>
    <n v="650"/>
    <n v="20"/>
    <n v="2600"/>
    <n v="520"/>
    <n v="2080"/>
    <n v="1257.22"/>
    <n v="822.78"/>
    <x v="1"/>
    <s v="Coimbatore"/>
    <s v="Tamil Nadu"/>
    <s v="India"/>
    <s v="Credit Card"/>
    <x v="0"/>
    <s v="Express"/>
    <x v="0"/>
    <s v="No"/>
    <s v="No"/>
  </r>
  <r>
    <x v="7317"/>
    <x v="590"/>
    <s v="CUST11201"/>
    <s v="Customer 1201"/>
    <n v="56"/>
    <s v="Returning"/>
    <s v="P4003"/>
    <s v="Sunscreen"/>
    <x v="4"/>
    <s v="BeautyCare"/>
    <n v="1"/>
    <n v="700"/>
    <n v="20"/>
    <n v="700"/>
    <n v="140"/>
    <n v="560"/>
    <n v="328.36"/>
    <n v="231.64"/>
    <x v="1"/>
    <s v="Mumbai"/>
    <s v="Maharashtra"/>
    <s v="India"/>
    <s v="Net Banking"/>
    <x v="2"/>
    <s v="Standard"/>
    <x v="0"/>
    <s v="No"/>
    <s v="No"/>
  </r>
  <r>
    <x v="7318"/>
    <x v="590"/>
    <s v="CUST12138"/>
    <s v="Customer 2138"/>
    <n v="19"/>
    <s v="Returning"/>
    <s v="P3002"/>
    <s v="Air Fryer"/>
    <x v="2"/>
    <s v="HomeNeeds"/>
    <n v="3"/>
    <n v="6500"/>
    <n v="10"/>
    <n v="19500"/>
    <n v="1950"/>
    <n v="17550"/>
    <n v="11399.31"/>
    <n v="6150.69"/>
    <x v="2"/>
    <s v="Coimbatore"/>
    <s v="Tamil Nadu"/>
    <s v="India"/>
    <s v="Wallet"/>
    <x v="0"/>
    <s v="Standard"/>
    <x v="0"/>
    <s v="No"/>
    <s v="No"/>
  </r>
  <r>
    <x v="7319"/>
    <x v="590"/>
    <s v="CUST10154"/>
    <s v="Customer 154"/>
    <n v="25"/>
    <s v="Returning"/>
    <s v="P3002"/>
    <s v="Air Fryer"/>
    <x v="2"/>
    <s v="HomeNeeds"/>
    <n v="3"/>
    <n v="6500"/>
    <n v="0"/>
    <n v="19500"/>
    <n v="0"/>
    <n v="19500"/>
    <n v="14947.29"/>
    <n v="4552.71"/>
    <x v="0"/>
    <s v="Chennai"/>
    <s v="Tamil Nadu"/>
    <s v="India"/>
    <s v="Cash on Delivery"/>
    <x v="1"/>
    <s v="Same Day"/>
    <x v="0"/>
    <s v="No"/>
    <s v="No"/>
  </r>
  <r>
    <x v="7320"/>
    <x v="590"/>
    <s v="CUST10142"/>
    <s v="Customer 142"/>
    <n v="54"/>
    <s v="Loyal"/>
    <s v="P5004"/>
    <s v="Pen Set"/>
    <x v="1"/>
    <s v="Stationery Hub"/>
    <n v="5"/>
    <n v="250"/>
    <n v="10"/>
    <n v="1250"/>
    <n v="125"/>
    <n v="1125"/>
    <n v="818.66"/>
    <n v="306.33999999999997"/>
    <x v="1"/>
    <s v="Pune"/>
    <s v="Maharashtra"/>
    <s v="India"/>
    <s v="Wallet"/>
    <x v="2"/>
    <s v="Express"/>
    <x v="0"/>
    <s v="No"/>
    <s v="No"/>
  </r>
  <r>
    <x v="7321"/>
    <x v="590"/>
    <s v="CUST11622"/>
    <s v="Customer 1622"/>
    <n v="36"/>
    <s v="Returning"/>
    <s v="P2007"/>
    <s v="Saree"/>
    <x v="3"/>
    <s v="FashionMart"/>
    <n v="1"/>
    <n v="2600"/>
    <n v="0"/>
    <n v="2600"/>
    <n v="0"/>
    <n v="2600"/>
    <n v="1633.14"/>
    <n v="966.86"/>
    <x v="1"/>
    <s v="Kolkata"/>
    <s v="West Bengal"/>
    <s v="India"/>
    <s v="Debit Card"/>
    <x v="0"/>
    <s v="Express"/>
    <x v="3"/>
    <s v="No"/>
    <s v="No"/>
  </r>
  <r>
    <x v="7322"/>
    <x v="590"/>
    <s v="CUST11497"/>
    <s v="Customer 1497"/>
    <n v="28"/>
    <s v="Loyal"/>
    <s v="P2007"/>
    <s v="Saree"/>
    <x v="3"/>
    <s v="FashionMart"/>
    <n v="1"/>
    <n v="2600"/>
    <n v="0"/>
    <n v="2600"/>
    <n v="0"/>
    <n v="2600"/>
    <n v="2027.41"/>
    <n v="572.59"/>
    <x v="2"/>
    <s v="Bhopal"/>
    <s v="Madhya Pradesh"/>
    <s v="India"/>
    <s v="Net Banking"/>
    <x v="1"/>
    <s v="Express"/>
    <x v="0"/>
    <s v="No"/>
    <s v="No"/>
  </r>
  <r>
    <x v="7323"/>
    <x v="591"/>
    <s v="CUST12371"/>
    <s v="Customer 2371"/>
    <n v="46"/>
    <s v="Returning"/>
    <s v="P2005"/>
    <s v="Backpack"/>
    <x v="3"/>
    <s v="Metro Supplies"/>
    <n v="3"/>
    <n v="1800"/>
    <n v="10"/>
    <n v="5400"/>
    <n v="540"/>
    <n v="4860"/>
    <n v="3886.57"/>
    <n v="973.43"/>
    <x v="1"/>
    <s v="Jaipur"/>
    <s v="Rajasthan"/>
    <s v="India"/>
    <s v="Cash on Delivery"/>
    <x v="0"/>
    <s v="Standard"/>
    <x v="1"/>
    <s v="No"/>
    <s v="No"/>
  </r>
  <r>
    <x v="7324"/>
    <x v="591"/>
    <s v="CUST11271"/>
    <s v="Customer 1271"/>
    <n v="32"/>
    <s v="Returning"/>
    <s v="P4001"/>
    <s v="Face Wash"/>
    <x v="4"/>
    <s v="BeautyCare"/>
    <n v="2"/>
    <n v="450"/>
    <n v="5"/>
    <n v="900"/>
    <n v="45"/>
    <n v="855"/>
    <n v="673.83"/>
    <n v="181.17"/>
    <x v="2"/>
    <s v="Indore"/>
    <s v="Madhya Pradesh"/>
    <s v="India"/>
    <s v="Credit Card"/>
    <x v="0"/>
    <s v="Standard"/>
    <x v="0"/>
    <s v="No"/>
    <s v="No"/>
  </r>
  <r>
    <x v="7325"/>
    <x v="591"/>
    <s v="CUST10807"/>
    <s v="Customer 807"/>
    <n v="59"/>
    <s v="New"/>
    <s v="P2007"/>
    <s v="Saree"/>
    <x v="3"/>
    <s v="FashionMart"/>
    <n v="2"/>
    <n v="2600"/>
    <n v="20"/>
    <n v="5200"/>
    <n v="1040"/>
    <n v="4160"/>
    <n v="2952.95"/>
    <n v="1207.05"/>
    <x v="0"/>
    <s v="Chandigarh"/>
    <s v="Chandigarh"/>
    <s v="India"/>
    <s v="UPI"/>
    <x v="0"/>
    <s v="Express"/>
    <x v="0"/>
    <s v="No"/>
    <s v="No"/>
  </r>
  <r>
    <x v="7326"/>
    <x v="591"/>
    <s v="CUST11062"/>
    <s v="Customer 1062"/>
    <n v="20"/>
    <s v="New"/>
    <s v="P5002"/>
    <s v="Novel"/>
    <x v="1"/>
    <s v="Stationery Hub"/>
    <n v="2"/>
    <n v="400"/>
    <n v="15"/>
    <n v="800"/>
    <n v="120"/>
    <n v="680"/>
    <n v="424.06"/>
    <n v="255.94"/>
    <x v="0"/>
    <s v="Lucknow"/>
    <s v="Uttar Pradesh"/>
    <s v="India"/>
    <s v="UPI"/>
    <x v="2"/>
    <s v="Express"/>
    <x v="3"/>
    <s v="No"/>
    <s v="No"/>
  </r>
  <r>
    <x v="7327"/>
    <x v="591"/>
    <s v="CUST11521"/>
    <s v="Customer 1521"/>
    <n v="25"/>
    <s v="New"/>
    <s v="P3007"/>
    <s v="Vacuum Cleaner"/>
    <x v="2"/>
    <s v="Global Traders"/>
    <n v="6"/>
    <n v="8500"/>
    <n v="0"/>
    <n v="51000"/>
    <n v="0"/>
    <n v="51000"/>
    <n v="36264.32"/>
    <n v="14735.68"/>
    <x v="2"/>
    <s v="Bhopal"/>
    <s v="Madhya Pradesh"/>
    <s v="India"/>
    <s v="Cash on Delivery"/>
    <x v="2"/>
    <s v="Standard"/>
    <x v="0"/>
    <s v="No"/>
    <s v="No"/>
  </r>
  <r>
    <x v="7328"/>
    <x v="591"/>
    <s v="CUST11599"/>
    <s v="Customer 1599"/>
    <n v="59"/>
    <s v="Returning"/>
    <s v="P2005"/>
    <s v="Backpack"/>
    <x v="3"/>
    <s v="Metro Supplies"/>
    <n v="1"/>
    <n v="1800"/>
    <n v="20"/>
    <n v="1800"/>
    <n v="360"/>
    <n v="1440"/>
    <n v="811.79"/>
    <n v="628.21"/>
    <x v="0"/>
    <s v="Surat"/>
    <s v="Gujarat"/>
    <s v="India"/>
    <s v="Cash on Delivery"/>
    <x v="2"/>
    <s v="Express"/>
    <x v="0"/>
    <s v="No"/>
    <s v="No"/>
  </r>
  <r>
    <x v="7329"/>
    <x v="591"/>
    <s v="CUST10421"/>
    <s v="Customer 421"/>
    <n v="44"/>
    <s v="New"/>
    <s v="P1007"/>
    <s v="Mouse"/>
    <x v="0"/>
    <s v="RetailHub"/>
    <n v="2"/>
    <n v="900"/>
    <n v="10"/>
    <n v="1800"/>
    <n v="180"/>
    <n v="1620"/>
    <n v="1289.51"/>
    <n v="330.49"/>
    <x v="1"/>
    <s v="Mumbai"/>
    <s v="Maharashtra"/>
    <s v="India"/>
    <s v="UPI"/>
    <x v="1"/>
    <s v="Express"/>
    <x v="0"/>
    <s v="No"/>
    <s v="No"/>
  </r>
  <r>
    <x v="7330"/>
    <x v="591"/>
    <s v="CUST12442"/>
    <s v="Customer 2442"/>
    <n v="39"/>
    <s v="New"/>
    <s v="P1009"/>
    <s v="Power Bank"/>
    <x v="0"/>
    <s v="Prime Distributors"/>
    <n v="3"/>
    <n v="1600"/>
    <n v="10"/>
    <n v="4800"/>
    <n v="480"/>
    <n v="4320"/>
    <n v="2606.9299999999998"/>
    <n v="1713.07"/>
    <x v="2"/>
    <s v="Hyderabad"/>
    <s v="Telangana"/>
    <s v="India"/>
    <s v="UPI"/>
    <x v="2"/>
    <s v="Express"/>
    <x v="1"/>
    <s v="No"/>
    <s v="No"/>
  </r>
  <r>
    <x v="7331"/>
    <x v="591"/>
    <s v="CUST11468"/>
    <s v="Customer 1468"/>
    <n v="58"/>
    <s v="Returning"/>
    <s v="P4005"/>
    <s v="Perfume"/>
    <x v="4"/>
    <s v="BeautyCare"/>
    <n v="5"/>
    <n v="1800"/>
    <n v="10"/>
    <n v="9000"/>
    <n v="900"/>
    <n v="8100"/>
    <n v="4586.42"/>
    <n v="3513.58"/>
    <x v="1"/>
    <s v="Indore"/>
    <s v="Madhya Pradesh"/>
    <s v="India"/>
    <s v="Net Banking"/>
    <x v="1"/>
    <s v="Standard"/>
    <x v="0"/>
    <s v="No"/>
    <s v="No"/>
  </r>
  <r>
    <x v="7332"/>
    <x v="591"/>
    <s v="CUST12168"/>
    <s v="Customer 2168"/>
    <n v="31"/>
    <s v="Returning"/>
    <s v="P3005"/>
    <s v="Bedsheet Set"/>
    <x v="2"/>
    <s v="RetailHub"/>
    <n v="2"/>
    <n v="1800"/>
    <n v="20"/>
    <n v="3600"/>
    <n v="720"/>
    <n v="2880"/>
    <n v="2020.31"/>
    <n v="859.69"/>
    <x v="1"/>
    <s v="Nagpur"/>
    <s v="Maharashtra"/>
    <s v="India"/>
    <s v="Credit Card"/>
    <x v="2"/>
    <s v="Standard"/>
    <x v="1"/>
    <s v="No"/>
    <s v="No"/>
  </r>
  <r>
    <x v="7333"/>
    <x v="591"/>
    <s v="CUST11424"/>
    <s v="Customer 1424"/>
    <n v="23"/>
    <s v="Loyal"/>
    <s v="P4004"/>
    <s v="Shampoo"/>
    <x v="4"/>
    <s v="BeautyCare"/>
    <n v="2"/>
    <n v="550"/>
    <n v="5"/>
    <n v="1100"/>
    <n v="55"/>
    <n v="1045"/>
    <n v="852.36"/>
    <n v="192.64"/>
    <x v="2"/>
    <s v="Nagpur"/>
    <s v="Maharashtra"/>
    <s v="India"/>
    <s v="Net Banking"/>
    <x v="0"/>
    <s v="Standard"/>
    <x v="0"/>
    <s v="No"/>
    <s v="No"/>
  </r>
  <r>
    <x v="7334"/>
    <x v="591"/>
    <s v="CUST12402"/>
    <s v="Customer 2402"/>
    <n v="40"/>
    <s v="Loyal"/>
    <s v="P3006"/>
    <s v="Water Bottle"/>
    <x v="2"/>
    <s v="Metro Supplies"/>
    <n v="3"/>
    <n v="700"/>
    <n v="20"/>
    <n v="2100"/>
    <n v="420"/>
    <n v="1680"/>
    <n v="1238.6500000000001"/>
    <n v="441.35"/>
    <x v="0"/>
    <s v="Patna"/>
    <s v="Bihar"/>
    <s v="India"/>
    <s v="Wallet"/>
    <x v="2"/>
    <s v="Standard"/>
    <x v="0"/>
    <s v="No"/>
    <s v="No"/>
  </r>
  <r>
    <x v="7335"/>
    <x v="591"/>
    <s v="CUST12021"/>
    <s v="Customer 2021"/>
    <n v="30"/>
    <s v="Loyal"/>
    <s v="P5001"/>
    <s v="Notebook Set"/>
    <x v="1"/>
    <s v="Stationery Hub"/>
    <n v="5"/>
    <n v="500"/>
    <n v="20"/>
    <n v="2500"/>
    <n v="500"/>
    <n v="2000"/>
    <n v="1197.8800000000001"/>
    <n v="802.12"/>
    <x v="0"/>
    <s v="Ahmedabad"/>
    <s v="Gujarat"/>
    <s v="India"/>
    <s v="Credit Card"/>
    <x v="0"/>
    <s v="Standard"/>
    <x v="4"/>
    <s v="No"/>
    <s v="No"/>
  </r>
  <r>
    <x v="7336"/>
    <x v="591"/>
    <s v="CUST11118"/>
    <s v="Customer 1118"/>
    <n v="44"/>
    <s v="Loyal"/>
    <s v="P1009"/>
    <s v="Power Bank"/>
    <x v="0"/>
    <s v="Prime Distributors"/>
    <n v="1"/>
    <n v="1600"/>
    <n v="10"/>
    <n v="1600"/>
    <n v="160"/>
    <n v="1440"/>
    <n v="864.83"/>
    <n v="575.16999999999996"/>
    <x v="2"/>
    <s v="Indore"/>
    <s v="Madhya Pradesh"/>
    <s v="India"/>
    <s v="UPI"/>
    <x v="0"/>
    <s v="Standard"/>
    <x v="0"/>
    <s v="No"/>
    <s v="No"/>
  </r>
  <r>
    <x v="7337"/>
    <x v="591"/>
    <s v="CUST11183"/>
    <s v="Customer 1183"/>
    <n v="28"/>
    <s v="Loyal"/>
    <s v="P3004"/>
    <s v="Cookware Set"/>
    <x v="2"/>
    <s v="HomeNeeds"/>
    <n v="1"/>
    <n v="3500"/>
    <n v="10"/>
    <n v="3500"/>
    <n v="350"/>
    <n v="3150"/>
    <n v="1755.73"/>
    <n v="1394.27"/>
    <x v="2"/>
    <s v="Surat"/>
    <s v="Gujarat"/>
    <s v="India"/>
    <s v="Wallet"/>
    <x v="0"/>
    <s v="Express"/>
    <x v="0"/>
    <s v="No"/>
    <s v="No"/>
  </r>
  <r>
    <x v="7338"/>
    <x v="591"/>
    <s v="CUST12014"/>
    <s v="Customer 2014"/>
    <n v="18"/>
    <s v="Returning"/>
    <s v="P5002"/>
    <s v="Novel"/>
    <x v="1"/>
    <s v="Stationery Hub"/>
    <n v="2"/>
    <n v="400"/>
    <n v="15"/>
    <n v="800"/>
    <n v="120"/>
    <n v="680"/>
    <n v="423.03"/>
    <n v="256.97000000000003"/>
    <x v="1"/>
    <s v="Pune"/>
    <s v="Maharashtra"/>
    <s v="India"/>
    <s v="Cash on Delivery"/>
    <x v="0"/>
    <s v="Standard"/>
    <x v="3"/>
    <s v="No"/>
    <s v="No"/>
  </r>
  <r>
    <x v="7339"/>
    <x v="592"/>
    <s v="CUST12057"/>
    <s v="Customer 2057"/>
    <n v="47"/>
    <s v="New"/>
    <s v="P3001"/>
    <s v="Coffee Maker"/>
    <x v="2"/>
    <s v="HomeNeeds"/>
    <n v="2"/>
    <n v="4200"/>
    <n v="0"/>
    <n v="8400"/>
    <n v="0"/>
    <n v="8400"/>
    <n v="5718.97"/>
    <n v="2681.03"/>
    <x v="2"/>
    <s v="Bengaluru"/>
    <s v="Karnataka"/>
    <s v="India"/>
    <s v="Cash on Delivery"/>
    <x v="0"/>
    <s v="Standard"/>
    <x v="0"/>
    <s v="No"/>
    <s v="No"/>
  </r>
  <r>
    <x v="7340"/>
    <x v="592"/>
    <s v="CUST11182"/>
    <s v="Customer 1182"/>
    <n v="24"/>
    <s v="New"/>
    <s v="P1008"/>
    <s v="Monitor"/>
    <x v="0"/>
    <s v="Global Traders"/>
    <n v="3"/>
    <n v="14500"/>
    <n v="5"/>
    <n v="43500"/>
    <n v="2175"/>
    <n v="41325"/>
    <n v="27931.41"/>
    <n v="13393.59"/>
    <x v="1"/>
    <s v="Kolkata"/>
    <s v="West Bengal"/>
    <s v="India"/>
    <s v="Wallet"/>
    <x v="2"/>
    <s v="Same Day"/>
    <x v="3"/>
    <s v="No"/>
    <s v="No"/>
  </r>
  <r>
    <x v="7341"/>
    <x v="592"/>
    <s v="CUST10062"/>
    <s v="Customer 62"/>
    <n v="50"/>
    <s v="Loyal"/>
    <s v="P1002"/>
    <s v="Smartphone"/>
    <x v="0"/>
    <s v="Global Traders"/>
    <n v="1"/>
    <n v="28000"/>
    <n v="20"/>
    <n v="28000"/>
    <n v="5600"/>
    <n v="22400"/>
    <n v="15493.29"/>
    <n v="6906.71"/>
    <x v="0"/>
    <s v="Kolkata"/>
    <s v="West Bengal"/>
    <s v="India"/>
    <s v="Debit Card"/>
    <x v="2"/>
    <s v="Standard"/>
    <x v="0"/>
    <s v="No"/>
    <s v="No"/>
  </r>
  <r>
    <x v="7342"/>
    <x v="592"/>
    <s v="CUST11180"/>
    <s v="Customer 1180"/>
    <n v="23"/>
    <s v="Returning"/>
    <s v="P2001"/>
    <s v="Running Shoes"/>
    <x v="3"/>
    <s v="FashionMart"/>
    <n v="2"/>
    <n v="3200"/>
    <n v="5"/>
    <n v="6400"/>
    <n v="320"/>
    <n v="6080"/>
    <n v="3417.69"/>
    <n v="2662.31"/>
    <x v="0"/>
    <s v="Surat"/>
    <s v="Gujarat"/>
    <s v="India"/>
    <s v="Cash on Delivery"/>
    <x v="2"/>
    <s v="Standard"/>
    <x v="0"/>
    <s v="No"/>
    <s v="No"/>
  </r>
  <r>
    <x v="7343"/>
    <x v="592"/>
    <s v="CUST11483"/>
    <s v="Customer 1483"/>
    <n v="54"/>
    <s v="Returning"/>
    <s v="P1004"/>
    <s v="Smartwatch"/>
    <x v="0"/>
    <s v="TechSource India"/>
    <n v="1"/>
    <n v="6500"/>
    <n v="15"/>
    <n v="6500"/>
    <n v="975"/>
    <n v="5525"/>
    <n v="4368.5"/>
    <n v="1156.5"/>
    <x v="1"/>
    <s v="Coimbatore"/>
    <s v="Tamil Nadu"/>
    <s v="India"/>
    <s v="Credit Card"/>
    <x v="0"/>
    <s v="Express"/>
    <x v="0"/>
    <s v="No"/>
    <s v="Yes"/>
  </r>
  <r>
    <x v="7344"/>
    <x v="592"/>
    <s v="CUST11346"/>
    <s v="Customer 1346"/>
    <n v="26"/>
    <s v="New"/>
    <s v="P2006"/>
    <s v="Womens Kurti"/>
    <x v="3"/>
    <s v="FashionMart"/>
    <n v="1"/>
    <n v="1400"/>
    <n v="10"/>
    <n v="1400"/>
    <n v="140"/>
    <n v="1260"/>
    <n v="919.54"/>
    <n v="340.46"/>
    <x v="1"/>
    <s v="Bhopal"/>
    <s v="Madhya Pradesh"/>
    <s v="India"/>
    <s v="Cash on Delivery"/>
    <x v="1"/>
    <s v="Standard"/>
    <x v="0"/>
    <s v="No"/>
    <s v="No"/>
  </r>
  <r>
    <x v="7345"/>
    <x v="592"/>
    <s v="CUST10520"/>
    <s v="Customer 520"/>
    <n v="27"/>
    <s v="Returning"/>
    <s v="P1010"/>
    <s v="Bluetooth Speaker"/>
    <x v="0"/>
    <s v="Prime Distributors"/>
    <n v="2"/>
    <n v="3200"/>
    <n v="5"/>
    <n v="6400"/>
    <n v="320"/>
    <n v="6080"/>
    <n v="3570.87"/>
    <n v="2509.13"/>
    <x v="1"/>
    <s v="Visakhapatnam"/>
    <s v="Andhra Pradesh"/>
    <s v="India"/>
    <s v="UPI"/>
    <x v="2"/>
    <s v="Standard"/>
    <x v="3"/>
    <s v="No"/>
    <s v="No"/>
  </r>
  <r>
    <x v="7346"/>
    <x v="592"/>
    <s v="CUST12265"/>
    <s v="Customer 2265"/>
    <n v="52"/>
    <s v="Loyal"/>
    <s v="P2004"/>
    <s v="Jacket"/>
    <x v="3"/>
    <s v="Global Traders"/>
    <n v="1"/>
    <n v="3500"/>
    <n v="20"/>
    <n v="3500"/>
    <n v="700"/>
    <n v="2800"/>
    <n v="1771.63"/>
    <n v="1028.3699999999999"/>
    <x v="0"/>
    <s v="Bhubaneswar"/>
    <s v="Odisha"/>
    <s v="India"/>
    <s v="Net Banking"/>
    <x v="0"/>
    <s v="Express"/>
    <x v="0"/>
    <s v="No"/>
    <s v="No"/>
  </r>
  <r>
    <x v="7347"/>
    <x v="592"/>
    <s v="CUST11002"/>
    <s v="Customer 1002"/>
    <n v="36"/>
    <s v="Returning"/>
    <s v="P1005"/>
    <s v="Tablet"/>
    <x v="0"/>
    <s v="RetailHub"/>
    <n v="2"/>
    <n v="18000"/>
    <n v="30"/>
    <n v="36000"/>
    <n v="10800"/>
    <n v="25200"/>
    <n v="20444.79"/>
    <n v="4755.21"/>
    <x v="1"/>
    <s v="Indore"/>
    <s v="Madhya Pradesh"/>
    <s v="India"/>
    <s v="Wallet"/>
    <x v="0"/>
    <s v="Express"/>
    <x v="3"/>
    <s v="No"/>
    <s v="No"/>
  </r>
  <r>
    <x v="7348"/>
    <x v="592"/>
    <s v="CUST10579"/>
    <s v="Customer 579"/>
    <n v="54"/>
    <s v="New"/>
    <s v="P1004"/>
    <s v="Smartwatch"/>
    <x v="0"/>
    <s v="TechSource India"/>
    <n v="2"/>
    <n v="6500"/>
    <n v="0"/>
    <n v="13000"/>
    <n v="0"/>
    <n v="13000"/>
    <n v="9886.66"/>
    <n v="3113.34"/>
    <x v="0"/>
    <s v="Coimbatore"/>
    <s v="Tamil Nadu"/>
    <s v="India"/>
    <s v="Wallet"/>
    <x v="1"/>
    <s v="Standard"/>
    <x v="0"/>
    <s v="No"/>
    <s v="Yes"/>
  </r>
  <r>
    <x v="7349"/>
    <x v="592"/>
    <s v="CUST11528"/>
    <s v="Customer 1528"/>
    <n v="51"/>
    <s v="Returning"/>
    <s v="P1008"/>
    <s v="Monitor"/>
    <x v="0"/>
    <s v="Global Traders"/>
    <n v="2"/>
    <n v="14500"/>
    <n v="10"/>
    <n v="29000"/>
    <n v="2900"/>
    <n v="26100"/>
    <n v="18151.88"/>
    <n v="7948.12"/>
    <x v="1"/>
    <s v="Bengaluru"/>
    <s v="Karnataka"/>
    <s v="India"/>
    <s v="UPI"/>
    <x v="1"/>
    <s v="Standard"/>
    <x v="4"/>
    <s v="Yes"/>
    <s v="No"/>
  </r>
  <r>
    <x v="7350"/>
    <x v="592"/>
    <s v="CUST12165"/>
    <s v="Customer 2165"/>
    <n v="26"/>
    <s v="Returning"/>
    <s v="P5004"/>
    <s v="Pen Set"/>
    <x v="1"/>
    <s v="Stationery Hub"/>
    <n v="1"/>
    <n v="250"/>
    <n v="5"/>
    <n v="250"/>
    <n v="12.5"/>
    <n v="237.5"/>
    <n v="183.31"/>
    <n v="54.19"/>
    <x v="0"/>
    <s v="Surat"/>
    <s v="Gujarat"/>
    <s v="India"/>
    <s v="Cash on Delivery"/>
    <x v="2"/>
    <s v="Express"/>
    <x v="0"/>
    <s v="No"/>
    <s v="No"/>
  </r>
  <r>
    <x v="7351"/>
    <x v="592"/>
    <s v="CUST11897"/>
    <s v="Customer 1897"/>
    <n v="54"/>
    <s v="Returning"/>
    <s v="P1010"/>
    <s v="Bluetooth Speaker"/>
    <x v="0"/>
    <s v="Prime Distributors"/>
    <n v="1"/>
    <n v="3200"/>
    <n v="15"/>
    <n v="3200"/>
    <n v="480"/>
    <n v="2720"/>
    <n v="1574.17"/>
    <n v="1145.83"/>
    <x v="1"/>
    <s v="Jaipur"/>
    <s v="Rajasthan"/>
    <s v="India"/>
    <s v="UPI"/>
    <x v="0"/>
    <s v="Standard"/>
    <x v="1"/>
    <s v="No"/>
    <s v="No"/>
  </r>
  <r>
    <x v="7352"/>
    <x v="593"/>
    <s v="CUST11878"/>
    <s v="Customer 1878"/>
    <n v="59"/>
    <s v="Returning"/>
    <s v="P5005"/>
    <s v="Desk Organizer"/>
    <x v="1"/>
    <s v="Stationery Hub"/>
    <n v="1"/>
    <n v="600"/>
    <n v="0"/>
    <n v="600"/>
    <n v="0"/>
    <n v="600"/>
    <n v="472.34"/>
    <n v="127.66"/>
    <x v="2"/>
    <s v="Patna"/>
    <s v="Bihar"/>
    <s v="India"/>
    <s v="Cash on Delivery"/>
    <x v="0"/>
    <s v="Express"/>
    <x v="0"/>
    <s v="No"/>
    <s v="No"/>
  </r>
  <r>
    <x v="7353"/>
    <x v="593"/>
    <s v="CUST10223"/>
    <s v="Customer 223"/>
    <n v="19"/>
    <s v="New"/>
    <s v="P2005"/>
    <s v="Backpack"/>
    <x v="3"/>
    <s v="Metro Supplies"/>
    <n v="4"/>
    <n v="1800"/>
    <n v="0"/>
    <n v="7200"/>
    <n v="0"/>
    <n v="7200"/>
    <n v="3963.09"/>
    <n v="3236.91"/>
    <x v="2"/>
    <s v="Visakhapatnam"/>
    <s v="Andhra Pradesh"/>
    <s v="India"/>
    <s v="Debit Card"/>
    <x v="2"/>
    <s v="Express"/>
    <x v="3"/>
    <s v="No"/>
    <s v="No"/>
  </r>
  <r>
    <x v="7354"/>
    <x v="593"/>
    <s v="CUST11966"/>
    <s v="Customer 1966"/>
    <n v="55"/>
    <s v="Returning"/>
    <s v="P1001"/>
    <s v="Laptop"/>
    <x v="0"/>
    <s v="TechSource India"/>
    <n v="3"/>
    <n v="55000"/>
    <n v="10"/>
    <n v="165000"/>
    <n v="16500"/>
    <n v="148500"/>
    <n v="121304.54"/>
    <n v="27195.46"/>
    <x v="1"/>
    <s v="Jaipur"/>
    <s v="Rajasthan"/>
    <s v="India"/>
    <s v="UPI"/>
    <x v="2"/>
    <s v="Express"/>
    <x v="0"/>
    <s v="No"/>
    <s v="No"/>
  </r>
  <r>
    <x v="7355"/>
    <x v="593"/>
    <s v="CUST10805"/>
    <s v="Customer 805"/>
    <n v="52"/>
    <s v="New"/>
    <s v="P5001"/>
    <s v="Notebook Set"/>
    <x v="1"/>
    <s v="Stationery Hub"/>
    <n v="2"/>
    <n v="500"/>
    <n v="10"/>
    <n v="1000"/>
    <n v="100"/>
    <n v="900"/>
    <n v="713.47"/>
    <n v="186.53"/>
    <x v="1"/>
    <s v="Nagpur"/>
    <s v="Maharashtra"/>
    <s v="India"/>
    <s v="UPI"/>
    <x v="2"/>
    <s v="Express"/>
    <x v="0"/>
    <s v="No"/>
    <s v="No"/>
  </r>
  <r>
    <x v="7356"/>
    <x v="593"/>
    <s v="CUST10948"/>
    <s v="Customer 948"/>
    <n v="24"/>
    <s v="Returning"/>
    <s v="P5002"/>
    <s v="Novel"/>
    <x v="1"/>
    <s v="Stationery Hub"/>
    <n v="1"/>
    <n v="400"/>
    <n v="15"/>
    <n v="400"/>
    <n v="60"/>
    <n v="340"/>
    <n v="269.24"/>
    <n v="70.760000000000005"/>
    <x v="1"/>
    <s v="Lucknow"/>
    <s v="Uttar Pradesh"/>
    <s v="India"/>
    <s v="UPI"/>
    <x v="2"/>
    <s v="Standard"/>
    <x v="0"/>
    <s v="No"/>
    <s v="No"/>
  </r>
  <r>
    <x v="7357"/>
    <x v="593"/>
    <s v="CUST12220"/>
    <s v="Customer 2220"/>
    <n v="23"/>
    <s v="New"/>
    <s v="P2007"/>
    <s v="Saree"/>
    <x v="3"/>
    <s v="FashionMart"/>
    <n v="2"/>
    <n v="2600"/>
    <n v="30"/>
    <n v="5200"/>
    <n v="1560"/>
    <n v="3640"/>
    <n v="2830.98"/>
    <n v="809.02"/>
    <x v="1"/>
    <s v="Ahmedabad"/>
    <s v="Gujarat"/>
    <s v="India"/>
    <s v="Credit Card"/>
    <x v="2"/>
    <s v="Standard"/>
    <x v="3"/>
    <s v="No"/>
    <s v="No"/>
  </r>
  <r>
    <x v="7358"/>
    <x v="593"/>
    <s v="CUST11535"/>
    <s v="Customer 1535"/>
    <n v="49"/>
    <s v="Returning"/>
    <s v="P2005"/>
    <s v="Backpack"/>
    <x v="3"/>
    <s v="Metro Supplies"/>
    <n v="4"/>
    <n v="1800"/>
    <n v="30"/>
    <n v="7200"/>
    <n v="2160"/>
    <n v="5040"/>
    <n v="3296.02"/>
    <n v="1743.98"/>
    <x v="1"/>
    <s v="Jaipur"/>
    <s v="Rajasthan"/>
    <s v="India"/>
    <s v="UPI"/>
    <x v="0"/>
    <s v="Standard"/>
    <x v="0"/>
    <s v="Yes"/>
    <s v="Yes"/>
  </r>
  <r>
    <x v="7359"/>
    <x v="593"/>
    <s v="CUST11650"/>
    <s v="Customer 1650"/>
    <n v="57"/>
    <s v="New"/>
    <s v="P3005"/>
    <s v="Bedsheet Set"/>
    <x v="2"/>
    <s v="RetailHub"/>
    <n v="2"/>
    <n v="1800"/>
    <n v="10"/>
    <n v="3600"/>
    <n v="360"/>
    <n v="3240"/>
    <n v="2419.44"/>
    <n v="820.56"/>
    <x v="0"/>
    <s v="Delhi"/>
    <s v="Delhi"/>
    <s v="India"/>
    <s v="Net Banking"/>
    <x v="2"/>
    <s v="Standard"/>
    <x v="0"/>
    <s v="No"/>
    <s v="No"/>
  </r>
  <r>
    <x v="7360"/>
    <x v="593"/>
    <s v="CUST10936"/>
    <s v="Customer 936"/>
    <n v="40"/>
    <s v="Returning"/>
    <s v="P5002"/>
    <s v="Novel"/>
    <x v="1"/>
    <s v="Stationery Hub"/>
    <n v="3"/>
    <n v="400"/>
    <n v="20"/>
    <n v="1200"/>
    <n v="240"/>
    <n v="960"/>
    <n v="718.27"/>
    <n v="241.73"/>
    <x v="1"/>
    <s v="Pune"/>
    <s v="Maharashtra"/>
    <s v="India"/>
    <s v="Cash on Delivery"/>
    <x v="1"/>
    <s v="Standard"/>
    <x v="0"/>
    <s v="No"/>
    <s v="No"/>
  </r>
  <r>
    <x v="7361"/>
    <x v="593"/>
    <s v="CUST11197"/>
    <s v="Customer 1197"/>
    <n v="53"/>
    <s v="Loyal"/>
    <s v="P3004"/>
    <s v="Cookware Set"/>
    <x v="2"/>
    <s v="HomeNeeds"/>
    <n v="2"/>
    <n v="3500"/>
    <n v="0"/>
    <n v="7000"/>
    <n v="0"/>
    <n v="7000"/>
    <n v="5616.85"/>
    <n v="1383.15"/>
    <x v="0"/>
    <s v="Jaipur"/>
    <s v="Rajasthan"/>
    <s v="India"/>
    <s v="Debit Card"/>
    <x v="0"/>
    <s v="Standard"/>
    <x v="0"/>
    <s v="No"/>
    <s v="No"/>
  </r>
  <r>
    <x v="7362"/>
    <x v="593"/>
    <s v="CUST10177"/>
    <s v="Customer 177"/>
    <n v="33"/>
    <s v="Loyal"/>
    <s v="P3001"/>
    <s v="Coffee Maker"/>
    <x v="2"/>
    <s v="HomeNeeds"/>
    <n v="1"/>
    <n v="4200"/>
    <n v="10"/>
    <n v="4200"/>
    <n v="420"/>
    <n v="3780"/>
    <n v="2307.25"/>
    <n v="1472.75"/>
    <x v="1"/>
    <s v="Bhubaneswar"/>
    <s v="Odisha"/>
    <s v="India"/>
    <s v="Debit Card"/>
    <x v="2"/>
    <s v="Standard"/>
    <x v="0"/>
    <s v="No"/>
    <s v="No"/>
  </r>
  <r>
    <x v="7363"/>
    <x v="593"/>
    <s v="CUST11498"/>
    <s v="Customer 1498"/>
    <n v="22"/>
    <s v="Returning"/>
    <s v="P1009"/>
    <s v="Power Bank"/>
    <x v="0"/>
    <s v="Prime Distributors"/>
    <n v="1"/>
    <n v="1600"/>
    <n v="20"/>
    <n v="1600"/>
    <n v="320"/>
    <n v="1280"/>
    <n v="762.39"/>
    <n v="517.61"/>
    <x v="1"/>
    <s v="Chennai"/>
    <s v="Tamil Nadu"/>
    <s v="India"/>
    <s v="Wallet"/>
    <x v="0"/>
    <s v="Standard"/>
    <x v="0"/>
    <s v="No"/>
    <s v="No"/>
  </r>
  <r>
    <x v="7364"/>
    <x v="594"/>
    <s v="CUST10067"/>
    <s v="Customer 67"/>
    <n v="46"/>
    <s v="New"/>
    <s v="P2001"/>
    <s v="Running Shoes"/>
    <x v="3"/>
    <s v="FashionMart"/>
    <n v="2"/>
    <n v="3200"/>
    <n v="15"/>
    <n v="6400"/>
    <n v="960"/>
    <n v="5440"/>
    <n v="3555.86"/>
    <n v="1884.14"/>
    <x v="2"/>
    <s v="Lucknow"/>
    <s v="Uttar Pradesh"/>
    <s v="India"/>
    <s v="Wallet"/>
    <x v="0"/>
    <s v="Same Day"/>
    <x v="0"/>
    <s v="No"/>
    <s v="No"/>
  </r>
  <r>
    <x v="7365"/>
    <x v="594"/>
    <s v="CUST10859"/>
    <s v="Customer 859"/>
    <n v="45"/>
    <s v="Returning"/>
    <s v="P3002"/>
    <s v="Air Fryer"/>
    <x v="2"/>
    <s v="HomeNeeds"/>
    <n v="6"/>
    <n v="6500"/>
    <n v="10"/>
    <n v="39000"/>
    <n v="3900"/>
    <n v="35100"/>
    <n v="27120.1"/>
    <n v="7979.9"/>
    <x v="0"/>
    <s v="Bhubaneswar"/>
    <s v="Odisha"/>
    <s v="India"/>
    <s v="Cash on Delivery"/>
    <x v="0"/>
    <s v="Standard"/>
    <x v="0"/>
    <s v="No"/>
    <s v="No"/>
  </r>
  <r>
    <x v="7366"/>
    <x v="594"/>
    <s v="CUST12084"/>
    <s v="Customer 2084"/>
    <n v="55"/>
    <s v="Returning"/>
    <s v="P3005"/>
    <s v="Bedsheet Set"/>
    <x v="2"/>
    <s v="RetailHub"/>
    <n v="5"/>
    <n v="1800"/>
    <n v="20"/>
    <n v="9000"/>
    <n v="1800"/>
    <n v="7200"/>
    <n v="5145.87"/>
    <n v="2054.13"/>
    <x v="0"/>
    <s v="Coimbatore"/>
    <s v="Tamil Nadu"/>
    <s v="India"/>
    <s v="Wallet"/>
    <x v="0"/>
    <s v="Express"/>
    <x v="3"/>
    <s v="No"/>
    <s v="No"/>
  </r>
  <r>
    <x v="7367"/>
    <x v="594"/>
    <s v="CUST11758"/>
    <s v="Customer 1758"/>
    <n v="21"/>
    <s v="Returning"/>
    <s v="P3006"/>
    <s v="Water Bottle"/>
    <x v="2"/>
    <s v="Metro Supplies"/>
    <n v="3"/>
    <n v="700"/>
    <n v="5"/>
    <n v="2100"/>
    <n v="105"/>
    <n v="1995"/>
    <n v="1580.19"/>
    <n v="414.81"/>
    <x v="1"/>
    <s v="Guwahati"/>
    <s v="Assam"/>
    <s v="India"/>
    <s v="Wallet"/>
    <x v="2"/>
    <s v="Standard"/>
    <x v="0"/>
    <s v="No"/>
    <s v="No"/>
  </r>
  <r>
    <x v="7368"/>
    <x v="594"/>
    <s v="CUST11267"/>
    <s v="Customer 1267"/>
    <n v="43"/>
    <s v="Returning"/>
    <s v="P3007"/>
    <s v="Vacuum Cleaner"/>
    <x v="2"/>
    <s v="Global Traders"/>
    <n v="2"/>
    <n v="8500"/>
    <n v="15"/>
    <n v="17000"/>
    <n v="2550"/>
    <n v="14450"/>
    <n v="9673.39"/>
    <n v="4776.6099999999997"/>
    <x v="1"/>
    <s v="Visakhapatnam"/>
    <s v="Andhra Pradesh"/>
    <s v="India"/>
    <s v="Cash on Delivery"/>
    <x v="1"/>
    <s v="Standard"/>
    <x v="0"/>
    <s v="No"/>
    <s v="No"/>
  </r>
  <r>
    <x v="7369"/>
    <x v="594"/>
    <s v="CUST12368"/>
    <s v="Customer 2368"/>
    <n v="50"/>
    <s v="New"/>
    <s v="P2008"/>
    <s v="Formal Shirt"/>
    <x v="3"/>
    <s v="Global Traders"/>
    <n v="1"/>
    <n v="1700"/>
    <n v="10"/>
    <n v="1700"/>
    <n v="170"/>
    <n v="1530"/>
    <n v="1041.77"/>
    <n v="488.23"/>
    <x v="1"/>
    <s v="Guwahati"/>
    <s v="Assam"/>
    <s v="India"/>
    <s v="Net Banking"/>
    <x v="0"/>
    <s v="Express"/>
    <x v="3"/>
    <s v="No"/>
    <s v="No"/>
  </r>
  <r>
    <x v="7370"/>
    <x v="594"/>
    <s v="CUST11587"/>
    <s v="Customer 1587"/>
    <n v="22"/>
    <s v="Returning"/>
    <s v="P3006"/>
    <s v="Water Bottle"/>
    <x v="2"/>
    <s v="Metro Supplies"/>
    <n v="1"/>
    <n v="700"/>
    <n v="0"/>
    <n v="700"/>
    <n v="0"/>
    <n v="700"/>
    <n v="397.72"/>
    <n v="302.27999999999997"/>
    <x v="2"/>
    <s v="Patna"/>
    <s v="Bihar"/>
    <s v="India"/>
    <s v="Debit Card"/>
    <x v="0"/>
    <s v="Standard"/>
    <x v="1"/>
    <s v="No"/>
    <s v="No"/>
  </r>
  <r>
    <x v="7371"/>
    <x v="594"/>
    <s v="CUST11565"/>
    <s v="Customer 1565"/>
    <n v="34"/>
    <s v="Loyal"/>
    <s v="P4006"/>
    <s v="Lipstick"/>
    <x v="4"/>
    <s v="BeautyCare"/>
    <n v="2"/>
    <n v="850"/>
    <n v="25"/>
    <n v="1700"/>
    <n v="425"/>
    <n v="1275"/>
    <n v="963.03"/>
    <n v="311.97000000000003"/>
    <x v="1"/>
    <s v="Mumbai"/>
    <s v="Maharashtra"/>
    <s v="India"/>
    <s v="Credit Card"/>
    <x v="2"/>
    <s v="Standard"/>
    <x v="0"/>
    <s v="No"/>
    <s v="No"/>
  </r>
  <r>
    <x v="7372"/>
    <x v="594"/>
    <s v="CUST10843"/>
    <s v="Customer 843"/>
    <n v="20"/>
    <s v="Returning"/>
    <s v="P5004"/>
    <s v="Pen Set"/>
    <x v="1"/>
    <s v="Stationery Hub"/>
    <n v="3"/>
    <n v="250"/>
    <n v="25"/>
    <n v="750"/>
    <n v="187.5"/>
    <n v="562.5"/>
    <n v="387.59"/>
    <n v="174.91"/>
    <x v="2"/>
    <s v="Hyderabad"/>
    <s v="Telangana"/>
    <s v="India"/>
    <s v="UPI"/>
    <x v="0"/>
    <s v="Same Day"/>
    <x v="0"/>
    <s v="No"/>
    <s v="No"/>
  </r>
  <r>
    <x v="7373"/>
    <x v="594"/>
    <s v="CUST11705"/>
    <s v="Customer 1705"/>
    <n v="44"/>
    <s v="New"/>
    <s v="P4005"/>
    <s v="Perfume"/>
    <x v="4"/>
    <s v="BeautyCare"/>
    <n v="3"/>
    <n v="1800"/>
    <n v="15"/>
    <n v="5400"/>
    <n v="810"/>
    <n v="4590"/>
    <n v="2531.44"/>
    <n v="2058.56"/>
    <x v="1"/>
    <s v="Jaipur"/>
    <s v="Rajasthan"/>
    <s v="India"/>
    <s v="Cash on Delivery"/>
    <x v="0"/>
    <s v="Standard"/>
    <x v="0"/>
    <s v="No"/>
    <s v="No"/>
  </r>
  <r>
    <x v="7374"/>
    <x v="594"/>
    <s v="CUST10146"/>
    <s v="Customer 146"/>
    <n v="54"/>
    <s v="Returning"/>
    <s v="P1003"/>
    <s v="Headphones"/>
    <x v="0"/>
    <s v="Metro Supplies"/>
    <n v="1"/>
    <n v="2500"/>
    <n v="15"/>
    <n v="2500"/>
    <n v="375"/>
    <n v="2125"/>
    <n v="1506.42"/>
    <n v="618.58000000000004"/>
    <x v="1"/>
    <s v="Visakhapatnam"/>
    <s v="Andhra Pradesh"/>
    <s v="India"/>
    <s v="Credit Card"/>
    <x v="2"/>
    <s v="Standard"/>
    <x v="0"/>
    <s v="No"/>
    <s v="No"/>
  </r>
  <r>
    <x v="7375"/>
    <x v="595"/>
    <s v="CUST11627"/>
    <s v="Customer 1627"/>
    <n v="54"/>
    <s v="Loyal"/>
    <s v="P3006"/>
    <s v="Water Bottle"/>
    <x v="2"/>
    <s v="Metro Supplies"/>
    <n v="3"/>
    <n v="700"/>
    <n v="30"/>
    <n v="2100"/>
    <n v="630"/>
    <n v="1470"/>
    <n v="1187.3699999999999"/>
    <n v="282.63"/>
    <x v="0"/>
    <s v="Delhi"/>
    <s v="Delhi"/>
    <s v="India"/>
    <s v="Credit Card"/>
    <x v="2"/>
    <s v="Express"/>
    <x v="0"/>
    <s v="No"/>
    <s v="No"/>
  </r>
  <r>
    <x v="7376"/>
    <x v="595"/>
    <s v="CUST11227"/>
    <s v="Customer 1227"/>
    <n v="26"/>
    <s v="Returning"/>
    <s v="P1002"/>
    <s v="Smartphone"/>
    <x v="0"/>
    <s v="Global Traders"/>
    <n v="1"/>
    <n v="28000"/>
    <n v="5"/>
    <n v="28000"/>
    <n v="1400"/>
    <n v="26600"/>
    <n v="19395.25"/>
    <n v="7204.75"/>
    <x v="1"/>
    <s v="Surat"/>
    <s v="Gujarat"/>
    <s v="India"/>
    <s v="Cash on Delivery"/>
    <x v="1"/>
    <s v="Standard"/>
    <x v="0"/>
    <s v="No"/>
    <s v="No"/>
  </r>
  <r>
    <x v="7377"/>
    <x v="595"/>
    <s v="CUST11955"/>
    <s v="Customer 1955"/>
    <n v="26"/>
    <s v="Returning"/>
    <s v="P4002"/>
    <s v="Moisturizer"/>
    <x v="4"/>
    <s v="BeautyCare"/>
    <n v="2"/>
    <n v="650"/>
    <n v="20"/>
    <n v="1300"/>
    <n v="260"/>
    <n v="1040"/>
    <n v="716.07"/>
    <n v="323.93"/>
    <x v="0"/>
    <s v="Surat"/>
    <s v="Gujarat"/>
    <s v="India"/>
    <s v="Credit Card"/>
    <x v="0"/>
    <s v="Express"/>
    <x v="1"/>
    <s v="No"/>
    <s v="No"/>
  </r>
  <r>
    <x v="7378"/>
    <x v="595"/>
    <s v="CUST11566"/>
    <s v="Customer 1566"/>
    <n v="49"/>
    <s v="Returning"/>
    <s v="P5001"/>
    <s v="Notebook Set"/>
    <x v="1"/>
    <s v="Stationery Hub"/>
    <n v="1"/>
    <n v="500"/>
    <n v="0"/>
    <n v="500"/>
    <n v="0"/>
    <n v="500"/>
    <n v="363.43"/>
    <n v="136.57"/>
    <x v="1"/>
    <s v="Jaipur"/>
    <s v="Rajasthan"/>
    <s v="India"/>
    <s v="Net Banking"/>
    <x v="0"/>
    <s v="Express"/>
    <x v="0"/>
    <s v="No"/>
    <s v="No"/>
  </r>
  <r>
    <x v="7379"/>
    <x v="595"/>
    <s v="CUST11107"/>
    <s v="Customer 1107"/>
    <n v="55"/>
    <s v="Returning"/>
    <s v="P1006"/>
    <s v="Keyboard"/>
    <x v="0"/>
    <s v="Metro Supplies"/>
    <n v="2"/>
    <n v="1800"/>
    <n v="5"/>
    <n v="3600"/>
    <n v="180"/>
    <n v="3420"/>
    <n v="2338.21"/>
    <n v="1081.79"/>
    <x v="2"/>
    <s v="Bhopal"/>
    <s v="Madhya Pradesh"/>
    <s v="India"/>
    <s v="Credit Card"/>
    <x v="2"/>
    <s v="Standard"/>
    <x v="0"/>
    <s v="No"/>
    <s v="No"/>
  </r>
  <r>
    <x v="7380"/>
    <x v="595"/>
    <s v="CUST10735"/>
    <s v="Customer 735"/>
    <n v="29"/>
    <s v="Returning"/>
    <s v="P1008"/>
    <s v="Monitor"/>
    <x v="0"/>
    <s v="Global Traders"/>
    <n v="1"/>
    <n v="14500"/>
    <n v="10"/>
    <n v="14500"/>
    <n v="1450"/>
    <n v="13050"/>
    <n v="8304.2800000000007"/>
    <n v="4745.72"/>
    <x v="1"/>
    <s v="Mumbai"/>
    <s v="Maharashtra"/>
    <s v="India"/>
    <s v="Cash on Delivery"/>
    <x v="2"/>
    <s v="Same Day"/>
    <x v="0"/>
    <s v="No"/>
    <s v="No"/>
  </r>
  <r>
    <x v="7381"/>
    <x v="595"/>
    <s v="CUST12094"/>
    <s v="Customer 2094"/>
    <n v="33"/>
    <s v="Loyal"/>
    <s v="P2002"/>
    <s v="Jeans"/>
    <x v="3"/>
    <s v="FashionMart"/>
    <n v="1"/>
    <n v="2200"/>
    <n v="15"/>
    <n v="2200"/>
    <n v="330"/>
    <n v="1870"/>
    <n v="1049.25"/>
    <n v="820.75"/>
    <x v="1"/>
    <s v="Lucknow"/>
    <s v="Uttar Pradesh"/>
    <s v="India"/>
    <s v="UPI"/>
    <x v="1"/>
    <s v="Standard"/>
    <x v="0"/>
    <s v="No"/>
    <s v="No"/>
  </r>
  <r>
    <x v="7382"/>
    <x v="595"/>
    <s v="CUST11360"/>
    <s v="Customer 1360"/>
    <n v="52"/>
    <s v="Returning"/>
    <s v="P3002"/>
    <s v="Air Fryer"/>
    <x v="2"/>
    <s v="HomeNeeds"/>
    <n v="2"/>
    <n v="6500"/>
    <n v="20"/>
    <n v="13000"/>
    <n v="2600"/>
    <n v="10400"/>
    <n v="7125.89"/>
    <n v="3274.11"/>
    <x v="1"/>
    <s v="Bhubaneswar"/>
    <s v="Odisha"/>
    <s v="India"/>
    <s v="Credit Card"/>
    <x v="2"/>
    <s v="Express"/>
    <x v="0"/>
    <s v="No"/>
    <s v="No"/>
  </r>
  <r>
    <x v="7383"/>
    <x v="595"/>
    <s v="CUST10593"/>
    <s v="Customer 593"/>
    <n v="44"/>
    <s v="Returning"/>
    <s v="P3007"/>
    <s v="Vacuum Cleaner"/>
    <x v="2"/>
    <s v="Global Traders"/>
    <n v="5"/>
    <n v="8500"/>
    <n v="20"/>
    <n v="42500"/>
    <n v="8500"/>
    <n v="34000"/>
    <n v="21515.97"/>
    <n v="12484.03"/>
    <x v="1"/>
    <s v="Nagpur"/>
    <s v="Maharashtra"/>
    <s v="India"/>
    <s v="Net Banking"/>
    <x v="0"/>
    <s v="Standard"/>
    <x v="0"/>
    <s v="No"/>
    <s v="No"/>
  </r>
  <r>
    <x v="7384"/>
    <x v="596"/>
    <s v="CUST11788"/>
    <s v="Customer 1788"/>
    <n v="39"/>
    <s v="New"/>
    <s v="P2008"/>
    <s v="Formal Shirt"/>
    <x v="3"/>
    <s v="Global Traders"/>
    <n v="2"/>
    <n v="1700"/>
    <n v="25"/>
    <n v="3400"/>
    <n v="850"/>
    <n v="2550"/>
    <n v="1538.62"/>
    <n v="1011.38"/>
    <x v="2"/>
    <s v="Guwahati"/>
    <s v="Assam"/>
    <s v="India"/>
    <s v="Wallet"/>
    <x v="2"/>
    <s v="Standard"/>
    <x v="2"/>
    <s v="Yes"/>
    <s v="No"/>
  </r>
  <r>
    <x v="7385"/>
    <x v="596"/>
    <s v="CUST10440"/>
    <s v="Customer 440"/>
    <n v="24"/>
    <s v="New"/>
    <s v="P2008"/>
    <s v="Formal Shirt"/>
    <x v="3"/>
    <s v="Global Traders"/>
    <n v="4"/>
    <n v="1700"/>
    <n v="30"/>
    <n v="6800"/>
    <n v="2040"/>
    <n v="4760"/>
    <n v="3318.39"/>
    <n v="1441.61"/>
    <x v="0"/>
    <s v="Bhopal"/>
    <s v="Madhya Pradesh"/>
    <s v="India"/>
    <s v="Net Banking"/>
    <x v="0"/>
    <s v="Standard"/>
    <x v="2"/>
    <s v="No"/>
    <s v="No"/>
  </r>
  <r>
    <x v="7386"/>
    <x v="596"/>
    <s v="CUST11353"/>
    <s v="Customer 1353"/>
    <n v="56"/>
    <s v="Returning"/>
    <s v="P4005"/>
    <s v="Perfume"/>
    <x v="4"/>
    <s v="BeautyCare"/>
    <n v="2"/>
    <n v="1800"/>
    <n v="10"/>
    <n v="3600"/>
    <n v="360"/>
    <n v="3240"/>
    <n v="2322.39"/>
    <n v="917.61"/>
    <x v="2"/>
    <s v="Chandigarh"/>
    <s v="Chandigarh"/>
    <s v="India"/>
    <s v="UPI"/>
    <x v="1"/>
    <s v="Express"/>
    <x v="3"/>
    <s v="No"/>
    <s v="No"/>
  </r>
  <r>
    <x v="7387"/>
    <x v="596"/>
    <s v="CUST11951"/>
    <s v="Customer 1951"/>
    <n v="49"/>
    <s v="Returning"/>
    <s v="P1002"/>
    <s v="Smartphone"/>
    <x v="0"/>
    <s v="Global Traders"/>
    <n v="5"/>
    <n v="28000"/>
    <n v="5"/>
    <n v="140000"/>
    <n v="7000"/>
    <n v="133000"/>
    <n v="97935.64"/>
    <n v="35064.36"/>
    <x v="2"/>
    <s v="Delhi"/>
    <s v="Delhi"/>
    <s v="India"/>
    <s v="Wallet"/>
    <x v="2"/>
    <s v="Express"/>
    <x v="0"/>
    <s v="No"/>
    <s v="No"/>
  </r>
  <r>
    <x v="7388"/>
    <x v="596"/>
    <s v="CUST12475"/>
    <s v="Customer 2475"/>
    <n v="34"/>
    <s v="New"/>
    <s v="P2007"/>
    <s v="Saree"/>
    <x v="3"/>
    <s v="FashionMart"/>
    <n v="3"/>
    <n v="2600"/>
    <n v="15"/>
    <n v="7800"/>
    <n v="1170"/>
    <n v="6630"/>
    <n v="5224.41"/>
    <n v="1405.59"/>
    <x v="1"/>
    <s v="Jaipur"/>
    <s v="Rajasthan"/>
    <s v="India"/>
    <s v="Credit Card"/>
    <x v="1"/>
    <s v="Express"/>
    <x v="0"/>
    <s v="No"/>
    <s v="No"/>
  </r>
  <r>
    <x v="7389"/>
    <x v="597"/>
    <s v="CUST10300"/>
    <s v="Customer 300"/>
    <n v="30"/>
    <s v="Loyal"/>
    <s v="P4001"/>
    <s v="Face Wash"/>
    <x v="4"/>
    <s v="BeautyCare"/>
    <n v="4"/>
    <n v="450"/>
    <n v="15"/>
    <n v="1800"/>
    <n v="270"/>
    <n v="1530"/>
    <n v="946.55"/>
    <n v="583.45000000000005"/>
    <x v="0"/>
    <s v="Coimbatore"/>
    <s v="Tamil Nadu"/>
    <s v="India"/>
    <s v="Wallet"/>
    <x v="0"/>
    <s v="Standard"/>
    <x v="0"/>
    <s v="No"/>
    <s v="No"/>
  </r>
  <r>
    <x v="7390"/>
    <x v="597"/>
    <s v="CUST10212"/>
    <s v="Customer 212"/>
    <n v="24"/>
    <s v="Returning"/>
    <s v="P1006"/>
    <s v="Keyboard"/>
    <x v="0"/>
    <s v="Metro Supplies"/>
    <n v="2"/>
    <n v="1800"/>
    <n v="0"/>
    <n v="3600"/>
    <n v="0"/>
    <n v="3600"/>
    <n v="2899.82"/>
    <n v="700.18"/>
    <x v="1"/>
    <s v="Bhubaneswar"/>
    <s v="Odisha"/>
    <s v="India"/>
    <s v="Debit Card"/>
    <x v="2"/>
    <s v="Standard"/>
    <x v="0"/>
    <s v="No"/>
    <s v="No"/>
  </r>
  <r>
    <x v="7391"/>
    <x v="597"/>
    <s v="CUST10641"/>
    <s v="Customer 641"/>
    <n v="49"/>
    <s v="Returning"/>
    <s v="P2001"/>
    <s v="Running Shoes"/>
    <x v="3"/>
    <s v="FashionMart"/>
    <n v="3"/>
    <n v="3200"/>
    <n v="20"/>
    <n v="9600"/>
    <n v="1920"/>
    <n v="7680"/>
    <n v="5073.09"/>
    <n v="2606.91"/>
    <x v="1"/>
    <s v="Mumbai"/>
    <s v="Maharashtra"/>
    <s v="India"/>
    <s v="Cash on Delivery"/>
    <x v="0"/>
    <s v="Express"/>
    <x v="0"/>
    <s v="No"/>
    <s v="No"/>
  </r>
  <r>
    <x v="7392"/>
    <x v="597"/>
    <s v="CUST11613"/>
    <s v="Customer 1613"/>
    <n v="54"/>
    <s v="New"/>
    <s v="P3001"/>
    <s v="Coffee Maker"/>
    <x v="2"/>
    <s v="HomeNeeds"/>
    <n v="1"/>
    <n v="4200"/>
    <n v="10"/>
    <n v="4200"/>
    <n v="420"/>
    <n v="3780"/>
    <n v="2780.05"/>
    <n v="999.95"/>
    <x v="0"/>
    <s v="Mumbai"/>
    <s v="Maharashtra"/>
    <s v="India"/>
    <s v="UPI"/>
    <x v="2"/>
    <s v="Standard"/>
    <x v="0"/>
    <s v="No"/>
    <s v="No"/>
  </r>
  <r>
    <x v="7393"/>
    <x v="597"/>
    <s v="CUST11903"/>
    <s v="Customer 1903"/>
    <n v="50"/>
    <s v="New"/>
    <s v="P2005"/>
    <s v="Backpack"/>
    <x v="3"/>
    <s v="Metro Supplies"/>
    <n v="1"/>
    <n v="1800"/>
    <n v="5"/>
    <n v="1800"/>
    <n v="90"/>
    <n v="1710"/>
    <n v="1192.26"/>
    <n v="517.74"/>
    <x v="1"/>
    <s v="Pune"/>
    <s v="Maharashtra"/>
    <s v="India"/>
    <s v="UPI"/>
    <x v="0"/>
    <s v="Standard"/>
    <x v="0"/>
    <s v="No"/>
    <s v="No"/>
  </r>
  <r>
    <x v="7394"/>
    <x v="597"/>
    <s v="CUST11600"/>
    <s v="Customer 1600"/>
    <n v="34"/>
    <s v="Loyal"/>
    <s v="P2006"/>
    <s v="Womens Kurti"/>
    <x v="3"/>
    <s v="FashionMart"/>
    <n v="1"/>
    <n v="1400"/>
    <n v="15"/>
    <n v="1400"/>
    <n v="210"/>
    <n v="1190"/>
    <n v="747.46"/>
    <n v="442.54"/>
    <x v="1"/>
    <s v="Visakhapatnam"/>
    <s v="Andhra Pradesh"/>
    <s v="India"/>
    <s v="Wallet"/>
    <x v="2"/>
    <s v="Express"/>
    <x v="0"/>
    <s v="No"/>
    <s v="No"/>
  </r>
  <r>
    <x v="7395"/>
    <x v="597"/>
    <s v="CUST10589"/>
    <s v="Customer 589"/>
    <n v="30"/>
    <s v="Returning"/>
    <s v="P2008"/>
    <s v="Formal Shirt"/>
    <x v="3"/>
    <s v="Global Traders"/>
    <n v="2"/>
    <n v="1700"/>
    <n v="10"/>
    <n v="3400"/>
    <n v="340"/>
    <n v="3060"/>
    <n v="2358.77"/>
    <n v="701.23"/>
    <x v="1"/>
    <s v="Hyderabad"/>
    <s v="Telangana"/>
    <s v="India"/>
    <s v="Cash on Delivery"/>
    <x v="0"/>
    <s v="Standard"/>
    <x v="4"/>
    <s v="No"/>
    <s v="No"/>
  </r>
  <r>
    <x v="7396"/>
    <x v="597"/>
    <s v="CUST10789"/>
    <s v="Customer 789"/>
    <n v="52"/>
    <s v="Returning"/>
    <s v="P5002"/>
    <s v="Novel"/>
    <x v="1"/>
    <s v="Stationery Hub"/>
    <n v="3"/>
    <n v="400"/>
    <n v="0"/>
    <n v="1200"/>
    <n v="0"/>
    <n v="1200"/>
    <n v="731.6"/>
    <n v="468.4"/>
    <x v="2"/>
    <s v="Visakhapatnam"/>
    <s v="Andhra Pradesh"/>
    <s v="India"/>
    <s v="Cash on Delivery"/>
    <x v="2"/>
    <s v="Standard"/>
    <x v="0"/>
    <s v="No"/>
    <s v="No"/>
  </r>
  <r>
    <x v="7397"/>
    <x v="597"/>
    <s v="CUST10872"/>
    <s v="Customer 872"/>
    <n v="34"/>
    <s v="Returning"/>
    <s v="P5002"/>
    <s v="Novel"/>
    <x v="1"/>
    <s v="Stationery Hub"/>
    <n v="2"/>
    <n v="400"/>
    <n v="25"/>
    <n v="800"/>
    <n v="200"/>
    <n v="600"/>
    <n v="331.05"/>
    <n v="268.95"/>
    <x v="1"/>
    <s v="Guwahati"/>
    <s v="Assam"/>
    <s v="India"/>
    <s v="Credit Card"/>
    <x v="0"/>
    <s v="Express"/>
    <x v="0"/>
    <s v="No"/>
    <s v="No"/>
  </r>
  <r>
    <x v="7398"/>
    <x v="597"/>
    <s v="CUST10678"/>
    <s v="Customer 678"/>
    <n v="28"/>
    <s v="Returning"/>
    <s v="P1005"/>
    <s v="Tablet"/>
    <x v="0"/>
    <s v="RetailHub"/>
    <n v="1"/>
    <n v="18000"/>
    <n v="15"/>
    <n v="18000"/>
    <n v="2700"/>
    <n v="15300"/>
    <n v="12461.17"/>
    <n v="2838.83"/>
    <x v="1"/>
    <s v="Hyderabad"/>
    <s v="Telangana"/>
    <s v="India"/>
    <s v="Debit Card"/>
    <x v="2"/>
    <s v="Standard"/>
    <x v="0"/>
    <s v="No"/>
    <s v="No"/>
  </r>
  <r>
    <x v="7399"/>
    <x v="597"/>
    <s v="CUST11137"/>
    <s v="Customer 1137"/>
    <n v="29"/>
    <s v="Loyal"/>
    <s v="P2005"/>
    <s v="Backpack"/>
    <x v="3"/>
    <s v="Metro Supplies"/>
    <n v="4"/>
    <n v="1800"/>
    <n v="0"/>
    <n v="7200"/>
    <n v="0"/>
    <n v="7200"/>
    <n v="4008.49"/>
    <n v="3191.51"/>
    <x v="1"/>
    <s v="Ahmedabad"/>
    <s v="Gujarat"/>
    <s v="India"/>
    <s v="Cash on Delivery"/>
    <x v="2"/>
    <s v="Standard"/>
    <x v="1"/>
    <s v="No"/>
    <s v="No"/>
  </r>
  <r>
    <x v="7400"/>
    <x v="597"/>
    <s v="CUST11313"/>
    <s v="Customer 1313"/>
    <n v="51"/>
    <s v="New"/>
    <s v="P2006"/>
    <s v="Womens Kurti"/>
    <x v="3"/>
    <s v="FashionMart"/>
    <n v="1"/>
    <n v="1400"/>
    <n v="0"/>
    <n v="1400"/>
    <n v="0"/>
    <n v="1400"/>
    <n v="795.06"/>
    <n v="604.94000000000005"/>
    <x v="2"/>
    <s v="Ahmedabad"/>
    <s v="Gujarat"/>
    <s v="India"/>
    <s v="Wallet"/>
    <x v="1"/>
    <s v="Standard"/>
    <x v="2"/>
    <s v="No"/>
    <s v="No"/>
  </r>
  <r>
    <x v="7401"/>
    <x v="597"/>
    <s v="CUST11411"/>
    <s v="Customer 1411"/>
    <n v="37"/>
    <s v="Returning"/>
    <s v="P1003"/>
    <s v="Headphones"/>
    <x v="0"/>
    <s v="Metro Supplies"/>
    <n v="4"/>
    <n v="2500"/>
    <n v="20"/>
    <n v="10000"/>
    <n v="2000"/>
    <n v="8000"/>
    <n v="4518.0600000000004"/>
    <n v="3481.94"/>
    <x v="1"/>
    <s v="Hyderabad"/>
    <s v="Telangana"/>
    <s v="India"/>
    <s v="Wallet"/>
    <x v="2"/>
    <s v="Standard"/>
    <x v="0"/>
    <s v="No"/>
    <s v="No"/>
  </r>
  <r>
    <x v="7402"/>
    <x v="598"/>
    <s v="CUST10851"/>
    <s v="Customer 851"/>
    <n v="46"/>
    <s v="New"/>
    <s v="P2008"/>
    <s v="Formal Shirt"/>
    <x v="3"/>
    <s v="Global Traders"/>
    <n v="1"/>
    <n v="1700"/>
    <n v="20"/>
    <n v="1700"/>
    <n v="340"/>
    <n v="1360"/>
    <n v="763.19"/>
    <n v="596.80999999999995"/>
    <x v="1"/>
    <s v="Bengaluru"/>
    <s v="Karnataka"/>
    <s v="India"/>
    <s v="Net Banking"/>
    <x v="1"/>
    <s v="Same Day"/>
    <x v="3"/>
    <s v="No"/>
    <s v="No"/>
  </r>
  <r>
    <x v="7403"/>
    <x v="598"/>
    <s v="CUST10444"/>
    <s v="Customer 444"/>
    <n v="21"/>
    <s v="New"/>
    <s v="P1005"/>
    <s v="Tablet"/>
    <x v="0"/>
    <s v="RetailHub"/>
    <n v="2"/>
    <n v="18000"/>
    <n v="5"/>
    <n v="36000"/>
    <n v="1800"/>
    <n v="34200"/>
    <n v="26829.84"/>
    <n v="7370.16"/>
    <x v="1"/>
    <s v="Bengaluru"/>
    <s v="Karnataka"/>
    <s v="India"/>
    <s v="Wallet"/>
    <x v="0"/>
    <s v="Standard"/>
    <x v="3"/>
    <s v="No"/>
    <s v="No"/>
  </r>
  <r>
    <x v="7404"/>
    <x v="598"/>
    <s v="CUST10740"/>
    <s v="Customer 740"/>
    <n v="33"/>
    <s v="Loyal"/>
    <s v="P1008"/>
    <s v="Monitor"/>
    <x v="0"/>
    <s v="Global Traders"/>
    <n v="1"/>
    <n v="14500"/>
    <n v="25"/>
    <n v="14500"/>
    <n v="3625"/>
    <n v="10875"/>
    <n v="6890.39"/>
    <n v="3984.61"/>
    <x v="1"/>
    <s v="Bhopal"/>
    <s v="Madhya Pradesh"/>
    <s v="India"/>
    <s v="UPI"/>
    <x v="0"/>
    <s v="Standard"/>
    <x v="0"/>
    <s v="No"/>
    <s v="No"/>
  </r>
  <r>
    <x v="7405"/>
    <x v="598"/>
    <s v="CUST10565"/>
    <s v="Customer 565"/>
    <n v="24"/>
    <s v="New"/>
    <s v="P3005"/>
    <s v="Bedsheet Set"/>
    <x v="2"/>
    <s v="RetailHub"/>
    <n v="1"/>
    <n v="1800"/>
    <n v="5"/>
    <n v="1800"/>
    <n v="90"/>
    <n v="1710"/>
    <n v="1317.35"/>
    <n v="392.65"/>
    <x v="1"/>
    <s v="Bhopal"/>
    <s v="Madhya Pradesh"/>
    <s v="India"/>
    <s v="Credit Card"/>
    <x v="0"/>
    <s v="Standard"/>
    <x v="0"/>
    <s v="Yes"/>
    <s v="No"/>
  </r>
  <r>
    <x v="7406"/>
    <x v="598"/>
    <s v="CUST12153"/>
    <s v="Customer 2153"/>
    <n v="28"/>
    <s v="Loyal"/>
    <s v="P1001"/>
    <s v="Laptop"/>
    <x v="0"/>
    <s v="TechSource India"/>
    <n v="6"/>
    <n v="55000"/>
    <n v="15"/>
    <n v="330000"/>
    <n v="49500"/>
    <n v="280500"/>
    <n v="185612.74"/>
    <n v="94887.26"/>
    <x v="0"/>
    <s v="Patna"/>
    <s v="Bihar"/>
    <s v="India"/>
    <s v="Cash on Delivery"/>
    <x v="0"/>
    <s v="Standard"/>
    <x v="4"/>
    <s v="No"/>
    <s v="No"/>
  </r>
  <r>
    <x v="7407"/>
    <x v="598"/>
    <s v="CUST11741"/>
    <s v="Customer 1741"/>
    <n v="57"/>
    <s v="Returning"/>
    <s v="P1002"/>
    <s v="Smartphone"/>
    <x v="0"/>
    <s v="Global Traders"/>
    <n v="2"/>
    <n v="28000"/>
    <n v="0"/>
    <n v="56000"/>
    <n v="0"/>
    <n v="56000"/>
    <n v="37580.959999999999"/>
    <n v="18419.04"/>
    <x v="1"/>
    <s v="Coimbatore"/>
    <s v="Tamil Nadu"/>
    <s v="India"/>
    <s v="Cash on Delivery"/>
    <x v="0"/>
    <s v="Standard"/>
    <x v="0"/>
    <s v="No"/>
    <s v="No"/>
  </r>
  <r>
    <x v="7408"/>
    <x v="598"/>
    <s v="CUST11318"/>
    <s v="Customer 1318"/>
    <n v="44"/>
    <s v="Returning"/>
    <s v="P2007"/>
    <s v="Saree"/>
    <x v="3"/>
    <s v="FashionMart"/>
    <n v="3"/>
    <n v="2600"/>
    <n v="0"/>
    <n v="7800"/>
    <n v="0"/>
    <n v="7800"/>
    <n v="5698.74"/>
    <n v="2101.2600000000002"/>
    <x v="2"/>
    <s v="Guwahati"/>
    <s v="Assam"/>
    <s v="India"/>
    <s v="Cash on Delivery"/>
    <x v="0"/>
    <s v="Express"/>
    <x v="0"/>
    <s v="No"/>
    <s v="No"/>
  </r>
  <r>
    <x v="7409"/>
    <x v="598"/>
    <s v="CUST11774"/>
    <s v="Customer 1774"/>
    <n v="26"/>
    <s v="Returning"/>
    <s v="P1006"/>
    <s v="Keyboard"/>
    <x v="0"/>
    <s v="Metro Supplies"/>
    <n v="1"/>
    <n v="1800"/>
    <n v="5"/>
    <n v="1800"/>
    <n v="90"/>
    <n v="1710"/>
    <n v="1282.8499999999999"/>
    <n v="427.15"/>
    <x v="1"/>
    <s v="Bengaluru"/>
    <s v="Karnataka"/>
    <s v="India"/>
    <s v="Net Banking"/>
    <x v="2"/>
    <s v="Standard"/>
    <x v="0"/>
    <s v="No"/>
    <s v="No"/>
  </r>
  <r>
    <x v="7410"/>
    <x v="598"/>
    <s v="CUST11826"/>
    <s v="Customer 1826"/>
    <n v="40"/>
    <s v="Loyal"/>
    <s v="P1009"/>
    <s v="Power Bank"/>
    <x v="0"/>
    <s v="Prime Distributors"/>
    <n v="2"/>
    <n v="1600"/>
    <n v="15"/>
    <n v="3200"/>
    <n v="480"/>
    <n v="2720"/>
    <n v="2096.5500000000002"/>
    <n v="623.45000000000005"/>
    <x v="1"/>
    <s v="Jaipur"/>
    <s v="Rajasthan"/>
    <s v="India"/>
    <s v="Wallet"/>
    <x v="2"/>
    <s v="Standard"/>
    <x v="0"/>
    <s v="No"/>
    <s v="No"/>
  </r>
  <r>
    <x v="7411"/>
    <x v="598"/>
    <s v="CUST12228"/>
    <s v="Customer 2228"/>
    <n v="48"/>
    <s v="New"/>
    <s v="P4004"/>
    <s v="Shampoo"/>
    <x v="4"/>
    <s v="BeautyCare"/>
    <n v="1"/>
    <n v="550"/>
    <n v="10"/>
    <n v="550"/>
    <n v="55"/>
    <n v="495"/>
    <n v="332.77"/>
    <n v="162.22999999999999"/>
    <x v="1"/>
    <s v="Delhi"/>
    <s v="Delhi"/>
    <s v="India"/>
    <s v="Wallet"/>
    <x v="2"/>
    <s v="Express"/>
    <x v="0"/>
    <s v="No"/>
    <s v="No"/>
  </r>
  <r>
    <x v="7412"/>
    <x v="598"/>
    <s v="CUST11374"/>
    <s v="Customer 1374"/>
    <n v="24"/>
    <s v="New"/>
    <s v="P1003"/>
    <s v="Headphones"/>
    <x v="0"/>
    <s v="Metro Supplies"/>
    <n v="3"/>
    <n v="2500"/>
    <n v="0"/>
    <n v="7500"/>
    <n v="0"/>
    <n v="7500"/>
    <n v="4427.37"/>
    <n v="3072.63"/>
    <x v="1"/>
    <s v="Patna"/>
    <s v="Bihar"/>
    <s v="India"/>
    <s v="Net Banking"/>
    <x v="0"/>
    <s v="Express"/>
    <x v="0"/>
    <s v="No"/>
    <s v="No"/>
  </r>
  <r>
    <x v="7413"/>
    <x v="598"/>
    <s v="CUST11003"/>
    <s v="Customer 1003"/>
    <n v="57"/>
    <s v="Returning"/>
    <s v="P4003"/>
    <s v="Sunscreen"/>
    <x v="4"/>
    <s v="BeautyCare"/>
    <n v="2"/>
    <n v="700"/>
    <n v="15"/>
    <n v="1400"/>
    <n v="210"/>
    <n v="1190"/>
    <n v="926.64"/>
    <n v="263.36"/>
    <x v="0"/>
    <s v="Bhubaneswar"/>
    <s v="Odisha"/>
    <s v="India"/>
    <s v="UPI"/>
    <x v="2"/>
    <s v="Standard"/>
    <x v="0"/>
    <s v="No"/>
    <s v="No"/>
  </r>
  <r>
    <x v="7414"/>
    <x v="599"/>
    <s v="CUST10341"/>
    <s v="Customer 341"/>
    <n v="52"/>
    <s v="Returning"/>
    <s v="P5002"/>
    <s v="Novel"/>
    <x v="1"/>
    <s v="Stationery Hub"/>
    <n v="2"/>
    <n v="400"/>
    <n v="25"/>
    <n v="800"/>
    <n v="200"/>
    <n v="600"/>
    <n v="336.31"/>
    <n v="263.69"/>
    <x v="0"/>
    <s v="Coimbatore"/>
    <s v="Tamil Nadu"/>
    <s v="India"/>
    <s v="Credit Card"/>
    <x v="0"/>
    <s v="Standard"/>
    <x v="0"/>
    <s v="No"/>
    <s v="No"/>
  </r>
  <r>
    <x v="7415"/>
    <x v="599"/>
    <s v="CUST12031"/>
    <s v="Customer 2031"/>
    <n v="18"/>
    <s v="Loyal"/>
    <s v="P5004"/>
    <s v="Pen Set"/>
    <x v="1"/>
    <s v="Stationery Hub"/>
    <n v="4"/>
    <n v="250"/>
    <n v="0"/>
    <n v="1000"/>
    <n v="0"/>
    <n v="1000"/>
    <n v="596.5"/>
    <n v="403.5"/>
    <x v="0"/>
    <s v="Chennai"/>
    <s v="Tamil Nadu"/>
    <s v="India"/>
    <s v="Debit Card"/>
    <x v="0"/>
    <s v="Standard"/>
    <x v="0"/>
    <s v="No"/>
    <s v="No"/>
  </r>
  <r>
    <x v="7416"/>
    <x v="599"/>
    <s v="CUST11131"/>
    <s v="Customer 1131"/>
    <n v="45"/>
    <s v="Returning"/>
    <s v="P5002"/>
    <s v="Novel"/>
    <x v="1"/>
    <s v="Stationery Hub"/>
    <n v="1"/>
    <n v="400"/>
    <n v="5"/>
    <n v="400"/>
    <n v="20"/>
    <n v="380"/>
    <n v="253.2"/>
    <n v="126.8"/>
    <x v="1"/>
    <s v="Visakhapatnam"/>
    <s v="Andhra Pradesh"/>
    <s v="India"/>
    <s v="Wallet"/>
    <x v="1"/>
    <s v="Express"/>
    <x v="3"/>
    <s v="No"/>
    <s v="No"/>
  </r>
  <r>
    <x v="7417"/>
    <x v="599"/>
    <s v="CUST10161"/>
    <s v="Customer 161"/>
    <n v="57"/>
    <s v="Returning"/>
    <s v="P3003"/>
    <s v="Mixer Grinder"/>
    <x v="2"/>
    <s v="Prime Distributors"/>
    <n v="1"/>
    <n v="4800"/>
    <n v="25"/>
    <n v="4800"/>
    <n v="1200"/>
    <n v="3600"/>
    <n v="2606.54"/>
    <n v="993.46"/>
    <x v="0"/>
    <s v="Bengaluru"/>
    <s v="Karnataka"/>
    <s v="India"/>
    <s v="Cash on Delivery"/>
    <x v="0"/>
    <s v="Standard"/>
    <x v="0"/>
    <s v="No"/>
    <s v="No"/>
  </r>
  <r>
    <x v="7418"/>
    <x v="599"/>
    <s v="CUST12434"/>
    <s v="Customer 2434"/>
    <n v="30"/>
    <s v="Returning"/>
    <s v="P4001"/>
    <s v="Face Wash"/>
    <x v="4"/>
    <s v="BeautyCare"/>
    <n v="2"/>
    <n v="450"/>
    <n v="25"/>
    <n v="900"/>
    <n v="225"/>
    <n v="675"/>
    <n v="492.38"/>
    <n v="182.62"/>
    <x v="1"/>
    <s v="Indore"/>
    <s v="Madhya Pradesh"/>
    <s v="India"/>
    <s v="Cash on Delivery"/>
    <x v="2"/>
    <s v="Express"/>
    <x v="0"/>
    <s v="No"/>
    <s v="No"/>
  </r>
  <r>
    <x v="7419"/>
    <x v="599"/>
    <s v="CUST10892"/>
    <s v="Customer 892"/>
    <n v="53"/>
    <s v="New"/>
    <s v="P4006"/>
    <s v="Lipstick"/>
    <x v="4"/>
    <s v="BeautyCare"/>
    <n v="1"/>
    <n v="850"/>
    <n v="0"/>
    <n v="850"/>
    <n v="0"/>
    <n v="850"/>
    <n v="605.96"/>
    <n v="244.04"/>
    <x v="2"/>
    <s v="Surat"/>
    <s v="Gujarat"/>
    <s v="India"/>
    <s v="Debit Card"/>
    <x v="2"/>
    <s v="Same Day"/>
    <x v="0"/>
    <s v="No"/>
    <s v="No"/>
  </r>
  <r>
    <x v="7420"/>
    <x v="599"/>
    <s v="CUST10223"/>
    <s v="Customer 223"/>
    <n v="19"/>
    <s v="Loyal"/>
    <s v="P4006"/>
    <s v="Lipstick"/>
    <x v="4"/>
    <s v="BeautyCare"/>
    <n v="2"/>
    <n v="850"/>
    <n v="15"/>
    <n v="1700"/>
    <n v="255"/>
    <n v="1445"/>
    <n v="1051.67"/>
    <n v="393.33"/>
    <x v="1"/>
    <s v="Bhopal"/>
    <s v="Madhya Pradesh"/>
    <s v="India"/>
    <s v="Credit Card"/>
    <x v="0"/>
    <s v="Standard"/>
    <x v="0"/>
    <s v="No"/>
    <s v="No"/>
  </r>
  <r>
    <x v="7421"/>
    <x v="599"/>
    <s v="CUST11819"/>
    <s v="Customer 1819"/>
    <n v="43"/>
    <s v="New"/>
    <s v="P4001"/>
    <s v="Face Wash"/>
    <x v="4"/>
    <s v="BeautyCare"/>
    <n v="3"/>
    <n v="450"/>
    <n v="30"/>
    <n v="1350"/>
    <n v="405"/>
    <n v="945"/>
    <n v="555.58000000000004"/>
    <n v="389.42"/>
    <x v="1"/>
    <s v="Coimbatore"/>
    <s v="Tamil Nadu"/>
    <s v="India"/>
    <s v="Cash on Delivery"/>
    <x v="1"/>
    <s v="Standard"/>
    <x v="0"/>
    <s v="No"/>
    <s v="No"/>
  </r>
  <r>
    <x v="7422"/>
    <x v="599"/>
    <s v="CUST10310"/>
    <s v="Customer 310"/>
    <n v="39"/>
    <s v="Returning"/>
    <s v="P4006"/>
    <s v="Lipstick"/>
    <x v="4"/>
    <s v="BeautyCare"/>
    <n v="2"/>
    <n v="850"/>
    <n v="15"/>
    <n v="1700"/>
    <n v="255"/>
    <n v="1445"/>
    <n v="941.36"/>
    <n v="503.64"/>
    <x v="1"/>
    <s v="Indore"/>
    <s v="Madhya Pradesh"/>
    <s v="India"/>
    <s v="Debit Card"/>
    <x v="0"/>
    <s v="Standard"/>
    <x v="0"/>
    <s v="No"/>
    <s v="No"/>
  </r>
  <r>
    <x v="7423"/>
    <x v="599"/>
    <s v="CUST10537"/>
    <s v="Customer 537"/>
    <n v="58"/>
    <s v="Returning"/>
    <s v="P1007"/>
    <s v="Mouse"/>
    <x v="0"/>
    <s v="RetailHub"/>
    <n v="2"/>
    <n v="900"/>
    <n v="0"/>
    <n v="1800"/>
    <n v="0"/>
    <n v="1800"/>
    <n v="1321.26"/>
    <n v="478.74"/>
    <x v="1"/>
    <s v="Chandigarh"/>
    <s v="Chandigarh"/>
    <s v="India"/>
    <s v="Debit Card"/>
    <x v="1"/>
    <s v="Express"/>
    <x v="0"/>
    <s v="No"/>
    <s v="No"/>
  </r>
  <r>
    <x v="7424"/>
    <x v="599"/>
    <s v="CUST11411"/>
    <s v="Customer 1411"/>
    <n v="51"/>
    <s v="Loyal"/>
    <s v="P1007"/>
    <s v="Mouse"/>
    <x v="0"/>
    <s v="RetailHub"/>
    <n v="1"/>
    <n v="900"/>
    <n v="10"/>
    <n v="900"/>
    <n v="90"/>
    <n v="810"/>
    <n v="623.34"/>
    <n v="186.66"/>
    <x v="1"/>
    <s v="Patna"/>
    <s v="Bihar"/>
    <s v="India"/>
    <s v="Debit Card"/>
    <x v="0"/>
    <s v="Standard"/>
    <x v="2"/>
    <s v="No"/>
    <s v="No"/>
  </r>
  <r>
    <x v="7425"/>
    <x v="599"/>
    <s v="CUST11080"/>
    <s v="Customer 1080"/>
    <n v="57"/>
    <s v="Returning"/>
    <s v="P5002"/>
    <s v="Novel"/>
    <x v="1"/>
    <s v="Stationery Hub"/>
    <n v="1"/>
    <n v="400"/>
    <n v="10"/>
    <n v="400"/>
    <n v="40"/>
    <n v="360"/>
    <n v="284.19"/>
    <n v="75.81"/>
    <x v="0"/>
    <s v="Mumbai"/>
    <s v="Maharashtra"/>
    <s v="India"/>
    <s v="Wallet"/>
    <x v="0"/>
    <s v="Express"/>
    <x v="0"/>
    <s v="No"/>
    <s v="No"/>
  </r>
  <r>
    <x v="7426"/>
    <x v="600"/>
    <s v="CUST12465"/>
    <s v="Customer 2465"/>
    <n v="51"/>
    <s v="Returning"/>
    <s v="P3003"/>
    <s v="Mixer Grinder"/>
    <x v="2"/>
    <s v="Prime Distributors"/>
    <n v="1"/>
    <n v="4800"/>
    <n v="25"/>
    <n v="4800"/>
    <n v="1200"/>
    <n v="3600"/>
    <n v="2266.7199999999998"/>
    <n v="1333.28"/>
    <x v="2"/>
    <s v="Mumbai"/>
    <s v="Maharashtra"/>
    <s v="India"/>
    <s v="Cash on Delivery"/>
    <x v="0"/>
    <s v="Standard"/>
    <x v="0"/>
    <s v="No"/>
    <s v="No"/>
  </r>
  <r>
    <x v="7427"/>
    <x v="600"/>
    <s v="CUST11350"/>
    <s v="Customer 1350"/>
    <n v="23"/>
    <s v="Returning"/>
    <s v="P3001"/>
    <s v="Coffee Maker"/>
    <x v="2"/>
    <s v="HomeNeeds"/>
    <n v="4"/>
    <n v="4200"/>
    <n v="15"/>
    <n v="16800"/>
    <n v="2520"/>
    <n v="14280"/>
    <n v="11429.67"/>
    <n v="2850.33"/>
    <x v="0"/>
    <s v="Guwahati"/>
    <s v="Assam"/>
    <s v="India"/>
    <s v="Net Banking"/>
    <x v="0"/>
    <s v="Standard"/>
    <x v="0"/>
    <s v="No"/>
    <s v="No"/>
  </r>
  <r>
    <x v="7428"/>
    <x v="600"/>
    <s v="CUST11244"/>
    <s v="Customer 1244"/>
    <n v="28"/>
    <s v="New"/>
    <s v="P4003"/>
    <s v="Sunscreen"/>
    <x v="4"/>
    <s v="BeautyCare"/>
    <n v="3"/>
    <n v="700"/>
    <n v="5"/>
    <n v="2100"/>
    <n v="105"/>
    <n v="1995"/>
    <n v="1600.01"/>
    <n v="394.99"/>
    <x v="1"/>
    <s v="Coimbatore"/>
    <s v="Tamil Nadu"/>
    <s v="India"/>
    <s v="Credit Card"/>
    <x v="0"/>
    <s v="Standard"/>
    <x v="0"/>
    <s v="Yes"/>
    <s v="No"/>
  </r>
  <r>
    <x v="7429"/>
    <x v="600"/>
    <s v="CUST11905"/>
    <s v="Customer 1905"/>
    <n v="23"/>
    <s v="Returning"/>
    <s v="P2005"/>
    <s v="Backpack"/>
    <x v="3"/>
    <s v="Metro Supplies"/>
    <n v="1"/>
    <n v="1800"/>
    <n v="5"/>
    <n v="1800"/>
    <n v="90"/>
    <n v="1710"/>
    <n v="1075.93"/>
    <n v="634.07000000000005"/>
    <x v="2"/>
    <s v="Kolkata"/>
    <s v="West Bengal"/>
    <s v="India"/>
    <s v="Wallet"/>
    <x v="0"/>
    <s v="Same Day"/>
    <x v="0"/>
    <s v="No"/>
    <s v="No"/>
  </r>
  <r>
    <x v="7430"/>
    <x v="600"/>
    <s v="CUST10640"/>
    <s v="Customer 640"/>
    <n v="51"/>
    <s v="Returning"/>
    <s v="P5003"/>
    <s v="Calculator"/>
    <x v="1"/>
    <s v="Stationery Hub"/>
    <n v="1"/>
    <n v="650"/>
    <n v="10"/>
    <n v="650"/>
    <n v="65"/>
    <n v="585"/>
    <n v="374.93"/>
    <n v="210.07"/>
    <x v="2"/>
    <s v="Ahmedabad"/>
    <s v="Gujarat"/>
    <s v="India"/>
    <s v="Debit Card"/>
    <x v="2"/>
    <s v="Standard"/>
    <x v="0"/>
    <s v="No"/>
    <s v="Yes"/>
  </r>
  <r>
    <x v="7431"/>
    <x v="600"/>
    <s v="CUST10583"/>
    <s v="Customer 583"/>
    <n v="23"/>
    <s v="Returning"/>
    <s v="P4003"/>
    <s v="Sunscreen"/>
    <x v="4"/>
    <s v="BeautyCare"/>
    <n v="2"/>
    <n v="700"/>
    <n v="5"/>
    <n v="1400"/>
    <n v="70"/>
    <n v="1330"/>
    <n v="732.54"/>
    <n v="597.46"/>
    <x v="1"/>
    <s v="Coimbatore"/>
    <s v="Tamil Nadu"/>
    <s v="India"/>
    <s v="Credit Card"/>
    <x v="2"/>
    <s v="Express"/>
    <x v="0"/>
    <s v="No"/>
    <s v="No"/>
  </r>
  <r>
    <x v="7432"/>
    <x v="600"/>
    <s v="CUST12056"/>
    <s v="Customer 2056"/>
    <n v="46"/>
    <s v="New"/>
    <s v="P4006"/>
    <s v="Lipstick"/>
    <x v="4"/>
    <s v="BeautyCare"/>
    <n v="1"/>
    <n v="850"/>
    <n v="5"/>
    <n v="850"/>
    <n v="42.5"/>
    <n v="807.5"/>
    <n v="542.99"/>
    <n v="264.51"/>
    <x v="0"/>
    <s v="Hyderabad"/>
    <s v="Telangana"/>
    <s v="India"/>
    <s v="Cash on Delivery"/>
    <x v="0"/>
    <s v="Express"/>
    <x v="1"/>
    <s v="No"/>
    <s v="No"/>
  </r>
  <r>
    <x v="7433"/>
    <x v="600"/>
    <s v="CUST11273"/>
    <s v="Customer 1273"/>
    <n v="59"/>
    <s v="Loyal"/>
    <s v="P1001"/>
    <s v="Laptop"/>
    <x v="0"/>
    <s v="TechSource India"/>
    <n v="1"/>
    <n v="55000"/>
    <n v="30"/>
    <n v="55000"/>
    <n v="16500"/>
    <n v="38500"/>
    <n v="29053.57"/>
    <n v="9446.43"/>
    <x v="1"/>
    <s v="Jaipur"/>
    <s v="Rajasthan"/>
    <s v="India"/>
    <s v="Wallet"/>
    <x v="2"/>
    <s v="Same Day"/>
    <x v="0"/>
    <s v="No"/>
    <s v="No"/>
  </r>
  <r>
    <x v="7434"/>
    <x v="600"/>
    <s v="CUST10455"/>
    <s v="Customer 455"/>
    <n v="37"/>
    <s v="Returning"/>
    <s v="P2008"/>
    <s v="Formal Shirt"/>
    <x v="3"/>
    <s v="Global Traders"/>
    <n v="4"/>
    <n v="1700"/>
    <n v="15"/>
    <n v="6800"/>
    <n v="1020"/>
    <n v="5780"/>
    <n v="3482.61"/>
    <n v="2297.39"/>
    <x v="1"/>
    <s v="Pune"/>
    <s v="Maharashtra"/>
    <s v="India"/>
    <s v="Net Banking"/>
    <x v="2"/>
    <s v="Express"/>
    <x v="0"/>
    <s v="No"/>
    <s v="No"/>
  </r>
  <r>
    <x v="7435"/>
    <x v="600"/>
    <s v="CUST11220"/>
    <s v="Customer 1220"/>
    <n v="47"/>
    <s v="New"/>
    <s v="P3005"/>
    <s v="Bedsheet Set"/>
    <x v="2"/>
    <s v="RetailHub"/>
    <n v="5"/>
    <n v="1800"/>
    <n v="10"/>
    <n v="9000"/>
    <n v="900"/>
    <n v="8100"/>
    <n v="6200.9"/>
    <n v="1899.1"/>
    <x v="2"/>
    <s v="Jaipur"/>
    <s v="Rajasthan"/>
    <s v="India"/>
    <s v="Cash on Delivery"/>
    <x v="2"/>
    <s v="Standard"/>
    <x v="0"/>
    <s v="No"/>
    <s v="No"/>
  </r>
  <r>
    <x v="7436"/>
    <x v="601"/>
    <s v="CUST11991"/>
    <s v="Customer 1991"/>
    <n v="43"/>
    <s v="Returning"/>
    <s v="P1008"/>
    <s v="Monitor"/>
    <x v="0"/>
    <s v="Global Traders"/>
    <n v="3"/>
    <n v="14500"/>
    <n v="20"/>
    <n v="43500"/>
    <n v="8700"/>
    <n v="34800"/>
    <n v="22964.37"/>
    <n v="11835.63"/>
    <x v="0"/>
    <s v="Nagpur"/>
    <s v="Maharashtra"/>
    <s v="India"/>
    <s v="Debit Card"/>
    <x v="2"/>
    <s v="Standard"/>
    <x v="0"/>
    <s v="No"/>
    <s v="Yes"/>
  </r>
  <r>
    <x v="7437"/>
    <x v="601"/>
    <s v="CUST10497"/>
    <s v="Customer 497"/>
    <n v="36"/>
    <s v="New"/>
    <s v="P4004"/>
    <s v="Shampoo"/>
    <x v="4"/>
    <s v="BeautyCare"/>
    <n v="2"/>
    <n v="550"/>
    <n v="10"/>
    <n v="1100"/>
    <n v="110"/>
    <n v="990"/>
    <n v="721.02"/>
    <n v="268.98"/>
    <x v="1"/>
    <s v="Guwahati"/>
    <s v="Assam"/>
    <s v="India"/>
    <s v="Cash on Delivery"/>
    <x v="2"/>
    <s v="Same Day"/>
    <x v="1"/>
    <s v="No"/>
    <s v="Yes"/>
  </r>
  <r>
    <x v="7438"/>
    <x v="601"/>
    <s v="CUST10323"/>
    <s v="Customer 323"/>
    <n v="29"/>
    <s v="New"/>
    <s v="P5003"/>
    <s v="Calculator"/>
    <x v="1"/>
    <s v="Stationery Hub"/>
    <n v="1"/>
    <n v="650"/>
    <n v="5"/>
    <n v="650"/>
    <n v="32.5"/>
    <n v="617.5"/>
    <n v="435.12"/>
    <n v="182.38"/>
    <x v="1"/>
    <s v="Kolkata"/>
    <s v="West Bengal"/>
    <s v="India"/>
    <s v="UPI"/>
    <x v="1"/>
    <s v="Express"/>
    <x v="0"/>
    <s v="No"/>
    <s v="No"/>
  </r>
  <r>
    <x v="7439"/>
    <x v="601"/>
    <s v="CUST10217"/>
    <s v="Customer 217"/>
    <n v="58"/>
    <s v="Returning"/>
    <s v="P2002"/>
    <s v="Jeans"/>
    <x v="3"/>
    <s v="FashionMart"/>
    <n v="2"/>
    <n v="2200"/>
    <n v="15"/>
    <n v="4400"/>
    <n v="660"/>
    <n v="3740"/>
    <n v="2902.1"/>
    <n v="837.9"/>
    <x v="1"/>
    <s v="Nagpur"/>
    <s v="Maharashtra"/>
    <s v="India"/>
    <s v="Wallet"/>
    <x v="2"/>
    <s v="Express"/>
    <x v="0"/>
    <s v="Yes"/>
    <s v="Yes"/>
  </r>
  <r>
    <x v="7440"/>
    <x v="601"/>
    <s v="CUST10668"/>
    <s v="Customer 668"/>
    <n v="24"/>
    <s v="Loyal"/>
    <s v="P1007"/>
    <s v="Mouse"/>
    <x v="0"/>
    <s v="RetailHub"/>
    <n v="3"/>
    <n v="900"/>
    <n v="0"/>
    <n v="2700"/>
    <n v="0"/>
    <n v="2700"/>
    <n v="2054.1799999999998"/>
    <n v="645.82000000000005"/>
    <x v="1"/>
    <s v="Nagpur"/>
    <s v="Maharashtra"/>
    <s v="India"/>
    <s v="Wallet"/>
    <x v="1"/>
    <s v="Standard"/>
    <x v="0"/>
    <s v="No"/>
    <s v="No"/>
  </r>
  <r>
    <x v="7441"/>
    <x v="601"/>
    <s v="CUST10522"/>
    <s v="Customer 522"/>
    <n v="46"/>
    <s v="Returning"/>
    <s v="P1006"/>
    <s v="Keyboard"/>
    <x v="0"/>
    <s v="Metro Supplies"/>
    <n v="5"/>
    <n v="1800"/>
    <n v="5"/>
    <n v="9000"/>
    <n v="450"/>
    <n v="8550"/>
    <n v="5535.65"/>
    <n v="3014.35"/>
    <x v="2"/>
    <s v="Bhubaneswar"/>
    <s v="Odisha"/>
    <s v="India"/>
    <s v="Wallet"/>
    <x v="0"/>
    <s v="Standard"/>
    <x v="0"/>
    <s v="No"/>
    <s v="No"/>
  </r>
  <r>
    <x v="7442"/>
    <x v="601"/>
    <s v="CUST10696"/>
    <s v="Customer 696"/>
    <n v="25"/>
    <s v="Returning"/>
    <s v="P1008"/>
    <s v="Monitor"/>
    <x v="0"/>
    <s v="Global Traders"/>
    <n v="1"/>
    <n v="14500"/>
    <n v="5"/>
    <n v="14500"/>
    <n v="725"/>
    <n v="13775"/>
    <n v="8321.7999999999993"/>
    <n v="5453.2"/>
    <x v="1"/>
    <s v="Delhi"/>
    <s v="Delhi"/>
    <s v="India"/>
    <s v="Wallet"/>
    <x v="2"/>
    <s v="Standard"/>
    <x v="0"/>
    <s v="No"/>
    <s v="No"/>
  </r>
  <r>
    <x v="7443"/>
    <x v="601"/>
    <s v="CUST10799"/>
    <s v="Customer 799"/>
    <n v="35"/>
    <s v="Loyal"/>
    <s v="P4002"/>
    <s v="Moisturizer"/>
    <x v="4"/>
    <s v="BeautyCare"/>
    <n v="2"/>
    <n v="650"/>
    <n v="5"/>
    <n v="1300"/>
    <n v="65"/>
    <n v="1235"/>
    <n v="926.52"/>
    <n v="308.48"/>
    <x v="2"/>
    <s v="Surat"/>
    <s v="Gujarat"/>
    <s v="India"/>
    <s v="Wallet"/>
    <x v="1"/>
    <s v="Express"/>
    <x v="2"/>
    <s v="No"/>
    <s v="No"/>
  </r>
  <r>
    <x v="7444"/>
    <x v="601"/>
    <s v="CUST10750"/>
    <s v="Customer 750"/>
    <n v="35"/>
    <s v="New"/>
    <s v="P1008"/>
    <s v="Monitor"/>
    <x v="0"/>
    <s v="Global Traders"/>
    <n v="1"/>
    <n v="14500"/>
    <n v="0"/>
    <n v="14500"/>
    <n v="0"/>
    <n v="14500"/>
    <n v="11350.47"/>
    <n v="3149.53"/>
    <x v="0"/>
    <s v="Nagpur"/>
    <s v="Maharashtra"/>
    <s v="India"/>
    <s v="Cash on Delivery"/>
    <x v="2"/>
    <s v="Standard"/>
    <x v="0"/>
    <s v="No"/>
    <s v="No"/>
  </r>
  <r>
    <x v="7445"/>
    <x v="602"/>
    <s v="CUST11063"/>
    <s v="Customer 1063"/>
    <n v="29"/>
    <s v="Loyal"/>
    <s v="P3004"/>
    <s v="Cookware Set"/>
    <x v="2"/>
    <s v="HomeNeeds"/>
    <n v="1"/>
    <n v="3500"/>
    <n v="20"/>
    <n v="3500"/>
    <n v="700"/>
    <n v="2800"/>
    <n v="1966.63"/>
    <n v="833.37"/>
    <x v="0"/>
    <s v="Jaipur"/>
    <s v="Rajasthan"/>
    <s v="India"/>
    <s v="Credit Card"/>
    <x v="1"/>
    <s v="Standard"/>
    <x v="3"/>
    <s v="No"/>
    <s v="No"/>
  </r>
  <r>
    <x v="7446"/>
    <x v="602"/>
    <s v="CUST10290"/>
    <s v="Customer 290"/>
    <n v="36"/>
    <s v="Returning"/>
    <s v="P1002"/>
    <s v="Smartphone"/>
    <x v="0"/>
    <s v="Global Traders"/>
    <n v="1"/>
    <n v="28000"/>
    <n v="0"/>
    <n v="28000"/>
    <n v="0"/>
    <n v="28000"/>
    <n v="19733.46"/>
    <n v="8266.5400000000009"/>
    <x v="1"/>
    <s v="Pune"/>
    <s v="Maharashtra"/>
    <s v="India"/>
    <s v="UPI"/>
    <x v="2"/>
    <s v="Standard"/>
    <x v="0"/>
    <s v="No"/>
    <s v="Yes"/>
  </r>
  <r>
    <x v="7447"/>
    <x v="602"/>
    <s v="CUST11775"/>
    <s v="Customer 1775"/>
    <n v="53"/>
    <s v="Loyal"/>
    <s v="P1003"/>
    <s v="Headphones"/>
    <x v="0"/>
    <s v="Metro Supplies"/>
    <n v="2"/>
    <n v="2500"/>
    <n v="5"/>
    <n v="5000"/>
    <n v="250"/>
    <n v="4750"/>
    <n v="2846.25"/>
    <n v="1903.75"/>
    <x v="1"/>
    <s v="Nagpur"/>
    <s v="Maharashtra"/>
    <s v="India"/>
    <s v="Credit Card"/>
    <x v="2"/>
    <s v="Standard"/>
    <x v="0"/>
    <s v="No"/>
    <s v="No"/>
  </r>
  <r>
    <x v="7448"/>
    <x v="602"/>
    <s v="CUST11572"/>
    <s v="Customer 1572"/>
    <n v="23"/>
    <s v="New"/>
    <s v="P2005"/>
    <s v="Backpack"/>
    <x v="3"/>
    <s v="Metro Supplies"/>
    <n v="1"/>
    <n v="1800"/>
    <n v="0"/>
    <n v="1800"/>
    <n v="0"/>
    <n v="1800"/>
    <n v="1461.88"/>
    <n v="338.12"/>
    <x v="2"/>
    <s v="Chandigarh"/>
    <s v="Chandigarh"/>
    <s v="India"/>
    <s v="Debit Card"/>
    <x v="1"/>
    <s v="Standard"/>
    <x v="1"/>
    <s v="No"/>
    <s v="No"/>
  </r>
  <r>
    <x v="7449"/>
    <x v="602"/>
    <s v="CUST11062"/>
    <s v="Customer 1062"/>
    <n v="53"/>
    <s v="Returning"/>
    <s v="P1003"/>
    <s v="Headphones"/>
    <x v="0"/>
    <s v="Metro Supplies"/>
    <n v="1"/>
    <n v="2500"/>
    <n v="10"/>
    <n v="2500"/>
    <n v="250"/>
    <n v="2250"/>
    <n v="1412.52"/>
    <n v="837.48"/>
    <x v="1"/>
    <s v="Ahmedabad"/>
    <s v="Gujarat"/>
    <s v="India"/>
    <s v="Net Banking"/>
    <x v="2"/>
    <s v="Standard"/>
    <x v="0"/>
    <s v="Yes"/>
    <s v="No"/>
  </r>
  <r>
    <x v="7450"/>
    <x v="602"/>
    <s v="CUST12214"/>
    <s v="Customer 2214"/>
    <n v="55"/>
    <s v="Loyal"/>
    <s v="P2005"/>
    <s v="Backpack"/>
    <x v="3"/>
    <s v="Metro Supplies"/>
    <n v="2"/>
    <n v="1800"/>
    <n v="10"/>
    <n v="3600"/>
    <n v="360"/>
    <n v="3240"/>
    <n v="2631.06"/>
    <n v="608.94000000000005"/>
    <x v="1"/>
    <s v="Kolkata"/>
    <s v="West Bengal"/>
    <s v="India"/>
    <s v="Debit Card"/>
    <x v="2"/>
    <s v="Same Day"/>
    <x v="0"/>
    <s v="Yes"/>
    <s v="No"/>
  </r>
  <r>
    <x v="7451"/>
    <x v="602"/>
    <s v="CUST11657"/>
    <s v="Customer 1657"/>
    <n v="39"/>
    <s v="New"/>
    <s v="P3002"/>
    <s v="Air Fryer"/>
    <x v="2"/>
    <s v="HomeNeeds"/>
    <n v="3"/>
    <n v="6500"/>
    <n v="5"/>
    <n v="19500"/>
    <n v="975"/>
    <n v="18525"/>
    <n v="15028.97"/>
    <n v="3496.03"/>
    <x v="1"/>
    <s v="Lucknow"/>
    <s v="Uttar Pradesh"/>
    <s v="India"/>
    <s v="Credit Card"/>
    <x v="0"/>
    <s v="Express"/>
    <x v="3"/>
    <s v="No"/>
    <s v="No"/>
  </r>
  <r>
    <x v="7452"/>
    <x v="602"/>
    <s v="CUST12368"/>
    <s v="Customer 2368"/>
    <n v="43"/>
    <s v="Returning"/>
    <s v="P4006"/>
    <s v="Lipstick"/>
    <x v="4"/>
    <s v="BeautyCare"/>
    <n v="1"/>
    <n v="850"/>
    <n v="15"/>
    <n v="850"/>
    <n v="127.5"/>
    <n v="722.5"/>
    <n v="537.65"/>
    <n v="184.85"/>
    <x v="2"/>
    <s v="Jaipur"/>
    <s v="Rajasthan"/>
    <s v="India"/>
    <s v="Wallet"/>
    <x v="1"/>
    <s v="Standard"/>
    <x v="0"/>
    <s v="No"/>
    <s v="No"/>
  </r>
  <r>
    <x v="7453"/>
    <x v="602"/>
    <s v="CUST11940"/>
    <s v="Customer 1940"/>
    <n v="58"/>
    <s v="Loyal"/>
    <s v="P3001"/>
    <s v="Coffee Maker"/>
    <x v="2"/>
    <s v="HomeNeeds"/>
    <n v="3"/>
    <n v="4200"/>
    <n v="15"/>
    <n v="12600"/>
    <n v="1890"/>
    <n v="10710"/>
    <n v="6950.57"/>
    <n v="3759.43"/>
    <x v="0"/>
    <s v="Ahmedabad"/>
    <s v="Gujarat"/>
    <s v="India"/>
    <s v="Wallet"/>
    <x v="2"/>
    <s v="Express"/>
    <x v="0"/>
    <s v="No"/>
    <s v="No"/>
  </r>
  <r>
    <x v="7454"/>
    <x v="602"/>
    <s v="CUST11517"/>
    <s v="Customer 1517"/>
    <n v="27"/>
    <s v="Returning"/>
    <s v="P3007"/>
    <s v="Vacuum Cleaner"/>
    <x v="2"/>
    <s v="Global Traders"/>
    <n v="1"/>
    <n v="8500"/>
    <n v="10"/>
    <n v="8500"/>
    <n v="850"/>
    <n v="7650"/>
    <n v="4764.42"/>
    <n v="2885.58"/>
    <x v="0"/>
    <s v="Guwahati"/>
    <s v="Assam"/>
    <s v="India"/>
    <s v="UPI"/>
    <x v="1"/>
    <s v="Standard"/>
    <x v="3"/>
    <s v="No"/>
    <s v="No"/>
  </r>
  <r>
    <x v="7455"/>
    <x v="602"/>
    <s v="CUST10474"/>
    <s v="Customer 474"/>
    <n v="51"/>
    <s v="Returning"/>
    <s v="P4005"/>
    <s v="Perfume"/>
    <x v="4"/>
    <s v="BeautyCare"/>
    <n v="2"/>
    <n v="1800"/>
    <n v="10"/>
    <n v="3600"/>
    <n v="360"/>
    <n v="3240"/>
    <n v="2413.5300000000002"/>
    <n v="826.47"/>
    <x v="1"/>
    <s v="Ahmedabad"/>
    <s v="Gujarat"/>
    <s v="India"/>
    <s v="Wallet"/>
    <x v="0"/>
    <s v="Standard"/>
    <x v="0"/>
    <s v="No"/>
    <s v="Yes"/>
  </r>
  <r>
    <x v="7456"/>
    <x v="602"/>
    <s v="CUST12111"/>
    <s v="Customer 2111"/>
    <n v="29"/>
    <s v="Returning"/>
    <s v="P5005"/>
    <s v="Desk Organizer"/>
    <x v="1"/>
    <s v="Stationery Hub"/>
    <n v="2"/>
    <n v="600"/>
    <n v="10"/>
    <n v="1200"/>
    <n v="120"/>
    <n v="1080"/>
    <n v="643.35"/>
    <n v="436.65"/>
    <x v="2"/>
    <s v="Bengaluru"/>
    <s v="Karnataka"/>
    <s v="India"/>
    <s v="Net Banking"/>
    <x v="0"/>
    <s v="Standard"/>
    <x v="0"/>
    <s v="No"/>
    <s v="No"/>
  </r>
  <r>
    <x v="7457"/>
    <x v="602"/>
    <s v="CUST12313"/>
    <s v="Customer 2313"/>
    <n v="60"/>
    <s v="Loyal"/>
    <s v="P3004"/>
    <s v="Cookware Set"/>
    <x v="2"/>
    <s v="HomeNeeds"/>
    <n v="1"/>
    <n v="3500"/>
    <n v="0"/>
    <n v="3500"/>
    <n v="0"/>
    <n v="3500"/>
    <n v="2782.15"/>
    <n v="717.85"/>
    <x v="1"/>
    <s v="Visakhapatnam"/>
    <s v="Andhra Pradesh"/>
    <s v="India"/>
    <s v="Credit Card"/>
    <x v="2"/>
    <s v="Standard"/>
    <x v="0"/>
    <s v="No"/>
    <s v="No"/>
  </r>
  <r>
    <x v="7458"/>
    <x v="602"/>
    <s v="CUST11805"/>
    <s v="Customer 1805"/>
    <n v="60"/>
    <s v="New"/>
    <s v="P3006"/>
    <s v="Water Bottle"/>
    <x v="2"/>
    <s v="Metro Supplies"/>
    <n v="3"/>
    <n v="700"/>
    <n v="20"/>
    <n v="2100"/>
    <n v="420"/>
    <n v="1680"/>
    <n v="1027.69"/>
    <n v="652.30999999999995"/>
    <x v="2"/>
    <s v="Mumbai"/>
    <s v="Maharashtra"/>
    <s v="India"/>
    <s v="Wallet"/>
    <x v="1"/>
    <s v="Standard"/>
    <x v="0"/>
    <s v="No"/>
    <s v="No"/>
  </r>
  <r>
    <x v="7459"/>
    <x v="603"/>
    <s v="CUST10325"/>
    <s v="Customer 325"/>
    <n v="41"/>
    <s v="New"/>
    <s v="P2007"/>
    <s v="Saree"/>
    <x v="3"/>
    <s v="FashionMart"/>
    <n v="5"/>
    <n v="2600"/>
    <n v="15"/>
    <n v="13000"/>
    <n v="1950"/>
    <n v="11050"/>
    <n v="6349.99"/>
    <n v="4700.01"/>
    <x v="0"/>
    <s v="Hyderabad"/>
    <s v="Telangana"/>
    <s v="India"/>
    <s v="UPI"/>
    <x v="2"/>
    <s v="Express"/>
    <x v="0"/>
    <s v="No"/>
    <s v="No"/>
  </r>
  <r>
    <x v="7460"/>
    <x v="603"/>
    <s v="CUST11434"/>
    <s v="Customer 1434"/>
    <n v="54"/>
    <s v="New"/>
    <s v="P4004"/>
    <s v="Shampoo"/>
    <x v="4"/>
    <s v="BeautyCare"/>
    <n v="2"/>
    <n v="550"/>
    <n v="15"/>
    <n v="1100"/>
    <n v="165"/>
    <n v="935"/>
    <n v="592.83000000000004"/>
    <n v="342.17"/>
    <x v="1"/>
    <s v="Nagpur"/>
    <s v="Maharashtra"/>
    <s v="India"/>
    <s v="Cash on Delivery"/>
    <x v="0"/>
    <s v="Standard"/>
    <x v="0"/>
    <s v="No"/>
    <s v="No"/>
  </r>
  <r>
    <x v="7461"/>
    <x v="603"/>
    <s v="CUST11894"/>
    <s v="Customer 1894"/>
    <n v="59"/>
    <s v="New"/>
    <s v="P1009"/>
    <s v="Power Bank"/>
    <x v="0"/>
    <s v="Prime Distributors"/>
    <n v="1"/>
    <n v="1600"/>
    <n v="10"/>
    <n v="1600"/>
    <n v="160"/>
    <n v="1440"/>
    <n v="1030.7"/>
    <n v="409.3"/>
    <x v="1"/>
    <s v="Jaipur"/>
    <s v="Rajasthan"/>
    <s v="India"/>
    <s v="Credit Card"/>
    <x v="0"/>
    <s v="Standard"/>
    <x v="0"/>
    <s v="No"/>
    <s v="No"/>
  </r>
  <r>
    <x v="7462"/>
    <x v="603"/>
    <s v="CUST11046"/>
    <s v="Customer 1046"/>
    <n v="46"/>
    <s v="New"/>
    <s v="P2004"/>
    <s v="Jacket"/>
    <x v="3"/>
    <s v="Global Traders"/>
    <n v="1"/>
    <n v="3500"/>
    <n v="10"/>
    <n v="3500"/>
    <n v="350"/>
    <n v="3150"/>
    <n v="1934.47"/>
    <n v="1215.53"/>
    <x v="1"/>
    <s v="Chennai"/>
    <s v="Tamil Nadu"/>
    <s v="India"/>
    <s v="Net Banking"/>
    <x v="2"/>
    <s v="Standard"/>
    <x v="2"/>
    <s v="No"/>
    <s v="No"/>
  </r>
  <r>
    <x v="7463"/>
    <x v="603"/>
    <s v="CUST12408"/>
    <s v="Customer 2408"/>
    <n v="36"/>
    <s v="Returning"/>
    <s v="P4001"/>
    <s v="Face Wash"/>
    <x v="4"/>
    <s v="BeautyCare"/>
    <n v="2"/>
    <n v="450"/>
    <n v="5"/>
    <n v="900"/>
    <n v="45"/>
    <n v="855"/>
    <n v="523.91"/>
    <n v="331.09"/>
    <x v="1"/>
    <s v="Surat"/>
    <s v="Gujarat"/>
    <s v="India"/>
    <s v="Debit Card"/>
    <x v="2"/>
    <s v="Standard"/>
    <x v="0"/>
    <s v="No"/>
    <s v="No"/>
  </r>
  <r>
    <x v="7464"/>
    <x v="603"/>
    <s v="CUST12472"/>
    <s v="Customer 2472"/>
    <n v="56"/>
    <s v="Returning"/>
    <s v="P3006"/>
    <s v="Water Bottle"/>
    <x v="2"/>
    <s v="Metro Supplies"/>
    <n v="1"/>
    <n v="700"/>
    <n v="5"/>
    <n v="700"/>
    <n v="35"/>
    <n v="665"/>
    <n v="455.65"/>
    <n v="209.35"/>
    <x v="1"/>
    <s v="Jaipur"/>
    <s v="Rajasthan"/>
    <s v="India"/>
    <s v="Credit Card"/>
    <x v="1"/>
    <s v="Express"/>
    <x v="0"/>
    <s v="No"/>
    <s v="No"/>
  </r>
  <r>
    <x v="7465"/>
    <x v="603"/>
    <s v="CUST11149"/>
    <s v="Customer 1149"/>
    <n v="53"/>
    <s v="Loyal"/>
    <s v="P4005"/>
    <s v="Perfume"/>
    <x v="4"/>
    <s v="BeautyCare"/>
    <n v="1"/>
    <n v="1800"/>
    <n v="30"/>
    <n v="1800"/>
    <n v="540"/>
    <n v="1260"/>
    <n v="894.03"/>
    <n v="365.97"/>
    <x v="1"/>
    <s v="Bengaluru"/>
    <s v="Karnataka"/>
    <s v="India"/>
    <s v="Cash on Delivery"/>
    <x v="2"/>
    <s v="Standard"/>
    <x v="2"/>
    <s v="No"/>
    <s v="No"/>
  </r>
  <r>
    <x v="7466"/>
    <x v="603"/>
    <s v="CUST12107"/>
    <s v="Customer 2107"/>
    <n v="43"/>
    <s v="New"/>
    <s v="P1010"/>
    <s v="Bluetooth Speaker"/>
    <x v="0"/>
    <s v="Prime Distributors"/>
    <n v="1"/>
    <n v="3200"/>
    <n v="20"/>
    <n v="3200"/>
    <n v="640"/>
    <n v="2560"/>
    <n v="1697.44"/>
    <n v="862.56"/>
    <x v="1"/>
    <s v="Indore"/>
    <s v="Madhya Pradesh"/>
    <s v="India"/>
    <s v="Credit Card"/>
    <x v="0"/>
    <s v="Express"/>
    <x v="3"/>
    <s v="No"/>
    <s v="No"/>
  </r>
  <r>
    <x v="7467"/>
    <x v="604"/>
    <s v="CUST12131"/>
    <s v="Customer 2131"/>
    <n v="36"/>
    <s v="Returning"/>
    <s v="P2001"/>
    <s v="Running Shoes"/>
    <x v="3"/>
    <s v="FashionMart"/>
    <n v="1"/>
    <n v="3200"/>
    <n v="20"/>
    <n v="3200"/>
    <n v="640"/>
    <n v="2560"/>
    <n v="1753.7"/>
    <n v="806.3"/>
    <x v="0"/>
    <s v="Nagpur"/>
    <s v="Maharashtra"/>
    <s v="India"/>
    <s v="Cash on Delivery"/>
    <x v="1"/>
    <s v="Express"/>
    <x v="0"/>
    <s v="No"/>
    <s v="No"/>
  </r>
  <r>
    <x v="7468"/>
    <x v="604"/>
    <s v="CUST10487"/>
    <s v="Customer 487"/>
    <n v="47"/>
    <s v="Loyal"/>
    <s v="P2008"/>
    <s v="Formal Shirt"/>
    <x v="3"/>
    <s v="Global Traders"/>
    <n v="1"/>
    <n v="1700"/>
    <n v="0"/>
    <n v="1700"/>
    <n v="0"/>
    <n v="1700"/>
    <n v="1067.57"/>
    <n v="632.42999999999995"/>
    <x v="0"/>
    <s v="Pune"/>
    <s v="Maharashtra"/>
    <s v="India"/>
    <s v="UPI"/>
    <x v="2"/>
    <s v="Standard"/>
    <x v="3"/>
    <s v="No"/>
    <s v="No"/>
  </r>
  <r>
    <x v="7469"/>
    <x v="604"/>
    <s v="CUST11790"/>
    <s v="Customer 1790"/>
    <n v="20"/>
    <s v="Returning"/>
    <s v="P5004"/>
    <s v="Pen Set"/>
    <x v="1"/>
    <s v="Stationery Hub"/>
    <n v="1"/>
    <n v="250"/>
    <n v="0"/>
    <n v="250"/>
    <n v="0"/>
    <n v="250"/>
    <n v="149.13999999999999"/>
    <n v="100.86"/>
    <x v="1"/>
    <s v="Chandigarh"/>
    <s v="Chandigarh"/>
    <s v="India"/>
    <s v="UPI"/>
    <x v="0"/>
    <s v="Standard"/>
    <x v="4"/>
    <s v="No"/>
    <s v="No"/>
  </r>
  <r>
    <x v="7470"/>
    <x v="604"/>
    <s v="CUST10543"/>
    <s v="Customer 543"/>
    <n v="30"/>
    <s v="New"/>
    <s v="P3007"/>
    <s v="Vacuum Cleaner"/>
    <x v="2"/>
    <s v="Global Traders"/>
    <n v="1"/>
    <n v="8500"/>
    <n v="10"/>
    <n v="8500"/>
    <n v="850"/>
    <n v="7650"/>
    <n v="5321.63"/>
    <n v="2328.37"/>
    <x v="0"/>
    <s v="Bengaluru"/>
    <s v="Karnataka"/>
    <s v="India"/>
    <s v="Net Banking"/>
    <x v="0"/>
    <s v="Standard"/>
    <x v="0"/>
    <s v="No"/>
    <s v="No"/>
  </r>
  <r>
    <x v="7471"/>
    <x v="604"/>
    <s v="CUST10338"/>
    <s v="Customer 338"/>
    <n v="31"/>
    <s v="Returning"/>
    <s v="P4005"/>
    <s v="Perfume"/>
    <x v="4"/>
    <s v="BeautyCare"/>
    <n v="2"/>
    <n v="1800"/>
    <n v="5"/>
    <n v="3600"/>
    <n v="180"/>
    <n v="3420"/>
    <n v="2365.39"/>
    <n v="1054.6099999999999"/>
    <x v="2"/>
    <s v="Visakhapatnam"/>
    <s v="Andhra Pradesh"/>
    <s v="India"/>
    <s v="UPI"/>
    <x v="0"/>
    <s v="Standard"/>
    <x v="0"/>
    <s v="No"/>
    <s v="No"/>
  </r>
  <r>
    <x v="7472"/>
    <x v="604"/>
    <s v="CUST10576"/>
    <s v="Customer 576"/>
    <n v="26"/>
    <s v="Returning"/>
    <s v="P3006"/>
    <s v="Water Bottle"/>
    <x v="2"/>
    <s v="Metro Supplies"/>
    <n v="1"/>
    <n v="700"/>
    <n v="25"/>
    <n v="700"/>
    <n v="175"/>
    <n v="525"/>
    <n v="353.5"/>
    <n v="171.5"/>
    <x v="1"/>
    <s v="Bengaluru"/>
    <s v="Karnataka"/>
    <s v="India"/>
    <s v="Debit Card"/>
    <x v="0"/>
    <s v="Express"/>
    <x v="0"/>
    <s v="No"/>
    <s v="No"/>
  </r>
  <r>
    <x v="7473"/>
    <x v="604"/>
    <s v="CUST12057"/>
    <s v="Customer 2057"/>
    <n v="48"/>
    <s v="Returning"/>
    <s v="P2003"/>
    <s v="T-Shirt"/>
    <x v="3"/>
    <s v="RetailHub"/>
    <n v="1"/>
    <n v="900"/>
    <n v="15"/>
    <n v="900"/>
    <n v="135"/>
    <n v="765"/>
    <n v="510.69"/>
    <n v="254.31"/>
    <x v="2"/>
    <s v="Jaipur"/>
    <s v="Rajasthan"/>
    <s v="India"/>
    <s v="Net Banking"/>
    <x v="1"/>
    <s v="Standard"/>
    <x v="0"/>
    <s v="No"/>
    <s v="No"/>
  </r>
  <r>
    <x v="7474"/>
    <x v="604"/>
    <s v="CUST11634"/>
    <s v="Customer 1634"/>
    <n v="45"/>
    <s v="Loyal"/>
    <s v="P5005"/>
    <s v="Desk Organizer"/>
    <x v="1"/>
    <s v="Stationery Hub"/>
    <n v="4"/>
    <n v="600"/>
    <n v="0"/>
    <n v="2400"/>
    <n v="0"/>
    <n v="2400"/>
    <n v="1857.6"/>
    <n v="542.4"/>
    <x v="1"/>
    <s v="Coimbatore"/>
    <s v="Tamil Nadu"/>
    <s v="India"/>
    <s v="Debit Card"/>
    <x v="2"/>
    <s v="Same Day"/>
    <x v="0"/>
    <s v="No"/>
    <s v="No"/>
  </r>
  <r>
    <x v="7475"/>
    <x v="604"/>
    <s v="CUST12196"/>
    <s v="Customer 2196"/>
    <n v="53"/>
    <s v="New"/>
    <s v="P4004"/>
    <s v="Shampoo"/>
    <x v="4"/>
    <s v="BeautyCare"/>
    <n v="2"/>
    <n v="550"/>
    <n v="0"/>
    <n v="1100"/>
    <n v="0"/>
    <n v="1100"/>
    <n v="739.3"/>
    <n v="360.7"/>
    <x v="2"/>
    <s v="Hyderabad"/>
    <s v="Telangana"/>
    <s v="India"/>
    <s v="Net Banking"/>
    <x v="2"/>
    <s v="Express"/>
    <x v="0"/>
    <s v="No"/>
    <s v="No"/>
  </r>
  <r>
    <x v="7476"/>
    <x v="604"/>
    <s v="CUST11088"/>
    <s v="Customer 1088"/>
    <n v="19"/>
    <s v="New"/>
    <s v="P3001"/>
    <s v="Coffee Maker"/>
    <x v="2"/>
    <s v="HomeNeeds"/>
    <n v="2"/>
    <n v="4200"/>
    <n v="10"/>
    <n v="8400"/>
    <n v="840"/>
    <n v="7560"/>
    <n v="5055.0200000000004"/>
    <n v="2504.98"/>
    <x v="2"/>
    <s v="Chandigarh"/>
    <s v="Chandigarh"/>
    <s v="India"/>
    <s v="Net Banking"/>
    <x v="2"/>
    <s v="Same Day"/>
    <x v="0"/>
    <s v="No"/>
    <s v="No"/>
  </r>
  <r>
    <x v="7477"/>
    <x v="604"/>
    <s v="CUST12443"/>
    <s v="Customer 2443"/>
    <n v="28"/>
    <s v="New"/>
    <s v="P4002"/>
    <s v="Moisturizer"/>
    <x v="4"/>
    <s v="BeautyCare"/>
    <n v="6"/>
    <n v="650"/>
    <n v="10"/>
    <n v="3900"/>
    <n v="390"/>
    <n v="3510"/>
    <n v="2692.33"/>
    <n v="817.67"/>
    <x v="1"/>
    <s v="Indore"/>
    <s v="Madhya Pradesh"/>
    <s v="India"/>
    <s v="Credit Card"/>
    <x v="2"/>
    <s v="Standard"/>
    <x v="3"/>
    <s v="No"/>
    <s v="No"/>
  </r>
  <r>
    <x v="7478"/>
    <x v="604"/>
    <s v="CUST10580"/>
    <s v="Customer 580"/>
    <n v="43"/>
    <s v="Returning"/>
    <s v="P5002"/>
    <s v="Novel"/>
    <x v="1"/>
    <s v="Stationery Hub"/>
    <n v="2"/>
    <n v="400"/>
    <n v="10"/>
    <n v="800"/>
    <n v="80"/>
    <n v="720"/>
    <n v="476.75"/>
    <n v="243.25"/>
    <x v="1"/>
    <s v="Chennai"/>
    <s v="Tamil Nadu"/>
    <s v="India"/>
    <s v="Debit Card"/>
    <x v="2"/>
    <s v="Standard"/>
    <x v="0"/>
    <s v="No"/>
    <s v="No"/>
  </r>
  <r>
    <x v="7479"/>
    <x v="604"/>
    <s v="CUST10707"/>
    <s v="Customer 707"/>
    <n v="39"/>
    <s v="New"/>
    <s v="P2004"/>
    <s v="Jacket"/>
    <x v="3"/>
    <s v="Global Traders"/>
    <n v="6"/>
    <n v="3500"/>
    <n v="25"/>
    <n v="21000"/>
    <n v="5250"/>
    <n v="15750"/>
    <n v="10207.9"/>
    <n v="5542.1"/>
    <x v="1"/>
    <s v="Visakhapatnam"/>
    <s v="Andhra Pradesh"/>
    <s v="India"/>
    <s v="Net Banking"/>
    <x v="0"/>
    <s v="Same Day"/>
    <x v="0"/>
    <s v="No"/>
    <s v="No"/>
  </r>
  <r>
    <x v="7480"/>
    <x v="604"/>
    <s v="CUST10744"/>
    <s v="Customer 744"/>
    <n v="36"/>
    <s v="New"/>
    <s v="P2003"/>
    <s v="T-Shirt"/>
    <x v="3"/>
    <s v="RetailHub"/>
    <n v="1"/>
    <n v="900"/>
    <n v="10"/>
    <n v="900"/>
    <n v="90"/>
    <n v="810"/>
    <n v="556.38"/>
    <n v="253.62"/>
    <x v="1"/>
    <s v="Bengaluru"/>
    <s v="Karnataka"/>
    <s v="India"/>
    <s v="Credit Card"/>
    <x v="0"/>
    <s v="Express"/>
    <x v="0"/>
    <s v="No"/>
    <s v="No"/>
  </r>
  <r>
    <x v="7481"/>
    <x v="604"/>
    <s v="CUST10865"/>
    <s v="Customer 865"/>
    <n v="27"/>
    <s v="New"/>
    <s v="P4006"/>
    <s v="Lipstick"/>
    <x v="4"/>
    <s v="BeautyCare"/>
    <n v="5"/>
    <n v="850"/>
    <n v="10"/>
    <n v="4250"/>
    <n v="425"/>
    <n v="3825"/>
    <n v="3081.24"/>
    <n v="743.76"/>
    <x v="0"/>
    <s v="Hyderabad"/>
    <s v="Telangana"/>
    <s v="India"/>
    <s v="Cash on Delivery"/>
    <x v="0"/>
    <s v="Standard"/>
    <x v="2"/>
    <s v="No"/>
    <s v="No"/>
  </r>
  <r>
    <x v="7482"/>
    <x v="604"/>
    <s v="CUST10830"/>
    <s v="Customer 830"/>
    <n v="39"/>
    <s v="New"/>
    <s v="P4006"/>
    <s v="Lipstick"/>
    <x v="4"/>
    <s v="BeautyCare"/>
    <n v="2"/>
    <n v="850"/>
    <n v="25"/>
    <n v="1700"/>
    <n v="425"/>
    <n v="1275"/>
    <n v="943.31"/>
    <n v="331.69"/>
    <x v="1"/>
    <s v="Kolkata"/>
    <s v="West Bengal"/>
    <s v="India"/>
    <s v="Debit Card"/>
    <x v="0"/>
    <s v="Standard"/>
    <x v="1"/>
    <s v="No"/>
    <s v="No"/>
  </r>
  <r>
    <x v="7483"/>
    <x v="605"/>
    <s v="CUST12266"/>
    <s v="Customer 2266"/>
    <n v="28"/>
    <s v="Loyal"/>
    <s v="P2002"/>
    <s v="Jeans"/>
    <x v="3"/>
    <s v="FashionMart"/>
    <n v="3"/>
    <n v="2200"/>
    <n v="10"/>
    <n v="6600"/>
    <n v="660"/>
    <n v="5940"/>
    <n v="4820.34"/>
    <n v="1119.6600000000001"/>
    <x v="1"/>
    <s v="Delhi"/>
    <s v="Delhi"/>
    <s v="India"/>
    <s v="Debit Card"/>
    <x v="1"/>
    <s v="Standard"/>
    <x v="1"/>
    <s v="No"/>
    <s v="No"/>
  </r>
  <r>
    <x v="7484"/>
    <x v="605"/>
    <s v="CUST10457"/>
    <s v="Customer 457"/>
    <n v="39"/>
    <s v="Loyal"/>
    <s v="P3004"/>
    <s v="Cookware Set"/>
    <x v="2"/>
    <s v="HomeNeeds"/>
    <n v="1"/>
    <n v="3500"/>
    <n v="10"/>
    <n v="3500"/>
    <n v="350"/>
    <n v="3150"/>
    <n v="2477.0100000000002"/>
    <n v="672.99"/>
    <x v="0"/>
    <s v="Mumbai"/>
    <s v="Maharashtra"/>
    <s v="India"/>
    <s v="Cash on Delivery"/>
    <x v="0"/>
    <s v="Standard"/>
    <x v="3"/>
    <s v="Yes"/>
    <s v="No"/>
  </r>
  <r>
    <x v="7485"/>
    <x v="605"/>
    <s v="CUST12208"/>
    <s v="Customer 2208"/>
    <n v="58"/>
    <s v="Loyal"/>
    <s v="P1001"/>
    <s v="Laptop"/>
    <x v="0"/>
    <s v="TechSource India"/>
    <n v="1"/>
    <n v="55000"/>
    <n v="10"/>
    <n v="55000"/>
    <n v="5500"/>
    <n v="49500"/>
    <n v="39846.97"/>
    <n v="9653.0300000000007"/>
    <x v="2"/>
    <s v="Bhopal"/>
    <s v="Madhya Pradesh"/>
    <s v="India"/>
    <s v="Wallet"/>
    <x v="1"/>
    <s v="Standard"/>
    <x v="0"/>
    <s v="No"/>
    <s v="No"/>
  </r>
  <r>
    <x v="7486"/>
    <x v="605"/>
    <s v="CUST12009"/>
    <s v="Customer 2009"/>
    <n v="40"/>
    <s v="New"/>
    <s v="P1005"/>
    <s v="Tablet"/>
    <x v="0"/>
    <s v="RetailHub"/>
    <n v="1"/>
    <n v="18000"/>
    <n v="20"/>
    <n v="18000"/>
    <n v="3600"/>
    <n v="14400"/>
    <n v="9173.41"/>
    <n v="5226.59"/>
    <x v="2"/>
    <s v="Indore"/>
    <s v="Madhya Pradesh"/>
    <s v="India"/>
    <s v="Debit Card"/>
    <x v="0"/>
    <s v="Same Day"/>
    <x v="2"/>
    <s v="No"/>
    <s v="No"/>
  </r>
  <r>
    <x v="7487"/>
    <x v="605"/>
    <s v="CUST11778"/>
    <s v="Customer 1778"/>
    <n v="53"/>
    <s v="New"/>
    <s v="P3006"/>
    <s v="Water Bottle"/>
    <x v="2"/>
    <s v="Metro Supplies"/>
    <n v="1"/>
    <n v="700"/>
    <n v="5"/>
    <n v="700"/>
    <n v="35"/>
    <n v="665"/>
    <n v="441.23"/>
    <n v="223.77"/>
    <x v="1"/>
    <s v="Lucknow"/>
    <s v="Uttar Pradesh"/>
    <s v="India"/>
    <s v="Debit Card"/>
    <x v="2"/>
    <s v="Standard"/>
    <x v="0"/>
    <s v="No"/>
    <s v="Yes"/>
  </r>
  <r>
    <x v="7488"/>
    <x v="605"/>
    <s v="CUST10985"/>
    <s v="Customer 985"/>
    <n v="26"/>
    <s v="Loyal"/>
    <s v="P3004"/>
    <s v="Cookware Set"/>
    <x v="2"/>
    <s v="HomeNeeds"/>
    <n v="2"/>
    <n v="3500"/>
    <n v="25"/>
    <n v="7000"/>
    <n v="1750"/>
    <n v="5250"/>
    <n v="3014.6"/>
    <n v="2235.4"/>
    <x v="1"/>
    <s v="Chandigarh"/>
    <s v="Chandigarh"/>
    <s v="India"/>
    <s v="Cash on Delivery"/>
    <x v="2"/>
    <s v="Standard"/>
    <x v="0"/>
    <s v="No"/>
    <s v="No"/>
  </r>
  <r>
    <x v="7489"/>
    <x v="605"/>
    <s v="CUST11322"/>
    <s v="Customer 1322"/>
    <n v="57"/>
    <s v="New"/>
    <s v="P2003"/>
    <s v="T-Shirt"/>
    <x v="3"/>
    <s v="RetailHub"/>
    <n v="2"/>
    <n v="900"/>
    <n v="5"/>
    <n v="1800"/>
    <n v="90"/>
    <n v="1710"/>
    <n v="1243.19"/>
    <n v="466.81"/>
    <x v="1"/>
    <s v="Chandigarh"/>
    <s v="Chandigarh"/>
    <s v="India"/>
    <s v="UPI"/>
    <x v="2"/>
    <s v="Same Day"/>
    <x v="0"/>
    <s v="No"/>
    <s v="No"/>
  </r>
  <r>
    <x v="7490"/>
    <x v="605"/>
    <s v="CUST12077"/>
    <s v="Customer 2077"/>
    <n v="54"/>
    <s v="Returning"/>
    <s v="P2002"/>
    <s v="Jeans"/>
    <x v="3"/>
    <s v="FashionMart"/>
    <n v="3"/>
    <n v="2200"/>
    <n v="5"/>
    <n v="6600"/>
    <n v="330"/>
    <n v="6270"/>
    <n v="4817.8599999999997"/>
    <n v="1452.14"/>
    <x v="0"/>
    <s v="Chennai"/>
    <s v="Tamil Nadu"/>
    <s v="India"/>
    <s v="Net Banking"/>
    <x v="2"/>
    <s v="Standard"/>
    <x v="1"/>
    <s v="No"/>
    <s v="No"/>
  </r>
  <r>
    <x v="7491"/>
    <x v="605"/>
    <s v="CUST10201"/>
    <s v="Customer 201"/>
    <n v="22"/>
    <s v="New"/>
    <s v="P2001"/>
    <s v="Running Shoes"/>
    <x v="3"/>
    <s v="FashionMart"/>
    <n v="2"/>
    <n v="3200"/>
    <n v="15"/>
    <n v="6400"/>
    <n v="960"/>
    <n v="5440"/>
    <n v="4101.38"/>
    <n v="1338.62"/>
    <x v="1"/>
    <s v="Bhubaneswar"/>
    <s v="Odisha"/>
    <s v="India"/>
    <s v="Net Banking"/>
    <x v="0"/>
    <s v="Express"/>
    <x v="0"/>
    <s v="No"/>
    <s v="No"/>
  </r>
  <r>
    <x v="7492"/>
    <x v="605"/>
    <s v="CUST10746"/>
    <s v="Customer 746"/>
    <n v="25"/>
    <s v="Returning"/>
    <s v="P5001"/>
    <s v="Notebook Set"/>
    <x v="1"/>
    <s v="Stationery Hub"/>
    <n v="2"/>
    <n v="500"/>
    <n v="15"/>
    <n v="1000"/>
    <n v="150"/>
    <n v="850"/>
    <n v="529.99"/>
    <n v="320.01"/>
    <x v="1"/>
    <s v="Pune"/>
    <s v="Maharashtra"/>
    <s v="India"/>
    <s v="UPI"/>
    <x v="0"/>
    <s v="Standard"/>
    <x v="0"/>
    <s v="No"/>
    <s v="No"/>
  </r>
  <r>
    <x v="7493"/>
    <x v="605"/>
    <s v="CUST12339"/>
    <s v="Customer 2339"/>
    <n v="27"/>
    <s v="New"/>
    <s v="P4003"/>
    <s v="Sunscreen"/>
    <x v="4"/>
    <s v="BeautyCare"/>
    <n v="2"/>
    <n v="700"/>
    <n v="15"/>
    <n v="1400"/>
    <n v="210"/>
    <n v="1190"/>
    <n v="939.38"/>
    <n v="250.62"/>
    <x v="0"/>
    <s v="Hyderabad"/>
    <s v="Telangana"/>
    <s v="India"/>
    <s v="Wallet"/>
    <x v="2"/>
    <s v="Standard"/>
    <x v="0"/>
    <s v="No"/>
    <s v="No"/>
  </r>
  <r>
    <x v="7494"/>
    <x v="605"/>
    <s v="CUST11401"/>
    <s v="Customer 1401"/>
    <n v="23"/>
    <s v="Returning"/>
    <s v="P1006"/>
    <s v="Keyboard"/>
    <x v="0"/>
    <s v="Metro Supplies"/>
    <n v="1"/>
    <n v="1800"/>
    <n v="5"/>
    <n v="1800"/>
    <n v="90"/>
    <n v="1710"/>
    <n v="1292.8499999999999"/>
    <n v="417.15"/>
    <x v="2"/>
    <s v="Nagpur"/>
    <s v="Maharashtra"/>
    <s v="India"/>
    <s v="Net Banking"/>
    <x v="2"/>
    <s v="Express"/>
    <x v="3"/>
    <s v="No"/>
    <s v="No"/>
  </r>
  <r>
    <x v="7495"/>
    <x v="605"/>
    <s v="CUST10537"/>
    <s v="Customer 537"/>
    <n v="34"/>
    <s v="New"/>
    <s v="P2005"/>
    <s v="Backpack"/>
    <x v="3"/>
    <s v="Metro Supplies"/>
    <n v="1"/>
    <n v="1800"/>
    <n v="20"/>
    <n v="1800"/>
    <n v="360"/>
    <n v="1440"/>
    <n v="882.03"/>
    <n v="557.97"/>
    <x v="1"/>
    <s v="Bengaluru"/>
    <s v="Karnataka"/>
    <s v="India"/>
    <s v="Net Banking"/>
    <x v="0"/>
    <s v="Standard"/>
    <x v="0"/>
    <s v="Yes"/>
    <s v="No"/>
  </r>
  <r>
    <x v="7496"/>
    <x v="606"/>
    <s v="CUST11129"/>
    <s v="Customer 1129"/>
    <n v="18"/>
    <s v="New"/>
    <s v="P2004"/>
    <s v="Jacket"/>
    <x v="3"/>
    <s v="Global Traders"/>
    <n v="2"/>
    <n v="3500"/>
    <n v="15"/>
    <n v="7000"/>
    <n v="1050"/>
    <n v="5950"/>
    <n v="4683.25"/>
    <n v="1266.75"/>
    <x v="1"/>
    <s v="Hyderabad"/>
    <s v="Telangana"/>
    <s v="India"/>
    <s v="Debit Card"/>
    <x v="2"/>
    <s v="Express"/>
    <x v="0"/>
    <s v="No"/>
    <s v="No"/>
  </r>
  <r>
    <x v="7497"/>
    <x v="606"/>
    <s v="CUST10639"/>
    <s v="Customer 639"/>
    <n v="29"/>
    <s v="Returning"/>
    <s v="P1003"/>
    <s v="Headphones"/>
    <x v="0"/>
    <s v="Metro Supplies"/>
    <n v="4"/>
    <n v="2500"/>
    <n v="25"/>
    <n v="10000"/>
    <n v="2500"/>
    <n v="7500"/>
    <n v="4487.5"/>
    <n v="3012.5"/>
    <x v="2"/>
    <s v="Nagpur"/>
    <s v="Maharashtra"/>
    <s v="India"/>
    <s v="Debit Card"/>
    <x v="0"/>
    <s v="Standard"/>
    <x v="3"/>
    <s v="Yes"/>
    <s v="No"/>
  </r>
  <r>
    <x v="7498"/>
    <x v="606"/>
    <s v="CUST11689"/>
    <s v="Customer 1689"/>
    <n v="27"/>
    <s v="New"/>
    <s v="P5002"/>
    <s v="Novel"/>
    <x v="1"/>
    <s v="Stationery Hub"/>
    <n v="1"/>
    <n v="400"/>
    <n v="25"/>
    <n v="400"/>
    <n v="100"/>
    <n v="300"/>
    <n v="229.9"/>
    <n v="70.099999999999994"/>
    <x v="0"/>
    <s v="Nagpur"/>
    <s v="Maharashtra"/>
    <s v="India"/>
    <s v="Cash on Delivery"/>
    <x v="2"/>
    <s v="Same Day"/>
    <x v="0"/>
    <s v="No"/>
    <s v="No"/>
  </r>
  <r>
    <x v="7499"/>
    <x v="606"/>
    <s v="CUST12109"/>
    <s v="Customer 2109"/>
    <n v="37"/>
    <s v="Returning"/>
    <s v="P4005"/>
    <s v="Perfume"/>
    <x v="4"/>
    <s v="BeautyCare"/>
    <n v="4"/>
    <n v="1800"/>
    <n v="5"/>
    <n v="7200"/>
    <n v="360"/>
    <n v="6840"/>
    <n v="5515.02"/>
    <n v="1324.98"/>
    <x v="1"/>
    <s v="Pune"/>
    <s v="Maharashtra"/>
    <s v="India"/>
    <s v="Cash on Delivery"/>
    <x v="0"/>
    <s v="Standard"/>
    <x v="0"/>
    <s v="No"/>
    <s v="No"/>
  </r>
  <r>
    <x v="7500"/>
    <x v="606"/>
    <s v="CUST12061"/>
    <s v="Customer 2061"/>
    <n v="43"/>
    <s v="Returning"/>
    <s v="P1010"/>
    <s v="Bluetooth Speaker"/>
    <x v="0"/>
    <s v="Prime Distributors"/>
    <n v="6"/>
    <n v="3200"/>
    <n v="0"/>
    <n v="19200"/>
    <n v="0"/>
    <n v="19200"/>
    <n v="10989.97"/>
    <n v="8210.0300000000007"/>
    <x v="1"/>
    <s v="Bengaluru"/>
    <s v="Karnataka"/>
    <s v="India"/>
    <s v="Net Banking"/>
    <x v="0"/>
    <s v="Same Day"/>
    <x v="0"/>
    <s v="No"/>
    <s v="No"/>
  </r>
  <r>
    <x v="7501"/>
    <x v="606"/>
    <s v="CUST11530"/>
    <s v="Customer 1530"/>
    <n v="35"/>
    <s v="New"/>
    <s v="P1010"/>
    <s v="Bluetooth Speaker"/>
    <x v="0"/>
    <s v="Prime Distributors"/>
    <n v="1"/>
    <n v="3200"/>
    <n v="5"/>
    <n v="3200"/>
    <n v="160"/>
    <n v="3040"/>
    <n v="1825.5"/>
    <n v="1214.5"/>
    <x v="1"/>
    <s v="Bhopal"/>
    <s v="Madhya Pradesh"/>
    <s v="India"/>
    <s v="UPI"/>
    <x v="2"/>
    <s v="Standard"/>
    <x v="3"/>
    <s v="No"/>
    <s v="No"/>
  </r>
  <r>
    <x v="7502"/>
    <x v="606"/>
    <s v="CUST12002"/>
    <s v="Customer 2002"/>
    <n v="30"/>
    <s v="Loyal"/>
    <s v="P1003"/>
    <s v="Headphones"/>
    <x v="0"/>
    <s v="Metro Supplies"/>
    <n v="1"/>
    <n v="2500"/>
    <n v="15"/>
    <n v="2500"/>
    <n v="375"/>
    <n v="2125"/>
    <n v="1348.57"/>
    <n v="776.43"/>
    <x v="0"/>
    <s v="Bengaluru"/>
    <s v="Karnataka"/>
    <s v="India"/>
    <s v="UPI"/>
    <x v="2"/>
    <s v="Standard"/>
    <x v="0"/>
    <s v="No"/>
    <s v="No"/>
  </r>
  <r>
    <x v="7503"/>
    <x v="606"/>
    <s v="CUST10769"/>
    <s v="Customer 769"/>
    <n v="51"/>
    <s v="Loyal"/>
    <s v="P5002"/>
    <s v="Novel"/>
    <x v="1"/>
    <s v="Stationery Hub"/>
    <n v="1"/>
    <n v="400"/>
    <n v="5"/>
    <n v="400"/>
    <n v="20"/>
    <n v="380"/>
    <n v="222.61"/>
    <n v="157.38999999999999"/>
    <x v="1"/>
    <s v="Chennai"/>
    <s v="Tamil Nadu"/>
    <s v="India"/>
    <s v="Debit Card"/>
    <x v="0"/>
    <s v="Express"/>
    <x v="0"/>
    <s v="No"/>
    <s v="Yes"/>
  </r>
  <r>
    <x v="7504"/>
    <x v="606"/>
    <s v="CUST10483"/>
    <s v="Customer 483"/>
    <n v="21"/>
    <s v="Returning"/>
    <s v="P3007"/>
    <s v="Vacuum Cleaner"/>
    <x v="2"/>
    <s v="Global Traders"/>
    <n v="1"/>
    <n v="8500"/>
    <n v="20"/>
    <n v="8500"/>
    <n v="1700"/>
    <n v="6800"/>
    <n v="3779.08"/>
    <n v="3020.92"/>
    <x v="1"/>
    <s v="Chennai"/>
    <s v="Tamil Nadu"/>
    <s v="India"/>
    <s v="Credit Card"/>
    <x v="0"/>
    <s v="Express"/>
    <x v="4"/>
    <s v="No"/>
    <s v="No"/>
  </r>
  <r>
    <x v="7505"/>
    <x v="606"/>
    <s v="CUST10461"/>
    <s v="Customer 461"/>
    <n v="34"/>
    <s v="Returning"/>
    <s v="P2006"/>
    <s v="Womens Kurti"/>
    <x v="3"/>
    <s v="FashionMart"/>
    <n v="1"/>
    <n v="1400"/>
    <n v="15"/>
    <n v="1400"/>
    <n v="210"/>
    <n v="1190"/>
    <n v="845.89"/>
    <n v="344.11"/>
    <x v="2"/>
    <s v="Guwahati"/>
    <s v="Assam"/>
    <s v="India"/>
    <s v="UPI"/>
    <x v="1"/>
    <s v="Standard"/>
    <x v="3"/>
    <s v="No"/>
    <s v="No"/>
  </r>
  <r>
    <x v="7506"/>
    <x v="606"/>
    <s v="CUST12157"/>
    <s v="Customer 2157"/>
    <n v="48"/>
    <s v="New"/>
    <s v="P1003"/>
    <s v="Headphones"/>
    <x v="0"/>
    <s v="Metro Supplies"/>
    <n v="1"/>
    <n v="2500"/>
    <n v="10"/>
    <n v="2500"/>
    <n v="250"/>
    <n v="2250"/>
    <n v="1260.0999999999999"/>
    <n v="989.9"/>
    <x v="1"/>
    <s v="Chennai"/>
    <s v="Tamil Nadu"/>
    <s v="India"/>
    <s v="UPI"/>
    <x v="0"/>
    <s v="Standard"/>
    <x v="1"/>
    <s v="No"/>
    <s v="No"/>
  </r>
  <r>
    <x v="7507"/>
    <x v="606"/>
    <s v="CUST12433"/>
    <s v="Customer 2433"/>
    <n v="29"/>
    <s v="Loyal"/>
    <s v="P4001"/>
    <s v="Face Wash"/>
    <x v="4"/>
    <s v="BeautyCare"/>
    <n v="5"/>
    <n v="450"/>
    <n v="0"/>
    <n v="2250"/>
    <n v="0"/>
    <n v="2250"/>
    <n v="1555.26"/>
    <n v="694.74"/>
    <x v="1"/>
    <s v="Nagpur"/>
    <s v="Maharashtra"/>
    <s v="India"/>
    <s v="Wallet"/>
    <x v="0"/>
    <s v="Standard"/>
    <x v="0"/>
    <s v="No"/>
    <s v="No"/>
  </r>
  <r>
    <x v="7508"/>
    <x v="607"/>
    <s v="CUST11571"/>
    <s v="Customer 1571"/>
    <n v="48"/>
    <s v="Returning"/>
    <s v="P5005"/>
    <s v="Desk Organizer"/>
    <x v="1"/>
    <s v="Stationery Hub"/>
    <n v="2"/>
    <n v="600"/>
    <n v="20"/>
    <n v="1200"/>
    <n v="240"/>
    <n v="960"/>
    <n v="655.34"/>
    <n v="304.66000000000003"/>
    <x v="1"/>
    <s v="Jaipur"/>
    <s v="Rajasthan"/>
    <s v="India"/>
    <s v="Wallet"/>
    <x v="2"/>
    <s v="Standard"/>
    <x v="0"/>
    <s v="No"/>
    <s v="No"/>
  </r>
  <r>
    <x v="7509"/>
    <x v="607"/>
    <s v="CUST12131"/>
    <s v="Customer 2131"/>
    <n v="53"/>
    <s v="Returning"/>
    <s v="P3006"/>
    <s v="Water Bottle"/>
    <x v="2"/>
    <s v="Metro Supplies"/>
    <n v="1"/>
    <n v="700"/>
    <n v="5"/>
    <n v="700"/>
    <n v="35"/>
    <n v="665"/>
    <n v="535.22"/>
    <n v="129.78"/>
    <x v="1"/>
    <s v="Coimbatore"/>
    <s v="Tamil Nadu"/>
    <s v="India"/>
    <s v="Credit Card"/>
    <x v="2"/>
    <s v="Standard"/>
    <x v="2"/>
    <s v="No"/>
    <s v="No"/>
  </r>
  <r>
    <x v="7510"/>
    <x v="607"/>
    <s v="CUST10584"/>
    <s v="Customer 584"/>
    <n v="48"/>
    <s v="Returning"/>
    <s v="P1001"/>
    <s v="Laptop"/>
    <x v="0"/>
    <s v="TechSource India"/>
    <n v="1"/>
    <n v="55000"/>
    <n v="0"/>
    <n v="55000"/>
    <n v="0"/>
    <n v="55000"/>
    <n v="39352.410000000003"/>
    <n v="15647.59"/>
    <x v="1"/>
    <s v="Indore"/>
    <s v="Madhya Pradesh"/>
    <s v="India"/>
    <s v="Net Banking"/>
    <x v="0"/>
    <s v="Express"/>
    <x v="0"/>
    <s v="No"/>
    <s v="No"/>
  </r>
  <r>
    <x v="7511"/>
    <x v="607"/>
    <s v="CUST10845"/>
    <s v="Customer 845"/>
    <n v="57"/>
    <s v="Returning"/>
    <s v="P2004"/>
    <s v="Jacket"/>
    <x v="3"/>
    <s v="Global Traders"/>
    <n v="1"/>
    <n v="3500"/>
    <n v="10"/>
    <n v="3500"/>
    <n v="350"/>
    <n v="3150"/>
    <n v="2363.48"/>
    <n v="786.52"/>
    <x v="1"/>
    <s v="Delhi"/>
    <s v="Delhi"/>
    <s v="India"/>
    <s v="Net Banking"/>
    <x v="2"/>
    <s v="Express"/>
    <x v="0"/>
    <s v="No"/>
    <s v="Yes"/>
  </r>
  <r>
    <x v="7512"/>
    <x v="607"/>
    <s v="CUST10684"/>
    <s v="Customer 684"/>
    <n v="24"/>
    <s v="Returning"/>
    <s v="P4004"/>
    <s v="Shampoo"/>
    <x v="4"/>
    <s v="BeautyCare"/>
    <n v="3"/>
    <n v="550"/>
    <n v="5"/>
    <n v="1650"/>
    <n v="82.5"/>
    <n v="1567.5"/>
    <n v="1168.26"/>
    <n v="399.24"/>
    <x v="1"/>
    <s v="Bengaluru"/>
    <s v="Karnataka"/>
    <s v="India"/>
    <s v="Wallet"/>
    <x v="2"/>
    <s v="Standard"/>
    <x v="0"/>
    <s v="No"/>
    <s v="No"/>
  </r>
  <r>
    <x v="7513"/>
    <x v="607"/>
    <s v="CUST10416"/>
    <s v="Customer 416"/>
    <n v="25"/>
    <s v="New"/>
    <s v="P1006"/>
    <s v="Keyboard"/>
    <x v="0"/>
    <s v="Metro Supplies"/>
    <n v="1"/>
    <n v="1800"/>
    <n v="10"/>
    <n v="1800"/>
    <n v="180"/>
    <n v="1620"/>
    <n v="976.62"/>
    <n v="643.38"/>
    <x v="1"/>
    <s v="Patna"/>
    <s v="Bihar"/>
    <s v="India"/>
    <s v="Wallet"/>
    <x v="0"/>
    <s v="Standard"/>
    <x v="0"/>
    <s v="No"/>
    <s v="No"/>
  </r>
  <r>
    <x v="7514"/>
    <x v="607"/>
    <s v="CUST11985"/>
    <s v="Customer 1985"/>
    <n v="32"/>
    <s v="New"/>
    <s v="P4002"/>
    <s v="Moisturizer"/>
    <x v="4"/>
    <s v="BeautyCare"/>
    <n v="4"/>
    <n v="650"/>
    <n v="0"/>
    <n v="2600"/>
    <n v="0"/>
    <n v="2600"/>
    <n v="1821.16"/>
    <n v="778.84"/>
    <x v="1"/>
    <s v="Surat"/>
    <s v="Gujarat"/>
    <s v="India"/>
    <s v="UPI"/>
    <x v="2"/>
    <s v="Standard"/>
    <x v="3"/>
    <s v="No"/>
    <s v="No"/>
  </r>
  <r>
    <x v="7515"/>
    <x v="607"/>
    <s v="CUST10984"/>
    <s v="Customer 984"/>
    <n v="28"/>
    <s v="New"/>
    <s v="P5001"/>
    <s v="Notebook Set"/>
    <x v="1"/>
    <s v="Stationery Hub"/>
    <n v="4"/>
    <n v="500"/>
    <n v="30"/>
    <n v="2000"/>
    <n v="600"/>
    <n v="1400"/>
    <n v="854.81"/>
    <n v="545.19000000000005"/>
    <x v="0"/>
    <s v="Pune"/>
    <s v="Maharashtra"/>
    <s v="India"/>
    <s v="Net Banking"/>
    <x v="0"/>
    <s v="Standard"/>
    <x v="0"/>
    <s v="No"/>
    <s v="No"/>
  </r>
  <r>
    <x v="7516"/>
    <x v="607"/>
    <s v="CUST10545"/>
    <s v="Customer 545"/>
    <n v="34"/>
    <s v="Returning"/>
    <s v="P5005"/>
    <s v="Desk Organizer"/>
    <x v="1"/>
    <s v="Stationery Hub"/>
    <n v="4"/>
    <n v="600"/>
    <n v="15"/>
    <n v="2400"/>
    <n v="360"/>
    <n v="2040"/>
    <n v="1531.15"/>
    <n v="508.85"/>
    <x v="2"/>
    <s v="Bhopal"/>
    <s v="Madhya Pradesh"/>
    <s v="India"/>
    <s v="Cash on Delivery"/>
    <x v="0"/>
    <s v="Standard"/>
    <x v="3"/>
    <s v="No"/>
    <s v="No"/>
  </r>
  <r>
    <x v="7517"/>
    <x v="607"/>
    <s v="CUST12491"/>
    <s v="Customer 2491"/>
    <n v="49"/>
    <s v="Returning"/>
    <s v="P1010"/>
    <s v="Bluetooth Speaker"/>
    <x v="0"/>
    <s v="Prime Distributors"/>
    <n v="3"/>
    <n v="3200"/>
    <n v="25"/>
    <n v="9600"/>
    <n v="2400"/>
    <n v="7200"/>
    <n v="5667.96"/>
    <n v="1532.04"/>
    <x v="0"/>
    <s v="Hyderabad"/>
    <s v="Telangana"/>
    <s v="India"/>
    <s v="Wallet"/>
    <x v="0"/>
    <s v="Express"/>
    <x v="0"/>
    <s v="No"/>
    <s v="No"/>
  </r>
  <r>
    <x v="7518"/>
    <x v="608"/>
    <s v="CUST12462"/>
    <s v="Customer 2462"/>
    <n v="18"/>
    <s v="Returning"/>
    <s v="P5005"/>
    <s v="Desk Organizer"/>
    <x v="1"/>
    <s v="Stationery Hub"/>
    <n v="1"/>
    <n v="600"/>
    <n v="15"/>
    <n v="600"/>
    <n v="90"/>
    <n v="510"/>
    <n v="319.83999999999997"/>
    <n v="190.16"/>
    <x v="1"/>
    <s v="Hyderabad"/>
    <s v="Telangana"/>
    <s v="India"/>
    <s v="Wallet"/>
    <x v="2"/>
    <s v="Standard"/>
    <x v="2"/>
    <s v="No"/>
    <s v="No"/>
  </r>
  <r>
    <x v="7519"/>
    <x v="608"/>
    <s v="CUST12299"/>
    <s v="Customer 2299"/>
    <n v="55"/>
    <s v="Returning"/>
    <s v="P3003"/>
    <s v="Mixer Grinder"/>
    <x v="2"/>
    <s v="Prime Distributors"/>
    <n v="4"/>
    <n v="4800"/>
    <n v="20"/>
    <n v="19200"/>
    <n v="3840"/>
    <n v="15360"/>
    <n v="9593.77"/>
    <n v="5766.23"/>
    <x v="1"/>
    <s v="Bhubaneswar"/>
    <s v="Odisha"/>
    <s v="India"/>
    <s v="Cash on Delivery"/>
    <x v="0"/>
    <s v="Standard"/>
    <x v="0"/>
    <s v="No"/>
    <s v="No"/>
  </r>
  <r>
    <x v="7520"/>
    <x v="608"/>
    <s v="CUST12328"/>
    <s v="Customer 2328"/>
    <n v="22"/>
    <s v="New"/>
    <s v="P2008"/>
    <s v="Formal Shirt"/>
    <x v="3"/>
    <s v="Global Traders"/>
    <n v="1"/>
    <n v="1700"/>
    <n v="5"/>
    <n v="1700"/>
    <n v="85"/>
    <n v="1615"/>
    <n v="1061.5999999999999"/>
    <n v="553.4"/>
    <x v="1"/>
    <s v="Jaipur"/>
    <s v="Rajasthan"/>
    <s v="India"/>
    <s v="Debit Card"/>
    <x v="2"/>
    <s v="Standard"/>
    <x v="3"/>
    <s v="No"/>
    <s v="No"/>
  </r>
  <r>
    <x v="7521"/>
    <x v="608"/>
    <s v="CUST12331"/>
    <s v="Customer 2331"/>
    <n v="29"/>
    <s v="New"/>
    <s v="P4004"/>
    <s v="Shampoo"/>
    <x v="4"/>
    <s v="BeautyCare"/>
    <n v="4"/>
    <n v="550"/>
    <n v="5"/>
    <n v="2200"/>
    <n v="110"/>
    <n v="2090"/>
    <n v="1600.87"/>
    <n v="489.13"/>
    <x v="1"/>
    <s v="Hyderabad"/>
    <s v="Telangana"/>
    <s v="India"/>
    <s v="Debit Card"/>
    <x v="2"/>
    <s v="Standard"/>
    <x v="0"/>
    <s v="No"/>
    <s v="No"/>
  </r>
  <r>
    <x v="7522"/>
    <x v="608"/>
    <s v="CUST10289"/>
    <s v="Customer 289"/>
    <n v="60"/>
    <s v="Loyal"/>
    <s v="P5003"/>
    <s v="Calculator"/>
    <x v="1"/>
    <s v="Stationery Hub"/>
    <n v="2"/>
    <n v="650"/>
    <n v="5"/>
    <n v="1300"/>
    <n v="65"/>
    <n v="1235"/>
    <n v="975.6"/>
    <n v="259.39999999999998"/>
    <x v="1"/>
    <s v="Nagpur"/>
    <s v="Maharashtra"/>
    <s v="India"/>
    <s v="Credit Card"/>
    <x v="1"/>
    <s v="Express"/>
    <x v="0"/>
    <s v="No"/>
    <s v="No"/>
  </r>
  <r>
    <x v="7523"/>
    <x v="608"/>
    <s v="CUST10664"/>
    <s v="Customer 664"/>
    <n v="27"/>
    <s v="New"/>
    <s v="P2007"/>
    <s v="Saree"/>
    <x v="3"/>
    <s v="FashionMart"/>
    <n v="1"/>
    <n v="2600"/>
    <n v="0"/>
    <n v="2600"/>
    <n v="0"/>
    <n v="2600"/>
    <n v="1873.46"/>
    <n v="726.54"/>
    <x v="0"/>
    <s v="Chandigarh"/>
    <s v="Chandigarh"/>
    <s v="India"/>
    <s v="Net Banking"/>
    <x v="2"/>
    <s v="Standard"/>
    <x v="0"/>
    <s v="No"/>
    <s v="No"/>
  </r>
  <r>
    <x v="7524"/>
    <x v="608"/>
    <s v="CUST10825"/>
    <s v="Customer 825"/>
    <n v="41"/>
    <s v="Returning"/>
    <s v="P1008"/>
    <s v="Monitor"/>
    <x v="0"/>
    <s v="Global Traders"/>
    <n v="1"/>
    <n v="14500"/>
    <n v="10"/>
    <n v="14500"/>
    <n v="1450"/>
    <n v="13050"/>
    <n v="8273.74"/>
    <n v="4776.26"/>
    <x v="2"/>
    <s v="Chandigarh"/>
    <s v="Chandigarh"/>
    <s v="India"/>
    <s v="Wallet"/>
    <x v="2"/>
    <s v="Same Day"/>
    <x v="0"/>
    <s v="No"/>
    <s v="No"/>
  </r>
  <r>
    <x v="7525"/>
    <x v="608"/>
    <s v="CUST11728"/>
    <s v="Customer 1728"/>
    <n v="39"/>
    <s v="New"/>
    <s v="P2005"/>
    <s v="Backpack"/>
    <x v="3"/>
    <s v="Metro Supplies"/>
    <n v="2"/>
    <n v="1800"/>
    <n v="5"/>
    <n v="3600"/>
    <n v="180"/>
    <n v="3420"/>
    <n v="2490.5700000000002"/>
    <n v="929.43"/>
    <x v="2"/>
    <s v="Bhopal"/>
    <s v="Madhya Pradesh"/>
    <s v="India"/>
    <s v="Debit Card"/>
    <x v="0"/>
    <s v="Standard"/>
    <x v="0"/>
    <s v="No"/>
    <s v="No"/>
  </r>
  <r>
    <x v="7526"/>
    <x v="608"/>
    <s v="CUST11974"/>
    <s v="Customer 1974"/>
    <n v="30"/>
    <s v="New"/>
    <s v="P5005"/>
    <s v="Desk Organizer"/>
    <x v="1"/>
    <s v="Stationery Hub"/>
    <n v="1"/>
    <n v="600"/>
    <n v="15"/>
    <n v="600"/>
    <n v="90"/>
    <n v="510"/>
    <n v="301.52999999999997"/>
    <n v="208.47"/>
    <x v="1"/>
    <s v="Bengaluru"/>
    <s v="Karnataka"/>
    <s v="India"/>
    <s v="Debit Card"/>
    <x v="0"/>
    <s v="Standard"/>
    <x v="1"/>
    <s v="No"/>
    <s v="No"/>
  </r>
  <r>
    <x v="7527"/>
    <x v="608"/>
    <s v="CUST12096"/>
    <s v="Customer 2096"/>
    <n v="35"/>
    <s v="New"/>
    <s v="P4005"/>
    <s v="Perfume"/>
    <x v="4"/>
    <s v="BeautyCare"/>
    <n v="1"/>
    <n v="1800"/>
    <n v="15"/>
    <n v="1800"/>
    <n v="270"/>
    <n v="1530"/>
    <n v="884.06"/>
    <n v="645.94000000000005"/>
    <x v="1"/>
    <s v="Ahmedabad"/>
    <s v="Gujarat"/>
    <s v="India"/>
    <s v="Credit Card"/>
    <x v="0"/>
    <s v="Standard"/>
    <x v="0"/>
    <s v="No"/>
    <s v="No"/>
  </r>
  <r>
    <x v="7528"/>
    <x v="608"/>
    <s v="CUST12174"/>
    <s v="Customer 2174"/>
    <n v="60"/>
    <s v="Returning"/>
    <s v="P1007"/>
    <s v="Mouse"/>
    <x v="0"/>
    <s v="RetailHub"/>
    <n v="4"/>
    <n v="900"/>
    <n v="0"/>
    <n v="3600"/>
    <n v="0"/>
    <n v="3600"/>
    <n v="2332.85"/>
    <n v="1267.1500000000001"/>
    <x v="1"/>
    <s v="Visakhapatnam"/>
    <s v="Andhra Pradesh"/>
    <s v="India"/>
    <s v="UPI"/>
    <x v="0"/>
    <s v="Standard"/>
    <x v="0"/>
    <s v="No"/>
    <s v="No"/>
  </r>
  <r>
    <x v="7529"/>
    <x v="608"/>
    <s v="CUST10248"/>
    <s v="Customer 248"/>
    <n v="41"/>
    <s v="Loyal"/>
    <s v="P2003"/>
    <s v="T-Shirt"/>
    <x v="3"/>
    <s v="RetailHub"/>
    <n v="2"/>
    <n v="900"/>
    <n v="5"/>
    <n v="1800"/>
    <n v="90"/>
    <n v="1710"/>
    <n v="1315.86"/>
    <n v="394.14"/>
    <x v="1"/>
    <s v="Pune"/>
    <s v="Maharashtra"/>
    <s v="India"/>
    <s v="Wallet"/>
    <x v="0"/>
    <s v="Standard"/>
    <x v="0"/>
    <s v="Yes"/>
    <s v="No"/>
  </r>
  <r>
    <x v="7530"/>
    <x v="608"/>
    <s v="CUST11234"/>
    <s v="Customer 1234"/>
    <n v="21"/>
    <s v="Returning"/>
    <s v="P3001"/>
    <s v="Coffee Maker"/>
    <x v="2"/>
    <s v="HomeNeeds"/>
    <n v="1"/>
    <n v="4200"/>
    <n v="5"/>
    <n v="4200"/>
    <n v="210"/>
    <n v="3990"/>
    <n v="2598.88"/>
    <n v="1391.12"/>
    <x v="1"/>
    <s v="Lucknow"/>
    <s v="Uttar Pradesh"/>
    <s v="India"/>
    <s v="Debit Card"/>
    <x v="0"/>
    <s v="Same Day"/>
    <x v="0"/>
    <s v="No"/>
    <s v="No"/>
  </r>
  <r>
    <x v="7531"/>
    <x v="608"/>
    <s v="CUST11299"/>
    <s v="Customer 1299"/>
    <n v="46"/>
    <s v="Loyal"/>
    <s v="P4003"/>
    <s v="Sunscreen"/>
    <x v="4"/>
    <s v="BeautyCare"/>
    <n v="2"/>
    <n v="700"/>
    <n v="10"/>
    <n v="1400"/>
    <n v="140"/>
    <n v="1260"/>
    <n v="778.91"/>
    <n v="481.09"/>
    <x v="2"/>
    <s v="Mumbai"/>
    <s v="Maharashtra"/>
    <s v="India"/>
    <s v="UPI"/>
    <x v="0"/>
    <s v="Standard"/>
    <x v="0"/>
    <s v="No"/>
    <s v="No"/>
  </r>
  <r>
    <x v="7532"/>
    <x v="609"/>
    <s v="CUST11567"/>
    <s v="Customer 1567"/>
    <n v="38"/>
    <s v="Returning"/>
    <s v="P5001"/>
    <s v="Notebook Set"/>
    <x v="1"/>
    <s v="Stationery Hub"/>
    <n v="1"/>
    <n v="500"/>
    <n v="10"/>
    <n v="500"/>
    <n v="50"/>
    <n v="450"/>
    <n v="327.68"/>
    <n v="122.32"/>
    <x v="0"/>
    <s v="Surat"/>
    <s v="Gujarat"/>
    <s v="India"/>
    <s v="Credit Card"/>
    <x v="2"/>
    <s v="Standard"/>
    <x v="1"/>
    <s v="No"/>
    <s v="No"/>
  </r>
  <r>
    <x v="7533"/>
    <x v="609"/>
    <s v="CUST11646"/>
    <s v="Customer 1646"/>
    <n v="36"/>
    <s v="New"/>
    <s v="P2004"/>
    <s v="Jacket"/>
    <x v="3"/>
    <s v="Global Traders"/>
    <n v="2"/>
    <n v="3500"/>
    <n v="30"/>
    <n v="7000"/>
    <n v="2100"/>
    <n v="4900"/>
    <n v="2778.26"/>
    <n v="2121.7399999999998"/>
    <x v="1"/>
    <s v="Hyderabad"/>
    <s v="Telangana"/>
    <s v="India"/>
    <s v="UPI"/>
    <x v="0"/>
    <s v="Express"/>
    <x v="0"/>
    <s v="No"/>
    <s v="No"/>
  </r>
  <r>
    <x v="7534"/>
    <x v="609"/>
    <s v="CUST12031"/>
    <s v="Customer 2031"/>
    <n v="23"/>
    <s v="Returning"/>
    <s v="P1007"/>
    <s v="Mouse"/>
    <x v="0"/>
    <s v="RetailHub"/>
    <n v="1"/>
    <n v="900"/>
    <n v="0"/>
    <n v="900"/>
    <n v="0"/>
    <n v="900"/>
    <n v="683.8"/>
    <n v="216.2"/>
    <x v="2"/>
    <s v="Chandigarh"/>
    <s v="Chandigarh"/>
    <s v="India"/>
    <s v="Cash on Delivery"/>
    <x v="2"/>
    <s v="Standard"/>
    <x v="0"/>
    <s v="No"/>
    <s v="No"/>
  </r>
  <r>
    <x v="7535"/>
    <x v="609"/>
    <s v="CUST12283"/>
    <s v="Customer 2283"/>
    <n v="60"/>
    <s v="New"/>
    <s v="P4002"/>
    <s v="Moisturizer"/>
    <x v="4"/>
    <s v="BeautyCare"/>
    <n v="2"/>
    <n v="650"/>
    <n v="15"/>
    <n v="1300"/>
    <n v="195"/>
    <n v="1105"/>
    <n v="708.94"/>
    <n v="396.06"/>
    <x v="1"/>
    <s v="Hyderabad"/>
    <s v="Telangana"/>
    <s v="India"/>
    <s v="Credit Card"/>
    <x v="0"/>
    <s v="Standard"/>
    <x v="0"/>
    <s v="No"/>
    <s v="No"/>
  </r>
  <r>
    <x v="7536"/>
    <x v="609"/>
    <s v="CUST11899"/>
    <s v="Customer 1899"/>
    <n v="48"/>
    <s v="Loyal"/>
    <s v="P1002"/>
    <s v="Smartphone"/>
    <x v="0"/>
    <s v="Global Traders"/>
    <n v="5"/>
    <n v="28000"/>
    <n v="15"/>
    <n v="140000"/>
    <n v="21000"/>
    <n v="119000"/>
    <n v="67709.649999999994"/>
    <n v="51290.35"/>
    <x v="1"/>
    <s v="Lucknow"/>
    <s v="Uttar Pradesh"/>
    <s v="India"/>
    <s v="Credit Card"/>
    <x v="2"/>
    <s v="Express"/>
    <x v="3"/>
    <s v="No"/>
    <s v="No"/>
  </r>
  <r>
    <x v="7537"/>
    <x v="609"/>
    <s v="CUST10381"/>
    <s v="Customer 381"/>
    <n v="31"/>
    <s v="Returning"/>
    <s v="P1001"/>
    <s v="Laptop"/>
    <x v="0"/>
    <s v="TechSource India"/>
    <n v="5"/>
    <n v="55000"/>
    <n v="10"/>
    <n v="275000"/>
    <n v="27500"/>
    <n v="247500"/>
    <n v="185120.44"/>
    <n v="62379.56"/>
    <x v="1"/>
    <s v="Bhubaneswar"/>
    <s v="Odisha"/>
    <s v="India"/>
    <s v="Net Banking"/>
    <x v="0"/>
    <s v="Standard"/>
    <x v="0"/>
    <s v="No"/>
    <s v="No"/>
  </r>
  <r>
    <x v="7538"/>
    <x v="609"/>
    <s v="CUST10921"/>
    <s v="Customer 921"/>
    <n v="25"/>
    <s v="Loyal"/>
    <s v="P3004"/>
    <s v="Cookware Set"/>
    <x v="2"/>
    <s v="HomeNeeds"/>
    <n v="2"/>
    <n v="3500"/>
    <n v="20"/>
    <n v="7000"/>
    <n v="1400"/>
    <n v="5600"/>
    <n v="3856.69"/>
    <n v="1743.31"/>
    <x v="1"/>
    <s v="Guwahati"/>
    <s v="Assam"/>
    <s v="India"/>
    <s v="UPI"/>
    <x v="0"/>
    <s v="Express"/>
    <x v="3"/>
    <s v="No"/>
    <s v="No"/>
  </r>
  <r>
    <x v="7539"/>
    <x v="609"/>
    <s v="CUST11015"/>
    <s v="Customer 1015"/>
    <n v="25"/>
    <s v="New"/>
    <s v="P1001"/>
    <s v="Laptop"/>
    <x v="0"/>
    <s v="TechSource India"/>
    <n v="2"/>
    <n v="55000"/>
    <n v="15"/>
    <n v="110000"/>
    <n v="16500"/>
    <n v="93500"/>
    <n v="63963.48"/>
    <n v="29536.52"/>
    <x v="0"/>
    <s v="Guwahati"/>
    <s v="Assam"/>
    <s v="India"/>
    <s v="Cash on Delivery"/>
    <x v="2"/>
    <s v="Express"/>
    <x v="0"/>
    <s v="No"/>
    <s v="No"/>
  </r>
  <r>
    <x v="7540"/>
    <x v="609"/>
    <s v="CUST12430"/>
    <s v="Customer 2430"/>
    <n v="50"/>
    <s v="Loyal"/>
    <s v="P5003"/>
    <s v="Calculator"/>
    <x v="1"/>
    <s v="Stationery Hub"/>
    <n v="4"/>
    <n v="650"/>
    <n v="5"/>
    <n v="2600"/>
    <n v="130"/>
    <n v="2470"/>
    <n v="1897.79"/>
    <n v="572.21"/>
    <x v="1"/>
    <s v="Delhi"/>
    <s v="Delhi"/>
    <s v="India"/>
    <s v="UPI"/>
    <x v="2"/>
    <s v="Standard"/>
    <x v="0"/>
    <s v="No"/>
    <s v="No"/>
  </r>
  <r>
    <x v="7541"/>
    <x v="609"/>
    <s v="CUST10010"/>
    <s v="Customer 10"/>
    <n v="38"/>
    <s v="Returning"/>
    <s v="P3004"/>
    <s v="Cookware Set"/>
    <x v="2"/>
    <s v="HomeNeeds"/>
    <n v="2"/>
    <n v="3500"/>
    <n v="0"/>
    <n v="7000"/>
    <n v="0"/>
    <n v="7000"/>
    <n v="4810.53"/>
    <n v="2189.4699999999998"/>
    <x v="1"/>
    <s v="Chandigarh"/>
    <s v="Chandigarh"/>
    <s v="India"/>
    <s v="Net Banking"/>
    <x v="1"/>
    <s v="Standard"/>
    <x v="3"/>
    <s v="No"/>
    <s v="No"/>
  </r>
  <r>
    <x v="7542"/>
    <x v="609"/>
    <s v="CUST11783"/>
    <s v="Customer 1783"/>
    <n v="55"/>
    <s v="New"/>
    <s v="P3007"/>
    <s v="Vacuum Cleaner"/>
    <x v="2"/>
    <s v="Global Traders"/>
    <n v="3"/>
    <n v="8500"/>
    <n v="25"/>
    <n v="25500"/>
    <n v="6375"/>
    <n v="19125"/>
    <n v="14198.85"/>
    <n v="4926.1499999999996"/>
    <x v="1"/>
    <s v="Coimbatore"/>
    <s v="Tamil Nadu"/>
    <s v="India"/>
    <s v="Wallet"/>
    <x v="0"/>
    <s v="Express"/>
    <x v="0"/>
    <s v="No"/>
    <s v="No"/>
  </r>
  <r>
    <x v="7543"/>
    <x v="609"/>
    <s v="CUST10335"/>
    <s v="Customer 335"/>
    <n v="30"/>
    <s v="Loyal"/>
    <s v="P5004"/>
    <s v="Pen Set"/>
    <x v="1"/>
    <s v="Stationery Hub"/>
    <n v="4"/>
    <n v="250"/>
    <n v="10"/>
    <n v="1000"/>
    <n v="100"/>
    <n v="900"/>
    <n v="703.99"/>
    <n v="196.01"/>
    <x v="0"/>
    <s v="Hyderabad"/>
    <s v="Telangana"/>
    <s v="India"/>
    <s v="Cash on Delivery"/>
    <x v="2"/>
    <s v="Standard"/>
    <x v="0"/>
    <s v="No"/>
    <s v="No"/>
  </r>
  <r>
    <x v="7544"/>
    <x v="609"/>
    <s v="CUST12317"/>
    <s v="Customer 2317"/>
    <n v="36"/>
    <s v="Returning"/>
    <s v="P2001"/>
    <s v="Running Shoes"/>
    <x v="3"/>
    <s v="FashionMart"/>
    <n v="3"/>
    <n v="3200"/>
    <n v="15"/>
    <n v="9600"/>
    <n v="1440"/>
    <n v="8160"/>
    <n v="5868.04"/>
    <n v="2291.96"/>
    <x v="1"/>
    <s v="Pune"/>
    <s v="Maharashtra"/>
    <s v="India"/>
    <s v="Net Banking"/>
    <x v="0"/>
    <s v="Standard"/>
    <x v="3"/>
    <s v="No"/>
    <s v="No"/>
  </r>
  <r>
    <x v="7545"/>
    <x v="609"/>
    <s v="CUST12246"/>
    <s v="Customer 2246"/>
    <n v="60"/>
    <s v="New"/>
    <s v="P3007"/>
    <s v="Vacuum Cleaner"/>
    <x v="2"/>
    <s v="Global Traders"/>
    <n v="1"/>
    <n v="8500"/>
    <n v="15"/>
    <n v="8500"/>
    <n v="1275"/>
    <n v="7225"/>
    <n v="5344.87"/>
    <n v="1880.13"/>
    <x v="1"/>
    <s v="Chennai"/>
    <s v="Tamil Nadu"/>
    <s v="India"/>
    <s v="Net Banking"/>
    <x v="0"/>
    <s v="Standard"/>
    <x v="0"/>
    <s v="No"/>
    <s v="Yes"/>
  </r>
  <r>
    <x v="7546"/>
    <x v="610"/>
    <s v="CUST10075"/>
    <s v="Customer 75"/>
    <n v="18"/>
    <s v="Loyal"/>
    <s v="P1007"/>
    <s v="Mouse"/>
    <x v="0"/>
    <s v="RetailHub"/>
    <n v="2"/>
    <n v="900"/>
    <n v="20"/>
    <n v="1800"/>
    <n v="360"/>
    <n v="1440"/>
    <n v="1163.33"/>
    <n v="276.67"/>
    <x v="1"/>
    <s v="Indore"/>
    <s v="Madhya Pradesh"/>
    <s v="India"/>
    <s v="UPI"/>
    <x v="2"/>
    <s v="Standard"/>
    <x v="0"/>
    <s v="No"/>
    <s v="No"/>
  </r>
  <r>
    <x v="7547"/>
    <x v="610"/>
    <s v="CUST11363"/>
    <s v="Customer 1363"/>
    <n v="49"/>
    <s v="New"/>
    <s v="P1003"/>
    <s v="Headphones"/>
    <x v="0"/>
    <s v="Metro Supplies"/>
    <n v="2"/>
    <n v="2500"/>
    <n v="15"/>
    <n v="5000"/>
    <n v="750"/>
    <n v="4250"/>
    <n v="3322.9"/>
    <n v="927.1"/>
    <x v="1"/>
    <s v="Mumbai"/>
    <s v="Maharashtra"/>
    <s v="India"/>
    <s v="Wallet"/>
    <x v="2"/>
    <s v="Standard"/>
    <x v="4"/>
    <s v="No"/>
    <s v="No"/>
  </r>
  <r>
    <x v="7548"/>
    <x v="610"/>
    <s v="CUST11965"/>
    <s v="Customer 1965"/>
    <n v="18"/>
    <s v="Returning"/>
    <s v="P1005"/>
    <s v="Tablet"/>
    <x v="0"/>
    <s v="RetailHub"/>
    <n v="3"/>
    <n v="18000"/>
    <n v="20"/>
    <n v="54000"/>
    <n v="10800"/>
    <n v="43200"/>
    <n v="30778.68"/>
    <n v="12421.32"/>
    <x v="1"/>
    <s v="Patna"/>
    <s v="Bihar"/>
    <s v="India"/>
    <s v="Net Banking"/>
    <x v="0"/>
    <s v="Standard"/>
    <x v="0"/>
    <s v="No"/>
    <s v="No"/>
  </r>
  <r>
    <x v="7549"/>
    <x v="610"/>
    <s v="CUST11855"/>
    <s v="Customer 1855"/>
    <n v="42"/>
    <s v="Returning"/>
    <s v="P4005"/>
    <s v="Perfume"/>
    <x v="4"/>
    <s v="BeautyCare"/>
    <n v="1"/>
    <n v="1800"/>
    <n v="5"/>
    <n v="1800"/>
    <n v="90"/>
    <n v="1710"/>
    <n v="1136.1199999999999"/>
    <n v="573.88"/>
    <x v="0"/>
    <s v="Bhubaneswar"/>
    <s v="Odisha"/>
    <s v="India"/>
    <s v="Credit Card"/>
    <x v="2"/>
    <s v="Express"/>
    <x v="0"/>
    <s v="No"/>
    <s v="No"/>
  </r>
  <r>
    <x v="7550"/>
    <x v="610"/>
    <s v="CUST11193"/>
    <s v="Customer 1193"/>
    <n v="60"/>
    <s v="New"/>
    <s v="P1009"/>
    <s v="Power Bank"/>
    <x v="0"/>
    <s v="Prime Distributors"/>
    <n v="1"/>
    <n v="1600"/>
    <n v="15"/>
    <n v="1600"/>
    <n v="240"/>
    <n v="1360"/>
    <n v="840.03"/>
    <n v="519.97"/>
    <x v="1"/>
    <s v="Pune"/>
    <s v="Maharashtra"/>
    <s v="India"/>
    <s v="Net Banking"/>
    <x v="0"/>
    <s v="Standard"/>
    <x v="2"/>
    <s v="No"/>
    <s v="No"/>
  </r>
  <r>
    <x v="7551"/>
    <x v="610"/>
    <s v="CUST11739"/>
    <s v="Customer 1739"/>
    <n v="32"/>
    <s v="New"/>
    <s v="P1006"/>
    <s v="Keyboard"/>
    <x v="0"/>
    <s v="Metro Supplies"/>
    <n v="4"/>
    <n v="1800"/>
    <n v="10"/>
    <n v="7200"/>
    <n v="720"/>
    <n v="6480"/>
    <n v="4872.49"/>
    <n v="1607.51"/>
    <x v="1"/>
    <s v="Bhopal"/>
    <s v="Madhya Pradesh"/>
    <s v="India"/>
    <s v="Wallet"/>
    <x v="0"/>
    <s v="Standard"/>
    <x v="0"/>
    <s v="No"/>
    <s v="No"/>
  </r>
  <r>
    <x v="7552"/>
    <x v="610"/>
    <s v="CUST11054"/>
    <s v="Customer 1054"/>
    <n v="42"/>
    <s v="Returning"/>
    <s v="P4005"/>
    <s v="Perfume"/>
    <x v="4"/>
    <s v="BeautyCare"/>
    <n v="3"/>
    <n v="1800"/>
    <n v="10"/>
    <n v="5400"/>
    <n v="540"/>
    <n v="4860"/>
    <n v="2735.47"/>
    <n v="2124.5300000000002"/>
    <x v="1"/>
    <s v="Surat"/>
    <s v="Gujarat"/>
    <s v="India"/>
    <s v="Credit Card"/>
    <x v="0"/>
    <s v="Express"/>
    <x v="0"/>
    <s v="No"/>
    <s v="No"/>
  </r>
  <r>
    <x v="7553"/>
    <x v="610"/>
    <s v="CUST12387"/>
    <s v="Customer 2387"/>
    <n v="25"/>
    <s v="Loyal"/>
    <s v="P1004"/>
    <s v="Smartwatch"/>
    <x v="0"/>
    <s v="TechSource India"/>
    <n v="2"/>
    <n v="6500"/>
    <n v="10"/>
    <n v="13000"/>
    <n v="1300"/>
    <n v="11700"/>
    <n v="7167.07"/>
    <n v="4532.93"/>
    <x v="1"/>
    <s v="Lucknow"/>
    <s v="Uttar Pradesh"/>
    <s v="India"/>
    <s v="Cash on Delivery"/>
    <x v="1"/>
    <s v="Standard"/>
    <x v="0"/>
    <s v="No"/>
    <s v="Yes"/>
  </r>
  <r>
    <x v="7554"/>
    <x v="610"/>
    <s v="CUST10961"/>
    <s v="Customer 961"/>
    <n v="31"/>
    <s v="New"/>
    <s v="P4005"/>
    <s v="Perfume"/>
    <x v="4"/>
    <s v="BeautyCare"/>
    <n v="3"/>
    <n v="1800"/>
    <n v="10"/>
    <n v="5400"/>
    <n v="540"/>
    <n v="4860"/>
    <n v="3124.21"/>
    <n v="1735.79"/>
    <x v="1"/>
    <s v="Guwahati"/>
    <s v="Assam"/>
    <s v="India"/>
    <s v="Wallet"/>
    <x v="0"/>
    <s v="Standard"/>
    <x v="0"/>
    <s v="No"/>
    <s v="Yes"/>
  </r>
  <r>
    <x v="7555"/>
    <x v="610"/>
    <s v="CUST10830"/>
    <s v="Customer 830"/>
    <n v="23"/>
    <s v="New"/>
    <s v="P1002"/>
    <s v="Smartphone"/>
    <x v="0"/>
    <s v="Global Traders"/>
    <n v="1"/>
    <n v="28000"/>
    <n v="5"/>
    <n v="28000"/>
    <n v="1400"/>
    <n v="26600"/>
    <n v="17999.59"/>
    <n v="8600.41"/>
    <x v="1"/>
    <s v="Delhi"/>
    <s v="Delhi"/>
    <s v="India"/>
    <s v="Net Banking"/>
    <x v="1"/>
    <s v="Standard"/>
    <x v="0"/>
    <s v="Yes"/>
    <s v="No"/>
  </r>
  <r>
    <x v="7556"/>
    <x v="610"/>
    <s v="CUST10203"/>
    <s v="Customer 203"/>
    <n v="25"/>
    <s v="Returning"/>
    <s v="P1004"/>
    <s v="Smartwatch"/>
    <x v="0"/>
    <s v="TechSource India"/>
    <n v="1"/>
    <n v="6500"/>
    <n v="30"/>
    <n v="6500"/>
    <n v="1950"/>
    <n v="4550"/>
    <n v="2575.79"/>
    <n v="1974.21"/>
    <x v="1"/>
    <s v="Pune"/>
    <s v="Maharashtra"/>
    <s v="India"/>
    <s v="Credit Card"/>
    <x v="0"/>
    <s v="Standard"/>
    <x v="0"/>
    <s v="No"/>
    <s v="No"/>
  </r>
  <r>
    <x v="7557"/>
    <x v="610"/>
    <s v="CUST11766"/>
    <s v="Customer 1766"/>
    <n v="47"/>
    <s v="Loyal"/>
    <s v="P3001"/>
    <s v="Coffee Maker"/>
    <x v="2"/>
    <s v="HomeNeeds"/>
    <n v="3"/>
    <n v="4200"/>
    <n v="15"/>
    <n v="12600"/>
    <n v="1890"/>
    <n v="10710"/>
    <n v="6053.46"/>
    <n v="4656.54"/>
    <x v="0"/>
    <s v="Hyderabad"/>
    <s v="Telangana"/>
    <s v="India"/>
    <s v="Cash on Delivery"/>
    <x v="2"/>
    <s v="Standard"/>
    <x v="3"/>
    <s v="No"/>
    <s v="No"/>
  </r>
  <r>
    <x v="7558"/>
    <x v="610"/>
    <s v="CUST12291"/>
    <s v="Customer 2291"/>
    <n v="50"/>
    <s v="Returning"/>
    <s v="P3004"/>
    <s v="Cookware Set"/>
    <x v="2"/>
    <s v="HomeNeeds"/>
    <n v="3"/>
    <n v="3500"/>
    <n v="5"/>
    <n v="10500"/>
    <n v="525"/>
    <n v="9975"/>
    <n v="7635.18"/>
    <n v="2339.8200000000002"/>
    <x v="1"/>
    <s v="Ahmedabad"/>
    <s v="Gujarat"/>
    <s v="India"/>
    <s v="Cash on Delivery"/>
    <x v="0"/>
    <s v="Standard"/>
    <x v="0"/>
    <s v="No"/>
    <s v="Yes"/>
  </r>
  <r>
    <x v="7559"/>
    <x v="610"/>
    <s v="CUST10084"/>
    <s v="Customer 84"/>
    <n v="45"/>
    <s v="New"/>
    <s v="P4001"/>
    <s v="Face Wash"/>
    <x v="4"/>
    <s v="BeautyCare"/>
    <n v="2"/>
    <n v="450"/>
    <n v="5"/>
    <n v="900"/>
    <n v="45"/>
    <n v="855"/>
    <n v="586.80999999999995"/>
    <n v="268.19"/>
    <x v="1"/>
    <s v="Nagpur"/>
    <s v="Maharashtra"/>
    <s v="India"/>
    <s v="Cash on Delivery"/>
    <x v="0"/>
    <s v="Standard"/>
    <x v="0"/>
    <s v="Yes"/>
    <s v="No"/>
  </r>
  <r>
    <x v="7560"/>
    <x v="611"/>
    <s v="CUST10878"/>
    <s v="Customer 878"/>
    <n v="54"/>
    <s v="Returning"/>
    <s v="P2006"/>
    <s v="Womens Kurti"/>
    <x v="3"/>
    <s v="FashionMart"/>
    <n v="6"/>
    <n v="1400"/>
    <n v="15"/>
    <n v="8400"/>
    <n v="1260"/>
    <n v="7140"/>
    <n v="4670.54"/>
    <n v="2469.46"/>
    <x v="1"/>
    <s v="Bengaluru"/>
    <s v="Karnataka"/>
    <s v="India"/>
    <s v="Debit Card"/>
    <x v="0"/>
    <s v="Standard"/>
    <x v="0"/>
    <s v="No"/>
    <s v="No"/>
  </r>
  <r>
    <x v="7561"/>
    <x v="611"/>
    <s v="CUST10127"/>
    <s v="Customer 127"/>
    <n v="47"/>
    <s v="Returning"/>
    <s v="P1002"/>
    <s v="Smartphone"/>
    <x v="0"/>
    <s v="Global Traders"/>
    <n v="2"/>
    <n v="28000"/>
    <n v="0"/>
    <n v="56000"/>
    <n v="0"/>
    <n v="56000"/>
    <n v="43617.57"/>
    <n v="12382.43"/>
    <x v="0"/>
    <s v="Hyderabad"/>
    <s v="Telangana"/>
    <s v="India"/>
    <s v="Debit Card"/>
    <x v="1"/>
    <s v="Express"/>
    <x v="4"/>
    <s v="No"/>
    <s v="No"/>
  </r>
  <r>
    <x v="7562"/>
    <x v="611"/>
    <s v="CUST10910"/>
    <s v="Customer 910"/>
    <n v="53"/>
    <s v="Returning"/>
    <s v="P2006"/>
    <s v="Womens Kurti"/>
    <x v="3"/>
    <s v="FashionMart"/>
    <n v="3"/>
    <n v="1400"/>
    <n v="5"/>
    <n v="4200"/>
    <n v="210"/>
    <n v="3990"/>
    <n v="3190.92"/>
    <n v="799.08"/>
    <x v="2"/>
    <s v="Patna"/>
    <s v="Bihar"/>
    <s v="India"/>
    <s v="Cash on Delivery"/>
    <x v="2"/>
    <s v="Express"/>
    <x v="0"/>
    <s v="No"/>
    <s v="No"/>
  </r>
  <r>
    <x v="7563"/>
    <x v="611"/>
    <s v="CUST11960"/>
    <s v="Customer 1960"/>
    <n v="33"/>
    <s v="Loyal"/>
    <s v="P1006"/>
    <s v="Keyboard"/>
    <x v="0"/>
    <s v="Metro Supplies"/>
    <n v="3"/>
    <n v="1800"/>
    <n v="15"/>
    <n v="5400"/>
    <n v="810"/>
    <n v="4590"/>
    <n v="2771.68"/>
    <n v="1818.32"/>
    <x v="0"/>
    <s v="Jaipur"/>
    <s v="Rajasthan"/>
    <s v="India"/>
    <s v="UPI"/>
    <x v="2"/>
    <s v="Standard"/>
    <x v="0"/>
    <s v="No"/>
    <s v="No"/>
  </r>
  <r>
    <x v="7564"/>
    <x v="611"/>
    <s v="CUST11873"/>
    <s v="Customer 1873"/>
    <n v="41"/>
    <s v="Returning"/>
    <s v="P4001"/>
    <s v="Face Wash"/>
    <x v="4"/>
    <s v="BeautyCare"/>
    <n v="1"/>
    <n v="450"/>
    <n v="5"/>
    <n v="450"/>
    <n v="22.5"/>
    <n v="427.5"/>
    <n v="326.87"/>
    <n v="100.63"/>
    <x v="0"/>
    <s v="Delhi"/>
    <s v="Delhi"/>
    <s v="India"/>
    <s v="Cash on Delivery"/>
    <x v="2"/>
    <s v="Standard"/>
    <x v="0"/>
    <s v="No"/>
    <s v="No"/>
  </r>
  <r>
    <x v="7565"/>
    <x v="611"/>
    <s v="CUST11826"/>
    <s v="Customer 1826"/>
    <n v="51"/>
    <s v="New"/>
    <s v="P1007"/>
    <s v="Mouse"/>
    <x v="0"/>
    <s v="RetailHub"/>
    <n v="5"/>
    <n v="900"/>
    <n v="15"/>
    <n v="4500"/>
    <n v="675"/>
    <n v="3825"/>
    <n v="2138.5700000000002"/>
    <n v="1686.43"/>
    <x v="1"/>
    <s v="Pune"/>
    <s v="Maharashtra"/>
    <s v="India"/>
    <s v="Cash on Delivery"/>
    <x v="2"/>
    <s v="Standard"/>
    <x v="0"/>
    <s v="No"/>
    <s v="No"/>
  </r>
  <r>
    <x v="7566"/>
    <x v="611"/>
    <s v="CUST10608"/>
    <s v="Customer 608"/>
    <n v="50"/>
    <s v="Returning"/>
    <s v="P2002"/>
    <s v="Jeans"/>
    <x v="3"/>
    <s v="FashionMart"/>
    <n v="1"/>
    <n v="2200"/>
    <n v="0"/>
    <n v="2200"/>
    <n v="0"/>
    <n v="2200"/>
    <n v="1702.89"/>
    <n v="497.11"/>
    <x v="1"/>
    <s v="Jaipur"/>
    <s v="Rajasthan"/>
    <s v="India"/>
    <s v="Debit Card"/>
    <x v="0"/>
    <s v="Standard"/>
    <x v="0"/>
    <s v="No"/>
    <s v="No"/>
  </r>
  <r>
    <x v="7567"/>
    <x v="611"/>
    <s v="CUST11532"/>
    <s v="Customer 1532"/>
    <n v="36"/>
    <s v="Returning"/>
    <s v="P4006"/>
    <s v="Lipstick"/>
    <x v="4"/>
    <s v="BeautyCare"/>
    <n v="1"/>
    <n v="850"/>
    <n v="15"/>
    <n v="850"/>
    <n v="127.5"/>
    <n v="722.5"/>
    <n v="547.14"/>
    <n v="175.36"/>
    <x v="1"/>
    <s v="Visakhapatnam"/>
    <s v="Andhra Pradesh"/>
    <s v="India"/>
    <s v="UPI"/>
    <x v="0"/>
    <s v="Standard"/>
    <x v="0"/>
    <s v="Yes"/>
    <s v="No"/>
  </r>
  <r>
    <x v="7568"/>
    <x v="611"/>
    <s v="CUST10106"/>
    <s v="Customer 106"/>
    <n v="19"/>
    <s v="New"/>
    <s v="P4003"/>
    <s v="Sunscreen"/>
    <x v="4"/>
    <s v="BeautyCare"/>
    <n v="2"/>
    <n v="700"/>
    <n v="15"/>
    <n v="1400"/>
    <n v="210"/>
    <n v="1190"/>
    <n v="821.65"/>
    <n v="368.35"/>
    <x v="0"/>
    <s v="Pune"/>
    <s v="Maharashtra"/>
    <s v="India"/>
    <s v="Debit Card"/>
    <x v="2"/>
    <s v="Standard"/>
    <x v="1"/>
    <s v="No"/>
    <s v="No"/>
  </r>
  <r>
    <x v="7569"/>
    <x v="611"/>
    <s v="CUST11670"/>
    <s v="Customer 1670"/>
    <n v="30"/>
    <s v="Returning"/>
    <s v="P4002"/>
    <s v="Moisturizer"/>
    <x v="4"/>
    <s v="BeautyCare"/>
    <n v="2"/>
    <n v="650"/>
    <n v="20"/>
    <n v="1300"/>
    <n v="260"/>
    <n v="1040"/>
    <n v="742.67"/>
    <n v="297.33"/>
    <x v="2"/>
    <s v="Patna"/>
    <s v="Bihar"/>
    <s v="India"/>
    <s v="Debit Card"/>
    <x v="0"/>
    <s v="Standard"/>
    <x v="0"/>
    <s v="No"/>
    <s v="No"/>
  </r>
  <r>
    <x v="7570"/>
    <x v="611"/>
    <s v="CUST10801"/>
    <s v="Customer 801"/>
    <n v="19"/>
    <s v="New"/>
    <s v="P1005"/>
    <s v="Tablet"/>
    <x v="0"/>
    <s v="RetailHub"/>
    <n v="2"/>
    <n v="18000"/>
    <n v="25"/>
    <n v="36000"/>
    <n v="9000"/>
    <n v="27000"/>
    <n v="19981.39"/>
    <n v="7018.61"/>
    <x v="1"/>
    <s v="Chennai"/>
    <s v="Tamil Nadu"/>
    <s v="India"/>
    <s v="Net Banking"/>
    <x v="0"/>
    <s v="Standard"/>
    <x v="0"/>
    <s v="No"/>
    <s v="No"/>
  </r>
  <r>
    <x v="7571"/>
    <x v="611"/>
    <s v="CUST10523"/>
    <s v="Customer 523"/>
    <n v="60"/>
    <s v="New"/>
    <s v="P2001"/>
    <s v="Running Shoes"/>
    <x v="3"/>
    <s v="FashionMart"/>
    <n v="1"/>
    <n v="3200"/>
    <n v="0"/>
    <n v="3200"/>
    <n v="0"/>
    <n v="3200"/>
    <n v="2049.14"/>
    <n v="1150.8599999999999"/>
    <x v="0"/>
    <s v="Jaipur"/>
    <s v="Rajasthan"/>
    <s v="India"/>
    <s v="Credit Card"/>
    <x v="2"/>
    <s v="Same Day"/>
    <x v="0"/>
    <s v="No"/>
    <s v="No"/>
  </r>
  <r>
    <x v="7572"/>
    <x v="611"/>
    <s v="CUST10470"/>
    <s v="Customer 470"/>
    <n v="36"/>
    <s v="Loyal"/>
    <s v="P2002"/>
    <s v="Jeans"/>
    <x v="3"/>
    <s v="FashionMart"/>
    <n v="3"/>
    <n v="2200"/>
    <n v="15"/>
    <n v="6600"/>
    <n v="990"/>
    <n v="5610"/>
    <n v="3194.58"/>
    <n v="2415.42"/>
    <x v="1"/>
    <s v="Jaipur"/>
    <s v="Rajasthan"/>
    <s v="India"/>
    <s v="Cash on Delivery"/>
    <x v="2"/>
    <s v="Standard"/>
    <x v="0"/>
    <s v="Yes"/>
    <s v="No"/>
  </r>
  <r>
    <x v="7573"/>
    <x v="611"/>
    <s v="CUST10727"/>
    <s v="Customer 727"/>
    <n v="45"/>
    <s v="Returning"/>
    <s v="P1002"/>
    <s v="Smartphone"/>
    <x v="0"/>
    <s v="Global Traders"/>
    <n v="1"/>
    <n v="28000"/>
    <n v="0"/>
    <n v="28000"/>
    <n v="0"/>
    <n v="28000"/>
    <n v="16427.47"/>
    <n v="11572.53"/>
    <x v="0"/>
    <s v="Patna"/>
    <s v="Bihar"/>
    <s v="India"/>
    <s v="UPI"/>
    <x v="2"/>
    <s v="Express"/>
    <x v="3"/>
    <s v="No"/>
    <s v="No"/>
  </r>
  <r>
    <x v="7574"/>
    <x v="611"/>
    <s v="CUST10294"/>
    <s v="Customer 294"/>
    <n v="26"/>
    <s v="Loyal"/>
    <s v="P5005"/>
    <s v="Desk Organizer"/>
    <x v="1"/>
    <s v="Stationery Hub"/>
    <n v="1"/>
    <n v="600"/>
    <n v="25"/>
    <n v="600"/>
    <n v="150"/>
    <n v="450"/>
    <n v="289.14"/>
    <n v="160.86000000000001"/>
    <x v="0"/>
    <s v="Kolkata"/>
    <s v="West Bengal"/>
    <s v="India"/>
    <s v="Cash on Delivery"/>
    <x v="2"/>
    <s v="Standard"/>
    <x v="0"/>
    <s v="No"/>
    <s v="Yes"/>
  </r>
  <r>
    <x v="7575"/>
    <x v="611"/>
    <s v="CUST10239"/>
    <s v="Customer 239"/>
    <n v="54"/>
    <s v="New"/>
    <s v="P1008"/>
    <s v="Monitor"/>
    <x v="0"/>
    <s v="Global Traders"/>
    <n v="2"/>
    <n v="14500"/>
    <n v="0"/>
    <n v="29000"/>
    <n v="0"/>
    <n v="29000"/>
    <n v="22314.27"/>
    <n v="6685.73"/>
    <x v="2"/>
    <s v="Bhubaneswar"/>
    <s v="Odisha"/>
    <s v="India"/>
    <s v="Cash on Delivery"/>
    <x v="2"/>
    <s v="Express"/>
    <x v="2"/>
    <s v="No"/>
    <s v="Yes"/>
  </r>
  <r>
    <x v="7576"/>
    <x v="612"/>
    <s v="CUST10850"/>
    <s v="Customer 850"/>
    <n v="49"/>
    <s v="New"/>
    <s v="P3004"/>
    <s v="Cookware Set"/>
    <x v="2"/>
    <s v="HomeNeeds"/>
    <n v="1"/>
    <n v="3500"/>
    <n v="15"/>
    <n v="3500"/>
    <n v="525"/>
    <n v="2975"/>
    <n v="1980.4"/>
    <n v="994.6"/>
    <x v="1"/>
    <s v="Bhopal"/>
    <s v="Madhya Pradesh"/>
    <s v="India"/>
    <s v="Wallet"/>
    <x v="0"/>
    <s v="Standard"/>
    <x v="4"/>
    <s v="No"/>
    <s v="No"/>
  </r>
  <r>
    <x v="7577"/>
    <x v="612"/>
    <s v="CUST11809"/>
    <s v="Customer 1809"/>
    <n v="47"/>
    <s v="Returning"/>
    <s v="P2007"/>
    <s v="Saree"/>
    <x v="3"/>
    <s v="FashionMart"/>
    <n v="3"/>
    <n v="2600"/>
    <n v="5"/>
    <n v="7800"/>
    <n v="390"/>
    <n v="7410"/>
    <n v="5923.33"/>
    <n v="1486.67"/>
    <x v="2"/>
    <s v="Bhubaneswar"/>
    <s v="Odisha"/>
    <s v="India"/>
    <s v="Net Banking"/>
    <x v="1"/>
    <s v="Same Day"/>
    <x v="0"/>
    <s v="No"/>
    <s v="No"/>
  </r>
  <r>
    <x v="7578"/>
    <x v="612"/>
    <s v="CUST10279"/>
    <s v="Customer 279"/>
    <n v="50"/>
    <s v="New"/>
    <s v="P3007"/>
    <s v="Vacuum Cleaner"/>
    <x v="2"/>
    <s v="Global Traders"/>
    <n v="2"/>
    <n v="8500"/>
    <n v="30"/>
    <n v="17000"/>
    <n v="5100"/>
    <n v="11900"/>
    <n v="8046.64"/>
    <n v="3853.36"/>
    <x v="1"/>
    <s v="Bhubaneswar"/>
    <s v="Odisha"/>
    <s v="India"/>
    <s v="Wallet"/>
    <x v="2"/>
    <s v="Standard"/>
    <x v="0"/>
    <s v="No"/>
    <s v="No"/>
  </r>
  <r>
    <x v="7579"/>
    <x v="612"/>
    <s v="CUST10885"/>
    <s v="Customer 885"/>
    <n v="22"/>
    <s v="New"/>
    <s v="P4002"/>
    <s v="Moisturizer"/>
    <x v="4"/>
    <s v="BeautyCare"/>
    <n v="5"/>
    <n v="650"/>
    <n v="0"/>
    <n v="3250"/>
    <n v="0"/>
    <n v="3250"/>
    <n v="2019.09"/>
    <n v="1230.9100000000001"/>
    <x v="0"/>
    <s v="Mumbai"/>
    <s v="Maharashtra"/>
    <s v="India"/>
    <s v="Credit Card"/>
    <x v="1"/>
    <s v="Standard"/>
    <x v="0"/>
    <s v="No"/>
    <s v="No"/>
  </r>
  <r>
    <x v="7580"/>
    <x v="612"/>
    <s v="CUST11558"/>
    <s v="Customer 1558"/>
    <n v="38"/>
    <s v="Loyal"/>
    <s v="P2004"/>
    <s v="Jacket"/>
    <x v="3"/>
    <s v="Global Traders"/>
    <n v="2"/>
    <n v="3500"/>
    <n v="0"/>
    <n v="7000"/>
    <n v="0"/>
    <n v="7000"/>
    <n v="3911.85"/>
    <n v="3088.15"/>
    <x v="1"/>
    <s v="Visakhapatnam"/>
    <s v="Andhra Pradesh"/>
    <s v="India"/>
    <s v="Credit Card"/>
    <x v="1"/>
    <s v="Standard"/>
    <x v="0"/>
    <s v="No"/>
    <s v="No"/>
  </r>
  <r>
    <x v="7581"/>
    <x v="612"/>
    <s v="CUST11503"/>
    <s v="Customer 1503"/>
    <n v="30"/>
    <s v="Returning"/>
    <s v="P1008"/>
    <s v="Monitor"/>
    <x v="0"/>
    <s v="Global Traders"/>
    <n v="2"/>
    <n v="14500"/>
    <n v="10"/>
    <n v="29000"/>
    <n v="2900"/>
    <n v="26100"/>
    <n v="21044.560000000001"/>
    <n v="5055.4399999999996"/>
    <x v="1"/>
    <s v="Bengaluru"/>
    <s v="Karnataka"/>
    <s v="India"/>
    <s v="Net Banking"/>
    <x v="0"/>
    <s v="Express"/>
    <x v="0"/>
    <s v="No"/>
    <s v="No"/>
  </r>
  <r>
    <x v="7582"/>
    <x v="612"/>
    <s v="CUST11982"/>
    <s v="Customer 1982"/>
    <n v="24"/>
    <s v="New"/>
    <s v="P1008"/>
    <s v="Monitor"/>
    <x v="0"/>
    <s v="Global Traders"/>
    <n v="3"/>
    <n v="14500"/>
    <n v="10"/>
    <n v="43500"/>
    <n v="4350"/>
    <n v="39150"/>
    <n v="30127.96"/>
    <n v="9022.0400000000009"/>
    <x v="1"/>
    <s v="Nagpur"/>
    <s v="Maharashtra"/>
    <s v="India"/>
    <s v="Debit Card"/>
    <x v="0"/>
    <s v="Express"/>
    <x v="0"/>
    <s v="No"/>
    <s v="No"/>
  </r>
  <r>
    <x v="7583"/>
    <x v="612"/>
    <s v="CUST11147"/>
    <s v="Customer 1147"/>
    <n v="20"/>
    <s v="Loyal"/>
    <s v="P1008"/>
    <s v="Monitor"/>
    <x v="0"/>
    <s v="Global Traders"/>
    <n v="3"/>
    <n v="14500"/>
    <n v="5"/>
    <n v="43500"/>
    <n v="2175"/>
    <n v="41325"/>
    <n v="28985.27"/>
    <n v="12339.73"/>
    <x v="1"/>
    <s v="Bhopal"/>
    <s v="Madhya Pradesh"/>
    <s v="India"/>
    <s v="Credit Card"/>
    <x v="0"/>
    <s v="Express"/>
    <x v="0"/>
    <s v="No"/>
    <s v="No"/>
  </r>
  <r>
    <x v="7584"/>
    <x v="612"/>
    <s v="CUST10559"/>
    <s v="Customer 559"/>
    <n v="22"/>
    <s v="Returning"/>
    <s v="P1001"/>
    <s v="Laptop"/>
    <x v="0"/>
    <s v="TechSource India"/>
    <n v="1"/>
    <n v="55000"/>
    <n v="15"/>
    <n v="55000"/>
    <n v="8250"/>
    <n v="46750"/>
    <n v="33971.300000000003"/>
    <n v="12778.7"/>
    <x v="1"/>
    <s v="Guwahati"/>
    <s v="Assam"/>
    <s v="India"/>
    <s v="Wallet"/>
    <x v="2"/>
    <s v="Standard"/>
    <x v="0"/>
    <s v="No"/>
    <s v="Yes"/>
  </r>
  <r>
    <x v="7585"/>
    <x v="612"/>
    <s v="CUST10332"/>
    <s v="Customer 332"/>
    <n v="38"/>
    <s v="Returning"/>
    <s v="P5004"/>
    <s v="Pen Set"/>
    <x v="1"/>
    <s v="Stationery Hub"/>
    <n v="2"/>
    <n v="250"/>
    <n v="10"/>
    <n v="500"/>
    <n v="50"/>
    <n v="450"/>
    <n v="281.87"/>
    <n v="168.13"/>
    <x v="1"/>
    <s v="Bhopal"/>
    <s v="Madhya Pradesh"/>
    <s v="India"/>
    <s v="Net Banking"/>
    <x v="2"/>
    <s v="Express"/>
    <x v="0"/>
    <s v="No"/>
    <s v="No"/>
  </r>
  <r>
    <x v="7586"/>
    <x v="612"/>
    <s v="CUST11669"/>
    <s v="Customer 1669"/>
    <n v="28"/>
    <s v="New"/>
    <s v="P2006"/>
    <s v="Womens Kurti"/>
    <x v="3"/>
    <s v="FashionMart"/>
    <n v="2"/>
    <n v="1400"/>
    <n v="10"/>
    <n v="2800"/>
    <n v="280"/>
    <n v="2520"/>
    <n v="1952.96"/>
    <n v="567.04"/>
    <x v="0"/>
    <s v="Jaipur"/>
    <s v="Rajasthan"/>
    <s v="India"/>
    <s v="Net Banking"/>
    <x v="2"/>
    <s v="Standard"/>
    <x v="0"/>
    <s v="No"/>
    <s v="No"/>
  </r>
  <r>
    <x v="7587"/>
    <x v="612"/>
    <s v="CUST11671"/>
    <s v="Customer 1671"/>
    <n v="59"/>
    <s v="Returning"/>
    <s v="P2005"/>
    <s v="Backpack"/>
    <x v="3"/>
    <s v="Metro Supplies"/>
    <n v="2"/>
    <n v="1800"/>
    <n v="0"/>
    <n v="3600"/>
    <n v="0"/>
    <n v="3600"/>
    <n v="2694.79"/>
    <n v="905.21"/>
    <x v="2"/>
    <s v="Jaipur"/>
    <s v="Rajasthan"/>
    <s v="India"/>
    <s v="UPI"/>
    <x v="2"/>
    <s v="Express"/>
    <x v="3"/>
    <s v="No"/>
    <s v="No"/>
  </r>
  <r>
    <x v="7588"/>
    <x v="613"/>
    <s v="CUST10450"/>
    <s v="Customer 450"/>
    <n v="31"/>
    <s v="Loyal"/>
    <s v="P2003"/>
    <s v="T-Shirt"/>
    <x v="3"/>
    <s v="RetailHub"/>
    <n v="3"/>
    <n v="900"/>
    <n v="25"/>
    <n v="2700"/>
    <n v="675"/>
    <n v="2025"/>
    <n v="1479.76"/>
    <n v="545.24"/>
    <x v="0"/>
    <s v="Bhopal"/>
    <s v="Madhya Pradesh"/>
    <s v="India"/>
    <s v="Cash on Delivery"/>
    <x v="0"/>
    <s v="Standard"/>
    <x v="0"/>
    <s v="No"/>
    <s v="No"/>
  </r>
  <r>
    <x v="7589"/>
    <x v="613"/>
    <s v="CUST10377"/>
    <s v="Customer 377"/>
    <n v="34"/>
    <s v="Returning"/>
    <s v="P3007"/>
    <s v="Vacuum Cleaner"/>
    <x v="2"/>
    <s v="Global Traders"/>
    <n v="3"/>
    <n v="8500"/>
    <n v="20"/>
    <n v="25500"/>
    <n v="5100"/>
    <n v="20400"/>
    <n v="11328.01"/>
    <n v="9071.99"/>
    <x v="2"/>
    <s v="Coimbatore"/>
    <s v="Tamil Nadu"/>
    <s v="India"/>
    <s v="Debit Card"/>
    <x v="1"/>
    <s v="Standard"/>
    <x v="3"/>
    <s v="No"/>
    <s v="No"/>
  </r>
  <r>
    <x v="7590"/>
    <x v="613"/>
    <s v="CUST12155"/>
    <s v="Customer 2155"/>
    <n v="20"/>
    <s v="New"/>
    <s v="P1007"/>
    <s v="Mouse"/>
    <x v="0"/>
    <s v="RetailHub"/>
    <n v="1"/>
    <n v="900"/>
    <n v="5"/>
    <n v="900"/>
    <n v="45"/>
    <n v="855"/>
    <n v="666.63"/>
    <n v="188.37"/>
    <x v="2"/>
    <s v="Bengaluru"/>
    <s v="Karnataka"/>
    <s v="India"/>
    <s v="Wallet"/>
    <x v="0"/>
    <s v="Standard"/>
    <x v="4"/>
    <s v="No"/>
    <s v="No"/>
  </r>
  <r>
    <x v="7591"/>
    <x v="613"/>
    <s v="CUST11096"/>
    <s v="Customer 1096"/>
    <n v="24"/>
    <s v="Returning"/>
    <s v="P1009"/>
    <s v="Power Bank"/>
    <x v="0"/>
    <s v="Prime Distributors"/>
    <n v="3"/>
    <n v="1600"/>
    <n v="20"/>
    <n v="4800"/>
    <n v="960"/>
    <n v="3840"/>
    <n v="3029.22"/>
    <n v="810.78"/>
    <x v="1"/>
    <s v="Kolkata"/>
    <s v="West Bengal"/>
    <s v="India"/>
    <s v="Debit Card"/>
    <x v="2"/>
    <s v="Standard"/>
    <x v="3"/>
    <s v="No"/>
    <s v="No"/>
  </r>
  <r>
    <x v="7592"/>
    <x v="613"/>
    <s v="CUST11930"/>
    <s v="Customer 1930"/>
    <n v="46"/>
    <s v="Loyal"/>
    <s v="P4001"/>
    <s v="Face Wash"/>
    <x v="4"/>
    <s v="BeautyCare"/>
    <n v="6"/>
    <n v="450"/>
    <n v="5"/>
    <n v="2700"/>
    <n v="135"/>
    <n v="2565"/>
    <n v="1887.09"/>
    <n v="677.91"/>
    <x v="0"/>
    <s v="Mumbai"/>
    <s v="Maharashtra"/>
    <s v="India"/>
    <s v="Wallet"/>
    <x v="1"/>
    <s v="Standard"/>
    <x v="0"/>
    <s v="No"/>
    <s v="No"/>
  </r>
  <r>
    <x v="7593"/>
    <x v="613"/>
    <s v="CUST10769"/>
    <s v="Customer 769"/>
    <n v="51"/>
    <s v="New"/>
    <s v="P3002"/>
    <s v="Air Fryer"/>
    <x v="2"/>
    <s v="HomeNeeds"/>
    <n v="2"/>
    <n v="6500"/>
    <n v="25"/>
    <n v="13000"/>
    <n v="3250"/>
    <n v="9750"/>
    <n v="7178.94"/>
    <n v="2571.06"/>
    <x v="1"/>
    <s v="Patna"/>
    <s v="Bihar"/>
    <s v="India"/>
    <s v="Debit Card"/>
    <x v="1"/>
    <s v="Standard"/>
    <x v="0"/>
    <s v="Yes"/>
    <s v="No"/>
  </r>
  <r>
    <x v="7594"/>
    <x v="613"/>
    <s v="CUST10328"/>
    <s v="Customer 328"/>
    <n v="25"/>
    <s v="New"/>
    <s v="P4006"/>
    <s v="Lipstick"/>
    <x v="4"/>
    <s v="BeautyCare"/>
    <n v="2"/>
    <n v="850"/>
    <n v="20"/>
    <n v="1700"/>
    <n v="340"/>
    <n v="1360"/>
    <n v="912.13"/>
    <n v="447.87"/>
    <x v="1"/>
    <s v="Bengaluru"/>
    <s v="Karnataka"/>
    <s v="India"/>
    <s v="Net Banking"/>
    <x v="1"/>
    <s v="Express"/>
    <x v="0"/>
    <s v="Yes"/>
    <s v="No"/>
  </r>
  <r>
    <x v="7595"/>
    <x v="613"/>
    <s v="CUST11352"/>
    <s v="Customer 1352"/>
    <n v="54"/>
    <s v="New"/>
    <s v="P4002"/>
    <s v="Moisturizer"/>
    <x v="4"/>
    <s v="BeautyCare"/>
    <n v="1"/>
    <n v="650"/>
    <n v="0"/>
    <n v="650"/>
    <n v="0"/>
    <n v="650"/>
    <n v="447.31"/>
    <n v="202.69"/>
    <x v="2"/>
    <s v="Visakhapatnam"/>
    <s v="Andhra Pradesh"/>
    <s v="India"/>
    <s v="Cash on Delivery"/>
    <x v="0"/>
    <s v="Standard"/>
    <x v="0"/>
    <s v="No"/>
    <s v="No"/>
  </r>
  <r>
    <x v="7596"/>
    <x v="613"/>
    <s v="CUST10200"/>
    <s v="Customer 200"/>
    <n v="42"/>
    <s v="Loyal"/>
    <s v="P4002"/>
    <s v="Moisturizer"/>
    <x v="4"/>
    <s v="BeautyCare"/>
    <n v="1"/>
    <n v="650"/>
    <n v="15"/>
    <n v="650"/>
    <n v="97.5"/>
    <n v="552.5"/>
    <n v="417.46"/>
    <n v="135.04"/>
    <x v="1"/>
    <s v="Jaipur"/>
    <s v="Rajasthan"/>
    <s v="India"/>
    <s v="UPI"/>
    <x v="2"/>
    <s v="Express"/>
    <x v="0"/>
    <s v="No"/>
    <s v="No"/>
  </r>
  <r>
    <x v="7597"/>
    <x v="613"/>
    <s v="CUST10605"/>
    <s v="Customer 605"/>
    <n v="19"/>
    <s v="New"/>
    <s v="P3006"/>
    <s v="Water Bottle"/>
    <x v="2"/>
    <s v="Metro Supplies"/>
    <n v="2"/>
    <n v="700"/>
    <n v="10"/>
    <n v="1400"/>
    <n v="140"/>
    <n v="1260"/>
    <n v="960.41"/>
    <n v="299.58999999999997"/>
    <x v="1"/>
    <s v="Hyderabad"/>
    <s v="Telangana"/>
    <s v="India"/>
    <s v="Cash on Delivery"/>
    <x v="2"/>
    <s v="Standard"/>
    <x v="0"/>
    <s v="No"/>
    <s v="No"/>
  </r>
  <r>
    <x v="7598"/>
    <x v="613"/>
    <s v="CUST10298"/>
    <s v="Customer 298"/>
    <n v="31"/>
    <s v="Loyal"/>
    <s v="P2003"/>
    <s v="T-Shirt"/>
    <x v="3"/>
    <s v="RetailHub"/>
    <n v="1"/>
    <n v="900"/>
    <n v="10"/>
    <n v="900"/>
    <n v="90"/>
    <n v="810"/>
    <n v="638.46"/>
    <n v="171.54"/>
    <x v="0"/>
    <s v="Jaipur"/>
    <s v="Rajasthan"/>
    <s v="India"/>
    <s v="Net Banking"/>
    <x v="0"/>
    <s v="Standard"/>
    <x v="0"/>
    <s v="No"/>
    <s v="No"/>
  </r>
  <r>
    <x v="7599"/>
    <x v="613"/>
    <s v="CUST10865"/>
    <s v="Customer 865"/>
    <n v="54"/>
    <s v="Returning"/>
    <s v="P2003"/>
    <s v="T-Shirt"/>
    <x v="3"/>
    <s v="RetailHub"/>
    <n v="2"/>
    <n v="900"/>
    <n v="20"/>
    <n v="1800"/>
    <n v="360"/>
    <n v="1440"/>
    <n v="1128.25"/>
    <n v="311.75"/>
    <x v="1"/>
    <s v="Ahmedabad"/>
    <s v="Gujarat"/>
    <s v="India"/>
    <s v="Credit Card"/>
    <x v="2"/>
    <s v="Standard"/>
    <x v="2"/>
    <s v="No"/>
    <s v="No"/>
  </r>
  <r>
    <x v="7600"/>
    <x v="613"/>
    <s v="CUST10558"/>
    <s v="Customer 558"/>
    <n v="32"/>
    <s v="Returning"/>
    <s v="P3006"/>
    <s v="Water Bottle"/>
    <x v="2"/>
    <s v="Metro Supplies"/>
    <n v="1"/>
    <n v="700"/>
    <n v="15"/>
    <n v="700"/>
    <n v="105"/>
    <n v="595"/>
    <n v="383.48"/>
    <n v="211.52"/>
    <x v="1"/>
    <s v="Bengaluru"/>
    <s v="Karnataka"/>
    <s v="India"/>
    <s v="Debit Card"/>
    <x v="0"/>
    <s v="Standard"/>
    <x v="0"/>
    <s v="No"/>
    <s v="No"/>
  </r>
  <r>
    <x v="7601"/>
    <x v="613"/>
    <s v="CUST11438"/>
    <s v="Customer 1438"/>
    <n v="37"/>
    <s v="Returning"/>
    <s v="P3003"/>
    <s v="Mixer Grinder"/>
    <x v="2"/>
    <s v="Prime Distributors"/>
    <n v="2"/>
    <n v="4800"/>
    <n v="20"/>
    <n v="9600"/>
    <n v="1920"/>
    <n v="7680"/>
    <n v="4900.57"/>
    <n v="2779.43"/>
    <x v="2"/>
    <s v="Lucknow"/>
    <s v="Uttar Pradesh"/>
    <s v="India"/>
    <s v="Credit Card"/>
    <x v="2"/>
    <s v="Standard"/>
    <x v="1"/>
    <s v="No"/>
    <s v="No"/>
  </r>
  <r>
    <x v="7602"/>
    <x v="613"/>
    <s v="CUST10255"/>
    <s v="Customer 255"/>
    <n v="36"/>
    <s v="Loyal"/>
    <s v="P4001"/>
    <s v="Face Wash"/>
    <x v="4"/>
    <s v="BeautyCare"/>
    <n v="3"/>
    <n v="450"/>
    <n v="20"/>
    <n v="1350"/>
    <n v="270"/>
    <n v="1080"/>
    <n v="669.23"/>
    <n v="410.77"/>
    <x v="1"/>
    <s v="Guwahati"/>
    <s v="Assam"/>
    <s v="India"/>
    <s v="Credit Card"/>
    <x v="1"/>
    <s v="Standard"/>
    <x v="0"/>
    <s v="No"/>
    <s v="No"/>
  </r>
  <r>
    <x v="7603"/>
    <x v="613"/>
    <s v="CUST11676"/>
    <s v="Customer 1676"/>
    <n v="28"/>
    <s v="New"/>
    <s v="P4006"/>
    <s v="Lipstick"/>
    <x v="4"/>
    <s v="BeautyCare"/>
    <n v="1"/>
    <n v="850"/>
    <n v="25"/>
    <n v="850"/>
    <n v="212.5"/>
    <n v="637.5"/>
    <n v="401.57"/>
    <n v="235.93"/>
    <x v="0"/>
    <s v="Delhi"/>
    <s v="Delhi"/>
    <s v="India"/>
    <s v="Debit Card"/>
    <x v="1"/>
    <s v="Standard"/>
    <x v="4"/>
    <s v="No"/>
    <s v="No"/>
  </r>
  <r>
    <x v="7604"/>
    <x v="614"/>
    <s v="CUST11247"/>
    <s v="Customer 1247"/>
    <n v="41"/>
    <s v="New"/>
    <s v="P5001"/>
    <s v="Notebook Set"/>
    <x v="1"/>
    <s v="Stationery Hub"/>
    <n v="2"/>
    <n v="500"/>
    <n v="30"/>
    <n v="1000"/>
    <n v="300"/>
    <n v="700"/>
    <n v="569.07000000000005"/>
    <n v="130.93"/>
    <x v="0"/>
    <s v="Bhopal"/>
    <s v="Madhya Pradesh"/>
    <s v="India"/>
    <s v="Cash on Delivery"/>
    <x v="1"/>
    <s v="Standard"/>
    <x v="3"/>
    <s v="No"/>
    <s v="No"/>
  </r>
  <r>
    <x v="7605"/>
    <x v="614"/>
    <s v="CUST10035"/>
    <s v="Customer 35"/>
    <n v="24"/>
    <s v="Returning"/>
    <s v="P2008"/>
    <s v="Formal Shirt"/>
    <x v="3"/>
    <s v="Global Traders"/>
    <n v="1"/>
    <n v="1700"/>
    <n v="10"/>
    <n v="1700"/>
    <n v="170"/>
    <n v="1530"/>
    <n v="1010.52"/>
    <n v="519.48"/>
    <x v="0"/>
    <s v="Kolkata"/>
    <s v="West Bengal"/>
    <s v="India"/>
    <s v="Credit Card"/>
    <x v="2"/>
    <s v="Standard"/>
    <x v="0"/>
    <s v="No"/>
    <s v="No"/>
  </r>
  <r>
    <x v="7606"/>
    <x v="614"/>
    <s v="CUST11202"/>
    <s v="Customer 1202"/>
    <n v="45"/>
    <s v="New"/>
    <s v="P3004"/>
    <s v="Cookware Set"/>
    <x v="2"/>
    <s v="HomeNeeds"/>
    <n v="1"/>
    <n v="3500"/>
    <n v="0"/>
    <n v="3500"/>
    <n v="0"/>
    <n v="3500"/>
    <n v="2560.79"/>
    <n v="939.21"/>
    <x v="1"/>
    <s v="Chennai"/>
    <s v="Tamil Nadu"/>
    <s v="India"/>
    <s v="Wallet"/>
    <x v="2"/>
    <s v="Standard"/>
    <x v="0"/>
    <s v="Yes"/>
    <s v="No"/>
  </r>
  <r>
    <x v="7607"/>
    <x v="614"/>
    <s v="CUST12110"/>
    <s v="Customer 2110"/>
    <n v="45"/>
    <s v="Returning"/>
    <s v="P2008"/>
    <s v="Formal Shirt"/>
    <x v="3"/>
    <s v="Global Traders"/>
    <n v="2"/>
    <n v="1700"/>
    <n v="25"/>
    <n v="3400"/>
    <n v="850"/>
    <n v="2550"/>
    <n v="1429.31"/>
    <n v="1120.69"/>
    <x v="1"/>
    <s v="Surat"/>
    <s v="Gujarat"/>
    <s v="India"/>
    <s v="Net Banking"/>
    <x v="2"/>
    <s v="Standard"/>
    <x v="3"/>
    <s v="No"/>
    <s v="No"/>
  </r>
  <r>
    <x v="7608"/>
    <x v="614"/>
    <s v="CUST11695"/>
    <s v="Customer 1695"/>
    <n v="40"/>
    <s v="New"/>
    <s v="P1005"/>
    <s v="Tablet"/>
    <x v="0"/>
    <s v="RetailHub"/>
    <n v="2"/>
    <n v="18000"/>
    <n v="15"/>
    <n v="36000"/>
    <n v="5400"/>
    <n v="30600"/>
    <n v="24541.05"/>
    <n v="6058.95"/>
    <x v="1"/>
    <s v="Guwahati"/>
    <s v="Assam"/>
    <s v="India"/>
    <s v="Wallet"/>
    <x v="0"/>
    <s v="Standard"/>
    <x v="3"/>
    <s v="No"/>
    <s v="No"/>
  </r>
  <r>
    <x v="7609"/>
    <x v="614"/>
    <s v="CUST11018"/>
    <s v="Customer 1018"/>
    <n v="51"/>
    <s v="Returning"/>
    <s v="P3007"/>
    <s v="Vacuum Cleaner"/>
    <x v="2"/>
    <s v="Global Traders"/>
    <n v="1"/>
    <n v="8500"/>
    <n v="10"/>
    <n v="8500"/>
    <n v="850"/>
    <n v="7650"/>
    <n v="4211.38"/>
    <n v="3438.62"/>
    <x v="1"/>
    <s v="Surat"/>
    <s v="Gujarat"/>
    <s v="India"/>
    <s v="Net Banking"/>
    <x v="2"/>
    <s v="Express"/>
    <x v="3"/>
    <s v="No"/>
    <s v="No"/>
  </r>
  <r>
    <x v="7610"/>
    <x v="614"/>
    <s v="CUST10215"/>
    <s v="Customer 215"/>
    <n v="20"/>
    <s v="Returning"/>
    <s v="P4004"/>
    <s v="Shampoo"/>
    <x v="4"/>
    <s v="BeautyCare"/>
    <n v="2"/>
    <n v="550"/>
    <n v="5"/>
    <n v="1100"/>
    <n v="55"/>
    <n v="1045"/>
    <n v="768.89"/>
    <n v="276.11"/>
    <x v="0"/>
    <s v="Visakhapatnam"/>
    <s v="Andhra Pradesh"/>
    <s v="India"/>
    <s v="UPI"/>
    <x v="0"/>
    <s v="Standard"/>
    <x v="0"/>
    <s v="No"/>
    <s v="No"/>
  </r>
  <r>
    <x v="7611"/>
    <x v="614"/>
    <s v="CUST11957"/>
    <s v="Customer 1957"/>
    <n v="23"/>
    <s v="Returning"/>
    <s v="P1001"/>
    <s v="Laptop"/>
    <x v="0"/>
    <s v="TechSource India"/>
    <n v="1"/>
    <n v="55000"/>
    <n v="0"/>
    <n v="55000"/>
    <n v="0"/>
    <n v="55000"/>
    <n v="44441.34"/>
    <n v="10558.66"/>
    <x v="1"/>
    <s v="Chandigarh"/>
    <s v="Chandigarh"/>
    <s v="India"/>
    <s v="Credit Card"/>
    <x v="1"/>
    <s v="Standard"/>
    <x v="4"/>
    <s v="No"/>
    <s v="No"/>
  </r>
  <r>
    <x v="7612"/>
    <x v="614"/>
    <s v="CUST10757"/>
    <s v="Customer 757"/>
    <n v="20"/>
    <s v="Loyal"/>
    <s v="P3002"/>
    <s v="Air Fryer"/>
    <x v="2"/>
    <s v="HomeNeeds"/>
    <n v="1"/>
    <n v="6500"/>
    <n v="15"/>
    <n v="6500"/>
    <n v="975"/>
    <n v="5525"/>
    <n v="4423.58"/>
    <n v="1101.42"/>
    <x v="0"/>
    <s v="Kolkata"/>
    <s v="West Bengal"/>
    <s v="India"/>
    <s v="Wallet"/>
    <x v="2"/>
    <s v="Standard"/>
    <x v="0"/>
    <s v="No"/>
    <s v="No"/>
  </r>
  <r>
    <x v="7613"/>
    <x v="614"/>
    <s v="CUST12226"/>
    <s v="Customer 2226"/>
    <n v="30"/>
    <s v="New"/>
    <s v="P4006"/>
    <s v="Lipstick"/>
    <x v="4"/>
    <s v="BeautyCare"/>
    <n v="2"/>
    <n v="850"/>
    <n v="10"/>
    <n v="1700"/>
    <n v="170"/>
    <n v="1530"/>
    <n v="1223.1600000000001"/>
    <n v="306.83999999999997"/>
    <x v="0"/>
    <s v="Visakhapatnam"/>
    <s v="Andhra Pradesh"/>
    <s v="India"/>
    <s v="Net Banking"/>
    <x v="0"/>
    <s v="Standard"/>
    <x v="0"/>
    <s v="No"/>
    <s v="No"/>
  </r>
  <r>
    <x v="7614"/>
    <x v="614"/>
    <s v="CUST10960"/>
    <s v="Customer 960"/>
    <n v="59"/>
    <s v="New"/>
    <s v="P1002"/>
    <s v="Smartphone"/>
    <x v="0"/>
    <s v="Global Traders"/>
    <n v="2"/>
    <n v="28000"/>
    <n v="10"/>
    <n v="56000"/>
    <n v="5600"/>
    <n v="50400"/>
    <n v="37045.18"/>
    <n v="13354.82"/>
    <x v="1"/>
    <s v="Kolkata"/>
    <s v="West Bengal"/>
    <s v="India"/>
    <s v="Debit Card"/>
    <x v="1"/>
    <s v="Standard"/>
    <x v="0"/>
    <s v="No"/>
    <s v="Yes"/>
  </r>
  <r>
    <x v="7615"/>
    <x v="614"/>
    <s v="CUST12188"/>
    <s v="Customer 2188"/>
    <n v="43"/>
    <s v="Returning"/>
    <s v="P4003"/>
    <s v="Sunscreen"/>
    <x v="4"/>
    <s v="BeautyCare"/>
    <n v="2"/>
    <n v="700"/>
    <n v="25"/>
    <n v="1400"/>
    <n v="350"/>
    <n v="1050"/>
    <n v="591.73"/>
    <n v="458.27"/>
    <x v="1"/>
    <s v="Jaipur"/>
    <s v="Rajasthan"/>
    <s v="India"/>
    <s v="Net Banking"/>
    <x v="2"/>
    <s v="Express"/>
    <x v="1"/>
    <s v="No"/>
    <s v="No"/>
  </r>
  <r>
    <x v="7616"/>
    <x v="614"/>
    <s v="CUST12150"/>
    <s v="Customer 2150"/>
    <n v="39"/>
    <s v="Returning"/>
    <s v="P2006"/>
    <s v="Womens Kurti"/>
    <x v="3"/>
    <s v="FashionMart"/>
    <n v="2"/>
    <n v="1400"/>
    <n v="0"/>
    <n v="2800"/>
    <n v="0"/>
    <n v="2800"/>
    <n v="2097.5500000000002"/>
    <n v="702.45"/>
    <x v="1"/>
    <s v="Mumbai"/>
    <s v="Maharashtra"/>
    <s v="India"/>
    <s v="Debit Card"/>
    <x v="2"/>
    <s v="Same Day"/>
    <x v="0"/>
    <s v="No"/>
    <s v="No"/>
  </r>
  <r>
    <x v="7617"/>
    <x v="614"/>
    <s v="CUST11173"/>
    <s v="Customer 1173"/>
    <n v="40"/>
    <s v="Returning"/>
    <s v="P2006"/>
    <s v="Womens Kurti"/>
    <x v="3"/>
    <s v="FashionMart"/>
    <n v="1"/>
    <n v="1400"/>
    <n v="0"/>
    <n v="1400"/>
    <n v="0"/>
    <n v="1400"/>
    <n v="858.45"/>
    <n v="541.54999999999995"/>
    <x v="1"/>
    <s v="Visakhapatnam"/>
    <s v="Andhra Pradesh"/>
    <s v="India"/>
    <s v="Cash on Delivery"/>
    <x v="2"/>
    <s v="Express"/>
    <x v="3"/>
    <s v="No"/>
    <s v="No"/>
  </r>
  <r>
    <x v="7618"/>
    <x v="614"/>
    <s v="CUST11328"/>
    <s v="Customer 1328"/>
    <n v="22"/>
    <s v="New"/>
    <s v="P2004"/>
    <s v="Jacket"/>
    <x v="3"/>
    <s v="Global Traders"/>
    <n v="4"/>
    <n v="3500"/>
    <n v="0"/>
    <n v="14000"/>
    <n v="0"/>
    <n v="14000"/>
    <n v="10159.14"/>
    <n v="3840.86"/>
    <x v="1"/>
    <s v="Guwahati"/>
    <s v="Assam"/>
    <s v="India"/>
    <s v="Debit Card"/>
    <x v="1"/>
    <s v="Standard"/>
    <x v="0"/>
    <s v="No"/>
    <s v="No"/>
  </r>
  <r>
    <x v="7619"/>
    <x v="614"/>
    <s v="CUST10670"/>
    <s v="Customer 670"/>
    <n v="34"/>
    <s v="New"/>
    <s v="P1006"/>
    <s v="Keyboard"/>
    <x v="0"/>
    <s v="Metro Supplies"/>
    <n v="1"/>
    <n v="1800"/>
    <n v="10"/>
    <n v="1800"/>
    <n v="180"/>
    <n v="1620"/>
    <n v="959.28"/>
    <n v="660.72"/>
    <x v="1"/>
    <s v="Coimbatore"/>
    <s v="Tamil Nadu"/>
    <s v="India"/>
    <s v="UPI"/>
    <x v="2"/>
    <s v="Express"/>
    <x v="0"/>
    <s v="No"/>
    <s v="No"/>
  </r>
  <r>
    <x v="7620"/>
    <x v="615"/>
    <s v="CUST11863"/>
    <s v="Customer 1863"/>
    <n v="24"/>
    <s v="New"/>
    <s v="P4003"/>
    <s v="Sunscreen"/>
    <x v="4"/>
    <s v="BeautyCare"/>
    <n v="1"/>
    <n v="700"/>
    <n v="20"/>
    <n v="700"/>
    <n v="140"/>
    <n v="560"/>
    <n v="440.16"/>
    <n v="119.84"/>
    <x v="2"/>
    <s v="Indore"/>
    <s v="Madhya Pradesh"/>
    <s v="India"/>
    <s v="Credit Card"/>
    <x v="2"/>
    <s v="Same Day"/>
    <x v="1"/>
    <s v="No"/>
    <s v="No"/>
  </r>
  <r>
    <x v="7621"/>
    <x v="615"/>
    <s v="CUST11124"/>
    <s v="Customer 1124"/>
    <n v="56"/>
    <s v="New"/>
    <s v="P2008"/>
    <s v="Formal Shirt"/>
    <x v="3"/>
    <s v="Global Traders"/>
    <n v="5"/>
    <n v="1700"/>
    <n v="0"/>
    <n v="8500"/>
    <n v="0"/>
    <n v="8500"/>
    <n v="5031.04"/>
    <n v="3468.96"/>
    <x v="1"/>
    <s v="Lucknow"/>
    <s v="Uttar Pradesh"/>
    <s v="India"/>
    <s v="Debit Card"/>
    <x v="2"/>
    <s v="Standard"/>
    <x v="0"/>
    <s v="No"/>
    <s v="No"/>
  </r>
  <r>
    <x v="7622"/>
    <x v="615"/>
    <s v="CUST11082"/>
    <s v="Customer 1082"/>
    <n v="44"/>
    <s v="New"/>
    <s v="P1008"/>
    <s v="Monitor"/>
    <x v="0"/>
    <s v="Global Traders"/>
    <n v="3"/>
    <n v="14500"/>
    <n v="0"/>
    <n v="43500"/>
    <n v="0"/>
    <n v="43500"/>
    <n v="33460.5"/>
    <n v="10039.5"/>
    <x v="1"/>
    <s v="Indore"/>
    <s v="Madhya Pradesh"/>
    <s v="India"/>
    <s v="Debit Card"/>
    <x v="0"/>
    <s v="Standard"/>
    <x v="0"/>
    <s v="No"/>
    <s v="No"/>
  </r>
  <r>
    <x v="7623"/>
    <x v="615"/>
    <s v="CUST10835"/>
    <s v="Customer 835"/>
    <n v="43"/>
    <s v="New"/>
    <s v="P1008"/>
    <s v="Monitor"/>
    <x v="0"/>
    <s v="Global Traders"/>
    <n v="1"/>
    <n v="14500"/>
    <n v="10"/>
    <n v="14500"/>
    <n v="1450"/>
    <n v="13050"/>
    <n v="7542.78"/>
    <n v="5507.22"/>
    <x v="1"/>
    <s v="Hyderabad"/>
    <s v="Telangana"/>
    <s v="India"/>
    <s v="UPI"/>
    <x v="1"/>
    <s v="Express"/>
    <x v="0"/>
    <s v="No"/>
    <s v="No"/>
  </r>
  <r>
    <x v="7624"/>
    <x v="615"/>
    <s v="CUST11906"/>
    <s v="Customer 1906"/>
    <n v="26"/>
    <s v="Returning"/>
    <s v="P3003"/>
    <s v="Mixer Grinder"/>
    <x v="2"/>
    <s v="Prime Distributors"/>
    <n v="1"/>
    <n v="4800"/>
    <n v="5"/>
    <n v="4800"/>
    <n v="240"/>
    <n v="4560"/>
    <n v="2588.8000000000002"/>
    <n v="1971.2"/>
    <x v="1"/>
    <s v="Visakhapatnam"/>
    <s v="Andhra Pradesh"/>
    <s v="India"/>
    <s v="Credit Card"/>
    <x v="0"/>
    <s v="Standard"/>
    <x v="0"/>
    <s v="No"/>
    <s v="No"/>
  </r>
  <r>
    <x v="7625"/>
    <x v="615"/>
    <s v="CUST11668"/>
    <s v="Customer 1668"/>
    <n v="24"/>
    <s v="Returning"/>
    <s v="P1005"/>
    <s v="Tablet"/>
    <x v="0"/>
    <s v="RetailHub"/>
    <n v="1"/>
    <n v="18000"/>
    <n v="10"/>
    <n v="18000"/>
    <n v="1800"/>
    <n v="16200"/>
    <n v="12968.3"/>
    <n v="3231.7"/>
    <x v="0"/>
    <s v="Visakhapatnam"/>
    <s v="Andhra Pradesh"/>
    <s v="India"/>
    <s v="Net Banking"/>
    <x v="2"/>
    <s v="Standard"/>
    <x v="0"/>
    <s v="No"/>
    <s v="No"/>
  </r>
  <r>
    <x v="7626"/>
    <x v="615"/>
    <s v="CUST10553"/>
    <s v="Customer 553"/>
    <n v="53"/>
    <s v="New"/>
    <s v="P3002"/>
    <s v="Air Fryer"/>
    <x v="2"/>
    <s v="HomeNeeds"/>
    <n v="1"/>
    <n v="6500"/>
    <n v="10"/>
    <n v="6500"/>
    <n v="650"/>
    <n v="5850"/>
    <n v="3650.31"/>
    <n v="2199.69"/>
    <x v="1"/>
    <s v="Delhi"/>
    <s v="Delhi"/>
    <s v="India"/>
    <s v="UPI"/>
    <x v="2"/>
    <s v="Express"/>
    <x v="0"/>
    <s v="No"/>
    <s v="No"/>
  </r>
  <r>
    <x v="7627"/>
    <x v="615"/>
    <s v="CUST10982"/>
    <s v="Customer 982"/>
    <n v="46"/>
    <s v="Returning"/>
    <s v="P4002"/>
    <s v="Moisturizer"/>
    <x v="4"/>
    <s v="BeautyCare"/>
    <n v="1"/>
    <n v="650"/>
    <n v="25"/>
    <n v="650"/>
    <n v="162.5"/>
    <n v="487.5"/>
    <n v="318.27999999999997"/>
    <n v="169.22"/>
    <x v="1"/>
    <s v="Surat"/>
    <s v="Gujarat"/>
    <s v="India"/>
    <s v="Cash on Delivery"/>
    <x v="2"/>
    <s v="Standard"/>
    <x v="3"/>
    <s v="No"/>
    <s v="No"/>
  </r>
  <r>
    <x v="7628"/>
    <x v="615"/>
    <s v="CUST10282"/>
    <s v="Customer 282"/>
    <n v="31"/>
    <s v="Returning"/>
    <s v="P3006"/>
    <s v="Water Bottle"/>
    <x v="2"/>
    <s v="Metro Supplies"/>
    <n v="2"/>
    <n v="700"/>
    <n v="15"/>
    <n v="1400"/>
    <n v="210"/>
    <n v="1190"/>
    <n v="718.41"/>
    <n v="471.59"/>
    <x v="1"/>
    <s v="Visakhapatnam"/>
    <s v="Andhra Pradesh"/>
    <s v="India"/>
    <s v="Debit Card"/>
    <x v="2"/>
    <s v="Standard"/>
    <x v="4"/>
    <s v="No"/>
    <s v="No"/>
  </r>
  <r>
    <x v="7629"/>
    <x v="615"/>
    <s v="CUST11493"/>
    <s v="Customer 1493"/>
    <n v="49"/>
    <s v="Returning"/>
    <s v="P3004"/>
    <s v="Cookware Set"/>
    <x v="2"/>
    <s v="HomeNeeds"/>
    <n v="1"/>
    <n v="3500"/>
    <n v="5"/>
    <n v="3500"/>
    <n v="175"/>
    <n v="3325"/>
    <n v="2123.5300000000002"/>
    <n v="1201.47"/>
    <x v="1"/>
    <s v="Mumbai"/>
    <s v="Maharashtra"/>
    <s v="India"/>
    <s v="Cash on Delivery"/>
    <x v="2"/>
    <s v="Standard"/>
    <x v="3"/>
    <s v="No"/>
    <s v="No"/>
  </r>
  <r>
    <x v="7630"/>
    <x v="615"/>
    <s v="CUST11125"/>
    <s v="Customer 1125"/>
    <n v="43"/>
    <s v="Returning"/>
    <s v="P1002"/>
    <s v="Smartphone"/>
    <x v="0"/>
    <s v="Global Traders"/>
    <n v="1"/>
    <n v="28000"/>
    <n v="15"/>
    <n v="28000"/>
    <n v="4200"/>
    <n v="23800"/>
    <n v="18071.3"/>
    <n v="5728.7"/>
    <x v="2"/>
    <s v="Bhopal"/>
    <s v="Madhya Pradesh"/>
    <s v="India"/>
    <s v="Wallet"/>
    <x v="0"/>
    <s v="Standard"/>
    <x v="0"/>
    <s v="No"/>
    <s v="No"/>
  </r>
  <r>
    <x v="7631"/>
    <x v="615"/>
    <s v="CUST11753"/>
    <s v="Customer 1753"/>
    <n v="25"/>
    <s v="Returning"/>
    <s v="P5001"/>
    <s v="Notebook Set"/>
    <x v="1"/>
    <s v="Stationery Hub"/>
    <n v="5"/>
    <n v="500"/>
    <n v="10"/>
    <n v="2500"/>
    <n v="250"/>
    <n v="2250"/>
    <n v="1351.14"/>
    <n v="898.86"/>
    <x v="0"/>
    <s v="Visakhapatnam"/>
    <s v="Andhra Pradesh"/>
    <s v="India"/>
    <s v="UPI"/>
    <x v="0"/>
    <s v="Express"/>
    <x v="0"/>
    <s v="No"/>
    <s v="No"/>
  </r>
  <r>
    <x v="7632"/>
    <x v="615"/>
    <s v="CUST12194"/>
    <s v="Customer 2194"/>
    <n v="43"/>
    <s v="Loyal"/>
    <s v="P2002"/>
    <s v="Jeans"/>
    <x v="3"/>
    <s v="FashionMart"/>
    <n v="3"/>
    <n v="2200"/>
    <n v="15"/>
    <n v="6600"/>
    <n v="990"/>
    <n v="5610"/>
    <n v="3356.77"/>
    <n v="2253.23"/>
    <x v="1"/>
    <s v="Ahmedabad"/>
    <s v="Gujarat"/>
    <s v="India"/>
    <s v="Net Banking"/>
    <x v="2"/>
    <s v="Standard"/>
    <x v="1"/>
    <s v="No"/>
    <s v="No"/>
  </r>
  <r>
    <x v="7633"/>
    <x v="615"/>
    <s v="CUST10827"/>
    <s v="Customer 827"/>
    <n v="19"/>
    <s v="Returning"/>
    <s v="P2005"/>
    <s v="Backpack"/>
    <x v="3"/>
    <s v="Metro Supplies"/>
    <n v="1"/>
    <n v="1800"/>
    <n v="15"/>
    <n v="1800"/>
    <n v="270"/>
    <n v="1530"/>
    <n v="1065.01"/>
    <n v="464.99"/>
    <x v="1"/>
    <s v="Jaipur"/>
    <s v="Rajasthan"/>
    <s v="India"/>
    <s v="Cash on Delivery"/>
    <x v="0"/>
    <s v="Standard"/>
    <x v="2"/>
    <s v="No"/>
    <s v="No"/>
  </r>
  <r>
    <x v="7634"/>
    <x v="615"/>
    <s v="CUST12310"/>
    <s v="Customer 2310"/>
    <n v="23"/>
    <s v="Returning"/>
    <s v="P4006"/>
    <s v="Lipstick"/>
    <x v="4"/>
    <s v="BeautyCare"/>
    <n v="3"/>
    <n v="850"/>
    <n v="10"/>
    <n v="2550"/>
    <n v="255"/>
    <n v="2295"/>
    <n v="1784.36"/>
    <n v="510.64"/>
    <x v="1"/>
    <s v="Visakhapatnam"/>
    <s v="Andhra Pradesh"/>
    <s v="India"/>
    <s v="UPI"/>
    <x v="1"/>
    <s v="Express"/>
    <x v="0"/>
    <s v="No"/>
    <s v="No"/>
  </r>
  <r>
    <x v="7635"/>
    <x v="615"/>
    <s v="CUST11816"/>
    <s v="Customer 1816"/>
    <n v="22"/>
    <s v="New"/>
    <s v="P4006"/>
    <s v="Lipstick"/>
    <x v="4"/>
    <s v="BeautyCare"/>
    <n v="6"/>
    <n v="850"/>
    <n v="25"/>
    <n v="5100"/>
    <n v="1275"/>
    <n v="3825"/>
    <n v="2733.89"/>
    <n v="1091.1099999999999"/>
    <x v="1"/>
    <s v="Guwahati"/>
    <s v="Assam"/>
    <s v="India"/>
    <s v="UPI"/>
    <x v="0"/>
    <s v="Standard"/>
    <x v="2"/>
    <s v="No"/>
    <s v="No"/>
  </r>
  <r>
    <x v="7636"/>
    <x v="615"/>
    <s v="CUST10133"/>
    <s v="Customer 133"/>
    <n v="26"/>
    <s v="New"/>
    <s v="P4003"/>
    <s v="Sunscreen"/>
    <x v="4"/>
    <s v="BeautyCare"/>
    <n v="2"/>
    <n v="700"/>
    <n v="10"/>
    <n v="1400"/>
    <n v="140"/>
    <n v="1260"/>
    <n v="697.95"/>
    <n v="562.04999999999995"/>
    <x v="1"/>
    <s v="Mumbai"/>
    <s v="Maharashtra"/>
    <s v="India"/>
    <s v="UPI"/>
    <x v="0"/>
    <s v="Standard"/>
    <x v="0"/>
    <s v="No"/>
    <s v="No"/>
  </r>
  <r>
    <x v="7637"/>
    <x v="616"/>
    <s v="CUST10787"/>
    <s v="Customer 787"/>
    <n v="38"/>
    <s v="Returning"/>
    <s v="P3002"/>
    <s v="Air Fryer"/>
    <x v="2"/>
    <s v="HomeNeeds"/>
    <n v="2"/>
    <n v="6500"/>
    <n v="15"/>
    <n v="13000"/>
    <n v="1950"/>
    <n v="11050"/>
    <n v="7410.26"/>
    <n v="3639.74"/>
    <x v="1"/>
    <s v="Lucknow"/>
    <s v="Uttar Pradesh"/>
    <s v="India"/>
    <s v="UPI"/>
    <x v="2"/>
    <s v="Express"/>
    <x v="0"/>
    <s v="No"/>
    <s v="No"/>
  </r>
  <r>
    <x v="7638"/>
    <x v="616"/>
    <s v="CUST10910"/>
    <s v="Customer 910"/>
    <n v="48"/>
    <s v="New"/>
    <s v="P2007"/>
    <s v="Saree"/>
    <x v="3"/>
    <s v="FashionMart"/>
    <n v="1"/>
    <n v="2600"/>
    <n v="25"/>
    <n v="2600"/>
    <n v="650"/>
    <n v="1950"/>
    <n v="1555.24"/>
    <n v="394.76"/>
    <x v="2"/>
    <s v="Nagpur"/>
    <s v="Maharashtra"/>
    <s v="India"/>
    <s v="UPI"/>
    <x v="0"/>
    <s v="Express"/>
    <x v="0"/>
    <s v="No"/>
    <s v="No"/>
  </r>
  <r>
    <x v="7639"/>
    <x v="616"/>
    <s v="CUST10558"/>
    <s v="Customer 558"/>
    <n v="59"/>
    <s v="New"/>
    <s v="P2006"/>
    <s v="Womens Kurti"/>
    <x v="3"/>
    <s v="FashionMart"/>
    <n v="1"/>
    <n v="1400"/>
    <n v="5"/>
    <n v="1400"/>
    <n v="70"/>
    <n v="1330"/>
    <n v="802.47"/>
    <n v="527.53"/>
    <x v="1"/>
    <s v="Jaipur"/>
    <s v="Rajasthan"/>
    <s v="India"/>
    <s v="Debit Card"/>
    <x v="0"/>
    <s v="Express"/>
    <x v="0"/>
    <s v="No"/>
    <s v="No"/>
  </r>
  <r>
    <x v="7640"/>
    <x v="616"/>
    <s v="CUST10666"/>
    <s v="Customer 666"/>
    <n v="24"/>
    <s v="Returning"/>
    <s v="P4001"/>
    <s v="Face Wash"/>
    <x v="4"/>
    <s v="BeautyCare"/>
    <n v="1"/>
    <n v="450"/>
    <n v="5"/>
    <n v="450"/>
    <n v="22.5"/>
    <n v="427.5"/>
    <n v="336.66"/>
    <n v="90.84"/>
    <x v="0"/>
    <s v="Pune"/>
    <s v="Maharashtra"/>
    <s v="India"/>
    <s v="Wallet"/>
    <x v="0"/>
    <s v="Same Day"/>
    <x v="0"/>
    <s v="No"/>
    <s v="No"/>
  </r>
  <r>
    <x v="7641"/>
    <x v="616"/>
    <s v="CUST10408"/>
    <s v="Customer 408"/>
    <n v="37"/>
    <s v="New"/>
    <s v="P1008"/>
    <s v="Monitor"/>
    <x v="0"/>
    <s v="Global Traders"/>
    <n v="1"/>
    <n v="14500"/>
    <n v="0"/>
    <n v="14500"/>
    <n v="0"/>
    <n v="14500"/>
    <n v="10964.76"/>
    <n v="3535.24"/>
    <x v="1"/>
    <s v="Visakhapatnam"/>
    <s v="Andhra Pradesh"/>
    <s v="India"/>
    <s v="UPI"/>
    <x v="2"/>
    <s v="Express"/>
    <x v="0"/>
    <s v="No"/>
    <s v="No"/>
  </r>
  <r>
    <x v="7642"/>
    <x v="617"/>
    <s v="CUST10042"/>
    <s v="Customer 42"/>
    <n v="43"/>
    <s v="Loyal"/>
    <s v="P4006"/>
    <s v="Lipstick"/>
    <x v="4"/>
    <s v="BeautyCare"/>
    <n v="4"/>
    <n v="850"/>
    <n v="5"/>
    <n v="3400"/>
    <n v="170"/>
    <n v="3230"/>
    <n v="1795.5"/>
    <n v="1434.5"/>
    <x v="1"/>
    <s v="Kolkata"/>
    <s v="West Bengal"/>
    <s v="India"/>
    <s v="Wallet"/>
    <x v="2"/>
    <s v="Standard"/>
    <x v="0"/>
    <s v="No"/>
    <s v="No"/>
  </r>
  <r>
    <x v="7643"/>
    <x v="617"/>
    <s v="CUST12111"/>
    <s v="Customer 2111"/>
    <n v="29"/>
    <s v="Loyal"/>
    <s v="P4003"/>
    <s v="Sunscreen"/>
    <x v="4"/>
    <s v="BeautyCare"/>
    <n v="5"/>
    <n v="700"/>
    <n v="0"/>
    <n v="3500"/>
    <n v="0"/>
    <n v="3500"/>
    <n v="2776.06"/>
    <n v="723.94"/>
    <x v="1"/>
    <s v="Coimbatore"/>
    <s v="Tamil Nadu"/>
    <s v="India"/>
    <s v="UPI"/>
    <x v="0"/>
    <s v="Standard"/>
    <x v="0"/>
    <s v="No"/>
    <s v="No"/>
  </r>
  <r>
    <x v="7644"/>
    <x v="617"/>
    <s v="CUST10308"/>
    <s v="Customer 308"/>
    <n v="45"/>
    <s v="Returning"/>
    <s v="P3006"/>
    <s v="Water Bottle"/>
    <x v="2"/>
    <s v="Metro Supplies"/>
    <n v="3"/>
    <n v="700"/>
    <n v="0"/>
    <n v="2100"/>
    <n v="0"/>
    <n v="2100"/>
    <n v="1498.43"/>
    <n v="601.57000000000005"/>
    <x v="0"/>
    <s v="Lucknow"/>
    <s v="Uttar Pradesh"/>
    <s v="India"/>
    <s v="Credit Card"/>
    <x v="0"/>
    <s v="Standard"/>
    <x v="0"/>
    <s v="No"/>
    <s v="No"/>
  </r>
  <r>
    <x v="7645"/>
    <x v="617"/>
    <s v="CUST11250"/>
    <s v="Customer 1250"/>
    <n v="57"/>
    <s v="Returning"/>
    <s v="P1009"/>
    <s v="Power Bank"/>
    <x v="0"/>
    <s v="Prime Distributors"/>
    <n v="5"/>
    <n v="1600"/>
    <n v="5"/>
    <n v="8000"/>
    <n v="400"/>
    <n v="7600"/>
    <n v="4260.8100000000004"/>
    <n v="3339.19"/>
    <x v="2"/>
    <s v="Pune"/>
    <s v="Maharashtra"/>
    <s v="India"/>
    <s v="Net Banking"/>
    <x v="1"/>
    <s v="Express"/>
    <x v="3"/>
    <s v="No"/>
    <s v="No"/>
  </r>
  <r>
    <x v="7646"/>
    <x v="617"/>
    <s v="CUST12079"/>
    <s v="Customer 2079"/>
    <n v="60"/>
    <s v="Loyal"/>
    <s v="P3007"/>
    <s v="Vacuum Cleaner"/>
    <x v="2"/>
    <s v="Global Traders"/>
    <n v="1"/>
    <n v="8500"/>
    <n v="25"/>
    <n v="8500"/>
    <n v="2125"/>
    <n v="6375"/>
    <n v="4286.8100000000004"/>
    <n v="2088.19"/>
    <x v="1"/>
    <s v="Bengaluru"/>
    <s v="Karnataka"/>
    <s v="India"/>
    <s v="UPI"/>
    <x v="0"/>
    <s v="Standard"/>
    <x v="0"/>
    <s v="No"/>
    <s v="No"/>
  </r>
  <r>
    <x v="7647"/>
    <x v="617"/>
    <s v="CUST10631"/>
    <s v="Customer 631"/>
    <n v="30"/>
    <s v="New"/>
    <s v="P4005"/>
    <s v="Perfume"/>
    <x v="4"/>
    <s v="BeautyCare"/>
    <n v="1"/>
    <n v="1800"/>
    <n v="5"/>
    <n v="1800"/>
    <n v="90"/>
    <n v="1710"/>
    <n v="1107.1400000000001"/>
    <n v="602.86"/>
    <x v="2"/>
    <s v="Lucknow"/>
    <s v="Uttar Pradesh"/>
    <s v="India"/>
    <s v="Credit Card"/>
    <x v="0"/>
    <s v="Standard"/>
    <x v="0"/>
    <s v="No"/>
    <s v="No"/>
  </r>
  <r>
    <x v="7648"/>
    <x v="617"/>
    <s v="CUST10846"/>
    <s v="Customer 846"/>
    <n v="44"/>
    <s v="Returning"/>
    <s v="P1009"/>
    <s v="Power Bank"/>
    <x v="0"/>
    <s v="Prime Distributors"/>
    <n v="4"/>
    <n v="1600"/>
    <n v="30"/>
    <n v="6400"/>
    <n v="1920"/>
    <n v="4480"/>
    <n v="3548.77"/>
    <n v="931.23"/>
    <x v="1"/>
    <s v="Coimbatore"/>
    <s v="Tamil Nadu"/>
    <s v="India"/>
    <s v="Debit Card"/>
    <x v="0"/>
    <s v="Same Day"/>
    <x v="3"/>
    <s v="No"/>
    <s v="Yes"/>
  </r>
  <r>
    <x v="7649"/>
    <x v="617"/>
    <s v="CUST10236"/>
    <s v="Customer 236"/>
    <n v="19"/>
    <s v="Returning"/>
    <s v="P3006"/>
    <s v="Water Bottle"/>
    <x v="2"/>
    <s v="Metro Supplies"/>
    <n v="1"/>
    <n v="700"/>
    <n v="5"/>
    <n v="700"/>
    <n v="35"/>
    <n v="665"/>
    <n v="436.61"/>
    <n v="228.39"/>
    <x v="1"/>
    <s v="Coimbatore"/>
    <s v="Tamil Nadu"/>
    <s v="India"/>
    <s v="UPI"/>
    <x v="0"/>
    <s v="Standard"/>
    <x v="0"/>
    <s v="No"/>
    <s v="No"/>
  </r>
  <r>
    <x v="7650"/>
    <x v="617"/>
    <s v="CUST12199"/>
    <s v="Customer 2199"/>
    <n v="55"/>
    <s v="New"/>
    <s v="P3001"/>
    <s v="Coffee Maker"/>
    <x v="2"/>
    <s v="HomeNeeds"/>
    <n v="2"/>
    <n v="4200"/>
    <n v="5"/>
    <n v="8400"/>
    <n v="420"/>
    <n v="7980"/>
    <n v="4499.84"/>
    <n v="3480.16"/>
    <x v="1"/>
    <s v="Bhopal"/>
    <s v="Madhya Pradesh"/>
    <s v="India"/>
    <s v="UPI"/>
    <x v="0"/>
    <s v="Express"/>
    <x v="0"/>
    <s v="No"/>
    <s v="No"/>
  </r>
  <r>
    <x v="7651"/>
    <x v="617"/>
    <s v="CUST12202"/>
    <s v="Customer 2202"/>
    <n v="35"/>
    <s v="Loyal"/>
    <s v="P2003"/>
    <s v="T-Shirt"/>
    <x v="3"/>
    <s v="RetailHub"/>
    <n v="1"/>
    <n v="900"/>
    <n v="0"/>
    <n v="900"/>
    <n v="0"/>
    <n v="900"/>
    <n v="619.35"/>
    <n v="280.64999999999998"/>
    <x v="1"/>
    <s v="Bhubaneswar"/>
    <s v="Odisha"/>
    <s v="India"/>
    <s v="Net Banking"/>
    <x v="2"/>
    <s v="Standard"/>
    <x v="0"/>
    <s v="No"/>
    <s v="No"/>
  </r>
  <r>
    <x v="7652"/>
    <x v="618"/>
    <s v="CUST10146"/>
    <s v="Customer 146"/>
    <n v="46"/>
    <s v="New"/>
    <s v="P3004"/>
    <s v="Cookware Set"/>
    <x v="2"/>
    <s v="HomeNeeds"/>
    <n v="2"/>
    <n v="3500"/>
    <n v="5"/>
    <n v="7000"/>
    <n v="350"/>
    <n v="6650"/>
    <n v="4119.7299999999996"/>
    <n v="2530.27"/>
    <x v="1"/>
    <s v="Bhubaneswar"/>
    <s v="Odisha"/>
    <s v="India"/>
    <s v="Debit Card"/>
    <x v="1"/>
    <s v="Express"/>
    <x v="0"/>
    <s v="No"/>
    <s v="No"/>
  </r>
  <r>
    <x v="7653"/>
    <x v="618"/>
    <s v="CUST10201"/>
    <s v="Customer 201"/>
    <n v="18"/>
    <s v="Returning"/>
    <s v="P4001"/>
    <s v="Face Wash"/>
    <x v="4"/>
    <s v="BeautyCare"/>
    <n v="1"/>
    <n v="450"/>
    <n v="20"/>
    <n v="450"/>
    <n v="90"/>
    <n v="360"/>
    <n v="235.04"/>
    <n v="124.96"/>
    <x v="1"/>
    <s v="Bhubaneswar"/>
    <s v="Odisha"/>
    <s v="India"/>
    <s v="Debit Card"/>
    <x v="0"/>
    <s v="Standard"/>
    <x v="0"/>
    <s v="No"/>
    <s v="No"/>
  </r>
  <r>
    <x v="7654"/>
    <x v="618"/>
    <s v="CUST10824"/>
    <s v="Customer 824"/>
    <n v="42"/>
    <s v="Loyal"/>
    <s v="P2003"/>
    <s v="T-Shirt"/>
    <x v="3"/>
    <s v="RetailHub"/>
    <n v="1"/>
    <n v="900"/>
    <n v="20"/>
    <n v="900"/>
    <n v="180"/>
    <n v="720"/>
    <n v="430.48"/>
    <n v="289.52"/>
    <x v="0"/>
    <s v="Bhopal"/>
    <s v="Madhya Pradesh"/>
    <s v="India"/>
    <s v="Debit Card"/>
    <x v="0"/>
    <s v="Same Day"/>
    <x v="0"/>
    <s v="No"/>
    <s v="No"/>
  </r>
  <r>
    <x v="7655"/>
    <x v="618"/>
    <s v="CUST11435"/>
    <s v="Customer 1435"/>
    <n v="40"/>
    <s v="Returning"/>
    <s v="P2003"/>
    <s v="T-Shirt"/>
    <x v="3"/>
    <s v="RetailHub"/>
    <n v="3"/>
    <n v="900"/>
    <n v="15"/>
    <n v="2700"/>
    <n v="405"/>
    <n v="2295"/>
    <n v="1747.38"/>
    <n v="547.62"/>
    <x v="1"/>
    <s v="Guwahati"/>
    <s v="Assam"/>
    <s v="India"/>
    <s v="Wallet"/>
    <x v="0"/>
    <s v="Standard"/>
    <x v="2"/>
    <s v="No"/>
    <s v="Yes"/>
  </r>
  <r>
    <x v="7656"/>
    <x v="618"/>
    <s v="CUST11312"/>
    <s v="Customer 1312"/>
    <n v="47"/>
    <s v="Loyal"/>
    <s v="P5001"/>
    <s v="Notebook Set"/>
    <x v="1"/>
    <s v="Stationery Hub"/>
    <n v="3"/>
    <n v="500"/>
    <n v="5"/>
    <n v="1500"/>
    <n v="75"/>
    <n v="1425"/>
    <n v="843.96"/>
    <n v="581.04"/>
    <x v="0"/>
    <s v="Bhopal"/>
    <s v="Madhya Pradesh"/>
    <s v="India"/>
    <s v="UPI"/>
    <x v="0"/>
    <s v="Standard"/>
    <x v="0"/>
    <s v="No"/>
    <s v="No"/>
  </r>
  <r>
    <x v="7657"/>
    <x v="618"/>
    <s v="CUST11079"/>
    <s v="Customer 1079"/>
    <n v="36"/>
    <s v="Returning"/>
    <s v="P3001"/>
    <s v="Coffee Maker"/>
    <x v="2"/>
    <s v="HomeNeeds"/>
    <n v="1"/>
    <n v="4200"/>
    <n v="15"/>
    <n v="4200"/>
    <n v="630"/>
    <n v="3570"/>
    <n v="2139.41"/>
    <n v="1430.59"/>
    <x v="2"/>
    <s v="Jaipur"/>
    <s v="Rajasthan"/>
    <s v="India"/>
    <s v="Wallet"/>
    <x v="0"/>
    <s v="Standard"/>
    <x v="0"/>
    <s v="No"/>
    <s v="No"/>
  </r>
  <r>
    <x v="7658"/>
    <x v="618"/>
    <s v="CUST10543"/>
    <s v="Customer 543"/>
    <n v="50"/>
    <s v="New"/>
    <s v="P3005"/>
    <s v="Bedsheet Set"/>
    <x v="2"/>
    <s v="RetailHub"/>
    <n v="1"/>
    <n v="1800"/>
    <n v="5"/>
    <n v="1800"/>
    <n v="90"/>
    <n v="1710"/>
    <n v="1314.49"/>
    <n v="395.51"/>
    <x v="0"/>
    <s v="Jaipur"/>
    <s v="Rajasthan"/>
    <s v="India"/>
    <s v="Wallet"/>
    <x v="0"/>
    <s v="Standard"/>
    <x v="0"/>
    <s v="No"/>
    <s v="No"/>
  </r>
  <r>
    <x v="7659"/>
    <x v="618"/>
    <s v="CUST10469"/>
    <s v="Customer 469"/>
    <n v="59"/>
    <s v="Returning"/>
    <s v="P4003"/>
    <s v="Sunscreen"/>
    <x v="4"/>
    <s v="BeautyCare"/>
    <n v="6"/>
    <n v="700"/>
    <n v="10"/>
    <n v="4200"/>
    <n v="420"/>
    <n v="3780"/>
    <n v="2887.41"/>
    <n v="892.59"/>
    <x v="1"/>
    <s v="Kolkata"/>
    <s v="West Bengal"/>
    <s v="India"/>
    <s v="UPI"/>
    <x v="1"/>
    <s v="Standard"/>
    <x v="0"/>
    <s v="No"/>
    <s v="No"/>
  </r>
  <r>
    <x v="7660"/>
    <x v="618"/>
    <s v="CUST11193"/>
    <s v="Customer 1193"/>
    <n v="46"/>
    <s v="Returning"/>
    <s v="P2001"/>
    <s v="Running Shoes"/>
    <x v="3"/>
    <s v="FashionMart"/>
    <n v="1"/>
    <n v="3200"/>
    <n v="5"/>
    <n v="3200"/>
    <n v="160"/>
    <n v="3040"/>
    <n v="1942.12"/>
    <n v="1097.8800000000001"/>
    <x v="0"/>
    <s v="Mumbai"/>
    <s v="Maharashtra"/>
    <s v="India"/>
    <s v="Debit Card"/>
    <x v="0"/>
    <s v="Express"/>
    <x v="1"/>
    <s v="Yes"/>
    <s v="No"/>
  </r>
  <r>
    <x v="7661"/>
    <x v="618"/>
    <s v="CUST11625"/>
    <s v="Customer 1625"/>
    <n v="27"/>
    <s v="Loyal"/>
    <s v="P3003"/>
    <s v="Mixer Grinder"/>
    <x v="2"/>
    <s v="Prime Distributors"/>
    <n v="5"/>
    <n v="4800"/>
    <n v="20"/>
    <n v="24000"/>
    <n v="4800"/>
    <n v="19200"/>
    <n v="11809.96"/>
    <n v="7390.04"/>
    <x v="2"/>
    <s v="Nagpur"/>
    <s v="Maharashtra"/>
    <s v="India"/>
    <s v="UPI"/>
    <x v="0"/>
    <s v="Standard"/>
    <x v="1"/>
    <s v="No"/>
    <s v="Yes"/>
  </r>
  <r>
    <x v="7662"/>
    <x v="618"/>
    <s v="CUST10319"/>
    <s v="Customer 319"/>
    <n v="59"/>
    <s v="Returning"/>
    <s v="P4003"/>
    <s v="Sunscreen"/>
    <x v="4"/>
    <s v="BeautyCare"/>
    <n v="2"/>
    <n v="700"/>
    <n v="5"/>
    <n v="1400"/>
    <n v="70"/>
    <n v="1330"/>
    <n v="785.48"/>
    <n v="544.52"/>
    <x v="1"/>
    <s v="Chennai"/>
    <s v="Tamil Nadu"/>
    <s v="India"/>
    <s v="Cash on Delivery"/>
    <x v="0"/>
    <s v="Standard"/>
    <x v="0"/>
    <s v="No"/>
    <s v="No"/>
  </r>
  <r>
    <x v="7663"/>
    <x v="619"/>
    <s v="CUST11521"/>
    <s v="Customer 1521"/>
    <n v="31"/>
    <s v="Returning"/>
    <s v="P5004"/>
    <s v="Pen Set"/>
    <x v="1"/>
    <s v="Stationery Hub"/>
    <n v="3"/>
    <n v="250"/>
    <n v="20"/>
    <n v="750"/>
    <n v="150"/>
    <n v="600"/>
    <n v="481.42"/>
    <n v="118.58"/>
    <x v="2"/>
    <s v="Bhopal"/>
    <s v="Madhya Pradesh"/>
    <s v="India"/>
    <s v="Wallet"/>
    <x v="1"/>
    <s v="Standard"/>
    <x v="0"/>
    <s v="No"/>
    <s v="No"/>
  </r>
  <r>
    <x v="7664"/>
    <x v="619"/>
    <s v="CUST12459"/>
    <s v="Customer 2459"/>
    <n v="46"/>
    <s v="New"/>
    <s v="P3005"/>
    <s v="Bedsheet Set"/>
    <x v="2"/>
    <s v="RetailHub"/>
    <n v="3"/>
    <n v="1800"/>
    <n v="15"/>
    <n v="5400"/>
    <n v="810"/>
    <n v="4590"/>
    <n v="2877.71"/>
    <n v="1712.29"/>
    <x v="0"/>
    <s v="Bhopal"/>
    <s v="Madhya Pradesh"/>
    <s v="India"/>
    <s v="Wallet"/>
    <x v="0"/>
    <s v="Same Day"/>
    <x v="0"/>
    <s v="No"/>
    <s v="No"/>
  </r>
  <r>
    <x v="7665"/>
    <x v="619"/>
    <s v="CUST12119"/>
    <s v="Customer 2119"/>
    <n v="49"/>
    <s v="New"/>
    <s v="P1001"/>
    <s v="Laptop"/>
    <x v="0"/>
    <s v="TechSource India"/>
    <n v="4"/>
    <n v="55000"/>
    <n v="20"/>
    <n v="220000"/>
    <n v="44000"/>
    <n v="176000"/>
    <n v="119278.1"/>
    <n v="56721.9"/>
    <x v="0"/>
    <s v="Guwahati"/>
    <s v="Assam"/>
    <s v="India"/>
    <s v="Cash on Delivery"/>
    <x v="0"/>
    <s v="Express"/>
    <x v="0"/>
    <s v="No"/>
    <s v="No"/>
  </r>
  <r>
    <x v="7666"/>
    <x v="619"/>
    <s v="CUST11941"/>
    <s v="Customer 1941"/>
    <n v="43"/>
    <s v="Returning"/>
    <s v="P1010"/>
    <s v="Bluetooth Speaker"/>
    <x v="0"/>
    <s v="Prime Distributors"/>
    <n v="1"/>
    <n v="3200"/>
    <n v="15"/>
    <n v="3200"/>
    <n v="480"/>
    <n v="2720"/>
    <n v="2125.56"/>
    <n v="594.44000000000005"/>
    <x v="1"/>
    <s v="Surat"/>
    <s v="Gujarat"/>
    <s v="India"/>
    <s v="Debit Card"/>
    <x v="0"/>
    <s v="Express"/>
    <x v="0"/>
    <s v="No"/>
    <s v="No"/>
  </r>
  <r>
    <x v="7667"/>
    <x v="619"/>
    <s v="CUST10228"/>
    <s v="Customer 228"/>
    <n v="38"/>
    <s v="Returning"/>
    <s v="P3007"/>
    <s v="Vacuum Cleaner"/>
    <x v="2"/>
    <s v="Global Traders"/>
    <n v="2"/>
    <n v="8500"/>
    <n v="5"/>
    <n v="17000"/>
    <n v="850"/>
    <n v="16150"/>
    <n v="10112.370000000001"/>
    <n v="6037.63"/>
    <x v="2"/>
    <s v="Kolkata"/>
    <s v="West Bengal"/>
    <s v="India"/>
    <s v="Wallet"/>
    <x v="2"/>
    <s v="Express"/>
    <x v="3"/>
    <s v="Yes"/>
    <s v="No"/>
  </r>
  <r>
    <x v="7668"/>
    <x v="619"/>
    <s v="CUST10196"/>
    <s v="Customer 196"/>
    <n v="32"/>
    <s v="Returning"/>
    <s v="P1008"/>
    <s v="Monitor"/>
    <x v="0"/>
    <s v="Global Traders"/>
    <n v="3"/>
    <n v="14500"/>
    <n v="20"/>
    <n v="43500"/>
    <n v="8700"/>
    <n v="34800"/>
    <n v="19764.740000000002"/>
    <n v="15035.26"/>
    <x v="1"/>
    <s v="Kolkata"/>
    <s v="West Bengal"/>
    <s v="India"/>
    <s v="UPI"/>
    <x v="2"/>
    <s v="Express"/>
    <x v="0"/>
    <s v="No"/>
    <s v="No"/>
  </r>
  <r>
    <x v="7669"/>
    <x v="619"/>
    <s v="CUST12357"/>
    <s v="Customer 2357"/>
    <n v="18"/>
    <s v="Loyal"/>
    <s v="P3003"/>
    <s v="Mixer Grinder"/>
    <x v="2"/>
    <s v="Prime Distributors"/>
    <n v="1"/>
    <n v="4800"/>
    <n v="30"/>
    <n v="4800"/>
    <n v="1440"/>
    <n v="3360"/>
    <n v="2115.84"/>
    <n v="1244.1600000000001"/>
    <x v="1"/>
    <s v="Delhi"/>
    <s v="Delhi"/>
    <s v="India"/>
    <s v="Cash on Delivery"/>
    <x v="1"/>
    <s v="Express"/>
    <x v="0"/>
    <s v="No"/>
    <s v="No"/>
  </r>
  <r>
    <x v="7670"/>
    <x v="619"/>
    <s v="CUST11655"/>
    <s v="Customer 1655"/>
    <n v="52"/>
    <s v="Loyal"/>
    <s v="P1008"/>
    <s v="Monitor"/>
    <x v="0"/>
    <s v="Global Traders"/>
    <n v="1"/>
    <n v="14500"/>
    <n v="5"/>
    <n v="14500"/>
    <n v="725"/>
    <n v="13775"/>
    <n v="8610.7999999999993"/>
    <n v="5164.2"/>
    <x v="1"/>
    <s v="Mumbai"/>
    <s v="Maharashtra"/>
    <s v="India"/>
    <s v="Wallet"/>
    <x v="1"/>
    <s v="Standard"/>
    <x v="0"/>
    <s v="No"/>
    <s v="Yes"/>
  </r>
  <r>
    <x v="7671"/>
    <x v="619"/>
    <s v="CUST12236"/>
    <s v="Customer 2236"/>
    <n v="21"/>
    <s v="New"/>
    <s v="P4001"/>
    <s v="Face Wash"/>
    <x v="4"/>
    <s v="BeautyCare"/>
    <n v="3"/>
    <n v="450"/>
    <n v="5"/>
    <n v="1350"/>
    <n v="67.5"/>
    <n v="1282.5"/>
    <n v="757.47"/>
    <n v="525.03"/>
    <x v="1"/>
    <s v="Ahmedabad"/>
    <s v="Gujarat"/>
    <s v="India"/>
    <s v="Net Banking"/>
    <x v="0"/>
    <s v="Standard"/>
    <x v="0"/>
    <s v="No"/>
    <s v="No"/>
  </r>
  <r>
    <x v="7672"/>
    <x v="620"/>
    <s v="CUST11878"/>
    <s v="Customer 1878"/>
    <n v="55"/>
    <s v="Returning"/>
    <s v="P2005"/>
    <s v="Backpack"/>
    <x v="3"/>
    <s v="Metro Supplies"/>
    <n v="4"/>
    <n v="1800"/>
    <n v="15"/>
    <n v="7200"/>
    <n v="1080"/>
    <n v="6120"/>
    <n v="4623.0200000000004"/>
    <n v="1496.98"/>
    <x v="2"/>
    <s v="Jaipur"/>
    <s v="Rajasthan"/>
    <s v="India"/>
    <s v="UPI"/>
    <x v="2"/>
    <s v="Standard"/>
    <x v="0"/>
    <s v="No"/>
    <s v="No"/>
  </r>
  <r>
    <x v="7673"/>
    <x v="620"/>
    <s v="CUST11133"/>
    <s v="Customer 1133"/>
    <n v="48"/>
    <s v="Loyal"/>
    <s v="P3003"/>
    <s v="Mixer Grinder"/>
    <x v="2"/>
    <s v="Prime Distributors"/>
    <n v="2"/>
    <n v="4800"/>
    <n v="10"/>
    <n v="9600"/>
    <n v="960"/>
    <n v="8640"/>
    <n v="5570.45"/>
    <n v="3069.55"/>
    <x v="2"/>
    <s v="Patna"/>
    <s v="Bihar"/>
    <s v="India"/>
    <s v="Net Banking"/>
    <x v="0"/>
    <s v="Express"/>
    <x v="0"/>
    <s v="No"/>
    <s v="No"/>
  </r>
  <r>
    <x v="7674"/>
    <x v="620"/>
    <s v="CUST12273"/>
    <s v="Customer 2273"/>
    <n v="18"/>
    <s v="Loyal"/>
    <s v="P3001"/>
    <s v="Coffee Maker"/>
    <x v="2"/>
    <s v="HomeNeeds"/>
    <n v="1"/>
    <n v="4200"/>
    <n v="10"/>
    <n v="4200"/>
    <n v="420"/>
    <n v="3780"/>
    <n v="2970.52"/>
    <n v="809.48"/>
    <x v="0"/>
    <s v="Coimbatore"/>
    <s v="Tamil Nadu"/>
    <s v="India"/>
    <s v="Wallet"/>
    <x v="2"/>
    <s v="Express"/>
    <x v="0"/>
    <s v="No"/>
    <s v="No"/>
  </r>
  <r>
    <x v="7675"/>
    <x v="620"/>
    <s v="CUST12396"/>
    <s v="Customer 2396"/>
    <n v="19"/>
    <s v="Returning"/>
    <s v="P1006"/>
    <s v="Keyboard"/>
    <x v="0"/>
    <s v="Metro Supplies"/>
    <n v="5"/>
    <n v="1800"/>
    <n v="0"/>
    <n v="9000"/>
    <n v="0"/>
    <n v="9000"/>
    <n v="6304.47"/>
    <n v="2695.53"/>
    <x v="0"/>
    <s v="Jaipur"/>
    <s v="Rajasthan"/>
    <s v="India"/>
    <s v="UPI"/>
    <x v="0"/>
    <s v="Standard"/>
    <x v="0"/>
    <s v="No"/>
    <s v="No"/>
  </r>
  <r>
    <x v="7676"/>
    <x v="620"/>
    <s v="CUST11111"/>
    <s v="Customer 1111"/>
    <n v="58"/>
    <s v="Returning"/>
    <s v="P2002"/>
    <s v="Jeans"/>
    <x v="3"/>
    <s v="FashionMart"/>
    <n v="1"/>
    <n v="2200"/>
    <n v="10"/>
    <n v="2200"/>
    <n v="220"/>
    <n v="1980"/>
    <n v="1428.68"/>
    <n v="551.32000000000005"/>
    <x v="0"/>
    <s v="Patna"/>
    <s v="Bihar"/>
    <s v="India"/>
    <s v="Cash on Delivery"/>
    <x v="1"/>
    <s v="Standard"/>
    <x v="0"/>
    <s v="Yes"/>
    <s v="No"/>
  </r>
  <r>
    <x v="7677"/>
    <x v="620"/>
    <s v="CUST10202"/>
    <s v="Customer 202"/>
    <n v="38"/>
    <s v="New"/>
    <s v="P2007"/>
    <s v="Saree"/>
    <x v="3"/>
    <s v="FashionMart"/>
    <n v="1"/>
    <n v="2600"/>
    <n v="20"/>
    <n v="2600"/>
    <n v="520"/>
    <n v="2080"/>
    <n v="1410.59"/>
    <n v="669.41"/>
    <x v="1"/>
    <s v="Bhopal"/>
    <s v="Madhya Pradesh"/>
    <s v="India"/>
    <s v="Net Banking"/>
    <x v="0"/>
    <s v="Standard"/>
    <x v="0"/>
    <s v="No"/>
    <s v="No"/>
  </r>
  <r>
    <x v="7678"/>
    <x v="620"/>
    <s v="CUST12175"/>
    <s v="Customer 2175"/>
    <n v="60"/>
    <s v="Loyal"/>
    <s v="P5004"/>
    <s v="Pen Set"/>
    <x v="1"/>
    <s v="Stationery Hub"/>
    <n v="6"/>
    <n v="250"/>
    <n v="5"/>
    <n v="1500"/>
    <n v="75"/>
    <n v="1425"/>
    <n v="952.26"/>
    <n v="472.74"/>
    <x v="1"/>
    <s v="Jaipur"/>
    <s v="Rajasthan"/>
    <s v="India"/>
    <s v="UPI"/>
    <x v="1"/>
    <s v="Express"/>
    <x v="3"/>
    <s v="No"/>
    <s v="No"/>
  </r>
  <r>
    <x v="7679"/>
    <x v="620"/>
    <s v="CUST10914"/>
    <s v="Customer 914"/>
    <n v="22"/>
    <s v="New"/>
    <s v="P1010"/>
    <s v="Bluetooth Speaker"/>
    <x v="0"/>
    <s v="Prime Distributors"/>
    <n v="2"/>
    <n v="3200"/>
    <n v="5"/>
    <n v="6400"/>
    <n v="320"/>
    <n v="6080"/>
    <n v="3665.28"/>
    <n v="2414.7199999999998"/>
    <x v="2"/>
    <s v="Indore"/>
    <s v="Madhya Pradesh"/>
    <s v="India"/>
    <s v="Cash on Delivery"/>
    <x v="1"/>
    <s v="Express"/>
    <x v="0"/>
    <s v="No"/>
    <s v="No"/>
  </r>
  <r>
    <x v="7680"/>
    <x v="620"/>
    <s v="CUST10487"/>
    <s v="Customer 487"/>
    <n v="50"/>
    <s v="Loyal"/>
    <s v="P5005"/>
    <s v="Desk Organizer"/>
    <x v="1"/>
    <s v="Stationery Hub"/>
    <n v="1"/>
    <n v="600"/>
    <n v="15"/>
    <n v="600"/>
    <n v="90"/>
    <n v="510"/>
    <n v="364.96"/>
    <n v="145.04"/>
    <x v="1"/>
    <s v="Bhopal"/>
    <s v="Madhya Pradesh"/>
    <s v="India"/>
    <s v="Cash on Delivery"/>
    <x v="1"/>
    <s v="Standard"/>
    <x v="0"/>
    <s v="No"/>
    <s v="No"/>
  </r>
  <r>
    <x v="7681"/>
    <x v="620"/>
    <s v="CUST10067"/>
    <s v="Customer 67"/>
    <n v="40"/>
    <s v="Returning"/>
    <s v="P2003"/>
    <s v="T-Shirt"/>
    <x v="3"/>
    <s v="RetailHub"/>
    <n v="1"/>
    <n v="900"/>
    <n v="20"/>
    <n v="900"/>
    <n v="180"/>
    <n v="720"/>
    <n v="573.21"/>
    <n v="146.79"/>
    <x v="0"/>
    <s v="Ahmedabad"/>
    <s v="Gujarat"/>
    <s v="India"/>
    <s v="UPI"/>
    <x v="0"/>
    <s v="Standard"/>
    <x v="0"/>
    <s v="No"/>
    <s v="No"/>
  </r>
  <r>
    <x v="7682"/>
    <x v="620"/>
    <s v="CUST11019"/>
    <s v="Customer 1019"/>
    <n v="33"/>
    <s v="Returning"/>
    <s v="P3004"/>
    <s v="Cookware Set"/>
    <x v="2"/>
    <s v="HomeNeeds"/>
    <n v="4"/>
    <n v="3500"/>
    <n v="5"/>
    <n v="14000"/>
    <n v="700"/>
    <n v="13300"/>
    <n v="8241.18"/>
    <n v="5058.82"/>
    <x v="2"/>
    <s v="Chennai"/>
    <s v="Tamil Nadu"/>
    <s v="India"/>
    <s v="UPI"/>
    <x v="2"/>
    <s v="Standard"/>
    <x v="0"/>
    <s v="No"/>
    <s v="No"/>
  </r>
  <r>
    <x v="7683"/>
    <x v="620"/>
    <s v="CUST10650"/>
    <s v="Customer 650"/>
    <n v="39"/>
    <s v="Loyal"/>
    <s v="P1010"/>
    <s v="Bluetooth Speaker"/>
    <x v="0"/>
    <s v="Prime Distributors"/>
    <n v="3"/>
    <n v="3200"/>
    <n v="5"/>
    <n v="9600"/>
    <n v="480"/>
    <n v="9120"/>
    <n v="5804.87"/>
    <n v="3315.13"/>
    <x v="2"/>
    <s v="Bhopal"/>
    <s v="Madhya Pradesh"/>
    <s v="India"/>
    <s v="Cash on Delivery"/>
    <x v="2"/>
    <s v="Standard"/>
    <x v="3"/>
    <s v="No"/>
    <s v="No"/>
  </r>
  <r>
    <x v="7684"/>
    <x v="621"/>
    <s v="CUST11598"/>
    <s v="Customer 1598"/>
    <n v="52"/>
    <s v="Returning"/>
    <s v="P1006"/>
    <s v="Keyboard"/>
    <x v="0"/>
    <s v="Metro Supplies"/>
    <n v="1"/>
    <n v="1800"/>
    <n v="5"/>
    <n v="1800"/>
    <n v="90"/>
    <n v="1710"/>
    <n v="1150.29"/>
    <n v="559.71"/>
    <x v="1"/>
    <s v="Chennai"/>
    <s v="Tamil Nadu"/>
    <s v="India"/>
    <s v="Credit Card"/>
    <x v="0"/>
    <s v="Express"/>
    <x v="1"/>
    <s v="No"/>
    <s v="No"/>
  </r>
  <r>
    <x v="7685"/>
    <x v="621"/>
    <s v="CUST12307"/>
    <s v="Customer 2307"/>
    <n v="24"/>
    <s v="Returning"/>
    <s v="P2008"/>
    <s v="Formal Shirt"/>
    <x v="3"/>
    <s v="Global Traders"/>
    <n v="2"/>
    <n v="1700"/>
    <n v="10"/>
    <n v="3400"/>
    <n v="340"/>
    <n v="3060"/>
    <n v="2101.37"/>
    <n v="958.63"/>
    <x v="0"/>
    <s v="Ahmedabad"/>
    <s v="Gujarat"/>
    <s v="India"/>
    <s v="Debit Card"/>
    <x v="0"/>
    <s v="Standard"/>
    <x v="0"/>
    <s v="No"/>
    <s v="No"/>
  </r>
  <r>
    <x v="7686"/>
    <x v="621"/>
    <s v="CUST11640"/>
    <s v="Customer 1640"/>
    <n v="47"/>
    <s v="Loyal"/>
    <s v="P2005"/>
    <s v="Backpack"/>
    <x v="3"/>
    <s v="Metro Supplies"/>
    <n v="1"/>
    <n v="1800"/>
    <n v="20"/>
    <n v="1800"/>
    <n v="360"/>
    <n v="1440"/>
    <n v="885.77"/>
    <n v="554.23"/>
    <x v="2"/>
    <s v="Nagpur"/>
    <s v="Maharashtra"/>
    <s v="India"/>
    <s v="Debit Card"/>
    <x v="0"/>
    <s v="Same Day"/>
    <x v="4"/>
    <s v="No"/>
    <s v="No"/>
  </r>
  <r>
    <x v="7687"/>
    <x v="621"/>
    <s v="CUST12064"/>
    <s v="Customer 2064"/>
    <n v="31"/>
    <s v="Loyal"/>
    <s v="P3005"/>
    <s v="Bedsheet Set"/>
    <x v="2"/>
    <s v="RetailHub"/>
    <n v="5"/>
    <n v="1800"/>
    <n v="25"/>
    <n v="9000"/>
    <n v="2250"/>
    <n v="6750"/>
    <n v="3786.26"/>
    <n v="2963.74"/>
    <x v="2"/>
    <s v="Nagpur"/>
    <s v="Maharashtra"/>
    <s v="India"/>
    <s v="Debit Card"/>
    <x v="2"/>
    <s v="Standard"/>
    <x v="3"/>
    <s v="No"/>
    <s v="No"/>
  </r>
  <r>
    <x v="7688"/>
    <x v="621"/>
    <s v="CUST11448"/>
    <s v="Customer 1448"/>
    <n v="48"/>
    <s v="New"/>
    <s v="P2005"/>
    <s v="Backpack"/>
    <x v="3"/>
    <s v="Metro Supplies"/>
    <n v="1"/>
    <n v="1800"/>
    <n v="10"/>
    <n v="1800"/>
    <n v="180"/>
    <n v="1620"/>
    <n v="985.62"/>
    <n v="634.38"/>
    <x v="0"/>
    <s v="Chennai"/>
    <s v="Tamil Nadu"/>
    <s v="India"/>
    <s v="UPI"/>
    <x v="0"/>
    <s v="Standard"/>
    <x v="4"/>
    <s v="No"/>
    <s v="No"/>
  </r>
  <r>
    <x v="7689"/>
    <x v="621"/>
    <s v="CUST10309"/>
    <s v="Customer 309"/>
    <n v="58"/>
    <s v="Returning"/>
    <s v="P1002"/>
    <s v="Smartphone"/>
    <x v="0"/>
    <s v="Global Traders"/>
    <n v="1"/>
    <n v="28000"/>
    <n v="15"/>
    <n v="28000"/>
    <n v="4200"/>
    <n v="23800"/>
    <n v="17297.52"/>
    <n v="6502.48"/>
    <x v="1"/>
    <s v="Pune"/>
    <s v="Maharashtra"/>
    <s v="India"/>
    <s v="UPI"/>
    <x v="2"/>
    <s v="Express"/>
    <x v="0"/>
    <s v="No"/>
    <s v="No"/>
  </r>
  <r>
    <x v="7690"/>
    <x v="621"/>
    <s v="CUST10680"/>
    <s v="Customer 680"/>
    <n v="58"/>
    <s v="Loyal"/>
    <s v="P1002"/>
    <s v="Smartphone"/>
    <x v="0"/>
    <s v="Global Traders"/>
    <n v="2"/>
    <n v="28000"/>
    <n v="0"/>
    <n v="56000"/>
    <n v="0"/>
    <n v="56000"/>
    <n v="44183.15"/>
    <n v="11816.85"/>
    <x v="1"/>
    <s v="Bengaluru"/>
    <s v="Karnataka"/>
    <s v="India"/>
    <s v="Net Banking"/>
    <x v="2"/>
    <s v="Express"/>
    <x v="0"/>
    <s v="No"/>
    <s v="No"/>
  </r>
  <r>
    <x v="7691"/>
    <x v="621"/>
    <s v="CUST12093"/>
    <s v="Customer 2093"/>
    <n v="45"/>
    <s v="Returning"/>
    <s v="P2008"/>
    <s v="Formal Shirt"/>
    <x v="3"/>
    <s v="Global Traders"/>
    <n v="3"/>
    <n v="1700"/>
    <n v="25"/>
    <n v="5100"/>
    <n v="1275"/>
    <n v="3825"/>
    <n v="3130"/>
    <n v="695"/>
    <x v="2"/>
    <s v="Bengaluru"/>
    <s v="Karnataka"/>
    <s v="India"/>
    <s v="Net Banking"/>
    <x v="1"/>
    <s v="Express"/>
    <x v="0"/>
    <s v="No"/>
    <s v="No"/>
  </r>
  <r>
    <x v="7692"/>
    <x v="621"/>
    <s v="CUST11244"/>
    <s v="Customer 1244"/>
    <n v="23"/>
    <s v="Returning"/>
    <s v="P1002"/>
    <s v="Smartphone"/>
    <x v="0"/>
    <s v="Global Traders"/>
    <n v="3"/>
    <n v="28000"/>
    <n v="15"/>
    <n v="84000"/>
    <n v="12600"/>
    <n v="71400"/>
    <n v="47225.279999999999"/>
    <n v="24174.720000000001"/>
    <x v="1"/>
    <s v="Patna"/>
    <s v="Bihar"/>
    <s v="India"/>
    <s v="Debit Card"/>
    <x v="1"/>
    <s v="Express"/>
    <x v="0"/>
    <s v="No"/>
    <s v="No"/>
  </r>
  <r>
    <x v="7693"/>
    <x v="621"/>
    <s v="CUST10355"/>
    <s v="Customer 355"/>
    <n v="25"/>
    <s v="New"/>
    <s v="P2003"/>
    <s v="T-Shirt"/>
    <x v="3"/>
    <s v="RetailHub"/>
    <n v="2"/>
    <n v="900"/>
    <n v="5"/>
    <n v="1800"/>
    <n v="90"/>
    <n v="1710"/>
    <n v="1330.34"/>
    <n v="379.66"/>
    <x v="2"/>
    <s v="Ahmedabad"/>
    <s v="Gujarat"/>
    <s v="India"/>
    <s v="Net Banking"/>
    <x v="1"/>
    <s v="Express"/>
    <x v="0"/>
    <s v="No"/>
    <s v="No"/>
  </r>
  <r>
    <x v="7694"/>
    <x v="621"/>
    <s v="CUST11553"/>
    <s v="Customer 1553"/>
    <n v="22"/>
    <s v="New"/>
    <s v="P1001"/>
    <s v="Laptop"/>
    <x v="0"/>
    <s v="TechSource India"/>
    <n v="1"/>
    <n v="55000"/>
    <n v="10"/>
    <n v="55000"/>
    <n v="5500"/>
    <n v="49500"/>
    <n v="37368.86"/>
    <n v="12131.14"/>
    <x v="1"/>
    <s v="Pune"/>
    <s v="Maharashtra"/>
    <s v="India"/>
    <s v="UPI"/>
    <x v="1"/>
    <s v="Standard"/>
    <x v="0"/>
    <s v="No"/>
    <s v="No"/>
  </r>
  <r>
    <x v="7695"/>
    <x v="621"/>
    <s v="CUST10536"/>
    <s v="Customer 536"/>
    <n v="55"/>
    <s v="New"/>
    <s v="P2006"/>
    <s v="Womens Kurti"/>
    <x v="3"/>
    <s v="FashionMart"/>
    <n v="2"/>
    <n v="1400"/>
    <n v="5"/>
    <n v="2800"/>
    <n v="140"/>
    <n v="2660"/>
    <n v="1816.6"/>
    <n v="843.4"/>
    <x v="1"/>
    <s v="Kolkata"/>
    <s v="West Bengal"/>
    <s v="India"/>
    <s v="UPI"/>
    <x v="2"/>
    <s v="Standard"/>
    <x v="0"/>
    <s v="No"/>
    <s v="No"/>
  </r>
  <r>
    <x v="7696"/>
    <x v="621"/>
    <s v="CUST12423"/>
    <s v="Customer 2423"/>
    <n v="52"/>
    <s v="Loyal"/>
    <s v="P3007"/>
    <s v="Vacuum Cleaner"/>
    <x v="2"/>
    <s v="Global Traders"/>
    <n v="1"/>
    <n v="8500"/>
    <n v="10"/>
    <n v="8500"/>
    <n v="850"/>
    <n v="7650"/>
    <n v="6149.5"/>
    <n v="1500.5"/>
    <x v="0"/>
    <s v="Pune"/>
    <s v="Maharashtra"/>
    <s v="India"/>
    <s v="Wallet"/>
    <x v="2"/>
    <s v="Standard"/>
    <x v="0"/>
    <s v="No"/>
    <s v="No"/>
  </r>
  <r>
    <x v="7697"/>
    <x v="621"/>
    <s v="CUST10969"/>
    <s v="Customer 969"/>
    <n v="55"/>
    <s v="New"/>
    <s v="P4004"/>
    <s v="Shampoo"/>
    <x v="4"/>
    <s v="BeautyCare"/>
    <n v="4"/>
    <n v="550"/>
    <n v="5"/>
    <n v="2200"/>
    <n v="110"/>
    <n v="2090"/>
    <n v="1598.8"/>
    <n v="491.2"/>
    <x v="0"/>
    <s v="Bengaluru"/>
    <s v="Karnataka"/>
    <s v="India"/>
    <s v="Debit Card"/>
    <x v="0"/>
    <s v="Standard"/>
    <x v="0"/>
    <s v="No"/>
    <s v="No"/>
  </r>
  <r>
    <x v="7698"/>
    <x v="621"/>
    <s v="CUST11989"/>
    <s v="Customer 1989"/>
    <n v="39"/>
    <s v="Loyal"/>
    <s v="P4001"/>
    <s v="Face Wash"/>
    <x v="4"/>
    <s v="BeautyCare"/>
    <n v="2"/>
    <n v="450"/>
    <n v="10"/>
    <n v="900"/>
    <n v="90"/>
    <n v="810"/>
    <n v="647.04"/>
    <n v="162.96"/>
    <x v="1"/>
    <s v="Chandigarh"/>
    <s v="Chandigarh"/>
    <s v="India"/>
    <s v="Debit Card"/>
    <x v="2"/>
    <s v="Standard"/>
    <x v="3"/>
    <s v="No"/>
    <s v="No"/>
  </r>
  <r>
    <x v="7699"/>
    <x v="622"/>
    <s v="CUST11862"/>
    <s v="Customer 1862"/>
    <n v="42"/>
    <s v="Returning"/>
    <s v="P4005"/>
    <s v="Perfume"/>
    <x v="4"/>
    <s v="BeautyCare"/>
    <n v="4"/>
    <n v="1800"/>
    <n v="25"/>
    <n v="7200"/>
    <n v="1800"/>
    <n v="5400"/>
    <n v="2999.8"/>
    <n v="2400.1999999999998"/>
    <x v="1"/>
    <s v="Visakhapatnam"/>
    <s v="Andhra Pradesh"/>
    <s v="India"/>
    <s v="Cash on Delivery"/>
    <x v="1"/>
    <s v="Express"/>
    <x v="1"/>
    <s v="No"/>
    <s v="No"/>
  </r>
  <r>
    <x v="7700"/>
    <x v="622"/>
    <s v="CUST11375"/>
    <s v="Customer 1375"/>
    <n v="33"/>
    <s v="New"/>
    <s v="P4004"/>
    <s v="Shampoo"/>
    <x v="4"/>
    <s v="BeautyCare"/>
    <n v="3"/>
    <n v="550"/>
    <n v="0"/>
    <n v="1650"/>
    <n v="0"/>
    <n v="1650"/>
    <n v="1026.48"/>
    <n v="623.52"/>
    <x v="2"/>
    <s v="Jaipur"/>
    <s v="Rajasthan"/>
    <s v="India"/>
    <s v="Credit Card"/>
    <x v="0"/>
    <s v="Standard"/>
    <x v="0"/>
    <s v="Yes"/>
    <s v="No"/>
  </r>
  <r>
    <x v="7701"/>
    <x v="622"/>
    <s v="CUST11667"/>
    <s v="Customer 1667"/>
    <n v="53"/>
    <s v="New"/>
    <s v="P2007"/>
    <s v="Saree"/>
    <x v="3"/>
    <s v="FashionMart"/>
    <n v="2"/>
    <n v="2600"/>
    <n v="15"/>
    <n v="5200"/>
    <n v="780"/>
    <n v="4420"/>
    <n v="3396.1"/>
    <n v="1023.9"/>
    <x v="2"/>
    <s v="Kolkata"/>
    <s v="West Bengal"/>
    <s v="India"/>
    <s v="Net Banking"/>
    <x v="2"/>
    <s v="Same Day"/>
    <x v="0"/>
    <s v="No"/>
    <s v="No"/>
  </r>
  <r>
    <x v="7702"/>
    <x v="622"/>
    <s v="CUST12015"/>
    <s v="Customer 2015"/>
    <n v="39"/>
    <s v="Loyal"/>
    <s v="P2006"/>
    <s v="Womens Kurti"/>
    <x v="3"/>
    <s v="FashionMart"/>
    <n v="4"/>
    <n v="1400"/>
    <n v="10"/>
    <n v="5600"/>
    <n v="560"/>
    <n v="5040"/>
    <n v="2875.72"/>
    <n v="2164.2800000000002"/>
    <x v="1"/>
    <s v="Lucknow"/>
    <s v="Uttar Pradesh"/>
    <s v="India"/>
    <s v="Cash on Delivery"/>
    <x v="1"/>
    <s v="Standard"/>
    <x v="0"/>
    <s v="No"/>
    <s v="No"/>
  </r>
  <r>
    <x v="7703"/>
    <x v="622"/>
    <s v="CUST12435"/>
    <s v="Customer 2435"/>
    <n v="29"/>
    <s v="Loyal"/>
    <s v="P1010"/>
    <s v="Bluetooth Speaker"/>
    <x v="0"/>
    <s v="Prime Distributors"/>
    <n v="4"/>
    <n v="3200"/>
    <n v="5"/>
    <n v="12800"/>
    <n v="640"/>
    <n v="12160"/>
    <n v="8574.9599999999991"/>
    <n v="3585.04"/>
    <x v="1"/>
    <s v="Bhopal"/>
    <s v="Madhya Pradesh"/>
    <s v="India"/>
    <s v="UPI"/>
    <x v="2"/>
    <s v="Standard"/>
    <x v="0"/>
    <s v="No"/>
    <s v="No"/>
  </r>
  <r>
    <x v="7704"/>
    <x v="622"/>
    <s v="CUST11785"/>
    <s v="Customer 1785"/>
    <n v="36"/>
    <s v="New"/>
    <s v="P4001"/>
    <s v="Face Wash"/>
    <x v="4"/>
    <s v="BeautyCare"/>
    <n v="1"/>
    <n v="450"/>
    <n v="0"/>
    <n v="450"/>
    <n v="0"/>
    <n v="450"/>
    <n v="324.7"/>
    <n v="125.3"/>
    <x v="1"/>
    <s v="Pune"/>
    <s v="Maharashtra"/>
    <s v="India"/>
    <s v="Debit Card"/>
    <x v="1"/>
    <s v="Standard"/>
    <x v="0"/>
    <s v="No"/>
    <s v="No"/>
  </r>
  <r>
    <x v="7705"/>
    <x v="622"/>
    <s v="CUST12499"/>
    <s v="Customer 2499"/>
    <n v="45"/>
    <s v="Loyal"/>
    <s v="P4004"/>
    <s v="Shampoo"/>
    <x v="4"/>
    <s v="BeautyCare"/>
    <n v="1"/>
    <n v="550"/>
    <n v="0"/>
    <n v="550"/>
    <n v="0"/>
    <n v="550"/>
    <n v="338.27"/>
    <n v="211.73"/>
    <x v="1"/>
    <s v="Mumbai"/>
    <s v="Maharashtra"/>
    <s v="India"/>
    <s v="Credit Card"/>
    <x v="2"/>
    <s v="Standard"/>
    <x v="0"/>
    <s v="No"/>
    <s v="No"/>
  </r>
  <r>
    <x v="7706"/>
    <x v="622"/>
    <s v="CUST12307"/>
    <s v="Customer 2307"/>
    <n v="34"/>
    <s v="Returning"/>
    <s v="P1006"/>
    <s v="Keyboard"/>
    <x v="0"/>
    <s v="Metro Supplies"/>
    <n v="2"/>
    <n v="1800"/>
    <n v="0"/>
    <n v="3600"/>
    <n v="0"/>
    <n v="3600"/>
    <n v="2655.99"/>
    <n v="944.01"/>
    <x v="0"/>
    <s v="Visakhapatnam"/>
    <s v="Andhra Pradesh"/>
    <s v="India"/>
    <s v="Cash on Delivery"/>
    <x v="1"/>
    <s v="Standard"/>
    <x v="2"/>
    <s v="No"/>
    <s v="No"/>
  </r>
  <r>
    <x v="7707"/>
    <x v="622"/>
    <s v="CUST12014"/>
    <s v="Customer 2014"/>
    <n v="28"/>
    <s v="Returning"/>
    <s v="P3005"/>
    <s v="Bedsheet Set"/>
    <x v="2"/>
    <s v="RetailHub"/>
    <n v="1"/>
    <n v="1800"/>
    <n v="0"/>
    <n v="1800"/>
    <n v="0"/>
    <n v="1800"/>
    <n v="1221.6199999999999"/>
    <n v="578.38"/>
    <x v="2"/>
    <s v="Bhopal"/>
    <s v="Madhya Pradesh"/>
    <s v="India"/>
    <s v="Debit Card"/>
    <x v="2"/>
    <s v="Standard"/>
    <x v="0"/>
    <s v="Yes"/>
    <s v="No"/>
  </r>
  <r>
    <x v="7708"/>
    <x v="622"/>
    <s v="CUST11860"/>
    <s v="Customer 1860"/>
    <n v="34"/>
    <s v="New"/>
    <s v="P5002"/>
    <s v="Novel"/>
    <x v="1"/>
    <s v="Stationery Hub"/>
    <n v="2"/>
    <n v="400"/>
    <n v="0"/>
    <n v="800"/>
    <n v="0"/>
    <n v="800"/>
    <n v="558.9"/>
    <n v="241.1"/>
    <x v="0"/>
    <s v="Surat"/>
    <s v="Gujarat"/>
    <s v="India"/>
    <s v="Net Banking"/>
    <x v="0"/>
    <s v="Same Day"/>
    <x v="1"/>
    <s v="No"/>
    <s v="No"/>
  </r>
  <r>
    <x v="7709"/>
    <x v="622"/>
    <s v="CUST12056"/>
    <s v="Customer 2056"/>
    <n v="57"/>
    <s v="Returning"/>
    <s v="P4006"/>
    <s v="Lipstick"/>
    <x v="4"/>
    <s v="BeautyCare"/>
    <n v="5"/>
    <n v="850"/>
    <n v="25"/>
    <n v="4250"/>
    <n v="1062.5"/>
    <n v="3187.5"/>
    <n v="1791.83"/>
    <n v="1395.67"/>
    <x v="1"/>
    <s v="Jaipur"/>
    <s v="Rajasthan"/>
    <s v="India"/>
    <s v="Cash on Delivery"/>
    <x v="2"/>
    <s v="Standard"/>
    <x v="0"/>
    <s v="No"/>
    <s v="No"/>
  </r>
  <r>
    <x v="7710"/>
    <x v="622"/>
    <s v="CUST11010"/>
    <s v="Customer 1010"/>
    <n v="18"/>
    <s v="Returning"/>
    <s v="P2006"/>
    <s v="Womens Kurti"/>
    <x v="3"/>
    <s v="FashionMart"/>
    <n v="4"/>
    <n v="1400"/>
    <n v="10"/>
    <n v="5600"/>
    <n v="560"/>
    <n v="5040"/>
    <n v="2983.54"/>
    <n v="2056.46"/>
    <x v="2"/>
    <s v="Pune"/>
    <s v="Maharashtra"/>
    <s v="India"/>
    <s v="Cash on Delivery"/>
    <x v="2"/>
    <s v="Standard"/>
    <x v="0"/>
    <s v="No"/>
    <s v="No"/>
  </r>
  <r>
    <x v="7711"/>
    <x v="622"/>
    <s v="CUST12498"/>
    <s v="Customer 2498"/>
    <n v="28"/>
    <s v="New"/>
    <s v="P4004"/>
    <s v="Shampoo"/>
    <x v="4"/>
    <s v="BeautyCare"/>
    <n v="2"/>
    <n v="550"/>
    <n v="20"/>
    <n v="1100"/>
    <n v="220"/>
    <n v="880"/>
    <n v="620.79999999999995"/>
    <n v="259.2"/>
    <x v="1"/>
    <s v="Ahmedabad"/>
    <s v="Gujarat"/>
    <s v="India"/>
    <s v="Wallet"/>
    <x v="2"/>
    <s v="Express"/>
    <x v="0"/>
    <s v="Yes"/>
    <s v="No"/>
  </r>
  <r>
    <x v="7712"/>
    <x v="622"/>
    <s v="CUST11566"/>
    <s v="Customer 1566"/>
    <n v="27"/>
    <s v="Returning"/>
    <s v="P3001"/>
    <s v="Coffee Maker"/>
    <x v="2"/>
    <s v="HomeNeeds"/>
    <n v="1"/>
    <n v="4200"/>
    <n v="15"/>
    <n v="4200"/>
    <n v="630"/>
    <n v="3570"/>
    <n v="2912.48"/>
    <n v="657.52"/>
    <x v="1"/>
    <s v="Hyderabad"/>
    <s v="Telangana"/>
    <s v="India"/>
    <s v="Debit Card"/>
    <x v="0"/>
    <s v="Standard"/>
    <x v="1"/>
    <s v="No"/>
    <s v="No"/>
  </r>
  <r>
    <x v="7713"/>
    <x v="623"/>
    <s v="CUST11818"/>
    <s v="Customer 1818"/>
    <n v="23"/>
    <s v="New"/>
    <s v="P2005"/>
    <s v="Backpack"/>
    <x v="3"/>
    <s v="Metro Supplies"/>
    <n v="1"/>
    <n v="1800"/>
    <n v="0"/>
    <n v="1800"/>
    <n v="0"/>
    <n v="1800"/>
    <n v="1257.98"/>
    <n v="542.02"/>
    <x v="1"/>
    <s v="Lucknow"/>
    <s v="Uttar Pradesh"/>
    <s v="India"/>
    <s v="Cash on Delivery"/>
    <x v="0"/>
    <s v="Same Day"/>
    <x v="0"/>
    <s v="No"/>
    <s v="No"/>
  </r>
  <r>
    <x v="7714"/>
    <x v="623"/>
    <s v="CUST12297"/>
    <s v="Customer 2297"/>
    <n v="47"/>
    <s v="New"/>
    <s v="P1007"/>
    <s v="Mouse"/>
    <x v="0"/>
    <s v="RetailHub"/>
    <n v="1"/>
    <n v="900"/>
    <n v="5"/>
    <n v="900"/>
    <n v="45"/>
    <n v="855"/>
    <n v="489.09"/>
    <n v="365.91"/>
    <x v="0"/>
    <s v="Chennai"/>
    <s v="Tamil Nadu"/>
    <s v="India"/>
    <s v="Wallet"/>
    <x v="0"/>
    <s v="Standard"/>
    <x v="4"/>
    <s v="Yes"/>
    <s v="Yes"/>
  </r>
  <r>
    <x v="7715"/>
    <x v="623"/>
    <s v="CUST12138"/>
    <s v="Customer 2138"/>
    <n v="53"/>
    <s v="New"/>
    <s v="P1006"/>
    <s v="Keyboard"/>
    <x v="0"/>
    <s v="Metro Supplies"/>
    <n v="3"/>
    <n v="1800"/>
    <n v="0"/>
    <n v="5400"/>
    <n v="0"/>
    <n v="5400"/>
    <n v="3866.77"/>
    <n v="1533.23"/>
    <x v="0"/>
    <s v="Patna"/>
    <s v="Bihar"/>
    <s v="India"/>
    <s v="Wallet"/>
    <x v="2"/>
    <s v="Express"/>
    <x v="3"/>
    <s v="No"/>
    <s v="No"/>
  </r>
  <r>
    <x v="7716"/>
    <x v="623"/>
    <s v="CUST11234"/>
    <s v="Customer 1234"/>
    <n v="38"/>
    <s v="Returning"/>
    <s v="P1008"/>
    <s v="Monitor"/>
    <x v="0"/>
    <s v="Global Traders"/>
    <n v="5"/>
    <n v="14500"/>
    <n v="20"/>
    <n v="72500"/>
    <n v="14500"/>
    <n v="58000"/>
    <n v="45908.65"/>
    <n v="12091.35"/>
    <x v="1"/>
    <s v="Chandigarh"/>
    <s v="Chandigarh"/>
    <s v="India"/>
    <s v="Cash on Delivery"/>
    <x v="0"/>
    <s v="Standard"/>
    <x v="0"/>
    <s v="No"/>
    <s v="No"/>
  </r>
  <r>
    <x v="7717"/>
    <x v="623"/>
    <s v="CUST10899"/>
    <s v="Customer 899"/>
    <n v="54"/>
    <s v="New"/>
    <s v="P1009"/>
    <s v="Power Bank"/>
    <x v="0"/>
    <s v="Prime Distributors"/>
    <n v="1"/>
    <n v="1600"/>
    <n v="30"/>
    <n v="1600"/>
    <n v="480"/>
    <n v="1120"/>
    <n v="774.92"/>
    <n v="345.08"/>
    <x v="2"/>
    <s v="Hyderabad"/>
    <s v="Telangana"/>
    <s v="India"/>
    <s v="Cash on Delivery"/>
    <x v="2"/>
    <s v="Standard"/>
    <x v="0"/>
    <s v="No"/>
    <s v="No"/>
  </r>
  <r>
    <x v="7718"/>
    <x v="623"/>
    <s v="CUST10711"/>
    <s v="Customer 711"/>
    <n v="37"/>
    <s v="New"/>
    <s v="P4006"/>
    <s v="Lipstick"/>
    <x v="4"/>
    <s v="BeautyCare"/>
    <n v="6"/>
    <n v="850"/>
    <n v="0"/>
    <n v="5100"/>
    <n v="0"/>
    <n v="5100"/>
    <n v="3711.22"/>
    <n v="1388.78"/>
    <x v="1"/>
    <s v="Bhubaneswar"/>
    <s v="Odisha"/>
    <s v="India"/>
    <s v="UPI"/>
    <x v="0"/>
    <s v="Standard"/>
    <x v="0"/>
    <s v="No"/>
    <s v="No"/>
  </r>
  <r>
    <x v="7719"/>
    <x v="624"/>
    <s v="CUST10629"/>
    <s v="Customer 629"/>
    <n v="31"/>
    <s v="New"/>
    <s v="P3003"/>
    <s v="Mixer Grinder"/>
    <x v="2"/>
    <s v="Prime Distributors"/>
    <n v="3"/>
    <n v="4800"/>
    <n v="15"/>
    <n v="14400"/>
    <n v="2160"/>
    <n v="12240"/>
    <n v="6786.63"/>
    <n v="5453.37"/>
    <x v="1"/>
    <s v="Lucknow"/>
    <s v="Uttar Pradesh"/>
    <s v="India"/>
    <s v="Wallet"/>
    <x v="2"/>
    <s v="Standard"/>
    <x v="0"/>
    <s v="No"/>
    <s v="No"/>
  </r>
  <r>
    <x v="7720"/>
    <x v="624"/>
    <s v="CUST11675"/>
    <s v="Customer 1675"/>
    <n v="22"/>
    <s v="Loyal"/>
    <s v="P3002"/>
    <s v="Air Fryer"/>
    <x v="2"/>
    <s v="HomeNeeds"/>
    <n v="1"/>
    <n v="6500"/>
    <n v="25"/>
    <n v="6500"/>
    <n v="1625"/>
    <n v="4875"/>
    <n v="3122.79"/>
    <n v="1752.21"/>
    <x v="1"/>
    <s v="Bhubaneswar"/>
    <s v="Odisha"/>
    <s v="India"/>
    <s v="Net Banking"/>
    <x v="0"/>
    <s v="Same Day"/>
    <x v="0"/>
    <s v="No"/>
    <s v="No"/>
  </r>
  <r>
    <x v="7721"/>
    <x v="624"/>
    <s v="CUST10509"/>
    <s v="Customer 509"/>
    <n v="54"/>
    <s v="New"/>
    <s v="P1007"/>
    <s v="Mouse"/>
    <x v="0"/>
    <s v="RetailHub"/>
    <n v="2"/>
    <n v="900"/>
    <n v="10"/>
    <n v="1800"/>
    <n v="180"/>
    <n v="1620"/>
    <n v="1103.8800000000001"/>
    <n v="516.12"/>
    <x v="2"/>
    <s v="Jaipur"/>
    <s v="Rajasthan"/>
    <s v="India"/>
    <s v="Credit Card"/>
    <x v="1"/>
    <s v="Standard"/>
    <x v="0"/>
    <s v="No"/>
    <s v="No"/>
  </r>
  <r>
    <x v="7722"/>
    <x v="624"/>
    <s v="CUST11277"/>
    <s v="Customer 1277"/>
    <n v="37"/>
    <s v="New"/>
    <s v="P1009"/>
    <s v="Power Bank"/>
    <x v="0"/>
    <s v="Prime Distributors"/>
    <n v="1"/>
    <n v="1600"/>
    <n v="15"/>
    <n v="1600"/>
    <n v="240"/>
    <n v="1360"/>
    <n v="889"/>
    <n v="471"/>
    <x v="1"/>
    <s v="Hyderabad"/>
    <s v="Telangana"/>
    <s v="India"/>
    <s v="Credit Card"/>
    <x v="2"/>
    <s v="Express"/>
    <x v="0"/>
    <s v="No"/>
    <s v="No"/>
  </r>
  <r>
    <x v="7723"/>
    <x v="624"/>
    <s v="CUST10609"/>
    <s v="Customer 609"/>
    <n v="55"/>
    <s v="New"/>
    <s v="P5001"/>
    <s v="Notebook Set"/>
    <x v="1"/>
    <s v="Stationery Hub"/>
    <n v="1"/>
    <n v="500"/>
    <n v="5"/>
    <n v="500"/>
    <n v="25"/>
    <n v="475"/>
    <n v="315.27999999999997"/>
    <n v="159.72"/>
    <x v="2"/>
    <s v="Bengaluru"/>
    <s v="Karnataka"/>
    <s v="India"/>
    <s v="Net Banking"/>
    <x v="2"/>
    <s v="Standard"/>
    <x v="0"/>
    <s v="No"/>
    <s v="No"/>
  </r>
  <r>
    <x v="7724"/>
    <x v="624"/>
    <s v="CUST10325"/>
    <s v="Customer 325"/>
    <n v="46"/>
    <s v="Returning"/>
    <s v="P5002"/>
    <s v="Novel"/>
    <x v="1"/>
    <s v="Stationery Hub"/>
    <n v="3"/>
    <n v="400"/>
    <n v="5"/>
    <n v="1200"/>
    <n v="60"/>
    <n v="1140"/>
    <n v="694.12"/>
    <n v="445.88"/>
    <x v="0"/>
    <s v="Bengaluru"/>
    <s v="Karnataka"/>
    <s v="India"/>
    <s v="Wallet"/>
    <x v="1"/>
    <s v="Standard"/>
    <x v="0"/>
    <s v="No"/>
    <s v="No"/>
  </r>
  <r>
    <x v="7725"/>
    <x v="624"/>
    <s v="CUST11031"/>
    <s v="Customer 1031"/>
    <n v="49"/>
    <s v="Returning"/>
    <s v="P1006"/>
    <s v="Keyboard"/>
    <x v="0"/>
    <s v="Metro Supplies"/>
    <n v="5"/>
    <n v="1800"/>
    <n v="10"/>
    <n v="9000"/>
    <n v="900"/>
    <n v="8100"/>
    <n v="5022.91"/>
    <n v="3077.09"/>
    <x v="1"/>
    <s v="Jaipur"/>
    <s v="Rajasthan"/>
    <s v="India"/>
    <s v="Credit Card"/>
    <x v="0"/>
    <s v="Standard"/>
    <x v="0"/>
    <s v="No"/>
    <s v="No"/>
  </r>
  <r>
    <x v="7726"/>
    <x v="624"/>
    <s v="CUST10886"/>
    <s v="Customer 886"/>
    <n v="40"/>
    <s v="Loyal"/>
    <s v="P1001"/>
    <s v="Laptop"/>
    <x v="0"/>
    <s v="TechSource India"/>
    <n v="1"/>
    <n v="55000"/>
    <n v="5"/>
    <n v="55000"/>
    <n v="2750"/>
    <n v="52250"/>
    <n v="33375.54"/>
    <n v="18874.46"/>
    <x v="0"/>
    <s v="Bhubaneswar"/>
    <s v="Odisha"/>
    <s v="India"/>
    <s v="Debit Card"/>
    <x v="2"/>
    <s v="Standard"/>
    <x v="0"/>
    <s v="No"/>
    <s v="No"/>
  </r>
  <r>
    <x v="7727"/>
    <x v="624"/>
    <s v="CUST11967"/>
    <s v="Customer 1967"/>
    <n v="43"/>
    <s v="Returning"/>
    <s v="P4006"/>
    <s v="Lipstick"/>
    <x v="4"/>
    <s v="BeautyCare"/>
    <n v="4"/>
    <n v="850"/>
    <n v="0"/>
    <n v="3400"/>
    <n v="0"/>
    <n v="3400"/>
    <n v="2558.44"/>
    <n v="841.56"/>
    <x v="2"/>
    <s v="Visakhapatnam"/>
    <s v="Andhra Pradesh"/>
    <s v="India"/>
    <s v="Net Banking"/>
    <x v="1"/>
    <s v="Standard"/>
    <x v="2"/>
    <s v="No"/>
    <s v="No"/>
  </r>
  <r>
    <x v="7728"/>
    <x v="624"/>
    <s v="CUST12280"/>
    <s v="Customer 2280"/>
    <n v="19"/>
    <s v="Returning"/>
    <s v="P1006"/>
    <s v="Keyboard"/>
    <x v="0"/>
    <s v="Metro Supplies"/>
    <n v="4"/>
    <n v="1800"/>
    <n v="5"/>
    <n v="7200"/>
    <n v="360"/>
    <n v="6840"/>
    <n v="5022.3599999999997"/>
    <n v="1817.64"/>
    <x v="1"/>
    <s v="Kolkata"/>
    <s v="West Bengal"/>
    <s v="India"/>
    <s v="Cash on Delivery"/>
    <x v="0"/>
    <s v="Standard"/>
    <x v="0"/>
    <s v="Yes"/>
    <s v="No"/>
  </r>
  <r>
    <x v="7729"/>
    <x v="624"/>
    <s v="CUST11169"/>
    <s v="Customer 1169"/>
    <n v="47"/>
    <s v="New"/>
    <s v="P1001"/>
    <s v="Laptop"/>
    <x v="0"/>
    <s v="TechSource India"/>
    <n v="5"/>
    <n v="55000"/>
    <n v="20"/>
    <n v="275000"/>
    <n v="55000"/>
    <n v="220000"/>
    <n v="131674.62"/>
    <n v="88325.38"/>
    <x v="2"/>
    <s v="Ahmedabad"/>
    <s v="Gujarat"/>
    <s v="India"/>
    <s v="UPI"/>
    <x v="1"/>
    <s v="Express"/>
    <x v="0"/>
    <s v="No"/>
    <s v="No"/>
  </r>
  <r>
    <x v="7730"/>
    <x v="625"/>
    <s v="CUST12180"/>
    <s v="Customer 2180"/>
    <n v="37"/>
    <s v="Returning"/>
    <s v="P1002"/>
    <s v="Smartphone"/>
    <x v="0"/>
    <s v="Global Traders"/>
    <n v="5"/>
    <n v="28000"/>
    <n v="0"/>
    <n v="140000"/>
    <n v="0"/>
    <n v="140000"/>
    <n v="89919.74"/>
    <n v="50080.26"/>
    <x v="1"/>
    <s v="Guwahati"/>
    <s v="Assam"/>
    <s v="India"/>
    <s v="Cash on Delivery"/>
    <x v="2"/>
    <s v="Express"/>
    <x v="0"/>
    <s v="No"/>
    <s v="No"/>
  </r>
  <r>
    <x v="7731"/>
    <x v="625"/>
    <s v="CUST10313"/>
    <s v="Customer 313"/>
    <n v="58"/>
    <s v="Returning"/>
    <s v="P2008"/>
    <s v="Formal Shirt"/>
    <x v="3"/>
    <s v="Global Traders"/>
    <n v="2"/>
    <n v="1700"/>
    <n v="10"/>
    <n v="3400"/>
    <n v="340"/>
    <n v="3060"/>
    <n v="1842.56"/>
    <n v="1217.44"/>
    <x v="1"/>
    <s v="Visakhapatnam"/>
    <s v="Andhra Pradesh"/>
    <s v="India"/>
    <s v="Credit Card"/>
    <x v="0"/>
    <s v="Express"/>
    <x v="4"/>
    <s v="No"/>
    <s v="No"/>
  </r>
  <r>
    <x v="7732"/>
    <x v="625"/>
    <s v="CUST11785"/>
    <s v="Customer 1785"/>
    <n v="52"/>
    <s v="New"/>
    <s v="P3003"/>
    <s v="Mixer Grinder"/>
    <x v="2"/>
    <s v="Prime Distributors"/>
    <n v="4"/>
    <n v="4800"/>
    <n v="10"/>
    <n v="19200"/>
    <n v="1920"/>
    <n v="17280"/>
    <n v="11010.42"/>
    <n v="6269.58"/>
    <x v="1"/>
    <s v="Chandigarh"/>
    <s v="Chandigarh"/>
    <s v="India"/>
    <s v="Cash on Delivery"/>
    <x v="0"/>
    <s v="Express"/>
    <x v="0"/>
    <s v="No"/>
    <s v="No"/>
  </r>
  <r>
    <x v="7733"/>
    <x v="625"/>
    <s v="CUST10852"/>
    <s v="Customer 852"/>
    <n v="52"/>
    <s v="New"/>
    <s v="P3006"/>
    <s v="Water Bottle"/>
    <x v="2"/>
    <s v="Metro Supplies"/>
    <n v="2"/>
    <n v="700"/>
    <n v="10"/>
    <n v="1400"/>
    <n v="140"/>
    <n v="1260"/>
    <n v="750.03"/>
    <n v="509.97"/>
    <x v="1"/>
    <s v="Kolkata"/>
    <s v="West Bengal"/>
    <s v="India"/>
    <s v="Cash on Delivery"/>
    <x v="0"/>
    <s v="Standard"/>
    <x v="3"/>
    <s v="No"/>
    <s v="No"/>
  </r>
  <r>
    <x v="7734"/>
    <x v="625"/>
    <s v="CUST10714"/>
    <s v="Customer 714"/>
    <n v="51"/>
    <s v="Loyal"/>
    <s v="P3006"/>
    <s v="Water Bottle"/>
    <x v="2"/>
    <s v="Metro Supplies"/>
    <n v="3"/>
    <n v="700"/>
    <n v="0"/>
    <n v="2100"/>
    <n v="0"/>
    <n v="2100"/>
    <n v="1700.13"/>
    <n v="399.87"/>
    <x v="1"/>
    <s v="Visakhapatnam"/>
    <s v="Andhra Pradesh"/>
    <s v="India"/>
    <s v="Debit Card"/>
    <x v="1"/>
    <s v="Standard"/>
    <x v="0"/>
    <s v="No"/>
    <s v="No"/>
  </r>
  <r>
    <x v="7735"/>
    <x v="625"/>
    <s v="CUST10654"/>
    <s v="Customer 654"/>
    <n v="52"/>
    <s v="Returning"/>
    <s v="P3007"/>
    <s v="Vacuum Cleaner"/>
    <x v="2"/>
    <s v="Global Traders"/>
    <n v="5"/>
    <n v="8500"/>
    <n v="5"/>
    <n v="42500"/>
    <n v="2125"/>
    <n v="40375"/>
    <n v="32220.21"/>
    <n v="8154.79"/>
    <x v="2"/>
    <s v="Delhi"/>
    <s v="Delhi"/>
    <s v="India"/>
    <s v="Wallet"/>
    <x v="2"/>
    <s v="Standard"/>
    <x v="0"/>
    <s v="No"/>
    <s v="No"/>
  </r>
  <r>
    <x v="7736"/>
    <x v="625"/>
    <s v="CUST11690"/>
    <s v="Customer 1690"/>
    <n v="25"/>
    <s v="Returning"/>
    <s v="P5002"/>
    <s v="Novel"/>
    <x v="1"/>
    <s v="Stationery Hub"/>
    <n v="1"/>
    <n v="400"/>
    <n v="10"/>
    <n v="400"/>
    <n v="40"/>
    <n v="360"/>
    <n v="235.91"/>
    <n v="124.09"/>
    <x v="0"/>
    <s v="Hyderabad"/>
    <s v="Telangana"/>
    <s v="India"/>
    <s v="Debit Card"/>
    <x v="1"/>
    <s v="Express"/>
    <x v="0"/>
    <s v="No"/>
    <s v="No"/>
  </r>
  <r>
    <x v="7737"/>
    <x v="625"/>
    <s v="CUST10857"/>
    <s v="Customer 857"/>
    <n v="21"/>
    <s v="Returning"/>
    <s v="P1006"/>
    <s v="Keyboard"/>
    <x v="0"/>
    <s v="Metro Supplies"/>
    <n v="2"/>
    <n v="1800"/>
    <n v="0"/>
    <n v="3600"/>
    <n v="0"/>
    <n v="3600"/>
    <n v="2626.27"/>
    <n v="973.73"/>
    <x v="1"/>
    <s v="Bhubaneswar"/>
    <s v="Odisha"/>
    <s v="India"/>
    <s v="Debit Card"/>
    <x v="2"/>
    <s v="Same Day"/>
    <x v="0"/>
    <s v="No"/>
    <s v="No"/>
  </r>
  <r>
    <x v="7738"/>
    <x v="625"/>
    <s v="CUST10402"/>
    <s v="Customer 402"/>
    <n v="23"/>
    <s v="New"/>
    <s v="P1004"/>
    <s v="Smartwatch"/>
    <x v="0"/>
    <s v="TechSource India"/>
    <n v="1"/>
    <n v="6500"/>
    <n v="10"/>
    <n v="6500"/>
    <n v="650"/>
    <n v="5850"/>
    <n v="4579.0200000000004"/>
    <n v="1270.98"/>
    <x v="1"/>
    <s v="Coimbatore"/>
    <s v="Tamil Nadu"/>
    <s v="India"/>
    <s v="UPI"/>
    <x v="2"/>
    <s v="Standard"/>
    <x v="0"/>
    <s v="No"/>
    <s v="No"/>
  </r>
  <r>
    <x v="7739"/>
    <x v="625"/>
    <s v="CUST12231"/>
    <s v="Customer 2231"/>
    <n v="44"/>
    <s v="Loyal"/>
    <s v="P2007"/>
    <s v="Saree"/>
    <x v="3"/>
    <s v="FashionMart"/>
    <n v="5"/>
    <n v="2600"/>
    <n v="10"/>
    <n v="13000"/>
    <n v="1300"/>
    <n v="11700"/>
    <n v="8573.35"/>
    <n v="3126.65"/>
    <x v="1"/>
    <s v="Nagpur"/>
    <s v="Maharashtra"/>
    <s v="India"/>
    <s v="Net Banking"/>
    <x v="2"/>
    <s v="Standard"/>
    <x v="0"/>
    <s v="No"/>
    <s v="No"/>
  </r>
  <r>
    <x v="7740"/>
    <x v="625"/>
    <s v="CUST11668"/>
    <s v="Customer 1668"/>
    <n v="48"/>
    <s v="Returning"/>
    <s v="P5005"/>
    <s v="Desk Organizer"/>
    <x v="1"/>
    <s v="Stationery Hub"/>
    <n v="3"/>
    <n v="600"/>
    <n v="5"/>
    <n v="1800"/>
    <n v="90"/>
    <n v="1710"/>
    <n v="1194.05"/>
    <n v="515.95000000000005"/>
    <x v="2"/>
    <s v="Surat"/>
    <s v="Gujarat"/>
    <s v="India"/>
    <s v="Net Banking"/>
    <x v="2"/>
    <s v="Standard"/>
    <x v="0"/>
    <s v="No"/>
    <s v="No"/>
  </r>
  <r>
    <x v="7741"/>
    <x v="625"/>
    <s v="CUST10291"/>
    <s v="Customer 291"/>
    <n v="38"/>
    <s v="Returning"/>
    <s v="P1001"/>
    <s v="Laptop"/>
    <x v="0"/>
    <s v="TechSource India"/>
    <n v="1"/>
    <n v="55000"/>
    <n v="15"/>
    <n v="55000"/>
    <n v="8250"/>
    <n v="46750"/>
    <n v="31603.47"/>
    <n v="15146.53"/>
    <x v="1"/>
    <s v="Visakhapatnam"/>
    <s v="Andhra Pradesh"/>
    <s v="India"/>
    <s v="Credit Card"/>
    <x v="1"/>
    <s v="Express"/>
    <x v="0"/>
    <s v="No"/>
    <s v="No"/>
  </r>
  <r>
    <x v="7742"/>
    <x v="625"/>
    <s v="CUST10134"/>
    <s v="Customer 134"/>
    <n v="41"/>
    <s v="New"/>
    <s v="P1006"/>
    <s v="Keyboard"/>
    <x v="0"/>
    <s v="Metro Supplies"/>
    <n v="2"/>
    <n v="1800"/>
    <n v="10"/>
    <n v="3600"/>
    <n v="360"/>
    <n v="3240"/>
    <n v="2327.87"/>
    <n v="912.13"/>
    <x v="1"/>
    <s v="Indore"/>
    <s v="Madhya Pradesh"/>
    <s v="India"/>
    <s v="Credit Card"/>
    <x v="1"/>
    <s v="Standard"/>
    <x v="0"/>
    <s v="No"/>
    <s v="No"/>
  </r>
  <r>
    <x v="7743"/>
    <x v="626"/>
    <s v="CUST10206"/>
    <s v="Customer 206"/>
    <n v="41"/>
    <s v="Returning"/>
    <s v="P3002"/>
    <s v="Air Fryer"/>
    <x v="2"/>
    <s v="HomeNeeds"/>
    <n v="1"/>
    <n v="6500"/>
    <n v="15"/>
    <n v="6500"/>
    <n v="975"/>
    <n v="5525"/>
    <n v="3181.13"/>
    <n v="2343.87"/>
    <x v="0"/>
    <s v="Delhi"/>
    <s v="Delhi"/>
    <s v="India"/>
    <s v="Cash on Delivery"/>
    <x v="0"/>
    <s v="Standard"/>
    <x v="0"/>
    <s v="No"/>
    <s v="No"/>
  </r>
  <r>
    <x v="7744"/>
    <x v="626"/>
    <s v="CUST10325"/>
    <s v="Customer 325"/>
    <n v="60"/>
    <s v="New"/>
    <s v="P1006"/>
    <s v="Keyboard"/>
    <x v="0"/>
    <s v="Metro Supplies"/>
    <n v="3"/>
    <n v="1800"/>
    <n v="25"/>
    <n v="5400"/>
    <n v="1350"/>
    <n v="4050"/>
    <n v="3288.22"/>
    <n v="761.78"/>
    <x v="0"/>
    <s v="Chandigarh"/>
    <s v="Chandigarh"/>
    <s v="India"/>
    <s v="Wallet"/>
    <x v="0"/>
    <s v="Same Day"/>
    <x v="0"/>
    <s v="No"/>
    <s v="No"/>
  </r>
  <r>
    <x v="7745"/>
    <x v="626"/>
    <s v="CUST10673"/>
    <s v="Customer 673"/>
    <n v="42"/>
    <s v="Returning"/>
    <s v="P5001"/>
    <s v="Notebook Set"/>
    <x v="1"/>
    <s v="Stationery Hub"/>
    <n v="3"/>
    <n v="500"/>
    <n v="15"/>
    <n v="1500"/>
    <n v="225"/>
    <n v="1275"/>
    <n v="939.07"/>
    <n v="335.93"/>
    <x v="1"/>
    <s v="Mumbai"/>
    <s v="Maharashtra"/>
    <s v="India"/>
    <s v="Credit Card"/>
    <x v="2"/>
    <s v="Express"/>
    <x v="1"/>
    <s v="No"/>
    <s v="No"/>
  </r>
  <r>
    <x v="7746"/>
    <x v="626"/>
    <s v="CUST10408"/>
    <s v="Customer 408"/>
    <n v="21"/>
    <s v="New"/>
    <s v="P1007"/>
    <s v="Mouse"/>
    <x v="0"/>
    <s v="RetailHub"/>
    <n v="2"/>
    <n v="900"/>
    <n v="0"/>
    <n v="1800"/>
    <n v="0"/>
    <n v="1800"/>
    <n v="1453.88"/>
    <n v="346.12"/>
    <x v="1"/>
    <s v="Indore"/>
    <s v="Madhya Pradesh"/>
    <s v="India"/>
    <s v="Credit Card"/>
    <x v="0"/>
    <s v="Express"/>
    <x v="3"/>
    <s v="No"/>
    <s v="No"/>
  </r>
  <r>
    <x v="7747"/>
    <x v="626"/>
    <s v="CUST11257"/>
    <s v="Customer 1257"/>
    <n v="51"/>
    <s v="New"/>
    <s v="P5003"/>
    <s v="Calculator"/>
    <x v="1"/>
    <s v="Stationery Hub"/>
    <n v="3"/>
    <n v="650"/>
    <n v="15"/>
    <n v="1950"/>
    <n v="292.5"/>
    <n v="1657.5"/>
    <n v="1150.48"/>
    <n v="507.02"/>
    <x v="1"/>
    <s v="Pune"/>
    <s v="Maharashtra"/>
    <s v="India"/>
    <s v="Wallet"/>
    <x v="1"/>
    <s v="Standard"/>
    <x v="0"/>
    <s v="No"/>
    <s v="No"/>
  </r>
  <r>
    <x v="7748"/>
    <x v="626"/>
    <s v="CUST11055"/>
    <s v="Customer 1055"/>
    <n v="60"/>
    <s v="Returning"/>
    <s v="P1007"/>
    <s v="Mouse"/>
    <x v="0"/>
    <s v="RetailHub"/>
    <n v="2"/>
    <n v="900"/>
    <n v="0"/>
    <n v="1800"/>
    <n v="0"/>
    <n v="1800"/>
    <n v="1167.2"/>
    <n v="632.79999999999995"/>
    <x v="1"/>
    <s v="Visakhapatnam"/>
    <s v="Andhra Pradesh"/>
    <s v="India"/>
    <s v="Cash on Delivery"/>
    <x v="1"/>
    <s v="Standard"/>
    <x v="0"/>
    <s v="No"/>
    <s v="No"/>
  </r>
  <r>
    <x v="7749"/>
    <x v="626"/>
    <s v="CUST10358"/>
    <s v="Customer 358"/>
    <n v="43"/>
    <s v="New"/>
    <s v="P1002"/>
    <s v="Smartphone"/>
    <x v="0"/>
    <s v="Global Traders"/>
    <n v="3"/>
    <n v="28000"/>
    <n v="0"/>
    <n v="84000"/>
    <n v="0"/>
    <n v="84000"/>
    <n v="63929.36"/>
    <n v="20070.64"/>
    <x v="1"/>
    <s v="Bhopal"/>
    <s v="Madhya Pradesh"/>
    <s v="India"/>
    <s v="Credit Card"/>
    <x v="0"/>
    <s v="Standard"/>
    <x v="0"/>
    <s v="Yes"/>
    <s v="No"/>
  </r>
  <r>
    <x v="7750"/>
    <x v="626"/>
    <s v="CUST10984"/>
    <s v="Customer 984"/>
    <n v="27"/>
    <s v="New"/>
    <s v="P3007"/>
    <s v="Vacuum Cleaner"/>
    <x v="2"/>
    <s v="Global Traders"/>
    <n v="1"/>
    <n v="8500"/>
    <n v="10"/>
    <n v="8500"/>
    <n v="850"/>
    <n v="7650"/>
    <n v="5742.08"/>
    <n v="1907.92"/>
    <x v="2"/>
    <s v="Nagpur"/>
    <s v="Maharashtra"/>
    <s v="India"/>
    <s v="Cash on Delivery"/>
    <x v="0"/>
    <s v="Standard"/>
    <x v="0"/>
    <s v="No"/>
    <s v="No"/>
  </r>
  <r>
    <x v="7751"/>
    <x v="626"/>
    <s v="CUST11948"/>
    <s v="Customer 1948"/>
    <n v="56"/>
    <s v="Returning"/>
    <s v="P5004"/>
    <s v="Pen Set"/>
    <x v="1"/>
    <s v="Stationery Hub"/>
    <n v="2"/>
    <n v="250"/>
    <n v="10"/>
    <n v="500"/>
    <n v="50"/>
    <n v="450"/>
    <n v="314.43"/>
    <n v="135.57"/>
    <x v="1"/>
    <s v="Lucknow"/>
    <s v="Uttar Pradesh"/>
    <s v="India"/>
    <s v="Debit Card"/>
    <x v="2"/>
    <s v="Standard"/>
    <x v="3"/>
    <s v="No"/>
    <s v="No"/>
  </r>
  <r>
    <x v="7752"/>
    <x v="626"/>
    <s v="CUST11599"/>
    <s v="Customer 1599"/>
    <n v="60"/>
    <s v="Returning"/>
    <s v="P4004"/>
    <s v="Shampoo"/>
    <x v="4"/>
    <s v="BeautyCare"/>
    <n v="3"/>
    <n v="550"/>
    <n v="20"/>
    <n v="1650"/>
    <n v="330"/>
    <n v="1320"/>
    <n v="778.86"/>
    <n v="541.14"/>
    <x v="1"/>
    <s v="Pune"/>
    <s v="Maharashtra"/>
    <s v="India"/>
    <s v="Net Banking"/>
    <x v="2"/>
    <s v="Standard"/>
    <x v="0"/>
    <s v="No"/>
    <s v="No"/>
  </r>
  <r>
    <x v="7753"/>
    <x v="626"/>
    <s v="CUST10616"/>
    <s v="Customer 616"/>
    <n v="60"/>
    <s v="New"/>
    <s v="P4006"/>
    <s v="Lipstick"/>
    <x v="4"/>
    <s v="BeautyCare"/>
    <n v="1"/>
    <n v="850"/>
    <n v="10"/>
    <n v="850"/>
    <n v="85"/>
    <n v="765"/>
    <n v="520.64"/>
    <n v="244.36"/>
    <x v="2"/>
    <s v="Surat"/>
    <s v="Gujarat"/>
    <s v="India"/>
    <s v="Credit Card"/>
    <x v="2"/>
    <s v="Standard"/>
    <x v="0"/>
    <s v="No"/>
    <s v="No"/>
  </r>
  <r>
    <x v="7754"/>
    <x v="626"/>
    <s v="CUST11294"/>
    <s v="Customer 1294"/>
    <n v="23"/>
    <s v="Returning"/>
    <s v="P3002"/>
    <s v="Air Fryer"/>
    <x v="2"/>
    <s v="HomeNeeds"/>
    <n v="1"/>
    <n v="6500"/>
    <n v="15"/>
    <n v="6500"/>
    <n v="975"/>
    <n v="5525"/>
    <n v="3819.59"/>
    <n v="1705.41"/>
    <x v="1"/>
    <s v="Indore"/>
    <s v="Madhya Pradesh"/>
    <s v="India"/>
    <s v="Debit Card"/>
    <x v="2"/>
    <s v="Standard"/>
    <x v="2"/>
    <s v="No"/>
    <s v="No"/>
  </r>
  <r>
    <x v="7755"/>
    <x v="626"/>
    <s v="CUST10702"/>
    <s v="Customer 702"/>
    <n v="37"/>
    <s v="New"/>
    <s v="P1004"/>
    <s v="Smartwatch"/>
    <x v="0"/>
    <s v="TechSource India"/>
    <n v="2"/>
    <n v="6500"/>
    <n v="5"/>
    <n v="13000"/>
    <n v="650"/>
    <n v="12350"/>
    <n v="7448.53"/>
    <n v="4901.47"/>
    <x v="0"/>
    <s v="Bengaluru"/>
    <s v="Karnataka"/>
    <s v="India"/>
    <s v="Cash on Delivery"/>
    <x v="2"/>
    <s v="Standard"/>
    <x v="0"/>
    <s v="No"/>
    <s v="No"/>
  </r>
  <r>
    <x v="7756"/>
    <x v="627"/>
    <s v="CUST10421"/>
    <s v="Customer 421"/>
    <n v="31"/>
    <s v="Loyal"/>
    <s v="P1006"/>
    <s v="Keyboard"/>
    <x v="0"/>
    <s v="Metro Supplies"/>
    <n v="1"/>
    <n v="1800"/>
    <n v="15"/>
    <n v="1800"/>
    <n v="270"/>
    <n v="1530"/>
    <n v="1060.8699999999999"/>
    <n v="469.13"/>
    <x v="1"/>
    <s v="Chandigarh"/>
    <s v="Chandigarh"/>
    <s v="India"/>
    <s v="Net Banking"/>
    <x v="1"/>
    <s v="Express"/>
    <x v="0"/>
    <s v="No"/>
    <s v="Yes"/>
  </r>
  <r>
    <x v="7757"/>
    <x v="627"/>
    <s v="CUST10865"/>
    <s v="Customer 865"/>
    <n v="31"/>
    <s v="Returning"/>
    <s v="P4006"/>
    <s v="Lipstick"/>
    <x v="4"/>
    <s v="BeautyCare"/>
    <n v="1"/>
    <n v="850"/>
    <n v="10"/>
    <n v="850"/>
    <n v="85"/>
    <n v="765"/>
    <n v="429.18"/>
    <n v="335.82"/>
    <x v="0"/>
    <s v="Delhi"/>
    <s v="Delhi"/>
    <s v="India"/>
    <s v="Net Banking"/>
    <x v="0"/>
    <s v="Standard"/>
    <x v="0"/>
    <s v="No"/>
    <s v="No"/>
  </r>
  <r>
    <x v="7758"/>
    <x v="627"/>
    <s v="CUST12208"/>
    <s v="Customer 2208"/>
    <n v="60"/>
    <s v="Loyal"/>
    <s v="P5001"/>
    <s v="Notebook Set"/>
    <x v="1"/>
    <s v="Stationery Hub"/>
    <n v="3"/>
    <n v="500"/>
    <n v="10"/>
    <n v="1500"/>
    <n v="150"/>
    <n v="1350"/>
    <n v="800.41"/>
    <n v="549.59"/>
    <x v="1"/>
    <s v="Patna"/>
    <s v="Bihar"/>
    <s v="India"/>
    <s v="UPI"/>
    <x v="2"/>
    <s v="Standard"/>
    <x v="0"/>
    <s v="No"/>
    <s v="No"/>
  </r>
  <r>
    <x v="7759"/>
    <x v="627"/>
    <s v="CUST10933"/>
    <s v="Customer 933"/>
    <n v="42"/>
    <s v="New"/>
    <s v="P1006"/>
    <s v="Keyboard"/>
    <x v="0"/>
    <s v="Metro Supplies"/>
    <n v="1"/>
    <n v="1800"/>
    <n v="15"/>
    <n v="1800"/>
    <n v="270"/>
    <n v="1530"/>
    <n v="1245.0899999999999"/>
    <n v="284.91000000000003"/>
    <x v="0"/>
    <s v="Nagpur"/>
    <s v="Maharashtra"/>
    <s v="India"/>
    <s v="Wallet"/>
    <x v="0"/>
    <s v="Express"/>
    <x v="0"/>
    <s v="Yes"/>
    <s v="No"/>
  </r>
  <r>
    <x v="7760"/>
    <x v="627"/>
    <s v="CUST10126"/>
    <s v="Customer 126"/>
    <n v="39"/>
    <s v="New"/>
    <s v="P2007"/>
    <s v="Saree"/>
    <x v="3"/>
    <s v="FashionMart"/>
    <n v="4"/>
    <n v="2600"/>
    <n v="25"/>
    <n v="10400"/>
    <n v="2600"/>
    <n v="7800"/>
    <n v="4886.57"/>
    <n v="2913.43"/>
    <x v="1"/>
    <s v="Pune"/>
    <s v="Maharashtra"/>
    <s v="India"/>
    <s v="Credit Card"/>
    <x v="0"/>
    <s v="Standard"/>
    <x v="0"/>
    <s v="No"/>
    <s v="No"/>
  </r>
  <r>
    <x v="7761"/>
    <x v="627"/>
    <s v="CUST10997"/>
    <s v="Customer 997"/>
    <n v="34"/>
    <s v="Returning"/>
    <s v="P3004"/>
    <s v="Cookware Set"/>
    <x v="2"/>
    <s v="HomeNeeds"/>
    <n v="2"/>
    <n v="3500"/>
    <n v="0"/>
    <n v="7000"/>
    <n v="0"/>
    <n v="7000"/>
    <n v="4750.4799999999996"/>
    <n v="2249.52"/>
    <x v="1"/>
    <s v="Coimbatore"/>
    <s v="Tamil Nadu"/>
    <s v="India"/>
    <s v="Cash on Delivery"/>
    <x v="0"/>
    <s v="Express"/>
    <x v="0"/>
    <s v="No"/>
    <s v="No"/>
  </r>
  <r>
    <x v="7762"/>
    <x v="627"/>
    <s v="CUST11201"/>
    <s v="Customer 1201"/>
    <n v="31"/>
    <s v="Returning"/>
    <s v="P2003"/>
    <s v="T-Shirt"/>
    <x v="3"/>
    <s v="RetailHub"/>
    <n v="1"/>
    <n v="900"/>
    <n v="15"/>
    <n v="900"/>
    <n v="135"/>
    <n v="765"/>
    <n v="432.17"/>
    <n v="332.83"/>
    <x v="2"/>
    <s v="Hyderabad"/>
    <s v="Telangana"/>
    <s v="India"/>
    <s v="Cash on Delivery"/>
    <x v="2"/>
    <s v="Same Day"/>
    <x v="0"/>
    <s v="No"/>
    <s v="No"/>
  </r>
  <r>
    <x v="7763"/>
    <x v="627"/>
    <s v="CUST10738"/>
    <s v="Customer 738"/>
    <n v="31"/>
    <s v="Loyal"/>
    <s v="P3002"/>
    <s v="Air Fryer"/>
    <x v="2"/>
    <s v="HomeNeeds"/>
    <n v="5"/>
    <n v="6500"/>
    <n v="10"/>
    <n v="32500"/>
    <n v="3250"/>
    <n v="29250"/>
    <n v="21630.03"/>
    <n v="7619.97"/>
    <x v="2"/>
    <s v="Ahmedabad"/>
    <s v="Gujarat"/>
    <s v="India"/>
    <s v="Debit Card"/>
    <x v="0"/>
    <s v="Standard"/>
    <x v="1"/>
    <s v="No"/>
    <s v="No"/>
  </r>
  <r>
    <x v="7764"/>
    <x v="627"/>
    <s v="CUST11574"/>
    <s v="Customer 1574"/>
    <n v="48"/>
    <s v="Loyal"/>
    <s v="P2002"/>
    <s v="Jeans"/>
    <x v="3"/>
    <s v="FashionMart"/>
    <n v="1"/>
    <n v="2200"/>
    <n v="0"/>
    <n v="2200"/>
    <n v="0"/>
    <n v="2200"/>
    <n v="1586.36"/>
    <n v="613.64"/>
    <x v="1"/>
    <s v="Delhi"/>
    <s v="Delhi"/>
    <s v="India"/>
    <s v="Net Banking"/>
    <x v="2"/>
    <s v="Standard"/>
    <x v="1"/>
    <s v="No"/>
    <s v="No"/>
  </r>
  <r>
    <x v="7765"/>
    <x v="627"/>
    <s v="CUST12269"/>
    <s v="Customer 2269"/>
    <n v="53"/>
    <s v="Loyal"/>
    <s v="P4004"/>
    <s v="Shampoo"/>
    <x v="4"/>
    <s v="BeautyCare"/>
    <n v="1"/>
    <n v="550"/>
    <n v="10"/>
    <n v="550"/>
    <n v="55"/>
    <n v="495"/>
    <n v="292.64999999999998"/>
    <n v="202.35"/>
    <x v="0"/>
    <s v="Ahmedabad"/>
    <s v="Gujarat"/>
    <s v="India"/>
    <s v="Net Banking"/>
    <x v="0"/>
    <s v="Standard"/>
    <x v="0"/>
    <s v="No"/>
    <s v="No"/>
  </r>
  <r>
    <x v="7766"/>
    <x v="627"/>
    <s v="CUST11288"/>
    <s v="Customer 1288"/>
    <n v="46"/>
    <s v="Returning"/>
    <s v="P2003"/>
    <s v="T-Shirt"/>
    <x v="3"/>
    <s v="RetailHub"/>
    <n v="3"/>
    <n v="900"/>
    <n v="15"/>
    <n v="2700"/>
    <n v="405"/>
    <n v="2295"/>
    <n v="1872.27"/>
    <n v="422.73"/>
    <x v="1"/>
    <s v="Pune"/>
    <s v="Maharashtra"/>
    <s v="India"/>
    <s v="UPI"/>
    <x v="0"/>
    <s v="Standard"/>
    <x v="0"/>
    <s v="No"/>
    <s v="No"/>
  </r>
  <r>
    <x v="7767"/>
    <x v="627"/>
    <s v="CUST11162"/>
    <s v="Customer 1162"/>
    <n v="29"/>
    <s v="New"/>
    <s v="P2008"/>
    <s v="Formal Shirt"/>
    <x v="3"/>
    <s v="Global Traders"/>
    <n v="1"/>
    <n v="1700"/>
    <n v="15"/>
    <n v="1700"/>
    <n v="255"/>
    <n v="1445"/>
    <n v="908.15"/>
    <n v="536.85"/>
    <x v="2"/>
    <s v="Bhopal"/>
    <s v="Madhya Pradesh"/>
    <s v="India"/>
    <s v="Cash on Delivery"/>
    <x v="0"/>
    <s v="Standard"/>
    <x v="0"/>
    <s v="No"/>
    <s v="No"/>
  </r>
  <r>
    <x v="7768"/>
    <x v="627"/>
    <s v="CUST10004"/>
    <s v="Customer 4"/>
    <n v="57"/>
    <s v="New"/>
    <s v="P2008"/>
    <s v="Formal Shirt"/>
    <x v="3"/>
    <s v="Global Traders"/>
    <n v="2"/>
    <n v="1700"/>
    <n v="25"/>
    <n v="3400"/>
    <n v="850"/>
    <n v="2550"/>
    <n v="1959.86"/>
    <n v="590.14"/>
    <x v="1"/>
    <s v="Bengaluru"/>
    <s v="Karnataka"/>
    <s v="India"/>
    <s v="Wallet"/>
    <x v="1"/>
    <s v="Standard"/>
    <x v="3"/>
    <s v="No"/>
    <s v="No"/>
  </r>
  <r>
    <x v="7769"/>
    <x v="627"/>
    <s v="CUST11990"/>
    <s v="Customer 1990"/>
    <n v="18"/>
    <s v="New"/>
    <s v="P2007"/>
    <s v="Saree"/>
    <x v="3"/>
    <s v="FashionMart"/>
    <n v="1"/>
    <n v="2600"/>
    <n v="20"/>
    <n v="2600"/>
    <n v="520"/>
    <n v="2080"/>
    <n v="1311.27"/>
    <n v="768.73"/>
    <x v="0"/>
    <s v="Surat"/>
    <s v="Gujarat"/>
    <s v="India"/>
    <s v="UPI"/>
    <x v="1"/>
    <s v="Standard"/>
    <x v="0"/>
    <s v="No"/>
    <s v="No"/>
  </r>
  <r>
    <x v="7770"/>
    <x v="627"/>
    <s v="CUST11149"/>
    <s v="Customer 1149"/>
    <n v="23"/>
    <s v="Returning"/>
    <s v="P2008"/>
    <s v="Formal Shirt"/>
    <x v="3"/>
    <s v="Global Traders"/>
    <n v="1"/>
    <n v="1700"/>
    <n v="0"/>
    <n v="1700"/>
    <n v="0"/>
    <n v="1700"/>
    <n v="970.38"/>
    <n v="729.62"/>
    <x v="1"/>
    <s v="Jaipur"/>
    <s v="Rajasthan"/>
    <s v="India"/>
    <s v="Cash on Delivery"/>
    <x v="2"/>
    <s v="Express"/>
    <x v="0"/>
    <s v="No"/>
    <s v="No"/>
  </r>
  <r>
    <x v="7771"/>
    <x v="627"/>
    <s v="CUST11797"/>
    <s v="Customer 1797"/>
    <n v="36"/>
    <s v="Returning"/>
    <s v="P2001"/>
    <s v="Running Shoes"/>
    <x v="3"/>
    <s v="FashionMart"/>
    <n v="1"/>
    <n v="3200"/>
    <n v="5"/>
    <n v="3200"/>
    <n v="160"/>
    <n v="3040"/>
    <n v="2402.31"/>
    <n v="637.69000000000005"/>
    <x v="1"/>
    <s v="Guwahati"/>
    <s v="Assam"/>
    <s v="India"/>
    <s v="Wallet"/>
    <x v="1"/>
    <s v="Standard"/>
    <x v="0"/>
    <s v="No"/>
    <s v="Yes"/>
  </r>
  <r>
    <x v="7772"/>
    <x v="627"/>
    <s v="CUST11986"/>
    <s v="Customer 1986"/>
    <n v="25"/>
    <s v="Loyal"/>
    <s v="P5003"/>
    <s v="Calculator"/>
    <x v="1"/>
    <s v="Stationery Hub"/>
    <n v="2"/>
    <n v="650"/>
    <n v="30"/>
    <n v="1300"/>
    <n v="390"/>
    <n v="910"/>
    <n v="719.65"/>
    <n v="190.35"/>
    <x v="0"/>
    <s v="Kolkata"/>
    <s v="West Bengal"/>
    <s v="India"/>
    <s v="Credit Card"/>
    <x v="2"/>
    <s v="Standard"/>
    <x v="0"/>
    <s v="No"/>
    <s v="No"/>
  </r>
  <r>
    <x v="7773"/>
    <x v="627"/>
    <s v="CUST10673"/>
    <s v="Customer 673"/>
    <n v="41"/>
    <s v="New"/>
    <s v="P1008"/>
    <s v="Monitor"/>
    <x v="0"/>
    <s v="Global Traders"/>
    <n v="1"/>
    <n v="14500"/>
    <n v="0"/>
    <n v="14500"/>
    <n v="0"/>
    <n v="14500"/>
    <n v="10995.56"/>
    <n v="3504.44"/>
    <x v="2"/>
    <s v="Coimbatore"/>
    <s v="Tamil Nadu"/>
    <s v="India"/>
    <s v="Debit Card"/>
    <x v="2"/>
    <s v="Express"/>
    <x v="1"/>
    <s v="No"/>
    <s v="Yes"/>
  </r>
  <r>
    <x v="7774"/>
    <x v="628"/>
    <s v="CUST11558"/>
    <s v="Customer 1558"/>
    <n v="50"/>
    <s v="Returning"/>
    <s v="P3007"/>
    <s v="Vacuum Cleaner"/>
    <x v="2"/>
    <s v="Global Traders"/>
    <n v="1"/>
    <n v="8500"/>
    <n v="20"/>
    <n v="8500"/>
    <n v="1700"/>
    <n v="6800"/>
    <n v="4007.35"/>
    <n v="2792.65"/>
    <x v="1"/>
    <s v="Bhopal"/>
    <s v="Madhya Pradesh"/>
    <s v="India"/>
    <s v="Cash on Delivery"/>
    <x v="1"/>
    <s v="Express"/>
    <x v="2"/>
    <s v="No"/>
    <s v="No"/>
  </r>
  <r>
    <x v="7775"/>
    <x v="628"/>
    <s v="CUST10878"/>
    <s v="Customer 878"/>
    <n v="29"/>
    <s v="New"/>
    <s v="P1007"/>
    <s v="Mouse"/>
    <x v="0"/>
    <s v="RetailHub"/>
    <n v="1"/>
    <n v="900"/>
    <n v="15"/>
    <n v="900"/>
    <n v="135"/>
    <n v="765"/>
    <n v="428.26"/>
    <n v="336.74"/>
    <x v="1"/>
    <s v="Patna"/>
    <s v="Bihar"/>
    <s v="India"/>
    <s v="Debit Card"/>
    <x v="2"/>
    <s v="Express"/>
    <x v="0"/>
    <s v="No"/>
    <s v="No"/>
  </r>
  <r>
    <x v="7776"/>
    <x v="628"/>
    <s v="CUST10644"/>
    <s v="Customer 644"/>
    <n v="38"/>
    <s v="Returning"/>
    <s v="P2008"/>
    <s v="Formal Shirt"/>
    <x v="3"/>
    <s v="Global Traders"/>
    <n v="1"/>
    <n v="1700"/>
    <n v="20"/>
    <n v="1700"/>
    <n v="340"/>
    <n v="1360"/>
    <n v="814.11"/>
    <n v="545.89"/>
    <x v="1"/>
    <s v="Visakhapatnam"/>
    <s v="Andhra Pradesh"/>
    <s v="India"/>
    <s v="Wallet"/>
    <x v="2"/>
    <s v="Express"/>
    <x v="0"/>
    <s v="No"/>
    <s v="No"/>
  </r>
  <r>
    <x v="7777"/>
    <x v="628"/>
    <s v="CUST12489"/>
    <s v="Customer 2489"/>
    <n v="47"/>
    <s v="Returning"/>
    <s v="P1005"/>
    <s v="Tablet"/>
    <x v="0"/>
    <s v="RetailHub"/>
    <n v="3"/>
    <n v="18000"/>
    <n v="15"/>
    <n v="54000"/>
    <n v="8100"/>
    <n v="45900"/>
    <n v="32264.22"/>
    <n v="13635.78"/>
    <x v="1"/>
    <s v="Pune"/>
    <s v="Maharashtra"/>
    <s v="India"/>
    <s v="Debit Card"/>
    <x v="1"/>
    <s v="Express"/>
    <x v="0"/>
    <s v="No"/>
    <s v="No"/>
  </r>
  <r>
    <x v="7778"/>
    <x v="628"/>
    <s v="CUST11600"/>
    <s v="Customer 1600"/>
    <n v="54"/>
    <s v="Returning"/>
    <s v="P1002"/>
    <s v="Smartphone"/>
    <x v="0"/>
    <s v="Global Traders"/>
    <n v="1"/>
    <n v="28000"/>
    <n v="10"/>
    <n v="28000"/>
    <n v="2800"/>
    <n v="25200"/>
    <n v="14435.64"/>
    <n v="10764.36"/>
    <x v="1"/>
    <s v="Ahmedabad"/>
    <s v="Gujarat"/>
    <s v="India"/>
    <s v="Net Banking"/>
    <x v="1"/>
    <s v="Express"/>
    <x v="0"/>
    <s v="Yes"/>
    <s v="No"/>
  </r>
  <r>
    <x v="7779"/>
    <x v="628"/>
    <s v="CUST12371"/>
    <s v="Customer 2371"/>
    <n v="29"/>
    <s v="New"/>
    <s v="P3006"/>
    <s v="Water Bottle"/>
    <x v="2"/>
    <s v="Metro Supplies"/>
    <n v="2"/>
    <n v="700"/>
    <n v="5"/>
    <n v="1400"/>
    <n v="70"/>
    <n v="1330"/>
    <n v="1059.3399999999999"/>
    <n v="270.66000000000003"/>
    <x v="1"/>
    <s v="Bhopal"/>
    <s v="Madhya Pradesh"/>
    <s v="India"/>
    <s v="Debit Card"/>
    <x v="0"/>
    <s v="Same Day"/>
    <x v="0"/>
    <s v="No"/>
    <s v="Yes"/>
  </r>
  <r>
    <x v="7780"/>
    <x v="628"/>
    <s v="CUST11313"/>
    <s v="Customer 1313"/>
    <n v="40"/>
    <s v="New"/>
    <s v="P1010"/>
    <s v="Bluetooth Speaker"/>
    <x v="0"/>
    <s v="Prime Distributors"/>
    <n v="3"/>
    <n v="3200"/>
    <n v="10"/>
    <n v="9600"/>
    <n v="960"/>
    <n v="8640"/>
    <n v="6666.41"/>
    <n v="1973.59"/>
    <x v="1"/>
    <s v="Indore"/>
    <s v="Madhya Pradesh"/>
    <s v="India"/>
    <s v="Cash on Delivery"/>
    <x v="0"/>
    <s v="Standard"/>
    <x v="0"/>
    <s v="No"/>
    <s v="No"/>
  </r>
  <r>
    <x v="7781"/>
    <x v="628"/>
    <s v="CUST10669"/>
    <s v="Customer 669"/>
    <n v="50"/>
    <s v="Returning"/>
    <s v="P2006"/>
    <s v="Womens Kurti"/>
    <x v="3"/>
    <s v="FashionMart"/>
    <n v="3"/>
    <n v="1400"/>
    <n v="0"/>
    <n v="4200"/>
    <n v="0"/>
    <n v="4200"/>
    <n v="2565.3000000000002"/>
    <n v="1634.7"/>
    <x v="0"/>
    <s v="Chennai"/>
    <s v="Tamil Nadu"/>
    <s v="India"/>
    <s v="Cash on Delivery"/>
    <x v="2"/>
    <s v="Express"/>
    <x v="0"/>
    <s v="No"/>
    <s v="No"/>
  </r>
  <r>
    <x v="7782"/>
    <x v="628"/>
    <s v="CUST10074"/>
    <s v="Customer 74"/>
    <n v="60"/>
    <s v="Returning"/>
    <s v="P3004"/>
    <s v="Cookware Set"/>
    <x v="2"/>
    <s v="HomeNeeds"/>
    <n v="2"/>
    <n v="3500"/>
    <n v="10"/>
    <n v="7000"/>
    <n v="700"/>
    <n v="6300"/>
    <n v="4646.97"/>
    <n v="1653.03"/>
    <x v="0"/>
    <s v="Nagpur"/>
    <s v="Maharashtra"/>
    <s v="India"/>
    <s v="Net Banking"/>
    <x v="0"/>
    <s v="Standard"/>
    <x v="0"/>
    <s v="No"/>
    <s v="No"/>
  </r>
  <r>
    <x v="7783"/>
    <x v="629"/>
    <s v="CUST11872"/>
    <s v="Customer 1872"/>
    <n v="60"/>
    <s v="Loyal"/>
    <s v="P5003"/>
    <s v="Calculator"/>
    <x v="1"/>
    <s v="Stationery Hub"/>
    <n v="5"/>
    <n v="650"/>
    <n v="15"/>
    <n v="3250"/>
    <n v="487.5"/>
    <n v="2762.5"/>
    <n v="1579.62"/>
    <n v="1182.8800000000001"/>
    <x v="2"/>
    <s v="Nagpur"/>
    <s v="Maharashtra"/>
    <s v="India"/>
    <s v="Net Banking"/>
    <x v="1"/>
    <s v="Standard"/>
    <x v="0"/>
    <s v="No"/>
    <s v="No"/>
  </r>
  <r>
    <x v="7784"/>
    <x v="629"/>
    <s v="CUST10285"/>
    <s v="Customer 285"/>
    <n v="30"/>
    <s v="Returning"/>
    <s v="P1005"/>
    <s v="Tablet"/>
    <x v="0"/>
    <s v="RetailHub"/>
    <n v="4"/>
    <n v="18000"/>
    <n v="10"/>
    <n v="72000"/>
    <n v="7200"/>
    <n v="64800"/>
    <n v="42557.8"/>
    <n v="22242.2"/>
    <x v="1"/>
    <s v="Hyderabad"/>
    <s v="Telangana"/>
    <s v="India"/>
    <s v="UPI"/>
    <x v="2"/>
    <s v="Standard"/>
    <x v="0"/>
    <s v="No"/>
    <s v="No"/>
  </r>
  <r>
    <x v="7785"/>
    <x v="629"/>
    <s v="CUST12358"/>
    <s v="Customer 2358"/>
    <n v="30"/>
    <s v="Returning"/>
    <s v="P5004"/>
    <s v="Pen Set"/>
    <x v="1"/>
    <s v="Stationery Hub"/>
    <n v="4"/>
    <n v="250"/>
    <n v="25"/>
    <n v="1000"/>
    <n v="250"/>
    <n v="750"/>
    <n v="427.53"/>
    <n v="322.47000000000003"/>
    <x v="2"/>
    <s v="Guwahati"/>
    <s v="Assam"/>
    <s v="India"/>
    <s v="UPI"/>
    <x v="1"/>
    <s v="Express"/>
    <x v="0"/>
    <s v="Yes"/>
    <s v="No"/>
  </r>
  <r>
    <x v="7786"/>
    <x v="629"/>
    <s v="CUST11535"/>
    <s v="Customer 1535"/>
    <n v="44"/>
    <s v="Returning"/>
    <s v="P2004"/>
    <s v="Jacket"/>
    <x v="3"/>
    <s v="Global Traders"/>
    <n v="1"/>
    <n v="3500"/>
    <n v="25"/>
    <n v="3500"/>
    <n v="875"/>
    <n v="2625"/>
    <n v="2065.5700000000002"/>
    <n v="559.42999999999995"/>
    <x v="1"/>
    <s v="Bhubaneswar"/>
    <s v="Odisha"/>
    <s v="India"/>
    <s v="Credit Card"/>
    <x v="2"/>
    <s v="Express"/>
    <x v="1"/>
    <s v="No"/>
    <s v="No"/>
  </r>
  <r>
    <x v="7787"/>
    <x v="629"/>
    <s v="CUST12454"/>
    <s v="Customer 2454"/>
    <n v="46"/>
    <s v="Returning"/>
    <s v="P1002"/>
    <s v="Smartphone"/>
    <x v="0"/>
    <s v="Global Traders"/>
    <n v="1"/>
    <n v="28000"/>
    <n v="10"/>
    <n v="28000"/>
    <n v="2800"/>
    <n v="25200"/>
    <n v="15745.2"/>
    <n v="9454.7999999999993"/>
    <x v="1"/>
    <s v="Lucknow"/>
    <s v="Uttar Pradesh"/>
    <s v="India"/>
    <s v="Cash on Delivery"/>
    <x v="0"/>
    <s v="Standard"/>
    <x v="0"/>
    <s v="No"/>
    <s v="No"/>
  </r>
  <r>
    <x v="7788"/>
    <x v="629"/>
    <s v="CUST12366"/>
    <s v="Customer 2366"/>
    <n v="39"/>
    <s v="Returning"/>
    <s v="P5003"/>
    <s v="Calculator"/>
    <x v="1"/>
    <s v="Stationery Hub"/>
    <n v="4"/>
    <n v="650"/>
    <n v="15"/>
    <n v="2600"/>
    <n v="390"/>
    <n v="2210"/>
    <n v="1370.6"/>
    <n v="839.4"/>
    <x v="1"/>
    <s v="Delhi"/>
    <s v="Delhi"/>
    <s v="India"/>
    <s v="Net Banking"/>
    <x v="1"/>
    <s v="Standard"/>
    <x v="1"/>
    <s v="No"/>
    <s v="No"/>
  </r>
  <r>
    <x v="7789"/>
    <x v="629"/>
    <s v="CUST11634"/>
    <s v="Customer 1634"/>
    <n v="49"/>
    <s v="Loyal"/>
    <s v="P2003"/>
    <s v="T-Shirt"/>
    <x v="3"/>
    <s v="RetailHub"/>
    <n v="4"/>
    <n v="900"/>
    <n v="5"/>
    <n v="3600"/>
    <n v="180"/>
    <n v="3420"/>
    <n v="1897.6"/>
    <n v="1522.4"/>
    <x v="1"/>
    <s v="Pune"/>
    <s v="Maharashtra"/>
    <s v="India"/>
    <s v="Debit Card"/>
    <x v="1"/>
    <s v="Standard"/>
    <x v="0"/>
    <s v="No"/>
    <s v="No"/>
  </r>
  <r>
    <x v="7790"/>
    <x v="629"/>
    <s v="CUST11507"/>
    <s v="Customer 1507"/>
    <n v="51"/>
    <s v="New"/>
    <s v="P1006"/>
    <s v="Keyboard"/>
    <x v="0"/>
    <s v="Metro Supplies"/>
    <n v="1"/>
    <n v="1800"/>
    <n v="0"/>
    <n v="1800"/>
    <n v="0"/>
    <n v="1800"/>
    <n v="1149.6199999999999"/>
    <n v="650.38"/>
    <x v="0"/>
    <s v="Coimbatore"/>
    <s v="Tamil Nadu"/>
    <s v="India"/>
    <s v="Wallet"/>
    <x v="1"/>
    <s v="Standard"/>
    <x v="3"/>
    <s v="No"/>
    <s v="No"/>
  </r>
  <r>
    <x v="7791"/>
    <x v="629"/>
    <s v="CUST10495"/>
    <s v="Customer 495"/>
    <n v="18"/>
    <s v="Loyal"/>
    <s v="P1005"/>
    <s v="Tablet"/>
    <x v="0"/>
    <s v="RetailHub"/>
    <n v="1"/>
    <n v="18000"/>
    <n v="10"/>
    <n v="18000"/>
    <n v="1800"/>
    <n v="16200"/>
    <n v="9223.4"/>
    <n v="6976.6"/>
    <x v="1"/>
    <s v="Delhi"/>
    <s v="Delhi"/>
    <s v="India"/>
    <s v="Debit Card"/>
    <x v="0"/>
    <s v="Standard"/>
    <x v="0"/>
    <s v="No"/>
    <s v="No"/>
  </r>
  <r>
    <x v="7792"/>
    <x v="629"/>
    <s v="CUST12068"/>
    <s v="Customer 2068"/>
    <n v="41"/>
    <s v="Returning"/>
    <s v="P1007"/>
    <s v="Mouse"/>
    <x v="0"/>
    <s v="RetailHub"/>
    <n v="2"/>
    <n v="900"/>
    <n v="0"/>
    <n v="1800"/>
    <n v="0"/>
    <n v="1800"/>
    <n v="1174.19"/>
    <n v="625.80999999999995"/>
    <x v="1"/>
    <s v="Bhopal"/>
    <s v="Madhya Pradesh"/>
    <s v="India"/>
    <s v="UPI"/>
    <x v="1"/>
    <s v="Same Day"/>
    <x v="0"/>
    <s v="No"/>
    <s v="No"/>
  </r>
  <r>
    <x v="7793"/>
    <x v="629"/>
    <s v="CUST10874"/>
    <s v="Customer 874"/>
    <n v="60"/>
    <s v="Returning"/>
    <s v="P3007"/>
    <s v="Vacuum Cleaner"/>
    <x v="2"/>
    <s v="Global Traders"/>
    <n v="1"/>
    <n v="8500"/>
    <n v="15"/>
    <n v="8500"/>
    <n v="1275"/>
    <n v="7225"/>
    <n v="4034.61"/>
    <n v="3190.39"/>
    <x v="1"/>
    <s v="Patna"/>
    <s v="Bihar"/>
    <s v="India"/>
    <s v="Cash on Delivery"/>
    <x v="2"/>
    <s v="Standard"/>
    <x v="3"/>
    <s v="No"/>
    <s v="No"/>
  </r>
  <r>
    <x v="7794"/>
    <x v="629"/>
    <s v="CUST10676"/>
    <s v="Customer 676"/>
    <n v="46"/>
    <s v="Returning"/>
    <s v="P4006"/>
    <s v="Lipstick"/>
    <x v="4"/>
    <s v="BeautyCare"/>
    <n v="1"/>
    <n v="850"/>
    <n v="15"/>
    <n v="850"/>
    <n v="127.5"/>
    <n v="722.5"/>
    <n v="537.92999999999995"/>
    <n v="184.57"/>
    <x v="1"/>
    <s v="Chandigarh"/>
    <s v="Chandigarh"/>
    <s v="India"/>
    <s v="Cash on Delivery"/>
    <x v="0"/>
    <s v="Express"/>
    <x v="0"/>
    <s v="No"/>
    <s v="No"/>
  </r>
  <r>
    <x v="7795"/>
    <x v="630"/>
    <s v="CUST10791"/>
    <s v="Customer 791"/>
    <n v="47"/>
    <s v="Loyal"/>
    <s v="P4001"/>
    <s v="Face Wash"/>
    <x v="4"/>
    <s v="BeautyCare"/>
    <n v="4"/>
    <n v="450"/>
    <n v="5"/>
    <n v="1800"/>
    <n v="90"/>
    <n v="1710"/>
    <n v="1003.03"/>
    <n v="706.97"/>
    <x v="2"/>
    <s v="Pune"/>
    <s v="Maharashtra"/>
    <s v="India"/>
    <s v="UPI"/>
    <x v="0"/>
    <s v="Express"/>
    <x v="0"/>
    <s v="No"/>
    <s v="No"/>
  </r>
  <r>
    <x v="7796"/>
    <x v="630"/>
    <s v="CUST11201"/>
    <s v="Customer 1201"/>
    <n v="32"/>
    <s v="Returning"/>
    <s v="P1009"/>
    <s v="Power Bank"/>
    <x v="0"/>
    <s v="Prime Distributors"/>
    <n v="2"/>
    <n v="1600"/>
    <n v="10"/>
    <n v="3200"/>
    <n v="320"/>
    <n v="2880"/>
    <n v="2112.2600000000002"/>
    <n v="767.74"/>
    <x v="1"/>
    <s v="Bhubaneswar"/>
    <s v="Odisha"/>
    <s v="India"/>
    <s v="Credit Card"/>
    <x v="2"/>
    <s v="Express"/>
    <x v="0"/>
    <s v="No"/>
    <s v="No"/>
  </r>
  <r>
    <x v="7797"/>
    <x v="630"/>
    <s v="CUST11440"/>
    <s v="Customer 1440"/>
    <n v="30"/>
    <s v="New"/>
    <s v="P3001"/>
    <s v="Coffee Maker"/>
    <x v="2"/>
    <s v="HomeNeeds"/>
    <n v="4"/>
    <n v="4200"/>
    <n v="10"/>
    <n v="16800"/>
    <n v="1680"/>
    <n v="15120"/>
    <n v="9675.83"/>
    <n v="5444.17"/>
    <x v="1"/>
    <s v="Surat"/>
    <s v="Gujarat"/>
    <s v="India"/>
    <s v="Cash on Delivery"/>
    <x v="2"/>
    <s v="Express"/>
    <x v="0"/>
    <s v="No"/>
    <s v="No"/>
  </r>
  <r>
    <x v="7798"/>
    <x v="630"/>
    <s v="CUST11844"/>
    <s v="Customer 1844"/>
    <n v="48"/>
    <s v="New"/>
    <s v="P2006"/>
    <s v="Womens Kurti"/>
    <x v="3"/>
    <s v="FashionMart"/>
    <n v="2"/>
    <n v="1400"/>
    <n v="5"/>
    <n v="2800"/>
    <n v="140"/>
    <n v="2660"/>
    <n v="1967.78"/>
    <n v="692.22"/>
    <x v="0"/>
    <s v="Surat"/>
    <s v="Gujarat"/>
    <s v="India"/>
    <s v="UPI"/>
    <x v="2"/>
    <s v="Same Day"/>
    <x v="0"/>
    <s v="No"/>
    <s v="No"/>
  </r>
  <r>
    <x v="7799"/>
    <x v="630"/>
    <s v="CUST12236"/>
    <s v="Customer 2236"/>
    <n v="54"/>
    <s v="New"/>
    <s v="P3007"/>
    <s v="Vacuum Cleaner"/>
    <x v="2"/>
    <s v="Global Traders"/>
    <n v="3"/>
    <n v="8500"/>
    <n v="10"/>
    <n v="25500"/>
    <n v="2550"/>
    <n v="22950"/>
    <n v="14943.55"/>
    <n v="8006.45"/>
    <x v="1"/>
    <s v="Bengaluru"/>
    <s v="Karnataka"/>
    <s v="India"/>
    <s v="Debit Card"/>
    <x v="2"/>
    <s v="Standard"/>
    <x v="0"/>
    <s v="No"/>
    <s v="No"/>
  </r>
  <r>
    <x v="7800"/>
    <x v="630"/>
    <s v="CUST10586"/>
    <s v="Customer 586"/>
    <n v="42"/>
    <s v="Loyal"/>
    <s v="P1007"/>
    <s v="Mouse"/>
    <x v="0"/>
    <s v="RetailHub"/>
    <n v="3"/>
    <n v="900"/>
    <n v="5"/>
    <n v="2700"/>
    <n v="135"/>
    <n v="2565"/>
    <n v="1911.1"/>
    <n v="653.9"/>
    <x v="1"/>
    <s v="Hyderabad"/>
    <s v="Telangana"/>
    <s v="India"/>
    <s v="Net Banking"/>
    <x v="0"/>
    <s v="Express"/>
    <x v="3"/>
    <s v="No"/>
    <s v="No"/>
  </r>
  <r>
    <x v="7801"/>
    <x v="630"/>
    <s v="CUST10948"/>
    <s v="Customer 948"/>
    <n v="27"/>
    <s v="Loyal"/>
    <s v="P4004"/>
    <s v="Shampoo"/>
    <x v="4"/>
    <s v="BeautyCare"/>
    <n v="1"/>
    <n v="550"/>
    <n v="15"/>
    <n v="550"/>
    <n v="82.5"/>
    <n v="467.5"/>
    <n v="354.52"/>
    <n v="112.98"/>
    <x v="1"/>
    <s v="Kolkata"/>
    <s v="West Bengal"/>
    <s v="India"/>
    <s v="Credit Card"/>
    <x v="0"/>
    <s v="Standard"/>
    <x v="0"/>
    <s v="Yes"/>
    <s v="Yes"/>
  </r>
  <r>
    <x v="7802"/>
    <x v="630"/>
    <s v="CUST11719"/>
    <s v="Customer 1719"/>
    <n v="35"/>
    <s v="New"/>
    <s v="P3005"/>
    <s v="Bedsheet Set"/>
    <x v="2"/>
    <s v="RetailHub"/>
    <n v="3"/>
    <n v="1800"/>
    <n v="15"/>
    <n v="5400"/>
    <n v="810"/>
    <n v="4590"/>
    <n v="3724.43"/>
    <n v="865.57"/>
    <x v="1"/>
    <s v="Mumbai"/>
    <s v="Maharashtra"/>
    <s v="India"/>
    <s v="Credit Card"/>
    <x v="2"/>
    <s v="Express"/>
    <x v="0"/>
    <s v="No"/>
    <s v="No"/>
  </r>
  <r>
    <x v="7803"/>
    <x v="630"/>
    <s v="CUST11913"/>
    <s v="Customer 1913"/>
    <n v="39"/>
    <s v="Returning"/>
    <s v="P4001"/>
    <s v="Face Wash"/>
    <x v="4"/>
    <s v="BeautyCare"/>
    <n v="1"/>
    <n v="450"/>
    <n v="5"/>
    <n v="450"/>
    <n v="22.5"/>
    <n v="427.5"/>
    <n v="321.27"/>
    <n v="106.23"/>
    <x v="1"/>
    <s v="Lucknow"/>
    <s v="Uttar Pradesh"/>
    <s v="India"/>
    <s v="UPI"/>
    <x v="2"/>
    <s v="Standard"/>
    <x v="0"/>
    <s v="No"/>
    <s v="No"/>
  </r>
  <r>
    <x v="7804"/>
    <x v="630"/>
    <s v="CUST11667"/>
    <s v="Customer 1667"/>
    <n v="28"/>
    <s v="New"/>
    <s v="P5001"/>
    <s v="Notebook Set"/>
    <x v="1"/>
    <s v="Stationery Hub"/>
    <n v="3"/>
    <n v="500"/>
    <n v="15"/>
    <n v="1500"/>
    <n v="225"/>
    <n v="1275"/>
    <n v="842.78"/>
    <n v="432.22"/>
    <x v="1"/>
    <s v="Kolkata"/>
    <s v="West Bengal"/>
    <s v="India"/>
    <s v="Debit Card"/>
    <x v="0"/>
    <s v="Express"/>
    <x v="0"/>
    <s v="No"/>
    <s v="No"/>
  </r>
  <r>
    <x v="7805"/>
    <x v="630"/>
    <s v="CUST11726"/>
    <s v="Customer 1726"/>
    <n v="57"/>
    <s v="New"/>
    <s v="P3003"/>
    <s v="Mixer Grinder"/>
    <x v="2"/>
    <s v="Prime Distributors"/>
    <n v="2"/>
    <n v="4800"/>
    <n v="0"/>
    <n v="9600"/>
    <n v="0"/>
    <n v="9600"/>
    <n v="6878.97"/>
    <n v="2721.03"/>
    <x v="0"/>
    <s v="Chennai"/>
    <s v="Tamil Nadu"/>
    <s v="India"/>
    <s v="Credit Card"/>
    <x v="1"/>
    <s v="Express"/>
    <x v="0"/>
    <s v="No"/>
    <s v="No"/>
  </r>
  <r>
    <x v="7806"/>
    <x v="630"/>
    <s v="CUST10915"/>
    <s v="Customer 915"/>
    <n v="20"/>
    <s v="Loyal"/>
    <s v="P5004"/>
    <s v="Pen Set"/>
    <x v="1"/>
    <s v="Stationery Hub"/>
    <n v="1"/>
    <n v="250"/>
    <n v="15"/>
    <n v="250"/>
    <n v="37.5"/>
    <n v="212.5"/>
    <n v="124.47"/>
    <n v="88.03"/>
    <x v="1"/>
    <s v="Bengaluru"/>
    <s v="Karnataka"/>
    <s v="India"/>
    <s v="Cash on Delivery"/>
    <x v="2"/>
    <s v="Express"/>
    <x v="0"/>
    <s v="No"/>
    <s v="No"/>
  </r>
  <r>
    <x v="7807"/>
    <x v="631"/>
    <s v="CUST10859"/>
    <s v="Customer 859"/>
    <n v="40"/>
    <s v="Returning"/>
    <s v="P4001"/>
    <s v="Face Wash"/>
    <x v="4"/>
    <s v="BeautyCare"/>
    <n v="2"/>
    <n v="450"/>
    <n v="5"/>
    <n v="900"/>
    <n v="45"/>
    <n v="855"/>
    <n v="489.35"/>
    <n v="365.65"/>
    <x v="1"/>
    <s v="Lucknow"/>
    <s v="Uttar Pradesh"/>
    <s v="India"/>
    <s v="Wallet"/>
    <x v="0"/>
    <s v="Express"/>
    <x v="0"/>
    <s v="No"/>
    <s v="No"/>
  </r>
  <r>
    <x v="7808"/>
    <x v="631"/>
    <s v="CUST10502"/>
    <s v="Customer 502"/>
    <n v="41"/>
    <s v="Loyal"/>
    <s v="P5004"/>
    <s v="Pen Set"/>
    <x v="1"/>
    <s v="Stationery Hub"/>
    <n v="2"/>
    <n v="250"/>
    <n v="5"/>
    <n v="500"/>
    <n v="25"/>
    <n v="475"/>
    <n v="370.72"/>
    <n v="104.28"/>
    <x v="1"/>
    <s v="Chandigarh"/>
    <s v="Chandigarh"/>
    <s v="India"/>
    <s v="Cash on Delivery"/>
    <x v="0"/>
    <s v="Standard"/>
    <x v="0"/>
    <s v="No"/>
    <s v="No"/>
  </r>
  <r>
    <x v="7809"/>
    <x v="631"/>
    <s v="CUST10383"/>
    <s v="Customer 383"/>
    <n v="23"/>
    <s v="Returning"/>
    <s v="P2004"/>
    <s v="Jacket"/>
    <x v="3"/>
    <s v="Global Traders"/>
    <n v="2"/>
    <n v="3500"/>
    <n v="10"/>
    <n v="7000"/>
    <n v="700"/>
    <n v="6300"/>
    <n v="4410.59"/>
    <n v="1889.41"/>
    <x v="1"/>
    <s v="Surat"/>
    <s v="Gujarat"/>
    <s v="India"/>
    <s v="Cash on Delivery"/>
    <x v="2"/>
    <s v="Standard"/>
    <x v="4"/>
    <s v="No"/>
    <s v="No"/>
  </r>
  <r>
    <x v="7810"/>
    <x v="631"/>
    <s v="CUST10172"/>
    <s v="Customer 172"/>
    <n v="34"/>
    <s v="New"/>
    <s v="P4002"/>
    <s v="Moisturizer"/>
    <x v="4"/>
    <s v="BeautyCare"/>
    <n v="2"/>
    <n v="650"/>
    <n v="20"/>
    <n v="1300"/>
    <n v="260"/>
    <n v="1040"/>
    <n v="613.4"/>
    <n v="426.6"/>
    <x v="0"/>
    <s v="Surat"/>
    <s v="Gujarat"/>
    <s v="India"/>
    <s v="Net Banking"/>
    <x v="2"/>
    <s v="Same Day"/>
    <x v="3"/>
    <s v="No"/>
    <s v="No"/>
  </r>
  <r>
    <x v="7811"/>
    <x v="631"/>
    <s v="CUST12148"/>
    <s v="Customer 2148"/>
    <n v="50"/>
    <s v="New"/>
    <s v="P2006"/>
    <s v="Womens Kurti"/>
    <x v="3"/>
    <s v="FashionMart"/>
    <n v="2"/>
    <n v="1400"/>
    <n v="5"/>
    <n v="2800"/>
    <n v="140"/>
    <n v="2660"/>
    <n v="2089.21"/>
    <n v="570.79"/>
    <x v="2"/>
    <s v="Visakhapatnam"/>
    <s v="Andhra Pradesh"/>
    <s v="India"/>
    <s v="Credit Card"/>
    <x v="2"/>
    <s v="Express"/>
    <x v="1"/>
    <s v="No"/>
    <s v="No"/>
  </r>
  <r>
    <x v="7812"/>
    <x v="631"/>
    <s v="CUST10067"/>
    <s v="Customer 67"/>
    <n v="54"/>
    <s v="Returning"/>
    <s v="P4002"/>
    <s v="Moisturizer"/>
    <x v="4"/>
    <s v="BeautyCare"/>
    <n v="5"/>
    <n v="650"/>
    <n v="20"/>
    <n v="3250"/>
    <n v="650"/>
    <n v="2600"/>
    <n v="2057.37"/>
    <n v="542.63"/>
    <x v="1"/>
    <s v="Bengaluru"/>
    <s v="Karnataka"/>
    <s v="India"/>
    <s v="Cash on Delivery"/>
    <x v="2"/>
    <s v="Standard"/>
    <x v="0"/>
    <s v="No"/>
    <s v="No"/>
  </r>
  <r>
    <x v="7813"/>
    <x v="631"/>
    <s v="CUST12152"/>
    <s v="Customer 2152"/>
    <n v="57"/>
    <s v="Loyal"/>
    <s v="P4006"/>
    <s v="Lipstick"/>
    <x v="4"/>
    <s v="BeautyCare"/>
    <n v="3"/>
    <n v="850"/>
    <n v="25"/>
    <n v="2550"/>
    <n v="637.5"/>
    <n v="1912.5"/>
    <n v="1288.25"/>
    <n v="624.25"/>
    <x v="2"/>
    <s v="Lucknow"/>
    <s v="Uttar Pradesh"/>
    <s v="India"/>
    <s v="Net Banking"/>
    <x v="2"/>
    <s v="Standard"/>
    <x v="0"/>
    <s v="No"/>
    <s v="No"/>
  </r>
  <r>
    <x v="7814"/>
    <x v="631"/>
    <s v="CUST10441"/>
    <s v="Customer 441"/>
    <n v="49"/>
    <s v="New"/>
    <s v="P3006"/>
    <s v="Water Bottle"/>
    <x v="2"/>
    <s v="Metro Supplies"/>
    <n v="2"/>
    <n v="700"/>
    <n v="25"/>
    <n v="1400"/>
    <n v="350"/>
    <n v="1050"/>
    <n v="819.84"/>
    <n v="230.16"/>
    <x v="2"/>
    <s v="Delhi"/>
    <s v="Delhi"/>
    <s v="India"/>
    <s v="Wallet"/>
    <x v="1"/>
    <s v="Standard"/>
    <x v="0"/>
    <s v="No"/>
    <s v="No"/>
  </r>
  <r>
    <x v="7815"/>
    <x v="631"/>
    <s v="CUST12254"/>
    <s v="Customer 2254"/>
    <n v="24"/>
    <s v="Returning"/>
    <s v="P4004"/>
    <s v="Shampoo"/>
    <x v="4"/>
    <s v="BeautyCare"/>
    <n v="1"/>
    <n v="550"/>
    <n v="20"/>
    <n v="550"/>
    <n v="110"/>
    <n v="440"/>
    <n v="252.32"/>
    <n v="187.68"/>
    <x v="2"/>
    <s v="Guwahati"/>
    <s v="Assam"/>
    <s v="India"/>
    <s v="UPI"/>
    <x v="2"/>
    <s v="Standard"/>
    <x v="2"/>
    <s v="No"/>
    <s v="No"/>
  </r>
  <r>
    <x v="7816"/>
    <x v="631"/>
    <s v="CUST11346"/>
    <s v="Customer 1346"/>
    <n v="22"/>
    <s v="Returning"/>
    <s v="P1008"/>
    <s v="Monitor"/>
    <x v="0"/>
    <s v="Global Traders"/>
    <n v="3"/>
    <n v="14500"/>
    <n v="20"/>
    <n v="43500"/>
    <n v="8700"/>
    <n v="34800"/>
    <n v="20876.169999999998"/>
    <n v="13923.83"/>
    <x v="1"/>
    <s v="Jaipur"/>
    <s v="Rajasthan"/>
    <s v="India"/>
    <s v="Debit Card"/>
    <x v="0"/>
    <s v="Express"/>
    <x v="0"/>
    <s v="No"/>
    <s v="No"/>
  </r>
  <r>
    <x v="7817"/>
    <x v="631"/>
    <s v="CUST11051"/>
    <s v="Customer 1051"/>
    <n v="19"/>
    <s v="Returning"/>
    <s v="P3005"/>
    <s v="Bedsheet Set"/>
    <x v="2"/>
    <s v="RetailHub"/>
    <n v="1"/>
    <n v="1800"/>
    <n v="30"/>
    <n v="1800"/>
    <n v="540"/>
    <n v="1260"/>
    <n v="787.85"/>
    <n v="472.15"/>
    <x v="1"/>
    <s v="Kolkata"/>
    <s v="West Bengal"/>
    <s v="India"/>
    <s v="Wallet"/>
    <x v="1"/>
    <s v="Express"/>
    <x v="0"/>
    <s v="No"/>
    <s v="No"/>
  </r>
  <r>
    <x v="7818"/>
    <x v="632"/>
    <s v="CUST10706"/>
    <s v="Customer 706"/>
    <n v="45"/>
    <s v="New"/>
    <s v="P4003"/>
    <s v="Sunscreen"/>
    <x v="4"/>
    <s v="BeautyCare"/>
    <n v="2"/>
    <n v="700"/>
    <n v="15"/>
    <n v="1400"/>
    <n v="210"/>
    <n v="1190"/>
    <n v="853.99"/>
    <n v="336.01"/>
    <x v="1"/>
    <s v="Ahmedabad"/>
    <s v="Gujarat"/>
    <s v="India"/>
    <s v="Net Banking"/>
    <x v="2"/>
    <s v="Standard"/>
    <x v="3"/>
    <s v="No"/>
    <s v="No"/>
  </r>
  <r>
    <x v="7819"/>
    <x v="632"/>
    <s v="CUST10708"/>
    <s v="Customer 708"/>
    <n v="26"/>
    <s v="New"/>
    <s v="P3002"/>
    <s v="Air Fryer"/>
    <x v="2"/>
    <s v="HomeNeeds"/>
    <n v="4"/>
    <n v="6500"/>
    <n v="15"/>
    <n v="26000"/>
    <n v="3900"/>
    <n v="22100"/>
    <n v="16356.28"/>
    <n v="5743.72"/>
    <x v="1"/>
    <s v="Visakhapatnam"/>
    <s v="Andhra Pradesh"/>
    <s v="India"/>
    <s v="Net Banking"/>
    <x v="2"/>
    <s v="Standard"/>
    <x v="0"/>
    <s v="No"/>
    <s v="No"/>
  </r>
  <r>
    <x v="7820"/>
    <x v="632"/>
    <s v="CUST10536"/>
    <s v="Customer 536"/>
    <n v="38"/>
    <s v="New"/>
    <s v="P4002"/>
    <s v="Moisturizer"/>
    <x v="4"/>
    <s v="BeautyCare"/>
    <n v="3"/>
    <n v="650"/>
    <n v="5"/>
    <n v="1950"/>
    <n v="97.5"/>
    <n v="1852.5"/>
    <n v="1282.2"/>
    <n v="570.29999999999995"/>
    <x v="1"/>
    <s v="Pune"/>
    <s v="Maharashtra"/>
    <s v="India"/>
    <s v="Cash on Delivery"/>
    <x v="0"/>
    <s v="Express"/>
    <x v="3"/>
    <s v="No"/>
    <s v="No"/>
  </r>
  <r>
    <x v="7821"/>
    <x v="632"/>
    <s v="CUST10454"/>
    <s v="Customer 454"/>
    <n v="55"/>
    <s v="Returning"/>
    <s v="P4005"/>
    <s v="Perfume"/>
    <x v="4"/>
    <s v="BeautyCare"/>
    <n v="3"/>
    <n v="1800"/>
    <n v="10"/>
    <n v="5400"/>
    <n v="540"/>
    <n v="4860"/>
    <n v="2827.42"/>
    <n v="2032.58"/>
    <x v="1"/>
    <s v="Pune"/>
    <s v="Maharashtra"/>
    <s v="India"/>
    <s v="Wallet"/>
    <x v="0"/>
    <s v="Express"/>
    <x v="0"/>
    <s v="Yes"/>
    <s v="No"/>
  </r>
  <r>
    <x v="7822"/>
    <x v="632"/>
    <s v="CUST11245"/>
    <s v="Customer 1245"/>
    <n v="29"/>
    <s v="Returning"/>
    <s v="P3006"/>
    <s v="Water Bottle"/>
    <x v="2"/>
    <s v="Metro Supplies"/>
    <n v="1"/>
    <n v="700"/>
    <n v="15"/>
    <n v="700"/>
    <n v="105"/>
    <n v="595"/>
    <n v="439.99"/>
    <n v="155.01"/>
    <x v="1"/>
    <s v="Mumbai"/>
    <s v="Maharashtra"/>
    <s v="India"/>
    <s v="Net Banking"/>
    <x v="0"/>
    <s v="Standard"/>
    <x v="3"/>
    <s v="No"/>
    <s v="No"/>
  </r>
  <r>
    <x v="7823"/>
    <x v="632"/>
    <s v="CUST12386"/>
    <s v="Customer 2386"/>
    <n v="49"/>
    <s v="Loyal"/>
    <s v="P1010"/>
    <s v="Bluetooth Speaker"/>
    <x v="0"/>
    <s v="Prime Distributors"/>
    <n v="1"/>
    <n v="3200"/>
    <n v="15"/>
    <n v="3200"/>
    <n v="480"/>
    <n v="2720"/>
    <n v="1565.13"/>
    <n v="1154.8699999999999"/>
    <x v="2"/>
    <s v="Ahmedabad"/>
    <s v="Gujarat"/>
    <s v="India"/>
    <s v="Wallet"/>
    <x v="2"/>
    <s v="Standard"/>
    <x v="1"/>
    <s v="No"/>
    <s v="No"/>
  </r>
  <r>
    <x v="7824"/>
    <x v="632"/>
    <s v="CUST12473"/>
    <s v="Customer 2473"/>
    <n v="19"/>
    <s v="New"/>
    <s v="P1007"/>
    <s v="Mouse"/>
    <x v="0"/>
    <s v="RetailHub"/>
    <n v="2"/>
    <n v="900"/>
    <n v="5"/>
    <n v="1800"/>
    <n v="90"/>
    <n v="1710"/>
    <n v="1022.3"/>
    <n v="687.7"/>
    <x v="1"/>
    <s v="Indore"/>
    <s v="Madhya Pradesh"/>
    <s v="India"/>
    <s v="Credit Card"/>
    <x v="1"/>
    <s v="Standard"/>
    <x v="0"/>
    <s v="No"/>
    <s v="No"/>
  </r>
  <r>
    <x v="7825"/>
    <x v="632"/>
    <s v="CUST11960"/>
    <s v="Customer 1960"/>
    <n v="58"/>
    <s v="New"/>
    <s v="P2007"/>
    <s v="Saree"/>
    <x v="3"/>
    <s v="FashionMart"/>
    <n v="5"/>
    <n v="2600"/>
    <n v="5"/>
    <n v="13000"/>
    <n v="650"/>
    <n v="12350"/>
    <n v="9354.3799999999992"/>
    <n v="2995.62"/>
    <x v="2"/>
    <s v="Visakhapatnam"/>
    <s v="Andhra Pradesh"/>
    <s v="India"/>
    <s v="Cash on Delivery"/>
    <x v="0"/>
    <s v="Express"/>
    <x v="0"/>
    <s v="No"/>
    <s v="No"/>
  </r>
  <r>
    <x v="7826"/>
    <x v="632"/>
    <s v="CUST10393"/>
    <s v="Customer 393"/>
    <n v="47"/>
    <s v="Returning"/>
    <s v="P2004"/>
    <s v="Jacket"/>
    <x v="3"/>
    <s v="Global Traders"/>
    <n v="1"/>
    <n v="3500"/>
    <n v="0"/>
    <n v="3500"/>
    <n v="0"/>
    <n v="3500"/>
    <n v="2691.05"/>
    <n v="808.95"/>
    <x v="1"/>
    <s v="Hyderabad"/>
    <s v="Telangana"/>
    <s v="India"/>
    <s v="Net Banking"/>
    <x v="2"/>
    <s v="Standard"/>
    <x v="0"/>
    <s v="No"/>
    <s v="No"/>
  </r>
  <r>
    <x v="7827"/>
    <x v="632"/>
    <s v="CUST11961"/>
    <s v="Customer 1961"/>
    <n v="55"/>
    <s v="Returning"/>
    <s v="P4003"/>
    <s v="Sunscreen"/>
    <x v="4"/>
    <s v="BeautyCare"/>
    <n v="5"/>
    <n v="700"/>
    <n v="25"/>
    <n v="3500"/>
    <n v="875"/>
    <n v="2625"/>
    <n v="1868.28"/>
    <n v="756.72"/>
    <x v="1"/>
    <s v="Surat"/>
    <s v="Gujarat"/>
    <s v="India"/>
    <s v="Cash on Delivery"/>
    <x v="2"/>
    <s v="Standard"/>
    <x v="0"/>
    <s v="No"/>
    <s v="No"/>
  </r>
  <r>
    <x v="7828"/>
    <x v="632"/>
    <s v="CUST11329"/>
    <s v="Customer 1329"/>
    <n v="38"/>
    <s v="Returning"/>
    <s v="P1005"/>
    <s v="Tablet"/>
    <x v="0"/>
    <s v="RetailHub"/>
    <n v="1"/>
    <n v="18000"/>
    <n v="25"/>
    <n v="18000"/>
    <n v="4500"/>
    <n v="13500"/>
    <n v="10318.42"/>
    <n v="3181.58"/>
    <x v="1"/>
    <s v="Indore"/>
    <s v="Madhya Pradesh"/>
    <s v="India"/>
    <s v="Debit Card"/>
    <x v="1"/>
    <s v="Standard"/>
    <x v="0"/>
    <s v="No"/>
    <s v="Yes"/>
  </r>
  <r>
    <x v="7829"/>
    <x v="632"/>
    <s v="CUST11132"/>
    <s v="Customer 1132"/>
    <n v="31"/>
    <s v="Loyal"/>
    <s v="P4003"/>
    <s v="Sunscreen"/>
    <x v="4"/>
    <s v="BeautyCare"/>
    <n v="2"/>
    <n v="700"/>
    <n v="15"/>
    <n v="1400"/>
    <n v="210"/>
    <n v="1190"/>
    <n v="706.35"/>
    <n v="483.65"/>
    <x v="1"/>
    <s v="Pune"/>
    <s v="Maharashtra"/>
    <s v="India"/>
    <s v="Credit Card"/>
    <x v="2"/>
    <s v="Standard"/>
    <x v="0"/>
    <s v="No"/>
    <s v="No"/>
  </r>
  <r>
    <x v="7830"/>
    <x v="632"/>
    <s v="CUST10670"/>
    <s v="Customer 670"/>
    <n v="30"/>
    <s v="New"/>
    <s v="P4001"/>
    <s v="Face Wash"/>
    <x v="4"/>
    <s v="BeautyCare"/>
    <n v="1"/>
    <n v="450"/>
    <n v="20"/>
    <n v="450"/>
    <n v="90"/>
    <n v="360"/>
    <n v="256.05"/>
    <n v="103.95"/>
    <x v="0"/>
    <s v="Ahmedabad"/>
    <s v="Gujarat"/>
    <s v="India"/>
    <s v="Credit Card"/>
    <x v="1"/>
    <s v="Express"/>
    <x v="0"/>
    <s v="No"/>
    <s v="No"/>
  </r>
  <r>
    <x v="7831"/>
    <x v="632"/>
    <s v="CUST12348"/>
    <s v="Customer 2348"/>
    <n v="41"/>
    <s v="Returning"/>
    <s v="P3001"/>
    <s v="Coffee Maker"/>
    <x v="2"/>
    <s v="HomeNeeds"/>
    <n v="2"/>
    <n v="4200"/>
    <n v="15"/>
    <n v="8400"/>
    <n v="1260"/>
    <n v="7140"/>
    <n v="4173.37"/>
    <n v="2966.63"/>
    <x v="0"/>
    <s v="Lucknow"/>
    <s v="Uttar Pradesh"/>
    <s v="India"/>
    <s v="Wallet"/>
    <x v="0"/>
    <s v="Standard"/>
    <x v="2"/>
    <s v="No"/>
    <s v="No"/>
  </r>
  <r>
    <x v="7832"/>
    <x v="632"/>
    <s v="CUST10974"/>
    <s v="Customer 974"/>
    <n v="22"/>
    <s v="Loyal"/>
    <s v="P4002"/>
    <s v="Moisturizer"/>
    <x v="4"/>
    <s v="BeautyCare"/>
    <n v="4"/>
    <n v="650"/>
    <n v="25"/>
    <n v="2600"/>
    <n v="650"/>
    <n v="1950"/>
    <n v="1160.77"/>
    <n v="789.23"/>
    <x v="0"/>
    <s v="Chandigarh"/>
    <s v="Chandigarh"/>
    <s v="India"/>
    <s v="Credit Card"/>
    <x v="2"/>
    <s v="Standard"/>
    <x v="1"/>
    <s v="Yes"/>
    <s v="No"/>
  </r>
  <r>
    <x v="7833"/>
    <x v="632"/>
    <s v="CUST11986"/>
    <s v="Customer 1986"/>
    <n v="44"/>
    <s v="Returning"/>
    <s v="P2005"/>
    <s v="Backpack"/>
    <x v="3"/>
    <s v="Metro Supplies"/>
    <n v="1"/>
    <n v="1800"/>
    <n v="5"/>
    <n v="1800"/>
    <n v="90"/>
    <n v="1710"/>
    <n v="949.44"/>
    <n v="760.56"/>
    <x v="1"/>
    <s v="Indore"/>
    <s v="Madhya Pradesh"/>
    <s v="India"/>
    <s v="UPI"/>
    <x v="2"/>
    <s v="Express"/>
    <x v="4"/>
    <s v="No"/>
    <s v="No"/>
  </r>
  <r>
    <x v="7834"/>
    <x v="632"/>
    <s v="CUST11092"/>
    <s v="Customer 1092"/>
    <n v="53"/>
    <s v="New"/>
    <s v="P4002"/>
    <s v="Moisturizer"/>
    <x v="4"/>
    <s v="BeautyCare"/>
    <n v="1"/>
    <n v="650"/>
    <n v="0"/>
    <n v="650"/>
    <n v="0"/>
    <n v="650"/>
    <n v="500.05"/>
    <n v="149.94999999999999"/>
    <x v="1"/>
    <s v="Delhi"/>
    <s v="Delhi"/>
    <s v="India"/>
    <s v="Cash on Delivery"/>
    <x v="0"/>
    <s v="Standard"/>
    <x v="0"/>
    <s v="No"/>
    <s v="No"/>
  </r>
  <r>
    <x v="7835"/>
    <x v="632"/>
    <s v="CUST11226"/>
    <s v="Customer 1226"/>
    <n v="42"/>
    <s v="Loyal"/>
    <s v="P5001"/>
    <s v="Notebook Set"/>
    <x v="1"/>
    <s v="Stationery Hub"/>
    <n v="2"/>
    <n v="500"/>
    <n v="5"/>
    <n v="1000"/>
    <n v="50"/>
    <n v="950"/>
    <n v="586.45000000000005"/>
    <n v="363.55"/>
    <x v="0"/>
    <s v="Bhubaneswar"/>
    <s v="Odisha"/>
    <s v="India"/>
    <s v="Wallet"/>
    <x v="0"/>
    <s v="Standard"/>
    <x v="0"/>
    <s v="No"/>
    <s v="No"/>
  </r>
  <r>
    <x v="7836"/>
    <x v="632"/>
    <s v="CUST11222"/>
    <s v="Customer 1222"/>
    <n v="41"/>
    <s v="Returning"/>
    <s v="P1002"/>
    <s v="Smartphone"/>
    <x v="0"/>
    <s v="Global Traders"/>
    <n v="2"/>
    <n v="28000"/>
    <n v="0"/>
    <n v="56000"/>
    <n v="0"/>
    <n v="56000"/>
    <n v="33613.629999999997"/>
    <n v="22386.37"/>
    <x v="1"/>
    <s v="Indore"/>
    <s v="Madhya Pradesh"/>
    <s v="India"/>
    <s v="UPI"/>
    <x v="2"/>
    <s v="Standard"/>
    <x v="0"/>
    <s v="No"/>
    <s v="No"/>
  </r>
  <r>
    <x v="7837"/>
    <x v="632"/>
    <s v="CUST10696"/>
    <s v="Customer 696"/>
    <n v="45"/>
    <s v="New"/>
    <s v="P1008"/>
    <s v="Monitor"/>
    <x v="0"/>
    <s v="Global Traders"/>
    <n v="2"/>
    <n v="14500"/>
    <n v="20"/>
    <n v="29000"/>
    <n v="5800"/>
    <n v="23200"/>
    <n v="18416.2"/>
    <n v="4783.8"/>
    <x v="1"/>
    <s v="Kolkata"/>
    <s v="West Bengal"/>
    <s v="India"/>
    <s v="UPI"/>
    <x v="0"/>
    <s v="Express"/>
    <x v="3"/>
    <s v="No"/>
    <s v="No"/>
  </r>
  <r>
    <x v="7838"/>
    <x v="632"/>
    <s v="CUST10270"/>
    <s v="Customer 270"/>
    <n v="29"/>
    <s v="Returning"/>
    <s v="P3005"/>
    <s v="Bedsheet Set"/>
    <x v="2"/>
    <s v="RetailHub"/>
    <n v="2"/>
    <n v="1800"/>
    <n v="10"/>
    <n v="3600"/>
    <n v="360"/>
    <n v="3240"/>
    <n v="1929.16"/>
    <n v="1310.84"/>
    <x v="1"/>
    <s v="Indore"/>
    <s v="Madhya Pradesh"/>
    <s v="India"/>
    <s v="Net Banking"/>
    <x v="2"/>
    <s v="Express"/>
    <x v="0"/>
    <s v="No"/>
    <s v="No"/>
  </r>
  <r>
    <x v="7839"/>
    <x v="633"/>
    <s v="CUST10665"/>
    <s v="Customer 665"/>
    <n v="35"/>
    <s v="Returning"/>
    <s v="P2001"/>
    <s v="Running Shoes"/>
    <x v="3"/>
    <s v="FashionMart"/>
    <n v="3"/>
    <n v="3200"/>
    <n v="0"/>
    <n v="9600"/>
    <n v="0"/>
    <n v="9600"/>
    <n v="5793.65"/>
    <n v="3806.35"/>
    <x v="0"/>
    <s v="Surat"/>
    <s v="Gujarat"/>
    <s v="India"/>
    <s v="Cash on Delivery"/>
    <x v="2"/>
    <s v="Standard"/>
    <x v="0"/>
    <s v="No"/>
    <s v="No"/>
  </r>
  <r>
    <x v="7840"/>
    <x v="633"/>
    <s v="CUST11780"/>
    <s v="Customer 1780"/>
    <n v="50"/>
    <s v="Returning"/>
    <s v="P1004"/>
    <s v="Smartwatch"/>
    <x v="0"/>
    <s v="TechSource India"/>
    <n v="1"/>
    <n v="6500"/>
    <n v="5"/>
    <n v="6500"/>
    <n v="325"/>
    <n v="6175"/>
    <n v="4643.16"/>
    <n v="1531.84"/>
    <x v="1"/>
    <s v="Chandigarh"/>
    <s v="Chandigarh"/>
    <s v="India"/>
    <s v="Credit Card"/>
    <x v="0"/>
    <s v="Standard"/>
    <x v="0"/>
    <s v="No"/>
    <s v="No"/>
  </r>
  <r>
    <x v="7841"/>
    <x v="633"/>
    <s v="CUST12322"/>
    <s v="Customer 2322"/>
    <n v="43"/>
    <s v="Returning"/>
    <s v="P4004"/>
    <s v="Shampoo"/>
    <x v="4"/>
    <s v="BeautyCare"/>
    <n v="2"/>
    <n v="550"/>
    <n v="20"/>
    <n v="1100"/>
    <n v="220"/>
    <n v="880"/>
    <n v="676.52"/>
    <n v="203.48"/>
    <x v="0"/>
    <s v="Bhubaneswar"/>
    <s v="Odisha"/>
    <s v="India"/>
    <s v="Net Banking"/>
    <x v="2"/>
    <s v="Standard"/>
    <x v="0"/>
    <s v="No"/>
    <s v="No"/>
  </r>
  <r>
    <x v="7842"/>
    <x v="633"/>
    <s v="CUST11395"/>
    <s v="Customer 1395"/>
    <n v="18"/>
    <s v="Returning"/>
    <s v="P4004"/>
    <s v="Shampoo"/>
    <x v="4"/>
    <s v="BeautyCare"/>
    <n v="1"/>
    <n v="550"/>
    <n v="5"/>
    <n v="550"/>
    <n v="27.5"/>
    <n v="522.5"/>
    <n v="369.4"/>
    <n v="153.1"/>
    <x v="1"/>
    <s v="Bhopal"/>
    <s v="Madhya Pradesh"/>
    <s v="India"/>
    <s v="UPI"/>
    <x v="0"/>
    <s v="Express"/>
    <x v="0"/>
    <s v="No"/>
    <s v="No"/>
  </r>
  <r>
    <x v="7843"/>
    <x v="633"/>
    <s v="CUST12319"/>
    <s v="Customer 2319"/>
    <n v="19"/>
    <s v="Returning"/>
    <s v="P5002"/>
    <s v="Novel"/>
    <x v="1"/>
    <s v="Stationery Hub"/>
    <n v="2"/>
    <n v="400"/>
    <n v="20"/>
    <n v="800"/>
    <n v="160"/>
    <n v="640"/>
    <n v="352.89"/>
    <n v="287.11"/>
    <x v="1"/>
    <s v="Kolkata"/>
    <s v="West Bengal"/>
    <s v="India"/>
    <s v="Debit Card"/>
    <x v="0"/>
    <s v="Express"/>
    <x v="0"/>
    <s v="No"/>
    <s v="No"/>
  </r>
  <r>
    <x v="7844"/>
    <x v="633"/>
    <s v="CUST11833"/>
    <s v="Customer 1833"/>
    <n v="44"/>
    <s v="Returning"/>
    <s v="P2007"/>
    <s v="Saree"/>
    <x v="3"/>
    <s v="FashionMart"/>
    <n v="3"/>
    <n v="2600"/>
    <n v="5"/>
    <n v="7800"/>
    <n v="390"/>
    <n v="7410"/>
    <n v="5519.74"/>
    <n v="1890.26"/>
    <x v="1"/>
    <s v="Bhubaneswar"/>
    <s v="Odisha"/>
    <s v="India"/>
    <s v="Credit Card"/>
    <x v="2"/>
    <s v="Standard"/>
    <x v="0"/>
    <s v="No"/>
    <s v="No"/>
  </r>
  <r>
    <x v="7845"/>
    <x v="633"/>
    <s v="CUST10626"/>
    <s v="Customer 626"/>
    <n v="38"/>
    <s v="Loyal"/>
    <s v="P5002"/>
    <s v="Novel"/>
    <x v="1"/>
    <s v="Stationery Hub"/>
    <n v="2"/>
    <n v="400"/>
    <n v="15"/>
    <n v="800"/>
    <n v="120"/>
    <n v="680"/>
    <n v="480.82"/>
    <n v="199.18"/>
    <x v="2"/>
    <s v="Chandigarh"/>
    <s v="Chandigarh"/>
    <s v="India"/>
    <s v="Cash on Delivery"/>
    <x v="2"/>
    <s v="Express"/>
    <x v="3"/>
    <s v="No"/>
    <s v="No"/>
  </r>
  <r>
    <x v="7846"/>
    <x v="633"/>
    <s v="CUST12188"/>
    <s v="Customer 2188"/>
    <n v="22"/>
    <s v="New"/>
    <s v="P2002"/>
    <s v="Jeans"/>
    <x v="3"/>
    <s v="FashionMart"/>
    <n v="3"/>
    <n v="2200"/>
    <n v="20"/>
    <n v="6600"/>
    <n v="1320"/>
    <n v="5280"/>
    <n v="3630.22"/>
    <n v="1649.78"/>
    <x v="2"/>
    <s v="Nagpur"/>
    <s v="Maharashtra"/>
    <s v="India"/>
    <s v="Debit Card"/>
    <x v="1"/>
    <s v="Standard"/>
    <x v="0"/>
    <s v="No"/>
    <s v="No"/>
  </r>
  <r>
    <x v="7847"/>
    <x v="633"/>
    <s v="CUST10036"/>
    <s v="Customer 36"/>
    <n v="56"/>
    <s v="Loyal"/>
    <s v="P1003"/>
    <s v="Headphones"/>
    <x v="0"/>
    <s v="Metro Supplies"/>
    <n v="1"/>
    <n v="2500"/>
    <n v="10"/>
    <n v="2500"/>
    <n v="250"/>
    <n v="2250"/>
    <n v="1426.46"/>
    <n v="823.54"/>
    <x v="0"/>
    <s v="Delhi"/>
    <s v="Delhi"/>
    <s v="India"/>
    <s v="Cash on Delivery"/>
    <x v="0"/>
    <s v="Standard"/>
    <x v="0"/>
    <s v="No"/>
    <s v="No"/>
  </r>
  <r>
    <x v="7848"/>
    <x v="634"/>
    <s v="CUST12037"/>
    <s v="Customer 2037"/>
    <n v="30"/>
    <s v="New"/>
    <s v="P2005"/>
    <s v="Backpack"/>
    <x v="3"/>
    <s v="Metro Supplies"/>
    <n v="3"/>
    <n v="1800"/>
    <n v="15"/>
    <n v="5400"/>
    <n v="810"/>
    <n v="4590"/>
    <n v="2937.3"/>
    <n v="1652.7"/>
    <x v="1"/>
    <s v="Kolkata"/>
    <s v="West Bengal"/>
    <s v="India"/>
    <s v="Net Banking"/>
    <x v="2"/>
    <s v="Express"/>
    <x v="0"/>
    <s v="No"/>
    <s v="No"/>
  </r>
  <r>
    <x v="7849"/>
    <x v="634"/>
    <s v="CUST10072"/>
    <s v="Customer 72"/>
    <n v="55"/>
    <s v="New"/>
    <s v="P5005"/>
    <s v="Desk Organizer"/>
    <x v="1"/>
    <s v="Stationery Hub"/>
    <n v="2"/>
    <n v="600"/>
    <n v="30"/>
    <n v="1200"/>
    <n v="360"/>
    <n v="840"/>
    <n v="530.84"/>
    <n v="309.16000000000003"/>
    <x v="1"/>
    <s v="Ahmedabad"/>
    <s v="Gujarat"/>
    <s v="India"/>
    <s v="Cash on Delivery"/>
    <x v="1"/>
    <s v="Express"/>
    <x v="0"/>
    <s v="No"/>
    <s v="No"/>
  </r>
  <r>
    <x v="7850"/>
    <x v="634"/>
    <s v="CUST11714"/>
    <s v="Customer 1714"/>
    <n v="57"/>
    <s v="Returning"/>
    <s v="P4002"/>
    <s v="Moisturizer"/>
    <x v="4"/>
    <s v="BeautyCare"/>
    <n v="2"/>
    <n v="650"/>
    <n v="0"/>
    <n v="1300"/>
    <n v="0"/>
    <n v="1300"/>
    <n v="837.16"/>
    <n v="462.84"/>
    <x v="1"/>
    <s v="Pune"/>
    <s v="Maharashtra"/>
    <s v="India"/>
    <s v="Wallet"/>
    <x v="0"/>
    <s v="Standard"/>
    <x v="3"/>
    <s v="No"/>
    <s v="No"/>
  </r>
  <r>
    <x v="7851"/>
    <x v="634"/>
    <s v="CUST10427"/>
    <s v="Customer 427"/>
    <n v="28"/>
    <s v="Returning"/>
    <s v="P3001"/>
    <s v="Coffee Maker"/>
    <x v="2"/>
    <s v="HomeNeeds"/>
    <n v="1"/>
    <n v="4200"/>
    <n v="10"/>
    <n v="4200"/>
    <n v="420"/>
    <n v="3780"/>
    <n v="2353.6999999999998"/>
    <n v="1426.3"/>
    <x v="0"/>
    <s v="Surat"/>
    <s v="Gujarat"/>
    <s v="India"/>
    <s v="Wallet"/>
    <x v="0"/>
    <s v="Standard"/>
    <x v="0"/>
    <s v="No"/>
    <s v="No"/>
  </r>
  <r>
    <x v="7852"/>
    <x v="634"/>
    <s v="CUST12130"/>
    <s v="Customer 2130"/>
    <n v="40"/>
    <s v="New"/>
    <s v="P1005"/>
    <s v="Tablet"/>
    <x v="0"/>
    <s v="RetailHub"/>
    <n v="2"/>
    <n v="18000"/>
    <n v="10"/>
    <n v="36000"/>
    <n v="3600"/>
    <n v="32400"/>
    <n v="20377.09"/>
    <n v="12022.91"/>
    <x v="1"/>
    <s v="Pune"/>
    <s v="Maharashtra"/>
    <s v="India"/>
    <s v="UPI"/>
    <x v="1"/>
    <s v="Standard"/>
    <x v="1"/>
    <s v="No"/>
    <s v="No"/>
  </r>
  <r>
    <x v="7853"/>
    <x v="634"/>
    <s v="CUST12081"/>
    <s v="Customer 2081"/>
    <n v="59"/>
    <s v="Returning"/>
    <s v="P4001"/>
    <s v="Face Wash"/>
    <x v="4"/>
    <s v="BeautyCare"/>
    <n v="1"/>
    <n v="450"/>
    <n v="5"/>
    <n v="450"/>
    <n v="22.5"/>
    <n v="427.5"/>
    <n v="273.45999999999998"/>
    <n v="154.04"/>
    <x v="1"/>
    <s v="Mumbai"/>
    <s v="Maharashtra"/>
    <s v="India"/>
    <s v="UPI"/>
    <x v="0"/>
    <s v="Standard"/>
    <x v="2"/>
    <s v="No"/>
    <s v="No"/>
  </r>
  <r>
    <x v="7854"/>
    <x v="634"/>
    <s v="CUST10483"/>
    <s v="Customer 483"/>
    <n v="44"/>
    <s v="New"/>
    <s v="P1004"/>
    <s v="Smartwatch"/>
    <x v="0"/>
    <s v="TechSource India"/>
    <n v="1"/>
    <n v="6500"/>
    <n v="30"/>
    <n v="6500"/>
    <n v="1950"/>
    <n v="4550"/>
    <n v="3232.64"/>
    <n v="1317.36"/>
    <x v="0"/>
    <s v="Nagpur"/>
    <s v="Maharashtra"/>
    <s v="India"/>
    <s v="Cash on Delivery"/>
    <x v="2"/>
    <s v="Standard"/>
    <x v="2"/>
    <s v="No"/>
    <s v="No"/>
  </r>
  <r>
    <x v="7855"/>
    <x v="634"/>
    <s v="CUST11277"/>
    <s v="Customer 1277"/>
    <n v="60"/>
    <s v="New"/>
    <s v="P2006"/>
    <s v="Womens Kurti"/>
    <x v="3"/>
    <s v="FashionMart"/>
    <n v="1"/>
    <n v="1400"/>
    <n v="10"/>
    <n v="1400"/>
    <n v="140"/>
    <n v="1260"/>
    <n v="792.89"/>
    <n v="467.11"/>
    <x v="1"/>
    <s v="Guwahati"/>
    <s v="Assam"/>
    <s v="India"/>
    <s v="Wallet"/>
    <x v="2"/>
    <s v="Standard"/>
    <x v="0"/>
    <s v="Yes"/>
    <s v="No"/>
  </r>
  <r>
    <x v="7856"/>
    <x v="634"/>
    <s v="CUST10957"/>
    <s v="Customer 957"/>
    <n v="49"/>
    <s v="New"/>
    <s v="P1009"/>
    <s v="Power Bank"/>
    <x v="0"/>
    <s v="Prime Distributors"/>
    <n v="1"/>
    <n v="1600"/>
    <n v="20"/>
    <n v="1600"/>
    <n v="320"/>
    <n v="1280"/>
    <n v="967.45"/>
    <n v="312.55"/>
    <x v="1"/>
    <s v="Jaipur"/>
    <s v="Rajasthan"/>
    <s v="India"/>
    <s v="Debit Card"/>
    <x v="0"/>
    <s v="Standard"/>
    <x v="3"/>
    <s v="No"/>
    <s v="No"/>
  </r>
  <r>
    <x v="7857"/>
    <x v="634"/>
    <s v="CUST12124"/>
    <s v="Customer 2124"/>
    <n v="56"/>
    <s v="Returning"/>
    <s v="P3005"/>
    <s v="Bedsheet Set"/>
    <x v="2"/>
    <s v="RetailHub"/>
    <n v="2"/>
    <n v="1800"/>
    <n v="0"/>
    <n v="3600"/>
    <n v="0"/>
    <n v="3600"/>
    <n v="2102.36"/>
    <n v="1497.64"/>
    <x v="1"/>
    <s v="Chandigarh"/>
    <s v="Chandigarh"/>
    <s v="India"/>
    <s v="Wallet"/>
    <x v="0"/>
    <s v="Express"/>
    <x v="0"/>
    <s v="No"/>
    <s v="No"/>
  </r>
  <r>
    <x v="7858"/>
    <x v="634"/>
    <s v="CUST11913"/>
    <s v="Customer 1913"/>
    <n v="28"/>
    <s v="New"/>
    <s v="P2005"/>
    <s v="Backpack"/>
    <x v="3"/>
    <s v="Metro Supplies"/>
    <n v="3"/>
    <n v="1800"/>
    <n v="10"/>
    <n v="5400"/>
    <n v="540"/>
    <n v="4860"/>
    <n v="3290.27"/>
    <n v="1569.73"/>
    <x v="2"/>
    <s v="Jaipur"/>
    <s v="Rajasthan"/>
    <s v="India"/>
    <s v="Credit Card"/>
    <x v="0"/>
    <s v="Standard"/>
    <x v="0"/>
    <s v="No"/>
    <s v="No"/>
  </r>
  <r>
    <x v="7859"/>
    <x v="634"/>
    <s v="CUST11889"/>
    <s v="Customer 1889"/>
    <n v="32"/>
    <s v="Loyal"/>
    <s v="P3007"/>
    <s v="Vacuum Cleaner"/>
    <x v="2"/>
    <s v="Global Traders"/>
    <n v="1"/>
    <n v="8500"/>
    <n v="20"/>
    <n v="8500"/>
    <n v="1700"/>
    <n v="6800"/>
    <n v="4932.34"/>
    <n v="1867.66"/>
    <x v="1"/>
    <s v="Bhubaneswar"/>
    <s v="Odisha"/>
    <s v="India"/>
    <s v="Wallet"/>
    <x v="2"/>
    <s v="Express"/>
    <x v="3"/>
    <s v="No"/>
    <s v="No"/>
  </r>
  <r>
    <x v="7860"/>
    <x v="634"/>
    <s v="CUST11349"/>
    <s v="Customer 1349"/>
    <n v="58"/>
    <s v="Returning"/>
    <s v="P2001"/>
    <s v="Running Shoes"/>
    <x v="3"/>
    <s v="FashionMart"/>
    <n v="6"/>
    <n v="3200"/>
    <n v="5"/>
    <n v="19200"/>
    <n v="960"/>
    <n v="18240"/>
    <n v="10448.89"/>
    <n v="7791.11"/>
    <x v="1"/>
    <s v="Bengaluru"/>
    <s v="Karnataka"/>
    <s v="India"/>
    <s v="Credit Card"/>
    <x v="0"/>
    <s v="Standard"/>
    <x v="0"/>
    <s v="No"/>
    <s v="No"/>
  </r>
  <r>
    <x v="7861"/>
    <x v="634"/>
    <s v="CUST10303"/>
    <s v="Customer 303"/>
    <n v="30"/>
    <s v="Returning"/>
    <s v="P2002"/>
    <s v="Jeans"/>
    <x v="3"/>
    <s v="FashionMart"/>
    <n v="1"/>
    <n v="2200"/>
    <n v="0"/>
    <n v="2200"/>
    <n v="0"/>
    <n v="2200"/>
    <n v="1491.38"/>
    <n v="708.62"/>
    <x v="1"/>
    <s v="Delhi"/>
    <s v="Delhi"/>
    <s v="India"/>
    <s v="UPI"/>
    <x v="0"/>
    <s v="Express"/>
    <x v="0"/>
    <s v="No"/>
    <s v="No"/>
  </r>
  <r>
    <x v="7862"/>
    <x v="634"/>
    <s v="CUST11004"/>
    <s v="Customer 1004"/>
    <n v="46"/>
    <s v="Returning"/>
    <s v="P3006"/>
    <s v="Water Bottle"/>
    <x v="2"/>
    <s v="Metro Supplies"/>
    <n v="2"/>
    <n v="700"/>
    <n v="10"/>
    <n v="1400"/>
    <n v="140"/>
    <n v="1260"/>
    <n v="859.45"/>
    <n v="400.55"/>
    <x v="1"/>
    <s v="Ahmedabad"/>
    <s v="Gujarat"/>
    <s v="India"/>
    <s v="Wallet"/>
    <x v="2"/>
    <s v="Standard"/>
    <x v="0"/>
    <s v="No"/>
    <s v="No"/>
  </r>
  <r>
    <x v="7863"/>
    <x v="634"/>
    <s v="CUST10584"/>
    <s v="Customer 584"/>
    <n v="34"/>
    <s v="Returning"/>
    <s v="P2001"/>
    <s v="Running Shoes"/>
    <x v="3"/>
    <s v="FashionMart"/>
    <n v="5"/>
    <n v="3200"/>
    <n v="20"/>
    <n v="16000"/>
    <n v="3200"/>
    <n v="12800"/>
    <n v="9424.34"/>
    <n v="3375.66"/>
    <x v="1"/>
    <s v="Patna"/>
    <s v="Bihar"/>
    <s v="India"/>
    <s v="Net Banking"/>
    <x v="2"/>
    <s v="Same Day"/>
    <x v="0"/>
    <s v="No"/>
    <s v="No"/>
  </r>
  <r>
    <x v="7864"/>
    <x v="635"/>
    <s v="CUST12317"/>
    <s v="Customer 2317"/>
    <n v="50"/>
    <s v="New"/>
    <s v="P4003"/>
    <s v="Sunscreen"/>
    <x v="4"/>
    <s v="BeautyCare"/>
    <n v="1"/>
    <n v="700"/>
    <n v="10"/>
    <n v="700"/>
    <n v="70"/>
    <n v="630"/>
    <n v="417.18"/>
    <n v="212.82"/>
    <x v="0"/>
    <s v="Bhubaneswar"/>
    <s v="Odisha"/>
    <s v="India"/>
    <s v="Cash on Delivery"/>
    <x v="0"/>
    <s v="Standard"/>
    <x v="3"/>
    <s v="No"/>
    <s v="No"/>
  </r>
  <r>
    <x v="7865"/>
    <x v="635"/>
    <s v="CUST10982"/>
    <s v="Customer 982"/>
    <n v="41"/>
    <s v="New"/>
    <s v="P1002"/>
    <s v="Smartphone"/>
    <x v="0"/>
    <s v="Global Traders"/>
    <n v="2"/>
    <n v="28000"/>
    <n v="25"/>
    <n v="56000"/>
    <n v="14000"/>
    <n v="42000"/>
    <n v="33593.019999999997"/>
    <n v="8406.98"/>
    <x v="2"/>
    <s v="Jaipur"/>
    <s v="Rajasthan"/>
    <s v="India"/>
    <s v="Wallet"/>
    <x v="0"/>
    <s v="Standard"/>
    <x v="0"/>
    <s v="No"/>
    <s v="No"/>
  </r>
  <r>
    <x v="7866"/>
    <x v="635"/>
    <s v="CUST10479"/>
    <s v="Customer 479"/>
    <n v="29"/>
    <s v="Returning"/>
    <s v="P2003"/>
    <s v="T-Shirt"/>
    <x v="3"/>
    <s v="RetailHub"/>
    <n v="1"/>
    <n v="900"/>
    <n v="0"/>
    <n v="900"/>
    <n v="0"/>
    <n v="900"/>
    <n v="657.43"/>
    <n v="242.57"/>
    <x v="0"/>
    <s v="Chandigarh"/>
    <s v="Chandigarh"/>
    <s v="India"/>
    <s v="Cash on Delivery"/>
    <x v="1"/>
    <s v="Standard"/>
    <x v="0"/>
    <s v="No"/>
    <s v="No"/>
  </r>
  <r>
    <x v="7867"/>
    <x v="635"/>
    <s v="CUST10620"/>
    <s v="Customer 620"/>
    <n v="23"/>
    <s v="New"/>
    <s v="P2005"/>
    <s v="Backpack"/>
    <x v="3"/>
    <s v="Metro Supplies"/>
    <n v="1"/>
    <n v="1800"/>
    <n v="0"/>
    <n v="1800"/>
    <n v="0"/>
    <n v="1800"/>
    <n v="1395.52"/>
    <n v="404.48"/>
    <x v="1"/>
    <s v="Chandigarh"/>
    <s v="Chandigarh"/>
    <s v="India"/>
    <s v="Debit Card"/>
    <x v="0"/>
    <s v="Standard"/>
    <x v="0"/>
    <s v="No"/>
    <s v="No"/>
  </r>
  <r>
    <x v="7868"/>
    <x v="635"/>
    <s v="CUST10488"/>
    <s v="Customer 488"/>
    <n v="55"/>
    <s v="New"/>
    <s v="P2002"/>
    <s v="Jeans"/>
    <x v="3"/>
    <s v="FashionMart"/>
    <n v="2"/>
    <n v="2200"/>
    <n v="10"/>
    <n v="4400"/>
    <n v="440"/>
    <n v="3960"/>
    <n v="2462.4499999999998"/>
    <n v="1497.55"/>
    <x v="1"/>
    <s v="Coimbatore"/>
    <s v="Tamil Nadu"/>
    <s v="India"/>
    <s v="UPI"/>
    <x v="0"/>
    <s v="Standard"/>
    <x v="1"/>
    <s v="No"/>
    <s v="No"/>
  </r>
  <r>
    <x v="7869"/>
    <x v="635"/>
    <s v="CUST10490"/>
    <s v="Customer 490"/>
    <n v="27"/>
    <s v="Loyal"/>
    <s v="P1008"/>
    <s v="Monitor"/>
    <x v="0"/>
    <s v="Global Traders"/>
    <n v="3"/>
    <n v="14500"/>
    <n v="15"/>
    <n v="43500"/>
    <n v="6525"/>
    <n v="36975"/>
    <n v="29426.82"/>
    <n v="7548.18"/>
    <x v="1"/>
    <s v="Kolkata"/>
    <s v="West Bengal"/>
    <s v="India"/>
    <s v="Wallet"/>
    <x v="2"/>
    <s v="Standard"/>
    <x v="0"/>
    <s v="Yes"/>
    <s v="No"/>
  </r>
  <r>
    <x v="7870"/>
    <x v="635"/>
    <s v="CUST10125"/>
    <s v="Customer 125"/>
    <n v="42"/>
    <s v="Returning"/>
    <s v="P2001"/>
    <s v="Running Shoes"/>
    <x v="3"/>
    <s v="FashionMart"/>
    <n v="2"/>
    <n v="3200"/>
    <n v="5"/>
    <n v="6400"/>
    <n v="320"/>
    <n v="6080"/>
    <n v="4338.58"/>
    <n v="1741.42"/>
    <x v="1"/>
    <s v="Bhubaneswar"/>
    <s v="Odisha"/>
    <s v="India"/>
    <s v="UPI"/>
    <x v="1"/>
    <s v="Standard"/>
    <x v="0"/>
    <s v="No"/>
    <s v="No"/>
  </r>
  <r>
    <x v="7871"/>
    <x v="635"/>
    <s v="CUST12285"/>
    <s v="Customer 2285"/>
    <n v="24"/>
    <s v="Returning"/>
    <s v="P1006"/>
    <s v="Keyboard"/>
    <x v="0"/>
    <s v="Metro Supplies"/>
    <n v="1"/>
    <n v="1800"/>
    <n v="0"/>
    <n v="1800"/>
    <n v="0"/>
    <n v="1800"/>
    <n v="1065.24"/>
    <n v="734.76"/>
    <x v="0"/>
    <s v="Patna"/>
    <s v="Bihar"/>
    <s v="India"/>
    <s v="UPI"/>
    <x v="1"/>
    <s v="Standard"/>
    <x v="0"/>
    <s v="No"/>
    <s v="No"/>
  </r>
  <r>
    <x v="7872"/>
    <x v="635"/>
    <s v="CUST12167"/>
    <s v="Customer 2167"/>
    <n v="27"/>
    <s v="Returning"/>
    <s v="P4001"/>
    <s v="Face Wash"/>
    <x v="4"/>
    <s v="BeautyCare"/>
    <n v="3"/>
    <n v="450"/>
    <n v="10"/>
    <n v="1350"/>
    <n v="135"/>
    <n v="1215"/>
    <n v="843.53"/>
    <n v="371.47"/>
    <x v="1"/>
    <s v="Indore"/>
    <s v="Madhya Pradesh"/>
    <s v="India"/>
    <s v="Credit Card"/>
    <x v="2"/>
    <s v="Express"/>
    <x v="0"/>
    <s v="No"/>
    <s v="No"/>
  </r>
  <r>
    <x v="7873"/>
    <x v="635"/>
    <s v="CUST11989"/>
    <s v="Customer 1989"/>
    <n v="50"/>
    <s v="New"/>
    <s v="P1009"/>
    <s v="Power Bank"/>
    <x v="0"/>
    <s v="Prime Distributors"/>
    <n v="2"/>
    <n v="1600"/>
    <n v="15"/>
    <n v="3200"/>
    <n v="480"/>
    <n v="2720"/>
    <n v="2203.65"/>
    <n v="516.35"/>
    <x v="1"/>
    <s v="Ahmedabad"/>
    <s v="Gujarat"/>
    <s v="India"/>
    <s v="Net Banking"/>
    <x v="2"/>
    <s v="Standard"/>
    <x v="0"/>
    <s v="No"/>
    <s v="No"/>
  </r>
  <r>
    <x v="7874"/>
    <x v="635"/>
    <s v="CUST10298"/>
    <s v="Customer 298"/>
    <n v="18"/>
    <s v="New"/>
    <s v="P3006"/>
    <s v="Water Bottle"/>
    <x v="2"/>
    <s v="Metro Supplies"/>
    <n v="1"/>
    <n v="700"/>
    <n v="20"/>
    <n v="700"/>
    <n v="140"/>
    <n v="560"/>
    <n v="384.82"/>
    <n v="175.18"/>
    <x v="0"/>
    <s v="Guwahati"/>
    <s v="Assam"/>
    <s v="India"/>
    <s v="Net Banking"/>
    <x v="2"/>
    <s v="Express"/>
    <x v="0"/>
    <s v="No"/>
    <s v="No"/>
  </r>
  <r>
    <x v="7875"/>
    <x v="635"/>
    <s v="CUST11966"/>
    <s v="Customer 1966"/>
    <n v="24"/>
    <s v="New"/>
    <s v="P1001"/>
    <s v="Laptop"/>
    <x v="0"/>
    <s v="TechSource India"/>
    <n v="1"/>
    <n v="55000"/>
    <n v="25"/>
    <n v="55000"/>
    <n v="13750"/>
    <n v="41250"/>
    <n v="29803.1"/>
    <n v="11446.9"/>
    <x v="1"/>
    <s v="Patna"/>
    <s v="Bihar"/>
    <s v="India"/>
    <s v="Cash on Delivery"/>
    <x v="0"/>
    <s v="Standard"/>
    <x v="3"/>
    <s v="No"/>
    <s v="No"/>
  </r>
  <r>
    <x v="7876"/>
    <x v="635"/>
    <s v="CUST10556"/>
    <s v="Customer 556"/>
    <n v="40"/>
    <s v="Loyal"/>
    <s v="P1010"/>
    <s v="Bluetooth Speaker"/>
    <x v="0"/>
    <s v="Prime Distributors"/>
    <n v="4"/>
    <n v="3200"/>
    <n v="0"/>
    <n v="12800"/>
    <n v="0"/>
    <n v="12800"/>
    <n v="8984.9500000000007"/>
    <n v="3815.05"/>
    <x v="1"/>
    <s v="Bhopal"/>
    <s v="Madhya Pradesh"/>
    <s v="India"/>
    <s v="Wallet"/>
    <x v="1"/>
    <s v="Standard"/>
    <x v="0"/>
    <s v="No"/>
    <s v="No"/>
  </r>
  <r>
    <x v="7877"/>
    <x v="636"/>
    <s v="CUST11935"/>
    <s v="Customer 1935"/>
    <n v="52"/>
    <s v="Returning"/>
    <s v="P3003"/>
    <s v="Mixer Grinder"/>
    <x v="2"/>
    <s v="Prime Distributors"/>
    <n v="1"/>
    <n v="4800"/>
    <n v="25"/>
    <n v="4800"/>
    <n v="1200"/>
    <n v="3600"/>
    <n v="2731.15"/>
    <n v="868.85"/>
    <x v="0"/>
    <s v="Hyderabad"/>
    <s v="Telangana"/>
    <s v="India"/>
    <s v="Net Banking"/>
    <x v="0"/>
    <s v="Express"/>
    <x v="0"/>
    <s v="Yes"/>
    <s v="No"/>
  </r>
  <r>
    <x v="7878"/>
    <x v="636"/>
    <s v="CUST10392"/>
    <s v="Customer 392"/>
    <n v="26"/>
    <s v="Loyal"/>
    <s v="P3003"/>
    <s v="Mixer Grinder"/>
    <x v="2"/>
    <s v="Prime Distributors"/>
    <n v="1"/>
    <n v="4800"/>
    <n v="30"/>
    <n v="4800"/>
    <n v="1440"/>
    <n v="3360"/>
    <n v="2624.27"/>
    <n v="735.73"/>
    <x v="1"/>
    <s v="Ahmedabad"/>
    <s v="Gujarat"/>
    <s v="India"/>
    <s v="UPI"/>
    <x v="0"/>
    <s v="Express"/>
    <x v="1"/>
    <s v="No"/>
    <s v="No"/>
  </r>
  <r>
    <x v="7879"/>
    <x v="636"/>
    <s v="CUST11373"/>
    <s v="Customer 1373"/>
    <n v="35"/>
    <s v="Returning"/>
    <s v="P3007"/>
    <s v="Vacuum Cleaner"/>
    <x v="2"/>
    <s v="Global Traders"/>
    <n v="2"/>
    <n v="8500"/>
    <n v="15"/>
    <n v="17000"/>
    <n v="2550"/>
    <n v="14450"/>
    <n v="8703.09"/>
    <n v="5746.91"/>
    <x v="2"/>
    <s v="Hyderabad"/>
    <s v="Telangana"/>
    <s v="India"/>
    <s v="Debit Card"/>
    <x v="1"/>
    <s v="Standard"/>
    <x v="0"/>
    <s v="Yes"/>
    <s v="No"/>
  </r>
  <r>
    <x v="7880"/>
    <x v="636"/>
    <s v="CUST10121"/>
    <s v="Customer 121"/>
    <n v="45"/>
    <s v="Returning"/>
    <s v="P1005"/>
    <s v="Tablet"/>
    <x v="0"/>
    <s v="RetailHub"/>
    <n v="3"/>
    <n v="18000"/>
    <n v="15"/>
    <n v="54000"/>
    <n v="8100"/>
    <n v="45900"/>
    <n v="32920.019999999997"/>
    <n v="12979.98"/>
    <x v="1"/>
    <s v="Lucknow"/>
    <s v="Uttar Pradesh"/>
    <s v="India"/>
    <s v="Wallet"/>
    <x v="1"/>
    <s v="Express"/>
    <x v="0"/>
    <s v="No"/>
    <s v="No"/>
  </r>
  <r>
    <x v="7881"/>
    <x v="636"/>
    <s v="CUST12456"/>
    <s v="Customer 2456"/>
    <n v="31"/>
    <s v="Returning"/>
    <s v="P3007"/>
    <s v="Vacuum Cleaner"/>
    <x v="2"/>
    <s v="Global Traders"/>
    <n v="1"/>
    <n v="8500"/>
    <n v="5"/>
    <n v="8500"/>
    <n v="425"/>
    <n v="8075"/>
    <n v="6503.71"/>
    <n v="1571.29"/>
    <x v="1"/>
    <s v="Indore"/>
    <s v="Madhya Pradesh"/>
    <s v="India"/>
    <s v="Debit Card"/>
    <x v="0"/>
    <s v="Express"/>
    <x v="0"/>
    <s v="No"/>
    <s v="No"/>
  </r>
  <r>
    <x v="7882"/>
    <x v="636"/>
    <s v="CUST10621"/>
    <s v="Customer 621"/>
    <n v="58"/>
    <s v="New"/>
    <s v="P1009"/>
    <s v="Power Bank"/>
    <x v="0"/>
    <s v="Prime Distributors"/>
    <n v="1"/>
    <n v="1600"/>
    <n v="0"/>
    <n v="1600"/>
    <n v="0"/>
    <n v="1600"/>
    <n v="1128.43"/>
    <n v="471.57"/>
    <x v="1"/>
    <s v="Kolkata"/>
    <s v="West Bengal"/>
    <s v="India"/>
    <s v="Wallet"/>
    <x v="2"/>
    <s v="Standard"/>
    <x v="0"/>
    <s v="No"/>
    <s v="No"/>
  </r>
  <r>
    <x v="7883"/>
    <x v="636"/>
    <s v="CUST10534"/>
    <s v="Customer 534"/>
    <n v="37"/>
    <s v="Loyal"/>
    <s v="P2008"/>
    <s v="Formal Shirt"/>
    <x v="3"/>
    <s v="Global Traders"/>
    <n v="1"/>
    <n v="1700"/>
    <n v="20"/>
    <n v="1700"/>
    <n v="340"/>
    <n v="1360"/>
    <n v="1031.58"/>
    <n v="328.42"/>
    <x v="1"/>
    <s v="Kolkata"/>
    <s v="West Bengal"/>
    <s v="India"/>
    <s v="Debit Card"/>
    <x v="0"/>
    <s v="Standard"/>
    <x v="0"/>
    <s v="No"/>
    <s v="No"/>
  </r>
  <r>
    <x v="7884"/>
    <x v="636"/>
    <s v="CUST11072"/>
    <s v="Customer 1072"/>
    <n v="26"/>
    <s v="Loyal"/>
    <s v="P1002"/>
    <s v="Smartphone"/>
    <x v="0"/>
    <s v="Global Traders"/>
    <n v="1"/>
    <n v="28000"/>
    <n v="10"/>
    <n v="28000"/>
    <n v="2800"/>
    <n v="25200"/>
    <n v="18446.21"/>
    <n v="6753.79"/>
    <x v="1"/>
    <s v="Bhubaneswar"/>
    <s v="Odisha"/>
    <s v="India"/>
    <s v="Net Banking"/>
    <x v="0"/>
    <s v="Express"/>
    <x v="0"/>
    <s v="No"/>
    <s v="No"/>
  </r>
  <r>
    <x v="7885"/>
    <x v="636"/>
    <s v="CUST11836"/>
    <s v="Customer 1836"/>
    <n v="20"/>
    <s v="Returning"/>
    <s v="P5003"/>
    <s v="Calculator"/>
    <x v="1"/>
    <s v="Stationery Hub"/>
    <n v="2"/>
    <n v="650"/>
    <n v="10"/>
    <n v="1300"/>
    <n v="130"/>
    <n v="1170"/>
    <n v="915.16"/>
    <n v="254.84"/>
    <x v="0"/>
    <s v="Ahmedabad"/>
    <s v="Gujarat"/>
    <s v="India"/>
    <s v="Net Banking"/>
    <x v="0"/>
    <s v="Standard"/>
    <x v="0"/>
    <s v="No"/>
    <s v="No"/>
  </r>
  <r>
    <x v="7886"/>
    <x v="636"/>
    <s v="CUST11450"/>
    <s v="Customer 1450"/>
    <n v="41"/>
    <s v="Returning"/>
    <s v="P1002"/>
    <s v="Smartphone"/>
    <x v="0"/>
    <s v="Global Traders"/>
    <n v="3"/>
    <n v="28000"/>
    <n v="10"/>
    <n v="84000"/>
    <n v="8400"/>
    <n v="75600"/>
    <n v="50433.84"/>
    <n v="25166.16"/>
    <x v="1"/>
    <s v="Patna"/>
    <s v="Bihar"/>
    <s v="India"/>
    <s v="Net Banking"/>
    <x v="2"/>
    <s v="Express"/>
    <x v="0"/>
    <s v="No"/>
    <s v="No"/>
  </r>
  <r>
    <x v="7887"/>
    <x v="636"/>
    <s v="CUST10388"/>
    <s v="Customer 388"/>
    <n v="59"/>
    <s v="Returning"/>
    <s v="P1007"/>
    <s v="Mouse"/>
    <x v="0"/>
    <s v="RetailHub"/>
    <n v="1"/>
    <n v="900"/>
    <n v="20"/>
    <n v="900"/>
    <n v="180"/>
    <n v="720"/>
    <n v="461.93"/>
    <n v="258.07"/>
    <x v="1"/>
    <s v="Coimbatore"/>
    <s v="Tamil Nadu"/>
    <s v="India"/>
    <s v="Credit Card"/>
    <x v="1"/>
    <s v="Standard"/>
    <x v="0"/>
    <s v="No"/>
    <s v="No"/>
  </r>
  <r>
    <x v="7888"/>
    <x v="636"/>
    <s v="CUST10812"/>
    <s v="Customer 812"/>
    <n v="54"/>
    <s v="New"/>
    <s v="P4004"/>
    <s v="Shampoo"/>
    <x v="4"/>
    <s v="BeautyCare"/>
    <n v="1"/>
    <n v="550"/>
    <n v="30"/>
    <n v="550"/>
    <n v="165"/>
    <n v="385"/>
    <n v="248.46"/>
    <n v="136.54"/>
    <x v="0"/>
    <s v="Delhi"/>
    <s v="Delhi"/>
    <s v="India"/>
    <s v="UPI"/>
    <x v="2"/>
    <s v="Standard"/>
    <x v="0"/>
    <s v="Yes"/>
    <s v="No"/>
  </r>
  <r>
    <x v="7889"/>
    <x v="637"/>
    <s v="CUST10545"/>
    <s v="Customer 545"/>
    <n v="56"/>
    <s v="Loyal"/>
    <s v="P2005"/>
    <s v="Backpack"/>
    <x v="3"/>
    <s v="Metro Supplies"/>
    <n v="4"/>
    <n v="1800"/>
    <n v="5"/>
    <n v="7200"/>
    <n v="360"/>
    <n v="6840"/>
    <n v="4464.28"/>
    <n v="2375.7199999999998"/>
    <x v="2"/>
    <s v="Pune"/>
    <s v="Maharashtra"/>
    <s v="India"/>
    <s v="Credit Card"/>
    <x v="2"/>
    <s v="Standard"/>
    <x v="0"/>
    <s v="Yes"/>
    <s v="No"/>
  </r>
  <r>
    <x v="7890"/>
    <x v="637"/>
    <s v="CUST12282"/>
    <s v="Customer 2282"/>
    <n v="41"/>
    <s v="Returning"/>
    <s v="P5003"/>
    <s v="Calculator"/>
    <x v="1"/>
    <s v="Stationery Hub"/>
    <n v="2"/>
    <n v="650"/>
    <n v="30"/>
    <n v="1300"/>
    <n v="390"/>
    <n v="910"/>
    <n v="504.73"/>
    <n v="405.27"/>
    <x v="2"/>
    <s v="Guwahati"/>
    <s v="Assam"/>
    <s v="India"/>
    <s v="Wallet"/>
    <x v="0"/>
    <s v="Standard"/>
    <x v="0"/>
    <s v="No"/>
    <s v="No"/>
  </r>
  <r>
    <x v="7891"/>
    <x v="637"/>
    <s v="CUST11497"/>
    <s v="Customer 1497"/>
    <n v="29"/>
    <s v="Loyal"/>
    <s v="P2005"/>
    <s v="Backpack"/>
    <x v="3"/>
    <s v="Metro Supplies"/>
    <n v="3"/>
    <n v="1800"/>
    <n v="15"/>
    <n v="5400"/>
    <n v="810"/>
    <n v="4590"/>
    <n v="3150.12"/>
    <n v="1439.88"/>
    <x v="1"/>
    <s v="Mumbai"/>
    <s v="Maharashtra"/>
    <s v="India"/>
    <s v="Debit Card"/>
    <x v="2"/>
    <s v="Express"/>
    <x v="0"/>
    <s v="No"/>
    <s v="No"/>
  </r>
  <r>
    <x v="7892"/>
    <x v="637"/>
    <s v="CUST10075"/>
    <s v="Customer 75"/>
    <n v="23"/>
    <s v="New"/>
    <s v="P5005"/>
    <s v="Desk Organizer"/>
    <x v="1"/>
    <s v="Stationery Hub"/>
    <n v="3"/>
    <n v="600"/>
    <n v="20"/>
    <n v="1800"/>
    <n v="360"/>
    <n v="1440"/>
    <n v="957.25"/>
    <n v="482.75"/>
    <x v="2"/>
    <s v="Bengaluru"/>
    <s v="Karnataka"/>
    <s v="India"/>
    <s v="Credit Card"/>
    <x v="0"/>
    <s v="Standard"/>
    <x v="0"/>
    <s v="No"/>
    <s v="No"/>
  </r>
  <r>
    <x v="7893"/>
    <x v="637"/>
    <s v="CUST12377"/>
    <s v="Customer 2377"/>
    <n v="57"/>
    <s v="Loyal"/>
    <s v="P1002"/>
    <s v="Smartphone"/>
    <x v="0"/>
    <s v="Global Traders"/>
    <n v="2"/>
    <n v="28000"/>
    <n v="20"/>
    <n v="56000"/>
    <n v="11200"/>
    <n v="44800"/>
    <n v="35491"/>
    <n v="9309"/>
    <x v="1"/>
    <s v="Bengaluru"/>
    <s v="Karnataka"/>
    <s v="India"/>
    <s v="Net Banking"/>
    <x v="0"/>
    <s v="Standard"/>
    <x v="0"/>
    <s v="No"/>
    <s v="No"/>
  </r>
  <r>
    <x v="7894"/>
    <x v="637"/>
    <s v="CUST11760"/>
    <s v="Customer 1760"/>
    <n v="58"/>
    <s v="Loyal"/>
    <s v="P3002"/>
    <s v="Air Fryer"/>
    <x v="2"/>
    <s v="HomeNeeds"/>
    <n v="1"/>
    <n v="6500"/>
    <n v="15"/>
    <n v="6500"/>
    <n v="975"/>
    <n v="5525"/>
    <n v="3732.72"/>
    <n v="1792.28"/>
    <x v="1"/>
    <s v="Chennai"/>
    <s v="Tamil Nadu"/>
    <s v="India"/>
    <s v="Net Banking"/>
    <x v="0"/>
    <s v="Standard"/>
    <x v="0"/>
    <s v="No"/>
    <s v="No"/>
  </r>
  <r>
    <x v="7895"/>
    <x v="637"/>
    <s v="CUST10525"/>
    <s v="Customer 525"/>
    <n v="41"/>
    <s v="Returning"/>
    <s v="P4003"/>
    <s v="Sunscreen"/>
    <x v="4"/>
    <s v="BeautyCare"/>
    <n v="4"/>
    <n v="700"/>
    <n v="10"/>
    <n v="2800"/>
    <n v="280"/>
    <n v="2520"/>
    <n v="1637.36"/>
    <n v="882.64"/>
    <x v="2"/>
    <s v="Bhopal"/>
    <s v="Madhya Pradesh"/>
    <s v="India"/>
    <s v="Wallet"/>
    <x v="1"/>
    <s v="Same Day"/>
    <x v="0"/>
    <s v="No"/>
    <s v="No"/>
  </r>
  <r>
    <x v="7896"/>
    <x v="637"/>
    <s v="CUST11824"/>
    <s v="Customer 1824"/>
    <n v="35"/>
    <s v="Returning"/>
    <s v="P5001"/>
    <s v="Notebook Set"/>
    <x v="1"/>
    <s v="Stationery Hub"/>
    <n v="1"/>
    <n v="500"/>
    <n v="25"/>
    <n v="500"/>
    <n v="125"/>
    <n v="375"/>
    <n v="282.22000000000003"/>
    <n v="92.78"/>
    <x v="2"/>
    <s v="Pune"/>
    <s v="Maharashtra"/>
    <s v="India"/>
    <s v="Debit Card"/>
    <x v="0"/>
    <s v="Standard"/>
    <x v="0"/>
    <s v="Yes"/>
    <s v="No"/>
  </r>
  <r>
    <x v="7897"/>
    <x v="638"/>
    <s v="CUST12470"/>
    <s v="Customer 2470"/>
    <n v="43"/>
    <s v="Returning"/>
    <s v="P2001"/>
    <s v="Running Shoes"/>
    <x v="3"/>
    <s v="FashionMart"/>
    <n v="2"/>
    <n v="3200"/>
    <n v="0"/>
    <n v="6400"/>
    <n v="0"/>
    <n v="6400"/>
    <n v="4701.6000000000004"/>
    <n v="1698.4"/>
    <x v="1"/>
    <s v="Lucknow"/>
    <s v="Uttar Pradesh"/>
    <s v="India"/>
    <s v="Cash on Delivery"/>
    <x v="0"/>
    <s v="Standard"/>
    <x v="3"/>
    <s v="No"/>
    <s v="No"/>
  </r>
  <r>
    <x v="7898"/>
    <x v="638"/>
    <s v="CUST10731"/>
    <s v="Customer 731"/>
    <n v="45"/>
    <s v="New"/>
    <s v="P3001"/>
    <s v="Coffee Maker"/>
    <x v="2"/>
    <s v="HomeNeeds"/>
    <n v="3"/>
    <n v="4200"/>
    <n v="20"/>
    <n v="12600"/>
    <n v="2520"/>
    <n v="10080"/>
    <n v="6280.89"/>
    <n v="3799.11"/>
    <x v="2"/>
    <s v="Guwahati"/>
    <s v="Assam"/>
    <s v="India"/>
    <s v="Wallet"/>
    <x v="0"/>
    <s v="Express"/>
    <x v="0"/>
    <s v="No"/>
    <s v="No"/>
  </r>
  <r>
    <x v="7899"/>
    <x v="638"/>
    <s v="CUST10203"/>
    <s v="Customer 203"/>
    <n v="54"/>
    <s v="Returning"/>
    <s v="P1005"/>
    <s v="Tablet"/>
    <x v="0"/>
    <s v="RetailHub"/>
    <n v="2"/>
    <n v="18000"/>
    <n v="30"/>
    <n v="36000"/>
    <n v="10800"/>
    <n v="25200"/>
    <n v="14721.63"/>
    <n v="10478.370000000001"/>
    <x v="2"/>
    <s v="Jaipur"/>
    <s v="Rajasthan"/>
    <s v="India"/>
    <s v="Net Banking"/>
    <x v="2"/>
    <s v="Standard"/>
    <x v="3"/>
    <s v="No"/>
    <s v="No"/>
  </r>
  <r>
    <x v="7900"/>
    <x v="638"/>
    <s v="CUST10028"/>
    <s v="Customer 28"/>
    <n v="29"/>
    <s v="New"/>
    <s v="P1006"/>
    <s v="Keyboard"/>
    <x v="0"/>
    <s v="Metro Supplies"/>
    <n v="3"/>
    <n v="1800"/>
    <n v="10"/>
    <n v="5400"/>
    <n v="540"/>
    <n v="4860"/>
    <n v="3469.99"/>
    <n v="1390.01"/>
    <x v="0"/>
    <s v="Ahmedabad"/>
    <s v="Gujarat"/>
    <s v="India"/>
    <s v="Wallet"/>
    <x v="0"/>
    <s v="Standard"/>
    <x v="3"/>
    <s v="No"/>
    <s v="No"/>
  </r>
  <r>
    <x v="7901"/>
    <x v="638"/>
    <s v="CUST10664"/>
    <s v="Customer 664"/>
    <n v="52"/>
    <s v="New"/>
    <s v="P5004"/>
    <s v="Pen Set"/>
    <x v="1"/>
    <s v="Stationery Hub"/>
    <n v="1"/>
    <n v="250"/>
    <n v="25"/>
    <n v="250"/>
    <n v="62.5"/>
    <n v="187.5"/>
    <n v="109.55"/>
    <n v="77.95"/>
    <x v="2"/>
    <s v="Jaipur"/>
    <s v="Rajasthan"/>
    <s v="India"/>
    <s v="Cash on Delivery"/>
    <x v="2"/>
    <s v="Standard"/>
    <x v="3"/>
    <s v="No"/>
    <s v="No"/>
  </r>
  <r>
    <x v="7902"/>
    <x v="638"/>
    <s v="CUST11245"/>
    <s v="Customer 1245"/>
    <n v="52"/>
    <s v="Returning"/>
    <s v="P1001"/>
    <s v="Laptop"/>
    <x v="0"/>
    <s v="TechSource India"/>
    <n v="1"/>
    <n v="55000"/>
    <n v="15"/>
    <n v="55000"/>
    <n v="8250"/>
    <n v="46750"/>
    <n v="33903.11"/>
    <n v="12846.89"/>
    <x v="1"/>
    <s v="Surat"/>
    <s v="Gujarat"/>
    <s v="India"/>
    <s v="UPI"/>
    <x v="0"/>
    <s v="Express"/>
    <x v="0"/>
    <s v="No"/>
    <s v="No"/>
  </r>
  <r>
    <x v="7903"/>
    <x v="639"/>
    <s v="CUST10089"/>
    <s v="Customer 89"/>
    <n v="43"/>
    <s v="Returning"/>
    <s v="P3002"/>
    <s v="Air Fryer"/>
    <x v="2"/>
    <s v="HomeNeeds"/>
    <n v="2"/>
    <n v="6500"/>
    <n v="10"/>
    <n v="13000"/>
    <n v="1300"/>
    <n v="11700"/>
    <n v="7429.51"/>
    <n v="4270.49"/>
    <x v="1"/>
    <s v="Lucknow"/>
    <s v="Uttar Pradesh"/>
    <s v="India"/>
    <s v="Credit Card"/>
    <x v="0"/>
    <s v="Standard"/>
    <x v="0"/>
    <s v="No"/>
    <s v="No"/>
  </r>
  <r>
    <x v="7904"/>
    <x v="639"/>
    <s v="CUST12263"/>
    <s v="Customer 2263"/>
    <n v="22"/>
    <s v="Loyal"/>
    <s v="P3007"/>
    <s v="Vacuum Cleaner"/>
    <x v="2"/>
    <s v="Global Traders"/>
    <n v="1"/>
    <n v="8500"/>
    <n v="20"/>
    <n v="8500"/>
    <n v="1700"/>
    <n v="6800"/>
    <n v="5242.8"/>
    <n v="1557.2"/>
    <x v="2"/>
    <s v="Jaipur"/>
    <s v="Rajasthan"/>
    <s v="India"/>
    <s v="Wallet"/>
    <x v="2"/>
    <s v="Standard"/>
    <x v="0"/>
    <s v="No"/>
    <s v="No"/>
  </r>
  <r>
    <x v="7905"/>
    <x v="639"/>
    <s v="CUST10722"/>
    <s v="Customer 722"/>
    <n v="49"/>
    <s v="New"/>
    <s v="P3001"/>
    <s v="Coffee Maker"/>
    <x v="2"/>
    <s v="HomeNeeds"/>
    <n v="1"/>
    <n v="4200"/>
    <n v="10"/>
    <n v="4200"/>
    <n v="420"/>
    <n v="3780"/>
    <n v="2324.48"/>
    <n v="1455.52"/>
    <x v="0"/>
    <s v="Pune"/>
    <s v="Maharashtra"/>
    <s v="India"/>
    <s v="Net Banking"/>
    <x v="2"/>
    <s v="Standard"/>
    <x v="0"/>
    <s v="No"/>
    <s v="No"/>
  </r>
  <r>
    <x v="7906"/>
    <x v="639"/>
    <s v="CUST11057"/>
    <s v="Customer 1057"/>
    <n v="18"/>
    <s v="New"/>
    <s v="P3001"/>
    <s v="Coffee Maker"/>
    <x v="2"/>
    <s v="HomeNeeds"/>
    <n v="1"/>
    <n v="4200"/>
    <n v="5"/>
    <n v="4200"/>
    <n v="210"/>
    <n v="3990"/>
    <n v="2440.71"/>
    <n v="1549.29"/>
    <x v="1"/>
    <s v="Bengaluru"/>
    <s v="Karnataka"/>
    <s v="India"/>
    <s v="Net Banking"/>
    <x v="2"/>
    <s v="Standard"/>
    <x v="0"/>
    <s v="Yes"/>
    <s v="No"/>
  </r>
  <r>
    <x v="7907"/>
    <x v="639"/>
    <s v="CUST10176"/>
    <s v="Customer 176"/>
    <n v="35"/>
    <s v="Returning"/>
    <s v="P3003"/>
    <s v="Mixer Grinder"/>
    <x v="2"/>
    <s v="Prime Distributors"/>
    <n v="2"/>
    <n v="4800"/>
    <n v="20"/>
    <n v="9600"/>
    <n v="1920"/>
    <n v="7680"/>
    <n v="4410.5600000000004"/>
    <n v="3269.44"/>
    <x v="2"/>
    <s v="Nagpur"/>
    <s v="Maharashtra"/>
    <s v="India"/>
    <s v="Credit Card"/>
    <x v="2"/>
    <s v="Same Day"/>
    <x v="4"/>
    <s v="No"/>
    <s v="No"/>
  </r>
  <r>
    <x v="7908"/>
    <x v="639"/>
    <s v="CUST11424"/>
    <s v="Customer 1424"/>
    <n v="35"/>
    <s v="Returning"/>
    <s v="P2005"/>
    <s v="Backpack"/>
    <x v="3"/>
    <s v="Metro Supplies"/>
    <n v="1"/>
    <n v="1800"/>
    <n v="10"/>
    <n v="1800"/>
    <n v="180"/>
    <n v="1620"/>
    <n v="1001.03"/>
    <n v="618.97"/>
    <x v="1"/>
    <s v="Chandigarh"/>
    <s v="Chandigarh"/>
    <s v="India"/>
    <s v="Credit Card"/>
    <x v="1"/>
    <s v="Express"/>
    <x v="0"/>
    <s v="No"/>
    <s v="No"/>
  </r>
  <r>
    <x v="7909"/>
    <x v="639"/>
    <s v="CUST11630"/>
    <s v="Customer 1630"/>
    <n v="48"/>
    <s v="New"/>
    <s v="P3007"/>
    <s v="Vacuum Cleaner"/>
    <x v="2"/>
    <s v="Global Traders"/>
    <n v="2"/>
    <n v="8500"/>
    <n v="10"/>
    <n v="17000"/>
    <n v="1700"/>
    <n v="15300"/>
    <n v="11667.32"/>
    <n v="3632.68"/>
    <x v="1"/>
    <s v="Nagpur"/>
    <s v="Maharashtra"/>
    <s v="India"/>
    <s v="Credit Card"/>
    <x v="2"/>
    <s v="Standard"/>
    <x v="0"/>
    <s v="No"/>
    <s v="No"/>
  </r>
  <r>
    <x v="7910"/>
    <x v="639"/>
    <s v="CUST11906"/>
    <s v="Customer 1906"/>
    <n v="27"/>
    <s v="New"/>
    <s v="P1004"/>
    <s v="Smartwatch"/>
    <x v="0"/>
    <s v="TechSource India"/>
    <n v="4"/>
    <n v="6500"/>
    <n v="10"/>
    <n v="26000"/>
    <n v="2600"/>
    <n v="23400"/>
    <n v="15666.09"/>
    <n v="7733.91"/>
    <x v="1"/>
    <s v="Patna"/>
    <s v="Bihar"/>
    <s v="India"/>
    <s v="Net Banking"/>
    <x v="2"/>
    <s v="Standard"/>
    <x v="0"/>
    <s v="No"/>
    <s v="No"/>
  </r>
  <r>
    <x v="7911"/>
    <x v="639"/>
    <s v="CUST10647"/>
    <s v="Customer 647"/>
    <n v="48"/>
    <s v="Returning"/>
    <s v="P1007"/>
    <s v="Mouse"/>
    <x v="0"/>
    <s v="RetailHub"/>
    <n v="2"/>
    <n v="900"/>
    <n v="15"/>
    <n v="1800"/>
    <n v="270"/>
    <n v="1530"/>
    <n v="1085.3"/>
    <n v="444.7"/>
    <x v="1"/>
    <s v="Jaipur"/>
    <s v="Rajasthan"/>
    <s v="India"/>
    <s v="Net Banking"/>
    <x v="2"/>
    <s v="Standard"/>
    <x v="0"/>
    <s v="No"/>
    <s v="No"/>
  </r>
  <r>
    <x v="7912"/>
    <x v="639"/>
    <s v="CUST10594"/>
    <s v="Customer 594"/>
    <n v="28"/>
    <s v="Returning"/>
    <s v="P1005"/>
    <s v="Tablet"/>
    <x v="0"/>
    <s v="RetailHub"/>
    <n v="5"/>
    <n v="18000"/>
    <n v="10"/>
    <n v="90000"/>
    <n v="9000"/>
    <n v="81000"/>
    <n v="52536.67"/>
    <n v="28463.33"/>
    <x v="1"/>
    <s v="Ahmedabad"/>
    <s v="Gujarat"/>
    <s v="India"/>
    <s v="Debit Card"/>
    <x v="2"/>
    <s v="Standard"/>
    <x v="0"/>
    <s v="No"/>
    <s v="No"/>
  </r>
  <r>
    <x v="7913"/>
    <x v="639"/>
    <s v="CUST11342"/>
    <s v="Customer 1342"/>
    <n v="55"/>
    <s v="Returning"/>
    <s v="P5002"/>
    <s v="Novel"/>
    <x v="1"/>
    <s v="Stationery Hub"/>
    <n v="4"/>
    <n v="400"/>
    <n v="10"/>
    <n v="1600"/>
    <n v="160"/>
    <n v="1440"/>
    <n v="830.65"/>
    <n v="609.35"/>
    <x v="1"/>
    <s v="Lucknow"/>
    <s v="Uttar Pradesh"/>
    <s v="India"/>
    <s v="UPI"/>
    <x v="0"/>
    <s v="Standard"/>
    <x v="4"/>
    <s v="No"/>
    <s v="No"/>
  </r>
  <r>
    <x v="7914"/>
    <x v="639"/>
    <s v="CUST12011"/>
    <s v="Customer 2011"/>
    <n v="22"/>
    <s v="Returning"/>
    <s v="P5004"/>
    <s v="Pen Set"/>
    <x v="1"/>
    <s v="Stationery Hub"/>
    <n v="2"/>
    <n v="250"/>
    <n v="5"/>
    <n v="500"/>
    <n v="25"/>
    <n v="475"/>
    <n v="329"/>
    <n v="146"/>
    <x v="1"/>
    <s v="Bhubaneswar"/>
    <s v="Odisha"/>
    <s v="India"/>
    <s v="Credit Card"/>
    <x v="2"/>
    <s v="Standard"/>
    <x v="0"/>
    <s v="No"/>
    <s v="No"/>
  </r>
  <r>
    <x v="7915"/>
    <x v="639"/>
    <s v="CUST12189"/>
    <s v="Customer 2189"/>
    <n v="29"/>
    <s v="Returning"/>
    <s v="P2007"/>
    <s v="Saree"/>
    <x v="3"/>
    <s v="FashionMart"/>
    <n v="6"/>
    <n v="2600"/>
    <n v="15"/>
    <n v="15600"/>
    <n v="2340"/>
    <n v="13260"/>
    <n v="10585.89"/>
    <n v="2674.11"/>
    <x v="1"/>
    <s v="Surat"/>
    <s v="Gujarat"/>
    <s v="India"/>
    <s v="Net Banking"/>
    <x v="0"/>
    <s v="Standard"/>
    <x v="0"/>
    <s v="No"/>
    <s v="No"/>
  </r>
  <r>
    <x v="7916"/>
    <x v="639"/>
    <s v="CUST10646"/>
    <s v="Customer 646"/>
    <n v="23"/>
    <s v="New"/>
    <s v="P1001"/>
    <s v="Laptop"/>
    <x v="0"/>
    <s v="TechSource India"/>
    <n v="1"/>
    <n v="55000"/>
    <n v="20"/>
    <n v="55000"/>
    <n v="11000"/>
    <n v="44000"/>
    <n v="24301.759999999998"/>
    <n v="19698.240000000002"/>
    <x v="1"/>
    <s v="Mumbai"/>
    <s v="Maharashtra"/>
    <s v="India"/>
    <s v="Debit Card"/>
    <x v="1"/>
    <s v="Standard"/>
    <x v="3"/>
    <s v="No"/>
    <s v="No"/>
  </r>
  <r>
    <x v="7917"/>
    <x v="639"/>
    <s v="CUST11150"/>
    <s v="Customer 1150"/>
    <n v="41"/>
    <s v="Returning"/>
    <s v="P4004"/>
    <s v="Shampoo"/>
    <x v="4"/>
    <s v="BeautyCare"/>
    <n v="1"/>
    <n v="550"/>
    <n v="15"/>
    <n v="550"/>
    <n v="82.5"/>
    <n v="467.5"/>
    <n v="361.7"/>
    <n v="105.8"/>
    <x v="1"/>
    <s v="Delhi"/>
    <s v="Delhi"/>
    <s v="India"/>
    <s v="Credit Card"/>
    <x v="2"/>
    <s v="Standard"/>
    <x v="0"/>
    <s v="No"/>
    <s v="No"/>
  </r>
  <r>
    <x v="7918"/>
    <x v="639"/>
    <s v="CUST10943"/>
    <s v="Customer 943"/>
    <n v="33"/>
    <s v="Returning"/>
    <s v="P1003"/>
    <s v="Headphones"/>
    <x v="0"/>
    <s v="Metro Supplies"/>
    <n v="2"/>
    <n v="2500"/>
    <n v="10"/>
    <n v="5000"/>
    <n v="500"/>
    <n v="4500"/>
    <n v="2791.31"/>
    <n v="1708.69"/>
    <x v="2"/>
    <s v="Surat"/>
    <s v="Gujarat"/>
    <s v="India"/>
    <s v="Net Banking"/>
    <x v="0"/>
    <s v="Standard"/>
    <x v="0"/>
    <s v="No"/>
    <s v="Yes"/>
  </r>
  <r>
    <x v="7919"/>
    <x v="639"/>
    <s v="CUST12085"/>
    <s v="Customer 2085"/>
    <n v="41"/>
    <s v="Loyal"/>
    <s v="P5005"/>
    <s v="Desk Organizer"/>
    <x v="1"/>
    <s v="Stationery Hub"/>
    <n v="3"/>
    <n v="600"/>
    <n v="10"/>
    <n v="1800"/>
    <n v="180"/>
    <n v="1620"/>
    <n v="904.85"/>
    <n v="715.15"/>
    <x v="2"/>
    <s v="Bhopal"/>
    <s v="Madhya Pradesh"/>
    <s v="India"/>
    <s v="Credit Card"/>
    <x v="2"/>
    <s v="Standard"/>
    <x v="0"/>
    <s v="No"/>
    <s v="No"/>
  </r>
  <r>
    <x v="7920"/>
    <x v="639"/>
    <s v="CUST12357"/>
    <s v="Customer 2357"/>
    <n v="29"/>
    <s v="Loyal"/>
    <s v="P1005"/>
    <s v="Tablet"/>
    <x v="0"/>
    <s v="RetailHub"/>
    <n v="2"/>
    <n v="18000"/>
    <n v="15"/>
    <n v="36000"/>
    <n v="5400"/>
    <n v="30600"/>
    <n v="17138.48"/>
    <n v="13461.52"/>
    <x v="1"/>
    <s v="Chandigarh"/>
    <s v="Chandigarh"/>
    <s v="India"/>
    <s v="Wallet"/>
    <x v="0"/>
    <s v="Standard"/>
    <x v="0"/>
    <s v="No"/>
    <s v="No"/>
  </r>
  <r>
    <x v="7921"/>
    <x v="640"/>
    <s v="CUST12457"/>
    <s v="Customer 2457"/>
    <n v="18"/>
    <s v="Returning"/>
    <s v="P1006"/>
    <s v="Keyboard"/>
    <x v="0"/>
    <s v="Metro Supplies"/>
    <n v="1"/>
    <n v="1800"/>
    <n v="15"/>
    <n v="1800"/>
    <n v="270"/>
    <n v="1530"/>
    <n v="1243.74"/>
    <n v="286.26"/>
    <x v="1"/>
    <s v="Chandigarh"/>
    <s v="Chandigarh"/>
    <s v="India"/>
    <s v="UPI"/>
    <x v="0"/>
    <s v="Standard"/>
    <x v="0"/>
    <s v="Yes"/>
    <s v="No"/>
  </r>
  <r>
    <x v="7922"/>
    <x v="640"/>
    <s v="CUST12190"/>
    <s v="Customer 2190"/>
    <n v="47"/>
    <s v="New"/>
    <s v="P1001"/>
    <s v="Laptop"/>
    <x v="0"/>
    <s v="TechSource India"/>
    <n v="5"/>
    <n v="55000"/>
    <n v="10"/>
    <n v="275000"/>
    <n v="27500"/>
    <n v="247500"/>
    <n v="153240.76999999999"/>
    <n v="94259.23"/>
    <x v="1"/>
    <s v="Kolkata"/>
    <s v="West Bengal"/>
    <s v="India"/>
    <s v="UPI"/>
    <x v="0"/>
    <s v="Express"/>
    <x v="0"/>
    <s v="No"/>
    <s v="No"/>
  </r>
  <r>
    <x v="7923"/>
    <x v="640"/>
    <s v="CUST11243"/>
    <s v="Customer 1243"/>
    <n v="58"/>
    <s v="Returning"/>
    <s v="P5001"/>
    <s v="Notebook Set"/>
    <x v="1"/>
    <s v="Stationery Hub"/>
    <n v="4"/>
    <n v="500"/>
    <n v="15"/>
    <n v="2000"/>
    <n v="300"/>
    <n v="1700"/>
    <n v="1253.67"/>
    <n v="446.33"/>
    <x v="1"/>
    <s v="Pune"/>
    <s v="Maharashtra"/>
    <s v="India"/>
    <s v="Cash on Delivery"/>
    <x v="0"/>
    <s v="Standard"/>
    <x v="0"/>
    <s v="No"/>
    <s v="No"/>
  </r>
  <r>
    <x v="7924"/>
    <x v="640"/>
    <s v="CUST10465"/>
    <s v="Customer 465"/>
    <n v="55"/>
    <s v="Loyal"/>
    <s v="P1001"/>
    <s v="Laptop"/>
    <x v="0"/>
    <s v="TechSource India"/>
    <n v="2"/>
    <n v="55000"/>
    <n v="10"/>
    <n v="110000"/>
    <n v="11000"/>
    <n v="99000"/>
    <n v="66466.92"/>
    <n v="32533.08"/>
    <x v="0"/>
    <s v="Visakhapatnam"/>
    <s v="Andhra Pradesh"/>
    <s v="India"/>
    <s v="Cash on Delivery"/>
    <x v="0"/>
    <s v="Standard"/>
    <x v="1"/>
    <s v="No"/>
    <s v="No"/>
  </r>
  <r>
    <x v="7925"/>
    <x v="640"/>
    <s v="CUST11963"/>
    <s v="Customer 1963"/>
    <n v="40"/>
    <s v="New"/>
    <s v="P1001"/>
    <s v="Laptop"/>
    <x v="0"/>
    <s v="TechSource India"/>
    <n v="1"/>
    <n v="55000"/>
    <n v="0"/>
    <n v="55000"/>
    <n v="0"/>
    <n v="55000"/>
    <n v="41905.15"/>
    <n v="13094.85"/>
    <x v="0"/>
    <s v="Patna"/>
    <s v="Bihar"/>
    <s v="India"/>
    <s v="UPI"/>
    <x v="2"/>
    <s v="Express"/>
    <x v="1"/>
    <s v="No"/>
    <s v="No"/>
  </r>
  <r>
    <x v="7926"/>
    <x v="640"/>
    <s v="CUST10704"/>
    <s v="Customer 704"/>
    <n v="18"/>
    <s v="New"/>
    <s v="P5005"/>
    <s v="Desk Organizer"/>
    <x v="1"/>
    <s v="Stationery Hub"/>
    <n v="1"/>
    <n v="600"/>
    <n v="0"/>
    <n v="600"/>
    <n v="0"/>
    <n v="600"/>
    <n v="345.2"/>
    <n v="254.8"/>
    <x v="0"/>
    <s v="Chandigarh"/>
    <s v="Chandigarh"/>
    <s v="India"/>
    <s v="Credit Card"/>
    <x v="0"/>
    <s v="Express"/>
    <x v="0"/>
    <s v="No"/>
    <s v="No"/>
  </r>
  <r>
    <x v="7927"/>
    <x v="640"/>
    <s v="CUST11418"/>
    <s v="Customer 1418"/>
    <n v="18"/>
    <s v="Returning"/>
    <s v="P4005"/>
    <s v="Perfume"/>
    <x v="4"/>
    <s v="BeautyCare"/>
    <n v="5"/>
    <n v="1800"/>
    <n v="5"/>
    <n v="9000"/>
    <n v="450"/>
    <n v="8550"/>
    <n v="5594.42"/>
    <n v="2955.58"/>
    <x v="2"/>
    <s v="Coimbatore"/>
    <s v="Tamil Nadu"/>
    <s v="India"/>
    <s v="Credit Card"/>
    <x v="2"/>
    <s v="Standard"/>
    <x v="0"/>
    <s v="No"/>
    <s v="No"/>
  </r>
  <r>
    <x v="7928"/>
    <x v="640"/>
    <s v="CUST10883"/>
    <s v="Customer 883"/>
    <n v="28"/>
    <s v="New"/>
    <s v="P4004"/>
    <s v="Shampoo"/>
    <x v="4"/>
    <s v="BeautyCare"/>
    <n v="4"/>
    <n v="550"/>
    <n v="10"/>
    <n v="2200"/>
    <n v="220"/>
    <n v="1980"/>
    <n v="1332.68"/>
    <n v="647.32000000000005"/>
    <x v="0"/>
    <s v="Delhi"/>
    <s v="Delhi"/>
    <s v="India"/>
    <s v="Net Banking"/>
    <x v="1"/>
    <s v="Standard"/>
    <x v="0"/>
    <s v="Yes"/>
    <s v="No"/>
  </r>
  <r>
    <x v="7929"/>
    <x v="640"/>
    <s v="CUST11394"/>
    <s v="Customer 1394"/>
    <n v="42"/>
    <s v="New"/>
    <s v="P5001"/>
    <s v="Notebook Set"/>
    <x v="1"/>
    <s v="Stationery Hub"/>
    <n v="1"/>
    <n v="500"/>
    <n v="15"/>
    <n v="500"/>
    <n v="75"/>
    <n v="425"/>
    <n v="308.17"/>
    <n v="116.83"/>
    <x v="1"/>
    <s v="Coimbatore"/>
    <s v="Tamil Nadu"/>
    <s v="India"/>
    <s v="Net Banking"/>
    <x v="2"/>
    <s v="Standard"/>
    <x v="0"/>
    <s v="No"/>
    <s v="No"/>
  </r>
  <r>
    <x v="7930"/>
    <x v="640"/>
    <s v="CUST11235"/>
    <s v="Customer 1235"/>
    <n v="28"/>
    <s v="Returning"/>
    <s v="P2003"/>
    <s v="T-Shirt"/>
    <x v="3"/>
    <s v="RetailHub"/>
    <n v="1"/>
    <n v="900"/>
    <n v="5"/>
    <n v="900"/>
    <n v="45"/>
    <n v="855"/>
    <n v="596.45000000000005"/>
    <n v="258.55"/>
    <x v="1"/>
    <s v="Patna"/>
    <s v="Bihar"/>
    <s v="India"/>
    <s v="Debit Card"/>
    <x v="2"/>
    <s v="Express"/>
    <x v="0"/>
    <s v="No"/>
    <s v="No"/>
  </r>
  <r>
    <x v="7931"/>
    <x v="640"/>
    <s v="CUST10836"/>
    <s v="Customer 836"/>
    <n v="36"/>
    <s v="New"/>
    <s v="P4001"/>
    <s v="Face Wash"/>
    <x v="4"/>
    <s v="BeautyCare"/>
    <n v="2"/>
    <n v="450"/>
    <n v="10"/>
    <n v="900"/>
    <n v="90"/>
    <n v="810"/>
    <n v="466.6"/>
    <n v="343.4"/>
    <x v="0"/>
    <s v="Lucknow"/>
    <s v="Uttar Pradesh"/>
    <s v="India"/>
    <s v="Cash on Delivery"/>
    <x v="2"/>
    <s v="Standard"/>
    <x v="1"/>
    <s v="No"/>
    <s v="No"/>
  </r>
  <r>
    <x v="7932"/>
    <x v="640"/>
    <s v="CUST12128"/>
    <s v="Customer 2128"/>
    <n v="44"/>
    <s v="Loyal"/>
    <s v="P1010"/>
    <s v="Bluetooth Speaker"/>
    <x v="0"/>
    <s v="Prime Distributors"/>
    <n v="1"/>
    <n v="3200"/>
    <n v="10"/>
    <n v="3200"/>
    <n v="320"/>
    <n v="2880"/>
    <n v="2344.7800000000002"/>
    <n v="535.22"/>
    <x v="1"/>
    <s v="Delhi"/>
    <s v="Delhi"/>
    <s v="India"/>
    <s v="Debit Card"/>
    <x v="0"/>
    <s v="Express"/>
    <x v="0"/>
    <s v="No"/>
    <s v="No"/>
  </r>
  <r>
    <x v="7933"/>
    <x v="640"/>
    <s v="CUST11449"/>
    <s v="Customer 1449"/>
    <n v="56"/>
    <s v="Returning"/>
    <s v="P5005"/>
    <s v="Desk Organizer"/>
    <x v="1"/>
    <s v="Stationery Hub"/>
    <n v="1"/>
    <n v="600"/>
    <n v="0"/>
    <n v="600"/>
    <n v="0"/>
    <n v="600"/>
    <n v="378.79"/>
    <n v="221.21"/>
    <x v="2"/>
    <s v="Chandigarh"/>
    <s v="Chandigarh"/>
    <s v="India"/>
    <s v="Credit Card"/>
    <x v="0"/>
    <s v="Standard"/>
    <x v="2"/>
    <s v="No"/>
    <s v="No"/>
  </r>
  <r>
    <x v="7934"/>
    <x v="640"/>
    <s v="CUST10324"/>
    <s v="Customer 324"/>
    <n v="18"/>
    <s v="Returning"/>
    <s v="P3005"/>
    <s v="Bedsheet Set"/>
    <x v="2"/>
    <s v="RetailHub"/>
    <n v="2"/>
    <n v="1800"/>
    <n v="5"/>
    <n v="3600"/>
    <n v="180"/>
    <n v="3420"/>
    <n v="2724.24"/>
    <n v="695.76"/>
    <x v="2"/>
    <s v="Patna"/>
    <s v="Bihar"/>
    <s v="India"/>
    <s v="Debit Card"/>
    <x v="2"/>
    <s v="Standard"/>
    <x v="0"/>
    <s v="No"/>
    <s v="No"/>
  </r>
  <r>
    <x v="7935"/>
    <x v="640"/>
    <s v="CUST11675"/>
    <s v="Customer 1675"/>
    <n v="40"/>
    <s v="New"/>
    <s v="P3003"/>
    <s v="Mixer Grinder"/>
    <x v="2"/>
    <s v="Prime Distributors"/>
    <n v="2"/>
    <n v="4800"/>
    <n v="0"/>
    <n v="9600"/>
    <n v="0"/>
    <n v="9600"/>
    <n v="5735.45"/>
    <n v="3864.55"/>
    <x v="0"/>
    <s v="Delhi"/>
    <s v="Delhi"/>
    <s v="India"/>
    <s v="Net Banking"/>
    <x v="2"/>
    <s v="Standard"/>
    <x v="3"/>
    <s v="Yes"/>
    <s v="No"/>
  </r>
  <r>
    <x v="7936"/>
    <x v="640"/>
    <s v="CUST12160"/>
    <s v="Customer 2160"/>
    <n v="46"/>
    <s v="Returning"/>
    <s v="P3004"/>
    <s v="Cookware Set"/>
    <x v="2"/>
    <s v="HomeNeeds"/>
    <n v="2"/>
    <n v="3500"/>
    <n v="25"/>
    <n v="7000"/>
    <n v="1750"/>
    <n v="5250"/>
    <n v="3299.83"/>
    <n v="1950.17"/>
    <x v="1"/>
    <s v="Bengaluru"/>
    <s v="Karnataka"/>
    <s v="India"/>
    <s v="Net Banking"/>
    <x v="2"/>
    <s v="Express"/>
    <x v="0"/>
    <s v="No"/>
    <s v="No"/>
  </r>
  <r>
    <x v="7937"/>
    <x v="640"/>
    <s v="CUST11147"/>
    <s v="Customer 1147"/>
    <n v="19"/>
    <s v="Loyal"/>
    <s v="P5002"/>
    <s v="Novel"/>
    <x v="1"/>
    <s v="Stationery Hub"/>
    <n v="1"/>
    <n v="400"/>
    <n v="25"/>
    <n v="400"/>
    <n v="100"/>
    <n v="300"/>
    <n v="210.49"/>
    <n v="89.51"/>
    <x v="0"/>
    <s v="Chennai"/>
    <s v="Tamil Nadu"/>
    <s v="India"/>
    <s v="Net Banking"/>
    <x v="0"/>
    <s v="Standard"/>
    <x v="3"/>
    <s v="No"/>
    <s v="No"/>
  </r>
  <r>
    <x v="7938"/>
    <x v="640"/>
    <s v="CUST11401"/>
    <s v="Customer 1401"/>
    <n v="44"/>
    <s v="Loyal"/>
    <s v="P4003"/>
    <s v="Sunscreen"/>
    <x v="4"/>
    <s v="BeautyCare"/>
    <n v="1"/>
    <n v="700"/>
    <n v="30"/>
    <n v="700"/>
    <n v="210"/>
    <n v="490"/>
    <n v="371.79"/>
    <n v="118.21"/>
    <x v="1"/>
    <s v="Indore"/>
    <s v="Madhya Pradesh"/>
    <s v="India"/>
    <s v="Net Banking"/>
    <x v="1"/>
    <s v="Standard"/>
    <x v="1"/>
    <s v="No"/>
    <s v="No"/>
  </r>
  <r>
    <x v="7939"/>
    <x v="640"/>
    <s v="CUST10177"/>
    <s v="Customer 177"/>
    <n v="25"/>
    <s v="Returning"/>
    <s v="P3005"/>
    <s v="Bedsheet Set"/>
    <x v="2"/>
    <s v="RetailHub"/>
    <n v="2"/>
    <n v="1800"/>
    <n v="30"/>
    <n v="3600"/>
    <n v="1080"/>
    <n v="2520"/>
    <n v="1678.43"/>
    <n v="841.57"/>
    <x v="1"/>
    <s v="Bhubaneswar"/>
    <s v="Odisha"/>
    <s v="India"/>
    <s v="Debit Card"/>
    <x v="1"/>
    <s v="Express"/>
    <x v="0"/>
    <s v="No"/>
    <s v="No"/>
  </r>
  <r>
    <x v="7940"/>
    <x v="641"/>
    <s v="CUST12068"/>
    <s v="Customer 2068"/>
    <n v="28"/>
    <s v="Returning"/>
    <s v="P1001"/>
    <s v="Laptop"/>
    <x v="0"/>
    <s v="TechSource India"/>
    <n v="4"/>
    <n v="55000"/>
    <n v="15"/>
    <n v="220000"/>
    <n v="33000"/>
    <n v="187000"/>
    <n v="128543.3"/>
    <n v="58456.7"/>
    <x v="1"/>
    <s v="Jaipur"/>
    <s v="Rajasthan"/>
    <s v="India"/>
    <s v="Net Banking"/>
    <x v="0"/>
    <s v="Express"/>
    <x v="0"/>
    <s v="No"/>
    <s v="No"/>
  </r>
  <r>
    <x v="7941"/>
    <x v="641"/>
    <s v="CUST10012"/>
    <s v="Customer 12"/>
    <n v="41"/>
    <s v="Returning"/>
    <s v="P1010"/>
    <s v="Bluetooth Speaker"/>
    <x v="0"/>
    <s v="Prime Distributors"/>
    <n v="4"/>
    <n v="3200"/>
    <n v="5"/>
    <n v="12800"/>
    <n v="640"/>
    <n v="12160"/>
    <n v="9362.73"/>
    <n v="2797.27"/>
    <x v="1"/>
    <s v="Visakhapatnam"/>
    <s v="Andhra Pradesh"/>
    <s v="India"/>
    <s v="Cash on Delivery"/>
    <x v="2"/>
    <s v="Express"/>
    <x v="0"/>
    <s v="No"/>
    <s v="No"/>
  </r>
  <r>
    <x v="7942"/>
    <x v="641"/>
    <s v="CUST12075"/>
    <s v="Customer 2075"/>
    <n v="48"/>
    <s v="New"/>
    <s v="P5001"/>
    <s v="Notebook Set"/>
    <x v="1"/>
    <s v="Stationery Hub"/>
    <n v="1"/>
    <n v="500"/>
    <n v="5"/>
    <n v="500"/>
    <n v="25"/>
    <n v="475"/>
    <n v="362.59"/>
    <n v="112.41"/>
    <x v="2"/>
    <s v="Patna"/>
    <s v="Bihar"/>
    <s v="India"/>
    <s v="UPI"/>
    <x v="2"/>
    <s v="Standard"/>
    <x v="0"/>
    <s v="No"/>
    <s v="No"/>
  </r>
  <r>
    <x v="7943"/>
    <x v="641"/>
    <s v="CUST10158"/>
    <s v="Customer 158"/>
    <n v="28"/>
    <s v="Returning"/>
    <s v="P1005"/>
    <s v="Tablet"/>
    <x v="0"/>
    <s v="RetailHub"/>
    <n v="1"/>
    <n v="18000"/>
    <n v="15"/>
    <n v="18000"/>
    <n v="2700"/>
    <n v="15300"/>
    <n v="12452.89"/>
    <n v="2847.11"/>
    <x v="1"/>
    <s v="Surat"/>
    <s v="Gujarat"/>
    <s v="India"/>
    <s v="Wallet"/>
    <x v="0"/>
    <s v="Standard"/>
    <x v="3"/>
    <s v="No"/>
    <s v="No"/>
  </r>
  <r>
    <x v="7944"/>
    <x v="641"/>
    <s v="CUST11977"/>
    <s v="Customer 1977"/>
    <n v="29"/>
    <s v="Returning"/>
    <s v="P3003"/>
    <s v="Mixer Grinder"/>
    <x v="2"/>
    <s v="Prime Distributors"/>
    <n v="1"/>
    <n v="4800"/>
    <n v="15"/>
    <n v="4800"/>
    <n v="720"/>
    <n v="4080"/>
    <n v="3184.54"/>
    <n v="895.46"/>
    <x v="1"/>
    <s v="Kolkata"/>
    <s v="West Bengal"/>
    <s v="India"/>
    <s v="Debit Card"/>
    <x v="0"/>
    <s v="Standard"/>
    <x v="0"/>
    <s v="No"/>
    <s v="No"/>
  </r>
  <r>
    <x v="7945"/>
    <x v="641"/>
    <s v="CUST12042"/>
    <s v="Customer 2042"/>
    <n v="26"/>
    <s v="Returning"/>
    <s v="P3003"/>
    <s v="Mixer Grinder"/>
    <x v="2"/>
    <s v="Prime Distributors"/>
    <n v="5"/>
    <n v="4800"/>
    <n v="5"/>
    <n v="24000"/>
    <n v="1200"/>
    <n v="22800"/>
    <n v="17670.46"/>
    <n v="5129.54"/>
    <x v="0"/>
    <s v="Kolkata"/>
    <s v="West Bengal"/>
    <s v="India"/>
    <s v="Net Banking"/>
    <x v="0"/>
    <s v="Standard"/>
    <x v="0"/>
    <s v="No"/>
    <s v="No"/>
  </r>
  <r>
    <x v="7946"/>
    <x v="641"/>
    <s v="CUST12286"/>
    <s v="Customer 2286"/>
    <n v="60"/>
    <s v="New"/>
    <s v="P3005"/>
    <s v="Bedsheet Set"/>
    <x v="2"/>
    <s v="RetailHub"/>
    <n v="1"/>
    <n v="1800"/>
    <n v="20"/>
    <n v="1800"/>
    <n v="360"/>
    <n v="1440"/>
    <n v="972.76"/>
    <n v="467.24"/>
    <x v="0"/>
    <s v="Chandigarh"/>
    <s v="Chandigarh"/>
    <s v="India"/>
    <s v="Credit Card"/>
    <x v="0"/>
    <s v="Standard"/>
    <x v="0"/>
    <s v="Yes"/>
    <s v="No"/>
  </r>
  <r>
    <x v="7947"/>
    <x v="641"/>
    <s v="CUST10939"/>
    <s v="Customer 939"/>
    <n v="24"/>
    <s v="New"/>
    <s v="P3005"/>
    <s v="Bedsheet Set"/>
    <x v="2"/>
    <s v="RetailHub"/>
    <n v="1"/>
    <n v="1800"/>
    <n v="10"/>
    <n v="1800"/>
    <n v="180"/>
    <n v="1620"/>
    <n v="934.85"/>
    <n v="685.15"/>
    <x v="1"/>
    <s v="Patna"/>
    <s v="Bihar"/>
    <s v="India"/>
    <s v="Debit Card"/>
    <x v="1"/>
    <s v="Standard"/>
    <x v="1"/>
    <s v="No"/>
    <s v="No"/>
  </r>
  <r>
    <x v="7948"/>
    <x v="641"/>
    <s v="CUST11449"/>
    <s v="Customer 1449"/>
    <n v="28"/>
    <s v="New"/>
    <s v="P1004"/>
    <s v="Smartwatch"/>
    <x v="0"/>
    <s v="TechSource India"/>
    <n v="1"/>
    <n v="6500"/>
    <n v="10"/>
    <n v="6500"/>
    <n v="650"/>
    <n v="5850"/>
    <n v="4333.74"/>
    <n v="1516.26"/>
    <x v="1"/>
    <s v="Kolkata"/>
    <s v="West Bengal"/>
    <s v="India"/>
    <s v="Net Banking"/>
    <x v="2"/>
    <s v="Standard"/>
    <x v="1"/>
    <s v="No"/>
    <s v="No"/>
  </r>
  <r>
    <x v="7949"/>
    <x v="641"/>
    <s v="CUST10337"/>
    <s v="Customer 337"/>
    <n v="48"/>
    <s v="New"/>
    <s v="P2005"/>
    <s v="Backpack"/>
    <x v="3"/>
    <s v="Metro Supplies"/>
    <n v="1"/>
    <n v="1800"/>
    <n v="15"/>
    <n v="1800"/>
    <n v="270"/>
    <n v="1530"/>
    <n v="1164.01"/>
    <n v="365.99"/>
    <x v="1"/>
    <s v="Jaipur"/>
    <s v="Rajasthan"/>
    <s v="India"/>
    <s v="Cash on Delivery"/>
    <x v="0"/>
    <s v="Express"/>
    <x v="3"/>
    <s v="No"/>
    <s v="No"/>
  </r>
  <r>
    <x v="7950"/>
    <x v="641"/>
    <s v="CUST11992"/>
    <s v="Customer 1992"/>
    <n v="32"/>
    <s v="New"/>
    <s v="P1004"/>
    <s v="Smartwatch"/>
    <x v="0"/>
    <s v="TechSource India"/>
    <n v="4"/>
    <n v="6500"/>
    <n v="5"/>
    <n v="26000"/>
    <n v="1300"/>
    <n v="24700"/>
    <n v="15489.91"/>
    <n v="9210.09"/>
    <x v="1"/>
    <s v="Chandigarh"/>
    <s v="Chandigarh"/>
    <s v="India"/>
    <s v="Credit Card"/>
    <x v="1"/>
    <s v="Standard"/>
    <x v="0"/>
    <s v="Yes"/>
    <s v="No"/>
  </r>
  <r>
    <x v="7951"/>
    <x v="641"/>
    <s v="CUST10105"/>
    <s v="Customer 105"/>
    <n v="21"/>
    <s v="Returning"/>
    <s v="P1002"/>
    <s v="Smartphone"/>
    <x v="0"/>
    <s v="Global Traders"/>
    <n v="3"/>
    <n v="28000"/>
    <n v="0"/>
    <n v="84000"/>
    <n v="0"/>
    <n v="84000"/>
    <n v="59009.04"/>
    <n v="24990.959999999999"/>
    <x v="1"/>
    <s v="Coimbatore"/>
    <s v="Tamil Nadu"/>
    <s v="India"/>
    <s v="Wallet"/>
    <x v="2"/>
    <s v="Standard"/>
    <x v="4"/>
    <s v="No"/>
    <s v="No"/>
  </r>
  <r>
    <x v="7952"/>
    <x v="641"/>
    <s v="CUST12047"/>
    <s v="Customer 2047"/>
    <n v="20"/>
    <s v="Returning"/>
    <s v="P5003"/>
    <s v="Calculator"/>
    <x v="1"/>
    <s v="Stationery Hub"/>
    <n v="1"/>
    <n v="650"/>
    <n v="5"/>
    <n v="650"/>
    <n v="32.5"/>
    <n v="617.5"/>
    <n v="348.99"/>
    <n v="268.51"/>
    <x v="0"/>
    <s v="Jaipur"/>
    <s v="Rajasthan"/>
    <s v="India"/>
    <s v="Credit Card"/>
    <x v="2"/>
    <s v="Standard"/>
    <x v="0"/>
    <s v="No"/>
    <s v="No"/>
  </r>
  <r>
    <x v="7953"/>
    <x v="641"/>
    <s v="CUST11594"/>
    <s v="Customer 1594"/>
    <n v="20"/>
    <s v="New"/>
    <s v="P1001"/>
    <s v="Laptop"/>
    <x v="0"/>
    <s v="TechSource India"/>
    <n v="4"/>
    <n v="55000"/>
    <n v="5"/>
    <n v="220000"/>
    <n v="11000"/>
    <n v="209000"/>
    <n v="119652.13"/>
    <n v="89347.87"/>
    <x v="2"/>
    <s v="Kolkata"/>
    <s v="West Bengal"/>
    <s v="India"/>
    <s v="Net Banking"/>
    <x v="0"/>
    <s v="Express"/>
    <x v="0"/>
    <s v="No"/>
    <s v="No"/>
  </r>
  <r>
    <x v="7954"/>
    <x v="641"/>
    <s v="CUST12264"/>
    <s v="Customer 2264"/>
    <n v="40"/>
    <s v="Returning"/>
    <s v="P4001"/>
    <s v="Face Wash"/>
    <x v="4"/>
    <s v="BeautyCare"/>
    <n v="1"/>
    <n v="450"/>
    <n v="20"/>
    <n v="450"/>
    <n v="90"/>
    <n v="360"/>
    <n v="249.12"/>
    <n v="110.88"/>
    <x v="1"/>
    <s v="Mumbai"/>
    <s v="Maharashtra"/>
    <s v="India"/>
    <s v="Cash on Delivery"/>
    <x v="2"/>
    <s v="Same Day"/>
    <x v="0"/>
    <s v="No"/>
    <s v="No"/>
  </r>
  <r>
    <x v="7955"/>
    <x v="641"/>
    <s v="CUST12347"/>
    <s v="Customer 2347"/>
    <n v="20"/>
    <s v="Returning"/>
    <s v="P1005"/>
    <s v="Tablet"/>
    <x v="0"/>
    <s v="RetailHub"/>
    <n v="1"/>
    <n v="18000"/>
    <n v="10"/>
    <n v="18000"/>
    <n v="1800"/>
    <n v="16200"/>
    <n v="10183.08"/>
    <n v="6016.92"/>
    <x v="0"/>
    <s v="Kolkata"/>
    <s v="West Bengal"/>
    <s v="India"/>
    <s v="Net Banking"/>
    <x v="2"/>
    <s v="Standard"/>
    <x v="0"/>
    <s v="No"/>
    <s v="No"/>
  </r>
  <r>
    <x v="7956"/>
    <x v="642"/>
    <s v="CUST12486"/>
    <s v="Customer 2486"/>
    <n v="23"/>
    <s v="New"/>
    <s v="P2007"/>
    <s v="Saree"/>
    <x v="3"/>
    <s v="FashionMart"/>
    <n v="1"/>
    <n v="2600"/>
    <n v="5"/>
    <n v="2600"/>
    <n v="130"/>
    <n v="2470"/>
    <n v="1638.58"/>
    <n v="831.42"/>
    <x v="1"/>
    <s v="Nagpur"/>
    <s v="Maharashtra"/>
    <s v="India"/>
    <s v="Wallet"/>
    <x v="2"/>
    <s v="Standard"/>
    <x v="0"/>
    <s v="No"/>
    <s v="No"/>
  </r>
  <r>
    <x v="7957"/>
    <x v="642"/>
    <s v="CUST12058"/>
    <s v="Customer 2058"/>
    <n v="56"/>
    <s v="Loyal"/>
    <s v="P1010"/>
    <s v="Bluetooth Speaker"/>
    <x v="0"/>
    <s v="Prime Distributors"/>
    <n v="3"/>
    <n v="3200"/>
    <n v="10"/>
    <n v="9600"/>
    <n v="960"/>
    <n v="8640"/>
    <n v="4883.9799999999996"/>
    <n v="3756.02"/>
    <x v="0"/>
    <s v="Indore"/>
    <s v="Madhya Pradesh"/>
    <s v="India"/>
    <s v="Credit Card"/>
    <x v="1"/>
    <s v="Standard"/>
    <x v="0"/>
    <s v="No"/>
    <s v="No"/>
  </r>
  <r>
    <x v="7958"/>
    <x v="642"/>
    <s v="CUST10820"/>
    <s v="Customer 820"/>
    <n v="52"/>
    <s v="Returning"/>
    <s v="P1009"/>
    <s v="Power Bank"/>
    <x v="0"/>
    <s v="Prime Distributors"/>
    <n v="4"/>
    <n v="1600"/>
    <n v="10"/>
    <n v="6400"/>
    <n v="640"/>
    <n v="5760"/>
    <n v="3349.3"/>
    <n v="2410.6999999999998"/>
    <x v="0"/>
    <s v="Pune"/>
    <s v="Maharashtra"/>
    <s v="India"/>
    <s v="Credit Card"/>
    <x v="1"/>
    <s v="Express"/>
    <x v="1"/>
    <s v="Yes"/>
    <s v="No"/>
  </r>
  <r>
    <x v="7959"/>
    <x v="642"/>
    <s v="CUST12471"/>
    <s v="Customer 2471"/>
    <n v="22"/>
    <s v="Returning"/>
    <s v="P2005"/>
    <s v="Backpack"/>
    <x v="3"/>
    <s v="Metro Supplies"/>
    <n v="3"/>
    <n v="1800"/>
    <n v="15"/>
    <n v="5400"/>
    <n v="810"/>
    <n v="4590"/>
    <n v="2768.12"/>
    <n v="1821.88"/>
    <x v="1"/>
    <s v="Pune"/>
    <s v="Maharashtra"/>
    <s v="India"/>
    <s v="Cash on Delivery"/>
    <x v="1"/>
    <s v="Standard"/>
    <x v="0"/>
    <s v="No"/>
    <s v="No"/>
  </r>
  <r>
    <x v="7960"/>
    <x v="642"/>
    <s v="CUST11124"/>
    <s v="Customer 1124"/>
    <n v="49"/>
    <s v="Returning"/>
    <s v="P2002"/>
    <s v="Jeans"/>
    <x v="3"/>
    <s v="FashionMart"/>
    <n v="2"/>
    <n v="2200"/>
    <n v="10"/>
    <n v="4400"/>
    <n v="440"/>
    <n v="3960"/>
    <n v="2798.68"/>
    <n v="1161.32"/>
    <x v="1"/>
    <s v="Guwahati"/>
    <s v="Assam"/>
    <s v="India"/>
    <s v="Wallet"/>
    <x v="1"/>
    <s v="Express"/>
    <x v="0"/>
    <s v="No"/>
    <s v="No"/>
  </r>
  <r>
    <x v="7961"/>
    <x v="642"/>
    <s v="CUST10134"/>
    <s v="Customer 134"/>
    <n v="35"/>
    <s v="Returning"/>
    <s v="P3006"/>
    <s v="Water Bottle"/>
    <x v="2"/>
    <s v="Metro Supplies"/>
    <n v="1"/>
    <n v="700"/>
    <n v="15"/>
    <n v="700"/>
    <n v="105"/>
    <n v="595"/>
    <n v="337.92"/>
    <n v="257.08"/>
    <x v="0"/>
    <s v="Indore"/>
    <s v="Madhya Pradesh"/>
    <s v="India"/>
    <s v="Debit Card"/>
    <x v="2"/>
    <s v="Same Day"/>
    <x v="4"/>
    <s v="No"/>
    <s v="Yes"/>
  </r>
  <r>
    <x v="7962"/>
    <x v="642"/>
    <s v="CUST10887"/>
    <s v="Customer 887"/>
    <n v="46"/>
    <s v="Returning"/>
    <s v="P3003"/>
    <s v="Mixer Grinder"/>
    <x v="2"/>
    <s v="Prime Distributors"/>
    <n v="1"/>
    <n v="4800"/>
    <n v="5"/>
    <n v="4800"/>
    <n v="240"/>
    <n v="4560"/>
    <n v="3709.84"/>
    <n v="850.16"/>
    <x v="1"/>
    <s v="Patna"/>
    <s v="Bihar"/>
    <s v="India"/>
    <s v="UPI"/>
    <x v="2"/>
    <s v="Express"/>
    <x v="0"/>
    <s v="No"/>
    <s v="No"/>
  </r>
  <r>
    <x v="7963"/>
    <x v="642"/>
    <s v="CUST10155"/>
    <s v="Customer 155"/>
    <n v="54"/>
    <s v="Returning"/>
    <s v="P2008"/>
    <s v="Formal Shirt"/>
    <x v="3"/>
    <s v="Global Traders"/>
    <n v="2"/>
    <n v="1700"/>
    <n v="10"/>
    <n v="3400"/>
    <n v="340"/>
    <n v="3060"/>
    <n v="2506.6799999999998"/>
    <n v="553.32000000000005"/>
    <x v="0"/>
    <s v="Bhubaneswar"/>
    <s v="Odisha"/>
    <s v="India"/>
    <s v="Debit Card"/>
    <x v="0"/>
    <s v="Standard"/>
    <x v="0"/>
    <s v="No"/>
    <s v="No"/>
  </r>
  <r>
    <x v="7964"/>
    <x v="642"/>
    <s v="CUST10385"/>
    <s v="Customer 385"/>
    <n v="37"/>
    <s v="Returning"/>
    <s v="P2007"/>
    <s v="Saree"/>
    <x v="3"/>
    <s v="FashionMart"/>
    <n v="1"/>
    <n v="2600"/>
    <n v="20"/>
    <n v="2600"/>
    <n v="520"/>
    <n v="2080"/>
    <n v="1567.24"/>
    <n v="512.76"/>
    <x v="1"/>
    <s v="Mumbai"/>
    <s v="Maharashtra"/>
    <s v="India"/>
    <s v="UPI"/>
    <x v="1"/>
    <s v="Same Day"/>
    <x v="0"/>
    <s v="No"/>
    <s v="No"/>
  </r>
  <r>
    <x v="7965"/>
    <x v="642"/>
    <s v="CUST11650"/>
    <s v="Customer 1650"/>
    <n v="32"/>
    <s v="Returning"/>
    <s v="P5005"/>
    <s v="Desk Organizer"/>
    <x v="1"/>
    <s v="Stationery Hub"/>
    <n v="3"/>
    <n v="600"/>
    <n v="0"/>
    <n v="1800"/>
    <n v="0"/>
    <n v="1800"/>
    <n v="1280.93"/>
    <n v="519.07000000000005"/>
    <x v="1"/>
    <s v="Visakhapatnam"/>
    <s v="Andhra Pradesh"/>
    <s v="India"/>
    <s v="Cash on Delivery"/>
    <x v="2"/>
    <s v="Standard"/>
    <x v="0"/>
    <s v="Yes"/>
    <s v="No"/>
  </r>
  <r>
    <x v="7966"/>
    <x v="642"/>
    <s v="CUST11330"/>
    <s v="Customer 1330"/>
    <n v="28"/>
    <s v="New"/>
    <s v="P5002"/>
    <s v="Novel"/>
    <x v="1"/>
    <s v="Stationery Hub"/>
    <n v="6"/>
    <n v="400"/>
    <n v="0"/>
    <n v="2400"/>
    <n v="0"/>
    <n v="2400"/>
    <n v="1754.01"/>
    <n v="645.99"/>
    <x v="2"/>
    <s v="Bhubaneswar"/>
    <s v="Odisha"/>
    <s v="India"/>
    <s v="Cash on Delivery"/>
    <x v="0"/>
    <s v="Standard"/>
    <x v="0"/>
    <s v="No"/>
    <s v="No"/>
  </r>
  <r>
    <x v="7967"/>
    <x v="642"/>
    <s v="CUST12171"/>
    <s v="Customer 2171"/>
    <n v="22"/>
    <s v="Loyal"/>
    <s v="P5004"/>
    <s v="Pen Set"/>
    <x v="1"/>
    <s v="Stationery Hub"/>
    <n v="2"/>
    <n v="250"/>
    <n v="10"/>
    <n v="500"/>
    <n v="50"/>
    <n v="450"/>
    <n v="303.42"/>
    <n v="146.58000000000001"/>
    <x v="1"/>
    <s v="Nagpur"/>
    <s v="Maharashtra"/>
    <s v="India"/>
    <s v="Net Banking"/>
    <x v="1"/>
    <s v="Express"/>
    <x v="3"/>
    <s v="No"/>
    <s v="No"/>
  </r>
  <r>
    <x v="7968"/>
    <x v="642"/>
    <s v="CUST12312"/>
    <s v="Customer 2312"/>
    <n v="41"/>
    <s v="Returning"/>
    <s v="P5003"/>
    <s v="Calculator"/>
    <x v="1"/>
    <s v="Stationery Hub"/>
    <n v="2"/>
    <n v="650"/>
    <n v="0"/>
    <n v="1300"/>
    <n v="0"/>
    <n v="1300"/>
    <n v="897.3"/>
    <n v="402.7"/>
    <x v="2"/>
    <s v="Bhubaneswar"/>
    <s v="Odisha"/>
    <s v="India"/>
    <s v="Cash on Delivery"/>
    <x v="2"/>
    <s v="Standard"/>
    <x v="0"/>
    <s v="No"/>
    <s v="No"/>
  </r>
  <r>
    <x v="7969"/>
    <x v="642"/>
    <s v="CUST12058"/>
    <s v="Customer 2058"/>
    <n v="27"/>
    <s v="New"/>
    <s v="P4003"/>
    <s v="Sunscreen"/>
    <x v="4"/>
    <s v="BeautyCare"/>
    <n v="2"/>
    <n v="700"/>
    <n v="5"/>
    <n v="1400"/>
    <n v="70"/>
    <n v="1330"/>
    <n v="928.3"/>
    <n v="401.7"/>
    <x v="1"/>
    <s v="Bengaluru"/>
    <s v="Karnataka"/>
    <s v="India"/>
    <s v="Wallet"/>
    <x v="1"/>
    <s v="Standard"/>
    <x v="1"/>
    <s v="No"/>
    <s v="No"/>
  </r>
  <r>
    <x v="7970"/>
    <x v="642"/>
    <s v="CUST10417"/>
    <s v="Customer 417"/>
    <n v="36"/>
    <s v="Returning"/>
    <s v="P1007"/>
    <s v="Mouse"/>
    <x v="0"/>
    <s v="RetailHub"/>
    <n v="3"/>
    <n v="900"/>
    <n v="25"/>
    <n v="2700"/>
    <n v="675"/>
    <n v="2025"/>
    <n v="1238.6500000000001"/>
    <n v="786.35"/>
    <x v="1"/>
    <s v="Indore"/>
    <s v="Madhya Pradesh"/>
    <s v="India"/>
    <s v="Net Banking"/>
    <x v="2"/>
    <s v="Standard"/>
    <x v="0"/>
    <s v="No"/>
    <s v="No"/>
  </r>
  <r>
    <x v="7971"/>
    <x v="643"/>
    <s v="CUST10190"/>
    <s v="Customer 190"/>
    <n v="56"/>
    <s v="New"/>
    <s v="P1008"/>
    <s v="Monitor"/>
    <x v="0"/>
    <s v="Global Traders"/>
    <n v="2"/>
    <n v="14500"/>
    <n v="20"/>
    <n v="29000"/>
    <n v="5800"/>
    <n v="23200"/>
    <n v="18925.32"/>
    <n v="4274.68"/>
    <x v="1"/>
    <s v="Surat"/>
    <s v="Gujarat"/>
    <s v="India"/>
    <s v="Wallet"/>
    <x v="2"/>
    <s v="Standard"/>
    <x v="1"/>
    <s v="No"/>
    <s v="No"/>
  </r>
  <r>
    <x v="7972"/>
    <x v="643"/>
    <s v="CUST11584"/>
    <s v="Customer 1584"/>
    <n v="53"/>
    <s v="New"/>
    <s v="P4003"/>
    <s v="Sunscreen"/>
    <x v="4"/>
    <s v="BeautyCare"/>
    <n v="2"/>
    <n v="700"/>
    <n v="10"/>
    <n v="1400"/>
    <n v="140"/>
    <n v="1260"/>
    <n v="771.68"/>
    <n v="488.32"/>
    <x v="1"/>
    <s v="Bengaluru"/>
    <s v="Karnataka"/>
    <s v="India"/>
    <s v="Wallet"/>
    <x v="0"/>
    <s v="Express"/>
    <x v="0"/>
    <s v="No"/>
    <s v="No"/>
  </r>
  <r>
    <x v="7973"/>
    <x v="643"/>
    <s v="CUST11210"/>
    <s v="Customer 1210"/>
    <n v="31"/>
    <s v="Returning"/>
    <s v="P3003"/>
    <s v="Mixer Grinder"/>
    <x v="2"/>
    <s v="Prime Distributors"/>
    <n v="3"/>
    <n v="4800"/>
    <n v="5"/>
    <n v="14400"/>
    <n v="720"/>
    <n v="13680"/>
    <n v="8270.86"/>
    <n v="5409.14"/>
    <x v="0"/>
    <s v="Bhopal"/>
    <s v="Madhya Pradesh"/>
    <s v="India"/>
    <s v="UPI"/>
    <x v="0"/>
    <s v="Standard"/>
    <x v="0"/>
    <s v="No"/>
    <s v="No"/>
  </r>
  <r>
    <x v="7974"/>
    <x v="643"/>
    <s v="CUST11956"/>
    <s v="Customer 1956"/>
    <n v="32"/>
    <s v="New"/>
    <s v="P5001"/>
    <s v="Notebook Set"/>
    <x v="1"/>
    <s v="Stationery Hub"/>
    <n v="2"/>
    <n v="500"/>
    <n v="10"/>
    <n v="1000"/>
    <n v="100"/>
    <n v="900"/>
    <n v="638.32000000000005"/>
    <n v="261.68"/>
    <x v="2"/>
    <s v="Surat"/>
    <s v="Gujarat"/>
    <s v="India"/>
    <s v="Debit Card"/>
    <x v="2"/>
    <s v="Standard"/>
    <x v="0"/>
    <s v="No"/>
    <s v="No"/>
  </r>
  <r>
    <x v="7975"/>
    <x v="643"/>
    <s v="CUST12230"/>
    <s v="Customer 2230"/>
    <n v="46"/>
    <s v="Returning"/>
    <s v="P2003"/>
    <s v="T-Shirt"/>
    <x v="3"/>
    <s v="RetailHub"/>
    <n v="1"/>
    <n v="900"/>
    <n v="5"/>
    <n v="900"/>
    <n v="45"/>
    <n v="855"/>
    <n v="668.45"/>
    <n v="186.55"/>
    <x v="0"/>
    <s v="Nagpur"/>
    <s v="Maharashtra"/>
    <s v="India"/>
    <s v="Credit Card"/>
    <x v="1"/>
    <s v="Same Day"/>
    <x v="0"/>
    <s v="No"/>
    <s v="No"/>
  </r>
  <r>
    <x v="7976"/>
    <x v="643"/>
    <s v="CUST12210"/>
    <s v="Customer 2210"/>
    <n v="32"/>
    <s v="Returning"/>
    <s v="P1004"/>
    <s v="Smartwatch"/>
    <x v="0"/>
    <s v="TechSource India"/>
    <n v="1"/>
    <n v="6500"/>
    <n v="15"/>
    <n v="6500"/>
    <n v="975"/>
    <n v="5525"/>
    <n v="4443.4399999999996"/>
    <n v="1081.56"/>
    <x v="1"/>
    <s v="Ahmedabad"/>
    <s v="Gujarat"/>
    <s v="India"/>
    <s v="Wallet"/>
    <x v="0"/>
    <s v="Standard"/>
    <x v="0"/>
    <s v="No"/>
    <s v="No"/>
  </r>
  <r>
    <x v="7977"/>
    <x v="643"/>
    <s v="CUST12081"/>
    <s v="Customer 2081"/>
    <n v="28"/>
    <s v="Returning"/>
    <s v="P1010"/>
    <s v="Bluetooth Speaker"/>
    <x v="0"/>
    <s v="Prime Distributors"/>
    <n v="1"/>
    <n v="3200"/>
    <n v="20"/>
    <n v="3200"/>
    <n v="640"/>
    <n v="2560"/>
    <n v="1585.58"/>
    <n v="974.42"/>
    <x v="1"/>
    <s v="Lucknow"/>
    <s v="Uttar Pradesh"/>
    <s v="India"/>
    <s v="UPI"/>
    <x v="0"/>
    <s v="Standard"/>
    <x v="0"/>
    <s v="No"/>
    <s v="No"/>
  </r>
  <r>
    <x v="7978"/>
    <x v="643"/>
    <s v="CUST11389"/>
    <s v="Customer 1389"/>
    <n v="53"/>
    <s v="Loyal"/>
    <s v="P3002"/>
    <s v="Air Fryer"/>
    <x v="2"/>
    <s v="HomeNeeds"/>
    <n v="4"/>
    <n v="6500"/>
    <n v="15"/>
    <n v="26000"/>
    <n v="3900"/>
    <n v="22100"/>
    <n v="13721.51"/>
    <n v="8378.49"/>
    <x v="0"/>
    <s v="Ahmedabad"/>
    <s v="Gujarat"/>
    <s v="India"/>
    <s v="Wallet"/>
    <x v="2"/>
    <s v="Express"/>
    <x v="0"/>
    <s v="No"/>
    <s v="No"/>
  </r>
  <r>
    <x v="7979"/>
    <x v="643"/>
    <s v="CUST11949"/>
    <s v="Customer 1949"/>
    <n v="20"/>
    <s v="Loyal"/>
    <s v="P1004"/>
    <s v="Smartwatch"/>
    <x v="0"/>
    <s v="TechSource India"/>
    <n v="1"/>
    <n v="6500"/>
    <n v="10"/>
    <n v="6500"/>
    <n v="650"/>
    <n v="5850"/>
    <n v="4693.8100000000004"/>
    <n v="1156.19"/>
    <x v="1"/>
    <s v="Kolkata"/>
    <s v="West Bengal"/>
    <s v="India"/>
    <s v="Cash on Delivery"/>
    <x v="0"/>
    <s v="Standard"/>
    <x v="0"/>
    <s v="No"/>
    <s v="No"/>
  </r>
  <r>
    <x v="7980"/>
    <x v="643"/>
    <s v="CUST10869"/>
    <s v="Customer 869"/>
    <n v="37"/>
    <s v="Returning"/>
    <s v="P5004"/>
    <s v="Pen Set"/>
    <x v="1"/>
    <s v="Stationery Hub"/>
    <n v="6"/>
    <n v="250"/>
    <n v="10"/>
    <n v="1500"/>
    <n v="150"/>
    <n v="1350"/>
    <n v="1086.3699999999999"/>
    <n v="263.63"/>
    <x v="1"/>
    <s v="Bhopal"/>
    <s v="Madhya Pradesh"/>
    <s v="India"/>
    <s v="Debit Card"/>
    <x v="0"/>
    <s v="Standard"/>
    <x v="0"/>
    <s v="No"/>
    <s v="No"/>
  </r>
  <r>
    <x v="7981"/>
    <x v="643"/>
    <s v="CUST11312"/>
    <s v="Customer 1312"/>
    <n v="20"/>
    <s v="Returning"/>
    <s v="P1002"/>
    <s v="Smartphone"/>
    <x v="0"/>
    <s v="Global Traders"/>
    <n v="1"/>
    <n v="28000"/>
    <n v="25"/>
    <n v="28000"/>
    <n v="7000"/>
    <n v="21000"/>
    <n v="11967.43"/>
    <n v="9032.57"/>
    <x v="2"/>
    <s v="Chandigarh"/>
    <s v="Chandigarh"/>
    <s v="India"/>
    <s v="Credit Card"/>
    <x v="0"/>
    <s v="Standard"/>
    <x v="0"/>
    <s v="No"/>
    <s v="Yes"/>
  </r>
  <r>
    <x v="7982"/>
    <x v="643"/>
    <s v="CUST12013"/>
    <s v="Customer 2013"/>
    <n v="50"/>
    <s v="New"/>
    <s v="P5002"/>
    <s v="Novel"/>
    <x v="1"/>
    <s v="Stationery Hub"/>
    <n v="2"/>
    <n v="400"/>
    <n v="5"/>
    <n v="800"/>
    <n v="40"/>
    <n v="760"/>
    <n v="497.9"/>
    <n v="262.10000000000002"/>
    <x v="1"/>
    <s v="Surat"/>
    <s v="Gujarat"/>
    <s v="India"/>
    <s v="UPI"/>
    <x v="0"/>
    <s v="Standard"/>
    <x v="0"/>
    <s v="No"/>
    <s v="No"/>
  </r>
  <r>
    <x v="7983"/>
    <x v="644"/>
    <s v="CUST10915"/>
    <s v="Customer 915"/>
    <n v="27"/>
    <s v="New"/>
    <s v="P3001"/>
    <s v="Coffee Maker"/>
    <x v="2"/>
    <s v="HomeNeeds"/>
    <n v="2"/>
    <n v="4200"/>
    <n v="15"/>
    <n v="8400"/>
    <n v="1260"/>
    <n v="7140"/>
    <n v="4414.1499999999996"/>
    <n v="2725.85"/>
    <x v="1"/>
    <s v="Coimbatore"/>
    <s v="Tamil Nadu"/>
    <s v="India"/>
    <s v="UPI"/>
    <x v="0"/>
    <s v="Express"/>
    <x v="0"/>
    <s v="No"/>
    <s v="No"/>
  </r>
  <r>
    <x v="7984"/>
    <x v="644"/>
    <s v="CUST10392"/>
    <s v="Customer 392"/>
    <n v="58"/>
    <s v="Loyal"/>
    <s v="P4002"/>
    <s v="Moisturizer"/>
    <x v="4"/>
    <s v="BeautyCare"/>
    <n v="2"/>
    <n v="650"/>
    <n v="0"/>
    <n v="1300"/>
    <n v="0"/>
    <n v="1300"/>
    <n v="878.23"/>
    <n v="421.77"/>
    <x v="2"/>
    <s v="Hyderabad"/>
    <s v="Telangana"/>
    <s v="India"/>
    <s v="Credit Card"/>
    <x v="0"/>
    <s v="Express"/>
    <x v="0"/>
    <s v="No"/>
    <s v="No"/>
  </r>
  <r>
    <x v="7985"/>
    <x v="644"/>
    <s v="CUST11656"/>
    <s v="Customer 1656"/>
    <n v="43"/>
    <s v="Returning"/>
    <s v="P4005"/>
    <s v="Perfume"/>
    <x v="4"/>
    <s v="BeautyCare"/>
    <n v="3"/>
    <n v="1800"/>
    <n v="10"/>
    <n v="5400"/>
    <n v="540"/>
    <n v="4860"/>
    <n v="2781.62"/>
    <n v="2078.38"/>
    <x v="1"/>
    <s v="Kolkata"/>
    <s v="West Bengal"/>
    <s v="India"/>
    <s v="Debit Card"/>
    <x v="2"/>
    <s v="Standard"/>
    <x v="0"/>
    <s v="No"/>
    <s v="No"/>
  </r>
  <r>
    <x v="7986"/>
    <x v="644"/>
    <s v="CUST10216"/>
    <s v="Customer 216"/>
    <n v="58"/>
    <s v="New"/>
    <s v="P3006"/>
    <s v="Water Bottle"/>
    <x v="2"/>
    <s v="Metro Supplies"/>
    <n v="2"/>
    <n v="700"/>
    <n v="10"/>
    <n v="1400"/>
    <n v="140"/>
    <n v="1260"/>
    <n v="751.78"/>
    <n v="508.22"/>
    <x v="1"/>
    <s v="Indore"/>
    <s v="Madhya Pradesh"/>
    <s v="India"/>
    <s v="UPI"/>
    <x v="0"/>
    <s v="Standard"/>
    <x v="0"/>
    <s v="Yes"/>
    <s v="No"/>
  </r>
  <r>
    <x v="7987"/>
    <x v="644"/>
    <s v="CUST12412"/>
    <s v="Customer 2412"/>
    <n v="58"/>
    <s v="New"/>
    <s v="P2004"/>
    <s v="Jacket"/>
    <x v="3"/>
    <s v="Global Traders"/>
    <n v="2"/>
    <n v="3500"/>
    <n v="5"/>
    <n v="7000"/>
    <n v="350"/>
    <n v="6650"/>
    <n v="5162.6499999999996"/>
    <n v="1487.35"/>
    <x v="1"/>
    <s v="Bhubaneswar"/>
    <s v="Odisha"/>
    <s v="India"/>
    <s v="Net Banking"/>
    <x v="0"/>
    <s v="Express"/>
    <x v="1"/>
    <s v="Yes"/>
    <s v="No"/>
  </r>
  <r>
    <x v="7988"/>
    <x v="644"/>
    <s v="CUST12235"/>
    <s v="Customer 2235"/>
    <n v="60"/>
    <s v="Returning"/>
    <s v="P1001"/>
    <s v="Laptop"/>
    <x v="0"/>
    <s v="TechSource India"/>
    <n v="3"/>
    <n v="55000"/>
    <n v="5"/>
    <n v="165000"/>
    <n v="8250"/>
    <n v="156750"/>
    <n v="86813.2"/>
    <n v="69936.800000000003"/>
    <x v="1"/>
    <s v="Bhopal"/>
    <s v="Madhya Pradesh"/>
    <s v="India"/>
    <s v="Credit Card"/>
    <x v="0"/>
    <s v="Standard"/>
    <x v="0"/>
    <s v="No"/>
    <s v="No"/>
  </r>
  <r>
    <x v="7989"/>
    <x v="644"/>
    <s v="CUST11184"/>
    <s v="Customer 1184"/>
    <n v="35"/>
    <s v="Loyal"/>
    <s v="P2008"/>
    <s v="Formal Shirt"/>
    <x v="3"/>
    <s v="Global Traders"/>
    <n v="1"/>
    <n v="1700"/>
    <n v="10"/>
    <n v="1700"/>
    <n v="170"/>
    <n v="1530"/>
    <n v="971.28"/>
    <n v="558.72"/>
    <x v="1"/>
    <s v="Ahmedabad"/>
    <s v="Gujarat"/>
    <s v="India"/>
    <s v="Net Banking"/>
    <x v="0"/>
    <s v="Express"/>
    <x v="0"/>
    <s v="No"/>
    <s v="No"/>
  </r>
  <r>
    <x v="7990"/>
    <x v="644"/>
    <s v="CUST11732"/>
    <s v="Customer 1732"/>
    <n v="55"/>
    <s v="Loyal"/>
    <s v="P3006"/>
    <s v="Water Bottle"/>
    <x v="2"/>
    <s v="Metro Supplies"/>
    <n v="1"/>
    <n v="700"/>
    <n v="15"/>
    <n v="700"/>
    <n v="105"/>
    <n v="595"/>
    <n v="456.14"/>
    <n v="138.86000000000001"/>
    <x v="0"/>
    <s v="Jaipur"/>
    <s v="Rajasthan"/>
    <s v="India"/>
    <s v="Cash on Delivery"/>
    <x v="2"/>
    <s v="Express"/>
    <x v="0"/>
    <s v="Yes"/>
    <s v="No"/>
  </r>
  <r>
    <x v="7991"/>
    <x v="644"/>
    <s v="CUST10154"/>
    <s v="Customer 154"/>
    <n v="39"/>
    <s v="New"/>
    <s v="P1002"/>
    <s v="Smartphone"/>
    <x v="0"/>
    <s v="Global Traders"/>
    <n v="4"/>
    <n v="28000"/>
    <n v="5"/>
    <n v="112000"/>
    <n v="5600"/>
    <n v="106400"/>
    <n v="61003.73"/>
    <n v="45396.27"/>
    <x v="1"/>
    <s v="Indore"/>
    <s v="Madhya Pradesh"/>
    <s v="India"/>
    <s v="Debit Card"/>
    <x v="0"/>
    <s v="Standard"/>
    <x v="0"/>
    <s v="No"/>
    <s v="No"/>
  </r>
  <r>
    <x v="7992"/>
    <x v="644"/>
    <s v="CUST10097"/>
    <s v="Customer 97"/>
    <n v="41"/>
    <s v="Loyal"/>
    <s v="P4003"/>
    <s v="Sunscreen"/>
    <x v="4"/>
    <s v="BeautyCare"/>
    <n v="1"/>
    <n v="700"/>
    <n v="10"/>
    <n v="700"/>
    <n v="70"/>
    <n v="630"/>
    <n v="503.72"/>
    <n v="126.28"/>
    <x v="1"/>
    <s v="Bhopal"/>
    <s v="Madhya Pradesh"/>
    <s v="India"/>
    <s v="Debit Card"/>
    <x v="1"/>
    <s v="Standard"/>
    <x v="0"/>
    <s v="No"/>
    <s v="No"/>
  </r>
  <r>
    <x v="7993"/>
    <x v="644"/>
    <s v="CUST10598"/>
    <s v="Customer 598"/>
    <n v="52"/>
    <s v="New"/>
    <s v="P3003"/>
    <s v="Mixer Grinder"/>
    <x v="2"/>
    <s v="Prime Distributors"/>
    <n v="4"/>
    <n v="4800"/>
    <n v="25"/>
    <n v="19200"/>
    <n v="4800"/>
    <n v="14400"/>
    <n v="11104.36"/>
    <n v="3295.64"/>
    <x v="2"/>
    <s v="Bhopal"/>
    <s v="Madhya Pradesh"/>
    <s v="India"/>
    <s v="Debit Card"/>
    <x v="2"/>
    <s v="Standard"/>
    <x v="0"/>
    <s v="No"/>
    <s v="No"/>
  </r>
  <r>
    <x v="7994"/>
    <x v="644"/>
    <s v="CUST10254"/>
    <s v="Customer 254"/>
    <n v="55"/>
    <s v="Returning"/>
    <s v="P3004"/>
    <s v="Cookware Set"/>
    <x v="2"/>
    <s v="HomeNeeds"/>
    <n v="1"/>
    <n v="3500"/>
    <n v="0"/>
    <n v="3500"/>
    <n v="0"/>
    <n v="3500"/>
    <n v="2582.5"/>
    <n v="917.5"/>
    <x v="2"/>
    <s v="Hyderabad"/>
    <s v="Telangana"/>
    <s v="India"/>
    <s v="Wallet"/>
    <x v="0"/>
    <s v="Standard"/>
    <x v="2"/>
    <s v="No"/>
    <s v="No"/>
  </r>
  <r>
    <x v="7995"/>
    <x v="644"/>
    <s v="CUST10767"/>
    <s v="Customer 767"/>
    <n v="49"/>
    <s v="Returning"/>
    <s v="P2007"/>
    <s v="Saree"/>
    <x v="3"/>
    <s v="FashionMart"/>
    <n v="2"/>
    <n v="2600"/>
    <n v="0"/>
    <n v="5200"/>
    <n v="0"/>
    <n v="5200"/>
    <n v="4077.23"/>
    <n v="1122.77"/>
    <x v="1"/>
    <s v="Pune"/>
    <s v="Maharashtra"/>
    <s v="India"/>
    <s v="Credit Card"/>
    <x v="0"/>
    <s v="Standard"/>
    <x v="0"/>
    <s v="Yes"/>
    <s v="No"/>
  </r>
  <r>
    <x v="7996"/>
    <x v="645"/>
    <s v="CUST11452"/>
    <s v="Customer 1452"/>
    <n v="18"/>
    <s v="New"/>
    <s v="P5004"/>
    <s v="Pen Set"/>
    <x v="1"/>
    <s v="Stationery Hub"/>
    <n v="4"/>
    <n v="250"/>
    <n v="5"/>
    <n v="1000"/>
    <n v="50"/>
    <n v="950"/>
    <n v="655.15"/>
    <n v="294.85000000000002"/>
    <x v="2"/>
    <s v="Jaipur"/>
    <s v="Rajasthan"/>
    <s v="India"/>
    <s v="Credit Card"/>
    <x v="0"/>
    <s v="Express"/>
    <x v="0"/>
    <s v="No"/>
    <s v="No"/>
  </r>
  <r>
    <x v="7997"/>
    <x v="645"/>
    <s v="CUST11626"/>
    <s v="Customer 1626"/>
    <n v="33"/>
    <s v="Returning"/>
    <s v="P5001"/>
    <s v="Notebook Set"/>
    <x v="1"/>
    <s v="Stationery Hub"/>
    <n v="1"/>
    <n v="500"/>
    <n v="10"/>
    <n v="500"/>
    <n v="50"/>
    <n v="450"/>
    <n v="275.8"/>
    <n v="174.2"/>
    <x v="1"/>
    <s v="Hyderabad"/>
    <s v="Telangana"/>
    <s v="India"/>
    <s v="Cash on Delivery"/>
    <x v="0"/>
    <s v="Express"/>
    <x v="0"/>
    <s v="No"/>
    <s v="No"/>
  </r>
  <r>
    <x v="7998"/>
    <x v="645"/>
    <s v="CUST10165"/>
    <s v="Customer 165"/>
    <n v="59"/>
    <s v="Returning"/>
    <s v="P5003"/>
    <s v="Calculator"/>
    <x v="1"/>
    <s v="Stationery Hub"/>
    <n v="2"/>
    <n v="650"/>
    <n v="15"/>
    <n v="1300"/>
    <n v="195"/>
    <n v="1105"/>
    <n v="804.94"/>
    <n v="300.06"/>
    <x v="2"/>
    <s v="Bhopal"/>
    <s v="Madhya Pradesh"/>
    <s v="India"/>
    <s v="Debit Card"/>
    <x v="2"/>
    <s v="Standard"/>
    <x v="0"/>
    <s v="Yes"/>
    <s v="No"/>
  </r>
  <r>
    <x v="7999"/>
    <x v="645"/>
    <s v="CUST11440"/>
    <s v="Customer 1440"/>
    <n v="43"/>
    <s v="Loyal"/>
    <s v="P2005"/>
    <s v="Backpack"/>
    <x v="3"/>
    <s v="Metro Supplies"/>
    <n v="3"/>
    <n v="1800"/>
    <n v="0"/>
    <n v="5400"/>
    <n v="0"/>
    <n v="5400"/>
    <n v="3775.13"/>
    <n v="1624.87"/>
    <x v="1"/>
    <s v="Hyderabad"/>
    <s v="Telangana"/>
    <s v="India"/>
    <s v="Net Banking"/>
    <x v="0"/>
    <s v="Standard"/>
    <x v="2"/>
    <s v="No"/>
    <s v="No"/>
  </r>
  <r>
    <x v="8000"/>
    <x v="645"/>
    <s v="CUST11211"/>
    <s v="Customer 1211"/>
    <n v="60"/>
    <s v="Returning"/>
    <s v="P3002"/>
    <s v="Air Fryer"/>
    <x v="2"/>
    <s v="HomeNeeds"/>
    <n v="1"/>
    <n v="6500"/>
    <n v="0"/>
    <n v="6500"/>
    <n v="0"/>
    <n v="6500"/>
    <n v="4406.04"/>
    <n v="2093.96"/>
    <x v="1"/>
    <s v="Chennai"/>
    <s v="Tamil Nadu"/>
    <s v="India"/>
    <s v="Cash on Delivery"/>
    <x v="0"/>
    <s v="Standard"/>
    <x v="0"/>
    <s v="No"/>
    <s v="No"/>
  </r>
  <r>
    <x v="8001"/>
    <x v="645"/>
    <s v="CUST12500"/>
    <s v="Customer 2500"/>
    <n v="43"/>
    <s v="Loyal"/>
    <s v="P4001"/>
    <s v="Face Wash"/>
    <x v="4"/>
    <s v="BeautyCare"/>
    <n v="3"/>
    <n v="450"/>
    <n v="0"/>
    <n v="1350"/>
    <n v="0"/>
    <n v="1350"/>
    <n v="1104.4000000000001"/>
    <n v="245.6"/>
    <x v="2"/>
    <s v="Bhubaneswar"/>
    <s v="Odisha"/>
    <s v="India"/>
    <s v="Cash on Delivery"/>
    <x v="1"/>
    <s v="Standard"/>
    <x v="0"/>
    <s v="No"/>
    <s v="Yes"/>
  </r>
  <r>
    <x v="8002"/>
    <x v="645"/>
    <s v="CUST12442"/>
    <s v="Customer 2442"/>
    <n v="60"/>
    <s v="Returning"/>
    <s v="P5005"/>
    <s v="Desk Organizer"/>
    <x v="1"/>
    <s v="Stationery Hub"/>
    <n v="3"/>
    <n v="600"/>
    <n v="15"/>
    <n v="1800"/>
    <n v="270"/>
    <n v="1530"/>
    <n v="921.32"/>
    <n v="608.67999999999995"/>
    <x v="2"/>
    <s v="Pune"/>
    <s v="Maharashtra"/>
    <s v="India"/>
    <s v="Debit Card"/>
    <x v="2"/>
    <s v="Express"/>
    <x v="2"/>
    <s v="Yes"/>
    <s v="No"/>
  </r>
  <r>
    <x v="8003"/>
    <x v="645"/>
    <s v="CUST11143"/>
    <s v="Customer 1143"/>
    <n v="52"/>
    <s v="Loyal"/>
    <s v="P4002"/>
    <s v="Moisturizer"/>
    <x v="4"/>
    <s v="BeautyCare"/>
    <n v="1"/>
    <n v="650"/>
    <n v="0"/>
    <n v="650"/>
    <n v="0"/>
    <n v="650"/>
    <n v="421.69"/>
    <n v="228.31"/>
    <x v="1"/>
    <s v="Ahmedabad"/>
    <s v="Gujarat"/>
    <s v="India"/>
    <s v="UPI"/>
    <x v="2"/>
    <s v="Standard"/>
    <x v="0"/>
    <s v="No"/>
    <s v="No"/>
  </r>
  <r>
    <x v="8004"/>
    <x v="645"/>
    <s v="CUST10918"/>
    <s v="Customer 918"/>
    <n v="41"/>
    <s v="New"/>
    <s v="P1001"/>
    <s v="Laptop"/>
    <x v="0"/>
    <s v="TechSource India"/>
    <n v="5"/>
    <n v="55000"/>
    <n v="10"/>
    <n v="275000"/>
    <n v="27500"/>
    <n v="247500"/>
    <n v="143156.53"/>
    <n v="104343.47"/>
    <x v="1"/>
    <s v="Patna"/>
    <s v="Bihar"/>
    <s v="India"/>
    <s v="Wallet"/>
    <x v="1"/>
    <s v="Standard"/>
    <x v="0"/>
    <s v="No"/>
    <s v="No"/>
  </r>
  <r>
    <x v="8005"/>
    <x v="645"/>
    <s v="CUST10297"/>
    <s v="Customer 297"/>
    <n v="24"/>
    <s v="Returning"/>
    <s v="P1007"/>
    <s v="Mouse"/>
    <x v="0"/>
    <s v="RetailHub"/>
    <n v="5"/>
    <n v="900"/>
    <n v="20"/>
    <n v="4500"/>
    <n v="900"/>
    <n v="3600"/>
    <n v="2650.68"/>
    <n v="949.32"/>
    <x v="1"/>
    <s v="Lucknow"/>
    <s v="Uttar Pradesh"/>
    <s v="India"/>
    <s v="Wallet"/>
    <x v="0"/>
    <s v="Standard"/>
    <x v="1"/>
    <s v="No"/>
    <s v="No"/>
  </r>
  <r>
    <x v="8006"/>
    <x v="645"/>
    <s v="CUST11395"/>
    <s v="Customer 1395"/>
    <n v="27"/>
    <s v="New"/>
    <s v="P3001"/>
    <s v="Coffee Maker"/>
    <x v="2"/>
    <s v="HomeNeeds"/>
    <n v="2"/>
    <n v="4200"/>
    <n v="0"/>
    <n v="8400"/>
    <n v="0"/>
    <n v="8400"/>
    <n v="4753.66"/>
    <n v="3646.34"/>
    <x v="0"/>
    <s v="Indore"/>
    <s v="Madhya Pradesh"/>
    <s v="India"/>
    <s v="Wallet"/>
    <x v="0"/>
    <s v="Standard"/>
    <x v="0"/>
    <s v="No"/>
    <s v="No"/>
  </r>
  <r>
    <x v="8007"/>
    <x v="645"/>
    <s v="CUST10931"/>
    <s v="Customer 931"/>
    <n v="19"/>
    <s v="Returning"/>
    <s v="P1010"/>
    <s v="Bluetooth Speaker"/>
    <x v="0"/>
    <s v="Prime Distributors"/>
    <n v="2"/>
    <n v="3200"/>
    <n v="30"/>
    <n v="6400"/>
    <n v="1920"/>
    <n v="4480"/>
    <n v="2932.6"/>
    <n v="1547.4"/>
    <x v="0"/>
    <s v="Hyderabad"/>
    <s v="Telangana"/>
    <s v="India"/>
    <s v="Debit Card"/>
    <x v="0"/>
    <s v="Express"/>
    <x v="2"/>
    <s v="No"/>
    <s v="No"/>
  </r>
  <r>
    <x v="8008"/>
    <x v="645"/>
    <s v="CUST12250"/>
    <s v="Customer 2250"/>
    <n v="31"/>
    <s v="New"/>
    <s v="P2004"/>
    <s v="Jacket"/>
    <x v="3"/>
    <s v="Global Traders"/>
    <n v="5"/>
    <n v="3500"/>
    <n v="10"/>
    <n v="17500"/>
    <n v="1750"/>
    <n v="15750"/>
    <n v="8833.92"/>
    <n v="6916.08"/>
    <x v="0"/>
    <s v="Nagpur"/>
    <s v="Maharashtra"/>
    <s v="India"/>
    <s v="Debit Card"/>
    <x v="2"/>
    <s v="Express"/>
    <x v="0"/>
    <s v="No"/>
    <s v="No"/>
  </r>
  <r>
    <x v="8009"/>
    <x v="645"/>
    <s v="CUST10056"/>
    <s v="Customer 56"/>
    <n v="38"/>
    <s v="Returning"/>
    <s v="P2005"/>
    <s v="Backpack"/>
    <x v="3"/>
    <s v="Metro Supplies"/>
    <n v="2"/>
    <n v="1800"/>
    <n v="20"/>
    <n v="3600"/>
    <n v="720"/>
    <n v="2880"/>
    <n v="2052.2399999999998"/>
    <n v="827.76"/>
    <x v="2"/>
    <s v="Nagpur"/>
    <s v="Maharashtra"/>
    <s v="India"/>
    <s v="Debit Card"/>
    <x v="2"/>
    <s v="Standard"/>
    <x v="0"/>
    <s v="No"/>
    <s v="No"/>
  </r>
  <r>
    <x v="8010"/>
    <x v="645"/>
    <s v="CUST11723"/>
    <s v="Customer 1723"/>
    <n v="41"/>
    <s v="New"/>
    <s v="P4004"/>
    <s v="Shampoo"/>
    <x v="4"/>
    <s v="BeautyCare"/>
    <n v="1"/>
    <n v="550"/>
    <n v="25"/>
    <n v="550"/>
    <n v="137.5"/>
    <n v="412.5"/>
    <n v="310.12"/>
    <n v="102.38"/>
    <x v="1"/>
    <s v="Jaipur"/>
    <s v="Rajasthan"/>
    <s v="India"/>
    <s v="Wallet"/>
    <x v="2"/>
    <s v="Standard"/>
    <x v="0"/>
    <s v="No"/>
    <s v="No"/>
  </r>
  <r>
    <x v="8011"/>
    <x v="645"/>
    <s v="CUST12376"/>
    <s v="Customer 2376"/>
    <n v="29"/>
    <s v="Loyal"/>
    <s v="P2001"/>
    <s v="Running Shoes"/>
    <x v="3"/>
    <s v="FashionMart"/>
    <n v="4"/>
    <n v="3200"/>
    <n v="10"/>
    <n v="12800"/>
    <n v="1280"/>
    <n v="11520"/>
    <n v="9393.06"/>
    <n v="2126.94"/>
    <x v="0"/>
    <s v="Bhopal"/>
    <s v="Madhya Pradesh"/>
    <s v="India"/>
    <s v="Wallet"/>
    <x v="2"/>
    <s v="Standard"/>
    <x v="0"/>
    <s v="No"/>
    <s v="No"/>
  </r>
  <r>
    <x v="8012"/>
    <x v="646"/>
    <s v="CUST12110"/>
    <s v="Customer 2110"/>
    <n v="28"/>
    <s v="Returning"/>
    <s v="P2006"/>
    <s v="Womens Kurti"/>
    <x v="3"/>
    <s v="FashionMart"/>
    <n v="2"/>
    <n v="1400"/>
    <n v="5"/>
    <n v="2800"/>
    <n v="140"/>
    <n v="2660"/>
    <n v="1522"/>
    <n v="1138"/>
    <x v="0"/>
    <s v="Nagpur"/>
    <s v="Maharashtra"/>
    <s v="India"/>
    <s v="Net Banking"/>
    <x v="0"/>
    <s v="Standard"/>
    <x v="3"/>
    <s v="Yes"/>
    <s v="No"/>
  </r>
  <r>
    <x v="8013"/>
    <x v="646"/>
    <s v="CUST12066"/>
    <s v="Customer 2066"/>
    <n v="35"/>
    <s v="Returning"/>
    <s v="P4002"/>
    <s v="Moisturizer"/>
    <x v="4"/>
    <s v="BeautyCare"/>
    <n v="1"/>
    <n v="650"/>
    <n v="5"/>
    <n v="650"/>
    <n v="32.5"/>
    <n v="617.5"/>
    <n v="399.17"/>
    <n v="218.33"/>
    <x v="2"/>
    <s v="Patna"/>
    <s v="Bihar"/>
    <s v="India"/>
    <s v="Net Banking"/>
    <x v="2"/>
    <s v="Express"/>
    <x v="0"/>
    <s v="No"/>
    <s v="No"/>
  </r>
  <r>
    <x v="8014"/>
    <x v="646"/>
    <s v="CUST10153"/>
    <s v="Customer 153"/>
    <n v="53"/>
    <s v="New"/>
    <s v="P1008"/>
    <s v="Monitor"/>
    <x v="0"/>
    <s v="Global Traders"/>
    <n v="1"/>
    <n v="14500"/>
    <n v="0"/>
    <n v="14500"/>
    <n v="0"/>
    <n v="14500"/>
    <n v="9444.2199999999993"/>
    <n v="5055.78"/>
    <x v="1"/>
    <s v="Visakhapatnam"/>
    <s v="Andhra Pradesh"/>
    <s v="India"/>
    <s v="UPI"/>
    <x v="1"/>
    <s v="Express"/>
    <x v="3"/>
    <s v="No"/>
    <s v="No"/>
  </r>
  <r>
    <x v="8015"/>
    <x v="646"/>
    <s v="CUST11100"/>
    <s v="Customer 1100"/>
    <n v="20"/>
    <s v="Returning"/>
    <s v="P2002"/>
    <s v="Jeans"/>
    <x v="3"/>
    <s v="FashionMart"/>
    <n v="2"/>
    <n v="2200"/>
    <n v="10"/>
    <n v="4400"/>
    <n v="440"/>
    <n v="3960"/>
    <n v="2310.73"/>
    <n v="1649.27"/>
    <x v="1"/>
    <s v="Bhubaneswar"/>
    <s v="Odisha"/>
    <s v="India"/>
    <s v="UPI"/>
    <x v="0"/>
    <s v="Standard"/>
    <x v="1"/>
    <s v="No"/>
    <s v="No"/>
  </r>
  <r>
    <x v="8016"/>
    <x v="646"/>
    <s v="CUST12497"/>
    <s v="Customer 2497"/>
    <n v="33"/>
    <s v="Returning"/>
    <s v="P1003"/>
    <s v="Headphones"/>
    <x v="0"/>
    <s v="Metro Supplies"/>
    <n v="3"/>
    <n v="2500"/>
    <n v="10"/>
    <n v="7500"/>
    <n v="750"/>
    <n v="6750"/>
    <n v="5192.28"/>
    <n v="1557.72"/>
    <x v="2"/>
    <s v="Kolkata"/>
    <s v="West Bengal"/>
    <s v="India"/>
    <s v="UPI"/>
    <x v="2"/>
    <s v="Standard"/>
    <x v="3"/>
    <s v="No"/>
    <s v="No"/>
  </r>
  <r>
    <x v="8017"/>
    <x v="646"/>
    <s v="CUST11263"/>
    <s v="Customer 1263"/>
    <n v="56"/>
    <s v="Returning"/>
    <s v="P1006"/>
    <s v="Keyboard"/>
    <x v="0"/>
    <s v="Metro Supplies"/>
    <n v="1"/>
    <n v="1800"/>
    <n v="5"/>
    <n v="1800"/>
    <n v="90"/>
    <n v="1710"/>
    <n v="989.68"/>
    <n v="720.32"/>
    <x v="0"/>
    <s v="Bhubaneswar"/>
    <s v="Odisha"/>
    <s v="India"/>
    <s v="Net Banking"/>
    <x v="2"/>
    <s v="Standard"/>
    <x v="0"/>
    <s v="No"/>
    <s v="No"/>
  </r>
  <r>
    <x v="8018"/>
    <x v="646"/>
    <s v="CUST12168"/>
    <s v="Customer 2168"/>
    <n v="30"/>
    <s v="New"/>
    <s v="P2004"/>
    <s v="Jacket"/>
    <x v="3"/>
    <s v="Global Traders"/>
    <n v="1"/>
    <n v="3500"/>
    <n v="15"/>
    <n v="3500"/>
    <n v="525"/>
    <n v="2975"/>
    <n v="2265.52"/>
    <n v="709.48"/>
    <x v="1"/>
    <s v="Coimbatore"/>
    <s v="Tamil Nadu"/>
    <s v="India"/>
    <s v="Credit Card"/>
    <x v="2"/>
    <s v="Express"/>
    <x v="0"/>
    <s v="No"/>
    <s v="No"/>
  </r>
  <r>
    <x v="8019"/>
    <x v="646"/>
    <s v="CUST10120"/>
    <s v="Customer 120"/>
    <n v="20"/>
    <s v="New"/>
    <s v="P5005"/>
    <s v="Desk Organizer"/>
    <x v="1"/>
    <s v="Stationery Hub"/>
    <n v="1"/>
    <n v="600"/>
    <n v="10"/>
    <n v="600"/>
    <n v="60"/>
    <n v="540"/>
    <n v="437.69"/>
    <n v="102.31"/>
    <x v="0"/>
    <s v="Lucknow"/>
    <s v="Uttar Pradesh"/>
    <s v="India"/>
    <s v="UPI"/>
    <x v="2"/>
    <s v="Express"/>
    <x v="0"/>
    <s v="No"/>
    <s v="No"/>
  </r>
  <r>
    <x v="8020"/>
    <x v="646"/>
    <s v="CUST10029"/>
    <s v="Customer 29"/>
    <n v="54"/>
    <s v="New"/>
    <s v="P2008"/>
    <s v="Formal Shirt"/>
    <x v="3"/>
    <s v="Global Traders"/>
    <n v="2"/>
    <n v="1700"/>
    <n v="5"/>
    <n v="3400"/>
    <n v="170"/>
    <n v="3230"/>
    <n v="2235.64"/>
    <n v="994.36"/>
    <x v="1"/>
    <s v="Bhopal"/>
    <s v="Madhya Pradesh"/>
    <s v="India"/>
    <s v="Credit Card"/>
    <x v="0"/>
    <s v="Standard"/>
    <x v="0"/>
    <s v="No"/>
    <s v="No"/>
  </r>
  <r>
    <x v="8021"/>
    <x v="646"/>
    <s v="CUST10431"/>
    <s v="Customer 431"/>
    <n v="39"/>
    <s v="Returning"/>
    <s v="P1003"/>
    <s v="Headphones"/>
    <x v="0"/>
    <s v="Metro Supplies"/>
    <n v="1"/>
    <n v="2500"/>
    <n v="10"/>
    <n v="2500"/>
    <n v="250"/>
    <n v="2250"/>
    <n v="1288.8599999999999"/>
    <n v="961.14"/>
    <x v="2"/>
    <s v="Jaipur"/>
    <s v="Rajasthan"/>
    <s v="India"/>
    <s v="Net Banking"/>
    <x v="2"/>
    <s v="Standard"/>
    <x v="3"/>
    <s v="No"/>
    <s v="No"/>
  </r>
  <r>
    <x v="8022"/>
    <x v="646"/>
    <s v="CUST10310"/>
    <s v="Customer 310"/>
    <n v="27"/>
    <s v="New"/>
    <s v="P3007"/>
    <s v="Vacuum Cleaner"/>
    <x v="2"/>
    <s v="Global Traders"/>
    <n v="1"/>
    <n v="8500"/>
    <n v="20"/>
    <n v="8500"/>
    <n v="1700"/>
    <n v="6800"/>
    <n v="4626.4799999999996"/>
    <n v="2173.52"/>
    <x v="1"/>
    <s v="Indore"/>
    <s v="Madhya Pradesh"/>
    <s v="India"/>
    <s v="Net Banking"/>
    <x v="2"/>
    <s v="Same Day"/>
    <x v="0"/>
    <s v="No"/>
    <s v="No"/>
  </r>
  <r>
    <x v="8023"/>
    <x v="646"/>
    <s v="CUST10691"/>
    <s v="Customer 691"/>
    <n v="39"/>
    <s v="New"/>
    <s v="P2004"/>
    <s v="Jacket"/>
    <x v="3"/>
    <s v="Global Traders"/>
    <n v="1"/>
    <n v="3500"/>
    <n v="5"/>
    <n v="3500"/>
    <n v="175"/>
    <n v="3325"/>
    <n v="2115.75"/>
    <n v="1209.25"/>
    <x v="2"/>
    <s v="Bhubaneswar"/>
    <s v="Odisha"/>
    <s v="India"/>
    <s v="Net Banking"/>
    <x v="1"/>
    <s v="Standard"/>
    <x v="0"/>
    <s v="No"/>
    <s v="No"/>
  </r>
  <r>
    <x v="8024"/>
    <x v="646"/>
    <s v="CUST11333"/>
    <s v="Customer 1333"/>
    <n v="58"/>
    <s v="Returning"/>
    <s v="P2005"/>
    <s v="Backpack"/>
    <x v="3"/>
    <s v="Metro Supplies"/>
    <n v="4"/>
    <n v="1800"/>
    <n v="15"/>
    <n v="7200"/>
    <n v="1080"/>
    <n v="6120"/>
    <n v="4538.8900000000003"/>
    <n v="1581.11"/>
    <x v="2"/>
    <s v="Bhubaneswar"/>
    <s v="Odisha"/>
    <s v="India"/>
    <s v="Debit Card"/>
    <x v="2"/>
    <s v="Standard"/>
    <x v="0"/>
    <s v="No"/>
    <s v="No"/>
  </r>
  <r>
    <x v="8025"/>
    <x v="646"/>
    <s v="CUST10483"/>
    <s v="Customer 483"/>
    <n v="32"/>
    <s v="New"/>
    <s v="P5004"/>
    <s v="Pen Set"/>
    <x v="1"/>
    <s v="Stationery Hub"/>
    <n v="2"/>
    <n v="250"/>
    <n v="20"/>
    <n v="500"/>
    <n v="100"/>
    <n v="400"/>
    <n v="272.02999999999997"/>
    <n v="127.97"/>
    <x v="0"/>
    <s v="Guwahati"/>
    <s v="Assam"/>
    <s v="India"/>
    <s v="UPI"/>
    <x v="1"/>
    <s v="Standard"/>
    <x v="0"/>
    <s v="No"/>
    <s v="No"/>
  </r>
  <r>
    <x v="8026"/>
    <x v="646"/>
    <s v="CUST12401"/>
    <s v="Customer 2401"/>
    <n v="59"/>
    <s v="New"/>
    <s v="P3003"/>
    <s v="Mixer Grinder"/>
    <x v="2"/>
    <s v="Prime Distributors"/>
    <n v="4"/>
    <n v="4800"/>
    <n v="5"/>
    <n v="19200"/>
    <n v="960"/>
    <n v="18240"/>
    <n v="10916.09"/>
    <n v="7323.91"/>
    <x v="1"/>
    <s v="Visakhapatnam"/>
    <s v="Andhra Pradesh"/>
    <s v="India"/>
    <s v="Net Banking"/>
    <x v="2"/>
    <s v="Standard"/>
    <x v="0"/>
    <s v="No"/>
    <s v="No"/>
  </r>
  <r>
    <x v="8027"/>
    <x v="646"/>
    <s v="CUST11364"/>
    <s v="Customer 1364"/>
    <n v="25"/>
    <s v="Returning"/>
    <s v="P3006"/>
    <s v="Water Bottle"/>
    <x v="2"/>
    <s v="Metro Supplies"/>
    <n v="1"/>
    <n v="700"/>
    <n v="10"/>
    <n v="700"/>
    <n v="70"/>
    <n v="630"/>
    <n v="374.12"/>
    <n v="255.88"/>
    <x v="0"/>
    <s v="Bengaluru"/>
    <s v="Karnataka"/>
    <s v="India"/>
    <s v="Wallet"/>
    <x v="2"/>
    <s v="Standard"/>
    <x v="0"/>
    <s v="No"/>
    <s v="No"/>
  </r>
  <r>
    <x v="8028"/>
    <x v="647"/>
    <s v="CUST10795"/>
    <s v="Customer 795"/>
    <n v="54"/>
    <s v="New"/>
    <s v="P2003"/>
    <s v="T-Shirt"/>
    <x v="3"/>
    <s v="RetailHub"/>
    <n v="2"/>
    <n v="900"/>
    <n v="5"/>
    <n v="1800"/>
    <n v="90"/>
    <n v="1710"/>
    <n v="1329.37"/>
    <n v="380.63"/>
    <x v="0"/>
    <s v="Ahmedabad"/>
    <s v="Gujarat"/>
    <s v="India"/>
    <s v="Cash on Delivery"/>
    <x v="2"/>
    <s v="Express"/>
    <x v="0"/>
    <s v="No"/>
    <s v="No"/>
  </r>
  <r>
    <x v="8029"/>
    <x v="647"/>
    <s v="CUST10760"/>
    <s v="Customer 760"/>
    <n v="38"/>
    <s v="New"/>
    <s v="P3002"/>
    <s v="Air Fryer"/>
    <x v="2"/>
    <s v="HomeNeeds"/>
    <n v="2"/>
    <n v="6500"/>
    <n v="0"/>
    <n v="13000"/>
    <n v="0"/>
    <n v="13000"/>
    <n v="9010.17"/>
    <n v="3989.83"/>
    <x v="1"/>
    <s v="Bhubaneswar"/>
    <s v="Odisha"/>
    <s v="India"/>
    <s v="Wallet"/>
    <x v="0"/>
    <s v="Same Day"/>
    <x v="3"/>
    <s v="No"/>
    <s v="No"/>
  </r>
  <r>
    <x v="8030"/>
    <x v="647"/>
    <s v="CUST10693"/>
    <s v="Customer 693"/>
    <n v="56"/>
    <s v="New"/>
    <s v="P3006"/>
    <s v="Water Bottle"/>
    <x v="2"/>
    <s v="Metro Supplies"/>
    <n v="5"/>
    <n v="700"/>
    <n v="15"/>
    <n v="3500"/>
    <n v="525"/>
    <n v="2975"/>
    <n v="1969.56"/>
    <n v="1005.44"/>
    <x v="2"/>
    <s v="Patna"/>
    <s v="Bihar"/>
    <s v="India"/>
    <s v="Credit Card"/>
    <x v="2"/>
    <s v="Standard"/>
    <x v="0"/>
    <s v="No"/>
    <s v="No"/>
  </r>
  <r>
    <x v="8031"/>
    <x v="647"/>
    <s v="CUST10280"/>
    <s v="Customer 280"/>
    <n v="47"/>
    <s v="New"/>
    <s v="P1006"/>
    <s v="Keyboard"/>
    <x v="0"/>
    <s v="Metro Supplies"/>
    <n v="5"/>
    <n v="1800"/>
    <n v="10"/>
    <n v="9000"/>
    <n v="900"/>
    <n v="8100"/>
    <n v="5124.78"/>
    <n v="2975.22"/>
    <x v="1"/>
    <s v="Hyderabad"/>
    <s v="Telangana"/>
    <s v="India"/>
    <s v="Credit Card"/>
    <x v="2"/>
    <s v="Express"/>
    <x v="0"/>
    <s v="No"/>
    <s v="No"/>
  </r>
  <r>
    <x v="8032"/>
    <x v="647"/>
    <s v="CUST10591"/>
    <s v="Customer 591"/>
    <n v="58"/>
    <s v="Returning"/>
    <s v="P2002"/>
    <s v="Jeans"/>
    <x v="3"/>
    <s v="FashionMart"/>
    <n v="1"/>
    <n v="2200"/>
    <n v="5"/>
    <n v="2200"/>
    <n v="110"/>
    <n v="2090"/>
    <n v="1203.42"/>
    <n v="886.58"/>
    <x v="0"/>
    <s v="Bhubaneswar"/>
    <s v="Odisha"/>
    <s v="India"/>
    <s v="Wallet"/>
    <x v="0"/>
    <s v="Standard"/>
    <x v="0"/>
    <s v="No"/>
    <s v="Yes"/>
  </r>
  <r>
    <x v="8033"/>
    <x v="647"/>
    <s v="CUST10097"/>
    <s v="Customer 97"/>
    <n v="49"/>
    <s v="New"/>
    <s v="P3005"/>
    <s v="Bedsheet Set"/>
    <x v="2"/>
    <s v="RetailHub"/>
    <n v="4"/>
    <n v="1800"/>
    <n v="15"/>
    <n v="7200"/>
    <n v="1080"/>
    <n v="6120"/>
    <n v="3469.76"/>
    <n v="2650.24"/>
    <x v="1"/>
    <s v="Ahmedabad"/>
    <s v="Gujarat"/>
    <s v="India"/>
    <s v="Cash on Delivery"/>
    <x v="0"/>
    <s v="Standard"/>
    <x v="0"/>
    <s v="No"/>
    <s v="No"/>
  </r>
  <r>
    <x v="8034"/>
    <x v="647"/>
    <s v="CUST12370"/>
    <s v="Customer 2370"/>
    <n v="25"/>
    <s v="Returning"/>
    <s v="P2004"/>
    <s v="Jacket"/>
    <x v="3"/>
    <s v="Global Traders"/>
    <n v="3"/>
    <n v="3500"/>
    <n v="5"/>
    <n v="10500"/>
    <n v="525"/>
    <n v="9975"/>
    <n v="6837.49"/>
    <n v="3137.51"/>
    <x v="1"/>
    <s v="Nagpur"/>
    <s v="Maharashtra"/>
    <s v="India"/>
    <s v="Net Banking"/>
    <x v="2"/>
    <s v="Express"/>
    <x v="0"/>
    <s v="No"/>
    <s v="No"/>
  </r>
  <r>
    <x v="8035"/>
    <x v="647"/>
    <s v="CUST11728"/>
    <s v="Customer 1728"/>
    <n v="53"/>
    <s v="Returning"/>
    <s v="P3007"/>
    <s v="Vacuum Cleaner"/>
    <x v="2"/>
    <s v="Global Traders"/>
    <n v="1"/>
    <n v="8500"/>
    <n v="15"/>
    <n v="8500"/>
    <n v="1275"/>
    <n v="7225"/>
    <n v="4081.12"/>
    <n v="3143.88"/>
    <x v="2"/>
    <s v="Patna"/>
    <s v="Bihar"/>
    <s v="India"/>
    <s v="Credit Card"/>
    <x v="0"/>
    <s v="Standard"/>
    <x v="0"/>
    <s v="No"/>
    <s v="No"/>
  </r>
  <r>
    <x v="8036"/>
    <x v="647"/>
    <s v="CUST11150"/>
    <s v="Customer 1150"/>
    <n v="50"/>
    <s v="Returning"/>
    <s v="P4003"/>
    <s v="Sunscreen"/>
    <x v="4"/>
    <s v="BeautyCare"/>
    <n v="1"/>
    <n v="700"/>
    <n v="25"/>
    <n v="700"/>
    <n v="175"/>
    <n v="525"/>
    <n v="290.44"/>
    <n v="234.56"/>
    <x v="2"/>
    <s v="Bengaluru"/>
    <s v="Karnataka"/>
    <s v="India"/>
    <s v="Wallet"/>
    <x v="2"/>
    <s v="Express"/>
    <x v="0"/>
    <s v="No"/>
    <s v="No"/>
  </r>
  <r>
    <x v="8037"/>
    <x v="647"/>
    <s v="CUST11932"/>
    <s v="Customer 1932"/>
    <n v="30"/>
    <s v="Returning"/>
    <s v="P3007"/>
    <s v="Vacuum Cleaner"/>
    <x v="2"/>
    <s v="Global Traders"/>
    <n v="1"/>
    <n v="8500"/>
    <n v="0"/>
    <n v="8500"/>
    <n v="0"/>
    <n v="8500"/>
    <n v="5931.83"/>
    <n v="2568.17"/>
    <x v="1"/>
    <s v="Nagpur"/>
    <s v="Maharashtra"/>
    <s v="India"/>
    <s v="Credit Card"/>
    <x v="0"/>
    <s v="Same Day"/>
    <x v="0"/>
    <s v="No"/>
    <s v="No"/>
  </r>
  <r>
    <x v="8038"/>
    <x v="647"/>
    <s v="CUST11762"/>
    <s v="Customer 1762"/>
    <n v="58"/>
    <s v="Returning"/>
    <s v="P1001"/>
    <s v="Laptop"/>
    <x v="0"/>
    <s v="TechSource India"/>
    <n v="1"/>
    <n v="55000"/>
    <n v="0"/>
    <n v="55000"/>
    <n v="0"/>
    <n v="55000"/>
    <n v="34210"/>
    <n v="20790"/>
    <x v="1"/>
    <s v="Chandigarh"/>
    <s v="Chandigarh"/>
    <s v="India"/>
    <s v="Cash on Delivery"/>
    <x v="0"/>
    <s v="Standard"/>
    <x v="0"/>
    <s v="No"/>
    <s v="No"/>
  </r>
  <r>
    <x v="8039"/>
    <x v="647"/>
    <s v="CUST10805"/>
    <s v="Customer 805"/>
    <n v="37"/>
    <s v="Returning"/>
    <s v="P1006"/>
    <s v="Keyboard"/>
    <x v="0"/>
    <s v="Metro Supplies"/>
    <n v="2"/>
    <n v="1800"/>
    <n v="0"/>
    <n v="3600"/>
    <n v="0"/>
    <n v="3600"/>
    <n v="2140.14"/>
    <n v="1459.86"/>
    <x v="1"/>
    <s v="Mumbai"/>
    <s v="Maharashtra"/>
    <s v="India"/>
    <s v="Credit Card"/>
    <x v="2"/>
    <s v="Standard"/>
    <x v="0"/>
    <s v="No"/>
    <s v="No"/>
  </r>
  <r>
    <x v="8040"/>
    <x v="647"/>
    <s v="CUST10683"/>
    <s v="Customer 683"/>
    <n v="19"/>
    <s v="Returning"/>
    <s v="P1007"/>
    <s v="Mouse"/>
    <x v="0"/>
    <s v="RetailHub"/>
    <n v="2"/>
    <n v="900"/>
    <n v="0"/>
    <n v="1800"/>
    <n v="0"/>
    <n v="1800"/>
    <n v="1178.27"/>
    <n v="621.73"/>
    <x v="0"/>
    <s v="Nagpur"/>
    <s v="Maharashtra"/>
    <s v="India"/>
    <s v="Cash on Delivery"/>
    <x v="2"/>
    <s v="Express"/>
    <x v="0"/>
    <s v="No"/>
    <s v="No"/>
  </r>
  <r>
    <x v="8041"/>
    <x v="648"/>
    <s v="CUST10937"/>
    <s v="Customer 937"/>
    <n v="52"/>
    <s v="Returning"/>
    <s v="P4001"/>
    <s v="Face Wash"/>
    <x v="4"/>
    <s v="BeautyCare"/>
    <n v="3"/>
    <n v="450"/>
    <n v="0"/>
    <n v="1350"/>
    <n v="0"/>
    <n v="1350"/>
    <n v="929.33"/>
    <n v="420.67"/>
    <x v="1"/>
    <s v="Nagpur"/>
    <s v="Maharashtra"/>
    <s v="India"/>
    <s v="Wallet"/>
    <x v="1"/>
    <s v="Express"/>
    <x v="0"/>
    <s v="No"/>
    <s v="No"/>
  </r>
  <r>
    <x v="8042"/>
    <x v="648"/>
    <s v="CUST11167"/>
    <s v="Customer 1167"/>
    <n v="57"/>
    <s v="Returning"/>
    <s v="P3001"/>
    <s v="Coffee Maker"/>
    <x v="2"/>
    <s v="HomeNeeds"/>
    <n v="4"/>
    <n v="4200"/>
    <n v="0"/>
    <n v="16800"/>
    <n v="0"/>
    <n v="16800"/>
    <n v="12699.01"/>
    <n v="4100.99"/>
    <x v="2"/>
    <s v="Mumbai"/>
    <s v="Maharashtra"/>
    <s v="India"/>
    <s v="Net Banking"/>
    <x v="2"/>
    <s v="Standard"/>
    <x v="2"/>
    <s v="No"/>
    <s v="No"/>
  </r>
  <r>
    <x v="8043"/>
    <x v="648"/>
    <s v="CUST11495"/>
    <s v="Customer 1495"/>
    <n v="31"/>
    <s v="New"/>
    <s v="P4002"/>
    <s v="Moisturizer"/>
    <x v="4"/>
    <s v="BeautyCare"/>
    <n v="1"/>
    <n v="650"/>
    <n v="5"/>
    <n v="650"/>
    <n v="32.5"/>
    <n v="617.5"/>
    <n v="345.73"/>
    <n v="271.77"/>
    <x v="1"/>
    <s v="Ahmedabad"/>
    <s v="Gujarat"/>
    <s v="India"/>
    <s v="Wallet"/>
    <x v="2"/>
    <s v="Express"/>
    <x v="0"/>
    <s v="No"/>
    <s v="No"/>
  </r>
  <r>
    <x v="8044"/>
    <x v="648"/>
    <s v="CUST11616"/>
    <s v="Customer 1616"/>
    <n v="48"/>
    <s v="Loyal"/>
    <s v="P5005"/>
    <s v="Desk Organizer"/>
    <x v="1"/>
    <s v="Stationery Hub"/>
    <n v="3"/>
    <n v="600"/>
    <n v="20"/>
    <n v="1800"/>
    <n v="360"/>
    <n v="1440"/>
    <n v="1124.17"/>
    <n v="315.83"/>
    <x v="1"/>
    <s v="Pune"/>
    <s v="Maharashtra"/>
    <s v="India"/>
    <s v="Credit Card"/>
    <x v="0"/>
    <s v="Standard"/>
    <x v="3"/>
    <s v="No"/>
    <s v="No"/>
  </r>
  <r>
    <x v="8045"/>
    <x v="648"/>
    <s v="CUST12104"/>
    <s v="Customer 2104"/>
    <n v="36"/>
    <s v="New"/>
    <s v="P1009"/>
    <s v="Power Bank"/>
    <x v="0"/>
    <s v="Prime Distributors"/>
    <n v="3"/>
    <n v="1600"/>
    <n v="10"/>
    <n v="4800"/>
    <n v="480"/>
    <n v="4320"/>
    <n v="2920.8"/>
    <n v="1399.2"/>
    <x v="1"/>
    <s v="Bhopal"/>
    <s v="Madhya Pradesh"/>
    <s v="India"/>
    <s v="Net Banking"/>
    <x v="1"/>
    <s v="Standard"/>
    <x v="0"/>
    <s v="No"/>
    <s v="No"/>
  </r>
  <r>
    <x v="8046"/>
    <x v="648"/>
    <s v="CUST10078"/>
    <s v="Customer 78"/>
    <n v="45"/>
    <s v="Returning"/>
    <s v="P1010"/>
    <s v="Bluetooth Speaker"/>
    <x v="0"/>
    <s v="Prime Distributors"/>
    <n v="1"/>
    <n v="3200"/>
    <n v="0"/>
    <n v="3200"/>
    <n v="0"/>
    <n v="3200"/>
    <n v="2499.6799999999998"/>
    <n v="700.32"/>
    <x v="1"/>
    <s v="Lucknow"/>
    <s v="Uttar Pradesh"/>
    <s v="India"/>
    <s v="Cash on Delivery"/>
    <x v="2"/>
    <s v="Standard"/>
    <x v="0"/>
    <s v="No"/>
    <s v="No"/>
  </r>
  <r>
    <x v="8047"/>
    <x v="649"/>
    <s v="CUST12437"/>
    <s v="Customer 2437"/>
    <n v="28"/>
    <s v="New"/>
    <s v="P2008"/>
    <s v="Formal Shirt"/>
    <x v="3"/>
    <s v="Global Traders"/>
    <n v="2"/>
    <n v="1700"/>
    <n v="0"/>
    <n v="3400"/>
    <n v="0"/>
    <n v="3400"/>
    <n v="2245.08"/>
    <n v="1154.92"/>
    <x v="1"/>
    <s v="Guwahati"/>
    <s v="Assam"/>
    <s v="India"/>
    <s v="UPI"/>
    <x v="0"/>
    <s v="Express"/>
    <x v="1"/>
    <s v="No"/>
    <s v="No"/>
  </r>
  <r>
    <x v="8048"/>
    <x v="649"/>
    <s v="CUST10845"/>
    <s v="Customer 845"/>
    <n v="50"/>
    <s v="New"/>
    <s v="P4005"/>
    <s v="Perfume"/>
    <x v="4"/>
    <s v="BeautyCare"/>
    <n v="1"/>
    <n v="1800"/>
    <n v="30"/>
    <n v="1800"/>
    <n v="540"/>
    <n v="1260"/>
    <n v="707.16"/>
    <n v="552.84"/>
    <x v="2"/>
    <s v="Mumbai"/>
    <s v="Maharashtra"/>
    <s v="India"/>
    <s v="UPI"/>
    <x v="0"/>
    <s v="Standard"/>
    <x v="0"/>
    <s v="Yes"/>
    <s v="No"/>
  </r>
  <r>
    <x v="8049"/>
    <x v="649"/>
    <s v="CUST10106"/>
    <s v="Customer 106"/>
    <n v="21"/>
    <s v="Returning"/>
    <s v="P3002"/>
    <s v="Air Fryer"/>
    <x v="2"/>
    <s v="HomeNeeds"/>
    <n v="3"/>
    <n v="6500"/>
    <n v="5"/>
    <n v="19500"/>
    <n v="975"/>
    <n v="18525"/>
    <n v="11613.82"/>
    <n v="6911.18"/>
    <x v="0"/>
    <s v="Coimbatore"/>
    <s v="Tamil Nadu"/>
    <s v="India"/>
    <s v="Net Banking"/>
    <x v="0"/>
    <s v="Standard"/>
    <x v="0"/>
    <s v="No"/>
    <s v="No"/>
  </r>
  <r>
    <x v="8050"/>
    <x v="649"/>
    <s v="CUST11198"/>
    <s v="Customer 1198"/>
    <n v="50"/>
    <s v="Returning"/>
    <s v="P5005"/>
    <s v="Desk Organizer"/>
    <x v="1"/>
    <s v="Stationery Hub"/>
    <n v="1"/>
    <n v="600"/>
    <n v="5"/>
    <n v="600"/>
    <n v="30"/>
    <n v="570"/>
    <n v="442.08"/>
    <n v="127.92"/>
    <x v="2"/>
    <s v="Chennai"/>
    <s v="Tamil Nadu"/>
    <s v="India"/>
    <s v="Cash on Delivery"/>
    <x v="2"/>
    <s v="Standard"/>
    <x v="0"/>
    <s v="No"/>
    <s v="No"/>
  </r>
  <r>
    <x v="8051"/>
    <x v="649"/>
    <s v="CUST10163"/>
    <s v="Customer 163"/>
    <n v="30"/>
    <s v="Loyal"/>
    <s v="P3002"/>
    <s v="Air Fryer"/>
    <x v="2"/>
    <s v="HomeNeeds"/>
    <n v="2"/>
    <n v="6500"/>
    <n v="25"/>
    <n v="13000"/>
    <n v="3250"/>
    <n v="9750"/>
    <n v="6281.87"/>
    <n v="3468.13"/>
    <x v="1"/>
    <s v="Hyderabad"/>
    <s v="Telangana"/>
    <s v="India"/>
    <s v="Debit Card"/>
    <x v="0"/>
    <s v="Express"/>
    <x v="0"/>
    <s v="No"/>
    <s v="No"/>
  </r>
  <r>
    <x v="8052"/>
    <x v="650"/>
    <s v="CUST11234"/>
    <s v="Customer 1234"/>
    <n v="22"/>
    <s v="Returning"/>
    <s v="P1002"/>
    <s v="Smartphone"/>
    <x v="0"/>
    <s v="Global Traders"/>
    <n v="1"/>
    <n v="28000"/>
    <n v="15"/>
    <n v="28000"/>
    <n v="4200"/>
    <n v="23800"/>
    <n v="16660.28"/>
    <n v="7139.72"/>
    <x v="1"/>
    <s v="Mumbai"/>
    <s v="Maharashtra"/>
    <s v="India"/>
    <s v="Debit Card"/>
    <x v="2"/>
    <s v="Express"/>
    <x v="0"/>
    <s v="Yes"/>
    <s v="No"/>
  </r>
  <r>
    <x v="8053"/>
    <x v="650"/>
    <s v="CUST10350"/>
    <s v="Customer 350"/>
    <n v="26"/>
    <s v="Returning"/>
    <s v="P1004"/>
    <s v="Smartwatch"/>
    <x v="0"/>
    <s v="TechSource India"/>
    <n v="1"/>
    <n v="6500"/>
    <n v="10"/>
    <n v="6500"/>
    <n v="650"/>
    <n v="5850"/>
    <n v="4275.0200000000004"/>
    <n v="1574.98"/>
    <x v="1"/>
    <s v="Visakhapatnam"/>
    <s v="Andhra Pradesh"/>
    <s v="India"/>
    <s v="Cash on Delivery"/>
    <x v="0"/>
    <s v="Standard"/>
    <x v="1"/>
    <s v="No"/>
    <s v="No"/>
  </r>
  <r>
    <x v="8054"/>
    <x v="650"/>
    <s v="CUST10939"/>
    <s v="Customer 939"/>
    <n v="49"/>
    <s v="Returning"/>
    <s v="P1009"/>
    <s v="Power Bank"/>
    <x v="0"/>
    <s v="Prime Distributors"/>
    <n v="2"/>
    <n v="1600"/>
    <n v="30"/>
    <n v="3200"/>
    <n v="960"/>
    <n v="2240"/>
    <n v="1399.64"/>
    <n v="840.36"/>
    <x v="1"/>
    <s v="Chandigarh"/>
    <s v="Chandigarh"/>
    <s v="India"/>
    <s v="Net Banking"/>
    <x v="2"/>
    <s v="Standard"/>
    <x v="0"/>
    <s v="No"/>
    <s v="No"/>
  </r>
  <r>
    <x v="8055"/>
    <x v="650"/>
    <s v="CUST11845"/>
    <s v="Customer 1845"/>
    <n v="46"/>
    <s v="Returning"/>
    <s v="P3005"/>
    <s v="Bedsheet Set"/>
    <x v="2"/>
    <s v="RetailHub"/>
    <n v="3"/>
    <n v="1800"/>
    <n v="15"/>
    <n v="5400"/>
    <n v="810"/>
    <n v="4590"/>
    <n v="3384.31"/>
    <n v="1205.69"/>
    <x v="0"/>
    <s v="Coimbatore"/>
    <s v="Tamil Nadu"/>
    <s v="India"/>
    <s v="Net Banking"/>
    <x v="2"/>
    <s v="Standard"/>
    <x v="0"/>
    <s v="No"/>
    <s v="No"/>
  </r>
  <r>
    <x v="8056"/>
    <x v="650"/>
    <s v="CUST10536"/>
    <s v="Customer 536"/>
    <n v="57"/>
    <s v="Returning"/>
    <s v="P3006"/>
    <s v="Water Bottle"/>
    <x v="2"/>
    <s v="Metro Supplies"/>
    <n v="3"/>
    <n v="700"/>
    <n v="10"/>
    <n v="2100"/>
    <n v="210"/>
    <n v="1890"/>
    <n v="1058.9000000000001"/>
    <n v="831.1"/>
    <x v="0"/>
    <s v="Ahmedabad"/>
    <s v="Gujarat"/>
    <s v="India"/>
    <s v="Debit Card"/>
    <x v="1"/>
    <s v="Standard"/>
    <x v="0"/>
    <s v="No"/>
    <s v="Yes"/>
  </r>
  <r>
    <x v="8057"/>
    <x v="650"/>
    <s v="CUST10244"/>
    <s v="Customer 244"/>
    <n v="58"/>
    <s v="New"/>
    <s v="P1001"/>
    <s v="Laptop"/>
    <x v="0"/>
    <s v="TechSource India"/>
    <n v="1"/>
    <n v="55000"/>
    <n v="20"/>
    <n v="55000"/>
    <n v="11000"/>
    <n v="44000"/>
    <n v="35722.17"/>
    <n v="8277.83"/>
    <x v="2"/>
    <s v="Chennai"/>
    <s v="Tamil Nadu"/>
    <s v="India"/>
    <s v="Debit Card"/>
    <x v="2"/>
    <s v="Standard"/>
    <x v="0"/>
    <s v="No"/>
    <s v="No"/>
  </r>
  <r>
    <x v="8058"/>
    <x v="650"/>
    <s v="CUST11405"/>
    <s v="Customer 1405"/>
    <n v="49"/>
    <s v="New"/>
    <s v="P1001"/>
    <s v="Laptop"/>
    <x v="0"/>
    <s v="TechSource India"/>
    <n v="2"/>
    <n v="55000"/>
    <n v="10"/>
    <n v="110000"/>
    <n v="11000"/>
    <n v="99000"/>
    <n v="62199.6"/>
    <n v="36800.400000000001"/>
    <x v="1"/>
    <s v="Coimbatore"/>
    <s v="Tamil Nadu"/>
    <s v="India"/>
    <s v="Cash on Delivery"/>
    <x v="0"/>
    <s v="Standard"/>
    <x v="3"/>
    <s v="No"/>
    <s v="No"/>
  </r>
  <r>
    <x v="8059"/>
    <x v="650"/>
    <s v="CUST12354"/>
    <s v="Customer 2354"/>
    <n v="21"/>
    <s v="Loyal"/>
    <s v="P4001"/>
    <s v="Face Wash"/>
    <x v="4"/>
    <s v="BeautyCare"/>
    <n v="1"/>
    <n v="450"/>
    <n v="0"/>
    <n v="450"/>
    <n v="0"/>
    <n v="450"/>
    <n v="256.37"/>
    <n v="193.63"/>
    <x v="1"/>
    <s v="Surat"/>
    <s v="Gujarat"/>
    <s v="India"/>
    <s v="Wallet"/>
    <x v="0"/>
    <s v="Same Day"/>
    <x v="0"/>
    <s v="No"/>
    <s v="No"/>
  </r>
  <r>
    <x v="8060"/>
    <x v="650"/>
    <s v="CUST11369"/>
    <s v="Customer 1369"/>
    <n v="55"/>
    <s v="Returning"/>
    <s v="P1010"/>
    <s v="Bluetooth Speaker"/>
    <x v="0"/>
    <s v="Prime Distributors"/>
    <n v="3"/>
    <n v="3200"/>
    <n v="10"/>
    <n v="9600"/>
    <n v="960"/>
    <n v="8640"/>
    <n v="5337.55"/>
    <n v="3302.45"/>
    <x v="1"/>
    <s v="Ahmedabad"/>
    <s v="Gujarat"/>
    <s v="India"/>
    <s v="Net Banking"/>
    <x v="0"/>
    <s v="Standard"/>
    <x v="1"/>
    <s v="No"/>
    <s v="No"/>
  </r>
  <r>
    <x v="8061"/>
    <x v="650"/>
    <s v="CUST10950"/>
    <s v="Customer 950"/>
    <n v="45"/>
    <s v="Returning"/>
    <s v="P1005"/>
    <s v="Tablet"/>
    <x v="0"/>
    <s v="RetailHub"/>
    <n v="2"/>
    <n v="18000"/>
    <n v="0"/>
    <n v="36000"/>
    <n v="0"/>
    <n v="36000"/>
    <n v="27707.53"/>
    <n v="8292.4699999999993"/>
    <x v="1"/>
    <s v="Indore"/>
    <s v="Madhya Pradesh"/>
    <s v="India"/>
    <s v="Cash on Delivery"/>
    <x v="2"/>
    <s v="Standard"/>
    <x v="3"/>
    <s v="No"/>
    <s v="Yes"/>
  </r>
  <r>
    <x v="8062"/>
    <x v="650"/>
    <s v="CUST10140"/>
    <s v="Customer 140"/>
    <n v="28"/>
    <s v="Returning"/>
    <s v="P5004"/>
    <s v="Pen Set"/>
    <x v="1"/>
    <s v="Stationery Hub"/>
    <n v="2"/>
    <n v="250"/>
    <n v="10"/>
    <n v="500"/>
    <n v="50"/>
    <n v="450"/>
    <n v="336.22"/>
    <n v="113.78"/>
    <x v="1"/>
    <s v="Pune"/>
    <s v="Maharashtra"/>
    <s v="India"/>
    <s v="Credit Card"/>
    <x v="2"/>
    <s v="Standard"/>
    <x v="0"/>
    <s v="No"/>
    <s v="No"/>
  </r>
  <r>
    <x v="8063"/>
    <x v="650"/>
    <s v="CUST12224"/>
    <s v="Customer 2224"/>
    <n v="40"/>
    <s v="Returning"/>
    <s v="P1009"/>
    <s v="Power Bank"/>
    <x v="0"/>
    <s v="Prime Distributors"/>
    <n v="3"/>
    <n v="1600"/>
    <n v="10"/>
    <n v="4800"/>
    <n v="480"/>
    <n v="4320"/>
    <n v="3286.05"/>
    <n v="1033.95"/>
    <x v="0"/>
    <s v="Delhi"/>
    <s v="Delhi"/>
    <s v="India"/>
    <s v="Debit Card"/>
    <x v="1"/>
    <s v="Standard"/>
    <x v="4"/>
    <s v="No"/>
    <s v="No"/>
  </r>
  <r>
    <x v="8064"/>
    <x v="650"/>
    <s v="CUST10594"/>
    <s v="Customer 594"/>
    <n v="27"/>
    <s v="New"/>
    <s v="P3005"/>
    <s v="Bedsheet Set"/>
    <x v="2"/>
    <s v="RetailHub"/>
    <n v="2"/>
    <n v="1800"/>
    <n v="10"/>
    <n v="3600"/>
    <n v="360"/>
    <n v="3240"/>
    <n v="2607.98"/>
    <n v="632.02"/>
    <x v="1"/>
    <s v="Lucknow"/>
    <s v="Uttar Pradesh"/>
    <s v="India"/>
    <s v="Cash on Delivery"/>
    <x v="1"/>
    <s v="Standard"/>
    <x v="0"/>
    <s v="No"/>
    <s v="No"/>
  </r>
  <r>
    <x v="8065"/>
    <x v="650"/>
    <s v="CUST11339"/>
    <s v="Customer 1339"/>
    <n v="58"/>
    <s v="Loyal"/>
    <s v="P2003"/>
    <s v="T-Shirt"/>
    <x v="3"/>
    <s v="RetailHub"/>
    <n v="4"/>
    <n v="900"/>
    <n v="15"/>
    <n v="3600"/>
    <n v="540"/>
    <n v="3060"/>
    <n v="1848.79"/>
    <n v="1211.21"/>
    <x v="0"/>
    <s v="Lucknow"/>
    <s v="Uttar Pradesh"/>
    <s v="India"/>
    <s v="Debit Card"/>
    <x v="1"/>
    <s v="Express"/>
    <x v="1"/>
    <s v="No"/>
    <s v="No"/>
  </r>
  <r>
    <x v="8066"/>
    <x v="651"/>
    <s v="CUST11717"/>
    <s v="Customer 1717"/>
    <n v="43"/>
    <s v="Returning"/>
    <s v="P1006"/>
    <s v="Keyboard"/>
    <x v="0"/>
    <s v="Metro Supplies"/>
    <n v="5"/>
    <n v="1800"/>
    <n v="5"/>
    <n v="9000"/>
    <n v="450"/>
    <n v="8550"/>
    <n v="5264.15"/>
    <n v="3285.85"/>
    <x v="0"/>
    <s v="Kolkata"/>
    <s v="West Bengal"/>
    <s v="India"/>
    <s v="UPI"/>
    <x v="0"/>
    <s v="Standard"/>
    <x v="0"/>
    <s v="No"/>
    <s v="No"/>
  </r>
  <r>
    <x v="8067"/>
    <x v="651"/>
    <s v="CUST10481"/>
    <s v="Customer 481"/>
    <n v="28"/>
    <s v="Returning"/>
    <s v="P1006"/>
    <s v="Keyboard"/>
    <x v="0"/>
    <s v="Metro Supplies"/>
    <n v="1"/>
    <n v="1800"/>
    <n v="10"/>
    <n v="1800"/>
    <n v="180"/>
    <n v="1620"/>
    <n v="924.22"/>
    <n v="695.78"/>
    <x v="1"/>
    <s v="Hyderabad"/>
    <s v="Telangana"/>
    <s v="India"/>
    <s v="UPI"/>
    <x v="0"/>
    <s v="Express"/>
    <x v="0"/>
    <s v="Yes"/>
    <s v="No"/>
  </r>
  <r>
    <x v="8068"/>
    <x v="651"/>
    <s v="CUST10967"/>
    <s v="Customer 967"/>
    <n v="20"/>
    <s v="New"/>
    <s v="P4006"/>
    <s v="Lipstick"/>
    <x v="4"/>
    <s v="BeautyCare"/>
    <n v="1"/>
    <n v="850"/>
    <n v="5"/>
    <n v="850"/>
    <n v="42.5"/>
    <n v="807.5"/>
    <n v="445.01"/>
    <n v="362.49"/>
    <x v="2"/>
    <s v="Nagpur"/>
    <s v="Maharashtra"/>
    <s v="India"/>
    <s v="Debit Card"/>
    <x v="0"/>
    <s v="Standard"/>
    <x v="0"/>
    <s v="No"/>
    <s v="No"/>
  </r>
  <r>
    <x v="8069"/>
    <x v="651"/>
    <s v="CUST11002"/>
    <s v="Customer 1002"/>
    <n v="36"/>
    <s v="Returning"/>
    <s v="P1010"/>
    <s v="Bluetooth Speaker"/>
    <x v="0"/>
    <s v="Prime Distributors"/>
    <n v="3"/>
    <n v="3200"/>
    <n v="10"/>
    <n v="9600"/>
    <n v="960"/>
    <n v="8640"/>
    <n v="4929.0600000000004"/>
    <n v="3710.94"/>
    <x v="1"/>
    <s v="Delhi"/>
    <s v="Delhi"/>
    <s v="India"/>
    <s v="Wallet"/>
    <x v="2"/>
    <s v="Standard"/>
    <x v="0"/>
    <s v="No"/>
    <s v="No"/>
  </r>
  <r>
    <x v="8070"/>
    <x v="651"/>
    <s v="CUST10738"/>
    <s v="Customer 738"/>
    <n v="25"/>
    <s v="New"/>
    <s v="P1007"/>
    <s v="Mouse"/>
    <x v="0"/>
    <s v="RetailHub"/>
    <n v="2"/>
    <n v="900"/>
    <n v="15"/>
    <n v="1800"/>
    <n v="270"/>
    <n v="1530"/>
    <n v="1252.8599999999999"/>
    <n v="277.14"/>
    <x v="1"/>
    <s v="Patna"/>
    <s v="Bihar"/>
    <s v="India"/>
    <s v="Cash on Delivery"/>
    <x v="1"/>
    <s v="Standard"/>
    <x v="3"/>
    <s v="No"/>
    <s v="No"/>
  </r>
  <r>
    <x v="8071"/>
    <x v="651"/>
    <s v="CUST10008"/>
    <s v="Customer 8"/>
    <n v="23"/>
    <s v="New"/>
    <s v="P3007"/>
    <s v="Vacuum Cleaner"/>
    <x v="2"/>
    <s v="Global Traders"/>
    <n v="1"/>
    <n v="8500"/>
    <n v="10"/>
    <n v="8500"/>
    <n v="850"/>
    <n v="7650"/>
    <n v="4716.95"/>
    <n v="2933.05"/>
    <x v="0"/>
    <s v="Hyderabad"/>
    <s v="Telangana"/>
    <s v="India"/>
    <s v="Credit Card"/>
    <x v="0"/>
    <s v="Express"/>
    <x v="0"/>
    <s v="No"/>
    <s v="No"/>
  </r>
  <r>
    <x v="8072"/>
    <x v="651"/>
    <s v="CUST11357"/>
    <s v="Customer 1357"/>
    <n v="34"/>
    <s v="New"/>
    <s v="P1007"/>
    <s v="Mouse"/>
    <x v="0"/>
    <s v="RetailHub"/>
    <n v="2"/>
    <n v="900"/>
    <n v="15"/>
    <n v="1800"/>
    <n v="270"/>
    <n v="1530"/>
    <n v="1101.79"/>
    <n v="428.21"/>
    <x v="1"/>
    <s v="Pune"/>
    <s v="Maharashtra"/>
    <s v="India"/>
    <s v="Credit Card"/>
    <x v="0"/>
    <s v="Standard"/>
    <x v="0"/>
    <s v="No"/>
    <s v="No"/>
  </r>
  <r>
    <x v="8073"/>
    <x v="651"/>
    <s v="CUST12042"/>
    <s v="Customer 2042"/>
    <n v="42"/>
    <s v="Returning"/>
    <s v="P3003"/>
    <s v="Mixer Grinder"/>
    <x v="2"/>
    <s v="Prime Distributors"/>
    <n v="1"/>
    <n v="4800"/>
    <n v="15"/>
    <n v="4800"/>
    <n v="720"/>
    <n v="4080"/>
    <n v="2447.29"/>
    <n v="1632.71"/>
    <x v="1"/>
    <s v="Mumbai"/>
    <s v="Maharashtra"/>
    <s v="India"/>
    <s v="Wallet"/>
    <x v="2"/>
    <s v="Standard"/>
    <x v="0"/>
    <s v="No"/>
    <s v="No"/>
  </r>
  <r>
    <x v="8074"/>
    <x v="651"/>
    <s v="CUST10133"/>
    <s v="Customer 133"/>
    <n v="50"/>
    <s v="Returning"/>
    <s v="P1004"/>
    <s v="Smartwatch"/>
    <x v="0"/>
    <s v="TechSource India"/>
    <n v="2"/>
    <n v="6500"/>
    <n v="10"/>
    <n v="13000"/>
    <n v="1300"/>
    <n v="11700"/>
    <n v="6450.68"/>
    <n v="5249.32"/>
    <x v="1"/>
    <s v="Ahmedabad"/>
    <s v="Gujarat"/>
    <s v="India"/>
    <s v="Wallet"/>
    <x v="0"/>
    <s v="Express"/>
    <x v="0"/>
    <s v="No"/>
    <s v="No"/>
  </r>
  <r>
    <x v="8075"/>
    <x v="651"/>
    <s v="CUST11237"/>
    <s v="Customer 1237"/>
    <n v="25"/>
    <s v="Returning"/>
    <s v="P2004"/>
    <s v="Jacket"/>
    <x v="3"/>
    <s v="Global Traders"/>
    <n v="2"/>
    <n v="3500"/>
    <n v="10"/>
    <n v="7000"/>
    <n v="700"/>
    <n v="6300"/>
    <n v="3487.87"/>
    <n v="2812.13"/>
    <x v="1"/>
    <s v="Nagpur"/>
    <s v="Maharashtra"/>
    <s v="India"/>
    <s v="UPI"/>
    <x v="2"/>
    <s v="Standard"/>
    <x v="0"/>
    <s v="No"/>
    <s v="No"/>
  </r>
  <r>
    <x v="8076"/>
    <x v="651"/>
    <s v="CUST10100"/>
    <s v="Customer 100"/>
    <n v="38"/>
    <s v="Loyal"/>
    <s v="P1007"/>
    <s v="Mouse"/>
    <x v="0"/>
    <s v="RetailHub"/>
    <n v="4"/>
    <n v="900"/>
    <n v="25"/>
    <n v="3600"/>
    <n v="900"/>
    <n v="2700"/>
    <n v="1570.5"/>
    <n v="1129.5"/>
    <x v="1"/>
    <s v="Pune"/>
    <s v="Maharashtra"/>
    <s v="India"/>
    <s v="Wallet"/>
    <x v="2"/>
    <s v="Standard"/>
    <x v="0"/>
    <s v="Yes"/>
    <s v="No"/>
  </r>
  <r>
    <x v="8077"/>
    <x v="652"/>
    <s v="CUST11340"/>
    <s v="Customer 1340"/>
    <n v="58"/>
    <s v="Returning"/>
    <s v="P3005"/>
    <s v="Bedsheet Set"/>
    <x v="2"/>
    <s v="RetailHub"/>
    <n v="2"/>
    <n v="1800"/>
    <n v="5"/>
    <n v="3600"/>
    <n v="180"/>
    <n v="3420"/>
    <n v="2356.25"/>
    <n v="1063.75"/>
    <x v="1"/>
    <s v="Coimbatore"/>
    <s v="Tamil Nadu"/>
    <s v="India"/>
    <s v="Net Banking"/>
    <x v="0"/>
    <s v="Same Day"/>
    <x v="0"/>
    <s v="No"/>
    <s v="No"/>
  </r>
  <r>
    <x v="8078"/>
    <x v="652"/>
    <s v="CUST10628"/>
    <s v="Customer 628"/>
    <n v="27"/>
    <s v="Returning"/>
    <s v="P1007"/>
    <s v="Mouse"/>
    <x v="0"/>
    <s v="RetailHub"/>
    <n v="2"/>
    <n v="900"/>
    <n v="25"/>
    <n v="1800"/>
    <n v="450"/>
    <n v="1350"/>
    <n v="795.16"/>
    <n v="554.84"/>
    <x v="1"/>
    <s v="Delhi"/>
    <s v="Delhi"/>
    <s v="India"/>
    <s v="Net Banking"/>
    <x v="0"/>
    <s v="Standard"/>
    <x v="0"/>
    <s v="No"/>
    <s v="No"/>
  </r>
  <r>
    <x v="8079"/>
    <x v="652"/>
    <s v="CUST11178"/>
    <s v="Customer 1178"/>
    <n v="60"/>
    <s v="Returning"/>
    <s v="P4001"/>
    <s v="Face Wash"/>
    <x v="4"/>
    <s v="BeautyCare"/>
    <n v="2"/>
    <n v="450"/>
    <n v="10"/>
    <n v="900"/>
    <n v="90"/>
    <n v="810"/>
    <n v="490.75"/>
    <n v="319.25"/>
    <x v="1"/>
    <s v="Guwahati"/>
    <s v="Assam"/>
    <s v="India"/>
    <s v="Debit Card"/>
    <x v="2"/>
    <s v="Standard"/>
    <x v="3"/>
    <s v="No"/>
    <s v="No"/>
  </r>
  <r>
    <x v="8080"/>
    <x v="652"/>
    <s v="CUST12029"/>
    <s v="Customer 2029"/>
    <n v="29"/>
    <s v="Returning"/>
    <s v="P1007"/>
    <s v="Mouse"/>
    <x v="0"/>
    <s v="RetailHub"/>
    <n v="2"/>
    <n v="900"/>
    <n v="30"/>
    <n v="1800"/>
    <n v="540"/>
    <n v="1260"/>
    <n v="1011.79"/>
    <n v="248.21"/>
    <x v="1"/>
    <s v="Bhopal"/>
    <s v="Madhya Pradesh"/>
    <s v="India"/>
    <s v="Credit Card"/>
    <x v="0"/>
    <s v="Standard"/>
    <x v="0"/>
    <s v="No"/>
    <s v="No"/>
  </r>
  <r>
    <x v="8081"/>
    <x v="652"/>
    <s v="CUST11759"/>
    <s v="Customer 1759"/>
    <n v="31"/>
    <s v="Returning"/>
    <s v="P2007"/>
    <s v="Saree"/>
    <x v="3"/>
    <s v="FashionMart"/>
    <n v="3"/>
    <n v="2600"/>
    <n v="30"/>
    <n v="7800"/>
    <n v="2340"/>
    <n v="5460"/>
    <n v="4430.53"/>
    <n v="1029.47"/>
    <x v="1"/>
    <s v="Ahmedabad"/>
    <s v="Gujarat"/>
    <s v="India"/>
    <s v="Cash on Delivery"/>
    <x v="0"/>
    <s v="Standard"/>
    <x v="0"/>
    <s v="No"/>
    <s v="No"/>
  </r>
  <r>
    <x v="8082"/>
    <x v="652"/>
    <s v="CUST11434"/>
    <s v="Customer 1434"/>
    <n v="27"/>
    <s v="Returning"/>
    <s v="P2006"/>
    <s v="Womens Kurti"/>
    <x v="3"/>
    <s v="FashionMart"/>
    <n v="1"/>
    <n v="1400"/>
    <n v="10"/>
    <n v="1400"/>
    <n v="140"/>
    <n v="1260"/>
    <n v="978.81"/>
    <n v="281.19"/>
    <x v="2"/>
    <s v="Kolkata"/>
    <s v="West Bengal"/>
    <s v="India"/>
    <s v="Credit Card"/>
    <x v="1"/>
    <s v="Express"/>
    <x v="3"/>
    <s v="No"/>
    <s v="No"/>
  </r>
  <r>
    <x v="8083"/>
    <x v="652"/>
    <s v="CUST10041"/>
    <s v="Customer 41"/>
    <n v="33"/>
    <s v="Returning"/>
    <s v="P4002"/>
    <s v="Moisturizer"/>
    <x v="4"/>
    <s v="BeautyCare"/>
    <n v="1"/>
    <n v="650"/>
    <n v="10"/>
    <n v="650"/>
    <n v="65"/>
    <n v="585"/>
    <n v="379.1"/>
    <n v="205.9"/>
    <x v="2"/>
    <s v="Coimbatore"/>
    <s v="Tamil Nadu"/>
    <s v="India"/>
    <s v="Wallet"/>
    <x v="0"/>
    <s v="Same Day"/>
    <x v="0"/>
    <s v="No"/>
    <s v="No"/>
  </r>
  <r>
    <x v="8084"/>
    <x v="652"/>
    <s v="CUST11797"/>
    <s v="Customer 1797"/>
    <n v="24"/>
    <s v="Returning"/>
    <s v="P2001"/>
    <s v="Running Shoes"/>
    <x v="3"/>
    <s v="FashionMart"/>
    <n v="4"/>
    <n v="3200"/>
    <n v="15"/>
    <n v="12800"/>
    <n v="1920"/>
    <n v="10880"/>
    <n v="6157.29"/>
    <n v="4722.71"/>
    <x v="1"/>
    <s v="Hyderabad"/>
    <s v="Telangana"/>
    <s v="India"/>
    <s v="Debit Card"/>
    <x v="2"/>
    <s v="Standard"/>
    <x v="3"/>
    <s v="No"/>
    <s v="No"/>
  </r>
  <r>
    <x v="8085"/>
    <x v="652"/>
    <s v="CUST11954"/>
    <s v="Customer 1954"/>
    <n v="57"/>
    <s v="New"/>
    <s v="P5004"/>
    <s v="Pen Set"/>
    <x v="1"/>
    <s v="Stationery Hub"/>
    <n v="2"/>
    <n v="250"/>
    <n v="0"/>
    <n v="500"/>
    <n v="0"/>
    <n v="500"/>
    <n v="360.02"/>
    <n v="139.97999999999999"/>
    <x v="2"/>
    <s v="Surat"/>
    <s v="Gujarat"/>
    <s v="India"/>
    <s v="Cash on Delivery"/>
    <x v="0"/>
    <s v="Express"/>
    <x v="1"/>
    <s v="Yes"/>
    <s v="No"/>
  </r>
  <r>
    <x v="8086"/>
    <x v="652"/>
    <s v="CUST11660"/>
    <s v="Customer 1660"/>
    <n v="42"/>
    <s v="Returning"/>
    <s v="P2008"/>
    <s v="Formal Shirt"/>
    <x v="3"/>
    <s v="Global Traders"/>
    <n v="3"/>
    <n v="1700"/>
    <n v="20"/>
    <n v="5100"/>
    <n v="1020"/>
    <n v="4080"/>
    <n v="3241.03"/>
    <n v="838.97"/>
    <x v="1"/>
    <s v="Indore"/>
    <s v="Madhya Pradesh"/>
    <s v="India"/>
    <s v="Net Banking"/>
    <x v="2"/>
    <s v="Standard"/>
    <x v="0"/>
    <s v="No"/>
    <s v="No"/>
  </r>
  <r>
    <x v="8087"/>
    <x v="652"/>
    <s v="CUST10294"/>
    <s v="Customer 294"/>
    <n v="40"/>
    <s v="Returning"/>
    <s v="P1010"/>
    <s v="Bluetooth Speaker"/>
    <x v="0"/>
    <s v="Prime Distributors"/>
    <n v="2"/>
    <n v="3200"/>
    <n v="10"/>
    <n v="6400"/>
    <n v="640"/>
    <n v="5760"/>
    <n v="3985.93"/>
    <n v="1774.07"/>
    <x v="1"/>
    <s v="Indore"/>
    <s v="Madhya Pradesh"/>
    <s v="India"/>
    <s v="Net Banking"/>
    <x v="2"/>
    <s v="Express"/>
    <x v="2"/>
    <s v="No"/>
    <s v="No"/>
  </r>
  <r>
    <x v="8088"/>
    <x v="652"/>
    <s v="CUST12473"/>
    <s v="Customer 2473"/>
    <n v="23"/>
    <s v="Loyal"/>
    <s v="P5001"/>
    <s v="Notebook Set"/>
    <x v="1"/>
    <s v="Stationery Hub"/>
    <n v="3"/>
    <n v="500"/>
    <n v="25"/>
    <n v="1500"/>
    <n v="375"/>
    <n v="1125"/>
    <n v="651.37"/>
    <n v="473.63"/>
    <x v="0"/>
    <s v="Bhopal"/>
    <s v="Madhya Pradesh"/>
    <s v="India"/>
    <s v="Cash on Delivery"/>
    <x v="1"/>
    <s v="Standard"/>
    <x v="3"/>
    <s v="No"/>
    <s v="No"/>
  </r>
  <r>
    <x v="8089"/>
    <x v="653"/>
    <s v="CUST11007"/>
    <s v="Customer 1007"/>
    <n v="49"/>
    <s v="Returning"/>
    <s v="P3006"/>
    <s v="Water Bottle"/>
    <x v="2"/>
    <s v="Metro Supplies"/>
    <n v="2"/>
    <n v="700"/>
    <n v="25"/>
    <n v="1400"/>
    <n v="350"/>
    <n v="1050"/>
    <n v="657.7"/>
    <n v="392.3"/>
    <x v="0"/>
    <s v="Nagpur"/>
    <s v="Maharashtra"/>
    <s v="India"/>
    <s v="Cash on Delivery"/>
    <x v="0"/>
    <s v="Standard"/>
    <x v="0"/>
    <s v="Yes"/>
    <s v="No"/>
  </r>
  <r>
    <x v="8090"/>
    <x v="653"/>
    <s v="CUST10882"/>
    <s v="Customer 882"/>
    <n v="29"/>
    <s v="Loyal"/>
    <s v="P2003"/>
    <s v="T-Shirt"/>
    <x v="3"/>
    <s v="RetailHub"/>
    <n v="1"/>
    <n v="900"/>
    <n v="5"/>
    <n v="900"/>
    <n v="45"/>
    <n v="855"/>
    <n v="482.34"/>
    <n v="372.66"/>
    <x v="1"/>
    <s v="Visakhapatnam"/>
    <s v="Andhra Pradesh"/>
    <s v="India"/>
    <s v="Cash on Delivery"/>
    <x v="1"/>
    <s v="Standard"/>
    <x v="0"/>
    <s v="Yes"/>
    <s v="No"/>
  </r>
  <r>
    <x v="8091"/>
    <x v="653"/>
    <s v="CUST11947"/>
    <s v="Customer 1947"/>
    <n v="53"/>
    <s v="Returning"/>
    <s v="P2001"/>
    <s v="Running Shoes"/>
    <x v="3"/>
    <s v="FashionMart"/>
    <n v="1"/>
    <n v="3200"/>
    <n v="0"/>
    <n v="3200"/>
    <n v="0"/>
    <n v="3200"/>
    <n v="2203.52"/>
    <n v="996.48"/>
    <x v="0"/>
    <s v="Jaipur"/>
    <s v="Rajasthan"/>
    <s v="India"/>
    <s v="Net Banking"/>
    <x v="2"/>
    <s v="Express"/>
    <x v="0"/>
    <s v="No"/>
    <s v="No"/>
  </r>
  <r>
    <x v="8092"/>
    <x v="653"/>
    <s v="CUST12398"/>
    <s v="Customer 2398"/>
    <n v="41"/>
    <s v="Returning"/>
    <s v="P4002"/>
    <s v="Moisturizer"/>
    <x v="4"/>
    <s v="BeautyCare"/>
    <n v="4"/>
    <n v="650"/>
    <n v="10"/>
    <n v="2600"/>
    <n v="260"/>
    <n v="2340"/>
    <n v="1733.34"/>
    <n v="606.66"/>
    <x v="0"/>
    <s v="Lucknow"/>
    <s v="Uttar Pradesh"/>
    <s v="India"/>
    <s v="Wallet"/>
    <x v="0"/>
    <s v="Same Day"/>
    <x v="1"/>
    <s v="Yes"/>
    <s v="No"/>
  </r>
  <r>
    <x v="8093"/>
    <x v="653"/>
    <s v="CUST10528"/>
    <s v="Customer 528"/>
    <n v="43"/>
    <s v="Returning"/>
    <s v="P3005"/>
    <s v="Bedsheet Set"/>
    <x v="2"/>
    <s v="RetailHub"/>
    <n v="2"/>
    <n v="1800"/>
    <n v="10"/>
    <n v="3600"/>
    <n v="360"/>
    <n v="3240"/>
    <n v="2325.2199999999998"/>
    <n v="914.78"/>
    <x v="1"/>
    <s v="Surat"/>
    <s v="Gujarat"/>
    <s v="India"/>
    <s v="Wallet"/>
    <x v="2"/>
    <s v="Standard"/>
    <x v="1"/>
    <s v="No"/>
    <s v="No"/>
  </r>
  <r>
    <x v="8094"/>
    <x v="653"/>
    <s v="CUST12185"/>
    <s v="Customer 2185"/>
    <n v="30"/>
    <s v="Returning"/>
    <s v="P5005"/>
    <s v="Desk Organizer"/>
    <x v="1"/>
    <s v="Stationery Hub"/>
    <n v="1"/>
    <n v="600"/>
    <n v="5"/>
    <n v="600"/>
    <n v="30"/>
    <n v="570"/>
    <n v="384.95"/>
    <n v="185.05"/>
    <x v="1"/>
    <s v="Lucknow"/>
    <s v="Uttar Pradesh"/>
    <s v="India"/>
    <s v="Net Banking"/>
    <x v="0"/>
    <s v="Standard"/>
    <x v="3"/>
    <s v="No"/>
    <s v="No"/>
  </r>
  <r>
    <x v="8095"/>
    <x v="653"/>
    <s v="CUST11352"/>
    <s v="Customer 1352"/>
    <n v="38"/>
    <s v="Returning"/>
    <s v="P1005"/>
    <s v="Tablet"/>
    <x v="0"/>
    <s v="RetailHub"/>
    <n v="1"/>
    <n v="18000"/>
    <n v="25"/>
    <n v="18000"/>
    <n v="4500"/>
    <n v="13500"/>
    <n v="10259.74"/>
    <n v="3240.26"/>
    <x v="1"/>
    <s v="Lucknow"/>
    <s v="Uttar Pradesh"/>
    <s v="India"/>
    <s v="Debit Card"/>
    <x v="2"/>
    <s v="Standard"/>
    <x v="0"/>
    <s v="No"/>
    <s v="No"/>
  </r>
  <r>
    <x v="8096"/>
    <x v="653"/>
    <s v="CUST10885"/>
    <s v="Customer 885"/>
    <n v="26"/>
    <s v="Loyal"/>
    <s v="P1006"/>
    <s v="Keyboard"/>
    <x v="0"/>
    <s v="Metro Supplies"/>
    <n v="2"/>
    <n v="1800"/>
    <n v="10"/>
    <n v="3600"/>
    <n v="360"/>
    <n v="3240"/>
    <n v="2603.15"/>
    <n v="636.85"/>
    <x v="1"/>
    <s v="Bengaluru"/>
    <s v="Karnataka"/>
    <s v="India"/>
    <s v="Debit Card"/>
    <x v="0"/>
    <s v="Standard"/>
    <x v="1"/>
    <s v="No"/>
    <s v="Yes"/>
  </r>
  <r>
    <x v="8097"/>
    <x v="653"/>
    <s v="CUST11258"/>
    <s v="Customer 1258"/>
    <n v="21"/>
    <s v="Returning"/>
    <s v="P2007"/>
    <s v="Saree"/>
    <x v="3"/>
    <s v="FashionMart"/>
    <n v="1"/>
    <n v="2600"/>
    <n v="15"/>
    <n v="2600"/>
    <n v="390"/>
    <n v="2210"/>
    <n v="1426.63"/>
    <n v="783.37"/>
    <x v="1"/>
    <s v="Patna"/>
    <s v="Bihar"/>
    <s v="India"/>
    <s v="Wallet"/>
    <x v="0"/>
    <s v="Standard"/>
    <x v="0"/>
    <s v="Yes"/>
    <s v="No"/>
  </r>
  <r>
    <x v="8098"/>
    <x v="653"/>
    <s v="CUST10426"/>
    <s v="Customer 426"/>
    <n v="19"/>
    <s v="New"/>
    <s v="P4004"/>
    <s v="Shampoo"/>
    <x v="4"/>
    <s v="BeautyCare"/>
    <n v="1"/>
    <n v="550"/>
    <n v="20"/>
    <n v="550"/>
    <n v="110"/>
    <n v="440"/>
    <n v="336.81"/>
    <n v="103.19"/>
    <x v="1"/>
    <s v="Visakhapatnam"/>
    <s v="Andhra Pradesh"/>
    <s v="India"/>
    <s v="Cash on Delivery"/>
    <x v="0"/>
    <s v="Express"/>
    <x v="0"/>
    <s v="No"/>
    <s v="No"/>
  </r>
  <r>
    <x v="8099"/>
    <x v="653"/>
    <s v="CUST11337"/>
    <s v="Customer 1337"/>
    <n v="50"/>
    <s v="Returning"/>
    <s v="P3001"/>
    <s v="Coffee Maker"/>
    <x v="2"/>
    <s v="HomeNeeds"/>
    <n v="2"/>
    <n v="4200"/>
    <n v="5"/>
    <n v="8400"/>
    <n v="420"/>
    <n v="7980"/>
    <n v="5748.69"/>
    <n v="2231.31"/>
    <x v="0"/>
    <s v="Nagpur"/>
    <s v="Maharashtra"/>
    <s v="India"/>
    <s v="Credit Card"/>
    <x v="2"/>
    <s v="Express"/>
    <x v="0"/>
    <s v="No"/>
    <s v="No"/>
  </r>
  <r>
    <x v="8100"/>
    <x v="653"/>
    <s v="CUST11805"/>
    <s v="Customer 1805"/>
    <n v="60"/>
    <s v="Returning"/>
    <s v="P1005"/>
    <s v="Tablet"/>
    <x v="0"/>
    <s v="RetailHub"/>
    <n v="1"/>
    <n v="18000"/>
    <n v="15"/>
    <n v="18000"/>
    <n v="2700"/>
    <n v="15300"/>
    <n v="9110.0499999999993"/>
    <n v="6189.95"/>
    <x v="2"/>
    <s v="Kolkata"/>
    <s v="West Bengal"/>
    <s v="India"/>
    <s v="UPI"/>
    <x v="2"/>
    <s v="Express"/>
    <x v="0"/>
    <s v="No"/>
    <s v="No"/>
  </r>
  <r>
    <x v="8101"/>
    <x v="653"/>
    <s v="CUST10255"/>
    <s v="Customer 255"/>
    <n v="34"/>
    <s v="New"/>
    <s v="P2006"/>
    <s v="Womens Kurti"/>
    <x v="3"/>
    <s v="FashionMart"/>
    <n v="3"/>
    <n v="1400"/>
    <n v="10"/>
    <n v="4200"/>
    <n v="420"/>
    <n v="3780"/>
    <n v="2973.47"/>
    <n v="806.53"/>
    <x v="1"/>
    <s v="Lucknow"/>
    <s v="Uttar Pradesh"/>
    <s v="India"/>
    <s v="Wallet"/>
    <x v="2"/>
    <s v="Standard"/>
    <x v="4"/>
    <s v="No"/>
    <s v="No"/>
  </r>
  <r>
    <x v="8102"/>
    <x v="653"/>
    <s v="CUST11764"/>
    <s v="Customer 1764"/>
    <n v="33"/>
    <s v="Loyal"/>
    <s v="P2006"/>
    <s v="Womens Kurti"/>
    <x v="3"/>
    <s v="FashionMart"/>
    <n v="2"/>
    <n v="1400"/>
    <n v="15"/>
    <n v="2800"/>
    <n v="420"/>
    <n v="2380"/>
    <n v="1733.45"/>
    <n v="646.54999999999995"/>
    <x v="0"/>
    <s v="Kolkata"/>
    <s v="West Bengal"/>
    <s v="India"/>
    <s v="Wallet"/>
    <x v="2"/>
    <s v="Standard"/>
    <x v="0"/>
    <s v="No"/>
    <s v="No"/>
  </r>
  <r>
    <x v="8103"/>
    <x v="653"/>
    <s v="CUST10772"/>
    <s v="Customer 772"/>
    <n v="21"/>
    <s v="Returning"/>
    <s v="P3007"/>
    <s v="Vacuum Cleaner"/>
    <x v="2"/>
    <s v="Global Traders"/>
    <n v="1"/>
    <n v="8500"/>
    <n v="15"/>
    <n v="8500"/>
    <n v="1275"/>
    <n v="7225"/>
    <n v="5864.44"/>
    <n v="1360.56"/>
    <x v="1"/>
    <s v="Delhi"/>
    <s v="Delhi"/>
    <s v="India"/>
    <s v="UPI"/>
    <x v="0"/>
    <s v="Standard"/>
    <x v="0"/>
    <s v="No"/>
    <s v="No"/>
  </r>
  <r>
    <x v="8104"/>
    <x v="653"/>
    <s v="CUST11047"/>
    <s v="Customer 1047"/>
    <n v="59"/>
    <s v="Loyal"/>
    <s v="P5002"/>
    <s v="Novel"/>
    <x v="1"/>
    <s v="Stationery Hub"/>
    <n v="1"/>
    <n v="400"/>
    <n v="5"/>
    <n v="400"/>
    <n v="20"/>
    <n v="380"/>
    <n v="261.11"/>
    <n v="118.89"/>
    <x v="1"/>
    <s v="Nagpur"/>
    <s v="Maharashtra"/>
    <s v="India"/>
    <s v="Net Banking"/>
    <x v="1"/>
    <s v="Standard"/>
    <x v="0"/>
    <s v="No"/>
    <s v="No"/>
  </r>
  <r>
    <x v="8105"/>
    <x v="654"/>
    <s v="CUST11931"/>
    <s v="Customer 1931"/>
    <n v="35"/>
    <s v="Returning"/>
    <s v="P4006"/>
    <s v="Lipstick"/>
    <x v="4"/>
    <s v="BeautyCare"/>
    <n v="1"/>
    <n v="850"/>
    <n v="0"/>
    <n v="850"/>
    <n v="0"/>
    <n v="850"/>
    <n v="617.01"/>
    <n v="232.99"/>
    <x v="0"/>
    <s v="Visakhapatnam"/>
    <s v="Andhra Pradesh"/>
    <s v="India"/>
    <s v="Net Banking"/>
    <x v="1"/>
    <s v="Standard"/>
    <x v="0"/>
    <s v="No"/>
    <s v="No"/>
  </r>
  <r>
    <x v="8106"/>
    <x v="654"/>
    <s v="CUST11108"/>
    <s v="Customer 1108"/>
    <n v="40"/>
    <s v="New"/>
    <s v="P4003"/>
    <s v="Sunscreen"/>
    <x v="4"/>
    <s v="BeautyCare"/>
    <n v="5"/>
    <n v="700"/>
    <n v="20"/>
    <n v="3500"/>
    <n v="700"/>
    <n v="2800"/>
    <n v="2088.31"/>
    <n v="711.69"/>
    <x v="2"/>
    <s v="Patna"/>
    <s v="Bihar"/>
    <s v="India"/>
    <s v="Credit Card"/>
    <x v="0"/>
    <s v="Same Day"/>
    <x v="0"/>
    <s v="No"/>
    <s v="No"/>
  </r>
  <r>
    <x v="8107"/>
    <x v="654"/>
    <s v="CUST11008"/>
    <s v="Customer 1008"/>
    <n v="28"/>
    <s v="Loyal"/>
    <s v="P5001"/>
    <s v="Notebook Set"/>
    <x v="1"/>
    <s v="Stationery Hub"/>
    <n v="1"/>
    <n v="500"/>
    <n v="20"/>
    <n v="500"/>
    <n v="100"/>
    <n v="400"/>
    <n v="310.10000000000002"/>
    <n v="89.9"/>
    <x v="2"/>
    <s v="Pune"/>
    <s v="Maharashtra"/>
    <s v="India"/>
    <s v="UPI"/>
    <x v="2"/>
    <s v="Standard"/>
    <x v="0"/>
    <s v="No"/>
    <s v="No"/>
  </r>
  <r>
    <x v="8108"/>
    <x v="654"/>
    <s v="CUST12079"/>
    <s v="Customer 2079"/>
    <n v="28"/>
    <s v="Returning"/>
    <s v="P4003"/>
    <s v="Sunscreen"/>
    <x v="4"/>
    <s v="BeautyCare"/>
    <n v="3"/>
    <n v="700"/>
    <n v="20"/>
    <n v="2100"/>
    <n v="420"/>
    <n v="1680"/>
    <n v="1144.8800000000001"/>
    <n v="535.12"/>
    <x v="2"/>
    <s v="Bhopal"/>
    <s v="Madhya Pradesh"/>
    <s v="India"/>
    <s v="Cash on Delivery"/>
    <x v="2"/>
    <s v="Standard"/>
    <x v="0"/>
    <s v="No"/>
    <s v="No"/>
  </r>
  <r>
    <x v="8109"/>
    <x v="654"/>
    <s v="CUST12109"/>
    <s v="Customer 2109"/>
    <n v="60"/>
    <s v="New"/>
    <s v="P1004"/>
    <s v="Smartwatch"/>
    <x v="0"/>
    <s v="TechSource India"/>
    <n v="2"/>
    <n v="6500"/>
    <n v="25"/>
    <n v="13000"/>
    <n v="3250"/>
    <n v="9750"/>
    <n v="7948.52"/>
    <n v="1801.48"/>
    <x v="1"/>
    <s v="Guwahati"/>
    <s v="Assam"/>
    <s v="India"/>
    <s v="UPI"/>
    <x v="2"/>
    <s v="Standard"/>
    <x v="0"/>
    <s v="No"/>
    <s v="No"/>
  </r>
  <r>
    <x v="8110"/>
    <x v="654"/>
    <s v="CUST11451"/>
    <s v="Customer 1451"/>
    <n v="58"/>
    <s v="New"/>
    <s v="P2007"/>
    <s v="Saree"/>
    <x v="3"/>
    <s v="FashionMart"/>
    <n v="2"/>
    <n v="2600"/>
    <n v="10"/>
    <n v="5200"/>
    <n v="520"/>
    <n v="4680"/>
    <n v="2877.34"/>
    <n v="1802.66"/>
    <x v="2"/>
    <s v="Guwahati"/>
    <s v="Assam"/>
    <s v="India"/>
    <s v="Cash on Delivery"/>
    <x v="0"/>
    <s v="Standard"/>
    <x v="0"/>
    <s v="No"/>
    <s v="No"/>
  </r>
  <r>
    <x v="8111"/>
    <x v="654"/>
    <s v="CUST12274"/>
    <s v="Customer 2274"/>
    <n v="39"/>
    <s v="Returning"/>
    <s v="P5001"/>
    <s v="Notebook Set"/>
    <x v="1"/>
    <s v="Stationery Hub"/>
    <n v="1"/>
    <n v="500"/>
    <n v="0"/>
    <n v="500"/>
    <n v="0"/>
    <n v="500"/>
    <n v="335.75"/>
    <n v="164.25"/>
    <x v="1"/>
    <s v="Coimbatore"/>
    <s v="Tamil Nadu"/>
    <s v="India"/>
    <s v="Wallet"/>
    <x v="1"/>
    <s v="Express"/>
    <x v="0"/>
    <s v="No"/>
    <s v="No"/>
  </r>
  <r>
    <x v="8112"/>
    <x v="654"/>
    <s v="CUST11041"/>
    <s v="Customer 1041"/>
    <n v="55"/>
    <s v="Loyal"/>
    <s v="P2007"/>
    <s v="Saree"/>
    <x v="3"/>
    <s v="FashionMart"/>
    <n v="1"/>
    <n v="2600"/>
    <n v="20"/>
    <n v="2600"/>
    <n v="520"/>
    <n v="2080"/>
    <n v="1360.36"/>
    <n v="719.64"/>
    <x v="1"/>
    <s v="Mumbai"/>
    <s v="Maharashtra"/>
    <s v="India"/>
    <s v="Wallet"/>
    <x v="1"/>
    <s v="Standard"/>
    <x v="0"/>
    <s v="No"/>
    <s v="No"/>
  </r>
  <r>
    <x v="8113"/>
    <x v="654"/>
    <s v="CUST11117"/>
    <s v="Customer 1117"/>
    <n v="58"/>
    <s v="Returning"/>
    <s v="P3005"/>
    <s v="Bedsheet Set"/>
    <x v="2"/>
    <s v="RetailHub"/>
    <n v="3"/>
    <n v="1800"/>
    <n v="10"/>
    <n v="5400"/>
    <n v="540"/>
    <n v="4860"/>
    <n v="3914.72"/>
    <n v="945.28"/>
    <x v="1"/>
    <s v="Nagpur"/>
    <s v="Maharashtra"/>
    <s v="India"/>
    <s v="Wallet"/>
    <x v="0"/>
    <s v="Standard"/>
    <x v="3"/>
    <s v="No"/>
    <s v="No"/>
  </r>
  <r>
    <x v="8114"/>
    <x v="654"/>
    <s v="CUST11649"/>
    <s v="Customer 1649"/>
    <n v="29"/>
    <s v="New"/>
    <s v="P1010"/>
    <s v="Bluetooth Speaker"/>
    <x v="0"/>
    <s v="Prime Distributors"/>
    <n v="6"/>
    <n v="3200"/>
    <n v="15"/>
    <n v="19200"/>
    <n v="2880"/>
    <n v="16320"/>
    <n v="12777.15"/>
    <n v="3542.85"/>
    <x v="0"/>
    <s v="Bengaluru"/>
    <s v="Karnataka"/>
    <s v="India"/>
    <s v="UPI"/>
    <x v="0"/>
    <s v="Standard"/>
    <x v="0"/>
    <s v="No"/>
    <s v="No"/>
  </r>
  <r>
    <x v="8115"/>
    <x v="654"/>
    <s v="CUST11844"/>
    <s v="Customer 1844"/>
    <n v="29"/>
    <s v="New"/>
    <s v="P2001"/>
    <s v="Running Shoes"/>
    <x v="3"/>
    <s v="FashionMart"/>
    <n v="1"/>
    <n v="3200"/>
    <n v="25"/>
    <n v="3200"/>
    <n v="800"/>
    <n v="2400"/>
    <n v="1496.44"/>
    <n v="903.56"/>
    <x v="0"/>
    <s v="Chennai"/>
    <s v="Tamil Nadu"/>
    <s v="India"/>
    <s v="Debit Card"/>
    <x v="0"/>
    <s v="Standard"/>
    <x v="1"/>
    <s v="No"/>
    <s v="No"/>
  </r>
  <r>
    <x v="8116"/>
    <x v="655"/>
    <s v="CUST10713"/>
    <s v="Customer 713"/>
    <n v="39"/>
    <s v="Returning"/>
    <s v="P4006"/>
    <s v="Lipstick"/>
    <x v="4"/>
    <s v="BeautyCare"/>
    <n v="2"/>
    <n v="850"/>
    <n v="5"/>
    <n v="1700"/>
    <n v="85"/>
    <n v="1615"/>
    <n v="1076.75"/>
    <n v="538.25"/>
    <x v="0"/>
    <s v="Bengaluru"/>
    <s v="Karnataka"/>
    <s v="India"/>
    <s v="Cash on Delivery"/>
    <x v="0"/>
    <s v="Standard"/>
    <x v="0"/>
    <s v="No"/>
    <s v="No"/>
  </r>
  <r>
    <x v="8117"/>
    <x v="655"/>
    <s v="CUST10949"/>
    <s v="Customer 949"/>
    <n v="30"/>
    <s v="Returning"/>
    <s v="P2005"/>
    <s v="Backpack"/>
    <x v="3"/>
    <s v="Metro Supplies"/>
    <n v="3"/>
    <n v="1800"/>
    <n v="20"/>
    <n v="5400"/>
    <n v="1080"/>
    <n v="4320"/>
    <n v="3084.56"/>
    <n v="1235.44"/>
    <x v="1"/>
    <s v="Indore"/>
    <s v="Madhya Pradesh"/>
    <s v="India"/>
    <s v="Net Banking"/>
    <x v="0"/>
    <s v="Standard"/>
    <x v="0"/>
    <s v="Yes"/>
    <s v="No"/>
  </r>
  <r>
    <x v="8118"/>
    <x v="655"/>
    <s v="CUST10575"/>
    <s v="Customer 575"/>
    <n v="42"/>
    <s v="Loyal"/>
    <s v="P1006"/>
    <s v="Keyboard"/>
    <x v="0"/>
    <s v="Metro Supplies"/>
    <n v="1"/>
    <n v="1800"/>
    <n v="5"/>
    <n v="1800"/>
    <n v="90"/>
    <n v="1710"/>
    <n v="1300.3599999999999"/>
    <n v="409.64"/>
    <x v="1"/>
    <s v="Delhi"/>
    <s v="Delhi"/>
    <s v="India"/>
    <s v="Credit Card"/>
    <x v="0"/>
    <s v="Express"/>
    <x v="0"/>
    <s v="No"/>
    <s v="No"/>
  </r>
  <r>
    <x v="8119"/>
    <x v="655"/>
    <s v="CUST11839"/>
    <s v="Customer 1839"/>
    <n v="40"/>
    <s v="New"/>
    <s v="P3001"/>
    <s v="Coffee Maker"/>
    <x v="2"/>
    <s v="HomeNeeds"/>
    <n v="3"/>
    <n v="4200"/>
    <n v="5"/>
    <n v="12600"/>
    <n v="630"/>
    <n v="11970"/>
    <n v="9752.16"/>
    <n v="2217.84"/>
    <x v="0"/>
    <s v="Lucknow"/>
    <s v="Uttar Pradesh"/>
    <s v="India"/>
    <s v="Credit Card"/>
    <x v="2"/>
    <s v="Express"/>
    <x v="3"/>
    <s v="No"/>
    <s v="No"/>
  </r>
  <r>
    <x v="8120"/>
    <x v="655"/>
    <s v="CUST10845"/>
    <s v="Customer 845"/>
    <n v="18"/>
    <s v="Returning"/>
    <s v="P4006"/>
    <s v="Lipstick"/>
    <x v="4"/>
    <s v="BeautyCare"/>
    <n v="1"/>
    <n v="850"/>
    <n v="10"/>
    <n v="850"/>
    <n v="85"/>
    <n v="765"/>
    <n v="444.45"/>
    <n v="320.55"/>
    <x v="1"/>
    <s v="Ahmedabad"/>
    <s v="Gujarat"/>
    <s v="India"/>
    <s v="Credit Card"/>
    <x v="0"/>
    <s v="Express"/>
    <x v="2"/>
    <s v="No"/>
    <s v="No"/>
  </r>
  <r>
    <x v="8121"/>
    <x v="655"/>
    <s v="CUST12254"/>
    <s v="Customer 2254"/>
    <n v="50"/>
    <s v="Loyal"/>
    <s v="P1006"/>
    <s v="Keyboard"/>
    <x v="0"/>
    <s v="Metro Supplies"/>
    <n v="1"/>
    <n v="1800"/>
    <n v="5"/>
    <n v="1800"/>
    <n v="90"/>
    <n v="1710"/>
    <n v="1147.3"/>
    <n v="562.70000000000005"/>
    <x v="0"/>
    <s v="Pune"/>
    <s v="Maharashtra"/>
    <s v="India"/>
    <s v="UPI"/>
    <x v="0"/>
    <s v="Standard"/>
    <x v="1"/>
    <s v="No"/>
    <s v="No"/>
  </r>
  <r>
    <x v="8122"/>
    <x v="655"/>
    <s v="CUST12422"/>
    <s v="Customer 2422"/>
    <n v="22"/>
    <s v="New"/>
    <s v="P1004"/>
    <s v="Smartwatch"/>
    <x v="0"/>
    <s v="TechSource India"/>
    <n v="2"/>
    <n v="6500"/>
    <n v="20"/>
    <n v="13000"/>
    <n v="2600"/>
    <n v="10400"/>
    <n v="7648.24"/>
    <n v="2751.76"/>
    <x v="1"/>
    <s v="Coimbatore"/>
    <s v="Tamil Nadu"/>
    <s v="India"/>
    <s v="Debit Card"/>
    <x v="0"/>
    <s v="Express"/>
    <x v="3"/>
    <s v="No"/>
    <s v="No"/>
  </r>
  <r>
    <x v="8123"/>
    <x v="655"/>
    <s v="CUST11971"/>
    <s v="Customer 1971"/>
    <n v="35"/>
    <s v="New"/>
    <s v="P3001"/>
    <s v="Coffee Maker"/>
    <x v="2"/>
    <s v="HomeNeeds"/>
    <n v="1"/>
    <n v="4200"/>
    <n v="25"/>
    <n v="4200"/>
    <n v="1050"/>
    <n v="3150"/>
    <n v="1981.89"/>
    <n v="1168.1099999999999"/>
    <x v="1"/>
    <s v="Patna"/>
    <s v="Bihar"/>
    <s v="India"/>
    <s v="Cash on Delivery"/>
    <x v="0"/>
    <s v="Standard"/>
    <x v="0"/>
    <s v="No"/>
    <s v="No"/>
  </r>
  <r>
    <x v="8124"/>
    <x v="655"/>
    <s v="CUST10375"/>
    <s v="Customer 375"/>
    <n v="32"/>
    <s v="Returning"/>
    <s v="P3007"/>
    <s v="Vacuum Cleaner"/>
    <x v="2"/>
    <s v="Global Traders"/>
    <n v="1"/>
    <n v="8500"/>
    <n v="5"/>
    <n v="8500"/>
    <n v="425"/>
    <n v="8075"/>
    <n v="5706.06"/>
    <n v="2368.94"/>
    <x v="1"/>
    <s v="Guwahati"/>
    <s v="Assam"/>
    <s v="India"/>
    <s v="Credit Card"/>
    <x v="0"/>
    <s v="Standard"/>
    <x v="0"/>
    <s v="No"/>
    <s v="No"/>
  </r>
  <r>
    <x v="8125"/>
    <x v="655"/>
    <s v="CUST10790"/>
    <s v="Customer 790"/>
    <n v="26"/>
    <s v="Returning"/>
    <s v="P5003"/>
    <s v="Calculator"/>
    <x v="1"/>
    <s v="Stationery Hub"/>
    <n v="1"/>
    <n v="650"/>
    <n v="5"/>
    <n v="650"/>
    <n v="32.5"/>
    <n v="617.5"/>
    <n v="482.94"/>
    <n v="134.56"/>
    <x v="1"/>
    <s v="Bhopal"/>
    <s v="Madhya Pradesh"/>
    <s v="India"/>
    <s v="Credit Card"/>
    <x v="0"/>
    <s v="Standard"/>
    <x v="0"/>
    <s v="No"/>
    <s v="No"/>
  </r>
  <r>
    <x v="8126"/>
    <x v="655"/>
    <s v="CUST10028"/>
    <s v="Customer 28"/>
    <n v="54"/>
    <s v="Returning"/>
    <s v="P5001"/>
    <s v="Notebook Set"/>
    <x v="1"/>
    <s v="Stationery Hub"/>
    <n v="1"/>
    <n v="500"/>
    <n v="5"/>
    <n v="500"/>
    <n v="25"/>
    <n v="475"/>
    <n v="286.08999999999997"/>
    <n v="188.91"/>
    <x v="0"/>
    <s v="Indore"/>
    <s v="Madhya Pradesh"/>
    <s v="India"/>
    <s v="Debit Card"/>
    <x v="2"/>
    <s v="Express"/>
    <x v="1"/>
    <s v="No"/>
    <s v="No"/>
  </r>
  <r>
    <x v="8127"/>
    <x v="655"/>
    <s v="CUST12139"/>
    <s v="Customer 2139"/>
    <n v="46"/>
    <s v="New"/>
    <s v="P5004"/>
    <s v="Pen Set"/>
    <x v="1"/>
    <s v="Stationery Hub"/>
    <n v="2"/>
    <n v="250"/>
    <n v="15"/>
    <n v="500"/>
    <n v="75"/>
    <n v="425"/>
    <n v="337.28"/>
    <n v="87.72"/>
    <x v="1"/>
    <s v="Hyderabad"/>
    <s v="Telangana"/>
    <s v="India"/>
    <s v="UPI"/>
    <x v="1"/>
    <s v="Standard"/>
    <x v="0"/>
    <s v="No"/>
    <s v="No"/>
  </r>
  <r>
    <x v="8128"/>
    <x v="655"/>
    <s v="CUST12184"/>
    <s v="Customer 2184"/>
    <n v="23"/>
    <s v="New"/>
    <s v="P1010"/>
    <s v="Bluetooth Speaker"/>
    <x v="0"/>
    <s v="Prime Distributors"/>
    <n v="1"/>
    <n v="3200"/>
    <n v="20"/>
    <n v="3200"/>
    <n v="640"/>
    <n v="2560"/>
    <n v="1996.22"/>
    <n v="563.78"/>
    <x v="2"/>
    <s v="Ahmedabad"/>
    <s v="Gujarat"/>
    <s v="India"/>
    <s v="Cash on Delivery"/>
    <x v="0"/>
    <s v="Express"/>
    <x v="0"/>
    <s v="No"/>
    <s v="No"/>
  </r>
  <r>
    <x v="8129"/>
    <x v="655"/>
    <s v="CUST10465"/>
    <s v="Customer 465"/>
    <n v="41"/>
    <s v="Returning"/>
    <s v="P5002"/>
    <s v="Novel"/>
    <x v="1"/>
    <s v="Stationery Hub"/>
    <n v="1"/>
    <n v="400"/>
    <n v="25"/>
    <n v="400"/>
    <n v="100"/>
    <n v="300"/>
    <n v="223.44"/>
    <n v="76.56"/>
    <x v="1"/>
    <s v="Lucknow"/>
    <s v="Uttar Pradesh"/>
    <s v="India"/>
    <s v="Debit Card"/>
    <x v="0"/>
    <s v="Standard"/>
    <x v="3"/>
    <s v="No"/>
    <s v="No"/>
  </r>
  <r>
    <x v="8130"/>
    <x v="655"/>
    <s v="CUST11185"/>
    <s v="Customer 1185"/>
    <n v="53"/>
    <s v="Returning"/>
    <s v="P5005"/>
    <s v="Desk Organizer"/>
    <x v="1"/>
    <s v="Stationery Hub"/>
    <n v="2"/>
    <n v="600"/>
    <n v="15"/>
    <n v="1200"/>
    <n v="180"/>
    <n v="1020"/>
    <n v="602.61"/>
    <n v="417.39"/>
    <x v="2"/>
    <s v="Visakhapatnam"/>
    <s v="Andhra Pradesh"/>
    <s v="India"/>
    <s v="Debit Card"/>
    <x v="1"/>
    <s v="Standard"/>
    <x v="0"/>
    <s v="No"/>
    <s v="No"/>
  </r>
  <r>
    <x v="8131"/>
    <x v="656"/>
    <s v="CUST11109"/>
    <s v="Customer 1109"/>
    <n v="43"/>
    <s v="Loyal"/>
    <s v="P2001"/>
    <s v="Running Shoes"/>
    <x v="3"/>
    <s v="FashionMart"/>
    <n v="2"/>
    <n v="3200"/>
    <n v="5"/>
    <n v="6400"/>
    <n v="320"/>
    <n v="6080"/>
    <n v="4758.88"/>
    <n v="1321.12"/>
    <x v="1"/>
    <s v="Visakhapatnam"/>
    <s v="Andhra Pradesh"/>
    <s v="India"/>
    <s v="UPI"/>
    <x v="1"/>
    <s v="Express"/>
    <x v="2"/>
    <s v="No"/>
    <s v="No"/>
  </r>
  <r>
    <x v="8132"/>
    <x v="656"/>
    <s v="CUST12008"/>
    <s v="Customer 2008"/>
    <n v="19"/>
    <s v="New"/>
    <s v="P3003"/>
    <s v="Mixer Grinder"/>
    <x v="2"/>
    <s v="Prime Distributors"/>
    <n v="4"/>
    <n v="4800"/>
    <n v="10"/>
    <n v="19200"/>
    <n v="1920"/>
    <n v="17280"/>
    <n v="10845.07"/>
    <n v="6434.93"/>
    <x v="1"/>
    <s v="Ahmedabad"/>
    <s v="Gujarat"/>
    <s v="India"/>
    <s v="Cash on Delivery"/>
    <x v="0"/>
    <s v="Standard"/>
    <x v="4"/>
    <s v="No"/>
    <s v="No"/>
  </r>
  <r>
    <x v="8133"/>
    <x v="656"/>
    <s v="CUST12312"/>
    <s v="Customer 2312"/>
    <n v="48"/>
    <s v="New"/>
    <s v="P1008"/>
    <s v="Monitor"/>
    <x v="0"/>
    <s v="Global Traders"/>
    <n v="3"/>
    <n v="14500"/>
    <n v="10"/>
    <n v="43500"/>
    <n v="4350"/>
    <n v="39150"/>
    <n v="32076.9"/>
    <n v="7073.1"/>
    <x v="0"/>
    <s v="Mumbai"/>
    <s v="Maharashtra"/>
    <s v="India"/>
    <s v="Debit Card"/>
    <x v="1"/>
    <s v="Standard"/>
    <x v="0"/>
    <s v="No"/>
    <s v="No"/>
  </r>
  <r>
    <x v="8134"/>
    <x v="656"/>
    <s v="CUST10670"/>
    <s v="Customer 670"/>
    <n v="56"/>
    <s v="New"/>
    <s v="P2002"/>
    <s v="Jeans"/>
    <x v="3"/>
    <s v="FashionMart"/>
    <n v="1"/>
    <n v="2200"/>
    <n v="10"/>
    <n v="2200"/>
    <n v="220"/>
    <n v="1980"/>
    <n v="1517.63"/>
    <n v="462.37"/>
    <x v="1"/>
    <s v="Jaipur"/>
    <s v="Rajasthan"/>
    <s v="India"/>
    <s v="Net Banking"/>
    <x v="0"/>
    <s v="Standard"/>
    <x v="0"/>
    <s v="No"/>
    <s v="No"/>
  </r>
  <r>
    <x v="8135"/>
    <x v="656"/>
    <s v="CUST12215"/>
    <s v="Customer 2215"/>
    <n v="33"/>
    <s v="Returning"/>
    <s v="P3001"/>
    <s v="Coffee Maker"/>
    <x v="2"/>
    <s v="HomeNeeds"/>
    <n v="1"/>
    <n v="4200"/>
    <n v="15"/>
    <n v="4200"/>
    <n v="630"/>
    <n v="3570"/>
    <n v="2822.43"/>
    <n v="747.57"/>
    <x v="1"/>
    <s v="Surat"/>
    <s v="Gujarat"/>
    <s v="India"/>
    <s v="Wallet"/>
    <x v="0"/>
    <s v="Standard"/>
    <x v="2"/>
    <s v="Yes"/>
    <s v="No"/>
  </r>
  <r>
    <x v="8136"/>
    <x v="656"/>
    <s v="CUST10528"/>
    <s v="Customer 528"/>
    <n v="46"/>
    <s v="New"/>
    <s v="P2003"/>
    <s v="T-Shirt"/>
    <x v="3"/>
    <s v="RetailHub"/>
    <n v="3"/>
    <n v="900"/>
    <n v="20"/>
    <n v="2700"/>
    <n v="540"/>
    <n v="2160"/>
    <n v="1645.38"/>
    <n v="514.62"/>
    <x v="0"/>
    <s v="Hyderabad"/>
    <s v="Telangana"/>
    <s v="India"/>
    <s v="Cash on Delivery"/>
    <x v="0"/>
    <s v="Express"/>
    <x v="0"/>
    <s v="No"/>
    <s v="No"/>
  </r>
  <r>
    <x v="8137"/>
    <x v="656"/>
    <s v="CUST12115"/>
    <s v="Customer 2115"/>
    <n v="42"/>
    <s v="Returning"/>
    <s v="P4001"/>
    <s v="Face Wash"/>
    <x v="4"/>
    <s v="BeautyCare"/>
    <n v="1"/>
    <n v="450"/>
    <n v="10"/>
    <n v="450"/>
    <n v="45"/>
    <n v="405"/>
    <n v="257.29000000000002"/>
    <n v="147.71"/>
    <x v="1"/>
    <s v="Mumbai"/>
    <s v="Maharashtra"/>
    <s v="India"/>
    <s v="Credit Card"/>
    <x v="0"/>
    <s v="Standard"/>
    <x v="0"/>
    <s v="No"/>
    <s v="No"/>
  </r>
  <r>
    <x v="8138"/>
    <x v="656"/>
    <s v="CUST11388"/>
    <s v="Customer 1388"/>
    <n v="28"/>
    <s v="New"/>
    <s v="P3005"/>
    <s v="Bedsheet Set"/>
    <x v="2"/>
    <s v="RetailHub"/>
    <n v="1"/>
    <n v="1800"/>
    <n v="15"/>
    <n v="1800"/>
    <n v="270"/>
    <n v="1530"/>
    <n v="1179.1199999999999"/>
    <n v="350.88"/>
    <x v="1"/>
    <s v="Patna"/>
    <s v="Bihar"/>
    <s v="India"/>
    <s v="Debit Card"/>
    <x v="1"/>
    <s v="Standard"/>
    <x v="3"/>
    <s v="No"/>
    <s v="No"/>
  </r>
  <r>
    <x v="8139"/>
    <x v="656"/>
    <s v="CUST10689"/>
    <s v="Customer 689"/>
    <n v="23"/>
    <s v="New"/>
    <s v="P5004"/>
    <s v="Pen Set"/>
    <x v="1"/>
    <s v="Stationery Hub"/>
    <n v="2"/>
    <n v="250"/>
    <n v="10"/>
    <n v="500"/>
    <n v="50"/>
    <n v="450"/>
    <n v="361.99"/>
    <n v="88.01"/>
    <x v="1"/>
    <s v="Lucknow"/>
    <s v="Uttar Pradesh"/>
    <s v="India"/>
    <s v="Net Banking"/>
    <x v="1"/>
    <s v="Standard"/>
    <x v="0"/>
    <s v="No"/>
    <s v="No"/>
  </r>
  <r>
    <x v="8140"/>
    <x v="656"/>
    <s v="CUST11831"/>
    <s v="Customer 1831"/>
    <n v="29"/>
    <s v="Returning"/>
    <s v="P2003"/>
    <s v="T-Shirt"/>
    <x v="3"/>
    <s v="RetailHub"/>
    <n v="3"/>
    <n v="900"/>
    <n v="0"/>
    <n v="2700"/>
    <n v="0"/>
    <n v="2700"/>
    <n v="1667.58"/>
    <n v="1032.42"/>
    <x v="1"/>
    <s v="Lucknow"/>
    <s v="Uttar Pradesh"/>
    <s v="India"/>
    <s v="Wallet"/>
    <x v="0"/>
    <s v="Express"/>
    <x v="3"/>
    <s v="No"/>
    <s v="No"/>
  </r>
  <r>
    <x v="8141"/>
    <x v="656"/>
    <s v="CUST12243"/>
    <s v="Customer 2243"/>
    <n v="34"/>
    <s v="Returning"/>
    <s v="P2001"/>
    <s v="Running Shoes"/>
    <x v="3"/>
    <s v="FashionMart"/>
    <n v="3"/>
    <n v="3200"/>
    <n v="20"/>
    <n v="9600"/>
    <n v="1920"/>
    <n v="7680"/>
    <n v="5746.25"/>
    <n v="1933.75"/>
    <x v="1"/>
    <s v="Ahmedabad"/>
    <s v="Gujarat"/>
    <s v="India"/>
    <s v="UPI"/>
    <x v="2"/>
    <s v="Express"/>
    <x v="0"/>
    <s v="No"/>
    <s v="No"/>
  </r>
  <r>
    <x v="8142"/>
    <x v="656"/>
    <s v="CUST12424"/>
    <s v="Customer 2424"/>
    <n v="51"/>
    <s v="Returning"/>
    <s v="P4003"/>
    <s v="Sunscreen"/>
    <x v="4"/>
    <s v="BeautyCare"/>
    <n v="2"/>
    <n v="700"/>
    <n v="15"/>
    <n v="1400"/>
    <n v="210"/>
    <n v="1190"/>
    <n v="936.55"/>
    <n v="253.45"/>
    <x v="2"/>
    <s v="Hyderabad"/>
    <s v="Telangana"/>
    <s v="India"/>
    <s v="Cash on Delivery"/>
    <x v="0"/>
    <s v="Standard"/>
    <x v="3"/>
    <s v="No"/>
    <s v="No"/>
  </r>
  <r>
    <x v="8143"/>
    <x v="656"/>
    <s v="CUST11907"/>
    <s v="Customer 1907"/>
    <n v="38"/>
    <s v="Returning"/>
    <s v="P3003"/>
    <s v="Mixer Grinder"/>
    <x v="2"/>
    <s v="Prime Distributors"/>
    <n v="2"/>
    <n v="4800"/>
    <n v="0"/>
    <n v="9600"/>
    <n v="0"/>
    <n v="9600"/>
    <n v="5826.68"/>
    <n v="3773.32"/>
    <x v="1"/>
    <s v="Coimbatore"/>
    <s v="Tamil Nadu"/>
    <s v="India"/>
    <s v="Credit Card"/>
    <x v="2"/>
    <s v="Standard"/>
    <x v="1"/>
    <s v="Yes"/>
    <s v="No"/>
  </r>
  <r>
    <x v="8144"/>
    <x v="656"/>
    <s v="CUST11949"/>
    <s v="Customer 1949"/>
    <n v="42"/>
    <s v="New"/>
    <s v="P1010"/>
    <s v="Bluetooth Speaker"/>
    <x v="0"/>
    <s v="Prime Distributors"/>
    <n v="2"/>
    <n v="3200"/>
    <n v="0"/>
    <n v="6400"/>
    <n v="0"/>
    <n v="6400"/>
    <n v="4846.87"/>
    <n v="1553.13"/>
    <x v="1"/>
    <s v="Pune"/>
    <s v="Maharashtra"/>
    <s v="India"/>
    <s v="Debit Card"/>
    <x v="0"/>
    <s v="Standard"/>
    <x v="0"/>
    <s v="No"/>
    <s v="No"/>
  </r>
  <r>
    <x v="8145"/>
    <x v="657"/>
    <s v="CUST10714"/>
    <s v="Customer 714"/>
    <n v="42"/>
    <s v="Returning"/>
    <s v="P2004"/>
    <s v="Jacket"/>
    <x v="3"/>
    <s v="Global Traders"/>
    <n v="4"/>
    <n v="3500"/>
    <n v="10"/>
    <n v="14000"/>
    <n v="1400"/>
    <n v="12600"/>
    <n v="8713.6"/>
    <n v="3886.4"/>
    <x v="2"/>
    <s v="Chennai"/>
    <s v="Tamil Nadu"/>
    <s v="India"/>
    <s v="Debit Card"/>
    <x v="1"/>
    <s v="Standard"/>
    <x v="0"/>
    <s v="No"/>
    <s v="No"/>
  </r>
  <r>
    <x v="8146"/>
    <x v="657"/>
    <s v="CUST10198"/>
    <s v="Customer 198"/>
    <n v="51"/>
    <s v="Returning"/>
    <s v="P2003"/>
    <s v="T-Shirt"/>
    <x v="3"/>
    <s v="RetailHub"/>
    <n v="1"/>
    <n v="900"/>
    <n v="15"/>
    <n v="900"/>
    <n v="135"/>
    <n v="765"/>
    <n v="603.44000000000005"/>
    <n v="161.56"/>
    <x v="2"/>
    <s v="Ahmedabad"/>
    <s v="Gujarat"/>
    <s v="India"/>
    <s v="Net Banking"/>
    <x v="0"/>
    <s v="Standard"/>
    <x v="4"/>
    <s v="No"/>
    <s v="No"/>
  </r>
  <r>
    <x v="8147"/>
    <x v="657"/>
    <s v="CUST10231"/>
    <s v="Customer 231"/>
    <n v="58"/>
    <s v="Loyal"/>
    <s v="P5004"/>
    <s v="Pen Set"/>
    <x v="1"/>
    <s v="Stationery Hub"/>
    <n v="2"/>
    <n v="250"/>
    <n v="10"/>
    <n v="500"/>
    <n v="50"/>
    <n v="450"/>
    <n v="260.29000000000002"/>
    <n v="189.71"/>
    <x v="1"/>
    <s v="Patna"/>
    <s v="Bihar"/>
    <s v="India"/>
    <s v="UPI"/>
    <x v="2"/>
    <s v="Express"/>
    <x v="1"/>
    <s v="No"/>
    <s v="No"/>
  </r>
  <r>
    <x v="8148"/>
    <x v="657"/>
    <s v="CUST10673"/>
    <s v="Customer 673"/>
    <n v="28"/>
    <s v="Returning"/>
    <s v="P3007"/>
    <s v="Vacuum Cleaner"/>
    <x v="2"/>
    <s v="Global Traders"/>
    <n v="1"/>
    <n v="8500"/>
    <n v="30"/>
    <n v="8500"/>
    <n v="2550"/>
    <n v="5950"/>
    <n v="3927.16"/>
    <n v="2022.84"/>
    <x v="1"/>
    <s v="Indore"/>
    <s v="Madhya Pradesh"/>
    <s v="India"/>
    <s v="Debit Card"/>
    <x v="2"/>
    <s v="Standard"/>
    <x v="0"/>
    <s v="No"/>
    <s v="No"/>
  </r>
  <r>
    <x v="8149"/>
    <x v="657"/>
    <s v="CUST11885"/>
    <s v="Customer 1885"/>
    <n v="18"/>
    <s v="Loyal"/>
    <s v="P2008"/>
    <s v="Formal Shirt"/>
    <x v="3"/>
    <s v="Global Traders"/>
    <n v="1"/>
    <n v="1700"/>
    <n v="0"/>
    <n v="1700"/>
    <n v="0"/>
    <n v="1700"/>
    <n v="1386.73"/>
    <n v="313.27"/>
    <x v="0"/>
    <s v="Jaipur"/>
    <s v="Rajasthan"/>
    <s v="India"/>
    <s v="Debit Card"/>
    <x v="0"/>
    <s v="Standard"/>
    <x v="0"/>
    <s v="No"/>
    <s v="No"/>
  </r>
  <r>
    <x v="8150"/>
    <x v="657"/>
    <s v="CUST11426"/>
    <s v="Customer 1426"/>
    <n v="46"/>
    <s v="Returning"/>
    <s v="P2005"/>
    <s v="Backpack"/>
    <x v="3"/>
    <s v="Metro Supplies"/>
    <n v="1"/>
    <n v="1800"/>
    <n v="0"/>
    <n v="1800"/>
    <n v="0"/>
    <n v="1800"/>
    <n v="1355.43"/>
    <n v="444.57"/>
    <x v="1"/>
    <s v="Nagpur"/>
    <s v="Maharashtra"/>
    <s v="India"/>
    <s v="UPI"/>
    <x v="2"/>
    <s v="Express"/>
    <x v="0"/>
    <s v="No"/>
    <s v="No"/>
  </r>
  <r>
    <x v="8151"/>
    <x v="657"/>
    <s v="CUST10990"/>
    <s v="Customer 990"/>
    <n v="50"/>
    <s v="Loyal"/>
    <s v="P3006"/>
    <s v="Water Bottle"/>
    <x v="2"/>
    <s v="Metro Supplies"/>
    <n v="3"/>
    <n v="700"/>
    <n v="30"/>
    <n v="2100"/>
    <n v="630"/>
    <n v="1470"/>
    <n v="1156.44"/>
    <n v="313.56"/>
    <x v="1"/>
    <s v="Pune"/>
    <s v="Maharashtra"/>
    <s v="India"/>
    <s v="Cash on Delivery"/>
    <x v="1"/>
    <s v="Standard"/>
    <x v="0"/>
    <s v="No"/>
    <s v="No"/>
  </r>
  <r>
    <x v="8152"/>
    <x v="657"/>
    <s v="CUST12024"/>
    <s v="Customer 2024"/>
    <n v="31"/>
    <s v="Returning"/>
    <s v="P2001"/>
    <s v="Running Shoes"/>
    <x v="3"/>
    <s v="FashionMart"/>
    <n v="5"/>
    <n v="3200"/>
    <n v="5"/>
    <n v="16000"/>
    <n v="800"/>
    <n v="15200"/>
    <n v="9114.91"/>
    <n v="6085.09"/>
    <x v="2"/>
    <s v="Bengaluru"/>
    <s v="Karnataka"/>
    <s v="India"/>
    <s v="Credit Card"/>
    <x v="0"/>
    <s v="Standard"/>
    <x v="1"/>
    <s v="No"/>
    <s v="No"/>
  </r>
  <r>
    <x v="8153"/>
    <x v="657"/>
    <s v="CUST11765"/>
    <s v="Customer 1765"/>
    <n v="59"/>
    <s v="Returning"/>
    <s v="P3007"/>
    <s v="Vacuum Cleaner"/>
    <x v="2"/>
    <s v="Global Traders"/>
    <n v="2"/>
    <n v="8500"/>
    <n v="15"/>
    <n v="17000"/>
    <n v="2550"/>
    <n v="14450"/>
    <n v="10551.12"/>
    <n v="3898.88"/>
    <x v="0"/>
    <s v="Indore"/>
    <s v="Madhya Pradesh"/>
    <s v="India"/>
    <s v="Cash on Delivery"/>
    <x v="1"/>
    <s v="Standard"/>
    <x v="0"/>
    <s v="No"/>
    <s v="No"/>
  </r>
  <r>
    <x v="8154"/>
    <x v="657"/>
    <s v="CUST10417"/>
    <s v="Customer 417"/>
    <n v="30"/>
    <s v="New"/>
    <s v="P1003"/>
    <s v="Headphones"/>
    <x v="0"/>
    <s v="Metro Supplies"/>
    <n v="3"/>
    <n v="2500"/>
    <n v="0"/>
    <n v="7500"/>
    <n v="0"/>
    <n v="7500"/>
    <n v="5322.15"/>
    <n v="2177.85"/>
    <x v="1"/>
    <s v="Ahmedabad"/>
    <s v="Gujarat"/>
    <s v="India"/>
    <s v="Net Banking"/>
    <x v="2"/>
    <s v="Express"/>
    <x v="0"/>
    <s v="No"/>
    <s v="No"/>
  </r>
  <r>
    <x v="8155"/>
    <x v="658"/>
    <s v="CUST10370"/>
    <s v="Customer 370"/>
    <n v="55"/>
    <s v="New"/>
    <s v="P4006"/>
    <s v="Lipstick"/>
    <x v="4"/>
    <s v="BeautyCare"/>
    <n v="1"/>
    <n v="850"/>
    <n v="0"/>
    <n v="850"/>
    <n v="0"/>
    <n v="850"/>
    <n v="660.18"/>
    <n v="189.82"/>
    <x v="1"/>
    <s v="Hyderabad"/>
    <s v="Telangana"/>
    <s v="India"/>
    <s v="UPI"/>
    <x v="0"/>
    <s v="Express"/>
    <x v="0"/>
    <s v="No"/>
    <s v="No"/>
  </r>
  <r>
    <x v="8156"/>
    <x v="658"/>
    <s v="CUST11528"/>
    <s v="Customer 1528"/>
    <n v="51"/>
    <s v="Returning"/>
    <s v="P3005"/>
    <s v="Bedsheet Set"/>
    <x v="2"/>
    <s v="RetailHub"/>
    <n v="1"/>
    <n v="1800"/>
    <n v="10"/>
    <n v="1800"/>
    <n v="180"/>
    <n v="1620"/>
    <n v="1189.99"/>
    <n v="430.01"/>
    <x v="2"/>
    <s v="Chandigarh"/>
    <s v="Chandigarh"/>
    <s v="India"/>
    <s v="UPI"/>
    <x v="0"/>
    <s v="Standard"/>
    <x v="0"/>
    <s v="No"/>
    <s v="No"/>
  </r>
  <r>
    <x v="8157"/>
    <x v="658"/>
    <s v="CUST10878"/>
    <s v="Customer 878"/>
    <n v="52"/>
    <s v="Returning"/>
    <s v="P2004"/>
    <s v="Jacket"/>
    <x v="3"/>
    <s v="Global Traders"/>
    <n v="2"/>
    <n v="3500"/>
    <n v="0"/>
    <n v="7000"/>
    <n v="0"/>
    <n v="7000"/>
    <n v="4889.57"/>
    <n v="2110.4299999999998"/>
    <x v="2"/>
    <s v="Lucknow"/>
    <s v="Uttar Pradesh"/>
    <s v="India"/>
    <s v="Credit Card"/>
    <x v="1"/>
    <s v="Standard"/>
    <x v="3"/>
    <s v="No"/>
    <s v="No"/>
  </r>
  <r>
    <x v="8158"/>
    <x v="658"/>
    <s v="CUST10854"/>
    <s v="Customer 854"/>
    <n v="45"/>
    <s v="Loyal"/>
    <s v="P4002"/>
    <s v="Moisturizer"/>
    <x v="4"/>
    <s v="BeautyCare"/>
    <n v="1"/>
    <n v="650"/>
    <n v="0"/>
    <n v="650"/>
    <n v="0"/>
    <n v="650"/>
    <n v="411.49"/>
    <n v="238.51"/>
    <x v="1"/>
    <s v="Kolkata"/>
    <s v="West Bengal"/>
    <s v="India"/>
    <s v="Wallet"/>
    <x v="2"/>
    <s v="Standard"/>
    <x v="0"/>
    <s v="No"/>
    <s v="No"/>
  </r>
  <r>
    <x v="8159"/>
    <x v="658"/>
    <s v="CUST11116"/>
    <s v="Customer 1116"/>
    <n v="24"/>
    <s v="Returning"/>
    <s v="P3007"/>
    <s v="Vacuum Cleaner"/>
    <x v="2"/>
    <s v="Global Traders"/>
    <n v="3"/>
    <n v="8500"/>
    <n v="15"/>
    <n v="25500"/>
    <n v="3825"/>
    <n v="21675"/>
    <n v="11926.79"/>
    <n v="9748.2099999999991"/>
    <x v="0"/>
    <s v="Nagpur"/>
    <s v="Maharashtra"/>
    <s v="India"/>
    <s v="Debit Card"/>
    <x v="2"/>
    <s v="Express"/>
    <x v="0"/>
    <s v="No"/>
    <s v="No"/>
  </r>
  <r>
    <x v="8160"/>
    <x v="658"/>
    <s v="CUST10850"/>
    <s v="Customer 850"/>
    <n v="28"/>
    <s v="New"/>
    <s v="P2007"/>
    <s v="Saree"/>
    <x v="3"/>
    <s v="FashionMart"/>
    <n v="3"/>
    <n v="2600"/>
    <n v="5"/>
    <n v="7800"/>
    <n v="390"/>
    <n v="7410"/>
    <n v="5712.83"/>
    <n v="1697.17"/>
    <x v="0"/>
    <s v="Pune"/>
    <s v="Maharashtra"/>
    <s v="India"/>
    <s v="Credit Card"/>
    <x v="1"/>
    <s v="Express"/>
    <x v="0"/>
    <s v="No"/>
    <s v="Yes"/>
  </r>
  <r>
    <x v="8161"/>
    <x v="658"/>
    <s v="CUST12325"/>
    <s v="Customer 2325"/>
    <n v="20"/>
    <s v="Returning"/>
    <s v="P1002"/>
    <s v="Smartphone"/>
    <x v="0"/>
    <s v="Global Traders"/>
    <n v="2"/>
    <n v="28000"/>
    <n v="10"/>
    <n v="56000"/>
    <n v="5600"/>
    <n v="50400"/>
    <n v="30912.59"/>
    <n v="19487.41"/>
    <x v="2"/>
    <s v="Delhi"/>
    <s v="Delhi"/>
    <s v="India"/>
    <s v="UPI"/>
    <x v="2"/>
    <s v="Express"/>
    <x v="0"/>
    <s v="No"/>
    <s v="No"/>
  </r>
  <r>
    <x v="8162"/>
    <x v="658"/>
    <s v="CUST10993"/>
    <s v="Customer 993"/>
    <n v="19"/>
    <s v="New"/>
    <s v="P1010"/>
    <s v="Bluetooth Speaker"/>
    <x v="0"/>
    <s v="Prime Distributors"/>
    <n v="1"/>
    <n v="3200"/>
    <n v="15"/>
    <n v="3200"/>
    <n v="480"/>
    <n v="2720"/>
    <n v="1814.73"/>
    <n v="905.27"/>
    <x v="1"/>
    <s v="Surat"/>
    <s v="Gujarat"/>
    <s v="India"/>
    <s v="UPI"/>
    <x v="1"/>
    <s v="Standard"/>
    <x v="0"/>
    <s v="No"/>
    <s v="No"/>
  </r>
  <r>
    <x v="8163"/>
    <x v="658"/>
    <s v="CUST10512"/>
    <s v="Customer 512"/>
    <n v="31"/>
    <s v="Returning"/>
    <s v="P2004"/>
    <s v="Jacket"/>
    <x v="3"/>
    <s v="Global Traders"/>
    <n v="4"/>
    <n v="3500"/>
    <n v="5"/>
    <n v="14000"/>
    <n v="700"/>
    <n v="13300"/>
    <n v="10476.39"/>
    <n v="2823.61"/>
    <x v="2"/>
    <s v="Jaipur"/>
    <s v="Rajasthan"/>
    <s v="India"/>
    <s v="Net Banking"/>
    <x v="2"/>
    <s v="Express"/>
    <x v="0"/>
    <s v="No"/>
    <s v="No"/>
  </r>
  <r>
    <x v="8164"/>
    <x v="658"/>
    <s v="CUST12093"/>
    <s v="Customer 2093"/>
    <n v="22"/>
    <s v="Returning"/>
    <s v="P1010"/>
    <s v="Bluetooth Speaker"/>
    <x v="0"/>
    <s v="Prime Distributors"/>
    <n v="1"/>
    <n v="3200"/>
    <n v="25"/>
    <n v="3200"/>
    <n v="800"/>
    <n v="2400"/>
    <n v="1908.24"/>
    <n v="491.76"/>
    <x v="2"/>
    <s v="Indore"/>
    <s v="Madhya Pradesh"/>
    <s v="India"/>
    <s v="UPI"/>
    <x v="2"/>
    <s v="Standard"/>
    <x v="0"/>
    <s v="Yes"/>
    <s v="No"/>
  </r>
  <r>
    <x v="8165"/>
    <x v="658"/>
    <s v="CUST10658"/>
    <s v="Customer 658"/>
    <n v="46"/>
    <s v="New"/>
    <s v="P1003"/>
    <s v="Headphones"/>
    <x v="0"/>
    <s v="Metro Supplies"/>
    <n v="2"/>
    <n v="2500"/>
    <n v="15"/>
    <n v="5000"/>
    <n v="750"/>
    <n v="4250"/>
    <n v="3156.7"/>
    <n v="1093.3"/>
    <x v="1"/>
    <s v="Bhopal"/>
    <s v="Madhya Pradesh"/>
    <s v="India"/>
    <s v="Wallet"/>
    <x v="2"/>
    <s v="Standard"/>
    <x v="0"/>
    <s v="No"/>
    <s v="No"/>
  </r>
  <r>
    <x v="8166"/>
    <x v="658"/>
    <s v="CUST11859"/>
    <s v="Customer 1859"/>
    <n v="57"/>
    <s v="New"/>
    <s v="P2008"/>
    <s v="Formal Shirt"/>
    <x v="3"/>
    <s v="Global Traders"/>
    <n v="1"/>
    <n v="1700"/>
    <n v="30"/>
    <n v="1700"/>
    <n v="510"/>
    <n v="1190"/>
    <n v="728.54"/>
    <n v="461.46"/>
    <x v="1"/>
    <s v="Jaipur"/>
    <s v="Rajasthan"/>
    <s v="India"/>
    <s v="Wallet"/>
    <x v="0"/>
    <s v="Standard"/>
    <x v="0"/>
    <s v="No"/>
    <s v="No"/>
  </r>
  <r>
    <x v="8167"/>
    <x v="658"/>
    <s v="CUST12471"/>
    <s v="Customer 2471"/>
    <n v="25"/>
    <s v="New"/>
    <s v="P2004"/>
    <s v="Jacket"/>
    <x v="3"/>
    <s v="Global Traders"/>
    <n v="5"/>
    <n v="3500"/>
    <n v="20"/>
    <n v="17500"/>
    <n v="3500"/>
    <n v="14000"/>
    <n v="8742.25"/>
    <n v="5257.75"/>
    <x v="1"/>
    <s v="Coimbatore"/>
    <s v="Tamil Nadu"/>
    <s v="India"/>
    <s v="UPI"/>
    <x v="0"/>
    <s v="Standard"/>
    <x v="1"/>
    <s v="No"/>
    <s v="No"/>
  </r>
  <r>
    <x v="8168"/>
    <x v="658"/>
    <s v="CUST12205"/>
    <s v="Customer 2205"/>
    <n v="24"/>
    <s v="Returning"/>
    <s v="P5005"/>
    <s v="Desk Organizer"/>
    <x v="1"/>
    <s v="Stationery Hub"/>
    <n v="1"/>
    <n v="600"/>
    <n v="5"/>
    <n v="600"/>
    <n v="30"/>
    <n v="570"/>
    <n v="315.17"/>
    <n v="254.83"/>
    <x v="1"/>
    <s v="Guwahati"/>
    <s v="Assam"/>
    <s v="India"/>
    <s v="Net Banking"/>
    <x v="0"/>
    <s v="Express"/>
    <x v="0"/>
    <s v="No"/>
    <s v="No"/>
  </r>
  <r>
    <x v="8169"/>
    <x v="658"/>
    <s v="CUST11616"/>
    <s v="Customer 1616"/>
    <n v="57"/>
    <s v="Returning"/>
    <s v="P3007"/>
    <s v="Vacuum Cleaner"/>
    <x v="2"/>
    <s v="Global Traders"/>
    <n v="3"/>
    <n v="8500"/>
    <n v="0"/>
    <n v="25500"/>
    <n v="0"/>
    <n v="25500"/>
    <n v="16202.6"/>
    <n v="9297.4"/>
    <x v="1"/>
    <s v="Bhopal"/>
    <s v="Madhya Pradesh"/>
    <s v="India"/>
    <s v="Debit Card"/>
    <x v="0"/>
    <s v="Standard"/>
    <x v="0"/>
    <s v="No"/>
    <s v="No"/>
  </r>
  <r>
    <x v="8170"/>
    <x v="658"/>
    <s v="CUST12026"/>
    <s v="Customer 2026"/>
    <n v="53"/>
    <s v="New"/>
    <s v="P3001"/>
    <s v="Coffee Maker"/>
    <x v="2"/>
    <s v="HomeNeeds"/>
    <n v="2"/>
    <n v="4200"/>
    <n v="0"/>
    <n v="8400"/>
    <n v="0"/>
    <n v="8400"/>
    <n v="5653.31"/>
    <n v="2746.69"/>
    <x v="2"/>
    <s v="Kolkata"/>
    <s v="West Bengal"/>
    <s v="India"/>
    <s v="Debit Card"/>
    <x v="0"/>
    <s v="Express"/>
    <x v="3"/>
    <s v="No"/>
    <s v="No"/>
  </r>
  <r>
    <x v="8171"/>
    <x v="658"/>
    <s v="CUST10800"/>
    <s v="Customer 800"/>
    <n v="30"/>
    <s v="Loyal"/>
    <s v="P1006"/>
    <s v="Keyboard"/>
    <x v="0"/>
    <s v="Metro Supplies"/>
    <n v="5"/>
    <n v="1800"/>
    <n v="20"/>
    <n v="9000"/>
    <n v="1800"/>
    <n v="7200"/>
    <n v="4016.77"/>
    <n v="3183.23"/>
    <x v="2"/>
    <s v="Surat"/>
    <s v="Gujarat"/>
    <s v="India"/>
    <s v="Debit Card"/>
    <x v="1"/>
    <s v="Express"/>
    <x v="0"/>
    <s v="No"/>
    <s v="No"/>
  </r>
  <r>
    <x v="8172"/>
    <x v="659"/>
    <s v="CUST10154"/>
    <s v="Customer 154"/>
    <n v="50"/>
    <s v="Returning"/>
    <s v="P1004"/>
    <s v="Smartwatch"/>
    <x v="0"/>
    <s v="TechSource India"/>
    <n v="2"/>
    <n v="6500"/>
    <n v="30"/>
    <n v="13000"/>
    <n v="3900"/>
    <n v="9100"/>
    <n v="5007.22"/>
    <n v="4092.78"/>
    <x v="1"/>
    <s v="Delhi"/>
    <s v="Delhi"/>
    <s v="India"/>
    <s v="Credit Card"/>
    <x v="0"/>
    <s v="Standard"/>
    <x v="0"/>
    <s v="Yes"/>
    <s v="No"/>
  </r>
  <r>
    <x v="8173"/>
    <x v="659"/>
    <s v="CUST10663"/>
    <s v="Customer 663"/>
    <n v="53"/>
    <s v="Returning"/>
    <s v="P3005"/>
    <s v="Bedsheet Set"/>
    <x v="2"/>
    <s v="RetailHub"/>
    <n v="4"/>
    <n v="1800"/>
    <n v="25"/>
    <n v="7200"/>
    <n v="1800"/>
    <n v="5400"/>
    <n v="3494.17"/>
    <n v="1905.83"/>
    <x v="2"/>
    <s v="Lucknow"/>
    <s v="Uttar Pradesh"/>
    <s v="India"/>
    <s v="Debit Card"/>
    <x v="2"/>
    <s v="Standard"/>
    <x v="0"/>
    <s v="No"/>
    <s v="No"/>
  </r>
  <r>
    <x v="8174"/>
    <x v="659"/>
    <s v="CUST12145"/>
    <s v="Customer 2145"/>
    <n v="38"/>
    <s v="New"/>
    <s v="P2003"/>
    <s v="T-Shirt"/>
    <x v="3"/>
    <s v="RetailHub"/>
    <n v="4"/>
    <n v="900"/>
    <n v="15"/>
    <n v="3600"/>
    <n v="540"/>
    <n v="3060"/>
    <n v="2460.25"/>
    <n v="599.75"/>
    <x v="1"/>
    <s v="Indore"/>
    <s v="Madhya Pradesh"/>
    <s v="India"/>
    <s v="Wallet"/>
    <x v="2"/>
    <s v="Express"/>
    <x v="4"/>
    <s v="No"/>
    <s v="No"/>
  </r>
  <r>
    <x v="8175"/>
    <x v="659"/>
    <s v="CUST12072"/>
    <s v="Customer 2072"/>
    <n v="42"/>
    <s v="Returning"/>
    <s v="P2004"/>
    <s v="Jacket"/>
    <x v="3"/>
    <s v="Global Traders"/>
    <n v="1"/>
    <n v="3500"/>
    <n v="15"/>
    <n v="3500"/>
    <n v="525"/>
    <n v="2975"/>
    <n v="2050.27"/>
    <n v="924.73"/>
    <x v="0"/>
    <s v="Hyderabad"/>
    <s v="Telangana"/>
    <s v="India"/>
    <s v="Wallet"/>
    <x v="2"/>
    <s v="Standard"/>
    <x v="0"/>
    <s v="Yes"/>
    <s v="No"/>
  </r>
  <r>
    <x v="8176"/>
    <x v="659"/>
    <s v="CUST10200"/>
    <s v="Customer 200"/>
    <n v="22"/>
    <s v="Returning"/>
    <s v="P3004"/>
    <s v="Cookware Set"/>
    <x v="2"/>
    <s v="HomeNeeds"/>
    <n v="1"/>
    <n v="3500"/>
    <n v="5"/>
    <n v="3500"/>
    <n v="175"/>
    <n v="3325"/>
    <n v="2297.85"/>
    <n v="1027.1500000000001"/>
    <x v="2"/>
    <s v="Chandigarh"/>
    <s v="Chandigarh"/>
    <s v="India"/>
    <s v="UPI"/>
    <x v="0"/>
    <s v="Standard"/>
    <x v="0"/>
    <s v="No"/>
    <s v="No"/>
  </r>
  <r>
    <x v="8177"/>
    <x v="659"/>
    <s v="CUST10814"/>
    <s v="Customer 814"/>
    <n v="32"/>
    <s v="Loyal"/>
    <s v="P4002"/>
    <s v="Moisturizer"/>
    <x v="4"/>
    <s v="BeautyCare"/>
    <n v="5"/>
    <n v="650"/>
    <n v="20"/>
    <n v="3250"/>
    <n v="650"/>
    <n v="2600"/>
    <n v="2009.35"/>
    <n v="590.65"/>
    <x v="0"/>
    <s v="Indore"/>
    <s v="Madhya Pradesh"/>
    <s v="India"/>
    <s v="Net Banking"/>
    <x v="0"/>
    <s v="Standard"/>
    <x v="4"/>
    <s v="No"/>
    <s v="No"/>
  </r>
  <r>
    <x v="8178"/>
    <x v="660"/>
    <s v="CUST10887"/>
    <s v="Customer 887"/>
    <n v="48"/>
    <s v="New"/>
    <s v="P2003"/>
    <s v="T-Shirt"/>
    <x v="3"/>
    <s v="RetailHub"/>
    <n v="1"/>
    <n v="900"/>
    <n v="10"/>
    <n v="900"/>
    <n v="90"/>
    <n v="810"/>
    <n v="456.73"/>
    <n v="353.27"/>
    <x v="0"/>
    <s v="Mumbai"/>
    <s v="Maharashtra"/>
    <s v="India"/>
    <s v="Cash on Delivery"/>
    <x v="0"/>
    <s v="Express"/>
    <x v="0"/>
    <s v="No"/>
    <s v="No"/>
  </r>
  <r>
    <x v="8179"/>
    <x v="660"/>
    <s v="CUST11525"/>
    <s v="Customer 1525"/>
    <n v="31"/>
    <s v="Returning"/>
    <s v="P1002"/>
    <s v="Smartphone"/>
    <x v="0"/>
    <s v="Global Traders"/>
    <n v="2"/>
    <n v="28000"/>
    <n v="15"/>
    <n v="56000"/>
    <n v="8400"/>
    <n v="47600"/>
    <n v="28691.33"/>
    <n v="18908.669999999998"/>
    <x v="0"/>
    <s v="Kolkata"/>
    <s v="West Bengal"/>
    <s v="India"/>
    <s v="UPI"/>
    <x v="0"/>
    <s v="Standard"/>
    <x v="0"/>
    <s v="No"/>
    <s v="No"/>
  </r>
  <r>
    <x v="8180"/>
    <x v="660"/>
    <s v="CUST10798"/>
    <s v="Customer 798"/>
    <n v="38"/>
    <s v="New"/>
    <s v="P3003"/>
    <s v="Mixer Grinder"/>
    <x v="2"/>
    <s v="Prime Distributors"/>
    <n v="3"/>
    <n v="4800"/>
    <n v="5"/>
    <n v="14400"/>
    <n v="720"/>
    <n v="13680"/>
    <n v="8812.68"/>
    <n v="4867.32"/>
    <x v="0"/>
    <s v="Lucknow"/>
    <s v="Uttar Pradesh"/>
    <s v="India"/>
    <s v="Cash on Delivery"/>
    <x v="1"/>
    <s v="Standard"/>
    <x v="0"/>
    <s v="No"/>
    <s v="No"/>
  </r>
  <r>
    <x v="8181"/>
    <x v="660"/>
    <s v="CUST11869"/>
    <s v="Customer 1869"/>
    <n v="49"/>
    <s v="Returning"/>
    <s v="P4004"/>
    <s v="Shampoo"/>
    <x v="4"/>
    <s v="BeautyCare"/>
    <n v="1"/>
    <n v="550"/>
    <n v="5"/>
    <n v="550"/>
    <n v="27.5"/>
    <n v="522.5"/>
    <n v="380.38"/>
    <n v="142.12"/>
    <x v="1"/>
    <s v="Pune"/>
    <s v="Maharashtra"/>
    <s v="India"/>
    <s v="Cash on Delivery"/>
    <x v="0"/>
    <s v="Standard"/>
    <x v="0"/>
    <s v="No"/>
    <s v="No"/>
  </r>
  <r>
    <x v="8182"/>
    <x v="660"/>
    <s v="CUST12280"/>
    <s v="Customer 2280"/>
    <n v="53"/>
    <s v="New"/>
    <s v="P3002"/>
    <s v="Air Fryer"/>
    <x v="2"/>
    <s v="HomeNeeds"/>
    <n v="3"/>
    <n v="6500"/>
    <n v="10"/>
    <n v="19500"/>
    <n v="1950"/>
    <n v="17550"/>
    <n v="13305.11"/>
    <n v="4244.8900000000003"/>
    <x v="1"/>
    <s v="Jaipur"/>
    <s v="Rajasthan"/>
    <s v="India"/>
    <s v="Credit Card"/>
    <x v="0"/>
    <s v="Standard"/>
    <x v="0"/>
    <s v="No"/>
    <s v="No"/>
  </r>
  <r>
    <x v="8183"/>
    <x v="660"/>
    <s v="CUST10881"/>
    <s v="Customer 881"/>
    <n v="29"/>
    <s v="Returning"/>
    <s v="P5003"/>
    <s v="Calculator"/>
    <x v="1"/>
    <s v="Stationery Hub"/>
    <n v="2"/>
    <n v="650"/>
    <n v="0"/>
    <n v="1300"/>
    <n v="0"/>
    <n v="1300"/>
    <n v="1038.6300000000001"/>
    <n v="261.37"/>
    <x v="0"/>
    <s v="Lucknow"/>
    <s v="Uttar Pradesh"/>
    <s v="India"/>
    <s v="Debit Card"/>
    <x v="0"/>
    <s v="Express"/>
    <x v="0"/>
    <s v="No"/>
    <s v="No"/>
  </r>
  <r>
    <x v="8184"/>
    <x v="660"/>
    <s v="CUST12175"/>
    <s v="Customer 2175"/>
    <n v="56"/>
    <s v="Loyal"/>
    <s v="P1006"/>
    <s v="Keyboard"/>
    <x v="0"/>
    <s v="Metro Supplies"/>
    <n v="1"/>
    <n v="1800"/>
    <n v="20"/>
    <n v="1800"/>
    <n v="360"/>
    <n v="1440"/>
    <n v="919.54"/>
    <n v="520.46"/>
    <x v="0"/>
    <s v="Lucknow"/>
    <s v="Uttar Pradesh"/>
    <s v="India"/>
    <s v="Cash on Delivery"/>
    <x v="2"/>
    <s v="Standard"/>
    <x v="0"/>
    <s v="No"/>
    <s v="No"/>
  </r>
  <r>
    <x v="8185"/>
    <x v="660"/>
    <s v="CUST10670"/>
    <s v="Customer 670"/>
    <n v="27"/>
    <s v="New"/>
    <s v="P3006"/>
    <s v="Water Bottle"/>
    <x v="2"/>
    <s v="Metro Supplies"/>
    <n v="4"/>
    <n v="700"/>
    <n v="20"/>
    <n v="2800"/>
    <n v="560"/>
    <n v="2240"/>
    <n v="1669.12"/>
    <n v="570.88"/>
    <x v="1"/>
    <s v="Nagpur"/>
    <s v="Maharashtra"/>
    <s v="India"/>
    <s v="Net Banking"/>
    <x v="0"/>
    <s v="Standard"/>
    <x v="3"/>
    <s v="No"/>
    <s v="No"/>
  </r>
  <r>
    <x v="8186"/>
    <x v="660"/>
    <s v="CUST12170"/>
    <s v="Customer 2170"/>
    <n v="58"/>
    <s v="Loyal"/>
    <s v="P4003"/>
    <s v="Sunscreen"/>
    <x v="4"/>
    <s v="BeautyCare"/>
    <n v="3"/>
    <n v="700"/>
    <n v="5"/>
    <n v="2100"/>
    <n v="105"/>
    <n v="1995"/>
    <n v="1097.8900000000001"/>
    <n v="897.11"/>
    <x v="1"/>
    <s v="Bhopal"/>
    <s v="Madhya Pradesh"/>
    <s v="India"/>
    <s v="Cash on Delivery"/>
    <x v="0"/>
    <s v="Standard"/>
    <x v="0"/>
    <s v="No"/>
    <s v="No"/>
  </r>
  <r>
    <x v="8187"/>
    <x v="660"/>
    <s v="CUST10004"/>
    <s v="Customer 4"/>
    <n v="60"/>
    <s v="Returning"/>
    <s v="P5003"/>
    <s v="Calculator"/>
    <x v="1"/>
    <s v="Stationery Hub"/>
    <n v="1"/>
    <n v="650"/>
    <n v="10"/>
    <n v="650"/>
    <n v="65"/>
    <n v="585"/>
    <n v="473.65"/>
    <n v="111.35"/>
    <x v="1"/>
    <s v="Guwahati"/>
    <s v="Assam"/>
    <s v="India"/>
    <s v="Credit Card"/>
    <x v="0"/>
    <s v="Standard"/>
    <x v="0"/>
    <s v="No"/>
    <s v="No"/>
  </r>
  <r>
    <x v="8188"/>
    <x v="660"/>
    <s v="CUST11567"/>
    <s v="Customer 1567"/>
    <n v="40"/>
    <s v="New"/>
    <s v="P3001"/>
    <s v="Coffee Maker"/>
    <x v="2"/>
    <s v="HomeNeeds"/>
    <n v="1"/>
    <n v="4200"/>
    <n v="15"/>
    <n v="4200"/>
    <n v="630"/>
    <n v="3570"/>
    <n v="2359.85"/>
    <n v="1210.1500000000001"/>
    <x v="0"/>
    <s v="Indore"/>
    <s v="Madhya Pradesh"/>
    <s v="India"/>
    <s v="Cash on Delivery"/>
    <x v="1"/>
    <s v="Standard"/>
    <x v="0"/>
    <s v="No"/>
    <s v="No"/>
  </r>
  <r>
    <x v="8189"/>
    <x v="660"/>
    <s v="CUST11164"/>
    <s v="Customer 1164"/>
    <n v="26"/>
    <s v="Returning"/>
    <s v="P1004"/>
    <s v="Smartwatch"/>
    <x v="0"/>
    <s v="TechSource India"/>
    <n v="4"/>
    <n v="6500"/>
    <n v="10"/>
    <n v="26000"/>
    <n v="2600"/>
    <n v="23400"/>
    <n v="13582.77"/>
    <n v="9817.23"/>
    <x v="1"/>
    <s v="Indore"/>
    <s v="Madhya Pradesh"/>
    <s v="India"/>
    <s v="UPI"/>
    <x v="2"/>
    <s v="Express"/>
    <x v="0"/>
    <s v="Yes"/>
    <s v="No"/>
  </r>
  <r>
    <x v="8190"/>
    <x v="660"/>
    <s v="CUST12374"/>
    <s v="Customer 2374"/>
    <n v="19"/>
    <s v="New"/>
    <s v="P5005"/>
    <s v="Desk Organizer"/>
    <x v="1"/>
    <s v="Stationery Hub"/>
    <n v="1"/>
    <n v="600"/>
    <n v="10"/>
    <n v="600"/>
    <n v="60"/>
    <n v="540"/>
    <n v="429.61"/>
    <n v="110.39"/>
    <x v="1"/>
    <s v="Chandigarh"/>
    <s v="Chandigarh"/>
    <s v="India"/>
    <s v="Debit Card"/>
    <x v="2"/>
    <s v="Express"/>
    <x v="1"/>
    <s v="No"/>
    <s v="No"/>
  </r>
  <r>
    <x v="8191"/>
    <x v="660"/>
    <s v="CUST10336"/>
    <s v="Customer 336"/>
    <n v="22"/>
    <s v="Loyal"/>
    <s v="P2001"/>
    <s v="Running Shoes"/>
    <x v="3"/>
    <s v="FashionMart"/>
    <n v="3"/>
    <n v="3200"/>
    <n v="0"/>
    <n v="9600"/>
    <n v="0"/>
    <n v="9600"/>
    <n v="6801.19"/>
    <n v="2798.81"/>
    <x v="1"/>
    <s v="Visakhapatnam"/>
    <s v="Andhra Pradesh"/>
    <s v="India"/>
    <s v="Debit Card"/>
    <x v="2"/>
    <s v="Standard"/>
    <x v="3"/>
    <s v="No"/>
    <s v="No"/>
  </r>
  <r>
    <x v="8192"/>
    <x v="661"/>
    <s v="CUST10015"/>
    <s v="Customer 15"/>
    <n v="45"/>
    <s v="Returning"/>
    <s v="P3003"/>
    <s v="Mixer Grinder"/>
    <x v="2"/>
    <s v="Prime Distributors"/>
    <n v="2"/>
    <n v="4800"/>
    <n v="20"/>
    <n v="9600"/>
    <n v="1920"/>
    <n v="7680"/>
    <n v="4542.1400000000003"/>
    <n v="3137.86"/>
    <x v="1"/>
    <s v="Bhubaneswar"/>
    <s v="Odisha"/>
    <s v="India"/>
    <s v="Cash on Delivery"/>
    <x v="0"/>
    <s v="Standard"/>
    <x v="0"/>
    <s v="No"/>
    <s v="No"/>
  </r>
  <r>
    <x v="8193"/>
    <x v="661"/>
    <s v="CUST10760"/>
    <s v="Customer 760"/>
    <n v="52"/>
    <s v="Loyal"/>
    <s v="P4004"/>
    <s v="Shampoo"/>
    <x v="4"/>
    <s v="BeautyCare"/>
    <n v="1"/>
    <n v="550"/>
    <n v="5"/>
    <n v="550"/>
    <n v="27.5"/>
    <n v="522.5"/>
    <n v="349.02"/>
    <n v="173.48"/>
    <x v="0"/>
    <s v="Chandigarh"/>
    <s v="Chandigarh"/>
    <s v="India"/>
    <s v="UPI"/>
    <x v="1"/>
    <s v="Standard"/>
    <x v="0"/>
    <s v="No"/>
    <s v="No"/>
  </r>
  <r>
    <x v="8194"/>
    <x v="661"/>
    <s v="CUST11001"/>
    <s v="Customer 1001"/>
    <n v="52"/>
    <s v="Returning"/>
    <s v="P4001"/>
    <s v="Face Wash"/>
    <x v="4"/>
    <s v="BeautyCare"/>
    <n v="2"/>
    <n v="450"/>
    <n v="5"/>
    <n v="900"/>
    <n v="45"/>
    <n v="855"/>
    <n v="647.92999999999995"/>
    <n v="207.07"/>
    <x v="1"/>
    <s v="Kolkata"/>
    <s v="West Bengal"/>
    <s v="India"/>
    <s v="Wallet"/>
    <x v="1"/>
    <s v="Express"/>
    <x v="4"/>
    <s v="No"/>
    <s v="No"/>
  </r>
  <r>
    <x v="8195"/>
    <x v="661"/>
    <s v="CUST10811"/>
    <s v="Customer 811"/>
    <n v="38"/>
    <s v="New"/>
    <s v="P1008"/>
    <s v="Monitor"/>
    <x v="0"/>
    <s v="Global Traders"/>
    <n v="1"/>
    <n v="14500"/>
    <n v="0"/>
    <n v="14500"/>
    <n v="0"/>
    <n v="14500"/>
    <n v="8711.75"/>
    <n v="5788.25"/>
    <x v="1"/>
    <s v="Indore"/>
    <s v="Madhya Pradesh"/>
    <s v="India"/>
    <s v="Debit Card"/>
    <x v="0"/>
    <s v="Same Day"/>
    <x v="0"/>
    <s v="No"/>
    <s v="No"/>
  </r>
  <r>
    <x v="8196"/>
    <x v="661"/>
    <s v="CUST10147"/>
    <s v="Customer 147"/>
    <n v="46"/>
    <s v="New"/>
    <s v="P4006"/>
    <s v="Lipstick"/>
    <x v="4"/>
    <s v="BeautyCare"/>
    <n v="3"/>
    <n v="850"/>
    <n v="15"/>
    <n v="2550"/>
    <n v="382.5"/>
    <n v="2167.5"/>
    <n v="1556.56"/>
    <n v="610.94000000000005"/>
    <x v="1"/>
    <s v="Coimbatore"/>
    <s v="Tamil Nadu"/>
    <s v="India"/>
    <s v="Debit Card"/>
    <x v="1"/>
    <s v="Same Day"/>
    <x v="0"/>
    <s v="No"/>
    <s v="No"/>
  </r>
  <r>
    <x v="8197"/>
    <x v="661"/>
    <s v="CUST11455"/>
    <s v="Customer 1455"/>
    <n v="42"/>
    <s v="New"/>
    <s v="P1003"/>
    <s v="Headphones"/>
    <x v="0"/>
    <s v="Metro Supplies"/>
    <n v="2"/>
    <n v="2500"/>
    <n v="0"/>
    <n v="5000"/>
    <n v="0"/>
    <n v="5000"/>
    <n v="3724.48"/>
    <n v="1275.52"/>
    <x v="2"/>
    <s v="Nagpur"/>
    <s v="Maharashtra"/>
    <s v="India"/>
    <s v="Debit Card"/>
    <x v="0"/>
    <s v="Standard"/>
    <x v="3"/>
    <s v="No"/>
    <s v="No"/>
  </r>
  <r>
    <x v="8198"/>
    <x v="661"/>
    <s v="CUST10085"/>
    <s v="Customer 85"/>
    <n v="40"/>
    <s v="New"/>
    <s v="P1002"/>
    <s v="Smartphone"/>
    <x v="0"/>
    <s v="Global Traders"/>
    <n v="1"/>
    <n v="28000"/>
    <n v="30"/>
    <n v="28000"/>
    <n v="8400"/>
    <n v="19600"/>
    <n v="10967.67"/>
    <n v="8632.33"/>
    <x v="1"/>
    <s v="Bhubaneswar"/>
    <s v="Odisha"/>
    <s v="India"/>
    <s v="Cash on Delivery"/>
    <x v="2"/>
    <s v="Standard"/>
    <x v="3"/>
    <s v="No"/>
    <s v="No"/>
  </r>
  <r>
    <x v="8199"/>
    <x v="661"/>
    <s v="CUST11870"/>
    <s v="Customer 1870"/>
    <n v="34"/>
    <s v="Returning"/>
    <s v="P2007"/>
    <s v="Saree"/>
    <x v="3"/>
    <s v="FashionMart"/>
    <n v="2"/>
    <n v="2600"/>
    <n v="0"/>
    <n v="5200"/>
    <n v="0"/>
    <n v="5200"/>
    <n v="3623.95"/>
    <n v="1576.05"/>
    <x v="1"/>
    <s v="Jaipur"/>
    <s v="Rajasthan"/>
    <s v="India"/>
    <s v="Debit Card"/>
    <x v="0"/>
    <s v="Express"/>
    <x v="0"/>
    <s v="No"/>
    <s v="No"/>
  </r>
  <r>
    <x v="8200"/>
    <x v="661"/>
    <s v="CUST12259"/>
    <s v="Customer 2259"/>
    <n v="48"/>
    <s v="New"/>
    <s v="P2002"/>
    <s v="Jeans"/>
    <x v="3"/>
    <s v="FashionMart"/>
    <n v="2"/>
    <n v="2200"/>
    <n v="5"/>
    <n v="4400"/>
    <n v="220"/>
    <n v="4180"/>
    <n v="2475.75"/>
    <n v="1704.25"/>
    <x v="1"/>
    <s v="Pune"/>
    <s v="Maharashtra"/>
    <s v="India"/>
    <s v="Net Banking"/>
    <x v="0"/>
    <s v="Standard"/>
    <x v="4"/>
    <s v="No"/>
    <s v="No"/>
  </r>
  <r>
    <x v="8201"/>
    <x v="661"/>
    <s v="CUST10395"/>
    <s v="Customer 395"/>
    <n v="33"/>
    <s v="New"/>
    <s v="P1010"/>
    <s v="Bluetooth Speaker"/>
    <x v="0"/>
    <s v="Prime Distributors"/>
    <n v="2"/>
    <n v="3200"/>
    <n v="10"/>
    <n v="6400"/>
    <n v="640"/>
    <n v="5760"/>
    <n v="4334.6400000000003"/>
    <n v="1425.36"/>
    <x v="2"/>
    <s v="Ahmedabad"/>
    <s v="Gujarat"/>
    <s v="India"/>
    <s v="UPI"/>
    <x v="2"/>
    <s v="Standard"/>
    <x v="0"/>
    <s v="No"/>
    <s v="No"/>
  </r>
  <r>
    <x v="8202"/>
    <x v="661"/>
    <s v="CUST10433"/>
    <s v="Customer 433"/>
    <n v="45"/>
    <s v="Returning"/>
    <s v="P2003"/>
    <s v="T-Shirt"/>
    <x v="3"/>
    <s v="RetailHub"/>
    <n v="2"/>
    <n v="900"/>
    <n v="15"/>
    <n v="1800"/>
    <n v="270"/>
    <n v="1530"/>
    <n v="1095.96"/>
    <n v="434.04"/>
    <x v="2"/>
    <s v="Chennai"/>
    <s v="Tamil Nadu"/>
    <s v="India"/>
    <s v="Cash on Delivery"/>
    <x v="2"/>
    <s v="Same Day"/>
    <x v="0"/>
    <s v="No"/>
    <s v="No"/>
  </r>
  <r>
    <x v="8203"/>
    <x v="662"/>
    <s v="CUST11178"/>
    <s v="Customer 1178"/>
    <n v="59"/>
    <s v="New"/>
    <s v="P3006"/>
    <s v="Water Bottle"/>
    <x v="2"/>
    <s v="Metro Supplies"/>
    <n v="3"/>
    <n v="700"/>
    <n v="0"/>
    <n v="2100"/>
    <n v="0"/>
    <n v="2100"/>
    <n v="1317.65"/>
    <n v="782.35"/>
    <x v="1"/>
    <s v="Delhi"/>
    <s v="Delhi"/>
    <s v="India"/>
    <s v="Cash on Delivery"/>
    <x v="0"/>
    <s v="Standard"/>
    <x v="4"/>
    <s v="No"/>
    <s v="No"/>
  </r>
  <r>
    <x v="8204"/>
    <x v="662"/>
    <s v="CUST12361"/>
    <s v="Customer 2361"/>
    <n v="45"/>
    <s v="New"/>
    <s v="P3006"/>
    <s v="Water Bottle"/>
    <x v="2"/>
    <s v="Metro Supplies"/>
    <n v="1"/>
    <n v="700"/>
    <n v="15"/>
    <n v="700"/>
    <n v="105"/>
    <n v="595"/>
    <n v="353.57"/>
    <n v="241.43"/>
    <x v="1"/>
    <s v="Visakhapatnam"/>
    <s v="Andhra Pradesh"/>
    <s v="India"/>
    <s v="Debit Card"/>
    <x v="0"/>
    <s v="Standard"/>
    <x v="0"/>
    <s v="No"/>
    <s v="No"/>
  </r>
  <r>
    <x v="8205"/>
    <x v="662"/>
    <s v="CUST11524"/>
    <s v="Customer 1524"/>
    <n v="46"/>
    <s v="Returning"/>
    <s v="P1003"/>
    <s v="Headphones"/>
    <x v="0"/>
    <s v="Metro Supplies"/>
    <n v="1"/>
    <n v="2500"/>
    <n v="5"/>
    <n v="2500"/>
    <n v="125"/>
    <n v="2375"/>
    <n v="1636.62"/>
    <n v="738.38"/>
    <x v="1"/>
    <s v="Lucknow"/>
    <s v="Uttar Pradesh"/>
    <s v="India"/>
    <s v="Credit Card"/>
    <x v="2"/>
    <s v="Standard"/>
    <x v="4"/>
    <s v="No"/>
    <s v="No"/>
  </r>
  <r>
    <x v="8206"/>
    <x v="662"/>
    <s v="CUST12491"/>
    <s v="Customer 2491"/>
    <n v="60"/>
    <s v="Returning"/>
    <s v="P5003"/>
    <s v="Calculator"/>
    <x v="1"/>
    <s v="Stationery Hub"/>
    <n v="2"/>
    <n v="650"/>
    <n v="0"/>
    <n v="1300"/>
    <n v="0"/>
    <n v="1300"/>
    <n v="805.46"/>
    <n v="494.54"/>
    <x v="1"/>
    <s v="Kolkata"/>
    <s v="West Bengal"/>
    <s v="India"/>
    <s v="UPI"/>
    <x v="1"/>
    <s v="Express"/>
    <x v="3"/>
    <s v="No"/>
    <s v="No"/>
  </r>
  <r>
    <x v="8207"/>
    <x v="662"/>
    <s v="CUST10074"/>
    <s v="Customer 74"/>
    <n v="43"/>
    <s v="Loyal"/>
    <s v="P3003"/>
    <s v="Mixer Grinder"/>
    <x v="2"/>
    <s v="Prime Distributors"/>
    <n v="2"/>
    <n v="4800"/>
    <n v="10"/>
    <n v="9600"/>
    <n v="960"/>
    <n v="8640"/>
    <n v="6911.91"/>
    <n v="1728.09"/>
    <x v="1"/>
    <s v="Delhi"/>
    <s v="Delhi"/>
    <s v="India"/>
    <s v="Net Banking"/>
    <x v="1"/>
    <s v="Standard"/>
    <x v="0"/>
    <s v="No"/>
    <s v="No"/>
  </r>
  <r>
    <x v="8208"/>
    <x v="662"/>
    <s v="CUST10892"/>
    <s v="Customer 892"/>
    <n v="54"/>
    <s v="Returning"/>
    <s v="P4004"/>
    <s v="Shampoo"/>
    <x v="4"/>
    <s v="BeautyCare"/>
    <n v="5"/>
    <n v="550"/>
    <n v="0"/>
    <n v="2750"/>
    <n v="0"/>
    <n v="2750"/>
    <n v="2029.08"/>
    <n v="720.92"/>
    <x v="1"/>
    <s v="Hyderabad"/>
    <s v="Telangana"/>
    <s v="India"/>
    <s v="Cash on Delivery"/>
    <x v="2"/>
    <s v="Express"/>
    <x v="0"/>
    <s v="No"/>
    <s v="No"/>
  </r>
  <r>
    <x v="8209"/>
    <x v="662"/>
    <s v="CUST10145"/>
    <s v="Customer 145"/>
    <n v="36"/>
    <s v="New"/>
    <s v="P2008"/>
    <s v="Formal Shirt"/>
    <x v="3"/>
    <s v="Global Traders"/>
    <n v="3"/>
    <n v="1700"/>
    <n v="10"/>
    <n v="5100"/>
    <n v="510"/>
    <n v="4590"/>
    <n v="3144.17"/>
    <n v="1445.83"/>
    <x v="1"/>
    <s v="Patna"/>
    <s v="Bihar"/>
    <s v="India"/>
    <s v="Credit Card"/>
    <x v="0"/>
    <s v="Express"/>
    <x v="0"/>
    <s v="No"/>
    <s v="No"/>
  </r>
  <r>
    <x v="8210"/>
    <x v="662"/>
    <s v="CUST10067"/>
    <s v="Customer 67"/>
    <n v="43"/>
    <s v="New"/>
    <s v="P2006"/>
    <s v="Womens Kurti"/>
    <x v="3"/>
    <s v="FashionMart"/>
    <n v="1"/>
    <n v="1400"/>
    <n v="5"/>
    <n v="1400"/>
    <n v="70"/>
    <n v="1330"/>
    <n v="882.3"/>
    <n v="447.7"/>
    <x v="0"/>
    <s v="Ahmedabad"/>
    <s v="Gujarat"/>
    <s v="India"/>
    <s v="Credit Card"/>
    <x v="1"/>
    <s v="Standard"/>
    <x v="0"/>
    <s v="No"/>
    <s v="No"/>
  </r>
  <r>
    <x v="8211"/>
    <x v="662"/>
    <s v="CUST11464"/>
    <s v="Customer 1464"/>
    <n v="49"/>
    <s v="Returning"/>
    <s v="P4005"/>
    <s v="Perfume"/>
    <x v="4"/>
    <s v="BeautyCare"/>
    <n v="5"/>
    <n v="1800"/>
    <n v="0"/>
    <n v="9000"/>
    <n v="0"/>
    <n v="9000"/>
    <n v="6841.44"/>
    <n v="2158.56"/>
    <x v="1"/>
    <s v="Visakhapatnam"/>
    <s v="Andhra Pradesh"/>
    <s v="India"/>
    <s v="Wallet"/>
    <x v="0"/>
    <s v="Same Day"/>
    <x v="0"/>
    <s v="No"/>
    <s v="No"/>
  </r>
  <r>
    <x v="8212"/>
    <x v="662"/>
    <s v="CUST10354"/>
    <s v="Customer 354"/>
    <n v="30"/>
    <s v="Returning"/>
    <s v="P1010"/>
    <s v="Bluetooth Speaker"/>
    <x v="0"/>
    <s v="Prime Distributors"/>
    <n v="1"/>
    <n v="3200"/>
    <n v="30"/>
    <n v="3200"/>
    <n v="960"/>
    <n v="2240"/>
    <n v="1791.95"/>
    <n v="448.05"/>
    <x v="1"/>
    <s v="Bengaluru"/>
    <s v="Karnataka"/>
    <s v="India"/>
    <s v="Credit Card"/>
    <x v="1"/>
    <s v="Express"/>
    <x v="0"/>
    <s v="No"/>
    <s v="No"/>
  </r>
  <r>
    <x v="8213"/>
    <x v="662"/>
    <s v="CUST10555"/>
    <s v="Customer 555"/>
    <n v="59"/>
    <s v="New"/>
    <s v="P4003"/>
    <s v="Sunscreen"/>
    <x v="4"/>
    <s v="BeautyCare"/>
    <n v="1"/>
    <n v="700"/>
    <n v="10"/>
    <n v="700"/>
    <n v="70"/>
    <n v="630"/>
    <n v="408.77"/>
    <n v="221.23"/>
    <x v="1"/>
    <s v="Hyderabad"/>
    <s v="Telangana"/>
    <s v="India"/>
    <s v="Net Banking"/>
    <x v="2"/>
    <s v="Express"/>
    <x v="3"/>
    <s v="No"/>
    <s v="No"/>
  </r>
  <r>
    <x v="8214"/>
    <x v="662"/>
    <s v="CUST10719"/>
    <s v="Customer 719"/>
    <n v="20"/>
    <s v="New"/>
    <s v="P5004"/>
    <s v="Pen Set"/>
    <x v="1"/>
    <s v="Stationery Hub"/>
    <n v="1"/>
    <n v="250"/>
    <n v="5"/>
    <n v="250"/>
    <n v="12.5"/>
    <n v="237.5"/>
    <n v="153.55000000000001"/>
    <n v="83.95"/>
    <x v="1"/>
    <s v="Chennai"/>
    <s v="Tamil Nadu"/>
    <s v="India"/>
    <s v="Net Banking"/>
    <x v="0"/>
    <s v="Standard"/>
    <x v="0"/>
    <s v="No"/>
    <s v="No"/>
  </r>
  <r>
    <x v="8215"/>
    <x v="662"/>
    <s v="CUST12069"/>
    <s v="Customer 2069"/>
    <n v="35"/>
    <s v="Returning"/>
    <s v="P3003"/>
    <s v="Mixer Grinder"/>
    <x v="2"/>
    <s v="Prime Distributors"/>
    <n v="2"/>
    <n v="4800"/>
    <n v="25"/>
    <n v="9600"/>
    <n v="2400"/>
    <n v="7200"/>
    <n v="4413.28"/>
    <n v="2786.72"/>
    <x v="2"/>
    <s v="Coimbatore"/>
    <s v="Tamil Nadu"/>
    <s v="India"/>
    <s v="Wallet"/>
    <x v="1"/>
    <s v="Express"/>
    <x v="0"/>
    <s v="Yes"/>
    <s v="No"/>
  </r>
  <r>
    <x v="8216"/>
    <x v="662"/>
    <s v="CUST11197"/>
    <s v="Customer 1197"/>
    <n v="29"/>
    <s v="Returning"/>
    <s v="P2004"/>
    <s v="Jacket"/>
    <x v="3"/>
    <s v="Global Traders"/>
    <n v="4"/>
    <n v="3500"/>
    <n v="25"/>
    <n v="14000"/>
    <n v="3500"/>
    <n v="10500"/>
    <n v="7326.78"/>
    <n v="3173.22"/>
    <x v="2"/>
    <s v="Bhubaneswar"/>
    <s v="Odisha"/>
    <s v="India"/>
    <s v="Credit Card"/>
    <x v="1"/>
    <s v="Standard"/>
    <x v="0"/>
    <s v="No"/>
    <s v="No"/>
  </r>
  <r>
    <x v="8217"/>
    <x v="662"/>
    <s v="CUST11576"/>
    <s v="Customer 1576"/>
    <n v="51"/>
    <s v="New"/>
    <s v="P5001"/>
    <s v="Notebook Set"/>
    <x v="1"/>
    <s v="Stationery Hub"/>
    <n v="1"/>
    <n v="500"/>
    <n v="15"/>
    <n v="500"/>
    <n v="75"/>
    <n v="425"/>
    <n v="257.66000000000003"/>
    <n v="167.34"/>
    <x v="2"/>
    <s v="Bhubaneswar"/>
    <s v="Odisha"/>
    <s v="India"/>
    <s v="Cash on Delivery"/>
    <x v="2"/>
    <s v="Express"/>
    <x v="0"/>
    <s v="No"/>
    <s v="No"/>
  </r>
  <r>
    <x v="8218"/>
    <x v="662"/>
    <s v="CUST11973"/>
    <s v="Customer 1973"/>
    <n v="44"/>
    <s v="Returning"/>
    <s v="P1010"/>
    <s v="Bluetooth Speaker"/>
    <x v="0"/>
    <s v="Prime Distributors"/>
    <n v="3"/>
    <n v="3200"/>
    <n v="10"/>
    <n v="9600"/>
    <n v="960"/>
    <n v="8640"/>
    <n v="6795.88"/>
    <n v="1844.12"/>
    <x v="0"/>
    <s v="Chennai"/>
    <s v="Tamil Nadu"/>
    <s v="India"/>
    <s v="Wallet"/>
    <x v="2"/>
    <s v="Standard"/>
    <x v="3"/>
    <s v="No"/>
    <s v="No"/>
  </r>
  <r>
    <x v="8219"/>
    <x v="662"/>
    <s v="CUST11495"/>
    <s v="Customer 1495"/>
    <n v="44"/>
    <s v="Returning"/>
    <s v="P1004"/>
    <s v="Smartwatch"/>
    <x v="0"/>
    <s v="TechSource India"/>
    <n v="1"/>
    <n v="6500"/>
    <n v="0"/>
    <n v="6500"/>
    <n v="0"/>
    <n v="6500"/>
    <n v="4705.28"/>
    <n v="1794.72"/>
    <x v="2"/>
    <s v="Pune"/>
    <s v="Maharashtra"/>
    <s v="India"/>
    <s v="UPI"/>
    <x v="2"/>
    <s v="Express"/>
    <x v="0"/>
    <s v="No"/>
    <s v="No"/>
  </r>
  <r>
    <x v="8220"/>
    <x v="663"/>
    <s v="CUST12188"/>
    <s v="Customer 2188"/>
    <n v="39"/>
    <s v="New"/>
    <s v="P3007"/>
    <s v="Vacuum Cleaner"/>
    <x v="2"/>
    <s v="Global Traders"/>
    <n v="1"/>
    <n v="8500"/>
    <n v="5"/>
    <n v="8500"/>
    <n v="425"/>
    <n v="8075"/>
    <n v="5794.38"/>
    <n v="2280.62"/>
    <x v="0"/>
    <s v="Nagpur"/>
    <s v="Maharashtra"/>
    <s v="India"/>
    <s v="UPI"/>
    <x v="2"/>
    <s v="Standard"/>
    <x v="3"/>
    <s v="No"/>
    <s v="Yes"/>
  </r>
  <r>
    <x v="8221"/>
    <x v="663"/>
    <s v="CUST11752"/>
    <s v="Customer 1752"/>
    <n v="60"/>
    <s v="Returning"/>
    <s v="P1009"/>
    <s v="Power Bank"/>
    <x v="0"/>
    <s v="Prime Distributors"/>
    <n v="1"/>
    <n v="1600"/>
    <n v="10"/>
    <n v="1600"/>
    <n v="160"/>
    <n v="1440"/>
    <n v="951.5"/>
    <n v="488.5"/>
    <x v="1"/>
    <s v="Patna"/>
    <s v="Bihar"/>
    <s v="India"/>
    <s v="Cash on Delivery"/>
    <x v="0"/>
    <s v="Standard"/>
    <x v="0"/>
    <s v="No"/>
    <s v="No"/>
  </r>
  <r>
    <x v="8222"/>
    <x v="663"/>
    <s v="CUST10309"/>
    <s v="Customer 309"/>
    <n v="26"/>
    <s v="Returning"/>
    <s v="P5005"/>
    <s v="Desk Organizer"/>
    <x v="1"/>
    <s v="Stationery Hub"/>
    <n v="2"/>
    <n v="600"/>
    <n v="15"/>
    <n v="1200"/>
    <n v="180"/>
    <n v="1020"/>
    <n v="612.6"/>
    <n v="407.4"/>
    <x v="1"/>
    <s v="Coimbatore"/>
    <s v="Tamil Nadu"/>
    <s v="India"/>
    <s v="Wallet"/>
    <x v="2"/>
    <s v="Standard"/>
    <x v="0"/>
    <s v="No"/>
    <s v="No"/>
  </r>
  <r>
    <x v="8223"/>
    <x v="663"/>
    <s v="CUST11904"/>
    <s v="Customer 1904"/>
    <n v="35"/>
    <s v="Returning"/>
    <s v="P3002"/>
    <s v="Air Fryer"/>
    <x v="2"/>
    <s v="HomeNeeds"/>
    <n v="1"/>
    <n v="6500"/>
    <n v="15"/>
    <n v="6500"/>
    <n v="975"/>
    <n v="5525"/>
    <n v="3715.03"/>
    <n v="1809.97"/>
    <x v="0"/>
    <s v="Delhi"/>
    <s v="Delhi"/>
    <s v="India"/>
    <s v="Cash on Delivery"/>
    <x v="2"/>
    <s v="Standard"/>
    <x v="0"/>
    <s v="No"/>
    <s v="No"/>
  </r>
  <r>
    <x v="8224"/>
    <x v="663"/>
    <s v="CUST10883"/>
    <s v="Customer 883"/>
    <n v="39"/>
    <s v="Returning"/>
    <s v="P4005"/>
    <s v="Perfume"/>
    <x v="4"/>
    <s v="BeautyCare"/>
    <n v="1"/>
    <n v="1800"/>
    <n v="0"/>
    <n v="1800"/>
    <n v="0"/>
    <n v="1800"/>
    <n v="1447.85"/>
    <n v="352.15"/>
    <x v="1"/>
    <s v="Kolkata"/>
    <s v="West Bengal"/>
    <s v="India"/>
    <s v="Cash on Delivery"/>
    <x v="0"/>
    <s v="Express"/>
    <x v="0"/>
    <s v="No"/>
    <s v="No"/>
  </r>
  <r>
    <x v="8225"/>
    <x v="663"/>
    <s v="CUST10737"/>
    <s v="Customer 737"/>
    <n v="27"/>
    <s v="Loyal"/>
    <s v="P3005"/>
    <s v="Bedsheet Set"/>
    <x v="2"/>
    <s v="RetailHub"/>
    <n v="2"/>
    <n v="1800"/>
    <n v="0"/>
    <n v="3600"/>
    <n v="0"/>
    <n v="3600"/>
    <n v="2523.7199999999998"/>
    <n v="1076.28"/>
    <x v="1"/>
    <s v="Ahmedabad"/>
    <s v="Gujarat"/>
    <s v="India"/>
    <s v="Cash on Delivery"/>
    <x v="1"/>
    <s v="Standard"/>
    <x v="0"/>
    <s v="No"/>
    <s v="No"/>
  </r>
  <r>
    <x v="8226"/>
    <x v="663"/>
    <s v="CUST11869"/>
    <s v="Customer 1869"/>
    <n v="34"/>
    <s v="Returning"/>
    <s v="P3006"/>
    <s v="Water Bottle"/>
    <x v="2"/>
    <s v="Metro Supplies"/>
    <n v="2"/>
    <n v="700"/>
    <n v="25"/>
    <n v="1400"/>
    <n v="350"/>
    <n v="1050"/>
    <n v="715.59"/>
    <n v="334.41"/>
    <x v="2"/>
    <s v="Guwahati"/>
    <s v="Assam"/>
    <s v="India"/>
    <s v="Net Banking"/>
    <x v="2"/>
    <s v="Express"/>
    <x v="0"/>
    <s v="No"/>
    <s v="No"/>
  </r>
  <r>
    <x v="8227"/>
    <x v="663"/>
    <s v="CUST10087"/>
    <s v="Customer 87"/>
    <n v="43"/>
    <s v="New"/>
    <s v="P2008"/>
    <s v="Formal Shirt"/>
    <x v="3"/>
    <s v="Global Traders"/>
    <n v="5"/>
    <n v="1700"/>
    <n v="20"/>
    <n v="8500"/>
    <n v="1700"/>
    <n v="6800"/>
    <n v="5524.38"/>
    <n v="1275.6199999999999"/>
    <x v="1"/>
    <s v="Bhubaneswar"/>
    <s v="Odisha"/>
    <s v="India"/>
    <s v="Debit Card"/>
    <x v="0"/>
    <s v="Same Day"/>
    <x v="0"/>
    <s v="No"/>
    <s v="Yes"/>
  </r>
  <r>
    <x v="8228"/>
    <x v="663"/>
    <s v="CUST11275"/>
    <s v="Customer 1275"/>
    <n v="38"/>
    <s v="Returning"/>
    <s v="P3004"/>
    <s v="Cookware Set"/>
    <x v="2"/>
    <s v="HomeNeeds"/>
    <n v="2"/>
    <n v="3500"/>
    <n v="15"/>
    <n v="7000"/>
    <n v="1050"/>
    <n v="5950"/>
    <n v="3761.67"/>
    <n v="2188.33"/>
    <x v="1"/>
    <s v="Lucknow"/>
    <s v="Uttar Pradesh"/>
    <s v="India"/>
    <s v="Wallet"/>
    <x v="0"/>
    <s v="Express"/>
    <x v="1"/>
    <s v="No"/>
    <s v="No"/>
  </r>
  <r>
    <x v="8229"/>
    <x v="663"/>
    <s v="CUST11776"/>
    <s v="Customer 1776"/>
    <n v="52"/>
    <s v="New"/>
    <s v="P1007"/>
    <s v="Mouse"/>
    <x v="0"/>
    <s v="RetailHub"/>
    <n v="1"/>
    <n v="900"/>
    <n v="5"/>
    <n v="900"/>
    <n v="45"/>
    <n v="855"/>
    <n v="647.76"/>
    <n v="207.24"/>
    <x v="0"/>
    <s v="Kolkata"/>
    <s v="West Bengal"/>
    <s v="India"/>
    <s v="Debit Card"/>
    <x v="0"/>
    <s v="Same Day"/>
    <x v="0"/>
    <s v="No"/>
    <s v="No"/>
  </r>
  <r>
    <x v="8230"/>
    <x v="663"/>
    <s v="CUST12005"/>
    <s v="Customer 2005"/>
    <n v="47"/>
    <s v="New"/>
    <s v="P3002"/>
    <s v="Air Fryer"/>
    <x v="2"/>
    <s v="HomeNeeds"/>
    <n v="2"/>
    <n v="6500"/>
    <n v="25"/>
    <n v="13000"/>
    <n v="3250"/>
    <n v="9750"/>
    <n v="5934.68"/>
    <n v="3815.32"/>
    <x v="1"/>
    <s v="Hyderabad"/>
    <s v="Telangana"/>
    <s v="India"/>
    <s v="Credit Card"/>
    <x v="0"/>
    <s v="Express"/>
    <x v="3"/>
    <s v="No"/>
    <s v="No"/>
  </r>
  <r>
    <x v="8231"/>
    <x v="663"/>
    <s v="CUST10749"/>
    <s v="Customer 749"/>
    <n v="30"/>
    <s v="New"/>
    <s v="P5004"/>
    <s v="Pen Set"/>
    <x v="1"/>
    <s v="Stationery Hub"/>
    <n v="2"/>
    <n v="250"/>
    <n v="10"/>
    <n v="500"/>
    <n v="50"/>
    <n v="450"/>
    <n v="344.49"/>
    <n v="105.51"/>
    <x v="0"/>
    <s v="Jaipur"/>
    <s v="Rajasthan"/>
    <s v="India"/>
    <s v="Debit Card"/>
    <x v="1"/>
    <s v="Standard"/>
    <x v="0"/>
    <s v="Yes"/>
    <s v="No"/>
  </r>
  <r>
    <x v="8232"/>
    <x v="663"/>
    <s v="CUST11804"/>
    <s v="Customer 1804"/>
    <n v="59"/>
    <s v="Returning"/>
    <s v="P4006"/>
    <s v="Lipstick"/>
    <x v="4"/>
    <s v="BeautyCare"/>
    <n v="2"/>
    <n v="850"/>
    <n v="15"/>
    <n v="1700"/>
    <n v="255"/>
    <n v="1445"/>
    <n v="862.21"/>
    <n v="582.79"/>
    <x v="1"/>
    <s v="Kolkata"/>
    <s v="West Bengal"/>
    <s v="India"/>
    <s v="Net Banking"/>
    <x v="2"/>
    <s v="Standard"/>
    <x v="4"/>
    <s v="No"/>
    <s v="No"/>
  </r>
  <r>
    <x v="8233"/>
    <x v="663"/>
    <s v="CUST12229"/>
    <s v="Customer 2229"/>
    <n v="36"/>
    <s v="Returning"/>
    <s v="P1006"/>
    <s v="Keyboard"/>
    <x v="0"/>
    <s v="Metro Supplies"/>
    <n v="1"/>
    <n v="1800"/>
    <n v="0"/>
    <n v="1800"/>
    <n v="0"/>
    <n v="1800"/>
    <n v="1449.83"/>
    <n v="350.17"/>
    <x v="1"/>
    <s v="Nagpur"/>
    <s v="Maharashtra"/>
    <s v="India"/>
    <s v="Credit Card"/>
    <x v="0"/>
    <s v="Express"/>
    <x v="3"/>
    <s v="No"/>
    <s v="No"/>
  </r>
  <r>
    <x v="8234"/>
    <x v="663"/>
    <s v="CUST10857"/>
    <s v="Customer 857"/>
    <n v="44"/>
    <s v="Returning"/>
    <s v="P1001"/>
    <s v="Laptop"/>
    <x v="0"/>
    <s v="TechSource India"/>
    <n v="1"/>
    <n v="55000"/>
    <n v="10"/>
    <n v="55000"/>
    <n v="5500"/>
    <n v="49500"/>
    <n v="34922.71"/>
    <n v="14577.29"/>
    <x v="1"/>
    <s v="Guwahati"/>
    <s v="Assam"/>
    <s v="India"/>
    <s v="Debit Card"/>
    <x v="2"/>
    <s v="Standard"/>
    <x v="0"/>
    <s v="No"/>
    <s v="No"/>
  </r>
  <r>
    <x v="8235"/>
    <x v="663"/>
    <s v="CUST10097"/>
    <s v="Customer 97"/>
    <n v="42"/>
    <s v="Loyal"/>
    <s v="P3003"/>
    <s v="Mixer Grinder"/>
    <x v="2"/>
    <s v="Prime Distributors"/>
    <n v="1"/>
    <n v="4800"/>
    <n v="10"/>
    <n v="4800"/>
    <n v="480"/>
    <n v="4320"/>
    <n v="2964.54"/>
    <n v="1355.46"/>
    <x v="1"/>
    <s v="Delhi"/>
    <s v="Delhi"/>
    <s v="India"/>
    <s v="Net Banking"/>
    <x v="1"/>
    <s v="Standard"/>
    <x v="0"/>
    <s v="No"/>
    <s v="No"/>
  </r>
  <r>
    <x v="8236"/>
    <x v="664"/>
    <s v="CUST11719"/>
    <s v="Customer 1719"/>
    <n v="44"/>
    <s v="Loyal"/>
    <s v="P3004"/>
    <s v="Cookware Set"/>
    <x v="2"/>
    <s v="HomeNeeds"/>
    <n v="1"/>
    <n v="3500"/>
    <n v="10"/>
    <n v="3500"/>
    <n v="350"/>
    <n v="3150"/>
    <n v="1847.59"/>
    <n v="1302.4100000000001"/>
    <x v="0"/>
    <s v="Ahmedabad"/>
    <s v="Gujarat"/>
    <s v="India"/>
    <s v="Debit Card"/>
    <x v="2"/>
    <s v="Express"/>
    <x v="0"/>
    <s v="No"/>
    <s v="No"/>
  </r>
  <r>
    <x v="8237"/>
    <x v="664"/>
    <s v="CUST10739"/>
    <s v="Customer 739"/>
    <n v="26"/>
    <s v="Returning"/>
    <s v="P2006"/>
    <s v="Womens Kurti"/>
    <x v="3"/>
    <s v="FashionMart"/>
    <n v="3"/>
    <n v="1400"/>
    <n v="5"/>
    <n v="4200"/>
    <n v="210"/>
    <n v="3990"/>
    <n v="2241.81"/>
    <n v="1748.19"/>
    <x v="0"/>
    <s v="Surat"/>
    <s v="Gujarat"/>
    <s v="India"/>
    <s v="Debit Card"/>
    <x v="2"/>
    <s v="Standard"/>
    <x v="2"/>
    <s v="No"/>
    <s v="No"/>
  </r>
  <r>
    <x v="8238"/>
    <x v="664"/>
    <s v="CUST11552"/>
    <s v="Customer 1552"/>
    <n v="25"/>
    <s v="Returning"/>
    <s v="P3002"/>
    <s v="Air Fryer"/>
    <x v="2"/>
    <s v="HomeNeeds"/>
    <n v="1"/>
    <n v="6500"/>
    <n v="0"/>
    <n v="6500"/>
    <n v="0"/>
    <n v="6500"/>
    <n v="4180.21"/>
    <n v="2319.79"/>
    <x v="0"/>
    <s v="Ahmedabad"/>
    <s v="Gujarat"/>
    <s v="India"/>
    <s v="Wallet"/>
    <x v="0"/>
    <s v="Standard"/>
    <x v="0"/>
    <s v="No"/>
    <s v="No"/>
  </r>
  <r>
    <x v="8239"/>
    <x v="664"/>
    <s v="CUST10418"/>
    <s v="Customer 418"/>
    <n v="19"/>
    <s v="Returning"/>
    <s v="P1003"/>
    <s v="Headphones"/>
    <x v="0"/>
    <s v="Metro Supplies"/>
    <n v="1"/>
    <n v="2500"/>
    <n v="10"/>
    <n v="2500"/>
    <n v="250"/>
    <n v="2250"/>
    <n v="1661.67"/>
    <n v="588.33000000000004"/>
    <x v="1"/>
    <s v="Ahmedabad"/>
    <s v="Gujarat"/>
    <s v="India"/>
    <s v="Net Banking"/>
    <x v="0"/>
    <s v="Express"/>
    <x v="0"/>
    <s v="No"/>
    <s v="No"/>
  </r>
  <r>
    <x v="8240"/>
    <x v="664"/>
    <s v="CUST11525"/>
    <s v="Customer 1525"/>
    <n v="28"/>
    <s v="Returning"/>
    <s v="P4004"/>
    <s v="Shampoo"/>
    <x v="4"/>
    <s v="BeautyCare"/>
    <n v="3"/>
    <n v="550"/>
    <n v="10"/>
    <n v="1650"/>
    <n v="165"/>
    <n v="1485"/>
    <n v="1015.12"/>
    <n v="469.88"/>
    <x v="0"/>
    <s v="Nagpur"/>
    <s v="Maharashtra"/>
    <s v="India"/>
    <s v="Wallet"/>
    <x v="2"/>
    <s v="Standard"/>
    <x v="0"/>
    <s v="Yes"/>
    <s v="No"/>
  </r>
  <r>
    <x v="8241"/>
    <x v="664"/>
    <s v="CUST10367"/>
    <s v="Customer 367"/>
    <n v="39"/>
    <s v="New"/>
    <s v="P1009"/>
    <s v="Power Bank"/>
    <x v="0"/>
    <s v="Prime Distributors"/>
    <n v="4"/>
    <n v="1600"/>
    <n v="10"/>
    <n v="6400"/>
    <n v="640"/>
    <n v="5760"/>
    <n v="3667.33"/>
    <n v="2092.67"/>
    <x v="1"/>
    <s v="Pune"/>
    <s v="Maharashtra"/>
    <s v="India"/>
    <s v="Credit Card"/>
    <x v="2"/>
    <s v="Standard"/>
    <x v="1"/>
    <s v="No"/>
    <s v="No"/>
  </r>
  <r>
    <x v="8242"/>
    <x v="664"/>
    <s v="CUST11310"/>
    <s v="Customer 1310"/>
    <n v="33"/>
    <s v="New"/>
    <s v="P4006"/>
    <s v="Lipstick"/>
    <x v="4"/>
    <s v="BeautyCare"/>
    <n v="2"/>
    <n v="850"/>
    <n v="0"/>
    <n v="1700"/>
    <n v="0"/>
    <n v="1700"/>
    <n v="1320.41"/>
    <n v="379.59"/>
    <x v="2"/>
    <s v="Chandigarh"/>
    <s v="Chandigarh"/>
    <s v="India"/>
    <s v="Cash on Delivery"/>
    <x v="2"/>
    <s v="Standard"/>
    <x v="0"/>
    <s v="No"/>
    <s v="No"/>
  </r>
  <r>
    <x v="8243"/>
    <x v="664"/>
    <s v="CUST11510"/>
    <s v="Customer 1510"/>
    <n v="36"/>
    <s v="Returning"/>
    <s v="P1009"/>
    <s v="Power Bank"/>
    <x v="0"/>
    <s v="Prime Distributors"/>
    <n v="3"/>
    <n v="1600"/>
    <n v="5"/>
    <n v="4800"/>
    <n v="240"/>
    <n v="4560"/>
    <n v="2596.21"/>
    <n v="1963.79"/>
    <x v="1"/>
    <s v="Bhubaneswar"/>
    <s v="Odisha"/>
    <s v="India"/>
    <s v="UPI"/>
    <x v="0"/>
    <s v="Standard"/>
    <x v="0"/>
    <s v="No"/>
    <s v="No"/>
  </r>
  <r>
    <x v="8244"/>
    <x v="664"/>
    <s v="CUST11313"/>
    <s v="Customer 1313"/>
    <n v="35"/>
    <s v="New"/>
    <s v="P4006"/>
    <s v="Lipstick"/>
    <x v="4"/>
    <s v="BeautyCare"/>
    <n v="1"/>
    <n v="850"/>
    <n v="10"/>
    <n v="850"/>
    <n v="85"/>
    <n v="765"/>
    <n v="451.85"/>
    <n v="313.14999999999998"/>
    <x v="1"/>
    <s v="Nagpur"/>
    <s v="Maharashtra"/>
    <s v="India"/>
    <s v="Cash on Delivery"/>
    <x v="2"/>
    <s v="Same Day"/>
    <x v="0"/>
    <s v="No"/>
    <s v="No"/>
  </r>
  <r>
    <x v="8245"/>
    <x v="664"/>
    <s v="CUST12178"/>
    <s v="Customer 2178"/>
    <n v="31"/>
    <s v="Loyal"/>
    <s v="P4001"/>
    <s v="Face Wash"/>
    <x v="4"/>
    <s v="BeautyCare"/>
    <n v="2"/>
    <n v="450"/>
    <n v="10"/>
    <n v="900"/>
    <n v="90"/>
    <n v="810"/>
    <n v="490.01"/>
    <n v="319.99"/>
    <x v="1"/>
    <s v="Chennai"/>
    <s v="Tamil Nadu"/>
    <s v="India"/>
    <s v="Cash on Delivery"/>
    <x v="2"/>
    <s v="Standard"/>
    <x v="0"/>
    <s v="No"/>
    <s v="No"/>
  </r>
  <r>
    <x v="8246"/>
    <x v="664"/>
    <s v="CUST11701"/>
    <s v="Customer 1701"/>
    <n v="44"/>
    <s v="New"/>
    <s v="P1005"/>
    <s v="Tablet"/>
    <x v="0"/>
    <s v="RetailHub"/>
    <n v="1"/>
    <n v="18000"/>
    <n v="30"/>
    <n v="18000"/>
    <n v="5400"/>
    <n v="12600"/>
    <n v="8803.61"/>
    <n v="3796.39"/>
    <x v="1"/>
    <s v="Indore"/>
    <s v="Madhya Pradesh"/>
    <s v="India"/>
    <s v="Wallet"/>
    <x v="0"/>
    <s v="Express"/>
    <x v="0"/>
    <s v="No"/>
    <s v="No"/>
  </r>
  <r>
    <x v="8247"/>
    <x v="664"/>
    <s v="CUST11182"/>
    <s v="Customer 1182"/>
    <n v="45"/>
    <s v="Returning"/>
    <s v="P2003"/>
    <s v="T-Shirt"/>
    <x v="3"/>
    <s v="RetailHub"/>
    <n v="1"/>
    <n v="900"/>
    <n v="25"/>
    <n v="900"/>
    <n v="225"/>
    <n v="675"/>
    <n v="447.08"/>
    <n v="227.92"/>
    <x v="1"/>
    <s v="Lucknow"/>
    <s v="Uttar Pradesh"/>
    <s v="India"/>
    <s v="UPI"/>
    <x v="1"/>
    <s v="Standard"/>
    <x v="0"/>
    <s v="No"/>
    <s v="No"/>
  </r>
  <r>
    <x v="8248"/>
    <x v="664"/>
    <s v="CUST12225"/>
    <s v="Customer 2225"/>
    <n v="25"/>
    <s v="Loyal"/>
    <s v="P3002"/>
    <s v="Air Fryer"/>
    <x v="2"/>
    <s v="HomeNeeds"/>
    <n v="1"/>
    <n v="6500"/>
    <n v="20"/>
    <n v="6500"/>
    <n v="1300"/>
    <n v="5200"/>
    <n v="4228.93"/>
    <n v="971.07"/>
    <x v="0"/>
    <s v="Bhubaneswar"/>
    <s v="Odisha"/>
    <s v="India"/>
    <s v="Debit Card"/>
    <x v="0"/>
    <s v="Express"/>
    <x v="3"/>
    <s v="No"/>
    <s v="No"/>
  </r>
  <r>
    <x v="8249"/>
    <x v="664"/>
    <s v="CUST11681"/>
    <s v="Customer 1681"/>
    <n v="50"/>
    <s v="New"/>
    <s v="P1006"/>
    <s v="Keyboard"/>
    <x v="0"/>
    <s v="Metro Supplies"/>
    <n v="2"/>
    <n v="1800"/>
    <n v="20"/>
    <n v="3600"/>
    <n v="720"/>
    <n v="2880"/>
    <n v="2036.21"/>
    <n v="843.79"/>
    <x v="1"/>
    <s v="Lucknow"/>
    <s v="Uttar Pradesh"/>
    <s v="India"/>
    <s v="Debit Card"/>
    <x v="0"/>
    <s v="Standard"/>
    <x v="3"/>
    <s v="No"/>
    <s v="No"/>
  </r>
  <r>
    <x v="8250"/>
    <x v="664"/>
    <s v="CUST11463"/>
    <s v="Customer 1463"/>
    <n v="47"/>
    <s v="Returning"/>
    <s v="P5002"/>
    <s v="Novel"/>
    <x v="1"/>
    <s v="Stationery Hub"/>
    <n v="3"/>
    <n v="400"/>
    <n v="0"/>
    <n v="1200"/>
    <n v="0"/>
    <n v="1200"/>
    <n v="926.59"/>
    <n v="273.41000000000003"/>
    <x v="1"/>
    <s v="Lucknow"/>
    <s v="Uttar Pradesh"/>
    <s v="India"/>
    <s v="Net Banking"/>
    <x v="1"/>
    <s v="Standard"/>
    <x v="0"/>
    <s v="No"/>
    <s v="No"/>
  </r>
  <r>
    <x v="8251"/>
    <x v="664"/>
    <s v="CUST10152"/>
    <s v="Customer 152"/>
    <n v="58"/>
    <s v="Loyal"/>
    <s v="P1006"/>
    <s v="Keyboard"/>
    <x v="0"/>
    <s v="Metro Supplies"/>
    <n v="5"/>
    <n v="1800"/>
    <n v="10"/>
    <n v="9000"/>
    <n v="900"/>
    <n v="8100"/>
    <n v="5181.43"/>
    <n v="2918.57"/>
    <x v="0"/>
    <s v="Coimbatore"/>
    <s v="Tamil Nadu"/>
    <s v="India"/>
    <s v="Credit Card"/>
    <x v="1"/>
    <s v="Standard"/>
    <x v="0"/>
    <s v="No"/>
    <s v="No"/>
  </r>
  <r>
    <x v="8252"/>
    <x v="664"/>
    <s v="CUST10897"/>
    <s v="Customer 897"/>
    <n v="30"/>
    <s v="Returning"/>
    <s v="P5003"/>
    <s v="Calculator"/>
    <x v="1"/>
    <s v="Stationery Hub"/>
    <n v="1"/>
    <n v="650"/>
    <n v="20"/>
    <n v="650"/>
    <n v="130"/>
    <n v="520"/>
    <n v="365.82"/>
    <n v="154.18"/>
    <x v="0"/>
    <s v="Jaipur"/>
    <s v="Rajasthan"/>
    <s v="India"/>
    <s v="Credit Card"/>
    <x v="0"/>
    <s v="Express"/>
    <x v="0"/>
    <s v="No"/>
    <s v="No"/>
  </r>
  <r>
    <x v="8253"/>
    <x v="664"/>
    <s v="CUST12286"/>
    <s v="Customer 2286"/>
    <n v="55"/>
    <s v="Returning"/>
    <s v="P1007"/>
    <s v="Mouse"/>
    <x v="0"/>
    <s v="RetailHub"/>
    <n v="5"/>
    <n v="900"/>
    <n v="15"/>
    <n v="4500"/>
    <n v="675"/>
    <n v="3825"/>
    <n v="3119.82"/>
    <n v="705.18"/>
    <x v="1"/>
    <s v="Chennai"/>
    <s v="Tamil Nadu"/>
    <s v="India"/>
    <s v="Net Banking"/>
    <x v="0"/>
    <s v="Standard"/>
    <x v="0"/>
    <s v="Yes"/>
    <s v="No"/>
  </r>
  <r>
    <x v="8254"/>
    <x v="664"/>
    <s v="CUST10871"/>
    <s v="Customer 871"/>
    <n v="49"/>
    <s v="New"/>
    <s v="P1001"/>
    <s v="Laptop"/>
    <x v="0"/>
    <s v="TechSource India"/>
    <n v="4"/>
    <n v="55000"/>
    <n v="10"/>
    <n v="220000"/>
    <n v="22000"/>
    <n v="198000"/>
    <n v="146661.13"/>
    <n v="51338.87"/>
    <x v="1"/>
    <s v="Chennai"/>
    <s v="Tamil Nadu"/>
    <s v="India"/>
    <s v="UPI"/>
    <x v="2"/>
    <s v="Standard"/>
    <x v="3"/>
    <s v="No"/>
    <s v="No"/>
  </r>
  <r>
    <x v="8255"/>
    <x v="665"/>
    <s v="CUST12137"/>
    <s v="Customer 2137"/>
    <n v="39"/>
    <s v="Loyal"/>
    <s v="P3002"/>
    <s v="Air Fryer"/>
    <x v="2"/>
    <s v="HomeNeeds"/>
    <n v="1"/>
    <n v="6500"/>
    <n v="10"/>
    <n v="6500"/>
    <n v="650"/>
    <n v="5850"/>
    <n v="4330.58"/>
    <n v="1519.42"/>
    <x v="1"/>
    <s v="Mumbai"/>
    <s v="Maharashtra"/>
    <s v="India"/>
    <s v="Net Banking"/>
    <x v="2"/>
    <s v="Standard"/>
    <x v="0"/>
    <s v="No"/>
    <s v="No"/>
  </r>
  <r>
    <x v="8256"/>
    <x v="665"/>
    <s v="CUST10587"/>
    <s v="Customer 587"/>
    <n v="37"/>
    <s v="Loyal"/>
    <s v="P5002"/>
    <s v="Novel"/>
    <x v="1"/>
    <s v="Stationery Hub"/>
    <n v="2"/>
    <n v="400"/>
    <n v="0"/>
    <n v="800"/>
    <n v="0"/>
    <n v="800"/>
    <n v="627.61"/>
    <n v="172.39"/>
    <x v="0"/>
    <s v="Mumbai"/>
    <s v="Maharashtra"/>
    <s v="India"/>
    <s v="Wallet"/>
    <x v="0"/>
    <s v="Standard"/>
    <x v="0"/>
    <s v="No"/>
    <s v="No"/>
  </r>
  <r>
    <x v="8257"/>
    <x v="665"/>
    <s v="CUST12087"/>
    <s v="Customer 2087"/>
    <n v="22"/>
    <s v="Loyal"/>
    <s v="P2005"/>
    <s v="Backpack"/>
    <x v="3"/>
    <s v="Metro Supplies"/>
    <n v="1"/>
    <n v="1800"/>
    <n v="5"/>
    <n v="1800"/>
    <n v="90"/>
    <n v="1710"/>
    <n v="1140.97"/>
    <n v="569.03"/>
    <x v="1"/>
    <s v="Bhubaneswar"/>
    <s v="Odisha"/>
    <s v="India"/>
    <s v="Debit Card"/>
    <x v="1"/>
    <s v="Standard"/>
    <x v="0"/>
    <s v="No"/>
    <s v="No"/>
  </r>
  <r>
    <x v="8258"/>
    <x v="665"/>
    <s v="CUST11968"/>
    <s v="Customer 1968"/>
    <n v="32"/>
    <s v="New"/>
    <s v="P3004"/>
    <s v="Cookware Set"/>
    <x v="2"/>
    <s v="HomeNeeds"/>
    <n v="1"/>
    <n v="3500"/>
    <n v="10"/>
    <n v="3500"/>
    <n v="350"/>
    <n v="3150"/>
    <n v="1775.66"/>
    <n v="1374.34"/>
    <x v="2"/>
    <s v="Pune"/>
    <s v="Maharashtra"/>
    <s v="India"/>
    <s v="Cash on Delivery"/>
    <x v="2"/>
    <s v="Express"/>
    <x v="0"/>
    <s v="No"/>
    <s v="No"/>
  </r>
  <r>
    <x v="8259"/>
    <x v="665"/>
    <s v="CUST10889"/>
    <s v="Customer 889"/>
    <n v="29"/>
    <s v="Loyal"/>
    <s v="P5002"/>
    <s v="Novel"/>
    <x v="1"/>
    <s v="Stationery Hub"/>
    <n v="2"/>
    <n v="400"/>
    <n v="15"/>
    <n v="800"/>
    <n v="120"/>
    <n v="680"/>
    <n v="556.88"/>
    <n v="123.12"/>
    <x v="1"/>
    <s v="Kolkata"/>
    <s v="West Bengal"/>
    <s v="India"/>
    <s v="Wallet"/>
    <x v="0"/>
    <s v="Express"/>
    <x v="0"/>
    <s v="No"/>
    <s v="No"/>
  </r>
  <r>
    <x v="8260"/>
    <x v="665"/>
    <s v="CUST11213"/>
    <s v="Customer 1213"/>
    <n v="59"/>
    <s v="Loyal"/>
    <s v="P1009"/>
    <s v="Power Bank"/>
    <x v="0"/>
    <s v="Prime Distributors"/>
    <n v="1"/>
    <n v="1600"/>
    <n v="10"/>
    <n v="1600"/>
    <n v="160"/>
    <n v="1440"/>
    <n v="814.41"/>
    <n v="625.59"/>
    <x v="1"/>
    <s v="Nagpur"/>
    <s v="Maharashtra"/>
    <s v="India"/>
    <s v="UPI"/>
    <x v="0"/>
    <s v="Same Day"/>
    <x v="0"/>
    <s v="Yes"/>
    <s v="No"/>
  </r>
  <r>
    <x v="8261"/>
    <x v="665"/>
    <s v="CUST10714"/>
    <s v="Customer 714"/>
    <n v="48"/>
    <s v="Loyal"/>
    <s v="P2005"/>
    <s v="Backpack"/>
    <x v="3"/>
    <s v="Metro Supplies"/>
    <n v="1"/>
    <n v="1800"/>
    <n v="20"/>
    <n v="1800"/>
    <n v="360"/>
    <n v="1440"/>
    <n v="935.66"/>
    <n v="504.34"/>
    <x v="1"/>
    <s v="Indore"/>
    <s v="Madhya Pradesh"/>
    <s v="India"/>
    <s v="Wallet"/>
    <x v="1"/>
    <s v="Standard"/>
    <x v="0"/>
    <s v="No"/>
    <s v="No"/>
  </r>
  <r>
    <x v="8262"/>
    <x v="665"/>
    <s v="CUST10815"/>
    <s v="Customer 815"/>
    <n v="39"/>
    <s v="Returning"/>
    <s v="P5005"/>
    <s v="Desk Organizer"/>
    <x v="1"/>
    <s v="Stationery Hub"/>
    <n v="1"/>
    <n v="600"/>
    <n v="0"/>
    <n v="600"/>
    <n v="0"/>
    <n v="600"/>
    <n v="420.34"/>
    <n v="179.66"/>
    <x v="1"/>
    <s v="Lucknow"/>
    <s v="Uttar Pradesh"/>
    <s v="India"/>
    <s v="Net Banking"/>
    <x v="0"/>
    <s v="Express"/>
    <x v="0"/>
    <s v="No"/>
    <s v="No"/>
  </r>
  <r>
    <x v="8263"/>
    <x v="665"/>
    <s v="CUST10868"/>
    <s v="Customer 868"/>
    <n v="42"/>
    <s v="New"/>
    <s v="P5003"/>
    <s v="Calculator"/>
    <x v="1"/>
    <s v="Stationery Hub"/>
    <n v="2"/>
    <n v="650"/>
    <n v="25"/>
    <n v="1300"/>
    <n v="325"/>
    <n v="975"/>
    <n v="728.67"/>
    <n v="246.33"/>
    <x v="2"/>
    <s v="Hyderabad"/>
    <s v="Telangana"/>
    <s v="India"/>
    <s v="UPI"/>
    <x v="0"/>
    <s v="Standard"/>
    <x v="0"/>
    <s v="No"/>
    <s v="No"/>
  </r>
  <r>
    <x v="8264"/>
    <x v="665"/>
    <s v="CUST11326"/>
    <s v="Customer 1326"/>
    <n v="30"/>
    <s v="Returning"/>
    <s v="P3007"/>
    <s v="Vacuum Cleaner"/>
    <x v="2"/>
    <s v="Global Traders"/>
    <n v="1"/>
    <n v="8500"/>
    <n v="25"/>
    <n v="8500"/>
    <n v="2125"/>
    <n v="6375"/>
    <n v="4603.58"/>
    <n v="1771.42"/>
    <x v="1"/>
    <s v="Chennai"/>
    <s v="Tamil Nadu"/>
    <s v="India"/>
    <s v="Wallet"/>
    <x v="1"/>
    <s v="Express"/>
    <x v="0"/>
    <s v="No"/>
    <s v="No"/>
  </r>
  <r>
    <x v="8265"/>
    <x v="666"/>
    <s v="CUST11434"/>
    <s v="Customer 1434"/>
    <n v="30"/>
    <s v="Returning"/>
    <s v="P1005"/>
    <s v="Tablet"/>
    <x v="0"/>
    <s v="RetailHub"/>
    <n v="1"/>
    <n v="18000"/>
    <n v="20"/>
    <n v="18000"/>
    <n v="3600"/>
    <n v="14400"/>
    <n v="10580.25"/>
    <n v="3819.75"/>
    <x v="2"/>
    <s v="Kolkata"/>
    <s v="West Bengal"/>
    <s v="India"/>
    <s v="Net Banking"/>
    <x v="0"/>
    <s v="Standard"/>
    <x v="0"/>
    <s v="No"/>
    <s v="No"/>
  </r>
  <r>
    <x v="8266"/>
    <x v="666"/>
    <s v="CUST10173"/>
    <s v="Customer 173"/>
    <n v="48"/>
    <s v="New"/>
    <s v="P3004"/>
    <s v="Cookware Set"/>
    <x v="2"/>
    <s v="HomeNeeds"/>
    <n v="2"/>
    <n v="3500"/>
    <n v="15"/>
    <n v="7000"/>
    <n v="1050"/>
    <n v="5950"/>
    <n v="3364.63"/>
    <n v="2585.37"/>
    <x v="1"/>
    <s v="Pune"/>
    <s v="Maharashtra"/>
    <s v="India"/>
    <s v="UPI"/>
    <x v="1"/>
    <s v="Standard"/>
    <x v="1"/>
    <s v="No"/>
    <s v="No"/>
  </r>
  <r>
    <x v="8267"/>
    <x v="666"/>
    <s v="CUST10685"/>
    <s v="Customer 685"/>
    <n v="47"/>
    <s v="Returning"/>
    <s v="P2002"/>
    <s v="Jeans"/>
    <x v="3"/>
    <s v="FashionMart"/>
    <n v="3"/>
    <n v="2200"/>
    <n v="10"/>
    <n v="6600"/>
    <n v="660"/>
    <n v="5940"/>
    <n v="3851.77"/>
    <n v="2088.23"/>
    <x v="1"/>
    <s v="Coimbatore"/>
    <s v="Tamil Nadu"/>
    <s v="India"/>
    <s v="Debit Card"/>
    <x v="1"/>
    <s v="Express"/>
    <x v="0"/>
    <s v="No"/>
    <s v="No"/>
  </r>
  <r>
    <x v="8268"/>
    <x v="666"/>
    <s v="CUST11152"/>
    <s v="Customer 1152"/>
    <n v="18"/>
    <s v="New"/>
    <s v="P2003"/>
    <s v="T-Shirt"/>
    <x v="3"/>
    <s v="RetailHub"/>
    <n v="1"/>
    <n v="900"/>
    <n v="20"/>
    <n v="900"/>
    <n v="180"/>
    <n v="720"/>
    <n v="507.48"/>
    <n v="212.52"/>
    <x v="1"/>
    <s v="Visakhapatnam"/>
    <s v="Andhra Pradesh"/>
    <s v="India"/>
    <s v="UPI"/>
    <x v="0"/>
    <s v="Standard"/>
    <x v="3"/>
    <s v="No"/>
    <s v="No"/>
  </r>
  <r>
    <x v="8269"/>
    <x v="666"/>
    <s v="CUST10592"/>
    <s v="Customer 592"/>
    <n v="53"/>
    <s v="Returning"/>
    <s v="P5001"/>
    <s v="Notebook Set"/>
    <x v="1"/>
    <s v="Stationery Hub"/>
    <n v="2"/>
    <n v="500"/>
    <n v="5"/>
    <n v="1000"/>
    <n v="50"/>
    <n v="950"/>
    <n v="619.99"/>
    <n v="330.01"/>
    <x v="1"/>
    <s v="Chandigarh"/>
    <s v="Chandigarh"/>
    <s v="India"/>
    <s v="UPI"/>
    <x v="0"/>
    <s v="Same Day"/>
    <x v="0"/>
    <s v="No"/>
    <s v="No"/>
  </r>
  <r>
    <x v="8270"/>
    <x v="666"/>
    <s v="CUST11915"/>
    <s v="Customer 1915"/>
    <n v="59"/>
    <s v="Returning"/>
    <s v="P1001"/>
    <s v="Laptop"/>
    <x v="0"/>
    <s v="TechSource India"/>
    <n v="2"/>
    <n v="55000"/>
    <n v="15"/>
    <n v="110000"/>
    <n v="16500"/>
    <n v="93500"/>
    <n v="60748"/>
    <n v="32752"/>
    <x v="1"/>
    <s v="Surat"/>
    <s v="Gujarat"/>
    <s v="India"/>
    <s v="Credit Card"/>
    <x v="1"/>
    <s v="Express"/>
    <x v="0"/>
    <s v="No"/>
    <s v="No"/>
  </r>
  <r>
    <x v="8271"/>
    <x v="667"/>
    <s v="CUST11291"/>
    <s v="Customer 1291"/>
    <n v="19"/>
    <s v="New"/>
    <s v="P1006"/>
    <s v="Keyboard"/>
    <x v="0"/>
    <s v="Metro Supplies"/>
    <n v="1"/>
    <n v="1800"/>
    <n v="0"/>
    <n v="1800"/>
    <n v="0"/>
    <n v="1800"/>
    <n v="1360.56"/>
    <n v="439.44"/>
    <x v="1"/>
    <s v="Pune"/>
    <s v="Maharashtra"/>
    <s v="India"/>
    <s v="Credit Card"/>
    <x v="0"/>
    <s v="Same Day"/>
    <x v="0"/>
    <s v="No"/>
    <s v="No"/>
  </r>
  <r>
    <x v="8272"/>
    <x v="667"/>
    <s v="CUST10178"/>
    <s v="Customer 178"/>
    <n v="38"/>
    <s v="Returning"/>
    <s v="P1008"/>
    <s v="Monitor"/>
    <x v="0"/>
    <s v="Global Traders"/>
    <n v="1"/>
    <n v="14500"/>
    <n v="5"/>
    <n v="14500"/>
    <n v="725"/>
    <n v="13775"/>
    <n v="9918.42"/>
    <n v="3856.58"/>
    <x v="0"/>
    <s v="Coimbatore"/>
    <s v="Tamil Nadu"/>
    <s v="India"/>
    <s v="UPI"/>
    <x v="0"/>
    <s v="Standard"/>
    <x v="0"/>
    <s v="No"/>
    <s v="No"/>
  </r>
  <r>
    <x v="8273"/>
    <x v="667"/>
    <s v="CUST10833"/>
    <s v="Customer 833"/>
    <n v="34"/>
    <s v="Returning"/>
    <s v="P2002"/>
    <s v="Jeans"/>
    <x v="3"/>
    <s v="FashionMart"/>
    <n v="1"/>
    <n v="2200"/>
    <n v="0"/>
    <n v="2200"/>
    <n v="0"/>
    <n v="2200"/>
    <n v="1431.8"/>
    <n v="768.2"/>
    <x v="0"/>
    <s v="Jaipur"/>
    <s v="Rajasthan"/>
    <s v="India"/>
    <s v="Cash on Delivery"/>
    <x v="2"/>
    <s v="Express"/>
    <x v="0"/>
    <s v="No"/>
    <s v="No"/>
  </r>
  <r>
    <x v="8274"/>
    <x v="667"/>
    <s v="CUST11857"/>
    <s v="Customer 1857"/>
    <n v="51"/>
    <s v="Loyal"/>
    <s v="P2004"/>
    <s v="Jacket"/>
    <x v="3"/>
    <s v="Global Traders"/>
    <n v="3"/>
    <n v="3500"/>
    <n v="10"/>
    <n v="10500"/>
    <n v="1050"/>
    <n v="9450"/>
    <n v="7565.53"/>
    <n v="1884.47"/>
    <x v="1"/>
    <s v="Mumbai"/>
    <s v="Maharashtra"/>
    <s v="India"/>
    <s v="Net Banking"/>
    <x v="2"/>
    <s v="Standard"/>
    <x v="2"/>
    <s v="No"/>
    <s v="No"/>
  </r>
  <r>
    <x v="8275"/>
    <x v="667"/>
    <s v="CUST10178"/>
    <s v="Customer 178"/>
    <n v="45"/>
    <s v="New"/>
    <s v="P1010"/>
    <s v="Bluetooth Speaker"/>
    <x v="0"/>
    <s v="Prime Distributors"/>
    <n v="4"/>
    <n v="3200"/>
    <n v="15"/>
    <n v="12800"/>
    <n v="1920"/>
    <n v="10880"/>
    <n v="8229.1"/>
    <n v="2650.9"/>
    <x v="2"/>
    <s v="Jaipur"/>
    <s v="Rajasthan"/>
    <s v="India"/>
    <s v="Wallet"/>
    <x v="0"/>
    <s v="Standard"/>
    <x v="0"/>
    <s v="No"/>
    <s v="No"/>
  </r>
  <r>
    <x v="8276"/>
    <x v="667"/>
    <s v="CUST10090"/>
    <s v="Customer 90"/>
    <n v="27"/>
    <s v="Loyal"/>
    <s v="P1004"/>
    <s v="Smartwatch"/>
    <x v="0"/>
    <s v="TechSource India"/>
    <n v="5"/>
    <n v="6500"/>
    <n v="10"/>
    <n v="32500"/>
    <n v="3250"/>
    <n v="29250"/>
    <n v="19037.580000000002"/>
    <n v="10212.42"/>
    <x v="1"/>
    <s v="Nagpur"/>
    <s v="Maharashtra"/>
    <s v="India"/>
    <s v="Wallet"/>
    <x v="2"/>
    <s v="Standard"/>
    <x v="3"/>
    <s v="No"/>
    <s v="No"/>
  </r>
  <r>
    <x v="8277"/>
    <x v="667"/>
    <s v="CUST12055"/>
    <s v="Customer 2055"/>
    <n v="38"/>
    <s v="Returning"/>
    <s v="P2001"/>
    <s v="Running Shoes"/>
    <x v="3"/>
    <s v="FashionMart"/>
    <n v="2"/>
    <n v="3200"/>
    <n v="15"/>
    <n v="6400"/>
    <n v="960"/>
    <n v="5440"/>
    <n v="3272.49"/>
    <n v="2167.5100000000002"/>
    <x v="1"/>
    <s v="Jaipur"/>
    <s v="Rajasthan"/>
    <s v="India"/>
    <s v="UPI"/>
    <x v="2"/>
    <s v="Standard"/>
    <x v="0"/>
    <s v="No"/>
    <s v="No"/>
  </r>
  <r>
    <x v="8278"/>
    <x v="667"/>
    <s v="CUST12392"/>
    <s v="Customer 2392"/>
    <n v="60"/>
    <s v="Loyal"/>
    <s v="P1004"/>
    <s v="Smartwatch"/>
    <x v="0"/>
    <s v="TechSource India"/>
    <n v="1"/>
    <n v="6500"/>
    <n v="0"/>
    <n v="6500"/>
    <n v="0"/>
    <n v="6500"/>
    <n v="4759.54"/>
    <n v="1740.46"/>
    <x v="2"/>
    <s v="Bengaluru"/>
    <s v="Karnataka"/>
    <s v="India"/>
    <s v="Net Banking"/>
    <x v="2"/>
    <s v="Standard"/>
    <x v="0"/>
    <s v="No"/>
    <s v="No"/>
  </r>
  <r>
    <x v="8279"/>
    <x v="667"/>
    <s v="CUST12077"/>
    <s v="Customer 2077"/>
    <n v="19"/>
    <s v="New"/>
    <s v="P2001"/>
    <s v="Running Shoes"/>
    <x v="3"/>
    <s v="FashionMart"/>
    <n v="3"/>
    <n v="3200"/>
    <n v="25"/>
    <n v="9600"/>
    <n v="2400"/>
    <n v="7200"/>
    <n v="5810.3"/>
    <n v="1389.7"/>
    <x v="2"/>
    <s v="Surat"/>
    <s v="Gujarat"/>
    <s v="India"/>
    <s v="Wallet"/>
    <x v="2"/>
    <s v="Standard"/>
    <x v="0"/>
    <s v="No"/>
    <s v="No"/>
  </r>
  <r>
    <x v="8280"/>
    <x v="667"/>
    <s v="CUST12364"/>
    <s v="Customer 2364"/>
    <n v="39"/>
    <s v="Returning"/>
    <s v="P4006"/>
    <s v="Lipstick"/>
    <x v="4"/>
    <s v="BeautyCare"/>
    <n v="3"/>
    <n v="850"/>
    <n v="5"/>
    <n v="2550"/>
    <n v="127.5"/>
    <n v="2422.5"/>
    <n v="1868.17"/>
    <n v="554.33000000000004"/>
    <x v="0"/>
    <s v="Mumbai"/>
    <s v="Maharashtra"/>
    <s v="India"/>
    <s v="Wallet"/>
    <x v="0"/>
    <s v="Same Day"/>
    <x v="1"/>
    <s v="No"/>
    <s v="No"/>
  </r>
  <r>
    <x v="8281"/>
    <x v="667"/>
    <s v="CUST11983"/>
    <s v="Customer 1983"/>
    <n v="19"/>
    <s v="New"/>
    <s v="P3006"/>
    <s v="Water Bottle"/>
    <x v="2"/>
    <s v="Metro Supplies"/>
    <n v="1"/>
    <n v="700"/>
    <n v="15"/>
    <n v="700"/>
    <n v="105"/>
    <n v="595"/>
    <n v="454.55"/>
    <n v="140.44999999999999"/>
    <x v="1"/>
    <s v="Delhi"/>
    <s v="Delhi"/>
    <s v="India"/>
    <s v="Credit Card"/>
    <x v="1"/>
    <s v="Express"/>
    <x v="4"/>
    <s v="No"/>
    <s v="No"/>
  </r>
  <r>
    <x v="8282"/>
    <x v="667"/>
    <s v="CUST11419"/>
    <s v="Customer 1419"/>
    <n v="47"/>
    <s v="New"/>
    <s v="P1001"/>
    <s v="Laptop"/>
    <x v="0"/>
    <s v="TechSource India"/>
    <n v="2"/>
    <n v="55000"/>
    <n v="5"/>
    <n v="110000"/>
    <n v="5500"/>
    <n v="104500"/>
    <n v="57805.440000000002"/>
    <n v="46694.559999999998"/>
    <x v="1"/>
    <s v="Nagpur"/>
    <s v="Maharashtra"/>
    <s v="India"/>
    <s v="Wallet"/>
    <x v="1"/>
    <s v="Standard"/>
    <x v="0"/>
    <s v="No"/>
    <s v="No"/>
  </r>
  <r>
    <x v="8283"/>
    <x v="668"/>
    <s v="CUST10670"/>
    <s v="Customer 670"/>
    <n v="41"/>
    <s v="Returning"/>
    <s v="P2006"/>
    <s v="Womens Kurti"/>
    <x v="3"/>
    <s v="FashionMart"/>
    <n v="2"/>
    <n v="1400"/>
    <n v="0"/>
    <n v="2800"/>
    <n v="0"/>
    <n v="2800"/>
    <n v="2169.25"/>
    <n v="630.75"/>
    <x v="2"/>
    <s v="Surat"/>
    <s v="Gujarat"/>
    <s v="India"/>
    <s v="UPI"/>
    <x v="0"/>
    <s v="Standard"/>
    <x v="0"/>
    <s v="No"/>
    <s v="No"/>
  </r>
  <r>
    <x v="8284"/>
    <x v="668"/>
    <s v="CUST12170"/>
    <s v="Customer 2170"/>
    <n v="56"/>
    <s v="Returning"/>
    <s v="P3007"/>
    <s v="Vacuum Cleaner"/>
    <x v="2"/>
    <s v="Global Traders"/>
    <n v="3"/>
    <n v="8500"/>
    <n v="10"/>
    <n v="25500"/>
    <n v="2550"/>
    <n v="22950"/>
    <n v="15842.58"/>
    <n v="7107.42"/>
    <x v="1"/>
    <s v="Surat"/>
    <s v="Gujarat"/>
    <s v="India"/>
    <s v="Net Banking"/>
    <x v="2"/>
    <s v="Standard"/>
    <x v="0"/>
    <s v="No"/>
    <s v="No"/>
  </r>
  <r>
    <x v="8285"/>
    <x v="668"/>
    <s v="CUST10027"/>
    <s v="Customer 27"/>
    <n v="23"/>
    <s v="Loyal"/>
    <s v="P1002"/>
    <s v="Smartphone"/>
    <x v="0"/>
    <s v="Global Traders"/>
    <n v="1"/>
    <n v="28000"/>
    <n v="10"/>
    <n v="28000"/>
    <n v="2800"/>
    <n v="25200"/>
    <n v="20396.759999999998"/>
    <n v="4803.24"/>
    <x v="1"/>
    <s v="Bhopal"/>
    <s v="Madhya Pradesh"/>
    <s v="India"/>
    <s v="Debit Card"/>
    <x v="0"/>
    <s v="Standard"/>
    <x v="0"/>
    <s v="Yes"/>
    <s v="No"/>
  </r>
  <r>
    <x v="8286"/>
    <x v="668"/>
    <s v="CUST10878"/>
    <s v="Customer 878"/>
    <n v="26"/>
    <s v="New"/>
    <s v="P3003"/>
    <s v="Mixer Grinder"/>
    <x v="2"/>
    <s v="Prime Distributors"/>
    <n v="1"/>
    <n v="4800"/>
    <n v="15"/>
    <n v="4800"/>
    <n v="720"/>
    <n v="4080"/>
    <n v="3177.5"/>
    <n v="902.5"/>
    <x v="0"/>
    <s v="Bhopal"/>
    <s v="Madhya Pradesh"/>
    <s v="India"/>
    <s v="Wallet"/>
    <x v="2"/>
    <s v="Express"/>
    <x v="0"/>
    <s v="No"/>
    <s v="No"/>
  </r>
  <r>
    <x v="8287"/>
    <x v="668"/>
    <s v="CUST12087"/>
    <s v="Customer 2087"/>
    <n v="20"/>
    <s v="Returning"/>
    <s v="P1010"/>
    <s v="Bluetooth Speaker"/>
    <x v="0"/>
    <s v="Prime Distributors"/>
    <n v="6"/>
    <n v="3200"/>
    <n v="0"/>
    <n v="19200"/>
    <n v="0"/>
    <n v="19200"/>
    <n v="15064.54"/>
    <n v="4135.46"/>
    <x v="0"/>
    <s v="Chennai"/>
    <s v="Tamil Nadu"/>
    <s v="India"/>
    <s v="Debit Card"/>
    <x v="2"/>
    <s v="Standard"/>
    <x v="0"/>
    <s v="No"/>
    <s v="No"/>
  </r>
  <r>
    <x v="8288"/>
    <x v="668"/>
    <s v="CUST11179"/>
    <s v="Customer 1179"/>
    <n v="59"/>
    <s v="Returning"/>
    <s v="P1005"/>
    <s v="Tablet"/>
    <x v="0"/>
    <s v="RetailHub"/>
    <n v="2"/>
    <n v="18000"/>
    <n v="10"/>
    <n v="36000"/>
    <n v="3600"/>
    <n v="32400"/>
    <n v="19775.32"/>
    <n v="12624.68"/>
    <x v="1"/>
    <s v="Delhi"/>
    <s v="Delhi"/>
    <s v="India"/>
    <s v="Cash on Delivery"/>
    <x v="1"/>
    <s v="Standard"/>
    <x v="3"/>
    <s v="No"/>
    <s v="No"/>
  </r>
  <r>
    <x v="8289"/>
    <x v="668"/>
    <s v="CUST11260"/>
    <s v="Customer 1260"/>
    <n v="34"/>
    <s v="Loyal"/>
    <s v="P3004"/>
    <s v="Cookware Set"/>
    <x v="2"/>
    <s v="HomeNeeds"/>
    <n v="1"/>
    <n v="3500"/>
    <n v="0"/>
    <n v="3500"/>
    <n v="0"/>
    <n v="3500"/>
    <n v="2715.77"/>
    <n v="784.23"/>
    <x v="2"/>
    <s v="Pune"/>
    <s v="Maharashtra"/>
    <s v="India"/>
    <s v="Debit Card"/>
    <x v="2"/>
    <s v="Standard"/>
    <x v="3"/>
    <s v="No"/>
    <s v="No"/>
  </r>
  <r>
    <x v="8290"/>
    <x v="668"/>
    <s v="CUST11953"/>
    <s v="Customer 1953"/>
    <n v="19"/>
    <s v="Returning"/>
    <s v="P1004"/>
    <s v="Smartwatch"/>
    <x v="0"/>
    <s v="TechSource India"/>
    <n v="1"/>
    <n v="6500"/>
    <n v="5"/>
    <n v="6500"/>
    <n v="325"/>
    <n v="6175"/>
    <n v="4352.9799999999996"/>
    <n v="1822.02"/>
    <x v="1"/>
    <s v="Mumbai"/>
    <s v="Maharashtra"/>
    <s v="India"/>
    <s v="Credit Card"/>
    <x v="0"/>
    <s v="Standard"/>
    <x v="0"/>
    <s v="No"/>
    <s v="No"/>
  </r>
  <r>
    <x v="8291"/>
    <x v="668"/>
    <s v="CUST11501"/>
    <s v="Customer 1501"/>
    <n v="59"/>
    <s v="New"/>
    <s v="P5001"/>
    <s v="Notebook Set"/>
    <x v="1"/>
    <s v="Stationery Hub"/>
    <n v="1"/>
    <n v="500"/>
    <n v="5"/>
    <n v="500"/>
    <n v="25"/>
    <n v="475"/>
    <n v="321.77999999999997"/>
    <n v="153.22"/>
    <x v="0"/>
    <s v="Surat"/>
    <s v="Gujarat"/>
    <s v="India"/>
    <s v="Cash on Delivery"/>
    <x v="2"/>
    <s v="Standard"/>
    <x v="0"/>
    <s v="No"/>
    <s v="No"/>
  </r>
  <r>
    <x v="8292"/>
    <x v="669"/>
    <s v="CUST11340"/>
    <s v="Customer 1340"/>
    <n v="25"/>
    <s v="Returning"/>
    <s v="P3002"/>
    <s v="Air Fryer"/>
    <x v="2"/>
    <s v="HomeNeeds"/>
    <n v="1"/>
    <n v="6500"/>
    <n v="10"/>
    <n v="6500"/>
    <n v="650"/>
    <n v="5850"/>
    <n v="3232.99"/>
    <n v="2617.0100000000002"/>
    <x v="1"/>
    <s v="Indore"/>
    <s v="Madhya Pradesh"/>
    <s v="India"/>
    <s v="Cash on Delivery"/>
    <x v="2"/>
    <s v="Same Day"/>
    <x v="3"/>
    <s v="No"/>
    <s v="No"/>
  </r>
  <r>
    <x v="8293"/>
    <x v="669"/>
    <s v="CUST11811"/>
    <s v="Customer 1811"/>
    <n v="48"/>
    <s v="Returning"/>
    <s v="P5005"/>
    <s v="Desk Organizer"/>
    <x v="1"/>
    <s v="Stationery Hub"/>
    <n v="2"/>
    <n v="600"/>
    <n v="5"/>
    <n v="1200"/>
    <n v="60"/>
    <n v="1140"/>
    <n v="718.37"/>
    <n v="421.63"/>
    <x v="1"/>
    <s v="Guwahati"/>
    <s v="Assam"/>
    <s v="India"/>
    <s v="Credit Card"/>
    <x v="2"/>
    <s v="Standard"/>
    <x v="0"/>
    <s v="No"/>
    <s v="No"/>
  </r>
  <r>
    <x v="8294"/>
    <x v="669"/>
    <s v="CUST11626"/>
    <s v="Customer 1626"/>
    <n v="29"/>
    <s v="Returning"/>
    <s v="P4003"/>
    <s v="Sunscreen"/>
    <x v="4"/>
    <s v="BeautyCare"/>
    <n v="3"/>
    <n v="700"/>
    <n v="25"/>
    <n v="2100"/>
    <n v="525"/>
    <n v="1575"/>
    <n v="947.09"/>
    <n v="627.91"/>
    <x v="1"/>
    <s v="Lucknow"/>
    <s v="Uttar Pradesh"/>
    <s v="India"/>
    <s v="UPI"/>
    <x v="0"/>
    <s v="Standard"/>
    <x v="0"/>
    <s v="Yes"/>
    <s v="No"/>
  </r>
  <r>
    <x v="8295"/>
    <x v="669"/>
    <s v="CUST11152"/>
    <s v="Customer 1152"/>
    <n v="45"/>
    <s v="New"/>
    <s v="P5005"/>
    <s v="Desk Organizer"/>
    <x v="1"/>
    <s v="Stationery Hub"/>
    <n v="1"/>
    <n v="600"/>
    <n v="0"/>
    <n v="600"/>
    <n v="0"/>
    <n v="600"/>
    <n v="435.09"/>
    <n v="164.91"/>
    <x v="1"/>
    <s v="Mumbai"/>
    <s v="Maharashtra"/>
    <s v="India"/>
    <s v="UPI"/>
    <x v="2"/>
    <s v="Express"/>
    <x v="0"/>
    <s v="No"/>
    <s v="No"/>
  </r>
  <r>
    <x v="8296"/>
    <x v="669"/>
    <s v="CUST10019"/>
    <s v="Customer 19"/>
    <n v="24"/>
    <s v="Loyal"/>
    <s v="P1004"/>
    <s v="Smartwatch"/>
    <x v="0"/>
    <s v="TechSource India"/>
    <n v="1"/>
    <n v="6500"/>
    <n v="10"/>
    <n v="6500"/>
    <n v="650"/>
    <n v="5850"/>
    <n v="3287.79"/>
    <n v="2562.21"/>
    <x v="1"/>
    <s v="Hyderabad"/>
    <s v="Telangana"/>
    <s v="India"/>
    <s v="Cash on Delivery"/>
    <x v="1"/>
    <s v="Standard"/>
    <x v="3"/>
    <s v="No"/>
    <s v="No"/>
  </r>
  <r>
    <x v="8297"/>
    <x v="669"/>
    <s v="CUST10187"/>
    <s v="Customer 187"/>
    <n v="45"/>
    <s v="Returning"/>
    <s v="P4001"/>
    <s v="Face Wash"/>
    <x v="4"/>
    <s v="BeautyCare"/>
    <n v="1"/>
    <n v="450"/>
    <n v="5"/>
    <n v="450"/>
    <n v="22.5"/>
    <n v="427.5"/>
    <n v="291.48"/>
    <n v="136.02000000000001"/>
    <x v="1"/>
    <s v="Surat"/>
    <s v="Gujarat"/>
    <s v="India"/>
    <s v="Credit Card"/>
    <x v="1"/>
    <s v="Express"/>
    <x v="0"/>
    <s v="No"/>
    <s v="No"/>
  </r>
  <r>
    <x v="8298"/>
    <x v="669"/>
    <s v="CUST11912"/>
    <s v="Customer 1912"/>
    <n v="33"/>
    <s v="New"/>
    <s v="P3006"/>
    <s v="Water Bottle"/>
    <x v="2"/>
    <s v="Metro Supplies"/>
    <n v="4"/>
    <n v="700"/>
    <n v="15"/>
    <n v="2800"/>
    <n v="420"/>
    <n v="2380"/>
    <n v="1898.93"/>
    <n v="481.07"/>
    <x v="2"/>
    <s v="Nagpur"/>
    <s v="Maharashtra"/>
    <s v="India"/>
    <s v="Cash on Delivery"/>
    <x v="2"/>
    <s v="Express"/>
    <x v="1"/>
    <s v="No"/>
    <s v="No"/>
  </r>
  <r>
    <x v="8299"/>
    <x v="669"/>
    <s v="CUST10606"/>
    <s v="Customer 606"/>
    <n v="28"/>
    <s v="Returning"/>
    <s v="P1008"/>
    <s v="Monitor"/>
    <x v="0"/>
    <s v="Global Traders"/>
    <n v="1"/>
    <n v="14500"/>
    <n v="10"/>
    <n v="14500"/>
    <n v="1450"/>
    <n v="13050"/>
    <n v="9665.9699999999993"/>
    <n v="3384.03"/>
    <x v="1"/>
    <s v="Surat"/>
    <s v="Gujarat"/>
    <s v="India"/>
    <s v="Cash on Delivery"/>
    <x v="0"/>
    <s v="Standard"/>
    <x v="0"/>
    <s v="No"/>
    <s v="No"/>
  </r>
  <r>
    <x v="8300"/>
    <x v="669"/>
    <s v="CUST11212"/>
    <s v="Customer 1212"/>
    <n v="39"/>
    <s v="Returning"/>
    <s v="P3005"/>
    <s v="Bedsheet Set"/>
    <x v="2"/>
    <s v="RetailHub"/>
    <n v="3"/>
    <n v="1800"/>
    <n v="15"/>
    <n v="5400"/>
    <n v="810"/>
    <n v="4590"/>
    <n v="3260.12"/>
    <n v="1329.88"/>
    <x v="0"/>
    <s v="Surat"/>
    <s v="Gujarat"/>
    <s v="India"/>
    <s v="UPI"/>
    <x v="2"/>
    <s v="Standard"/>
    <x v="0"/>
    <s v="No"/>
    <s v="No"/>
  </r>
  <r>
    <x v="8301"/>
    <x v="670"/>
    <s v="CUST11493"/>
    <s v="Customer 1493"/>
    <n v="42"/>
    <s v="New"/>
    <s v="P3006"/>
    <s v="Water Bottle"/>
    <x v="2"/>
    <s v="Metro Supplies"/>
    <n v="2"/>
    <n v="700"/>
    <n v="10"/>
    <n v="1400"/>
    <n v="140"/>
    <n v="1260"/>
    <n v="800.06"/>
    <n v="459.94"/>
    <x v="0"/>
    <s v="Visakhapatnam"/>
    <s v="Andhra Pradesh"/>
    <s v="India"/>
    <s v="UPI"/>
    <x v="2"/>
    <s v="Standard"/>
    <x v="0"/>
    <s v="No"/>
    <s v="No"/>
  </r>
  <r>
    <x v="8302"/>
    <x v="670"/>
    <s v="CUST12404"/>
    <s v="Customer 2404"/>
    <n v="55"/>
    <s v="New"/>
    <s v="P4005"/>
    <s v="Perfume"/>
    <x v="4"/>
    <s v="BeautyCare"/>
    <n v="2"/>
    <n v="1800"/>
    <n v="20"/>
    <n v="3600"/>
    <n v="720"/>
    <n v="2880"/>
    <n v="2024.34"/>
    <n v="855.66"/>
    <x v="1"/>
    <s v="Lucknow"/>
    <s v="Uttar Pradesh"/>
    <s v="India"/>
    <s v="UPI"/>
    <x v="2"/>
    <s v="Standard"/>
    <x v="0"/>
    <s v="No"/>
    <s v="No"/>
  </r>
  <r>
    <x v="8303"/>
    <x v="670"/>
    <s v="CUST11333"/>
    <s v="Customer 1333"/>
    <n v="58"/>
    <s v="New"/>
    <s v="P4002"/>
    <s v="Moisturizer"/>
    <x v="4"/>
    <s v="BeautyCare"/>
    <n v="2"/>
    <n v="650"/>
    <n v="20"/>
    <n v="1300"/>
    <n v="260"/>
    <n v="1040"/>
    <n v="648.94000000000005"/>
    <n v="391.06"/>
    <x v="1"/>
    <s v="Kolkata"/>
    <s v="West Bengal"/>
    <s v="India"/>
    <s v="Debit Card"/>
    <x v="0"/>
    <s v="Standard"/>
    <x v="3"/>
    <s v="Yes"/>
    <s v="Yes"/>
  </r>
  <r>
    <x v="8304"/>
    <x v="670"/>
    <s v="CUST11808"/>
    <s v="Customer 1808"/>
    <n v="48"/>
    <s v="Loyal"/>
    <s v="P3007"/>
    <s v="Vacuum Cleaner"/>
    <x v="2"/>
    <s v="Global Traders"/>
    <n v="1"/>
    <n v="8500"/>
    <n v="10"/>
    <n v="8500"/>
    <n v="850"/>
    <n v="7650"/>
    <n v="4266.18"/>
    <n v="3383.82"/>
    <x v="1"/>
    <s v="Pune"/>
    <s v="Maharashtra"/>
    <s v="India"/>
    <s v="Wallet"/>
    <x v="1"/>
    <s v="Standard"/>
    <x v="4"/>
    <s v="No"/>
    <s v="No"/>
  </r>
  <r>
    <x v="8305"/>
    <x v="670"/>
    <s v="CUST11919"/>
    <s v="Customer 1919"/>
    <n v="30"/>
    <s v="New"/>
    <s v="P3004"/>
    <s v="Cookware Set"/>
    <x v="2"/>
    <s v="HomeNeeds"/>
    <n v="3"/>
    <n v="3500"/>
    <n v="20"/>
    <n v="10500"/>
    <n v="2100"/>
    <n v="8400"/>
    <n v="5176.21"/>
    <n v="3223.79"/>
    <x v="2"/>
    <s v="Chandigarh"/>
    <s v="Chandigarh"/>
    <s v="India"/>
    <s v="Credit Card"/>
    <x v="0"/>
    <s v="Standard"/>
    <x v="0"/>
    <s v="Yes"/>
    <s v="No"/>
  </r>
  <r>
    <x v="8306"/>
    <x v="670"/>
    <s v="CUST11499"/>
    <s v="Customer 1499"/>
    <n v="30"/>
    <s v="Returning"/>
    <s v="P4003"/>
    <s v="Sunscreen"/>
    <x v="4"/>
    <s v="BeautyCare"/>
    <n v="2"/>
    <n v="700"/>
    <n v="20"/>
    <n v="1400"/>
    <n v="280"/>
    <n v="1120"/>
    <n v="781.32"/>
    <n v="338.68"/>
    <x v="1"/>
    <s v="Bhubaneswar"/>
    <s v="Odisha"/>
    <s v="India"/>
    <s v="Net Banking"/>
    <x v="2"/>
    <s v="Express"/>
    <x v="0"/>
    <s v="No"/>
    <s v="No"/>
  </r>
  <r>
    <x v="8307"/>
    <x v="670"/>
    <s v="CUST10774"/>
    <s v="Customer 774"/>
    <n v="36"/>
    <s v="New"/>
    <s v="P3003"/>
    <s v="Mixer Grinder"/>
    <x v="2"/>
    <s v="Prime Distributors"/>
    <n v="3"/>
    <n v="4800"/>
    <n v="20"/>
    <n v="14400"/>
    <n v="2880"/>
    <n v="11520"/>
    <n v="8502.7900000000009"/>
    <n v="3017.21"/>
    <x v="1"/>
    <s v="Bengaluru"/>
    <s v="Karnataka"/>
    <s v="India"/>
    <s v="Net Banking"/>
    <x v="0"/>
    <s v="Express"/>
    <x v="0"/>
    <s v="Yes"/>
    <s v="No"/>
  </r>
  <r>
    <x v="8308"/>
    <x v="670"/>
    <s v="CUST10128"/>
    <s v="Customer 128"/>
    <n v="38"/>
    <s v="New"/>
    <s v="P3006"/>
    <s v="Water Bottle"/>
    <x v="2"/>
    <s v="Metro Supplies"/>
    <n v="1"/>
    <n v="700"/>
    <n v="15"/>
    <n v="700"/>
    <n v="105"/>
    <n v="595"/>
    <n v="467.73"/>
    <n v="127.27"/>
    <x v="1"/>
    <s v="Hyderabad"/>
    <s v="Telangana"/>
    <s v="India"/>
    <s v="Net Banking"/>
    <x v="0"/>
    <s v="Express"/>
    <x v="0"/>
    <s v="No"/>
    <s v="No"/>
  </r>
  <r>
    <x v="8309"/>
    <x v="670"/>
    <s v="CUST11351"/>
    <s v="Customer 1351"/>
    <n v="20"/>
    <s v="Loyal"/>
    <s v="P3005"/>
    <s v="Bedsheet Set"/>
    <x v="2"/>
    <s v="RetailHub"/>
    <n v="3"/>
    <n v="1800"/>
    <n v="20"/>
    <n v="5400"/>
    <n v="1080"/>
    <n v="4320"/>
    <n v="3247.65"/>
    <n v="1072.3499999999999"/>
    <x v="1"/>
    <s v="Chandigarh"/>
    <s v="Chandigarh"/>
    <s v="India"/>
    <s v="Net Banking"/>
    <x v="1"/>
    <s v="Standard"/>
    <x v="0"/>
    <s v="No"/>
    <s v="No"/>
  </r>
  <r>
    <x v="8310"/>
    <x v="671"/>
    <s v="CUST11966"/>
    <s v="Customer 1966"/>
    <n v="56"/>
    <s v="New"/>
    <s v="P3006"/>
    <s v="Water Bottle"/>
    <x v="2"/>
    <s v="Metro Supplies"/>
    <n v="1"/>
    <n v="700"/>
    <n v="25"/>
    <n v="700"/>
    <n v="175"/>
    <n v="525"/>
    <n v="363.05"/>
    <n v="161.94999999999999"/>
    <x v="1"/>
    <s v="Surat"/>
    <s v="Gujarat"/>
    <s v="India"/>
    <s v="Net Banking"/>
    <x v="0"/>
    <s v="Express"/>
    <x v="2"/>
    <s v="No"/>
    <s v="No"/>
  </r>
  <r>
    <x v="8311"/>
    <x v="671"/>
    <s v="CUST12448"/>
    <s v="Customer 2448"/>
    <n v="49"/>
    <s v="Loyal"/>
    <s v="P1009"/>
    <s v="Power Bank"/>
    <x v="0"/>
    <s v="Prime Distributors"/>
    <n v="5"/>
    <n v="1600"/>
    <n v="10"/>
    <n v="8000"/>
    <n v="800"/>
    <n v="7200"/>
    <n v="4802.12"/>
    <n v="2397.88"/>
    <x v="1"/>
    <s v="Delhi"/>
    <s v="Delhi"/>
    <s v="India"/>
    <s v="Cash on Delivery"/>
    <x v="0"/>
    <s v="Express"/>
    <x v="3"/>
    <s v="No"/>
    <s v="No"/>
  </r>
  <r>
    <x v="8312"/>
    <x v="671"/>
    <s v="CUST12386"/>
    <s v="Customer 2386"/>
    <n v="20"/>
    <s v="Loyal"/>
    <s v="P1010"/>
    <s v="Bluetooth Speaker"/>
    <x v="0"/>
    <s v="Prime Distributors"/>
    <n v="3"/>
    <n v="3200"/>
    <n v="15"/>
    <n v="9600"/>
    <n v="1440"/>
    <n v="8160"/>
    <n v="5463.38"/>
    <n v="2696.62"/>
    <x v="2"/>
    <s v="Patna"/>
    <s v="Bihar"/>
    <s v="India"/>
    <s v="Debit Card"/>
    <x v="0"/>
    <s v="Standard"/>
    <x v="2"/>
    <s v="No"/>
    <s v="No"/>
  </r>
  <r>
    <x v="8313"/>
    <x v="671"/>
    <s v="CUST11817"/>
    <s v="Customer 1817"/>
    <n v="47"/>
    <s v="Returning"/>
    <s v="P4002"/>
    <s v="Moisturizer"/>
    <x v="4"/>
    <s v="BeautyCare"/>
    <n v="1"/>
    <n v="650"/>
    <n v="15"/>
    <n v="650"/>
    <n v="97.5"/>
    <n v="552.5"/>
    <n v="388.74"/>
    <n v="163.76"/>
    <x v="1"/>
    <s v="Indore"/>
    <s v="Madhya Pradesh"/>
    <s v="India"/>
    <s v="Credit Card"/>
    <x v="1"/>
    <s v="Standard"/>
    <x v="0"/>
    <s v="Yes"/>
    <s v="No"/>
  </r>
  <r>
    <x v="8314"/>
    <x v="671"/>
    <s v="CUST12274"/>
    <s v="Customer 2274"/>
    <n v="29"/>
    <s v="New"/>
    <s v="P2003"/>
    <s v="T-Shirt"/>
    <x v="3"/>
    <s v="RetailHub"/>
    <n v="2"/>
    <n v="900"/>
    <n v="5"/>
    <n v="1800"/>
    <n v="90"/>
    <n v="1710"/>
    <n v="974.59"/>
    <n v="735.41"/>
    <x v="1"/>
    <s v="Guwahati"/>
    <s v="Assam"/>
    <s v="India"/>
    <s v="Credit Card"/>
    <x v="2"/>
    <s v="Express"/>
    <x v="4"/>
    <s v="No"/>
    <s v="No"/>
  </r>
  <r>
    <x v="8315"/>
    <x v="671"/>
    <s v="CUST12027"/>
    <s v="Customer 2027"/>
    <n v="20"/>
    <s v="New"/>
    <s v="P1009"/>
    <s v="Power Bank"/>
    <x v="0"/>
    <s v="Prime Distributors"/>
    <n v="2"/>
    <n v="1600"/>
    <n v="15"/>
    <n v="3200"/>
    <n v="480"/>
    <n v="2720"/>
    <n v="2217.64"/>
    <n v="502.36"/>
    <x v="1"/>
    <s v="Coimbatore"/>
    <s v="Tamil Nadu"/>
    <s v="India"/>
    <s v="Credit Card"/>
    <x v="1"/>
    <s v="Express"/>
    <x v="2"/>
    <s v="No"/>
    <s v="No"/>
  </r>
  <r>
    <x v="8316"/>
    <x v="671"/>
    <s v="CUST11154"/>
    <s v="Customer 1154"/>
    <n v="32"/>
    <s v="Returning"/>
    <s v="P3005"/>
    <s v="Bedsheet Set"/>
    <x v="2"/>
    <s v="RetailHub"/>
    <n v="1"/>
    <n v="1800"/>
    <n v="25"/>
    <n v="1800"/>
    <n v="450"/>
    <n v="1350"/>
    <n v="964.65"/>
    <n v="385.35"/>
    <x v="0"/>
    <s v="Jaipur"/>
    <s v="Rajasthan"/>
    <s v="India"/>
    <s v="Cash on Delivery"/>
    <x v="2"/>
    <s v="Standard"/>
    <x v="0"/>
    <s v="No"/>
    <s v="No"/>
  </r>
  <r>
    <x v="8317"/>
    <x v="671"/>
    <s v="CUST10508"/>
    <s v="Customer 508"/>
    <n v="20"/>
    <s v="Returning"/>
    <s v="P4002"/>
    <s v="Moisturizer"/>
    <x v="4"/>
    <s v="BeautyCare"/>
    <n v="2"/>
    <n v="650"/>
    <n v="10"/>
    <n v="1300"/>
    <n v="130"/>
    <n v="1170"/>
    <n v="650.17999999999995"/>
    <n v="519.82000000000005"/>
    <x v="1"/>
    <s v="Coimbatore"/>
    <s v="Tamil Nadu"/>
    <s v="India"/>
    <s v="Wallet"/>
    <x v="0"/>
    <s v="Same Day"/>
    <x v="0"/>
    <s v="No"/>
    <s v="No"/>
  </r>
  <r>
    <x v="8318"/>
    <x v="671"/>
    <s v="CUST11623"/>
    <s v="Customer 1623"/>
    <n v="55"/>
    <s v="Returning"/>
    <s v="P4004"/>
    <s v="Shampoo"/>
    <x v="4"/>
    <s v="BeautyCare"/>
    <n v="1"/>
    <n v="550"/>
    <n v="15"/>
    <n v="550"/>
    <n v="82.5"/>
    <n v="467.5"/>
    <n v="353.02"/>
    <n v="114.48"/>
    <x v="1"/>
    <s v="Chennai"/>
    <s v="Tamil Nadu"/>
    <s v="India"/>
    <s v="UPI"/>
    <x v="2"/>
    <s v="Same Day"/>
    <x v="0"/>
    <s v="No"/>
    <s v="No"/>
  </r>
  <r>
    <x v="8319"/>
    <x v="671"/>
    <s v="CUST10189"/>
    <s v="Customer 189"/>
    <n v="33"/>
    <s v="New"/>
    <s v="P1007"/>
    <s v="Mouse"/>
    <x v="0"/>
    <s v="RetailHub"/>
    <n v="2"/>
    <n v="900"/>
    <n v="25"/>
    <n v="1800"/>
    <n v="450"/>
    <n v="1350"/>
    <n v="945.76"/>
    <n v="404.24"/>
    <x v="1"/>
    <s v="Coimbatore"/>
    <s v="Tamil Nadu"/>
    <s v="India"/>
    <s v="UPI"/>
    <x v="2"/>
    <s v="Standard"/>
    <x v="3"/>
    <s v="No"/>
    <s v="No"/>
  </r>
  <r>
    <x v="8320"/>
    <x v="671"/>
    <s v="CUST10091"/>
    <s v="Customer 91"/>
    <n v="54"/>
    <s v="Loyal"/>
    <s v="P4003"/>
    <s v="Sunscreen"/>
    <x v="4"/>
    <s v="BeautyCare"/>
    <n v="2"/>
    <n v="700"/>
    <n v="0"/>
    <n v="1400"/>
    <n v="0"/>
    <n v="1400"/>
    <n v="1025.72"/>
    <n v="374.28"/>
    <x v="1"/>
    <s v="Chandigarh"/>
    <s v="Chandigarh"/>
    <s v="India"/>
    <s v="Net Banking"/>
    <x v="0"/>
    <s v="Same Day"/>
    <x v="0"/>
    <s v="No"/>
    <s v="Yes"/>
  </r>
  <r>
    <x v="8321"/>
    <x v="671"/>
    <s v="CUST10814"/>
    <s v="Customer 814"/>
    <n v="27"/>
    <s v="Returning"/>
    <s v="P3005"/>
    <s v="Bedsheet Set"/>
    <x v="2"/>
    <s v="RetailHub"/>
    <n v="1"/>
    <n v="1800"/>
    <n v="0"/>
    <n v="1800"/>
    <n v="0"/>
    <n v="1800"/>
    <n v="1004.3"/>
    <n v="795.7"/>
    <x v="1"/>
    <s v="Kolkata"/>
    <s v="West Bengal"/>
    <s v="India"/>
    <s v="Credit Card"/>
    <x v="2"/>
    <s v="Standard"/>
    <x v="0"/>
    <s v="No"/>
    <s v="No"/>
  </r>
  <r>
    <x v="8322"/>
    <x v="671"/>
    <s v="CUST12406"/>
    <s v="Customer 2406"/>
    <n v="30"/>
    <s v="Returning"/>
    <s v="P3001"/>
    <s v="Coffee Maker"/>
    <x v="2"/>
    <s v="HomeNeeds"/>
    <n v="2"/>
    <n v="4200"/>
    <n v="10"/>
    <n v="8400"/>
    <n v="840"/>
    <n v="7560"/>
    <n v="5533.08"/>
    <n v="2026.92"/>
    <x v="1"/>
    <s v="Lucknow"/>
    <s v="Uttar Pradesh"/>
    <s v="India"/>
    <s v="Credit Card"/>
    <x v="0"/>
    <s v="Standard"/>
    <x v="0"/>
    <s v="No"/>
    <s v="No"/>
  </r>
  <r>
    <x v="8323"/>
    <x v="671"/>
    <s v="CUST11261"/>
    <s v="Customer 1261"/>
    <n v="59"/>
    <s v="Returning"/>
    <s v="P1010"/>
    <s v="Bluetooth Speaker"/>
    <x v="0"/>
    <s v="Prime Distributors"/>
    <n v="1"/>
    <n v="3200"/>
    <n v="30"/>
    <n v="3200"/>
    <n v="960"/>
    <n v="2240"/>
    <n v="1474.13"/>
    <n v="765.87"/>
    <x v="1"/>
    <s v="Nagpur"/>
    <s v="Maharashtra"/>
    <s v="India"/>
    <s v="Credit Card"/>
    <x v="1"/>
    <s v="Standard"/>
    <x v="0"/>
    <s v="Yes"/>
    <s v="No"/>
  </r>
  <r>
    <x v="8324"/>
    <x v="672"/>
    <s v="CUST11814"/>
    <s v="Customer 1814"/>
    <n v="52"/>
    <s v="Returning"/>
    <s v="P1005"/>
    <s v="Tablet"/>
    <x v="0"/>
    <s v="RetailHub"/>
    <n v="3"/>
    <n v="18000"/>
    <n v="20"/>
    <n v="54000"/>
    <n v="10800"/>
    <n v="43200"/>
    <n v="28418.98"/>
    <n v="14781.02"/>
    <x v="1"/>
    <s v="Bengaluru"/>
    <s v="Karnataka"/>
    <s v="India"/>
    <s v="Cash on Delivery"/>
    <x v="1"/>
    <s v="Standard"/>
    <x v="0"/>
    <s v="No"/>
    <s v="No"/>
  </r>
  <r>
    <x v="8325"/>
    <x v="672"/>
    <s v="CUST11425"/>
    <s v="Customer 1425"/>
    <n v="28"/>
    <s v="Returning"/>
    <s v="P2001"/>
    <s v="Running Shoes"/>
    <x v="3"/>
    <s v="FashionMart"/>
    <n v="2"/>
    <n v="3200"/>
    <n v="0"/>
    <n v="6400"/>
    <n v="0"/>
    <n v="6400"/>
    <n v="4120.8500000000004"/>
    <n v="2279.15"/>
    <x v="1"/>
    <s v="Jaipur"/>
    <s v="Rajasthan"/>
    <s v="India"/>
    <s v="Credit Card"/>
    <x v="2"/>
    <s v="Express"/>
    <x v="0"/>
    <s v="No"/>
    <s v="No"/>
  </r>
  <r>
    <x v="8326"/>
    <x v="672"/>
    <s v="CUST11280"/>
    <s v="Customer 1280"/>
    <n v="37"/>
    <s v="Returning"/>
    <s v="P2004"/>
    <s v="Jacket"/>
    <x v="3"/>
    <s v="Global Traders"/>
    <n v="2"/>
    <n v="3500"/>
    <n v="5"/>
    <n v="7000"/>
    <n v="350"/>
    <n v="6650"/>
    <n v="5426.88"/>
    <n v="1223.1199999999999"/>
    <x v="1"/>
    <s v="Mumbai"/>
    <s v="Maharashtra"/>
    <s v="India"/>
    <s v="Net Banking"/>
    <x v="2"/>
    <s v="Express"/>
    <x v="0"/>
    <s v="No"/>
    <s v="No"/>
  </r>
  <r>
    <x v="8327"/>
    <x v="672"/>
    <s v="CUST10593"/>
    <s v="Customer 593"/>
    <n v="52"/>
    <s v="Loyal"/>
    <s v="P4004"/>
    <s v="Shampoo"/>
    <x v="4"/>
    <s v="BeautyCare"/>
    <n v="5"/>
    <n v="550"/>
    <n v="20"/>
    <n v="2750"/>
    <n v="550"/>
    <n v="2200"/>
    <n v="1659.3"/>
    <n v="540.70000000000005"/>
    <x v="2"/>
    <s v="Chandigarh"/>
    <s v="Chandigarh"/>
    <s v="India"/>
    <s v="Debit Card"/>
    <x v="0"/>
    <s v="Express"/>
    <x v="3"/>
    <s v="No"/>
    <s v="No"/>
  </r>
  <r>
    <x v="8328"/>
    <x v="672"/>
    <s v="CUST10569"/>
    <s v="Customer 569"/>
    <n v="44"/>
    <s v="Returning"/>
    <s v="P4001"/>
    <s v="Face Wash"/>
    <x v="4"/>
    <s v="BeautyCare"/>
    <n v="2"/>
    <n v="450"/>
    <n v="30"/>
    <n v="900"/>
    <n v="270"/>
    <n v="630"/>
    <n v="473.4"/>
    <n v="156.6"/>
    <x v="2"/>
    <s v="Jaipur"/>
    <s v="Rajasthan"/>
    <s v="India"/>
    <s v="Wallet"/>
    <x v="0"/>
    <s v="Standard"/>
    <x v="0"/>
    <s v="No"/>
    <s v="No"/>
  </r>
  <r>
    <x v="8329"/>
    <x v="672"/>
    <s v="CUST10815"/>
    <s v="Customer 815"/>
    <n v="43"/>
    <s v="Loyal"/>
    <s v="P4006"/>
    <s v="Lipstick"/>
    <x v="4"/>
    <s v="BeautyCare"/>
    <n v="2"/>
    <n v="850"/>
    <n v="15"/>
    <n v="1700"/>
    <n v="255"/>
    <n v="1445"/>
    <n v="1129.97"/>
    <n v="315.02999999999997"/>
    <x v="2"/>
    <s v="Guwahati"/>
    <s v="Assam"/>
    <s v="India"/>
    <s v="Credit Card"/>
    <x v="0"/>
    <s v="Express"/>
    <x v="1"/>
    <s v="No"/>
    <s v="No"/>
  </r>
  <r>
    <x v="8330"/>
    <x v="672"/>
    <s v="CUST10662"/>
    <s v="Customer 662"/>
    <n v="19"/>
    <s v="Returning"/>
    <s v="P1004"/>
    <s v="Smartwatch"/>
    <x v="0"/>
    <s v="TechSource India"/>
    <n v="1"/>
    <n v="6500"/>
    <n v="5"/>
    <n v="6500"/>
    <n v="325"/>
    <n v="6175"/>
    <n v="3822.98"/>
    <n v="2352.02"/>
    <x v="1"/>
    <s v="Guwahati"/>
    <s v="Assam"/>
    <s v="India"/>
    <s v="Net Banking"/>
    <x v="2"/>
    <s v="Standard"/>
    <x v="1"/>
    <s v="No"/>
    <s v="No"/>
  </r>
  <r>
    <x v="8331"/>
    <x v="672"/>
    <s v="CUST10035"/>
    <s v="Customer 35"/>
    <n v="48"/>
    <s v="New"/>
    <s v="P2007"/>
    <s v="Saree"/>
    <x v="3"/>
    <s v="FashionMart"/>
    <n v="1"/>
    <n v="2600"/>
    <n v="10"/>
    <n v="2600"/>
    <n v="260"/>
    <n v="2340"/>
    <n v="1875.48"/>
    <n v="464.52"/>
    <x v="0"/>
    <s v="Mumbai"/>
    <s v="Maharashtra"/>
    <s v="India"/>
    <s v="Cash on Delivery"/>
    <x v="0"/>
    <s v="Express"/>
    <x v="0"/>
    <s v="No"/>
    <s v="No"/>
  </r>
  <r>
    <x v="8332"/>
    <x v="672"/>
    <s v="CUST12009"/>
    <s v="Customer 2009"/>
    <n v="54"/>
    <s v="Loyal"/>
    <s v="P4004"/>
    <s v="Shampoo"/>
    <x v="4"/>
    <s v="BeautyCare"/>
    <n v="2"/>
    <n v="550"/>
    <n v="20"/>
    <n v="1100"/>
    <n v="220"/>
    <n v="880"/>
    <n v="488.37"/>
    <n v="391.63"/>
    <x v="1"/>
    <s v="Coimbatore"/>
    <s v="Tamil Nadu"/>
    <s v="India"/>
    <s v="Wallet"/>
    <x v="0"/>
    <s v="Standard"/>
    <x v="0"/>
    <s v="No"/>
    <s v="No"/>
  </r>
  <r>
    <x v="8333"/>
    <x v="672"/>
    <s v="CUST10623"/>
    <s v="Customer 623"/>
    <n v="42"/>
    <s v="Returning"/>
    <s v="P3007"/>
    <s v="Vacuum Cleaner"/>
    <x v="2"/>
    <s v="Global Traders"/>
    <n v="1"/>
    <n v="8500"/>
    <n v="5"/>
    <n v="8500"/>
    <n v="425"/>
    <n v="8075"/>
    <n v="6308.93"/>
    <n v="1766.07"/>
    <x v="0"/>
    <s v="Jaipur"/>
    <s v="Rajasthan"/>
    <s v="India"/>
    <s v="UPI"/>
    <x v="2"/>
    <s v="Standard"/>
    <x v="0"/>
    <s v="No"/>
    <s v="No"/>
  </r>
  <r>
    <x v="8334"/>
    <x v="672"/>
    <s v="CUST11301"/>
    <s v="Customer 1301"/>
    <n v="28"/>
    <s v="New"/>
    <s v="P3004"/>
    <s v="Cookware Set"/>
    <x v="2"/>
    <s v="HomeNeeds"/>
    <n v="2"/>
    <n v="3500"/>
    <n v="20"/>
    <n v="7000"/>
    <n v="1400"/>
    <n v="5600"/>
    <n v="3798.8"/>
    <n v="1801.2"/>
    <x v="2"/>
    <s v="Nagpur"/>
    <s v="Maharashtra"/>
    <s v="India"/>
    <s v="Net Banking"/>
    <x v="1"/>
    <s v="Standard"/>
    <x v="1"/>
    <s v="No"/>
    <s v="No"/>
  </r>
  <r>
    <x v="8335"/>
    <x v="672"/>
    <s v="CUST11503"/>
    <s v="Customer 1503"/>
    <n v="29"/>
    <s v="New"/>
    <s v="P1009"/>
    <s v="Power Bank"/>
    <x v="0"/>
    <s v="Prime Distributors"/>
    <n v="2"/>
    <n v="1600"/>
    <n v="15"/>
    <n v="3200"/>
    <n v="480"/>
    <n v="2720"/>
    <n v="1908.08"/>
    <n v="811.92"/>
    <x v="2"/>
    <s v="Delhi"/>
    <s v="Delhi"/>
    <s v="India"/>
    <s v="UPI"/>
    <x v="1"/>
    <s v="Express"/>
    <x v="3"/>
    <s v="No"/>
    <s v="No"/>
  </r>
  <r>
    <x v="8336"/>
    <x v="672"/>
    <s v="CUST11872"/>
    <s v="Customer 1872"/>
    <n v="25"/>
    <s v="Loyal"/>
    <s v="P1005"/>
    <s v="Tablet"/>
    <x v="0"/>
    <s v="RetailHub"/>
    <n v="2"/>
    <n v="18000"/>
    <n v="20"/>
    <n v="36000"/>
    <n v="7200"/>
    <n v="28800"/>
    <n v="20709.560000000001"/>
    <n v="8090.44"/>
    <x v="1"/>
    <s v="Indore"/>
    <s v="Madhya Pradesh"/>
    <s v="India"/>
    <s v="Cash on Delivery"/>
    <x v="0"/>
    <s v="Standard"/>
    <x v="0"/>
    <s v="No"/>
    <s v="No"/>
  </r>
  <r>
    <x v="8337"/>
    <x v="673"/>
    <s v="CUST10645"/>
    <s v="Customer 645"/>
    <n v="48"/>
    <s v="Loyal"/>
    <s v="P2004"/>
    <s v="Jacket"/>
    <x v="3"/>
    <s v="Global Traders"/>
    <n v="3"/>
    <n v="3500"/>
    <n v="5"/>
    <n v="10500"/>
    <n v="525"/>
    <n v="9975"/>
    <n v="7213.59"/>
    <n v="2761.41"/>
    <x v="0"/>
    <s v="Hyderabad"/>
    <s v="Telangana"/>
    <s v="India"/>
    <s v="Credit Card"/>
    <x v="2"/>
    <s v="Standard"/>
    <x v="0"/>
    <s v="No"/>
    <s v="No"/>
  </r>
  <r>
    <x v="8338"/>
    <x v="673"/>
    <s v="CUST11836"/>
    <s v="Customer 1836"/>
    <n v="26"/>
    <s v="Loyal"/>
    <s v="P5001"/>
    <s v="Notebook Set"/>
    <x v="1"/>
    <s v="Stationery Hub"/>
    <n v="1"/>
    <n v="500"/>
    <n v="10"/>
    <n v="500"/>
    <n v="50"/>
    <n v="450"/>
    <n v="352.77"/>
    <n v="97.23"/>
    <x v="1"/>
    <s v="Jaipur"/>
    <s v="Rajasthan"/>
    <s v="India"/>
    <s v="UPI"/>
    <x v="0"/>
    <s v="Same Day"/>
    <x v="0"/>
    <s v="No"/>
    <s v="No"/>
  </r>
  <r>
    <x v="8339"/>
    <x v="673"/>
    <s v="CUST11772"/>
    <s v="Customer 1772"/>
    <n v="54"/>
    <s v="Returning"/>
    <s v="P1003"/>
    <s v="Headphones"/>
    <x v="0"/>
    <s v="Metro Supplies"/>
    <n v="1"/>
    <n v="2500"/>
    <n v="15"/>
    <n v="2500"/>
    <n v="375"/>
    <n v="2125"/>
    <n v="1407.82"/>
    <n v="717.18"/>
    <x v="2"/>
    <s v="Ahmedabad"/>
    <s v="Gujarat"/>
    <s v="India"/>
    <s v="Credit Card"/>
    <x v="0"/>
    <s v="Standard"/>
    <x v="3"/>
    <s v="No"/>
    <s v="No"/>
  </r>
  <r>
    <x v="8340"/>
    <x v="673"/>
    <s v="CUST10535"/>
    <s v="Customer 535"/>
    <n v="33"/>
    <s v="Loyal"/>
    <s v="P2006"/>
    <s v="Womens Kurti"/>
    <x v="3"/>
    <s v="FashionMart"/>
    <n v="4"/>
    <n v="1400"/>
    <n v="15"/>
    <n v="5600"/>
    <n v="840"/>
    <n v="4760"/>
    <n v="3538.58"/>
    <n v="1221.42"/>
    <x v="0"/>
    <s v="Nagpur"/>
    <s v="Maharashtra"/>
    <s v="India"/>
    <s v="Net Banking"/>
    <x v="1"/>
    <s v="Same Day"/>
    <x v="0"/>
    <s v="No"/>
    <s v="No"/>
  </r>
  <r>
    <x v="8341"/>
    <x v="673"/>
    <s v="CUST12110"/>
    <s v="Customer 2110"/>
    <n v="45"/>
    <s v="Returning"/>
    <s v="P2004"/>
    <s v="Jacket"/>
    <x v="3"/>
    <s v="Global Traders"/>
    <n v="1"/>
    <n v="3500"/>
    <n v="5"/>
    <n v="3500"/>
    <n v="175"/>
    <n v="3325"/>
    <n v="2106.38"/>
    <n v="1218.6199999999999"/>
    <x v="1"/>
    <s v="Bengaluru"/>
    <s v="Karnataka"/>
    <s v="India"/>
    <s v="Credit Card"/>
    <x v="2"/>
    <s v="Standard"/>
    <x v="0"/>
    <s v="No"/>
    <s v="No"/>
  </r>
  <r>
    <x v="8342"/>
    <x v="673"/>
    <s v="CUST12186"/>
    <s v="Customer 2186"/>
    <n v="26"/>
    <s v="Returning"/>
    <s v="P1003"/>
    <s v="Headphones"/>
    <x v="0"/>
    <s v="Metro Supplies"/>
    <n v="1"/>
    <n v="2500"/>
    <n v="15"/>
    <n v="2500"/>
    <n v="375"/>
    <n v="2125"/>
    <n v="1726.5"/>
    <n v="398.5"/>
    <x v="1"/>
    <s v="Jaipur"/>
    <s v="Rajasthan"/>
    <s v="India"/>
    <s v="UPI"/>
    <x v="2"/>
    <s v="Same Day"/>
    <x v="0"/>
    <s v="No"/>
    <s v="No"/>
  </r>
  <r>
    <x v="8343"/>
    <x v="673"/>
    <s v="CUST11541"/>
    <s v="Customer 1541"/>
    <n v="35"/>
    <s v="Returning"/>
    <s v="P2005"/>
    <s v="Backpack"/>
    <x v="3"/>
    <s v="Metro Supplies"/>
    <n v="2"/>
    <n v="1800"/>
    <n v="25"/>
    <n v="3600"/>
    <n v="900"/>
    <n v="2700"/>
    <n v="1832.95"/>
    <n v="867.05"/>
    <x v="1"/>
    <s v="Guwahati"/>
    <s v="Assam"/>
    <s v="India"/>
    <s v="Cash on Delivery"/>
    <x v="2"/>
    <s v="Standard"/>
    <x v="0"/>
    <s v="No"/>
    <s v="No"/>
  </r>
  <r>
    <x v="8344"/>
    <x v="673"/>
    <s v="CUST10085"/>
    <s v="Customer 85"/>
    <n v="30"/>
    <s v="New"/>
    <s v="P1009"/>
    <s v="Power Bank"/>
    <x v="0"/>
    <s v="Prime Distributors"/>
    <n v="2"/>
    <n v="1600"/>
    <n v="0"/>
    <n v="3200"/>
    <n v="0"/>
    <n v="3200"/>
    <n v="1923.85"/>
    <n v="1276.1500000000001"/>
    <x v="1"/>
    <s v="Bhubaneswar"/>
    <s v="Odisha"/>
    <s v="India"/>
    <s v="Cash on Delivery"/>
    <x v="0"/>
    <s v="Express"/>
    <x v="0"/>
    <s v="No"/>
    <s v="No"/>
  </r>
  <r>
    <x v="8345"/>
    <x v="673"/>
    <s v="CUST10062"/>
    <s v="Customer 62"/>
    <n v="21"/>
    <s v="Returning"/>
    <s v="P3007"/>
    <s v="Vacuum Cleaner"/>
    <x v="2"/>
    <s v="Global Traders"/>
    <n v="4"/>
    <n v="8500"/>
    <n v="10"/>
    <n v="34000"/>
    <n v="3400"/>
    <n v="30600"/>
    <n v="23095.93"/>
    <n v="7504.07"/>
    <x v="0"/>
    <s v="Coimbatore"/>
    <s v="Tamil Nadu"/>
    <s v="India"/>
    <s v="Net Banking"/>
    <x v="2"/>
    <s v="Standard"/>
    <x v="0"/>
    <s v="No"/>
    <s v="No"/>
  </r>
  <r>
    <x v="8346"/>
    <x v="673"/>
    <s v="CUST10504"/>
    <s v="Customer 504"/>
    <n v="35"/>
    <s v="New"/>
    <s v="P1007"/>
    <s v="Mouse"/>
    <x v="0"/>
    <s v="RetailHub"/>
    <n v="1"/>
    <n v="900"/>
    <n v="10"/>
    <n v="900"/>
    <n v="90"/>
    <n v="810"/>
    <n v="573.01"/>
    <n v="236.99"/>
    <x v="1"/>
    <s v="Bhubaneswar"/>
    <s v="Odisha"/>
    <s v="India"/>
    <s v="Credit Card"/>
    <x v="2"/>
    <s v="Standard"/>
    <x v="0"/>
    <s v="No"/>
    <s v="No"/>
  </r>
  <r>
    <x v="8347"/>
    <x v="673"/>
    <s v="CUST10737"/>
    <s v="Customer 737"/>
    <n v="27"/>
    <s v="Loyal"/>
    <s v="P5005"/>
    <s v="Desk Organizer"/>
    <x v="1"/>
    <s v="Stationery Hub"/>
    <n v="1"/>
    <n v="600"/>
    <n v="20"/>
    <n v="600"/>
    <n v="120"/>
    <n v="480"/>
    <n v="365.8"/>
    <n v="114.2"/>
    <x v="2"/>
    <s v="Guwahati"/>
    <s v="Assam"/>
    <s v="India"/>
    <s v="Credit Card"/>
    <x v="0"/>
    <s v="Standard"/>
    <x v="0"/>
    <s v="No"/>
    <s v="No"/>
  </r>
  <r>
    <x v="8348"/>
    <x v="673"/>
    <s v="CUST11831"/>
    <s v="Customer 1831"/>
    <n v="20"/>
    <s v="Returning"/>
    <s v="P2005"/>
    <s v="Backpack"/>
    <x v="3"/>
    <s v="Metro Supplies"/>
    <n v="2"/>
    <n v="1800"/>
    <n v="15"/>
    <n v="3600"/>
    <n v="540"/>
    <n v="3060"/>
    <n v="2328.19"/>
    <n v="731.81"/>
    <x v="2"/>
    <s v="Delhi"/>
    <s v="Delhi"/>
    <s v="India"/>
    <s v="Cash on Delivery"/>
    <x v="0"/>
    <s v="Standard"/>
    <x v="0"/>
    <s v="No"/>
    <s v="No"/>
  </r>
  <r>
    <x v="8349"/>
    <x v="674"/>
    <s v="CUST11677"/>
    <s v="Customer 1677"/>
    <n v="27"/>
    <s v="New"/>
    <s v="P5004"/>
    <s v="Pen Set"/>
    <x v="1"/>
    <s v="Stationery Hub"/>
    <n v="1"/>
    <n v="250"/>
    <n v="10"/>
    <n v="250"/>
    <n v="25"/>
    <n v="225"/>
    <n v="138.06"/>
    <n v="86.94"/>
    <x v="0"/>
    <s v="Patna"/>
    <s v="Bihar"/>
    <s v="India"/>
    <s v="Net Banking"/>
    <x v="0"/>
    <s v="Express"/>
    <x v="0"/>
    <s v="No"/>
    <s v="No"/>
  </r>
  <r>
    <x v="8350"/>
    <x v="674"/>
    <s v="CUST10602"/>
    <s v="Customer 602"/>
    <n v="37"/>
    <s v="New"/>
    <s v="P2004"/>
    <s v="Jacket"/>
    <x v="3"/>
    <s v="Global Traders"/>
    <n v="2"/>
    <n v="3500"/>
    <n v="25"/>
    <n v="7000"/>
    <n v="1750"/>
    <n v="5250"/>
    <n v="3945.75"/>
    <n v="1304.25"/>
    <x v="0"/>
    <s v="Bhopal"/>
    <s v="Madhya Pradesh"/>
    <s v="India"/>
    <s v="Wallet"/>
    <x v="2"/>
    <s v="Standard"/>
    <x v="0"/>
    <s v="No"/>
    <s v="No"/>
  </r>
  <r>
    <x v="8351"/>
    <x v="674"/>
    <s v="CUST10992"/>
    <s v="Customer 992"/>
    <n v="48"/>
    <s v="Returning"/>
    <s v="P2007"/>
    <s v="Saree"/>
    <x v="3"/>
    <s v="FashionMart"/>
    <n v="1"/>
    <n v="2600"/>
    <n v="15"/>
    <n v="2600"/>
    <n v="390"/>
    <n v="2210"/>
    <n v="1427.56"/>
    <n v="782.44"/>
    <x v="1"/>
    <s v="Chandigarh"/>
    <s v="Chandigarh"/>
    <s v="India"/>
    <s v="Credit Card"/>
    <x v="0"/>
    <s v="Express"/>
    <x v="3"/>
    <s v="No"/>
    <s v="No"/>
  </r>
  <r>
    <x v="8352"/>
    <x v="674"/>
    <s v="CUST10973"/>
    <s v="Customer 973"/>
    <n v="27"/>
    <s v="Returning"/>
    <s v="P1009"/>
    <s v="Power Bank"/>
    <x v="0"/>
    <s v="Prime Distributors"/>
    <n v="4"/>
    <n v="1600"/>
    <n v="15"/>
    <n v="6400"/>
    <n v="960"/>
    <n v="5440"/>
    <n v="3809.06"/>
    <n v="1630.94"/>
    <x v="1"/>
    <s v="Indore"/>
    <s v="Madhya Pradesh"/>
    <s v="India"/>
    <s v="Credit Card"/>
    <x v="0"/>
    <s v="Same Day"/>
    <x v="0"/>
    <s v="No"/>
    <s v="No"/>
  </r>
  <r>
    <x v="8353"/>
    <x v="674"/>
    <s v="CUST10332"/>
    <s v="Customer 332"/>
    <n v="56"/>
    <s v="Loyal"/>
    <s v="P4002"/>
    <s v="Moisturizer"/>
    <x v="4"/>
    <s v="BeautyCare"/>
    <n v="2"/>
    <n v="650"/>
    <n v="10"/>
    <n v="1300"/>
    <n v="130"/>
    <n v="1170"/>
    <n v="873.31"/>
    <n v="296.69"/>
    <x v="1"/>
    <s v="Ahmedabad"/>
    <s v="Gujarat"/>
    <s v="India"/>
    <s v="Cash on Delivery"/>
    <x v="1"/>
    <s v="Express"/>
    <x v="0"/>
    <s v="No"/>
    <s v="No"/>
  </r>
  <r>
    <x v="8354"/>
    <x v="674"/>
    <s v="CUST11669"/>
    <s v="Customer 1669"/>
    <n v="52"/>
    <s v="New"/>
    <s v="P5005"/>
    <s v="Desk Organizer"/>
    <x v="1"/>
    <s v="Stationery Hub"/>
    <n v="2"/>
    <n v="600"/>
    <n v="5"/>
    <n v="1200"/>
    <n v="60"/>
    <n v="1140"/>
    <n v="891.66"/>
    <n v="248.34"/>
    <x v="2"/>
    <s v="Chandigarh"/>
    <s v="Chandigarh"/>
    <s v="India"/>
    <s v="Wallet"/>
    <x v="0"/>
    <s v="Express"/>
    <x v="0"/>
    <s v="No"/>
    <s v="No"/>
  </r>
  <r>
    <x v="8355"/>
    <x v="674"/>
    <s v="CUST10065"/>
    <s v="Customer 65"/>
    <n v="32"/>
    <s v="Loyal"/>
    <s v="P2001"/>
    <s v="Running Shoes"/>
    <x v="3"/>
    <s v="FashionMart"/>
    <n v="4"/>
    <n v="3200"/>
    <n v="10"/>
    <n v="12800"/>
    <n v="1280"/>
    <n v="11520"/>
    <n v="9366.48"/>
    <n v="2153.52"/>
    <x v="1"/>
    <s v="Indore"/>
    <s v="Madhya Pradesh"/>
    <s v="India"/>
    <s v="Net Banking"/>
    <x v="1"/>
    <s v="Standard"/>
    <x v="0"/>
    <s v="No"/>
    <s v="No"/>
  </r>
  <r>
    <x v="8356"/>
    <x v="674"/>
    <s v="CUST11567"/>
    <s v="Customer 1567"/>
    <n v="34"/>
    <s v="New"/>
    <s v="P1004"/>
    <s v="Smartwatch"/>
    <x v="0"/>
    <s v="TechSource India"/>
    <n v="1"/>
    <n v="6500"/>
    <n v="10"/>
    <n v="6500"/>
    <n v="650"/>
    <n v="5850"/>
    <n v="3302.78"/>
    <n v="2547.2199999999998"/>
    <x v="0"/>
    <s v="Pune"/>
    <s v="Maharashtra"/>
    <s v="India"/>
    <s v="Net Banking"/>
    <x v="1"/>
    <s v="Standard"/>
    <x v="0"/>
    <s v="No"/>
    <s v="No"/>
  </r>
  <r>
    <x v="8357"/>
    <x v="674"/>
    <s v="CUST10132"/>
    <s v="Customer 132"/>
    <n v="40"/>
    <s v="New"/>
    <s v="P4003"/>
    <s v="Sunscreen"/>
    <x v="4"/>
    <s v="BeautyCare"/>
    <n v="2"/>
    <n v="700"/>
    <n v="15"/>
    <n v="1400"/>
    <n v="210"/>
    <n v="1190"/>
    <n v="673.37"/>
    <n v="516.63"/>
    <x v="1"/>
    <s v="Bengaluru"/>
    <s v="Karnataka"/>
    <s v="India"/>
    <s v="Credit Card"/>
    <x v="2"/>
    <s v="Standard"/>
    <x v="0"/>
    <s v="No"/>
    <s v="No"/>
  </r>
  <r>
    <x v="8358"/>
    <x v="674"/>
    <s v="CUST11335"/>
    <s v="Customer 1335"/>
    <n v="49"/>
    <s v="Loyal"/>
    <s v="P5002"/>
    <s v="Novel"/>
    <x v="1"/>
    <s v="Stationery Hub"/>
    <n v="1"/>
    <n v="400"/>
    <n v="10"/>
    <n v="400"/>
    <n v="40"/>
    <n v="360"/>
    <n v="237.68"/>
    <n v="122.32"/>
    <x v="1"/>
    <s v="Chennai"/>
    <s v="Tamil Nadu"/>
    <s v="India"/>
    <s v="Debit Card"/>
    <x v="0"/>
    <s v="Express"/>
    <x v="3"/>
    <s v="No"/>
    <s v="No"/>
  </r>
  <r>
    <x v="8359"/>
    <x v="674"/>
    <s v="CUST10536"/>
    <s v="Customer 536"/>
    <n v="58"/>
    <s v="New"/>
    <s v="P2007"/>
    <s v="Saree"/>
    <x v="3"/>
    <s v="FashionMart"/>
    <n v="2"/>
    <n v="2600"/>
    <n v="15"/>
    <n v="5200"/>
    <n v="780"/>
    <n v="4420"/>
    <n v="3349.9"/>
    <n v="1070.0999999999999"/>
    <x v="1"/>
    <s v="Kolkata"/>
    <s v="West Bengal"/>
    <s v="India"/>
    <s v="Credit Card"/>
    <x v="0"/>
    <s v="Standard"/>
    <x v="0"/>
    <s v="No"/>
    <s v="No"/>
  </r>
  <r>
    <x v="8360"/>
    <x v="675"/>
    <s v="CUST11144"/>
    <s v="Customer 1144"/>
    <n v="35"/>
    <s v="Loyal"/>
    <s v="P5004"/>
    <s v="Pen Set"/>
    <x v="1"/>
    <s v="Stationery Hub"/>
    <n v="1"/>
    <n v="250"/>
    <n v="10"/>
    <n v="250"/>
    <n v="25"/>
    <n v="225"/>
    <n v="182.48"/>
    <n v="42.52"/>
    <x v="0"/>
    <s v="Jaipur"/>
    <s v="Rajasthan"/>
    <s v="India"/>
    <s v="Wallet"/>
    <x v="0"/>
    <s v="Express"/>
    <x v="0"/>
    <s v="No"/>
    <s v="No"/>
  </r>
  <r>
    <x v="8361"/>
    <x v="675"/>
    <s v="CUST11182"/>
    <s v="Customer 1182"/>
    <n v="46"/>
    <s v="Returning"/>
    <s v="P3006"/>
    <s v="Water Bottle"/>
    <x v="2"/>
    <s v="Metro Supplies"/>
    <n v="1"/>
    <n v="700"/>
    <n v="15"/>
    <n v="700"/>
    <n v="105"/>
    <n v="595"/>
    <n v="378.59"/>
    <n v="216.41"/>
    <x v="2"/>
    <s v="Bengaluru"/>
    <s v="Karnataka"/>
    <s v="India"/>
    <s v="Net Banking"/>
    <x v="0"/>
    <s v="Standard"/>
    <x v="1"/>
    <s v="No"/>
    <s v="Yes"/>
  </r>
  <r>
    <x v="8362"/>
    <x v="675"/>
    <s v="CUST11355"/>
    <s v="Customer 1355"/>
    <n v="46"/>
    <s v="Returning"/>
    <s v="P4002"/>
    <s v="Moisturizer"/>
    <x v="4"/>
    <s v="BeautyCare"/>
    <n v="2"/>
    <n v="650"/>
    <n v="25"/>
    <n v="1300"/>
    <n v="325"/>
    <n v="975"/>
    <n v="668.29"/>
    <n v="306.70999999999998"/>
    <x v="1"/>
    <s v="Bengaluru"/>
    <s v="Karnataka"/>
    <s v="India"/>
    <s v="Debit Card"/>
    <x v="1"/>
    <s v="Standard"/>
    <x v="3"/>
    <s v="No"/>
    <s v="No"/>
  </r>
  <r>
    <x v="8363"/>
    <x v="675"/>
    <s v="CUST10754"/>
    <s v="Customer 754"/>
    <n v="36"/>
    <s v="Loyal"/>
    <s v="P5005"/>
    <s v="Desk Organizer"/>
    <x v="1"/>
    <s v="Stationery Hub"/>
    <n v="1"/>
    <n v="600"/>
    <n v="5"/>
    <n v="600"/>
    <n v="30"/>
    <n v="570"/>
    <n v="398.83"/>
    <n v="171.17"/>
    <x v="1"/>
    <s v="Hyderabad"/>
    <s v="Telangana"/>
    <s v="India"/>
    <s v="Cash on Delivery"/>
    <x v="1"/>
    <s v="Same Day"/>
    <x v="0"/>
    <s v="No"/>
    <s v="No"/>
  </r>
  <r>
    <x v="8364"/>
    <x v="675"/>
    <s v="CUST11581"/>
    <s v="Customer 1581"/>
    <n v="29"/>
    <s v="New"/>
    <s v="P1010"/>
    <s v="Bluetooth Speaker"/>
    <x v="0"/>
    <s v="Prime Distributors"/>
    <n v="1"/>
    <n v="3200"/>
    <n v="30"/>
    <n v="3200"/>
    <n v="960"/>
    <n v="2240"/>
    <n v="1298.3499999999999"/>
    <n v="941.65"/>
    <x v="2"/>
    <s v="Bhopal"/>
    <s v="Madhya Pradesh"/>
    <s v="India"/>
    <s v="Cash on Delivery"/>
    <x v="0"/>
    <s v="Same Day"/>
    <x v="0"/>
    <s v="No"/>
    <s v="No"/>
  </r>
  <r>
    <x v="8365"/>
    <x v="675"/>
    <s v="CUST10482"/>
    <s v="Customer 482"/>
    <n v="46"/>
    <s v="Returning"/>
    <s v="P3004"/>
    <s v="Cookware Set"/>
    <x v="2"/>
    <s v="HomeNeeds"/>
    <n v="1"/>
    <n v="3500"/>
    <n v="10"/>
    <n v="3500"/>
    <n v="350"/>
    <n v="3150"/>
    <n v="1858.28"/>
    <n v="1291.72"/>
    <x v="0"/>
    <s v="Ahmedabad"/>
    <s v="Gujarat"/>
    <s v="India"/>
    <s v="Wallet"/>
    <x v="2"/>
    <s v="Standard"/>
    <x v="0"/>
    <s v="No"/>
    <s v="No"/>
  </r>
  <r>
    <x v="8366"/>
    <x v="675"/>
    <s v="CUST11181"/>
    <s v="Customer 1181"/>
    <n v="27"/>
    <s v="Returning"/>
    <s v="P1001"/>
    <s v="Laptop"/>
    <x v="0"/>
    <s v="TechSource India"/>
    <n v="1"/>
    <n v="55000"/>
    <n v="20"/>
    <n v="55000"/>
    <n v="11000"/>
    <n v="44000"/>
    <n v="34764.730000000003"/>
    <n v="9235.27"/>
    <x v="0"/>
    <s v="Bhubaneswar"/>
    <s v="Odisha"/>
    <s v="India"/>
    <s v="Debit Card"/>
    <x v="1"/>
    <s v="Standard"/>
    <x v="0"/>
    <s v="No"/>
    <s v="No"/>
  </r>
  <r>
    <x v="8367"/>
    <x v="675"/>
    <s v="CUST12379"/>
    <s v="Customer 2379"/>
    <n v="19"/>
    <s v="Returning"/>
    <s v="P3006"/>
    <s v="Water Bottle"/>
    <x v="2"/>
    <s v="Metro Supplies"/>
    <n v="3"/>
    <n v="700"/>
    <n v="20"/>
    <n v="2100"/>
    <n v="420"/>
    <n v="1680"/>
    <n v="1142.5999999999999"/>
    <n v="537.4"/>
    <x v="2"/>
    <s v="Coimbatore"/>
    <s v="Tamil Nadu"/>
    <s v="India"/>
    <s v="Debit Card"/>
    <x v="0"/>
    <s v="Standard"/>
    <x v="0"/>
    <s v="No"/>
    <s v="No"/>
  </r>
  <r>
    <x v="8368"/>
    <x v="675"/>
    <s v="CUST11999"/>
    <s v="Customer 1999"/>
    <n v="34"/>
    <s v="Loyal"/>
    <s v="P3002"/>
    <s v="Air Fryer"/>
    <x v="2"/>
    <s v="HomeNeeds"/>
    <n v="5"/>
    <n v="6500"/>
    <n v="5"/>
    <n v="32500"/>
    <n v="1625"/>
    <n v="30875"/>
    <n v="20950.91"/>
    <n v="9924.09"/>
    <x v="0"/>
    <s v="Guwahati"/>
    <s v="Assam"/>
    <s v="India"/>
    <s v="Net Banking"/>
    <x v="1"/>
    <s v="Express"/>
    <x v="0"/>
    <s v="No"/>
    <s v="No"/>
  </r>
  <r>
    <x v="8369"/>
    <x v="675"/>
    <s v="CUST11676"/>
    <s v="Customer 1676"/>
    <n v="51"/>
    <s v="New"/>
    <s v="P1005"/>
    <s v="Tablet"/>
    <x v="0"/>
    <s v="RetailHub"/>
    <n v="4"/>
    <n v="18000"/>
    <n v="5"/>
    <n v="72000"/>
    <n v="3600"/>
    <n v="68400"/>
    <n v="43495.55"/>
    <n v="24904.45"/>
    <x v="0"/>
    <s v="Chandigarh"/>
    <s v="Chandigarh"/>
    <s v="India"/>
    <s v="Debit Card"/>
    <x v="1"/>
    <s v="Standard"/>
    <x v="3"/>
    <s v="No"/>
    <s v="No"/>
  </r>
  <r>
    <x v="8370"/>
    <x v="675"/>
    <s v="CUST12039"/>
    <s v="Customer 2039"/>
    <n v="42"/>
    <s v="Loyal"/>
    <s v="P3003"/>
    <s v="Mixer Grinder"/>
    <x v="2"/>
    <s v="Prime Distributors"/>
    <n v="1"/>
    <n v="4800"/>
    <n v="20"/>
    <n v="4800"/>
    <n v="960"/>
    <n v="3840"/>
    <n v="2285.02"/>
    <n v="1554.98"/>
    <x v="0"/>
    <s v="Surat"/>
    <s v="Gujarat"/>
    <s v="India"/>
    <s v="Cash on Delivery"/>
    <x v="0"/>
    <s v="Express"/>
    <x v="0"/>
    <s v="No"/>
    <s v="No"/>
  </r>
  <r>
    <x v="8371"/>
    <x v="675"/>
    <s v="CUST11318"/>
    <s v="Customer 1318"/>
    <n v="53"/>
    <s v="New"/>
    <s v="P1005"/>
    <s v="Tablet"/>
    <x v="0"/>
    <s v="RetailHub"/>
    <n v="1"/>
    <n v="18000"/>
    <n v="20"/>
    <n v="18000"/>
    <n v="3600"/>
    <n v="14400"/>
    <n v="11344.97"/>
    <n v="3055.03"/>
    <x v="1"/>
    <s v="Patna"/>
    <s v="Bihar"/>
    <s v="India"/>
    <s v="UPI"/>
    <x v="0"/>
    <s v="Same Day"/>
    <x v="0"/>
    <s v="No"/>
    <s v="No"/>
  </r>
  <r>
    <x v="8372"/>
    <x v="675"/>
    <s v="CUST10137"/>
    <s v="Customer 137"/>
    <n v="42"/>
    <s v="Returning"/>
    <s v="P2007"/>
    <s v="Saree"/>
    <x v="3"/>
    <s v="FashionMart"/>
    <n v="2"/>
    <n v="2600"/>
    <n v="20"/>
    <n v="5200"/>
    <n v="1040"/>
    <n v="4160"/>
    <n v="3033.5"/>
    <n v="1126.5"/>
    <x v="1"/>
    <s v="Bhubaneswar"/>
    <s v="Odisha"/>
    <s v="India"/>
    <s v="Net Banking"/>
    <x v="0"/>
    <s v="Standard"/>
    <x v="0"/>
    <s v="No"/>
    <s v="No"/>
  </r>
  <r>
    <x v="8373"/>
    <x v="675"/>
    <s v="CUST10406"/>
    <s v="Customer 406"/>
    <n v="30"/>
    <s v="New"/>
    <s v="P3002"/>
    <s v="Air Fryer"/>
    <x v="2"/>
    <s v="HomeNeeds"/>
    <n v="4"/>
    <n v="6500"/>
    <n v="10"/>
    <n v="26000"/>
    <n v="2600"/>
    <n v="23400"/>
    <n v="13504.25"/>
    <n v="9895.75"/>
    <x v="1"/>
    <s v="Chandigarh"/>
    <s v="Chandigarh"/>
    <s v="India"/>
    <s v="UPI"/>
    <x v="1"/>
    <s v="Standard"/>
    <x v="0"/>
    <s v="No"/>
    <s v="No"/>
  </r>
  <r>
    <x v="8374"/>
    <x v="675"/>
    <s v="CUST10593"/>
    <s v="Customer 593"/>
    <n v="44"/>
    <s v="Loyal"/>
    <s v="P2001"/>
    <s v="Running Shoes"/>
    <x v="3"/>
    <s v="FashionMart"/>
    <n v="3"/>
    <n v="3200"/>
    <n v="5"/>
    <n v="9600"/>
    <n v="480"/>
    <n v="9120"/>
    <n v="5643.9"/>
    <n v="3476.1"/>
    <x v="2"/>
    <s v="Chandigarh"/>
    <s v="Chandigarh"/>
    <s v="India"/>
    <s v="Wallet"/>
    <x v="2"/>
    <s v="Standard"/>
    <x v="1"/>
    <s v="No"/>
    <s v="No"/>
  </r>
  <r>
    <x v="8375"/>
    <x v="675"/>
    <s v="CUST12371"/>
    <s v="Customer 2371"/>
    <n v="55"/>
    <s v="Loyal"/>
    <s v="P2008"/>
    <s v="Formal Shirt"/>
    <x v="3"/>
    <s v="Global Traders"/>
    <n v="2"/>
    <n v="1700"/>
    <n v="15"/>
    <n v="3400"/>
    <n v="510"/>
    <n v="2890"/>
    <n v="2283.0700000000002"/>
    <n v="606.92999999999995"/>
    <x v="1"/>
    <s v="Kolkata"/>
    <s v="West Bengal"/>
    <s v="India"/>
    <s v="Net Banking"/>
    <x v="0"/>
    <s v="Standard"/>
    <x v="0"/>
    <s v="No"/>
    <s v="No"/>
  </r>
  <r>
    <x v="8376"/>
    <x v="675"/>
    <s v="CUST10113"/>
    <s v="Customer 113"/>
    <n v="44"/>
    <s v="Returning"/>
    <s v="P3006"/>
    <s v="Water Bottle"/>
    <x v="2"/>
    <s v="Metro Supplies"/>
    <n v="3"/>
    <n v="700"/>
    <n v="5"/>
    <n v="2100"/>
    <n v="105"/>
    <n v="1995"/>
    <n v="1396.65"/>
    <n v="598.35"/>
    <x v="2"/>
    <s v="Visakhapatnam"/>
    <s v="Andhra Pradesh"/>
    <s v="India"/>
    <s v="Net Banking"/>
    <x v="0"/>
    <s v="Standard"/>
    <x v="1"/>
    <s v="No"/>
    <s v="No"/>
  </r>
  <r>
    <x v="8377"/>
    <x v="676"/>
    <s v="CUST12307"/>
    <s v="Customer 2307"/>
    <n v="35"/>
    <s v="New"/>
    <s v="P3003"/>
    <s v="Mixer Grinder"/>
    <x v="2"/>
    <s v="Prime Distributors"/>
    <n v="2"/>
    <n v="4800"/>
    <n v="5"/>
    <n v="9600"/>
    <n v="480"/>
    <n v="9120"/>
    <n v="6705.86"/>
    <n v="2414.14"/>
    <x v="2"/>
    <s v="Visakhapatnam"/>
    <s v="Andhra Pradesh"/>
    <s v="India"/>
    <s v="Credit Card"/>
    <x v="2"/>
    <s v="Standard"/>
    <x v="0"/>
    <s v="No"/>
    <s v="No"/>
  </r>
  <r>
    <x v="8378"/>
    <x v="676"/>
    <s v="CUST11239"/>
    <s v="Customer 1239"/>
    <n v="49"/>
    <s v="New"/>
    <s v="P4001"/>
    <s v="Face Wash"/>
    <x v="4"/>
    <s v="BeautyCare"/>
    <n v="1"/>
    <n v="450"/>
    <n v="15"/>
    <n v="450"/>
    <n v="67.5"/>
    <n v="382.5"/>
    <n v="257.13"/>
    <n v="125.37"/>
    <x v="0"/>
    <s v="Chandigarh"/>
    <s v="Chandigarh"/>
    <s v="India"/>
    <s v="Debit Card"/>
    <x v="0"/>
    <s v="Standard"/>
    <x v="0"/>
    <s v="No"/>
    <s v="No"/>
  </r>
  <r>
    <x v="8379"/>
    <x v="676"/>
    <s v="CUST11717"/>
    <s v="Customer 1717"/>
    <n v="56"/>
    <s v="Returning"/>
    <s v="P1007"/>
    <s v="Mouse"/>
    <x v="0"/>
    <s v="RetailHub"/>
    <n v="2"/>
    <n v="900"/>
    <n v="15"/>
    <n v="1800"/>
    <n v="270"/>
    <n v="1530"/>
    <n v="1026.03"/>
    <n v="503.97"/>
    <x v="1"/>
    <s v="Hyderabad"/>
    <s v="Telangana"/>
    <s v="India"/>
    <s v="Net Banking"/>
    <x v="1"/>
    <s v="Same Day"/>
    <x v="0"/>
    <s v="No"/>
    <s v="No"/>
  </r>
  <r>
    <x v="8380"/>
    <x v="676"/>
    <s v="CUST12454"/>
    <s v="Customer 2454"/>
    <n v="38"/>
    <s v="Returning"/>
    <s v="P1007"/>
    <s v="Mouse"/>
    <x v="0"/>
    <s v="RetailHub"/>
    <n v="2"/>
    <n v="900"/>
    <n v="5"/>
    <n v="1800"/>
    <n v="90"/>
    <n v="1710"/>
    <n v="1006.38"/>
    <n v="703.62"/>
    <x v="1"/>
    <s v="Nagpur"/>
    <s v="Maharashtra"/>
    <s v="India"/>
    <s v="Net Banking"/>
    <x v="0"/>
    <s v="Standard"/>
    <x v="4"/>
    <s v="No"/>
    <s v="No"/>
  </r>
  <r>
    <x v="8381"/>
    <x v="676"/>
    <s v="CUST12133"/>
    <s v="Customer 2133"/>
    <n v="23"/>
    <s v="Returning"/>
    <s v="P1007"/>
    <s v="Mouse"/>
    <x v="0"/>
    <s v="RetailHub"/>
    <n v="2"/>
    <n v="900"/>
    <n v="10"/>
    <n v="1800"/>
    <n v="180"/>
    <n v="1620"/>
    <n v="1028.25"/>
    <n v="591.75"/>
    <x v="1"/>
    <s v="Kolkata"/>
    <s v="West Bengal"/>
    <s v="India"/>
    <s v="Net Banking"/>
    <x v="0"/>
    <s v="Standard"/>
    <x v="0"/>
    <s v="No"/>
    <s v="No"/>
  </r>
  <r>
    <x v="8382"/>
    <x v="676"/>
    <s v="CUST12175"/>
    <s v="Customer 2175"/>
    <n v="25"/>
    <s v="Returning"/>
    <s v="P4001"/>
    <s v="Face Wash"/>
    <x v="4"/>
    <s v="BeautyCare"/>
    <n v="2"/>
    <n v="450"/>
    <n v="0"/>
    <n v="900"/>
    <n v="0"/>
    <n v="900"/>
    <n v="663.72"/>
    <n v="236.28"/>
    <x v="1"/>
    <s v="Hyderabad"/>
    <s v="Telangana"/>
    <s v="India"/>
    <s v="UPI"/>
    <x v="0"/>
    <s v="Standard"/>
    <x v="0"/>
    <s v="No"/>
    <s v="No"/>
  </r>
  <r>
    <x v="8383"/>
    <x v="676"/>
    <s v="CUST11068"/>
    <s v="Customer 1068"/>
    <n v="44"/>
    <s v="Returning"/>
    <s v="P2006"/>
    <s v="Womens Kurti"/>
    <x v="3"/>
    <s v="FashionMart"/>
    <n v="3"/>
    <n v="1400"/>
    <n v="0"/>
    <n v="4200"/>
    <n v="0"/>
    <n v="4200"/>
    <n v="2536.9499999999998"/>
    <n v="1663.05"/>
    <x v="1"/>
    <s v="Pune"/>
    <s v="Maharashtra"/>
    <s v="India"/>
    <s v="Wallet"/>
    <x v="2"/>
    <s v="Express"/>
    <x v="2"/>
    <s v="Yes"/>
    <s v="No"/>
  </r>
  <r>
    <x v="8384"/>
    <x v="676"/>
    <s v="CUST10410"/>
    <s v="Customer 410"/>
    <n v="45"/>
    <s v="Returning"/>
    <s v="P2004"/>
    <s v="Jacket"/>
    <x v="3"/>
    <s v="Global Traders"/>
    <n v="3"/>
    <n v="3500"/>
    <n v="10"/>
    <n v="10500"/>
    <n v="1050"/>
    <n v="9450"/>
    <n v="7096.68"/>
    <n v="2353.3200000000002"/>
    <x v="1"/>
    <s v="Jaipur"/>
    <s v="Rajasthan"/>
    <s v="India"/>
    <s v="Cash on Delivery"/>
    <x v="0"/>
    <s v="Same Day"/>
    <x v="0"/>
    <s v="No"/>
    <s v="No"/>
  </r>
  <r>
    <x v="8385"/>
    <x v="676"/>
    <s v="CUST10465"/>
    <s v="Customer 465"/>
    <n v="20"/>
    <s v="Returning"/>
    <s v="P5005"/>
    <s v="Desk Organizer"/>
    <x v="1"/>
    <s v="Stationery Hub"/>
    <n v="3"/>
    <n v="600"/>
    <n v="0"/>
    <n v="1800"/>
    <n v="0"/>
    <n v="1800"/>
    <n v="1281.4100000000001"/>
    <n v="518.59"/>
    <x v="1"/>
    <s v="Delhi"/>
    <s v="Delhi"/>
    <s v="India"/>
    <s v="Cash on Delivery"/>
    <x v="1"/>
    <s v="Standard"/>
    <x v="0"/>
    <s v="No"/>
    <s v="No"/>
  </r>
  <r>
    <x v="8386"/>
    <x v="676"/>
    <s v="CUST12466"/>
    <s v="Customer 2466"/>
    <n v="19"/>
    <s v="New"/>
    <s v="P4001"/>
    <s v="Face Wash"/>
    <x v="4"/>
    <s v="BeautyCare"/>
    <n v="1"/>
    <n v="450"/>
    <n v="15"/>
    <n v="450"/>
    <n v="67.5"/>
    <n v="382.5"/>
    <n v="270.29000000000002"/>
    <n v="112.21"/>
    <x v="2"/>
    <s v="Chennai"/>
    <s v="Tamil Nadu"/>
    <s v="India"/>
    <s v="Wallet"/>
    <x v="0"/>
    <s v="Standard"/>
    <x v="3"/>
    <s v="No"/>
    <s v="No"/>
  </r>
  <r>
    <x v="8387"/>
    <x v="676"/>
    <s v="CUST10240"/>
    <s v="Customer 240"/>
    <n v="24"/>
    <s v="Returning"/>
    <s v="P2005"/>
    <s v="Backpack"/>
    <x v="3"/>
    <s v="Metro Supplies"/>
    <n v="1"/>
    <n v="1800"/>
    <n v="15"/>
    <n v="1800"/>
    <n v="270"/>
    <n v="1530"/>
    <n v="1180.6199999999999"/>
    <n v="349.38"/>
    <x v="1"/>
    <s v="Bengaluru"/>
    <s v="Karnataka"/>
    <s v="India"/>
    <s v="Debit Card"/>
    <x v="2"/>
    <s v="Standard"/>
    <x v="3"/>
    <s v="No"/>
    <s v="Yes"/>
  </r>
  <r>
    <x v="8388"/>
    <x v="676"/>
    <s v="CUST11021"/>
    <s v="Customer 1021"/>
    <n v="18"/>
    <s v="New"/>
    <s v="P1008"/>
    <s v="Monitor"/>
    <x v="0"/>
    <s v="Global Traders"/>
    <n v="6"/>
    <n v="14500"/>
    <n v="15"/>
    <n v="87000"/>
    <n v="13050"/>
    <n v="73950"/>
    <n v="40740.129999999997"/>
    <n v="33209.870000000003"/>
    <x v="0"/>
    <s v="Hyderabad"/>
    <s v="Telangana"/>
    <s v="India"/>
    <s v="UPI"/>
    <x v="2"/>
    <s v="Standard"/>
    <x v="0"/>
    <s v="No"/>
    <s v="No"/>
  </r>
  <r>
    <x v="8389"/>
    <x v="676"/>
    <s v="CUST11125"/>
    <s v="Customer 1125"/>
    <n v="40"/>
    <s v="New"/>
    <s v="P2003"/>
    <s v="T-Shirt"/>
    <x v="3"/>
    <s v="RetailHub"/>
    <n v="3"/>
    <n v="900"/>
    <n v="10"/>
    <n v="2700"/>
    <n v="270"/>
    <n v="2430"/>
    <n v="1520.69"/>
    <n v="909.31"/>
    <x v="1"/>
    <s v="Delhi"/>
    <s v="Delhi"/>
    <s v="India"/>
    <s v="Credit Card"/>
    <x v="2"/>
    <s v="Standard"/>
    <x v="0"/>
    <s v="No"/>
    <s v="No"/>
  </r>
  <r>
    <x v="8390"/>
    <x v="676"/>
    <s v="CUST11898"/>
    <s v="Customer 1898"/>
    <n v="30"/>
    <s v="Returning"/>
    <s v="P3007"/>
    <s v="Vacuum Cleaner"/>
    <x v="2"/>
    <s v="Global Traders"/>
    <n v="5"/>
    <n v="8500"/>
    <n v="5"/>
    <n v="42500"/>
    <n v="2125"/>
    <n v="40375"/>
    <n v="26611.66"/>
    <n v="13763.34"/>
    <x v="0"/>
    <s v="Mumbai"/>
    <s v="Maharashtra"/>
    <s v="India"/>
    <s v="Wallet"/>
    <x v="2"/>
    <s v="Express"/>
    <x v="0"/>
    <s v="No"/>
    <s v="No"/>
  </r>
  <r>
    <x v="8391"/>
    <x v="676"/>
    <s v="CUST10567"/>
    <s v="Customer 567"/>
    <n v="38"/>
    <s v="Loyal"/>
    <s v="P2006"/>
    <s v="Womens Kurti"/>
    <x v="3"/>
    <s v="FashionMart"/>
    <n v="2"/>
    <n v="1400"/>
    <n v="0"/>
    <n v="2800"/>
    <n v="0"/>
    <n v="2800"/>
    <n v="1966.38"/>
    <n v="833.62"/>
    <x v="2"/>
    <s v="Pune"/>
    <s v="Maharashtra"/>
    <s v="India"/>
    <s v="Wallet"/>
    <x v="2"/>
    <s v="Standard"/>
    <x v="3"/>
    <s v="No"/>
    <s v="No"/>
  </r>
  <r>
    <x v="8392"/>
    <x v="676"/>
    <s v="CUST12423"/>
    <s v="Customer 2423"/>
    <n v="56"/>
    <s v="Returning"/>
    <s v="P4005"/>
    <s v="Perfume"/>
    <x v="4"/>
    <s v="BeautyCare"/>
    <n v="1"/>
    <n v="1800"/>
    <n v="15"/>
    <n v="1800"/>
    <n v="270"/>
    <n v="1530"/>
    <n v="986.73"/>
    <n v="543.27"/>
    <x v="1"/>
    <s v="Visakhapatnam"/>
    <s v="Andhra Pradesh"/>
    <s v="India"/>
    <s v="Wallet"/>
    <x v="2"/>
    <s v="Standard"/>
    <x v="0"/>
    <s v="No"/>
    <s v="Yes"/>
  </r>
  <r>
    <x v="8393"/>
    <x v="676"/>
    <s v="CUST11006"/>
    <s v="Customer 1006"/>
    <n v="26"/>
    <s v="Returning"/>
    <s v="P4004"/>
    <s v="Shampoo"/>
    <x v="4"/>
    <s v="BeautyCare"/>
    <n v="2"/>
    <n v="550"/>
    <n v="0"/>
    <n v="1100"/>
    <n v="0"/>
    <n v="1100"/>
    <n v="898.96"/>
    <n v="201.04"/>
    <x v="0"/>
    <s v="Jaipur"/>
    <s v="Rajasthan"/>
    <s v="India"/>
    <s v="Net Banking"/>
    <x v="0"/>
    <s v="Express"/>
    <x v="1"/>
    <s v="No"/>
    <s v="No"/>
  </r>
  <r>
    <x v="8394"/>
    <x v="676"/>
    <s v="CUST10826"/>
    <s v="Customer 826"/>
    <n v="22"/>
    <s v="New"/>
    <s v="P2008"/>
    <s v="Formal Shirt"/>
    <x v="3"/>
    <s v="Global Traders"/>
    <n v="3"/>
    <n v="1700"/>
    <n v="10"/>
    <n v="5100"/>
    <n v="510"/>
    <n v="4590"/>
    <n v="2837.4"/>
    <n v="1752.6"/>
    <x v="1"/>
    <s v="Hyderabad"/>
    <s v="Telangana"/>
    <s v="India"/>
    <s v="Credit Card"/>
    <x v="0"/>
    <s v="Standard"/>
    <x v="0"/>
    <s v="No"/>
    <s v="No"/>
  </r>
  <r>
    <x v="8395"/>
    <x v="677"/>
    <s v="CUST10101"/>
    <s v="Customer 101"/>
    <n v="52"/>
    <s v="Returning"/>
    <s v="P3006"/>
    <s v="Water Bottle"/>
    <x v="2"/>
    <s v="Metro Supplies"/>
    <n v="2"/>
    <n v="700"/>
    <n v="5"/>
    <n v="1400"/>
    <n v="70"/>
    <n v="1330"/>
    <n v="942.08"/>
    <n v="387.92"/>
    <x v="1"/>
    <s v="Indore"/>
    <s v="Madhya Pradesh"/>
    <s v="India"/>
    <s v="Credit Card"/>
    <x v="0"/>
    <s v="Standard"/>
    <x v="0"/>
    <s v="No"/>
    <s v="No"/>
  </r>
  <r>
    <x v="8396"/>
    <x v="677"/>
    <s v="CUST10134"/>
    <s v="Customer 134"/>
    <n v="29"/>
    <s v="New"/>
    <s v="P4002"/>
    <s v="Moisturizer"/>
    <x v="4"/>
    <s v="BeautyCare"/>
    <n v="1"/>
    <n v="650"/>
    <n v="15"/>
    <n v="650"/>
    <n v="97.5"/>
    <n v="552.5"/>
    <n v="434.09"/>
    <n v="118.41"/>
    <x v="2"/>
    <s v="Hyderabad"/>
    <s v="Telangana"/>
    <s v="India"/>
    <s v="Wallet"/>
    <x v="0"/>
    <s v="Standard"/>
    <x v="0"/>
    <s v="No"/>
    <s v="No"/>
  </r>
  <r>
    <x v="8397"/>
    <x v="677"/>
    <s v="CUST12478"/>
    <s v="Customer 2478"/>
    <n v="30"/>
    <s v="Returning"/>
    <s v="P1003"/>
    <s v="Headphones"/>
    <x v="0"/>
    <s v="Metro Supplies"/>
    <n v="1"/>
    <n v="2500"/>
    <n v="0"/>
    <n v="2500"/>
    <n v="0"/>
    <n v="2500"/>
    <n v="1482.71"/>
    <n v="1017.29"/>
    <x v="2"/>
    <s v="Mumbai"/>
    <s v="Maharashtra"/>
    <s v="India"/>
    <s v="Cash on Delivery"/>
    <x v="1"/>
    <s v="Standard"/>
    <x v="0"/>
    <s v="Yes"/>
    <s v="No"/>
  </r>
  <r>
    <x v="8398"/>
    <x v="677"/>
    <s v="CUST10478"/>
    <s v="Customer 478"/>
    <n v="19"/>
    <s v="Loyal"/>
    <s v="P4002"/>
    <s v="Moisturizer"/>
    <x v="4"/>
    <s v="BeautyCare"/>
    <n v="2"/>
    <n v="650"/>
    <n v="5"/>
    <n v="1300"/>
    <n v="65"/>
    <n v="1235"/>
    <n v="927.55"/>
    <n v="307.45"/>
    <x v="0"/>
    <s v="Visakhapatnam"/>
    <s v="Andhra Pradesh"/>
    <s v="India"/>
    <s v="UPI"/>
    <x v="2"/>
    <s v="Same Day"/>
    <x v="0"/>
    <s v="No"/>
    <s v="No"/>
  </r>
  <r>
    <x v="8399"/>
    <x v="677"/>
    <s v="CUST12155"/>
    <s v="Customer 2155"/>
    <n v="42"/>
    <s v="New"/>
    <s v="P2008"/>
    <s v="Formal Shirt"/>
    <x v="3"/>
    <s v="Global Traders"/>
    <n v="2"/>
    <n v="1700"/>
    <n v="5"/>
    <n v="3400"/>
    <n v="170"/>
    <n v="3230"/>
    <n v="2431.62"/>
    <n v="798.38"/>
    <x v="1"/>
    <s v="Patna"/>
    <s v="Bihar"/>
    <s v="India"/>
    <s v="Net Banking"/>
    <x v="0"/>
    <s v="Express"/>
    <x v="0"/>
    <s v="No"/>
    <s v="No"/>
  </r>
  <r>
    <x v="8400"/>
    <x v="677"/>
    <s v="CUST10933"/>
    <s v="Customer 933"/>
    <n v="28"/>
    <s v="Loyal"/>
    <s v="P2002"/>
    <s v="Jeans"/>
    <x v="3"/>
    <s v="FashionMart"/>
    <n v="1"/>
    <n v="2200"/>
    <n v="0"/>
    <n v="2200"/>
    <n v="0"/>
    <n v="2200"/>
    <n v="1442.78"/>
    <n v="757.22"/>
    <x v="0"/>
    <s v="Bhubaneswar"/>
    <s v="Odisha"/>
    <s v="India"/>
    <s v="UPI"/>
    <x v="2"/>
    <s v="Standard"/>
    <x v="2"/>
    <s v="No"/>
    <s v="No"/>
  </r>
  <r>
    <x v="8401"/>
    <x v="677"/>
    <s v="CUST10511"/>
    <s v="Customer 511"/>
    <n v="45"/>
    <s v="New"/>
    <s v="P5003"/>
    <s v="Calculator"/>
    <x v="1"/>
    <s v="Stationery Hub"/>
    <n v="1"/>
    <n v="650"/>
    <n v="10"/>
    <n v="650"/>
    <n v="65"/>
    <n v="585"/>
    <n v="421.72"/>
    <n v="163.28"/>
    <x v="1"/>
    <s v="Coimbatore"/>
    <s v="Tamil Nadu"/>
    <s v="India"/>
    <s v="Cash on Delivery"/>
    <x v="0"/>
    <s v="Standard"/>
    <x v="4"/>
    <s v="No"/>
    <s v="Yes"/>
  </r>
  <r>
    <x v="8402"/>
    <x v="677"/>
    <s v="CUST10307"/>
    <s v="Customer 307"/>
    <n v="36"/>
    <s v="Loyal"/>
    <s v="P1002"/>
    <s v="Smartphone"/>
    <x v="0"/>
    <s v="Global Traders"/>
    <n v="3"/>
    <n v="28000"/>
    <n v="5"/>
    <n v="84000"/>
    <n v="4200"/>
    <n v="79800"/>
    <n v="47668.77"/>
    <n v="32131.23"/>
    <x v="1"/>
    <s v="Nagpur"/>
    <s v="Maharashtra"/>
    <s v="India"/>
    <s v="Credit Card"/>
    <x v="2"/>
    <s v="Standard"/>
    <x v="0"/>
    <s v="Yes"/>
    <s v="No"/>
  </r>
  <r>
    <x v="8403"/>
    <x v="677"/>
    <s v="CUST11340"/>
    <s v="Customer 1340"/>
    <n v="54"/>
    <s v="Returning"/>
    <s v="P1001"/>
    <s v="Laptop"/>
    <x v="0"/>
    <s v="TechSource India"/>
    <n v="2"/>
    <n v="55000"/>
    <n v="10"/>
    <n v="110000"/>
    <n v="11000"/>
    <n v="99000"/>
    <n v="60971.28"/>
    <n v="38028.720000000001"/>
    <x v="1"/>
    <s v="Mumbai"/>
    <s v="Maharashtra"/>
    <s v="India"/>
    <s v="Cash on Delivery"/>
    <x v="2"/>
    <s v="Standard"/>
    <x v="0"/>
    <s v="No"/>
    <s v="No"/>
  </r>
  <r>
    <x v="8404"/>
    <x v="678"/>
    <s v="CUST12394"/>
    <s v="Customer 2394"/>
    <n v="29"/>
    <s v="Returning"/>
    <s v="P1010"/>
    <s v="Bluetooth Speaker"/>
    <x v="0"/>
    <s v="Prime Distributors"/>
    <n v="4"/>
    <n v="3200"/>
    <n v="5"/>
    <n v="12800"/>
    <n v="640"/>
    <n v="12160"/>
    <n v="9035.11"/>
    <n v="3124.89"/>
    <x v="0"/>
    <s v="Surat"/>
    <s v="Gujarat"/>
    <s v="India"/>
    <s v="Credit Card"/>
    <x v="0"/>
    <s v="Express"/>
    <x v="0"/>
    <s v="No"/>
    <s v="No"/>
  </r>
  <r>
    <x v="8405"/>
    <x v="678"/>
    <s v="CUST11770"/>
    <s v="Customer 1770"/>
    <n v="38"/>
    <s v="New"/>
    <s v="P5002"/>
    <s v="Novel"/>
    <x v="1"/>
    <s v="Stationery Hub"/>
    <n v="2"/>
    <n v="400"/>
    <n v="15"/>
    <n v="800"/>
    <n v="120"/>
    <n v="680"/>
    <n v="430.94"/>
    <n v="249.06"/>
    <x v="1"/>
    <s v="Bhubaneswar"/>
    <s v="Odisha"/>
    <s v="India"/>
    <s v="UPI"/>
    <x v="0"/>
    <s v="Standard"/>
    <x v="3"/>
    <s v="No"/>
    <s v="No"/>
  </r>
  <r>
    <x v="8406"/>
    <x v="678"/>
    <s v="CUST12318"/>
    <s v="Customer 2318"/>
    <n v="46"/>
    <s v="New"/>
    <s v="P1002"/>
    <s v="Smartphone"/>
    <x v="0"/>
    <s v="Global Traders"/>
    <n v="1"/>
    <n v="28000"/>
    <n v="20"/>
    <n v="28000"/>
    <n v="5600"/>
    <n v="22400"/>
    <n v="13426.87"/>
    <n v="8973.1299999999992"/>
    <x v="0"/>
    <s v="Pune"/>
    <s v="Maharashtra"/>
    <s v="India"/>
    <s v="Cash on Delivery"/>
    <x v="0"/>
    <s v="Standard"/>
    <x v="0"/>
    <s v="No"/>
    <s v="No"/>
  </r>
  <r>
    <x v="8407"/>
    <x v="678"/>
    <s v="CUST10387"/>
    <s v="Customer 387"/>
    <n v="56"/>
    <s v="Returning"/>
    <s v="P3001"/>
    <s v="Coffee Maker"/>
    <x v="2"/>
    <s v="HomeNeeds"/>
    <n v="1"/>
    <n v="4200"/>
    <n v="5"/>
    <n v="4200"/>
    <n v="210"/>
    <n v="3990"/>
    <n v="2875.62"/>
    <n v="1114.3800000000001"/>
    <x v="1"/>
    <s v="Visakhapatnam"/>
    <s v="Andhra Pradesh"/>
    <s v="India"/>
    <s v="Wallet"/>
    <x v="2"/>
    <s v="Standard"/>
    <x v="0"/>
    <s v="No"/>
    <s v="No"/>
  </r>
  <r>
    <x v="8408"/>
    <x v="678"/>
    <s v="CUST11441"/>
    <s v="Customer 1441"/>
    <n v="50"/>
    <s v="Returning"/>
    <s v="P5002"/>
    <s v="Novel"/>
    <x v="1"/>
    <s v="Stationery Hub"/>
    <n v="1"/>
    <n v="400"/>
    <n v="20"/>
    <n v="400"/>
    <n v="80"/>
    <n v="320"/>
    <n v="237.47"/>
    <n v="82.53"/>
    <x v="2"/>
    <s v="Surat"/>
    <s v="Gujarat"/>
    <s v="India"/>
    <s v="Cash on Delivery"/>
    <x v="1"/>
    <s v="Express"/>
    <x v="0"/>
    <s v="No"/>
    <s v="No"/>
  </r>
  <r>
    <x v="8409"/>
    <x v="678"/>
    <s v="CUST12165"/>
    <s v="Customer 2165"/>
    <n v="55"/>
    <s v="Returning"/>
    <s v="P2008"/>
    <s v="Formal Shirt"/>
    <x v="3"/>
    <s v="Global Traders"/>
    <n v="3"/>
    <n v="1700"/>
    <n v="25"/>
    <n v="5100"/>
    <n v="1275"/>
    <n v="3825"/>
    <n v="2192.27"/>
    <n v="1632.73"/>
    <x v="1"/>
    <s v="Kolkata"/>
    <s v="West Bengal"/>
    <s v="India"/>
    <s v="Credit Card"/>
    <x v="0"/>
    <s v="Same Day"/>
    <x v="0"/>
    <s v="No"/>
    <s v="No"/>
  </r>
  <r>
    <x v="8410"/>
    <x v="678"/>
    <s v="CUST10616"/>
    <s v="Customer 616"/>
    <n v="24"/>
    <s v="New"/>
    <s v="P1010"/>
    <s v="Bluetooth Speaker"/>
    <x v="0"/>
    <s v="Prime Distributors"/>
    <n v="1"/>
    <n v="3200"/>
    <n v="5"/>
    <n v="3200"/>
    <n v="160"/>
    <n v="3040"/>
    <n v="2355.56"/>
    <n v="684.44"/>
    <x v="1"/>
    <s v="Kolkata"/>
    <s v="West Bengal"/>
    <s v="India"/>
    <s v="Credit Card"/>
    <x v="0"/>
    <s v="Same Day"/>
    <x v="0"/>
    <s v="No"/>
    <s v="No"/>
  </r>
  <r>
    <x v="8411"/>
    <x v="678"/>
    <s v="CUST12020"/>
    <s v="Customer 2020"/>
    <n v="52"/>
    <s v="Returning"/>
    <s v="P1004"/>
    <s v="Smartwatch"/>
    <x v="0"/>
    <s v="TechSource India"/>
    <n v="2"/>
    <n v="6500"/>
    <n v="30"/>
    <n v="13000"/>
    <n v="3900"/>
    <n v="9100"/>
    <n v="6002.41"/>
    <n v="3097.59"/>
    <x v="2"/>
    <s v="Surat"/>
    <s v="Gujarat"/>
    <s v="India"/>
    <s v="Debit Card"/>
    <x v="0"/>
    <s v="Standard"/>
    <x v="0"/>
    <s v="No"/>
    <s v="No"/>
  </r>
  <r>
    <x v="8412"/>
    <x v="678"/>
    <s v="CUST11058"/>
    <s v="Customer 1058"/>
    <n v="55"/>
    <s v="Returning"/>
    <s v="P5002"/>
    <s v="Novel"/>
    <x v="1"/>
    <s v="Stationery Hub"/>
    <n v="3"/>
    <n v="400"/>
    <n v="10"/>
    <n v="1200"/>
    <n v="120"/>
    <n v="1080"/>
    <n v="835.37"/>
    <n v="244.63"/>
    <x v="2"/>
    <s v="Indore"/>
    <s v="Madhya Pradesh"/>
    <s v="India"/>
    <s v="Net Banking"/>
    <x v="2"/>
    <s v="Standard"/>
    <x v="0"/>
    <s v="No"/>
    <s v="No"/>
  </r>
  <r>
    <x v="8413"/>
    <x v="678"/>
    <s v="CUST12268"/>
    <s v="Customer 2268"/>
    <n v="38"/>
    <s v="Returning"/>
    <s v="P1001"/>
    <s v="Laptop"/>
    <x v="0"/>
    <s v="TechSource India"/>
    <n v="1"/>
    <n v="55000"/>
    <n v="20"/>
    <n v="55000"/>
    <n v="11000"/>
    <n v="44000"/>
    <n v="30687.55"/>
    <n v="13312.45"/>
    <x v="2"/>
    <s v="Coimbatore"/>
    <s v="Tamil Nadu"/>
    <s v="India"/>
    <s v="Net Banking"/>
    <x v="0"/>
    <s v="Standard"/>
    <x v="0"/>
    <s v="No"/>
    <s v="No"/>
  </r>
  <r>
    <x v="8414"/>
    <x v="678"/>
    <s v="CUST11535"/>
    <s v="Customer 1535"/>
    <n v="54"/>
    <s v="Returning"/>
    <s v="P2001"/>
    <s v="Running Shoes"/>
    <x v="3"/>
    <s v="FashionMart"/>
    <n v="1"/>
    <n v="3200"/>
    <n v="15"/>
    <n v="3200"/>
    <n v="480"/>
    <n v="2720"/>
    <n v="2093.77"/>
    <n v="626.23"/>
    <x v="1"/>
    <s v="Guwahati"/>
    <s v="Assam"/>
    <s v="India"/>
    <s v="Wallet"/>
    <x v="2"/>
    <s v="Standard"/>
    <x v="0"/>
    <s v="No"/>
    <s v="Yes"/>
  </r>
  <r>
    <x v="8415"/>
    <x v="678"/>
    <s v="CUST11081"/>
    <s v="Customer 1081"/>
    <n v="20"/>
    <s v="Returning"/>
    <s v="P4005"/>
    <s v="Perfume"/>
    <x v="4"/>
    <s v="BeautyCare"/>
    <n v="4"/>
    <n v="1800"/>
    <n v="5"/>
    <n v="7200"/>
    <n v="360"/>
    <n v="6840"/>
    <n v="4682.79"/>
    <n v="2157.21"/>
    <x v="0"/>
    <s v="Surat"/>
    <s v="Gujarat"/>
    <s v="India"/>
    <s v="Debit Card"/>
    <x v="0"/>
    <s v="Standard"/>
    <x v="0"/>
    <s v="No"/>
    <s v="No"/>
  </r>
  <r>
    <x v="8416"/>
    <x v="679"/>
    <s v="CUST12375"/>
    <s v="Customer 2375"/>
    <n v="33"/>
    <s v="Returning"/>
    <s v="P1008"/>
    <s v="Monitor"/>
    <x v="0"/>
    <s v="Global Traders"/>
    <n v="5"/>
    <n v="14500"/>
    <n v="10"/>
    <n v="72500"/>
    <n v="7250"/>
    <n v="65250"/>
    <n v="47675.8"/>
    <n v="17574.2"/>
    <x v="2"/>
    <s v="Pune"/>
    <s v="Maharashtra"/>
    <s v="India"/>
    <s v="Wallet"/>
    <x v="2"/>
    <s v="Standard"/>
    <x v="0"/>
    <s v="No"/>
    <s v="No"/>
  </r>
  <r>
    <x v="8417"/>
    <x v="679"/>
    <s v="CUST10295"/>
    <s v="Customer 295"/>
    <n v="52"/>
    <s v="Returning"/>
    <s v="P1009"/>
    <s v="Power Bank"/>
    <x v="0"/>
    <s v="Prime Distributors"/>
    <n v="4"/>
    <n v="1600"/>
    <n v="5"/>
    <n v="6400"/>
    <n v="320"/>
    <n v="6080"/>
    <n v="4884.3999999999996"/>
    <n v="1195.5999999999999"/>
    <x v="1"/>
    <s v="Lucknow"/>
    <s v="Uttar Pradesh"/>
    <s v="India"/>
    <s v="Credit Card"/>
    <x v="0"/>
    <s v="Standard"/>
    <x v="2"/>
    <s v="No"/>
    <s v="No"/>
  </r>
  <r>
    <x v="8418"/>
    <x v="679"/>
    <s v="CUST11558"/>
    <s v="Customer 1558"/>
    <n v="37"/>
    <s v="New"/>
    <s v="P2005"/>
    <s v="Backpack"/>
    <x v="3"/>
    <s v="Metro Supplies"/>
    <n v="2"/>
    <n v="1800"/>
    <n v="5"/>
    <n v="3600"/>
    <n v="180"/>
    <n v="3420"/>
    <n v="2424.27"/>
    <n v="995.73"/>
    <x v="1"/>
    <s v="Lucknow"/>
    <s v="Uttar Pradesh"/>
    <s v="India"/>
    <s v="Cash on Delivery"/>
    <x v="1"/>
    <s v="Express"/>
    <x v="0"/>
    <s v="No"/>
    <s v="No"/>
  </r>
  <r>
    <x v="8419"/>
    <x v="679"/>
    <s v="CUST11844"/>
    <s v="Customer 1844"/>
    <n v="53"/>
    <s v="New"/>
    <s v="P1006"/>
    <s v="Keyboard"/>
    <x v="0"/>
    <s v="Metro Supplies"/>
    <n v="1"/>
    <n v="1800"/>
    <n v="15"/>
    <n v="1800"/>
    <n v="270"/>
    <n v="1530"/>
    <n v="961.2"/>
    <n v="568.79999999999995"/>
    <x v="1"/>
    <s v="Hyderabad"/>
    <s v="Telangana"/>
    <s v="India"/>
    <s v="Wallet"/>
    <x v="2"/>
    <s v="Standard"/>
    <x v="0"/>
    <s v="No"/>
    <s v="No"/>
  </r>
  <r>
    <x v="8420"/>
    <x v="679"/>
    <s v="CUST11585"/>
    <s v="Customer 1585"/>
    <n v="57"/>
    <s v="New"/>
    <s v="P1006"/>
    <s v="Keyboard"/>
    <x v="0"/>
    <s v="Metro Supplies"/>
    <n v="2"/>
    <n v="1800"/>
    <n v="10"/>
    <n v="3600"/>
    <n v="360"/>
    <n v="3240"/>
    <n v="2321.73"/>
    <n v="918.27"/>
    <x v="1"/>
    <s v="Chennai"/>
    <s v="Tamil Nadu"/>
    <s v="India"/>
    <s v="Credit Card"/>
    <x v="2"/>
    <s v="Express"/>
    <x v="0"/>
    <s v="No"/>
    <s v="No"/>
  </r>
  <r>
    <x v="8421"/>
    <x v="679"/>
    <s v="CUST11003"/>
    <s v="Customer 1003"/>
    <n v="20"/>
    <s v="Returning"/>
    <s v="P5001"/>
    <s v="Notebook Set"/>
    <x v="1"/>
    <s v="Stationery Hub"/>
    <n v="1"/>
    <n v="500"/>
    <n v="30"/>
    <n v="500"/>
    <n v="150"/>
    <n v="350"/>
    <n v="276.49"/>
    <n v="73.510000000000005"/>
    <x v="1"/>
    <s v="Surat"/>
    <s v="Gujarat"/>
    <s v="India"/>
    <s v="Debit Card"/>
    <x v="2"/>
    <s v="Express"/>
    <x v="3"/>
    <s v="No"/>
    <s v="No"/>
  </r>
  <r>
    <x v="8422"/>
    <x v="679"/>
    <s v="CUST11248"/>
    <s v="Customer 1248"/>
    <n v="57"/>
    <s v="New"/>
    <s v="P5004"/>
    <s v="Pen Set"/>
    <x v="1"/>
    <s v="Stationery Hub"/>
    <n v="1"/>
    <n v="250"/>
    <n v="0"/>
    <n v="250"/>
    <n v="0"/>
    <n v="250"/>
    <n v="173.32"/>
    <n v="76.680000000000007"/>
    <x v="1"/>
    <s v="Kolkata"/>
    <s v="West Bengal"/>
    <s v="India"/>
    <s v="UPI"/>
    <x v="0"/>
    <s v="Standard"/>
    <x v="0"/>
    <s v="No"/>
    <s v="No"/>
  </r>
  <r>
    <x v="8423"/>
    <x v="679"/>
    <s v="CUST11505"/>
    <s v="Customer 1505"/>
    <n v="18"/>
    <s v="New"/>
    <s v="P4001"/>
    <s v="Face Wash"/>
    <x v="4"/>
    <s v="BeautyCare"/>
    <n v="2"/>
    <n v="450"/>
    <n v="20"/>
    <n v="900"/>
    <n v="180"/>
    <n v="720"/>
    <n v="405.88"/>
    <n v="314.12"/>
    <x v="2"/>
    <s v="Nagpur"/>
    <s v="Maharashtra"/>
    <s v="India"/>
    <s v="Credit Card"/>
    <x v="0"/>
    <s v="Standard"/>
    <x v="0"/>
    <s v="No"/>
    <s v="No"/>
  </r>
  <r>
    <x v="8424"/>
    <x v="679"/>
    <s v="CUST11135"/>
    <s v="Customer 1135"/>
    <n v="51"/>
    <s v="Returning"/>
    <s v="P1004"/>
    <s v="Smartwatch"/>
    <x v="0"/>
    <s v="TechSource India"/>
    <n v="1"/>
    <n v="6500"/>
    <n v="25"/>
    <n v="6500"/>
    <n v="1625"/>
    <n v="4875"/>
    <n v="3618.31"/>
    <n v="1256.69"/>
    <x v="2"/>
    <s v="Guwahati"/>
    <s v="Assam"/>
    <s v="India"/>
    <s v="Cash on Delivery"/>
    <x v="2"/>
    <s v="Standard"/>
    <x v="0"/>
    <s v="No"/>
    <s v="No"/>
  </r>
  <r>
    <x v="8425"/>
    <x v="679"/>
    <s v="CUST12284"/>
    <s v="Customer 2284"/>
    <n v="26"/>
    <s v="Loyal"/>
    <s v="P4003"/>
    <s v="Sunscreen"/>
    <x v="4"/>
    <s v="BeautyCare"/>
    <n v="3"/>
    <n v="700"/>
    <n v="10"/>
    <n v="2100"/>
    <n v="210"/>
    <n v="1890"/>
    <n v="1519.33"/>
    <n v="370.67"/>
    <x v="1"/>
    <s v="Lucknow"/>
    <s v="Uttar Pradesh"/>
    <s v="India"/>
    <s v="Credit Card"/>
    <x v="1"/>
    <s v="Same Day"/>
    <x v="3"/>
    <s v="No"/>
    <s v="No"/>
  </r>
  <r>
    <x v="8426"/>
    <x v="679"/>
    <s v="CUST11065"/>
    <s v="Customer 1065"/>
    <n v="24"/>
    <s v="New"/>
    <s v="P1009"/>
    <s v="Power Bank"/>
    <x v="0"/>
    <s v="Prime Distributors"/>
    <n v="3"/>
    <n v="1600"/>
    <n v="15"/>
    <n v="4800"/>
    <n v="720"/>
    <n v="4080"/>
    <n v="2767.61"/>
    <n v="1312.39"/>
    <x v="1"/>
    <s v="Delhi"/>
    <s v="Delhi"/>
    <s v="India"/>
    <s v="Credit Card"/>
    <x v="2"/>
    <s v="Standard"/>
    <x v="0"/>
    <s v="No"/>
    <s v="No"/>
  </r>
  <r>
    <x v="8427"/>
    <x v="680"/>
    <s v="CUST11077"/>
    <s v="Customer 1077"/>
    <n v="18"/>
    <s v="Loyal"/>
    <s v="P2004"/>
    <s v="Jacket"/>
    <x v="3"/>
    <s v="Global Traders"/>
    <n v="2"/>
    <n v="3500"/>
    <n v="20"/>
    <n v="7000"/>
    <n v="1400"/>
    <n v="5600"/>
    <n v="3367.16"/>
    <n v="2232.84"/>
    <x v="1"/>
    <s v="Visakhapatnam"/>
    <s v="Andhra Pradesh"/>
    <s v="India"/>
    <s v="Credit Card"/>
    <x v="0"/>
    <s v="Standard"/>
    <x v="1"/>
    <s v="No"/>
    <s v="No"/>
  </r>
  <r>
    <x v="8428"/>
    <x v="680"/>
    <s v="CUST11307"/>
    <s v="Customer 1307"/>
    <n v="54"/>
    <s v="New"/>
    <s v="P2005"/>
    <s v="Backpack"/>
    <x v="3"/>
    <s v="Metro Supplies"/>
    <n v="1"/>
    <n v="1800"/>
    <n v="10"/>
    <n v="1800"/>
    <n v="180"/>
    <n v="1620"/>
    <n v="1276.98"/>
    <n v="343.02"/>
    <x v="1"/>
    <s v="Coimbatore"/>
    <s v="Tamil Nadu"/>
    <s v="India"/>
    <s v="Net Banking"/>
    <x v="0"/>
    <s v="Same Day"/>
    <x v="0"/>
    <s v="No"/>
    <s v="No"/>
  </r>
  <r>
    <x v="8429"/>
    <x v="680"/>
    <s v="CUST12486"/>
    <s v="Customer 2486"/>
    <n v="47"/>
    <s v="Returning"/>
    <s v="P2005"/>
    <s v="Backpack"/>
    <x v="3"/>
    <s v="Metro Supplies"/>
    <n v="1"/>
    <n v="1800"/>
    <n v="15"/>
    <n v="1800"/>
    <n v="270"/>
    <n v="1530"/>
    <n v="907.44"/>
    <n v="622.55999999999995"/>
    <x v="0"/>
    <s v="Lucknow"/>
    <s v="Uttar Pradesh"/>
    <s v="India"/>
    <s v="Wallet"/>
    <x v="0"/>
    <s v="Same Day"/>
    <x v="0"/>
    <s v="No"/>
    <s v="No"/>
  </r>
  <r>
    <x v="8430"/>
    <x v="680"/>
    <s v="CUST12001"/>
    <s v="Customer 2001"/>
    <n v="22"/>
    <s v="Returning"/>
    <s v="P2003"/>
    <s v="T-Shirt"/>
    <x v="3"/>
    <s v="RetailHub"/>
    <n v="2"/>
    <n v="900"/>
    <n v="20"/>
    <n v="1800"/>
    <n v="360"/>
    <n v="1440"/>
    <n v="944.12"/>
    <n v="495.88"/>
    <x v="1"/>
    <s v="Nagpur"/>
    <s v="Maharashtra"/>
    <s v="India"/>
    <s v="Wallet"/>
    <x v="1"/>
    <s v="Same Day"/>
    <x v="0"/>
    <s v="No"/>
    <s v="No"/>
  </r>
  <r>
    <x v="8431"/>
    <x v="680"/>
    <s v="CUST11212"/>
    <s v="Customer 1212"/>
    <n v="56"/>
    <s v="Returning"/>
    <s v="P5002"/>
    <s v="Novel"/>
    <x v="1"/>
    <s v="Stationery Hub"/>
    <n v="1"/>
    <n v="400"/>
    <n v="5"/>
    <n v="400"/>
    <n v="20"/>
    <n v="380"/>
    <n v="212.9"/>
    <n v="167.1"/>
    <x v="1"/>
    <s v="Bengaluru"/>
    <s v="Karnataka"/>
    <s v="India"/>
    <s v="Credit Card"/>
    <x v="0"/>
    <s v="Standard"/>
    <x v="0"/>
    <s v="No"/>
    <s v="No"/>
  </r>
  <r>
    <x v="8432"/>
    <x v="680"/>
    <s v="CUST11830"/>
    <s v="Customer 1830"/>
    <n v="27"/>
    <s v="Loyal"/>
    <s v="P2008"/>
    <s v="Formal Shirt"/>
    <x v="3"/>
    <s v="Global Traders"/>
    <n v="3"/>
    <n v="1700"/>
    <n v="10"/>
    <n v="5100"/>
    <n v="510"/>
    <n v="4590"/>
    <n v="2798.39"/>
    <n v="1791.61"/>
    <x v="1"/>
    <s v="Lucknow"/>
    <s v="Uttar Pradesh"/>
    <s v="India"/>
    <s v="Cash on Delivery"/>
    <x v="0"/>
    <s v="Standard"/>
    <x v="0"/>
    <s v="No"/>
    <s v="No"/>
  </r>
  <r>
    <x v="8433"/>
    <x v="680"/>
    <s v="CUST10138"/>
    <s v="Customer 138"/>
    <n v="49"/>
    <s v="Returning"/>
    <s v="P5003"/>
    <s v="Calculator"/>
    <x v="1"/>
    <s v="Stationery Hub"/>
    <n v="2"/>
    <n v="650"/>
    <n v="0"/>
    <n v="1300"/>
    <n v="0"/>
    <n v="1300"/>
    <n v="975.29"/>
    <n v="324.70999999999998"/>
    <x v="1"/>
    <s v="Chandigarh"/>
    <s v="Chandigarh"/>
    <s v="India"/>
    <s v="Net Banking"/>
    <x v="0"/>
    <s v="Standard"/>
    <x v="0"/>
    <s v="No"/>
    <s v="No"/>
  </r>
  <r>
    <x v="8434"/>
    <x v="680"/>
    <s v="CUST12479"/>
    <s v="Customer 2479"/>
    <n v="25"/>
    <s v="Returning"/>
    <s v="P1004"/>
    <s v="Smartwatch"/>
    <x v="0"/>
    <s v="TechSource India"/>
    <n v="4"/>
    <n v="6500"/>
    <n v="25"/>
    <n v="26000"/>
    <n v="6500"/>
    <n v="19500"/>
    <n v="15804.93"/>
    <n v="3695.07"/>
    <x v="1"/>
    <s v="Guwahati"/>
    <s v="Assam"/>
    <s v="India"/>
    <s v="Wallet"/>
    <x v="0"/>
    <s v="Standard"/>
    <x v="0"/>
    <s v="No"/>
    <s v="No"/>
  </r>
  <r>
    <x v="8435"/>
    <x v="680"/>
    <s v="CUST10980"/>
    <s v="Customer 980"/>
    <n v="41"/>
    <s v="Loyal"/>
    <s v="P4002"/>
    <s v="Moisturizer"/>
    <x v="4"/>
    <s v="BeautyCare"/>
    <n v="5"/>
    <n v="650"/>
    <n v="0"/>
    <n v="3250"/>
    <n v="0"/>
    <n v="3250"/>
    <n v="2331.7399999999998"/>
    <n v="918.26"/>
    <x v="1"/>
    <s v="Delhi"/>
    <s v="Delhi"/>
    <s v="India"/>
    <s v="UPI"/>
    <x v="1"/>
    <s v="Express"/>
    <x v="0"/>
    <s v="No"/>
    <s v="No"/>
  </r>
  <r>
    <x v="8436"/>
    <x v="680"/>
    <s v="CUST10723"/>
    <s v="Customer 723"/>
    <n v="59"/>
    <s v="Returning"/>
    <s v="P3001"/>
    <s v="Coffee Maker"/>
    <x v="2"/>
    <s v="HomeNeeds"/>
    <n v="2"/>
    <n v="4200"/>
    <n v="5"/>
    <n v="8400"/>
    <n v="420"/>
    <n v="7980"/>
    <n v="5682.9"/>
    <n v="2297.1"/>
    <x v="1"/>
    <s v="Chennai"/>
    <s v="Tamil Nadu"/>
    <s v="India"/>
    <s v="Cash on Delivery"/>
    <x v="0"/>
    <s v="Express"/>
    <x v="0"/>
    <s v="Yes"/>
    <s v="No"/>
  </r>
  <r>
    <x v="8437"/>
    <x v="681"/>
    <s v="CUST10082"/>
    <s v="Customer 82"/>
    <n v="26"/>
    <s v="New"/>
    <s v="P2005"/>
    <s v="Backpack"/>
    <x v="3"/>
    <s v="Metro Supplies"/>
    <n v="1"/>
    <n v="1800"/>
    <n v="10"/>
    <n v="1800"/>
    <n v="180"/>
    <n v="1620"/>
    <n v="1250.6300000000001"/>
    <n v="369.37"/>
    <x v="1"/>
    <s v="Visakhapatnam"/>
    <s v="Andhra Pradesh"/>
    <s v="India"/>
    <s v="Debit Card"/>
    <x v="1"/>
    <s v="Standard"/>
    <x v="0"/>
    <s v="No"/>
    <s v="Yes"/>
  </r>
  <r>
    <x v="8438"/>
    <x v="681"/>
    <s v="CUST11711"/>
    <s v="Customer 1711"/>
    <n v="37"/>
    <s v="New"/>
    <s v="P1005"/>
    <s v="Tablet"/>
    <x v="0"/>
    <s v="RetailHub"/>
    <n v="1"/>
    <n v="18000"/>
    <n v="30"/>
    <n v="18000"/>
    <n v="5400"/>
    <n v="12600"/>
    <n v="9351.8700000000008"/>
    <n v="3248.13"/>
    <x v="0"/>
    <s v="Indore"/>
    <s v="Madhya Pradesh"/>
    <s v="India"/>
    <s v="UPI"/>
    <x v="0"/>
    <s v="Express"/>
    <x v="0"/>
    <s v="No"/>
    <s v="No"/>
  </r>
  <r>
    <x v="8439"/>
    <x v="681"/>
    <s v="CUST11649"/>
    <s v="Customer 1649"/>
    <n v="22"/>
    <s v="New"/>
    <s v="P2007"/>
    <s v="Saree"/>
    <x v="3"/>
    <s v="FashionMart"/>
    <n v="2"/>
    <n v="2600"/>
    <n v="0"/>
    <n v="5200"/>
    <n v="0"/>
    <n v="5200"/>
    <n v="3085.23"/>
    <n v="2114.77"/>
    <x v="1"/>
    <s v="Coimbatore"/>
    <s v="Tamil Nadu"/>
    <s v="India"/>
    <s v="Cash on Delivery"/>
    <x v="2"/>
    <s v="Standard"/>
    <x v="2"/>
    <s v="No"/>
    <s v="No"/>
  </r>
  <r>
    <x v="8440"/>
    <x v="681"/>
    <s v="CUST10163"/>
    <s v="Customer 163"/>
    <n v="45"/>
    <s v="New"/>
    <s v="P1001"/>
    <s v="Laptop"/>
    <x v="0"/>
    <s v="TechSource India"/>
    <n v="5"/>
    <n v="55000"/>
    <n v="15"/>
    <n v="275000"/>
    <n v="41250"/>
    <n v="233750"/>
    <n v="185954.26"/>
    <n v="47795.74"/>
    <x v="1"/>
    <s v="Nagpur"/>
    <s v="Maharashtra"/>
    <s v="India"/>
    <s v="Cash on Delivery"/>
    <x v="0"/>
    <s v="Standard"/>
    <x v="3"/>
    <s v="No"/>
    <s v="No"/>
  </r>
  <r>
    <x v="8441"/>
    <x v="681"/>
    <s v="CUST10513"/>
    <s v="Customer 513"/>
    <n v="53"/>
    <s v="Returning"/>
    <s v="P5002"/>
    <s v="Novel"/>
    <x v="1"/>
    <s v="Stationery Hub"/>
    <n v="2"/>
    <n v="400"/>
    <n v="5"/>
    <n v="800"/>
    <n v="40"/>
    <n v="760"/>
    <n v="449.69"/>
    <n v="310.31"/>
    <x v="1"/>
    <s v="Chandigarh"/>
    <s v="Chandigarh"/>
    <s v="India"/>
    <s v="UPI"/>
    <x v="1"/>
    <s v="Standard"/>
    <x v="0"/>
    <s v="No"/>
    <s v="No"/>
  </r>
  <r>
    <x v="8442"/>
    <x v="681"/>
    <s v="CUST12167"/>
    <s v="Customer 2167"/>
    <n v="36"/>
    <s v="Loyal"/>
    <s v="P1001"/>
    <s v="Laptop"/>
    <x v="0"/>
    <s v="TechSource India"/>
    <n v="1"/>
    <n v="55000"/>
    <n v="10"/>
    <n v="55000"/>
    <n v="5500"/>
    <n v="49500"/>
    <n v="28727.31"/>
    <n v="20772.689999999999"/>
    <x v="1"/>
    <s v="Chandigarh"/>
    <s v="Chandigarh"/>
    <s v="India"/>
    <s v="Cash on Delivery"/>
    <x v="1"/>
    <s v="Same Day"/>
    <x v="0"/>
    <s v="No"/>
    <s v="No"/>
  </r>
  <r>
    <x v="8443"/>
    <x v="681"/>
    <s v="CUST11389"/>
    <s v="Customer 1389"/>
    <n v="60"/>
    <s v="Returning"/>
    <s v="P2008"/>
    <s v="Formal Shirt"/>
    <x v="3"/>
    <s v="Global Traders"/>
    <n v="1"/>
    <n v="1700"/>
    <n v="10"/>
    <n v="1700"/>
    <n v="170"/>
    <n v="1530"/>
    <n v="1241.9100000000001"/>
    <n v="288.08999999999997"/>
    <x v="2"/>
    <s v="Bengaluru"/>
    <s v="Karnataka"/>
    <s v="India"/>
    <s v="Net Banking"/>
    <x v="2"/>
    <s v="Express"/>
    <x v="0"/>
    <s v="No"/>
    <s v="No"/>
  </r>
  <r>
    <x v="8444"/>
    <x v="681"/>
    <s v="CUST11139"/>
    <s v="Customer 1139"/>
    <n v="32"/>
    <s v="Returning"/>
    <s v="P5005"/>
    <s v="Desk Organizer"/>
    <x v="1"/>
    <s v="Stationery Hub"/>
    <n v="2"/>
    <n v="600"/>
    <n v="0"/>
    <n v="1200"/>
    <n v="0"/>
    <n v="1200"/>
    <n v="971.35"/>
    <n v="228.65"/>
    <x v="1"/>
    <s v="Visakhapatnam"/>
    <s v="Andhra Pradesh"/>
    <s v="India"/>
    <s v="Cash on Delivery"/>
    <x v="2"/>
    <s v="Standard"/>
    <x v="0"/>
    <s v="No"/>
    <s v="No"/>
  </r>
  <r>
    <x v="8445"/>
    <x v="681"/>
    <s v="CUST12274"/>
    <s v="Customer 2274"/>
    <n v="40"/>
    <s v="Loyal"/>
    <s v="P1008"/>
    <s v="Monitor"/>
    <x v="0"/>
    <s v="Global Traders"/>
    <n v="3"/>
    <n v="14500"/>
    <n v="20"/>
    <n v="43500"/>
    <n v="8700"/>
    <n v="34800"/>
    <n v="27707.38"/>
    <n v="7092.62"/>
    <x v="1"/>
    <s v="Chennai"/>
    <s v="Tamil Nadu"/>
    <s v="India"/>
    <s v="Net Banking"/>
    <x v="1"/>
    <s v="Same Day"/>
    <x v="3"/>
    <s v="No"/>
    <s v="No"/>
  </r>
  <r>
    <x v="8446"/>
    <x v="681"/>
    <s v="CUST10983"/>
    <s v="Customer 983"/>
    <n v="41"/>
    <s v="Loyal"/>
    <s v="P4003"/>
    <s v="Sunscreen"/>
    <x v="4"/>
    <s v="BeautyCare"/>
    <n v="5"/>
    <n v="700"/>
    <n v="15"/>
    <n v="3500"/>
    <n v="525"/>
    <n v="2975"/>
    <n v="2082.58"/>
    <n v="892.42"/>
    <x v="1"/>
    <s v="Mumbai"/>
    <s v="Maharashtra"/>
    <s v="India"/>
    <s v="Wallet"/>
    <x v="2"/>
    <s v="Standard"/>
    <x v="0"/>
    <s v="No"/>
    <s v="No"/>
  </r>
  <r>
    <x v="8447"/>
    <x v="682"/>
    <s v="CUST11966"/>
    <s v="Customer 1966"/>
    <n v="55"/>
    <s v="New"/>
    <s v="P4004"/>
    <s v="Shampoo"/>
    <x v="4"/>
    <s v="BeautyCare"/>
    <n v="6"/>
    <n v="550"/>
    <n v="5"/>
    <n v="3300"/>
    <n v="165"/>
    <n v="3135"/>
    <n v="2467.61"/>
    <n v="667.39"/>
    <x v="1"/>
    <s v="Bhubaneswar"/>
    <s v="Odisha"/>
    <s v="India"/>
    <s v="Cash on Delivery"/>
    <x v="0"/>
    <s v="Standard"/>
    <x v="2"/>
    <s v="No"/>
    <s v="No"/>
  </r>
  <r>
    <x v="8448"/>
    <x v="682"/>
    <s v="CUST10996"/>
    <s v="Customer 996"/>
    <n v="22"/>
    <s v="Returning"/>
    <s v="P1006"/>
    <s v="Keyboard"/>
    <x v="0"/>
    <s v="Metro Supplies"/>
    <n v="3"/>
    <n v="1800"/>
    <n v="10"/>
    <n v="5400"/>
    <n v="540"/>
    <n v="4860"/>
    <n v="2784.24"/>
    <n v="2075.7600000000002"/>
    <x v="1"/>
    <s v="Hyderabad"/>
    <s v="Telangana"/>
    <s v="India"/>
    <s v="Wallet"/>
    <x v="0"/>
    <s v="Express"/>
    <x v="4"/>
    <s v="No"/>
    <s v="No"/>
  </r>
  <r>
    <x v="8449"/>
    <x v="682"/>
    <s v="CUST12383"/>
    <s v="Customer 2383"/>
    <n v="58"/>
    <s v="Returning"/>
    <s v="P1008"/>
    <s v="Monitor"/>
    <x v="0"/>
    <s v="Global Traders"/>
    <n v="4"/>
    <n v="14500"/>
    <n v="0"/>
    <n v="58000"/>
    <n v="0"/>
    <n v="58000"/>
    <n v="44838.28"/>
    <n v="13161.72"/>
    <x v="1"/>
    <s v="Lucknow"/>
    <s v="Uttar Pradesh"/>
    <s v="India"/>
    <s v="Cash on Delivery"/>
    <x v="0"/>
    <s v="Express"/>
    <x v="0"/>
    <s v="No"/>
    <s v="No"/>
  </r>
  <r>
    <x v="8450"/>
    <x v="682"/>
    <s v="CUST12099"/>
    <s v="Customer 2099"/>
    <n v="52"/>
    <s v="Returning"/>
    <s v="P3007"/>
    <s v="Vacuum Cleaner"/>
    <x v="2"/>
    <s v="Global Traders"/>
    <n v="1"/>
    <n v="8500"/>
    <n v="0"/>
    <n v="8500"/>
    <n v="0"/>
    <n v="8500"/>
    <n v="6565"/>
    <n v="1935"/>
    <x v="1"/>
    <s v="Delhi"/>
    <s v="Delhi"/>
    <s v="India"/>
    <s v="UPI"/>
    <x v="2"/>
    <s v="Express"/>
    <x v="2"/>
    <s v="No"/>
    <s v="No"/>
  </r>
  <r>
    <x v="8451"/>
    <x v="682"/>
    <s v="CUST11490"/>
    <s v="Customer 1490"/>
    <n v="21"/>
    <s v="Returning"/>
    <s v="P1008"/>
    <s v="Monitor"/>
    <x v="0"/>
    <s v="Global Traders"/>
    <n v="3"/>
    <n v="14500"/>
    <n v="5"/>
    <n v="43500"/>
    <n v="2175"/>
    <n v="41325"/>
    <n v="26260.86"/>
    <n v="15064.14"/>
    <x v="1"/>
    <s v="Indore"/>
    <s v="Madhya Pradesh"/>
    <s v="India"/>
    <s v="UPI"/>
    <x v="2"/>
    <s v="Standard"/>
    <x v="0"/>
    <s v="No"/>
    <s v="No"/>
  </r>
  <r>
    <x v="8452"/>
    <x v="682"/>
    <s v="CUST10365"/>
    <s v="Customer 365"/>
    <n v="26"/>
    <s v="New"/>
    <s v="P2004"/>
    <s v="Jacket"/>
    <x v="3"/>
    <s v="Global Traders"/>
    <n v="1"/>
    <n v="3500"/>
    <n v="20"/>
    <n v="3500"/>
    <n v="700"/>
    <n v="2800"/>
    <n v="1749.79"/>
    <n v="1050.21"/>
    <x v="0"/>
    <s v="Mumbai"/>
    <s v="Maharashtra"/>
    <s v="India"/>
    <s v="Debit Card"/>
    <x v="1"/>
    <s v="Express"/>
    <x v="0"/>
    <s v="No"/>
    <s v="No"/>
  </r>
  <r>
    <x v="8453"/>
    <x v="682"/>
    <s v="CUST10041"/>
    <s v="Customer 41"/>
    <n v="47"/>
    <s v="New"/>
    <s v="P5003"/>
    <s v="Calculator"/>
    <x v="1"/>
    <s v="Stationery Hub"/>
    <n v="1"/>
    <n v="650"/>
    <n v="15"/>
    <n v="650"/>
    <n v="97.5"/>
    <n v="552.5"/>
    <n v="423.51"/>
    <n v="128.99"/>
    <x v="0"/>
    <s v="Surat"/>
    <s v="Gujarat"/>
    <s v="India"/>
    <s v="Credit Card"/>
    <x v="0"/>
    <s v="Same Day"/>
    <x v="0"/>
    <s v="No"/>
    <s v="No"/>
  </r>
  <r>
    <x v="8454"/>
    <x v="682"/>
    <s v="CUST11969"/>
    <s v="Customer 1969"/>
    <n v="30"/>
    <s v="Returning"/>
    <s v="P3002"/>
    <s v="Air Fryer"/>
    <x v="2"/>
    <s v="HomeNeeds"/>
    <n v="3"/>
    <n v="6500"/>
    <n v="0"/>
    <n v="19500"/>
    <n v="0"/>
    <n v="19500"/>
    <n v="11683.05"/>
    <n v="7816.95"/>
    <x v="0"/>
    <s v="Bengaluru"/>
    <s v="Karnataka"/>
    <s v="India"/>
    <s v="Wallet"/>
    <x v="2"/>
    <s v="Standard"/>
    <x v="0"/>
    <s v="No"/>
    <s v="No"/>
  </r>
  <r>
    <x v="8455"/>
    <x v="682"/>
    <s v="CUST10983"/>
    <s v="Customer 983"/>
    <n v="27"/>
    <s v="Returning"/>
    <s v="P5003"/>
    <s v="Calculator"/>
    <x v="1"/>
    <s v="Stationery Hub"/>
    <n v="2"/>
    <n v="650"/>
    <n v="0"/>
    <n v="1300"/>
    <n v="0"/>
    <n v="1300"/>
    <n v="1064.33"/>
    <n v="235.67"/>
    <x v="1"/>
    <s v="Bhopal"/>
    <s v="Madhya Pradesh"/>
    <s v="India"/>
    <s v="Credit Card"/>
    <x v="0"/>
    <s v="Standard"/>
    <x v="0"/>
    <s v="No"/>
    <s v="No"/>
  </r>
  <r>
    <x v="8456"/>
    <x v="682"/>
    <s v="CUST10569"/>
    <s v="Customer 569"/>
    <n v="18"/>
    <s v="New"/>
    <s v="P3007"/>
    <s v="Vacuum Cleaner"/>
    <x v="2"/>
    <s v="Global Traders"/>
    <n v="1"/>
    <n v="8500"/>
    <n v="10"/>
    <n v="8500"/>
    <n v="850"/>
    <n v="7650"/>
    <n v="5063.09"/>
    <n v="2586.91"/>
    <x v="1"/>
    <s v="Bengaluru"/>
    <s v="Karnataka"/>
    <s v="India"/>
    <s v="Cash on Delivery"/>
    <x v="1"/>
    <s v="Standard"/>
    <x v="0"/>
    <s v="No"/>
    <s v="No"/>
  </r>
  <r>
    <x v="8457"/>
    <x v="683"/>
    <s v="CUST10003"/>
    <s v="Customer 3"/>
    <n v="23"/>
    <s v="Loyal"/>
    <s v="P4004"/>
    <s v="Shampoo"/>
    <x v="4"/>
    <s v="BeautyCare"/>
    <n v="2"/>
    <n v="550"/>
    <n v="10"/>
    <n v="1100"/>
    <n v="110"/>
    <n v="990"/>
    <n v="683.72"/>
    <n v="306.27999999999997"/>
    <x v="0"/>
    <s v="Chennai"/>
    <s v="Tamil Nadu"/>
    <s v="India"/>
    <s v="Net Banking"/>
    <x v="0"/>
    <s v="Standard"/>
    <x v="0"/>
    <s v="No"/>
    <s v="No"/>
  </r>
  <r>
    <x v="8458"/>
    <x v="683"/>
    <s v="CUST11456"/>
    <s v="Customer 1456"/>
    <n v="26"/>
    <s v="New"/>
    <s v="P4001"/>
    <s v="Face Wash"/>
    <x v="4"/>
    <s v="BeautyCare"/>
    <n v="5"/>
    <n v="450"/>
    <n v="10"/>
    <n v="2250"/>
    <n v="225"/>
    <n v="2025"/>
    <n v="1143.3"/>
    <n v="881.7"/>
    <x v="1"/>
    <s v="Kolkata"/>
    <s v="West Bengal"/>
    <s v="India"/>
    <s v="UPI"/>
    <x v="2"/>
    <s v="Express"/>
    <x v="0"/>
    <s v="No"/>
    <s v="No"/>
  </r>
  <r>
    <x v="8459"/>
    <x v="683"/>
    <s v="CUST10274"/>
    <s v="Customer 274"/>
    <n v="30"/>
    <s v="Loyal"/>
    <s v="P4003"/>
    <s v="Sunscreen"/>
    <x v="4"/>
    <s v="BeautyCare"/>
    <n v="3"/>
    <n v="700"/>
    <n v="10"/>
    <n v="2100"/>
    <n v="210"/>
    <n v="1890"/>
    <n v="1206.55"/>
    <n v="683.45"/>
    <x v="1"/>
    <s v="Bhubaneswar"/>
    <s v="Odisha"/>
    <s v="India"/>
    <s v="Credit Card"/>
    <x v="1"/>
    <s v="Standard"/>
    <x v="0"/>
    <s v="No"/>
    <s v="No"/>
  </r>
  <r>
    <x v="8460"/>
    <x v="683"/>
    <s v="CUST10925"/>
    <s v="Customer 925"/>
    <n v="46"/>
    <s v="New"/>
    <s v="P5005"/>
    <s v="Desk Organizer"/>
    <x v="1"/>
    <s v="Stationery Hub"/>
    <n v="2"/>
    <n v="600"/>
    <n v="25"/>
    <n v="1200"/>
    <n v="300"/>
    <n v="900"/>
    <n v="539.47"/>
    <n v="360.53"/>
    <x v="1"/>
    <s v="Bhubaneswar"/>
    <s v="Odisha"/>
    <s v="India"/>
    <s v="Net Banking"/>
    <x v="2"/>
    <s v="Express"/>
    <x v="3"/>
    <s v="No"/>
    <s v="No"/>
  </r>
  <r>
    <x v="8461"/>
    <x v="683"/>
    <s v="CUST11777"/>
    <s v="Customer 1777"/>
    <n v="19"/>
    <s v="Returning"/>
    <s v="P2001"/>
    <s v="Running Shoes"/>
    <x v="3"/>
    <s v="FashionMart"/>
    <n v="3"/>
    <n v="3200"/>
    <n v="10"/>
    <n v="9600"/>
    <n v="960"/>
    <n v="8640"/>
    <n v="5140.58"/>
    <n v="3499.42"/>
    <x v="2"/>
    <s v="Jaipur"/>
    <s v="Rajasthan"/>
    <s v="India"/>
    <s v="Cash on Delivery"/>
    <x v="2"/>
    <s v="Same Day"/>
    <x v="0"/>
    <s v="No"/>
    <s v="No"/>
  </r>
  <r>
    <x v="8462"/>
    <x v="683"/>
    <s v="CUST10809"/>
    <s v="Customer 809"/>
    <n v="25"/>
    <s v="Returning"/>
    <s v="P3007"/>
    <s v="Vacuum Cleaner"/>
    <x v="2"/>
    <s v="Global Traders"/>
    <n v="3"/>
    <n v="8500"/>
    <n v="5"/>
    <n v="25500"/>
    <n v="1275"/>
    <n v="24225"/>
    <n v="14361.99"/>
    <n v="9863.01"/>
    <x v="0"/>
    <s v="Jaipur"/>
    <s v="Rajasthan"/>
    <s v="India"/>
    <s v="Net Banking"/>
    <x v="2"/>
    <s v="Standard"/>
    <x v="1"/>
    <s v="No"/>
    <s v="No"/>
  </r>
  <r>
    <x v="8463"/>
    <x v="683"/>
    <s v="CUST11602"/>
    <s v="Customer 1602"/>
    <n v="37"/>
    <s v="New"/>
    <s v="P1006"/>
    <s v="Keyboard"/>
    <x v="0"/>
    <s v="Metro Supplies"/>
    <n v="2"/>
    <n v="1800"/>
    <n v="15"/>
    <n v="3600"/>
    <n v="540"/>
    <n v="3060"/>
    <n v="2496.38"/>
    <n v="563.62"/>
    <x v="2"/>
    <s v="Coimbatore"/>
    <s v="Tamil Nadu"/>
    <s v="India"/>
    <s v="Net Banking"/>
    <x v="0"/>
    <s v="Standard"/>
    <x v="0"/>
    <s v="No"/>
    <s v="No"/>
  </r>
  <r>
    <x v="8464"/>
    <x v="683"/>
    <s v="CUST11629"/>
    <s v="Customer 1629"/>
    <n v="23"/>
    <s v="Returning"/>
    <s v="P5004"/>
    <s v="Pen Set"/>
    <x v="1"/>
    <s v="Stationery Hub"/>
    <n v="1"/>
    <n v="250"/>
    <n v="0"/>
    <n v="250"/>
    <n v="0"/>
    <n v="250"/>
    <n v="152.38999999999999"/>
    <n v="97.61"/>
    <x v="0"/>
    <s v="Visakhapatnam"/>
    <s v="Andhra Pradesh"/>
    <s v="India"/>
    <s v="Credit Card"/>
    <x v="0"/>
    <s v="Standard"/>
    <x v="0"/>
    <s v="Yes"/>
    <s v="No"/>
  </r>
  <r>
    <x v="8465"/>
    <x v="683"/>
    <s v="CUST10669"/>
    <s v="Customer 669"/>
    <n v="56"/>
    <s v="Returning"/>
    <s v="P4005"/>
    <s v="Perfume"/>
    <x v="4"/>
    <s v="BeautyCare"/>
    <n v="2"/>
    <n v="1800"/>
    <n v="0"/>
    <n v="3600"/>
    <n v="0"/>
    <n v="3600"/>
    <n v="2887.31"/>
    <n v="712.69"/>
    <x v="2"/>
    <s v="Ahmedabad"/>
    <s v="Gujarat"/>
    <s v="India"/>
    <s v="Credit Card"/>
    <x v="2"/>
    <s v="Express"/>
    <x v="0"/>
    <s v="No"/>
    <s v="No"/>
  </r>
  <r>
    <x v="8466"/>
    <x v="683"/>
    <s v="CUST11695"/>
    <s v="Customer 1695"/>
    <n v="46"/>
    <s v="Loyal"/>
    <s v="P1005"/>
    <s v="Tablet"/>
    <x v="0"/>
    <s v="RetailHub"/>
    <n v="2"/>
    <n v="18000"/>
    <n v="25"/>
    <n v="36000"/>
    <n v="9000"/>
    <n v="27000"/>
    <n v="19634.82"/>
    <n v="7365.18"/>
    <x v="1"/>
    <s v="Delhi"/>
    <s v="Delhi"/>
    <s v="India"/>
    <s v="UPI"/>
    <x v="2"/>
    <s v="Express"/>
    <x v="3"/>
    <s v="Yes"/>
    <s v="No"/>
  </r>
  <r>
    <x v="8467"/>
    <x v="684"/>
    <s v="CUST10522"/>
    <s v="Customer 522"/>
    <n v="34"/>
    <s v="New"/>
    <s v="P3004"/>
    <s v="Cookware Set"/>
    <x v="2"/>
    <s v="HomeNeeds"/>
    <n v="2"/>
    <n v="3500"/>
    <n v="5"/>
    <n v="7000"/>
    <n v="350"/>
    <n v="6650"/>
    <n v="4946.9399999999996"/>
    <n v="1703.06"/>
    <x v="1"/>
    <s v="Mumbai"/>
    <s v="Maharashtra"/>
    <s v="India"/>
    <s v="Wallet"/>
    <x v="2"/>
    <s v="Standard"/>
    <x v="0"/>
    <s v="Yes"/>
    <s v="No"/>
  </r>
  <r>
    <x v="8468"/>
    <x v="684"/>
    <s v="CUST11178"/>
    <s v="Customer 1178"/>
    <n v="24"/>
    <s v="Loyal"/>
    <s v="P4006"/>
    <s v="Lipstick"/>
    <x v="4"/>
    <s v="BeautyCare"/>
    <n v="3"/>
    <n v="850"/>
    <n v="5"/>
    <n v="2550"/>
    <n v="127.5"/>
    <n v="2422.5"/>
    <n v="1772.65"/>
    <n v="649.85"/>
    <x v="1"/>
    <s v="Delhi"/>
    <s v="Delhi"/>
    <s v="India"/>
    <s v="Cash on Delivery"/>
    <x v="0"/>
    <s v="Standard"/>
    <x v="0"/>
    <s v="Yes"/>
    <s v="Yes"/>
  </r>
  <r>
    <x v="8469"/>
    <x v="684"/>
    <s v="CUST11308"/>
    <s v="Customer 1308"/>
    <n v="26"/>
    <s v="New"/>
    <s v="P2005"/>
    <s v="Backpack"/>
    <x v="3"/>
    <s v="Metro Supplies"/>
    <n v="1"/>
    <n v="1800"/>
    <n v="15"/>
    <n v="1800"/>
    <n v="270"/>
    <n v="1530"/>
    <n v="1139.8499999999999"/>
    <n v="390.15"/>
    <x v="2"/>
    <s v="Bengaluru"/>
    <s v="Karnataka"/>
    <s v="India"/>
    <s v="Debit Card"/>
    <x v="0"/>
    <s v="Standard"/>
    <x v="0"/>
    <s v="No"/>
    <s v="No"/>
  </r>
  <r>
    <x v="8470"/>
    <x v="684"/>
    <s v="CUST12408"/>
    <s v="Customer 2408"/>
    <n v="58"/>
    <s v="Returning"/>
    <s v="P2004"/>
    <s v="Jacket"/>
    <x v="3"/>
    <s v="Global Traders"/>
    <n v="2"/>
    <n v="3500"/>
    <n v="20"/>
    <n v="7000"/>
    <n v="1400"/>
    <n v="5600"/>
    <n v="3965.23"/>
    <n v="1634.77"/>
    <x v="2"/>
    <s v="Pune"/>
    <s v="Maharashtra"/>
    <s v="India"/>
    <s v="Debit Card"/>
    <x v="0"/>
    <s v="Express"/>
    <x v="3"/>
    <s v="No"/>
    <s v="No"/>
  </r>
  <r>
    <x v="8471"/>
    <x v="684"/>
    <s v="CUST10016"/>
    <s v="Customer 16"/>
    <n v="44"/>
    <s v="Returning"/>
    <s v="P5004"/>
    <s v="Pen Set"/>
    <x v="1"/>
    <s v="Stationery Hub"/>
    <n v="1"/>
    <n v="250"/>
    <n v="25"/>
    <n v="250"/>
    <n v="62.5"/>
    <n v="187.5"/>
    <n v="105.78"/>
    <n v="81.72"/>
    <x v="0"/>
    <s v="Nagpur"/>
    <s v="Maharashtra"/>
    <s v="India"/>
    <s v="Credit Card"/>
    <x v="1"/>
    <s v="Express"/>
    <x v="3"/>
    <s v="No"/>
    <s v="No"/>
  </r>
  <r>
    <x v="8472"/>
    <x v="684"/>
    <s v="CUST11024"/>
    <s v="Customer 1024"/>
    <n v="45"/>
    <s v="Loyal"/>
    <s v="P1002"/>
    <s v="Smartphone"/>
    <x v="0"/>
    <s v="Global Traders"/>
    <n v="1"/>
    <n v="28000"/>
    <n v="5"/>
    <n v="28000"/>
    <n v="1400"/>
    <n v="26600"/>
    <n v="16942.5"/>
    <n v="9657.5"/>
    <x v="0"/>
    <s v="Chennai"/>
    <s v="Tamil Nadu"/>
    <s v="India"/>
    <s v="Wallet"/>
    <x v="2"/>
    <s v="Same Day"/>
    <x v="0"/>
    <s v="No"/>
    <s v="No"/>
  </r>
  <r>
    <x v="8473"/>
    <x v="684"/>
    <s v="CUST10939"/>
    <s v="Customer 939"/>
    <n v="40"/>
    <s v="New"/>
    <s v="P3007"/>
    <s v="Vacuum Cleaner"/>
    <x v="2"/>
    <s v="Global Traders"/>
    <n v="4"/>
    <n v="8500"/>
    <n v="5"/>
    <n v="34000"/>
    <n v="1700"/>
    <n v="32300"/>
    <n v="18432.71"/>
    <n v="13867.29"/>
    <x v="2"/>
    <s v="Pune"/>
    <s v="Maharashtra"/>
    <s v="India"/>
    <s v="UPI"/>
    <x v="0"/>
    <s v="Standard"/>
    <x v="3"/>
    <s v="No"/>
    <s v="No"/>
  </r>
  <r>
    <x v="8474"/>
    <x v="684"/>
    <s v="CUST10835"/>
    <s v="Customer 835"/>
    <n v="36"/>
    <s v="New"/>
    <s v="P2005"/>
    <s v="Backpack"/>
    <x v="3"/>
    <s v="Metro Supplies"/>
    <n v="1"/>
    <n v="1800"/>
    <n v="25"/>
    <n v="1800"/>
    <n v="450"/>
    <n v="1350"/>
    <n v="897.28"/>
    <n v="452.72"/>
    <x v="2"/>
    <s v="Pune"/>
    <s v="Maharashtra"/>
    <s v="India"/>
    <s v="Cash on Delivery"/>
    <x v="2"/>
    <s v="Standard"/>
    <x v="0"/>
    <s v="No"/>
    <s v="No"/>
  </r>
  <r>
    <x v="8475"/>
    <x v="684"/>
    <s v="CUST12160"/>
    <s v="Customer 2160"/>
    <n v="44"/>
    <s v="New"/>
    <s v="P1005"/>
    <s v="Tablet"/>
    <x v="0"/>
    <s v="RetailHub"/>
    <n v="3"/>
    <n v="18000"/>
    <n v="25"/>
    <n v="54000"/>
    <n v="13500"/>
    <n v="40500"/>
    <n v="27019.71"/>
    <n v="13480.29"/>
    <x v="1"/>
    <s v="Ahmedabad"/>
    <s v="Gujarat"/>
    <s v="India"/>
    <s v="Cash on Delivery"/>
    <x v="1"/>
    <s v="Express"/>
    <x v="0"/>
    <s v="No"/>
    <s v="No"/>
  </r>
  <r>
    <x v="8476"/>
    <x v="684"/>
    <s v="CUST11519"/>
    <s v="Customer 1519"/>
    <n v="23"/>
    <s v="New"/>
    <s v="P3006"/>
    <s v="Water Bottle"/>
    <x v="2"/>
    <s v="Metro Supplies"/>
    <n v="2"/>
    <n v="700"/>
    <n v="20"/>
    <n v="1400"/>
    <n v="280"/>
    <n v="1120"/>
    <n v="699.79"/>
    <n v="420.21"/>
    <x v="0"/>
    <s v="Visakhapatnam"/>
    <s v="Andhra Pradesh"/>
    <s v="India"/>
    <s v="Credit Card"/>
    <x v="1"/>
    <s v="Standard"/>
    <x v="0"/>
    <s v="No"/>
    <s v="No"/>
  </r>
  <r>
    <x v="8477"/>
    <x v="684"/>
    <s v="CUST10432"/>
    <s v="Customer 432"/>
    <n v="46"/>
    <s v="Returning"/>
    <s v="P3006"/>
    <s v="Water Bottle"/>
    <x v="2"/>
    <s v="Metro Supplies"/>
    <n v="1"/>
    <n v="700"/>
    <n v="10"/>
    <n v="700"/>
    <n v="70"/>
    <n v="630"/>
    <n v="348.36"/>
    <n v="281.64"/>
    <x v="0"/>
    <s v="Chennai"/>
    <s v="Tamil Nadu"/>
    <s v="India"/>
    <s v="UPI"/>
    <x v="2"/>
    <s v="Standard"/>
    <x v="3"/>
    <s v="No"/>
    <s v="No"/>
  </r>
  <r>
    <x v="8478"/>
    <x v="685"/>
    <s v="CUST11109"/>
    <s v="Customer 1109"/>
    <n v="25"/>
    <s v="Returning"/>
    <s v="P5004"/>
    <s v="Pen Set"/>
    <x v="1"/>
    <s v="Stationery Hub"/>
    <n v="3"/>
    <n v="250"/>
    <n v="20"/>
    <n v="750"/>
    <n v="150"/>
    <n v="600"/>
    <n v="467.25"/>
    <n v="132.75"/>
    <x v="1"/>
    <s v="Pune"/>
    <s v="Maharashtra"/>
    <s v="India"/>
    <s v="Wallet"/>
    <x v="0"/>
    <s v="Standard"/>
    <x v="0"/>
    <s v="No"/>
    <s v="Yes"/>
  </r>
  <r>
    <x v="8479"/>
    <x v="685"/>
    <s v="CUST12005"/>
    <s v="Customer 2005"/>
    <n v="22"/>
    <s v="Loyal"/>
    <s v="P1009"/>
    <s v="Power Bank"/>
    <x v="0"/>
    <s v="Prime Distributors"/>
    <n v="1"/>
    <n v="1600"/>
    <n v="10"/>
    <n v="1600"/>
    <n v="160"/>
    <n v="1440"/>
    <n v="921.26"/>
    <n v="518.74"/>
    <x v="2"/>
    <s v="Nagpur"/>
    <s v="Maharashtra"/>
    <s v="India"/>
    <s v="Cash on Delivery"/>
    <x v="2"/>
    <s v="Standard"/>
    <x v="1"/>
    <s v="No"/>
    <s v="No"/>
  </r>
  <r>
    <x v="8480"/>
    <x v="685"/>
    <s v="CUST10419"/>
    <s v="Customer 419"/>
    <n v="24"/>
    <s v="Returning"/>
    <s v="P4003"/>
    <s v="Sunscreen"/>
    <x v="4"/>
    <s v="BeautyCare"/>
    <n v="2"/>
    <n v="700"/>
    <n v="0"/>
    <n v="1400"/>
    <n v="0"/>
    <n v="1400"/>
    <n v="1129.08"/>
    <n v="270.92"/>
    <x v="0"/>
    <s v="Ahmedabad"/>
    <s v="Gujarat"/>
    <s v="India"/>
    <s v="UPI"/>
    <x v="0"/>
    <s v="Standard"/>
    <x v="3"/>
    <s v="No"/>
    <s v="No"/>
  </r>
  <r>
    <x v="8481"/>
    <x v="685"/>
    <s v="CUST10029"/>
    <s v="Customer 29"/>
    <n v="60"/>
    <s v="New"/>
    <s v="P1002"/>
    <s v="Smartphone"/>
    <x v="0"/>
    <s v="Global Traders"/>
    <n v="2"/>
    <n v="28000"/>
    <n v="10"/>
    <n v="56000"/>
    <n v="5600"/>
    <n v="50400"/>
    <n v="39372.26"/>
    <n v="11027.74"/>
    <x v="0"/>
    <s v="Hyderabad"/>
    <s v="Telangana"/>
    <s v="India"/>
    <s v="Debit Card"/>
    <x v="2"/>
    <s v="Express"/>
    <x v="0"/>
    <s v="No"/>
    <s v="No"/>
  </r>
  <r>
    <x v="8482"/>
    <x v="685"/>
    <s v="CUST10362"/>
    <s v="Customer 362"/>
    <n v="22"/>
    <s v="Loyal"/>
    <s v="P1002"/>
    <s v="Smartphone"/>
    <x v="0"/>
    <s v="Global Traders"/>
    <n v="3"/>
    <n v="28000"/>
    <n v="0"/>
    <n v="84000"/>
    <n v="0"/>
    <n v="84000"/>
    <n v="64028.74"/>
    <n v="19971.259999999998"/>
    <x v="1"/>
    <s v="Chennai"/>
    <s v="Tamil Nadu"/>
    <s v="India"/>
    <s v="Credit Card"/>
    <x v="1"/>
    <s v="Standard"/>
    <x v="0"/>
    <s v="No"/>
    <s v="No"/>
  </r>
  <r>
    <x v="8483"/>
    <x v="685"/>
    <s v="CUST11443"/>
    <s v="Customer 1443"/>
    <n v="38"/>
    <s v="New"/>
    <s v="P3007"/>
    <s v="Vacuum Cleaner"/>
    <x v="2"/>
    <s v="Global Traders"/>
    <n v="3"/>
    <n v="8500"/>
    <n v="0"/>
    <n v="25500"/>
    <n v="0"/>
    <n v="25500"/>
    <n v="14243.51"/>
    <n v="11256.49"/>
    <x v="1"/>
    <s v="Ahmedabad"/>
    <s v="Gujarat"/>
    <s v="India"/>
    <s v="Credit Card"/>
    <x v="0"/>
    <s v="Standard"/>
    <x v="0"/>
    <s v="No"/>
    <s v="No"/>
  </r>
  <r>
    <x v="8484"/>
    <x v="685"/>
    <s v="CUST10459"/>
    <s v="Customer 459"/>
    <n v="19"/>
    <s v="Loyal"/>
    <s v="P1008"/>
    <s v="Monitor"/>
    <x v="0"/>
    <s v="Global Traders"/>
    <n v="4"/>
    <n v="14500"/>
    <n v="25"/>
    <n v="58000"/>
    <n v="14500"/>
    <n v="43500"/>
    <n v="31643.8"/>
    <n v="11856.2"/>
    <x v="1"/>
    <s v="Kolkata"/>
    <s v="West Bengal"/>
    <s v="India"/>
    <s v="Debit Card"/>
    <x v="0"/>
    <s v="Standard"/>
    <x v="0"/>
    <s v="No"/>
    <s v="No"/>
  </r>
  <r>
    <x v="8485"/>
    <x v="685"/>
    <s v="CUST10738"/>
    <s v="Customer 738"/>
    <n v="42"/>
    <s v="New"/>
    <s v="P1009"/>
    <s v="Power Bank"/>
    <x v="0"/>
    <s v="Prime Distributors"/>
    <n v="2"/>
    <n v="1600"/>
    <n v="5"/>
    <n v="3200"/>
    <n v="160"/>
    <n v="3040"/>
    <n v="2033.54"/>
    <n v="1006.46"/>
    <x v="0"/>
    <s v="Hyderabad"/>
    <s v="Telangana"/>
    <s v="India"/>
    <s v="Credit Card"/>
    <x v="0"/>
    <s v="Standard"/>
    <x v="0"/>
    <s v="No"/>
    <s v="No"/>
  </r>
  <r>
    <x v="8486"/>
    <x v="685"/>
    <s v="CUST10752"/>
    <s v="Customer 752"/>
    <n v="50"/>
    <s v="Loyal"/>
    <s v="P3005"/>
    <s v="Bedsheet Set"/>
    <x v="2"/>
    <s v="RetailHub"/>
    <n v="1"/>
    <n v="1800"/>
    <n v="0"/>
    <n v="1800"/>
    <n v="0"/>
    <n v="1800"/>
    <n v="1474.9"/>
    <n v="325.10000000000002"/>
    <x v="1"/>
    <s v="Indore"/>
    <s v="Madhya Pradesh"/>
    <s v="India"/>
    <s v="Cash on Delivery"/>
    <x v="0"/>
    <s v="Express"/>
    <x v="0"/>
    <s v="No"/>
    <s v="Yes"/>
  </r>
  <r>
    <x v="8487"/>
    <x v="685"/>
    <s v="CUST10081"/>
    <s v="Customer 81"/>
    <n v="48"/>
    <s v="Returning"/>
    <s v="P1004"/>
    <s v="Smartwatch"/>
    <x v="0"/>
    <s v="TechSource India"/>
    <n v="3"/>
    <n v="6500"/>
    <n v="15"/>
    <n v="19500"/>
    <n v="2925"/>
    <n v="16575"/>
    <n v="13442.93"/>
    <n v="3132.07"/>
    <x v="1"/>
    <s v="Hyderabad"/>
    <s v="Telangana"/>
    <s v="India"/>
    <s v="Credit Card"/>
    <x v="0"/>
    <s v="Standard"/>
    <x v="0"/>
    <s v="No"/>
    <s v="No"/>
  </r>
  <r>
    <x v="8488"/>
    <x v="685"/>
    <s v="CUST11951"/>
    <s v="Customer 1951"/>
    <n v="47"/>
    <s v="Returning"/>
    <s v="P2007"/>
    <s v="Saree"/>
    <x v="3"/>
    <s v="FashionMart"/>
    <n v="2"/>
    <n v="2600"/>
    <n v="10"/>
    <n v="5200"/>
    <n v="520"/>
    <n v="4680"/>
    <n v="2605.9499999999998"/>
    <n v="2074.0500000000002"/>
    <x v="1"/>
    <s v="Pune"/>
    <s v="Maharashtra"/>
    <s v="India"/>
    <s v="Cash on Delivery"/>
    <x v="1"/>
    <s v="Express"/>
    <x v="0"/>
    <s v="No"/>
    <s v="No"/>
  </r>
  <r>
    <x v="8489"/>
    <x v="686"/>
    <s v="CUST11291"/>
    <s v="Customer 1291"/>
    <n v="20"/>
    <s v="Returning"/>
    <s v="P1010"/>
    <s v="Bluetooth Speaker"/>
    <x v="0"/>
    <s v="Prime Distributors"/>
    <n v="4"/>
    <n v="3200"/>
    <n v="20"/>
    <n v="12800"/>
    <n v="2560"/>
    <n v="10240"/>
    <n v="7427.55"/>
    <n v="2812.45"/>
    <x v="1"/>
    <s v="Chandigarh"/>
    <s v="Chandigarh"/>
    <s v="India"/>
    <s v="Cash on Delivery"/>
    <x v="2"/>
    <s v="Express"/>
    <x v="0"/>
    <s v="No"/>
    <s v="No"/>
  </r>
  <r>
    <x v="8490"/>
    <x v="686"/>
    <s v="CUST10091"/>
    <s v="Customer 91"/>
    <n v="20"/>
    <s v="New"/>
    <s v="P2002"/>
    <s v="Jeans"/>
    <x v="3"/>
    <s v="FashionMart"/>
    <n v="2"/>
    <n v="2200"/>
    <n v="5"/>
    <n v="4400"/>
    <n v="220"/>
    <n v="4180"/>
    <n v="2933.13"/>
    <n v="1246.8699999999999"/>
    <x v="1"/>
    <s v="Surat"/>
    <s v="Gujarat"/>
    <s v="India"/>
    <s v="Debit Card"/>
    <x v="2"/>
    <s v="Standard"/>
    <x v="0"/>
    <s v="No"/>
    <s v="No"/>
  </r>
  <r>
    <x v="8491"/>
    <x v="686"/>
    <s v="CUST10289"/>
    <s v="Customer 289"/>
    <n v="37"/>
    <s v="New"/>
    <s v="P4001"/>
    <s v="Face Wash"/>
    <x v="4"/>
    <s v="BeautyCare"/>
    <n v="1"/>
    <n v="450"/>
    <n v="10"/>
    <n v="450"/>
    <n v="45"/>
    <n v="405"/>
    <n v="255.13"/>
    <n v="149.87"/>
    <x v="1"/>
    <s v="Indore"/>
    <s v="Madhya Pradesh"/>
    <s v="India"/>
    <s v="Wallet"/>
    <x v="0"/>
    <s v="Standard"/>
    <x v="1"/>
    <s v="No"/>
    <s v="Yes"/>
  </r>
  <r>
    <x v="8492"/>
    <x v="686"/>
    <s v="CUST12015"/>
    <s v="Customer 2015"/>
    <n v="30"/>
    <s v="New"/>
    <s v="P1001"/>
    <s v="Laptop"/>
    <x v="0"/>
    <s v="TechSource India"/>
    <n v="1"/>
    <n v="55000"/>
    <n v="15"/>
    <n v="55000"/>
    <n v="8250"/>
    <n v="46750"/>
    <n v="27508.67"/>
    <n v="19241.330000000002"/>
    <x v="1"/>
    <s v="Lucknow"/>
    <s v="Uttar Pradesh"/>
    <s v="India"/>
    <s v="Debit Card"/>
    <x v="1"/>
    <s v="Standard"/>
    <x v="0"/>
    <s v="No"/>
    <s v="No"/>
  </r>
  <r>
    <x v="8493"/>
    <x v="686"/>
    <s v="CUST10661"/>
    <s v="Customer 661"/>
    <n v="34"/>
    <s v="New"/>
    <s v="P2001"/>
    <s v="Running Shoes"/>
    <x v="3"/>
    <s v="FashionMart"/>
    <n v="5"/>
    <n v="3200"/>
    <n v="15"/>
    <n v="16000"/>
    <n v="2400"/>
    <n v="13600"/>
    <n v="10992.27"/>
    <n v="2607.73"/>
    <x v="1"/>
    <s v="Chandigarh"/>
    <s v="Chandigarh"/>
    <s v="India"/>
    <s v="Cash on Delivery"/>
    <x v="2"/>
    <s v="Standard"/>
    <x v="0"/>
    <s v="No"/>
    <s v="No"/>
  </r>
  <r>
    <x v="8494"/>
    <x v="686"/>
    <s v="CUST10569"/>
    <s v="Customer 569"/>
    <n v="29"/>
    <s v="Loyal"/>
    <s v="P2004"/>
    <s v="Jacket"/>
    <x v="3"/>
    <s v="Global Traders"/>
    <n v="1"/>
    <n v="3500"/>
    <n v="0"/>
    <n v="3500"/>
    <n v="0"/>
    <n v="3500"/>
    <n v="2802.76"/>
    <n v="697.24"/>
    <x v="0"/>
    <s v="Kolkata"/>
    <s v="West Bengal"/>
    <s v="India"/>
    <s v="Cash on Delivery"/>
    <x v="0"/>
    <s v="Express"/>
    <x v="0"/>
    <s v="No"/>
    <s v="No"/>
  </r>
  <r>
    <x v="8495"/>
    <x v="686"/>
    <s v="CUST11613"/>
    <s v="Customer 1613"/>
    <n v="49"/>
    <s v="Loyal"/>
    <s v="P2003"/>
    <s v="T-Shirt"/>
    <x v="3"/>
    <s v="RetailHub"/>
    <n v="1"/>
    <n v="900"/>
    <n v="25"/>
    <n v="900"/>
    <n v="225"/>
    <n v="675"/>
    <n v="526.16"/>
    <n v="148.84"/>
    <x v="1"/>
    <s v="Visakhapatnam"/>
    <s v="Andhra Pradesh"/>
    <s v="India"/>
    <s v="Debit Card"/>
    <x v="2"/>
    <s v="Standard"/>
    <x v="0"/>
    <s v="No"/>
    <s v="No"/>
  </r>
  <r>
    <x v="8496"/>
    <x v="686"/>
    <s v="CUST12309"/>
    <s v="Customer 2309"/>
    <n v="45"/>
    <s v="Returning"/>
    <s v="P1010"/>
    <s v="Bluetooth Speaker"/>
    <x v="0"/>
    <s v="Prime Distributors"/>
    <n v="3"/>
    <n v="3200"/>
    <n v="20"/>
    <n v="9600"/>
    <n v="1920"/>
    <n v="7680"/>
    <n v="5316.38"/>
    <n v="2363.62"/>
    <x v="2"/>
    <s v="Chennai"/>
    <s v="Tamil Nadu"/>
    <s v="India"/>
    <s v="Net Banking"/>
    <x v="0"/>
    <s v="Standard"/>
    <x v="0"/>
    <s v="Yes"/>
    <s v="No"/>
  </r>
  <r>
    <x v="8497"/>
    <x v="686"/>
    <s v="CUST10497"/>
    <s v="Customer 497"/>
    <n v="54"/>
    <s v="Returning"/>
    <s v="P4005"/>
    <s v="Perfume"/>
    <x v="4"/>
    <s v="BeautyCare"/>
    <n v="1"/>
    <n v="1800"/>
    <n v="10"/>
    <n v="1800"/>
    <n v="180"/>
    <n v="1620"/>
    <n v="1314.44"/>
    <n v="305.56"/>
    <x v="1"/>
    <s v="Bengaluru"/>
    <s v="Karnataka"/>
    <s v="India"/>
    <s v="UPI"/>
    <x v="0"/>
    <s v="Express"/>
    <x v="1"/>
    <s v="No"/>
    <s v="No"/>
  </r>
  <r>
    <x v="8498"/>
    <x v="686"/>
    <s v="CUST11860"/>
    <s v="Customer 1860"/>
    <n v="59"/>
    <s v="Returning"/>
    <s v="P4004"/>
    <s v="Shampoo"/>
    <x v="4"/>
    <s v="BeautyCare"/>
    <n v="1"/>
    <n v="550"/>
    <n v="20"/>
    <n v="550"/>
    <n v="110"/>
    <n v="440"/>
    <n v="304.10000000000002"/>
    <n v="135.9"/>
    <x v="1"/>
    <s v="Delhi"/>
    <s v="Delhi"/>
    <s v="India"/>
    <s v="Cash on Delivery"/>
    <x v="1"/>
    <s v="Standard"/>
    <x v="0"/>
    <s v="No"/>
    <s v="No"/>
  </r>
  <r>
    <x v="8499"/>
    <x v="686"/>
    <s v="CUST10971"/>
    <s v="Customer 971"/>
    <n v="25"/>
    <s v="Returning"/>
    <s v="P4006"/>
    <s v="Lipstick"/>
    <x v="4"/>
    <s v="BeautyCare"/>
    <n v="1"/>
    <n v="850"/>
    <n v="15"/>
    <n v="850"/>
    <n v="127.5"/>
    <n v="722.5"/>
    <n v="463.99"/>
    <n v="258.51"/>
    <x v="1"/>
    <s v="Bengaluru"/>
    <s v="Karnataka"/>
    <s v="India"/>
    <s v="Cash on Delivery"/>
    <x v="2"/>
    <s v="Standard"/>
    <x v="3"/>
    <s v="No"/>
    <s v="No"/>
  </r>
  <r>
    <x v="8500"/>
    <x v="686"/>
    <s v="CUST11641"/>
    <s v="Customer 1641"/>
    <n v="44"/>
    <s v="Loyal"/>
    <s v="P3006"/>
    <s v="Water Bottle"/>
    <x v="2"/>
    <s v="Metro Supplies"/>
    <n v="1"/>
    <n v="700"/>
    <n v="15"/>
    <n v="700"/>
    <n v="105"/>
    <n v="595"/>
    <n v="441.9"/>
    <n v="153.1"/>
    <x v="0"/>
    <s v="Chandigarh"/>
    <s v="Chandigarh"/>
    <s v="India"/>
    <s v="Credit Card"/>
    <x v="2"/>
    <s v="Standard"/>
    <x v="3"/>
    <s v="No"/>
    <s v="No"/>
  </r>
  <r>
    <x v="8501"/>
    <x v="686"/>
    <s v="CUST11518"/>
    <s v="Customer 1518"/>
    <n v="45"/>
    <s v="Returning"/>
    <s v="P1005"/>
    <s v="Tablet"/>
    <x v="0"/>
    <s v="RetailHub"/>
    <n v="2"/>
    <n v="18000"/>
    <n v="0"/>
    <n v="36000"/>
    <n v="0"/>
    <n v="36000"/>
    <n v="21323.72"/>
    <n v="14676.28"/>
    <x v="0"/>
    <s v="Bhopal"/>
    <s v="Madhya Pradesh"/>
    <s v="India"/>
    <s v="UPI"/>
    <x v="2"/>
    <s v="Standard"/>
    <x v="0"/>
    <s v="No"/>
    <s v="No"/>
  </r>
  <r>
    <x v="8502"/>
    <x v="687"/>
    <s v="CUST11731"/>
    <s v="Customer 1731"/>
    <n v="20"/>
    <s v="New"/>
    <s v="P2002"/>
    <s v="Jeans"/>
    <x v="3"/>
    <s v="FashionMart"/>
    <n v="1"/>
    <n v="2200"/>
    <n v="20"/>
    <n v="2200"/>
    <n v="440"/>
    <n v="1760"/>
    <n v="1351.42"/>
    <n v="408.58"/>
    <x v="1"/>
    <s v="Bengaluru"/>
    <s v="Karnataka"/>
    <s v="India"/>
    <s v="Net Banking"/>
    <x v="0"/>
    <s v="Standard"/>
    <x v="0"/>
    <s v="Yes"/>
    <s v="No"/>
  </r>
  <r>
    <x v="8503"/>
    <x v="687"/>
    <s v="CUST11314"/>
    <s v="Customer 1314"/>
    <n v="45"/>
    <s v="Loyal"/>
    <s v="P3007"/>
    <s v="Vacuum Cleaner"/>
    <x v="2"/>
    <s v="Global Traders"/>
    <n v="1"/>
    <n v="8500"/>
    <n v="5"/>
    <n v="8500"/>
    <n v="425"/>
    <n v="8075"/>
    <n v="4841.32"/>
    <n v="3233.68"/>
    <x v="2"/>
    <s v="Guwahati"/>
    <s v="Assam"/>
    <s v="India"/>
    <s v="UPI"/>
    <x v="2"/>
    <s v="Standard"/>
    <x v="0"/>
    <s v="No"/>
    <s v="No"/>
  </r>
  <r>
    <x v="8504"/>
    <x v="687"/>
    <s v="CUST10636"/>
    <s v="Customer 636"/>
    <n v="52"/>
    <s v="New"/>
    <s v="P5002"/>
    <s v="Novel"/>
    <x v="1"/>
    <s v="Stationery Hub"/>
    <n v="1"/>
    <n v="400"/>
    <n v="0"/>
    <n v="400"/>
    <n v="0"/>
    <n v="400"/>
    <n v="230.73"/>
    <n v="169.27"/>
    <x v="1"/>
    <s v="Delhi"/>
    <s v="Delhi"/>
    <s v="India"/>
    <s v="Credit Card"/>
    <x v="1"/>
    <s v="Express"/>
    <x v="1"/>
    <s v="No"/>
    <s v="No"/>
  </r>
  <r>
    <x v="8505"/>
    <x v="687"/>
    <s v="CUST11004"/>
    <s v="Customer 1004"/>
    <n v="23"/>
    <s v="Returning"/>
    <s v="P3001"/>
    <s v="Coffee Maker"/>
    <x v="2"/>
    <s v="HomeNeeds"/>
    <n v="1"/>
    <n v="4200"/>
    <n v="15"/>
    <n v="4200"/>
    <n v="630"/>
    <n v="3570"/>
    <n v="2157.52"/>
    <n v="1412.48"/>
    <x v="1"/>
    <s v="Surat"/>
    <s v="Gujarat"/>
    <s v="India"/>
    <s v="Debit Card"/>
    <x v="1"/>
    <s v="Standard"/>
    <x v="0"/>
    <s v="No"/>
    <s v="No"/>
  </r>
  <r>
    <x v="8506"/>
    <x v="687"/>
    <s v="CUST10736"/>
    <s v="Customer 736"/>
    <n v="34"/>
    <s v="Loyal"/>
    <s v="P2003"/>
    <s v="T-Shirt"/>
    <x v="3"/>
    <s v="RetailHub"/>
    <n v="6"/>
    <n v="900"/>
    <n v="15"/>
    <n v="5400"/>
    <n v="810"/>
    <n v="4590"/>
    <n v="3748.02"/>
    <n v="841.98"/>
    <x v="1"/>
    <s v="Indore"/>
    <s v="Madhya Pradesh"/>
    <s v="India"/>
    <s v="Net Banking"/>
    <x v="0"/>
    <s v="Standard"/>
    <x v="0"/>
    <s v="No"/>
    <s v="No"/>
  </r>
  <r>
    <x v="8507"/>
    <x v="687"/>
    <s v="CUST11130"/>
    <s v="Customer 1130"/>
    <n v="53"/>
    <s v="Loyal"/>
    <s v="P5003"/>
    <s v="Calculator"/>
    <x v="1"/>
    <s v="Stationery Hub"/>
    <n v="6"/>
    <n v="650"/>
    <n v="0"/>
    <n v="3900"/>
    <n v="0"/>
    <n v="3900"/>
    <n v="2626.54"/>
    <n v="1273.46"/>
    <x v="1"/>
    <s v="Jaipur"/>
    <s v="Rajasthan"/>
    <s v="India"/>
    <s v="Net Banking"/>
    <x v="0"/>
    <s v="Standard"/>
    <x v="3"/>
    <s v="No"/>
    <s v="No"/>
  </r>
  <r>
    <x v="8508"/>
    <x v="687"/>
    <s v="CUST10729"/>
    <s v="Customer 729"/>
    <n v="43"/>
    <s v="Returning"/>
    <s v="P2002"/>
    <s v="Jeans"/>
    <x v="3"/>
    <s v="FashionMart"/>
    <n v="3"/>
    <n v="2200"/>
    <n v="20"/>
    <n v="6600"/>
    <n v="1320"/>
    <n v="5280"/>
    <n v="3320.14"/>
    <n v="1959.86"/>
    <x v="1"/>
    <s v="Visakhapatnam"/>
    <s v="Andhra Pradesh"/>
    <s v="India"/>
    <s v="UPI"/>
    <x v="2"/>
    <s v="Standard"/>
    <x v="0"/>
    <s v="No"/>
    <s v="No"/>
  </r>
  <r>
    <x v="8509"/>
    <x v="687"/>
    <s v="CUST10250"/>
    <s v="Customer 250"/>
    <n v="52"/>
    <s v="Returning"/>
    <s v="P3001"/>
    <s v="Coffee Maker"/>
    <x v="2"/>
    <s v="HomeNeeds"/>
    <n v="3"/>
    <n v="4200"/>
    <n v="5"/>
    <n v="12600"/>
    <n v="630"/>
    <n v="11970"/>
    <n v="8566.81"/>
    <n v="3403.19"/>
    <x v="1"/>
    <s v="Indore"/>
    <s v="Madhya Pradesh"/>
    <s v="India"/>
    <s v="Wallet"/>
    <x v="0"/>
    <s v="Standard"/>
    <x v="0"/>
    <s v="No"/>
    <s v="No"/>
  </r>
  <r>
    <x v="8510"/>
    <x v="687"/>
    <s v="CUST11948"/>
    <s v="Customer 1948"/>
    <n v="44"/>
    <s v="New"/>
    <s v="P1002"/>
    <s v="Smartphone"/>
    <x v="0"/>
    <s v="Global Traders"/>
    <n v="2"/>
    <n v="28000"/>
    <n v="15"/>
    <n v="56000"/>
    <n v="8400"/>
    <n v="47600"/>
    <n v="33090.03"/>
    <n v="14509.97"/>
    <x v="0"/>
    <s v="Bengaluru"/>
    <s v="Karnataka"/>
    <s v="India"/>
    <s v="Debit Card"/>
    <x v="1"/>
    <s v="Express"/>
    <x v="0"/>
    <s v="No"/>
    <s v="No"/>
  </r>
  <r>
    <x v="8511"/>
    <x v="687"/>
    <s v="CUST11220"/>
    <s v="Customer 1220"/>
    <n v="53"/>
    <s v="Returning"/>
    <s v="P1006"/>
    <s v="Keyboard"/>
    <x v="0"/>
    <s v="Metro Supplies"/>
    <n v="3"/>
    <n v="1800"/>
    <n v="15"/>
    <n v="5400"/>
    <n v="810"/>
    <n v="4590"/>
    <n v="3477.39"/>
    <n v="1112.6099999999999"/>
    <x v="2"/>
    <s v="Chennai"/>
    <s v="Tamil Nadu"/>
    <s v="India"/>
    <s v="Debit Card"/>
    <x v="1"/>
    <s v="Express"/>
    <x v="3"/>
    <s v="No"/>
    <s v="No"/>
  </r>
  <r>
    <x v="8512"/>
    <x v="687"/>
    <s v="CUST11387"/>
    <s v="Customer 1387"/>
    <n v="42"/>
    <s v="Loyal"/>
    <s v="P5003"/>
    <s v="Calculator"/>
    <x v="1"/>
    <s v="Stationery Hub"/>
    <n v="3"/>
    <n v="650"/>
    <n v="25"/>
    <n v="1950"/>
    <n v="487.5"/>
    <n v="1462.5"/>
    <n v="964.53"/>
    <n v="497.97"/>
    <x v="1"/>
    <s v="Coimbatore"/>
    <s v="Tamil Nadu"/>
    <s v="India"/>
    <s v="Wallet"/>
    <x v="2"/>
    <s v="Standard"/>
    <x v="1"/>
    <s v="No"/>
    <s v="No"/>
  </r>
  <r>
    <x v="8513"/>
    <x v="687"/>
    <s v="CUST11844"/>
    <s v="Customer 1844"/>
    <n v="27"/>
    <s v="Returning"/>
    <s v="P3007"/>
    <s v="Vacuum Cleaner"/>
    <x v="2"/>
    <s v="Global Traders"/>
    <n v="2"/>
    <n v="8500"/>
    <n v="15"/>
    <n v="17000"/>
    <n v="2550"/>
    <n v="14450"/>
    <n v="9667.91"/>
    <n v="4782.09"/>
    <x v="1"/>
    <s v="Visakhapatnam"/>
    <s v="Andhra Pradesh"/>
    <s v="India"/>
    <s v="Net Banking"/>
    <x v="0"/>
    <s v="Standard"/>
    <x v="4"/>
    <s v="No"/>
    <s v="No"/>
  </r>
  <r>
    <x v="8514"/>
    <x v="687"/>
    <s v="CUST10643"/>
    <s v="Customer 643"/>
    <n v="43"/>
    <s v="Loyal"/>
    <s v="P4006"/>
    <s v="Lipstick"/>
    <x v="4"/>
    <s v="BeautyCare"/>
    <n v="2"/>
    <n v="850"/>
    <n v="10"/>
    <n v="1700"/>
    <n v="170"/>
    <n v="1530"/>
    <n v="1112.28"/>
    <n v="417.72"/>
    <x v="1"/>
    <s v="Chennai"/>
    <s v="Tamil Nadu"/>
    <s v="India"/>
    <s v="Cash on Delivery"/>
    <x v="2"/>
    <s v="Standard"/>
    <x v="0"/>
    <s v="Yes"/>
    <s v="No"/>
  </r>
  <r>
    <x v="8515"/>
    <x v="687"/>
    <s v="CUST10185"/>
    <s v="Customer 185"/>
    <n v="32"/>
    <s v="Returning"/>
    <s v="P5002"/>
    <s v="Novel"/>
    <x v="1"/>
    <s v="Stationery Hub"/>
    <n v="1"/>
    <n v="400"/>
    <n v="15"/>
    <n v="400"/>
    <n v="60"/>
    <n v="340"/>
    <n v="204.62"/>
    <n v="135.38"/>
    <x v="0"/>
    <s v="Nagpur"/>
    <s v="Maharashtra"/>
    <s v="India"/>
    <s v="Credit Card"/>
    <x v="2"/>
    <s v="Standard"/>
    <x v="0"/>
    <s v="No"/>
    <s v="No"/>
  </r>
  <r>
    <x v="8516"/>
    <x v="688"/>
    <s v="CUST10023"/>
    <s v="Customer 23"/>
    <n v="41"/>
    <s v="New"/>
    <s v="P5001"/>
    <s v="Notebook Set"/>
    <x v="1"/>
    <s v="Stationery Hub"/>
    <n v="1"/>
    <n v="500"/>
    <n v="0"/>
    <n v="500"/>
    <n v="0"/>
    <n v="500"/>
    <n v="377.37"/>
    <n v="122.63"/>
    <x v="1"/>
    <s v="Indore"/>
    <s v="Madhya Pradesh"/>
    <s v="India"/>
    <s v="Debit Card"/>
    <x v="2"/>
    <s v="Standard"/>
    <x v="0"/>
    <s v="No"/>
    <s v="No"/>
  </r>
  <r>
    <x v="8517"/>
    <x v="688"/>
    <s v="CUST11315"/>
    <s v="Customer 1315"/>
    <n v="21"/>
    <s v="Loyal"/>
    <s v="P1009"/>
    <s v="Power Bank"/>
    <x v="0"/>
    <s v="Prime Distributors"/>
    <n v="1"/>
    <n v="1600"/>
    <n v="5"/>
    <n v="1600"/>
    <n v="80"/>
    <n v="1520"/>
    <n v="1014.55"/>
    <n v="505.45"/>
    <x v="1"/>
    <s v="Kolkata"/>
    <s v="West Bengal"/>
    <s v="India"/>
    <s v="Wallet"/>
    <x v="2"/>
    <s v="Standard"/>
    <x v="1"/>
    <s v="No"/>
    <s v="No"/>
  </r>
  <r>
    <x v="8518"/>
    <x v="688"/>
    <s v="CUST10931"/>
    <s v="Customer 931"/>
    <n v="48"/>
    <s v="New"/>
    <s v="P1003"/>
    <s v="Headphones"/>
    <x v="0"/>
    <s v="Metro Supplies"/>
    <n v="2"/>
    <n v="2500"/>
    <n v="5"/>
    <n v="5000"/>
    <n v="250"/>
    <n v="4750"/>
    <n v="3664.69"/>
    <n v="1085.31"/>
    <x v="1"/>
    <s v="Indore"/>
    <s v="Madhya Pradesh"/>
    <s v="India"/>
    <s v="Debit Card"/>
    <x v="2"/>
    <s v="Standard"/>
    <x v="0"/>
    <s v="No"/>
    <s v="No"/>
  </r>
  <r>
    <x v="8519"/>
    <x v="688"/>
    <s v="CUST10429"/>
    <s v="Customer 429"/>
    <n v="24"/>
    <s v="New"/>
    <s v="P3007"/>
    <s v="Vacuum Cleaner"/>
    <x v="2"/>
    <s v="Global Traders"/>
    <n v="1"/>
    <n v="8500"/>
    <n v="5"/>
    <n v="8500"/>
    <n v="425"/>
    <n v="8075"/>
    <n v="5094.55"/>
    <n v="2980.45"/>
    <x v="1"/>
    <s v="Mumbai"/>
    <s v="Maharashtra"/>
    <s v="India"/>
    <s v="UPI"/>
    <x v="2"/>
    <s v="Standard"/>
    <x v="3"/>
    <s v="No"/>
    <s v="Yes"/>
  </r>
  <r>
    <x v="8520"/>
    <x v="688"/>
    <s v="CUST11352"/>
    <s v="Customer 1352"/>
    <n v="34"/>
    <s v="Loyal"/>
    <s v="P1002"/>
    <s v="Smartphone"/>
    <x v="0"/>
    <s v="Global Traders"/>
    <n v="3"/>
    <n v="28000"/>
    <n v="0"/>
    <n v="84000"/>
    <n v="0"/>
    <n v="84000"/>
    <n v="59933.65"/>
    <n v="24066.35"/>
    <x v="1"/>
    <s v="Mumbai"/>
    <s v="Maharashtra"/>
    <s v="India"/>
    <s v="Net Banking"/>
    <x v="1"/>
    <s v="Same Day"/>
    <x v="0"/>
    <s v="No"/>
    <s v="No"/>
  </r>
  <r>
    <x v="8521"/>
    <x v="688"/>
    <s v="CUST11663"/>
    <s v="Customer 1663"/>
    <n v="29"/>
    <s v="New"/>
    <s v="P5001"/>
    <s v="Notebook Set"/>
    <x v="1"/>
    <s v="Stationery Hub"/>
    <n v="2"/>
    <n v="500"/>
    <n v="10"/>
    <n v="1000"/>
    <n v="100"/>
    <n v="900"/>
    <n v="731.35"/>
    <n v="168.65"/>
    <x v="1"/>
    <s v="Guwahati"/>
    <s v="Assam"/>
    <s v="India"/>
    <s v="Cash on Delivery"/>
    <x v="2"/>
    <s v="Express"/>
    <x v="2"/>
    <s v="No"/>
    <s v="Yes"/>
  </r>
  <r>
    <x v="8522"/>
    <x v="688"/>
    <s v="CUST10165"/>
    <s v="Customer 165"/>
    <n v="35"/>
    <s v="Returning"/>
    <s v="P2003"/>
    <s v="T-Shirt"/>
    <x v="3"/>
    <s v="RetailHub"/>
    <n v="3"/>
    <n v="900"/>
    <n v="5"/>
    <n v="2700"/>
    <n v="135"/>
    <n v="2565"/>
    <n v="2066.65"/>
    <n v="498.35"/>
    <x v="0"/>
    <s v="Coimbatore"/>
    <s v="Tamil Nadu"/>
    <s v="India"/>
    <s v="Credit Card"/>
    <x v="2"/>
    <s v="Express"/>
    <x v="0"/>
    <s v="No"/>
    <s v="No"/>
  </r>
  <r>
    <x v="8523"/>
    <x v="688"/>
    <s v="CUST11385"/>
    <s v="Customer 1385"/>
    <n v="49"/>
    <s v="New"/>
    <s v="P3001"/>
    <s v="Coffee Maker"/>
    <x v="2"/>
    <s v="HomeNeeds"/>
    <n v="4"/>
    <n v="4200"/>
    <n v="15"/>
    <n v="16800"/>
    <n v="2520"/>
    <n v="14280"/>
    <n v="10939.87"/>
    <n v="3340.13"/>
    <x v="1"/>
    <s v="Indore"/>
    <s v="Madhya Pradesh"/>
    <s v="India"/>
    <s v="Debit Card"/>
    <x v="0"/>
    <s v="Standard"/>
    <x v="0"/>
    <s v="No"/>
    <s v="Yes"/>
  </r>
  <r>
    <x v="8524"/>
    <x v="688"/>
    <s v="CUST10944"/>
    <s v="Customer 944"/>
    <n v="21"/>
    <s v="Returning"/>
    <s v="P2002"/>
    <s v="Jeans"/>
    <x v="3"/>
    <s v="FashionMart"/>
    <n v="1"/>
    <n v="2200"/>
    <n v="20"/>
    <n v="2200"/>
    <n v="440"/>
    <n v="1760"/>
    <n v="1294.98"/>
    <n v="465.02"/>
    <x v="1"/>
    <s v="Hyderabad"/>
    <s v="Telangana"/>
    <s v="India"/>
    <s v="Credit Card"/>
    <x v="1"/>
    <s v="Standard"/>
    <x v="0"/>
    <s v="No"/>
    <s v="No"/>
  </r>
  <r>
    <x v="8525"/>
    <x v="688"/>
    <s v="CUST10022"/>
    <s v="Customer 22"/>
    <n v="58"/>
    <s v="Returning"/>
    <s v="P1008"/>
    <s v="Monitor"/>
    <x v="0"/>
    <s v="Global Traders"/>
    <n v="4"/>
    <n v="14500"/>
    <n v="10"/>
    <n v="58000"/>
    <n v="5800"/>
    <n v="52200"/>
    <n v="36366.58"/>
    <n v="15833.42"/>
    <x v="1"/>
    <s v="Lucknow"/>
    <s v="Uttar Pradesh"/>
    <s v="India"/>
    <s v="Debit Card"/>
    <x v="0"/>
    <s v="Standard"/>
    <x v="1"/>
    <s v="No"/>
    <s v="No"/>
  </r>
  <r>
    <x v="8526"/>
    <x v="688"/>
    <s v="CUST12036"/>
    <s v="Customer 2036"/>
    <n v="56"/>
    <s v="New"/>
    <s v="P4002"/>
    <s v="Moisturizer"/>
    <x v="4"/>
    <s v="BeautyCare"/>
    <n v="1"/>
    <n v="650"/>
    <n v="15"/>
    <n v="650"/>
    <n v="97.5"/>
    <n v="552.5"/>
    <n v="310.63"/>
    <n v="241.87"/>
    <x v="0"/>
    <s v="Delhi"/>
    <s v="Delhi"/>
    <s v="India"/>
    <s v="Net Banking"/>
    <x v="1"/>
    <s v="Standard"/>
    <x v="0"/>
    <s v="No"/>
    <s v="No"/>
  </r>
  <r>
    <x v="8527"/>
    <x v="688"/>
    <s v="CUST11752"/>
    <s v="Customer 1752"/>
    <n v="24"/>
    <s v="Loyal"/>
    <s v="P4005"/>
    <s v="Perfume"/>
    <x v="4"/>
    <s v="BeautyCare"/>
    <n v="2"/>
    <n v="1800"/>
    <n v="5"/>
    <n v="3600"/>
    <n v="180"/>
    <n v="3420"/>
    <n v="2622.58"/>
    <n v="797.42"/>
    <x v="2"/>
    <s v="Guwahati"/>
    <s v="Assam"/>
    <s v="India"/>
    <s v="Net Banking"/>
    <x v="1"/>
    <s v="Standard"/>
    <x v="0"/>
    <s v="No"/>
    <s v="No"/>
  </r>
  <r>
    <x v="8528"/>
    <x v="688"/>
    <s v="CUST11563"/>
    <s v="Customer 1563"/>
    <n v="27"/>
    <s v="New"/>
    <s v="P5001"/>
    <s v="Notebook Set"/>
    <x v="1"/>
    <s v="Stationery Hub"/>
    <n v="6"/>
    <n v="500"/>
    <n v="5"/>
    <n v="3000"/>
    <n v="150"/>
    <n v="2850"/>
    <n v="2131.21"/>
    <n v="718.79"/>
    <x v="2"/>
    <s v="Bengaluru"/>
    <s v="Karnataka"/>
    <s v="India"/>
    <s v="Credit Card"/>
    <x v="0"/>
    <s v="Express"/>
    <x v="0"/>
    <s v="No"/>
    <s v="No"/>
  </r>
  <r>
    <x v="8529"/>
    <x v="688"/>
    <s v="CUST12000"/>
    <s v="Customer 2000"/>
    <n v="39"/>
    <s v="Loyal"/>
    <s v="P1008"/>
    <s v="Monitor"/>
    <x v="0"/>
    <s v="Global Traders"/>
    <n v="3"/>
    <n v="14500"/>
    <n v="5"/>
    <n v="43500"/>
    <n v="2175"/>
    <n v="41325"/>
    <n v="31121.49"/>
    <n v="10203.51"/>
    <x v="1"/>
    <s v="Surat"/>
    <s v="Gujarat"/>
    <s v="India"/>
    <s v="Net Banking"/>
    <x v="0"/>
    <s v="Standard"/>
    <x v="0"/>
    <s v="No"/>
    <s v="No"/>
  </r>
  <r>
    <x v="8530"/>
    <x v="688"/>
    <s v="CUST11404"/>
    <s v="Customer 1404"/>
    <n v="42"/>
    <s v="Returning"/>
    <s v="P3005"/>
    <s v="Bedsheet Set"/>
    <x v="2"/>
    <s v="RetailHub"/>
    <n v="6"/>
    <n v="1800"/>
    <n v="10"/>
    <n v="10800"/>
    <n v="1080"/>
    <n v="9720"/>
    <n v="7317.28"/>
    <n v="2402.7199999999998"/>
    <x v="1"/>
    <s v="Chandigarh"/>
    <s v="Chandigarh"/>
    <s v="India"/>
    <s v="Wallet"/>
    <x v="2"/>
    <s v="Same Day"/>
    <x v="0"/>
    <s v="No"/>
    <s v="No"/>
  </r>
  <r>
    <x v="8531"/>
    <x v="688"/>
    <s v="CUST10938"/>
    <s v="Customer 938"/>
    <n v="57"/>
    <s v="Loyal"/>
    <s v="P1005"/>
    <s v="Tablet"/>
    <x v="0"/>
    <s v="RetailHub"/>
    <n v="1"/>
    <n v="18000"/>
    <n v="10"/>
    <n v="18000"/>
    <n v="1800"/>
    <n v="16200"/>
    <n v="9948.25"/>
    <n v="6251.75"/>
    <x v="2"/>
    <s v="Kolkata"/>
    <s v="West Bengal"/>
    <s v="India"/>
    <s v="Net Banking"/>
    <x v="0"/>
    <s v="Express"/>
    <x v="0"/>
    <s v="No"/>
    <s v="No"/>
  </r>
  <r>
    <x v="8532"/>
    <x v="689"/>
    <s v="CUST10672"/>
    <s v="Customer 672"/>
    <n v="22"/>
    <s v="New"/>
    <s v="P2003"/>
    <s v="T-Shirt"/>
    <x v="3"/>
    <s v="RetailHub"/>
    <n v="1"/>
    <n v="900"/>
    <n v="25"/>
    <n v="900"/>
    <n v="225"/>
    <n v="675"/>
    <n v="504.87"/>
    <n v="170.13"/>
    <x v="1"/>
    <s v="Chandigarh"/>
    <s v="Chandigarh"/>
    <s v="India"/>
    <s v="Debit Card"/>
    <x v="2"/>
    <s v="Express"/>
    <x v="0"/>
    <s v="No"/>
    <s v="No"/>
  </r>
  <r>
    <x v="8533"/>
    <x v="689"/>
    <s v="CUST11558"/>
    <s v="Customer 1558"/>
    <n v="60"/>
    <s v="Returning"/>
    <s v="P4006"/>
    <s v="Lipstick"/>
    <x v="4"/>
    <s v="BeautyCare"/>
    <n v="1"/>
    <n v="850"/>
    <n v="5"/>
    <n v="850"/>
    <n v="42.5"/>
    <n v="807.5"/>
    <n v="557.63"/>
    <n v="249.87"/>
    <x v="0"/>
    <s v="Kolkata"/>
    <s v="West Bengal"/>
    <s v="India"/>
    <s v="UPI"/>
    <x v="1"/>
    <s v="Express"/>
    <x v="1"/>
    <s v="No"/>
    <s v="No"/>
  </r>
  <r>
    <x v="8534"/>
    <x v="689"/>
    <s v="CUST10299"/>
    <s v="Customer 299"/>
    <n v="58"/>
    <s v="Loyal"/>
    <s v="P1003"/>
    <s v="Headphones"/>
    <x v="0"/>
    <s v="Metro Supplies"/>
    <n v="3"/>
    <n v="2500"/>
    <n v="10"/>
    <n v="7500"/>
    <n v="750"/>
    <n v="6750"/>
    <n v="4690.1899999999996"/>
    <n v="2059.81"/>
    <x v="1"/>
    <s v="Bengaluru"/>
    <s v="Karnataka"/>
    <s v="India"/>
    <s v="Wallet"/>
    <x v="2"/>
    <s v="Standard"/>
    <x v="0"/>
    <s v="No"/>
    <s v="No"/>
  </r>
  <r>
    <x v="8535"/>
    <x v="689"/>
    <s v="CUST11701"/>
    <s v="Customer 1701"/>
    <n v="55"/>
    <s v="Returning"/>
    <s v="P1007"/>
    <s v="Mouse"/>
    <x v="0"/>
    <s v="RetailHub"/>
    <n v="2"/>
    <n v="900"/>
    <n v="20"/>
    <n v="1800"/>
    <n v="360"/>
    <n v="1440"/>
    <n v="979.38"/>
    <n v="460.62"/>
    <x v="1"/>
    <s v="Surat"/>
    <s v="Gujarat"/>
    <s v="India"/>
    <s v="Cash on Delivery"/>
    <x v="0"/>
    <s v="Standard"/>
    <x v="0"/>
    <s v="No"/>
    <s v="No"/>
  </r>
  <r>
    <x v="8536"/>
    <x v="689"/>
    <s v="CUST11476"/>
    <s v="Customer 1476"/>
    <n v="47"/>
    <s v="New"/>
    <s v="P4005"/>
    <s v="Perfume"/>
    <x v="4"/>
    <s v="BeautyCare"/>
    <n v="4"/>
    <n v="1800"/>
    <n v="5"/>
    <n v="7200"/>
    <n v="360"/>
    <n v="6840"/>
    <n v="4603.08"/>
    <n v="2236.92"/>
    <x v="1"/>
    <s v="Visakhapatnam"/>
    <s v="Andhra Pradesh"/>
    <s v="India"/>
    <s v="Debit Card"/>
    <x v="2"/>
    <s v="Standard"/>
    <x v="4"/>
    <s v="No"/>
    <s v="No"/>
  </r>
  <r>
    <x v="8537"/>
    <x v="689"/>
    <s v="CUST10953"/>
    <s v="Customer 953"/>
    <n v="58"/>
    <s v="Returning"/>
    <s v="P2002"/>
    <s v="Jeans"/>
    <x v="3"/>
    <s v="FashionMart"/>
    <n v="4"/>
    <n v="2200"/>
    <n v="5"/>
    <n v="8800"/>
    <n v="440"/>
    <n v="8360"/>
    <n v="5314.87"/>
    <n v="3045.13"/>
    <x v="2"/>
    <s v="Bhopal"/>
    <s v="Madhya Pradesh"/>
    <s v="India"/>
    <s v="Credit Card"/>
    <x v="0"/>
    <s v="Express"/>
    <x v="1"/>
    <s v="No"/>
    <s v="No"/>
  </r>
  <r>
    <x v="8538"/>
    <x v="689"/>
    <s v="CUST11799"/>
    <s v="Customer 1799"/>
    <n v="40"/>
    <s v="Returning"/>
    <s v="P1001"/>
    <s v="Laptop"/>
    <x v="0"/>
    <s v="TechSource India"/>
    <n v="4"/>
    <n v="55000"/>
    <n v="0"/>
    <n v="220000"/>
    <n v="0"/>
    <n v="220000"/>
    <n v="126180.63"/>
    <n v="93819.37"/>
    <x v="2"/>
    <s v="Surat"/>
    <s v="Gujarat"/>
    <s v="India"/>
    <s v="Wallet"/>
    <x v="0"/>
    <s v="Standard"/>
    <x v="3"/>
    <s v="No"/>
    <s v="No"/>
  </r>
  <r>
    <x v="8539"/>
    <x v="690"/>
    <s v="CUST10239"/>
    <s v="Customer 239"/>
    <n v="53"/>
    <s v="Loyal"/>
    <s v="P2008"/>
    <s v="Formal Shirt"/>
    <x v="3"/>
    <s v="Global Traders"/>
    <n v="2"/>
    <n v="1700"/>
    <n v="0"/>
    <n v="3400"/>
    <n v="0"/>
    <n v="3400"/>
    <n v="1942.73"/>
    <n v="1457.27"/>
    <x v="1"/>
    <s v="Patna"/>
    <s v="Bihar"/>
    <s v="India"/>
    <s v="Net Banking"/>
    <x v="2"/>
    <s v="Standard"/>
    <x v="0"/>
    <s v="No"/>
    <s v="No"/>
  </r>
  <r>
    <x v="8540"/>
    <x v="690"/>
    <s v="CUST11773"/>
    <s v="Customer 1773"/>
    <n v="32"/>
    <s v="Returning"/>
    <s v="P2002"/>
    <s v="Jeans"/>
    <x v="3"/>
    <s v="FashionMart"/>
    <n v="5"/>
    <n v="2200"/>
    <n v="20"/>
    <n v="11000"/>
    <n v="2200"/>
    <n v="8800"/>
    <n v="5006.75"/>
    <n v="3793.25"/>
    <x v="0"/>
    <s v="Surat"/>
    <s v="Gujarat"/>
    <s v="India"/>
    <s v="Wallet"/>
    <x v="0"/>
    <s v="Same Day"/>
    <x v="0"/>
    <s v="No"/>
    <s v="No"/>
  </r>
  <r>
    <x v="8541"/>
    <x v="690"/>
    <s v="CUST10515"/>
    <s v="Customer 515"/>
    <n v="46"/>
    <s v="New"/>
    <s v="P4005"/>
    <s v="Perfume"/>
    <x v="4"/>
    <s v="BeautyCare"/>
    <n v="2"/>
    <n v="1800"/>
    <n v="5"/>
    <n v="3600"/>
    <n v="180"/>
    <n v="3420"/>
    <n v="2513.35"/>
    <n v="906.65"/>
    <x v="0"/>
    <s v="Bhopal"/>
    <s v="Madhya Pradesh"/>
    <s v="India"/>
    <s v="UPI"/>
    <x v="1"/>
    <s v="Standard"/>
    <x v="0"/>
    <s v="Yes"/>
    <s v="No"/>
  </r>
  <r>
    <x v="8542"/>
    <x v="690"/>
    <s v="CUST10502"/>
    <s v="Customer 502"/>
    <n v="34"/>
    <s v="New"/>
    <s v="P5002"/>
    <s v="Novel"/>
    <x v="1"/>
    <s v="Stationery Hub"/>
    <n v="2"/>
    <n v="400"/>
    <n v="25"/>
    <n v="800"/>
    <n v="200"/>
    <n v="600"/>
    <n v="353.04"/>
    <n v="246.96"/>
    <x v="0"/>
    <s v="Surat"/>
    <s v="Gujarat"/>
    <s v="India"/>
    <s v="Cash on Delivery"/>
    <x v="0"/>
    <s v="Standard"/>
    <x v="1"/>
    <s v="No"/>
    <s v="Yes"/>
  </r>
  <r>
    <x v="8543"/>
    <x v="690"/>
    <s v="CUST12389"/>
    <s v="Customer 2389"/>
    <n v="40"/>
    <s v="New"/>
    <s v="P1009"/>
    <s v="Power Bank"/>
    <x v="0"/>
    <s v="Prime Distributors"/>
    <n v="4"/>
    <n v="1600"/>
    <n v="25"/>
    <n v="6400"/>
    <n v="1600"/>
    <n v="4800"/>
    <n v="3309.48"/>
    <n v="1490.52"/>
    <x v="2"/>
    <s v="Ahmedabad"/>
    <s v="Gujarat"/>
    <s v="India"/>
    <s v="Net Banking"/>
    <x v="2"/>
    <s v="Standard"/>
    <x v="0"/>
    <s v="No"/>
    <s v="No"/>
  </r>
  <r>
    <x v="8544"/>
    <x v="690"/>
    <s v="CUST11461"/>
    <s v="Customer 1461"/>
    <n v="36"/>
    <s v="Returning"/>
    <s v="P5004"/>
    <s v="Pen Set"/>
    <x v="1"/>
    <s v="Stationery Hub"/>
    <n v="5"/>
    <n v="250"/>
    <n v="25"/>
    <n v="1250"/>
    <n v="312.5"/>
    <n v="937.5"/>
    <n v="628.79"/>
    <n v="308.70999999999998"/>
    <x v="1"/>
    <s v="Bengaluru"/>
    <s v="Karnataka"/>
    <s v="India"/>
    <s v="Wallet"/>
    <x v="1"/>
    <s v="Express"/>
    <x v="0"/>
    <s v="No"/>
    <s v="No"/>
  </r>
  <r>
    <x v="8545"/>
    <x v="690"/>
    <s v="CUST12356"/>
    <s v="Customer 2356"/>
    <n v="42"/>
    <s v="New"/>
    <s v="P4003"/>
    <s v="Sunscreen"/>
    <x v="4"/>
    <s v="BeautyCare"/>
    <n v="4"/>
    <n v="700"/>
    <n v="10"/>
    <n v="2800"/>
    <n v="280"/>
    <n v="2520"/>
    <n v="2026.36"/>
    <n v="493.64"/>
    <x v="0"/>
    <s v="Bhopal"/>
    <s v="Madhya Pradesh"/>
    <s v="India"/>
    <s v="Debit Card"/>
    <x v="0"/>
    <s v="Standard"/>
    <x v="0"/>
    <s v="No"/>
    <s v="No"/>
  </r>
  <r>
    <x v="8546"/>
    <x v="690"/>
    <s v="CUST11046"/>
    <s v="Customer 1046"/>
    <n v="34"/>
    <s v="Returning"/>
    <s v="P5001"/>
    <s v="Notebook Set"/>
    <x v="1"/>
    <s v="Stationery Hub"/>
    <n v="2"/>
    <n v="500"/>
    <n v="15"/>
    <n v="1000"/>
    <n v="150"/>
    <n v="850"/>
    <n v="550.32000000000005"/>
    <n v="299.68"/>
    <x v="1"/>
    <s v="Bhubaneswar"/>
    <s v="Odisha"/>
    <s v="India"/>
    <s v="Cash on Delivery"/>
    <x v="0"/>
    <s v="Standard"/>
    <x v="0"/>
    <s v="No"/>
    <s v="No"/>
  </r>
  <r>
    <x v="8547"/>
    <x v="690"/>
    <s v="CUST10155"/>
    <s v="Customer 155"/>
    <n v="60"/>
    <s v="New"/>
    <s v="P3002"/>
    <s v="Air Fryer"/>
    <x v="2"/>
    <s v="HomeNeeds"/>
    <n v="1"/>
    <n v="6500"/>
    <n v="5"/>
    <n v="6500"/>
    <n v="325"/>
    <n v="6175"/>
    <n v="3899.77"/>
    <n v="2275.23"/>
    <x v="1"/>
    <s v="Kolkata"/>
    <s v="West Bengal"/>
    <s v="India"/>
    <s v="Wallet"/>
    <x v="0"/>
    <s v="Express"/>
    <x v="3"/>
    <s v="No"/>
    <s v="No"/>
  </r>
  <r>
    <x v="8548"/>
    <x v="690"/>
    <s v="CUST11459"/>
    <s v="Customer 1459"/>
    <n v="27"/>
    <s v="Returning"/>
    <s v="P3005"/>
    <s v="Bedsheet Set"/>
    <x v="2"/>
    <s v="RetailHub"/>
    <n v="2"/>
    <n v="1800"/>
    <n v="10"/>
    <n v="3600"/>
    <n v="360"/>
    <n v="3240"/>
    <n v="2326.4"/>
    <n v="913.6"/>
    <x v="1"/>
    <s v="Delhi"/>
    <s v="Delhi"/>
    <s v="India"/>
    <s v="Credit Card"/>
    <x v="0"/>
    <s v="Standard"/>
    <x v="0"/>
    <s v="No"/>
    <s v="No"/>
  </r>
  <r>
    <x v="8549"/>
    <x v="691"/>
    <s v="CUST10832"/>
    <s v="Customer 832"/>
    <n v="35"/>
    <s v="Loyal"/>
    <s v="P1005"/>
    <s v="Tablet"/>
    <x v="0"/>
    <s v="RetailHub"/>
    <n v="1"/>
    <n v="18000"/>
    <n v="5"/>
    <n v="18000"/>
    <n v="900"/>
    <n v="17100"/>
    <n v="13878.51"/>
    <n v="3221.49"/>
    <x v="0"/>
    <s v="Indore"/>
    <s v="Madhya Pradesh"/>
    <s v="India"/>
    <s v="Credit Card"/>
    <x v="2"/>
    <s v="Express"/>
    <x v="0"/>
    <s v="No"/>
    <s v="No"/>
  </r>
  <r>
    <x v="8550"/>
    <x v="691"/>
    <s v="CUST10158"/>
    <s v="Customer 158"/>
    <n v="41"/>
    <s v="Returning"/>
    <s v="P1004"/>
    <s v="Smartwatch"/>
    <x v="0"/>
    <s v="TechSource India"/>
    <n v="2"/>
    <n v="6500"/>
    <n v="10"/>
    <n v="13000"/>
    <n v="1300"/>
    <n v="11700"/>
    <n v="9034.51"/>
    <n v="2665.49"/>
    <x v="0"/>
    <s v="Jaipur"/>
    <s v="Rajasthan"/>
    <s v="India"/>
    <s v="UPI"/>
    <x v="0"/>
    <s v="Standard"/>
    <x v="0"/>
    <s v="No"/>
    <s v="No"/>
  </r>
  <r>
    <x v="8551"/>
    <x v="691"/>
    <s v="CUST10513"/>
    <s v="Customer 513"/>
    <n v="46"/>
    <s v="Returning"/>
    <s v="P1009"/>
    <s v="Power Bank"/>
    <x v="0"/>
    <s v="Prime Distributors"/>
    <n v="2"/>
    <n v="1600"/>
    <n v="5"/>
    <n v="3200"/>
    <n v="160"/>
    <n v="3040"/>
    <n v="1884.69"/>
    <n v="1155.31"/>
    <x v="1"/>
    <s v="Patna"/>
    <s v="Bihar"/>
    <s v="India"/>
    <s v="Credit Card"/>
    <x v="0"/>
    <s v="Standard"/>
    <x v="2"/>
    <s v="No"/>
    <s v="No"/>
  </r>
  <r>
    <x v="8552"/>
    <x v="691"/>
    <s v="CUST11978"/>
    <s v="Customer 1978"/>
    <n v="34"/>
    <s v="New"/>
    <s v="P1005"/>
    <s v="Tablet"/>
    <x v="0"/>
    <s v="RetailHub"/>
    <n v="2"/>
    <n v="18000"/>
    <n v="15"/>
    <n v="36000"/>
    <n v="5400"/>
    <n v="30600"/>
    <n v="17857.32"/>
    <n v="12742.68"/>
    <x v="2"/>
    <s v="Kolkata"/>
    <s v="West Bengal"/>
    <s v="India"/>
    <s v="Cash on Delivery"/>
    <x v="0"/>
    <s v="Standard"/>
    <x v="0"/>
    <s v="No"/>
    <s v="No"/>
  </r>
  <r>
    <x v="8553"/>
    <x v="691"/>
    <s v="CUST12461"/>
    <s v="Customer 2461"/>
    <n v="26"/>
    <s v="New"/>
    <s v="P2003"/>
    <s v="T-Shirt"/>
    <x v="3"/>
    <s v="RetailHub"/>
    <n v="5"/>
    <n v="900"/>
    <n v="5"/>
    <n v="4500"/>
    <n v="225"/>
    <n v="4275"/>
    <n v="2421.17"/>
    <n v="1853.83"/>
    <x v="1"/>
    <s v="Surat"/>
    <s v="Gujarat"/>
    <s v="India"/>
    <s v="Wallet"/>
    <x v="0"/>
    <s v="Standard"/>
    <x v="3"/>
    <s v="No"/>
    <s v="No"/>
  </r>
  <r>
    <x v="8554"/>
    <x v="691"/>
    <s v="CUST11946"/>
    <s v="Customer 1946"/>
    <n v="33"/>
    <s v="New"/>
    <s v="P3003"/>
    <s v="Mixer Grinder"/>
    <x v="2"/>
    <s v="Prime Distributors"/>
    <n v="2"/>
    <n v="4800"/>
    <n v="5"/>
    <n v="9600"/>
    <n v="480"/>
    <n v="9120"/>
    <n v="5912.78"/>
    <n v="3207.22"/>
    <x v="1"/>
    <s v="Indore"/>
    <s v="Madhya Pradesh"/>
    <s v="India"/>
    <s v="Debit Card"/>
    <x v="2"/>
    <s v="Standard"/>
    <x v="0"/>
    <s v="No"/>
    <s v="No"/>
  </r>
  <r>
    <x v="8555"/>
    <x v="691"/>
    <s v="CUST10265"/>
    <s v="Customer 265"/>
    <n v="34"/>
    <s v="Returning"/>
    <s v="P1005"/>
    <s v="Tablet"/>
    <x v="0"/>
    <s v="RetailHub"/>
    <n v="1"/>
    <n v="18000"/>
    <n v="10"/>
    <n v="18000"/>
    <n v="1800"/>
    <n v="16200"/>
    <n v="11893.53"/>
    <n v="4306.47"/>
    <x v="1"/>
    <s v="Patna"/>
    <s v="Bihar"/>
    <s v="India"/>
    <s v="Cash on Delivery"/>
    <x v="2"/>
    <s v="Same Day"/>
    <x v="0"/>
    <s v="Yes"/>
    <s v="No"/>
  </r>
  <r>
    <x v="8556"/>
    <x v="691"/>
    <s v="CUST10075"/>
    <s v="Customer 75"/>
    <n v="23"/>
    <s v="New"/>
    <s v="P2008"/>
    <s v="Formal Shirt"/>
    <x v="3"/>
    <s v="Global Traders"/>
    <n v="5"/>
    <n v="1700"/>
    <n v="10"/>
    <n v="8500"/>
    <n v="850"/>
    <n v="7650"/>
    <n v="5885.74"/>
    <n v="1764.26"/>
    <x v="2"/>
    <s v="Bengaluru"/>
    <s v="Karnataka"/>
    <s v="India"/>
    <s v="Wallet"/>
    <x v="1"/>
    <s v="Express"/>
    <x v="0"/>
    <s v="No"/>
    <s v="No"/>
  </r>
  <r>
    <x v="8557"/>
    <x v="691"/>
    <s v="CUST11130"/>
    <s v="Customer 1130"/>
    <n v="23"/>
    <s v="New"/>
    <s v="P3007"/>
    <s v="Vacuum Cleaner"/>
    <x v="2"/>
    <s v="Global Traders"/>
    <n v="2"/>
    <n v="8500"/>
    <n v="15"/>
    <n v="17000"/>
    <n v="2550"/>
    <n v="14450"/>
    <n v="11149.86"/>
    <n v="3300.14"/>
    <x v="0"/>
    <s v="Hyderabad"/>
    <s v="Telangana"/>
    <s v="India"/>
    <s v="Credit Card"/>
    <x v="0"/>
    <s v="Express"/>
    <x v="0"/>
    <s v="No"/>
    <s v="No"/>
  </r>
  <r>
    <x v="8558"/>
    <x v="691"/>
    <s v="CUST11465"/>
    <s v="Customer 1465"/>
    <n v="40"/>
    <s v="New"/>
    <s v="P5002"/>
    <s v="Novel"/>
    <x v="1"/>
    <s v="Stationery Hub"/>
    <n v="4"/>
    <n v="400"/>
    <n v="5"/>
    <n v="1600"/>
    <n v="80"/>
    <n v="1520"/>
    <n v="1154"/>
    <n v="366"/>
    <x v="1"/>
    <s v="Pune"/>
    <s v="Maharashtra"/>
    <s v="India"/>
    <s v="Net Banking"/>
    <x v="0"/>
    <s v="Standard"/>
    <x v="0"/>
    <s v="No"/>
    <s v="Yes"/>
  </r>
  <r>
    <x v="8559"/>
    <x v="691"/>
    <s v="CUST10466"/>
    <s v="Customer 466"/>
    <n v="57"/>
    <s v="New"/>
    <s v="P2006"/>
    <s v="Womens Kurti"/>
    <x v="3"/>
    <s v="FashionMart"/>
    <n v="1"/>
    <n v="1400"/>
    <n v="20"/>
    <n v="1400"/>
    <n v="280"/>
    <n v="1120"/>
    <n v="776.08"/>
    <n v="343.92"/>
    <x v="2"/>
    <s v="Pune"/>
    <s v="Maharashtra"/>
    <s v="India"/>
    <s v="Wallet"/>
    <x v="2"/>
    <s v="Express"/>
    <x v="0"/>
    <s v="No"/>
    <s v="No"/>
  </r>
  <r>
    <x v="8560"/>
    <x v="691"/>
    <s v="CUST11482"/>
    <s v="Customer 1482"/>
    <n v="58"/>
    <s v="New"/>
    <s v="P3007"/>
    <s v="Vacuum Cleaner"/>
    <x v="2"/>
    <s v="Global Traders"/>
    <n v="4"/>
    <n v="8500"/>
    <n v="25"/>
    <n v="34000"/>
    <n v="8500"/>
    <n v="25500"/>
    <n v="15789.73"/>
    <n v="9710.27"/>
    <x v="0"/>
    <s v="Kolkata"/>
    <s v="West Bengal"/>
    <s v="India"/>
    <s v="Net Banking"/>
    <x v="2"/>
    <s v="Express"/>
    <x v="0"/>
    <s v="No"/>
    <s v="No"/>
  </r>
  <r>
    <x v="8561"/>
    <x v="691"/>
    <s v="CUST11478"/>
    <s v="Customer 1478"/>
    <n v="49"/>
    <s v="Loyal"/>
    <s v="P2008"/>
    <s v="Formal Shirt"/>
    <x v="3"/>
    <s v="Global Traders"/>
    <n v="1"/>
    <n v="1700"/>
    <n v="0"/>
    <n v="1700"/>
    <n v="0"/>
    <n v="1700"/>
    <n v="1059.5999999999999"/>
    <n v="640.4"/>
    <x v="0"/>
    <s v="Hyderabad"/>
    <s v="Telangana"/>
    <s v="India"/>
    <s v="Cash on Delivery"/>
    <x v="2"/>
    <s v="Same Day"/>
    <x v="0"/>
    <s v="No"/>
    <s v="No"/>
  </r>
  <r>
    <x v="8562"/>
    <x v="691"/>
    <s v="CUST12404"/>
    <s v="Customer 2404"/>
    <n v="46"/>
    <s v="Returning"/>
    <s v="P1002"/>
    <s v="Smartphone"/>
    <x v="0"/>
    <s v="Global Traders"/>
    <n v="1"/>
    <n v="28000"/>
    <n v="5"/>
    <n v="28000"/>
    <n v="1400"/>
    <n v="26600"/>
    <n v="14810.21"/>
    <n v="11789.79"/>
    <x v="1"/>
    <s v="Ahmedabad"/>
    <s v="Gujarat"/>
    <s v="India"/>
    <s v="Cash on Delivery"/>
    <x v="0"/>
    <s v="Standard"/>
    <x v="0"/>
    <s v="No"/>
    <s v="No"/>
  </r>
  <r>
    <x v="8563"/>
    <x v="691"/>
    <s v="CUST11135"/>
    <s v="Customer 1135"/>
    <n v="53"/>
    <s v="Returning"/>
    <s v="P5002"/>
    <s v="Novel"/>
    <x v="1"/>
    <s v="Stationery Hub"/>
    <n v="3"/>
    <n v="400"/>
    <n v="10"/>
    <n v="1200"/>
    <n v="120"/>
    <n v="1080"/>
    <n v="841.99"/>
    <n v="238.01"/>
    <x v="1"/>
    <s v="Chandigarh"/>
    <s v="Chandigarh"/>
    <s v="India"/>
    <s v="Wallet"/>
    <x v="2"/>
    <s v="Standard"/>
    <x v="0"/>
    <s v="No"/>
    <s v="No"/>
  </r>
  <r>
    <x v="8564"/>
    <x v="691"/>
    <s v="CUST10484"/>
    <s v="Customer 484"/>
    <n v="58"/>
    <s v="New"/>
    <s v="P3001"/>
    <s v="Coffee Maker"/>
    <x v="2"/>
    <s v="HomeNeeds"/>
    <n v="1"/>
    <n v="4200"/>
    <n v="15"/>
    <n v="4200"/>
    <n v="630"/>
    <n v="3570"/>
    <n v="2123.5500000000002"/>
    <n v="1446.45"/>
    <x v="0"/>
    <s v="Bhopal"/>
    <s v="Madhya Pradesh"/>
    <s v="India"/>
    <s v="UPI"/>
    <x v="2"/>
    <s v="Standard"/>
    <x v="0"/>
    <s v="No"/>
    <s v="No"/>
  </r>
  <r>
    <x v="8565"/>
    <x v="692"/>
    <s v="CUST10061"/>
    <s v="Customer 61"/>
    <n v="60"/>
    <s v="New"/>
    <s v="P3005"/>
    <s v="Bedsheet Set"/>
    <x v="2"/>
    <s v="RetailHub"/>
    <n v="2"/>
    <n v="1800"/>
    <n v="20"/>
    <n v="3600"/>
    <n v="720"/>
    <n v="2880"/>
    <n v="1717.7"/>
    <n v="1162.3"/>
    <x v="1"/>
    <s v="Bhopal"/>
    <s v="Madhya Pradesh"/>
    <s v="India"/>
    <s v="Wallet"/>
    <x v="0"/>
    <s v="Same Day"/>
    <x v="0"/>
    <s v="No"/>
    <s v="No"/>
  </r>
  <r>
    <x v="8566"/>
    <x v="692"/>
    <s v="CUST12427"/>
    <s v="Customer 2427"/>
    <n v="27"/>
    <s v="Returning"/>
    <s v="P1006"/>
    <s v="Keyboard"/>
    <x v="0"/>
    <s v="Metro Supplies"/>
    <n v="5"/>
    <n v="1800"/>
    <n v="5"/>
    <n v="9000"/>
    <n v="450"/>
    <n v="8550"/>
    <n v="7007"/>
    <n v="1543"/>
    <x v="1"/>
    <s v="Nagpur"/>
    <s v="Maharashtra"/>
    <s v="India"/>
    <s v="Wallet"/>
    <x v="2"/>
    <s v="Standard"/>
    <x v="0"/>
    <s v="No"/>
    <s v="No"/>
  </r>
  <r>
    <x v="8567"/>
    <x v="692"/>
    <s v="CUST12445"/>
    <s v="Customer 2445"/>
    <n v="19"/>
    <s v="New"/>
    <s v="P1010"/>
    <s v="Bluetooth Speaker"/>
    <x v="0"/>
    <s v="Prime Distributors"/>
    <n v="2"/>
    <n v="3200"/>
    <n v="10"/>
    <n v="6400"/>
    <n v="640"/>
    <n v="5760"/>
    <n v="3749.38"/>
    <n v="2010.62"/>
    <x v="2"/>
    <s v="Surat"/>
    <s v="Gujarat"/>
    <s v="India"/>
    <s v="Credit Card"/>
    <x v="2"/>
    <s v="Standard"/>
    <x v="0"/>
    <s v="No"/>
    <s v="No"/>
  </r>
  <r>
    <x v="8568"/>
    <x v="692"/>
    <s v="CUST11146"/>
    <s v="Customer 1146"/>
    <n v="39"/>
    <s v="Returning"/>
    <s v="P2006"/>
    <s v="Womens Kurti"/>
    <x v="3"/>
    <s v="FashionMart"/>
    <n v="1"/>
    <n v="1400"/>
    <n v="20"/>
    <n v="1400"/>
    <n v="280"/>
    <n v="1120"/>
    <n v="803.61"/>
    <n v="316.39"/>
    <x v="1"/>
    <s v="Pune"/>
    <s v="Maharashtra"/>
    <s v="India"/>
    <s v="Debit Card"/>
    <x v="2"/>
    <s v="Express"/>
    <x v="0"/>
    <s v="No"/>
    <s v="No"/>
  </r>
  <r>
    <x v="8569"/>
    <x v="692"/>
    <s v="CUST10840"/>
    <s v="Customer 840"/>
    <n v="25"/>
    <s v="Returning"/>
    <s v="P4002"/>
    <s v="Moisturizer"/>
    <x v="4"/>
    <s v="BeautyCare"/>
    <n v="1"/>
    <n v="650"/>
    <n v="0"/>
    <n v="650"/>
    <n v="0"/>
    <n v="650"/>
    <n v="368.98"/>
    <n v="281.02"/>
    <x v="0"/>
    <s v="Pune"/>
    <s v="Maharashtra"/>
    <s v="India"/>
    <s v="UPI"/>
    <x v="2"/>
    <s v="Standard"/>
    <x v="0"/>
    <s v="No"/>
    <s v="No"/>
  </r>
  <r>
    <x v="8570"/>
    <x v="692"/>
    <s v="CUST11469"/>
    <s v="Customer 1469"/>
    <n v="50"/>
    <s v="Returning"/>
    <s v="P4003"/>
    <s v="Sunscreen"/>
    <x v="4"/>
    <s v="BeautyCare"/>
    <n v="1"/>
    <n v="700"/>
    <n v="0"/>
    <n v="700"/>
    <n v="0"/>
    <n v="700"/>
    <n v="409.85"/>
    <n v="290.14999999999998"/>
    <x v="1"/>
    <s v="Jaipur"/>
    <s v="Rajasthan"/>
    <s v="India"/>
    <s v="Credit Card"/>
    <x v="0"/>
    <s v="Standard"/>
    <x v="2"/>
    <s v="No"/>
    <s v="No"/>
  </r>
  <r>
    <x v="8571"/>
    <x v="692"/>
    <s v="CUST11436"/>
    <s v="Customer 1436"/>
    <n v="30"/>
    <s v="New"/>
    <s v="P2001"/>
    <s v="Running Shoes"/>
    <x v="3"/>
    <s v="FashionMart"/>
    <n v="1"/>
    <n v="3200"/>
    <n v="10"/>
    <n v="3200"/>
    <n v="320"/>
    <n v="2880"/>
    <n v="1613.04"/>
    <n v="1266.96"/>
    <x v="1"/>
    <s v="Lucknow"/>
    <s v="Uttar Pradesh"/>
    <s v="India"/>
    <s v="Cash on Delivery"/>
    <x v="2"/>
    <s v="Standard"/>
    <x v="0"/>
    <s v="No"/>
    <s v="No"/>
  </r>
  <r>
    <x v="8572"/>
    <x v="692"/>
    <s v="CUST12075"/>
    <s v="Customer 2075"/>
    <n v="18"/>
    <s v="New"/>
    <s v="P3004"/>
    <s v="Cookware Set"/>
    <x v="2"/>
    <s v="HomeNeeds"/>
    <n v="3"/>
    <n v="3500"/>
    <n v="10"/>
    <n v="10500"/>
    <n v="1050"/>
    <n v="9450"/>
    <n v="7639.17"/>
    <n v="1810.83"/>
    <x v="1"/>
    <s v="Bhubaneswar"/>
    <s v="Odisha"/>
    <s v="India"/>
    <s v="Wallet"/>
    <x v="1"/>
    <s v="Standard"/>
    <x v="3"/>
    <s v="No"/>
    <s v="No"/>
  </r>
  <r>
    <x v="8573"/>
    <x v="692"/>
    <s v="CUST10241"/>
    <s v="Customer 241"/>
    <n v="37"/>
    <s v="New"/>
    <s v="P5004"/>
    <s v="Pen Set"/>
    <x v="1"/>
    <s v="Stationery Hub"/>
    <n v="4"/>
    <n v="250"/>
    <n v="15"/>
    <n v="1000"/>
    <n v="150"/>
    <n v="850"/>
    <n v="539.66"/>
    <n v="310.33999999999997"/>
    <x v="2"/>
    <s v="Visakhapatnam"/>
    <s v="Andhra Pradesh"/>
    <s v="India"/>
    <s v="UPI"/>
    <x v="0"/>
    <s v="Standard"/>
    <x v="0"/>
    <s v="No"/>
    <s v="No"/>
  </r>
  <r>
    <x v="8574"/>
    <x v="692"/>
    <s v="CUST12412"/>
    <s v="Customer 2412"/>
    <n v="50"/>
    <s v="New"/>
    <s v="P3006"/>
    <s v="Water Bottle"/>
    <x v="2"/>
    <s v="Metro Supplies"/>
    <n v="1"/>
    <n v="700"/>
    <n v="30"/>
    <n v="700"/>
    <n v="210"/>
    <n v="490"/>
    <n v="372.31"/>
    <n v="117.69"/>
    <x v="1"/>
    <s v="Jaipur"/>
    <s v="Rajasthan"/>
    <s v="India"/>
    <s v="Credit Card"/>
    <x v="2"/>
    <s v="Standard"/>
    <x v="0"/>
    <s v="No"/>
    <s v="No"/>
  </r>
  <r>
    <x v="8575"/>
    <x v="692"/>
    <s v="CUST10388"/>
    <s v="Customer 388"/>
    <n v="51"/>
    <s v="Returning"/>
    <s v="P2001"/>
    <s v="Running Shoes"/>
    <x v="3"/>
    <s v="FashionMart"/>
    <n v="6"/>
    <n v="3200"/>
    <n v="15"/>
    <n v="19200"/>
    <n v="2880"/>
    <n v="16320"/>
    <n v="11729.55"/>
    <n v="4590.45"/>
    <x v="1"/>
    <s v="Coimbatore"/>
    <s v="Tamil Nadu"/>
    <s v="India"/>
    <s v="Net Banking"/>
    <x v="0"/>
    <s v="Standard"/>
    <x v="3"/>
    <s v="Yes"/>
    <s v="No"/>
  </r>
  <r>
    <x v="8576"/>
    <x v="692"/>
    <s v="CUST12425"/>
    <s v="Customer 2425"/>
    <n v="58"/>
    <s v="New"/>
    <s v="P1007"/>
    <s v="Mouse"/>
    <x v="0"/>
    <s v="RetailHub"/>
    <n v="5"/>
    <n v="900"/>
    <n v="15"/>
    <n v="4500"/>
    <n v="675"/>
    <n v="3825"/>
    <n v="2311.79"/>
    <n v="1513.21"/>
    <x v="1"/>
    <s v="Jaipur"/>
    <s v="Rajasthan"/>
    <s v="India"/>
    <s v="Net Banking"/>
    <x v="0"/>
    <s v="Standard"/>
    <x v="0"/>
    <s v="No"/>
    <s v="No"/>
  </r>
  <r>
    <x v="8577"/>
    <x v="692"/>
    <s v="CUST11201"/>
    <s v="Customer 1201"/>
    <n v="47"/>
    <s v="Returning"/>
    <s v="P4001"/>
    <s v="Face Wash"/>
    <x v="4"/>
    <s v="BeautyCare"/>
    <n v="4"/>
    <n v="450"/>
    <n v="5"/>
    <n v="1800"/>
    <n v="90"/>
    <n v="1710"/>
    <n v="1254.27"/>
    <n v="455.73"/>
    <x v="1"/>
    <s v="Guwahati"/>
    <s v="Assam"/>
    <s v="India"/>
    <s v="Wallet"/>
    <x v="1"/>
    <s v="Standard"/>
    <x v="4"/>
    <s v="No"/>
    <s v="No"/>
  </r>
  <r>
    <x v="8578"/>
    <x v="692"/>
    <s v="CUST11891"/>
    <s v="Customer 1891"/>
    <n v="51"/>
    <s v="Returning"/>
    <s v="P5001"/>
    <s v="Notebook Set"/>
    <x v="1"/>
    <s v="Stationery Hub"/>
    <n v="4"/>
    <n v="500"/>
    <n v="10"/>
    <n v="2000"/>
    <n v="200"/>
    <n v="1800"/>
    <n v="1304.19"/>
    <n v="495.81"/>
    <x v="2"/>
    <s v="Delhi"/>
    <s v="Delhi"/>
    <s v="India"/>
    <s v="UPI"/>
    <x v="2"/>
    <s v="Standard"/>
    <x v="1"/>
    <s v="No"/>
    <s v="No"/>
  </r>
  <r>
    <x v="8579"/>
    <x v="692"/>
    <s v="CUST11710"/>
    <s v="Customer 1710"/>
    <n v="37"/>
    <s v="New"/>
    <s v="P2004"/>
    <s v="Jacket"/>
    <x v="3"/>
    <s v="Global Traders"/>
    <n v="1"/>
    <n v="3500"/>
    <n v="15"/>
    <n v="3500"/>
    <n v="525"/>
    <n v="2975"/>
    <n v="2255.2399999999998"/>
    <n v="719.76"/>
    <x v="1"/>
    <s v="Kolkata"/>
    <s v="West Bengal"/>
    <s v="India"/>
    <s v="UPI"/>
    <x v="0"/>
    <s v="Same Day"/>
    <x v="0"/>
    <s v="No"/>
    <s v="No"/>
  </r>
  <r>
    <x v="8580"/>
    <x v="693"/>
    <s v="CUST10008"/>
    <s v="Customer 8"/>
    <n v="47"/>
    <s v="Loyal"/>
    <s v="P2005"/>
    <s v="Backpack"/>
    <x v="3"/>
    <s v="Metro Supplies"/>
    <n v="1"/>
    <n v="1800"/>
    <n v="20"/>
    <n v="1800"/>
    <n v="360"/>
    <n v="1440"/>
    <n v="953.31"/>
    <n v="486.69"/>
    <x v="2"/>
    <s v="Bhopal"/>
    <s v="Madhya Pradesh"/>
    <s v="India"/>
    <s v="Wallet"/>
    <x v="0"/>
    <s v="Express"/>
    <x v="0"/>
    <s v="No"/>
    <s v="No"/>
  </r>
  <r>
    <x v="8581"/>
    <x v="693"/>
    <s v="CUST12223"/>
    <s v="Customer 2223"/>
    <n v="46"/>
    <s v="Returning"/>
    <s v="P3004"/>
    <s v="Cookware Set"/>
    <x v="2"/>
    <s v="HomeNeeds"/>
    <n v="2"/>
    <n v="3500"/>
    <n v="0"/>
    <n v="7000"/>
    <n v="0"/>
    <n v="7000"/>
    <n v="4395.66"/>
    <n v="2604.34"/>
    <x v="1"/>
    <s v="Nagpur"/>
    <s v="Maharashtra"/>
    <s v="India"/>
    <s v="Net Banking"/>
    <x v="2"/>
    <s v="Standard"/>
    <x v="0"/>
    <s v="No"/>
    <s v="No"/>
  </r>
  <r>
    <x v="8582"/>
    <x v="693"/>
    <s v="CUST11840"/>
    <s v="Customer 1840"/>
    <n v="44"/>
    <s v="Loyal"/>
    <s v="P2007"/>
    <s v="Saree"/>
    <x v="3"/>
    <s v="FashionMart"/>
    <n v="2"/>
    <n v="2600"/>
    <n v="15"/>
    <n v="5200"/>
    <n v="780"/>
    <n v="4420"/>
    <n v="2901.45"/>
    <n v="1518.55"/>
    <x v="1"/>
    <s v="Ahmedabad"/>
    <s v="Gujarat"/>
    <s v="India"/>
    <s v="Debit Card"/>
    <x v="0"/>
    <s v="Standard"/>
    <x v="0"/>
    <s v="No"/>
    <s v="No"/>
  </r>
  <r>
    <x v="8583"/>
    <x v="693"/>
    <s v="CUST11428"/>
    <s v="Customer 1428"/>
    <n v="54"/>
    <s v="New"/>
    <s v="P1002"/>
    <s v="Smartphone"/>
    <x v="0"/>
    <s v="Global Traders"/>
    <n v="2"/>
    <n v="28000"/>
    <n v="10"/>
    <n v="56000"/>
    <n v="5600"/>
    <n v="50400"/>
    <n v="28868.73"/>
    <n v="21531.27"/>
    <x v="1"/>
    <s v="Chennai"/>
    <s v="Tamil Nadu"/>
    <s v="India"/>
    <s v="Credit Card"/>
    <x v="1"/>
    <s v="Express"/>
    <x v="2"/>
    <s v="No"/>
    <s v="No"/>
  </r>
  <r>
    <x v="8584"/>
    <x v="693"/>
    <s v="CUST11724"/>
    <s v="Customer 1724"/>
    <n v="22"/>
    <s v="Loyal"/>
    <s v="P5001"/>
    <s v="Notebook Set"/>
    <x v="1"/>
    <s v="Stationery Hub"/>
    <n v="3"/>
    <n v="500"/>
    <n v="0"/>
    <n v="1500"/>
    <n v="0"/>
    <n v="1500"/>
    <n v="1109.67"/>
    <n v="390.33"/>
    <x v="2"/>
    <s v="Kolkata"/>
    <s v="West Bengal"/>
    <s v="India"/>
    <s v="Debit Card"/>
    <x v="1"/>
    <s v="Standard"/>
    <x v="0"/>
    <s v="No"/>
    <s v="No"/>
  </r>
  <r>
    <x v="8585"/>
    <x v="693"/>
    <s v="CUST12489"/>
    <s v="Customer 2489"/>
    <n v="28"/>
    <s v="Returning"/>
    <s v="P5003"/>
    <s v="Calculator"/>
    <x v="1"/>
    <s v="Stationery Hub"/>
    <n v="1"/>
    <n v="650"/>
    <n v="5"/>
    <n v="650"/>
    <n v="32.5"/>
    <n v="617.5"/>
    <n v="427.35"/>
    <n v="190.15"/>
    <x v="1"/>
    <s v="Bengaluru"/>
    <s v="Karnataka"/>
    <s v="India"/>
    <s v="Credit Card"/>
    <x v="1"/>
    <s v="Express"/>
    <x v="0"/>
    <s v="No"/>
    <s v="No"/>
  </r>
  <r>
    <x v="8586"/>
    <x v="693"/>
    <s v="CUST11467"/>
    <s v="Customer 1467"/>
    <n v="20"/>
    <s v="Returning"/>
    <s v="P4005"/>
    <s v="Perfume"/>
    <x v="4"/>
    <s v="BeautyCare"/>
    <n v="2"/>
    <n v="1800"/>
    <n v="15"/>
    <n v="3600"/>
    <n v="540"/>
    <n v="3060"/>
    <n v="1895.71"/>
    <n v="1164.29"/>
    <x v="0"/>
    <s v="Pune"/>
    <s v="Maharashtra"/>
    <s v="India"/>
    <s v="UPI"/>
    <x v="0"/>
    <s v="Express"/>
    <x v="0"/>
    <s v="No"/>
    <s v="No"/>
  </r>
  <r>
    <x v="8587"/>
    <x v="693"/>
    <s v="CUST10589"/>
    <s v="Customer 589"/>
    <n v="20"/>
    <s v="Returning"/>
    <s v="P1005"/>
    <s v="Tablet"/>
    <x v="0"/>
    <s v="RetailHub"/>
    <n v="1"/>
    <n v="18000"/>
    <n v="0"/>
    <n v="18000"/>
    <n v="0"/>
    <n v="18000"/>
    <n v="11403.35"/>
    <n v="6596.65"/>
    <x v="1"/>
    <s v="Jaipur"/>
    <s v="Rajasthan"/>
    <s v="India"/>
    <s v="Credit Card"/>
    <x v="0"/>
    <s v="Express"/>
    <x v="0"/>
    <s v="No"/>
    <s v="No"/>
  </r>
  <r>
    <x v="8588"/>
    <x v="693"/>
    <s v="CUST12373"/>
    <s v="Customer 2373"/>
    <n v="39"/>
    <s v="New"/>
    <s v="P4004"/>
    <s v="Shampoo"/>
    <x v="4"/>
    <s v="BeautyCare"/>
    <n v="2"/>
    <n v="550"/>
    <n v="20"/>
    <n v="1100"/>
    <n v="220"/>
    <n v="880"/>
    <n v="499.84"/>
    <n v="380.16"/>
    <x v="2"/>
    <s v="Surat"/>
    <s v="Gujarat"/>
    <s v="India"/>
    <s v="Wallet"/>
    <x v="2"/>
    <s v="Express"/>
    <x v="0"/>
    <s v="No"/>
    <s v="No"/>
  </r>
  <r>
    <x v="8589"/>
    <x v="693"/>
    <s v="CUST11568"/>
    <s v="Customer 1568"/>
    <n v="24"/>
    <s v="Loyal"/>
    <s v="P3001"/>
    <s v="Coffee Maker"/>
    <x v="2"/>
    <s v="HomeNeeds"/>
    <n v="3"/>
    <n v="4200"/>
    <n v="0"/>
    <n v="12600"/>
    <n v="0"/>
    <n v="12600"/>
    <n v="7273.1"/>
    <n v="5326.9"/>
    <x v="2"/>
    <s v="Bengaluru"/>
    <s v="Karnataka"/>
    <s v="India"/>
    <s v="Wallet"/>
    <x v="2"/>
    <s v="Standard"/>
    <x v="0"/>
    <s v="No"/>
    <s v="No"/>
  </r>
  <r>
    <x v="8590"/>
    <x v="693"/>
    <s v="CUST10895"/>
    <s v="Customer 895"/>
    <n v="22"/>
    <s v="Returning"/>
    <s v="P5005"/>
    <s v="Desk Organizer"/>
    <x v="1"/>
    <s v="Stationery Hub"/>
    <n v="1"/>
    <n v="600"/>
    <n v="20"/>
    <n v="600"/>
    <n v="120"/>
    <n v="480"/>
    <n v="347.87"/>
    <n v="132.13"/>
    <x v="2"/>
    <s v="Hyderabad"/>
    <s v="Telangana"/>
    <s v="India"/>
    <s v="Wallet"/>
    <x v="2"/>
    <s v="Standard"/>
    <x v="0"/>
    <s v="No"/>
    <s v="No"/>
  </r>
  <r>
    <x v="8591"/>
    <x v="693"/>
    <s v="CUST10486"/>
    <s v="Customer 486"/>
    <n v="45"/>
    <s v="Loyal"/>
    <s v="P1002"/>
    <s v="Smartphone"/>
    <x v="0"/>
    <s v="Global Traders"/>
    <n v="3"/>
    <n v="28000"/>
    <n v="10"/>
    <n v="84000"/>
    <n v="8400"/>
    <n v="75600"/>
    <n v="53961.27"/>
    <n v="21638.73"/>
    <x v="1"/>
    <s v="Chennai"/>
    <s v="Tamil Nadu"/>
    <s v="India"/>
    <s v="Wallet"/>
    <x v="2"/>
    <s v="Standard"/>
    <x v="0"/>
    <s v="No"/>
    <s v="No"/>
  </r>
  <r>
    <x v="8592"/>
    <x v="693"/>
    <s v="CUST11811"/>
    <s v="Customer 1811"/>
    <n v="52"/>
    <s v="Loyal"/>
    <s v="P1009"/>
    <s v="Power Bank"/>
    <x v="0"/>
    <s v="Prime Distributors"/>
    <n v="3"/>
    <n v="1600"/>
    <n v="0"/>
    <n v="4800"/>
    <n v="0"/>
    <n v="4800"/>
    <n v="2699.37"/>
    <n v="2100.63"/>
    <x v="0"/>
    <s v="Pune"/>
    <s v="Maharashtra"/>
    <s v="India"/>
    <s v="Debit Card"/>
    <x v="2"/>
    <s v="Express"/>
    <x v="0"/>
    <s v="No"/>
    <s v="No"/>
  </r>
  <r>
    <x v="8593"/>
    <x v="693"/>
    <s v="CUST10450"/>
    <s v="Customer 450"/>
    <n v="60"/>
    <s v="New"/>
    <s v="P1010"/>
    <s v="Bluetooth Speaker"/>
    <x v="0"/>
    <s v="Prime Distributors"/>
    <n v="1"/>
    <n v="3200"/>
    <n v="5"/>
    <n v="3200"/>
    <n v="160"/>
    <n v="3040"/>
    <n v="1784.18"/>
    <n v="1255.82"/>
    <x v="1"/>
    <s v="Chennai"/>
    <s v="Tamil Nadu"/>
    <s v="India"/>
    <s v="Debit Card"/>
    <x v="2"/>
    <s v="Standard"/>
    <x v="0"/>
    <s v="Yes"/>
    <s v="No"/>
  </r>
  <r>
    <x v="8594"/>
    <x v="693"/>
    <s v="CUST11627"/>
    <s v="Customer 1627"/>
    <n v="54"/>
    <s v="Returning"/>
    <s v="P1003"/>
    <s v="Headphones"/>
    <x v="0"/>
    <s v="Metro Supplies"/>
    <n v="1"/>
    <n v="2500"/>
    <n v="5"/>
    <n v="2500"/>
    <n v="125"/>
    <n v="2375"/>
    <n v="1370.09"/>
    <n v="1004.91"/>
    <x v="0"/>
    <s v="Bhubaneswar"/>
    <s v="Odisha"/>
    <s v="India"/>
    <s v="Cash on Delivery"/>
    <x v="0"/>
    <s v="Express"/>
    <x v="0"/>
    <s v="No"/>
    <s v="No"/>
  </r>
  <r>
    <x v="8595"/>
    <x v="693"/>
    <s v="CUST11362"/>
    <s v="Customer 1362"/>
    <n v="45"/>
    <s v="Loyal"/>
    <s v="P1001"/>
    <s v="Laptop"/>
    <x v="0"/>
    <s v="TechSource India"/>
    <n v="2"/>
    <n v="55000"/>
    <n v="25"/>
    <n v="110000"/>
    <n v="27500"/>
    <n v="82500"/>
    <n v="55732.54"/>
    <n v="26767.46"/>
    <x v="1"/>
    <s v="Mumbai"/>
    <s v="Maharashtra"/>
    <s v="India"/>
    <s v="Net Banking"/>
    <x v="2"/>
    <s v="Standard"/>
    <x v="0"/>
    <s v="No"/>
    <s v="No"/>
  </r>
  <r>
    <x v="8596"/>
    <x v="693"/>
    <s v="CUST10066"/>
    <s v="Customer 66"/>
    <n v="50"/>
    <s v="New"/>
    <s v="P3004"/>
    <s v="Cookware Set"/>
    <x v="2"/>
    <s v="HomeNeeds"/>
    <n v="1"/>
    <n v="3500"/>
    <n v="0"/>
    <n v="3500"/>
    <n v="0"/>
    <n v="3500"/>
    <n v="2142.73"/>
    <n v="1357.27"/>
    <x v="1"/>
    <s v="Pune"/>
    <s v="Maharashtra"/>
    <s v="India"/>
    <s v="Debit Card"/>
    <x v="0"/>
    <s v="Standard"/>
    <x v="0"/>
    <s v="No"/>
    <s v="No"/>
  </r>
  <r>
    <x v="8597"/>
    <x v="694"/>
    <s v="CUST11530"/>
    <s v="Customer 1530"/>
    <n v="53"/>
    <s v="Returning"/>
    <s v="P2008"/>
    <s v="Formal Shirt"/>
    <x v="3"/>
    <s v="Global Traders"/>
    <n v="1"/>
    <n v="1700"/>
    <n v="0"/>
    <n v="1700"/>
    <n v="0"/>
    <n v="1700"/>
    <n v="943.5"/>
    <n v="756.5"/>
    <x v="1"/>
    <s v="Patna"/>
    <s v="Bihar"/>
    <s v="India"/>
    <s v="Wallet"/>
    <x v="0"/>
    <s v="Express"/>
    <x v="0"/>
    <s v="No"/>
    <s v="No"/>
  </r>
  <r>
    <x v="8598"/>
    <x v="694"/>
    <s v="CUST10572"/>
    <s v="Customer 572"/>
    <n v="32"/>
    <s v="Loyal"/>
    <s v="P2001"/>
    <s v="Running Shoes"/>
    <x v="3"/>
    <s v="FashionMart"/>
    <n v="2"/>
    <n v="3200"/>
    <n v="10"/>
    <n v="6400"/>
    <n v="640"/>
    <n v="5760"/>
    <n v="4145.3900000000003"/>
    <n v="1614.61"/>
    <x v="1"/>
    <s v="Bhubaneswar"/>
    <s v="Odisha"/>
    <s v="India"/>
    <s v="Cash on Delivery"/>
    <x v="0"/>
    <s v="Standard"/>
    <x v="1"/>
    <s v="No"/>
    <s v="No"/>
  </r>
  <r>
    <x v="8599"/>
    <x v="694"/>
    <s v="CUST11879"/>
    <s v="Customer 1879"/>
    <n v="32"/>
    <s v="New"/>
    <s v="P5005"/>
    <s v="Desk Organizer"/>
    <x v="1"/>
    <s v="Stationery Hub"/>
    <n v="4"/>
    <n v="600"/>
    <n v="10"/>
    <n v="2400"/>
    <n v="240"/>
    <n v="2160"/>
    <n v="1719.76"/>
    <n v="440.24"/>
    <x v="1"/>
    <s v="Ahmedabad"/>
    <s v="Gujarat"/>
    <s v="India"/>
    <s v="Credit Card"/>
    <x v="2"/>
    <s v="Same Day"/>
    <x v="0"/>
    <s v="No"/>
    <s v="No"/>
  </r>
  <r>
    <x v="8600"/>
    <x v="694"/>
    <s v="CUST11913"/>
    <s v="Customer 1913"/>
    <n v="21"/>
    <s v="Returning"/>
    <s v="P2004"/>
    <s v="Jacket"/>
    <x v="3"/>
    <s v="Global Traders"/>
    <n v="1"/>
    <n v="3500"/>
    <n v="25"/>
    <n v="3500"/>
    <n v="875"/>
    <n v="2625"/>
    <n v="1766.49"/>
    <n v="858.51"/>
    <x v="2"/>
    <s v="Delhi"/>
    <s v="Delhi"/>
    <s v="India"/>
    <s v="Net Banking"/>
    <x v="1"/>
    <s v="Standard"/>
    <x v="0"/>
    <s v="No"/>
    <s v="No"/>
  </r>
  <r>
    <x v="8601"/>
    <x v="694"/>
    <s v="CUST12217"/>
    <s v="Customer 2217"/>
    <n v="58"/>
    <s v="Returning"/>
    <s v="P3005"/>
    <s v="Bedsheet Set"/>
    <x v="2"/>
    <s v="RetailHub"/>
    <n v="4"/>
    <n v="1800"/>
    <n v="0"/>
    <n v="7200"/>
    <n v="0"/>
    <n v="7200"/>
    <n v="4530.8100000000004"/>
    <n v="2669.19"/>
    <x v="1"/>
    <s v="Mumbai"/>
    <s v="Maharashtra"/>
    <s v="India"/>
    <s v="Credit Card"/>
    <x v="2"/>
    <s v="Standard"/>
    <x v="3"/>
    <s v="Yes"/>
    <s v="No"/>
  </r>
  <r>
    <x v="8602"/>
    <x v="694"/>
    <s v="CUST10057"/>
    <s v="Customer 57"/>
    <n v="19"/>
    <s v="Returning"/>
    <s v="P1001"/>
    <s v="Laptop"/>
    <x v="0"/>
    <s v="TechSource India"/>
    <n v="2"/>
    <n v="55000"/>
    <n v="5"/>
    <n v="110000"/>
    <n v="5500"/>
    <n v="104500"/>
    <n v="65764.7"/>
    <n v="38735.300000000003"/>
    <x v="1"/>
    <s v="Surat"/>
    <s v="Gujarat"/>
    <s v="India"/>
    <s v="UPI"/>
    <x v="1"/>
    <s v="Standard"/>
    <x v="0"/>
    <s v="No"/>
    <s v="No"/>
  </r>
  <r>
    <x v="8603"/>
    <x v="694"/>
    <s v="CUST10913"/>
    <s v="Customer 913"/>
    <n v="20"/>
    <s v="Returning"/>
    <s v="P1001"/>
    <s v="Laptop"/>
    <x v="0"/>
    <s v="TechSource India"/>
    <n v="6"/>
    <n v="55000"/>
    <n v="25"/>
    <n v="330000"/>
    <n v="82500"/>
    <n v="247500"/>
    <n v="146950.39999999999"/>
    <n v="100549.6"/>
    <x v="1"/>
    <s v="Chandigarh"/>
    <s v="Chandigarh"/>
    <s v="India"/>
    <s v="Credit Card"/>
    <x v="2"/>
    <s v="Standard"/>
    <x v="1"/>
    <s v="No"/>
    <s v="No"/>
  </r>
  <r>
    <x v="8604"/>
    <x v="694"/>
    <s v="CUST12336"/>
    <s v="Customer 2336"/>
    <n v="54"/>
    <s v="Returning"/>
    <s v="P1010"/>
    <s v="Bluetooth Speaker"/>
    <x v="0"/>
    <s v="Prime Distributors"/>
    <n v="4"/>
    <n v="3200"/>
    <n v="0"/>
    <n v="12800"/>
    <n v="0"/>
    <n v="12800"/>
    <n v="8373.5"/>
    <n v="4426.5"/>
    <x v="1"/>
    <s v="Lucknow"/>
    <s v="Uttar Pradesh"/>
    <s v="India"/>
    <s v="Credit Card"/>
    <x v="2"/>
    <s v="Standard"/>
    <x v="0"/>
    <s v="No"/>
    <s v="No"/>
  </r>
  <r>
    <x v="8605"/>
    <x v="694"/>
    <s v="CUST11658"/>
    <s v="Customer 1658"/>
    <n v="47"/>
    <s v="Returning"/>
    <s v="P2004"/>
    <s v="Jacket"/>
    <x v="3"/>
    <s v="Global Traders"/>
    <n v="3"/>
    <n v="3500"/>
    <n v="15"/>
    <n v="10500"/>
    <n v="1575"/>
    <n v="8925"/>
    <n v="5925.08"/>
    <n v="2999.92"/>
    <x v="1"/>
    <s v="Surat"/>
    <s v="Gujarat"/>
    <s v="India"/>
    <s v="Debit Card"/>
    <x v="0"/>
    <s v="Standard"/>
    <x v="0"/>
    <s v="No"/>
    <s v="No"/>
  </r>
  <r>
    <x v="8606"/>
    <x v="694"/>
    <s v="CUST12455"/>
    <s v="Customer 2455"/>
    <n v="40"/>
    <s v="New"/>
    <s v="P5002"/>
    <s v="Novel"/>
    <x v="1"/>
    <s v="Stationery Hub"/>
    <n v="4"/>
    <n v="400"/>
    <n v="10"/>
    <n v="1600"/>
    <n v="160"/>
    <n v="1440"/>
    <n v="1057.56"/>
    <n v="382.44"/>
    <x v="1"/>
    <s v="Bengaluru"/>
    <s v="Karnataka"/>
    <s v="India"/>
    <s v="UPI"/>
    <x v="0"/>
    <s v="Express"/>
    <x v="1"/>
    <s v="No"/>
    <s v="No"/>
  </r>
  <r>
    <x v="8607"/>
    <x v="694"/>
    <s v="CUST12159"/>
    <s v="Customer 2159"/>
    <n v="36"/>
    <s v="Returning"/>
    <s v="P1005"/>
    <s v="Tablet"/>
    <x v="0"/>
    <s v="RetailHub"/>
    <n v="2"/>
    <n v="18000"/>
    <n v="15"/>
    <n v="36000"/>
    <n v="5400"/>
    <n v="30600"/>
    <n v="17291.5"/>
    <n v="13308.5"/>
    <x v="1"/>
    <s v="Coimbatore"/>
    <s v="Tamil Nadu"/>
    <s v="India"/>
    <s v="Credit Card"/>
    <x v="2"/>
    <s v="Standard"/>
    <x v="0"/>
    <s v="No"/>
    <s v="No"/>
  </r>
  <r>
    <x v="8608"/>
    <x v="694"/>
    <s v="CUST10061"/>
    <s v="Customer 61"/>
    <n v="27"/>
    <s v="Returning"/>
    <s v="P1010"/>
    <s v="Bluetooth Speaker"/>
    <x v="0"/>
    <s v="Prime Distributors"/>
    <n v="1"/>
    <n v="3200"/>
    <n v="15"/>
    <n v="3200"/>
    <n v="480"/>
    <n v="2720"/>
    <n v="2044.68"/>
    <n v="675.32"/>
    <x v="1"/>
    <s v="Surat"/>
    <s v="Gujarat"/>
    <s v="India"/>
    <s v="Debit Card"/>
    <x v="0"/>
    <s v="Standard"/>
    <x v="4"/>
    <s v="No"/>
    <s v="No"/>
  </r>
  <r>
    <x v="8609"/>
    <x v="694"/>
    <s v="CUST11780"/>
    <s v="Customer 1780"/>
    <n v="33"/>
    <s v="Returning"/>
    <s v="P2004"/>
    <s v="Jacket"/>
    <x v="3"/>
    <s v="Global Traders"/>
    <n v="5"/>
    <n v="3500"/>
    <n v="5"/>
    <n v="17500"/>
    <n v="875"/>
    <n v="16625"/>
    <n v="12299.95"/>
    <n v="4325.05"/>
    <x v="1"/>
    <s v="Bhubaneswar"/>
    <s v="Odisha"/>
    <s v="India"/>
    <s v="UPI"/>
    <x v="0"/>
    <s v="Standard"/>
    <x v="1"/>
    <s v="No"/>
    <s v="No"/>
  </r>
  <r>
    <x v="8610"/>
    <x v="694"/>
    <s v="CUST10533"/>
    <s v="Customer 533"/>
    <n v="42"/>
    <s v="Loyal"/>
    <s v="P5001"/>
    <s v="Notebook Set"/>
    <x v="1"/>
    <s v="Stationery Hub"/>
    <n v="4"/>
    <n v="500"/>
    <n v="20"/>
    <n v="2000"/>
    <n v="400"/>
    <n v="1600"/>
    <n v="976.41"/>
    <n v="623.59"/>
    <x v="1"/>
    <s v="Mumbai"/>
    <s v="Maharashtra"/>
    <s v="India"/>
    <s v="UPI"/>
    <x v="0"/>
    <s v="Standard"/>
    <x v="0"/>
    <s v="No"/>
    <s v="No"/>
  </r>
  <r>
    <x v="8611"/>
    <x v="695"/>
    <s v="CUST12232"/>
    <s v="Customer 2232"/>
    <n v="40"/>
    <s v="New"/>
    <s v="P4003"/>
    <s v="Sunscreen"/>
    <x v="4"/>
    <s v="BeautyCare"/>
    <n v="1"/>
    <n v="700"/>
    <n v="20"/>
    <n v="700"/>
    <n v="140"/>
    <n v="560"/>
    <n v="394.95"/>
    <n v="165.05"/>
    <x v="1"/>
    <s v="Pune"/>
    <s v="Maharashtra"/>
    <s v="India"/>
    <s v="Wallet"/>
    <x v="0"/>
    <s v="Standard"/>
    <x v="0"/>
    <s v="No"/>
    <s v="No"/>
  </r>
  <r>
    <x v="8612"/>
    <x v="695"/>
    <s v="CUST10640"/>
    <s v="Customer 640"/>
    <n v="52"/>
    <s v="Loyal"/>
    <s v="P4003"/>
    <s v="Sunscreen"/>
    <x v="4"/>
    <s v="BeautyCare"/>
    <n v="1"/>
    <n v="700"/>
    <n v="15"/>
    <n v="700"/>
    <n v="105"/>
    <n v="595"/>
    <n v="414.41"/>
    <n v="180.59"/>
    <x v="1"/>
    <s v="Hyderabad"/>
    <s v="Telangana"/>
    <s v="India"/>
    <s v="Credit Card"/>
    <x v="0"/>
    <s v="Same Day"/>
    <x v="0"/>
    <s v="No"/>
    <s v="No"/>
  </r>
  <r>
    <x v="8613"/>
    <x v="695"/>
    <s v="CUST10663"/>
    <s v="Customer 663"/>
    <n v="51"/>
    <s v="Returning"/>
    <s v="P4001"/>
    <s v="Face Wash"/>
    <x v="4"/>
    <s v="BeautyCare"/>
    <n v="1"/>
    <n v="450"/>
    <n v="10"/>
    <n v="450"/>
    <n v="45"/>
    <n v="405"/>
    <n v="226.55"/>
    <n v="178.45"/>
    <x v="0"/>
    <s v="Delhi"/>
    <s v="Delhi"/>
    <s v="India"/>
    <s v="Wallet"/>
    <x v="2"/>
    <s v="Same Day"/>
    <x v="0"/>
    <s v="No"/>
    <s v="No"/>
  </r>
  <r>
    <x v="8614"/>
    <x v="695"/>
    <s v="CUST10732"/>
    <s v="Customer 732"/>
    <n v="29"/>
    <s v="Returning"/>
    <s v="P5002"/>
    <s v="Novel"/>
    <x v="1"/>
    <s v="Stationery Hub"/>
    <n v="6"/>
    <n v="400"/>
    <n v="10"/>
    <n v="2400"/>
    <n v="240"/>
    <n v="2160"/>
    <n v="1661.39"/>
    <n v="498.61"/>
    <x v="1"/>
    <s v="Chandigarh"/>
    <s v="Chandigarh"/>
    <s v="India"/>
    <s v="Wallet"/>
    <x v="1"/>
    <s v="Express"/>
    <x v="0"/>
    <s v="Yes"/>
    <s v="No"/>
  </r>
  <r>
    <x v="8615"/>
    <x v="695"/>
    <s v="CUST11373"/>
    <s v="Customer 1373"/>
    <n v="24"/>
    <s v="Returning"/>
    <s v="P5004"/>
    <s v="Pen Set"/>
    <x v="1"/>
    <s v="Stationery Hub"/>
    <n v="5"/>
    <n v="250"/>
    <n v="25"/>
    <n v="1250"/>
    <n v="312.5"/>
    <n v="937.5"/>
    <n v="724.58"/>
    <n v="212.92"/>
    <x v="0"/>
    <s v="Surat"/>
    <s v="Gujarat"/>
    <s v="India"/>
    <s v="Net Banking"/>
    <x v="0"/>
    <s v="Same Day"/>
    <x v="0"/>
    <s v="No"/>
    <s v="No"/>
  </r>
  <r>
    <x v="8616"/>
    <x v="695"/>
    <s v="CUST10921"/>
    <s v="Customer 921"/>
    <n v="28"/>
    <s v="Returning"/>
    <s v="P4002"/>
    <s v="Moisturizer"/>
    <x v="4"/>
    <s v="BeautyCare"/>
    <n v="3"/>
    <n v="650"/>
    <n v="10"/>
    <n v="1950"/>
    <n v="195"/>
    <n v="1755"/>
    <n v="1377.86"/>
    <n v="377.14"/>
    <x v="0"/>
    <s v="Lucknow"/>
    <s v="Uttar Pradesh"/>
    <s v="India"/>
    <s v="Net Banking"/>
    <x v="1"/>
    <s v="Standard"/>
    <x v="1"/>
    <s v="No"/>
    <s v="No"/>
  </r>
  <r>
    <x v="8617"/>
    <x v="695"/>
    <s v="CUST11300"/>
    <s v="Customer 1300"/>
    <n v="33"/>
    <s v="Loyal"/>
    <s v="P1006"/>
    <s v="Keyboard"/>
    <x v="0"/>
    <s v="Metro Supplies"/>
    <n v="6"/>
    <n v="1800"/>
    <n v="30"/>
    <n v="10800"/>
    <n v="3240"/>
    <n v="7560"/>
    <n v="4498.7"/>
    <n v="3061.3"/>
    <x v="2"/>
    <s v="Hyderabad"/>
    <s v="Telangana"/>
    <s v="India"/>
    <s v="Credit Card"/>
    <x v="2"/>
    <s v="Standard"/>
    <x v="0"/>
    <s v="No"/>
    <s v="No"/>
  </r>
  <r>
    <x v="8618"/>
    <x v="695"/>
    <s v="CUST11532"/>
    <s v="Customer 1532"/>
    <n v="37"/>
    <s v="New"/>
    <s v="P4003"/>
    <s v="Sunscreen"/>
    <x v="4"/>
    <s v="BeautyCare"/>
    <n v="4"/>
    <n v="700"/>
    <n v="0"/>
    <n v="2800"/>
    <n v="0"/>
    <n v="2800"/>
    <n v="1964.37"/>
    <n v="835.63"/>
    <x v="1"/>
    <s v="Mumbai"/>
    <s v="Maharashtra"/>
    <s v="India"/>
    <s v="Debit Card"/>
    <x v="2"/>
    <s v="Standard"/>
    <x v="3"/>
    <s v="No"/>
    <s v="No"/>
  </r>
  <r>
    <x v="8619"/>
    <x v="695"/>
    <s v="CUST11486"/>
    <s v="Customer 1486"/>
    <n v="57"/>
    <s v="Loyal"/>
    <s v="P5002"/>
    <s v="Novel"/>
    <x v="1"/>
    <s v="Stationery Hub"/>
    <n v="1"/>
    <n v="400"/>
    <n v="5"/>
    <n v="400"/>
    <n v="20"/>
    <n v="380"/>
    <n v="217.08"/>
    <n v="162.91999999999999"/>
    <x v="2"/>
    <s v="Indore"/>
    <s v="Madhya Pradesh"/>
    <s v="India"/>
    <s v="Credit Card"/>
    <x v="1"/>
    <s v="Express"/>
    <x v="0"/>
    <s v="No"/>
    <s v="No"/>
  </r>
  <r>
    <x v="8620"/>
    <x v="695"/>
    <s v="CUST11965"/>
    <s v="Customer 1965"/>
    <n v="25"/>
    <s v="Loyal"/>
    <s v="P4003"/>
    <s v="Sunscreen"/>
    <x v="4"/>
    <s v="BeautyCare"/>
    <n v="1"/>
    <n v="700"/>
    <n v="5"/>
    <n v="700"/>
    <n v="35"/>
    <n v="665"/>
    <n v="527.94000000000005"/>
    <n v="137.06"/>
    <x v="1"/>
    <s v="Hyderabad"/>
    <s v="Telangana"/>
    <s v="India"/>
    <s v="Credit Card"/>
    <x v="2"/>
    <s v="Standard"/>
    <x v="0"/>
    <s v="No"/>
    <s v="No"/>
  </r>
  <r>
    <x v="8621"/>
    <x v="695"/>
    <s v="CUST11784"/>
    <s v="Customer 1784"/>
    <n v="35"/>
    <s v="New"/>
    <s v="P3001"/>
    <s v="Coffee Maker"/>
    <x v="2"/>
    <s v="HomeNeeds"/>
    <n v="2"/>
    <n v="4200"/>
    <n v="5"/>
    <n v="8400"/>
    <n v="420"/>
    <n v="7980"/>
    <n v="6494.29"/>
    <n v="1485.71"/>
    <x v="1"/>
    <s v="Chandigarh"/>
    <s v="Chandigarh"/>
    <s v="India"/>
    <s v="Net Banking"/>
    <x v="2"/>
    <s v="Standard"/>
    <x v="0"/>
    <s v="No"/>
    <s v="No"/>
  </r>
  <r>
    <x v="8622"/>
    <x v="695"/>
    <s v="CUST10852"/>
    <s v="Customer 852"/>
    <n v="42"/>
    <s v="Returning"/>
    <s v="P4006"/>
    <s v="Lipstick"/>
    <x v="4"/>
    <s v="BeautyCare"/>
    <n v="1"/>
    <n v="850"/>
    <n v="10"/>
    <n v="850"/>
    <n v="85"/>
    <n v="765"/>
    <n v="622.9"/>
    <n v="142.1"/>
    <x v="1"/>
    <s v="Coimbatore"/>
    <s v="Tamil Nadu"/>
    <s v="India"/>
    <s v="Wallet"/>
    <x v="2"/>
    <s v="Standard"/>
    <x v="4"/>
    <s v="No"/>
    <s v="No"/>
  </r>
  <r>
    <x v="8623"/>
    <x v="696"/>
    <s v="CUST11052"/>
    <s v="Customer 1052"/>
    <n v="31"/>
    <s v="Returning"/>
    <s v="P1005"/>
    <s v="Tablet"/>
    <x v="0"/>
    <s v="RetailHub"/>
    <n v="4"/>
    <n v="18000"/>
    <n v="15"/>
    <n v="72000"/>
    <n v="10800"/>
    <n v="61200"/>
    <n v="39325.57"/>
    <n v="21874.43"/>
    <x v="0"/>
    <s v="Coimbatore"/>
    <s v="Tamil Nadu"/>
    <s v="India"/>
    <s v="UPI"/>
    <x v="0"/>
    <s v="Same Day"/>
    <x v="0"/>
    <s v="No"/>
    <s v="No"/>
  </r>
  <r>
    <x v="8624"/>
    <x v="696"/>
    <s v="CUST10628"/>
    <s v="Customer 628"/>
    <n v="55"/>
    <s v="Loyal"/>
    <s v="P4006"/>
    <s v="Lipstick"/>
    <x v="4"/>
    <s v="BeautyCare"/>
    <n v="2"/>
    <n v="850"/>
    <n v="0"/>
    <n v="1700"/>
    <n v="0"/>
    <n v="1700"/>
    <n v="1159.6300000000001"/>
    <n v="540.37"/>
    <x v="1"/>
    <s v="Hyderabad"/>
    <s v="Telangana"/>
    <s v="India"/>
    <s v="UPI"/>
    <x v="1"/>
    <s v="Express"/>
    <x v="0"/>
    <s v="No"/>
    <s v="No"/>
  </r>
  <r>
    <x v="8625"/>
    <x v="696"/>
    <s v="CUST11660"/>
    <s v="Customer 1660"/>
    <n v="59"/>
    <s v="Returning"/>
    <s v="P2003"/>
    <s v="T-Shirt"/>
    <x v="3"/>
    <s v="RetailHub"/>
    <n v="2"/>
    <n v="900"/>
    <n v="0"/>
    <n v="1800"/>
    <n v="0"/>
    <n v="1800"/>
    <n v="1255.25"/>
    <n v="544.75"/>
    <x v="1"/>
    <s v="Patna"/>
    <s v="Bihar"/>
    <s v="India"/>
    <s v="Debit Card"/>
    <x v="2"/>
    <s v="Standard"/>
    <x v="0"/>
    <s v="No"/>
    <s v="No"/>
  </r>
  <r>
    <x v="8626"/>
    <x v="696"/>
    <s v="CUST10008"/>
    <s v="Customer 8"/>
    <n v="42"/>
    <s v="Loyal"/>
    <s v="P2003"/>
    <s v="T-Shirt"/>
    <x v="3"/>
    <s v="RetailHub"/>
    <n v="2"/>
    <n v="900"/>
    <n v="0"/>
    <n v="1800"/>
    <n v="0"/>
    <n v="1800"/>
    <n v="1258.72"/>
    <n v="541.28"/>
    <x v="1"/>
    <s v="Surat"/>
    <s v="Gujarat"/>
    <s v="India"/>
    <s v="Credit Card"/>
    <x v="2"/>
    <s v="Same Day"/>
    <x v="3"/>
    <s v="No"/>
    <s v="No"/>
  </r>
  <r>
    <x v="8627"/>
    <x v="696"/>
    <s v="CUST10307"/>
    <s v="Customer 307"/>
    <n v="54"/>
    <s v="Returning"/>
    <s v="P3003"/>
    <s v="Mixer Grinder"/>
    <x v="2"/>
    <s v="Prime Distributors"/>
    <n v="1"/>
    <n v="4800"/>
    <n v="15"/>
    <n v="4800"/>
    <n v="720"/>
    <n v="4080"/>
    <n v="2943.21"/>
    <n v="1136.79"/>
    <x v="2"/>
    <s v="Ahmedabad"/>
    <s v="Gujarat"/>
    <s v="India"/>
    <s v="Cash on Delivery"/>
    <x v="2"/>
    <s v="Standard"/>
    <x v="3"/>
    <s v="No"/>
    <s v="No"/>
  </r>
  <r>
    <x v="8628"/>
    <x v="696"/>
    <s v="CUST10703"/>
    <s v="Customer 703"/>
    <n v="18"/>
    <s v="Returning"/>
    <s v="P1007"/>
    <s v="Mouse"/>
    <x v="0"/>
    <s v="RetailHub"/>
    <n v="4"/>
    <n v="900"/>
    <n v="0"/>
    <n v="3600"/>
    <n v="0"/>
    <n v="3600"/>
    <n v="2225.4899999999998"/>
    <n v="1374.51"/>
    <x v="1"/>
    <s v="Surat"/>
    <s v="Gujarat"/>
    <s v="India"/>
    <s v="Cash on Delivery"/>
    <x v="1"/>
    <s v="Standard"/>
    <x v="0"/>
    <s v="No"/>
    <s v="No"/>
  </r>
  <r>
    <x v="8629"/>
    <x v="696"/>
    <s v="CUST12475"/>
    <s v="Customer 2475"/>
    <n v="41"/>
    <s v="New"/>
    <s v="P2001"/>
    <s v="Running Shoes"/>
    <x v="3"/>
    <s v="FashionMart"/>
    <n v="4"/>
    <n v="3200"/>
    <n v="5"/>
    <n v="12800"/>
    <n v="640"/>
    <n v="12160"/>
    <n v="7219.57"/>
    <n v="4940.43"/>
    <x v="1"/>
    <s v="Kolkata"/>
    <s v="West Bengal"/>
    <s v="India"/>
    <s v="Cash on Delivery"/>
    <x v="2"/>
    <s v="Standard"/>
    <x v="0"/>
    <s v="No"/>
    <s v="No"/>
  </r>
  <r>
    <x v="8630"/>
    <x v="697"/>
    <s v="CUST10119"/>
    <s v="Customer 119"/>
    <n v="45"/>
    <s v="New"/>
    <s v="P2002"/>
    <s v="Jeans"/>
    <x v="3"/>
    <s v="FashionMart"/>
    <n v="1"/>
    <n v="2200"/>
    <n v="0"/>
    <n v="2200"/>
    <n v="0"/>
    <n v="2200"/>
    <n v="1474.86"/>
    <n v="725.14"/>
    <x v="1"/>
    <s v="Pune"/>
    <s v="Maharashtra"/>
    <s v="India"/>
    <s v="Credit Card"/>
    <x v="0"/>
    <s v="Standard"/>
    <x v="0"/>
    <s v="No"/>
    <s v="No"/>
  </r>
  <r>
    <x v="8631"/>
    <x v="697"/>
    <s v="CUST10549"/>
    <s v="Customer 549"/>
    <n v="29"/>
    <s v="Loyal"/>
    <s v="P1007"/>
    <s v="Mouse"/>
    <x v="0"/>
    <s v="RetailHub"/>
    <n v="2"/>
    <n v="900"/>
    <n v="10"/>
    <n v="1800"/>
    <n v="180"/>
    <n v="1620"/>
    <n v="1030.82"/>
    <n v="589.17999999999995"/>
    <x v="2"/>
    <s v="Ahmedabad"/>
    <s v="Gujarat"/>
    <s v="India"/>
    <s v="Wallet"/>
    <x v="2"/>
    <s v="Standard"/>
    <x v="3"/>
    <s v="No"/>
    <s v="No"/>
  </r>
  <r>
    <x v="8632"/>
    <x v="697"/>
    <s v="CUST10428"/>
    <s v="Customer 428"/>
    <n v="49"/>
    <s v="Returning"/>
    <s v="P5003"/>
    <s v="Calculator"/>
    <x v="1"/>
    <s v="Stationery Hub"/>
    <n v="1"/>
    <n v="650"/>
    <n v="5"/>
    <n v="650"/>
    <n v="32.5"/>
    <n v="617.5"/>
    <n v="429.04"/>
    <n v="188.46"/>
    <x v="1"/>
    <s v="Jaipur"/>
    <s v="Rajasthan"/>
    <s v="India"/>
    <s v="Wallet"/>
    <x v="1"/>
    <s v="Standard"/>
    <x v="3"/>
    <s v="No"/>
    <s v="No"/>
  </r>
  <r>
    <x v="8633"/>
    <x v="697"/>
    <s v="CUST11920"/>
    <s v="Customer 1920"/>
    <n v="33"/>
    <s v="Returning"/>
    <s v="P3007"/>
    <s v="Vacuum Cleaner"/>
    <x v="2"/>
    <s v="Global Traders"/>
    <n v="3"/>
    <n v="8500"/>
    <n v="15"/>
    <n v="25500"/>
    <n v="3825"/>
    <n v="21675"/>
    <n v="13572.95"/>
    <n v="8102.05"/>
    <x v="1"/>
    <s v="Nagpur"/>
    <s v="Maharashtra"/>
    <s v="India"/>
    <s v="UPI"/>
    <x v="2"/>
    <s v="Express"/>
    <x v="0"/>
    <s v="No"/>
    <s v="No"/>
  </r>
  <r>
    <x v="8634"/>
    <x v="697"/>
    <s v="CUST10192"/>
    <s v="Customer 192"/>
    <n v="60"/>
    <s v="Returning"/>
    <s v="P2001"/>
    <s v="Running Shoes"/>
    <x v="3"/>
    <s v="FashionMart"/>
    <n v="1"/>
    <n v="3200"/>
    <n v="10"/>
    <n v="3200"/>
    <n v="320"/>
    <n v="2880"/>
    <n v="1967.02"/>
    <n v="912.98"/>
    <x v="2"/>
    <s v="Guwahati"/>
    <s v="Assam"/>
    <s v="India"/>
    <s v="UPI"/>
    <x v="0"/>
    <s v="Same Day"/>
    <x v="0"/>
    <s v="No"/>
    <s v="No"/>
  </r>
  <r>
    <x v="8635"/>
    <x v="697"/>
    <s v="CUST12384"/>
    <s v="Customer 2384"/>
    <n v="32"/>
    <s v="New"/>
    <s v="P3002"/>
    <s v="Air Fryer"/>
    <x v="2"/>
    <s v="HomeNeeds"/>
    <n v="1"/>
    <n v="6500"/>
    <n v="5"/>
    <n v="6500"/>
    <n v="325"/>
    <n v="6175"/>
    <n v="3741.66"/>
    <n v="2433.34"/>
    <x v="1"/>
    <s v="Ahmedabad"/>
    <s v="Gujarat"/>
    <s v="India"/>
    <s v="Cash on Delivery"/>
    <x v="1"/>
    <s v="Standard"/>
    <x v="0"/>
    <s v="No"/>
    <s v="Yes"/>
  </r>
  <r>
    <x v="8636"/>
    <x v="697"/>
    <s v="CUST11097"/>
    <s v="Customer 1097"/>
    <n v="56"/>
    <s v="Returning"/>
    <s v="P5005"/>
    <s v="Desk Organizer"/>
    <x v="1"/>
    <s v="Stationery Hub"/>
    <n v="1"/>
    <n v="600"/>
    <n v="25"/>
    <n v="600"/>
    <n v="150"/>
    <n v="450"/>
    <n v="296.86"/>
    <n v="153.13999999999999"/>
    <x v="1"/>
    <s v="Surat"/>
    <s v="Gujarat"/>
    <s v="India"/>
    <s v="Net Banking"/>
    <x v="2"/>
    <s v="Express"/>
    <x v="0"/>
    <s v="No"/>
    <s v="No"/>
  </r>
  <r>
    <x v="8637"/>
    <x v="697"/>
    <s v="CUST10181"/>
    <s v="Customer 181"/>
    <n v="45"/>
    <s v="Returning"/>
    <s v="P1009"/>
    <s v="Power Bank"/>
    <x v="0"/>
    <s v="Prime Distributors"/>
    <n v="3"/>
    <n v="1600"/>
    <n v="0"/>
    <n v="4800"/>
    <n v="0"/>
    <n v="4800"/>
    <n v="3421.61"/>
    <n v="1378.39"/>
    <x v="0"/>
    <s v="Surat"/>
    <s v="Gujarat"/>
    <s v="India"/>
    <s v="Wallet"/>
    <x v="2"/>
    <s v="Standard"/>
    <x v="0"/>
    <s v="No"/>
    <s v="No"/>
  </r>
  <r>
    <x v="8638"/>
    <x v="697"/>
    <s v="CUST11565"/>
    <s v="Customer 1565"/>
    <n v="52"/>
    <s v="Loyal"/>
    <s v="P1001"/>
    <s v="Laptop"/>
    <x v="0"/>
    <s v="TechSource India"/>
    <n v="1"/>
    <n v="55000"/>
    <n v="0"/>
    <n v="55000"/>
    <n v="0"/>
    <n v="55000"/>
    <n v="41719.35"/>
    <n v="13280.65"/>
    <x v="0"/>
    <s v="Lucknow"/>
    <s v="Uttar Pradesh"/>
    <s v="India"/>
    <s v="Debit Card"/>
    <x v="2"/>
    <s v="Same Day"/>
    <x v="0"/>
    <s v="Yes"/>
    <s v="No"/>
  </r>
  <r>
    <x v="8639"/>
    <x v="697"/>
    <s v="CUST12360"/>
    <s v="Customer 2360"/>
    <n v="52"/>
    <s v="Returning"/>
    <s v="P4002"/>
    <s v="Moisturizer"/>
    <x v="4"/>
    <s v="BeautyCare"/>
    <n v="2"/>
    <n v="650"/>
    <n v="0"/>
    <n v="1300"/>
    <n v="0"/>
    <n v="1300"/>
    <n v="754.16"/>
    <n v="545.84"/>
    <x v="0"/>
    <s v="Kolkata"/>
    <s v="West Bengal"/>
    <s v="India"/>
    <s v="Credit Card"/>
    <x v="1"/>
    <s v="Standard"/>
    <x v="1"/>
    <s v="No"/>
    <s v="No"/>
  </r>
  <r>
    <x v="8640"/>
    <x v="697"/>
    <s v="CUST11690"/>
    <s v="Customer 1690"/>
    <n v="57"/>
    <s v="Returning"/>
    <s v="P4005"/>
    <s v="Perfume"/>
    <x v="4"/>
    <s v="BeautyCare"/>
    <n v="1"/>
    <n v="1800"/>
    <n v="20"/>
    <n v="1800"/>
    <n v="360"/>
    <n v="1440"/>
    <n v="1118.8699999999999"/>
    <n v="321.13"/>
    <x v="1"/>
    <s v="Bengaluru"/>
    <s v="Karnataka"/>
    <s v="India"/>
    <s v="Credit Card"/>
    <x v="0"/>
    <s v="Standard"/>
    <x v="0"/>
    <s v="No"/>
    <s v="No"/>
  </r>
  <r>
    <x v="8641"/>
    <x v="697"/>
    <s v="CUST10544"/>
    <s v="Customer 544"/>
    <n v="39"/>
    <s v="Returning"/>
    <s v="P5004"/>
    <s v="Pen Set"/>
    <x v="1"/>
    <s v="Stationery Hub"/>
    <n v="2"/>
    <n v="250"/>
    <n v="15"/>
    <n v="500"/>
    <n v="75"/>
    <n v="425"/>
    <n v="319.52999999999997"/>
    <n v="105.47"/>
    <x v="1"/>
    <s v="Mumbai"/>
    <s v="Maharashtra"/>
    <s v="India"/>
    <s v="UPI"/>
    <x v="0"/>
    <s v="Standard"/>
    <x v="0"/>
    <s v="No"/>
    <s v="No"/>
  </r>
  <r>
    <x v="8642"/>
    <x v="698"/>
    <s v="CUST11064"/>
    <s v="Customer 1064"/>
    <n v="56"/>
    <s v="Returning"/>
    <s v="P2007"/>
    <s v="Saree"/>
    <x v="3"/>
    <s v="FashionMart"/>
    <n v="3"/>
    <n v="2600"/>
    <n v="10"/>
    <n v="7800"/>
    <n v="780"/>
    <n v="7020"/>
    <n v="4733.6400000000003"/>
    <n v="2286.36"/>
    <x v="0"/>
    <s v="Coimbatore"/>
    <s v="Tamil Nadu"/>
    <s v="India"/>
    <s v="Debit Card"/>
    <x v="0"/>
    <s v="Standard"/>
    <x v="0"/>
    <s v="No"/>
    <s v="No"/>
  </r>
  <r>
    <x v="8643"/>
    <x v="698"/>
    <s v="CUST11330"/>
    <s v="Customer 1330"/>
    <n v="38"/>
    <s v="Loyal"/>
    <s v="P1009"/>
    <s v="Power Bank"/>
    <x v="0"/>
    <s v="Prime Distributors"/>
    <n v="1"/>
    <n v="1600"/>
    <n v="5"/>
    <n v="1600"/>
    <n v="80"/>
    <n v="1520"/>
    <n v="1067.3699999999999"/>
    <n v="452.63"/>
    <x v="1"/>
    <s v="Visakhapatnam"/>
    <s v="Andhra Pradesh"/>
    <s v="India"/>
    <s v="Net Banking"/>
    <x v="0"/>
    <s v="Standard"/>
    <x v="0"/>
    <s v="No"/>
    <s v="No"/>
  </r>
  <r>
    <x v="8644"/>
    <x v="698"/>
    <s v="CUST12427"/>
    <s v="Customer 2427"/>
    <n v="49"/>
    <s v="Returning"/>
    <s v="P3005"/>
    <s v="Bedsheet Set"/>
    <x v="2"/>
    <s v="RetailHub"/>
    <n v="1"/>
    <n v="1800"/>
    <n v="20"/>
    <n v="1800"/>
    <n v="360"/>
    <n v="1440"/>
    <n v="933.38"/>
    <n v="506.62"/>
    <x v="0"/>
    <s v="Chandigarh"/>
    <s v="Chandigarh"/>
    <s v="India"/>
    <s v="Wallet"/>
    <x v="1"/>
    <s v="Standard"/>
    <x v="2"/>
    <s v="No"/>
    <s v="No"/>
  </r>
  <r>
    <x v="8645"/>
    <x v="698"/>
    <s v="CUST12467"/>
    <s v="Customer 2467"/>
    <n v="40"/>
    <s v="Loyal"/>
    <s v="P1001"/>
    <s v="Laptop"/>
    <x v="0"/>
    <s v="TechSource India"/>
    <n v="1"/>
    <n v="55000"/>
    <n v="10"/>
    <n v="55000"/>
    <n v="5500"/>
    <n v="49500"/>
    <n v="35420.370000000003"/>
    <n v="14079.63"/>
    <x v="2"/>
    <s v="Delhi"/>
    <s v="Delhi"/>
    <s v="India"/>
    <s v="Net Banking"/>
    <x v="2"/>
    <s v="Standard"/>
    <x v="0"/>
    <s v="No"/>
    <s v="No"/>
  </r>
  <r>
    <x v="8646"/>
    <x v="698"/>
    <s v="CUST10049"/>
    <s v="Customer 49"/>
    <n v="38"/>
    <s v="Returning"/>
    <s v="P2007"/>
    <s v="Saree"/>
    <x v="3"/>
    <s v="FashionMart"/>
    <n v="1"/>
    <n v="2600"/>
    <n v="20"/>
    <n v="2600"/>
    <n v="520"/>
    <n v="2080"/>
    <n v="1469.4"/>
    <n v="610.6"/>
    <x v="1"/>
    <s v="Mumbai"/>
    <s v="Maharashtra"/>
    <s v="India"/>
    <s v="Debit Card"/>
    <x v="0"/>
    <s v="Standard"/>
    <x v="0"/>
    <s v="No"/>
    <s v="No"/>
  </r>
  <r>
    <x v="8647"/>
    <x v="698"/>
    <s v="CUST10738"/>
    <s v="Customer 738"/>
    <n v="20"/>
    <s v="New"/>
    <s v="P2008"/>
    <s v="Formal Shirt"/>
    <x v="3"/>
    <s v="Global Traders"/>
    <n v="1"/>
    <n v="1700"/>
    <n v="10"/>
    <n v="1700"/>
    <n v="170"/>
    <n v="1530"/>
    <n v="1193.19"/>
    <n v="336.81"/>
    <x v="2"/>
    <s v="Bengaluru"/>
    <s v="Karnataka"/>
    <s v="India"/>
    <s v="UPI"/>
    <x v="2"/>
    <s v="Standard"/>
    <x v="0"/>
    <s v="No"/>
    <s v="No"/>
  </r>
  <r>
    <x v="8648"/>
    <x v="698"/>
    <s v="CUST11809"/>
    <s v="Customer 1809"/>
    <n v="25"/>
    <s v="New"/>
    <s v="P2002"/>
    <s v="Jeans"/>
    <x v="3"/>
    <s v="FashionMart"/>
    <n v="1"/>
    <n v="2200"/>
    <n v="20"/>
    <n v="2200"/>
    <n v="440"/>
    <n v="1760"/>
    <n v="1419.01"/>
    <n v="340.99"/>
    <x v="0"/>
    <s v="Jaipur"/>
    <s v="Rajasthan"/>
    <s v="India"/>
    <s v="Wallet"/>
    <x v="2"/>
    <s v="Standard"/>
    <x v="0"/>
    <s v="No"/>
    <s v="No"/>
  </r>
  <r>
    <x v="8649"/>
    <x v="699"/>
    <s v="CUST10460"/>
    <s v="Customer 460"/>
    <n v="51"/>
    <s v="Returning"/>
    <s v="P5002"/>
    <s v="Novel"/>
    <x v="1"/>
    <s v="Stationery Hub"/>
    <n v="3"/>
    <n v="400"/>
    <n v="15"/>
    <n v="1200"/>
    <n v="180"/>
    <n v="1020"/>
    <n v="568.27"/>
    <n v="451.73"/>
    <x v="1"/>
    <s v="Jaipur"/>
    <s v="Rajasthan"/>
    <s v="India"/>
    <s v="Credit Card"/>
    <x v="2"/>
    <s v="Standard"/>
    <x v="0"/>
    <s v="No"/>
    <s v="No"/>
  </r>
  <r>
    <x v="8650"/>
    <x v="699"/>
    <s v="CUST10014"/>
    <s v="Customer 14"/>
    <n v="29"/>
    <s v="Returning"/>
    <s v="P2007"/>
    <s v="Saree"/>
    <x v="3"/>
    <s v="FashionMart"/>
    <n v="1"/>
    <n v="2600"/>
    <n v="10"/>
    <n v="2600"/>
    <n v="260"/>
    <n v="2340"/>
    <n v="1650.73"/>
    <n v="689.27"/>
    <x v="1"/>
    <s v="Lucknow"/>
    <s v="Uttar Pradesh"/>
    <s v="India"/>
    <s v="Credit Card"/>
    <x v="0"/>
    <s v="Standard"/>
    <x v="3"/>
    <s v="No"/>
    <s v="No"/>
  </r>
  <r>
    <x v="8651"/>
    <x v="699"/>
    <s v="CUST10751"/>
    <s v="Customer 751"/>
    <n v="46"/>
    <s v="New"/>
    <s v="P5002"/>
    <s v="Novel"/>
    <x v="1"/>
    <s v="Stationery Hub"/>
    <n v="4"/>
    <n v="400"/>
    <n v="25"/>
    <n v="1600"/>
    <n v="400"/>
    <n v="1200"/>
    <n v="847.45"/>
    <n v="352.55"/>
    <x v="0"/>
    <s v="Lucknow"/>
    <s v="Uttar Pradesh"/>
    <s v="India"/>
    <s v="Net Banking"/>
    <x v="1"/>
    <s v="Express"/>
    <x v="0"/>
    <s v="No"/>
    <s v="No"/>
  </r>
  <r>
    <x v="8652"/>
    <x v="699"/>
    <s v="CUST10165"/>
    <s v="Customer 165"/>
    <n v="53"/>
    <s v="Returning"/>
    <s v="P5001"/>
    <s v="Notebook Set"/>
    <x v="1"/>
    <s v="Stationery Hub"/>
    <n v="2"/>
    <n v="500"/>
    <n v="5"/>
    <n v="1000"/>
    <n v="50"/>
    <n v="950"/>
    <n v="528.5"/>
    <n v="421.5"/>
    <x v="1"/>
    <s v="Indore"/>
    <s v="Madhya Pradesh"/>
    <s v="India"/>
    <s v="Cash on Delivery"/>
    <x v="2"/>
    <s v="Express"/>
    <x v="4"/>
    <s v="No"/>
    <s v="No"/>
  </r>
  <r>
    <x v="8653"/>
    <x v="699"/>
    <s v="CUST11504"/>
    <s v="Customer 1504"/>
    <n v="51"/>
    <s v="Returning"/>
    <s v="P5005"/>
    <s v="Desk Organizer"/>
    <x v="1"/>
    <s v="Stationery Hub"/>
    <n v="1"/>
    <n v="600"/>
    <n v="15"/>
    <n v="600"/>
    <n v="90"/>
    <n v="510"/>
    <n v="402.12"/>
    <n v="107.88"/>
    <x v="1"/>
    <s v="Mumbai"/>
    <s v="Maharashtra"/>
    <s v="India"/>
    <s v="Cash on Delivery"/>
    <x v="0"/>
    <s v="Express"/>
    <x v="0"/>
    <s v="No"/>
    <s v="No"/>
  </r>
  <r>
    <x v="8654"/>
    <x v="699"/>
    <s v="CUST10678"/>
    <s v="Customer 678"/>
    <n v="23"/>
    <s v="Returning"/>
    <s v="P1004"/>
    <s v="Smartwatch"/>
    <x v="0"/>
    <s v="TechSource India"/>
    <n v="1"/>
    <n v="6500"/>
    <n v="25"/>
    <n v="6500"/>
    <n v="1625"/>
    <n v="4875"/>
    <n v="2729.03"/>
    <n v="2145.9699999999998"/>
    <x v="1"/>
    <s v="Indore"/>
    <s v="Madhya Pradesh"/>
    <s v="India"/>
    <s v="Net Banking"/>
    <x v="1"/>
    <s v="Express"/>
    <x v="0"/>
    <s v="No"/>
    <s v="No"/>
  </r>
  <r>
    <x v="8655"/>
    <x v="699"/>
    <s v="CUST11099"/>
    <s v="Customer 1099"/>
    <n v="47"/>
    <s v="Loyal"/>
    <s v="P1001"/>
    <s v="Laptop"/>
    <x v="0"/>
    <s v="TechSource India"/>
    <n v="2"/>
    <n v="55000"/>
    <n v="20"/>
    <n v="110000"/>
    <n v="22000"/>
    <n v="88000"/>
    <n v="48922.080000000002"/>
    <n v="39077.919999999998"/>
    <x v="1"/>
    <s v="Visakhapatnam"/>
    <s v="Andhra Pradesh"/>
    <s v="India"/>
    <s v="Debit Card"/>
    <x v="2"/>
    <s v="Same Day"/>
    <x v="4"/>
    <s v="No"/>
    <s v="Yes"/>
  </r>
  <r>
    <x v="8656"/>
    <x v="699"/>
    <s v="CUST11369"/>
    <s v="Customer 1369"/>
    <n v="28"/>
    <s v="Loyal"/>
    <s v="P2001"/>
    <s v="Running Shoes"/>
    <x v="3"/>
    <s v="FashionMart"/>
    <n v="3"/>
    <n v="3200"/>
    <n v="15"/>
    <n v="9600"/>
    <n v="1440"/>
    <n v="8160"/>
    <n v="6398.35"/>
    <n v="1761.65"/>
    <x v="2"/>
    <s v="Coimbatore"/>
    <s v="Tamil Nadu"/>
    <s v="India"/>
    <s v="Wallet"/>
    <x v="0"/>
    <s v="Standard"/>
    <x v="0"/>
    <s v="No"/>
    <s v="No"/>
  </r>
  <r>
    <x v="8657"/>
    <x v="700"/>
    <s v="CUST10433"/>
    <s v="Customer 433"/>
    <n v="29"/>
    <s v="Returning"/>
    <s v="P2003"/>
    <s v="T-Shirt"/>
    <x v="3"/>
    <s v="RetailHub"/>
    <n v="1"/>
    <n v="900"/>
    <n v="10"/>
    <n v="900"/>
    <n v="90"/>
    <n v="810"/>
    <n v="640.76"/>
    <n v="169.24"/>
    <x v="1"/>
    <s v="Mumbai"/>
    <s v="Maharashtra"/>
    <s v="India"/>
    <s v="Net Banking"/>
    <x v="0"/>
    <s v="Standard"/>
    <x v="0"/>
    <s v="No"/>
    <s v="No"/>
  </r>
  <r>
    <x v="8658"/>
    <x v="700"/>
    <s v="CUST11727"/>
    <s v="Customer 1727"/>
    <n v="22"/>
    <s v="Loyal"/>
    <s v="P5004"/>
    <s v="Pen Set"/>
    <x v="1"/>
    <s v="Stationery Hub"/>
    <n v="4"/>
    <n v="250"/>
    <n v="30"/>
    <n v="1000"/>
    <n v="300"/>
    <n v="700"/>
    <n v="534.75"/>
    <n v="165.25"/>
    <x v="1"/>
    <s v="Coimbatore"/>
    <s v="Tamil Nadu"/>
    <s v="India"/>
    <s v="Cash on Delivery"/>
    <x v="0"/>
    <s v="Standard"/>
    <x v="0"/>
    <s v="No"/>
    <s v="No"/>
  </r>
  <r>
    <x v="8659"/>
    <x v="700"/>
    <s v="CUST12185"/>
    <s v="Customer 2185"/>
    <n v="36"/>
    <s v="Returning"/>
    <s v="P1006"/>
    <s v="Keyboard"/>
    <x v="0"/>
    <s v="Metro Supplies"/>
    <n v="1"/>
    <n v="1800"/>
    <n v="10"/>
    <n v="1800"/>
    <n v="180"/>
    <n v="1620"/>
    <n v="991.41"/>
    <n v="628.59"/>
    <x v="2"/>
    <s v="Patna"/>
    <s v="Bihar"/>
    <s v="India"/>
    <s v="Net Banking"/>
    <x v="1"/>
    <s v="Standard"/>
    <x v="0"/>
    <s v="No"/>
    <s v="No"/>
  </r>
  <r>
    <x v="8660"/>
    <x v="700"/>
    <s v="CUST12169"/>
    <s v="Customer 2169"/>
    <n v="19"/>
    <s v="New"/>
    <s v="P4002"/>
    <s v="Moisturizer"/>
    <x v="4"/>
    <s v="BeautyCare"/>
    <n v="1"/>
    <n v="650"/>
    <n v="0"/>
    <n v="650"/>
    <n v="0"/>
    <n v="650"/>
    <n v="469.77"/>
    <n v="180.23"/>
    <x v="1"/>
    <s v="Hyderabad"/>
    <s v="Telangana"/>
    <s v="India"/>
    <s v="Net Banking"/>
    <x v="2"/>
    <s v="Standard"/>
    <x v="0"/>
    <s v="No"/>
    <s v="No"/>
  </r>
  <r>
    <x v="8661"/>
    <x v="700"/>
    <s v="CUST10001"/>
    <s v="Customer 1"/>
    <n v="52"/>
    <s v="New"/>
    <s v="P5005"/>
    <s v="Desk Organizer"/>
    <x v="1"/>
    <s v="Stationery Hub"/>
    <n v="1"/>
    <n v="600"/>
    <n v="10"/>
    <n v="600"/>
    <n v="60"/>
    <n v="540"/>
    <n v="306.43"/>
    <n v="233.57"/>
    <x v="1"/>
    <s v="Indore"/>
    <s v="Madhya Pradesh"/>
    <s v="India"/>
    <s v="Net Banking"/>
    <x v="2"/>
    <s v="Standard"/>
    <x v="2"/>
    <s v="No"/>
    <s v="No"/>
  </r>
  <r>
    <x v="8662"/>
    <x v="700"/>
    <s v="CUST11130"/>
    <s v="Customer 1130"/>
    <n v="35"/>
    <s v="New"/>
    <s v="P5002"/>
    <s v="Novel"/>
    <x v="1"/>
    <s v="Stationery Hub"/>
    <n v="5"/>
    <n v="400"/>
    <n v="0"/>
    <n v="2000"/>
    <n v="0"/>
    <n v="2000"/>
    <n v="1219.79"/>
    <n v="780.21"/>
    <x v="1"/>
    <s v="Kolkata"/>
    <s v="West Bengal"/>
    <s v="India"/>
    <s v="UPI"/>
    <x v="1"/>
    <s v="Standard"/>
    <x v="0"/>
    <s v="No"/>
    <s v="Yes"/>
  </r>
  <r>
    <x v="8663"/>
    <x v="700"/>
    <s v="CUST12460"/>
    <s v="Customer 2460"/>
    <n v="21"/>
    <s v="New"/>
    <s v="P1001"/>
    <s v="Laptop"/>
    <x v="0"/>
    <s v="TechSource India"/>
    <n v="2"/>
    <n v="55000"/>
    <n v="5"/>
    <n v="110000"/>
    <n v="5500"/>
    <n v="104500"/>
    <n v="59098.79"/>
    <n v="45401.21"/>
    <x v="0"/>
    <s v="Ahmedabad"/>
    <s v="Gujarat"/>
    <s v="India"/>
    <s v="Wallet"/>
    <x v="2"/>
    <s v="Standard"/>
    <x v="2"/>
    <s v="No"/>
    <s v="No"/>
  </r>
  <r>
    <x v="8664"/>
    <x v="700"/>
    <s v="CUST12210"/>
    <s v="Customer 2210"/>
    <n v="34"/>
    <s v="Returning"/>
    <s v="P2006"/>
    <s v="Womens Kurti"/>
    <x v="3"/>
    <s v="FashionMart"/>
    <n v="5"/>
    <n v="1400"/>
    <n v="10"/>
    <n v="7000"/>
    <n v="700"/>
    <n v="6300"/>
    <n v="4522.92"/>
    <n v="1777.08"/>
    <x v="0"/>
    <s v="Lucknow"/>
    <s v="Uttar Pradesh"/>
    <s v="India"/>
    <s v="Wallet"/>
    <x v="1"/>
    <s v="Standard"/>
    <x v="0"/>
    <s v="No"/>
    <s v="No"/>
  </r>
  <r>
    <x v="8665"/>
    <x v="700"/>
    <s v="CUST12480"/>
    <s v="Customer 2480"/>
    <n v="33"/>
    <s v="Returning"/>
    <s v="P2006"/>
    <s v="Womens Kurti"/>
    <x v="3"/>
    <s v="FashionMart"/>
    <n v="2"/>
    <n v="1400"/>
    <n v="10"/>
    <n v="2800"/>
    <n v="280"/>
    <n v="2520"/>
    <n v="1700.72"/>
    <n v="819.28"/>
    <x v="1"/>
    <s v="Pune"/>
    <s v="Maharashtra"/>
    <s v="India"/>
    <s v="Cash on Delivery"/>
    <x v="0"/>
    <s v="Standard"/>
    <x v="0"/>
    <s v="Yes"/>
    <s v="No"/>
  </r>
  <r>
    <x v="8666"/>
    <x v="700"/>
    <s v="CUST11971"/>
    <s v="Customer 1971"/>
    <n v="59"/>
    <s v="Returning"/>
    <s v="P1010"/>
    <s v="Bluetooth Speaker"/>
    <x v="0"/>
    <s v="Prime Distributors"/>
    <n v="3"/>
    <n v="3200"/>
    <n v="5"/>
    <n v="9600"/>
    <n v="480"/>
    <n v="9120"/>
    <n v="5721.97"/>
    <n v="3398.03"/>
    <x v="1"/>
    <s v="Jaipur"/>
    <s v="Rajasthan"/>
    <s v="India"/>
    <s v="Debit Card"/>
    <x v="2"/>
    <s v="Standard"/>
    <x v="3"/>
    <s v="No"/>
    <s v="No"/>
  </r>
  <r>
    <x v="8667"/>
    <x v="700"/>
    <s v="CUST10579"/>
    <s v="Customer 579"/>
    <n v="52"/>
    <s v="Loyal"/>
    <s v="P4005"/>
    <s v="Perfume"/>
    <x v="4"/>
    <s v="BeautyCare"/>
    <n v="2"/>
    <n v="1800"/>
    <n v="15"/>
    <n v="3600"/>
    <n v="540"/>
    <n v="3060"/>
    <n v="2463.98"/>
    <n v="596.02"/>
    <x v="0"/>
    <s v="Lucknow"/>
    <s v="Uttar Pradesh"/>
    <s v="India"/>
    <s v="Debit Card"/>
    <x v="1"/>
    <s v="Express"/>
    <x v="0"/>
    <s v="No"/>
    <s v="No"/>
  </r>
  <r>
    <x v="8668"/>
    <x v="701"/>
    <s v="CUST11198"/>
    <s v="Customer 1198"/>
    <n v="49"/>
    <s v="New"/>
    <s v="P3005"/>
    <s v="Bedsheet Set"/>
    <x v="2"/>
    <s v="RetailHub"/>
    <n v="1"/>
    <n v="1800"/>
    <n v="15"/>
    <n v="1800"/>
    <n v="270"/>
    <n v="1530"/>
    <n v="1193.72"/>
    <n v="336.28"/>
    <x v="1"/>
    <s v="Surat"/>
    <s v="Gujarat"/>
    <s v="India"/>
    <s v="Debit Card"/>
    <x v="0"/>
    <s v="Standard"/>
    <x v="0"/>
    <s v="No"/>
    <s v="No"/>
  </r>
  <r>
    <x v="8669"/>
    <x v="701"/>
    <s v="CUST10057"/>
    <s v="Customer 57"/>
    <n v="52"/>
    <s v="Returning"/>
    <s v="P2005"/>
    <s v="Backpack"/>
    <x v="3"/>
    <s v="Metro Supplies"/>
    <n v="2"/>
    <n v="1800"/>
    <n v="20"/>
    <n v="3600"/>
    <n v="720"/>
    <n v="2880"/>
    <n v="2244.9899999999998"/>
    <n v="635.01"/>
    <x v="1"/>
    <s v="Mumbai"/>
    <s v="Maharashtra"/>
    <s v="India"/>
    <s v="Credit Card"/>
    <x v="0"/>
    <s v="Standard"/>
    <x v="0"/>
    <s v="Yes"/>
    <s v="No"/>
  </r>
  <r>
    <x v="8670"/>
    <x v="701"/>
    <s v="CUST10579"/>
    <s v="Customer 579"/>
    <n v="39"/>
    <s v="Loyal"/>
    <s v="P5003"/>
    <s v="Calculator"/>
    <x v="1"/>
    <s v="Stationery Hub"/>
    <n v="2"/>
    <n v="650"/>
    <n v="20"/>
    <n v="1300"/>
    <n v="260"/>
    <n v="1040"/>
    <n v="730.64"/>
    <n v="309.36"/>
    <x v="0"/>
    <s v="Lucknow"/>
    <s v="Uttar Pradesh"/>
    <s v="India"/>
    <s v="Debit Card"/>
    <x v="0"/>
    <s v="Standard"/>
    <x v="0"/>
    <s v="No"/>
    <s v="No"/>
  </r>
  <r>
    <x v="8671"/>
    <x v="701"/>
    <s v="CUST11711"/>
    <s v="Customer 1711"/>
    <n v="21"/>
    <s v="Returning"/>
    <s v="P1009"/>
    <s v="Power Bank"/>
    <x v="0"/>
    <s v="Prime Distributors"/>
    <n v="2"/>
    <n v="1600"/>
    <n v="0"/>
    <n v="3200"/>
    <n v="0"/>
    <n v="3200"/>
    <n v="2127.73"/>
    <n v="1072.27"/>
    <x v="0"/>
    <s v="Pune"/>
    <s v="Maharashtra"/>
    <s v="India"/>
    <s v="Wallet"/>
    <x v="1"/>
    <s v="Standard"/>
    <x v="0"/>
    <s v="No"/>
    <s v="No"/>
  </r>
  <r>
    <x v="8672"/>
    <x v="701"/>
    <s v="CUST12494"/>
    <s v="Customer 2494"/>
    <n v="27"/>
    <s v="Returning"/>
    <s v="P1010"/>
    <s v="Bluetooth Speaker"/>
    <x v="0"/>
    <s v="Prime Distributors"/>
    <n v="3"/>
    <n v="3200"/>
    <n v="15"/>
    <n v="9600"/>
    <n v="1440"/>
    <n v="8160"/>
    <n v="4922.25"/>
    <n v="3237.75"/>
    <x v="0"/>
    <s v="Hyderabad"/>
    <s v="Telangana"/>
    <s v="India"/>
    <s v="Debit Card"/>
    <x v="2"/>
    <s v="Standard"/>
    <x v="0"/>
    <s v="No"/>
    <s v="No"/>
  </r>
  <r>
    <x v="8673"/>
    <x v="701"/>
    <s v="CUST11329"/>
    <s v="Customer 1329"/>
    <n v="19"/>
    <s v="New"/>
    <s v="P3007"/>
    <s v="Vacuum Cleaner"/>
    <x v="2"/>
    <s v="Global Traders"/>
    <n v="1"/>
    <n v="8500"/>
    <n v="15"/>
    <n v="8500"/>
    <n v="1275"/>
    <n v="7225"/>
    <n v="4993.24"/>
    <n v="2231.7600000000002"/>
    <x v="0"/>
    <s v="Chennai"/>
    <s v="Tamil Nadu"/>
    <s v="India"/>
    <s v="Wallet"/>
    <x v="0"/>
    <s v="Standard"/>
    <x v="0"/>
    <s v="No"/>
    <s v="No"/>
  </r>
  <r>
    <x v="8674"/>
    <x v="701"/>
    <s v="CUST11397"/>
    <s v="Customer 1397"/>
    <n v="33"/>
    <s v="Returning"/>
    <s v="P2002"/>
    <s v="Jeans"/>
    <x v="3"/>
    <s v="FashionMart"/>
    <n v="5"/>
    <n v="2200"/>
    <n v="15"/>
    <n v="11000"/>
    <n v="1650"/>
    <n v="9350"/>
    <n v="7020.56"/>
    <n v="2329.44"/>
    <x v="1"/>
    <s v="Indore"/>
    <s v="Madhya Pradesh"/>
    <s v="India"/>
    <s v="UPI"/>
    <x v="2"/>
    <s v="Express"/>
    <x v="0"/>
    <s v="No"/>
    <s v="No"/>
  </r>
  <r>
    <x v="8675"/>
    <x v="701"/>
    <s v="CUST10639"/>
    <s v="Customer 639"/>
    <n v="27"/>
    <s v="Returning"/>
    <s v="P4002"/>
    <s v="Moisturizer"/>
    <x v="4"/>
    <s v="BeautyCare"/>
    <n v="2"/>
    <n v="650"/>
    <n v="30"/>
    <n v="1300"/>
    <n v="390"/>
    <n v="910"/>
    <n v="678.45"/>
    <n v="231.55"/>
    <x v="1"/>
    <s v="Chandigarh"/>
    <s v="Chandigarh"/>
    <s v="India"/>
    <s v="Net Banking"/>
    <x v="0"/>
    <s v="Express"/>
    <x v="0"/>
    <s v="No"/>
    <s v="No"/>
  </r>
  <r>
    <x v="8676"/>
    <x v="701"/>
    <s v="CUST10814"/>
    <s v="Customer 814"/>
    <n v="23"/>
    <s v="New"/>
    <s v="P3001"/>
    <s v="Coffee Maker"/>
    <x v="2"/>
    <s v="HomeNeeds"/>
    <n v="1"/>
    <n v="4200"/>
    <n v="20"/>
    <n v="4200"/>
    <n v="840"/>
    <n v="3360"/>
    <n v="2586.37"/>
    <n v="773.63"/>
    <x v="1"/>
    <s v="Chandigarh"/>
    <s v="Chandigarh"/>
    <s v="India"/>
    <s v="Credit Card"/>
    <x v="1"/>
    <s v="Standard"/>
    <x v="1"/>
    <s v="Yes"/>
    <s v="No"/>
  </r>
  <r>
    <x v="8677"/>
    <x v="701"/>
    <s v="CUST11740"/>
    <s v="Customer 1740"/>
    <n v="21"/>
    <s v="Returning"/>
    <s v="P5001"/>
    <s v="Notebook Set"/>
    <x v="1"/>
    <s v="Stationery Hub"/>
    <n v="3"/>
    <n v="500"/>
    <n v="15"/>
    <n v="1500"/>
    <n v="225"/>
    <n v="1275"/>
    <n v="959.91"/>
    <n v="315.08999999999997"/>
    <x v="1"/>
    <s v="Pune"/>
    <s v="Maharashtra"/>
    <s v="India"/>
    <s v="Credit Card"/>
    <x v="0"/>
    <s v="Standard"/>
    <x v="0"/>
    <s v="No"/>
    <s v="No"/>
  </r>
  <r>
    <x v="8678"/>
    <x v="701"/>
    <s v="CUST10715"/>
    <s v="Customer 715"/>
    <n v="30"/>
    <s v="Loyal"/>
    <s v="P4005"/>
    <s v="Perfume"/>
    <x v="4"/>
    <s v="BeautyCare"/>
    <n v="3"/>
    <n v="1800"/>
    <n v="25"/>
    <n v="5400"/>
    <n v="1350"/>
    <n v="4050"/>
    <n v="2578.13"/>
    <n v="1471.87"/>
    <x v="1"/>
    <s v="Coimbatore"/>
    <s v="Tamil Nadu"/>
    <s v="India"/>
    <s v="UPI"/>
    <x v="1"/>
    <s v="Standard"/>
    <x v="3"/>
    <s v="No"/>
    <s v="No"/>
  </r>
  <r>
    <x v="8679"/>
    <x v="701"/>
    <s v="CUST10340"/>
    <s v="Customer 340"/>
    <n v="44"/>
    <s v="Returning"/>
    <s v="P2008"/>
    <s v="Formal Shirt"/>
    <x v="3"/>
    <s v="Global Traders"/>
    <n v="4"/>
    <n v="1700"/>
    <n v="15"/>
    <n v="6800"/>
    <n v="1020"/>
    <n v="5780"/>
    <n v="3197.98"/>
    <n v="2582.02"/>
    <x v="1"/>
    <s v="Jaipur"/>
    <s v="Rajasthan"/>
    <s v="India"/>
    <s v="Wallet"/>
    <x v="2"/>
    <s v="Standard"/>
    <x v="0"/>
    <s v="No"/>
    <s v="No"/>
  </r>
  <r>
    <x v="8680"/>
    <x v="702"/>
    <s v="CUST10988"/>
    <s v="Customer 988"/>
    <n v="50"/>
    <s v="Returning"/>
    <s v="P1004"/>
    <s v="Smartwatch"/>
    <x v="0"/>
    <s v="TechSource India"/>
    <n v="1"/>
    <n v="6500"/>
    <n v="5"/>
    <n v="6500"/>
    <n v="325"/>
    <n v="6175"/>
    <n v="3663.08"/>
    <n v="2511.92"/>
    <x v="2"/>
    <s v="Mumbai"/>
    <s v="Maharashtra"/>
    <s v="India"/>
    <s v="Cash on Delivery"/>
    <x v="1"/>
    <s v="Express"/>
    <x v="0"/>
    <s v="Yes"/>
    <s v="No"/>
  </r>
  <r>
    <x v="8681"/>
    <x v="702"/>
    <s v="CUST11215"/>
    <s v="Customer 1215"/>
    <n v="25"/>
    <s v="Returning"/>
    <s v="P4002"/>
    <s v="Moisturizer"/>
    <x v="4"/>
    <s v="BeautyCare"/>
    <n v="4"/>
    <n v="650"/>
    <n v="15"/>
    <n v="2600"/>
    <n v="390"/>
    <n v="2210"/>
    <n v="1517.9"/>
    <n v="692.1"/>
    <x v="1"/>
    <s v="Hyderabad"/>
    <s v="Telangana"/>
    <s v="India"/>
    <s v="UPI"/>
    <x v="0"/>
    <s v="Standard"/>
    <x v="0"/>
    <s v="No"/>
    <s v="No"/>
  </r>
  <r>
    <x v="8682"/>
    <x v="702"/>
    <s v="CUST10966"/>
    <s v="Customer 966"/>
    <n v="32"/>
    <s v="Returning"/>
    <s v="P1005"/>
    <s v="Tablet"/>
    <x v="0"/>
    <s v="RetailHub"/>
    <n v="1"/>
    <n v="18000"/>
    <n v="15"/>
    <n v="18000"/>
    <n v="2700"/>
    <n v="15300"/>
    <n v="10045.790000000001"/>
    <n v="5254.21"/>
    <x v="1"/>
    <s v="Guwahati"/>
    <s v="Assam"/>
    <s v="India"/>
    <s v="Net Banking"/>
    <x v="2"/>
    <s v="Same Day"/>
    <x v="0"/>
    <s v="No"/>
    <s v="No"/>
  </r>
  <r>
    <x v="8683"/>
    <x v="702"/>
    <s v="CUST11388"/>
    <s v="Customer 1388"/>
    <n v="50"/>
    <s v="Returning"/>
    <s v="P2002"/>
    <s v="Jeans"/>
    <x v="3"/>
    <s v="FashionMart"/>
    <n v="2"/>
    <n v="2200"/>
    <n v="10"/>
    <n v="4400"/>
    <n v="440"/>
    <n v="3960"/>
    <n v="2374.31"/>
    <n v="1585.69"/>
    <x v="1"/>
    <s v="Jaipur"/>
    <s v="Rajasthan"/>
    <s v="India"/>
    <s v="Credit Card"/>
    <x v="1"/>
    <s v="Express"/>
    <x v="1"/>
    <s v="No"/>
    <s v="No"/>
  </r>
  <r>
    <x v="8684"/>
    <x v="702"/>
    <s v="CUST11241"/>
    <s v="Customer 1241"/>
    <n v="45"/>
    <s v="Returning"/>
    <s v="P4001"/>
    <s v="Face Wash"/>
    <x v="4"/>
    <s v="BeautyCare"/>
    <n v="2"/>
    <n v="450"/>
    <n v="5"/>
    <n v="900"/>
    <n v="45"/>
    <n v="855"/>
    <n v="538.67999999999995"/>
    <n v="316.32"/>
    <x v="2"/>
    <s v="Coimbatore"/>
    <s v="Tamil Nadu"/>
    <s v="India"/>
    <s v="Net Banking"/>
    <x v="1"/>
    <s v="Standard"/>
    <x v="1"/>
    <s v="No"/>
    <s v="No"/>
  </r>
  <r>
    <x v="8685"/>
    <x v="702"/>
    <s v="CUST12311"/>
    <s v="Customer 2311"/>
    <n v="27"/>
    <s v="New"/>
    <s v="P1006"/>
    <s v="Keyboard"/>
    <x v="0"/>
    <s v="Metro Supplies"/>
    <n v="1"/>
    <n v="1800"/>
    <n v="15"/>
    <n v="1800"/>
    <n v="270"/>
    <n v="1530"/>
    <n v="1170.9100000000001"/>
    <n v="359.09"/>
    <x v="0"/>
    <s v="Mumbai"/>
    <s v="Maharashtra"/>
    <s v="India"/>
    <s v="Net Banking"/>
    <x v="1"/>
    <s v="Standard"/>
    <x v="0"/>
    <s v="No"/>
    <s v="No"/>
  </r>
  <r>
    <x v="8686"/>
    <x v="702"/>
    <s v="CUST11105"/>
    <s v="Customer 1105"/>
    <n v="57"/>
    <s v="New"/>
    <s v="P4006"/>
    <s v="Lipstick"/>
    <x v="4"/>
    <s v="BeautyCare"/>
    <n v="2"/>
    <n v="850"/>
    <n v="5"/>
    <n v="1700"/>
    <n v="85"/>
    <n v="1615"/>
    <n v="941.76"/>
    <n v="673.24"/>
    <x v="1"/>
    <s v="Hyderabad"/>
    <s v="Telangana"/>
    <s v="India"/>
    <s v="UPI"/>
    <x v="2"/>
    <s v="Express"/>
    <x v="0"/>
    <s v="No"/>
    <s v="No"/>
  </r>
  <r>
    <x v="8687"/>
    <x v="703"/>
    <s v="CUST11959"/>
    <s v="Customer 1959"/>
    <n v="41"/>
    <s v="New"/>
    <s v="P3005"/>
    <s v="Bedsheet Set"/>
    <x v="2"/>
    <s v="RetailHub"/>
    <n v="1"/>
    <n v="1800"/>
    <n v="5"/>
    <n v="1800"/>
    <n v="90"/>
    <n v="1710"/>
    <n v="1339.19"/>
    <n v="370.81"/>
    <x v="0"/>
    <s v="Guwahati"/>
    <s v="Assam"/>
    <s v="India"/>
    <s v="Debit Card"/>
    <x v="2"/>
    <s v="Standard"/>
    <x v="1"/>
    <s v="No"/>
    <s v="No"/>
  </r>
  <r>
    <x v="8688"/>
    <x v="703"/>
    <s v="CUST10476"/>
    <s v="Customer 476"/>
    <n v="55"/>
    <s v="Returning"/>
    <s v="P1005"/>
    <s v="Tablet"/>
    <x v="0"/>
    <s v="RetailHub"/>
    <n v="2"/>
    <n v="18000"/>
    <n v="5"/>
    <n v="36000"/>
    <n v="1800"/>
    <n v="34200"/>
    <n v="21786.42"/>
    <n v="12413.58"/>
    <x v="0"/>
    <s v="Lucknow"/>
    <s v="Uttar Pradesh"/>
    <s v="India"/>
    <s v="Net Banking"/>
    <x v="2"/>
    <s v="Standard"/>
    <x v="1"/>
    <s v="No"/>
    <s v="No"/>
  </r>
  <r>
    <x v="8689"/>
    <x v="703"/>
    <s v="CUST10097"/>
    <s v="Customer 97"/>
    <n v="60"/>
    <s v="Returning"/>
    <s v="P3007"/>
    <s v="Vacuum Cleaner"/>
    <x v="2"/>
    <s v="Global Traders"/>
    <n v="4"/>
    <n v="8500"/>
    <n v="5"/>
    <n v="34000"/>
    <n v="1700"/>
    <n v="32300"/>
    <n v="18786.05"/>
    <n v="13513.95"/>
    <x v="2"/>
    <s v="Delhi"/>
    <s v="Delhi"/>
    <s v="India"/>
    <s v="UPI"/>
    <x v="0"/>
    <s v="Standard"/>
    <x v="3"/>
    <s v="No"/>
    <s v="No"/>
  </r>
  <r>
    <x v="8690"/>
    <x v="703"/>
    <s v="CUST11529"/>
    <s v="Customer 1529"/>
    <n v="48"/>
    <s v="Returning"/>
    <s v="P2006"/>
    <s v="Womens Kurti"/>
    <x v="3"/>
    <s v="FashionMart"/>
    <n v="6"/>
    <n v="1400"/>
    <n v="10"/>
    <n v="8400"/>
    <n v="840"/>
    <n v="7560"/>
    <n v="6032.14"/>
    <n v="1527.86"/>
    <x v="1"/>
    <s v="Bhopal"/>
    <s v="Madhya Pradesh"/>
    <s v="India"/>
    <s v="Cash on Delivery"/>
    <x v="2"/>
    <s v="Standard"/>
    <x v="0"/>
    <s v="No"/>
    <s v="No"/>
  </r>
  <r>
    <x v="8691"/>
    <x v="703"/>
    <s v="CUST10372"/>
    <s v="Customer 372"/>
    <n v="29"/>
    <s v="New"/>
    <s v="P4003"/>
    <s v="Sunscreen"/>
    <x v="4"/>
    <s v="BeautyCare"/>
    <n v="3"/>
    <n v="700"/>
    <n v="25"/>
    <n v="2100"/>
    <n v="525"/>
    <n v="1575"/>
    <n v="985.31"/>
    <n v="589.69000000000005"/>
    <x v="0"/>
    <s v="Surat"/>
    <s v="Gujarat"/>
    <s v="India"/>
    <s v="Debit Card"/>
    <x v="2"/>
    <s v="Standard"/>
    <x v="0"/>
    <s v="No"/>
    <s v="No"/>
  </r>
  <r>
    <x v="8692"/>
    <x v="703"/>
    <s v="CUST11429"/>
    <s v="Customer 1429"/>
    <n v="50"/>
    <s v="New"/>
    <s v="P1005"/>
    <s v="Tablet"/>
    <x v="0"/>
    <s v="RetailHub"/>
    <n v="2"/>
    <n v="18000"/>
    <n v="20"/>
    <n v="36000"/>
    <n v="7200"/>
    <n v="28800"/>
    <n v="19339.59"/>
    <n v="9460.41"/>
    <x v="0"/>
    <s v="Jaipur"/>
    <s v="Rajasthan"/>
    <s v="India"/>
    <s v="Wallet"/>
    <x v="0"/>
    <s v="Same Day"/>
    <x v="0"/>
    <s v="No"/>
    <s v="No"/>
  </r>
  <r>
    <x v="8693"/>
    <x v="704"/>
    <s v="CUST12192"/>
    <s v="Customer 2192"/>
    <n v="44"/>
    <s v="New"/>
    <s v="P3007"/>
    <s v="Vacuum Cleaner"/>
    <x v="2"/>
    <s v="Global Traders"/>
    <n v="1"/>
    <n v="8500"/>
    <n v="10"/>
    <n v="8500"/>
    <n v="850"/>
    <n v="7650"/>
    <n v="5914.85"/>
    <n v="1735.15"/>
    <x v="0"/>
    <s v="Nagpur"/>
    <s v="Maharashtra"/>
    <s v="India"/>
    <s v="Credit Card"/>
    <x v="0"/>
    <s v="Standard"/>
    <x v="0"/>
    <s v="No"/>
    <s v="No"/>
  </r>
  <r>
    <x v="8694"/>
    <x v="704"/>
    <s v="CUST11587"/>
    <s v="Customer 1587"/>
    <n v="34"/>
    <s v="Returning"/>
    <s v="P5001"/>
    <s v="Notebook Set"/>
    <x v="1"/>
    <s v="Stationery Hub"/>
    <n v="2"/>
    <n v="500"/>
    <n v="5"/>
    <n v="1000"/>
    <n v="50"/>
    <n v="950"/>
    <n v="712.09"/>
    <n v="237.91"/>
    <x v="2"/>
    <s v="Patna"/>
    <s v="Bihar"/>
    <s v="India"/>
    <s v="Debit Card"/>
    <x v="1"/>
    <s v="Standard"/>
    <x v="0"/>
    <s v="No"/>
    <s v="No"/>
  </r>
  <r>
    <x v="8695"/>
    <x v="704"/>
    <s v="CUST12008"/>
    <s v="Customer 2008"/>
    <n v="23"/>
    <s v="Returning"/>
    <s v="P2008"/>
    <s v="Formal Shirt"/>
    <x v="3"/>
    <s v="Global Traders"/>
    <n v="2"/>
    <n v="1700"/>
    <n v="10"/>
    <n v="3400"/>
    <n v="340"/>
    <n v="3060"/>
    <n v="2076.0500000000002"/>
    <n v="983.95"/>
    <x v="2"/>
    <s v="Chennai"/>
    <s v="Tamil Nadu"/>
    <s v="India"/>
    <s v="Cash on Delivery"/>
    <x v="1"/>
    <s v="Express"/>
    <x v="1"/>
    <s v="No"/>
    <s v="No"/>
  </r>
  <r>
    <x v="8696"/>
    <x v="704"/>
    <s v="CUST11542"/>
    <s v="Customer 1542"/>
    <n v="26"/>
    <s v="New"/>
    <s v="P3001"/>
    <s v="Coffee Maker"/>
    <x v="2"/>
    <s v="HomeNeeds"/>
    <n v="1"/>
    <n v="4200"/>
    <n v="5"/>
    <n v="4200"/>
    <n v="210"/>
    <n v="3990"/>
    <n v="2757.17"/>
    <n v="1232.83"/>
    <x v="1"/>
    <s v="Indore"/>
    <s v="Madhya Pradesh"/>
    <s v="India"/>
    <s v="Cash on Delivery"/>
    <x v="0"/>
    <s v="Standard"/>
    <x v="0"/>
    <s v="No"/>
    <s v="No"/>
  </r>
  <r>
    <x v="8697"/>
    <x v="704"/>
    <s v="CUST11655"/>
    <s v="Customer 1655"/>
    <n v="36"/>
    <s v="New"/>
    <s v="P1010"/>
    <s v="Bluetooth Speaker"/>
    <x v="0"/>
    <s v="Prime Distributors"/>
    <n v="1"/>
    <n v="3200"/>
    <n v="10"/>
    <n v="3200"/>
    <n v="320"/>
    <n v="2880"/>
    <n v="2179.83"/>
    <n v="700.17"/>
    <x v="1"/>
    <s v="Patna"/>
    <s v="Bihar"/>
    <s v="India"/>
    <s v="Net Banking"/>
    <x v="2"/>
    <s v="Standard"/>
    <x v="0"/>
    <s v="No"/>
    <s v="Yes"/>
  </r>
  <r>
    <x v="8698"/>
    <x v="704"/>
    <s v="CUST11876"/>
    <s v="Customer 1876"/>
    <n v="34"/>
    <s v="Loyal"/>
    <s v="P3005"/>
    <s v="Bedsheet Set"/>
    <x v="2"/>
    <s v="RetailHub"/>
    <n v="3"/>
    <n v="1800"/>
    <n v="10"/>
    <n v="5400"/>
    <n v="540"/>
    <n v="4860"/>
    <n v="3909.93"/>
    <n v="950.07"/>
    <x v="0"/>
    <s v="Coimbatore"/>
    <s v="Tamil Nadu"/>
    <s v="India"/>
    <s v="Wallet"/>
    <x v="0"/>
    <s v="Express"/>
    <x v="0"/>
    <s v="No"/>
    <s v="No"/>
  </r>
  <r>
    <x v="8699"/>
    <x v="704"/>
    <s v="CUST11105"/>
    <s v="Customer 1105"/>
    <n v="53"/>
    <s v="Loyal"/>
    <s v="P5002"/>
    <s v="Novel"/>
    <x v="1"/>
    <s v="Stationery Hub"/>
    <n v="1"/>
    <n v="400"/>
    <n v="0"/>
    <n v="400"/>
    <n v="0"/>
    <n v="400"/>
    <n v="275.18"/>
    <n v="124.82"/>
    <x v="1"/>
    <s v="Chennai"/>
    <s v="Tamil Nadu"/>
    <s v="India"/>
    <s v="Wallet"/>
    <x v="0"/>
    <s v="Express"/>
    <x v="0"/>
    <s v="No"/>
    <s v="No"/>
  </r>
  <r>
    <x v="8700"/>
    <x v="704"/>
    <s v="CUST11450"/>
    <s v="Customer 1450"/>
    <n v="26"/>
    <s v="New"/>
    <s v="P5001"/>
    <s v="Notebook Set"/>
    <x v="1"/>
    <s v="Stationery Hub"/>
    <n v="3"/>
    <n v="500"/>
    <n v="10"/>
    <n v="1500"/>
    <n v="150"/>
    <n v="1350"/>
    <n v="1084"/>
    <n v="266"/>
    <x v="1"/>
    <s v="Patna"/>
    <s v="Bihar"/>
    <s v="India"/>
    <s v="Wallet"/>
    <x v="1"/>
    <s v="Standard"/>
    <x v="0"/>
    <s v="No"/>
    <s v="Yes"/>
  </r>
  <r>
    <x v="8701"/>
    <x v="704"/>
    <s v="CUST11676"/>
    <s v="Customer 1676"/>
    <n v="20"/>
    <s v="New"/>
    <s v="P3006"/>
    <s v="Water Bottle"/>
    <x v="2"/>
    <s v="Metro Supplies"/>
    <n v="1"/>
    <n v="700"/>
    <n v="10"/>
    <n v="700"/>
    <n v="70"/>
    <n v="630"/>
    <n v="431.3"/>
    <n v="198.7"/>
    <x v="1"/>
    <s v="Lucknow"/>
    <s v="Uttar Pradesh"/>
    <s v="India"/>
    <s v="Debit Card"/>
    <x v="0"/>
    <s v="Express"/>
    <x v="0"/>
    <s v="No"/>
    <s v="No"/>
  </r>
  <r>
    <x v="8702"/>
    <x v="704"/>
    <s v="CUST10253"/>
    <s v="Customer 253"/>
    <n v="37"/>
    <s v="Returning"/>
    <s v="P2001"/>
    <s v="Running Shoes"/>
    <x v="3"/>
    <s v="FashionMart"/>
    <n v="2"/>
    <n v="3200"/>
    <n v="10"/>
    <n v="6400"/>
    <n v="640"/>
    <n v="5760"/>
    <n v="3537.28"/>
    <n v="2222.7199999999998"/>
    <x v="2"/>
    <s v="Bhopal"/>
    <s v="Madhya Pradesh"/>
    <s v="India"/>
    <s v="Debit Card"/>
    <x v="2"/>
    <s v="Standard"/>
    <x v="2"/>
    <s v="No"/>
    <s v="No"/>
  </r>
  <r>
    <x v="8703"/>
    <x v="704"/>
    <s v="CUST10116"/>
    <s v="Customer 116"/>
    <n v="40"/>
    <s v="Loyal"/>
    <s v="P1007"/>
    <s v="Mouse"/>
    <x v="0"/>
    <s v="RetailHub"/>
    <n v="2"/>
    <n v="900"/>
    <n v="5"/>
    <n v="1800"/>
    <n v="90"/>
    <n v="1710"/>
    <n v="1139.7"/>
    <n v="570.29999999999995"/>
    <x v="1"/>
    <s v="Jaipur"/>
    <s v="Rajasthan"/>
    <s v="India"/>
    <s v="Wallet"/>
    <x v="1"/>
    <s v="Express"/>
    <x v="0"/>
    <s v="No"/>
    <s v="No"/>
  </r>
  <r>
    <x v="8704"/>
    <x v="705"/>
    <s v="CUST10407"/>
    <s v="Customer 407"/>
    <n v="53"/>
    <s v="New"/>
    <s v="P2005"/>
    <s v="Backpack"/>
    <x v="3"/>
    <s v="Metro Supplies"/>
    <n v="3"/>
    <n v="1800"/>
    <n v="15"/>
    <n v="5400"/>
    <n v="810"/>
    <n v="4590"/>
    <n v="3455.48"/>
    <n v="1134.52"/>
    <x v="1"/>
    <s v="Mumbai"/>
    <s v="Maharashtra"/>
    <s v="India"/>
    <s v="Credit Card"/>
    <x v="0"/>
    <s v="Express"/>
    <x v="0"/>
    <s v="No"/>
    <s v="No"/>
  </r>
  <r>
    <x v="8705"/>
    <x v="705"/>
    <s v="CUST10472"/>
    <s v="Customer 472"/>
    <n v="55"/>
    <s v="New"/>
    <s v="P3002"/>
    <s v="Air Fryer"/>
    <x v="2"/>
    <s v="HomeNeeds"/>
    <n v="3"/>
    <n v="6500"/>
    <n v="15"/>
    <n v="19500"/>
    <n v="2925"/>
    <n v="16575"/>
    <n v="11824.8"/>
    <n v="4750.2"/>
    <x v="1"/>
    <s v="Nagpur"/>
    <s v="Maharashtra"/>
    <s v="India"/>
    <s v="Credit Card"/>
    <x v="0"/>
    <s v="Standard"/>
    <x v="2"/>
    <s v="No"/>
    <s v="No"/>
  </r>
  <r>
    <x v="8706"/>
    <x v="705"/>
    <s v="CUST11486"/>
    <s v="Customer 1486"/>
    <n v="41"/>
    <s v="Loyal"/>
    <s v="P4001"/>
    <s v="Face Wash"/>
    <x v="4"/>
    <s v="BeautyCare"/>
    <n v="3"/>
    <n v="450"/>
    <n v="5"/>
    <n v="1350"/>
    <n v="67.5"/>
    <n v="1282.5"/>
    <n v="860.82"/>
    <n v="421.68"/>
    <x v="1"/>
    <s v="Hyderabad"/>
    <s v="Telangana"/>
    <s v="India"/>
    <s v="Net Banking"/>
    <x v="2"/>
    <s v="Standard"/>
    <x v="3"/>
    <s v="No"/>
    <s v="No"/>
  </r>
  <r>
    <x v="8707"/>
    <x v="705"/>
    <s v="CUST10902"/>
    <s v="Customer 902"/>
    <n v="22"/>
    <s v="Returning"/>
    <s v="P4003"/>
    <s v="Sunscreen"/>
    <x v="4"/>
    <s v="BeautyCare"/>
    <n v="1"/>
    <n v="700"/>
    <n v="0"/>
    <n v="700"/>
    <n v="0"/>
    <n v="700"/>
    <n v="427.73"/>
    <n v="272.27"/>
    <x v="0"/>
    <s v="Pune"/>
    <s v="Maharashtra"/>
    <s v="India"/>
    <s v="Cash on Delivery"/>
    <x v="0"/>
    <s v="Standard"/>
    <x v="0"/>
    <s v="No"/>
    <s v="No"/>
  </r>
  <r>
    <x v="8708"/>
    <x v="705"/>
    <s v="CUST10324"/>
    <s v="Customer 324"/>
    <n v="32"/>
    <s v="Loyal"/>
    <s v="P2008"/>
    <s v="Formal Shirt"/>
    <x v="3"/>
    <s v="Global Traders"/>
    <n v="2"/>
    <n v="1700"/>
    <n v="10"/>
    <n v="3400"/>
    <n v="340"/>
    <n v="3060"/>
    <n v="2040.97"/>
    <n v="1019.03"/>
    <x v="1"/>
    <s v="Lucknow"/>
    <s v="Uttar Pradesh"/>
    <s v="India"/>
    <s v="Credit Card"/>
    <x v="0"/>
    <s v="Standard"/>
    <x v="3"/>
    <s v="No"/>
    <s v="No"/>
  </r>
  <r>
    <x v="8709"/>
    <x v="705"/>
    <s v="CUST10174"/>
    <s v="Customer 174"/>
    <n v="45"/>
    <s v="Returning"/>
    <s v="P5001"/>
    <s v="Notebook Set"/>
    <x v="1"/>
    <s v="Stationery Hub"/>
    <n v="6"/>
    <n v="500"/>
    <n v="5"/>
    <n v="3000"/>
    <n v="150"/>
    <n v="2850"/>
    <n v="1884.8"/>
    <n v="965.2"/>
    <x v="1"/>
    <s v="Hyderabad"/>
    <s v="Telangana"/>
    <s v="India"/>
    <s v="UPI"/>
    <x v="2"/>
    <s v="Standard"/>
    <x v="0"/>
    <s v="No"/>
    <s v="No"/>
  </r>
  <r>
    <x v="8710"/>
    <x v="705"/>
    <s v="CUST12343"/>
    <s v="Customer 2343"/>
    <n v="53"/>
    <s v="Returning"/>
    <s v="P5003"/>
    <s v="Calculator"/>
    <x v="1"/>
    <s v="Stationery Hub"/>
    <n v="2"/>
    <n v="650"/>
    <n v="10"/>
    <n v="1300"/>
    <n v="130"/>
    <n v="1170"/>
    <n v="814.52"/>
    <n v="355.48"/>
    <x v="1"/>
    <s v="Visakhapatnam"/>
    <s v="Andhra Pradesh"/>
    <s v="India"/>
    <s v="Debit Card"/>
    <x v="2"/>
    <s v="Same Day"/>
    <x v="0"/>
    <s v="No"/>
    <s v="No"/>
  </r>
  <r>
    <x v="8711"/>
    <x v="706"/>
    <s v="CUST10315"/>
    <s v="Customer 315"/>
    <n v="20"/>
    <s v="Loyal"/>
    <s v="P2006"/>
    <s v="Womens Kurti"/>
    <x v="3"/>
    <s v="FashionMart"/>
    <n v="1"/>
    <n v="1400"/>
    <n v="5"/>
    <n v="1400"/>
    <n v="70"/>
    <n v="1330"/>
    <n v="796.65"/>
    <n v="533.35"/>
    <x v="1"/>
    <s v="Mumbai"/>
    <s v="Maharashtra"/>
    <s v="India"/>
    <s v="Net Banking"/>
    <x v="1"/>
    <s v="Express"/>
    <x v="0"/>
    <s v="No"/>
    <s v="No"/>
  </r>
  <r>
    <x v="8712"/>
    <x v="706"/>
    <s v="CUST10851"/>
    <s v="Customer 851"/>
    <n v="43"/>
    <s v="New"/>
    <s v="P2003"/>
    <s v="T-Shirt"/>
    <x v="3"/>
    <s v="RetailHub"/>
    <n v="3"/>
    <n v="900"/>
    <n v="15"/>
    <n v="2700"/>
    <n v="405"/>
    <n v="2295"/>
    <n v="1312.28"/>
    <n v="982.72"/>
    <x v="2"/>
    <s v="Bhopal"/>
    <s v="Madhya Pradesh"/>
    <s v="India"/>
    <s v="Debit Card"/>
    <x v="1"/>
    <s v="Express"/>
    <x v="3"/>
    <s v="No"/>
    <s v="No"/>
  </r>
  <r>
    <x v="8713"/>
    <x v="706"/>
    <s v="CUST10317"/>
    <s v="Customer 317"/>
    <n v="29"/>
    <s v="Returning"/>
    <s v="P3002"/>
    <s v="Air Fryer"/>
    <x v="2"/>
    <s v="HomeNeeds"/>
    <n v="1"/>
    <n v="6500"/>
    <n v="20"/>
    <n v="6500"/>
    <n v="1300"/>
    <n v="5200"/>
    <n v="4050.56"/>
    <n v="1149.44"/>
    <x v="1"/>
    <s v="Coimbatore"/>
    <s v="Tamil Nadu"/>
    <s v="India"/>
    <s v="Wallet"/>
    <x v="2"/>
    <s v="Standard"/>
    <x v="0"/>
    <s v="No"/>
    <s v="No"/>
  </r>
  <r>
    <x v="8714"/>
    <x v="706"/>
    <s v="CUST11084"/>
    <s v="Customer 1084"/>
    <n v="33"/>
    <s v="Returning"/>
    <s v="P3004"/>
    <s v="Cookware Set"/>
    <x v="2"/>
    <s v="HomeNeeds"/>
    <n v="2"/>
    <n v="3500"/>
    <n v="15"/>
    <n v="7000"/>
    <n v="1050"/>
    <n v="5950"/>
    <n v="4272.21"/>
    <n v="1677.79"/>
    <x v="1"/>
    <s v="Chandigarh"/>
    <s v="Chandigarh"/>
    <s v="India"/>
    <s v="Wallet"/>
    <x v="2"/>
    <s v="Standard"/>
    <x v="0"/>
    <s v="No"/>
    <s v="No"/>
  </r>
  <r>
    <x v="8715"/>
    <x v="706"/>
    <s v="CUST11379"/>
    <s v="Customer 1379"/>
    <n v="45"/>
    <s v="New"/>
    <s v="P2006"/>
    <s v="Womens Kurti"/>
    <x v="3"/>
    <s v="FashionMart"/>
    <n v="2"/>
    <n v="1400"/>
    <n v="20"/>
    <n v="2800"/>
    <n v="560"/>
    <n v="2240"/>
    <n v="1446.77"/>
    <n v="793.23"/>
    <x v="1"/>
    <s v="Hyderabad"/>
    <s v="Telangana"/>
    <s v="India"/>
    <s v="Cash on Delivery"/>
    <x v="2"/>
    <s v="Standard"/>
    <x v="0"/>
    <s v="No"/>
    <s v="No"/>
  </r>
  <r>
    <x v="8716"/>
    <x v="706"/>
    <s v="CUST12400"/>
    <s v="Customer 2400"/>
    <n v="59"/>
    <s v="New"/>
    <s v="P1002"/>
    <s v="Smartphone"/>
    <x v="0"/>
    <s v="Global Traders"/>
    <n v="2"/>
    <n v="28000"/>
    <n v="10"/>
    <n v="56000"/>
    <n v="5600"/>
    <n v="50400"/>
    <n v="36300.629999999997"/>
    <n v="14099.37"/>
    <x v="1"/>
    <s v="Hyderabad"/>
    <s v="Telangana"/>
    <s v="India"/>
    <s v="UPI"/>
    <x v="2"/>
    <s v="Express"/>
    <x v="0"/>
    <s v="No"/>
    <s v="No"/>
  </r>
  <r>
    <x v="8717"/>
    <x v="706"/>
    <s v="CUST11806"/>
    <s v="Customer 1806"/>
    <n v="20"/>
    <s v="Loyal"/>
    <s v="P4004"/>
    <s v="Shampoo"/>
    <x v="4"/>
    <s v="BeautyCare"/>
    <n v="1"/>
    <n v="550"/>
    <n v="30"/>
    <n v="550"/>
    <n v="165"/>
    <n v="385"/>
    <n v="239.71"/>
    <n v="145.29"/>
    <x v="2"/>
    <s v="Coimbatore"/>
    <s v="Tamil Nadu"/>
    <s v="India"/>
    <s v="Net Banking"/>
    <x v="2"/>
    <s v="Express"/>
    <x v="3"/>
    <s v="No"/>
    <s v="No"/>
  </r>
  <r>
    <x v="8718"/>
    <x v="706"/>
    <s v="CUST10131"/>
    <s v="Customer 131"/>
    <n v="40"/>
    <s v="Returning"/>
    <s v="P1005"/>
    <s v="Tablet"/>
    <x v="0"/>
    <s v="RetailHub"/>
    <n v="1"/>
    <n v="18000"/>
    <n v="5"/>
    <n v="18000"/>
    <n v="900"/>
    <n v="17100"/>
    <n v="10157.23"/>
    <n v="6942.77"/>
    <x v="2"/>
    <s v="Kolkata"/>
    <s v="West Bengal"/>
    <s v="India"/>
    <s v="Credit Card"/>
    <x v="0"/>
    <s v="Express"/>
    <x v="0"/>
    <s v="No"/>
    <s v="No"/>
  </r>
  <r>
    <x v="8719"/>
    <x v="706"/>
    <s v="CUST11171"/>
    <s v="Customer 1171"/>
    <n v="23"/>
    <s v="Loyal"/>
    <s v="P2006"/>
    <s v="Womens Kurti"/>
    <x v="3"/>
    <s v="FashionMart"/>
    <n v="4"/>
    <n v="1400"/>
    <n v="5"/>
    <n v="5600"/>
    <n v="280"/>
    <n v="5320"/>
    <n v="3664.97"/>
    <n v="1655.03"/>
    <x v="2"/>
    <s v="Bhubaneswar"/>
    <s v="Odisha"/>
    <s v="India"/>
    <s v="Credit Card"/>
    <x v="0"/>
    <s v="Standard"/>
    <x v="0"/>
    <s v="No"/>
    <s v="No"/>
  </r>
  <r>
    <x v="8720"/>
    <x v="706"/>
    <s v="CUST11849"/>
    <s v="Customer 1849"/>
    <n v="60"/>
    <s v="New"/>
    <s v="P2002"/>
    <s v="Jeans"/>
    <x v="3"/>
    <s v="FashionMart"/>
    <n v="1"/>
    <n v="2200"/>
    <n v="15"/>
    <n v="2200"/>
    <n v="330"/>
    <n v="1870"/>
    <n v="1241.57"/>
    <n v="628.42999999999995"/>
    <x v="1"/>
    <s v="Bengaluru"/>
    <s v="Karnataka"/>
    <s v="India"/>
    <s v="Net Banking"/>
    <x v="2"/>
    <s v="Standard"/>
    <x v="0"/>
    <s v="No"/>
    <s v="No"/>
  </r>
  <r>
    <x v="8721"/>
    <x v="706"/>
    <s v="CUST11222"/>
    <s v="Customer 1222"/>
    <n v="20"/>
    <s v="Returning"/>
    <s v="P1001"/>
    <s v="Laptop"/>
    <x v="0"/>
    <s v="TechSource India"/>
    <n v="2"/>
    <n v="55000"/>
    <n v="10"/>
    <n v="110000"/>
    <n v="11000"/>
    <n v="99000"/>
    <n v="64254.02"/>
    <n v="34745.980000000003"/>
    <x v="2"/>
    <s v="Bengaluru"/>
    <s v="Karnataka"/>
    <s v="India"/>
    <s v="Wallet"/>
    <x v="1"/>
    <s v="Express"/>
    <x v="2"/>
    <s v="No"/>
    <s v="No"/>
  </r>
  <r>
    <x v="8722"/>
    <x v="706"/>
    <s v="CUST10617"/>
    <s v="Customer 617"/>
    <n v="23"/>
    <s v="New"/>
    <s v="P5004"/>
    <s v="Pen Set"/>
    <x v="1"/>
    <s v="Stationery Hub"/>
    <n v="4"/>
    <n v="250"/>
    <n v="5"/>
    <n v="1000"/>
    <n v="50"/>
    <n v="950"/>
    <n v="640.22"/>
    <n v="309.77999999999997"/>
    <x v="0"/>
    <s v="Indore"/>
    <s v="Madhya Pradesh"/>
    <s v="India"/>
    <s v="Credit Card"/>
    <x v="2"/>
    <s v="Standard"/>
    <x v="0"/>
    <s v="No"/>
    <s v="No"/>
  </r>
  <r>
    <x v="8723"/>
    <x v="706"/>
    <s v="CUST11417"/>
    <s v="Customer 1417"/>
    <n v="53"/>
    <s v="Returning"/>
    <s v="P5005"/>
    <s v="Desk Organizer"/>
    <x v="1"/>
    <s v="Stationery Hub"/>
    <n v="2"/>
    <n v="600"/>
    <n v="20"/>
    <n v="1200"/>
    <n v="240"/>
    <n v="960"/>
    <n v="619"/>
    <n v="341"/>
    <x v="1"/>
    <s v="Bengaluru"/>
    <s v="Karnataka"/>
    <s v="India"/>
    <s v="Wallet"/>
    <x v="1"/>
    <s v="Same Day"/>
    <x v="0"/>
    <s v="No"/>
    <s v="No"/>
  </r>
  <r>
    <x v="8724"/>
    <x v="706"/>
    <s v="CUST12002"/>
    <s v="Customer 2002"/>
    <n v="52"/>
    <s v="Loyal"/>
    <s v="P1005"/>
    <s v="Tablet"/>
    <x v="0"/>
    <s v="RetailHub"/>
    <n v="1"/>
    <n v="18000"/>
    <n v="15"/>
    <n v="18000"/>
    <n v="2700"/>
    <n v="15300"/>
    <n v="11331.54"/>
    <n v="3968.46"/>
    <x v="1"/>
    <s v="Nagpur"/>
    <s v="Maharashtra"/>
    <s v="India"/>
    <s v="UPI"/>
    <x v="0"/>
    <s v="Standard"/>
    <x v="0"/>
    <s v="No"/>
    <s v="Yes"/>
  </r>
  <r>
    <x v="8725"/>
    <x v="707"/>
    <s v="CUST11668"/>
    <s v="Customer 1668"/>
    <n v="38"/>
    <s v="Returning"/>
    <s v="P4002"/>
    <s v="Moisturizer"/>
    <x v="4"/>
    <s v="BeautyCare"/>
    <n v="2"/>
    <n v="650"/>
    <n v="25"/>
    <n v="1300"/>
    <n v="325"/>
    <n v="975"/>
    <n v="722.58"/>
    <n v="252.42"/>
    <x v="0"/>
    <s v="Visakhapatnam"/>
    <s v="Andhra Pradesh"/>
    <s v="India"/>
    <s v="Cash on Delivery"/>
    <x v="0"/>
    <s v="Standard"/>
    <x v="3"/>
    <s v="Yes"/>
    <s v="No"/>
  </r>
  <r>
    <x v="8726"/>
    <x v="707"/>
    <s v="CUST12325"/>
    <s v="Customer 2325"/>
    <n v="54"/>
    <s v="New"/>
    <s v="P1006"/>
    <s v="Keyboard"/>
    <x v="0"/>
    <s v="Metro Supplies"/>
    <n v="2"/>
    <n v="1800"/>
    <n v="0"/>
    <n v="3600"/>
    <n v="0"/>
    <n v="3600"/>
    <n v="2550.63"/>
    <n v="1049.3699999999999"/>
    <x v="1"/>
    <s v="Lucknow"/>
    <s v="Uttar Pradesh"/>
    <s v="India"/>
    <s v="Net Banking"/>
    <x v="0"/>
    <s v="Express"/>
    <x v="1"/>
    <s v="No"/>
    <s v="No"/>
  </r>
  <r>
    <x v="8727"/>
    <x v="707"/>
    <s v="CUST11081"/>
    <s v="Customer 1081"/>
    <n v="60"/>
    <s v="New"/>
    <s v="P3001"/>
    <s v="Coffee Maker"/>
    <x v="2"/>
    <s v="HomeNeeds"/>
    <n v="1"/>
    <n v="4200"/>
    <n v="25"/>
    <n v="4200"/>
    <n v="1050"/>
    <n v="3150"/>
    <n v="1969.8"/>
    <n v="1180.2"/>
    <x v="2"/>
    <s v="Guwahati"/>
    <s v="Assam"/>
    <s v="India"/>
    <s v="Wallet"/>
    <x v="1"/>
    <s v="Express"/>
    <x v="0"/>
    <s v="No"/>
    <s v="No"/>
  </r>
  <r>
    <x v="8728"/>
    <x v="707"/>
    <s v="CUST11290"/>
    <s v="Customer 1290"/>
    <n v="22"/>
    <s v="New"/>
    <s v="P2003"/>
    <s v="T-Shirt"/>
    <x v="3"/>
    <s v="RetailHub"/>
    <n v="1"/>
    <n v="900"/>
    <n v="15"/>
    <n v="900"/>
    <n v="135"/>
    <n v="765"/>
    <n v="504.69"/>
    <n v="260.31"/>
    <x v="1"/>
    <s v="Chennai"/>
    <s v="Tamil Nadu"/>
    <s v="India"/>
    <s v="Net Banking"/>
    <x v="0"/>
    <s v="Standard"/>
    <x v="3"/>
    <s v="No"/>
    <s v="No"/>
  </r>
  <r>
    <x v="8729"/>
    <x v="707"/>
    <s v="CUST12306"/>
    <s v="Customer 2306"/>
    <n v="48"/>
    <s v="New"/>
    <s v="P3001"/>
    <s v="Coffee Maker"/>
    <x v="2"/>
    <s v="HomeNeeds"/>
    <n v="1"/>
    <n v="4200"/>
    <n v="10"/>
    <n v="4200"/>
    <n v="420"/>
    <n v="3780"/>
    <n v="2137.3200000000002"/>
    <n v="1642.68"/>
    <x v="1"/>
    <s v="Delhi"/>
    <s v="Delhi"/>
    <s v="India"/>
    <s v="UPI"/>
    <x v="0"/>
    <s v="Standard"/>
    <x v="0"/>
    <s v="Yes"/>
    <s v="No"/>
  </r>
  <r>
    <x v="8730"/>
    <x v="707"/>
    <s v="CUST11025"/>
    <s v="Customer 1025"/>
    <n v="24"/>
    <s v="New"/>
    <s v="P1003"/>
    <s v="Headphones"/>
    <x v="0"/>
    <s v="Metro Supplies"/>
    <n v="4"/>
    <n v="2500"/>
    <n v="10"/>
    <n v="10000"/>
    <n v="1000"/>
    <n v="9000"/>
    <n v="6694.94"/>
    <n v="2305.06"/>
    <x v="0"/>
    <s v="Indore"/>
    <s v="Madhya Pradesh"/>
    <s v="India"/>
    <s v="Wallet"/>
    <x v="1"/>
    <s v="Standard"/>
    <x v="1"/>
    <s v="No"/>
    <s v="No"/>
  </r>
  <r>
    <x v="8731"/>
    <x v="707"/>
    <s v="CUST11014"/>
    <s v="Customer 1014"/>
    <n v="32"/>
    <s v="Returning"/>
    <s v="P3004"/>
    <s v="Cookware Set"/>
    <x v="2"/>
    <s v="HomeNeeds"/>
    <n v="2"/>
    <n v="3500"/>
    <n v="20"/>
    <n v="7000"/>
    <n v="1400"/>
    <n v="5600"/>
    <n v="3747.65"/>
    <n v="1852.35"/>
    <x v="1"/>
    <s v="Bengaluru"/>
    <s v="Karnataka"/>
    <s v="India"/>
    <s v="Debit Card"/>
    <x v="0"/>
    <s v="Standard"/>
    <x v="0"/>
    <s v="Yes"/>
    <s v="Yes"/>
  </r>
  <r>
    <x v="8732"/>
    <x v="707"/>
    <s v="CUST11388"/>
    <s v="Customer 1388"/>
    <n v="60"/>
    <s v="Returning"/>
    <s v="P2003"/>
    <s v="T-Shirt"/>
    <x v="3"/>
    <s v="RetailHub"/>
    <n v="3"/>
    <n v="900"/>
    <n v="10"/>
    <n v="2700"/>
    <n v="270"/>
    <n v="2430"/>
    <n v="1350.51"/>
    <n v="1079.49"/>
    <x v="0"/>
    <s v="Bhubaneswar"/>
    <s v="Odisha"/>
    <s v="India"/>
    <s v="Cash on Delivery"/>
    <x v="0"/>
    <s v="Standard"/>
    <x v="0"/>
    <s v="Yes"/>
    <s v="No"/>
  </r>
  <r>
    <x v="8733"/>
    <x v="707"/>
    <s v="CUST12265"/>
    <s v="Customer 2265"/>
    <n v="37"/>
    <s v="Returning"/>
    <s v="P1005"/>
    <s v="Tablet"/>
    <x v="0"/>
    <s v="RetailHub"/>
    <n v="6"/>
    <n v="18000"/>
    <n v="15"/>
    <n v="108000"/>
    <n v="16200"/>
    <n v="91800"/>
    <n v="73667.490000000005"/>
    <n v="18132.509999999998"/>
    <x v="0"/>
    <s v="Visakhapatnam"/>
    <s v="Andhra Pradesh"/>
    <s v="India"/>
    <s v="Debit Card"/>
    <x v="2"/>
    <s v="Standard"/>
    <x v="1"/>
    <s v="No"/>
    <s v="No"/>
  </r>
  <r>
    <x v="8734"/>
    <x v="707"/>
    <s v="CUST11094"/>
    <s v="Customer 1094"/>
    <n v="47"/>
    <s v="New"/>
    <s v="P3001"/>
    <s v="Coffee Maker"/>
    <x v="2"/>
    <s v="HomeNeeds"/>
    <n v="2"/>
    <n v="4200"/>
    <n v="5"/>
    <n v="8400"/>
    <n v="420"/>
    <n v="7980"/>
    <n v="6072.24"/>
    <n v="1907.76"/>
    <x v="2"/>
    <s v="Bengaluru"/>
    <s v="Karnataka"/>
    <s v="India"/>
    <s v="Net Banking"/>
    <x v="2"/>
    <s v="Standard"/>
    <x v="0"/>
    <s v="No"/>
    <s v="No"/>
  </r>
  <r>
    <x v="8735"/>
    <x v="707"/>
    <s v="CUST12119"/>
    <s v="Customer 2119"/>
    <n v="49"/>
    <s v="Returning"/>
    <s v="P1009"/>
    <s v="Power Bank"/>
    <x v="0"/>
    <s v="Prime Distributors"/>
    <n v="3"/>
    <n v="1600"/>
    <n v="5"/>
    <n v="4800"/>
    <n v="240"/>
    <n v="4560"/>
    <n v="3372.27"/>
    <n v="1187.73"/>
    <x v="0"/>
    <s v="Kolkata"/>
    <s v="West Bengal"/>
    <s v="India"/>
    <s v="Credit Card"/>
    <x v="2"/>
    <s v="Express"/>
    <x v="0"/>
    <s v="No"/>
    <s v="No"/>
  </r>
  <r>
    <x v="8736"/>
    <x v="707"/>
    <s v="CUST11071"/>
    <s v="Customer 1071"/>
    <n v="37"/>
    <s v="Returning"/>
    <s v="P4005"/>
    <s v="Perfume"/>
    <x v="4"/>
    <s v="BeautyCare"/>
    <n v="3"/>
    <n v="1800"/>
    <n v="0"/>
    <n v="5400"/>
    <n v="0"/>
    <n v="5400"/>
    <n v="3812.8"/>
    <n v="1587.2"/>
    <x v="1"/>
    <s v="Indore"/>
    <s v="Madhya Pradesh"/>
    <s v="India"/>
    <s v="Debit Card"/>
    <x v="0"/>
    <s v="Express"/>
    <x v="0"/>
    <s v="Yes"/>
    <s v="No"/>
  </r>
  <r>
    <x v="8737"/>
    <x v="708"/>
    <s v="CUST11547"/>
    <s v="Customer 1547"/>
    <n v="44"/>
    <s v="New"/>
    <s v="P4006"/>
    <s v="Lipstick"/>
    <x v="4"/>
    <s v="BeautyCare"/>
    <n v="1"/>
    <n v="850"/>
    <n v="20"/>
    <n v="850"/>
    <n v="170"/>
    <n v="680"/>
    <n v="405.24"/>
    <n v="274.76"/>
    <x v="2"/>
    <s v="Bengaluru"/>
    <s v="Karnataka"/>
    <s v="India"/>
    <s v="UPI"/>
    <x v="2"/>
    <s v="Standard"/>
    <x v="0"/>
    <s v="No"/>
    <s v="No"/>
  </r>
  <r>
    <x v="8738"/>
    <x v="708"/>
    <s v="CUST11615"/>
    <s v="Customer 1615"/>
    <n v="36"/>
    <s v="New"/>
    <s v="P3002"/>
    <s v="Air Fryer"/>
    <x v="2"/>
    <s v="HomeNeeds"/>
    <n v="2"/>
    <n v="6500"/>
    <n v="15"/>
    <n v="13000"/>
    <n v="1950"/>
    <n v="11050"/>
    <n v="7235.02"/>
    <n v="3814.98"/>
    <x v="1"/>
    <s v="Patna"/>
    <s v="Bihar"/>
    <s v="India"/>
    <s v="Cash on Delivery"/>
    <x v="0"/>
    <s v="Standard"/>
    <x v="0"/>
    <s v="No"/>
    <s v="No"/>
  </r>
  <r>
    <x v="8739"/>
    <x v="708"/>
    <s v="CUST12370"/>
    <s v="Customer 2370"/>
    <n v="37"/>
    <s v="Returning"/>
    <s v="P1010"/>
    <s v="Bluetooth Speaker"/>
    <x v="0"/>
    <s v="Prime Distributors"/>
    <n v="1"/>
    <n v="3200"/>
    <n v="20"/>
    <n v="3200"/>
    <n v="640"/>
    <n v="2560"/>
    <n v="1620.57"/>
    <n v="939.43"/>
    <x v="0"/>
    <s v="Visakhapatnam"/>
    <s v="Andhra Pradesh"/>
    <s v="India"/>
    <s v="Wallet"/>
    <x v="1"/>
    <s v="Standard"/>
    <x v="0"/>
    <s v="Yes"/>
    <s v="No"/>
  </r>
  <r>
    <x v="8740"/>
    <x v="708"/>
    <s v="CUST11220"/>
    <s v="Customer 1220"/>
    <n v="21"/>
    <s v="New"/>
    <s v="P5002"/>
    <s v="Novel"/>
    <x v="1"/>
    <s v="Stationery Hub"/>
    <n v="3"/>
    <n v="400"/>
    <n v="0"/>
    <n v="1200"/>
    <n v="0"/>
    <n v="1200"/>
    <n v="732.47"/>
    <n v="467.53"/>
    <x v="2"/>
    <s v="Nagpur"/>
    <s v="Maharashtra"/>
    <s v="India"/>
    <s v="Cash on Delivery"/>
    <x v="2"/>
    <s v="Standard"/>
    <x v="0"/>
    <s v="No"/>
    <s v="No"/>
  </r>
  <r>
    <x v="8741"/>
    <x v="708"/>
    <s v="CUST10059"/>
    <s v="Customer 59"/>
    <n v="25"/>
    <s v="Loyal"/>
    <s v="P3002"/>
    <s v="Air Fryer"/>
    <x v="2"/>
    <s v="HomeNeeds"/>
    <n v="2"/>
    <n v="6500"/>
    <n v="0"/>
    <n v="13000"/>
    <n v="0"/>
    <n v="13000"/>
    <n v="8920.2199999999993"/>
    <n v="4079.78"/>
    <x v="1"/>
    <s v="Pune"/>
    <s v="Maharashtra"/>
    <s v="India"/>
    <s v="Net Banking"/>
    <x v="2"/>
    <s v="Standard"/>
    <x v="0"/>
    <s v="No"/>
    <s v="No"/>
  </r>
  <r>
    <x v="8742"/>
    <x v="708"/>
    <s v="CUST10010"/>
    <s v="Customer 10"/>
    <n v="52"/>
    <s v="Loyal"/>
    <s v="P1004"/>
    <s v="Smartwatch"/>
    <x v="0"/>
    <s v="TechSource India"/>
    <n v="1"/>
    <n v="6500"/>
    <n v="10"/>
    <n v="6500"/>
    <n v="650"/>
    <n v="5850"/>
    <n v="4320.24"/>
    <n v="1529.76"/>
    <x v="1"/>
    <s v="Nagpur"/>
    <s v="Maharashtra"/>
    <s v="India"/>
    <s v="Cash on Delivery"/>
    <x v="2"/>
    <s v="Standard"/>
    <x v="0"/>
    <s v="No"/>
    <s v="No"/>
  </r>
  <r>
    <x v="8743"/>
    <x v="708"/>
    <s v="CUST12027"/>
    <s v="Customer 2027"/>
    <n v="47"/>
    <s v="New"/>
    <s v="P4003"/>
    <s v="Sunscreen"/>
    <x v="4"/>
    <s v="BeautyCare"/>
    <n v="1"/>
    <n v="700"/>
    <n v="10"/>
    <n v="700"/>
    <n v="70"/>
    <n v="630"/>
    <n v="437.42"/>
    <n v="192.58"/>
    <x v="1"/>
    <s v="Bengaluru"/>
    <s v="Karnataka"/>
    <s v="India"/>
    <s v="UPI"/>
    <x v="0"/>
    <s v="Standard"/>
    <x v="0"/>
    <s v="No"/>
    <s v="No"/>
  </r>
  <r>
    <x v="8744"/>
    <x v="708"/>
    <s v="CUST10490"/>
    <s v="Customer 490"/>
    <n v="22"/>
    <s v="New"/>
    <s v="P5005"/>
    <s v="Desk Organizer"/>
    <x v="1"/>
    <s v="Stationery Hub"/>
    <n v="4"/>
    <n v="600"/>
    <n v="15"/>
    <n v="2400"/>
    <n v="360"/>
    <n v="2040"/>
    <n v="1515.64"/>
    <n v="524.36"/>
    <x v="0"/>
    <s v="Nagpur"/>
    <s v="Maharashtra"/>
    <s v="India"/>
    <s v="UPI"/>
    <x v="0"/>
    <s v="Standard"/>
    <x v="0"/>
    <s v="No"/>
    <s v="No"/>
  </r>
  <r>
    <x v="8745"/>
    <x v="708"/>
    <s v="CUST11466"/>
    <s v="Customer 1466"/>
    <n v="40"/>
    <s v="Loyal"/>
    <s v="P4006"/>
    <s v="Lipstick"/>
    <x v="4"/>
    <s v="BeautyCare"/>
    <n v="3"/>
    <n v="850"/>
    <n v="5"/>
    <n v="2550"/>
    <n v="127.5"/>
    <n v="2422.5"/>
    <n v="1636.07"/>
    <n v="786.43"/>
    <x v="1"/>
    <s v="Chennai"/>
    <s v="Tamil Nadu"/>
    <s v="India"/>
    <s v="UPI"/>
    <x v="0"/>
    <s v="Standard"/>
    <x v="3"/>
    <s v="No"/>
    <s v="No"/>
  </r>
  <r>
    <x v="8746"/>
    <x v="708"/>
    <s v="CUST11866"/>
    <s v="Customer 1866"/>
    <n v="48"/>
    <s v="Returning"/>
    <s v="P4002"/>
    <s v="Moisturizer"/>
    <x v="4"/>
    <s v="BeautyCare"/>
    <n v="1"/>
    <n v="650"/>
    <n v="5"/>
    <n v="650"/>
    <n v="32.5"/>
    <n v="617.5"/>
    <n v="419.43"/>
    <n v="198.07"/>
    <x v="1"/>
    <s v="Coimbatore"/>
    <s v="Tamil Nadu"/>
    <s v="India"/>
    <s v="Wallet"/>
    <x v="1"/>
    <s v="Same Day"/>
    <x v="0"/>
    <s v="No"/>
    <s v="No"/>
  </r>
  <r>
    <x v="8747"/>
    <x v="708"/>
    <s v="CUST11267"/>
    <s v="Customer 1267"/>
    <n v="39"/>
    <s v="Returning"/>
    <s v="P5003"/>
    <s v="Calculator"/>
    <x v="1"/>
    <s v="Stationery Hub"/>
    <n v="2"/>
    <n v="650"/>
    <n v="15"/>
    <n v="1300"/>
    <n v="195"/>
    <n v="1105"/>
    <n v="831.13"/>
    <n v="273.87"/>
    <x v="0"/>
    <s v="Bengaluru"/>
    <s v="Karnataka"/>
    <s v="India"/>
    <s v="UPI"/>
    <x v="2"/>
    <s v="Standard"/>
    <x v="0"/>
    <s v="No"/>
    <s v="No"/>
  </r>
  <r>
    <x v="8748"/>
    <x v="708"/>
    <s v="CUST11186"/>
    <s v="Customer 1186"/>
    <n v="56"/>
    <s v="New"/>
    <s v="P1010"/>
    <s v="Bluetooth Speaker"/>
    <x v="0"/>
    <s v="Prime Distributors"/>
    <n v="2"/>
    <n v="3200"/>
    <n v="0"/>
    <n v="6400"/>
    <n v="0"/>
    <n v="6400"/>
    <n v="4862.66"/>
    <n v="1537.34"/>
    <x v="0"/>
    <s v="Bengaluru"/>
    <s v="Karnataka"/>
    <s v="India"/>
    <s v="Net Banking"/>
    <x v="2"/>
    <s v="Express"/>
    <x v="0"/>
    <s v="No"/>
    <s v="No"/>
  </r>
  <r>
    <x v="8749"/>
    <x v="708"/>
    <s v="CUST10042"/>
    <s v="Customer 42"/>
    <n v="52"/>
    <s v="New"/>
    <s v="P5005"/>
    <s v="Desk Organizer"/>
    <x v="1"/>
    <s v="Stationery Hub"/>
    <n v="2"/>
    <n v="600"/>
    <n v="5"/>
    <n v="1200"/>
    <n v="60"/>
    <n v="1140"/>
    <n v="658.71"/>
    <n v="481.29"/>
    <x v="1"/>
    <s v="Bhopal"/>
    <s v="Madhya Pradesh"/>
    <s v="India"/>
    <s v="Debit Card"/>
    <x v="0"/>
    <s v="Standard"/>
    <x v="0"/>
    <s v="No"/>
    <s v="No"/>
  </r>
  <r>
    <x v="8750"/>
    <x v="708"/>
    <s v="CUST10285"/>
    <s v="Customer 285"/>
    <n v="54"/>
    <s v="New"/>
    <s v="P3004"/>
    <s v="Cookware Set"/>
    <x v="2"/>
    <s v="HomeNeeds"/>
    <n v="2"/>
    <n v="3500"/>
    <n v="0"/>
    <n v="7000"/>
    <n v="0"/>
    <n v="7000"/>
    <n v="4246.34"/>
    <n v="2753.66"/>
    <x v="1"/>
    <s v="Mumbai"/>
    <s v="Maharashtra"/>
    <s v="India"/>
    <s v="Debit Card"/>
    <x v="2"/>
    <s v="Standard"/>
    <x v="0"/>
    <s v="No"/>
    <s v="No"/>
  </r>
  <r>
    <x v="8751"/>
    <x v="708"/>
    <s v="CUST12294"/>
    <s v="Customer 2294"/>
    <n v="58"/>
    <s v="New"/>
    <s v="P1002"/>
    <s v="Smartphone"/>
    <x v="0"/>
    <s v="Global Traders"/>
    <n v="1"/>
    <n v="28000"/>
    <n v="5"/>
    <n v="28000"/>
    <n v="1400"/>
    <n v="26600"/>
    <n v="21500.85"/>
    <n v="5099.1499999999996"/>
    <x v="1"/>
    <s v="Indore"/>
    <s v="Madhya Pradesh"/>
    <s v="India"/>
    <s v="Credit Card"/>
    <x v="1"/>
    <s v="Standard"/>
    <x v="0"/>
    <s v="No"/>
    <s v="No"/>
  </r>
  <r>
    <x v="8752"/>
    <x v="709"/>
    <s v="CUST11077"/>
    <s v="Customer 1077"/>
    <n v="53"/>
    <s v="New"/>
    <s v="P2005"/>
    <s v="Backpack"/>
    <x v="3"/>
    <s v="Metro Supplies"/>
    <n v="2"/>
    <n v="1800"/>
    <n v="10"/>
    <n v="3600"/>
    <n v="360"/>
    <n v="3240"/>
    <n v="1827.05"/>
    <n v="1412.95"/>
    <x v="0"/>
    <s v="Lucknow"/>
    <s v="Uttar Pradesh"/>
    <s v="India"/>
    <s v="Net Banking"/>
    <x v="2"/>
    <s v="Standard"/>
    <x v="0"/>
    <s v="No"/>
    <s v="No"/>
  </r>
  <r>
    <x v="8753"/>
    <x v="709"/>
    <s v="CUST11119"/>
    <s v="Customer 1119"/>
    <n v="55"/>
    <s v="New"/>
    <s v="P4006"/>
    <s v="Lipstick"/>
    <x v="4"/>
    <s v="BeautyCare"/>
    <n v="1"/>
    <n v="850"/>
    <n v="15"/>
    <n v="850"/>
    <n v="127.5"/>
    <n v="722.5"/>
    <n v="575.37"/>
    <n v="147.13"/>
    <x v="1"/>
    <s v="Jaipur"/>
    <s v="Rajasthan"/>
    <s v="India"/>
    <s v="UPI"/>
    <x v="0"/>
    <s v="Standard"/>
    <x v="0"/>
    <s v="No"/>
    <s v="No"/>
  </r>
  <r>
    <x v="8754"/>
    <x v="709"/>
    <s v="CUST11397"/>
    <s v="Customer 1397"/>
    <n v="41"/>
    <s v="New"/>
    <s v="P4005"/>
    <s v="Perfume"/>
    <x v="4"/>
    <s v="BeautyCare"/>
    <n v="1"/>
    <n v="1800"/>
    <n v="15"/>
    <n v="1800"/>
    <n v="270"/>
    <n v="1530"/>
    <n v="1146.23"/>
    <n v="383.77"/>
    <x v="1"/>
    <s v="Chandigarh"/>
    <s v="Chandigarh"/>
    <s v="India"/>
    <s v="Wallet"/>
    <x v="2"/>
    <s v="Standard"/>
    <x v="2"/>
    <s v="No"/>
    <s v="No"/>
  </r>
  <r>
    <x v="8755"/>
    <x v="709"/>
    <s v="CUST12492"/>
    <s v="Customer 2492"/>
    <n v="48"/>
    <s v="New"/>
    <s v="P3001"/>
    <s v="Coffee Maker"/>
    <x v="2"/>
    <s v="HomeNeeds"/>
    <n v="6"/>
    <n v="4200"/>
    <n v="5"/>
    <n v="25200"/>
    <n v="1260"/>
    <n v="23940"/>
    <n v="14151.49"/>
    <n v="9788.51"/>
    <x v="2"/>
    <s v="Guwahati"/>
    <s v="Assam"/>
    <s v="India"/>
    <s v="UPI"/>
    <x v="2"/>
    <s v="Standard"/>
    <x v="0"/>
    <s v="No"/>
    <s v="No"/>
  </r>
  <r>
    <x v="8756"/>
    <x v="709"/>
    <s v="CUST11958"/>
    <s v="Customer 1958"/>
    <n v="44"/>
    <s v="Returning"/>
    <s v="P3001"/>
    <s v="Coffee Maker"/>
    <x v="2"/>
    <s v="HomeNeeds"/>
    <n v="1"/>
    <n v="4200"/>
    <n v="5"/>
    <n v="4200"/>
    <n v="210"/>
    <n v="3990"/>
    <n v="3058.31"/>
    <n v="931.69"/>
    <x v="1"/>
    <s v="Jaipur"/>
    <s v="Rajasthan"/>
    <s v="India"/>
    <s v="Cash on Delivery"/>
    <x v="0"/>
    <s v="Express"/>
    <x v="0"/>
    <s v="No"/>
    <s v="No"/>
  </r>
  <r>
    <x v="8757"/>
    <x v="709"/>
    <s v="CUST10460"/>
    <s v="Customer 460"/>
    <n v="44"/>
    <s v="New"/>
    <s v="P2008"/>
    <s v="Formal Shirt"/>
    <x v="3"/>
    <s v="Global Traders"/>
    <n v="3"/>
    <n v="1700"/>
    <n v="10"/>
    <n v="5100"/>
    <n v="510"/>
    <n v="4590"/>
    <n v="3479.2"/>
    <n v="1110.8"/>
    <x v="2"/>
    <s v="Coimbatore"/>
    <s v="Tamil Nadu"/>
    <s v="India"/>
    <s v="Credit Card"/>
    <x v="0"/>
    <s v="Express"/>
    <x v="0"/>
    <s v="No"/>
    <s v="No"/>
  </r>
  <r>
    <x v="8758"/>
    <x v="709"/>
    <s v="CUST12447"/>
    <s v="Customer 2447"/>
    <n v="20"/>
    <s v="New"/>
    <s v="P5004"/>
    <s v="Pen Set"/>
    <x v="1"/>
    <s v="Stationery Hub"/>
    <n v="2"/>
    <n v="250"/>
    <n v="15"/>
    <n v="500"/>
    <n v="75"/>
    <n v="425"/>
    <n v="294.39999999999998"/>
    <n v="130.6"/>
    <x v="1"/>
    <s v="Surat"/>
    <s v="Gujarat"/>
    <s v="India"/>
    <s v="Cash on Delivery"/>
    <x v="0"/>
    <s v="Express"/>
    <x v="0"/>
    <s v="No"/>
    <s v="No"/>
  </r>
  <r>
    <x v="8759"/>
    <x v="709"/>
    <s v="CUST11024"/>
    <s v="Customer 1024"/>
    <n v="45"/>
    <s v="Returning"/>
    <s v="P1004"/>
    <s v="Smartwatch"/>
    <x v="0"/>
    <s v="TechSource India"/>
    <n v="2"/>
    <n v="6500"/>
    <n v="15"/>
    <n v="13000"/>
    <n v="1950"/>
    <n v="11050"/>
    <n v="7940.73"/>
    <n v="3109.27"/>
    <x v="0"/>
    <s v="Coimbatore"/>
    <s v="Tamil Nadu"/>
    <s v="India"/>
    <s v="Debit Card"/>
    <x v="0"/>
    <s v="Standard"/>
    <x v="0"/>
    <s v="No"/>
    <s v="No"/>
  </r>
  <r>
    <x v="8760"/>
    <x v="709"/>
    <s v="CUST11202"/>
    <s v="Customer 1202"/>
    <n v="54"/>
    <s v="Loyal"/>
    <s v="P5005"/>
    <s v="Desk Organizer"/>
    <x v="1"/>
    <s v="Stationery Hub"/>
    <n v="2"/>
    <n v="600"/>
    <n v="0"/>
    <n v="1200"/>
    <n v="0"/>
    <n v="1200"/>
    <n v="795.12"/>
    <n v="404.88"/>
    <x v="0"/>
    <s v="Ahmedabad"/>
    <s v="Gujarat"/>
    <s v="India"/>
    <s v="Net Banking"/>
    <x v="2"/>
    <s v="Standard"/>
    <x v="0"/>
    <s v="No"/>
    <s v="No"/>
  </r>
  <r>
    <x v="8761"/>
    <x v="709"/>
    <s v="CUST11754"/>
    <s v="Customer 1754"/>
    <n v="45"/>
    <s v="Returning"/>
    <s v="P3004"/>
    <s v="Cookware Set"/>
    <x v="2"/>
    <s v="HomeNeeds"/>
    <n v="1"/>
    <n v="3500"/>
    <n v="5"/>
    <n v="3500"/>
    <n v="175"/>
    <n v="3325"/>
    <n v="2350.33"/>
    <n v="974.67"/>
    <x v="1"/>
    <s v="Bhubaneswar"/>
    <s v="Odisha"/>
    <s v="India"/>
    <s v="Debit Card"/>
    <x v="2"/>
    <s v="Standard"/>
    <x v="0"/>
    <s v="No"/>
    <s v="No"/>
  </r>
  <r>
    <x v="8762"/>
    <x v="709"/>
    <s v="CUST12137"/>
    <s v="Customer 2137"/>
    <n v="50"/>
    <s v="Returning"/>
    <s v="P3002"/>
    <s v="Air Fryer"/>
    <x v="2"/>
    <s v="HomeNeeds"/>
    <n v="1"/>
    <n v="6500"/>
    <n v="5"/>
    <n v="6500"/>
    <n v="325"/>
    <n v="6175"/>
    <n v="4169.17"/>
    <n v="2005.83"/>
    <x v="2"/>
    <s v="Ahmedabad"/>
    <s v="Gujarat"/>
    <s v="India"/>
    <s v="Net Banking"/>
    <x v="2"/>
    <s v="Express"/>
    <x v="0"/>
    <s v="No"/>
    <s v="No"/>
  </r>
  <r>
    <x v="8763"/>
    <x v="709"/>
    <s v="CUST11826"/>
    <s v="Customer 1826"/>
    <n v="50"/>
    <s v="New"/>
    <s v="P1006"/>
    <s v="Keyboard"/>
    <x v="0"/>
    <s v="Metro Supplies"/>
    <n v="3"/>
    <n v="1800"/>
    <n v="15"/>
    <n v="5400"/>
    <n v="810"/>
    <n v="4590"/>
    <n v="3361.83"/>
    <n v="1228.17"/>
    <x v="0"/>
    <s v="Bengaluru"/>
    <s v="Karnataka"/>
    <s v="India"/>
    <s v="UPI"/>
    <x v="0"/>
    <s v="Standard"/>
    <x v="0"/>
    <s v="No"/>
    <s v="No"/>
  </r>
  <r>
    <x v="8764"/>
    <x v="709"/>
    <s v="CUST11355"/>
    <s v="Customer 1355"/>
    <n v="52"/>
    <s v="Loyal"/>
    <s v="P2004"/>
    <s v="Jacket"/>
    <x v="3"/>
    <s v="Global Traders"/>
    <n v="3"/>
    <n v="3500"/>
    <n v="20"/>
    <n v="10500"/>
    <n v="2100"/>
    <n v="8400"/>
    <n v="5368.66"/>
    <n v="3031.34"/>
    <x v="2"/>
    <s v="Kolkata"/>
    <s v="West Bengal"/>
    <s v="India"/>
    <s v="UPI"/>
    <x v="0"/>
    <s v="Standard"/>
    <x v="3"/>
    <s v="No"/>
    <s v="No"/>
  </r>
  <r>
    <x v="8765"/>
    <x v="709"/>
    <s v="CUST10461"/>
    <s v="Customer 461"/>
    <n v="43"/>
    <s v="New"/>
    <s v="P4001"/>
    <s v="Face Wash"/>
    <x v="4"/>
    <s v="BeautyCare"/>
    <n v="1"/>
    <n v="450"/>
    <n v="10"/>
    <n v="450"/>
    <n v="45"/>
    <n v="405"/>
    <n v="308.64999999999998"/>
    <n v="96.35"/>
    <x v="1"/>
    <s v="Nagpur"/>
    <s v="Maharashtra"/>
    <s v="India"/>
    <s v="Debit Card"/>
    <x v="2"/>
    <s v="Standard"/>
    <x v="2"/>
    <s v="No"/>
    <s v="No"/>
  </r>
  <r>
    <x v="8766"/>
    <x v="709"/>
    <s v="CUST10022"/>
    <s v="Customer 22"/>
    <n v="23"/>
    <s v="New"/>
    <s v="P1005"/>
    <s v="Tablet"/>
    <x v="0"/>
    <s v="RetailHub"/>
    <n v="2"/>
    <n v="18000"/>
    <n v="0"/>
    <n v="36000"/>
    <n v="0"/>
    <n v="36000"/>
    <n v="20004.009999999998"/>
    <n v="15995.99"/>
    <x v="1"/>
    <s v="Kolkata"/>
    <s v="West Bengal"/>
    <s v="India"/>
    <s v="Cash on Delivery"/>
    <x v="1"/>
    <s v="Express"/>
    <x v="0"/>
    <s v="No"/>
    <s v="No"/>
  </r>
  <r>
    <x v="8767"/>
    <x v="710"/>
    <s v="CUST11689"/>
    <s v="Customer 1689"/>
    <n v="47"/>
    <s v="New"/>
    <s v="P3006"/>
    <s v="Water Bottle"/>
    <x v="2"/>
    <s v="Metro Supplies"/>
    <n v="5"/>
    <n v="700"/>
    <n v="10"/>
    <n v="3500"/>
    <n v="350"/>
    <n v="3150"/>
    <n v="2200.04"/>
    <n v="949.96"/>
    <x v="1"/>
    <s v="Mumbai"/>
    <s v="Maharashtra"/>
    <s v="India"/>
    <s v="Net Banking"/>
    <x v="2"/>
    <s v="Standard"/>
    <x v="1"/>
    <s v="No"/>
    <s v="No"/>
  </r>
  <r>
    <x v="8768"/>
    <x v="710"/>
    <s v="CUST10788"/>
    <s v="Customer 788"/>
    <n v="50"/>
    <s v="New"/>
    <s v="P3005"/>
    <s v="Bedsheet Set"/>
    <x v="2"/>
    <s v="RetailHub"/>
    <n v="2"/>
    <n v="1800"/>
    <n v="5"/>
    <n v="3600"/>
    <n v="180"/>
    <n v="3420"/>
    <n v="2372.7600000000002"/>
    <n v="1047.24"/>
    <x v="1"/>
    <s v="Surat"/>
    <s v="Gujarat"/>
    <s v="India"/>
    <s v="Net Banking"/>
    <x v="2"/>
    <s v="Standard"/>
    <x v="3"/>
    <s v="No"/>
    <s v="No"/>
  </r>
  <r>
    <x v="8769"/>
    <x v="710"/>
    <s v="CUST12473"/>
    <s v="Customer 2473"/>
    <n v="42"/>
    <s v="Returning"/>
    <s v="P2005"/>
    <s v="Backpack"/>
    <x v="3"/>
    <s v="Metro Supplies"/>
    <n v="3"/>
    <n v="1800"/>
    <n v="10"/>
    <n v="5400"/>
    <n v="540"/>
    <n v="4860"/>
    <n v="2685.7"/>
    <n v="2174.3000000000002"/>
    <x v="0"/>
    <s v="Bhopal"/>
    <s v="Madhya Pradesh"/>
    <s v="India"/>
    <s v="Wallet"/>
    <x v="2"/>
    <s v="Standard"/>
    <x v="0"/>
    <s v="No"/>
    <s v="No"/>
  </r>
  <r>
    <x v="8770"/>
    <x v="710"/>
    <s v="CUST11091"/>
    <s v="Customer 1091"/>
    <n v="21"/>
    <s v="Returning"/>
    <s v="P2005"/>
    <s v="Backpack"/>
    <x v="3"/>
    <s v="Metro Supplies"/>
    <n v="2"/>
    <n v="1800"/>
    <n v="15"/>
    <n v="3600"/>
    <n v="540"/>
    <n v="3060"/>
    <n v="1948.41"/>
    <n v="1111.5899999999999"/>
    <x v="0"/>
    <s v="Visakhapatnam"/>
    <s v="Andhra Pradesh"/>
    <s v="India"/>
    <s v="UPI"/>
    <x v="2"/>
    <s v="Express"/>
    <x v="0"/>
    <s v="No"/>
    <s v="No"/>
  </r>
  <r>
    <x v="8771"/>
    <x v="710"/>
    <s v="CUST11708"/>
    <s v="Customer 1708"/>
    <n v="35"/>
    <s v="Returning"/>
    <s v="P1006"/>
    <s v="Keyboard"/>
    <x v="0"/>
    <s v="Metro Supplies"/>
    <n v="1"/>
    <n v="1800"/>
    <n v="15"/>
    <n v="1800"/>
    <n v="270"/>
    <n v="1530"/>
    <n v="1114.3"/>
    <n v="415.7"/>
    <x v="1"/>
    <s v="Pune"/>
    <s v="Maharashtra"/>
    <s v="India"/>
    <s v="Credit Card"/>
    <x v="0"/>
    <s v="Standard"/>
    <x v="3"/>
    <s v="No"/>
    <s v="No"/>
  </r>
  <r>
    <x v="8772"/>
    <x v="710"/>
    <s v="CUST11392"/>
    <s v="Customer 1392"/>
    <n v="58"/>
    <s v="New"/>
    <s v="P2005"/>
    <s v="Backpack"/>
    <x v="3"/>
    <s v="Metro Supplies"/>
    <n v="1"/>
    <n v="1800"/>
    <n v="5"/>
    <n v="1800"/>
    <n v="90"/>
    <n v="1710"/>
    <n v="1293.6199999999999"/>
    <n v="416.38"/>
    <x v="1"/>
    <s v="Jaipur"/>
    <s v="Rajasthan"/>
    <s v="India"/>
    <s v="Wallet"/>
    <x v="2"/>
    <s v="Standard"/>
    <x v="0"/>
    <s v="No"/>
    <s v="No"/>
  </r>
  <r>
    <x v="8773"/>
    <x v="710"/>
    <s v="CUST11417"/>
    <s v="Customer 1417"/>
    <n v="55"/>
    <s v="New"/>
    <s v="P4004"/>
    <s v="Shampoo"/>
    <x v="4"/>
    <s v="BeautyCare"/>
    <n v="2"/>
    <n v="550"/>
    <n v="5"/>
    <n v="1100"/>
    <n v="55"/>
    <n v="1045"/>
    <n v="817.78"/>
    <n v="227.22"/>
    <x v="1"/>
    <s v="Indore"/>
    <s v="Madhya Pradesh"/>
    <s v="India"/>
    <s v="Cash on Delivery"/>
    <x v="1"/>
    <s v="Standard"/>
    <x v="3"/>
    <s v="No"/>
    <s v="No"/>
  </r>
  <r>
    <x v="8774"/>
    <x v="710"/>
    <s v="CUST10553"/>
    <s v="Customer 553"/>
    <n v="52"/>
    <s v="New"/>
    <s v="P1002"/>
    <s v="Smartphone"/>
    <x v="0"/>
    <s v="Global Traders"/>
    <n v="1"/>
    <n v="28000"/>
    <n v="30"/>
    <n v="28000"/>
    <n v="8400"/>
    <n v="19600"/>
    <n v="15330.53"/>
    <n v="4269.47"/>
    <x v="2"/>
    <s v="Jaipur"/>
    <s v="Rajasthan"/>
    <s v="India"/>
    <s v="Cash on Delivery"/>
    <x v="0"/>
    <s v="Standard"/>
    <x v="3"/>
    <s v="No"/>
    <s v="No"/>
  </r>
  <r>
    <x v="8775"/>
    <x v="710"/>
    <s v="CUST12196"/>
    <s v="Customer 2196"/>
    <n v="27"/>
    <s v="Returning"/>
    <s v="P1008"/>
    <s v="Monitor"/>
    <x v="0"/>
    <s v="Global Traders"/>
    <n v="1"/>
    <n v="14500"/>
    <n v="15"/>
    <n v="14500"/>
    <n v="2175"/>
    <n v="12325"/>
    <n v="8061.86"/>
    <n v="4263.1400000000003"/>
    <x v="1"/>
    <s v="Surat"/>
    <s v="Gujarat"/>
    <s v="India"/>
    <s v="Credit Card"/>
    <x v="1"/>
    <s v="Standard"/>
    <x v="0"/>
    <s v="No"/>
    <s v="No"/>
  </r>
  <r>
    <x v="8776"/>
    <x v="710"/>
    <s v="CUST10905"/>
    <s v="Customer 905"/>
    <n v="35"/>
    <s v="Loyal"/>
    <s v="P1007"/>
    <s v="Mouse"/>
    <x v="0"/>
    <s v="RetailHub"/>
    <n v="5"/>
    <n v="900"/>
    <n v="20"/>
    <n v="4500"/>
    <n v="900"/>
    <n v="3600"/>
    <n v="2265.4499999999998"/>
    <n v="1334.55"/>
    <x v="1"/>
    <s v="Indore"/>
    <s v="Madhya Pradesh"/>
    <s v="India"/>
    <s v="Cash on Delivery"/>
    <x v="0"/>
    <s v="Express"/>
    <x v="1"/>
    <s v="No"/>
    <s v="No"/>
  </r>
  <r>
    <x v="8777"/>
    <x v="710"/>
    <s v="CUST10546"/>
    <s v="Customer 546"/>
    <n v="41"/>
    <s v="New"/>
    <s v="P5005"/>
    <s v="Desk Organizer"/>
    <x v="1"/>
    <s v="Stationery Hub"/>
    <n v="2"/>
    <n v="600"/>
    <n v="20"/>
    <n v="1200"/>
    <n v="240"/>
    <n v="960"/>
    <n v="786.04"/>
    <n v="173.96"/>
    <x v="1"/>
    <s v="Indore"/>
    <s v="Madhya Pradesh"/>
    <s v="India"/>
    <s v="Credit Card"/>
    <x v="2"/>
    <s v="Standard"/>
    <x v="0"/>
    <s v="No"/>
    <s v="No"/>
  </r>
  <r>
    <x v="8778"/>
    <x v="710"/>
    <s v="CUST11399"/>
    <s v="Customer 1399"/>
    <n v="45"/>
    <s v="New"/>
    <s v="P1004"/>
    <s v="Smartwatch"/>
    <x v="0"/>
    <s v="TechSource India"/>
    <n v="6"/>
    <n v="6500"/>
    <n v="10"/>
    <n v="39000"/>
    <n v="3900"/>
    <n v="35100"/>
    <n v="28320.86"/>
    <n v="6779.14"/>
    <x v="1"/>
    <s v="Jaipur"/>
    <s v="Rajasthan"/>
    <s v="India"/>
    <s v="UPI"/>
    <x v="0"/>
    <s v="Standard"/>
    <x v="0"/>
    <s v="No"/>
    <s v="No"/>
  </r>
  <r>
    <x v="8779"/>
    <x v="710"/>
    <s v="CUST11835"/>
    <s v="Customer 1835"/>
    <n v="55"/>
    <s v="Loyal"/>
    <s v="P3005"/>
    <s v="Bedsheet Set"/>
    <x v="2"/>
    <s v="RetailHub"/>
    <n v="2"/>
    <n v="1800"/>
    <n v="15"/>
    <n v="3600"/>
    <n v="540"/>
    <n v="3060"/>
    <n v="1912.06"/>
    <n v="1147.94"/>
    <x v="1"/>
    <s v="Delhi"/>
    <s v="Delhi"/>
    <s v="India"/>
    <s v="Cash on Delivery"/>
    <x v="1"/>
    <s v="Express"/>
    <x v="0"/>
    <s v="No"/>
    <s v="No"/>
  </r>
  <r>
    <x v="8780"/>
    <x v="710"/>
    <s v="CUST10968"/>
    <s v="Customer 968"/>
    <n v="19"/>
    <s v="Loyal"/>
    <s v="P3006"/>
    <s v="Water Bottle"/>
    <x v="2"/>
    <s v="Metro Supplies"/>
    <n v="6"/>
    <n v="700"/>
    <n v="5"/>
    <n v="4200"/>
    <n v="210"/>
    <n v="3990"/>
    <n v="3247.19"/>
    <n v="742.81"/>
    <x v="1"/>
    <s v="Coimbatore"/>
    <s v="Tamil Nadu"/>
    <s v="India"/>
    <s v="Net Banking"/>
    <x v="2"/>
    <s v="Express"/>
    <x v="0"/>
    <s v="No"/>
    <s v="No"/>
  </r>
  <r>
    <x v="8781"/>
    <x v="710"/>
    <s v="CUST11620"/>
    <s v="Customer 1620"/>
    <n v="35"/>
    <s v="New"/>
    <s v="P2004"/>
    <s v="Jacket"/>
    <x v="3"/>
    <s v="Global Traders"/>
    <n v="2"/>
    <n v="3500"/>
    <n v="0"/>
    <n v="7000"/>
    <n v="0"/>
    <n v="7000"/>
    <n v="5669.78"/>
    <n v="1330.22"/>
    <x v="0"/>
    <s v="Chandigarh"/>
    <s v="Chandigarh"/>
    <s v="India"/>
    <s v="UPI"/>
    <x v="0"/>
    <s v="Same Day"/>
    <x v="0"/>
    <s v="No"/>
    <s v="No"/>
  </r>
  <r>
    <x v="8782"/>
    <x v="710"/>
    <s v="CUST10924"/>
    <s v="Customer 924"/>
    <n v="48"/>
    <s v="Returning"/>
    <s v="P1004"/>
    <s v="Smartwatch"/>
    <x v="0"/>
    <s v="TechSource India"/>
    <n v="1"/>
    <n v="6500"/>
    <n v="0"/>
    <n v="6500"/>
    <n v="0"/>
    <n v="6500"/>
    <n v="5238.8900000000003"/>
    <n v="1261.1099999999999"/>
    <x v="2"/>
    <s v="Guwahati"/>
    <s v="Assam"/>
    <s v="India"/>
    <s v="Net Banking"/>
    <x v="0"/>
    <s v="Standard"/>
    <x v="1"/>
    <s v="No"/>
    <s v="No"/>
  </r>
  <r>
    <x v="8783"/>
    <x v="711"/>
    <s v="CUST12045"/>
    <s v="Customer 2045"/>
    <n v="51"/>
    <s v="Loyal"/>
    <s v="P5001"/>
    <s v="Notebook Set"/>
    <x v="1"/>
    <s v="Stationery Hub"/>
    <n v="2"/>
    <n v="500"/>
    <n v="10"/>
    <n v="1000"/>
    <n v="100"/>
    <n v="900"/>
    <n v="518.63"/>
    <n v="381.37"/>
    <x v="1"/>
    <s v="Mumbai"/>
    <s v="Maharashtra"/>
    <s v="India"/>
    <s v="Debit Card"/>
    <x v="1"/>
    <s v="Same Day"/>
    <x v="0"/>
    <s v="No"/>
    <s v="No"/>
  </r>
  <r>
    <x v="8784"/>
    <x v="711"/>
    <s v="CUST10572"/>
    <s v="Customer 572"/>
    <n v="44"/>
    <s v="New"/>
    <s v="P5004"/>
    <s v="Pen Set"/>
    <x v="1"/>
    <s v="Stationery Hub"/>
    <n v="1"/>
    <n v="250"/>
    <n v="15"/>
    <n v="250"/>
    <n v="37.5"/>
    <n v="212.5"/>
    <n v="153.76"/>
    <n v="58.74"/>
    <x v="0"/>
    <s v="Hyderabad"/>
    <s v="Telangana"/>
    <s v="India"/>
    <s v="Wallet"/>
    <x v="0"/>
    <s v="Standard"/>
    <x v="0"/>
    <s v="No"/>
    <s v="No"/>
  </r>
  <r>
    <x v="8785"/>
    <x v="711"/>
    <s v="CUST10988"/>
    <s v="Customer 988"/>
    <n v="24"/>
    <s v="Returning"/>
    <s v="P1004"/>
    <s v="Smartwatch"/>
    <x v="0"/>
    <s v="TechSource India"/>
    <n v="1"/>
    <n v="6500"/>
    <n v="0"/>
    <n v="6500"/>
    <n v="0"/>
    <n v="6500"/>
    <n v="4690.41"/>
    <n v="1809.59"/>
    <x v="2"/>
    <s v="Ahmedabad"/>
    <s v="Gujarat"/>
    <s v="India"/>
    <s v="Net Banking"/>
    <x v="1"/>
    <s v="Express"/>
    <x v="3"/>
    <s v="No"/>
    <s v="No"/>
  </r>
  <r>
    <x v="8786"/>
    <x v="711"/>
    <s v="CUST12298"/>
    <s v="Customer 2298"/>
    <n v="31"/>
    <s v="Loyal"/>
    <s v="P4002"/>
    <s v="Moisturizer"/>
    <x v="4"/>
    <s v="BeautyCare"/>
    <n v="3"/>
    <n v="650"/>
    <n v="0"/>
    <n v="1950"/>
    <n v="0"/>
    <n v="1950"/>
    <n v="1399.8"/>
    <n v="550.20000000000005"/>
    <x v="2"/>
    <s v="Patna"/>
    <s v="Bihar"/>
    <s v="India"/>
    <s v="Net Banking"/>
    <x v="2"/>
    <s v="Standard"/>
    <x v="0"/>
    <s v="Yes"/>
    <s v="No"/>
  </r>
  <r>
    <x v="8787"/>
    <x v="711"/>
    <s v="CUST10123"/>
    <s v="Customer 123"/>
    <n v="21"/>
    <s v="New"/>
    <s v="P4003"/>
    <s v="Sunscreen"/>
    <x v="4"/>
    <s v="BeautyCare"/>
    <n v="1"/>
    <n v="700"/>
    <n v="0"/>
    <n v="700"/>
    <n v="0"/>
    <n v="700"/>
    <n v="431.08"/>
    <n v="268.92"/>
    <x v="1"/>
    <s v="Bhubaneswar"/>
    <s v="Odisha"/>
    <s v="India"/>
    <s v="Debit Card"/>
    <x v="2"/>
    <s v="Standard"/>
    <x v="0"/>
    <s v="No"/>
    <s v="No"/>
  </r>
  <r>
    <x v="8788"/>
    <x v="711"/>
    <s v="CUST10455"/>
    <s v="Customer 455"/>
    <n v="35"/>
    <s v="New"/>
    <s v="P5001"/>
    <s v="Notebook Set"/>
    <x v="1"/>
    <s v="Stationery Hub"/>
    <n v="1"/>
    <n v="500"/>
    <n v="15"/>
    <n v="500"/>
    <n v="75"/>
    <n v="425"/>
    <n v="305.77999999999997"/>
    <n v="119.22"/>
    <x v="2"/>
    <s v="Mumbai"/>
    <s v="Maharashtra"/>
    <s v="India"/>
    <s v="Debit Card"/>
    <x v="2"/>
    <s v="Same Day"/>
    <x v="0"/>
    <s v="No"/>
    <s v="No"/>
  </r>
  <r>
    <x v="8789"/>
    <x v="711"/>
    <s v="CUST10965"/>
    <s v="Customer 965"/>
    <n v="25"/>
    <s v="Returning"/>
    <s v="P3006"/>
    <s v="Water Bottle"/>
    <x v="2"/>
    <s v="Metro Supplies"/>
    <n v="2"/>
    <n v="700"/>
    <n v="20"/>
    <n v="1400"/>
    <n v="280"/>
    <n v="1120"/>
    <n v="808.41"/>
    <n v="311.58999999999997"/>
    <x v="1"/>
    <s v="Bengaluru"/>
    <s v="Karnataka"/>
    <s v="India"/>
    <s v="Debit Card"/>
    <x v="2"/>
    <s v="Standard"/>
    <x v="0"/>
    <s v="No"/>
    <s v="No"/>
  </r>
  <r>
    <x v="8790"/>
    <x v="711"/>
    <s v="CUST11806"/>
    <s v="Customer 1806"/>
    <n v="43"/>
    <s v="Loyal"/>
    <s v="P5002"/>
    <s v="Novel"/>
    <x v="1"/>
    <s v="Stationery Hub"/>
    <n v="1"/>
    <n v="400"/>
    <n v="10"/>
    <n v="400"/>
    <n v="40"/>
    <n v="360"/>
    <n v="252.7"/>
    <n v="107.3"/>
    <x v="1"/>
    <s v="Bhopal"/>
    <s v="Madhya Pradesh"/>
    <s v="India"/>
    <s v="Credit Card"/>
    <x v="2"/>
    <s v="Express"/>
    <x v="3"/>
    <s v="No"/>
    <s v="No"/>
  </r>
  <r>
    <x v="8791"/>
    <x v="712"/>
    <s v="CUST10138"/>
    <s v="Customer 138"/>
    <n v="60"/>
    <s v="New"/>
    <s v="P5001"/>
    <s v="Notebook Set"/>
    <x v="1"/>
    <s v="Stationery Hub"/>
    <n v="1"/>
    <n v="500"/>
    <n v="25"/>
    <n v="500"/>
    <n v="125"/>
    <n v="375"/>
    <n v="236.02"/>
    <n v="138.97999999999999"/>
    <x v="2"/>
    <s v="Ahmedabad"/>
    <s v="Gujarat"/>
    <s v="India"/>
    <s v="Credit Card"/>
    <x v="0"/>
    <s v="Express"/>
    <x v="0"/>
    <s v="No"/>
    <s v="No"/>
  </r>
  <r>
    <x v="8792"/>
    <x v="712"/>
    <s v="CUST11018"/>
    <s v="Customer 1018"/>
    <n v="40"/>
    <s v="Returning"/>
    <s v="P1007"/>
    <s v="Mouse"/>
    <x v="0"/>
    <s v="RetailHub"/>
    <n v="2"/>
    <n v="900"/>
    <n v="5"/>
    <n v="1800"/>
    <n v="90"/>
    <n v="1710"/>
    <n v="997.61"/>
    <n v="712.39"/>
    <x v="0"/>
    <s v="Kolkata"/>
    <s v="West Bengal"/>
    <s v="India"/>
    <s v="Net Banking"/>
    <x v="1"/>
    <s v="Standard"/>
    <x v="0"/>
    <s v="No"/>
    <s v="No"/>
  </r>
  <r>
    <x v="8793"/>
    <x v="712"/>
    <s v="CUST11952"/>
    <s v="Customer 1952"/>
    <n v="59"/>
    <s v="New"/>
    <s v="P4005"/>
    <s v="Perfume"/>
    <x v="4"/>
    <s v="BeautyCare"/>
    <n v="1"/>
    <n v="1800"/>
    <n v="15"/>
    <n v="1800"/>
    <n v="270"/>
    <n v="1530"/>
    <n v="1049.8599999999999"/>
    <n v="480.14"/>
    <x v="2"/>
    <s v="Patna"/>
    <s v="Bihar"/>
    <s v="India"/>
    <s v="Wallet"/>
    <x v="2"/>
    <s v="Express"/>
    <x v="0"/>
    <s v="No"/>
    <s v="No"/>
  </r>
  <r>
    <x v="8794"/>
    <x v="712"/>
    <s v="CUST11803"/>
    <s v="Customer 1803"/>
    <n v="57"/>
    <s v="Returning"/>
    <s v="P1002"/>
    <s v="Smartphone"/>
    <x v="0"/>
    <s v="Global Traders"/>
    <n v="5"/>
    <n v="28000"/>
    <n v="5"/>
    <n v="140000"/>
    <n v="7000"/>
    <n v="133000"/>
    <n v="97098.45"/>
    <n v="35901.550000000003"/>
    <x v="1"/>
    <s v="Delhi"/>
    <s v="Delhi"/>
    <s v="India"/>
    <s v="Wallet"/>
    <x v="1"/>
    <s v="Standard"/>
    <x v="4"/>
    <s v="No"/>
    <s v="Yes"/>
  </r>
  <r>
    <x v="8795"/>
    <x v="712"/>
    <s v="CUST10063"/>
    <s v="Customer 63"/>
    <n v="20"/>
    <s v="New"/>
    <s v="P1003"/>
    <s v="Headphones"/>
    <x v="0"/>
    <s v="Metro Supplies"/>
    <n v="2"/>
    <n v="2500"/>
    <n v="0"/>
    <n v="5000"/>
    <n v="0"/>
    <n v="5000"/>
    <n v="3113.21"/>
    <n v="1886.79"/>
    <x v="2"/>
    <s v="Kolkata"/>
    <s v="West Bengal"/>
    <s v="India"/>
    <s v="Wallet"/>
    <x v="1"/>
    <s v="Express"/>
    <x v="0"/>
    <s v="No"/>
    <s v="No"/>
  </r>
  <r>
    <x v="8796"/>
    <x v="712"/>
    <s v="CUST11267"/>
    <s v="Customer 1267"/>
    <n v="51"/>
    <s v="Returning"/>
    <s v="P3007"/>
    <s v="Vacuum Cleaner"/>
    <x v="2"/>
    <s v="Global Traders"/>
    <n v="3"/>
    <n v="8500"/>
    <n v="5"/>
    <n v="25500"/>
    <n v="1275"/>
    <n v="24225"/>
    <n v="19546.12"/>
    <n v="4678.88"/>
    <x v="1"/>
    <s v="Patna"/>
    <s v="Bihar"/>
    <s v="India"/>
    <s v="UPI"/>
    <x v="2"/>
    <s v="Standard"/>
    <x v="0"/>
    <s v="No"/>
    <s v="No"/>
  </r>
  <r>
    <x v="8797"/>
    <x v="712"/>
    <s v="CUST11634"/>
    <s v="Customer 1634"/>
    <n v="23"/>
    <s v="New"/>
    <s v="P1009"/>
    <s v="Power Bank"/>
    <x v="0"/>
    <s v="Prime Distributors"/>
    <n v="1"/>
    <n v="1600"/>
    <n v="25"/>
    <n v="1600"/>
    <n v="400"/>
    <n v="1200"/>
    <n v="859.87"/>
    <n v="340.13"/>
    <x v="1"/>
    <s v="Delhi"/>
    <s v="Delhi"/>
    <s v="India"/>
    <s v="Credit Card"/>
    <x v="2"/>
    <s v="Express"/>
    <x v="1"/>
    <s v="Yes"/>
    <s v="No"/>
  </r>
  <r>
    <x v="8798"/>
    <x v="712"/>
    <s v="CUST10013"/>
    <s v="Customer 13"/>
    <n v="49"/>
    <s v="New"/>
    <s v="P1006"/>
    <s v="Keyboard"/>
    <x v="0"/>
    <s v="Metro Supplies"/>
    <n v="2"/>
    <n v="1800"/>
    <n v="10"/>
    <n v="3600"/>
    <n v="360"/>
    <n v="3240"/>
    <n v="2396.1999999999998"/>
    <n v="843.8"/>
    <x v="1"/>
    <s v="Nagpur"/>
    <s v="Maharashtra"/>
    <s v="India"/>
    <s v="Net Banking"/>
    <x v="2"/>
    <s v="Standard"/>
    <x v="0"/>
    <s v="No"/>
    <s v="No"/>
  </r>
  <r>
    <x v="8799"/>
    <x v="712"/>
    <s v="CUST10479"/>
    <s v="Customer 479"/>
    <n v="40"/>
    <s v="Returning"/>
    <s v="P3007"/>
    <s v="Vacuum Cleaner"/>
    <x v="2"/>
    <s v="Global Traders"/>
    <n v="1"/>
    <n v="8500"/>
    <n v="25"/>
    <n v="8500"/>
    <n v="2125"/>
    <n v="6375"/>
    <n v="4249.78"/>
    <n v="2125.2199999999998"/>
    <x v="2"/>
    <s v="Nagpur"/>
    <s v="Maharashtra"/>
    <s v="India"/>
    <s v="Debit Card"/>
    <x v="2"/>
    <s v="Standard"/>
    <x v="0"/>
    <s v="Yes"/>
    <s v="No"/>
  </r>
  <r>
    <x v="8800"/>
    <x v="712"/>
    <s v="CUST11607"/>
    <s v="Customer 1607"/>
    <n v="47"/>
    <s v="Loyal"/>
    <s v="P2006"/>
    <s v="Womens Kurti"/>
    <x v="3"/>
    <s v="FashionMart"/>
    <n v="1"/>
    <n v="1400"/>
    <n v="5"/>
    <n v="1400"/>
    <n v="70"/>
    <n v="1330"/>
    <n v="947.84"/>
    <n v="382.16"/>
    <x v="1"/>
    <s v="Delhi"/>
    <s v="Delhi"/>
    <s v="India"/>
    <s v="Credit Card"/>
    <x v="2"/>
    <s v="Express"/>
    <x v="3"/>
    <s v="No"/>
    <s v="No"/>
  </r>
  <r>
    <x v="8801"/>
    <x v="712"/>
    <s v="CUST10834"/>
    <s v="Customer 834"/>
    <n v="22"/>
    <s v="Returning"/>
    <s v="P2005"/>
    <s v="Backpack"/>
    <x v="3"/>
    <s v="Metro Supplies"/>
    <n v="1"/>
    <n v="1800"/>
    <n v="20"/>
    <n v="1800"/>
    <n v="360"/>
    <n v="1440"/>
    <n v="1002.55"/>
    <n v="437.45"/>
    <x v="0"/>
    <s v="Surat"/>
    <s v="Gujarat"/>
    <s v="India"/>
    <s v="Wallet"/>
    <x v="2"/>
    <s v="Same Day"/>
    <x v="0"/>
    <s v="No"/>
    <s v="No"/>
  </r>
  <r>
    <x v="8802"/>
    <x v="712"/>
    <s v="CUST11135"/>
    <s v="Customer 1135"/>
    <n v="41"/>
    <s v="Returning"/>
    <s v="P4003"/>
    <s v="Sunscreen"/>
    <x v="4"/>
    <s v="BeautyCare"/>
    <n v="2"/>
    <n v="700"/>
    <n v="0"/>
    <n v="1400"/>
    <n v="0"/>
    <n v="1400"/>
    <n v="1100.3599999999999"/>
    <n v="299.64"/>
    <x v="1"/>
    <s v="Chennai"/>
    <s v="Tamil Nadu"/>
    <s v="India"/>
    <s v="Cash on Delivery"/>
    <x v="1"/>
    <s v="Standard"/>
    <x v="0"/>
    <s v="No"/>
    <s v="Yes"/>
  </r>
  <r>
    <x v="8803"/>
    <x v="712"/>
    <s v="CUST10290"/>
    <s v="Customer 290"/>
    <n v="42"/>
    <s v="Loyal"/>
    <s v="P2002"/>
    <s v="Jeans"/>
    <x v="3"/>
    <s v="FashionMart"/>
    <n v="3"/>
    <n v="2200"/>
    <n v="0"/>
    <n v="6600"/>
    <n v="0"/>
    <n v="6600"/>
    <n v="5273.85"/>
    <n v="1326.15"/>
    <x v="0"/>
    <s v="Bhubaneswar"/>
    <s v="Odisha"/>
    <s v="India"/>
    <s v="UPI"/>
    <x v="0"/>
    <s v="Standard"/>
    <x v="3"/>
    <s v="No"/>
    <s v="No"/>
  </r>
  <r>
    <x v="8804"/>
    <x v="713"/>
    <s v="CUST10092"/>
    <s v="Customer 92"/>
    <n v="31"/>
    <s v="Loyal"/>
    <s v="P1001"/>
    <s v="Laptop"/>
    <x v="0"/>
    <s v="TechSource India"/>
    <n v="1"/>
    <n v="55000"/>
    <n v="10"/>
    <n v="55000"/>
    <n v="5500"/>
    <n v="49500"/>
    <n v="35133.89"/>
    <n v="14366.11"/>
    <x v="0"/>
    <s v="Bhopal"/>
    <s v="Madhya Pradesh"/>
    <s v="India"/>
    <s v="Credit Card"/>
    <x v="2"/>
    <s v="Express"/>
    <x v="0"/>
    <s v="No"/>
    <s v="No"/>
  </r>
  <r>
    <x v="8805"/>
    <x v="713"/>
    <s v="CUST11709"/>
    <s v="Customer 1709"/>
    <n v="50"/>
    <s v="Returning"/>
    <s v="P1010"/>
    <s v="Bluetooth Speaker"/>
    <x v="0"/>
    <s v="Prime Distributors"/>
    <n v="2"/>
    <n v="3200"/>
    <n v="10"/>
    <n v="6400"/>
    <n v="640"/>
    <n v="5760"/>
    <n v="3477.47"/>
    <n v="2282.5300000000002"/>
    <x v="0"/>
    <s v="Chandigarh"/>
    <s v="Chandigarh"/>
    <s v="India"/>
    <s v="Credit Card"/>
    <x v="0"/>
    <s v="Standard"/>
    <x v="0"/>
    <s v="No"/>
    <s v="No"/>
  </r>
  <r>
    <x v="8806"/>
    <x v="713"/>
    <s v="CUST11918"/>
    <s v="Customer 1918"/>
    <n v="56"/>
    <s v="Loyal"/>
    <s v="P1006"/>
    <s v="Keyboard"/>
    <x v="0"/>
    <s v="Metro Supplies"/>
    <n v="6"/>
    <n v="1800"/>
    <n v="5"/>
    <n v="10800"/>
    <n v="540"/>
    <n v="10260"/>
    <n v="8129.18"/>
    <n v="2130.8200000000002"/>
    <x v="2"/>
    <s v="Kolkata"/>
    <s v="West Bengal"/>
    <s v="India"/>
    <s v="Wallet"/>
    <x v="0"/>
    <s v="Standard"/>
    <x v="0"/>
    <s v="No"/>
    <s v="No"/>
  </r>
  <r>
    <x v="8807"/>
    <x v="713"/>
    <s v="CUST12085"/>
    <s v="Customer 2085"/>
    <n v="18"/>
    <s v="Loyal"/>
    <s v="P2001"/>
    <s v="Running Shoes"/>
    <x v="3"/>
    <s v="FashionMart"/>
    <n v="1"/>
    <n v="3200"/>
    <n v="25"/>
    <n v="3200"/>
    <n v="800"/>
    <n v="2400"/>
    <n v="1539.52"/>
    <n v="860.48"/>
    <x v="1"/>
    <s v="Visakhapatnam"/>
    <s v="Andhra Pradesh"/>
    <s v="India"/>
    <s v="Debit Card"/>
    <x v="2"/>
    <s v="Express"/>
    <x v="3"/>
    <s v="No"/>
    <s v="No"/>
  </r>
  <r>
    <x v="8808"/>
    <x v="713"/>
    <s v="CUST12372"/>
    <s v="Customer 2372"/>
    <n v="50"/>
    <s v="Loyal"/>
    <s v="P4006"/>
    <s v="Lipstick"/>
    <x v="4"/>
    <s v="BeautyCare"/>
    <n v="2"/>
    <n v="850"/>
    <n v="15"/>
    <n v="1700"/>
    <n v="255"/>
    <n v="1445"/>
    <n v="1173.74"/>
    <n v="271.26"/>
    <x v="2"/>
    <s v="Surat"/>
    <s v="Gujarat"/>
    <s v="India"/>
    <s v="UPI"/>
    <x v="2"/>
    <s v="Standard"/>
    <x v="0"/>
    <s v="No"/>
    <s v="Yes"/>
  </r>
  <r>
    <x v="8809"/>
    <x v="713"/>
    <s v="CUST12432"/>
    <s v="Customer 2432"/>
    <n v="36"/>
    <s v="Returning"/>
    <s v="P2002"/>
    <s v="Jeans"/>
    <x v="3"/>
    <s v="FashionMart"/>
    <n v="3"/>
    <n v="2200"/>
    <n v="0"/>
    <n v="6600"/>
    <n v="0"/>
    <n v="6600"/>
    <n v="5176.5200000000004"/>
    <n v="1423.48"/>
    <x v="1"/>
    <s v="Bhubaneswar"/>
    <s v="Odisha"/>
    <s v="India"/>
    <s v="UPI"/>
    <x v="1"/>
    <s v="Express"/>
    <x v="0"/>
    <s v="No"/>
    <s v="No"/>
  </r>
  <r>
    <x v="8810"/>
    <x v="713"/>
    <s v="CUST11117"/>
    <s v="Customer 1117"/>
    <n v="27"/>
    <s v="Loyal"/>
    <s v="P1010"/>
    <s v="Bluetooth Speaker"/>
    <x v="0"/>
    <s v="Prime Distributors"/>
    <n v="1"/>
    <n v="3200"/>
    <n v="25"/>
    <n v="3200"/>
    <n v="800"/>
    <n v="2400"/>
    <n v="1960.23"/>
    <n v="439.77"/>
    <x v="0"/>
    <s v="Mumbai"/>
    <s v="Maharashtra"/>
    <s v="India"/>
    <s v="Debit Card"/>
    <x v="2"/>
    <s v="Standard"/>
    <x v="0"/>
    <s v="Yes"/>
    <s v="No"/>
  </r>
  <r>
    <x v="8811"/>
    <x v="713"/>
    <s v="CUST12377"/>
    <s v="Customer 2377"/>
    <n v="50"/>
    <s v="Returning"/>
    <s v="P2007"/>
    <s v="Saree"/>
    <x v="3"/>
    <s v="FashionMart"/>
    <n v="1"/>
    <n v="2600"/>
    <n v="5"/>
    <n v="2600"/>
    <n v="130"/>
    <n v="2470"/>
    <n v="1406.6"/>
    <n v="1063.4000000000001"/>
    <x v="2"/>
    <s v="Delhi"/>
    <s v="Delhi"/>
    <s v="India"/>
    <s v="Cash on Delivery"/>
    <x v="1"/>
    <s v="Standard"/>
    <x v="0"/>
    <s v="No"/>
    <s v="No"/>
  </r>
  <r>
    <x v="8812"/>
    <x v="713"/>
    <s v="CUST12418"/>
    <s v="Customer 2418"/>
    <n v="25"/>
    <s v="Returning"/>
    <s v="P5003"/>
    <s v="Calculator"/>
    <x v="1"/>
    <s v="Stationery Hub"/>
    <n v="2"/>
    <n v="650"/>
    <n v="25"/>
    <n v="1300"/>
    <n v="325"/>
    <n v="975"/>
    <n v="745.3"/>
    <n v="229.7"/>
    <x v="0"/>
    <s v="Hyderabad"/>
    <s v="Telangana"/>
    <s v="India"/>
    <s v="UPI"/>
    <x v="1"/>
    <s v="Standard"/>
    <x v="1"/>
    <s v="No"/>
    <s v="Yes"/>
  </r>
  <r>
    <x v="8813"/>
    <x v="713"/>
    <s v="CUST11910"/>
    <s v="Customer 1910"/>
    <n v="31"/>
    <s v="Returning"/>
    <s v="P5005"/>
    <s v="Desk Organizer"/>
    <x v="1"/>
    <s v="Stationery Hub"/>
    <n v="1"/>
    <n v="600"/>
    <n v="15"/>
    <n v="600"/>
    <n v="90"/>
    <n v="510"/>
    <n v="358.27"/>
    <n v="151.72999999999999"/>
    <x v="2"/>
    <s v="Hyderabad"/>
    <s v="Telangana"/>
    <s v="India"/>
    <s v="Debit Card"/>
    <x v="0"/>
    <s v="Standard"/>
    <x v="0"/>
    <s v="No"/>
    <s v="No"/>
  </r>
  <r>
    <x v="8814"/>
    <x v="713"/>
    <s v="CUST10220"/>
    <s v="Customer 220"/>
    <n v="23"/>
    <s v="Returning"/>
    <s v="P2003"/>
    <s v="T-Shirt"/>
    <x v="3"/>
    <s v="RetailHub"/>
    <n v="2"/>
    <n v="900"/>
    <n v="25"/>
    <n v="1800"/>
    <n v="450"/>
    <n v="1350"/>
    <n v="1038.17"/>
    <n v="311.83"/>
    <x v="2"/>
    <s v="Ahmedabad"/>
    <s v="Gujarat"/>
    <s v="India"/>
    <s v="Debit Card"/>
    <x v="0"/>
    <s v="Standard"/>
    <x v="1"/>
    <s v="No"/>
    <s v="Yes"/>
  </r>
  <r>
    <x v="8815"/>
    <x v="713"/>
    <s v="CUST10926"/>
    <s v="Customer 926"/>
    <n v="21"/>
    <s v="Loyal"/>
    <s v="P4002"/>
    <s v="Moisturizer"/>
    <x v="4"/>
    <s v="BeautyCare"/>
    <n v="2"/>
    <n v="650"/>
    <n v="0"/>
    <n v="1300"/>
    <n v="0"/>
    <n v="1300"/>
    <n v="731.12"/>
    <n v="568.88"/>
    <x v="1"/>
    <s v="Chennai"/>
    <s v="Tamil Nadu"/>
    <s v="India"/>
    <s v="UPI"/>
    <x v="0"/>
    <s v="Express"/>
    <x v="0"/>
    <s v="No"/>
    <s v="No"/>
  </r>
  <r>
    <x v="8816"/>
    <x v="713"/>
    <s v="CUST11792"/>
    <s v="Customer 1792"/>
    <n v="33"/>
    <s v="Returning"/>
    <s v="P4005"/>
    <s v="Perfume"/>
    <x v="4"/>
    <s v="BeautyCare"/>
    <n v="1"/>
    <n v="1800"/>
    <n v="0"/>
    <n v="1800"/>
    <n v="0"/>
    <n v="1800"/>
    <n v="1327.76"/>
    <n v="472.24"/>
    <x v="1"/>
    <s v="Chennai"/>
    <s v="Tamil Nadu"/>
    <s v="India"/>
    <s v="Debit Card"/>
    <x v="1"/>
    <s v="Standard"/>
    <x v="3"/>
    <s v="No"/>
    <s v="No"/>
  </r>
  <r>
    <x v="8817"/>
    <x v="713"/>
    <s v="CUST10157"/>
    <s v="Customer 157"/>
    <n v="42"/>
    <s v="Returning"/>
    <s v="P2007"/>
    <s v="Saree"/>
    <x v="3"/>
    <s v="FashionMart"/>
    <n v="2"/>
    <n v="2600"/>
    <n v="15"/>
    <n v="5200"/>
    <n v="780"/>
    <n v="4420"/>
    <n v="2978.33"/>
    <n v="1441.67"/>
    <x v="0"/>
    <s v="Chandigarh"/>
    <s v="Chandigarh"/>
    <s v="India"/>
    <s v="Cash on Delivery"/>
    <x v="1"/>
    <s v="Express"/>
    <x v="0"/>
    <s v="No"/>
    <s v="No"/>
  </r>
  <r>
    <x v="8818"/>
    <x v="713"/>
    <s v="CUST10749"/>
    <s v="Customer 749"/>
    <n v="28"/>
    <s v="Returning"/>
    <s v="P3006"/>
    <s v="Water Bottle"/>
    <x v="2"/>
    <s v="Metro Supplies"/>
    <n v="1"/>
    <n v="700"/>
    <n v="10"/>
    <n v="700"/>
    <n v="70"/>
    <n v="630"/>
    <n v="393.12"/>
    <n v="236.88"/>
    <x v="1"/>
    <s v="Guwahati"/>
    <s v="Assam"/>
    <s v="India"/>
    <s v="Wallet"/>
    <x v="1"/>
    <s v="Express"/>
    <x v="0"/>
    <s v="Yes"/>
    <s v="No"/>
  </r>
  <r>
    <x v="8819"/>
    <x v="713"/>
    <s v="CUST10868"/>
    <s v="Customer 868"/>
    <n v="59"/>
    <s v="New"/>
    <s v="P1001"/>
    <s v="Laptop"/>
    <x v="0"/>
    <s v="TechSource India"/>
    <n v="4"/>
    <n v="55000"/>
    <n v="10"/>
    <n v="220000"/>
    <n v="22000"/>
    <n v="198000"/>
    <n v="149334.17000000001"/>
    <n v="48665.83"/>
    <x v="2"/>
    <s v="Bhopal"/>
    <s v="Madhya Pradesh"/>
    <s v="India"/>
    <s v="Net Banking"/>
    <x v="2"/>
    <s v="Standard"/>
    <x v="0"/>
    <s v="No"/>
    <s v="No"/>
  </r>
  <r>
    <x v="8820"/>
    <x v="714"/>
    <s v="CUST11561"/>
    <s v="Customer 1561"/>
    <n v="54"/>
    <s v="Returning"/>
    <s v="P1006"/>
    <s v="Keyboard"/>
    <x v="0"/>
    <s v="Metro Supplies"/>
    <n v="2"/>
    <n v="1800"/>
    <n v="10"/>
    <n v="3600"/>
    <n v="360"/>
    <n v="3240"/>
    <n v="1984.95"/>
    <n v="1255.05"/>
    <x v="1"/>
    <s v="Patna"/>
    <s v="Bihar"/>
    <s v="India"/>
    <s v="Debit Card"/>
    <x v="1"/>
    <s v="Standard"/>
    <x v="0"/>
    <s v="No"/>
    <s v="No"/>
  </r>
  <r>
    <x v="8821"/>
    <x v="714"/>
    <s v="CUST10198"/>
    <s v="Customer 198"/>
    <n v="24"/>
    <s v="Returning"/>
    <s v="P3003"/>
    <s v="Mixer Grinder"/>
    <x v="2"/>
    <s v="Prime Distributors"/>
    <n v="2"/>
    <n v="4800"/>
    <n v="25"/>
    <n v="9600"/>
    <n v="2400"/>
    <n v="7200"/>
    <n v="4618.6899999999996"/>
    <n v="2581.31"/>
    <x v="0"/>
    <s v="Bengaluru"/>
    <s v="Karnataka"/>
    <s v="India"/>
    <s v="Net Banking"/>
    <x v="0"/>
    <s v="Standard"/>
    <x v="0"/>
    <s v="No"/>
    <s v="No"/>
  </r>
  <r>
    <x v="8822"/>
    <x v="714"/>
    <s v="CUST11162"/>
    <s v="Customer 1162"/>
    <n v="48"/>
    <s v="Returning"/>
    <s v="P3004"/>
    <s v="Cookware Set"/>
    <x v="2"/>
    <s v="HomeNeeds"/>
    <n v="6"/>
    <n v="3500"/>
    <n v="30"/>
    <n v="21000"/>
    <n v="6300"/>
    <n v="14700"/>
    <n v="12016.92"/>
    <n v="2683.08"/>
    <x v="1"/>
    <s v="Lucknow"/>
    <s v="Uttar Pradesh"/>
    <s v="India"/>
    <s v="Debit Card"/>
    <x v="1"/>
    <s v="Standard"/>
    <x v="4"/>
    <s v="No"/>
    <s v="Yes"/>
  </r>
  <r>
    <x v="8823"/>
    <x v="714"/>
    <s v="CUST11949"/>
    <s v="Customer 1949"/>
    <n v="37"/>
    <s v="New"/>
    <s v="P2004"/>
    <s v="Jacket"/>
    <x v="3"/>
    <s v="Global Traders"/>
    <n v="1"/>
    <n v="3500"/>
    <n v="15"/>
    <n v="3500"/>
    <n v="525"/>
    <n v="2975"/>
    <n v="2397.7199999999998"/>
    <n v="577.28"/>
    <x v="1"/>
    <s v="Coimbatore"/>
    <s v="Tamil Nadu"/>
    <s v="India"/>
    <s v="Net Banking"/>
    <x v="1"/>
    <s v="Standard"/>
    <x v="0"/>
    <s v="No"/>
    <s v="No"/>
  </r>
  <r>
    <x v="8824"/>
    <x v="714"/>
    <s v="CUST10098"/>
    <s v="Customer 98"/>
    <n v="19"/>
    <s v="Loyal"/>
    <s v="P1004"/>
    <s v="Smartwatch"/>
    <x v="0"/>
    <s v="TechSource India"/>
    <n v="2"/>
    <n v="6500"/>
    <n v="15"/>
    <n v="13000"/>
    <n v="1950"/>
    <n v="11050"/>
    <n v="7500.01"/>
    <n v="3549.99"/>
    <x v="1"/>
    <s v="Indore"/>
    <s v="Madhya Pradesh"/>
    <s v="India"/>
    <s v="Credit Card"/>
    <x v="2"/>
    <s v="Standard"/>
    <x v="0"/>
    <s v="Yes"/>
    <s v="No"/>
  </r>
  <r>
    <x v="8825"/>
    <x v="714"/>
    <s v="CUST12261"/>
    <s v="Customer 2261"/>
    <n v="55"/>
    <s v="Loyal"/>
    <s v="P2001"/>
    <s v="Running Shoes"/>
    <x v="3"/>
    <s v="FashionMart"/>
    <n v="2"/>
    <n v="3200"/>
    <n v="10"/>
    <n v="6400"/>
    <n v="640"/>
    <n v="5760"/>
    <n v="3929.98"/>
    <n v="1830.02"/>
    <x v="1"/>
    <s v="Bhubaneswar"/>
    <s v="Odisha"/>
    <s v="India"/>
    <s v="UPI"/>
    <x v="0"/>
    <s v="Standard"/>
    <x v="0"/>
    <s v="Yes"/>
    <s v="No"/>
  </r>
  <r>
    <x v="8826"/>
    <x v="714"/>
    <s v="CUST12113"/>
    <s v="Customer 2113"/>
    <n v="18"/>
    <s v="Returning"/>
    <s v="P1004"/>
    <s v="Smartwatch"/>
    <x v="0"/>
    <s v="TechSource India"/>
    <n v="1"/>
    <n v="6500"/>
    <n v="15"/>
    <n v="6500"/>
    <n v="975"/>
    <n v="5525"/>
    <n v="3558.6"/>
    <n v="1966.4"/>
    <x v="1"/>
    <s v="Ahmedabad"/>
    <s v="Gujarat"/>
    <s v="India"/>
    <s v="UPI"/>
    <x v="0"/>
    <s v="Express"/>
    <x v="0"/>
    <s v="No"/>
    <s v="Yes"/>
  </r>
  <r>
    <x v="8827"/>
    <x v="714"/>
    <s v="CUST11323"/>
    <s v="Customer 1323"/>
    <n v="31"/>
    <s v="Returning"/>
    <s v="P1001"/>
    <s v="Laptop"/>
    <x v="0"/>
    <s v="TechSource India"/>
    <n v="1"/>
    <n v="55000"/>
    <n v="10"/>
    <n v="55000"/>
    <n v="5500"/>
    <n v="49500"/>
    <n v="35012.639999999999"/>
    <n v="14487.36"/>
    <x v="2"/>
    <s v="Mumbai"/>
    <s v="Maharashtra"/>
    <s v="India"/>
    <s v="UPI"/>
    <x v="1"/>
    <s v="Standard"/>
    <x v="3"/>
    <s v="No"/>
    <s v="No"/>
  </r>
  <r>
    <x v="8828"/>
    <x v="714"/>
    <s v="CUST10001"/>
    <s v="Customer 1"/>
    <n v="24"/>
    <s v="Returning"/>
    <s v="P5002"/>
    <s v="Novel"/>
    <x v="1"/>
    <s v="Stationery Hub"/>
    <n v="2"/>
    <n v="400"/>
    <n v="5"/>
    <n v="800"/>
    <n v="40"/>
    <n v="760"/>
    <n v="487.47"/>
    <n v="272.52999999999997"/>
    <x v="1"/>
    <s v="Hyderabad"/>
    <s v="Telangana"/>
    <s v="India"/>
    <s v="Net Banking"/>
    <x v="0"/>
    <s v="Express"/>
    <x v="0"/>
    <s v="No"/>
    <s v="No"/>
  </r>
  <r>
    <x v="8829"/>
    <x v="714"/>
    <s v="CUST11321"/>
    <s v="Customer 1321"/>
    <n v="18"/>
    <s v="New"/>
    <s v="P4005"/>
    <s v="Perfume"/>
    <x v="4"/>
    <s v="BeautyCare"/>
    <n v="2"/>
    <n v="1800"/>
    <n v="5"/>
    <n v="3600"/>
    <n v="180"/>
    <n v="3420"/>
    <n v="2386.31"/>
    <n v="1033.69"/>
    <x v="1"/>
    <s v="Visakhapatnam"/>
    <s v="Andhra Pradesh"/>
    <s v="India"/>
    <s v="Cash on Delivery"/>
    <x v="0"/>
    <s v="Standard"/>
    <x v="2"/>
    <s v="No"/>
    <s v="No"/>
  </r>
  <r>
    <x v="8830"/>
    <x v="714"/>
    <s v="CUST11088"/>
    <s v="Customer 1088"/>
    <n v="26"/>
    <s v="New"/>
    <s v="P4003"/>
    <s v="Sunscreen"/>
    <x v="4"/>
    <s v="BeautyCare"/>
    <n v="1"/>
    <n v="700"/>
    <n v="5"/>
    <n v="700"/>
    <n v="35"/>
    <n v="665"/>
    <n v="517.87"/>
    <n v="147.13"/>
    <x v="2"/>
    <s v="Bhopal"/>
    <s v="Madhya Pradesh"/>
    <s v="India"/>
    <s v="Cash on Delivery"/>
    <x v="0"/>
    <s v="Standard"/>
    <x v="3"/>
    <s v="No"/>
    <s v="No"/>
  </r>
  <r>
    <x v="8831"/>
    <x v="714"/>
    <s v="CUST10691"/>
    <s v="Customer 691"/>
    <n v="52"/>
    <s v="New"/>
    <s v="P1005"/>
    <s v="Tablet"/>
    <x v="0"/>
    <s v="RetailHub"/>
    <n v="1"/>
    <n v="18000"/>
    <n v="15"/>
    <n v="18000"/>
    <n v="2700"/>
    <n v="15300"/>
    <n v="12506.14"/>
    <n v="2793.86"/>
    <x v="1"/>
    <s v="Lucknow"/>
    <s v="Uttar Pradesh"/>
    <s v="India"/>
    <s v="Debit Card"/>
    <x v="0"/>
    <s v="Standard"/>
    <x v="0"/>
    <s v="No"/>
    <s v="No"/>
  </r>
  <r>
    <x v="8832"/>
    <x v="714"/>
    <s v="CUST11941"/>
    <s v="Customer 1941"/>
    <n v="27"/>
    <s v="Loyal"/>
    <s v="P3004"/>
    <s v="Cookware Set"/>
    <x v="2"/>
    <s v="HomeNeeds"/>
    <n v="4"/>
    <n v="3500"/>
    <n v="10"/>
    <n v="14000"/>
    <n v="1400"/>
    <n v="12600"/>
    <n v="10066.1"/>
    <n v="2533.9"/>
    <x v="1"/>
    <s v="Lucknow"/>
    <s v="Uttar Pradesh"/>
    <s v="India"/>
    <s v="Cash on Delivery"/>
    <x v="1"/>
    <s v="Standard"/>
    <x v="3"/>
    <s v="No"/>
    <s v="No"/>
  </r>
  <r>
    <x v="8833"/>
    <x v="714"/>
    <s v="CUST12132"/>
    <s v="Customer 2132"/>
    <n v="48"/>
    <s v="Returning"/>
    <s v="P1004"/>
    <s v="Smartwatch"/>
    <x v="0"/>
    <s v="TechSource India"/>
    <n v="3"/>
    <n v="6500"/>
    <n v="0"/>
    <n v="19500"/>
    <n v="0"/>
    <n v="19500"/>
    <n v="15333.58"/>
    <n v="4166.42"/>
    <x v="1"/>
    <s v="Bhubaneswar"/>
    <s v="Odisha"/>
    <s v="India"/>
    <s v="Debit Card"/>
    <x v="2"/>
    <s v="Standard"/>
    <x v="0"/>
    <s v="No"/>
    <s v="No"/>
  </r>
  <r>
    <x v="8834"/>
    <x v="714"/>
    <s v="CUST12402"/>
    <s v="Customer 2402"/>
    <n v="48"/>
    <s v="Loyal"/>
    <s v="P4004"/>
    <s v="Shampoo"/>
    <x v="4"/>
    <s v="BeautyCare"/>
    <n v="4"/>
    <n v="550"/>
    <n v="15"/>
    <n v="2200"/>
    <n v="330"/>
    <n v="1870"/>
    <n v="1516.06"/>
    <n v="353.94"/>
    <x v="1"/>
    <s v="Lucknow"/>
    <s v="Uttar Pradesh"/>
    <s v="India"/>
    <s v="Debit Card"/>
    <x v="2"/>
    <s v="Standard"/>
    <x v="0"/>
    <s v="No"/>
    <s v="No"/>
  </r>
  <r>
    <x v="8835"/>
    <x v="714"/>
    <s v="CUST11572"/>
    <s v="Customer 1572"/>
    <n v="52"/>
    <s v="Returning"/>
    <s v="P1009"/>
    <s v="Power Bank"/>
    <x v="0"/>
    <s v="Prime Distributors"/>
    <n v="2"/>
    <n v="1600"/>
    <n v="15"/>
    <n v="3200"/>
    <n v="480"/>
    <n v="2720"/>
    <n v="1677.9"/>
    <n v="1042.0999999999999"/>
    <x v="1"/>
    <s v="Bengaluru"/>
    <s v="Karnataka"/>
    <s v="India"/>
    <s v="Net Banking"/>
    <x v="2"/>
    <s v="Standard"/>
    <x v="0"/>
    <s v="No"/>
    <s v="No"/>
  </r>
  <r>
    <x v="8836"/>
    <x v="714"/>
    <s v="CUST10906"/>
    <s v="Customer 906"/>
    <n v="20"/>
    <s v="Returning"/>
    <s v="P4001"/>
    <s v="Face Wash"/>
    <x v="4"/>
    <s v="BeautyCare"/>
    <n v="1"/>
    <n v="450"/>
    <n v="15"/>
    <n v="450"/>
    <n v="67.5"/>
    <n v="382.5"/>
    <n v="312.14999999999998"/>
    <n v="70.349999999999994"/>
    <x v="1"/>
    <s v="Chennai"/>
    <s v="Tamil Nadu"/>
    <s v="India"/>
    <s v="Debit Card"/>
    <x v="2"/>
    <s v="Standard"/>
    <x v="0"/>
    <s v="Yes"/>
    <s v="No"/>
  </r>
  <r>
    <x v="8837"/>
    <x v="714"/>
    <s v="CUST11888"/>
    <s v="Customer 1888"/>
    <n v="52"/>
    <s v="New"/>
    <s v="P1006"/>
    <s v="Keyboard"/>
    <x v="0"/>
    <s v="Metro Supplies"/>
    <n v="4"/>
    <n v="1800"/>
    <n v="0"/>
    <n v="7200"/>
    <n v="0"/>
    <n v="7200"/>
    <n v="5326.69"/>
    <n v="1873.31"/>
    <x v="1"/>
    <s v="Indore"/>
    <s v="Madhya Pradesh"/>
    <s v="India"/>
    <s v="UPI"/>
    <x v="2"/>
    <s v="Standard"/>
    <x v="0"/>
    <s v="No"/>
    <s v="No"/>
  </r>
  <r>
    <x v="8838"/>
    <x v="714"/>
    <s v="CUST10341"/>
    <s v="Customer 341"/>
    <n v="23"/>
    <s v="Returning"/>
    <s v="P1003"/>
    <s v="Headphones"/>
    <x v="0"/>
    <s v="Metro Supplies"/>
    <n v="1"/>
    <n v="2500"/>
    <n v="15"/>
    <n v="2500"/>
    <n v="375"/>
    <n v="2125"/>
    <n v="1265.98"/>
    <n v="859.02"/>
    <x v="1"/>
    <s v="Patna"/>
    <s v="Bihar"/>
    <s v="India"/>
    <s v="Debit Card"/>
    <x v="2"/>
    <s v="Same Day"/>
    <x v="0"/>
    <s v="Yes"/>
    <s v="No"/>
  </r>
  <r>
    <x v="8839"/>
    <x v="715"/>
    <s v="CUST11946"/>
    <s v="Customer 1946"/>
    <n v="22"/>
    <s v="Loyal"/>
    <s v="P1009"/>
    <s v="Power Bank"/>
    <x v="0"/>
    <s v="Prime Distributors"/>
    <n v="5"/>
    <n v="1600"/>
    <n v="15"/>
    <n v="8000"/>
    <n v="1200"/>
    <n v="6800"/>
    <n v="4471.91"/>
    <n v="2328.09"/>
    <x v="2"/>
    <s v="Surat"/>
    <s v="Gujarat"/>
    <s v="India"/>
    <s v="Cash on Delivery"/>
    <x v="0"/>
    <s v="Standard"/>
    <x v="0"/>
    <s v="Yes"/>
    <s v="No"/>
  </r>
  <r>
    <x v="8840"/>
    <x v="715"/>
    <s v="CUST12372"/>
    <s v="Customer 2372"/>
    <n v="18"/>
    <s v="Returning"/>
    <s v="P5005"/>
    <s v="Desk Organizer"/>
    <x v="1"/>
    <s v="Stationery Hub"/>
    <n v="1"/>
    <n v="600"/>
    <n v="10"/>
    <n v="600"/>
    <n v="60"/>
    <n v="540"/>
    <n v="390.31"/>
    <n v="149.69"/>
    <x v="1"/>
    <s v="Pune"/>
    <s v="Maharashtra"/>
    <s v="India"/>
    <s v="Cash on Delivery"/>
    <x v="0"/>
    <s v="Standard"/>
    <x v="1"/>
    <s v="No"/>
    <s v="No"/>
  </r>
  <r>
    <x v="8841"/>
    <x v="715"/>
    <s v="CUST10674"/>
    <s v="Customer 674"/>
    <n v="31"/>
    <s v="Loyal"/>
    <s v="P1010"/>
    <s v="Bluetooth Speaker"/>
    <x v="0"/>
    <s v="Prime Distributors"/>
    <n v="1"/>
    <n v="3200"/>
    <n v="10"/>
    <n v="3200"/>
    <n v="320"/>
    <n v="2880"/>
    <n v="1698.89"/>
    <n v="1181.1099999999999"/>
    <x v="0"/>
    <s v="Kolkata"/>
    <s v="West Bengal"/>
    <s v="India"/>
    <s v="Wallet"/>
    <x v="0"/>
    <s v="Standard"/>
    <x v="0"/>
    <s v="Yes"/>
    <s v="No"/>
  </r>
  <r>
    <x v="8842"/>
    <x v="715"/>
    <s v="CUST12340"/>
    <s v="Customer 2340"/>
    <n v="20"/>
    <s v="Returning"/>
    <s v="P1005"/>
    <s v="Tablet"/>
    <x v="0"/>
    <s v="RetailHub"/>
    <n v="2"/>
    <n v="18000"/>
    <n v="10"/>
    <n v="36000"/>
    <n v="3600"/>
    <n v="32400"/>
    <n v="25780.240000000002"/>
    <n v="6619.76"/>
    <x v="0"/>
    <s v="Bhubaneswar"/>
    <s v="Odisha"/>
    <s v="India"/>
    <s v="Cash on Delivery"/>
    <x v="2"/>
    <s v="Express"/>
    <x v="1"/>
    <s v="No"/>
    <s v="No"/>
  </r>
  <r>
    <x v="8843"/>
    <x v="715"/>
    <s v="CUST12460"/>
    <s v="Customer 2460"/>
    <n v="43"/>
    <s v="Loyal"/>
    <s v="P5002"/>
    <s v="Novel"/>
    <x v="1"/>
    <s v="Stationery Hub"/>
    <n v="1"/>
    <n v="400"/>
    <n v="10"/>
    <n v="400"/>
    <n v="40"/>
    <n v="360"/>
    <n v="202.24"/>
    <n v="157.76"/>
    <x v="1"/>
    <s v="Delhi"/>
    <s v="Delhi"/>
    <s v="India"/>
    <s v="Cash on Delivery"/>
    <x v="0"/>
    <s v="Express"/>
    <x v="0"/>
    <s v="No"/>
    <s v="No"/>
  </r>
  <r>
    <x v="8844"/>
    <x v="715"/>
    <s v="CUST10435"/>
    <s v="Customer 435"/>
    <n v="19"/>
    <s v="New"/>
    <s v="P5001"/>
    <s v="Notebook Set"/>
    <x v="1"/>
    <s v="Stationery Hub"/>
    <n v="1"/>
    <n v="500"/>
    <n v="5"/>
    <n v="500"/>
    <n v="25"/>
    <n v="475"/>
    <n v="309.63"/>
    <n v="165.37"/>
    <x v="1"/>
    <s v="Surat"/>
    <s v="Gujarat"/>
    <s v="India"/>
    <s v="Debit Card"/>
    <x v="2"/>
    <s v="Standard"/>
    <x v="0"/>
    <s v="No"/>
    <s v="No"/>
  </r>
  <r>
    <x v="8845"/>
    <x v="715"/>
    <s v="CUST12447"/>
    <s v="Customer 2447"/>
    <n v="44"/>
    <s v="New"/>
    <s v="P1007"/>
    <s v="Mouse"/>
    <x v="0"/>
    <s v="RetailHub"/>
    <n v="1"/>
    <n v="900"/>
    <n v="15"/>
    <n v="900"/>
    <n v="135"/>
    <n v="765"/>
    <n v="613"/>
    <n v="152"/>
    <x v="1"/>
    <s v="Surat"/>
    <s v="Gujarat"/>
    <s v="India"/>
    <s v="UPI"/>
    <x v="2"/>
    <s v="Standard"/>
    <x v="3"/>
    <s v="No"/>
    <s v="No"/>
  </r>
  <r>
    <x v="8846"/>
    <x v="715"/>
    <s v="CUST10087"/>
    <s v="Customer 87"/>
    <n v="37"/>
    <s v="New"/>
    <s v="P5001"/>
    <s v="Notebook Set"/>
    <x v="1"/>
    <s v="Stationery Hub"/>
    <n v="4"/>
    <n v="500"/>
    <n v="15"/>
    <n v="2000"/>
    <n v="300"/>
    <n v="1700"/>
    <n v="944.14"/>
    <n v="755.86"/>
    <x v="1"/>
    <s v="Chandigarh"/>
    <s v="Chandigarh"/>
    <s v="India"/>
    <s v="Debit Card"/>
    <x v="0"/>
    <s v="Express"/>
    <x v="4"/>
    <s v="No"/>
    <s v="No"/>
  </r>
  <r>
    <x v="8847"/>
    <x v="715"/>
    <s v="CUST10023"/>
    <s v="Customer 23"/>
    <n v="30"/>
    <s v="Loyal"/>
    <s v="P1002"/>
    <s v="Smartphone"/>
    <x v="0"/>
    <s v="Global Traders"/>
    <n v="1"/>
    <n v="28000"/>
    <n v="5"/>
    <n v="28000"/>
    <n v="1400"/>
    <n v="26600"/>
    <n v="18746.13"/>
    <n v="7853.87"/>
    <x v="2"/>
    <s v="Bhopal"/>
    <s v="Madhya Pradesh"/>
    <s v="India"/>
    <s v="Cash on Delivery"/>
    <x v="0"/>
    <s v="Standard"/>
    <x v="0"/>
    <s v="No"/>
    <s v="No"/>
  </r>
  <r>
    <x v="8848"/>
    <x v="716"/>
    <s v="CUST10699"/>
    <s v="Customer 699"/>
    <n v="24"/>
    <s v="New"/>
    <s v="P2007"/>
    <s v="Saree"/>
    <x v="3"/>
    <s v="FashionMart"/>
    <n v="1"/>
    <n v="2600"/>
    <n v="15"/>
    <n v="2600"/>
    <n v="390"/>
    <n v="2210"/>
    <n v="1453.27"/>
    <n v="756.73"/>
    <x v="1"/>
    <s v="Bengaluru"/>
    <s v="Karnataka"/>
    <s v="India"/>
    <s v="UPI"/>
    <x v="0"/>
    <s v="Express"/>
    <x v="0"/>
    <s v="No"/>
    <s v="No"/>
  </r>
  <r>
    <x v="8849"/>
    <x v="716"/>
    <s v="CUST12403"/>
    <s v="Customer 2403"/>
    <n v="56"/>
    <s v="New"/>
    <s v="P2004"/>
    <s v="Jacket"/>
    <x v="3"/>
    <s v="Global Traders"/>
    <n v="2"/>
    <n v="3500"/>
    <n v="10"/>
    <n v="7000"/>
    <n v="700"/>
    <n v="6300"/>
    <n v="5136.25"/>
    <n v="1163.75"/>
    <x v="0"/>
    <s v="Chandigarh"/>
    <s v="Chandigarh"/>
    <s v="India"/>
    <s v="UPI"/>
    <x v="2"/>
    <s v="Standard"/>
    <x v="0"/>
    <s v="No"/>
    <s v="No"/>
  </r>
  <r>
    <x v="8850"/>
    <x v="716"/>
    <s v="CUST12034"/>
    <s v="Customer 2034"/>
    <n v="23"/>
    <s v="New"/>
    <s v="P5002"/>
    <s v="Novel"/>
    <x v="1"/>
    <s v="Stationery Hub"/>
    <n v="1"/>
    <n v="400"/>
    <n v="25"/>
    <n v="400"/>
    <n v="100"/>
    <n v="300"/>
    <n v="191.58"/>
    <n v="108.42"/>
    <x v="0"/>
    <s v="Ahmedabad"/>
    <s v="Gujarat"/>
    <s v="India"/>
    <s v="Net Banking"/>
    <x v="0"/>
    <s v="Standard"/>
    <x v="2"/>
    <s v="No"/>
    <s v="No"/>
  </r>
  <r>
    <x v="8851"/>
    <x v="716"/>
    <s v="CUST10447"/>
    <s v="Customer 447"/>
    <n v="51"/>
    <s v="New"/>
    <s v="P1001"/>
    <s v="Laptop"/>
    <x v="0"/>
    <s v="TechSource India"/>
    <n v="2"/>
    <n v="55000"/>
    <n v="15"/>
    <n v="110000"/>
    <n v="16500"/>
    <n v="93500"/>
    <n v="57233.8"/>
    <n v="36266.199999999997"/>
    <x v="1"/>
    <s v="Indore"/>
    <s v="Madhya Pradesh"/>
    <s v="India"/>
    <s v="Credit Card"/>
    <x v="2"/>
    <s v="Standard"/>
    <x v="2"/>
    <s v="No"/>
    <s v="No"/>
  </r>
  <r>
    <x v="8852"/>
    <x v="716"/>
    <s v="CUST10797"/>
    <s v="Customer 797"/>
    <n v="39"/>
    <s v="New"/>
    <s v="P3001"/>
    <s v="Coffee Maker"/>
    <x v="2"/>
    <s v="HomeNeeds"/>
    <n v="1"/>
    <n v="4200"/>
    <n v="20"/>
    <n v="4200"/>
    <n v="840"/>
    <n v="3360"/>
    <n v="2311.3000000000002"/>
    <n v="1048.7"/>
    <x v="1"/>
    <s v="Chandigarh"/>
    <s v="Chandigarh"/>
    <s v="India"/>
    <s v="Credit Card"/>
    <x v="0"/>
    <s v="Standard"/>
    <x v="0"/>
    <s v="No"/>
    <s v="No"/>
  </r>
  <r>
    <x v="8853"/>
    <x v="716"/>
    <s v="CUST12407"/>
    <s v="Customer 2407"/>
    <n v="28"/>
    <s v="Returning"/>
    <s v="P4002"/>
    <s v="Moisturizer"/>
    <x v="4"/>
    <s v="BeautyCare"/>
    <n v="2"/>
    <n v="650"/>
    <n v="10"/>
    <n v="1300"/>
    <n v="130"/>
    <n v="1170"/>
    <n v="950.28"/>
    <n v="219.72"/>
    <x v="1"/>
    <s v="Indore"/>
    <s v="Madhya Pradesh"/>
    <s v="India"/>
    <s v="Cash on Delivery"/>
    <x v="2"/>
    <s v="Standard"/>
    <x v="0"/>
    <s v="No"/>
    <s v="No"/>
  </r>
  <r>
    <x v="8854"/>
    <x v="716"/>
    <s v="CUST10073"/>
    <s v="Customer 73"/>
    <n v="53"/>
    <s v="Returning"/>
    <s v="P2002"/>
    <s v="Jeans"/>
    <x v="3"/>
    <s v="FashionMart"/>
    <n v="3"/>
    <n v="2200"/>
    <n v="10"/>
    <n v="6600"/>
    <n v="660"/>
    <n v="5940"/>
    <n v="4287.51"/>
    <n v="1652.49"/>
    <x v="2"/>
    <s v="Kolkata"/>
    <s v="West Bengal"/>
    <s v="India"/>
    <s v="Debit Card"/>
    <x v="2"/>
    <s v="Express"/>
    <x v="1"/>
    <s v="No"/>
    <s v="No"/>
  </r>
  <r>
    <x v="8855"/>
    <x v="716"/>
    <s v="CUST10910"/>
    <s v="Customer 910"/>
    <n v="18"/>
    <s v="Loyal"/>
    <s v="P4005"/>
    <s v="Perfume"/>
    <x v="4"/>
    <s v="BeautyCare"/>
    <n v="2"/>
    <n v="1800"/>
    <n v="5"/>
    <n v="3600"/>
    <n v="180"/>
    <n v="3420"/>
    <n v="1954.67"/>
    <n v="1465.33"/>
    <x v="0"/>
    <s v="Chandigarh"/>
    <s v="Chandigarh"/>
    <s v="India"/>
    <s v="Credit Card"/>
    <x v="0"/>
    <s v="Standard"/>
    <x v="0"/>
    <s v="No"/>
    <s v="No"/>
  </r>
  <r>
    <x v="8856"/>
    <x v="716"/>
    <s v="CUST11209"/>
    <s v="Customer 1209"/>
    <n v="27"/>
    <s v="Loyal"/>
    <s v="P2001"/>
    <s v="Running Shoes"/>
    <x v="3"/>
    <s v="FashionMart"/>
    <n v="1"/>
    <n v="3200"/>
    <n v="10"/>
    <n v="3200"/>
    <n v="320"/>
    <n v="2880"/>
    <n v="2117.2399999999998"/>
    <n v="762.76"/>
    <x v="1"/>
    <s v="Lucknow"/>
    <s v="Uttar Pradesh"/>
    <s v="India"/>
    <s v="Cash on Delivery"/>
    <x v="0"/>
    <s v="Standard"/>
    <x v="0"/>
    <s v="No"/>
    <s v="No"/>
  </r>
  <r>
    <x v="8857"/>
    <x v="716"/>
    <s v="CUST12144"/>
    <s v="Customer 2144"/>
    <n v="38"/>
    <s v="New"/>
    <s v="P1001"/>
    <s v="Laptop"/>
    <x v="0"/>
    <s v="TechSource India"/>
    <n v="1"/>
    <n v="55000"/>
    <n v="5"/>
    <n v="55000"/>
    <n v="2750"/>
    <n v="52250"/>
    <n v="36354.33"/>
    <n v="15895.67"/>
    <x v="1"/>
    <s v="Bhopal"/>
    <s v="Madhya Pradesh"/>
    <s v="India"/>
    <s v="Net Banking"/>
    <x v="0"/>
    <s v="Standard"/>
    <x v="2"/>
    <s v="No"/>
    <s v="No"/>
  </r>
  <r>
    <x v="8858"/>
    <x v="716"/>
    <s v="CUST10038"/>
    <s v="Customer 38"/>
    <n v="18"/>
    <s v="New"/>
    <s v="P1009"/>
    <s v="Power Bank"/>
    <x v="0"/>
    <s v="Prime Distributors"/>
    <n v="2"/>
    <n v="1600"/>
    <n v="10"/>
    <n v="3200"/>
    <n v="320"/>
    <n v="2880"/>
    <n v="1716.66"/>
    <n v="1163.3399999999999"/>
    <x v="1"/>
    <s v="Mumbai"/>
    <s v="Maharashtra"/>
    <s v="India"/>
    <s v="Cash on Delivery"/>
    <x v="2"/>
    <s v="Standard"/>
    <x v="0"/>
    <s v="Yes"/>
    <s v="No"/>
  </r>
  <r>
    <x v="8859"/>
    <x v="716"/>
    <s v="CUST10703"/>
    <s v="Customer 703"/>
    <n v="52"/>
    <s v="Returning"/>
    <s v="P2008"/>
    <s v="Formal Shirt"/>
    <x v="3"/>
    <s v="Global Traders"/>
    <n v="5"/>
    <n v="1700"/>
    <n v="0"/>
    <n v="8500"/>
    <n v="0"/>
    <n v="8500"/>
    <n v="5608.2"/>
    <n v="2891.8"/>
    <x v="1"/>
    <s v="Indore"/>
    <s v="Madhya Pradesh"/>
    <s v="India"/>
    <s v="Net Banking"/>
    <x v="0"/>
    <s v="Express"/>
    <x v="0"/>
    <s v="No"/>
    <s v="No"/>
  </r>
  <r>
    <x v="8860"/>
    <x v="716"/>
    <s v="CUST11916"/>
    <s v="Customer 1916"/>
    <n v="24"/>
    <s v="New"/>
    <s v="P1006"/>
    <s v="Keyboard"/>
    <x v="0"/>
    <s v="Metro Supplies"/>
    <n v="2"/>
    <n v="1800"/>
    <n v="20"/>
    <n v="3600"/>
    <n v="720"/>
    <n v="2880"/>
    <n v="2057.98"/>
    <n v="822.02"/>
    <x v="1"/>
    <s v="Lucknow"/>
    <s v="Uttar Pradesh"/>
    <s v="India"/>
    <s v="Debit Card"/>
    <x v="0"/>
    <s v="Standard"/>
    <x v="0"/>
    <s v="No"/>
    <s v="No"/>
  </r>
  <r>
    <x v="8861"/>
    <x v="716"/>
    <s v="CUST11052"/>
    <s v="Customer 1052"/>
    <n v="30"/>
    <s v="Returning"/>
    <s v="P4005"/>
    <s v="Perfume"/>
    <x v="4"/>
    <s v="BeautyCare"/>
    <n v="1"/>
    <n v="1800"/>
    <n v="5"/>
    <n v="1800"/>
    <n v="90"/>
    <n v="1710"/>
    <n v="983.93"/>
    <n v="726.07"/>
    <x v="2"/>
    <s v="Lucknow"/>
    <s v="Uttar Pradesh"/>
    <s v="India"/>
    <s v="Cash on Delivery"/>
    <x v="1"/>
    <s v="Standard"/>
    <x v="0"/>
    <s v="No"/>
    <s v="No"/>
  </r>
  <r>
    <x v="8862"/>
    <x v="716"/>
    <s v="CUST12471"/>
    <s v="Customer 2471"/>
    <n v="49"/>
    <s v="Returning"/>
    <s v="P1007"/>
    <s v="Mouse"/>
    <x v="0"/>
    <s v="RetailHub"/>
    <n v="3"/>
    <n v="900"/>
    <n v="15"/>
    <n v="2700"/>
    <n v="405"/>
    <n v="2295"/>
    <n v="1287.3399999999999"/>
    <n v="1007.66"/>
    <x v="1"/>
    <s v="Surat"/>
    <s v="Gujarat"/>
    <s v="India"/>
    <s v="Credit Card"/>
    <x v="2"/>
    <s v="Standard"/>
    <x v="0"/>
    <s v="No"/>
    <s v="No"/>
  </r>
  <r>
    <x v="8863"/>
    <x v="716"/>
    <s v="CUST12132"/>
    <s v="Customer 2132"/>
    <n v="36"/>
    <s v="Returning"/>
    <s v="P2003"/>
    <s v="T-Shirt"/>
    <x v="3"/>
    <s v="RetailHub"/>
    <n v="5"/>
    <n v="900"/>
    <n v="5"/>
    <n v="4500"/>
    <n v="225"/>
    <n v="4275"/>
    <n v="2435"/>
    <n v="1840"/>
    <x v="1"/>
    <s v="Lucknow"/>
    <s v="Uttar Pradesh"/>
    <s v="India"/>
    <s v="Net Banking"/>
    <x v="2"/>
    <s v="Express"/>
    <x v="0"/>
    <s v="No"/>
    <s v="No"/>
  </r>
  <r>
    <x v="8864"/>
    <x v="717"/>
    <s v="CUST11111"/>
    <s v="Customer 1111"/>
    <n v="39"/>
    <s v="New"/>
    <s v="P3003"/>
    <s v="Mixer Grinder"/>
    <x v="2"/>
    <s v="Prime Distributors"/>
    <n v="3"/>
    <n v="4800"/>
    <n v="10"/>
    <n v="14400"/>
    <n v="1440"/>
    <n v="12960"/>
    <n v="9640.2099999999991"/>
    <n v="3319.79"/>
    <x v="1"/>
    <s v="Patna"/>
    <s v="Bihar"/>
    <s v="India"/>
    <s v="Wallet"/>
    <x v="0"/>
    <s v="Standard"/>
    <x v="3"/>
    <s v="No"/>
    <s v="No"/>
  </r>
  <r>
    <x v="8865"/>
    <x v="717"/>
    <s v="CUST10043"/>
    <s v="Customer 43"/>
    <n v="55"/>
    <s v="New"/>
    <s v="P3006"/>
    <s v="Water Bottle"/>
    <x v="2"/>
    <s v="Metro Supplies"/>
    <n v="2"/>
    <n v="700"/>
    <n v="15"/>
    <n v="1400"/>
    <n v="210"/>
    <n v="1190"/>
    <n v="849.5"/>
    <n v="340.5"/>
    <x v="2"/>
    <s v="Chennai"/>
    <s v="Tamil Nadu"/>
    <s v="India"/>
    <s v="Debit Card"/>
    <x v="2"/>
    <s v="Standard"/>
    <x v="0"/>
    <s v="No"/>
    <s v="No"/>
  </r>
  <r>
    <x v="8866"/>
    <x v="718"/>
    <s v="CUST12386"/>
    <s v="Customer 2386"/>
    <n v="24"/>
    <s v="Loyal"/>
    <s v="P4005"/>
    <s v="Perfume"/>
    <x v="4"/>
    <s v="BeautyCare"/>
    <n v="2"/>
    <n v="1800"/>
    <n v="10"/>
    <n v="3600"/>
    <n v="360"/>
    <n v="3240"/>
    <n v="2411.11"/>
    <n v="828.89"/>
    <x v="2"/>
    <s v="Lucknow"/>
    <s v="Uttar Pradesh"/>
    <s v="India"/>
    <s v="Net Banking"/>
    <x v="2"/>
    <s v="Express"/>
    <x v="0"/>
    <s v="No"/>
    <s v="No"/>
  </r>
  <r>
    <x v="8867"/>
    <x v="718"/>
    <s v="CUST12126"/>
    <s v="Customer 2126"/>
    <n v="51"/>
    <s v="New"/>
    <s v="P1004"/>
    <s v="Smartwatch"/>
    <x v="0"/>
    <s v="TechSource India"/>
    <n v="4"/>
    <n v="6500"/>
    <n v="10"/>
    <n v="26000"/>
    <n v="2600"/>
    <n v="23400"/>
    <n v="15458.48"/>
    <n v="7941.52"/>
    <x v="1"/>
    <s v="Nagpur"/>
    <s v="Maharashtra"/>
    <s v="India"/>
    <s v="Debit Card"/>
    <x v="2"/>
    <s v="Standard"/>
    <x v="0"/>
    <s v="No"/>
    <s v="No"/>
  </r>
  <r>
    <x v="8868"/>
    <x v="718"/>
    <s v="CUST11473"/>
    <s v="Customer 1473"/>
    <n v="45"/>
    <s v="Returning"/>
    <s v="P4003"/>
    <s v="Sunscreen"/>
    <x v="4"/>
    <s v="BeautyCare"/>
    <n v="2"/>
    <n v="700"/>
    <n v="5"/>
    <n v="1400"/>
    <n v="70"/>
    <n v="1330"/>
    <n v="824.36"/>
    <n v="505.64"/>
    <x v="0"/>
    <s v="Mumbai"/>
    <s v="Maharashtra"/>
    <s v="India"/>
    <s v="Debit Card"/>
    <x v="1"/>
    <s v="Standard"/>
    <x v="3"/>
    <s v="No"/>
    <s v="Yes"/>
  </r>
  <r>
    <x v="8869"/>
    <x v="718"/>
    <s v="CUST10969"/>
    <s v="Customer 969"/>
    <n v="36"/>
    <s v="Loyal"/>
    <s v="P4003"/>
    <s v="Sunscreen"/>
    <x v="4"/>
    <s v="BeautyCare"/>
    <n v="4"/>
    <n v="700"/>
    <n v="25"/>
    <n v="2800"/>
    <n v="700"/>
    <n v="2100"/>
    <n v="1703.67"/>
    <n v="396.33"/>
    <x v="1"/>
    <s v="Bhopal"/>
    <s v="Madhya Pradesh"/>
    <s v="India"/>
    <s v="Cash on Delivery"/>
    <x v="0"/>
    <s v="Same Day"/>
    <x v="0"/>
    <s v="No"/>
    <s v="No"/>
  </r>
  <r>
    <x v="8870"/>
    <x v="718"/>
    <s v="CUST10246"/>
    <s v="Customer 246"/>
    <n v="34"/>
    <s v="Loyal"/>
    <s v="P1003"/>
    <s v="Headphones"/>
    <x v="0"/>
    <s v="Metro Supplies"/>
    <n v="1"/>
    <n v="2500"/>
    <n v="10"/>
    <n v="2500"/>
    <n v="250"/>
    <n v="2250"/>
    <n v="1550.44"/>
    <n v="699.56"/>
    <x v="1"/>
    <s v="Mumbai"/>
    <s v="Maharashtra"/>
    <s v="India"/>
    <s v="Credit Card"/>
    <x v="2"/>
    <s v="Standard"/>
    <x v="3"/>
    <s v="No"/>
    <s v="No"/>
  </r>
  <r>
    <x v="8871"/>
    <x v="718"/>
    <s v="CUST10164"/>
    <s v="Customer 164"/>
    <n v="21"/>
    <s v="Loyal"/>
    <s v="P3005"/>
    <s v="Bedsheet Set"/>
    <x v="2"/>
    <s v="RetailHub"/>
    <n v="1"/>
    <n v="1800"/>
    <n v="15"/>
    <n v="1800"/>
    <n v="270"/>
    <n v="1530"/>
    <n v="889.08"/>
    <n v="640.91999999999996"/>
    <x v="1"/>
    <s v="Visakhapatnam"/>
    <s v="Andhra Pradesh"/>
    <s v="India"/>
    <s v="Credit Card"/>
    <x v="2"/>
    <s v="Standard"/>
    <x v="0"/>
    <s v="No"/>
    <s v="No"/>
  </r>
  <r>
    <x v="8872"/>
    <x v="718"/>
    <s v="CUST11244"/>
    <s v="Customer 1244"/>
    <n v="50"/>
    <s v="Loyal"/>
    <s v="P1007"/>
    <s v="Mouse"/>
    <x v="0"/>
    <s v="RetailHub"/>
    <n v="2"/>
    <n v="900"/>
    <n v="25"/>
    <n v="1800"/>
    <n v="450"/>
    <n v="1350"/>
    <n v="918.21"/>
    <n v="431.79"/>
    <x v="1"/>
    <s v="Lucknow"/>
    <s v="Uttar Pradesh"/>
    <s v="India"/>
    <s v="Credit Card"/>
    <x v="0"/>
    <s v="Express"/>
    <x v="0"/>
    <s v="No"/>
    <s v="No"/>
  </r>
  <r>
    <x v="8873"/>
    <x v="718"/>
    <s v="CUST12378"/>
    <s v="Customer 2378"/>
    <n v="43"/>
    <s v="Loyal"/>
    <s v="P3003"/>
    <s v="Mixer Grinder"/>
    <x v="2"/>
    <s v="Prime Distributors"/>
    <n v="2"/>
    <n v="4800"/>
    <n v="20"/>
    <n v="9600"/>
    <n v="1920"/>
    <n v="7680"/>
    <n v="4964.01"/>
    <n v="2715.99"/>
    <x v="1"/>
    <s v="Coimbatore"/>
    <s v="Tamil Nadu"/>
    <s v="India"/>
    <s v="Debit Card"/>
    <x v="0"/>
    <s v="Standard"/>
    <x v="0"/>
    <s v="No"/>
    <s v="No"/>
  </r>
  <r>
    <x v="8874"/>
    <x v="718"/>
    <s v="CUST11823"/>
    <s v="Customer 1823"/>
    <n v="60"/>
    <s v="Returning"/>
    <s v="P4005"/>
    <s v="Perfume"/>
    <x v="4"/>
    <s v="BeautyCare"/>
    <n v="2"/>
    <n v="1800"/>
    <n v="10"/>
    <n v="3600"/>
    <n v="360"/>
    <n v="3240"/>
    <n v="1891.77"/>
    <n v="1348.23"/>
    <x v="1"/>
    <s v="Ahmedabad"/>
    <s v="Gujarat"/>
    <s v="India"/>
    <s v="Net Banking"/>
    <x v="0"/>
    <s v="Standard"/>
    <x v="2"/>
    <s v="No"/>
    <s v="No"/>
  </r>
  <r>
    <x v="8875"/>
    <x v="718"/>
    <s v="CUST11089"/>
    <s v="Customer 1089"/>
    <n v="19"/>
    <s v="Loyal"/>
    <s v="P3005"/>
    <s v="Bedsheet Set"/>
    <x v="2"/>
    <s v="RetailHub"/>
    <n v="1"/>
    <n v="1800"/>
    <n v="0"/>
    <n v="1800"/>
    <n v="0"/>
    <n v="1800"/>
    <n v="1347.82"/>
    <n v="452.18"/>
    <x v="0"/>
    <s v="Pune"/>
    <s v="Maharashtra"/>
    <s v="India"/>
    <s v="Debit Card"/>
    <x v="2"/>
    <s v="Express"/>
    <x v="0"/>
    <s v="No"/>
    <s v="No"/>
  </r>
  <r>
    <x v="8876"/>
    <x v="718"/>
    <s v="CUST11245"/>
    <s v="Customer 1245"/>
    <n v="32"/>
    <s v="Loyal"/>
    <s v="P2002"/>
    <s v="Jeans"/>
    <x v="3"/>
    <s v="FashionMart"/>
    <n v="5"/>
    <n v="2200"/>
    <n v="15"/>
    <n v="11000"/>
    <n v="1650"/>
    <n v="9350"/>
    <n v="6945.74"/>
    <n v="2404.2600000000002"/>
    <x v="1"/>
    <s v="Guwahati"/>
    <s v="Assam"/>
    <s v="India"/>
    <s v="Debit Card"/>
    <x v="0"/>
    <s v="Standard"/>
    <x v="1"/>
    <s v="No"/>
    <s v="No"/>
  </r>
  <r>
    <x v="8877"/>
    <x v="718"/>
    <s v="CUST11059"/>
    <s v="Customer 1059"/>
    <n v="34"/>
    <s v="New"/>
    <s v="P5004"/>
    <s v="Pen Set"/>
    <x v="1"/>
    <s v="Stationery Hub"/>
    <n v="3"/>
    <n v="250"/>
    <n v="30"/>
    <n v="750"/>
    <n v="225"/>
    <n v="525"/>
    <n v="352.26"/>
    <n v="172.74"/>
    <x v="0"/>
    <s v="Pune"/>
    <s v="Maharashtra"/>
    <s v="India"/>
    <s v="Debit Card"/>
    <x v="2"/>
    <s v="Express"/>
    <x v="0"/>
    <s v="No"/>
    <s v="No"/>
  </r>
  <r>
    <x v="8878"/>
    <x v="719"/>
    <s v="CUST11049"/>
    <s v="Customer 1049"/>
    <n v="20"/>
    <s v="Returning"/>
    <s v="P3006"/>
    <s v="Water Bottle"/>
    <x v="2"/>
    <s v="Metro Supplies"/>
    <n v="4"/>
    <n v="700"/>
    <n v="0"/>
    <n v="2800"/>
    <n v="0"/>
    <n v="2800"/>
    <n v="2217.9"/>
    <n v="582.1"/>
    <x v="1"/>
    <s v="Hyderabad"/>
    <s v="Telangana"/>
    <s v="India"/>
    <s v="Credit Card"/>
    <x v="0"/>
    <s v="Standard"/>
    <x v="0"/>
    <s v="No"/>
    <s v="No"/>
  </r>
  <r>
    <x v="8879"/>
    <x v="719"/>
    <s v="CUST11036"/>
    <s v="Customer 1036"/>
    <n v="25"/>
    <s v="New"/>
    <s v="P3004"/>
    <s v="Cookware Set"/>
    <x v="2"/>
    <s v="HomeNeeds"/>
    <n v="1"/>
    <n v="3500"/>
    <n v="5"/>
    <n v="3500"/>
    <n v="175"/>
    <n v="3325"/>
    <n v="2086.91"/>
    <n v="1238.0899999999999"/>
    <x v="0"/>
    <s v="Ahmedabad"/>
    <s v="Gujarat"/>
    <s v="India"/>
    <s v="Cash on Delivery"/>
    <x v="2"/>
    <s v="Express"/>
    <x v="3"/>
    <s v="No"/>
    <s v="No"/>
  </r>
  <r>
    <x v="8880"/>
    <x v="719"/>
    <s v="CUST12400"/>
    <s v="Customer 2400"/>
    <n v="42"/>
    <s v="New"/>
    <s v="P3003"/>
    <s v="Mixer Grinder"/>
    <x v="2"/>
    <s v="Prime Distributors"/>
    <n v="2"/>
    <n v="4800"/>
    <n v="5"/>
    <n v="9600"/>
    <n v="480"/>
    <n v="9120"/>
    <n v="5090.01"/>
    <n v="4029.99"/>
    <x v="1"/>
    <s v="Delhi"/>
    <s v="Delhi"/>
    <s v="India"/>
    <s v="Credit Card"/>
    <x v="1"/>
    <s v="Standard"/>
    <x v="0"/>
    <s v="No"/>
    <s v="No"/>
  </r>
  <r>
    <x v="8881"/>
    <x v="719"/>
    <s v="CUST11728"/>
    <s v="Customer 1728"/>
    <n v="39"/>
    <s v="Returning"/>
    <s v="P4006"/>
    <s v="Lipstick"/>
    <x v="4"/>
    <s v="BeautyCare"/>
    <n v="2"/>
    <n v="850"/>
    <n v="25"/>
    <n v="1700"/>
    <n v="425"/>
    <n v="1275"/>
    <n v="716.63"/>
    <n v="558.37"/>
    <x v="1"/>
    <s v="Ahmedabad"/>
    <s v="Gujarat"/>
    <s v="India"/>
    <s v="UPI"/>
    <x v="2"/>
    <s v="Standard"/>
    <x v="0"/>
    <s v="No"/>
    <s v="No"/>
  </r>
  <r>
    <x v="8882"/>
    <x v="719"/>
    <s v="CUST11978"/>
    <s v="Customer 1978"/>
    <n v="43"/>
    <s v="Loyal"/>
    <s v="P2001"/>
    <s v="Running Shoes"/>
    <x v="3"/>
    <s v="FashionMart"/>
    <n v="5"/>
    <n v="3200"/>
    <n v="0"/>
    <n v="16000"/>
    <n v="0"/>
    <n v="16000"/>
    <n v="9385.9"/>
    <n v="6614.1"/>
    <x v="2"/>
    <s v="Bhubaneswar"/>
    <s v="Odisha"/>
    <s v="India"/>
    <s v="Wallet"/>
    <x v="2"/>
    <s v="Express"/>
    <x v="2"/>
    <s v="Yes"/>
    <s v="Yes"/>
  </r>
  <r>
    <x v="8883"/>
    <x v="719"/>
    <s v="CUST10669"/>
    <s v="Customer 669"/>
    <n v="53"/>
    <s v="Returning"/>
    <s v="P2003"/>
    <s v="T-Shirt"/>
    <x v="3"/>
    <s v="RetailHub"/>
    <n v="1"/>
    <n v="900"/>
    <n v="10"/>
    <n v="900"/>
    <n v="90"/>
    <n v="810"/>
    <n v="514.27"/>
    <n v="295.73"/>
    <x v="2"/>
    <s v="Chandigarh"/>
    <s v="Chandigarh"/>
    <s v="India"/>
    <s v="Net Banking"/>
    <x v="1"/>
    <s v="Same Day"/>
    <x v="0"/>
    <s v="No"/>
    <s v="No"/>
  </r>
  <r>
    <x v="8884"/>
    <x v="719"/>
    <s v="CUST10625"/>
    <s v="Customer 625"/>
    <n v="59"/>
    <s v="Loyal"/>
    <s v="P1008"/>
    <s v="Monitor"/>
    <x v="0"/>
    <s v="Global Traders"/>
    <n v="2"/>
    <n v="14500"/>
    <n v="5"/>
    <n v="29000"/>
    <n v="1450"/>
    <n v="27550"/>
    <n v="18948.09"/>
    <n v="8601.91"/>
    <x v="1"/>
    <s v="Patna"/>
    <s v="Bihar"/>
    <s v="India"/>
    <s v="Debit Card"/>
    <x v="0"/>
    <s v="Standard"/>
    <x v="0"/>
    <s v="No"/>
    <s v="No"/>
  </r>
  <r>
    <x v="8885"/>
    <x v="719"/>
    <s v="CUST12027"/>
    <s v="Customer 2027"/>
    <n v="53"/>
    <s v="Returning"/>
    <s v="P1004"/>
    <s v="Smartwatch"/>
    <x v="0"/>
    <s v="TechSource India"/>
    <n v="2"/>
    <n v="6500"/>
    <n v="15"/>
    <n v="13000"/>
    <n v="1950"/>
    <n v="11050"/>
    <n v="7356.35"/>
    <n v="3693.65"/>
    <x v="0"/>
    <s v="Bhubaneswar"/>
    <s v="Odisha"/>
    <s v="India"/>
    <s v="Credit Card"/>
    <x v="2"/>
    <s v="Standard"/>
    <x v="0"/>
    <s v="No"/>
    <s v="Yes"/>
  </r>
  <r>
    <x v="8886"/>
    <x v="719"/>
    <s v="CUST12029"/>
    <s v="Customer 2029"/>
    <n v="35"/>
    <s v="New"/>
    <s v="P3005"/>
    <s v="Bedsheet Set"/>
    <x v="2"/>
    <s v="RetailHub"/>
    <n v="1"/>
    <n v="1800"/>
    <n v="15"/>
    <n v="1800"/>
    <n v="270"/>
    <n v="1530"/>
    <n v="1053.03"/>
    <n v="476.97"/>
    <x v="1"/>
    <s v="Delhi"/>
    <s v="Delhi"/>
    <s v="India"/>
    <s v="Cash on Delivery"/>
    <x v="2"/>
    <s v="Standard"/>
    <x v="0"/>
    <s v="No"/>
    <s v="No"/>
  </r>
  <r>
    <x v="8887"/>
    <x v="719"/>
    <s v="CUST12479"/>
    <s v="Customer 2479"/>
    <n v="57"/>
    <s v="New"/>
    <s v="P1003"/>
    <s v="Headphones"/>
    <x v="0"/>
    <s v="Metro Supplies"/>
    <n v="4"/>
    <n v="2500"/>
    <n v="15"/>
    <n v="10000"/>
    <n v="1500"/>
    <n v="8500"/>
    <n v="6588.24"/>
    <n v="1911.76"/>
    <x v="2"/>
    <s v="Delhi"/>
    <s v="Delhi"/>
    <s v="India"/>
    <s v="Wallet"/>
    <x v="2"/>
    <s v="Express"/>
    <x v="3"/>
    <s v="No"/>
    <s v="No"/>
  </r>
  <r>
    <x v="8888"/>
    <x v="719"/>
    <s v="CUST10103"/>
    <s v="Customer 103"/>
    <n v="41"/>
    <s v="New"/>
    <s v="P2003"/>
    <s v="T-Shirt"/>
    <x v="3"/>
    <s v="RetailHub"/>
    <n v="4"/>
    <n v="900"/>
    <n v="10"/>
    <n v="3600"/>
    <n v="360"/>
    <n v="3240"/>
    <n v="2128.65"/>
    <n v="1111.3499999999999"/>
    <x v="1"/>
    <s v="Mumbai"/>
    <s v="Maharashtra"/>
    <s v="India"/>
    <s v="Debit Card"/>
    <x v="0"/>
    <s v="Standard"/>
    <x v="0"/>
    <s v="No"/>
    <s v="No"/>
  </r>
  <r>
    <x v="8889"/>
    <x v="719"/>
    <s v="CUST11485"/>
    <s v="Customer 1485"/>
    <n v="54"/>
    <s v="Loyal"/>
    <s v="P2007"/>
    <s v="Saree"/>
    <x v="3"/>
    <s v="FashionMart"/>
    <n v="2"/>
    <n v="2600"/>
    <n v="5"/>
    <n v="5200"/>
    <n v="260"/>
    <n v="4940"/>
    <n v="3425.54"/>
    <n v="1514.46"/>
    <x v="2"/>
    <s v="Lucknow"/>
    <s v="Uttar Pradesh"/>
    <s v="India"/>
    <s v="Debit Card"/>
    <x v="0"/>
    <s v="Standard"/>
    <x v="0"/>
    <s v="No"/>
    <s v="No"/>
  </r>
  <r>
    <x v="8890"/>
    <x v="719"/>
    <s v="CUST11147"/>
    <s v="Customer 1147"/>
    <n v="24"/>
    <s v="Returning"/>
    <s v="P4006"/>
    <s v="Lipstick"/>
    <x v="4"/>
    <s v="BeautyCare"/>
    <n v="1"/>
    <n v="850"/>
    <n v="15"/>
    <n v="850"/>
    <n v="127.5"/>
    <n v="722.5"/>
    <n v="512.17999999999995"/>
    <n v="210.32"/>
    <x v="0"/>
    <s v="Visakhapatnam"/>
    <s v="Andhra Pradesh"/>
    <s v="India"/>
    <s v="Credit Card"/>
    <x v="2"/>
    <s v="Standard"/>
    <x v="0"/>
    <s v="No"/>
    <s v="Yes"/>
  </r>
  <r>
    <x v="8891"/>
    <x v="719"/>
    <s v="CUST10888"/>
    <s v="Customer 888"/>
    <n v="52"/>
    <s v="New"/>
    <s v="P4001"/>
    <s v="Face Wash"/>
    <x v="4"/>
    <s v="BeautyCare"/>
    <n v="4"/>
    <n v="450"/>
    <n v="0"/>
    <n v="1800"/>
    <n v="0"/>
    <n v="1800"/>
    <n v="1179.03"/>
    <n v="620.97"/>
    <x v="2"/>
    <s v="Ahmedabad"/>
    <s v="Gujarat"/>
    <s v="India"/>
    <s v="Cash on Delivery"/>
    <x v="2"/>
    <s v="Standard"/>
    <x v="0"/>
    <s v="No"/>
    <s v="No"/>
  </r>
  <r>
    <x v="8892"/>
    <x v="719"/>
    <s v="CUST11300"/>
    <s v="Customer 1300"/>
    <n v="59"/>
    <s v="Loyal"/>
    <s v="P5004"/>
    <s v="Pen Set"/>
    <x v="1"/>
    <s v="Stationery Hub"/>
    <n v="1"/>
    <n v="250"/>
    <n v="25"/>
    <n v="250"/>
    <n v="62.5"/>
    <n v="187.5"/>
    <n v="135.55000000000001"/>
    <n v="51.95"/>
    <x v="2"/>
    <s v="Kolkata"/>
    <s v="West Bengal"/>
    <s v="India"/>
    <s v="UPI"/>
    <x v="2"/>
    <s v="Standard"/>
    <x v="0"/>
    <s v="No"/>
    <s v="No"/>
  </r>
  <r>
    <x v="8893"/>
    <x v="719"/>
    <s v="CUST10764"/>
    <s v="Customer 764"/>
    <n v="47"/>
    <s v="Returning"/>
    <s v="P2008"/>
    <s v="Formal Shirt"/>
    <x v="3"/>
    <s v="Global Traders"/>
    <n v="2"/>
    <n v="1700"/>
    <n v="10"/>
    <n v="3400"/>
    <n v="340"/>
    <n v="3060"/>
    <n v="2271.29"/>
    <n v="788.71"/>
    <x v="1"/>
    <s v="Coimbatore"/>
    <s v="Tamil Nadu"/>
    <s v="India"/>
    <s v="UPI"/>
    <x v="0"/>
    <s v="Same Day"/>
    <x v="3"/>
    <s v="No"/>
    <s v="No"/>
  </r>
  <r>
    <x v="8894"/>
    <x v="719"/>
    <s v="CUST11258"/>
    <s v="Customer 1258"/>
    <n v="51"/>
    <s v="New"/>
    <s v="P1002"/>
    <s v="Smartphone"/>
    <x v="0"/>
    <s v="Global Traders"/>
    <n v="2"/>
    <n v="28000"/>
    <n v="5"/>
    <n v="56000"/>
    <n v="2800"/>
    <n v="53200"/>
    <n v="41000.35"/>
    <n v="12199.65"/>
    <x v="1"/>
    <s v="Kolkata"/>
    <s v="West Bengal"/>
    <s v="India"/>
    <s v="Debit Card"/>
    <x v="0"/>
    <s v="Standard"/>
    <x v="0"/>
    <s v="Yes"/>
    <s v="No"/>
  </r>
  <r>
    <x v="8895"/>
    <x v="719"/>
    <s v="CUST11560"/>
    <s v="Customer 1560"/>
    <n v="42"/>
    <s v="New"/>
    <s v="P1001"/>
    <s v="Laptop"/>
    <x v="0"/>
    <s v="TechSource India"/>
    <n v="1"/>
    <n v="55000"/>
    <n v="5"/>
    <n v="55000"/>
    <n v="2750"/>
    <n v="52250"/>
    <n v="39627.81"/>
    <n v="12622.19"/>
    <x v="1"/>
    <s v="Chandigarh"/>
    <s v="Chandigarh"/>
    <s v="India"/>
    <s v="Wallet"/>
    <x v="2"/>
    <s v="Standard"/>
    <x v="3"/>
    <s v="No"/>
    <s v="No"/>
  </r>
  <r>
    <x v="8896"/>
    <x v="720"/>
    <s v="CUST10831"/>
    <s v="Customer 831"/>
    <n v="54"/>
    <s v="New"/>
    <s v="P1009"/>
    <s v="Power Bank"/>
    <x v="0"/>
    <s v="Prime Distributors"/>
    <n v="2"/>
    <n v="1600"/>
    <n v="15"/>
    <n v="3200"/>
    <n v="480"/>
    <n v="2720"/>
    <n v="1535.36"/>
    <n v="1184.6400000000001"/>
    <x v="0"/>
    <s v="Mumbai"/>
    <s v="Maharashtra"/>
    <s v="India"/>
    <s v="Credit Card"/>
    <x v="1"/>
    <s v="Standard"/>
    <x v="0"/>
    <s v="No"/>
    <s v="No"/>
  </r>
  <r>
    <x v="8897"/>
    <x v="720"/>
    <s v="CUST10306"/>
    <s v="Customer 306"/>
    <n v="25"/>
    <s v="Returning"/>
    <s v="P4002"/>
    <s v="Moisturizer"/>
    <x v="4"/>
    <s v="BeautyCare"/>
    <n v="1"/>
    <n v="650"/>
    <n v="20"/>
    <n v="650"/>
    <n v="130"/>
    <n v="520"/>
    <n v="332.14"/>
    <n v="187.86"/>
    <x v="1"/>
    <s v="Bhopal"/>
    <s v="Madhya Pradesh"/>
    <s v="India"/>
    <s v="Debit Card"/>
    <x v="2"/>
    <s v="Standard"/>
    <x v="0"/>
    <s v="No"/>
    <s v="No"/>
  </r>
  <r>
    <x v="8898"/>
    <x v="720"/>
    <s v="CUST10716"/>
    <s v="Customer 716"/>
    <n v="30"/>
    <s v="New"/>
    <s v="P3002"/>
    <s v="Air Fryer"/>
    <x v="2"/>
    <s v="HomeNeeds"/>
    <n v="1"/>
    <n v="6500"/>
    <n v="10"/>
    <n v="6500"/>
    <n v="650"/>
    <n v="5850"/>
    <n v="4339.3500000000004"/>
    <n v="1510.65"/>
    <x v="1"/>
    <s v="Pune"/>
    <s v="Maharashtra"/>
    <s v="India"/>
    <s v="Wallet"/>
    <x v="0"/>
    <s v="Express"/>
    <x v="2"/>
    <s v="No"/>
    <s v="No"/>
  </r>
  <r>
    <x v="8899"/>
    <x v="720"/>
    <s v="CUST10772"/>
    <s v="Customer 772"/>
    <n v="21"/>
    <s v="Loyal"/>
    <s v="P4005"/>
    <s v="Perfume"/>
    <x v="4"/>
    <s v="BeautyCare"/>
    <n v="1"/>
    <n v="1800"/>
    <n v="0"/>
    <n v="1800"/>
    <n v="0"/>
    <n v="1800"/>
    <n v="1386.8"/>
    <n v="413.2"/>
    <x v="1"/>
    <s v="Jaipur"/>
    <s v="Rajasthan"/>
    <s v="India"/>
    <s v="Cash on Delivery"/>
    <x v="2"/>
    <s v="Standard"/>
    <x v="0"/>
    <s v="Yes"/>
    <s v="No"/>
  </r>
  <r>
    <x v="8900"/>
    <x v="720"/>
    <s v="CUST11622"/>
    <s v="Customer 1622"/>
    <n v="23"/>
    <s v="New"/>
    <s v="P2007"/>
    <s v="Saree"/>
    <x v="3"/>
    <s v="FashionMart"/>
    <n v="6"/>
    <n v="2600"/>
    <n v="5"/>
    <n v="15600"/>
    <n v="780"/>
    <n v="14820"/>
    <n v="8564.36"/>
    <n v="6255.64"/>
    <x v="1"/>
    <s v="Bengaluru"/>
    <s v="Karnataka"/>
    <s v="India"/>
    <s v="Credit Card"/>
    <x v="1"/>
    <s v="Standard"/>
    <x v="1"/>
    <s v="No"/>
    <s v="No"/>
  </r>
  <r>
    <x v="8901"/>
    <x v="720"/>
    <s v="CUST11181"/>
    <s v="Customer 1181"/>
    <n v="55"/>
    <s v="Loyal"/>
    <s v="P2003"/>
    <s v="T-Shirt"/>
    <x v="3"/>
    <s v="RetailHub"/>
    <n v="3"/>
    <n v="900"/>
    <n v="25"/>
    <n v="2700"/>
    <n v="675"/>
    <n v="2025"/>
    <n v="1374.6"/>
    <n v="650.4"/>
    <x v="1"/>
    <s v="Mumbai"/>
    <s v="Maharashtra"/>
    <s v="India"/>
    <s v="Debit Card"/>
    <x v="1"/>
    <s v="Express"/>
    <x v="0"/>
    <s v="No"/>
    <s v="No"/>
  </r>
  <r>
    <x v="8902"/>
    <x v="720"/>
    <s v="CUST10812"/>
    <s v="Customer 812"/>
    <n v="60"/>
    <s v="Loyal"/>
    <s v="P3002"/>
    <s v="Air Fryer"/>
    <x v="2"/>
    <s v="HomeNeeds"/>
    <n v="1"/>
    <n v="6500"/>
    <n v="0"/>
    <n v="6500"/>
    <n v="0"/>
    <n v="6500"/>
    <n v="3939.72"/>
    <n v="2560.2800000000002"/>
    <x v="2"/>
    <s v="Bhopal"/>
    <s v="Madhya Pradesh"/>
    <s v="India"/>
    <s v="Wallet"/>
    <x v="0"/>
    <s v="Express"/>
    <x v="0"/>
    <s v="No"/>
    <s v="No"/>
  </r>
  <r>
    <x v="8903"/>
    <x v="720"/>
    <s v="CUST10374"/>
    <s v="Customer 374"/>
    <n v="33"/>
    <s v="Loyal"/>
    <s v="P1004"/>
    <s v="Smartwatch"/>
    <x v="0"/>
    <s v="TechSource India"/>
    <n v="1"/>
    <n v="6500"/>
    <n v="0"/>
    <n v="6500"/>
    <n v="0"/>
    <n v="6500"/>
    <n v="5148.68"/>
    <n v="1351.32"/>
    <x v="0"/>
    <s v="Surat"/>
    <s v="Gujarat"/>
    <s v="India"/>
    <s v="Credit Card"/>
    <x v="2"/>
    <s v="Standard"/>
    <x v="0"/>
    <s v="No"/>
    <s v="No"/>
  </r>
  <r>
    <x v="8904"/>
    <x v="720"/>
    <s v="CUST11950"/>
    <s v="Customer 1950"/>
    <n v="53"/>
    <s v="New"/>
    <s v="P3006"/>
    <s v="Water Bottle"/>
    <x v="2"/>
    <s v="Metro Supplies"/>
    <n v="3"/>
    <n v="700"/>
    <n v="0"/>
    <n v="2100"/>
    <n v="0"/>
    <n v="2100"/>
    <n v="1474.06"/>
    <n v="625.94000000000005"/>
    <x v="0"/>
    <s v="Ahmedabad"/>
    <s v="Gujarat"/>
    <s v="India"/>
    <s v="Wallet"/>
    <x v="2"/>
    <s v="Standard"/>
    <x v="0"/>
    <s v="No"/>
    <s v="No"/>
  </r>
  <r>
    <x v="8905"/>
    <x v="720"/>
    <s v="CUST10420"/>
    <s v="Customer 420"/>
    <n v="27"/>
    <s v="Returning"/>
    <s v="P5005"/>
    <s v="Desk Organizer"/>
    <x v="1"/>
    <s v="Stationery Hub"/>
    <n v="1"/>
    <n v="600"/>
    <n v="25"/>
    <n v="600"/>
    <n v="150"/>
    <n v="450"/>
    <n v="259.51"/>
    <n v="190.49"/>
    <x v="1"/>
    <s v="Delhi"/>
    <s v="Delhi"/>
    <s v="India"/>
    <s v="Wallet"/>
    <x v="2"/>
    <s v="Standard"/>
    <x v="2"/>
    <s v="No"/>
    <s v="No"/>
  </r>
  <r>
    <x v="8906"/>
    <x v="720"/>
    <s v="CUST10809"/>
    <s v="Customer 809"/>
    <n v="45"/>
    <s v="Returning"/>
    <s v="P4002"/>
    <s v="Moisturizer"/>
    <x v="4"/>
    <s v="BeautyCare"/>
    <n v="2"/>
    <n v="650"/>
    <n v="15"/>
    <n v="1300"/>
    <n v="195"/>
    <n v="1105"/>
    <n v="820.25"/>
    <n v="284.75"/>
    <x v="1"/>
    <s v="Indore"/>
    <s v="Madhya Pradesh"/>
    <s v="India"/>
    <s v="Cash on Delivery"/>
    <x v="1"/>
    <s v="Standard"/>
    <x v="1"/>
    <s v="No"/>
    <s v="No"/>
  </r>
  <r>
    <x v="8907"/>
    <x v="720"/>
    <s v="CUST10523"/>
    <s v="Customer 523"/>
    <n v="32"/>
    <s v="Returning"/>
    <s v="P1009"/>
    <s v="Power Bank"/>
    <x v="0"/>
    <s v="Prime Distributors"/>
    <n v="1"/>
    <n v="1600"/>
    <n v="20"/>
    <n v="1600"/>
    <n v="320"/>
    <n v="1280"/>
    <n v="975.81"/>
    <n v="304.19"/>
    <x v="0"/>
    <s v="Delhi"/>
    <s v="Delhi"/>
    <s v="India"/>
    <s v="Net Banking"/>
    <x v="0"/>
    <s v="Standard"/>
    <x v="0"/>
    <s v="No"/>
    <s v="No"/>
  </r>
  <r>
    <x v="8908"/>
    <x v="720"/>
    <s v="CUST10722"/>
    <s v="Customer 722"/>
    <n v="19"/>
    <s v="Returning"/>
    <s v="P5005"/>
    <s v="Desk Organizer"/>
    <x v="1"/>
    <s v="Stationery Hub"/>
    <n v="5"/>
    <n v="600"/>
    <n v="20"/>
    <n v="3000"/>
    <n v="600"/>
    <n v="2400"/>
    <n v="1742.63"/>
    <n v="657.37"/>
    <x v="2"/>
    <s v="Chandigarh"/>
    <s v="Chandigarh"/>
    <s v="India"/>
    <s v="Net Banking"/>
    <x v="0"/>
    <s v="Standard"/>
    <x v="0"/>
    <s v="No"/>
    <s v="No"/>
  </r>
  <r>
    <x v="8909"/>
    <x v="720"/>
    <s v="CUST11500"/>
    <s v="Customer 1500"/>
    <n v="37"/>
    <s v="Returning"/>
    <s v="P3003"/>
    <s v="Mixer Grinder"/>
    <x v="2"/>
    <s v="Prime Distributors"/>
    <n v="4"/>
    <n v="4800"/>
    <n v="5"/>
    <n v="19200"/>
    <n v="960"/>
    <n v="18240"/>
    <n v="11498.27"/>
    <n v="6741.73"/>
    <x v="1"/>
    <s v="Lucknow"/>
    <s v="Uttar Pradesh"/>
    <s v="India"/>
    <s v="UPI"/>
    <x v="0"/>
    <s v="Standard"/>
    <x v="0"/>
    <s v="No"/>
    <s v="No"/>
  </r>
  <r>
    <x v="8910"/>
    <x v="720"/>
    <s v="CUST12470"/>
    <s v="Customer 2470"/>
    <n v="48"/>
    <s v="Returning"/>
    <s v="P3001"/>
    <s v="Coffee Maker"/>
    <x v="2"/>
    <s v="HomeNeeds"/>
    <n v="1"/>
    <n v="4200"/>
    <n v="10"/>
    <n v="4200"/>
    <n v="420"/>
    <n v="3780"/>
    <n v="2665.34"/>
    <n v="1114.6600000000001"/>
    <x v="2"/>
    <s v="Delhi"/>
    <s v="Delhi"/>
    <s v="India"/>
    <s v="Cash on Delivery"/>
    <x v="2"/>
    <s v="Express"/>
    <x v="0"/>
    <s v="No"/>
    <s v="No"/>
  </r>
  <r>
    <x v="8911"/>
    <x v="720"/>
    <s v="CUST10106"/>
    <s v="Customer 106"/>
    <n v="31"/>
    <s v="Loyal"/>
    <s v="P1005"/>
    <s v="Tablet"/>
    <x v="0"/>
    <s v="RetailHub"/>
    <n v="2"/>
    <n v="18000"/>
    <n v="10"/>
    <n v="36000"/>
    <n v="3600"/>
    <n v="32400"/>
    <n v="19545.97"/>
    <n v="12854.03"/>
    <x v="2"/>
    <s v="Visakhapatnam"/>
    <s v="Andhra Pradesh"/>
    <s v="India"/>
    <s v="Net Banking"/>
    <x v="2"/>
    <s v="Standard"/>
    <x v="0"/>
    <s v="No"/>
    <s v="No"/>
  </r>
  <r>
    <x v="8912"/>
    <x v="720"/>
    <s v="CUST12027"/>
    <s v="Customer 2027"/>
    <n v="53"/>
    <s v="Returning"/>
    <s v="P2006"/>
    <s v="Womens Kurti"/>
    <x v="3"/>
    <s v="FashionMart"/>
    <n v="1"/>
    <n v="1400"/>
    <n v="5"/>
    <n v="1400"/>
    <n v="70"/>
    <n v="1330"/>
    <n v="963.24"/>
    <n v="366.76"/>
    <x v="1"/>
    <s v="Bhopal"/>
    <s v="Madhya Pradesh"/>
    <s v="India"/>
    <s v="Wallet"/>
    <x v="2"/>
    <s v="Standard"/>
    <x v="0"/>
    <s v="No"/>
    <s v="No"/>
  </r>
  <r>
    <x v="8913"/>
    <x v="720"/>
    <s v="CUST12459"/>
    <s v="Customer 2459"/>
    <n v="44"/>
    <s v="New"/>
    <s v="P4005"/>
    <s v="Perfume"/>
    <x v="4"/>
    <s v="BeautyCare"/>
    <n v="1"/>
    <n v="1800"/>
    <n v="10"/>
    <n v="1800"/>
    <n v="180"/>
    <n v="1620"/>
    <n v="1235.57"/>
    <n v="384.43"/>
    <x v="1"/>
    <s v="Chandigarh"/>
    <s v="Chandigarh"/>
    <s v="India"/>
    <s v="Credit Card"/>
    <x v="2"/>
    <s v="Standard"/>
    <x v="4"/>
    <s v="No"/>
    <s v="No"/>
  </r>
  <r>
    <x v="8914"/>
    <x v="721"/>
    <s v="CUST10770"/>
    <s v="Customer 770"/>
    <n v="44"/>
    <s v="Returning"/>
    <s v="P5005"/>
    <s v="Desk Organizer"/>
    <x v="1"/>
    <s v="Stationery Hub"/>
    <n v="2"/>
    <n v="600"/>
    <n v="5"/>
    <n v="1200"/>
    <n v="60"/>
    <n v="1140"/>
    <n v="829.15"/>
    <n v="310.85000000000002"/>
    <x v="1"/>
    <s v="Ahmedabad"/>
    <s v="Gujarat"/>
    <s v="India"/>
    <s v="Cash on Delivery"/>
    <x v="2"/>
    <s v="Standard"/>
    <x v="0"/>
    <s v="No"/>
    <s v="Yes"/>
  </r>
  <r>
    <x v="8915"/>
    <x v="721"/>
    <s v="CUST10181"/>
    <s v="Customer 181"/>
    <n v="56"/>
    <s v="Loyal"/>
    <s v="P3001"/>
    <s v="Coffee Maker"/>
    <x v="2"/>
    <s v="HomeNeeds"/>
    <n v="1"/>
    <n v="4200"/>
    <n v="0"/>
    <n v="4200"/>
    <n v="0"/>
    <n v="4200"/>
    <n v="2725.02"/>
    <n v="1474.98"/>
    <x v="2"/>
    <s v="Nagpur"/>
    <s v="Maharashtra"/>
    <s v="India"/>
    <s v="Wallet"/>
    <x v="2"/>
    <s v="Standard"/>
    <x v="0"/>
    <s v="No"/>
    <s v="No"/>
  </r>
  <r>
    <x v="8916"/>
    <x v="721"/>
    <s v="CUST10684"/>
    <s v="Customer 684"/>
    <n v="53"/>
    <s v="New"/>
    <s v="P2002"/>
    <s v="Jeans"/>
    <x v="3"/>
    <s v="FashionMart"/>
    <n v="3"/>
    <n v="2200"/>
    <n v="0"/>
    <n v="6600"/>
    <n v="0"/>
    <n v="6600"/>
    <n v="4122.6899999999996"/>
    <n v="2477.31"/>
    <x v="2"/>
    <s v="Chennai"/>
    <s v="Tamil Nadu"/>
    <s v="India"/>
    <s v="Credit Card"/>
    <x v="2"/>
    <s v="Standard"/>
    <x v="0"/>
    <s v="No"/>
    <s v="No"/>
  </r>
  <r>
    <x v="8917"/>
    <x v="721"/>
    <s v="CUST11260"/>
    <s v="Customer 1260"/>
    <n v="49"/>
    <s v="Returning"/>
    <s v="P2002"/>
    <s v="Jeans"/>
    <x v="3"/>
    <s v="FashionMart"/>
    <n v="1"/>
    <n v="2200"/>
    <n v="15"/>
    <n v="2200"/>
    <n v="330"/>
    <n v="1870"/>
    <n v="1351.15"/>
    <n v="518.85"/>
    <x v="1"/>
    <s v="Visakhapatnam"/>
    <s v="Andhra Pradesh"/>
    <s v="India"/>
    <s v="Credit Card"/>
    <x v="2"/>
    <s v="Standard"/>
    <x v="0"/>
    <s v="No"/>
    <s v="No"/>
  </r>
  <r>
    <x v="8918"/>
    <x v="721"/>
    <s v="CUST10955"/>
    <s v="Customer 955"/>
    <n v="21"/>
    <s v="Loyal"/>
    <s v="P1004"/>
    <s v="Smartwatch"/>
    <x v="0"/>
    <s v="TechSource India"/>
    <n v="2"/>
    <n v="6500"/>
    <n v="25"/>
    <n v="13000"/>
    <n v="3250"/>
    <n v="9750"/>
    <n v="7557.1"/>
    <n v="2192.9"/>
    <x v="0"/>
    <s v="Chennai"/>
    <s v="Tamil Nadu"/>
    <s v="India"/>
    <s v="Cash on Delivery"/>
    <x v="2"/>
    <s v="Standard"/>
    <x v="0"/>
    <s v="No"/>
    <s v="Yes"/>
  </r>
  <r>
    <x v="8919"/>
    <x v="721"/>
    <s v="CUST10336"/>
    <s v="Customer 336"/>
    <n v="23"/>
    <s v="Returning"/>
    <s v="P3003"/>
    <s v="Mixer Grinder"/>
    <x v="2"/>
    <s v="Prime Distributors"/>
    <n v="5"/>
    <n v="4800"/>
    <n v="15"/>
    <n v="24000"/>
    <n v="3600"/>
    <n v="20400"/>
    <n v="14421.99"/>
    <n v="5978.01"/>
    <x v="1"/>
    <s v="Nagpur"/>
    <s v="Maharashtra"/>
    <s v="India"/>
    <s v="Cash on Delivery"/>
    <x v="2"/>
    <s v="Express"/>
    <x v="0"/>
    <s v="No"/>
    <s v="No"/>
  </r>
  <r>
    <x v="8920"/>
    <x v="721"/>
    <s v="CUST11762"/>
    <s v="Customer 1762"/>
    <n v="27"/>
    <s v="New"/>
    <s v="P1005"/>
    <s v="Tablet"/>
    <x v="0"/>
    <s v="RetailHub"/>
    <n v="5"/>
    <n v="18000"/>
    <n v="5"/>
    <n v="90000"/>
    <n v="4500"/>
    <n v="85500"/>
    <n v="58200.66"/>
    <n v="27299.34"/>
    <x v="0"/>
    <s v="Pune"/>
    <s v="Maharashtra"/>
    <s v="India"/>
    <s v="Cash on Delivery"/>
    <x v="1"/>
    <s v="Standard"/>
    <x v="0"/>
    <s v="No"/>
    <s v="No"/>
  </r>
  <r>
    <x v="8921"/>
    <x v="721"/>
    <s v="CUST11494"/>
    <s v="Customer 1494"/>
    <n v="38"/>
    <s v="Loyal"/>
    <s v="P1008"/>
    <s v="Monitor"/>
    <x v="0"/>
    <s v="Global Traders"/>
    <n v="1"/>
    <n v="14500"/>
    <n v="15"/>
    <n v="14500"/>
    <n v="2175"/>
    <n v="12325"/>
    <n v="9342.9"/>
    <n v="2982.1"/>
    <x v="1"/>
    <s v="Bhubaneswar"/>
    <s v="Odisha"/>
    <s v="India"/>
    <s v="Credit Card"/>
    <x v="0"/>
    <s v="Express"/>
    <x v="0"/>
    <s v="No"/>
    <s v="No"/>
  </r>
  <r>
    <x v="8922"/>
    <x v="721"/>
    <s v="CUST10290"/>
    <s v="Customer 290"/>
    <n v="25"/>
    <s v="Returning"/>
    <s v="P5005"/>
    <s v="Desk Organizer"/>
    <x v="1"/>
    <s v="Stationery Hub"/>
    <n v="1"/>
    <n v="600"/>
    <n v="25"/>
    <n v="600"/>
    <n v="150"/>
    <n v="450"/>
    <n v="251.09"/>
    <n v="198.91"/>
    <x v="2"/>
    <s v="Ahmedabad"/>
    <s v="Gujarat"/>
    <s v="India"/>
    <s v="UPI"/>
    <x v="0"/>
    <s v="Standard"/>
    <x v="0"/>
    <s v="No"/>
    <s v="No"/>
  </r>
  <r>
    <x v="8923"/>
    <x v="721"/>
    <s v="CUST10121"/>
    <s v="Customer 121"/>
    <n v="54"/>
    <s v="Loyal"/>
    <s v="P2006"/>
    <s v="Womens Kurti"/>
    <x v="3"/>
    <s v="FashionMart"/>
    <n v="1"/>
    <n v="1400"/>
    <n v="5"/>
    <n v="1400"/>
    <n v="70"/>
    <n v="1330"/>
    <n v="1042.52"/>
    <n v="287.48"/>
    <x v="2"/>
    <s v="Chennai"/>
    <s v="Tamil Nadu"/>
    <s v="India"/>
    <s v="Net Banking"/>
    <x v="0"/>
    <s v="Standard"/>
    <x v="3"/>
    <s v="No"/>
    <s v="No"/>
  </r>
  <r>
    <x v="8924"/>
    <x v="721"/>
    <s v="CUST11613"/>
    <s v="Customer 1613"/>
    <n v="44"/>
    <s v="New"/>
    <s v="P5001"/>
    <s v="Notebook Set"/>
    <x v="1"/>
    <s v="Stationery Hub"/>
    <n v="4"/>
    <n v="500"/>
    <n v="0"/>
    <n v="2000"/>
    <n v="0"/>
    <n v="2000"/>
    <n v="1531"/>
    <n v="469"/>
    <x v="1"/>
    <s v="Coimbatore"/>
    <s v="Tamil Nadu"/>
    <s v="India"/>
    <s v="Wallet"/>
    <x v="0"/>
    <s v="Standard"/>
    <x v="0"/>
    <s v="No"/>
    <s v="Yes"/>
  </r>
  <r>
    <x v="8925"/>
    <x v="721"/>
    <s v="CUST10416"/>
    <s v="Customer 416"/>
    <n v="36"/>
    <s v="Loyal"/>
    <s v="P1010"/>
    <s v="Bluetooth Speaker"/>
    <x v="0"/>
    <s v="Prime Distributors"/>
    <n v="2"/>
    <n v="3200"/>
    <n v="5"/>
    <n v="6400"/>
    <n v="320"/>
    <n v="6080"/>
    <n v="3432.89"/>
    <n v="2647.11"/>
    <x v="1"/>
    <s v="Ahmedabad"/>
    <s v="Gujarat"/>
    <s v="India"/>
    <s v="Credit Card"/>
    <x v="0"/>
    <s v="Standard"/>
    <x v="1"/>
    <s v="No"/>
    <s v="No"/>
  </r>
  <r>
    <x v="8926"/>
    <x v="721"/>
    <s v="CUST10932"/>
    <s v="Customer 932"/>
    <n v="36"/>
    <s v="Returning"/>
    <s v="P1005"/>
    <s v="Tablet"/>
    <x v="0"/>
    <s v="RetailHub"/>
    <n v="1"/>
    <n v="18000"/>
    <n v="15"/>
    <n v="18000"/>
    <n v="2700"/>
    <n v="15300"/>
    <n v="10048.27"/>
    <n v="5251.73"/>
    <x v="0"/>
    <s v="Bengaluru"/>
    <s v="Karnataka"/>
    <s v="India"/>
    <s v="Credit Card"/>
    <x v="2"/>
    <s v="Standard"/>
    <x v="4"/>
    <s v="No"/>
    <s v="Yes"/>
  </r>
  <r>
    <x v="8927"/>
    <x v="721"/>
    <s v="CUST11772"/>
    <s v="Customer 1772"/>
    <n v="38"/>
    <s v="New"/>
    <s v="P3001"/>
    <s v="Coffee Maker"/>
    <x v="2"/>
    <s v="HomeNeeds"/>
    <n v="3"/>
    <n v="4200"/>
    <n v="10"/>
    <n v="12600"/>
    <n v="1260"/>
    <n v="11340"/>
    <n v="6903.94"/>
    <n v="4436.0600000000004"/>
    <x v="1"/>
    <s v="Hyderabad"/>
    <s v="Telangana"/>
    <s v="India"/>
    <s v="Credit Card"/>
    <x v="1"/>
    <s v="Express"/>
    <x v="2"/>
    <s v="No"/>
    <s v="No"/>
  </r>
  <r>
    <x v="8928"/>
    <x v="722"/>
    <s v="CUST10116"/>
    <s v="Customer 116"/>
    <n v="54"/>
    <s v="Returning"/>
    <s v="P2004"/>
    <s v="Jacket"/>
    <x v="3"/>
    <s v="Global Traders"/>
    <n v="1"/>
    <n v="3500"/>
    <n v="5"/>
    <n v="3500"/>
    <n v="175"/>
    <n v="3325"/>
    <n v="2521.6799999999998"/>
    <n v="803.32"/>
    <x v="2"/>
    <s v="Mumbai"/>
    <s v="Maharashtra"/>
    <s v="India"/>
    <s v="Credit Card"/>
    <x v="2"/>
    <s v="Standard"/>
    <x v="0"/>
    <s v="No"/>
    <s v="No"/>
  </r>
  <r>
    <x v="8929"/>
    <x v="722"/>
    <s v="CUST12453"/>
    <s v="Customer 2453"/>
    <n v="41"/>
    <s v="Returning"/>
    <s v="P2007"/>
    <s v="Saree"/>
    <x v="3"/>
    <s v="FashionMart"/>
    <n v="1"/>
    <n v="2600"/>
    <n v="15"/>
    <n v="2600"/>
    <n v="390"/>
    <n v="2210"/>
    <n v="1220.19"/>
    <n v="989.81"/>
    <x v="1"/>
    <s v="Bhopal"/>
    <s v="Madhya Pradesh"/>
    <s v="India"/>
    <s v="Wallet"/>
    <x v="1"/>
    <s v="Standard"/>
    <x v="0"/>
    <s v="No"/>
    <s v="No"/>
  </r>
  <r>
    <x v="8930"/>
    <x v="722"/>
    <s v="CUST11178"/>
    <s v="Customer 1178"/>
    <n v="31"/>
    <s v="Returning"/>
    <s v="P3005"/>
    <s v="Bedsheet Set"/>
    <x v="2"/>
    <s v="RetailHub"/>
    <n v="5"/>
    <n v="1800"/>
    <n v="5"/>
    <n v="9000"/>
    <n v="450"/>
    <n v="8550"/>
    <n v="5623.4"/>
    <n v="2926.6"/>
    <x v="1"/>
    <s v="Surat"/>
    <s v="Gujarat"/>
    <s v="India"/>
    <s v="Debit Card"/>
    <x v="0"/>
    <s v="Standard"/>
    <x v="0"/>
    <s v="No"/>
    <s v="No"/>
  </r>
  <r>
    <x v="8931"/>
    <x v="722"/>
    <s v="CUST10809"/>
    <s v="Customer 809"/>
    <n v="26"/>
    <s v="New"/>
    <s v="P5005"/>
    <s v="Desk Organizer"/>
    <x v="1"/>
    <s v="Stationery Hub"/>
    <n v="1"/>
    <n v="600"/>
    <n v="10"/>
    <n v="600"/>
    <n v="60"/>
    <n v="540"/>
    <n v="354.86"/>
    <n v="185.14"/>
    <x v="1"/>
    <s v="Coimbatore"/>
    <s v="Tamil Nadu"/>
    <s v="India"/>
    <s v="Net Banking"/>
    <x v="2"/>
    <s v="Standard"/>
    <x v="0"/>
    <s v="No"/>
    <s v="No"/>
  </r>
  <r>
    <x v="8932"/>
    <x v="722"/>
    <s v="CUST11869"/>
    <s v="Customer 1869"/>
    <n v="39"/>
    <s v="Returning"/>
    <s v="P5002"/>
    <s v="Novel"/>
    <x v="1"/>
    <s v="Stationery Hub"/>
    <n v="1"/>
    <n v="400"/>
    <n v="20"/>
    <n v="400"/>
    <n v="80"/>
    <n v="320"/>
    <n v="206.02"/>
    <n v="113.98"/>
    <x v="2"/>
    <s v="Surat"/>
    <s v="Gujarat"/>
    <s v="India"/>
    <s v="Wallet"/>
    <x v="1"/>
    <s v="Standard"/>
    <x v="0"/>
    <s v="No"/>
    <s v="No"/>
  </r>
  <r>
    <x v="8933"/>
    <x v="722"/>
    <s v="CUST12151"/>
    <s v="Customer 2151"/>
    <n v="49"/>
    <s v="New"/>
    <s v="P1010"/>
    <s v="Bluetooth Speaker"/>
    <x v="0"/>
    <s v="Prime Distributors"/>
    <n v="6"/>
    <n v="3200"/>
    <n v="5"/>
    <n v="19200"/>
    <n v="960"/>
    <n v="18240"/>
    <n v="12047"/>
    <n v="6193"/>
    <x v="0"/>
    <s v="Hyderabad"/>
    <s v="Telangana"/>
    <s v="India"/>
    <s v="Cash on Delivery"/>
    <x v="2"/>
    <s v="Standard"/>
    <x v="0"/>
    <s v="No"/>
    <s v="No"/>
  </r>
  <r>
    <x v="8934"/>
    <x v="723"/>
    <s v="CUST11539"/>
    <s v="Customer 1539"/>
    <n v="44"/>
    <s v="Loyal"/>
    <s v="P3005"/>
    <s v="Bedsheet Set"/>
    <x v="2"/>
    <s v="RetailHub"/>
    <n v="1"/>
    <n v="1800"/>
    <n v="0"/>
    <n v="1800"/>
    <n v="0"/>
    <n v="1800"/>
    <n v="1414.91"/>
    <n v="385.09"/>
    <x v="1"/>
    <s v="Hyderabad"/>
    <s v="Telangana"/>
    <s v="India"/>
    <s v="Debit Card"/>
    <x v="2"/>
    <s v="Express"/>
    <x v="0"/>
    <s v="No"/>
    <s v="No"/>
  </r>
  <r>
    <x v="8935"/>
    <x v="723"/>
    <s v="CUST12035"/>
    <s v="Customer 2035"/>
    <n v="35"/>
    <s v="Returning"/>
    <s v="P2007"/>
    <s v="Saree"/>
    <x v="3"/>
    <s v="FashionMart"/>
    <n v="2"/>
    <n v="2600"/>
    <n v="20"/>
    <n v="5200"/>
    <n v="1040"/>
    <n v="4160"/>
    <n v="3408.46"/>
    <n v="751.54"/>
    <x v="1"/>
    <s v="Surat"/>
    <s v="Gujarat"/>
    <s v="India"/>
    <s v="Cash on Delivery"/>
    <x v="1"/>
    <s v="Standard"/>
    <x v="1"/>
    <s v="No"/>
    <s v="No"/>
  </r>
  <r>
    <x v="8936"/>
    <x v="723"/>
    <s v="CUST11949"/>
    <s v="Customer 1949"/>
    <n v="44"/>
    <s v="Returning"/>
    <s v="P1009"/>
    <s v="Power Bank"/>
    <x v="0"/>
    <s v="Prime Distributors"/>
    <n v="3"/>
    <n v="1600"/>
    <n v="5"/>
    <n v="4800"/>
    <n v="240"/>
    <n v="4560"/>
    <n v="3121.86"/>
    <n v="1438.14"/>
    <x v="1"/>
    <s v="Nagpur"/>
    <s v="Maharashtra"/>
    <s v="India"/>
    <s v="Credit Card"/>
    <x v="0"/>
    <s v="Standard"/>
    <x v="0"/>
    <s v="No"/>
    <s v="No"/>
  </r>
  <r>
    <x v="8937"/>
    <x v="723"/>
    <s v="CUST12231"/>
    <s v="Customer 2231"/>
    <n v="59"/>
    <s v="New"/>
    <s v="P3004"/>
    <s v="Cookware Set"/>
    <x v="2"/>
    <s v="HomeNeeds"/>
    <n v="2"/>
    <n v="3500"/>
    <n v="20"/>
    <n v="7000"/>
    <n v="1400"/>
    <n v="5600"/>
    <n v="4334.74"/>
    <n v="1265.26"/>
    <x v="1"/>
    <s v="Guwahati"/>
    <s v="Assam"/>
    <s v="India"/>
    <s v="Wallet"/>
    <x v="0"/>
    <s v="Same Day"/>
    <x v="0"/>
    <s v="No"/>
    <s v="No"/>
  </r>
  <r>
    <x v="8938"/>
    <x v="723"/>
    <s v="CUST11954"/>
    <s v="Customer 1954"/>
    <n v="20"/>
    <s v="Returning"/>
    <s v="P3005"/>
    <s v="Bedsheet Set"/>
    <x v="2"/>
    <s v="RetailHub"/>
    <n v="4"/>
    <n v="1800"/>
    <n v="0"/>
    <n v="7200"/>
    <n v="0"/>
    <n v="7200"/>
    <n v="5525.41"/>
    <n v="1674.59"/>
    <x v="1"/>
    <s v="Kolkata"/>
    <s v="West Bengal"/>
    <s v="India"/>
    <s v="Credit Card"/>
    <x v="0"/>
    <s v="Standard"/>
    <x v="0"/>
    <s v="No"/>
    <s v="No"/>
  </r>
  <r>
    <x v="8939"/>
    <x v="723"/>
    <s v="CUST11045"/>
    <s v="Customer 1045"/>
    <n v="46"/>
    <s v="New"/>
    <s v="P1009"/>
    <s v="Power Bank"/>
    <x v="0"/>
    <s v="Prime Distributors"/>
    <n v="3"/>
    <n v="1600"/>
    <n v="20"/>
    <n v="4800"/>
    <n v="960"/>
    <n v="3840"/>
    <n v="2437.4699999999998"/>
    <n v="1402.53"/>
    <x v="1"/>
    <s v="Chandigarh"/>
    <s v="Chandigarh"/>
    <s v="India"/>
    <s v="Debit Card"/>
    <x v="2"/>
    <s v="Standard"/>
    <x v="0"/>
    <s v="No"/>
    <s v="No"/>
  </r>
  <r>
    <x v="8940"/>
    <x v="723"/>
    <s v="CUST10099"/>
    <s v="Customer 99"/>
    <n v="22"/>
    <s v="Loyal"/>
    <s v="P3005"/>
    <s v="Bedsheet Set"/>
    <x v="2"/>
    <s v="RetailHub"/>
    <n v="1"/>
    <n v="1800"/>
    <n v="10"/>
    <n v="1800"/>
    <n v="180"/>
    <n v="1620"/>
    <n v="1116.5"/>
    <n v="503.5"/>
    <x v="1"/>
    <s v="Bhopal"/>
    <s v="Madhya Pradesh"/>
    <s v="India"/>
    <s v="Cash on Delivery"/>
    <x v="1"/>
    <s v="Standard"/>
    <x v="0"/>
    <s v="No"/>
    <s v="No"/>
  </r>
  <r>
    <x v="8941"/>
    <x v="723"/>
    <s v="CUST12278"/>
    <s v="Customer 2278"/>
    <n v="22"/>
    <s v="Loyal"/>
    <s v="P4003"/>
    <s v="Sunscreen"/>
    <x v="4"/>
    <s v="BeautyCare"/>
    <n v="3"/>
    <n v="700"/>
    <n v="5"/>
    <n v="2100"/>
    <n v="105"/>
    <n v="1995"/>
    <n v="1364.71"/>
    <n v="630.29"/>
    <x v="1"/>
    <s v="Chandigarh"/>
    <s v="Chandigarh"/>
    <s v="India"/>
    <s v="Debit Card"/>
    <x v="0"/>
    <s v="Standard"/>
    <x v="0"/>
    <s v="No"/>
    <s v="No"/>
  </r>
  <r>
    <x v="8942"/>
    <x v="723"/>
    <s v="CUST12138"/>
    <s v="Customer 2138"/>
    <n v="60"/>
    <s v="New"/>
    <s v="P3007"/>
    <s v="Vacuum Cleaner"/>
    <x v="2"/>
    <s v="Global Traders"/>
    <n v="3"/>
    <n v="8500"/>
    <n v="0"/>
    <n v="25500"/>
    <n v="0"/>
    <n v="25500"/>
    <n v="16701.12"/>
    <n v="8798.8799999999992"/>
    <x v="1"/>
    <s v="Jaipur"/>
    <s v="Rajasthan"/>
    <s v="India"/>
    <s v="Credit Card"/>
    <x v="0"/>
    <s v="Standard"/>
    <x v="0"/>
    <s v="No"/>
    <s v="No"/>
  </r>
  <r>
    <x v="8943"/>
    <x v="723"/>
    <s v="CUST12039"/>
    <s v="Customer 2039"/>
    <n v="18"/>
    <s v="Loyal"/>
    <s v="P3006"/>
    <s v="Water Bottle"/>
    <x v="2"/>
    <s v="Metro Supplies"/>
    <n v="2"/>
    <n v="700"/>
    <n v="5"/>
    <n v="1400"/>
    <n v="70"/>
    <n v="1330"/>
    <n v="759.69"/>
    <n v="570.30999999999995"/>
    <x v="2"/>
    <s v="Surat"/>
    <s v="Gujarat"/>
    <s v="India"/>
    <s v="Credit Card"/>
    <x v="2"/>
    <s v="Standard"/>
    <x v="0"/>
    <s v="No"/>
    <s v="No"/>
  </r>
  <r>
    <x v="8944"/>
    <x v="723"/>
    <s v="CUST10212"/>
    <s v="Customer 212"/>
    <n v="29"/>
    <s v="Returning"/>
    <s v="P1008"/>
    <s v="Monitor"/>
    <x v="0"/>
    <s v="Global Traders"/>
    <n v="3"/>
    <n v="14500"/>
    <n v="0"/>
    <n v="43500"/>
    <n v="0"/>
    <n v="43500"/>
    <n v="34970.15"/>
    <n v="8529.85"/>
    <x v="1"/>
    <s v="Indore"/>
    <s v="Madhya Pradesh"/>
    <s v="India"/>
    <s v="Cash on Delivery"/>
    <x v="2"/>
    <s v="Standard"/>
    <x v="3"/>
    <s v="No"/>
    <s v="No"/>
  </r>
  <r>
    <x v="8945"/>
    <x v="723"/>
    <s v="CUST11817"/>
    <s v="Customer 1817"/>
    <n v="33"/>
    <s v="New"/>
    <s v="P1002"/>
    <s v="Smartphone"/>
    <x v="0"/>
    <s v="Global Traders"/>
    <n v="2"/>
    <n v="28000"/>
    <n v="5"/>
    <n v="56000"/>
    <n v="2800"/>
    <n v="53200"/>
    <n v="41212.83"/>
    <n v="11987.17"/>
    <x v="1"/>
    <s v="Jaipur"/>
    <s v="Rajasthan"/>
    <s v="India"/>
    <s v="Debit Card"/>
    <x v="0"/>
    <s v="Standard"/>
    <x v="0"/>
    <s v="No"/>
    <s v="No"/>
  </r>
  <r>
    <x v="8946"/>
    <x v="723"/>
    <s v="CUST10963"/>
    <s v="Customer 963"/>
    <n v="37"/>
    <s v="Returning"/>
    <s v="P5002"/>
    <s v="Novel"/>
    <x v="1"/>
    <s v="Stationery Hub"/>
    <n v="3"/>
    <n v="400"/>
    <n v="20"/>
    <n v="1200"/>
    <n v="240"/>
    <n v="960"/>
    <n v="540.67999999999995"/>
    <n v="419.32"/>
    <x v="1"/>
    <s v="Guwahati"/>
    <s v="Assam"/>
    <s v="India"/>
    <s v="Net Banking"/>
    <x v="2"/>
    <s v="Express"/>
    <x v="1"/>
    <s v="No"/>
    <s v="No"/>
  </r>
  <r>
    <x v="8947"/>
    <x v="723"/>
    <s v="CUST10679"/>
    <s v="Customer 679"/>
    <n v="43"/>
    <s v="Returning"/>
    <s v="P3003"/>
    <s v="Mixer Grinder"/>
    <x v="2"/>
    <s v="Prime Distributors"/>
    <n v="3"/>
    <n v="4800"/>
    <n v="0"/>
    <n v="14400"/>
    <n v="0"/>
    <n v="14400"/>
    <n v="10416.4"/>
    <n v="3983.6"/>
    <x v="1"/>
    <s v="Bhubaneswar"/>
    <s v="Odisha"/>
    <s v="India"/>
    <s v="Net Banking"/>
    <x v="2"/>
    <s v="Standard"/>
    <x v="4"/>
    <s v="No"/>
    <s v="No"/>
  </r>
  <r>
    <x v="8948"/>
    <x v="723"/>
    <s v="CUST10808"/>
    <s v="Customer 808"/>
    <n v="37"/>
    <s v="New"/>
    <s v="P5004"/>
    <s v="Pen Set"/>
    <x v="1"/>
    <s v="Stationery Hub"/>
    <n v="2"/>
    <n v="250"/>
    <n v="5"/>
    <n v="500"/>
    <n v="25"/>
    <n v="475"/>
    <n v="279.60000000000002"/>
    <n v="195.4"/>
    <x v="0"/>
    <s v="Nagpur"/>
    <s v="Maharashtra"/>
    <s v="India"/>
    <s v="Credit Card"/>
    <x v="2"/>
    <s v="Express"/>
    <x v="1"/>
    <s v="No"/>
    <s v="No"/>
  </r>
  <r>
    <x v="8949"/>
    <x v="724"/>
    <s v="CUST12067"/>
    <s v="Customer 2067"/>
    <n v="23"/>
    <s v="Loyal"/>
    <s v="P4003"/>
    <s v="Sunscreen"/>
    <x v="4"/>
    <s v="BeautyCare"/>
    <n v="2"/>
    <n v="700"/>
    <n v="20"/>
    <n v="1400"/>
    <n v="280"/>
    <n v="1120"/>
    <n v="672"/>
    <n v="448"/>
    <x v="0"/>
    <s v="Indore"/>
    <s v="Madhya Pradesh"/>
    <s v="India"/>
    <s v="Cash on Delivery"/>
    <x v="1"/>
    <s v="Standard"/>
    <x v="0"/>
    <s v="No"/>
    <s v="Yes"/>
  </r>
  <r>
    <x v="8950"/>
    <x v="724"/>
    <s v="CUST11909"/>
    <s v="Customer 1909"/>
    <n v="37"/>
    <s v="Returning"/>
    <s v="P1006"/>
    <s v="Keyboard"/>
    <x v="0"/>
    <s v="Metro Supplies"/>
    <n v="2"/>
    <n v="1800"/>
    <n v="10"/>
    <n v="3600"/>
    <n v="360"/>
    <n v="3240"/>
    <n v="1830.46"/>
    <n v="1409.54"/>
    <x v="1"/>
    <s v="Patna"/>
    <s v="Bihar"/>
    <s v="India"/>
    <s v="Net Banking"/>
    <x v="1"/>
    <s v="Express"/>
    <x v="0"/>
    <s v="No"/>
    <s v="No"/>
  </r>
  <r>
    <x v="8951"/>
    <x v="724"/>
    <s v="CUST12399"/>
    <s v="Customer 2399"/>
    <n v="18"/>
    <s v="Loyal"/>
    <s v="P5001"/>
    <s v="Notebook Set"/>
    <x v="1"/>
    <s v="Stationery Hub"/>
    <n v="4"/>
    <n v="500"/>
    <n v="5"/>
    <n v="2000"/>
    <n v="100"/>
    <n v="1900"/>
    <n v="1537.27"/>
    <n v="362.73"/>
    <x v="1"/>
    <s v="Delhi"/>
    <s v="Delhi"/>
    <s v="India"/>
    <s v="Net Banking"/>
    <x v="2"/>
    <s v="Express"/>
    <x v="1"/>
    <s v="No"/>
    <s v="No"/>
  </r>
  <r>
    <x v="8952"/>
    <x v="724"/>
    <s v="CUST11310"/>
    <s v="Customer 1310"/>
    <n v="47"/>
    <s v="New"/>
    <s v="P3005"/>
    <s v="Bedsheet Set"/>
    <x v="2"/>
    <s v="RetailHub"/>
    <n v="3"/>
    <n v="1800"/>
    <n v="15"/>
    <n v="5400"/>
    <n v="810"/>
    <n v="4590"/>
    <n v="3284.98"/>
    <n v="1305.02"/>
    <x v="1"/>
    <s v="Patna"/>
    <s v="Bihar"/>
    <s v="India"/>
    <s v="Credit Card"/>
    <x v="0"/>
    <s v="Standard"/>
    <x v="1"/>
    <s v="No"/>
    <s v="No"/>
  </r>
  <r>
    <x v="8953"/>
    <x v="724"/>
    <s v="CUST11507"/>
    <s v="Customer 1507"/>
    <n v="36"/>
    <s v="New"/>
    <s v="P4003"/>
    <s v="Sunscreen"/>
    <x v="4"/>
    <s v="BeautyCare"/>
    <n v="1"/>
    <n v="700"/>
    <n v="0"/>
    <n v="700"/>
    <n v="0"/>
    <n v="700"/>
    <n v="430.29"/>
    <n v="269.70999999999998"/>
    <x v="1"/>
    <s v="Jaipur"/>
    <s v="Rajasthan"/>
    <s v="India"/>
    <s v="Cash on Delivery"/>
    <x v="0"/>
    <s v="Standard"/>
    <x v="0"/>
    <s v="No"/>
    <s v="No"/>
  </r>
  <r>
    <x v="8954"/>
    <x v="724"/>
    <s v="CUST12435"/>
    <s v="Customer 2435"/>
    <n v="47"/>
    <s v="New"/>
    <s v="P3004"/>
    <s v="Cookware Set"/>
    <x v="2"/>
    <s v="HomeNeeds"/>
    <n v="3"/>
    <n v="3500"/>
    <n v="5"/>
    <n v="10500"/>
    <n v="525"/>
    <n v="9975"/>
    <n v="6043"/>
    <n v="3932"/>
    <x v="0"/>
    <s v="Bhopal"/>
    <s v="Madhya Pradesh"/>
    <s v="India"/>
    <s v="Wallet"/>
    <x v="2"/>
    <s v="Standard"/>
    <x v="0"/>
    <s v="No"/>
    <s v="No"/>
  </r>
  <r>
    <x v="8955"/>
    <x v="724"/>
    <s v="CUST12289"/>
    <s v="Customer 2289"/>
    <n v="21"/>
    <s v="Loyal"/>
    <s v="P3005"/>
    <s v="Bedsheet Set"/>
    <x v="2"/>
    <s v="RetailHub"/>
    <n v="1"/>
    <n v="1800"/>
    <n v="10"/>
    <n v="1800"/>
    <n v="180"/>
    <n v="1620"/>
    <n v="1107.24"/>
    <n v="512.76"/>
    <x v="1"/>
    <s v="Chandigarh"/>
    <s v="Chandigarh"/>
    <s v="India"/>
    <s v="Credit Card"/>
    <x v="0"/>
    <s v="Express"/>
    <x v="2"/>
    <s v="Yes"/>
    <s v="No"/>
  </r>
  <r>
    <x v="8956"/>
    <x v="724"/>
    <s v="CUST11949"/>
    <s v="Customer 1949"/>
    <n v="57"/>
    <s v="Returning"/>
    <s v="P4005"/>
    <s v="Perfume"/>
    <x v="4"/>
    <s v="BeautyCare"/>
    <n v="2"/>
    <n v="1800"/>
    <n v="10"/>
    <n v="3600"/>
    <n v="360"/>
    <n v="3240"/>
    <n v="1943.45"/>
    <n v="1296.55"/>
    <x v="1"/>
    <s v="Jaipur"/>
    <s v="Rajasthan"/>
    <s v="India"/>
    <s v="Wallet"/>
    <x v="1"/>
    <s v="Same Day"/>
    <x v="0"/>
    <s v="No"/>
    <s v="No"/>
  </r>
  <r>
    <x v="8957"/>
    <x v="724"/>
    <s v="CUST12209"/>
    <s v="Customer 2209"/>
    <n v="49"/>
    <s v="New"/>
    <s v="P5005"/>
    <s v="Desk Organizer"/>
    <x v="1"/>
    <s v="Stationery Hub"/>
    <n v="4"/>
    <n v="600"/>
    <n v="15"/>
    <n v="2400"/>
    <n v="360"/>
    <n v="2040"/>
    <n v="1572.57"/>
    <n v="467.43"/>
    <x v="1"/>
    <s v="Bengaluru"/>
    <s v="Karnataka"/>
    <s v="India"/>
    <s v="Cash on Delivery"/>
    <x v="2"/>
    <s v="Standard"/>
    <x v="3"/>
    <s v="No"/>
    <s v="No"/>
  </r>
  <r>
    <x v="8958"/>
    <x v="724"/>
    <s v="CUST10175"/>
    <s v="Customer 175"/>
    <n v="23"/>
    <s v="Returning"/>
    <s v="P3002"/>
    <s v="Air Fryer"/>
    <x v="2"/>
    <s v="HomeNeeds"/>
    <n v="4"/>
    <n v="6500"/>
    <n v="5"/>
    <n v="26000"/>
    <n v="1300"/>
    <n v="24700"/>
    <n v="13962.95"/>
    <n v="10737.05"/>
    <x v="1"/>
    <s v="Guwahati"/>
    <s v="Assam"/>
    <s v="India"/>
    <s v="Debit Card"/>
    <x v="0"/>
    <s v="Standard"/>
    <x v="0"/>
    <s v="No"/>
    <s v="No"/>
  </r>
  <r>
    <x v="8959"/>
    <x v="724"/>
    <s v="CUST10443"/>
    <s v="Customer 443"/>
    <n v="39"/>
    <s v="Returning"/>
    <s v="P3007"/>
    <s v="Vacuum Cleaner"/>
    <x v="2"/>
    <s v="Global Traders"/>
    <n v="2"/>
    <n v="8500"/>
    <n v="15"/>
    <n v="17000"/>
    <n v="2550"/>
    <n v="14450"/>
    <n v="10015.86"/>
    <n v="4434.1400000000003"/>
    <x v="1"/>
    <s v="Delhi"/>
    <s v="Delhi"/>
    <s v="India"/>
    <s v="UPI"/>
    <x v="0"/>
    <s v="Express"/>
    <x v="0"/>
    <s v="No"/>
    <s v="No"/>
  </r>
  <r>
    <x v="8960"/>
    <x v="724"/>
    <s v="CUST10679"/>
    <s v="Customer 679"/>
    <n v="58"/>
    <s v="Returning"/>
    <s v="P1006"/>
    <s v="Keyboard"/>
    <x v="0"/>
    <s v="Metro Supplies"/>
    <n v="1"/>
    <n v="1800"/>
    <n v="0"/>
    <n v="1800"/>
    <n v="0"/>
    <n v="1800"/>
    <n v="1460.56"/>
    <n v="339.44"/>
    <x v="1"/>
    <s v="Bhopal"/>
    <s v="Madhya Pradesh"/>
    <s v="India"/>
    <s v="Cash on Delivery"/>
    <x v="2"/>
    <s v="Standard"/>
    <x v="0"/>
    <s v="No"/>
    <s v="No"/>
  </r>
  <r>
    <x v="8961"/>
    <x v="724"/>
    <s v="CUST12007"/>
    <s v="Customer 2007"/>
    <n v="29"/>
    <s v="New"/>
    <s v="P2004"/>
    <s v="Jacket"/>
    <x v="3"/>
    <s v="Global Traders"/>
    <n v="1"/>
    <n v="3500"/>
    <n v="25"/>
    <n v="3500"/>
    <n v="875"/>
    <n v="2625"/>
    <n v="1995.74"/>
    <n v="629.26"/>
    <x v="1"/>
    <s v="Mumbai"/>
    <s v="Maharashtra"/>
    <s v="India"/>
    <s v="Credit Card"/>
    <x v="0"/>
    <s v="Standard"/>
    <x v="1"/>
    <s v="No"/>
    <s v="Yes"/>
  </r>
  <r>
    <x v="8962"/>
    <x v="724"/>
    <s v="CUST11278"/>
    <s v="Customer 1278"/>
    <n v="20"/>
    <s v="Returning"/>
    <s v="P5005"/>
    <s v="Desk Organizer"/>
    <x v="1"/>
    <s v="Stationery Hub"/>
    <n v="1"/>
    <n v="600"/>
    <n v="15"/>
    <n v="600"/>
    <n v="90"/>
    <n v="510"/>
    <n v="319.29000000000002"/>
    <n v="190.71"/>
    <x v="1"/>
    <s v="Indore"/>
    <s v="Madhya Pradesh"/>
    <s v="India"/>
    <s v="Wallet"/>
    <x v="2"/>
    <s v="Standard"/>
    <x v="0"/>
    <s v="Yes"/>
    <s v="No"/>
  </r>
  <r>
    <x v="8963"/>
    <x v="724"/>
    <s v="CUST12177"/>
    <s v="Customer 2177"/>
    <n v="31"/>
    <s v="Returning"/>
    <s v="P1007"/>
    <s v="Mouse"/>
    <x v="0"/>
    <s v="RetailHub"/>
    <n v="1"/>
    <n v="900"/>
    <n v="20"/>
    <n v="900"/>
    <n v="180"/>
    <n v="720"/>
    <n v="580.45000000000005"/>
    <n v="139.55000000000001"/>
    <x v="0"/>
    <s v="Kolkata"/>
    <s v="West Bengal"/>
    <s v="India"/>
    <s v="Credit Card"/>
    <x v="0"/>
    <s v="Standard"/>
    <x v="0"/>
    <s v="No"/>
    <s v="No"/>
  </r>
  <r>
    <x v="8964"/>
    <x v="724"/>
    <s v="CUST11429"/>
    <s v="Customer 1429"/>
    <n v="38"/>
    <s v="Returning"/>
    <s v="P2006"/>
    <s v="Womens Kurti"/>
    <x v="3"/>
    <s v="FashionMart"/>
    <n v="4"/>
    <n v="1400"/>
    <n v="10"/>
    <n v="5600"/>
    <n v="560"/>
    <n v="5040"/>
    <n v="3651.27"/>
    <n v="1388.73"/>
    <x v="2"/>
    <s v="Jaipur"/>
    <s v="Rajasthan"/>
    <s v="India"/>
    <s v="Debit Card"/>
    <x v="0"/>
    <s v="Express"/>
    <x v="0"/>
    <s v="No"/>
    <s v="No"/>
  </r>
  <r>
    <x v="8965"/>
    <x v="725"/>
    <s v="CUST11389"/>
    <s v="Customer 1389"/>
    <n v="38"/>
    <s v="Loyal"/>
    <s v="P5001"/>
    <s v="Notebook Set"/>
    <x v="1"/>
    <s v="Stationery Hub"/>
    <n v="1"/>
    <n v="500"/>
    <n v="0"/>
    <n v="500"/>
    <n v="0"/>
    <n v="500"/>
    <n v="323.79000000000002"/>
    <n v="176.21"/>
    <x v="1"/>
    <s v="Ahmedabad"/>
    <s v="Gujarat"/>
    <s v="India"/>
    <s v="Wallet"/>
    <x v="2"/>
    <s v="Express"/>
    <x v="0"/>
    <s v="No"/>
    <s v="No"/>
  </r>
  <r>
    <x v="8966"/>
    <x v="725"/>
    <s v="CUST10551"/>
    <s v="Customer 551"/>
    <n v="21"/>
    <s v="Returning"/>
    <s v="P1001"/>
    <s v="Laptop"/>
    <x v="0"/>
    <s v="TechSource India"/>
    <n v="1"/>
    <n v="55000"/>
    <n v="5"/>
    <n v="55000"/>
    <n v="2750"/>
    <n v="52250"/>
    <n v="39673.93"/>
    <n v="12576.07"/>
    <x v="0"/>
    <s v="Hyderabad"/>
    <s v="Telangana"/>
    <s v="India"/>
    <s v="Debit Card"/>
    <x v="0"/>
    <s v="Express"/>
    <x v="0"/>
    <s v="No"/>
    <s v="No"/>
  </r>
  <r>
    <x v="8967"/>
    <x v="725"/>
    <s v="CUST11875"/>
    <s v="Customer 1875"/>
    <n v="45"/>
    <s v="Loyal"/>
    <s v="P2005"/>
    <s v="Backpack"/>
    <x v="3"/>
    <s v="Metro Supplies"/>
    <n v="2"/>
    <n v="1800"/>
    <n v="15"/>
    <n v="3600"/>
    <n v="540"/>
    <n v="3060"/>
    <n v="1952.6"/>
    <n v="1107.4000000000001"/>
    <x v="1"/>
    <s v="Bengaluru"/>
    <s v="Karnataka"/>
    <s v="India"/>
    <s v="Cash on Delivery"/>
    <x v="0"/>
    <s v="Standard"/>
    <x v="0"/>
    <s v="No"/>
    <s v="No"/>
  </r>
  <r>
    <x v="8968"/>
    <x v="725"/>
    <s v="CUST12340"/>
    <s v="Customer 2340"/>
    <n v="28"/>
    <s v="New"/>
    <s v="P5004"/>
    <s v="Pen Set"/>
    <x v="1"/>
    <s v="Stationery Hub"/>
    <n v="4"/>
    <n v="250"/>
    <n v="0"/>
    <n v="1000"/>
    <n v="0"/>
    <n v="1000"/>
    <n v="786.44"/>
    <n v="213.56"/>
    <x v="0"/>
    <s v="Nagpur"/>
    <s v="Maharashtra"/>
    <s v="India"/>
    <s v="Cash on Delivery"/>
    <x v="2"/>
    <s v="Standard"/>
    <x v="0"/>
    <s v="No"/>
    <s v="No"/>
  </r>
  <r>
    <x v="8969"/>
    <x v="725"/>
    <s v="CUST10760"/>
    <s v="Customer 760"/>
    <n v="50"/>
    <s v="New"/>
    <s v="P1005"/>
    <s v="Tablet"/>
    <x v="0"/>
    <s v="RetailHub"/>
    <n v="2"/>
    <n v="18000"/>
    <n v="25"/>
    <n v="36000"/>
    <n v="9000"/>
    <n v="27000"/>
    <n v="17348.59"/>
    <n v="9651.41"/>
    <x v="0"/>
    <s v="Patna"/>
    <s v="Bihar"/>
    <s v="India"/>
    <s v="UPI"/>
    <x v="0"/>
    <s v="Standard"/>
    <x v="0"/>
    <s v="No"/>
    <s v="No"/>
  </r>
  <r>
    <x v="8970"/>
    <x v="725"/>
    <s v="CUST12259"/>
    <s v="Customer 2259"/>
    <n v="59"/>
    <s v="New"/>
    <s v="P2002"/>
    <s v="Jeans"/>
    <x v="3"/>
    <s v="FashionMart"/>
    <n v="1"/>
    <n v="2200"/>
    <n v="10"/>
    <n v="2200"/>
    <n v="220"/>
    <n v="1980"/>
    <n v="1562.76"/>
    <n v="417.24"/>
    <x v="0"/>
    <s v="Patna"/>
    <s v="Bihar"/>
    <s v="India"/>
    <s v="Credit Card"/>
    <x v="1"/>
    <s v="Standard"/>
    <x v="0"/>
    <s v="No"/>
    <s v="No"/>
  </r>
  <r>
    <x v="8971"/>
    <x v="725"/>
    <s v="CUST12421"/>
    <s v="Customer 2421"/>
    <n v="40"/>
    <s v="Returning"/>
    <s v="P3005"/>
    <s v="Bedsheet Set"/>
    <x v="2"/>
    <s v="RetailHub"/>
    <n v="2"/>
    <n v="1800"/>
    <n v="5"/>
    <n v="3600"/>
    <n v="180"/>
    <n v="3420"/>
    <n v="2586.5300000000002"/>
    <n v="833.47"/>
    <x v="1"/>
    <s v="Pune"/>
    <s v="Maharashtra"/>
    <s v="India"/>
    <s v="Net Banking"/>
    <x v="0"/>
    <s v="Express"/>
    <x v="0"/>
    <s v="No"/>
    <s v="No"/>
  </r>
  <r>
    <x v="8972"/>
    <x v="725"/>
    <s v="CUST12223"/>
    <s v="Customer 2223"/>
    <n v="44"/>
    <s v="Returning"/>
    <s v="P4001"/>
    <s v="Face Wash"/>
    <x v="4"/>
    <s v="BeautyCare"/>
    <n v="1"/>
    <n v="450"/>
    <n v="10"/>
    <n v="450"/>
    <n v="45"/>
    <n v="405"/>
    <n v="318.60000000000002"/>
    <n v="86.4"/>
    <x v="1"/>
    <s v="Coimbatore"/>
    <s v="Tamil Nadu"/>
    <s v="India"/>
    <s v="Credit Card"/>
    <x v="1"/>
    <s v="Standard"/>
    <x v="3"/>
    <s v="No"/>
    <s v="No"/>
  </r>
  <r>
    <x v="8973"/>
    <x v="725"/>
    <s v="CUST12070"/>
    <s v="Customer 2070"/>
    <n v="28"/>
    <s v="Returning"/>
    <s v="P1002"/>
    <s v="Smartphone"/>
    <x v="0"/>
    <s v="Global Traders"/>
    <n v="2"/>
    <n v="28000"/>
    <n v="5"/>
    <n v="56000"/>
    <n v="2800"/>
    <n v="53200"/>
    <n v="34424.370000000003"/>
    <n v="18775.63"/>
    <x v="1"/>
    <s v="Guwahati"/>
    <s v="Assam"/>
    <s v="India"/>
    <s v="UPI"/>
    <x v="0"/>
    <s v="Same Day"/>
    <x v="3"/>
    <s v="No"/>
    <s v="No"/>
  </r>
  <r>
    <x v="8974"/>
    <x v="725"/>
    <s v="CUST11710"/>
    <s v="Customer 1710"/>
    <n v="54"/>
    <s v="Loyal"/>
    <s v="P1001"/>
    <s v="Laptop"/>
    <x v="0"/>
    <s v="TechSource India"/>
    <n v="4"/>
    <n v="55000"/>
    <n v="25"/>
    <n v="220000"/>
    <n v="55000"/>
    <n v="165000"/>
    <n v="94097.86"/>
    <n v="70902.14"/>
    <x v="1"/>
    <s v="Guwahati"/>
    <s v="Assam"/>
    <s v="India"/>
    <s v="Wallet"/>
    <x v="2"/>
    <s v="Standard"/>
    <x v="0"/>
    <s v="Yes"/>
    <s v="No"/>
  </r>
  <r>
    <x v="8975"/>
    <x v="725"/>
    <s v="CUST10277"/>
    <s v="Customer 277"/>
    <n v="36"/>
    <s v="Loyal"/>
    <s v="P1004"/>
    <s v="Smartwatch"/>
    <x v="0"/>
    <s v="TechSource India"/>
    <n v="5"/>
    <n v="6500"/>
    <n v="30"/>
    <n v="32500"/>
    <n v="9750"/>
    <n v="22750"/>
    <n v="17390.04"/>
    <n v="5359.96"/>
    <x v="0"/>
    <s v="Pune"/>
    <s v="Maharashtra"/>
    <s v="India"/>
    <s v="UPI"/>
    <x v="0"/>
    <s v="Express"/>
    <x v="0"/>
    <s v="No"/>
    <s v="No"/>
  </r>
  <r>
    <x v="8976"/>
    <x v="725"/>
    <s v="CUST10959"/>
    <s v="Customer 959"/>
    <n v="38"/>
    <s v="New"/>
    <s v="P1004"/>
    <s v="Smartwatch"/>
    <x v="0"/>
    <s v="TechSource India"/>
    <n v="1"/>
    <n v="6500"/>
    <n v="0"/>
    <n v="6500"/>
    <n v="0"/>
    <n v="6500"/>
    <n v="4161.25"/>
    <n v="2338.75"/>
    <x v="2"/>
    <s v="Delhi"/>
    <s v="Delhi"/>
    <s v="India"/>
    <s v="Debit Card"/>
    <x v="2"/>
    <s v="Standard"/>
    <x v="1"/>
    <s v="No"/>
    <s v="No"/>
  </r>
  <r>
    <x v="8977"/>
    <x v="726"/>
    <s v="CUST12217"/>
    <s v="Customer 2217"/>
    <n v="19"/>
    <s v="Returning"/>
    <s v="P5005"/>
    <s v="Desk Organizer"/>
    <x v="1"/>
    <s v="Stationery Hub"/>
    <n v="4"/>
    <n v="600"/>
    <n v="15"/>
    <n v="2400"/>
    <n v="360"/>
    <n v="2040"/>
    <n v="1294.8800000000001"/>
    <n v="745.12"/>
    <x v="2"/>
    <s v="Mumbai"/>
    <s v="Maharashtra"/>
    <s v="India"/>
    <s v="Debit Card"/>
    <x v="2"/>
    <s v="Standard"/>
    <x v="0"/>
    <s v="No"/>
    <s v="No"/>
  </r>
  <r>
    <x v="8978"/>
    <x v="726"/>
    <s v="CUST10001"/>
    <s v="Customer 1"/>
    <n v="54"/>
    <s v="Loyal"/>
    <s v="P5001"/>
    <s v="Notebook Set"/>
    <x v="1"/>
    <s v="Stationery Hub"/>
    <n v="2"/>
    <n v="500"/>
    <n v="10"/>
    <n v="1000"/>
    <n v="100"/>
    <n v="900"/>
    <n v="542.78"/>
    <n v="357.22"/>
    <x v="0"/>
    <s v="Surat"/>
    <s v="Gujarat"/>
    <s v="India"/>
    <s v="Cash on Delivery"/>
    <x v="2"/>
    <s v="Standard"/>
    <x v="1"/>
    <s v="No"/>
    <s v="No"/>
  </r>
  <r>
    <x v="8979"/>
    <x v="726"/>
    <s v="CUST10155"/>
    <s v="Customer 155"/>
    <n v="58"/>
    <s v="Loyal"/>
    <s v="P1004"/>
    <s v="Smartwatch"/>
    <x v="0"/>
    <s v="TechSource India"/>
    <n v="2"/>
    <n v="6500"/>
    <n v="25"/>
    <n v="13000"/>
    <n v="3250"/>
    <n v="9750"/>
    <n v="7355.54"/>
    <n v="2394.46"/>
    <x v="0"/>
    <s v="Guwahati"/>
    <s v="Assam"/>
    <s v="India"/>
    <s v="Debit Card"/>
    <x v="2"/>
    <s v="Express"/>
    <x v="3"/>
    <s v="No"/>
    <s v="No"/>
  </r>
  <r>
    <x v="8980"/>
    <x v="726"/>
    <s v="CUST12459"/>
    <s v="Customer 2459"/>
    <n v="29"/>
    <s v="Returning"/>
    <s v="P2005"/>
    <s v="Backpack"/>
    <x v="3"/>
    <s v="Metro Supplies"/>
    <n v="1"/>
    <n v="1800"/>
    <n v="5"/>
    <n v="1800"/>
    <n v="90"/>
    <n v="1710"/>
    <n v="1133"/>
    <n v="577"/>
    <x v="2"/>
    <s v="Delhi"/>
    <s v="Delhi"/>
    <s v="India"/>
    <s v="Cash on Delivery"/>
    <x v="0"/>
    <s v="Standard"/>
    <x v="0"/>
    <s v="No"/>
    <s v="No"/>
  </r>
  <r>
    <x v="8981"/>
    <x v="726"/>
    <s v="CUST12301"/>
    <s v="Customer 2301"/>
    <n v="24"/>
    <s v="Returning"/>
    <s v="P4001"/>
    <s v="Face Wash"/>
    <x v="4"/>
    <s v="BeautyCare"/>
    <n v="1"/>
    <n v="450"/>
    <n v="15"/>
    <n v="450"/>
    <n v="67.5"/>
    <n v="382.5"/>
    <n v="312.66000000000003"/>
    <n v="69.84"/>
    <x v="0"/>
    <s v="Chennai"/>
    <s v="Tamil Nadu"/>
    <s v="India"/>
    <s v="Cash on Delivery"/>
    <x v="2"/>
    <s v="Express"/>
    <x v="0"/>
    <s v="Yes"/>
    <s v="No"/>
  </r>
  <r>
    <x v="8982"/>
    <x v="726"/>
    <s v="CUST10337"/>
    <s v="Customer 337"/>
    <n v="45"/>
    <s v="Loyal"/>
    <s v="P3003"/>
    <s v="Mixer Grinder"/>
    <x v="2"/>
    <s v="Prime Distributors"/>
    <n v="1"/>
    <n v="4800"/>
    <n v="20"/>
    <n v="4800"/>
    <n v="960"/>
    <n v="3840"/>
    <n v="2735.27"/>
    <n v="1104.73"/>
    <x v="1"/>
    <s v="Guwahati"/>
    <s v="Assam"/>
    <s v="India"/>
    <s v="UPI"/>
    <x v="1"/>
    <s v="Standard"/>
    <x v="3"/>
    <s v="No"/>
    <s v="Yes"/>
  </r>
  <r>
    <x v="8983"/>
    <x v="726"/>
    <s v="CUST11157"/>
    <s v="Customer 1157"/>
    <n v="51"/>
    <s v="Returning"/>
    <s v="P3003"/>
    <s v="Mixer Grinder"/>
    <x v="2"/>
    <s v="Prime Distributors"/>
    <n v="2"/>
    <n v="4800"/>
    <n v="0"/>
    <n v="9600"/>
    <n v="0"/>
    <n v="9600"/>
    <n v="6142.85"/>
    <n v="3457.15"/>
    <x v="1"/>
    <s v="Lucknow"/>
    <s v="Uttar Pradesh"/>
    <s v="India"/>
    <s v="Cash on Delivery"/>
    <x v="2"/>
    <s v="Standard"/>
    <x v="0"/>
    <s v="No"/>
    <s v="No"/>
  </r>
  <r>
    <x v="8984"/>
    <x v="726"/>
    <s v="CUST11630"/>
    <s v="Customer 1630"/>
    <n v="52"/>
    <s v="New"/>
    <s v="P4004"/>
    <s v="Shampoo"/>
    <x v="4"/>
    <s v="BeautyCare"/>
    <n v="1"/>
    <n v="550"/>
    <n v="15"/>
    <n v="550"/>
    <n v="82.5"/>
    <n v="467.5"/>
    <n v="301.67"/>
    <n v="165.83"/>
    <x v="0"/>
    <s v="Bhopal"/>
    <s v="Madhya Pradesh"/>
    <s v="India"/>
    <s v="Debit Card"/>
    <x v="2"/>
    <s v="Standard"/>
    <x v="1"/>
    <s v="No"/>
    <s v="Yes"/>
  </r>
  <r>
    <x v="8985"/>
    <x v="726"/>
    <s v="CUST11893"/>
    <s v="Customer 1893"/>
    <n v="56"/>
    <s v="Loyal"/>
    <s v="P2007"/>
    <s v="Saree"/>
    <x v="3"/>
    <s v="FashionMart"/>
    <n v="1"/>
    <n v="2600"/>
    <n v="20"/>
    <n v="2600"/>
    <n v="520"/>
    <n v="2080"/>
    <n v="1419.34"/>
    <n v="660.66"/>
    <x v="1"/>
    <s v="Delhi"/>
    <s v="Delhi"/>
    <s v="India"/>
    <s v="Credit Card"/>
    <x v="1"/>
    <s v="Standard"/>
    <x v="0"/>
    <s v="No"/>
    <s v="No"/>
  </r>
  <r>
    <x v="8986"/>
    <x v="726"/>
    <s v="CUST12393"/>
    <s v="Customer 2393"/>
    <n v="22"/>
    <s v="Returning"/>
    <s v="P4006"/>
    <s v="Lipstick"/>
    <x v="4"/>
    <s v="BeautyCare"/>
    <n v="1"/>
    <n v="850"/>
    <n v="15"/>
    <n v="850"/>
    <n v="127.5"/>
    <n v="722.5"/>
    <n v="419.86"/>
    <n v="302.64"/>
    <x v="1"/>
    <s v="Hyderabad"/>
    <s v="Telangana"/>
    <s v="India"/>
    <s v="Net Banking"/>
    <x v="1"/>
    <s v="Express"/>
    <x v="0"/>
    <s v="No"/>
    <s v="No"/>
  </r>
  <r>
    <x v="8987"/>
    <x v="726"/>
    <s v="CUST10896"/>
    <s v="Customer 896"/>
    <n v="44"/>
    <s v="Returning"/>
    <s v="P3002"/>
    <s v="Air Fryer"/>
    <x v="2"/>
    <s v="HomeNeeds"/>
    <n v="3"/>
    <n v="6500"/>
    <n v="5"/>
    <n v="19500"/>
    <n v="975"/>
    <n v="18525"/>
    <n v="13080.15"/>
    <n v="5444.85"/>
    <x v="2"/>
    <s v="Jaipur"/>
    <s v="Rajasthan"/>
    <s v="India"/>
    <s v="Cash on Delivery"/>
    <x v="1"/>
    <s v="Standard"/>
    <x v="0"/>
    <s v="No"/>
    <s v="No"/>
  </r>
  <r>
    <x v="8988"/>
    <x v="726"/>
    <s v="CUST12035"/>
    <s v="Customer 2035"/>
    <n v="18"/>
    <s v="New"/>
    <s v="P4004"/>
    <s v="Shampoo"/>
    <x v="4"/>
    <s v="BeautyCare"/>
    <n v="4"/>
    <n v="550"/>
    <n v="10"/>
    <n v="2200"/>
    <n v="220"/>
    <n v="1980"/>
    <n v="1341.28"/>
    <n v="638.72"/>
    <x v="1"/>
    <s v="Kolkata"/>
    <s v="West Bengal"/>
    <s v="India"/>
    <s v="Debit Card"/>
    <x v="2"/>
    <s v="Standard"/>
    <x v="0"/>
    <s v="No"/>
    <s v="No"/>
  </r>
  <r>
    <x v="8989"/>
    <x v="726"/>
    <s v="CUST11915"/>
    <s v="Customer 1915"/>
    <n v="22"/>
    <s v="New"/>
    <s v="P2001"/>
    <s v="Running Shoes"/>
    <x v="3"/>
    <s v="FashionMart"/>
    <n v="1"/>
    <n v="3200"/>
    <n v="10"/>
    <n v="3200"/>
    <n v="320"/>
    <n v="2880"/>
    <n v="2006.12"/>
    <n v="873.88"/>
    <x v="2"/>
    <s v="Hyderabad"/>
    <s v="Telangana"/>
    <s v="India"/>
    <s v="Credit Card"/>
    <x v="0"/>
    <s v="Express"/>
    <x v="0"/>
    <s v="No"/>
    <s v="No"/>
  </r>
  <r>
    <x v="8990"/>
    <x v="727"/>
    <s v="CUST12034"/>
    <s v="Customer 2034"/>
    <n v="49"/>
    <s v="Returning"/>
    <s v="P1005"/>
    <s v="Tablet"/>
    <x v="0"/>
    <s v="RetailHub"/>
    <n v="1"/>
    <n v="18000"/>
    <n v="15"/>
    <n v="18000"/>
    <n v="2700"/>
    <n v="15300"/>
    <n v="10068.66"/>
    <n v="5231.34"/>
    <x v="1"/>
    <s v="Kolkata"/>
    <s v="West Bengal"/>
    <s v="India"/>
    <s v="UPI"/>
    <x v="1"/>
    <s v="Express"/>
    <x v="0"/>
    <s v="Yes"/>
    <s v="No"/>
  </r>
  <r>
    <x v="8991"/>
    <x v="727"/>
    <s v="CUST12178"/>
    <s v="Customer 2178"/>
    <n v="34"/>
    <s v="Returning"/>
    <s v="P2004"/>
    <s v="Jacket"/>
    <x v="3"/>
    <s v="Global Traders"/>
    <n v="2"/>
    <n v="3500"/>
    <n v="20"/>
    <n v="7000"/>
    <n v="1400"/>
    <n v="5600"/>
    <n v="4049.63"/>
    <n v="1550.37"/>
    <x v="0"/>
    <s v="Guwahati"/>
    <s v="Assam"/>
    <s v="India"/>
    <s v="Net Banking"/>
    <x v="0"/>
    <s v="Express"/>
    <x v="0"/>
    <s v="No"/>
    <s v="Yes"/>
  </r>
  <r>
    <x v="8992"/>
    <x v="727"/>
    <s v="CUST10477"/>
    <s v="Customer 477"/>
    <n v="18"/>
    <s v="Returning"/>
    <s v="P5001"/>
    <s v="Notebook Set"/>
    <x v="1"/>
    <s v="Stationery Hub"/>
    <n v="2"/>
    <n v="500"/>
    <n v="20"/>
    <n v="1000"/>
    <n v="200"/>
    <n v="800"/>
    <n v="480.14"/>
    <n v="319.86"/>
    <x v="1"/>
    <s v="Delhi"/>
    <s v="Delhi"/>
    <s v="India"/>
    <s v="Wallet"/>
    <x v="0"/>
    <s v="Standard"/>
    <x v="0"/>
    <s v="No"/>
    <s v="No"/>
  </r>
  <r>
    <x v="8993"/>
    <x v="727"/>
    <s v="CUST10454"/>
    <s v="Customer 454"/>
    <n v="18"/>
    <s v="Loyal"/>
    <s v="P1003"/>
    <s v="Headphones"/>
    <x v="0"/>
    <s v="Metro Supplies"/>
    <n v="1"/>
    <n v="2500"/>
    <n v="0"/>
    <n v="2500"/>
    <n v="0"/>
    <n v="2500"/>
    <n v="1782.78"/>
    <n v="717.22"/>
    <x v="1"/>
    <s v="Bhubaneswar"/>
    <s v="Odisha"/>
    <s v="India"/>
    <s v="Credit Card"/>
    <x v="1"/>
    <s v="Standard"/>
    <x v="3"/>
    <s v="No"/>
    <s v="No"/>
  </r>
  <r>
    <x v="8994"/>
    <x v="727"/>
    <s v="CUST10832"/>
    <s v="Customer 832"/>
    <n v="20"/>
    <s v="New"/>
    <s v="P1001"/>
    <s v="Laptop"/>
    <x v="0"/>
    <s v="TechSource India"/>
    <n v="1"/>
    <n v="55000"/>
    <n v="5"/>
    <n v="55000"/>
    <n v="2750"/>
    <n v="52250"/>
    <n v="31036.53"/>
    <n v="21213.47"/>
    <x v="1"/>
    <s v="Indore"/>
    <s v="Madhya Pradesh"/>
    <s v="India"/>
    <s v="Wallet"/>
    <x v="2"/>
    <s v="Standard"/>
    <x v="0"/>
    <s v="No"/>
    <s v="No"/>
  </r>
  <r>
    <x v="8995"/>
    <x v="727"/>
    <s v="CUST10605"/>
    <s v="Customer 605"/>
    <n v="48"/>
    <s v="New"/>
    <s v="P1010"/>
    <s v="Bluetooth Speaker"/>
    <x v="0"/>
    <s v="Prime Distributors"/>
    <n v="3"/>
    <n v="3200"/>
    <n v="5"/>
    <n v="9600"/>
    <n v="480"/>
    <n v="9120"/>
    <n v="5159.13"/>
    <n v="3960.87"/>
    <x v="1"/>
    <s v="Ahmedabad"/>
    <s v="Gujarat"/>
    <s v="India"/>
    <s v="Wallet"/>
    <x v="2"/>
    <s v="Express"/>
    <x v="1"/>
    <s v="No"/>
    <s v="No"/>
  </r>
  <r>
    <x v="8996"/>
    <x v="727"/>
    <s v="CUST10689"/>
    <s v="Customer 689"/>
    <n v="35"/>
    <s v="Returning"/>
    <s v="P1005"/>
    <s v="Tablet"/>
    <x v="0"/>
    <s v="RetailHub"/>
    <n v="3"/>
    <n v="18000"/>
    <n v="5"/>
    <n v="54000"/>
    <n v="2700"/>
    <n v="51300"/>
    <n v="33374.69"/>
    <n v="17925.310000000001"/>
    <x v="1"/>
    <s v="Ahmedabad"/>
    <s v="Gujarat"/>
    <s v="India"/>
    <s v="Net Banking"/>
    <x v="0"/>
    <s v="Express"/>
    <x v="0"/>
    <s v="No"/>
    <s v="No"/>
  </r>
  <r>
    <x v="8997"/>
    <x v="727"/>
    <s v="CUST10954"/>
    <s v="Customer 954"/>
    <n v="55"/>
    <s v="New"/>
    <s v="P3002"/>
    <s v="Air Fryer"/>
    <x v="2"/>
    <s v="HomeNeeds"/>
    <n v="2"/>
    <n v="6500"/>
    <n v="5"/>
    <n v="13000"/>
    <n v="650"/>
    <n v="12350"/>
    <n v="6875.31"/>
    <n v="5474.69"/>
    <x v="1"/>
    <s v="Bhubaneswar"/>
    <s v="Odisha"/>
    <s v="India"/>
    <s v="Debit Card"/>
    <x v="2"/>
    <s v="Express"/>
    <x v="0"/>
    <s v="No"/>
    <s v="No"/>
  </r>
  <r>
    <x v="8998"/>
    <x v="727"/>
    <s v="CUST12168"/>
    <s v="Customer 2168"/>
    <n v="46"/>
    <s v="New"/>
    <s v="P5003"/>
    <s v="Calculator"/>
    <x v="1"/>
    <s v="Stationery Hub"/>
    <n v="1"/>
    <n v="650"/>
    <n v="5"/>
    <n v="650"/>
    <n v="32.5"/>
    <n v="617.5"/>
    <n v="449.95"/>
    <n v="167.55"/>
    <x v="2"/>
    <s v="Guwahati"/>
    <s v="Assam"/>
    <s v="India"/>
    <s v="Wallet"/>
    <x v="2"/>
    <s v="Express"/>
    <x v="0"/>
    <s v="No"/>
    <s v="No"/>
  </r>
  <r>
    <x v="8999"/>
    <x v="727"/>
    <s v="CUST11767"/>
    <s v="Customer 1767"/>
    <n v="59"/>
    <s v="New"/>
    <s v="P3007"/>
    <s v="Vacuum Cleaner"/>
    <x v="2"/>
    <s v="Global Traders"/>
    <n v="2"/>
    <n v="8500"/>
    <n v="5"/>
    <n v="17000"/>
    <n v="850"/>
    <n v="16150"/>
    <n v="12512.6"/>
    <n v="3637.4"/>
    <x v="0"/>
    <s v="Nagpur"/>
    <s v="Maharashtra"/>
    <s v="India"/>
    <s v="Net Banking"/>
    <x v="0"/>
    <s v="Express"/>
    <x v="0"/>
    <s v="Yes"/>
    <s v="No"/>
  </r>
  <r>
    <x v="9000"/>
    <x v="727"/>
    <s v="CUST10232"/>
    <s v="Customer 232"/>
    <n v="24"/>
    <s v="Returning"/>
    <s v="P3006"/>
    <s v="Water Bottle"/>
    <x v="2"/>
    <s v="Metro Supplies"/>
    <n v="4"/>
    <n v="700"/>
    <n v="0"/>
    <n v="2800"/>
    <n v="0"/>
    <n v="2800"/>
    <n v="1812.54"/>
    <n v="987.46"/>
    <x v="1"/>
    <s v="Bengaluru"/>
    <s v="Karnataka"/>
    <s v="India"/>
    <s v="Credit Card"/>
    <x v="2"/>
    <s v="Standard"/>
    <x v="0"/>
    <s v="No"/>
    <s v="No"/>
  </r>
  <r>
    <x v="9001"/>
    <x v="727"/>
    <s v="CUST12378"/>
    <s v="Customer 2378"/>
    <n v="49"/>
    <s v="New"/>
    <s v="P2002"/>
    <s v="Jeans"/>
    <x v="3"/>
    <s v="FashionMart"/>
    <n v="1"/>
    <n v="2200"/>
    <n v="0"/>
    <n v="2200"/>
    <n v="0"/>
    <n v="2200"/>
    <n v="1260.8699999999999"/>
    <n v="939.13"/>
    <x v="2"/>
    <s v="Indore"/>
    <s v="Madhya Pradesh"/>
    <s v="India"/>
    <s v="Wallet"/>
    <x v="1"/>
    <s v="Standard"/>
    <x v="0"/>
    <s v="No"/>
    <s v="No"/>
  </r>
  <r>
    <x v="9002"/>
    <x v="727"/>
    <s v="CUST12050"/>
    <s v="Customer 2050"/>
    <n v="30"/>
    <s v="Returning"/>
    <s v="P1007"/>
    <s v="Mouse"/>
    <x v="0"/>
    <s v="RetailHub"/>
    <n v="4"/>
    <n v="900"/>
    <n v="0"/>
    <n v="3600"/>
    <n v="0"/>
    <n v="3600"/>
    <n v="2814.21"/>
    <n v="785.79"/>
    <x v="2"/>
    <s v="Patna"/>
    <s v="Bihar"/>
    <s v="India"/>
    <s v="Wallet"/>
    <x v="1"/>
    <s v="Express"/>
    <x v="0"/>
    <s v="No"/>
    <s v="No"/>
  </r>
  <r>
    <x v="9003"/>
    <x v="727"/>
    <s v="CUST12435"/>
    <s v="Customer 2435"/>
    <n v="55"/>
    <s v="New"/>
    <s v="P2005"/>
    <s v="Backpack"/>
    <x v="3"/>
    <s v="Metro Supplies"/>
    <n v="3"/>
    <n v="1800"/>
    <n v="0"/>
    <n v="5400"/>
    <n v="0"/>
    <n v="5400"/>
    <n v="3644.39"/>
    <n v="1755.61"/>
    <x v="1"/>
    <s v="Chennai"/>
    <s v="Tamil Nadu"/>
    <s v="India"/>
    <s v="Cash on Delivery"/>
    <x v="2"/>
    <s v="Standard"/>
    <x v="0"/>
    <s v="No"/>
    <s v="No"/>
  </r>
  <r>
    <x v="9004"/>
    <x v="728"/>
    <s v="CUST11311"/>
    <s v="Customer 1311"/>
    <n v="48"/>
    <s v="New"/>
    <s v="P1010"/>
    <s v="Bluetooth Speaker"/>
    <x v="0"/>
    <s v="Prime Distributors"/>
    <n v="3"/>
    <n v="3200"/>
    <n v="15"/>
    <n v="9600"/>
    <n v="1440"/>
    <n v="8160"/>
    <n v="5722.16"/>
    <n v="2437.84"/>
    <x v="1"/>
    <s v="Ahmedabad"/>
    <s v="Gujarat"/>
    <s v="India"/>
    <s v="Wallet"/>
    <x v="2"/>
    <s v="Standard"/>
    <x v="0"/>
    <s v="No"/>
    <s v="No"/>
  </r>
  <r>
    <x v="9005"/>
    <x v="728"/>
    <s v="CUST11597"/>
    <s v="Customer 1597"/>
    <n v="24"/>
    <s v="New"/>
    <s v="P2005"/>
    <s v="Backpack"/>
    <x v="3"/>
    <s v="Metro Supplies"/>
    <n v="1"/>
    <n v="1800"/>
    <n v="0"/>
    <n v="1800"/>
    <n v="0"/>
    <n v="1800"/>
    <n v="1062.92"/>
    <n v="737.08"/>
    <x v="0"/>
    <s v="Lucknow"/>
    <s v="Uttar Pradesh"/>
    <s v="India"/>
    <s v="Net Banking"/>
    <x v="2"/>
    <s v="Standard"/>
    <x v="0"/>
    <s v="No"/>
    <s v="No"/>
  </r>
  <r>
    <x v="9006"/>
    <x v="728"/>
    <s v="CUST11666"/>
    <s v="Customer 1666"/>
    <n v="25"/>
    <s v="Returning"/>
    <s v="P2004"/>
    <s v="Jacket"/>
    <x v="3"/>
    <s v="Global Traders"/>
    <n v="1"/>
    <n v="3500"/>
    <n v="15"/>
    <n v="3500"/>
    <n v="525"/>
    <n v="2975"/>
    <n v="1843.42"/>
    <n v="1131.58"/>
    <x v="1"/>
    <s v="Nagpur"/>
    <s v="Maharashtra"/>
    <s v="India"/>
    <s v="Cash on Delivery"/>
    <x v="0"/>
    <s v="Express"/>
    <x v="0"/>
    <s v="No"/>
    <s v="No"/>
  </r>
  <r>
    <x v="9007"/>
    <x v="728"/>
    <s v="CUST12234"/>
    <s v="Customer 2234"/>
    <n v="47"/>
    <s v="Returning"/>
    <s v="P4001"/>
    <s v="Face Wash"/>
    <x v="4"/>
    <s v="BeautyCare"/>
    <n v="5"/>
    <n v="450"/>
    <n v="20"/>
    <n v="2250"/>
    <n v="450"/>
    <n v="1800"/>
    <n v="1037.1099999999999"/>
    <n v="762.89"/>
    <x v="1"/>
    <s v="Nagpur"/>
    <s v="Maharashtra"/>
    <s v="India"/>
    <s v="Credit Card"/>
    <x v="1"/>
    <s v="Express"/>
    <x v="0"/>
    <s v="No"/>
    <s v="No"/>
  </r>
  <r>
    <x v="9008"/>
    <x v="728"/>
    <s v="CUST10895"/>
    <s v="Customer 895"/>
    <n v="29"/>
    <s v="Returning"/>
    <s v="P3002"/>
    <s v="Air Fryer"/>
    <x v="2"/>
    <s v="HomeNeeds"/>
    <n v="2"/>
    <n v="6500"/>
    <n v="10"/>
    <n v="13000"/>
    <n v="1300"/>
    <n v="11700"/>
    <n v="6724.05"/>
    <n v="4975.95"/>
    <x v="1"/>
    <s v="Bhubaneswar"/>
    <s v="Odisha"/>
    <s v="India"/>
    <s v="Net Banking"/>
    <x v="0"/>
    <s v="Standard"/>
    <x v="4"/>
    <s v="No"/>
    <s v="No"/>
  </r>
  <r>
    <x v="9009"/>
    <x v="728"/>
    <s v="CUST11554"/>
    <s v="Customer 1554"/>
    <n v="55"/>
    <s v="New"/>
    <s v="P3001"/>
    <s v="Coffee Maker"/>
    <x v="2"/>
    <s v="HomeNeeds"/>
    <n v="1"/>
    <n v="4200"/>
    <n v="15"/>
    <n v="4200"/>
    <n v="630"/>
    <n v="3570"/>
    <n v="2304.92"/>
    <n v="1265.08"/>
    <x v="1"/>
    <s v="Bengaluru"/>
    <s v="Karnataka"/>
    <s v="India"/>
    <s v="Cash on Delivery"/>
    <x v="2"/>
    <s v="Standard"/>
    <x v="0"/>
    <s v="No"/>
    <s v="No"/>
  </r>
  <r>
    <x v="9010"/>
    <x v="728"/>
    <s v="CUST10272"/>
    <s v="Customer 272"/>
    <n v="39"/>
    <s v="Returning"/>
    <s v="P2007"/>
    <s v="Saree"/>
    <x v="3"/>
    <s v="FashionMart"/>
    <n v="1"/>
    <n v="2600"/>
    <n v="20"/>
    <n v="2600"/>
    <n v="520"/>
    <n v="2080"/>
    <n v="1403.15"/>
    <n v="676.85"/>
    <x v="0"/>
    <s v="Surat"/>
    <s v="Gujarat"/>
    <s v="India"/>
    <s v="UPI"/>
    <x v="2"/>
    <s v="Standard"/>
    <x v="0"/>
    <s v="No"/>
    <s v="No"/>
  </r>
  <r>
    <x v="9011"/>
    <x v="728"/>
    <s v="CUST12126"/>
    <s v="Customer 2126"/>
    <n v="19"/>
    <s v="Returning"/>
    <s v="P1002"/>
    <s v="Smartphone"/>
    <x v="0"/>
    <s v="Global Traders"/>
    <n v="1"/>
    <n v="28000"/>
    <n v="10"/>
    <n v="28000"/>
    <n v="2800"/>
    <n v="25200"/>
    <n v="19554.28"/>
    <n v="5645.72"/>
    <x v="0"/>
    <s v="Bhopal"/>
    <s v="Madhya Pradesh"/>
    <s v="India"/>
    <s v="Net Banking"/>
    <x v="1"/>
    <s v="Standard"/>
    <x v="1"/>
    <s v="No"/>
    <s v="No"/>
  </r>
  <r>
    <x v="9012"/>
    <x v="728"/>
    <s v="CUST10291"/>
    <s v="Customer 291"/>
    <n v="48"/>
    <s v="New"/>
    <s v="P1002"/>
    <s v="Smartphone"/>
    <x v="0"/>
    <s v="Global Traders"/>
    <n v="1"/>
    <n v="28000"/>
    <n v="5"/>
    <n v="28000"/>
    <n v="1400"/>
    <n v="26600"/>
    <n v="20515.95"/>
    <n v="6084.05"/>
    <x v="2"/>
    <s v="Kolkata"/>
    <s v="West Bengal"/>
    <s v="India"/>
    <s v="Debit Card"/>
    <x v="0"/>
    <s v="Express"/>
    <x v="0"/>
    <s v="No"/>
    <s v="No"/>
  </r>
  <r>
    <x v="9013"/>
    <x v="729"/>
    <s v="CUST12349"/>
    <s v="Customer 2349"/>
    <n v="42"/>
    <s v="Returning"/>
    <s v="P3001"/>
    <s v="Coffee Maker"/>
    <x v="2"/>
    <s v="HomeNeeds"/>
    <n v="3"/>
    <n v="4200"/>
    <n v="20"/>
    <n v="12600"/>
    <n v="2520"/>
    <n v="10080"/>
    <n v="7204.2"/>
    <n v="2875.8"/>
    <x v="1"/>
    <s v="Hyderabad"/>
    <s v="Telangana"/>
    <s v="India"/>
    <s v="Credit Card"/>
    <x v="0"/>
    <s v="Standard"/>
    <x v="0"/>
    <s v="No"/>
    <s v="No"/>
  </r>
  <r>
    <x v="9014"/>
    <x v="729"/>
    <s v="CUST11025"/>
    <s v="Customer 1025"/>
    <n v="39"/>
    <s v="New"/>
    <s v="P2003"/>
    <s v="T-Shirt"/>
    <x v="3"/>
    <s v="RetailHub"/>
    <n v="3"/>
    <n v="900"/>
    <n v="10"/>
    <n v="2700"/>
    <n v="270"/>
    <n v="2430"/>
    <n v="1492.14"/>
    <n v="937.86"/>
    <x v="0"/>
    <s v="Visakhapatnam"/>
    <s v="Andhra Pradesh"/>
    <s v="India"/>
    <s v="Wallet"/>
    <x v="2"/>
    <s v="Standard"/>
    <x v="0"/>
    <s v="No"/>
    <s v="No"/>
  </r>
  <r>
    <x v="9015"/>
    <x v="729"/>
    <s v="CUST11123"/>
    <s v="Customer 1123"/>
    <n v="34"/>
    <s v="Returning"/>
    <s v="P4005"/>
    <s v="Perfume"/>
    <x v="4"/>
    <s v="BeautyCare"/>
    <n v="2"/>
    <n v="1800"/>
    <n v="5"/>
    <n v="3600"/>
    <n v="180"/>
    <n v="3420"/>
    <n v="2605.91"/>
    <n v="814.09"/>
    <x v="1"/>
    <s v="Visakhapatnam"/>
    <s v="Andhra Pradesh"/>
    <s v="India"/>
    <s v="Debit Card"/>
    <x v="0"/>
    <s v="Standard"/>
    <x v="0"/>
    <s v="No"/>
    <s v="No"/>
  </r>
  <r>
    <x v="9016"/>
    <x v="729"/>
    <s v="CUST11776"/>
    <s v="Customer 1776"/>
    <n v="57"/>
    <s v="New"/>
    <s v="P1001"/>
    <s v="Laptop"/>
    <x v="0"/>
    <s v="TechSource India"/>
    <n v="4"/>
    <n v="55000"/>
    <n v="25"/>
    <n v="220000"/>
    <n v="55000"/>
    <n v="165000"/>
    <n v="126085.33"/>
    <n v="38914.67"/>
    <x v="1"/>
    <s v="Hyderabad"/>
    <s v="Telangana"/>
    <s v="India"/>
    <s v="Debit Card"/>
    <x v="2"/>
    <s v="Standard"/>
    <x v="0"/>
    <s v="No"/>
    <s v="No"/>
  </r>
  <r>
    <x v="9017"/>
    <x v="729"/>
    <s v="CUST10427"/>
    <s v="Customer 427"/>
    <n v="38"/>
    <s v="Loyal"/>
    <s v="P5003"/>
    <s v="Calculator"/>
    <x v="1"/>
    <s v="Stationery Hub"/>
    <n v="1"/>
    <n v="650"/>
    <n v="5"/>
    <n v="650"/>
    <n v="32.5"/>
    <n v="617.5"/>
    <n v="375.78"/>
    <n v="241.72"/>
    <x v="0"/>
    <s v="Kolkata"/>
    <s v="West Bengal"/>
    <s v="India"/>
    <s v="UPI"/>
    <x v="2"/>
    <s v="Express"/>
    <x v="0"/>
    <s v="No"/>
    <s v="No"/>
  </r>
  <r>
    <x v="9018"/>
    <x v="729"/>
    <s v="CUST11262"/>
    <s v="Customer 1262"/>
    <n v="49"/>
    <s v="Loyal"/>
    <s v="P1007"/>
    <s v="Mouse"/>
    <x v="0"/>
    <s v="RetailHub"/>
    <n v="3"/>
    <n v="900"/>
    <n v="10"/>
    <n v="2700"/>
    <n v="270"/>
    <n v="2430"/>
    <n v="1815.55"/>
    <n v="614.45000000000005"/>
    <x v="1"/>
    <s v="Jaipur"/>
    <s v="Rajasthan"/>
    <s v="India"/>
    <s v="UPI"/>
    <x v="0"/>
    <s v="Standard"/>
    <x v="0"/>
    <s v="No"/>
    <s v="No"/>
  </r>
  <r>
    <x v="9019"/>
    <x v="729"/>
    <s v="CUST12345"/>
    <s v="Customer 2345"/>
    <n v="56"/>
    <s v="Loyal"/>
    <s v="P5003"/>
    <s v="Calculator"/>
    <x v="1"/>
    <s v="Stationery Hub"/>
    <n v="4"/>
    <n v="650"/>
    <n v="0"/>
    <n v="2600"/>
    <n v="0"/>
    <n v="2600"/>
    <n v="2117.38"/>
    <n v="482.62"/>
    <x v="2"/>
    <s v="Chandigarh"/>
    <s v="Chandigarh"/>
    <s v="India"/>
    <s v="UPI"/>
    <x v="1"/>
    <s v="Standard"/>
    <x v="4"/>
    <s v="No"/>
    <s v="No"/>
  </r>
  <r>
    <x v="9020"/>
    <x v="729"/>
    <s v="CUST10084"/>
    <s v="Customer 84"/>
    <n v="59"/>
    <s v="New"/>
    <s v="P1002"/>
    <s v="Smartphone"/>
    <x v="0"/>
    <s v="Global Traders"/>
    <n v="2"/>
    <n v="28000"/>
    <n v="15"/>
    <n v="56000"/>
    <n v="8400"/>
    <n v="47600"/>
    <n v="35255.599999999999"/>
    <n v="12344.4"/>
    <x v="1"/>
    <s v="Chandigarh"/>
    <s v="Chandigarh"/>
    <s v="India"/>
    <s v="Net Banking"/>
    <x v="2"/>
    <s v="Standard"/>
    <x v="0"/>
    <s v="No"/>
    <s v="No"/>
  </r>
  <r>
    <x v="9021"/>
    <x v="729"/>
    <s v="CUST11919"/>
    <s v="Customer 1919"/>
    <n v="23"/>
    <s v="Loyal"/>
    <s v="P2005"/>
    <s v="Backpack"/>
    <x v="3"/>
    <s v="Metro Supplies"/>
    <n v="3"/>
    <n v="1800"/>
    <n v="15"/>
    <n v="5400"/>
    <n v="810"/>
    <n v="4590"/>
    <n v="3398.94"/>
    <n v="1191.06"/>
    <x v="2"/>
    <s v="Lucknow"/>
    <s v="Uttar Pradesh"/>
    <s v="India"/>
    <s v="Net Banking"/>
    <x v="1"/>
    <s v="Express"/>
    <x v="1"/>
    <s v="No"/>
    <s v="No"/>
  </r>
  <r>
    <x v="9022"/>
    <x v="729"/>
    <s v="CUST11103"/>
    <s v="Customer 1103"/>
    <n v="33"/>
    <s v="Returning"/>
    <s v="P1004"/>
    <s v="Smartwatch"/>
    <x v="0"/>
    <s v="TechSource India"/>
    <n v="5"/>
    <n v="6500"/>
    <n v="5"/>
    <n v="32500"/>
    <n v="1625"/>
    <n v="30875"/>
    <n v="24454.2"/>
    <n v="6420.8"/>
    <x v="1"/>
    <s v="Hyderabad"/>
    <s v="Telangana"/>
    <s v="India"/>
    <s v="Debit Card"/>
    <x v="0"/>
    <s v="Standard"/>
    <x v="0"/>
    <s v="No"/>
    <s v="No"/>
  </r>
  <r>
    <x v="9023"/>
    <x v="729"/>
    <s v="CUST10458"/>
    <s v="Customer 458"/>
    <n v="38"/>
    <s v="Loyal"/>
    <s v="P5003"/>
    <s v="Calculator"/>
    <x v="1"/>
    <s v="Stationery Hub"/>
    <n v="3"/>
    <n v="650"/>
    <n v="0"/>
    <n v="1950"/>
    <n v="0"/>
    <n v="1950"/>
    <n v="1355.81"/>
    <n v="594.19000000000005"/>
    <x v="0"/>
    <s v="Nagpur"/>
    <s v="Maharashtra"/>
    <s v="India"/>
    <s v="Wallet"/>
    <x v="2"/>
    <s v="Standard"/>
    <x v="0"/>
    <s v="No"/>
    <s v="No"/>
  </r>
  <r>
    <x v="9024"/>
    <x v="729"/>
    <s v="CUST11063"/>
    <s v="Customer 1063"/>
    <n v="56"/>
    <s v="Returning"/>
    <s v="P2003"/>
    <s v="T-Shirt"/>
    <x v="3"/>
    <s v="RetailHub"/>
    <n v="1"/>
    <n v="900"/>
    <n v="0"/>
    <n v="900"/>
    <n v="0"/>
    <n v="900"/>
    <n v="663.03"/>
    <n v="236.97"/>
    <x v="0"/>
    <s v="Delhi"/>
    <s v="Delhi"/>
    <s v="India"/>
    <s v="Net Banking"/>
    <x v="2"/>
    <s v="Standard"/>
    <x v="0"/>
    <s v="No"/>
    <s v="No"/>
  </r>
  <r>
    <x v="9025"/>
    <x v="729"/>
    <s v="CUST10567"/>
    <s v="Customer 567"/>
    <n v="18"/>
    <s v="Loyal"/>
    <s v="P4002"/>
    <s v="Moisturizer"/>
    <x v="4"/>
    <s v="BeautyCare"/>
    <n v="2"/>
    <n v="650"/>
    <n v="30"/>
    <n v="1300"/>
    <n v="390"/>
    <n v="910"/>
    <n v="514.42999999999995"/>
    <n v="395.57"/>
    <x v="2"/>
    <s v="Lucknow"/>
    <s v="Uttar Pradesh"/>
    <s v="India"/>
    <s v="Debit Card"/>
    <x v="2"/>
    <s v="Standard"/>
    <x v="1"/>
    <s v="Yes"/>
    <s v="No"/>
  </r>
  <r>
    <x v="9026"/>
    <x v="729"/>
    <s v="CUST12332"/>
    <s v="Customer 2332"/>
    <n v="56"/>
    <s v="Returning"/>
    <s v="P1004"/>
    <s v="Smartwatch"/>
    <x v="0"/>
    <s v="TechSource India"/>
    <n v="3"/>
    <n v="6500"/>
    <n v="15"/>
    <n v="19500"/>
    <n v="2925"/>
    <n v="16575"/>
    <n v="12950.03"/>
    <n v="3624.97"/>
    <x v="1"/>
    <s v="Bhopal"/>
    <s v="Madhya Pradesh"/>
    <s v="India"/>
    <s v="Credit Card"/>
    <x v="2"/>
    <s v="Express"/>
    <x v="3"/>
    <s v="No"/>
    <s v="No"/>
  </r>
  <r>
    <x v="9027"/>
    <x v="729"/>
    <s v="CUST12057"/>
    <s v="Customer 2057"/>
    <n v="53"/>
    <s v="Returning"/>
    <s v="P1002"/>
    <s v="Smartphone"/>
    <x v="0"/>
    <s v="Global Traders"/>
    <n v="2"/>
    <n v="28000"/>
    <n v="5"/>
    <n v="56000"/>
    <n v="2800"/>
    <n v="53200"/>
    <n v="37991.199999999997"/>
    <n v="15208.8"/>
    <x v="1"/>
    <s v="Delhi"/>
    <s v="Delhi"/>
    <s v="India"/>
    <s v="Cash on Delivery"/>
    <x v="0"/>
    <s v="Express"/>
    <x v="1"/>
    <s v="No"/>
    <s v="No"/>
  </r>
  <r>
    <x v="9028"/>
    <x v="729"/>
    <s v="CUST10191"/>
    <s v="Customer 191"/>
    <n v="34"/>
    <s v="New"/>
    <s v="P2008"/>
    <s v="Formal Shirt"/>
    <x v="3"/>
    <s v="Global Traders"/>
    <n v="1"/>
    <n v="1700"/>
    <n v="30"/>
    <n v="1700"/>
    <n v="510"/>
    <n v="1190"/>
    <n v="798.56"/>
    <n v="391.44"/>
    <x v="1"/>
    <s v="Guwahati"/>
    <s v="Assam"/>
    <s v="India"/>
    <s v="Cash on Delivery"/>
    <x v="0"/>
    <s v="Express"/>
    <x v="3"/>
    <s v="No"/>
    <s v="No"/>
  </r>
  <r>
    <x v="9029"/>
    <x v="729"/>
    <s v="CUST11740"/>
    <s v="Customer 1740"/>
    <n v="39"/>
    <s v="Loyal"/>
    <s v="P5001"/>
    <s v="Notebook Set"/>
    <x v="1"/>
    <s v="Stationery Hub"/>
    <n v="1"/>
    <n v="500"/>
    <n v="0"/>
    <n v="500"/>
    <n v="0"/>
    <n v="500"/>
    <n v="277.64"/>
    <n v="222.36"/>
    <x v="1"/>
    <s v="Chandigarh"/>
    <s v="Chandigarh"/>
    <s v="India"/>
    <s v="Net Banking"/>
    <x v="0"/>
    <s v="Standard"/>
    <x v="0"/>
    <s v="No"/>
    <s v="No"/>
  </r>
  <r>
    <x v="9030"/>
    <x v="729"/>
    <s v="CUST11159"/>
    <s v="Customer 1159"/>
    <n v="59"/>
    <s v="Returning"/>
    <s v="P3007"/>
    <s v="Vacuum Cleaner"/>
    <x v="2"/>
    <s v="Global Traders"/>
    <n v="3"/>
    <n v="8500"/>
    <n v="20"/>
    <n v="25500"/>
    <n v="5100"/>
    <n v="20400"/>
    <n v="12977.66"/>
    <n v="7422.34"/>
    <x v="1"/>
    <s v="Delhi"/>
    <s v="Delhi"/>
    <s v="India"/>
    <s v="Wallet"/>
    <x v="2"/>
    <s v="Standard"/>
    <x v="0"/>
    <s v="No"/>
    <s v="No"/>
  </r>
  <r>
    <x v="9031"/>
    <x v="729"/>
    <s v="CUST11005"/>
    <s v="Customer 1005"/>
    <n v="48"/>
    <s v="Loyal"/>
    <s v="P5005"/>
    <s v="Desk Organizer"/>
    <x v="1"/>
    <s v="Stationery Hub"/>
    <n v="4"/>
    <n v="600"/>
    <n v="5"/>
    <n v="2400"/>
    <n v="120"/>
    <n v="2280"/>
    <n v="1370.48"/>
    <n v="909.52"/>
    <x v="2"/>
    <s v="Chennai"/>
    <s v="Tamil Nadu"/>
    <s v="India"/>
    <s v="Credit Card"/>
    <x v="0"/>
    <s v="Express"/>
    <x v="0"/>
    <s v="No"/>
    <s v="No"/>
  </r>
  <r>
    <x v="9032"/>
    <x v="729"/>
    <s v="CUST10350"/>
    <s v="Customer 350"/>
    <n v="53"/>
    <s v="Loyal"/>
    <s v="P1009"/>
    <s v="Power Bank"/>
    <x v="0"/>
    <s v="Prime Distributors"/>
    <n v="2"/>
    <n v="1600"/>
    <n v="25"/>
    <n v="3200"/>
    <n v="800"/>
    <n v="2400"/>
    <n v="1906.27"/>
    <n v="493.73"/>
    <x v="0"/>
    <s v="Jaipur"/>
    <s v="Rajasthan"/>
    <s v="India"/>
    <s v="Debit Card"/>
    <x v="0"/>
    <s v="Express"/>
    <x v="3"/>
    <s v="No"/>
    <s v="No"/>
  </r>
  <r>
    <x v="9033"/>
    <x v="730"/>
    <s v="CUST10375"/>
    <s v="Customer 375"/>
    <n v="23"/>
    <s v="Returning"/>
    <s v="P3002"/>
    <s v="Air Fryer"/>
    <x v="2"/>
    <s v="HomeNeeds"/>
    <n v="1"/>
    <n v="6500"/>
    <n v="0"/>
    <n v="6500"/>
    <n v="0"/>
    <n v="6500"/>
    <n v="4576.95"/>
    <n v="1923.05"/>
    <x v="1"/>
    <s v="Ahmedabad"/>
    <s v="Gujarat"/>
    <s v="India"/>
    <s v="Wallet"/>
    <x v="1"/>
    <s v="Express"/>
    <x v="0"/>
    <s v="No"/>
    <s v="No"/>
  </r>
  <r>
    <x v="9034"/>
    <x v="730"/>
    <s v="CUST10232"/>
    <s v="Customer 232"/>
    <n v="30"/>
    <s v="Returning"/>
    <s v="P1004"/>
    <s v="Smartwatch"/>
    <x v="0"/>
    <s v="TechSource India"/>
    <n v="1"/>
    <n v="6500"/>
    <n v="20"/>
    <n v="6500"/>
    <n v="1300"/>
    <n v="5200"/>
    <n v="3396.02"/>
    <n v="1803.98"/>
    <x v="1"/>
    <s v="Indore"/>
    <s v="Madhya Pradesh"/>
    <s v="India"/>
    <s v="Credit Card"/>
    <x v="0"/>
    <s v="Standard"/>
    <x v="0"/>
    <s v="No"/>
    <s v="No"/>
  </r>
  <r>
    <x v="9035"/>
    <x v="730"/>
    <s v="CUST12499"/>
    <s v="Customer 2499"/>
    <n v="19"/>
    <s v="Loyal"/>
    <s v="P1007"/>
    <s v="Mouse"/>
    <x v="0"/>
    <s v="RetailHub"/>
    <n v="2"/>
    <n v="900"/>
    <n v="25"/>
    <n v="1800"/>
    <n v="450"/>
    <n v="1350"/>
    <n v="853.76"/>
    <n v="496.24"/>
    <x v="0"/>
    <s v="Patna"/>
    <s v="Bihar"/>
    <s v="India"/>
    <s v="Credit Card"/>
    <x v="2"/>
    <s v="Standard"/>
    <x v="0"/>
    <s v="No"/>
    <s v="No"/>
  </r>
  <r>
    <x v="9036"/>
    <x v="730"/>
    <s v="CUST11975"/>
    <s v="Customer 1975"/>
    <n v="56"/>
    <s v="Returning"/>
    <s v="P1003"/>
    <s v="Headphones"/>
    <x v="0"/>
    <s v="Metro Supplies"/>
    <n v="3"/>
    <n v="2500"/>
    <n v="0"/>
    <n v="7500"/>
    <n v="0"/>
    <n v="7500"/>
    <n v="5692.04"/>
    <n v="1807.96"/>
    <x v="2"/>
    <s v="Mumbai"/>
    <s v="Maharashtra"/>
    <s v="India"/>
    <s v="Cash on Delivery"/>
    <x v="1"/>
    <s v="Express"/>
    <x v="0"/>
    <s v="No"/>
    <s v="No"/>
  </r>
  <r>
    <x v="9037"/>
    <x v="730"/>
    <s v="CUST11882"/>
    <s v="Customer 1882"/>
    <n v="30"/>
    <s v="Returning"/>
    <s v="P2001"/>
    <s v="Running Shoes"/>
    <x v="3"/>
    <s v="FashionMart"/>
    <n v="2"/>
    <n v="3200"/>
    <n v="10"/>
    <n v="6400"/>
    <n v="640"/>
    <n v="5760"/>
    <n v="4702.8"/>
    <n v="1057.2"/>
    <x v="1"/>
    <s v="Delhi"/>
    <s v="Delhi"/>
    <s v="India"/>
    <s v="UPI"/>
    <x v="0"/>
    <s v="Standard"/>
    <x v="0"/>
    <s v="No"/>
    <s v="No"/>
  </r>
  <r>
    <x v="9038"/>
    <x v="730"/>
    <s v="CUST10486"/>
    <s v="Customer 486"/>
    <n v="58"/>
    <s v="Loyal"/>
    <s v="P1002"/>
    <s v="Smartphone"/>
    <x v="0"/>
    <s v="Global Traders"/>
    <n v="1"/>
    <n v="28000"/>
    <n v="20"/>
    <n v="28000"/>
    <n v="5600"/>
    <n v="22400"/>
    <n v="15884.14"/>
    <n v="6515.86"/>
    <x v="1"/>
    <s v="Hyderabad"/>
    <s v="Telangana"/>
    <s v="India"/>
    <s v="UPI"/>
    <x v="0"/>
    <s v="Standard"/>
    <x v="2"/>
    <s v="No"/>
    <s v="No"/>
  </r>
  <r>
    <x v="9039"/>
    <x v="730"/>
    <s v="CUST10153"/>
    <s v="Customer 153"/>
    <n v="60"/>
    <s v="Returning"/>
    <s v="P1007"/>
    <s v="Mouse"/>
    <x v="0"/>
    <s v="RetailHub"/>
    <n v="3"/>
    <n v="900"/>
    <n v="10"/>
    <n v="2700"/>
    <n v="270"/>
    <n v="2430"/>
    <n v="1427.88"/>
    <n v="1002.12"/>
    <x v="2"/>
    <s v="Lucknow"/>
    <s v="Uttar Pradesh"/>
    <s v="India"/>
    <s v="Credit Card"/>
    <x v="0"/>
    <s v="Same Day"/>
    <x v="0"/>
    <s v="No"/>
    <s v="No"/>
  </r>
  <r>
    <x v="9040"/>
    <x v="730"/>
    <s v="CUST11039"/>
    <s v="Customer 1039"/>
    <n v="23"/>
    <s v="Loyal"/>
    <s v="P2003"/>
    <s v="T-Shirt"/>
    <x v="3"/>
    <s v="RetailHub"/>
    <n v="3"/>
    <n v="900"/>
    <n v="20"/>
    <n v="2700"/>
    <n v="540"/>
    <n v="2160"/>
    <n v="1549.85"/>
    <n v="610.15"/>
    <x v="2"/>
    <s v="Ahmedabad"/>
    <s v="Gujarat"/>
    <s v="India"/>
    <s v="Debit Card"/>
    <x v="2"/>
    <s v="Standard"/>
    <x v="0"/>
    <s v="No"/>
    <s v="No"/>
  </r>
  <r>
    <x v="9041"/>
    <x v="730"/>
    <s v="CUST10352"/>
    <s v="Customer 352"/>
    <n v="18"/>
    <s v="Loyal"/>
    <s v="P4006"/>
    <s v="Lipstick"/>
    <x v="4"/>
    <s v="BeautyCare"/>
    <n v="2"/>
    <n v="850"/>
    <n v="15"/>
    <n v="1700"/>
    <n v="255"/>
    <n v="1445"/>
    <n v="926.74"/>
    <n v="518.26"/>
    <x v="1"/>
    <s v="Pune"/>
    <s v="Maharashtra"/>
    <s v="India"/>
    <s v="Debit Card"/>
    <x v="2"/>
    <s v="Standard"/>
    <x v="0"/>
    <s v="No"/>
    <s v="Yes"/>
  </r>
  <r>
    <x v="9042"/>
    <x v="730"/>
    <s v="CUST12386"/>
    <s v="Customer 2386"/>
    <n v="26"/>
    <s v="Returning"/>
    <s v="P2004"/>
    <s v="Jacket"/>
    <x v="3"/>
    <s v="Global Traders"/>
    <n v="2"/>
    <n v="3500"/>
    <n v="10"/>
    <n v="7000"/>
    <n v="700"/>
    <n v="6300"/>
    <n v="3957.25"/>
    <n v="2342.75"/>
    <x v="0"/>
    <s v="Mumbai"/>
    <s v="Maharashtra"/>
    <s v="India"/>
    <s v="Credit Card"/>
    <x v="2"/>
    <s v="Same Day"/>
    <x v="0"/>
    <s v="No"/>
    <s v="No"/>
  </r>
  <r>
    <x v="9043"/>
    <x v="730"/>
    <s v="CUST10273"/>
    <s v="Customer 273"/>
    <n v="18"/>
    <s v="Loyal"/>
    <s v="P5003"/>
    <s v="Calculator"/>
    <x v="1"/>
    <s v="Stationery Hub"/>
    <n v="3"/>
    <n v="650"/>
    <n v="5"/>
    <n v="1950"/>
    <n v="97.5"/>
    <n v="1852.5"/>
    <n v="1384.35"/>
    <n v="468.15"/>
    <x v="2"/>
    <s v="Delhi"/>
    <s v="Delhi"/>
    <s v="India"/>
    <s v="UPI"/>
    <x v="2"/>
    <s v="Standard"/>
    <x v="0"/>
    <s v="No"/>
    <s v="No"/>
  </r>
  <r>
    <x v="9044"/>
    <x v="730"/>
    <s v="CUST11355"/>
    <s v="Customer 1355"/>
    <n v="41"/>
    <s v="Loyal"/>
    <s v="P1006"/>
    <s v="Keyboard"/>
    <x v="0"/>
    <s v="Metro Supplies"/>
    <n v="1"/>
    <n v="1800"/>
    <n v="15"/>
    <n v="1800"/>
    <n v="270"/>
    <n v="1530"/>
    <n v="1127.8599999999999"/>
    <n v="402.14"/>
    <x v="1"/>
    <s v="Lucknow"/>
    <s v="Uttar Pradesh"/>
    <s v="India"/>
    <s v="Credit Card"/>
    <x v="2"/>
    <s v="Express"/>
    <x v="0"/>
    <s v="No"/>
    <s v="No"/>
  </r>
  <r>
    <x v="9045"/>
    <x v="730"/>
    <s v="CUST10544"/>
    <s v="Customer 544"/>
    <n v="30"/>
    <s v="New"/>
    <s v="P3005"/>
    <s v="Bedsheet Set"/>
    <x v="2"/>
    <s v="RetailHub"/>
    <n v="2"/>
    <n v="1800"/>
    <n v="10"/>
    <n v="3600"/>
    <n v="360"/>
    <n v="3240"/>
    <n v="2331.29"/>
    <n v="908.71"/>
    <x v="1"/>
    <s v="Bhopal"/>
    <s v="Madhya Pradesh"/>
    <s v="India"/>
    <s v="Wallet"/>
    <x v="0"/>
    <s v="Standard"/>
    <x v="1"/>
    <s v="Yes"/>
    <s v="No"/>
  </r>
  <r>
    <x v="9046"/>
    <x v="730"/>
    <s v="CUST11555"/>
    <s v="Customer 1555"/>
    <n v="25"/>
    <s v="New"/>
    <s v="P3007"/>
    <s v="Vacuum Cleaner"/>
    <x v="2"/>
    <s v="Global Traders"/>
    <n v="2"/>
    <n v="8500"/>
    <n v="15"/>
    <n v="17000"/>
    <n v="2550"/>
    <n v="14450"/>
    <n v="8349.2000000000007"/>
    <n v="6100.8"/>
    <x v="1"/>
    <s v="Bhubaneswar"/>
    <s v="Odisha"/>
    <s v="India"/>
    <s v="Debit Card"/>
    <x v="0"/>
    <s v="Standard"/>
    <x v="0"/>
    <s v="No"/>
    <s v="No"/>
  </r>
  <r>
    <x v="9047"/>
    <x v="730"/>
    <s v="CUST10050"/>
    <s v="Customer 50"/>
    <n v="35"/>
    <s v="Loyal"/>
    <s v="P4006"/>
    <s v="Lipstick"/>
    <x v="4"/>
    <s v="BeautyCare"/>
    <n v="2"/>
    <n v="850"/>
    <n v="10"/>
    <n v="1700"/>
    <n v="170"/>
    <n v="1530"/>
    <n v="966.44"/>
    <n v="563.55999999999995"/>
    <x v="1"/>
    <s v="Chandigarh"/>
    <s v="Chandigarh"/>
    <s v="India"/>
    <s v="Wallet"/>
    <x v="0"/>
    <s v="Same Day"/>
    <x v="0"/>
    <s v="No"/>
    <s v="No"/>
  </r>
  <r>
    <x v="9048"/>
    <x v="730"/>
    <s v="CUST10261"/>
    <s v="Customer 261"/>
    <n v="18"/>
    <s v="Loyal"/>
    <s v="P1009"/>
    <s v="Power Bank"/>
    <x v="0"/>
    <s v="Prime Distributors"/>
    <n v="1"/>
    <n v="1600"/>
    <n v="15"/>
    <n v="1600"/>
    <n v="240"/>
    <n v="1360"/>
    <n v="777.32"/>
    <n v="582.67999999999995"/>
    <x v="0"/>
    <s v="Guwahati"/>
    <s v="Assam"/>
    <s v="India"/>
    <s v="Net Banking"/>
    <x v="1"/>
    <s v="Standard"/>
    <x v="3"/>
    <s v="No"/>
    <s v="No"/>
  </r>
  <r>
    <x v="9049"/>
    <x v="731"/>
    <s v="CUST10133"/>
    <s v="Customer 133"/>
    <n v="45"/>
    <s v="Returning"/>
    <s v="P2004"/>
    <s v="Jacket"/>
    <x v="3"/>
    <s v="Global Traders"/>
    <n v="5"/>
    <n v="3500"/>
    <n v="10"/>
    <n v="17500"/>
    <n v="1750"/>
    <n v="15750"/>
    <n v="10787.39"/>
    <n v="4962.6099999999997"/>
    <x v="0"/>
    <s v="Pune"/>
    <s v="Maharashtra"/>
    <s v="India"/>
    <s v="UPI"/>
    <x v="2"/>
    <s v="Standard"/>
    <x v="0"/>
    <s v="No"/>
    <s v="No"/>
  </r>
  <r>
    <x v="9050"/>
    <x v="731"/>
    <s v="CUST10814"/>
    <s v="Customer 814"/>
    <n v="20"/>
    <s v="New"/>
    <s v="P1003"/>
    <s v="Headphones"/>
    <x v="0"/>
    <s v="Metro Supplies"/>
    <n v="1"/>
    <n v="2500"/>
    <n v="25"/>
    <n v="2500"/>
    <n v="625"/>
    <n v="1875"/>
    <n v="1470.11"/>
    <n v="404.89"/>
    <x v="0"/>
    <s v="Chandigarh"/>
    <s v="Chandigarh"/>
    <s v="India"/>
    <s v="Net Banking"/>
    <x v="2"/>
    <s v="Express"/>
    <x v="0"/>
    <s v="No"/>
    <s v="No"/>
  </r>
  <r>
    <x v="9051"/>
    <x v="731"/>
    <s v="CUST10685"/>
    <s v="Customer 685"/>
    <n v="40"/>
    <s v="Returning"/>
    <s v="P3006"/>
    <s v="Water Bottle"/>
    <x v="2"/>
    <s v="Metro Supplies"/>
    <n v="1"/>
    <n v="700"/>
    <n v="0"/>
    <n v="700"/>
    <n v="0"/>
    <n v="700"/>
    <n v="545.67999999999995"/>
    <n v="154.32"/>
    <x v="2"/>
    <s v="Delhi"/>
    <s v="Delhi"/>
    <s v="India"/>
    <s v="Wallet"/>
    <x v="0"/>
    <s v="Standard"/>
    <x v="0"/>
    <s v="No"/>
    <s v="No"/>
  </r>
  <r>
    <x v="9052"/>
    <x v="731"/>
    <s v="CUST12073"/>
    <s v="Customer 2073"/>
    <n v="53"/>
    <s v="Returning"/>
    <s v="P1006"/>
    <s v="Keyboard"/>
    <x v="0"/>
    <s v="Metro Supplies"/>
    <n v="4"/>
    <n v="1800"/>
    <n v="10"/>
    <n v="7200"/>
    <n v="720"/>
    <n v="6480"/>
    <n v="3695.74"/>
    <n v="2784.26"/>
    <x v="0"/>
    <s v="Bengaluru"/>
    <s v="Karnataka"/>
    <s v="India"/>
    <s v="Debit Card"/>
    <x v="2"/>
    <s v="Same Day"/>
    <x v="0"/>
    <s v="No"/>
    <s v="No"/>
  </r>
  <r>
    <x v="9053"/>
    <x v="731"/>
    <s v="CUST11878"/>
    <s v="Customer 1878"/>
    <n v="60"/>
    <s v="New"/>
    <s v="P3002"/>
    <s v="Air Fryer"/>
    <x v="2"/>
    <s v="HomeNeeds"/>
    <n v="1"/>
    <n v="6500"/>
    <n v="20"/>
    <n v="6500"/>
    <n v="1300"/>
    <n v="5200"/>
    <n v="3193.48"/>
    <n v="2006.52"/>
    <x v="1"/>
    <s v="Delhi"/>
    <s v="Delhi"/>
    <s v="India"/>
    <s v="Credit Card"/>
    <x v="2"/>
    <s v="Standard"/>
    <x v="0"/>
    <s v="No"/>
    <s v="No"/>
  </r>
  <r>
    <x v="9054"/>
    <x v="731"/>
    <s v="CUST10033"/>
    <s v="Customer 33"/>
    <n v="55"/>
    <s v="Loyal"/>
    <s v="P1002"/>
    <s v="Smartphone"/>
    <x v="0"/>
    <s v="Global Traders"/>
    <n v="4"/>
    <n v="28000"/>
    <n v="25"/>
    <n v="112000"/>
    <n v="28000"/>
    <n v="84000"/>
    <n v="64482.400000000001"/>
    <n v="19517.599999999999"/>
    <x v="0"/>
    <s v="Indore"/>
    <s v="Madhya Pradesh"/>
    <s v="India"/>
    <s v="Credit Card"/>
    <x v="2"/>
    <s v="Standard"/>
    <x v="0"/>
    <s v="No"/>
    <s v="No"/>
  </r>
  <r>
    <x v="9055"/>
    <x v="731"/>
    <s v="CUST10477"/>
    <s v="Customer 477"/>
    <n v="21"/>
    <s v="New"/>
    <s v="P5003"/>
    <s v="Calculator"/>
    <x v="1"/>
    <s v="Stationery Hub"/>
    <n v="1"/>
    <n v="650"/>
    <n v="0"/>
    <n v="650"/>
    <n v="0"/>
    <n v="650"/>
    <n v="421.24"/>
    <n v="228.76"/>
    <x v="1"/>
    <s v="Bhubaneswar"/>
    <s v="Odisha"/>
    <s v="India"/>
    <s v="Debit Card"/>
    <x v="2"/>
    <s v="Standard"/>
    <x v="3"/>
    <s v="No"/>
    <s v="No"/>
  </r>
  <r>
    <x v="9056"/>
    <x v="731"/>
    <s v="CUST11575"/>
    <s v="Customer 1575"/>
    <n v="28"/>
    <s v="Returning"/>
    <s v="P4001"/>
    <s v="Face Wash"/>
    <x v="4"/>
    <s v="BeautyCare"/>
    <n v="1"/>
    <n v="450"/>
    <n v="10"/>
    <n v="450"/>
    <n v="45"/>
    <n v="405"/>
    <n v="279.58"/>
    <n v="125.42"/>
    <x v="0"/>
    <s v="Indore"/>
    <s v="Madhya Pradesh"/>
    <s v="India"/>
    <s v="Net Banking"/>
    <x v="0"/>
    <s v="Standard"/>
    <x v="0"/>
    <s v="No"/>
    <s v="No"/>
  </r>
  <r>
    <x v="9057"/>
    <x v="732"/>
    <s v="CUST11916"/>
    <s v="Customer 1916"/>
    <n v="28"/>
    <s v="Loyal"/>
    <s v="P1007"/>
    <s v="Mouse"/>
    <x v="0"/>
    <s v="RetailHub"/>
    <n v="2"/>
    <n v="900"/>
    <n v="20"/>
    <n v="1800"/>
    <n v="360"/>
    <n v="1440"/>
    <n v="966.94"/>
    <n v="473.06"/>
    <x v="1"/>
    <s v="Ahmedabad"/>
    <s v="Gujarat"/>
    <s v="India"/>
    <s v="UPI"/>
    <x v="0"/>
    <s v="Standard"/>
    <x v="3"/>
    <s v="No"/>
    <s v="No"/>
  </r>
  <r>
    <x v="9058"/>
    <x v="732"/>
    <s v="CUST10330"/>
    <s v="Customer 330"/>
    <n v="47"/>
    <s v="New"/>
    <s v="P4001"/>
    <s v="Face Wash"/>
    <x v="4"/>
    <s v="BeautyCare"/>
    <n v="2"/>
    <n v="450"/>
    <n v="10"/>
    <n v="900"/>
    <n v="90"/>
    <n v="810"/>
    <n v="470.24"/>
    <n v="339.76"/>
    <x v="2"/>
    <s v="Visakhapatnam"/>
    <s v="Andhra Pradesh"/>
    <s v="India"/>
    <s v="Cash on Delivery"/>
    <x v="0"/>
    <s v="Express"/>
    <x v="0"/>
    <s v="No"/>
    <s v="No"/>
  </r>
  <r>
    <x v="9059"/>
    <x v="732"/>
    <s v="CUST11582"/>
    <s v="Customer 1582"/>
    <n v="29"/>
    <s v="Loyal"/>
    <s v="P1008"/>
    <s v="Monitor"/>
    <x v="0"/>
    <s v="Global Traders"/>
    <n v="1"/>
    <n v="14500"/>
    <n v="0"/>
    <n v="14500"/>
    <n v="0"/>
    <n v="14500"/>
    <n v="8981.5300000000007"/>
    <n v="5518.47"/>
    <x v="1"/>
    <s v="Bhubaneswar"/>
    <s v="Odisha"/>
    <s v="India"/>
    <s v="Credit Card"/>
    <x v="0"/>
    <s v="Standard"/>
    <x v="4"/>
    <s v="No"/>
    <s v="No"/>
  </r>
  <r>
    <x v="9060"/>
    <x v="732"/>
    <s v="CUST11993"/>
    <s v="Customer 1993"/>
    <n v="36"/>
    <s v="New"/>
    <s v="P4004"/>
    <s v="Shampoo"/>
    <x v="4"/>
    <s v="BeautyCare"/>
    <n v="2"/>
    <n v="550"/>
    <n v="25"/>
    <n v="1100"/>
    <n v="275"/>
    <n v="825"/>
    <n v="644.42999999999995"/>
    <n v="180.57"/>
    <x v="2"/>
    <s v="Bhubaneswar"/>
    <s v="Odisha"/>
    <s v="India"/>
    <s v="Credit Card"/>
    <x v="0"/>
    <s v="Standard"/>
    <x v="3"/>
    <s v="No"/>
    <s v="No"/>
  </r>
  <r>
    <x v="9061"/>
    <x v="732"/>
    <s v="CUST11524"/>
    <s v="Customer 1524"/>
    <n v="28"/>
    <s v="Returning"/>
    <s v="P2005"/>
    <s v="Backpack"/>
    <x v="3"/>
    <s v="Metro Supplies"/>
    <n v="3"/>
    <n v="1800"/>
    <n v="10"/>
    <n v="5400"/>
    <n v="540"/>
    <n v="4860"/>
    <n v="3962.32"/>
    <n v="897.68"/>
    <x v="1"/>
    <s v="Bengaluru"/>
    <s v="Karnataka"/>
    <s v="India"/>
    <s v="UPI"/>
    <x v="0"/>
    <s v="Standard"/>
    <x v="0"/>
    <s v="No"/>
    <s v="No"/>
  </r>
  <r>
    <x v="9062"/>
    <x v="732"/>
    <s v="CUST11109"/>
    <s v="Customer 1109"/>
    <n v="48"/>
    <s v="Returning"/>
    <s v="P4003"/>
    <s v="Sunscreen"/>
    <x v="4"/>
    <s v="BeautyCare"/>
    <n v="1"/>
    <n v="700"/>
    <n v="10"/>
    <n v="700"/>
    <n v="70"/>
    <n v="630"/>
    <n v="429.83"/>
    <n v="200.17"/>
    <x v="1"/>
    <s v="Chandigarh"/>
    <s v="Chandigarh"/>
    <s v="India"/>
    <s v="Cash on Delivery"/>
    <x v="0"/>
    <s v="Standard"/>
    <x v="0"/>
    <s v="No"/>
    <s v="No"/>
  </r>
  <r>
    <x v="9063"/>
    <x v="732"/>
    <s v="CUST10181"/>
    <s v="Customer 181"/>
    <n v="40"/>
    <s v="New"/>
    <s v="P1009"/>
    <s v="Power Bank"/>
    <x v="0"/>
    <s v="Prime Distributors"/>
    <n v="3"/>
    <n v="1600"/>
    <n v="0"/>
    <n v="4800"/>
    <n v="0"/>
    <n v="4800"/>
    <n v="3911.19"/>
    <n v="888.81"/>
    <x v="0"/>
    <s v="Jaipur"/>
    <s v="Rajasthan"/>
    <s v="India"/>
    <s v="UPI"/>
    <x v="1"/>
    <s v="Standard"/>
    <x v="0"/>
    <s v="No"/>
    <s v="No"/>
  </r>
  <r>
    <x v="9064"/>
    <x v="732"/>
    <s v="CUST10333"/>
    <s v="Customer 333"/>
    <n v="41"/>
    <s v="Returning"/>
    <s v="P4001"/>
    <s v="Face Wash"/>
    <x v="4"/>
    <s v="BeautyCare"/>
    <n v="2"/>
    <n v="450"/>
    <n v="5"/>
    <n v="900"/>
    <n v="45"/>
    <n v="855"/>
    <n v="520.29"/>
    <n v="334.71"/>
    <x v="1"/>
    <s v="Visakhapatnam"/>
    <s v="Andhra Pradesh"/>
    <s v="India"/>
    <s v="Wallet"/>
    <x v="2"/>
    <s v="Standard"/>
    <x v="0"/>
    <s v="Yes"/>
    <s v="No"/>
  </r>
  <r>
    <x v="9065"/>
    <x v="733"/>
    <s v="CUST11193"/>
    <s v="Customer 1193"/>
    <n v="28"/>
    <s v="Loyal"/>
    <s v="P1008"/>
    <s v="Monitor"/>
    <x v="0"/>
    <s v="Global Traders"/>
    <n v="2"/>
    <n v="14500"/>
    <n v="10"/>
    <n v="29000"/>
    <n v="2900"/>
    <n v="26100"/>
    <n v="19912.259999999998"/>
    <n v="6187.74"/>
    <x v="1"/>
    <s v="Jaipur"/>
    <s v="Rajasthan"/>
    <s v="India"/>
    <s v="UPI"/>
    <x v="0"/>
    <s v="Standard"/>
    <x v="0"/>
    <s v="No"/>
    <s v="No"/>
  </r>
  <r>
    <x v="9066"/>
    <x v="733"/>
    <s v="CUST10510"/>
    <s v="Customer 510"/>
    <n v="20"/>
    <s v="Returning"/>
    <s v="P1006"/>
    <s v="Keyboard"/>
    <x v="0"/>
    <s v="Metro Supplies"/>
    <n v="1"/>
    <n v="1800"/>
    <n v="10"/>
    <n v="1800"/>
    <n v="180"/>
    <n v="1620"/>
    <n v="1269.95"/>
    <n v="350.05"/>
    <x v="2"/>
    <s v="Chennai"/>
    <s v="Tamil Nadu"/>
    <s v="India"/>
    <s v="Debit Card"/>
    <x v="1"/>
    <s v="Standard"/>
    <x v="0"/>
    <s v="No"/>
    <s v="No"/>
  </r>
  <r>
    <x v="9067"/>
    <x v="733"/>
    <s v="CUST10053"/>
    <s v="Customer 53"/>
    <n v="24"/>
    <s v="New"/>
    <s v="P3002"/>
    <s v="Air Fryer"/>
    <x v="2"/>
    <s v="HomeNeeds"/>
    <n v="3"/>
    <n v="6500"/>
    <n v="25"/>
    <n v="19500"/>
    <n v="4875"/>
    <n v="14625"/>
    <n v="10200.9"/>
    <n v="4424.1000000000004"/>
    <x v="1"/>
    <s v="Jaipur"/>
    <s v="Rajasthan"/>
    <s v="India"/>
    <s v="Credit Card"/>
    <x v="2"/>
    <s v="Standard"/>
    <x v="0"/>
    <s v="No"/>
    <s v="No"/>
  </r>
  <r>
    <x v="9068"/>
    <x v="733"/>
    <s v="CUST10413"/>
    <s v="Customer 413"/>
    <n v="39"/>
    <s v="Loyal"/>
    <s v="P5004"/>
    <s v="Pen Set"/>
    <x v="1"/>
    <s v="Stationery Hub"/>
    <n v="3"/>
    <n v="250"/>
    <n v="5"/>
    <n v="750"/>
    <n v="37.5"/>
    <n v="712.5"/>
    <n v="581.6"/>
    <n v="130.9"/>
    <x v="1"/>
    <s v="Nagpur"/>
    <s v="Maharashtra"/>
    <s v="India"/>
    <s v="UPI"/>
    <x v="2"/>
    <s v="Standard"/>
    <x v="2"/>
    <s v="No"/>
    <s v="No"/>
  </r>
  <r>
    <x v="9069"/>
    <x v="733"/>
    <s v="CUST11642"/>
    <s v="Customer 1642"/>
    <n v="19"/>
    <s v="Returning"/>
    <s v="P3001"/>
    <s v="Coffee Maker"/>
    <x v="2"/>
    <s v="HomeNeeds"/>
    <n v="2"/>
    <n v="4200"/>
    <n v="5"/>
    <n v="8400"/>
    <n v="420"/>
    <n v="7980"/>
    <n v="6462.95"/>
    <n v="1517.05"/>
    <x v="2"/>
    <s v="Lucknow"/>
    <s v="Uttar Pradesh"/>
    <s v="India"/>
    <s v="Net Banking"/>
    <x v="0"/>
    <s v="Standard"/>
    <x v="0"/>
    <s v="No"/>
    <s v="No"/>
  </r>
  <r>
    <x v="9070"/>
    <x v="733"/>
    <s v="CUST12327"/>
    <s v="Customer 2327"/>
    <n v="28"/>
    <s v="New"/>
    <s v="P2004"/>
    <s v="Jacket"/>
    <x v="3"/>
    <s v="Global Traders"/>
    <n v="1"/>
    <n v="3500"/>
    <n v="10"/>
    <n v="3500"/>
    <n v="350"/>
    <n v="3150"/>
    <n v="1830.68"/>
    <n v="1319.32"/>
    <x v="2"/>
    <s v="Indore"/>
    <s v="Madhya Pradesh"/>
    <s v="India"/>
    <s v="Debit Card"/>
    <x v="0"/>
    <s v="Standard"/>
    <x v="0"/>
    <s v="Yes"/>
    <s v="No"/>
  </r>
  <r>
    <x v="9071"/>
    <x v="733"/>
    <s v="CUST10660"/>
    <s v="Customer 660"/>
    <n v="36"/>
    <s v="Returning"/>
    <s v="P1003"/>
    <s v="Headphones"/>
    <x v="0"/>
    <s v="Metro Supplies"/>
    <n v="2"/>
    <n v="2500"/>
    <n v="15"/>
    <n v="5000"/>
    <n v="750"/>
    <n v="4250"/>
    <n v="2380.69"/>
    <n v="1869.31"/>
    <x v="1"/>
    <s v="Jaipur"/>
    <s v="Rajasthan"/>
    <s v="India"/>
    <s v="Credit Card"/>
    <x v="0"/>
    <s v="Standard"/>
    <x v="0"/>
    <s v="No"/>
    <s v="No"/>
  </r>
  <r>
    <x v="9072"/>
    <x v="733"/>
    <s v="CUST12455"/>
    <s v="Customer 2455"/>
    <n v="31"/>
    <s v="Returning"/>
    <s v="P2006"/>
    <s v="Womens Kurti"/>
    <x v="3"/>
    <s v="FashionMart"/>
    <n v="1"/>
    <n v="1400"/>
    <n v="15"/>
    <n v="1400"/>
    <n v="210"/>
    <n v="1190"/>
    <n v="933.69"/>
    <n v="256.31"/>
    <x v="2"/>
    <s v="Delhi"/>
    <s v="Delhi"/>
    <s v="India"/>
    <s v="Cash on Delivery"/>
    <x v="0"/>
    <s v="Standard"/>
    <x v="0"/>
    <s v="No"/>
    <s v="No"/>
  </r>
  <r>
    <x v="9073"/>
    <x v="733"/>
    <s v="CUST10297"/>
    <s v="Customer 297"/>
    <n v="49"/>
    <s v="Loyal"/>
    <s v="P1006"/>
    <s v="Keyboard"/>
    <x v="0"/>
    <s v="Metro Supplies"/>
    <n v="3"/>
    <n v="1800"/>
    <n v="0"/>
    <n v="5400"/>
    <n v="0"/>
    <n v="5400"/>
    <n v="3983.71"/>
    <n v="1416.29"/>
    <x v="1"/>
    <s v="Delhi"/>
    <s v="Delhi"/>
    <s v="India"/>
    <s v="Wallet"/>
    <x v="0"/>
    <s v="Standard"/>
    <x v="0"/>
    <s v="No"/>
    <s v="No"/>
  </r>
  <r>
    <x v="9074"/>
    <x v="733"/>
    <s v="CUST10762"/>
    <s v="Customer 762"/>
    <n v="19"/>
    <s v="Returning"/>
    <s v="P2002"/>
    <s v="Jeans"/>
    <x v="3"/>
    <s v="FashionMart"/>
    <n v="1"/>
    <n v="2200"/>
    <n v="0"/>
    <n v="2200"/>
    <n v="0"/>
    <n v="2200"/>
    <n v="1751.79"/>
    <n v="448.21"/>
    <x v="2"/>
    <s v="Kolkata"/>
    <s v="West Bengal"/>
    <s v="India"/>
    <s v="Wallet"/>
    <x v="2"/>
    <s v="Standard"/>
    <x v="0"/>
    <s v="Yes"/>
    <s v="No"/>
  </r>
  <r>
    <x v="9075"/>
    <x v="733"/>
    <s v="CUST11153"/>
    <s v="Customer 1153"/>
    <n v="59"/>
    <s v="New"/>
    <s v="P3006"/>
    <s v="Water Bottle"/>
    <x v="2"/>
    <s v="Metro Supplies"/>
    <n v="6"/>
    <n v="700"/>
    <n v="15"/>
    <n v="4200"/>
    <n v="630"/>
    <n v="3570"/>
    <n v="2454.5300000000002"/>
    <n v="1115.47"/>
    <x v="1"/>
    <s v="Bhubaneswar"/>
    <s v="Odisha"/>
    <s v="India"/>
    <s v="Cash on Delivery"/>
    <x v="0"/>
    <s v="Standard"/>
    <x v="0"/>
    <s v="No"/>
    <s v="No"/>
  </r>
  <r>
    <x v="9076"/>
    <x v="733"/>
    <s v="CUST11453"/>
    <s v="Customer 1453"/>
    <n v="40"/>
    <s v="New"/>
    <s v="P1009"/>
    <s v="Power Bank"/>
    <x v="0"/>
    <s v="Prime Distributors"/>
    <n v="1"/>
    <n v="1600"/>
    <n v="5"/>
    <n v="1600"/>
    <n v="80"/>
    <n v="1520"/>
    <n v="1028.5999999999999"/>
    <n v="491.4"/>
    <x v="2"/>
    <s v="Coimbatore"/>
    <s v="Tamil Nadu"/>
    <s v="India"/>
    <s v="UPI"/>
    <x v="0"/>
    <s v="Standard"/>
    <x v="3"/>
    <s v="No"/>
    <s v="No"/>
  </r>
  <r>
    <x v="9077"/>
    <x v="734"/>
    <s v="CUST12499"/>
    <s v="Customer 2499"/>
    <n v="53"/>
    <s v="Returning"/>
    <s v="P2002"/>
    <s v="Jeans"/>
    <x v="3"/>
    <s v="FashionMart"/>
    <n v="1"/>
    <n v="2200"/>
    <n v="10"/>
    <n v="2200"/>
    <n v="220"/>
    <n v="1980"/>
    <n v="1587.68"/>
    <n v="392.32"/>
    <x v="2"/>
    <s v="Patna"/>
    <s v="Bihar"/>
    <s v="India"/>
    <s v="Net Banking"/>
    <x v="0"/>
    <s v="Express"/>
    <x v="0"/>
    <s v="No"/>
    <s v="No"/>
  </r>
  <r>
    <x v="9078"/>
    <x v="734"/>
    <s v="CUST10969"/>
    <s v="Customer 969"/>
    <n v="55"/>
    <s v="Loyal"/>
    <s v="P5001"/>
    <s v="Notebook Set"/>
    <x v="1"/>
    <s v="Stationery Hub"/>
    <n v="3"/>
    <n v="500"/>
    <n v="0"/>
    <n v="1500"/>
    <n v="0"/>
    <n v="1500"/>
    <n v="1118.48"/>
    <n v="381.52"/>
    <x v="1"/>
    <s v="Indore"/>
    <s v="Madhya Pradesh"/>
    <s v="India"/>
    <s v="Net Banking"/>
    <x v="2"/>
    <s v="Standard"/>
    <x v="0"/>
    <s v="No"/>
    <s v="No"/>
  </r>
  <r>
    <x v="9079"/>
    <x v="734"/>
    <s v="CUST11206"/>
    <s v="Customer 1206"/>
    <n v="25"/>
    <s v="Returning"/>
    <s v="P5002"/>
    <s v="Novel"/>
    <x v="1"/>
    <s v="Stationery Hub"/>
    <n v="1"/>
    <n v="400"/>
    <n v="0"/>
    <n v="400"/>
    <n v="0"/>
    <n v="400"/>
    <n v="310.19"/>
    <n v="89.81"/>
    <x v="1"/>
    <s v="Chandigarh"/>
    <s v="Chandigarh"/>
    <s v="India"/>
    <s v="Wallet"/>
    <x v="1"/>
    <s v="Standard"/>
    <x v="3"/>
    <s v="No"/>
    <s v="No"/>
  </r>
  <r>
    <x v="9080"/>
    <x v="734"/>
    <s v="CUST10301"/>
    <s v="Customer 301"/>
    <n v="50"/>
    <s v="Loyal"/>
    <s v="P2004"/>
    <s v="Jacket"/>
    <x v="3"/>
    <s v="Global Traders"/>
    <n v="1"/>
    <n v="3500"/>
    <n v="10"/>
    <n v="3500"/>
    <n v="350"/>
    <n v="3150"/>
    <n v="2311"/>
    <n v="839"/>
    <x v="0"/>
    <s v="Bhopal"/>
    <s v="Madhya Pradesh"/>
    <s v="India"/>
    <s v="UPI"/>
    <x v="2"/>
    <s v="Express"/>
    <x v="0"/>
    <s v="No"/>
    <s v="No"/>
  </r>
  <r>
    <x v="9081"/>
    <x v="734"/>
    <s v="CUST10501"/>
    <s v="Customer 501"/>
    <n v="22"/>
    <s v="New"/>
    <s v="P3001"/>
    <s v="Coffee Maker"/>
    <x v="2"/>
    <s v="HomeNeeds"/>
    <n v="3"/>
    <n v="4200"/>
    <n v="15"/>
    <n v="12600"/>
    <n v="1890"/>
    <n v="10710"/>
    <n v="5906.2"/>
    <n v="4803.8"/>
    <x v="1"/>
    <s v="Ahmedabad"/>
    <s v="Gujarat"/>
    <s v="India"/>
    <s v="Debit Card"/>
    <x v="0"/>
    <s v="Standard"/>
    <x v="0"/>
    <s v="No"/>
    <s v="No"/>
  </r>
  <r>
    <x v="9082"/>
    <x v="734"/>
    <s v="CUST10654"/>
    <s v="Customer 654"/>
    <n v="34"/>
    <s v="New"/>
    <s v="P5003"/>
    <s v="Calculator"/>
    <x v="1"/>
    <s v="Stationery Hub"/>
    <n v="2"/>
    <n v="650"/>
    <n v="5"/>
    <n v="1300"/>
    <n v="65"/>
    <n v="1235"/>
    <n v="985.93"/>
    <n v="249.07"/>
    <x v="1"/>
    <s v="Bhubaneswar"/>
    <s v="Odisha"/>
    <s v="India"/>
    <s v="UPI"/>
    <x v="0"/>
    <s v="Standard"/>
    <x v="1"/>
    <s v="No"/>
    <s v="No"/>
  </r>
  <r>
    <x v="9083"/>
    <x v="734"/>
    <s v="CUST10308"/>
    <s v="Customer 308"/>
    <n v="57"/>
    <s v="Returning"/>
    <s v="P5002"/>
    <s v="Novel"/>
    <x v="1"/>
    <s v="Stationery Hub"/>
    <n v="1"/>
    <n v="400"/>
    <n v="0"/>
    <n v="400"/>
    <n v="0"/>
    <n v="400"/>
    <n v="277.33999999999997"/>
    <n v="122.66"/>
    <x v="1"/>
    <s v="Visakhapatnam"/>
    <s v="Andhra Pradesh"/>
    <s v="India"/>
    <s v="UPI"/>
    <x v="2"/>
    <s v="Standard"/>
    <x v="0"/>
    <s v="No"/>
    <s v="No"/>
  </r>
  <r>
    <x v="9084"/>
    <x v="734"/>
    <s v="CUST10780"/>
    <s v="Customer 780"/>
    <n v="31"/>
    <s v="Returning"/>
    <s v="P1004"/>
    <s v="Smartwatch"/>
    <x v="0"/>
    <s v="TechSource India"/>
    <n v="5"/>
    <n v="6500"/>
    <n v="20"/>
    <n v="32500"/>
    <n v="6500"/>
    <n v="26000"/>
    <n v="19790.36"/>
    <n v="6209.64"/>
    <x v="1"/>
    <s v="Guwahati"/>
    <s v="Assam"/>
    <s v="India"/>
    <s v="Cash on Delivery"/>
    <x v="2"/>
    <s v="Express"/>
    <x v="0"/>
    <s v="No"/>
    <s v="No"/>
  </r>
  <r>
    <x v="9085"/>
    <x v="734"/>
    <s v="CUST12145"/>
    <s v="Customer 2145"/>
    <n v="36"/>
    <s v="Returning"/>
    <s v="P4004"/>
    <s v="Shampoo"/>
    <x v="4"/>
    <s v="BeautyCare"/>
    <n v="1"/>
    <n v="550"/>
    <n v="10"/>
    <n v="550"/>
    <n v="55"/>
    <n v="495"/>
    <n v="324.20999999999998"/>
    <n v="170.79"/>
    <x v="1"/>
    <s v="Hyderabad"/>
    <s v="Telangana"/>
    <s v="India"/>
    <s v="Credit Card"/>
    <x v="1"/>
    <s v="Standard"/>
    <x v="0"/>
    <s v="No"/>
    <s v="No"/>
  </r>
  <r>
    <x v="9086"/>
    <x v="734"/>
    <s v="CUST11799"/>
    <s v="Customer 1799"/>
    <n v="21"/>
    <s v="Loyal"/>
    <s v="P4002"/>
    <s v="Moisturizer"/>
    <x v="4"/>
    <s v="BeautyCare"/>
    <n v="3"/>
    <n v="650"/>
    <n v="10"/>
    <n v="1950"/>
    <n v="195"/>
    <n v="1755"/>
    <n v="1160.1099999999999"/>
    <n v="594.89"/>
    <x v="1"/>
    <s v="Coimbatore"/>
    <s v="Tamil Nadu"/>
    <s v="India"/>
    <s v="Wallet"/>
    <x v="2"/>
    <s v="Standard"/>
    <x v="0"/>
    <s v="No"/>
    <s v="No"/>
  </r>
  <r>
    <x v="9087"/>
    <x v="734"/>
    <s v="CUST11663"/>
    <s v="Customer 1663"/>
    <n v="33"/>
    <s v="Returning"/>
    <s v="P4005"/>
    <s v="Perfume"/>
    <x v="4"/>
    <s v="BeautyCare"/>
    <n v="5"/>
    <n v="1800"/>
    <n v="25"/>
    <n v="9000"/>
    <n v="2250"/>
    <n v="6750"/>
    <n v="4777.76"/>
    <n v="1972.24"/>
    <x v="1"/>
    <s v="Delhi"/>
    <s v="Delhi"/>
    <s v="India"/>
    <s v="Net Banking"/>
    <x v="2"/>
    <s v="Express"/>
    <x v="0"/>
    <s v="No"/>
    <s v="No"/>
  </r>
  <r>
    <x v="9088"/>
    <x v="734"/>
    <s v="CUST12044"/>
    <s v="Customer 2044"/>
    <n v="43"/>
    <s v="Loyal"/>
    <s v="P3003"/>
    <s v="Mixer Grinder"/>
    <x v="2"/>
    <s v="Prime Distributors"/>
    <n v="2"/>
    <n v="4800"/>
    <n v="10"/>
    <n v="9600"/>
    <n v="960"/>
    <n v="8640"/>
    <n v="6008.63"/>
    <n v="2631.37"/>
    <x v="1"/>
    <s v="Mumbai"/>
    <s v="Maharashtra"/>
    <s v="India"/>
    <s v="Net Banking"/>
    <x v="1"/>
    <s v="Standard"/>
    <x v="0"/>
    <s v="No"/>
    <s v="No"/>
  </r>
  <r>
    <x v="9089"/>
    <x v="734"/>
    <s v="CUST12426"/>
    <s v="Customer 2426"/>
    <n v="25"/>
    <s v="Returning"/>
    <s v="P1008"/>
    <s v="Monitor"/>
    <x v="0"/>
    <s v="Global Traders"/>
    <n v="3"/>
    <n v="14500"/>
    <n v="0"/>
    <n v="43500"/>
    <n v="0"/>
    <n v="43500"/>
    <n v="33854.910000000003"/>
    <n v="9645.09"/>
    <x v="1"/>
    <s v="Surat"/>
    <s v="Gujarat"/>
    <s v="India"/>
    <s v="UPI"/>
    <x v="0"/>
    <s v="Express"/>
    <x v="0"/>
    <s v="No"/>
    <s v="No"/>
  </r>
  <r>
    <x v="9090"/>
    <x v="734"/>
    <s v="CUST12145"/>
    <s v="Customer 2145"/>
    <n v="34"/>
    <s v="Loyal"/>
    <s v="P5002"/>
    <s v="Novel"/>
    <x v="1"/>
    <s v="Stationery Hub"/>
    <n v="3"/>
    <n v="400"/>
    <n v="0"/>
    <n v="1200"/>
    <n v="0"/>
    <n v="1200"/>
    <n v="858.32"/>
    <n v="341.68"/>
    <x v="1"/>
    <s v="Hyderabad"/>
    <s v="Telangana"/>
    <s v="India"/>
    <s v="Net Banking"/>
    <x v="0"/>
    <s v="Standard"/>
    <x v="0"/>
    <s v="No"/>
    <s v="No"/>
  </r>
  <r>
    <x v="9091"/>
    <x v="735"/>
    <s v="CUST10365"/>
    <s v="Customer 365"/>
    <n v="31"/>
    <s v="New"/>
    <s v="P1008"/>
    <s v="Monitor"/>
    <x v="0"/>
    <s v="Global Traders"/>
    <n v="2"/>
    <n v="14500"/>
    <n v="20"/>
    <n v="29000"/>
    <n v="5800"/>
    <n v="23200"/>
    <n v="17787"/>
    <n v="5413"/>
    <x v="1"/>
    <s v="Chandigarh"/>
    <s v="Chandigarh"/>
    <s v="India"/>
    <s v="UPI"/>
    <x v="1"/>
    <s v="Same Day"/>
    <x v="1"/>
    <s v="No"/>
    <s v="No"/>
  </r>
  <r>
    <x v="9092"/>
    <x v="735"/>
    <s v="CUST10248"/>
    <s v="Customer 248"/>
    <n v="27"/>
    <s v="Returning"/>
    <s v="P3003"/>
    <s v="Mixer Grinder"/>
    <x v="2"/>
    <s v="Prime Distributors"/>
    <n v="1"/>
    <n v="4800"/>
    <n v="20"/>
    <n v="4800"/>
    <n v="960"/>
    <n v="3840"/>
    <n v="2344.9299999999998"/>
    <n v="1495.07"/>
    <x v="2"/>
    <s v="Lucknow"/>
    <s v="Uttar Pradesh"/>
    <s v="India"/>
    <s v="UPI"/>
    <x v="1"/>
    <s v="Standard"/>
    <x v="1"/>
    <s v="No"/>
    <s v="No"/>
  </r>
  <r>
    <x v="9093"/>
    <x v="735"/>
    <s v="CUST10993"/>
    <s v="Customer 993"/>
    <n v="29"/>
    <s v="New"/>
    <s v="P1008"/>
    <s v="Monitor"/>
    <x v="0"/>
    <s v="Global Traders"/>
    <n v="3"/>
    <n v="14500"/>
    <n v="25"/>
    <n v="43500"/>
    <n v="10875"/>
    <n v="32625"/>
    <n v="26619.8"/>
    <n v="6005.2"/>
    <x v="2"/>
    <s v="Indore"/>
    <s v="Madhya Pradesh"/>
    <s v="India"/>
    <s v="UPI"/>
    <x v="2"/>
    <s v="Standard"/>
    <x v="0"/>
    <s v="No"/>
    <s v="No"/>
  </r>
  <r>
    <x v="9094"/>
    <x v="735"/>
    <s v="CUST12293"/>
    <s v="Customer 2293"/>
    <n v="43"/>
    <s v="Returning"/>
    <s v="P2002"/>
    <s v="Jeans"/>
    <x v="3"/>
    <s v="FashionMart"/>
    <n v="2"/>
    <n v="2200"/>
    <n v="15"/>
    <n v="4400"/>
    <n v="660"/>
    <n v="3740"/>
    <n v="2104.64"/>
    <n v="1635.36"/>
    <x v="1"/>
    <s v="Coimbatore"/>
    <s v="Tamil Nadu"/>
    <s v="India"/>
    <s v="Cash on Delivery"/>
    <x v="1"/>
    <s v="Standard"/>
    <x v="0"/>
    <s v="No"/>
    <s v="Yes"/>
  </r>
  <r>
    <x v="9095"/>
    <x v="735"/>
    <s v="CUST10069"/>
    <s v="Customer 69"/>
    <n v="38"/>
    <s v="Returning"/>
    <s v="P3004"/>
    <s v="Cookware Set"/>
    <x v="2"/>
    <s v="HomeNeeds"/>
    <n v="1"/>
    <n v="3500"/>
    <n v="10"/>
    <n v="3500"/>
    <n v="350"/>
    <n v="3150"/>
    <n v="1998.09"/>
    <n v="1151.9100000000001"/>
    <x v="1"/>
    <s v="Visakhapatnam"/>
    <s v="Andhra Pradesh"/>
    <s v="India"/>
    <s v="UPI"/>
    <x v="0"/>
    <s v="Standard"/>
    <x v="0"/>
    <s v="Yes"/>
    <s v="No"/>
  </r>
  <r>
    <x v="9096"/>
    <x v="735"/>
    <s v="CUST11230"/>
    <s v="Customer 1230"/>
    <n v="51"/>
    <s v="Returning"/>
    <s v="P1003"/>
    <s v="Headphones"/>
    <x v="0"/>
    <s v="Metro Supplies"/>
    <n v="6"/>
    <n v="2500"/>
    <n v="10"/>
    <n v="15000"/>
    <n v="1500"/>
    <n v="13500"/>
    <n v="9352.99"/>
    <n v="4147.01"/>
    <x v="1"/>
    <s v="Jaipur"/>
    <s v="Rajasthan"/>
    <s v="India"/>
    <s v="Cash on Delivery"/>
    <x v="2"/>
    <s v="Standard"/>
    <x v="0"/>
    <s v="No"/>
    <s v="Yes"/>
  </r>
  <r>
    <x v="9097"/>
    <x v="735"/>
    <s v="CUST10715"/>
    <s v="Customer 715"/>
    <n v="29"/>
    <s v="New"/>
    <s v="P1004"/>
    <s v="Smartwatch"/>
    <x v="0"/>
    <s v="TechSource India"/>
    <n v="6"/>
    <n v="6500"/>
    <n v="5"/>
    <n v="39000"/>
    <n v="1950"/>
    <n v="37050"/>
    <n v="30108.11"/>
    <n v="6941.89"/>
    <x v="1"/>
    <s v="Visakhapatnam"/>
    <s v="Andhra Pradesh"/>
    <s v="India"/>
    <s v="Wallet"/>
    <x v="2"/>
    <s v="Standard"/>
    <x v="0"/>
    <s v="No"/>
    <s v="No"/>
  </r>
  <r>
    <x v="9098"/>
    <x v="735"/>
    <s v="CUST10093"/>
    <s v="Customer 93"/>
    <n v="55"/>
    <s v="Returning"/>
    <s v="P4004"/>
    <s v="Shampoo"/>
    <x v="4"/>
    <s v="BeautyCare"/>
    <n v="3"/>
    <n v="550"/>
    <n v="20"/>
    <n v="1650"/>
    <n v="330"/>
    <n v="1320"/>
    <n v="749.46"/>
    <n v="570.54"/>
    <x v="2"/>
    <s v="Indore"/>
    <s v="Madhya Pradesh"/>
    <s v="India"/>
    <s v="Cash on Delivery"/>
    <x v="2"/>
    <s v="Standard"/>
    <x v="0"/>
    <s v="No"/>
    <s v="No"/>
  </r>
  <r>
    <x v="9099"/>
    <x v="735"/>
    <s v="CUST10962"/>
    <s v="Customer 962"/>
    <n v="25"/>
    <s v="Returning"/>
    <s v="P3006"/>
    <s v="Water Bottle"/>
    <x v="2"/>
    <s v="Metro Supplies"/>
    <n v="4"/>
    <n v="700"/>
    <n v="10"/>
    <n v="2800"/>
    <n v="280"/>
    <n v="2520"/>
    <n v="1550.49"/>
    <n v="969.51"/>
    <x v="1"/>
    <s v="Chennai"/>
    <s v="Tamil Nadu"/>
    <s v="India"/>
    <s v="Cash on Delivery"/>
    <x v="0"/>
    <s v="Standard"/>
    <x v="0"/>
    <s v="No"/>
    <s v="Yes"/>
  </r>
  <r>
    <x v="9100"/>
    <x v="735"/>
    <s v="CUST11277"/>
    <s v="Customer 1277"/>
    <n v="57"/>
    <s v="Returning"/>
    <s v="P3007"/>
    <s v="Vacuum Cleaner"/>
    <x v="2"/>
    <s v="Global Traders"/>
    <n v="3"/>
    <n v="8500"/>
    <n v="5"/>
    <n v="25500"/>
    <n v="1275"/>
    <n v="24225"/>
    <n v="16067.94"/>
    <n v="8157.06"/>
    <x v="1"/>
    <s v="Guwahati"/>
    <s v="Assam"/>
    <s v="India"/>
    <s v="UPI"/>
    <x v="1"/>
    <s v="Standard"/>
    <x v="0"/>
    <s v="No"/>
    <s v="No"/>
  </r>
  <r>
    <x v="9101"/>
    <x v="736"/>
    <s v="CUST11811"/>
    <s v="Customer 1811"/>
    <n v="58"/>
    <s v="Returning"/>
    <s v="P2001"/>
    <s v="Running Shoes"/>
    <x v="3"/>
    <s v="FashionMart"/>
    <n v="5"/>
    <n v="3200"/>
    <n v="15"/>
    <n v="16000"/>
    <n v="2400"/>
    <n v="13600"/>
    <n v="9044.07"/>
    <n v="4555.93"/>
    <x v="2"/>
    <s v="Patna"/>
    <s v="Bihar"/>
    <s v="India"/>
    <s v="Cash on Delivery"/>
    <x v="2"/>
    <s v="Express"/>
    <x v="3"/>
    <s v="No"/>
    <s v="No"/>
  </r>
  <r>
    <x v="9102"/>
    <x v="736"/>
    <s v="CUST12481"/>
    <s v="Customer 2481"/>
    <n v="43"/>
    <s v="Loyal"/>
    <s v="P3001"/>
    <s v="Coffee Maker"/>
    <x v="2"/>
    <s v="HomeNeeds"/>
    <n v="2"/>
    <n v="4200"/>
    <n v="25"/>
    <n v="8400"/>
    <n v="2100"/>
    <n v="6300"/>
    <n v="4239.6899999999996"/>
    <n v="2060.31"/>
    <x v="0"/>
    <s v="Bengaluru"/>
    <s v="Karnataka"/>
    <s v="India"/>
    <s v="Wallet"/>
    <x v="0"/>
    <s v="Express"/>
    <x v="0"/>
    <s v="No"/>
    <s v="No"/>
  </r>
  <r>
    <x v="9103"/>
    <x v="736"/>
    <s v="CUST11510"/>
    <s v="Customer 1510"/>
    <n v="21"/>
    <s v="Returning"/>
    <s v="P2005"/>
    <s v="Backpack"/>
    <x v="3"/>
    <s v="Metro Supplies"/>
    <n v="2"/>
    <n v="1800"/>
    <n v="5"/>
    <n v="3600"/>
    <n v="180"/>
    <n v="3420"/>
    <n v="1922.67"/>
    <n v="1497.33"/>
    <x v="0"/>
    <s v="Chennai"/>
    <s v="Tamil Nadu"/>
    <s v="India"/>
    <s v="Credit Card"/>
    <x v="1"/>
    <s v="Standard"/>
    <x v="1"/>
    <s v="No"/>
    <s v="No"/>
  </r>
  <r>
    <x v="9104"/>
    <x v="736"/>
    <s v="CUST11316"/>
    <s v="Customer 1316"/>
    <n v="48"/>
    <s v="Returning"/>
    <s v="P2007"/>
    <s v="Saree"/>
    <x v="3"/>
    <s v="FashionMart"/>
    <n v="5"/>
    <n v="2600"/>
    <n v="20"/>
    <n v="13000"/>
    <n v="2600"/>
    <n v="10400"/>
    <n v="5870.92"/>
    <n v="4529.08"/>
    <x v="1"/>
    <s v="Chandigarh"/>
    <s v="Chandigarh"/>
    <s v="India"/>
    <s v="Debit Card"/>
    <x v="2"/>
    <s v="Standard"/>
    <x v="0"/>
    <s v="No"/>
    <s v="No"/>
  </r>
  <r>
    <x v="9105"/>
    <x v="736"/>
    <s v="CUST10837"/>
    <s v="Customer 837"/>
    <n v="40"/>
    <s v="Loyal"/>
    <s v="P1008"/>
    <s v="Monitor"/>
    <x v="0"/>
    <s v="Global Traders"/>
    <n v="2"/>
    <n v="14500"/>
    <n v="10"/>
    <n v="29000"/>
    <n v="2900"/>
    <n v="26100"/>
    <n v="21339.59"/>
    <n v="4760.41"/>
    <x v="0"/>
    <s v="Surat"/>
    <s v="Gujarat"/>
    <s v="India"/>
    <s v="Credit Card"/>
    <x v="0"/>
    <s v="Standard"/>
    <x v="4"/>
    <s v="No"/>
    <s v="Yes"/>
  </r>
  <r>
    <x v="9106"/>
    <x v="736"/>
    <s v="CUST10204"/>
    <s v="Customer 204"/>
    <n v="30"/>
    <s v="Returning"/>
    <s v="P4005"/>
    <s v="Perfume"/>
    <x v="4"/>
    <s v="BeautyCare"/>
    <n v="4"/>
    <n v="1800"/>
    <n v="0"/>
    <n v="7200"/>
    <n v="0"/>
    <n v="7200"/>
    <n v="5057.95"/>
    <n v="2142.0500000000002"/>
    <x v="2"/>
    <s v="Bhopal"/>
    <s v="Madhya Pradesh"/>
    <s v="India"/>
    <s v="Net Banking"/>
    <x v="0"/>
    <s v="Express"/>
    <x v="3"/>
    <s v="No"/>
    <s v="No"/>
  </r>
  <r>
    <x v="9107"/>
    <x v="736"/>
    <s v="CUST12184"/>
    <s v="Customer 2184"/>
    <n v="28"/>
    <s v="Returning"/>
    <s v="P1003"/>
    <s v="Headphones"/>
    <x v="0"/>
    <s v="Metro Supplies"/>
    <n v="1"/>
    <n v="2500"/>
    <n v="15"/>
    <n v="2500"/>
    <n v="375"/>
    <n v="2125"/>
    <n v="1529.16"/>
    <n v="595.84"/>
    <x v="2"/>
    <s v="Surat"/>
    <s v="Gujarat"/>
    <s v="India"/>
    <s v="UPI"/>
    <x v="2"/>
    <s v="Same Day"/>
    <x v="0"/>
    <s v="No"/>
    <s v="No"/>
  </r>
  <r>
    <x v="9108"/>
    <x v="737"/>
    <s v="CUST11844"/>
    <s v="Customer 1844"/>
    <n v="21"/>
    <s v="Returning"/>
    <s v="P1009"/>
    <s v="Power Bank"/>
    <x v="0"/>
    <s v="Prime Distributors"/>
    <n v="1"/>
    <n v="1600"/>
    <n v="15"/>
    <n v="1600"/>
    <n v="240"/>
    <n v="1360"/>
    <n v="1090.53"/>
    <n v="269.47000000000003"/>
    <x v="1"/>
    <s v="Guwahati"/>
    <s v="Assam"/>
    <s v="India"/>
    <s v="Wallet"/>
    <x v="2"/>
    <s v="Same Day"/>
    <x v="0"/>
    <s v="Yes"/>
    <s v="No"/>
  </r>
  <r>
    <x v="9109"/>
    <x v="737"/>
    <s v="CUST12289"/>
    <s v="Customer 2289"/>
    <n v="41"/>
    <s v="Returning"/>
    <s v="P4004"/>
    <s v="Shampoo"/>
    <x v="4"/>
    <s v="BeautyCare"/>
    <n v="2"/>
    <n v="550"/>
    <n v="0"/>
    <n v="1100"/>
    <n v="0"/>
    <n v="1100"/>
    <n v="656.1"/>
    <n v="443.9"/>
    <x v="1"/>
    <s v="Coimbatore"/>
    <s v="Tamil Nadu"/>
    <s v="India"/>
    <s v="UPI"/>
    <x v="1"/>
    <s v="Standard"/>
    <x v="0"/>
    <s v="No"/>
    <s v="No"/>
  </r>
  <r>
    <x v="9110"/>
    <x v="737"/>
    <s v="CUST11188"/>
    <s v="Customer 1188"/>
    <n v="54"/>
    <s v="New"/>
    <s v="P2008"/>
    <s v="Formal Shirt"/>
    <x v="3"/>
    <s v="Global Traders"/>
    <n v="1"/>
    <n v="1700"/>
    <n v="5"/>
    <n v="1700"/>
    <n v="85"/>
    <n v="1615"/>
    <n v="1009.02"/>
    <n v="605.98"/>
    <x v="0"/>
    <s v="Coimbatore"/>
    <s v="Tamil Nadu"/>
    <s v="India"/>
    <s v="Debit Card"/>
    <x v="2"/>
    <s v="Standard"/>
    <x v="0"/>
    <s v="No"/>
    <s v="No"/>
  </r>
  <r>
    <x v="9111"/>
    <x v="737"/>
    <s v="CUST12056"/>
    <s v="Customer 2056"/>
    <n v="44"/>
    <s v="New"/>
    <s v="P3001"/>
    <s v="Coffee Maker"/>
    <x v="2"/>
    <s v="HomeNeeds"/>
    <n v="5"/>
    <n v="4200"/>
    <n v="20"/>
    <n v="21000"/>
    <n v="4200"/>
    <n v="16800"/>
    <n v="11812.83"/>
    <n v="4987.17"/>
    <x v="1"/>
    <s v="Delhi"/>
    <s v="Delhi"/>
    <s v="India"/>
    <s v="Wallet"/>
    <x v="0"/>
    <s v="Express"/>
    <x v="0"/>
    <s v="No"/>
    <s v="No"/>
  </r>
  <r>
    <x v="9112"/>
    <x v="737"/>
    <s v="CUST10337"/>
    <s v="Customer 337"/>
    <n v="31"/>
    <s v="Loyal"/>
    <s v="P2008"/>
    <s v="Formal Shirt"/>
    <x v="3"/>
    <s v="Global Traders"/>
    <n v="5"/>
    <n v="1700"/>
    <n v="15"/>
    <n v="8500"/>
    <n v="1275"/>
    <n v="7225"/>
    <n v="5642.83"/>
    <n v="1582.17"/>
    <x v="0"/>
    <s v="Guwahati"/>
    <s v="Assam"/>
    <s v="India"/>
    <s v="Credit Card"/>
    <x v="0"/>
    <s v="Standard"/>
    <x v="0"/>
    <s v="No"/>
    <s v="No"/>
  </r>
  <r>
    <x v="9113"/>
    <x v="737"/>
    <s v="CUST12066"/>
    <s v="Customer 2066"/>
    <n v="50"/>
    <s v="Returning"/>
    <s v="P4005"/>
    <s v="Perfume"/>
    <x v="4"/>
    <s v="BeautyCare"/>
    <n v="1"/>
    <n v="1800"/>
    <n v="25"/>
    <n v="1800"/>
    <n v="450"/>
    <n v="1350"/>
    <n v="908.01"/>
    <n v="441.99"/>
    <x v="2"/>
    <s v="Bengaluru"/>
    <s v="Karnataka"/>
    <s v="India"/>
    <s v="Net Banking"/>
    <x v="2"/>
    <s v="Express"/>
    <x v="0"/>
    <s v="No"/>
    <s v="Yes"/>
  </r>
  <r>
    <x v="9114"/>
    <x v="737"/>
    <s v="CUST10472"/>
    <s v="Customer 472"/>
    <n v="44"/>
    <s v="Returning"/>
    <s v="P1006"/>
    <s v="Keyboard"/>
    <x v="0"/>
    <s v="Metro Supplies"/>
    <n v="1"/>
    <n v="1800"/>
    <n v="10"/>
    <n v="1800"/>
    <n v="180"/>
    <n v="1620"/>
    <n v="963.84"/>
    <n v="656.16"/>
    <x v="1"/>
    <s v="Visakhapatnam"/>
    <s v="Andhra Pradesh"/>
    <s v="India"/>
    <s v="UPI"/>
    <x v="0"/>
    <s v="Standard"/>
    <x v="0"/>
    <s v="No"/>
    <s v="Yes"/>
  </r>
  <r>
    <x v="9115"/>
    <x v="737"/>
    <s v="CUST11440"/>
    <s v="Customer 1440"/>
    <n v="54"/>
    <s v="New"/>
    <s v="P1009"/>
    <s v="Power Bank"/>
    <x v="0"/>
    <s v="Prime Distributors"/>
    <n v="1"/>
    <n v="1600"/>
    <n v="20"/>
    <n v="1600"/>
    <n v="320"/>
    <n v="1280"/>
    <n v="937.82"/>
    <n v="342.18"/>
    <x v="1"/>
    <s v="Surat"/>
    <s v="Gujarat"/>
    <s v="India"/>
    <s v="Wallet"/>
    <x v="2"/>
    <s v="Standard"/>
    <x v="4"/>
    <s v="No"/>
    <s v="No"/>
  </r>
  <r>
    <x v="9116"/>
    <x v="737"/>
    <s v="CUST10443"/>
    <s v="Customer 443"/>
    <n v="27"/>
    <s v="New"/>
    <s v="P2004"/>
    <s v="Jacket"/>
    <x v="3"/>
    <s v="Global Traders"/>
    <n v="2"/>
    <n v="3500"/>
    <n v="5"/>
    <n v="7000"/>
    <n v="350"/>
    <n v="6650"/>
    <n v="4382.3500000000004"/>
    <n v="2267.65"/>
    <x v="1"/>
    <s v="Mumbai"/>
    <s v="Maharashtra"/>
    <s v="India"/>
    <s v="Cash on Delivery"/>
    <x v="2"/>
    <s v="Standard"/>
    <x v="0"/>
    <s v="No"/>
    <s v="No"/>
  </r>
  <r>
    <x v="9117"/>
    <x v="738"/>
    <s v="CUST11680"/>
    <s v="Customer 1680"/>
    <n v="31"/>
    <s v="Loyal"/>
    <s v="P1004"/>
    <s v="Smartwatch"/>
    <x v="0"/>
    <s v="TechSource India"/>
    <n v="2"/>
    <n v="6500"/>
    <n v="15"/>
    <n v="13000"/>
    <n v="1950"/>
    <n v="11050"/>
    <n v="6987.52"/>
    <n v="4062.48"/>
    <x v="0"/>
    <s v="Kolkata"/>
    <s v="West Bengal"/>
    <s v="India"/>
    <s v="Net Banking"/>
    <x v="2"/>
    <s v="Standard"/>
    <x v="0"/>
    <s v="No"/>
    <s v="No"/>
  </r>
  <r>
    <x v="9118"/>
    <x v="738"/>
    <s v="CUST11285"/>
    <s v="Customer 1285"/>
    <n v="28"/>
    <s v="Returning"/>
    <s v="P5002"/>
    <s v="Novel"/>
    <x v="1"/>
    <s v="Stationery Hub"/>
    <n v="3"/>
    <n v="400"/>
    <n v="10"/>
    <n v="1200"/>
    <n v="120"/>
    <n v="1080"/>
    <n v="685.39"/>
    <n v="394.61"/>
    <x v="1"/>
    <s v="Chandigarh"/>
    <s v="Chandigarh"/>
    <s v="India"/>
    <s v="Credit Card"/>
    <x v="1"/>
    <s v="Express"/>
    <x v="0"/>
    <s v="No"/>
    <s v="No"/>
  </r>
  <r>
    <x v="9119"/>
    <x v="738"/>
    <s v="CUST11042"/>
    <s v="Customer 1042"/>
    <n v="43"/>
    <s v="Loyal"/>
    <s v="P3004"/>
    <s v="Cookware Set"/>
    <x v="2"/>
    <s v="HomeNeeds"/>
    <n v="2"/>
    <n v="3500"/>
    <n v="10"/>
    <n v="7000"/>
    <n v="700"/>
    <n v="6300"/>
    <n v="3884.52"/>
    <n v="2415.48"/>
    <x v="1"/>
    <s v="Indore"/>
    <s v="Madhya Pradesh"/>
    <s v="India"/>
    <s v="Credit Card"/>
    <x v="2"/>
    <s v="Same Day"/>
    <x v="0"/>
    <s v="No"/>
    <s v="Yes"/>
  </r>
  <r>
    <x v="9120"/>
    <x v="738"/>
    <s v="CUST10191"/>
    <s v="Customer 191"/>
    <n v="43"/>
    <s v="Returning"/>
    <s v="P5002"/>
    <s v="Novel"/>
    <x v="1"/>
    <s v="Stationery Hub"/>
    <n v="3"/>
    <n v="400"/>
    <n v="20"/>
    <n v="1200"/>
    <n v="240"/>
    <n v="960"/>
    <n v="742.18"/>
    <n v="217.82"/>
    <x v="2"/>
    <s v="Bengaluru"/>
    <s v="Karnataka"/>
    <s v="India"/>
    <s v="Cash on Delivery"/>
    <x v="0"/>
    <s v="Express"/>
    <x v="4"/>
    <s v="No"/>
    <s v="No"/>
  </r>
  <r>
    <x v="9121"/>
    <x v="738"/>
    <s v="CUST12401"/>
    <s v="Customer 2401"/>
    <n v="47"/>
    <s v="Returning"/>
    <s v="P3002"/>
    <s v="Air Fryer"/>
    <x v="2"/>
    <s v="HomeNeeds"/>
    <n v="2"/>
    <n v="6500"/>
    <n v="0"/>
    <n v="13000"/>
    <n v="0"/>
    <n v="13000"/>
    <n v="9770.7900000000009"/>
    <n v="3229.21"/>
    <x v="0"/>
    <s v="Lucknow"/>
    <s v="Uttar Pradesh"/>
    <s v="India"/>
    <s v="Debit Card"/>
    <x v="0"/>
    <s v="Same Day"/>
    <x v="0"/>
    <s v="No"/>
    <s v="No"/>
  </r>
  <r>
    <x v="9122"/>
    <x v="738"/>
    <s v="CUST12239"/>
    <s v="Customer 2239"/>
    <n v="38"/>
    <s v="Returning"/>
    <s v="P1007"/>
    <s v="Mouse"/>
    <x v="0"/>
    <s v="RetailHub"/>
    <n v="2"/>
    <n v="900"/>
    <n v="5"/>
    <n v="1800"/>
    <n v="90"/>
    <n v="1710"/>
    <n v="1254.6300000000001"/>
    <n v="455.37"/>
    <x v="0"/>
    <s v="Lucknow"/>
    <s v="Uttar Pradesh"/>
    <s v="India"/>
    <s v="Credit Card"/>
    <x v="2"/>
    <s v="Standard"/>
    <x v="0"/>
    <s v="No"/>
    <s v="No"/>
  </r>
  <r>
    <x v="9123"/>
    <x v="738"/>
    <s v="CUST12019"/>
    <s v="Customer 2019"/>
    <n v="54"/>
    <s v="New"/>
    <s v="P2004"/>
    <s v="Jacket"/>
    <x v="3"/>
    <s v="Global Traders"/>
    <n v="1"/>
    <n v="3500"/>
    <n v="10"/>
    <n v="3500"/>
    <n v="350"/>
    <n v="3150"/>
    <n v="2307.2199999999998"/>
    <n v="842.78"/>
    <x v="0"/>
    <s v="Chennai"/>
    <s v="Tamil Nadu"/>
    <s v="India"/>
    <s v="UPI"/>
    <x v="1"/>
    <s v="Standard"/>
    <x v="0"/>
    <s v="No"/>
    <s v="No"/>
  </r>
  <r>
    <x v="9124"/>
    <x v="738"/>
    <s v="CUST10608"/>
    <s v="Customer 608"/>
    <n v="31"/>
    <s v="Returning"/>
    <s v="P4005"/>
    <s v="Perfume"/>
    <x v="4"/>
    <s v="BeautyCare"/>
    <n v="1"/>
    <n v="1800"/>
    <n v="0"/>
    <n v="1800"/>
    <n v="0"/>
    <n v="1800"/>
    <n v="1033.75"/>
    <n v="766.25"/>
    <x v="1"/>
    <s v="Surat"/>
    <s v="Gujarat"/>
    <s v="India"/>
    <s v="Wallet"/>
    <x v="2"/>
    <s v="Standard"/>
    <x v="0"/>
    <s v="No"/>
    <s v="No"/>
  </r>
  <r>
    <x v="9125"/>
    <x v="738"/>
    <s v="CUST12398"/>
    <s v="Customer 2398"/>
    <n v="32"/>
    <s v="New"/>
    <s v="P2008"/>
    <s v="Formal Shirt"/>
    <x v="3"/>
    <s v="Global Traders"/>
    <n v="2"/>
    <n v="1700"/>
    <n v="5"/>
    <n v="3400"/>
    <n v="170"/>
    <n v="3230"/>
    <n v="2164.9299999999998"/>
    <n v="1065.07"/>
    <x v="1"/>
    <s v="Ahmedabad"/>
    <s v="Gujarat"/>
    <s v="India"/>
    <s v="Debit Card"/>
    <x v="0"/>
    <s v="Standard"/>
    <x v="0"/>
    <s v="No"/>
    <s v="No"/>
  </r>
  <r>
    <x v="9126"/>
    <x v="738"/>
    <s v="CUST11772"/>
    <s v="Customer 1772"/>
    <n v="26"/>
    <s v="New"/>
    <s v="P1007"/>
    <s v="Mouse"/>
    <x v="0"/>
    <s v="RetailHub"/>
    <n v="2"/>
    <n v="900"/>
    <n v="25"/>
    <n v="1800"/>
    <n v="450"/>
    <n v="1350"/>
    <n v="964.75"/>
    <n v="385.25"/>
    <x v="1"/>
    <s v="Bhubaneswar"/>
    <s v="Odisha"/>
    <s v="India"/>
    <s v="Net Banking"/>
    <x v="0"/>
    <s v="Same Day"/>
    <x v="4"/>
    <s v="No"/>
    <s v="No"/>
  </r>
  <r>
    <x v="9127"/>
    <x v="738"/>
    <s v="CUST10019"/>
    <s v="Customer 19"/>
    <n v="33"/>
    <s v="Returning"/>
    <s v="P3001"/>
    <s v="Coffee Maker"/>
    <x v="2"/>
    <s v="HomeNeeds"/>
    <n v="1"/>
    <n v="4200"/>
    <n v="20"/>
    <n v="4200"/>
    <n v="840"/>
    <n v="3360"/>
    <n v="2030.57"/>
    <n v="1329.43"/>
    <x v="1"/>
    <s v="Bhubaneswar"/>
    <s v="Odisha"/>
    <s v="India"/>
    <s v="Debit Card"/>
    <x v="0"/>
    <s v="Standard"/>
    <x v="0"/>
    <s v="No"/>
    <s v="No"/>
  </r>
  <r>
    <x v="9128"/>
    <x v="738"/>
    <s v="CUST10424"/>
    <s v="Customer 424"/>
    <n v="37"/>
    <s v="Loyal"/>
    <s v="P2005"/>
    <s v="Backpack"/>
    <x v="3"/>
    <s v="Metro Supplies"/>
    <n v="1"/>
    <n v="1800"/>
    <n v="10"/>
    <n v="1800"/>
    <n v="180"/>
    <n v="1620"/>
    <n v="972.65"/>
    <n v="647.35"/>
    <x v="1"/>
    <s v="Hyderabad"/>
    <s v="Telangana"/>
    <s v="India"/>
    <s v="Cash on Delivery"/>
    <x v="1"/>
    <s v="Same Day"/>
    <x v="0"/>
    <s v="No"/>
    <s v="No"/>
  </r>
  <r>
    <x v="9129"/>
    <x v="738"/>
    <s v="CUST11388"/>
    <s v="Customer 1388"/>
    <n v="28"/>
    <s v="Returning"/>
    <s v="P3006"/>
    <s v="Water Bottle"/>
    <x v="2"/>
    <s v="Metro Supplies"/>
    <n v="2"/>
    <n v="700"/>
    <n v="0"/>
    <n v="1400"/>
    <n v="0"/>
    <n v="1400"/>
    <n v="1029.1199999999999"/>
    <n v="370.88"/>
    <x v="1"/>
    <s v="Mumbai"/>
    <s v="Maharashtra"/>
    <s v="India"/>
    <s v="Net Banking"/>
    <x v="1"/>
    <s v="Standard"/>
    <x v="1"/>
    <s v="No"/>
    <s v="No"/>
  </r>
  <r>
    <x v="9130"/>
    <x v="738"/>
    <s v="CUST11372"/>
    <s v="Customer 1372"/>
    <n v="43"/>
    <s v="Returning"/>
    <s v="P1003"/>
    <s v="Headphones"/>
    <x v="0"/>
    <s v="Metro Supplies"/>
    <n v="3"/>
    <n v="2500"/>
    <n v="10"/>
    <n v="7500"/>
    <n v="750"/>
    <n v="6750"/>
    <n v="5144.87"/>
    <n v="1605.13"/>
    <x v="0"/>
    <s v="Pune"/>
    <s v="Maharashtra"/>
    <s v="India"/>
    <s v="UPI"/>
    <x v="2"/>
    <s v="Standard"/>
    <x v="2"/>
    <s v="No"/>
    <s v="No"/>
  </r>
  <r>
    <x v="9131"/>
    <x v="739"/>
    <s v="CUST11671"/>
    <s v="Customer 1671"/>
    <n v="31"/>
    <s v="Returning"/>
    <s v="P3002"/>
    <s v="Air Fryer"/>
    <x v="2"/>
    <s v="HomeNeeds"/>
    <n v="2"/>
    <n v="6500"/>
    <n v="15"/>
    <n v="13000"/>
    <n v="1950"/>
    <n v="11050"/>
    <n v="8895.24"/>
    <n v="2154.7600000000002"/>
    <x v="0"/>
    <s v="Chandigarh"/>
    <s v="Chandigarh"/>
    <s v="India"/>
    <s v="Cash on Delivery"/>
    <x v="0"/>
    <s v="Standard"/>
    <x v="1"/>
    <s v="Yes"/>
    <s v="No"/>
  </r>
  <r>
    <x v="9132"/>
    <x v="739"/>
    <s v="CUST11292"/>
    <s v="Customer 1292"/>
    <n v="46"/>
    <s v="Returning"/>
    <s v="P3006"/>
    <s v="Water Bottle"/>
    <x v="2"/>
    <s v="Metro Supplies"/>
    <n v="3"/>
    <n v="700"/>
    <n v="15"/>
    <n v="2100"/>
    <n v="315"/>
    <n v="1785"/>
    <n v="1044.33"/>
    <n v="740.67"/>
    <x v="2"/>
    <s v="Indore"/>
    <s v="Madhya Pradesh"/>
    <s v="India"/>
    <s v="Wallet"/>
    <x v="2"/>
    <s v="Express"/>
    <x v="3"/>
    <s v="No"/>
    <s v="No"/>
  </r>
  <r>
    <x v="9133"/>
    <x v="739"/>
    <s v="CUST11115"/>
    <s v="Customer 1115"/>
    <n v="30"/>
    <s v="New"/>
    <s v="P3007"/>
    <s v="Vacuum Cleaner"/>
    <x v="2"/>
    <s v="Global Traders"/>
    <n v="2"/>
    <n v="8500"/>
    <n v="10"/>
    <n v="17000"/>
    <n v="1700"/>
    <n v="15300"/>
    <n v="11452.61"/>
    <n v="3847.39"/>
    <x v="1"/>
    <s v="Hyderabad"/>
    <s v="Telangana"/>
    <s v="India"/>
    <s v="Wallet"/>
    <x v="1"/>
    <s v="Standard"/>
    <x v="1"/>
    <s v="No"/>
    <s v="No"/>
  </r>
  <r>
    <x v="9134"/>
    <x v="739"/>
    <s v="CUST11443"/>
    <s v="Customer 1443"/>
    <n v="24"/>
    <s v="New"/>
    <s v="P1006"/>
    <s v="Keyboard"/>
    <x v="0"/>
    <s v="Metro Supplies"/>
    <n v="1"/>
    <n v="1800"/>
    <n v="5"/>
    <n v="1800"/>
    <n v="90"/>
    <n v="1710"/>
    <n v="1109.05"/>
    <n v="600.95000000000005"/>
    <x v="0"/>
    <s v="Delhi"/>
    <s v="Delhi"/>
    <s v="India"/>
    <s v="Credit Card"/>
    <x v="2"/>
    <s v="Standard"/>
    <x v="0"/>
    <s v="No"/>
    <s v="No"/>
  </r>
  <r>
    <x v="9135"/>
    <x v="739"/>
    <s v="CUST12173"/>
    <s v="Customer 2173"/>
    <n v="26"/>
    <s v="Returning"/>
    <s v="P1005"/>
    <s v="Tablet"/>
    <x v="0"/>
    <s v="RetailHub"/>
    <n v="1"/>
    <n v="18000"/>
    <n v="10"/>
    <n v="18000"/>
    <n v="1800"/>
    <n v="16200"/>
    <n v="11898.65"/>
    <n v="4301.3500000000004"/>
    <x v="1"/>
    <s v="Bhubaneswar"/>
    <s v="Odisha"/>
    <s v="India"/>
    <s v="Cash on Delivery"/>
    <x v="0"/>
    <s v="Standard"/>
    <x v="0"/>
    <s v="No"/>
    <s v="No"/>
  </r>
  <r>
    <x v="9136"/>
    <x v="739"/>
    <s v="CUST11834"/>
    <s v="Customer 1834"/>
    <n v="52"/>
    <s v="New"/>
    <s v="P1003"/>
    <s v="Headphones"/>
    <x v="0"/>
    <s v="Metro Supplies"/>
    <n v="4"/>
    <n v="2500"/>
    <n v="5"/>
    <n v="10000"/>
    <n v="500"/>
    <n v="9500"/>
    <n v="7186.49"/>
    <n v="2313.5100000000002"/>
    <x v="1"/>
    <s v="Coimbatore"/>
    <s v="Tamil Nadu"/>
    <s v="India"/>
    <s v="Cash on Delivery"/>
    <x v="2"/>
    <s v="Standard"/>
    <x v="0"/>
    <s v="No"/>
    <s v="No"/>
  </r>
  <r>
    <x v="9137"/>
    <x v="739"/>
    <s v="CUST11675"/>
    <s v="Customer 1675"/>
    <n v="47"/>
    <s v="Returning"/>
    <s v="P1006"/>
    <s v="Keyboard"/>
    <x v="0"/>
    <s v="Metro Supplies"/>
    <n v="2"/>
    <n v="1800"/>
    <n v="10"/>
    <n v="3600"/>
    <n v="360"/>
    <n v="3240"/>
    <n v="2065.4"/>
    <n v="1174.5999999999999"/>
    <x v="2"/>
    <s v="Surat"/>
    <s v="Gujarat"/>
    <s v="India"/>
    <s v="Cash on Delivery"/>
    <x v="0"/>
    <s v="Express"/>
    <x v="0"/>
    <s v="No"/>
    <s v="No"/>
  </r>
  <r>
    <x v="9138"/>
    <x v="739"/>
    <s v="CUST10304"/>
    <s v="Customer 304"/>
    <n v="60"/>
    <s v="Returning"/>
    <s v="P2003"/>
    <s v="T-Shirt"/>
    <x v="3"/>
    <s v="RetailHub"/>
    <n v="4"/>
    <n v="900"/>
    <n v="25"/>
    <n v="3600"/>
    <n v="900"/>
    <n v="2700"/>
    <n v="1815.43"/>
    <n v="884.57"/>
    <x v="1"/>
    <s v="Bhubaneswar"/>
    <s v="Odisha"/>
    <s v="India"/>
    <s v="Net Banking"/>
    <x v="2"/>
    <s v="Standard"/>
    <x v="0"/>
    <s v="No"/>
    <s v="No"/>
  </r>
  <r>
    <x v="9139"/>
    <x v="739"/>
    <s v="CUST11734"/>
    <s v="Customer 1734"/>
    <n v="44"/>
    <s v="Returning"/>
    <s v="P4006"/>
    <s v="Lipstick"/>
    <x v="4"/>
    <s v="BeautyCare"/>
    <n v="6"/>
    <n v="850"/>
    <n v="10"/>
    <n v="5100"/>
    <n v="510"/>
    <n v="4590"/>
    <n v="3002.81"/>
    <n v="1587.19"/>
    <x v="1"/>
    <s v="Guwahati"/>
    <s v="Assam"/>
    <s v="India"/>
    <s v="Net Banking"/>
    <x v="0"/>
    <s v="Standard"/>
    <x v="0"/>
    <s v="No"/>
    <s v="No"/>
  </r>
  <r>
    <x v="9140"/>
    <x v="739"/>
    <s v="CUST11132"/>
    <s v="Customer 1132"/>
    <n v="45"/>
    <s v="Loyal"/>
    <s v="P5004"/>
    <s v="Pen Set"/>
    <x v="1"/>
    <s v="Stationery Hub"/>
    <n v="2"/>
    <n v="250"/>
    <n v="10"/>
    <n v="500"/>
    <n v="50"/>
    <n v="450"/>
    <n v="278.74"/>
    <n v="171.26"/>
    <x v="0"/>
    <s v="Chandigarh"/>
    <s v="Chandigarh"/>
    <s v="India"/>
    <s v="Debit Card"/>
    <x v="0"/>
    <s v="Standard"/>
    <x v="2"/>
    <s v="No"/>
    <s v="No"/>
  </r>
  <r>
    <x v="9141"/>
    <x v="739"/>
    <s v="CUST10942"/>
    <s v="Customer 942"/>
    <n v="28"/>
    <s v="Returning"/>
    <s v="P1009"/>
    <s v="Power Bank"/>
    <x v="0"/>
    <s v="Prime Distributors"/>
    <n v="1"/>
    <n v="1600"/>
    <n v="10"/>
    <n v="1600"/>
    <n v="160"/>
    <n v="1440"/>
    <n v="796.23"/>
    <n v="643.77"/>
    <x v="1"/>
    <s v="Guwahati"/>
    <s v="Assam"/>
    <s v="India"/>
    <s v="UPI"/>
    <x v="0"/>
    <s v="Express"/>
    <x v="0"/>
    <s v="No"/>
    <s v="No"/>
  </r>
  <r>
    <x v="9142"/>
    <x v="740"/>
    <s v="CUST10700"/>
    <s v="Customer 700"/>
    <n v="53"/>
    <s v="Loyal"/>
    <s v="P4001"/>
    <s v="Face Wash"/>
    <x v="4"/>
    <s v="BeautyCare"/>
    <n v="3"/>
    <n v="450"/>
    <n v="15"/>
    <n v="1350"/>
    <n v="202.5"/>
    <n v="1147.5"/>
    <n v="846.82"/>
    <n v="300.68"/>
    <x v="2"/>
    <s v="Mumbai"/>
    <s v="Maharashtra"/>
    <s v="India"/>
    <s v="Net Banking"/>
    <x v="2"/>
    <s v="Standard"/>
    <x v="1"/>
    <s v="No"/>
    <s v="No"/>
  </r>
  <r>
    <x v="9143"/>
    <x v="740"/>
    <s v="CUST11182"/>
    <s v="Customer 1182"/>
    <n v="32"/>
    <s v="Loyal"/>
    <s v="P1005"/>
    <s v="Tablet"/>
    <x v="0"/>
    <s v="RetailHub"/>
    <n v="4"/>
    <n v="18000"/>
    <n v="25"/>
    <n v="72000"/>
    <n v="18000"/>
    <n v="54000"/>
    <n v="43280.03"/>
    <n v="10719.97"/>
    <x v="1"/>
    <s v="Surat"/>
    <s v="Gujarat"/>
    <s v="India"/>
    <s v="Debit Card"/>
    <x v="0"/>
    <s v="Express"/>
    <x v="3"/>
    <s v="No"/>
    <s v="Yes"/>
  </r>
  <r>
    <x v="9144"/>
    <x v="740"/>
    <s v="CUST10326"/>
    <s v="Customer 326"/>
    <n v="45"/>
    <s v="Returning"/>
    <s v="P4004"/>
    <s v="Shampoo"/>
    <x v="4"/>
    <s v="BeautyCare"/>
    <n v="1"/>
    <n v="550"/>
    <n v="15"/>
    <n v="550"/>
    <n v="82.5"/>
    <n v="467.5"/>
    <n v="266.83999999999997"/>
    <n v="200.66"/>
    <x v="1"/>
    <s v="Hyderabad"/>
    <s v="Telangana"/>
    <s v="India"/>
    <s v="Net Banking"/>
    <x v="1"/>
    <s v="Express"/>
    <x v="3"/>
    <s v="No"/>
    <s v="No"/>
  </r>
  <r>
    <x v="9145"/>
    <x v="740"/>
    <s v="CUST12375"/>
    <s v="Customer 2375"/>
    <n v="33"/>
    <s v="New"/>
    <s v="P3006"/>
    <s v="Water Bottle"/>
    <x v="2"/>
    <s v="Metro Supplies"/>
    <n v="3"/>
    <n v="700"/>
    <n v="5"/>
    <n v="2100"/>
    <n v="105"/>
    <n v="1995"/>
    <n v="1503.83"/>
    <n v="491.17"/>
    <x v="1"/>
    <s v="Bhopal"/>
    <s v="Madhya Pradesh"/>
    <s v="India"/>
    <s v="Cash on Delivery"/>
    <x v="0"/>
    <s v="Express"/>
    <x v="0"/>
    <s v="Yes"/>
    <s v="No"/>
  </r>
  <r>
    <x v="9146"/>
    <x v="740"/>
    <s v="CUST11274"/>
    <s v="Customer 1274"/>
    <n v="55"/>
    <s v="Returning"/>
    <s v="P3002"/>
    <s v="Air Fryer"/>
    <x v="2"/>
    <s v="HomeNeeds"/>
    <n v="1"/>
    <n v="6500"/>
    <n v="5"/>
    <n v="6500"/>
    <n v="325"/>
    <n v="6175"/>
    <n v="4463.12"/>
    <n v="1711.88"/>
    <x v="1"/>
    <s v="Visakhapatnam"/>
    <s v="Andhra Pradesh"/>
    <s v="India"/>
    <s v="UPI"/>
    <x v="1"/>
    <s v="Standard"/>
    <x v="0"/>
    <s v="No"/>
    <s v="No"/>
  </r>
  <r>
    <x v="9147"/>
    <x v="740"/>
    <s v="CUST10802"/>
    <s v="Customer 802"/>
    <n v="54"/>
    <s v="New"/>
    <s v="P3007"/>
    <s v="Vacuum Cleaner"/>
    <x v="2"/>
    <s v="Global Traders"/>
    <n v="2"/>
    <n v="8500"/>
    <n v="10"/>
    <n v="17000"/>
    <n v="1700"/>
    <n v="15300"/>
    <n v="11358.37"/>
    <n v="3941.63"/>
    <x v="0"/>
    <s v="Patna"/>
    <s v="Bihar"/>
    <s v="India"/>
    <s v="Wallet"/>
    <x v="0"/>
    <s v="Standard"/>
    <x v="0"/>
    <s v="No"/>
    <s v="No"/>
  </r>
  <r>
    <x v="9148"/>
    <x v="740"/>
    <s v="CUST10182"/>
    <s v="Customer 182"/>
    <n v="32"/>
    <s v="Returning"/>
    <s v="P1006"/>
    <s v="Keyboard"/>
    <x v="0"/>
    <s v="Metro Supplies"/>
    <n v="2"/>
    <n v="1800"/>
    <n v="20"/>
    <n v="3600"/>
    <n v="720"/>
    <n v="2880"/>
    <n v="1894.85"/>
    <n v="985.15"/>
    <x v="2"/>
    <s v="Chandigarh"/>
    <s v="Chandigarh"/>
    <s v="India"/>
    <s v="Debit Card"/>
    <x v="2"/>
    <s v="Express"/>
    <x v="0"/>
    <s v="No"/>
    <s v="No"/>
  </r>
  <r>
    <x v="9149"/>
    <x v="740"/>
    <s v="CUST12445"/>
    <s v="Customer 2445"/>
    <n v="27"/>
    <s v="New"/>
    <s v="P4004"/>
    <s v="Shampoo"/>
    <x v="4"/>
    <s v="BeautyCare"/>
    <n v="1"/>
    <n v="550"/>
    <n v="25"/>
    <n v="550"/>
    <n v="137.5"/>
    <n v="412.5"/>
    <n v="239.36"/>
    <n v="173.14"/>
    <x v="1"/>
    <s v="Coimbatore"/>
    <s v="Tamil Nadu"/>
    <s v="India"/>
    <s v="UPI"/>
    <x v="0"/>
    <s v="Standard"/>
    <x v="1"/>
    <s v="No"/>
    <s v="No"/>
  </r>
  <r>
    <x v="9150"/>
    <x v="740"/>
    <s v="CUST10167"/>
    <s v="Customer 167"/>
    <n v="35"/>
    <s v="Loyal"/>
    <s v="P2004"/>
    <s v="Jacket"/>
    <x v="3"/>
    <s v="Global Traders"/>
    <n v="2"/>
    <n v="3500"/>
    <n v="10"/>
    <n v="7000"/>
    <n v="700"/>
    <n v="6300"/>
    <n v="4211.49"/>
    <n v="2088.5100000000002"/>
    <x v="0"/>
    <s v="Pune"/>
    <s v="Maharashtra"/>
    <s v="India"/>
    <s v="Wallet"/>
    <x v="0"/>
    <s v="Standard"/>
    <x v="0"/>
    <s v="No"/>
    <s v="No"/>
  </r>
  <r>
    <x v="9151"/>
    <x v="740"/>
    <s v="CUST10523"/>
    <s v="Customer 523"/>
    <n v="59"/>
    <s v="Loyal"/>
    <s v="P5002"/>
    <s v="Novel"/>
    <x v="1"/>
    <s v="Stationery Hub"/>
    <n v="2"/>
    <n v="400"/>
    <n v="10"/>
    <n v="800"/>
    <n v="80"/>
    <n v="720"/>
    <n v="582.66"/>
    <n v="137.34"/>
    <x v="2"/>
    <s v="Lucknow"/>
    <s v="Uttar Pradesh"/>
    <s v="India"/>
    <s v="Credit Card"/>
    <x v="0"/>
    <s v="Express"/>
    <x v="3"/>
    <s v="No"/>
    <s v="No"/>
  </r>
  <r>
    <x v="9152"/>
    <x v="740"/>
    <s v="CUST12464"/>
    <s v="Customer 2464"/>
    <n v="20"/>
    <s v="New"/>
    <s v="P3004"/>
    <s v="Cookware Set"/>
    <x v="2"/>
    <s v="HomeNeeds"/>
    <n v="4"/>
    <n v="3500"/>
    <n v="30"/>
    <n v="14000"/>
    <n v="4200"/>
    <n v="9800"/>
    <n v="7433.03"/>
    <n v="2366.9699999999998"/>
    <x v="1"/>
    <s v="Chandigarh"/>
    <s v="Chandigarh"/>
    <s v="India"/>
    <s v="Credit Card"/>
    <x v="2"/>
    <s v="Express"/>
    <x v="0"/>
    <s v="No"/>
    <s v="No"/>
  </r>
  <r>
    <x v="9153"/>
    <x v="740"/>
    <s v="CUST12462"/>
    <s v="Customer 2462"/>
    <n v="22"/>
    <s v="New"/>
    <s v="P3007"/>
    <s v="Vacuum Cleaner"/>
    <x v="2"/>
    <s v="Global Traders"/>
    <n v="2"/>
    <n v="8500"/>
    <n v="5"/>
    <n v="17000"/>
    <n v="850"/>
    <n v="16150"/>
    <n v="11766.06"/>
    <n v="4383.9399999999996"/>
    <x v="1"/>
    <s v="Hyderabad"/>
    <s v="Telangana"/>
    <s v="India"/>
    <s v="Wallet"/>
    <x v="2"/>
    <s v="Same Day"/>
    <x v="0"/>
    <s v="No"/>
    <s v="No"/>
  </r>
  <r>
    <x v="9154"/>
    <x v="740"/>
    <s v="CUST11446"/>
    <s v="Customer 1446"/>
    <n v="60"/>
    <s v="Returning"/>
    <s v="P3002"/>
    <s v="Air Fryer"/>
    <x v="2"/>
    <s v="HomeNeeds"/>
    <n v="1"/>
    <n v="6500"/>
    <n v="25"/>
    <n v="6500"/>
    <n v="1625"/>
    <n v="4875"/>
    <n v="3921.08"/>
    <n v="953.92"/>
    <x v="2"/>
    <s v="Ahmedabad"/>
    <s v="Gujarat"/>
    <s v="India"/>
    <s v="UPI"/>
    <x v="2"/>
    <s v="Same Day"/>
    <x v="0"/>
    <s v="No"/>
    <s v="No"/>
  </r>
  <r>
    <x v="9155"/>
    <x v="740"/>
    <s v="CUST10091"/>
    <s v="Customer 91"/>
    <n v="51"/>
    <s v="Returning"/>
    <s v="P1001"/>
    <s v="Laptop"/>
    <x v="0"/>
    <s v="TechSource India"/>
    <n v="2"/>
    <n v="55000"/>
    <n v="15"/>
    <n v="110000"/>
    <n v="16500"/>
    <n v="93500"/>
    <n v="66571.509999999995"/>
    <n v="26928.49"/>
    <x v="1"/>
    <s v="Jaipur"/>
    <s v="Rajasthan"/>
    <s v="India"/>
    <s v="Wallet"/>
    <x v="1"/>
    <s v="Standard"/>
    <x v="0"/>
    <s v="Yes"/>
    <s v="No"/>
  </r>
  <r>
    <x v="9156"/>
    <x v="740"/>
    <s v="CUST12386"/>
    <s v="Customer 2386"/>
    <n v="24"/>
    <s v="Returning"/>
    <s v="P3001"/>
    <s v="Coffee Maker"/>
    <x v="2"/>
    <s v="HomeNeeds"/>
    <n v="1"/>
    <n v="4200"/>
    <n v="5"/>
    <n v="4200"/>
    <n v="210"/>
    <n v="3990"/>
    <n v="2549.3000000000002"/>
    <n v="1440.7"/>
    <x v="1"/>
    <s v="Patna"/>
    <s v="Bihar"/>
    <s v="India"/>
    <s v="Wallet"/>
    <x v="1"/>
    <s v="Express"/>
    <x v="1"/>
    <s v="No"/>
    <s v="No"/>
  </r>
  <r>
    <x v="9157"/>
    <x v="740"/>
    <s v="CUST10653"/>
    <s v="Customer 653"/>
    <n v="18"/>
    <s v="New"/>
    <s v="P2001"/>
    <s v="Running Shoes"/>
    <x v="3"/>
    <s v="FashionMart"/>
    <n v="6"/>
    <n v="3200"/>
    <n v="20"/>
    <n v="19200"/>
    <n v="3840"/>
    <n v="15360"/>
    <n v="9361.25"/>
    <n v="5998.75"/>
    <x v="1"/>
    <s v="Jaipur"/>
    <s v="Rajasthan"/>
    <s v="India"/>
    <s v="UPI"/>
    <x v="2"/>
    <s v="Express"/>
    <x v="0"/>
    <s v="No"/>
    <s v="No"/>
  </r>
  <r>
    <x v="9158"/>
    <x v="740"/>
    <s v="CUST12155"/>
    <s v="Customer 2155"/>
    <n v="35"/>
    <s v="Loyal"/>
    <s v="P3006"/>
    <s v="Water Bottle"/>
    <x v="2"/>
    <s v="Metro Supplies"/>
    <n v="1"/>
    <n v="700"/>
    <n v="10"/>
    <n v="700"/>
    <n v="70"/>
    <n v="630"/>
    <n v="499.46"/>
    <n v="130.54"/>
    <x v="1"/>
    <s v="Nagpur"/>
    <s v="Maharashtra"/>
    <s v="India"/>
    <s v="Cash on Delivery"/>
    <x v="1"/>
    <s v="Standard"/>
    <x v="0"/>
    <s v="No"/>
    <s v="No"/>
  </r>
  <r>
    <x v="9159"/>
    <x v="741"/>
    <s v="CUST11954"/>
    <s v="Customer 1954"/>
    <n v="36"/>
    <s v="Returning"/>
    <s v="P1005"/>
    <s v="Tablet"/>
    <x v="0"/>
    <s v="RetailHub"/>
    <n v="1"/>
    <n v="18000"/>
    <n v="30"/>
    <n v="18000"/>
    <n v="5400"/>
    <n v="12600"/>
    <n v="9701.7099999999991"/>
    <n v="2898.29"/>
    <x v="1"/>
    <s v="Coimbatore"/>
    <s v="Tamil Nadu"/>
    <s v="India"/>
    <s v="UPI"/>
    <x v="2"/>
    <s v="Express"/>
    <x v="0"/>
    <s v="No"/>
    <s v="No"/>
  </r>
  <r>
    <x v="9160"/>
    <x v="741"/>
    <s v="CUST11529"/>
    <s v="Customer 1529"/>
    <n v="36"/>
    <s v="New"/>
    <s v="P3004"/>
    <s v="Cookware Set"/>
    <x v="2"/>
    <s v="HomeNeeds"/>
    <n v="3"/>
    <n v="3500"/>
    <n v="25"/>
    <n v="10500"/>
    <n v="2625"/>
    <n v="7875"/>
    <n v="5511.82"/>
    <n v="2363.1799999999998"/>
    <x v="1"/>
    <s v="Visakhapatnam"/>
    <s v="Andhra Pradesh"/>
    <s v="India"/>
    <s v="Credit Card"/>
    <x v="0"/>
    <s v="Express"/>
    <x v="0"/>
    <s v="No"/>
    <s v="No"/>
  </r>
  <r>
    <x v="9161"/>
    <x v="741"/>
    <s v="CUST11804"/>
    <s v="Customer 1804"/>
    <n v="60"/>
    <s v="Loyal"/>
    <s v="P1008"/>
    <s v="Monitor"/>
    <x v="0"/>
    <s v="Global Traders"/>
    <n v="3"/>
    <n v="14500"/>
    <n v="0"/>
    <n v="43500"/>
    <n v="0"/>
    <n v="43500"/>
    <n v="31822.58"/>
    <n v="11677.42"/>
    <x v="1"/>
    <s v="Jaipur"/>
    <s v="Rajasthan"/>
    <s v="India"/>
    <s v="Wallet"/>
    <x v="0"/>
    <s v="Standard"/>
    <x v="0"/>
    <s v="Yes"/>
    <s v="No"/>
  </r>
  <r>
    <x v="9162"/>
    <x v="741"/>
    <s v="CUST10940"/>
    <s v="Customer 940"/>
    <n v="48"/>
    <s v="Loyal"/>
    <s v="P1003"/>
    <s v="Headphones"/>
    <x v="0"/>
    <s v="Metro Supplies"/>
    <n v="2"/>
    <n v="2500"/>
    <n v="20"/>
    <n v="5000"/>
    <n v="1000"/>
    <n v="4000"/>
    <n v="2859.84"/>
    <n v="1140.1600000000001"/>
    <x v="1"/>
    <s v="Jaipur"/>
    <s v="Rajasthan"/>
    <s v="India"/>
    <s v="Debit Card"/>
    <x v="2"/>
    <s v="Express"/>
    <x v="3"/>
    <s v="No"/>
    <s v="No"/>
  </r>
  <r>
    <x v="9163"/>
    <x v="741"/>
    <s v="CUST10090"/>
    <s v="Customer 90"/>
    <n v="55"/>
    <s v="New"/>
    <s v="P1004"/>
    <s v="Smartwatch"/>
    <x v="0"/>
    <s v="TechSource India"/>
    <n v="4"/>
    <n v="6500"/>
    <n v="0"/>
    <n v="26000"/>
    <n v="0"/>
    <n v="26000"/>
    <n v="18835.400000000001"/>
    <n v="7164.6"/>
    <x v="2"/>
    <s v="Delhi"/>
    <s v="Delhi"/>
    <s v="India"/>
    <s v="Credit Card"/>
    <x v="1"/>
    <s v="Standard"/>
    <x v="0"/>
    <s v="No"/>
    <s v="Yes"/>
  </r>
  <r>
    <x v="9164"/>
    <x v="741"/>
    <s v="CUST10081"/>
    <s v="Customer 81"/>
    <n v="52"/>
    <s v="Returning"/>
    <s v="P2007"/>
    <s v="Saree"/>
    <x v="3"/>
    <s v="FashionMart"/>
    <n v="4"/>
    <n v="2600"/>
    <n v="15"/>
    <n v="10400"/>
    <n v="1560"/>
    <n v="8840"/>
    <n v="6232.24"/>
    <n v="2607.7600000000002"/>
    <x v="1"/>
    <s v="Bhopal"/>
    <s v="Madhya Pradesh"/>
    <s v="India"/>
    <s v="UPI"/>
    <x v="0"/>
    <s v="Standard"/>
    <x v="0"/>
    <s v="No"/>
    <s v="No"/>
  </r>
  <r>
    <x v="9165"/>
    <x v="741"/>
    <s v="CUST12444"/>
    <s v="Customer 2444"/>
    <n v="49"/>
    <s v="Loyal"/>
    <s v="P3003"/>
    <s v="Mixer Grinder"/>
    <x v="2"/>
    <s v="Prime Distributors"/>
    <n v="1"/>
    <n v="4800"/>
    <n v="0"/>
    <n v="4800"/>
    <n v="0"/>
    <n v="4800"/>
    <n v="2867.33"/>
    <n v="1932.67"/>
    <x v="2"/>
    <s v="Delhi"/>
    <s v="Delhi"/>
    <s v="India"/>
    <s v="UPI"/>
    <x v="1"/>
    <s v="Standard"/>
    <x v="0"/>
    <s v="No"/>
    <s v="No"/>
  </r>
  <r>
    <x v="9166"/>
    <x v="741"/>
    <s v="CUST12136"/>
    <s v="Customer 2136"/>
    <n v="40"/>
    <s v="New"/>
    <s v="P1005"/>
    <s v="Tablet"/>
    <x v="0"/>
    <s v="RetailHub"/>
    <n v="2"/>
    <n v="18000"/>
    <n v="15"/>
    <n v="36000"/>
    <n v="5400"/>
    <n v="30600"/>
    <n v="23585.56"/>
    <n v="7014.44"/>
    <x v="2"/>
    <s v="Pune"/>
    <s v="Maharashtra"/>
    <s v="India"/>
    <s v="Cash on Delivery"/>
    <x v="2"/>
    <s v="Standard"/>
    <x v="3"/>
    <s v="No"/>
    <s v="No"/>
  </r>
  <r>
    <x v="9167"/>
    <x v="741"/>
    <s v="CUST10761"/>
    <s v="Customer 761"/>
    <n v="35"/>
    <s v="New"/>
    <s v="P2002"/>
    <s v="Jeans"/>
    <x v="3"/>
    <s v="FashionMart"/>
    <n v="1"/>
    <n v="2200"/>
    <n v="10"/>
    <n v="2200"/>
    <n v="220"/>
    <n v="1980"/>
    <n v="1548.18"/>
    <n v="431.82"/>
    <x v="0"/>
    <s v="Bhubaneswar"/>
    <s v="Odisha"/>
    <s v="India"/>
    <s v="UPI"/>
    <x v="0"/>
    <s v="Express"/>
    <x v="1"/>
    <s v="No"/>
    <s v="No"/>
  </r>
  <r>
    <x v="9168"/>
    <x v="741"/>
    <s v="CUST11749"/>
    <s v="Customer 1749"/>
    <n v="30"/>
    <s v="Returning"/>
    <s v="P4002"/>
    <s v="Moisturizer"/>
    <x v="4"/>
    <s v="BeautyCare"/>
    <n v="5"/>
    <n v="650"/>
    <n v="0"/>
    <n v="3250"/>
    <n v="0"/>
    <n v="3250"/>
    <n v="2390.62"/>
    <n v="859.38"/>
    <x v="1"/>
    <s v="Mumbai"/>
    <s v="Maharashtra"/>
    <s v="India"/>
    <s v="Wallet"/>
    <x v="2"/>
    <s v="Express"/>
    <x v="3"/>
    <s v="No"/>
    <s v="No"/>
  </r>
  <r>
    <x v="9169"/>
    <x v="741"/>
    <s v="CUST10240"/>
    <s v="Customer 240"/>
    <n v="22"/>
    <s v="New"/>
    <s v="P1010"/>
    <s v="Bluetooth Speaker"/>
    <x v="0"/>
    <s v="Prime Distributors"/>
    <n v="2"/>
    <n v="3200"/>
    <n v="10"/>
    <n v="6400"/>
    <n v="640"/>
    <n v="5760"/>
    <n v="3651.02"/>
    <n v="2108.98"/>
    <x v="1"/>
    <s v="Delhi"/>
    <s v="Delhi"/>
    <s v="India"/>
    <s v="Cash on Delivery"/>
    <x v="0"/>
    <s v="Standard"/>
    <x v="0"/>
    <s v="No"/>
    <s v="No"/>
  </r>
  <r>
    <x v="9170"/>
    <x v="741"/>
    <s v="CUST10208"/>
    <s v="Customer 208"/>
    <n v="39"/>
    <s v="Returning"/>
    <s v="P5002"/>
    <s v="Novel"/>
    <x v="1"/>
    <s v="Stationery Hub"/>
    <n v="2"/>
    <n v="400"/>
    <n v="0"/>
    <n v="800"/>
    <n v="0"/>
    <n v="800"/>
    <n v="561.11"/>
    <n v="238.89"/>
    <x v="2"/>
    <s v="Mumbai"/>
    <s v="Maharashtra"/>
    <s v="India"/>
    <s v="Credit Card"/>
    <x v="1"/>
    <s v="Standard"/>
    <x v="0"/>
    <s v="No"/>
    <s v="No"/>
  </r>
  <r>
    <x v="9171"/>
    <x v="741"/>
    <s v="CUST10135"/>
    <s v="Customer 135"/>
    <n v="46"/>
    <s v="Returning"/>
    <s v="P4001"/>
    <s v="Face Wash"/>
    <x v="4"/>
    <s v="BeautyCare"/>
    <n v="1"/>
    <n v="450"/>
    <n v="20"/>
    <n v="450"/>
    <n v="90"/>
    <n v="360"/>
    <n v="266.18"/>
    <n v="93.82"/>
    <x v="1"/>
    <s v="Bhopal"/>
    <s v="Madhya Pradesh"/>
    <s v="India"/>
    <s v="Wallet"/>
    <x v="0"/>
    <s v="Standard"/>
    <x v="0"/>
    <s v="No"/>
    <s v="No"/>
  </r>
  <r>
    <x v="9172"/>
    <x v="741"/>
    <s v="CUST11610"/>
    <s v="Customer 1610"/>
    <n v="38"/>
    <s v="Loyal"/>
    <s v="P1001"/>
    <s v="Laptop"/>
    <x v="0"/>
    <s v="TechSource India"/>
    <n v="1"/>
    <n v="55000"/>
    <n v="15"/>
    <n v="55000"/>
    <n v="8250"/>
    <n v="46750"/>
    <n v="25996.25"/>
    <n v="20753.75"/>
    <x v="1"/>
    <s v="Ahmedabad"/>
    <s v="Gujarat"/>
    <s v="India"/>
    <s v="Net Banking"/>
    <x v="2"/>
    <s v="Standard"/>
    <x v="0"/>
    <s v="No"/>
    <s v="No"/>
  </r>
  <r>
    <x v="9173"/>
    <x v="742"/>
    <s v="CUST10495"/>
    <s v="Customer 495"/>
    <n v="56"/>
    <s v="New"/>
    <s v="P1001"/>
    <s v="Laptop"/>
    <x v="0"/>
    <s v="TechSource India"/>
    <n v="2"/>
    <n v="55000"/>
    <n v="10"/>
    <n v="110000"/>
    <n v="11000"/>
    <n v="99000"/>
    <n v="67155.92"/>
    <n v="31844.080000000002"/>
    <x v="1"/>
    <s v="Hyderabad"/>
    <s v="Telangana"/>
    <s v="India"/>
    <s v="UPI"/>
    <x v="0"/>
    <s v="Same Day"/>
    <x v="0"/>
    <s v="No"/>
    <s v="No"/>
  </r>
  <r>
    <x v="9174"/>
    <x v="742"/>
    <s v="CUST12349"/>
    <s v="Customer 2349"/>
    <n v="29"/>
    <s v="New"/>
    <s v="P4001"/>
    <s v="Face Wash"/>
    <x v="4"/>
    <s v="BeautyCare"/>
    <n v="1"/>
    <n v="450"/>
    <n v="10"/>
    <n v="450"/>
    <n v="45"/>
    <n v="405"/>
    <n v="246.48"/>
    <n v="158.52000000000001"/>
    <x v="1"/>
    <s v="Chandigarh"/>
    <s v="Chandigarh"/>
    <s v="India"/>
    <s v="Cash on Delivery"/>
    <x v="0"/>
    <s v="Standard"/>
    <x v="0"/>
    <s v="No"/>
    <s v="No"/>
  </r>
  <r>
    <x v="9175"/>
    <x v="742"/>
    <s v="CUST10412"/>
    <s v="Customer 412"/>
    <n v="43"/>
    <s v="New"/>
    <s v="P2007"/>
    <s v="Saree"/>
    <x v="3"/>
    <s v="FashionMart"/>
    <n v="1"/>
    <n v="2600"/>
    <n v="0"/>
    <n v="2600"/>
    <n v="0"/>
    <n v="2600"/>
    <n v="1708.19"/>
    <n v="891.81"/>
    <x v="2"/>
    <s v="Bengaluru"/>
    <s v="Karnataka"/>
    <s v="India"/>
    <s v="UPI"/>
    <x v="2"/>
    <s v="Express"/>
    <x v="0"/>
    <s v="No"/>
    <s v="No"/>
  </r>
  <r>
    <x v="9176"/>
    <x v="742"/>
    <s v="CUST11138"/>
    <s v="Customer 1138"/>
    <n v="44"/>
    <s v="Returning"/>
    <s v="P2004"/>
    <s v="Jacket"/>
    <x v="3"/>
    <s v="Global Traders"/>
    <n v="1"/>
    <n v="3500"/>
    <n v="10"/>
    <n v="3500"/>
    <n v="350"/>
    <n v="3150"/>
    <n v="1854.21"/>
    <n v="1295.79"/>
    <x v="1"/>
    <s v="Bhubaneswar"/>
    <s v="Odisha"/>
    <s v="India"/>
    <s v="Debit Card"/>
    <x v="0"/>
    <s v="Standard"/>
    <x v="0"/>
    <s v="No"/>
    <s v="No"/>
  </r>
  <r>
    <x v="9177"/>
    <x v="742"/>
    <s v="CUST12016"/>
    <s v="Customer 2016"/>
    <n v="39"/>
    <s v="Returning"/>
    <s v="P3004"/>
    <s v="Cookware Set"/>
    <x v="2"/>
    <s v="HomeNeeds"/>
    <n v="3"/>
    <n v="3500"/>
    <n v="5"/>
    <n v="10500"/>
    <n v="525"/>
    <n v="9975"/>
    <n v="7594.98"/>
    <n v="2380.02"/>
    <x v="0"/>
    <s v="Pune"/>
    <s v="Maharashtra"/>
    <s v="India"/>
    <s v="Debit Card"/>
    <x v="2"/>
    <s v="Express"/>
    <x v="0"/>
    <s v="No"/>
    <s v="No"/>
  </r>
  <r>
    <x v="9178"/>
    <x v="742"/>
    <s v="CUST12212"/>
    <s v="Customer 2212"/>
    <n v="43"/>
    <s v="Returning"/>
    <s v="P3004"/>
    <s v="Cookware Set"/>
    <x v="2"/>
    <s v="HomeNeeds"/>
    <n v="3"/>
    <n v="3500"/>
    <n v="20"/>
    <n v="10500"/>
    <n v="2100"/>
    <n v="8400"/>
    <n v="6331.28"/>
    <n v="2068.7199999999998"/>
    <x v="2"/>
    <s v="Lucknow"/>
    <s v="Uttar Pradesh"/>
    <s v="India"/>
    <s v="Debit Card"/>
    <x v="0"/>
    <s v="Standard"/>
    <x v="0"/>
    <s v="No"/>
    <s v="No"/>
  </r>
  <r>
    <x v="9179"/>
    <x v="742"/>
    <s v="CUST11300"/>
    <s v="Customer 1300"/>
    <n v="20"/>
    <s v="New"/>
    <s v="P1005"/>
    <s v="Tablet"/>
    <x v="0"/>
    <s v="RetailHub"/>
    <n v="2"/>
    <n v="18000"/>
    <n v="20"/>
    <n v="36000"/>
    <n v="7200"/>
    <n v="28800"/>
    <n v="20151.650000000001"/>
    <n v="8648.35"/>
    <x v="1"/>
    <s v="Bhubaneswar"/>
    <s v="Odisha"/>
    <s v="India"/>
    <s v="Debit Card"/>
    <x v="1"/>
    <s v="Standard"/>
    <x v="1"/>
    <s v="No"/>
    <s v="No"/>
  </r>
  <r>
    <x v="9180"/>
    <x v="742"/>
    <s v="CUST10896"/>
    <s v="Customer 896"/>
    <n v="58"/>
    <s v="Returning"/>
    <s v="P2008"/>
    <s v="Formal Shirt"/>
    <x v="3"/>
    <s v="Global Traders"/>
    <n v="3"/>
    <n v="1700"/>
    <n v="20"/>
    <n v="5100"/>
    <n v="1020"/>
    <n v="4080"/>
    <n v="3121.76"/>
    <n v="958.24"/>
    <x v="0"/>
    <s v="Bhopal"/>
    <s v="Madhya Pradesh"/>
    <s v="India"/>
    <s v="Debit Card"/>
    <x v="1"/>
    <s v="Standard"/>
    <x v="0"/>
    <s v="No"/>
    <s v="No"/>
  </r>
  <r>
    <x v="9181"/>
    <x v="742"/>
    <s v="CUST10627"/>
    <s v="Customer 627"/>
    <n v="43"/>
    <s v="Returning"/>
    <s v="P5005"/>
    <s v="Desk Organizer"/>
    <x v="1"/>
    <s v="Stationery Hub"/>
    <n v="1"/>
    <n v="600"/>
    <n v="5"/>
    <n v="600"/>
    <n v="30"/>
    <n v="570"/>
    <n v="458.01"/>
    <n v="111.99"/>
    <x v="1"/>
    <s v="Indore"/>
    <s v="Madhya Pradesh"/>
    <s v="India"/>
    <s v="Credit Card"/>
    <x v="2"/>
    <s v="Standard"/>
    <x v="0"/>
    <s v="No"/>
    <s v="No"/>
  </r>
  <r>
    <x v="9182"/>
    <x v="742"/>
    <s v="CUST12358"/>
    <s v="Customer 2358"/>
    <n v="44"/>
    <s v="Returning"/>
    <s v="P2003"/>
    <s v="T-Shirt"/>
    <x v="3"/>
    <s v="RetailHub"/>
    <n v="1"/>
    <n v="900"/>
    <n v="0"/>
    <n v="900"/>
    <n v="0"/>
    <n v="900"/>
    <n v="719"/>
    <n v="181"/>
    <x v="1"/>
    <s v="Bhopal"/>
    <s v="Madhya Pradesh"/>
    <s v="India"/>
    <s v="Debit Card"/>
    <x v="2"/>
    <s v="Standard"/>
    <x v="0"/>
    <s v="No"/>
    <s v="No"/>
  </r>
  <r>
    <x v="9183"/>
    <x v="742"/>
    <s v="CUST11990"/>
    <s v="Customer 1990"/>
    <n v="43"/>
    <s v="Returning"/>
    <s v="P5004"/>
    <s v="Pen Set"/>
    <x v="1"/>
    <s v="Stationery Hub"/>
    <n v="1"/>
    <n v="250"/>
    <n v="15"/>
    <n v="250"/>
    <n v="37.5"/>
    <n v="212.5"/>
    <n v="128.09"/>
    <n v="84.41"/>
    <x v="1"/>
    <s v="Bhopal"/>
    <s v="Madhya Pradesh"/>
    <s v="India"/>
    <s v="Wallet"/>
    <x v="2"/>
    <s v="Standard"/>
    <x v="0"/>
    <s v="No"/>
    <s v="No"/>
  </r>
  <r>
    <x v="9184"/>
    <x v="742"/>
    <s v="CUST10776"/>
    <s v="Customer 776"/>
    <n v="39"/>
    <s v="Returning"/>
    <s v="P5002"/>
    <s v="Novel"/>
    <x v="1"/>
    <s v="Stationery Hub"/>
    <n v="1"/>
    <n v="400"/>
    <n v="0"/>
    <n v="400"/>
    <n v="0"/>
    <n v="400"/>
    <n v="242.1"/>
    <n v="157.9"/>
    <x v="0"/>
    <s v="Kolkata"/>
    <s v="West Bengal"/>
    <s v="India"/>
    <s v="UPI"/>
    <x v="0"/>
    <s v="Standard"/>
    <x v="3"/>
    <s v="No"/>
    <s v="No"/>
  </r>
  <r>
    <x v="9185"/>
    <x v="742"/>
    <s v="CUST11955"/>
    <s v="Customer 1955"/>
    <n v="60"/>
    <s v="New"/>
    <s v="P5001"/>
    <s v="Notebook Set"/>
    <x v="1"/>
    <s v="Stationery Hub"/>
    <n v="6"/>
    <n v="500"/>
    <n v="15"/>
    <n v="3000"/>
    <n v="450"/>
    <n v="2550"/>
    <n v="2079.4299999999998"/>
    <n v="470.57"/>
    <x v="1"/>
    <s v="Indore"/>
    <s v="Madhya Pradesh"/>
    <s v="India"/>
    <s v="Wallet"/>
    <x v="2"/>
    <s v="Express"/>
    <x v="0"/>
    <s v="No"/>
    <s v="No"/>
  </r>
  <r>
    <x v="9186"/>
    <x v="742"/>
    <s v="CUST11438"/>
    <s v="Customer 1438"/>
    <n v="55"/>
    <s v="Returning"/>
    <s v="P3001"/>
    <s v="Coffee Maker"/>
    <x v="2"/>
    <s v="HomeNeeds"/>
    <n v="5"/>
    <n v="4200"/>
    <n v="20"/>
    <n v="21000"/>
    <n v="4200"/>
    <n v="16800"/>
    <n v="10836.39"/>
    <n v="5963.61"/>
    <x v="1"/>
    <s v="Hyderabad"/>
    <s v="Telangana"/>
    <s v="India"/>
    <s v="Cash on Delivery"/>
    <x v="0"/>
    <s v="Standard"/>
    <x v="0"/>
    <s v="No"/>
    <s v="No"/>
  </r>
  <r>
    <x v="9187"/>
    <x v="742"/>
    <s v="CUST11891"/>
    <s v="Customer 1891"/>
    <n v="41"/>
    <s v="New"/>
    <s v="P4001"/>
    <s v="Face Wash"/>
    <x v="4"/>
    <s v="BeautyCare"/>
    <n v="2"/>
    <n v="450"/>
    <n v="10"/>
    <n v="900"/>
    <n v="90"/>
    <n v="810"/>
    <n v="527.97"/>
    <n v="282.02999999999997"/>
    <x v="2"/>
    <s v="Bhopal"/>
    <s v="Madhya Pradesh"/>
    <s v="India"/>
    <s v="Cash on Delivery"/>
    <x v="1"/>
    <s v="Express"/>
    <x v="4"/>
    <s v="No"/>
    <s v="No"/>
  </r>
  <r>
    <x v="9188"/>
    <x v="742"/>
    <s v="CUST11423"/>
    <s v="Customer 1423"/>
    <n v="56"/>
    <s v="Loyal"/>
    <s v="P5001"/>
    <s v="Notebook Set"/>
    <x v="1"/>
    <s v="Stationery Hub"/>
    <n v="4"/>
    <n v="500"/>
    <n v="20"/>
    <n v="2000"/>
    <n v="400"/>
    <n v="1600"/>
    <n v="1205.56"/>
    <n v="394.44"/>
    <x v="2"/>
    <s v="Guwahati"/>
    <s v="Assam"/>
    <s v="India"/>
    <s v="Net Banking"/>
    <x v="0"/>
    <s v="Standard"/>
    <x v="0"/>
    <s v="Yes"/>
    <s v="No"/>
  </r>
  <r>
    <x v="9189"/>
    <x v="743"/>
    <s v="CUST11622"/>
    <s v="Customer 1622"/>
    <n v="45"/>
    <s v="Returning"/>
    <s v="P1004"/>
    <s v="Smartwatch"/>
    <x v="0"/>
    <s v="TechSource India"/>
    <n v="1"/>
    <n v="6500"/>
    <n v="15"/>
    <n v="6500"/>
    <n v="975"/>
    <n v="5525"/>
    <n v="3983.16"/>
    <n v="1541.84"/>
    <x v="2"/>
    <s v="Coimbatore"/>
    <s v="Tamil Nadu"/>
    <s v="India"/>
    <s v="Debit Card"/>
    <x v="0"/>
    <s v="Standard"/>
    <x v="0"/>
    <s v="No"/>
    <s v="No"/>
  </r>
  <r>
    <x v="9190"/>
    <x v="743"/>
    <s v="CUST12490"/>
    <s v="Customer 2490"/>
    <n v="28"/>
    <s v="Loyal"/>
    <s v="P3001"/>
    <s v="Coffee Maker"/>
    <x v="2"/>
    <s v="HomeNeeds"/>
    <n v="3"/>
    <n v="4200"/>
    <n v="10"/>
    <n v="12600"/>
    <n v="1260"/>
    <n v="11340"/>
    <n v="6395.63"/>
    <n v="4944.37"/>
    <x v="2"/>
    <s v="Ahmedabad"/>
    <s v="Gujarat"/>
    <s v="India"/>
    <s v="Credit Card"/>
    <x v="1"/>
    <s v="Standard"/>
    <x v="0"/>
    <s v="No"/>
    <s v="No"/>
  </r>
  <r>
    <x v="9191"/>
    <x v="743"/>
    <s v="CUST10497"/>
    <s v="Customer 497"/>
    <n v="41"/>
    <s v="New"/>
    <s v="P3002"/>
    <s v="Air Fryer"/>
    <x v="2"/>
    <s v="HomeNeeds"/>
    <n v="2"/>
    <n v="6500"/>
    <n v="10"/>
    <n v="13000"/>
    <n v="1300"/>
    <n v="11700"/>
    <n v="6877.1"/>
    <n v="4822.8999999999996"/>
    <x v="1"/>
    <s v="Bhopal"/>
    <s v="Madhya Pradesh"/>
    <s v="India"/>
    <s v="Wallet"/>
    <x v="2"/>
    <s v="Standard"/>
    <x v="0"/>
    <s v="No"/>
    <s v="No"/>
  </r>
  <r>
    <x v="9192"/>
    <x v="743"/>
    <s v="CUST10681"/>
    <s v="Customer 681"/>
    <n v="54"/>
    <s v="Returning"/>
    <s v="P4006"/>
    <s v="Lipstick"/>
    <x v="4"/>
    <s v="BeautyCare"/>
    <n v="1"/>
    <n v="850"/>
    <n v="5"/>
    <n v="850"/>
    <n v="42.5"/>
    <n v="807.5"/>
    <n v="655.94"/>
    <n v="151.56"/>
    <x v="0"/>
    <s v="Indore"/>
    <s v="Madhya Pradesh"/>
    <s v="India"/>
    <s v="Credit Card"/>
    <x v="2"/>
    <s v="Standard"/>
    <x v="2"/>
    <s v="No"/>
    <s v="No"/>
  </r>
  <r>
    <x v="9193"/>
    <x v="743"/>
    <s v="CUST11482"/>
    <s v="Customer 1482"/>
    <n v="21"/>
    <s v="New"/>
    <s v="P2008"/>
    <s v="Formal Shirt"/>
    <x v="3"/>
    <s v="Global Traders"/>
    <n v="2"/>
    <n v="1700"/>
    <n v="5"/>
    <n v="3400"/>
    <n v="170"/>
    <n v="3230"/>
    <n v="2008.08"/>
    <n v="1221.92"/>
    <x v="0"/>
    <s v="Nagpur"/>
    <s v="Maharashtra"/>
    <s v="India"/>
    <s v="Cash on Delivery"/>
    <x v="0"/>
    <s v="Same Day"/>
    <x v="3"/>
    <s v="No"/>
    <s v="No"/>
  </r>
  <r>
    <x v="9194"/>
    <x v="743"/>
    <s v="CUST11546"/>
    <s v="Customer 1546"/>
    <n v="56"/>
    <s v="Loyal"/>
    <s v="P5002"/>
    <s v="Novel"/>
    <x v="1"/>
    <s v="Stationery Hub"/>
    <n v="2"/>
    <n v="400"/>
    <n v="5"/>
    <n v="800"/>
    <n v="40"/>
    <n v="760"/>
    <n v="474.12"/>
    <n v="285.88"/>
    <x v="1"/>
    <s v="Visakhapatnam"/>
    <s v="Andhra Pradesh"/>
    <s v="India"/>
    <s v="Wallet"/>
    <x v="0"/>
    <s v="Express"/>
    <x v="3"/>
    <s v="Yes"/>
    <s v="No"/>
  </r>
  <r>
    <x v="9195"/>
    <x v="743"/>
    <s v="CUST12232"/>
    <s v="Customer 2232"/>
    <n v="52"/>
    <s v="Returning"/>
    <s v="P2003"/>
    <s v="T-Shirt"/>
    <x v="3"/>
    <s v="RetailHub"/>
    <n v="1"/>
    <n v="900"/>
    <n v="15"/>
    <n v="900"/>
    <n v="135"/>
    <n v="765"/>
    <n v="524.67999999999995"/>
    <n v="240.32"/>
    <x v="1"/>
    <s v="Delhi"/>
    <s v="Delhi"/>
    <s v="India"/>
    <s v="Wallet"/>
    <x v="0"/>
    <s v="Same Day"/>
    <x v="0"/>
    <s v="No"/>
    <s v="No"/>
  </r>
  <r>
    <x v="9196"/>
    <x v="743"/>
    <s v="CUST10413"/>
    <s v="Customer 413"/>
    <n v="50"/>
    <s v="New"/>
    <s v="P5004"/>
    <s v="Pen Set"/>
    <x v="1"/>
    <s v="Stationery Hub"/>
    <n v="1"/>
    <n v="250"/>
    <n v="0"/>
    <n v="250"/>
    <n v="0"/>
    <n v="250"/>
    <n v="170.58"/>
    <n v="79.42"/>
    <x v="1"/>
    <s v="Kolkata"/>
    <s v="West Bengal"/>
    <s v="India"/>
    <s v="Debit Card"/>
    <x v="0"/>
    <s v="Standard"/>
    <x v="0"/>
    <s v="No"/>
    <s v="No"/>
  </r>
  <r>
    <x v="9197"/>
    <x v="743"/>
    <s v="CUST12430"/>
    <s v="Customer 2430"/>
    <n v="26"/>
    <s v="New"/>
    <s v="P4002"/>
    <s v="Moisturizer"/>
    <x v="4"/>
    <s v="BeautyCare"/>
    <n v="1"/>
    <n v="650"/>
    <n v="10"/>
    <n v="650"/>
    <n v="65"/>
    <n v="585"/>
    <n v="417.29"/>
    <n v="167.71"/>
    <x v="0"/>
    <s v="Patna"/>
    <s v="Bihar"/>
    <s v="India"/>
    <s v="UPI"/>
    <x v="1"/>
    <s v="Express"/>
    <x v="0"/>
    <s v="No"/>
    <s v="No"/>
  </r>
  <r>
    <x v="9198"/>
    <x v="743"/>
    <s v="CUST10494"/>
    <s v="Customer 494"/>
    <n v="35"/>
    <s v="Returning"/>
    <s v="P3001"/>
    <s v="Coffee Maker"/>
    <x v="2"/>
    <s v="HomeNeeds"/>
    <n v="2"/>
    <n v="4200"/>
    <n v="25"/>
    <n v="8400"/>
    <n v="2100"/>
    <n v="6300"/>
    <n v="4283.8599999999997"/>
    <n v="2016.14"/>
    <x v="1"/>
    <s v="Hyderabad"/>
    <s v="Telangana"/>
    <s v="India"/>
    <s v="Cash on Delivery"/>
    <x v="2"/>
    <s v="Standard"/>
    <x v="0"/>
    <s v="No"/>
    <s v="No"/>
  </r>
  <r>
    <x v="9199"/>
    <x v="743"/>
    <s v="CUST10939"/>
    <s v="Customer 939"/>
    <n v="43"/>
    <s v="Returning"/>
    <s v="P2002"/>
    <s v="Jeans"/>
    <x v="3"/>
    <s v="FashionMart"/>
    <n v="1"/>
    <n v="2200"/>
    <n v="15"/>
    <n v="2200"/>
    <n v="330"/>
    <n v="1870"/>
    <n v="1238.8900000000001"/>
    <n v="631.11"/>
    <x v="1"/>
    <s v="Pune"/>
    <s v="Maharashtra"/>
    <s v="India"/>
    <s v="UPI"/>
    <x v="0"/>
    <s v="Express"/>
    <x v="0"/>
    <s v="No"/>
    <s v="No"/>
  </r>
  <r>
    <x v="9200"/>
    <x v="743"/>
    <s v="CUST12000"/>
    <s v="Customer 2000"/>
    <n v="44"/>
    <s v="New"/>
    <s v="P4005"/>
    <s v="Perfume"/>
    <x v="4"/>
    <s v="BeautyCare"/>
    <n v="3"/>
    <n v="1800"/>
    <n v="20"/>
    <n v="5400"/>
    <n v="1080"/>
    <n v="4320"/>
    <n v="3294.26"/>
    <n v="1025.74"/>
    <x v="1"/>
    <s v="Chennai"/>
    <s v="Tamil Nadu"/>
    <s v="India"/>
    <s v="Cash on Delivery"/>
    <x v="1"/>
    <s v="Express"/>
    <x v="0"/>
    <s v="No"/>
    <s v="No"/>
  </r>
  <r>
    <x v="9201"/>
    <x v="743"/>
    <s v="CUST11775"/>
    <s v="Customer 1775"/>
    <n v="33"/>
    <s v="Returning"/>
    <s v="P2005"/>
    <s v="Backpack"/>
    <x v="3"/>
    <s v="Metro Supplies"/>
    <n v="2"/>
    <n v="1800"/>
    <n v="25"/>
    <n v="3600"/>
    <n v="900"/>
    <n v="2700"/>
    <n v="1530.33"/>
    <n v="1169.67"/>
    <x v="1"/>
    <s v="Guwahati"/>
    <s v="Assam"/>
    <s v="India"/>
    <s v="Cash on Delivery"/>
    <x v="2"/>
    <s v="Standard"/>
    <x v="1"/>
    <s v="No"/>
    <s v="No"/>
  </r>
  <r>
    <x v="9202"/>
    <x v="744"/>
    <s v="CUST11119"/>
    <s v="Customer 1119"/>
    <n v="20"/>
    <s v="Loyal"/>
    <s v="P2008"/>
    <s v="Formal Shirt"/>
    <x v="3"/>
    <s v="Global Traders"/>
    <n v="3"/>
    <n v="1700"/>
    <n v="10"/>
    <n v="5100"/>
    <n v="510"/>
    <n v="4590"/>
    <n v="3390.3"/>
    <n v="1199.7"/>
    <x v="2"/>
    <s v="Ahmedabad"/>
    <s v="Gujarat"/>
    <s v="India"/>
    <s v="Wallet"/>
    <x v="1"/>
    <s v="Standard"/>
    <x v="0"/>
    <s v="No"/>
    <s v="No"/>
  </r>
  <r>
    <x v="9203"/>
    <x v="744"/>
    <s v="CUST10389"/>
    <s v="Customer 389"/>
    <n v="36"/>
    <s v="Returning"/>
    <s v="P1007"/>
    <s v="Mouse"/>
    <x v="0"/>
    <s v="RetailHub"/>
    <n v="1"/>
    <n v="900"/>
    <n v="15"/>
    <n v="900"/>
    <n v="135"/>
    <n v="765"/>
    <n v="550.4"/>
    <n v="214.6"/>
    <x v="2"/>
    <s v="Nagpur"/>
    <s v="Maharashtra"/>
    <s v="India"/>
    <s v="UPI"/>
    <x v="0"/>
    <s v="Express"/>
    <x v="0"/>
    <s v="No"/>
    <s v="No"/>
  </r>
  <r>
    <x v="9204"/>
    <x v="744"/>
    <s v="CUST12333"/>
    <s v="Customer 2333"/>
    <n v="37"/>
    <s v="Loyal"/>
    <s v="P4005"/>
    <s v="Perfume"/>
    <x v="4"/>
    <s v="BeautyCare"/>
    <n v="3"/>
    <n v="1800"/>
    <n v="25"/>
    <n v="5400"/>
    <n v="1350"/>
    <n v="4050"/>
    <n v="2255.6999999999998"/>
    <n v="1794.3"/>
    <x v="1"/>
    <s v="Bhopal"/>
    <s v="Madhya Pradesh"/>
    <s v="India"/>
    <s v="Debit Card"/>
    <x v="2"/>
    <s v="Standard"/>
    <x v="0"/>
    <s v="No"/>
    <s v="No"/>
  </r>
  <r>
    <x v="9205"/>
    <x v="744"/>
    <s v="CUST11289"/>
    <s v="Customer 1289"/>
    <n v="38"/>
    <s v="Returning"/>
    <s v="P1003"/>
    <s v="Headphones"/>
    <x v="0"/>
    <s v="Metro Supplies"/>
    <n v="1"/>
    <n v="2500"/>
    <n v="0"/>
    <n v="2500"/>
    <n v="0"/>
    <n v="2500"/>
    <n v="1784.46"/>
    <n v="715.54"/>
    <x v="1"/>
    <s v="Ahmedabad"/>
    <s v="Gujarat"/>
    <s v="India"/>
    <s v="Debit Card"/>
    <x v="2"/>
    <s v="Standard"/>
    <x v="0"/>
    <s v="No"/>
    <s v="No"/>
  </r>
  <r>
    <x v="9206"/>
    <x v="744"/>
    <s v="CUST12373"/>
    <s v="Customer 2373"/>
    <n v="23"/>
    <s v="New"/>
    <s v="P5004"/>
    <s v="Pen Set"/>
    <x v="1"/>
    <s v="Stationery Hub"/>
    <n v="1"/>
    <n v="250"/>
    <n v="10"/>
    <n v="250"/>
    <n v="25"/>
    <n v="225"/>
    <n v="131.33000000000001"/>
    <n v="93.67"/>
    <x v="0"/>
    <s v="Bhubaneswar"/>
    <s v="Odisha"/>
    <s v="India"/>
    <s v="Debit Card"/>
    <x v="2"/>
    <s v="Standard"/>
    <x v="0"/>
    <s v="No"/>
    <s v="No"/>
  </r>
  <r>
    <x v="9207"/>
    <x v="744"/>
    <s v="CUST11011"/>
    <s v="Customer 1011"/>
    <n v="37"/>
    <s v="Returning"/>
    <s v="P1007"/>
    <s v="Mouse"/>
    <x v="0"/>
    <s v="RetailHub"/>
    <n v="1"/>
    <n v="900"/>
    <n v="10"/>
    <n v="900"/>
    <n v="90"/>
    <n v="810"/>
    <n v="579.87"/>
    <n v="230.13"/>
    <x v="1"/>
    <s v="Guwahati"/>
    <s v="Assam"/>
    <s v="India"/>
    <s v="Net Banking"/>
    <x v="0"/>
    <s v="Standard"/>
    <x v="0"/>
    <s v="No"/>
    <s v="No"/>
  </r>
  <r>
    <x v="9208"/>
    <x v="744"/>
    <s v="CUST11484"/>
    <s v="Customer 1484"/>
    <n v="43"/>
    <s v="Returning"/>
    <s v="P2007"/>
    <s v="Saree"/>
    <x v="3"/>
    <s v="FashionMart"/>
    <n v="1"/>
    <n v="2600"/>
    <n v="5"/>
    <n v="2600"/>
    <n v="130"/>
    <n v="2470"/>
    <n v="1659.32"/>
    <n v="810.68"/>
    <x v="2"/>
    <s v="Ahmedabad"/>
    <s v="Gujarat"/>
    <s v="India"/>
    <s v="Wallet"/>
    <x v="2"/>
    <s v="Standard"/>
    <x v="0"/>
    <s v="No"/>
    <s v="No"/>
  </r>
  <r>
    <x v="9209"/>
    <x v="744"/>
    <s v="CUST12208"/>
    <s v="Customer 2208"/>
    <n v="27"/>
    <s v="Loyal"/>
    <s v="P3004"/>
    <s v="Cookware Set"/>
    <x v="2"/>
    <s v="HomeNeeds"/>
    <n v="1"/>
    <n v="3500"/>
    <n v="5"/>
    <n v="3500"/>
    <n v="175"/>
    <n v="3325"/>
    <n v="2459.84"/>
    <n v="865.16"/>
    <x v="2"/>
    <s v="Mumbai"/>
    <s v="Maharashtra"/>
    <s v="India"/>
    <s v="UPI"/>
    <x v="1"/>
    <s v="Standard"/>
    <x v="3"/>
    <s v="No"/>
    <s v="No"/>
  </r>
  <r>
    <x v="9210"/>
    <x v="744"/>
    <s v="CUST10206"/>
    <s v="Customer 206"/>
    <n v="19"/>
    <s v="Returning"/>
    <s v="P5004"/>
    <s v="Pen Set"/>
    <x v="1"/>
    <s v="Stationery Hub"/>
    <n v="2"/>
    <n v="250"/>
    <n v="10"/>
    <n v="500"/>
    <n v="50"/>
    <n v="450"/>
    <n v="288.41000000000003"/>
    <n v="161.59"/>
    <x v="2"/>
    <s v="Jaipur"/>
    <s v="Rajasthan"/>
    <s v="India"/>
    <s v="Cash on Delivery"/>
    <x v="2"/>
    <s v="Same Day"/>
    <x v="0"/>
    <s v="No"/>
    <s v="No"/>
  </r>
  <r>
    <x v="9211"/>
    <x v="744"/>
    <s v="CUST12278"/>
    <s v="Customer 2278"/>
    <n v="35"/>
    <s v="Returning"/>
    <s v="P2005"/>
    <s v="Backpack"/>
    <x v="3"/>
    <s v="Metro Supplies"/>
    <n v="1"/>
    <n v="1800"/>
    <n v="10"/>
    <n v="1800"/>
    <n v="180"/>
    <n v="1620"/>
    <n v="1060.73"/>
    <n v="559.27"/>
    <x v="1"/>
    <s v="Bhopal"/>
    <s v="Madhya Pradesh"/>
    <s v="India"/>
    <s v="Credit Card"/>
    <x v="0"/>
    <s v="Standard"/>
    <x v="2"/>
    <s v="No"/>
    <s v="No"/>
  </r>
  <r>
    <x v="9212"/>
    <x v="744"/>
    <s v="CUST11010"/>
    <s v="Customer 1010"/>
    <n v="48"/>
    <s v="Returning"/>
    <s v="P1009"/>
    <s v="Power Bank"/>
    <x v="0"/>
    <s v="Prime Distributors"/>
    <n v="1"/>
    <n v="1600"/>
    <n v="20"/>
    <n v="1600"/>
    <n v="320"/>
    <n v="1280"/>
    <n v="846.23"/>
    <n v="433.77"/>
    <x v="1"/>
    <s v="Bhubaneswar"/>
    <s v="Odisha"/>
    <s v="India"/>
    <s v="Net Banking"/>
    <x v="0"/>
    <s v="Express"/>
    <x v="0"/>
    <s v="Yes"/>
    <s v="No"/>
  </r>
  <r>
    <x v="9213"/>
    <x v="744"/>
    <s v="CUST11373"/>
    <s v="Customer 1373"/>
    <n v="36"/>
    <s v="New"/>
    <s v="P3005"/>
    <s v="Bedsheet Set"/>
    <x v="2"/>
    <s v="RetailHub"/>
    <n v="1"/>
    <n v="1800"/>
    <n v="15"/>
    <n v="1800"/>
    <n v="270"/>
    <n v="1530"/>
    <n v="1137.9000000000001"/>
    <n v="392.1"/>
    <x v="1"/>
    <s v="Hyderabad"/>
    <s v="Telangana"/>
    <s v="India"/>
    <s v="Wallet"/>
    <x v="0"/>
    <s v="Standard"/>
    <x v="0"/>
    <s v="No"/>
    <s v="No"/>
  </r>
  <r>
    <x v="9214"/>
    <x v="744"/>
    <s v="CUST11585"/>
    <s v="Customer 1585"/>
    <n v="54"/>
    <s v="Returning"/>
    <s v="P1005"/>
    <s v="Tablet"/>
    <x v="0"/>
    <s v="RetailHub"/>
    <n v="1"/>
    <n v="18000"/>
    <n v="10"/>
    <n v="18000"/>
    <n v="1800"/>
    <n v="16200"/>
    <n v="12787.64"/>
    <n v="3412.36"/>
    <x v="1"/>
    <s v="Ahmedabad"/>
    <s v="Gujarat"/>
    <s v="India"/>
    <s v="Cash on Delivery"/>
    <x v="0"/>
    <s v="Express"/>
    <x v="0"/>
    <s v="No"/>
    <s v="No"/>
  </r>
  <r>
    <x v="9215"/>
    <x v="744"/>
    <s v="CUST11692"/>
    <s v="Customer 1692"/>
    <n v="52"/>
    <s v="Returning"/>
    <s v="P1007"/>
    <s v="Mouse"/>
    <x v="0"/>
    <s v="RetailHub"/>
    <n v="1"/>
    <n v="900"/>
    <n v="15"/>
    <n v="900"/>
    <n v="135"/>
    <n v="765"/>
    <n v="571.21"/>
    <n v="193.79"/>
    <x v="1"/>
    <s v="Surat"/>
    <s v="Gujarat"/>
    <s v="India"/>
    <s v="UPI"/>
    <x v="0"/>
    <s v="Standard"/>
    <x v="1"/>
    <s v="No"/>
    <s v="No"/>
  </r>
  <r>
    <x v="9216"/>
    <x v="744"/>
    <s v="CUST10897"/>
    <s v="Customer 897"/>
    <n v="27"/>
    <s v="New"/>
    <s v="P1005"/>
    <s v="Tablet"/>
    <x v="0"/>
    <s v="RetailHub"/>
    <n v="1"/>
    <n v="18000"/>
    <n v="10"/>
    <n v="18000"/>
    <n v="1800"/>
    <n v="16200"/>
    <n v="12078.01"/>
    <n v="4121.99"/>
    <x v="1"/>
    <s v="Lucknow"/>
    <s v="Uttar Pradesh"/>
    <s v="India"/>
    <s v="Debit Card"/>
    <x v="2"/>
    <s v="Standard"/>
    <x v="1"/>
    <s v="No"/>
    <s v="No"/>
  </r>
  <r>
    <x v="9217"/>
    <x v="745"/>
    <s v="CUST11258"/>
    <s v="Customer 1258"/>
    <n v="39"/>
    <s v="New"/>
    <s v="P4001"/>
    <s v="Face Wash"/>
    <x v="4"/>
    <s v="BeautyCare"/>
    <n v="2"/>
    <n v="450"/>
    <n v="10"/>
    <n v="900"/>
    <n v="90"/>
    <n v="810"/>
    <n v="631.4"/>
    <n v="178.6"/>
    <x v="0"/>
    <s v="Mumbai"/>
    <s v="Maharashtra"/>
    <s v="India"/>
    <s v="Wallet"/>
    <x v="2"/>
    <s v="Standard"/>
    <x v="0"/>
    <s v="No"/>
    <s v="No"/>
  </r>
  <r>
    <x v="9218"/>
    <x v="745"/>
    <s v="CUST10881"/>
    <s v="Customer 881"/>
    <n v="47"/>
    <s v="New"/>
    <s v="P5005"/>
    <s v="Desk Organizer"/>
    <x v="1"/>
    <s v="Stationery Hub"/>
    <n v="3"/>
    <n v="600"/>
    <n v="5"/>
    <n v="1800"/>
    <n v="90"/>
    <n v="1710"/>
    <n v="1346.42"/>
    <n v="363.58"/>
    <x v="1"/>
    <s v="Ahmedabad"/>
    <s v="Gujarat"/>
    <s v="India"/>
    <s v="Credit Card"/>
    <x v="0"/>
    <s v="Express"/>
    <x v="3"/>
    <s v="No"/>
    <s v="Yes"/>
  </r>
  <r>
    <x v="9219"/>
    <x v="745"/>
    <s v="CUST10921"/>
    <s v="Customer 921"/>
    <n v="19"/>
    <s v="New"/>
    <s v="P2001"/>
    <s v="Running Shoes"/>
    <x v="3"/>
    <s v="FashionMart"/>
    <n v="1"/>
    <n v="3200"/>
    <n v="15"/>
    <n v="3200"/>
    <n v="480"/>
    <n v="2720"/>
    <n v="1963.35"/>
    <n v="756.65"/>
    <x v="2"/>
    <s v="Guwahati"/>
    <s v="Assam"/>
    <s v="India"/>
    <s v="Cash on Delivery"/>
    <x v="0"/>
    <s v="Standard"/>
    <x v="0"/>
    <s v="No"/>
    <s v="Yes"/>
  </r>
  <r>
    <x v="9220"/>
    <x v="745"/>
    <s v="CUST10086"/>
    <s v="Customer 86"/>
    <n v="41"/>
    <s v="Returning"/>
    <s v="P3006"/>
    <s v="Water Bottle"/>
    <x v="2"/>
    <s v="Metro Supplies"/>
    <n v="3"/>
    <n v="700"/>
    <n v="0"/>
    <n v="2100"/>
    <n v="0"/>
    <n v="2100"/>
    <n v="1215.52"/>
    <n v="884.48"/>
    <x v="1"/>
    <s v="Nagpur"/>
    <s v="Maharashtra"/>
    <s v="India"/>
    <s v="UPI"/>
    <x v="0"/>
    <s v="Standard"/>
    <x v="0"/>
    <s v="No"/>
    <s v="No"/>
  </r>
  <r>
    <x v="9221"/>
    <x v="745"/>
    <s v="CUST11879"/>
    <s v="Customer 1879"/>
    <n v="34"/>
    <s v="New"/>
    <s v="P5002"/>
    <s v="Novel"/>
    <x v="1"/>
    <s v="Stationery Hub"/>
    <n v="1"/>
    <n v="400"/>
    <n v="5"/>
    <n v="400"/>
    <n v="20"/>
    <n v="380"/>
    <n v="211.01"/>
    <n v="168.99"/>
    <x v="0"/>
    <s v="Coimbatore"/>
    <s v="Tamil Nadu"/>
    <s v="India"/>
    <s v="Credit Card"/>
    <x v="0"/>
    <s v="Standard"/>
    <x v="0"/>
    <s v="No"/>
    <s v="No"/>
  </r>
  <r>
    <x v="9222"/>
    <x v="745"/>
    <s v="CUST10339"/>
    <s v="Customer 339"/>
    <n v="40"/>
    <s v="Returning"/>
    <s v="P2007"/>
    <s v="Saree"/>
    <x v="3"/>
    <s v="FashionMart"/>
    <n v="1"/>
    <n v="2600"/>
    <n v="10"/>
    <n v="2600"/>
    <n v="260"/>
    <n v="2340"/>
    <n v="1525.1"/>
    <n v="814.9"/>
    <x v="0"/>
    <s v="Bhopal"/>
    <s v="Madhya Pradesh"/>
    <s v="India"/>
    <s v="Cash on Delivery"/>
    <x v="2"/>
    <s v="Express"/>
    <x v="0"/>
    <s v="No"/>
    <s v="No"/>
  </r>
  <r>
    <x v="9223"/>
    <x v="745"/>
    <s v="CUST11336"/>
    <s v="Customer 1336"/>
    <n v="27"/>
    <s v="Returning"/>
    <s v="P5005"/>
    <s v="Desk Organizer"/>
    <x v="1"/>
    <s v="Stationery Hub"/>
    <n v="3"/>
    <n v="600"/>
    <n v="15"/>
    <n v="1800"/>
    <n v="270"/>
    <n v="1530"/>
    <n v="945.2"/>
    <n v="584.79999999999995"/>
    <x v="0"/>
    <s v="Guwahati"/>
    <s v="Assam"/>
    <s v="India"/>
    <s v="Cash on Delivery"/>
    <x v="0"/>
    <s v="Same Day"/>
    <x v="0"/>
    <s v="No"/>
    <s v="No"/>
  </r>
  <r>
    <x v="9224"/>
    <x v="745"/>
    <s v="CUST10828"/>
    <s v="Customer 828"/>
    <n v="52"/>
    <s v="Returning"/>
    <s v="P2004"/>
    <s v="Jacket"/>
    <x v="3"/>
    <s v="Global Traders"/>
    <n v="2"/>
    <n v="3500"/>
    <n v="20"/>
    <n v="7000"/>
    <n v="1400"/>
    <n v="5600"/>
    <n v="3195.27"/>
    <n v="2404.73"/>
    <x v="1"/>
    <s v="Mumbai"/>
    <s v="Maharashtra"/>
    <s v="India"/>
    <s v="Net Banking"/>
    <x v="2"/>
    <s v="Express"/>
    <x v="1"/>
    <s v="No"/>
    <s v="Yes"/>
  </r>
  <r>
    <x v="9225"/>
    <x v="745"/>
    <s v="CUST11761"/>
    <s v="Customer 1761"/>
    <n v="40"/>
    <s v="Returning"/>
    <s v="P4005"/>
    <s v="Perfume"/>
    <x v="4"/>
    <s v="BeautyCare"/>
    <n v="2"/>
    <n v="1800"/>
    <n v="5"/>
    <n v="3600"/>
    <n v="180"/>
    <n v="3420"/>
    <n v="2388.46"/>
    <n v="1031.54"/>
    <x v="1"/>
    <s v="Coimbatore"/>
    <s v="Tamil Nadu"/>
    <s v="India"/>
    <s v="Net Banking"/>
    <x v="0"/>
    <s v="Same Day"/>
    <x v="0"/>
    <s v="No"/>
    <s v="No"/>
  </r>
  <r>
    <x v="9226"/>
    <x v="745"/>
    <s v="CUST12167"/>
    <s v="Customer 2167"/>
    <n v="32"/>
    <s v="Returning"/>
    <s v="P2002"/>
    <s v="Jeans"/>
    <x v="3"/>
    <s v="FashionMart"/>
    <n v="1"/>
    <n v="2200"/>
    <n v="5"/>
    <n v="2200"/>
    <n v="110"/>
    <n v="2090"/>
    <n v="1650.36"/>
    <n v="439.64"/>
    <x v="2"/>
    <s v="Ahmedabad"/>
    <s v="Gujarat"/>
    <s v="India"/>
    <s v="Debit Card"/>
    <x v="2"/>
    <s v="Standard"/>
    <x v="0"/>
    <s v="No"/>
    <s v="No"/>
  </r>
  <r>
    <x v="9227"/>
    <x v="745"/>
    <s v="CUST10264"/>
    <s v="Customer 264"/>
    <n v="30"/>
    <s v="New"/>
    <s v="P1003"/>
    <s v="Headphones"/>
    <x v="0"/>
    <s v="Metro Supplies"/>
    <n v="2"/>
    <n v="2500"/>
    <n v="5"/>
    <n v="5000"/>
    <n v="250"/>
    <n v="4750"/>
    <n v="3342.95"/>
    <n v="1407.05"/>
    <x v="2"/>
    <s v="Bengaluru"/>
    <s v="Karnataka"/>
    <s v="India"/>
    <s v="Net Banking"/>
    <x v="0"/>
    <s v="Same Day"/>
    <x v="0"/>
    <s v="No"/>
    <s v="No"/>
  </r>
  <r>
    <x v="9228"/>
    <x v="745"/>
    <s v="CUST11467"/>
    <s v="Customer 1467"/>
    <n v="60"/>
    <s v="New"/>
    <s v="P1007"/>
    <s v="Mouse"/>
    <x v="0"/>
    <s v="RetailHub"/>
    <n v="1"/>
    <n v="900"/>
    <n v="0"/>
    <n v="900"/>
    <n v="0"/>
    <n v="900"/>
    <n v="516.49"/>
    <n v="383.51"/>
    <x v="1"/>
    <s v="Mumbai"/>
    <s v="Maharashtra"/>
    <s v="India"/>
    <s v="Credit Card"/>
    <x v="1"/>
    <s v="Standard"/>
    <x v="4"/>
    <s v="No"/>
    <s v="No"/>
  </r>
  <r>
    <x v="9229"/>
    <x v="745"/>
    <s v="CUST11640"/>
    <s v="Customer 1640"/>
    <n v="55"/>
    <s v="Returning"/>
    <s v="P1005"/>
    <s v="Tablet"/>
    <x v="0"/>
    <s v="RetailHub"/>
    <n v="3"/>
    <n v="18000"/>
    <n v="25"/>
    <n v="54000"/>
    <n v="13500"/>
    <n v="40500"/>
    <n v="27895.52"/>
    <n v="12604.48"/>
    <x v="0"/>
    <s v="Indore"/>
    <s v="Madhya Pradesh"/>
    <s v="India"/>
    <s v="Cash on Delivery"/>
    <x v="2"/>
    <s v="Standard"/>
    <x v="0"/>
    <s v="No"/>
    <s v="No"/>
  </r>
  <r>
    <x v="9230"/>
    <x v="745"/>
    <s v="CUST12287"/>
    <s v="Customer 2287"/>
    <n v="19"/>
    <s v="Returning"/>
    <s v="P3007"/>
    <s v="Vacuum Cleaner"/>
    <x v="2"/>
    <s v="Global Traders"/>
    <n v="2"/>
    <n v="8500"/>
    <n v="15"/>
    <n v="17000"/>
    <n v="2550"/>
    <n v="14450"/>
    <n v="8183.44"/>
    <n v="6266.56"/>
    <x v="1"/>
    <s v="Chandigarh"/>
    <s v="Chandigarh"/>
    <s v="India"/>
    <s v="Cash on Delivery"/>
    <x v="2"/>
    <s v="Express"/>
    <x v="0"/>
    <s v="No"/>
    <s v="No"/>
  </r>
  <r>
    <x v="9231"/>
    <x v="745"/>
    <s v="CUST10166"/>
    <s v="Customer 166"/>
    <n v="48"/>
    <s v="New"/>
    <s v="P1003"/>
    <s v="Headphones"/>
    <x v="0"/>
    <s v="Metro Supplies"/>
    <n v="3"/>
    <n v="2500"/>
    <n v="10"/>
    <n v="7500"/>
    <n v="750"/>
    <n v="6750"/>
    <n v="3985.09"/>
    <n v="2764.91"/>
    <x v="1"/>
    <s v="Indore"/>
    <s v="Madhya Pradesh"/>
    <s v="India"/>
    <s v="Cash on Delivery"/>
    <x v="0"/>
    <s v="Express"/>
    <x v="0"/>
    <s v="No"/>
    <s v="No"/>
  </r>
  <r>
    <x v="9232"/>
    <x v="746"/>
    <s v="CUST12180"/>
    <s v="Customer 2180"/>
    <n v="33"/>
    <s v="New"/>
    <s v="P1001"/>
    <s v="Laptop"/>
    <x v="0"/>
    <s v="TechSource India"/>
    <n v="5"/>
    <n v="55000"/>
    <n v="5"/>
    <n v="275000"/>
    <n v="13750"/>
    <n v="261250"/>
    <n v="147340.49"/>
    <n v="113909.51"/>
    <x v="1"/>
    <s v="Lucknow"/>
    <s v="Uttar Pradesh"/>
    <s v="India"/>
    <s v="Debit Card"/>
    <x v="0"/>
    <s v="Standard"/>
    <x v="3"/>
    <s v="No"/>
    <s v="No"/>
  </r>
  <r>
    <x v="9233"/>
    <x v="746"/>
    <s v="CUST10718"/>
    <s v="Customer 718"/>
    <n v="47"/>
    <s v="New"/>
    <s v="P3007"/>
    <s v="Vacuum Cleaner"/>
    <x v="2"/>
    <s v="Global Traders"/>
    <n v="2"/>
    <n v="8500"/>
    <n v="0"/>
    <n v="17000"/>
    <n v="0"/>
    <n v="17000"/>
    <n v="13429.12"/>
    <n v="3570.88"/>
    <x v="1"/>
    <s v="Surat"/>
    <s v="Gujarat"/>
    <s v="India"/>
    <s v="UPI"/>
    <x v="0"/>
    <s v="Standard"/>
    <x v="1"/>
    <s v="No"/>
    <s v="No"/>
  </r>
  <r>
    <x v="9234"/>
    <x v="746"/>
    <s v="CUST11763"/>
    <s v="Customer 1763"/>
    <n v="20"/>
    <s v="New"/>
    <s v="P2008"/>
    <s v="Formal Shirt"/>
    <x v="3"/>
    <s v="Global Traders"/>
    <n v="2"/>
    <n v="1700"/>
    <n v="25"/>
    <n v="3400"/>
    <n v="850"/>
    <n v="2550"/>
    <n v="1727.24"/>
    <n v="822.76"/>
    <x v="1"/>
    <s v="Patna"/>
    <s v="Bihar"/>
    <s v="India"/>
    <s v="Debit Card"/>
    <x v="2"/>
    <s v="Standard"/>
    <x v="0"/>
    <s v="No"/>
    <s v="No"/>
  </r>
  <r>
    <x v="9235"/>
    <x v="746"/>
    <s v="CUST11706"/>
    <s v="Customer 1706"/>
    <n v="38"/>
    <s v="New"/>
    <s v="P4003"/>
    <s v="Sunscreen"/>
    <x v="4"/>
    <s v="BeautyCare"/>
    <n v="1"/>
    <n v="700"/>
    <n v="5"/>
    <n v="700"/>
    <n v="35"/>
    <n v="665"/>
    <n v="388.71"/>
    <n v="276.29000000000002"/>
    <x v="0"/>
    <s v="Visakhapatnam"/>
    <s v="Andhra Pradesh"/>
    <s v="India"/>
    <s v="Credit Card"/>
    <x v="0"/>
    <s v="Standard"/>
    <x v="0"/>
    <s v="No"/>
    <s v="No"/>
  </r>
  <r>
    <x v="9236"/>
    <x v="746"/>
    <s v="CUST10207"/>
    <s v="Customer 207"/>
    <n v="20"/>
    <s v="New"/>
    <s v="P4003"/>
    <s v="Sunscreen"/>
    <x v="4"/>
    <s v="BeautyCare"/>
    <n v="5"/>
    <n v="700"/>
    <n v="5"/>
    <n v="3500"/>
    <n v="175"/>
    <n v="3325"/>
    <n v="1976.95"/>
    <n v="1348.05"/>
    <x v="1"/>
    <s v="Pune"/>
    <s v="Maharashtra"/>
    <s v="India"/>
    <s v="Debit Card"/>
    <x v="2"/>
    <s v="Express"/>
    <x v="0"/>
    <s v="No"/>
    <s v="No"/>
  </r>
  <r>
    <x v="9237"/>
    <x v="746"/>
    <s v="CUST10746"/>
    <s v="Customer 746"/>
    <n v="32"/>
    <s v="New"/>
    <s v="P1001"/>
    <s v="Laptop"/>
    <x v="0"/>
    <s v="TechSource India"/>
    <n v="5"/>
    <n v="55000"/>
    <n v="10"/>
    <n v="275000"/>
    <n v="27500"/>
    <n v="247500"/>
    <n v="144222.78"/>
    <n v="103277.22"/>
    <x v="1"/>
    <s v="Bengaluru"/>
    <s v="Karnataka"/>
    <s v="India"/>
    <s v="UPI"/>
    <x v="0"/>
    <s v="Standard"/>
    <x v="0"/>
    <s v="No"/>
    <s v="No"/>
  </r>
  <r>
    <x v="9238"/>
    <x v="746"/>
    <s v="CUST10839"/>
    <s v="Customer 839"/>
    <n v="22"/>
    <s v="New"/>
    <s v="P1009"/>
    <s v="Power Bank"/>
    <x v="0"/>
    <s v="Prime Distributors"/>
    <n v="3"/>
    <n v="1600"/>
    <n v="15"/>
    <n v="4800"/>
    <n v="720"/>
    <n v="4080"/>
    <n v="2427.1"/>
    <n v="1652.9"/>
    <x v="1"/>
    <s v="Guwahati"/>
    <s v="Assam"/>
    <s v="India"/>
    <s v="Net Banking"/>
    <x v="2"/>
    <s v="Standard"/>
    <x v="0"/>
    <s v="No"/>
    <s v="No"/>
  </r>
  <r>
    <x v="9239"/>
    <x v="746"/>
    <s v="CUST10954"/>
    <s v="Customer 954"/>
    <n v="46"/>
    <s v="New"/>
    <s v="P1010"/>
    <s v="Bluetooth Speaker"/>
    <x v="0"/>
    <s v="Prime Distributors"/>
    <n v="1"/>
    <n v="3200"/>
    <n v="0"/>
    <n v="3200"/>
    <n v="0"/>
    <n v="3200"/>
    <n v="1807.85"/>
    <n v="1392.15"/>
    <x v="1"/>
    <s v="Coimbatore"/>
    <s v="Tamil Nadu"/>
    <s v="India"/>
    <s v="Cash on Delivery"/>
    <x v="2"/>
    <s v="Standard"/>
    <x v="1"/>
    <s v="No"/>
    <s v="No"/>
  </r>
  <r>
    <x v="9240"/>
    <x v="746"/>
    <s v="CUST10997"/>
    <s v="Customer 997"/>
    <n v="57"/>
    <s v="Loyal"/>
    <s v="P5005"/>
    <s v="Desk Organizer"/>
    <x v="1"/>
    <s v="Stationery Hub"/>
    <n v="5"/>
    <n v="600"/>
    <n v="20"/>
    <n v="3000"/>
    <n v="600"/>
    <n v="2400"/>
    <n v="1782.82"/>
    <n v="617.17999999999995"/>
    <x v="1"/>
    <s v="Visakhapatnam"/>
    <s v="Andhra Pradesh"/>
    <s v="India"/>
    <s v="Wallet"/>
    <x v="0"/>
    <s v="Standard"/>
    <x v="0"/>
    <s v="No"/>
    <s v="No"/>
  </r>
  <r>
    <x v="9241"/>
    <x v="746"/>
    <s v="CUST11719"/>
    <s v="Customer 1719"/>
    <n v="39"/>
    <s v="Returning"/>
    <s v="P4003"/>
    <s v="Sunscreen"/>
    <x v="4"/>
    <s v="BeautyCare"/>
    <n v="1"/>
    <n v="700"/>
    <n v="15"/>
    <n v="700"/>
    <n v="105"/>
    <n v="595"/>
    <n v="332.93"/>
    <n v="262.07"/>
    <x v="2"/>
    <s v="Nagpur"/>
    <s v="Maharashtra"/>
    <s v="India"/>
    <s v="Credit Card"/>
    <x v="1"/>
    <s v="Standard"/>
    <x v="0"/>
    <s v="No"/>
    <s v="No"/>
  </r>
  <r>
    <x v="9242"/>
    <x v="746"/>
    <s v="CUST11802"/>
    <s v="Customer 1802"/>
    <n v="58"/>
    <s v="Returning"/>
    <s v="P5005"/>
    <s v="Desk Organizer"/>
    <x v="1"/>
    <s v="Stationery Hub"/>
    <n v="4"/>
    <n v="600"/>
    <n v="15"/>
    <n v="2400"/>
    <n v="360"/>
    <n v="2040"/>
    <n v="1251.56"/>
    <n v="788.44"/>
    <x v="0"/>
    <s v="Chennai"/>
    <s v="Tamil Nadu"/>
    <s v="India"/>
    <s v="Debit Card"/>
    <x v="1"/>
    <s v="Express"/>
    <x v="3"/>
    <s v="No"/>
    <s v="No"/>
  </r>
  <r>
    <x v="9243"/>
    <x v="746"/>
    <s v="CUST10235"/>
    <s v="Customer 235"/>
    <n v="44"/>
    <s v="New"/>
    <s v="P4001"/>
    <s v="Face Wash"/>
    <x v="4"/>
    <s v="BeautyCare"/>
    <n v="1"/>
    <n v="450"/>
    <n v="15"/>
    <n v="450"/>
    <n v="67.5"/>
    <n v="382.5"/>
    <n v="304.87"/>
    <n v="77.63"/>
    <x v="1"/>
    <s v="Patna"/>
    <s v="Bihar"/>
    <s v="India"/>
    <s v="Debit Card"/>
    <x v="2"/>
    <s v="Standard"/>
    <x v="0"/>
    <s v="No"/>
    <s v="No"/>
  </r>
  <r>
    <x v="9244"/>
    <x v="746"/>
    <s v="CUST11172"/>
    <s v="Customer 1172"/>
    <n v="58"/>
    <s v="Loyal"/>
    <s v="P4001"/>
    <s v="Face Wash"/>
    <x v="4"/>
    <s v="BeautyCare"/>
    <n v="1"/>
    <n v="450"/>
    <n v="0"/>
    <n v="450"/>
    <n v="0"/>
    <n v="450"/>
    <n v="366.37"/>
    <n v="83.63"/>
    <x v="1"/>
    <s v="Surat"/>
    <s v="Gujarat"/>
    <s v="India"/>
    <s v="UPI"/>
    <x v="2"/>
    <s v="Same Day"/>
    <x v="0"/>
    <s v="No"/>
    <s v="No"/>
  </r>
  <r>
    <x v="9245"/>
    <x v="746"/>
    <s v="CUST11483"/>
    <s v="Customer 1483"/>
    <n v="50"/>
    <s v="Loyal"/>
    <s v="P4005"/>
    <s v="Perfume"/>
    <x v="4"/>
    <s v="BeautyCare"/>
    <n v="2"/>
    <n v="1800"/>
    <n v="10"/>
    <n v="3600"/>
    <n v="360"/>
    <n v="3240"/>
    <n v="2288.1"/>
    <n v="951.9"/>
    <x v="1"/>
    <s v="Delhi"/>
    <s v="Delhi"/>
    <s v="India"/>
    <s v="UPI"/>
    <x v="0"/>
    <s v="Standard"/>
    <x v="1"/>
    <s v="Yes"/>
    <s v="No"/>
  </r>
  <r>
    <x v="9246"/>
    <x v="746"/>
    <s v="CUST10964"/>
    <s v="Customer 964"/>
    <n v="43"/>
    <s v="Loyal"/>
    <s v="P5004"/>
    <s v="Pen Set"/>
    <x v="1"/>
    <s v="Stationery Hub"/>
    <n v="1"/>
    <n v="250"/>
    <n v="5"/>
    <n v="250"/>
    <n v="12.5"/>
    <n v="237.5"/>
    <n v="193.83"/>
    <n v="43.67"/>
    <x v="1"/>
    <s v="Chennai"/>
    <s v="Tamil Nadu"/>
    <s v="India"/>
    <s v="Net Banking"/>
    <x v="2"/>
    <s v="Standard"/>
    <x v="2"/>
    <s v="No"/>
    <s v="No"/>
  </r>
  <r>
    <x v="9247"/>
    <x v="746"/>
    <s v="CUST11830"/>
    <s v="Customer 1830"/>
    <n v="19"/>
    <s v="Loyal"/>
    <s v="P2001"/>
    <s v="Running Shoes"/>
    <x v="3"/>
    <s v="FashionMart"/>
    <n v="2"/>
    <n v="3200"/>
    <n v="10"/>
    <n v="6400"/>
    <n v="640"/>
    <n v="5760"/>
    <n v="3763.26"/>
    <n v="1996.74"/>
    <x v="1"/>
    <s v="Indore"/>
    <s v="Madhya Pradesh"/>
    <s v="India"/>
    <s v="Cash on Delivery"/>
    <x v="0"/>
    <s v="Express"/>
    <x v="0"/>
    <s v="No"/>
    <s v="No"/>
  </r>
  <r>
    <x v="9248"/>
    <x v="746"/>
    <s v="CUST10627"/>
    <s v="Customer 627"/>
    <n v="40"/>
    <s v="Loyal"/>
    <s v="P3003"/>
    <s v="Mixer Grinder"/>
    <x v="2"/>
    <s v="Prime Distributors"/>
    <n v="2"/>
    <n v="4800"/>
    <n v="10"/>
    <n v="9600"/>
    <n v="960"/>
    <n v="8640"/>
    <n v="5237.93"/>
    <n v="3402.07"/>
    <x v="1"/>
    <s v="Bhubaneswar"/>
    <s v="Odisha"/>
    <s v="India"/>
    <s v="UPI"/>
    <x v="0"/>
    <s v="Standard"/>
    <x v="0"/>
    <s v="No"/>
    <s v="No"/>
  </r>
  <r>
    <x v="9249"/>
    <x v="746"/>
    <s v="CUST10863"/>
    <s v="Customer 863"/>
    <n v="57"/>
    <s v="New"/>
    <s v="P1008"/>
    <s v="Monitor"/>
    <x v="0"/>
    <s v="Global Traders"/>
    <n v="3"/>
    <n v="14500"/>
    <n v="25"/>
    <n v="43500"/>
    <n v="10875"/>
    <n v="32625"/>
    <n v="25095.74"/>
    <n v="7529.26"/>
    <x v="0"/>
    <s v="Bhubaneswar"/>
    <s v="Odisha"/>
    <s v="India"/>
    <s v="Net Banking"/>
    <x v="0"/>
    <s v="Standard"/>
    <x v="0"/>
    <s v="Yes"/>
    <s v="No"/>
  </r>
  <r>
    <x v="9250"/>
    <x v="746"/>
    <s v="CUST11022"/>
    <s v="Customer 1022"/>
    <n v="28"/>
    <s v="New"/>
    <s v="P1007"/>
    <s v="Mouse"/>
    <x v="0"/>
    <s v="RetailHub"/>
    <n v="4"/>
    <n v="900"/>
    <n v="10"/>
    <n v="3600"/>
    <n v="360"/>
    <n v="3240"/>
    <n v="2255.87"/>
    <n v="984.13"/>
    <x v="1"/>
    <s v="Chandigarh"/>
    <s v="Chandigarh"/>
    <s v="India"/>
    <s v="Credit Card"/>
    <x v="1"/>
    <s v="Express"/>
    <x v="0"/>
    <s v="No"/>
    <s v="No"/>
  </r>
  <r>
    <x v="9251"/>
    <x v="746"/>
    <s v="CUST10635"/>
    <s v="Customer 635"/>
    <n v="21"/>
    <s v="Loyal"/>
    <s v="P4002"/>
    <s v="Moisturizer"/>
    <x v="4"/>
    <s v="BeautyCare"/>
    <n v="3"/>
    <n v="650"/>
    <n v="20"/>
    <n v="1950"/>
    <n v="390"/>
    <n v="1560"/>
    <n v="894.95"/>
    <n v="665.05"/>
    <x v="1"/>
    <s v="Patna"/>
    <s v="Bihar"/>
    <s v="India"/>
    <s v="UPI"/>
    <x v="2"/>
    <s v="Same Day"/>
    <x v="2"/>
    <s v="No"/>
    <s v="No"/>
  </r>
  <r>
    <x v="9252"/>
    <x v="747"/>
    <s v="CUST10587"/>
    <s v="Customer 587"/>
    <n v="55"/>
    <s v="New"/>
    <s v="P1010"/>
    <s v="Bluetooth Speaker"/>
    <x v="0"/>
    <s v="Prime Distributors"/>
    <n v="1"/>
    <n v="3200"/>
    <n v="20"/>
    <n v="3200"/>
    <n v="640"/>
    <n v="2560"/>
    <n v="1767.46"/>
    <n v="792.54"/>
    <x v="0"/>
    <s v="Jaipur"/>
    <s v="Rajasthan"/>
    <s v="India"/>
    <s v="Debit Card"/>
    <x v="2"/>
    <s v="Standard"/>
    <x v="3"/>
    <s v="No"/>
    <s v="No"/>
  </r>
  <r>
    <x v="9253"/>
    <x v="747"/>
    <s v="CUST12155"/>
    <s v="Customer 2155"/>
    <n v="42"/>
    <s v="Loyal"/>
    <s v="P3001"/>
    <s v="Coffee Maker"/>
    <x v="2"/>
    <s v="HomeNeeds"/>
    <n v="1"/>
    <n v="4200"/>
    <n v="10"/>
    <n v="4200"/>
    <n v="420"/>
    <n v="3780"/>
    <n v="2893.07"/>
    <n v="886.93"/>
    <x v="1"/>
    <s v="Bhubaneswar"/>
    <s v="Odisha"/>
    <s v="India"/>
    <s v="Wallet"/>
    <x v="0"/>
    <s v="Standard"/>
    <x v="0"/>
    <s v="No"/>
    <s v="No"/>
  </r>
  <r>
    <x v="9254"/>
    <x v="747"/>
    <s v="CUST11142"/>
    <s v="Customer 1142"/>
    <n v="57"/>
    <s v="New"/>
    <s v="P1001"/>
    <s v="Laptop"/>
    <x v="0"/>
    <s v="TechSource India"/>
    <n v="4"/>
    <n v="55000"/>
    <n v="15"/>
    <n v="220000"/>
    <n v="33000"/>
    <n v="187000"/>
    <n v="138213.26"/>
    <n v="48786.74"/>
    <x v="1"/>
    <s v="Nagpur"/>
    <s v="Maharashtra"/>
    <s v="India"/>
    <s v="Wallet"/>
    <x v="2"/>
    <s v="Standard"/>
    <x v="0"/>
    <s v="No"/>
    <s v="No"/>
  </r>
  <r>
    <x v="9255"/>
    <x v="747"/>
    <s v="CUST12041"/>
    <s v="Customer 2041"/>
    <n v="26"/>
    <s v="Returning"/>
    <s v="P2001"/>
    <s v="Running Shoes"/>
    <x v="3"/>
    <s v="FashionMart"/>
    <n v="4"/>
    <n v="3200"/>
    <n v="5"/>
    <n v="12800"/>
    <n v="640"/>
    <n v="12160"/>
    <n v="8167.12"/>
    <n v="3992.88"/>
    <x v="0"/>
    <s v="Chennai"/>
    <s v="Tamil Nadu"/>
    <s v="India"/>
    <s v="Net Banking"/>
    <x v="2"/>
    <s v="Express"/>
    <x v="0"/>
    <s v="No"/>
    <s v="No"/>
  </r>
  <r>
    <x v="9256"/>
    <x v="747"/>
    <s v="CUST12283"/>
    <s v="Customer 2283"/>
    <n v="59"/>
    <s v="Loyal"/>
    <s v="P1010"/>
    <s v="Bluetooth Speaker"/>
    <x v="0"/>
    <s v="Prime Distributors"/>
    <n v="2"/>
    <n v="3200"/>
    <n v="15"/>
    <n v="6400"/>
    <n v="960"/>
    <n v="5440"/>
    <n v="4008.08"/>
    <n v="1431.92"/>
    <x v="1"/>
    <s v="Visakhapatnam"/>
    <s v="Andhra Pradesh"/>
    <s v="India"/>
    <s v="Net Banking"/>
    <x v="2"/>
    <s v="Express"/>
    <x v="1"/>
    <s v="No"/>
    <s v="No"/>
  </r>
  <r>
    <x v="9257"/>
    <x v="747"/>
    <s v="CUST10710"/>
    <s v="Customer 710"/>
    <n v="47"/>
    <s v="New"/>
    <s v="P3004"/>
    <s v="Cookware Set"/>
    <x v="2"/>
    <s v="HomeNeeds"/>
    <n v="2"/>
    <n v="3500"/>
    <n v="25"/>
    <n v="7000"/>
    <n v="1750"/>
    <n v="5250"/>
    <n v="3169.67"/>
    <n v="2080.33"/>
    <x v="2"/>
    <s v="Pune"/>
    <s v="Maharashtra"/>
    <s v="India"/>
    <s v="Net Banking"/>
    <x v="2"/>
    <s v="Express"/>
    <x v="4"/>
    <s v="No"/>
    <s v="No"/>
  </r>
  <r>
    <x v="9258"/>
    <x v="747"/>
    <s v="CUST12379"/>
    <s v="Customer 2379"/>
    <n v="41"/>
    <s v="Loyal"/>
    <s v="P3003"/>
    <s v="Mixer Grinder"/>
    <x v="2"/>
    <s v="Prime Distributors"/>
    <n v="2"/>
    <n v="4800"/>
    <n v="20"/>
    <n v="9600"/>
    <n v="1920"/>
    <n v="7680"/>
    <n v="5325.59"/>
    <n v="2354.41"/>
    <x v="0"/>
    <s v="Indore"/>
    <s v="Madhya Pradesh"/>
    <s v="India"/>
    <s v="Debit Card"/>
    <x v="2"/>
    <s v="Standard"/>
    <x v="0"/>
    <s v="No"/>
    <s v="Yes"/>
  </r>
  <r>
    <x v="9259"/>
    <x v="747"/>
    <s v="CUST10113"/>
    <s v="Customer 113"/>
    <n v="57"/>
    <s v="New"/>
    <s v="P4006"/>
    <s v="Lipstick"/>
    <x v="4"/>
    <s v="BeautyCare"/>
    <n v="2"/>
    <n v="850"/>
    <n v="25"/>
    <n v="1700"/>
    <n v="425"/>
    <n v="1275"/>
    <n v="873.65"/>
    <n v="401.35"/>
    <x v="2"/>
    <s v="Patna"/>
    <s v="Bihar"/>
    <s v="India"/>
    <s v="Wallet"/>
    <x v="0"/>
    <s v="Express"/>
    <x v="0"/>
    <s v="No"/>
    <s v="No"/>
  </r>
  <r>
    <x v="9260"/>
    <x v="747"/>
    <s v="CUST11979"/>
    <s v="Customer 1979"/>
    <n v="23"/>
    <s v="New"/>
    <s v="P2005"/>
    <s v="Backpack"/>
    <x v="3"/>
    <s v="Metro Supplies"/>
    <n v="2"/>
    <n v="1800"/>
    <n v="15"/>
    <n v="3600"/>
    <n v="540"/>
    <n v="3060"/>
    <n v="2060.48"/>
    <n v="999.52"/>
    <x v="1"/>
    <s v="Bhopal"/>
    <s v="Madhya Pradesh"/>
    <s v="India"/>
    <s v="Wallet"/>
    <x v="2"/>
    <s v="Express"/>
    <x v="1"/>
    <s v="No"/>
    <s v="No"/>
  </r>
  <r>
    <x v="9261"/>
    <x v="747"/>
    <s v="CUST10551"/>
    <s v="Customer 551"/>
    <n v="29"/>
    <s v="Returning"/>
    <s v="P4003"/>
    <s v="Sunscreen"/>
    <x v="4"/>
    <s v="BeautyCare"/>
    <n v="1"/>
    <n v="700"/>
    <n v="0"/>
    <n v="700"/>
    <n v="0"/>
    <n v="700"/>
    <n v="504.68"/>
    <n v="195.32"/>
    <x v="1"/>
    <s v="Indore"/>
    <s v="Madhya Pradesh"/>
    <s v="India"/>
    <s v="Debit Card"/>
    <x v="2"/>
    <s v="Express"/>
    <x v="3"/>
    <s v="No"/>
    <s v="No"/>
  </r>
  <r>
    <x v="9262"/>
    <x v="747"/>
    <s v="CUST10118"/>
    <s v="Customer 118"/>
    <n v="55"/>
    <s v="Loyal"/>
    <s v="P2004"/>
    <s v="Jacket"/>
    <x v="3"/>
    <s v="Global Traders"/>
    <n v="2"/>
    <n v="3500"/>
    <n v="10"/>
    <n v="7000"/>
    <n v="700"/>
    <n v="6300"/>
    <n v="3684.71"/>
    <n v="2615.29"/>
    <x v="2"/>
    <s v="Bhubaneswar"/>
    <s v="Odisha"/>
    <s v="India"/>
    <s v="Net Banking"/>
    <x v="2"/>
    <s v="Standard"/>
    <x v="0"/>
    <s v="No"/>
    <s v="No"/>
  </r>
  <r>
    <x v="9263"/>
    <x v="747"/>
    <s v="CUST11158"/>
    <s v="Customer 1158"/>
    <n v="59"/>
    <s v="Returning"/>
    <s v="P1002"/>
    <s v="Smartphone"/>
    <x v="0"/>
    <s v="Global Traders"/>
    <n v="6"/>
    <n v="28000"/>
    <n v="15"/>
    <n v="168000"/>
    <n v="25200"/>
    <n v="142800"/>
    <n v="93728.5"/>
    <n v="49071.5"/>
    <x v="0"/>
    <s v="Coimbatore"/>
    <s v="Tamil Nadu"/>
    <s v="India"/>
    <s v="Wallet"/>
    <x v="1"/>
    <s v="Same Day"/>
    <x v="0"/>
    <s v="No"/>
    <s v="No"/>
  </r>
  <r>
    <x v="9264"/>
    <x v="747"/>
    <s v="CUST11911"/>
    <s v="Customer 1911"/>
    <n v="35"/>
    <s v="Loyal"/>
    <s v="P4003"/>
    <s v="Sunscreen"/>
    <x v="4"/>
    <s v="BeautyCare"/>
    <n v="1"/>
    <n v="700"/>
    <n v="5"/>
    <n v="700"/>
    <n v="35"/>
    <n v="665"/>
    <n v="416.38"/>
    <n v="248.62"/>
    <x v="2"/>
    <s v="Surat"/>
    <s v="Gujarat"/>
    <s v="India"/>
    <s v="Credit Card"/>
    <x v="0"/>
    <s v="Standard"/>
    <x v="0"/>
    <s v="No"/>
    <s v="No"/>
  </r>
  <r>
    <x v="9265"/>
    <x v="747"/>
    <s v="CUST10172"/>
    <s v="Customer 172"/>
    <n v="57"/>
    <s v="New"/>
    <s v="P4005"/>
    <s v="Perfume"/>
    <x v="4"/>
    <s v="BeautyCare"/>
    <n v="1"/>
    <n v="1800"/>
    <n v="0"/>
    <n v="1800"/>
    <n v="0"/>
    <n v="1800"/>
    <n v="1165.1600000000001"/>
    <n v="634.84"/>
    <x v="1"/>
    <s v="Surat"/>
    <s v="Gujarat"/>
    <s v="India"/>
    <s v="Wallet"/>
    <x v="0"/>
    <s v="Express"/>
    <x v="0"/>
    <s v="No"/>
    <s v="No"/>
  </r>
  <r>
    <x v="9266"/>
    <x v="747"/>
    <s v="CUST12451"/>
    <s v="Customer 2451"/>
    <n v="36"/>
    <s v="New"/>
    <s v="P1010"/>
    <s v="Bluetooth Speaker"/>
    <x v="0"/>
    <s v="Prime Distributors"/>
    <n v="1"/>
    <n v="3200"/>
    <n v="20"/>
    <n v="3200"/>
    <n v="640"/>
    <n v="2560"/>
    <n v="1574.11"/>
    <n v="985.89"/>
    <x v="0"/>
    <s v="Lucknow"/>
    <s v="Uttar Pradesh"/>
    <s v="India"/>
    <s v="Credit Card"/>
    <x v="1"/>
    <s v="Standard"/>
    <x v="2"/>
    <s v="No"/>
    <s v="No"/>
  </r>
  <r>
    <x v="9267"/>
    <x v="747"/>
    <s v="CUST11754"/>
    <s v="Customer 1754"/>
    <n v="25"/>
    <s v="Returning"/>
    <s v="P2006"/>
    <s v="Womens Kurti"/>
    <x v="3"/>
    <s v="FashionMart"/>
    <n v="2"/>
    <n v="1400"/>
    <n v="15"/>
    <n v="2800"/>
    <n v="420"/>
    <n v="2380"/>
    <n v="1412.38"/>
    <n v="967.62"/>
    <x v="2"/>
    <s v="Pune"/>
    <s v="Maharashtra"/>
    <s v="India"/>
    <s v="Credit Card"/>
    <x v="0"/>
    <s v="Standard"/>
    <x v="0"/>
    <s v="No"/>
    <s v="No"/>
  </r>
  <r>
    <x v="9268"/>
    <x v="747"/>
    <s v="CUST10194"/>
    <s v="Customer 194"/>
    <n v="34"/>
    <s v="Returning"/>
    <s v="P1003"/>
    <s v="Headphones"/>
    <x v="0"/>
    <s v="Metro Supplies"/>
    <n v="4"/>
    <n v="2500"/>
    <n v="5"/>
    <n v="10000"/>
    <n v="500"/>
    <n v="9500"/>
    <n v="7662.02"/>
    <n v="1837.98"/>
    <x v="2"/>
    <s v="Lucknow"/>
    <s v="Uttar Pradesh"/>
    <s v="India"/>
    <s v="Debit Card"/>
    <x v="0"/>
    <s v="Standard"/>
    <x v="0"/>
    <s v="No"/>
    <s v="No"/>
  </r>
  <r>
    <x v="9269"/>
    <x v="747"/>
    <s v="CUST11959"/>
    <s v="Customer 1959"/>
    <n v="21"/>
    <s v="Returning"/>
    <s v="P2001"/>
    <s v="Running Shoes"/>
    <x v="3"/>
    <s v="FashionMart"/>
    <n v="2"/>
    <n v="3200"/>
    <n v="5"/>
    <n v="6400"/>
    <n v="320"/>
    <n v="6080"/>
    <n v="4015.41"/>
    <n v="2064.59"/>
    <x v="1"/>
    <s v="Chandigarh"/>
    <s v="Chandigarh"/>
    <s v="India"/>
    <s v="Debit Card"/>
    <x v="1"/>
    <s v="Standard"/>
    <x v="0"/>
    <s v="No"/>
    <s v="No"/>
  </r>
  <r>
    <x v="9270"/>
    <x v="748"/>
    <s v="CUST11656"/>
    <s v="Customer 1656"/>
    <n v="20"/>
    <s v="Loyal"/>
    <s v="P5003"/>
    <s v="Calculator"/>
    <x v="1"/>
    <s v="Stationery Hub"/>
    <n v="1"/>
    <n v="650"/>
    <n v="10"/>
    <n v="650"/>
    <n v="65"/>
    <n v="585"/>
    <n v="322.22000000000003"/>
    <n v="262.77999999999997"/>
    <x v="2"/>
    <s v="Nagpur"/>
    <s v="Maharashtra"/>
    <s v="India"/>
    <s v="Credit Card"/>
    <x v="0"/>
    <s v="Standard"/>
    <x v="0"/>
    <s v="No"/>
    <s v="No"/>
  </r>
  <r>
    <x v="9271"/>
    <x v="748"/>
    <s v="CUST11351"/>
    <s v="Customer 1351"/>
    <n v="25"/>
    <s v="New"/>
    <s v="P1003"/>
    <s v="Headphones"/>
    <x v="0"/>
    <s v="Metro Supplies"/>
    <n v="1"/>
    <n v="2500"/>
    <n v="15"/>
    <n v="2500"/>
    <n v="375"/>
    <n v="2125"/>
    <n v="1292.74"/>
    <n v="832.26"/>
    <x v="1"/>
    <s v="Pune"/>
    <s v="Maharashtra"/>
    <s v="India"/>
    <s v="UPI"/>
    <x v="1"/>
    <s v="Standard"/>
    <x v="0"/>
    <s v="No"/>
    <s v="No"/>
  </r>
  <r>
    <x v="9272"/>
    <x v="748"/>
    <s v="CUST10827"/>
    <s v="Customer 827"/>
    <n v="19"/>
    <s v="Loyal"/>
    <s v="P1001"/>
    <s v="Laptop"/>
    <x v="0"/>
    <s v="TechSource India"/>
    <n v="1"/>
    <n v="55000"/>
    <n v="5"/>
    <n v="55000"/>
    <n v="2750"/>
    <n v="52250"/>
    <n v="42566.3"/>
    <n v="9683.7000000000007"/>
    <x v="1"/>
    <s v="Guwahati"/>
    <s v="Assam"/>
    <s v="India"/>
    <s v="Net Banking"/>
    <x v="2"/>
    <s v="Standard"/>
    <x v="3"/>
    <s v="No"/>
    <s v="No"/>
  </r>
  <r>
    <x v="9273"/>
    <x v="748"/>
    <s v="CUST10352"/>
    <s v="Customer 352"/>
    <n v="42"/>
    <s v="Loyal"/>
    <s v="P1004"/>
    <s v="Smartwatch"/>
    <x v="0"/>
    <s v="TechSource India"/>
    <n v="3"/>
    <n v="6500"/>
    <n v="10"/>
    <n v="19500"/>
    <n v="1950"/>
    <n v="17550"/>
    <n v="13417.54"/>
    <n v="4132.46"/>
    <x v="1"/>
    <s v="Chandigarh"/>
    <s v="Chandigarh"/>
    <s v="India"/>
    <s v="Credit Card"/>
    <x v="0"/>
    <s v="Express"/>
    <x v="1"/>
    <s v="No"/>
    <s v="No"/>
  </r>
  <r>
    <x v="9274"/>
    <x v="748"/>
    <s v="CUST10069"/>
    <s v="Customer 69"/>
    <n v="25"/>
    <s v="Returning"/>
    <s v="P4001"/>
    <s v="Face Wash"/>
    <x v="4"/>
    <s v="BeautyCare"/>
    <n v="2"/>
    <n v="450"/>
    <n v="0"/>
    <n v="900"/>
    <n v="0"/>
    <n v="900"/>
    <n v="585.73"/>
    <n v="314.27"/>
    <x v="0"/>
    <s v="Ahmedabad"/>
    <s v="Gujarat"/>
    <s v="India"/>
    <s v="Credit Card"/>
    <x v="0"/>
    <s v="Standard"/>
    <x v="0"/>
    <s v="No"/>
    <s v="No"/>
  </r>
  <r>
    <x v="9275"/>
    <x v="748"/>
    <s v="CUST10975"/>
    <s v="Customer 975"/>
    <n v="30"/>
    <s v="Returning"/>
    <s v="P5004"/>
    <s v="Pen Set"/>
    <x v="1"/>
    <s v="Stationery Hub"/>
    <n v="6"/>
    <n v="250"/>
    <n v="0"/>
    <n v="1500"/>
    <n v="0"/>
    <n v="1500"/>
    <n v="1018.4"/>
    <n v="481.6"/>
    <x v="0"/>
    <s v="Hyderabad"/>
    <s v="Telangana"/>
    <s v="India"/>
    <s v="Wallet"/>
    <x v="0"/>
    <s v="Express"/>
    <x v="0"/>
    <s v="No"/>
    <s v="No"/>
  </r>
  <r>
    <x v="9276"/>
    <x v="748"/>
    <s v="CUST12227"/>
    <s v="Customer 2227"/>
    <n v="23"/>
    <s v="New"/>
    <s v="P4002"/>
    <s v="Moisturizer"/>
    <x v="4"/>
    <s v="BeautyCare"/>
    <n v="3"/>
    <n v="650"/>
    <n v="5"/>
    <n v="1950"/>
    <n v="97.5"/>
    <n v="1852.5"/>
    <n v="1517.2"/>
    <n v="335.3"/>
    <x v="1"/>
    <s v="Mumbai"/>
    <s v="Maharashtra"/>
    <s v="India"/>
    <s v="Net Banking"/>
    <x v="1"/>
    <s v="Standard"/>
    <x v="1"/>
    <s v="No"/>
    <s v="No"/>
  </r>
  <r>
    <x v="9277"/>
    <x v="748"/>
    <s v="CUST10746"/>
    <s v="Customer 746"/>
    <n v="53"/>
    <s v="Returning"/>
    <s v="P1004"/>
    <s v="Smartwatch"/>
    <x v="0"/>
    <s v="TechSource India"/>
    <n v="2"/>
    <n v="6500"/>
    <n v="10"/>
    <n v="13000"/>
    <n v="1300"/>
    <n v="11700"/>
    <n v="7516.44"/>
    <n v="4183.5600000000004"/>
    <x v="0"/>
    <s v="Hyderabad"/>
    <s v="Telangana"/>
    <s v="India"/>
    <s v="Wallet"/>
    <x v="0"/>
    <s v="Express"/>
    <x v="0"/>
    <s v="No"/>
    <s v="No"/>
  </r>
  <r>
    <x v="9278"/>
    <x v="748"/>
    <s v="CUST12101"/>
    <s v="Customer 2101"/>
    <n v="36"/>
    <s v="New"/>
    <s v="P1004"/>
    <s v="Smartwatch"/>
    <x v="0"/>
    <s v="TechSource India"/>
    <n v="1"/>
    <n v="6500"/>
    <n v="10"/>
    <n v="6500"/>
    <n v="650"/>
    <n v="5850"/>
    <n v="3946.58"/>
    <n v="1903.42"/>
    <x v="1"/>
    <s v="Bengaluru"/>
    <s v="Karnataka"/>
    <s v="India"/>
    <s v="Net Banking"/>
    <x v="0"/>
    <s v="Standard"/>
    <x v="0"/>
    <s v="Yes"/>
    <s v="No"/>
  </r>
  <r>
    <x v="9279"/>
    <x v="748"/>
    <s v="CUST10845"/>
    <s v="Customer 845"/>
    <n v="51"/>
    <s v="Returning"/>
    <s v="P2002"/>
    <s v="Jeans"/>
    <x v="3"/>
    <s v="FashionMart"/>
    <n v="1"/>
    <n v="2200"/>
    <n v="0"/>
    <n v="2200"/>
    <n v="0"/>
    <n v="2200"/>
    <n v="1482.86"/>
    <n v="717.14"/>
    <x v="1"/>
    <s v="Lucknow"/>
    <s v="Uttar Pradesh"/>
    <s v="India"/>
    <s v="Wallet"/>
    <x v="1"/>
    <s v="Standard"/>
    <x v="0"/>
    <s v="No"/>
    <s v="No"/>
  </r>
  <r>
    <x v="9280"/>
    <x v="748"/>
    <s v="CUST11732"/>
    <s v="Customer 1732"/>
    <n v="31"/>
    <s v="Returning"/>
    <s v="P2004"/>
    <s v="Jacket"/>
    <x v="3"/>
    <s v="Global Traders"/>
    <n v="1"/>
    <n v="3500"/>
    <n v="15"/>
    <n v="3500"/>
    <n v="525"/>
    <n v="2975"/>
    <n v="1857.38"/>
    <n v="1117.6199999999999"/>
    <x v="1"/>
    <s v="Indore"/>
    <s v="Madhya Pradesh"/>
    <s v="India"/>
    <s v="Cash on Delivery"/>
    <x v="0"/>
    <s v="Standard"/>
    <x v="4"/>
    <s v="No"/>
    <s v="No"/>
  </r>
  <r>
    <x v="9281"/>
    <x v="748"/>
    <s v="CUST12063"/>
    <s v="Customer 2063"/>
    <n v="23"/>
    <s v="Loyal"/>
    <s v="P4002"/>
    <s v="Moisturizer"/>
    <x v="4"/>
    <s v="BeautyCare"/>
    <n v="2"/>
    <n v="650"/>
    <n v="5"/>
    <n v="1300"/>
    <n v="65"/>
    <n v="1235"/>
    <n v="875.95"/>
    <n v="359.05"/>
    <x v="0"/>
    <s v="Bhubaneswar"/>
    <s v="Odisha"/>
    <s v="India"/>
    <s v="Cash on Delivery"/>
    <x v="2"/>
    <s v="Standard"/>
    <x v="0"/>
    <s v="No"/>
    <s v="No"/>
  </r>
  <r>
    <x v="9282"/>
    <x v="748"/>
    <s v="CUST10258"/>
    <s v="Customer 258"/>
    <n v="22"/>
    <s v="Returning"/>
    <s v="P1002"/>
    <s v="Smartphone"/>
    <x v="0"/>
    <s v="Global Traders"/>
    <n v="1"/>
    <n v="28000"/>
    <n v="10"/>
    <n v="28000"/>
    <n v="2800"/>
    <n v="25200"/>
    <n v="16688.400000000001"/>
    <n v="8511.6"/>
    <x v="1"/>
    <s v="Bengaluru"/>
    <s v="Karnataka"/>
    <s v="India"/>
    <s v="Wallet"/>
    <x v="0"/>
    <s v="Standard"/>
    <x v="0"/>
    <s v="No"/>
    <s v="No"/>
  </r>
  <r>
    <x v="9283"/>
    <x v="749"/>
    <s v="CUST10854"/>
    <s v="Customer 854"/>
    <n v="24"/>
    <s v="New"/>
    <s v="P1005"/>
    <s v="Tablet"/>
    <x v="0"/>
    <s v="RetailHub"/>
    <n v="1"/>
    <n v="18000"/>
    <n v="20"/>
    <n v="18000"/>
    <n v="3600"/>
    <n v="14400"/>
    <n v="11383.12"/>
    <n v="3016.88"/>
    <x v="1"/>
    <s v="Kolkata"/>
    <s v="West Bengal"/>
    <s v="India"/>
    <s v="Debit Card"/>
    <x v="0"/>
    <s v="Standard"/>
    <x v="3"/>
    <s v="No"/>
    <s v="No"/>
  </r>
  <r>
    <x v="9284"/>
    <x v="749"/>
    <s v="CUST11777"/>
    <s v="Customer 1777"/>
    <n v="55"/>
    <s v="Loyal"/>
    <s v="P3007"/>
    <s v="Vacuum Cleaner"/>
    <x v="2"/>
    <s v="Global Traders"/>
    <n v="2"/>
    <n v="8500"/>
    <n v="10"/>
    <n v="17000"/>
    <n v="1700"/>
    <n v="15300"/>
    <n v="11824.2"/>
    <n v="3475.8"/>
    <x v="0"/>
    <s v="Mumbai"/>
    <s v="Maharashtra"/>
    <s v="India"/>
    <s v="Cash on Delivery"/>
    <x v="2"/>
    <s v="Standard"/>
    <x v="0"/>
    <s v="No"/>
    <s v="No"/>
  </r>
  <r>
    <x v="9285"/>
    <x v="749"/>
    <s v="CUST10168"/>
    <s v="Customer 168"/>
    <n v="46"/>
    <s v="Returning"/>
    <s v="P5004"/>
    <s v="Pen Set"/>
    <x v="1"/>
    <s v="Stationery Hub"/>
    <n v="3"/>
    <n v="250"/>
    <n v="15"/>
    <n v="750"/>
    <n v="112.5"/>
    <n v="637.5"/>
    <n v="382.75"/>
    <n v="254.75"/>
    <x v="0"/>
    <s v="Delhi"/>
    <s v="Delhi"/>
    <s v="India"/>
    <s v="Credit Card"/>
    <x v="2"/>
    <s v="Standard"/>
    <x v="0"/>
    <s v="No"/>
    <s v="No"/>
  </r>
  <r>
    <x v="9286"/>
    <x v="749"/>
    <s v="CUST10016"/>
    <s v="Customer 16"/>
    <n v="32"/>
    <s v="Returning"/>
    <s v="P2003"/>
    <s v="T-Shirt"/>
    <x v="3"/>
    <s v="RetailHub"/>
    <n v="1"/>
    <n v="900"/>
    <n v="5"/>
    <n v="900"/>
    <n v="45"/>
    <n v="855"/>
    <n v="580.20000000000005"/>
    <n v="274.8"/>
    <x v="1"/>
    <s v="Lucknow"/>
    <s v="Uttar Pradesh"/>
    <s v="India"/>
    <s v="UPI"/>
    <x v="0"/>
    <s v="Standard"/>
    <x v="3"/>
    <s v="No"/>
    <s v="No"/>
  </r>
  <r>
    <x v="9287"/>
    <x v="749"/>
    <s v="CUST12438"/>
    <s v="Customer 2438"/>
    <n v="34"/>
    <s v="New"/>
    <s v="P3002"/>
    <s v="Air Fryer"/>
    <x v="2"/>
    <s v="HomeNeeds"/>
    <n v="1"/>
    <n v="6500"/>
    <n v="5"/>
    <n v="6500"/>
    <n v="325"/>
    <n v="6175"/>
    <n v="4922.88"/>
    <n v="1252.1199999999999"/>
    <x v="1"/>
    <s v="Bhopal"/>
    <s v="Madhya Pradesh"/>
    <s v="India"/>
    <s v="Debit Card"/>
    <x v="0"/>
    <s v="Standard"/>
    <x v="1"/>
    <s v="No"/>
    <s v="No"/>
  </r>
  <r>
    <x v="9288"/>
    <x v="749"/>
    <s v="CUST11663"/>
    <s v="Customer 1663"/>
    <n v="27"/>
    <s v="Loyal"/>
    <s v="P1003"/>
    <s v="Headphones"/>
    <x v="0"/>
    <s v="Metro Supplies"/>
    <n v="1"/>
    <n v="2500"/>
    <n v="20"/>
    <n v="2500"/>
    <n v="500"/>
    <n v="2000"/>
    <n v="1207.49"/>
    <n v="792.51"/>
    <x v="1"/>
    <s v="Surat"/>
    <s v="Gujarat"/>
    <s v="India"/>
    <s v="Wallet"/>
    <x v="0"/>
    <s v="Standard"/>
    <x v="0"/>
    <s v="No"/>
    <s v="No"/>
  </r>
  <r>
    <x v="9289"/>
    <x v="749"/>
    <s v="CUST11801"/>
    <s v="Customer 1801"/>
    <n v="49"/>
    <s v="Returning"/>
    <s v="P5003"/>
    <s v="Calculator"/>
    <x v="1"/>
    <s v="Stationery Hub"/>
    <n v="2"/>
    <n v="650"/>
    <n v="15"/>
    <n v="1300"/>
    <n v="195"/>
    <n v="1105"/>
    <n v="899.92"/>
    <n v="205.08"/>
    <x v="1"/>
    <s v="Visakhapatnam"/>
    <s v="Andhra Pradesh"/>
    <s v="India"/>
    <s v="Debit Card"/>
    <x v="2"/>
    <s v="Standard"/>
    <x v="4"/>
    <s v="No"/>
    <s v="No"/>
  </r>
  <r>
    <x v="9290"/>
    <x v="749"/>
    <s v="CUST12183"/>
    <s v="Customer 2183"/>
    <n v="33"/>
    <s v="Returning"/>
    <s v="P5003"/>
    <s v="Calculator"/>
    <x v="1"/>
    <s v="Stationery Hub"/>
    <n v="2"/>
    <n v="650"/>
    <n v="0"/>
    <n v="1300"/>
    <n v="0"/>
    <n v="1300"/>
    <n v="845.88"/>
    <n v="454.12"/>
    <x v="2"/>
    <s v="Surat"/>
    <s v="Gujarat"/>
    <s v="India"/>
    <s v="Net Banking"/>
    <x v="0"/>
    <s v="Express"/>
    <x v="0"/>
    <s v="No"/>
    <s v="No"/>
  </r>
  <r>
    <x v="9291"/>
    <x v="749"/>
    <s v="CUST10474"/>
    <s v="Customer 474"/>
    <n v="38"/>
    <s v="Loyal"/>
    <s v="P2008"/>
    <s v="Formal Shirt"/>
    <x v="3"/>
    <s v="Global Traders"/>
    <n v="1"/>
    <n v="1700"/>
    <n v="30"/>
    <n v="1700"/>
    <n v="510"/>
    <n v="1190"/>
    <n v="867.07"/>
    <n v="322.93"/>
    <x v="2"/>
    <s v="Surat"/>
    <s v="Gujarat"/>
    <s v="India"/>
    <s v="Cash on Delivery"/>
    <x v="0"/>
    <s v="Standard"/>
    <x v="3"/>
    <s v="No"/>
    <s v="No"/>
  </r>
  <r>
    <x v="9292"/>
    <x v="749"/>
    <s v="CUST12090"/>
    <s v="Customer 2090"/>
    <n v="52"/>
    <s v="Returning"/>
    <s v="P4004"/>
    <s v="Shampoo"/>
    <x v="4"/>
    <s v="BeautyCare"/>
    <n v="1"/>
    <n v="550"/>
    <n v="15"/>
    <n v="550"/>
    <n v="82.5"/>
    <n v="467.5"/>
    <n v="320.26"/>
    <n v="147.24"/>
    <x v="1"/>
    <s v="Patna"/>
    <s v="Bihar"/>
    <s v="India"/>
    <s v="Net Banking"/>
    <x v="0"/>
    <s v="Standard"/>
    <x v="3"/>
    <s v="No"/>
    <s v="No"/>
  </r>
  <r>
    <x v="9293"/>
    <x v="749"/>
    <s v="CUST12234"/>
    <s v="Customer 2234"/>
    <n v="51"/>
    <s v="Loyal"/>
    <s v="P1008"/>
    <s v="Monitor"/>
    <x v="0"/>
    <s v="Global Traders"/>
    <n v="5"/>
    <n v="14500"/>
    <n v="15"/>
    <n v="72500"/>
    <n v="10875"/>
    <n v="61625"/>
    <n v="40591.1"/>
    <n v="21033.9"/>
    <x v="1"/>
    <s v="Bhubaneswar"/>
    <s v="Odisha"/>
    <s v="India"/>
    <s v="Debit Card"/>
    <x v="0"/>
    <s v="Standard"/>
    <x v="0"/>
    <s v="No"/>
    <s v="No"/>
  </r>
  <r>
    <x v="9294"/>
    <x v="749"/>
    <s v="CUST11257"/>
    <s v="Customer 1257"/>
    <n v="54"/>
    <s v="Returning"/>
    <s v="P2006"/>
    <s v="Womens Kurti"/>
    <x v="3"/>
    <s v="FashionMart"/>
    <n v="2"/>
    <n v="1400"/>
    <n v="25"/>
    <n v="2800"/>
    <n v="700"/>
    <n v="2100"/>
    <n v="1285.0899999999999"/>
    <n v="814.91"/>
    <x v="1"/>
    <s v="Bhubaneswar"/>
    <s v="Odisha"/>
    <s v="India"/>
    <s v="Cash on Delivery"/>
    <x v="2"/>
    <s v="Standard"/>
    <x v="0"/>
    <s v="No"/>
    <s v="No"/>
  </r>
  <r>
    <x v="9295"/>
    <x v="749"/>
    <s v="CUST10302"/>
    <s v="Customer 302"/>
    <n v="42"/>
    <s v="Returning"/>
    <s v="P1001"/>
    <s v="Laptop"/>
    <x v="0"/>
    <s v="TechSource India"/>
    <n v="2"/>
    <n v="55000"/>
    <n v="5"/>
    <n v="110000"/>
    <n v="5500"/>
    <n v="104500"/>
    <n v="77038.77"/>
    <n v="27461.23"/>
    <x v="1"/>
    <s v="Bhopal"/>
    <s v="Madhya Pradesh"/>
    <s v="India"/>
    <s v="Net Banking"/>
    <x v="0"/>
    <s v="Standard"/>
    <x v="0"/>
    <s v="No"/>
    <s v="No"/>
  </r>
  <r>
    <x v="9296"/>
    <x v="749"/>
    <s v="CUST11262"/>
    <s v="Customer 1262"/>
    <n v="55"/>
    <s v="Loyal"/>
    <s v="P1007"/>
    <s v="Mouse"/>
    <x v="0"/>
    <s v="RetailHub"/>
    <n v="1"/>
    <n v="900"/>
    <n v="10"/>
    <n v="900"/>
    <n v="90"/>
    <n v="810"/>
    <n v="574.99"/>
    <n v="235.01"/>
    <x v="1"/>
    <s v="Guwahati"/>
    <s v="Assam"/>
    <s v="India"/>
    <s v="UPI"/>
    <x v="0"/>
    <s v="Standard"/>
    <x v="3"/>
    <s v="No"/>
    <s v="No"/>
  </r>
  <r>
    <x v="9297"/>
    <x v="749"/>
    <s v="CUST10999"/>
    <s v="Customer 999"/>
    <n v="18"/>
    <s v="New"/>
    <s v="P3002"/>
    <s v="Air Fryer"/>
    <x v="2"/>
    <s v="HomeNeeds"/>
    <n v="1"/>
    <n v="6500"/>
    <n v="0"/>
    <n v="6500"/>
    <n v="0"/>
    <n v="6500"/>
    <n v="3791.67"/>
    <n v="2708.33"/>
    <x v="1"/>
    <s v="Chennai"/>
    <s v="Tamil Nadu"/>
    <s v="India"/>
    <s v="Credit Card"/>
    <x v="0"/>
    <s v="Express"/>
    <x v="1"/>
    <s v="No"/>
    <s v="No"/>
  </r>
  <r>
    <x v="9298"/>
    <x v="749"/>
    <s v="CUST10720"/>
    <s v="Customer 720"/>
    <n v="60"/>
    <s v="New"/>
    <s v="P2002"/>
    <s v="Jeans"/>
    <x v="3"/>
    <s v="FashionMart"/>
    <n v="1"/>
    <n v="2200"/>
    <n v="25"/>
    <n v="2200"/>
    <n v="550"/>
    <n v="1650"/>
    <n v="1246.72"/>
    <n v="403.28"/>
    <x v="1"/>
    <s v="Ahmedabad"/>
    <s v="Gujarat"/>
    <s v="India"/>
    <s v="UPI"/>
    <x v="2"/>
    <s v="Express"/>
    <x v="0"/>
    <s v="No"/>
    <s v="No"/>
  </r>
  <r>
    <x v="9299"/>
    <x v="749"/>
    <s v="CUST10475"/>
    <s v="Customer 475"/>
    <n v="26"/>
    <s v="Returning"/>
    <s v="P5003"/>
    <s v="Calculator"/>
    <x v="1"/>
    <s v="Stationery Hub"/>
    <n v="1"/>
    <n v="650"/>
    <n v="30"/>
    <n v="650"/>
    <n v="195"/>
    <n v="455"/>
    <n v="285.45"/>
    <n v="169.55"/>
    <x v="1"/>
    <s v="Patna"/>
    <s v="Bihar"/>
    <s v="India"/>
    <s v="UPI"/>
    <x v="2"/>
    <s v="Standard"/>
    <x v="0"/>
    <s v="No"/>
    <s v="Yes"/>
  </r>
  <r>
    <x v="9300"/>
    <x v="750"/>
    <s v="CUST10720"/>
    <s v="Customer 720"/>
    <n v="38"/>
    <s v="New"/>
    <s v="P3001"/>
    <s v="Coffee Maker"/>
    <x v="2"/>
    <s v="HomeNeeds"/>
    <n v="2"/>
    <n v="4200"/>
    <n v="5"/>
    <n v="8400"/>
    <n v="420"/>
    <n v="7980"/>
    <n v="4531.46"/>
    <n v="3448.54"/>
    <x v="1"/>
    <s v="Bengaluru"/>
    <s v="Karnataka"/>
    <s v="India"/>
    <s v="Credit Card"/>
    <x v="1"/>
    <s v="Standard"/>
    <x v="0"/>
    <s v="No"/>
    <s v="No"/>
  </r>
  <r>
    <x v="9301"/>
    <x v="750"/>
    <s v="CUST11774"/>
    <s v="Customer 1774"/>
    <n v="56"/>
    <s v="Returning"/>
    <s v="P2001"/>
    <s v="Running Shoes"/>
    <x v="3"/>
    <s v="FashionMart"/>
    <n v="2"/>
    <n v="3200"/>
    <n v="10"/>
    <n v="6400"/>
    <n v="640"/>
    <n v="5760"/>
    <n v="4307.09"/>
    <n v="1452.91"/>
    <x v="2"/>
    <s v="Hyderabad"/>
    <s v="Telangana"/>
    <s v="India"/>
    <s v="Wallet"/>
    <x v="0"/>
    <s v="Standard"/>
    <x v="0"/>
    <s v="No"/>
    <s v="No"/>
  </r>
  <r>
    <x v="9302"/>
    <x v="750"/>
    <s v="CUST11802"/>
    <s v="Customer 1802"/>
    <n v="29"/>
    <s v="New"/>
    <s v="P5003"/>
    <s v="Calculator"/>
    <x v="1"/>
    <s v="Stationery Hub"/>
    <n v="2"/>
    <n v="650"/>
    <n v="20"/>
    <n v="1300"/>
    <n v="260"/>
    <n v="1040"/>
    <n v="790.47"/>
    <n v="249.53"/>
    <x v="1"/>
    <s v="Guwahati"/>
    <s v="Assam"/>
    <s v="India"/>
    <s v="Net Banking"/>
    <x v="2"/>
    <s v="Express"/>
    <x v="3"/>
    <s v="No"/>
    <s v="No"/>
  </r>
  <r>
    <x v="9303"/>
    <x v="750"/>
    <s v="CUST11747"/>
    <s v="Customer 1747"/>
    <n v="54"/>
    <s v="Loyal"/>
    <s v="P2003"/>
    <s v="T-Shirt"/>
    <x v="3"/>
    <s v="RetailHub"/>
    <n v="1"/>
    <n v="900"/>
    <n v="10"/>
    <n v="900"/>
    <n v="90"/>
    <n v="810"/>
    <n v="596.84"/>
    <n v="213.16"/>
    <x v="1"/>
    <s v="Coimbatore"/>
    <s v="Tamil Nadu"/>
    <s v="India"/>
    <s v="Credit Card"/>
    <x v="1"/>
    <s v="Standard"/>
    <x v="0"/>
    <s v="Yes"/>
    <s v="No"/>
  </r>
  <r>
    <x v="9304"/>
    <x v="750"/>
    <s v="CUST11855"/>
    <s v="Customer 1855"/>
    <n v="51"/>
    <s v="Returning"/>
    <s v="P1006"/>
    <s v="Keyboard"/>
    <x v="0"/>
    <s v="Metro Supplies"/>
    <n v="1"/>
    <n v="1800"/>
    <n v="5"/>
    <n v="1800"/>
    <n v="90"/>
    <n v="1710"/>
    <n v="1362.55"/>
    <n v="347.45"/>
    <x v="2"/>
    <s v="Ahmedabad"/>
    <s v="Gujarat"/>
    <s v="India"/>
    <s v="Wallet"/>
    <x v="2"/>
    <s v="Standard"/>
    <x v="0"/>
    <s v="No"/>
    <s v="No"/>
  </r>
  <r>
    <x v="9305"/>
    <x v="750"/>
    <s v="CUST12267"/>
    <s v="Customer 2267"/>
    <n v="57"/>
    <s v="New"/>
    <s v="P2002"/>
    <s v="Jeans"/>
    <x v="3"/>
    <s v="FashionMart"/>
    <n v="1"/>
    <n v="2200"/>
    <n v="10"/>
    <n v="2200"/>
    <n v="220"/>
    <n v="1980"/>
    <n v="1573.86"/>
    <n v="406.14"/>
    <x v="0"/>
    <s v="Coimbatore"/>
    <s v="Tamil Nadu"/>
    <s v="India"/>
    <s v="Cash on Delivery"/>
    <x v="2"/>
    <s v="Express"/>
    <x v="0"/>
    <s v="No"/>
    <s v="No"/>
  </r>
  <r>
    <x v="9306"/>
    <x v="750"/>
    <s v="CUST10796"/>
    <s v="Customer 796"/>
    <n v="32"/>
    <s v="Returning"/>
    <s v="P5005"/>
    <s v="Desk Organizer"/>
    <x v="1"/>
    <s v="Stationery Hub"/>
    <n v="1"/>
    <n v="600"/>
    <n v="0"/>
    <n v="600"/>
    <n v="0"/>
    <n v="600"/>
    <n v="419.32"/>
    <n v="180.68"/>
    <x v="1"/>
    <s v="Chennai"/>
    <s v="Tamil Nadu"/>
    <s v="India"/>
    <s v="UPI"/>
    <x v="1"/>
    <s v="Standard"/>
    <x v="3"/>
    <s v="No"/>
    <s v="No"/>
  </r>
  <r>
    <x v="9307"/>
    <x v="750"/>
    <s v="CUST10175"/>
    <s v="Customer 175"/>
    <n v="51"/>
    <s v="Returning"/>
    <s v="P1004"/>
    <s v="Smartwatch"/>
    <x v="0"/>
    <s v="TechSource India"/>
    <n v="2"/>
    <n v="6500"/>
    <n v="25"/>
    <n v="13000"/>
    <n v="3250"/>
    <n v="9750"/>
    <n v="6771.59"/>
    <n v="2978.41"/>
    <x v="2"/>
    <s v="Ahmedabad"/>
    <s v="Gujarat"/>
    <s v="India"/>
    <s v="UPI"/>
    <x v="1"/>
    <s v="Standard"/>
    <x v="0"/>
    <s v="No"/>
    <s v="No"/>
  </r>
  <r>
    <x v="9308"/>
    <x v="750"/>
    <s v="CUST11463"/>
    <s v="Customer 1463"/>
    <n v="30"/>
    <s v="Returning"/>
    <s v="P4001"/>
    <s v="Face Wash"/>
    <x v="4"/>
    <s v="BeautyCare"/>
    <n v="1"/>
    <n v="450"/>
    <n v="5"/>
    <n v="450"/>
    <n v="22.5"/>
    <n v="427.5"/>
    <n v="240.64"/>
    <n v="186.86"/>
    <x v="1"/>
    <s v="Hyderabad"/>
    <s v="Telangana"/>
    <s v="India"/>
    <s v="Credit Card"/>
    <x v="0"/>
    <s v="Standard"/>
    <x v="1"/>
    <s v="No"/>
    <s v="No"/>
  </r>
  <r>
    <x v="9309"/>
    <x v="750"/>
    <s v="CUST11779"/>
    <s v="Customer 1779"/>
    <n v="33"/>
    <s v="New"/>
    <s v="P1003"/>
    <s v="Headphones"/>
    <x v="0"/>
    <s v="Metro Supplies"/>
    <n v="1"/>
    <n v="2500"/>
    <n v="10"/>
    <n v="2500"/>
    <n v="250"/>
    <n v="2250"/>
    <n v="1588.14"/>
    <n v="661.86"/>
    <x v="1"/>
    <s v="Mumbai"/>
    <s v="Maharashtra"/>
    <s v="India"/>
    <s v="Cash on Delivery"/>
    <x v="2"/>
    <s v="Express"/>
    <x v="0"/>
    <s v="No"/>
    <s v="No"/>
  </r>
  <r>
    <x v="9310"/>
    <x v="750"/>
    <s v="CUST11865"/>
    <s v="Customer 1865"/>
    <n v="44"/>
    <s v="Returning"/>
    <s v="P1009"/>
    <s v="Power Bank"/>
    <x v="0"/>
    <s v="Prime Distributors"/>
    <n v="1"/>
    <n v="1600"/>
    <n v="20"/>
    <n v="1600"/>
    <n v="320"/>
    <n v="1280"/>
    <n v="945.38"/>
    <n v="334.62"/>
    <x v="1"/>
    <s v="Nagpur"/>
    <s v="Maharashtra"/>
    <s v="India"/>
    <s v="Net Banking"/>
    <x v="2"/>
    <s v="Standard"/>
    <x v="0"/>
    <s v="Yes"/>
    <s v="No"/>
  </r>
  <r>
    <x v="9311"/>
    <x v="751"/>
    <s v="CUST12209"/>
    <s v="Customer 2209"/>
    <n v="44"/>
    <s v="Loyal"/>
    <s v="P5004"/>
    <s v="Pen Set"/>
    <x v="1"/>
    <s v="Stationery Hub"/>
    <n v="2"/>
    <n v="250"/>
    <n v="0"/>
    <n v="500"/>
    <n v="0"/>
    <n v="500"/>
    <n v="387.45"/>
    <n v="112.55"/>
    <x v="1"/>
    <s v="Visakhapatnam"/>
    <s v="Andhra Pradesh"/>
    <s v="India"/>
    <s v="Credit Card"/>
    <x v="2"/>
    <s v="Standard"/>
    <x v="0"/>
    <s v="No"/>
    <s v="Yes"/>
  </r>
  <r>
    <x v="9312"/>
    <x v="751"/>
    <s v="CUST10306"/>
    <s v="Customer 306"/>
    <n v="56"/>
    <s v="Loyal"/>
    <s v="P4003"/>
    <s v="Sunscreen"/>
    <x v="4"/>
    <s v="BeautyCare"/>
    <n v="1"/>
    <n v="700"/>
    <n v="5"/>
    <n v="700"/>
    <n v="35"/>
    <n v="665"/>
    <n v="510.3"/>
    <n v="154.69999999999999"/>
    <x v="2"/>
    <s v="Bhubaneswar"/>
    <s v="Odisha"/>
    <s v="India"/>
    <s v="Debit Card"/>
    <x v="0"/>
    <s v="Express"/>
    <x v="0"/>
    <s v="No"/>
    <s v="No"/>
  </r>
  <r>
    <x v="9313"/>
    <x v="751"/>
    <s v="CUST11819"/>
    <s v="Customer 1819"/>
    <n v="19"/>
    <s v="Returning"/>
    <s v="P2005"/>
    <s v="Backpack"/>
    <x v="3"/>
    <s v="Metro Supplies"/>
    <n v="1"/>
    <n v="1800"/>
    <n v="0"/>
    <n v="1800"/>
    <n v="0"/>
    <n v="1800"/>
    <n v="1111.57"/>
    <n v="688.43"/>
    <x v="2"/>
    <s v="Indore"/>
    <s v="Madhya Pradesh"/>
    <s v="India"/>
    <s v="Wallet"/>
    <x v="2"/>
    <s v="Express"/>
    <x v="0"/>
    <s v="No"/>
    <s v="No"/>
  </r>
  <r>
    <x v="9314"/>
    <x v="751"/>
    <s v="CUST11697"/>
    <s v="Customer 1697"/>
    <n v="29"/>
    <s v="Returning"/>
    <s v="P3005"/>
    <s v="Bedsheet Set"/>
    <x v="2"/>
    <s v="RetailHub"/>
    <n v="3"/>
    <n v="1800"/>
    <n v="10"/>
    <n v="5400"/>
    <n v="540"/>
    <n v="4860"/>
    <n v="2726.28"/>
    <n v="2133.7199999999998"/>
    <x v="1"/>
    <s v="Jaipur"/>
    <s v="Rajasthan"/>
    <s v="India"/>
    <s v="Cash on Delivery"/>
    <x v="2"/>
    <s v="Express"/>
    <x v="0"/>
    <s v="No"/>
    <s v="No"/>
  </r>
  <r>
    <x v="9315"/>
    <x v="751"/>
    <s v="CUST12478"/>
    <s v="Customer 2478"/>
    <n v="41"/>
    <s v="Returning"/>
    <s v="P2007"/>
    <s v="Saree"/>
    <x v="3"/>
    <s v="FashionMart"/>
    <n v="1"/>
    <n v="2600"/>
    <n v="15"/>
    <n v="2600"/>
    <n v="390"/>
    <n v="2210"/>
    <n v="1409.19"/>
    <n v="800.81"/>
    <x v="1"/>
    <s v="Pune"/>
    <s v="Maharashtra"/>
    <s v="India"/>
    <s v="Cash on Delivery"/>
    <x v="2"/>
    <s v="Standard"/>
    <x v="0"/>
    <s v="No"/>
    <s v="No"/>
  </r>
  <r>
    <x v="9316"/>
    <x v="751"/>
    <s v="CUST10198"/>
    <s v="Customer 198"/>
    <n v="43"/>
    <s v="Returning"/>
    <s v="P2003"/>
    <s v="T-Shirt"/>
    <x v="3"/>
    <s v="RetailHub"/>
    <n v="1"/>
    <n v="900"/>
    <n v="10"/>
    <n v="900"/>
    <n v="90"/>
    <n v="810"/>
    <n v="518.23"/>
    <n v="291.77"/>
    <x v="1"/>
    <s v="Pune"/>
    <s v="Maharashtra"/>
    <s v="India"/>
    <s v="Cash on Delivery"/>
    <x v="1"/>
    <s v="Standard"/>
    <x v="3"/>
    <s v="Yes"/>
    <s v="No"/>
  </r>
  <r>
    <x v="9317"/>
    <x v="751"/>
    <s v="CUST11749"/>
    <s v="Customer 1749"/>
    <n v="39"/>
    <s v="Loyal"/>
    <s v="P2002"/>
    <s v="Jeans"/>
    <x v="3"/>
    <s v="FashionMart"/>
    <n v="1"/>
    <n v="2200"/>
    <n v="0"/>
    <n v="2200"/>
    <n v="0"/>
    <n v="2200"/>
    <n v="1382.33"/>
    <n v="817.67"/>
    <x v="1"/>
    <s v="Indore"/>
    <s v="Madhya Pradesh"/>
    <s v="India"/>
    <s v="Cash on Delivery"/>
    <x v="1"/>
    <s v="Express"/>
    <x v="4"/>
    <s v="No"/>
    <s v="No"/>
  </r>
  <r>
    <x v="9318"/>
    <x v="751"/>
    <s v="CUST10980"/>
    <s v="Customer 980"/>
    <n v="46"/>
    <s v="Loyal"/>
    <s v="P4004"/>
    <s v="Shampoo"/>
    <x v="4"/>
    <s v="BeautyCare"/>
    <n v="2"/>
    <n v="550"/>
    <n v="10"/>
    <n v="1100"/>
    <n v="110"/>
    <n v="990"/>
    <n v="618.35"/>
    <n v="371.65"/>
    <x v="2"/>
    <s v="Bhopal"/>
    <s v="Madhya Pradesh"/>
    <s v="India"/>
    <s v="Debit Card"/>
    <x v="0"/>
    <s v="Standard"/>
    <x v="0"/>
    <s v="No"/>
    <s v="No"/>
  </r>
  <r>
    <x v="9319"/>
    <x v="751"/>
    <s v="CUST10898"/>
    <s v="Customer 898"/>
    <n v="57"/>
    <s v="Returning"/>
    <s v="P1010"/>
    <s v="Bluetooth Speaker"/>
    <x v="0"/>
    <s v="Prime Distributors"/>
    <n v="1"/>
    <n v="3200"/>
    <n v="0"/>
    <n v="3200"/>
    <n v="0"/>
    <n v="3200"/>
    <n v="2212.98"/>
    <n v="987.02"/>
    <x v="1"/>
    <s v="Ahmedabad"/>
    <s v="Gujarat"/>
    <s v="India"/>
    <s v="Wallet"/>
    <x v="2"/>
    <s v="Express"/>
    <x v="0"/>
    <s v="No"/>
    <s v="No"/>
  </r>
  <r>
    <x v="9320"/>
    <x v="751"/>
    <s v="CUST12297"/>
    <s v="Customer 2297"/>
    <n v="29"/>
    <s v="Returning"/>
    <s v="P4003"/>
    <s v="Sunscreen"/>
    <x v="4"/>
    <s v="BeautyCare"/>
    <n v="3"/>
    <n v="700"/>
    <n v="25"/>
    <n v="2100"/>
    <n v="525"/>
    <n v="1575"/>
    <n v="1265.56"/>
    <n v="309.44"/>
    <x v="1"/>
    <s v="Ahmedabad"/>
    <s v="Gujarat"/>
    <s v="India"/>
    <s v="Credit Card"/>
    <x v="0"/>
    <s v="Express"/>
    <x v="0"/>
    <s v="No"/>
    <s v="No"/>
  </r>
  <r>
    <x v="9321"/>
    <x v="751"/>
    <s v="CUST10377"/>
    <s v="Customer 377"/>
    <n v="30"/>
    <s v="Returning"/>
    <s v="P5005"/>
    <s v="Desk Organizer"/>
    <x v="1"/>
    <s v="Stationery Hub"/>
    <n v="2"/>
    <n v="600"/>
    <n v="5"/>
    <n v="1200"/>
    <n v="60"/>
    <n v="1140"/>
    <n v="900.82"/>
    <n v="239.18"/>
    <x v="1"/>
    <s v="Patna"/>
    <s v="Bihar"/>
    <s v="India"/>
    <s v="Net Banking"/>
    <x v="1"/>
    <s v="Express"/>
    <x v="0"/>
    <s v="No"/>
    <s v="No"/>
  </r>
  <r>
    <x v="9322"/>
    <x v="751"/>
    <s v="CUST10327"/>
    <s v="Customer 327"/>
    <n v="36"/>
    <s v="Returning"/>
    <s v="P5002"/>
    <s v="Novel"/>
    <x v="1"/>
    <s v="Stationery Hub"/>
    <n v="1"/>
    <n v="400"/>
    <n v="5"/>
    <n v="400"/>
    <n v="20"/>
    <n v="380"/>
    <n v="247.08"/>
    <n v="132.91999999999999"/>
    <x v="1"/>
    <s v="Ahmedabad"/>
    <s v="Gujarat"/>
    <s v="India"/>
    <s v="Debit Card"/>
    <x v="1"/>
    <s v="Standard"/>
    <x v="0"/>
    <s v="No"/>
    <s v="No"/>
  </r>
  <r>
    <x v="9323"/>
    <x v="751"/>
    <s v="CUST10183"/>
    <s v="Customer 183"/>
    <n v="24"/>
    <s v="New"/>
    <s v="P4001"/>
    <s v="Face Wash"/>
    <x v="4"/>
    <s v="BeautyCare"/>
    <n v="3"/>
    <n v="450"/>
    <n v="5"/>
    <n v="1350"/>
    <n v="67.5"/>
    <n v="1282.5"/>
    <n v="765.57"/>
    <n v="516.92999999999995"/>
    <x v="0"/>
    <s v="Kolkata"/>
    <s v="West Bengal"/>
    <s v="India"/>
    <s v="Credit Card"/>
    <x v="2"/>
    <s v="Standard"/>
    <x v="0"/>
    <s v="No"/>
    <s v="No"/>
  </r>
  <r>
    <x v="9324"/>
    <x v="751"/>
    <s v="CUST11702"/>
    <s v="Customer 1702"/>
    <n v="48"/>
    <s v="Returning"/>
    <s v="P1009"/>
    <s v="Power Bank"/>
    <x v="0"/>
    <s v="Prime Distributors"/>
    <n v="2"/>
    <n v="1600"/>
    <n v="20"/>
    <n v="3200"/>
    <n v="640"/>
    <n v="2560"/>
    <n v="1890.25"/>
    <n v="669.75"/>
    <x v="0"/>
    <s v="Mumbai"/>
    <s v="Maharashtra"/>
    <s v="India"/>
    <s v="Net Banking"/>
    <x v="1"/>
    <s v="Same Day"/>
    <x v="0"/>
    <s v="No"/>
    <s v="No"/>
  </r>
  <r>
    <x v="9325"/>
    <x v="752"/>
    <s v="CUST11350"/>
    <s v="Customer 1350"/>
    <n v="32"/>
    <s v="New"/>
    <s v="P4003"/>
    <s v="Sunscreen"/>
    <x v="4"/>
    <s v="BeautyCare"/>
    <n v="3"/>
    <n v="700"/>
    <n v="5"/>
    <n v="2100"/>
    <n v="105"/>
    <n v="1995"/>
    <n v="1246.3"/>
    <n v="748.7"/>
    <x v="1"/>
    <s v="Delhi"/>
    <s v="Delhi"/>
    <s v="India"/>
    <s v="Credit Card"/>
    <x v="2"/>
    <s v="Standard"/>
    <x v="0"/>
    <s v="No"/>
    <s v="No"/>
  </r>
  <r>
    <x v="9326"/>
    <x v="752"/>
    <s v="CUST12038"/>
    <s v="Customer 2038"/>
    <n v="48"/>
    <s v="Loyal"/>
    <s v="P2007"/>
    <s v="Saree"/>
    <x v="3"/>
    <s v="FashionMart"/>
    <n v="2"/>
    <n v="2600"/>
    <n v="20"/>
    <n v="5200"/>
    <n v="1040"/>
    <n v="4160"/>
    <n v="3119.24"/>
    <n v="1040.76"/>
    <x v="1"/>
    <s v="Surat"/>
    <s v="Gujarat"/>
    <s v="India"/>
    <s v="UPI"/>
    <x v="0"/>
    <s v="Standard"/>
    <x v="0"/>
    <s v="No"/>
    <s v="Yes"/>
  </r>
  <r>
    <x v="9327"/>
    <x v="752"/>
    <s v="CUST12344"/>
    <s v="Customer 2344"/>
    <n v="58"/>
    <s v="New"/>
    <s v="P4001"/>
    <s v="Face Wash"/>
    <x v="4"/>
    <s v="BeautyCare"/>
    <n v="2"/>
    <n v="450"/>
    <n v="5"/>
    <n v="900"/>
    <n v="45"/>
    <n v="855"/>
    <n v="506.99"/>
    <n v="348.01"/>
    <x v="1"/>
    <s v="Delhi"/>
    <s v="Delhi"/>
    <s v="India"/>
    <s v="Cash on Delivery"/>
    <x v="0"/>
    <s v="Standard"/>
    <x v="0"/>
    <s v="No"/>
    <s v="Yes"/>
  </r>
  <r>
    <x v="9328"/>
    <x v="752"/>
    <s v="CUST11714"/>
    <s v="Customer 1714"/>
    <n v="53"/>
    <s v="New"/>
    <s v="P2004"/>
    <s v="Jacket"/>
    <x v="3"/>
    <s v="Global Traders"/>
    <n v="3"/>
    <n v="3500"/>
    <n v="10"/>
    <n v="10500"/>
    <n v="1050"/>
    <n v="9450"/>
    <n v="5763.08"/>
    <n v="3686.92"/>
    <x v="2"/>
    <s v="Pune"/>
    <s v="Maharashtra"/>
    <s v="India"/>
    <s v="UPI"/>
    <x v="0"/>
    <s v="Express"/>
    <x v="0"/>
    <s v="No"/>
    <s v="No"/>
  </r>
  <r>
    <x v="9329"/>
    <x v="752"/>
    <s v="CUST10152"/>
    <s v="Customer 152"/>
    <n v="26"/>
    <s v="New"/>
    <s v="P2006"/>
    <s v="Womens Kurti"/>
    <x v="3"/>
    <s v="FashionMart"/>
    <n v="1"/>
    <n v="1400"/>
    <n v="0"/>
    <n v="1400"/>
    <n v="0"/>
    <n v="1400"/>
    <n v="943.46"/>
    <n v="456.54"/>
    <x v="0"/>
    <s v="Kolkata"/>
    <s v="West Bengal"/>
    <s v="India"/>
    <s v="Cash on Delivery"/>
    <x v="1"/>
    <s v="Express"/>
    <x v="0"/>
    <s v="Yes"/>
    <s v="No"/>
  </r>
  <r>
    <x v="9330"/>
    <x v="752"/>
    <s v="CUST11717"/>
    <s v="Customer 1717"/>
    <n v="37"/>
    <s v="New"/>
    <s v="P4003"/>
    <s v="Sunscreen"/>
    <x v="4"/>
    <s v="BeautyCare"/>
    <n v="1"/>
    <n v="700"/>
    <n v="10"/>
    <n v="700"/>
    <n v="70"/>
    <n v="630"/>
    <n v="489.1"/>
    <n v="140.9"/>
    <x v="0"/>
    <s v="Patna"/>
    <s v="Bihar"/>
    <s v="India"/>
    <s v="Cash on Delivery"/>
    <x v="0"/>
    <s v="Express"/>
    <x v="0"/>
    <s v="No"/>
    <s v="No"/>
  </r>
  <r>
    <x v="9331"/>
    <x v="752"/>
    <s v="CUST11017"/>
    <s v="Customer 1017"/>
    <n v="52"/>
    <s v="Returning"/>
    <s v="P3002"/>
    <s v="Air Fryer"/>
    <x v="2"/>
    <s v="HomeNeeds"/>
    <n v="1"/>
    <n v="6500"/>
    <n v="20"/>
    <n v="6500"/>
    <n v="1300"/>
    <n v="5200"/>
    <n v="2871.35"/>
    <n v="2328.65"/>
    <x v="1"/>
    <s v="Bengaluru"/>
    <s v="Karnataka"/>
    <s v="India"/>
    <s v="Wallet"/>
    <x v="0"/>
    <s v="Standard"/>
    <x v="4"/>
    <s v="No"/>
    <s v="No"/>
  </r>
  <r>
    <x v="9332"/>
    <x v="752"/>
    <s v="CUST10403"/>
    <s v="Customer 403"/>
    <n v="32"/>
    <s v="Returning"/>
    <s v="P5002"/>
    <s v="Novel"/>
    <x v="1"/>
    <s v="Stationery Hub"/>
    <n v="1"/>
    <n v="400"/>
    <n v="5"/>
    <n v="400"/>
    <n v="20"/>
    <n v="380"/>
    <n v="282.02"/>
    <n v="97.98"/>
    <x v="1"/>
    <s v="Bhopal"/>
    <s v="Madhya Pradesh"/>
    <s v="India"/>
    <s v="Net Banking"/>
    <x v="1"/>
    <s v="Standard"/>
    <x v="0"/>
    <s v="No"/>
    <s v="No"/>
  </r>
  <r>
    <x v="9333"/>
    <x v="752"/>
    <s v="CUST11911"/>
    <s v="Customer 1911"/>
    <n v="56"/>
    <s v="Returning"/>
    <s v="P5005"/>
    <s v="Desk Organizer"/>
    <x v="1"/>
    <s v="Stationery Hub"/>
    <n v="1"/>
    <n v="600"/>
    <n v="20"/>
    <n v="600"/>
    <n v="120"/>
    <n v="480"/>
    <n v="297.26"/>
    <n v="182.74"/>
    <x v="0"/>
    <s v="Chandigarh"/>
    <s v="Chandigarh"/>
    <s v="India"/>
    <s v="UPI"/>
    <x v="2"/>
    <s v="Standard"/>
    <x v="3"/>
    <s v="No"/>
    <s v="No"/>
  </r>
  <r>
    <x v="9334"/>
    <x v="752"/>
    <s v="CUST10722"/>
    <s v="Customer 722"/>
    <n v="27"/>
    <s v="New"/>
    <s v="P5001"/>
    <s v="Notebook Set"/>
    <x v="1"/>
    <s v="Stationery Hub"/>
    <n v="1"/>
    <n v="500"/>
    <n v="0"/>
    <n v="500"/>
    <n v="0"/>
    <n v="500"/>
    <n v="393.07"/>
    <n v="106.93"/>
    <x v="1"/>
    <s v="Visakhapatnam"/>
    <s v="Andhra Pradesh"/>
    <s v="India"/>
    <s v="Net Banking"/>
    <x v="1"/>
    <s v="Standard"/>
    <x v="0"/>
    <s v="Yes"/>
    <s v="No"/>
  </r>
  <r>
    <x v="9335"/>
    <x v="752"/>
    <s v="CUST10163"/>
    <s v="Customer 163"/>
    <n v="57"/>
    <s v="New"/>
    <s v="P5002"/>
    <s v="Novel"/>
    <x v="1"/>
    <s v="Stationery Hub"/>
    <n v="1"/>
    <n v="400"/>
    <n v="0"/>
    <n v="400"/>
    <n v="0"/>
    <n v="400"/>
    <n v="256.75"/>
    <n v="143.25"/>
    <x v="1"/>
    <s v="Ahmedabad"/>
    <s v="Gujarat"/>
    <s v="India"/>
    <s v="Wallet"/>
    <x v="2"/>
    <s v="Standard"/>
    <x v="0"/>
    <s v="No"/>
    <s v="No"/>
  </r>
  <r>
    <x v="9336"/>
    <x v="752"/>
    <s v="CUST10468"/>
    <s v="Customer 468"/>
    <n v="43"/>
    <s v="Returning"/>
    <s v="P1006"/>
    <s v="Keyboard"/>
    <x v="0"/>
    <s v="Metro Supplies"/>
    <n v="1"/>
    <n v="1800"/>
    <n v="30"/>
    <n v="1800"/>
    <n v="540"/>
    <n v="1260"/>
    <n v="984.71"/>
    <n v="275.29000000000002"/>
    <x v="1"/>
    <s v="Bengaluru"/>
    <s v="Karnataka"/>
    <s v="India"/>
    <s v="Cash on Delivery"/>
    <x v="1"/>
    <s v="Standard"/>
    <x v="0"/>
    <s v="No"/>
    <s v="No"/>
  </r>
  <r>
    <x v="9337"/>
    <x v="752"/>
    <s v="CUST12079"/>
    <s v="Customer 2079"/>
    <n v="35"/>
    <s v="Returning"/>
    <s v="P3003"/>
    <s v="Mixer Grinder"/>
    <x v="2"/>
    <s v="Prime Distributors"/>
    <n v="2"/>
    <n v="4800"/>
    <n v="30"/>
    <n v="9600"/>
    <n v="2880"/>
    <n v="6720"/>
    <n v="4205.07"/>
    <n v="2514.9299999999998"/>
    <x v="1"/>
    <s v="Lucknow"/>
    <s v="Uttar Pradesh"/>
    <s v="India"/>
    <s v="Debit Card"/>
    <x v="2"/>
    <s v="Standard"/>
    <x v="3"/>
    <s v="No"/>
    <s v="No"/>
  </r>
  <r>
    <x v="9338"/>
    <x v="752"/>
    <s v="CUST11249"/>
    <s v="Customer 1249"/>
    <n v="34"/>
    <s v="Returning"/>
    <s v="P1010"/>
    <s v="Bluetooth Speaker"/>
    <x v="0"/>
    <s v="Prime Distributors"/>
    <n v="1"/>
    <n v="3200"/>
    <n v="20"/>
    <n v="3200"/>
    <n v="640"/>
    <n v="2560"/>
    <n v="1569.01"/>
    <n v="990.99"/>
    <x v="1"/>
    <s v="Mumbai"/>
    <s v="Maharashtra"/>
    <s v="India"/>
    <s v="Wallet"/>
    <x v="2"/>
    <s v="Express"/>
    <x v="3"/>
    <s v="Yes"/>
    <s v="No"/>
  </r>
  <r>
    <x v="9339"/>
    <x v="752"/>
    <s v="CUST10236"/>
    <s v="Customer 236"/>
    <n v="18"/>
    <s v="Loyal"/>
    <s v="P1005"/>
    <s v="Tablet"/>
    <x v="0"/>
    <s v="RetailHub"/>
    <n v="5"/>
    <n v="18000"/>
    <n v="10"/>
    <n v="90000"/>
    <n v="9000"/>
    <n v="81000"/>
    <n v="47130.99"/>
    <n v="33869.01"/>
    <x v="2"/>
    <s v="Lucknow"/>
    <s v="Uttar Pradesh"/>
    <s v="India"/>
    <s v="UPI"/>
    <x v="1"/>
    <s v="Standard"/>
    <x v="0"/>
    <s v="No"/>
    <s v="No"/>
  </r>
  <r>
    <x v="9340"/>
    <x v="752"/>
    <s v="CUST11261"/>
    <s v="Customer 1261"/>
    <n v="49"/>
    <s v="New"/>
    <s v="P3006"/>
    <s v="Water Bottle"/>
    <x v="2"/>
    <s v="Metro Supplies"/>
    <n v="1"/>
    <n v="700"/>
    <n v="0"/>
    <n v="700"/>
    <n v="0"/>
    <n v="700"/>
    <n v="513.04"/>
    <n v="186.96"/>
    <x v="1"/>
    <s v="Mumbai"/>
    <s v="Maharashtra"/>
    <s v="India"/>
    <s v="Wallet"/>
    <x v="2"/>
    <s v="Standard"/>
    <x v="0"/>
    <s v="No"/>
    <s v="No"/>
  </r>
  <r>
    <x v="9341"/>
    <x v="752"/>
    <s v="CUST10555"/>
    <s v="Customer 555"/>
    <n v="42"/>
    <s v="Loyal"/>
    <s v="P2001"/>
    <s v="Running Shoes"/>
    <x v="3"/>
    <s v="FashionMart"/>
    <n v="5"/>
    <n v="3200"/>
    <n v="15"/>
    <n v="16000"/>
    <n v="2400"/>
    <n v="13600"/>
    <n v="9172.58"/>
    <n v="4427.42"/>
    <x v="1"/>
    <s v="Pune"/>
    <s v="Maharashtra"/>
    <s v="India"/>
    <s v="Debit Card"/>
    <x v="2"/>
    <s v="Standard"/>
    <x v="0"/>
    <s v="No"/>
    <s v="No"/>
  </r>
  <r>
    <x v="9342"/>
    <x v="752"/>
    <s v="CUST10598"/>
    <s v="Customer 598"/>
    <n v="27"/>
    <s v="Returning"/>
    <s v="P3004"/>
    <s v="Cookware Set"/>
    <x v="2"/>
    <s v="HomeNeeds"/>
    <n v="1"/>
    <n v="3500"/>
    <n v="25"/>
    <n v="3500"/>
    <n v="875"/>
    <n v="2625"/>
    <n v="1861.28"/>
    <n v="763.72"/>
    <x v="1"/>
    <s v="Jaipur"/>
    <s v="Rajasthan"/>
    <s v="India"/>
    <s v="Credit Card"/>
    <x v="2"/>
    <s v="Standard"/>
    <x v="0"/>
    <s v="No"/>
    <s v="No"/>
  </r>
  <r>
    <x v="9343"/>
    <x v="753"/>
    <s v="CUST11615"/>
    <s v="Customer 1615"/>
    <n v="26"/>
    <s v="Returning"/>
    <s v="P4005"/>
    <s v="Perfume"/>
    <x v="4"/>
    <s v="BeautyCare"/>
    <n v="2"/>
    <n v="1800"/>
    <n v="10"/>
    <n v="3600"/>
    <n v="360"/>
    <n v="3240"/>
    <n v="2454.4899999999998"/>
    <n v="785.51"/>
    <x v="1"/>
    <s v="Patna"/>
    <s v="Bihar"/>
    <s v="India"/>
    <s v="Cash on Delivery"/>
    <x v="0"/>
    <s v="Express"/>
    <x v="0"/>
    <s v="No"/>
    <s v="No"/>
  </r>
  <r>
    <x v="9344"/>
    <x v="753"/>
    <s v="CUST10099"/>
    <s v="Customer 99"/>
    <n v="36"/>
    <s v="Loyal"/>
    <s v="P3007"/>
    <s v="Vacuum Cleaner"/>
    <x v="2"/>
    <s v="Global Traders"/>
    <n v="2"/>
    <n v="8500"/>
    <n v="10"/>
    <n v="17000"/>
    <n v="1700"/>
    <n v="15300"/>
    <n v="9061.82"/>
    <n v="6238.18"/>
    <x v="0"/>
    <s v="Kolkata"/>
    <s v="West Bengal"/>
    <s v="India"/>
    <s v="Cash on Delivery"/>
    <x v="0"/>
    <s v="Standard"/>
    <x v="1"/>
    <s v="Yes"/>
    <s v="No"/>
  </r>
  <r>
    <x v="9345"/>
    <x v="753"/>
    <s v="CUST11764"/>
    <s v="Customer 1764"/>
    <n v="55"/>
    <s v="Returning"/>
    <s v="P1008"/>
    <s v="Monitor"/>
    <x v="0"/>
    <s v="Global Traders"/>
    <n v="2"/>
    <n v="14500"/>
    <n v="5"/>
    <n v="29000"/>
    <n v="1450"/>
    <n v="27550"/>
    <n v="15757.59"/>
    <n v="11792.41"/>
    <x v="1"/>
    <s v="Ahmedabad"/>
    <s v="Gujarat"/>
    <s v="India"/>
    <s v="Debit Card"/>
    <x v="0"/>
    <s v="Express"/>
    <x v="0"/>
    <s v="No"/>
    <s v="No"/>
  </r>
  <r>
    <x v="9346"/>
    <x v="753"/>
    <s v="CUST12258"/>
    <s v="Customer 2258"/>
    <n v="40"/>
    <s v="Returning"/>
    <s v="P2004"/>
    <s v="Jacket"/>
    <x v="3"/>
    <s v="Global Traders"/>
    <n v="4"/>
    <n v="3500"/>
    <n v="10"/>
    <n v="14000"/>
    <n v="1400"/>
    <n v="12600"/>
    <n v="9034.1299999999992"/>
    <n v="3565.87"/>
    <x v="1"/>
    <s v="Patna"/>
    <s v="Bihar"/>
    <s v="India"/>
    <s v="UPI"/>
    <x v="1"/>
    <s v="Standard"/>
    <x v="0"/>
    <s v="No"/>
    <s v="No"/>
  </r>
  <r>
    <x v="9347"/>
    <x v="753"/>
    <s v="CUST11467"/>
    <s v="Customer 1467"/>
    <n v="46"/>
    <s v="New"/>
    <s v="P4003"/>
    <s v="Sunscreen"/>
    <x v="4"/>
    <s v="BeautyCare"/>
    <n v="1"/>
    <n v="700"/>
    <n v="20"/>
    <n v="700"/>
    <n v="140"/>
    <n v="560"/>
    <n v="422.22"/>
    <n v="137.78"/>
    <x v="0"/>
    <s v="Mumbai"/>
    <s v="Maharashtra"/>
    <s v="India"/>
    <s v="Wallet"/>
    <x v="0"/>
    <s v="Express"/>
    <x v="0"/>
    <s v="No"/>
    <s v="No"/>
  </r>
  <r>
    <x v="9348"/>
    <x v="753"/>
    <s v="CUST11825"/>
    <s v="Customer 1825"/>
    <n v="44"/>
    <s v="Loyal"/>
    <s v="P5005"/>
    <s v="Desk Organizer"/>
    <x v="1"/>
    <s v="Stationery Hub"/>
    <n v="2"/>
    <n v="600"/>
    <n v="30"/>
    <n v="1200"/>
    <n v="360"/>
    <n v="840"/>
    <n v="616.42999999999995"/>
    <n v="223.57"/>
    <x v="0"/>
    <s v="Bengaluru"/>
    <s v="Karnataka"/>
    <s v="India"/>
    <s v="Cash on Delivery"/>
    <x v="0"/>
    <s v="Standard"/>
    <x v="0"/>
    <s v="No"/>
    <s v="No"/>
  </r>
  <r>
    <x v="9349"/>
    <x v="753"/>
    <s v="CUST10479"/>
    <s v="Customer 479"/>
    <n v="20"/>
    <s v="Returning"/>
    <s v="P1004"/>
    <s v="Smartwatch"/>
    <x v="0"/>
    <s v="TechSource India"/>
    <n v="5"/>
    <n v="6500"/>
    <n v="10"/>
    <n v="32500"/>
    <n v="3250"/>
    <n v="29250"/>
    <n v="16742.47"/>
    <n v="12507.53"/>
    <x v="2"/>
    <s v="Bhopal"/>
    <s v="Madhya Pradesh"/>
    <s v="India"/>
    <s v="UPI"/>
    <x v="0"/>
    <s v="Standard"/>
    <x v="4"/>
    <s v="No"/>
    <s v="No"/>
  </r>
  <r>
    <x v="9350"/>
    <x v="754"/>
    <s v="CUST10123"/>
    <s v="Customer 123"/>
    <n v="37"/>
    <s v="Returning"/>
    <s v="P5001"/>
    <s v="Notebook Set"/>
    <x v="1"/>
    <s v="Stationery Hub"/>
    <n v="1"/>
    <n v="500"/>
    <n v="5"/>
    <n v="500"/>
    <n v="25"/>
    <n v="475"/>
    <n v="371.23"/>
    <n v="103.77"/>
    <x v="1"/>
    <s v="Lucknow"/>
    <s v="Uttar Pradesh"/>
    <s v="India"/>
    <s v="Cash on Delivery"/>
    <x v="2"/>
    <s v="Express"/>
    <x v="0"/>
    <s v="No"/>
    <s v="No"/>
  </r>
  <r>
    <x v="9351"/>
    <x v="754"/>
    <s v="CUST12234"/>
    <s v="Customer 2234"/>
    <n v="42"/>
    <s v="New"/>
    <s v="P3007"/>
    <s v="Vacuum Cleaner"/>
    <x v="2"/>
    <s v="Global Traders"/>
    <n v="1"/>
    <n v="8500"/>
    <n v="10"/>
    <n v="8500"/>
    <n v="850"/>
    <n v="7650"/>
    <n v="5828.35"/>
    <n v="1821.65"/>
    <x v="1"/>
    <s v="Pune"/>
    <s v="Maharashtra"/>
    <s v="India"/>
    <s v="Wallet"/>
    <x v="0"/>
    <s v="Standard"/>
    <x v="0"/>
    <s v="No"/>
    <s v="No"/>
  </r>
  <r>
    <x v="9352"/>
    <x v="754"/>
    <s v="CUST10044"/>
    <s v="Customer 44"/>
    <n v="56"/>
    <s v="New"/>
    <s v="P1010"/>
    <s v="Bluetooth Speaker"/>
    <x v="0"/>
    <s v="Prime Distributors"/>
    <n v="4"/>
    <n v="3200"/>
    <n v="10"/>
    <n v="12800"/>
    <n v="1280"/>
    <n v="11520"/>
    <n v="9313.2199999999993"/>
    <n v="2206.7800000000002"/>
    <x v="1"/>
    <s v="Lucknow"/>
    <s v="Uttar Pradesh"/>
    <s v="India"/>
    <s v="Cash on Delivery"/>
    <x v="1"/>
    <s v="Standard"/>
    <x v="0"/>
    <s v="No"/>
    <s v="No"/>
  </r>
  <r>
    <x v="9353"/>
    <x v="754"/>
    <s v="CUST12018"/>
    <s v="Customer 2018"/>
    <n v="49"/>
    <s v="Returning"/>
    <s v="P2008"/>
    <s v="Formal Shirt"/>
    <x v="3"/>
    <s v="Global Traders"/>
    <n v="2"/>
    <n v="1700"/>
    <n v="25"/>
    <n v="3400"/>
    <n v="850"/>
    <n v="2550"/>
    <n v="1884.42"/>
    <n v="665.58"/>
    <x v="1"/>
    <s v="Kolkata"/>
    <s v="West Bengal"/>
    <s v="India"/>
    <s v="Cash on Delivery"/>
    <x v="2"/>
    <s v="Standard"/>
    <x v="0"/>
    <s v="No"/>
    <s v="No"/>
  </r>
  <r>
    <x v="9354"/>
    <x v="754"/>
    <s v="CUST12054"/>
    <s v="Customer 2054"/>
    <n v="49"/>
    <s v="New"/>
    <s v="P1009"/>
    <s v="Power Bank"/>
    <x v="0"/>
    <s v="Prime Distributors"/>
    <n v="1"/>
    <n v="1600"/>
    <n v="5"/>
    <n v="1600"/>
    <n v="80"/>
    <n v="1520"/>
    <n v="861.5"/>
    <n v="658.5"/>
    <x v="0"/>
    <s v="Patna"/>
    <s v="Bihar"/>
    <s v="India"/>
    <s v="Cash on Delivery"/>
    <x v="2"/>
    <s v="Standard"/>
    <x v="0"/>
    <s v="No"/>
    <s v="No"/>
  </r>
  <r>
    <x v="9355"/>
    <x v="754"/>
    <s v="CUST10843"/>
    <s v="Customer 843"/>
    <n v="32"/>
    <s v="New"/>
    <s v="P2002"/>
    <s v="Jeans"/>
    <x v="3"/>
    <s v="FashionMart"/>
    <n v="2"/>
    <n v="2200"/>
    <n v="0"/>
    <n v="4400"/>
    <n v="0"/>
    <n v="4400"/>
    <n v="2816.87"/>
    <n v="1583.13"/>
    <x v="1"/>
    <s v="Indore"/>
    <s v="Madhya Pradesh"/>
    <s v="India"/>
    <s v="Cash on Delivery"/>
    <x v="2"/>
    <s v="Standard"/>
    <x v="0"/>
    <s v="No"/>
    <s v="No"/>
  </r>
  <r>
    <x v="9356"/>
    <x v="754"/>
    <s v="CUST10028"/>
    <s v="Customer 28"/>
    <n v="29"/>
    <s v="New"/>
    <s v="P4005"/>
    <s v="Perfume"/>
    <x v="4"/>
    <s v="BeautyCare"/>
    <n v="2"/>
    <n v="1800"/>
    <n v="0"/>
    <n v="3600"/>
    <n v="0"/>
    <n v="3600"/>
    <n v="2208.06"/>
    <n v="1391.94"/>
    <x v="1"/>
    <s v="Patna"/>
    <s v="Bihar"/>
    <s v="India"/>
    <s v="Debit Card"/>
    <x v="2"/>
    <s v="Standard"/>
    <x v="1"/>
    <s v="No"/>
    <s v="No"/>
  </r>
  <r>
    <x v="9357"/>
    <x v="754"/>
    <s v="CUST10112"/>
    <s v="Customer 112"/>
    <n v="58"/>
    <s v="Loyal"/>
    <s v="P2001"/>
    <s v="Running Shoes"/>
    <x v="3"/>
    <s v="FashionMart"/>
    <n v="4"/>
    <n v="3200"/>
    <n v="15"/>
    <n v="12800"/>
    <n v="1920"/>
    <n v="10880"/>
    <n v="7947.25"/>
    <n v="2932.75"/>
    <x v="0"/>
    <s v="Hyderabad"/>
    <s v="Telangana"/>
    <s v="India"/>
    <s v="Credit Card"/>
    <x v="1"/>
    <s v="Express"/>
    <x v="0"/>
    <s v="No"/>
    <s v="No"/>
  </r>
  <r>
    <x v="9358"/>
    <x v="754"/>
    <s v="CUST11230"/>
    <s v="Customer 1230"/>
    <n v="24"/>
    <s v="Returning"/>
    <s v="P2003"/>
    <s v="T-Shirt"/>
    <x v="3"/>
    <s v="RetailHub"/>
    <n v="2"/>
    <n v="900"/>
    <n v="25"/>
    <n v="1800"/>
    <n v="450"/>
    <n v="1350"/>
    <n v="883.07"/>
    <n v="466.93"/>
    <x v="1"/>
    <s v="Pune"/>
    <s v="Maharashtra"/>
    <s v="India"/>
    <s v="Debit Card"/>
    <x v="1"/>
    <s v="Standard"/>
    <x v="4"/>
    <s v="No"/>
    <s v="No"/>
  </r>
  <r>
    <x v="9359"/>
    <x v="754"/>
    <s v="CUST11540"/>
    <s v="Customer 1540"/>
    <n v="33"/>
    <s v="Returning"/>
    <s v="P2005"/>
    <s v="Backpack"/>
    <x v="3"/>
    <s v="Metro Supplies"/>
    <n v="1"/>
    <n v="1800"/>
    <n v="5"/>
    <n v="1800"/>
    <n v="90"/>
    <n v="1710"/>
    <n v="1205.3399999999999"/>
    <n v="504.66"/>
    <x v="1"/>
    <s v="Jaipur"/>
    <s v="Rajasthan"/>
    <s v="India"/>
    <s v="Wallet"/>
    <x v="0"/>
    <s v="Standard"/>
    <x v="0"/>
    <s v="No"/>
    <s v="No"/>
  </r>
  <r>
    <x v="9360"/>
    <x v="755"/>
    <s v="CUST11089"/>
    <s v="Customer 1089"/>
    <n v="25"/>
    <s v="New"/>
    <s v="P3004"/>
    <s v="Cookware Set"/>
    <x v="2"/>
    <s v="HomeNeeds"/>
    <n v="2"/>
    <n v="3500"/>
    <n v="5"/>
    <n v="7000"/>
    <n v="350"/>
    <n v="6650"/>
    <n v="5276.78"/>
    <n v="1373.22"/>
    <x v="2"/>
    <s v="Jaipur"/>
    <s v="Rajasthan"/>
    <s v="India"/>
    <s v="Credit Card"/>
    <x v="0"/>
    <s v="Express"/>
    <x v="0"/>
    <s v="No"/>
    <s v="No"/>
  </r>
  <r>
    <x v="9361"/>
    <x v="755"/>
    <s v="CUST10605"/>
    <s v="Customer 605"/>
    <n v="56"/>
    <s v="New"/>
    <s v="P5004"/>
    <s v="Pen Set"/>
    <x v="1"/>
    <s v="Stationery Hub"/>
    <n v="1"/>
    <n v="250"/>
    <n v="10"/>
    <n v="250"/>
    <n v="25"/>
    <n v="225"/>
    <n v="134.41999999999999"/>
    <n v="90.58"/>
    <x v="0"/>
    <s v="Ahmedabad"/>
    <s v="Gujarat"/>
    <s v="India"/>
    <s v="Debit Card"/>
    <x v="2"/>
    <s v="Standard"/>
    <x v="0"/>
    <s v="No"/>
    <s v="Yes"/>
  </r>
  <r>
    <x v="9362"/>
    <x v="755"/>
    <s v="CUST10436"/>
    <s v="Customer 436"/>
    <n v="43"/>
    <s v="Returning"/>
    <s v="P3004"/>
    <s v="Cookware Set"/>
    <x v="2"/>
    <s v="HomeNeeds"/>
    <n v="4"/>
    <n v="3500"/>
    <n v="20"/>
    <n v="14000"/>
    <n v="2800"/>
    <n v="11200"/>
    <n v="6782.65"/>
    <n v="4417.3500000000004"/>
    <x v="0"/>
    <s v="Mumbai"/>
    <s v="Maharashtra"/>
    <s v="India"/>
    <s v="Net Banking"/>
    <x v="1"/>
    <s v="Standard"/>
    <x v="0"/>
    <s v="No"/>
    <s v="No"/>
  </r>
  <r>
    <x v="9363"/>
    <x v="755"/>
    <s v="CUST11051"/>
    <s v="Customer 1051"/>
    <n v="33"/>
    <s v="Loyal"/>
    <s v="P1004"/>
    <s v="Smartwatch"/>
    <x v="0"/>
    <s v="TechSource India"/>
    <n v="2"/>
    <n v="6500"/>
    <n v="25"/>
    <n v="13000"/>
    <n v="3250"/>
    <n v="9750"/>
    <n v="7048.06"/>
    <n v="2701.94"/>
    <x v="1"/>
    <s v="Guwahati"/>
    <s v="Assam"/>
    <s v="India"/>
    <s v="Credit Card"/>
    <x v="0"/>
    <s v="Standard"/>
    <x v="0"/>
    <s v="No"/>
    <s v="No"/>
  </r>
  <r>
    <x v="9364"/>
    <x v="755"/>
    <s v="CUST12469"/>
    <s v="Customer 2469"/>
    <n v="32"/>
    <s v="Loyal"/>
    <s v="P3006"/>
    <s v="Water Bottle"/>
    <x v="2"/>
    <s v="Metro Supplies"/>
    <n v="3"/>
    <n v="700"/>
    <n v="15"/>
    <n v="2100"/>
    <n v="315"/>
    <n v="1785"/>
    <n v="1269.54"/>
    <n v="515.46"/>
    <x v="2"/>
    <s v="Nagpur"/>
    <s v="Maharashtra"/>
    <s v="India"/>
    <s v="Wallet"/>
    <x v="2"/>
    <s v="Standard"/>
    <x v="0"/>
    <s v="No"/>
    <s v="No"/>
  </r>
  <r>
    <x v="9365"/>
    <x v="755"/>
    <s v="CUST11946"/>
    <s v="Customer 1946"/>
    <n v="33"/>
    <s v="Returning"/>
    <s v="P5002"/>
    <s v="Novel"/>
    <x v="1"/>
    <s v="Stationery Hub"/>
    <n v="1"/>
    <n v="400"/>
    <n v="20"/>
    <n v="400"/>
    <n v="80"/>
    <n v="320"/>
    <n v="185.18"/>
    <n v="134.82"/>
    <x v="0"/>
    <s v="Bhubaneswar"/>
    <s v="Odisha"/>
    <s v="India"/>
    <s v="Net Banking"/>
    <x v="2"/>
    <s v="Express"/>
    <x v="0"/>
    <s v="No"/>
    <s v="No"/>
  </r>
  <r>
    <x v="9366"/>
    <x v="755"/>
    <s v="CUST11552"/>
    <s v="Customer 1552"/>
    <n v="26"/>
    <s v="Loyal"/>
    <s v="P2005"/>
    <s v="Backpack"/>
    <x v="3"/>
    <s v="Metro Supplies"/>
    <n v="1"/>
    <n v="1800"/>
    <n v="10"/>
    <n v="1800"/>
    <n v="180"/>
    <n v="1620"/>
    <n v="1296.69"/>
    <n v="323.31"/>
    <x v="1"/>
    <s v="Nagpur"/>
    <s v="Maharashtra"/>
    <s v="India"/>
    <s v="UPI"/>
    <x v="2"/>
    <s v="Standard"/>
    <x v="0"/>
    <s v="No"/>
    <s v="No"/>
  </r>
  <r>
    <x v="9367"/>
    <x v="755"/>
    <s v="CUST10186"/>
    <s v="Customer 186"/>
    <n v="40"/>
    <s v="Returning"/>
    <s v="P1001"/>
    <s v="Laptop"/>
    <x v="0"/>
    <s v="TechSource India"/>
    <n v="1"/>
    <n v="55000"/>
    <n v="5"/>
    <n v="55000"/>
    <n v="2750"/>
    <n v="52250"/>
    <n v="42017.22"/>
    <n v="10232.780000000001"/>
    <x v="0"/>
    <s v="Indore"/>
    <s v="Madhya Pradesh"/>
    <s v="India"/>
    <s v="Wallet"/>
    <x v="2"/>
    <s v="Standard"/>
    <x v="0"/>
    <s v="No"/>
    <s v="No"/>
  </r>
  <r>
    <x v="9368"/>
    <x v="755"/>
    <s v="CUST11221"/>
    <s v="Customer 1221"/>
    <n v="25"/>
    <s v="Loyal"/>
    <s v="P2006"/>
    <s v="Womens Kurti"/>
    <x v="3"/>
    <s v="FashionMart"/>
    <n v="1"/>
    <n v="1400"/>
    <n v="15"/>
    <n v="1400"/>
    <n v="210"/>
    <n v="1190"/>
    <n v="703.83"/>
    <n v="486.17"/>
    <x v="0"/>
    <s v="Hyderabad"/>
    <s v="Telangana"/>
    <s v="India"/>
    <s v="UPI"/>
    <x v="2"/>
    <s v="Standard"/>
    <x v="1"/>
    <s v="No"/>
    <s v="No"/>
  </r>
  <r>
    <x v="9369"/>
    <x v="755"/>
    <s v="CUST11720"/>
    <s v="Customer 1720"/>
    <n v="39"/>
    <s v="Loyal"/>
    <s v="P5001"/>
    <s v="Notebook Set"/>
    <x v="1"/>
    <s v="Stationery Hub"/>
    <n v="1"/>
    <n v="500"/>
    <n v="0"/>
    <n v="500"/>
    <n v="0"/>
    <n v="500"/>
    <n v="367.67"/>
    <n v="132.33000000000001"/>
    <x v="1"/>
    <s v="Nagpur"/>
    <s v="Maharashtra"/>
    <s v="India"/>
    <s v="Debit Card"/>
    <x v="0"/>
    <s v="Standard"/>
    <x v="0"/>
    <s v="No"/>
    <s v="No"/>
  </r>
  <r>
    <x v="9370"/>
    <x v="755"/>
    <s v="CUST11473"/>
    <s v="Customer 1473"/>
    <n v="30"/>
    <s v="New"/>
    <s v="P2002"/>
    <s v="Jeans"/>
    <x v="3"/>
    <s v="FashionMart"/>
    <n v="3"/>
    <n v="2200"/>
    <n v="0"/>
    <n v="6600"/>
    <n v="0"/>
    <n v="6600"/>
    <n v="4536.29"/>
    <n v="2063.71"/>
    <x v="1"/>
    <s v="Visakhapatnam"/>
    <s v="Andhra Pradesh"/>
    <s v="India"/>
    <s v="Debit Card"/>
    <x v="2"/>
    <s v="Standard"/>
    <x v="0"/>
    <s v="No"/>
    <s v="Yes"/>
  </r>
  <r>
    <x v="9371"/>
    <x v="755"/>
    <s v="CUST10260"/>
    <s v="Customer 260"/>
    <n v="48"/>
    <s v="New"/>
    <s v="P2003"/>
    <s v="T-Shirt"/>
    <x v="3"/>
    <s v="RetailHub"/>
    <n v="3"/>
    <n v="900"/>
    <n v="5"/>
    <n v="2700"/>
    <n v="135"/>
    <n v="2565"/>
    <n v="1872.4"/>
    <n v="692.6"/>
    <x v="1"/>
    <s v="Chandigarh"/>
    <s v="Chandigarh"/>
    <s v="India"/>
    <s v="UPI"/>
    <x v="2"/>
    <s v="Express"/>
    <x v="0"/>
    <s v="No"/>
    <s v="No"/>
  </r>
  <r>
    <x v="9372"/>
    <x v="755"/>
    <s v="CUST10091"/>
    <s v="Customer 91"/>
    <n v="34"/>
    <s v="Loyal"/>
    <s v="P5003"/>
    <s v="Calculator"/>
    <x v="1"/>
    <s v="Stationery Hub"/>
    <n v="2"/>
    <n v="650"/>
    <n v="5"/>
    <n v="1300"/>
    <n v="65"/>
    <n v="1235"/>
    <n v="697.32"/>
    <n v="537.67999999999995"/>
    <x v="1"/>
    <s v="Kolkata"/>
    <s v="West Bengal"/>
    <s v="India"/>
    <s v="Debit Card"/>
    <x v="0"/>
    <s v="Standard"/>
    <x v="1"/>
    <s v="Yes"/>
    <s v="No"/>
  </r>
  <r>
    <x v="9373"/>
    <x v="755"/>
    <s v="CUST12233"/>
    <s v="Customer 2233"/>
    <n v="21"/>
    <s v="Returning"/>
    <s v="P4001"/>
    <s v="Face Wash"/>
    <x v="4"/>
    <s v="BeautyCare"/>
    <n v="2"/>
    <n v="450"/>
    <n v="5"/>
    <n v="900"/>
    <n v="45"/>
    <n v="855"/>
    <n v="634.86"/>
    <n v="220.14"/>
    <x v="1"/>
    <s v="Kolkata"/>
    <s v="West Bengal"/>
    <s v="India"/>
    <s v="Debit Card"/>
    <x v="0"/>
    <s v="Standard"/>
    <x v="0"/>
    <s v="No"/>
    <s v="No"/>
  </r>
  <r>
    <x v="9374"/>
    <x v="755"/>
    <s v="CUST12054"/>
    <s v="Customer 2054"/>
    <n v="39"/>
    <s v="Returning"/>
    <s v="P3007"/>
    <s v="Vacuum Cleaner"/>
    <x v="2"/>
    <s v="Global Traders"/>
    <n v="2"/>
    <n v="8500"/>
    <n v="20"/>
    <n v="17000"/>
    <n v="3400"/>
    <n v="13600"/>
    <n v="9806.99"/>
    <n v="3793.01"/>
    <x v="1"/>
    <s v="Lucknow"/>
    <s v="Uttar Pradesh"/>
    <s v="India"/>
    <s v="Wallet"/>
    <x v="0"/>
    <s v="Standard"/>
    <x v="1"/>
    <s v="No"/>
    <s v="No"/>
  </r>
  <r>
    <x v="9375"/>
    <x v="755"/>
    <s v="CUST11892"/>
    <s v="Customer 1892"/>
    <n v="32"/>
    <s v="Loyal"/>
    <s v="P3005"/>
    <s v="Bedsheet Set"/>
    <x v="2"/>
    <s v="RetailHub"/>
    <n v="1"/>
    <n v="1800"/>
    <n v="5"/>
    <n v="1800"/>
    <n v="90"/>
    <n v="1710"/>
    <n v="1139.6500000000001"/>
    <n v="570.35"/>
    <x v="1"/>
    <s v="Bhopal"/>
    <s v="Madhya Pradesh"/>
    <s v="India"/>
    <s v="UPI"/>
    <x v="0"/>
    <s v="Express"/>
    <x v="2"/>
    <s v="No"/>
    <s v="No"/>
  </r>
  <r>
    <x v="9376"/>
    <x v="756"/>
    <s v="CUST10005"/>
    <s v="Customer 5"/>
    <n v="18"/>
    <s v="Returning"/>
    <s v="P1010"/>
    <s v="Bluetooth Speaker"/>
    <x v="0"/>
    <s v="Prime Distributors"/>
    <n v="2"/>
    <n v="3200"/>
    <n v="0"/>
    <n v="6400"/>
    <n v="0"/>
    <n v="6400"/>
    <n v="3611.2"/>
    <n v="2788.8"/>
    <x v="1"/>
    <s v="Bhopal"/>
    <s v="Madhya Pradesh"/>
    <s v="India"/>
    <s v="Wallet"/>
    <x v="0"/>
    <s v="Standard"/>
    <x v="3"/>
    <s v="No"/>
    <s v="No"/>
  </r>
  <r>
    <x v="9377"/>
    <x v="756"/>
    <s v="CUST12390"/>
    <s v="Customer 2390"/>
    <n v="26"/>
    <s v="New"/>
    <s v="P4005"/>
    <s v="Perfume"/>
    <x v="4"/>
    <s v="BeautyCare"/>
    <n v="1"/>
    <n v="1800"/>
    <n v="0"/>
    <n v="1800"/>
    <n v="0"/>
    <n v="1800"/>
    <n v="1285.98"/>
    <n v="514.02"/>
    <x v="1"/>
    <s v="Pune"/>
    <s v="Maharashtra"/>
    <s v="India"/>
    <s v="Net Banking"/>
    <x v="1"/>
    <s v="Standard"/>
    <x v="0"/>
    <s v="Yes"/>
    <s v="Yes"/>
  </r>
  <r>
    <x v="9378"/>
    <x v="756"/>
    <s v="CUST12185"/>
    <s v="Customer 2185"/>
    <n v="23"/>
    <s v="New"/>
    <s v="P5001"/>
    <s v="Notebook Set"/>
    <x v="1"/>
    <s v="Stationery Hub"/>
    <n v="3"/>
    <n v="500"/>
    <n v="5"/>
    <n v="1500"/>
    <n v="75"/>
    <n v="1425"/>
    <n v="843.33"/>
    <n v="581.66999999999996"/>
    <x v="0"/>
    <s v="Coimbatore"/>
    <s v="Tamil Nadu"/>
    <s v="India"/>
    <s v="Cash on Delivery"/>
    <x v="0"/>
    <s v="Standard"/>
    <x v="0"/>
    <s v="No"/>
    <s v="No"/>
  </r>
  <r>
    <x v="9379"/>
    <x v="756"/>
    <s v="CUST11702"/>
    <s v="Customer 1702"/>
    <n v="60"/>
    <s v="New"/>
    <s v="P2004"/>
    <s v="Jacket"/>
    <x v="3"/>
    <s v="Global Traders"/>
    <n v="1"/>
    <n v="3500"/>
    <n v="15"/>
    <n v="3500"/>
    <n v="525"/>
    <n v="2975"/>
    <n v="1640.88"/>
    <n v="1334.12"/>
    <x v="1"/>
    <s v="Hyderabad"/>
    <s v="Telangana"/>
    <s v="India"/>
    <s v="UPI"/>
    <x v="0"/>
    <s v="Standard"/>
    <x v="0"/>
    <s v="No"/>
    <s v="No"/>
  </r>
  <r>
    <x v="9380"/>
    <x v="756"/>
    <s v="CUST12012"/>
    <s v="Customer 2012"/>
    <n v="34"/>
    <s v="New"/>
    <s v="P1005"/>
    <s v="Tablet"/>
    <x v="0"/>
    <s v="RetailHub"/>
    <n v="1"/>
    <n v="18000"/>
    <n v="15"/>
    <n v="18000"/>
    <n v="2700"/>
    <n v="15300"/>
    <n v="12539.9"/>
    <n v="2760.1"/>
    <x v="0"/>
    <s v="Ahmedabad"/>
    <s v="Gujarat"/>
    <s v="India"/>
    <s v="Credit Card"/>
    <x v="2"/>
    <s v="Express"/>
    <x v="0"/>
    <s v="No"/>
    <s v="No"/>
  </r>
  <r>
    <x v="9381"/>
    <x v="756"/>
    <s v="CUST10641"/>
    <s v="Customer 641"/>
    <n v="33"/>
    <s v="New"/>
    <s v="P3007"/>
    <s v="Vacuum Cleaner"/>
    <x v="2"/>
    <s v="Global Traders"/>
    <n v="3"/>
    <n v="8500"/>
    <n v="0"/>
    <n v="25500"/>
    <n v="0"/>
    <n v="25500"/>
    <n v="19982.73"/>
    <n v="5517.27"/>
    <x v="1"/>
    <s v="Indore"/>
    <s v="Madhya Pradesh"/>
    <s v="India"/>
    <s v="UPI"/>
    <x v="1"/>
    <s v="Standard"/>
    <x v="0"/>
    <s v="Yes"/>
    <s v="No"/>
  </r>
  <r>
    <x v="9382"/>
    <x v="756"/>
    <s v="CUST10055"/>
    <s v="Customer 55"/>
    <n v="46"/>
    <s v="Loyal"/>
    <s v="P2001"/>
    <s v="Running Shoes"/>
    <x v="3"/>
    <s v="FashionMart"/>
    <n v="1"/>
    <n v="3200"/>
    <n v="0"/>
    <n v="3200"/>
    <n v="0"/>
    <n v="3200"/>
    <n v="2051.65"/>
    <n v="1148.3499999999999"/>
    <x v="1"/>
    <s v="Coimbatore"/>
    <s v="Tamil Nadu"/>
    <s v="India"/>
    <s v="Debit Card"/>
    <x v="2"/>
    <s v="Standard"/>
    <x v="3"/>
    <s v="No"/>
    <s v="No"/>
  </r>
  <r>
    <x v="9383"/>
    <x v="756"/>
    <s v="CUST10010"/>
    <s v="Customer 10"/>
    <n v="59"/>
    <s v="Loyal"/>
    <s v="P5002"/>
    <s v="Novel"/>
    <x v="1"/>
    <s v="Stationery Hub"/>
    <n v="3"/>
    <n v="400"/>
    <n v="5"/>
    <n v="1200"/>
    <n v="60"/>
    <n v="1140"/>
    <n v="816.36"/>
    <n v="323.64"/>
    <x v="1"/>
    <s v="Pune"/>
    <s v="Maharashtra"/>
    <s v="India"/>
    <s v="Wallet"/>
    <x v="0"/>
    <s v="Standard"/>
    <x v="0"/>
    <s v="No"/>
    <s v="No"/>
  </r>
  <r>
    <x v="9384"/>
    <x v="756"/>
    <s v="CUST10893"/>
    <s v="Customer 893"/>
    <n v="44"/>
    <s v="Returning"/>
    <s v="P4003"/>
    <s v="Sunscreen"/>
    <x v="4"/>
    <s v="BeautyCare"/>
    <n v="4"/>
    <n v="700"/>
    <n v="5"/>
    <n v="2800"/>
    <n v="140"/>
    <n v="2660"/>
    <n v="1501.76"/>
    <n v="1158.24"/>
    <x v="1"/>
    <s v="Jaipur"/>
    <s v="Rajasthan"/>
    <s v="India"/>
    <s v="Cash on Delivery"/>
    <x v="2"/>
    <s v="Express"/>
    <x v="2"/>
    <s v="No"/>
    <s v="No"/>
  </r>
  <r>
    <x v="9385"/>
    <x v="756"/>
    <s v="CUST10883"/>
    <s v="Customer 883"/>
    <n v="39"/>
    <s v="Loyal"/>
    <s v="P1004"/>
    <s v="Smartwatch"/>
    <x v="0"/>
    <s v="TechSource India"/>
    <n v="2"/>
    <n v="6500"/>
    <n v="20"/>
    <n v="13000"/>
    <n v="2600"/>
    <n v="10400"/>
    <n v="7574.64"/>
    <n v="2825.36"/>
    <x v="1"/>
    <s v="Patna"/>
    <s v="Bihar"/>
    <s v="India"/>
    <s v="Wallet"/>
    <x v="2"/>
    <s v="Standard"/>
    <x v="0"/>
    <s v="No"/>
    <s v="Yes"/>
  </r>
  <r>
    <x v="9386"/>
    <x v="756"/>
    <s v="CUST11874"/>
    <s v="Customer 1874"/>
    <n v="55"/>
    <s v="Returning"/>
    <s v="P1010"/>
    <s v="Bluetooth Speaker"/>
    <x v="0"/>
    <s v="Prime Distributors"/>
    <n v="5"/>
    <n v="3200"/>
    <n v="5"/>
    <n v="16000"/>
    <n v="800"/>
    <n v="15200"/>
    <n v="10830.06"/>
    <n v="4369.9399999999996"/>
    <x v="1"/>
    <s v="Delhi"/>
    <s v="Delhi"/>
    <s v="India"/>
    <s v="Cash on Delivery"/>
    <x v="2"/>
    <s v="Standard"/>
    <x v="3"/>
    <s v="No"/>
    <s v="No"/>
  </r>
  <r>
    <x v="9387"/>
    <x v="756"/>
    <s v="CUST11034"/>
    <s v="Customer 1034"/>
    <n v="38"/>
    <s v="New"/>
    <s v="P2006"/>
    <s v="Womens Kurti"/>
    <x v="3"/>
    <s v="FashionMart"/>
    <n v="1"/>
    <n v="1400"/>
    <n v="0"/>
    <n v="1400"/>
    <n v="0"/>
    <n v="1400"/>
    <n v="898.74"/>
    <n v="501.26"/>
    <x v="1"/>
    <s v="Lucknow"/>
    <s v="Uttar Pradesh"/>
    <s v="India"/>
    <s v="UPI"/>
    <x v="0"/>
    <s v="Standard"/>
    <x v="0"/>
    <s v="No"/>
    <s v="No"/>
  </r>
  <r>
    <x v="9388"/>
    <x v="757"/>
    <s v="CUST11884"/>
    <s v="Customer 1884"/>
    <n v="38"/>
    <s v="New"/>
    <s v="P3001"/>
    <s v="Coffee Maker"/>
    <x v="2"/>
    <s v="HomeNeeds"/>
    <n v="4"/>
    <n v="4200"/>
    <n v="20"/>
    <n v="16800"/>
    <n v="3360"/>
    <n v="13440"/>
    <n v="9117.36"/>
    <n v="4322.6400000000003"/>
    <x v="1"/>
    <s v="Bhubaneswar"/>
    <s v="Odisha"/>
    <s v="India"/>
    <s v="Net Banking"/>
    <x v="0"/>
    <s v="Express"/>
    <x v="1"/>
    <s v="No"/>
    <s v="No"/>
  </r>
  <r>
    <x v="9389"/>
    <x v="757"/>
    <s v="CUST11712"/>
    <s v="Customer 1712"/>
    <n v="23"/>
    <s v="New"/>
    <s v="P4003"/>
    <s v="Sunscreen"/>
    <x v="4"/>
    <s v="BeautyCare"/>
    <n v="1"/>
    <n v="700"/>
    <n v="10"/>
    <n v="700"/>
    <n v="70"/>
    <n v="630"/>
    <n v="354.14"/>
    <n v="275.86"/>
    <x v="1"/>
    <s v="Coimbatore"/>
    <s v="Tamil Nadu"/>
    <s v="India"/>
    <s v="Wallet"/>
    <x v="0"/>
    <s v="Express"/>
    <x v="0"/>
    <s v="No"/>
    <s v="No"/>
  </r>
  <r>
    <x v="9390"/>
    <x v="757"/>
    <s v="CUST12055"/>
    <s v="Customer 2055"/>
    <n v="47"/>
    <s v="Returning"/>
    <s v="P1008"/>
    <s v="Monitor"/>
    <x v="0"/>
    <s v="Global Traders"/>
    <n v="2"/>
    <n v="14500"/>
    <n v="0"/>
    <n v="29000"/>
    <n v="0"/>
    <n v="29000"/>
    <n v="17899.73"/>
    <n v="11100.27"/>
    <x v="1"/>
    <s v="Chennai"/>
    <s v="Tamil Nadu"/>
    <s v="India"/>
    <s v="Debit Card"/>
    <x v="2"/>
    <s v="Express"/>
    <x v="3"/>
    <s v="No"/>
    <s v="No"/>
  </r>
  <r>
    <x v="9391"/>
    <x v="757"/>
    <s v="CUST12113"/>
    <s v="Customer 2113"/>
    <n v="52"/>
    <s v="Returning"/>
    <s v="P2007"/>
    <s v="Saree"/>
    <x v="3"/>
    <s v="FashionMart"/>
    <n v="2"/>
    <n v="2600"/>
    <n v="0"/>
    <n v="5200"/>
    <n v="0"/>
    <n v="5200"/>
    <n v="3507.24"/>
    <n v="1692.76"/>
    <x v="1"/>
    <s v="Nagpur"/>
    <s v="Maharashtra"/>
    <s v="India"/>
    <s v="UPI"/>
    <x v="2"/>
    <s v="Standard"/>
    <x v="0"/>
    <s v="No"/>
    <s v="Yes"/>
  </r>
  <r>
    <x v="9392"/>
    <x v="757"/>
    <s v="CUST10057"/>
    <s v="Customer 57"/>
    <n v="57"/>
    <s v="Returning"/>
    <s v="P3003"/>
    <s v="Mixer Grinder"/>
    <x v="2"/>
    <s v="Prime Distributors"/>
    <n v="1"/>
    <n v="4800"/>
    <n v="15"/>
    <n v="4800"/>
    <n v="720"/>
    <n v="4080"/>
    <n v="2668.98"/>
    <n v="1411.02"/>
    <x v="1"/>
    <s v="Patna"/>
    <s v="Bihar"/>
    <s v="India"/>
    <s v="UPI"/>
    <x v="0"/>
    <s v="Standard"/>
    <x v="0"/>
    <s v="No"/>
    <s v="No"/>
  </r>
  <r>
    <x v="9393"/>
    <x v="757"/>
    <s v="CUST12063"/>
    <s v="Customer 2063"/>
    <n v="59"/>
    <s v="New"/>
    <s v="P1006"/>
    <s v="Keyboard"/>
    <x v="0"/>
    <s v="Metro Supplies"/>
    <n v="5"/>
    <n v="1800"/>
    <n v="20"/>
    <n v="9000"/>
    <n v="1800"/>
    <n v="7200"/>
    <n v="4640.08"/>
    <n v="2559.92"/>
    <x v="1"/>
    <s v="Nagpur"/>
    <s v="Maharashtra"/>
    <s v="India"/>
    <s v="Net Banking"/>
    <x v="2"/>
    <s v="Standard"/>
    <x v="0"/>
    <s v="No"/>
    <s v="No"/>
  </r>
  <r>
    <x v="9394"/>
    <x v="757"/>
    <s v="CUST12498"/>
    <s v="Customer 2498"/>
    <n v="43"/>
    <s v="Loyal"/>
    <s v="P3007"/>
    <s v="Vacuum Cleaner"/>
    <x v="2"/>
    <s v="Global Traders"/>
    <n v="2"/>
    <n v="8500"/>
    <n v="0"/>
    <n v="17000"/>
    <n v="0"/>
    <n v="17000"/>
    <n v="12748.09"/>
    <n v="4251.91"/>
    <x v="1"/>
    <s v="Bhopal"/>
    <s v="Madhya Pradesh"/>
    <s v="India"/>
    <s v="Debit Card"/>
    <x v="0"/>
    <s v="Standard"/>
    <x v="0"/>
    <s v="No"/>
    <s v="No"/>
  </r>
  <r>
    <x v="9395"/>
    <x v="757"/>
    <s v="CUST10311"/>
    <s v="Customer 311"/>
    <n v="27"/>
    <s v="Returning"/>
    <s v="P1004"/>
    <s v="Smartwatch"/>
    <x v="0"/>
    <s v="TechSource India"/>
    <n v="1"/>
    <n v="6500"/>
    <n v="20"/>
    <n v="6500"/>
    <n v="1300"/>
    <n v="5200"/>
    <n v="3272.82"/>
    <n v="1927.18"/>
    <x v="0"/>
    <s v="Jaipur"/>
    <s v="Rajasthan"/>
    <s v="India"/>
    <s v="Debit Card"/>
    <x v="1"/>
    <s v="Standard"/>
    <x v="2"/>
    <s v="No"/>
    <s v="No"/>
  </r>
  <r>
    <x v="9396"/>
    <x v="757"/>
    <s v="CUST10630"/>
    <s v="Customer 630"/>
    <n v="40"/>
    <s v="Returning"/>
    <s v="P1007"/>
    <s v="Mouse"/>
    <x v="0"/>
    <s v="RetailHub"/>
    <n v="5"/>
    <n v="900"/>
    <n v="20"/>
    <n v="4500"/>
    <n v="900"/>
    <n v="3600"/>
    <n v="2466.81"/>
    <n v="1133.19"/>
    <x v="0"/>
    <s v="Mumbai"/>
    <s v="Maharashtra"/>
    <s v="India"/>
    <s v="UPI"/>
    <x v="2"/>
    <s v="Express"/>
    <x v="2"/>
    <s v="No"/>
    <s v="No"/>
  </r>
  <r>
    <x v="9397"/>
    <x v="757"/>
    <s v="CUST11946"/>
    <s v="Customer 1946"/>
    <n v="53"/>
    <s v="Returning"/>
    <s v="P3006"/>
    <s v="Water Bottle"/>
    <x v="2"/>
    <s v="Metro Supplies"/>
    <n v="1"/>
    <n v="700"/>
    <n v="0"/>
    <n v="700"/>
    <n v="0"/>
    <n v="700"/>
    <n v="434.13"/>
    <n v="265.87"/>
    <x v="0"/>
    <s v="Nagpur"/>
    <s v="Maharashtra"/>
    <s v="India"/>
    <s v="UPI"/>
    <x v="2"/>
    <s v="Same Day"/>
    <x v="3"/>
    <s v="No"/>
    <s v="No"/>
  </r>
  <r>
    <x v="9398"/>
    <x v="757"/>
    <s v="CUST11947"/>
    <s v="Customer 1947"/>
    <n v="27"/>
    <s v="Loyal"/>
    <s v="P4001"/>
    <s v="Face Wash"/>
    <x v="4"/>
    <s v="BeautyCare"/>
    <n v="1"/>
    <n v="450"/>
    <n v="20"/>
    <n v="450"/>
    <n v="90"/>
    <n v="360"/>
    <n v="260.83999999999997"/>
    <n v="99.16"/>
    <x v="0"/>
    <s v="Coimbatore"/>
    <s v="Tamil Nadu"/>
    <s v="India"/>
    <s v="Debit Card"/>
    <x v="2"/>
    <s v="Standard"/>
    <x v="3"/>
    <s v="No"/>
    <s v="No"/>
  </r>
  <r>
    <x v="9399"/>
    <x v="757"/>
    <s v="CUST10668"/>
    <s v="Customer 668"/>
    <n v="37"/>
    <s v="Loyal"/>
    <s v="P5001"/>
    <s v="Notebook Set"/>
    <x v="1"/>
    <s v="Stationery Hub"/>
    <n v="3"/>
    <n v="500"/>
    <n v="20"/>
    <n v="1500"/>
    <n v="300"/>
    <n v="1200"/>
    <n v="766.53"/>
    <n v="433.47"/>
    <x v="2"/>
    <s v="Bhubaneswar"/>
    <s v="Odisha"/>
    <s v="India"/>
    <s v="Net Banking"/>
    <x v="0"/>
    <s v="Express"/>
    <x v="0"/>
    <s v="No"/>
    <s v="No"/>
  </r>
  <r>
    <x v="9400"/>
    <x v="757"/>
    <s v="CUST11260"/>
    <s v="Customer 1260"/>
    <n v="59"/>
    <s v="Loyal"/>
    <s v="P3004"/>
    <s v="Cookware Set"/>
    <x v="2"/>
    <s v="HomeNeeds"/>
    <n v="1"/>
    <n v="3500"/>
    <n v="10"/>
    <n v="3500"/>
    <n v="350"/>
    <n v="3150"/>
    <n v="2355.37"/>
    <n v="794.63"/>
    <x v="2"/>
    <s v="Bhopal"/>
    <s v="Madhya Pradesh"/>
    <s v="India"/>
    <s v="Cash on Delivery"/>
    <x v="0"/>
    <s v="Express"/>
    <x v="3"/>
    <s v="No"/>
    <s v="No"/>
  </r>
  <r>
    <x v="9401"/>
    <x v="758"/>
    <s v="CUST12204"/>
    <s v="Customer 2204"/>
    <n v="45"/>
    <s v="Returning"/>
    <s v="P1004"/>
    <s v="Smartwatch"/>
    <x v="0"/>
    <s v="TechSource India"/>
    <n v="1"/>
    <n v="6500"/>
    <n v="10"/>
    <n v="6500"/>
    <n v="650"/>
    <n v="5850"/>
    <n v="3581.01"/>
    <n v="2268.9899999999998"/>
    <x v="2"/>
    <s v="Guwahati"/>
    <s v="Assam"/>
    <s v="India"/>
    <s v="Net Banking"/>
    <x v="1"/>
    <s v="Express"/>
    <x v="0"/>
    <s v="No"/>
    <s v="No"/>
  </r>
  <r>
    <x v="9402"/>
    <x v="758"/>
    <s v="CUST10080"/>
    <s v="Customer 80"/>
    <n v="23"/>
    <s v="Loyal"/>
    <s v="P3002"/>
    <s v="Air Fryer"/>
    <x v="2"/>
    <s v="HomeNeeds"/>
    <n v="2"/>
    <n v="6500"/>
    <n v="5"/>
    <n v="13000"/>
    <n v="650"/>
    <n v="12350"/>
    <n v="9039.8700000000008"/>
    <n v="3310.13"/>
    <x v="2"/>
    <s v="Nagpur"/>
    <s v="Maharashtra"/>
    <s v="India"/>
    <s v="Net Banking"/>
    <x v="1"/>
    <s v="Standard"/>
    <x v="0"/>
    <s v="Yes"/>
    <s v="No"/>
  </r>
  <r>
    <x v="9403"/>
    <x v="758"/>
    <s v="CUST11154"/>
    <s v="Customer 1154"/>
    <n v="25"/>
    <s v="Loyal"/>
    <s v="P2001"/>
    <s v="Running Shoes"/>
    <x v="3"/>
    <s v="FashionMart"/>
    <n v="1"/>
    <n v="3200"/>
    <n v="10"/>
    <n v="3200"/>
    <n v="320"/>
    <n v="2880"/>
    <n v="2147.7199999999998"/>
    <n v="732.28"/>
    <x v="1"/>
    <s v="Ahmedabad"/>
    <s v="Gujarat"/>
    <s v="India"/>
    <s v="Net Banking"/>
    <x v="2"/>
    <s v="Express"/>
    <x v="0"/>
    <s v="No"/>
    <s v="No"/>
  </r>
  <r>
    <x v="9404"/>
    <x v="758"/>
    <s v="CUST11910"/>
    <s v="Customer 1910"/>
    <n v="31"/>
    <s v="Returning"/>
    <s v="P2003"/>
    <s v="T-Shirt"/>
    <x v="3"/>
    <s v="RetailHub"/>
    <n v="1"/>
    <n v="900"/>
    <n v="0"/>
    <n v="900"/>
    <n v="0"/>
    <n v="900"/>
    <n v="553.34"/>
    <n v="346.66"/>
    <x v="0"/>
    <s v="Visakhapatnam"/>
    <s v="Andhra Pradesh"/>
    <s v="India"/>
    <s v="Wallet"/>
    <x v="0"/>
    <s v="Standard"/>
    <x v="0"/>
    <s v="No"/>
    <s v="No"/>
  </r>
  <r>
    <x v="9405"/>
    <x v="758"/>
    <s v="CUST11877"/>
    <s v="Customer 1877"/>
    <n v="52"/>
    <s v="Returning"/>
    <s v="P1010"/>
    <s v="Bluetooth Speaker"/>
    <x v="0"/>
    <s v="Prime Distributors"/>
    <n v="1"/>
    <n v="3200"/>
    <n v="5"/>
    <n v="3200"/>
    <n v="160"/>
    <n v="3040"/>
    <n v="2099.11"/>
    <n v="940.89"/>
    <x v="1"/>
    <s v="Bengaluru"/>
    <s v="Karnataka"/>
    <s v="India"/>
    <s v="Credit Card"/>
    <x v="0"/>
    <s v="Standard"/>
    <x v="0"/>
    <s v="No"/>
    <s v="No"/>
  </r>
  <r>
    <x v="9406"/>
    <x v="758"/>
    <s v="CUST12001"/>
    <s v="Customer 2001"/>
    <n v="18"/>
    <s v="Loyal"/>
    <s v="P1009"/>
    <s v="Power Bank"/>
    <x v="0"/>
    <s v="Prime Distributors"/>
    <n v="1"/>
    <n v="1600"/>
    <n v="0"/>
    <n v="1600"/>
    <n v="0"/>
    <n v="1600"/>
    <n v="1086.82"/>
    <n v="513.17999999999995"/>
    <x v="2"/>
    <s v="Delhi"/>
    <s v="Delhi"/>
    <s v="India"/>
    <s v="Cash on Delivery"/>
    <x v="0"/>
    <s v="Standard"/>
    <x v="4"/>
    <s v="No"/>
    <s v="No"/>
  </r>
  <r>
    <x v="9407"/>
    <x v="758"/>
    <s v="CUST10632"/>
    <s v="Customer 632"/>
    <n v="28"/>
    <s v="Returning"/>
    <s v="P2002"/>
    <s v="Jeans"/>
    <x v="3"/>
    <s v="FashionMart"/>
    <n v="2"/>
    <n v="2200"/>
    <n v="25"/>
    <n v="4400"/>
    <n v="1100"/>
    <n v="3300"/>
    <n v="2233.5700000000002"/>
    <n v="1066.43"/>
    <x v="2"/>
    <s v="Delhi"/>
    <s v="Delhi"/>
    <s v="India"/>
    <s v="UPI"/>
    <x v="2"/>
    <s v="Standard"/>
    <x v="0"/>
    <s v="No"/>
    <s v="Yes"/>
  </r>
  <r>
    <x v="9408"/>
    <x v="758"/>
    <s v="CUST12103"/>
    <s v="Customer 2103"/>
    <n v="39"/>
    <s v="Returning"/>
    <s v="P1010"/>
    <s v="Bluetooth Speaker"/>
    <x v="0"/>
    <s v="Prime Distributors"/>
    <n v="1"/>
    <n v="3200"/>
    <n v="0"/>
    <n v="3200"/>
    <n v="0"/>
    <n v="3200"/>
    <n v="1882.05"/>
    <n v="1317.95"/>
    <x v="1"/>
    <s v="Mumbai"/>
    <s v="Maharashtra"/>
    <s v="India"/>
    <s v="Debit Card"/>
    <x v="0"/>
    <s v="Standard"/>
    <x v="0"/>
    <s v="No"/>
    <s v="No"/>
  </r>
  <r>
    <x v="9409"/>
    <x v="758"/>
    <s v="CUST10398"/>
    <s v="Customer 398"/>
    <n v="54"/>
    <s v="New"/>
    <s v="P1005"/>
    <s v="Tablet"/>
    <x v="0"/>
    <s v="RetailHub"/>
    <n v="1"/>
    <n v="18000"/>
    <n v="10"/>
    <n v="18000"/>
    <n v="1800"/>
    <n v="16200"/>
    <n v="12237"/>
    <n v="3963"/>
    <x v="0"/>
    <s v="Visakhapatnam"/>
    <s v="Andhra Pradesh"/>
    <s v="India"/>
    <s v="Wallet"/>
    <x v="2"/>
    <s v="Standard"/>
    <x v="0"/>
    <s v="No"/>
    <s v="No"/>
  </r>
  <r>
    <x v="9410"/>
    <x v="758"/>
    <s v="CUST10249"/>
    <s v="Customer 249"/>
    <n v="31"/>
    <s v="Returning"/>
    <s v="P2001"/>
    <s v="Running Shoes"/>
    <x v="3"/>
    <s v="FashionMart"/>
    <n v="2"/>
    <n v="3200"/>
    <n v="0"/>
    <n v="6400"/>
    <n v="0"/>
    <n v="6400"/>
    <n v="4330.63"/>
    <n v="2069.37"/>
    <x v="0"/>
    <s v="Nagpur"/>
    <s v="Maharashtra"/>
    <s v="India"/>
    <s v="Wallet"/>
    <x v="2"/>
    <s v="Express"/>
    <x v="3"/>
    <s v="No"/>
    <s v="No"/>
  </r>
  <r>
    <x v="9411"/>
    <x v="758"/>
    <s v="CUST12113"/>
    <s v="Customer 2113"/>
    <n v="52"/>
    <s v="New"/>
    <s v="P2001"/>
    <s v="Running Shoes"/>
    <x v="3"/>
    <s v="FashionMart"/>
    <n v="1"/>
    <n v="3200"/>
    <n v="10"/>
    <n v="3200"/>
    <n v="320"/>
    <n v="2880"/>
    <n v="1596.39"/>
    <n v="1283.6099999999999"/>
    <x v="2"/>
    <s v="Patna"/>
    <s v="Bihar"/>
    <s v="India"/>
    <s v="Cash on Delivery"/>
    <x v="0"/>
    <s v="Standard"/>
    <x v="0"/>
    <s v="No"/>
    <s v="No"/>
  </r>
  <r>
    <x v="9412"/>
    <x v="758"/>
    <s v="CUST11124"/>
    <s v="Customer 1124"/>
    <n v="42"/>
    <s v="Returning"/>
    <s v="P5003"/>
    <s v="Calculator"/>
    <x v="1"/>
    <s v="Stationery Hub"/>
    <n v="2"/>
    <n v="650"/>
    <n v="5"/>
    <n v="1300"/>
    <n v="65"/>
    <n v="1235"/>
    <n v="988.42"/>
    <n v="246.58"/>
    <x v="1"/>
    <s v="Bhopal"/>
    <s v="Madhya Pradesh"/>
    <s v="India"/>
    <s v="Debit Card"/>
    <x v="0"/>
    <s v="Standard"/>
    <x v="3"/>
    <s v="No"/>
    <s v="No"/>
  </r>
  <r>
    <x v="9413"/>
    <x v="758"/>
    <s v="CUST10832"/>
    <s v="Customer 832"/>
    <n v="51"/>
    <s v="New"/>
    <s v="P4003"/>
    <s v="Sunscreen"/>
    <x v="4"/>
    <s v="BeautyCare"/>
    <n v="3"/>
    <n v="700"/>
    <n v="20"/>
    <n v="2100"/>
    <n v="420"/>
    <n v="1680"/>
    <n v="1094.08"/>
    <n v="585.91999999999996"/>
    <x v="0"/>
    <s v="Surat"/>
    <s v="Gujarat"/>
    <s v="India"/>
    <s v="Debit Card"/>
    <x v="0"/>
    <s v="Express"/>
    <x v="1"/>
    <s v="No"/>
    <s v="No"/>
  </r>
  <r>
    <x v="9414"/>
    <x v="758"/>
    <s v="CUST11032"/>
    <s v="Customer 1032"/>
    <n v="55"/>
    <s v="New"/>
    <s v="P2003"/>
    <s v="T-Shirt"/>
    <x v="3"/>
    <s v="RetailHub"/>
    <n v="3"/>
    <n v="900"/>
    <n v="20"/>
    <n v="2700"/>
    <n v="540"/>
    <n v="2160"/>
    <n v="1212.24"/>
    <n v="947.76"/>
    <x v="1"/>
    <s v="Ahmedabad"/>
    <s v="Gujarat"/>
    <s v="India"/>
    <s v="UPI"/>
    <x v="1"/>
    <s v="Standard"/>
    <x v="0"/>
    <s v="No"/>
    <s v="No"/>
  </r>
  <r>
    <x v="9415"/>
    <x v="758"/>
    <s v="CUST11833"/>
    <s v="Customer 1833"/>
    <n v="43"/>
    <s v="Returning"/>
    <s v="P4006"/>
    <s v="Lipstick"/>
    <x v="4"/>
    <s v="BeautyCare"/>
    <n v="3"/>
    <n v="850"/>
    <n v="25"/>
    <n v="2550"/>
    <n v="637.5"/>
    <n v="1912.5"/>
    <n v="1561.57"/>
    <n v="350.93"/>
    <x v="2"/>
    <s v="Lucknow"/>
    <s v="Uttar Pradesh"/>
    <s v="India"/>
    <s v="Net Banking"/>
    <x v="2"/>
    <s v="Standard"/>
    <x v="0"/>
    <s v="No"/>
    <s v="No"/>
  </r>
  <r>
    <x v="9416"/>
    <x v="758"/>
    <s v="CUST10950"/>
    <s v="Customer 950"/>
    <n v="30"/>
    <s v="New"/>
    <s v="P1005"/>
    <s v="Tablet"/>
    <x v="0"/>
    <s v="RetailHub"/>
    <n v="1"/>
    <n v="18000"/>
    <n v="15"/>
    <n v="18000"/>
    <n v="2700"/>
    <n v="15300"/>
    <n v="10364.620000000001"/>
    <n v="4935.38"/>
    <x v="1"/>
    <s v="Bengaluru"/>
    <s v="Karnataka"/>
    <s v="India"/>
    <s v="Wallet"/>
    <x v="1"/>
    <s v="Standard"/>
    <x v="1"/>
    <s v="Yes"/>
    <s v="No"/>
  </r>
  <r>
    <x v="9417"/>
    <x v="758"/>
    <s v="CUST10019"/>
    <s v="Customer 19"/>
    <n v="56"/>
    <s v="Returning"/>
    <s v="P4005"/>
    <s v="Perfume"/>
    <x v="4"/>
    <s v="BeautyCare"/>
    <n v="2"/>
    <n v="1800"/>
    <n v="20"/>
    <n v="3600"/>
    <n v="720"/>
    <n v="2880"/>
    <n v="2159.09"/>
    <n v="720.91"/>
    <x v="0"/>
    <s v="Indore"/>
    <s v="Madhya Pradesh"/>
    <s v="India"/>
    <s v="Net Banking"/>
    <x v="1"/>
    <s v="Standard"/>
    <x v="3"/>
    <s v="No"/>
    <s v="No"/>
  </r>
  <r>
    <x v="9418"/>
    <x v="758"/>
    <s v="CUST12020"/>
    <s v="Customer 2020"/>
    <n v="40"/>
    <s v="Returning"/>
    <s v="P5001"/>
    <s v="Notebook Set"/>
    <x v="1"/>
    <s v="Stationery Hub"/>
    <n v="2"/>
    <n v="500"/>
    <n v="0"/>
    <n v="1000"/>
    <n v="0"/>
    <n v="1000"/>
    <n v="722.85"/>
    <n v="277.14999999999998"/>
    <x v="1"/>
    <s v="Bengaluru"/>
    <s v="Karnataka"/>
    <s v="India"/>
    <s v="Cash on Delivery"/>
    <x v="2"/>
    <s v="Express"/>
    <x v="0"/>
    <s v="No"/>
    <s v="No"/>
  </r>
  <r>
    <x v="9419"/>
    <x v="758"/>
    <s v="CUST12134"/>
    <s v="Customer 2134"/>
    <n v="59"/>
    <s v="Returning"/>
    <s v="P3003"/>
    <s v="Mixer Grinder"/>
    <x v="2"/>
    <s v="Prime Distributors"/>
    <n v="1"/>
    <n v="4800"/>
    <n v="5"/>
    <n v="4800"/>
    <n v="240"/>
    <n v="4560"/>
    <n v="3507.45"/>
    <n v="1052.55"/>
    <x v="0"/>
    <s v="Chennai"/>
    <s v="Tamil Nadu"/>
    <s v="India"/>
    <s v="UPI"/>
    <x v="2"/>
    <s v="Same Day"/>
    <x v="0"/>
    <s v="Yes"/>
    <s v="No"/>
  </r>
  <r>
    <x v="9420"/>
    <x v="758"/>
    <s v="CUST11746"/>
    <s v="Customer 1746"/>
    <n v="40"/>
    <s v="Loyal"/>
    <s v="P1001"/>
    <s v="Laptop"/>
    <x v="0"/>
    <s v="TechSource India"/>
    <n v="5"/>
    <n v="55000"/>
    <n v="5"/>
    <n v="275000"/>
    <n v="13750"/>
    <n v="261250"/>
    <n v="156092.18"/>
    <n v="105157.82"/>
    <x v="0"/>
    <s v="Patna"/>
    <s v="Bihar"/>
    <s v="India"/>
    <s v="UPI"/>
    <x v="1"/>
    <s v="Standard"/>
    <x v="0"/>
    <s v="No"/>
    <s v="No"/>
  </r>
  <r>
    <x v="9421"/>
    <x v="759"/>
    <s v="CUST11327"/>
    <s v="Customer 1327"/>
    <n v="43"/>
    <s v="Returning"/>
    <s v="P2001"/>
    <s v="Running Shoes"/>
    <x v="3"/>
    <s v="FashionMart"/>
    <n v="2"/>
    <n v="3200"/>
    <n v="20"/>
    <n v="6400"/>
    <n v="1280"/>
    <n v="5120"/>
    <n v="3921.01"/>
    <n v="1198.99"/>
    <x v="1"/>
    <s v="Guwahati"/>
    <s v="Assam"/>
    <s v="India"/>
    <s v="UPI"/>
    <x v="2"/>
    <s v="Standard"/>
    <x v="3"/>
    <s v="No"/>
    <s v="No"/>
  </r>
  <r>
    <x v="9422"/>
    <x v="759"/>
    <s v="CUST12047"/>
    <s v="Customer 2047"/>
    <n v="39"/>
    <s v="New"/>
    <s v="P4005"/>
    <s v="Perfume"/>
    <x v="4"/>
    <s v="BeautyCare"/>
    <n v="6"/>
    <n v="1800"/>
    <n v="5"/>
    <n v="10800"/>
    <n v="540"/>
    <n v="10260"/>
    <n v="6556.95"/>
    <n v="3703.05"/>
    <x v="2"/>
    <s v="Patna"/>
    <s v="Bihar"/>
    <s v="India"/>
    <s v="Credit Card"/>
    <x v="0"/>
    <s v="Express"/>
    <x v="0"/>
    <s v="No"/>
    <s v="No"/>
  </r>
  <r>
    <x v="9423"/>
    <x v="759"/>
    <s v="CUST12325"/>
    <s v="Customer 2325"/>
    <n v="32"/>
    <s v="Returning"/>
    <s v="P4005"/>
    <s v="Perfume"/>
    <x v="4"/>
    <s v="BeautyCare"/>
    <n v="2"/>
    <n v="1800"/>
    <n v="15"/>
    <n v="3600"/>
    <n v="540"/>
    <n v="3060"/>
    <n v="2313.38"/>
    <n v="746.62"/>
    <x v="2"/>
    <s v="Hyderabad"/>
    <s v="Telangana"/>
    <s v="India"/>
    <s v="Wallet"/>
    <x v="1"/>
    <s v="Standard"/>
    <x v="0"/>
    <s v="Yes"/>
    <s v="No"/>
  </r>
  <r>
    <x v="9424"/>
    <x v="759"/>
    <s v="CUST10571"/>
    <s v="Customer 571"/>
    <n v="24"/>
    <s v="Loyal"/>
    <s v="P3004"/>
    <s v="Cookware Set"/>
    <x v="2"/>
    <s v="HomeNeeds"/>
    <n v="5"/>
    <n v="3500"/>
    <n v="0"/>
    <n v="17500"/>
    <n v="0"/>
    <n v="17500"/>
    <n v="12457.48"/>
    <n v="5042.5200000000004"/>
    <x v="1"/>
    <s v="Hyderabad"/>
    <s v="Telangana"/>
    <s v="India"/>
    <s v="Debit Card"/>
    <x v="0"/>
    <s v="Standard"/>
    <x v="0"/>
    <s v="No"/>
    <s v="No"/>
  </r>
  <r>
    <x v="9425"/>
    <x v="759"/>
    <s v="CUST11866"/>
    <s v="Customer 1866"/>
    <n v="31"/>
    <s v="New"/>
    <s v="P3007"/>
    <s v="Vacuum Cleaner"/>
    <x v="2"/>
    <s v="Global Traders"/>
    <n v="3"/>
    <n v="8500"/>
    <n v="5"/>
    <n v="25500"/>
    <n v="1275"/>
    <n v="24225"/>
    <n v="15178.82"/>
    <n v="9046.18"/>
    <x v="0"/>
    <s v="Ahmedabad"/>
    <s v="Gujarat"/>
    <s v="India"/>
    <s v="Cash on Delivery"/>
    <x v="1"/>
    <s v="Standard"/>
    <x v="0"/>
    <s v="No"/>
    <s v="No"/>
  </r>
  <r>
    <x v="9426"/>
    <x v="759"/>
    <s v="CUST10762"/>
    <s v="Customer 762"/>
    <n v="58"/>
    <s v="Returning"/>
    <s v="P1005"/>
    <s v="Tablet"/>
    <x v="0"/>
    <s v="RetailHub"/>
    <n v="2"/>
    <n v="18000"/>
    <n v="15"/>
    <n v="36000"/>
    <n v="5400"/>
    <n v="30600"/>
    <n v="24202.29"/>
    <n v="6397.71"/>
    <x v="1"/>
    <s v="Patna"/>
    <s v="Bihar"/>
    <s v="India"/>
    <s v="Credit Card"/>
    <x v="0"/>
    <s v="Standard"/>
    <x v="3"/>
    <s v="No"/>
    <s v="No"/>
  </r>
  <r>
    <x v="9427"/>
    <x v="759"/>
    <s v="CUST12145"/>
    <s v="Customer 2145"/>
    <n v="34"/>
    <s v="New"/>
    <s v="P3006"/>
    <s v="Water Bottle"/>
    <x v="2"/>
    <s v="Metro Supplies"/>
    <n v="2"/>
    <n v="700"/>
    <n v="15"/>
    <n v="1400"/>
    <n v="210"/>
    <n v="1190"/>
    <n v="939.48"/>
    <n v="250.52"/>
    <x v="2"/>
    <s v="Mumbai"/>
    <s v="Maharashtra"/>
    <s v="India"/>
    <s v="UPI"/>
    <x v="0"/>
    <s v="Standard"/>
    <x v="0"/>
    <s v="No"/>
    <s v="No"/>
  </r>
  <r>
    <x v="9428"/>
    <x v="759"/>
    <s v="CUST11986"/>
    <s v="Customer 1986"/>
    <n v="55"/>
    <s v="New"/>
    <s v="P2008"/>
    <s v="Formal Shirt"/>
    <x v="3"/>
    <s v="Global Traders"/>
    <n v="1"/>
    <n v="1700"/>
    <n v="10"/>
    <n v="1700"/>
    <n v="170"/>
    <n v="1530"/>
    <n v="1243.58"/>
    <n v="286.42"/>
    <x v="2"/>
    <s v="Coimbatore"/>
    <s v="Tamil Nadu"/>
    <s v="India"/>
    <s v="Cash on Delivery"/>
    <x v="1"/>
    <s v="Express"/>
    <x v="0"/>
    <s v="No"/>
    <s v="No"/>
  </r>
  <r>
    <x v="9429"/>
    <x v="759"/>
    <s v="CUST11169"/>
    <s v="Customer 1169"/>
    <n v="47"/>
    <s v="Returning"/>
    <s v="P1004"/>
    <s v="Smartwatch"/>
    <x v="0"/>
    <s v="TechSource India"/>
    <n v="3"/>
    <n v="6500"/>
    <n v="0"/>
    <n v="19500"/>
    <n v="0"/>
    <n v="19500"/>
    <n v="15625.32"/>
    <n v="3874.68"/>
    <x v="2"/>
    <s v="Chandigarh"/>
    <s v="Chandigarh"/>
    <s v="India"/>
    <s v="UPI"/>
    <x v="0"/>
    <s v="Standard"/>
    <x v="0"/>
    <s v="No"/>
    <s v="No"/>
  </r>
  <r>
    <x v="9430"/>
    <x v="759"/>
    <s v="CUST10645"/>
    <s v="Customer 645"/>
    <n v="32"/>
    <s v="New"/>
    <s v="P5002"/>
    <s v="Novel"/>
    <x v="1"/>
    <s v="Stationery Hub"/>
    <n v="2"/>
    <n v="400"/>
    <n v="15"/>
    <n v="800"/>
    <n v="120"/>
    <n v="680"/>
    <n v="536.62"/>
    <n v="143.38"/>
    <x v="2"/>
    <s v="Bhopal"/>
    <s v="Madhya Pradesh"/>
    <s v="India"/>
    <s v="Wallet"/>
    <x v="1"/>
    <s v="Standard"/>
    <x v="0"/>
    <s v="No"/>
    <s v="No"/>
  </r>
  <r>
    <x v="9431"/>
    <x v="759"/>
    <s v="CUST12160"/>
    <s v="Customer 2160"/>
    <n v="47"/>
    <s v="Returning"/>
    <s v="P1010"/>
    <s v="Bluetooth Speaker"/>
    <x v="0"/>
    <s v="Prime Distributors"/>
    <n v="2"/>
    <n v="3200"/>
    <n v="15"/>
    <n v="6400"/>
    <n v="960"/>
    <n v="5440"/>
    <n v="3932.45"/>
    <n v="1507.55"/>
    <x v="1"/>
    <s v="Jaipur"/>
    <s v="Rajasthan"/>
    <s v="India"/>
    <s v="Credit Card"/>
    <x v="1"/>
    <s v="Express"/>
    <x v="3"/>
    <s v="No"/>
    <s v="No"/>
  </r>
  <r>
    <x v="9432"/>
    <x v="759"/>
    <s v="CUST11766"/>
    <s v="Customer 1766"/>
    <n v="26"/>
    <s v="Returning"/>
    <s v="P2006"/>
    <s v="Womens Kurti"/>
    <x v="3"/>
    <s v="FashionMart"/>
    <n v="2"/>
    <n v="1400"/>
    <n v="10"/>
    <n v="2800"/>
    <n v="280"/>
    <n v="2520"/>
    <n v="1914.46"/>
    <n v="605.54"/>
    <x v="1"/>
    <s v="Delhi"/>
    <s v="Delhi"/>
    <s v="India"/>
    <s v="Cash on Delivery"/>
    <x v="1"/>
    <s v="Standard"/>
    <x v="0"/>
    <s v="Yes"/>
    <s v="No"/>
  </r>
  <r>
    <x v="9433"/>
    <x v="760"/>
    <s v="CUST10039"/>
    <s v="Customer 39"/>
    <n v="40"/>
    <s v="New"/>
    <s v="P1009"/>
    <s v="Power Bank"/>
    <x v="0"/>
    <s v="Prime Distributors"/>
    <n v="1"/>
    <n v="1600"/>
    <n v="20"/>
    <n v="1600"/>
    <n v="320"/>
    <n v="1280"/>
    <n v="893.13"/>
    <n v="386.87"/>
    <x v="0"/>
    <s v="Visakhapatnam"/>
    <s v="Andhra Pradesh"/>
    <s v="India"/>
    <s v="Debit Card"/>
    <x v="0"/>
    <s v="Standard"/>
    <x v="0"/>
    <s v="No"/>
    <s v="No"/>
  </r>
  <r>
    <x v="9434"/>
    <x v="760"/>
    <s v="CUST11105"/>
    <s v="Customer 1105"/>
    <n v="55"/>
    <s v="New"/>
    <s v="P5001"/>
    <s v="Notebook Set"/>
    <x v="1"/>
    <s v="Stationery Hub"/>
    <n v="1"/>
    <n v="500"/>
    <n v="5"/>
    <n v="500"/>
    <n v="25"/>
    <n v="475"/>
    <n v="346.42"/>
    <n v="128.58000000000001"/>
    <x v="2"/>
    <s v="Nagpur"/>
    <s v="Maharashtra"/>
    <s v="India"/>
    <s v="UPI"/>
    <x v="2"/>
    <s v="Standard"/>
    <x v="0"/>
    <s v="No"/>
    <s v="No"/>
  </r>
  <r>
    <x v="9435"/>
    <x v="760"/>
    <s v="CUST11475"/>
    <s v="Customer 1475"/>
    <n v="49"/>
    <s v="Returning"/>
    <s v="P1008"/>
    <s v="Monitor"/>
    <x v="0"/>
    <s v="Global Traders"/>
    <n v="1"/>
    <n v="14500"/>
    <n v="20"/>
    <n v="14500"/>
    <n v="2900"/>
    <n v="11600"/>
    <n v="7824.03"/>
    <n v="3775.97"/>
    <x v="2"/>
    <s v="Lucknow"/>
    <s v="Uttar Pradesh"/>
    <s v="India"/>
    <s v="Net Banking"/>
    <x v="0"/>
    <s v="Standard"/>
    <x v="0"/>
    <s v="No"/>
    <s v="No"/>
  </r>
  <r>
    <x v="9436"/>
    <x v="760"/>
    <s v="CUST11365"/>
    <s v="Customer 1365"/>
    <n v="31"/>
    <s v="Loyal"/>
    <s v="P3005"/>
    <s v="Bedsheet Set"/>
    <x v="2"/>
    <s v="RetailHub"/>
    <n v="4"/>
    <n v="1800"/>
    <n v="15"/>
    <n v="7200"/>
    <n v="1080"/>
    <n v="6120"/>
    <n v="3520.43"/>
    <n v="2599.5700000000002"/>
    <x v="1"/>
    <s v="Bhubaneswar"/>
    <s v="Odisha"/>
    <s v="India"/>
    <s v="Wallet"/>
    <x v="2"/>
    <s v="Same Day"/>
    <x v="3"/>
    <s v="No"/>
    <s v="No"/>
  </r>
  <r>
    <x v="9437"/>
    <x v="760"/>
    <s v="CUST11863"/>
    <s v="Customer 1863"/>
    <n v="24"/>
    <s v="New"/>
    <s v="P4006"/>
    <s v="Lipstick"/>
    <x v="4"/>
    <s v="BeautyCare"/>
    <n v="1"/>
    <n v="850"/>
    <n v="20"/>
    <n v="850"/>
    <n v="170"/>
    <n v="680"/>
    <n v="387.58"/>
    <n v="292.42"/>
    <x v="1"/>
    <s v="Kolkata"/>
    <s v="West Bengal"/>
    <s v="India"/>
    <s v="Debit Card"/>
    <x v="2"/>
    <s v="Express"/>
    <x v="3"/>
    <s v="No"/>
    <s v="No"/>
  </r>
  <r>
    <x v="9438"/>
    <x v="760"/>
    <s v="CUST11403"/>
    <s v="Customer 1403"/>
    <n v="25"/>
    <s v="Returning"/>
    <s v="P1008"/>
    <s v="Monitor"/>
    <x v="0"/>
    <s v="Global Traders"/>
    <n v="1"/>
    <n v="14500"/>
    <n v="5"/>
    <n v="14500"/>
    <n v="725"/>
    <n v="13775"/>
    <n v="10589.43"/>
    <n v="3185.57"/>
    <x v="0"/>
    <s v="Kolkata"/>
    <s v="West Bengal"/>
    <s v="India"/>
    <s v="UPI"/>
    <x v="2"/>
    <s v="Same Day"/>
    <x v="1"/>
    <s v="No"/>
    <s v="No"/>
  </r>
  <r>
    <x v="9439"/>
    <x v="760"/>
    <s v="CUST10404"/>
    <s v="Customer 404"/>
    <n v="57"/>
    <s v="Returning"/>
    <s v="P3007"/>
    <s v="Vacuum Cleaner"/>
    <x v="2"/>
    <s v="Global Traders"/>
    <n v="3"/>
    <n v="8500"/>
    <n v="15"/>
    <n v="25500"/>
    <n v="3825"/>
    <n v="21675"/>
    <n v="16943.97"/>
    <n v="4731.03"/>
    <x v="0"/>
    <s v="Bhopal"/>
    <s v="Madhya Pradesh"/>
    <s v="India"/>
    <s v="Wallet"/>
    <x v="2"/>
    <s v="Express"/>
    <x v="0"/>
    <s v="No"/>
    <s v="No"/>
  </r>
  <r>
    <x v="9440"/>
    <x v="760"/>
    <s v="CUST11990"/>
    <s v="Customer 1990"/>
    <n v="29"/>
    <s v="Loyal"/>
    <s v="P1002"/>
    <s v="Smartphone"/>
    <x v="0"/>
    <s v="Global Traders"/>
    <n v="1"/>
    <n v="28000"/>
    <n v="0"/>
    <n v="28000"/>
    <n v="0"/>
    <n v="28000"/>
    <n v="17613.2"/>
    <n v="10386.799999999999"/>
    <x v="0"/>
    <s v="Surat"/>
    <s v="Gujarat"/>
    <s v="India"/>
    <s v="Cash on Delivery"/>
    <x v="0"/>
    <s v="Standard"/>
    <x v="0"/>
    <s v="No"/>
    <s v="No"/>
  </r>
  <r>
    <x v="9441"/>
    <x v="760"/>
    <s v="CUST10523"/>
    <s v="Customer 523"/>
    <n v="48"/>
    <s v="Loyal"/>
    <s v="P5005"/>
    <s v="Desk Organizer"/>
    <x v="1"/>
    <s v="Stationery Hub"/>
    <n v="2"/>
    <n v="600"/>
    <n v="15"/>
    <n v="1200"/>
    <n v="180"/>
    <n v="1020"/>
    <n v="770.98"/>
    <n v="249.02"/>
    <x v="0"/>
    <s v="Bengaluru"/>
    <s v="Karnataka"/>
    <s v="India"/>
    <s v="Wallet"/>
    <x v="1"/>
    <s v="Standard"/>
    <x v="0"/>
    <s v="No"/>
    <s v="No"/>
  </r>
  <r>
    <x v="9442"/>
    <x v="760"/>
    <s v="CUST11166"/>
    <s v="Customer 1166"/>
    <n v="44"/>
    <s v="New"/>
    <s v="P2003"/>
    <s v="T-Shirt"/>
    <x v="3"/>
    <s v="RetailHub"/>
    <n v="2"/>
    <n v="900"/>
    <n v="10"/>
    <n v="1800"/>
    <n v="180"/>
    <n v="1620"/>
    <n v="1091.3399999999999"/>
    <n v="528.66"/>
    <x v="1"/>
    <s v="Bhopal"/>
    <s v="Madhya Pradesh"/>
    <s v="India"/>
    <s v="Debit Card"/>
    <x v="1"/>
    <s v="Express"/>
    <x v="3"/>
    <s v="No"/>
    <s v="No"/>
  </r>
  <r>
    <x v="9443"/>
    <x v="760"/>
    <s v="CUST10684"/>
    <s v="Customer 684"/>
    <n v="36"/>
    <s v="Returning"/>
    <s v="P3006"/>
    <s v="Water Bottle"/>
    <x v="2"/>
    <s v="Metro Supplies"/>
    <n v="1"/>
    <n v="700"/>
    <n v="10"/>
    <n v="700"/>
    <n v="70"/>
    <n v="630"/>
    <n v="381.9"/>
    <n v="248.1"/>
    <x v="1"/>
    <s v="Pune"/>
    <s v="Maharashtra"/>
    <s v="India"/>
    <s v="Wallet"/>
    <x v="0"/>
    <s v="Standard"/>
    <x v="0"/>
    <s v="No"/>
    <s v="No"/>
  </r>
  <r>
    <x v="9444"/>
    <x v="760"/>
    <s v="CUST12288"/>
    <s v="Customer 2288"/>
    <n v="19"/>
    <s v="Returning"/>
    <s v="P1003"/>
    <s v="Headphones"/>
    <x v="0"/>
    <s v="Metro Supplies"/>
    <n v="2"/>
    <n v="2500"/>
    <n v="10"/>
    <n v="5000"/>
    <n v="500"/>
    <n v="4500"/>
    <n v="3616.54"/>
    <n v="883.46"/>
    <x v="0"/>
    <s v="Pune"/>
    <s v="Maharashtra"/>
    <s v="India"/>
    <s v="Credit Card"/>
    <x v="1"/>
    <s v="Standard"/>
    <x v="1"/>
    <s v="No"/>
    <s v="No"/>
  </r>
  <r>
    <x v="9445"/>
    <x v="760"/>
    <s v="CUST12431"/>
    <s v="Customer 2431"/>
    <n v="18"/>
    <s v="New"/>
    <s v="P2007"/>
    <s v="Saree"/>
    <x v="3"/>
    <s v="FashionMart"/>
    <n v="2"/>
    <n v="2600"/>
    <n v="10"/>
    <n v="5200"/>
    <n v="520"/>
    <n v="4680"/>
    <n v="3548.03"/>
    <n v="1131.97"/>
    <x v="1"/>
    <s v="Kolkata"/>
    <s v="West Bengal"/>
    <s v="India"/>
    <s v="UPI"/>
    <x v="2"/>
    <s v="Express"/>
    <x v="2"/>
    <s v="No"/>
    <s v="No"/>
  </r>
  <r>
    <x v="9446"/>
    <x v="760"/>
    <s v="CUST12143"/>
    <s v="Customer 2143"/>
    <n v="32"/>
    <s v="Returning"/>
    <s v="P2004"/>
    <s v="Jacket"/>
    <x v="3"/>
    <s v="Global Traders"/>
    <n v="1"/>
    <n v="3500"/>
    <n v="20"/>
    <n v="3500"/>
    <n v="700"/>
    <n v="2800"/>
    <n v="1754.35"/>
    <n v="1045.6500000000001"/>
    <x v="1"/>
    <s v="Hyderabad"/>
    <s v="Telangana"/>
    <s v="India"/>
    <s v="Cash on Delivery"/>
    <x v="2"/>
    <s v="Express"/>
    <x v="0"/>
    <s v="Yes"/>
    <s v="No"/>
  </r>
  <r>
    <x v="9447"/>
    <x v="760"/>
    <s v="CUST11324"/>
    <s v="Customer 1324"/>
    <n v="48"/>
    <s v="New"/>
    <s v="P5002"/>
    <s v="Novel"/>
    <x v="1"/>
    <s v="Stationery Hub"/>
    <n v="1"/>
    <n v="400"/>
    <n v="10"/>
    <n v="400"/>
    <n v="40"/>
    <n v="360"/>
    <n v="269.8"/>
    <n v="90.2"/>
    <x v="1"/>
    <s v="Delhi"/>
    <s v="Delhi"/>
    <s v="India"/>
    <s v="Cash on Delivery"/>
    <x v="0"/>
    <s v="Standard"/>
    <x v="0"/>
    <s v="No"/>
    <s v="No"/>
  </r>
  <r>
    <x v="9448"/>
    <x v="761"/>
    <s v="CUST10365"/>
    <s v="Customer 365"/>
    <n v="56"/>
    <s v="New"/>
    <s v="P5005"/>
    <s v="Desk Organizer"/>
    <x v="1"/>
    <s v="Stationery Hub"/>
    <n v="2"/>
    <n v="600"/>
    <n v="10"/>
    <n v="1200"/>
    <n v="120"/>
    <n v="1080"/>
    <n v="837.45"/>
    <n v="242.55"/>
    <x v="2"/>
    <s v="Indore"/>
    <s v="Madhya Pradesh"/>
    <s v="India"/>
    <s v="Debit Card"/>
    <x v="1"/>
    <s v="Express"/>
    <x v="0"/>
    <s v="Yes"/>
    <s v="No"/>
  </r>
  <r>
    <x v="9449"/>
    <x v="761"/>
    <s v="CUST12467"/>
    <s v="Customer 2467"/>
    <n v="28"/>
    <s v="Returning"/>
    <s v="P1003"/>
    <s v="Headphones"/>
    <x v="0"/>
    <s v="Metro Supplies"/>
    <n v="2"/>
    <n v="2500"/>
    <n v="25"/>
    <n v="5000"/>
    <n v="1250"/>
    <n v="3750"/>
    <n v="2609.61"/>
    <n v="1140.3900000000001"/>
    <x v="0"/>
    <s v="Chennai"/>
    <s v="Tamil Nadu"/>
    <s v="India"/>
    <s v="Wallet"/>
    <x v="1"/>
    <s v="Express"/>
    <x v="0"/>
    <s v="No"/>
    <s v="No"/>
  </r>
  <r>
    <x v="9450"/>
    <x v="761"/>
    <s v="CUST10982"/>
    <s v="Customer 982"/>
    <n v="19"/>
    <s v="Returning"/>
    <s v="P5005"/>
    <s v="Desk Organizer"/>
    <x v="1"/>
    <s v="Stationery Hub"/>
    <n v="2"/>
    <n v="600"/>
    <n v="5"/>
    <n v="1200"/>
    <n v="60"/>
    <n v="1140"/>
    <n v="800.47"/>
    <n v="339.53"/>
    <x v="2"/>
    <s v="Chandigarh"/>
    <s v="Chandigarh"/>
    <s v="India"/>
    <s v="Credit Card"/>
    <x v="2"/>
    <s v="Same Day"/>
    <x v="0"/>
    <s v="No"/>
    <s v="No"/>
  </r>
  <r>
    <x v="9451"/>
    <x v="761"/>
    <s v="CUST10367"/>
    <s v="Customer 367"/>
    <n v="41"/>
    <s v="New"/>
    <s v="P4003"/>
    <s v="Sunscreen"/>
    <x v="4"/>
    <s v="BeautyCare"/>
    <n v="4"/>
    <n v="700"/>
    <n v="10"/>
    <n v="2800"/>
    <n v="280"/>
    <n v="2520"/>
    <n v="1945.43"/>
    <n v="574.57000000000005"/>
    <x v="0"/>
    <s v="Bengaluru"/>
    <s v="Karnataka"/>
    <s v="India"/>
    <s v="Cash on Delivery"/>
    <x v="0"/>
    <s v="Standard"/>
    <x v="0"/>
    <s v="No"/>
    <s v="No"/>
  </r>
  <r>
    <x v="9452"/>
    <x v="761"/>
    <s v="CUST10813"/>
    <s v="Customer 813"/>
    <n v="24"/>
    <s v="Returning"/>
    <s v="P3002"/>
    <s v="Air Fryer"/>
    <x v="2"/>
    <s v="HomeNeeds"/>
    <n v="3"/>
    <n v="6500"/>
    <n v="0"/>
    <n v="19500"/>
    <n v="0"/>
    <n v="19500"/>
    <n v="14971.16"/>
    <n v="4528.84"/>
    <x v="1"/>
    <s v="Guwahati"/>
    <s v="Assam"/>
    <s v="India"/>
    <s v="Cash on Delivery"/>
    <x v="2"/>
    <s v="Standard"/>
    <x v="0"/>
    <s v="No"/>
    <s v="No"/>
  </r>
  <r>
    <x v="9453"/>
    <x v="761"/>
    <s v="CUST10037"/>
    <s v="Customer 37"/>
    <n v="33"/>
    <s v="Returning"/>
    <s v="P5002"/>
    <s v="Novel"/>
    <x v="1"/>
    <s v="Stationery Hub"/>
    <n v="3"/>
    <n v="400"/>
    <n v="10"/>
    <n v="1200"/>
    <n v="120"/>
    <n v="1080"/>
    <n v="607.69000000000005"/>
    <n v="472.31"/>
    <x v="1"/>
    <s v="Pune"/>
    <s v="Maharashtra"/>
    <s v="India"/>
    <s v="Debit Card"/>
    <x v="2"/>
    <s v="Express"/>
    <x v="0"/>
    <s v="Yes"/>
    <s v="No"/>
  </r>
  <r>
    <x v="9454"/>
    <x v="762"/>
    <s v="CUST10794"/>
    <s v="Customer 794"/>
    <n v="32"/>
    <s v="Returning"/>
    <s v="P1009"/>
    <s v="Power Bank"/>
    <x v="0"/>
    <s v="Prime Distributors"/>
    <n v="1"/>
    <n v="1600"/>
    <n v="15"/>
    <n v="1600"/>
    <n v="240"/>
    <n v="1360"/>
    <n v="790.07"/>
    <n v="569.92999999999995"/>
    <x v="1"/>
    <s v="Mumbai"/>
    <s v="Maharashtra"/>
    <s v="India"/>
    <s v="Credit Card"/>
    <x v="2"/>
    <s v="Express"/>
    <x v="0"/>
    <s v="No"/>
    <s v="No"/>
  </r>
  <r>
    <x v="9455"/>
    <x v="762"/>
    <s v="CUST11580"/>
    <s v="Customer 1580"/>
    <n v="31"/>
    <s v="Returning"/>
    <s v="P4005"/>
    <s v="Perfume"/>
    <x v="4"/>
    <s v="BeautyCare"/>
    <n v="1"/>
    <n v="1800"/>
    <n v="10"/>
    <n v="1800"/>
    <n v="180"/>
    <n v="1620"/>
    <n v="958.44"/>
    <n v="661.56"/>
    <x v="1"/>
    <s v="Chandigarh"/>
    <s v="Chandigarh"/>
    <s v="India"/>
    <s v="UPI"/>
    <x v="2"/>
    <s v="Express"/>
    <x v="0"/>
    <s v="No"/>
    <s v="No"/>
  </r>
  <r>
    <x v="9456"/>
    <x v="762"/>
    <s v="CUST12256"/>
    <s v="Customer 2256"/>
    <n v="32"/>
    <s v="New"/>
    <s v="P2002"/>
    <s v="Jeans"/>
    <x v="3"/>
    <s v="FashionMart"/>
    <n v="3"/>
    <n v="2200"/>
    <n v="15"/>
    <n v="6600"/>
    <n v="990"/>
    <n v="5610"/>
    <n v="3335.09"/>
    <n v="2274.91"/>
    <x v="1"/>
    <s v="Nagpur"/>
    <s v="Maharashtra"/>
    <s v="India"/>
    <s v="Net Banking"/>
    <x v="0"/>
    <s v="Standard"/>
    <x v="0"/>
    <s v="No"/>
    <s v="No"/>
  </r>
  <r>
    <x v="9457"/>
    <x v="762"/>
    <s v="CUST12399"/>
    <s v="Customer 2399"/>
    <n v="60"/>
    <s v="Loyal"/>
    <s v="P4003"/>
    <s v="Sunscreen"/>
    <x v="4"/>
    <s v="BeautyCare"/>
    <n v="2"/>
    <n v="700"/>
    <n v="10"/>
    <n v="1400"/>
    <n v="140"/>
    <n v="1260"/>
    <n v="912.72"/>
    <n v="347.28"/>
    <x v="1"/>
    <s v="Bengaluru"/>
    <s v="Karnataka"/>
    <s v="India"/>
    <s v="Cash on Delivery"/>
    <x v="1"/>
    <s v="Express"/>
    <x v="0"/>
    <s v="No"/>
    <s v="No"/>
  </r>
  <r>
    <x v="9458"/>
    <x v="762"/>
    <s v="CUST10842"/>
    <s v="Customer 842"/>
    <n v="26"/>
    <s v="Loyal"/>
    <s v="P4002"/>
    <s v="Moisturizer"/>
    <x v="4"/>
    <s v="BeautyCare"/>
    <n v="1"/>
    <n v="650"/>
    <n v="0"/>
    <n v="650"/>
    <n v="0"/>
    <n v="650"/>
    <n v="506.88"/>
    <n v="143.12"/>
    <x v="1"/>
    <s v="Indore"/>
    <s v="Madhya Pradesh"/>
    <s v="India"/>
    <s v="Credit Card"/>
    <x v="1"/>
    <s v="Standard"/>
    <x v="0"/>
    <s v="No"/>
    <s v="No"/>
  </r>
  <r>
    <x v="9459"/>
    <x v="762"/>
    <s v="CUST12362"/>
    <s v="Customer 2362"/>
    <n v="38"/>
    <s v="Loyal"/>
    <s v="P2007"/>
    <s v="Saree"/>
    <x v="3"/>
    <s v="FashionMart"/>
    <n v="1"/>
    <n v="2600"/>
    <n v="5"/>
    <n v="2600"/>
    <n v="130"/>
    <n v="2470"/>
    <n v="1504.69"/>
    <n v="965.31"/>
    <x v="1"/>
    <s v="Indore"/>
    <s v="Madhya Pradesh"/>
    <s v="India"/>
    <s v="Credit Card"/>
    <x v="2"/>
    <s v="Standard"/>
    <x v="0"/>
    <s v="No"/>
    <s v="No"/>
  </r>
  <r>
    <x v="9460"/>
    <x v="762"/>
    <s v="CUST10842"/>
    <s v="Customer 842"/>
    <n v="57"/>
    <s v="Returning"/>
    <s v="P3007"/>
    <s v="Vacuum Cleaner"/>
    <x v="2"/>
    <s v="Global Traders"/>
    <n v="2"/>
    <n v="8500"/>
    <n v="0"/>
    <n v="17000"/>
    <n v="0"/>
    <n v="17000"/>
    <n v="11139.35"/>
    <n v="5860.65"/>
    <x v="1"/>
    <s v="Surat"/>
    <s v="Gujarat"/>
    <s v="India"/>
    <s v="Wallet"/>
    <x v="1"/>
    <s v="Standard"/>
    <x v="0"/>
    <s v="No"/>
    <s v="No"/>
  </r>
  <r>
    <x v="9461"/>
    <x v="762"/>
    <s v="CUST12031"/>
    <s v="Customer 2031"/>
    <n v="48"/>
    <s v="Returning"/>
    <s v="P5005"/>
    <s v="Desk Organizer"/>
    <x v="1"/>
    <s v="Stationery Hub"/>
    <n v="2"/>
    <n v="600"/>
    <n v="5"/>
    <n v="1200"/>
    <n v="60"/>
    <n v="1140"/>
    <n v="821.36"/>
    <n v="318.64"/>
    <x v="1"/>
    <s v="Hyderabad"/>
    <s v="Telangana"/>
    <s v="India"/>
    <s v="Cash on Delivery"/>
    <x v="0"/>
    <s v="Express"/>
    <x v="0"/>
    <s v="No"/>
    <s v="No"/>
  </r>
  <r>
    <x v="9462"/>
    <x v="762"/>
    <s v="CUST11729"/>
    <s v="Customer 1729"/>
    <n v="18"/>
    <s v="Loyal"/>
    <s v="P2005"/>
    <s v="Backpack"/>
    <x v="3"/>
    <s v="Metro Supplies"/>
    <n v="1"/>
    <n v="1800"/>
    <n v="10"/>
    <n v="1800"/>
    <n v="180"/>
    <n v="1620"/>
    <n v="1037.6199999999999"/>
    <n v="582.38"/>
    <x v="1"/>
    <s v="Bhopal"/>
    <s v="Madhya Pradesh"/>
    <s v="India"/>
    <s v="UPI"/>
    <x v="0"/>
    <s v="Standard"/>
    <x v="0"/>
    <s v="No"/>
    <s v="No"/>
  </r>
  <r>
    <x v="9463"/>
    <x v="762"/>
    <s v="CUST12339"/>
    <s v="Customer 2339"/>
    <n v="39"/>
    <s v="Loyal"/>
    <s v="P2005"/>
    <s v="Backpack"/>
    <x v="3"/>
    <s v="Metro Supplies"/>
    <n v="3"/>
    <n v="1800"/>
    <n v="5"/>
    <n v="5400"/>
    <n v="270"/>
    <n v="5130"/>
    <n v="3738.06"/>
    <n v="1391.94"/>
    <x v="2"/>
    <s v="Patna"/>
    <s v="Bihar"/>
    <s v="India"/>
    <s v="UPI"/>
    <x v="0"/>
    <s v="Standard"/>
    <x v="3"/>
    <s v="No"/>
    <s v="No"/>
  </r>
  <r>
    <x v="9464"/>
    <x v="762"/>
    <s v="CUST10307"/>
    <s v="Customer 307"/>
    <n v="21"/>
    <s v="New"/>
    <s v="P2002"/>
    <s v="Jeans"/>
    <x v="3"/>
    <s v="FashionMart"/>
    <n v="2"/>
    <n v="2200"/>
    <n v="15"/>
    <n v="4400"/>
    <n v="660"/>
    <n v="3740"/>
    <n v="2202.96"/>
    <n v="1537.04"/>
    <x v="2"/>
    <s v="Bhopal"/>
    <s v="Madhya Pradesh"/>
    <s v="India"/>
    <s v="UPI"/>
    <x v="0"/>
    <s v="Standard"/>
    <x v="2"/>
    <s v="No"/>
    <s v="No"/>
  </r>
  <r>
    <x v="9465"/>
    <x v="762"/>
    <s v="CUST11132"/>
    <s v="Customer 1132"/>
    <n v="52"/>
    <s v="Returning"/>
    <s v="P4001"/>
    <s v="Face Wash"/>
    <x v="4"/>
    <s v="BeautyCare"/>
    <n v="6"/>
    <n v="450"/>
    <n v="5"/>
    <n v="2700"/>
    <n v="135"/>
    <n v="2565"/>
    <n v="1945.2"/>
    <n v="619.79999999999995"/>
    <x v="1"/>
    <s v="Bengaluru"/>
    <s v="Karnataka"/>
    <s v="India"/>
    <s v="Credit Card"/>
    <x v="2"/>
    <s v="Standard"/>
    <x v="0"/>
    <s v="No"/>
    <s v="No"/>
  </r>
  <r>
    <x v="9466"/>
    <x v="762"/>
    <s v="CUST11752"/>
    <s v="Customer 1752"/>
    <n v="30"/>
    <s v="Returning"/>
    <s v="P4001"/>
    <s v="Face Wash"/>
    <x v="4"/>
    <s v="BeautyCare"/>
    <n v="2"/>
    <n v="450"/>
    <n v="5"/>
    <n v="900"/>
    <n v="45"/>
    <n v="855"/>
    <n v="557.16999999999996"/>
    <n v="297.83"/>
    <x v="0"/>
    <s v="Bengaluru"/>
    <s v="Karnataka"/>
    <s v="India"/>
    <s v="Wallet"/>
    <x v="2"/>
    <s v="Standard"/>
    <x v="0"/>
    <s v="No"/>
    <s v="No"/>
  </r>
  <r>
    <x v="9467"/>
    <x v="762"/>
    <s v="CUST10178"/>
    <s v="Customer 178"/>
    <n v="21"/>
    <s v="Loyal"/>
    <s v="P5001"/>
    <s v="Notebook Set"/>
    <x v="1"/>
    <s v="Stationery Hub"/>
    <n v="2"/>
    <n v="500"/>
    <n v="15"/>
    <n v="1000"/>
    <n v="150"/>
    <n v="850"/>
    <n v="600.64"/>
    <n v="249.36"/>
    <x v="1"/>
    <s v="Ahmedabad"/>
    <s v="Gujarat"/>
    <s v="India"/>
    <s v="Wallet"/>
    <x v="2"/>
    <s v="Standard"/>
    <x v="3"/>
    <s v="No"/>
    <s v="No"/>
  </r>
  <r>
    <x v="9468"/>
    <x v="762"/>
    <s v="CUST11119"/>
    <s v="Customer 1119"/>
    <n v="45"/>
    <s v="Returning"/>
    <s v="P3005"/>
    <s v="Bedsheet Set"/>
    <x v="2"/>
    <s v="RetailHub"/>
    <n v="1"/>
    <n v="1800"/>
    <n v="15"/>
    <n v="1800"/>
    <n v="270"/>
    <n v="1530"/>
    <n v="974.84"/>
    <n v="555.16"/>
    <x v="2"/>
    <s v="Chennai"/>
    <s v="Tamil Nadu"/>
    <s v="India"/>
    <s v="Cash on Delivery"/>
    <x v="2"/>
    <s v="Standard"/>
    <x v="0"/>
    <s v="No"/>
    <s v="No"/>
  </r>
  <r>
    <x v="9469"/>
    <x v="763"/>
    <s v="CUST10799"/>
    <s v="Customer 799"/>
    <n v="58"/>
    <s v="Returning"/>
    <s v="P1001"/>
    <s v="Laptop"/>
    <x v="0"/>
    <s v="TechSource India"/>
    <n v="1"/>
    <n v="55000"/>
    <n v="5"/>
    <n v="55000"/>
    <n v="2750"/>
    <n v="52250"/>
    <n v="35292.76"/>
    <n v="16957.240000000002"/>
    <x v="0"/>
    <s v="Patna"/>
    <s v="Bihar"/>
    <s v="India"/>
    <s v="Debit Card"/>
    <x v="1"/>
    <s v="Express"/>
    <x v="0"/>
    <s v="No"/>
    <s v="No"/>
  </r>
  <r>
    <x v="9470"/>
    <x v="763"/>
    <s v="CUST10818"/>
    <s v="Customer 818"/>
    <n v="21"/>
    <s v="Returning"/>
    <s v="P2008"/>
    <s v="Formal Shirt"/>
    <x v="3"/>
    <s v="Global Traders"/>
    <n v="4"/>
    <n v="1700"/>
    <n v="30"/>
    <n v="6800"/>
    <n v="2040"/>
    <n v="4760"/>
    <n v="3075.18"/>
    <n v="1684.82"/>
    <x v="1"/>
    <s v="Jaipur"/>
    <s v="Rajasthan"/>
    <s v="India"/>
    <s v="Wallet"/>
    <x v="2"/>
    <s v="Standard"/>
    <x v="1"/>
    <s v="No"/>
    <s v="No"/>
  </r>
  <r>
    <x v="9471"/>
    <x v="763"/>
    <s v="CUST11135"/>
    <s v="Customer 1135"/>
    <n v="44"/>
    <s v="Returning"/>
    <s v="P1009"/>
    <s v="Power Bank"/>
    <x v="0"/>
    <s v="Prime Distributors"/>
    <n v="1"/>
    <n v="1600"/>
    <n v="0"/>
    <n v="1600"/>
    <n v="0"/>
    <n v="1600"/>
    <n v="1192.3699999999999"/>
    <n v="407.63"/>
    <x v="1"/>
    <s v="Hyderabad"/>
    <s v="Telangana"/>
    <s v="India"/>
    <s v="Cash on Delivery"/>
    <x v="0"/>
    <s v="Express"/>
    <x v="0"/>
    <s v="No"/>
    <s v="No"/>
  </r>
  <r>
    <x v="9472"/>
    <x v="763"/>
    <s v="CUST10517"/>
    <s v="Customer 517"/>
    <n v="41"/>
    <s v="Loyal"/>
    <s v="P2001"/>
    <s v="Running Shoes"/>
    <x v="3"/>
    <s v="FashionMart"/>
    <n v="1"/>
    <n v="3200"/>
    <n v="10"/>
    <n v="3200"/>
    <n v="320"/>
    <n v="2880"/>
    <n v="1657.45"/>
    <n v="1222.55"/>
    <x v="0"/>
    <s v="Bhopal"/>
    <s v="Madhya Pradesh"/>
    <s v="India"/>
    <s v="Net Banking"/>
    <x v="2"/>
    <s v="Standard"/>
    <x v="0"/>
    <s v="No"/>
    <s v="No"/>
  </r>
  <r>
    <x v="9473"/>
    <x v="763"/>
    <s v="CUST12010"/>
    <s v="Customer 2010"/>
    <n v="19"/>
    <s v="New"/>
    <s v="P4002"/>
    <s v="Moisturizer"/>
    <x v="4"/>
    <s v="BeautyCare"/>
    <n v="3"/>
    <n v="650"/>
    <n v="15"/>
    <n v="1950"/>
    <n v="292.5"/>
    <n v="1657.5"/>
    <n v="1064.81"/>
    <n v="592.69000000000005"/>
    <x v="0"/>
    <s v="Indore"/>
    <s v="Madhya Pradesh"/>
    <s v="India"/>
    <s v="UPI"/>
    <x v="0"/>
    <s v="Standard"/>
    <x v="0"/>
    <s v="No"/>
    <s v="No"/>
  </r>
  <r>
    <x v="9474"/>
    <x v="763"/>
    <s v="CUST10312"/>
    <s v="Customer 312"/>
    <n v="57"/>
    <s v="Returning"/>
    <s v="P4004"/>
    <s v="Shampoo"/>
    <x v="4"/>
    <s v="BeautyCare"/>
    <n v="1"/>
    <n v="550"/>
    <n v="15"/>
    <n v="550"/>
    <n v="82.5"/>
    <n v="467.5"/>
    <n v="317.17"/>
    <n v="150.33000000000001"/>
    <x v="1"/>
    <s v="Guwahati"/>
    <s v="Assam"/>
    <s v="India"/>
    <s v="Credit Card"/>
    <x v="0"/>
    <s v="Standard"/>
    <x v="0"/>
    <s v="No"/>
    <s v="No"/>
  </r>
  <r>
    <x v="9475"/>
    <x v="763"/>
    <s v="CUST10694"/>
    <s v="Customer 694"/>
    <n v="41"/>
    <s v="New"/>
    <s v="P4003"/>
    <s v="Sunscreen"/>
    <x v="4"/>
    <s v="BeautyCare"/>
    <n v="1"/>
    <n v="700"/>
    <n v="10"/>
    <n v="700"/>
    <n v="70"/>
    <n v="630"/>
    <n v="406.67"/>
    <n v="223.33"/>
    <x v="2"/>
    <s v="Nagpur"/>
    <s v="Maharashtra"/>
    <s v="India"/>
    <s v="UPI"/>
    <x v="0"/>
    <s v="Express"/>
    <x v="4"/>
    <s v="No"/>
    <s v="No"/>
  </r>
  <r>
    <x v="9476"/>
    <x v="763"/>
    <s v="CUST12477"/>
    <s v="Customer 2477"/>
    <n v="25"/>
    <s v="Returning"/>
    <s v="P4005"/>
    <s v="Perfume"/>
    <x v="4"/>
    <s v="BeautyCare"/>
    <n v="1"/>
    <n v="1800"/>
    <n v="10"/>
    <n v="1800"/>
    <n v="180"/>
    <n v="1620"/>
    <n v="1214.29"/>
    <n v="405.71"/>
    <x v="2"/>
    <s v="Bhopal"/>
    <s v="Madhya Pradesh"/>
    <s v="India"/>
    <s v="UPI"/>
    <x v="0"/>
    <s v="Standard"/>
    <x v="0"/>
    <s v="No"/>
    <s v="No"/>
  </r>
  <r>
    <x v="9477"/>
    <x v="763"/>
    <s v="CUST11535"/>
    <s v="Customer 1535"/>
    <n v="40"/>
    <s v="Returning"/>
    <s v="P5002"/>
    <s v="Novel"/>
    <x v="1"/>
    <s v="Stationery Hub"/>
    <n v="2"/>
    <n v="400"/>
    <n v="10"/>
    <n v="800"/>
    <n v="80"/>
    <n v="720"/>
    <n v="458.79"/>
    <n v="261.20999999999998"/>
    <x v="1"/>
    <s v="Bhubaneswar"/>
    <s v="Odisha"/>
    <s v="India"/>
    <s v="Credit Card"/>
    <x v="0"/>
    <s v="Standard"/>
    <x v="0"/>
    <s v="No"/>
    <s v="No"/>
  </r>
  <r>
    <x v="9478"/>
    <x v="763"/>
    <s v="CUST10251"/>
    <s v="Customer 251"/>
    <n v="38"/>
    <s v="New"/>
    <s v="P3004"/>
    <s v="Cookware Set"/>
    <x v="2"/>
    <s v="HomeNeeds"/>
    <n v="5"/>
    <n v="3500"/>
    <n v="30"/>
    <n v="17500"/>
    <n v="5250"/>
    <n v="12250"/>
    <n v="9522.7199999999993"/>
    <n v="2727.28"/>
    <x v="0"/>
    <s v="Chandigarh"/>
    <s v="Chandigarh"/>
    <s v="India"/>
    <s v="Cash on Delivery"/>
    <x v="1"/>
    <s v="Standard"/>
    <x v="0"/>
    <s v="No"/>
    <s v="No"/>
  </r>
  <r>
    <x v="9479"/>
    <x v="763"/>
    <s v="CUST12366"/>
    <s v="Customer 2366"/>
    <n v="29"/>
    <s v="Returning"/>
    <s v="P5003"/>
    <s v="Calculator"/>
    <x v="1"/>
    <s v="Stationery Hub"/>
    <n v="1"/>
    <n v="650"/>
    <n v="10"/>
    <n v="650"/>
    <n v="65"/>
    <n v="585"/>
    <n v="334.81"/>
    <n v="250.19"/>
    <x v="2"/>
    <s v="Ahmedabad"/>
    <s v="Gujarat"/>
    <s v="India"/>
    <s v="Cash on Delivery"/>
    <x v="2"/>
    <s v="Standard"/>
    <x v="0"/>
    <s v="No"/>
    <s v="No"/>
  </r>
  <r>
    <x v="9480"/>
    <x v="763"/>
    <s v="CUST12257"/>
    <s v="Customer 2257"/>
    <n v="51"/>
    <s v="Loyal"/>
    <s v="P4006"/>
    <s v="Lipstick"/>
    <x v="4"/>
    <s v="BeautyCare"/>
    <n v="2"/>
    <n v="850"/>
    <n v="20"/>
    <n v="1700"/>
    <n v="340"/>
    <n v="1360"/>
    <n v="1028.28"/>
    <n v="331.72"/>
    <x v="1"/>
    <s v="Bhubaneswar"/>
    <s v="Odisha"/>
    <s v="India"/>
    <s v="UPI"/>
    <x v="1"/>
    <s v="Standard"/>
    <x v="0"/>
    <s v="No"/>
    <s v="No"/>
  </r>
  <r>
    <x v="9481"/>
    <x v="763"/>
    <s v="CUST10350"/>
    <s v="Customer 350"/>
    <n v="33"/>
    <s v="New"/>
    <s v="P2003"/>
    <s v="T-Shirt"/>
    <x v="3"/>
    <s v="RetailHub"/>
    <n v="1"/>
    <n v="900"/>
    <n v="30"/>
    <n v="900"/>
    <n v="270"/>
    <n v="630"/>
    <n v="347.29"/>
    <n v="282.70999999999998"/>
    <x v="1"/>
    <s v="Visakhapatnam"/>
    <s v="Andhra Pradesh"/>
    <s v="India"/>
    <s v="Net Banking"/>
    <x v="2"/>
    <s v="Standard"/>
    <x v="1"/>
    <s v="Yes"/>
    <s v="No"/>
  </r>
  <r>
    <x v="9482"/>
    <x v="763"/>
    <s v="CUST10856"/>
    <s v="Customer 856"/>
    <n v="24"/>
    <s v="Returning"/>
    <s v="P4005"/>
    <s v="Perfume"/>
    <x v="4"/>
    <s v="BeautyCare"/>
    <n v="4"/>
    <n v="1800"/>
    <n v="15"/>
    <n v="7200"/>
    <n v="1080"/>
    <n v="6120"/>
    <n v="4266.03"/>
    <n v="1853.97"/>
    <x v="1"/>
    <s v="Delhi"/>
    <s v="Delhi"/>
    <s v="India"/>
    <s v="Cash on Delivery"/>
    <x v="1"/>
    <s v="Express"/>
    <x v="0"/>
    <s v="No"/>
    <s v="No"/>
  </r>
  <r>
    <x v="9483"/>
    <x v="763"/>
    <s v="CUST12152"/>
    <s v="Customer 2152"/>
    <n v="53"/>
    <s v="Returning"/>
    <s v="P4003"/>
    <s v="Sunscreen"/>
    <x v="4"/>
    <s v="BeautyCare"/>
    <n v="3"/>
    <n v="700"/>
    <n v="0"/>
    <n v="2100"/>
    <n v="0"/>
    <n v="2100"/>
    <n v="1424.76"/>
    <n v="675.24"/>
    <x v="1"/>
    <s v="Nagpur"/>
    <s v="Maharashtra"/>
    <s v="India"/>
    <s v="Cash on Delivery"/>
    <x v="1"/>
    <s v="Standard"/>
    <x v="0"/>
    <s v="No"/>
    <s v="No"/>
  </r>
  <r>
    <x v="9484"/>
    <x v="763"/>
    <s v="CUST10543"/>
    <s v="Customer 543"/>
    <n v="41"/>
    <s v="New"/>
    <s v="P5005"/>
    <s v="Desk Organizer"/>
    <x v="1"/>
    <s v="Stationery Hub"/>
    <n v="2"/>
    <n v="600"/>
    <n v="20"/>
    <n v="1200"/>
    <n v="240"/>
    <n v="960"/>
    <n v="624.08000000000004"/>
    <n v="335.92"/>
    <x v="2"/>
    <s v="Indore"/>
    <s v="Madhya Pradesh"/>
    <s v="India"/>
    <s v="UPI"/>
    <x v="2"/>
    <s v="Express"/>
    <x v="0"/>
    <s v="No"/>
    <s v="No"/>
  </r>
  <r>
    <x v="9485"/>
    <x v="763"/>
    <s v="CUST10165"/>
    <s v="Customer 165"/>
    <n v="24"/>
    <s v="New"/>
    <s v="P4005"/>
    <s v="Perfume"/>
    <x v="4"/>
    <s v="BeautyCare"/>
    <n v="2"/>
    <n v="1800"/>
    <n v="0"/>
    <n v="3600"/>
    <n v="0"/>
    <n v="3600"/>
    <n v="2692.11"/>
    <n v="907.89"/>
    <x v="1"/>
    <s v="Nagpur"/>
    <s v="Maharashtra"/>
    <s v="India"/>
    <s v="Net Banking"/>
    <x v="2"/>
    <s v="Standard"/>
    <x v="0"/>
    <s v="No"/>
    <s v="No"/>
  </r>
  <r>
    <x v="9486"/>
    <x v="764"/>
    <s v="CUST12030"/>
    <s v="Customer 2030"/>
    <n v="28"/>
    <s v="Loyal"/>
    <s v="P2002"/>
    <s v="Jeans"/>
    <x v="3"/>
    <s v="FashionMart"/>
    <n v="3"/>
    <n v="2200"/>
    <n v="20"/>
    <n v="6600"/>
    <n v="1320"/>
    <n v="5280"/>
    <n v="3189.62"/>
    <n v="2090.38"/>
    <x v="1"/>
    <s v="Bengaluru"/>
    <s v="Karnataka"/>
    <s v="India"/>
    <s v="Net Banking"/>
    <x v="0"/>
    <s v="Standard"/>
    <x v="0"/>
    <s v="No"/>
    <s v="No"/>
  </r>
  <r>
    <x v="9487"/>
    <x v="764"/>
    <s v="CUST10666"/>
    <s v="Customer 666"/>
    <n v="23"/>
    <s v="New"/>
    <s v="P1010"/>
    <s v="Bluetooth Speaker"/>
    <x v="0"/>
    <s v="Prime Distributors"/>
    <n v="1"/>
    <n v="3200"/>
    <n v="10"/>
    <n v="3200"/>
    <n v="320"/>
    <n v="2880"/>
    <n v="2183.96"/>
    <n v="696.04"/>
    <x v="2"/>
    <s v="Nagpur"/>
    <s v="Maharashtra"/>
    <s v="India"/>
    <s v="Cash on Delivery"/>
    <x v="2"/>
    <s v="Express"/>
    <x v="0"/>
    <s v="No"/>
    <s v="No"/>
  </r>
  <r>
    <x v="9488"/>
    <x v="764"/>
    <s v="CUST10317"/>
    <s v="Customer 317"/>
    <n v="21"/>
    <s v="New"/>
    <s v="P2002"/>
    <s v="Jeans"/>
    <x v="3"/>
    <s v="FashionMart"/>
    <n v="5"/>
    <n v="2200"/>
    <n v="20"/>
    <n v="11000"/>
    <n v="2200"/>
    <n v="8800"/>
    <n v="5625.57"/>
    <n v="3174.43"/>
    <x v="0"/>
    <s v="Bengaluru"/>
    <s v="Karnataka"/>
    <s v="India"/>
    <s v="Credit Card"/>
    <x v="1"/>
    <s v="Standard"/>
    <x v="3"/>
    <s v="No"/>
    <s v="No"/>
  </r>
  <r>
    <x v="9489"/>
    <x v="764"/>
    <s v="CUST11277"/>
    <s v="Customer 1277"/>
    <n v="41"/>
    <s v="Loyal"/>
    <s v="P3002"/>
    <s v="Air Fryer"/>
    <x v="2"/>
    <s v="HomeNeeds"/>
    <n v="1"/>
    <n v="6500"/>
    <n v="5"/>
    <n v="6500"/>
    <n v="325"/>
    <n v="6175"/>
    <n v="4573.4399999999996"/>
    <n v="1601.56"/>
    <x v="0"/>
    <s v="Bhopal"/>
    <s v="Madhya Pradesh"/>
    <s v="India"/>
    <s v="Wallet"/>
    <x v="0"/>
    <s v="Standard"/>
    <x v="0"/>
    <s v="No"/>
    <s v="No"/>
  </r>
  <r>
    <x v="9490"/>
    <x v="764"/>
    <s v="CUST10384"/>
    <s v="Customer 384"/>
    <n v="20"/>
    <s v="New"/>
    <s v="P1009"/>
    <s v="Power Bank"/>
    <x v="0"/>
    <s v="Prime Distributors"/>
    <n v="2"/>
    <n v="1600"/>
    <n v="25"/>
    <n v="3200"/>
    <n v="800"/>
    <n v="2400"/>
    <n v="1869.91"/>
    <n v="530.09"/>
    <x v="1"/>
    <s v="Chennai"/>
    <s v="Tamil Nadu"/>
    <s v="India"/>
    <s v="Net Banking"/>
    <x v="1"/>
    <s v="Express"/>
    <x v="0"/>
    <s v="No"/>
    <s v="No"/>
  </r>
  <r>
    <x v="9491"/>
    <x v="764"/>
    <s v="CUST11576"/>
    <s v="Customer 1576"/>
    <n v="54"/>
    <s v="New"/>
    <s v="P2002"/>
    <s v="Jeans"/>
    <x v="3"/>
    <s v="FashionMart"/>
    <n v="6"/>
    <n v="2200"/>
    <n v="5"/>
    <n v="13200"/>
    <n v="660"/>
    <n v="12540"/>
    <n v="7978.45"/>
    <n v="4561.55"/>
    <x v="1"/>
    <s v="Patna"/>
    <s v="Bihar"/>
    <s v="India"/>
    <s v="Wallet"/>
    <x v="1"/>
    <s v="Same Day"/>
    <x v="0"/>
    <s v="No"/>
    <s v="No"/>
  </r>
  <r>
    <x v="9492"/>
    <x v="764"/>
    <s v="CUST10911"/>
    <s v="Customer 911"/>
    <n v="50"/>
    <s v="Returning"/>
    <s v="P3003"/>
    <s v="Mixer Grinder"/>
    <x v="2"/>
    <s v="Prime Distributors"/>
    <n v="1"/>
    <n v="4800"/>
    <n v="10"/>
    <n v="4800"/>
    <n v="480"/>
    <n v="4320"/>
    <n v="2727.74"/>
    <n v="1592.26"/>
    <x v="0"/>
    <s v="Patna"/>
    <s v="Bihar"/>
    <s v="India"/>
    <s v="Debit Card"/>
    <x v="0"/>
    <s v="Express"/>
    <x v="0"/>
    <s v="No"/>
    <s v="No"/>
  </r>
  <r>
    <x v="9493"/>
    <x v="764"/>
    <s v="CUST10517"/>
    <s v="Customer 517"/>
    <n v="57"/>
    <s v="Returning"/>
    <s v="P2008"/>
    <s v="Formal Shirt"/>
    <x v="3"/>
    <s v="Global Traders"/>
    <n v="1"/>
    <n v="1700"/>
    <n v="15"/>
    <n v="1700"/>
    <n v="255"/>
    <n v="1445"/>
    <n v="1075.3399999999999"/>
    <n v="369.66"/>
    <x v="1"/>
    <s v="Delhi"/>
    <s v="Delhi"/>
    <s v="India"/>
    <s v="Credit Card"/>
    <x v="2"/>
    <s v="Standard"/>
    <x v="0"/>
    <s v="No"/>
    <s v="No"/>
  </r>
  <r>
    <x v="9494"/>
    <x v="764"/>
    <s v="CUST11437"/>
    <s v="Customer 1437"/>
    <n v="48"/>
    <s v="New"/>
    <s v="P4001"/>
    <s v="Face Wash"/>
    <x v="4"/>
    <s v="BeautyCare"/>
    <n v="1"/>
    <n v="450"/>
    <n v="15"/>
    <n v="450"/>
    <n v="67.5"/>
    <n v="382.5"/>
    <n v="220.52"/>
    <n v="161.97999999999999"/>
    <x v="2"/>
    <s v="Hyderabad"/>
    <s v="Telangana"/>
    <s v="India"/>
    <s v="UPI"/>
    <x v="2"/>
    <s v="Standard"/>
    <x v="0"/>
    <s v="No"/>
    <s v="Yes"/>
  </r>
  <r>
    <x v="9495"/>
    <x v="764"/>
    <s v="CUST11226"/>
    <s v="Customer 1226"/>
    <n v="56"/>
    <s v="New"/>
    <s v="P4001"/>
    <s v="Face Wash"/>
    <x v="4"/>
    <s v="BeautyCare"/>
    <n v="2"/>
    <n v="450"/>
    <n v="5"/>
    <n v="900"/>
    <n v="45"/>
    <n v="855"/>
    <n v="554.55999999999995"/>
    <n v="300.44"/>
    <x v="0"/>
    <s v="Nagpur"/>
    <s v="Maharashtra"/>
    <s v="India"/>
    <s v="Credit Card"/>
    <x v="0"/>
    <s v="Express"/>
    <x v="3"/>
    <s v="No"/>
    <s v="No"/>
  </r>
  <r>
    <x v="9496"/>
    <x v="764"/>
    <s v="CUST12058"/>
    <s v="Customer 2058"/>
    <n v="36"/>
    <s v="Loyal"/>
    <s v="P4002"/>
    <s v="Moisturizer"/>
    <x v="4"/>
    <s v="BeautyCare"/>
    <n v="1"/>
    <n v="650"/>
    <n v="0"/>
    <n v="650"/>
    <n v="0"/>
    <n v="650"/>
    <n v="484.23"/>
    <n v="165.77"/>
    <x v="1"/>
    <s v="Ahmedabad"/>
    <s v="Gujarat"/>
    <s v="India"/>
    <s v="UPI"/>
    <x v="2"/>
    <s v="Standard"/>
    <x v="0"/>
    <s v="No"/>
    <s v="No"/>
  </r>
  <r>
    <x v="9497"/>
    <x v="764"/>
    <s v="CUST10513"/>
    <s v="Customer 513"/>
    <n v="59"/>
    <s v="Returning"/>
    <s v="P5001"/>
    <s v="Notebook Set"/>
    <x v="1"/>
    <s v="Stationery Hub"/>
    <n v="5"/>
    <n v="500"/>
    <n v="10"/>
    <n v="2500"/>
    <n v="250"/>
    <n v="2250"/>
    <n v="1404.18"/>
    <n v="845.82"/>
    <x v="1"/>
    <s v="Bhopal"/>
    <s v="Madhya Pradesh"/>
    <s v="India"/>
    <s v="Cash on Delivery"/>
    <x v="0"/>
    <s v="Express"/>
    <x v="2"/>
    <s v="No"/>
    <s v="No"/>
  </r>
  <r>
    <x v="9498"/>
    <x v="764"/>
    <s v="CUST10416"/>
    <s v="Customer 416"/>
    <n v="25"/>
    <s v="New"/>
    <s v="P3006"/>
    <s v="Water Bottle"/>
    <x v="2"/>
    <s v="Metro Supplies"/>
    <n v="2"/>
    <n v="700"/>
    <n v="10"/>
    <n v="1400"/>
    <n v="140"/>
    <n v="1260"/>
    <n v="857.73"/>
    <n v="402.27"/>
    <x v="0"/>
    <s v="Chandigarh"/>
    <s v="Chandigarh"/>
    <s v="India"/>
    <s v="Wallet"/>
    <x v="0"/>
    <s v="Express"/>
    <x v="0"/>
    <s v="No"/>
    <s v="No"/>
  </r>
  <r>
    <x v="9499"/>
    <x v="764"/>
    <s v="CUST12229"/>
    <s v="Customer 2229"/>
    <n v="29"/>
    <s v="New"/>
    <s v="P4005"/>
    <s v="Perfume"/>
    <x v="4"/>
    <s v="BeautyCare"/>
    <n v="2"/>
    <n v="1800"/>
    <n v="5"/>
    <n v="3600"/>
    <n v="180"/>
    <n v="3420"/>
    <n v="2129.35"/>
    <n v="1290.6500000000001"/>
    <x v="2"/>
    <s v="Bengaluru"/>
    <s v="Karnataka"/>
    <s v="India"/>
    <s v="Cash on Delivery"/>
    <x v="0"/>
    <s v="Standard"/>
    <x v="0"/>
    <s v="No"/>
    <s v="No"/>
  </r>
  <r>
    <x v="9500"/>
    <x v="764"/>
    <s v="CUST11344"/>
    <s v="Customer 1344"/>
    <n v="58"/>
    <s v="New"/>
    <s v="P2004"/>
    <s v="Jacket"/>
    <x v="3"/>
    <s v="Global Traders"/>
    <n v="1"/>
    <n v="3500"/>
    <n v="0"/>
    <n v="3500"/>
    <n v="0"/>
    <n v="3500"/>
    <n v="2560.69"/>
    <n v="939.31"/>
    <x v="1"/>
    <s v="Patna"/>
    <s v="Bihar"/>
    <s v="India"/>
    <s v="Wallet"/>
    <x v="1"/>
    <s v="Express"/>
    <x v="0"/>
    <s v="No"/>
    <s v="No"/>
  </r>
  <r>
    <x v="9501"/>
    <x v="764"/>
    <s v="CUST10314"/>
    <s v="Customer 314"/>
    <n v="54"/>
    <s v="Returning"/>
    <s v="P1009"/>
    <s v="Power Bank"/>
    <x v="0"/>
    <s v="Prime Distributors"/>
    <n v="1"/>
    <n v="1600"/>
    <n v="20"/>
    <n v="1600"/>
    <n v="320"/>
    <n v="1280"/>
    <n v="707.09"/>
    <n v="572.91"/>
    <x v="1"/>
    <s v="Surat"/>
    <s v="Gujarat"/>
    <s v="India"/>
    <s v="Wallet"/>
    <x v="0"/>
    <s v="Standard"/>
    <x v="0"/>
    <s v="No"/>
    <s v="No"/>
  </r>
  <r>
    <x v="9502"/>
    <x v="764"/>
    <s v="CUST11122"/>
    <s v="Customer 1122"/>
    <n v="23"/>
    <s v="Returning"/>
    <s v="P1002"/>
    <s v="Smartphone"/>
    <x v="0"/>
    <s v="Global Traders"/>
    <n v="2"/>
    <n v="28000"/>
    <n v="20"/>
    <n v="56000"/>
    <n v="11200"/>
    <n v="44800"/>
    <n v="25881.119999999999"/>
    <n v="18918.88"/>
    <x v="0"/>
    <s v="Coimbatore"/>
    <s v="Tamil Nadu"/>
    <s v="India"/>
    <s v="Wallet"/>
    <x v="2"/>
    <s v="Standard"/>
    <x v="1"/>
    <s v="No"/>
    <s v="No"/>
  </r>
  <r>
    <x v="9503"/>
    <x v="764"/>
    <s v="CUST11880"/>
    <s v="Customer 1880"/>
    <n v="23"/>
    <s v="Returning"/>
    <s v="P3006"/>
    <s v="Water Bottle"/>
    <x v="2"/>
    <s v="Metro Supplies"/>
    <n v="1"/>
    <n v="700"/>
    <n v="15"/>
    <n v="700"/>
    <n v="105"/>
    <n v="595"/>
    <n v="432.35"/>
    <n v="162.65"/>
    <x v="2"/>
    <s v="Mumbai"/>
    <s v="Maharashtra"/>
    <s v="India"/>
    <s v="Cash on Delivery"/>
    <x v="1"/>
    <s v="Express"/>
    <x v="0"/>
    <s v="No"/>
    <s v="No"/>
  </r>
  <r>
    <x v="9504"/>
    <x v="764"/>
    <s v="CUST11742"/>
    <s v="Customer 1742"/>
    <n v="25"/>
    <s v="New"/>
    <s v="P2005"/>
    <s v="Backpack"/>
    <x v="3"/>
    <s v="Metro Supplies"/>
    <n v="1"/>
    <n v="1800"/>
    <n v="20"/>
    <n v="1800"/>
    <n v="360"/>
    <n v="1440"/>
    <n v="1120.5999999999999"/>
    <n v="319.39999999999998"/>
    <x v="1"/>
    <s v="Pune"/>
    <s v="Maharashtra"/>
    <s v="India"/>
    <s v="Credit Card"/>
    <x v="2"/>
    <s v="Express"/>
    <x v="1"/>
    <s v="No"/>
    <s v="No"/>
  </r>
  <r>
    <x v="9505"/>
    <x v="764"/>
    <s v="CUST11670"/>
    <s v="Customer 1670"/>
    <n v="60"/>
    <s v="New"/>
    <s v="P2004"/>
    <s v="Jacket"/>
    <x v="3"/>
    <s v="Global Traders"/>
    <n v="1"/>
    <n v="3500"/>
    <n v="15"/>
    <n v="3500"/>
    <n v="525"/>
    <n v="2975"/>
    <n v="1750.71"/>
    <n v="1224.29"/>
    <x v="2"/>
    <s v="Visakhapatnam"/>
    <s v="Andhra Pradesh"/>
    <s v="India"/>
    <s v="Cash on Delivery"/>
    <x v="0"/>
    <s v="Standard"/>
    <x v="0"/>
    <s v="No"/>
    <s v="No"/>
  </r>
  <r>
    <x v="9506"/>
    <x v="764"/>
    <s v="CUST10055"/>
    <s v="Customer 55"/>
    <n v="18"/>
    <s v="Returning"/>
    <s v="P5003"/>
    <s v="Calculator"/>
    <x v="1"/>
    <s v="Stationery Hub"/>
    <n v="2"/>
    <n v="650"/>
    <n v="15"/>
    <n v="1300"/>
    <n v="195"/>
    <n v="1105"/>
    <n v="718.42"/>
    <n v="386.58"/>
    <x v="1"/>
    <s v="Jaipur"/>
    <s v="Rajasthan"/>
    <s v="India"/>
    <s v="Debit Card"/>
    <x v="2"/>
    <s v="Standard"/>
    <x v="0"/>
    <s v="No"/>
    <s v="No"/>
  </r>
  <r>
    <x v="9507"/>
    <x v="764"/>
    <s v="CUST10778"/>
    <s v="Customer 778"/>
    <n v="29"/>
    <s v="Returning"/>
    <s v="P4002"/>
    <s v="Moisturizer"/>
    <x v="4"/>
    <s v="BeautyCare"/>
    <n v="2"/>
    <n v="650"/>
    <n v="20"/>
    <n v="1300"/>
    <n v="260"/>
    <n v="1040"/>
    <n v="724.05"/>
    <n v="315.95"/>
    <x v="2"/>
    <s v="Bengaluru"/>
    <s v="Karnataka"/>
    <s v="India"/>
    <s v="Cash on Delivery"/>
    <x v="1"/>
    <s v="Same Day"/>
    <x v="0"/>
    <s v="No"/>
    <s v="No"/>
  </r>
  <r>
    <x v="9508"/>
    <x v="764"/>
    <s v="CUST11835"/>
    <s v="Customer 1835"/>
    <n v="36"/>
    <s v="Loyal"/>
    <s v="P1010"/>
    <s v="Bluetooth Speaker"/>
    <x v="0"/>
    <s v="Prime Distributors"/>
    <n v="4"/>
    <n v="3200"/>
    <n v="20"/>
    <n v="12800"/>
    <n v="2560"/>
    <n v="10240"/>
    <n v="8336.59"/>
    <n v="1903.41"/>
    <x v="1"/>
    <s v="Nagpur"/>
    <s v="Maharashtra"/>
    <s v="India"/>
    <s v="Debit Card"/>
    <x v="1"/>
    <s v="Standard"/>
    <x v="0"/>
    <s v="No"/>
    <s v="No"/>
  </r>
  <r>
    <x v="9509"/>
    <x v="765"/>
    <s v="CUST10479"/>
    <s v="Customer 479"/>
    <n v="49"/>
    <s v="Returning"/>
    <s v="P2002"/>
    <s v="Jeans"/>
    <x v="3"/>
    <s v="FashionMart"/>
    <n v="4"/>
    <n v="2200"/>
    <n v="10"/>
    <n v="8800"/>
    <n v="880"/>
    <n v="7920"/>
    <n v="5208.58"/>
    <n v="2711.42"/>
    <x v="2"/>
    <s v="Pune"/>
    <s v="Maharashtra"/>
    <s v="India"/>
    <s v="UPI"/>
    <x v="1"/>
    <s v="Standard"/>
    <x v="0"/>
    <s v="No"/>
    <s v="No"/>
  </r>
  <r>
    <x v="9510"/>
    <x v="765"/>
    <s v="CUST10923"/>
    <s v="Customer 923"/>
    <n v="39"/>
    <s v="Loyal"/>
    <s v="P5002"/>
    <s v="Novel"/>
    <x v="1"/>
    <s v="Stationery Hub"/>
    <n v="2"/>
    <n v="400"/>
    <n v="5"/>
    <n v="800"/>
    <n v="40"/>
    <n v="760"/>
    <n v="522.82000000000005"/>
    <n v="237.18"/>
    <x v="1"/>
    <s v="Pune"/>
    <s v="Maharashtra"/>
    <s v="India"/>
    <s v="Wallet"/>
    <x v="2"/>
    <s v="Standard"/>
    <x v="0"/>
    <s v="No"/>
    <s v="Yes"/>
  </r>
  <r>
    <x v="9511"/>
    <x v="765"/>
    <s v="CUST10359"/>
    <s v="Customer 359"/>
    <n v="34"/>
    <s v="New"/>
    <s v="P2002"/>
    <s v="Jeans"/>
    <x v="3"/>
    <s v="FashionMart"/>
    <n v="1"/>
    <n v="2200"/>
    <n v="20"/>
    <n v="2200"/>
    <n v="440"/>
    <n v="1760"/>
    <n v="1365.42"/>
    <n v="394.58"/>
    <x v="1"/>
    <s v="Visakhapatnam"/>
    <s v="Andhra Pradesh"/>
    <s v="India"/>
    <s v="Credit Card"/>
    <x v="2"/>
    <s v="Standard"/>
    <x v="0"/>
    <s v="No"/>
    <s v="No"/>
  </r>
  <r>
    <x v="9512"/>
    <x v="765"/>
    <s v="CUST12154"/>
    <s v="Customer 2154"/>
    <n v="52"/>
    <s v="Loyal"/>
    <s v="P4003"/>
    <s v="Sunscreen"/>
    <x v="4"/>
    <s v="BeautyCare"/>
    <n v="2"/>
    <n v="700"/>
    <n v="5"/>
    <n v="1400"/>
    <n v="70"/>
    <n v="1330"/>
    <n v="905.16"/>
    <n v="424.84"/>
    <x v="1"/>
    <s v="Indore"/>
    <s v="Madhya Pradesh"/>
    <s v="India"/>
    <s v="Wallet"/>
    <x v="0"/>
    <s v="Standard"/>
    <x v="2"/>
    <s v="No"/>
    <s v="No"/>
  </r>
  <r>
    <x v="9513"/>
    <x v="765"/>
    <s v="CUST12085"/>
    <s v="Customer 2085"/>
    <n v="43"/>
    <s v="Returning"/>
    <s v="P4001"/>
    <s v="Face Wash"/>
    <x v="4"/>
    <s v="BeautyCare"/>
    <n v="5"/>
    <n v="450"/>
    <n v="10"/>
    <n v="2250"/>
    <n v="225"/>
    <n v="2025"/>
    <n v="1305.3499999999999"/>
    <n v="719.65"/>
    <x v="1"/>
    <s v="Jaipur"/>
    <s v="Rajasthan"/>
    <s v="India"/>
    <s v="Net Banking"/>
    <x v="2"/>
    <s v="Standard"/>
    <x v="2"/>
    <s v="No"/>
    <s v="No"/>
  </r>
  <r>
    <x v="9514"/>
    <x v="765"/>
    <s v="CUST11465"/>
    <s v="Customer 1465"/>
    <n v="27"/>
    <s v="New"/>
    <s v="P5002"/>
    <s v="Novel"/>
    <x v="1"/>
    <s v="Stationery Hub"/>
    <n v="2"/>
    <n v="400"/>
    <n v="25"/>
    <n v="800"/>
    <n v="200"/>
    <n v="600"/>
    <n v="464.24"/>
    <n v="135.76"/>
    <x v="1"/>
    <s v="Chandigarh"/>
    <s v="Chandigarh"/>
    <s v="India"/>
    <s v="Debit Card"/>
    <x v="1"/>
    <s v="Standard"/>
    <x v="0"/>
    <s v="No"/>
    <s v="No"/>
  </r>
  <r>
    <x v="9515"/>
    <x v="765"/>
    <s v="CUST11083"/>
    <s v="Customer 1083"/>
    <n v="18"/>
    <s v="Returning"/>
    <s v="P5003"/>
    <s v="Calculator"/>
    <x v="1"/>
    <s v="Stationery Hub"/>
    <n v="2"/>
    <n v="650"/>
    <n v="30"/>
    <n v="1300"/>
    <n v="390"/>
    <n v="910"/>
    <n v="651.94000000000005"/>
    <n v="258.06"/>
    <x v="2"/>
    <s v="Coimbatore"/>
    <s v="Tamil Nadu"/>
    <s v="India"/>
    <s v="Wallet"/>
    <x v="1"/>
    <s v="Standard"/>
    <x v="0"/>
    <s v="No"/>
    <s v="No"/>
  </r>
  <r>
    <x v="9516"/>
    <x v="765"/>
    <s v="CUST12023"/>
    <s v="Customer 2023"/>
    <n v="24"/>
    <s v="Loyal"/>
    <s v="P3005"/>
    <s v="Bedsheet Set"/>
    <x v="2"/>
    <s v="RetailHub"/>
    <n v="3"/>
    <n v="1800"/>
    <n v="20"/>
    <n v="5400"/>
    <n v="1080"/>
    <n v="4320"/>
    <n v="3233.23"/>
    <n v="1086.77"/>
    <x v="1"/>
    <s v="Coimbatore"/>
    <s v="Tamil Nadu"/>
    <s v="India"/>
    <s v="Debit Card"/>
    <x v="0"/>
    <s v="Standard"/>
    <x v="3"/>
    <s v="No"/>
    <s v="No"/>
  </r>
  <r>
    <x v="9517"/>
    <x v="765"/>
    <s v="CUST12372"/>
    <s v="Customer 2372"/>
    <n v="48"/>
    <s v="Returning"/>
    <s v="P4001"/>
    <s v="Face Wash"/>
    <x v="4"/>
    <s v="BeautyCare"/>
    <n v="1"/>
    <n v="450"/>
    <n v="25"/>
    <n v="450"/>
    <n v="112.5"/>
    <n v="337.5"/>
    <n v="222.53"/>
    <n v="114.97"/>
    <x v="2"/>
    <s v="Pune"/>
    <s v="Maharashtra"/>
    <s v="India"/>
    <s v="Debit Card"/>
    <x v="0"/>
    <s v="Standard"/>
    <x v="0"/>
    <s v="No"/>
    <s v="No"/>
  </r>
  <r>
    <x v="9518"/>
    <x v="765"/>
    <s v="CUST10061"/>
    <s v="Customer 61"/>
    <n v="20"/>
    <s v="Returning"/>
    <s v="P2004"/>
    <s v="Jacket"/>
    <x v="3"/>
    <s v="Global Traders"/>
    <n v="1"/>
    <n v="3500"/>
    <n v="10"/>
    <n v="3500"/>
    <n v="350"/>
    <n v="3150"/>
    <n v="1762.94"/>
    <n v="1387.06"/>
    <x v="1"/>
    <s v="Lucknow"/>
    <s v="Uttar Pradesh"/>
    <s v="India"/>
    <s v="Debit Card"/>
    <x v="0"/>
    <s v="Standard"/>
    <x v="0"/>
    <s v="No"/>
    <s v="No"/>
  </r>
  <r>
    <x v="9519"/>
    <x v="765"/>
    <s v="CUST11886"/>
    <s v="Customer 1886"/>
    <n v="34"/>
    <s v="New"/>
    <s v="P3007"/>
    <s v="Vacuum Cleaner"/>
    <x v="2"/>
    <s v="Global Traders"/>
    <n v="2"/>
    <n v="8500"/>
    <n v="25"/>
    <n v="17000"/>
    <n v="4250"/>
    <n v="12750"/>
    <n v="8081.74"/>
    <n v="4668.26"/>
    <x v="1"/>
    <s v="Chennai"/>
    <s v="Tamil Nadu"/>
    <s v="India"/>
    <s v="Wallet"/>
    <x v="2"/>
    <s v="Standard"/>
    <x v="3"/>
    <s v="Yes"/>
    <s v="No"/>
  </r>
  <r>
    <x v="9520"/>
    <x v="765"/>
    <s v="CUST11544"/>
    <s v="Customer 1544"/>
    <n v="19"/>
    <s v="Returning"/>
    <s v="P1001"/>
    <s v="Laptop"/>
    <x v="0"/>
    <s v="TechSource India"/>
    <n v="1"/>
    <n v="55000"/>
    <n v="10"/>
    <n v="55000"/>
    <n v="5500"/>
    <n v="49500"/>
    <n v="38945.22"/>
    <n v="10554.78"/>
    <x v="1"/>
    <s v="Guwahati"/>
    <s v="Assam"/>
    <s v="India"/>
    <s v="Cash on Delivery"/>
    <x v="1"/>
    <s v="Standard"/>
    <x v="1"/>
    <s v="No"/>
    <s v="No"/>
  </r>
  <r>
    <x v="9521"/>
    <x v="765"/>
    <s v="CUST11647"/>
    <s v="Customer 1647"/>
    <n v="27"/>
    <s v="New"/>
    <s v="P3006"/>
    <s v="Water Bottle"/>
    <x v="2"/>
    <s v="Metro Supplies"/>
    <n v="1"/>
    <n v="700"/>
    <n v="0"/>
    <n v="700"/>
    <n v="0"/>
    <n v="700"/>
    <n v="423.4"/>
    <n v="276.60000000000002"/>
    <x v="1"/>
    <s v="Ahmedabad"/>
    <s v="Gujarat"/>
    <s v="India"/>
    <s v="Credit Card"/>
    <x v="0"/>
    <s v="Standard"/>
    <x v="0"/>
    <s v="No"/>
    <s v="No"/>
  </r>
  <r>
    <x v="9522"/>
    <x v="765"/>
    <s v="CUST10200"/>
    <s v="Customer 200"/>
    <n v="58"/>
    <s v="Returning"/>
    <s v="P5002"/>
    <s v="Novel"/>
    <x v="1"/>
    <s v="Stationery Hub"/>
    <n v="2"/>
    <n v="400"/>
    <n v="30"/>
    <n v="800"/>
    <n v="240"/>
    <n v="560"/>
    <n v="378.81"/>
    <n v="181.19"/>
    <x v="1"/>
    <s v="Bengaluru"/>
    <s v="Karnataka"/>
    <s v="India"/>
    <s v="Cash on Delivery"/>
    <x v="0"/>
    <s v="Standard"/>
    <x v="0"/>
    <s v="No"/>
    <s v="No"/>
  </r>
  <r>
    <x v="9523"/>
    <x v="765"/>
    <s v="CUST11063"/>
    <s v="Customer 1063"/>
    <n v="18"/>
    <s v="New"/>
    <s v="P1006"/>
    <s v="Keyboard"/>
    <x v="0"/>
    <s v="Metro Supplies"/>
    <n v="4"/>
    <n v="1800"/>
    <n v="5"/>
    <n v="7200"/>
    <n v="360"/>
    <n v="6840"/>
    <n v="4342.2"/>
    <n v="2497.8000000000002"/>
    <x v="1"/>
    <s v="Bhopal"/>
    <s v="Madhya Pradesh"/>
    <s v="India"/>
    <s v="Cash on Delivery"/>
    <x v="2"/>
    <s v="Standard"/>
    <x v="0"/>
    <s v="No"/>
    <s v="No"/>
  </r>
  <r>
    <x v="9524"/>
    <x v="765"/>
    <s v="CUST11276"/>
    <s v="Customer 1276"/>
    <n v="26"/>
    <s v="Loyal"/>
    <s v="P1010"/>
    <s v="Bluetooth Speaker"/>
    <x v="0"/>
    <s v="Prime Distributors"/>
    <n v="1"/>
    <n v="3200"/>
    <n v="15"/>
    <n v="3200"/>
    <n v="480"/>
    <n v="2720"/>
    <n v="2220.7600000000002"/>
    <n v="499.24"/>
    <x v="1"/>
    <s v="Bhubaneswar"/>
    <s v="Odisha"/>
    <s v="India"/>
    <s v="Wallet"/>
    <x v="0"/>
    <s v="Express"/>
    <x v="0"/>
    <s v="No"/>
    <s v="No"/>
  </r>
  <r>
    <x v="9525"/>
    <x v="765"/>
    <s v="CUST11607"/>
    <s v="Customer 1607"/>
    <n v="18"/>
    <s v="Returning"/>
    <s v="P3005"/>
    <s v="Bedsheet Set"/>
    <x v="2"/>
    <s v="RetailHub"/>
    <n v="2"/>
    <n v="1800"/>
    <n v="20"/>
    <n v="3600"/>
    <n v="720"/>
    <n v="2880"/>
    <n v="1745.28"/>
    <n v="1134.72"/>
    <x v="1"/>
    <s v="Coimbatore"/>
    <s v="Tamil Nadu"/>
    <s v="India"/>
    <s v="Wallet"/>
    <x v="1"/>
    <s v="Same Day"/>
    <x v="4"/>
    <s v="No"/>
    <s v="No"/>
  </r>
  <r>
    <x v="9526"/>
    <x v="765"/>
    <s v="CUST11409"/>
    <s v="Customer 1409"/>
    <n v="50"/>
    <s v="Returning"/>
    <s v="P3005"/>
    <s v="Bedsheet Set"/>
    <x v="2"/>
    <s v="RetailHub"/>
    <n v="1"/>
    <n v="1800"/>
    <n v="20"/>
    <n v="1800"/>
    <n v="360"/>
    <n v="1440"/>
    <n v="1116.04"/>
    <n v="323.95999999999998"/>
    <x v="2"/>
    <s v="Ahmedabad"/>
    <s v="Gujarat"/>
    <s v="India"/>
    <s v="Debit Card"/>
    <x v="0"/>
    <s v="Express"/>
    <x v="0"/>
    <s v="No"/>
    <s v="No"/>
  </r>
  <r>
    <x v="9527"/>
    <x v="765"/>
    <s v="CUST10095"/>
    <s v="Customer 95"/>
    <n v="21"/>
    <s v="Loyal"/>
    <s v="P3001"/>
    <s v="Coffee Maker"/>
    <x v="2"/>
    <s v="HomeNeeds"/>
    <n v="2"/>
    <n v="4200"/>
    <n v="0"/>
    <n v="8400"/>
    <n v="0"/>
    <n v="8400"/>
    <n v="6420.57"/>
    <n v="1979.43"/>
    <x v="1"/>
    <s v="Lucknow"/>
    <s v="Uttar Pradesh"/>
    <s v="India"/>
    <s v="Wallet"/>
    <x v="2"/>
    <s v="Express"/>
    <x v="0"/>
    <s v="No"/>
    <s v="No"/>
  </r>
  <r>
    <x v="9528"/>
    <x v="766"/>
    <s v="CUST11241"/>
    <s v="Customer 1241"/>
    <n v="48"/>
    <s v="Returning"/>
    <s v="P2007"/>
    <s v="Saree"/>
    <x v="3"/>
    <s v="FashionMart"/>
    <n v="1"/>
    <n v="2600"/>
    <n v="10"/>
    <n v="2600"/>
    <n v="260"/>
    <n v="2340"/>
    <n v="1867.16"/>
    <n v="472.84"/>
    <x v="1"/>
    <s v="Patna"/>
    <s v="Bihar"/>
    <s v="India"/>
    <s v="Cash on Delivery"/>
    <x v="0"/>
    <s v="Standard"/>
    <x v="2"/>
    <s v="No"/>
    <s v="No"/>
  </r>
  <r>
    <x v="9529"/>
    <x v="766"/>
    <s v="CUST11680"/>
    <s v="Customer 1680"/>
    <n v="29"/>
    <s v="Returning"/>
    <s v="P2005"/>
    <s v="Backpack"/>
    <x v="3"/>
    <s v="Metro Supplies"/>
    <n v="3"/>
    <n v="1800"/>
    <n v="20"/>
    <n v="5400"/>
    <n v="1080"/>
    <n v="4320"/>
    <n v="3178.56"/>
    <n v="1141.44"/>
    <x v="1"/>
    <s v="Lucknow"/>
    <s v="Uttar Pradesh"/>
    <s v="India"/>
    <s v="Wallet"/>
    <x v="0"/>
    <s v="Standard"/>
    <x v="4"/>
    <s v="No"/>
    <s v="No"/>
  </r>
  <r>
    <x v="9530"/>
    <x v="766"/>
    <s v="CUST10018"/>
    <s v="Customer 18"/>
    <n v="60"/>
    <s v="New"/>
    <s v="P3005"/>
    <s v="Bedsheet Set"/>
    <x v="2"/>
    <s v="RetailHub"/>
    <n v="4"/>
    <n v="1800"/>
    <n v="10"/>
    <n v="7200"/>
    <n v="720"/>
    <n v="6480"/>
    <n v="4240.74"/>
    <n v="2239.2600000000002"/>
    <x v="1"/>
    <s v="Ahmedabad"/>
    <s v="Gujarat"/>
    <s v="India"/>
    <s v="Cash on Delivery"/>
    <x v="2"/>
    <s v="Standard"/>
    <x v="0"/>
    <s v="No"/>
    <s v="No"/>
  </r>
  <r>
    <x v="9531"/>
    <x v="766"/>
    <s v="CUST12083"/>
    <s v="Customer 2083"/>
    <n v="35"/>
    <s v="Returning"/>
    <s v="P2008"/>
    <s v="Formal Shirt"/>
    <x v="3"/>
    <s v="Global Traders"/>
    <n v="2"/>
    <n v="1700"/>
    <n v="10"/>
    <n v="3400"/>
    <n v="340"/>
    <n v="3060"/>
    <n v="1911.33"/>
    <n v="1148.67"/>
    <x v="2"/>
    <s v="Delhi"/>
    <s v="Delhi"/>
    <s v="India"/>
    <s v="UPI"/>
    <x v="2"/>
    <s v="Standard"/>
    <x v="1"/>
    <s v="No"/>
    <s v="No"/>
  </r>
  <r>
    <x v="9532"/>
    <x v="766"/>
    <s v="CUST10402"/>
    <s v="Customer 402"/>
    <n v="42"/>
    <s v="New"/>
    <s v="P1005"/>
    <s v="Tablet"/>
    <x v="0"/>
    <s v="RetailHub"/>
    <n v="1"/>
    <n v="18000"/>
    <n v="15"/>
    <n v="18000"/>
    <n v="2700"/>
    <n v="15300"/>
    <n v="10626.36"/>
    <n v="4673.6400000000003"/>
    <x v="2"/>
    <s v="Coimbatore"/>
    <s v="Tamil Nadu"/>
    <s v="India"/>
    <s v="Credit Card"/>
    <x v="2"/>
    <s v="Same Day"/>
    <x v="0"/>
    <s v="No"/>
    <s v="No"/>
  </r>
  <r>
    <x v="9533"/>
    <x v="766"/>
    <s v="CUST11670"/>
    <s v="Customer 1670"/>
    <n v="49"/>
    <s v="Returning"/>
    <s v="P1002"/>
    <s v="Smartphone"/>
    <x v="0"/>
    <s v="Global Traders"/>
    <n v="3"/>
    <n v="28000"/>
    <n v="25"/>
    <n v="84000"/>
    <n v="21000"/>
    <n v="63000"/>
    <n v="36746.06"/>
    <n v="26253.94"/>
    <x v="1"/>
    <s v="Patna"/>
    <s v="Bihar"/>
    <s v="India"/>
    <s v="Wallet"/>
    <x v="0"/>
    <s v="Standard"/>
    <x v="0"/>
    <s v="No"/>
    <s v="No"/>
  </r>
  <r>
    <x v="9534"/>
    <x v="766"/>
    <s v="CUST10276"/>
    <s v="Customer 276"/>
    <n v="58"/>
    <s v="Returning"/>
    <s v="P2007"/>
    <s v="Saree"/>
    <x v="3"/>
    <s v="FashionMart"/>
    <n v="2"/>
    <n v="2600"/>
    <n v="5"/>
    <n v="5200"/>
    <n v="260"/>
    <n v="4940"/>
    <n v="3140.16"/>
    <n v="1799.84"/>
    <x v="1"/>
    <s v="Chandigarh"/>
    <s v="Chandigarh"/>
    <s v="India"/>
    <s v="UPI"/>
    <x v="1"/>
    <s v="Standard"/>
    <x v="0"/>
    <s v="No"/>
    <s v="No"/>
  </r>
  <r>
    <x v="9535"/>
    <x v="766"/>
    <s v="CUST10267"/>
    <s v="Customer 267"/>
    <n v="40"/>
    <s v="Loyal"/>
    <s v="P4005"/>
    <s v="Perfume"/>
    <x v="4"/>
    <s v="BeautyCare"/>
    <n v="4"/>
    <n v="1800"/>
    <n v="5"/>
    <n v="7200"/>
    <n v="360"/>
    <n v="6840"/>
    <n v="3883.53"/>
    <n v="2956.47"/>
    <x v="1"/>
    <s v="Pune"/>
    <s v="Maharashtra"/>
    <s v="India"/>
    <s v="Debit Card"/>
    <x v="0"/>
    <s v="Express"/>
    <x v="0"/>
    <s v="No"/>
    <s v="No"/>
  </r>
  <r>
    <x v="9536"/>
    <x v="766"/>
    <s v="CUST10691"/>
    <s v="Customer 691"/>
    <n v="56"/>
    <s v="Loyal"/>
    <s v="P3002"/>
    <s v="Air Fryer"/>
    <x v="2"/>
    <s v="HomeNeeds"/>
    <n v="1"/>
    <n v="6500"/>
    <n v="5"/>
    <n v="6500"/>
    <n v="325"/>
    <n v="6175"/>
    <n v="3875.07"/>
    <n v="2299.9299999999998"/>
    <x v="1"/>
    <s v="Lucknow"/>
    <s v="Uttar Pradesh"/>
    <s v="India"/>
    <s v="Cash on Delivery"/>
    <x v="1"/>
    <s v="Express"/>
    <x v="3"/>
    <s v="No"/>
    <s v="No"/>
  </r>
  <r>
    <x v="9537"/>
    <x v="766"/>
    <s v="CUST10179"/>
    <s v="Customer 179"/>
    <n v="37"/>
    <s v="New"/>
    <s v="P2004"/>
    <s v="Jacket"/>
    <x v="3"/>
    <s v="Global Traders"/>
    <n v="2"/>
    <n v="3500"/>
    <n v="20"/>
    <n v="7000"/>
    <n v="1400"/>
    <n v="5600"/>
    <n v="3685.91"/>
    <n v="1914.09"/>
    <x v="2"/>
    <s v="Delhi"/>
    <s v="Delhi"/>
    <s v="India"/>
    <s v="Credit Card"/>
    <x v="2"/>
    <s v="Standard"/>
    <x v="1"/>
    <s v="No"/>
    <s v="No"/>
  </r>
  <r>
    <x v="9538"/>
    <x v="766"/>
    <s v="CUST11588"/>
    <s v="Customer 1588"/>
    <n v="57"/>
    <s v="Loyal"/>
    <s v="P2003"/>
    <s v="T-Shirt"/>
    <x v="3"/>
    <s v="RetailHub"/>
    <n v="2"/>
    <n v="900"/>
    <n v="20"/>
    <n v="1800"/>
    <n v="360"/>
    <n v="1440"/>
    <n v="1171"/>
    <n v="269"/>
    <x v="1"/>
    <s v="Indore"/>
    <s v="Madhya Pradesh"/>
    <s v="India"/>
    <s v="Credit Card"/>
    <x v="0"/>
    <s v="Express"/>
    <x v="4"/>
    <s v="No"/>
    <s v="No"/>
  </r>
  <r>
    <x v="9539"/>
    <x v="766"/>
    <s v="CUST11120"/>
    <s v="Customer 1120"/>
    <n v="39"/>
    <s v="Loyal"/>
    <s v="P1004"/>
    <s v="Smartwatch"/>
    <x v="0"/>
    <s v="TechSource India"/>
    <n v="1"/>
    <n v="6500"/>
    <n v="0"/>
    <n v="6500"/>
    <n v="0"/>
    <n v="6500"/>
    <n v="4621.1899999999996"/>
    <n v="1878.81"/>
    <x v="1"/>
    <s v="Nagpur"/>
    <s v="Maharashtra"/>
    <s v="India"/>
    <s v="Wallet"/>
    <x v="0"/>
    <s v="Standard"/>
    <x v="3"/>
    <s v="No"/>
    <s v="No"/>
  </r>
  <r>
    <x v="9540"/>
    <x v="766"/>
    <s v="CUST11672"/>
    <s v="Customer 1672"/>
    <n v="53"/>
    <s v="Loyal"/>
    <s v="P2002"/>
    <s v="Jeans"/>
    <x v="3"/>
    <s v="FashionMart"/>
    <n v="1"/>
    <n v="2200"/>
    <n v="15"/>
    <n v="2200"/>
    <n v="330"/>
    <n v="1870"/>
    <n v="1410.51"/>
    <n v="459.49"/>
    <x v="0"/>
    <s v="Chennai"/>
    <s v="Tamil Nadu"/>
    <s v="India"/>
    <s v="Wallet"/>
    <x v="2"/>
    <s v="Standard"/>
    <x v="1"/>
    <s v="No"/>
    <s v="No"/>
  </r>
  <r>
    <x v="9541"/>
    <x v="766"/>
    <s v="CUST10397"/>
    <s v="Customer 397"/>
    <n v="33"/>
    <s v="New"/>
    <s v="P4001"/>
    <s v="Face Wash"/>
    <x v="4"/>
    <s v="BeautyCare"/>
    <n v="1"/>
    <n v="450"/>
    <n v="15"/>
    <n v="450"/>
    <n v="67.5"/>
    <n v="382.5"/>
    <n v="250.49"/>
    <n v="132.01"/>
    <x v="0"/>
    <s v="Jaipur"/>
    <s v="Rajasthan"/>
    <s v="India"/>
    <s v="Credit Card"/>
    <x v="0"/>
    <s v="Standard"/>
    <x v="0"/>
    <s v="No"/>
    <s v="No"/>
  </r>
  <r>
    <x v="9542"/>
    <x v="766"/>
    <s v="CUST10623"/>
    <s v="Customer 623"/>
    <n v="59"/>
    <s v="New"/>
    <s v="P4005"/>
    <s v="Perfume"/>
    <x v="4"/>
    <s v="BeautyCare"/>
    <n v="2"/>
    <n v="1800"/>
    <n v="5"/>
    <n v="3600"/>
    <n v="180"/>
    <n v="3420"/>
    <n v="2122.36"/>
    <n v="1297.6400000000001"/>
    <x v="1"/>
    <s v="Indore"/>
    <s v="Madhya Pradesh"/>
    <s v="India"/>
    <s v="UPI"/>
    <x v="0"/>
    <s v="Express"/>
    <x v="0"/>
    <s v="No"/>
    <s v="No"/>
  </r>
  <r>
    <x v="9543"/>
    <x v="766"/>
    <s v="CUST10444"/>
    <s v="Customer 444"/>
    <n v="60"/>
    <s v="Returning"/>
    <s v="P4005"/>
    <s v="Perfume"/>
    <x v="4"/>
    <s v="BeautyCare"/>
    <n v="1"/>
    <n v="1800"/>
    <n v="30"/>
    <n v="1800"/>
    <n v="540"/>
    <n v="1260"/>
    <n v="961.51"/>
    <n v="298.49"/>
    <x v="1"/>
    <s v="Chennai"/>
    <s v="Tamil Nadu"/>
    <s v="India"/>
    <s v="UPI"/>
    <x v="2"/>
    <s v="Express"/>
    <x v="3"/>
    <s v="No"/>
    <s v="No"/>
  </r>
  <r>
    <x v="9544"/>
    <x v="766"/>
    <s v="CUST10944"/>
    <s v="Customer 944"/>
    <n v="38"/>
    <s v="Loyal"/>
    <s v="P1009"/>
    <s v="Power Bank"/>
    <x v="0"/>
    <s v="Prime Distributors"/>
    <n v="1"/>
    <n v="1600"/>
    <n v="5"/>
    <n v="1600"/>
    <n v="80"/>
    <n v="1520"/>
    <n v="902.57"/>
    <n v="617.42999999999995"/>
    <x v="2"/>
    <s v="Chandigarh"/>
    <s v="Chandigarh"/>
    <s v="India"/>
    <s v="Cash on Delivery"/>
    <x v="0"/>
    <s v="Standard"/>
    <x v="0"/>
    <s v="Yes"/>
    <s v="No"/>
  </r>
  <r>
    <x v="9545"/>
    <x v="766"/>
    <s v="CUST12218"/>
    <s v="Customer 2218"/>
    <n v="28"/>
    <s v="New"/>
    <s v="P1003"/>
    <s v="Headphones"/>
    <x v="0"/>
    <s v="Metro Supplies"/>
    <n v="3"/>
    <n v="2500"/>
    <n v="10"/>
    <n v="7500"/>
    <n v="750"/>
    <n v="6750"/>
    <n v="4004.37"/>
    <n v="2745.63"/>
    <x v="1"/>
    <s v="Pune"/>
    <s v="Maharashtra"/>
    <s v="India"/>
    <s v="Debit Card"/>
    <x v="2"/>
    <s v="Standard"/>
    <x v="1"/>
    <s v="No"/>
    <s v="Yes"/>
  </r>
  <r>
    <x v="9546"/>
    <x v="766"/>
    <s v="CUST10324"/>
    <s v="Customer 324"/>
    <n v="51"/>
    <s v="Returning"/>
    <s v="P5005"/>
    <s v="Desk Organizer"/>
    <x v="1"/>
    <s v="Stationery Hub"/>
    <n v="1"/>
    <n v="600"/>
    <n v="0"/>
    <n v="600"/>
    <n v="0"/>
    <n v="600"/>
    <n v="397.16"/>
    <n v="202.84"/>
    <x v="0"/>
    <s v="Bhubaneswar"/>
    <s v="Odisha"/>
    <s v="India"/>
    <s v="Debit Card"/>
    <x v="1"/>
    <s v="Standard"/>
    <x v="0"/>
    <s v="No"/>
    <s v="No"/>
  </r>
  <r>
    <x v="9547"/>
    <x v="766"/>
    <s v="CUST10224"/>
    <s v="Customer 224"/>
    <n v="42"/>
    <s v="New"/>
    <s v="P4006"/>
    <s v="Lipstick"/>
    <x v="4"/>
    <s v="BeautyCare"/>
    <n v="1"/>
    <n v="850"/>
    <n v="25"/>
    <n v="850"/>
    <n v="212.5"/>
    <n v="637.5"/>
    <n v="353.47"/>
    <n v="284.02999999999997"/>
    <x v="0"/>
    <s v="Kolkata"/>
    <s v="West Bengal"/>
    <s v="India"/>
    <s v="Net Banking"/>
    <x v="2"/>
    <s v="Standard"/>
    <x v="1"/>
    <s v="No"/>
    <s v="No"/>
  </r>
  <r>
    <x v="9548"/>
    <x v="766"/>
    <s v="CUST11172"/>
    <s v="Customer 1172"/>
    <n v="33"/>
    <s v="Returning"/>
    <s v="P1008"/>
    <s v="Monitor"/>
    <x v="0"/>
    <s v="Global Traders"/>
    <n v="1"/>
    <n v="14500"/>
    <n v="5"/>
    <n v="14500"/>
    <n v="725"/>
    <n v="13775"/>
    <n v="10911.08"/>
    <n v="2863.92"/>
    <x v="2"/>
    <s v="Guwahati"/>
    <s v="Assam"/>
    <s v="India"/>
    <s v="UPI"/>
    <x v="1"/>
    <s v="Standard"/>
    <x v="3"/>
    <s v="Yes"/>
    <s v="No"/>
  </r>
  <r>
    <x v="9549"/>
    <x v="766"/>
    <s v="CUST10287"/>
    <s v="Customer 287"/>
    <n v="49"/>
    <s v="Loyal"/>
    <s v="P2005"/>
    <s v="Backpack"/>
    <x v="3"/>
    <s v="Metro Supplies"/>
    <n v="2"/>
    <n v="1800"/>
    <n v="5"/>
    <n v="3600"/>
    <n v="180"/>
    <n v="3420"/>
    <n v="1902.24"/>
    <n v="1517.76"/>
    <x v="1"/>
    <s v="Indore"/>
    <s v="Madhya Pradesh"/>
    <s v="India"/>
    <s v="Cash on Delivery"/>
    <x v="0"/>
    <s v="Standard"/>
    <x v="0"/>
    <s v="No"/>
    <s v="No"/>
  </r>
  <r>
    <x v="9550"/>
    <x v="767"/>
    <s v="CUST10930"/>
    <s v="Customer 930"/>
    <n v="25"/>
    <s v="New"/>
    <s v="P3004"/>
    <s v="Cookware Set"/>
    <x v="2"/>
    <s v="HomeNeeds"/>
    <n v="2"/>
    <n v="3500"/>
    <n v="5"/>
    <n v="7000"/>
    <n v="350"/>
    <n v="6650"/>
    <n v="5371.01"/>
    <n v="1278.99"/>
    <x v="1"/>
    <s v="Chennai"/>
    <s v="Tamil Nadu"/>
    <s v="India"/>
    <s v="Wallet"/>
    <x v="0"/>
    <s v="Standard"/>
    <x v="0"/>
    <s v="Yes"/>
    <s v="No"/>
  </r>
  <r>
    <x v="9551"/>
    <x v="767"/>
    <s v="CUST11953"/>
    <s v="Customer 1953"/>
    <n v="33"/>
    <s v="Returning"/>
    <s v="P2001"/>
    <s v="Running Shoes"/>
    <x v="3"/>
    <s v="FashionMart"/>
    <n v="3"/>
    <n v="3200"/>
    <n v="10"/>
    <n v="9600"/>
    <n v="960"/>
    <n v="8640"/>
    <n v="5501.6"/>
    <n v="3138.4"/>
    <x v="0"/>
    <s v="Bhubaneswar"/>
    <s v="Odisha"/>
    <s v="India"/>
    <s v="Net Banking"/>
    <x v="0"/>
    <s v="Express"/>
    <x v="0"/>
    <s v="No"/>
    <s v="No"/>
  </r>
  <r>
    <x v="9552"/>
    <x v="767"/>
    <s v="CUST11214"/>
    <s v="Customer 1214"/>
    <n v="31"/>
    <s v="Loyal"/>
    <s v="P3002"/>
    <s v="Air Fryer"/>
    <x v="2"/>
    <s v="HomeNeeds"/>
    <n v="1"/>
    <n v="6500"/>
    <n v="25"/>
    <n v="6500"/>
    <n v="1625"/>
    <n v="4875"/>
    <n v="3740.6"/>
    <n v="1134.4000000000001"/>
    <x v="2"/>
    <s v="Nagpur"/>
    <s v="Maharashtra"/>
    <s v="India"/>
    <s v="Debit Card"/>
    <x v="2"/>
    <s v="Standard"/>
    <x v="0"/>
    <s v="No"/>
    <s v="No"/>
  </r>
  <r>
    <x v="9553"/>
    <x v="767"/>
    <s v="CUST11946"/>
    <s v="Customer 1946"/>
    <n v="26"/>
    <s v="Returning"/>
    <s v="P5001"/>
    <s v="Notebook Set"/>
    <x v="1"/>
    <s v="Stationery Hub"/>
    <n v="1"/>
    <n v="500"/>
    <n v="20"/>
    <n v="500"/>
    <n v="100"/>
    <n v="400"/>
    <n v="279.83"/>
    <n v="120.17"/>
    <x v="2"/>
    <s v="Kolkata"/>
    <s v="West Bengal"/>
    <s v="India"/>
    <s v="Credit Card"/>
    <x v="2"/>
    <s v="Standard"/>
    <x v="0"/>
    <s v="Yes"/>
    <s v="Yes"/>
  </r>
  <r>
    <x v="9554"/>
    <x v="767"/>
    <s v="CUST12289"/>
    <s v="Customer 2289"/>
    <n v="19"/>
    <s v="Loyal"/>
    <s v="P3005"/>
    <s v="Bedsheet Set"/>
    <x v="2"/>
    <s v="RetailHub"/>
    <n v="2"/>
    <n v="1800"/>
    <n v="15"/>
    <n v="3600"/>
    <n v="540"/>
    <n v="3060"/>
    <n v="1893.38"/>
    <n v="1166.6199999999999"/>
    <x v="1"/>
    <s v="Chandigarh"/>
    <s v="Chandigarh"/>
    <s v="India"/>
    <s v="UPI"/>
    <x v="0"/>
    <s v="Standard"/>
    <x v="0"/>
    <s v="No"/>
    <s v="No"/>
  </r>
  <r>
    <x v="9555"/>
    <x v="767"/>
    <s v="CUST11017"/>
    <s v="Customer 1017"/>
    <n v="19"/>
    <s v="New"/>
    <s v="P1009"/>
    <s v="Power Bank"/>
    <x v="0"/>
    <s v="Prime Distributors"/>
    <n v="4"/>
    <n v="1600"/>
    <n v="10"/>
    <n v="6400"/>
    <n v="640"/>
    <n v="5760"/>
    <n v="3327.11"/>
    <n v="2432.89"/>
    <x v="1"/>
    <s v="Jaipur"/>
    <s v="Rajasthan"/>
    <s v="India"/>
    <s v="Wallet"/>
    <x v="1"/>
    <s v="Express"/>
    <x v="0"/>
    <s v="No"/>
    <s v="No"/>
  </r>
  <r>
    <x v="9556"/>
    <x v="767"/>
    <s v="CUST12188"/>
    <s v="Customer 2188"/>
    <n v="29"/>
    <s v="Loyal"/>
    <s v="P3007"/>
    <s v="Vacuum Cleaner"/>
    <x v="2"/>
    <s v="Global Traders"/>
    <n v="2"/>
    <n v="8500"/>
    <n v="15"/>
    <n v="17000"/>
    <n v="2550"/>
    <n v="14450"/>
    <n v="9280.98"/>
    <n v="5169.0200000000004"/>
    <x v="1"/>
    <s v="Bengaluru"/>
    <s v="Karnataka"/>
    <s v="India"/>
    <s v="Debit Card"/>
    <x v="0"/>
    <s v="Standard"/>
    <x v="0"/>
    <s v="No"/>
    <s v="No"/>
  </r>
  <r>
    <x v="9557"/>
    <x v="767"/>
    <s v="CUST12100"/>
    <s v="Customer 2100"/>
    <n v="38"/>
    <s v="Loyal"/>
    <s v="P1005"/>
    <s v="Tablet"/>
    <x v="0"/>
    <s v="RetailHub"/>
    <n v="2"/>
    <n v="18000"/>
    <n v="15"/>
    <n v="36000"/>
    <n v="5400"/>
    <n v="30600"/>
    <n v="18966.669999999998"/>
    <n v="11633.33"/>
    <x v="0"/>
    <s v="Indore"/>
    <s v="Madhya Pradesh"/>
    <s v="India"/>
    <s v="UPI"/>
    <x v="2"/>
    <s v="Same Day"/>
    <x v="0"/>
    <s v="No"/>
    <s v="No"/>
  </r>
  <r>
    <x v="9558"/>
    <x v="768"/>
    <s v="CUST10082"/>
    <s v="Customer 82"/>
    <n v="30"/>
    <s v="New"/>
    <s v="P2003"/>
    <s v="T-Shirt"/>
    <x v="3"/>
    <s v="RetailHub"/>
    <n v="1"/>
    <n v="900"/>
    <n v="0"/>
    <n v="900"/>
    <n v="0"/>
    <n v="900"/>
    <n v="556.30999999999995"/>
    <n v="343.69"/>
    <x v="1"/>
    <s v="Chennai"/>
    <s v="Tamil Nadu"/>
    <s v="India"/>
    <s v="Cash on Delivery"/>
    <x v="0"/>
    <s v="Express"/>
    <x v="0"/>
    <s v="No"/>
    <s v="No"/>
  </r>
  <r>
    <x v="9559"/>
    <x v="768"/>
    <s v="CUST11752"/>
    <s v="Customer 1752"/>
    <n v="42"/>
    <s v="Returning"/>
    <s v="P1003"/>
    <s v="Headphones"/>
    <x v="0"/>
    <s v="Metro Supplies"/>
    <n v="2"/>
    <n v="2500"/>
    <n v="5"/>
    <n v="5000"/>
    <n v="250"/>
    <n v="4750"/>
    <n v="3782.42"/>
    <n v="967.58"/>
    <x v="0"/>
    <s v="Kolkata"/>
    <s v="West Bengal"/>
    <s v="India"/>
    <s v="Debit Card"/>
    <x v="0"/>
    <s v="Standard"/>
    <x v="0"/>
    <s v="No"/>
    <s v="No"/>
  </r>
  <r>
    <x v="9560"/>
    <x v="768"/>
    <s v="CUST10694"/>
    <s v="Customer 694"/>
    <n v="57"/>
    <s v="Loyal"/>
    <s v="P3007"/>
    <s v="Vacuum Cleaner"/>
    <x v="2"/>
    <s v="Global Traders"/>
    <n v="1"/>
    <n v="8500"/>
    <n v="15"/>
    <n v="8500"/>
    <n v="1275"/>
    <n v="7225"/>
    <n v="5035.43"/>
    <n v="2189.5700000000002"/>
    <x v="2"/>
    <s v="Indore"/>
    <s v="Madhya Pradesh"/>
    <s v="India"/>
    <s v="Wallet"/>
    <x v="2"/>
    <s v="Same Day"/>
    <x v="0"/>
    <s v="No"/>
    <s v="No"/>
  </r>
  <r>
    <x v="9561"/>
    <x v="768"/>
    <s v="CUST12224"/>
    <s v="Customer 2224"/>
    <n v="24"/>
    <s v="Returning"/>
    <s v="P2003"/>
    <s v="T-Shirt"/>
    <x v="3"/>
    <s v="RetailHub"/>
    <n v="2"/>
    <n v="900"/>
    <n v="0"/>
    <n v="1800"/>
    <n v="0"/>
    <n v="1800"/>
    <n v="1388.52"/>
    <n v="411.48"/>
    <x v="0"/>
    <s v="Hyderabad"/>
    <s v="Telangana"/>
    <s v="India"/>
    <s v="Wallet"/>
    <x v="2"/>
    <s v="Standard"/>
    <x v="0"/>
    <s v="No"/>
    <s v="No"/>
  </r>
  <r>
    <x v="9562"/>
    <x v="768"/>
    <s v="CUST11337"/>
    <s v="Customer 1337"/>
    <n v="42"/>
    <s v="Returning"/>
    <s v="P1003"/>
    <s v="Headphones"/>
    <x v="0"/>
    <s v="Metro Supplies"/>
    <n v="6"/>
    <n v="2500"/>
    <n v="15"/>
    <n v="15000"/>
    <n v="2250"/>
    <n v="12750"/>
    <n v="8819.31"/>
    <n v="3930.69"/>
    <x v="1"/>
    <s v="Nagpur"/>
    <s v="Maharashtra"/>
    <s v="India"/>
    <s v="Credit Card"/>
    <x v="2"/>
    <s v="Standard"/>
    <x v="4"/>
    <s v="No"/>
    <s v="No"/>
  </r>
  <r>
    <x v="9563"/>
    <x v="768"/>
    <s v="CUST10193"/>
    <s v="Customer 193"/>
    <n v="18"/>
    <s v="Returning"/>
    <s v="P1002"/>
    <s v="Smartphone"/>
    <x v="0"/>
    <s v="Global Traders"/>
    <n v="3"/>
    <n v="28000"/>
    <n v="25"/>
    <n v="84000"/>
    <n v="21000"/>
    <n v="63000"/>
    <n v="36028.080000000002"/>
    <n v="26971.919999999998"/>
    <x v="1"/>
    <s v="Chandigarh"/>
    <s v="Chandigarh"/>
    <s v="India"/>
    <s v="Debit Card"/>
    <x v="1"/>
    <s v="Standard"/>
    <x v="1"/>
    <s v="No"/>
    <s v="No"/>
  </r>
  <r>
    <x v="9564"/>
    <x v="768"/>
    <s v="CUST10586"/>
    <s v="Customer 586"/>
    <n v="36"/>
    <s v="Loyal"/>
    <s v="P4003"/>
    <s v="Sunscreen"/>
    <x v="4"/>
    <s v="BeautyCare"/>
    <n v="2"/>
    <n v="700"/>
    <n v="10"/>
    <n v="1400"/>
    <n v="140"/>
    <n v="1260"/>
    <n v="988.05"/>
    <n v="271.95"/>
    <x v="1"/>
    <s v="Mumbai"/>
    <s v="Maharashtra"/>
    <s v="India"/>
    <s v="UPI"/>
    <x v="0"/>
    <s v="Same Day"/>
    <x v="0"/>
    <s v="No"/>
    <s v="No"/>
  </r>
  <r>
    <x v="9565"/>
    <x v="768"/>
    <s v="CUST11394"/>
    <s v="Customer 1394"/>
    <n v="56"/>
    <s v="New"/>
    <s v="P3003"/>
    <s v="Mixer Grinder"/>
    <x v="2"/>
    <s v="Prime Distributors"/>
    <n v="6"/>
    <n v="4800"/>
    <n v="10"/>
    <n v="28800"/>
    <n v="2880"/>
    <n v="25920"/>
    <n v="17277.13"/>
    <n v="8642.8700000000008"/>
    <x v="1"/>
    <s v="Mumbai"/>
    <s v="Maharashtra"/>
    <s v="India"/>
    <s v="UPI"/>
    <x v="0"/>
    <s v="Standard"/>
    <x v="0"/>
    <s v="No"/>
    <s v="No"/>
  </r>
  <r>
    <x v="9566"/>
    <x v="768"/>
    <s v="CUST11517"/>
    <s v="Customer 1517"/>
    <n v="36"/>
    <s v="Returning"/>
    <s v="P1009"/>
    <s v="Power Bank"/>
    <x v="0"/>
    <s v="Prime Distributors"/>
    <n v="4"/>
    <n v="1600"/>
    <n v="5"/>
    <n v="6400"/>
    <n v="320"/>
    <n v="6080"/>
    <n v="4119.17"/>
    <n v="1960.83"/>
    <x v="0"/>
    <s v="Surat"/>
    <s v="Gujarat"/>
    <s v="India"/>
    <s v="Debit Card"/>
    <x v="2"/>
    <s v="Standard"/>
    <x v="0"/>
    <s v="No"/>
    <s v="No"/>
  </r>
  <r>
    <x v="9567"/>
    <x v="768"/>
    <s v="CUST11293"/>
    <s v="Customer 1293"/>
    <n v="31"/>
    <s v="Returning"/>
    <s v="P1005"/>
    <s v="Tablet"/>
    <x v="0"/>
    <s v="RetailHub"/>
    <n v="1"/>
    <n v="18000"/>
    <n v="20"/>
    <n v="18000"/>
    <n v="3600"/>
    <n v="14400"/>
    <n v="11211.56"/>
    <n v="3188.44"/>
    <x v="1"/>
    <s v="Bhopal"/>
    <s v="Madhya Pradesh"/>
    <s v="India"/>
    <s v="Credit Card"/>
    <x v="0"/>
    <s v="Standard"/>
    <x v="0"/>
    <s v="No"/>
    <s v="No"/>
  </r>
  <r>
    <x v="9568"/>
    <x v="769"/>
    <s v="CUST11570"/>
    <s v="Customer 1570"/>
    <n v="41"/>
    <s v="New"/>
    <s v="P3006"/>
    <s v="Water Bottle"/>
    <x v="2"/>
    <s v="Metro Supplies"/>
    <n v="3"/>
    <n v="700"/>
    <n v="10"/>
    <n v="2100"/>
    <n v="210"/>
    <n v="1890"/>
    <n v="1049.78"/>
    <n v="840.22"/>
    <x v="1"/>
    <s v="Guwahati"/>
    <s v="Assam"/>
    <s v="India"/>
    <s v="Debit Card"/>
    <x v="1"/>
    <s v="Express"/>
    <x v="0"/>
    <s v="No"/>
    <s v="No"/>
  </r>
  <r>
    <x v="9569"/>
    <x v="769"/>
    <s v="CUST10547"/>
    <s v="Customer 547"/>
    <n v="32"/>
    <s v="Returning"/>
    <s v="P4001"/>
    <s v="Face Wash"/>
    <x v="4"/>
    <s v="BeautyCare"/>
    <n v="2"/>
    <n v="450"/>
    <n v="25"/>
    <n v="900"/>
    <n v="225"/>
    <n v="675"/>
    <n v="410.45"/>
    <n v="264.55"/>
    <x v="0"/>
    <s v="Pune"/>
    <s v="Maharashtra"/>
    <s v="India"/>
    <s v="UPI"/>
    <x v="2"/>
    <s v="Standard"/>
    <x v="0"/>
    <s v="No"/>
    <s v="No"/>
  </r>
  <r>
    <x v="9570"/>
    <x v="769"/>
    <s v="CUST11286"/>
    <s v="Customer 1286"/>
    <n v="58"/>
    <s v="New"/>
    <s v="P3004"/>
    <s v="Cookware Set"/>
    <x v="2"/>
    <s v="HomeNeeds"/>
    <n v="2"/>
    <n v="3500"/>
    <n v="10"/>
    <n v="7000"/>
    <n v="700"/>
    <n v="6300"/>
    <n v="5088.67"/>
    <n v="1211.33"/>
    <x v="1"/>
    <s v="Lucknow"/>
    <s v="Uttar Pradesh"/>
    <s v="India"/>
    <s v="Credit Card"/>
    <x v="2"/>
    <s v="Standard"/>
    <x v="1"/>
    <s v="No"/>
    <s v="No"/>
  </r>
  <r>
    <x v="9571"/>
    <x v="769"/>
    <s v="CUST11167"/>
    <s v="Customer 1167"/>
    <n v="20"/>
    <s v="Returning"/>
    <s v="P2001"/>
    <s v="Running Shoes"/>
    <x v="3"/>
    <s v="FashionMart"/>
    <n v="4"/>
    <n v="3200"/>
    <n v="20"/>
    <n v="12800"/>
    <n v="2560"/>
    <n v="10240"/>
    <n v="6206.18"/>
    <n v="4033.82"/>
    <x v="1"/>
    <s v="Lucknow"/>
    <s v="Uttar Pradesh"/>
    <s v="India"/>
    <s v="Credit Card"/>
    <x v="2"/>
    <s v="Same Day"/>
    <x v="0"/>
    <s v="No"/>
    <s v="No"/>
  </r>
  <r>
    <x v="9572"/>
    <x v="769"/>
    <s v="CUST12296"/>
    <s v="Customer 2296"/>
    <n v="56"/>
    <s v="New"/>
    <s v="P1003"/>
    <s v="Headphones"/>
    <x v="0"/>
    <s v="Metro Supplies"/>
    <n v="2"/>
    <n v="2500"/>
    <n v="10"/>
    <n v="5000"/>
    <n v="500"/>
    <n v="4500"/>
    <n v="3116.25"/>
    <n v="1383.75"/>
    <x v="1"/>
    <s v="Jaipur"/>
    <s v="Rajasthan"/>
    <s v="India"/>
    <s v="Debit Card"/>
    <x v="2"/>
    <s v="Express"/>
    <x v="0"/>
    <s v="No"/>
    <s v="No"/>
  </r>
  <r>
    <x v="9573"/>
    <x v="769"/>
    <s v="CUST12407"/>
    <s v="Customer 2407"/>
    <n v="35"/>
    <s v="Loyal"/>
    <s v="P3005"/>
    <s v="Bedsheet Set"/>
    <x v="2"/>
    <s v="RetailHub"/>
    <n v="1"/>
    <n v="1800"/>
    <n v="10"/>
    <n v="1800"/>
    <n v="180"/>
    <n v="1620"/>
    <n v="908.7"/>
    <n v="711.3"/>
    <x v="1"/>
    <s v="Guwahati"/>
    <s v="Assam"/>
    <s v="India"/>
    <s v="UPI"/>
    <x v="1"/>
    <s v="Same Day"/>
    <x v="2"/>
    <s v="No"/>
    <s v="No"/>
  </r>
  <r>
    <x v="9574"/>
    <x v="769"/>
    <s v="CUST10585"/>
    <s v="Customer 585"/>
    <n v="25"/>
    <s v="Returning"/>
    <s v="P3007"/>
    <s v="Vacuum Cleaner"/>
    <x v="2"/>
    <s v="Global Traders"/>
    <n v="1"/>
    <n v="8500"/>
    <n v="15"/>
    <n v="8500"/>
    <n v="1275"/>
    <n v="7225"/>
    <n v="4093.24"/>
    <n v="3131.76"/>
    <x v="1"/>
    <s v="Bhopal"/>
    <s v="Madhya Pradesh"/>
    <s v="India"/>
    <s v="UPI"/>
    <x v="2"/>
    <s v="Standard"/>
    <x v="0"/>
    <s v="Yes"/>
    <s v="No"/>
  </r>
  <r>
    <x v="9575"/>
    <x v="769"/>
    <s v="CUST11889"/>
    <s v="Customer 1889"/>
    <n v="34"/>
    <s v="Returning"/>
    <s v="P1009"/>
    <s v="Power Bank"/>
    <x v="0"/>
    <s v="Prime Distributors"/>
    <n v="5"/>
    <n v="1600"/>
    <n v="10"/>
    <n v="8000"/>
    <n v="800"/>
    <n v="7200"/>
    <n v="5410.9"/>
    <n v="1789.1"/>
    <x v="1"/>
    <s v="Lucknow"/>
    <s v="Uttar Pradesh"/>
    <s v="India"/>
    <s v="Cash on Delivery"/>
    <x v="0"/>
    <s v="Express"/>
    <x v="0"/>
    <s v="No"/>
    <s v="No"/>
  </r>
  <r>
    <x v="9576"/>
    <x v="769"/>
    <s v="CUST10275"/>
    <s v="Customer 275"/>
    <n v="32"/>
    <s v="Returning"/>
    <s v="P2006"/>
    <s v="Womens Kurti"/>
    <x v="3"/>
    <s v="FashionMart"/>
    <n v="2"/>
    <n v="1400"/>
    <n v="25"/>
    <n v="2800"/>
    <n v="700"/>
    <n v="2100"/>
    <n v="1555.34"/>
    <n v="544.66"/>
    <x v="1"/>
    <s v="Pune"/>
    <s v="Maharashtra"/>
    <s v="India"/>
    <s v="UPI"/>
    <x v="0"/>
    <s v="Same Day"/>
    <x v="0"/>
    <s v="No"/>
    <s v="No"/>
  </r>
  <r>
    <x v="9577"/>
    <x v="769"/>
    <s v="CUST11998"/>
    <s v="Customer 1998"/>
    <n v="23"/>
    <s v="Loyal"/>
    <s v="P1002"/>
    <s v="Smartphone"/>
    <x v="0"/>
    <s v="Global Traders"/>
    <n v="1"/>
    <n v="28000"/>
    <n v="5"/>
    <n v="28000"/>
    <n v="1400"/>
    <n v="26600"/>
    <n v="20358.14"/>
    <n v="6241.86"/>
    <x v="1"/>
    <s v="Visakhapatnam"/>
    <s v="Andhra Pradesh"/>
    <s v="India"/>
    <s v="Credit Card"/>
    <x v="2"/>
    <s v="Standard"/>
    <x v="0"/>
    <s v="No"/>
    <s v="No"/>
  </r>
  <r>
    <x v="9578"/>
    <x v="769"/>
    <s v="CUST11193"/>
    <s v="Customer 1193"/>
    <n v="58"/>
    <s v="New"/>
    <s v="P4001"/>
    <s v="Face Wash"/>
    <x v="4"/>
    <s v="BeautyCare"/>
    <n v="2"/>
    <n v="450"/>
    <n v="10"/>
    <n v="900"/>
    <n v="90"/>
    <n v="810"/>
    <n v="578.95000000000005"/>
    <n v="231.05"/>
    <x v="0"/>
    <s v="Chennai"/>
    <s v="Tamil Nadu"/>
    <s v="India"/>
    <s v="Net Banking"/>
    <x v="1"/>
    <s v="Standard"/>
    <x v="3"/>
    <s v="Yes"/>
    <s v="No"/>
  </r>
  <r>
    <x v="9579"/>
    <x v="769"/>
    <s v="CUST10805"/>
    <s v="Customer 805"/>
    <n v="25"/>
    <s v="Loyal"/>
    <s v="P2005"/>
    <s v="Backpack"/>
    <x v="3"/>
    <s v="Metro Supplies"/>
    <n v="4"/>
    <n v="1800"/>
    <n v="5"/>
    <n v="7200"/>
    <n v="360"/>
    <n v="6840"/>
    <n v="4580.18"/>
    <n v="2259.8200000000002"/>
    <x v="1"/>
    <s v="Ahmedabad"/>
    <s v="Gujarat"/>
    <s v="India"/>
    <s v="Credit Card"/>
    <x v="0"/>
    <s v="Standard"/>
    <x v="0"/>
    <s v="No"/>
    <s v="No"/>
  </r>
  <r>
    <x v="9580"/>
    <x v="769"/>
    <s v="CUST11324"/>
    <s v="Customer 1324"/>
    <n v="24"/>
    <s v="Returning"/>
    <s v="P3007"/>
    <s v="Vacuum Cleaner"/>
    <x v="2"/>
    <s v="Global Traders"/>
    <n v="3"/>
    <n v="8500"/>
    <n v="25"/>
    <n v="25500"/>
    <n v="6375"/>
    <n v="19125"/>
    <n v="12546.18"/>
    <n v="6578.82"/>
    <x v="0"/>
    <s v="Chennai"/>
    <s v="Tamil Nadu"/>
    <s v="India"/>
    <s v="Debit Card"/>
    <x v="2"/>
    <s v="Standard"/>
    <x v="2"/>
    <s v="No"/>
    <s v="No"/>
  </r>
  <r>
    <x v="9581"/>
    <x v="769"/>
    <s v="CUST11413"/>
    <s v="Customer 1413"/>
    <n v="43"/>
    <s v="Loyal"/>
    <s v="P3003"/>
    <s v="Mixer Grinder"/>
    <x v="2"/>
    <s v="Prime Distributors"/>
    <n v="1"/>
    <n v="4800"/>
    <n v="10"/>
    <n v="4800"/>
    <n v="480"/>
    <n v="4320"/>
    <n v="3323.52"/>
    <n v="996.48"/>
    <x v="2"/>
    <s v="Patna"/>
    <s v="Bihar"/>
    <s v="India"/>
    <s v="Wallet"/>
    <x v="1"/>
    <s v="Express"/>
    <x v="0"/>
    <s v="No"/>
    <s v="No"/>
  </r>
  <r>
    <x v="9582"/>
    <x v="769"/>
    <s v="CUST11774"/>
    <s v="Customer 1774"/>
    <n v="59"/>
    <s v="New"/>
    <s v="P1001"/>
    <s v="Laptop"/>
    <x v="0"/>
    <s v="TechSource India"/>
    <n v="2"/>
    <n v="55000"/>
    <n v="10"/>
    <n v="110000"/>
    <n v="11000"/>
    <n v="99000"/>
    <n v="68902.23"/>
    <n v="30097.77"/>
    <x v="1"/>
    <s v="Patna"/>
    <s v="Bihar"/>
    <s v="India"/>
    <s v="Wallet"/>
    <x v="2"/>
    <s v="Standard"/>
    <x v="3"/>
    <s v="No"/>
    <s v="No"/>
  </r>
  <r>
    <x v="9583"/>
    <x v="769"/>
    <s v="CUST12433"/>
    <s v="Customer 2433"/>
    <n v="37"/>
    <s v="Returning"/>
    <s v="P1010"/>
    <s v="Bluetooth Speaker"/>
    <x v="0"/>
    <s v="Prime Distributors"/>
    <n v="1"/>
    <n v="3200"/>
    <n v="20"/>
    <n v="3200"/>
    <n v="640"/>
    <n v="2560"/>
    <n v="1784.05"/>
    <n v="775.95"/>
    <x v="1"/>
    <s v="Kolkata"/>
    <s v="West Bengal"/>
    <s v="India"/>
    <s v="Credit Card"/>
    <x v="0"/>
    <s v="Standard"/>
    <x v="0"/>
    <s v="No"/>
    <s v="No"/>
  </r>
  <r>
    <x v="9584"/>
    <x v="770"/>
    <s v="CUST11367"/>
    <s v="Customer 1367"/>
    <n v="35"/>
    <s v="Returning"/>
    <s v="P1008"/>
    <s v="Monitor"/>
    <x v="0"/>
    <s v="Global Traders"/>
    <n v="2"/>
    <n v="14500"/>
    <n v="20"/>
    <n v="29000"/>
    <n v="5800"/>
    <n v="23200"/>
    <n v="13669.95"/>
    <n v="9530.0499999999993"/>
    <x v="1"/>
    <s v="Ahmedabad"/>
    <s v="Gujarat"/>
    <s v="India"/>
    <s v="Cash on Delivery"/>
    <x v="0"/>
    <s v="Standard"/>
    <x v="0"/>
    <s v="No"/>
    <s v="No"/>
  </r>
  <r>
    <x v="9585"/>
    <x v="770"/>
    <s v="CUST10165"/>
    <s v="Customer 165"/>
    <n v="40"/>
    <s v="Loyal"/>
    <s v="P1006"/>
    <s v="Keyboard"/>
    <x v="0"/>
    <s v="Metro Supplies"/>
    <n v="1"/>
    <n v="1800"/>
    <n v="5"/>
    <n v="1800"/>
    <n v="90"/>
    <n v="1710"/>
    <n v="1235.52"/>
    <n v="474.48"/>
    <x v="1"/>
    <s v="Lucknow"/>
    <s v="Uttar Pradesh"/>
    <s v="India"/>
    <s v="Cash on Delivery"/>
    <x v="1"/>
    <s v="Express"/>
    <x v="0"/>
    <s v="No"/>
    <s v="No"/>
  </r>
  <r>
    <x v="9586"/>
    <x v="770"/>
    <s v="CUST12234"/>
    <s v="Customer 2234"/>
    <n v="51"/>
    <s v="Returning"/>
    <s v="P4002"/>
    <s v="Moisturizer"/>
    <x v="4"/>
    <s v="BeautyCare"/>
    <n v="4"/>
    <n v="650"/>
    <n v="20"/>
    <n v="2600"/>
    <n v="520"/>
    <n v="2080"/>
    <n v="1663.66"/>
    <n v="416.34"/>
    <x v="2"/>
    <s v="Chennai"/>
    <s v="Tamil Nadu"/>
    <s v="India"/>
    <s v="Wallet"/>
    <x v="0"/>
    <s v="Standard"/>
    <x v="3"/>
    <s v="No"/>
    <s v="No"/>
  </r>
  <r>
    <x v="9587"/>
    <x v="770"/>
    <s v="CUST10859"/>
    <s v="Customer 859"/>
    <n v="21"/>
    <s v="Loyal"/>
    <s v="P4005"/>
    <s v="Perfume"/>
    <x v="4"/>
    <s v="BeautyCare"/>
    <n v="2"/>
    <n v="1800"/>
    <n v="15"/>
    <n v="3600"/>
    <n v="540"/>
    <n v="3060"/>
    <n v="2078.2800000000002"/>
    <n v="981.72"/>
    <x v="1"/>
    <s v="Delhi"/>
    <s v="Delhi"/>
    <s v="India"/>
    <s v="Wallet"/>
    <x v="1"/>
    <s v="Standard"/>
    <x v="4"/>
    <s v="No"/>
    <s v="No"/>
  </r>
  <r>
    <x v="9588"/>
    <x v="770"/>
    <s v="CUST11663"/>
    <s v="Customer 1663"/>
    <n v="49"/>
    <s v="New"/>
    <s v="P2004"/>
    <s v="Jacket"/>
    <x v="3"/>
    <s v="Global Traders"/>
    <n v="1"/>
    <n v="3500"/>
    <n v="5"/>
    <n v="3500"/>
    <n v="175"/>
    <n v="3325"/>
    <n v="1962.71"/>
    <n v="1362.29"/>
    <x v="1"/>
    <s v="Patna"/>
    <s v="Bihar"/>
    <s v="India"/>
    <s v="Credit Card"/>
    <x v="1"/>
    <s v="Standard"/>
    <x v="1"/>
    <s v="Yes"/>
    <s v="No"/>
  </r>
  <r>
    <x v="9589"/>
    <x v="770"/>
    <s v="CUST10120"/>
    <s v="Customer 120"/>
    <n v="39"/>
    <s v="Loyal"/>
    <s v="P1005"/>
    <s v="Tablet"/>
    <x v="0"/>
    <s v="RetailHub"/>
    <n v="2"/>
    <n v="18000"/>
    <n v="25"/>
    <n v="36000"/>
    <n v="9000"/>
    <n v="27000"/>
    <n v="17197.810000000001"/>
    <n v="9802.19"/>
    <x v="1"/>
    <s v="Guwahati"/>
    <s v="Assam"/>
    <s v="India"/>
    <s v="Debit Card"/>
    <x v="2"/>
    <s v="Standard"/>
    <x v="0"/>
    <s v="No"/>
    <s v="No"/>
  </r>
  <r>
    <x v="9590"/>
    <x v="770"/>
    <s v="CUST11204"/>
    <s v="Customer 1204"/>
    <n v="33"/>
    <s v="Returning"/>
    <s v="P5003"/>
    <s v="Calculator"/>
    <x v="1"/>
    <s v="Stationery Hub"/>
    <n v="2"/>
    <n v="650"/>
    <n v="15"/>
    <n v="1300"/>
    <n v="195"/>
    <n v="1105"/>
    <n v="634.48"/>
    <n v="470.52"/>
    <x v="1"/>
    <s v="Coimbatore"/>
    <s v="Tamil Nadu"/>
    <s v="India"/>
    <s v="Net Banking"/>
    <x v="0"/>
    <s v="Standard"/>
    <x v="0"/>
    <s v="No"/>
    <s v="No"/>
  </r>
  <r>
    <x v="9591"/>
    <x v="770"/>
    <s v="CUST11355"/>
    <s v="Customer 1355"/>
    <n v="57"/>
    <s v="Returning"/>
    <s v="P2002"/>
    <s v="Jeans"/>
    <x v="3"/>
    <s v="FashionMart"/>
    <n v="2"/>
    <n v="2200"/>
    <n v="15"/>
    <n v="4400"/>
    <n v="660"/>
    <n v="3740"/>
    <n v="2600.5100000000002"/>
    <n v="1139.49"/>
    <x v="1"/>
    <s v="Bengaluru"/>
    <s v="Karnataka"/>
    <s v="India"/>
    <s v="Credit Card"/>
    <x v="1"/>
    <s v="Standard"/>
    <x v="0"/>
    <s v="No"/>
    <s v="No"/>
  </r>
  <r>
    <x v="9592"/>
    <x v="771"/>
    <s v="CUST11675"/>
    <s v="Customer 1675"/>
    <n v="36"/>
    <s v="Loyal"/>
    <s v="P1008"/>
    <s v="Monitor"/>
    <x v="0"/>
    <s v="Global Traders"/>
    <n v="3"/>
    <n v="14500"/>
    <n v="0"/>
    <n v="43500"/>
    <n v="0"/>
    <n v="43500"/>
    <n v="28552.639999999999"/>
    <n v="14947.36"/>
    <x v="2"/>
    <s v="Bhubaneswar"/>
    <s v="Odisha"/>
    <s v="India"/>
    <s v="Credit Card"/>
    <x v="1"/>
    <s v="Standard"/>
    <x v="2"/>
    <s v="No"/>
    <s v="No"/>
  </r>
  <r>
    <x v="9593"/>
    <x v="771"/>
    <s v="CUST10972"/>
    <s v="Customer 972"/>
    <n v="51"/>
    <s v="Returning"/>
    <s v="P3001"/>
    <s v="Coffee Maker"/>
    <x v="2"/>
    <s v="HomeNeeds"/>
    <n v="2"/>
    <n v="4200"/>
    <n v="10"/>
    <n v="8400"/>
    <n v="840"/>
    <n v="7560"/>
    <n v="4951.75"/>
    <n v="2608.25"/>
    <x v="1"/>
    <s v="Kolkata"/>
    <s v="West Bengal"/>
    <s v="India"/>
    <s v="Credit Card"/>
    <x v="0"/>
    <s v="Express"/>
    <x v="0"/>
    <s v="No"/>
    <s v="No"/>
  </r>
  <r>
    <x v="9594"/>
    <x v="771"/>
    <s v="CUST12163"/>
    <s v="Customer 2163"/>
    <n v="60"/>
    <s v="Returning"/>
    <s v="P3003"/>
    <s v="Mixer Grinder"/>
    <x v="2"/>
    <s v="Prime Distributors"/>
    <n v="3"/>
    <n v="4800"/>
    <n v="10"/>
    <n v="14400"/>
    <n v="1440"/>
    <n v="12960"/>
    <n v="8717.2900000000009"/>
    <n v="4242.71"/>
    <x v="0"/>
    <s v="Surat"/>
    <s v="Gujarat"/>
    <s v="India"/>
    <s v="UPI"/>
    <x v="0"/>
    <s v="Express"/>
    <x v="0"/>
    <s v="No"/>
    <s v="No"/>
  </r>
  <r>
    <x v="9595"/>
    <x v="771"/>
    <s v="CUST11414"/>
    <s v="Customer 1414"/>
    <n v="22"/>
    <s v="Returning"/>
    <s v="P2002"/>
    <s v="Jeans"/>
    <x v="3"/>
    <s v="FashionMart"/>
    <n v="2"/>
    <n v="2200"/>
    <n v="15"/>
    <n v="4400"/>
    <n v="660"/>
    <n v="3740"/>
    <n v="2500.77"/>
    <n v="1239.23"/>
    <x v="1"/>
    <s v="Bhubaneswar"/>
    <s v="Odisha"/>
    <s v="India"/>
    <s v="Credit Card"/>
    <x v="0"/>
    <s v="Standard"/>
    <x v="0"/>
    <s v="No"/>
    <s v="No"/>
  </r>
  <r>
    <x v="9596"/>
    <x v="771"/>
    <s v="CUST10294"/>
    <s v="Customer 294"/>
    <n v="51"/>
    <s v="New"/>
    <s v="P2005"/>
    <s v="Backpack"/>
    <x v="3"/>
    <s v="Metro Supplies"/>
    <n v="2"/>
    <n v="1800"/>
    <n v="10"/>
    <n v="3600"/>
    <n v="360"/>
    <n v="3240"/>
    <n v="2305.59"/>
    <n v="934.41"/>
    <x v="0"/>
    <s v="Ahmedabad"/>
    <s v="Gujarat"/>
    <s v="India"/>
    <s v="Net Banking"/>
    <x v="2"/>
    <s v="Standard"/>
    <x v="2"/>
    <s v="No"/>
    <s v="No"/>
  </r>
  <r>
    <x v="9597"/>
    <x v="771"/>
    <s v="CUST11439"/>
    <s v="Customer 1439"/>
    <n v="37"/>
    <s v="Returning"/>
    <s v="P2003"/>
    <s v="T-Shirt"/>
    <x v="3"/>
    <s v="RetailHub"/>
    <n v="1"/>
    <n v="900"/>
    <n v="10"/>
    <n v="900"/>
    <n v="90"/>
    <n v="810"/>
    <n v="584.35"/>
    <n v="225.65"/>
    <x v="1"/>
    <s v="Chandigarh"/>
    <s v="Chandigarh"/>
    <s v="India"/>
    <s v="Cash on Delivery"/>
    <x v="2"/>
    <s v="Standard"/>
    <x v="0"/>
    <s v="No"/>
    <s v="No"/>
  </r>
  <r>
    <x v="9598"/>
    <x v="771"/>
    <s v="CUST12479"/>
    <s v="Customer 2479"/>
    <n v="26"/>
    <s v="New"/>
    <s v="P1010"/>
    <s v="Bluetooth Speaker"/>
    <x v="0"/>
    <s v="Prime Distributors"/>
    <n v="1"/>
    <n v="3200"/>
    <n v="5"/>
    <n v="3200"/>
    <n v="160"/>
    <n v="3040"/>
    <n v="1759.72"/>
    <n v="1280.28"/>
    <x v="1"/>
    <s v="Pune"/>
    <s v="Maharashtra"/>
    <s v="India"/>
    <s v="UPI"/>
    <x v="0"/>
    <s v="Standard"/>
    <x v="0"/>
    <s v="Yes"/>
    <s v="No"/>
  </r>
  <r>
    <x v="9599"/>
    <x v="771"/>
    <s v="CUST12267"/>
    <s v="Customer 2267"/>
    <n v="46"/>
    <s v="Loyal"/>
    <s v="P1002"/>
    <s v="Smartphone"/>
    <x v="0"/>
    <s v="Global Traders"/>
    <n v="1"/>
    <n v="28000"/>
    <n v="20"/>
    <n v="28000"/>
    <n v="5600"/>
    <n v="22400"/>
    <n v="15324.39"/>
    <n v="7075.61"/>
    <x v="1"/>
    <s v="Guwahati"/>
    <s v="Assam"/>
    <s v="India"/>
    <s v="Cash on Delivery"/>
    <x v="2"/>
    <s v="Express"/>
    <x v="0"/>
    <s v="No"/>
    <s v="No"/>
  </r>
  <r>
    <x v="9600"/>
    <x v="771"/>
    <s v="CUST11457"/>
    <s v="Customer 1457"/>
    <n v="45"/>
    <s v="New"/>
    <s v="P1007"/>
    <s v="Mouse"/>
    <x v="0"/>
    <s v="RetailHub"/>
    <n v="3"/>
    <n v="900"/>
    <n v="15"/>
    <n v="2700"/>
    <n v="405"/>
    <n v="2295"/>
    <n v="1445.03"/>
    <n v="849.97"/>
    <x v="1"/>
    <s v="Bhubaneswar"/>
    <s v="Odisha"/>
    <s v="India"/>
    <s v="UPI"/>
    <x v="0"/>
    <s v="Express"/>
    <x v="0"/>
    <s v="No"/>
    <s v="No"/>
  </r>
  <r>
    <x v="9601"/>
    <x v="771"/>
    <s v="CUST12019"/>
    <s v="Customer 2019"/>
    <n v="58"/>
    <s v="New"/>
    <s v="P1006"/>
    <s v="Keyboard"/>
    <x v="0"/>
    <s v="Metro Supplies"/>
    <n v="1"/>
    <n v="1800"/>
    <n v="15"/>
    <n v="1800"/>
    <n v="270"/>
    <n v="1530"/>
    <n v="1153.26"/>
    <n v="376.74"/>
    <x v="2"/>
    <s v="Mumbai"/>
    <s v="Maharashtra"/>
    <s v="India"/>
    <s v="Credit Card"/>
    <x v="2"/>
    <s v="Express"/>
    <x v="0"/>
    <s v="No"/>
    <s v="No"/>
  </r>
  <r>
    <x v="9602"/>
    <x v="771"/>
    <s v="CUST10924"/>
    <s v="Customer 924"/>
    <n v="33"/>
    <s v="Returning"/>
    <s v="P3004"/>
    <s v="Cookware Set"/>
    <x v="2"/>
    <s v="HomeNeeds"/>
    <n v="1"/>
    <n v="3500"/>
    <n v="10"/>
    <n v="3500"/>
    <n v="350"/>
    <n v="3150"/>
    <n v="1830.22"/>
    <n v="1319.78"/>
    <x v="2"/>
    <s v="Patna"/>
    <s v="Bihar"/>
    <s v="India"/>
    <s v="UPI"/>
    <x v="0"/>
    <s v="Express"/>
    <x v="0"/>
    <s v="No"/>
    <s v="No"/>
  </r>
  <r>
    <x v="9603"/>
    <x v="771"/>
    <s v="CUST11635"/>
    <s v="Customer 1635"/>
    <n v="46"/>
    <s v="Returning"/>
    <s v="P1008"/>
    <s v="Monitor"/>
    <x v="0"/>
    <s v="Global Traders"/>
    <n v="1"/>
    <n v="14500"/>
    <n v="15"/>
    <n v="14500"/>
    <n v="2175"/>
    <n v="12325"/>
    <n v="6904.09"/>
    <n v="5420.91"/>
    <x v="0"/>
    <s v="Indore"/>
    <s v="Madhya Pradesh"/>
    <s v="India"/>
    <s v="Net Banking"/>
    <x v="2"/>
    <s v="Standard"/>
    <x v="2"/>
    <s v="No"/>
    <s v="No"/>
  </r>
  <r>
    <x v="9604"/>
    <x v="771"/>
    <s v="CUST11665"/>
    <s v="Customer 1665"/>
    <n v="29"/>
    <s v="Loyal"/>
    <s v="P3006"/>
    <s v="Water Bottle"/>
    <x v="2"/>
    <s v="Metro Supplies"/>
    <n v="3"/>
    <n v="700"/>
    <n v="10"/>
    <n v="2100"/>
    <n v="210"/>
    <n v="1890"/>
    <n v="1046.46"/>
    <n v="843.54"/>
    <x v="2"/>
    <s v="Surat"/>
    <s v="Gujarat"/>
    <s v="India"/>
    <s v="Credit Card"/>
    <x v="0"/>
    <s v="Standard"/>
    <x v="1"/>
    <s v="No"/>
    <s v="No"/>
  </r>
  <r>
    <x v="9605"/>
    <x v="771"/>
    <s v="CUST11073"/>
    <s v="Customer 1073"/>
    <n v="25"/>
    <s v="Returning"/>
    <s v="P2006"/>
    <s v="Womens Kurti"/>
    <x v="3"/>
    <s v="FashionMart"/>
    <n v="1"/>
    <n v="1400"/>
    <n v="20"/>
    <n v="1400"/>
    <n v="280"/>
    <n v="1120"/>
    <n v="696.92"/>
    <n v="423.08"/>
    <x v="0"/>
    <s v="Nagpur"/>
    <s v="Maharashtra"/>
    <s v="India"/>
    <s v="Cash on Delivery"/>
    <x v="1"/>
    <s v="Standard"/>
    <x v="1"/>
    <s v="No"/>
    <s v="No"/>
  </r>
  <r>
    <x v="9606"/>
    <x v="771"/>
    <s v="CUST10024"/>
    <s v="Customer 24"/>
    <n v="26"/>
    <s v="Returning"/>
    <s v="P4004"/>
    <s v="Shampoo"/>
    <x v="4"/>
    <s v="BeautyCare"/>
    <n v="1"/>
    <n v="550"/>
    <n v="20"/>
    <n v="550"/>
    <n v="110"/>
    <n v="440"/>
    <n v="313.20999999999998"/>
    <n v="126.79"/>
    <x v="2"/>
    <s v="Jaipur"/>
    <s v="Rajasthan"/>
    <s v="India"/>
    <s v="Cash on Delivery"/>
    <x v="0"/>
    <s v="Standard"/>
    <x v="0"/>
    <s v="No"/>
    <s v="No"/>
  </r>
  <r>
    <x v="9607"/>
    <x v="771"/>
    <s v="CUST11223"/>
    <s v="Customer 1223"/>
    <n v="57"/>
    <s v="Loyal"/>
    <s v="P1010"/>
    <s v="Bluetooth Speaker"/>
    <x v="0"/>
    <s v="Prime Distributors"/>
    <n v="2"/>
    <n v="3200"/>
    <n v="5"/>
    <n v="6400"/>
    <n v="320"/>
    <n v="6080"/>
    <n v="4965.58"/>
    <n v="1114.42"/>
    <x v="0"/>
    <s v="Pune"/>
    <s v="Maharashtra"/>
    <s v="India"/>
    <s v="Wallet"/>
    <x v="0"/>
    <s v="Standard"/>
    <x v="0"/>
    <s v="No"/>
    <s v="No"/>
  </r>
  <r>
    <x v="9608"/>
    <x v="771"/>
    <s v="CUST12084"/>
    <s v="Customer 2084"/>
    <n v="27"/>
    <s v="Returning"/>
    <s v="P3003"/>
    <s v="Mixer Grinder"/>
    <x v="2"/>
    <s v="Prime Distributors"/>
    <n v="1"/>
    <n v="4800"/>
    <n v="10"/>
    <n v="4800"/>
    <n v="480"/>
    <n v="4320"/>
    <n v="3369.85"/>
    <n v="950.15"/>
    <x v="2"/>
    <s v="Bengaluru"/>
    <s v="Karnataka"/>
    <s v="India"/>
    <s v="UPI"/>
    <x v="0"/>
    <s v="Standard"/>
    <x v="2"/>
    <s v="No"/>
    <s v="No"/>
  </r>
  <r>
    <x v="9609"/>
    <x v="771"/>
    <s v="CUST10953"/>
    <s v="Customer 953"/>
    <n v="39"/>
    <s v="Returning"/>
    <s v="P3004"/>
    <s v="Cookware Set"/>
    <x v="2"/>
    <s v="HomeNeeds"/>
    <n v="5"/>
    <n v="3500"/>
    <n v="0"/>
    <n v="17500"/>
    <n v="0"/>
    <n v="17500"/>
    <n v="14222.51"/>
    <n v="3277.49"/>
    <x v="2"/>
    <s v="Chandigarh"/>
    <s v="Chandigarh"/>
    <s v="India"/>
    <s v="Credit Card"/>
    <x v="2"/>
    <s v="Express"/>
    <x v="0"/>
    <s v="No"/>
    <s v="No"/>
  </r>
  <r>
    <x v="9610"/>
    <x v="772"/>
    <s v="CUST12123"/>
    <s v="Customer 2123"/>
    <n v="49"/>
    <s v="New"/>
    <s v="P4003"/>
    <s v="Sunscreen"/>
    <x v="4"/>
    <s v="BeautyCare"/>
    <n v="4"/>
    <n v="700"/>
    <n v="0"/>
    <n v="2800"/>
    <n v="0"/>
    <n v="2800"/>
    <n v="1606.28"/>
    <n v="1193.72"/>
    <x v="2"/>
    <s v="Pune"/>
    <s v="Maharashtra"/>
    <s v="India"/>
    <s v="Wallet"/>
    <x v="0"/>
    <s v="Express"/>
    <x v="1"/>
    <s v="No"/>
    <s v="No"/>
  </r>
  <r>
    <x v="9611"/>
    <x v="772"/>
    <s v="CUST10078"/>
    <s v="Customer 78"/>
    <n v="26"/>
    <s v="Loyal"/>
    <s v="P2008"/>
    <s v="Formal Shirt"/>
    <x v="3"/>
    <s v="Global Traders"/>
    <n v="5"/>
    <n v="1700"/>
    <n v="0"/>
    <n v="8500"/>
    <n v="0"/>
    <n v="8500"/>
    <n v="5692.16"/>
    <n v="2807.84"/>
    <x v="2"/>
    <s v="Nagpur"/>
    <s v="Maharashtra"/>
    <s v="India"/>
    <s v="Credit Card"/>
    <x v="1"/>
    <s v="Standard"/>
    <x v="0"/>
    <s v="No"/>
    <s v="No"/>
  </r>
  <r>
    <x v="9612"/>
    <x v="772"/>
    <s v="CUST11243"/>
    <s v="Customer 1243"/>
    <n v="23"/>
    <s v="Returning"/>
    <s v="P5005"/>
    <s v="Desk Organizer"/>
    <x v="1"/>
    <s v="Stationery Hub"/>
    <n v="1"/>
    <n v="600"/>
    <n v="10"/>
    <n v="600"/>
    <n v="60"/>
    <n v="540"/>
    <n v="403.38"/>
    <n v="136.62"/>
    <x v="0"/>
    <s v="Chandigarh"/>
    <s v="Chandigarh"/>
    <s v="India"/>
    <s v="Net Banking"/>
    <x v="2"/>
    <s v="Standard"/>
    <x v="0"/>
    <s v="No"/>
    <s v="No"/>
  </r>
  <r>
    <x v="9613"/>
    <x v="772"/>
    <s v="CUST11366"/>
    <s v="Customer 1366"/>
    <n v="34"/>
    <s v="New"/>
    <s v="P5002"/>
    <s v="Novel"/>
    <x v="1"/>
    <s v="Stationery Hub"/>
    <n v="1"/>
    <n v="400"/>
    <n v="15"/>
    <n v="400"/>
    <n v="60"/>
    <n v="340"/>
    <n v="196.32"/>
    <n v="143.68"/>
    <x v="1"/>
    <s v="Delhi"/>
    <s v="Delhi"/>
    <s v="India"/>
    <s v="Credit Card"/>
    <x v="0"/>
    <s v="Standard"/>
    <x v="0"/>
    <s v="No"/>
    <s v="No"/>
  </r>
  <r>
    <x v="9614"/>
    <x v="772"/>
    <s v="CUST11007"/>
    <s v="Customer 1007"/>
    <n v="43"/>
    <s v="Returning"/>
    <s v="P3001"/>
    <s v="Coffee Maker"/>
    <x v="2"/>
    <s v="HomeNeeds"/>
    <n v="2"/>
    <n v="4200"/>
    <n v="30"/>
    <n v="8400"/>
    <n v="2520"/>
    <n v="5880"/>
    <n v="3951.8"/>
    <n v="1928.2"/>
    <x v="1"/>
    <s v="Ahmedabad"/>
    <s v="Gujarat"/>
    <s v="India"/>
    <s v="Net Banking"/>
    <x v="2"/>
    <s v="Standard"/>
    <x v="0"/>
    <s v="No"/>
    <s v="No"/>
  </r>
  <r>
    <x v="9615"/>
    <x v="772"/>
    <s v="CUST10922"/>
    <s v="Customer 922"/>
    <n v="39"/>
    <s v="New"/>
    <s v="P3002"/>
    <s v="Air Fryer"/>
    <x v="2"/>
    <s v="HomeNeeds"/>
    <n v="2"/>
    <n v="6500"/>
    <n v="15"/>
    <n v="13000"/>
    <n v="1950"/>
    <n v="11050"/>
    <n v="7756.84"/>
    <n v="3293.16"/>
    <x v="1"/>
    <s v="Coimbatore"/>
    <s v="Tamil Nadu"/>
    <s v="India"/>
    <s v="Credit Card"/>
    <x v="2"/>
    <s v="Express"/>
    <x v="0"/>
    <s v="Yes"/>
    <s v="No"/>
  </r>
  <r>
    <x v="9616"/>
    <x v="772"/>
    <s v="CUST11237"/>
    <s v="Customer 1237"/>
    <n v="22"/>
    <s v="New"/>
    <s v="P2005"/>
    <s v="Backpack"/>
    <x v="3"/>
    <s v="Metro Supplies"/>
    <n v="2"/>
    <n v="1800"/>
    <n v="0"/>
    <n v="3600"/>
    <n v="0"/>
    <n v="3600"/>
    <n v="2800.36"/>
    <n v="799.64"/>
    <x v="1"/>
    <s v="Chennai"/>
    <s v="Tamil Nadu"/>
    <s v="India"/>
    <s v="Wallet"/>
    <x v="0"/>
    <s v="Standard"/>
    <x v="3"/>
    <s v="No"/>
    <s v="No"/>
  </r>
  <r>
    <x v="9617"/>
    <x v="772"/>
    <s v="CUST10735"/>
    <s v="Customer 735"/>
    <n v="18"/>
    <s v="Loyal"/>
    <s v="P2004"/>
    <s v="Jacket"/>
    <x v="3"/>
    <s v="Global Traders"/>
    <n v="1"/>
    <n v="3500"/>
    <n v="15"/>
    <n v="3500"/>
    <n v="525"/>
    <n v="2975"/>
    <n v="2379.6"/>
    <n v="595.4"/>
    <x v="2"/>
    <s v="Jaipur"/>
    <s v="Rajasthan"/>
    <s v="India"/>
    <s v="Debit Card"/>
    <x v="2"/>
    <s v="Standard"/>
    <x v="3"/>
    <s v="No"/>
    <s v="No"/>
  </r>
  <r>
    <x v="9618"/>
    <x v="772"/>
    <s v="CUST10498"/>
    <s v="Customer 498"/>
    <n v="53"/>
    <s v="Returning"/>
    <s v="P2008"/>
    <s v="Formal Shirt"/>
    <x v="3"/>
    <s v="Global Traders"/>
    <n v="4"/>
    <n v="1700"/>
    <n v="20"/>
    <n v="6800"/>
    <n v="1360"/>
    <n v="5440"/>
    <n v="4261.9399999999996"/>
    <n v="1178.06"/>
    <x v="1"/>
    <s v="Surat"/>
    <s v="Gujarat"/>
    <s v="India"/>
    <s v="Wallet"/>
    <x v="1"/>
    <s v="Standard"/>
    <x v="2"/>
    <s v="No"/>
    <s v="No"/>
  </r>
  <r>
    <x v="9619"/>
    <x v="773"/>
    <s v="CUST10053"/>
    <s v="Customer 53"/>
    <n v="59"/>
    <s v="Loyal"/>
    <s v="P5005"/>
    <s v="Desk Organizer"/>
    <x v="1"/>
    <s v="Stationery Hub"/>
    <n v="3"/>
    <n v="600"/>
    <n v="15"/>
    <n v="1800"/>
    <n v="270"/>
    <n v="1530"/>
    <n v="1208.67"/>
    <n v="321.33"/>
    <x v="2"/>
    <s v="Hyderabad"/>
    <s v="Telangana"/>
    <s v="India"/>
    <s v="Net Banking"/>
    <x v="0"/>
    <s v="Standard"/>
    <x v="0"/>
    <s v="No"/>
    <s v="No"/>
  </r>
  <r>
    <x v="9620"/>
    <x v="773"/>
    <s v="CUST10962"/>
    <s v="Customer 962"/>
    <n v="37"/>
    <s v="Loyal"/>
    <s v="P5001"/>
    <s v="Notebook Set"/>
    <x v="1"/>
    <s v="Stationery Hub"/>
    <n v="1"/>
    <n v="500"/>
    <n v="0"/>
    <n v="500"/>
    <n v="0"/>
    <n v="500"/>
    <n v="347.39"/>
    <n v="152.61000000000001"/>
    <x v="2"/>
    <s v="Pune"/>
    <s v="Maharashtra"/>
    <s v="India"/>
    <s v="Debit Card"/>
    <x v="0"/>
    <s v="Standard"/>
    <x v="0"/>
    <s v="No"/>
    <s v="No"/>
  </r>
  <r>
    <x v="9621"/>
    <x v="773"/>
    <s v="CUST11333"/>
    <s v="Customer 1333"/>
    <n v="57"/>
    <s v="Returning"/>
    <s v="P3003"/>
    <s v="Mixer Grinder"/>
    <x v="2"/>
    <s v="Prime Distributors"/>
    <n v="1"/>
    <n v="4800"/>
    <n v="5"/>
    <n v="4800"/>
    <n v="240"/>
    <n v="4560"/>
    <n v="3212.14"/>
    <n v="1347.86"/>
    <x v="2"/>
    <s v="Mumbai"/>
    <s v="Maharashtra"/>
    <s v="India"/>
    <s v="Cash on Delivery"/>
    <x v="2"/>
    <s v="Standard"/>
    <x v="0"/>
    <s v="Yes"/>
    <s v="No"/>
  </r>
  <r>
    <x v="9622"/>
    <x v="773"/>
    <s v="CUST11398"/>
    <s v="Customer 1398"/>
    <n v="51"/>
    <s v="New"/>
    <s v="P2005"/>
    <s v="Backpack"/>
    <x v="3"/>
    <s v="Metro Supplies"/>
    <n v="2"/>
    <n v="1800"/>
    <n v="30"/>
    <n v="3600"/>
    <n v="1080"/>
    <n v="2520"/>
    <n v="1393.36"/>
    <n v="1126.6400000000001"/>
    <x v="1"/>
    <s v="Delhi"/>
    <s v="Delhi"/>
    <s v="India"/>
    <s v="UPI"/>
    <x v="2"/>
    <s v="Standard"/>
    <x v="0"/>
    <s v="No"/>
    <s v="Yes"/>
  </r>
  <r>
    <x v="9623"/>
    <x v="773"/>
    <s v="CUST10121"/>
    <s v="Customer 121"/>
    <n v="36"/>
    <s v="Returning"/>
    <s v="P2007"/>
    <s v="Saree"/>
    <x v="3"/>
    <s v="FashionMart"/>
    <n v="1"/>
    <n v="2600"/>
    <n v="5"/>
    <n v="2600"/>
    <n v="130"/>
    <n v="2470"/>
    <n v="1789.91"/>
    <n v="680.09"/>
    <x v="2"/>
    <s v="Patna"/>
    <s v="Bihar"/>
    <s v="India"/>
    <s v="Cash on Delivery"/>
    <x v="0"/>
    <s v="Express"/>
    <x v="0"/>
    <s v="No"/>
    <s v="No"/>
  </r>
  <r>
    <x v="9624"/>
    <x v="773"/>
    <s v="CUST11372"/>
    <s v="Customer 1372"/>
    <n v="43"/>
    <s v="Loyal"/>
    <s v="P1004"/>
    <s v="Smartwatch"/>
    <x v="0"/>
    <s v="TechSource India"/>
    <n v="3"/>
    <n v="6500"/>
    <n v="10"/>
    <n v="19500"/>
    <n v="1950"/>
    <n v="17550"/>
    <n v="12481.18"/>
    <n v="5068.82"/>
    <x v="1"/>
    <s v="Chennai"/>
    <s v="Tamil Nadu"/>
    <s v="India"/>
    <s v="Wallet"/>
    <x v="0"/>
    <s v="Standard"/>
    <x v="0"/>
    <s v="No"/>
    <s v="No"/>
  </r>
  <r>
    <x v="9625"/>
    <x v="773"/>
    <s v="CUST11054"/>
    <s v="Customer 1054"/>
    <n v="19"/>
    <s v="Returning"/>
    <s v="P1004"/>
    <s v="Smartwatch"/>
    <x v="0"/>
    <s v="TechSource India"/>
    <n v="1"/>
    <n v="6500"/>
    <n v="5"/>
    <n v="6500"/>
    <n v="325"/>
    <n v="6175"/>
    <n v="3854.48"/>
    <n v="2320.52"/>
    <x v="1"/>
    <s v="Pune"/>
    <s v="Maharashtra"/>
    <s v="India"/>
    <s v="Debit Card"/>
    <x v="0"/>
    <s v="Express"/>
    <x v="0"/>
    <s v="No"/>
    <s v="No"/>
  </r>
  <r>
    <x v="9626"/>
    <x v="773"/>
    <s v="CUST10302"/>
    <s v="Customer 302"/>
    <n v="24"/>
    <s v="Returning"/>
    <s v="P2003"/>
    <s v="T-Shirt"/>
    <x v="3"/>
    <s v="RetailHub"/>
    <n v="1"/>
    <n v="900"/>
    <n v="10"/>
    <n v="900"/>
    <n v="90"/>
    <n v="810"/>
    <n v="498.27"/>
    <n v="311.73"/>
    <x v="2"/>
    <s v="Chennai"/>
    <s v="Tamil Nadu"/>
    <s v="India"/>
    <s v="Wallet"/>
    <x v="2"/>
    <s v="Standard"/>
    <x v="0"/>
    <s v="Yes"/>
    <s v="No"/>
  </r>
  <r>
    <x v="9627"/>
    <x v="773"/>
    <s v="CUST10373"/>
    <s v="Customer 373"/>
    <n v="33"/>
    <s v="Returning"/>
    <s v="P5001"/>
    <s v="Notebook Set"/>
    <x v="1"/>
    <s v="Stationery Hub"/>
    <n v="1"/>
    <n v="500"/>
    <n v="5"/>
    <n v="500"/>
    <n v="25"/>
    <n v="475"/>
    <n v="375.25"/>
    <n v="99.75"/>
    <x v="0"/>
    <s v="Delhi"/>
    <s v="Delhi"/>
    <s v="India"/>
    <s v="Credit Card"/>
    <x v="2"/>
    <s v="Express"/>
    <x v="2"/>
    <s v="No"/>
    <s v="No"/>
  </r>
  <r>
    <x v="9628"/>
    <x v="773"/>
    <s v="CUST10936"/>
    <s v="Customer 936"/>
    <n v="19"/>
    <s v="Loyal"/>
    <s v="P2004"/>
    <s v="Jacket"/>
    <x v="3"/>
    <s v="Global Traders"/>
    <n v="2"/>
    <n v="3500"/>
    <n v="5"/>
    <n v="7000"/>
    <n v="350"/>
    <n v="6650"/>
    <n v="3917.93"/>
    <n v="2732.07"/>
    <x v="2"/>
    <s v="Bengaluru"/>
    <s v="Karnataka"/>
    <s v="India"/>
    <s v="Cash on Delivery"/>
    <x v="0"/>
    <s v="Standard"/>
    <x v="0"/>
    <s v="No"/>
    <s v="Yes"/>
  </r>
  <r>
    <x v="9629"/>
    <x v="773"/>
    <s v="CUST11108"/>
    <s v="Customer 1108"/>
    <n v="29"/>
    <s v="Returning"/>
    <s v="P4004"/>
    <s v="Shampoo"/>
    <x v="4"/>
    <s v="BeautyCare"/>
    <n v="3"/>
    <n v="550"/>
    <n v="15"/>
    <n v="1650"/>
    <n v="247.5"/>
    <n v="1402.5"/>
    <n v="1140.47"/>
    <n v="262.02999999999997"/>
    <x v="1"/>
    <s v="Chennai"/>
    <s v="Tamil Nadu"/>
    <s v="India"/>
    <s v="UPI"/>
    <x v="0"/>
    <s v="Express"/>
    <x v="0"/>
    <s v="Yes"/>
    <s v="No"/>
  </r>
  <r>
    <x v="9630"/>
    <x v="773"/>
    <s v="CUST12439"/>
    <s v="Customer 2439"/>
    <n v="58"/>
    <s v="Returning"/>
    <s v="P2007"/>
    <s v="Saree"/>
    <x v="3"/>
    <s v="FashionMart"/>
    <n v="6"/>
    <n v="2600"/>
    <n v="15"/>
    <n v="15600"/>
    <n v="2340"/>
    <n v="13260"/>
    <n v="10271.64"/>
    <n v="2988.36"/>
    <x v="1"/>
    <s v="Hyderabad"/>
    <s v="Telangana"/>
    <s v="India"/>
    <s v="Wallet"/>
    <x v="2"/>
    <s v="Standard"/>
    <x v="0"/>
    <s v="No"/>
    <s v="No"/>
  </r>
  <r>
    <x v="9631"/>
    <x v="774"/>
    <s v="CUST12231"/>
    <s v="Customer 2231"/>
    <n v="49"/>
    <s v="New"/>
    <s v="P5005"/>
    <s v="Desk Organizer"/>
    <x v="1"/>
    <s v="Stationery Hub"/>
    <n v="1"/>
    <n v="600"/>
    <n v="15"/>
    <n v="600"/>
    <n v="90"/>
    <n v="510"/>
    <n v="367.98"/>
    <n v="142.02000000000001"/>
    <x v="0"/>
    <s v="Jaipur"/>
    <s v="Rajasthan"/>
    <s v="India"/>
    <s v="Debit Card"/>
    <x v="0"/>
    <s v="Express"/>
    <x v="0"/>
    <s v="Yes"/>
    <s v="Yes"/>
  </r>
  <r>
    <x v="9632"/>
    <x v="774"/>
    <s v="CUST10800"/>
    <s v="Customer 800"/>
    <n v="49"/>
    <s v="Loyal"/>
    <s v="P1007"/>
    <s v="Mouse"/>
    <x v="0"/>
    <s v="RetailHub"/>
    <n v="1"/>
    <n v="900"/>
    <n v="5"/>
    <n v="900"/>
    <n v="45"/>
    <n v="855"/>
    <n v="642.54999999999995"/>
    <n v="212.45"/>
    <x v="0"/>
    <s v="Coimbatore"/>
    <s v="Tamil Nadu"/>
    <s v="India"/>
    <s v="Wallet"/>
    <x v="0"/>
    <s v="Standard"/>
    <x v="4"/>
    <s v="No"/>
    <s v="No"/>
  </r>
  <r>
    <x v="9633"/>
    <x v="774"/>
    <s v="CUST11329"/>
    <s v="Customer 1329"/>
    <n v="54"/>
    <s v="New"/>
    <s v="P1004"/>
    <s v="Smartwatch"/>
    <x v="0"/>
    <s v="TechSource India"/>
    <n v="2"/>
    <n v="6500"/>
    <n v="20"/>
    <n v="13000"/>
    <n v="2600"/>
    <n v="10400"/>
    <n v="7411.57"/>
    <n v="2988.43"/>
    <x v="1"/>
    <s v="Jaipur"/>
    <s v="Rajasthan"/>
    <s v="India"/>
    <s v="Cash on Delivery"/>
    <x v="0"/>
    <s v="Same Day"/>
    <x v="1"/>
    <s v="No"/>
    <s v="No"/>
  </r>
  <r>
    <x v="9634"/>
    <x v="774"/>
    <s v="CUST10171"/>
    <s v="Customer 171"/>
    <n v="47"/>
    <s v="New"/>
    <s v="P1006"/>
    <s v="Keyboard"/>
    <x v="0"/>
    <s v="Metro Supplies"/>
    <n v="2"/>
    <n v="1800"/>
    <n v="15"/>
    <n v="3600"/>
    <n v="540"/>
    <n v="3060"/>
    <n v="2427.1999999999998"/>
    <n v="632.79999999999995"/>
    <x v="2"/>
    <s v="Ahmedabad"/>
    <s v="Gujarat"/>
    <s v="India"/>
    <s v="Wallet"/>
    <x v="0"/>
    <s v="Express"/>
    <x v="4"/>
    <s v="No"/>
    <s v="No"/>
  </r>
  <r>
    <x v="9635"/>
    <x v="774"/>
    <s v="CUST10865"/>
    <s v="Customer 865"/>
    <n v="24"/>
    <s v="New"/>
    <s v="P1002"/>
    <s v="Smartphone"/>
    <x v="0"/>
    <s v="Global Traders"/>
    <n v="1"/>
    <n v="28000"/>
    <n v="30"/>
    <n v="28000"/>
    <n v="8400"/>
    <n v="19600"/>
    <n v="12442.42"/>
    <n v="7157.58"/>
    <x v="1"/>
    <s v="Pune"/>
    <s v="Maharashtra"/>
    <s v="India"/>
    <s v="UPI"/>
    <x v="2"/>
    <s v="Express"/>
    <x v="3"/>
    <s v="No"/>
    <s v="No"/>
  </r>
  <r>
    <x v="9636"/>
    <x v="774"/>
    <s v="CUST11148"/>
    <s v="Customer 1148"/>
    <n v="40"/>
    <s v="Loyal"/>
    <s v="P3003"/>
    <s v="Mixer Grinder"/>
    <x v="2"/>
    <s v="Prime Distributors"/>
    <n v="1"/>
    <n v="4800"/>
    <n v="15"/>
    <n v="4800"/>
    <n v="720"/>
    <n v="4080"/>
    <n v="3101.45"/>
    <n v="978.55"/>
    <x v="1"/>
    <s v="Chandigarh"/>
    <s v="Chandigarh"/>
    <s v="India"/>
    <s v="Credit Card"/>
    <x v="2"/>
    <s v="Express"/>
    <x v="0"/>
    <s v="No"/>
    <s v="No"/>
  </r>
  <r>
    <x v="9637"/>
    <x v="774"/>
    <s v="CUST11027"/>
    <s v="Customer 1027"/>
    <n v="23"/>
    <s v="Loyal"/>
    <s v="P1003"/>
    <s v="Headphones"/>
    <x v="0"/>
    <s v="Metro Supplies"/>
    <n v="1"/>
    <n v="2500"/>
    <n v="10"/>
    <n v="2500"/>
    <n v="250"/>
    <n v="2250"/>
    <n v="1341.52"/>
    <n v="908.48"/>
    <x v="1"/>
    <s v="Bhopal"/>
    <s v="Madhya Pradesh"/>
    <s v="India"/>
    <s v="Credit Card"/>
    <x v="2"/>
    <s v="Standard"/>
    <x v="1"/>
    <s v="No"/>
    <s v="No"/>
  </r>
  <r>
    <x v="9638"/>
    <x v="774"/>
    <s v="CUST10643"/>
    <s v="Customer 643"/>
    <n v="56"/>
    <s v="Returning"/>
    <s v="P1002"/>
    <s v="Smartphone"/>
    <x v="0"/>
    <s v="Global Traders"/>
    <n v="1"/>
    <n v="28000"/>
    <n v="10"/>
    <n v="28000"/>
    <n v="2800"/>
    <n v="25200"/>
    <n v="17437.150000000001"/>
    <n v="7762.85"/>
    <x v="2"/>
    <s v="Bengaluru"/>
    <s v="Karnataka"/>
    <s v="India"/>
    <s v="Net Banking"/>
    <x v="1"/>
    <s v="Standard"/>
    <x v="2"/>
    <s v="Yes"/>
    <s v="No"/>
  </r>
  <r>
    <x v="9639"/>
    <x v="774"/>
    <s v="CUST10065"/>
    <s v="Customer 65"/>
    <n v="37"/>
    <s v="New"/>
    <s v="P2008"/>
    <s v="Formal Shirt"/>
    <x v="3"/>
    <s v="Global Traders"/>
    <n v="2"/>
    <n v="1700"/>
    <n v="10"/>
    <n v="3400"/>
    <n v="340"/>
    <n v="3060"/>
    <n v="2226.73"/>
    <n v="833.27"/>
    <x v="2"/>
    <s v="Indore"/>
    <s v="Madhya Pradesh"/>
    <s v="India"/>
    <s v="Debit Card"/>
    <x v="2"/>
    <s v="Express"/>
    <x v="0"/>
    <s v="No"/>
    <s v="No"/>
  </r>
  <r>
    <x v="9640"/>
    <x v="774"/>
    <s v="CUST12484"/>
    <s v="Customer 2484"/>
    <n v="52"/>
    <s v="Returning"/>
    <s v="P2002"/>
    <s v="Jeans"/>
    <x v="3"/>
    <s v="FashionMart"/>
    <n v="1"/>
    <n v="2200"/>
    <n v="0"/>
    <n v="2200"/>
    <n v="0"/>
    <n v="2200"/>
    <n v="1469.86"/>
    <n v="730.14"/>
    <x v="1"/>
    <s v="Visakhapatnam"/>
    <s v="Andhra Pradesh"/>
    <s v="India"/>
    <s v="UPI"/>
    <x v="2"/>
    <s v="Standard"/>
    <x v="0"/>
    <s v="Yes"/>
    <s v="No"/>
  </r>
  <r>
    <x v="9641"/>
    <x v="774"/>
    <s v="CUST10862"/>
    <s v="Customer 862"/>
    <n v="37"/>
    <s v="Returning"/>
    <s v="P4001"/>
    <s v="Face Wash"/>
    <x v="4"/>
    <s v="BeautyCare"/>
    <n v="2"/>
    <n v="450"/>
    <n v="25"/>
    <n v="900"/>
    <n v="225"/>
    <n v="675"/>
    <n v="469.48"/>
    <n v="205.52"/>
    <x v="2"/>
    <s v="Bhopal"/>
    <s v="Madhya Pradesh"/>
    <s v="India"/>
    <s v="Net Banking"/>
    <x v="0"/>
    <s v="Standard"/>
    <x v="3"/>
    <s v="No"/>
    <s v="No"/>
  </r>
  <r>
    <x v="9642"/>
    <x v="774"/>
    <s v="CUST10936"/>
    <s v="Customer 936"/>
    <n v="53"/>
    <s v="New"/>
    <s v="P3002"/>
    <s v="Air Fryer"/>
    <x v="2"/>
    <s v="HomeNeeds"/>
    <n v="1"/>
    <n v="6500"/>
    <n v="10"/>
    <n v="6500"/>
    <n v="650"/>
    <n v="5850"/>
    <n v="4245.6899999999996"/>
    <n v="1604.31"/>
    <x v="2"/>
    <s v="Visakhapatnam"/>
    <s v="Andhra Pradesh"/>
    <s v="India"/>
    <s v="Credit Card"/>
    <x v="2"/>
    <s v="Express"/>
    <x v="0"/>
    <s v="No"/>
    <s v="No"/>
  </r>
  <r>
    <x v="9643"/>
    <x v="774"/>
    <s v="CUST11732"/>
    <s v="Customer 1732"/>
    <n v="21"/>
    <s v="Returning"/>
    <s v="P1005"/>
    <s v="Tablet"/>
    <x v="0"/>
    <s v="RetailHub"/>
    <n v="1"/>
    <n v="18000"/>
    <n v="10"/>
    <n v="18000"/>
    <n v="1800"/>
    <n v="16200"/>
    <n v="11382.26"/>
    <n v="4817.74"/>
    <x v="1"/>
    <s v="Coimbatore"/>
    <s v="Tamil Nadu"/>
    <s v="India"/>
    <s v="Net Banking"/>
    <x v="0"/>
    <s v="Standard"/>
    <x v="0"/>
    <s v="No"/>
    <s v="No"/>
  </r>
  <r>
    <x v="9644"/>
    <x v="775"/>
    <s v="CUST12291"/>
    <s v="Customer 2291"/>
    <n v="49"/>
    <s v="Returning"/>
    <s v="P1005"/>
    <s v="Tablet"/>
    <x v="0"/>
    <s v="RetailHub"/>
    <n v="5"/>
    <n v="18000"/>
    <n v="10"/>
    <n v="90000"/>
    <n v="9000"/>
    <n v="81000"/>
    <n v="57452.33"/>
    <n v="23547.67"/>
    <x v="0"/>
    <s v="Kolkata"/>
    <s v="West Bengal"/>
    <s v="India"/>
    <s v="Credit Card"/>
    <x v="2"/>
    <s v="Standard"/>
    <x v="0"/>
    <s v="No"/>
    <s v="No"/>
  </r>
  <r>
    <x v="9645"/>
    <x v="775"/>
    <s v="CUST10764"/>
    <s v="Customer 764"/>
    <n v="32"/>
    <s v="Loyal"/>
    <s v="P1004"/>
    <s v="Smartwatch"/>
    <x v="0"/>
    <s v="TechSource India"/>
    <n v="2"/>
    <n v="6500"/>
    <n v="10"/>
    <n v="13000"/>
    <n v="1300"/>
    <n v="11700"/>
    <n v="9207.33"/>
    <n v="2492.67"/>
    <x v="2"/>
    <s v="Ahmedabad"/>
    <s v="Gujarat"/>
    <s v="India"/>
    <s v="Cash on Delivery"/>
    <x v="2"/>
    <s v="Express"/>
    <x v="4"/>
    <s v="No"/>
    <s v="No"/>
  </r>
  <r>
    <x v="9646"/>
    <x v="775"/>
    <s v="CUST11724"/>
    <s v="Customer 1724"/>
    <n v="22"/>
    <s v="New"/>
    <s v="P2002"/>
    <s v="Jeans"/>
    <x v="3"/>
    <s v="FashionMart"/>
    <n v="2"/>
    <n v="2200"/>
    <n v="0"/>
    <n v="4400"/>
    <n v="0"/>
    <n v="4400"/>
    <n v="3216.64"/>
    <n v="1183.3599999999999"/>
    <x v="1"/>
    <s v="Lucknow"/>
    <s v="Uttar Pradesh"/>
    <s v="India"/>
    <s v="Credit Card"/>
    <x v="0"/>
    <s v="Standard"/>
    <x v="0"/>
    <s v="No"/>
    <s v="No"/>
  </r>
  <r>
    <x v="9647"/>
    <x v="775"/>
    <s v="CUST11789"/>
    <s v="Customer 1789"/>
    <n v="26"/>
    <s v="New"/>
    <s v="P2002"/>
    <s v="Jeans"/>
    <x v="3"/>
    <s v="FashionMart"/>
    <n v="1"/>
    <n v="2200"/>
    <n v="10"/>
    <n v="2200"/>
    <n v="220"/>
    <n v="1980"/>
    <n v="1365.46"/>
    <n v="614.54"/>
    <x v="0"/>
    <s v="Visakhapatnam"/>
    <s v="Andhra Pradesh"/>
    <s v="India"/>
    <s v="Net Banking"/>
    <x v="0"/>
    <s v="Standard"/>
    <x v="0"/>
    <s v="No"/>
    <s v="No"/>
  </r>
  <r>
    <x v="9648"/>
    <x v="775"/>
    <s v="CUST11159"/>
    <s v="Customer 1159"/>
    <n v="30"/>
    <s v="Returning"/>
    <s v="P1009"/>
    <s v="Power Bank"/>
    <x v="0"/>
    <s v="Prime Distributors"/>
    <n v="1"/>
    <n v="1600"/>
    <n v="15"/>
    <n v="1600"/>
    <n v="240"/>
    <n v="1360"/>
    <n v="779"/>
    <n v="581"/>
    <x v="2"/>
    <s v="Mumbai"/>
    <s v="Maharashtra"/>
    <s v="India"/>
    <s v="Wallet"/>
    <x v="0"/>
    <s v="Standard"/>
    <x v="0"/>
    <s v="No"/>
    <s v="No"/>
  </r>
  <r>
    <x v="9649"/>
    <x v="775"/>
    <s v="CUST11692"/>
    <s v="Customer 1692"/>
    <n v="35"/>
    <s v="Returning"/>
    <s v="P3005"/>
    <s v="Bedsheet Set"/>
    <x v="2"/>
    <s v="RetailHub"/>
    <n v="3"/>
    <n v="1800"/>
    <n v="10"/>
    <n v="5400"/>
    <n v="540"/>
    <n v="4860"/>
    <n v="3365.11"/>
    <n v="1494.89"/>
    <x v="0"/>
    <s v="Surat"/>
    <s v="Gujarat"/>
    <s v="India"/>
    <s v="Net Banking"/>
    <x v="0"/>
    <s v="Express"/>
    <x v="0"/>
    <s v="No"/>
    <s v="No"/>
  </r>
  <r>
    <x v="9650"/>
    <x v="775"/>
    <s v="CUST12345"/>
    <s v="Customer 2345"/>
    <n v="50"/>
    <s v="Loyal"/>
    <s v="P2002"/>
    <s v="Jeans"/>
    <x v="3"/>
    <s v="FashionMart"/>
    <n v="3"/>
    <n v="2200"/>
    <n v="30"/>
    <n v="6600"/>
    <n v="1980"/>
    <n v="4620"/>
    <n v="3542.19"/>
    <n v="1077.81"/>
    <x v="1"/>
    <s v="Bhubaneswar"/>
    <s v="Odisha"/>
    <s v="India"/>
    <s v="Debit Card"/>
    <x v="0"/>
    <s v="Standard"/>
    <x v="0"/>
    <s v="No"/>
    <s v="No"/>
  </r>
  <r>
    <x v="9651"/>
    <x v="775"/>
    <s v="CUST12263"/>
    <s v="Customer 2263"/>
    <n v="34"/>
    <s v="New"/>
    <s v="P4001"/>
    <s v="Face Wash"/>
    <x v="4"/>
    <s v="BeautyCare"/>
    <n v="1"/>
    <n v="450"/>
    <n v="0"/>
    <n v="450"/>
    <n v="0"/>
    <n v="450"/>
    <n v="321.19"/>
    <n v="128.81"/>
    <x v="1"/>
    <s v="Ahmedabad"/>
    <s v="Gujarat"/>
    <s v="India"/>
    <s v="Net Banking"/>
    <x v="1"/>
    <s v="Standard"/>
    <x v="0"/>
    <s v="No"/>
    <s v="No"/>
  </r>
  <r>
    <x v="9652"/>
    <x v="775"/>
    <s v="CUST10430"/>
    <s v="Customer 430"/>
    <n v="46"/>
    <s v="Returning"/>
    <s v="P1004"/>
    <s v="Smartwatch"/>
    <x v="0"/>
    <s v="TechSource India"/>
    <n v="5"/>
    <n v="6500"/>
    <n v="5"/>
    <n v="32500"/>
    <n v="1625"/>
    <n v="30875"/>
    <n v="23915.3"/>
    <n v="6959.7"/>
    <x v="1"/>
    <s v="Chandigarh"/>
    <s v="Chandigarh"/>
    <s v="India"/>
    <s v="Credit Card"/>
    <x v="2"/>
    <s v="Express"/>
    <x v="0"/>
    <s v="No"/>
    <s v="No"/>
  </r>
  <r>
    <x v="9653"/>
    <x v="775"/>
    <s v="CUST12298"/>
    <s v="Customer 2298"/>
    <n v="18"/>
    <s v="New"/>
    <s v="P1010"/>
    <s v="Bluetooth Speaker"/>
    <x v="0"/>
    <s v="Prime Distributors"/>
    <n v="3"/>
    <n v="3200"/>
    <n v="5"/>
    <n v="9600"/>
    <n v="480"/>
    <n v="9120"/>
    <n v="6504.35"/>
    <n v="2615.65"/>
    <x v="1"/>
    <s v="Ahmedabad"/>
    <s v="Gujarat"/>
    <s v="India"/>
    <s v="Net Banking"/>
    <x v="1"/>
    <s v="Standard"/>
    <x v="0"/>
    <s v="No"/>
    <s v="No"/>
  </r>
  <r>
    <x v="9654"/>
    <x v="775"/>
    <s v="CUST12110"/>
    <s v="Customer 2110"/>
    <n v="28"/>
    <s v="New"/>
    <s v="P1010"/>
    <s v="Bluetooth Speaker"/>
    <x v="0"/>
    <s v="Prime Distributors"/>
    <n v="1"/>
    <n v="3200"/>
    <n v="5"/>
    <n v="3200"/>
    <n v="160"/>
    <n v="3040"/>
    <n v="2381.25"/>
    <n v="658.75"/>
    <x v="1"/>
    <s v="Coimbatore"/>
    <s v="Tamil Nadu"/>
    <s v="India"/>
    <s v="UPI"/>
    <x v="1"/>
    <s v="Express"/>
    <x v="1"/>
    <s v="No"/>
    <s v="No"/>
  </r>
  <r>
    <x v="9655"/>
    <x v="776"/>
    <s v="CUST10510"/>
    <s v="Customer 510"/>
    <n v="34"/>
    <s v="Loyal"/>
    <s v="P1002"/>
    <s v="Smartphone"/>
    <x v="0"/>
    <s v="Global Traders"/>
    <n v="2"/>
    <n v="28000"/>
    <n v="20"/>
    <n v="56000"/>
    <n v="11200"/>
    <n v="44800"/>
    <n v="35137.379999999997"/>
    <n v="9662.6200000000008"/>
    <x v="1"/>
    <s v="Hyderabad"/>
    <s v="Telangana"/>
    <s v="India"/>
    <s v="UPI"/>
    <x v="2"/>
    <s v="Standard"/>
    <x v="0"/>
    <s v="No"/>
    <s v="No"/>
  </r>
  <r>
    <x v="9656"/>
    <x v="776"/>
    <s v="CUST11604"/>
    <s v="Customer 1604"/>
    <n v="52"/>
    <s v="Returning"/>
    <s v="P3006"/>
    <s v="Water Bottle"/>
    <x v="2"/>
    <s v="Metro Supplies"/>
    <n v="1"/>
    <n v="700"/>
    <n v="30"/>
    <n v="700"/>
    <n v="210"/>
    <n v="490"/>
    <n v="348.92"/>
    <n v="141.08000000000001"/>
    <x v="1"/>
    <s v="Ahmedabad"/>
    <s v="Gujarat"/>
    <s v="India"/>
    <s v="Cash on Delivery"/>
    <x v="1"/>
    <s v="Standard"/>
    <x v="0"/>
    <s v="No"/>
    <s v="No"/>
  </r>
  <r>
    <x v="9657"/>
    <x v="776"/>
    <s v="CUST11427"/>
    <s v="Customer 1427"/>
    <n v="51"/>
    <s v="Returning"/>
    <s v="P5005"/>
    <s v="Desk Organizer"/>
    <x v="1"/>
    <s v="Stationery Hub"/>
    <n v="4"/>
    <n v="600"/>
    <n v="5"/>
    <n v="2400"/>
    <n v="120"/>
    <n v="2280"/>
    <n v="1746.8"/>
    <n v="533.20000000000005"/>
    <x v="1"/>
    <s v="Hyderabad"/>
    <s v="Telangana"/>
    <s v="India"/>
    <s v="UPI"/>
    <x v="2"/>
    <s v="Standard"/>
    <x v="0"/>
    <s v="No"/>
    <s v="No"/>
  </r>
  <r>
    <x v="9658"/>
    <x v="776"/>
    <s v="CUST12189"/>
    <s v="Customer 2189"/>
    <n v="28"/>
    <s v="New"/>
    <s v="P1010"/>
    <s v="Bluetooth Speaker"/>
    <x v="0"/>
    <s v="Prime Distributors"/>
    <n v="4"/>
    <n v="3200"/>
    <n v="15"/>
    <n v="12800"/>
    <n v="1920"/>
    <n v="10880"/>
    <n v="8824.48"/>
    <n v="2055.52"/>
    <x v="1"/>
    <s v="Bengaluru"/>
    <s v="Karnataka"/>
    <s v="India"/>
    <s v="Wallet"/>
    <x v="1"/>
    <s v="Standard"/>
    <x v="0"/>
    <s v="No"/>
    <s v="No"/>
  </r>
  <r>
    <x v="9659"/>
    <x v="776"/>
    <s v="CUST11387"/>
    <s v="Customer 1387"/>
    <n v="29"/>
    <s v="Returning"/>
    <s v="P2004"/>
    <s v="Jacket"/>
    <x v="3"/>
    <s v="Global Traders"/>
    <n v="2"/>
    <n v="3500"/>
    <n v="10"/>
    <n v="7000"/>
    <n v="700"/>
    <n v="6300"/>
    <n v="4810.37"/>
    <n v="1489.63"/>
    <x v="1"/>
    <s v="Delhi"/>
    <s v="Delhi"/>
    <s v="India"/>
    <s v="Cash on Delivery"/>
    <x v="2"/>
    <s v="Standard"/>
    <x v="0"/>
    <s v="No"/>
    <s v="No"/>
  </r>
  <r>
    <x v="9660"/>
    <x v="776"/>
    <s v="CUST11025"/>
    <s v="Customer 1025"/>
    <n v="47"/>
    <s v="Returning"/>
    <s v="P1004"/>
    <s v="Smartwatch"/>
    <x v="0"/>
    <s v="TechSource India"/>
    <n v="1"/>
    <n v="6500"/>
    <n v="10"/>
    <n v="6500"/>
    <n v="650"/>
    <n v="5850"/>
    <n v="4633.47"/>
    <n v="1216.53"/>
    <x v="2"/>
    <s v="Surat"/>
    <s v="Gujarat"/>
    <s v="India"/>
    <s v="Credit Card"/>
    <x v="2"/>
    <s v="Standard"/>
    <x v="0"/>
    <s v="No"/>
    <s v="No"/>
  </r>
  <r>
    <x v="9661"/>
    <x v="776"/>
    <s v="CUST10276"/>
    <s v="Customer 276"/>
    <n v="46"/>
    <s v="New"/>
    <s v="P3007"/>
    <s v="Vacuum Cleaner"/>
    <x v="2"/>
    <s v="Global Traders"/>
    <n v="2"/>
    <n v="8500"/>
    <n v="15"/>
    <n v="17000"/>
    <n v="2550"/>
    <n v="14450"/>
    <n v="9790.15"/>
    <n v="4659.8500000000004"/>
    <x v="0"/>
    <s v="Guwahati"/>
    <s v="Assam"/>
    <s v="India"/>
    <s v="Net Banking"/>
    <x v="0"/>
    <s v="Standard"/>
    <x v="0"/>
    <s v="No"/>
    <s v="No"/>
  </r>
  <r>
    <x v="9662"/>
    <x v="776"/>
    <s v="CUST12295"/>
    <s v="Customer 2295"/>
    <n v="32"/>
    <s v="New"/>
    <s v="P3004"/>
    <s v="Cookware Set"/>
    <x v="2"/>
    <s v="HomeNeeds"/>
    <n v="2"/>
    <n v="3500"/>
    <n v="15"/>
    <n v="7000"/>
    <n v="1050"/>
    <n v="5950"/>
    <n v="4158.22"/>
    <n v="1791.78"/>
    <x v="1"/>
    <s v="Indore"/>
    <s v="Madhya Pradesh"/>
    <s v="India"/>
    <s v="Credit Card"/>
    <x v="1"/>
    <s v="Standard"/>
    <x v="0"/>
    <s v="No"/>
    <s v="No"/>
  </r>
  <r>
    <x v="9663"/>
    <x v="776"/>
    <s v="CUST12026"/>
    <s v="Customer 2026"/>
    <n v="33"/>
    <s v="Returning"/>
    <s v="P1003"/>
    <s v="Headphones"/>
    <x v="0"/>
    <s v="Metro Supplies"/>
    <n v="1"/>
    <n v="2500"/>
    <n v="20"/>
    <n v="2500"/>
    <n v="500"/>
    <n v="2000"/>
    <n v="1363.45"/>
    <n v="636.54999999999995"/>
    <x v="0"/>
    <s v="Nagpur"/>
    <s v="Maharashtra"/>
    <s v="India"/>
    <s v="Debit Card"/>
    <x v="2"/>
    <s v="Standard"/>
    <x v="0"/>
    <s v="No"/>
    <s v="No"/>
  </r>
  <r>
    <x v="9664"/>
    <x v="776"/>
    <s v="CUST11107"/>
    <s v="Customer 1107"/>
    <n v="54"/>
    <s v="New"/>
    <s v="P3006"/>
    <s v="Water Bottle"/>
    <x v="2"/>
    <s v="Metro Supplies"/>
    <n v="2"/>
    <n v="700"/>
    <n v="20"/>
    <n v="1400"/>
    <n v="280"/>
    <n v="1120"/>
    <n v="811.01"/>
    <n v="308.99"/>
    <x v="0"/>
    <s v="Bengaluru"/>
    <s v="Karnataka"/>
    <s v="India"/>
    <s v="UPI"/>
    <x v="0"/>
    <s v="Standard"/>
    <x v="2"/>
    <s v="No"/>
    <s v="No"/>
  </r>
  <r>
    <x v="9665"/>
    <x v="776"/>
    <s v="CUST11135"/>
    <s v="Customer 1135"/>
    <n v="53"/>
    <s v="Returning"/>
    <s v="P2002"/>
    <s v="Jeans"/>
    <x v="3"/>
    <s v="FashionMart"/>
    <n v="1"/>
    <n v="2200"/>
    <n v="25"/>
    <n v="2200"/>
    <n v="550"/>
    <n v="1650"/>
    <n v="948.3"/>
    <n v="701.7"/>
    <x v="1"/>
    <s v="Surat"/>
    <s v="Gujarat"/>
    <s v="India"/>
    <s v="Debit Card"/>
    <x v="0"/>
    <s v="Standard"/>
    <x v="0"/>
    <s v="Yes"/>
    <s v="No"/>
  </r>
  <r>
    <x v="9666"/>
    <x v="776"/>
    <s v="CUST10719"/>
    <s v="Customer 719"/>
    <n v="56"/>
    <s v="Returning"/>
    <s v="P3001"/>
    <s v="Coffee Maker"/>
    <x v="2"/>
    <s v="HomeNeeds"/>
    <n v="4"/>
    <n v="4200"/>
    <n v="15"/>
    <n v="16800"/>
    <n v="2520"/>
    <n v="14280"/>
    <n v="8558.16"/>
    <n v="5721.84"/>
    <x v="1"/>
    <s v="Chandigarh"/>
    <s v="Chandigarh"/>
    <s v="India"/>
    <s v="Net Banking"/>
    <x v="0"/>
    <s v="Standard"/>
    <x v="0"/>
    <s v="No"/>
    <s v="No"/>
  </r>
  <r>
    <x v="9667"/>
    <x v="776"/>
    <s v="CUST11008"/>
    <s v="Customer 1008"/>
    <n v="43"/>
    <s v="New"/>
    <s v="P4003"/>
    <s v="Sunscreen"/>
    <x v="4"/>
    <s v="BeautyCare"/>
    <n v="2"/>
    <n v="700"/>
    <n v="15"/>
    <n v="1400"/>
    <n v="210"/>
    <n v="1190"/>
    <n v="816.16"/>
    <n v="373.84"/>
    <x v="0"/>
    <s v="Delhi"/>
    <s v="Delhi"/>
    <s v="India"/>
    <s v="UPI"/>
    <x v="1"/>
    <s v="Same Day"/>
    <x v="0"/>
    <s v="No"/>
    <s v="No"/>
  </r>
  <r>
    <x v="9668"/>
    <x v="776"/>
    <s v="CUST11085"/>
    <s v="Customer 1085"/>
    <n v="29"/>
    <s v="New"/>
    <s v="P3007"/>
    <s v="Vacuum Cleaner"/>
    <x v="2"/>
    <s v="Global Traders"/>
    <n v="2"/>
    <n v="8500"/>
    <n v="0"/>
    <n v="17000"/>
    <n v="0"/>
    <n v="17000"/>
    <n v="13489.44"/>
    <n v="3510.56"/>
    <x v="2"/>
    <s v="Lucknow"/>
    <s v="Uttar Pradesh"/>
    <s v="India"/>
    <s v="Net Banking"/>
    <x v="2"/>
    <s v="Standard"/>
    <x v="3"/>
    <s v="No"/>
    <s v="No"/>
  </r>
  <r>
    <x v="9669"/>
    <x v="777"/>
    <s v="CUST12448"/>
    <s v="Customer 2448"/>
    <n v="52"/>
    <s v="Loyal"/>
    <s v="P4005"/>
    <s v="Perfume"/>
    <x v="4"/>
    <s v="BeautyCare"/>
    <n v="3"/>
    <n v="1800"/>
    <n v="5"/>
    <n v="5400"/>
    <n v="270"/>
    <n v="5130"/>
    <n v="3573.76"/>
    <n v="1556.24"/>
    <x v="0"/>
    <s v="Chennai"/>
    <s v="Tamil Nadu"/>
    <s v="India"/>
    <s v="Net Banking"/>
    <x v="2"/>
    <s v="Standard"/>
    <x v="0"/>
    <s v="No"/>
    <s v="No"/>
  </r>
  <r>
    <x v="9670"/>
    <x v="777"/>
    <s v="CUST11049"/>
    <s v="Customer 1049"/>
    <n v="21"/>
    <s v="Returning"/>
    <s v="P4003"/>
    <s v="Sunscreen"/>
    <x v="4"/>
    <s v="BeautyCare"/>
    <n v="3"/>
    <n v="700"/>
    <n v="5"/>
    <n v="2100"/>
    <n v="105"/>
    <n v="1995"/>
    <n v="1165.69"/>
    <n v="829.31"/>
    <x v="1"/>
    <s v="Guwahati"/>
    <s v="Assam"/>
    <s v="India"/>
    <s v="Cash on Delivery"/>
    <x v="1"/>
    <s v="Standard"/>
    <x v="0"/>
    <s v="No"/>
    <s v="No"/>
  </r>
  <r>
    <x v="9671"/>
    <x v="777"/>
    <s v="CUST10599"/>
    <s v="Customer 599"/>
    <n v="50"/>
    <s v="New"/>
    <s v="P4004"/>
    <s v="Shampoo"/>
    <x v="4"/>
    <s v="BeautyCare"/>
    <n v="6"/>
    <n v="550"/>
    <n v="15"/>
    <n v="3300"/>
    <n v="495"/>
    <n v="2805"/>
    <n v="1773.86"/>
    <n v="1031.1400000000001"/>
    <x v="1"/>
    <s v="Bengaluru"/>
    <s v="Karnataka"/>
    <s v="India"/>
    <s v="Credit Card"/>
    <x v="0"/>
    <s v="Standard"/>
    <x v="4"/>
    <s v="No"/>
    <s v="No"/>
  </r>
  <r>
    <x v="9672"/>
    <x v="777"/>
    <s v="CUST12175"/>
    <s v="Customer 2175"/>
    <n v="39"/>
    <s v="New"/>
    <s v="P4004"/>
    <s v="Shampoo"/>
    <x v="4"/>
    <s v="BeautyCare"/>
    <n v="1"/>
    <n v="550"/>
    <n v="25"/>
    <n v="550"/>
    <n v="137.5"/>
    <n v="412.5"/>
    <n v="322.35000000000002"/>
    <n v="90.15"/>
    <x v="1"/>
    <s v="Guwahati"/>
    <s v="Assam"/>
    <s v="India"/>
    <s v="Cash on Delivery"/>
    <x v="1"/>
    <s v="Express"/>
    <x v="0"/>
    <s v="No"/>
    <s v="No"/>
  </r>
  <r>
    <x v="9673"/>
    <x v="777"/>
    <s v="CUST12271"/>
    <s v="Customer 2271"/>
    <n v="30"/>
    <s v="Returning"/>
    <s v="P4001"/>
    <s v="Face Wash"/>
    <x v="4"/>
    <s v="BeautyCare"/>
    <n v="2"/>
    <n v="450"/>
    <n v="10"/>
    <n v="900"/>
    <n v="90"/>
    <n v="810"/>
    <n v="463.76"/>
    <n v="346.24"/>
    <x v="0"/>
    <s v="Bhubaneswar"/>
    <s v="Odisha"/>
    <s v="India"/>
    <s v="Debit Card"/>
    <x v="2"/>
    <s v="Express"/>
    <x v="0"/>
    <s v="No"/>
    <s v="No"/>
  </r>
  <r>
    <x v="9674"/>
    <x v="777"/>
    <s v="CUST11053"/>
    <s v="Customer 1053"/>
    <n v="44"/>
    <s v="Loyal"/>
    <s v="P5002"/>
    <s v="Novel"/>
    <x v="1"/>
    <s v="Stationery Hub"/>
    <n v="1"/>
    <n v="400"/>
    <n v="10"/>
    <n v="400"/>
    <n v="40"/>
    <n v="360"/>
    <n v="253.84"/>
    <n v="106.16"/>
    <x v="1"/>
    <s v="Patna"/>
    <s v="Bihar"/>
    <s v="India"/>
    <s v="Net Banking"/>
    <x v="0"/>
    <s v="Standard"/>
    <x v="0"/>
    <s v="No"/>
    <s v="No"/>
  </r>
  <r>
    <x v="9675"/>
    <x v="777"/>
    <s v="CUST11071"/>
    <s v="Customer 1071"/>
    <n v="55"/>
    <s v="Loyal"/>
    <s v="P4003"/>
    <s v="Sunscreen"/>
    <x v="4"/>
    <s v="BeautyCare"/>
    <n v="3"/>
    <n v="700"/>
    <n v="25"/>
    <n v="2100"/>
    <n v="525"/>
    <n v="1575"/>
    <n v="1259.93"/>
    <n v="315.07"/>
    <x v="2"/>
    <s v="Kolkata"/>
    <s v="West Bengal"/>
    <s v="India"/>
    <s v="Credit Card"/>
    <x v="1"/>
    <s v="Express"/>
    <x v="0"/>
    <s v="No"/>
    <s v="No"/>
  </r>
  <r>
    <x v="9676"/>
    <x v="777"/>
    <s v="CUST11610"/>
    <s v="Customer 1610"/>
    <n v="47"/>
    <s v="Returning"/>
    <s v="P4006"/>
    <s v="Lipstick"/>
    <x v="4"/>
    <s v="BeautyCare"/>
    <n v="1"/>
    <n v="850"/>
    <n v="5"/>
    <n v="850"/>
    <n v="42.5"/>
    <n v="807.5"/>
    <n v="645.72"/>
    <n v="161.78"/>
    <x v="1"/>
    <s v="Kolkata"/>
    <s v="West Bengal"/>
    <s v="India"/>
    <s v="Debit Card"/>
    <x v="1"/>
    <s v="Standard"/>
    <x v="0"/>
    <s v="Yes"/>
    <s v="No"/>
  </r>
  <r>
    <x v="9677"/>
    <x v="777"/>
    <s v="CUST10591"/>
    <s v="Customer 591"/>
    <n v="40"/>
    <s v="Returning"/>
    <s v="P3003"/>
    <s v="Mixer Grinder"/>
    <x v="2"/>
    <s v="Prime Distributors"/>
    <n v="5"/>
    <n v="4800"/>
    <n v="5"/>
    <n v="24000"/>
    <n v="1200"/>
    <n v="22800"/>
    <n v="15388.88"/>
    <n v="7411.12"/>
    <x v="1"/>
    <s v="Lucknow"/>
    <s v="Uttar Pradesh"/>
    <s v="India"/>
    <s v="Cash on Delivery"/>
    <x v="2"/>
    <s v="Same Day"/>
    <x v="0"/>
    <s v="No"/>
    <s v="No"/>
  </r>
  <r>
    <x v="9678"/>
    <x v="777"/>
    <s v="CUST11526"/>
    <s v="Customer 1526"/>
    <n v="57"/>
    <s v="Returning"/>
    <s v="P1006"/>
    <s v="Keyboard"/>
    <x v="0"/>
    <s v="Metro Supplies"/>
    <n v="4"/>
    <n v="1800"/>
    <n v="15"/>
    <n v="7200"/>
    <n v="1080"/>
    <n v="6120"/>
    <n v="3417.5"/>
    <n v="2702.5"/>
    <x v="1"/>
    <s v="Bhubaneswar"/>
    <s v="Odisha"/>
    <s v="India"/>
    <s v="Cash on Delivery"/>
    <x v="1"/>
    <s v="Standard"/>
    <x v="0"/>
    <s v="No"/>
    <s v="Yes"/>
  </r>
  <r>
    <x v="9679"/>
    <x v="777"/>
    <s v="CUST11593"/>
    <s v="Customer 1593"/>
    <n v="60"/>
    <s v="New"/>
    <s v="P1003"/>
    <s v="Headphones"/>
    <x v="0"/>
    <s v="Metro Supplies"/>
    <n v="1"/>
    <n v="2500"/>
    <n v="15"/>
    <n v="2500"/>
    <n v="375"/>
    <n v="2125"/>
    <n v="1247.02"/>
    <n v="877.98"/>
    <x v="1"/>
    <s v="Kolkata"/>
    <s v="West Bengal"/>
    <s v="India"/>
    <s v="Net Banking"/>
    <x v="1"/>
    <s v="Express"/>
    <x v="0"/>
    <s v="No"/>
    <s v="No"/>
  </r>
  <r>
    <x v="9680"/>
    <x v="777"/>
    <s v="CUST12416"/>
    <s v="Customer 2416"/>
    <n v="19"/>
    <s v="Loyal"/>
    <s v="P1005"/>
    <s v="Tablet"/>
    <x v="0"/>
    <s v="RetailHub"/>
    <n v="3"/>
    <n v="18000"/>
    <n v="10"/>
    <n v="54000"/>
    <n v="5400"/>
    <n v="48600"/>
    <n v="39304.300000000003"/>
    <n v="9295.7000000000007"/>
    <x v="1"/>
    <s v="Jaipur"/>
    <s v="Rajasthan"/>
    <s v="India"/>
    <s v="Credit Card"/>
    <x v="0"/>
    <s v="Same Day"/>
    <x v="0"/>
    <s v="Yes"/>
    <s v="No"/>
  </r>
  <r>
    <x v="9681"/>
    <x v="778"/>
    <s v="CUST10906"/>
    <s v="Customer 906"/>
    <n v="56"/>
    <s v="Returning"/>
    <s v="P4006"/>
    <s v="Lipstick"/>
    <x v="4"/>
    <s v="BeautyCare"/>
    <n v="2"/>
    <n v="850"/>
    <n v="10"/>
    <n v="1700"/>
    <n v="170"/>
    <n v="1530"/>
    <n v="965.26"/>
    <n v="564.74"/>
    <x v="0"/>
    <s v="Chandigarh"/>
    <s v="Chandigarh"/>
    <s v="India"/>
    <s v="Net Banking"/>
    <x v="2"/>
    <s v="Express"/>
    <x v="0"/>
    <s v="No"/>
    <s v="No"/>
  </r>
  <r>
    <x v="9682"/>
    <x v="778"/>
    <s v="CUST11647"/>
    <s v="Customer 1647"/>
    <n v="45"/>
    <s v="New"/>
    <s v="P3002"/>
    <s v="Air Fryer"/>
    <x v="2"/>
    <s v="HomeNeeds"/>
    <n v="1"/>
    <n v="6500"/>
    <n v="10"/>
    <n v="6500"/>
    <n v="650"/>
    <n v="5850"/>
    <n v="3763.28"/>
    <n v="2086.7199999999998"/>
    <x v="1"/>
    <s v="Chennai"/>
    <s v="Tamil Nadu"/>
    <s v="India"/>
    <s v="Wallet"/>
    <x v="2"/>
    <s v="Express"/>
    <x v="0"/>
    <s v="No"/>
    <s v="No"/>
  </r>
  <r>
    <x v="9683"/>
    <x v="778"/>
    <s v="CUST11428"/>
    <s v="Customer 1428"/>
    <n v="56"/>
    <s v="Returning"/>
    <s v="P1009"/>
    <s v="Power Bank"/>
    <x v="0"/>
    <s v="Prime Distributors"/>
    <n v="1"/>
    <n v="1600"/>
    <n v="5"/>
    <n v="1600"/>
    <n v="80"/>
    <n v="1520"/>
    <n v="850.05"/>
    <n v="669.95"/>
    <x v="1"/>
    <s v="Jaipur"/>
    <s v="Rajasthan"/>
    <s v="India"/>
    <s v="Credit Card"/>
    <x v="0"/>
    <s v="Standard"/>
    <x v="0"/>
    <s v="No"/>
    <s v="No"/>
  </r>
  <r>
    <x v="9684"/>
    <x v="778"/>
    <s v="CUST11196"/>
    <s v="Customer 1196"/>
    <n v="53"/>
    <s v="New"/>
    <s v="P2006"/>
    <s v="Womens Kurti"/>
    <x v="3"/>
    <s v="FashionMart"/>
    <n v="1"/>
    <n v="1400"/>
    <n v="20"/>
    <n v="1400"/>
    <n v="280"/>
    <n v="1120"/>
    <n v="797.39"/>
    <n v="322.61"/>
    <x v="1"/>
    <s v="Visakhapatnam"/>
    <s v="Andhra Pradesh"/>
    <s v="India"/>
    <s v="Debit Card"/>
    <x v="2"/>
    <s v="Standard"/>
    <x v="0"/>
    <s v="No"/>
    <s v="No"/>
  </r>
  <r>
    <x v="9685"/>
    <x v="778"/>
    <s v="CUST10060"/>
    <s v="Customer 60"/>
    <n v="54"/>
    <s v="Loyal"/>
    <s v="P4003"/>
    <s v="Sunscreen"/>
    <x v="4"/>
    <s v="BeautyCare"/>
    <n v="3"/>
    <n v="700"/>
    <n v="15"/>
    <n v="2100"/>
    <n v="315"/>
    <n v="1785"/>
    <n v="1079.48"/>
    <n v="705.52"/>
    <x v="0"/>
    <s v="Kolkata"/>
    <s v="West Bengal"/>
    <s v="India"/>
    <s v="Debit Card"/>
    <x v="0"/>
    <s v="Same Day"/>
    <x v="1"/>
    <s v="No"/>
    <s v="No"/>
  </r>
  <r>
    <x v="9686"/>
    <x v="778"/>
    <s v="CUST12285"/>
    <s v="Customer 2285"/>
    <n v="32"/>
    <s v="Returning"/>
    <s v="P2008"/>
    <s v="Formal Shirt"/>
    <x v="3"/>
    <s v="Global Traders"/>
    <n v="1"/>
    <n v="1700"/>
    <n v="5"/>
    <n v="1700"/>
    <n v="85"/>
    <n v="1615"/>
    <n v="1243.76"/>
    <n v="371.24"/>
    <x v="2"/>
    <s v="Pune"/>
    <s v="Maharashtra"/>
    <s v="India"/>
    <s v="UPI"/>
    <x v="2"/>
    <s v="Standard"/>
    <x v="0"/>
    <s v="No"/>
    <s v="No"/>
  </r>
  <r>
    <x v="9687"/>
    <x v="778"/>
    <s v="CUST12333"/>
    <s v="Customer 2333"/>
    <n v="59"/>
    <s v="Returning"/>
    <s v="P3004"/>
    <s v="Cookware Set"/>
    <x v="2"/>
    <s v="HomeNeeds"/>
    <n v="1"/>
    <n v="3500"/>
    <n v="5"/>
    <n v="3500"/>
    <n v="175"/>
    <n v="3325"/>
    <n v="2123.44"/>
    <n v="1201.56"/>
    <x v="1"/>
    <s v="Lucknow"/>
    <s v="Uttar Pradesh"/>
    <s v="India"/>
    <s v="Credit Card"/>
    <x v="0"/>
    <s v="Express"/>
    <x v="2"/>
    <s v="No"/>
    <s v="No"/>
  </r>
  <r>
    <x v="9688"/>
    <x v="778"/>
    <s v="CUST11158"/>
    <s v="Customer 1158"/>
    <n v="29"/>
    <s v="Returning"/>
    <s v="P1001"/>
    <s v="Laptop"/>
    <x v="0"/>
    <s v="TechSource India"/>
    <n v="4"/>
    <n v="55000"/>
    <n v="5"/>
    <n v="220000"/>
    <n v="11000"/>
    <n v="209000"/>
    <n v="121460.56"/>
    <n v="87539.44"/>
    <x v="2"/>
    <s v="Bhopal"/>
    <s v="Madhya Pradesh"/>
    <s v="India"/>
    <s v="Net Banking"/>
    <x v="0"/>
    <s v="Standard"/>
    <x v="2"/>
    <s v="No"/>
    <s v="No"/>
  </r>
  <r>
    <x v="9689"/>
    <x v="778"/>
    <s v="CUST11814"/>
    <s v="Customer 1814"/>
    <n v="19"/>
    <s v="New"/>
    <s v="P3003"/>
    <s v="Mixer Grinder"/>
    <x v="2"/>
    <s v="Prime Distributors"/>
    <n v="3"/>
    <n v="4800"/>
    <n v="15"/>
    <n v="14400"/>
    <n v="2160"/>
    <n v="12240"/>
    <n v="7783.15"/>
    <n v="4456.8500000000004"/>
    <x v="0"/>
    <s v="Pune"/>
    <s v="Maharashtra"/>
    <s v="India"/>
    <s v="Credit Card"/>
    <x v="0"/>
    <s v="Express"/>
    <x v="2"/>
    <s v="No"/>
    <s v="No"/>
  </r>
  <r>
    <x v="9690"/>
    <x v="778"/>
    <s v="CUST10411"/>
    <s v="Customer 411"/>
    <n v="42"/>
    <s v="New"/>
    <s v="P3001"/>
    <s v="Coffee Maker"/>
    <x v="2"/>
    <s v="HomeNeeds"/>
    <n v="2"/>
    <n v="4200"/>
    <n v="15"/>
    <n v="8400"/>
    <n v="1260"/>
    <n v="7140"/>
    <n v="5506.42"/>
    <n v="1633.58"/>
    <x v="1"/>
    <s v="Ahmedabad"/>
    <s v="Gujarat"/>
    <s v="India"/>
    <s v="Credit Card"/>
    <x v="0"/>
    <s v="Express"/>
    <x v="0"/>
    <s v="Yes"/>
    <s v="No"/>
  </r>
  <r>
    <x v="9691"/>
    <x v="778"/>
    <s v="CUST11200"/>
    <s v="Customer 1200"/>
    <n v="36"/>
    <s v="Returning"/>
    <s v="P5003"/>
    <s v="Calculator"/>
    <x v="1"/>
    <s v="Stationery Hub"/>
    <n v="1"/>
    <n v="650"/>
    <n v="15"/>
    <n v="650"/>
    <n v="97.5"/>
    <n v="552.5"/>
    <n v="424.9"/>
    <n v="127.6"/>
    <x v="1"/>
    <s v="Delhi"/>
    <s v="Delhi"/>
    <s v="India"/>
    <s v="UPI"/>
    <x v="2"/>
    <s v="Standard"/>
    <x v="3"/>
    <s v="No"/>
    <s v="No"/>
  </r>
  <r>
    <x v="9692"/>
    <x v="778"/>
    <s v="CUST10600"/>
    <s v="Customer 600"/>
    <n v="47"/>
    <s v="New"/>
    <s v="P4004"/>
    <s v="Shampoo"/>
    <x v="4"/>
    <s v="BeautyCare"/>
    <n v="4"/>
    <n v="550"/>
    <n v="10"/>
    <n v="2200"/>
    <n v="220"/>
    <n v="1980"/>
    <n v="1569.52"/>
    <n v="410.48"/>
    <x v="1"/>
    <s v="Surat"/>
    <s v="Gujarat"/>
    <s v="India"/>
    <s v="Cash on Delivery"/>
    <x v="0"/>
    <s v="Express"/>
    <x v="0"/>
    <s v="No"/>
    <s v="No"/>
  </r>
  <r>
    <x v="9693"/>
    <x v="778"/>
    <s v="CUST10564"/>
    <s v="Customer 564"/>
    <n v="54"/>
    <s v="Returning"/>
    <s v="P3002"/>
    <s v="Air Fryer"/>
    <x v="2"/>
    <s v="HomeNeeds"/>
    <n v="1"/>
    <n v="6500"/>
    <n v="10"/>
    <n v="6500"/>
    <n v="650"/>
    <n v="5850"/>
    <n v="4452.5600000000004"/>
    <n v="1397.44"/>
    <x v="2"/>
    <s v="Delhi"/>
    <s v="Delhi"/>
    <s v="India"/>
    <s v="Credit Card"/>
    <x v="0"/>
    <s v="Standard"/>
    <x v="0"/>
    <s v="No"/>
    <s v="No"/>
  </r>
  <r>
    <x v="9694"/>
    <x v="779"/>
    <s v="CUST11532"/>
    <s v="Customer 1532"/>
    <n v="50"/>
    <s v="New"/>
    <s v="P2003"/>
    <s v="T-Shirt"/>
    <x v="3"/>
    <s v="RetailHub"/>
    <n v="1"/>
    <n v="900"/>
    <n v="15"/>
    <n v="900"/>
    <n v="135"/>
    <n v="765"/>
    <n v="432.56"/>
    <n v="332.44"/>
    <x v="2"/>
    <s v="Nagpur"/>
    <s v="Maharashtra"/>
    <s v="India"/>
    <s v="Wallet"/>
    <x v="2"/>
    <s v="Standard"/>
    <x v="0"/>
    <s v="No"/>
    <s v="No"/>
  </r>
  <r>
    <x v="9695"/>
    <x v="779"/>
    <s v="CUST11717"/>
    <s v="Customer 1717"/>
    <n v="52"/>
    <s v="New"/>
    <s v="P2004"/>
    <s v="Jacket"/>
    <x v="3"/>
    <s v="Global Traders"/>
    <n v="2"/>
    <n v="3500"/>
    <n v="5"/>
    <n v="7000"/>
    <n v="350"/>
    <n v="6650"/>
    <n v="5413.95"/>
    <n v="1236.05"/>
    <x v="0"/>
    <s v="Chandigarh"/>
    <s v="Chandigarh"/>
    <s v="India"/>
    <s v="Debit Card"/>
    <x v="2"/>
    <s v="Standard"/>
    <x v="0"/>
    <s v="No"/>
    <s v="No"/>
  </r>
  <r>
    <x v="9696"/>
    <x v="779"/>
    <s v="CUST11696"/>
    <s v="Customer 1696"/>
    <n v="59"/>
    <s v="Loyal"/>
    <s v="P2008"/>
    <s v="Formal Shirt"/>
    <x v="3"/>
    <s v="Global Traders"/>
    <n v="2"/>
    <n v="1700"/>
    <n v="10"/>
    <n v="3400"/>
    <n v="340"/>
    <n v="3060"/>
    <n v="2369.0300000000002"/>
    <n v="690.97"/>
    <x v="1"/>
    <s v="Surat"/>
    <s v="Gujarat"/>
    <s v="India"/>
    <s v="Wallet"/>
    <x v="2"/>
    <s v="Standard"/>
    <x v="0"/>
    <s v="No"/>
    <s v="No"/>
  </r>
  <r>
    <x v="9697"/>
    <x v="779"/>
    <s v="CUST11723"/>
    <s v="Customer 1723"/>
    <n v="39"/>
    <s v="New"/>
    <s v="P1001"/>
    <s v="Laptop"/>
    <x v="0"/>
    <s v="TechSource India"/>
    <n v="1"/>
    <n v="55000"/>
    <n v="20"/>
    <n v="55000"/>
    <n v="11000"/>
    <n v="44000"/>
    <n v="25562"/>
    <n v="18438"/>
    <x v="0"/>
    <s v="Pune"/>
    <s v="Maharashtra"/>
    <s v="India"/>
    <s v="Net Banking"/>
    <x v="0"/>
    <s v="Standard"/>
    <x v="0"/>
    <s v="No"/>
    <s v="No"/>
  </r>
  <r>
    <x v="9698"/>
    <x v="779"/>
    <s v="CUST12114"/>
    <s v="Customer 2114"/>
    <n v="27"/>
    <s v="Loyal"/>
    <s v="P1003"/>
    <s v="Headphones"/>
    <x v="0"/>
    <s v="Metro Supplies"/>
    <n v="2"/>
    <n v="2500"/>
    <n v="15"/>
    <n v="5000"/>
    <n v="750"/>
    <n v="4250"/>
    <n v="2944.56"/>
    <n v="1305.44"/>
    <x v="2"/>
    <s v="Hyderabad"/>
    <s v="Telangana"/>
    <s v="India"/>
    <s v="Net Banking"/>
    <x v="2"/>
    <s v="Standard"/>
    <x v="0"/>
    <s v="No"/>
    <s v="No"/>
  </r>
  <r>
    <x v="9699"/>
    <x v="779"/>
    <s v="CUST10350"/>
    <s v="Customer 350"/>
    <n v="23"/>
    <s v="Returning"/>
    <s v="P5003"/>
    <s v="Calculator"/>
    <x v="1"/>
    <s v="Stationery Hub"/>
    <n v="4"/>
    <n v="650"/>
    <n v="0"/>
    <n v="2600"/>
    <n v="0"/>
    <n v="2600"/>
    <n v="2118.11"/>
    <n v="481.89"/>
    <x v="1"/>
    <s v="Hyderabad"/>
    <s v="Telangana"/>
    <s v="India"/>
    <s v="UPI"/>
    <x v="2"/>
    <s v="Express"/>
    <x v="2"/>
    <s v="No"/>
    <s v="No"/>
  </r>
  <r>
    <x v="9700"/>
    <x v="779"/>
    <s v="CUST11911"/>
    <s v="Customer 1911"/>
    <n v="26"/>
    <s v="Loyal"/>
    <s v="P1004"/>
    <s v="Smartwatch"/>
    <x v="0"/>
    <s v="TechSource India"/>
    <n v="1"/>
    <n v="6500"/>
    <n v="15"/>
    <n v="6500"/>
    <n v="975"/>
    <n v="5525"/>
    <n v="3274.41"/>
    <n v="2250.59"/>
    <x v="1"/>
    <s v="Chandigarh"/>
    <s v="Chandigarh"/>
    <s v="India"/>
    <s v="Net Banking"/>
    <x v="2"/>
    <s v="Express"/>
    <x v="0"/>
    <s v="No"/>
    <s v="No"/>
  </r>
  <r>
    <x v="9701"/>
    <x v="779"/>
    <s v="CUST10723"/>
    <s v="Customer 723"/>
    <n v="60"/>
    <s v="Returning"/>
    <s v="P4005"/>
    <s v="Perfume"/>
    <x v="4"/>
    <s v="BeautyCare"/>
    <n v="1"/>
    <n v="1800"/>
    <n v="15"/>
    <n v="1800"/>
    <n v="270"/>
    <n v="1530"/>
    <n v="971.47"/>
    <n v="558.53"/>
    <x v="0"/>
    <s v="Bengaluru"/>
    <s v="Karnataka"/>
    <s v="India"/>
    <s v="Credit Card"/>
    <x v="0"/>
    <s v="Standard"/>
    <x v="3"/>
    <s v="No"/>
    <s v="No"/>
  </r>
  <r>
    <x v="9702"/>
    <x v="779"/>
    <s v="CUST10611"/>
    <s v="Customer 611"/>
    <n v="28"/>
    <s v="Returning"/>
    <s v="P2003"/>
    <s v="T-Shirt"/>
    <x v="3"/>
    <s v="RetailHub"/>
    <n v="2"/>
    <n v="900"/>
    <n v="15"/>
    <n v="1800"/>
    <n v="270"/>
    <n v="1530"/>
    <n v="870.87"/>
    <n v="659.13"/>
    <x v="1"/>
    <s v="Bhopal"/>
    <s v="Madhya Pradesh"/>
    <s v="India"/>
    <s v="Net Banking"/>
    <x v="1"/>
    <s v="Standard"/>
    <x v="1"/>
    <s v="No"/>
    <s v="No"/>
  </r>
  <r>
    <x v="9703"/>
    <x v="779"/>
    <s v="CUST11851"/>
    <s v="Customer 1851"/>
    <n v="49"/>
    <s v="Returning"/>
    <s v="P2001"/>
    <s v="Running Shoes"/>
    <x v="3"/>
    <s v="FashionMart"/>
    <n v="3"/>
    <n v="3200"/>
    <n v="10"/>
    <n v="9600"/>
    <n v="960"/>
    <n v="8640"/>
    <n v="5730.67"/>
    <n v="2909.33"/>
    <x v="1"/>
    <s v="Mumbai"/>
    <s v="Maharashtra"/>
    <s v="India"/>
    <s v="Cash on Delivery"/>
    <x v="2"/>
    <s v="Standard"/>
    <x v="0"/>
    <s v="No"/>
    <s v="No"/>
  </r>
  <r>
    <x v="9704"/>
    <x v="779"/>
    <s v="CUST10136"/>
    <s v="Customer 136"/>
    <n v="20"/>
    <s v="Returning"/>
    <s v="P3004"/>
    <s v="Cookware Set"/>
    <x v="2"/>
    <s v="HomeNeeds"/>
    <n v="2"/>
    <n v="3500"/>
    <n v="15"/>
    <n v="7000"/>
    <n v="1050"/>
    <n v="5950"/>
    <n v="3338.17"/>
    <n v="2611.83"/>
    <x v="2"/>
    <s v="Pune"/>
    <s v="Maharashtra"/>
    <s v="India"/>
    <s v="Wallet"/>
    <x v="0"/>
    <s v="Standard"/>
    <x v="0"/>
    <s v="No"/>
    <s v="No"/>
  </r>
  <r>
    <x v="9705"/>
    <x v="779"/>
    <s v="CUST11030"/>
    <s v="Customer 1030"/>
    <n v="44"/>
    <s v="Returning"/>
    <s v="P4005"/>
    <s v="Perfume"/>
    <x v="4"/>
    <s v="BeautyCare"/>
    <n v="5"/>
    <n v="1800"/>
    <n v="10"/>
    <n v="9000"/>
    <n v="900"/>
    <n v="8100"/>
    <n v="6126.06"/>
    <n v="1973.94"/>
    <x v="1"/>
    <s v="Mumbai"/>
    <s v="Maharashtra"/>
    <s v="India"/>
    <s v="UPI"/>
    <x v="2"/>
    <s v="Express"/>
    <x v="0"/>
    <s v="No"/>
    <s v="No"/>
  </r>
  <r>
    <x v="9706"/>
    <x v="779"/>
    <s v="CUST11087"/>
    <s v="Customer 1087"/>
    <n v="34"/>
    <s v="Returning"/>
    <s v="P3002"/>
    <s v="Air Fryer"/>
    <x v="2"/>
    <s v="HomeNeeds"/>
    <n v="2"/>
    <n v="6500"/>
    <n v="15"/>
    <n v="13000"/>
    <n v="1950"/>
    <n v="11050"/>
    <n v="6568.39"/>
    <n v="4481.6099999999997"/>
    <x v="0"/>
    <s v="Bengaluru"/>
    <s v="Karnataka"/>
    <s v="India"/>
    <s v="Net Banking"/>
    <x v="2"/>
    <s v="Standard"/>
    <x v="4"/>
    <s v="No"/>
    <s v="No"/>
  </r>
  <r>
    <x v="9707"/>
    <x v="780"/>
    <s v="CUST10448"/>
    <s v="Customer 448"/>
    <n v="33"/>
    <s v="Loyal"/>
    <s v="P2007"/>
    <s v="Saree"/>
    <x v="3"/>
    <s v="FashionMart"/>
    <n v="1"/>
    <n v="2600"/>
    <n v="10"/>
    <n v="2600"/>
    <n v="260"/>
    <n v="2340"/>
    <n v="1465.57"/>
    <n v="874.43"/>
    <x v="0"/>
    <s v="Nagpur"/>
    <s v="Maharashtra"/>
    <s v="India"/>
    <s v="UPI"/>
    <x v="0"/>
    <s v="Standard"/>
    <x v="0"/>
    <s v="No"/>
    <s v="No"/>
  </r>
  <r>
    <x v="9708"/>
    <x v="780"/>
    <s v="CUST12221"/>
    <s v="Customer 2221"/>
    <n v="56"/>
    <s v="New"/>
    <s v="P2001"/>
    <s v="Running Shoes"/>
    <x v="3"/>
    <s v="FashionMart"/>
    <n v="2"/>
    <n v="3200"/>
    <n v="0"/>
    <n v="6400"/>
    <n v="0"/>
    <n v="6400"/>
    <n v="4410.9399999999996"/>
    <n v="1989.06"/>
    <x v="1"/>
    <s v="Jaipur"/>
    <s v="Rajasthan"/>
    <s v="India"/>
    <s v="Wallet"/>
    <x v="0"/>
    <s v="Express"/>
    <x v="0"/>
    <s v="No"/>
    <s v="No"/>
  </r>
  <r>
    <x v="9709"/>
    <x v="780"/>
    <s v="CUST11179"/>
    <s v="Customer 1179"/>
    <n v="26"/>
    <s v="Returning"/>
    <s v="P1006"/>
    <s v="Keyboard"/>
    <x v="0"/>
    <s v="Metro Supplies"/>
    <n v="5"/>
    <n v="1800"/>
    <n v="5"/>
    <n v="9000"/>
    <n v="450"/>
    <n v="8550"/>
    <n v="4900.6499999999996"/>
    <n v="3649.35"/>
    <x v="2"/>
    <s v="Surat"/>
    <s v="Gujarat"/>
    <s v="India"/>
    <s v="Cash on Delivery"/>
    <x v="0"/>
    <s v="Standard"/>
    <x v="0"/>
    <s v="Yes"/>
    <s v="No"/>
  </r>
  <r>
    <x v="9710"/>
    <x v="780"/>
    <s v="CUST11486"/>
    <s v="Customer 1486"/>
    <n v="55"/>
    <s v="Returning"/>
    <s v="P4006"/>
    <s v="Lipstick"/>
    <x v="4"/>
    <s v="BeautyCare"/>
    <n v="2"/>
    <n v="850"/>
    <n v="5"/>
    <n v="1700"/>
    <n v="85"/>
    <n v="1615"/>
    <n v="1149.03"/>
    <n v="465.97"/>
    <x v="1"/>
    <s v="Surat"/>
    <s v="Gujarat"/>
    <s v="India"/>
    <s v="Wallet"/>
    <x v="2"/>
    <s v="Standard"/>
    <x v="1"/>
    <s v="No"/>
    <s v="No"/>
  </r>
  <r>
    <x v="9711"/>
    <x v="780"/>
    <s v="CUST12401"/>
    <s v="Customer 2401"/>
    <n v="31"/>
    <s v="New"/>
    <s v="P4005"/>
    <s v="Perfume"/>
    <x v="4"/>
    <s v="BeautyCare"/>
    <n v="2"/>
    <n v="1800"/>
    <n v="20"/>
    <n v="3600"/>
    <n v="720"/>
    <n v="2880"/>
    <n v="1713.33"/>
    <n v="1166.67"/>
    <x v="1"/>
    <s v="Lucknow"/>
    <s v="Uttar Pradesh"/>
    <s v="India"/>
    <s v="Debit Card"/>
    <x v="2"/>
    <s v="Standard"/>
    <x v="0"/>
    <s v="No"/>
    <s v="No"/>
  </r>
  <r>
    <x v="9712"/>
    <x v="780"/>
    <s v="CUST11162"/>
    <s v="Customer 1162"/>
    <n v="28"/>
    <s v="Loyal"/>
    <s v="P3001"/>
    <s v="Coffee Maker"/>
    <x v="2"/>
    <s v="HomeNeeds"/>
    <n v="2"/>
    <n v="4200"/>
    <n v="20"/>
    <n v="8400"/>
    <n v="1680"/>
    <n v="6720"/>
    <n v="5453.27"/>
    <n v="1266.73"/>
    <x v="0"/>
    <s v="Chennai"/>
    <s v="Tamil Nadu"/>
    <s v="India"/>
    <s v="Debit Card"/>
    <x v="2"/>
    <s v="Express"/>
    <x v="3"/>
    <s v="Yes"/>
    <s v="No"/>
  </r>
  <r>
    <x v="9713"/>
    <x v="780"/>
    <s v="CUST11017"/>
    <s v="Customer 1017"/>
    <n v="47"/>
    <s v="Returning"/>
    <s v="P3007"/>
    <s v="Vacuum Cleaner"/>
    <x v="2"/>
    <s v="Global Traders"/>
    <n v="5"/>
    <n v="8500"/>
    <n v="5"/>
    <n v="42500"/>
    <n v="2125"/>
    <n v="40375"/>
    <n v="29119.31"/>
    <n v="11255.69"/>
    <x v="2"/>
    <s v="Nagpur"/>
    <s v="Maharashtra"/>
    <s v="India"/>
    <s v="Wallet"/>
    <x v="2"/>
    <s v="Standard"/>
    <x v="2"/>
    <s v="No"/>
    <s v="No"/>
  </r>
  <r>
    <x v="9714"/>
    <x v="780"/>
    <s v="CUST11397"/>
    <s v="Customer 1397"/>
    <n v="42"/>
    <s v="Returning"/>
    <s v="P5001"/>
    <s v="Notebook Set"/>
    <x v="1"/>
    <s v="Stationery Hub"/>
    <n v="1"/>
    <n v="500"/>
    <n v="5"/>
    <n v="500"/>
    <n v="25"/>
    <n v="475"/>
    <n v="350.73"/>
    <n v="124.27"/>
    <x v="1"/>
    <s v="Hyderabad"/>
    <s v="Telangana"/>
    <s v="India"/>
    <s v="Net Banking"/>
    <x v="0"/>
    <s v="Standard"/>
    <x v="4"/>
    <s v="No"/>
    <s v="No"/>
  </r>
  <r>
    <x v="9715"/>
    <x v="780"/>
    <s v="CUST12148"/>
    <s v="Customer 2148"/>
    <n v="30"/>
    <s v="Returning"/>
    <s v="P1001"/>
    <s v="Laptop"/>
    <x v="0"/>
    <s v="TechSource India"/>
    <n v="3"/>
    <n v="55000"/>
    <n v="10"/>
    <n v="165000"/>
    <n v="16500"/>
    <n v="148500"/>
    <n v="104503.78"/>
    <n v="43996.22"/>
    <x v="1"/>
    <s v="Hyderabad"/>
    <s v="Telangana"/>
    <s v="India"/>
    <s v="Cash on Delivery"/>
    <x v="2"/>
    <s v="Standard"/>
    <x v="3"/>
    <s v="No"/>
    <s v="No"/>
  </r>
  <r>
    <x v="9716"/>
    <x v="780"/>
    <s v="CUST11255"/>
    <s v="Customer 1255"/>
    <n v="28"/>
    <s v="Returning"/>
    <s v="P3005"/>
    <s v="Bedsheet Set"/>
    <x v="2"/>
    <s v="RetailHub"/>
    <n v="1"/>
    <n v="1800"/>
    <n v="0"/>
    <n v="1800"/>
    <n v="0"/>
    <n v="1800"/>
    <n v="1358.52"/>
    <n v="441.48"/>
    <x v="0"/>
    <s v="Indore"/>
    <s v="Madhya Pradesh"/>
    <s v="India"/>
    <s v="Wallet"/>
    <x v="1"/>
    <s v="Express"/>
    <x v="1"/>
    <s v="Yes"/>
    <s v="No"/>
  </r>
  <r>
    <x v="9717"/>
    <x v="780"/>
    <s v="CUST11166"/>
    <s v="Customer 1166"/>
    <n v="32"/>
    <s v="Loyal"/>
    <s v="P3004"/>
    <s v="Cookware Set"/>
    <x v="2"/>
    <s v="HomeNeeds"/>
    <n v="5"/>
    <n v="3500"/>
    <n v="25"/>
    <n v="17500"/>
    <n v="4375"/>
    <n v="13125"/>
    <n v="7785.54"/>
    <n v="5339.46"/>
    <x v="1"/>
    <s v="Bengaluru"/>
    <s v="Karnataka"/>
    <s v="India"/>
    <s v="Debit Card"/>
    <x v="2"/>
    <s v="Standard"/>
    <x v="0"/>
    <s v="No"/>
    <s v="No"/>
  </r>
  <r>
    <x v="9718"/>
    <x v="780"/>
    <s v="CUST11387"/>
    <s v="Customer 1387"/>
    <n v="51"/>
    <s v="Returning"/>
    <s v="P2005"/>
    <s v="Backpack"/>
    <x v="3"/>
    <s v="Metro Supplies"/>
    <n v="2"/>
    <n v="1800"/>
    <n v="15"/>
    <n v="3600"/>
    <n v="540"/>
    <n v="3060"/>
    <n v="2119.27"/>
    <n v="940.73"/>
    <x v="0"/>
    <s v="Bhubaneswar"/>
    <s v="Odisha"/>
    <s v="India"/>
    <s v="Cash on Delivery"/>
    <x v="1"/>
    <s v="Standard"/>
    <x v="0"/>
    <s v="No"/>
    <s v="No"/>
  </r>
  <r>
    <x v="9719"/>
    <x v="780"/>
    <s v="CUST11337"/>
    <s v="Customer 1337"/>
    <n v="59"/>
    <s v="Returning"/>
    <s v="P2005"/>
    <s v="Backpack"/>
    <x v="3"/>
    <s v="Metro Supplies"/>
    <n v="6"/>
    <n v="1800"/>
    <n v="15"/>
    <n v="10800"/>
    <n v="1620"/>
    <n v="9180"/>
    <n v="5973.51"/>
    <n v="3206.49"/>
    <x v="1"/>
    <s v="Bhopal"/>
    <s v="Madhya Pradesh"/>
    <s v="India"/>
    <s v="UPI"/>
    <x v="2"/>
    <s v="Standard"/>
    <x v="4"/>
    <s v="No"/>
    <s v="No"/>
  </r>
  <r>
    <x v="9720"/>
    <x v="780"/>
    <s v="CUST10671"/>
    <s v="Customer 671"/>
    <n v="44"/>
    <s v="Returning"/>
    <s v="P5001"/>
    <s v="Notebook Set"/>
    <x v="1"/>
    <s v="Stationery Hub"/>
    <n v="6"/>
    <n v="500"/>
    <n v="0"/>
    <n v="3000"/>
    <n v="0"/>
    <n v="3000"/>
    <n v="2389.09"/>
    <n v="610.91"/>
    <x v="1"/>
    <s v="Delhi"/>
    <s v="Delhi"/>
    <s v="India"/>
    <s v="Cash on Delivery"/>
    <x v="2"/>
    <s v="Standard"/>
    <x v="4"/>
    <s v="No"/>
    <s v="No"/>
  </r>
  <r>
    <x v="9721"/>
    <x v="780"/>
    <s v="CUST12422"/>
    <s v="Customer 2422"/>
    <n v="30"/>
    <s v="Returning"/>
    <s v="P5002"/>
    <s v="Novel"/>
    <x v="1"/>
    <s v="Stationery Hub"/>
    <n v="4"/>
    <n v="400"/>
    <n v="20"/>
    <n v="1600"/>
    <n v="320"/>
    <n v="1280"/>
    <n v="923.12"/>
    <n v="356.88"/>
    <x v="1"/>
    <s v="Jaipur"/>
    <s v="Rajasthan"/>
    <s v="India"/>
    <s v="Cash on Delivery"/>
    <x v="2"/>
    <s v="Standard"/>
    <x v="0"/>
    <s v="No"/>
    <s v="No"/>
  </r>
  <r>
    <x v="9722"/>
    <x v="781"/>
    <s v="CUST12278"/>
    <s v="Customer 2278"/>
    <n v="43"/>
    <s v="Returning"/>
    <s v="P3001"/>
    <s v="Coffee Maker"/>
    <x v="2"/>
    <s v="HomeNeeds"/>
    <n v="5"/>
    <n v="4200"/>
    <n v="10"/>
    <n v="21000"/>
    <n v="2100"/>
    <n v="18900"/>
    <n v="11136.09"/>
    <n v="7763.91"/>
    <x v="1"/>
    <s v="Visakhapatnam"/>
    <s v="Andhra Pradesh"/>
    <s v="India"/>
    <s v="Credit Card"/>
    <x v="0"/>
    <s v="Express"/>
    <x v="0"/>
    <s v="No"/>
    <s v="No"/>
  </r>
  <r>
    <x v="9723"/>
    <x v="781"/>
    <s v="CUST12160"/>
    <s v="Customer 2160"/>
    <n v="49"/>
    <s v="Returning"/>
    <s v="P2006"/>
    <s v="Womens Kurti"/>
    <x v="3"/>
    <s v="FashionMart"/>
    <n v="1"/>
    <n v="1400"/>
    <n v="5"/>
    <n v="1400"/>
    <n v="70"/>
    <n v="1330"/>
    <n v="854.9"/>
    <n v="475.1"/>
    <x v="1"/>
    <s v="Indore"/>
    <s v="Madhya Pradesh"/>
    <s v="India"/>
    <s v="Wallet"/>
    <x v="0"/>
    <s v="Standard"/>
    <x v="0"/>
    <s v="No"/>
    <s v="Yes"/>
  </r>
  <r>
    <x v="9724"/>
    <x v="781"/>
    <s v="CUST12198"/>
    <s v="Customer 2198"/>
    <n v="37"/>
    <s v="New"/>
    <s v="P3003"/>
    <s v="Mixer Grinder"/>
    <x v="2"/>
    <s v="Prime Distributors"/>
    <n v="1"/>
    <n v="4800"/>
    <n v="0"/>
    <n v="4800"/>
    <n v="0"/>
    <n v="4800"/>
    <n v="3066.87"/>
    <n v="1733.13"/>
    <x v="1"/>
    <s v="Chennai"/>
    <s v="Tamil Nadu"/>
    <s v="India"/>
    <s v="Cash on Delivery"/>
    <x v="2"/>
    <s v="Same Day"/>
    <x v="0"/>
    <s v="No"/>
    <s v="No"/>
  </r>
  <r>
    <x v="9725"/>
    <x v="781"/>
    <s v="CUST11726"/>
    <s v="Customer 1726"/>
    <n v="33"/>
    <s v="New"/>
    <s v="P2008"/>
    <s v="Formal Shirt"/>
    <x v="3"/>
    <s v="Global Traders"/>
    <n v="2"/>
    <n v="1700"/>
    <n v="5"/>
    <n v="3400"/>
    <n v="170"/>
    <n v="3230"/>
    <n v="2025.35"/>
    <n v="1204.6500000000001"/>
    <x v="1"/>
    <s v="Jaipur"/>
    <s v="Rajasthan"/>
    <s v="India"/>
    <s v="UPI"/>
    <x v="0"/>
    <s v="Standard"/>
    <x v="0"/>
    <s v="No"/>
    <s v="No"/>
  </r>
  <r>
    <x v="9726"/>
    <x v="781"/>
    <s v="CUST12143"/>
    <s v="Customer 2143"/>
    <n v="26"/>
    <s v="Returning"/>
    <s v="P2003"/>
    <s v="T-Shirt"/>
    <x v="3"/>
    <s v="RetailHub"/>
    <n v="3"/>
    <n v="900"/>
    <n v="5"/>
    <n v="2700"/>
    <n v="135"/>
    <n v="2565"/>
    <n v="1698.91"/>
    <n v="866.09"/>
    <x v="1"/>
    <s v="Nagpur"/>
    <s v="Maharashtra"/>
    <s v="India"/>
    <s v="Net Banking"/>
    <x v="2"/>
    <s v="Standard"/>
    <x v="0"/>
    <s v="No"/>
    <s v="Yes"/>
  </r>
  <r>
    <x v="9727"/>
    <x v="781"/>
    <s v="CUST12170"/>
    <s v="Customer 2170"/>
    <n v="36"/>
    <s v="Returning"/>
    <s v="P2006"/>
    <s v="Womens Kurti"/>
    <x v="3"/>
    <s v="FashionMart"/>
    <n v="1"/>
    <n v="1400"/>
    <n v="5"/>
    <n v="1400"/>
    <n v="70"/>
    <n v="1330"/>
    <n v="964.19"/>
    <n v="365.81"/>
    <x v="1"/>
    <s v="Coimbatore"/>
    <s v="Tamil Nadu"/>
    <s v="India"/>
    <s v="UPI"/>
    <x v="1"/>
    <s v="Express"/>
    <x v="1"/>
    <s v="No"/>
    <s v="No"/>
  </r>
  <r>
    <x v="9728"/>
    <x v="781"/>
    <s v="CUST11001"/>
    <s v="Customer 1001"/>
    <n v="25"/>
    <s v="Returning"/>
    <s v="P2007"/>
    <s v="Saree"/>
    <x v="3"/>
    <s v="FashionMart"/>
    <n v="3"/>
    <n v="2600"/>
    <n v="10"/>
    <n v="7800"/>
    <n v="780"/>
    <n v="7020"/>
    <n v="4475.79"/>
    <n v="2544.21"/>
    <x v="1"/>
    <s v="Bhopal"/>
    <s v="Madhya Pradesh"/>
    <s v="India"/>
    <s v="Wallet"/>
    <x v="2"/>
    <s v="Express"/>
    <x v="0"/>
    <s v="No"/>
    <s v="No"/>
  </r>
  <r>
    <x v="9729"/>
    <x v="781"/>
    <s v="CUST11958"/>
    <s v="Customer 1958"/>
    <n v="23"/>
    <s v="Returning"/>
    <s v="P1001"/>
    <s v="Laptop"/>
    <x v="0"/>
    <s v="TechSource India"/>
    <n v="2"/>
    <n v="55000"/>
    <n v="10"/>
    <n v="110000"/>
    <n v="11000"/>
    <n v="99000"/>
    <n v="58038.75"/>
    <n v="40961.25"/>
    <x v="1"/>
    <s v="Ahmedabad"/>
    <s v="Gujarat"/>
    <s v="India"/>
    <s v="Cash on Delivery"/>
    <x v="2"/>
    <s v="Standard"/>
    <x v="0"/>
    <s v="No"/>
    <s v="No"/>
  </r>
  <r>
    <x v="9730"/>
    <x v="781"/>
    <s v="CUST11680"/>
    <s v="Customer 1680"/>
    <n v="50"/>
    <s v="New"/>
    <s v="P3006"/>
    <s v="Water Bottle"/>
    <x v="2"/>
    <s v="Metro Supplies"/>
    <n v="1"/>
    <n v="700"/>
    <n v="15"/>
    <n v="700"/>
    <n v="105"/>
    <n v="595"/>
    <n v="400.57"/>
    <n v="194.43"/>
    <x v="1"/>
    <s v="Hyderabad"/>
    <s v="Telangana"/>
    <s v="India"/>
    <s v="Net Banking"/>
    <x v="0"/>
    <s v="Same Day"/>
    <x v="0"/>
    <s v="No"/>
    <s v="No"/>
  </r>
  <r>
    <x v="9731"/>
    <x v="781"/>
    <s v="CUST10652"/>
    <s v="Customer 652"/>
    <n v="52"/>
    <s v="New"/>
    <s v="P2005"/>
    <s v="Backpack"/>
    <x v="3"/>
    <s v="Metro Supplies"/>
    <n v="2"/>
    <n v="1800"/>
    <n v="5"/>
    <n v="3600"/>
    <n v="180"/>
    <n v="3420"/>
    <n v="2119.36"/>
    <n v="1300.6400000000001"/>
    <x v="2"/>
    <s v="Guwahati"/>
    <s v="Assam"/>
    <s v="India"/>
    <s v="Cash on Delivery"/>
    <x v="0"/>
    <s v="Standard"/>
    <x v="0"/>
    <s v="No"/>
    <s v="No"/>
  </r>
  <r>
    <x v="9732"/>
    <x v="781"/>
    <s v="CUST10474"/>
    <s v="Customer 474"/>
    <n v="47"/>
    <s v="Returning"/>
    <s v="P1002"/>
    <s v="Smartphone"/>
    <x v="0"/>
    <s v="Global Traders"/>
    <n v="1"/>
    <n v="28000"/>
    <n v="10"/>
    <n v="28000"/>
    <n v="2800"/>
    <n v="25200"/>
    <n v="15187.77"/>
    <n v="10012.23"/>
    <x v="1"/>
    <s v="Nagpur"/>
    <s v="Maharashtra"/>
    <s v="India"/>
    <s v="Debit Card"/>
    <x v="0"/>
    <s v="Standard"/>
    <x v="0"/>
    <s v="No"/>
    <s v="No"/>
  </r>
  <r>
    <x v="9733"/>
    <x v="781"/>
    <s v="CUST10575"/>
    <s v="Customer 575"/>
    <n v="23"/>
    <s v="New"/>
    <s v="P4002"/>
    <s v="Moisturizer"/>
    <x v="4"/>
    <s v="BeautyCare"/>
    <n v="3"/>
    <n v="650"/>
    <n v="30"/>
    <n v="1950"/>
    <n v="585"/>
    <n v="1365"/>
    <n v="944.15"/>
    <n v="420.85"/>
    <x v="0"/>
    <s v="Delhi"/>
    <s v="Delhi"/>
    <s v="India"/>
    <s v="Cash on Delivery"/>
    <x v="0"/>
    <s v="Standard"/>
    <x v="0"/>
    <s v="No"/>
    <s v="No"/>
  </r>
  <r>
    <x v="9734"/>
    <x v="781"/>
    <s v="CUST11336"/>
    <s v="Customer 1336"/>
    <n v="39"/>
    <s v="New"/>
    <s v="P3004"/>
    <s v="Cookware Set"/>
    <x v="2"/>
    <s v="HomeNeeds"/>
    <n v="2"/>
    <n v="3500"/>
    <n v="15"/>
    <n v="7000"/>
    <n v="1050"/>
    <n v="5950"/>
    <n v="4550.37"/>
    <n v="1399.63"/>
    <x v="1"/>
    <s v="Chandigarh"/>
    <s v="Chandigarh"/>
    <s v="India"/>
    <s v="Wallet"/>
    <x v="0"/>
    <s v="Standard"/>
    <x v="0"/>
    <s v="No"/>
    <s v="No"/>
  </r>
  <r>
    <x v="9735"/>
    <x v="781"/>
    <s v="CUST10008"/>
    <s v="Customer 8"/>
    <n v="22"/>
    <s v="Returning"/>
    <s v="P2007"/>
    <s v="Saree"/>
    <x v="3"/>
    <s v="FashionMart"/>
    <n v="3"/>
    <n v="2600"/>
    <n v="0"/>
    <n v="7800"/>
    <n v="0"/>
    <n v="7800"/>
    <n v="4624.12"/>
    <n v="3175.88"/>
    <x v="2"/>
    <s v="Nagpur"/>
    <s v="Maharashtra"/>
    <s v="India"/>
    <s v="Debit Card"/>
    <x v="2"/>
    <s v="Standard"/>
    <x v="2"/>
    <s v="Yes"/>
    <s v="No"/>
  </r>
  <r>
    <x v="9736"/>
    <x v="781"/>
    <s v="CUST11179"/>
    <s v="Customer 1179"/>
    <n v="54"/>
    <s v="Returning"/>
    <s v="P3001"/>
    <s v="Coffee Maker"/>
    <x v="2"/>
    <s v="HomeNeeds"/>
    <n v="1"/>
    <n v="4200"/>
    <n v="10"/>
    <n v="4200"/>
    <n v="420"/>
    <n v="3780"/>
    <n v="2195.1799999999998"/>
    <n v="1584.82"/>
    <x v="1"/>
    <s v="Chandigarh"/>
    <s v="Chandigarh"/>
    <s v="India"/>
    <s v="Cash on Delivery"/>
    <x v="1"/>
    <s v="Same Day"/>
    <x v="0"/>
    <s v="No"/>
    <s v="No"/>
  </r>
  <r>
    <x v="9737"/>
    <x v="781"/>
    <s v="CUST12397"/>
    <s v="Customer 2397"/>
    <n v="35"/>
    <s v="Returning"/>
    <s v="P4006"/>
    <s v="Lipstick"/>
    <x v="4"/>
    <s v="BeautyCare"/>
    <n v="3"/>
    <n v="850"/>
    <n v="15"/>
    <n v="2550"/>
    <n v="382.5"/>
    <n v="2167.5"/>
    <n v="1709.3"/>
    <n v="458.2"/>
    <x v="1"/>
    <s v="Bhubaneswar"/>
    <s v="Odisha"/>
    <s v="India"/>
    <s v="Net Banking"/>
    <x v="2"/>
    <s v="Standard"/>
    <x v="0"/>
    <s v="No"/>
    <s v="No"/>
  </r>
  <r>
    <x v="9738"/>
    <x v="781"/>
    <s v="CUST11644"/>
    <s v="Customer 1644"/>
    <n v="21"/>
    <s v="Returning"/>
    <s v="P2005"/>
    <s v="Backpack"/>
    <x v="3"/>
    <s v="Metro Supplies"/>
    <n v="2"/>
    <n v="1800"/>
    <n v="15"/>
    <n v="3600"/>
    <n v="540"/>
    <n v="3060"/>
    <n v="1824.73"/>
    <n v="1235.27"/>
    <x v="1"/>
    <s v="Bhubaneswar"/>
    <s v="Odisha"/>
    <s v="India"/>
    <s v="Credit Card"/>
    <x v="2"/>
    <s v="Standard"/>
    <x v="0"/>
    <s v="No"/>
    <s v="No"/>
  </r>
  <r>
    <x v="9739"/>
    <x v="782"/>
    <s v="CUST12406"/>
    <s v="Customer 2406"/>
    <n v="38"/>
    <s v="New"/>
    <s v="P5003"/>
    <s v="Calculator"/>
    <x v="1"/>
    <s v="Stationery Hub"/>
    <n v="3"/>
    <n v="650"/>
    <n v="5"/>
    <n v="1950"/>
    <n v="97.5"/>
    <n v="1852.5"/>
    <n v="1456.33"/>
    <n v="396.17"/>
    <x v="1"/>
    <s v="Surat"/>
    <s v="Gujarat"/>
    <s v="India"/>
    <s v="UPI"/>
    <x v="0"/>
    <s v="Express"/>
    <x v="0"/>
    <s v="No"/>
    <s v="No"/>
  </r>
  <r>
    <x v="9740"/>
    <x v="782"/>
    <s v="CUST11536"/>
    <s v="Customer 1536"/>
    <n v="52"/>
    <s v="Returning"/>
    <s v="P1003"/>
    <s v="Headphones"/>
    <x v="0"/>
    <s v="Metro Supplies"/>
    <n v="2"/>
    <n v="2500"/>
    <n v="10"/>
    <n v="5000"/>
    <n v="500"/>
    <n v="4500"/>
    <n v="3471.72"/>
    <n v="1028.28"/>
    <x v="1"/>
    <s v="Chandigarh"/>
    <s v="Chandigarh"/>
    <s v="India"/>
    <s v="Cash on Delivery"/>
    <x v="0"/>
    <s v="Express"/>
    <x v="3"/>
    <s v="Yes"/>
    <s v="No"/>
  </r>
  <r>
    <x v="9741"/>
    <x v="782"/>
    <s v="CUST11667"/>
    <s v="Customer 1667"/>
    <n v="42"/>
    <s v="New"/>
    <s v="P3002"/>
    <s v="Air Fryer"/>
    <x v="2"/>
    <s v="HomeNeeds"/>
    <n v="3"/>
    <n v="6500"/>
    <n v="5"/>
    <n v="19500"/>
    <n v="975"/>
    <n v="18525"/>
    <n v="10728.32"/>
    <n v="7796.68"/>
    <x v="1"/>
    <s v="Pune"/>
    <s v="Maharashtra"/>
    <s v="India"/>
    <s v="Wallet"/>
    <x v="2"/>
    <s v="Express"/>
    <x v="0"/>
    <s v="No"/>
    <s v="No"/>
  </r>
  <r>
    <x v="9742"/>
    <x v="782"/>
    <s v="CUST11036"/>
    <s v="Customer 1036"/>
    <n v="56"/>
    <s v="New"/>
    <s v="P3005"/>
    <s v="Bedsheet Set"/>
    <x v="2"/>
    <s v="RetailHub"/>
    <n v="2"/>
    <n v="1800"/>
    <n v="15"/>
    <n v="3600"/>
    <n v="540"/>
    <n v="3060"/>
    <n v="1967.42"/>
    <n v="1092.58"/>
    <x v="1"/>
    <s v="Hyderabad"/>
    <s v="Telangana"/>
    <s v="India"/>
    <s v="Wallet"/>
    <x v="0"/>
    <s v="Standard"/>
    <x v="0"/>
    <s v="No"/>
    <s v="No"/>
  </r>
  <r>
    <x v="9743"/>
    <x v="782"/>
    <s v="CUST10669"/>
    <s v="Customer 669"/>
    <n v="50"/>
    <s v="New"/>
    <s v="P1009"/>
    <s v="Power Bank"/>
    <x v="0"/>
    <s v="Prime Distributors"/>
    <n v="1"/>
    <n v="1600"/>
    <n v="20"/>
    <n v="1600"/>
    <n v="320"/>
    <n v="1280"/>
    <n v="826.33"/>
    <n v="453.67"/>
    <x v="1"/>
    <s v="Hyderabad"/>
    <s v="Telangana"/>
    <s v="India"/>
    <s v="Debit Card"/>
    <x v="1"/>
    <s v="Standard"/>
    <x v="2"/>
    <s v="No"/>
    <s v="No"/>
  </r>
  <r>
    <x v="9744"/>
    <x v="782"/>
    <s v="CUST10877"/>
    <s v="Customer 877"/>
    <n v="42"/>
    <s v="New"/>
    <s v="P3007"/>
    <s v="Vacuum Cleaner"/>
    <x v="2"/>
    <s v="Global Traders"/>
    <n v="3"/>
    <n v="8500"/>
    <n v="30"/>
    <n v="25500"/>
    <n v="7650"/>
    <n v="17850"/>
    <n v="11761.67"/>
    <n v="6088.33"/>
    <x v="1"/>
    <s v="Chennai"/>
    <s v="Tamil Nadu"/>
    <s v="India"/>
    <s v="Net Banking"/>
    <x v="2"/>
    <s v="Express"/>
    <x v="0"/>
    <s v="No"/>
    <s v="No"/>
  </r>
  <r>
    <x v="9745"/>
    <x v="782"/>
    <s v="CUST10210"/>
    <s v="Customer 210"/>
    <n v="56"/>
    <s v="Returning"/>
    <s v="P4005"/>
    <s v="Perfume"/>
    <x v="4"/>
    <s v="BeautyCare"/>
    <n v="1"/>
    <n v="1800"/>
    <n v="5"/>
    <n v="1800"/>
    <n v="90"/>
    <n v="1710"/>
    <n v="1062.77"/>
    <n v="647.23"/>
    <x v="1"/>
    <s v="Visakhapatnam"/>
    <s v="Andhra Pradesh"/>
    <s v="India"/>
    <s v="Credit Card"/>
    <x v="2"/>
    <s v="Standard"/>
    <x v="0"/>
    <s v="No"/>
    <s v="No"/>
  </r>
  <r>
    <x v="9746"/>
    <x v="782"/>
    <s v="CUST11407"/>
    <s v="Customer 1407"/>
    <n v="58"/>
    <s v="New"/>
    <s v="P5005"/>
    <s v="Desk Organizer"/>
    <x v="1"/>
    <s v="Stationery Hub"/>
    <n v="1"/>
    <n v="600"/>
    <n v="10"/>
    <n v="600"/>
    <n v="60"/>
    <n v="540"/>
    <n v="362.58"/>
    <n v="177.42"/>
    <x v="1"/>
    <s v="Bengaluru"/>
    <s v="Karnataka"/>
    <s v="India"/>
    <s v="Debit Card"/>
    <x v="1"/>
    <s v="Standard"/>
    <x v="1"/>
    <s v="Yes"/>
    <s v="No"/>
  </r>
  <r>
    <x v="9747"/>
    <x v="782"/>
    <s v="CUST11284"/>
    <s v="Customer 1284"/>
    <n v="21"/>
    <s v="Returning"/>
    <s v="P4001"/>
    <s v="Face Wash"/>
    <x v="4"/>
    <s v="BeautyCare"/>
    <n v="1"/>
    <n v="450"/>
    <n v="5"/>
    <n v="450"/>
    <n v="22.5"/>
    <n v="427.5"/>
    <n v="247.71"/>
    <n v="179.79"/>
    <x v="1"/>
    <s v="Bhubaneswar"/>
    <s v="Odisha"/>
    <s v="India"/>
    <s v="Wallet"/>
    <x v="0"/>
    <s v="Express"/>
    <x v="0"/>
    <s v="Yes"/>
    <s v="No"/>
  </r>
  <r>
    <x v="9748"/>
    <x v="782"/>
    <s v="CUST10287"/>
    <s v="Customer 287"/>
    <n v="44"/>
    <s v="Returning"/>
    <s v="P4002"/>
    <s v="Moisturizer"/>
    <x v="4"/>
    <s v="BeautyCare"/>
    <n v="5"/>
    <n v="650"/>
    <n v="5"/>
    <n v="3250"/>
    <n v="162.5"/>
    <n v="3087.5"/>
    <n v="2384.0500000000002"/>
    <n v="703.45"/>
    <x v="0"/>
    <s v="Chennai"/>
    <s v="Tamil Nadu"/>
    <s v="India"/>
    <s v="Debit Card"/>
    <x v="1"/>
    <s v="Standard"/>
    <x v="0"/>
    <s v="No"/>
    <s v="No"/>
  </r>
  <r>
    <x v="9749"/>
    <x v="782"/>
    <s v="CUST12069"/>
    <s v="Customer 2069"/>
    <n v="58"/>
    <s v="Returning"/>
    <s v="P4003"/>
    <s v="Sunscreen"/>
    <x v="4"/>
    <s v="BeautyCare"/>
    <n v="2"/>
    <n v="700"/>
    <n v="10"/>
    <n v="1400"/>
    <n v="140"/>
    <n v="1260"/>
    <n v="767.1"/>
    <n v="492.9"/>
    <x v="0"/>
    <s v="Chandigarh"/>
    <s v="Chandigarh"/>
    <s v="India"/>
    <s v="Debit Card"/>
    <x v="0"/>
    <s v="Standard"/>
    <x v="0"/>
    <s v="No"/>
    <s v="No"/>
  </r>
  <r>
    <x v="9750"/>
    <x v="782"/>
    <s v="CUST11998"/>
    <s v="Customer 1998"/>
    <n v="59"/>
    <s v="Returning"/>
    <s v="P5003"/>
    <s v="Calculator"/>
    <x v="1"/>
    <s v="Stationery Hub"/>
    <n v="2"/>
    <n v="650"/>
    <n v="10"/>
    <n v="1300"/>
    <n v="130"/>
    <n v="1170"/>
    <n v="683.05"/>
    <n v="486.95"/>
    <x v="1"/>
    <s v="Chennai"/>
    <s v="Tamil Nadu"/>
    <s v="India"/>
    <s v="Debit Card"/>
    <x v="2"/>
    <s v="Express"/>
    <x v="3"/>
    <s v="No"/>
    <s v="No"/>
  </r>
  <r>
    <x v="9751"/>
    <x v="782"/>
    <s v="CUST10592"/>
    <s v="Customer 592"/>
    <n v="19"/>
    <s v="Returning"/>
    <s v="P2007"/>
    <s v="Saree"/>
    <x v="3"/>
    <s v="FashionMart"/>
    <n v="1"/>
    <n v="2600"/>
    <n v="25"/>
    <n v="2600"/>
    <n v="650"/>
    <n v="1950"/>
    <n v="1093.93"/>
    <n v="856.07"/>
    <x v="1"/>
    <s v="Bhopal"/>
    <s v="Madhya Pradesh"/>
    <s v="India"/>
    <s v="UPI"/>
    <x v="0"/>
    <s v="Standard"/>
    <x v="0"/>
    <s v="No"/>
    <s v="No"/>
  </r>
  <r>
    <x v="9752"/>
    <x v="782"/>
    <s v="CUST11242"/>
    <s v="Customer 1242"/>
    <n v="52"/>
    <s v="Returning"/>
    <s v="P1006"/>
    <s v="Keyboard"/>
    <x v="0"/>
    <s v="Metro Supplies"/>
    <n v="2"/>
    <n v="1800"/>
    <n v="10"/>
    <n v="3600"/>
    <n v="360"/>
    <n v="3240"/>
    <n v="2559.85"/>
    <n v="680.15"/>
    <x v="1"/>
    <s v="Visakhapatnam"/>
    <s v="Andhra Pradesh"/>
    <s v="India"/>
    <s v="Debit Card"/>
    <x v="0"/>
    <s v="Express"/>
    <x v="1"/>
    <s v="No"/>
    <s v="No"/>
  </r>
  <r>
    <x v="9753"/>
    <x v="782"/>
    <s v="CUST10049"/>
    <s v="Customer 49"/>
    <n v="51"/>
    <s v="New"/>
    <s v="P4006"/>
    <s v="Lipstick"/>
    <x v="4"/>
    <s v="BeautyCare"/>
    <n v="1"/>
    <n v="850"/>
    <n v="15"/>
    <n v="850"/>
    <n v="127.5"/>
    <n v="722.5"/>
    <n v="560.28"/>
    <n v="162.22"/>
    <x v="0"/>
    <s v="Chennai"/>
    <s v="Tamil Nadu"/>
    <s v="India"/>
    <s v="Cash on Delivery"/>
    <x v="2"/>
    <s v="Standard"/>
    <x v="0"/>
    <s v="No"/>
    <s v="Yes"/>
  </r>
  <r>
    <x v="9754"/>
    <x v="782"/>
    <s v="CUST10226"/>
    <s v="Customer 226"/>
    <n v="49"/>
    <s v="Loyal"/>
    <s v="P1009"/>
    <s v="Power Bank"/>
    <x v="0"/>
    <s v="Prime Distributors"/>
    <n v="1"/>
    <n v="1600"/>
    <n v="20"/>
    <n v="1600"/>
    <n v="320"/>
    <n v="1280"/>
    <n v="865.06"/>
    <n v="414.94"/>
    <x v="1"/>
    <s v="Visakhapatnam"/>
    <s v="Andhra Pradesh"/>
    <s v="India"/>
    <s v="Wallet"/>
    <x v="0"/>
    <s v="Standard"/>
    <x v="0"/>
    <s v="No"/>
    <s v="No"/>
  </r>
  <r>
    <x v="9755"/>
    <x v="782"/>
    <s v="CUST10072"/>
    <s v="Customer 72"/>
    <n v="22"/>
    <s v="Returning"/>
    <s v="P5005"/>
    <s v="Desk Organizer"/>
    <x v="1"/>
    <s v="Stationery Hub"/>
    <n v="1"/>
    <n v="600"/>
    <n v="5"/>
    <n v="600"/>
    <n v="30"/>
    <n v="570"/>
    <n v="455.42"/>
    <n v="114.58"/>
    <x v="1"/>
    <s v="Ahmedabad"/>
    <s v="Gujarat"/>
    <s v="India"/>
    <s v="Wallet"/>
    <x v="1"/>
    <s v="Standard"/>
    <x v="0"/>
    <s v="No"/>
    <s v="No"/>
  </r>
  <r>
    <x v="9756"/>
    <x v="782"/>
    <s v="CUST10369"/>
    <s v="Customer 369"/>
    <n v="26"/>
    <s v="New"/>
    <s v="P3003"/>
    <s v="Mixer Grinder"/>
    <x v="2"/>
    <s v="Prime Distributors"/>
    <n v="1"/>
    <n v="4800"/>
    <n v="15"/>
    <n v="4800"/>
    <n v="720"/>
    <n v="4080"/>
    <n v="2494.34"/>
    <n v="1585.66"/>
    <x v="1"/>
    <s v="Hyderabad"/>
    <s v="Telangana"/>
    <s v="India"/>
    <s v="UPI"/>
    <x v="0"/>
    <s v="Express"/>
    <x v="1"/>
    <s v="No"/>
    <s v="No"/>
  </r>
  <r>
    <x v="9757"/>
    <x v="782"/>
    <s v="CUST11883"/>
    <s v="Customer 1883"/>
    <n v="55"/>
    <s v="Loyal"/>
    <s v="P2005"/>
    <s v="Backpack"/>
    <x v="3"/>
    <s v="Metro Supplies"/>
    <n v="2"/>
    <n v="1800"/>
    <n v="15"/>
    <n v="3600"/>
    <n v="540"/>
    <n v="3060"/>
    <n v="1717.14"/>
    <n v="1342.86"/>
    <x v="1"/>
    <s v="Kolkata"/>
    <s v="West Bengal"/>
    <s v="India"/>
    <s v="Net Banking"/>
    <x v="1"/>
    <s v="Standard"/>
    <x v="0"/>
    <s v="No"/>
    <s v="No"/>
  </r>
  <r>
    <x v="9758"/>
    <x v="782"/>
    <s v="CUST12121"/>
    <s v="Customer 2121"/>
    <n v="40"/>
    <s v="Returning"/>
    <s v="P2008"/>
    <s v="Formal Shirt"/>
    <x v="3"/>
    <s v="Global Traders"/>
    <n v="2"/>
    <n v="1700"/>
    <n v="25"/>
    <n v="3400"/>
    <n v="850"/>
    <n v="2550"/>
    <n v="1796.96"/>
    <n v="753.04"/>
    <x v="2"/>
    <s v="Delhi"/>
    <s v="Delhi"/>
    <s v="India"/>
    <s v="Credit Card"/>
    <x v="2"/>
    <s v="Standard"/>
    <x v="0"/>
    <s v="No"/>
    <s v="No"/>
  </r>
  <r>
    <x v="9759"/>
    <x v="782"/>
    <s v="CUST11747"/>
    <s v="Customer 1747"/>
    <n v="24"/>
    <s v="New"/>
    <s v="P1002"/>
    <s v="Smartphone"/>
    <x v="0"/>
    <s v="Global Traders"/>
    <n v="1"/>
    <n v="28000"/>
    <n v="15"/>
    <n v="28000"/>
    <n v="4200"/>
    <n v="23800"/>
    <n v="18184.97"/>
    <n v="5615.03"/>
    <x v="2"/>
    <s v="Guwahati"/>
    <s v="Assam"/>
    <s v="India"/>
    <s v="Cash on Delivery"/>
    <x v="1"/>
    <s v="Same Day"/>
    <x v="0"/>
    <s v="No"/>
    <s v="No"/>
  </r>
  <r>
    <x v="9760"/>
    <x v="782"/>
    <s v="CUST12467"/>
    <s v="Customer 2467"/>
    <n v="28"/>
    <s v="New"/>
    <s v="P3006"/>
    <s v="Water Bottle"/>
    <x v="2"/>
    <s v="Metro Supplies"/>
    <n v="1"/>
    <n v="700"/>
    <n v="30"/>
    <n v="700"/>
    <n v="210"/>
    <n v="490"/>
    <n v="296.60000000000002"/>
    <n v="193.4"/>
    <x v="2"/>
    <s v="Patna"/>
    <s v="Bihar"/>
    <s v="India"/>
    <s v="Cash on Delivery"/>
    <x v="2"/>
    <s v="Standard"/>
    <x v="0"/>
    <s v="No"/>
    <s v="No"/>
  </r>
  <r>
    <x v="9761"/>
    <x v="783"/>
    <s v="CUST11143"/>
    <s v="Customer 1143"/>
    <n v="45"/>
    <s v="Loyal"/>
    <s v="P4002"/>
    <s v="Moisturizer"/>
    <x v="4"/>
    <s v="BeautyCare"/>
    <n v="4"/>
    <n v="650"/>
    <n v="5"/>
    <n v="2600"/>
    <n v="130"/>
    <n v="2470"/>
    <n v="1824.03"/>
    <n v="645.97"/>
    <x v="2"/>
    <s v="Coimbatore"/>
    <s v="Tamil Nadu"/>
    <s v="India"/>
    <s v="Cash on Delivery"/>
    <x v="2"/>
    <s v="Standard"/>
    <x v="0"/>
    <s v="No"/>
    <s v="No"/>
  </r>
  <r>
    <x v="9762"/>
    <x v="783"/>
    <s v="CUST10943"/>
    <s v="Customer 943"/>
    <n v="32"/>
    <s v="Loyal"/>
    <s v="P5003"/>
    <s v="Calculator"/>
    <x v="1"/>
    <s v="Stationery Hub"/>
    <n v="3"/>
    <n v="650"/>
    <n v="10"/>
    <n v="1950"/>
    <n v="195"/>
    <n v="1755"/>
    <n v="1223.1600000000001"/>
    <n v="531.84"/>
    <x v="0"/>
    <s v="Hyderabad"/>
    <s v="Telangana"/>
    <s v="India"/>
    <s v="Cash on Delivery"/>
    <x v="1"/>
    <s v="Express"/>
    <x v="1"/>
    <s v="No"/>
    <s v="No"/>
  </r>
  <r>
    <x v="9763"/>
    <x v="783"/>
    <s v="CUST12132"/>
    <s v="Customer 2132"/>
    <n v="29"/>
    <s v="Loyal"/>
    <s v="P2006"/>
    <s v="Womens Kurti"/>
    <x v="3"/>
    <s v="FashionMart"/>
    <n v="3"/>
    <n v="1400"/>
    <n v="10"/>
    <n v="4200"/>
    <n v="420"/>
    <n v="3780"/>
    <n v="2268.9699999999998"/>
    <n v="1511.03"/>
    <x v="2"/>
    <s v="Coimbatore"/>
    <s v="Tamil Nadu"/>
    <s v="India"/>
    <s v="Wallet"/>
    <x v="1"/>
    <s v="Standard"/>
    <x v="3"/>
    <s v="No"/>
    <s v="No"/>
  </r>
  <r>
    <x v="9764"/>
    <x v="783"/>
    <s v="CUST11552"/>
    <s v="Customer 1552"/>
    <n v="40"/>
    <s v="New"/>
    <s v="P2001"/>
    <s v="Running Shoes"/>
    <x v="3"/>
    <s v="FashionMart"/>
    <n v="1"/>
    <n v="3200"/>
    <n v="15"/>
    <n v="3200"/>
    <n v="480"/>
    <n v="2720"/>
    <n v="1854.34"/>
    <n v="865.66"/>
    <x v="2"/>
    <s v="Kolkata"/>
    <s v="West Bengal"/>
    <s v="India"/>
    <s v="Wallet"/>
    <x v="2"/>
    <s v="Express"/>
    <x v="4"/>
    <s v="No"/>
    <s v="No"/>
  </r>
  <r>
    <x v="9765"/>
    <x v="783"/>
    <s v="CUST11378"/>
    <s v="Customer 1378"/>
    <n v="29"/>
    <s v="Returning"/>
    <s v="P1002"/>
    <s v="Smartphone"/>
    <x v="0"/>
    <s v="Global Traders"/>
    <n v="2"/>
    <n v="28000"/>
    <n v="25"/>
    <n v="56000"/>
    <n v="14000"/>
    <n v="42000"/>
    <n v="31153.81"/>
    <n v="10846.19"/>
    <x v="1"/>
    <s v="Guwahati"/>
    <s v="Assam"/>
    <s v="India"/>
    <s v="Wallet"/>
    <x v="2"/>
    <s v="Same Day"/>
    <x v="4"/>
    <s v="No"/>
    <s v="No"/>
  </r>
  <r>
    <x v="9766"/>
    <x v="783"/>
    <s v="CUST10289"/>
    <s v="Customer 289"/>
    <n v="52"/>
    <s v="New"/>
    <s v="P1006"/>
    <s v="Keyboard"/>
    <x v="0"/>
    <s v="Metro Supplies"/>
    <n v="6"/>
    <n v="1800"/>
    <n v="25"/>
    <n v="10800"/>
    <n v="2700"/>
    <n v="8100"/>
    <n v="6415.78"/>
    <n v="1684.22"/>
    <x v="1"/>
    <s v="Chandigarh"/>
    <s v="Chandigarh"/>
    <s v="India"/>
    <s v="Credit Card"/>
    <x v="2"/>
    <s v="Standard"/>
    <x v="2"/>
    <s v="No"/>
    <s v="No"/>
  </r>
  <r>
    <x v="9767"/>
    <x v="783"/>
    <s v="CUST10950"/>
    <s v="Customer 950"/>
    <n v="22"/>
    <s v="New"/>
    <s v="P1008"/>
    <s v="Monitor"/>
    <x v="0"/>
    <s v="Global Traders"/>
    <n v="3"/>
    <n v="14500"/>
    <n v="5"/>
    <n v="43500"/>
    <n v="2175"/>
    <n v="41325"/>
    <n v="32084.05"/>
    <n v="9240.9500000000007"/>
    <x v="1"/>
    <s v="Guwahati"/>
    <s v="Assam"/>
    <s v="India"/>
    <s v="Wallet"/>
    <x v="2"/>
    <s v="Standard"/>
    <x v="3"/>
    <s v="No"/>
    <s v="No"/>
  </r>
  <r>
    <x v="9768"/>
    <x v="783"/>
    <s v="CUST12083"/>
    <s v="Customer 2083"/>
    <n v="47"/>
    <s v="Returning"/>
    <s v="P2008"/>
    <s v="Formal Shirt"/>
    <x v="3"/>
    <s v="Global Traders"/>
    <n v="2"/>
    <n v="1700"/>
    <n v="5"/>
    <n v="3400"/>
    <n v="170"/>
    <n v="3230"/>
    <n v="2451.69"/>
    <n v="778.31"/>
    <x v="1"/>
    <s v="Pune"/>
    <s v="Maharashtra"/>
    <s v="India"/>
    <s v="Debit Card"/>
    <x v="2"/>
    <s v="Standard"/>
    <x v="0"/>
    <s v="Yes"/>
    <s v="No"/>
  </r>
  <r>
    <x v="9769"/>
    <x v="783"/>
    <s v="CUST10590"/>
    <s v="Customer 590"/>
    <n v="44"/>
    <s v="New"/>
    <s v="P1002"/>
    <s v="Smartphone"/>
    <x v="0"/>
    <s v="Global Traders"/>
    <n v="1"/>
    <n v="28000"/>
    <n v="15"/>
    <n v="28000"/>
    <n v="4200"/>
    <n v="23800"/>
    <n v="16487.330000000002"/>
    <n v="7312.67"/>
    <x v="1"/>
    <s v="Lucknow"/>
    <s v="Uttar Pradesh"/>
    <s v="India"/>
    <s v="Debit Card"/>
    <x v="0"/>
    <s v="Standard"/>
    <x v="0"/>
    <s v="No"/>
    <s v="No"/>
  </r>
  <r>
    <x v="9770"/>
    <x v="784"/>
    <s v="CUST10924"/>
    <s v="Customer 924"/>
    <n v="28"/>
    <s v="Returning"/>
    <s v="P1008"/>
    <s v="Monitor"/>
    <x v="0"/>
    <s v="Global Traders"/>
    <n v="2"/>
    <n v="14500"/>
    <n v="15"/>
    <n v="29000"/>
    <n v="4350"/>
    <n v="24650"/>
    <n v="16735.03"/>
    <n v="7914.97"/>
    <x v="1"/>
    <s v="Bengaluru"/>
    <s v="Karnataka"/>
    <s v="India"/>
    <s v="Debit Card"/>
    <x v="1"/>
    <s v="Standard"/>
    <x v="3"/>
    <s v="No"/>
    <s v="No"/>
  </r>
  <r>
    <x v="9771"/>
    <x v="784"/>
    <s v="CUST12001"/>
    <s v="Customer 2001"/>
    <n v="46"/>
    <s v="New"/>
    <s v="P3004"/>
    <s v="Cookware Set"/>
    <x v="2"/>
    <s v="HomeNeeds"/>
    <n v="2"/>
    <n v="3500"/>
    <n v="10"/>
    <n v="7000"/>
    <n v="700"/>
    <n v="6300"/>
    <n v="4249.8900000000003"/>
    <n v="2050.11"/>
    <x v="1"/>
    <s v="Surat"/>
    <s v="Gujarat"/>
    <s v="India"/>
    <s v="UPI"/>
    <x v="0"/>
    <s v="Standard"/>
    <x v="0"/>
    <s v="No"/>
    <s v="No"/>
  </r>
  <r>
    <x v="9772"/>
    <x v="784"/>
    <s v="CUST12083"/>
    <s v="Customer 2083"/>
    <n v="35"/>
    <s v="Returning"/>
    <s v="P1003"/>
    <s v="Headphones"/>
    <x v="0"/>
    <s v="Metro Supplies"/>
    <n v="5"/>
    <n v="2500"/>
    <n v="15"/>
    <n v="12500"/>
    <n v="1875"/>
    <n v="10625"/>
    <n v="8310.0400000000009"/>
    <n v="2314.96"/>
    <x v="1"/>
    <s v="Bhubaneswar"/>
    <s v="Odisha"/>
    <s v="India"/>
    <s v="Credit Card"/>
    <x v="2"/>
    <s v="Express"/>
    <x v="1"/>
    <s v="No"/>
    <s v="Yes"/>
  </r>
  <r>
    <x v="9773"/>
    <x v="784"/>
    <s v="CUST10531"/>
    <s v="Customer 531"/>
    <n v="39"/>
    <s v="Returning"/>
    <s v="P2006"/>
    <s v="Womens Kurti"/>
    <x v="3"/>
    <s v="FashionMart"/>
    <n v="2"/>
    <n v="1400"/>
    <n v="15"/>
    <n v="2800"/>
    <n v="420"/>
    <n v="2380"/>
    <n v="1677.69"/>
    <n v="702.31"/>
    <x v="1"/>
    <s v="Lucknow"/>
    <s v="Uttar Pradesh"/>
    <s v="India"/>
    <s v="Cash on Delivery"/>
    <x v="1"/>
    <s v="Standard"/>
    <x v="0"/>
    <s v="No"/>
    <s v="No"/>
  </r>
  <r>
    <x v="9774"/>
    <x v="784"/>
    <s v="CUST12065"/>
    <s v="Customer 2065"/>
    <n v="36"/>
    <s v="Loyal"/>
    <s v="P2002"/>
    <s v="Jeans"/>
    <x v="3"/>
    <s v="FashionMart"/>
    <n v="1"/>
    <n v="2200"/>
    <n v="15"/>
    <n v="2200"/>
    <n v="330"/>
    <n v="1870"/>
    <n v="1170.4000000000001"/>
    <n v="699.6"/>
    <x v="1"/>
    <s v="Hyderabad"/>
    <s v="Telangana"/>
    <s v="India"/>
    <s v="Debit Card"/>
    <x v="0"/>
    <s v="Standard"/>
    <x v="0"/>
    <s v="No"/>
    <s v="No"/>
  </r>
  <r>
    <x v="9775"/>
    <x v="784"/>
    <s v="CUST12023"/>
    <s v="Customer 2023"/>
    <n v="48"/>
    <s v="New"/>
    <s v="P5003"/>
    <s v="Calculator"/>
    <x v="1"/>
    <s v="Stationery Hub"/>
    <n v="4"/>
    <n v="650"/>
    <n v="30"/>
    <n v="2600"/>
    <n v="780"/>
    <n v="1820"/>
    <n v="1113.52"/>
    <n v="706.48"/>
    <x v="1"/>
    <s v="Nagpur"/>
    <s v="Maharashtra"/>
    <s v="India"/>
    <s v="Net Banking"/>
    <x v="1"/>
    <s v="Standard"/>
    <x v="0"/>
    <s v="No"/>
    <s v="No"/>
  </r>
  <r>
    <x v="9776"/>
    <x v="784"/>
    <s v="CUST10347"/>
    <s v="Customer 347"/>
    <n v="56"/>
    <s v="Returning"/>
    <s v="P3005"/>
    <s v="Bedsheet Set"/>
    <x v="2"/>
    <s v="RetailHub"/>
    <n v="1"/>
    <n v="1800"/>
    <n v="10"/>
    <n v="1800"/>
    <n v="180"/>
    <n v="1620"/>
    <n v="1105.42"/>
    <n v="514.58000000000004"/>
    <x v="2"/>
    <s v="Chandigarh"/>
    <s v="Chandigarh"/>
    <s v="India"/>
    <s v="Credit Card"/>
    <x v="2"/>
    <s v="Standard"/>
    <x v="1"/>
    <s v="No"/>
    <s v="No"/>
  </r>
  <r>
    <x v="9777"/>
    <x v="784"/>
    <s v="CUST10349"/>
    <s v="Customer 349"/>
    <n v="56"/>
    <s v="Returning"/>
    <s v="P3005"/>
    <s v="Bedsheet Set"/>
    <x v="2"/>
    <s v="RetailHub"/>
    <n v="3"/>
    <n v="1800"/>
    <n v="20"/>
    <n v="5400"/>
    <n v="1080"/>
    <n v="4320"/>
    <n v="2399.8000000000002"/>
    <n v="1920.2"/>
    <x v="0"/>
    <s v="Ahmedabad"/>
    <s v="Gujarat"/>
    <s v="India"/>
    <s v="Wallet"/>
    <x v="2"/>
    <s v="Standard"/>
    <x v="3"/>
    <s v="No"/>
    <s v="No"/>
  </r>
  <r>
    <x v="9778"/>
    <x v="784"/>
    <s v="CUST10250"/>
    <s v="Customer 250"/>
    <n v="55"/>
    <s v="Returning"/>
    <s v="P5001"/>
    <s v="Notebook Set"/>
    <x v="1"/>
    <s v="Stationery Hub"/>
    <n v="2"/>
    <n v="500"/>
    <n v="15"/>
    <n v="1000"/>
    <n v="150"/>
    <n v="850"/>
    <n v="683.48"/>
    <n v="166.52"/>
    <x v="0"/>
    <s v="Kolkata"/>
    <s v="West Bengal"/>
    <s v="India"/>
    <s v="Cash on Delivery"/>
    <x v="2"/>
    <s v="Standard"/>
    <x v="0"/>
    <s v="No"/>
    <s v="No"/>
  </r>
  <r>
    <x v="9779"/>
    <x v="784"/>
    <s v="CUST10211"/>
    <s v="Customer 211"/>
    <n v="50"/>
    <s v="Returning"/>
    <s v="P2008"/>
    <s v="Formal Shirt"/>
    <x v="3"/>
    <s v="Global Traders"/>
    <n v="1"/>
    <n v="1700"/>
    <n v="5"/>
    <n v="1700"/>
    <n v="85"/>
    <n v="1615"/>
    <n v="1161.97"/>
    <n v="453.03"/>
    <x v="1"/>
    <s v="Chandigarh"/>
    <s v="Chandigarh"/>
    <s v="India"/>
    <s v="Cash on Delivery"/>
    <x v="2"/>
    <s v="Standard"/>
    <x v="0"/>
    <s v="No"/>
    <s v="No"/>
  </r>
  <r>
    <x v="9780"/>
    <x v="784"/>
    <s v="CUST11482"/>
    <s v="Customer 1482"/>
    <n v="31"/>
    <s v="New"/>
    <s v="P1002"/>
    <s v="Smartphone"/>
    <x v="0"/>
    <s v="Global Traders"/>
    <n v="1"/>
    <n v="28000"/>
    <n v="0"/>
    <n v="28000"/>
    <n v="0"/>
    <n v="28000"/>
    <n v="16364.58"/>
    <n v="11635.42"/>
    <x v="2"/>
    <s v="Hyderabad"/>
    <s v="Telangana"/>
    <s v="India"/>
    <s v="Debit Card"/>
    <x v="0"/>
    <s v="Standard"/>
    <x v="1"/>
    <s v="No"/>
    <s v="No"/>
  </r>
  <r>
    <x v="9781"/>
    <x v="785"/>
    <s v="CUST10814"/>
    <s v="Customer 814"/>
    <n v="35"/>
    <s v="Returning"/>
    <s v="P3001"/>
    <s v="Coffee Maker"/>
    <x v="2"/>
    <s v="HomeNeeds"/>
    <n v="6"/>
    <n v="4200"/>
    <n v="15"/>
    <n v="25200"/>
    <n v="3780"/>
    <n v="21420"/>
    <n v="11997.18"/>
    <n v="9422.82"/>
    <x v="1"/>
    <s v="Nagpur"/>
    <s v="Maharashtra"/>
    <s v="India"/>
    <s v="Credit Card"/>
    <x v="2"/>
    <s v="Express"/>
    <x v="0"/>
    <s v="No"/>
    <s v="No"/>
  </r>
  <r>
    <x v="9782"/>
    <x v="785"/>
    <s v="CUST10723"/>
    <s v="Customer 723"/>
    <n v="32"/>
    <s v="Returning"/>
    <s v="P2002"/>
    <s v="Jeans"/>
    <x v="3"/>
    <s v="FashionMart"/>
    <n v="3"/>
    <n v="2200"/>
    <n v="30"/>
    <n v="6600"/>
    <n v="1980"/>
    <n v="4620"/>
    <n v="2851.25"/>
    <n v="1768.75"/>
    <x v="0"/>
    <s v="Surat"/>
    <s v="Gujarat"/>
    <s v="India"/>
    <s v="Cash on Delivery"/>
    <x v="2"/>
    <s v="Express"/>
    <x v="0"/>
    <s v="No"/>
    <s v="No"/>
  </r>
  <r>
    <x v="9783"/>
    <x v="785"/>
    <s v="CUST11600"/>
    <s v="Customer 1600"/>
    <n v="51"/>
    <s v="New"/>
    <s v="P3006"/>
    <s v="Water Bottle"/>
    <x v="2"/>
    <s v="Metro Supplies"/>
    <n v="1"/>
    <n v="700"/>
    <n v="0"/>
    <n v="700"/>
    <n v="0"/>
    <n v="700"/>
    <n v="539.98"/>
    <n v="160.02000000000001"/>
    <x v="2"/>
    <s v="Guwahati"/>
    <s v="Assam"/>
    <s v="India"/>
    <s v="Net Banking"/>
    <x v="2"/>
    <s v="Express"/>
    <x v="0"/>
    <s v="No"/>
    <s v="Yes"/>
  </r>
  <r>
    <x v="9784"/>
    <x v="785"/>
    <s v="CUST11839"/>
    <s v="Customer 1839"/>
    <n v="22"/>
    <s v="Returning"/>
    <s v="P3005"/>
    <s v="Bedsheet Set"/>
    <x v="2"/>
    <s v="RetailHub"/>
    <n v="1"/>
    <n v="1800"/>
    <n v="10"/>
    <n v="1800"/>
    <n v="180"/>
    <n v="1620"/>
    <n v="1002.77"/>
    <n v="617.23"/>
    <x v="0"/>
    <s v="Hyderabad"/>
    <s v="Telangana"/>
    <s v="India"/>
    <s v="Wallet"/>
    <x v="2"/>
    <s v="Express"/>
    <x v="0"/>
    <s v="No"/>
    <s v="No"/>
  </r>
  <r>
    <x v="9785"/>
    <x v="785"/>
    <s v="CUST11072"/>
    <s v="Customer 1072"/>
    <n v="44"/>
    <s v="Returning"/>
    <s v="P3004"/>
    <s v="Cookware Set"/>
    <x v="2"/>
    <s v="HomeNeeds"/>
    <n v="6"/>
    <n v="3500"/>
    <n v="20"/>
    <n v="21000"/>
    <n v="4200"/>
    <n v="16800"/>
    <n v="11951.46"/>
    <n v="4848.54"/>
    <x v="0"/>
    <s v="Pune"/>
    <s v="Maharashtra"/>
    <s v="India"/>
    <s v="Cash on Delivery"/>
    <x v="0"/>
    <s v="Standard"/>
    <x v="4"/>
    <s v="No"/>
    <s v="No"/>
  </r>
  <r>
    <x v="9786"/>
    <x v="785"/>
    <s v="CUST12350"/>
    <s v="Customer 2350"/>
    <n v="54"/>
    <s v="New"/>
    <s v="P3002"/>
    <s v="Air Fryer"/>
    <x v="2"/>
    <s v="HomeNeeds"/>
    <n v="1"/>
    <n v="6500"/>
    <n v="10"/>
    <n v="6500"/>
    <n v="650"/>
    <n v="5850"/>
    <n v="4536.1499999999996"/>
    <n v="1313.85"/>
    <x v="1"/>
    <s v="Bhopal"/>
    <s v="Madhya Pradesh"/>
    <s v="India"/>
    <s v="Wallet"/>
    <x v="0"/>
    <s v="Express"/>
    <x v="4"/>
    <s v="No"/>
    <s v="No"/>
  </r>
  <r>
    <x v="9787"/>
    <x v="785"/>
    <s v="CUST10871"/>
    <s v="Customer 871"/>
    <n v="25"/>
    <s v="New"/>
    <s v="P2008"/>
    <s v="Formal Shirt"/>
    <x v="3"/>
    <s v="Global Traders"/>
    <n v="1"/>
    <n v="1700"/>
    <n v="25"/>
    <n v="1700"/>
    <n v="425"/>
    <n v="1275"/>
    <n v="879.24"/>
    <n v="395.76"/>
    <x v="2"/>
    <s v="Lucknow"/>
    <s v="Uttar Pradesh"/>
    <s v="India"/>
    <s v="Net Banking"/>
    <x v="0"/>
    <s v="Standard"/>
    <x v="0"/>
    <s v="No"/>
    <s v="No"/>
  </r>
  <r>
    <x v="9788"/>
    <x v="785"/>
    <s v="CUST10139"/>
    <s v="Customer 139"/>
    <n v="48"/>
    <s v="New"/>
    <s v="P1001"/>
    <s v="Laptop"/>
    <x v="0"/>
    <s v="TechSource India"/>
    <n v="3"/>
    <n v="55000"/>
    <n v="0"/>
    <n v="165000"/>
    <n v="0"/>
    <n v="165000"/>
    <n v="94773.92"/>
    <n v="70226.080000000002"/>
    <x v="0"/>
    <s v="Mumbai"/>
    <s v="Maharashtra"/>
    <s v="India"/>
    <s v="Wallet"/>
    <x v="2"/>
    <s v="Express"/>
    <x v="0"/>
    <s v="No"/>
    <s v="No"/>
  </r>
  <r>
    <x v="9789"/>
    <x v="785"/>
    <s v="CUST11933"/>
    <s v="Customer 1933"/>
    <n v="52"/>
    <s v="Loyal"/>
    <s v="P1008"/>
    <s v="Monitor"/>
    <x v="0"/>
    <s v="Global Traders"/>
    <n v="2"/>
    <n v="14500"/>
    <n v="25"/>
    <n v="29000"/>
    <n v="7250"/>
    <n v="21750"/>
    <n v="15673.56"/>
    <n v="6076.44"/>
    <x v="1"/>
    <s v="Mumbai"/>
    <s v="Maharashtra"/>
    <s v="India"/>
    <s v="UPI"/>
    <x v="2"/>
    <s v="Standard"/>
    <x v="0"/>
    <s v="No"/>
    <s v="No"/>
  </r>
  <r>
    <x v="9790"/>
    <x v="785"/>
    <s v="CUST12195"/>
    <s v="Customer 2195"/>
    <n v="53"/>
    <s v="New"/>
    <s v="P1004"/>
    <s v="Smartwatch"/>
    <x v="0"/>
    <s v="TechSource India"/>
    <n v="2"/>
    <n v="6500"/>
    <n v="15"/>
    <n v="13000"/>
    <n v="1950"/>
    <n v="11050"/>
    <n v="6506.47"/>
    <n v="4543.53"/>
    <x v="1"/>
    <s v="Jaipur"/>
    <s v="Rajasthan"/>
    <s v="India"/>
    <s v="Credit Card"/>
    <x v="1"/>
    <s v="Same Day"/>
    <x v="1"/>
    <s v="No"/>
    <s v="No"/>
  </r>
  <r>
    <x v="9791"/>
    <x v="786"/>
    <s v="CUST11807"/>
    <s v="Customer 1807"/>
    <n v="47"/>
    <s v="New"/>
    <s v="P1002"/>
    <s v="Smartphone"/>
    <x v="0"/>
    <s v="Global Traders"/>
    <n v="1"/>
    <n v="28000"/>
    <n v="5"/>
    <n v="28000"/>
    <n v="1400"/>
    <n v="26600"/>
    <n v="18966.97"/>
    <n v="7633.03"/>
    <x v="1"/>
    <s v="Indore"/>
    <s v="Madhya Pradesh"/>
    <s v="India"/>
    <s v="Net Banking"/>
    <x v="2"/>
    <s v="Same Day"/>
    <x v="0"/>
    <s v="No"/>
    <s v="No"/>
  </r>
  <r>
    <x v="9792"/>
    <x v="786"/>
    <s v="CUST11598"/>
    <s v="Customer 1598"/>
    <n v="35"/>
    <s v="Returning"/>
    <s v="P5001"/>
    <s v="Notebook Set"/>
    <x v="1"/>
    <s v="Stationery Hub"/>
    <n v="2"/>
    <n v="500"/>
    <n v="0"/>
    <n v="1000"/>
    <n v="0"/>
    <n v="1000"/>
    <n v="745.41"/>
    <n v="254.59"/>
    <x v="0"/>
    <s v="Nagpur"/>
    <s v="Maharashtra"/>
    <s v="India"/>
    <s v="Debit Card"/>
    <x v="2"/>
    <s v="Standard"/>
    <x v="0"/>
    <s v="No"/>
    <s v="No"/>
  </r>
  <r>
    <x v="9793"/>
    <x v="786"/>
    <s v="CUST11033"/>
    <s v="Customer 1033"/>
    <n v="52"/>
    <s v="Returning"/>
    <s v="P4001"/>
    <s v="Face Wash"/>
    <x v="4"/>
    <s v="BeautyCare"/>
    <n v="3"/>
    <n v="450"/>
    <n v="10"/>
    <n v="1350"/>
    <n v="135"/>
    <n v="1215"/>
    <n v="881.89"/>
    <n v="333.11"/>
    <x v="1"/>
    <s v="Mumbai"/>
    <s v="Maharashtra"/>
    <s v="India"/>
    <s v="Net Banking"/>
    <x v="2"/>
    <s v="Same Day"/>
    <x v="4"/>
    <s v="No"/>
    <s v="No"/>
  </r>
  <r>
    <x v="9794"/>
    <x v="786"/>
    <s v="CUST11858"/>
    <s v="Customer 1858"/>
    <n v="48"/>
    <s v="Loyal"/>
    <s v="P2003"/>
    <s v="T-Shirt"/>
    <x v="3"/>
    <s v="RetailHub"/>
    <n v="1"/>
    <n v="900"/>
    <n v="10"/>
    <n v="900"/>
    <n v="90"/>
    <n v="810"/>
    <n v="625.46"/>
    <n v="184.54"/>
    <x v="0"/>
    <s v="Bhopal"/>
    <s v="Madhya Pradesh"/>
    <s v="India"/>
    <s v="UPI"/>
    <x v="0"/>
    <s v="Standard"/>
    <x v="0"/>
    <s v="No"/>
    <s v="No"/>
  </r>
  <r>
    <x v="9795"/>
    <x v="786"/>
    <s v="CUST11848"/>
    <s v="Customer 1848"/>
    <n v="22"/>
    <s v="Returning"/>
    <s v="P5002"/>
    <s v="Novel"/>
    <x v="1"/>
    <s v="Stationery Hub"/>
    <n v="1"/>
    <n v="400"/>
    <n v="5"/>
    <n v="400"/>
    <n v="20"/>
    <n v="380"/>
    <n v="297.49"/>
    <n v="82.51"/>
    <x v="1"/>
    <s v="Mumbai"/>
    <s v="Maharashtra"/>
    <s v="India"/>
    <s v="Credit Card"/>
    <x v="1"/>
    <s v="Standard"/>
    <x v="4"/>
    <s v="No"/>
    <s v="No"/>
  </r>
  <r>
    <x v="9796"/>
    <x v="786"/>
    <s v="CUST10949"/>
    <s v="Customer 949"/>
    <n v="33"/>
    <s v="Returning"/>
    <s v="P2006"/>
    <s v="Womens Kurti"/>
    <x v="3"/>
    <s v="FashionMart"/>
    <n v="1"/>
    <n v="1400"/>
    <n v="20"/>
    <n v="1400"/>
    <n v="280"/>
    <n v="1120"/>
    <n v="771.05"/>
    <n v="348.95"/>
    <x v="1"/>
    <s v="Bengaluru"/>
    <s v="Karnataka"/>
    <s v="India"/>
    <s v="Cash on Delivery"/>
    <x v="1"/>
    <s v="Standard"/>
    <x v="0"/>
    <s v="No"/>
    <s v="No"/>
  </r>
  <r>
    <x v="9797"/>
    <x v="786"/>
    <s v="CUST12103"/>
    <s v="Customer 2103"/>
    <n v="32"/>
    <s v="Returning"/>
    <s v="P3001"/>
    <s v="Coffee Maker"/>
    <x v="2"/>
    <s v="HomeNeeds"/>
    <n v="1"/>
    <n v="4200"/>
    <n v="25"/>
    <n v="4200"/>
    <n v="1050"/>
    <n v="3150"/>
    <n v="2433.5700000000002"/>
    <n v="716.43"/>
    <x v="2"/>
    <s v="Lucknow"/>
    <s v="Uttar Pradesh"/>
    <s v="India"/>
    <s v="Wallet"/>
    <x v="0"/>
    <s v="Standard"/>
    <x v="0"/>
    <s v="No"/>
    <s v="No"/>
  </r>
  <r>
    <x v="9798"/>
    <x v="786"/>
    <s v="CUST10889"/>
    <s v="Customer 889"/>
    <n v="56"/>
    <s v="Returning"/>
    <s v="P3002"/>
    <s v="Air Fryer"/>
    <x v="2"/>
    <s v="HomeNeeds"/>
    <n v="2"/>
    <n v="6500"/>
    <n v="15"/>
    <n v="13000"/>
    <n v="1950"/>
    <n v="11050"/>
    <n v="6453.9"/>
    <n v="4596.1000000000004"/>
    <x v="2"/>
    <s v="Chandigarh"/>
    <s v="Chandigarh"/>
    <s v="India"/>
    <s v="Cash on Delivery"/>
    <x v="2"/>
    <s v="Standard"/>
    <x v="0"/>
    <s v="No"/>
    <s v="No"/>
  </r>
  <r>
    <x v="9799"/>
    <x v="786"/>
    <s v="CUST11392"/>
    <s v="Customer 1392"/>
    <n v="55"/>
    <s v="Loyal"/>
    <s v="P3001"/>
    <s v="Coffee Maker"/>
    <x v="2"/>
    <s v="HomeNeeds"/>
    <n v="1"/>
    <n v="4200"/>
    <n v="0"/>
    <n v="4200"/>
    <n v="0"/>
    <n v="4200"/>
    <n v="3197.79"/>
    <n v="1002.21"/>
    <x v="1"/>
    <s v="Kolkata"/>
    <s v="West Bengal"/>
    <s v="India"/>
    <s v="Cash on Delivery"/>
    <x v="0"/>
    <s v="Express"/>
    <x v="0"/>
    <s v="No"/>
    <s v="No"/>
  </r>
  <r>
    <x v="9800"/>
    <x v="786"/>
    <s v="CUST11947"/>
    <s v="Customer 1947"/>
    <n v="23"/>
    <s v="Loyal"/>
    <s v="P3002"/>
    <s v="Air Fryer"/>
    <x v="2"/>
    <s v="HomeNeeds"/>
    <n v="1"/>
    <n v="6500"/>
    <n v="20"/>
    <n v="6500"/>
    <n v="1300"/>
    <n v="5200"/>
    <n v="3410.97"/>
    <n v="1789.03"/>
    <x v="1"/>
    <s v="Kolkata"/>
    <s v="West Bengal"/>
    <s v="India"/>
    <s v="Cash on Delivery"/>
    <x v="0"/>
    <s v="Standard"/>
    <x v="0"/>
    <s v="No"/>
    <s v="Yes"/>
  </r>
  <r>
    <x v="9801"/>
    <x v="787"/>
    <s v="CUST10520"/>
    <s v="Customer 520"/>
    <n v="26"/>
    <s v="Returning"/>
    <s v="P4004"/>
    <s v="Shampoo"/>
    <x v="4"/>
    <s v="BeautyCare"/>
    <n v="5"/>
    <n v="550"/>
    <n v="10"/>
    <n v="2750"/>
    <n v="275"/>
    <n v="2475"/>
    <n v="1430.59"/>
    <n v="1044.4100000000001"/>
    <x v="1"/>
    <s v="Indore"/>
    <s v="Madhya Pradesh"/>
    <s v="India"/>
    <s v="Wallet"/>
    <x v="2"/>
    <s v="Standard"/>
    <x v="0"/>
    <s v="No"/>
    <s v="No"/>
  </r>
  <r>
    <x v="9802"/>
    <x v="787"/>
    <s v="CUST12058"/>
    <s v="Customer 2058"/>
    <n v="26"/>
    <s v="Returning"/>
    <s v="P1006"/>
    <s v="Keyboard"/>
    <x v="0"/>
    <s v="Metro Supplies"/>
    <n v="2"/>
    <n v="1800"/>
    <n v="15"/>
    <n v="3600"/>
    <n v="540"/>
    <n v="3060"/>
    <n v="2453.69"/>
    <n v="606.30999999999995"/>
    <x v="2"/>
    <s v="Nagpur"/>
    <s v="Maharashtra"/>
    <s v="India"/>
    <s v="Wallet"/>
    <x v="2"/>
    <s v="Standard"/>
    <x v="0"/>
    <s v="No"/>
    <s v="No"/>
  </r>
  <r>
    <x v="9803"/>
    <x v="787"/>
    <s v="CUST11609"/>
    <s v="Customer 1609"/>
    <n v="31"/>
    <s v="New"/>
    <s v="P2008"/>
    <s v="Formal Shirt"/>
    <x v="3"/>
    <s v="Global Traders"/>
    <n v="1"/>
    <n v="1700"/>
    <n v="20"/>
    <n v="1700"/>
    <n v="340"/>
    <n v="1360"/>
    <n v="981.01"/>
    <n v="378.99"/>
    <x v="1"/>
    <s v="Jaipur"/>
    <s v="Rajasthan"/>
    <s v="India"/>
    <s v="Wallet"/>
    <x v="0"/>
    <s v="Standard"/>
    <x v="0"/>
    <s v="No"/>
    <s v="No"/>
  </r>
  <r>
    <x v="9804"/>
    <x v="787"/>
    <s v="CUST12493"/>
    <s v="Customer 2493"/>
    <n v="24"/>
    <s v="New"/>
    <s v="P2004"/>
    <s v="Jacket"/>
    <x v="3"/>
    <s v="Global Traders"/>
    <n v="3"/>
    <n v="3500"/>
    <n v="10"/>
    <n v="10500"/>
    <n v="1050"/>
    <n v="9450"/>
    <n v="6971"/>
    <n v="2479"/>
    <x v="1"/>
    <s v="Surat"/>
    <s v="Gujarat"/>
    <s v="India"/>
    <s v="Credit Card"/>
    <x v="2"/>
    <s v="Standard"/>
    <x v="3"/>
    <s v="Yes"/>
    <s v="No"/>
  </r>
  <r>
    <x v="9805"/>
    <x v="787"/>
    <s v="CUST11310"/>
    <s v="Customer 1310"/>
    <n v="21"/>
    <s v="Loyal"/>
    <s v="P1005"/>
    <s v="Tablet"/>
    <x v="0"/>
    <s v="RetailHub"/>
    <n v="2"/>
    <n v="18000"/>
    <n v="5"/>
    <n v="36000"/>
    <n v="1800"/>
    <n v="34200"/>
    <n v="27998.07"/>
    <n v="6201.93"/>
    <x v="1"/>
    <s v="Ahmedabad"/>
    <s v="Gujarat"/>
    <s v="India"/>
    <s v="Wallet"/>
    <x v="0"/>
    <s v="Standard"/>
    <x v="0"/>
    <s v="No"/>
    <s v="No"/>
  </r>
  <r>
    <x v="9806"/>
    <x v="787"/>
    <s v="CUST10986"/>
    <s v="Customer 986"/>
    <n v="49"/>
    <s v="Returning"/>
    <s v="P1006"/>
    <s v="Keyboard"/>
    <x v="0"/>
    <s v="Metro Supplies"/>
    <n v="3"/>
    <n v="1800"/>
    <n v="10"/>
    <n v="5400"/>
    <n v="540"/>
    <n v="4860"/>
    <n v="3238.65"/>
    <n v="1621.35"/>
    <x v="1"/>
    <s v="Mumbai"/>
    <s v="Maharashtra"/>
    <s v="India"/>
    <s v="Net Banking"/>
    <x v="2"/>
    <s v="Express"/>
    <x v="0"/>
    <s v="No"/>
    <s v="No"/>
  </r>
  <r>
    <x v="9807"/>
    <x v="787"/>
    <s v="CUST11223"/>
    <s v="Customer 1223"/>
    <n v="44"/>
    <s v="Returning"/>
    <s v="P5003"/>
    <s v="Calculator"/>
    <x v="1"/>
    <s v="Stationery Hub"/>
    <n v="3"/>
    <n v="650"/>
    <n v="5"/>
    <n v="1950"/>
    <n v="97.5"/>
    <n v="1852.5"/>
    <n v="1032.8800000000001"/>
    <n v="819.62"/>
    <x v="1"/>
    <s v="Kolkata"/>
    <s v="West Bengal"/>
    <s v="India"/>
    <s v="Credit Card"/>
    <x v="2"/>
    <s v="Standard"/>
    <x v="0"/>
    <s v="No"/>
    <s v="No"/>
  </r>
  <r>
    <x v="9808"/>
    <x v="787"/>
    <s v="CUST10307"/>
    <s v="Customer 307"/>
    <n v="35"/>
    <s v="Loyal"/>
    <s v="P5003"/>
    <s v="Calculator"/>
    <x v="1"/>
    <s v="Stationery Hub"/>
    <n v="2"/>
    <n v="650"/>
    <n v="10"/>
    <n v="1300"/>
    <n v="130"/>
    <n v="1170"/>
    <n v="809.45"/>
    <n v="360.55"/>
    <x v="1"/>
    <s v="Hyderabad"/>
    <s v="Telangana"/>
    <s v="India"/>
    <s v="Cash on Delivery"/>
    <x v="2"/>
    <s v="Standard"/>
    <x v="0"/>
    <s v="No"/>
    <s v="Yes"/>
  </r>
  <r>
    <x v="9809"/>
    <x v="787"/>
    <s v="CUST11373"/>
    <s v="Customer 1373"/>
    <n v="24"/>
    <s v="Returning"/>
    <s v="P3002"/>
    <s v="Air Fryer"/>
    <x v="2"/>
    <s v="HomeNeeds"/>
    <n v="1"/>
    <n v="6500"/>
    <n v="30"/>
    <n v="6500"/>
    <n v="1950"/>
    <n v="4550"/>
    <n v="2930.31"/>
    <n v="1619.69"/>
    <x v="1"/>
    <s v="Delhi"/>
    <s v="Delhi"/>
    <s v="India"/>
    <s v="UPI"/>
    <x v="2"/>
    <s v="Standard"/>
    <x v="0"/>
    <s v="No"/>
    <s v="Yes"/>
  </r>
  <r>
    <x v="9810"/>
    <x v="787"/>
    <s v="CUST12161"/>
    <s v="Customer 2161"/>
    <n v="34"/>
    <s v="New"/>
    <s v="P4004"/>
    <s v="Shampoo"/>
    <x v="4"/>
    <s v="BeautyCare"/>
    <n v="5"/>
    <n v="550"/>
    <n v="20"/>
    <n v="2750"/>
    <n v="550"/>
    <n v="2200"/>
    <n v="1333.38"/>
    <n v="866.62"/>
    <x v="1"/>
    <s v="Chennai"/>
    <s v="Tamil Nadu"/>
    <s v="India"/>
    <s v="Cash on Delivery"/>
    <x v="2"/>
    <s v="Standard"/>
    <x v="0"/>
    <s v="No"/>
    <s v="No"/>
  </r>
  <r>
    <x v="9811"/>
    <x v="787"/>
    <s v="CUST11634"/>
    <s v="Customer 1634"/>
    <n v="56"/>
    <s v="Loyal"/>
    <s v="P2008"/>
    <s v="Formal Shirt"/>
    <x v="3"/>
    <s v="Global Traders"/>
    <n v="1"/>
    <n v="1700"/>
    <n v="10"/>
    <n v="1700"/>
    <n v="170"/>
    <n v="1530"/>
    <n v="857.88"/>
    <n v="672.12"/>
    <x v="2"/>
    <s v="Lucknow"/>
    <s v="Uttar Pradesh"/>
    <s v="India"/>
    <s v="Credit Card"/>
    <x v="2"/>
    <s v="Standard"/>
    <x v="0"/>
    <s v="No"/>
    <s v="No"/>
  </r>
  <r>
    <x v="9812"/>
    <x v="787"/>
    <s v="CUST12426"/>
    <s v="Customer 2426"/>
    <n v="32"/>
    <s v="Returning"/>
    <s v="P1005"/>
    <s v="Tablet"/>
    <x v="0"/>
    <s v="RetailHub"/>
    <n v="2"/>
    <n v="18000"/>
    <n v="15"/>
    <n v="36000"/>
    <n v="5400"/>
    <n v="30600"/>
    <n v="16833.43"/>
    <n v="13766.57"/>
    <x v="1"/>
    <s v="Jaipur"/>
    <s v="Rajasthan"/>
    <s v="India"/>
    <s v="Net Banking"/>
    <x v="0"/>
    <s v="Standard"/>
    <x v="0"/>
    <s v="No"/>
    <s v="No"/>
  </r>
  <r>
    <x v="9813"/>
    <x v="788"/>
    <s v="CUST10484"/>
    <s v="Customer 484"/>
    <n v="40"/>
    <s v="Loyal"/>
    <s v="P1001"/>
    <s v="Laptop"/>
    <x v="0"/>
    <s v="TechSource India"/>
    <n v="5"/>
    <n v="55000"/>
    <n v="15"/>
    <n v="275000"/>
    <n v="41250"/>
    <n v="233750"/>
    <n v="157445.60999999999"/>
    <n v="76304.39"/>
    <x v="1"/>
    <s v="Bengaluru"/>
    <s v="Karnataka"/>
    <s v="India"/>
    <s v="Debit Card"/>
    <x v="2"/>
    <s v="Standard"/>
    <x v="3"/>
    <s v="No"/>
    <s v="No"/>
  </r>
  <r>
    <x v="9814"/>
    <x v="788"/>
    <s v="CUST12441"/>
    <s v="Customer 2441"/>
    <n v="39"/>
    <s v="Returning"/>
    <s v="P5005"/>
    <s v="Desk Organizer"/>
    <x v="1"/>
    <s v="Stationery Hub"/>
    <n v="2"/>
    <n v="600"/>
    <n v="15"/>
    <n v="1200"/>
    <n v="180"/>
    <n v="1020"/>
    <n v="803.84"/>
    <n v="216.16"/>
    <x v="0"/>
    <s v="Visakhapatnam"/>
    <s v="Andhra Pradesh"/>
    <s v="India"/>
    <s v="Cash on Delivery"/>
    <x v="1"/>
    <s v="Express"/>
    <x v="0"/>
    <s v="No"/>
    <s v="No"/>
  </r>
  <r>
    <x v="9815"/>
    <x v="788"/>
    <s v="CUST10357"/>
    <s v="Customer 357"/>
    <n v="46"/>
    <s v="Loyal"/>
    <s v="P2007"/>
    <s v="Saree"/>
    <x v="3"/>
    <s v="FashionMart"/>
    <n v="4"/>
    <n v="2600"/>
    <n v="10"/>
    <n v="10400"/>
    <n v="1040"/>
    <n v="9360"/>
    <n v="5916.26"/>
    <n v="3443.74"/>
    <x v="1"/>
    <s v="Lucknow"/>
    <s v="Uttar Pradesh"/>
    <s v="India"/>
    <s v="UPI"/>
    <x v="0"/>
    <s v="Standard"/>
    <x v="0"/>
    <s v="No"/>
    <s v="No"/>
  </r>
  <r>
    <x v="9816"/>
    <x v="788"/>
    <s v="CUST10608"/>
    <s v="Customer 608"/>
    <n v="50"/>
    <s v="New"/>
    <s v="P2006"/>
    <s v="Womens Kurti"/>
    <x v="3"/>
    <s v="FashionMart"/>
    <n v="3"/>
    <n v="1400"/>
    <n v="5"/>
    <n v="4200"/>
    <n v="210"/>
    <n v="3990"/>
    <n v="2984.67"/>
    <n v="1005.33"/>
    <x v="1"/>
    <s v="Bhopal"/>
    <s v="Madhya Pradesh"/>
    <s v="India"/>
    <s v="Credit Card"/>
    <x v="1"/>
    <s v="Standard"/>
    <x v="0"/>
    <s v="Yes"/>
    <s v="No"/>
  </r>
  <r>
    <x v="9817"/>
    <x v="788"/>
    <s v="CUST10665"/>
    <s v="Customer 665"/>
    <n v="38"/>
    <s v="Returning"/>
    <s v="P5002"/>
    <s v="Novel"/>
    <x v="1"/>
    <s v="Stationery Hub"/>
    <n v="3"/>
    <n v="400"/>
    <n v="15"/>
    <n v="1200"/>
    <n v="180"/>
    <n v="1020"/>
    <n v="629.76"/>
    <n v="390.24"/>
    <x v="0"/>
    <s v="Chennai"/>
    <s v="Tamil Nadu"/>
    <s v="India"/>
    <s v="Wallet"/>
    <x v="0"/>
    <s v="Standard"/>
    <x v="0"/>
    <s v="No"/>
    <s v="No"/>
  </r>
  <r>
    <x v="9818"/>
    <x v="788"/>
    <s v="CUST11981"/>
    <s v="Customer 1981"/>
    <n v="47"/>
    <s v="Returning"/>
    <s v="P1009"/>
    <s v="Power Bank"/>
    <x v="0"/>
    <s v="Prime Distributors"/>
    <n v="3"/>
    <n v="1600"/>
    <n v="10"/>
    <n v="4800"/>
    <n v="480"/>
    <n v="4320"/>
    <n v="3479.47"/>
    <n v="840.53"/>
    <x v="1"/>
    <s v="Chandigarh"/>
    <s v="Chandigarh"/>
    <s v="India"/>
    <s v="Debit Card"/>
    <x v="0"/>
    <s v="Same Day"/>
    <x v="1"/>
    <s v="No"/>
    <s v="No"/>
  </r>
  <r>
    <x v="9819"/>
    <x v="788"/>
    <s v="CUST11212"/>
    <s v="Customer 1212"/>
    <n v="35"/>
    <s v="Returning"/>
    <s v="P3005"/>
    <s v="Bedsheet Set"/>
    <x v="2"/>
    <s v="RetailHub"/>
    <n v="1"/>
    <n v="1800"/>
    <n v="10"/>
    <n v="1800"/>
    <n v="180"/>
    <n v="1620"/>
    <n v="1177.43"/>
    <n v="442.57"/>
    <x v="2"/>
    <s v="Chennai"/>
    <s v="Tamil Nadu"/>
    <s v="India"/>
    <s v="Debit Card"/>
    <x v="2"/>
    <s v="Standard"/>
    <x v="3"/>
    <s v="No"/>
    <s v="No"/>
  </r>
  <r>
    <x v="9820"/>
    <x v="788"/>
    <s v="CUST12135"/>
    <s v="Customer 2135"/>
    <n v="39"/>
    <s v="Loyal"/>
    <s v="P5005"/>
    <s v="Desk Organizer"/>
    <x v="1"/>
    <s v="Stationery Hub"/>
    <n v="1"/>
    <n v="600"/>
    <n v="5"/>
    <n v="600"/>
    <n v="30"/>
    <n v="570"/>
    <n v="402.09"/>
    <n v="167.91"/>
    <x v="0"/>
    <s v="Pune"/>
    <s v="Maharashtra"/>
    <s v="India"/>
    <s v="Wallet"/>
    <x v="2"/>
    <s v="Standard"/>
    <x v="1"/>
    <s v="No"/>
    <s v="No"/>
  </r>
  <r>
    <x v="9821"/>
    <x v="788"/>
    <s v="CUST10899"/>
    <s v="Customer 899"/>
    <n v="48"/>
    <s v="Returning"/>
    <s v="P2005"/>
    <s v="Backpack"/>
    <x v="3"/>
    <s v="Metro Supplies"/>
    <n v="1"/>
    <n v="1800"/>
    <n v="10"/>
    <n v="1800"/>
    <n v="180"/>
    <n v="1620"/>
    <n v="1178.1199999999999"/>
    <n v="441.88"/>
    <x v="1"/>
    <s v="Surat"/>
    <s v="Gujarat"/>
    <s v="India"/>
    <s v="UPI"/>
    <x v="2"/>
    <s v="Standard"/>
    <x v="0"/>
    <s v="Yes"/>
    <s v="No"/>
  </r>
  <r>
    <x v="9822"/>
    <x v="788"/>
    <s v="CUST10881"/>
    <s v="Customer 881"/>
    <n v="20"/>
    <s v="New"/>
    <s v="P3006"/>
    <s v="Water Bottle"/>
    <x v="2"/>
    <s v="Metro Supplies"/>
    <n v="1"/>
    <n v="700"/>
    <n v="5"/>
    <n v="700"/>
    <n v="35"/>
    <n v="665"/>
    <n v="436.09"/>
    <n v="228.91"/>
    <x v="2"/>
    <s v="Pune"/>
    <s v="Maharashtra"/>
    <s v="India"/>
    <s v="Credit Card"/>
    <x v="0"/>
    <s v="Express"/>
    <x v="3"/>
    <s v="No"/>
    <s v="No"/>
  </r>
  <r>
    <x v="9823"/>
    <x v="789"/>
    <s v="CUST11063"/>
    <s v="Customer 1063"/>
    <n v="55"/>
    <s v="Loyal"/>
    <s v="P1007"/>
    <s v="Mouse"/>
    <x v="0"/>
    <s v="RetailHub"/>
    <n v="4"/>
    <n v="900"/>
    <n v="30"/>
    <n v="3600"/>
    <n v="1080"/>
    <n v="2520"/>
    <n v="1807.27"/>
    <n v="712.73"/>
    <x v="2"/>
    <s v="Coimbatore"/>
    <s v="Tamil Nadu"/>
    <s v="India"/>
    <s v="UPI"/>
    <x v="0"/>
    <s v="Standard"/>
    <x v="0"/>
    <s v="No"/>
    <s v="No"/>
  </r>
  <r>
    <x v="9824"/>
    <x v="789"/>
    <s v="CUST11019"/>
    <s v="Customer 1019"/>
    <n v="55"/>
    <s v="New"/>
    <s v="P3005"/>
    <s v="Bedsheet Set"/>
    <x v="2"/>
    <s v="RetailHub"/>
    <n v="1"/>
    <n v="1800"/>
    <n v="15"/>
    <n v="1800"/>
    <n v="270"/>
    <n v="1530"/>
    <n v="1002.5"/>
    <n v="527.5"/>
    <x v="1"/>
    <s v="Chennai"/>
    <s v="Tamil Nadu"/>
    <s v="India"/>
    <s v="Cash on Delivery"/>
    <x v="2"/>
    <s v="Standard"/>
    <x v="0"/>
    <s v="No"/>
    <s v="No"/>
  </r>
  <r>
    <x v="9825"/>
    <x v="789"/>
    <s v="CUST11642"/>
    <s v="Customer 1642"/>
    <n v="50"/>
    <s v="New"/>
    <s v="P2006"/>
    <s v="Womens Kurti"/>
    <x v="3"/>
    <s v="FashionMart"/>
    <n v="1"/>
    <n v="1400"/>
    <n v="10"/>
    <n v="1400"/>
    <n v="140"/>
    <n v="1260"/>
    <n v="986.52"/>
    <n v="273.48"/>
    <x v="1"/>
    <s v="Bhopal"/>
    <s v="Madhya Pradesh"/>
    <s v="India"/>
    <s v="Wallet"/>
    <x v="0"/>
    <s v="Standard"/>
    <x v="0"/>
    <s v="No"/>
    <s v="No"/>
  </r>
  <r>
    <x v="9826"/>
    <x v="789"/>
    <s v="CUST11650"/>
    <s v="Customer 1650"/>
    <n v="59"/>
    <s v="Returning"/>
    <s v="P1003"/>
    <s v="Headphones"/>
    <x v="0"/>
    <s v="Metro Supplies"/>
    <n v="1"/>
    <n v="2500"/>
    <n v="0"/>
    <n v="2500"/>
    <n v="0"/>
    <n v="2500"/>
    <n v="1598.69"/>
    <n v="901.31"/>
    <x v="1"/>
    <s v="Chennai"/>
    <s v="Tamil Nadu"/>
    <s v="India"/>
    <s v="Net Banking"/>
    <x v="1"/>
    <s v="Standard"/>
    <x v="0"/>
    <s v="No"/>
    <s v="No"/>
  </r>
  <r>
    <x v="9827"/>
    <x v="789"/>
    <s v="CUST12167"/>
    <s v="Customer 2167"/>
    <n v="48"/>
    <s v="Loyal"/>
    <s v="P2005"/>
    <s v="Backpack"/>
    <x v="3"/>
    <s v="Metro Supplies"/>
    <n v="1"/>
    <n v="1800"/>
    <n v="15"/>
    <n v="1800"/>
    <n v="270"/>
    <n v="1530"/>
    <n v="1072.02"/>
    <n v="457.98"/>
    <x v="2"/>
    <s v="Bengaluru"/>
    <s v="Karnataka"/>
    <s v="India"/>
    <s v="UPI"/>
    <x v="0"/>
    <s v="Standard"/>
    <x v="0"/>
    <s v="No"/>
    <s v="No"/>
  </r>
  <r>
    <x v="9828"/>
    <x v="789"/>
    <s v="CUST11170"/>
    <s v="Customer 1170"/>
    <n v="20"/>
    <s v="Returning"/>
    <s v="P4001"/>
    <s v="Face Wash"/>
    <x v="4"/>
    <s v="BeautyCare"/>
    <n v="4"/>
    <n v="450"/>
    <n v="5"/>
    <n v="1800"/>
    <n v="90"/>
    <n v="1710"/>
    <n v="1079.49"/>
    <n v="630.51"/>
    <x v="2"/>
    <s v="Nagpur"/>
    <s v="Maharashtra"/>
    <s v="India"/>
    <s v="Credit Card"/>
    <x v="0"/>
    <s v="Standard"/>
    <x v="0"/>
    <s v="No"/>
    <s v="No"/>
  </r>
  <r>
    <x v="9829"/>
    <x v="789"/>
    <s v="CUST12268"/>
    <s v="Customer 2268"/>
    <n v="53"/>
    <s v="New"/>
    <s v="P2007"/>
    <s v="Saree"/>
    <x v="3"/>
    <s v="FashionMart"/>
    <n v="4"/>
    <n v="2600"/>
    <n v="10"/>
    <n v="10400"/>
    <n v="1040"/>
    <n v="9360"/>
    <n v="6074.84"/>
    <n v="3285.16"/>
    <x v="1"/>
    <s v="Bengaluru"/>
    <s v="Karnataka"/>
    <s v="India"/>
    <s v="UPI"/>
    <x v="0"/>
    <s v="Standard"/>
    <x v="0"/>
    <s v="No"/>
    <s v="No"/>
  </r>
  <r>
    <x v="9830"/>
    <x v="789"/>
    <s v="CUST10422"/>
    <s v="Customer 422"/>
    <n v="50"/>
    <s v="Returning"/>
    <s v="P3007"/>
    <s v="Vacuum Cleaner"/>
    <x v="2"/>
    <s v="Global Traders"/>
    <n v="1"/>
    <n v="8500"/>
    <n v="10"/>
    <n v="8500"/>
    <n v="850"/>
    <n v="7650"/>
    <n v="4877.13"/>
    <n v="2772.87"/>
    <x v="1"/>
    <s v="Visakhapatnam"/>
    <s v="Andhra Pradesh"/>
    <s v="India"/>
    <s v="Cash on Delivery"/>
    <x v="1"/>
    <s v="Standard"/>
    <x v="0"/>
    <s v="No"/>
    <s v="No"/>
  </r>
  <r>
    <x v="9831"/>
    <x v="789"/>
    <s v="CUST12090"/>
    <s v="Customer 2090"/>
    <n v="22"/>
    <s v="Returning"/>
    <s v="P3003"/>
    <s v="Mixer Grinder"/>
    <x v="2"/>
    <s v="Prime Distributors"/>
    <n v="3"/>
    <n v="4800"/>
    <n v="5"/>
    <n v="14400"/>
    <n v="720"/>
    <n v="13680"/>
    <n v="9833.49"/>
    <n v="3846.51"/>
    <x v="0"/>
    <s v="Bengaluru"/>
    <s v="Karnataka"/>
    <s v="India"/>
    <s v="Credit Card"/>
    <x v="2"/>
    <s v="Express"/>
    <x v="0"/>
    <s v="No"/>
    <s v="No"/>
  </r>
  <r>
    <x v="9832"/>
    <x v="789"/>
    <s v="CUST10969"/>
    <s v="Customer 969"/>
    <n v="27"/>
    <s v="Returning"/>
    <s v="P3001"/>
    <s v="Coffee Maker"/>
    <x v="2"/>
    <s v="HomeNeeds"/>
    <n v="1"/>
    <n v="4200"/>
    <n v="0"/>
    <n v="4200"/>
    <n v="0"/>
    <n v="4200"/>
    <n v="2356.37"/>
    <n v="1843.63"/>
    <x v="1"/>
    <s v="Indore"/>
    <s v="Madhya Pradesh"/>
    <s v="India"/>
    <s v="Credit Card"/>
    <x v="2"/>
    <s v="Express"/>
    <x v="0"/>
    <s v="No"/>
    <s v="No"/>
  </r>
  <r>
    <x v="9833"/>
    <x v="790"/>
    <s v="CUST11987"/>
    <s v="Customer 1987"/>
    <n v="49"/>
    <s v="New"/>
    <s v="P2002"/>
    <s v="Jeans"/>
    <x v="3"/>
    <s v="FashionMart"/>
    <n v="6"/>
    <n v="2200"/>
    <n v="20"/>
    <n v="13200"/>
    <n v="2640"/>
    <n v="10560"/>
    <n v="8258.42"/>
    <n v="2301.58"/>
    <x v="1"/>
    <s v="Bengaluru"/>
    <s v="Karnataka"/>
    <s v="India"/>
    <s v="Credit Card"/>
    <x v="0"/>
    <s v="Standard"/>
    <x v="0"/>
    <s v="No"/>
    <s v="No"/>
  </r>
  <r>
    <x v="9834"/>
    <x v="790"/>
    <s v="CUST11332"/>
    <s v="Customer 1332"/>
    <n v="50"/>
    <s v="Loyal"/>
    <s v="P3002"/>
    <s v="Air Fryer"/>
    <x v="2"/>
    <s v="HomeNeeds"/>
    <n v="2"/>
    <n v="6500"/>
    <n v="10"/>
    <n v="13000"/>
    <n v="1300"/>
    <n v="11700"/>
    <n v="8570.91"/>
    <n v="3129.09"/>
    <x v="0"/>
    <s v="Bengaluru"/>
    <s v="Karnataka"/>
    <s v="India"/>
    <s v="UPI"/>
    <x v="1"/>
    <s v="Standard"/>
    <x v="0"/>
    <s v="No"/>
    <s v="No"/>
  </r>
  <r>
    <x v="9835"/>
    <x v="790"/>
    <s v="CUST11066"/>
    <s v="Customer 1066"/>
    <n v="23"/>
    <s v="Returning"/>
    <s v="P5004"/>
    <s v="Pen Set"/>
    <x v="1"/>
    <s v="Stationery Hub"/>
    <n v="3"/>
    <n v="250"/>
    <n v="20"/>
    <n v="750"/>
    <n v="150"/>
    <n v="600"/>
    <n v="335.13"/>
    <n v="264.87"/>
    <x v="2"/>
    <s v="Hyderabad"/>
    <s v="Telangana"/>
    <s v="India"/>
    <s v="Credit Card"/>
    <x v="0"/>
    <s v="Standard"/>
    <x v="3"/>
    <s v="No"/>
    <s v="No"/>
  </r>
  <r>
    <x v="9836"/>
    <x v="790"/>
    <s v="CUST10121"/>
    <s v="Customer 121"/>
    <n v="27"/>
    <s v="New"/>
    <s v="P5002"/>
    <s v="Novel"/>
    <x v="1"/>
    <s v="Stationery Hub"/>
    <n v="2"/>
    <n v="400"/>
    <n v="10"/>
    <n v="800"/>
    <n v="80"/>
    <n v="720"/>
    <n v="419.74"/>
    <n v="300.26"/>
    <x v="1"/>
    <s v="Surat"/>
    <s v="Gujarat"/>
    <s v="India"/>
    <s v="Debit Card"/>
    <x v="0"/>
    <s v="Express"/>
    <x v="0"/>
    <s v="No"/>
    <s v="No"/>
  </r>
  <r>
    <x v="9837"/>
    <x v="790"/>
    <s v="CUST11883"/>
    <s v="Customer 1883"/>
    <n v="35"/>
    <s v="Returning"/>
    <s v="P4003"/>
    <s v="Sunscreen"/>
    <x v="4"/>
    <s v="BeautyCare"/>
    <n v="2"/>
    <n v="700"/>
    <n v="0"/>
    <n v="1400"/>
    <n v="0"/>
    <n v="1400"/>
    <n v="776.11"/>
    <n v="623.89"/>
    <x v="0"/>
    <s v="Bhubaneswar"/>
    <s v="Odisha"/>
    <s v="India"/>
    <s v="UPI"/>
    <x v="1"/>
    <s v="Standard"/>
    <x v="0"/>
    <s v="No"/>
    <s v="No"/>
  </r>
  <r>
    <x v="9838"/>
    <x v="790"/>
    <s v="CUST12021"/>
    <s v="Customer 2021"/>
    <n v="26"/>
    <s v="Returning"/>
    <s v="P5004"/>
    <s v="Pen Set"/>
    <x v="1"/>
    <s v="Stationery Hub"/>
    <n v="3"/>
    <n v="250"/>
    <n v="20"/>
    <n v="750"/>
    <n v="150"/>
    <n v="600"/>
    <n v="396.46"/>
    <n v="203.54"/>
    <x v="2"/>
    <s v="Jaipur"/>
    <s v="Rajasthan"/>
    <s v="India"/>
    <s v="UPI"/>
    <x v="0"/>
    <s v="Standard"/>
    <x v="0"/>
    <s v="No"/>
    <s v="No"/>
  </r>
  <r>
    <x v="9839"/>
    <x v="790"/>
    <s v="CUST11140"/>
    <s v="Customer 1140"/>
    <n v="42"/>
    <s v="Returning"/>
    <s v="P4006"/>
    <s v="Lipstick"/>
    <x v="4"/>
    <s v="BeautyCare"/>
    <n v="2"/>
    <n v="850"/>
    <n v="15"/>
    <n v="1700"/>
    <n v="255"/>
    <n v="1445"/>
    <n v="1157.45"/>
    <n v="287.55"/>
    <x v="1"/>
    <s v="Bhubaneswar"/>
    <s v="Odisha"/>
    <s v="India"/>
    <s v="UPI"/>
    <x v="0"/>
    <s v="Express"/>
    <x v="3"/>
    <s v="No"/>
    <s v="No"/>
  </r>
  <r>
    <x v="9840"/>
    <x v="790"/>
    <s v="CUST10228"/>
    <s v="Customer 228"/>
    <n v="48"/>
    <s v="Returning"/>
    <s v="P4003"/>
    <s v="Sunscreen"/>
    <x v="4"/>
    <s v="BeautyCare"/>
    <n v="3"/>
    <n v="700"/>
    <n v="10"/>
    <n v="2100"/>
    <n v="210"/>
    <n v="1890"/>
    <n v="1264.5"/>
    <n v="625.5"/>
    <x v="1"/>
    <s v="Patna"/>
    <s v="Bihar"/>
    <s v="India"/>
    <s v="Wallet"/>
    <x v="1"/>
    <s v="Express"/>
    <x v="0"/>
    <s v="No"/>
    <s v="No"/>
  </r>
  <r>
    <x v="9841"/>
    <x v="791"/>
    <s v="CUST12064"/>
    <s v="Customer 2064"/>
    <n v="37"/>
    <s v="Returning"/>
    <s v="P4002"/>
    <s v="Moisturizer"/>
    <x v="4"/>
    <s v="BeautyCare"/>
    <n v="5"/>
    <n v="650"/>
    <n v="15"/>
    <n v="3250"/>
    <n v="487.5"/>
    <n v="2762.5"/>
    <n v="1630.47"/>
    <n v="1132.03"/>
    <x v="1"/>
    <s v="Visakhapatnam"/>
    <s v="Andhra Pradesh"/>
    <s v="India"/>
    <s v="Net Banking"/>
    <x v="0"/>
    <s v="Express"/>
    <x v="0"/>
    <s v="No"/>
    <s v="No"/>
  </r>
  <r>
    <x v="9842"/>
    <x v="791"/>
    <s v="CUST11053"/>
    <s v="Customer 1053"/>
    <n v="47"/>
    <s v="Returning"/>
    <s v="P3007"/>
    <s v="Vacuum Cleaner"/>
    <x v="2"/>
    <s v="Global Traders"/>
    <n v="2"/>
    <n v="8500"/>
    <n v="0"/>
    <n v="17000"/>
    <n v="0"/>
    <n v="17000"/>
    <n v="9756.93"/>
    <n v="7243.07"/>
    <x v="1"/>
    <s v="Jaipur"/>
    <s v="Rajasthan"/>
    <s v="India"/>
    <s v="Debit Card"/>
    <x v="1"/>
    <s v="Standard"/>
    <x v="0"/>
    <s v="No"/>
    <s v="No"/>
  </r>
  <r>
    <x v="9843"/>
    <x v="791"/>
    <s v="CUST11823"/>
    <s v="Customer 1823"/>
    <n v="47"/>
    <s v="Returning"/>
    <s v="P2002"/>
    <s v="Jeans"/>
    <x v="3"/>
    <s v="FashionMart"/>
    <n v="3"/>
    <n v="2200"/>
    <n v="20"/>
    <n v="6600"/>
    <n v="1320"/>
    <n v="5280"/>
    <n v="3147.78"/>
    <n v="2132.2199999999998"/>
    <x v="1"/>
    <s v="Nagpur"/>
    <s v="Maharashtra"/>
    <s v="India"/>
    <s v="Debit Card"/>
    <x v="2"/>
    <s v="Express"/>
    <x v="1"/>
    <s v="No"/>
    <s v="No"/>
  </r>
  <r>
    <x v="9844"/>
    <x v="791"/>
    <s v="CUST10901"/>
    <s v="Customer 901"/>
    <n v="19"/>
    <s v="New"/>
    <s v="P4003"/>
    <s v="Sunscreen"/>
    <x v="4"/>
    <s v="BeautyCare"/>
    <n v="3"/>
    <n v="700"/>
    <n v="5"/>
    <n v="2100"/>
    <n v="105"/>
    <n v="1995"/>
    <n v="1231.56"/>
    <n v="763.44"/>
    <x v="1"/>
    <s v="Lucknow"/>
    <s v="Uttar Pradesh"/>
    <s v="India"/>
    <s v="Wallet"/>
    <x v="0"/>
    <s v="Standard"/>
    <x v="0"/>
    <s v="No"/>
    <s v="No"/>
  </r>
  <r>
    <x v="9845"/>
    <x v="791"/>
    <s v="CUST10851"/>
    <s v="Customer 851"/>
    <n v="27"/>
    <s v="New"/>
    <s v="P3001"/>
    <s v="Coffee Maker"/>
    <x v="2"/>
    <s v="HomeNeeds"/>
    <n v="1"/>
    <n v="4200"/>
    <n v="0"/>
    <n v="4200"/>
    <n v="0"/>
    <n v="4200"/>
    <n v="3190.58"/>
    <n v="1009.42"/>
    <x v="1"/>
    <s v="Hyderabad"/>
    <s v="Telangana"/>
    <s v="India"/>
    <s v="UPI"/>
    <x v="2"/>
    <s v="Standard"/>
    <x v="1"/>
    <s v="Yes"/>
    <s v="No"/>
  </r>
  <r>
    <x v="9846"/>
    <x v="791"/>
    <s v="CUST11513"/>
    <s v="Customer 1513"/>
    <n v="19"/>
    <s v="Returning"/>
    <s v="P3005"/>
    <s v="Bedsheet Set"/>
    <x v="2"/>
    <s v="RetailHub"/>
    <n v="1"/>
    <n v="1800"/>
    <n v="0"/>
    <n v="1800"/>
    <n v="0"/>
    <n v="1800"/>
    <n v="1368.77"/>
    <n v="431.23"/>
    <x v="1"/>
    <s v="Bengaluru"/>
    <s v="Karnataka"/>
    <s v="India"/>
    <s v="Credit Card"/>
    <x v="2"/>
    <s v="Express"/>
    <x v="3"/>
    <s v="No"/>
    <s v="No"/>
  </r>
  <r>
    <x v="9847"/>
    <x v="792"/>
    <s v="CUST12023"/>
    <s v="Customer 2023"/>
    <n v="31"/>
    <s v="New"/>
    <s v="P1009"/>
    <s v="Power Bank"/>
    <x v="0"/>
    <s v="Prime Distributors"/>
    <n v="1"/>
    <n v="1600"/>
    <n v="15"/>
    <n v="1600"/>
    <n v="240"/>
    <n v="1360"/>
    <n v="777.61"/>
    <n v="582.39"/>
    <x v="1"/>
    <s v="Patna"/>
    <s v="Bihar"/>
    <s v="India"/>
    <s v="UPI"/>
    <x v="0"/>
    <s v="Standard"/>
    <x v="0"/>
    <s v="No"/>
    <s v="No"/>
  </r>
  <r>
    <x v="9848"/>
    <x v="792"/>
    <s v="CUST12073"/>
    <s v="Customer 2073"/>
    <n v="38"/>
    <s v="Returning"/>
    <s v="P4006"/>
    <s v="Lipstick"/>
    <x v="4"/>
    <s v="BeautyCare"/>
    <n v="2"/>
    <n v="850"/>
    <n v="15"/>
    <n v="1700"/>
    <n v="255"/>
    <n v="1445"/>
    <n v="978.13"/>
    <n v="466.87"/>
    <x v="1"/>
    <s v="Bengaluru"/>
    <s v="Karnataka"/>
    <s v="India"/>
    <s v="Cash on Delivery"/>
    <x v="1"/>
    <s v="Express"/>
    <x v="0"/>
    <s v="No"/>
    <s v="No"/>
  </r>
  <r>
    <x v="9849"/>
    <x v="792"/>
    <s v="CUST10897"/>
    <s v="Customer 897"/>
    <n v="19"/>
    <s v="New"/>
    <s v="P3001"/>
    <s v="Coffee Maker"/>
    <x v="2"/>
    <s v="HomeNeeds"/>
    <n v="2"/>
    <n v="4200"/>
    <n v="20"/>
    <n v="8400"/>
    <n v="1680"/>
    <n v="6720"/>
    <n v="4405.76"/>
    <n v="2314.2399999999998"/>
    <x v="1"/>
    <s v="Visakhapatnam"/>
    <s v="Andhra Pradesh"/>
    <s v="India"/>
    <s v="Debit Card"/>
    <x v="0"/>
    <s v="Express"/>
    <x v="1"/>
    <s v="No"/>
    <s v="No"/>
  </r>
  <r>
    <x v="9850"/>
    <x v="792"/>
    <s v="CUST10364"/>
    <s v="Customer 364"/>
    <n v="19"/>
    <s v="New"/>
    <s v="P5004"/>
    <s v="Pen Set"/>
    <x v="1"/>
    <s v="Stationery Hub"/>
    <n v="1"/>
    <n v="250"/>
    <n v="0"/>
    <n v="250"/>
    <n v="0"/>
    <n v="250"/>
    <n v="181.2"/>
    <n v="68.8"/>
    <x v="1"/>
    <s v="Chennai"/>
    <s v="Tamil Nadu"/>
    <s v="India"/>
    <s v="UPI"/>
    <x v="2"/>
    <s v="Standard"/>
    <x v="1"/>
    <s v="No"/>
    <s v="No"/>
  </r>
  <r>
    <x v="9851"/>
    <x v="792"/>
    <s v="CUST10883"/>
    <s v="Customer 883"/>
    <n v="58"/>
    <s v="New"/>
    <s v="P5002"/>
    <s v="Novel"/>
    <x v="1"/>
    <s v="Stationery Hub"/>
    <n v="1"/>
    <n v="400"/>
    <n v="10"/>
    <n v="400"/>
    <n v="40"/>
    <n v="360"/>
    <n v="221.13"/>
    <n v="138.87"/>
    <x v="2"/>
    <s v="Lucknow"/>
    <s v="Uttar Pradesh"/>
    <s v="India"/>
    <s v="Credit Card"/>
    <x v="2"/>
    <s v="Same Day"/>
    <x v="3"/>
    <s v="No"/>
    <s v="No"/>
  </r>
  <r>
    <x v="9852"/>
    <x v="792"/>
    <s v="CUST10451"/>
    <s v="Customer 451"/>
    <n v="32"/>
    <s v="New"/>
    <s v="P1008"/>
    <s v="Monitor"/>
    <x v="0"/>
    <s v="Global Traders"/>
    <n v="3"/>
    <n v="14500"/>
    <n v="15"/>
    <n v="43500"/>
    <n v="6525"/>
    <n v="36975"/>
    <n v="22003.48"/>
    <n v="14971.52"/>
    <x v="1"/>
    <s v="Guwahati"/>
    <s v="Assam"/>
    <s v="India"/>
    <s v="Debit Card"/>
    <x v="2"/>
    <s v="Standard"/>
    <x v="3"/>
    <s v="No"/>
    <s v="No"/>
  </r>
  <r>
    <x v="9853"/>
    <x v="793"/>
    <s v="CUST11994"/>
    <s v="Customer 1994"/>
    <n v="57"/>
    <s v="Loyal"/>
    <s v="P4002"/>
    <s v="Moisturizer"/>
    <x v="4"/>
    <s v="BeautyCare"/>
    <n v="5"/>
    <n v="650"/>
    <n v="10"/>
    <n v="3250"/>
    <n v="325"/>
    <n v="2925"/>
    <n v="2056.94"/>
    <n v="868.06"/>
    <x v="1"/>
    <s v="Surat"/>
    <s v="Gujarat"/>
    <s v="India"/>
    <s v="Cash on Delivery"/>
    <x v="0"/>
    <s v="Same Day"/>
    <x v="0"/>
    <s v="No"/>
    <s v="No"/>
  </r>
  <r>
    <x v="9854"/>
    <x v="793"/>
    <s v="CUST12022"/>
    <s v="Customer 2022"/>
    <n v="21"/>
    <s v="Returning"/>
    <s v="P5003"/>
    <s v="Calculator"/>
    <x v="1"/>
    <s v="Stationery Hub"/>
    <n v="1"/>
    <n v="650"/>
    <n v="0"/>
    <n v="650"/>
    <n v="0"/>
    <n v="650"/>
    <n v="502.01"/>
    <n v="147.99"/>
    <x v="0"/>
    <s v="Mumbai"/>
    <s v="Maharashtra"/>
    <s v="India"/>
    <s v="Cash on Delivery"/>
    <x v="2"/>
    <s v="Standard"/>
    <x v="0"/>
    <s v="No"/>
    <s v="No"/>
  </r>
  <r>
    <x v="9855"/>
    <x v="793"/>
    <s v="CUST12281"/>
    <s v="Customer 2281"/>
    <n v="24"/>
    <s v="Loyal"/>
    <s v="P4001"/>
    <s v="Face Wash"/>
    <x v="4"/>
    <s v="BeautyCare"/>
    <n v="2"/>
    <n v="450"/>
    <n v="0"/>
    <n v="900"/>
    <n v="0"/>
    <n v="900"/>
    <n v="639.16999999999996"/>
    <n v="260.83"/>
    <x v="1"/>
    <s v="Chandigarh"/>
    <s v="Chandigarh"/>
    <s v="India"/>
    <s v="Cash on Delivery"/>
    <x v="1"/>
    <s v="Standard"/>
    <x v="0"/>
    <s v="No"/>
    <s v="No"/>
  </r>
  <r>
    <x v="9856"/>
    <x v="793"/>
    <s v="CUST10555"/>
    <s v="Customer 555"/>
    <n v="50"/>
    <s v="New"/>
    <s v="P3003"/>
    <s v="Mixer Grinder"/>
    <x v="2"/>
    <s v="Prime Distributors"/>
    <n v="2"/>
    <n v="4800"/>
    <n v="20"/>
    <n v="9600"/>
    <n v="1920"/>
    <n v="7680"/>
    <n v="5000.42"/>
    <n v="2679.58"/>
    <x v="0"/>
    <s v="Visakhapatnam"/>
    <s v="Andhra Pradesh"/>
    <s v="India"/>
    <s v="UPI"/>
    <x v="2"/>
    <s v="Express"/>
    <x v="0"/>
    <s v="Yes"/>
    <s v="No"/>
  </r>
  <r>
    <x v="9857"/>
    <x v="793"/>
    <s v="CUST11073"/>
    <s v="Customer 1073"/>
    <n v="23"/>
    <s v="New"/>
    <s v="P5002"/>
    <s v="Novel"/>
    <x v="1"/>
    <s v="Stationery Hub"/>
    <n v="1"/>
    <n v="400"/>
    <n v="25"/>
    <n v="400"/>
    <n v="100"/>
    <n v="300"/>
    <n v="211.7"/>
    <n v="88.3"/>
    <x v="1"/>
    <s v="Bengaluru"/>
    <s v="Karnataka"/>
    <s v="India"/>
    <s v="Net Banking"/>
    <x v="0"/>
    <s v="Standard"/>
    <x v="1"/>
    <s v="No"/>
    <s v="No"/>
  </r>
  <r>
    <x v="9858"/>
    <x v="793"/>
    <s v="CUST12211"/>
    <s v="Customer 2211"/>
    <n v="23"/>
    <s v="New"/>
    <s v="P5001"/>
    <s v="Notebook Set"/>
    <x v="1"/>
    <s v="Stationery Hub"/>
    <n v="2"/>
    <n v="500"/>
    <n v="30"/>
    <n v="1000"/>
    <n v="300"/>
    <n v="700"/>
    <n v="413.43"/>
    <n v="286.57"/>
    <x v="2"/>
    <s v="Guwahati"/>
    <s v="Assam"/>
    <s v="India"/>
    <s v="Credit Card"/>
    <x v="1"/>
    <s v="Standard"/>
    <x v="0"/>
    <s v="No"/>
    <s v="No"/>
  </r>
  <r>
    <x v="9859"/>
    <x v="794"/>
    <s v="CUST11867"/>
    <s v="Customer 1867"/>
    <n v="53"/>
    <s v="New"/>
    <s v="P1008"/>
    <s v="Monitor"/>
    <x v="0"/>
    <s v="Global Traders"/>
    <n v="3"/>
    <n v="14500"/>
    <n v="30"/>
    <n v="43500"/>
    <n v="13050"/>
    <n v="30450"/>
    <n v="23814.03"/>
    <n v="6635.97"/>
    <x v="0"/>
    <s v="Visakhapatnam"/>
    <s v="Andhra Pradesh"/>
    <s v="India"/>
    <s v="UPI"/>
    <x v="1"/>
    <s v="Express"/>
    <x v="0"/>
    <s v="No"/>
    <s v="No"/>
  </r>
  <r>
    <x v="9860"/>
    <x v="794"/>
    <s v="CUST10243"/>
    <s v="Customer 243"/>
    <n v="59"/>
    <s v="Loyal"/>
    <s v="P2008"/>
    <s v="Formal Shirt"/>
    <x v="3"/>
    <s v="Global Traders"/>
    <n v="1"/>
    <n v="1700"/>
    <n v="15"/>
    <n v="1700"/>
    <n v="255"/>
    <n v="1445"/>
    <n v="969.96"/>
    <n v="475.04"/>
    <x v="1"/>
    <s v="Ahmedabad"/>
    <s v="Gujarat"/>
    <s v="India"/>
    <s v="Wallet"/>
    <x v="2"/>
    <s v="Standard"/>
    <x v="1"/>
    <s v="No"/>
    <s v="No"/>
  </r>
  <r>
    <x v="9861"/>
    <x v="794"/>
    <s v="CUST10562"/>
    <s v="Customer 562"/>
    <n v="37"/>
    <s v="Returning"/>
    <s v="P4004"/>
    <s v="Shampoo"/>
    <x v="4"/>
    <s v="BeautyCare"/>
    <n v="5"/>
    <n v="550"/>
    <n v="0"/>
    <n v="2750"/>
    <n v="0"/>
    <n v="2750"/>
    <n v="1760.26"/>
    <n v="989.74"/>
    <x v="1"/>
    <s v="Lucknow"/>
    <s v="Uttar Pradesh"/>
    <s v="India"/>
    <s v="Credit Card"/>
    <x v="2"/>
    <s v="Standard"/>
    <x v="0"/>
    <s v="No"/>
    <s v="No"/>
  </r>
  <r>
    <x v="9862"/>
    <x v="794"/>
    <s v="CUST10953"/>
    <s v="Customer 953"/>
    <n v="39"/>
    <s v="Loyal"/>
    <s v="P4004"/>
    <s v="Shampoo"/>
    <x v="4"/>
    <s v="BeautyCare"/>
    <n v="4"/>
    <n v="550"/>
    <n v="15"/>
    <n v="2200"/>
    <n v="330"/>
    <n v="1870"/>
    <n v="1055.43"/>
    <n v="814.57"/>
    <x v="0"/>
    <s v="Visakhapatnam"/>
    <s v="Andhra Pradesh"/>
    <s v="India"/>
    <s v="Cash on Delivery"/>
    <x v="1"/>
    <s v="Same Day"/>
    <x v="0"/>
    <s v="Yes"/>
    <s v="No"/>
  </r>
  <r>
    <x v="9863"/>
    <x v="794"/>
    <s v="CUST10954"/>
    <s v="Customer 954"/>
    <n v="28"/>
    <s v="Returning"/>
    <s v="P5005"/>
    <s v="Desk Organizer"/>
    <x v="1"/>
    <s v="Stationery Hub"/>
    <n v="3"/>
    <n v="600"/>
    <n v="10"/>
    <n v="1800"/>
    <n v="180"/>
    <n v="1620"/>
    <n v="1112.42"/>
    <n v="507.58"/>
    <x v="1"/>
    <s v="Kolkata"/>
    <s v="West Bengal"/>
    <s v="India"/>
    <s v="Wallet"/>
    <x v="2"/>
    <s v="Standard"/>
    <x v="0"/>
    <s v="No"/>
    <s v="No"/>
  </r>
  <r>
    <x v="9864"/>
    <x v="794"/>
    <s v="CUST10182"/>
    <s v="Customer 182"/>
    <n v="58"/>
    <s v="New"/>
    <s v="P1005"/>
    <s v="Tablet"/>
    <x v="0"/>
    <s v="RetailHub"/>
    <n v="1"/>
    <n v="18000"/>
    <n v="5"/>
    <n v="18000"/>
    <n v="900"/>
    <n v="17100"/>
    <n v="12962.96"/>
    <n v="4137.04"/>
    <x v="1"/>
    <s v="Mumbai"/>
    <s v="Maharashtra"/>
    <s v="India"/>
    <s v="Debit Card"/>
    <x v="0"/>
    <s v="Express"/>
    <x v="0"/>
    <s v="No"/>
    <s v="No"/>
  </r>
  <r>
    <x v="9865"/>
    <x v="794"/>
    <s v="CUST11389"/>
    <s v="Customer 1389"/>
    <n v="46"/>
    <s v="Returning"/>
    <s v="P1007"/>
    <s v="Mouse"/>
    <x v="0"/>
    <s v="RetailHub"/>
    <n v="1"/>
    <n v="900"/>
    <n v="30"/>
    <n v="900"/>
    <n v="270"/>
    <n v="630"/>
    <n v="465.74"/>
    <n v="164.26"/>
    <x v="2"/>
    <s v="Chennai"/>
    <s v="Tamil Nadu"/>
    <s v="India"/>
    <s v="Net Banking"/>
    <x v="2"/>
    <s v="Standard"/>
    <x v="0"/>
    <s v="Yes"/>
    <s v="No"/>
  </r>
  <r>
    <x v="9866"/>
    <x v="794"/>
    <s v="CUST10393"/>
    <s v="Customer 393"/>
    <n v="42"/>
    <s v="New"/>
    <s v="P4005"/>
    <s v="Perfume"/>
    <x v="4"/>
    <s v="BeautyCare"/>
    <n v="1"/>
    <n v="1800"/>
    <n v="25"/>
    <n v="1800"/>
    <n v="450"/>
    <n v="1350"/>
    <n v="908.89"/>
    <n v="441.11"/>
    <x v="0"/>
    <s v="Chandigarh"/>
    <s v="Chandigarh"/>
    <s v="India"/>
    <s v="Net Banking"/>
    <x v="1"/>
    <s v="Standard"/>
    <x v="0"/>
    <s v="No"/>
    <s v="No"/>
  </r>
  <r>
    <x v="9867"/>
    <x v="794"/>
    <s v="CUST10789"/>
    <s v="Customer 789"/>
    <n v="46"/>
    <s v="New"/>
    <s v="P3006"/>
    <s v="Water Bottle"/>
    <x v="2"/>
    <s v="Metro Supplies"/>
    <n v="1"/>
    <n v="700"/>
    <n v="5"/>
    <n v="700"/>
    <n v="35"/>
    <n v="665"/>
    <n v="460.6"/>
    <n v="204.4"/>
    <x v="0"/>
    <s v="Bhopal"/>
    <s v="Madhya Pradesh"/>
    <s v="India"/>
    <s v="Debit Card"/>
    <x v="2"/>
    <s v="Express"/>
    <x v="3"/>
    <s v="No"/>
    <s v="No"/>
  </r>
  <r>
    <x v="9868"/>
    <x v="794"/>
    <s v="CUST10773"/>
    <s v="Customer 773"/>
    <n v="42"/>
    <s v="New"/>
    <s v="P3004"/>
    <s v="Cookware Set"/>
    <x v="2"/>
    <s v="HomeNeeds"/>
    <n v="1"/>
    <n v="3500"/>
    <n v="5"/>
    <n v="3500"/>
    <n v="175"/>
    <n v="3325"/>
    <n v="2133.91"/>
    <n v="1191.0899999999999"/>
    <x v="1"/>
    <s v="Coimbatore"/>
    <s v="Tamil Nadu"/>
    <s v="India"/>
    <s v="Wallet"/>
    <x v="0"/>
    <s v="Standard"/>
    <x v="3"/>
    <s v="No"/>
    <s v="No"/>
  </r>
  <r>
    <x v="9869"/>
    <x v="794"/>
    <s v="CUST10138"/>
    <s v="Customer 138"/>
    <n v="48"/>
    <s v="New"/>
    <s v="P2002"/>
    <s v="Jeans"/>
    <x v="3"/>
    <s v="FashionMart"/>
    <n v="2"/>
    <n v="2200"/>
    <n v="10"/>
    <n v="4400"/>
    <n v="440"/>
    <n v="3960"/>
    <n v="2667.86"/>
    <n v="1292.1400000000001"/>
    <x v="1"/>
    <s v="Hyderabad"/>
    <s v="Telangana"/>
    <s v="India"/>
    <s v="Cash on Delivery"/>
    <x v="0"/>
    <s v="Standard"/>
    <x v="0"/>
    <s v="Yes"/>
    <s v="No"/>
  </r>
  <r>
    <x v="9870"/>
    <x v="794"/>
    <s v="CUST12378"/>
    <s v="Customer 2378"/>
    <n v="40"/>
    <s v="Loyal"/>
    <s v="P5002"/>
    <s v="Novel"/>
    <x v="1"/>
    <s v="Stationery Hub"/>
    <n v="1"/>
    <n v="400"/>
    <n v="30"/>
    <n v="400"/>
    <n v="120"/>
    <n v="280"/>
    <n v="189.59"/>
    <n v="90.41"/>
    <x v="1"/>
    <s v="Bhopal"/>
    <s v="Madhya Pradesh"/>
    <s v="India"/>
    <s v="Debit Card"/>
    <x v="0"/>
    <s v="Standard"/>
    <x v="0"/>
    <s v="No"/>
    <s v="No"/>
  </r>
  <r>
    <x v="9871"/>
    <x v="794"/>
    <s v="CUST11015"/>
    <s v="Customer 1015"/>
    <n v="40"/>
    <s v="Loyal"/>
    <s v="P2002"/>
    <s v="Jeans"/>
    <x v="3"/>
    <s v="FashionMart"/>
    <n v="1"/>
    <n v="2200"/>
    <n v="0"/>
    <n v="2200"/>
    <n v="0"/>
    <n v="2200"/>
    <n v="1282.97"/>
    <n v="917.03"/>
    <x v="1"/>
    <s v="Jaipur"/>
    <s v="Rajasthan"/>
    <s v="India"/>
    <s v="Debit Card"/>
    <x v="0"/>
    <s v="Same Day"/>
    <x v="0"/>
    <s v="No"/>
    <s v="No"/>
  </r>
  <r>
    <x v="9872"/>
    <x v="795"/>
    <s v="CUST12028"/>
    <s v="Customer 2028"/>
    <n v="26"/>
    <s v="Loyal"/>
    <s v="P4006"/>
    <s v="Lipstick"/>
    <x v="4"/>
    <s v="BeautyCare"/>
    <n v="3"/>
    <n v="850"/>
    <n v="10"/>
    <n v="2550"/>
    <n v="255"/>
    <n v="2295"/>
    <n v="1584.61"/>
    <n v="710.39"/>
    <x v="1"/>
    <s v="Delhi"/>
    <s v="Delhi"/>
    <s v="India"/>
    <s v="Cash on Delivery"/>
    <x v="0"/>
    <s v="Standard"/>
    <x v="0"/>
    <s v="No"/>
    <s v="No"/>
  </r>
  <r>
    <x v="9873"/>
    <x v="795"/>
    <s v="CUST11116"/>
    <s v="Customer 1116"/>
    <n v="53"/>
    <s v="Returning"/>
    <s v="P5003"/>
    <s v="Calculator"/>
    <x v="1"/>
    <s v="Stationery Hub"/>
    <n v="4"/>
    <n v="650"/>
    <n v="5"/>
    <n v="2600"/>
    <n v="130"/>
    <n v="2470"/>
    <n v="1792.71"/>
    <n v="677.29"/>
    <x v="1"/>
    <s v="Kolkata"/>
    <s v="West Bengal"/>
    <s v="India"/>
    <s v="Debit Card"/>
    <x v="0"/>
    <s v="Standard"/>
    <x v="0"/>
    <s v="No"/>
    <s v="No"/>
  </r>
  <r>
    <x v="9874"/>
    <x v="795"/>
    <s v="CUST12277"/>
    <s v="Customer 2277"/>
    <n v="38"/>
    <s v="Loyal"/>
    <s v="P1003"/>
    <s v="Headphones"/>
    <x v="0"/>
    <s v="Metro Supplies"/>
    <n v="3"/>
    <n v="2500"/>
    <n v="10"/>
    <n v="7500"/>
    <n v="750"/>
    <n v="6750"/>
    <n v="5246.06"/>
    <n v="1503.94"/>
    <x v="2"/>
    <s v="Indore"/>
    <s v="Madhya Pradesh"/>
    <s v="India"/>
    <s v="Wallet"/>
    <x v="0"/>
    <s v="Standard"/>
    <x v="4"/>
    <s v="No"/>
    <s v="No"/>
  </r>
  <r>
    <x v="9875"/>
    <x v="795"/>
    <s v="CUST11391"/>
    <s v="Customer 1391"/>
    <n v="42"/>
    <s v="Returning"/>
    <s v="P3005"/>
    <s v="Bedsheet Set"/>
    <x v="2"/>
    <s v="RetailHub"/>
    <n v="2"/>
    <n v="1800"/>
    <n v="5"/>
    <n v="3600"/>
    <n v="180"/>
    <n v="3420"/>
    <n v="2327.19"/>
    <n v="1092.81"/>
    <x v="0"/>
    <s v="Jaipur"/>
    <s v="Rajasthan"/>
    <s v="India"/>
    <s v="Debit Card"/>
    <x v="0"/>
    <s v="Standard"/>
    <x v="1"/>
    <s v="No"/>
    <s v="No"/>
  </r>
  <r>
    <x v="9876"/>
    <x v="795"/>
    <s v="CUST10666"/>
    <s v="Customer 666"/>
    <n v="59"/>
    <s v="New"/>
    <s v="P3004"/>
    <s v="Cookware Set"/>
    <x v="2"/>
    <s v="HomeNeeds"/>
    <n v="2"/>
    <n v="3500"/>
    <n v="20"/>
    <n v="7000"/>
    <n v="1400"/>
    <n v="5600"/>
    <n v="4328.8500000000004"/>
    <n v="1271.1500000000001"/>
    <x v="1"/>
    <s v="Indore"/>
    <s v="Madhya Pradesh"/>
    <s v="India"/>
    <s v="Cash on Delivery"/>
    <x v="0"/>
    <s v="Express"/>
    <x v="0"/>
    <s v="Yes"/>
    <s v="No"/>
  </r>
  <r>
    <x v="9877"/>
    <x v="795"/>
    <s v="CUST11674"/>
    <s v="Customer 1674"/>
    <n v="27"/>
    <s v="Loyal"/>
    <s v="P2006"/>
    <s v="Womens Kurti"/>
    <x v="3"/>
    <s v="FashionMart"/>
    <n v="1"/>
    <n v="1400"/>
    <n v="15"/>
    <n v="1400"/>
    <n v="210"/>
    <n v="1190"/>
    <n v="951.38"/>
    <n v="238.62"/>
    <x v="1"/>
    <s v="Coimbatore"/>
    <s v="Tamil Nadu"/>
    <s v="India"/>
    <s v="Debit Card"/>
    <x v="0"/>
    <s v="Standard"/>
    <x v="0"/>
    <s v="No"/>
    <s v="No"/>
  </r>
  <r>
    <x v="9878"/>
    <x v="795"/>
    <s v="CUST11968"/>
    <s v="Customer 1968"/>
    <n v="54"/>
    <s v="Loyal"/>
    <s v="P3001"/>
    <s v="Coffee Maker"/>
    <x v="2"/>
    <s v="HomeNeeds"/>
    <n v="3"/>
    <n v="4200"/>
    <n v="10"/>
    <n v="12600"/>
    <n v="1260"/>
    <n v="11340"/>
    <n v="6994.09"/>
    <n v="4345.91"/>
    <x v="1"/>
    <s v="Delhi"/>
    <s v="Delhi"/>
    <s v="India"/>
    <s v="UPI"/>
    <x v="2"/>
    <s v="Express"/>
    <x v="0"/>
    <s v="No"/>
    <s v="No"/>
  </r>
  <r>
    <x v="9879"/>
    <x v="795"/>
    <s v="CUST10751"/>
    <s v="Customer 751"/>
    <n v="21"/>
    <s v="Returning"/>
    <s v="P2004"/>
    <s v="Jacket"/>
    <x v="3"/>
    <s v="Global Traders"/>
    <n v="2"/>
    <n v="3500"/>
    <n v="10"/>
    <n v="7000"/>
    <n v="700"/>
    <n v="6300"/>
    <n v="3684.18"/>
    <n v="2615.8200000000002"/>
    <x v="1"/>
    <s v="Bengaluru"/>
    <s v="Karnataka"/>
    <s v="India"/>
    <s v="Net Banking"/>
    <x v="0"/>
    <s v="Standard"/>
    <x v="0"/>
    <s v="Yes"/>
    <s v="No"/>
  </r>
  <r>
    <x v="9880"/>
    <x v="795"/>
    <s v="CUST10703"/>
    <s v="Customer 703"/>
    <n v="48"/>
    <s v="New"/>
    <s v="P3007"/>
    <s v="Vacuum Cleaner"/>
    <x v="2"/>
    <s v="Global Traders"/>
    <n v="1"/>
    <n v="8500"/>
    <n v="0"/>
    <n v="8500"/>
    <n v="0"/>
    <n v="8500"/>
    <n v="6480.74"/>
    <n v="2019.26"/>
    <x v="1"/>
    <s v="Ahmedabad"/>
    <s v="Gujarat"/>
    <s v="India"/>
    <s v="Wallet"/>
    <x v="1"/>
    <s v="Standard"/>
    <x v="3"/>
    <s v="No"/>
    <s v="No"/>
  </r>
  <r>
    <x v="9881"/>
    <x v="795"/>
    <s v="CUST12074"/>
    <s v="Customer 2074"/>
    <n v="23"/>
    <s v="New"/>
    <s v="P1005"/>
    <s v="Tablet"/>
    <x v="0"/>
    <s v="RetailHub"/>
    <n v="2"/>
    <n v="18000"/>
    <n v="10"/>
    <n v="36000"/>
    <n v="3600"/>
    <n v="32400"/>
    <n v="21709.1"/>
    <n v="10690.9"/>
    <x v="1"/>
    <s v="Mumbai"/>
    <s v="Maharashtra"/>
    <s v="India"/>
    <s v="Wallet"/>
    <x v="2"/>
    <s v="Standard"/>
    <x v="0"/>
    <s v="Yes"/>
    <s v="No"/>
  </r>
  <r>
    <x v="9882"/>
    <x v="796"/>
    <s v="CUST11450"/>
    <s v="Customer 1450"/>
    <n v="29"/>
    <s v="Returning"/>
    <s v="P3007"/>
    <s v="Vacuum Cleaner"/>
    <x v="2"/>
    <s v="Global Traders"/>
    <n v="2"/>
    <n v="8500"/>
    <n v="20"/>
    <n v="17000"/>
    <n v="3400"/>
    <n v="13600"/>
    <n v="9450.32"/>
    <n v="4149.68"/>
    <x v="0"/>
    <s v="Bhopal"/>
    <s v="Madhya Pradesh"/>
    <s v="India"/>
    <s v="Net Banking"/>
    <x v="2"/>
    <s v="Standard"/>
    <x v="0"/>
    <s v="No"/>
    <s v="No"/>
  </r>
  <r>
    <x v="9883"/>
    <x v="796"/>
    <s v="CUST10510"/>
    <s v="Customer 510"/>
    <n v="51"/>
    <s v="New"/>
    <s v="P3005"/>
    <s v="Bedsheet Set"/>
    <x v="2"/>
    <s v="RetailHub"/>
    <n v="1"/>
    <n v="1800"/>
    <n v="5"/>
    <n v="1800"/>
    <n v="90"/>
    <n v="1710"/>
    <n v="1247.73"/>
    <n v="462.27"/>
    <x v="2"/>
    <s v="Delhi"/>
    <s v="Delhi"/>
    <s v="India"/>
    <s v="Cash on Delivery"/>
    <x v="2"/>
    <s v="Express"/>
    <x v="0"/>
    <s v="No"/>
    <s v="No"/>
  </r>
  <r>
    <x v="9884"/>
    <x v="796"/>
    <s v="CUST11920"/>
    <s v="Customer 1920"/>
    <n v="32"/>
    <s v="Returning"/>
    <s v="P5004"/>
    <s v="Pen Set"/>
    <x v="1"/>
    <s v="Stationery Hub"/>
    <n v="5"/>
    <n v="250"/>
    <n v="10"/>
    <n v="1250"/>
    <n v="125"/>
    <n v="1125"/>
    <n v="872.72"/>
    <n v="252.28"/>
    <x v="1"/>
    <s v="Nagpur"/>
    <s v="Maharashtra"/>
    <s v="India"/>
    <s v="UPI"/>
    <x v="2"/>
    <s v="Standard"/>
    <x v="0"/>
    <s v="No"/>
    <s v="No"/>
  </r>
  <r>
    <x v="9885"/>
    <x v="796"/>
    <s v="CUST10491"/>
    <s v="Customer 491"/>
    <n v="48"/>
    <s v="Returning"/>
    <s v="P3001"/>
    <s v="Coffee Maker"/>
    <x v="2"/>
    <s v="HomeNeeds"/>
    <n v="2"/>
    <n v="4200"/>
    <n v="15"/>
    <n v="8400"/>
    <n v="1260"/>
    <n v="7140"/>
    <n v="5274.48"/>
    <n v="1865.52"/>
    <x v="1"/>
    <s v="Bengaluru"/>
    <s v="Karnataka"/>
    <s v="India"/>
    <s v="UPI"/>
    <x v="2"/>
    <s v="Standard"/>
    <x v="0"/>
    <s v="No"/>
    <s v="No"/>
  </r>
  <r>
    <x v="9886"/>
    <x v="796"/>
    <s v="CUST10623"/>
    <s v="Customer 623"/>
    <n v="53"/>
    <s v="Returning"/>
    <s v="P1006"/>
    <s v="Keyboard"/>
    <x v="0"/>
    <s v="Metro Supplies"/>
    <n v="2"/>
    <n v="1800"/>
    <n v="5"/>
    <n v="3600"/>
    <n v="180"/>
    <n v="3420"/>
    <n v="2728.76"/>
    <n v="691.24"/>
    <x v="1"/>
    <s v="Kolkata"/>
    <s v="West Bengal"/>
    <s v="India"/>
    <s v="Wallet"/>
    <x v="2"/>
    <s v="Standard"/>
    <x v="0"/>
    <s v="No"/>
    <s v="No"/>
  </r>
  <r>
    <x v="9887"/>
    <x v="796"/>
    <s v="CUST11870"/>
    <s v="Customer 1870"/>
    <n v="60"/>
    <s v="Returning"/>
    <s v="P2007"/>
    <s v="Saree"/>
    <x v="3"/>
    <s v="FashionMart"/>
    <n v="1"/>
    <n v="2600"/>
    <n v="10"/>
    <n v="2600"/>
    <n v="260"/>
    <n v="2340"/>
    <n v="1368.24"/>
    <n v="971.76"/>
    <x v="1"/>
    <s v="Nagpur"/>
    <s v="Maharashtra"/>
    <s v="India"/>
    <s v="Wallet"/>
    <x v="2"/>
    <s v="Express"/>
    <x v="1"/>
    <s v="No"/>
    <s v="No"/>
  </r>
  <r>
    <x v="9888"/>
    <x v="796"/>
    <s v="CUST10515"/>
    <s v="Customer 515"/>
    <n v="60"/>
    <s v="Loyal"/>
    <s v="P1009"/>
    <s v="Power Bank"/>
    <x v="0"/>
    <s v="Prime Distributors"/>
    <n v="1"/>
    <n v="1600"/>
    <n v="25"/>
    <n v="1600"/>
    <n v="400"/>
    <n v="1200"/>
    <n v="669.23"/>
    <n v="530.77"/>
    <x v="2"/>
    <s v="Chandigarh"/>
    <s v="Chandigarh"/>
    <s v="India"/>
    <s v="Cash on Delivery"/>
    <x v="2"/>
    <s v="Standard"/>
    <x v="4"/>
    <s v="No"/>
    <s v="No"/>
  </r>
  <r>
    <x v="9889"/>
    <x v="796"/>
    <s v="CUST11486"/>
    <s v="Customer 1486"/>
    <n v="27"/>
    <s v="Returning"/>
    <s v="P2007"/>
    <s v="Saree"/>
    <x v="3"/>
    <s v="FashionMart"/>
    <n v="3"/>
    <n v="2600"/>
    <n v="5"/>
    <n v="7800"/>
    <n v="390"/>
    <n v="7410"/>
    <n v="4453.5200000000004"/>
    <n v="2956.48"/>
    <x v="2"/>
    <s v="Hyderabad"/>
    <s v="Telangana"/>
    <s v="India"/>
    <s v="Net Banking"/>
    <x v="2"/>
    <s v="Standard"/>
    <x v="0"/>
    <s v="No"/>
    <s v="No"/>
  </r>
  <r>
    <x v="9890"/>
    <x v="796"/>
    <s v="CUST11619"/>
    <s v="Customer 1619"/>
    <n v="19"/>
    <s v="Returning"/>
    <s v="P4005"/>
    <s v="Perfume"/>
    <x v="4"/>
    <s v="BeautyCare"/>
    <n v="2"/>
    <n v="1800"/>
    <n v="10"/>
    <n v="3600"/>
    <n v="360"/>
    <n v="3240"/>
    <n v="2130.31"/>
    <n v="1109.69"/>
    <x v="1"/>
    <s v="Coimbatore"/>
    <s v="Tamil Nadu"/>
    <s v="India"/>
    <s v="Wallet"/>
    <x v="0"/>
    <s v="Same Day"/>
    <x v="0"/>
    <s v="No"/>
    <s v="No"/>
  </r>
  <r>
    <x v="9891"/>
    <x v="796"/>
    <s v="CUST11914"/>
    <s v="Customer 1914"/>
    <n v="39"/>
    <s v="Returning"/>
    <s v="P3002"/>
    <s v="Air Fryer"/>
    <x v="2"/>
    <s v="HomeNeeds"/>
    <n v="2"/>
    <n v="6500"/>
    <n v="25"/>
    <n v="13000"/>
    <n v="3250"/>
    <n v="9750"/>
    <n v="6551.33"/>
    <n v="3198.67"/>
    <x v="0"/>
    <s v="Ahmedabad"/>
    <s v="Gujarat"/>
    <s v="India"/>
    <s v="Net Banking"/>
    <x v="0"/>
    <s v="Express"/>
    <x v="0"/>
    <s v="Yes"/>
    <s v="No"/>
  </r>
  <r>
    <x v="9892"/>
    <x v="796"/>
    <s v="CUST10835"/>
    <s v="Customer 835"/>
    <n v="55"/>
    <s v="Loyal"/>
    <s v="P1008"/>
    <s v="Monitor"/>
    <x v="0"/>
    <s v="Global Traders"/>
    <n v="2"/>
    <n v="14500"/>
    <n v="10"/>
    <n v="29000"/>
    <n v="2900"/>
    <n v="26100"/>
    <n v="19367.02"/>
    <n v="6732.98"/>
    <x v="0"/>
    <s v="Chennai"/>
    <s v="Tamil Nadu"/>
    <s v="India"/>
    <s v="Net Banking"/>
    <x v="1"/>
    <s v="Standard"/>
    <x v="0"/>
    <s v="No"/>
    <s v="No"/>
  </r>
  <r>
    <x v="9893"/>
    <x v="796"/>
    <s v="CUST10576"/>
    <s v="Customer 576"/>
    <n v="29"/>
    <s v="New"/>
    <s v="P1004"/>
    <s v="Smartwatch"/>
    <x v="0"/>
    <s v="TechSource India"/>
    <n v="1"/>
    <n v="6500"/>
    <n v="0"/>
    <n v="6500"/>
    <n v="0"/>
    <n v="6500"/>
    <n v="3746.53"/>
    <n v="2753.47"/>
    <x v="1"/>
    <s v="Coimbatore"/>
    <s v="Tamil Nadu"/>
    <s v="India"/>
    <s v="Cash on Delivery"/>
    <x v="2"/>
    <s v="Standard"/>
    <x v="0"/>
    <s v="No"/>
    <s v="No"/>
  </r>
  <r>
    <x v="9894"/>
    <x v="796"/>
    <s v="CUST11826"/>
    <s v="Customer 1826"/>
    <n v="52"/>
    <s v="Loyal"/>
    <s v="P4004"/>
    <s v="Shampoo"/>
    <x v="4"/>
    <s v="BeautyCare"/>
    <n v="1"/>
    <n v="550"/>
    <n v="15"/>
    <n v="550"/>
    <n v="82.5"/>
    <n v="467.5"/>
    <n v="309.86"/>
    <n v="157.63999999999999"/>
    <x v="1"/>
    <s v="Hyderabad"/>
    <s v="Telangana"/>
    <s v="India"/>
    <s v="Debit Card"/>
    <x v="0"/>
    <s v="Express"/>
    <x v="0"/>
    <s v="No"/>
    <s v="No"/>
  </r>
  <r>
    <x v="9895"/>
    <x v="796"/>
    <s v="CUST10748"/>
    <s v="Customer 748"/>
    <n v="35"/>
    <s v="New"/>
    <s v="P1007"/>
    <s v="Mouse"/>
    <x v="0"/>
    <s v="RetailHub"/>
    <n v="1"/>
    <n v="900"/>
    <n v="10"/>
    <n v="900"/>
    <n v="90"/>
    <n v="810"/>
    <n v="651.14"/>
    <n v="158.86000000000001"/>
    <x v="0"/>
    <s v="Delhi"/>
    <s v="Delhi"/>
    <s v="India"/>
    <s v="UPI"/>
    <x v="2"/>
    <s v="Standard"/>
    <x v="0"/>
    <s v="No"/>
    <s v="No"/>
  </r>
  <r>
    <x v="9896"/>
    <x v="796"/>
    <s v="CUST10692"/>
    <s v="Customer 692"/>
    <n v="26"/>
    <s v="New"/>
    <s v="P5002"/>
    <s v="Novel"/>
    <x v="1"/>
    <s v="Stationery Hub"/>
    <n v="1"/>
    <n v="400"/>
    <n v="15"/>
    <n v="400"/>
    <n v="60"/>
    <n v="340"/>
    <n v="246.19"/>
    <n v="93.81"/>
    <x v="1"/>
    <s v="Chennai"/>
    <s v="Tamil Nadu"/>
    <s v="India"/>
    <s v="Credit Card"/>
    <x v="2"/>
    <s v="Express"/>
    <x v="0"/>
    <s v="Yes"/>
    <s v="No"/>
  </r>
  <r>
    <x v="9897"/>
    <x v="796"/>
    <s v="CUST12347"/>
    <s v="Customer 2347"/>
    <n v="35"/>
    <s v="Returning"/>
    <s v="P2003"/>
    <s v="T-Shirt"/>
    <x v="3"/>
    <s v="RetailHub"/>
    <n v="1"/>
    <n v="900"/>
    <n v="15"/>
    <n v="900"/>
    <n v="135"/>
    <n v="765"/>
    <n v="577.1"/>
    <n v="187.9"/>
    <x v="1"/>
    <s v="Surat"/>
    <s v="Gujarat"/>
    <s v="India"/>
    <s v="Net Banking"/>
    <x v="0"/>
    <s v="Express"/>
    <x v="0"/>
    <s v="No"/>
    <s v="No"/>
  </r>
  <r>
    <x v="9898"/>
    <x v="796"/>
    <s v="CUST11272"/>
    <s v="Customer 1272"/>
    <n v="43"/>
    <s v="Returning"/>
    <s v="P1003"/>
    <s v="Headphones"/>
    <x v="0"/>
    <s v="Metro Supplies"/>
    <n v="1"/>
    <n v="2500"/>
    <n v="15"/>
    <n v="2500"/>
    <n v="375"/>
    <n v="2125"/>
    <n v="1506.49"/>
    <n v="618.51"/>
    <x v="2"/>
    <s v="Hyderabad"/>
    <s v="Telangana"/>
    <s v="India"/>
    <s v="Net Banking"/>
    <x v="2"/>
    <s v="Express"/>
    <x v="0"/>
    <s v="No"/>
    <s v="No"/>
  </r>
  <r>
    <x v="9899"/>
    <x v="796"/>
    <s v="CUST10343"/>
    <s v="Customer 343"/>
    <n v="54"/>
    <s v="New"/>
    <s v="P2007"/>
    <s v="Saree"/>
    <x v="3"/>
    <s v="FashionMart"/>
    <n v="5"/>
    <n v="2600"/>
    <n v="15"/>
    <n v="13000"/>
    <n v="1950"/>
    <n v="11050"/>
    <n v="7637.07"/>
    <n v="3412.93"/>
    <x v="0"/>
    <s v="Hyderabad"/>
    <s v="Telangana"/>
    <s v="India"/>
    <s v="UPI"/>
    <x v="0"/>
    <s v="Standard"/>
    <x v="0"/>
    <s v="No"/>
    <s v="No"/>
  </r>
  <r>
    <x v="9900"/>
    <x v="796"/>
    <s v="CUST12087"/>
    <s v="Customer 2087"/>
    <n v="47"/>
    <s v="Returning"/>
    <s v="P3002"/>
    <s v="Air Fryer"/>
    <x v="2"/>
    <s v="HomeNeeds"/>
    <n v="3"/>
    <n v="6500"/>
    <n v="15"/>
    <n v="19500"/>
    <n v="2925"/>
    <n v="16575"/>
    <n v="10857.65"/>
    <n v="5717.35"/>
    <x v="1"/>
    <s v="Indore"/>
    <s v="Madhya Pradesh"/>
    <s v="India"/>
    <s v="Credit Card"/>
    <x v="2"/>
    <s v="Same Day"/>
    <x v="3"/>
    <s v="No"/>
    <s v="No"/>
  </r>
  <r>
    <x v="9901"/>
    <x v="797"/>
    <s v="CUST11561"/>
    <s v="Customer 1561"/>
    <n v="21"/>
    <s v="Returning"/>
    <s v="P2006"/>
    <s v="Womens Kurti"/>
    <x v="3"/>
    <s v="FashionMart"/>
    <n v="1"/>
    <n v="1400"/>
    <n v="15"/>
    <n v="1400"/>
    <n v="210"/>
    <n v="1190"/>
    <n v="679.61"/>
    <n v="510.39"/>
    <x v="0"/>
    <s v="Jaipur"/>
    <s v="Rajasthan"/>
    <s v="India"/>
    <s v="Credit Card"/>
    <x v="0"/>
    <s v="Standard"/>
    <x v="0"/>
    <s v="No"/>
    <s v="No"/>
  </r>
  <r>
    <x v="9902"/>
    <x v="797"/>
    <s v="CUST11978"/>
    <s v="Customer 1978"/>
    <n v="22"/>
    <s v="Returning"/>
    <s v="P1008"/>
    <s v="Monitor"/>
    <x v="0"/>
    <s v="Global Traders"/>
    <n v="3"/>
    <n v="14500"/>
    <n v="0"/>
    <n v="43500"/>
    <n v="0"/>
    <n v="43500"/>
    <n v="34366.69"/>
    <n v="9133.31"/>
    <x v="1"/>
    <s v="Nagpur"/>
    <s v="Maharashtra"/>
    <s v="India"/>
    <s v="Cash on Delivery"/>
    <x v="2"/>
    <s v="Standard"/>
    <x v="0"/>
    <s v="No"/>
    <s v="No"/>
  </r>
  <r>
    <x v="9903"/>
    <x v="797"/>
    <s v="CUST11971"/>
    <s v="Customer 1971"/>
    <n v="46"/>
    <s v="Returning"/>
    <s v="P3001"/>
    <s v="Coffee Maker"/>
    <x v="2"/>
    <s v="HomeNeeds"/>
    <n v="4"/>
    <n v="4200"/>
    <n v="10"/>
    <n v="16800"/>
    <n v="1680"/>
    <n v="15120"/>
    <n v="11802.22"/>
    <n v="3317.78"/>
    <x v="1"/>
    <s v="Delhi"/>
    <s v="Delhi"/>
    <s v="India"/>
    <s v="Net Banking"/>
    <x v="0"/>
    <s v="Express"/>
    <x v="0"/>
    <s v="No"/>
    <s v="No"/>
  </r>
  <r>
    <x v="9904"/>
    <x v="797"/>
    <s v="CUST10207"/>
    <s v="Customer 207"/>
    <n v="60"/>
    <s v="Returning"/>
    <s v="P2004"/>
    <s v="Jacket"/>
    <x v="3"/>
    <s v="Global Traders"/>
    <n v="1"/>
    <n v="3500"/>
    <n v="20"/>
    <n v="3500"/>
    <n v="700"/>
    <n v="2800"/>
    <n v="2148.15"/>
    <n v="651.85"/>
    <x v="0"/>
    <s v="Bhubaneswar"/>
    <s v="Odisha"/>
    <s v="India"/>
    <s v="UPI"/>
    <x v="2"/>
    <s v="Standard"/>
    <x v="0"/>
    <s v="No"/>
    <s v="No"/>
  </r>
  <r>
    <x v="9905"/>
    <x v="797"/>
    <s v="CUST10774"/>
    <s v="Customer 774"/>
    <n v="43"/>
    <s v="Returning"/>
    <s v="P1004"/>
    <s v="Smartwatch"/>
    <x v="0"/>
    <s v="TechSource India"/>
    <n v="2"/>
    <n v="6500"/>
    <n v="25"/>
    <n v="13000"/>
    <n v="3250"/>
    <n v="9750"/>
    <n v="5726.21"/>
    <n v="4023.79"/>
    <x v="0"/>
    <s v="Jaipur"/>
    <s v="Rajasthan"/>
    <s v="India"/>
    <s v="Debit Card"/>
    <x v="2"/>
    <s v="Standard"/>
    <x v="0"/>
    <s v="No"/>
    <s v="No"/>
  </r>
  <r>
    <x v="9906"/>
    <x v="797"/>
    <s v="CUST10064"/>
    <s v="Customer 64"/>
    <n v="49"/>
    <s v="Returning"/>
    <s v="P3002"/>
    <s v="Air Fryer"/>
    <x v="2"/>
    <s v="HomeNeeds"/>
    <n v="1"/>
    <n v="6500"/>
    <n v="0"/>
    <n v="6500"/>
    <n v="0"/>
    <n v="6500"/>
    <n v="4148.01"/>
    <n v="2351.9899999999998"/>
    <x v="1"/>
    <s v="Visakhapatnam"/>
    <s v="Andhra Pradesh"/>
    <s v="India"/>
    <s v="Cash on Delivery"/>
    <x v="0"/>
    <s v="Express"/>
    <x v="0"/>
    <s v="No"/>
    <s v="No"/>
  </r>
  <r>
    <x v="9907"/>
    <x v="797"/>
    <s v="CUST11849"/>
    <s v="Customer 1849"/>
    <n v="54"/>
    <s v="Loyal"/>
    <s v="P1007"/>
    <s v="Mouse"/>
    <x v="0"/>
    <s v="RetailHub"/>
    <n v="1"/>
    <n v="900"/>
    <n v="20"/>
    <n v="900"/>
    <n v="180"/>
    <n v="720"/>
    <n v="403.11"/>
    <n v="316.89"/>
    <x v="2"/>
    <s v="Bhopal"/>
    <s v="Madhya Pradesh"/>
    <s v="India"/>
    <s v="Debit Card"/>
    <x v="0"/>
    <s v="Standard"/>
    <x v="4"/>
    <s v="No"/>
    <s v="No"/>
  </r>
  <r>
    <x v="9908"/>
    <x v="797"/>
    <s v="CUST12469"/>
    <s v="Customer 2469"/>
    <n v="33"/>
    <s v="Loyal"/>
    <s v="P1010"/>
    <s v="Bluetooth Speaker"/>
    <x v="0"/>
    <s v="Prime Distributors"/>
    <n v="1"/>
    <n v="3200"/>
    <n v="5"/>
    <n v="3200"/>
    <n v="160"/>
    <n v="3040"/>
    <n v="2405.23"/>
    <n v="634.77"/>
    <x v="1"/>
    <s v="Delhi"/>
    <s v="Delhi"/>
    <s v="India"/>
    <s v="Cash on Delivery"/>
    <x v="0"/>
    <s v="Standard"/>
    <x v="0"/>
    <s v="No"/>
    <s v="No"/>
  </r>
  <r>
    <x v="9909"/>
    <x v="797"/>
    <s v="CUST11040"/>
    <s v="Customer 1040"/>
    <n v="50"/>
    <s v="New"/>
    <s v="P2007"/>
    <s v="Saree"/>
    <x v="3"/>
    <s v="FashionMart"/>
    <n v="1"/>
    <n v="2600"/>
    <n v="10"/>
    <n v="2600"/>
    <n v="260"/>
    <n v="2340"/>
    <n v="1398.35"/>
    <n v="941.65"/>
    <x v="1"/>
    <s v="Pune"/>
    <s v="Maharashtra"/>
    <s v="India"/>
    <s v="Debit Card"/>
    <x v="2"/>
    <s v="Standard"/>
    <x v="0"/>
    <s v="No"/>
    <s v="No"/>
  </r>
  <r>
    <x v="9910"/>
    <x v="797"/>
    <s v="CUST11920"/>
    <s v="Customer 1920"/>
    <n v="57"/>
    <s v="Returning"/>
    <s v="P5005"/>
    <s v="Desk Organizer"/>
    <x v="1"/>
    <s v="Stationery Hub"/>
    <n v="2"/>
    <n v="600"/>
    <n v="20"/>
    <n v="1200"/>
    <n v="240"/>
    <n v="960"/>
    <n v="763.88"/>
    <n v="196.12"/>
    <x v="0"/>
    <s v="Bengaluru"/>
    <s v="Karnataka"/>
    <s v="India"/>
    <s v="Net Banking"/>
    <x v="2"/>
    <s v="Express"/>
    <x v="0"/>
    <s v="No"/>
    <s v="No"/>
  </r>
  <r>
    <x v="9911"/>
    <x v="797"/>
    <s v="CUST10990"/>
    <s v="Customer 990"/>
    <n v="39"/>
    <s v="Loyal"/>
    <s v="P2005"/>
    <s v="Backpack"/>
    <x v="3"/>
    <s v="Metro Supplies"/>
    <n v="2"/>
    <n v="1800"/>
    <n v="15"/>
    <n v="3600"/>
    <n v="540"/>
    <n v="3060"/>
    <n v="2494.7600000000002"/>
    <n v="565.24"/>
    <x v="2"/>
    <s v="Delhi"/>
    <s v="Delhi"/>
    <s v="India"/>
    <s v="Net Banking"/>
    <x v="1"/>
    <s v="Standard"/>
    <x v="3"/>
    <s v="No"/>
    <s v="No"/>
  </r>
  <r>
    <x v="9912"/>
    <x v="798"/>
    <s v="CUST12153"/>
    <s v="Customer 2153"/>
    <n v="50"/>
    <s v="New"/>
    <s v="P1004"/>
    <s v="Smartwatch"/>
    <x v="0"/>
    <s v="TechSource India"/>
    <n v="3"/>
    <n v="6500"/>
    <n v="10"/>
    <n v="19500"/>
    <n v="1950"/>
    <n v="17550"/>
    <n v="11974.13"/>
    <n v="5575.87"/>
    <x v="0"/>
    <s v="Chandigarh"/>
    <s v="Chandigarh"/>
    <s v="India"/>
    <s v="UPI"/>
    <x v="2"/>
    <s v="Standard"/>
    <x v="0"/>
    <s v="No"/>
    <s v="No"/>
  </r>
  <r>
    <x v="9913"/>
    <x v="798"/>
    <s v="CUST10940"/>
    <s v="Customer 940"/>
    <n v="28"/>
    <s v="Returning"/>
    <s v="P2006"/>
    <s v="Womens Kurti"/>
    <x v="3"/>
    <s v="FashionMart"/>
    <n v="3"/>
    <n v="1400"/>
    <n v="10"/>
    <n v="4200"/>
    <n v="420"/>
    <n v="3780"/>
    <n v="2803.6"/>
    <n v="976.4"/>
    <x v="1"/>
    <s v="Visakhapatnam"/>
    <s v="Andhra Pradesh"/>
    <s v="India"/>
    <s v="Credit Card"/>
    <x v="2"/>
    <s v="Standard"/>
    <x v="0"/>
    <s v="No"/>
    <s v="No"/>
  </r>
  <r>
    <x v="9914"/>
    <x v="798"/>
    <s v="CUST11469"/>
    <s v="Customer 1469"/>
    <n v="28"/>
    <s v="Returning"/>
    <s v="P4005"/>
    <s v="Perfume"/>
    <x v="4"/>
    <s v="BeautyCare"/>
    <n v="1"/>
    <n v="1800"/>
    <n v="0"/>
    <n v="1800"/>
    <n v="0"/>
    <n v="1800"/>
    <n v="1020.02"/>
    <n v="779.98"/>
    <x v="2"/>
    <s v="Guwahati"/>
    <s v="Assam"/>
    <s v="India"/>
    <s v="Debit Card"/>
    <x v="0"/>
    <s v="Express"/>
    <x v="0"/>
    <s v="No"/>
    <s v="No"/>
  </r>
  <r>
    <x v="9915"/>
    <x v="798"/>
    <s v="CUST11349"/>
    <s v="Customer 1349"/>
    <n v="28"/>
    <s v="Returning"/>
    <s v="P3007"/>
    <s v="Vacuum Cleaner"/>
    <x v="2"/>
    <s v="Global Traders"/>
    <n v="3"/>
    <n v="8500"/>
    <n v="20"/>
    <n v="25500"/>
    <n v="5100"/>
    <n v="20400"/>
    <n v="13104.8"/>
    <n v="7295.2"/>
    <x v="1"/>
    <s v="Indore"/>
    <s v="Madhya Pradesh"/>
    <s v="India"/>
    <s v="UPI"/>
    <x v="0"/>
    <s v="Standard"/>
    <x v="0"/>
    <s v="No"/>
    <s v="No"/>
  </r>
  <r>
    <x v="9916"/>
    <x v="798"/>
    <s v="CUST12217"/>
    <s v="Customer 2217"/>
    <n v="53"/>
    <s v="New"/>
    <s v="P4004"/>
    <s v="Shampoo"/>
    <x v="4"/>
    <s v="BeautyCare"/>
    <n v="1"/>
    <n v="550"/>
    <n v="20"/>
    <n v="550"/>
    <n v="110"/>
    <n v="440"/>
    <n v="319.77999999999997"/>
    <n v="120.22"/>
    <x v="2"/>
    <s v="Chennai"/>
    <s v="Tamil Nadu"/>
    <s v="India"/>
    <s v="UPI"/>
    <x v="2"/>
    <s v="Standard"/>
    <x v="2"/>
    <s v="No"/>
    <s v="Yes"/>
  </r>
  <r>
    <x v="9917"/>
    <x v="798"/>
    <s v="CUST12442"/>
    <s v="Customer 2442"/>
    <n v="39"/>
    <s v="Loyal"/>
    <s v="P1001"/>
    <s v="Laptop"/>
    <x v="0"/>
    <s v="TechSource India"/>
    <n v="6"/>
    <n v="55000"/>
    <n v="0"/>
    <n v="330000"/>
    <n v="0"/>
    <n v="330000"/>
    <n v="222537.88"/>
    <n v="107462.12"/>
    <x v="1"/>
    <s v="Bhubaneswar"/>
    <s v="Odisha"/>
    <s v="India"/>
    <s v="UPI"/>
    <x v="2"/>
    <s v="Express"/>
    <x v="3"/>
    <s v="No"/>
    <s v="No"/>
  </r>
  <r>
    <x v="9918"/>
    <x v="798"/>
    <s v="CUST10705"/>
    <s v="Customer 705"/>
    <n v="55"/>
    <s v="New"/>
    <s v="P5005"/>
    <s v="Desk Organizer"/>
    <x v="1"/>
    <s v="Stationery Hub"/>
    <n v="1"/>
    <n v="600"/>
    <n v="10"/>
    <n v="600"/>
    <n v="60"/>
    <n v="540"/>
    <n v="338.93"/>
    <n v="201.07"/>
    <x v="1"/>
    <s v="Chennai"/>
    <s v="Tamil Nadu"/>
    <s v="India"/>
    <s v="Credit Card"/>
    <x v="0"/>
    <s v="Standard"/>
    <x v="0"/>
    <s v="No"/>
    <s v="No"/>
  </r>
  <r>
    <x v="9919"/>
    <x v="798"/>
    <s v="CUST10163"/>
    <s v="Customer 163"/>
    <n v="49"/>
    <s v="New"/>
    <s v="P2002"/>
    <s v="Jeans"/>
    <x v="3"/>
    <s v="FashionMart"/>
    <n v="1"/>
    <n v="2200"/>
    <n v="15"/>
    <n v="2200"/>
    <n v="330"/>
    <n v="1870"/>
    <n v="1269.49"/>
    <n v="600.51"/>
    <x v="1"/>
    <s v="Guwahati"/>
    <s v="Assam"/>
    <s v="India"/>
    <s v="Debit Card"/>
    <x v="0"/>
    <s v="Standard"/>
    <x v="0"/>
    <s v="No"/>
    <s v="No"/>
  </r>
  <r>
    <x v="9920"/>
    <x v="798"/>
    <s v="CUST11461"/>
    <s v="Customer 1461"/>
    <n v="35"/>
    <s v="New"/>
    <s v="P3006"/>
    <s v="Water Bottle"/>
    <x v="2"/>
    <s v="Metro Supplies"/>
    <n v="1"/>
    <n v="700"/>
    <n v="20"/>
    <n v="700"/>
    <n v="140"/>
    <n v="560"/>
    <n v="351.19"/>
    <n v="208.81"/>
    <x v="1"/>
    <s v="Hyderabad"/>
    <s v="Telangana"/>
    <s v="India"/>
    <s v="Net Banking"/>
    <x v="1"/>
    <s v="Express"/>
    <x v="0"/>
    <s v="No"/>
    <s v="No"/>
  </r>
  <r>
    <x v="9921"/>
    <x v="798"/>
    <s v="CUST11586"/>
    <s v="Customer 1586"/>
    <n v="40"/>
    <s v="Returning"/>
    <s v="P1003"/>
    <s v="Headphones"/>
    <x v="0"/>
    <s v="Metro Supplies"/>
    <n v="1"/>
    <n v="2500"/>
    <n v="15"/>
    <n v="2500"/>
    <n v="375"/>
    <n v="2125"/>
    <n v="1438.96"/>
    <n v="686.04"/>
    <x v="1"/>
    <s v="Kolkata"/>
    <s v="West Bengal"/>
    <s v="India"/>
    <s v="Wallet"/>
    <x v="0"/>
    <s v="Express"/>
    <x v="0"/>
    <s v="No"/>
    <s v="No"/>
  </r>
  <r>
    <x v="9922"/>
    <x v="798"/>
    <s v="CUST10294"/>
    <s v="Customer 294"/>
    <n v="46"/>
    <s v="New"/>
    <s v="P3006"/>
    <s v="Water Bottle"/>
    <x v="2"/>
    <s v="Metro Supplies"/>
    <n v="1"/>
    <n v="700"/>
    <n v="5"/>
    <n v="700"/>
    <n v="35"/>
    <n v="665"/>
    <n v="465.35"/>
    <n v="199.65"/>
    <x v="1"/>
    <s v="Jaipur"/>
    <s v="Rajasthan"/>
    <s v="India"/>
    <s v="Credit Card"/>
    <x v="2"/>
    <s v="Standard"/>
    <x v="0"/>
    <s v="Yes"/>
    <s v="No"/>
  </r>
  <r>
    <x v="9923"/>
    <x v="798"/>
    <s v="CUST11728"/>
    <s v="Customer 1728"/>
    <n v="19"/>
    <s v="New"/>
    <s v="P5005"/>
    <s v="Desk Organizer"/>
    <x v="1"/>
    <s v="Stationery Hub"/>
    <n v="6"/>
    <n v="600"/>
    <n v="10"/>
    <n v="3600"/>
    <n v="360"/>
    <n v="3240"/>
    <n v="2604.17"/>
    <n v="635.83000000000004"/>
    <x v="1"/>
    <s v="Nagpur"/>
    <s v="Maharashtra"/>
    <s v="India"/>
    <s v="Cash on Delivery"/>
    <x v="2"/>
    <s v="Standard"/>
    <x v="0"/>
    <s v="No"/>
    <s v="No"/>
  </r>
  <r>
    <x v="9924"/>
    <x v="798"/>
    <s v="CUST10832"/>
    <s v="Customer 832"/>
    <n v="32"/>
    <s v="Returning"/>
    <s v="P3001"/>
    <s v="Coffee Maker"/>
    <x v="2"/>
    <s v="HomeNeeds"/>
    <n v="5"/>
    <n v="4200"/>
    <n v="0"/>
    <n v="21000"/>
    <n v="0"/>
    <n v="21000"/>
    <n v="12484"/>
    <n v="8516"/>
    <x v="1"/>
    <s v="Bhubaneswar"/>
    <s v="Odisha"/>
    <s v="India"/>
    <s v="Credit Card"/>
    <x v="0"/>
    <s v="Standard"/>
    <x v="0"/>
    <s v="No"/>
    <s v="No"/>
  </r>
  <r>
    <x v="9925"/>
    <x v="798"/>
    <s v="CUST11749"/>
    <s v="Customer 1749"/>
    <n v="54"/>
    <s v="Loyal"/>
    <s v="P1008"/>
    <s v="Monitor"/>
    <x v="0"/>
    <s v="Global Traders"/>
    <n v="3"/>
    <n v="14500"/>
    <n v="25"/>
    <n v="43500"/>
    <n v="10875"/>
    <n v="32625"/>
    <n v="18861"/>
    <n v="13764"/>
    <x v="1"/>
    <s v="Bhopal"/>
    <s v="Madhya Pradesh"/>
    <s v="India"/>
    <s v="Debit Card"/>
    <x v="0"/>
    <s v="Express"/>
    <x v="0"/>
    <s v="No"/>
    <s v="No"/>
  </r>
  <r>
    <x v="9926"/>
    <x v="798"/>
    <s v="CUST12266"/>
    <s v="Customer 2266"/>
    <n v="58"/>
    <s v="New"/>
    <s v="P4002"/>
    <s v="Moisturizer"/>
    <x v="4"/>
    <s v="BeautyCare"/>
    <n v="1"/>
    <n v="650"/>
    <n v="10"/>
    <n v="650"/>
    <n v="65"/>
    <n v="585"/>
    <n v="449.73"/>
    <n v="135.27000000000001"/>
    <x v="1"/>
    <s v="Guwahati"/>
    <s v="Assam"/>
    <s v="India"/>
    <s v="UPI"/>
    <x v="2"/>
    <s v="Express"/>
    <x v="0"/>
    <s v="No"/>
    <s v="No"/>
  </r>
  <r>
    <x v="9927"/>
    <x v="798"/>
    <s v="CUST12423"/>
    <s v="Customer 2423"/>
    <n v="58"/>
    <s v="New"/>
    <s v="P4003"/>
    <s v="Sunscreen"/>
    <x v="4"/>
    <s v="BeautyCare"/>
    <n v="1"/>
    <n v="700"/>
    <n v="10"/>
    <n v="700"/>
    <n v="70"/>
    <n v="630"/>
    <n v="450.18"/>
    <n v="179.82"/>
    <x v="2"/>
    <s v="Ahmedabad"/>
    <s v="Gujarat"/>
    <s v="India"/>
    <s v="Credit Card"/>
    <x v="2"/>
    <s v="Standard"/>
    <x v="0"/>
    <s v="No"/>
    <s v="No"/>
  </r>
  <r>
    <x v="9928"/>
    <x v="798"/>
    <s v="CUST11631"/>
    <s v="Customer 1631"/>
    <n v="46"/>
    <s v="Loyal"/>
    <s v="P2004"/>
    <s v="Jacket"/>
    <x v="3"/>
    <s v="Global Traders"/>
    <n v="2"/>
    <n v="3500"/>
    <n v="10"/>
    <n v="7000"/>
    <n v="700"/>
    <n v="6300"/>
    <n v="4753.45"/>
    <n v="1546.55"/>
    <x v="2"/>
    <s v="Chennai"/>
    <s v="Tamil Nadu"/>
    <s v="India"/>
    <s v="Wallet"/>
    <x v="2"/>
    <s v="Standard"/>
    <x v="0"/>
    <s v="Yes"/>
    <s v="No"/>
  </r>
  <r>
    <x v="9929"/>
    <x v="798"/>
    <s v="CUST11396"/>
    <s v="Customer 1396"/>
    <n v="44"/>
    <s v="Loyal"/>
    <s v="P3005"/>
    <s v="Bedsheet Set"/>
    <x v="2"/>
    <s v="RetailHub"/>
    <n v="2"/>
    <n v="1800"/>
    <n v="0"/>
    <n v="3600"/>
    <n v="0"/>
    <n v="3600"/>
    <n v="2358.86"/>
    <n v="1241.1400000000001"/>
    <x v="0"/>
    <s v="Kolkata"/>
    <s v="West Bengal"/>
    <s v="India"/>
    <s v="Debit Card"/>
    <x v="2"/>
    <s v="Standard"/>
    <x v="0"/>
    <s v="No"/>
    <s v="No"/>
  </r>
  <r>
    <x v="9930"/>
    <x v="799"/>
    <s v="CUST10403"/>
    <s v="Customer 403"/>
    <n v="55"/>
    <s v="Returning"/>
    <s v="P4005"/>
    <s v="Perfume"/>
    <x v="4"/>
    <s v="BeautyCare"/>
    <n v="1"/>
    <n v="1800"/>
    <n v="20"/>
    <n v="1800"/>
    <n v="360"/>
    <n v="1440"/>
    <n v="1038.07"/>
    <n v="401.93"/>
    <x v="1"/>
    <s v="Guwahati"/>
    <s v="Assam"/>
    <s v="India"/>
    <s v="Net Banking"/>
    <x v="1"/>
    <s v="Standard"/>
    <x v="0"/>
    <s v="No"/>
    <s v="No"/>
  </r>
  <r>
    <x v="9931"/>
    <x v="799"/>
    <s v="CUST11074"/>
    <s v="Customer 1074"/>
    <n v="29"/>
    <s v="Returning"/>
    <s v="P3001"/>
    <s v="Coffee Maker"/>
    <x v="2"/>
    <s v="HomeNeeds"/>
    <n v="6"/>
    <n v="4200"/>
    <n v="20"/>
    <n v="25200"/>
    <n v="5040"/>
    <n v="20160"/>
    <n v="11729.95"/>
    <n v="8430.0499999999993"/>
    <x v="1"/>
    <s v="Bengaluru"/>
    <s v="Karnataka"/>
    <s v="India"/>
    <s v="Debit Card"/>
    <x v="0"/>
    <s v="Standard"/>
    <x v="0"/>
    <s v="No"/>
    <s v="No"/>
  </r>
  <r>
    <x v="9932"/>
    <x v="799"/>
    <s v="CUST11232"/>
    <s v="Customer 1232"/>
    <n v="39"/>
    <s v="New"/>
    <s v="P4001"/>
    <s v="Face Wash"/>
    <x v="4"/>
    <s v="BeautyCare"/>
    <n v="4"/>
    <n v="450"/>
    <n v="25"/>
    <n v="1800"/>
    <n v="450"/>
    <n v="1350"/>
    <n v="921.12"/>
    <n v="428.88"/>
    <x v="2"/>
    <s v="Patna"/>
    <s v="Bihar"/>
    <s v="India"/>
    <s v="UPI"/>
    <x v="2"/>
    <s v="Express"/>
    <x v="0"/>
    <s v="No"/>
    <s v="No"/>
  </r>
  <r>
    <x v="9933"/>
    <x v="799"/>
    <s v="CUST10555"/>
    <s v="Customer 555"/>
    <n v="34"/>
    <s v="New"/>
    <s v="P2005"/>
    <s v="Backpack"/>
    <x v="3"/>
    <s v="Metro Supplies"/>
    <n v="1"/>
    <n v="1800"/>
    <n v="5"/>
    <n v="1800"/>
    <n v="90"/>
    <n v="1710"/>
    <n v="1155.6400000000001"/>
    <n v="554.36"/>
    <x v="2"/>
    <s v="Nagpur"/>
    <s v="Maharashtra"/>
    <s v="India"/>
    <s v="Cash on Delivery"/>
    <x v="2"/>
    <s v="Standard"/>
    <x v="0"/>
    <s v="No"/>
    <s v="No"/>
  </r>
  <r>
    <x v="9934"/>
    <x v="799"/>
    <s v="CUST10718"/>
    <s v="Customer 718"/>
    <n v="51"/>
    <s v="Returning"/>
    <s v="P4004"/>
    <s v="Shampoo"/>
    <x v="4"/>
    <s v="BeautyCare"/>
    <n v="1"/>
    <n v="550"/>
    <n v="30"/>
    <n v="550"/>
    <n v="165"/>
    <n v="385"/>
    <n v="275.02999999999997"/>
    <n v="109.97"/>
    <x v="1"/>
    <s v="Bengaluru"/>
    <s v="Karnataka"/>
    <s v="India"/>
    <s v="Net Banking"/>
    <x v="2"/>
    <s v="Standard"/>
    <x v="0"/>
    <s v="No"/>
    <s v="No"/>
  </r>
  <r>
    <x v="9935"/>
    <x v="799"/>
    <s v="CUST11358"/>
    <s v="Customer 1358"/>
    <n v="29"/>
    <s v="Loyal"/>
    <s v="P5004"/>
    <s v="Pen Set"/>
    <x v="1"/>
    <s v="Stationery Hub"/>
    <n v="2"/>
    <n v="250"/>
    <n v="0"/>
    <n v="500"/>
    <n v="0"/>
    <n v="500"/>
    <n v="354.44"/>
    <n v="145.56"/>
    <x v="1"/>
    <s v="Bengaluru"/>
    <s v="Karnataka"/>
    <s v="India"/>
    <s v="Credit Card"/>
    <x v="2"/>
    <s v="Standard"/>
    <x v="0"/>
    <s v="No"/>
    <s v="No"/>
  </r>
  <r>
    <x v="9936"/>
    <x v="799"/>
    <s v="CUST11905"/>
    <s v="Customer 1905"/>
    <n v="41"/>
    <s v="Returning"/>
    <s v="P2002"/>
    <s v="Jeans"/>
    <x v="3"/>
    <s v="FashionMart"/>
    <n v="2"/>
    <n v="2200"/>
    <n v="10"/>
    <n v="4400"/>
    <n v="440"/>
    <n v="3960"/>
    <n v="2764.91"/>
    <n v="1195.0899999999999"/>
    <x v="1"/>
    <s v="Hyderabad"/>
    <s v="Telangana"/>
    <s v="India"/>
    <s v="Wallet"/>
    <x v="1"/>
    <s v="Standard"/>
    <x v="0"/>
    <s v="No"/>
    <s v="No"/>
  </r>
  <r>
    <x v="9937"/>
    <x v="799"/>
    <s v="CUST10010"/>
    <s v="Customer 10"/>
    <n v="31"/>
    <s v="New"/>
    <s v="P4002"/>
    <s v="Moisturizer"/>
    <x v="4"/>
    <s v="BeautyCare"/>
    <n v="1"/>
    <n v="650"/>
    <n v="10"/>
    <n v="650"/>
    <n v="65"/>
    <n v="585"/>
    <n v="435.73"/>
    <n v="149.27000000000001"/>
    <x v="1"/>
    <s v="Pune"/>
    <s v="Maharashtra"/>
    <s v="India"/>
    <s v="Net Banking"/>
    <x v="0"/>
    <s v="Express"/>
    <x v="0"/>
    <s v="No"/>
    <s v="No"/>
  </r>
  <r>
    <x v="9938"/>
    <x v="799"/>
    <s v="CUST10103"/>
    <s v="Customer 103"/>
    <n v="32"/>
    <s v="New"/>
    <s v="P1001"/>
    <s v="Laptop"/>
    <x v="0"/>
    <s v="TechSource India"/>
    <n v="3"/>
    <n v="55000"/>
    <n v="5"/>
    <n v="165000"/>
    <n v="8250"/>
    <n v="156750"/>
    <n v="103702.82"/>
    <n v="53047.18"/>
    <x v="1"/>
    <s v="Chennai"/>
    <s v="Tamil Nadu"/>
    <s v="India"/>
    <s v="UPI"/>
    <x v="0"/>
    <s v="Express"/>
    <x v="0"/>
    <s v="No"/>
    <s v="No"/>
  </r>
  <r>
    <x v="9939"/>
    <x v="799"/>
    <s v="CUST10420"/>
    <s v="Customer 420"/>
    <n v="55"/>
    <s v="New"/>
    <s v="P1004"/>
    <s v="Smartwatch"/>
    <x v="0"/>
    <s v="TechSource India"/>
    <n v="1"/>
    <n v="6500"/>
    <n v="15"/>
    <n v="6500"/>
    <n v="975"/>
    <n v="5525"/>
    <n v="4239.38"/>
    <n v="1285.6199999999999"/>
    <x v="1"/>
    <s v="Mumbai"/>
    <s v="Maharashtra"/>
    <s v="India"/>
    <s v="UPI"/>
    <x v="0"/>
    <s v="Standard"/>
    <x v="0"/>
    <s v="No"/>
    <s v="No"/>
  </r>
  <r>
    <x v="9940"/>
    <x v="799"/>
    <s v="CUST10313"/>
    <s v="Customer 313"/>
    <n v="29"/>
    <s v="Returning"/>
    <s v="P5001"/>
    <s v="Notebook Set"/>
    <x v="1"/>
    <s v="Stationery Hub"/>
    <n v="1"/>
    <n v="500"/>
    <n v="10"/>
    <n v="500"/>
    <n v="50"/>
    <n v="450"/>
    <n v="334.41"/>
    <n v="115.59"/>
    <x v="0"/>
    <s v="Ahmedabad"/>
    <s v="Gujarat"/>
    <s v="India"/>
    <s v="Wallet"/>
    <x v="2"/>
    <s v="Standard"/>
    <x v="0"/>
    <s v="No"/>
    <s v="No"/>
  </r>
  <r>
    <x v="9941"/>
    <x v="799"/>
    <s v="CUST11425"/>
    <s v="Customer 1425"/>
    <n v="32"/>
    <s v="Returning"/>
    <s v="P1003"/>
    <s v="Headphones"/>
    <x v="0"/>
    <s v="Metro Supplies"/>
    <n v="1"/>
    <n v="2500"/>
    <n v="20"/>
    <n v="2500"/>
    <n v="500"/>
    <n v="2000"/>
    <n v="1553.53"/>
    <n v="446.47"/>
    <x v="1"/>
    <s v="Kolkata"/>
    <s v="West Bengal"/>
    <s v="India"/>
    <s v="Cash on Delivery"/>
    <x v="0"/>
    <s v="Standard"/>
    <x v="0"/>
    <s v="No"/>
    <s v="No"/>
  </r>
  <r>
    <x v="9942"/>
    <x v="799"/>
    <s v="CUST12145"/>
    <s v="Customer 2145"/>
    <n v="51"/>
    <s v="Returning"/>
    <s v="P5003"/>
    <s v="Calculator"/>
    <x v="1"/>
    <s v="Stationery Hub"/>
    <n v="1"/>
    <n v="650"/>
    <n v="25"/>
    <n v="650"/>
    <n v="162.5"/>
    <n v="487.5"/>
    <n v="289.14999999999998"/>
    <n v="198.35"/>
    <x v="0"/>
    <s v="Bhopal"/>
    <s v="Madhya Pradesh"/>
    <s v="India"/>
    <s v="Debit Card"/>
    <x v="2"/>
    <s v="Express"/>
    <x v="4"/>
    <s v="No"/>
    <s v="Yes"/>
  </r>
  <r>
    <x v="9943"/>
    <x v="800"/>
    <s v="CUST11816"/>
    <s v="Customer 1816"/>
    <n v="43"/>
    <s v="Returning"/>
    <s v="P5003"/>
    <s v="Calculator"/>
    <x v="1"/>
    <s v="Stationery Hub"/>
    <n v="2"/>
    <n v="650"/>
    <n v="20"/>
    <n v="1300"/>
    <n v="260"/>
    <n v="1040"/>
    <n v="716.09"/>
    <n v="323.91000000000003"/>
    <x v="1"/>
    <s v="Kolkata"/>
    <s v="West Bengal"/>
    <s v="India"/>
    <s v="Wallet"/>
    <x v="0"/>
    <s v="Express"/>
    <x v="3"/>
    <s v="No"/>
    <s v="No"/>
  </r>
  <r>
    <x v="9944"/>
    <x v="800"/>
    <s v="CUST11587"/>
    <s v="Customer 1587"/>
    <n v="39"/>
    <s v="Returning"/>
    <s v="P3004"/>
    <s v="Cookware Set"/>
    <x v="2"/>
    <s v="HomeNeeds"/>
    <n v="2"/>
    <n v="3500"/>
    <n v="0"/>
    <n v="7000"/>
    <n v="0"/>
    <n v="7000"/>
    <n v="5159.26"/>
    <n v="1840.74"/>
    <x v="1"/>
    <s v="Bhopal"/>
    <s v="Madhya Pradesh"/>
    <s v="India"/>
    <s v="Cash on Delivery"/>
    <x v="1"/>
    <s v="Express"/>
    <x v="0"/>
    <s v="No"/>
    <s v="Yes"/>
  </r>
  <r>
    <x v="9945"/>
    <x v="800"/>
    <s v="CUST11145"/>
    <s v="Customer 1145"/>
    <n v="41"/>
    <s v="Loyal"/>
    <s v="P3002"/>
    <s v="Air Fryer"/>
    <x v="2"/>
    <s v="HomeNeeds"/>
    <n v="4"/>
    <n v="6500"/>
    <n v="10"/>
    <n v="26000"/>
    <n v="2600"/>
    <n v="23400"/>
    <n v="15871.97"/>
    <n v="7528.03"/>
    <x v="1"/>
    <s v="Bhubaneswar"/>
    <s v="Odisha"/>
    <s v="India"/>
    <s v="UPI"/>
    <x v="2"/>
    <s v="Standard"/>
    <x v="0"/>
    <s v="No"/>
    <s v="No"/>
  </r>
  <r>
    <x v="9946"/>
    <x v="800"/>
    <s v="CUST11529"/>
    <s v="Customer 1529"/>
    <n v="27"/>
    <s v="New"/>
    <s v="P1004"/>
    <s v="Smartwatch"/>
    <x v="0"/>
    <s v="TechSource India"/>
    <n v="3"/>
    <n v="6500"/>
    <n v="5"/>
    <n v="19500"/>
    <n v="975"/>
    <n v="18525"/>
    <n v="12485.72"/>
    <n v="6039.28"/>
    <x v="2"/>
    <s v="Chennai"/>
    <s v="Tamil Nadu"/>
    <s v="India"/>
    <s v="Debit Card"/>
    <x v="0"/>
    <s v="Standard"/>
    <x v="2"/>
    <s v="No"/>
    <s v="No"/>
  </r>
  <r>
    <x v="9947"/>
    <x v="800"/>
    <s v="CUST11475"/>
    <s v="Customer 1475"/>
    <n v="47"/>
    <s v="Returning"/>
    <s v="P2005"/>
    <s v="Backpack"/>
    <x v="3"/>
    <s v="Metro Supplies"/>
    <n v="2"/>
    <n v="1800"/>
    <n v="5"/>
    <n v="3600"/>
    <n v="180"/>
    <n v="3420"/>
    <n v="2761.5"/>
    <n v="658.5"/>
    <x v="0"/>
    <s v="Visakhapatnam"/>
    <s v="Andhra Pradesh"/>
    <s v="India"/>
    <s v="Wallet"/>
    <x v="2"/>
    <s v="Standard"/>
    <x v="0"/>
    <s v="No"/>
    <s v="No"/>
  </r>
  <r>
    <x v="9948"/>
    <x v="800"/>
    <s v="CUST12216"/>
    <s v="Customer 2216"/>
    <n v="22"/>
    <s v="New"/>
    <s v="P3006"/>
    <s v="Water Bottle"/>
    <x v="2"/>
    <s v="Metro Supplies"/>
    <n v="5"/>
    <n v="700"/>
    <n v="5"/>
    <n v="3500"/>
    <n v="175"/>
    <n v="3325"/>
    <n v="2085.7600000000002"/>
    <n v="1239.24"/>
    <x v="0"/>
    <s v="Chandigarh"/>
    <s v="Chandigarh"/>
    <s v="India"/>
    <s v="UPI"/>
    <x v="0"/>
    <s v="Standard"/>
    <x v="0"/>
    <s v="No"/>
    <s v="No"/>
  </r>
  <r>
    <x v="9949"/>
    <x v="800"/>
    <s v="CUST10753"/>
    <s v="Customer 753"/>
    <n v="40"/>
    <s v="Loyal"/>
    <s v="P2007"/>
    <s v="Saree"/>
    <x v="3"/>
    <s v="FashionMart"/>
    <n v="1"/>
    <n v="2600"/>
    <n v="15"/>
    <n v="2600"/>
    <n v="390"/>
    <n v="2210"/>
    <n v="1677.86"/>
    <n v="532.14"/>
    <x v="1"/>
    <s v="Chennai"/>
    <s v="Tamil Nadu"/>
    <s v="India"/>
    <s v="Cash on Delivery"/>
    <x v="0"/>
    <s v="Standard"/>
    <x v="3"/>
    <s v="No"/>
    <s v="No"/>
  </r>
  <r>
    <x v="9950"/>
    <x v="800"/>
    <s v="CUST12183"/>
    <s v="Customer 2183"/>
    <n v="41"/>
    <s v="New"/>
    <s v="P5003"/>
    <s v="Calculator"/>
    <x v="1"/>
    <s v="Stationery Hub"/>
    <n v="5"/>
    <n v="650"/>
    <n v="10"/>
    <n v="3250"/>
    <n v="325"/>
    <n v="2925"/>
    <n v="2289.17"/>
    <n v="635.83000000000004"/>
    <x v="1"/>
    <s v="Patna"/>
    <s v="Bihar"/>
    <s v="India"/>
    <s v="Cash on Delivery"/>
    <x v="1"/>
    <s v="Standard"/>
    <x v="0"/>
    <s v="No"/>
    <s v="No"/>
  </r>
  <r>
    <x v="9951"/>
    <x v="800"/>
    <s v="CUST12144"/>
    <s v="Customer 2144"/>
    <n v="45"/>
    <s v="Loyal"/>
    <s v="P2005"/>
    <s v="Backpack"/>
    <x v="3"/>
    <s v="Metro Supplies"/>
    <n v="2"/>
    <n v="1800"/>
    <n v="20"/>
    <n v="3600"/>
    <n v="720"/>
    <n v="2880"/>
    <n v="2217.79"/>
    <n v="662.21"/>
    <x v="1"/>
    <s v="Surat"/>
    <s v="Gujarat"/>
    <s v="India"/>
    <s v="Wallet"/>
    <x v="0"/>
    <s v="Standard"/>
    <x v="3"/>
    <s v="No"/>
    <s v="No"/>
  </r>
  <r>
    <x v="9952"/>
    <x v="800"/>
    <s v="CUST10629"/>
    <s v="Customer 629"/>
    <n v="24"/>
    <s v="Returning"/>
    <s v="P1001"/>
    <s v="Laptop"/>
    <x v="0"/>
    <s v="TechSource India"/>
    <n v="1"/>
    <n v="55000"/>
    <n v="5"/>
    <n v="55000"/>
    <n v="2750"/>
    <n v="52250"/>
    <n v="38035.660000000003"/>
    <n v="14214.34"/>
    <x v="2"/>
    <s v="Kolkata"/>
    <s v="West Bengal"/>
    <s v="India"/>
    <s v="UPI"/>
    <x v="1"/>
    <s v="Express"/>
    <x v="0"/>
    <s v="Yes"/>
    <s v="No"/>
  </r>
  <r>
    <x v="9953"/>
    <x v="800"/>
    <s v="CUST10243"/>
    <s v="Customer 243"/>
    <n v="39"/>
    <s v="Returning"/>
    <s v="P1009"/>
    <s v="Power Bank"/>
    <x v="0"/>
    <s v="Prime Distributors"/>
    <n v="1"/>
    <n v="1600"/>
    <n v="10"/>
    <n v="1600"/>
    <n v="160"/>
    <n v="1440"/>
    <n v="952.37"/>
    <n v="487.63"/>
    <x v="1"/>
    <s v="Kolkata"/>
    <s v="West Bengal"/>
    <s v="India"/>
    <s v="Wallet"/>
    <x v="2"/>
    <s v="Standard"/>
    <x v="3"/>
    <s v="No"/>
    <s v="No"/>
  </r>
  <r>
    <x v="9954"/>
    <x v="800"/>
    <s v="CUST11605"/>
    <s v="Customer 1605"/>
    <n v="38"/>
    <s v="Returning"/>
    <s v="P3001"/>
    <s v="Coffee Maker"/>
    <x v="2"/>
    <s v="HomeNeeds"/>
    <n v="1"/>
    <n v="4200"/>
    <n v="15"/>
    <n v="4200"/>
    <n v="630"/>
    <n v="3570"/>
    <n v="2778.76"/>
    <n v="791.24"/>
    <x v="2"/>
    <s v="Visakhapatnam"/>
    <s v="Andhra Pradesh"/>
    <s v="India"/>
    <s v="UPI"/>
    <x v="2"/>
    <s v="Standard"/>
    <x v="0"/>
    <s v="No"/>
    <s v="No"/>
  </r>
  <r>
    <x v="9955"/>
    <x v="800"/>
    <s v="CUST10407"/>
    <s v="Customer 407"/>
    <n v="33"/>
    <s v="Returning"/>
    <s v="P5005"/>
    <s v="Desk Organizer"/>
    <x v="1"/>
    <s v="Stationery Hub"/>
    <n v="2"/>
    <n v="600"/>
    <n v="5"/>
    <n v="1200"/>
    <n v="60"/>
    <n v="1140"/>
    <n v="887.24"/>
    <n v="252.76"/>
    <x v="2"/>
    <s v="Patna"/>
    <s v="Bihar"/>
    <s v="India"/>
    <s v="UPI"/>
    <x v="2"/>
    <s v="Standard"/>
    <x v="0"/>
    <s v="No"/>
    <s v="No"/>
  </r>
  <r>
    <x v="9956"/>
    <x v="801"/>
    <s v="CUST10111"/>
    <s v="Customer 111"/>
    <n v="41"/>
    <s v="Returning"/>
    <s v="P2008"/>
    <s v="Formal Shirt"/>
    <x v="3"/>
    <s v="Global Traders"/>
    <n v="2"/>
    <n v="1700"/>
    <n v="5"/>
    <n v="3400"/>
    <n v="170"/>
    <n v="3230"/>
    <n v="2547.5"/>
    <n v="682.5"/>
    <x v="1"/>
    <s v="Coimbatore"/>
    <s v="Tamil Nadu"/>
    <s v="India"/>
    <s v="Wallet"/>
    <x v="0"/>
    <s v="Express"/>
    <x v="3"/>
    <s v="No"/>
    <s v="No"/>
  </r>
  <r>
    <x v="9957"/>
    <x v="801"/>
    <s v="CUST10917"/>
    <s v="Customer 917"/>
    <n v="42"/>
    <s v="New"/>
    <s v="P1003"/>
    <s v="Headphones"/>
    <x v="0"/>
    <s v="Metro Supplies"/>
    <n v="3"/>
    <n v="2500"/>
    <n v="10"/>
    <n v="7500"/>
    <n v="750"/>
    <n v="6750"/>
    <n v="4076.07"/>
    <n v="2673.93"/>
    <x v="2"/>
    <s v="Ahmedabad"/>
    <s v="Gujarat"/>
    <s v="India"/>
    <s v="UPI"/>
    <x v="0"/>
    <s v="Standard"/>
    <x v="0"/>
    <s v="No"/>
    <s v="No"/>
  </r>
  <r>
    <x v="9958"/>
    <x v="801"/>
    <s v="CUST10374"/>
    <s v="Customer 374"/>
    <n v="50"/>
    <s v="New"/>
    <s v="P4001"/>
    <s v="Face Wash"/>
    <x v="4"/>
    <s v="BeautyCare"/>
    <n v="3"/>
    <n v="450"/>
    <n v="0"/>
    <n v="1350"/>
    <n v="0"/>
    <n v="1350"/>
    <n v="797.21"/>
    <n v="552.79"/>
    <x v="2"/>
    <s v="Patna"/>
    <s v="Bihar"/>
    <s v="India"/>
    <s v="Debit Card"/>
    <x v="0"/>
    <s v="Standard"/>
    <x v="0"/>
    <s v="No"/>
    <s v="No"/>
  </r>
  <r>
    <x v="9959"/>
    <x v="801"/>
    <s v="CUST10909"/>
    <s v="Customer 909"/>
    <n v="46"/>
    <s v="Loyal"/>
    <s v="P3002"/>
    <s v="Air Fryer"/>
    <x v="2"/>
    <s v="HomeNeeds"/>
    <n v="1"/>
    <n v="6500"/>
    <n v="10"/>
    <n v="6500"/>
    <n v="650"/>
    <n v="5850"/>
    <n v="3556.44"/>
    <n v="2293.56"/>
    <x v="1"/>
    <s v="Pune"/>
    <s v="Maharashtra"/>
    <s v="India"/>
    <s v="UPI"/>
    <x v="0"/>
    <s v="Express"/>
    <x v="0"/>
    <s v="No"/>
    <s v="No"/>
  </r>
  <r>
    <x v="9960"/>
    <x v="801"/>
    <s v="CUST11886"/>
    <s v="Customer 1886"/>
    <n v="20"/>
    <s v="New"/>
    <s v="P3005"/>
    <s v="Bedsheet Set"/>
    <x v="2"/>
    <s v="RetailHub"/>
    <n v="1"/>
    <n v="1800"/>
    <n v="30"/>
    <n v="1800"/>
    <n v="540"/>
    <n v="1260"/>
    <n v="887.81"/>
    <n v="372.19"/>
    <x v="0"/>
    <s v="Surat"/>
    <s v="Gujarat"/>
    <s v="India"/>
    <s v="Credit Card"/>
    <x v="0"/>
    <s v="Standard"/>
    <x v="0"/>
    <s v="No"/>
    <s v="No"/>
  </r>
  <r>
    <x v="9961"/>
    <x v="801"/>
    <s v="CUST10383"/>
    <s v="Customer 383"/>
    <n v="18"/>
    <s v="New"/>
    <s v="P2005"/>
    <s v="Backpack"/>
    <x v="3"/>
    <s v="Metro Supplies"/>
    <n v="4"/>
    <n v="1800"/>
    <n v="25"/>
    <n v="7200"/>
    <n v="1800"/>
    <n v="5400"/>
    <n v="3762.64"/>
    <n v="1637.36"/>
    <x v="0"/>
    <s v="Ahmedabad"/>
    <s v="Gujarat"/>
    <s v="India"/>
    <s v="Cash on Delivery"/>
    <x v="1"/>
    <s v="Express"/>
    <x v="0"/>
    <s v="No"/>
    <s v="No"/>
  </r>
  <r>
    <x v="9962"/>
    <x v="801"/>
    <s v="CUST10081"/>
    <s v="Customer 81"/>
    <n v="26"/>
    <s v="Returning"/>
    <s v="P1004"/>
    <s v="Smartwatch"/>
    <x v="0"/>
    <s v="TechSource India"/>
    <n v="2"/>
    <n v="6500"/>
    <n v="10"/>
    <n v="13000"/>
    <n v="1300"/>
    <n v="11700"/>
    <n v="7935.12"/>
    <n v="3764.88"/>
    <x v="1"/>
    <s v="Chandigarh"/>
    <s v="Chandigarh"/>
    <s v="India"/>
    <s v="Wallet"/>
    <x v="2"/>
    <s v="Standard"/>
    <x v="0"/>
    <s v="No"/>
    <s v="No"/>
  </r>
  <r>
    <x v="9963"/>
    <x v="801"/>
    <s v="CUST10516"/>
    <s v="Customer 516"/>
    <n v="32"/>
    <s v="New"/>
    <s v="P3004"/>
    <s v="Cookware Set"/>
    <x v="2"/>
    <s v="HomeNeeds"/>
    <n v="4"/>
    <n v="3500"/>
    <n v="15"/>
    <n v="14000"/>
    <n v="2100"/>
    <n v="11900"/>
    <n v="7160.34"/>
    <n v="4739.66"/>
    <x v="1"/>
    <s v="Chennai"/>
    <s v="Tamil Nadu"/>
    <s v="India"/>
    <s v="Wallet"/>
    <x v="2"/>
    <s v="Standard"/>
    <x v="0"/>
    <s v="No"/>
    <s v="No"/>
  </r>
  <r>
    <x v="9964"/>
    <x v="801"/>
    <s v="CUST12487"/>
    <s v="Customer 2487"/>
    <n v="28"/>
    <s v="Returning"/>
    <s v="P3007"/>
    <s v="Vacuum Cleaner"/>
    <x v="2"/>
    <s v="Global Traders"/>
    <n v="2"/>
    <n v="8500"/>
    <n v="0"/>
    <n v="17000"/>
    <n v="0"/>
    <n v="17000"/>
    <n v="12327.95"/>
    <n v="4672.05"/>
    <x v="0"/>
    <s v="Bhopal"/>
    <s v="Madhya Pradesh"/>
    <s v="India"/>
    <s v="Net Banking"/>
    <x v="2"/>
    <s v="Standard"/>
    <x v="0"/>
    <s v="Yes"/>
    <s v="No"/>
  </r>
  <r>
    <x v="9965"/>
    <x v="801"/>
    <s v="CUST10549"/>
    <s v="Customer 549"/>
    <n v="44"/>
    <s v="New"/>
    <s v="P1005"/>
    <s v="Tablet"/>
    <x v="0"/>
    <s v="RetailHub"/>
    <n v="1"/>
    <n v="18000"/>
    <n v="10"/>
    <n v="18000"/>
    <n v="1800"/>
    <n v="16200"/>
    <n v="12840"/>
    <n v="3360"/>
    <x v="0"/>
    <s v="Visakhapatnam"/>
    <s v="Andhra Pradesh"/>
    <s v="India"/>
    <s v="Credit Card"/>
    <x v="0"/>
    <s v="Standard"/>
    <x v="0"/>
    <s v="No"/>
    <s v="No"/>
  </r>
  <r>
    <x v="9966"/>
    <x v="802"/>
    <s v="CUST10373"/>
    <s v="Customer 373"/>
    <n v="41"/>
    <s v="Returning"/>
    <s v="P3006"/>
    <s v="Water Bottle"/>
    <x v="2"/>
    <s v="Metro Supplies"/>
    <n v="1"/>
    <n v="700"/>
    <n v="5"/>
    <n v="700"/>
    <n v="35"/>
    <n v="665"/>
    <n v="511.63"/>
    <n v="153.37"/>
    <x v="1"/>
    <s v="Mumbai"/>
    <s v="Maharashtra"/>
    <s v="India"/>
    <s v="UPI"/>
    <x v="1"/>
    <s v="Standard"/>
    <x v="0"/>
    <s v="No"/>
    <s v="No"/>
  </r>
  <r>
    <x v="9967"/>
    <x v="802"/>
    <s v="CUST10189"/>
    <s v="Customer 189"/>
    <n v="19"/>
    <s v="Returning"/>
    <s v="P1007"/>
    <s v="Mouse"/>
    <x v="0"/>
    <s v="RetailHub"/>
    <n v="3"/>
    <n v="900"/>
    <n v="30"/>
    <n v="2700"/>
    <n v="810"/>
    <n v="1890"/>
    <n v="1340.78"/>
    <n v="549.22"/>
    <x v="1"/>
    <s v="Chennai"/>
    <s v="Tamil Nadu"/>
    <s v="India"/>
    <s v="Wallet"/>
    <x v="2"/>
    <s v="Standard"/>
    <x v="2"/>
    <s v="No"/>
    <s v="No"/>
  </r>
  <r>
    <x v="9968"/>
    <x v="802"/>
    <s v="CUST10761"/>
    <s v="Customer 761"/>
    <n v="44"/>
    <s v="New"/>
    <s v="P2001"/>
    <s v="Running Shoes"/>
    <x v="3"/>
    <s v="FashionMart"/>
    <n v="2"/>
    <n v="3200"/>
    <n v="20"/>
    <n v="6400"/>
    <n v="1280"/>
    <n v="5120"/>
    <n v="3949.1"/>
    <n v="1170.9000000000001"/>
    <x v="1"/>
    <s v="Delhi"/>
    <s v="Delhi"/>
    <s v="India"/>
    <s v="Debit Card"/>
    <x v="2"/>
    <s v="Standard"/>
    <x v="0"/>
    <s v="No"/>
    <s v="No"/>
  </r>
  <r>
    <x v="9969"/>
    <x v="802"/>
    <s v="CUST12096"/>
    <s v="Customer 2096"/>
    <n v="30"/>
    <s v="Loyal"/>
    <s v="P4002"/>
    <s v="Moisturizer"/>
    <x v="4"/>
    <s v="BeautyCare"/>
    <n v="3"/>
    <n v="650"/>
    <n v="15"/>
    <n v="1950"/>
    <n v="292.5"/>
    <n v="1657.5"/>
    <n v="1258.1300000000001"/>
    <n v="399.37"/>
    <x v="1"/>
    <s v="Surat"/>
    <s v="Gujarat"/>
    <s v="India"/>
    <s v="Credit Card"/>
    <x v="2"/>
    <s v="Standard"/>
    <x v="0"/>
    <s v="No"/>
    <s v="No"/>
  </r>
  <r>
    <x v="9970"/>
    <x v="802"/>
    <s v="CUST10457"/>
    <s v="Customer 457"/>
    <n v="28"/>
    <s v="Loyal"/>
    <s v="P4003"/>
    <s v="Sunscreen"/>
    <x v="4"/>
    <s v="BeautyCare"/>
    <n v="2"/>
    <n v="700"/>
    <n v="15"/>
    <n v="1400"/>
    <n v="210"/>
    <n v="1190"/>
    <n v="806.66"/>
    <n v="383.34"/>
    <x v="2"/>
    <s v="Hyderabad"/>
    <s v="Telangana"/>
    <s v="India"/>
    <s v="Credit Card"/>
    <x v="0"/>
    <s v="Standard"/>
    <x v="0"/>
    <s v="No"/>
    <s v="No"/>
  </r>
  <r>
    <x v="9971"/>
    <x v="802"/>
    <s v="CUST10124"/>
    <s v="Customer 124"/>
    <n v="20"/>
    <s v="Loyal"/>
    <s v="P2006"/>
    <s v="Womens Kurti"/>
    <x v="3"/>
    <s v="FashionMart"/>
    <n v="1"/>
    <n v="1400"/>
    <n v="0"/>
    <n v="1400"/>
    <n v="0"/>
    <n v="1400"/>
    <n v="912.56"/>
    <n v="487.44"/>
    <x v="1"/>
    <s v="Lucknow"/>
    <s v="Uttar Pradesh"/>
    <s v="India"/>
    <s v="Credit Card"/>
    <x v="0"/>
    <s v="Standard"/>
    <x v="0"/>
    <s v="No"/>
    <s v="No"/>
  </r>
  <r>
    <x v="9972"/>
    <x v="802"/>
    <s v="CUST11309"/>
    <s v="Customer 1309"/>
    <n v="23"/>
    <s v="Loyal"/>
    <s v="P2005"/>
    <s v="Backpack"/>
    <x v="3"/>
    <s v="Metro Supplies"/>
    <n v="1"/>
    <n v="1800"/>
    <n v="10"/>
    <n v="1800"/>
    <n v="180"/>
    <n v="1620"/>
    <n v="1175.68"/>
    <n v="444.32"/>
    <x v="1"/>
    <s v="Indore"/>
    <s v="Madhya Pradesh"/>
    <s v="India"/>
    <s v="Net Banking"/>
    <x v="0"/>
    <s v="Standard"/>
    <x v="0"/>
    <s v="No"/>
    <s v="No"/>
  </r>
  <r>
    <x v="9973"/>
    <x v="802"/>
    <s v="CUST12352"/>
    <s v="Customer 2352"/>
    <n v="49"/>
    <s v="Returning"/>
    <s v="P4006"/>
    <s v="Lipstick"/>
    <x v="4"/>
    <s v="BeautyCare"/>
    <n v="1"/>
    <n v="850"/>
    <n v="5"/>
    <n v="850"/>
    <n v="42.5"/>
    <n v="807.5"/>
    <n v="588.65"/>
    <n v="218.85"/>
    <x v="1"/>
    <s v="Hyderabad"/>
    <s v="Telangana"/>
    <s v="India"/>
    <s v="UPI"/>
    <x v="0"/>
    <s v="Standard"/>
    <x v="0"/>
    <s v="No"/>
    <s v="No"/>
  </r>
  <r>
    <x v="9974"/>
    <x v="802"/>
    <s v="CUST12392"/>
    <s v="Customer 2392"/>
    <n v="56"/>
    <s v="New"/>
    <s v="P2005"/>
    <s v="Backpack"/>
    <x v="3"/>
    <s v="Metro Supplies"/>
    <n v="2"/>
    <n v="1800"/>
    <n v="15"/>
    <n v="3600"/>
    <n v="540"/>
    <n v="3060"/>
    <n v="2131.02"/>
    <n v="928.98"/>
    <x v="1"/>
    <s v="Kolkata"/>
    <s v="West Bengal"/>
    <s v="India"/>
    <s v="UPI"/>
    <x v="2"/>
    <s v="Standard"/>
    <x v="2"/>
    <s v="No"/>
    <s v="No"/>
  </r>
  <r>
    <x v="9975"/>
    <x v="802"/>
    <s v="CUST10570"/>
    <s v="Customer 570"/>
    <n v="50"/>
    <s v="New"/>
    <s v="P4005"/>
    <s v="Perfume"/>
    <x v="4"/>
    <s v="BeautyCare"/>
    <n v="2"/>
    <n v="1800"/>
    <n v="10"/>
    <n v="3600"/>
    <n v="360"/>
    <n v="3240"/>
    <n v="2610.9699999999998"/>
    <n v="629.03"/>
    <x v="1"/>
    <s v="Bhubaneswar"/>
    <s v="Odisha"/>
    <s v="India"/>
    <s v="UPI"/>
    <x v="2"/>
    <s v="Standard"/>
    <x v="0"/>
    <s v="No"/>
    <s v="No"/>
  </r>
  <r>
    <x v="9976"/>
    <x v="802"/>
    <s v="CUST12435"/>
    <s v="Customer 2435"/>
    <n v="26"/>
    <s v="New"/>
    <s v="P2005"/>
    <s v="Backpack"/>
    <x v="3"/>
    <s v="Metro Supplies"/>
    <n v="2"/>
    <n v="1800"/>
    <n v="15"/>
    <n v="3600"/>
    <n v="540"/>
    <n v="3060"/>
    <n v="2407.09"/>
    <n v="652.91"/>
    <x v="1"/>
    <s v="Hyderabad"/>
    <s v="Telangana"/>
    <s v="India"/>
    <s v="UPI"/>
    <x v="1"/>
    <s v="Standard"/>
    <x v="1"/>
    <s v="No"/>
    <s v="No"/>
  </r>
  <r>
    <x v="9977"/>
    <x v="802"/>
    <s v="CUST10087"/>
    <s v="Customer 87"/>
    <n v="37"/>
    <s v="New"/>
    <s v="P4004"/>
    <s v="Shampoo"/>
    <x v="4"/>
    <s v="BeautyCare"/>
    <n v="1"/>
    <n v="550"/>
    <n v="10"/>
    <n v="550"/>
    <n v="55"/>
    <n v="495"/>
    <n v="399.26"/>
    <n v="95.74"/>
    <x v="1"/>
    <s v="Hyderabad"/>
    <s v="Telangana"/>
    <s v="India"/>
    <s v="Debit Card"/>
    <x v="2"/>
    <s v="Standard"/>
    <x v="0"/>
    <s v="No"/>
    <s v="No"/>
  </r>
  <r>
    <x v="9978"/>
    <x v="802"/>
    <s v="CUST11515"/>
    <s v="Customer 1515"/>
    <n v="19"/>
    <s v="New"/>
    <s v="P1001"/>
    <s v="Laptop"/>
    <x v="0"/>
    <s v="TechSource India"/>
    <n v="3"/>
    <n v="55000"/>
    <n v="20"/>
    <n v="165000"/>
    <n v="33000"/>
    <n v="132000"/>
    <n v="81551.37"/>
    <n v="50448.63"/>
    <x v="0"/>
    <s v="Bhopal"/>
    <s v="Madhya Pradesh"/>
    <s v="India"/>
    <s v="Wallet"/>
    <x v="1"/>
    <s v="Standard"/>
    <x v="0"/>
    <s v="No"/>
    <s v="No"/>
  </r>
  <r>
    <x v="9979"/>
    <x v="802"/>
    <s v="CUST11891"/>
    <s v="Customer 1891"/>
    <n v="33"/>
    <s v="New"/>
    <s v="P4004"/>
    <s v="Shampoo"/>
    <x v="4"/>
    <s v="BeautyCare"/>
    <n v="1"/>
    <n v="550"/>
    <n v="0"/>
    <n v="550"/>
    <n v="0"/>
    <n v="550"/>
    <n v="343.99"/>
    <n v="206.01"/>
    <x v="1"/>
    <s v="Hyderabad"/>
    <s v="Telangana"/>
    <s v="India"/>
    <s v="Net Banking"/>
    <x v="0"/>
    <s v="Express"/>
    <x v="0"/>
    <s v="No"/>
    <s v="Yes"/>
  </r>
  <r>
    <x v="9980"/>
    <x v="803"/>
    <s v="CUST11352"/>
    <s v="Customer 1352"/>
    <n v="29"/>
    <s v="New"/>
    <s v="P2006"/>
    <s v="Womens Kurti"/>
    <x v="3"/>
    <s v="FashionMart"/>
    <n v="4"/>
    <n v="1400"/>
    <n v="15"/>
    <n v="5600"/>
    <n v="840"/>
    <n v="4760"/>
    <n v="2993.1"/>
    <n v="1766.9"/>
    <x v="2"/>
    <s v="Hyderabad"/>
    <s v="Telangana"/>
    <s v="India"/>
    <s v="Net Banking"/>
    <x v="0"/>
    <s v="Express"/>
    <x v="0"/>
    <s v="No"/>
    <s v="No"/>
  </r>
  <r>
    <x v="9981"/>
    <x v="803"/>
    <s v="CUST10540"/>
    <s v="Customer 540"/>
    <n v="36"/>
    <s v="New"/>
    <s v="P4002"/>
    <s v="Moisturizer"/>
    <x v="4"/>
    <s v="BeautyCare"/>
    <n v="1"/>
    <n v="650"/>
    <n v="10"/>
    <n v="650"/>
    <n v="65"/>
    <n v="585"/>
    <n v="342.54"/>
    <n v="242.46"/>
    <x v="0"/>
    <s v="Surat"/>
    <s v="Gujarat"/>
    <s v="India"/>
    <s v="UPI"/>
    <x v="0"/>
    <s v="Express"/>
    <x v="0"/>
    <s v="No"/>
    <s v="Yes"/>
  </r>
  <r>
    <x v="9982"/>
    <x v="803"/>
    <s v="CUST11162"/>
    <s v="Customer 1162"/>
    <n v="36"/>
    <s v="New"/>
    <s v="P4006"/>
    <s v="Lipstick"/>
    <x v="4"/>
    <s v="BeautyCare"/>
    <n v="1"/>
    <n v="850"/>
    <n v="30"/>
    <n v="850"/>
    <n v="255"/>
    <n v="595"/>
    <n v="419.6"/>
    <n v="175.4"/>
    <x v="1"/>
    <s v="Chandigarh"/>
    <s v="Chandigarh"/>
    <s v="India"/>
    <s v="Debit Card"/>
    <x v="0"/>
    <s v="Standard"/>
    <x v="0"/>
    <s v="No"/>
    <s v="No"/>
  </r>
  <r>
    <x v="9983"/>
    <x v="803"/>
    <s v="CUST10971"/>
    <s v="Customer 971"/>
    <n v="33"/>
    <s v="Returning"/>
    <s v="P5001"/>
    <s v="Notebook Set"/>
    <x v="1"/>
    <s v="Stationery Hub"/>
    <n v="2"/>
    <n v="500"/>
    <n v="15"/>
    <n v="1000"/>
    <n v="150"/>
    <n v="850"/>
    <n v="496.16"/>
    <n v="353.84"/>
    <x v="1"/>
    <s v="Chennai"/>
    <s v="Tamil Nadu"/>
    <s v="India"/>
    <s v="Cash on Delivery"/>
    <x v="2"/>
    <s v="Same Day"/>
    <x v="0"/>
    <s v="No"/>
    <s v="No"/>
  </r>
  <r>
    <x v="9984"/>
    <x v="803"/>
    <s v="CUST10553"/>
    <s v="Customer 553"/>
    <n v="29"/>
    <s v="Returning"/>
    <s v="P5003"/>
    <s v="Calculator"/>
    <x v="1"/>
    <s v="Stationery Hub"/>
    <n v="1"/>
    <n v="650"/>
    <n v="10"/>
    <n v="650"/>
    <n v="65"/>
    <n v="585"/>
    <n v="357.19"/>
    <n v="227.81"/>
    <x v="0"/>
    <s v="Guwahati"/>
    <s v="Assam"/>
    <s v="India"/>
    <s v="Debit Card"/>
    <x v="0"/>
    <s v="Standard"/>
    <x v="0"/>
    <s v="No"/>
    <s v="No"/>
  </r>
  <r>
    <x v="9985"/>
    <x v="803"/>
    <s v="CUST12372"/>
    <s v="Customer 2372"/>
    <n v="49"/>
    <s v="New"/>
    <s v="P3001"/>
    <s v="Coffee Maker"/>
    <x v="2"/>
    <s v="HomeNeeds"/>
    <n v="1"/>
    <n v="4200"/>
    <n v="5"/>
    <n v="4200"/>
    <n v="210"/>
    <n v="3990"/>
    <n v="2390.3000000000002"/>
    <n v="1599.7"/>
    <x v="1"/>
    <s v="Nagpur"/>
    <s v="Maharashtra"/>
    <s v="India"/>
    <s v="Debit Card"/>
    <x v="0"/>
    <s v="Standard"/>
    <x v="1"/>
    <s v="No"/>
    <s v="No"/>
  </r>
  <r>
    <x v="9986"/>
    <x v="803"/>
    <s v="CUST10824"/>
    <s v="Customer 824"/>
    <n v="37"/>
    <s v="New"/>
    <s v="P5001"/>
    <s v="Notebook Set"/>
    <x v="1"/>
    <s v="Stationery Hub"/>
    <n v="1"/>
    <n v="500"/>
    <n v="10"/>
    <n v="500"/>
    <n v="50"/>
    <n v="450"/>
    <n v="252.61"/>
    <n v="197.39"/>
    <x v="1"/>
    <s v="Chennai"/>
    <s v="Tamil Nadu"/>
    <s v="India"/>
    <s v="Credit Card"/>
    <x v="2"/>
    <s v="Standard"/>
    <x v="1"/>
    <s v="No"/>
    <s v="No"/>
  </r>
  <r>
    <x v="9987"/>
    <x v="803"/>
    <s v="CUST10965"/>
    <s v="Customer 965"/>
    <n v="41"/>
    <s v="Returning"/>
    <s v="P1010"/>
    <s v="Bluetooth Speaker"/>
    <x v="0"/>
    <s v="Prime Distributors"/>
    <n v="2"/>
    <n v="3200"/>
    <n v="5"/>
    <n v="6400"/>
    <n v="320"/>
    <n v="6080"/>
    <n v="4489.1000000000004"/>
    <n v="1590.9"/>
    <x v="1"/>
    <s v="Delhi"/>
    <s v="Delhi"/>
    <s v="India"/>
    <s v="Cash on Delivery"/>
    <x v="0"/>
    <s v="Express"/>
    <x v="0"/>
    <s v="No"/>
    <s v="No"/>
  </r>
  <r>
    <x v="9988"/>
    <x v="803"/>
    <s v="CUST12272"/>
    <s v="Customer 2272"/>
    <n v="20"/>
    <s v="Returning"/>
    <s v="P1004"/>
    <s v="Smartwatch"/>
    <x v="0"/>
    <s v="TechSource India"/>
    <n v="1"/>
    <n v="6500"/>
    <n v="5"/>
    <n v="6500"/>
    <n v="325"/>
    <n v="6175"/>
    <n v="4133.2700000000004"/>
    <n v="2041.73"/>
    <x v="2"/>
    <s v="Patna"/>
    <s v="Bihar"/>
    <s v="India"/>
    <s v="Net Banking"/>
    <x v="0"/>
    <s v="Express"/>
    <x v="0"/>
    <s v="No"/>
    <s v="No"/>
  </r>
  <r>
    <x v="9989"/>
    <x v="803"/>
    <s v="CUST11653"/>
    <s v="Customer 1653"/>
    <n v="19"/>
    <s v="Returning"/>
    <s v="P3002"/>
    <s v="Air Fryer"/>
    <x v="2"/>
    <s v="HomeNeeds"/>
    <n v="1"/>
    <n v="6500"/>
    <n v="10"/>
    <n v="6500"/>
    <n v="650"/>
    <n v="5850"/>
    <n v="4149.99"/>
    <n v="1700.01"/>
    <x v="1"/>
    <s v="Chandigarh"/>
    <s v="Chandigarh"/>
    <s v="India"/>
    <s v="Cash on Delivery"/>
    <x v="2"/>
    <s v="Express"/>
    <x v="1"/>
    <s v="Yes"/>
    <s v="No"/>
  </r>
  <r>
    <x v="9990"/>
    <x v="803"/>
    <s v="CUST11054"/>
    <s v="Customer 1054"/>
    <n v="40"/>
    <s v="Returning"/>
    <s v="P3006"/>
    <s v="Water Bottle"/>
    <x v="2"/>
    <s v="Metro Supplies"/>
    <n v="1"/>
    <n v="700"/>
    <n v="10"/>
    <n v="700"/>
    <n v="70"/>
    <n v="630"/>
    <n v="461.46"/>
    <n v="168.54"/>
    <x v="1"/>
    <s v="Pune"/>
    <s v="Maharashtra"/>
    <s v="India"/>
    <s v="Debit Card"/>
    <x v="2"/>
    <s v="Standard"/>
    <x v="0"/>
    <s v="No"/>
    <s v="No"/>
  </r>
  <r>
    <x v="9991"/>
    <x v="804"/>
    <s v="CUST11935"/>
    <s v="Customer 1935"/>
    <n v="49"/>
    <s v="New"/>
    <s v="P3002"/>
    <s v="Air Fryer"/>
    <x v="2"/>
    <s v="HomeNeeds"/>
    <n v="2"/>
    <n v="6500"/>
    <n v="0"/>
    <n v="13000"/>
    <n v="0"/>
    <n v="13000"/>
    <n v="7426.4"/>
    <n v="5573.6"/>
    <x v="2"/>
    <s v="Nagpur"/>
    <s v="Maharashtra"/>
    <s v="India"/>
    <s v="Net Banking"/>
    <x v="2"/>
    <s v="Standard"/>
    <x v="0"/>
    <s v="No"/>
    <s v="No"/>
  </r>
  <r>
    <x v="9992"/>
    <x v="804"/>
    <s v="CUST12065"/>
    <s v="Customer 2065"/>
    <n v="48"/>
    <s v="Returning"/>
    <s v="P5002"/>
    <s v="Novel"/>
    <x v="1"/>
    <s v="Stationery Hub"/>
    <n v="3"/>
    <n v="400"/>
    <n v="5"/>
    <n v="1200"/>
    <n v="60"/>
    <n v="1140"/>
    <n v="852.47"/>
    <n v="287.52999999999997"/>
    <x v="1"/>
    <s v="Jaipur"/>
    <s v="Rajasthan"/>
    <s v="India"/>
    <s v="Debit Card"/>
    <x v="0"/>
    <s v="Standard"/>
    <x v="3"/>
    <s v="No"/>
    <s v="No"/>
  </r>
  <r>
    <x v="9993"/>
    <x v="804"/>
    <s v="CUST12126"/>
    <s v="Customer 2126"/>
    <n v="41"/>
    <s v="Loyal"/>
    <s v="P5005"/>
    <s v="Desk Organizer"/>
    <x v="1"/>
    <s v="Stationery Hub"/>
    <n v="1"/>
    <n v="600"/>
    <n v="5"/>
    <n v="600"/>
    <n v="30"/>
    <n v="570"/>
    <n v="403.75"/>
    <n v="166.25"/>
    <x v="0"/>
    <s v="Bhopal"/>
    <s v="Madhya Pradesh"/>
    <s v="India"/>
    <s v="Debit Card"/>
    <x v="0"/>
    <s v="Express"/>
    <x v="1"/>
    <s v="Yes"/>
    <s v="No"/>
  </r>
  <r>
    <x v="9994"/>
    <x v="804"/>
    <s v="CUST10888"/>
    <s v="Customer 888"/>
    <n v="28"/>
    <s v="New"/>
    <s v="P3003"/>
    <s v="Mixer Grinder"/>
    <x v="2"/>
    <s v="Prime Distributors"/>
    <n v="3"/>
    <n v="4800"/>
    <n v="15"/>
    <n v="14400"/>
    <n v="2160"/>
    <n v="12240"/>
    <n v="7659.14"/>
    <n v="4580.8599999999997"/>
    <x v="1"/>
    <s v="Bhopal"/>
    <s v="Madhya Pradesh"/>
    <s v="India"/>
    <s v="Debit Card"/>
    <x v="0"/>
    <s v="Express"/>
    <x v="0"/>
    <s v="No"/>
    <s v="Yes"/>
  </r>
  <r>
    <x v="9995"/>
    <x v="804"/>
    <s v="CUST11474"/>
    <s v="Customer 1474"/>
    <n v="46"/>
    <s v="Returning"/>
    <s v="P1006"/>
    <s v="Keyboard"/>
    <x v="0"/>
    <s v="Metro Supplies"/>
    <n v="1"/>
    <n v="1800"/>
    <n v="15"/>
    <n v="1800"/>
    <n v="270"/>
    <n v="1530"/>
    <n v="994.73"/>
    <n v="535.27"/>
    <x v="1"/>
    <s v="Lucknow"/>
    <s v="Uttar Pradesh"/>
    <s v="India"/>
    <s v="Cash on Delivery"/>
    <x v="2"/>
    <s v="Express"/>
    <x v="0"/>
    <s v="No"/>
    <s v="No"/>
  </r>
  <r>
    <x v="9996"/>
    <x v="804"/>
    <s v="CUST11694"/>
    <s v="Customer 1694"/>
    <n v="42"/>
    <s v="Loyal"/>
    <s v="P5004"/>
    <s v="Pen Set"/>
    <x v="1"/>
    <s v="Stationery Hub"/>
    <n v="2"/>
    <n v="250"/>
    <n v="15"/>
    <n v="500"/>
    <n v="75"/>
    <n v="425"/>
    <n v="255.36"/>
    <n v="169.64"/>
    <x v="1"/>
    <s v="Bhopal"/>
    <s v="Madhya Pradesh"/>
    <s v="India"/>
    <s v="Cash on Delivery"/>
    <x v="0"/>
    <s v="Express"/>
    <x v="0"/>
    <s v="No"/>
    <s v="No"/>
  </r>
  <r>
    <x v="9997"/>
    <x v="804"/>
    <s v="CUST11511"/>
    <s v="Customer 1511"/>
    <n v="24"/>
    <s v="Loyal"/>
    <s v="P1010"/>
    <s v="Bluetooth Speaker"/>
    <x v="0"/>
    <s v="Prime Distributors"/>
    <n v="2"/>
    <n v="3200"/>
    <n v="5"/>
    <n v="6400"/>
    <n v="320"/>
    <n v="6080"/>
    <n v="3689.45"/>
    <n v="2390.5500000000002"/>
    <x v="1"/>
    <s v="Ahmedabad"/>
    <s v="Gujarat"/>
    <s v="India"/>
    <s v="UPI"/>
    <x v="2"/>
    <s v="Standard"/>
    <x v="2"/>
    <s v="No"/>
    <s v="No"/>
  </r>
  <r>
    <x v="9998"/>
    <x v="804"/>
    <s v="CUST12218"/>
    <s v="Customer 2218"/>
    <n v="45"/>
    <s v="Loyal"/>
    <s v="P1009"/>
    <s v="Power Bank"/>
    <x v="0"/>
    <s v="Prime Distributors"/>
    <n v="2"/>
    <n v="1600"/>
    <n v="0"/>
    <n v="3200"/>
    <n v="0"/>
    <n v="3200"/>
    <n v="2495.4299999999998"/>
    <n v="704.57"/>
    <x v="2"/>
    <s v="Coimbatore"/>
    <s v="Tamil Nadu"/>
    <s v="India"/>
    <s v="Net Banking"/>
    <x v="0"/>
    <s v="Standard"/>
    <x v="3"/>
    <s v="No"/>
    <s v="Yes"/>
  </r>
  <r>
    <x v="9999"/>
    <x v="805"/>
    <s v="CUST12021"/>
    <s v="Customer 2021"/>
    <n v="35"/>
    <s v="Returning"/>
    <s v="P3001"/>
    <s v="Coffee Maker"/>
    <x v="2"/>
    <s v="HomeNeeds"/>
    <n v="3"/>
    <n v="4200"/>
    <n v="5"/>
    <n v="12600"/>
    <n v="630"/>
    <n v="11970"/>
    <n v="6816.04"/>
    <n v="5153.96"/>
    <x v="1"/>
    <s v="Pune"/>
    <s v="Maharashtra"/>
    <s v="India"/>
    <s v="Cash on Delivery"/>
    <x v="0"/>
    <s v="Standard"/>
    <x v="0"/>
    <s v="No"/>
    <s v="No"/>
  </r>
  <r>
    <x v="10000"/>
    <x v="805"/>
    <s v="CUST11225"/>
    <s v="Customer 1225"/>
    <n v="38"/>
    <s v="Returning"/>
    <s v="P3004"/>
    <s v="Cookware Set"/>
    <x v="2"/>
    <s v="HomeNeeds"/>
    <n v="2"/>
    <n v="3500"/>
    <n v="25"/>
    <n v="7000"/>
    <n v="1750"/>
    <n v="5250"/>
    <n v="3711.6"/>
    <n v="1538.4"/>
    <x v="1"/>
    <s v="Chennai"/>
    <s v="Tamil Nadu"/>
    <s v="India"/>
    <s v="Credit Card"/>
    <x v="2"/>
    <s v="Standard"/>
    <x v="0"/>
    <s v="No"/>
    <s v="No"/>
  </r>
  <r>
    <x v="10001"/>
    <x v="805"/>
    <s v="CUST10756"/>
    <s v="Customer 756"/>
    <n v="33"/>
    <s v="Loyal"/>
    <s v="P2007"/>
    <s v="Saree"/>
    <x v="3"/>
    <s v="FashionMart"/>
    <n v="1"/>
    <n v="2600"/>
    <n v="0"/>
    <n v="2600"/>
    <n v="0"/>
    <n v="2600"/>
    <n v="1994.62"/>
    <n v="605.38"/>
    <x v="1"/>
    <s v="Mumbai"/>
    <s v="Maharashtra"/>
    <s v="India"/>
    <s v="Net Banking"/>
    <x v="0"/>
    <s v="Express"/>
    <x v="1"/>
    <s v="No"/>
    <s v="No"/>
  </r>
  <r>
    <x v="10002"/>
    <x v="805"/>
    <s v="CUST12382"/>
    <s v="Customer 2382"/>
    <n v="32"/>
    <s v="New"/>
    <s v="P5002"/>
    <s v="Novel"/>
    <x v="1"/>
    <s v="Stationery Hub"/>
    <n v="1"/>
    <n v="400"/>
    <n v="25"/>
    <n v="400"/>
    <n v="100"/>
    <n v="300"/>
    <n v="245.44"/>
    <n v="54.56"/>
    <x v="2"/>
    <s v="Indore"/>
    <s v="Madhya Pradesh"/>
    <s v="India"/>
    <s v="Debit Card"/>
    <x v="2"/>
    <s v="Standard"/>
    <x v="0"/>
    <s v="No"/>
    <s v="No"/>
  </r>
  <r>
    <x v="10003"/>
    <x v="805"/>
    <s v="CUST11344"/>
    <s v="Customer 1344"/>
    <n v="49"/>
    <s v="Loyal"/>
    <s v="P1002"/>
    <s v="Smartphone"/>
    <x v="0"/>
    <s v="Global Traders"/>
    <n v="1"/>
    <n v="28000"/>
    <n v="0"/>
    <n v="28000"/>
    <n v="0"/>
    <n v="28000"/>
    <n v="20700.39"/>
    <n v="7299.61"/>
    <x v="2"/>
    <s v="Visakhapatnam"/>
    <s v="Andhra Pradesh"/>
    <s v="India"/>
    <s v="Cash on Delivery"/>
    <x v="2"/>
    <s v="Standard"/>
    <x v="1"/>
    <s v="No"/>
    <s v="Yes"/>
  </r>
  <r>
    <x v="10004"/>
    <x v="805"/>
    <s v="CUST12249"/>
    <s v="Customer 2249"/>
    <n v="38"/>
    <s v="New"/>
    <s v="P5005"/>
    <s v="Desk Organizer"/>
    <x v="1"/>
    <s v="Stationery Hub"/>
    <n v="2"/>
    <n v="600"/>
    <n v="0"/>
    <n v="1200"/>
    <n v="0"/>
    <n v="1200"/>
    <n v="951.89"/>
    <n v="248.11"/>
    <x v="1"/>
    <s v="Bhubaneswar"/>
    <s v="Odisha"/>
    <s v="India"/>
    <s v="Net Banking"/>
    <x v="0"/>
    <s v="Express"/>
    <x v="1"/>
    <s v="No"/>
    <s v="No"/>
  </r>
  <r>
    <x v="10005"/>
    <x v="805"/>
    <s v="CUST12043"/>
    <s v="Customer 2043"/>
    <n v="53"/>
    <s v="New"/>
    <s v="P3007"/>
    <s v="Vacuum Cleaner"/>
    <x v="2"/>
    <s v="Global Traders"/>
    <n v="2"/>
    <n v="8500"/>
    <n v="5"/>
    <n v="17000"/>
    <n v="850"/>
    <n v="16150"/>
    <n v="10594.74"/>
    <n v="5555.26"/>
    <x v="1"/>
    <s v="Chennai"/>
    <s v="Tamil Nadu"/>
    <s v="India"/>
    <s v="Wallet"/>
    <x v="1"/>
    <s v="Standard"/>
    <x v="0"/>
    <s v="No"/>
    <s v="No"/>
  </r>
  <r>
    <x v="10006"/>
    <x v="805"/>
    <s v="CUST12162"/>
    <s v="Customer 2162"/>
    <n v="40"/>
    <s v="New"/>
    <s v="P2006"/>
    <s v="Womens Kurti"/>
    <x v="3"/>
    <s v="FashionMart"/>
    <n v="1"/>
    <n v="1400"/>
    <n v="10"/>
    <n v="1400"/>
    <n v="140"/>
    <n v="1260"/>
    <n v="947.47"/>
    <n v="312.52999999999997"/>
    <x v="1"/>
    <s v="Chennai"/>
    <s v="Tamil Nadu"/>
    <s v="India"/>
    <s v="Wallet"/>
    <x v="2"/>
    <s v="Standard"/>
    <x v="0"/>
    <s v="No"/>
    <s v="No"/>
  </r>
  <r>
    <x v="10007"/>
    <x v="805"/>
    <s v="CUST11272"/>
    <s v="Customer 1272"/>
    <n v="32"/>
    <s v="New"/>
    <s v="P1004"/>
    <s v="Smartwatch"/>
    <x v="0"/>
    <s v="TechSource India"/>
    <n v="2"/>
    <n v="6500"/>
    <n v="20"/>
    <n v="13000"/>
    <n v="2600"/>
    <n v="10400"/>
    <n v="7135.24"/>
    <n v="3264.76"/>
    <x v="1"/>
    <s v="Hyderabad"/>
    <s v="Telangana"/>
    <s v="India"/>
    <s v="Net Banking"/>
    <x v="2"/>
    <s v="Express"/>
    <x v="0"/>
    <s v="No"/>
    <s v="No"/>
  </r>
  <r>
    <x v="10008"/>
    <x v="805"/>
    <s v="CUST11752"/>
    <s v="Customer 1752"/>
    <n v="34"/>
    <s v="Returning"/>
    <s v="P2004"/>
    <s v="Jacket"/>
    <x v="3"/>
    <s v="Global Traders"/>
    <n v="2"/>
    <n v="3500"/>
    <n v="0"/>
    <n v="7000"/>
    <n v="0"/>
    <n v="7000"/>
    <n v="4406.9799999999996"/>
    <n v="2593.02"/>
    <x v="1"/>
    <s v="Chandigarh"/>
    <s v="Chandigarh"/>
    <s v="India"/>
    <s v="Wallet"/>
    <x v="2"/>
    <s v="Standard"/>
    <x v="0"/>
    <s v="No"/>
    <s v="No"/>
  </r>
  <r>
    <x v="10009"/>
    <x v="805"/>
    <s v="CUST10057"/>
    <s v="Customer 57"/>
    <n v="60"/>
    <s v="Returning"/>
    <s v="P1001"/>
    <s v="Laptop"/>
    <x v="0"/>
    <s v="TechSource India"/>
    <n v="1"/>
    <n v="55000"/>
    <n v="25"/>
    <n v="55000"/>
    <n v="13750"/>
    <n v="41250"/>
    <n v="23674.37"/>
    <n v="17575.63"/>
    <x v="0"/>
    <s v="Pune"/>
    <s v="Maharashtra"/>
    <s v="India"/>
    <s v="UPI"/>
    <x v="2"/>
    <s v="Standard"/>
    <x v="0"/>
    <s v="No"/>
    <s v="No"/>
  </r>
  <r>
    <x v="10010"/>
    <x v="805"/>
    <s v="CUST12071"/>
    <s v="Customer 2071"/>
    <n v="54"/>
    <s v="New"/>
    <s v="P3005"/>
    <s v="Bedsheet Set"/>
    <x v="2"/>
    <s v="RetailHub"/>
    <n v="3"/>
    <n v="1800"/>
    <n v="20"/>
    <n v="5400"/>
    <n v="1080"/>
    <n v="4320"/>
    <n v="3459.75"/>
    <n v="860.25"/>
    <x v="1"/>
    <s v="Bengaluru"/>
    <s v="Karnataka"/>
    <s v="India"/>
    <s v="Debit Card"/>
    <x v="0"/>
    <s v="Express"/>
    <x v="2"/>
    <s v="Yes"/>
    <s v="No"/>
  </r>
  <r>
    <x v="10011"/>
    <x v="805"/>
    <s v="CUST12267"/>
    <s v="Customer 2267"/>
    <n v="58"/>
    <s v="New"/>
    <s v="P3001"/>
    <s v="Coffee Maker"/>
    <x v="2"/>
    <s v="HomeNeeds"/>
    <n v="5"/>
    <n v="4200"/>
    <n v="0"/>
    <n v="21000"/>
    <n v="0"/>
    <n v="21000"/>
    <n v="12714.24"/>
    <n v="8285.76"/>
    <x v="1"/>
    <s v="Coimbatore"/>
    <s v="Tamil Nadu"/>
    <s v="India"/>
    <s v="Debit Card"/>
    <x v="2"/>
    <s v="Standard"/>
    <x v="0"/>
    <s v="No"/>
    <s v="No"/>
  </r>
  <r>
    <x v="10012"/>
    <x v="805"/>
    <s v="CUST11013"/>
    <s v="Customer 1013"/>
    <n v="32"/>
    <s v="Returning"/>
    <s v="P1009"/>
    <s v="Power Bank"/>
    <x v="0"/>
    <s v="Prime Distributors"/>
    <n v="1"/>
    <n v="1600"/>
    <n v="10"/>
    <n v="1600"/>
    <n v="160"/>
    <n v="1440"/>
    <n v="1149.77"/>
    <n v="290.23"/>
    <x v="1"/>
    <s v="Indore"/>
    <s v="Madhya Pradesh"/>
    <s v="India"/>
    <s v="UPI"/>
    <x v="2"/>
    <s v="Express"/>
    <x v="0"/>
    <s v="No"/>
    <s v="No"/>
  </r>
  <r>
    <x v="10013"/>
    <x v="806"/>
    <s v="CUST10137"/>
    <s v="Customer 137"/>
    <n v="24"/>
    <s v="Returning"/>
    <s v="P5002"/>
    <s v="Novel"/>
    <x v="1"/>
    <s v="Stationery Hub"/>
    <n v="3"/>
    <n v="400"/>
    <n v="10"/>
    <n v="1200"/>
    <n v="120"/>
    <n v="1080"/>
    <n v="842.81"/>
    <n v="237.19"/>
    <x v="1"/>
    <s v="Bhubaneswar"/>
    <s v="Odisha"/>
    <s v="India"/>
    <s v="Debit Card"/>
    <x v="1"/>
    <s v="Standard"/>
    <x v="0"/>
    <s v="No"/>
    <s v="No"/>
  </r>
  <r>
    <x v="10014"/>
    <x v="806"/>
    <s v="CUST12009"/>
    <s v="Customer 2009"/>
    <n v="42"/>
    <s v="Loyal"/>
    <s v="P1006"/>
    <s v="Keyboard"/>
    <x v="0"/>
    <s v="Metro Supplies"/>
    <n v="2"/>
    <n v="1800"/>
    <n v="25"/>
    <n v="3600"/>
    <n v="900"/>
    <n v="2700"/>
    <n v="2110.12"/>
    <n v="589.88"/>
    <x v="1"/>
    <s v="Patna"/>
    <s v="Bihar"/>
    <s v="India"/>
    <s v="Credit Card"/>
    <x v="2"/>
    <s v="Standard"/>
    <x v="1"/>
    <s v="No"/>
    <s v="No"/>
  </r>
  <r>
    <x v="10015"/>
    <x v="806"/>
    <s v="CUST10505"/>
    <s v="Customer 505"/>
    <n v="23"/>
    <s v="Returning"/>
    <s v="P3003"/>
    <s v="Mixer Grinder"/>
    <x v="2"/>
    <s v="Prime Distributors"/>
    <n v="2"/>
    <n v="4800"/>
    <n v="10"/>
    <n v="9600"/>
    <n v="960"/>
    <n v="8640"/>
    <n v="6118.84"/>
    <n v="2521.16"/>
    <x v="1"/>
    <s v="Hyderabad"/>
    <s v="Telangana"/>
    <s v="India"/>
    <s v="Debit Card"/>
    <x v="1"/>
    <s v="Standard"/>
    <x v="0"/>
    <s v="No"/>
    <s v="No"/>
  </r>
  <r>
    <x v="10016"/>
    <x v="806"/>
    <s v="CUST11488"/>
    <s v="Customer 1488"/>
    <n v="55"/>
    <s v="Returning"/>
    <s v="P5001"/>
    <s v="Notebook Set"/>
    <x v="1"/>
    <s v="Stationery Hub"/>
    <n v="3"/>
    <n v="500"/>
    <n v="10"/>
    <n v="1500"/>
    <n v="150"/>
    <n v="1350"/>
    <n v="743.63"/>
    <n v="606.37"/>
    <x v="2"/>
    <s v="Chennai"/>
    <s v="Tamil Nadu"/>
    <s v="India"/>
    <s v="Credit Card"/>
    <x v="1"/>
    <s v="Express"/>
    <x v="0"/>
    <s v="No"/>
    <s v="No"/>
  </r>
  <r>
    <x v="10017"/>
    <x v="806"/>
    <s v="CUST12407"/>
    <s v="Customer 2407"/>
    <n v="23"/>
    <s v="Returning"/>
    <s v="P3004"/>
    <s v="Cookware Set"/>
    <x v="2"/>
    <s v="HomeNeeds"/>
    <n v="1"/>
    <n v="3500"/>
    <n v="5"/>
    <n v="3500"/>
    <n v="175"/>
    <n v="3325"/>
    <n v="2241.9699999999998"/>
    <n v="1083.03"/>
    <x v="1"/>
    <s v="Kolkata"/>
    <s v="West Bengal"/>
    <s v="India"/>
    <s v="Debit Card"/>
    <x v="0"/>
    <s v="Standard"/>
    <x v="3"/>
    <s v="No"/>
    <s v="No"/>
  </r>
  <r>
    <x v="10018"/>
    <x v="806"/>
    <s v="CUST11166"/>
    <s v="Customer 1166"/>
    <n v="59"/>
    <s v="New"/>
    <s v="P5003"/>
    <s v="Calculator"/>
    <x v="1"/>
    <s v="Stationery Hub"/>
    <n v="1"/>
    <n v="650"/>
    <n v="20"/>
    <n v="650"/>
    <n v="130"/>
    <n v="520"/>
    <n v="359.81"/>
    <n v="160.19"/>
    <x v="2"/>
    <s v="Kolkata"/>
    <s v="West Bengal"/>
    <s v="India"/>
    <s v="Debit Card"/>
    <x v="0"/>
    <s v="Standard"/>
    <x v="0"/>
    <s v="No"/>
    <s v="No"/>
  </r>
  <r>
    <x v="10019"/>
    <x v="806"/>
    <s v="CUST10060"/>
    <s v="Customer 60"/>
    <n v="44"/>
    <s v="Returning"/>
    <s v="P2003"/>
    <s v="T-Shirt"/>
    <x v="3"/>
    <s v="RetailHub"/>
    <n v="2"/>
    <n v="900"/>
    <n v="5"/>
    <n v="1800"/>
    <n v="90"/>
    <n v="1710"/>
    <n v="1021.97"/>
    <n v="688.03"/>
    <x v="2"/>
    <s v="Ahmedabad"/>
    <s v="Gujarat"/>
    <s v="India"/>
    <s v="Cash on Delivery"/>
    <x v="1"/>
    <s v="Express"/>
    <x v="0"/>
    <s v="No"/>
    <s v="No"/>
  </r>
  <r>
    <x v="10020"/>
    <x v="806"/>
    <s v="CUST12011"/>
    <s v="Customer 2011"/>
    <n v="46"/>
    <s v="New"/>
    <s v="P3007"/>
    <s v="Vacuum Cleaner"/>
    <x v="2"/>
    <s v="Global Traders"/>
    <n v="2"/>
    <n v="8500"/>
    <n v="10"/>
    <n v="17000"/>
    <n v="1700"/>
    <n v="15300"/>
    <n v="10215.69"/>
    <n v="5084.3100000000004"/>
    <x v="0"/>
    <s v="Chennai"/>
    <s v="Tamil Nadu"/>
    <s v="India"/>
    <s v="Net Banking"/>
    <x v="2"/>
    <s v="Standard"/>
    <x v="0"/>
    <s v="No"/>
    <s v="No"/>
  </r>
  <r>
    <x v="10021"/>
    <x v="806"/>
    <s v="CUST12414"/>
    <s v="Customer 2414"/>
    <n v="57"/>
    <s v="New"/>
    <s v="P4003"/>
    <s v="Sunscreen"/>
    <x v="4"/>
    <s v="BeautyCare"/>
    <n v="1"/>
    <n v="700"/>
    <n v="10"/>
    <n v="700"/>
    <n v="70"/>
    <n v="630"/>
    <n v="372.01"/>
    <n v="257.99"/>
    <x v="1"/>
    <s v="Delhi"/>
    <s v="Delhi"/>
    <s v="India"/>
    <s v="Cash on Delivery"/>
    <x v="2"/>
    <s v="Standard"/>
    <x v="0"/>
    <s v="No"/>
    <s v="No"/>
  </r>
  <r>
    <x v="10022"/>
    <x v="806"/>
    <s v="CUST10375"/>
    <s v="Customer 375"/>
    <n v="32"/>
    <s v="New"/>
    <s v="P4006"/>
    <s v="Lipstick"/>
    <x v="4"/>
    <s v="BeautyCare"/>
    <n v="3"/>
    <n v="850"/>
    <n v="20"/>
    <n v="2550"/>
    <n v="510"/>
    <n v="2040"/>
    <n v="1278.95"/>
    <n v="761.05"/>
    <x v="1"/>
    <s v="Indore"/>
    <s v="Madhya Pradesh"/>
    <s v="India"/>
    <s v="Debit Card"/>
    <x v="0"/>
    <s v="Express"/>
    <x v="3"/>
    <s v="No"/>
    <s v="No"/>
  </r>
  <r>
    <x v="10023"/>
    <x v="806"/>
    <s v="CUST10788"/>
    <s v="Customer 788"/>
    <n v="43"/>
    <s v="Returning"/>
    <s v="P3005"/>
    <s v="Bedsheet Set"/>
    <x v="2"/>
    <s v="RetailHub"/>
    <n v="1"/>
    <n v="1800"/>
    <n v="10"/>
    <n v="1800"/>
    <n v="180"/>
    <n v="1620"/>
    <n v="1068.5999999999999"/>
    <n v="551.4"/>
    <x v="1"/>
    <s v="Chandigarh"/>
    <s v="Chandigarh"/>
    <s v="India"/>
    <s v="Wallet"/>
    <x v="2"/>
    <s v="Standard"/>
    <x v="0"/>
    <s v="No"/>
    <s v="No"/>
  </r>
  <r>
    <x v="10024"/>
    <x v="806"/>
    <s v="CUST11636"/>
    <s v="Customer 1636"/>
    <n v="46"/>
    <s v="Loyal"/>
    <s v="P4002"/>
    <s v="Moisturizer"/>
    <x v="4"/>
    <s v="BeautyCare"/>
    <n v="2"/>
    <n v="650"/>
    <n v="20"/>
    <n v="1300"/>
    <n v="260"/>
    <n v="1040"/>
    <n v="796.11"/>
    <n v="243.89"/>
    <x v="2"/>
    <s v="Coimbatore"/>
    <s v="Tamil Nadu"/>
    <s v="India"/>
    <s v="Debit Card"/>
    <x v="2"/>
    <s v="Standard"/>
    <x v="0"/>
    <s v="No"/>
    <s v="No"/>
  </r>
  <r>
    <x v="10025"/>
    <x v="806"/>
    <s v="CUST10328"/>
    <s v="Customer 328"/>
    <n v="34"/>
    <s v="Returning"/>
    <s v="P2004"/>
    <s v="Jacket"/>
    <x v="3"/>
    <s v="Global Traders"/>
    <n v="2"/>
    <n v="3500"/>
    <n v="5"/>
    <n v="7000"/>
    <n v="350"/>
    <n v="6650"/>
    <n v="5214.67"/>
    <n v="1435.33"/>
    <x v="1"/>
    <s v="Bhopal"/>
    <s v="Madhya Pradesh"/>
    <s v="India"/>
    <s v="Wallet"/>
    <x v="0"/>
    <s v="Standard"/>
    <x v="0"/>
    <s v="No"/>
    <s v="No"/>
  </r>
  <r>
    <x v="10026"/>
    <x v="806"/>
    <s v="CUST10405"/>
    <s v="Customer 405"/>
    <n v="33"/>
    <s v="New"/>
    <s v="P3001"/>
    <s v="Coffee Maker"/>
    <x v="2"/>
    <s v="HomeNeeds"/>
    <n v="2"/>
    <n v="4200"/>
    <n v="0"/>
    <n v="8400"/>
    <n v="0"/>
    <n v="8400"/>
    <n v="6857.09"/>
    <n v="1542.91"/>
    <x v="2"/>
    <s v="Ahmedabad"/>
    <s v="Gujarat"/>
    <s v="India"/>
    <s v="Debit Card"/>
    <x v="1"/>
    <s v="Express"/>
    <x v="3"/>
    <s v="No"/>
    <s v="No"/>
  </r>
  <r>
    <x v="10027"/>
    <x v="806"/>
    <s v="CUST11435"/>
    <s v="Customer 1435"/>
    <n v="20"/>
    <s v="Returning"/>
    <s v="P1005"/>
    <s v="Tablet"/>
    <x v="0"/>
    <s v="RetailHub"/>
    <n v="1"/>
    <n v="18000"/>
    <n v="10"/>
    <n v="18000"/>
    <n v="1800"/>
    <n v="16200"/>
    <n v="8926.93"/>
    <n v="7273.07"/>
    <x v="1"/>
    <s v="Bengaluru"/>
    <s v="Karnataka"/>
    <s v="India"/>
    <s v="UPI"/>
    <x v="2"/>
    <s v="Standard"/>
    <x v="0"/>
    <s v="No"/>
    <s v="No"/>
  </r>
  <r>
    <x v="10028"/>
    <x v="806"/>
    <s v="CUST10023"/>
    <s v="Customer 23"/>
    <n v="28"/>
    <s v="Returning"/>
    <s v="P1007"/>
    <s v="Mouse"/>
    <x v="0"/>
    <s v="RetailHub"/>
    <n v="2"/>
    <n v="900"/>
    <n v="5"/>
    <n v="1800"/>
    <n v="90"/>
    <n v="1710"/>
    <n v="1077.5"/>
    <n v="632.5"/>
    <x v="1"/>
    <s v="Coimbatore"/>
    <s v="Tamil Nadu"/>
    <s v="India"/>
    <s v="Wallet"/>
    <x v="2"/>
    <s v="Standard"/>
    <x v="1"/>
    <s v="No"/>
    <s v="No"/>
  </r>
  <r>
    <x v="10029"/>
    <x v="807"/>
    <s v="CUST10374"/>
    <s v="Customer 374"/>
    <n v="24"/>
    <s v="Returning"/>
    <s v="P1003"/>
    <s v="Headphones"/>
    <x v="0"/>
    <s v="Metro Supplies"/>
    <n v="1"/>
    <n v="2500"/>
    <n v="5"/>
    <n v="2500"/>
    <n v="125"/>
    <n v="2375"/>
    <n v="1455.47"/>
    <n v="919.53"/>
    <x v="1"/>
    <s v="Lucknow"/>
    <s v="Uttar Pradesh"/>
    <s v="India"/>
    <s v="Cash on Delivery"/>
    <x v="0"/>
    <s v="Express"/>
    <x v="2"/>
    <s v="No"/>
    <s v="No"/>
  </r>
  <r>
    <x v="10030"/>
    <x v="807"/>
    <s v="CUST11546"/>
    <s v="Customer 1546"/>
    <n v="31"/>
    <s v="Loyal"/>
    <s v="P4006"/>
    <s v="Lipstick"/>
    <x v="4"/>
    <s v="BeautyCare"/>
    <n v="2"/>
    <n v="850"/>
    <n v="10"/>
    <n v="1700"/>
    <n v="170"/>
    <n v="1530"/>
    <n v="927.74"/>
    <n v="602.26"/>
    <x v="1"/>
    <s v="Hyderabad"/>
    <s v="Telangana"/>
    <s v="India"/>
    <s v="Debit Card"/>
    <x v="1"/>
    <s v="Express"/>
    <x v="0"/>
    <s v="No"/>
    <s v="No"/>
  </r>
  <r>
    <x v="10031"/>
    <x v="807"/>
    <s v="CUST11874"/>
    <s v="Customer 1874"/>
    <n v="41"/>
    <s v="Loyal"/>
    <s v="P4002"/>
    <s v="Moisturizer"/>
    <x v="4"/>
    <s v="BeautyCare"/>
    <n v="1"/>
    <n v="650"/>
    <n v="0"/>
    <n v="650"/>
    <n v="0"/>
    <n v="650"/>
    <n v="419.24"/>
    <n v="230.76"/>
    <x v="0"/>
    <s v="Lucknow"/>
    <s v="Uttar Pradesh"/>
    <s v="India"/>
    <s v="Credit Card"/>
    <x v="1"/>
    <s v="Express"/>
    <x v="0"/>
    <s v="No"/>
    <s v="No"/>
  </r>
  <r>
    <x v="10032"/>
    <x v="807"/>
    <s v="CUST10331"/>
    <s v="Customer 331"/>
    <n v="60"/>
    <s v="Loyal"/>
    <s v="P1003"/>
    <s v="Headphones"/>
    <x v="0"/>
    <s v="Metro Supplies"/>
    <n v="2"/>
    <n v="2500"/>
    <n v="25"/>
    <n v="5000"/>
    <n v="1250"/>
    <n v="3750"/>
    <n v="2563.88"/>
    <n v="1186.1199999999999"/>
    <x v="2"/>
    <s v="Patna"/>
    <s v="Bihar"/>
    <s v="India"/>
    <s v="Credit Card"/>
    <x v="0"/>
    <s v="Standard"/>
    <x v="2"/>
    <s v="Yes"/>
    <s v="No"/>
  </r>
  <r>
    <x v="10033"/>
    <x v="807"/>
    <s v="CUST10698"/>
    <s v="Customer 698"/>
    <n v="28"/>
    <s v="Returning"/>
    <s v="P2004"/>
    <s v="Jacket"/>
    <x v="3"/>
    <s v="Global Traders"/>
    <n v="4"/>
    <n v="3500"/>
    <n v="5"/>
    <n v="14000"/>
    <n v="700"/>
    <n v="13300"/>
    <n v="9639.3799999999992"/>
    <n v="3660.62"/>
    <x v="2"/>
    <s v="Mumbai"/>
    <s v="Maharashtra"/>
    <s v="India"/>
    <s v="Wallet"/>
    <x v="2"/>
    <s v="Express"/>
    <x v="1"/>
    <s v="No"/>
    <s v="No"/>
  </r>
  <r>
    <x v="10034"/>
    <x v="807"/>
    <s v="CUST10910"/>
    <s v="Customer 910"/>
    <n v="57"/>
    <s v="New"/>
    <s v="P3006"/>
    <s v="Water Bottle"/>
    <x v="2"/>
    <s v="Metro Supplies"/>
    <n v="1"/>
    <n v="700"/>
    <n v="5"/>
    <n v="700"/>
    <n v="35"/>
    <n v="665"/>
    <n v="514.63"/>
    <n v="150.37"/>
    <x v="1"/>
    <s v="Mumbai"/>
    <s v="Maharashtra"/>
    <s v="India"/>
    <s v="Debit Card"/>
    <x v="2"/>
    <s v="Express"/>
    <x v="0"/>
    <s v="No"/>
    <s v="No"/>
  </r>
  <r>
    <x v="10035"/>
    <x v="807"/>
    <s v="CUST11148"/>
    <s v="Customer 1148"/>
    <n v="48"/>
    <s v="New"/>
    <s v="P3006"/>
    <s v="Water Bottle"/>
    <x v="2"/>
    <s v="Metro Supplies"/>
    <n v="5"/>
    <n v="700"/>
    <n v="0"/>
    <n v="3500"/>
    <n v="0"/>
    <n v="3500"/>
    <n v="2143.1"/>
    <n v="1356.9"/>
    <x v="0"/>
    <s v="Visakhapatnam"/>
    <s v="Andhra Pradesh"/>
    <s v="India"/>
    <s v="Credit Card"/>
    <x v="1"/>
    <s v="Standard"/>
    <x v="0"/>
    <s v="Yes"/>
    <s v="Yes"/>
  </r>
  <r>
    <x v="10036"/>
    <x v="807"/>
    <s v="CUST10891"/>
    <s v="Customer 891"/>
    <n v="55"/>
    <s v="Returning"/>
    <s v="P3006"/>
    <s v="Water Bottle"/>
    <x v="2"/>
    <s v="Metro Supplies"/>
    <n v="1"/>
    <n v="700"/>
    <n v="15"/>
    <n v="700"/>
    <n v="105"/>
    <n v="595"/>
    <n v="463.96"/>
    <n v="131.04"/>
    <x v="2"/>
    <s v="Delhi"/>
    <s v="Delhi"/>
    <s v="India"/>
    <s v="Debit Card"/>
    <x v="0"/>
    <s v="Standard"/>
    <x v="0"/>
    <s v="No"/>
    <s v="No"/>
  </r>
  <r>
    <x v="10037"/>
    <x v="807"/>
    <s v="CUST12216"/>
    <s v="Customer 2216"/>
    <n v="26"/>
    <s v="Returning"/>
    <s v="P1007"/>
    <s v="Mouse"/>
    <x v="0"/>
    <s v="RetailHub"/>
    <n v="1"/>
    <n v="900"/>
    <n v="15"/>
    <n v="900"/>
    <n v="135"/>
    <n v="765"/>
    <n v="461.93"/>
    <n v="303.07"/>
    <x v="0"/>
    <s v="Jaipur"/>
    <s v="Rajasthan"/>
    <s v="India"/>
    <s v="Net Banking"/>
    <x v="0"/>
    <s v="Same Day"/>
    <x v="3"/>
    <s v="No"/>
    <s v="No"/>
  </r>
  <r>
    <x v="10038"/>
    <x v="807"/>
    <s v="CUST11171"/>
    <s v="Customer 1171"/>
    <n v="39"/>
    <s v="New"/>
    <s v="P4006"/>
    <s v="Lipstick"/>
    <x v="4"/>
    <s v="BeautyCare"/>
    <n v="2"/>
    <n v="850"/>
    <n v="15"/>
    <n v="1700"/>
    <n v="255"/>
    <n v="1445"/>
    <n v="914.66"/>
    <n v="530.34"/>
    <x v="1"/>
    <s v="Mumbai"/>
    <s v="Maharashtra"/>
    <s v="India"/>
    <s v="Debit Card"/>
    <x v="0"/>
    <s v="Standard"/>
    <x v="3"/>
    <s v="No"/>
    <s v="No"/>
  </r>
  <r>
    <x v="10039"/>
    <x v="807"/>
    <s v="CUST11871"/>
    <s v="Customer 1871"/>
    <n v="43"/>
    <s v="Returning"/>
    <s v="P1003"/>
    <s v="Headphones"/>
    <x v="0"/>
    <s v="Metro Supplies"/>
    <n v="5"/>
    <n v="2500"/>
    <n v="20"/>
    <n v="12500"/>
    <n v="2500"/>
    <n v="10000"/>
    <n v="6358.31"/>
    <n v="3641.69"/>
    <x v="2"/>
    <s v="Indore"/>
    <s v="Madhya Pradesh"/>
    <s v="India"/>
    <s v="Wallet"/>
    <x v="0"/>
    <s v="Express"/>
    <x v="0"/>
    <s v="No"/>
    <s v="No"/>
  </r>
  <r>
    <x v="10040"/>
    <x v="807"/>
    <s v="CUST10072"/>
    <s v="Customer 72"/>
    <n v="58"/>
    <s v="Returning"/>
    <s v="P1009"/>
    <s v="Power Bank"/>
    <x v="0"/>
    <s v="Prime Distributors"/>
    <n v="3"/>
    <n v="1600"/>
    <n v="10"/>
    <n v="4800"/>
    <n v="480"/>
    <n v="4320"/>
    <n v="3396.85"/>
    <n v="923.15"/>
    <x v="1"/>
    <s v="Ahmedabad"/>
    <s v="Gujarat"/>
    <s v="India"/>
    <s v="Debit Card"/>
    <x v="0"/>
    <s v="Express"/>
    <x v="0"/>
    <s v="No"/>
    <s v="No"/>
  </r>
  <r>
    <x v="10041"/>
    <x v="807"/>
    <s v="CUST11019"/>
    <s v="Customer 1019"/>
    <n v="26"/>
    <s v="Returning"/>
    <s v="P1003"/>
    <s v="Headphones"/>
    <x v="0"/>
    <s v="Metro Supplies"/>
    <n v="1"/>
    <n v="2500"/>
    <n v="15"/>
    <n v="2500"/>
    <n v="375"/>
    <n v="2125"/>
    <n v="1467.29"/>
    <n v="657.71"/>
    <x v="1"/>
    <s v="Bhopal"/>
    <s v="Madhya Pradesh"/>
    <s v="India"/>
    <s v="Net Banking"/>
    <x v="2"/>
    <s v="Standard"/>
    <x v="0"/>
    <s v="No"/>
    <s v="No"/>
  </r>
  <r>
    <x v="10042"/>
    <x v="807"/>
    <s v="CUST10778"/>
    <s v="Customer 778"/>
    <n v="29"/>
    <s v="New"/>
    <s v="P3003"/>
    <s v="Mixer Grinder"/>
    <x v="2"/>
    <s v="Prime Distributors"/>
    <n v="1"/>
    <n v="4800"/>
    <n v="5"/>
    <n v="4800"/>
    <n v="240"/>
    <n v="4560"/>
    <n v="3352.75"/>
    <n v="1207.25"/>
    <x v="1"/>
    <s v="Visakhapatnam"/>
    <s v="Andhra Pradesh"/>
    <s v="India"/>
    <s v="Credit Card"/>
    <x v="2"/>
    <s v="Express"/>
    <x v="3"/>
    <s v="No"/>
    <s v="No"/>
  </r>
  <r>
    <x v="10043"/>
    <x v="808"/>
    <s v="CUST10218"/>
    <s v="Customer 218"/>
    <n v="47"/>
    <s v="Returning"/>
    <s v="P1003"/>
    <s v="Headphones"/>
    <x v="0"/>
    <s v="Metro Supplies"/>
    <n v="4"/>
    <n v="2500"/>
    <n v="10"/>
    <n v="10000"/>
    <n v="1000"/>
    <n v="9000"/>
    <n v="6726.63"/>
    <n v="2273.37"/>
    <x v="1"/>
    <s v="Indore"/>
    <s v="Madhya Pradesh"/>
    <s v="India"/>
    <s v="Credit Card"/>
    <x v="2"/>
    <s v="Express"/>
    <x v="3"/>
    <s v="No"/>
    <s v="Yes"/>
  </r>
  <r>
    <x v="10044"/>
    <x v="808"/>
    <s v="CUST11134"/>
    <s v="Customer 1134"/>
    <n v="41"/>
    <s v="New"/>
    <s v="P2005"/>
    <s v="Backpack"/>
    <x v="3"/>
    <s v="Metro Supplies"/>
    <n v="2"/>
    <n v="1800"/>
    <n v="10"/>
    <n v="3600"/>
    <n v="360"/>
    <n v="3240"/>
    <n v="2433.17"/>
    <n v="806.83"/>
    <x v="2"/>
    <s v="Mumbai"/>
    <s v="Maharashtra"/>
    <s v="India"/>
    <s v="Debit Card"/>
    <x v="0"/>
    <s v="Express"/>
    <x v="0"/>
    <s v="No"/>
    <s v="No"/>
  </r>
  <r>
    <x v="10045"/>
    <x v="808"/>
    <s v="CUST11757"/>
    <s v="Customer 1757"/>
    <n v="53"/>
    <s v="Loyal"/>
    <s v="P1001"/>
    <s v="Laptop"/>
    <x v="0"/>
    <s v="TechSource India"/>
    <n v="1"/>
    <n v="55000"/>
    <n v="0"/>
    <n v="55000"/>
    <n v="0"/>
    <n v="55000"/>
    <n v="40231.71"/>
    <n v="14768.29"/>
    <x v="2"/>
    <s v="Lucknow"/>
    <s v="Uttar Pradesh"/>
    <s v="India"/>
    <s v="Credit Card"/>
    <x v="0"/>
    <s v="Standard"/>
    <x v="3"/>
    <s v="No"/>
    <s v="No"/>
  </r>
  <r>
    <x v="10046"/>
    <x v="808"/>
    <s v="CUST10965"/>
    <s v="Customer 965"/>
    <n v="53"/>
    <s v="New"/>
    <s v="P2004"/>
    <s v="Jacket"/>
    <x v="3"/>
    <s v="Global Traders"/>
    <n v="2"/>
    <n v="3500"/>
    <n v="10"/>
    <n v="7000"/>
    <n v="700"/>
    <n v="6300"/>
    <n v="3678.07"/>
    <n v="2621.93"/>
    <x v="1"/>
    <s v="Coimbatore"/>
    <s v="Tamil Nadu"/>
    <s v="India"/>
    <s v="Debit Card"/>
    <x v="0"/>
    <s v="Standard"/>
    <x v="0"/>
    <s v="No"/>
    <s v="No"/>
  </r>
  <r>
    <x v="10047"/>
    <x v="808"/>
    <s v="CUST12451"/>
    <s v="Customer 2451"/>
    <n v="38"/>
    <s v="Loyal"/>
    <s v="P1008"/>
    <s v="Monitor"/>
    <x v="0"/>
    <s v="Global Traders"/>
    <n v="2"/>
    <n v="14500"/>
    <n v="20"/>
    <n v="29000"/>
    <n v="5800"/>
    <n v="23200"/>
    <n v="16884.28"/>
    <n v="6315.72"/>
    <x v="1"/>
    <s v="Nagpur"/>
    <s v="Maharashtra"/>
    <s v="India"/>
    <s v="Cash on Delivery"/>
    <x v="0"/>
    <s v="Express"/>
    <x v="0"/>
    <s v="No"/>
    <s v="No"/>
  </r>
  <r>
    <x v="10048"/>
    <x v="808"/>
    <s v="CUST10352"/>
    <s v="Customer 352"/>
    <n v="47"/>
    <s v="Loyal"/>
    <s v="P2003"/>
    <s v="T-Shirt"/>
    <x v="3"/>
    <s v="RetailHub"/>
    <n v="2"/>
    <n v="900"/>
    <n v="5"/>
    <n v="1800"/>
    <n v="90"/>
    <n v="1710"/>
    <n v="1186.1600000000001"/>
    <n v="523.84"/>
    <x v="2"/>
    <s v="Hyderabad"/>
    <s v="Telangana"/>
    <s v="India"/>
    <s v="Debit Card"/>
    <x v="2"/>
    <s v="Express"/>
    <x v="3"/>
    <s v="Yes"/>
    <s v="No"/>
  </r>
  <r>
    <x v="10049"/>
    <x v="808"/>
    <s v="CUST10382"/>
    <s v="Customer 382"/>
    <n v="38"/>
    <s v="Loyal"/>
    <s v="P3004"/>
    <s v="Cookware Set"/>
    <x v="2"/>
    <s v="HomeNeeds"/>
    <n v="2"/>
    <n v="3500"/>
    <n v="5"/>
    <n v="7000"/>
    <n v="350"/>
    <n v="6650"/>
    <n v="3854.86"/>
    <n v="2795.14"/>
    <x v="1"/>
    <s v="Chandigarh"/>
    <s v="Chandigarh"/>
    <s v="India"/>
    <s v="UPI"/>
    <x v="1"/>
    <s v="Express"/>
    <x v="0"/>
    <s v="No"/>
    <s v="No"/>
  </r>
  <r>
    <x v="10050"/>
    <x v="808"/>
    <s v="CUST11821"/>
    <s v="Customer 1821"/>
    <n v="26"/>
    <s v="Returning"/>
    <s v="P3003"/>
    <s v="Mixer Grinder"/>
    <x v="2"/>
    <s v="Prime Distributors"/>
    <n v="5"/>
    <n v="4800"/>
    <n v="15"/>
    <n v="24000"/>
    <n v="3600"/>
    <n v="20400"/>
    <n v="16588.28"/>
    <n v="3811.72"/>
    <x v="1"/>
    <s v="Surat"/>
    <s v="Gujarat"/>
    <s v="India"/>
    <s v="Debit Card"/>
    <x v="0"/>
    <s v="Standard"/>
    <x v="0"/>
    <s v="No"/>
    <s v="No"/>
  </r>
  <r>
    <x v="10051"/>
    <x v="808"/>
    <s v="CUST11236"/>
    <s v="Customer 1236"/>
    <n v="33"/>
    <s v="Returning"/>
    <s v="P4001"/>
    <s v="Face Wash"/>
    <x v="4"/>
    <s v="BeautyCare"/>
    <n v="1"/>
    <n v="450"/>
    <n v="10"/>
    <n v="450"/>
    <n v="45"/>
    <n v="405"/>
    <n v="323.77999999999997"/>
    <n v="81.22"/>
    <x v="2"/>
    <s v="Hyderabad"/>
    <s v="Telangana"/>
    <s v="India"/>
    <s v="Net Banking"/>
    <x v="0"/>
    <s v="Express"/>
    <x v="0"/>
    <s v="No"/>
    <s v="No"/>
  </r>
  <r>
    <x v="10052"/>
    <x v="809"/>
    <s v="CUST11813"/>
    <s v="Customer 1813"/>
    <n v="39"/>
    <s v="Loyal"/>
    <s v="P2007"/>
    <s v="Saree"/>
    <x v="3"/>
    <s v="FashionMart"/>
    <n v="1"/>
    <n v="2600"/>
    <n v="15"/>
    <n v="2600"/>
    <n v="390"/>
    <n v="2210"/>
    <n v="1323.75"/>
    <n v="886.25"/>
    <x v="0"/>
    <s v="Visakhapatnam"/>
    <s v="Andhra Pradesh"/>
    <s v="India"/>
    <s v="Debit Card"/>
    <x v="0"/>
    <s v="Express"/>
    <x v="0"/>
    <s v="No"/>
    <s v="No"/>
  </r>
  <r>
    <x v="10053"/>
    <x v="809"/>
    <s v="CUST10574"/>
    <s v="Customer 574"/>
    <n v="57"/>
    <s v="New"/>
    <s v="P3001"/>
    <s v="Coffee Maker"/>
    <x v="2"/>
    <s v="HomeNeeds"/>
    <n v="1"/>
    <n v="4200"/>
    <n v="15"/>
    <n v="4200"/>
    <n v="630"/>
    <n v="3570"/>
    <n v="2531.89"/>
    <n v="1038.1099999999999"/>
    <x v="2"/>
    <s v="Guwahati"/>
    <s v="Assam"/>
    <s v="India"/>
    <s v="Cash on Delivery"/>
    <x v="0"/>
    <s v="Standard"/>
    <x v="0"/>
    <s v="No"/>
    <s v="No"/>
  </r>
  <r>
    <x v="10054"/>
    <x v="809"/>
    <s v="CUST10042"/>
    <s v="Customer 42"/>
    <n v="50"/>
    <s v="Returning"/>
    <s v="P4006"/>
    <s v="Lipstick"/>
    <x v="4"/>
    <s v="BeautyCare"/>
    <n v="3"/>
    <n v="850"/>
    <n v="5"/>
    <n v="2550"/>
    <n v="127.5"/>
    <n v="2422.5"/>
    <n v="1516.86"/>
    <n v="905.64"/>
    <x v="2"/>
    <s v="Delhi"/>
    <s v="Delhi"/>
    <s v="India"/>
    <s v="Debit Card"/>
    <x v="1"/>
    <s v="Express"/>
    <x v="0"/>
    <s v="No"/>
    <s v="No"/>
  </r>
  <r>
    <x v="10055"/>
    <x v="809"/>
    <s v="CUST11784"/>
    <s v="Customer 1784"/>
    <n v="23"/>
    <s v="New"/>
    <s v="P4006"/>
    <s v="Lipstick"/>
    <x v="4"/>
    <s v="BeautyCare"/>
    <n v="1"/>
    <n v="850"/>
    <n v="10"/>
    <n v="850"/>
    <n v="85"/>
    <n v="765"/>
    <n v="569.30999999999995"/>
    <n v="195.69"/>
    <x v="1"/>
    <s v="Coimbatore"/>
    <s v="Tamil Nadu"/>
    <s v="India"/>
    <s v="Wallet"/>
    <x v="0"/>
    <s v="Express"/>
    <x v="2"/>
    <s v="No"/>
    <s v="No"/>
  </r>
  <r>
    <x v="10056"/>
    <x v="809"/>
    <s v="CUST10399"/>
    <s v="Customer 399"/>
    <n v="30"/>
    <s v="Loyal"/>
    <s v="P4001"/>
    <s v="Face Wash"/>
    <x v="4"/>
    <s v="BeautyCare"/>
    <n v="1"/>
    <n v="450"/>
    <n v="10"/>
    <n v="450"/>
    <n v="45"/>
    <n v="405"/>
    <n v="321.23"/>
    <n v="83.77"/>
    <x v="2"/>
    <s v="Indore"/>
    <s v="Madhya Pradesh"/>
    <s v="India"/>
    <s v="Net Banking"/>
    <x v="0"/>
    <s v="Express"/>
    <x v="0"/>
    <s v="No"/>
    <s v="No"/>
  </r>
  <r>
    <x v="10057"/>
    <x v="809"/>
    <s v="CUST11610"/>
    <s v="Customer 1610"/>
    <n v="26"/>
    <s v="Returning"/>
    <s v="P3004"/>
    <s v="Cookware Set"/>
    <x v="2"/>
    <s v="HomeNeeds"/>
    <n v="1"/>
    <n v="3500"/>
    <n v="10"/>
    <n v="3500"/>
    <n v="350"/>
    <n v="3150"/>
    <n v="2371.5500000000002"/>
    <n v="778.45"/>
    <x v="1"/>
    <s v="Bhopal"/>
    <s v="Madhya Pradesh"/>
    <s v="India"/>
    <s v="Wallet"/>
    <x v="2"/>
    <s v="Standard"/>
    <x v="0"/>
    <s v="No"/>
    <s v="No"/>
  </r>
  <r>
    <x v="10058"/>
    <x v="809"/>
    <s v="CUST11166"/>
    <s v="Customer 1166"/>
    <n v="52"/>
    <s v="Loyal"/>
    <s v="P1007"/>
    <s v="Mouse"/>
    <x v="0"/>
    <s v="RetailHub"/>
    <n v="4"/>
    <n v="900"/>
    <n v="20"/>
    <n v="3600"/>
    <n v="720"/>
    <n v="2880"/>
    <n v="2091.06"/>
    <n v="788.94"/>
    <x v="1"/>
    <s v="Bengaluru"/>
    <s v="Karnataka"/>
    <s v="India"/>
    <s v="Net Banking"/>
    <x v="0"/>
    <s v="Standard"/>
    <x v="0"/>
    <s v="No"/>
    <s v="No"/>
  </r>
  <r>
    <x v="10059"/>
    <x v="809"/>
    <s v="CUST12268"/>
    <s v="Customer 2268"/>
    <n v="58"/>
    <s v="New"/>
    <s v="P4003"/>
    <s v="Sunscreen"/>
    <x v="4"/>
    <s v="BeautyCare"/>
    <n v="1"/>
    <n v="700"/>
    <n v="10"/>
    <n v="700"/>
    <n v="70"/>
    <n v="630"/>
    <n v="472.18"/>
    <n v="157.82"/>
    <x v="1"/>
    <s v="Indore"/>
    <s v="Madhya Pradesh"/>
    <s v="India"/>
    <s v="Net Banking"/>
    <x v="2"/>
    <s v="Express"/>
    <x v="2"/>
    <s v="No"/>
    <s v="No"/>
  </r>
  <r>
    <x v="10060"/>
    <x v="809"/>
    <s v="CUST11526"/>
    <s v="Customer 1526"/>
    <n v="42"/>
    <s v="Returning"/>
    <s v="P3001"/>
    <s v="Coffee Maker"/>
    <x v="2"/>
    <s v="HomeNeeds"/>
    <n v="2"/>
    <n v="4200"/>
    <n v="10"/>
    <n v="8400"/>
    <n v="840"/>
    <n v="7560"/>
    <n v="6002.92"/>
    <n v="1557.08"/>
    <x v="2"/>
    <s v="Bhubaneswar"/>
    <s v="Odisha"/>
    <s v="India"/>
    <s v="Credit Card"/>
    <x v="2"/>
    <s v="Standard"/>
    <x v="3"/>
    <s v="No"/>
    <s v="No"/>
  </r>
  <r>
    <x v="10061"/>
    <x v="809"/>
    <s v="CUST11919"/>
    <s v="Customer 1919"/>
    <n v="43"/>
    <s v="New"/>
    <s v="P3006"/>
    <s v="Water Bottle"/>
    <x v="2"/>
    <s v="Metro Supplies"/>
    <n v="2"/>
    <n v="700"/>
    <n v="25"/>
    <n v="1400"/>
    <n v="350"/>
    <n v="1050"/>
    <n v="596.48"/>
    <n v="453.52"/>
    <x v="1"/>
    <s v="Surat"/>
    <s v="Gujarat"/>
    <s v="India"/>
    <s v="UPI"/>
    <x v="2"/>
    <s v="Standard"/>
    <x v="0"/>
    <s v="No"/>
    <s v="No"/>
  </r>
  <r>
    <x v="10062"/>
    <x v="809"/>
    <s v="CUST11408"/>
    <s v="Customer 1408"/>
    <n v="53"/>
    <s v="Loyal"/>
    <s v="P3005"/>
    <s v="Bedsheet Set"/>
    <x v="2"/>
    <s v="RetailHub"/>
    <n v="1"/>
    <n v="1800"/>
    <n v="15"/>
    <n v="1800"/>
    <n v="270"/>
    <n v="1530"/>
    <n v="974.91"/>
    <n v="555.09"/>
    <x v="1"/>
    <s v="Mumbai"/>
    <s v="Maharashtra"/>
    <s v="India"/>
    <s v="Cash on Delivery"/>
    <x v="2"/>
    <s v="Standard"/>
    <x v="0"/>
    <s v="No"/>
    <s v="No"/>
  </r>
  <r>
    <x v="10063"/>
    <x v="809"/>
    <s v="CUST10113"/>
    <s v="Customer 113"/>
    <n v="23"/>
    <s v="Returning"/>
    <s v="P4005"/>
    <s v="Perfume"/>
    <x v="4"/>
    <s v="BeautyCare"/>
    <n v="2"/>
    <n v="1800"/>
    <n v="15"/>
    <n v="3600"/>
    <n v="540"/>
    <n v="3060"/>
    <n v="2437.88"/>
    <n v="622.12"/>
    <x v="0"/>
    <s v="Guwahati"/>
    <s v="Assam"/>
    <s v="India"/>
    <s v="UPI"/>
    <x v="0"/>
    <s v="Express"/>
    <x v="0"/>
    <s v="No"/>
    <s v="No"/>
  </r>
  <r>
    <x v="10064"/>
    <x v="809"/>
    <s v="CUST12046"/>
    <s v="Customer 2046"/>
    <n v="25"/>
    <s v="New"/>
    <s v="P3001"/>
    <s v="Coffee Maker"/>
    <x v="2"/>
    <s v="HomeNeeds"/>
    <n v="2"/>
    <n v="4200"/>
    <n v="30"/>
    <n v="8400"/>
    <n v="2520"/>
    <n v="5880"/>
    <n v="3356.27"/>
    <n v="2523.73"/>
    <x v="1"/>
    <s v="Jaipur"/>
    <s v="Rajasthan"/>
    <s v="India"/>
    <s v="Net Banking"/>
    <x v="2"/>
    <s v="Express"/>
    <x v="0"/>
    <s v="No"/>
    <s v="No"/>
  </r>
  <r>
    <x v="10065"/>
    <x v="809"/>
    <s v="CUST12028"/>
    <s v="Customer 2028"/>
    <n v="34"/>
    <s v="Returning"/>
    <s v="P1009"/>
    <s v="Power Bank"/>
    <x v="0"/>
    <s v="Prime Distributors"/>
    <n v="6"/>
    <n v="1600"/>
    <n v="10"/>
    <n v="9600"/>
    <n v="960"/>
    <n v="8640"/>
    <n v="5261.39"/>
    <n v="3378.61"/>
    <x v="2"/>
    <s v="Bhopal"/>
    <s v="Madhya Pradesh"/>
    <s v="India"/>
    <s v="Cash on Delivery"/>
    <x v="0"/>
    <s v="Standard"/>
    <x v="0"/>
    <s v="No"/>
    <s v="No"/>
  </r>
  <r>
    <x v="10066"/>
    <x v="809"/>
    <s v="CUST11995"/>
    <s v="Customer 1995"/>
    <n v="19"/>
    <s v="New"/>
    <s v="P5005"/>
    <s v="Desk Organizer"/>
    <x v="1"/>
    <s v="Stationery Hub"/>
    <n v="5"/>
    <n v="600"/>
    <n v="10"/>
    <n v="3000"/>
    <n v="300"/>
    <n v="2700"/>
    <n v="1498.56"/>
    <n v="1201.44"/>
    <x v="2"/>
    <s v="Patna"/>
    <s v="Bihar"/>
    <s v="India"/>
    <s v="Cash on Delivery"/>
    <x v="0"/>
    <s v="Standard"/>
    <x v="4"/>
    <s v="No"/>
    <s v="No"/>
  </r>
  <r>
    <x v="10067"/>
    <x v="809"/>
    <s v="CUST12173"/>
    <s v="Customer 2173"/>
    <n v="23"/>
    <s v="Loyal"/>
    <s v="P3003"/>
    <s v="Mixer Grinder"/>
    <x v="2"/>
    <s v="Prime Distributors"/>
    <n v="3"/>
    <n v="4800"/>
    <n v="10"/>
    <n v="14400"/>
    <n v="1440"/>
    <n v="12960"/>
    <n v="10259.1"/>
    <n v="2700.9"/>
    <x v="1"/>
    <s v="Bhopal"/>
    <s v="Madhya Pradesh"/>
    <s v="India"/>
    <s v="Wallet"/>
    <x v="2"/>
    <s v="Standard"/>
    <x v="0"/>
    <s v="No"/>
    <s v="No"/>
  </r>
  <r>
    <x v="10068"/>
    <x v="810"/>
    <s v="CUST10606"/>
    <s v="Customer 606"/>
    <n v="60"/>
    <s v="Returning"/>
    <s v="P2006"/>
    <s v="Womens Kurti"/>
    <x v="3"/>
    <s v="FashionMart"/>
    <n v="4"/>
    <n v="1400"/>
    <n v="15"/>
    <n v="5600"/>
    <n v="840"/>
    <n v="4760"/>
    <n v="3378.03"/>
    <n v="1381.97"/>
    <x v="1"/>
    <s v="Indore"/>
    <s v="Madhya Pradesh"/>
    <s v="India"/>
    <s v="Wallet"/>
    <x v="0"/>
    <s v="Express"/>
    <x v="3"/>
    <s v="No"/>
    <s v="No"/>
  </r>
  <r>
    <x v="10069"/>
    <x v="810"/>
    <s v="CUST10549"/>
    <s v="Customer 549"/>
    <n v="22"/>
    <s v="New"/>
    <s v="P1003"/>
    <s v="Headphones"/>
    <x v="0"/>
    <s v="Metro Supplies"/>
    <n v="1"/>
    <n v="2500"/>
    <n v="10"/>
    <n v="2500"/>
    <n v="250"/>
    <n v="2250"/>
    <n v="1321.62"/>
    <n v="928.38"/>
    <x v="1"/>
    <s v="Bhubaneswar"/>
    <s v="Odisha"/>
    <s v="India"/>
    <s v="Net Banking"/>
    <x v="2"/>
    <s v="Standard"/>
    <x v="4"/>
    <s v="No"/>
    <s v="No"/>
  </r>
  <r>
    <x v="10070"/>
    <x v="810"/>
    <s v="CUST10364"/>
    <s v="Customer 364"/>
    <n v="57"/>
    <s v="Loyal"/>
    <s v="P1007"/>
    <s v="Mouse"/>
    <x v="0"/>
    <s v="RetailHub"/>
    <n v="2"/>
    <n v="900"/>
    <n v="5"/>
    <n v="1800"/>
    <n v="90"/>
    <n v="1710"/>
    <n v="1263.54"/>
    <n v="446.46"/>
    <x v="1"/>
    <s v="Delhi"/>
    <s v="Delhi"/>
    <s v="India"/>
    <s v="Credit Card"/>
    <x v="0"/>
    <s v="Express"/>
    <x v="1"/>
    <s v="No"/>
    <s v="No"/>
  </r>
  <r>
    <x v="10071"/>
    <x v="810"/>
    <s v="CUST11476"/>
    <s v="Customer 1476"/>
    <n v="47"/>
    <s v="Loyal"/>
    <s v="P4003"/>
    <s v="Sunscreen"/>
    <x v="4"/>
    <s v="BeautyCare"/>
    <n v="4"/>
    <n v="700"/>
    <n v="15"/>
    <n v="2800"/>
    <n v="420"/>
    <n v="2380"/>
    <n v="1920.27"/>
    <n v="459.73"/>
    <x v="1"/>
    <s v="Patna"/>
    <s v="Bihar"/>
    <s v="India"/>
    <s v="Debit Card"/>
    <x v="2"/>
    <s v="Express"/>
    <x v="3"/>
    <s v="No"/>
    <s v="No"/>
  </r>
  <r>
    <x v="10072"/>
    <x v="810"/>
    <s v="CUST11401"/>
    <s v="Customer 1401"/>
    <n v="43"/>
    <s v="New"/>
    <s v="P5005"/>
    <s v="Desk Organizer"/>
    <x v="1"/>
    <s v="Stationery Hub"/>
    <n v="1"/>
    <n v="600"/>
    <n v="0"/>
    <n v="600"/>
    <n v="0"/>
    <n v="600"/>
    <n v="348"/>
    <n v="252"/>
    <x v="1"/>
    <s v="Indore"/>
    <s v="Madhya Pradesh"/>
    <s v="India"/>
    <s v="Wallet"/>
    <x v="0"/>
    <s v="Standard"/>
    <x v="0"/>
    <s v="No"/>
    <s v="No"/>
  </r>
  <r>
    <x v="10073"/>
    <x v="810"/>
    <s v="CUST10490"/>
    <s v="Customer 490"/>
    <n v="21"/>
    <s v="Returning"/>
    <s v="P1005"/>
    <s v="Tablet"/>
    <x v="0"/>
    <s v="RetailHub"/>
    <n v="2"/>
    <n v="18000"/>
    <n v="10"/>
    <n v="36000"/>
    <n v="3600"/>
    <n v="32400"/>
    <n v="20773.689999999999"/>
    <n v="11626.31"/>
    <x v="1"/>
    <s v="Patna"/>
    <s v="Bihar"/>
    <s v="India"/>
    <s v="Wallet"/>
    <x v="1"/>
    <s v="Express"/>
    <x v="0"/>
    <s v="No"/>
    <s v="No"/>
  </r>
  <r>
    <x v="10074"/>
    <x v="810"/>
    <s v="CUST10751"/>
    <s v="Customer 751"/>
    <n v="57"/>
    <s v="New"/>
    <s v="P4003"/>
    <s v="Sunscreen"/>
    <x v="4"/>
    <s v="BeautyCare"/>
    <n v="3"/>
    <n v="700"/>
    <n v="15"/>
    <n v="2100"/>
    <n v="315"/>
    <n v="1785"/>
    <n v="1351.91"/>
    <n v="433.09"/>
    <x v="1"/>
    <s v="Kolkata"/>
    <s v="West Bengal"/>
    <s v="India"/>
    <s v="Wallet"/>
    <x v="2"/>
    <s v="Standard"/>
    <x v="0"/>
    <s v="No"/>
    <s v="No"/>
  </r>
  <r>
    <x v="10075"/>
    <x v="810"/>
    <s v="CUST12414"/>
    <s v="Customer 2414"/>
    <n v="44"/>
    <s v="New"/>
    <s v="P1008"/>
    <s v="Monitor"/>
    <x v="0"/>
    <s v="Global Traders"/>
    <n v="2"/>
    <n v="14500"/>
    <n v="0"/>
    <n v="29000"/>
    <n v="0"/>
    <n v="29000"/>
    <n v="21511.07"/>
    <n v="7488.93"/>
    <x v="1"/>
    <s v="Ahmedabad"/>
    <s v="Gujarat"/>
    <s v="India"/>
    <s v="Debit Card"/>
    <x v="1"/>
    <s v="Same Day"/>
    <x v="0"/>
    <s v="No"/>
    <s v="No"/>
  </r>
  <r>
    <x v="10076"/>
    <x v="810"/>
    <s v="CUST11053"/>
    <s v="Customer 1053"/>
    <n v="20"/>
    <s v="New"/>
    <s v="P4001"/>
    <s v="Face Wash"/>
    <x v="4"/>
    <s v="BeautyCare"/>
    <n v="4"/>
    <n v="450"/>
    <n v="20"/>
    <n v="1800"/>
    <n v="360"/>
    <n v="1440"/>
    <n v="962.93"/>
    <n v="477.07"/>
    <x v="0"/>
    <s v="Kolkata"/>
    <s v="West Bengal"/>
    <s v="India"/>
    <s v="Net Banking"/>
    <x v="0"/>
    <s v="Standard"/>
    <x v="3"/>
    <s v="No"/>
    <s v="No"/>
  </r>
  <r>
    <x v="10077"/>
    <x v="810"/>
    <s v="CUST10284"/>
    <s v="Customer 284"/>
    <n v="27"/>
    <s v="New"/>
    <s v="P4003"/>
    <s v="Sunscreen"/>
    <x v="4"/>
    <s v="BeautyCare"/>
    <n v="3"/>
    <n v="700"/>
    <n v="10"/>
    <n v="2100"/>
    <n v="210"/>
    <n v="1890"/>
    <n v="1270.47"/>
    <n v="619.53"/>
    <x v="1"/>
    <s v="Jaipur"/>
    <s v="Rajasthan"/>
    <s v="India"/>
    <s v="Cash on Delivery"/>
    <x v="0"/>
    <s v="Standard"/>
    <x v="0"/>
    <s v="No"/>
    <s v="No"/>
  </r>
  <r>
    <x v="10078"/>
    <x v="810"/>
    <s v="CUST11865"/>
    <s v="Customer 1865"/>
    <n v="29"/>
    <s v="New"/>
    <s v="P1007"/>
    <s v="Mouse"/>
    <x v="0"/>
    <s v="RetailHub"/>
    <n v="2"/>
    <n v="900"/>
    <n v="0"/>
    <n v="1800"/>
    <n v="0"/>
    <n v="1800"/>
    <n v="1038.27"/>
    <n v="761.73"/>
    <x v="2"/>
    <s v="Bhopal"/>
    <s v="Madhya Pradesh"/>
    <s v="India"/>
    <s v="Wallet"/>
    <x v="0"/>
    <s v="Express"/>
    <x v="3"/>
    <s v="No"/>
    <s v="No"/>
  </r>
  <r>
    <x v="10079"/>
    <x v="810"/>
    <s v="CUST11977"/>
    <s v="Customer 1977"/>
    <n v="26"/>
    <s v="Loyal"/>
    <s v="P1010"/>
    <s v="Bluetooth Speaker"/>
    <x v="0"/>
    <s v="Prime Distributors"/>
    <n v="2"/>
    <n v="3200"/>
    <n v="25"/>
    <n v="6400"/>
    <n v="1600"/>
    <n v="4800"/>
    <n v="2711.95"/>
    <n v="2088.0500000000002"/>
    <x v="1"/>
    <s v="Indore"/>
    <s v="Madhya Pradesh"/>
    <s v="India"/>
    <s v="UPI"/>
    <x v="2"/>
    <s v="Standard"/>
    <x v="0"/>
    <s v="No"/>
    <s v="No"/>
  </r>
  <r>
    <x v="10080"/>
    <x v="810"/>
    <s v="CUST10156"/>
    <s v="Customer 156"/>
    <n v="50"/>
    <s v="New"/>
    <s v="P1009"/>
    <s v="Power Bank"/>
    <x v="0"/>
    <s v="Prime Distributors"/>
    <n v="2"/>
    <n v="1600"/>
    <n v="10"/>
    <n v="3200"/>
    <n v="320"/>
    <n v="2880"/>
    <n v="1763.45"/>
    <n v="1116.55"/>
    <x v="1"/>
    <s v="Guwahati"/>
    <s v="Assam"/>
    <s v="India"/>
    <s v="Debit Card"/>
    <x v="0"/>
    <s v="Express"/>
    <x v="0"/>
    <s v="No"/>
    <s v="No"/>
  </r>
  <r>
    <x v="10081"/>
    <x v="811"/>
    <s v="CUST12148"/>
    <s v="Customer 2148"/>
    <n v="26"/>
    <s v="Returning"/>
    <s v="P4002"/>
    <s v="Moisturizer"/>
    <x v="4"/>
    <s v="BeautyCare"/>
    <n v="2"/>
    <n v="650"/>
    <n v="5"/>
    <n v="1300"/>
    <n v="65"/>
    <n v="1235"/>
    <n v="709.71"/>
    <n v="525.29"/>
    <x v="0"/>
    <s v="Hyderabad"/>
    <s v="Telangana"/>
    <s v="India"/>
    <s v="UPI"/>
    <x v="0"/>
    <s v="Express"/>
    <x v="1"/>
    <s v="No"/>
    <s v="No"/>
  </r>
  <r>
    <x v="10082"/>
    <x v="811"/>
    <s v="CUST10284"/>
    <s v="Customer 284"/>
    <n v="52"/>
    <s v="Loyal"/>
    <s v="P1006"/>
    <s v="Keyboard"/>
    <x v="0"/>
    <s v="Metro Supplies"/>
    <n v="1"/>
    <n v="1800"/>
    <n v="15"/>
    <n v="1800"/>
    <n v="270"/>
    <n v="1530"/>
    <n v="902.55"/>
    <n v="627.45000000000005"/>
    <x v="1"/>
    <s v="Kolkata"/>
    <s v="West Bengal"/>
    <s v="India"/>
    <s v="Credit Card"/>
    <x v="0"/>
    <s v="Standard"/>
    <x v="0"/>
    <s v="No"/>
    <s v="No"/>
  </r>
  <r>
    <x v="10083"/>
    <x v="811"/>
    <s v="CUST11856"/>
    <s v="Customer 1856"/>
    <n v="60"/>
    <s v="Returning"/>
    <s v="P1006"/>
    <s v="Keyboard"/>
    <x v="0"/>
    <s v="Metro Supplies"/>
    <n v="1"/>
    <n v="1800"/>
    <n v="0"/>
    <n v="1800"/>
    <n v="0"/>
    <n v="1800"/>
    <n v="1041.76"/>
    <n v="758.24"/>
    <x v="1"/>
    <s v="Visakhapatnam"/>
    <s v="Andhra Pradesh"/>
    <s v="India"/>
    <s v="Net Banking"/>
    <x v="2"/>
    <s v="Standard"/>
    <x v="0"/>
    <s v="No"/>
    <s v="No"/>
  </r>
  <r>
    <x v="10084"/>
    <x v="811"/>
    <s v="CUST10282"/>
    <s v="Customer 282"/>
    <n v="46"/>
    <s v="Returning"/>
    <s v="P2006"/>
    <s v="Womens Kurti"/>
    <x v="3"/>
    <s v="FashionMart"/>
    <n v="4"/>
    <n v="1400"/>
    <n v="0"/>
    <n v="5600"/>
    <n v="0"/>
    <n v="5600"/>
    <n v="4421.8500000000004"/>
    <n v="1178.1500000000001"/>
    <x v="1"/>
    <s v="Nagpur"/>
    <s v="Maharashtra"/>
    <s v="India"/>
    <s v="Wallet"/>
    <x v="1"/>
    <s v="Express"/>
    <x v="3"/>
    <s v="No"/>
    <s v="No"/>
  </r>
  <r>
    <x v="10085"/>
    <x v="811"/>
    <s v="CUST11489"/>
    <s v="Customer 1489"/>
    <n v="58"/>
    <s v="Returning"/>
    <s v="P2002"/>
    <s v="Jeans"/>
    <x v="3"/>
    <s v="FashionMart"/>
    <n v="3"/>
    <n v="2200"/>
    <n v="15"/>
    <n v="6600"/>
    <n v="990"/>
    <n v="5610"/>
    <n v="4171.3100000000004"/>
    <n v="1438.69"/>
    <x v="0"/>
    <s v="Chennai"/>
    <s v="Tamil Nadu"/>
    <s v="India"/>
    <s v="UPI"/>
    <x v="2"/>
    <s v="Express"/>
    <x v="4"/>
    <s v="No"/>
    <s v="No"/>
  </r>
  <r>
    <x v="10086"/>
    <x v="811"/>
    <s v="CUST11126"/>
    <s v="Customer 1126"/>
    <n v="31"/>
    <s v="Returning"/>
    <s v="P2003"/>
    <s v="T-Shirt"/>
    <x v="3"/>
    <s v="RetailHub"/>
    <n v="1"/>
    <n v="900"/>
    <n v="20"/>
    <n v="900"/>
    <n v="180"/>
    <n v="720"/>
    <n v="540.62"/>
    <n v="179.38"/>
    <x v="2"/>
    <s v="Bhopal"/>
    <s v="Madhya Pradesh"/>
    <s v="India"/>
    <s v="Cash on Delivery"/>
    <x v="2"/>
    <s v="Standard"/>
    <x v="0"/>
    <s v="No"/>
    <s v="No"/>
  </r>
  <r>
    <x v="10087"/>
    <x v="811"/>
    <s v="CUST12238"/>
    <s v="Customer 2238"/>
    <n v="34"/>
    <s v="Returning"/>
    <s v="P3006"/>
    <s v="Water Bottle"/>
    <x v="2"/>
    <s v="Metro Supplies"/>
    <n v="4"/>
    <n v="700"/>
    <n v="10"/>
    <n v="2800"/>
    <n v="280"/>
    <n v="2520"/>
    <n v="1661.13"/>
    <n v="858.87"/>
    <x v="2"/>
    <s v="Mumbai"/>
    <s v="Maharashtra"/>
    <s v="India"/>
    <s v="Credit Card"/>
    <x v="2"/>
    <s v="Same Day"/>
    <x v="0"/>
    <s v="No"/>
    <s v="No"/>
  </r>
  <r>
    <x v="10088"/>
    <x v="811"/>
    <s v="CUST10200"/>
    <s v="Customer 200"/>
    <n v="53"/>
    <s v="Loyal"/>
    <s v="P2004"/>
    <s v="Jacket"/>
    <x v="3"/>
    <s v="Global Traders"/>
    <n v="2"/>
    <n v="3500"/>
    <n v="5"/>
    <n v="7000"/>
    <n v="350"/>
    <n v="6650"/>
    <n v="4735.95"/>
    <n v="1914.05"/>
    <x v="1"/>
    <s v="Indore"/>
    <s v="Madhya Pradesh"/>
    <s v="India"/>
    <s v="Debit Card"/>
    <x v="0"/>
    <s v="Express"/>
    <x v="0"/>
    <s v="No"/>
    <s v="No"/>
  </r>
  <r>
    <x v="10089"/>
    <x v="811"/>
    <s v="CUST10690"/>
    <s v="Customer 690"/>
    <n v="27"/>
    <s v="New"/>
    <s v="P2007"/>
    <s v="Saree"/>
    <x v="3"/>
    <s v="FashionMart"/>
    <n v="2"/>
    <n v="2600"/>
    <n v="10"/>
    <n v="5200"/>
    <n v="520"/>
    <n v="4680"/>
    <n v="3302.29"/>
    <n v="1377.71"/>
    <x v="1"/>
    <s v="Ahmedabad"/>
    <s v="Gujarat"/>
    <s v="India"/>
    <s v="Net Banking"/>
    <x v="0"/>
    <s v="Standard"/>
    <x v="0"/>
    <s v="No"/>
    <s v="No"/>
  </r>
  <r>
    <x v="10090"/>
    <x v="812"/>
    <s v="CUST12395"/>
    <s v="Customer 2395"/>
    <n v="43"/>
    <s v="New"/>
    <s v="P4006"/>
    <s v="Lipstick"/>
    <x v="4"/>
    <s v="BeautyCare"/>
    <n v="1"/>
    <n v="850"/>
    <n v="5"/>
    <n v="850"/>
    <n v="42.5"/>
    <n v="807.5"/>
    <n v="583.45000000000005"/>
    <n v="224.05"/>
    <x v="1"/>
    <s v="Visakhapatnam"/>
    <s v="Andhra Pradesh"/>
    <s v="India"/>
    <s v="Net Banking"/>
    <x v="0"/>
    <s v="Standard"/>
    <x v="4"/>
    <s v="No"/>
    <s v="No"/>
  </r>
  <r>
    <x v="10091"/>
    <x v="812"/>
    <s v="CUST11969"/>
    <s v="Customer 1969"/>
    <n v="51"/>
    <s v="Returning"/>
    <s v="P1002"/>
    <s v="Smartphone"/>
    <x v="0"/>
    <s v="Global Traders"/>
    <n v="2"/>
    <n v="28000"/>
    <n v="10"/>
    <n v="56000"/>
    <n v="5600"/>
    <n v="50400"/>
    <n v="40704.01"/>
    <n v="9695.99"/>
    <x v="1"/>
    <s v="Hyderabad"/>
    <s v="Telangana"/>
    <s v="India"/>
    <s v="UPI"/>
    <x v="0"/>
    <s v="Express"/>
    <x v="0"/>
    <s v="No"/>
    <s v="No"/>
  </r>
  <r>
    <x v="10092"/>
    <x v="812"/>
    <s v="CUST10423"/>
    <s v="Customer 423"/>
    <n v="21"/>
    <s v="Returning"/>
    <s v="P4003"/>
    <s v="Sunscreen"/>
    <x v="4"/>
    <s v="BeautyCare"/>
    <n v="2"/>
    <n v="700"/>
    <n v="15"/>
    <n v="1400"/>
    <n v="210"/>
    <n v="1190"/>
    <n v="839.3"/>
    <n v="350.7"/>
    <x v="1"/>
    <s v="Guwahati"/>
    <s v="Assam"/>
    <s v="India"/>
    <s v="Debit Card"/>
    <x v="2"/>
    <s v="Same Day"/>
    <x v="0"/>
    <s v="No"/>
    <s v="No"/>
  </r>
  <r>
    <x v="10093"/>
    <x v="812"/>
    <s v="CUST11572"/>
    <s v="Customer 1572"/>
    <n v="35"/>
    <s v="New"/>
    <s v="P4006"/>
    <s v="Lipstick"/>
    <x v="4"/>
    <s v="BeautyCare"/>
    <n v="6"/>
    <n v="850"/>
    <n v="5"/>
    <n v="5100"/>
    <n v="255"/>
    <n v="4845"/>
    <n v="3676.21"/>
    <n v="1168.79"/>
    <x v="1"/>
    <s v="Nagpur"/>
    <s v="Maharashtra"/>
    <s v="India"/>
    <s v="Wallet"/>
    <x v="0"/>
    <s v="Standard"/>
    <x v="0"/>
    <s v="No"/>
    <s v="No"/>
  </r>
  <r>
    <x v="10094"/>
    <x v="812"/>
    <s v="CUST10557"/>
    <s v="Customer 557"/>
    <n v="50"/>
    <s v="Loyal"/>
    <s v="P2008"/>
    <s v="Formal Shirt"/>
    <x v="3"/>
    <s v="Global Traders"/>
    <n v="1"/>
    <n v="1700"/>
    <n v="5"/>
    <n v="1700"/>
    <n v="85"/>
    <n v="1615"/>
    <n v="1048.3399999999999"/>
    <n v="566.66"/>
    <x v="1"/>
    <s v="Jaipur"/>
    <s v="Rajasthan"/>
    <s v="India"/>
    <s v="Wallet"/>
    <x v="0"/>
    <s v="Standard"/>
    <x v="0"/>
    <s v="No"/>
    <s v="No"/>
  </r>
  <r>
    <x v="10095"/>
    <x v="812"/>
    <s v="CUST10397"/>
    <s v="Customer 397"/>
    <n v="54"/>
    <s v="New"/>
    <s v="P3005"/>
    <s v="Bedsheet Set"/>
    <x v="2"/>
    <s v="RetailHub"/>
    <n v="2"/>
    <n v="1800"/>
    <n v="5"/>
    <n v="3600"/>
    <n v="180"/>
    <n v="3420"/>
    <n v="1942.05"/>
    <n v="1477.95"/>
    <x v="1"/>
    <s v="Nagpur"/>
    <s v="Maharashtra"/>
    <s v="India"/>
    <s v="Wallet"/>
    <x v="2"/>
    <s v="Standard"/>
    <x v="0"/>
    <s v="No"/>
    <s v="No"/>
  </r>
  <r>
    <x v="10096"/>
    <x v="812"/>
    <s v="CUST10295"/>
    <s v="Customer 295"/>
    <n v="32"/>
    <s v="Returning"/>
    <s v="P3003"/>
    <s v="Mixer Grinder"/>
    <x v="2"/>
    <s v="Prime Distributors"/>
    <n v="3"/>
    <n v="4800"/>
    <n v="5"/>
    <n v="14400"/>
    <n v="720"/>
    <n v="13680"/>
    <n v="11120.95"/>
    <n v="2559.0500000000002"/>
    <x v="1"/>
    <s v="Pune"/>
    <s v="Maharashtra"/>
    <s v="India"/>
    <s v="Cash on Delivery"/>
    <x v="2"/>
    <s v="Standard"/>
    <x v="1"/>
    <s v="No"/>
    <s v="No"/>
  </r>
  <r>
    <x v="10097"/>
    <x v="812"/>
    <s v="CUST11838"/>
    <s v="Customer 1838"/>
    <n v="52"/>
    <s v="New"/>
    <s v="P3007"/>
    <s v="Vacuum Cleaner"/>
    <x v="2"/>
    <s v="Global Traders"/>
    <n v="2"/>
    <n v="8500"/>
    <n v="0"/>
    <n v="17000"/>
    <n v="0"/>
    <n v="17000"/>
    <n v="12512.15"/>
    <n v="4487.8500000000004"/>
    <x v="1"/>
    <s v="Guwahati"/>
    <s v="Assam"/>
    <s v="India"/>
    <s v="Cash on Delivery"/>
    <x v="1"/>
    <s v="Standard"/>
    <x v="0"/>
    <s v="No"/>
    <s v="No"/>
  </r>
  <r>
    <x v="10098"/>
    <x v="812"/>
    <s v="CUST10262"/>
    <s v="Customer 262"/>
    <n v="18"/>
    <s v="Loyal"/>
    <s v="P3006"/>
    <s v="Water Bottle"/>
    <x v="2"/>
    <s v="Metro Supplies"/>
    <n v="5"/>
    <n v="700"/>
    <n v="10"/>
    <n v="3500"/>
    <n v="350"/>
    <n v="3150"/>
    <n v="2567.62"/>
    <n v="582.38"/>
    <x v="0"/>
    <s v="Indore"/>
    <s v="Madhya Pradesh"/>
    <s v="India"/>
    <s v="Cash on Delivery"/>
    <x v="0"/>
    <s v="Standard"/>
    <x v="0"/>
    <s v="No"/>
    <s v="No"/>
  </r>
  <r>
    <x v="10099"/>
    <x v="812"/>
    <s v="CUST12222"/>
    <s v="Customer 2222"/>
    <n v="45"/>
    <s v="Returning"/>
    <s v="P3001"/>
    <s v="Coffee Maker"/>
    <x v="2"/>
    <s v="HomeNeeds"/>
    <n v="4"/>
    <n v="4200"/>
    <n v="10"/>
    <n v="16800"/>
    <n v="1680"/>
    <n v="15120"/>
    <n v="8526.2800000000007"/>
    <n v="6593.72"/>
    <x v="2"/>
    <s v="Bhubaneswar"/>
    <s v="Odisha"/>
    <s v="India"/>
    <s v="Debit Card"/>
    <x v="0"/>
    <s v="Standard"/>
    <x v="1"/>
    <s v="No"/>
    <s v="No"/>
  </r>
  <r>
    <x v="10100"/>
    <x v="812"/>
    <s v="CUST11683"/>
    <s v="Customer 1683"/>
    <n v="49"/>
    <s v="New"/>
    <s v="P3007"/>
    <s v="Vacuum Cleaner"/>
    <x v="2"/>
    <s v="Global Traders"/>
    <n v="3"/>
    <n v="8500"/>
    <n v="30"/>
    <n v="25500"/>
    <n v="7650"/>
    <n v="17850"/>
    <n v="14580.45"/>
    <n v="3269.55"/>
    <x v="1"/>
    <s v="Nagpur"/>
    <s v="Maharashtra"/>
    <s v="India"/>
    <s v="UPI"/>
    <x v="0"/>
    <s v="Standard"/>
    <x v="3"/>
    <s v="No"/>
    <s v="No"/>
  </r>
  <r>
    <x v="10101"/>
    <x v="812"/>
    <s v="CUST10462"/>
    <s v="Customer 462"/>
    <n v="20"/>
    <s v="Returning"/>
    <s v="P1003"/>
    <s v="Headphones"/>
    <x v="0"/>
    <s v="Metro Supplies"/>
    <n v="1"/>
    <n v="2500"/>
    <n v="15"/>
    <n v="2500"/>
    <n v="375"/>
    <n v="2125"/>
    <n v="1622.49"/>
    <n v="502.51"/>
    <x v="1"/>
    <s v="Pune"/>
    <s v="Maharashtra"/>
    <s v="India"/>
    <s v="Wallet"/>
    <x v="0"/>
    <s v="Standard"/>
    <x v="0"/>
    <s v="Yes"/>
    <s v="No"/>
  </r>
  <r>
    <x v="10102"/>
    <x v="812"/>
    <s v="CUST12290"/>
    <s v="Customer 2290"/>
    <n v="56"/>
    <s v="Returning"/>
    <s v="P2001"/>
    <s v="Running Shoes"/>
    <x v="3"/>
    <s v="FashionMart"/>
    <n v="1"/>
    <n v="3200"/>
    <n v="5"/>
    <n v="3200"/>
    <n v="160"/>
    <n v="3040"/>
    <n v="1772.57"/>
    <n v="1267.43"/>
    <x v="2"/>
    <s v="Surat"/>
    <s v="Gujarat"/>
    <s v="India"/>
    <s v="Debit Card"/>
    <x v="1"/>
    <s v="Standard"/>
    <x v="3"/>
    <s v="No"/>
    <s v="No"/>
  </r>
  <r>
    <x v="10103"/>
    <x v="812"/>
    <s v="CUST10685"/>
    <s v="Customer 685"/>
    <n v="44"/>
    <s v="Loyal"/>
    <s v="P1003"/>
    <s v="Headphones"/>
    <x v="0"/>
    <s v="Metro Supplies"/>
    <n v="1"/>
    <n v="2500"/>
    <n v="15"/>
    <n v="2500"/>
    <n v="375"/>
    <n v="2125"/>
    <n v="1372.64"/>
    <n v="752.36"/>
    <x v="1"/>
    <s v="Bhopal"/>
    <s v="Madhya Pradesh"/>
    <s v="India"/>
    <s v="Wallet"/>
    <x v="2"/>
    <s v="Standard"/>
    <x v="0"/>
    <s v="No"/>
    <s v="No"/>
  </r>
  <r>
    <x v="10104"/>
    <x v="812"/>
    <s v="CUST10063"/>
    <s v="Customer 63"/>
    <n v="54"/>
    <s v="Loyal"/>
    <s v="P4004"/>
    <s v="Shampoo"/>
    <x v="4"/>
    <s v="BeautyCare"/>
    <n v="5"/>
    <n v="550"/>
    <n v="0"/>
    <n v="2750"/>
    <n v="0"/>
    <n v="2750"/>
    <n v="1661.92"/>
    <n v="1088.08"/>
    <x v="1"/>
    <s v="Visakhapatnam"/>
    <s v="Andhra Pradesh"/>
    <s v="India"/>
    <s v="UPI"/>
    <x v="0"/>
    <s v="Standard"/>
    <x v="2"/>
    <s v="No"/>
    <s v="No"/>
  </r>
  <r>
    <x v="10105"/>
    <x v="812"/>
    <s v="CUST10107"/>
    <s v="Customer 107"/>
    <n v="50"/>
    <s v="New"/>
    <s v="P3004"/>
    <s v="Cookware Set"/>
    <x v="2"/>
    <s v="HomeNeeds"/>
    <n v="2"/>
    <n v="3500"/>
    <n v="15"/>
    <n v="7000"/>
    <n v="1050"/>
    <n v="5950"/>
    <n v="4125.95"/>
    <n v="1824.05"/>
    <x v="1"/>
    <s v="Delhi"/>
    <s v="Delhi"/>
    <s v="India"/>
    <s v="UPI"/>
    <x v="1"/>
    <s v="Standard"/>
    <x v="0"/>
    <s v="Yes"/>
    <s v="No"/>
  </r>
  <r>
    <x v="10106"/>
    <x v="813"/>
    <s v="CUST10867"/>
    <s v="Customer 867"/>
    <n v="57"/>
    <s v="Returning"/>
    <s v="P1009"/>
    <s v="Power Bank"/>
    <x v="0"/>
    <s v="Prime Distributors"/>
    <n v="1"/>
    <n v="1600"/>
    <n v="0"/>
    <n v="1600"/>
    <n v="0"/>
    <n v="1600"/>
    <n v="1216.67"/>
    <n v="383.33"/>
    <x v="0"/>
    <s v="Pune"/>
    <s v="Maharashtra"/>
    <s v="India"/>
    <s v="Debit Card"/>
    <x v="0"/>
    <s v="Standard"/>
    <x v="4"/>
    <s v="No"/>
    <s v="No"/>
  </r>
  <r>
    <x v="10107"/>
    <x v="813"/>
    <s v="CUST11621"/>
    <s v="Customer 1621"/>
    <n v="29"/>
    <s v="Returning"/>
    <s v="P3004"/>
    <s v="Cookware Set"/>
    <x v="2"/>
    <s v="HomeNeeds"/>
    <n v="3"/>
    <n v="3500"/>
    <n v="10"/>
    <n v="10500"/>
    <n v="1050"/>
    <n v="9450"/>
    <n v="6565.65"/>
    <n v="2884.35"/>
    <x v="1"/>
    <s v="Delhi"/>
    <s v="Delhi"/>
    <s v="India"/>
    <s v="Cash on Delivery"/>
    <x v="0"/>
    <s v="Standard"/>
    <x v="0"/>
    <s v="No"/>
    <s v="No"/>
  </r>
  <r>
    <x v="10108"/>
    <x v="813"/>
    <s v="CUST11931"/>
    <s v="Customer 1931"/>
    <n v="23"/>
    <s v="Returning"/>
    <s v="P3002"/>
    <s v="Air Fryer"/>
    <x v="2"/>
    <s v="HomeNeeds"/>
    <n v="3"/>
    <n v="6500"/>
    <n v="10"/>
    <n v="19500"/>
    <n v="1950"/>
    <n v="17550"/>
    <n v="12268.81"/>
    <n v="5281.19"/>
    <x v="2"/>
    <s v="Hyderabad"/>
    <s v="Telangana"/>
    <s v="India"/>
    <s v="Cash on Delivery"/>
    <x v="0"/>
    <s v="Standard"/>
    <x v="3"/>
    <s v="No"/>
    <s v="No"/>
  </r>
  <r>
    <x v="10109"/>
    <x v="813"/>
    <s v="CUST11046"/>
    <s v="Customer 1046"/>
    <n v="44"/>
    <s v="New"/>
    <s v="P2005"/>
    <s v="Backpack"/>
    <x v="3"/>
    <s v="Metro Supplies"/>
    <n v="1"/>
    <n v="1800"/>
    <n v="10"/>
    <n v="1800"/>
    <n v="180"/>
    <n v="1620"/>
    <n v="1053.99"/>
    <n v="566.01"/>
    <x v="2"/>
    <s v="Jaipur"/>
    <s v="Rajasthan"/>
    <s v="India"/>
    <s v="Net Banking"/>
    <x v="2"/>
    <s v="Standard"/>
    <x v="0"/>
    <s v="No"/>
    <s v="No"/>
  </r>
  <r>
    <x v="10110"/>
    <x v="813"/>
    <s v="CUST11967"/>
    <s v="Customer 1967"/>
    <n v="42"/>
    <s v="New"/>
    <s v="P2001"/>
    <s v="Running Shoes"/>
    <x v="3"/>
    <s v="FashionMart"/>
    <n v="2"/>
    <n v="3200"/>
    <n v="5"/>
    <n v="6400"/>
    <n v="320"/>
    <n v="6080"/>
    <n v="4336.12"/>
    <n v="1743.88"/>
    <x v="1"/>
    <s v="Patna"/>
    <s v="Bihar"/>
    <s v="India"/>
    <s v="UPI"/>
    <x v="2"/>
    <s v="Standard"/>
    <x v="1"/>
    <s v="No"/>
    <s v="No"/>
  </r>
  <r>
    <x v="10111"/>
    <x v="813"/>
    <s v="CUST12046"/>
    <s v="Customer 2046"/>
    <n v="19"/>
    <s v="Returning"/>
    <s v="P1004"/>
    <s v="Smartwatch"/>
    <x v="0"/>
    <s v="TechSource India"/>
    <n v="2"/>
    <n v="6500"/>
    <n v="10"/>
    <n v="13000"/>
    <n v="1300"/>
    <n v="11700"/>
    <n v="7844.5"/>
    <n v="3855.5"/>
    <x v="1"/>
    <s v="Indore"/>
    <s v="Madhya Pradesh"/>
    <s v="India"/>
    <s v="Credit Card"/>
    <x v="0"/>
    <s v="Standard"/>
    <x v="0"/>
    <s v="No"/>
    <s v="No"/>
  </r>
  <r>
    <x v="10112"/>
    <x v="813"/>
    <s v="CUST10290"/>
    <s v="Customer 290"/>
    <n v="38"/>
    <s v="New"/>
    <s v="P4003"/>
    <s v="Sunscreen"/>
    <x v="4"/>
    <s v="BeautyCare"/>
    <n v="3"/>
    <n v="700"/>
    <n v="15"/>
    <n v="2100"/>
    <n v="315"/>
    <n v="1785"/>
    <n v="1433.67"/>
    <n v="351.33"/>
    <x v="0"/>
    <s v="Hyderabad"/>
    <s v="Telangana"/>
    <s v="India"/>
    <s v="Cash on Delivery"/>
    <x v="1"/>
    <s v="Standard"/>
    <x v="0"/>
    <s v="No"/>
    <s v="No"/>
  </r>
  <r>
    <x v="10113"/>
    <x v="813"/>
    <s v="CUST10379"/>
    <s v="Customer 379"/>
    <n v="24"/>
    <s v="New"/>
    <s v="P1006"/>
    <s v="Keyboard"/>
    <x v="0"/>
    <s v="Metro Supplies"/>
    <n v="2"/>
    <n v="1800"/>
    <n v="15"/>
    <n v="3600"/>
    <n v="540"/>
    <n v="3060"/>
    <n v="2244.13"/>
    <n v="815.87"/>
    <x v="0"/>
    <s v="Guwahati"/>
    <s v="Assam"/>
    <s v="India"/>
    <s v="Credit Card"/>
    <x v="0"/>
    <s v="Standard"/>
    <x v="3"/>
    <s v="No"/>
    <s v="No"/>
  </r>
  <r>
    <x v="10114"/>
    <x v="813"/>
    <s v="CUST12007"/>
    <s v="Customer 2007"/>
    <n v="40"/>
    <s v="New"/>
    <s v="P4006"/>
    <s v="Lipstick"/>
    <x v="4"/>
    <s v="BeautyCare"/>
    <n v="1"/>
    <n v="850"/>
    <n v="15"/>
    <n v="850"/>
    <n v="127.5"/>
    <n v="722.5"/>
    <n v="411.71"/>
    <n v="310.79000000000002"/>
    <x v="1"/>
    <s v="Chandigarh"/>
    <s v="Chandigarh"/>
    <s v="India"/>
    <s v="Debit Card"/>
    <x v="0"/>
    <s v="Standard"/>
    <x v="0"/>
    <s v="No"/>
    <s v="No"/>
  </r>
  <r>
    <x v="10115"/>
    <x v="813"/>
    <s v="CUST10913"/>
    <s v="Customer 913"/>
    <n v="20"/>
    <s v="New"/>
    <s v="P2002"/>
    <s v="Jeans"/>
    <x v="3"/>
    <s v="FashionMart"/>
    <n v="2"/>
    <n v="2200"/>
    <n v="10"/>
    <n v="4400"/>
    <n v="440"/>
    <n v="3960"/>
    <n v="2473.86"/>
    <n v="1486.14"/>
    <x v="1"/>
    <s v="Mumbai"/>
    <s v="Maharashtra"/>
    <s v="India"/>
    <s v="UPI"/>
    <x v="1"/>
    <s v="Standard"/>
    <x v="0"/>
    <s v="No"/>
    <s v="No"/>
  </r>
  <r>
    <x v="10116"/>
    <x v="813"/>
    <s v="CUST11914"/>
    <s v="Customer 1914"/>
    <n v="40"/>
    <s v="Returning"/>
    <s v="P1003"/>
    <s v="Headphones"/>
    <x v="0"/>
    <s v="Metro Supplies"/>
    <n v="1"/>
    <n v="2500"/>
    <n v="10"/>
    <n v="2500"/>
    <n v="250"/>
    <n v="2250"/>
    <n v="1266.31"/>
    <n v="983.69"/>
    <x v="2"/>
    <s v="Mumbai"/>
    <s v="Maharashtra"/>
    <s v="India"/>
    <s v="Net Banking"/>
    <x v="2"/>
    <s v="Express"/>
    <x v="0"/>
    <s v="No"/>
    <s v="No"/>
  </r>
  <r>
    <x v="10117"/>
    <x v="813"/>
    <s v="CUST12326"/>
    <s v="Customer 2326"/>
    <n v="33"/>
    <s v="Returning"/>
    <s v="P3007"/>
    <s v="Vacuum Cleaner"/>
    <x v="2"/>
    <s v="Global Traders"/>
    <n v="1"/>
    <n v="8500"/>
    <n v="0"/>
    <n v="8500"/>
    <n v="0"/>
    <n v="8500"/>
    <n v="5216.4799999999996"/>
    <n v="3283.52"/>
    <x v="2"/>
    <s v="Chandigarh"/>
    <s v="Chandigarh"/>
    <s v="India"/>
    <s v="UPI"/>
    <x v="0"/>
    <s v="Standard"/>
    <x v="0"/>
    <s v="No"/>
    <s v="No"/>
  </r>
  <r>
    <x v="10118"/>
    <x v="814"/>
    <s v="CUST12253"/>
    <s v="Customer 2253"/>
    <n v="45"/>
    <s v="Returning"/>
    <s v="P5002"/>
    <s v="Novel"/>
    <x v="1"/>
    <s v="Stationery Hub"/>
    <n v="2"/>
    <n v="400"/>
    <n v="20"/>
    <n v="800"/>
    <n v="160"/>
    <n v="640"/>
    <n v="517.95000000000005"/>
    <n v="122.05"/>
    <x v="2"/>
    <s v="Pune"/>
    <s v="Maharashtra"/>
    <s v="India"/>
    <s v="UPI"/>
    <x v="2"/>
    <s v="Express"/>
    <x v="0"/>
    <s v="No"/>
    <s v="No"/>
  </r>
  <r>
    <x v="10119"/>
    <x v="814"/>
    <s v="CUST11542"/>
    <s v="Customer 1542"/>
    <n v="32"/>
    <s v="Returning"/>
    <s v="P5003"/>
    <s v="Calculator"/>
    <x v="1"/>
    <s v="Stationery Hub"/>
    <n v="1"/>
    <n v="650"/>
    <n v="15"/>
    <n v="650"/>
    <n v="97.5"/>
    <n v="552.5"/>
    <n v="324.85000000000002"/>
    <n v="227.65"/>
    <x v="1"/>
    <s v="Visakhapatnam"/>
    <s v="Andhra Pradesh"/>
    <s v="India"/>
    <s v="UPI"/>
    <x v="1"/>
    <s v="Standard"/>
    <x v="0"/>
    <s v="No"/>
    <s v="No"/>
  </r>
  <r>
    <x v="10120"/>
    <x v="814"/>
    <s v="CUST12078"/>
    <s v="Customer 2078"/>
    <n v="30"/>
    <s v="Loyal"/>
    <s v="P3003"/>
    <s v="Mixer Grinder"/>
    <x v="2"/>
    <s v="Prime Distributors"/>
    <n v="2"/>
    <n v="4800"/>
    <n v="5"/>
    <n v="9600"/>
    <n v="480"/>
    <n v="9120"/>
    <n v="5949.76"/>
    <n v="3170.24"/>
    <x v="0"/>
    <s v="Bhopal"/>
    <s v="Madhya Pradesh"/>
    <s v="India"/>
    <s v="Net Banking"/>
    <x v="0"/>
    <s v="Standard"/>
    <x v="0"/>
    <s v="No"/>
    <s v="Yes"/>
  </r>
  <r>
    <x v="10121"/>
    <x v="814"/>
    <s v="CUST12205"/>
    <s v="Customer 2205"/>
    <n v="35"/>
    <s v="Returning"/>
    <s v="P5004"/>
    <s v="Pen Set"/>
    <x v="1"/>
    <s v="Stationery Hub"/>
    <n v="1"/>
    <n v="250"/>
    <n v="10"/>
    <n v="250"/>
    <n v="25"/>
    <n v="225"/>
    <n v="178.96"/>
    <n v="46.04"/>
    <x v="1"/>
    <s v="Bhopal"/>
    <s v="Madhya Pradesh"/>
    <s v="India"/>
    <s v="Net Banking"/>
    <x v="1"/>
    <s v="Standard"/>
    <x v="0"/>
    <s v="No"/>
    <s v="No"/>
  </r>
  <r>
    <x v="10122"/>
    <x v="814"/>
    <s v="CUST10606"/>
    <s v="Customer 606"/>
    <n v="60"/>
    <s v="Returning"/>
    <s v="P1006"/>
    <s v="Keyboard"/>
    <x v="0"/>
    <s v="Metro Supplies"/>
    <n v="3"/>
    <n v="1800"/>
    <n v="15"/>
    <n v="5400"/>
    <n v="810"/>
    <n v="4590"/>
    <n v="2887.83"/>
    <n v="1702.17"/>
    <x v="1"/>
    <s v="Bengaluru"/>
    <s v="Karnataka"/>
    <s v="India"/>
    <s v="UPI"/>
    <x v="0"/>
    <s v="Standard"/>
    <x v="4"/>
    <s v="No"/>
    <s v="No"/>
  </r>
  <r>
    <x v="10123"/>
    <x v="814"/>
    <s v="CUST11822"/>
    <s v="Customer 1822"/>
    <n v="33"/>
    <s v="Returning"/>
    <s v="P3005"/>
    <s v="Bedsheet Set"/>
    <x v="2"/>
    <s v="RetailHub"/>
    <n v="1"/>
    <n v="1800"/>
    <n v="10"/>
    <n v="1800"/>
    <n v="180"/>
    <n v="1620"/>
    <n v="1144.02"/>
    <n v="475.98"/>
    <x v="0"/>
    <s v="Nagpur"/>
    <s v="Maharashtra"/>
    <s v="India"/>
    <s v="Credit Card"/>
    <x v="2"/>
    <s v="Standard"/>
    <x v="0"/>
    <s v="Yes"/>
    <s v="No"/>
  </r>
  <r>
    <x v="10124"/>
    <x v="814"/>
    <s v="CUST12198"/>
    <s v="Customer 2198"/>
    <n v="21"/>
    <s v="Returning"/>
    <s v="P2005"/>
    <s v="Backpack"/>
    <x v="3"/>
    <s v="Metro Supplies"/>
    <n v="3"/>
    <n v="1800"/>
    <n v="15"/>
    <n v="5400"/>
    <n v="810"/>
    <n v="4590"/>
    <n v="3197.51"/>
    <n v="1392.49"/>
    <x v="1"/>
    <s v="Kolkata"/>
    <s v="West Bengal"/>
    <s v="India"/>
    <s v="UPI"/>
    <x v="0"/>
    <s v="Standard"/>
    <x v="3"/>
    <s v="No"/>
    <s v="No"/>
  </r>
  <r>
    <x v="10125"/>
    <x v="814"/>
    <s v="CUST10691"/>
    <s v="Customer 691"/>
    <n v="58"/>
    <s v="Returning"/>
    <s v="P4003"/>
    <s v="Sunscreen"/>
    <x v="4"/>
    <s v="BeautyCare"/>
    <n v="1"/>
    <n v="700"/>
    <n v="0"/>
    <n v="700"/>
    <n v="0"/>
    <n v="700"/>
    <n v="525.09"/>
    <n v="174.91"/>
    <x v="1"/>
    <s v="Jaipur"/>
    <s v="Rajasthan"/>
    <s v="India"/>
    <s v="Credit Card"/>
    <x v="2"/>
    <s v="Standard"/>
    <x v="1"/>
    <s v="No"/>
    <s v="Yes"/>
  </r>
  <r>
    <x v="10126"/>
    <x v="814"/>
    <s v="CUST10313"/>
    <s v="Customer 313"/>
    <n v="24"/>
    <s v="New"/>
    <s v="P1006"/>
    <s v="Keyboard"/>
    <x v="0"/>
    <s v="Metro Supplies"/>
    <n v="1"/>
    <n v="1800"/>
    <n v="15"/>
    <n v="1800"/>
    <n v="270"/>
    <n v="1530"/>
    <n v="1040.1300000000001"/>
    <n v="489.87"/>
    <x v="0"/>
    <s v="Surat"/>
    <s v="Gujarat"/>
    <s v="India"/>
    <s v="Credit Card"/>
    <x v="0"/>
    <s v="Express"/>
    <x v="0"/>
    <s v="No"/>
    <s v="No"/>
  </r>
  <r>
    <x v="10127"/>
    <x v="814"/>
    <s v="CUST12069"/>
    <s v="Customer 2069"/>
    <n v="42"/>
    <s v="Returning"/>
    <s v="P2001"/>
    <s v="Running Shoes"/>
    <x v="3"/>
    <s v="FashionMart"/>
    <n v="2"/>
    <n v="3200"/>
    <n v="20"/>
    <n v="6400"/>
    <n v="1280"/>
    <n v="5120"/>
    <n v="3115.07"/>
    <n v="2004.93"/>
    <x v="1"/>
    <s v="Patna"/>
    <s v="Bihar"/>
    <s v="India"/>
    <s v="Debit Card"/>
    <x v="1"/>
    <s v="Standard"/>
    <x v="4"/>
    <s v="No"/>
    <s v="No"/>
  </r>
  <r>
    <x v="10128"/>
    <x v="814"/>
    <s v="CUST11998"/>
    <s v="Customer 1998"/>
    <n v="48"/>
    <s v="New"/>
    <s v="P4003"/>
    <s v="Sunscreen"/>
    <x v="4"/>
    <s v="BeautyCare"/>
    <n v="1"/>
    <n v="700"/>
    <n v="25"/>
    <n v="700"/>
    <n v="175"/>
    <n v="525"/>
    <n v="336.54"/>
    <n v="188.46"/>
    <x v="1"/>
    <s v="Chandigarh"/>
    <s v="Chandigarh"/>
    <s v="India"/>
    <s v="Credit Card"/>
    <x v="0"/>
    <s v="Express"/>
    <x v="2"/>
    <s v="No"/>
    <s v="No"/>
  </r>
  <r>
    <x v="10129"/>
    <x v="815"/>
    <s v="CUST10982"/>
    <s v="Customer 982"/>
    <n v="20"/>
    <s v="Returning"/>
    <s v="P5002"/>
    <s v="Novel"/>
    <x v="1"/>
    <s v="Stationery Hub"/>
    <n v="5"/>
    <n v="400"/>
    <n v="0"/>
    <n v="2000"/>
    <n v="0"/>
    <n v="2000"/>
    <n v="1360.33"/>
    <n v="639.66999999999996"/>
    <x v="1"/>
    <s v="Mumbai"/>
    <s v="Maharashtra"/>
    <s v="India"/>
    <s v="Cash on Delivery"/>
    <x v="1"/>
    <s v="Standard"/>
    <x v="0"/>
    <s v="No"/>
    <s v="No"/>
  </r>
  <r>
    <x v="10130"/>
    <x v="815"/>
    <s v="CUST11185"/>
    <s v="Customer 1185"/>
    <n v="29"/>
    <s v="New"/>
    <s v="P4006"/>
    <s v="Lipstick"/>
    <x v="4"/>
    <s v="BeautyCare"/>
    <n v="5"/>
    <n v="850"/>
    <n v="10"/>
    <n v="4250"/>
    <n v="425"/>
    <n v="3825"/>
    <n v="2857.69"/>
    <n v="967.31"/>
    <x v="1"/>
    <s v="Patna"/>
    <s v="Bihar"/>
    <s v="India"/>
    <s v="Net Banking"/>
    <x v="2"/>
    <s v="Standard"/>
    <x v="0"/>
    <s v="No"/>
    <s v="No"/>
  </r>
  <r>
    <x v="10131"/>
    <x v="815"/>
    <s v="CUST10822"/>
    <s v="Customer 822"/>
    <n v="20"/>
    <s v="New"/>
    <s v="P1006"/>
    <s v="Keyboard"/>
    <x v="0"/>
    <s v="Metro Supplies"/>
    <n v="4"/>
    <n v="1800"/>
    <n v="15"/>
    <n v="7200"/>
    <n v="1080"/>
    <n v="6120"/>
    <n v="4020.06"/>
    <n v="2099.94"/>
    <x v="1"/>
    <s v="Surat"/>
    <s v="Gujarat"/>
    <s v="India"/>
    <s v="Wallet"/>
    <x v="2"/>
    <s v="Standard"/>
    <x v="0"/>
    <s v="No"/>
    <s v="No"/>
  </r>
  <r>
    <x v="10132"/>
    <x v="815"/>
    <s v="CUST12438"/>
    <s v="Customer 2438"/>
    <n v="52"/>
    <s v="Returning"/>
    <s v="P5001"/>
    <s v="Notebook Set"/>
    <x v="1"/>
    <s v="Stationery Hub"/>
    <n v="3"/>
    <n v="500"/>
    <n v="5"/>
    <n v="1500"/>
    <n v="75"/>
    <n v="1425"/>
    <n v="978.23"/>
    <n v="446.77"/>
    <x v="0"/>
    <s v="Surat"/>
    <s v="Gujarat"/>
    <s v="India"/>
    <s v="Cash on Delivery"/>
    <x v="2"/>
    <s v="Standard"/>
    <x v="3"/>
    <s v="No"/>
    <s v="No"/>
  </r>
  <r>
    <x v="10133"/>
    <x v="815"/>
    <s v="CUST10831"/>
    <s v="Customer 831"/>
    <n v="33"/>
    <s v="Returning"/>
    <s v="P1007"/>
    <s v="Mouse"/>
    <x v="0"/>
    <s v="RetailHub"/>
    <n v="3"/>
    <n v="900"/>
    <n v="15"/>
    <n v="2700"/>
    <n v="405"/>
    <n v="2295"/>
    <n v="1549.51"/>
    <n v="745.49"/>
    <x v="1"/>
    <s v="Chennai"/>
    <s v="Tamil Nadu"/>
    <s v="India"/>
    <s v="Credit Card"/>
    <x v="2"/>
    <s v="Standard"/>
    <x v="0"/>
    <s v="No"/>
    <s v="No"/>
  </r>
  <r>
    <x v="10134"/>
    <x v="815"/>
    <s v="CUST11052"/>
    <s v="Customer 1052"/>
    <n v="20"/>
    <s v="Loyal"/>
    <s v="P5005"/>
    <s v="Desk Organizer"/>
    <x v="1"/>
    <s v="Stationery Hub"/>
    <n v="5"/>
    <n v="600"/>
    <n v="0"/>
    <n v="3000"/>
    <n v="0"/>
    <n v="3000"/>
    <n v="1985.19"/>
    <n v="1014.81"/>
    <x v="1"/>
    <s v="Guwahati"/>
    <s v="Assam"/>
    <s v="India"/>
    <s v="Debit Card"/>
    <x v="0"/>
    <s v="Standard"/>
    <x v="0"/>
    <s v="No"/>
    <s v="No"/>
  </r>
  <r>
    <x v="10135"/>
    <x v="815"/>
    <s v="CUST10292"/>
    <s v="Customer 292"/>
    <n v="37"/>
    <s v="Returning"/>
    <s v="P2005"/>
    <s v="Backpack"/>
    <x v="3"/>
    <s v="Metro Supplies"/>
    <n v="1"/>
    <n v="1800"/>
    <n v="15"/>
    <n v="1800"/>
    <n v="270"/>
    <n v="1530"/>
    <n v="1103.02"/>
    <n v="426.98"/>
    <x v="0"/>
    <s v="Bhubaneswar"/>
    <s v="Odisha"/>
    <s v="India"/>
    <s v="Wallet"/>
    <x v="1"/>
    <s v="Standard"/>
    <x v="0"/>
    <s v="No"/>
    <s v="No"/>
  </r>
  <r>
    <x v="10136"/>
    <x v="815"/>
    <s v="CUST12370"/>
    <s v="Customer 2370"/>
    <n v="34"/>
    <s v="Loyal"/>
    <s v="P2006"/>
    <s v="Womens Kurti"/>
    <x v="3"/>
    <s v="FashionMart"/>
    <n v="1"/>
    <n v="1400"/>
    <n v="5"/>
    <n v="1400"/>
    <n v="70"/>
    <n v="1330"/>
    <n v="1069.24"/>
    <n v="260.76"/>
    <x v="1"/>
    <s v="Nagpur"/>
    <s v="Maharashtra"/>
    <s v="India"/>
    <s v="Debit Card"/>
    <x v="0"/>
    <s v="Express"/>
    <x v="3"/>
    <s v="No"/>
    <s v="No"/>
  </r>
  <r>
    <x v="10137"/>
    <x v="815"/>
    <s v="CUST11674"/>
    <s v="Customer 1674"/>
    <n v="47"/>
    <s v="Returning"/>
    <s v="P4003"/>
    <s v="Sunscreen"/>
    <x v="4"/>
    <s v="BeautyCare"/>
    <n v="4"/>
    <n v="700"/>
    <n v="10"/>
    <n v="2800"/>
    <n v="280"/>
    <n v="2520"/>
    <n v="1985.63"/>
    <n v="534.37"/>
    <x v="1"/>
    <s v="Hyderabad"/>
    <s v="Telangana"/>
    <s v="India"/>
    <s v="Debit Card"/>
    <x v="2"/>
    <s v="Standard"/>
    <x v="3"/>
    <s v="No"/>
    <s v="No"/>
  </r>
  <r>
    <x v="10138"/>
    <x v="815"/>
    <s v="CUST11506"/>
    <s v="Customer 1506"/>
    <n v="48"/>
    <s v="Returning"/>
    <s v="P3007"/>
    <s v="Vacuum Cleaner"/>
    <x v="2"/>
    <s v="Global Traders"/>
    <n v="2"/>
    <n v="8500"/>
    <n v="5"/>
    <n v="17000"/>
    <n v="850"/>
    <n v="16150"/>
    <n v="12568.75"/>
    <n v="3581.25"/>
    <x v="1"/>
    <s v="Bhopal"/>
    <s v="Madhya Pradesh"/>
    <s v="India"/>
    <s v="Net Banking"/>
    <x v="1"/>
    <s v="Express"/>
    <x v="4"/>
    <s v="No"/>
    <s v="No"/>
  </r>
  <r>
    <x v="10139"/>
    <x v="815"/>
    <s v="CUST10719"/>
    <s v="Customer 719"/>
    <n v="30"/>
    <s v="Returning"/>
    <s v="P3002"/>
    <s v="Air Fryer"/>
    <x v="2"/>
    <s v="HomeNeeds"/>
    <n v="1"/>
    <n v="6500"/>
    <n v="5"/>
    <n v="6500"/>
    <n v="325"/>
    <n v="6175"/>
    <n v="3952.8"/>
    <n v="2222.1999999999998"/>
    <x v="0"/>
    <s v="Guwahati"/>
    <s v="Assam"/>
    <s v="India"/>
    <s v="Wallet"/>
    <x v="0"/>
    <s v="Standard"/>
    <x v="0"/>
    <s v="Yes"/>
    <s v="No"/>
  </r>
  <r>
    <x v="10140"/>
    <x v="815"/>
    <s v="CUST10835"/>
    <s v="Customer 835"/>
    <n v="50"/>
    <s v="New"/>
    <s v="P3004"/>
    <s v="Cookware Set"/>
    <x v="2"/>
    <s v="HomeNeeds"/>
    <n v="1"/>
    <n v="3500"/>
    <n v="20"/>
    <n v="3500"/>
    <n v="700"/>
    <n v="2800"/>
    <n v="1563.67"/>
    <n v="1236.33"/>
    <x v="2"/>
    <s v="Bhubaneswar"/>
    <s v="Odisha"/>
    <s v="India"/>
    <s v="Debit Card"/>
    <x v="1"/>
    <s v="Standard"/>
    <x v="0"/>
    <s v="No"/>
    <s v="No"/>
  </r>
  <r>
    <x v="10141"/>
    <x v="815"/>
    <s v="CUST11722"/>
    <s v="Customer 1722"/>
    <n v="28"/>
    <s v="New"/>
    <s v="P1007"/>
    <s v="Mouse"/>
    <x v="0"/>
    <s v="RetailHub"/>
    <n v="1"/>
    <n v="900"/>
    <n v="20"/>
    <n v="900"/>
    <n v="180"/>
    <n v="720"/>
    <n v="470.49"/>
    <n v="249.51"/>
    <x v="2"/>
    <s v="Ahmedabad"/>
    <s v="Gujarat"/>
    <s v="India"/>
    <s v="UPI"/>
    <x v="2"/>
    <s v="Standard"/>
    <x v="0"/>
    <s v="No"/>
    <s v="No"/>
  </r>
  <r>
    <x v="10142"/>
    <x v="815"/>
    <s v="CUST11386"/>
    <s v="Customer 1386"/>
    <n v="55"/>
    <s v="Returning"/>
    <s v="P2006"/>
    <s v="Womens Kurti"/>
    <x v="3"/>
    <s v="FashionMart"/>
    <n v="1"/>
    <n v="1400"/>
    <n v="15"/>
    <n v="1400"/>
    <n v="210"/>
    <n v="1190"/>
    <n v="895.16"/>
    <n v="294.83999999999997"/>
    <x v="1"/>
    <s v="Mumbai"/>
    <s v="Maharashtra"/>
    <s v="India"/>
    <s v="UPI"/>
    <x v="0"/>
    <s v="Standard"/>
    <x v="0"/>
    <s v="No"/>
    <s v="Yes"/>
  </r>
  <r>
    <x v="10143"/>
    <x v="815"/>
    <s v="CUST11795"/>
    <s v="Customer 1795"/>
    <n v="53"/>
    <s v="Loyal"/>
    <s v="P1001"/>
    <s v="Laptop"/>
    <x v="0"/>
    <s v="TechSource India"/>
    <n v="5"/>
    <n v="55000"/>
    <n v="25"/>
    <n v="275000"/>
    <n v="68750"/>
    <n v="206250"/>
    <n v="121470.83"/>
    <n v="84779.17"/>
    <x v="1"/>
    <s v="Delhi"/>
    <s v="Delhi"/>
    <s v="India"/>
    <s v="Cash on Delivery"/>
    <x v="0"/>
    <s v="Express"/>
    <x v="0"/>
    <s v="No"/>
    <s v="No"/>
  </r>
  <r>
    <x v="10144"/>
    <x v="815"/>
    <s v="CUST10463"/>
    <s v="Customer 463"/>
    <n v="26"/>
    <s v="Loyal"/>
    <s v="P2003"/>
    <s v="T-Shirt"/>
    <x v="3"/>
    <s v="RetailHub"/>
    <n v="4"/>
    <n v="900"/>
    <n v="15"/>
    <n v="3600"/>
    <n v="540"/>
    <n v="3060"/>
    <n v="2495.64"/>
    <n v="564.36"/>
    <x v="2"/>
    <s v="Jaipur"/>
    <s v="Rajasthan"/>
    <s v="India"/>
    <s v="UPI"/>
    <x v="2"/>
    <s v="Standard"/>
    <x v="0"/>
    <s v="Yes"/>
    <s v="No"/>
  </r>
  <r>
    <x v="10145"/>
    <x v="815"/>
    <s v="CUST11411"/>
    <s v="Customer 1411"/>
    <n v="42"/>
    <s v="New"/>
    <s v="P3003"/>
    <s v="Mixer Grinder"/>
    <x v="2"/>
    <s v="Prime Distributors"/>
    <n v="2"/>
    <n v="4800"/>
    <n v="25"/>
    <n v="9600"/>
    <n v="2400"/>
    <n v="7200"/>
    <n v="4431.43"/>
    <n v="2768.57"/>
    <x v="1"/>
    <s v="Hyderabad"/>
    <s v="Telangana"/>
    <s v="India"/>
    <s v="Net Banking"/>
    <x v="1"/>
    <s v="Standard"/>
    <x v="0"/>
    <s v="No"/>
    <s v="No"/>
  </r>
  <r>
    <x v="10146"/>
    <x v="815"/>
    <s v="CUST10245"/>
    <s v="Customer 245"/>
    <n v="29"/>
    <s v="New"/>
    <s v="P2004"/>
    <s v="Jacket"/>
    <x v="3"/>
    <s v="Global Traders"/>
    <n v="5"/>
    <n v="3500"/>
    <n v="0"/>
    <n v="17500"/>
    <n v="0"/>
    <n v="17500"/>
    <n v="13958.94"/>
    <n v="3541.06"/>
    <x v="0"/>
    <s v="Hyderabad"/>
    <s v="Telangana"/>
    <s v="India"/>
    <s v="Net Banking"/>
    <x v="2"/>
    <s v="Standard"/>
    <x v="3"/>
    <s v="No"/>
    <s v="No"/>
  </r>
  <r>
    <x v="10147"/>
    <x v="816"/>
    <s v="CUST11146"/>
    <s v="Customer 1146"/>
    <n v="34"/>
    <s v="Returning"/>
    <s v="P2001"/>
    <s v="Running Shoes"/>
    <x v="3"/>
    <s v="FashionMart"/>
    <n v="2"/>
    <n v="3200"/>
    <n v="15"/>
    <n v="6400"/>
    <n v="960"/>
    <n v="5440"/>
    <n v="3167.33"/>
    <n v="2272.67"/>
    <x v="1"/>
    <s v="Patna"/>
    <s v="Bihar"/>
    <s v="India"/>
    <s v="UPI"/>
    <x v="0"/>
    <s v="Standard"/>
    <x v="3"/>
    <s v="No"/>
    <s v="No"/>
  </r>
  <r>
    <x v="10148"/>
    <x v="816"/>
    <s v="CUST12329"/>
    <s v="Customer 2329"/>
    <n v="51"/>
    <s v="New"/>
    <s v="P3002"/>
    <s v="Air Fryer"/>
    <x v="2"/>
    <s v="HomeNeeds"/>
    <n v="1"/>
    <n v="6500"/>
    <n v="5"/>
    <n v="6500"/>
    <n v="325"/>
    <n v="6175"/>
    <n v="3736.76"/>
    <n v="2438.2399999999998"/>
    <x v="1"/>
    <s v="Chennai"/>
    <s v="Tamil Nadu"/>
    <s v="India"/>
    <s v="Wallet"/>
    <x v="0"/>
    <s v="Standard"/>
    <x v="4"/>
    <s v="No"/>
    <s v="No"/>
  </r>
  <r>
    <x v="10149"/>
    <x v="816"/>
    <s v="CUST10142"/>
    <s v="Customer 142"/>
    <n v="57"/>
    <s v="Returning"/>
    <s v="P1008"/>
    <s v="Monitor"/>
    <x v="0"/>
    <s v="Global Traders"/>
    <n v="2"/>
    <n v="14500"/>
    <n v="10"/>
    <n v="29000"/>
    <n v="2900"/>
    <n v="26100"/>
    <n v="19562.669999999998"/>
    <n v="6537.33"/>
    <x v="1"/>
    <s v="Chandigarh"/>
    <s v="Chandigarh"/>
    <s v="India"/>
    <s v="UPI"/>
    <x v="0"/>
    <s v="Express"/>
    <x v="0"/>
    <s v="No"/>
    <s v="No"/>
  </r>
  <r>
    <x v="10150"/>
    <x v="816"/>
    <s v="CUST10766"/>
    <s v="Customer 766"/>
    <n v="47"/>
    <s v="Loyal"/>
    <s v="P1001"/>
    <s v="Laptop"/>
    <x v="0"/>
    <s v="TechSource India"/>
    <n v="2"/>
    <n v="55000"/>
    <n v="5"/>
    <n v="110000"/>
    <n v="5500"/>
    <n v="104500"/>
    <n v="74489.89"/>
    <n v="30010.11"/>
    <x v="1"/>
    <s v="Ahmedabad"/>
    <s v="Gujarat"/>
    <s v="India"/>
    <s v="Cash on Delivery"/>
    <x v="0"/>
    <s v="Express"/>
    <x v="0"/>
    <s v="No"/>
    <s v="No"/>
  </r>
  <r>
    <x v="10151"/>
    <x v="816"/>
    <s v="CUST11141"/>
    <s v="Customer 1141"/>
    <n v="37"/>
    <s v="New"/>
    <s v="P3006"/>
    <s v="Water Bottle"/>
    <x v="2"/>
    <s v="Metro Supplies"/>
    <n v="4"/>
    <n v="700"/>
    <n v="20"/>
    <n v="2800"/>
    <n v="560"/>
    <n v="2240"/>
    <n v="1396.86"/>
    <n v="843.14"/>
    <x v="1"/>
    <s v="Bengaluru"/>
    <s v="Karnataka"/>
    <s v="India"/>
    <s v="UPI"/>
    <x v="1"/>
    <s v="Express"/>
    <x v="2"/>
    <s v="No"/>
    <s v="No"/>
  </r>
  <r>
    <x v="10152"/>
    <x v="816"/>
    <s v="CUST10888"/>
    <s v="Customer 888"/>
    <n v="38"/>
    <s v="New"/>
    <s v="P4003"/>
    <s v="Sunscreen"/>
    <x v="4"/>
    <s v="BeautyCare"/>
    <n v="1"/>
    <n v="700"/>
    <n v="5"/>
    <n v="700"/>
    <n v="35"/>
    <n v="665"/>
    <n v="522.1"/>
    <n v="142.9"/>
    <x v="1"/>
    <s v="Pune"/>
    <s v="Maharashtra"/>
    <s v="India"/>
    <s v="Net Banking"/>
    <x v="2"/>
    <s v="Express"/>
    <x v="0"/>
    <s v="No"/>
    <s v="No"/>
  </r>
  <r>
    <x v="10153"/>
    <x v="816"/>
    <s v="CUST11950"/>
    <s v="Customer 1950"/>
    <n v="59"/>
    <s v="Returning"/>
    <s v="P3003"/>
    <s v="Mixer Grinder"/>
    <x v="2"/>
    <s v="Prime Distributors"/>
    <n v="1"/>
    <n v="4800"/>
    <n v="5"/>
    <n v="4800"/>
    <n v="240"/>
    <n v="4560"/>
    <n v="3530.13"/>
    <n v="1029.8699999999999"/>
    <x v="1"/>
    <s v="Chennai"/>
    <s v="Tamil Nadu"/>
    <s v="India"/>
    <s v="Credit Card"/>
    <x v="2"/>
    <s v="Standard"/>
    <x v="0"/>
    <s v="Yes"/>
    <s v="No"/>
  </r>
  <r>
    <x v="10154"/>
    <x v="816"/>
    <s v="CUST11609"/>
    <s v="Customer 1609"/>
    <n v="21"/>
    <s v="Loyal"/>
    <s v="P1004"/>
    <s v="Smartwatch"/>
    <x v="0"/>
    <s v="TechSource India"/>
    <n v="1"/>
    <n v="6500"/>
    <n v="15"/>
    <n v="6500"/>
    <n v="975"/>
    <n v="5525"/>
    <n v="3580.46"/>
    <n v="1944.54"/>
    <x v="1"/>
    <s v="Jaipur"/>
    <s v="Rajasthan"/>
    <s v="India"/>
    <s v="Cash on Delivery"/>
    <x v="2"/>
    <s v="Express"/>
    <x v="0"/>
    <s v="No"/>
    <s v="No"/>
  </r>
  <r>
    <x v="10155"/>
    <x v="816"/>
    <s v="CUST12000"/>
    <s v="Customer 2000"/>
    <n v="34"/>
    <s v="Returning"/>
    <s v="P1009"/>
    <s v="Power Bank"/>
    <x v="0"/>
    <s v="Prime Distributors"/>
    <n v="2"/>
    <n v="1600"/>
    <n v="20"/>
    <n v="3200"/>
    <n v="640"/>
    <n v="2560"/>
    <n v="2098.9899999999998"/>
    <n v="461.01"/>
    <x v="2"/>
    <s v="Indore"/>
    <s v="Madhya Pradesh"/>
    <s v="India"/>
    <s v="Wallet"/>
    <x v="0"/>
    <s v="Standard"/>
    <x v="0"/>
    <s v="No"/>
    <s v="No"/>
  </r>
  <r>
    <x v="10156"/>
    <x v="816"/>
    <s v="CUST12382"/>
    <s v="Customer 2382"/>
    <n v="23"/>
    <s v="Loyal"/>
    <s v="P1005"/>
    <s v="Tablet"/>
    <x v="0"/>
    <s v="RetailHub"/>
    <n v="1"/>
    <n v="18000"/>
    <n v="0"/>
    <n v="18000"/>
    <n v="0"/>
    <n v="18000"/>
    <n v="13160.86"/>
    <n v="4839.1400000000003"/>
    <x v="2"/>
    <s v="Ahmedabad"/>
    <s v="Gujarat"/>
    <s v="India"/>
    <s v="Cash on Delivery"/>
    <x v="2"/>
    <s v="Express"/>
    <x v="0"/>
    <s v="No"/>
    <s v="No"/>
  </r>
  <r>
    <x v="10157"/>
    <x v="816"/>
    <s v="CUST11435"/>
    <s v="Customer 1435"/>
    <n v="54"/>
    <s v="Returning"/>
    <s v="P5004"/>
    <s v="Pen Set"/>
    <x v="1"/>
    <s v="Stationery Hub"/>
    <n v="5"/>
    <n v="250"/>
    <n v="0"/>
    <n v="1250"/>
    <n v="0"/>
    <n v="1250"/>
    <n v="868.27"/>
    <n v="381.73"/>
    <x v="1"/>
    <s v="Indore"/>
    <s v="Madhya Pradesh"/>
    <s v="India"/>
    <s v="Wallet"/>
    <x v="1"/>
    <s v="Standard"/>
    <x v="0"/>
    <s v="No"/>
    <s v="No"/>
  </r>
  <r>
    <x v="10158"/>
    <x v="816"/>
    <s v="CUST11556"/>
    <s v="Customer 1556"/>
    <n v="22"/>
    <s v="New"/>
    <s v="P5004"/>
    <s v="Pen Set"/>
    <x v="1"/>
    <s v="Stationery Hub"/>
    <n v="3"/>
    <n v="250"/>
    <n v="5"/>
    <n v="750"/>
    <n v="37.5"/>
    <n v="712.5"/>
    <n v="551.9"/>
    <n v="160.6"/>
    <x v="2"/>
    <s v="Visakhapatnam"/>
    <s v="Andhra Pradesh"/>
    <s v="India"/>
    <s v="Credit Card"/>
    <x v="0"/>
    <s v="Standard"/>
    <x v="0"/>
    <s v="No"/>
    <s v="No"/>
  </r>
  <r>
    <x v="10159"/>
    <x v="816"/>
    <s v="CUST10961"/>
    <s v="Customer 961"/>
    <n v="51"/>
    <s v="Returning"/>
    <s v="P2004"/>
    <s v="Jacket"/>
    <x v="3"/>
    <s v="Global Traders"/>
    <n v="4"/>
    <n v="3500"/>
    <n v="20"/>
    <n v="14000"/>
    <n v="2800"/>
    <n v="11200"/>
    <n v="7539.99"/>
    <n v="3660.01"/>
    <x v="1"/>
    <s v="Chandigarh"/>
    <s v="Chandigarh"/>
    <s v="India"/>
    <s v="Net Banking"/>
    <x v="0"/>
    <s v="Standard"/>
    <x v="0"/>
    <s v="No"/>
    <s v="No"/>
  </r>
  <r>
    <x v="10160"/>
    <x v="816"/>
    <s v="CUST12012"/>
    <s v="Customer 2012"/>
    <n v="34"/>
    <s v="New"/>
    <s v="P3007"/>
    <s v="Vacuum Cleaner"/>
    <x v="2"/>
    <s v="Global Traders"/>
    <n v="5"/>
    <n v="8500"/>
    <n v="0"/>
    <n v="42500"/>
    <n v="0"/>
    <n v="42500"/>
    <n v="34035.67"/>
    <n v="8464.33"/>
    <x v="1"/>
    <s v="Chennai"/>
    <s v="Tamil Nadu"/>
    <s v="India"/>
    <s v="Net Banking"/>
    <x v="2"/>
    <s v="Express"/>
    <x v="0"/>
    <s v="No"/>
    <s v="No"/>
  </r>
  <r>
    <x v="10161"/>
    <x v="816"/>
    <s v="CUST10037"/>
    <s v="Customer 37"/>
    <n v="28"/>
    <s v="New"/>
    <s v="P4006"/>
    <s v="Lipstick"/>
    <x v="4"/>
    <s v="BeautyCare"/>
    <n v="2"/>
    <n v="850"/>
    <n v="20"/>
    <n v="1700"/>
    <n v="340"/>
    <n v="1360"/>
    <n v="902.46"/>
    <n v="457.54"/>
    <x v="1"/>
    <s v="Lucknow"/>
    <s v="Uttar Pradesh"/>
    <s v="India"/>
    <s v="UPI"/>
    <x v="0"/>
    <s v="Standard"/>
    <x v="0"/>
    <s v="No"/>
    <s v="No"/>
  </r>
  <r>
    <x v="10162"/>
    <x v="817"/>
    <s v="CUST11198"/>
    <s v="Customer 1198"/>
    <n v="42"/>
    <s v="Returning"/>
    <s v="P1007"/>
    <s v="Mouse"/>
    <x v="0"/>
    <s v="RetailHub"/>
    <n v="3"/>
    <n v="900"/>
    <n v="5"/>
    <n v="2700"/>
    <n v="135"/>
    <n v="2565"/>
    <n v="1610.42"/>
    <n v="954.58"/>
    <x v="0"/>
    <s v="Nagpur"/>
    <s v="Maharashtra"/>
    <s v="India"/>
    <s v="Net Banking"/>
    <x v="0"/>
    <s v="Standard"/>
    <x v="1"/>
    <s v="Yes"/>
    <s v="No"/>
  </r>
  <r>
    <x v="10163"/>
    <x v="817"/>
    <s v="CUST11633"/>
    <s v="Customer 1633"/>
    <n v="23"/>
    <s v="Returning"/>
    <s v="P2005"/>
    <s v="Backpack"/>
    <x v="3"/>
    <s v="Metro Supplies"/>
    <n v="2"/>
    <n v="1800"/>
    <n v="30"/>
    <n v="3600"/>
    <n v="1080"/>
    <n v="2520"/>
    <n v="1511.99"/>
    <n v="1008.01"/>
    <x v="1"/>
    <s v="Surat"/>
    <s v="Gujarat"/>
    <s v="India"/>
    <s v="Wallet"/>
    <x v="1"/>
    <s v="Standard"/>
    <x v="0"/>
    <s v="No"/>
    <s v="No"/>
  </r>
  <r>
    <x v="10164"/>
    <x v="817"/>
    <s v="CUST10060"/>
    <s v="Customer 60"/>
    <n v="22"/>
    <s v="New"/>
    <s v="P1002"/>
    <s v="Smartphone"/>
    <x v="0"/>
    <s v="Global Traders"/>
    <n v="3"/>
    <n v="28000"/>
    <n v="10"/>
    <n v="84000"/>
    <n v="8400"/>
    <n v="75600"/>
    <n v="53928.03"/>
    <n v="21671.97"/>
    <x v="1"/>
    <s v="Pune"/>
    <s v="Maharashtra"/>
    <s v="India"/>
    <s v="Cash on Delivery"/>
    <x v="1"/>
    <s v="Standard"/>
    <x v="0"/>
    <s v="No"/>
    <s v="No"/>
  </r>
  <r>
    <x v="10165"/>
    <x v="817"/>
    <s v="CUST10521"/>
    <s v="Customer 521"/>
    <n v="40"/>
    <s v="New"/>
    <s v="P1006"/>
    <s v="Keyboard"/>
    <x v="0"/>
    <s v="Metro Supplies"/>
    <n v="1"/>
    <n v="1800"/>
    <n v="5"/>
    <n v="1800"/>
    <n v="90"/>
    <n v="1710"/>
    <n v="966.99"/>
    <n v="743.01"/>
    <x v="1"/>
    <s v="Surat"/>
    <s v="Gujarat"/>
    <s v="India"/>
    <s v="Debit Card"/>
    <x v="1"/>
    <s v="Standard"/>
    <x v="0"/>
    <s v="Yes"/>
    <s v="No"/>
  </r>
  <r>
    <x v="10166"/>
    <x v="817"/>
    <s v="CUST10973"/>
    <s v="Customer 973"/>
    <n v="46"/>
    <s v="Loyal"/>
    <s v="P5004"/>
    <s v="Pen Set"/>
    <x v="1"/>
    <s v="Stationery Hub"/>
    <n v="2"/>
    <n v="250"/>
    <n v="20"/>
    <n v="500"/>
    <n v="100"/>
    <n v="400"/>
    <n v="312.92"/>
    <n v="87.08"/>
    <x v="1"/>
    <s v="Kolkata"/>
    <s v="West Bengal"/>
    <s v="India"/>
    <s v="UPI"/>
    <x v="1"/>
    <s v="Standard"/>
    <x v="0"/>
    <s v="No"/>
    <s v="No"/>
  </r>
  <r>
    <x v="10167"/>
    <x v="817"/>
    <s v="CUST12415"/>
    <s v="Customer 2415"/>
    <n v="23"/>
    <s v="New"/>
    <s v="P4003"/>
    <s v="Sunscreen"/>
    <x v="4"/>
    <s v="BeautyCare"/>
    <n v="1"/>
    <n v="700"/>
    <n v="10"/>
    <n v="700"/>
    <n v="70"/>
    <n v="630"/>
    <n v="412.51"/>
    <n v="217.49"/>
    <x v="1"/>
    <s v="Bhopal"/>
    <s v="Madhya Pradesh"/>
    <s v="India"/>
    <s v="Debit Card"/>
    <x v="2"/>
    <s v="Standard"/>
    <x v="2"/>
    <s v="No"/>
    <s v="No"/>
  </r>
  <r>
    <x v="10168"/>
    <x v="817"/>
    <s v="CUST11518"/>
    <s v="Customer 1518"/>
    <n v="44"/>
    <s v="New"/>
    <s v="P1009"/>
    <s v="Power Bank"/>
    <x v="0"/>
    <s v="Prime Distributors"/>
    <n v="2"/>
    <n v="1600"/>
    <n v="10"/>
    <n v="3200"/>
    <n v="320"/>
    <n v="2880"/>
    <n v="2332.63"/>
    <n v="547.37"/>
    <x v="0"/>
    <s v="Jaipur"/>
    <s v="Rajasthan"/>
    <s v="India"/>
    <s v="Net Banking"/>
    <x v="2"/>
    <s v="Standard"/>
    <x v="0"/>
    <s v="No"/>
    <s v="No"/>
  </r>
  <r>
    <x v="10169"/>
    <x v="817"/>
    <s v="CUST10799"/>
    <s v="Customer 799"/>
    <n v="26"/>
    <s v="New"/>
    <s v="P4003"/>
    <s v="Sunscreen"/>
    <x v="4"/>
    <s v="BeautyCare"/>
    <n v="4"/>
    <n v="700"/>
    <n v="30"/>
    <n v="2800"/>
    <n v="840"/>
    <n v="1960"/>
    <n v="1207.44"/>
    <n v="752.56"/>
    <x v="0"/>
    <s v="Guwahati"/>
    <s v="Assam"/>
    <s v="India"/>
    <s v="Net Banking"/>
    <x v="0"/>
    <s v="Express"/>
    <x v="0"/>
    <s v="No"/>
    <s v="No"/>
  </r>
  <r>
    <x v="10170"/>
    <x v="817"/>
    <s v="CUST10804"/>
    <s v="Customer 804"/>
    <n v="59"/>
    <s v="New"/>
    <s v="P1009"/>
    <s v="Power Bank"/>
    <x v="0"/>
    <s v="Prime Distributors"/>
    <n v="2"/>
    <n v="1600"/>
    <n v="20"/>
    <n v="3200"/>
    <n v="640"/>
    <n v="2560"/>
    <n v="1854.64"/>
    <n v="705.36"/>
    <x v="1"/>
    <s v="Bhubaneswar"/>
    <s v="Odisha"/>
    <s v="India"/>
    <s v="Credit Card"/>
    <x v="2"/>
    <s v="Standard"/>
    <x v="0"/>
    <s v="No"/>
    <s v="No"/>
  </r>
  <r>
    <x v="10171"/>
    <x v="817"/>
    <s v="CUST12159"/>
    <s v="Customer 2159"/>
    <n v="23"/>
    <s v="Loyal"/>
    <s v="P4002"/>
    <s v="Moisturizer"/>
    <x v="4"/>
    <s v="BeautyCare"/>
    <n v="1"/>
    <n v="650"/>
    <n v="10"/>
    <n v="650"/>
    <n v="65"/>
    <n v="585"/>
    <n v="368.43"/>
    <n v="216.57"/>
    <x v="1"/>
    <s v="Patna"/>
    <s v="Bihar"/>
    <s v="India"/>
    <s v="Debit Card"/>
    <x v="0"/>
    <s v="Standard"/>
    <x v="0"/>
    <s v="Yes"/>
    <s v="No"/>
  </r>
  <r>
    <x v="10172"/>
    <x v="817"/>
    <s v="CUST10691"/>
    <s v="Customer 691"/>
    <n v="21"/>
    <s v="Returning"/>
    <s v="P5003"/>
    <s v="Calculator"/>
    <x v="1"/>
    <s v="Stationery Hub"/>
    <n v="1"/>
    <n v="650"/>
    <n v="0"/>
    <n v="650"/>
    <n v="0"/>
    <n v="650"/>
    <n v="501.1"/>
    <n v="148.9"/>
    <x v="1"/>
    <s v="Nagpur"/>
    <s v="Maharashtra"/>
    <s v="India"/>
    <s v="Debit Card"/>
    <x v="2"/>
    <s v="Standard"/>
    <x v="1"/>
    <s v="No"/>
    <s v="No"/>
  </r>
  <r>
    <x v="10173"/>
    <x v="817"/>
    <s v="CUST10139"/>
    <s v="Customer 139"/>
    <n v="31"/>
    <s v="Loyal"/>
    <s v="P1002"/>
    <s v="Smartphone"/>
    <x v="0"/>
    <s v="Global Traders"/>
    <n v="1"/>
    <n v="28000"/>
    <n v="0"/>
    <n v="28000"/>
    <n v="0"/>
    <n v="28000"/>
    <n v="18825.810000000001"/>
    <n v="9174.19"/>
    <x v="0"/>
    <s v="Guwahati"/>
    <s v="Assam"/>
    <s v="India"/>
    <s v="UPI"/>
    <x v="0"/>
    <s v="Standard"/>
    <x v="0"/>
    <s v="No"/>
    <s v="No"/>
  </r>
  <r>
    <x v="10174"/>
    <x v="817"/>
    <s v="CUST10176"/>
    <s v="Customer 176"/>
    <n v="32"/>
    <s v="Returning"/>
    <s v="P5002"/>
    <s v="Novel"/>
    <x v="1"/>
    <s v="Stationery Hub"/>
    <n v="2"/>
    <n v="400"/>
    <n v="20"/>
    <n v="800"/>
    <n v="160"/>
    <n v="640"/>
    <n v="489.68"/>
    <n v="150.32"/>
    <x v="1"/>
    <s v="Mumbai"/>
    <s v="Maharashtra"/>
    <s v="India"/>
    <s v="Debit Card"/>
    <x v="2"/>
    <s v="Standard"/>
    <x v="0"/>
    <s v="No"/>
    <s v="No"/>
  </r>
  <r>
    <x v="10175"/>
    <x v="817"/>
    <s v="CUST11028"/>
    <s v="Customer 1028"/>
    <n v="38"/>
    <s v="Returning"/>
    <s v="P4004"/>
    <s v="Shampoo"/>
    <x v="4"/>
    <s v="BeautyCare"/>
    <n v="3"/>
    <n v="550"/>
    <n v="10"/>
    <n v="1650"/>
    <n v="165"/>
    <n v="1485"/>
    <n v="938.38"/>
    <n v="546.62"/>
    <x v="1"/>
    <s v="Jaipur"/>
    <s v="Rajasthan"/>
    <s v="India"/>
    <s v="UPI"/>
    <x v="0"/>
    <s v="Express"/>
    <x v="0"/>
    <s v="No"/>
    <s v="No"/>
  </r>
  <r>
    <x v="10176"/>
    <x v="818"/>
    <s v="CUST11538"/>
    <s v="Customer 1538"/>
    <n v="36"/>
    <s v="Returning"/>
    <s v="P3005"/>
    <s v="Bedsheet Set"/>
    <x v="2"/>
    <s v="RetailHub"/>
    <n v="2"/>
    <n v="1800"/>
    <n v="0"/>
    <n v="3600"/>
    <n v="0"/>
    <n v="3600"/>
    <n v="1993.39"/>
    <n v="1606.61"/>
    <x v="1"/>
    <s v="Bhopal"/>
    <s v="Madhya Pradesh"/>
    <s v="India"/>
    <s v="UPI"/>
    <x v="0"/>
    <s v="Standard"/>
    <x v="0"/>
    <s v="No"/>
    <s v="No"/>
  </r>
  <r>
    <x v="10177"/>
    <x v="818"/>
    <s v="CUST11804"/>
    <s v="Customer 1804"/>
    <n v="52"/>
    <s v="New"/>
    <s v="P2006"/>
    <s v="Womens Kurti"/>
    <x v="3"/>
    <s v="FashionMart"/>
    <n v="1"/>
    <n v="1400"/>
    <n v="25"/>
    <n v="1400"/>
    <n v="350"/>
    <n v="1050"/>
    <n v="760.68"/>
    <n v="289.32"/>
    <x v="1"/>
    <s v="Visakhapatnam"/>
    <s v="Andhra Pradesh"/>
    <s v="India"/>
    <s v="Cash on Delivery"/>
    <x v="0"/>
    <s v="Standard"/>
    <x v="0"/>
    <s v="No"/>
    <s v="No"/>
  </r>
  <r>
    <x v="10178"/>
    <x v="818"/>
    <s v="CUST11543"/>
    <s v="Customer 1543"/>
    <n v="44"/>
    <s v="New"/>
    <s v="P4001"/>
    <s v="Face Wash"/>
    <x v="4"/>
    <s v="BeautyCare"/>
    <n v="2"/>
    <n v="450"/>
    <n v="0"/>
    <n v="900"/>
    <n v="0"/>
    <n v="900"/>
    <n v="691.85"/>
    <n v="208.15"/>
    <x v="2"/>
    <s v="Bhopal"/>
    <s v="Madhya Pradesh"/>
    <s v="India"/>
    <s v="Credit Card"/>
    <x v="0"/>
    <s v="Standard"/>
    <x v="0"/>
    <s v="Yes"/>
    <s v="No"/>
  </r>
  <r>
    <x v="10179"/>
    <x v="818"/>
    <s v="CUST10601"/>
    <s v="Customer 601"/>
    <n v="25"/>
    <s v="Returning"/>
    <s v="P2003"/>
    <s v="T-Shirt"/>
    <x v="3"/>
    <s v="RetailHub"/>
    <n v="1"/>
    <n v="900"/>
    <n v="0"/>
    <n v="900"/>
    <n v="0"/>
    <n v="900"/>
    <n v="510.69"/>
    <n v="389.31"/>
    <x v="1"/>
    <s v="Bhubaneswar"/>
    <s v="Odisha"/>
    <s v="India"/>
    <s v="Wallet"/>
    <x v="1"/>
    <s v="Standard"/>
    <x v="0"/>
    <s v="No"/>
    <s v="No"/>
  </r>
  <r>
    <x v="10180"/>
    <x v="818"/>
    <s v="CUST10981"/>
    <s v="Customer 981"/>
    <n v="46"/>
    <s v="Returning"/>
    <s v="P4005"/>
    <s v="Perfume"/>
    <x v="4"/>
    <s v="BeautyCare"/>
    <n v="2"/>
    <n v="1800"/>
    <n v="20"/>
    <n v="3600"/>
    <n v="720"/>
    <n v="2880"/>
    <n v="2155.6"/>
    <n v="724.4"/>
    <x v="2"/>
    <s v="Nagpur"/>
    <s v="Maharashtra"/>
    <s v="India"/>
    <s v="UPI"/>
    <x v="2"/>
    <s v="Standard"/>
    <x v="0"/>
    <s v="No"/>
    <s v="No"/>
  </r>
  <r>
    <x v="10181"/>
    <x v="818"/>
    <s v="CUST10001"/>
    <s v="Customer 1"/>
    <n v="58"/>
    <s v="Returning"/>
    <s v="P1010"/>
    <s v="Bluetooth Speaker"/>
    <x v="0"/>
    <s v="Prime Distributors"/>
    <n v="3"/>
    <n v="3200"/>
    <n v="15"/>
    <n v="9600"/>
    <n v="1440"/>
    <n v="8160"/>
    <n v="5559.07"/>
    <n v="2600.9299999999998"/>
    <x v="2"/>
    <s v="Surat"/>
    <s v="Gujarat"/>
    <s v="India"/>
    <s v="Debit Card"/>
    <x v="0"/>
    <s v="Standard"/>
    <x v="4"/>
    <s v="No"/>
    <s v="No"/>
  </r>
  <r>
    <x v="10182"/>
    <x v="818"/>
    <s v="CUST11454"/>
    <s v="Customer 1454"/>
    <n v="26"/>
    <s v="Loyal"/>
    <s v="P1001"/>
    <s v="Laptop"/>
    <x v="0"/>
    <s v="TechSource India"/>
    <n v="1"/>
    <n v="55000"/>
    <n v="25"/>
    <n v="55000"/>
    <n v="13750"/>
    <n v="41250"/>
    <n v="32885.269999999997"/>
    <n v="8364.73"/>
    <x v="1"/>
    <s v="Mumbai"/>
    <s v="Maharashtra"/>
    <s v="India"/>
    <s v="Net Banking"/>
    <x v="2"/>
    <s v="Standard"/>
    <x v="0"/>
    <s v="No"/>
    <s v="No"/>
  </r>
  <r>
    <x v="10183"/>
    <x v="818"/>
    <s v="CUST12196"/>
    <s v="Customer 2196"/>
    <n v="53"/>
    <s v="New"/>
    <s v="P1010"/>
    <s v="Bluetooth Speaker"/>
    <x v="0"/>
    <s v="Prime Distributors"/>
    <n v="1"/>
    <n v="3200"/>
    <n v="5"/>
    <n v="3200"/>
    <n v="160"/>
    <n v="3040"/>
    <n v="2423.67"/>
    <n v="616.33000000000004"/>
    <x v="1"/>
    <s v="Chennai"/>
    <s v="Tamil Nadu"/>
    <s v="India"/>
    <s v="Wallet"/>
    <x v="0"/>
    <s v="Standard"/>
    <x v="0"/>
    <s v="No"/>
    <s v="No"/>
  </r>
  <r>
    <x v="10184"/>
    <x v="818"/>
    <s v="CUST11175"/>
    <s v="Customer 1175"/>
    <n v="39"/>
    <s v="Returning"/>
    <s v="P4001"/>
    <s v="Face Wash"/>
    <x v="4"/>
    <s v="BeautyCare"/>
    <n v="1"/>
    <n v="450"/>
    <n v="10"/>
    <n v="450"/>
    <n v="45"/>
    <n v="405"/>
    <n v="250.71"/>
    <n v="154.29"/>
    <x v="2"/>
    <s v="Bengaluru"/>
    <s v="Karnataka"/>
    <s v="India"/>
    <s v="Wallet"/>
    <x v="0"/>
    <s v="Standard"/>
    <x v="4"/>
    <s v="No"/>
    <s v="Yes"/>
  </r>
  <r>
    <x v="10185"/>
    <x v="818"/>
    <s v="CUST10599"/>
    <s v="Customer 599"/>
    <n v="57"/>
    <s v="New"/>
    <s v="P2008"/>
    <s v="Formal Shirt"/>
    <x v="3"/>
    <s v="Global Traders"/>
    <n v="5"/>
    <n v="1700"/>
    <n v="0"/>
    <n v="8500"/>
    <n v="0"/>
    <n v="8500"/>
    <n v="6042.17"/>
    <n v="2457.83"/>
    <x v="1"/>
    <s v="Pune"/>
    <s v="Maharashtra"/>
    <s v="India"/>
    <s v="Debit Card"/>
    <x v="0"/>
    <s v="Express"/>
    <x v="0"/>
    <s v="No"/>
    <s v="No"/>
  </r>
  <r>
    <x v="10186"/>
    <x v="818"/>
    <s v="CUST11749"/>
    <s v="Customer 1749"/>
    <n v="42"/>
    <s v="Returning"/>
    <s v="P3005"/>
    <s v="Bedsheet Set"/>
    <x v="2"/>
    <s v="RetailHub"/>
    <n v="2"/>
    <n v="1800"/>
    <n v="10"/>
    <n v="3600"/>
    <n v="360"/>
    <n v="3240"/>
    <n v="2088.89"/>
    <n v="1151.1099999999999"/>
    <x v="0"/>
    <s v="Ahmedabad"/>
    <s v="Gujarat"/>
    <s v="India"/>
    <s v="Wallet"/>
    <x v="2"/>
    <s v="Standard"/>
    <x v="0"/>
    <s v="No"/>
    <s v="No"/>
  </r>
  <r>
    <x v="10187"/>
    <x v="818"/>
    <s v="CUST12045"/>
    <s v="Customer 2045"/>
    <n v="59"/>
    <s v="Returning"/>
    <s v="P3001"/>
    <s v="Coffee Maker"/>
    <x v="2"/>
    <s v="HomeNeeds"/>
    <n v="5"/>
    <n v="4200"/>
    <n v="15"/>
    <n v="21000"/>
    <n v="3150"/>
    <n v="17850"/>
    <n v="13959.7"/>
    <n v="3890.3"/>
    <x v="2"/>
    <s v="Bengaluru"/>
    <s v="Karnataka"/>
    <s v="India"/>
    <s v="Net Banking"/>
    <x v="2"/>
    <s v="Express"/>
    <x v="3"/>
    <s v="No"/>
    <s v="No"/>
  </r>
  <r>
    <x v="10188"/>
    <x v="818"/>
    <s v="CUST10564"/>
    <s v="Customer 564"/>
    <n v="26"/>
    <s v="Loyal"/>
    <s v="P2004"/>
    <s v="Jacket"/>
    <x v="3"/>
    <s v="Global Traders"/>
    <n v="5"/>
    <n v="3500"/>
    <n v="20"/>
    <n v="17500"/>
    <n v="3500"/>
    <n v="14000"/>
    <n v="11078.04"/>
    <n v="2921.96"/>
    <x v="1"/>
    <s v="Guwahati"/>
    <s v="Assam"/>
    <s v="India"/>
    <s v="Net Banking"/>
    <x v="2"/>
    <s v="Standard"/>
    <x v="2"/>
    <s v="No"/>
    <s v="No"/>
  </r>
  <r>
    <x v="10189"/>
    <x v="818"/>
    <s v="CUST10209"/>
    <s v="Customer 209"/>
    <n v="40"/>
    <s v="Loyal"/>
    <s v="P1004"/>
    <s v="Smartwatch"/>
    <x v="0"/>
    <s v="TechSource India"/>
    <n v="3"/>
    <n v="6500"/>
    <n v="20"/>
    <n v="19500"/>
    <n v="3900"/>
    <n v="15600"/>
    <n v="10468.41"/>
    <n v="5131.59"/>
    <x v="1"/>
    <s v="Delhi"/>
    <s v="Delhi"/>
    <s v="India"/>
    <s v="UPI"/>
    <x v="0"/>
    <s v="Express"/>
    <x v="1"/>
    <s v="No"/>
    <s v="No"/>
  </r>
  <r>
    <x v="10190"/>
    <x v="818"/>
    <s v="CUST10750"/>
    <s v="Customer 750"/>
    <n v="28"/>
    <s v="Returning"/>
    <s v="P3006"/>
    <s v="Water Bottle"/>
    <x v="2"/>
    <s v="Metro Supplies"/>
    <n v="2"/>
    <n v="700"/>
    <n v="15"/>
    <n v="1400"/>
    <n v="210"/>
    <n v="1190"/>
    <n v="748.37"/>
    <n v="441.63"/>
    <x v="0"/>
    <s v="Kolkata"/>
    <s v="West Bengal"/>
    <s v="India"/>
    <s v="UPI"/>
    <x v="2"/>
    <s v="Standard"/>
    <x v="1"/>
    <s v="No"/>
    <s v="No"/>
  </r>
  <r>
    <x v="10191"/>
    <x v="819"/>
    <s v="CUST11434"/>
    <s v="Customer 1434"/>
    <n v="28"/>
    <s v="Returning"/>
    <s v="P1001"/>
    <s v="Laptop"/>
    <x v="0"/>
    <s v="TechSource India"/>
    <n v="2"/>
    <n v="55000"/>
    <n v="20"/>
    <n v="110000"/>
    <n v="22000"/>
    <n v="88000"/>
    <n v="49676.44"/>
    <n v="38323.56"/>
    <x v="2"/>
    <s v="Kolkata"/>
    <s v="West Bengal"/>
    <s v="India"/>
    <s v="Cash on Delivery"/>
    <x v="2"/>
    <s v="Express"/>
    <x v="0"/>
    <s v="No"/>
    <s v="No"/>
  </r>
  <r>
    <x v="10192"/>
    <x v="819"/>
    <s v="CUST10251"/>
    <s v="Customer 251"/>
    <n v="30"/>
    <s v="Returning"/>
    <s v="P2008"/>
    <s v="Formal Shirt"/>
    <x v="3"/>
    <s v="Global Traders"/>
    <n v="4"/>
    <n v="1700"/>
    <n v="5"/>
    <n v="6800"/>
    <n v="340"/>
    <n v="6460"/>
    <n v="4884.3100000000004"/>
    <n v="1575.69"/>
    <x v="1"/>
    <s v="Jaipur"/>
    <s v="Rajasthan"/>
    <s v="India"/>
    <s v="Credit Card"/>
    <x v="2"/>
    <s v="Express"/>
    <x v="0"/>
    <s v="No"/>
    <s v="No"/>
  </r>
  <r>
    <x v="10193"/>
    <x v="819"/>
    <s v="CUST10965"/>
    <s v="Customer 965"/>
    <n v="51"/>
    <s v="New"/>
    <s v="P1008"/>
    <s v="Monitor"/>
    <x v="0"/>
    <s v="Global Traders"/>
    <n v="1"/>
    <n v="14500"/>
    <n v="10"/>
    <n v="14500"/>
    <n v="1450"/>
    <n v="13050"/>
    <n v="10000.879999999999"/>
    <n v="3049.12"/>
    <x v="1"/>
    <s v="Indore"/>
    <s v="Madhya Pradesh"/>
    <s v="India"/>
    <s v="Wallet"/>
    <x v="1"/>
    <s v="Express"/>
    <x v="0"/>
    <s v="Yes"/>
    <s v="No"/>
  </r>
  <r>
    <x v="10194"/>
    <x v="819"/>
    <s v="CUST10986"/>
    <s v="Customer 986"/>
    <n v="28"/>
    <s v="New"/>
    <s v="P1010"/>
    <s v="Bluetooth Speaker"/>
    <x v="0"/>
    <s v="Prime Distributors"/>
    <n v="2"/>
    <n v="3200"/>
    <n v="10"/>
    <n v="6400"/>
    <n v="640"/>
    <n v="5760"/>
    <n v="3949.39"/>
    <n v="1810.61"/>
    <x v="0"/>
    <s v="Visakhapatnam"/>
    <s v="Andhra Pradesh"/>
    <s v="India"/>
    <s v="UPI"/>
    <x v="2"/>
    <s v="Standard"/>
    <x v="0"/>
    <s v="No"/>
    <s v="No"/>
  </r>
  <r>
    <x v="10195"/>
    <x v="819"/>
    <s v="CUST12422"/>
    <s v="Customer 2422"/>
    <n v="47"/>
    <s v="New"/>
    <s v="P2006"/>
    <s v="Womens Kurti"/>
    <x v="3"/>
    <s v="FashionMart"/>
    <n v="2"/>
    <n v="1400"/>
    <n v="15"/>
    <n v="2800"/>
    <n v="420"/>
    <n v="2380"/>
    <n v="1613.79"/>
    <n v="766.21"/>
    <x v="1"/>
    <s v="Chandigarh"/>
    <s v="Chandigarh"/>
    <s v="India"/>
    <s v="UPI"/>
    <x v="1"/>
    <s v="Standard"/>
    <x v="0"/>
    <s v="No"/>
    <s v="No"/>
  </r>
  <r>
    <x v="10196"/>
    <x v="819"/>
    <s v="CUST11519"/>
    <s v="Customer 1519"/>
    <n v="46"/>
    <s v="Returning"/>
    <s v="P1002"/>
    <s v="Smartphone"/>
    <x v="0"/>
    <s v="Global Traders"/>
    <n v="1"/>
    <n v="28000"/>
    <n v="0"/>
    <n v="28000"/>
    <n v="0"/>
    <n v="28000"/>
    <n v="18149.89"/>
    <n v="9850.11"/>
    <x v="0"/>
    <s v="Surat"/>
    <s v="Gujarat"/>
    <s v="India"/>
    <s v="Credit Card"/>
    <x v="0"/>
    <s v="Standard"/>
    <x v="0"/>
    <s v="No"/>
    <s v="No"/>
  </r>
  <r>
    <x v="10197"/>
    <x v="819"/>
    <s v="CUST12021"/>
    <s v="Customer 2021"/>
    <n v="45"/>
    <s v="Loyal"/>
    <s v="P4006"/>
    <s v="Lipstick"/>
    <x v="4"/>
    <s v="BeautyCare"/>
    <n v="1"/>
    <n v="850"/>
    <n v="15"/>
    <n v="850"/>
    <n v="127.5"/>
    <n v="722.5"/>
    <n v="565.14"/>
    <n v="157.36000000000001"/>
    <x v="2"/>
    <s v="Visakhapatnam"/>
    <s v="Andhra Pradesh"/>
    <s v="India"/>
    <s v="Wallet"/>
    <x v="2"/>
    <s v="Express"/>
    <x v="0"/>
    <s v="No"/>
    <s v="No"/>
  </r>
  <r>
    <x v="10198"/>
    <x v="819"/>
    <s v="CUST10748"/>
    <s v="Customer 748"/>
    <n v="24"/>
    <s v="New"/>
    <s v="P1009"/>
    <s v="Power Bank"/>
    <x v="0"/>
    <s v="Prime Distributors"/>
    <n v="3"/>
    <n v="1600"/>
    <n v="5"/>
    <n v="4800"/>
    <n v="240"/>
    <n v="4560"/>
    <n v="3214.45"/>
    <n v="1345.55"/>
    <x v="0"/>
    <s v="Coimbatore"/>
    <s v="Tamil Nadu"/>
    <s v="India"/>
    <s v="Credit Card"/>
    <x v="2"/>
    <s v="Standard"/>
    <x v="0"/>
    <s v="No"/>
    <s v="No"/>
  </r>
  <r>
    <x v="10199"/>
    <x v="819"/>
    <s v="CUST10663"/>
    <s v="Customer 663"/>
    <n v="35"/>
    <s v="Loyal"/>
    <s v="P2008"/>
    <s v="Formal Shirt"/>
    <x v="3"/>
    <s v="Global Traders"/>
    <n v="4"/>
    <n v="1700"/>
    <n v="15"/>
    <n v="6800"/>
    <n v="1020"/>
    <n v="5780"/>
    <n v="4192.55"/>
    <n v="1587.45"/>
    <x v="1"/>
    <s v="Ahmedabad"/>
    <s v="Gujarat"/>
    <s v="India"/>
    <s v="Cash on Delivery"/>
    <x v="2"/>
    <s v="Standard"/>
    <x v="0"/>
    <s v="No"/>
    <s v="No"/>
  </r>
  <r>
    <x v="10200"/>
    <x v="819"/>
    <s v="CUST12006"/>
    <s v="Customer 2006"/>
    <n v="51"/>
    <s v="Returning"/>
    <s v="P2004"/>
    <s v="Jacket"/>
    <x v="3"/>
    <s v="Global Traders"/>
    <n v="3"/>
    <n v="3500"/>
    <n v="10"/>
    <n v="10500"/>
    <n v="1050"/>
    <n v="9450"/>
    <n v="5244.75"/>
    <n v="4205.25"/>
    <x v="0"/>
    <s v="Nagpur"/>
    <s v="Maharashtra"/>
    <s v="India"/>
    <s v="Credit Card"/>
    <x v="0"/>
    <s v="Express"/>
    <x v="0"/>
    <s v="No"/>
    <s v="No"/>
  </r>
  <r>
    <x v="10201"/>
    <x v="819"/>
    <s v="CUST11174"/>
    <s v="Customer 1174"/>
    <n v="21"/>
    <s v="New"/>
    <s v="P3004"/>
    <s v="Cookware Set"/>
    <x v="2"/>
    <s v="HomeNeeds"/>
    <n v="3"/>
    <n v="3500"/>
    <n v="10"/>
    <n v="10500"/>
    <n v="1050"/>
    <n v="9450"/>
    <n v="6616.98"/>
    <n v="2833.02"/>
    <x v="1"/>
    <s v="Kolkata"/>
    <s v="West Bengal"/>
    <s v="India"/>
    <s v="Debit Card"/>
    <x v="2"/>
    <s v="Standard"/>
    <x v="0"/>
    <s v="No"/>
    <s v="No"/>
  </r>
  <r>
    <x v="10202"/>
    <x v="819"/>
    <s v="CUST11732"/>
    <s v="Customer 1732"/>
    <n v="59"/>
    <s v="New"/>
    <s v="P5005"/>
    <s v="Desk Organizer"/>
    <x v="1"/>
    <s v="Stationery Hub"/>
    <n v="2"/>
    <n v="600"/>
    <n v="10"/>
    <n v="1200"/>
    <n v="120"/>
    <n v="1080"/>
    <n v="724.29"/>
    <n v="355.71"/>
    <x v="2"/>
    <s v="Coimbatore"/>
    <s v="Tamil Nadu"/>
    <s v="India"/>
    <s v="Net Banking"/>
    <x v="1"/>
    <s v="Standard"/>
    <x v="0"/>
    <s v="No"/>
    <s v="No"/>
  </r>
  <r>
    <x v="10203"/>
    <x v="819"/>
    <s v="CUST12045"/>
    <s v="Customer 2045"/>
    <n v="23"/>
    <s v="Returning"/>
    <s v="P2005"/>
    <s v="Backpack"/>
    <x v="3"/>
    <s v="Metro Supplies"/>
    <n v="1"/>
    <n v="1800"/>
    <n v="15"/>
    <n v="1800"/>
    <n v="270"/>
    <n v="1530"/>
    <n v="986.57"/>
    <n v="543.42999999999995"/>
    <x v="1"/>
    <s v="Patna"/>
    <s v="Bihar"/>
    <s v="India"/>
    <s v="UPI"/>
    <x v="0"/>
    <s v="Standard"/>
    <x v="0"/>
    <s v="No"/>
    <s v="No"/>
  </r>
  <r>
    <x v="10204"/>
    <x v="819"/>
    <s v="CUST10859"/>
    <s v="Customer 859"/>
    <n v="22"/>
    <s v="New"/>
    <s v="P2007"/>
    <s v="Saree"/>
    <x v="3"/>
    <s v="FashionMart"/>
    <n v="1"/>
    <n v="2600"/>
    <n v="20"/>
    <n v="2600"/>
    <n v="520"/>
    <n v="2080"/>
    <n v="1630.26"/>
    <n v="449.74"/>
    <x v="1"/>
    <s v="Coimbatore"/>
    <s v="Tamil Nadu"/>
    <s v="India"/>
    <s v="Cash on Delivery"/>
    <x v="2"/>
    <s v="Standard"/>
    <x v="3"/>
    <s v="No"/>
    <s v="No"/>
  </r>
  <r>
    <x v="10205"/>
    <x v="819"/>
    <s v="CUST10747"/>
    <s v="Customer 747"/>
    <n v="38"/>
    <s v="New"/>
    <s v="P3002"/>
    <s v="Air Fryer"/>
    <x v="2"/>
    <s v="HomeNeeds"/>
    <n v="4"/>
    <n v="6500"/>
    <n v="15"/>
    <n v="26000"/>
    <n v="3900"/>
    <n v="22100"/>
    <n v="15158.93"/>
    <n v="6941.07"/>
    <x v="1"/>
    <s v="Chandigarh"/>
    <s v="Chandigarh"/>
    <s v="India"/>
    <s v="UPI"/>
    <x v="1"/>
    <s v="Standard"/>
    <x v="0"/>
    <s v="No"/>
    <s v="No"/>
  </r>
  <r>
    <x v="10206"/>
    <x v="819"/>
    <s v="CUST11568"/>
    <s v="Customer 1568"/>
    <n v="35"/>
    <s v="New"/>
    <s v="P2003"/>
    <s v="T-Shirt"/>
    <x v="3"/>
    <s v="RetailHub"/>
    <n v="4"/>
    <n v="900"/>
    <n v="10"/>
    <n v="3600"/>
    <n v="360"/>
    <n v="3240"/>
    <n v="2391.35"/>
    <n v="848.65"/>
    <x v="2"/>
    <s v="Coimbatore"/>
    <s v="Tamil Nadu"/>
    <s v="India"/>
    <s v="Net Banking"/>
    <x v="2"/>
    <s v="Standard"/>
    <x v="0"/>
    <s v="No"/>
    <s v="No"/>
  </r>
  <r>
    <x v="10207"/>
    <x v="819"/>
    <s v="CUST11282"/>
    <s v="Customer 1282"/>
    <n v="45"/>
    <s v="New"/>
    <s v="P3007"/>
    <s v="Vacuum Cleaner"/>
    <x v="2"/>
    <s v="Global Traders"/>
    <n v="3"/>
    <n v="8500"/>
    <n v="0"/>
    <n v="25500"/>
    <n v="0"/>
    <n v="25500"/>
    <n v="16528.759999999998"/>
    <n v="8971.24"/>
    <x v="0"/>
    <s v="Pune"/>
    <s v="Maharashtra"/>
    <s v="India"/>
    <s v="Wallet"/>
    <x v="2"/>
    <s v="Standard"/>
    <x v="1"/>
    <s v="No"/>
    <s v="No"/>
  </r>
  <r>
    <x v="10208"/>
    <x v="819"/>
    <s v="CUST12229"/>
    <s v="Customer 2229"/>
    <n v="22"/>
    <s v="Loyal"/>
    <s v="P2008"/>
    <s v="Formal Shirt"/>
    <x v="3"/>
    <s v="Global Traders"/>
    <n v="5"/>
    <n v="1700"/>
    <n v="10"/>
    <n v="8500"/>
    <n v="850"/>
    <n v="7650"/>
    <n v="5446.3"/>
    <n v="2203.6999999999998"/>
    <x v="1"/>
    <s v="Pune"/>
    <s v="Maharashtra"/>
    <s v="India"/>
    <s v="UPI"/>
    <x v="2"/>
    <s v="Standard"/>
    <x v="0"/>
    <s v="No"/>
    <s v="No"/>
  </r>
  <r>
    <x v="10209"/>
    <x v="819"/>
    <s v="CUST10752"/>
    <s v="Customer 752"/>
    <n v="40"/>
    <s v="New"/>
    <s v="P4004"/>
    <s v="Shampoo"/>
    <x v="4"/>
    <s v="BeautyCare"/>
    <n v="2"/>
    <n v="550"/>
    <n v="25"/>
    <n v="1100"/>
    <n v="275"/>
    <n v="825"/>
    <n v="515.64"/>
    <n v="309.36"/>
    <x v="1"/>
    <s v="Delhi"/>
    <s v="Delhi"/>
    <s v="India"/>
    <s v="Net Banking"/>
    <x v="0"/>
    <s v="Standard"/>
    <x v="0"/>
    <s v="No"/>
    <s v="No"/>
  </r>
  <r>
    <x v="10210"/>
    <x v="819"/>
    <s v="CUST11041"/>
    <s v="Customer 1041"/>
    <n v="39"/>
    <s v="New"/>
    <s v="P5003"/>
    <s v="Calculator"/>
    <x v="1"/>
    <s v="Stationery Hub"/>
    <n v="5"/>
    <n v="650"/>
    <n v="10"/>
    <n v="3250"/>
    <n v="325"/>
    <n v="2925"/>
    <n v="2224.5100000000002"/>
    <n v="700.49"/>
    <x v="1"/>
    <s v="Pune"/>
    <s v="Maharashtra"/>
    <s v="India"/>
    <s v="Wallet"/>
    <x v="0"/>
    <s v="Express"/>
    <x v="1"/>
    <s v="No"/>
    <s v="No"/>
  </r>
  <r>
    <x v="10211"/>
    <x v="820"/>
    <s v="CUST12366"/>
    <s v="Customer 2366"/>
    <n v="52"/>
    <s v="New"/>
    <s v="P1008"/>
    <s v="Monitor"/>
    <x v="0"/>
    <s v="Global Traders"/>
    <n v="2"/>
    <n v="14500"/>
    <n v="0"/>
    <n v="29000"/>
    <n v="0"/>
    <n v="29000"/>
    <n v="18907.46"/>
    <n v="10092.540000000001"/>
    <x v="0"/>
    <s v="Mumbai"/>
    <s v="Maharashtra"/>
    <s v="India"/>
    <s v="Net Banking"/>
    <x v="0"/>
    <s v="Express"/>
    <x v="0"/>
    <s v="No"/>
    <s v="No"/>
  </r>
  <r>
    <x v="10212"/>
    <x v="820"/>
    <s v="CUST10899"/>
    <s v="Customer 899"/>
    <n v="59"/>
    <s v="New"/>
    <s v="P4004"/>
    <s v="Shampoo"/>
    <x v="4"/>
    <s v="BeautyCare"/>
    <n v="1"/>
    <n v="550"/>
    <n v="5"/>
    <n v="550"/>
    <n v="27.5"/>
    <n v="522.5"/>
    <n v="312.37"/>
    <n v="210.13"/>
    <x v="1"/>
    <s v="Mumbai"/>
    <s v="Maharashtra"/>
    <s v="India"/>
    <s v="Wallet"/>
    <x v="0"/>
    <s v="Standard"/>
    <x v="0"/>
    <s v="Yes"/>
    <s v="No"/>
  </r>
  <r>
    <x v="10213"/>
    <x v="820"/>
    <s v="CUST10911"/>
    <s v="Customer 911"/>
    <n v="48"/>
    <s v="Returning"/>
    <s v="P4004"/>
    <s v="Shampoo"/>
    <x v="4"/>
    <s v="BeautyCare"/>
    <n v="3"/>
    <n v="550"/>
    <n v="0"/>
    <n v="1650"/>
    <n v="0"/>
    <n v="1650"/>
    <n v="926.44"/>
    <n v="723.56"/>
    <x v="1"/>
    <s v="Lucknow"/>
    <s v="Uttar Pradesh"/>
    <s v="India"/>
    <s v="Cash on Delivery"/>
    <x v="2"/>
    <s v="Standard"/>
    <x v="0"/>
    <s v="No"/>
    <s v="Yes"/>
  </r>
  <r>
    <x v="10214"/>
    <x v="820"/>
    <s v="CUST10524"/>
    <s v="Customer 524"/>
    <n v="56"/>
    <s v="Loyal"/>
    <s v="P3005"/>
    <s v="Bedsheet Set"/>
    <x v="2"/>
    <s v="RetailHub"/>
    <n v="1"/>
    <n v="1800"/>
    <n v="10"/>
    <n v="1800"/>
    <n v="180"/>
    <n v="1620"/>
    <n v="1256.07"/>
    <n v="363.93"/>
    <x v="2"/>
    <s v="Chennai"/>
    <s v="Tamil Nadu"/>
    <s v="India"/>
    <s v="Wallet"/>
    <x v="1"/>
    <s v="Express"/>
    <x v="4"/>
    <s v="No"/>
    <s v="No"/>
  </r>
  <r>
    <x v="10215"/>
    <x v="820"/>
    <s v="CUST12201"/>
    <s v="Customer 2201"/>
    <n v="49"/>
    <s v="Loyal"/>
    <s v="P4004"/>
    <s v="Shampoo"/>
    <x v="4"/>
    <s v="BeautyCare"/>
    <n v="2"/>
    <n v="550"/>
    <n v="10"/>
    <n v="1100"/>
    <n v="110"/>
    <n v="990"/>
    <n v="714.92"/>
    <n v="275.08"/>
    <x v="1"/>
    <s v="Bhubaneswar"/>
    <s v="Odisha"/>
    <s v="India"/>
    <s v="Debit Card"/>
    <x v="1"/>
    <s v="Standard"/>
    <x v="0"/>
    <s v="Yes"/>
    <s v="No"/>
  </r>
  <r>
    <x v="10216"/>
    <x v="820"/>
    <s v="CUST11930"/>
    <s v="Customer 1930"/>
    <n v="24"/>
    <s v="New"/>
    <s v="P5004"/>
    <s v="Pen Set"/>
    <x v="1"/>
    <s v="Stationery Hub"/>
    <n v="1"/>
    <n v="250"/>
    <n v="10"/>
    <n v="250"/>
    <n v="25"/>
    <n v="225"/>
    <n v="183.1"/>
    <n v="41.9"/>
    <x v="1"/>
    <s v="Lucknow"/>
    <s v="Uttar Pradesh"/>
    <s v="India"/>
    <s v="Net Banking"/>
    <x v="1"/>
    <s v="Standard"/>
    <x v="0"/>
    <s v="No"/>
    <s v="No"/>
  </r>
  <r>
    <x v="10217"/>
    <x v="820"/>
    <s v="CUST10190"/>
    <s v="Customer 190"/>
    <n v="22"/>
    <s v="New"/>
    <s v="P3005"/>
    <s v="Bedsheet Set"/>
    <x v="2"/>
    <s v="RetailHub"/>
    <n v="1"/>
    <n v="1800"/>
    <n v="5"/>
    <n v="1800"/>
    <n v="90"/>
    <n v="1710"/>
    <n v="1114.06"/>
    <n v="595.94000000000005"/>
    <x v="1"/>
    <s v="Bhopal"/>
    <s v="Madhya Pradesh"/>
    <s v="India"/>
    <s v="Wallet"/>
    <x v="0"/>
    <s v="Standard"/>
    <x v="0"/>
    <s v="No"/>
    <s v="No"/>
  </r>
  <r>
    <x v="10218"/>
    <x v="820"/>
    <s v="CUST12152"/>
    <s v="Customer 2152"/>
    <n v="45"/>
    <s v="Returning"/>
    <s v="P3003"/>
    <s v="Mixer Grinder"/>
    <x v="2"/>
    <s v="Prime Distributors"/>
    <n v="1"/>
    <n v="4800"/>
    <n v="5"/>
    <n v="4800"/>
    <n v="240"/>
    <n v="4560"/>
    <n v="3198.39"/>
    <n v="1361.61"/>
    <x v="1"/>
    <s v="Guwahati"/>
    <s v="Assam"/>
    <s v="India"/>
    <s v="Cash on Delivery"/>
    <x v="1"/>
    <s v="Standard"/>
    <x v="0"/>
    <s v="No"/>
    <s v="No"/>
  </r>
  <r>
    <x v="10219"/>
    <x v="820"/>
    <s v="CUST10970"/>
    <s v="Customer 970"/>
    <n v="25"/>
    <s v="New"/>
    <s v="P3005"/>
    <s v="Bedsheet Set"/>
    <x v="2"/>
    <s v="RetailHub"/>
    <n v="2"/>
    <n v="1800"/>
    <n v="5"/>
    <n v="3600"/>
    <n v="180"/>
    <n v="3420"/>
    <n v="2271.41"/>
    <n v="1148.5899999999999"/>
    <x v="1"/>
    <s v="Indore"/>
    <s v="Madhya Pradesh"/>
    <s v="India"/>
    <s v="Wallet"/>
    <x v="0"/>
    <s v="Standard"/>
    <x v="0"/>
    <s v="No"/>
    <s v="No"/>
  </r>
  <r>
    <x v="10220"/>
    <x v="820"/>
    <s v="CUST11482"/>
    <s v="Customer 1482"/>
    <n v="59"/>
    <s v="Returning"/>
    <s v="P1008"/>
    <s v="Monitor"/>
    <x v="0"/>
    <s v="Global Traders"/>
    <n v="1"/>
    <n v="14500"/>
    <n v="10"/>
    <n v="14500"/>
    <n v="1450"/>
    <n v="13050"/>
    <n v="10299.06"/>
    <n v="2750.94"/>
    <x v="2"/>
    <s v="Visakhapatnam"/>
    <s v="Andhra Pradesh"/>
    <s v="India"/>
    <s v="Cash on Delivery"/>
    <x v="0"/>
    <s v="Same Day"/>
    <x v="0"/>
    <s v="No"/>
    <s v="No"/>
  </r>
  <r>
    <x v="10221"/>
    <x v="820"/>
    <s v="CUST11212"/>
    <s v="Customer 1212"/>
    <n v="53"/>
    <s v="New"/>
    <s v="P5003"/>
    <s v="Calculator"/>
    <x v="1"/>
    <s v="Stationery Hub"/>
    <n v="4"/>
    <n v="650"/>
    <n v="10"/>
    <n v="2600"/>
    <n v="260"/>
    <n v="2340"/>
    <n v="1681.83"/>
    <n v="658.17"/>
    <x v="2"/>
    <s v="Kolkata"/>
    <s v="West Bengal"/>
    <s v="India"/>
    <s v="Net Banking"/>
    <x v="0"/>
    <s v="Standard"/>
    <x v="2"/>
    <s v="No"/>
    <s v="No"/>
  </r>
  <r>
    <x v="10222"/>
    <x v="820"/>
    <s v="CUST11714"/>
    <s v="Customer 1714"/>
    <n v="31"/>
    <s v="New"/>
    <s v="P2006"/>
    <s v="Womens Kurti"/>
    <x v="3"/>
    <s v="FashionMart"/>
    <n v="1"/>
    <n v="1400"/>
    <n v="10"/>
    <n v="1400"/>
    <n v="140"/>
    <n v="1260"/>
    <n v="745.69"/>
    <n v="514.30999999999995"/>
    <x v="0"/>
    <s v="Patna"/>
    <s v="Bihar"/>
    <s v="India"/>
    <s v="Cash on Delivery"/>
    <x v="2"/>
    <s v="Standard"/>
    <x v="0"/>
    <s v="No"/>
    <s v="Yes"/>
  </r>
  <r>
    <x v="10223"/>
    <x v="820"/>
    <s v="CUST12241"/>
    <s v="Customer 2241"/>
    <n v="59"/>
    <s v="New"/>
    <s v="P1005"/>
    <s v="Tablet"/>
    <x v="0"/>
    <s v="RetailHub"/>
    <n v="4"/>
    <n v="18000"/>
    <n v="15"/>
    <n v="72000"/>
    <n v="10800"/>
    <n v="61200"/>
    <n v="48116.1"/>
    <n v="13083.9"/>
    <x v="2"/>
    <s v="Visakhapatnam"/>
    <s v="Andhra Pradesh"/>
    <s v="India"/>
    <s v="Credit Card"/>
    <x v="0"/>
    <s v="Standard"/>
    <x v="0"/>
    <s v="Yes"/>
    <s v="No"/>
  </r>
  <r>
    <x v="10224"/>
    <x v="820"/>
    <s v="CUST11667"/>
    <s v="Customer 1667"/>
    <n v="49"/>
    <s v="New"/>
    <s v="P3003"/>
    <s v="Mixer Grinder"/>
    <x v="2"/>
    <s v="Prime Distributors"/>
    <n v="1"/>
    <n v="4800"/>
    <n v="10"/>
    <n v="4800"/>
    <n v="480"/>
    <n v="4320"/>
    <n v="3244.51"/>
    <n v="1075.49"/>
    <x v="0"/>
    <s v="Indore"/>
    <s v="Madhya Pradesh"/>
    <s v="India"/>
    <s v="Cash on Delivery"/>
    <x v="0"/>
    <s v="Standard"/>
    <x v="1"/>
    <s v="No"/>
    <s v="No"/>
  </r>
  <r>
    <x v="10225"/>
    <x v="820"/>
    <s v="CUST11664"/>
    <s v="Customer 1664"/>
    <n v="50"/>
    <s v="Returning"/>
    <s v="P2002"/>
    <s v="Jeans"/>
    <x v="3"/>
    <s v="FashionMart"/>
    <n v="4"/>
    <n v="2200"/>
    <n v="5"/>
    <n v="8800"/>
    <n v="440"/>
    <n v="8360"/>
    <n v="6141.83"/>
    <n v="2218.17"/>
    <x v="0"/>
    <s v="Ahmedabad"/>
    <s v="Gujarat"/>
    <s v="India"/>
    <s v="Cash on Delivery"/>
    <x v="2"/>
    <s v="Express"/>
    <x v="0"/>
    <s v="No"/>
    <s v="No"/>
  </r>
  <r>
    <x v="10226"/>
    <x v="821"/>
    <s v="CUST12185"/>
    <s v="Customer 2185"/>
    <n v="30"/>
    <s v="New"/>
    <s v="P4004"/>
    <s v="Shampoo"/>
    <x v="4"/>
    <s v="BeautyCare"/>
    <n v="2"/>
    <n v="550"/>
    <n v="0"/>
    <n v="1100"/>
    <n v="0"/>
    <n v="1100"/>
    <n v="726.69"/>
    <n v="373.31"/>
    <x v="2"/>
    <s v="Bhopal"/>
    <s v="Madhya Pradesh"/>
    <s v="India"/>
    <s v="Net Banking"/>
    <x v="0"/>
    <s v="Standard"/>
    <x v="0"/>
    <s v="No"/>
    <s v="No"/>
  </r>
  <r>
    <x v="10227"/>
    <x v="821"/>
    <s v="CUST10748"/>
    <s v="Customer 748"/>
    <n v="39"/>
    <s v="Loyal"/>
    <s v="P2002"/>
    <s v="Jeans"/>
    <x v="3"/>
    <s v="FashionMart"/>
    <n v="1"/>
    <n v="2200"/>
    <n v="0"/>
    <n v="2200"/>
    <n v="0"/>
    <n v="2200"/>
    <n v="1589.59"/>
    <n v="610.41"/>
    <x v="2"/>
    <s v="Coimbatore"/>
    <s v="Tamil Nadu"/>
    <s v="India"/>
    <s v="Wallet"/>
    <x v="2"/>
    <s v="Express"/>
    <x v="4"/>
    <s v="No"/>
    <s v="No"/>
  </r>
  <r>
    <x v="10228"/>
    <x v="821"/>
    <s v="CUST12447"/>
    <s v="Customer 2447"/>
    <n v="35"/>
    <s v="New"/>
    <s v="P4005"/>
    <s v="Perfume"/>
    <x v="4"/>
    <s v="BeautyCare"/>
    <n v="1"/>
    <n v="1800"/>
    <n v="15"/>
    <n v="1800"/>
    <n v="270"/>
    <n v="1530"/>
    <n v="1242.5"/>
    <n v="287.5"/>
    <x v="1"/>
    <s v="Nagpur"/>
    <s v="Maharashtra"/>
    <s v="India"/>
    <s v="Cash on Delivery"/>
    <x v="2"/>
    <s v="Standard"/>
    <x v="0"/>
    <s v="No"/>
    <s v="No"/>
  </r>
  <r>
    <x v="10229"/>
    <x v="821"/>
    <s v="CUST11251"/>
    <s v="Customer 1251"/>
    <n v="55"/>
    <s v="Loyal"/>
    <s v="P4001"/>
    <s v="Face Wash"/>
    <x v="4"/>
    <s v="BeautyCare"/>
    <n v="1"/>
    <n v="450"/>
    <n v="15"/>
    <n v="450"/>
    <n v="67.5"/>
    <n v="382.5"/>
    <n v="310.41000000000003"/>
    <n v="72.09"/>
    <x v="1"/>
    <s v="Chandigarh"/>
    <s v="Chandigarh"/>
    <s v="India"/>
    <s v="Cash on Delivery"/>
    <x v="1"/>
    <s v="Standard"/>
    <x v="0"/>
    <s v="No"/>
    <s v="No"/>
  </r>
  <r>
    <x v="10230"/>
    <x v="821"/>
    <s v="CUST10342"/>
    <s v="Customer 342"/>
    <n v="31"/>
    <s v="Returning"/>
    <s v="P1003"/>
    <s v="Headphones"/>
    <x v="0"/>
    <s v="Metro Supplies"/>
    <n v="1"/>
    <n v="2500"/>
    <n v="30"/>
    <n v="2500"/>
    <n v="750"/>
    <n v="1750"/>
    <n v="1286.1199999999999"/>
    <n v="463.88"/>
    <x v="1"/>
    <s v="Indore"/>
    <s v="Madhya Pradesh"/>
    <s v="India"/>
    <s v="Debit Card"/>
    <x v="2"/>
    <s v="Standard"/>
    <x v="1"/>
    <s v="No"/>
    <s v="No"/>
  </r>
  <r>
    <x v="10231"/>
    <x v="821"/>
    <s v="CUST11967"/>
    <s v="Customer 1967"/>
    <n v="25"/>
    <s v="Returning"/>
    <s v="P1006"/>
    <s v="Keyboard"/>
    <x v="0"/>
    <s v="Metro Supplies"/>
    <n v="2"/>
    <n v="1800"/>
    <n v="20"/>
    <n v="3600"/>
    <n v="720"/>
    <n v="2880"/>
    <n v="2196.6999999999998"/>
    <n v="683.3"/>
    <x v="2"/>
    <s v="Visakhapatnam"/>
    <s v="Andhra Pradesh"/>
    <s v="India"/>
    <s v="UPI"/>
    <x v="0"/>
    <s v="Standard"/>
    <x v="0"/>
    <s v="No"/>
    <s v="No"/>
  </r>
  <r>
    <x v="10232"/>
    <x v="821"/>
    <s v="CUST10291"/>
    <s v="Customer 291"/>
    <n v="25"/>
    <s v="New"/>
    <s v="P2006"/>
    <s v="Womens Kurti"/>
    <x v="3"/>
    <s v="FashionMart"/>
    <n v="3"/>
    <n v="1400"/>
    <n v="15"/>
    <n v="4200"/>
    <n v="630"/>
    <n v="3570"/>
    <n v="2618.75"/>
    <n v="951.25"/>
    <x v="1"/>
    <s v="Jaipur"/>
    <s v="Rajasthan"/>
    <s v="India"/>
    <s v="Cash on Delivery"/>
    <x v="1"/>
    <s v="Standard"/>
    <x v="0"/>
    <s v="No"/>
    <s v="No"/>
  </r>
  <r>
    <x v="10233"/>
    <x v="821"/>
    <s v="CUST10933"/>
    <s v="Customer 933"/>
    <n v="55"/>
    <s v="Loyal"/>
    <s v="P5002"/>
    <s v="Novel"/>
    <x v="1"/>
    <s v="Stationery Hub"/>
    <n v="4"/>
    <n v="400"/>
    <n v="15"/>
    <n v="1600"/>
    <n v="240"/>
    <n v="1360"/>
    <n v="814.4"/>
    <n v="545.6"/>
    <x v="1"/>
    <s v="Mumbai"/>
    <s v="Maharashtra"/>
    <s v="India"/>
    <s v="UPI"/>
    <x v="2"/>
    <s v="Standard"/>
    <x v="0"/>
    <s v="No"/>
    <s v="No"/>
  </r>
  <r>
    <x v="10234"/>
    <x v="821"/>
    <s v="CUST11107"/>
    <s v="Customer 1107"/>
    <n v="45"/>
    <s v="New"/>
    <s v="P4001"/>
    <s v="Face Wash"/>
    <x v="4"/>
    <s v="BeautyCare"/>
    <n v="5"/>
    <n v="450"/>
    <n v="30"/>
    <n v="2250"/>
    <n v="675"/>
    <n v="1575"/>
    <n v="995.49"/>
    <n v="579.51"/>
    <x v="2"/>
    <s v="Coimbatore"/>
    <s v="Tamil Nadu"/>
    <s v="India"/>
    <s v="Net Banking"/>
    <x v="1"/>
    <s v="Express"/>
    <x v="3"/>
    <s v="No"/>
    <s v="No"/>
  </r>
  <r>
    <x v="10235"/>
    <x v="821"/>
    <s v="CUST11336"/>
    <s v="Customer 1336"/>
    <n v="49"/>
    <s v="Returning"/>
    <s v="P5004"/>
    <s v="Pen Set"/>
    <x v="1"/>
    <s v="Stationery Hub"/>
    <n v="1"/>
    <n v="250"/>
    <n v="25"/>
    <n v="250"/>
    <n v="62.5"/>
    <n v="187.5"/>
    <n v="127.81"/>
    <n v="59.69"/>
    <x v="0"/>
    <s v="Guwahati"/>
    <s v="Assam"/>
    <s v="India"/>
    <s v="Credit Card"/>
    <x v="2"/>
    <s v="Standard"/>
    <x v="0"/>
    <s v="No"/>
    <s v="No"/>
  </r>
  <r>
    <x v="10236"/>
    <x v="821"/>
    <s v="CUST10812"/>
    <s v="Customer 812"/>
    <n v="23"/>
    <s v="Loyal"/>
    <s v="P1005"/>
    <s v="Tablet"/>
    <x v="0"/>
    <s v="RetailHub"/>
    <n v="3"/>
    <n v="18000"/>
    <n v="15"/>
    <n v="54000"/>
    <n v="8100"/>
    <n v="45900"/>
    <n v="26080.69"/>
    <n v="19819.310000000001"/>
    <x v="1"/>
    <s v="Lucknow"/>
    <s v="Uttar Pradesh"/>
    <s v="India"/>
    <s v="Net Banking"/>
    <x v="0"/>
    <s v="Standard"/>
    <x v="3"/>
    <s v="No"/>
    <s v="No"/>
  </r>
  <r>
    <x v="10237"/>
    <x v="821"/>
    <s v="CUST10585"/>
    <s v="Customer 585"/>
    <n v="18"/>
    <s v="New"/>
    <s v="P2007"/>
    <s v="Saree"/>
    <x v="3"/>
    <s v="FashionMart"/>
    <n v="2"/>
    <n v="2600"/>
    <n v="0"/>
    <n v="5200"/>
    <n v="0"/>
    <n v="5200"/>
    <n v="3863.17"/>
    <n v="1336.83"/>
    <x v="1"/>
    <s v="Bhubaneswar"/>
    <s v="Odisha"/>
    <s v="India"/>
    <s v="Wallet"/>
    <x v="0"/>
    <s v="Standard"/>
    <x v="4"/>
    <s v="No"/>
    <s v="No"/>
  </r>
  <r>
    <x v="10238"/>
    <x v="821"/>
    <s v="CUST10972"/>
    <s v="Customer 972"/>
    <n v="55"/>
    <s v="Returning"/>
    <s v="P3001"/>
    <s v="Coffee Maker"/>
    <x v="2"/>
    <s v="HomeNeeds"/>
    <n v="1"/>
    <n v="4200"/>
    <n v="0"/>
    <n v="4200"/>
    <n v="0"/>
    <n v="4200"/>
    <n v="2611.4899999999998"/>
    <n v="1588.51"/>
    <x v="1"/>
    <s v="Lucknow"/>
    <s v="Uttar Pradesh"/>
    <s v="India"/>
    <s v="Net Banking"/>
    <x v="0"/>
    <s v="Standard"/>
    <x v="0"/>
    <s v="No"/>
    <s v="No"/>
  </r>
  <r>
    <x v="10239"/>
    <x v="821"/>
    <s v="CUST10122"/>
    <s v="Customer 122"/>
    <n v="55"/>
    <s v="Returning"/>
    <s v="P3007"/>
    <s v="Vacuum Cleaner"/>
    <x v="2"/>
    <s v="Global Traders"/>
    <n v="3"/>
    <n v="8500"/>
    <n v="25"/>
    <n v="25500"/>
    <n v="6375"/>
    <n v="19125"/>
    <n v="13883.54"/>
    <n v="5241.46"/>
    <x v="1"/>
    <s v="Jaipur"/>
    <s v="Rajasthan"/>
    <s v="India"/>
    <s v="Debit Card"/>
    <x v="0"/>
    <s v="Standard"/>
    <x v="1"/>
    <s v="No"/>
    <s v="No"/>
  </r>
  <r>
    <x v="10240"/>
    <x v="821"/>
    <s v="CUST11944"/>
    <s v="Customer 1944"/>
    <n v="32"/>
    <s v="New"/>
    <s v="P3002"/>
    <s v="Air Fryer"/>
    <x v="2"/>
    <s v="HomeNeeds"/>
    <n v="2"/>
    <n v="6500"/>
    <n v="10"/>
    <n v="13000"/>
    <n v="1300"/>
    <n v="11700"/>
    <n v="6728.17"/>
    <n v="4971.83"/>
    <x v="0"/>
    <s v="Lucknow"/>
    <s v="Uttar Pradesh"/>
    <s v="India"/>
    <s v="Debit Card"/>
    <x v="1"/>
    <s v="Standard"/>
    <x v="0"/>
    <s v="No"/>
    <s v="No"/>
  </r>
  <r>
    <x v="10241"/>
    <x v="822"/>
    <s v="CUST11074"/>
    <s v="Customer 1074"/>
    <n v="39"/>
    <s v="Loyal"/>
    <s v="P3004"/>
    <s v="Cookware Set"/>
    <x v="2"/>
    <s v="HomeNeeds"/>
    <n v="2"/>
    <n v="3500"/>
    <n v="10"/>
    <n v="7000"/>
    <n v="700"/>
    <n v="6300"/>
    <n v="3907.3"/>
    <n v="2392.6999999999998"/>
    <x v="2"/>
    <s v="Patna"/>
    <s v="Bihar"/>
    <s v="India"/>
    <s v="Credit Card"/>
    <x v="2"/>
    <s v="Standard"/>
    <x v="0"/>
    <s v="No"/>
    <s v="No"/>
  </r>
  <r>
    <x v="10242"/>
    <x v="822"/>
    <s v="CUST11497"/>
    <s v="Customer 1497"/>
    <n v="21"/>
    <s v="Returning"/>
    <s v="P4004"/>
    <s v="Shampoo"/>
    <x v="4"/>
    <s v="BeautyCare"/>
    <n v="1"/>
    <n v="550"/>
    <n v="0"/>
    <n v="550"/>
    <n v="0"/>
    <n v="550"/>
    <n v="387.61"/>
    <n v="162.38999999999999"/>
    <x v="1"/>
    <s v="Surat"/>
    <s v="Gujarat"/>
    <s v="India"/>
    <s v="Wallet"/>
    <x v="2"/>
    <s v="Express"/>
    <x v="4"/>
    <s v="Yes"/>
    <s v="No"/>
  </r>
  <r>
    <x v="10243"/>
    <x v="822"/>
    <s v="CUST11756"/>
    <s v="Customer 1756"/>
    <n v="23"/>
    <s v="Returning"/>
    <s v="P5002"/>
    <s v="Novel"/>
    <x v="1"/>
    <s v="Stationery Hub"/>
    <n v="2"/>
    <n v="400"/>
    <n v="15"/>
    <n v="800"/>
    <n v="120"/>
    <n v="680"/>
    <n v="394.97"/>
    <n v="285.02999999999997"/>
    <x v="1"/>
    <s v="Patna"/>
    <s v="Bihar"/>
    <s v="India"/>
    <s v="Wallet"/>
    <x v="2"/>
    <s v="Same Day"/>
    <x v="1"/>
    <s v="No"/>
    <s v="No"/>
  </r>
  <r>
    <x v="10244"/>
    <x v="822"/>
    <s v="CUST10216"/>
    <s v="Customer 216"/>
    <n v="29"/>
    <s v="New"/>
    <s v="P1006"/>
    <s v="Keyboard"/>
    <x v="0"/>
    <s v="Metro Supplies"/>
    <n v="1"/>
    <n v="1800"/>
    <n v="15"/>
    <n v="1800"/>
    <n v="270"/>
    <n v="1530"/>
    <n v="844.3"/>
    <n v="685.7"/>
    <x v="2"/>
    <s v="Bhubaneswar"/>
    <s v="Odisha"/>
    <s v="India"/>
    <s v="Wallet"/>
    <x v="0"/>
    <s v="Express"/>
    <x v="0"/>
    <s v="No"/>
    <s v="No"/>
  </r>
  <r>
    <x v="10245"/>
    <x v="822"/>
    <s v="CUST11106"/>
    <s v="Customer 1106"/>
    <n v="27"/>
    <s v="Returning"/>
    <s v="P2006"/>
    <s v="Womens Kurti"/>
    <x v="3"/>
    <s v="FashionMart"/>
    <n v="1"/>
    <n v="1400"/>
    <n v="10"/>
    <n v="1400"/>
    <n v="140"/>
    <n v="1260"/>
    <n v="801.89"/>
    <n v="458.11"/>
    <x v="2"/>
    <s v="Kolkata"/>
    <s v="West Bengal"/>
    <s v="India"/>
    <s v="Cash on Delivery"/>
    <x v="0"/>
    <s v="Express"/>
    <x v="0"/>
    <s v="No"/>
    <s v="No"/>
  </r>
  <r>
    <x v="10246"/>
    <x v="822"/>
    <s v="CUST12221"/>
    <s v="Customer 2221"/>
    <n v="41"/>
    <s v="New"/>
    <s v="P3002"/>
    <s v="Air Fryer"/>
    <x v="2"/>
    <s v="HomeNeeds"/>
    <n v="1"/>
    <n v="6500"/>
    <n v="25"/>
    <n v="6500"/>
    <n v="1625"/>
    <n v="4875"/>
    <n v="2928.53"/>
    <n v="1946.47"/>
    <x v="1"/>
    <s v="Lucknow"/>
    <s v="Uttar Pradesh"/>
    <s v="India"/>
    <s v="Cash on Delivery"/>
    <x v="1"/>
    <s v="Standard"/>
    <x v="0"/>
    <s v="No"/>
    <s v="Yes"/>
  </r>
  <r>
    <x v="10247"/>
    <x v="822"/>
    <s v="CUST10658"/>
    <s v="Customer 658"/>
    <n v="41"/>
    <s v="Loyal"/>
    <s v="P5005"/>
    <s v="Desk Organizer"/>
    <x v="1"/>
    <s v="Stationery Hub"/>
    <n v="1"/>
    <n v="600"/>
    <n v="0"/>
    <n v="600"/>
    <n v="0"/>
    <n v="600"/>
    <n v="376.27"/>
    <n v="223.73"/>
    <x v="1"/>
    <s v="Ahmedabad"/>
    <s v="Gujarat"/>
    <s v="India"/>
    <s v="Wallet"/>
    <x v="0"/>
    <s v="Standard"/>
    <x v="2"/>
    <s v="No"/>
    <s v="No"/>
  </r>
  <r>
    <x v="10248"/>
    <x v="822"/>
    <s v="CUST10499"/>
    <s v="Customer 499"/>
    <n v="22"/>
    <s v="Returning"/>
    <s v="P4006"/>
    <s v="Lipstick"/>
    <x v="4"/>
    <s v="BeautyCare"/>
    <n v="2"/>
    <n v="850"/>
    <n v="25"/>
    <n v="1700"/>
    <n v="425"/>
    <n v="1275"/>
    <n v="885.17"/>
    <n v="389.83"/>
    <x v="1"/>
    <s v="Patna"/>
    <s v="Bihar"/>
    <s v="India"/>
    <s v="Debit Card"/>
    <x v="2"/>
    <s v="Standard"/>
    <x v="0"/>
    <s v="No"/>
    <s v="No"/>
  </r>
  <r>
    <x v="10249"/>
    <x v="822"/>
    <s v="CUST10852"/>
    <s v="Customer 852"/>
    <n v="43"/>
    <s v="New"/>
    <s v="P3006"/>
    <s v="Water Bottle"/>
    <x v="2"/>
    <s v="Metro Supplies"/>
    <n v="1"/>
    <n v="700"/>
    <n v="15"/>
    <n v="700"/>
    <n v="105"/>
    <n v="595"/>
    <n v="370.02"/>
    <n v="224.98"/>
    <x v="1"/>
    <s v="Surat"/>
    <s v="Gujarat"/>
    <s v="India"/>
    <s v="Net Banking"/>
    <x v="1"/>
    <s v="Same Day"/>
    <x v="2"/>
    <s v="No"/>
    <s v="No"/>
  </r>
  <r>
    <x v="10250"/>
    <x v="822"/>
    <s v="CUST12340"/>
    <s v="Customer 2340"/>
    <n v="22"/>
    <s v="Loyal"/>
    <s v="P1008"/>
    <s v="Monitor"/>
    <x v="0"/>
    <s v="Global Traders"/>
    <n v="2"/>
    <n v="14500"/>
    <n v="25"/>
    <n v="29000"/>
    <n v="7250"/>
    <n v="21750"/>
    <n v="16003.68"/>
    <n v="5746.32"/>
    <x v="0"/>
    <s v="Lucknow"/>
    <s v="Uttar Pradesh"/>
    <s v="India"/>
    <s v="Wallet"/>
    <x v="0"/>
    <s v="Standard"/>
    <x v="0"/>
    <s v="Yes"/>
    <s v="No"/>
  </r>
  <r>
    <x v="10251"/>
    <x v="822"/>
    <s v="CUST11913"/>
    <s v="Customer 1913"/>
    <n v="47"/>
    <s v="Returning"/>
    <s v="P1006"/>
    <s v="Keyboard"/>
    <x v="0"/>
    <s v="Metro Supplies"/>
    <n v="1"/>
    <n v="1800"/>
    <n v="10"/>
    <n v="1800"/>
    <n v="180"/>
    <n v="1620"/>
    <n v="985.92"/>
    <n v="634.08000000000004"/>
    <x v="1"/>
    <s v="Bengaluru"/>
    <s v="Karnataka"/>
    <s v="India"/>
    <s v="Cash on Delivery"/>
    <x v="2"/>
    <s v="Standard"/>
    <x v="1"/>
    <s v="No"/>
    <s v="No"/>
  </r>
  <r>
    <x v="10252"/>
    <x v="822"/>
    <s v="CUST11380"/>
    <s v="Customer 1380"/>
    <n v="45"/>
    <s v="Returning"/>
    <s v="P4003"/>
    <s v="Sunscreen"/>
    <x v="4"/>
    <s v="BeautyCare"/>
    <n v="6"/>
    <n v="700"/>
    <n v="15"/>
    <n v="4200"/>
    <n v="630"/>
    <n v="3570"/>
    <n v="2528.08"/>
    <n v="1041.92"/>
    <x v="2"/>
    <s v="Delhi"/>
    <s v="Delhi"/>
    <s v="India"/>
    <s v="Credit Card"/>
    <x v="0"/>
    <s v="Standard"/>
    <x v="0"/>
    <s v="Yes"/>
    <s v="No"/>
  </r>
  <r>
    <x v="10253"/>
    <x v="823"/>
    <s v="CUST10063"/>
    <s v="Customer 63"/>
    <n v="55"/>
    <s v="New"/>
    <s v="P2004"/>
    <s v="Jacket"/>
    <x v="3"/>
    <s v="Global Traders"/>
    <n v="1"/>
    <n v="3500"/>
    <n v="5"/>
    <n v="3500"/>
    <n v="175"/>
    <n v="3325"/>
    <n v="2357.84"/>
    <n v="967.16"/>
    <x v="1"/>
    <s v="Nagpur"/>
    <s v="Maharashtra"/>
    <s v="India"/>
    <s v="Credit Card"/>
    <x v="2"/>
    <s v="Standard"/>
    <x v="3"/>
    <s v="No"/>
    <s v="No"/>
  </r>
  <r>
    <x v="10254"/>
    <x v="823"/>
    <s v="CUST11802"/>
    <s v="Customer 1802"/>
    <n v="37"/>
    <s v="Returning"/>
    <s v="P2005"/>
    <s v="Backpack"/>
    <x v="3"/>
    <s v="Metro Supplies"/>
    <n v="3"/>
    <n v="1800"/>
    <n v="10"/>
    <n v="5400"/>
    <n v="540"/>
    <n v="4860"/>
    <n v="3330.91"/>
    <n v="1529.09"/>
    <x v="0"/>
    <s v="Bengaluru"/>
    <s v="Karnataka"/>
    <s v="India"/>
    <s v="Credit Card"/>
    <x v="2"/>
    <s v="Standard"/>
    <x v="3"/>
    <s v="No"/>
    <s v="No"/>
  </r>
  <r>
    <x v="10255"/>
    <x v="823"/>
    <s v="CUST12082"/>
    <s v="Customer 2082"/>
    <n v="25"/>
    <s v="Loyal"/>
    <s v="P5005"/>
    <s v="Desk Organizer"/>
    <x v="1"/>
    <s v="Stationery Hub"/>
    <n v="1"/>
    <n v="600"/>
    <n v="10"/>
    <n v="600"/>
    <n v="60"/>
    <n v="540"/>
    <n v="328"/>
    <n v="212"/>
    <x v="0"/>
    <s v="Delhi"/>
    <s v="Delhi"/>
    <s v="India"/>
    <s v="Net Banking"/>
    <x v="1"/>
    <s v="Standard"/>
    <x v="0"/>
    <s v="No"/>
    <s v="No"/>
  </r>
  <r>
    <x v="10256"/>
    <x v="823"/>
    <s v="CUST11780"/>
    <s v="Customer 1780"/>
    <n v="33"/>
    <s v="Loyal"/>
    <s v="P4001"/>
    <s v="Face Wash"/>
    <x v="4"/>
    <s v="BeautyCare"/>
    <n v="1"/>
    <n v="450"/>
    <n v="10"/>
    <n v="450"/>
    <n v="45"/>
    <n v="405"/>
    <n v="287.07"/>
    <n v="117.93"/>
    <x v="1"/>
    <s v="Coimbatore"/>
    <s v="Tamil Nadu"/>
    <s v="India"/>
    <s v="Debit Card"/>
    <x v="2"/>
    <s v="Express"/>
    <x v="0"/>
    <s v="Yes"/>
    <s v="No"/>
  </r>
  <r>
    <x v="10257"/>
    <x v="823"/>
    <s v="CUST12084"/>
    <s v="Customer 2084"/>
    <n v="35"/>
    <s v="Loyal"/>
    <s v="P1004"/>
    <s v="Smartwatch"/>
    <x v="0"/>
    <s v="TechSource India"/>
    <n v="3"/>
    <n v="6500"/>
    <n v="5"/>
    <n v="19500"/>
    <n v="975"/>
    <n v="18525"/>
    <n v="13669.17"/>
    <n v="4855.83"/>
    <x v="2"/>
    <s v="Chandigarh"/>
    <s v="Chandigarh"/>
    <s v="India"/>
    <s v="Debit Card"/>
    <x v="1"/>
    <s v="Same Day"/>
    <x v="0"/>
    <s v="Yes"/>
    <s v="No"/>
  </r>
  <r>
    <x v="10258"/>
    <x v="823"/>
    <s v="CUST10698"/>
    <s v="Customer 698"/>
    <n v="46"/>
    <s v="New"/>
    <s v="P2003"/>
    <s v="T-Shirt"/>
    <x v="3"/>
    <s v="RetailHub"/>
    <n v="4"/>
    <n v="900"/>
    <n v="15"/>
    <n v="3600"/>
    <n v="540"/>
    <n v="3060"/>
    <n v="2452.0100000000002"/>
    <n v="607.99"/>
    <x v="1"/>
    <s v="Patna"/>
    <s v="Bihar"/>
    <s v="India"/>
    <s v="UPI"/>
    <x v="1"/>
    <s v="Standard"/>
    <x v="0"/>
    <s v="No"/>
    <s v="No"/>
  </r>
  <r>
    <x v="10259"/>
    <x v="823"/>
    <s v="CUST12229"/>
    <s v="Customer 2229"/>
    <n v="27"/>
    <s v="Loyal"/>
    <s v="P1003"/>
    <s v="Headphones"/>
    <x v="0"/>
    <s v="Metro Supplies"/>
    <n v="1"/>
    <n v="2500"/>
    <n v="20"/>
    <n v="2500"/>
    <n v="500"/>
    <n v="2000"/>
    <n v="1347.25"/>
    <n v="652.75"/>
    <x v="1"/>
    <s v="Mumbai"/>
    <s v="Maharashtra"/>
    <s v="India"/>
    <s v="Wallet"/>
    <x v="0"/>
    <s v="Standard"/>
    <x v="2"/>
    <s v="No"/>
    <s v="No"/>
  </r>
  <r>
    <x v="10260"/>
    <x v="823"/>
    <s v="CUST10810"/>
    <s v="Customer 810"/>
    <n v="44"/>
    <s v="Loyal"/>
    <s v="P2008"/>
    <s v="Formal Shirt"/>
    <x v="3"/>
    <s v="Global Traders"/>
    <n v="2"/>
    <n v="1700"/>
    <n v="15"/>
    <n v="3400"/>
    <n v="510"/>
    <n v="2890"/>
    <n v="1820.42"/>
    <n v="1069.58"/>
    <x v="0"/>
    <s v="Bhubaneswar"/>
    <s v="Odisha"/>
    <s v="India"/>
    <s v="Credit Card"/>
    <x v="0"/>
    <s v="Standard"/>
    <x v="0"/>
    <s v="No"/>
    <s v="No"/>
  </r>
  <r>
    <x v="10261"/>
    <x v="823"/>
    <s v="CUST11625"/>
    <s v="Customer 1625"/>
    <n v="37"/>
    <s v="Returning"/>
    <s v="P2004"/>
    <s v="Jacket"/>
    <x v="3"/>
    <s v="Global Traders"/>
    <n v="1"/>
    <n v="3500"/>
    <n v="10"/>
    <n v="3500"/>
    <n v="350"/>
    <n v="3150"/>
    <n v="2140.62"/>
    <n v="1009.38"/>
    <x v="1"/>
    <s v="Ahmedabad"/>
    <s v="Gujarat"/>
    <s v="India"/>
    <s v="Wallet"/>
    <x v="0"/>
    <s v="Express"/>
    <x v="0"/>
    <s v="No"/>
    <s v="No"/>
  </r>
  <r>
    <x v="10262"/>
    <x v="823"/>
    <s v="CUST10049"/>
    <s v="Customer 49"/>
    <n v="45"/>
    <s v="New"/>
    <s v="P3001"/>
    <s v="Coffee Maker"/>
    <x v="2"/>
    <s v="HomeNeeds"/>
    <n v="4"/>
    <n v="4200"/>
    <n v="10"/>
    <n v="16800"/>
    <n v="1680"/>
    <n v="15120"/>
    <n v="9784.57"/>
    <n v="5335.43"/>
    <x v="2"/>
    <s v="Kolkata"/>
    <s v="West Bengal"/>
    <s v="India"/>
    <s v="Wallet"/>
    <x v="1"/>
    <s v="Standard"/>
    <x v="3"/>
    <s v="No"/>
    <s v="No"/>
  </r>
  <r>
    <x v="10263"/>
    <x v="824"/>
    <s v="CUST11851"/>
    <s v="Customer 1851"/>
    <n v="49"/>
    <s v="Loyal"/>
    <s v="P4006"/>
    <s v="Lipstick"/>
    <x v="4"/>
    <s v="BeautyCare"/>
    <n v="1"/>
    <n v="850"/>
    <n v="15"/>
    <n v="850"/>
    <n v="127.5"/>
    <n v="722.5"/>
    <n v="442.44"/>
    <n v="280.06"/>
    <x v="2"/>
    <s v="Bhopal"/>
    <s v="Madhya Pradesh"/>
    <s v="India"/>
    <s v="UPI"/>
    <x v="0"/>
    <s v="Standard"/>
    <x v="0"/>
    <s v="No"/>
    <s v="No"/>
  </r>
  <r>
    <x v="10264"/>
    <x v="824"/>
    <s v="CUST11184"/>
    <s v="Customer 1184"/>
    <n v="54"/>
    <s v="Returning"/>
    <s v="P4003"/>
    <s v="Sunscreen"/>
    <x v="4"/>
    <s v="BeautyCare"/>
    <n v="6"/>
    <n v="700"/>
    <n v="10"/>
    <n v="4200"/>
    <n v="420"/>
    <n v="3780"/>
    <n v="2177.89"/>
    <n v="1602.11"/>
    <x v="2"/>
    <s v="Surat"/>
    <s v="Gujarat"/>
    <s v="India"/>
    <s v="Cash on Delivery"/>
    <x v="1"/>
    <s v="Standard"/>
    <x v="0"/>
    <s v="No"/>
    <s v="No"/>
  </r>
  <r>
    <x v="10265"/>
    <x v="824"/>
    <s v="CUST10711"/>
    <s v="Customer 711"/>
    <n v="21"/>
    <s v="Returning"/>
    <s v="P4003"/>
    <s v="Sunscreen"/>
    <x v="4"/>
    <s v="BeautyCare"/>
    <n v="4"/>
    <n v="700"/>
    <n v="15"/>
    <n v="2800"/>
    <n v="420"/>
    <n v="2380"/>
    <n v="1550.28"/>
    <n v="829.72"/>
    <x v="2"/>
    <s v="Hyderabad"/>
    <s v="Telangana"/>
    <s v="India"/>
    <s v="Cash on Delivery"/>
    <x v="1"/>
    <s v="Standard"/>
    <x v="0"/>
    <s v="No"/>
    <s v="No"/>
  </r>
  <r>
    <x v="10266"/>
    <x v="824"/>
    <s v="CUST11778"/>
    <s v="Customer 1778"/>
    <n v="26"/>
    <s v="Loyal"/>
    <s v="P2002"/>
    <s v="Jeans"/>
    <x v="3"/>
    <s v="FashionMart"/>
    <n v="1"/>
    <n v="2200"/>
    <n v="5"/>
    <n v="2200"/>
    <n v="110"/>
    <n v="2090"/>
    <n v="1474.72"/>
    <n v="615.28"/>
    <x v="1"/>
    <s v="Kolkata"/>
    <s v="West Bengal"/>
    <s v="India"/>
    <s v="Debit Card"/>
    <x v="2"/>
    <s v="Standard"/>
    <x v="0"/>
    <s v="Yes"/>
    <s v="No"/>
  </r>
  <r>
    <x v="10267"/>
    <x v="824"/>
    <s v="CUST12085"/>
    <s v="Customer 2085"/>
    <n v="28"/>
    <s v="Returning"/>
    <s v="P3002"/>
    <s v="Air Fryer"/>
    <x v="2"/>
    <s v="HomeNeeds"/>
    <n v="1"/>
    <n v="6500"/>
    <n v="5"/>
    <n v="6500"/>
    <n v="325"/>
    <n v="6175"/>
    <n v="3601.56"/>
    <n v="2573.44"/>
    <x v="0"/>
    <s v="Delhi"/>
    <s v="Delhi"/>
    <s v="India"/>
    <s v="Credit Card"/>
    <x v="2"/>
    <s v="Express"/>
    <x v="0"/>
    <s v="No"/>
    <s v="No"/>
  </r>
  <r>
    <x v="10268"/>
    <x v="824"/>
    <s v="CUST11969"/>
    <s v="Customer 1969"/>
    <n v="30"/>
    <s v="Returning"/>
    <s v="P4005"/>
    <s v="Perfume"/>
    <x v="4"/>
    <s v="BeautyCare"/>
    <n v="2"/>
    <n v="1800"/>
    <n v="5"/>
    <n v="3600"/>
    <n v="180"/>
    <n v="3420"/>
    <n v="2646.88"/>
    <n v="773.12"/>
    <x v="2"/>
    <s v="Patna"/>
    <s v="Bihar"/>
    <s v="India"/>
    <s v="UPI"/>
    <x v="0"/>
    <s v="Standard"/>
    <x v="0"/>
    <s v="No"/>
    <s v="No"/>
  </r>
  <r>
    <x v="10269"/>
    <x v="824"/>
    <s v="CUST11870"/>
    <s v="Customer 1870"/>
    <n v="54"/>
    <s v="New"/>
    <s v="P1008"/>
    <s v="Monitor"/>
    <x v="0"/>
    <s v="Global Traders"/>
    <n v="1"/>
    <n v="14500"/>
    <n v="10"/>
    <n v="14500"/>
    <n v="1450"/>
    <n v="13050"/>
    <n v="7408.52"/>
    <n v="5641.48"/>
    <x v="1"/>
    <s v="Hyderabad"/>
    <s v="Telangana"/>
    <s v="India"/>
    <s v="UPI"/>
    <x v="2"/>
    <s v="Standard"/>
    <x v="2"/>
    <s v="No"/>
    <s v="No"/>
  </r>
  <r>
    <x v="10270"/>
    <x v="824"/>
    <s v="CUST11417"/>
    <s v="Customer 1417"/>
    <n v="34"/>
    <s v="New"/>
    <s v="P1005"/>
    <s v="Tablet"/>
    <x v="0"/>
    <s v="RetailHub"/>
    <n v="2"/>
    <n v="18000"/>
    <n v="15"/>
    <n v="36000"/>
    <n v="5400"/>
    <n v="30600"/>
    <n v="18292.57"/>
    <n v="12307.43"/>
    <x v="2"/>
    <s v="Surat"/>
    <s v="Gujarat"/>
    <s v="India"/>
    <s v="Credit Card"/>
    <x v="2"/>
    <s v="Standard"/>
    <x v="3"/>
    <s v="Yes"/>
    <s v="No"/>
  </r>
  <r>
    <x v="10271"/>
    <x v="824"/>
    <s v="CUST11684"/>
    <s v="Customer 1684"/>
    <n v="28"/>
    <s v="Returning"/>
    <s v="P5003"/>
    <s v="Calculator"/>
    <x v="1"/>
    <s v="Stationery Hub"/>
    <n v="1"/>
    <n v="650"/>
    <n v="30"/>
    <n v="650"/>
    <n v="195"/>
    <n v="455"/>
    <n v="333.57"/>
    <n v="121.43"/>
    <x v="0"/>
    <s v="Lucknow"/>
    <s v="Uttar Pradesh"/>
    <s v="India"/>
    <s v="UPI"/>
    <x v="2"/>
    <s v="Standard"/>
    <x v="1"/>
    <s v="No"/>
    <s v="No"/>
  </r>
  <r>
    <x v="10272"/>
    <x v="824"/>
    <s v="CUST11720"/>
    <s v="Customer 1720"/>
    <n v="53"/>
    <s v="New"/>
    <s v="P2003"/>
    <s v="T-Shirt"/>
    <x v="3"/>
    <s v="RetailHub"/>
    <n v="4"/>
    <n v="900"/>
    <n v="10"/>
    <n v="3600"/>
    <n v="360"/>
    <n v="3240"/>
    <n v="2214.69"/>
    <n v="1025.31"/>
    <x v="1"/>
    <s v="Coimbatore"/>
    <s v="Tamil Nadu"/>
    <s v="India"/>
    <s v="UPI"/>
    <x v="0"/>
    <s v="Standard"/>
    <x v="4"/>
    <s v="No"/>
    <s v="No"/>
  </r>
  <r>
    <x v="10273"/>
    <x v="824"/>
    <s v="CUST10006"/>
    <s v="Customer 6"/>
    <n v="43"/>
    <s v="Returning"/>
    <s v="P2004"/>
    <s v="Jacket"/>
    <x v="3"/>
    <s v="Global Traders"/>
    <n v="3"/>
    <n v="3500"/>
    <n v="25"/>
    <n v="10500"/>
    <n v="2625"/>
    <n v="7875"/>
    <n v="4617.0600000000004"/>
    <n v="3257.94"/>
    <x v="1"/>
    <s v="Bengaluru"/>
    <s v="Karnataka"/>
    <s v="India"/>
    <s v="Cash on Delivery"/>
    <x v="2"/>
    <s v="Express"/>
    <x v="3"/>
    <s v="No"/>
    <s v="No"/>
  </r>
  <r>
    <x v="10274"/>
    <x v="825"/>
    <s v="CUST11179"/>
    <s v="Customer 1179"/>
    <n v="60"/>
    <s v="Loyal"/>
    <s v="P4006"/>
    <s v="Lipstick"/>
    <x v="4"/>
    <s v="BeautyCare"/>
    <n v="3"/>
    <n v="850"/>
    <n v="10"/>
    <n v="2550"/>
    <n v="255"/>
    <n v="2295"/>
    <n v="1573.7"/>
    <n v="721.3"/>
    <x v="1"/>
    <s v="Mumbai"/>
    <s v="Maharashtra"/>
    <s v="India"/>
    <s v="UPI"/>
    <x v="2"/>
    <s v="Standard"/>
    <x v="0"/>
    <s v="No"/>
    <s v="No"/>
  </r>
  <r>
    <x v="10275"/>
    <x v="825"/>
    <s v="CUST12337"/>
    <s v="Customer 2337"/>
    <n v="31"/>
    <s v="New"/>
    <s v="P4003"/>
    <s v="Sunscreen"/>
    <x v="4"/>
    <s v="BeautyCare"/>
    <n v="3"/>
    <n v="700"/>
    <n v="0"/>
    <n v="2100"/>
    <n v="0"/>
    <n v="2100"/>
    <n v="1660.51"/>
    <n v="439.49"/>
    <x v="1"/>
    <s v="Bhopal"/>
    <s v="Madhya Pradesh"/>
    <s v="India"/>
    <s v="Debit Card"/>
    <x v="2"/>
    <s v="Standard"/>
    <x v="0"/>
    <s v="No"/>
    <s v="No"/>
  </r>
  <r>
    <x v="10276"/>
    <x v="825"/>
    <s v="CUST12292"/>
    <s v="Customer 2292"/>
    <n v="57"/>
    <s v="Returning"/>
    <s v="P5003"/>
    <s v="Calculator"/>
    <x v="1"/>
    <s v="Stationery Hub"/>
    <n v="2"/>
    <n v="650"/>
    <n v="10"/>
    <n v="1300"/>
    <n v="130"/>
    <n v="1170"/>
    <n v="948.6"/>
    <n v="221.4"/>
    <x v="2"/>
    <s v="Patna"/>
    <s v="Bihar"/>
    <s v="India"/>
    <s v="Credit Card"/>
    <x v="1"/>
    <s v="Standard"/>
    <x v="0"/>
    <s v="No"/>
    <s v="No"/>
  </r>
  <r>
    <x v="10277"/>
    <x v="825"/>
    <s v="CUST11319"/>
    <s v="Customer 1319"/>
    <n v="39"/>
    <s v="Returning"/>
    <s v="P3002"/>
    <s v="Air Fryer"/>
    <x v="2"/>
    <s v="HomeNeeds"/>
    <n v="1"/>
    <n v="6500"/>
    <n v="5"/>
    <n v="6500"/>
    <n v="325"/>
    <n v="6175"/>
    <n v="4900.5600000000004"/>
    <n v="1274.44"/>
    <x v="1"/>
    <s v="Visakhapatnam"/>
    <s v="Andhra Pradesh"/>
    <s v="India"/>
    <s v="Credit Card"/>
    <x v="2"/>
    <s v="Standard"/>
    <x v="0"/>
    <s v="No"/>
    <s v="No"/>
  </r>
  <r>
    <x v="10278"/>
    <x v="825"/>
    <s v="CUST12266"/>
    <s v="Customer 2266"/>
    <n v="60"/>
    <s v="Returning"/>
    <s v="P3005"/>
    <s v="Bedsheet Set"/>
    <x v="2"/>
    <s v="RetailHub"/>
    <n v="3"/>
    <n v="1800"/>
    <n v="5"/>
    <n v="5400"/>
    <n v="270"/>
    <n v="5130"/>
    <n v="4177.9399999999996"/>
    <n v="952.06"/>
    <x v="0"/>
    <s v="Chennai"/>
    <s v="Tamil Nadu"/>
    <s v="India"/>
    <s v="UPI"/>
    <x v="2"/>
    <s v="Standard"/>
    <x v="0"/>
    <s v="No"/>
    <s v="No"/>
  </r>
  <r>
    <x v="10279"/>
    <x v="825"/>
    <s v="CUST10410"/>
    <s v="Customer 410"/>
    <n v="42"/>
    <s v="New"/>
    <s v="P1008"/>
    <s v="Monitor"/>
    <x v="0"/>
    <s v="Global Traders"/>
    <n v="1"/>
    <n v="14500"/>
    <n v="0"/>
    <n v="14500"/>
    <n v="0"/>
    <n v="14500"/>
    <n v="9643.1"/>
    <n v="4856.8999999999996"/>
    <x v="1"/>
    <s v="Delhi"/>
    <s v="Delhi"/>
    <s v="India"/>
    <s v="Wallet"/>
    <x v="0"/>
    <s v="Standard"/>
    <x v="0"/>
    <s v="No"/>
    <s v="No"/>
  </r>
  <r>
    <x v="10280"/>
    <x v="825"/>
    <s v="CUST12166"/>
    <s v="Customer 2166"/>
    <n v="44"/>
    <s v="New"/>
    <s v="P1001"/>
    <s v="Laptop"/>
    <x v="0"/>
    <s v="TechSource India"/>
    <n v="1"/>
    <n v="55000"/>
    <n v="10"/>
    <n v="55000"/>
    <n v="5500"/>
    <n v="49500"/>
    <n v="30329.86"/>
    <n v="19170.14"/>
    <x v="1"/>
    <s v="Ahmedabad"/>
    <s v="Gujarat"/>
    <s v="India"/>
    <s v="Cash on Delivery"/>
    <x v="0"/>
    <s v="Same Day"/>
    <x v="0"/>
    <s v="No"/>
    <s v="No"/>
  </r>
  <r>
    <x v="10281"/>
    <x v="825"/>
    <s v="CUST10289"/>
    <s v="Customer 289"/>
    <n v="48"/>
    <s v="Loyal"/>
    <s v="P1006"/>
    <s v="Keyboard"/>
    <x v="0"/>
    <s v="Metro Supplies"/>
    <n v="5"/>
    <n v="1800"/>
    <n v="20"/>
    <n v="9000"/>
    <n v="1800"/>
    <n v="7200"/>
    <n v="5595.15"/>
    <n v="1604.85"/>
    <x v="1"/>
    <s v="Patna"/>
    <s v="Bihar"/>
    <s v="India"/>
    <s v="Debit Card"/>
    <x v="2"/>
    <s v="Standard"/>
    <x v="1"/>
    <s v="No"/>
    <s v="No"/>
  </r>
  <r>
    <x v="10282"/>
    <x v="825"/>
    <s v="CUST10200"/>
    <s v="Customer 200"/>
    <n v="38"/>
    <s v="Returning"/>
    <s v="P3007"/>
    <s v="Vacuum Cleaner"/>
    <x v="2"/>
    <s v="Global Traders"/>
    <n v="1"/>
    <n v="8500"/>
    <n v="15"/>
    <n v="8500"/>
    <n v="1275"/>
    <n v="7225"/>
    <n v="5523.78"/>
    <n v="1701.22"/>
    <x v="1"/>
    <s v="Chennai"/>
    <s v="Tamil Nadu"/>
    <s v="India"/>
    <s v="Cash on Delivery"/>
    <x v="2"/>
    <s v="Express"/>
    <x v="0"/>
    <s v="No"/>
    <s v="No"/>
  </r>
  <r>
    <x v="10283"/>
    <x v="826"/>
    <s v="CUST11251"/>
    <s v="Customer 1251"/>
    <n v="20"/>
    <s v="Returning"/>
    <s v="P1007"/>
    <s v="Mouse"/>
    <x v="0"/>
    <s v="RetailHub"/>
    <n v="4"/>
    <n v="900"/>
    <n v="0"/>
    <n v="3600"/>
    <n v="0"/>
    <n v="3600"/>
    <n v="2303.96"/>
    <n v="1296.04"/>
    <x v="2"/>
    <s v="Chandigarh"/>
    <s v="Chandigarh"/>
    <s v="India"/>
    <s v="Net Banking"/>
    <x v="1"/>
    <s v="Express"/>
    <x v="0"/>
    <s v="No"/>
    <s v="No"/>
  </r>
  <r>
    <x v="10284"/>
    <x v="826"/>
    <s v="CUST11012"/>
    <s v="Customer 1012"/>
    <n v="52"/>
    <s v="New"/>
    <s v="P2004"/>
    <s v="Jacket"/>
    <x v="3"/>
    <s v="Global Traders"/>
    <n v="1"/>
    <n v="3500"/>
    <n v="20"/>
    <n v="3500"/>
    <n v="700"/>
    <n v="2800"/>
    <n v="1779.04"/>
    <n v="1020.96"/>
    <x v="1"/>
    <s v="Patna"/>
    <s v="Bihar"/>
    <s v="India"/>
    <s v="Net Banking"/>
    <x v="0"/>
    <s v="Express"/>
    <x v="0"/>
    <s v="Yes"/>
    <s v="No"/>
  </r>
  <r>
    <x v="10285"/>
    <x v="826"/>
    <s v="CUST12195"/>
    <s v="Customer 2195"/>
    <n v="40"/>
    <s v="Returning"/>
    <s v="P1006"/>
    <s v="Keyboard"/>
    <x v="0"/>
    <s v="Metro Supplies"/>
    <n v="2"/>
    <n v="1800"/>
    <n v="15"/>
    <n v="3600"/>
    <n v="540"/>
    <n v="3060"/>
    <n v="2131.42"/>
    <n v="928.58"/>
    <x v="2"/>
    <s v="Bhopal"/>
    <s v="Madhya Pradesh"/>
    <s v="India"/>
    <s v="UPI"/>
    <x v="1"/>
    <s v="Express"/>
    <x v="0"/>
    <s v="No"/>
    <s v="No"/>
  </r>
  <r>
    <x v="10286"/>
    <x v="826"/>
    <s v="CUST10995"/>
    <s v="Customer 995"/>
    <n v="52"/>
    <s v="New"/>
    <s v="P4002"/>
    <s v="Moisturizer"/>
    <x v="4"/>
    <s v="BeautyCare"/>
    <n v="5"/>
    <n v="650"/>
    <n v="10"/>
    <n v="3250"/>
    <n v="325"/>
    <n v="2925"/>
    <n v="1786.05"/>
    <n v="1138.95"/>
    <x v="1"/>
    <s v="Mumbai"/>
    <s v="Maharashtra"/>
    <s v="India"/>
    <s v="UPI"/>
    <x v="2"/>
    <s v="Express"/>
    <x v="0"/>
    <s v="No"/>
    <s v="No"/>
  </r>
  <r>
    <x v="10287"/>
    <x v="826"/>
    <s v="CUST10727"/>
    <s v="Customer 727"/>
    <n v="30"/>
    <s v="Returning"/>
    <s v="P4003"/>
    <s v="Sunscreen"/>
    <x v="4"/>
    <s v="BeautyCare"/>
    <n v="2"/>
    <n v="700"/>
    <n v="25"/>
    <n v="1400"/>
    <n v="350"/>
    <n v="1050"/>
    <n v="578.35"/>
    <n v="471.65"/>
    <x v="1"/>
    <s v="Indore"/>
    <s v="Madhya Pradesh"/>
    <s v="India"/>
    <s v="Wallet"/>
    <x v="1"/>
    <s v="Standard"/>
    <x v="0"/>
    <s v="No"/>
    <s v="No"/>
  </r>
  <r>
    <x v="10288"/>
    <x v="826"/>
    <s v="CUST10466"/>
    <s v="Customer 466"/>
    <n v="32"/>
    <s v="Returning"/>
    <s v="P3005"/>
    <s v="Bedsheet Set"/>
    <x v="2"/>
    <s v="RetailHub"/>
    <n v="2"/>
    <n v="1800"/>
    <n v="10"/>
    <n v="3600"/>
    <n v="360"/>
    <n v="3240"/>
    <n v="2158.04"/>
    <n v="1081.96"/>
    <x v="2"/>
    <s v="Chennai"/>
    <s v="Tamil Nadu"/>
    <s v="India"/>
    <s v="Net Banking"/>
    <x v="1"/>
    <s v="Express"/>
    <x v="0"/>
    <s v="No"/>
    <s v="No"/>
  </r>
  <r>
    <x v="10289"/>
    <x v="826"/>
    <s v="CUST11030"/>
    <s v="Customer 1030"/>
    <n v="40"/>
    <s v="Returning"/>
    <s v="P2003"/>
    <s v="T-Shirt"/>
    <x v="3"/>
    <s v="RetailHub"/>
    <n v="1"/>
    <n v="900"/>
    <n v="15"/>
    <n v="900"/>
    <n v="135"/>
    <n v="765"/>
    <n v="513.29999999999995"/>
    <n v="251.7"/>
    <x v="0"/>
    <s v="Delhi"/>
    <s v="Delhi"/>
    <s v="India"/>
    <s v="UPI"/>
    <x v="0"/>
    <s v="Standard"/>
    <x v="0"/>
    <s v="No"/>
    <s v="No"/>
  </r>
  <r>
    <x v="10290"/>
    <x v="826"/>
    <s v="CUST11877"/>
    <s v="Customer 1877"/>
    <n v="40"/>
    <s v="Loyal"/>
    <s v="P1004"/>
    <s v="Smartwatch"/>
    <x v="0"/>
    <s v="TechSource India"/>
    <n v="6"/>
    <n v="6500"/>
    <n v="5"/>
    <n v="39000"/>
    <n v="1950"/>
    <n v="37050"/>
    <n v="27799.31"/>
    <n v="9250.69"/>
    <x v="1"/>
    <s v="Guwahati"/>
    <s v="Assam"/>
    <s v="India"/>
    <s v="Credit Card"/>
    <x v="2"/>
    <s v="Standard"/>
    <x v="0"/>
    <s v="No"/>
    <s v="No"/>
  </r>
  <r>
    <x v="10291"/>
    <x v="826"/>
    <s v="CUST10556"/>
    <s v="Customer 556"/>
    <n v="27"/>
    <s v="Loyal"/>
    <s v="P2005"/>
    <s v="Backpack"/>
    <x v="3"/>
    <s v="Metro Supplies"/>
    <n v="1"/>
    <n v="1800"/>
    <n v="15"/>
    <n v="1800"/>
    <n v="270"/>
    <n v="1530"/>
    <n v="1037"/>
    <n v="493"/>
    <x v="1"/>
    <s v="Bhubaneswar"/>
    <s v="Odisha"/>
    <s v="India"/>
    <s v="Credit Card"/>
    <x v="1"/>
    <s v="Standard"/>
    <x v="0"/>
    <s v="No"/>
    <s v="No"/>
  </r>
  <r>
    <x v="10292"/>
    <x v="826"/>
    <s v="CUST10989"/>
    <s v="Customer 989"/>
    <n v="24"/>
    <s v="New"/>
    <s v="P5001"/>
    <s v="Notebook Set"/>
    <x v="1"/>
    <s v="Stationery Hub"/>
    <n v="4"/>
    <n v="500"/>
    <n v="25"/>
    <n v="2000"/>
    <n v="500"/>
    <n v="1500"/>
    <n v="1196.5"/>
    <n v="303.5"/>
    <x v="0"/>
    <s v="Guwahati"/>
    <s v="Assam"/>
    <s v="India"/>
    <s v="Cash on Delivery"/>
    <x v="0"/>
    <s v="Standard"/>
    <x v="0"/>
    <s v="No"/>
    <s v="No"/>
  </r>
  <r>
    <x v="10293"/>
    <x v="826"/>
    <s v="CUST11787"/>
    <s v="Customer 1787"/>
    <n v="26"/>
    <s v="Loyal"/>
    <s v="P3007"/>
    <s v="Vacuum Cleaner"/>
    <x v="2"/>
    <s v="Global Traders"/>
    <n v="2"/>
    <n v="8500"/>
    <n v="20"/>
    <n v="17000"/>
    <n v="3400"/>
    <n v="13600"/>
    <n v="9612.32"/>
    <n v="3987.68"/>
    <x v="1"/>
    <s v="Bhubaneswar"/>
    <s v="Odisha"/>
    <s v="India"/>
    <s v="Wallet"/>
    <x v="0"/>
    <s v="Standard"/>
    <x v="3"/>
    <s v="No"/>
    <s v="No"/>
  </r>
  <r>
    <x v="10294"/>
    <x v="826"/>
    <s v="CUST12396"/>
    <s v="Customer 2396"/>
    <n v="45"/>
    <s v="Returning"/>
    <s v="P2005"/>
    <s v="Backpack"/>
    <x v="3"/>
    <s v="Metro Supplies"/>
    <n v="1"/>
    <n v="1800"/>
    <n v="0"/>
    <n v="1800"/>
    <n v="0"/>
    <n v="1800"/>
    <n v="1293.43"/>
    <n v="506.57"/>
    <x v="2"/>
    <s v="Bengaluru"/>
    <s v="Karnataka"/>
    <s v="India"/>
    <s v="Debit Card"/>
    <x v="2"/>
    <s v="Standard"/>
    <x v="0"/>
    <s v="No"/>
    <s v="No"/>
  </r>
  <r>
    <x v="10295"/>
    <x v="826"/>
    <s v="CUST11596"/>
    <s v="Customer 1596"/>
    <n v="37"/>
    <s v="Returning"/>
    <s v="P4006"/>
    <s v="Lipstick"/>
    <x v="4"/>
    <s v="BeautyCare"/>
    <n v="6"/>
    <n v="850"/>
    <n v="5"/>
    <n v="5100"/>
    <n v="255"/>
    <n v="4845"/>
    <n v="3466.55"/>
    <n v="1378.45"/>
    <x v="1"/>
    <s v="Kolkata"/>
    <s v="West Bengal"/>
    <s v="India"/>
    <s v="Net Banking"/>
    <x v="0"/>
    <s v="Standard"/>
    <x v="0"/>
    <s v="No"/>
    <s v="No"/>
  </r>
  <r>
    <x v="10296"/>
    <x v="826"/>
    <s v="CUST10619"/>
    <s v="Customer 619"/>
    <n v="40"/>
    <s v="Returning"/>
    <s v="P1007"/>
    <s v="Mouse"/>
    <x v="0"/>
    <s v="RetailHub"/>
    <n v="3"/>
    <n v="900"/>
    <n v="10"/>
    <n v="2700"/>
    <n v="270"/>
    <n v="2430"/>
    <n v="1360.24"/>
    <n v="1069.76"/>
    <x v="1"/>
    <s v="Pune"/>
    <s v="Maharashtra"/>
    <s v="India"/>
    <s v="Wallet"/>
    <x v="0"/>
    <s v="Standard"/>
    <x v="0"/>
    <s v="No"/>
    <s v="No"/>
  </r>
  <r>
    <x v="10297"/>
    <x v="826"/>
    <s v="CUST12060"/>
    <s v="Customer 2060"/>
    <n v="41"/>
    <s v="Loyal"/>
    <s v="P2002"/>
    <s v="Jeans"/>
    <x v="3"/>
    <s v="FashionMart"/>
    <n v="3"/>
    <n v="2200"/>
    <n v="0"/>
    <n v="6600"/>
    <n v="0"/>
    <n v="6600"/>
    <n v="4667.68"/>
    <n v="1932.32"/>
    <x v="1"/>
    <s v="Bhopal"/>
    <s v="Madhya Pradesh"/>
    <s v="India"/>
    <s v="Wallet"/>
    <x v="1"/>
    <s v="Express"/>
    <x v="0"/>
    <s v="No"/>
    <s v="No"/>
  </r>
  <r>
    <x v="10298"/>
    <x v="826"/>
    <s v="CUST11338"/>
    <s v="Customer 1338"/>
    <n v="32"/>
    <s v="Loyal"/>
    <s v="P5001"/>
    <s v="Notebook Set"/>
    <x v="1"/>
    <s v="Stationery Hub"/>
    <n v="1"/>
    <n v="500"/>
    <n v="5"/>
    <n v="500"/>
    <n v="25"/>
    <n v="475"/>
    <n v="353.91"/>
    <n v="121.09"/>
    <x v="2"/>
    <s v="Patna"/>
    <s v="Bihar"/>
    <s v="India"/>
    <s v="Net Banking"/>
    <x v="2"/>
    <s v="Express"/>
    <x v="0"/>
    <s v="No"/>
    <s v="No"/>
  </r>
  <r>
    <x v="10299"/>
    <x v="826"/>
    <s v="CUST10516"/>
    <s v="Customer 516"/>
    <n v="36"/>
    <s v="New"/>
    <s v="P1002"/>
    <s v="Smartphone"/>
    <x v="0"/>
    <s v="Global Traders"/>
    <n v="1"/>
    <n v="28000"/>
    <n v="20"/>
    <n v="28000"/>
    <n v="5600"/>
    <n v="22400"/>
    <n v="18214.669999999998"/>
    <n v="4185.33"/>
    <x v="1"/>
    <s v="Chandigarh"/>
    <s v="Chandigarh"/>
    <s v="India"/>
    <s v="Credit Card"/>
    <x v="2"/>
    <s v="Express"/>
    <x v="0"/>
    <s v="No"/>
    <s v="No"/>
  </r>
  <r>
    <x v="10300"/>
    <x v="826"/>
    <s v="CUST12204"/>
    <s v="Customer 2204"/>
    <n v="22"/>
    <s v="Returning"/>
    <s v="P3003"/>
    <s v="Mixer Grinder"/>
    <x v="2"/>
    <s v="Prime Distributors"/>
    <n v="2"/>
    <n v="4800"/>
    <n v="15"/>
    <n v="9600"/>
    <n v="1440"/>
    <n v="8160"/>
    <n v="5158.03"/>
    <n v="3001.97"/>
    <x v="1"/>
    <s v="Bhubaneswar"/>
    <s v="Odisha"/>
    <s v="India"/>
    <s v="Credit Card"/>
    <x v="2"/>
    <s v="Standard"/>
    <x v="0"/>
    <s v="No"/>
    <s v="No"/>
  </r>
  <r>
    <x v="10301"/>
    <x v="826"/>
    <s v="CUST11950"/>
    <s v="Customer 1950"/>
    <n v="26"/>
    <s v="Loyal"/>
    <s v="P2007"/>
    <s v="Saree"/>
    <x v="3"/>
    <s v="FashionMart"/>
    <n v="2"/>
    <n v="2600"/>
    <n v="10"/>
    <n v="5200"/>
    <n v="520"/>
    <n v="4680"/>
    <n v="2853.7"/>
    <n v="1826.3"/>
    <x v="2"/>
    <s v="Pune"/>
    <s v="Maharashtra"/>
    <s v="India"/>
    <s v="Cash on Delivery"/>
    <x v="0"/>
    <s v="Express"/>
    <x v="0"/>
    <s v="No"/>
    <s v="No"/>
  </r>
  <r>
    <x v="10302"/>
    <x v="826"/>
    <s v="CUST12197"/>
    <s v="Customer 2197"/>
    <n v="21"/>
    <s v="Returning"/>
    <s v="P2003"/>
    <s v="T-Shirt"/>
    <x v="3"/>
    <s v="RetailHub"/>
    <n v="2"/>
    <n v="900"/>
    <n v="30"/>
    <n v="1800"/>
    <n v="540"/>
    <n v="1260"/>
    <n v="703.91"/>
    <n v="556.09"/>
    <x v="1"/>
    <s v="Lucknow"/>
    <s v="Uttar Pradesh"/>
    <s v="India"/>
    <s v="Cash on Delivery"/>
    <x v="1"/>
    <s v="Express"/>
    <x v="0"/>
    <s v="No"/>
    <s v="No"/>
  </r>
  <r>
    <x v="10303"/>
    <x v="827"/>
    <s v="CUST10531"/>
    <s v="Customer 531"/>
    <n v="25"/>
    <s v="New"/>
    <s v="P5001"/>
    <s v="Notebook Set"/>
    <x v="1"/>
    <s v="Stationery Hub"/>
    <n v="4"/>
    <n v="500"/>
    <n v="0"/>
    <n v="2000"/>
    <n v="0"/>
    <n v="2000"/>
    <n v="1324.98"/>
    <n v="675.02"/>
    <x v="1"/>
    <s v="Hyderabad"/>
    <s v="Telangana"/>
    <s v="India"/>
    <s v="Cash on Delivery"/>
    <x v="2"/>
    <s v="Standard"/>
    <x v="0"/>
    <s v="No"/>
    <s v="No"/>
  </r>
  <r>
    <x v="10304"/>
    <x v="827"/>
    <s v="CUST12409"/>
    <s v="Customer 2409"/>
    <n v="52"/>
    <s v="Returning"/>
    <s v="P4006"/>
    <s v="Lipstick"/>
    <x v="4"/>
    <s v="BeautyCare"/>
    <n v="1"/>
    <n v="850"/>
    <n v="20"/>
    <n v="850"/>
    <n v="170"/>
    <n v="680"/>
    <n v="387"/>
    <n v="293"/>
    <x v="1"/>
    <s v="Chandigarh"/>
    <s v="Chandigarh"/>
    <s v="India"/>
    <s v="UPI"/>
    <x v="0"/>
    <s v="Express"/>
    <x v="0"/>
    <s v="No"/>
    <s v="No"/>
  </r>
  <r>
    <x v="10305"/>
    <x v="827"/>
    <s v="CUST10489"/>
    <s v="Customer 489"/>
    <n v="57"/>
    <s v="New"/>
    <s v="P3005"/>
    <s v="Bedsheet Set"/>
    <x v="2"/>
    <s v="RetailHub"/>
    <n v="2"/>
    <n v="1800"/>
    <n v="15"/>
    <n v="3600"/>
    <n v="540"/>
    <n v="3060"/>
    <n v="1846.14"/>
    <n v="1213.8599999999999"/>
    <x v="1"/>
    <s v="Mumbai"/>
    <s v="Maharashtra"/>
    <s v="India"/>
    <s v="Cash on Delivery"/>
    <x v="0"/>
    <s v="Standard"/>
    <x v="1"/>
    <s v="No"/>
    <s v="No"/>
  </r>
  <r>
    <x v="10306"/>
    <x v="827"/>
    <s v="CUST10242"/>
    <s v="Customer 242"/>
    <n v="52"/>
    <s v="Returning"/>
    <s v="P2007"/>
    <s v="Saree"/>
    <x v="3"/>
    <s v="FashionMart"/>
    <n v="2"/>
    <n v="2600"/>
    <n v="20"/>
    <n v="5200"/>
    <n v="1040"/>
    <n v="4160"/>
    <n v="3265.62"/>
    <n v="894.38"/>
    <x v="1"/>
    <s v="Mumbai"/>
    <s v="Maharashtra"/>
    <s v="India"/>
    <s v="Wallet"/>
    <x v="1"/>
    <s v="Standard"/>
    <x v="0"/>
    <s v="No"/>
    <s v="No"/>
  </r>
  <r>
    <x v="10307"/>
    <x v="827"/>
    <s v="CUST10208"/>
    <s v="Customer 208"/>
    <n v="18"/>
    <s v="Returning"/>
    <s v="P1002"/>
    <s v="Smartphone"/>
    <x v="0"/>
    <s v="Global Traders"/>
    <n v="4"/>
    <n v="28000"/>
    <n v="5"/>
    <n v="112000"/>
    <n v="5600"/>
    <n v="106400"/>
    <n v="61084.09"/>
    <n v="45315.91"/>
    <x v="1"/>
    <s v="Bhopal"/>
    <s v="Madhya Pradesh"/>
    <s v="India"/>
    <s v="Net Banking"/>
    <x v="2"/>
    <s v="Standard"/>
    <x v="1"/>
    <s v="No"/>
    <s v="No"/>
  </r>
  <r>
    <x v="10308"/>
    <x v="827"/>
    <s v="CUST11507"/>
    <s v="Customer 1507"/>
    <n v="18"/>
    <s v="Returning"/>
    <s v="P4006"/>
    <s v="Lipstick"/>
    <x v="4"/>
    <s v="BeautyCare"/>
    <n v="1"/>
    <n v="850"/>
    <n v="15"/>
    <n v="850"/>
    <n v="127.5"/>
    <n v="722.5"/>
    <n v="422.68"/>
    <n v="299.82"/>
    <x v="1"/>
    <s v="Pune"/>
    <s v="Maharashtra"/>
    <s v="India"/>
    <s v="Credit Card"/>
    <x v="0"/>
    <s v="Standard"/>
    <x v="0"/>
    <s v="No"/>
    <s v="Yes"/>
  </r>
  <r>
    <x v="10309"/>
    <x v="827"/>
    <s v="CUST11287"/>
    <s v="Customer 1287"/>
    <n v="40"/>
    <s v="Returning"/>
    <s v="P2007"/>
    <s v="Saree"/>
    <x v="3"/>
    <s v="FashionMart"/>
    <n v="3"/>
    <n v="2600"/>
    <n v="10"/>
    <n v="7800"/>
    <n v="780"/>
    <n v="7020"/>
    <n v="5487.27"/>
    <n v="1532.73"/>
    <x v="0"/>
    <s v="Hyderabad"/>
    <s v="Telangana"/>
    <s v="India"/>
    <s v="Wallet"/>
    <x v="0"/>
    <s v="Standard"/>
    <x v="0"/>
    <s v="Yes"/>
    <s v="No"/>
  </r>
  <r>
    <x v="10310"/>
    <x v="828"/>
    <s v="CUST12306"/>
    <s v="Customer 2306"/>
    <n v="40"/>
    <s v="Loyal"/>
    <s v="P2006"/>
    <s v="Womens Kurti"/>
    <x v="3"/>
    <s v="FashionMart"/>
    <n v="1"/>
    <n v="1400"/>
    <n v="10"/>
    <n v="1400"/>
    <n v="140"/>
    <n v="1260"/>
    <n v="694.37"/>
    <n v="565.63"/>
    <x v="1"/>
    <s v="Chandigarh"/>
    <s v="Chandigarh"/>
    <s v="India"/>
    <s v="Cash on Delivery"/>
    <x v="0"/>
    <s v="Express"/>
    <x v="0"/>
    <s v="No"/>
    <s v="No"/>
  </r>
  <r>
    <x v="10311"/>
    <x v="828"/>
    <s v="CUST11372"/>
    <s v="Customer 1372"/>
    <n v="24"/>
    <s v="Loyal"/>
    <s v="P1007"/>
    <s v="Mouse"/>
    <x v="0"/>
    <s v="RetailHub"/>
    <n v="1"/>
    <n v="900"/>
    <n v="15"/>
    <n v="900"/>
    <n v="135"/>
    <n v="765"/>
    <n v="486.02"/>
    <n v="278.98"/>
    <x v="2"/>
    <s v="Kolkata"/>
    <s v="West Bengal"/>
    <s v="India"/>
    <s v="Debit Card"/>
    <x v="2"/>
    <s v="Standard"/>
    <x v="0"/>
    <s v="No"/>
    <s v="No"/>
  </r>
  <r>
    <x v="10312"/>
    <x v="828"/>
    <s v="CUST10247"/>
    <s v="Customer 247"/>
    <n v="46"/>
    <s v="Loyal"/>
    <s v="P3006"/>
    <s v="Water Bottle"/>
    <x v="2"/>
    <s v="Metro Supplies"/>
    <n v="2"/>
    <n v="700"/>
    <n v="5"/>
    <n v="1400"/>
    <n v="70"/>
    <n v="1330"/>
    <n v="990.2"/>
    <n v="339.8"/>
    <x v="1"/>
    <s v="Ahmedabad"/>
    <s v="Gujarat"/>
    <s v="India"/>
    <s v="Net Banking"/>
    <x v="2"/>
    <s v="Standard"/>
    <x v="0"/>
    <s v="Yes"/>
    <s v="No"/>
  </r>
  <r>
    <x v="10313"/>
    <x v="828"/>
    <s v="CUST12046"/>
    <s v="Customer 2046"/>
    <n v="56"/>
    <s v="Returning"/>
    <s v="P5005"/>
    <s v="Desk Organizer"/>
    <x v="1"/>
    <s v="Stationery Hub"/>
    <n v="5"/>
    <n v="600"/>
    <n v="15"/>
    <n v="3000"/>
    <n v="450"/>
    <n v="2550"/>
    <n v="1649.52"/>
    <n v="900.48"/>
    <x v="0"/>
    <s v="Kolkata"/>
    <s v="West Bengal"/>
    <s v="India"/>
    <s v="Wallet"/>
    <x v="0"/>
    <s v="Express"/>
    <x v="0"/>
    <s v="No"/>
    <s v="No"/>
  </r>
  <r>
    <x v="10314"/>
    <x v="828"/>
    <s v="CUST10949"/>
    <s v="Customer 949"/>
    <n v="60"/>
    <s v="Loyal"/>
    <s v="P3005"/>
    <s v="Bedsheet Set"/>
    <x v="2"/>
    <s v="RetailHub"/>
    <n v="5"/>
    <n v="1800"/>
    <n v="0"/>
    <n v="9000"/>
    <n v="0"/>
    <n v="9000"/>
    <n v="6045.78"/>
    <n v="2954.22"/>
    <x v="0"/>
    <s v="Bhubaneswar"/>
    <s v="Odisha"/>
    <s v="India"/>
    <s v="Debit Card"/>
    <x v="2"/>
    <s v="Express"/>
    <x v="0"/>
    <s v="No"/>
    <s v="No"/>
  </r>
  <r>
    <x v="10315"/>
    <x v="828"/>
    <s v="CUST11488"/>
    <s v="Customer 1488"/>
    <n v="25"/>
    <s v="New"/>
    <s v="P1005"/>
    <s v="Tablet"/>
    <x v="0"/>
    <s v="RetailHub"/>
    <n v="4"/>
    <n v="18000"/>
    <n v="5"/>
    <n v="72000"/>
    <n v="3600"/>
    <n v="68400"/>
    <n v="41242.879999999997"/>
    <n v="27157.119999999999"/>
    <x v="0"/>
    <s v="Delhi"/>
    <s v="Delhi"/>
    <s v="India"/>
    <s v="Cash on Delivery"/>
    <x v="2"/>
    <s v="Standard"/>
    <x v="3"/>
    <s v="No"/>
    <s v="No"/>
  </r>
  <r>
    <x v="10316"/>
    <x v="828"/>
    <s v="CUST10256"/>
    <s v="Customer 256"/>
    <n v="23"/>
    <s v="Loyal"/>
    <s v="P2002"/>
    <s v="Jeans"/>
    <x v="3"/>
    <s v="FashionMart"/>
    <n v="1"/>
    <n v="2200"/>
    <n v="5"/>
    <n v="2200"/>
    <n v="110"/>
    <n v="2090"/>
    <n v="1547.39"/>
    <n v="542.61"/>
    <x v="1"/>
    <s v="Mumbai"/>
    <s v="Maharashtra"/>
    <s v="India"/>
    <s v="UPI"/>
    <x v="0"/>
    <s v="Standard"/>
    <x v="0"/>
    <s v="No"/>
    <s v="No"/>
  </r>
  <r>
    <x v="10317"/>
    <x v="828"/>
    <s v="CUST12156"/>
    <s v="Customer 2156"/>
    <n v="18"/>
    <s v="New"/>
    <s v="P3005"/>
    <s v="Bedsheet Set"/>
    <x v="2"/>
    <s v="RetailHub"/>
    <n v="1"/>
    <n v="1800"/>
    <n v="10"/>
    <n v="1800"/>
    <n v="180"/>
    <n v="1620"/>
    <n v="1070.29"/>
    <n v="549.71"/>
    <x v="1"/>
    <s v="Chennai"/>
    <s v="Tamil Nadu"/>
    <s v="India"/>
    <s v="Debit Card"/>
    <x v="1"/>
    <s v="Standard"/>
    <x v="0"/>
    <s v="No"/>
    <s v="No"/>
  </r>
  <r>
    <x v="10318"/>
    <x v="828"/>
    <s v="CUST11850"/>
    <s v="Customer 1850"/>
    <n v="45"/>
    <s v="New"/>
    <s v="P2002"/>
    <s v="Jeans"/>
    <x v="3"/>
    <s v="FashionMart"/>
    <n v="2"/>
    <n v="2200"/>
    <n v="10"/>
    <n v="4400"/>
    <n v="440"/>
    <n v="3960"/>
    <n v="2978.19"/>
    <n v="981.81"/>
    <x v="1"/>
    <s v="Chandigarh"/>
    <s v="Chandigarh"/>
    <s v="India"/>
    <s v="Wallet"/>
    <x v="1"/>
    <s v="Standard"/>
    <x v="0"/>
    <s v="Yes"/>
    <s v="No"/>
  </r>
  <r>
    <x v="10319"/>
    <x v="828"/>
    <s v="CUST10642"/>
    <s v="Customer 642"/>
    <n v="26"/>
    <s v="Returning"/>
    <s v="P5004"/>
    <s v="Pen Set"/>
    <x v="1"/>
    <s v="Stationery Hub"/>
    <n v="3"/>
    <n v="250"/>
    <n v="25"/>
    <n v="750"/>
    <n v="187.5"/>
    <n v="562.5"/>
    <n v="405.28"/>
    <n v="157.22"/>
    <x v="1"/>
    <s v="Lucknow"/>
    <s v="Uttar Pradesh"/>
    <s v="India"/>
    <s v="Net Banking"/>
    <x v="0"/>
    <s v="Standard"/>
    <x v="1"/>
    <s v="No"/>
    <s v="No"/>
  </r>
  <r>
    <x v="10320"/>
    <x v="828"/>
    <s v="CUST11282"/>
    <s v="Customer 1282"/>
    <n v="31"/>
    <s v="Returning"/>
    <s v="P4006"/>
    <s v="Lipstick"/>
    <x v="4"/>
    <s v="BeautyCare"/>
    <n v="2"/>
    <n v="850"/>
    <n v="25"/>
    <n v="1700"/>
    <n v="425"/>
    <n v="1275"/>
    <n v="880.16"/>
    <n v="394.84"/>
    <x v="1"/>
    <s v="Visakhapatnam"/>
    <s v="Andhra Pradesh"/>
    <s v="India"/>
    <s v="Cash on Delivery"/>
    <x v="2"/>
    <s v="Standard"/>
    <x v="4"/>
    <s v="No"/>
    <s v="No"/>
  </r>
  <r>
    <x v="10321"/>
    <x v="828"/>
    <s v="CUST11743"/>
    <s v="Customer 1743"/>
    <n v="40"/>
    <s v="Returning"/>
    <s v="P1007"/>
    <s v="Mouse"/>
    <x v="0"/>
    <s v="RetailHub"/>
    <n v="3"/>
    <n v="900"/>
    <n v="5"/>
    <n v="2700"/>
    <n v="135"/>
    <n v="2565"/>
    <n v="1770.06"/>
    <n v="794.94"/>
    <x v="0"/>
    <s v="Coimbatore"/>
    <s v="Tamil Nadu"/>
    <s v="India"/>
    <s v="Cash on Delivery"/>
    <x v="1"/>
    <s v="Same Day"/>
    <x v="0"/>
    <s v="No"/>
    <s v="No"/>
  </r>
  <r>
    <x v="10322"/>
    <x v="828"/>
    <s v="CUST10776"/>
    <s v="Customer 776"/>
    <n v="56"/>
    <s v="Returning"/>
    <s v="P2001"/>
    <s v="Running Shoes"/>
    <x v="3"/>
    <s v="FashionMart"/>
    <n v="2"/>
    <n v="3200"/>
    <n v="15"/>
    <n v="6400"/>
    <n v="960"/>
    <n v="5440"/>
    <n v="4114.72"/>
    <n v="1325.28"/>
    <x v="1"/>
    <s v="Ahmedabad"/>
    <s v="Gujarat"/>
    <s v="India"/>
    <s v="Cash on Delivery"/>
    <x v="1"/>
    <s v="Standard"/>
    <x v="3"/>
    <s v="No"/>
    <s v="No"/>
  </r>
  <r>
    <x v="10323"/>
    <x v="829"/>
    <s v="CUST10392"/>
    <s v="Customer 392"/>
    <n v="37"/>
    <s v="Loyal"/>
    <s v="P3001"/>
    <s v="Coffee Maker"/>
    <x v="2"/>
    <s v="HomeNeeds"/>
    <n v="2"/>
    <n v="4200"/>
    <n v="10"/>
    <n v="8400"/>
    <n v="840"/>
    <n v="7560"/>
    <n v="5886.28"/>
    <n v="1673.72"/>
    <x v="2"/>
    <s v="Patna"/>
    <s v="Bihar"/>
    <s v="India"/>
    <s v="Cash on Delivery"/>
    <x v="2"/>
    <s v="Standard"/>
    <x v="0"/>
    <s v="No"/>
    <s v="No"/>
  </r>
  <r>
    <x v="10324"/>
    <x v="829"/>
    <s v="CUST12270"/>
    <s v="Customer 2270"/>
    <n v="25"/>
    <s v="Returning"/>
    <s v="P1009"/>
    <s v="Power Bank"/>
    <x v="0"/>
    <s v="Prime Distributors"/>
    <n v="1"/>
    <n v="1600"/>
    <n v="10"/>
    <n v="1600"/>
    <n v="160"/>
    <n v="1440"/>
    <n v="1047.0899999999999"/>
    <n v="392.91"/>
    <x v="0"/>
    <s v="Delhi"/>
    <s v="Delhi"/>
    <s v="India"/>
    <s v="Net Banking"/>
    <x v="2"/>
    <s v="Standard"/>
    <x v="0"/>
    <s v="No"/>
    <s v="No"/>
  </r>
  <r>
    <x v="10325"/>
    <x v="829"/>
    <s v="CUST11406"/>
    <s v="Customer 1406"/>
    <n v="24"/>
    <s v="New"/>
    <s v="P2002"/>
    <s v="Jeans"/>
    <x v="3"/>
    <s v="FashionMart"/>
    <n v="5"/>
    <n v="2200"/>
    <n v="15"/>
    <n v="11000"/>
    <n v="1650"/>
    <n v="9350"/>
    <n v="6650.15"/>
    <n v="2699.85"/>
    <x v="2"/>
    <s v="Hyderabad"/>
    <s v="Telangana"/>
    <s v="India"/>
    <s v="UPI"/>
    <x v="1"/>
    <s v="Standard"/>
    <x v="0"/>
    <s v="No"/>
    <s v="No"/>
  </r>
  <r>
    <x v="10326"/>
    <x v="829"/>
    <s v="CUST10853"/>
    <s v="Customer 853"/>
    <n v="58"/>
    <s v="New"/>
    <s v="P1001"/>
    <s v="Laptop"/>
    <x v="0"/>
    <s v="TechSource India"/>
    <n v="1"/>
    <n v="55000"/>
    <n v="15"/>
    <n v="55000"/>
    <n v="8250"/>
    <n v="46750"/>
    <n v="29694.97"/>
    <n v="17055.03"/>
    <x v="1"/>
    <s v="Kolkata"/>
    <s v="West Bengal"/>
    <s v="India"/>
    <s v="Credit Card"/>
    <x v="2"/>
    <s v="Standard"/>
    <x v="0"/>
    <s v="No"/>
    <s v="Yes"/>
  </r>
  <r>
    <x v="10327"/>
    <x v="829"/>
    <s v="CUST10054"/>
    <s v="Customer 54"/>
    <n v="49"/>
    <s v="Loyal"/>
    <s v="P5003"/>
    <s v="Calculator"/>
    <x v="1"/>
    <s v="Stationery Hub"/>
    <n v="1"/>
    <n v="650"/>
    <n v="5"/>
    <n v="650"/>
    <n v="32.5"/>
    <n v="617.5"/>
    <n v="412.83"/>
    <n v="204.67"/>
    <x v="0"/>
    <s v="Bhubaneswar"/>
    <s v="Odisha"/>
    <s v="India"/>
    <s v="Wallet"/>
    <x v="0"/>
    <s v="Standard"/>
    <x v="3"/>
    <s v="Yes"/>
    <s v="No"/>
  </r>
  <r>
    <x v="10328"/>
    <x v="829"/>
    <s v="CUST11737"/>
    <s v="Customer 1737"/>
    <n v="57"/>
    <s v="Returning"/>
    <s v="P1002"/>
    <s v="Smartphone"/>
    <x v="0"/>
    <s v="Global Traders"/>
    <n v="1"/>
    <n v="28000"/>
    <n v="10"/>
    <n v="28000"/>
    <n v="2800"/>
    <n v="25200"/>
    <n v="16325.12"/>
    <n v="8874.8799999999992"/>
    <x v="1"/>
    <s v="Bengaluru"/>
    <s v="Karnataka"/>
    <s v="India"/>
    <s v="Net Banking"/>
    <x v="0"/>
    <s v="Standard"/>
    <x v="0"/>
    <s v="No"/>
    <s v="No"/>
  </r>
  <r>
    <x v="10329"/>
    <x v="829"/>
    <s v="CUST11626"/>
    <s v="Customer 1626"/>
    <n v="19"/>
    <s v="New"/>
    <s v="P3003"/>
    <s v="Mixer Grinder"/>
    <x v="2"/>
    <s v="Prime Distributors"/>
    <n v="1"/>
    <n v="4800"/>
    <n v="10"/>
    <n v="4800"/>
    <n v="480"/>
    <n v="4320"/>
    <n v="2483.8000000000002"/>
    <n v="1836.2"/>
    <x v="1"/>
    <s v="Pune"/>
    <s v="Maharashtra"/>
    <s v="India"/>
    <s v="UPI"/>
    <x v="2"/>
    <s v="Standard"/>
    <x v="0"/>
    <s v="No"/>
    <s v="Yes"/>
  </r>
  <r>
    <x v="10330"/>
    <x v="829"/>
    <s v="CUST12001"/>
    <s v="Customer 2001"/>
    <n v="25"/>
    <s v="Returning"/>
    <s v="P3005"/>
    <s v="Bedsheet Set"/>
    <x v="2"/>
    <s v="RetailHub"/>
    <n v="1"/>
    <n v="1800"/>
    <n v="10"/>
    <n v="1800"/>
    <n v="180"/>
    <n v="1620"/>
    <n v="1174.1300000000001"/>
    <n v="445.87"/>
    <x v="0"/>
    <s v="Coimbatore"/>
    <s v="Tamil Nadu"/>
    <s v="India"/>
    <s v="UPI"/>
    <x v="1"/>
    <s v="Standard"/>
    <x v="0"/>
    <s v="No"/>
    <s v="No"/>
  </r>
  <r>
    <x v="10331"/>
    <x v="829"/>
    <s v="CUST10705"/>
    <s v="Customer 705"/>
    <n v="31"/>
    <s v="New"/>
    <s v="P4004"/>
    <s v="Shampoo"/>
    <x v="4"/>
    <s v="BeautyCare"/>
    <n v="2"/>
    <n v="550"/>
    <n v="10"/>
    <n v="1100"/>
    <n v="110"/>
    <n v="990"/>
    <n v="667.28"/>
    <n v="322.72000000000003"/>
    <x v="0"/>
    <s v="Visakhapatnam"/>
    <s v="Andhra Pradesh"/>
    <s v="India"/>
    <s v="Credit Card"/>
    <x v="1"/>
    <s v="Same Day"/>
    <x v="0"/>
    <s v="No"/>
    <s v="No"/>
  </r>
  <r>
    <x v="10332"/>
    <x v="829"/>
    <s v="CUST10966"/>
    <s v="Customer 966"/>
    <n v="27"/>
    <s v="New"/>
    <s v="P4006"/>
    <s v="Lipstick"/>
    <x v="4"/>
    <s v="BeautyCare"/>
    <n v="3"/>
    <n v="850"/>
    <n v="10"/>
    <n v="2550"/>
    <n v="255"/>
    <n v="2295"/>
    <n v="1590.57"/>
    <n v="704.43"/>
    <x v="1"/>
    <s v="Hyderabad"/>
    <s v="Telangana"/>
    <s v="India"/>
    <s v="Net Banking"/>
    <x v="1"/>
    <s v="Express"/>
    <x v="0"/>
    <s v="No"/>
    <s v="No"/>
  </r>
  <r>
    <x v="10333"/>
    <x v="829"/>
    <s v="CUST10437"/>
    <s v="Customer 437"/>
    <n v="28"/>
    <s v="Returning"/>
    <s v="P1005"/>
    <s v="Tablet"/>
    <x v="0"/>
    <s v="RetailHub"/>
    <n v="1"/>
    <n v="18000"/>
    <n v="15"/>
    <n v="18000"/>
    <n v="2700"/>
    <n v="15300"/>
    <n v="8975.4699999999993"/>
    <n v="6324.53"/>
    <x v="1"/>
    <s v="Patna"/>
    <s v="Bihar"/>
    <s v="India"/>
    <s v="Debit Card"/>
    <x v="0"/>
    <s v="Standard"/>
    <x v="0"/>
    <s v="No"/>
    <s v="No"/>
  </r>
  <r>
    <x v="10334"/>
    <x v="829"/>
    <s v="CUST11001"/>
    <s v="Customer 1001"/>
    <n v="55"/>
    <s v="Loyal"/>
    <s v="P1008"/>
    <s v="Monitor"/>
    <x v="0"/>
    <s v="Global Traders"/>
    <n v="2"/>
    <n v="14500"/>
    <n v="10"/>
    <n v="29000"/>
    <n v="2900"/>
    <n v="26100"/>
    <n v="18230.5"/>
    <n v="7869.5"/>
    <x v="1"/>
    <s v="Ahmedabad"/>
    <s v="Gujarat"/>
    <s v="India"/>
    <s v="Cash on Delivery"/>
    <x v="2"/>
    <s v="Standard"/>
    <x v="0"/>
    <s v="Yes"/>
    <s v="No"/>
  </r>
  <r>
    <x v="10335"/>
    <x v="829"/>
    <s v="CUST11421"/>
    <s v="Customer 1421"/>
    <n v="42"/>
    <s v="New"/>
    <s v="P3007"/>
    <s v="Vacuum Cleaner"/>
    <x v="2"/>
    <s v="Global Traders"/>
    <n v="2"/>
    <n v="8500"/>
    <n v="10"/>
    <n v="17000"/>
    <n v="1700"/>
    <n v="15300"/>
    <n v="10238.11"/>
    <n v="5061.8900000000003"/>
    <x v="0"/>
    <s v="Kolkata"/>
    <s v="West Bengal"/>
    <s v="India"/>
    <s v="UPI"/>
    <x v="1"/>
    <s v="Standard"/>
    <x v="0"/>
    <s v="No"/>
    <s v="No"/>
  </r>
  <r>
    <x v="10336"/>
    <x v="829"/>
    <s v="CUST11704"/>
    <s v="Customer 1704"/>
    <n v="45"/>
    <s v="Returning"/>
    <s v="P2005"/>
    <s v="Backpack"/>
    <x v="3"/>
    <s v="Metro Supplies"/>
    <n v="2"/>
    <n v="1800"/>
    <n v="0"/>
    <n v="3600"/>
    <n v="0"/>
    <n v="3600"/>
    <n v="1988.21"/>
    <n v="1611.79"/>
    <x v="0"/>
    <s v="Indore"/>
    <s v="Madhya Pradesh"/>
    <s v="India"/>
    <s v="Credit Card"/>
    <x v="1"/>
    <s v="Express"/>
    <x v="0"/>
    <s v="No"/>
    <s v="No"/>
  </r>
  <r>
    <x v="10337"/>
    <x v="829"/>
    <s v="CUST12281"/>
    <s v="Customer 2281"/>
    <n v="23"/>
    <s v="Returning"/>
    <s v="P1009"/>
    <s v="Power Bank"/>
    <x v="0"/>
    <s v="Prime Distributors"/>
    <n v="1"/>
    <n v="1600"/>
    <n v="5"/>
    <n v="1600"/>
    <n v="80"/>
    <n v="1520"/>
    <n v="838.48"/>
    <n v="681.52"/>
    <x v="1"/>
    <s v="Lucknow"/>
    <s v="Uttar Pradesh"/>
    <s v="India"/>
    <s v="Credit Card"/>
    <x v="1"/>
    <s v="Standard"/>
    <x v="0"/>
    <s v="No"/>
    <s v="No"/>
  </r>
  <r>
    <x v="10338"/>
    <x v="829"/>
    <s v="CUST10084"/>
    <s v="Customer 84"/>
    <n v="49"/>
    <s v="New"/>
    <s v="P2001"/>
    <s v="Running Shoes"/>
    <x v="3"/>
    <s v="FashionMart"/>
    <n v="2"/>
    <n v="3200"/>
    <n v="15"/>
    <n v="6400"/>
    <n v="960"/>
    <n v="5440"/>
    <n v="3264.36"/>
    <n v="2175.64"/>
    <x v="2"/>
    <s v="Guwahati"/>
    <s v="Assam"/>
    <s v="India"/>
    <s v="Debit Card"/>
    <x v="0"/>
    <s v="Standard"/>
    <x v="4"/>
    <s v="No"/>
    <s v="No"/>
  </r>
  <r>
    <x v="10339"/>
    <x v="829"/>
    <s v="CUST12414"/>
    <s v="Customer 2414"/>
    <n v="52"/>
    <s v="New"/>
    <s v="P2007"/>
    <s v="Saree"/>
    <x v="3"/>
    <s v="FashionMart"/>
    <n v="1"/>
    <n v="2600"/>
    <n v="15"/>
    <n v="2600"/>
    <n v="390"/>
    <n v="2210"/>
    <n v="1350.29"/>
    <n v="859.71"/>
    <x v="1"/>
    <s v="Chennai"/>
    <s v="Tamil Nadu"/>
    <s v="India"/>
    <s v="Net Banking"/>
    <x v="0"/>
    <s v="Standard"/>
    <x v="0"/>
    <s v="No"/>
    <s v="No"/>
  </r>
  <r>
    <x v="10340"/>
    <x v="829"/>
    <s v="CUST12331"/>
    <s v="Customer 2331"/>
    <n v="42"/>
    <s v="Returning"/>
    <s v="P4003"/>
    <s v="Sunscreen"/>
    <x v="4"/>
    <s v="BeautyCare"/>
    <n v="1"/>
    <n v="700"/>
    <n v="5"/>
    <n v="700"/>
    <n v="35"/>
    <n v="665"/>
    <n v="456.95"/>
    <n v="208.05"/>
    <x v="1"/>
    <s v="Pune"/>
    <s v="Maharashtra"/>
    <s v="India"/>
    <s v="Debit Card"/>
    <x v="1"/>
    <s v="Express"/>
    <x v="0"/>
    <s v="No"/>
    <s v="No"/>
  </r>
  <r>
    <x v="10341"/>
    <x v="830"/>
    <s v="CUST10616"/>
    <s v="Customer 616"/>
    <n v="60"/>
    <s v="Returning"/>
    <s v="P1003"/>
    <s v="Headphones"/>
    <x v="0"/>
    <s v="Metro Supplies"/>
    <n v="2"/>
    <n v="2500"/>
    <n v="20"/>
    <n v="5000"/>
    <n v="1000"/>
    <n v="4000"/>
    <n v="2533.66"/>
    <n v="1466.34"/>
    <x v="0"/>
    <s v="Ahmedabad"/>
    <s v="Gujarat"/>
    <s v="India"/>
    <s v="UPI"/>
    <x v="2"/>
    <s v="Express"/>
    <x v="0"/>
    <s v="No"/>
    <s v="No"/>
  </r>
  <r>
    <x v="10342"/>
    <x v="830"/>
    <s v="CUST11404"/>
    <s v="Customer 1404"/>
    <n v="29"/>
    <s v="New"/>
    <s v="P3001"/>
    <s v="Coffee Maker"/>
    <x v="2"/>
    <s v="HomeNeeds"/>
    <n v="1"/>
    <n v="4200"/>
    <n v="10"/>
    <n v="4200"/>
    <n v="420"/>
    <n v="3780"/>
    <n v="2211.69"/>
    <n v="1568.31"/>
    <x v="1"/>
    <s v="Ahmedabad"/>
    <s v="Gujarat"/>
    <s v="India"/>
    <s v="Net Banking"/>
    <x v="2"/>
    <s v="Standard"/>
    <x v="0"/>
    <s v="No"/>
    <s v="No"/>
  </r>
  <r>
    <x v="10343"/>
    <x v="830"/>
    <s v="CUST10991"/>
    <s v="Customer 991"/>
    <n v="31"/>
    <s v="New"/>
    <s v="P2001"/>
    <s v="Running Shoes"/>
    <x v="3"/>
    <s v="FashionMart"/>
    <n v="3"/>
    <n v="3200"/>
    <n v="20"/>
    <n v="9600"/>
    <n v="1920"/>
    <n v="7680"/>
    <n v="5234.0200000000004"/>
    <n v="2445.98"/>
    <x v="0"/>
    <s v="Delhi"/>
    <s v="Delhi"/>
    <s v="India"/>
    <s v="Debit Card"/>
    <x v="0"/>
    <s v="Standard"/>
    <x v="0"/>
    <s v="No"/>
    <s v="No"/>
  </r>
  <r>
    <x v="10344"/>
    <x v="830"/>
    <s v="CUST12475"/>
    <s v="Customer 2475"/>
    <n v="43"/>
    <s v="Loyal"/>
    <s v="P1010"/>
    <s v="Bluetooth Speaker"/>
    <x v="0"/>
    <s v="Prime Distributors"/>
    <n v="1"/>
    <n v="3200"/>
    <n v="5"/>
    <n v="3200"/>
    <n v="160"/>
    <n v="3040"/>
    <n v="1835.83"/>
    <n v="1204.17"/>
    <x v="2"/>
    <s v="Bengaluru"/>
    <s v="Karnataka"/>
    <s v="India"/>
    <s v="Credit Card"/>
    <x v="0"/>
    <s v="Express"/>
    <x v="0"/>
    <s v="No"/>
    <s v="No"/>
  </r>
  <r>
    <x v="10345"/>
    <x v="830"/>
    <s v="CUST11701"/>
    <s v="Customer 1701"/>
    <n v="27"/>
    <s v="Returning"/>
    <s v="P1004"/>
    <s v="Smartwatch"/>
    <x v="0"/>
    <s v="TechSource India"/>
    <n v="2"/>
    <n v="6500"/>
    <n v="15"/>
    <n v="13000"/>
    <n v="1950"/>
    <n v="11050"/>
    <n v="8755.33"/>
    <n v="2294.67"/>
    <x v="1"/>
    <s v="Chennai"/>
    <s v="Tamil Nadu"/>
    <s v="India"/>
    <s v="Credit Card"/>
    <x v="2"/>
    <s v="Express"/>
    <x v="0"/>
    <s v="No"/>
    <s v="No"/>
  </r>
  <r>
    <x v="10346"/>
    <x v="830"/>
    <s v="CUST12309"/>
    <s v="Customer 2309"/>
    <n v="32"/>
    <s v="Returning"/>
    <s v="P1010"/>
    <s v="Bluetooth Speaker"/>
    <x v="0"/>
    <s v="Prime Distributors"/>
    <n v="4"/>
    <n v="3200"/>
    <n v="10"/>
    <n v="12800"/>
    <n v="1280"/>
    <n v="11520"/>
    <n v="7015.94"/>
    <n v="4504.0600000000004"/>
    <x v="0"/>
    <s v="Ahmedabad"/>
    <s v="Gujarat"/>
    <s v="India"/>
    <s v="UPI"/>
    <x v="1"/>
    <s v="Standard"/>
    <x v="0"/>
    <s v="No"/>
    <s v="No"/>
  </r>
  <r>
    <x v="10347"/>
    <x v="830"/>
    <s v="CUST12464"/>
    <s v="Customer 2464"/>
    <n v="24"/>
    <s v="Returning"/>
    <s v="P5002"/>
    <s v="Novel"/>
    <x v="1"/>
    <s v="Stationery Hub"/>
    <n v="1"/>
    <n v="400"/>
    <n v="5"/>
    <n v="400"/>
    <n v="20"/>
    <n v="380"/>
    <n v="256.2"/>
    <n v="123.8"/>
    <x v="0"/>
    <s v="Patna"/>
    <s v="Bihar"/>
    <s v="India"/>
    <s v="Net Banking"/>
    <x v="1"/>
    <s v="Express"/>
    <x v="0"/>
    <s v="No"/>
    <s v="No"/>
  </r>
  <r>
    <x v="10348"/>
    <x v="830"/>
    <s v="CUST11339"/>
    <s v="Customer 1339"/>
    <n v="48"/>
    <s v="Returning"/>
    <s v="P4002"/>
    <s v="Moisturizer"/>
    <x v="4"/>
    <s v="BeautyCare"/>
    <n v="5"/>
    <n v="650"/>
    <n v="10"/>
    <n v="3250"/>
    <n v="325"/>
    <n v="2925"/>
    <n v="1776.15"/>
    <n v="1148.8499999999999"/>
    <x v="1"/>
    <s v="Lucknow"/>
    <s v="Uttar Pradesh"/>
    <s v="India"/>
    <s v="Debit Card"/>
    <x v="2"/>
    <s v="Standard"/>
    <x v="0"/>
    <s v="No"/>
    <s v="No"/>
  </r>
  <r>
    <x v="10349"/>
    <x v="830"/>
    <s v="CUST11740"/>
    <s v="Customer 1740"/>
    <n v="60"/>
    <s v="Returning"/>
    <s v="P5001"/>
    <s v="Notebook Set"/>
    <x v="1"/>
    <s v="Stationery Hub"/>
    <n v="1"/>
    <n v="500"/>
    <n v="10"/>
    <n v="500"/>
    <n v="50"/>
    <n v="450"/>
    <n v="252.34"/>
    <n v="197.66"/>
    <x v="1"/>
    <s v="Nagpur"/>
    <s v="Maharashtra"/>
    <s v="India"/>
    <s v="UPI"/>
    <x v="0"/>
    <s v="Standard"/>
    <x v="1"/>
    <s v="No"/>
    <s v="Yes"/>
  </r>
  <r>
    <x v="10350"/>
    <x v="830"/>
    <s v="CUST11589"/>
    <s v="Customer 1589"/>
    <n v="37"/>
    <s v="Returning"/>
    <s v="P2007"/>
    <s v="Saree"/>
    <x v="3"/>
    <s v="FashionMart"/>
    <n v="1"/>
    <n v="2600"/>
    <n v="0"/>
    <n v="2600"/>
    <n v="0"/>
    <n v="2600"/>
    <n v="1694.04"/>
    <n v="905.96"/>
    <x v="2"/>
    <s v="Mumbai"/>
    <s v="Maharashtra"/>
    <s v="India"/>
    <s v="Credit Card"/>
    <x v="0"/>
    <s v="Express"/>
    <x v="1"/>
    <s v="No"/>
    <s v="No"/>
  </r>
  <r>
    <x v="10351"/>
    <x v="830"/>
    <s v="CUST11149"/>
    <s v="Customer 1149"/>
    <n v="45"/>
    <s v="Returning"/>
    <s v="P3004"/>
    <s v="Cookware Set"/>
    <x v="2"/>
    <s v="HomeNeeds"/>
    <n v="4"/>
    <n v="3500"/>
    <n v="0"/>
    <n v="14000"/>
    <n v="0"/>
    <n v="14000"/>
    <n v="9138.18"/>
    <n v="4861.82"/>
    <x v="2"/>
    <s v="Surat"/>
    <s v="Gujarat"/>
    <s v="India"/>
    <s v="UPI"/>
    <x v="1"/>
    <s v="Standard"/>
    <x v="0"/>
    <s v="No"/>
    <s v="No"/>
  </r>
  <r>
    <x v="10352"/>
    <x v="830"/>
    <s v="CUST10296"/>
    <s v="Customer 296"/>
    <n v="32"/>
    <s v="Returning"/>
    <s v="P3006"/>
    <s v="Water Bottle"/>
    <x v="2"/>
    <s v="Metro Supplies"/>
    <n v="3"/>
    <n v="700"/>
    <n v="0"/>
    <n v="2100"/>
    <n v="0"/>
    <n v="2100"/>
    <n v="1245.95"/>
    <n v="854.05"/>
    <x v="1"/>
    <s v="Visakhapatnam"/>
    <s v="Andhra Pradesh"/>
    <s v="India"/>
    <s v="Wallet"/>
    <x v="1"/>
    <s v="Standard"/>
    <x v="1"/>
    <s v="No"/>
    <s v="No"/>
  </r>
  <r>
    <x v="10353"/>
    <x v="830"/>
    <s v="CUST10919"/>
    <s v="Customer 919"/>
    <n v="49"/>
    <s v="New"/>
    <s v="P1001"/>
    <s v="Laptop"/>
    <x v="0"/>
    <s v="TechSource India"/>
    <n v="1"/>
    <n v="55000"/>
    <n v="25"/>
    <n v="55000"/>
    <n v="13750"/>
    <n v="41250"/>
    <n v="31619.439999999999"/>
    <n v="9630.56"/>
    <x v="0"/>
    <s v="Mumbai"/>
    <s v="Maharashtra"/>
    <s v="India"/>
    <s v="UPI"/>
    <x v="1"/>
    <s v="Standard"/>
    <x v="0"/>
    <s v="No"/>
    <s v="No"/>
  </r>
  <r>
    <x v="10354"/>
    <x v="830"/>
    <s v="CUST11870"/>
    <s v="Customer 1870"/>
    <n v="34"/>
    <s v="Returning"/>
    <s v="P1009"/>
    <s v="Power Bank"/>
    <x v="0"/>
    <s v="Prime Distributors"/>
    <n v="1"/>
    <n v="1600"/>
    <n v="0"/>
    <n v="1600"/>
    <n v="0"/>
    <n v="1600"/>
    <n v="1117.56"/>
    <n v="482.44"/>
    <x v="2"/>
    <s v="Indore"/>
    <s v="Madhya Pradesh"/>
    <s v="India"/>
    <s v="Cash on Delivery"/>
    <x v="2"/>
    <s v="Express"/>
    <x v="3"/>
    <s v="No"/>
    <s v="No"/>
  </r>
  <r>
    <x v="10355"/>
    <x v="830"/>
    <s v="CUST12102"/>
    <s v="Customer 2102"/>
    <n v="60"/>
    <s v="Returning"/>
    <s v="P5002"/>
    <s v="Novel"/>
    <x v="1"/>
    <s v="Stationery Hub"/>
    <n v="2"/>
    <n v="400"/>
    <n v="5"/>
    <n v="800"/>
    <n v="40"/>
    <n v="760"/>
    <n v="520.05999999999995"/>
    <n v="239.94"/>
    <x v="1"/>
    <s v="Chennai"/>
    <s v="Tamil Nadu"/>
    <s v="India"/>
    <s v="Wallet"/>
    <x v="1"/>
    <s v="Standard"/>
    <x v="0"/>
    <s v="No"/>
    <s v="No"/>
  </r>
  <r>
    <x v="10356"/>
    <x v="830"/>
    <s v="CUST10452"/>
    <s v="Customer 452"/>
    <n v="31"/>
    <s v="Returning"/>
    <s v="P4004"/>
    <s v="Shampoo"/>
    <x v="4"/>
    <s v="BeautyCare"/>
    <n v="1"/>
    <n v="550"/>
    <n v="15"/>
    <n v="550"/>
    <n v="82.5"/>
    <n v="467.5"/>
    <n v="326.49"/>
    <n v="141.01"/>
    <x v="1"/>
    <s v="Delhi"/>
    <s v="Delhi"/>
    <s v="India"/>
    <s v="Wallet"/>
    <x v="2"/>
    <s v="Standard"/>
    <x v="0"/>
    <s v="No"/>
    <s v="No"/>
  </r>
  <r>
    <x v="10357"/>
    <x v="830"/>
    <s v="CUST10297"/>
    <s v="Customer 297"/>
    <n v="44"/>
    <s v="Returning"/>
    <s v="P1007"/>
    <s v="Mouse"/>
    <x v="0"/>
    <s v="RetailHub"/>
    <n v="3"/>
    <n v="900"/>
    <n v="10"/>
    <n v="2700"/>
    <n v="270"/>
    <n v="2430"/>
    <n v="1691.74"/>
    <n v="738.26"/>
    <x v="2"/>
    <s v="Coimbatore"/>
    <s v="Tamil Nadu"/>
    <s v="India"/>
    <s v="Net Banking"/>
    <x v="1"/>
    <s v="Express"/>
    <x v="1"/>
    <s v="No"/>
    <s v="No"/>
  </r>
  <r>
    <x v="10358"/>
    <x v="830"/>
    <s v="CUST12277"/>
    <s v="Customer 2277"/>
    <n v="25"/>
    <s v="New"/>
    <s v="P5003"/>
    <s v="Calculator"/>
    <x v="1"/>
    <s v="Stationery Hub"/>
    <n v="2"/>
    <n v="650"/>
    <n v="10"/>
    <n v="1300"/>
    <n v="130"/>
    <n v="1170"/>
    <n v="703.18"/>
    <n v="466.82"/>
    <x v="0"/>
    <s v="Mumbai"/>
    <s v="Maharashtra"/>
    <s v="India"/>
    <s v="Cash on Delivery"/>
    <x v="0"/>
    <s v="Standard"/>
    <x v="0"/>
    <s v="No"/>
    <s v="No"/>
  </r>
  <r>
    <x v="10359"/>
    <x v="830"/>
    <s v="CUST11356"/>
    <s v="Customer 1356"/>
    <n v="53"/>
    <s v="Loyal"/>
    <s v="P5002"/>
    <s v="Novel"/>
    <x v="1"/>
    <s v="Stationery Hub"/>
    <n v="4"/>
    <n v="400"/>
    <n v="0"/>
    <n v="1600"/>
    <n v="0"/>
    <n v="1600"/>
    <n v="1264.73"/>
    <n v="335.27"/>
    <x v="0"/>
    <s v="Indore"/>
    <s v="Madhya Pradesh"/>
    <s v="India"/>
    <s v="Cash on Delivery"/>
    <x v="0"/>
    <s v="Same Day"/>
    <x v="0"/>
    <s v="No"/>
    <s v="No"/>
  </r>
  <r>
    <x v="10360"/>
    <x v="830"/>
    <s v="CUST11551"/>
    <s v="Customer 1551"/>
    <n v="20"/>
    <s v="Returning"/>
    <s v="P2005"/>
    <s v="Backpack"/>
    <x v="3"/>
    <s v="Metro Supplies"/>
    <n v="1"/>
    <n v="1800"/>
    <n v="10"/>
    <n v="1800"/>
    <n v="180"/>
    <n v="1620"/>
    <n v="950.73"/>
    <n v="669.27"/>
    <x v="2"/>
    <s v="Lucknow"/>
    <s v="Uttar Pradesh"/>
    <s v="India"/>
    <s v="Credit Card"/>
    <x v="2"/>
    <s v="Standard"/>
    <x v="0"/>
    <s v="No"/>
    <s v="No"/>
  </r>
  <r>
    <x v="10361"/>
    <x v="830"/>
    <s v="CUST12163"/>
    <s v="Customer 2163"/>
    <n v="45"/>
    <s v="Loyal"/>
    <s v="P1009"/>
    <s v="Power Bank"/>
    <x v="0"/>
    <s v="Prime Distributors"/>
    <n v="2"/>
    <n v="1600"/>
    <n v="5"/>
    <n v="3200"/>
    <n v="160"/>
    <n v="3040"/>
    <n v="2353.86"/>
    <n v="686.14"/>
    <x v="2"/>
    <s v="Coimbatore"/>
    <s v="Tamil Nadu"/>
    <s v="India"/>
    <s v="Cash on Delivery"/>
    <x v="2"/>
    <s v="Express"/>
    <x v="0"/>
    <s v="No"/>
    <s v="No"/>
  </r>
  <r>
    <x v="10362"/>
    <x v="830"/>
    <s v="CUST12235"/>
    <s v="Customer 2235"/>
    <n v="23"/>
    <s v="New"/>
    <s v="P5002"/>
    <s v="Novel"/>
    <x v="1"/>
    <s v="Stationery Hub"/>
    <n v="4"/>
    <n v="400"/>
    <n v="25"/>
    <n v="1600"/>
    <n v="400"/>
    <n v="1200"/>
    <n v="901.32"/>
    <n v="298.68"/>
    <x v="2"/>
    <s v="Delhi"/>
    <s v="Delhi"/>
    <s v="India"/>
    <s v="Cash on Delivery"/>
    <x v="1"/>
    <s v="Standard"/>
    <x v="2"/>
    <s v="No"/>
    <s v="No"/>
  </r>
  <r>
    <x v="10363"/>
    <x v="831"/>
    <s v="CUST10559"/>
    <s v="Customer 559"/>
    <n v="27"/>
    <s v="Returning"/>
    <s v="P2002"/>
    <s v="Jeans"/>
    <x v="3"/>
    <s v="FashionMart"/>
    <n v="2"/>
    <n v="2200"/>
    <n v="5"/>
    <n v="4400"/>
    <n v="220"/>
    <n v="4180"/>
    <n v="2564.37"/>
    <n v="1615.63"/>
    <x v="0"/>
    <s v="Bhubaneswar"/>
    <s v="Odisha"/>
    <s v="India"/>
    <s v="UPI"/>
    <x v="2"/>
    <s v="Standard"/>
    <x v="0"/>
    <s v="No"/>
    <s v="No"/>
  </r>
  <r>
    <x v="10364"/>
    <x v="831"/>
    <s v="CUST10614"/>
    <s v="Customer 614"/>
    <n v="32"/>
    <s v="Loyal"/>
    <s v="P5005"/>
    <s v="Desk Organizer"/>
    <x v="1"/>
    <s v="Stationery Hub"/>
    <n v="1"/>
    <n v="600"/>
    <n v="15"/>
    <n v="600"/>
    <n v="90"/>
    <n v="510"/>
    <n v="310.19"/>
    <n v="199.81"/>
    <x v="2"/>
    <s v="Bhopal"/>
    <s v="Madhya Pradesh"/>
    <s v="India"/>
    <s v="Net Banking"/>
    <x v="2"/>
    <s v="Standard"/>
    <x v="0"/>
    <s v="No"/>
    <s v="No"/>
  </r>
  <r>
    <x v="10365"/>
    <x v="831"/>
    <s v="CUST10088"/>
    <s v="Customer 88"/>
    <n v="54"/>
    <s v="New"/>
    <s v="P4006"/>
    <s v="Lipstick"/>
    <x v="4"/>
    <s v="BeautyCare"/>
    <n v="2"/>
    <n v="850"/>
    <n v="15"/>
    <n v="1700"/>
    <n v="255"/>
    <n v="1445"/>
    <n v="811.38"/>
    <n v="633.62"/>
    <x v="1"/>
    <s v="Ahmedabad"/>
    <s v="Gujarat"/>
    <s v="India"/>
    <s v="Cash on Delivery"/>
    <x v="2"/>
    <s v="Standard"/>
    <x v="0"/>
    <s v="No"/>
    <s v="No"/>
  </r>
  <r>
    <x v="10366"/>
    <x v="831"/>
    <s v="CUST11113"/>
    <s v="Customer 1113"/>
    <n v="51"/>
    <s v="New"/>
    <s v="P2008"/>
    <s v="Formal Shirt"/>
    <x v="3"/>
    <s v="Global Traders"/>
    <n v="1"/>
    <n v="1700"/>
    <n v="10"/>
    <n v="1700"/>
    <n v="170"/>
    <n v="1530"/>
    <n v="1152.98"/>
    <n v="377.02"/>
    <x v="1"/>
    <s v="Mumbai"/>
    <s v="Maharashtra"/>
    <s v="India"/>
    <s v="Cash on Delivery"/>
    <x v="0"/>
    <s v="Standard"/>
    <x v="0"/>
    <s v="No"/>
    <s v="Yes"/>
  </r>
  <r>
    <x v="10367"/>
    <x v="831"/>
    <s v="CUST12299"/>
    <s v="Customer 2299"/>
    <n v="56"/>
    <s v="Returning"/>
    <s v="P1003"/>
    <s v="Headphones"/>
    <x v="0"/>
    <s v="Metro Supplies"/>
    <n v="1"/>
    <n v="2500"/>
    <n v="15"/>
    <n v="2500"/>
    <n v="375"/>
    <n v="2125"/>
    <n v="1217.08"/>
    <n v="907.92"/>
    <x v="1"/>
    <s v="Lucknow"/>
    <s v="Uttar Pradesh"/>
    <s v="India"/>
    <s v="Credit Card"/>
    <x v="2"/>
    <s v="Standard"/>
    <x v="0"/>
    <s v="No"/>
    <s v="No"/>
  </r>
  <r>
    <x v="10368"/>
    <x v="831"/>
    <s v="CUST10843"/>
    <s v="Customer 843"/>
    <n v="33"/>
    <s v="Loyal"/>
    <s v="P3001"/>
    <s v="Coffee Maker"/>
    <x v="2"/>
    <s v="HomeNeeds"/>
    <n v="3"/>
    <n v="4200"/>
    <n v="10"/>
    <n v="12600"/>
    <n v="1260"/>
    <n v="11340"/>
    <n v="7030.17"/>
    <n v="4309.83"/>
    <x v="1"/>
    <s v="Surat"/>
    <s v="Gujarat"/>
    <s v="India"/>
    <s v="Debit Card"/>
    <x v="2"/>
    <s v="Standard"/>
    <x v="2"/>
    <s v="No"/>
    <s v="No"/>
  </r>
  <r>
    <x v="10369"/>
    <x v="831"/>
    <s v="CUST10888"/>
    <s v="Customer 888"/>
    <n v="29"/>
    <s v="Returning"/>
    <s v="P2003"/>
    <s v="T-Shirt"/>
    <x v="3"/>
    <s v="RetailHub"/>
    <n v="2"/>
    <n v="900"/>
    <n v="20"/>
    <n v="1800"/>
    <n v="360"/>
    <n v="1440"/>
    <n v="1031.6099999999999"/>
    <n v="408.39"/>
    <x v="1"/>
    <s v="Lucknow"/>
    <s v="Uttar Pradesh"/>
    <s v="India"/>
    <s v="Credit Card"/>
    <x v="2"/>
    <s v="Standard"/>
    <x v="0"/>
    <s v="No"/>
    <s v="No"/>
  </r>
  <r>
    <x v="10370"/>
    <x v="831"/>
    <s v="CUST11662"/>
    <s v="Customer 1662"/>
    <n v="49"/>
    <s v="Loyal"/>
    <s v="P1010"/>
    <s v="Bluetooth Speaker"/>
    <x v="0"/>
    <s v="Prime Distributors"/>
    <n v="1"/>
    <n v="3200"/>
    <n v="5"/>
    <n v="3200"/>
    <n v="160"/>
    <n v="3040"/>
    <n v="1747.19"/>
    <n v="1292.81"/>
    <x v="2"/>
    <s v="Chennai"/>
    <s v="Tamil Nadu"/>
    <s v="India"/>
    <s v="Cash on Delivery"/>
    <x v="2"/>
    <s v="Same Day"/>
    <x v="1"/>
    <s v="No"/>
    <s v="No"/>
  </r>
  <r>
    <x v="10371"/>
    <x v="831"/>
    <s v="CUST11569"/>
    <s v="Customer 1569"/>
    <n v="26"/>
    <s v="New"/>
    <s v="P5003"/>
    <s v="Calculator"/>
    <x v="1"/>
    <s v="Stationery Hub"/>
    <n v="1"/>
    <n v="650"/>
    <n v="5"/>
    <n v="650"/>
    <n v="32.5"/>
    <n v="617.5"/>
    <n v="461.82"/>
    <n v="155.68"/>
    <x v="0"/>
    <s v="Lucknow"/>
    <s v="Uttar Pradesh"/>
    <s v="India"/>
    <s v="Wallet"/>
    <x v="2"/>
    <s v="Express"/>
    <x v="0"/>
    <s v="No"/>
    <s v="No"/>
  </r>
  <r>
    <x v="10372"/>
    <x v="831"/>
    <s v="CUST10985"/>
    <s v="Customer 985"/>
    <n v="45"/>
    <s v="Returning"/>
    <s v="P2003"/>
    <s v="T-Shirt"/>
    <x v="3"/>
    <s v="RetailHub"/>
    <n v="4"/>
    <n v="900"/>
    <n v="5"/>
    <n v="3600"/>
    <n v="180"/>
    <n v="3420"/>
    <n v="2574.13"/>
    <n v="845.87"/>
    <x v="1"/>
    <s v="Visakhapatnam"/>
    <s v="Andhra Pradesh"/>
    <s v="India"/>
    <s v="Wallet"/>
    <x v="1"/>
    <s v="Express"/>
    <x v="3"/>
    <s v="No"/>
    <s v="No"/>
  </r>
  <r>
    <x v="10373"/>
    <x v="831"/>
    <s v="CUST11608"/>
    <s v="Customer 1608"/>
    <n v="31"/>
    <s v="Loyal"/>
    <s v="P3005"/>
    <s v="Bedsheet Set"/>
    <x v="2"/>
    <s v="RetailHub"/>
    <n v="3"/>
    <n v="1800"/>
    <n v="0"/>
    <n v="5400"/>
    <n v="0"/>
    <n v="5400"/>
    <n v="4153.96"/>
    <n v="1246.04"/>
    <x v="2"/>
    <s v="Hyderabad"/>
    <s v="Telangana"/>
    <s v="India"/>
    <s v="UPI"/>
    <x v="0"/>
    <s v="Express"/>
    <x v="0"/>
    <s v="No"/>
    <s v="No"/>
  </r>
  <r>
    <x v="10374"/>
    <x v="831"/>
    <s v="CUST12293"/>
    <s v="Customer 2293"/>
    <n v="33"/>
    <s v="Returning"/>
    <s v="P4001"/>
    <s v="Face Wash"/>
    <x v="4"/>
    <s v="BeautyCare"/>
    <n v="2"/>
    <n v="450"/>
    <n v="15"/>
    <n v="900"/>
    <n v="135"/>
    <n v="765"/>
    <n v="541.11"/>
    <n v="223.89"/>
    <x v="2"/>
    <s v="Coimbatore"/>
    <s v="Tamil Nadu"/>
    <s v="India"/>
    <s v="Cash on Delivery"/>
    <x v="2"/>
    <s v="Standard"/>
    <x v="0"/>
    <s v="No"/>
    <s v="No"/>
  </r>
  <r>
    <x v="10375"/>
    <x v="831"/>
    <s v="CUST10012"/>
    <s v="Customer 12"/>
    <n v="20"/>
    <s v="Returning"/>
    <s v="P2004"/>
    <s v="Jacket"/>
    <x v="3"/>
    <s v="Global Traders"/>
    <n v="2"/>
    <n v="3500"/>
    <n v="5"/>
    <n v="7000"/>
    <n v="350"/>
    <n v="6650"/>
    <n v="4133.2"/>
    <n v="2516.8000000000002"/>
    <x v="2"/>
    <s v="Coimbatore"/>
    <s v="Tamil Nadu"/>
    <s v="India"/>
    <s v="Net Banking"/>
    <x v="1"/>
    <s v="Express"/>
    <x v="0"/>
    <s v="No"/>
    <s v="No"/>
  </r>
  <r>
    <x v="10376"/>
    <x v="831"/>
    <s v="CUST10891"/>
    <s v="Customer 891"/>
    <n v="26"/>
    <s v="Returning"/>
    <s v="P1001"/>
    <s v="Laptop"/>
    <x v="0"/>
    <s v="TechSource India"/>
    <n v="1"/>
    <n v="55000"/>
    <n v="15"/>
    <n v="55000"/>
    <n v="8250"/>
    <n v="46750"/>
    <n v="25903.7"/>
    <n v="20846.3"/>
    <x v="1"/>
    <s v="Surat"/>
    <s v="Gujarat"/>
    <s v="India"/>
    <s v="Credit Card"/>
    <x v="2"/>
    <s v="Standard"/>
    <x v="0"/>
    <s v="No"/>
    <s v="No"/>
  </r>
  <r>
    <x v="10377"/>
    <x v="831"/>
    <s v="CUST11339"/>
    <s v="Customer 1339"/>
    <n v="39"/>
    <s v="Returning"/>
    <s v="P1010"/>
    <s v="Bluetooth Speaker"/>
    <x v="0"/>
    <s v="Prime Distributors"/>
    <n v="2"/>
    <n v="3200"/>
    <n v="10"/>
    <n v="6400"/>
    <n v="640"/>
    <n v="5760"/>
    <n v="3232.38"/>
    <n v="2527.62"/>
    <x v="0"/>
    <s v="Bengaluru"/>
    <s v="Karnataka"/>
    <s v="India"/>
    <s v="Wallet"/>
    <x v="0"/>
    <s v="Standard"/>
    <x v="0"/>
    <s v="No"/>
    <s v="No"/>
  </r>
  <r>
    <x v="10378"/>
    <x v="831"/>
    <s v="CUST11168"/>
    <s v="Customer 1168"/>
    <n v="28"/>
    <s v="New"/>
    <s v="P3005"/>
    <s v="Bedsheet Set"/>
    <x v="2"/>
    <s v="RetailHub"/>
    <n v="1"/>
    <n v="1800"/>
    <n v="5"/>
    <n v="1800"/>
    <n v="90"/>
    <n v="1710"/>
    <n v="1115.96"/>
    <n v="594.04"/>
    <x v="1"/>
    <s v="Jaipur"/>
    <s v="Rajasthan"/>
    <s v="India"/>
    <s v="Net Banking"/>
    <x v="2"/>
    <s v="Express"/>
    <x v="0"/>
    <s v="No"/>
    <s v="No"/>
  </r>
  <r>
    <x v="10379"/>
    <x v="831"/>
    <s v="CUST12091"/>
    <s v="Customer 2091"/>
    <n v="19"/>
    <s v="Loyal"/>
    <s v="P2003"/>
    <s v="T-Shirt"/>
    <x v="3"/>
    <s v="RetailHub"/>
    <n v="5"/>
    <n v="900"/>
    <n v="10"/>
    <n v="4500"/>
    <n v="450"/>
    <n v="4050"/>
    <n v="3035.03"/>
    <n v="1014.97"/>
    <x v="1"/>
    <s v="Nagpur"/>
    <s v="Maharashtra"/>
    <s v="India"/>
    <s v="UPI"/>
    <x v="2"/>
    <s v="Standard"/>
    <x v="0"/>
    <s v="No"/>
    <s v="No"/>
  </r>
  <r>
    <x v="10380"/>
    <x v="831"/>
    <s v="CUST11413"/>
    <s v="Customer 1413"/>
    <n v="22"/>
    <s v="New"/>
    <s v="P4006"/>
    <s v="Lipstick"/>
    <x v="4"/>
    <s v="BeautyCare"/>
    <n v="2"/>
    <n v="850"/>
    <n v="10"/>
    <n v="1700"/>
    <n v="170"/>
    <n v="1530"/>
    <n v="1037.5"/>
    <n v="492.5"/>
    <x v="1"/>
    <s v="Indore"/>
    <s v="Madhya Pradesh"/>
    <s v="India"/>
    <s v="UPI"/>
    <x v="0"/>
    <s v="Standard"/>
    <x v="0"/>
    <s v="No"/>
    <s v="No"/>
  </r>
  <r>
    <x v="10381"/>
    <x v="831"/>
    <s v="CUST12400"/>
    <s v="Customer 2400"/>
    <n v="57"/>
    <s v="New"/>
    <s v="P3003"/>
    <s v="Mixer Grinder"/>
    <x v="2"/>
    <s v="Prime Distributors"/>
    <n v="2"/>
    <n v="4800"/>
    <n v="10"/>
    <n v="9600"/>
    <n v="960"/>
    <n v="8640"/>
    <n v="6960.27"/>
    <n v="1679.73"/>
    <x v="1"/>
    <s v="Bhubaneswar"/>
    <s v="Odisha"/>
    <s v="India"/>
    <s v="Wallet"/>
    <x v="1"/>
    <s v="Standard"/>
    <x v="0"/>
    <s v="No"/>
    <s v="No"/>
  </r>
  <r>
    <x v="10382"/>
    <x v="831"/>
    <s v="CUST10770"/>
    <s v="Customer 770"/>
    <n v="19"/>
    <s v="New"/>
    <s v="P4004"/>
    <s v="Shampoo"/>
    <x v="4"/>
    <s v="BeautyCare"/>
    <n v="1"/>
    <n v="550"/>
    <n v="15"/>
    <n v="550"/>
    <n v="82.5"/>
    <n v="467.5"/>
    <n v="347.1"/>
    <n v="120.4"/>
    <x v="1"/>
    <s v="Bhopal"/>
    <s v="Madhya Pradesh"/>
    <s v="India"/>
    <s v="Credit Card"/>
    <x v="2"/>
    <s v="Express"/>
    <x v="2"/>
    <s v="No"/>
    <s v="No"/>
  </r>
  <r>
    <x v="10383"/>
    <x v="831"/>
    <s v="CUST11314"/>
    <s v="Customer 1314"/>
    <n v="31"/>
    <s v="Returning"/>
    <s v="P2001"/>
    <s v="Running Shoes"/>
    <x v="3"/>
    <s v="FashionMart"/>
    <n v="4"/>
    <n v="3200"/>
    <n v="10"/>
    <n v="12800"/>
    <n v="1280"/>
    <n v="11520"/>
    <n v="6530.37"/>
    <n v="4989.63"/>
    <x v="0"/>
    <s v="Mumbai"/>
    <s v="Maharashtra"/>
    <s v="India"/>
    <s v="Cash on Delivery"/>
    <x v="0"/>
    <s v="Standard"/>
    <x v="3"/>
    <s v="No"/>
    <s v="No"/>
  </r>
  <r>
    <x v="10384"/>
    <x v="832"/>
    <s v="CUST11022"/>
    <s v="Customer 1022"/>
    <n v="37"/>
    <s v="New"/>
    <s v="P1006"/>
    <s v="Keyboard"/>
    <x v="0"/>
    <s v="Metro Supplies"/>
    <n v="1"/>
    <n v="1800"/>
    <n v="10"/>
    <n v="1800"/>
    <n v="180"/>
    <n v="1620"/>
    <n v="1160.18"/>
    <n v="459.82"/>
    <x v="1"/>
    <s v="Nagpur"/>
    <s v="Maharashtra"/>
    <s v="India"/>
    <s v="Credit Card"/>
    <x v="1"/>
    <s v="Express"/>
    <x v="3"/>
    <s v="No"/>
    <s v="No"/>
  </r>
  <r>
    <x v="10385"/>
    <x v="832"/>
    <s v="CUST12140"/>
    <s v="Customer 2140"/>
    <n v="31"/>
    <s v="Returning"/>
    <s v="P1007"/>
    <s v="Mouse"/>
    <x v="0"/>
    <s v="RetailHub"/>
    <n v="3"/>
    <n v="900"/>
    <n v="25"/>
    <n v="2700"/>
    <n v="675"/>
    <n v="2025"/>
    <n v="1135.53"/>
    <n v="889.47"/>
    <x v="1"/>
    <s v="Guwahati"/>
    <s v="Assam"/>
    <s v="India"/>
    <s v="Wallet"/>
    <x v="1"/>
    <s v="Standard"/>
    <x v="0"/>
    <s v="No"/>
    <s v="No"/>
  </r>
  <r>
    <x v="10386"/>
    <x v="832"/>
    <s v="CUST10693"/>
    <s v="Customer 693"/>
    <n v="46"/>
    <s v="Returning"/>
    <s v="P4002"/>
    <s v="Moisturizer"/>
    <x v="4"/>
    <s v="BeautyCare"/>
    <n v="1"/>
    <n v="650"/>
    <n v="10"/>
    <n v="650"/>
    <n v="65"/>
    <n v="585"/>
    <n v="465.94"/>
    <n v="119.06"/>
    <x v="2"/>
    <s v="Lucknow"/>
    <s v="Uttar Pradesh"/>
    <s v="India"/>
    <s v="Debit Card"/>
    <x v="1"/>
    <s v="Standard"/>
    <x v="0"/>
    <s v="No"/>
    <s v="No"/>
  </r>
  <r>
    <x v="10387"/>
    <x v="832"/>
    <s v="CUST12333"/>
    <s v="Customer 2333"/>
    <n v="31"/>
    <s v="Loyal"/>
    <s v="P2001"/>
    <s v="Running Shoes"/>
    <x v="3"/>
    <s v="FashionMart"/>
    <n v="6"/>
    <n v="3200"/>
    <n v="5"/>
    <n v="19200"/>
    <n v="960"/>
    <n v="18240"/>
    <n v="10289.280000000001"/>
    <n v="7950.72"/>
    <x v="1"/>
    <s v="Pune"/>
    <s v="Maharashtra"/>
    <s v="India"/>
    <s v="Credit Card"/>
    <x v="0"/>
    <s v="Standard"/>
    <x v="0"/>
    <s v="No"/>
    <s v="No"/>
  </r>
  <r>
    <x v="10388"/>
    <x v="832"/>
    <s v="CUST10015"/>
    <s v="Customer 15"/>
    <n v="34"/>
    <s v="New"/>
    <s v="P3001"/>
    <s v="Coffee Maker"/>
    <x v="2"/>
    <s v="HomeNeeds"/>
    <n v="2"/>
    <n v="4200"/>
    <n v="10"/>
    <n v="8400"/>
    <n v="840"/>
    <n v="7560"/>
    <n v="4601.8"/>
    <n v="2958.2"/>
    <x v="1"/>
    <s v="Guwahati"/>
    <s v="Assam"/>
    <s v="India"/>
    <s v="Debit Card"/>
    <x v="0"/>
    <s v="Standard"/>
    <x v="0"/>
    <s v="No"/>
    <s v="No"/>
  </r>
  <r>
    <x v="10389"/>
    <x v="832"/>
    <s v="CUST11393"/>
    <s v="Customer 1393"/>
    <n v="57"/>
    <s v="Returning"/>
    <s v="P4006"/>
    <s v="Lipstick"/>
    <x v="4"/>
    <s v="BeautyCare"/>
    <n v="2"/>
    <n v="850"/>
    <n v="10"/>
    <n v="1700"/>
    <n v="170"/>
    <n v="1530"/>
    <n v="1022.39"/>
    <n v="507.61"/>
    <x v="1"/>
    <s v="Chandigarh"/>
    <s v="Chandigarh"/>
    <s v="India"/>
    <s v="UPI"/>
    <x v="1"/>
    <s v="Express"/>
    <x v="0"/>
    <s v="No"/>
    <s v="No"/>
  </r>
  <r>
    <x v="10390"/>
    <x v="832"/>
    <s v="CUST10214"/>
    <s v="Customer 214"/>
    <n v="49"/>
    <s v="Returning"/>
    <s v="P5005"/>
    <s v="Desk Organizer"/>
    <x v="1"/>
    <s v="Stationery Hub"/>
    <n v="2"/>
    <n v="600"/>
    <n v="15"/>
    <n v="1200"/>
    <n v="180"/>
    <n v="1020"/>
    <n v="660.4"/>
    <n v="359.6"/>
    <x v="1"/>
    <s v="Bhopal"/>
    <s v="Madhya Pradesh"/>
    <s v="India"/>
    <s v="UPI"/>
    <x v="1"/>
    <s v="Express"/>
    <x v="1"/>
    <s v="No"/>
    <s v="No"/>
  </r>
  <r>
    <x v="10391"/>
    <x v="832"/>
    <s v="CUST10773"/>
    <s v="Customer 773"/>
    <n v="50"/>
    <s v="Loyal"/>
    <s v="P1006"/>
    <s v="Keyboard"/>
    <x v="0"/>
    <s v="Metro Supplies"/>
    <n v="2"/>
    <n v="1800"/>
    <n v="10"/>
    <n v="3600"/>
    <n v="360"/>
    <n v="3240"/>
    <n v="2419.42"/>
    <n v="820.58"/>
    <x v="2"/>
    <s v="Surat"/>
    <s v="Gujarat"/>
    <s v="India"/>
    <s v="Cash on Delivery"/>
    <x v="0"/>
    <s v="Express"/>
    <x v="2"/>
    <s v="No"/>
    <s v="No"/>
  </r>
  <r>
    <x v="10392"/>
    <x v="832"/>
    <s v="CUST12053"/>
    <s v="Customer 2053"/>
    <n v="44"/>
    <s v="New"/>
    <s v="P1008"/>
    <s v="Monitor"/>
    <x v="0"/>
    <s v="Global Traders"/>
    <n v="3"/>
    <n v="14500"/>
    <n v="5"/>
    <n v="43500"/>
    <n v="2175"/>
    <n v="41325"/>
    <n v="28186.71"/>
    <n v="13138.29"/>
    <x v="1"/>
    <s v="Nagpur"/>
    <s v="Maharashtra"/>
    <s v="India"/>
    <s v="UPI"/>
    <x v="0"/>
    <s v="Express"/>
    <x v="4"/>
    <s v="No"/>
    <s v="No"/>
  </r>
  <r>
    <x v="10393"/>
    <x v="832"/>
    <s v="CUST10978"/>
    <s v="Customer 978"/>
    <n v="18"/>
    <s v="New"/>
    <s v="P4001"/>
    <s v="Face Wash"/>
    <x v="4"/>
    <s v="BeautyCare"/>
    <n v="4"/>
    <n v="450"/>
    <n v="10"/>
    <n v="1800"/>
    <n v="180"/>
    <n v="1620"/>
    <n v="1010.88"/>
    <n v="609.12"/>
    <x v="1"/>
    <s v="Coimbatore"/>
    <s v="Tamil Nadu"/>
    <s v="India"/>
    <s v="Wallet"/>
    <x v="0"/>
    <s v="Standard"/>
    <x v="0"/>
    <s v="No"/>
    <s v="No"/>
  </r>
  <r>
    <x v="10394"/>
    <x v="832"/>
    <s v="CUST12194"/>
    <s v="Customer 2194"/>
    <n v="27"/>
    <s v="Loyal"/>
    <s v="P3002"/>
    <s v="Air Fryer"/>
    <x v="2"/>
    <s v="HomeNeeds"/>
    <n v="2"/>
    <n v="6500"/>
    <n v="0"/>
    <n v="13000"/>
    <n v="0"/>
    <n v="13000"/>
    <n v="10000.81"/>
    <n v="2999.19"/>
    <x v="1"/>
    <s v="Indore"/>
    <s v="Madhya Pradesh"/>
    <s v="India"/>
    <s v="Debit Card"/>
    <x v="2"/>
    <s v="Standard"/>
    <x v="0"/>
    <s v="No"/>
    <s v="No"/>
  </r>
  <r>
    <x v="10395"/>
    <x v="832"/>
    <s v="CUST11357"/>
    <s v="Customer 1357"/>
    <n v="37"/>
    <s v="New"/>
    <s v="P3001"/>
    <s v="Coffee Maker"/>
    <x v="2"/>
    <s v="HomeNeeds"/>
    <n v="1"/>
    <n v="4200"/>
    <n v="5"/>
    <n v="4200"/>
    <n v="210"/>
    <n v="3990"/>
    <n v="2893.03"/>
    <n v="1096.97"/>
    <x v="1"/>
    <s v="Mumbai"/>
    <s v="Maharashtra"/>
    <s v="India"/>
    <s v="Cash on Delivery"/>
    <x v="1"/>
    <s v="Standard"/>
    <x v="0"/>
    <s v="No"/>
    <s v="No"/>
  </r>
  <r>
    <x v="10396"/>
    <x v="832"/>
    <s v="CUST10509"/>
    <s v="Customer 509"/>
    <n v="38"/>
    <s v="Loyal"/>
    <s v="P2005"/>
    <s v="Backpack"/>
    <x v="3"/>
    <s v="Metro Supplies"/>
    <n v="2"/>
    <n v="1800"/>
    <n v="15"/>
    <n v="3600"/>
    <n v="540"/>
    <n v="3060"/>
    <n v="2369.5100000000002"/>
    <n v="690.49"/>
    <x v="1"/>
    <s v="Surat"/>
    <s v="Gujarat"/>
    <s v="India"/>
    <s v="Credit Card"/>
    <x v="1"/>
    <s v="Standard"/>
    <x v="0"/>
    <s v="No"/>
    <s v="No"/>
  </r>
  <r>
    <x v="10397"/>
    <x v="832"/>
    <s v="CUST11052"/>
    <s v="Customer 1052"/>
    <n v="23"/>
    <s v="Returning"/>
    <s v="P4005"/>
    <s v="Perfume"/>
    <x v="4"/>
    <s v="BeautyCare"/>
    <n v="1"/>
    <n v="1800"/>
    <n v="20"/>
    <n v="1800"/>
    <n v="360"/>
    <n v="1440"/>
    <n v="1098.55"/>
    <n v="341.45"/>
    <x v="1"/>
    <s v="Bhopal"/>
    <s v="Madhya Pradesh"/>
    <s v="India"/>
    <s v="Credit Card"/>
    <x v="0"/>
    <s v="Standard"/>
    <x v="0"/>
    <s v="No"/>
    <s v="No"/>
  </r>
  <r>
    <x v="10398"/>
    <x v="832"/>
    <s v="CUST10132"/>
    <s v="Customer 132"/>
    <n v="23"/>
    <s v="Returning"/>
    <s v="P4002"/>
    <s v="Moisturizer"/>
    <x v="4"/>
    <s v="BeautyCare"/>
    <n v="1"/>
    <n v="650"/>
    <n v="25"/>
    <n v="650"/>
    <n v="162.5"/>
    <n v="487.5"/>
    <n v="307.8"/>
    <n v="179.7"/>
    <x v="1"/>
    <s v="Coimbatore"/>
    <s v="Tamil Nadu"/>
    <s v="India"/>
    <s v="Wallet"/>
    <x v="0"/>
    <s v="Express"/>
    <x v="0"/>
    <s v="No"/>
    <s v="No"/>
  </r>
  <r>
    <x v="10399"/>
    <x v="833"/>
    <s v="CUST10024"/>
    <s v="Customer 24"/>
    <n v="24"/>
    <s v="Loyal"/>
    <s v="P2005"/>
    <s v="Backpack"/>
    <x v="3"/>
    <s v="Metro Supplies"/>
    <n v="1"/>
    <n v="1800"/>
    <n v="5"/>
    <n v="1800"/>
    <n v="90"/>
    <n v="1710"/>
    <n v="1101.1600000000001"/>
    <n v="608.84"/>
    <x v="2"/>
    <s v="Pune"/>
    <s v="Maharashtra"/>
    <s v="India"/>
    <s v="Cash on Delivery"/>
    <x v="2"/>
    <s v="Standard"/>
    <x v="0"/>
    <s v="No"/>
    <s v="No"/>
  </r>
  <r>
    <x v="10400"/>
    <x v="833"/>
    <s v="CUST10769"/>
    <s v="Customer 769"/>
    <n v="47"/>
    <s v="New"/>
    <s v="P1009"/>
    <s v="Power Bank"/>
    <x v="0"/>
    <s v="Prime Distributors"/>
    <n v="1"/>
    <n v="1600"/>
    <n v="5"/>
    <n v="1600"/>
    <n v="80"/>
    <n v="1520"/>
    <n v="917.5"/>
    <n v="602.5"/>
    <x v="2"/>
    <s v="Patna"/>
    <s v="Bihar"/>
    <s v="India"/>
    <s v="Cash on Delivery"/>
    <x v="0"/>
    <s v="Standard"/>
    <x v="3"/>
    <s v="No"/>
    <s v="No"/>
  </r>
  <r>
    <x v="10401"/>
    <x v="833"/>
    <s v="CUST11862"/>
    <s v="Customer 1862"/>
    <n v="39"/>
    <s v="Returning"/>
    <s v="P3005"/>
    <s v="Bedsheet Set"/>
    <x v="2"/>
    <s v="RetailHub"/>
    <n v="1"/>
    <n v="1800"/>
    <n v="0"/>
    <n v="1800"/>
    <n v="0"/>
    <n v="1800"/>
    <n v="1015.55"/>
    <n v="784.45"/>
    <x v="1"/>
    <s v="Mumbai"/>
    <s v="Maharashtra"/>
    <s v="India"/>
    <s v="Wallet"/>
    <x v="2"/>
    <s v="Standard"/>
    <x v="0"/>
    <s v="No"/>
    <s v="No"/>
  </r>
  <r>
    <x v="10402"/>
    <x v="833"/>
    <s v="CUST11926"/>
    <s v="Customer 1926"/>
    <n v="58"/>
    <s v="New"/>
    <s v="P5005"/>
    <s v="Desk Organizer"/>
    <x v="1"/>
    <s v="Stationery Hub"/>
    <n v="4"/>
    <n v="600"/>
    <n v="0"/>
    <n v="2400"/>
    <n v="0"/>
    <n v="2400"/>
    <n v="1965.99"/>
    <n v="434.01"/>
    <x v="1"/>
    <s v="Pune"/>
    <s v="Maharashtra"/>
    <s v="India"/>
    <s v="Cash on Delivery"/>
    <x v="0"/>
    <s v="Standard"/>
    <x v="0"/>
    <s v="No"/>
    <s v="No"/>
  </r>
  <r>
    <x v="10403"/>
    <x v="833"/>
    <s v="CUST12496"/>
    <s v="Customer 2496"/>
    <n v="59"/>
    <s v="Loyal"/>
    <s v="P3002"/>
    <s v="Air Fryer"/>
    <x v="2"/>
    <s v="HomeNeeds"/>
    <n v="1"/>
    <n v="6500"/>
    <n v="15"/>
    <n v="6500"/>
    <n v="975"/>
    <n v="5525"/>
    <n v="4397.1499999999996"/>
    <n v="1127.8499999999999"/>
    <x v="0"/>
    <s v="Bengaluru"/>
    <s v="Karnataka"/>
    <s v="India"/>
    <s v="Net Banking"/>
    <x v="0"/>
    <s v="Express"/>
    <x v="0"/>
    <s v="No"/>
    <s v="No"/>
  </r>
  <r>
    <x v="10404"/>
    <x v="833"/>
    <s v="CUST11097"/>
    <s v="Customer 1097"/>
    <n v="42"/>
    <s v="Returning"/>
    <s v="P2008"/>
    <s v="Formal Shirt"/>
    <x v="3"/>
    <s v="Global Traders"/>
    <n v="1"/>
    <n v="1700"/>
    <n v="20"/>
    <n v="1700"/>
    <n v="340"/>
    <n v="1360"/>
    <n v="792.43"/>
    <n v="567.57000000000005"/>
    <x v="2"/>
    <s v="Bengaluru"/>
    <s v="Karnataka"/>
    <s v="India"/>
    <s v="Wallet"/>
    <x v="0"/>
    <s v="Standard"/>
    <x v="4"/>
    <s v="No"/>
    <s v="No"/>
  </r>
  <r>
    <x v="10405"/>
    <x v="833"/>
    <s v="CUST12110"/>
    <s v="Customer 2110"/>
    <n v="26"/>
    <s v="New"/>
    <s v="P5004"/>
    <s v="Pen Set"/>
    <x v="1"/>
    <s v="Stationery Hub"/>
    <n v="2"/>
    <n v="250"/>
    <n v="0"/>
    <n v="500"/>
    <n v="0"/>
    <n v="500"/>
    <n v="275.98"/>
    <n v="224.02"/>
    <x v="1"/>
    <s v="Chennai"/>
    <s v="Tamil Nadu"/>
    <s v="India"/>
    <s v="Net Banking"/>
    <x v="0"/>
    <s v="Standard"/>
    <x v="0"/>
    <s v="No"/>
    <s v="No"/>
  </r>
  <r>
    <x v="10406"/>
    <x v="833"/>
    <s v="CUST10396"/>
    <s v="Customer 396"/>
    <n v="46"/>
    <s v="Returning"/>
    <s v="P1001"/>
    <s v="Laptop"/>
    <x v="0"/>
    <s v="TechSource India"/>
    <n v="3"/>
    <n v="55000"/>
    <n v="0"/>
    <n v="165000"/>
    <n v="0"/>
    <n v="165000"/>
    <n v="109992.33"/>
    <n v="55007.67"/>
    <x v="1"/>
    <s v="Kolkata"/>
    <s v="West Bengal"/>
    <s v="India"/>
    <s v="Debit Card"/>
    <x v="1"/>
    <s v="Standard"/>
    <x v="2"/>
    <s v="No"/>
    <s v="No"/>
  </r>
  <r>
    <x v="10407"/>
    <x v="833"/>
    <s v="CUST11841"/>
    <s v="Customer 1841"/>
    <n v="20"/>
    <s v="Loyal"/>
    <s v="P1007"/>
    <s v="Mouse"/>
    <x v="0"/>
    <s v="RetailHub"/>
    <n v="1"/>
    <n v="900"/>
    <n v="5"/>
    <n v="900"/>
    <n v="45"/>
    <n v="855"/>
    <n v="559.88"/>
    <n v="295.12"/>
    <x v="0"/>
    <s v="Patna"/>
    <s v="Bihar"/>
    <s v="India"/>
    <s v="Cash on Delivery"/>
    <x v="2"/>
    <s v="Standard"/>
    <x v="3"/>
    <s v="No"/>
    <s v="No"/>
  </r>
  <r>
    <x v="10408"/>
    <x v="833"/>
    <s v="CUST10277"/>
    <s v="Customer 277"/>
    <n v="42"/>
    <s v="Returning"/>
    <s v="P3006"/>
    <s v="Water Bottle"/>
    <x v="2"/>
    <s v="Metro Supplies"/>
    <n v="1"/>
    <n v="700"/>
    <n v="15"/>
    <n v="700"/>
    <n v="105"/>
    <n v="595"/>
    <n v="406.33"/>
    <n v="188.67"/>
    <x v="1"/>
    <s v="Delhi"/>
    <s v="Delhi"/>
    <s v="India"/>
    <s v="Debit Card"/>
    <x v="2"/>
    <s v="Express"/>
    <x v="4"/>
    <s v="No"/>
    <s v="No"/>
  </r>
  <r>
    <x v="10409"/>
    <x v="834"/>
    <s v="CUST11413"/>
    <s v="Customer 1413"/>
    <n v="24"/>
    <s v="Loyal"/>
    <s v="P1003"/>
    <s v="Headphones"/>
    <x v="0"/>
    <s v="Metro Supplies"/>
    <n v="1"/>
    <n v="2500"/>
    <n v="10"/>
    <n v="2500"/>
    <n v="250"/>
    <n v="2250"/>
    <n v="1652.92"/>
    <n v="597.08000000000004"/>
    <x v="1"/>
    <s v="Kolkata"/>
    <s v="West Bengal"/>
    <s v="India"/>
    <s v="UPI"/>
    <x v="0"/>
    <s v="Standard"/>
    <x v="3"/>
    <s v="Yes"/>
    <s v="No"/>
  </r>
  <r>
    <x v="10410"/>
    <x v="834"/>
    <s v="CUST11122"/>
    <s v="Customer 1122"/>
    <n v="30"/>
    <s v="Returning"/>
    <s v="P1009"/>
    <s v="Power Bank"/>
    <x v="0"/>
    <s v="Prime Distributors"/>
    <n v="1"/>
    <n v="1600"/>
    <n v="20"/>
    <n v="1600"/>
    <n v="320"/>
    <n v="1280"/>
    <n v="988.51"/>
    <n v="291.49"/>
    <x v="1"/>
    <s v="Pune"/>
    <s v="Maharashtra"/>
    <s v="India"/>
    <s v="Credit Card"/>
    <x v="1"/>
    <s v="Standard"/>
    <x v="0"/>
    <s v="No"/>
    <s v="No"/>
  </r>
  <r>
    <x v="10411"/>
    <x v="834"/>
    <s v="CUST11638"/>
    <s v="Customer 1638"/>
    <n v="21"/>
    <s v="Returning"/>
    <s v="P2006"/>
    <s v="Womens Kurti"/>
    <x v="3"/>
    <s v="FashionMart"/>
    <n v="3"/>
    <n v="1400"/>
    <n v="5"/>
    <n v="4200"/>
    <n v="210"/>
    <n v="3990"/>
    <n v="2537.87"/>
    <n v="1452.13"/>
    <x v="0"/>
    <s v="Pune"/>
    <s v="Maharashtra"/>
    <s v="India"/>
    <s v="Cash on Delivery"/>
    <x v="2"/>
    <s v="Standard"/>
    <x v="0"/>
    <s v="No"/>
    <s v="No"/>
  </r>
  <r>
    <x v="10412"/>
    <x v="834"/>
    <s v="CUST12136"/>
    <s v="Customer 2136"/>
    <n v="51"/>
    <s v="Returning"/>
    <s v="P4005"/>
    <s v="Perfume"/>
    <x v="4"/>
    <s v="BeautyCare"/>
    <n v="3"/>
    <n v="1800"/>
    <n v="25"/>
    <n v="5400"/>
    <n v="1350"/>
    <n v="4050"/>
    <n v="2523.4899999999998"/>
    <n v="1526.51"/>
    <x v="2"/>
    <s v="Nagpur"/>
    <s v="Maharashtra"/>
    <s v="India"/>
    <s v="UPI"/>
    <x v="2"/>
    <s v="Express"/>
    <x v="0"/>
    <s v="No"/>
    <s v="No"/>
  </r>
  <r>
    <x v="10413"/>
    <x v="834"/>
    <s v="CUST11240"/>
    <s v="Customer 1240"/>
    <n v="30"/>
    <s v="New"/>
    <s v="P2005"/>
    <s v="Backpack"/>
    <x v="3"/>
    <s v="Metro Supplies"/>
    <n v="5"/>
    <n v="1800"/>
    <n v="5"/>
    <n v="9000"/>
    <n v="450"/>
    <n v="8550"/>
    <n v="6700.37"/>
    <n v="1849.63"/>
    <x v="1"/>
    <s v="Chandigarh"/>
    <s v="Chandigarh"/>
    <s v="India"/>
    <s v="Credit Card"/>
    <x v="1"/>
    <s v="Same Day"/>
    <x v="0"/>
    <s v="No"/>
    <s v="No"/>
  </r>
  <r>
    <x v="10414"/>
    <x v="834"/>
    <s v="CUST11098"/>
    <s v="Customer 1098"/>
    <n v="37"/>
    <s v="Returning"/>
    <s v="P3003"/>
    <s v="Mixer Grinder"/>
    <x v="2"/>
    <s v="Prime Distributors"/>
    <n v="3"/>
    <n v="4800"/>
    <n v="30"/>
    <n v="14400"/>
    <n v="4320"/>
    <n v="10080"/>
    <n v="7615.26"/>
    <n v="2464.7399999999998"/>
    <x v="2"/>
    <s v="Lucknow"/>
    <s v="Uttar Pradesh"/>
    <s v="India"/>
    <s v="Debit Card"/>
    <x v="2"/>
    <s v="Standard"/>
    <x v="0"/>
    <s v="No"/>
    <s v="No"/>
  </r>
  <r>
    <x v="10415"/>
    <x v="834"/>
    <s v="CUST12085"/>
    <s v="Customer 2085"/>
    <n v="19"/>
    <s v="Returning"/>
    <s v="P3001"/>
    <s v="Coffee Maker"/>
    <x v="2"/>
    <s v="HomeNeeds"/>
    <n v="3"/>
    <n v="4200"/>
    <n v="10"/>
    <n v="12600"/>
    <n v="1260"/>
    <n v="11340"/>
    <n v="6783.84"/>
    <n v="4556.16"/>
    <x v="0"/>
    <s v="Indore"/>
    <s v="Madhya Pradesh"/>
    <s v="India"/>
    <s v="Wallet"/>
    <x v="1"/>
    <s v="Same Day"/>
    <x v="0"/>
    <s v="No"/>
    <s v="No"/>
  </r>
  <r>
    <x v="10416"/>
    <x v="834"/>
    <s v="CUST10872"/>
    <s v="Customer 872"/>
    <n v="53"/>
    <s v="Loyal"/>
    <s v="P3006"/>
    <s v="Water Bottle"/>
    <x v="2"/>
    <s v="Metro Supplies"/>
    <n v="1"/>
    <n v="700"/>
    <n v="0"/>
    <n v="700"/>
    <n v="0"/>
    <n v="700"/>
    <n v="533.69000000000005"/>
    <n v="166.31"/>
    <x v="0"/>
    <s v="Chandigarh"/>
    <s v="Chandigarh"/>
    <s v="India"/>
    <s v="Debit Card"/>
    <x v="0"/>
    <s v="Standard"/>
    <x v="0"/>
    <s v="Yes"/>
    <s v="No"/>
  </r>
  <r>
    <x v="10417"/>
    <x v="834"/>
    <s v="CUST10449"/>
    <s v="Customer 449"/>
    <n v="34"/>
    <s v="Returning"/>
    <s v="P4002"/>
    <s v="Moisturizer"/>
    <x v="4"/>
    <s v="BeautyCare"/>
    <n v="2"/>
    <n v="650"/>
    <n v="0"/>
    <n v="1300"/>
    <n v="0"/>
    <n v="1300"/>
    <n v="946.1"/>
    <n v="353.9"/>
    <x v="1"/>
    <s v="Mumbai"/>
    <s v="Maharashtra"/>
    <s v="India"/>
    <s v="Cash on Delivery"/>
    <x v="1"/>
    <s v="Standard"/>
    <x v="1"/>
    <s v="No"/>
    <s v="Yes"/>
  </r>
  <r>
    <x v="10418"/>
    <x v="834"/>
    <s v="CUST11456"/>
    <s v="Customer 1456"/>
    <n v="44"/>
    <s v="Returning"/>
    <s v="P5004"/>
    <s v="Pen Set"/>
    <x v="1"/>
    <s v="Stationery Hub"/>
    <n v="2"/>
    <n v="250"/>
    <n v="5"/>
    <n v="500"/>
    <n v="25"/>
    <n v="475"/>
    <n v="263.38"/>
    <n v="211.62"/>
    <x v="1"/>
    <s v="Mumbai"/>
    <s v="Maharashtra"/>
    <s v="India"/>
    <s v="Net Banking"/>
    <x v="0"/>
    <s v="Standard"/>
    <x v="0"/>
    <s v="No"/>
    <s v="No"/>
  </r>
  <r>
    <x v="10419"/>
    <x v="835"/>
    <s v="CUST12410"/>
    <s v="Customer 2410"/>
    <n v="60"/>
    <s v="Returning"/>
    <s v="P5004"/>
    <s v="Pen Set"/>
    <x v="1"/>
    <s v="Stationery Hub"/>
    <n v="4"/>
    <n v="250"/>
    <n v="10"/>
    <n v="1000"/>
    <n v="100"/>
    <n v="900"/>
    <n v="604.98"/>
    <n v="295.02"/>
    <x v="1"/>
    <s v="Guwahati"/>
    <s v="Assam"/>
    <s v="India"/>
    <s v="UPI"/>
    <x v="0"/>
    <s v="Express"/>
    <x v="0"/>
    <s v="No"/>
    <s v="No"/>
  </r>
  <r>
    <x v="10420"/>
    <x v="835"/>
    <s v="CUST12115"/>
    <s v="Customer 2115"/>
    <n v="40"/>
    <s v="New"/>
    <s v="P3006"/>
    <s v="Water Bottle"/>
    <x v="2"/>
    <s v="Metro Supplies"/>
    <n v="2"/>
    <n v="700"/>
    <n v="10"/>
    <n v="1400"/>
    <n v="140"/>
    <n v="1260"/>
    <n v="748.68"/>
    <n v="511.32"/>
    <x v="1"/>
    <s v="Surat"/>
    <s v="Gujarat"/>
    <s v="India"/>
    <s v="Debit Card"/>
    <x v="1"/>
    <s v="Standard"/>
    <x v="3"/>
    <s v="No"/>
    <s v="No"/>
  </r>
  <r>
    <x v="10421"/>
    <x v="835"/>
    <s v="CUST11031"/>
    <s v="Customer 1031"/>
    <n v="39"/>
    <s v="New"/>
    <s v="P5005"/>
    <s v="Desk Organizer"/>
    <x v="1"/>
    <s v="Stationery Hub"/>
    <n v="1"/>
    <n v="600"/>
    <n v="5"/>
    <n v="600"/>
    <n v="30"/>
    <n v="570"/>
    <n v="405.08"/>
    <n v="164.92"/>
    <x v="1"/>
    <s v="Coimbatore"/>
    <s v="Tamil Nadu"/>
    <s v="India"/>
    <s v="UPI"/>
    <x v="1"/>
    <s v="Standard"/>
    <x v="0"/>
    <s v="No"/>
    <s v="No"/>
  </r>
  <r>
    <x v="10422"/>
    <x v="835"/>
    <s v="CUST11697"/>
    <s v="Customer 1697"/>
    <n v="29"/>
    <s v="Returning"/>
    <s v="P2002"/>
    <s v="Jeans"/>
    <x v="3"/>
    <s v="FashionMart"/>
    <n v="3"/>
    <n v="2200"/>
    <n v="30"/>
    <n v="6600"/>
    <n v="1980"/>
    <n v="4620"/>
    <n v="3677.46"/>
    <n v="942.54"/>
    <x v="2"/>
    <s v="Bhopal"/>
    <s v="Madhya Pradesh"/>
    <s v="India"/>
    <s v="Cash on Delivery"/>
    <x v="2"/>
    <s v="Express"/>
    <x v="0"/>
    <s v="No"/>
    <s v="No"/>
  </r>
  <r>
    <x v="10423"/>
    <x v="835"/>
    <s v="CUST10020"/>
    <s v="Customer 20"/>
    <n v="25"/>
    <s v="New"/>
    <s v="P3004"/>
    <s v="Cookware Set"/>
    <x v="2"/>
    <s v="HomeNeeds"/>
    <n v="2"/>
    <n v="3500"/>
    <n v="20"/>
    <n v="7000"/>
    <n v="1400"/>
    <n v="5600"/>
    <n v="3342.58"/>
    <n v="2257.42"/>
    <x v="2"/>
    <s v="Delhi"/>
    <s v="Delhi"/>
    <s v="India"/>
    <s v="UPI"/>
    <x v="2"/>
    <s v="Standard"/>
    <x v="0"/>
    <s v="No"/>
    <s v="No"/>
  </r>
  <r>
    <x v="10424"/>
    <x v="835"/>
    <s v="CUST11582"/>
    <s v="Customer 1582"/>
    <n v="60"/>
    <s v="Loyal"/>
    <s v="P4001"/>
    <s v="Face Wash"/>
    <x v="4"/>
    <s v="BeautyCare"/>
    <n v="1"/>
    <n v="450"/>
    <n v="5"/>
    <n v="450"/>
    <n v="22.5"/>
    <n v="427.5"/>
    <n v="314.66000000000003"/>
    <n v="112.84"/>
    <x v="1"/>
    <s v="Visakhapatnam"/>
    <s v="Andhra Pradesh"/>
    <s v="India"/>
    <s v="Cash on Delivery"/>
    <x v="0"/>
    <s v="Standard"/>
    <x v="0"/>
    <s v="No"/>
    <s v="No"/>
  </r>
  <r>
    <x v="10425"/>
    <x v="835"/>
    <s v="CUST10106"/>
    <s v="Customer 106"/>
    <n v="54"/>
    <s v="New"/>
    <s v="P4003"/>
    <s v="Sunscreen"/>
    <x v="4"/>
    <s v="BeautyCare"/>
    <n v="1"/>
    <n v="700"/>
    <n v="30"/>
    <n v="700"/>
    <n v="210"/>
    <n v="490"/>
    <n v="366.76"/>
    <n v="123.24"/>
    <x v="1"/>
    <s v="Kolkata"/>
    <s v="West Bengal"/>
    <s v="India"/>
    <s v="Net Banking"/>
    <x v="0"/>
    <s v="Standard"/>
    <x v="0"/>
    <s v="No"/>
    <s v="No"/>
  </r>
  <r>
    <x v="10426"/>
    <x v="835"/>
    <s v="CUST12402"/>
    <s v="Customer 2402"/>
    <n v="60"/>
    <s v="Returning"/>
    <s v="P5005"/>
    <s v="Desk Organizer"/>
    <x v="1"/>
    <s v="Stationery Hub"/>
    <n v="1"/>
    <n v="600"/>
    <n v="5"/>
    <n v="600"/>
    <n v="30"/>
    <n v="570"/>
    <n v="437.95"/>
    <n v="132.05000000000001"/>
    <x v="1"/>
    <s v="Visakhapatnam"/>
    <s v="Andhra Pradesh"/>
    <s v="India"/>
    <s v="Debit Card"/>
    <x v="0"/>
    <s v="Standard"/>
    <x v="0"/>
    <s v="No"/>
    <s v="No"/>
  </r>
  <r>
    <x v="10427"/>
    <x v="835"/>
    <s v="CUST11298"/>
    <s v="Customer 1298"/>
    <n v="22"/>
    <s v="Returning"/>
    <s v="P2001"/>
    <s v="Running Shoes"/>
    <x v="3"/>
    <s v="FashionMart"/>
    <n v="2"/>
    <n v="3200"/>
    <n v="15"/>
    <n v="6400"/>
    <n v="960"/>
    <n v="5440"/>
    <n v="4460.1499999999996"/>
    <n v="979.85"/>
    <x v="1"/>
    <s v="Chennai"/>
    <s v="Tamil Nadu"/>
    <s v="India"/>
    <s v="Cash on Delivery"/>
    <x v="0"/>
    <s v="Standard"/>
    <x v="0"/>
    <s v="No"/>
    <s v="No"/>
  </r>
  <r>
    <x v="10428"/>
    <x v="835"/>
    <s v="CUST10925"/>
    <s v="Customer 925"/>
    <n v="48"/>
    <s v="Returning"/>
    <s v="P1009"/>
    <s v="Power Bank"/>
    <x v="0"/>
    <s v="Prime Distributors"/>
    <n v="2"/>
    <n v="1600"/>
    <n v="10"/>
    <n v="3200"/>
    <n v="320"/>
    <n v="2880"/>
    <n v="2253.36"/>
    <n v="626.64"/>
    <x v="1"/>
    <s v="Delhi"/>
    <s v="Delhi"/>
    <s v="India"/>
    <s v="Debit Card"/>
    <x v="2"/>
    <s v="Express"/>
    <x v="1"/>
    <s v="No"/>
    <s v="No"/>
  </r>
  <r>
    <x v="10429"/>
    <x v="836"/>
    <s v="CUST10820"/>
    <s v="Customer 820"/>
    <n v="31"/>
    <s v="Returning"/>
    <s v="P1005"/>
    <s v="Tablet"/>
    <x v="0"/>
    <s v="RetailHub"/>
    <n v="2"/>
    <n v="18000"/>
    <n v="5"/>
    <n v="36000"/>
    <n v="1800"/>
    <n v="34200"/>
    <n v="27795.35"/>
    <n v="6404.65"/>
    <x v="1"/>
    <s v="Kolkata"/>
    <s v="West Bengal"/>
    <s v="India"/>
    <s v="Net Banking"/>
    <x v="0"/>
    <s v="Standard"/>
    <x v="0"/>
    <s v="No"/>
    <s v="No"/>
  </r>
  <r>
    <x v="10430"/>
    <x v="836"/>
    <s v="CUST12112"/>
    <s v="Customer 2112"/>
    <n v="21"/>
    <s v="New"/>
    <s v="P2006"/>
    <s v="Womens Kurti"/>
    <x v="3"/>
    <s v="FashionMart"/>
    <n v="2"/>
    <n v="1400"/>
    <n v="10"/>
    <n v="2800"/>
    <n v="280"/>
    <n v="2520"/>
    <n v="1743.63"/>
    <n v="776.37"/>
    <x v="1"/>
    <s v="Indore"/>
    <s v="Madhya Pradesh"/>
    <s v="India"/>
    <s v="Net Banking"/>
    <x v="1"/>
    <s v="Express"/>
    <x v="0"/>
    <s v="Yes"/>
    <s v="No"/>
  </r>
  <r>
    <x v="10431"/>
    <x v="836"/>
    <s v="CUST11246"/>
    <s v="Customer 1246"/>
    <n v="21"/>
    <s v="New"/>
    <s v="P4004"/>
    <s v="Shampoo"/>
    <x v="4"/>
    <s v="BeautyCare"/>
    <n v="1"/>
    <n v="550"/>
    <n v="20"/>
    <n v="550"/>
    <n v="110"/>
    <n v="440"/>
    <n v="297.61"/>
    <n v="142.38999999999999"/>
    <x v="1"/>
    <s v="Nagpur"/>
    <s v="Maharashtra"/>
    <s v="India"/>
    <s v="UPI"/>
    <x v="2"/>
    <s v="Express"/>
    <x v="3"/>
    <s v="No"/>
    <s v="No"/>
  </r>
  <r>
    <x v="10432"/>
    <x v="836"/>
    <s v="CUST12496"/>
    <s v="Customer 2496"/>
    <n v="52"/>
    <s v="Returning"/>
    <s v="P2006"/>
    <s v="Womens Kurti"/>
    <x v="3"/>
    <s v="FashionMart"/>
    <n v="1"/>
    <n v="1400"/>
    <n v="10"/>
    <n v="1400"/>
    <n v="140"/>
    <n v="1260"/>
    <n v="920.66"/>
    <n v="339.34"/>
    <x v="1"/>
    <s v="Chennai"/>
    <s v="Tamil Nadu"/>
    <s v="India"/>
    <s v="Wallet"/>
    <x v="0"/>
    <s v="Same Day"/>
    <x v="1"/>
    <s v="No"/>
    <s v="No"/>
  </r>
  <r>
    <x v="10433"/>
    <x v="836"/>
    <s v="CUST10991"/>
    <s v="Customer 991"/>
    <n v="53"/>
    <s v="Returning"/>
    <s v="P3002"/>
    <s v="Air Fryer"/>
    <x v="2"/>
    <s v="HomeNeeds"/>
    <n v="2"/>
    <n v="6500"/>
    <n v="5"/>
    <n v="13000"/>
    <n v="650"/>
    <n v="12350"/>
    <n v="9218.56"/>
    <n v="3131.44"/>
    <x v="2"/>
    <s v="Surat"/>
    <s v="Gujarat"/>
    <s v="India"/>
    <s v="Net Banking"/>
    <x v="0"/>
    <s v="Standard"/>
    <x v="0"/>
    <s v="No"/>
    <s v="No"/>
  </r>
  <r>
    <x v="10434"/>
    <x v="836"/>
    <s v="CUST12193"/>
    <s v="Customer 2193"/>
    <n v="41"/>
    <s v="Loyal"/>
    <s v="P1006"/>
    <s v="Keyboard"/>
    <x v="0"/>
    <s v="Metro Supplies"/>
    <n v="1"/>
    <n v="1800"/>
    <n v="15"/>
    <n v="1800"/>
    <n v="270"/>
    <n v="1530"/>
    <n v="1124.5899999999999"/>
    <n v="405.41"/>
    <x v="1"/>
    <s v="Lucknow"/>
    <s v="Uttar Pradesh"/>
    <s v="India"/>
    <s v="Wallet"/>
    <x v="2"/>
    <s v="Standard"/>
    <x v="1"/>
    <s v="No"/>
    <s v="No"/>
  </r>
  <r>
    <x v="10435"/>
    <x v="836"/>
    <s v="CUST10722"/>
    <s v="Customer 722"/>
    <n v="44"/>
    <s v="Loyal"/>
    <s v="P2002"/>
    <s v="Jeans"/>
    <x v="3"/>
    <s v="FashionMart"/>
    <n v="3"/>
    <n v="2200"/>
    <n v="10"/>
    <n v="6600"/>
    <n v="660"/>
    <n v="5940"/>
    <n v="4349.87"/>
    <n v="1590.13"/>
    <x v="1"/>
    <s v="Coimbatore"/>
    <s v="Tamil Nadu"/>
    <s v="India"/>
    <s v="Wallet"/>
    <x v="2"/>
    <s v="Same Day"/>
    <x v="0"/>
    <s v="No"/>
    <s v="No"/>
  </r>
  <r>
    <x v="10436"/>
    <x v="836"/>
    <s v="CUST12358"/>
    <s v="Customer 2358"/>
    <n v="33"/>
    <s v="New"/>
    <s v="P1010"/>
    <s v="Bluetooth Speaker"/>
    <x v="0"/>
    <s v="Prime Distributors"/>
    <n v="1"/>
    <n v="3200"/>
    <n v="5"/>
    <n v="3200"/>
    <n v="160"/>
    <n v="3040"/>
    <n v="2288.85"/>
    <n v="751.15"/>
    <x v="1"/>
    <s v="Hyderabad"/>
    <s v="Telangana"/>
    <s v="India"/>
    <s v="Wallet"/>
    <x v="1"/>
    <s v="Express"/>
    <x v="0"/>
    <s v="No"/>
    <s v="No"/>
  </r>
  <r>
    <x v="10437"/>
    <x v="836"/>
    <s v="CUST11612"/>
    <s v="Customer 1612"/>
    <n v="44"/>
    <s v="New"/>
    <s v="P1007"/>
    <s v="Mouse"/>
    <x v="0"/>
    <s v="RetailHub"/>
    <n v="2"/>
    <n v="900"/>
    <n v="25"/>
    <n v="1800"/>
    <n v="450"/>
    <n v="1350"/>
    <n v="786.06"/>
    <n v="563.94000000000005"/>
    <x v="1"/>
    <s v="Pune"/>
    <s v="Maharashtra"/>
    <s v="India"/>
    <s v="UPI"/>
    <x v="2"/>
    <s v="Standard"/>
    <x v="3"/>
    <s v="No"/>
    <s v="No"/>
  </r>
  <r>
    <x v="10438"/>
    <x v="836"/>
    <s v="CUST12492"/>
    <s v="Customer 2492"/>
    <n v="45"/>
    <s v="Loyal"/>
    <s v="P4005"/>
    <s v="Perfume"/>
    <x v="4"/>
    <s v="BeautyCare"/>
    <n v="3"/>
    <n v="1800"/>
    <n v="15"/>
    <n v="5400"/>
    <n v="810"/>
    <n v="4590"/>
    <n v="3187.14"/>
    <n v="1402.86"/>
    <x v="1"/>
    <s v="Bengaluru"/>
    <s v="Karnataka"/>
    <s v="India"/>
    <s v="Cash on Delivery"/>
    <x v="0"/>
    <s v="Standard"/>
    <x v="0"/>
    <s v="No"/>
    <s v="No"/>
  </r>
  <r>
    <x v="10439"/>
    <x v="837"/>
    <s v="CUST11697"/>
    <s v="Customer 1697"/>
    <n v="55"/>
    <s v="New"/>
    <s v="P2008"/>
    <s v="Formal Shirt"/>
    <x v="3"/>
    <s v="Global Traders"/>
    <n v="1"/>
    <n v="1700"/>
    <n v="5"/>
    <n v="1700"/>
    <n v="85"/>
    <n v="1615"/>
    <n v="1278.4000000000001"/>
    <n v="336.6"/>
    <x v="2"/>
    <s v="Bhubaneswar"/>
    <s v="Odisha"/>
    <s v="India"/>
    <s v="UPI"/>
    <x v="2"/>
    <s v="Standard"/>
    <x v="3"/>
    <s v="No"/>
    <s v="No"/>
  </r>
  <r>
    <x v="10440"/>
    <x v="837"/>
    <s v="CUST11423"/>
    <s v="Customer 1423"/>
    <n v="37"/>
    <s v="Loyal"/>
    <s v="P2002"/>
    <s v="Jeans"/>
    <x v="3"/>
    <s v="FashionMart"/>
    <n v="1"/>
    <n v="2200"/>
    <n v="5"/>
    <n v="2200"/>
    <n v="110"/>
    <n v="2090"/>
    <n v="1668.41"/>
    <n v="421.59"/>
    <x v="1"/>
    <s v="Ahmedabad"/>
    <s v="Gujarat"/>
    <s v="India"/>
    <s v="Net Banking"/>
    <x v="1"/>
    <s v="Standard"/>
    <x v="0"/>
    <s v="No"/>
    <s v="No"/>
  </r>
  <r>
    <x v="10441"/>
    <x v="837"/>
    <s v="CUST12409"/>
    <s v="Customer 2409"/>
    <n v="23"/>
    <s v="New"/>
    <s v="P3004"/>
    <s v="Cookware Set"/>
    <x v="2"/>
    <s v="HomeNeeds"/>
    <n v="1"/>
    <n v="3500"/>
    <n v="15"/>
    <n v="3500"/>
    <n v="525"/>
    <n v="2975"/>
    <n v="2354.7800000000002"/>
    <n v="620.22"/>
    <x v="1"/>
    <s v="Kolkata"/>
    <s v="West Bengal"/>
    <s v="India"/>
    <s v="Credit Card"/>
    <x v="2"/>
    <s v="Standard"/>
    <x v="0"/>
    <s v="No"/>
    <s v="No"/>
  </r>
  <r>
    <x v="10442"/>
    <x v="837"/>
    <s v="CUST11785"/>
    <s v="Customer 1785"/>
    <n v="52"/>
    <s v="Returning"/>
    <s v="P3007"/>
    <s v="Vacuum Cleaner"/>
    <x v="2"/>
    <s v="Global Traders"/>
    <n v="1"/>
    <n v="8500"/>
    <n v="20"/>
    <n v="8500"/>
    <n v="1700"/>
    <n v="6800"/>
    <n v="4682.3"/>
    <n v="2117.6999999999998"/>
    <x v="0"/>
    <s v="Patna"/>
    <s v="Bihar"/>
    <s v="India"/>
    <s v="UPI"/>
    <x v="0"/>
    <s v="Standard"/>
    <x v="0"/>
    <s v="No"/>
    <s v="No"/>
  </r>
  <r>
    <x v="10443"/>
    <x v="837"/>
    <s v="CUST10116"/>
    <s v="Customer 116"/>
    <n v="43"/>
    <s v="Returning"/>
    <s v="P1009"/>
    <s v="Power Bank"/>
    <x v="0"/>
    <s v="Prime Distributors"/>
    <n v="2"/>
    <n v="1600"/>
    <n v="10"/>
    <n v="3200"/>
    <n v="320"/>
    <n v="2880"/>
    <n v="1869.09"/>
    <n v="1010.91"/>
    <x v="1"/>
    <s v="Surat"/>
    <s v="Gujarat"/>
    <s v="India"/>
    <s v="Cash on Delivery"/>
    <x v="2"/>
    <s v="Standard"/>
    <x v="0"/>
    <s v="No"/>
    <s v="No"/>
  </r>
  <r>
    <x v="10444"/>
    <x v="837"/>
    <s v="CUST10078"/>
    <s v="Customer 78"/>
    <n v="28"/>
    <s v="New"/>
    <s v="P4003"/>
    <s v="Sunscreen"/>
    <x v="4"/>
    <s v="BeautyCare"/>
    <n v="2"/>
    <n v="700"/>
    <n v="10"/>
    <n v="1400"/>
    <n v="140"/>
    <n v="1260"/>
    <n v="908.15"/>
    <n v="351.85"/>
    <x v="2"/>
    <s v="Hyderabad"/>
    <s v="Telangana"/>
    <s v="India"/>
    <s v="Net Banking"/>
    <x v="2"/>
    <s v="Standard"/>
    <x v="0"/>
    <s v="No"/>
    <s v="No"/>
  </r>
  <r>
    <x v="10445"/>
    <x v="837"/>
    <s v="CUST10194"/>
    <s v="Customer 194"/>
    <n v="25"/>
    <s v="Returning"/>
    <s v="P1002"/>
    <s v="Smartphone"/>
    <x v="0"/>
    <s v="Global Traders"/>
    <n v="2"/>
    <n v="28000"/>
    <n v="10"/>
    <n v="56000"/>
    <n v="5600"/>
    <n v="50400"/>
    <n v="38547.74"/>
    <n v="11852.26"/>
    <x v="1"/>
    <s v="Surat"/>
    <s v="Gujarat"/>
    <s v="India"/>
    <s v="UPI"/>
    <x v="2"/>
    <s v="Standard"/>
    <x v="0"/>
    <s v="No"/>
    <s v="No"/>
  </r>
  <r>
    <x v="10446"/>
    <x v="837"/>
    <s v="CUST11357"/>
    <s v="Customer 1357"/>
    <n v="36"/>
    <s v="Loyal"/>
    <s v="P4001"/>
    <s v="Face Wash"/>
    <x v="4"/>
    <s v="BeautyCare"/>
    <n v="1"/>
    <n v="450"/>
    <n v="10"/>
    <n v="450"/>
    <n v="45"/>
    <n v="405"/>
    <n v="235.49"/>
    <n v="169.51"/>
    <x v="1"/>
    <s v="Mumbai"/>
    <s v="Maharashtra"/>
    <s v="India"/>
    <s v="UPI"/>
    <x v="1"/>
    <s v="Standard"/>
    <x v="0"/>
    <s v="No"/>
    <s v="No"/>
  </r>
  <r>
    <x v="10447"/>
    <x v="837"/>
    <s v="CUST12125"/>
    <s v="Customer 2125"/>
    <n v="32"/>
    <s v="Loyal"/>
    <s v="P2004"/>
    <s v="Jacket"/>
    <x v="3"/>
    <s v="Global Traders"/>
    <n v="3"/>
    <n v="3500"/>
    <n v="25"/>
    <n v="10500"/>
    <n v="2625"/>
    <n v="7875"/>
    <n v="5565.47"/>
    <n v="2309.5300000000002"/>
    <x v="2"/>
    <s v="Nagpur"/>
    <s v="Maharashtra"/>
    <s v="India"/>
    <s v="Cash on Delivery"/>
    <x v="1"/>
    <s v="Standard"/>
    <x v="0"/>
    <s v="No"/>
    <s v="No"/>
  </r>
  <r>
    <x v="10448"/>
    <x v="837"/>
    <s v="CUST12187"/>
    <s v="Customer 2187"/>
    <n v="32"/>
    <s v="New"/>
    <s v="P2003"/>
    <s v="T-Shirt"/>
    <x v="3"/>
    <s v="RetailHub"/>
    <n v="3"/>
    <n v="900"/>
    <n v="15"/>
    <n v="2700"/>
    <n v="405"/>
    <n v="2295"/>
    <n v="1524.48"/>
    <n v="770.52"/>
    <x v="1"/>
    <s v="Guwahati"/>
    <s v="Assam"/>
    <s v="India"/>
    <s v="Wallet"/>
    <x v="0"/>
    <s v="Standard"/>
    <x v="3"/>
    <s v="No"/>
    <s v="No"/>
  </r>
  <r>
    <x v="10449"/>
    <x v="837"/>
    <s v="CUST12342"/>
    <s v="Customer 2342"/>
    <n v="32"/>
    <s v="Returning"/>
    <s v="P2001"/>
    <s v="Running Shoes"/>
    <x v="3"/>
    <s v="FashionMart"/>
    <n v="1"/>
    <n v="3200"/>
    <n v="5"/>
    <n v="3200"/>
    <n v="160"/>
    <n v="3040"/>
    <n v="2235.4299999999998"/>
    <n v="804.57"/>
    <x v="2"/>
    <s v="Coimbatore"/>
    <s v="Tamil Nadu"/>
    <s v="India"/>
    <s v="Credit Card"/>
    <x v="2"/>
    <s v="Same Day"/>
    <x v="0"/>
    <s v="No"/>
    <s v="No"/>
  </r>
  <r>
    <x v="10450"/>
    <x v="838"/>
    <s v="CUST10098"/>
    <s v="Customer 98"/>
    <n v="56"/>
    <s v="Loyal"/>
    <s v="P2002"/>
    <s v="Jeans"/>
    <x v="3"/>
    <s v="FashionMart"/>
    <n v="1"/>
    <n v="2200"/>
    <n v="15"/>
    <n v="2200"/>
    <n v="330"/>
    <n v="1870"/>
    <n v="1531.6"/>
    <n v="338.4"/>
    <x v="1"/>
    <s v="Surat"/>
    <s v="Gujarat"/>
    <s v="India"/>
    <s v="Wallet"/>
    <x v="2"/>
    <s v="Standard"/>
    <x v="0"/>
    <s v="No"/>
    <s v="Yes"/>
  </r>
  <r>
    <x v="10451"/>
    <x v="838"/>
    <s v="CUST12150"/>
    <s v="Customer 2150"/>
    <n v="53"/>
    <s v="Loyal"/>
    <s v="P4006"/>
    <s v="Lipstick"/>
    <x v="4"/>
    <s v="BeautyCare"/>
    <n v="2"/>
    <n v="850"/>
    <n v="15"/>
    <n v="1700"/>
    <n v="255"/>
    <n v="1445"/>
    <n v="1068.77"/>
    <n v="376.23"/>
    <x v="1"/>
    <s v="Chandigarh"/>
    <s v="Chandigarh"/>
    <s v="India"/>
    <s v="Net Banking"/>
    <x v="0"/>
    <s v="Standard"/>
    <x v="3"/>
    <s v="No"/>
    <s v="No"/>
  </r>
  <r>
    <x v="10452"/>
    <x v="838"/>
    <s v="CUST10722"/>
    <s v="Customer 722"/>
    <n v="27"/>
    <s v="New"/>
    <s v="P1009"/>
    <s v="Power Bank"/>
    <x v="0"/>
    <s v="Prime Distributors"/>
    <n v="1"/>
    <n v="1600"/>
    <n v="25"/>
    <n v="1600"/>
    <n v="400"/>
    <n v="1200"/>
    <n v="954.79"/>
    <n v="245.21"/>
    <x v="2"/>
    <s v="Pune"/>
    <s v="Maharashtra"/>
    <s v="India"/>
    <s v="UPI"/>
    <x v="1"/>
    <s v="Standard"/>
    <x v="0"/>
    <s v="No"/>
    <s v="No"/>
  </r>
  <r>
    <x v="10453"/>
    <x v="838"/>
    <s v="CUST10021"/>
    <s v="Customer 21"/>
    <n v="43"/>
    <s v="Loyal"/>
    <s v="P4004"/>
    <s v="Shampoo"/>
    <x v="4"/>
    <s v="BeautyCare"/>
    <n v="3"/>
    <n v="550"/>
    <n v="10"/>
    <n v="1650"/>
    <n v="165"/>
    <n v="1485"/>
    <n v="864.71"/>
    <n v="620.29"/>
    <x v="1"/>
    <s v="Bengaluru"/>
    <s v="Karnataka"/>
    <s v="India"/>
    <s v="Net Banking"/>
    <x v="0"/>
    <s v="Standard"/>
    <x v="0"/>
    <s v="No"/>
    <s v="No"/>
  </r>
  <r>
    <x v="10454"/>
    <x v="838"/>
    <s v="CUST11375"/>
    <s v="Customer 1375"/>
    <n v="31"/>
    <s v="Returning"/>
    <s v="P3006"/>
    <s v="Water Bottle"/>
    <x v="2"/>
    <s v="Metro Supplies"/>
    <n v="1"/>
    <n v="700"/>
    <n v="5"/>
    <n v="700"/>
    <n v="35"/>
    <n v="665"/>
    <n v="411.78"/>
    <n v="253.22"/>
    <x v="0"/>
    <s v="Chandigarh"/>
    <s v="Chandigarh"/>
    <s v="India"/>
    <s v="Net Banking"/>
    <x v="2"/>
    <s v="Express"/>
    <x v="0"/>
    <s v="No"/>
    <s v="No"/>
  </r>
  <r>
    <x v="10455"/>
    <x v="838"/>
    <s v="CUST10185"/>
    <s v="Customer 185"/>
    <n v="37"/>
    <s v="Returning"/>
    <s v="P4005"/>
    <s v="Perfume"/>
    <x v="4"/>
    <s v="BeautyCare"/>
    <n v="1"/>
    <n v="1800"/>
    <n v="0"/>
    <n v="1800"/>
    <n v="0"/>
    <n v="1800"/>
    <n v="1455.89"/>
    <n v="344.11"/>
    <x v="1"/>
    <s v="Bhopal"/>
    <s v="Madhya Pradesh"/>
    <s v="India"/>
    <s v="Credit Card"/>
    <x v="1"/>
    <s v="Standard"/>
    <x v="0"/>
    <s v="No"/>
    <s v="Yes"/>
  </r>
  <r>
    <x v="10456"/>
    <x v="838"/>
    <s v="CUST10246"/>
    <s v="Customer 246"/>
    <n v="59"/>
    <s v="Returning"/>
    <s v="P2007"/>
    <s v="Saree"/>
    <x v="3"/>
    <s v="FashionMart"/>
    <n v="1"/>
    <n v="2600"/>
    <n v="15"/>
    <n v="2600"/>
    <n v="390"/>
    <n v="2210"/>
    <n v="1710.62"/>
    <n v="499.38"/>
    <x v="1"/>
    <s v="Chandigarh"/>
    <s v="Chandigarh"/>
    <s v="India"/>
    <s v="Wallet"/>
    <x v="0"/>
    <s v="Standard"/>
    <x v="4"/>
    <s v="No"/>
    <s v="No"/>
  </r>
  <r>
    <x v="10457"/>
    <x v="838"/>
    <s v="CUST10246"/>
    <s v="Customer 246"/>
    <n v="20"/>
    <s v="Returning"/>
    <s v="P5005"/>
    <s v="Desk Organizer"/>
    <x v="1"/>
    <s v="Stationery Hub"/>
    <n v="2"/>
    <n v="600"/>
    <n v="15"/>
    <n v="1200"/>
    <n v="180"/>
    <n v="1020"/>
    <n v="729.99"/>
    <n v="290.01"/>
    <x v="1"/>
    <s v="Coimbatore"/>
    <s v="Tamil Nadu"/>
    <s v="India"/>
    <s v="UPI"/>
    <x v="0"/>
    <s v="Standard"/>
    <x v="0"/>
    <s v="No"/>
    <s v="Yes"/>
  </r>
  <r>
    <x v="10458"/>
    <x v="838"/>
    <s v="CUST11689"/>
    <s v="Customer 1689"/>
    <n v="34"/>
    <s v="New"/>
    <s v="P2004"/>
    <s v="Jacket"/>
    <x v="3"/>
    <s v="Global Traders"/>
    <n v="3"/>
    <n v="3500"/>
    <n v="15"/>
    <n v="10500"/>
    <n v="1575"/>
    <n v="8925"/>
    <n v="5879.84"/>
    <n v="3045.16"/>
    <x v="0"/>
    <s v="Ahmedabad"/>
    <s v="Gujarat"/>
    <s v="India"/>
    <s v="Net Banking"/>
    <x v="0"/>
    <s v="Standard"/>
    <x v="0"/>
    <s v="No"/>
    <s v="No"/>
  </r>
  <r>
    <x v="10459"/>
    <x v="838"/>
    <s v="CUST11972"/>
    <s v="Customer 1972"/>
    <n v="21"/>
    <s v="Returning"/>
    <s v="P1002"/>
    <s v="Smartphone"/>
    <x v="0"/>
    <s v="Global Traders"/>
    <n v="1"/>
    <n v="28000"/>
    <n v="5"/>
    <n v="28000"/>
    <n v="1400"/>
    <n v="26600"/>
    <n v="17776.07"/>
    <n v="8823.93"/>
    <x v="1"/>
    <s v="Hyderabad"/>
    <s v="Telangana"/>
    <s v="India"/>
    <s v="Wallet"/>
    <x v="1"/>
    <s v="Same Day"/>
    <x v="0"/>
    <s v="No"/>
    <s v="No"/>
  </r>
  <r>
    <x v="10460"/>
    <x v="838"/>
    <s v="CUST11234"/>
    <s v="Customer 1234"/>
    <n v="52"/>
    <s v="Returning"/>
    <s v="P3004"/>
    <s v="Cookware Set"/>
    <x v="2"/>
    <s v="HomeNeeds"/>
    <n v="1"/>
    <n v="3500"/>
    <n v="15"/>
    <n v="3500"/>
    <n v="525"/>
    <n v="2975"/>
    <n v="1741.91"/>
    <n v="1233.0899999999999"/>
    <x v="1"/>
    <s v="Visakhapatnam"/>
    <s v="Andhra Pradesh"/>
    <s v="India"/>
    <s v="Net Banking"/>
    <x v="0"/>
    <s v="Express"/>
    <x v="0"/>
    <s v="Yes"/>
    <s v="No"/>
  </r>
  <r>
    <x v="10461"/>
    <x v="838"/>
    <s v="CUST12298"/>
    <s v="Customer 2298"/>
    <n v="32"/>
    <s v="New"/>
    <s v="P5005"/>
    <s v="Desk Organizer"/>
    <x v="1"/>
    <s v="Stationery Hub"/>
    <n v="2"/>
    <n v="600"/>
    <n v="10"/>
    <n v="1200"/>
    <n v="120"/>
    <n v="1080"/>
    <n v="773.29"/>
    <n v="306.70999999999998"/>
    <x v="1"/>
    <s v="Surat"/>
    <s v="Gujarat"/>
    <s v="India"/>
    <s v="Credit Card"/>
    <x v="1"/>
    <s v="Standard"/>
    <x v="0"/>
    <s v="No"/>
    <s v="No"/>
  </r>
  <r>
    <x v="10462"/>
    <x v="838"/>
    <s v="CUST12353"/>
    <s v="Customer 2353"/>
    <n v="33"/>
    <s v="Returning"/>
    <s v="P5002"/>
    <s v="Novel"/>
    <x v="1"/>
    <s v="Stationery Hub"/>
    <n v="1"/>
    <n v="400"/>
    <n v="20"/>
    <n v="400"/>
    <n v="80"/>
    <n v="320"/>
    <n v="217.32"/>
    <n v="102.68"/>
    <x v="0"/>
    <s v="Nagpur"/>
    <s v="Maharashtra"/>
    <s v="India"/>
    <s v="Credit Card"/>
    <x v="2"/>
    <s v="Same Day"/>
    <x v="0"/>
    <s v="No"/>
    <s v="No"/>
  </r>
  <r>
    <x v="10463"/>
    <x v="839"/>
    <s v="CUST11628"/>
    <s v="Customer 1628"/>
    <n v="44"/>
    <s v="New"/>
    <s v="P5001"/>
    <s v="Notebook Set"/>
    <x v="1"/>
    <s v="Stationery Hub"/>
    <n v="5"/>
    <n v="500"/>
    <n v="10"/>
    <n v="2500"/>
    <n v="250"/>
    <n v="2250"/>
    <n v="1320.72"/>
    <n v="929.28"/>
    <x v="1"/>
    <s v="Indore"/>
    <s v="Madhya Pradesh"/>
    <s v="India"/>
    <s v="UPI"/>
    <x v="2"/>
    <s v="Standard"/>
    <x v="0"/>
    <s v="No"/>
    <s v="No"/>
  </r>
  <r>
    <x v="10464"/>
    <x v="839"/>
    <s v="CUST10537"/>
    <s v="Customer 537"/>
    <n v="40"/>
    <s v="Returning"/>
    <s v="P4004"/>
    <s v="Shampoo"/>
    <x v="4"/>
    <s v="BeautyCare"/>
    <n v="3"/>
    <n v="550"/>
    <n v="15"/>
    <n v="1650"/>
    <n v="247.5"/>
    <n v="1402.5"/>
    <n v="948.86"/>
    <n v="453.64"/>
    <x v="1"/>
    <s v="Indore"/>
    <s v="Madhya Pradesh"/>
    <s v="India"/>
    <s v="Credit Card"/>
    <x v="0"/>
    <s v="Standard"/>
    <x v="0"/>
    <s v="No"/>
    <s v="No"/>
  </r>
  <r>
    <x v="10465"/>
    <x v="839"/>
    <s v="CUST10829"/>
    <s v="Customer 829"/>
    <n v="18"/>
    <s v="Loyal"/>
    <s v="P3001"/>
    <s v="Coffee Maker"/>
    <x v="2"/>
    <s v="HomeNeeds"/>
    <n v="4"/>
    <n v="4200"/>
    <n v="20"/>
    <n v="16800"/>
    <n v="3360"/>
    <n v="13440"/>
    <n v="8626.6200000000008"/>
    <n v="4813.38"/>
    <x v="0"/>
    <s v="Patna"/>
    <s v="Bihar"/>
    <s v="India"/>
    <s v="Net Banking"/>
    <x v="0"/>
    <s v="Standard"/>
    <x v="3"/>
    <s v="No"/>
    <s v="No"/>
  </r>
  <r>
    <x v="10466"/>
    <x v="839"/>
    <s v="CUST11940"/>
    <s v="Customer 1940"/>
    <n v="38"/>
    <s v="New"/>
    <s v="P1010"/>
    <s v="Bluetooth Speaker"/>
    <x v="0"/>
    <s v="Prime Distributors"/>
    <n v="1"/>
    <n v="3200"/>
    <n v="10"/>
    <n v="3200"/>
    <n v="320"/>
    <n v="2880"/>
    <n v="1763.16"/>
    <n v="1116.8399999999999"/>
    <x v="1"/>
    <s v="Jaipur"/>
    <s v="Rajasthan"/>
    <s v="India"/>
    <s v="Wallet"/>
    <x v="2"/>
    <s v="Standard"/>
    <x v="0"/>
    <s v="No"/>
    <s v="No"/>
  </r>
  <r>
    <x v="10467"/>
    <x v="839"/>
    <s v="CUST11781"/>
    <s v="Customer 1781"/>
    <n v="28"/>
    <s v="Returning"/>
    <s v="P4001"/>
    <s v="Face Wash"/>
    <x v="4"/>
    <s v="BeautyCare"/>
    <n v="1"/>
    <n v="450"/>
    <n v="5"/>
    <n v="450"/>
    <n v="22.5"/>
    <n v="427.5"/>
    <n v="282.04000000000002"/>
    <n v="145.46"/>
    <x v="0"/>
    <s v="Hyderabad"/>
    <s v="Telangana"/>
    <s v="India"/>
    <s v="Debit Card"/>
    <x v="2"/>
    <s v="Standard"/>
    <x v="0"/>
    <s v="Yes"/>
    <s v="No"/>
  </r>
  <r>
    <x v="10468"/>
    <x v="839"/>
    <s v="CUST10855"/>
    <s v="Customer 855"/>
    <n v="46"/>
    <s v="Returning"/>
    <s v="P1006"/>
    <s v="Keyboard"/>
    <x v="0"/>
    <s v="Metro Supplies"/>
    <n v="1"/>
    <n v="1800"/>
    <n v="10"/>
    <n v="1800"/>
    <n v="180"/>
    <n v="1620"/>
    <n v="967.75"/>
    <n v="652.25"/>
    <x v="1"/>
    <s v="Bhopal"/>
    <s v="Madhya Pradesh"/>
    <s v="India"/>
    <s v="UPI"/>
    <x v="2"/>
    <s v="Express"/>
    <x v="2"/>
    <s v="No"/>
    <s v="No"/>
  </r>
  <r>
    <x v="10469"/>
    <x v="839"/>
    <s v="CUST11089"/>
    <s v="Customer 1089"/>
    <n v="47"/>
    <s v="Loyal"/>
    <s v="P4002"/>
    <s v="Moisturizer"/>
    <x v="4"/>
    <s v="BeautyCare"/>
    <n v="3"/>
    <n v="650"/>
    <n v="0"/>
    <n v="1950"/>
    <n v="0"/>
    <n v="1950"/>
    <n v="1126.56"/>
    <n v="823.44"/>
    <x v="1"/>
    <s v="Pune"/>
    <s v="Maharashtra"/>
    <s v="India"/>
    <s v="UPI"/>
    <x v="1"/>
    <s v="Same Day"/>
    <x v="0"/>
    <s v="No"/>
    <s v="Yes"/>
  </r>
  <r>
    <x v="10470"/>
    <x v="839"/>
    <s v="CUST11589"/>
    <s v="Customer 1589"/>
    <n v="33"/>
    <s v="Returning"/>
    <s v="P1006"/>
    <s v="Keyboard"/>
    <x v="0"/>
    <s v="Metro Supplies"/>
    <n v="2"/>
    <n v="1800"/>
    <n v="10"/>
    <n v="3600"/>
    <n v="360"/>
    <n v="3240"/>
    <n v="2451.15"/>
    <n v="788.85"/>
    <x v="1"/>
    <s v="Chennai"/>
    <s v="Tamil Nadu"/>
    <s v="India"/>
    <s v="Cash on Delivery"/>
    <x v="1"/>
    <s v="Standard"/>
    <x v="0"/>
    <s v="Yes"/>
    <s v="Yes"/>
  </r>
  <r>
    <x v="10471"/>
    <x v="839"/>
    <s v="CUST12269"/>
    <s v="Customer 2269"/>
    <n v="50"/>
    <s v="New"/>
    <s v="P4004"/>
    <s v="Shampoo"/>
    <x v="4"/>
    <s v="BeautyCare"/>
    <n v="1"/>
    <n v="550"/>
    <n v="10"/>
    <n v="550"/>
    <n v="55"/>
    <n v="495"/>
    <n v="344.77"/>
    <n v="150.22999999999999"/>
    <x v="2"/>
    <s v="Bhubaneswar"/>
    <s v="Odisha"/>
    <s v="India"/>
    <s v="Credit Card"/>
    <x v="2"/>
    <s v="Standard"/>
    <x v="0"/>
    <s v="No"/>
    <s v="No"/>
  </r>
  <r>
    <x v="10472"/>
    <x v="839"/>
    <s v="CUST11290"/>
    <s v="Customer 1290"/>
    <n v="31"/>
    <s v="Loyal"/>
    <s v="P2002"/>
    <s v="Jeans"/>
    <x v="3"/>
    <s v="FashionMart"/>
    <n v="2"/>
    <n v="2200"/>
    <n v="10"/>
    <n v="4400"/>
    <n v="440"/>
    <n v="3960"/>
    <n v="3011.14"/>
    <n v="948.86"/>
    <x v="1"/>
    <s v="Mumbai"/>
    <s v="Maharashtra"/>
    <s v="India"/>
    <s v="UPI"/>
    <x v="1"/>
    <s v="Standard"/>
    <x v="0"/>
    <s v="No"/>
    <s v="No"/>
  </r>
  <r>
    <x v="10473"/>
    <x v="839"/>
    <s v="CUST11145"/>
    <s v="Customer 1145"/>
    <n v="59"/>
    <s v="Returning"/>
    <s v="P1003"/>
    <s v="Headphones"/>
    <x v="0"/>
    <s v="Metro Supplies"/>
    <n v="1"/>
    <n v="2500"/>
    <n v="0"/>
    <n v="2500"/>
    <n v="0"/>
    <n v="2500"/>
    <n v="1507.93"/>
    <n v="992.07"/>
    <x v="2"/>
    <s v="Nagpur"/>
    <s v="Maharashtra"/>
    <s v="India"/>
    <s v="Credit Card"/>
    <x v="0"/>
    <s v="Standard"/>
    <x v="0"/>
    <s v="No"/>
    <s v="No"/>
  </r>
  <r>
    <x v="10474"/>
    <x v="839"/>
    <s v="CUST11577"/>
    <s v="Customer 1577"/>
    <n v="57"/>
    <s v="New"/>
    <s v="P3007"/>
    <s v="Vacuum Cleaner"/>
    <x v="2"/>
    <s v="Global Traders"/>
    <n v="4"/>
    <n v="8500"/>
    <n v="25"/>
    <n v="34000"/>
    <n v="8500"/>
    <n v="25500"/>
    <n v="19397.72"/>
    <n v="6102.28"/>
    <x v="2"/>
    <s v="Lucknow"/>
    <s v="Uttar Pradesh"/>
    <s v="India"/>
    <s v="UPI"/>
    <x v="1"/>
    <s v="Standard"/>
    <x v="0"/>
    <s v="No"/>
    <s v="No"/>
  </r>
  <r>
    <x v="10475"/>
    <x v="839"/>
    <s v="CUST11428"/>
    <s v="Customer 1428"/>
    <n v="47"/>
    <s v="Loyal"/>
    <s v="P2003"/>
    <s v="T-Shirt"/>
    <x v="3"/>
    <s v="RetailHub"/>
    <n v="1"/>
    <n v="900"/>
    <n v="10"/>
    <n v="900"/>
    <n v="90"/>
    <n v="810"/>
    <n v="590.82000000000005"/>
    <n v="219.18"/>
    <x v="1"/>
    <s v="Hyderabad"/>
    <s v="Telangana"/>
    <s v="India"/>
    <s v="UPI"/>
    <x v="0"/>
    <s v="Express"/>
    <x v="0"/>
    <s v="No"/>
    <s v="No"/>
  </r>
  <r>
    <x v="10476"/>
    <x v="840"/>
    <s v="CUST10701"/>
    <s v="Customer 701"/>
    <n v="46"/>
    <s v="New"/>
    <s v="P3003"/>
    <s v="Mixer Grinder"/>
    <x v="2"/>
    <s v="Prime Distributors"/>
    <n v="1"/>
    <n v="4800"/>
    <n v="20"/>
    <n v="4800"/>
    <n v="960"/>
    <n v="3840"/>
    <n v="2809.88"/>
    <n v="1030.1199999999999"/>
    <x v="2"/>
    <s v="Bhubaneswar"/>
    <s v="Odisha"/>
    <s v="India"/>
    <s v="Wallet"/>
    <x v="2"/>
    <s v="Standard"/>
    <x v="0"/>
    <s v="No"/>
    <s v="No"/>
  </r>
  <r>
    <x v="10477"/>
    <x v="840"/>
    <s v="CUST10430"/>
    <s v="Customer 430"/>
    <n v="35"/>
    <s v="Returning"/>
    <s v="P2008"/>
    <s v="Formal Shirt"/>
    <x v="3"/>
    <s v="Global Traders"/>
    <n v="1"/>
    <n v="1700"/>
    <n v="0"/>
    <n v="1700"/>
    <n v="0"/>
    <n v="1700"/>
    <n v="951.21"/>
    <n v="748.79"/>
    <x v="1"/>
    <s v="Pune"/>
    <s v="Maharashtra"/>
    <s v="India"/>
    <s v="Wallet"/>
    <x v="1"/>
    <s v="Standard"/>
    <x v="3"/>
    <s v="No"/>
    <s v="No"/>
  </r>
  <r>
    <x v="10478"/>
    <x v="840"/>
    <s v="CUST10266"/>
    <s v="Customer 266"/>
    <n v="39"/>
    <s v="Returning"/>
    <s v="P3004"/>
    <s v="Cookware Set"/>
    <x v="2"/>
    <s v="HomeNeeds"/>
    <n v="1"/>
    <n v="3500"/>
    <n v="25"/>
    <n v="3500"/>
    <n v="875"/>
    <n v="2625"/>
    <n v="2018.26"/>
    <n v="606.74"/>
    <x v="1"/>
    <s v="Hyderabad"/>
    <s v="Telangana"/>
    <s v="India"/>
    <s v="Net Banking"/>
    <x v="2"/>
    <s v="Standard"/>
    <x v="4"/>
    <s v="No"/>
    <s v="Yes"/>
  </r>
  <r>
    <x v="10479"/>
    <x v="840"/>
    <s v="CUST12265"/>
    <s v="Customer 2265"/>
    <n v="30"/>
    <s v="Returning"/>
    <s v="P2004"/>
    <s v="Jacket"/>
    <x v="3"/>
    <s v="Global Traders"/>
    <n v="2"/>
    <n v="3500"/>
    <n v="5"/>
    <n v="7000"/>
    <n v="350"/>
    <n v="6650"/>
    <n v="4826.68"/>
    <n v="1823.32"/>
    <x v="1"/>
    <s v="Hyderabad"/>
    <s v="Telangana"/>
    <s v="India"/>
    <s v="Wallet"/>
    <x v="2"/>
    <s v="Express"/>
    <x v="0"/>
    <s v="No"/>
    <s v="No"/>
  </r>
  <r>
    <x v="10480"/>
    <x v="840"/>
    <s v="CUST11375"/>
    <s v="Customer 1375"/>
    <n v="36"/>
    <s v="Loyal"/>
    <s v="P2005"/>
    <s v="Backpack"/>
    <x v="3"/>
    <s v="Metro Supplies"/>
    <n v="3"/>
    <n v="1800"/>
    <n v="5"/>
    <n v="5400"/>
    <n v="270"/>
    <n v="5130"/>
    <n v="4062.76"/>
    <n v="1067.24"/>
    <x v="1"/>
    <s v="Chennai"/>
    <s v="Tamil Nadu"/>
    <s v="India"/>
    <s v="Cash on Delivery"/>
    <x v="2"/>
    <s v="Standard"/>
    <x v="1"/>
    <s v="No"/>
    <s v="No"/>
  </r>
  <r>
    <x v="10481"/>
    <x v="840"/>
    <s v="CUST12343"/>
    <s v="Customer 2343"/>
    <n v="45"/>
    <s v="New"/>
    <s v="P1007"/>
    <s v="Mouse"/>
    <x v="0"/>
    <s v="RetailHub"/>
    <n v="1"/>
    <n v="900"/>
    <n v="10"/>
    <n v="900"/>
    <n v="90"/>
    <n v="810"/>
    <n v="577.16"/>
    <n v="232.84"/>
    <x v="2"/>
    <s v="Jaipur"/>
    <s v="Rajasthan"/>
    <s v="India"/>
    <s v="UPI"/>
    <x v="1"/>
    <s v="Standard"/>
    <x v="3"/>
    <s v="No"/>
    <s v="No"/>
  </r>
  <r>
    <x v="10482"/>
    <x v="840"/>
    <s v="CUST12174"/>
    <s v="Customer 2174"/>
    <n v="38"/>
    <s v="Loyal"/>
    <s v="P3001"/>
    <s v="Coffee Maker"/>
    <x v="2"/>
    <s v="HomeNeeds"/>
    <n v="1"/>
    <n v="4200"/>
    <n v="15"/>
    <n v="4200"/>
    <n v="630"/>
    <n v="3570"/>
    <n v="2084.4899999999998"/>
    <n v="1485.51"/>
    <x v="1"/>
    <s v="Mumbai"/>
    <s v="Maharashtra"/>
    <s v="India"/>
    <s v="Debit Card"/>
    <x v="1"/>
    <s v="Standard"/>
    <x v="0"/>
    <s v="No"/>
    <s v="No"/>
  </r>
  <r>
    <x v="10483"/>
    <x v="840"/>
    <s v="CUST10522"/>
    <s v="Customer 522"/>
    <n v="51"/>
    <s v="New"/>
    <s v="P1009"/>
    <s v="Power Bank"/>
    <x v="0"/>
    <s v="Prime Distributors"/>
    <n v="2"/>
    <n v="1600"/>
    <n v="5"/>
    <n v="3200"/>
    <n v="160"/>
    <n v="3040"/>
    <n v="2060.7199999999998"/>
    <n v="979.28"/>
    <x v="1"/>
    <s v="Nagpur"/>
    <s v="Maharashtra"/>
    <s v="India"/>
    <s v="Debit Card"/>
    <x v="1"/>
    <s v="Standard"/>
    <x v="0"/>
    <s v="No"/>
    <s v="No"/>
  </r>
  <r>
    <x v="10484"/>
    <x v="840"/>
    <s v="CUST11449"/>
    <s v="Customer 1449"/>
    <n v="19"/>
    <s v="Returning"/>
    <s v="P3007"/>
    <s v="Vacuum Cleaner"/>
    <x v="2"/>
    <s v="Global Traders"/>
    <n v="3"/>
    <n v="8500"/>
    <n v="10"/>
    <n v="25500"/>
    <n v="2550"/>
    <n v="22950"/>
    <n v="12978.44"/>
    <n v="9971.56"/>
    <x v="1"/>
    <s v="Kolkata"/>
    <s v="West Bengal"/>
    <s v="India"/>
    <s v="Debit Card"/>
    <x v="0"/>
    <s v="Standard"/>
    <x v="1"/>
    <s v="Yes"/>
    <s v="No"/>
  </r>
  <r>
    <x v="10485"/>
    <x v="840"/>
    <s v="CUST11644"/>
    <s v="Customer 1644"/>
    <n v="45"/>
    <s v="New"/>
    <s v="P1001"/>
    <s v="Laptop"/>
    <x v="0"/>
    <s v="TechSource India"/>
    <n v="2"/>
    <n v="55000"/>
    <n v="10"/>
    <n v="110000"/>
    <n v="11000"/>
    <n v="99000"/>
    <n v="64477.02"/>
    <n v="34522.980000000003"/>
    <x v="1"/>
    <s v="Coimbatore"/>
    <s v="Tamil Nadu"/>
    <s v="India"/>
    <s v="Credit Card"/>
    <x v="2"/>
    <s v="Standard"/>
    <x v="0"/>
    <s v="Yes"/>
    <s v="No"/>
  </r>
  <r>
    <x v="10486"/>
    <x v="840"/>
    <s v="CUST10173"/>
    <s v="Customer 173"/>
    <n v="42"/>
    <s v="Returning"/>
    <s v="P5003"/>
    <s v="Calculator"/>
    <x v="1"/>
    <s v="Stationery Hub"/>
    <n v="1"/>
    <n v="650"/>
    <n v="5"/>
    <n v="650"/>
    <n v="32.5"/>
    <n v="617.5"/>
    <n v="492.99"/>
    <n v="124.51"/>
    <x v="1"/>
    <s v="Chennai"/>
    <s v="Tamil Nadu"/>
    <s v="India"/>
    <s v="Wallet"/>
    <x v="0"/>
    <s v="Express"/>
    <x v="0"/>
    <s v="No"/>
    <s v="No"/>
  </r>
  <r>
    <x v="10487"/>
    <x v="840"/>
    <s v="CUST11053"/>
    <s v="Customer 1053"/>
    <n v="36"/>
    <s v="Returning"/>
    <s v="P2001"/>
    <s v="Running Shoes"/>
    <x v="3"/>
    <s v="FashionMart"/>
    <n v="1"/>
    <n v="3200"/>
    <n v="5"/>
    <n v="3200"/>
    <n v="160"/>
    <n v="3040"/>
    <n v="1778.45"/>
    <n v="1261.55"/>
    <x v="1"/>
    <s v="Bhubaneswar"/>
    <s v="Odisha"/>
    <s v="India"/>
    <s v="Wallet"/>
    <x v="0"/>
    <s v="Standard"/>
    <x v="2"/>
    <s v="No"/>
    <s v="No"/>
  </r>
  <r>
    <x v="10488"/>
    <x v="840"/>
    <s v="CUST11378"/>
    <s v="Customer 1378"/>
    <n v="21"/>
    <s v="Loyal"/>
    <s v="P1010"/>
    <s v="Bluetooth Speaker"/>
    <x v="0"/>
    <s v="Prime Distributors"/>
    <n v="1"/>
    <n v="3200"/>
    <n v="15"/>
    <n v="3200"/>
    <n v="480"/>
    <n v="2720"/>
    <n v="1573.29"/>
    <n v="1146.71"/>
    <x v="0"/>
    <s v="Chennai"/>
    <s v="Tamil Nadu"/>
    <s v="India"/>
    <s v="Credit Card"/>
    <x v="0"/>
    <s v="Standard"/>
    <x v="0"/>
    <s v="No"/>
    <s v="No"/>
  </r>
  <r>
    <x v="10489"/>
    <x v="840"/>
    <s v="CUST11976"/>
    <s v="Customer 1976"/>
    <n v="30"/>
    <s v="Returning"/>
    <s v="P1006"/>
    <s v="Keyboard"/>
    <x v="0"/>
    <s v="Metro Supplies"/>
    <n v="1"/>
    <n v="1800"/>
    <n v="15"/>
    <n v="1800"/>
    <n v="270"/>
    <n v="1530"/>
    <n v="1205.4000000000001"/>
    <n v="324.60000000000002"/>
    <x v="2"/>
    <s v="Bhopal"/>
    <s v="Madhya Pradesh"/>
    <s v="India"/>
    <s v="Net Banking"/>
    <x v="0"/>
    <s v="Standard"/>
    <x v="0"/>
    <s v="No"/>
    <s v="No"/>
  </r>
  <r>
    <x v="10490"/>
    <x v="840"/>
    <s v="CUST12000"/>
    <s v="Customer 2000"/>
    <n v="44"/>
    <s v="New"/>
    <s v="P4002"/>
    <s v="Moisturizer"/>
    <x v="4"/>
    <s v="BeautyCare"/>
    <n v="1"/>
    <n v="650"/>
    <n v="15"/>
    <n v="650"/>
    <n v="97.5"/>
    <n v="552.5"/>
    <n v="334.87"/>
    <n v="217.63"/>
    <x v="0"/>
    <s v="Pune"/>
    <s v="Maharashtra"/>
    <s v="India"/>
    <s v="UPI"/>
    <x v="1"/>
    <s v="Standard"/>
    <x v="0"/>
    <s v="No"/>
    <s v="No"/>
  </r>
  <r>
    <x v="10491"/>
    <x v="840"/>
    <s v="CUST10283"/>
    <s v="Customer 283"/>
    <n v="44"/>
    <s v="Returning"/>
    <s v="P2005"/>
    <s v="Backpack"/>
    <x v="3"/>
    <s v="Metro Supplies"/>
    <n v="1"/>
    <n v="1800"/>
    <n v="0"/>
    <n v="1800"/>
    <n v="0"/>
    <n v="1800"/>
    <n v="1391.45"/>
    <n v="408.55"/>
    <x v="0"/>
    <s v="Bhubaneswar"/>
    <s v="Odisha"/>
    <s v="India"/>
    <s v="Net Banking"/>
    <x v="2"/>
    <s v="Standard"/>
    <x v="0"/>
    <s v="No"/>
    <s v="No"/>
  </r>
  <r>
    <x v="10492"/>
    <x v="841"/>
    <s v="CUST11580"/>
    <s v="Customer 1580"/>
    <n v="22"/>
    <s v="New"/>
    <s v="P2003"/>
    <s v="T-Shirt"/>
    <x v="3"/>
    <s v="RetailHub"/>
    <n v="1"/>
    <n v="900"/>
    <n v="15"/>
    <n v="900"/>
    <n v="135"/>
    <n v="765"/>
    <n v="457.2"/>
    <n v="307.8"/>
    <x v="1"/>
    <s v="Guwahati"/>
    <s v="Assam"/>
    <s v="India"/>
    <s v="Debit Card"/>
    <x v="0"/>
    <s v="Standard"/>
    <x v="0"/>
    <s v="No"/>
    <s v="No"/>
  </r>
  <r>
    <x v="10493"/>
    <x v="841"/>
    <s v="CUST10919"/>
    <s v="Customer 919"/>
    <n v="30"/>
    <s v="New"/>
    <s v="P4001"/>
    <s v="Face Wash"/>
    <x v="4"/>
    <s v="BeautyCare"/>
    <n v="4"/>
    <n v="450"/>
    <n v="5"/>
    <n v="1800"/>
    <n v="90"/>
    <n v="1710"/>
    <n v="1119.8599999999999"/>
    <n v="590.14"/>
    <x v="0"/>
    <s v="Indore"/>
    <s v="Madhya Pradesh"/>
    <s v="India"/>
    <s v="Wallet"/>
    <x v="0"/>
    <s v="Standard"/>
    <x v="0"/>
    <s v="No"/>
    <s v="No"/>
  </r>
  <r>
    <x v="10494"/>
    <x v="841"/>
    <s v="CUST11201"/>
    <s v="Customer 1201"/>
    <n v="39"/>
    <s v="Returning"/>
    <s v="P1005"/>
    <s v="Tablet"/>
    <x v="0"/>
    <s v="RetailHub"/>
    <n v="1"/>
    <n v="18000"/>
    <n v="5"/>
    <n v="18000"/>
    <n v="900"/>
    <n v="17100"/>
    <n v="13751.66"/>
    <n v="3348.34"/>
    <x v="2"/>
    <s v="Guwahati"/>
    <s v="Assam"/>
    <s v="India"/>
    <s v="Cash on Delivery"/>
    <x v="0"/>
    <s v="Express"/>
    <x v="0"/>
    <s v="No"/>
    <s v="No"/>
  </r>
  <r>
    <x v="10495"/>
    <x v="841"/>
    <s v="CUST11422"/>
    <s v="Customer 1422"/>
    <n v="23"/>
    <s v="New"/>
    <s v="P2006"/>
    <s v="Womens Kurti"/>
    <x v="3"/>
    <s v="FashionMart"/>
    <n v="1"/>
    <n v="1400"/>
    <n v="20"/>
    <n v="1400"/>
    <n v="280"/>
    <n v="1120"/>
    <n v="865.08"/>
    <n v="254.92"/>
    <x v="0"/>
    <s v="Coimbatore"/>
    <s v="Tamil Nadu"/>
    <s v="India"/>
    <s v="Wallet"/>
    <x v="2"/>
    <s v="Standard"/>
    <x v="0"/>
    <s v="No"/>
    <s v="No"/>
  </r>
  <r>
    <x v="10496"/>
    <x v="841"/>
    <s v="CUST10825"/>
    <s v="Customer 825"/>
    <n v="34"/>
    <s v="Returning"/>
    <s v="P1007"/>
    <s v="Mouse"/>
    <x v="0"/>
    <s v="RetailHub"/>
    <n v="1"/>
    <n v="900"/>
    <n v="0"/>
    <n v="900"/>
    <n v="0"/>
    <n v="900"/>
    <n v="511.84"/>
    <n v="388.16"/>
    <x v="2"/>
    <s v="Indore"/>
    <s v="Madhya Pradesh"/>
    <s v="India"/>
    <s v="Debit Card"/>
    <x v="2"/>
    <s v="Standard"/>
    <x v="0"/>
    <s v="No"/>
    <s v="No"/>
  </r>
  <r>
    <x v="10497"/>
    <x v="841"/>
    <s v="CUST11051"/>
    <s v="Customer 1051"/>
    <n v="26"/>
    <s v="Returning"/>
    <s v="P2008"/>
    <s v="Formal Shirt"/>
    <x v="3"/>
    <s v="Global Traders"/>
    <n v="2"/>
    <n v="1700"/>
    <n v="30"/>
    <n v="3400"/>
    <n v="1020"/>
    <n v="2380"/>
    <n v="1706.46"/>
    <n v="673.54"/>
    <x v="0"/>
    <s v="Pune"/>
    <s v="Maharashtra"/>
    <s v="India"/>
    <s v="UPI"/>
    <x v="2"/>
    <s v="Standard"/>
    <x v="0"/>
    <s v="No"/>
    <s v="No"/>
  </r>
  <r>
    <x v="10498"/>
    <x v="841"/>
    <s v="CUST10147"/>
    <s v="Customer 147"/>
    <n v="52"/>
    <s v="Returning"/>
    <s v="P3002"/>
    <s v="Air Fryer"/>
    <x v="2"/>
    <s v="HomeNeeds"/>
    <n v="1"/>
    <n v="6500"/>
    <n v="15"/>
    <n v="6500"/>
    <n v="975"/>
    <n v="5525"/>
    <n v="4430.29"/>
    <n v="1094.71"/>
    <x v="1"/>
    <s v="Jaipur"/>
    <s v="Rajasthan"/>
    <s v="India"/>
    <s v="Wallet"/>
    <x v="0"/>
    <s v="Standard"/>
    <x v="0"/>
    <s v="No"/>
    <s v="No"/>
  </r>
  <r>
    <x v="10499"/>
    <x v="841"/>
    <s v="CUST10858"/>
    <s v="Customer 858"/>
    <n v="35"/>
    <s v="New"/>
    <s v="P1003"/>
    <s v="Headphones"/>
    <x v="0"/>
    <s v="Metro Supplies"/>
    <n v="4"/>
    <n v="2500"/>
    <n v="25"/>
    <n v="10000"/>
    <n v="2500"/>
    <n v="7500"/>
    <n v="5930.38"/>
    <n v="1569.62"/>
    <x v="1"/>
    <s v="Patna"/>
    <s v="Bihar"/>
    <s v="India"/>
    <s v="UPI"/>
    <x v="2"/>
    <s v="Standard"/>
    <x v="2"/>
    <s v="No"/>
    <s v="No"/>
  </r>
  <r>
    <x v="10500"/>
    <x v="841"/>
    <s v="CUST10740"/>
    <s v="Customer 740"/>
    <n v="49"/>
    <s v="Loyal"/>
    <s v="P3003"/>
    <s v="Mixer Grinder"/>
    <x v="2"/>
    <s v="Prime Distributors"/>
    <n v="4"/>
    <n v="4800"/>
    <n v="10"/>
    <n v="19200"/>
    <n v="1920"/>
    <n v="17280"/>
    <n v="9598.1299999999992"/>
    <n v="7681.87"/>
    <x v="1"/>
    <s v="Chandigarh"/>
    <s v="Chandigarh"/>
    <s v="India"/>
    <s v="Net Banking"/>
    <x v="2"/>
    <s v="Express"/>
    <x v="0"/>
    <s v="No"/>
    <s v="No"/>
  </r>
  <r>
    <x v="10501"/>
    <x v="841"/>
    <s v="CUST11683"/>
    <s v="Customer 1683"/>
    <n v="19"/>
    <s v="Returning"/>
    <s v="P3004"/>
    <s v="Cookware Set"/>
    <x v="2"/>
    <s v="HomeNeeds"/>
    <n v="1"/>
    <n v="3500"/>
    <n v="15"/>
    <n v="3500"/>
    <n v="525"/>
    <n v="2975"/>
    <n v="2391.1799999999998"/>
    <n v="583.82000000000005"/>
    <x v="2"/>
    <s v="Jaipur"/>
    <s v="Rajasthan"/>
    <s v="India"/>
    <s v="Wallet"/>
    <x v="2"/>
    <s v="Express"/>
    <x v="0"/>
    <s v="No"/>
    <s v="No"/>
  </r>
  <r>
    <x v="10502"/>
    <x v="841"/>
    <s v="CUST11853"/>
    <s v="Customer 1853"/>
    <n v="41"/>
    <s v="New"/>
    <s v="P3007"/>
    <s v="Vacuum Cleaner"/>
    <x v="2"/>
    <s v="Global Traders"/>
    <n v="6"/>
    <n v="8500"/>
    <n v="10"/>
    <n v="51000"/>
    <n v="5100"/>
    <n v="45900"/>
    <n v="35402.07"/>
    <n v="10497.93"/>
    <x v="1"/>
    <s v="Bhubaneswar"/>
    <s v="Odisha"/>
    <s v="India"/>
    <s v="Credit Card"/>
    <x v="2"/>
    <s v="Express"/>
    <x v="0"/>
    <s v="No"/>
    <s v="No"/>
  </r>
  <r>
    <x v="10503"/>
    <x v="841"/>
    <s v="CUST12382"/>
    <s v="Customer 2382"/>
    <n v="34"/>
    <s v="New"/>
    <s v="P2008"/>
    <s v="Formal Shirt"/>
    <x v="3"/>
    <s v="Global Traders"/>
    <n v="1"/>
    <n v="1700"/>
    <n v="20"/>
    <n v="1700"/>
    <n v="340"/>
    <n v="1360"/>
    <n v="939.4"/>
    <n v="420.6"/>
    <x v="0"/>
    <s v="Surat"/>
    <s v="Gujarat"/>
    <s v="India"/>
    <s v="Net Banking"/>
    <x v="2"/>
    <s v="Standard"/>
    <x v="0"/>
    <s v="No"/>
    <s v="No"/>
  </r>
  <r>
    <x v="10504"/>
    <x v="841"/>
    <s v="CUST12065"/>
    <s v="Customer 2065"/>
    <n v="43"/>
    <s v="Returning"/>
    <s v="P3001"/>
    <s v="Coffee Maker"/>
    <x v="2"/>
    <s v="HomeNeeds"/>
    <n v="1"/>
    <n v="4200"/>
    <n v="15"/>
    <n v="4200"/>
    <n v="630"/>
    <n v="3570"/>
    <n v="2802.11"/>
    <n v="767.89"/>
    <x v="1"/>
    <s v="Coimbatore"/>
    <s v="Tamil Nadu"/>
    <s v="India"/>
    <s v="Cash on Delivery"/>
    <x v="0"/>
    <s v="Standard"/>
    <x v="0"/>
    <s v="No"/>
    <s v="No"/>
  </r>
  <r>
    <x v="10505"/>
    <x v="841"/>
    <s v="CUST10144"/>
    <s v="Customer 144"/>
    <n v="18"/>
    <s v="New"/>
    <s v="P2004"/>
    <s v="Jacket"/>
    <x v="3"/>
    <s v="Global Traders"/>
    <n v="6"/>
    <n v="3500"/>
    <n v="5"/>
    <n v="21000"/>
    <n v="1050"/>
    <n v="19950"/>
    <n v="12731.88"/>
    <n v="7218.12"/>
    <x v="2"/>
    <s v="Coimbatore"/>
    <s v="Tamil Nadu"/>
    <s v="India"/>
    <s v="Debit Card"/>
    <x v="2"/>
    <s v="Express"/>
    <x v="0"/>
    <s v="No"/>
    <s v="No"/>
  </r>
  <r>
    <x v="10506"/>
    <x v="841"/>
    <s v="CUST12474"/>
    <s v="Customer 2474"/>
    <n v="50"/>
    <s v="Returning"/>
    <s v="P4006"/>
    <s v="Lipstick"/>
    <x v="4"/>
    <s v="BeautyCare"/>
    <n v="1"/>
    <n v="850"/>
    <n v="30"/>
    <n v="850"/>
    <n v="255"/>
    <n v="595"/>
    <n v="459.16"/>
    <n v="135.84"/>
    <x v="1"/>
    <s v="Delhi"/>
    <s v="Delhi"/>
    <s v="India"/>
    <s v="Credit Card"/>
    <x v="2"/>
    <s v="Standard"/>
    <x v="4"/>
    <s v="No"/>
    <s v="No"/>
  </r>
  <r>
    <x v="10507"/>
    <x v="841"/>
    <s v="CUST11780"/>
    <s v="Customer 1780"/>
    <n v="48"/>
    <s v="Loyal"/>
    <s v="P3007"/>
    <s v="Vacuum Cleaner"/>
    <x v="2"/>
    <s v="Global Traders"/>
    <n v="1"/>
    <n v="8500"/>
    <n v="20"/>
    <n v="8500"/>
    <n v="1700"/>
    <n v="6800"/>
    <n v="3860.3"/>
    <n v="2939.7"/>
    <x v="2"/>
    <s v="Delhi"/>
    <s v="Delhi"/>
    <s v="India"/>
    <s v="Wallet"/>
    <x v="1"/>
    <s v="Standard"/>
    <x v="1"/>
    <s v="No"/>
    <s v="No"/>
  </r>
  <r>
    <x v="10508"/>
    <x v="841"/>
    <s v="CUST10575"/>
    <s v="Customer 575"/>
    <n v="49"/>
    <s v="New"/>
    <s v="P5002"/>
    <s v="Novel"/>
    <x v="1"/>
    <s v="Stationery Hub"/>
    <n v="1"/>
    <n v="400"/>
    <n v="0"/>
    <n v="400"/>
    <n v="0"/>
    <n v="400"/>
    <n v="263.79000000000002"/>
    <n v="136.21"/>
    <x v="1"/>
    <s v="Coimbatore"/>
    <s v="Tamil Nadu"/>
    <s v="India"/>
    <s v="Net Banking"/>
    <x v="2"/>
    <s v="Express"/>
    <x v="0"/>
    <s v="No"/>
    <s v="No"/>
  </r>
  <r>
    <x v="10509"/>
    <x v="842"/>
    <s v="CUST10910"/>
    <s v="Customer 910"/>
    <n v="23"/>
    <s v="New"/>
    <s v="P3002"/>
    <s v="Air Fryer"/>
    <x v="2"/>
    <s v="HomeNeeds"/>
    <n v="1"/>
    <n v="6500"/>
    <n v="0"/>
    <n v="6500"/>
    <n v="0"/>
    <n v="6500"/>
    <n v="4341.43"/>
    <n v="2158.5700000000002"/>
    <x v="1"/>
    <s v="Bengaluru"/>
    <s v="Karnataka"/>
    <s v="India"/>
    <s v="Wallet"/>
    <x v="2"/>
    <s v="Standard"/>
    <x v="0"/>
    <s v="No"/>
    <s v="No"/>
  </r>
  <r>
    <x v="10510"/>
    <x v="842"/>
    <s v="CUST10739"/>
    <s v="Customer 739"/>
    <n v="43"/>
    <s v="Loyal"/>
    <s v="P5003"/>
    <s v="Calculator"/>
    <x v="1"/>
    <s v="Stationery Hub"/>
    <n v="1"/>
    <n v="650"/>
    <n v="15"/>
    <n v="650"/>
    <n v="97.5"/>
    <n v="552.5"/>
    <n v="426"/>
    <n v="126.5"/>
    <x v="1"/>
    <s v="Jaipur"/>
    <s v="Rajasthan"/>
    <s v="India"/>
    <s v="Wallet"/>
    <x v="1"/>
    <s v="Standard"/>
    <x v="1"/>
    <s v="No"/>
    <s v="No"/>
  </r>
  <r>
    <x v="10511"/>
    <x v="842"/>
    <s v="CUST11121"/>
    <s v="Customer 1121"/>
    <n v="31"/>
    <s v="Loyal"/>
    <s v="P4005"/>
    <s v="Perfume"/>
    <x v="4"/>
    <s v="BeautyCare"/>
    <n v="1"/>
    <n v="1800"/>
    <n v="15"/>
    <n v="1800"/>
    <n v="270"/>
    <n v="1530"/>
    <n v="1066.97"/>
    <n v="463.03"/>
    <x v="1"/>
    <s v="Chennai"/>
    <s v="Tamil Nadu"/>
    <s v="India"/>
    <s v="Cash on Delivery"/>
    <x v="0"/>
    <s v="Express"/>
    <x v="0"/>
    <s v="No"/>
    <s v="No"/>
  </r>
  <r>
    <x v="10512"/>
    <x v="842"/>
    <s v="CUST10869"/>
    <s v="Customer 869"/>
    <n v="47"/>
    <s v="Returning"/>
    <s v="P3002"/>
    <s v="Air Fryer"/>
    <x v="2"/>
    <s v="HomeNeeds"/>
    <n v="4"/>
    <n v="6500"/>
    <n v="25"/>
    <n v="26000"/>
    <n v="6500"/>
    <n v="19500"/>
    <n v="10771.32"/>
    <n v="8728.68"/>
    <x v="1"/>
    <s v="Visakhapatnam"/>
    <s v="Andhra Pradesh"/>
    <s v="India"/>
    <s v="Cash on Delivery"/>
    <x v="0"/>
    <s v="Express"/>
    <x v="1"/>
    <s v="No"/>
    <s v="No"/>
  </r>
  <r>
    <x v="10513"/>
    <x v="842"/>
    <s v="CUST11775"/>
    <s v="Customer 1775"/>
    <n v="35"/>
    <s v="Returning"/>
    <s v="P2004"/>
    <s v="Jacket"/>
    <x v="3"/>
    <s v="Global Traders"/>
    <n v="3"/>
    <n v="3500"/>
    <n v="10"/>
    <n v="10500"/>
    <n v="1050"/>
    <n v="9450"/>
    <n v="6322.25"/>
    <n v="3127.75"/>
    <x v="0"/>
    <s v="Bhopal"/>
    <s v="Madhya Pradesh"/>
    <s v="India"/>
    <s v="Wallet"/>
    <x v="2"/>
    <s v="Express"/>
    <x v="4"/>
    <s v="No"/>
    <s v="No"/>
  </r>
  <r>
    <x v="10514"/>
    <x v="842"/>
    <s v="CUST11378"/>
    <s v="Customer 1378"/>
    <n v="53"/>
    <s v="New"/>
    <s v="P1007"/>
    <s v="Mouse"/>
    <x v="0"/>
    <s v="RetailHub"/>
    <n v="1"/>
    <n v="900"/>
    <n v="20"/>
    <n v="900"/>
    <n v="180"/>
    <n v="720"/>
    <n v="501.06"/>
    <n v="218.94"/>
    <x v="1"/>
    <s v="Pune"/>
    <s v="Maharashtra"/>
    <s v="India"/>
    <s v="Wallet"/>
    <x v="2"/>
    <s v="Express"/>
    <x v="0"/>
    <s v="No"/>
    <s v="No"/>
  </r>
  <r>
    <x v="10515"/>
    <x v="842"/>
    <s v="CUST10235"/>
    <s v="Customer 235"/>
    <n v="55"/>
    <s v="New"/>
    <s v="P4004"/>
    <s v="Shampoo"/>
    <x v="4"/>
    <s v="BeautyCare"/>
    <n v="2"/>
    <n v="550"/>
    <n v="5"/>
    <n v="1100"/>
    <n v="55"/>
    <n v="1045"/>
    <n v="705.75"/>
    <n v="339.25"/>
    <x v="1"/>
    <s v="Bengaluru"/>
    <s v="Karnataka"/>
    <s v="India"/>
    <s v="Wallet"/>
    <x v="2"/>
    <s v="Standard"/>
    <x v="4"/>
    <s v="No"/>
    <s v="Yes"/>
  </r>
  <r>
    <x v="10516"/>
    <x v="842"/>
    <s v="CUST11402"/>
    <s v="Customer 1402"/>
    <n v="55"/>
    <s v="Returning"/>
    <s v="P5001"/>
    <s v="Notebook Set"/>
    <x v="1"/>
    <s v="Stationery Hub"/>
    <n v="3"/>
    <n v="500"/>
    <n v="5"/>
    <n v="1500"/>
    <n v="75"/>
    <n v="1425"/>
    <n v="810.63"/>
    <n v="614.37"/>
    <x v="0"/>
    <s v="Jaipur"/>
    <s v="Rajasthan"/>
    <s v="India"/>
    <s v="Net Banking"/>
    <x v="2"/>
    <s v="Standard"/>
    <x v="0"/>
    <s v="No"/>
    <s v="No"/>
  </r>
  <r>
    <x v="10517"/>
    <x v="842"/>
    <s v="CUST11648"/>
    <s v="Customer 1648"/>
    <n v="39"/>
    <s v="Loyal"/>
    <s v="P4005"/>
    <s v="Perfume"/>
    <x v="4"/>
    <s v="BeautyCare"/>
    <n v="2"/>
    <n v="1800"/>
    <n v="20"/>
    <n v="3600"/>
    <n v="720"/>
    <n v="2880"/>
    <n v="2233.71"/>
    <n v="646.29"/>
    <x v="1"/>
    <s v="Guwahati"/>
    <s v="Assam"/>
    <s v="India"/>
    <s v="Credit Card"/>
    <x v="0"/>
    <s v="Standard"/>
    <x v="0"/>
    <s v="No"/>
    <s v="No"/>
  </r>
  <r>
    <x v="10518"/>
    <x v="842"/>
    <s v="CUST10664"/>
    <s v="Customer 664"/>
    <n v="49"/>
    <s v="New"/>
    <s v="P4001"/>
    <s v="Face Wash"/>
    <x v="4"/>
    <s v="BeautyCare"/>
    <n v="2"/>
    <n v="450"/>
    <n v="15"/>
    <n v="900"/>
    <n v="135"/>
    <n v="765"/>
    <n v="592.47"/>
    <n v="172.53"/>
    <x v="0"/>
    <s v="Nagpur"/>
    <s v="Maharashtra"/>
    <s v="India"/>
    <s v="UPI"/>
    <x v="2"/>
    <s v="Express"/>
    <x v="0"/>
    <s v="No"/>
    <s v="No"/>
  </r>
  <r>
    <x v="10519"/>
    <x v="842"/>
    <s v="CUST12416"/>
    <s v="Customer 2416"/>
    <n v="51"/>
    <s v="Returning"/>
    <s v="P1004"/>
    <s v="Smartwatch"/>
    <x v="0"/>
    <s v="TechSource India"/>
    <n v="6"/>
    <n v="6500"/>
    <n v="10"/>
    <n v="39000"/>
    <n v="3900"/>
    <n v="35100"/>
    <n v="19810.54"/>
    <n v="15289.46"/>
    <x v="1"/>
    <s v="Visakhapatnam"/>
    <s v="Andhra Pradesh"/>
    <s v="India"/>
    <s v="Wallet"/>
    <x v="2"/>
    <s v="Standard"/>
    <x v="0"/>
    <s v="No"/>
    <s v="No"/>
  </r>
  <r>
    <x v="10520"/>
    <x v="842"/>
    <s v="CUST10570"/>
    <s v="Customer 570"/>
    <n v="27"/>
    <s v="New"/>
    <s v="P2003"/>
    <s v="T-Shirt"/>
    <x v="3"/>
    <s v="RetailHub"/>
    <n v="1"/>
    <n v="900"/>
    <n v="10"/>
    <n v="900"/>
    <n v="90"/>
    <n v="810"/>
    <n v="482.47"/>
    <n v="327.52999999999997"/>
    <x v="1"/>
    <s v="Kolkata"/>
    <s v="West Bengal"/>
    <s v="India"/>
    <s v="Net Banking"/>
    <x v="0"/>
    <s v="Express"/>
    <x v="0"/>
    <s v="No"/>
    <s v="No"/>
  </r>
  <r>
    <x v="10521"/>
    <x v="842"/>
    <s v="CUST10454"/>
    <s v="Customer 454"/>
    <n v="43"/>
    <s v="Loyal"/>
    <s v="P1003"/>
    <s v="Headphones"/>
    <x v="0"/>
    <s v="Metro Supplies"/>
    <n v="1"/>
    <n v="2500"/>
    <n v="10"/>
    <n v="2500"/>
    <n v="250"/>
    <n v="2250"/>
    <n v="1540.93"/>
    <n v="709.07"/>
    <x v="2"/>
    <s v="Bhopal"/>
    <s v="Madhya Pradesh"/>
    <s v="India"/>
    <s v="Cash on Delivery"/>
    <x v="1"/>
    <s v="Standard"/>
    <x v="0"/>
    <s v="No"/>
    <s v="No"/>
  </r>
  <r>
    <x v="10522"/>
    <x v="842"/>
    <s v="CUST11904"/>
    <s v="Customer 1904"/>
    <n v="24"/>
    <s v="Loyal"/>
    <s v="P1008"/>
    <s v="Monitor"/>
    <x v="0"/>
    <s v="Global Traders"/>
    <n v="5"/>
    <n v="14500"/>
    <n v="5"/>
    <n v="72500"/>
    <n v="3625"/>
    <n v="68875"/>
    <n v="43823.47"/>
    <n v="25051.53"/>
    <x v="1"/>
    <s v="Bhopal"/>
    <s v="Madhya Pradesh"/>
    <s v="India"/>
    <s v="Net Banking"/>
    <x v="1"/>
    <s v="Express"/>
    <x v="0"/>
    <s v="No"/>
    <s v="No"/>
  </r>
  <r>
    <x v="10523"/>
    <x v="843"/>
    <s v="CUST12132"/>
    <s v="Customer 2132"/>
    <n v="37"/>
    <s v="New"/>
    <s v="P3006"/>
    <s v="Water Bottle"/>
    <x v="2"/>
    <s v="Metro Supplies"/>
    <n v="2"/>
    <n v="700"/>
    <n v="0"/>
    <n v="1400"/>
    <n v="0"/>
    <n v="1400"/>
    <n v="935.77"/>
    <n v="464.23"/>
    <x v="1"/>
    <s v="Bhubaneswar"/>
    <s v="Odisha"/>
    <s v="India"/>
    <s v="Net Banking"/>
    <x v="2"/>
    <s v="Standard"/>
    <x v="0"/>
    <s v="No"/>
    <s v="No"/>
  </r>
  <r>
    <x v="10524"/>
    <x v="843"/>
    <s v="CUST11345"/>
    <s v="Customer 1345"/>
    <n v="55"/>
    <s v="Returning"/>
    <s v="P3006"/>
    <s v="Water Bottle"/>
    <x v="2"/>
    <s v="Metro Supplies"/>
    <n v="2"/>
    <n v="700"/>
    <n v="5"/>
    <n v="1400"/>
    <n v="70"/>
    <n v="1330"/>
    <n v="805.98"/>
    <n v="524.02"/>
    <x v="1"/>
    <s v="Kolkata"/>
    <s v="West Bengal"/>
    <s v="India"/>
    <s v="Debit Card"/>
    <x v="0"/>
    <s v="Same Day"/>
    <x v="0"/>
    <s v="No"/>
    <s v="No"/>
  </r>
  <r>
    <x v="10525"/>
    <x v="843"/>
    <s v="CUST11036"/>
    <s v="Customer 1036"/>
    <n v="35"/>
    <s v="New"/>
    <s v="P3002"/>
    <s v="Air Fryer"/>
    <x v="2"/>
    <s v="HomeNeeds"/>
    <n v="2"/>
    <n v="6500"/>
    <n v="15"/>
    <n v="13000"/>
    <n v="1950"/>
    <n v="11050"/>
    <n v="8854.25"/>
    <n v="2195.75"/>
    <x v="1"/>
    <s v="Bengaluru"/>
    <s v="Karnataka"/>
    <s v="India"/>
    <s v="Credit Card"/>
    <x v="0"/>
    <s v="Express"/>
    <x v="0"/>
    <s v="No"/>
    <s v="No"/>
  </r>
  <r>
    <x v="10526"/>
    <x v="843"/>
    <s v="CUST10053"/>
    <s v="Customer 53"/>
    <n v="48"/>
    <s v="New"/>
    <s v="P4006"/>
    <s v="Lipstick"/>
    <x v="4"/>
    <s v="BeautyCare"/>
    <n v="1"/>
    <n v="850"/>
    <n v="0"/>
    <n v="850"/>
    <n v="0"/>
    <n v="850"/>
    <n v="629.66999999999996"/>
    <n v="220.33"/>
    <x v="0"/>
    <s v="Guwahati"/>
    <s v="Assam"/>
    <s v="India"/>
    <s v="UPI"/>
    <x v="2"/>
    <s v="Same Day"/>
    <x v="3"/>
    <s v="No"/>
    <s v="No"/>
  </r>
  <r>
    <x v="10527"/>
    <x v="843"/>
    <s v="CUST10113"/>
    <s v="Customer 113"/>
    <n v="45"/>
    <s v="New"/>
    <s v="P2007"/>
    <s v="Saree"/>
    <x v="3"/>
    <s v="FashionMart"/>
    <n v="1"/>
    <n v="2600"/>
    <n v="10"/>
    <n v="2600"/>
    <n v="260"/>
    <n v="2340"/>
    <n v="1483.43"/>
    <n v="856.57"/>
    <x v="1"/>
    <s v="Pune"/>
    <s v="Maharashtra"/>
    <s v="India"/>
    <s v="Cash on Delivery"/>
    <x v="2"/>
    <s v="Standard"/>
    <x v="1"/>
    <s v="No"/>
    <s v="No"/>
  </r>
  <r>
    <x v="10528"/>
    <x v="843"/>
    <s v="CUST10262"/>
    <s v="Customer 262"/>
    <n v="50"/>
    <s v="Returning"/>
    <s v="P2004"/>
    <s v="Jacket"/>
    <x v="3"/>
    <s v="Global Traders"/>
    <n v="2"/>
    <n v="3500"/>
    <n v="10"/>
    <n v="7000"/>
    <n v="700"/>
    <n v="6300"/>
    <n v="5008.28"/>
    <n v="1291.72"/>
    <x v="1"/>
    <s v="Patna"/>
    <s v="Bihar"/>
    <s v="India"/>
    <s v="Credit Card"/>
    <x v="0"/>
    <s v="Same Day"/>
    <x v="0"/>
    <s v="No"/>
    <s v="No"/>
  </r>
  <r>
    <x v="10529"/>
    <x v="843"/>
    <s v="CUST12127"/>
    <s v="Customer 2127"/>
    <n v="18"/>
    <s v="Returning"/>
    <s v="P2004"/>
    <s v="Jacket"/>
    <x v="3"/>
    <s v="Global Traders"/>
    <n v="4"/>
    <n v="3500"/>
    <n v="10"/>
    <n v="14000"/>
    <n v="1400"/>
    <n v="12600"/>
    <n v="9034.85"/>
    <n v="3565.15"/>
    <x v="2"/>
    <s v="Bengaluru"/>
    <s v="Karnataka"/>
    <s v="India"/>
    <s v="Credit Card"/>
    <x v="0"/>
    <s v="Standard"/>
    <x v="0"/>
    <s v="No"/>
    <s v="No"/>
  </r>
  <r>
    <x v="10530"/>
    <x v="843"/>
    <s v="CUST10115"/>
    <s v="Customer 115"/>
    <n v="26"/>
    <s v="Loyal"/>
    <s v="P1008"/>
    <s v="Monitor"/>
    <x v="0"/>
    <s v="Global Traders"/>
    <n v="3"/>
    <n v="14500"/>
    <n v="25"/>
    <n v="43500"/>
    <n v="10875"/>
    <n v="32625"/>
    <n v="19969.66"/>
    <n v="12655.34"/>
    <x v="0"/>
    <s v="Jaipur"/>
    <s v="Rajasthan"/>
    <s v="India"/>
    <s v="Debit Card"/>
    <x v="2"/>
    <s v="Standard"/>
    <x v="0"/>
    <s v="No"/>
    <s v="No"/>
  </r>
  <r>
    <x v="10531"/>
    <x v="843"/>
    <s v="CUST11444"/>
    <s v="Customer 1444"/>
    <n v="19"/>
    <s v="New"/>
    <s v="P4002"/>
    <s v="Moisturizer"/>
    <x v="4"/>
    <s v="BeautyCare"/>
    <n v="1"/>
    <n v="650"/>
    <n v="25"/>
    <n v="650"/>
    <n v="162.5"/>
    <n v="487.5"/>
    <n v="348.42"/>
    <n v="139.08000000000001"/>
    <x v="2"/>
    <s v="Bhubaneswar"/>
    <s v="Odisha"/>
    <s v="India"/>
    <s v="Cash on Delivery"/>
    <x v="0"/>
    <s v="Standard"/>
    <x v="0"/>
    <s v="Yes"/>
    <s v="No"/>
  </r>
  <r>
    <x v="10532"/>
    <x v="843"/>
    <s v="CUST12210"/>
    <s v="Customer 2210"/>
    <n v="41"/>
    <s v="Returning"/>
    <s v="P1006"/>
    <s v="Keyboard"/>
    <x v="0"/>
    <s v="Metro Supplies"/>
    <n v="5"/>
    <n v="1800"/>
    <n v="0"/>
    <n v="9000"/>
    <n v="0"/>
    <n v="9000"/>
    <n v="6607.51"/>
    <n v="2392.4899999999998"/>
    <x v="1"/>
    <s v="Lucknow"/>
    <s v="Uttar Pradesh"/>
    <s v="India"/>
    <s v="UPI"/>
    <x v="2"/>
    <s v="Standard"/>
    <x v="3"/>
    <s v="No"/>
    <s v="No"/>
  </r>
  <r>
    <x v="10533"/>
    <x v="843"/>
    <s v="CUST11554"/>
    <s v="Customer 1554"/>
    <n v="27"/>
    <s v="Returning"/>
    <s v="P2006"/>
    <s v="Womens Kurti"/>
    <x v="3"/>
    <s v="FashionMart"/>
    <n v="2"/>
    <n v="1400"/>
    <n v="10"/>
    <n v="2800"/>
    <n v="280"/>
    <n v="2520"/>
    <n v="1450.14"/>
    <n v="1069.8599999999999"/>
    <x v="0"/>
    <s v="Kolkata"/>
    <s v="West Bengal"/>
    <s v="India"/>
    <s v="UPI"/>
    <x v="0"/>
    <s v="Standard"/>
    <x v="2"/>
    <s v="No"/>
    <s v="No"/>
  </r>
  <r>
    <x v="10534"/>
    <x v="843"/>
    <s v="CUST10922"/>
    <s v="Customer 922"/>
    <n v="51"/>
    <s v="New"/>
    <s v="P3003"/>
    <s v="Mixer Grinder"/>
    <x v="2"/>
    <s v="Prime Distributors"/>
    <n v="2"/>
    <n v="4800"/>
    <n v="30"/>
    <n v="9600"/>
    <n v="2880"/>
    <n v="6720"/>
    <n v="5492.88"/>
    <n v="1227.1199999999999"/>
    <x v="1"/>
    <s v="Coimbatore"/>
    <s v="Tamil Nadu"/>
    <s v="India"/>
    <s v="Wallet"/>
    <x v="2"/>
    <s v="Standard"/>
    <x v="2"/>
    <s v="No"/>
    <s v="No"/>
  </r>
  <r>
    <x v="10535"/>
    <x v="844"/>
    <s v="CUST10618"/>
    <s v="Customer 618"/>
    <n v="59"/>
    <s v="New"/>
    <s v="P2005"/>
    <s v="Backpack"/>
    <x v="3"/>
    <s v="Metro Supplies"/>
    <n v="2"/>
    <n v="1800"/>
    <n v="15"/>
    <n v="3600"/>
    <n v="540"/>
    <n v="3060"/>
    <n v="1787.49"/>
    <n v="1272.51"/>
    <x v="1"/>
    <s v="Ahmedabad"/>
    <s v="Gujarat"/>
    <s v="India"/>
    <s v="UPI"/>
    <x v="2"/>
    <s v="Standard"/>
    <x v="1"/>
    <s v="No"/>
    <s v="No"/>
  </r>
  <r>
    <x v="10536"/>
    <x v="844"/>
    <s v="CUST11623"/>
    <s v="Customer 1623"/>
    <n v="52"/>
    <s v="Loyal"/>
    <s v="P1001"/>
    <s v="Laptop"/>
    <x v="0"/>
    <s v="TechSource India"/>
    <n v="2"/>
    <n v="55000"/>
    <n v="15"/>
    <n v="110000"/>
    <n v="16500"/>
    <n v="93500"/>
    <n v="72242.77"/>
    <n v="21257.23"/>
    <x v="1"/>
    <s v="Lucknow"/>
    <s v="Uttar Pradesh"/>
    <s v="India"/>
    <s v="Credit Card"/>
    <x v="0"/>
    <s v="Express"/>
    <x v="0"/>
    <s v="No"/>
    <s v="No"/>
  </r>
  <r>
    <x v="10537"/>
    <x v="844"/>
    <s v="CUST11692"/>
    <s v="Customer 1692"/>
    <n v="34"/>
    <s v="New"/>
    <s v="P4001"/>
    <s v="Face Wash"/>
    <x v="4"/>
    <s v="BeautyCare"/>
    <n v="2"/>
    <n v="450"/>
    <n v="5"/>
    <n v="900"/>
    <n v="45"/>
    <n v="855"/>
    <n v="489.94"/>
    <n v="365.06"/>
    <x v="1"/>
    <s v="Indore"/>
    <s v="Madhya Pradesh"/>
    <s v="India"/>
    <s v="Net Banking"/>
    <x v="0"/>
    <s v="Express"/>
    <x v="0"/>
    <s v="No"/>
    <s v="No"/>
  </r>
  <r>
    <x v="10538"/>
    <x v="844"/>
    <s v="CUST11338"/>
    <s v="Customer 1338"/>
    <n v="49"/>
    <s v="Loyal"/>
    <s v="P4005"/>
    <s v="Perfume"/>
    <x v="4"/>
    <s v="BeautyCare"/>
    <n v="1"/>
    <n v="1800"/>
    <n v="10"/>
    <n v="1800"/>
    <n v="180"/>
    <n v="1620"/>
    <n v="1282.8399999999999"/>
    <n v="337.16"/>
    <x v="2"/>
    <s v="Bhubaneswar"/>
    <s v="Odisha"/>
    <s v="India"/>
    <s v="Wallet"/>
    <x v="0"/>
    <s v="Standard"/>
    <x v="0"/>
    <s v="No"/>
    <s v="No"/>
  </r>
  <r>
    <x v="10539"/>
    <x v="844"/>
    <s v="CUST12190"/>
    <s v="Customer 2190"/>
    <n v="23"/>
    <s v="New"/>
    <s v="P1002"/>
    <s v="Smartphone"/>
    <x v="0"/>
    <s v="Global Traders"/>
    <n v="4"/>
    <n v="28000"/>
    <n v="20"/>
    <n v="112000"/>
    <n v="22400"/>
    <n v="89600"/>
    <n v="60102.52"/>
    <n v="29497.48"/>
    <x v="1"/>
    <s v="Ahmedabad"/>
    <s v="Gujarat"/>
    <s v="India"/>
    <s v="Net Banking"/>
    <x v="0"/>
    <s v="Standard"/>
    <x v="0"/>
    <s v="No"/>
    <s v="No"/>
  </r>
  <r>
    <x v="10540"/>
    <x v="844"/>
    <s v="CUST11938"/>
    <s v="Customer 1938"/>
    <n v="54"/>
    <s v="Returning"/>
    <s v="P1008"/>
    <s v="Monitor"/>
    <x v="0"/>
    <s v="Global Traders"/>
    <n v="5"/>
    <n v="14500"/>
    <n v="20"/>
    <n v="72500"/>
    <n v="14500"/>
    <n v="58000"/>
    <n v="34582.5"/>
    <n v="23417.5"/>
    <x v="1"/>
    <s v="Visakhapatnam"/>
    <s v="Andhra Pradesh"/>
    <s v="India"/>
    <s v="Cash on Delivery"/>
    <x v="2"/>
    <s v="Standard"/>
    <x v="0"/>
    <s v="No"/>
    <s v="No"/>
  </r>
  <r>
    <x v="10541"/>
    <x v="844"/>
    <s v="CUST11210"/>
    <s v="Customer 1210"/>
    <n v="46"/>
    <s v="New"/>
    <s v="P2002"/>
    <s v="Jeans"/>
    <x v="3"/>
    <s v="FashionMart"/>
    <n v="4"/>
    <n v="2200"/>
    <n v="15"/>
    <n v="8800"/>
    <n v="1320"/>
    <n v="7480"/>
    <n v="6080.55"/>
    <n v="1399.45"/>
    <x v="0"/>
    <s v="Lucknow"/>
    <s v="Uttar Pradesh"/>
    <s v="India"/>
    <s v="Cash on Delivery"/>
    <x v="2"/>
    <s v="Express"/>
    <x v="0"/>
    <s v="No"/>
    <s v="No"/>
  </r>
  <r>
    <x v="10542"/>
    <x v="844"/>
    <s v="CUST10474"/>
    <s v="Customer 474"/>
    <n v="46"/>
    <s v="Returning"/>
    <s v="P2008"/>
    <s v="Formal Shirt"/>
    <x v="3"/>
    <s v="Global Traders"/>
    <n v="1"/>
    <n v="1700"/>
    <n v="0"/>
    <n v="1700"/>
    <n v="0"/>
    <n v="1700"/>
    <n v="1075.4100000000001"/>
    <n v="624.59"/>
    <x v="0"/>
    <s v="Indore"/>
    <s v="Madhya Pradesh"/>
    <s v="India"/>
    <s v="Wallet"/>
    <x v="1"/>
    <s v="Standard"/>
    <x v="0"/>
    <s v="No"/>
    <s v="No"/>
  </r>
  <r>
    <x v="10543"/>
    <x v="844"/>
    <s v="CUST10178"/>
    <s v="Customer 178"/>
    <n v="33"/>
    <s v="New"/>
    <s v="P3005"/>
    <s v="Bedsheet Set"/>
    <x v="2"/>
    <s v="RetailHub"/>
    <n v="4"/>
    <n v="1800"/>
    <n v="15"/>
    <n v="7200"/>
    <n v="1080"/>
    <n v="6120"/>
    <n v="4336.04"/>
    <n v="1783.96"/>
    <x v="1"/>
    <s v="Chandigarh"/>
    <s v="Chandigarh"/>
    <s v="India"/>
    <s v="Net Banking"/>
    <x v="0"/>
    <s v="Express"/>
    <x v="0"/>
    <s v="No"/>
    <s v="No"/>
  </r>
  <r>
    <x v="10544"/>
    <x v="844"/>
    <s v="CUST12164"/>
    <s v="Customer 2164"/>
    <n v="20"/>
    <s v="Returning"/>
    <s v="P5005"/>
    <s v="Desk Organizer"/>
    <x v="1"/>
    <s v="Stationery Hub"/>
    <n v="1"/>
    <n v="600"/>
    <n v="0"/>
    <n v="600"/>
    <n v="0"/>
    <n v="600"/>
    <n v="336.38"/>
    <n v="263.62"/>
    <x v="2"/>
    <s v="Mumbai"/>
    <s v="Maharashtra"/>
    <s v="India"/>
    <s v="Debit Card"/>
    <x v="1"/>
    <s v="Standard"/>
    <x v="0"/>
    <s v="No"/>
    <s v="No"/>
  </r>
  <r>
    <x v="10545"/>
    <x v="844"/>
    <s v="CUST11154"/>
    <s v="Customer 1154"/>
    <n v="53"/>
    <s v="New"/>
    <s v="P1002"/>
    <s v="Smartphone"/>
    <x v="0"/>
    <s v="Global Traders"/>
    <n v="2"/>
    <n v="28000"/>
    <n v="15"/>
    <n v="56000"/>
    <n v="8400"/>
    <n v="47600"/>
    <n v="31392.68"/>
    <n v="16207.32"/>
    <x v="2"/>
    <s v="Visakhapatnam"/>
    <s v="Andhra Pradesh"/>
    <s v="India"/>
    <s v="Net Banking"/>
    <x v="2"/>
    <s v="Standard"/>
    <x v="0"/>
    <s v="No"/>
    <s v="No"/>
  </r>
  <r>
    <x v="10546"/>
    <x v="844"/>
    <s v="CUST10706"/>
    <s v="Customer 706"/>
    <n v="55"/>
    <s v="New"/>
    <s v="P1001"/>
    <s v="Laptop"/>
    <x v="0"/>
    <s v="TechSource India"/>
    <n v="3"/>
    <n v="55000"/>
    <n v="25"/>
    <n v="165000"/>
    <n v="41250"/>
    <n v="123750"/>
    <n v="98675.27"/>
    <n v="25074.73"/>
    <x v="1"/>
    <s v="Coimbatore"/>
    <s v="Tamil Nadu"/>
    <s v="India"/>
    <s v="Net Banking"/>
    <x v="2"/>
    <s v="Standard"/>
    <x v="0"/>
    <s v="No"/>
    <s v="No"/>
  </r>
  <r>
    <x v="10547"/>
    <x v="844"/>
    <s v="CUST11051"/>
    <s v="Customer 1051"/>
    <n v="45"/>
    <s v="New"/>
    <s v="P1006"/>
    <s v="Keyboard"/>
    <x v="0"/>
    <s v="Metro Supplies"/>
    <n v="3"/>
    <n v="1800"/>
    <n v="10"/>
    <n v="5400"/>
    <n v="540"/>
    <n v="4860"/>
    <n v="3823.36"/>
    <n v="1036.6400000000001"/>
    <x v="2"/>
    <s v="Ahmedabad"/>
    <s v="Gujarat"/>
    <s v="India"/>
    <s v="Credit Card"/>
    <x v="1"/>
    <s v="Standard"/>
    <x v="0"/>
    <s v="No"/>
    <s v="No"/>
  </r>
  <r>
    <x v="10548"/>
    <x v="844"/>
    <s v="CUST11262"/>
    <s v="Customer 1262"/>
    <n v="35"/>
    <s v="Returning"/>
    <s v="P5002"/>
    <s v="Novel"/>
    <x v="1"/>
    <s v="Stationery Hub"/>
    <n v="2"/>
    <n v="400"/>
    <n v="5"/>
    <n v="800"/>
    <n v="40"/>
    <n v="760"/>
    <n v="555.84"/>
    <n v="204.16"/>
    <x v="0"/>
    <s v="Guwahati"/>
    <s v="Assam"/>
    <s v="India"/>
    <s v="Wallet"/>
    <x v="1"/>
    <s v="Express"/>
    <x v="0"/>
    <s v="No"/>
    <s v="No"/>
  </r>
  <r>
    <x v="10549"/>
    <x v="844"/>
    <s v="CUST10540"/>
    <s v="Customer 540"/>
    <n v="56"/>
    <s v="Returning"/>
    <s v="P5001"/>
    <s v="Notebook Set"/>
    <x v="1"/>
    <s v="Stationery Hub"/>
    <n v="1"/>
    <n v="500"/>
    <n v="15"/>
    <n v="500"/>
    <n v="75"/>
    <n v="425"/>
    <n v="247.51"/>
    <n v="177.49"/>
    <x v="2"/>
    <s v="Surat"/>
    <s v="Gujarat"/>
    <s v="India"/>
    <s v="Credit Card"/>
    <x v="0"/>
    <s v="Standard"/>
    <x v="0"/>
    <s v="No"/>
    <s v="No"/>
  </r>
  <r>
    <x v="10550"/>
    <x v="844"/>
    <s v="CUST10895"/>
    <s v="Customer 895"/>
    <n v="37"/>
    <s v="Returning"/>
    <s v="P3006"/>
    <s v="Water Bottle"/>
    <x v="2"/>
    <s v="Metro Supplies"/>
    <n v="4"/>
    <n v="700"/>
    <n v="25"/>
    <n v="2800"/>
    <n v="700"/>
    <n v="2100"/>
    <n v="1179.56"/>
    <n v="920.44"/>
    <x v="1"/>
    <s v="Patna"/>
    <s v="Bihar"/>
    <s v="India"/>
    <s v="Debit Card"/>
    <x v="1"/>
    <s v="Standard"/>
    <x v="0"/>
    <s v="No"/>
    <s v="No"/>
  </r>
  <r>
    <x v="10551"/>
    <x v="844"/>
    <s v="CUST11721"/>
    <s v="Customer 1721"/>
    <n v="22"/>
    <s v="Loyal"/>
    <s v="P1003"/>
    <s v="Headphones"/>
    <x v="0"/>
    <s v="Metro Supplies"/>
    <n v="2"/>
    <n v="2500"/>
    <n v="15"/>
    <n v="5000"/>
    <n v="750"/>
    <n v="4250"/>
    <n v="2640.4"/>
    <n v="1609.6"/>
    <x v="1"/>
    <s v="Nagpur"/>
    <s v="Maharashtra"/>
    <s v="India"/>
    <s v="Credit Card"/>
    <x v="2"/>
    <s v="Standard"/>
    <x v="3"/>
    <s v="No"/>
    <s v="Yes"/>
  </r>
  <r>
    <x v="10552"/>
    <x v="844"/>
    <s v="CUST11268"/>
    <s v="Customer 1268"/>
    <n v="24"/>
    <s v="New"/>
    <s v="P1004"/>
    <s v="Smartwatch"/>
    <x v="0"/>
    <s v="TechSource India"/>
    <n v="1"/>
    <n v="6500"/>
    <n v="0"/>
    <n v="6500"/>
    <n v="0"/>
    <n v="6500"/>
    <n v="4490.2299999999996"/>
    <n v="2009.77"/>
    <x v="2"/>
    <s v="Chandigarh"/>
    <s v="Chandigarh"/>
    <s v="India"/>
    <s v="Net Banking"/>
    <x v="2"/>
    <s v="Standard"/>
    <x v="0"/>
    <s v="No"/>
    <s v="No"/>
  </r>
  <r>
    <x v="10553"/>
    <x v="844"/>
    <s v="CUST12001"/>
    <s v="Customer 2001"/>
    <n v="19"/>
    <s v="Returning"/>
    <s v="P1008"/>
    <s v="Monitor"/>
    <x v="0"/>
    <s v="Global Traders"/>
    <n v="3"/>
    <n v="14500"/>
    <n v="5"/>
    <n v="43500"/>
    <n v="2175"/>
    <n v="41325"/>
    <n v="27135.48"/>
    <n v="14189.52"/>
    <x v="1"/>
    <s v="Bengaluru"/>
    <s v="Karnataka"/>
    <s v="India"/>
    <s v="UPI"/>
    <x v="0"/>
    <s v="Express"/>
    <x v="1"/>
    <s v="No"/>
    <s v="No"/>
  </r>
  <r>
    <x v="10554"/>
    <x v="844"/>
    <s v="CUST11451"/>
    <s v="Customer 1451"/>
    <n v="51"/>
    <s v="Returning"/>
    <s v="P2003"/>
    <s v="T-Shirt"/>
    <x v="3"/>
    <s v="RetailHub"/>
    <n v="2"/>
    <n v="900"/>
    <n v="25"/>
    <n v="1800"/>
    <n v="450"/>
    <n v="1350"/>
    <n v="1002.16"/>
    <n v="347.84"/>
    <x v="2"/>
    <s v="Chennai"/>
    <s v="Tamil Nadu"/>
    <s v="India"/>
    <s v="Credit Card"/>
    <x v="0"/>
    <s v="Standard"/>
    <x v="2"/>
    <s v="No"/>
    <s v="No"/>
  </r>
  <r>
    <x v="10555"/>
    <x v="844"/>
    <s v="CUST11157"/>
    <s v="Customer 1157"/>
    <n v="36"/>
    <s v="Returning"/>
    <s v="P1002"/>
    <s v="Smartphone"/>
    <x v="0"/>
    <s v="Global Traders"/>
    <n v="3"/>
    <n v="28000"/>
    <n v="5"/>
    <n v="84000"/>
    <n v="4200"/>
    <n v="79800"/>
    <n v="51186.65"/>
    <n v="28613.35"/>
    <x v="0"/>
    <s v="Nagpur"/>
    <s v="Maharashtra"/>
    <s v="India"/>
    <s v="Debit Card"/>
    <x v="2"/>
    <s v="Standard"/>
    <x v="1"/>
    <s v="No"/>
    <s v="No"/>
  </r>
  <r>
    <x v="10556"/>
    <x v="845"/>
    <s v="CUST11566"/>
    <s v="Customer 1566"/>
    <n v="53"/>
    <s v="Returning"/>
    <s v="P4003"/>
    <s v="Sunscreen"/>
    <x v="4"/>
    <s v="BeautyCare"/>
    <n v="1"/>
    <n v="700"/>
    <n v="25"/>
    <n v="700"/>
    <n v="175"/>
    <n v="525"/>
    <n v="298.10000000000002"/>
    <n v="226.9"/>
    <x v="1"/>
    <s v="Bhubaneswar"/>
    <s v="Odisha"/>
    <s v="India"/>
    <s v="Credit Card"/>
    <x v="0"/>
    <s v="Standard"/>
    <x v="0"/>
    <s v="No"/>
    <s v="No"/>
  </r>
  <r>
    <x v="10557"/>
    <x v="845"/>
    <s v="CUST11122"/>
    <s v="Customer 1122"/>
    <n v="42"/>
    <s v="Returning"/>
    <s v="P2006"/>
    <s v="Womens Kurti"/>
    <x v="3"/>
    <s v="FashionMart"/>
    <n v="5"/>
    <n v="1400"/>
    <n v="20"/>
    <n v="7000"/>
    <n v="1400"/>
    <n v="5600"/>
    <n v="4081.9"/>
    <n v="1518.1"/>
    <x v="2"/>
    <s v="Bhopal"/>
    <s v="Madhya Pradesh"/>
    <s v="India"/>
    <s v="Debit Card"/>
    <x v="0"/>
    <s v="Express"/>
    <x v="0"/>
    <s v="No"/>
    <s v="No"/>
  </r>
  <r>
    <x v="10558"/>
    <x v="845"/>
    <s v="CUST11190"/>
    <s v="Customer 1190"/>
    <n v="26"/>
    <s v="Returning"/>
    <s v="P3007"/>
    <s v="Vacuum Cleaner"/>
    <x v="2"/>
    <s v="Global Traders"/>
    <n v="3"/>
    <n v="8500"/>
    <n v="0"/>
    <n v="25500"/>
    <n v="0"/>
    <n v="25500"/>
    <n v="18632.87"/>
    <n v="6867.13"/>
    <x v="1"/>
    <s v="Nagpur"/>
    <s v="Maharashtra"/>
    <s v="India"/>
    <s v="UPI"/>
    <x v="0"/>
    <s v="Express"/>
    <x v="3"/>
    <s v="No"/>
    <s v="No"/>
  </r>
  <r>
    <x v="10559"/>
    <x v="845"/>
    <s v="CUST10057"/>
    <s v="Customer 57"/>
    <n v="19"/>
    <s v="Loyal"/>
    <s v="P5004"/>
    <s v="Pen Set"/>
    <x v="1"/>
    <s v="Stationery Hub"/>
    <n v="4"/>
    <n v="250"/>
    <n v="10"/>
    <n v="1000"/>
    <n v="100"/>
    <n v="900"/>
    <n v="615.87"/>
    <n v="284.13"/>
    <x v="0"/>
    <s v="Chandigarh"/>
    <s v="Chandigarh"/>
    <s v="India"/>
    <s v="Net Banking"/>
    <x v="0"/>
    <s v="Standard"/>
    <x v="2"/>
    <s v="No"/>
    <s v="No"/>
  </r>
  <r>
    <x v="10560"/>
    <x v="845"/>
    <s v="CUST11123"/>
    <s v="Customer 1123"/>
    <n v="26"/>
    <s v="Loyal"/>
    <s v="P1004"/>
    <s v="Smartwatch"/>
    <x v="0"/>
    <s v="TechSource India"/>
    <n v="1"/>
    <n v="6500"/>
    <n v="10"/>
    <n v="6500"/>
    <n v="650"/>
    <n v="5850"/>
    <n v="3666.55"/>
    <n v="2183.4499999999998"/>
    <x v="2"/>
    <s v="Bengaluru"/>
    <s v="Karnataka"/>
    <s v="India"/>
    <s v="UPI"/>
    <x v="0"/>
    <s v="Standard"/>
    <x v="0"/>
    <s v="No"/>
    <s v="No"/>
  </r>
  <r>
    <x v="10561"/>
    <x v="845"/>
    <s v="CUST10623"/>
    <s v="Customer 623"/>
    <n v="25"/>
    <s v="Returning"/>
    <s v="P4003"/>
    <s v="Sunscreen"/>
    <x v="4"/>
    <s v="BeautyCare"/>
    <n v="1"/>
    <n v="700"/>
    <n v="10"/>
    <n v="700"/>
    <n v="70"/>
    <n v="630"/>
    <n v="373.07"/>
    <n v="256.93"/>
    <x v="1"/>
    <s v="Mumbai"/>
    <s v="Maharashtra"/>
    <s v="India"/>
    <s v="Wallet"/>
    <x v="0"/>
    <s v="Standard"/>
    <x v="0"/>
    <s v="No"/>
    <s v="Yes"/>
  </r>
  <r>
    <x v="10562"/>
    <x v="845"/>
    <s v="CUST11469"/>
    <s v="Customer 1469"/>
    <n v="51"/>
    <s v="Returning"/>
    <s v="P2003"/>
    <s v="T-Shirt"/>
    <x v="3"/>
    <s v="RetailHub"/>
    <n v="3"/>
    <n v="900"/>
    <n v="15"/>
    <n v="2700"/>
    <n v="405"/>
    <n v="2295"/>
    <n v="1421.99"/>
    <n v="873.01"/>
    <x v="0"/>
    <s v="Chandigarh"/>
    <s v="Chandigarh"/>
    <s v="India"/>
    <s v="Wallet"/>
    <x v="0"/>
    <s v="Standard"/>
    <x v="0"/>
    <s v="No"/>
    <s v="No"/>
  </r>
  <r>
    <x v="10563"/>
    <x v="845"/>
    <s v="CUST12438"/>
    <s v="Customer 2438"/>
    <n v="25"/>
    <s v="Returning"/>
    <s v="P5002"/>
    <s v="Novel"/>
    <x v="1"/>
    <s v="Stationery Hub"/>
    <n v="1"/>
    <n v="400"/>
    <n v="0"/>
    <n v="400"/>
    <n v="0"/>
    <n v="400"/>
    <n v="312.69"/>
    <n v="87.31"/>
    <x v="0"/>
    <s v="Lucknow"/>
    <s v="Uttar Pradesh"/>
    <s v="India"/>
    <s v="Cash on Delivery"/>
    <x v="2"/>
    <s v="Standard"/>
    <x v="0"/>
    <s v="No"/>
    <s v="No"/>
  </r>
  <r>
    <x v="10564"/>
    <x v="845"/>
    <s v="CUST10195"/>
    <s v="Customer 195"/>
    <n v="58"/>
    <s v="Returning"/>
    <s v="P3007"/>
    <s v="Vacuum Cleaner"/>
    <x v="2"/>
    <s v="Global Traders"/>
    <n v="3"/>
    <n v="8500"/>
    <n v="0"/>
    <n v="25500"/>
    <n v="0"/>
    <n v="25500"/>
    <n v="16396.560000000001"/>
    <n v="9103.44"/>
    <x v="2"/>
    <s v="Delhi"/>
    <s v="Delhi"/>
    <s v="India"/>
    <s v="UPI"/>
    <x v="1"/>
    <s v="Standard"/>
    <x v="0"/>
    <s v="No"/>
    <s v="No"/>
  </r>
  <r>
    <x v="10565"/>
    <x v="845"/>
    <s v="CUST11630"/>
    <s v="Customer 1630"/>
    <n v="33"/>
    <s v="Returning"/>
    <s v="P5003"/>
    <s v="Calculator"/>
    <x v="1"/>
    <s v="Stationery Hub"/>
    <n v="4"/>
    <n v="650"/>
    <n v="0"/>
    <n v="2600"/>
    <n v="0"/>
    <n v="2600"/>
    <n v="1609"/>
    <n v="991"/>
    <x v="1"/>
    <s v="Guwahati"/>
    <s v="Assam"/>
    <s v="India"/>
    <s v="Cash on Delivery"/>
    <x v="0"/>
    <s v="Express"/>
    <x v="0"/>
    <s v="No"/>
    <s v="Yes"/>
  </r>
  <r>
    <x v="10566"/>
    <x v="845"/>
    <s v="CUST11931"/>
    <s v="Customer 1931"/>
    <n v="44"/>
    <s v="Loyal"/>
    <s v="P2003"/>
    <s v="T-Shirt"/>
    <x v="3"/>
    <s v="RetailHub"/>
    <n v="6"/>
    <n v="900"/>
    <n v="5"/>
    <n v="5400"/>
    <n v="270"/>
    <n v="5130"/>
    <n v="3602.61"/>
    <n v="1527.39"/>
    <x v="0"/>
    <s v="Kolkata"/>
    <s v="West Bengal"/>
    <s v="India"/>
    <s v="Wallet"/>
    <x v="0"/>
    <s v="Express"/>
    <x v="0"/>
    <s v="No"/>
    <s v="No"/>
  </r>
  <r>
    <x v="10567"/>
    <x v="845"/>
    <s v="CUST10614"/>
    <s v="Customer 614"/>
    <n v="30"/>
    <s v="Loyal"/>
    <s v="P2008"/>
    <s v="Formal Shirt"/>
    <x v="3"/>
    <s v="Global Traders"/>
    <n v="1"/>
    <n v="1700"/>
    <n v="0"/>
    <n v="1700"/>
    <n v="0"/>
    <n v="1700"/>
    <n v="1102.95"/>
    <n v="597.04999999999995"/>
    <x v="1"/>
    <s v="Bhopal"/>
    <s v="Madhya Pradesh"/>
    <s v="India"/>
    <s v="UPI"/>
    <x v="0"/>
    <s v="Standard"/>
    <x v="0"/>
    <s v="No"/>
    <s v="No"/>
  </r>
  <r>
    <x v="10568"/>
    <x v="845"/>
    <s v="CUST10823"/>
    <s v="Customer 823"/>
    <n v="20"/>
    <s v="New"/>
    <s v="P3005"/>
    <s v="Bedsheet Set"/>
    <x v="2"/>
    <s v="RetailHub"/>
    <n v="4"/>
    <n v="1800"/>
    <n v="20"/>
    <n v="7200"/>
    <n v="1440"/>
    <n v="5760"/>
    <n v="4683.1400000000003"/>
    <n v="1076.8599999999999"/>
    <x v="0"/>
    <s v="Surat"/>
    <s v="Gujarat"/>
    <s v="India"/>
    <s v="Credit Card"/>
    <x v="1"/>
    <s v="Express"/>
    <x v="1"/>
    <s v="No"/>
    <s v="No"/>
  </r>
  <r>
    <x v="10569"/>
    <x v="845"/>
    <s v="CUST11345"/>
    <s v="Customer 1345"/>
    <n v="37"/>
    <s v="New"/>
    <s v="P1005"/>
    <s v="Tablet"/>
    <x v="0"/>
    <s v="RetailHub"/>
    <n v="2"/>
    <n v="18000"/>
    <n v="25"/>
    <n v="36000"/>
    <n v="9000"/>
    <n v="27000"/>
    <n v="21466.62"/>
    <n v="5533.38"/>
    <x v="1"/>
    <s v="Pune"/>
    <s v="Maharashtra"/>
    <s v="India"/>
    <s v="UPI"/>
    <x v="0"/>
    <s v="Standard"/>
    <x v="0"/>
    <s v="No"/>
    <s v="No"/>
  </r>
  <r>
    <x v="10570"/>
    <x v="845"/>
    <s v="CUST11780"/>
    <s v="Customer 1780"/>
    <n v="51"/>
    <s v="Loyal"/>
    <s v="P1009"/>
    <s v="Power Bank"/>
    <x v="0"/>
    <s v="Prime Distributors"/>
    <n v="2"/>
    <n v="1600"/>
    <n v="5"/>
    <n v="3200"/>
    <n v="160"/>
    <n v="3040"/>
    <n v="1883.64"/>
    <n v="1156.3599999999999"/>
    <x v="0"/>
    <s v="Bhubaneswar"/>
    <s v="Odisha"/>
    <s v="India"/>
    <s v="Cash on Delivery"/>
    <x v="2"/>
    <s v="Standard"/>
    <x v="0"/>
    <s v="No"/>
    <s v="No"/>
  </r>
  <r>
    <x v="10571"/>
    <x v="845"/>
    <s v="CUST12204"/>
    <s v="Customer 2204"/>
    <n v="31"/>
    <s v="Returning"/>
    <s v="P1009"/>
    <s v="Power Bank"/>
    <x v="0"/>
    <s v="Prime Distributors"/>
    <n v="2"/>
    <n v="1600"/>
    <n v="15"/>
    <n v="3200"/>
    <n v="480"/>
    <n v="2720"/>
    <n v="1851.09"/>
    <n v="868.91"/>
    <x v="2"/>
    <s v="Jaipur"/>
    <s v="Rajasthan"/>
    <s v="India"/>
    <s v="Cash on Delivery"/>
    <x v="1"/>
    <s v="Standard"/>
    <x v="0"/>
    <s v="Yes"/>
    <s v="No"/>
  </r>
  <r>
    <x v="10572"/>
    <x v="845"/>
    <s v="CUST11477"/>
    <s v="Customer 1477"/>
    <n v="58"/>
    <s v="Returning"/>
    <s v="P3005"/>
    <s v="Bedsheet Set"/>
    <x v="2"/>
    <s v="RetailHub"/>
    <n v="1"/>
    <n v="1800"/>
    <n v="25"/>
    <n v="1800"/>
    <n v="450"/>
    <n v="1350"/>
    <n v="898.62"/>
    <n v="451.38"/>
    <x v="1"/>
    <s v="Patna"/>
    <s v="Bihar"/>
    <s v="India"/>
    <s v="Debit Card"/>
    <x v="2"/>
    <s v="Standard"/>
    <x v="0"/>
    <s v="No"/>
    <s v="No"/>
  </r>
  <r>
    <x v="10573"/>
    <x v="846"/>
    <s v="CUST10329"/>
    <s v="Customer 329"/>
    <n v="43"/>
    <s v="Returning"/>
    <s v="P2007"/>
    <s v="Saree"/>
    <x v="3"/>
    <s v="FashionMart"/>
    <n v="1"/>
    <n v="2600"/>
    <n v="15"/>
    <n v="2600"/>
    <n v="390"/>
    <n v="2210"/>
    <n v="1415.51"/>
    <n v="794.49"/>
    <x v="1"/>
    <s v="Chennai"/>
    <s v="Tamil Nadu"/>
    <s v="India"/>
    <s v="Wallet"/>
    <x v="2"/>
    <s v="Express"/>
    <x v="0"/>
    <s v="No"/>
    <s v="Yes"/>
  </r>
  <r>
    <x v="10574"/>
    <x v="846"/>
    <s v="CUST10888"/>
    <s v="Customer 888"/>
    <n v="52"/>
    <s v="Loyal"/>
    <s v="P2001"/>
    <s v="Running Shoes"/>
    <x v="3"/>
    <s v="FashionMart"/>
    <n v="3"/>
    <n v="3200"/>
    <n v="10"/>
    <n v="9600"/>
    <n v="960"/>
    <n v="8640"/>
    <n v="5884.21"/>
    <n v="2755.79"/>
    <x v="1"/>
    <s v="Visakhapatnam"/>
    <s v="Andhra Pradesh"/>
    <s v="India"/>
    <s v="Credit Card"/>
    <x v="0"/>
    <s v="Express"/>
    <x v="0"/>
    <s v="No"/>
    <s v="No"/>
  </r>
  <r>
    <x v="10575"/>
    <x v="846"/>
    <s v="CUST10492"/>
    <s v="Customer 492"/>
    <n v="34"/>
    <s v="New"/>
    <s v="P5002"/>
    <s v="Novel"/>
    <x v="1"/>
    <s v="Stationery Hub"/>
    <n v="2"/>
    <n v="400"/>
    <n v="0"/>
    <n v="800"/>
    <n v="0"/>
    <n v="800"/>
    <n v="604.51"/>
    <n v="195.49"/>
    <x v="0"/>
    <s v="Bengaluru"/>
    <s v="Karnataka"/>
    <s v="India"/>
    <s v="Net Banking"/>
    <x v="2"/>
    <s v="Express"/>
    <x v="0"/>
    <s v="No"/>
    <s v="No"/>
  </r>
  <r>
    <x v="10576"/>
    <x v="846"/>
    <s v="CUST10739"/>
    <s v="Customer 739"/>
    <n v="49"/>
    <s v="New"/>
    <s v="P3002"/>
    <s v="Air Fryer"/>
    <x v="2"/>
    <s v="HomeNeeds"/>
    <n v="3"/>
    <n v="6500"/>
    <n v="20"/>
    <n v="19500"/>
    <n v="3900"/>
    <n v="15600"/>
    <n v="12109.53"/>
    <n v="3490.47"/>
    <x v="1"/>
    <s v="Ahmedabad"/>
    <s v="Gujarat"/>
    <s v="India"/>
    <s v="Credit Card"/>
    <x v="0"/>
    <s v="Express"/>
    <x v="1"/>
    <s v="No"/>
    <s v="No"/>
  </r>
  <r>
    <x v="10577"/>
    <x v="846"/>
    <s v="CUST12174"/>
    <s v="Customer 2174"/>
    <n v="35"/>
    <s v="New"/>
    <s v="P4005"/>
    <s v="Perfume"/>
    <x v="4"/>
    <s v="BeautyCare"/>
    <n v="2"/>
    <n v="1800"/>
    <n v="10"/>
    <n v="3600"/>
    <n v="360"/>
    <n v="3240"/>
    <n v="1877.81"/>
    <n v="1362.19"/>
    <x v="1"/>
    <s v="Chandigarh"/>
    <s v="Chandigarh"/>
    <s v="India"/>
    <s v="UPI"/>
    <x v="1"/>
    <s v="Standard"/>
    <x v="0"/>
    <s v="No"/>
    <s v="No"/>
  </r>
  <r>
    <x v="10578"/>
    <x v="846"/>
    <s v="CUST12482"/>
    <s v="Customer 2482"/>
    <n v="29"/>
    <s v="New"/>
    <s v="P2007"/>
    <s v="Saree"/>
    <x v="3"/>
    <s v="FashionMart"/>
    <n v="1"/>
    <n v="2600"/>
    <n v="0"/>
    <n v="2600"/>
    <n v="0"/>
    <n v="2600"/>
    <n v="2127.5500000000002"/>
    <n v="472.45"/>
    <x v="1"/>
    <s v="Hyderabad"/>
    <s v="Telangana"/>
    <s v="India"/>
    <s v="Cash on Delivery"/>
    <x v="2"/>
    <s v="Standard"/>
    <x v="0"/>
    <s v="No"/>
    <s v="No"/>
  </r>
  <r>
    <x v="10579"/>
    <x v="846"/>
    <s v="CUST10861"/>
    <s v="Customer 861"/>
    <n v="23"/>
    <s v="Returning"/>
    <s v="P3001"/>
    <s v="Coffee Maker"/>
    <x v="2"/>
    <s v="HomeNeeds"/>
    <n v="1"/>
    <n v="4200"/>
    <n v="5"/>
    <n v="4200"/>
    <n v="210"/>
    <n v="3990"/>
    <n v="2901"/>
    <n v="1089"/>
    <x v="0"/>
    <s v="Bengaluru"/>
    <s v="Karnataka"/>
    <s v="India"/>
    <s v="Wallet"/>
    <x v="1"/>
    <s v="Standard"/>
    <x v="0"/>
    <s v="No"/>
    <s v="No"/>
  </r>
  <r>
    <x v="10580"/>
    <x v="846"/>
    <s v="CUST11432"/>
    <s v="Customer 1432"/>
    <n v="49"/>
    <s v="Loyal"/>
    <s v="P2004"/>
    <s v="Jacket"/>
    <x v="3"/>
    <s v="Global Traders"/>
    <n v="1"/>
    <n v="3500"/>
    <n v="10"/>
    <n v="3500"/>
    <n v="350"/>
    <n v="3150"/>
    <n v="2449.1"/>
    <n v="700.9"/>
    <x v="1"/>
    <s v="Surat"/>
    <s v="Gujarat"/>
    <s v="India"/>
    <s v="UPI"/>
    <x v="1"/>
    <s v="Standard"/>
    <x v="3"/>
    <s v="No"/>
    <s v="No"/>
  </r>
  <r>
    <x v="10581"/>
    <x v="846"/>
    <s v="CUST12345"/>
    <s v="Customer 2345"/>
    <n v="37"/>
    <s v="New"/>
    <s v="P5002"/>
    <s v="Novel"/>
    <x v="1"/>
    <s v="Stationery Hub"/>
    <n v="3"/>
    <n v="400"/>
    <n v="5"/>
    <n v="1200"/>
    <n v="60"/>
    <n v="1140"/>
    <n v="800.76"/>
    <n v="339.24"/>
    <x v="0"/>
    <s v="Kolkata"/>
    <s v="West Bengal"/>
    <s v="India"/>
    <s v="UPI"/>
    <x v="1"/>
    <s v="Standard"/>
    <x v="0"/>
    <s v="No"/>
    <s v="No"/>
  </r>
  <r>
    <x v="10582"/>
    <x v="846"/>
    <s v="CUST11551"/>
    <s v="Customer 1551"/>
    <n v="40"/>
    <s v="New"/>
    <s v="P3002"/>
    <s v="Air Fryer"/>
    <x v="2"/>
    <s v="HomeNeeds"/>
    <n v="5"/>
    <n v="6500"/>
    <n v="30"/>
    <n v="32500"/>
    <n v="9750"/>
    <n v="22750"/>
    <n v="14818.47"/>
    <n v="7931.53"/>
    <x v="1"/>
    <s v="Chandigarh"/>
    <s v="Chandigarh"/>
    <s v="India"/>
    <s v="Credit Card"/>
    <x v="0"/>
    <s v="Standard"/>
    <x v="0"/>
    <s v="No"/>
    <s v="No"/>
  </r>
  <r>
    <x v="10583"/>
    <x v="846"/>
    <s v="CUST10240"/>
    <s v="Customer 240"/>
    <n v="52"/>
    <s v="Loyal"/>
    <s v="P3003"/>
    <s v="Mixer Grinder"/>
    <x v="2"/>
    <s v="Prime Distributors"/>
    <n v="2"/>
    <n v="4800"/>
    <n v="0"/>
    <n v="9600"/>
    <n v="0"/>
    <n v="9600"/>
    <n v="5282.24"/>
    <n v="4317.76"/>
    <x v="1"/>
    <s v="Kolkata"/>
    <s v="West Bengal"/>
    <s v="India"/>
    <s v="Debit Card"/>
    <x v="1"/>
    <s v="Standard"/>
    <x v="0"/>
    <s v="No"/>
    <s v="No"/>
  </r>
  <r>
    <x v="10584"/>
    <x v="846"/>
    <s v="CUST12369"/>
    <s v="Customer 2369"/>
    <n v="40"/>
    <s v="New"/>
    <s v="P4004"/>
    <s v="Shampoo"/>
    <x v="4"/>
    <s v="BeautyCare"/>
    <n v="1"/>
    <n v="550"/>
    <n v="20"/>
    <n v="550"/>
    <n v="110"/>
    <n v="440"/>
    <n v="292.10000000000002"/>
    <n v="147.9"/>
    <x v="1"/>
    <s v="Delhi"/>
    <s v="Delhi"/>
    <s v="India"/>
    <s v="Net Banking"/>
    <x v="0"/>
    <s v="Standard"/>
    <x v="0"/>
    <s v="No"/>
    <s v="No"/>
  </r>
  <r>
    <x v="10585"/>
    <x v="846"/>
    <s v="CUST10100"/>
    <s v="Customer 100"/>
    <n v="52"/>
    <s v="Returning"/>
    <s v="P1010"/>
    <s v="Bluetooth Speaker"/>
    <x v="0"/>
    <s v="Prime Distributors"/>
    <n v="2"/>
    <n v="3200"/>
    <n v="20"/>
    <n v="6400"/>
    <n v="1280"/>
    <n v="5120"/>
    <n v="2998.8"/>
    <n v="2121.1999999999998"/>
    <x v="1"/>
    <s v="Bengaluru"/>
    <s v="Karnataka"/>
    <s v="India"/>
    <s v="Credit Card"/>
    <x v="0"/>
    <s v="Standard"/>
    <x v="1"/>
    <s v="No"/>
    <s v="No"/>
  </r>
  <r>
    <x v="10586"/>
    <x v="846"/>
    <s v="CUST12014"/>
    <s v="Customer 2014"/>
    <n v="33"/>
    <s v="Loyal"/>
    <s v="P3002"/>
    <s v="Air Fryer"/>
    <x v="2"/>
    <s v="HomeNeeds"/>
    <n v="2"/>
    <n v="6500"/>
    <n v="10"/>
    <n v="13000"/>
    <n v="1300"/>
    <n v="11700"/>
    <n v="7317.38"/>
    <n v="4382.62"/>
    <x v="2"/>
    <s v="Surat"/>
    <s v="Gujarat"/>
    <s v="India"/>
    <s v="Debit Card"/>
    <x v="1"/>
    <s v="Standard"/>
    <x v="0"/>
    <s v="No"/>
    <s v="No"/>
  </r>
  <r>
    <x v="10587"/>
    <x v="847"/>
    <s v="CUST10534"/>
    <s v="Customer 534"/>
    <n v="18"/>
    <s v="Loyal"/>
    <s v="P1005"/>
    <s v="Tablet"/>
    <x v="0"/>
    <s v="RetailHub"/>
    <n v="1"/>
    <n v="18000"/>
    <n v="25"/>
    <n v="18000"/>
    <n v="4500"/>
    <n v="13500"/>
    <n v="10062.120000000001"/>
    <n v="3437.88"/>
    <x v="1"/>
    <s v="Bhubaneswar"/>
    <s v="Odisha"/>
    <s v="India"/>
    <s v="UPI"/>
    <x v="0"/>
    <s v="Standard"/>
    <x v="0"/>
    <s v="No"/>
    <s v="No"/>
  </r>
  <r>
    <x v="10588"/>
    <x v="847"/>
    <s v="CUST11832"/>
    <s v="Customer 1832"/>
    <n v="35"/>
    <s v="New"/>
    <s v="P2008"/>
    <s v="Formal Shirt"/>
    <x v="3"/>
    <s v="Global Traders"/>
    <n v="3"/>
    <n v="1700"/>
    <n v="0"/>
    <n v="5100"/>
    <n v="0"/>
    <n v="5100"/>
    <n v="3433.8"/>
    <n v="1666.2"/>
    <x v="1"/>
    <s v="Bhopal"/>
    <s v="Madhya Pradesh"/>
    <s v="India"/>
    <s v="Credit Card"/>
    <x v="2"/>
    <s v="Standard"/>
    <x v="0"/>
    <s v="No"/>
    <s v="No"/>
  </r>
  <r>
    <x v="10589"/>
    <x v="847"/>
    <s v="CUST11386"/>
    <s v="Customer 1386"/>
    <n v="49"/>
    <s v="Returning"/>
    <s v="P4003"/>
    <s v="Sunscreen"/>
    <x v="4"/>
    <s v="BeautyCare"/>
    <n v="4"/>
    <n v="700"/>
    <n v="10"/>
    <n v="2800"/>
    <n v="280"/>
    <n v="2520"/>
    <n v="1431.55"/>
    <n v="1088.45"/>
    <x v="1"/>
    <s v="Surat"/>
    <s v="Gujarat"/>
    <s v="India"/>
    <s v="UPI"/>
    <x v="0"/>
    <s v="Standard"/>
    <x v="2"/>
    <s v="No"/>
    <s v="No"/>
  </r>
  <r>
    <x v="10590"/>
    <x v="847"/>
    <s v="CUST11896"/>
    <s v="Customer 1896"/>
    <n v="18"/>
    <s v="New"/>
    <s v="P5005"/>
    <s v="Desk Organizer"/>
    <x v="1"/>
    <s v="Stationery Hub"/>
    <n v="2"/>
    <n v="600"/>
    <n v="10"/>
    <n v="1200"/>
    <n v="120"/>
    <n v="1080"/>
    <n v="783.54"/>
    <n v="296.45999999999998"/>
    <x v="1"/>
    <s v="Coimbatore"/>
    <s v="Tamil Nadu"/>
    <s v="India"/>
    <s v="Net Banking"/>
    <x v="1"/>
    <s v="Standard"/>
    <x v="0"/>
    <s v="No"/>
    <s v="No"/>
  </r>
  <r>
    <x v="10591"/>
    <x v="847"/>
    <s v="CUST10381"/>
    <s v="Customer 381"/>
    <n v="43"/>
    <s v="Returning"/>
    <s v="P2004"/>
    <s v="Jacket"/>
    <x v="3"/>
    <s v="Global Traders"/>
    <n v="1"/>
    <n v="3500"/>
    <n v="0"/>
    <n v="3500"/>
    <n v="0"/>
    <n v="3500"/>
    <n v="2244.39"/>
    <n v="1255.6099999999999"/>
    <x v="1"/>
    <s v="Ahmedabad"/>
    <s v="Gujarat"/>
    <s v="India"/>
    <s v="UPI"/>
    <x v="2"/>
    <s v="Same Day"/>
    <x v="0"/>
    <s v="No"/>
    <s v="No"/>
  </r>
  <r>
    <x v="10592"/>
    <x v="847"/>
    <s v="CUST12362"/>
    <s v="Customer 2362"/>
    <n v="57"/>
    <s v="Loyal"/>
    <s v="P2007"/>
    <s v="Saree"/>
    <x v="3"/>
    <s v="FashionMart"/>
    <n v="1"/>
    <n v="2600"/>
    <n v="15"/>
    <n v="2600"/>
    <n v="390"/>
    <n v="2210"/>
    <n v="1602.41"/>
    <n v="607.59"/>
    <x v="2"/>
    <s v="Bhubaneswar"/>
    <s v="Odisha"/>
    <s v="India"/>
    <s v="Net Banking"/>
    <x v="2"/>
    <s v="Standard"/>
    <x v="0"/>
    <s v="No"/>
    <s v="No"/>
  </r>
  <r>
    <x v="10593"/>
    <x v="847"/>
    <s v="CUST11098"/>
    <s v="Customer 1098"/>
    <n v="31"/>
    <s v="Returning"/>
    <s v="P2002"/>
    <s v="Jeans"/>
    <x v="3"/>
    <s v="FashionMart"/>
    <n v="3"/>
    <n v="2200"/>
    <n v="10"/>
    <n v="6600"/>
    <n v="660"/>
    <n v="5940"/>
    <n v="4126.91"/>
    <n v="1813.09"/>
    <x v="1"/>
    <s v="Delhi"/>
    <s v="Delhi"/>
    <s v="India"/>
    <s v="Credit Card"/>
    <x v="2"/>
    <s v="Standard"/>
    <x v="1"/>
    <s v="No"/>
    <s v="No"/>
  </r>
  <r>
    <x v="10594"/>
    <x v="847"/>
    <s v="CUST10253"/>
    <s v="Customer 253"/>
    <n v="55"/>
    <s v="New"/>
    <s v="P1007"/>
    <s v="Mouse"/>
    <x v="0"/>
    <s v="RetailHub"/>
    <n v="1"/>
    <n v="900"/>
    <n v="5"/>
    <n v="900"/>
    <n v="45"/>
    <n v="855"/>
    <n v="665.1"/>
    <n v="189.9"/>
    <x v="2"/>
    <s v="Pune"/>
    <s v="Maharashtra"/>
    <s v="India"/>
    <s v="Wallet"/>
    <x v="0"/>
    <s v="Express"/>
    <x v="4"/>
    <s v="No"/>
    <s v="No"/>
  </r>
  <r>
    <x v="10595"/>
    <x v="847"/>
    <s v="CUST10244"/>
    <s v="Customer 244"/>
    <n v="42"/>
    <s v="Loyal"/>
    <s v="P3007"/>
    <s v="Vacuum Cleaner"/>
    <x v="2"/>
    <s v="Global Traders"/>
    <n v="1"/>
    <n v="8500"/>
    <n v="0"/>
    <n v="8500"/>
    <n v="0"/>
    <n v="8500"/>
    <n v="6154.88"/>
    <n v="2345.12"/>
    <x v="0"/>
    <s v="Lucknow"/>
    <s v="Uttar Pradesh"/>
    <s v="India"/>
    <s v="Wallet"/>
    <x v="2"/>
    <s v="Same Day"/>
    <x v="0"/>
    <s v="No"/>
    <s v="No"/>
  </r>
  <r>
    <x v="10596"/>
    <x v="847"/>
    <s v="CUST11350"/>
    <s v="Customer 1350"/>
    <n v="31"/>
    <s v="Returning"/>
    <s v="P2004"/>
    <s v="Jacket"/>
    <x v="3"/>
    <s v="Global Traders"/>
    <n v="1"/>
    <n v="3500"/>
    <n v="15"/>
    <n v="3500"/>
    <n v="525"/>
    <n v="2975"/>
    <n v="2359.0700000000002"/>
    <n v="615.92999999999995"/>
    <x v="1"/>
    <s v="Delhi"/>
    <s v="Delhi"/>
    <s v="India"/>
    <s v="UPI"/>
    <x v="2"/>
    <s v="Express"/>
    <x v="0"/>
    <s v="No"/>
    <s v="No"/>
  </r>
  <r>
    <x v="10597"/>
    <x v="847"/>
    <s v="CUST10393"/>
    <s v="Customer 393"/>
    <n v="23"/>
    <s v="Returning"/>
    <s v="P1005"/>
    <s v="Tablet"/>
    <x v="0"/>
    <s v="RetailHub"/>
    <n v="3"/>
    <n v="18000"/>
    <n v="5"/>
    <n v="54000"/>
    <n v="2700"/>
    <n v="51300"/>
    <n v="34951.21"/>
    <n v="16348.79"/>
    <x v="0"/>
    <s v="Pune"/>
    <s v="Maharashtra"/>
    <s v="India"/>
    <s v="Wallet"/>
    <x v="1"/>
    <s v="Standard"/>
    <x v="0"/>
    <s v="Yes"/>
    <s v="No"/>
  </r>
  <r>
    <x v="10598"/>
    <x v="847"/>
    <s v="CUST10175"/>
    <s v="Customer 175"/>
    <n v="59"/>
    <s v="Loyal"/>
    <s v="P1002"/>
    <s v="Smartphone"/>
    <x v="0"/>
    <s v="Global Traders"/>
    <n v="4"/>
    <n v="28000"/>
    <n v="10"/>
    <n v="112000"/>
    <n v="11200"/>
    <n v="100800"/>
    <n v="73381.41"/>
    <n v="27418.59"/>
    <x v="1"/>
    <s v="Indore"/>
    <s v="Madhya Pradesh"/>
    <s v="India"/>
    <s v="Cash on Delivery"/>
    <x v="0"/>
    <s v="Standard"/>
    <x v="0"/>
    <s v="Yes"/>
    <s v="No"/>
  </r>
  <r>
    <x v="10599"/>
    <x v="847"/>
    <s v="CUST12019"/>
    <s v="Customer 2019"/>
    <n v="56"/>
    <s v="New"/>
    <s v="P4001"/>
    <s v="Face Wash"/>
    <x v="4"/>
    <s v="BeautyCare"/>
    <n v="5"/>
    <n v="450"/>
    <n v="20"/>
    <n v="2250"/>
    <n v="450"/>
    <n v="1800"/>
    <n v="1470.67"/>
    <n v="329.33"/>
    <x v="1"/>
    <s v="Kolkata"/>
    <s v="West Bengal"/>
    <s v="India"/>
    <s v="Wallet"/>
    <x v="1"/>
    <s v="Same Day"/>
    <x v="0"/>
    <s v="No"/>
    <s v="No"/>
  </r>
  <r>
    <x v="10600"/>
    <x v="847"/>
    <s v="CUST10970"/>
    <s v="Customer 970"/>
    <n v="34"/>
    <s v="Loyal"/>
    <s v="P3002"/>
    <s v="Air Fryer"/>
    <x v="2"/>
    <s v="HomeNeeds"/>
    <n v="2"/>
    <n v="6500"/>
    <n v="10"/>
    <n v="13000"/>
    <n v="1300"/>
    <n v="11700"/>
    <n v="9248.16"/>
    <n v="2451.84"/>
    <x v="1"/>
    <s v="Chennai"/>
    <s v="Tamil Nadu"/>
    <s v="India"/>
    <s v="Debit Card"/>
    <x v="0"/>
    <s v="Express"/>
    <x v="0"/>
    <s v="No"/>
    <s v="No"/>
  </r>
  <r>
    <x v="10601"/>
    <x v="847"/>
    <s v="CUST11806"/>
    <s v="Customer 1806"/>
    <n v="60"/>
    <s v="Returning"/>
    <s v="P3002"/>
    <s v="Air Fryer"/>
    <x v="2"/>
    <s v="HomeNeeds"/>
    <n v="1"/>
    <n v="6500"/>
    <n v="5"/>
    <n v="6500"/>
    <n v="325"/>
    <n v="6175"/>
    <n v="5008.68"/>
    <n v="1166.32"/>
    <x v="2"/>
    <s v="Bengaluru"/>
    <s v="Karnataka"/>
    <s v="India"/>
    <s v="Net Banking"/>
    <x v="1"/>
    <s v="Same Day"/>
    <x v="0"/>
    <s v="No"/>
    <s v="No"/>
  </r>
  <r>
    <x v="10602"/>
    <x v="847"/>
    <s v="CUST11238"/>
    <s v="Customer 1238"/>
    <n v="53"/>
    <s v="New"/>
    <s v="P3001"/>
    <s v="Coffee Maker"/>
    <x v="2"/>
    <s v="HomeNeeds"/>
    <n v="1"/>
    <n v="4200"/>
    <n v="15"/>
    <n v="4200"/>
    <n v="630"/>
    <n v="3570"/>
    <n v="2923.12"/>
    <n v="646.88"/>
    <x v="1"/>
    <s v="Nagpur"/>
    <s v="Maharashtra"/>
    <s v="India"/>
    <s v="Cash on Delivery"/>
    <x v="2"/>
    <s v="Same Day"/>
    <x v="0"/>
    <s v="No"/>
    <s v="No"/>
  </r>
  <r>
    <x v="10603"/>
    <x v="847"/>
    <s v="CUST10318"/>
    <s v="Customer 318"/>
    <n v="50"/>
    <s v="New"/>
    <s v="P3001"/>
    <s v="Coffee Maker"/>
    <x v="2"/>
    <s v="HomeNeeds"/>
    <n v="2"/>
    <n v="4200"/>
    <n v="5"/>
    <n v="8400"/>
    <n v="420"/>
    <n v="7980"/>
    <n v="4940.37"/>
    <n v="3039.63"/>
    <x v="1"/>
    <s v="Ahmedabad"/>
    <s v="Gujarat"/>
    <s v="India"/>
    <s v="Wallet"/>
    <x v="1"/>
    <s v="Standard"/>
    <x v="3"/>
    <s v="No"/>
    <s v="No"/>
  </r>
  <r>
    <x v="10604"/>
    <x v="848"/>
    <s v="CUST11178"/>
    <s v="Customer 1178"/>
    <n v="20"/>
    <s v="New"/>
    <s v="P1003"/>
    <s v="Headphones"/>
    <x v="0"/>
    <s v="Metro Supplies"/>
    <n v="2"/>
    <n v="2500"/>
    <n v="15"/>
    <n v="5000"/>
    <n v="750"/>
    <n v="4250"/>
    <n v="3203.03"/>
    <n v="1046.97"/>
    <x v="1"/>
    <s v="Kolkata"/>
    <s v="West Bengal"/>
    <s v="India"/>
    <s v="Debit Card"/>
    <x v="2"/>
    <s v="Express"/>
    <x v="0"/>
    <s v="No"/>
    <s v="No"/>
  </r>
  <r>
    <x v="10605"/>
    <x v="848"/>
    <s v="CUST12375"/>
    <s v="Customer 2375"/>
    <n v="52"/>
    <s v="New"/>
    <s v="P2001"/>
    <s v="Running Shoes"/>
    <x v="3"/>
    <s v="FashionMart"/>
    <n v="1"/>
    <n v="3200"/>
    <n v="10"/>
    <n v="3200"/>
    <n v="320"/>
    <n v="2880"/>
    <n v="2337.2199999999998"/>
    <n v="542.78"/>
    <x v="1"/>
    <s v="Bengaluru"/>
    <s v="Karnataka"/>
    <s v="India"/>
    <s v="Wallet"/>
    <x v="0"/>
    <s v="Express"/>
    <x v="0"/>
    <s v="No"/>
    <s v="No"/>
  </r>
  <r>
    <x v="10606"/>
    <x v="848"/>
    <s v="CUST10460"/>
    <s v="Customer 460"/>
    <n v="49"/>
    <s v="Returning"/>
    <s v="P4006"/>
    <s v="Lipstick"/>
    <x v="4"/>
    <s v="BeautyCare"/>
    <n v="2"/>
    <n v="850"/>
    <n v="5"/>
    <n v="1700"/>
    <n v="85"/>
    <n v="1615"/>
    <n v="1257.0999999999999"/>
    <n v="357.9"/>
    <x v="1"/>
    <s v="Coimbatore"/>
    <s v="Tamil Nadu"/>
    <s v="India"/>
    <s v="Cash on Delivery"/>
    <x v="2"/>
    <s v="Standard"/>
    <x v="0"/>
    <s v="No"/>
    <s v="No"/>
  </r>
  <r>
    <x v="10607"/>
    <x v="848"/>
    <s v="CUST12357"/>
    <s v="Customer 2357"/>
    <n v="41"/>
    <s v="Loyal"/>
    <s v="P3001"/>
    <s v="Coffee Maker"/>
    <x v="2"/>
    <s v="HomeNeeds"/>
    <n v="1"/>
    <n v="4200"/>
    <n v="30"/>
    <n v="4200"/>
    <n v="1260"/>
    <n v="2940"/>
    <n v="1753.47"/>
    <n v="1186.53"/>
    <x v="1"/>
    <s v="Bengaluru"/>
    <s v="Karnataka"/>
    <s v="India"/>
    <s v="Cash on Delivery"/>
    <x v="0"/>
    <s v="Standard"/>
    <x v="0"/>
    <s v="No"/>
    <s v="No"/>
  </r>
  <r>
    <x v="10608"/>
    <x v="848"/>
    <s v="CUST11881"/>
    <s v="Customer 1881"/>
    <n v="33"/>
    <s v="New"/>
    <s v="P2006"/>
    <s v="Womens Kurti"/>
    <x v="3"/>
    <s v="FashionMart"/>
    <n v="1"/>
    <n v="1400"/>
    <n v="5"/>
    <n v="1400"/>
    <n v="70"/>
    <n v="1330"/>
    <n v="1086.77"/>
    <n v="243.23"/>
    <x v="1"/>
    <s v="Indore"/>
    <s v="Madhya Pradesh"/>
    <s v="India"/>
    <s v="Net Banking"/>
    <x v="2"/>
    <s v="Standard"/>
    <x v="0"/>
    <s v="No"/>
    <s v="No"/>
  </r>
  <r>
    <x v="10609"/>
    <x v="848"/>
    <s v="CUST11115"/>
    <s v="Customer 1115"/>
    <n v="25"/>
    <s v="Returning"/>
    <s v="P2003"/>
    <s v="T-Shirt"/>
    <x v="3"/>
    <s v="RetailHub"/>
    <n v="1"/>
    <n v="900"/>
    <n v="15"/>
    <n v="900"/>
    <n v="135"/>
    <n v="765"/>
    <n v="423.19"/>
    <n v="341.81"/>
    <x v="1"/>
    <s v="Kolkata"/>
    <s v="West Bengal"/>
    <s v="India"/>
    <s v="Credit Card"/>
    <x v="0"/>
    <s v="Standard"/>
    <x v="4"/>
    <s v="No"/>
    <s v="No"/>
  </r>
  <r>
    <x v="10610"/>
    <x v="848"/>
    <s v="CUST12233"/>
    <s v="Customer 2233"/>
    <n v="19"/>
    <s v="Loyal"/>
    <s v="P2002"/>
    <s v="Jeans"/>
    <x v="3"/>
    <s v="FashionMart"/>
    <n v="1"/>
    <n v="2200"/>
    <n v="10"/>
    <n v="2200"/>
    <n v="220"/>
    <n v="1980"/>
    <n v="1140.26"/>
    <n v="839.74"/>
    <x v="1"/>
    <s v="Chandigarh"/>
    <s v="Chandigarh"/>
    <s v="India"/>
    <s v="Wallet"/>
    <x v="0"/>
    <s v="Standard"/>
    <x v="0"/>
    <s v="No"/>
    <s v="No"/>
  </r>
  <r>
    <x v="10611"/>
    <x v="848"/>
    <s v="CUST11496"/>
    <s v="Customer 1496"/>
    <n v="52"/>
    <s v="New"/>
    <s v="P5004"/>
    <s v="Pen Set"/>
    <x v="1"/>
    <s v="Stationery Hub"/>
    <n v="3"/>
    <n v="250"/>
    <n v="20"/>
    <n v="750"/>
    <n v="150"/>
    <n v="600"/>
    <n v="429.47"/>
    <n v="170.53"/>
    <x v="1"/>
    <s v="Surat"/>
    <s v="Gujarat"/>
    <s v="India"/>
    <s v="Debit Card"/>
    <x v="0"/>
    <s v="Standard"/>
    <x v="2"/>
    <s v="Yes"/>
    <s v="Yes"/>
  </r>
  <r>
    <x v="10612"/>
    <x v="848"/>
    <s v="CUST12141"/>
    <s v="Customer 2141"/>
    <n v="56"/>
    <s v="Returning"/>
    <s v="P1008"/>
    <s v="Monitor"/>
    <x v="0"/>
    <s v="Global Traders"/>
    <n v="5"/>
    <n v="14500"/>
    <n v="10"/>
    <n v="72500"/>
    <n v="7250"/>
    <n v="65250"/>
    <n v="46905.87"/>
    <n v="18344.13"/>
    <x v="1"/>
    <s v="Lucknow"/>
    <s v="Uttar Pradesh"/>
    <s v="India"/>
    <s v="Net Banking"/>
    <x v="0"/>
    <s v="Standard"/>
    <x v="0"/>
    <s v="No"/>
    <s v="No"/>
  </r>
  <r>
    <x v="10613"/>
    <x v="848"/>
    <s v="CUST12460"/>
    <s v="Customer 2460"/>
    <n v="43"/>
    <s v="Loyal"/>
    <s v="P2001"/>
    <s v="Running Shoes"/>
    <x v="3"/>
    <s v="FashionMart"/>
    <n v="2"/>
    <n v="3200"/>
    <n v="15"/>
    <n v="6400"/>
    <n v="960"/>
    <n v="5440"/>
    <n v="4028.98"/>
    <n v="1411.02"/>
    <x v="2"/>
    <s v="Kolkata"/>
    <s v="West Bengal"/>
    <s v="India"/>
    <s v="Cash on Delivery"/>
    <x v="0"/>
    <s v="Standard"/>
    <x v="3"/>
    <s v="No"/>
    <s v="No"/>
  </r>
  <r>
    <x v="10614"/>
    <x v="848"/>
    <s v="CUST11399"/>
    <s v="Customer 1399"/>
    <n v="60"/>
    <s v="Returning"/>
    <s v="P3004"/>
    <s v="Cookware Set"/>
    <x v="2"/>
    <s v="HomeNeeds"/>
    <n v="1"/>
    <n v="3500"/>
    <n v="10"/>
    <n v="3500"/>
    <n v="350"/>
    <n v="3150"/>
    <n v="1823.48"/>
    <n v="1326.52"/>
    <x v="1"/>
    <s v="Bengaluru"/>
    <s v="Karnataka"/>
    <s v="India"/>
    <s v="Net Banking"/>
    <x v="0"/>
    <s v="Standard"/>
    <x v="3"/>
    <s v="No"/>
    <s v="No"/>
  </r>
  <r>
    <x v="10615"/>
    <x v="848"/>
    <s v="CUST10986"/>
    <s v="Customer 986"/>
    <n v="19"/>
    <s v="Loyal"/>
    <s v="P5001"/>
    <s v="Notebook Set"/>
    <x v="1"/>
    <s v="Stationery Hub"/>
    <n v="1"/>
    <n v="500"/>
    <n v="20"/>
    <n v="500"/>
    <n v="100"/>
    <n v="400"/>
    <n v="276.01"/>
    <n v="123.99"/>
    <x v="1"/>
    <s v="Mumbai"/>
    <s v="Maharashtra"/>
    <s v="India"/>
    <s v="Cash on Delivery"/>
    <x v="0"/>
    <s v="Standard"/>
    <x v="0"/>
    <s v="No"/>
    <s v="No"/>
  </r>
  <r>
    <x v="10616"/>
    <x v="848"/>
    <s v="CUST11826"/>
    <s v="Customer 1826"/>
    <n v="57"/>
    <s v="Loyal"/>
    <s v="P1009"/>
    <s v="Power Bank"/>
    <x v="0"/>
    <s v="Prime Distributors"/>
    <n v="5"/>
    <n v="1600"/>
    <n v="0"/>
    <n v="8000"/>
    <n v="0"/>
    <n v="8000"/>
    <n v="4816.6899999999996"/>
    <n v="3183.31"/>
    <x v="1"/>
    <s v="Visakhapatnam"/>
    <s v="Andhra Pradesh"/>
    <s v="India"/>
    <s v="Credit Card"/>
    <x v="0"/>
    <s v="Standard"/>
    <x v="0"/>
    <s v="No"/>
    <s v="No"/>
  </r>
  <r>
    <x v="10617"/>
    <x v="849"/>
    <s v="CUST10598"/>
    <s v="Customer 598"/>
    <n v="41"/>
    <s v="New"/>
    <s v="P3001"/>
    <s v="Coffee Maker"/>
    <x v="2"/>
    <s v="HomeNeeds"/>
    <n v="1"/>
    <n v="4200"/>
    <n v="10"/>
    <n v="4200"/>
    <n v="420"/>
    <n v="3780"/>
    <n v="2743.02"/>
    <n v="1036.98"/>
    <x v="1"/>
    <s v="Patna"/>
    <s v="Bihar"/>
    <s v="India"/>
    <s v="UPI"/>
    <x v="0"/>
    <s v="Express"/>
    <x v="0"/>
    <s v="No"/>
    <s v="Yes"/>
  </r>
  <r>
    <x v="10618"/>
    <x v="849"/>
    <s v="CUST12089"/>
    <s v="Customer 2089"/>
    <n v="35"/>
    <s v="Returning"/>
    <s v="P3003"/>
    <s v="Mixer Grinder"/>
    <x v="2"/>
    <s v="Prime Distributors"/>
    <n v="3"/>
    <n v="4800"/>
    <n v="15"/>
    <n v="14400"/>
    <n v="2160"/>
    <n v="12240"/>
    <n v="8949.14"/>
    <n v="3290.86"/>
    <x v="1"/>
    <s v="Lucknow"/>
    <s v="Uttar Pradesh"/>
    <s v="India"/>
    <s v="Credit Card"/>
    <x v="2"/>
    <s v="Standard"/>
    <x v="0"/>
    <s v="No"/>
    <s v="No"/>
  </r>
  <r>
    <x v="10619"/>
    <x v="849"/>
    <s v="CUST11908"/>
    <s v="Customer 1908"/>
    <n v="22"/>
    <s v="Returning"/>
    <s v="P3006"/>
    <s v="Water Bottle"/>
    <x v="2"/>
    <s v="Metro Supplies"/>
    <n v="2"/>
    <n v="700"/>
    <n v="10"/>
    <n v="1400"/>
    <n v="140"/>
    <n v="1260"/>
    <n v="828.81"/>
    <n v="431.19"/>
    <x v="1"/>
    <s v="Visakhapatnam"/>
    <s v="Andhra Pradesh"/>
    <s v="India"/>
    <s v="Credit Card"/>
    <x v="0"/>
    <s v="Standard"/>
    <x v="0"/>
    <s v="No"/>
    <s v="No"/>
  </r>
  <r>
    <x v="10620"/>
    <x v="849"/>
    <s v="CUST11513"/>
    <s v="Customer 1513"/>
    <n v="48"/>
    <s v="New"/>
    <s v="P1003"/>
    <s v="Headphones"/>
    <x v="0"/>
    <s v="Metro Supplies"/>
    <n v="2"/>
    <n v="2500"/>
    <n v="5"/>
    <n v="5000"/>
    <n v="250"/>
    <n v="4750"/>
    <n v="2670.7"/>
    <n v="2079.3000000000002"/>
    <x v="0"/>
    <s v="Kolkata"/>
    <s v="West Bengal"/>
    <s v="India"/>
    <s v="Net Banking"/>
    <x v="2"/>
    <s v="Standard"/>
    <x v="0"/>
    <s v="No"/>
    <s v="No"/>
  </r>
  <r>
    <x v="10621"/>
    <x v="849"/>
    <s v="CUST11548"/>
    <s v="Customer 1548"/>
    <n v="18"/>
    <s v="New"/>
    <s v="P1006"/>
    <s v="Keyboard"/>
    <x v="0"/>
    <s v="Metro Supplies"/>
    <n v="3"/>
    <n v="1800"/>
    <n v="15"/>
    <n v="5400"/>
    <n v="810"/>
    <n v="4590"/>
    <n v="2548.25"/>
    <n v="2041.75"/>
    <x v="1"/>
    <s v="Ahmedabad"/>
    <s v="Gujarat"/>
    <s v="India"/>
    <s v="Wallet"/>
    <x v="0"/>
    <s v="Express"/>
    <x v="4"/>
    <s v="No"/>
    <s v="No"/>
  </r>
  <r>
    <x v="10622"/>
    <x v="849"/>
    <s v="CUST11571"/>
    <s v="Customer 1571"/>
    <n v="44"/>
    <s v="Returning"/>
    <s v="P3006"/>
    <s v="Water Bottle"/>
    <x v="2"/>
    <s v="Metro Supplies"/>
    <n v="4"/>
    <n v="700"/>
    <n v="10"/>
    <n v="2800"/>
    <n v="280"/>
    <n v="2520"/>
    <n v="2012.42"/>
    <n v="507.58"/>
    <x v="1"/>
    <s v="Chennai"/>
    <s v="Tamil Nadu"/>
    <s v="India"/>
    <s v="Credit Card"/>
    <x v="0"/>
    <s v="Express"/>
    <x v="0"/>
    <s v="No"/>
    <s v="No"/>
  </r>
  <r>
    <x v="10623"/>
    <x v="849"/>
    <s v="CUST11559"/>
    <s v="Customer 1559"/>
    <n v="19"/>
    <s v="Returning"/>
    <s v="P3007"/>
    <s v="Vacuum Cleaner"/>
    <x v="2"/>
    <s v="Global Traders"/>
    <n v="2"/>
    <n v="8500"/>
    <n v="10"/>
    <n v="17000"/>
    <n v="1700"/>
    <n v="15300"/>
    <n v="11868.29"/>
    <n v="3431.71"/>
    <x v="1"/>
    <s v="Bhubaneswar"/>
    <s v="Odisha"/>
    <s v="India"/>
    <s v="Cash on Delivery"/>
    <x v="0"/>
    <s v="Express"/>
    <x v="2"/>
    <s v="No"/>
    <s v="No"/>
  </r>
  <r>
    <x v="10624"/>
    <x v="849"/>
    <s v="CUST11058"/>
    <s v="Customer 1058"/>
    <n v="54"/>
    <s v="New"/>
    <s v="P2004"/>
    <s v="Jacket"/>
    <x v="3"/>
    <s v="Global Traders"/>
    <n v="1"/>
    <n v="3500"/>
    <n v="15"/>
    <n v="3500"/>
    <n v="525"/>
    <n v="2975"/>
    <n v="2290.15"/>
    <n v="684.85"/>
    <x v="1"/>
    <s v="Bhubaneswar"/>
    <s v="Odisha"/>
    <s v="India"/>
    <s v="Debit Card"/>
    <x v="2"/>
    <s v="Standard"/>
    <x v="1"/>
    <s v="No"/>
    <s v="No"/>
  </r>
  <r>
    <x v="10625"/>
    <x v="849"/>
    <s v="CUST12453"/>
    <s v="Customer 2453"/>
    <n v="23"/>
    <s v="Returning"/>
    <s v="P5003"/>
    <s v="Calculator"/>
    <x v="1"/>
    <s v="Stationery Hub"/>
    <n v="1"/>
    <n v="650"/>
    <n v="5"/>
    <n v="650"/>
    <n v="32.5"/>
    <n v="617.5"/>
    <n v="423.93"/>
    <n v="193.57"/>
    <x v="1"/>
    <s v="Jaipur"/>
    <s v="Rajasthan"/>
    <s v="India"/>
    <s v="UPI"/>
    <x v="2"/>
    <s v="Express"/>
    <x v="0"/>
    <s v="Yes"/>
    <s v="No"/>
  </r>
  <r>
    <x v="10626"/>
    <x v="849"/>
    <s v="CUST10884"/>
    <s v="Customer 884"/>
    <n v="40"/>
    <s v="Returning"/>
    <s v="P1004"/>
    <s v="Smartwatch"/>
    <x v="0"/>
    <s v="TechSource India"/>
    <n v="2"/>
    <n v="6500"/>
    <n v="20"/>
    <n v="13000"/>
    <n v="2600"/>
    <n v="10400"/>
    <n v="7515"/>
    <n v="2885"/>
    <x v="1"/>
    <s v="Chennai"/>
    <s v="Tamil Nadu"/>
    <s v="India"/>
    <s v="Cash on Delivery"/>
    <x v="2"/>
    <s v="Standard"/>
    <x v="0"/>
    <s v="No"/>
    <s v="No"/>
  </r>
  <r>
    <x v="10627"/>
    <x v="849"/>
    <s v="CUST12350"/>
    <s v="Customer 2350"/>
    <n v="31"/>
    <s v="Loyal"/>
    <s v="P4005"/>
    <s v="Perfume"/>
    <x v="4"/>
    <s v="BeautyCare"/>
    <n v="1"/>
    <n v="1800"/>
    <n v="0"/>
    <n v="1800"/>
    <n v="0"/>
    <n v="1800"/>
    <n v="1206.1600000000001"/>
    <n v="593.84"/>
    <x v="1"/>
    <s v="Nagpur"/>
    <s v="Maharashtra"/>
    <s v="India"/>
    <s v="Net Banking"/>
    <x v="1"/>
    <s v="Standard"/>
    <x v="0"/>
    <s v="No"/>
    <s v="No"/>
  </r>
  <r>
    <x v="10628"/>
    <x v="849"/>
    <s v="CUST10945"/>
    <s v="Customer 945"/>
    <n v="40"/>
    <s v="Loyal"/>
    <s v="P1007"/>
    <s v="Mouse"/>
    <x v="0"/>
    <s v="RetailHub"/>
    <n v="3"/>
    <n v="900"/>
    <n v="25"/>
    <n v="2700"/>
    <n v="675"/>
    <n v="2025"/>
    <n v="1434.42"/>
    <n v="590.58000000000004"/>
    <x v="1"/>
    <s v="Pune"/>
    <s v="Maharashtra"/>
    <s v="India"/>
    <s v="Cash on Delivery"/>
    <x v="0"/>
    <s v="Standard"/>
    <x v="0"/>
    <s v="No"/>
    <s v="No"/>
  </r>
  <r>
    <x v="10629"/>
    <x v="849"/>
    <s v="CUST11857"/>
    <s v="Customer 1857"/>
    <n v="39"/>
    <s v="Returning"/>
    <s v="P1010"/>
    <s v="Bluetooth Speaker"/>
    <x v="0"/>
    <s v="Prime Distributors"/>
    <n v="3"/>
    <n v="3200"/>
    <n v="5"/>
    <n v="9600"/>
    <n v="480"/>
    <n v="9120"/>
    <n v="7066.15"/>
    <n v="2053.85"/>
    <x v="1"/>
    <s v="Pune"/>
    <s v="Maharashtra"/>
    <s v="India"/>
    <s v="Debit Card"/>
    <x v="0"/>
    <s v="Express"/>
    <x v="3"/>
    <s v="No"/>
    <s v="No"/>
  </r>
  <r>
    <x v="10630"/>
    <x v="849"/>
    <s v="CUST11569"/>
    <s v="Customer 1569"/>
    <n v="27"/>
    <s v="New"/>
    <s v="P1006"/>
    <s v="Keyboard"/>
    <x v="0"/>
    <s v="Metro Supplies"/>
    <n v="1"/>
    <n v="1800"/>
    <n v="15"/>
    <n v="1800"/>
    <n v="270"/>
    <n v="1530"/>
    <n v="1126.29"/>
    <n v="403.71"/>
    <x v="1"/>
    <s v="Delhi"/>
    <s v="Delhi"/>
    <s v="India"/>
    <s v="UPI"/>
    <x v="2"/>
    <s v="Express"/>
    <x v="0"/>
    <s v="No"/>
    <s v="No"/>
  </r>
  <r>
    <x v="10631"/>
    <x v="849"/>
    <s v="CUST11302"/>
    <s v="Customer 1302"/>
    <n v="43"/>
    <s v="New"/>
    <s v="P3004"/>
    <s v="Cookware Set"/>
    <x v="2"/>
    <s v="HomeNeeds"/>
    <n v="2"/>
    <n v="3500"/>
    <n v="10"/>
    <n v="7000"/>
    <n v="700"/>
    <n v="6300"/>
    <n v="3793.07"/>
    <n v="2506.9299999999998"/>
    <x v="1"/>
    <s v="Surat"/>
    <s v="Gujarat"/>
    <s v="India"/>
    <s v="Cash on Delivery"/>
    <x v="2"/>
    <s v="Express"/>
    <x v="0"/>
    <s v="No"/>
    <s v="No"/>
  </r>
  <r>
    <x v="10632"/>
    <x v="849"/>
    <s v="CUST11851"/>
    <s v="Customer 1851"/>
    <n v="51"/>
    <s v="Returning"/>
    <s v="P5002"/>
    <s v="Novel"/>
    <x v="1"/>
    <s v="Stationery Hub"/>
    <n v="4"/>
    <n v="400"/>
    <n v="10"/>
    <n v="1600"/>
    <n v="160"/>
    <n v="1440"/>
    <n v="796.8"/>
    <n v="643.20000000000005"/>
    <x v="1"/>
    <s v="Bengaluru"/>
    <s v="Karnataka"/>
    <s v="India"/>
    <s v="Credit Card"/>
    <x v="2"/>
    <s v="Standard"/>
    <x v="0"/>
    <s v="No"/>
    <s v="No"/>
  </r>
  <r>
    <x v="10633"/>
    <x v="849"/>
    <s v="CUST11971"/>
    <s v="Customer 1971"/>
    <n v="29"/>
    <s v="Loyal"/>
    <s v="P1008"/>
    <s v="Monitor"/>
    <x v="0"/>
    <s v="Global Traders"/>
    <n v="3"/>
    <n v="14500"/>
    <n v="10"/>
    <n v="43500"/>
    <n v="4350"/>
    <n v="39150"/>
    <n v="26533.83"/>
    <n v="12616.17"/>
    <x v="1"/>
    <s v="Hyderabad"/>
    <s v="Telangana"/>
    <s v="India"/>
    <s v="Cash on Delivery"/>
    <x v="1"/>
    <s v="Express"/>
    <x v="0"/>
    <s v="No"/>
    <s v="No"/>
  </r>
  <r>
    <x v="10634"/>
    <x v="850"/>
    <s v="CUST11480"/>
    <s v="Customer 1480"/>
    <n v="33"/>
    <s v="Loyal"/>
    <s v="P2007"/>
    <s v="Saree"/>
    <x v="3"/>
    <s v="FashionMart"/>
    <n v="1"/>
    <n v="2600"/>
    <n v="15"/>
    <n v="2600"/>
    <n v="390"/>
    <n v="2210"/>
    <n v="1378.21"/>
    <n v="831.79"/>
    <x v="0"/>
    <s v="Indore"/>
    <s v="Madhya Pradesh"/>
    <s v="India"/>
    <s v="Credit Card"/>
    <x v="1"/>
    <s v="Standard"/>
    <x v="0"/>
    <s v="No"/>
    <s v="No"/>
  </r>
  <r>
    <x v="10635"/>
    <x v="850"/>
    <s v="CUST11323"/>
    <s v="Customer 1323"/>
    <n v="41"/>
    <s v="Loyal"/>
    <s v="P3001"/>
    <s v="Coffee Maker"/>
    <x v="2"/>
    <s v="HomeNeeds"/>
    <n v="1"/>
    <n v="4200"/>
    <n v="15"/>
    <n v="4200"/>
    <n v="630"/>
    <n v="3570"/>
    <n v="2445.23"/>
    <n v="1124.77"/>
    <x v="1"/>
    <s v="Pune"/>
    <s v="Maharashtra"/>
    <s v="India"/>
    <s v="Wallet"/>
    <x v="0"/>
    <s v="Standard"/>
    <x v="0"/>
    <s v="No"/>
    <s v="No"/>
  </r>
  <r>
    <x v="10636"/>
    <x v="850"/>
    <s v="CUST10717"/>
    <s v="Customer 717"/>
    <n v="40"/>
    <s v="Returning"/>
    <s v="P3004"/>
    <s v="Cookware Set"/>
    <x v="2"/>
    <s v="HomeNeeds"/>
    <n v="3"/>
    <n v="3500"/>
    <n v="10"/>
    <n v="10500"/>
    <n v="1050"/>
    <n v="9450"/>
    <n v="6501.46"/>
    <n v="2948.54"/>
    <x v="0"/>
    <s v="Guwahati"/>
    <s v="Assam"/>
    <s v="India"/>
    <s v="Cash on Delivery"/>
    <x v="2"/>
    <s v="Standard"/>
    <x v="1"/>
    <s v="No"/>
    <s v="No"/>
  </r>
  <r>
    <x v="10637"/>
    <x v="850"/>
    <s v="CUST10653"/>
    <s v="Customer 653"/>
    <n v="48"/>
    <s v="New"/>
    <s v="P1004"/>
    <s v="Smartwatch"/>
    <x v="0"/>
    <s v="TechSource India"/>
    <n v="2"/>
    <n v="6500"/>
    <n v="10"/>
    <n v="13000"/>
    <n v="1300"/>
    <n v="11700"/>
    <n v="9469.7999999999993"/>
    <n v="2230.1999999999998"/>
    <x v="1"/>
    <s v="Chennai"/>
    <s v="Tamil Nadu"/>
    <s v="India"/>
    <s v="Credit Card"/>
    <x v="0"/>
    <s v="Standard"/>
    <x v="0"/>
    <s v="No"/>
    <s v="No"/>
  </r>
  <r>
    <x v="10638"/>
    <x v="850"/>
    <s v="CUST12403"/>
    <s v="Customer 2403"/>
    <n v="53"/>
    <s v="Loyal"/>
    <s v="P5001"/>
    <s v="Notebook Set"/>
    <x v="1"/>
    <s v="Stationery Hub"/>
    <n v="1"/>
    <n v="500"/>
    <n v="0"/>
    <n v="500"/>
    <n v="0"/>
    <n v="500"/>
    <n v="388.91"/>
    <n v="111.09"/>
    <x v="1"/>
    <s v="Jaipur"/>
    <s v="Rajasthan"/>
    <s v="India"/>
    <s v="Debit Card"/>
    <x v="2"/>
    <s v="Standard"/>
    <x v="0"/>
    <s v="No"/>
    <s v="No"/>
  </r>
  <r>
    <x v="10639"/>
    <x v="850"/>
    <s v="CUST10894"/>
    <s v="Customer 894"/>
    <n v="57"/>
    <s v="Returning"/>
    <s v="P2004"/>
    <s v="Jacket"/>
    <x v="3"/>
    <s v="Global Traders"/>
    <n v="1"/>
    <n v="3500"/>
    <n v="15"/>
    <n v="3500"/>
    <n v="525"/>
    <n v="2975"/>
    <n v="2383.4299999999998"/>
    <n v="591.57000000000005"/>
    <x v="1"/>
    <s v="Surat"/>
    <s v="Gujarat"/>
    <s v="India"/>
    <s v="Cash on Delivery"/>
    <x v="0"/>
    <s v="Express"/>
    <x v="0"/>
    <s v="No"/>
    <s v="No"/>
  </r>
  <r>
    <x v="10640"/>
    <x v="850"/>
    <s v="CUST12246"/>
    <s v="Customer 2246"/>
    <n v="59"/>
    <s v="New"/>
    <s v="P3007"/>
    <s v="Vacuum Cleaner"/>
    <x v="2"/>
    <s v="Global Traders"/>
    <n v="5"/>
    <n v="8500"/>
    <n v="10"/>
    <n v="42500"/>
    <n v="4250"/>
    <n v="38250"/>
    <n v="26406.16"/>
    <n v="11843.84"/>
    <x v="1"/>
    <s v="Jaipur"/>
    <s v="Rajasthan"/>
    <s v="India"/>
    <s v="Net Banking"/>
    <x v="0"/>
    <s v="Standard"/>
    <x v="1"/>
    <s v="No"/>
    <s v="No"/>
  </r>
  <r>
    <x v="10641"/>
    <x v="850"/>
    <s v="CUST10791"/>
    <s v="Customer 791"/>
    <n v="29"/>
    <s v="Returning"/>
    <s v="P1002"/>
    <s v="Smartphone"/>
    <x v="0"/>
    <s v="Global Traders"/>
    <n v="2"/>
    <n v="28000"/>
    <n v="15"/>
    <n v="56000"/>
    <n v="8400"/>
    <n v="47600"/>
    <n v="30077.87"/>
    <n v="17522.13"/>
    <x v="1"/>
    <s v="Bhubaneswar"/>
    <s v="Odisha"/>
    <s v="India"/>
    <s v="Net Banking"/>
    <x v="0"/>
    <s v="Standard"/>
    <x v="0"/>
    <s v="No"/>
    <s v="No"/>
  </r>
  <r>
    <x v="10642"/>
    <x v="851"/>
    <s v="CUST11375"/>
    <s v="Customer 1375"/>
    <n v="53"/>
    <s v="New"/>
    <s v="P4001"/>
    <s v="Face Wash"/>
    <x v="4"/>
    <s v="BeautyCare"/>
    <n v="1"/>
    <n v="450"/>
    <n v="10"/>
    <n v="450"/>
    <n v="45"/>
    <n v="405"/>
    <n v="316.42"/>
    <n v="88.58"/>
    <x v="1"/>
    <s v="Hyderabad"/>
    <s v="Telangana"/>
    <s v="India"/>
    <s v="Cash on Delivery"/>
    <x v="0"/>
    <s v="Standard"/>
    <x v="1"/>
    <s v="No"/>
    <s v="Yes"/>
  </r>
  <r>
    <x v="10643"/>
    <x v="851"/>
    <s v="CUST12329"/>
    <s v="Customer 2329"/>
    <n v="38"/>
    <s v="New"/>
    <s v="P3007"/>
    <s v="Vacuum Cleaner"/>
    <x v="2"/>
    <s v="Global Traders"/>
    <n v="2"/>
    <n v="8500"/>
    <n v="10"/>
    <n v="17000"/>
    <n v="1700"/>
    <n v="15300"/>
    <n v="10060.1"/>
    <n v="5239.8999999999996"/>
    <x v="1"/>
    <s v="Lucknow"/>
    <s v="Uttar Pradesh"/>
    <s v="India"/>
    <s v="UPI"/>
    <x v="2"/>
    <s v="Express"/>
    <x v="3"/>
    <s v="No"/>
    <s v="No"/>
  </r>
  <r>
    <x v="10644"/>
    <x v="851"/>
    <s v="CUST12332"/>
    <s v="Customer 2332"/>
    <n v="51"/>
    <s v="New"/>
    <s v="P1002"/>
    <s v="Smartphone"/>
    <x v="0"/>
    <s v="Global Traders"/>
    <n v="2"/>
    <n v="28000"/>
    <n v="15"/>
    <n v="56000"/>
    <n v="8400"/>
    <n v="47600"/>
    <n v="29922.25"/>
    <n v="17677.75"/>
    <x v="1"/>
    <s v="Pune"/>
    <s v="Maharashtra"/>
    <s v="India"/>
    <s v="Cash on Delivery"/>
    <x v="2"/>
    <s v="Standard"/>
    <x v="0"/>
    <s v="No"/>
    <s v="No"/>
  </r>
  <r>
    <x v="10645"/>
    <x v="851"/>
    <s v="CUST11223"/>
    <s v="Customer 1223"/>
    <n v="50"/>
    <s v="Returning"/>
    <s v="P1002"/>
    <s v="Smartphone"/>
    <x v="0"/>
    <s v="Global Traders"/>
    <n v="4"/>
    <n v="28000"/>
    <n v="0"/>
    <n v="112000"/>
    <n v="0"/>
    <n v="112000"/>
    <n v="89409.02"/>
    <n v="22590.98"/>
    <x v="1"/>
    <s v="Indore"/>
    <s v="Madhya Pradesh"/>
    <s v="India"/>
    <s v="Debit Card"/>
    <x v="1"/>
    <s v="Standard"/>
    <x v="0"/>
    <s v="No"/>
    <s v="No"/>
  </r>
  <r>
    <x v="10646"/>
    <x v="851"/>
    <s v="CUST12262"/>
    <s v="Customer 2262"/>
    <n v="56"/>
    <s v="New"/>
    <s v="P3005"/>
    <s v="Bedsheet Set"/>
    <x v="2"/>
    <s v="RetailHub"/>
    <n v="3"/>
    <n v="1800"/>
    <n v="25"/>
    <n v="5400"/>
    <n v="1350"/>
    <n v="4050"/>
    <n v="3022.17"/>
    <n v="1027.83"/>
    <x v="2"/>
    <s v="Mumbai"/>
    <s v="Maharashtra"/>
    <s v="India"/>
    <s v="Net Banking"/>
    <x v="1"/>
    <s v="Standard"/>
    <x v="0"/>
    <s v="No"/>
    <s v="No"/>
  </r>
  <r>
    <x v="10647"/>
    <x v="851"/>
    <s v="CUST11854"/>
    <s v="Customer 1854"/>
    <n v="56"/>
    <s v="Loyal"/>
    <s v="P4003"/>
    <s v="Sunscreen"/>
    <x v="4"/>
    <s v="BeautyCare"/>
    <n v="2"/>
    <n v="700"/>
    <n v="5"/>
    <n v="1400"/>
    <n v="70"/>
    <n v="1330"/>
    <n v="1001.09"/>
    <n v="328.91"/>
    <x v="1"/>
    <s v="Jaipur"/>
    <s v="Rajasthan"/>
    <s v="India"/>
    <s v="Debit Card"/>
    <x v="2"/>
    <s v="Standard"/>
    <x v="4"/>
    <s v="No"/>
    <s v="Yes"/>
  </r>
  <r>
    <x v="10648"/>
    <x v="851"/>
    <s v="CUST11385"/>
    <s v="Customer 1385"/>
    <n v="54"/>
    <s v="New"/>
    <s v="P5005"/>
    <s v="Desk Organizer"/>
    <x v="1"/>
    <s v="Stationery Hub"/>
    <n v="1"/>
    <n v="600"/>
    <n v="20"/>
    <n v="600"/>
    <n v="120"/>
    <n v="480"/>
    <n v="390.97"/>
    <n v="89.03"/>
    <x v="2"/>
    <s v="Patna"/>
    <s v="Bihar"/>
    <s v="India"/>
    <s v="Credit Card"/>
    <x v="0"/>
    <s v="Standard"/>
    <x v="0"/>
    <s v="No"/>
    <s v="No"/>
  </r>
  <r>
    <x v="10649"/>
    <x v="851"/>
    <s v="CUST12438"/>
    <s v="Customer 2438"/>
    <n v="59"/>
    <s v="Returning"/>
    <s v="P5004"/>
    <s v="Pen Set"/>
    <x v="1"/>
    <s v="Stationery Hub"/>
    <n v="3"/>
    <n v="250"/>
    <n v="0"/>
    <n v="750"/>
    <n v="0"/>
    <n v="750"/>
    <n v="457"/>
    <n v="293"/>
    <x v="0"/>
    <s v="Delhi"/>
    <s v="Delhi"/>
    <s v="India"/>
    <s v="Debit Card"/>
    <x v="0"/>
    <s v="Express"/>
    <x v="0"/>
    <s v="Yes"/>
    <s v="No"/>
  </r>
  <r>
    <x v="10650"/>
    <x v="851"/>
    <s v="CUST12094"/>
    <s v="Customer 2094"/>
    <n v="42"/>
    <s v="New"/>
    <s v="P3001"/>
    <s v="Coffee Maker"/>
    <x v="2"/>
    <s v="HomeNeeds"/>
    <n v="2"/>
    <n v="4200"/>
    <n v="15"/>
    <n v="8400"/>
    <n v="1260"/>
    <n v="7140"/>
    <n v="4629.42"/>
    <n v="2510.58"/>
    <x v="2"/>
    <s v="Guwahati"/>
    <s v="Assam"/>
    <s v="India"/>
    <s v="Debit Card"/>
    <x v="1"/>
    <s v="Express"/>
    <x v="0"/>
    <s v="No"/>
    <s v="No"/>
  </r>
  <r>
    <x v="10651"/>
    <x v="851"/>
    <s v="CUST11772"/>
    <s v="Customer 1772"/>
    <n v="26"/>
    <s v="Returning"/>
    <s v="P3001"/>
    <s v="Coffee Maker"/>
    <x v="2"/>
    <s v="HomeNeeds"/>
    <n v="1"/>
    <n v="4200"/>
    <n v="10"/>
    <n v="4200"/>
    <n v="420"/>
    <n v="3780"/>
    <n v="2161.19"/>
    <n v="1618.81"/>
    <x v="2"/>
    <s v="Kolkata"/>
    <s v="West Bengal"/>
    <s v="India"/>
    <s v="Debit Card"/>
    <x v="0"/>
    <s v="Express"/>
    <x v="0"/>
    <s v="No"/>
    <s v="No"/>
  </r>
  <r>
    <x v="10652"/>
    <x v="851"/>
    <s v="CUST10675"/>
    <s v="Customer 675"/>
    <n v="24"/>
    <s v="New"/>
    <s v="P5003"/>
    <s v="Calculator"/>
    <x v="1"/>
    <s v="Stationery Hub"/>
    <n v="4"/>
    <n v="650"/>
    <n v="25"/>
    <n v="2600"/>
    <n v="650"/>
    <n v="1950"/>
    <n v="1422.02"/>
    <n v="527.98"/>
    <x v="2"/>
    <s v="Chennai"/>
    <s v="Tamil Nadu"/>
    <s v="India"/>
    <s v="Wallet"/>
    <x v="2"/>
    <s v="Standard"/>
    <x v="4"/>
    <s v="No"/>
    <s v="No"/>
  </r>
  <r>
    <x v="10653"/>
    <x v="852"/>
    <s v="CUST12173"/>
    <s v="Customer 2173"/>
    <n v="53"/>
    <s v="Returning"/>
    <s v="P3007"/>
    <s v="Vacuum Cleaner"/>
    <x v="2"/>
    <s v="Global Traders"/>
    <n v="1"/>
    <n v="8500"/>
    <n v="0"/>
    <n v="8500"/>
    <n v="0"/>
    <n v="8500"/>
    <n v="6841.31"/>
    <n v="1658.69"/>
    <x v="0"/>
    <s v="Patna"/>
    <s v="Bihar"/>
    <s v="India"/>
    <s v="Credit Card"/>
    <x v="0"/>
    <s v="Same Day"/>
    <x v="4"/>
    <s v="No"/>
    <s v="No"/>
  </r>
  <r>
    <x v="10654"/>
    <x v="852"/>
    <s v="CUST10978"/>
    <s v="Customer 978"/>
    <n v="30"/>
    <s v="Returning"/>
    <s v="P1004"/>
    <s v="Smartwatch"/>
    <x v="0"/>
    <s v="TechSource India"/>
    <n v="2"/>
    <n v="6500"/>
    <n v="20"/>
    <n v="13000"/>
    <n v="2600"/>
    <n v="10400"/>
    <n v="6111.99"/>
    <n v="4288.01"/>
    <x v="2"/>
    <s v="Surat"/>
    <s v="Gujarat"/>
    <s v="India"/>
    <s v="Cash on Delivery"/>
    <x v="0"/>
    <s v="Express"/>
    <x v="3"/>
    <s v="Yes"/>
    <s v="No"/>
  </r>
  <r>
    <x v="10655"/>
    <x v="852"/>
    <s v="CUST10716"/>
    <s v="Customer 716"/>
    <n v="48"/>
    <s v="Loyal"/>
    <s v="P3007"/>
    <s v="Vacuum Cleaner"/>
    <x v="2"/>
    <s v="Global Traders"/>
    <n v="2"/>
    <n v="8500"/>
    <n v="0"/>
    <n v="17000"/>
    <n v="0"/>
    <n v="17000"/>
    <n v="12659.07"/>
    <n v="4340.93"/>
    <x v="1"/>
    <s v="Hyderabad"/>
    <s v="Telangana"/>
    <s v="India"/>
    <s v="Debit Card"/>
    <x v="2"/>
    <s v="Express"/>
    <x v="0"/>
    <s v="Yes"/>
    <s v="No"/>
  </r>
  <r>
    <x v="10656"/>
    <x v="852"/>
    <s v="CUST11708"/>
    <s v="Customer 1708"/>
    <n v="20"/>
    <s v="Returning"/>
    <s v="P2003"/>
    <s v="T-Shirt"/>
    <x v="3"/>
    <s v="RetailHub"/>
    <n v="3"/>
    <n v="900"/>
    <n v="10"/>
    <n v="2700"/>
    <n v="270"/>
    <n v="2430"/>
    <n v="1892.05"/>
    <n v="537.95000000000005"/>
    <x v="1"/>
    <s v="Surat"/>
    <s v="Gujarat"/>
    <s v="India"/>
    <s v="Net Banking"/>
    <x v="0"/>
    <s v="Standard"/>
    <x v="0"/>
    <s v="No"/>
    <s v="No"/>
  </r>
  <r>
    <x v="10657"/>
    <x v="852"/>
    <s v="CUST10449"/>
    <s v="Customer 449"/>
    <n v="18"/>
    <s v="New"/>
    <s v="P5002"/>
    <s v="Novel"/>
    <x v="1"/>
    <s v="Stationery Hub"/>
    <n v="2"/>
    <n v="400"/>
    <n v="25"/>
    <n v="800"/>
    <n v="200"/>
    <n v="600"/>
    <n v="418.18"/>
    <n v="181.82"/>
    <x v="1"/>
    <s v="Delhi"/>
    <s v="Delhi"/>
    <s v="India"/>
    <s v="Debit Card"/>
    <x v="1"/>
    <s v="Same Day"/>
    <x v="0"/>
    <s v="No"/>
    <s v="No"/>
  </r>
  <r>
    <x v="10658"/>
    <x v="852"/>
    <s v="CUST10332"/>
    <s v="Customer 332"/>
    <n v="33"/>
    <s v="New"/>
    <s v="P1004"/>
    <s v="Smartwatch"/>
    <x v="0"/>
    <s v="TechSource India"/>
    <n v="2"/>
    <n v="6500"/>
    <n v="20"/>
    <n v="13000"/>
    <n v="2600"/>
    <n v="10400"/>
    <n v="7703.73"/>
    <n v="2696.27"/>
    <x v="0"/>
    <s v="Chandigarh"/>
    <s v="Chandigarh"/>
    <s v="India"/>
    <s v="Wallet"/>
    <x v="0"/>
    <s v="Standard"/>
    <x v="0"/>
    <s v="No"/>
    <s v="No"/>
  </r>
  <r>
    <x v="10659"/>
    <x v="852"/>
    <s v="CUST10109"/>
    <s v="Customer 109"/>
    <n v="53"/>
    <s v="Returning"/>
    <s v="P2006"/>
    <s v="Womens Kurti"/>
    <x v="3"/>
    <s v="FashionMart"/>
    <n v="1"/>
    <n v="1400"/>
    <n v="15"/>
    <n v="1400"/>
    <n v="210"/>
    <n v="1190"/>
    <n v="690.79"/>
    <n v="499.21"/>
    <x v="1"/>
    <s v="Lucknow"/>
    <s v="Uttar Pradesh"/>
    <s v="India"/>
    <s v="UPI"/>
    <x v="0"/>
    <s v="Standard"/>
    <x v="0"/>
    <s v="No"/>
    <s v="No"/>
  </r>
  <r>
    <x v="10660"/>
    <x v="852"/>
    <s v="CUST10895"/>
    <s v="Customer 895"/>
    <n v="36"/>
    <s v="Loyal"/>
    <s v="P2002"/>
    <s v="Jeans"/>
    <x v="3"/>
    <s v="FashionMart"/>
    <n v="2"/>
    <n v="2200"/>
    <n v="20"/>
    <n v="4400"/>
    <n v="880"/>
    <n v="3520"/>
    <n v="2424.16"/>
    <n v="1095.8399999999999"/>
    <x v="0"/>
    <s v="Indore"/>
    <s v="Madhya Pradesh"/>
    <s v="India"/>
    <s v="Credit Card"/>
    <x v="2"/>
    <s v="Same Day"/>
    <x v="1"/>
    <s v="No"/>
    <s v="No"/>
  </r>
  <r>
    <x v="10661"/>
    <x v="852"/>
    <s v="CUST12410"/>
    <s v="Customer 2410"/>
    <n v="41"/>
    <s v="New"/>
    <s v="P5004"/>
    <s v="Pen Set"/>
    <x v="1"/>
    <s v="Stationery Hub"/>
    <n v="4"/>
    <n v="250"/>
    <n v="15"/>
    <n v="1000"/>
    <n v="150"/>
    <n v="850"/>
    <n v="519.01"/>
    <n v="330.99"/>
    <x v="1"/>
    <s v="Lucknow"/>
    <s v="Uttar Pradesh"/>
    <s v="India"/>
    <s v="Wallet"/>
    <x v="2"/>
    <s v="Express"/>
    <x v="0"/>
    <s v="Yes"/>
    <s v="No"/>
  </r>
  <r>
    <x v="10662"/>
    <x v="852"/>
    <s v="CUST11116"/>
    <s v="Customer 1116"/>
    <n v="37"/>
    <s v="New"/>
    <s v="P5002"/>
    <s v="Novel"/>
    <x v="1"/>
    <s v="Stationery Hub"/>
    <n v="2"/>
    <n v="400"/>
    <n v="20"/>
    <n v="800"/>
    <n v="160"/>
    <n v="640"/>
    <n v="508.14"/>
    <n v="131.86000000000001"/>
    <x v="1"/>
    <s v="Hyderabad"/>
    <s v="Telangana"/>
    <s v="India"/>
    <s v="Debit Card"/>
    <x v="2"/>
    <s v="Express"/>
    <x v="0"/>
    <s v="No"/>
    <s v="No"/>
  </r>
  <r>
    <x v="10663"/>
    <x v="852"/>
    <s v="CUST11175"/>
    <s v="Customer 1175"/>
    <n v="29"/>
    <s v="New"/>
    <s v="P3006"/>
    <s v="Water Bottle"/>
    <x v="2"/>
    <s v="Metro Supplies"/>
    <n v="2"/>
    <n v="700"/>
    <n v="5"/>
    <n v="1400"/>
    <n v="70"/>
    <n v="1330"/>
    <n v="836.53"/>
    <n v="493.47"/>
    <x v="2"/>
    <s v="Coimbatore"/>
    <s v="Tamil Nadu"/>
    <s v="India"/>
    <s v="Net Banking"/>
    <x v="0"/>
    <s v="Standard"/>
    <x v="0"/>
    <s v="No"/>
    <s v="No"/>
  </r>
  <r>
    <x v="10664"/>
    <x v="852"/>
    <s v="CUST12272"/>
    <s v="Customer 2272"/>
    <n v="27"/>
    <s v="Returning"/>
    <s v="P4005"/>
    <s v="Perfume"/>
    <x v="4"/>
    <s v="BeautyCare"/>
    <n v="3"/>
    <n v="1800"/>
    <n v="5"/>
    <n v="5400"/>
    <n v="270"/>
    <n v="5130"/>
    <n v="3392.07"/>
    <n v="1737.93"/>
    <x v="1"/>
    <s v="Surat"/>
    <s v="Gujarat"/>
    <s v="India"/>
    <s v="Cash on Delivery"/>
    <x v="0"/>
    <s v="Express"/>
    <x v="0"/>
    <s v="No"/>
    <s v="No"/>
  </r>
  <r>
    <x v="10665"/>
    <x v="852"/>
    <s v="CUST11931"/>
    <s v="Customer 1931"/>
    <n v="23"/>
    <s v="Returning"/>
    <s v="P3004"/>
    <s v="Cookware Set"/>
    <x v="2"/>
    <s v="HomeNeeds"/>
    <n v="1"/>
    <n v="3500"/>
    <n v="25"/>
    <n v="3500"/>
    <n v="875"/>
    <n v="2625"/>
    <n v="1773.36"/>
    <n v="851.64"/>
    <x v="2"/>
    <s v="Bengaluru"/>
    <s v="Karnataka"/>
    <s v="India"/>
    <s v="Net Banking"/>
    <x v="0"/>
    <s v="Express"/>
    <x v="0"/>
    <s v="No"/>
    <s v="No"/>
  </r>
  <r>
    <x v="10666"/>
    <x v="852"/>
    <s v="CUST10202"/>
    <s v="Customer 202"/>
    <n v="35"/>
    <s v="New"/>
    <s v="P1004"/>
    <s v="Smartwatch"/>
    <x v="0"/>
    <s v="TechSource India"/>
    <n v="2"/>
    <n v="6500"/>
    <n v="5"/>
    <n v="13000"/>
    <n v="650"/>
    <n v="12350"/>
    <n v="8339.81"/>
    <n v="4010.19"/>
    <x v="0"/>
    <s v="Visakhapatnam"/>
    <s v="Andhra Pradesh"/>
    <s v="India"/>
    <s v="UPI"/>
    <x v="0"/>
    <s v="Same Day"/>
    <x v="0"/>
    <s v="No"/>
    <s v="No"/>
  </r>
  <r>
    <x v="10667"/>
    <x v="852"/>
    <s v="CUST12206"/>
    <s v="Customer 2206"/>
    <n v="20"/>
    <s v="Returning"/>
    <s v="P1004"/>
    <s v="Smartwatch"/>
    <x v="0"/>
    <s v="TechSource India"/>
    <n v="3"/>
    <n v="6500"/>
    <n v="5"/>
    <n v="19500"/>
    <n v="975"/>
    <n v="18525"/>
    <n v="12698.73"/>
    <n v="5826.27"/>
    <x v="1"/>
    <s v="Bengaluru"/>
    <s v="Karnataka"/>
    <s v="India"/>
    <s v="UPI"/>
    <x v="2"/>
    <s v="Express"/>
    <x v="0"/>
    <s v="No"/>
    <s v="No"/>
  </r>
  <r>
    <x v="10668"/>
    <x v="853"/>
    <s v="CUST10960"/>
    <s v="Customer 960"/>
    <n v="34"/>
    <s v="New"/>
    <s v="P1002"/>
    <s v="Smartphone"/>
    <x v="0"/>
    <s v="Global Traders"/>
    <n v="2"/>
    <n v="28000"/>
    <n v="15"/>
    <n v="56000"/>
    <n v="8400"/>
    <n v="47600"/>
    <n v="28310.6"/>
    <n v="19289.400000000001"/>
    <x v="1"/>
    <s v="Lucknow"/>
    <s v="Uttar Pradesh"/>
    <s v="India"/>
    <s v="Credit Card"/>
    <x v="0"/>
    <s v="Express"/>
    <x v="0"/>
    <s v="No"/>
    <s v="No"/>
  </r>
  <r>
    <x v="10669"/>
    <x v="853"/>
    <s v="CUST12477"/>
    <s v="Customer 2477"/>
    <n v="49"/>
    <s v="Returning"/>
    <s v="P4003"/>
    <s v="Sunscreen"/>
    <x v="4"/>
    <s v="BeautyCare"/>
    <n v="2"/>
    <n v="700"/>
    <n v="0"/>
    <n v="1400"/>
    <n v="0"/>
    <n v="1400"/>
    <n v="1115.6500000000001"/>
    <n v="284.35000000000002"/>
    <x v="2"/>
    <s v="Coimbatore"/>
    <s v="Tamil Nadu"/>
    <s v="India"/>
    <s v="Credit Card"/>
    <x v="0"/>
    <s v="Standard"/>
    <x v="0"/>
    <s v="Yes"/>
    <s v="No"/>
  </r>
  <r>
    <x v="10670"/>
    <x v="853"/>
    <s v="CUST11451"/>
    <s v="Customer 1451"/>
    <n v="23"/>
    <s v="New"/>
    <s v="P1004"/>
    <s v="Smartwatch"/>
    <x v="0"/>
    <s v="TechSource India"/>
    <n v="2"/>
    <n v="6500"/>
    <n v="25"/>
    <n v="13000"/>
    <n v="3250"/>
    <n v="9750"/>
    <n v="7668.47"/>
    <n v="2081.5300000000002"/>
    <x v="1"/>
    <s v="Bengaluru"/>
    <s v="Karnataka"/>
    <s v="India"/>
    <s v="Debit Card"/>
    <x v="0"/>
    <s v="Standard"/>
    <x v="0"/>
    <s v="No"/>
    <s v="No"/>
  </r>
  <r>
    <x v="10671"/>
    <x v="853"/>
    <s v="CUST11554"/>
    <s v="Customer 1554"/>
    <n v="33"/>
    <s v="Returning"/>
    <s v="P2001"/>
    <s v="Running Shoes"/>
    <x v="3"/>
    <s v="FashionMart"/>
    <n v="3"/>
    <n v="3200"/>
    <n v="0"/>
    <n v="9600"/>
    <n v="0"/>
    <n v="9600"/>
    <n v="5396.97"/>
    <n v="4203.03"/>
    <x v="1"/>
    <s v="Guwahati"/>
    <s v="Assam"/>
    <s v="India"/>
    <s v="Debit Card"/>
    <x v="0"/>
    <s v="Standard"/>
    <x v="0"/>
    <s v="No"/>
    <s v="No"/>
  </r>
  <r>
    <x v="10672"/>
    <x v="853"/>
    <s v="CUST11941"/>
    <s v="Customer 1941"/>
    <n v="49"/>
    <s v="Returning"/>
    <s v="P3006"/>
    <s v="Water Bottle"/>
    <x v="2"/>
    <s v="Metro Supplies"/>
    <n v="2"/>
    <n v="700"/>
    <n v="15"/>
    <n v="1400"/>
    <n v="210"/>
    <n v="1190"/>
    <n v="907.08"/>
    <n v="282.92"/>
    <x v="1"/>
    <s v="Indore"/>
    <s v="Madhya Pradesh"/>
    <s v="India"/>
    <s v="Net Banking"/>
    <x v="0"/>
    <s v="Standard"/>
    <x v="0"/>
    <s v="No"/>
    <s v="No"/>
  </r>
  <r>
    <x v="10673"/>
    <x v="853"/>
    <s v="CUST12400"/>
    <s v="Customer 2400"/>
    <n v="40"/>
    <s v="New"/>
    <s v="P3004"/>
    <s v="Cookware Set"/>
    <x v="2"/>
    <s v="HomeNeeds"/>
    <n v="3"/>
    <n v="3500"/>
    <n v="5"/>
    <n v="10500"/>
    <n v="525"/>
    <n v="9975"/>
    <n v="6626.93"/>
    <n v="3348.07"/>
    <x v="1"/>
    <s v="Coimbatore"/>
    <s v="Tamil Nadu"/>
    <s v="India"/>
    <s v="Net Banking"/>
    <x v="0"/>
    <s v="Standard"/>
    <x v="2"/>
    <s v="No"/>
    <s v="Yes"/>
  </r>
  <r>
    <x v="10674"/>
    <x v="853"/>
    <s v="CUST10944"/>
    <s v="Customer 944"/>
    <n v="58"/>
    <s v="Returning"/>
    <s v="P1006"/>
    <s v="Keyboard"/>
    <x v="0"/>
    <s v="Metro Supplies"/>
    <n v="3"/>
    <n v="1800"/>
    <n v="10"/>
    <n v="5400"/>
    <n v="540"/>
    <n v="4860"/>
    <n v="3249.66"/>
    <n v="1610.34"/>
    <x v="0"/>
    <s v="Patna"/>
    <s v="Bihar"/>
    <s v="India"/>
    <s v="Wallet"/>
    <x v="2"/>
    <s v="Same Day"/>
    <x v="0"/>
    <s v="No"/>
    <s v="No"/>
  </r>
  <r>
    <x v="10675"/>
    <x v="853"/>
    <s v="CUST11530"/>
    <s v="Customer 1530"/>
    <n v="59"/>
    <s v="Returning"/>
    <s v="P2004"/>
    <s v="Jacket"/>
    <x v="3"/>
    <s v="Global Traders"/>
    <n v="1"/>
    <n v="3500"/>
    <n v="15"/>
    <n v="3500"/>
    <n v="525"/>
    <n v="2975"/>
    <n v="1935.35"/>
    <n v="1039.6500000000001"/>
    <x v="1"/>
    <s v="Guwahati"/>
    <s v="Assam"/>
    <s v="India"/>
    <s v="Wallet"/>
    <x v="0"/>
    <s v="Standard"/>
    <x v="0"/>
    <s v="No"/>
    <s v="No"/>
  </r>
  <r>
    <x v="10676"/>
    <x v="853"/>
    <s v="CUST12490"/>
    <s v="Customer 2490"/>
    <n v="27"/>
    <s v="New"/>
    <s v="P4001"/>
    <s v="Face Wash"/>
    <x v="4"/>
    <s v="BeautyCare"/>
    <n v="2"/>
    <n v="450"/>
    <n v="15"/>
    <n v="900"/>
    <n v="135"/>
    <n v="765"/>
    <n v="493.81"/>
    <n v="271.19"/>
    <x v="1"/>
    <s v="Delhi"/>
    <s v="Delhi"/>
    <s v="India"/>
    <s v="Debit Card"/>
    <x v="2"/>
    <s v="Standard"/>
    <x v="0"/>
    <s v="No"/>
    <s v="No"/>
  </r>
  <r>
    <x v="10677"/>
    <x v="854"/>
    <s v="CUST11857"/>
    <s v="Customer 1857"/>
    <n v="23"/>
    <s v="New"/>
    <s v="P5002"/>
    <s v="Novel"/>
    <x v="1"/>
    <s v="Stationery Hub"/>
    <n v="3"/>
    <n v="400"/>
    <n v="10"/>
    <n v="1200"/>
    <n v="120"/>
    <n v="1080"/>
    <n v="865.06"/>
    <n v="214.94"/>
    <x v="1"/>
    <s v="Bhubaneswar"/>
    <s v="Odisha"/>
    <s v="India"/>
    <s v="Wallet"/>
    <x v="2"/>
    <s v="Standard"/>
    <x v="0"/>
    <s v="No"/>
    <s v="No"/>
  </r>
  <r>
    <x v="10678"/>
    <x v="854"/>
    <s v="CUST12207"/>
    <s v="Customer 2207"/>
    <n v="44"/>
    <s v="Returning"/>
    <s v="P5003"/>
    <s v="Calculator"/>
    <x v="1"/>
    <s v="Stationery Hub"/>
    <n v="1"/>
    <n v="650"/>
    <n v="15"/>
    <n v="650"/>
    <n v="97.5"/>
    <n v="552.5"/>
    <n v="365.38"/>
    <n v="187.12"/>
    <x v="1"/>
    <s v="Jaipur"/>
    <s v="Rajasthan"/>
    <s v="India"/>
    <s v="UPI"/>
    <x v="2"/>
    <s v="Express"/>
    <x v="0"/>
    <s v="No"/>
    <s v="No"/>
  </r>
  <r>
    <x v="10679"/>
    <x v="854"/>
    <s v="CUST10438"/>
    <s v="Customer 438"/>
    <n v="46"/>
    <s v="Loyal"/>
    <s v="P5003"/>
    <s v="Calculator"/>
    <x v="1"/>
    <s v="Stationery Hub"/>
    <n v="2"/>
    <n v="650"/>
    <n v="15"/>
    <n v="1300"/>
    <n v="195"/>
    <n v="1105"/>
    <n v="896.08"/>
    <n v="208.92"/>
    <x v="1"/>
    <s v="Lucknow"/>
    <s v="Uttar Pradesh"/>
    <s v="India"/>
    <s v="Wallet"/>
    <x v="0"/>
    <s v="Express"/>
    <x v="0"/>
    <s v="No"/>
    <s v="No"/>
  </r>
  <r>
    <x v="10680"/>
    <x v="854"/>
    <s v="CUST12154"/>
    <s v="Customer 2154"/>
    <n v="18"/>
    <s v="Loyal"/>
    <s v="P5003"/>
    <s v="Calculator"/>
    <x v="1"/>
    <s v="Stationery Hub"/>
    <n v="4"/>
    <n v="650"/>
    <n v="25"/>
    <n v="2600"/>
    <n v="650"/>
    <n v="1950"/>
    <n v="1142.43"/>
    <n v="807.57"/>
    <x v="2"/>
    <s v="Lucknow"/>
    <s v="Uttar Pradesh"/>
    <s v="India"/>
    <s v="Wallet"/>
    <x v="2"/>
    <s v="Standard"/>
    <x v="0"/>
    <s v="No"/>
    <s v="No"/>
  </r>
  <r>
    <x v="10681"/>
    <x v="854"/>
    <s v="CUST11095"/>
    <s v="Customer 1095"/>
    <n v="54"/>
    <s v="Returning"/>
    <s v="P1004"/>
    <s v="Smartwatch"/>
    <x v="0"/>
    <s v="TechSource India"/>
    <n v="1"/>
    <n v="6500"/>
    <n v="20"/>
    <n v="6500"/>
    <n v="1300"/>
    <n v="5200"/>
    <n v="3588.36"/>
    <n v="1611.64"/>
    <x v="2"/>
    <s v="Delhi"/>
    <s v="Delhi"/>
    <s v="India"/>
    <s v="Debit Card"/>
    <x v="0"/>
    <s v="Standard"/>
    <x v="0"/>
    <s v="No"/>
    <s v="No"/>
  </r>
  <r>
    <x v="10682"/>
    <x v="854"/>
    <s v="CUST10518"/>
    <s v="Customer 518"/>
    <n v="25"/>
    <s v="New"/>
    <s v="P2001"/>
    <s v="Running Shoes"/>
    <x v="3"/>
    <s v="FashionMart"/>
    <n v="1"/>
    <n v="3200"/>
    <n v="20"/>
    <n v="3200"/>
    <n v="640"/>
    <n v="2560"/>
    <n v="1728.9"/>
    <n v="831.1"/>
    <x v="1"/>
    <s v="Surat"/>
    <s v="Gujarat"/>
    <s v="India"/>
    <s v="UPI"/>
    <x v="0"/>
    <s v="Express"/>
    <x v="4"/>
    <s v="No"/>
    <s v="No"/>
  </r>
  <r>
    <x v="10683"/>
    <x v="854"/>
    <s v="CUST10128"/>
    <s v="Customer 128"/>
    <n v="42"/>
    <s v="New"/>
    <s v="P2007"/>
    <s v="Saree"/>
    <x v="3"/>
    <s v="FashionMart"/>
    <n v="2"/>
    <n v="2600"/>
    <n v="5"/>
    <n v="5200"/>
    <n v="260"/>
    <n v="4940"/>
    <n v="3513.95"/>
    <n v="1426.05"/>
    <x v="2"/>
    <s v="Ahmedabad"/>
    <s v="Gujarat"/>
    <s v="India"/>
    <s v="Wallet"/>
    <x v="2"/>
    <s v="Standard"/>
    <x v="1"/>
    <s v="No"/>
    <s v="No"/>
  </r>
  <r>
    <x v="10684"/>
    <x v="854"/>
    <s v="CUST12031"/>
    <s v="Customer 2031"/>
    <n v="37"/>
    <s v="Returning"/>
    <s v="P3007"/>
    <s v="Vacuum Cleaner"/>
    <x v="2"/>
    <s v="Global Traders"/>
    <n v="4"/>
    <n v="8500"/>
    <n v="20"/>
    <n v="34000"/>
    <n v="6800"/>
    <n v="27200"/>
    <n v="21412.16"/>
    <n v="5787.84"/>
    <x v="1"/>
    <s v="Coimbatore"/>
    <s v="Tamil Nadu"/>
    <s v="India"/>
    <s v="Net Banking"/>
    <x v="1"/>
    <s v="Standard"/>
    <x v="0"/>
    <s v="No"/>
    <s v="No"/>
  </r>
  <r>
    <x v="10685"/>
    <x v="854"/>
    <s v="CUST10146"/>
    <s v="Customer 146"/>
    <n v="39"/>
    <s v="Returning"/>
    <s v="P4002"/>
    <s v="Moisturizer"/>
    <x v="4"/>
    <s v="BeautyCare"/>
    <n v="2"/>
    <n v="650"/>
    <n v="0"/>
    <n v="1300"/>
    <n v="0"/>
    <n v="1300"/>
    <n v="809.14"/>
    <n v="490.86"/>
    <x v="0"/>
    <s v="Ahmedabad"/>
    <s v="Gujarat"/>
    <s v="India"/>
    <s v="Credit Card"/>
    <x v="0"/>
    <s v="Standard"/>
    <x v="0"/>
    <s v="No"/>
    <s v="No"/>
  </r>
  <r>
    <x v="10686"/>
    <x v="854"/>
    <s v="CUST12015"/>
    <s v="Customer 2015"/>
    <n v="36"/>
    <s v="Returning"/>
    <s v="P3006"/>
    <s v="Water Bottle"/>
    <x v="2"/>
    <s v="Metro Supplies"/>
    <n v="3"/>
    <n v="700"/>
    <n v="15"/>
    <n v="2100"/>
    <n v="315"/>
    <n v="1785"/>
    <n v="1295.21"/>
    <n v="489.79"/>
    <x v="1"/>
    <s v="Guwahati"/>
    <s v="Assam"/>
    <s v="India"/>
    <s v="Credit Card"/>
    <x v="0"/>
    <s v="Standard"/>
    <x v="0"/>
    <s v="No"/>
    <s v="No"/>
  </r>
  <r>
    <x v="10687"/>
    <x v="854"/>
    <s v="CUST11841"/>
    <s v="Customer 1841"/>
    <n v="45"/>
    <s v="Returning"/>
    <s v="P4006"/>
    <s v="Lipstick"/>
    <x v="4"/>
    <s v="BeautyCare"/>
    <n v="5"/>
    <n v="850"/>
    <n v="5"/>
    <n v="4250"/>
    <n v="212.5"/>
    <n v="4037.5"/>
    <n v="2307.19"/>
    <n v="1730.31"/>
    <x v="1"/>
    <s v="Surat"/>
    <s v="Gujarat"/>
    <s v="India"/>
    <s v="Wallet"/>
    <x v="2"/>
    <s v="Standard"/>
    <x v="3"/>
    <s v="No"/>
    <s v="No"/>
  </r>
  <r>
    <x v="10688"/>
    <x v="854"/>
    <s v="CUST11555"/>
    <s v="Customer 1555"/>
    <n v="47"/>
    <s v="New"/>
    <s v="P3007"/>
    <s v="Vacuum Cleaner"/>
    <x v="2"/>
    <s v="Global Traders"/>
    <n v="1"/>
    <n v="8500"/>
    <n v="15"/>
    <n v="8500"/>
    <n v="1275"/>
    <n v="7225"/>
    <n v="4722.66"/>
    <n v="2502.34"/>
    <x v="1"/>
    <s v="Bengaluru"/>
    <s v="Karnataka"/>
    <s v="India"/>
    <s v="Credit Card"/>
    <x v="0"/>
    <s v="Standard"/>
    <x v="0"/>
    <s v="No"/>
    <s v="Yes"/>
  </r>
  <r>
    <x v="10689"/>
    <x v="855"/>
    <s v="CUST10626"/>
    <s v="Customer 626"/>
    <n v="42"/>
    <s v="New"/>
    <s v="P1003"/>
    <s v="Headphones"/>
    <x v="0"/>
    <s v="Metro Supplies"/>
    <n v="2"/>
    <n v="2500"/>
    <n v="20"/>
    <n v="5000"/>
    <n v="1000"/>
    <n v="4000"/>
    <n v="2250.5700000000002"/>
    <n v="1749.43"/>
    <x v="1"/>
    <s v="Chandigarh"/>
    <s v="Chandigarh"/>
    <s v="India"/>
    <s v="Net Banking"/>
    <x v="2"/>
    <s v="Same Day"/>
    <x v="0"/>
    <s v="No"/>
    <s v="No"/>
  </r>
  <r>
    <x v="10690"/>
    <x v="855"/>
    <s v="CUST11517"/>
    <s v="Customer 1517"/>
    <n v="38"/>
    <s v="Returning"/>
    <s v="P1010"/>
    <s v="Bluetooth Speaker"/>
    <x v="0"/>
    <s v="Prime Distributors"/>
    <n v="3"/>
    <n v="3200"/>
    <n v="5"/>
    <n v="9600"/>
    <n v="480"/>
    <n v="9120"/>
    <n v="5297.82"/>
    <n v="3822.18"/>
    <x v="0"/>
    <s v="Hyderabad"/>
    <s v="Telangana"/>
    <s v="India"/>
    <s v="Net Banking"/>
    <x v="0"/>
    <s v="Express"/>
    <x v="0"/>
    <s v="No"/>
    <s v="No"/>
  </r>
  <r>
    <x v="10691"/>
    <x v="855"/>
    <s v="CUST10256"/>
    <s v="Customer 256"/>
    <n v="41"/>
    <s v="Loyal"/>
    <s v="P1010"/>
    <s v="Bluetooth Speaker"/>
    <x v="0"/>
    <s v="Prime Distributors"/>
    <n v="3"/>
    <n v="3200"/>
    <n v="15"/>
    <n v="9600"/>
    <n v="1440"/>
    <n v="8160"/>
    <n v="4634.3999999999996"/>
    <n v="3525.6"/>
    <x v="2"/>
    <s v="Pune"/>
    <s v="Maharashtra"/>
    <s v="India"/>
    <s v="Debit Card"/>
    <x v="1"/>
    <s v="Same Day"/>
    <x v="2"/>
    <s v="No"/>
    <s v="No"/>
  </r>
  <r>
    <x v="10692"/>
    <x v="855"/>
    <s v="CUST11928"/>
    <s v="Customer 1928"/>
    <n v="30"/>
    <s v="Loyal"/>
    <s v="P3001"/>
    <s v="Coffee Maker"/>
    <x v="2"/>
    <s v="HomeNeeds"/>
    <n v="3"/>
    <n v="4200"/>
    <n v="15"/>
    <n v="12600"/>
    <n v="1890"/>
    <n v="10710"/>
    <n v="8044.96"/>
    <n v="2665.04"/>
    <x v="0"/>
    <s v="Patna"/>
    <s v="Bihar"/>
    <s v="India"/>
    <s v="UPI"/>
    <x v="0"/>
    <s v="Express"/>
    <x v="0"/>
    <s v="No"/>
    <s v="No"/>
  </r>
  <r>
    <x v="10693"/>
    <x v="855"/>
    <s v="CUST10257"/>
    <s v="Customer 257"/>
    <n v="58"/>
    <s v="Returning"/>
    <s v="P1007"/>
    <s v="Mouse"/>
    <x v="0"/>
    <s v="RetailHub"/>
    <n v="1"/>
    <n v="900"/>
    <n v="5"/>
    <n v="900"/>
    <n v="45"/>
    <n v="855"/>
    <n v="610.89"/>
    <n v="244.11"/>
    <x v="2"/>
    <s v="Nagpur"/>
    <s v="Maharashtra"/>
    <s v="India"/>
    <s v="Net Banking"/>
    <x v="0"/>
    <s v="Standard"/>
    <x v="0"/>
    <s v="Yes"/>
    <s v="No"/>
  </r>
  <r>
    <x v="10694"/>
    <x v="855"/>
    <s v="CUST10142"/>
    <s v="Customer 142"/>
    <n v="25"/>
    <s v="New"/>
    <s v="P2001"/>
    <s v="Running Shoes"/>
    <x v="3"/>
    <s v="FashionMart"/>
    <n v="1"/>
    <n v="3200"/>
    <n v="10"/>
    <n v="3200"/>
    <n v="320"/>
    <n v="2880"/>
    <n v="1897.71"/>
    <n v="982.29"/>
    <x v="2"/>
    <s v="Nagpur"/>
    <s v="Maharashtra"/>
    <s v="India"/>
    <s v="Cash on Delivery"/>
    <x v="2"/>
    <s v="Standard"/>
    <x v="0"/>
    <s v="No"/>
    <s v="No"/>
  </r>
  <r>
    <x v="10695"/>
    <x v="855"/>
    <s v="CUST10677"/>
    <s v="Customer 677"/>
    <n v="36"/>
    <s v="Returning"/>
    <s v="P1008"/>
    <s v="Monitor"/>
    <x v="0"/>
    <s v="Global Traders"/>
    <n v="1"/>
    <n v="14500"/>
    <n v="0"/>
    <n v="14500"/>
    <n v="0"/>
    <n v="14500"/>
    <n v="8375.74"/>
    <n v="6124.26"/>
    <x v="1"/>
    <s v="Nagpur"/>
    <s v="Maharashtra"/>
    <s v="India"/>
    <s v="Wallet"/>
    <x v="2"/>
    <s v="Standard"/>
    <x v="0"/>
    <s v="No"/>
    <s v="No"/>
  </r>
  <r>
    <x v="10696"/>
    <x v="855"/>
    <s v="CUST10824"/>
    <s v="Customer 824"/>
    <n v="45"/>
    <s v="New"/>
    <s v="P3005"/>
    <s v="Bedsheet Set"/>
    <x v="2"/>
    <s v="RetailHub"/>
    <n v="1"/>
    <n v="1800"/>
    <n v="10"/>
    <n v="1800"/>
    <n v="180"/>
    <n v="1620"/>
    <n v="1212.6300000000001"/>
    <n v="407.37"/>
    <x v="1"/>
    <s v="Nagpur"/>
    <s v="Maharashtra"/>
    <s v="India"/>
    <s v="Wallet"/>
    <x v="2"/>
    <s v="Standard"/>
    <x v="2"/>
    <s v="No"/>
    <s v="No"/>
  </r>
  <r>
    <x v="10697"/>
    <x v="855"/>
    <s v="CUST10513"/>
    <s v="Customer 513"/>
    <n v="50"/>
    <s v="New"/>
    <s v="P2002"/>
    <s v="Jeans"/>
    <x v="3"/>
    <s v="FashionMart"/>
    <n v="2"/>
    <n v="2200"/>
    <n v="5"/>
    <n v="4400"/>
    <n v="220"/>
    <n v="4180"/>
    <n v="3272.56"/>
    <n v="907.44"/>
    <x v="1"/>
    <s v="Lucknow"/>
    <s v="Uttar Pradesh"/>
    <s v="India"/>
    <s v="Net Banking"/>
    <x v="0"/>
    <s v="Standard"/>
    <x v="0"/>
    <s v="No"/>
    <s v="No"/>
  </r>
  <r>
    <x v="10698"/>
    <x v="855"/>
    <s v="CUST12055"/>
    <s v="Customer 2055"/>
    <n v="47"/>
    <s v="Returning"/>
    <s v="P2004"/>
    <s v="Jacket"/>
    <x v="3"/>
    <s v="Global Traders"/>
    <n v="3"/>
    <n v="3500"/>
    <n v="15"/>
    <n v="10500"/>
    <n v="1575"/>
    <n v="8925"/>
    <n v="5997.38"/>
    <n v="2927.62"/>
    <x v="1"/>
    <s v="Lucknow"/>
    <s v="Uttar Pradesh"/>
    <s v="India"/>
    <s v="Net Banking"/>
    <x v="1"/>
    <s v="Standard"/>
    <x v="0"/>
    <s v="No"/>
    <s v="No"/>
  </r>
  <r>
    <x v="10699"/>
    <x v="855"/>
    <s v="CUST11730"/>
    <s v="Customer 1730"/>
    <n v="52"/>
    <s v="New"/>
    <s v="P1007"/>
    <s v="Mouse"/>
    <x v="0"/>
    <s v="RetailHub"/>
    <n v="3"/>
    <n v="900"/>
    <n v="25"/>
    <n v="2700"/>
    <n v="675"/>
    <n v="2025"/>
    <n v="1369.72"/>
    <n v="655.28"/>
    <x v="1"/>
    <s v="Bhopal"/>
    <s v="Madhya Pradesh"/>
    <s v="India"/>
    <s v="Net Banking"/>
    <x v="2"/>
    <s v="Express"/>
    <x v="0"/>
    <s v="No"/>
    <s v="No"/>
  </r>
  <r>
    <x v="10700"/>
    <x v="855"/>
    <s v="CUST10213"/>
    <s v="Customer 213"/>
    <n v="50"/>
    <s v="Returning"/>
    <s v="P5002"/>
    <s v="Novel"/>
    <x v="1"/>
    <s v="Stationery Hub"/>
    <n v="5"/>
    <n v="400"/>
    <n v="10"/>
    <n v="2000"/>
    <n v="200"/>
    <n v="1800"/>
    <n v="1031.6099999999999"/>
    <n v="768.39"/>
    <x v="1"/>
    <s v="Jaipur"/>
    <s v="Rajasthan"/>
    <s v="India"/>
    <s v="Debit Card"/>
    <x v="2"/>
    <s v="Standard"/>
    <x v="0"/>
    <s v="No"/>
    <s v="No"/>
  </r>
  <r>
    <x v="10701"/>
    <x v="855"/>
    <s v="CUST12230"/>
    <s v="Customer 2230"/>
    <n v="32"/>
    <s v="New"/>
    <s v="P1010"/>
    <s v="Bluetooth Speaker"/>
    <x v="0"/>
    <s v="Prime Distributors"/>
    <n v="1"/>
    <n v="3200"/>
    <n v="5"/>
    <n v="3200"/>
    <n v="160"/>
    <n v="3040"/>
    <n v="2340.64"/>
    <n v="699.36"/>
    <x v="0"/>
    <s v="Hyderabad"/>
    <s v="Telangana"/>
    <s v="India"/>
    <s v="Cash on Delivery"/>
    <x v="2"/>
    <s v="Express"/>
    <x v="0"/>
    <s v="No"/>
    <s v="No"/>
  </r>
  <r>
    <x v="10702"/>
    <x v="855"/>
    <s v="CUST10863"/>
    <s v="Customer 863"/>
    <n v="32"/>
    <s v="New"/>
    <s v="P5002"/>
    <s v="Novel"/>
    <x v="1"/>
    <s v="Stationery Hub"/>
    <n v="2"/>
    <n v="400"/>
    <n v="10"/>
    <n v="800"/>
    <n v="80"/>
    <n v="720"/>
    <n v="575.04999999999995"/>
    <n v="144.94999999999999"/>
    <x v="2"/>
    <s v="Surat"/>
    <s v="Gujarat"/>
    <s v="India"/>
    <s v="Debit Card"/>
    <x v="2"/>
    <s v="Standard"/>
    <x v="0"/>
    <s v="No"/>
    <s v="No"/>
  </r>
  <r>
    <x v="10703"/>
    <x v="855"/>
    <s v="CUST10906"/>
    <s v="Customer 906"/>
    <n v="26"/>
    <s v="Returning"/>
    <s v="P3001"/>
    <s v="Coffee Maker"/>
    <x v="2"/>
    <s v="HomeNeeds"/>
    <n v="5"/>
    <n v="4200"/>
    <n v="15"/>
    <n v="21000"/>
    <n v="3150"/>
    <n v="17850"/>
    <n v="12574.71"/>
    <n v="5275.29"/>
    <x v="1"/>
    <s v="Pune"/>
    <s v="Maharashtra"/>
    <s v="India"/>
    <s v="Credit Card"/>
    <x v="2"/>
    <s v="Express"/>
    <x v="3"/>
    <s v="No"/>
    <s v="No"/>
  </r>
  <r>
    <x v="10704"/>
    <x v="855"/>
    <s v="CUST11597"/>
    <s v="Customer 1597"/>
    <n v="35"/>
    <s v="Loyal"/>
    <s v="P1004"/>
    <s v="Smartwatch"/>
    <x v="0"/>
    <s v="TechSource India"/>
    <n v="1"/>
    <n v="6500"/>
    <n v="15"/>
    <n v="6500"/>
    <n v="975"/>
    <n v="5525"/>
    <n v="3342.09"/>
    <n v="2182.91"/>
    <x v="2"/>
    <s v="Ahmedabad"/>
    <s v="Gujarat"/>
    <s v="India"/>
    <s v="UPI"/>
    <x v="1"/>
    <s v="Standard"/>
    <x v="0"/>
    <s v="No"/>
    <s v="No"/>
  </r>
  <r>
    <x v="10705"/>
    <x v="855"/>
    <s v="CUST10411"/>
    <s v="Customer 411"/>
    <n v="27"/>
    <s v="Loyal"/>
    <s v="P3007"/>
    <s v="Vacuum Cleaner"/>
    <x v="2"/>
    <s v="Global Traders"/>
    <n v="3"/>
    <n v="8500"/>
    <n v="10"/>
    <n v="25500"/>
    <n v="2550"/>
    <n v="22950"/>
    <n v="14162.3"/>
    <n v="8787.7000000000007"/>
    <x v="0"/>
    <s v="Chandigarh"/>
    <s v="Chandigarh"/>
    <s v="India"/>
    <s v="Debit Card"/>
    <x v="0"/>
    <s v="Standard"/>
    <x v="0"/>
    <s v="Yes"/>
    <s v="No"/>
  </r>
  <r>
    <x v="10706"/>
    <x v="855"/>
    <s v="CUST10625"/>
    <s v="Customer 625"/>
    <n v="44"/>
    <s v="Returning"/>
    <s v="P1009"/>
    <s v="Power Bank"/>
    <x v="0"/>
    <s v="Prime Distributors"/>
    <n v="1"/>
    <n v="1600"/>
    <n v="5"/>
    <n v="1600"/>
    <n v="80"/>
    <n v="1520"/>
    <n v="847.75"/>
    <n v="672.25"/>
    <x v="2"/>
    <s v="Hyderabad"/>
    <s v="Telangana"/>
    <s v="India"/>
    <s v="Net Banking"/>
    <x v="1"/>
    <s v="Standard"/>
    <x v="0"/>
    <s v="No"/>
    <s v="No"/>
  </r>
  <r>
    <x v="10707"/>
    <x v="855"/>
    <s v="CUST11516"/>
    <s v="Customer 1516"/>
    <n v="29"/>
    <s v="Returning"/>
    <s v="P5003"/>
    <s v="Calculator"/>
    <x v="1"/>
    <s v="Stationery Hub"/>
    <n v="2"/>
    <n v="650"/>
    <n v="20"/>
    <n v="1300"/>
    <n v="260"/>
    <n v="1040"/>
    <n v="680.97"/>
    <n v="359.03"/>
    <x v="2"/>
    <s v="Bhopal"/>
    <s v="Madhya Pradesh"/>
    <s v="India"/>
    <s v="Cash on Delivery"/>
    <x v="1"/>
    <s v="Standard"/>
    <x v="0"/>
    <s v="No"/>
    <s v="No"/>
  </r>
  <r>
    <x v="10708"/>
    <x v="856"/>
    <s v="CUST11792"/>
    <s v="Customer 1792"/>
    <n v="33"/>
    <s v="Returning"/>
    <s v="P1008"/>
    <s v="Monitor"/>
    <x v="0"/>
    <s v="Global Traders"/>
    <n v="1"/>
    <n v="14500"/>
    <n v="0"/>
    <n v="14500"/>
    <n v="0"/>
    <n v="14500"/>
    <n v="11183.09"/>
    <n v="3316.91"/>
    <x v="1"/>
    <s v="Hyderabad"/>
    <s v="Telangana"/>
    <s v="India"/>
    <s v="Cash on Delivery"/>
    <x v="0"/>
    <s v="Standard"/>
    <x v="0"/>
    <s v="No"/>
    <s v="No"/>
  </r>
  <r>
    <x v="10709"/>
    <x v="856"/>
    <s v="CUST10910"/>
    <s v="Customer 910"/>
    <n v="49"/>
    <s v="Loyal"/>
    <s v="P1007"/>
    <s v="Mouse"/>
    <x v="0"/>
    <s v="RetailHub"/>
    <n v="2"/>
    <n v="900"/>
    <n v="15"/>
    <n v="1800"/>
    <n v="270"/>
    <n v="1530"/>
    <n v="1063.8800000000001"/>
    <n v="466.12"/>
    <x v="1"/>
    <s v="Jaipur"/>
    <s v="Rajasthan"/>
    <s v="India"/>
    <s v="Wallet"/>
    <x v="2"/>
    <s v="Express"/>
    <x v="0"/>
    <s v="No"/>
    <s v="No"/>
  </r>
  <r>
    <x v="10710"/>
    <x v="856"/>
    <s v="CUST10555"/>
    <s v="Customer 555"/>
    <n v="26"/>
    <s v="Returning"/>
    <s v="P1007"/>
    <s v="Mouse"/>
    <x v="0"/>
    <s v="RetailHub"/>
    <n v="1"/>
    <n v="900"/>
    <n v="5"/>
    <n v="900"/>
    <n v="45"/>
    <n v="855"/>
    <n v="618.30999999999995"/>
    <n v="236.69"/>
    <x v="2"/>
    <s v="Chennai"/>
    <s v="Tamil Nadu"/>
    <s v="India"/>
    <s v="Wallet"/>
    <x v="0"/>
    <s v="Standard"/>
    <x v="0"/>
    <s v="No"/>
    <s v="No"/>
  </r>
  <r>
    <x v="10711"/>
    <x v="856"/>
    <s v="CUST10194"/>
    <s v="Customer 194"/>
    <n v="34"/>
    <s v="Returning"/>
    <s v="P2005"/>
    <s v="Backpack"/>
    <x v="3"/>
    <s v="Metro Supplies"/>
    <n v="1"/>
    <n v="1800"/>
    <n v="10"/>
    <n v="1800"/>
    <n v="180"/>
    <n v="1620"/>
    <n v="1031.5"/>
    <n v="588.5"/>
    <x v="1"/>
    <s v="Patna"/>
    <s v="Bihar"/>
    <s v="India"/>
    <s v="Wallet"/>
    <x v="2"/>
    <s v="Standard"/>
    <x v="0"/>
    <s v="No"/>
    <s v="No"/>
  </r>
  <r>
    <x v="10712"/>
    <x v="856"/>
    <s v="CUST11419"/>
    <s v="Customer 1419"/>
    <n v="41"/>
    <s v="New"/>
    <s v="P5004"/>
    <s v="Pen Set"/>
    <x v="1"/>
    <s v="Stationery Hub"/>
    <n v="1"/>
    <n v="250"/>
    <n v="25"/>
    <n v="250"/>
    <n v="62.5"/>
    <n v="187.5"/>
    <n v="142.65"/>
    <n v="44.85"/>
    <x v="0"/>
    <s v="Surat"/>
    <s v="Gujarat"/>
    <s v="India"/>
    <s v="Cash on Delivery"/>
    <x v="0"/>
    <s v="Standard"/>
    <x v="0"/>
    <s v="No"/>
    <s v="No"/>
  </r>
  <r>
    <x v="10713"/>
    <x v="856"/>
    <s v="CUST10185"/>
    <s v="Customer 185"/>
    <n v="36"/>
    <s v="New"/>
    <s v="P5005"/>
    <s v="Desk Organizer"/>
    <x v="1"/>
    <s v="Stationery Hub"/>
    <n v="1"/>
    <n v="600"/>
    <n v="10"/>
    <n v="600"/>
    <n v="60"/>
    <n v="540"/>
    <n v="335.76"/>
    <n v="204.24"/>
    <x v="0"/>
    <s v="Bengaluru"/>
    <s v="Karnataka"/>
    <s v="India"/>
    <s v="Cash on Delivery"/>
    <x v="1"/>
    <s v="Standard"/>
    <x v="0"/>
    <s v="No"/>
    <s v="No"/>
  </r>
  <r>
    <x v="10714"/>
    <x v="856"/>
    <s v="CUST12157"/>
    <s v="Customer 2157"/>
    <n v="33"/>
    <s v="Returning"/>
    <s v="P1004"/>
    <s v="Smartwatch"/>
    <x v="0"/>
    <s v="TechSource India"/>
    <n v="2"/>
    <n v="6500"/>
    <n v="5"/>
    <n v="13000"/>
    <n v="650"/>
    <n v="12350"/>
    <n v="9085.64"/>
    <n v="3264.36"/>
    <x v="1"/>
    <s v="Bhopal"/>
    <s v="Madhya Pradesh"/>
    <s v="India"/>
    <s v="UPI"/>
    <x v="2"/>
    <s v="Standard"/>
    <x v="0"/>
    <s v="No"/>
    <s v="No"/>
  </r>
  <r>
    <x v="10715"/>
    <x v="856"/>
    <s v="CUST12238"/>
    <s v="Customer 2238"/>
    <n v="44"/>
    <s v="New"/>
    <s v="P4004"/>
    <s v="Shampoo"/>
    <x v="4"/>
    <s v="BeautyCare"/>
    <n v="1"/>
    <n v="550"/>
    <n v="15"/>
    <n v="550"/>
    <n v="82.5"/>
    <n v="467.5"/>
    <n v="339.65"/>
    <n v="127.85"/>
    <x v="1"/>
    <s v="Lucknow"/>
    <s v="Uttar Pradesh"/>
    <s v="India"/>
    <s v="Credit Card"/>
    <x v="2"/>
    <s v="Standard"/>
    <x v="0"/>
    <s v="No"/>
    <s v="Yes"/>
  </r>
  <r>
    <x v="10716"/>
    <x v="856"/>
    <s v="CUST12405"/>
    <s v="Customer 2405"/>
    <n v="44"/>
    <s v="Returning"/>
    <s v="P5004"/>
    <s v="Pen Set"/>
    <x v="1"/>
    <s v="Stationery Hub"/>
    <n v="3"/>
    <n v="250"/>
    <n v="25"/>
    <n v="750"/>
    <n v="187.5"/>
    <n v="562.5"/>
    <n v="367.27"/>
    <n v="195.23"/>
    <x v="1"/>
    <s v="Nagpur"/>
    <s v="Maharashtra"/>
    <s v="India"/>
    <s v="Credit Card"/>
    <x v="2"/>
    <s v="Standard"/>
    <x v="0"/>
    <s v="No"/>
    <s v="No"/>
  </r>
  <r>
    <x v="10717"/>
    <x v="856"/>
    <s v="CUST12116"/>
    <s v="Customer 2116"/>
    <n v="43"/>
    <s v="New"/>
    <s v="P4003"/>
    <s v="Sunscreen"/>
    <x v="4"/>
    <s v="BeautyCare"/>
    <n v="1"/>
    <n v="700"/>
    <n v="25"/>
    <n v="700"/>
    <n v="175"/>
    <n v="525"/>
    <n v="355.89"/>
    <n v="169.11"/>
    <x v="1"/>
    <s v="Indore"/>
    <s v="Madhya Pradesh"/>
    <s v="India"/>
    <s v="Cash on Delivery"/>
    <x v="2"/>
    <s v="Express"/>
    <x v="0"/>
    <s v="No"/>
    <s v="No"/>
  </r>
  <r>
    <x v="10718"/>
    <x v="856"/>
    <s v="CUST11961"/>
    <s v="Customer 1961"/>
    <n v="25"/>
    <s v="New"/>
    <s v="P2006"/>
    <s v="Womens Kurti"/>
    <x v="3"/>
    <s v="FashionMart"/>
    <n v="1"/>
    <n v="1400"/>
    <n v="5"/>
    <n v="1400"/>
    <n v="70"/>
    <n v="1330"/>
    <n v="894.59"/>
    <n v="435.41"/>
    <x v="0"/>
    <s v="Lucknow"/>
    <s v="Uttar Pradesh"/>
    <s v="India"/>
    <s v="Wallet"/>
    <x v="0"/>
    <s v="Standard"/>
    <x v="0"/>
    <s v="No"/>
    <s v="No"/>
  </r>
  <r>
    <x v="10719"/>
    <x v="857"/>
    <s v="CUST12242"/>
    <s v="Customer 2242"/>
    <n v="41"/>
    <s v="Returning"/>
    <s v="P1001"/>
    <s v="Laptop"/>
    <x v="0"/>
    <s v="TechSource India"/>
    <n v="1"/>
    <n v="55000"/>
    <n v="5"/>
    <n v="55000"/>
    <n v="2750"/>
    <n v="52250"/>
    <n v="36020.230000000003"/>
    <n v="16229.77"/>
    <x v="2"/>
    <s v="Delhi"/>
    <s v="Delhi"/>
    <s v="India"/>
    <s v="UPI"/>
    <x v="1"/>
    <s v="Standard"/>
    <x v="2"/>
    <s v="No"/>
    <s v="Yes"/>
  </r>
  <r>
    <x v="10720"/>
    <x v="857"/>
    <s v="CUST12147"/>
    <s v="Customer 2147"/>
    <n v="45"/>
    <s v="Returning"/>
    <s v="P3002"/>
    <s v="Air Fryer"/>
    <x v="2"/>
    <s v="HomeNeeds"/>
    <n v="4"/>
    <n v="6500"/>
    <n v="5"/>
    <n v="26000"/>
    <n v="1300"/>
    <n v="24700"/>
    <n v="18953.3"/>
    <n v="5746.7"/>
    <x v="1"/>
    <s v="Coimbatore"/>
    <s v="Tamil Nadu"/>
    <s v="India"/>
    <s v="Net Banking"/>
    <x v="1"/>
    <s v="Standard"/>
    <x v="4"/>
    <s v="No"/>
    <s v="No"/>
  </r>
  <r>
    <x v="10721"/>
    <x v="857"/>
    <s v="CUST10960"/>
    <s v="Customer 960"/>
    <n v="49"/>
    <s v="Loyal"/>
    <s v="P1007"/>
    <s v="Mouse"/>
    <x v="0"/>
    <s v="RetailHub"/>
    <n v="2"/>
    <n v="900"/>
    <n v="10"/>
    <n v="1800"/>
    <n v="180"/>
    <n v="1620"/>
    <n v="979.67"/>
    <n v="640.33000000000004"/>
    <x v="1"/>
    <s v="Indore"/>
    <s v="Madhya Pradesh"/>
    <s v="India"/>
    <s v="UPI"/>
    <x v="0"/>
    <s v="Express"/>
    <x v="0"/>
    <s v="No"/>
    <s v="No"/>
  </r>
  <r>
    <x v="10722"/>
    <x v="857"/>
    <s v="CUST10823"/>
    <s v="Customer 823"/>
    <n v="43"/>
    <s v="New"/>
    <s v="P1006"/>
    <s v="Keyboard"/>
    <x v="0"/>
    <s v="Metro Supplies"/>
    <n v="1"/>
    <n v="1800"/>
    <n v="25"/>
    <n v="1800"/>
    <n v="450"/>
    <n v="1350"/>
    <n v="929.69"/>
    <n v="420.31"/>
    <x v="2"/>
    <s v="Visakhapatnam"/>
    <s v="Andhra Pradesh"/>
    <s v="India"/>
    <s v="Credit Card"/>
    <x v="2"/>
    <s v="Standard"/>
    <x v="0"/>
    <s v="No"/>
    <s v="No"/>
  </r>
  <r>
    <x v="10723"/>
    <x v="857"/>
    <s v="CUST10331"/>
    <s v="Customer 331"/>
    <n v="30"/>
    <s v="Returning"/>
    <s v="P3006"/>
    <s v="Water Bottle"/>
    <x v="2"/>
    <s v="Metro Supplies"/>
    <n v="1"/>
    <n v="700"/>
    <n v="15"/>
    <n v="700"/>
    <n v="105"/>
    <n v="595"/>
    <n v="400.07"/>
    <n v="194.93"/>
    <x v="1"/>
    <s v="Hyderabad"/>
    <s v="Telangana"/>
    <s v="India"/>
    <s v="Net Banking"/>
    <x v="1"/>
    <s v="Express"/>
    <x v="0"/>
    <s v="No"/>
    <s v="No"/>
  </r>
  <r>
    <x v="10724"/>
    <x v="857"/>
    <s v="CUST11510"/>
    <s v="Customer 1510"/>
    <n v="37"/>
    <s v="Loyal"/>
    <s v="P1004"/>
    <s v="Smartwatch"/>
    <x v="0"/>
    <s v="TechSource India"/>
    <n v="1"/>
    <n v="6500"/>
    <n v="25"/>
    <n v="6500"/>
    <n v="1625"/>
    <n v="4875"/>
    <n v="3211.95"/>
    <n v="1663.05"/>
    <x v="1"/>
    <s v="Hyderabad"/>
    <s v="Telangana"/>
    <s v="India"/>
    <s v="Credit Card"/>
    <x v="2"/>
    <s v="Express"/>
    <x v="0"/>
    <s v="No"/>
    <s v="Yes"/>
  </r>
  <r>
    <x v="10725"/>
    <x v="857"/>
    <s v="CUST11353"/>
    <s v="Customer 1353"/>
    <n v="51"/>
    <s v="New"/>
    <s v="P1003"/>
    <s v="Headphones"/>
    <x v="0"/>
    <s v="Metro Supplies"/>
    <n v="2"/>
    <n v="2500"/>
    <n v="15"/>
    <n v="5000"/>
    <n v="750"/>
    <n v="4250"/>
    <n v="2769.14"/>
    <n v="1480.86"/>
    <x v="1"/>
    <s v="Coimbatore"/>
    <s v="Tamil Nadu"/>
    <s v="India"/>
    <s v="UPI"/>
    <x v="2"/>
    <s v="Express"/>
    <x v="0"/>
    <s v="No"/>
    <s v="Yes"/>
  </r>
  <r>
    <x v="10726"/>
    <x v="857"/>
    <s v="CUST11734"/>
    <s v="Customer 1734"/>
    <n v="31"/>
    <s v="New"/>
    <s v="P4002"/>
    <s v="Moisturizer"/>
    <x v="4"/>
    <s v="BeautyCare"/>
    <n v="3"/>
    <n v="650"/>
    <n v="15"/>
    <n v="1950"/>
    <n v="292.5"/>
    <n v="1657.5"/>
    <n v="1287.8800000000001"/>
    <n v="369.62"/>
    <x v="1"/>
    <s v="Bengaluru"/>
    <s v="Karnataka"/>
    <s v="India"/>
    <s v="Debit Card"/>
    <x v="0"/>
    <s v="Express"/>
    <x v="0"/>
    <s v="No"/>
    <s v="No"/>
  </r>
  <r>
    <x v="10727"/>
    <x v="857"/>
    <s v="CUST10142"/>
    <s v="Customer 142"/>
    <n v="51"/>
    <s v="Returning"/>
    <s v="P3002"/>
    <s v="Air Fryer"/>
    <x v="2"/>
    <s v="HomeNeeds"/>
    <n v="5"/>
    <n v="6500"/>
    <n v="0"/>
    <n v="32500"/>
    <n v="0"/>
    <n v="32500"/>
    <n v="26430.53"/>
    <n v="6069.47"/>
    <x v="1"/>
    <s v="Jaipur"/>
    <s v="Rajasthan"/>
    <s v="India"/>
    <s v="Credit Card"/>
    <x v="0"/>
    <s v="Standard"/>
    <x v="0"/>
    <s v="No"/>
    <s v="Yes"/>
  </r>
  <r>
    <x v="10728"/>
    <x v="857"/>
    <s v="CUST12413"/>
    <s v="Customer 2413"/>
    <n v="45"/>
    <s v="Returning"/>
    <s v="P4001"/>
    <s v="Face Wash"/>
    <x v="4"/>
    <s v="BeautyCare"/>
    <n v="4"/>
    <n v="450"/>
    <n v="15"/>
    <n v="1800"/>
    <n v="270"/>
    <n v="1530"/>
    <n v="841.83"/>
    <n v="688.17"/>
    <x v="0"/>
    <s v="Nagpur"/>
    <s v="Maharashtra"/>
    <s v="India"/>
    <s v="Debit Card"/>
    <x v="0"/>
    <s v="Standard"/>
    <x v="1"/>
    <s v="No"/>
    <s v="No"/>
  </r>
  <r>
    <x v="10729"/>
    <x v="858"/>
    <s v="CUST10425"/>
    <s v="Customer 425"/>
    <n v="60"/>
    <s v="Returning"/>
    <s v="P3001"/>
    <s v="Coffee Maker"/>
    <x v="2"/>
    <s v="HomeNeeds"/>
    <n v="2"/>
    <n v="4200"/>
    <n v="15"/>
    <n v="8400"/>
    <n v="1260"/>
    <n v="7140"/>
    <n v="5124.03"/>
    <n v="2015.97"/>
    <x v="0"/>
    <s v="Bengaluru"/>
    <s v="Karnataka"/>
    <s v="India"/>
    <s v="Credit Card"/>
    <x v="1"/>
    <s v="Standard"/>
    <x v="0"/>
    <s v="No"/>
    <s v="No"/>
  </r>
  <r>
    <x v="10730"/>
    <x v="858"/>
    <s v="CUST10467"/>
    <s v="Customer 467"/>
    <n v="27"/>
    <s v="Returning"/>
    <s v="P5003"/>
    <s v="Calculator"/>
    <x v="1"/>
    <s v="Stationery Hub"/>
    <n v="2"/>
    <n v="650"/>
    <n v="5"/>
    <n v="1300"/>
    <n v="65"/>
    <n v="1235"/>
    <n v="899.54"/>
    <n v="335.46"/>
    <x v="1"/>
    <s v="Coimbatore"/>
    <s v="Tamil Nadu"/>
    <s v="India"/>
    <s v="UPI"/>
    <x v="1"/>
    <s v="Standard"/>
    <x v="0"/>
    <s v="No"/>
    <s v="No"/>
  </r>
  <r>
    <x v="10731"/>
    <x v="858"/>
    <s v="CUST11109"/>
    <s v="Customer 1109"/>
    <n v="27"/>
    <s v="Loyal"/>
    <s v="P1004"/>
    <s v="Smartwatch"/>
    <x v="0"/>
    <s v="TechSource India"/>
    <n v="2"/>
    <n v="6500"/>
    <n v="20"/>
    <n v="13000"/>
    <n v="2600"/>
    <n v="10400"/>
    <n v="7269.13"/>
    <n v="3130.87"/>
    <x v="0"/>
    <s v="Indore"/>
    <s v="Madhya Pradesh"/>
    <s v="India"/>
    <s v="Net Banking"/>
    <x v="2"/>
    <s v="Express"/>
    <x v="1"/>
    <s v="No"/>
    <s v="No"/>
  </r>
  <r>
    <x v="10732"/>
    <x v="858"/>
    <s v="CUST11249"/>
    <s v="Customer 1249"/>
    <n v="35"/>
    <s v="Loyal"/>
    <s v="P3004"/>
    <s v="Cookware Set"/>
    <x v="2"/>
    <s v="HomeNeeds"/>
    <n v="1"/>
    <n v="3500"/>
    <n v="20"/>
    <n v="3500"/>
    <n v="700"/>
    <n v="2800"/>
    <n v="1804.43"/>
    <n v="995.57"/>
    <x v="1"/>
    <s v="Bhubaneswar"/>
    <s v="Odisha"/>
    <s v="India"/>
    <s v="Wallet"/>
    <x v="0"/>
    <s v="Standard"/>
    <x v="0"/>
    <s v="No"/>
    <s v="No"/>
  </r>
  <r>
    <x v="10733"/>
    <x v="858"/>
    <s v="CUST10238"/>
    <s v="Customer 238"/>
    <n v="45"/>
    <s v="Returning"/>
    <s v="P2008"/>
    <s v="Formal Shirt"/>
    <x v="3"/>
    <s v="Global Traders"/>
    <n v="1"/>
    <n v="1700"/>
    <n v="10"/>
    <n v="1700"/>
    <n v="170"/>
    <n v="1530"/>
    <n v="895.72"/>
    <n v="634.28"/>
    <x v="2"/>
    <s v="Jaipur"/>
    <s v="Rajasthan"/>
    <s v="India"/>
    <s v="Cash on Delivery"/>
    <x v="2"/>
    <s v="Standard"/>
    <x v="2"/>
    <s v="No"/>
    <s v="No"/>
  </r>
  <r>
    <x v="10734"/>
    <x v="858"/>
    <s v="CUST11272"/>
    <s v="Customer 1272"/>
    <n v="52"/>
    <s v="Loyal"/>
    <s v="P2008"/>
    <s v="Formal Shirt"/>
    <x v="3"/>
    <s v="Global Traders"/>
    <n v="3"/>
    <n v="1700"/>
    <n v="15"/>
    <n v="5100"/>
    <n v="765"/>
    <n v="4335"/>
    <n v="3445.12"/>
    <n v="889.88"/>
    <x v="0"/>
    <s v="Pune"/>
    <s v="Maharashtra"/>
    <s v="India"/>
    <s v="Cash on Delivery"/>
    <x v="2"/>
    <s v="Standard"/>
    <x v="3"/>
    <s v="Yes"/>
    <s v="No"/>
  </r>
  <r>
    <x v="10735"/>
    <x v="858"/>
    <s v="CUST12256"/>
    <s v="Customer 2256"/>
    <n v="26"/>
    <s v="New"/>
    <s v="P2002"/>
    <s v="Jeans"/>
    <x v="3"/>
    <s v="FashionMart"/>
    <n v="1"/>
    <n v="2200"/>
    <n v="0"/>
    <n v="2200"/>
    <n v="0"/>
    <n v="2200"/>
    <n v="1274.22"/>
    <n v="925.78"/>
    <x v="1"/>
    <s v="Visakhapatnam"/>
    <s v="Andhra Pradesh"/>
    <s v="India"/>
    <s v="Wallet"/>
    <x v="2"/>
    <s v="Express"/>
    <x v="1"/>
    <s v="Yes"/>
    <s v="No"/>
  </r>
  <r>
    <x v="10736"/>
    <x v="858"/>
    <s v="CUST11290"/>
    <s v="Customer 1290"/>
    <n v="36"/>
    <s v="Returning"/>
    <s v="P4003"/>
    <s v="Sunscreen"/>
    <x v="4"/>
    <s v="BeautyCare"/>
    <n v="1"/>
    <n v="700"/>
    <n v="5"/>
    <n v="700"/>
    <n v="35"/>
    <n v="665"/>
    <n v="537.12"/>
    <n v="127.88"/>
    <x v="0"/>
    <s v="Bengaluru"/>
    <s v="Karnataka"/>
    <s v="India"/>
    <s v="UPI"/>
    <x v="2"/>
    <s v="Standard"/>
    <x v="0"/>
    <s v="No"/>
    <s v="No"/>
  </r>
  <r>
    <x v="10737"/>
    <x v="858"/>
    <s v="CUST10800"/>
    <s v="Customer 800"/>
    <n v="51"/>
    <s v="Returning"/>
    <s v="P1009"/>
    <s v="Power Bank"/>
    <x v="0"/>
    <s v="Prime Distributors"/>
    <n v="2"/>
    <n v="1600"/>
    <n v="10"/>
    <n v="3200"/>
    <n v="320"/>
    <n v="2880"/>
    <n v="1859.98"/>
    <n v="1020.02"/>
    <x v="1"/>
    <s v="Surat"/>
    <s v="Gujarat"/>
    <s v="India"/>
    <s v="Wallet"/>
    <x v="0"/>
    <s v="Express"/>
    <x v="0"/>
    <s v="No"/>
    <s v="No"/>
  </r>
  <r>
    <x v="10738"/>
    <x v="858"/>
    <s v="CUST12004"/>
    <s v="Customer 2004"/>
    <n v="28"/>
    <s v="New"/>
    <s v="P4002"/>
    <s v="Moisturizer"/>
    <x v="4"/>
    <s v="BeautyCare"/>
    <n v="2"/>
    <n v="650"/>
    <n v="15"/>
    <n v="1300"/>
    <n v="195"/>
    <n v="1105"/>
    <n v="780.22"/>
    <n v="324.77999999999997"/>
    <x v="1"/>
    <s v="Kolkata"/>
    <s v="West Bengal"/>
    <s v="India"/>
    <s v="Credit Card"/>
    <x v="2"/>
    <s v="Standard"/>
    <x v="1"/>
    <s v="No"/>
    <s v="No"/>
  </r>
  <r>
    <x v="10739"/>
    <x v="858"/>
    <s v="CUST11239"/>
    <s v="Customer 1239"/>
    <n v="24"/>
    <s v="New"/>
    <s v="P3007"/>
    <s v="Vacuum Cleaner"/>
    <x v="2"/>
    <s v="Global Traders"/>
    <n v="1"/>
    <n v="8500"/>
    <n v="5"/>
    <n v="8500"/>
    <n v="425"/>
    <n v="8075"/>
    <n v="5253.54"/>
    <n v="2821.46"/>
    <x v="2"/>
    <s v="Patna"/>
    <s v="Bihar"/>
    <s v="India"/>
    <s v="Cash on Delivery"/>
    <x v="2"/>
    <s v="Standard"/>
    <x v="3"/>
    <s v="No"/>
    <s v="No"/>
  </r>
  <r>
    <x v="10740"/>
    <x v="858"/>
    <s v="CUST11097"/>
    <s v="Customer 1097"/>
    <n v="46"/>
    <s v="Returning"/>
    <s v="P1005"/>
    <s v="Tablet"/>
    <x v="0"/>
    <s v="RetailHub"/>
    <n v="1"/>
    <n v="18000"/>
    <n v="5"/>
    <n v="18000"/>
    <n v="900"/>
    <n v="17100"/>
    <n v="12344.96"/>
    <n v="4755.04"/>
    <x v="2"/>
    <s v="Bengaluru"/>
    <s v="Karnataka"/>
    <s v="India"/>
    <s v="Credit Card"/>
    <x v="0"/>
    <s v="Standard"/>
    <x v="0"/>
    <s v="No"/>
    <s v="No"/>
  </r>
  <r>
    <x v="10741"/>
    <x v="858"/>
    <s v="CUST10127"/>
    <s v="Customer 127"/>
    <n v="36"/>
    <s v="Returning"/>
    <s v="P1009"/>
    <s v="Power Bank"/>
    <x v="0"/>
    <s v="Prime Distributors"/>
    <n v="2"/>
    <n v="1600"/>
    <n v="0"/>
    <n v="3200"/>
    <n v="0"/>
    <n v="3200"/>
    <n v="1793.91"/>
    <n v="1406.09"/>
    <x v="2"/>
    <s v="Chennai"/>
    <s v="Tamil Nadu"/>
    <s v="India"/>
    <s v="Debit Card"/>
    <x v="1"/>
    <s v="Standard"/>
    <x v="0"/>
    <s v="No"/>
    <s v="Yes"/>
  </r>
  <r>
    <x v="10742"/>
    <x v="859"/>
    <s v="CUST11270"/>
    <s v="Customer 1270"/>
    <n v="43"/>
    <s v="New"/>
    <s v="P4005"/>
    <s v="Perfume"/>
    <x v="4"/>
    <s v="BeautyCare"/>
    <n v="1"/>
    <n v="1800"/>
    <n v="25"/>
    <n v="1800"/>
    <n v="450"/>
    <n v="1350"/>
    <n v="818.61"/>
    <n v="531.39"/>
    <x v="0"/>
    <s v="Kolkata"/>
    <s v="West Bengal"/>
    <s v="India"/>
    <s v="Cash on Delivery"/>
    <x v="2"/>
    <s v="Express"/>
    <x v="0"/>
    <s v="No"/>
    <s v="No"/>
  </r>
  <r>
    <x v="10743"/>
    <x v="859"/>
    <s v="CUST10079"/>
    <s v="Customer 79"/>
    <n v="57"/>
    <s v="New"/>
    <s v="P1007"/>
    <s v="Mouse"/>
    <x v="0"/>
    <s v="RetailHub"/>
    <n v="1"/>
    <n v="900"/>
    <n v="15"/>
    <n v="900"/>
    <n v="135"/>
    <n v="765"/>
    <n v="531.47"/>
    <n v="233.53"/>
    <x v="0"/>
    <s v="Kolkata"/>
    <s v="West Bengal"/>
    <s v="India"/>
    <s v="Wallet"/>
    <x v="2"/>
    <s v="Same Day"/>
    <x v="0"/>
    <s v="No"/>
    <s v="No"/>
  </r>
  <r>
    <x v="10744"/>
    <x v="859"/>
    <s v="CUST10341"/>
    <s v="Customer 341"/>
    <n v="43"/>
    <s v="Returning"/>
    <s v="P1001"/>
    <s v="Laptop"/>
    <x v="0"/>
    <s v="TechSource India"/>
    <n v="4"/>
    <n v="55000"/>
    <n v="15"/>
    <n v="220000"/>
    <n v="33000"/>
    <n v="187000"/>
    <n v="150173.26"/>
    <n v="36826.74"/>
    <x v="1"/>
    <s v="Coimbatore"/>
    <s v="Tamil Nadu"/>
    <s v="India"/>
    <s v="UPI"/>
    <x v="1"/>
    <s v="Express"/>
    <x v="1"/>
    <s v="Yes"/>
    <s v="No"/>
  </r>
  <r>
    <x v="10745"/>
    <x v="859"/>
    <s v="CUST10113"/>
    <s v="Customer 113"/>
    <n v="28"/>
    <s v="New"/>
    <s v="P5005"/>
    <s v="Desk Organizer"/>
    <x v="1"/>
    <s v="Stationery Hub"/>
    <n v="1"/>
    <n v="600"/>
    <n v="10"/>
    <n v="600"/>
    <n v="60"/>
    <n v="540"/>
    <n v="321.35000000000002"/>
    <n v="218.65"/>
    <x v="1"/>
    <s v="Nagpur"/>
    <s v="Maharashtra"/>
    <s v="India"/>
    <s v="Net Banking"/>
    <x v="2"/>
    <s v="Standard"/>
    <x v="0"/>
    <s v="Yes"/>
    <s v="No"/>
  </r>
  <r>
    <x v="10746"/>
    <x v="859"/>
    <s v="CUST10928"/>
    <s v="Customer 928"/>
    <n v="51"/>
    <s v="New"/>
    <s v="P3002"/>
    <s v="Air Fryer"/>
    <x v="2"/>
    <s v="HomeNeeds"/>
    <n v="1"/>
    <n v="6500"/>
    <n v="5"/>
    <n v="6500"/>
    <n v="325"/>
    <n v="6175"/>
    <n v="4408.29"/>
    <n v="1766.71"/>
    <x v="1"/>
    <s v="Mumbai"/>
    <s v="Maharashtra"/>
    <s v="India"/>
    <s v="Cash on Delivery"/>
    <x v="0"/>
    <s v="Standard"/>
    <x v="0"/>
    <s v="No"/>
    <s v="No"/>
  </r>
  <r>
    <x v="10747"/>
    <x v="859"/>
    <s v="CUST10875"/>
    <s v="Customer 875"/>
    <n v="41"/>
    <s v="Returning"/>
    <s v="P5003"/>
    <s v="Calculator"/>
    <x v="1"/>
    <s v="Stationery Hub"/>
    <n v="3"/>
    <n v="650"/>
    <n v="20"/>
    <n v="1950"/>
    <n v="390"/>
    <n v="1560"/>
    <n v="1217.48"/>
    <n v="342.52"/>
    <x v="1"/>
    <s v="Indore"/>
    <s v="Madhya Pradesh"/>
    <s v="India"/>
    <s v="Cash on Delivery"/>
    <x v="0"/>
    <s v="Standard"/>
    <x v="0"/>
    <s v="No"/>
    <s v="No"/>
  </r>
  <r>
    <x v="10748"/>
    <x v="859"/>
    <s v="CUST12138"/>
    <s v="Customer 2138"/>
    <n v="30"/>
    <s v="Loyal"/>
    <s v="P1009"/>
    <s v="Power Bank"/>
    <x v="0"/>
    <s v="Prime Distributors"/>
    <n v="1"/>
    <n v="1600"/>
    <n v="5"/>
    <n v="1600"/>
    <n v="80"/>
    <n v="1520"/>
    <n v="866.72"/>
    <n v="653.28"/>
    <x v="1"/>
    <s v="Guwahati"/>
    <s v="Assam"/>
    <s v="India"/>
    <s v="Cash on Delivery"/>
    <x v="0"/>
    <s v="Standard"/>
    <x v="2"/>
    <s v="No"/>
    <s v="No"/>
  </r>
  <r>
    <x v="10749"/>
    <x v="859"/>
    <s v="CUST11445"/>
    <s v="Customer 1445"/>
    <n v="19"/>
    <s v="Returning"/>
    <s v="P1008"/>
    <s v="Monitor"/>
    <x v="0"/>
    <s v="Global Traders"/>
    <n v="1"/>
    <n v="14500"/>
    <n v="30"/>
    <n v="14500"/>
    <n v="4350"/>
    <n v="10150"/>
    <n v="6914.82"/>
    <n v="3235.18"/>
    <x v="1"/>
    <s v="Lucknow"/>
    <s v="Uttar Pradesh"/>
    <s v="India"/>
    <s v="Debit Card"/>
    <x v="1"/>
    <s v="Standard"/>
    <x v="0"/>
    <s v="No"/>
    <s v="No"/>
  </r>
  <r>
    <x v="10750"/>
    <x v="859"/>
    <s v="CUST11611"/>
    <s v="Customer 1611"/>
    <n v="30"/>
    <s v="Returning"/>
    <s v="P5004"/>
    <s v="Pen Set"/>
    <x v="1"/>
    <s v="Stationery Hub"/>
    <n v="2"/>
    <n v="250"/>
    <n v="10"/>
    <n v="500"/>
    <n v="50"/>
    <n v="450"/>
    <n v="309.41000000000003"/>
    <n v="140.59"/>
    <x v="0"/>
    <s v="Pune"/>
    <s v="Maharashtra"/>
    <s v="India"/>
    <s v="UPI"/>
    <x v="0"/>
    <s v="Standard"/>
    <x v="1"/>
    <s v="No"/>
    <s v="No"/>
  </r>
  <r>
    <x v="10751"/>
    <x v="859"/>
    <s v="CUST12500"/>
    <s v="Customer 2500"/>
    <n v="25"/>
    <s v="Returning"/>
    <s v="P4004"/>
    <s v="Shampoo"/>
    <x v="4"/>
    <s v="BeautyCare"/>
    <n v="1"/>
    <n v="550"/>
    <n v="5"/>
    <n v="550"/>
    <n v="27.5"/>
    <n v="522.5"/>
    <n v="414.63"/>
    <n v="107.87"/>
    <x v="1"/>
    <s v="Bengaluru"/>
    <s v="Karnataka"/>
    <s v="India"/>
    <s v="Credit Card"/>
    <x v="0"/>
    <s v="Express"/>
    <x v="0"/>
    <s v="No"/>
    <s v="No"/>
  </r>
  <r>
    <x v="10752"/>
    <x v="860"/>
    <s v="CUST11685"/>
    <s v="Customer 1685"/>
    <n v="35"/>
    <s v="New"/>
    <s v="P5003"/>
    <s v="Calculator"/>
    <x v="1"/>
    <s v="Stationery Hub"/>
    <n v="1"/>
    <n v="650"/>
    <n v="10"/>
    <n v="650"/>
    <n v="65"/>
    <n v="585"/>
    <n v="428.61"/>
    <n v="156.38999999999999"/>
    <x v="0"/>
    <s v="Surat"/>
    <s v="Gujarat"/>
    <s v="India"/>
    <s v="Cash on Delivery"/>
    <x v="1"/>
    <s v="Express"/>
    <x v="3"/>
    <s v="No"/>
    <s v="No"/>
  </r>
  <r>
    <x v="10753"/>
    <x v="860"/>
    <s v="CUST10256"/>
    <s v="Customer 256"/>
    <n v="39"/>
    <s v="New"/>
    <s v="P2003"/>
    <s v="T-Shirt"/>
    <x v="3"/>
    <s v="RetailHub"/>
    <n v="1"/>
    <n v="900"/>
    <n v="5"/>
    <n v="900"/>
    <n v="45"/>
    <n v="855"/>
    <n v="617.04"/>
    <n v="237.96"/>
    <x v="1"/>
    <s v="Surat"/>
    <s v="Gujarat"/>
    <s v="India"/>
    <s v="Cash on Delivery"/>
    <x v="2"/>
    <s v="Standard"/>
    <x v="0"/>
    <s v="No"/>
    <s v="No"/>
  </r>
  <r>
    <x v="10754"/>
    <x v="860"/>
    <s v="CUST10836"/>
    <s v="Customer 836"/>
    <n v="37"/>
    <s v="Returning"/>
    <s v="P5003"/>
    <s v="Calculator"/>
    <x v="1"/>
    <s v="Stationery Hub"/>
    <n v="3"/>
    <n v="650"/>
    <n v="20"/>
    <n v="1950"/>
    <n v="390"/>
    <n v="1560"/>
    <n v="1103.25"/>
    <n v="456.75"/>
    <x v="2"/>
    <s v="Chennai"/>
    <s v="Tamil Nadu"/>
    <s v="India"/>
    <s v="Debit Card"/>
    <x v="0"/>
    <s v="Same Day"/>
    <x v="0"/>
    <s v="Yes"/>
    <s v="No"/>
  </r>
  <r>
    <x v="10755"/>
    <x v="860"/>
    <s v="CUST10166"/>
    <s v="Customer 166"/>
    <n v="58"/>
    <s v="New"/>
    <s v="P4001"/>
    <s v="Face Wash"/>
    <x v="4"/>
    <s v="BeautyCare"/>
    <n v="1"/>
    <n v="450"/>
    <n v="25"/>
    <n v="450"/>
    <n v="112.5"/>
    <n v="337.5"/>
    <n v="227.72"/>
    <n v="109.78"/>
    <x v="2"/>
    <s v="Indore"/>
    <s v="Madhya Pradesh"/>
    <s v="India"/>
    <s v="Wallet"/>
    <x v="2"/>
    <s v="Standard"/>
    <x v="0"/>
    <s v="No"/>
    <s v="No"/>
  </r>
  <r>
    <x v="10756"/>
    <x v="860"/>
    <s v="CUST11129"/>
    <s v="Customer 1129"/>
    <n v="29"/>
    <s v="Returning"/>
    <s v="P1001"/>
    <s v="Laptop"/>
    <x v="0"/>
    <s v="TechSource India"/>
    <n v="3"/>
    <n v="55000"/>
    <n v="5"/>
    <n v="165000"/>
    <n v="8250"/>
    <n v="156750"/>
    <n v="88540.7"/>
    <n v="68209.3"/>
    <x v="2"/>
    <s v="Coimbatore"/>
    <s v="Tamil Nadu"/>
    <s v="India"/>
    <s v="Credit Card"/>
    <x v="2"/>
    <s v="Express"/>
    <x v="1"/>
    <s v="No"/>
    <s v="No"/>
  </r>
  <r>
    <x v="10757"/>
    <x v="860"/>
    <s v="CUST10425"/>
    <s v="Customer 425"/>
    <n v="30"/>
    <s v="Loyal"/>
    <s v="P3001"/>
    <s v="Coffee Maker"/>
    <x v="2"/>
    <s v="HomeNeeds"/>
    <n v="4"/>
    <n v="4200"/>
    <n v="10"/>
    <n v="16800"/>
    <n v="1680"/>
    <n v="15120"/>
    <n v="8777.24"/>
    <n v="6342.76"/>
    <x v="1"/>
    <s v="Indore"/>
    <s v="Madhya Pradesh"/>
    <s v="India"/>
    <s v="UPI"/>
    <x v="0"/>
    <s v="Express"/>
    <x v="0"/>
    <s v="No"/>
    <s v="No"/>
  </r>
  <r>
    <x v="10758"/>
    <x v="860"/>
    <s v="CUST11783"/>
    <s v="Customer 1783"/>
    <n v="58"/>
    <s v="Loyal"/>
    <s v="P4005"/>
    <s v="Perfume"/>
    <x v="4"/>
    <s v="BeautyCare"/>
    <n v="2"/>
    <n v="1800"/>
    <n v="0"/>
    <n v="3600"/>
    <n v="0"/>
    <n v="3600"/>
    <n v="2198.73"/>
    <n v="1401.27"/>
    <x v="2"/>
    <s v="Nagpur"/>
    <s v="Maharashtra"/>
    <s v="India"/>
    <s v="Wallet"/>
    <x v="0"/>
    <s v="Same Day"/>
    <x v="3"/>
    <s v="No"/>
    <s v="No"/>
  </r>
  <r>
    <x v="10759"/>
    <x v="860"/>
    <s v="CUST11012"/>
    <s v="Customer 1012"/>
    <n v="48"/>
    <s v="Returning"/>
    <s v="P1008"/>
    <s v="Monitor"/>
    <x v="0"/>
    <s v="Global Traders"/>
    <n v="3"/>
    <n v="14500"/>
    <n v="0"/>
    <n v="43500"/>
    <n v="0"/>
    <n v="43500"/>
    <n v="30620.59"/>
    <n v="12879.41"/>
    <x v="0"/>
    <s v="Bhubaneswar"/>
    <s v="Odisha"/>
    <s v="India"/>
    <s v="Wallet"/>
    <x v="2"/>
    <s v="Standard"/>
    <x v="0"/>
    <s v="No"/>
    <s v="No"/>
  </r>
  <r>
    <x v="10760"/>
    <x v="860"/>
    <s v="CUST12471"/>
    <s v="Customer 2471"/>
    <n v="29"/>
    <s v="Returning"/>
    <s v="P2004"/>
    <s v="Jacket"/>
    <x v="3"/>
    <s v="Global Traders"/>
    <n v="5"/>
    <n v="3500"/>
    <n v="0"/>
    <n v="17500"/>
    <n v="0"/>
    <n v="17500"/>
    <n v="13961.52"/>
    <n v="3538.48"/>
    <x v="1"/>
    <s v="Patna"/>
    <s v="Bihar"/>
    <s v="India"/>
    <s v="Wallet"/>
    <x v="0"/>
    <s v="Standard"/>
    <x v="4"/>
    <s v="No"/>
    <s v="No"/>
  </r>
  <r>
    <x v="10761"/>
    <x v="860"/>
    <s v="CUST11083"/>
    <s v="Customer 1083"/>
    <n v="44"/>
    <s v="Returning"/>
    <s v="P1009"/>
    <s v="Power Bank"/>
    <x v="0"/>
    <s v="Prime Distributors"/>
    <n v="2"/>
    <n v="1600"/>
    <n v="10"/>
    <n v="3200"/>
    <n v="320"/>
    <n v="2880"/>
    <n v="1989.72"/>
    <n v="890.28"/>
    <x v="0"/>
    <s v="Chennai"/>
    <s v="Tamil Nadu"/>
    <s v="India"/>
    <s v="Debit Card"/>
    <x v="0"/>
    <s v="Same Day"/>
    <x v="1"/>
    <s v="No"/>
    <s v="No"/>
  </r>
  <r>
    <x v="10762"/>
    <x v="860"/>
    <s v="CUST10962"/>
    <s v="Customer 962"/>
    <n v="21"/>
    <s v="New"/>
    <s v="P1008"/>
    <s v="Monitor"/>
    <x v="0"/>
    <s v="Global Traders"/>
    <n v="2"/>
    <n v="14500"/>
    <n v="20"/>
    <n v="29000"/>
    <n v="5800"/>
    <n v="23200"/>
    <n v="17386.3"/>
    <n v="5813.7"/>
    <x v="0"/>
    <s v="Mumbai"/>
    <s v="Maharashtra"/>
    <s v="India"/>
    <s v="Net Banking"/>
    <x v="1"/>
    <s v="Standard"/>
    <x v="0"/>
    <s v="No"/>
    <s v="No"/>
  </r>
  <r>
    <x v="10763"/>
    <x v="860"/>
    <s v="CUST11408"/>
    <s v="Customer 1408"/>
    <n v="35"/>
    <s v="Loyal"/>
    <s v="P2008"/>
    <s v="Formal Shirt"/>
    <x v="3"/>
    <s v="Global Traders"/>
    <n v="2"/>
    <n v="1700"/>
    <n v="25"/>
    <n v="3400"/>
    <n v="850"/>
    <n v="2550"/>
    <n v="2011.21"/>
    <n v="538.79"/>
    <x v="1"/>
    <s v="Bengaluru"/>
    <s v="Karnataka"/>
    <s v="India"/>
    <s v="UPI"/>
    <x v="2"/>
    <s v="Standard"/>
    <x v="0"/>
    <s v="No"/>
    <s v="No"/>
  </r>
  <r>
    <x v="10764"/>
    <x v="860"/>
    <s v="CUST11338"/>
    <s v="Customer 1338"/>
    <n v="36"/>
    <s v="New"/>
    <s v="P5001"/>
    <s v="Notebook Set"/>
    <x v="1"/>
    <s v="Stationery Hub"/>
    <n v="2"/>
    <n v="500"/>
    <n v="0"/>
    <n v="1000"/>
    <n v="0"/>
    <n v="1000"/>
    <n v="628.98"/>
    <n v="371.02"/>
    <x v="1"/>
    <s v="Chennai"/>
    <s v="Tamil Nadu"/>
    <s v="India"/>
    <s v="Credit Card"/>
    <x v="0"/>
    <s v="Standard"/>
    <x v="3"/>
    <s v="No"/>
    <s v="No"/>
  </r>
  <r>
    <x v="10765"/>
    <x v="861"/>
    <s v="CUST10168"/>
    <s v="Customer 168"/>
    <n v="28"/>
    <s v="Returning"/>
    <s v="P2005"/>
    <s v="Backpack"/>
    <x v="3"/>
    <s v="Metro Supplies"/>
    <n v="3"/>
    <n v="1800"/>
    <n v="15"/>
    <n v="5400"/>
    <n v="810"/>
    <n v="4590"/>
    <n v="3575"/>
    <n v="1015"/>
    <x v="2"/>
    <s v="Surat"/>
    <s v="Gujarat"/>
    <s v="India"/>
    <s v="Debit Card"/>
    <x v="0"/>
    <s v="Standard"/>
    <x v="0"/>
    <s v="No"/>
    <s v="No"/>
  </r>
  <r>
    <x v="10766"/>
    <x v="861"/>
    <s v="CUST10479"/>
    <s v="Customer 479"/>
    <n v="48"/>
    <s v="New"/>
    <s v="P5004"/>
    <s v="Pen Set"/>
    <x v="1"/>
    <s v="Stationery Hub"/>
    <n v="1"/>
    <n v="250"/>
    <n v="15"/>
    <n v="250"/>
    <n v="37.5"/>
    <n v="212.5"/>
    <n v="117.69"/>
    <n v="94.81"/>
    <x v="1"/>
    <s v="Chennai"/>
    <s v="Tamil Nadu"/>
    <s v="India"/>
    <s v="Wallet"/>
    <x v="2"/>
    <s v="Standard"/>
    <x v="0"/>
    <s v="No"/>
    <s v="No"/>
  </r>
  <r>
    <x v="10767"/>
    <x v="861"/>
    <s v="CUST10902"/>
    <s v="Customer 902"/>
    <n v="49"/>
    <s v="New"/>
    <s v="P2006"/>
    <s v="Womens Kurti"/>
    <x v="3"/>
    <s v="FashionMart"/>
    <n v="3"/>
    <n v="1400"/>
    <n v="10"/>
    <n v="4200"/>
    <n v="420"/>
    <n v="3780"/>
    <n v="2804.91"/>
    <n v="975.09"/>
    <x v="1"/>
    <s v="Nagpur"/>
    <s v="Maharashtra"/>
    <s v="India"/>
    <s v="Debit Card"/>
    <x v="2"/>
    <s v="Express"/>
    <x v="0"/>
    <s v="Yes"/>
    <s v="No"/>
  </r>
  <r>
    <x v="10768"/>
    <x v="861"/>
    <s v="CUST10337"/>
    <s v="Customer 337"/>
    <n v="45"/>
    <s v="New"/>
    <s v="P1001"/>
    <s v="Laptop"/>
    <x v="0"/>
    <s v="TechSource India"/>
    <n v="4"/>
    <n v="55000"/>
    <n v="20"/>
    <n v="220000"/>
    <n v="44000"/>
    <n v="176000"/>
    <n v="109565.66"/>
    <n v="66434.34"/>
    <x v="1"/>
    <s v="Lucknow"/>
    <s v="Uttar Pradesh"/>
    <s v="India"/>
    <s v="UPI"/>
    <x v="2"/>
    <s v="Standard"/>
    <x v="0"/>
    <s v="No"/>
    <s v="No"/>
  </r>
  <r>
    <x v="10769"/>
    <x v="861"/>
    <s v="CUST11820"/>
    <s v="Customer 1820"/>
    <n v="48"/>
    <s v="Returning"/>
    <s v="P1009"/>
    <s v="Power Bank"/>
    <x v="0"/>
    <s v="Prime Distributors"/>
    <n v="1"/>
    <n v="1600"/>
    <n v="15"/>
    <n v="1600"/>
    <n v="240"/>
    <n v="1360"/>
    <n v="776.79"/>
    <n v="583.21"/>
    <x v="2"/>
    <s v="Mumbai"/>
    <s v="Maharashtra"/>
    <s v="India"/>
    <s v="Credit Card"/>
    <x v="2"/>
    <s v="Standard"/>
    <x v="0"/>
    <s v="No"/>
    <s v="Yes"/>
  </r>
  <r>
    <x v="10770"/>
    <x v="861"/>
    <s v="CUST10252"/>
    <s v="Customer 252"/>
    <n v="50"/>
    <s v="New"/>
    <s v="P2005"/>
    <s v="Backpack"/>
    <x v="3"/>
    <s v="Metro Supplies"/>
    <n v="1"/>
    <n v="1800"/>
    <n v="10"/>
    <n v="1800"/>
    <n v="180"/>
    <n v="1620"/>
    <n v="1271.3599999999999"/>
    <n v="348.64"/>
    <x v="2"/>
    <s v="Chennai"/>
    <s v="Tamil Nadu"/>
    <s v="India"/>
    <s v="Debit Card"/>
    <x v="2"/>
    <s v="Standard"/>
    <x v="0"/>
    <s v="No"/>
    <s v="No"/>
  </r>
  <r>
    <x v="10771"/>
    <x v="861"/>
    <s v="CUST10108"/>
    <s v="Customer 108"/>
    <n v="37"/>
    <s v="Returning"/>
    <s v="P4003"/>
    <s v="Sunscreen"/>
    <x v="4"/>
    <s v="BeautyCare"/>
    <n v="4"/>
    <n v="700"/>
    <n v="10"/>
    <n v="2800"/>
    <n v="280"/>
    <n v="2520"/>
    <n v="1864.66"/>
    <n v="655.34"/>
    <x v="2"/>
    <s v="Chandigarh"/>
    <s v="Chandigarh"/>
    <s v="India"/>
    <s v="Net Banking"/>
    <x v="2"/>
    <s v="Standard"/>
    <x v="2"/>
    <s v="No"/>
    <s v="No"/>
  </r>
  <r>
    <x v="10772"/>
    <x v="861"/>
    <s v="CUST10781"/>
    <s v="Customer 781"/>
    <n v="42"/>
    <s v="Loyal"/>
    <s v="P3007"/>
    <s v="Vacuum Cleaner"/>
    <x v="2"/>
    <s v="Global Traders"/>
    <n v="2"/>
    <n v="8500"/>
    <n v="10"/>
    <n v="17000"/>
    <n v="1700"/>
    <n v="15300"/>
    <n v="9506.85"/>
    <n v="5793.15"/>
    <x v="1"/>
    <s v="Bengaluru"/>
    <s v="Karnataka"/>
    <s v="India"/>
    <s v="Net Banking"/>
    <x v="1"/>
    <s v="Standard"/>
    <x v="0"/>
    <s v="No"/>
    <s v="No"/>
  </r>
  <r>
    <x v="10773"/>
    <x v="861"/>
    <s v="CUST10784"/>
    <s v="Customer 784"/>
    <n v="37"/>
    <s v="New"/>
    <s v="P4004"/>
    <s v="Shampoo"/>
    <x v="4"/>
    <s v="BeautyCare"/>
    <n v="2"/>
    <n v="550"/>
    <n v="10"/>
    <n v="1100"/>
    <n v="110"/>
    <n v="990"/>
    <n v="748.06"/>
    <n v="241.94"/>
    <x v="1"/>
    <s v="Pune"/>
    <s v="Maharashtra"/>
    <s v="India"/>
    <s v="Cash on Delivery"/>
    <x v="0"/>
    <s v="Standard"/>
    <x v="0"/>
    <s v="No"/>
    <s v="No"/>
  </r>
  <r>
    <x v="10774"/>
    <x v="861"/>
    <s v="CUST10619"/>
    <s v="Customer 619"/>
    <n v="27"/>
    <s v="New"/>
    <s v="P4005"/>
    <s v="Perfume"/>
    <x v="4"/>
    <s v="BeautyCare"/>
    <n v="2"/>
    <n v="1800"/>
    <n v="5"/>
    <n v="3600"/>
    <n v="180"/>
    <n v="3420"/>
    <n v="1964.58"/>
    <n v="1455.42"/>
    <x v="1"/>
    <s v="Chandigarh"/>
    <s v="Chandigarh"/>
    <s v="India"/>
    <s v="Cash on Delivery"/>
    <x v="1"/>
    <s v="Standard"/>
    <x v="0"/>
    <s v="Yes"/>
    <s v="No"/>
  </r>
  <r>
    <x v="10775"/>
    <x v="861"/>
    <s v="CUST11886"/>
    <s v="Customer 1886"/>
    <n v="40"/>
    <s v="Loyal"/>
    <s v="P3007"/>
    <s v="Vacuum Cleaner"/>
    <x v="2"/>
    <s v="Global Traders"/>
    <n v="2"/>
    <n v="8500"/>
    <n v="0"/>
    <n v="17000"/>
    <n v="0"/>
    <n v="17000"/>
    <n v="12806.28"/>
    <n v="4193.72"/>
    <x v="1"/>
    <s v="Surat"/>
    <s v="Gujarat"/>
    <s v="India"/>
    <s v="Credit Card"/>
    <x v="2"/>
    <s v="Standard"/>
    <x v="0"/>
    <s v="No"/>
    <s v="No"/>
  </r>
  <r>
    <x v="10776"/>
    <x v="861"/>
    <s v="CUST11786"/>
    <s v="Customer 1786"/>
    <n v="44"/>
    <s v="Returning"/>
    <s v="P4006"/>
    <s v="Lipstick"/>
    <x v="4"/>
    <s v="BeautyCare"/>
    <n v="1"/>
    <n v="850"/>
    <n v="20"/>
    <n v="850"/>
    <n v="170"/>
    <n v="680"/>
    <n v="470.32"/>
    <n v="209.68"/>
    <x v="2"/>
    <s v="Bhopal"/>
    <s v="Madhya Pradesh"/>
    <s v="India"/>
    <s v="Wallet"/>
    <x v="2"/>
    <s v="Standard"/>
    <x v="0"/>
    <s v="No"/>
    <s v="No"/>
  </r>
  <r>
    <x v="10777"/>
    <x v="862"/>
    <s v="CUST10356"/>
    <s v="Customer 356"/>
    <n v="22"/>
    <s v="Returning"/>
    <s v="P4003"/>
    <s v="Sunscreen"/>
    <x v="4"/>
    <s v="BeautyCare"/>
    <n v="4"/>
    <n v="700"/>
    <n v="15"/>
    <n v="2800"/>
    <n v="420"/>
    <n v="2380"/>
    <n v="1507.48"/>
    <n v="872.52"/>
    <x v="1"/>
    <s v="Mumbai"/>
    <s v="Maharashtra"/>
    <s v="India"/>
    <s v="UPI"/>
    <x v="0"/>
    <s v="Express"/>
    <x v="0"/>
    <s v="No"/>
    <s v="Yes"/>
  </r>
  <r>
    <x v="10778"/>
    <x v="862"/>
    <s v="CUST10090"/>
    <s v="Customer 90"/>
    <n v="48"/>
    <s v="New"/>
    <s v="P2008"/>
    <s v="Formal Shirt"/>
    <x v="3"/>
    <s v="Global Traders"/>
    <n v="1"/>
    <n v="1700"/>
    <n v="20"/>
    <n v="1700"/>
    <n v="340"/>
    <n v="1360"/>
    <n v="1037.32"/>
    <n v="322.68"/>
    <x v="0"/>
    <s v="Kolkata"/>
    <s v="West Bengal"/>
    <s v="India"/>
    <s v="Debit Card"/>
    <x v="0"/>
    <s v="Standard"/>
    <x v="0"/>
    <s v="No"/>
    <s v="No"/>
  </r>
  <r>
    <x v="10779"/>
    <x v="862"/>
    <s v="CUST12388"/>
    <s v="Customer 2388"/>
    <n v="30"/>
    <s v="New"/>
    <s v="P1007"/>
    <s v="Mouse"/>
    <x v="0"/>
    <s v="RetailHub"/>
    <n v="5"/>
    <n v="900"/>
    <n v="0"/>
    <n v="4500"/>
    <n v="0"/>
    <n v="4500"/>
    <n v="2605.39"/>
    <n v="1894.61"/>
    <x v="1"/>
    <s v="Chennai"/>
    <s v="Tamil Nadu"/>
    <s v="India"/>
    <s v="Wallet"/>
    <x v="0"/>
    <s v="Standard"/>
    <x v="0"/>
    <s v="No"/>
    <s v="No"/>
  </r>
  <r>
    <x v="10780"/>
    <x v="862"/>
    <s v="CUST12276"/>
    <s v="Customer 2276"/>
    <n v="20"/>
    <s v="Loyal"/>
    <s v="P4006"/>
    <s v="Lipstick"/>
    <x v="4"/>
    <s v="BeautyCare"/>
    <n v="3"/>
    <n v="850"/>
    <n v="30"/>
    <n v="2550"/>
    <n v="765"/>
    <n v="1785"/>
    <n v="1233.94"/>
    <n v="551.05999999999995"/>
    <x v="2"/>
    <s v="Kolkata"/>
    <s v="West Bengal"/>
    <s v="India"/>
    <s v="Wallet"/>
    <x v="2"/>
    <s v="Express"/>
    <x v="2"/>
    <s v="Yes"/>
    <s v="No"/>
  </r>
  <r>
    <x v="10781"/>
    <x v="862"/>
    <s v="CUST10376"/>
    <s v="Customer 376"/>
    <n v="18"/>
    <s v="Loyal"/>
    <s v="P1007"/>
    <s v="Mouse"/>
    <x v="0"/>
    <s v="RetailHub"/>
    <n v="1"/>
    <n v="900"/>
    <n v="0"/>
    <n v="900"/>
    <n v="0"/>
    <n v="900"/>
    <n v="731.28"/>
    <n v="168.72"/>
    <x v="1"/>
    <s v="Pune"/>
    <s v="Maharashtra"/>
    <s v="India"/>
    <s v="Net Banking"/>
    <x v="0"/>
    <s v="Standard"/>
    <x v="2"/>
    <s v="No"/>
    <s v="No"/>
  </r>
  <r>
    <x v="10782"/>
    <x v="862"/>
    <s v="CUST12494"/>
    <s v="Customer 2494"/>
    <n v="32"/>
    <s v="Returning"/>
    <s v="P4005"/>
    <s v="Perfume"/>
    <x v="4"/>
    <s v="BeautyCare"/>
    <n v="1"/>
    <n v="1800"/>
    <n v="10"/>
    <n v="1800"/>
    <n v="180"/>
    <n v="1620"/>
    <n v="950.99"/>
    <n v="669.01"/>
    <x v="2"/>
    <s v="Nagpur"/>
    <s v="Maharashtra"/>
    <s v="India"/>
    <s v="Credit Card"/>
    <x v="2"/>
    <s v="Express"/>
    <x v="0"/>
    <s v="No"/>
    <s v="No"/>
  </r>
  <r>
    <x v="10783"/>
    <x v="862"/>
    <s v="CUST12068"/>
    <s v="Customer 2068"/>
    <n v="47"/>
    <s v="Returning"/>
    <s v="P2002"/>
    <s v="Jeans"/>
    <x v="3"/>
    <s v="FashionMart"/>
    <n v="1"/>
    <n v="2200"/>
    <n v="5"/>
    <n v="2200"/>
    <n v="110"/>
    <n v="2090"/>
    <n v="1640.05"/>
    <n v="449.95"/>
    <x v="2"/>
    <s v="Nagpur"/>
    <s v="Maharashtra"/>
    <s v="India"/>
    <s v="UPI"/>
    <x v="1"/>
    <s v="Standard"/>
    <x v="0"/>
    <s v="No"/>
    <s v="No"/>
  </r>
  <r>
    <x v="10784"/>
    <x v="862"/>
    <s v="CUST11311"/>
    <s v="Customer 1311"/>
    <n v="23"/>
    <s v="Returning"/>
    <s v="P3003"/>
    <s v="Mixer Grinder"/>
    <x v="2"/>
    <s v="Prime Distributors"/>
    <n v="1"/>
    <n v="4800"/>
    <n v="15"/>
    <n v="4800"/>
    <n v="720"/>
    <n v="4080"/>
    <n v="2393.08"/>
    <n v="1686.92"/>
    <x v="0"/>
    <s v="Bhopal"/>
    <s v="Madhya Pradesh"/>
    <s v="India"/>
    <s v="Net Banking"/>
    <x v="2"/>
    <s v="Express"/>
    <x v="0"/>
    <s v="No"/>
    <s v="No"/>
  </r>
  <r>
    <x v="10785"/>
    <x v="862"/>
    <s v="CUST10285"/>
    <s v="Customer 285"/>
    <n v="29"/>
    <s v="New"/>
    <s v="P5004"/>
    <s v="Pen Set"/>
    <x v="1"/>
    <s v="Stationery Hub"/>
    <n v="6"/>
    <n v="250"/>
    <n v="25"/>
    <n v="1500"/>
    <n v="375"/>
    <n v="1125"/>
    <n v="666.37"/>
    <n v="458.63"/>
    <x v="1"/>
    <s v="Hyderabad"/>
    <s v="Telangana"/>
    <s v="India"/>
    <s v="Credit Card"/>
    <x v="2"/>
    <s v="Express"/>
    <x v="0"/>
    <s v="No"/>
    <s v="No"/>
  </r>
  <r>
    <x v="10786"/>
    <x v="862"/>
    <s v="CUST11477"/>
    <s v="Customer 1477"/>
    <n v="34"/>
    <s v="Returning"/>
    <s v="P1007"/>
    <s v="Mouse"/>
    <x v="0"/>
    <s v="RetailHub"/>
    <n v="1"/>
    <n v="900"/>
    <n v="0"/>
    <n v="900"/>
    <n v="0"/>
    <n v="900"/>
    <n v="729.7"/>
    <n v="170.3"/>
    <x v="0"/>
    <s v="Delhi"/>
    <s v="Delhi"/>
    <s v="India"/>
    <s v="Credit Card"/>
    <x v="2"/>
    <s v="Standard"/>
    <x v="0"/>
    <s v="No"/>
    <s v="No"/>
  </r>
  <r>
    <x v="10787"/>
    <x v="862"/>
    <s v="CUST11327"/>
    <s v="Customer 1327"/>
    <n v="44"/>
    <s v="New"/>
    <s v="P1001"/>
    <s v="Laptop"/>
    <x v="0"/>
    <s v="TechSource India"/>
    <n v="1"/>
    <n v="55000"/>
    <n v="10"/>
    <n v="55000"/>
    <n v="5500"/>
    <n v="49500"/>
    <n v="28232.19"/>
    <n v="21267.81"/>
    <x v="1"/>
    <s v="Guwahati"/>
    <s v="Assam"/>
    <s v="India"/>
    <s v="Wallet"/>
    <x v="0"/>
    <s v="Standard"/>
    <x v="0"/>
    <s v="No"/>
    <s v="No"/>
  </r>
  <r>
    <x v="10788"/>
    <x v="862"/>
    <s v="CUST10073"/>
    <s v="Customer 73"/>
    <n v="43"/>
    <s v="New"/>
    <s v="P1002"/>
    <s v="Smartphone"/>
    <x v="0"/>
    <s v="Global Traders"/>
    <n v="3"/>
    <n v="28000"/>
    <n v="10"/>
    <n v="84000"/>
    <n v="8400"/>
    <n v="75600"/>
    <n v="49801.83"/>
    <n v="25798.17"/>
    <x v="0"/>
    <s v="Kolkata"/>
    <s v="West Bengal"/>
    <s v="India"/>
    <s v="Wallet"/>
    <x v="1"/>
    <s v="Standard"/>
    <x v="0"/>
    <s v="No"/>
    <s v="No"/>
  </r>
  <r>
    <x v="10789"/>
    <x v="862"/>
    <s v="CUST10192"/>
    <s v="Customer 192"/>
    <n v="54"/>
    <s v="Returning"/>
    <s v="P5004"/>
    <s v="Pen Set"/>
    <x v="1"/>
    <s v="Stationery Hub"/>
    <n v="1"/>
    <n v="250"/>
    <n v="0"/>
    <n v="250"/>
    <n v="0"/>
    <n v="250"/>
    <n v="145.66999999999999"/>
    <n v="104.33"/>
    <x v="1"/>
    <s v="Delhi"/>
    <s v="Delhi"/>
    <s v="India"/>
    <s v="Debit Card"/>
    <x v="1"/>
    <s v="Same Day"/>
    <x v="0"/>
    <s v="No"/>
    <s v="No"/>
  </r>
  <r>
    <x v="10790"/>
    <x v="862"/>
    <s v="CUST11052"/>
    <s v="Customer 1052"/>
    <n v="47"/>
    <s v="New"/>
    <s v="P5002"/>
    <s v="Novel"/>
    <x v="1"/>
    <s v="Stationery Hub"/>
    <n v="3"/>
    <n v="400"/>
    <n v="0"/>
    <n v="1200"/>
    <n v="0"/>
    <n v="1200"/>
    <n v="718.9"/>
    <n v="481.1"/>
    <x v="1"/>
    <s v="Coimbatore"/>
    <s v="Tamil Nadu"/>
    <s v="India"/>
    <s v="Debit Card"/>
    <x v="0"/>
    <s v="Standard"/>
    <x v="0"/>
    <s v="No"/>
    <s v="No"/>
  </r>
  <r>
    <x v="10791"/>
    <x v="862"/>
    <s v="CUST10482"/>
    <s v="Customer 482"/>
    <n v="49"/>
    <s v="New"/>
    <s v="P3005"/>
    <s v="Bedsheet Set"/>
    <x v="2"/>
    <s v="RetailHub"/>
    <n v="2"/>
    <n v="1800"/>
    <n v="10"/>
    <n v="3600"/>
    <n v="360"/>
    <n v="3240"/>
    <n v="1930.91"/>
    <n v="1309.0899999999999"/>
    <x v="2"/>
    <s v="Chandigarh"/>
    <s v="Chandigarh"/>
    <s v="India"/>
    <s v="Debit Card"/>
    <x v="1"/>
    <s v="Standard"/>
    <x v="1"/>
    <s v="No"/>
    <s v="No"/>
  </r>
  <r>
    <x v="10792"/>
    <x v="862"/>
    <s v="CUST11268"/>
    <s v="Customer 1268"/>
    <n v="19"/>
    <s v="Returning"/>
    <s v="P2003"/>
    <s v="T-Shirt"/>
    <x v="3"/>
    <s v="RetailHub"/>
    <n v="6"/>
    <n v="900"/>
    <n v="20"/>
    <n v="5400"/>
    <n v="1080"/>
    <n v="4320"/>
    <n v="2917.91"/>
    <n v="1402.09"/>
    <x v="1"/>
    <s v="Patna"/>
    <s v="Bihar"/>
    <s v="India"/>
    <s v="UPI"/>
    <x v="1"/>
    <s v="Standard"/>
    <x v="0"/>
    <s v="No"/>
    <s v="No"/>
  </r>
  <r>
    <x v="10793"/>
    <x v="862"/>
    <s v="CUST11830"/>
    <s v="Customer 1830"/>
    <n v="41"/>
    <s v="Loyal"/>
    <s v="P2006"/>
    <s v="Womens Kurti"/>
    <x v="3"/>
    <s v="FashionMart"/>
    <n v="1"/>
    <n v="1400"/>
    <n v="10"/>
    <n v="1400"/>
    <n v="140"/>
    <n v="1260"/>
    <n v="900.66"/>
    <n v="359.34"/>
    <x v="0"/>
    <s v="Guwahati"/>
    <s v="Assam"/>
    <s v="India"/>
    <s v="Wallet"/>
    <x v="0"/>
    <s v="Standard"/>
    <x v="0"/>
    <s v="No"/>
    <s v="No"/>
  </r>
  <r>
    <x v="10794"/>
    <x v="862"/>
    <s v="CUST11577"/>
    <s v="Customer 1577"/>
    <n v="46"/>
    <s v="New"/>
    <s v="P1006"/>
    <s v="Keyboard"/>
    <x v="0"/>
    <s v="Metro Supplies"/>
    <n v="2"/>
    <n v="1800"/>
    <n v="15"/>
    <n v="3600"/>
    <n v="540"/>
    <n v="3060"/>
    <n v="1840.95"/>
    <n v="1219.05"/>
    <x v="1"/>
    <s v="Ahmedabad"/>
    <s v="Gujarat"/>
    <s v="India"/>
    <s v="Net Banking"/>
    <x v="0"/>
    <s v="Standard"/>
    <x v="0"/>
    <s v="No"/>
    <s v="No"/>
  </r>
  <r>
    <x v="10795"/>
    <x v="862"/>
    <s v="CUST10218"/>
    <s v="Customer 218"/>
    <n v="34"/>
    <s v="New"/>
    <s v="P1002"/>
    <s v="Smartphone"/>
    <x v="0"/>
    <s v="Global Traders"/>
    <n v="1"/>
    <n v="28000"/>
    <n v="15"/>
    <n v="28000"/>
    <n v="4200"/>
    <n v="23800"/>
    <n v="18765.39"/>
    <n v="5034.6099999999997"/>
    <x v="2"/>
    <s v="Hyderabad"/>
    <s v="Telangana"/>
    <s v="India"/>
    <s v="Wallet"/>
    <x v="2"/>
    <s v="Standard"/>
    <x v="0"/>
    <s v="No"/>
    <s v="No"/>
  </r>
  <r>
    <x v="10796"/>
    <x v="863"/>
    <s v="CUST11562"/>
    <s v="Customer 1562"/>
    <n v="59"/>
    <s v="Returning"/>
    <s v="P1009"/>
    <s v="Power Bank"/>
    <x v="0"/>
    <s v="Prime Distributors"/>
    <n v="1"/>
    <n v="1600"/>
    <n v="15"/>
    <n v="1600"/>
    <n v="240"/>
    <n v="1360"/>
    <n v="963.25"/>
    <n v="396.75"/>
    <x v="1"/>
    <s v="Hyderabad"/>
    <s v="Telangana"/>
    <s v="India"/>
    <s v="Net Banking"/>
    <x v="1"/>
    <s v="Express"/>
    <x v="0"/>
    <s v="No"/>
    <s v="No"/>
  </r>
  <r>
    <x v="10797"/>
    <x v="863"/>
    <s v="CUST10770"/>
    <s v="Customer 770"/>
    <n v="26"/>
    <s v="New"/>
    <s v="P4003"/>
    <s v="Sunscreen"/>
    <x v="4"/>
    <s v="BeautyCare"/>
    <n v="2"/>
    <n v="700"/>
    <n v="15"/>
    <n v="1400"/>
    <n v="210"/>
    <n v="1190"/>
    <n v="919.75"/>
    <n v="270.25"/>
    <x v="1"/>
    <s v="Delhi"/>
    <s v="Delhi"/>
    <s v="India"/>
    <s v="Cash on Delivery"/>
    <x v="2"/>
    <s v="Standard"/>
    <x v="0"/>
    <s v="No"/>
    <s v="No"/>
  </r>
  <r>
    <x v="10798"/>
    <x v="863"/>
    <s v="CUST12038"/>
    <s v="Customer 2038"/>
    <n v="21"/>
    <s v="Returning"/>
    <s v="P2003"/>
    <s v="T-Shirt"/>
    <x v="3"/>
    <s v="RetailHub"/>
    <n v="1"/>
    <n v="900"/>
    <n v="10"/>
    <n v="900"/>
    <n v="90"/>
    <n v="810"/>
    <n v="459.56"/>
    <n v="350.44"/>
    <x v="1"/>
    <s v="Delhi"/>
    <s v="Delhi"/>
    <s v="India"/>
    <s v="Cash on Delivery"/>
    <x v="0"/>
    <s v="Standard"/>
    <x v="0"/>
    <s v="No"/>
    <s v="No"/>
  </r>
  <r>
    <x v="10799"/>
    <x v="863"/>
    <s v="CUST11064"/>
    <s v="Customer 1064"/>
    <n v="27"/>
    <s v="Returning"/>
    <s v="P1007"/>
    <s v="Mouse"/>
    <x v="0"/>
    <s v="RetailHub"/>
    <n v="2"/>
    <n v="900"/>
    <n v="0"/>
    <n v="1800"/>
    <n v="0"/>
    <n v="1800"/>
    <n v="1455.8"/>
    <n v="344.2"/>
    <x v="1"/>
    <s v="Ahmedabad"/>
    <s v="Gujarat"/>
    <s v="India"/>
    <s v="Wallet"/>
    <x v="0"/>
    <s v="Express"/>
    <x v="1"/>
    <s v="No"/>
    <s v="Yes"/>
  </r>
  <r>
    <x v="10800"/>
    <x v="863"/>
    <s v="CUST11442"/>
    <s v="Customer 1442"/>
    <n v="38"/>
    <s v="New"/>
    <s v="P2004"/>
    <s v="Jacket"/>
    <x v="3"/>
    <s v="Global Traders"/>
    <n v="3"/>
    <n v="3500"/>
    <n v="25"/>
    <n v="10500"/>
    <n v="2625"/>
    <n v="7875"/>
    <n v="6158.44"/>
    <n v="1716.56"/>
    <x v="1"/>
    <s v="Jaipur"/>
    <s v="Rajasthan"/>
    <s v="India"/>
    <s v="Debit Card"/>
    <x v="0"/>
    <s v="Express"/>
    <x v="0"/>
    <s v="Yes"/>
    <s v="No"/>
  </r>
  <r>
    <x v="10801"/>
    <x v="863"/>
    <s v="CUST10466"/>
    <s v="Customer 466"/>
    <n v="28"/>
    <s v="Returning"/>
    <s v="P3004"/>
    <s v="Cookware Set"/>
    <x v="2"/>
    <s v="HomeNeeds"/>
    <n v="1"/>
    <n v="3500"/>
    <n v="10"/>
    <n v="3500"/>
    <n v="350"/>
    <n v="3150"/>
    <n v="1925.27"/>
    <n v="1224.73"/>
    <x v="1"/>
    <s v="Bengaluru"/>
    <s v="Karnataka"/>
    <s v="India"/>
    <s v="Net Banking"/>
    <x v="1"/>
    <s v="Standard"/>
    <x v="0"/>
    <s v="No"/>
    <s v="No"/>
  </r>
  <r>
    <x v="10802"/>
    <x v="863"/>
    <s v="CUST10602"/>
    <s v="Customer 602"/>
    <n v="26"/>
    <s v="Returning"/>
    <s v="P3006"/>
    <s v="Water Bottle"/>
    <x v="2"/>
    <s v="Metro Supplies"/>
    <n v="1"/>
    <n v="700"/>
    <n v="0"/>
    <n v="700"/>
    <n v="0"/>
    <n v="700"/>
    <n v="569.78"/>
    <n v="130.22"/>
    <x v="2"/>
    <s v="Patna"/>
    <s v="Bihar"/>
    <s v="India"/>
    <s v="Wallet"/>
    <x v="0"/>
    <s v="Standard"/>
    <x v="0"/>
    <s v="No"/>
    <s v="No"/>
  </r>
  <r>
    <x v="10803"/>
    <x v="863"/>
    <s v="CUST12187"/>
    <s v="Customer 2187"/>
    <n v="32"/>
    <s v="New"/>
    <s v="P5002"/>
    <s v="Novel"/>
    <x v="1"/>
    <s v="Stationery Hub"/>
    <n v="2"/>
    <n v="400"/>
    <n v="20"/>
    <n v="800"/>
    <n v="160"/>
    <n v="640"/>
    <n v="510.66"/>
    <n v="129.34"/>
    <x v="1"/>
    <s v="Patna"/>
    <s v="Bihar"/>
    <s v="India"/>
    <s v="Wallet"/>
    <x v="0"/>
    <s v="Standard"/>
    <x v="3"/>
    <s v="No"/>
    <s v="No"/>
  </r>
  <r>
    <x v="10804"/>
    <x v="863"/>
    <s v="CUST12151"/>
    <s v="Customer 2151"/>
    <n v="47"/>
    <s v="New"/>
    <s v="P3003"/>
    <s v="Mixer Grinder"/>
    <x v="2"/>
    <s v="Prime Distributors"/>
    <n v="6"/>
    <n v="4800"/>
    <n v="0"/>
    <n v="28800"/>
    <n v="0"/>
    <n v="28800"/>
    <n v="22976.03"/>
    <n v="5823.97"/>
    <x v="1"/>
    <s v="Delhi"/>
    <s v="Delhi"/>
    <s v="India"/>
    <s v="Wallet"/>
    <x v="2"/>
    <s v="Standard"/>
    <x v="0"/>
    <s v="No"/>
    <s v="No"/>
  </r>
  <r>
    <x v="10805"/>
    <x v="863"/>
    <s v="CUST10045"/>
    <s v="Customer 45"/>
    <n v="26"/>
    <s v="Returning"/>
    <s v="P1009"/>
    <s v="Power Bank"/>
    <x v="0"/>
    <s v="Prime Distributors"/>
    <n v="1"/>
    <n v="1600"/>
    <n v="10"/>
    <n v="1600"/>
    <n v="160"/>
    <n v="1440"/>
    <n v="839.31"/>
    <n v="600.69000000000005"/>
    <x v="1"/>
    <s v="Mumbai"/>
    <s v="Maharashtra"/>
    <s v="India"/>
    <s v="UPI"/>
    <x v="2"/>
    <s v="Standard"/>
    <x v="0"/>
    <s v="No"/>
    <s v="No"/>
  </r>
  <r>
    <x v="10806"/>
    <x v="864"/>
    <s v="CUST10045"/>
    <s v="Customer 45"/>
    <n v="37"/>
    <s v="Returning"/>
    <s v="P5004"/>
    <s v="Pen Set"/>
    <x v="1"/>
    <s v="Stationery Hub"/>
    <n v="2"/>
    <n v="250"/>
    <n v="10"/>
    <n v="500"/>
    <n v="50"/>
    <n v="450"/>
    <n v="327.58999999999997"/>
    <n v="122.41"/>
    <x v="1"/>
    <s v="Lucknow"/>
    <s v="Uttar Pradesh"/>
    <s v="India"/>
    <s v="UPI"/>
    <x v="0"/>
    <s v="Standard"/>
    <x v="0"/>
    <s v="No"/>
    <s v="No"/>
  </r>
  <r>
    <x v="10807"/>
    <x v="864"/>
    <s v="CUST10813"/>
    <s v="Customer 813"/>
    <n v="56"/>
    <s v="New"/>
    <s v="P3002"/>
    <s v="Air Fryer"/>
    <x v="2"/>
    <s v="HomeNeeds"/>
    <n v="2"/>
    <n v="6500"/>
    <n v="10"/>
    <n v="13000"/>
    <n v="1300"/>
    <n v="11700"/>
    <n v="8523.64"/>
    <n v="3176.36"/>
    <x v="2"/>
    <s v="Surat"/>
    <s v="Gujarat"/>
    <s v="India"/>
    <s v="Credit Card"/>
    <x v="2"/>
    <s v="Standard"/>
    <x v="0"/>
    <s v="No"/>
    <s v="No"/>
  </r>
  <r>
    <x v="10808"/>
    <x v="864"/>
    <s v="CUST10587"/>
    <s v="Customer 587"/>
    <n v="41"/>
    <s v="Returning"/>
    <s v="P1010"/>
    <s v="Bluetooth Speaker"/>
    <x v="0"/>
    <s v="Prime Distributors"/>
    <n v="3"/>
    <n v="3200"/>
    <n v="15"/>
    <n v="9600"/>
    <n v="1440"/>
    <n v="8160"/>
    <n v="6109.82"/>
    <n v="2050.1799999999998"/>
    <x v="1"/>
    <s v="Kolkata"/>
    <s v="West Bengal"/>
    <s v="India"/>
    <s v="Cash on Delivery"/>
    <x v="0"/>
    <s v="Express"/>
    <x v="1"/>
    <s v="No"/>
    <s v="No"/>
  </r>
  <r>
    <x v="10809"/>
    <x v="864"/>
    <s v="CUST12278"/>
    <s v="Customer 2278"/>
    <n v="39"/>
    <s v="Returning"/>
    <s v="P5003"/>
    <s v="Calculator"/>
    <x v="1"/>
    <s v="Stationery Hub"/>
    <n v="3"/>
    <n v="650"/>
    <n v="0"/>
    <n v="1950"/>
    <n v="0"/>
    <n v="1950"/>
    <n v="1484.39"/>
    <n v="465.61"/>
    <x v="2"/>
    <s v="Ahmedabad"/>
    <s v="Gujarat"/>
    <s v="India"/>
    <s v="UPI"/>
    <x v="1"/>
    <s v="Standard"/>
    <x v="3"/>
    <s v="No"/>
    <s v="No"/>
  </r>
  <r>
    <x v="10810"/>
    <x v="864"/>
    <s v="CUST10195"/>
    <s v="Customer 195"/>
    <n v="24"/>
    <s v="Loyal"/>
    <s v="P1001"/>
    <s v="Laptop"/>
    <x v="0"/>
    <s v="TechSource India"/>
    <n v="1"/>
    <n v="55000"/>
    <n v="10"/>
    <n v="55000"/>
    <n v="5500"/>
    <n v="49500"/>
    <n v="37417.82"/>
    <n v="12082.18"/>
    <x v="0"/>
    <s v="Patna"/>
    <s v="Bihar"/>
    <s v="India"/>
    <s v="Debit Card"/>
    <x v="0"/>
    <s v="Standard"/>
    <x v="0"/>
    <s v="No"/>
    <s v="No"/>
  </r>
  <r>
    <x v="10811"/>
    <x v="864"/>
    <s v="CUST12487"/>
    <s v="Customer 2487"/>
    <n v="34"/>
    <s v="Returning"/>
    <s v="P3006"/>
    <s v="Water Bottle"/>
    <x v="2"/>
    <s v="Metro Supplies"/>
    <n v="1"/>
    <n v="700"/>
    <n v="10"/>
    <n v="700"/>
    <n v="70"/>
    <n v="630"/>
    <n v="440.07"/>
    <n v="189.93"/>
    <x v="0"/>
    <s v="Bengaluru"/>
    <s v="Karnataka"/>
    <s v="India"/>
    <s v="Wallet"/>
    <x v="0"/>
    <s v="Standard"/>
    <x v="0"/>
    <s v="No"/>
    <s v="No"/>
  </r>
  <r>
    <x v="10812"/>
    <x v="864"/>
    <s v="CUST11180"/>
    <s v="Customer 1180"/>
    <n v="52"/>
    <s v="New"/>
    <s v="P1005"/>
    <s v="Tablet"/>
    <x v="0"/>
    <s v="RetailHub"/>
    <n v="1"/>
    <n v="18000"/>
    <n v="25"/>
    <n v="18000"/>
    <n v="4500"/>
    <n v="13500"/>
    <n v="9290.3700000000008"/>
    <n v="4209.63"/>
    <x v="1"/>
    <s v="Lucknow"/>
    <s v="Uttar Pradesh"/>
    <s v="India"/>
    <s v="Net Banking"/>
    <x v="0"/>
    <s v="Standard"/>
    <x v="0"/>
    <s v="No"/>
    <s v="No"/>
  </r>
  <r>
    <x v="10813"/>
    <x v="864"/>
    <s v="CUST11881"/>
    <s v="Customer 1881"/>
    <n v="31"/>
    <s v="Returning"/>
    <s v="P3005"/>
    <s v="Bedsheet Set"/>
    <x v="2"/>
    <s v="RetailHub"/>
    <n v="2"/>
    <n v="1800"/>
    <n v="10"/>
    <n v="3600"/>
    <n v="360"/>
    <n v="3240"/>
    <n v="2562.1799999999998"/>
    <n v="677.82"/>
    <x v="2"/>
    <s v="Patna"/>
    <s v="Bihar"/>
    <s v="India"/>
    <s v="Net Banking"/>
    <x v="0"/>
    <s v="Standard"/>
    <x v="0"/>
    <s v="No"/>
    <s v="No"/>
  </r>
  <r>
    <x v="10814"/>
    <x v="864"/>
    <s v="CUST10900"/>
    <s v="Customer 900"/>
    <n v="20"/>
    <s v="Returning"/>
    <s v="P5003"/>
    <s v="Calculator"/>
    <x v="1"/>
    <s v="Stationery Hub"/>
    <n v="2"/>
    <n v="650"/>
    <n v="5"/>
    <n v="1300"/>
    <n v="65"/>
    <n v="1235"/>
    <n v="949.01"/>
    <n v="285.99"/>
    <x v="0"/>
    <s v="Hyderabad"/>
    <s v="Telangana"/>
    <s v="India"/>
    <s v="Net Banking"/>
    <x v="0"/>
    <s v="Same Day"/>
    <x v="0"/>
    <s v="No"/>
    <s v="No"/>
  </r>
  <r>
    <x v="10815"/>
    <x v="864"/>
    <s v="CUST11798"/>
    <s v="Customer 1798"/>
    <n v="52"/>
    <s v="Loyal"/>
    <s v="P5001"/>
    <s v="Notebook Set"/>
    <x v="1"/>
    <s v="Stationery Hub"/>
    <n v="3"/>
    <n v="500"/>
    <n v="10"/>
    <n v="1500"/>
    <n v="150"/>
    <n v="1350"/>
    <n v="910.76"/>
    <n v="439.24"/>
    <x v="1"/>
    <s v="Coimbatore"/>
    <s v="Tamil Nadu"/>
    <s v="India"/>
    <s v="Net Banking"/>
    <x v="2"/>
    <s v="Standard"/>
    <x v="0"/>
    <s v="No"/>
    <s v="No"/>
  </r>
  <r>
    <x v="10816"/>
    <x v="864"/>
    <s v="CUST11931"/>
    <s v="Customer 1931"/>
    <n v="49"/>
    <s v="Returning"/>
    <s v="P4006"/>
    <s v="Lipstick"/>
    <x v="4"/>
    <s v="BeautyCare"/>
    <n v="2"/>
    <n v="850"/>
    <n v="10"/>
    <n v="1700"/>
    <n v="170"/>
    <n v="1530"/>
    <n v="1124.6099999999999"/>
    <n v="405.39"/>
    <x v="1"/>
    <s v="Nagpur"/>
    <s v="Maharashtra"/>
    <s v="India"/>
    <s v="Cash on Delivery"/>
    <x v="0"/>
    <s v="Standard"/>
    <x v="0"/>
    <s v="No"/>
    <s v="No"/>
  </r>
  <r>
    <x v="10817"/>
    <x v="864"/>
    <s v="CUST11732"/>
    <s v="Customer 1732"/>
    <n v="42"/>
    <s v="New"/>
    <s v="P4006"/>
    <s v="Lipstick"/>
    <x v="4"/>
    <s v="BeautyCare"/>
    <n v="5"/>
    <n v="850"/>
    <n v="10"/>
    <n v="4250"/>
    <n v="425"/>
    <n v="3825"/>
    <n v="2297.64"/>
    <n v="1527.36"/>
    <x v="1"/>
    <s v="Pune"/>
    <s v="Maharashtra"/>
    <s v="India"/>
    <s v="Debit Card"/>
    <x v="2"/>
    <s v="Standard"/>
    <x v="0"/>
    <s v="No"/>
    <s v="No"/>
  </r>
  <r>
    <x v="10818"/>
    <x v="864"/>
    <s v="CUST11436"/>
    <s v="Customer 1436"/>
    <n v="51"/>
    <s v="Returning"/>
    <s v="P2004"/>
    <s v="Jacket"/>
    <x v="3"/>
    <s v="Global Traders"/>
    <n v="3"/>
    <n v="3500"/>
    <n v="5"/>
    <n v="10500"/>
    <n v="525"/>
    <n v="9975"/>
    <n v="7814.27"/>
    <n v="2160.73"/>
    <x v="1"/>
    <s v="Chandigarh"/>
    <s v="Chandigarh"/>
    <s v="India"/>
    <s v="Debit Card"/>
    <x v="0"/>
    <s v="Standard"/>
    <x v="0"/>
    <s v="No"/>
    <s v="No"/>
  </r>
  <r>
    <x v="10819"/>
    <x v="864"/>
    <s v="CUST10140"/>
    <s v="Customer 140"/>
    <n v="24"/>
    <s v="Loyal"/>
    <s v="P2003"/>
    <s v="T-Shirt"/>
    <x v="3"/>
    <s v="RetailHub"/>
    <n v="2"/>
    <n v="900"/>
    <n v="5"/>
    <n v="1800"/>
    <n v="90"/>
    <n v="1710"/>
    <n v="1293.55"/>
    <n v="416.45"/>
    <x v="1"/>
    <s v="Bengaluru"/>
    <s v="Karnataka"/>
    <s v="India"/>
    <s v="Debit Card"/>
    <x v="2"/>
    <s v="Standard"/>
    <x v="0"/>
    <s v="No"/>
    <s v="No"/>
  </r>
  <r>
    <x v="10820"/>
    <x v="864"/>
    <s v="CUST11995"/>
    <s v="Customer 1995"/>
    <n v="32"/>
    <s v="New"/>
    <s v="P2003"/>
    <s v="T-Shirt"/>
    <x v="3"/>
    <s v="RetailHub"/>
    <n v="4"/>
    <n v="900"/>
    <n v="10"/>
    <n v="3600"/>
    <n v="360"/>
    <n v="3240"/>
    <n v="2120.56"/>
    <n v="1119.44"/>
    <x v="1"/>
    <s v="Delhi"/>
    <s v="Delhi"/>
    <s v="India"/>
    <s v="UPI"/>
    <x v="0"/>
    <s v="Standard"/>
    <x v="0"/>
    <s v="No"/>
    <s v="No"/>
  </r>
  <r>
    <x v="10821"/>
    <x v="864"/>
    <s v="CUST12109"/>
    <s v="Customer 2109"/>
    <n v="48"/>
    <s v="Returning"/>
    <s v="P1001"/>
    <s v="Laptop"/>
    <x v="0"/>
    <s v="TechSource India"/>
    <n v="4"/>
    <n v="55000"/>
    <n v="15"/>
    <n v="220000"/>
    <n v="33000"/>
    <n v="187000"/>
    <n v="140316.57"/>
    <n v="46683.43"/>
    <x v="2"/>
    <s v="Bengaluru"/>
    <s v="Karnataka"/>
    <s v="India"/>
    <s v="Wallet"/>
    <x v="0"/>
    <s v="Standard"/>
    <x v="4"/>
    <s v="No"/>
    <s v="No"/>
  </r>
  <r>
    <x v="10822"/>
    <x v="864"/>
    <s v="CUST12164"/>
    <s v="Customer 2164"/>
    <n v="37"/>
    <s v="Returning"/>
    <s v="P4001"/>
    <s v="Face Wash"/>
    <x v="4"/>
    <s v="BeautyCare"/>
    <n v="1"/>
    <n v="450"/>
    <n v="20"/>
    <n v="450"/>
    <n v="90"/>
    <n v="360"/>
    <n v="233.27"/>
    <n v="126.73"/>
    <x v="1"/>
    <s v="Pune"/>
    <s v="Maharashtra"/>
    <s v="India"/>
    <s v="Net Banking"/>
    <x v="0"/>
    <s v="Standard"/>
    <x v="0"/>
    <s v="No"/>
    <s v="No"/>
  </r>
  <r>
    <x v="10823"/>
    <x v="864"/>
    <s v="CUST10987"/>
    <s v="Customer 987"/>
    <n v="57"/>
    <s v="Returning"/>
    <s v="P5005"/>
    <s v="Desk Organizer"/>
    <x v="1"/>
    <s v="Stationery Hub"/>
    <n v="1"/>
    <n v="600"/>
    <n v="25"/>
    <n v="600"/>
    <n v="150"/>
    <n v="450"/>
    <n v="258.02"/>
    <n v="191.98"/>
    <x v="1"/>
    <s v="Chennai"/>
    <s v="Tamil Nadu"/>
    <s v="India"/>
    <s v="UPI"/>
    <x v="0"/>
    <s v="Express"/>
    <x v="3"/>
    <s v="No"/>
    <s v="No"/>
  </r>
  <r>
    <x v="10824"/>
    <x v="865"/>
    <s v="CUST11316"/>
    <s v="Customer 1316"/>
    <n v="38"/>
    <s v="Loyal"/>
    <s v="P1005"/>
    <s v="Tablet"/>
    <x v="0"/>
    <s v="RetailHub"/>
    <n v="1"/>
    <n v="18000"/>
    <n v="25"/>
    <n v="18000"/>
    <n v="4500"/>
    <n v="13500"/>
    <n v="8616.26"/>
    <n v="4883.74"/>
    <x v="2"/>
    <s v="Patna"/>
    <s v="Bihar"/>
    <s v="India"/>
    <s v="Cash on Delivery"/>
    <x v="0"/>
    <s v="Standard"/>
    <x v="2"/>
    <s v="No"/>
    <s v="Yes"/>
  </r>
  <r>
    <x v="10825"/>
    <x v="865"/>
    <s v="CUST10919"/>
    <s v="Customer 919"/>
    <n v="18"/>
    <s v="Returning"/>
    <s v="P4001"/>
    <s v="Face Wash"/>
    <x v="4"/>
    <s v="BeautyCare"/>
    <n v="2"/>
    <n v="450"/>
    <n v="0"/>
    <n v="900"/>
    <n v="0"/>
    <n v="900"/>
    <n v="715.15"/>
    <n v="184.85"/>
    <x v="1"/>
    <s v="Ahmedabad"/>
    <s v="Gujarat"/>
    <s v="India"/>
    <s v="Credit Card"/>
    <x v="2"/>
    <s v="Standard"/>
    <x v="1"/>
    <s v="No"/>
    <s v="No"/>
  </r>
  <r>
    <x v="10826"/>
    <x v="865"/>
    <s v="CUST12182"/>
    <s v="Customer 2182"/>
    <n v="22"/>
    <s v="Returning"/>
    <s v="P4001"/>
    <s v="Face Wash"/>
    <x v="4"/>
    <s v="BeautyCare"/>
    <n v="2"/>
    <n v="450"/>
    <n v="25"/>
    <n v="900"/>
    <n v="225"/>
    <n v="675"/>
    <n v="461"/>
    <n v="214"/>
    <x v="2"/>
    <s v="Mumbai"/>
    <s v="Maharashtra"/>
    <s v="India"/>
    <s v="Credit Card"/>
    <x v="0"/>
    <s v="Express"/>
    <x v="1"/>
    <s v="No"/>
    <s v="No"/>
  </r>
  <r>
    <x v="10827"/>
    <x v="865"/>
    <s v="CUST12060"/>
    <s v="Customer 2060"/>
    <n v="54"/>
    <s v="Returning"/>
    <s v="P1002"/>
    <s v="Smartphone"/>
    <x v="0"/>
    <s v="Global Traders"/>
    <n v="2"/>
    <n v="28000"/>
    <n v="0"/>
    <n v="56000"/>
    <n v="0"/>
    <n v="56000"/>
    <n v="41294.25"/>
    <n v="14705.75"/>
    <x v="1"/>
    <s v="Surat"/>
    <s v="Gujarat"/>
    <s v="India"/>
    <s v="Wallet"/>
    <x v="0"/>
    <s v="Express"/>
    <x v="4"/>
    <s v="No"/>
    <s v="No"/>
  </r>
  <r>
    <x v="10828"/>
    <x v="865"/>
    <s v="CUST10525"/>
    <s v="Customer 525"/>
    <n v="57"/>
    <s v="Returning"/>
    <s v="P2004"/>
    <s v="Jacket"/>
    <x v="3"/>
    <s v="Global Traders"/>
    <n v="3"/>
    <n v="3500"/>
    <n v="5"/>
    <n v="10500"/>
    <n v="525"/>
    <n v="9975"/>
    <n v="8120.66"/>
    <n v="1854.34"/>
    <x v="0"/>
    <s v="Nagpur"/>
    <s v="Maharashtra"/>
    <s v="India"/>
    <s v="Cash on Delivery"/>
    <x v="0"/>
    <s v="Standard"/>
    <x v="0"/>
    <s v="No"/>
    <s v="No"/>
  </r>
  <r>
    <x v="10829"/>
    <x v="865"/>
    <s v="CUST11462"/>
    <s v="Customer 1462"/>
    <n v="44"/>
    <s v="Returning"/>
    <s v="P4001"/>
    <s v="Face Wash"/>
    <x v="4"/>
    <s v="BeautyCare"/>
    <n v="1"/>
    <n v="450"/>
    <n v="15"/>
    <n v="450"/>
    <n v="67.5"/>
    <n v="382.5"/>
    <n v="297.02999999999997"/>
    <n v="85.47"/>
    <x v="0"/>
    <s v="Indore"/>
    <s v="Madhya Pradesh"/>
    <s v="India"/>
    <s v="Net Banking"/>
    <x v="0"/>
    <s v="Express"/>
    <x v="4"/>
    <s v="No"/>
    <s v="No"/>
  </r>
  <r>
    <x v="10830"/>
    <x v="865"/>
    <s v="CUST11067"/>
    <s v="Customer 1067"/>
    <n v="55"/>
    <s v="Loyal"/>
    <s v="P2006"/>
    <s v="Womens Kurti"/>
    <x v="3"/>
    <s v="FashionMart"/>
    <n v="4"/>
    <n v="1400"/>
    <n v="15"/>
    <n v="5600"/>
    <n v="840"/>
    <n v="4760"/>
    <n v="2818.11"/>
    <n v="1941.89"/>
    <x v="1"/>
    <s v="Ahmedabad"/>
    <s v="Gujarat"/>
    <s v="India"/>
    <s v="Wallet"/>
    <x v="0"/>
    <s v="Express"/>
    <x v="0"/>
    <s v="No"/>
    <s v="No"/>
  </r>
  <r>
    <x v="10831"/>
    <x v="865"/>
    <s v="CUST11547"/>
    <s v="Customer 1547"/>
    <n v="32"/>
    <s v="Returning"/>
    <s v="P1004"/>
    <s v="Smartwatch"/>
    <x v="0"/>
    <s v="TechSource India"/>
    <n v="1"/>
    <n v="6500"/>
    <n v="0"/>
    <n v="6500"/>
    <n v="0"/>
    <n v="6500"/>
    <n v="5016.1899999999996"/>
    <n v="1483.81"/>
    <x v="1"/>
    <s v="Surat"/>
    <s v="Gujarat"/>
    <s v="India"/>
    <s v="UPI"/>
    <x v="2"/>
    <s v="Standard"/>
    <x v="0"/>
    <s v="No"/>
    <s v="No"/>
  </r>
  <r>
    <x v="10832"/>
    <x v="866"/>
    <s v="CUST12265"/>
    <s v="Customer 2265"/>
    <n v="59"/>
    <s v="New"/>
    <s v="P4003"/>
    <s v="Sunscreen"/>
    <x v="4"/>
    <s v="BeautyCare"/>
    <n v="1"/>
    <n v="700"/>
    <n v="5"/>
    <n v="700"/>
    <n v="35"/>
    <n v="665"/>
    <n v="453.36"/>
    <n v="211.64"/>
    <x v="1"/>
    <s v="Kolkata"/>
    <s v="West Bengal"/>
    <s v="India"/>
    <s v="Credit Card"/>
    <x v="2"/>
    <s v="Express"/>
    <x v="0"/>
    <s v="No"/>
    <s v="No"/>
  </r>
  <r>
    <x v="10833"/>
    <x v="866"/>
    <s v="CUST12460"/>
    <s v="Customer 2460"/>
    <n v="20"/>
    <s v="Returning"/>
    <s v="P4001"/>
    <s v="Face Wash"/>
    <x v="4"/>
    <s v="BeautyCare"/>
    <n v="4"/>
    <n v="450"/>
    <n v="15"/>
    <n v="1800"/>
    <n v="270"/>
    <n v="1530"/>
    <n v="1032.55"/>
    <n v="497.45"/>
    <x v="1"/>
    <s v="Indore"/>
    <s v="Madhya Pradesh"/>
    <s v="India"/>
    <s v="Wallet"/>
    <x v="1"/>
    <s v="Express"/>
    <x v="0"/>
    <s v="No"/>
    <s v="No"/>
  </r>
  <r>
    <x v="10834"/>
    <x v="866"/>
    <s v="CUST10646"/>
    <s v="Customer 646"/>
    <n v="22"/>
    <s v="Returning"/>
    <s v="P2005"/>
    <s v="Backpack"/>
    <x v="3"/>
    <s v="Metro Supplies"/>
    <n v="1"/>
    <n v="1800"/>
    <n v="20"/>
    <n v="1800"/>
    <n v="360"/>
    <n v="1440"/>
    <n v="1073.03"/>
    <n v="366.97"/>
    <x v="2"/>
    <s v="Nagpur"/>
    <s v="Maharashtra"/>
    <s v="India"/>
    <s v="Wallet"/>
    <x v="2"/>
    <s v="Express"/>
    <x v="0"/>
    <s v="No"/>
    <s v="No"/>
  </r>
  <r>
    <x v="10835"/>
    <x v="866"/>
    <s v="CUST10011"/>
    <s v="Customer 11"/>
    <n v="54"/>
    <s v="Returning"/>
    <s v="P1004"/>
    <s v="Smartwatch"/>
    <x v="0"/>
    <s v="TechSource India"/>
    <n v="4"/>
    <n v="6500"/>
    <n v="5"/>
    <n v="26000"/>
    <n v="1300"/>
    <n v="24700"/>
    <n v="16519.189999999999"/>
    <n v="8180.81"/>
    <x v="2"/>
    <s v="Bhubaneswar"/>
    <s v="Odisha"/>
    <s v="India"/>
    <s v="UPI"/>
    <x v="0"/>
    <s v="Express"/>
    <x v="0"/>
    <s v="No"/>
    <s v="No"/>
  </r>
  <r>
    <x v="10836"/>
    <x v="866"/>
    <s v="CUST11573"/>
    <s v="Customer 1573"/>
    <n v="31"/>
    <s v="New"/>
    <s v="P2001"/>
    <s v="Running Shoes"/>
    <x v="3"/>
    <s v="FashionMart"/>
    <n v="3"/>
    <n v="3200"/>
    <n v="15"/>
    <n v="9600"/>
    <n v="1440"/>
    <n v="8160"/>
    <n v="6261.68"/>
    <n v="1898.32"/>
    <x v="0"/>
    <s v="Ahmedabad"/>
    <s v="Gujarat"/>
    <s v="India"/>
    <s v="Credit Card"/>
    <x v="0"/>
    <s v="Standard"/>
    <x v="3"/>
    <s v="No"/>
    <s v="No"/>
  </r>
  <r>
    <x v="10837"/>
    <x v="866"/>
    <s v="CUST12086"/>
    <s v="Customer 2086"/>
    <n v="44"/>
    <s v="Returning"/>
    <s v="P5003"/>
    <s v="Calculator"/>
    <x v="1"/>
    <s v="Stationery Hub"/>
    <n v="2"/>
    <n v="650"/>
    <n v="20"/>
    <n v="1300"/>
    <n v="260"/>
    <n v="1040"/>
    <n v="770.33"/>
    <n v="269.67"/>
    <x v="0"/>
    <s v="Jaipur"/>
    <s v="Rajasthan"/>
    <s v="India"/>
    <s v="UPI"/>
    <x v="1"/>
    <s v="Standard"/>
    <x v="3"/>
    <s v="No"/>
    <s v="No"/>
  </r>
  <r>
    <x v="10838"/>
    <x v="866"/>
    <s v="CUST11855"/>
    <s v="Customer 1855"/>
    <n v="29"/>
    <s v="Returning"/>
    <s v="P2007"/>
    <s v="Saree"/>
    <x v="3"/>
    <s v="FashionMart"/>
    <n v="2"/>
    <n v="2600"/>
    <n v="15"/>
    <n v="5200"/>
    <n v="780"/>
    <n v="4420"/>
    <n v="2926.14"/>
    <n v="1493.86"/>
    <x v="1"/>
    <s v="Delhi"/>
    <s v="Delhi"/>
    <s v="India"/>
    <s v="Credit Card"/>
    <x v="2"/>
    <s v="Express"/>
    <x v="0"/>
    <s v="No"/>
    <s v="No"/>
  </r>
  <r>
    <x v="10839"/>
    <x v="866"/>
    <s v="CUST12328"/>
    <s v="Customer 2328"/>
    <n v="27"/>
    <s v="Returning"/>
    <s v="P4005"/>
    <s v="Perfume"/>
    <x v="4"/>
    <s v="BeautyCare"/>
    <n v="1"/>
    <n v="1800"/>
    <n v="10"/>
    <n v="1800"/>
    <n v="180"/>
    <n v="1620"/>
    <n v="1220.56"/>
    <n v="399.44"/>
    <x v="0"/>
    <s v="Surat"/>
    <s v="Gujarat"/>
    <s v="India"/>
    <s v="Cash on Delivery"/>
    <x v="2"/>
    <s v="Standard"/>
    <x v="1"/>
    <s v="No"/>
    <s v="No"/>
  </r>
  <r>
    <x v="10840"/>
    <x v="866"/>
    <s v="CUST10399"/>
    <s v="Customer 399"/>
    <n v="21"/>
    <s v="Loyal"/>
    <s v="P2007"/>
    <s v="Saree"/>
    <x v="3"/>
    <s v="FashionMart"/>
    <n v="1"/>
    <n v="2600"/>
    <n v="15"/>
    <n v="2600"/>
    <n v="390"/>
    <n v="2210"/>
    <n v="1673"/>
    <n v="537"/>
    <x v="0"/>
    <s v="Bhubaneswar"/>
    <s v="Odisha"/>
    <s v="India"/>
    <s v="Credit Card"/>
    <x v="2"/>
    <s v="Standard"/>
    <x v="0"/>
    <s v="No"/>
    <s v="No"/>
  </r>
  <r>
    <x v="10841"/>
    <x v="866"/>
    <s v="CUST11378"/>
    <s v="Customer 1378"/>
    <n v="58"/>
    <s v="Returning"/>
    <s v="P5003"/>
    <s v="Calculator"/>
    <x v="1"/>
    <s v="Stationery Hub"/>
    <n v="4"/>
    <n v="650"/>
    <n v="10"/>
    <n v="2600"/>
    <n v="260"/>
    <n v="2340"/>
    <n v="1885.98"/>
    <n v="454.02"/>
    <x v="1"/>
    <s v="Chandigarh"/>
    <s v="Chandigarh"/>
    <s v="India"/>
    <s v="UPI"/>
    <x v="2"/>
    <s v="Standard"/>
    <x v="0"/>
    <s v="No"/>
    <s v="No"/>
  </r>
  <r>
    <x v="10842"/>
    <x v="866"/>
    <s v="CUST10751"/>
    <s v="Customer 751"/>
    <n v="22"/>
    <s v="Returning"/>
    <s v="P5005"/>
    <s v="Desk Organizer"/>
    <x v="1"/>
    <s v="Stationery Hub"/>
    <n v="3"/>
    <n v="600"/>
    <n v="5"/>
    <n v="1800"/>
    <n v="90"/>
    <n v="1710"/>
    <n v="1308.47"/>
    <n v="401.53"/>
    <x v="1"/>
    <s v="Bhubaneswar"/>
    <s v="Odisha"/>
    <s v="India"/>
    <s v="Debit Card"/>
    <x v="1"/>
    <s v="Standard"/>
    <x v="0"/>
    <s v="No"/>
    <s v="No"/>
  </r>
  <r>
    <x v="10843"/>
    <x v="866"/>
    <s v="CUST11345"/>
    <s v="Customer 1345"/>
    <n v="56"/>
    <s v="New"/>
    <s v="P1006"/>
    <s v="Keyboard"/>
    <x v="0"/>
    <s v="Metro Supplies"/>
    <n v="3"/>
    <n v="1800"/>
    <n v="10"/>
    <n v="5400"/>
    <n v="540"/>
    <n v="4860"/>
    <n v="3357.61"/>
    <n v="1502.39"/>
    <x v="2"/>
    <s v="Kolkata"/>
    <s v="West Bengal"/>
    <s v="India"/>
    <s v="UPI"/>
    <x v="1"/>
    <s v="Standard"/>
    <x v="0"/>
    <s v="No"/>
    <s v="No"/>
  </r>
  <r>
    <x v="10844"/>
    <x v="867"/>
    <s v="CUST11268"/>
    <s v="Customer 1268"/>
    <n v="36"/>
    <s v="Returning"/>
    <s v="P1005"/>
    <s v="Tablet"/>
    <x v="0"/>
    <s v="RetailHub"/>
    <n v="3"/>
    <n v="18000"/>
    <n v="5"/>
    <n v="54000"/>
    <n v="2700"/>
    <n v="51300"/>
    <n v="41798.019999999997"/>
    <n v="9501.98"/>
    <x v="1"/>
    <s v="Patna"/>
    <s v="Bihar"/>
    <s v="India"/>
    <s v="Net Banking"/>
    <x v="0"/>
    <s v="Express"/>
    <x v="2"/>
    <s v="No"/>
    <s v="No"/>
  </r>
  <r>
    <x v="10845"/>
    <x v="867"/>
    <s v="CUST10967"/>
    <s v="Customer 967"/>
    <n v="41"/>
    <s v="Loyal"/>
    <s v="P4005"/>
    <s v="Perfume"/>
    <x v="4"/>
    <s v="BeautyCare"/>
    <n v="1"/>
    <n v="1800"/>
    <n v="20"/>
    <n v="1800"/>
    <n v="360"/>
    <n v="1440"/>
    <n v="798.67"/>
    <n v="641.33000000000004"/>
    <x v="0"/>
    <s v="Visakhapatnam"/>
    <s v="Andhra Pradesh"/>
    <s v="India"/>
    <s v="Credit Card"/>
    <x v="2"/>
    <s v="Express"/>
    <x v="0"/>
    <s v="No"/>
    <s v="Yes"/>
  </r>
  <r>
    <x v="10846"/>
    <x v="867"/>
    <s v="CUST11995"/>
    <s v="Customer 1995"/>
    <n v="27"/>
    <s v="Returning"/>
    <s v="P5004"/>
    <s v="Pen Set"/>
    <x v="1"/>
    <s v="Stationery Hub"/>
    <n v="1"/>
    <n v="250"/>
    <n v="5"/>
    <n v="250"/>
    <n v="12.5"/>
    <n v="237.5"/>
    <n v="159.21"/>
    <n v="78.290000000000006"/>
    <x v="1"/>
    <s v="Kolkata"/>
    <s v="West Bengal"/>
    <s v="India"/>
    <s v="UPI"/>
    <x v="1"/>
    <s v="Standard"/>
    <x v="3"/>
    <s v="No"/>
    <s v="No"/>
  </r>
  <r>
    <x v="10847"/>
    <x v="867"/>
    <s v="CUST11224"/>
    <s v="Customer 1224"/>
    <n v="26"/>
    <s v="New"/>
    <s v="P1008"/>
    <s v="Monitor"/>
    <x v="0"/>
    <s v="Global Traders"/>
    <n v="1"/>
    <n v="14500"/>
    <n v="10"/>
    <n v="14500"/>
    <n v="1450"/>
    <n v="13050"/>
    <n v="7590.78"/>
    <n v="5459.22"/>
    <x v="1"/>
    <s v="Chandigarh"/>
    <s v="Chandigarh"/>
    <s v="India"/>
    <s v="Debit Card"/>
    <x v="2"/>
    <s v="Standard"/>
    <x v="0"/>
    <s v="No"/>
    <s v="Yes"/>
  </r>
  <r>
    <x v="10848"/>
    <x v="867"/>
    <s v="CUST10261"/>
    <s v="Customer 261"/>
    <n v="45"/>
    <s v="Loyal"/>
    <s v="P4001"/>
    <s v="Face Wash"/>
    <x v="4"/>
    <s v="BeautyCare"/>
    <n v="1"/>
    <n v="450"/>
    <n v="15"/>
    <n v="450"/>
    <n v="67.5"/>
    <n v="382.5"/>
    <n v="241.78"/>
    <n v="140.72"/>
    <x v="1"/>
    <s v="Bhopal"/>
    <s v="Madhya Pradesh"/>
    <s v="India"/>
    <s v="Cash on Delivery"/>
    <x v="2"/>
    <s v="Standard"/>
    <x v="0"/>
    <s v="No"/>
    <s v="No"/>
  </r>
  <r>
    <x v="10849"/>
    <x v="867"/>
    <s v="CUST12024"/>
    <s v="Customer 2024"/>
    <n v="42"/>
    <s v="New"/>
    <s v="P3006"/>
    <s v="Water Bottle"/>
    <x v="2"/>
    <s v="Metro Supplies"/>
    <n v="5"/>
    <n v="700"/>
    <n v="10"/>
    <n v="3500"/>
    <n v="350"/>
    <n v="3150"/>
    <n v="1799.99"/>
    <n v="1350.01"/>
    <x v="0"/>
    <s v="Visakhapatnam"/>
    <s v="Andhra Pradesh"/>
    <s v="India"/>
    <s v="UPI"/>
    <x v="2"/>
    <s v="Same Day"/>
    <x v="0"/>
    <s v="No"/>
    <s v="No"/>
  </r>
  <r>
    <x v="10850"/>
    <x v="868"/>
    <s v="CUST12008"/>
    <s v="Customer 2008"/>
    <n v="29"/>
    <s v="Returning"/>
    <s v="P1009"/>
    <s v="Power Bank"/>
    <x v="0"/>
    <s v="Prime Distributors"/>
    <n v="3"/>
    <n v="1600"/>
    <n v="5"/>
    <n v="4800"/>
    <n v="240"/>
    <n v="4560"/>
    <n v="3530.94"/>
    <n v="1029.06"/>
    <x v="0"/>
    <s v="Bhubaneswar"/>
    <s v="Odisha"/>
    <s v="India"/>
    <s v="Cash on Delivery"/>
    <x v="2"/>
    <s v="Express"/>
    <x v="3"/>
    <s v="No"/>
    <s v="No"/>
  </r>
  <r>
    <x v="10851"/>
    <x v="868"/>
    <s v="CUST11242"/>
    <s v="Customer 1242"/>
    <n v="25"/>
    <s v="Returning"/>
    <s v="P5004"/>
    <s v="Pen Set"/>
    <x v="1"/>
    <s v="Stationery Hub"/>
    <n v="3"/>
    <n v="250"/>
    <n v="25"/>
    <n v="750"/>
    <n v="187.5"/>
    <n v="562.5"/>
    <n v="347.95"/>
    <n v="214.55"/>
    <x v="0"/>
    <s v="Guwahati"/>
    <s v="Assam"/>
    <s v="India"/>
    <s v="Cash on Delivery"/>
    <x v="0"/>
    <s v="Standard"/>
    <x v="0"/>
    <s v="Yes"/>
    <s v="No"/>
  </r>
  <r>
    <x v="10852"/>
    <x v="868"/>
    <s v="CUST12458"/>
    <s v="Customer 2458"/>
    <n v="30"/>
    <s v="Returning"/>
    <s v="P3006"/>
    <s v="Water Bottle"/>
    <x v="2"/>
    <s v="Metro Supplies"/>
    <n v="1"/>
    <n v="700"/>
    <n v="20"/>
    <n v="700"/>
    <n v="140"/>
    <n v="560"/>
    <n v="318.43"/>
    <n v="241.57"/>
    <x v="1"/>
    <s v="Bengaluru"/>
    <s v="Karnataka"/>
    <s v="India"/>
    <s v="Wallet"/>
    <x v="1"/>
    <s v="Same Day"/>
    <x v="0"/>
    <s v="No"/>
    <s v="No"/>
  </r>
  <r>
    <x v="10853"/>
    <x v="868"/>
    <s v="CUST12374"/>
    <s v="Customer 2374"/>
    <n v="23"/>
    <s v="New"/>
    <s v="P2001"/>
    <s v="Running Shoes"/>
    <x v="3"/>
    <s v="FashionMart"/>
    <n v="3"/>
    <n v="3200"/>
    <n v="0"/>
    <n v="9600"/>
    <n v="0"/>
    <n v="9600"/>
    <n v="7196.68"/>
    <n v="2403.3200000000002"/>
    <x v="1"/>
    <s v="Jaipur"/>
    <s v="Rajasthan"/>
    <s v="India"/>
    <s v="Cash on Delivery"/>
    <x v="2"/>
    <s v="Standard"/>
    <x v="0"/>
    <s v="No"/>
    <s v="No"/>
  </r>
  <r>
    <x v="10854"/>
    <x v="868"/>
    <s v="CUST12191"/>
    <s v="Customer 2191"/>
    <n v="36"/>
    <s v="Returning"/>
    <s v="P3007"/>
    <s v="Vacuum Cleaner"/>
    <x v="2"/>
    <s v="Global Traders"/>
    <n v="1"/>
    <n v="8500"/>
    <n v="0"/>
    <n v="8500"/>
    <n v="0"/>
    <n v="8500"/>
    <n v="6900.04"/>
    <n v="1599.96"/>
    <x v="0"/>
    <s v="Ahmedabad"/>
    <s v="Gujarat"/>
    <s v="India"/>
    <s v="Credit Card"/>
    <x v="0"/>
    <s v="Standard"/>
    <x v="0"/>
    <s v="No"/>
    <s v="No"/>
  </r>
  <r>
    <x v="10855"/>
    <x v="868"/>
    <s v="CUST11267"/>
    <s v="Customer 1267"/>
    <n v="37"/>
    <s v="Returning"/>
    <s v="P1010"/>
    <s v="Bluetooth Speaker"/>
    <x v="0"/>
    <s v="Prime Distributors"/>
    <n v="1"/>
    <n v="3200"/>
    <n v="15"/>
    <n v="3200"/>
    <n v="480"/>
    <n v="2720"/>
    <n v="1766.48"/>
    <n v="953.52"/>
    <x v="2"/>
    <s v="Indore"/>
    <s v="Madhya Pradesh"/>
    <s v="India"/>
    <s v="Debit Card"/>
    <x v="0"/>
    <s v="Standard"/>
    <x v="3"/>
    <s v="No"/>
    <s v="No"/>
  </r>
  <r>
    <x v="10856"/>
    <x v="868"/>
    <s v="CUST11258"/>
    <s v="Customer 1258"/>
    <n v="25"/>
    <s v="New"/>
    <s v="P4006"/>
    <s v="Lipstick"/>
    <x v="4"/>
    <s v="BeautyCare"/>
    <n v="3"/>
    <n v="850"/>
    <n v="5"/>
    <n v="2550"/>
    <n v="127.5"/>
    <n v="2422.5"/>
    <n v="1531.1"/>
    <n v="891.4"/>
    <x v="1"/>
    <s v="Chandigarh"/>
    <s v="Chandigarh"/>
    <s v="India"/>
    <s v="Credit Card"/>
    <x v="1"/>
    <s v="Standard"/>
    <x v="3"/>
    <s v="No"/>
    <s v="No"/>
  </r>
  <r>
    <x v="10857"/>
    <x v="868"/>
    <s v="CUST12343"/>
    <s v="Customer 2343"/>
    <n v="35"/>
    <s v="Returning"/>
    <s v="P5005"/>
    <s v="Desk Organizer"/>
    <x v="1"/>
    <s v="Stationery Hub"/>
    <n v="3"/>
    <n v="600"/>
    <n v="5"/>
    <n v="1800"/>
    <n v="90"/>
    <n v="1710"/>
    <n v="1113.06"/>
    <n v="596.94000000000005"/>
    <x v="1"/>
    <s v="Indore"/>
    <s v="Madhya Pradesh"/>
    <s v="India"/>
    <s v="UPI"/>
    <x v="0"/>
    <s v="Standard"/>
    <x v="4"/>
    <s v="No"/>
    <s v="No"/>
  </r>
  <r>
    <x v="10858"/>
    <x v="868"/>
    <s v="CUST10507"/>
    <s v="Customer 507"/>
    <n v="21"/>
    <s v="Returning"/>
    <s v="P5001"/>
    <s v="Notebook Set"/>
    <x v="1"/>
    <s v="Stationery Hub"/>
    <n v="2"/>
    <n v="500"/>
    <n v="0"/>
    <n v="1000"/>
    <n v="0"/>
    <n v="1000"/>
    <n v="761.35"/>
    <n v="238.65"/>
    <x v="1"/>
    <s v="Lucknow"/>
    <s v="Uttar Pradesh"/>
    <s v="India"/>
    <s v="Credit Card"/>
    <x v="1"/>
    <s v="Standard"/>
    <x v="1"/>
    <s v="No"/>
    <s v="No"/>
  </r>
  <r>
    <x v="10859"/>
    <x v="868"/>
    <s v="CUST11236"/>
    <s v="Customer 1236"/>
    <n v="26"/>
    <s v="Returning"/>
    <s v="P1001"/>
    <s v="Laptop"/>
    <x v="0"/>
    <s v="TechSource India"/>
    <n v="3"/>
    <n v="55000"/>
    <n v="20"/>
    <n v="165000"/>
    <n v="33000"/>
    <n v="132000"/>
    <n v="105638.07"/>
    <n v="26361.93"/>
    <x v="0"/>
    <s v="Chennai"/>
    <s v="Tamil Nadu"/>
    <s v="India"/>
    <s v="Credit Card"/>
    <x v="2"/>
    <s v="Express"/>
    <x v="0"/>
    <s v="No"/>
    <s v="No"/>
  </r>
  <r>
    <x v="10860"/>
    <x v="868"/>
    <s v="CUST12318"/>
    <s v="Customer 2318"/>
    <n v="41"/>
    <s v="New"/>
    <s v="P4004"/>
    <s v="Shampoo"/>
    <x v="4"/>
    <s v="BeautyCare"/>
    <n v="1"/>
    <n v="550"/>
    <n v="10"/>
    <n v="550"/>
    <n v="55"/>
    <n v="495"/>
    <n v="292.75"/>
    <n v="202.25"/>
    <x v="1"/>
    <s v="Jaipur"/>
    <s v="Rajasthan"/>
    <s v="India"/>
    <s v="Debit Card"/>
    <x v="2"/>
    <s v="Standard"/>
    <x v="0"/>
    <s v="No"/>
    <s v="No"/>
  </r>
  <r>
    <x v="10861"/>
    <x v="868"/>
    <s v="CUST11710"/>
    <s v="Customer 1710"/>
    <n v="32"/>
    <s v="Returning"/>
    <s v="P5001"/>
    <s v="Notebook Set"/>
    <x v="1"/>
    <s v="Stationery Hub"/>
    <n v="2"/>
    <n v="500"/>
    <n v="10"/>
    <n v="1000"/>
    <n v="100"/>
    <n v="900"/>
    <n v="660.11"/>
    <n v="239.89"/>
    <x v="1"/>
    <s v="Mumbai"/>
    <s v="Maharashtra"/>
    <s v="India"/>
    <s v="Net Banking"/>
    <x v="1"/>
    <s v="Standard"/>
    <x v="0"/>
    <s v="No"/>
    <s v="No"/>
  </r>
  <r>
    <x v="10862"/>
    <x v="869"/>
    <s v="CUST10305"/>
    <s v="Customer 305"/>
    <n v="56"/>
    <s v="Returning"/>
    <s v="P5002"/>
    <s v="Novel"/>
    <x v="1"/>
    <s v="Stationery Hub"/>
    <n v="1"/>
    <n v="400"/>
    <n v="30"/>
    <n v="400"/>
    <n v="120"/>
    <n v="280"/>
    <n v="176.15"/>
    <n v="103.85"/>
    <x v="0"/>
    <s v="Delhi"/>
    <s v="Delhi"/>
    <s v="India"/>
    <s v="Net Banking"/>
    <x v="0"/>
    <s v="Express"/>
    <x v="0"/>
    <s v="No"/>
    <s v="No"/>
  </r>
  <r>
    <x v="10863"/>
    <x v="869"/>
    <s v="CUST10619"/>
    <s v="Customer 619"/>
    <n v="23"/>
    <s v="Returning"/>
    <s v="P3004"/>
    <s v="Cookware Set"/>
    <x v="2"/>
    <s v="HomeNeeds"/>
    <n v="5"/>
    <n v="3500"/>
    <n v="10"/>
    <n v="17500"/>
    <n v="1750"/>
    <n v="15750"/>
    <n v="12317.18"/>
    <n v="3432.82"/>
    <x v="1"/>
    <s v="Indore"/>
    <s v="Madhya Pradesh"/>
    <s v="India"/>
    <s v="Net Banking"/>
    <x v="0"/>
    <s v="Standard"/>
    <x v="0"/>
    <s v="No"/>
    <s v="No"/>
  </r>
  <r>
    <x v="10864"/>
    <x v="869"/>
    <s v="CUST10094"/>
    <s v="Customer 94"/>
    <n v="51"/>
    <s v="New"/>
    <s v="P2001"/>
    <s v="Running Shoes"/>
    <x v="3"/>
    <s v="FashionMart"/>
    <n v="2"/>
    <n v="3200"/>
    <n v="20"/>
    <n v="6400"/>
    <n v="1280"/>
    <n v="5120"/>
    <n v="3071"/>
    <n v="2049"/>
    <x v="0"/>
    <s v="Coimbatore"/>
    <s v="Tamil Nadu"/>
    <s v="India"/>
    <s v="Wallet"/>
    <x v="1"/>
    <s v="Same Day"/>
    <x v="0"/>
    <s v="No"/>
    <s v="No"/>
  </r>
  <r>
    <x v="10865"/>
    <x v="869"/>
    <s v="CUST10427"/>
    <s v="Customer 427"/>
    <n v="23"/>
    <s v="Loyal"/>
    <s v="P3006"/>
    <s v="Water Bottle"/>
    <x v="2"/>
    <s v="Metro Supplies"/>
    <n v="1"/>
    <n v="700"/>
    <n v="20"/>
    <n v="700"/>
    <n v="140"/>
    <n v="560"/>
    <n v="327.48"/>
    <n v="232.52"/>
    <x v="1"/>
    <s v="Chennai"/>
    <s v="Tamil Nadu"/>
    <s v="India"/>
    <s v="UPI"/>
    <x v="2"/>
    <s v="Standard"/>
    <x v="0"/>
    <s v="No"/>
    <s v="No"/>
  </r>
  <r>
    <x v="10866"/>
    <x v="869"/>
    <s v="CUST10326"/>
    <s v="Customer 326"/>
    <n v="34"/>
    <s v="Returning"/>
    <s v="P3004"/>
    <s v="Cookware Set"/>
    <x v="2"/>
    <s v="HomeNeeds"/>
    <n v="1"/>
    <n v="3500"/>
    <n v="5"/>
    <n v="3500"/>
    <n v="175"/>
    <n v="3325"/>
    <n v="2299.3000000000002"/>
    <n v="1025.7"/>
    <x v="1"/>
    <s v="Patna"/>
    <s v="Bihar"/>
    <s v="India"/>
    <s v="UPI"/>
    <x v="0"/>
    <s v="Standard"/>
    <x v="0"/>
    <s v="No"/>
    <s v="No"/>
  </r>
  <r>
    <x v="10867"/>
    <x v="869"/>
    <s v="CUST10174"/>
    <s v="Customer 174"/>
    <n v="49"/>
    <s v="New"/>
    <s v="P4003"/>
    <s v="Sunscreen"/>
    <x v="4"/>
    <s v="BeautyCare"/>
    <n v="5"/>
    <n v="700"/>
    <n v="10"/>
    <n v="3500"/>
    <n v="350"/>
    <n v="3150"/>
    <n v="2441.29"/>
    <n v="708.71"/>
    <x v="1"/>
    <s v="Lucknow"/>
    <s v="Uttar Pradesh"/>
    <s v="India"/>
    <s v="Debit Card"/>
    <x v="0"/>
    <s v="Standard"/>
    <x v="1"/>
    <s v="No"/>
    <s v="No"/>
  </r>
  <r>
    <x v="10868"/>
    <x v="869"/>
    <s v="CUST10595"/>
    <s v="Customer 595"/>
    <n v="48"/>
    <s v="Returning"/>
    <s v="P1005"/>
    <s v="Tablet"/>
    <x v="0"/>
    <s v="RetailHub"/>
    <n v="1"/>
    <n v="18000"/>
    <n v="10"/>
    <n v="18000"/>
    <n v="1800"/>
    <n v="16200"/>
    <n v="10581.87"/>
    <n v="5618.13"/>
    <x v="2"/>
    <s v="Bhopal"/>
    <s v="Madhya Pradesh"/>
    <s v="India"/>
    <s v="Debit Card"/>
    <x v="0"/>
    <s v="Express"/>
    <x v="4"/>
    <s v="No"/>
    <s v="No"/>
  </r>
  <r>
    <x v="10869"/>
    <x v="869"/>
    <s v="CUST10917"/>
    <s v="Customer 917"/>
    <n v="49"/>
    <s v="Returning"/>
    <s v="P1009"/>
    <s v="Power Bank"/>
    <x v="0"/>
    <s v="Prime Distributors"/>
    <n v="1"/>
    <n v="1600"/>
    <n v="0"/>
    <n v="1600"/>
    <n v="0"/>
    <n v="1600"/>
    <n v="1033.69"/>
    <n v="566.30999999999995"/>
    <x v="1"/>
    <s v="Mumbai"/>
    <s v="Maharashtra"/>
    <s v="India"/>
    <s v="Cash on Delivery"/>
    <x v="2"/>
    <s v="Same Day"/>
    <x v="0"/>
    <s v="No"/>
    <s v="No"/>
  </r>
  <r>
    <x v="10870"/>
    <x v="869"/>
    <s v="CUST10302"/>
    <s v="Customer 302"/>
    <n v="20"/>
    <s v="New"/>
    <s v="P2007"/>
    <s v="Saree"/>
    <x v="3"/>
    <s v="FashionMart"/>
    <n v="6"/>
    <n v="2600"/>
    <n v="10"/>
    <n v="15600"/>
    <n v="1560"/>
    <n v="14040"/>
    <n v="10501.09"/>
    <n v="3538.91"/>
    <x v="2"/>
    <s v="Chandigarh"/>
    <s v="Chandigarh"/>
    <s v="India"/>
    <s v="Credit Card"/>
    <x v="2"/>
    <s v="Standard"/>
    <x v="0"/>
    <s v="No"/>
    <s v="No"/>
  </r>
  <r>
    <x v="10871"/>
    <x v="869"/>
    <s v="CUST11579"/>
    <s v="Customer 1579"/>
    <n v="44"/>
    <s v="New"/>
    <s v="P1004"/>
    <s v="Smartwatch"/>
    <x v="0"/>
    <s v="TechSource India"/>
    <n v="1"/>
    <n v="6500"/>
    <n v="5"/>
    <n v="6500"/>
    <n v="325"/>
    <n v="6175"/>
    <n v="3937.06"/>
    <n v="2237.94"/>
    <x v="0"/>
    <s v="Jaipur"/>
    <s v="Rajasthan"/>
    <s v="India"/>
    <s v="Debit Card"/>
    <x v="1"/>
    <s v="Standard"/>
    <x v="0"/>
    <s v="No"/>
    <s v="No"/>
  </r>
  <r>
    <x v="10872"/>
    <x v="869"/>
    <s v="CUST10760"/>
    <s v="Customer 760"/>
    <n v="21"/>
    <s v="New"/>
    <s v="P1003"/>
    <s v="Headphones"/>
    <x v="0"/>
    <s v="Metro Supplies"/>
    <n v="4"/>
    <n v="2500"/>
    <n v="15"/>
    <n v="10000"/>
    <n v="1500"/>
    <n v="8500"/>
    <n v="6040.21"/>
    <n v="2459.79"/>
    <x v="2"/>
    <s v="Coimbatore"/>
    <s v="Tamil Nadu"/>
    <s v="India"/>
    <s v="UPI"/>
    <x v="2"/>
    <s v="Express"/>
    <x v="0"/>
    <s v="No"/>
    <s v="No"/>
  </r>
  <r>
    <x v="10873"/>
    <x v="869"/>
    <s v="CUST10637"/>
    <s v="Customer 637"/>
    <n v="38"/>
    <s v="New"/>
    <s v="P1003"/>
    <s v="Headphones"/>
    <x v="0"/>
    <s v="Metro Supplies"/>
    <n v="2"/>
    <n v="2500"/>
    <n v="15"/>
    <n v="5000"/>
    <n v="750"/>
    <n v="4250"/>
    <n v="2897.45"/>
    <n v="1352.55"/>
    <x v="0"/>
    <s v="Coimbatore"/>
    <s v="Tamil Nadu"/>
    <s v="India"/>
    <s v="Debit Card"/>
    <x v="0"/>
    <s v="Standard"/>
    <x v="0"/>
    <s v="No"/>
    <s v="No"/>
  </r>
  <r>
    <x v="10874"/>
    <x v="869"/>
    <s v="CUST12155"/>
    <s v="Customer 2155"/>
    <n v="25"/>
    <s v="New"/>
    <s v="P5002"/>
    <s v="Novel"/>
    <x v="1"/>
    <s v="Stationery Hub"/>
    <n v="6"/>
    <n v="400"/>
    <n v="0"/>
    <n v="2400"/>
    <n v="0"/>
    <n v="2400"/>
    <n v="1805.2"/>
    <n v="594.79999999999995"/>
    <x v="1"/>
    <s v="Nagpur"/>
    <s v="Maharashtra"/>
    <s v="India"/>
    <s v="Wallet"/>
    <x v="1"/>
    <s v="Express"/>
    <x v="4"/>
    <s v="No"/>
    <s v="No"/>
  </r>
  <r>
    <x v="10875"/>
    <x v="869"/>
    <s v="CUST12448"/>
    <s v="Customer 2448"/>
    <n v="38"/>
    <s v="New"/>
    <s v="P5003"/>
    <s v="Calculator"/>
    <x v="1"/>
    <s v="Stationery Hub"/>
    <n v="2"/>
    <n v="650"/>
    <n v="25"/>
    <n v="1300"/>
    <n v="325"/>
    <n v="975"/>
    <n v="732.77"/>
    <n v="242.23"/>
    <x v="0"/>
    <s v="Surat"/>
    <s v="Gujarat"/>
    <s v="India"/>
    <s v="Net Banking"/>
    <x v="1"/>
    <s v="Standard"/>
    <x v="0"/>
    <s v="No"/>
    <s v="No"/>
  </r>
  <r>
    <x v="10876"/>
    <x v="869"/>
    <s v="CUST10008"/>
    <s v="Customer 8"/>
    <n v="30"/>
    <s v="Returning"/>
    <s v="P2003"/>
    <s v="T-Shirt"/>
    <x v="3"/>
    <s v="RetailHub"/>
    <n v="3"/>
    <n v="900"/>
    <n v="30"/>
    <n v="2700"/>
    <n v="810"/>
    <n v="1890"/>
    <n v="1453.66"/>
    <n v="436.34"/>
    <x v="2"/>
    <s v="Patna"/>
    <s v="Bihar"/>
    <s v="India"/>
    <s v="Net Banking"/>
    <x v="0"/>
    <s v="Same Day"/>
    <x v="0"/>
    <s v="No"/>
    <s v="No"/>
  </r>
  <r>
    <x v="10877"/>
    <x v="869"/>
    <s v="CUST12130"/>
    <s v="Customer 2130"/>
    <n v="28"/>
    <s v="New"/>
    <s v="P1007"/>
    <s v="Mouse"/>
    <x v="0"/>
    <s v="RetailHub"/>
    <n v="2"/>
    <n v="900"/>
    <n v="20"/>
    <n v="1800"/>
    <n v="360"/>
    <n v="1440"/>
    <n v="1019.77"/>
    <n v="420.23"/>
    <x v="0"/>
    <s v="Patna"/>
    <s v="Bihar"/>
    <s v="India"/>
    <s v="Debit Card"/>
    <x v="2"/>
    <s v="Standard"/>
    <x v="0"/>
    <s v="No"/>
    <s v="No"/>
  </r>
  <r>
    <x v="10878"/>
    <x v="870"/>
    <s v="CUST11398"/>
    <s v="Customer 1398"/>
    <n v="42"/>
    <s v="New"/>
    <s v="P3006"/>
    <s v="Water Bottle"/>
    <x v="2"/>
    <s v="Metro Supplies"/>
    <n v="1"/>
    <n v="700"/>
    <n v="5"/>
    <n v="700"/>
    <n v="35"/>
    <n v="665"/>
    <n v="514.51"/>
    <n v="150.49"/>
    <x v="1"/>
    <s v="Ahmedabad"/>
    <s v="Gujarat"/>
    <s v="India"/>
    <s v="Net Banking"/>
    <x v="0"/>
    <s v="Express"/>
    <x v="3"/>
    <s v="Yes"/>
    <s v="No"/>
  </r>
  <r>
    <x v="10879"/>
    <x v="870"/>
    <s v="CUST10691"/>
    <s v="Customer 691"/>
    <n v="47"/>
    <s v="Returning"/>
    <s v="P2001"/>
    <s v="Running Shoes"/>
    <x v="3"/>
    <s v="FashionMart"/>
    <n v="2"/>
    <n v="3200"/>
    <n v="15"/>
    <n v="6400"/>
    <n v="960"/>
    <n v="5440"/>
    <n v="3997.71"/>
    <n v="1442.29"/>
    <x v="1"/>
    <s v="Jaipur"/>
    <s v="Rajasthan"/>
    <s v="India"/>
    <s v="Debit Card"/>
    <x v="0"/>
    <s v="Standard"/>
    <x v="2"/>
    <s v="No"/>
    <s v="No"/>
  </r>
  <r>
    <x v="10880"/>
    <x v="870"/>
    <s v="CUST10469"/>
    <s v="Customer 469"/>
    <n v="32"/>
    <s v="New"/>
    <s v="P1005"/>
    <s v="Tablet"/>
    <x v="0"/>
    <s v="RetailHub"/>
    <n v="1"/>
    <n v="18000"/>
    <n v="15"/>
    <n v="18000"/>
    <n v="2700"/>
    <n v="15300"/>
    <n v="10586.54"/>
    <n v="4713.46"/>
    <x v="1"/>
    <s v="Visakhapatnam"/>
    <s v="Andhra Pradesh"/>
    <s v="India"/>
    <s v="Net Banking"/>
    <x v="2"/>
    <s v="Standard"/>
    <x v="0"/>
    <s v="No"/>
    <s v="No"/>
  </r>
  <r>
    <x v="10881"/>
    <x v="870"/>
    <s v="CUST11270"/>
    <s v="Customer 1270"/>
    <n v="58"/>
    <s v="New"/>
    <s v="P2002"/>
    <s v="Jeans"/>
    <x v="3"/>
    <s v="FashionMart"/>
    <n v="2"/>
    <n v="2200"/>
    <n v="20"/>
    <n v="4400"/>
    <n v="880"/>
    <n v="3520"/>
    <n v="2654.53"/>
    <n v="865.47"/>
    <x v="2"/>
    <s v="Patna"/>
    <s v="Bihar"/>
    <s v="India"/>
    <s v="Debit Card"/>
    <x v="2"/>
    <s v="Express"/>
    <x v="0"/>
    <s v="Yes"/>
    <s v="No"/>
  </r>
  <r>
    <x v="10882"/>
    <x v="870"/>
    <s v="CUST10222"/>
    <s v="Customer 222"/>
    <n v="24"/>
    <s v="Returning"/>
    <s v="P4004"/>
    <s v="Shampoo"/>
    <x v="4"/>
    <s v="BeautyCare"/>
    <n v="3"/>
    <n v="550"/>
    <n v="10"/>
    <n v="1650"/>
    <n v="165"/>
    <n v="1485"/>
    <n v="928.54"/>
    <n v="556.46"/>
    <x v="1"/>
    <s v="Visakhapatnam"/>
    <s v="Andhra Pradesh"/>
    <s v="India"/>
    <s v="Debit Card"/>
    <x v="2"/>
    <s v="Standard"/>
    <x v="0"/>
    <s v="No"/>
    <s v="Yes"/>
  </r>
  <r>
    <x v="10883"/>
    <x v="870"/>
    <s v="CUST10988"/>
    <s v="Customer 988"/>
    <n v="25"/>
    <s v="Returning"/>
    <s v="P2007"/>
    <s v="Saree"/>
    <x v="3"/>
    <s v="FashionMart"/>
    <n v="3"/>
    <n v="2600"/>
    <n v="5"/>
    <n v="7800"/>
    <n v="390"/>
    <n v="7410"/>
    <n v="5550.81"/>
    <n v="1859.19"/>
    <x v="1"/>
    <s v="Bhopal"/>
    <s v="Madhya Pradesh"/>
    <s v="India"/>
    <s v="Net Banking"/>
    <x v="2"/>
    <s v="Express"/>
    <x v="1"/>
    <s v="No"/>
    <s v="No"/>
  </r>
  <r>
    <x v="10884"/>
    <x v="870"/>
    <s v="CUST11077"/>
    <s v="Customer 1077"/>
    <n v="18"/>
    <s v="Loyal"/>
    <s v="P1004"/>
    <s v="Smartwatch"/>
    <x v="0"/>
    <s v="TechSource India"/>
    <n v="3"/>
    <n v="6500"/>
    <n v="5"/>
    <n v="19500"/>
    <n v="975"/>
    <n v="18525"/>
    <n v="11031.14"/>
    <n v="7493.86"/>
    <x v="1"/>
    <s v="Ahmedabad"/>
    <s v="Gujarat"/>
    <s v="India"/>
    <s v="Debit Card"/>
    <x v="2"/>
    <s v="Standard"/>
    <x v="0"/>
    <s v="Yes"/>
    <s v="No"/>
  </r>
  <r>
    <x v="10885"/>
    <x v="870"/>
    <s v="CUST11175"/>
    <s v="Customer 1175"/>
    <n v="25"/>
    <s v="New"/>
    <s v="P5005"/>
    <s v="Desk Organizer"/>
    <x v="1"/>
    <s v="Stationery Hub"/>
    <n v="5"/>
    <n v="600"/>
    <n v="15"/>
    <n v="3000"/>
    <n v="450"/>
    <n v="2550"/>
    <n v="1812.54"/>
    <n v="737.46"/>
    <x v="1"/>
    <s v="Delhi"/>
    <s v="Delhi"/>
    <s v="India"/>
    <s v="Wallet"/>
    <x v="0"/>
    <s v="Standard"/>
    <x v="1"/>
    <s v="No"/>
    <s v="No"/>
  </r>
  <r>
    <x v="10886"/>
    <x v="870"/>
    <s v="CUST12450"/>
    <s v="Customer 2450"/>
    <n v="20"/>
    <s v="Returning"/>
    <s v="P2006"/>
    <s v="Womens Kurti"/>
    <x v="3"/>
    <s v="FashionMart"/>
    <n v="2"/>
    <n v="1400"/>
    <n v="20"/>
    <n v="2800"/>
    <n v="560"/>
    <n v="2240"/>
    <n v="1531.48"/>
    <n v="708.52"/>
    <x v="1"/>
    <s v="Guwahati"/>
    <s v="Assam"/>
    <s v="India"/>
    <s v="Net Banking"/>
    <x v="2"/>
    <s v="Express"/>
    <x v="0"/>
    <s v="No"/>
    <s v="No"/>
  </r>
  <r>
    <x v="10887"/>
    <x v="870"/>
    <s v="CUST12355"/>
    <s v="Customer 2355"/>
    <n v="39"/>
    <s v="New"/>
    <s v="P3005"/>
    <s v="Bedsheet Set"/>
    <x v="2"/>
    <s v="RetailHub"/>
    <n v="2"/>
    <n v="1800"/>
    <n v="10"/>
    <n v="3600"/>
    <n v="360"/>
    <n v="3240"/>
    <n v="2016.97"/>
    <n v="1223.03"/>
    <x v="1"/>
    <s v="Nagpur"/>
    <s v="Maharashtra"/>
    <s v="India"/>
    <s v="UPI"/>
    <x v="0"/>
    <s v="Standard"/>
    <x v="0"/>
    <s v="No"/>
    <s v="No"/>
  </r>
  <r>
    <x v="10888"/>
    <x v="870"/>
    <s v="CUST11940"/>
    <s v="Customer 1940"/>
    <n v="31"/>
    <s v="Returning"/>
    <s v="P3004"/>
    <s v="Cookware Set"/>
    <x v="2"/>
    <s v="HomeNeeds"/>
    <n v="2"/>
    <n v="3500"/>
    <n v="0"/>
    <n v="7000"/>
    <n v="0"/>
    <n v="7000"/>
    <n v="4641.3999999999996"/>
    <n v="2358.6"/>
    <x v="1"/>
    <s v="Bhopal"/>
    <s v="Madhya Pradesh"/>
    <s v="India"/>
    <s v="Credit Card"/>
    <x v="2"/>
    <s v="Standard"/>
    <x v="0"/>
    <s v="No"/>
    <s v="No"/>
  </r>
  <r>
    <x v="10889"/>
    <x v="870"/>
    <s v="CUST11899"/>
    <s v="Customer 1899"/>
    <n v="58"/>
    <s v="Returning"/>
    <s v="P1004"/>
    <s v="Smartwatch"/>
    <x v="0"/>
    <s v="TechSource India"/>
    <n v="1"/>
    <n v="6500"/>
    <n v="15"/>
    <n v="6500"/>
    <n v="975"/>
    <n v="5525"/>
    <n v="3061.38"/>
    <n v="2463.62"/>
    <x v="2"/>
    <s v="Bengaluru"/>
    <s v="Karnataka"/>
    <s v="India"/>
    <s v="UPI"/>
    <x v="1"/>
    <s v="Standard"/>
    <x v="0"/>
    <s v="No"/>
    <s v="No"/>
  </r>
  <r>
    <x v="10890"/>
    <x v="870"/>
    <s v="CUST11460"/>
    <s v="Customer 1460"/>
    <n v="26"/>
    <s v="Returning"/>
    <s v="P2004"/>
    <s v="Jacket"/>
    <x v="3"/>
    <s v="Global Traders"/>
    <n v="5"/>
    <n v="3500"/>
    <n v="15"/>
    <n v="17500"/>
    <n v="2625"/>
    <n v="14875"/>
    <n v="11596.62"/>
    <n v="3278.38"/>
    <x v="1"/>
    <s v="Mumbai"/>
    <s v="Maharashtra"/>
    <s v="India"/>
    <s v="Wallet"/>
    <x v="2"/>
    <s v="Standard"/>
    <x v="1"/>
    <s v="No"/>
    <s v="No"/>
  </r>
  <r>
    <x v="10891"/>
    <x v="870"/>
    <s v="CUST12189"/>
    <s v="Customer 2189"/>
    <n v="19"/>
    <s v="Returning"/>
    <s v="P1010"/>
    <s v="Bluetooth Speaker"/>
    <x v="0"/>
    <s v="Prime Distributors"/>
    <n v="1"/>
    <n v="3200"/>
    <n v="10"/>
    <n v="3200"/>
    <n v="320"/>
    <n v="2880"/>
    <n v="1748.48"/>
    <n v="1131.52"/>
    <x v="1"/>
    <s v="Coimbatore"/>
    <s v="Tamil Nadu"/>
    <s v="India"/>
    <s v="Cash on Delivery"/>
    <x v="0"/>
    <s v="Standard"/>
    <x v="0"/>
    <s v="No"/>
    <s v="No"/>
  </r>
  <r>
    <x v="10892"/>
    <x v="870"/>
    <s v="CUST10453"/>
    <s v="Customer 453"/>
    <n v="23"/>
    <s v="Returning"/>
    <s v="P3001"/>
    <s v="Coffee Maker"/>
    <x v="2"/>
    <s v="HomeNeeds"/>
    <n v="2"/>
    <n v="4200"/>
    <n v="10"/>
    <n v="8400"/>
    <n v="840"/>
    <n v="7560"/>
    <n v="6037.12"/>
    <n v="1522.88"/>
    <x v="1"/>
    <s v="Ahmedabad"/>
    <s v="Gujarat"/>
    <s v="India"/>
    <s v="UPI"/>
    <x v="2"/>
    <s v="Express"/>
    <x v="0"/>
    <s v="Yes"/>
    <s v="No"/>
  </r>
  <r>
    <x v="10893"/>
    <x v="871"/>
    <s v="CUST10698"/>
    <s v="Customer 698"/>
    <n v="58"/>
    <s v="New"/>
    <s v="P2001"/>
    <s v="Running Shoes"/>
    <x v="3"/>
    <s v="FashionMart"/>
    <n v="5"/>
    <n v="3200"/>
    <n v="20"/>
    <n v="16000"/>
    <n v="3200"/>
    <n v="12800"/>
    <n v="7468.42"/>
    <n v="5331.58"/>
    <x v="1"/>
    <s v="Mumbai"/>
    <s v="Maharashtra"/>
    <s v="India"/>
    <s v="Cash on Delivery"/>
    <x v="0"/>
    <s v="Express"/>
    <x v="0"/>
    <s v="No"/>
    <s v="No"/>
  </r>
  <r>
    <x v="10894"/>
    <x v="871"/>
    <s v="CUST11994"/>
    <s v="Customer 1994"/>
    <n v="22"/>
    <s v="Returning"/>
    <s v="P1005"/>
    <s v="Tablet"/>
    <x v="0"/>
    <s v="RetailHub"/>
    <n v="2"/>
    <n v="18000"/>
    <n v="5"/>
    <n v="36000"/>
    <n v="1800"/>
    <n v="34200"/>
    <n v="25143.82"/>
    <n v="9056.18"/>
    <x v="0"/>
    <s v="Surat"/>
    <s v="Gujarat"/>
    <s v="India"/>
    <s v="UPI"/>
    <x v="0"/>
    <s v="Standard"/>
    <x v="1"/>
    <s v="Yes"/>
    <s v="No"/>
  </r>
  <r>
    <x v="10895"/>
    <x v="871"/>
    <s v="CUST10116"/>
    <s v="Customer 116"/>
    <n v="56"/>
    <s v="New"/>
    <s v="P4004"/>
    <s v="Shampoo"/>
    <x v="4"/>
    <s v="BeautyCare"/>
    <n v="5"/>
    <n v="550"/>
    <n v="20"/>
    <n v="2750"/>
    <n v="550"/>
    <n v="2200"/>
    <n v="1696.06"/>
    <n v="503.94"/>
    <x v="1"/>
    <s v="Lucknow"/>
    <s v="Uttar Pradesh"/>
    <s v="India"/>
    <s v="Debit Card"/>
    <x v="2"/>
    <s v="Express"/>
    <x v="3"/>
    <s v="No"/>
    <s v="No"/>
  </r>
  <r>
    <x v="10896"/>
    <x v="871"/>
    <s v="CUST10684"/>
    <s v="Customer 684"/>
    <n v="33"/>
    <s v="New"/>
    <s v="P5003"/>
    <s v="Calculator"/>
    <x v="1"/>
    <s v="Stationery Hub"/>
    <n v="2"/>
    <n v="650"/>
    <n v="5"/>
    <n v="1300"/>
    <n v="65"/>
    <n v="1235"/>
    <n v="790.6"/>
    <n v="444.4"/>
    <x v="0"/>
    <s v="Jaipur"/>
    <s v="Rajasthan"/>
    <s v="India"/>
    <s v="Wallet"/>
    <x v="0"/>
    <s v="Standard"/>
    <x v="0"/>
    <s v="No"/>
    <s v="No"/>
  </r>
  <r>
    <x v="10897"/>
    <x v="871"/>
    <s v="CUST10077"/>
    <s v="Customer 77"/>
    <n v="23"/>
    <s v="New"/>
    <s v="P1005"/>
    <s v="Tablet"/>
    <x v="0"/>
    <s v="RetailHub"/>
    <n v="2"/>
    <n v="18000"/>
    <n v="20"/>
    <n v="36000"/>
    <n v="7200"/>
    <n v="28800"/>
    <n v="17563.830000000002"/>
    <n v="11236.17"/>
    <x v="2"/>
    <s v="Pune"/>
    <s v="Maharashtra"/>
    <s v="India"/>
    <s v="UPI"/>
    <x v="2"/>
    <s v="Standard"/>
    <x v="0"/>
    <s v="No"/>
    <s v="No"/>
  </r>
  <r>
    <x v="10898"/>
    <x v="871"/>
    <s v="CUST10271"/>
    <s v="Customer 271"/>
    <n v="31"/>
    <s v="New"/>
    <s v="P2006"/>
    <s v="Womens Kurti"/>
    <x v="3"/>
    <s v="FashionMart"/>
    <n v="2"/>
    <n v="1400"/>
    <n v="15"/>
    <n v="2800"/>
    <n v="420"/>
    <n v="2380"/>
    <n v="1860.86"/>
    <n v="519.14"/>
    <x v="2"/>
    <s v="Chandigarh"/>
    <s v="Chandigarh"/>
    <s v="India"/>
    <s v="Credit Card"/>
    <x v="2"/>
    <s v="Standard"/>
    <x v="0"/>
    <s v="No"/>
    <s v="No"/>
  </r>
  <r>
    <x v="10899"/>
    <x v="871"/>
    <s v="CUST10149"/>
    <s v="Customer 149"/>
    <n v="25"/>
    <s v="Returning"/>
    <s v="P5005"/>
    <s v="Desk Organizer"/>
    <x v="1"/>
    <s v="Stationery Hub"/>
    <n v="2"/>
    <n v="600"/>
    <n v="5"/>
    <n v="1200"/>
    <n v="60"/>
    <n v="1140"/>
    <n v="680.87"/>
    <n v="459.13"/>
    <x v="2"/>
    <s v="Pune"/>
    <s v="Maharashtra"/>
    <s v="India"/>
    <s v="UPI"/>
    <x v="0"/>
    <s v="Standard"/>
    <x v="0"/>
    <s v="No"/>
    <s v="No"/>
  </r>
  <r>
    <x v="10900"/>
    <x v="871"/>
    <s v="CUST11865"/>
    <s v="Customer 1865"/>
    <n v="46"/>
    <s v="Loyal"/>
    <s v="P5002"/>
    <s v="Novel"/>
    <x v="1"/>
    <s v="Stationery Hub"/>
    <n v="2"/>
    <n v="400"/>
    <n v="5"/>
    <n v="800"/>
    <n v="40"/>
    <n v="760"/>
    <n v="571.78"/>
    <n v="188.22"/>
    <x v="1"/>
    <s v="Visakhapatnam"/>
    <s v="Andhra Pradesh"/>
    <s v="India"/>
    <s v="Cash on Delivery"/>
    <x v="1"/>
    <s v="Standard"/>
    <x v="0"/>
    <s v="No"/>
    <s v="No"/>
  </r>
  <r>
    <x v="10901"/>
    <x v="871"/>
    <s v="CUST10538"/>
    <s v="Customer 538"/>
    <n v="42"/>
    <s v="Returning"/>
    <s v="P4004"/>
    <s v="Shampoo"/>
    <x v="4"/>
    <s v="BeautyCare"/>
    <n v="2"/>
    <n v="550"/>
    <n v="10"/>
    <n v="1100"/>
    <n v="110"/>
    <n v="990"/>
    <n v="555.29"/>
    <n v="434.71"/>
    <x v="1"/>
    <s v="Chennai"/>
    <s v="Tamil Nadu"/>
    <s v="India"/>
    <s v="Net Banking"/>
    <x v="2"/>
    <s v="Express"/>
    <x v="0"/>
    <s v="No"/>
    <s v="No"/>
  </r>
  <r>
    <x v="10902"/>
    <x v="871"/>
    <s v="CUST10700"/>
    <s v="Customer 700"/>
    <n v="56"/>
    <s v="New"/>
    <s v="P3004"/>
    <s v="Cookware Set"/>
    <x v="2"/>
    <s v="HomeNeeds"/>
    <n v="3"/>
    <n v="3500"/>
    <n v="20"/>
    <n v="10500"/>
    <n v="2100"/>
    <n v="8400"/>
    <n v="6716.82"/>
    <n v="1683.18"/>
    <x v="1"/>
    <s v="Visakhapatnam"/>
    <s v="Andhra Pradesh"/>
    <s v="India"/>
    <s v="Cash on Delivery"/>
    <x v="2"/>
    <s v="Standard"/>
    <x v="0"/>
    <s v="Yes"/>
    <s v="No"/>
  </r>
  <r>
    <x v="10903"/>
    <x v="871"/>
    <s v="CUST11752"/>
    <s v="Customer 1752"/>
    <n v="37"/>
    <s v="New"/>
    <s v="P2001"/>
    <s v="Running Shoes"/>
    <x v="3"/>
    <s v="FashionMart"/>
    <n v="3"/>
    <n v="3200"/>
    <n v="15"/>
    <n v="9600"/>
    <n v="1440"/>
    <n v="8160"/>
    <n v="4953.3"/>
    <n v="3206.7"/>
    <x v="1"/>
    <s v="Indore"/>
    <s v="Madhya Pradesh"/>
    <s v="India"/>
    <s v="Cash on Delivery"/>
    <x v="0"/>
    <s v="Express"/>
    <x v="0"/>
    <s v="No"/>
    <s v="No"/>
  </r>
  <r>
    <x v="10904"/>
    <x v="871"/>
    <s v="CUST10731"/>
    <s v="Customer 731"/>
    <n v="47"/>
    <s v="Loyal"/>
    <s v="P2003"/>
    <s v="T-Shirt"/>
    <x v="3"/>
    <s v="RetailHub"/>
    <n v="1"/>
    <n v="900"/>
    <n v="20"/>
    <n v="900"/>
    <n v="180"/>
    <n v="720"/>
    <n v="520.65"/>
    <n v="199.35"/>
    <x v="1"/>
    <s v="Visakhapatnam"/>
    <s v="Andhra Pradesh"/>
    <s v="India"/>
    <s v="UPI"/>
    <x v="2"/>
    <s v="Standard"/>
    <x v="0"/>
    <s v="No"/>
    <s v="Yes"/>
  </r>
  <r>
    <x v="10905"/>
    <x v="871"/>
    <s v="CUST10184"/>
    <s v="Customer 184"/>
    <n v="43"/>
    <s v="Loyal"/>
    <s v="P4004"/>
    <s v="Shampoo"/>
    <x v="4"/>
    <s v="BeautyCare"/>
    <n v="2"/>
    <n v="550"/>
    <n v="25"/>
    <n v="1100"/>
    <n v="275"/>
    <n v="825"/>
    <n v="627.39"/>
    <n v="197.61"/>
    <x v="2"/>
    <s v="Hyderabad"/>
    <s v="Telangana"/>
    <s v="India"/>
    <s v="Wallet"/>
    <x v="0"/>
    <s v="Express"/>
    <x v="1"/>
    <s v="No"/>
    <s v="No"/>
  </r>
  <r>
    <x v="10906"/>
    <x v="871"/>
    <s v="CUST10787"/>
    <s v="Customer 787"/>
    <n v="42"/>
    <s v="New"/>
    <s v="P4001"/>
    <s v="Face Wash"/>
    <x v="4"/>
    <s v="BeautyCare"/>
    <n v="2"/>
    <n v="450"/>
    <n v="15"/>
    <n v="900"/>
    <n v="135"/>
    <n v="765"/>
    <n v="531.23"/>
    <n v="233.77"/>
    <x v="1"/>
    <s v="Bhubaneswar"/>
    <s v="Odisha"/>
    <s v="India"/>
    <s v="Cash on Delivery"/>
    <x v="1"/>
    <s v="Express"/>
    <x v="0"/>
    <s v="No"/>
    <s v="No"/>
  </r>
  <r>
    <x v="10907"/>
    <x v="871"/>
    <s v="CUST12396"/>
    <s v="Customer 2396"/>
    <n v="56"/>
    <s v="Loyal"/>
    <s v="P2002"/>
    <s v="Jeans"/>
    <x v="3"/>
    <s v="FashionMart"/>
    <n v="5"/>
    <n v="2200"/>
    <n v="10"/>
    <n v="11000"/>
    <n v="1100"/>
    <n v="9900"/>
    <n v="6427.94"/>
    <n v="3472.06"/>
    <x v="2"/>
    <s v="Jaipur"/>
    <s v="Rajasthan"/>
    <s v="India"/>
    <s v="UPI"/>
    <x v="0"/>
    <s v="Standard"/>
    <x v="0"/>
    <s v="No"/>
    <s v="No"/>
  </r>
  <r>
    <x v="10908"/>
    <x v="872"/>
    <s v="CUST12304"/>
    <s v="Customer 2304"/>
    <n v="34"/>
    <s v="New"/>
    <s v="P5002"/>
    <s v="Novel"/>
    <x v="1"/>
    <s v="Stationery Hub"/>
    <n v="1"/>
    <n v="400"/>
    <n v="5"/>
    <n v="400"/>
    <n v="20"/>
    <n v="380"/>
    <n v="279.20999999999998"/>
    <n v="100.79"/>
    <x v="0"/>
    <s v="Chennai"/>
    <s v="Tamil Nadu"/>
    <s v="India"/>
    <s v="Debit Card"/>
    <x v="2"/>
    <s v="Standard"/>
    <x v="0"/>
    <s v="No"/>
    <s v="No"/>
  </r>
  <r>
    <x v="10909"/>
    <x v="872"/>
    <s v="CUST12217"/>
    <s v="Customer 2217"/>
    <n v="20"/>
    <s v="New"/>
    <s v="P2007"/>
    <s v="Saree"/>
    <x v="3"/>
    <s v="FashionMart"/>
    <n v="2"/>
    <n v="2600"/>
    <n v="10"/>
    <n v="5200"/>
    <n v="520"/>
    <n v="4680"/>
    <n v="3248.18"/>
    <n v="1431.82"/>
    <x v="2"/>
    <s v="Guwahati"/>
    <s v="Assam"/>
    <s v="India"/>
    <s v="Net Banking"/>
    <x v="0"/>
    <s v="Express"/>
    <x v="0"/>
    <s v="No"/>
    <s v="No"/>
  </r>
  <r>
    <x v="10910"/>
    <x v="872"/>
    <s v="CUST10294"/>
    <s v="Customer 294"/>
    <n v="35"/>
    <s v="Returning"/>
    <s v="P2007"/>
    <s v="Saree"/>
    <x v="3"/>
    <s v="FashionMart"/>
    <n v="2"/>
    <n v="2600"/>
    <n v="10"/>
    <n v="5200"/>
    <n v="520"/>
    <n v="4680"/>
    <n v="3168.86"/>
    <n v="1511.14"/>
    <x v="1"/>
    <s v="Bhubaneswar"/>
    <s v="Odisha"/>
    <s v="India"/>
    <s v="Credit Card"/>
    <x v="0"/>
    <s v="Standard"/>
    <x v="0"/>
    <s v="Yes"/>
    <s v="No"/>
  </r>
  <r>
    <x v="10911"/>
    <x v="872"/>
    <s v="CUST10246"/>
    <s v="Customer 246"/>
    <n v="35"/>
    <s v="Returning"/>
    <s v="P2004"/>
    <s v="Jacket"/>
    <x v="3"/>
    <s v="Global Traders"/>
    <n v="5"/>
    <n v="3500"/>
    <n v="10"/>
    <n v="17500"/>
    <n v="1750"/>
    <n v="15750"/>
    <n v="11106.6"/>
    <n v="4643.3999999999996"/>
    <x v="1"/>
    <s v="Visakhapatnam"/>
    <s v="Andhra Pradesh"/>
    <s v="India"/>
    <s v="UPI"/>
    <x v="2"/>
    <s v="Express"/>
    <x v="0"/>
    <s v="No"/>
    <s v="No"/>
  </r>
  <r>
    <x v="10912"/>
    <x v="872"/>
    <s v="CUST11671"/>
    <s v="Customer 1671"/>
    <n v="55"/>
    <s v="New"/>
    <s v="P5003"/>
    <s v="Calculator"/>
    <x v="1"/>
    <s v="Stationery Hub"/>
    <n v="4"/>
    <n v="650"/>
    <n v="30"/>
    <n v="2600"/>
    <n v="780"/>
    <n v="1820"/>
    <n v="1200.4100000000001"/>
    <n v="619.59"/>
    <x v="0"/>
    <s v="Guwahati"/>
    <s v="Assam"/>
    <s v="India"/>
    <s v="Net Banking"/>
    <x v="2"/>
    <s v="Standard"/>
    <x v="0"/>
    <s v="No"/>
    <s v="No"/>
  </r>
  <r>
    <x v="10913"/>
    <x v="872"/>
    <s v="CUST11522"/>
    <s v="Customer 1522"/>
    <n v="34"/>
    <s v="New"/>
    <s v="P2002"/>
    <s v="Jeans"/>
    <x v="3"/>
    <s v="FashionMart"/>
    <n v="3"/>
    <n v="2200"/>
    <n v="10"/>
    <n v="6600"/>
    <n v="660"/>
    <n v="5940"/>
    <n v="4339.47"/>
    <n v="1600.53"/>
    <x v="1"/>
    <s v="Kolkata"/>
    <s v="West Bengal"/>
    <s v="India"/>
    <s v="Cash on Delivery"/>
    <x v="2"/>
    <s v="Standard"/>
    <x v="0"/>
    <s v="No"/>
    <s v="No"/>
  </r>
  <r>
    <x v="10914"/>
    <x v="872"/>
    <s v="CUST10543"/>
    <s v="Customer 543"/>
    <n v="42"/>
    <s v="Returning"/>
    <s v="P2005"/>
    <s v="Backpack"/>
    <x v="3"/>
    <s v="Metro Supplies"/>
    <n v="5"/>
    <n v="1800"/>
    <n v="0"/>
    <n v="9000"/>
    <n v="0"/>
    <n v="9000"/>
    <n v="6287.32"/>
    <n v="2712.68"/>
    <x v="2"/>
    <s v="Nagpur"/>
    <s v="Maharashtra"/>
    <s v="India"/>
    <s v="UPI"/>
    <x v="1"/>
    <s v="Standard"/>
    <x v="0"/>
    <s v="No"/>
    <s v="No"/>
  </r>
  <r>
    <x v="10915"/>
    <x v="872"/>
    <s v="CUST11553"/>
    <s v="Customer 1553"/>
    <n v="49"/>
    <s v="Returning"/>
    <s v="P1009"/>
    <s v="Power Bank"/>
    <x v="0"/>
    <s v="Prime Distributors"/>
    <n v="3"/>
    <n v="1600"/>
    <n v="10"/>
    <n v="4800"/>
    <n v="480"/>
    <n v="4320"/>
    <n v="3413.14"/>
    <n v="906.86"/>
    <x v="1"/>
    <s v="Ahmedabad"/>
    <s v="Gujarat"/>
    <s v="India"/>
    <s v="Credit Card"/>
    <x v="0"/>
    <s v="Express"/>
    <x v="0"/>
    <s v="No"/>
    <s v="Yes"/>
  </r>
  <r>
    <x v="10916"/>
    <x v="872"/>
    <s v="CUST11959"/>
    <s v="Customer 1959"/>
    <n v="34"/>
    <s v="New"/>
    <s v="P2007"/>
    <s v="Saree"/>
    <x v="3"/>
    <s v="FashionMart"/>
    <n v="4"/>
    <n v="2600"/>
    <n v="10"/>
    <n v="10400"/>
    <n v="1040"/>
    <n v="9360"/>
    <n v="7409.42"/>
    <n v="1950.58"/>
    <x v="1"/>
    <s v="Kolkata"/>
    <s v="West Bengal"/>
    <s v="India"/>
    <s v="UPI"/>
    <x v="0"/>
    <s v="Standard"/>
    <x v="3"/>
    <s v="Yes"/>
    <s v="No"/>
  </r>
  <r>
    <x v="10917"/>
    <x v="872"/>
    <s v="CUST10480"/>
    <s v="Customer 480"/>
    <n v="21"/>
    <s v="Loyal"/>
    <s v="P2004"/>
    <s v="Jacket"/>
    <x v="3"/>
    <s v="Global Traders"/>
    <n v="2"/>
    <n v="3500"/>
    <n v="15"/>
    <n v="7000"/>
    <n v="1050"/>
    <n v="5950"/>
    <n v="4198.74"/>
    <n v="1751.26"/>
    <x v="0"/>
    <s v="Hyderabad"/>
    <s v="Telangana"/>
    <s v="India"/>
    <s v="Wallet"/>
    <x v="1"/>
    <s v="Standard"/>
    <x v="2"/>
    <s v="No"/>
    <s v="No"/>
  </r>
  <r>
    <x v="10918"/>
    <x v="872"/>
    <s v="CUST11663"/>
    <s v="Customer 1663"/>
    <n v="58"/>
    <s v="Returning"/>
    <s v="P4003"/>
    <s v="Sunscreen"/>
    <x v="4"/>
    <s v="BeautyCare"/>
    <n v="1"/>
    <n v="700"/>
    <n v="10"/>
    <n v="700"/>
    <n v="70"/>
    <n v="630"/>
    <n v="505.56"/>
    <n v="124.44"/>
    <x v="1"/>
    <s v="Indore"/>
    <s v="Madhya Pradesh"/>
    <s v="India"/>
    <s v="Debit Card"/>
    <x v="1"/>
    <s v="Standard"/>
    <x v="0"/>
    <s v="No"/>
    <s v="No"/>
  </r>
  <r>
    <x v="10919"/>
    <x v="872"/>
    <s v="CUST10827"/>
    <s v="Customer 827"/>
    <n v="50"/>
    <s v="New"/>
    <s v="P5004"/>
    <s v="Pen Set"/>
    <x v="1"/>
    <s v="Stationery Hub"/>
    <n v="3"/>
    <n v="250"/>
    <n v="15"/>
    <n v="750"/>
    <n v="112.5"/>
    <n v="637.5"/>
    <n v="380.58"/>
    <n v="256.92"/>
    <x v="0"/>
    <s v="Ahmedabad"/>
    <s v="Gujarat"/>
    <s v="India"/>
    <s v="Cash on Delivery"/>
    <x v="2"/>
    <s v="Standard"/>
    <x v="0"/>
    <s v="Yes"/>
    <s v="No"/>
  </r>
  <r>
    <x v="10920"/>
    <x v="873"/>
    <s v="CUST10776"/>
    <s v="Customer 776"/>
    <n v="41"/>
    <s v="Returning"/>
    <s v="P1004"/>
    <s v="Smartwatch"/>
    <x v="0"/>
    <s v="TechSource India"/>
    <n v="2"/>
    <n v="6500"/>
    <n v="15"/>
    <n v="13000"/>
    <n v="1950"/>
    <n v="11050"/>
    <n v="8620.98"/>
    <n v="2429.02"/>
    <x v="1"/>
    <s v="Ahmedabad"/>
    <s v="Gujarat"/>
    <s v="India"/>
    <s v="Cash on Delivery"/>
    <x v="1"/>
    <s v="Standard"/>
    <x v="0"/>
    <s v="Yes"/>
    <s v="No"/>
  </r>
  <r>
    <x v="10921"/>
    <x v="873"/>
    <s v="CUST11180"/>
    <s v="Customer 1180"/>
    <n v="48"/>
    <s v="Returning"/>
    <s v="P1006"/>
    <s v="Keyboard"/>
    <x v="0"/>
    <s v="Metro Supplies"/>
    <n v="1"/>
    <n v="1800"/>
    <n v="15"/>
    <n v="1800"/>
    <n v="270"/>
    <n v="1530"/>
    <n v="1245.6300000000001"/>
    <n v="284.37"/>
    <x v="0"/>
    <s v="Chandigarh"/>
    <s v="Chandigarh"/>
    <s v="India"/>
    <s v="Wallet"/>
    <x v="0"/>
    <s v="Standard"/>
    <x v="0"/>
    <s v="Yes"/>
    <s v="No"/>
  </r>
  <r>
    <x v="10922"/>
    <x v="873"/>
    <s v="CUST11927"/>
    <s v="Customer 1927"/>
    <n v="18"/>
    <s v="Returning"/>
    <s v="P3006"/>
    <s v="Water Bottle"/>
    <x v="2"/>
    <s v="Metro Supplies"/>
    <n v="2"/>
    <n v="700"/>
    <n v="30"/>
    <n v="1400"/>
    <n v="420"/>
    <n v="980"/>
    <n v="629.77"/>
    <n v="350.23"/>
    <x v="0"/>
    <s v="Nagpur"/>
    <s v="Maharashtra"/>
    <s v="India"/>
    <s v="Credit Card"/>
    <x v="1"/>
    <s v="Standard"/>
    <x v="0"/>
    <s v="No"/>
    <s v="No"/>
  </r>
  <r>
    <x v="10923"/>
    <x v="873"/>
    <s v="CUST10212"/>
    <s v="Customer 212"/>
    <n v="49"/>
    <s v="New"/>
    <s v="P4001"/>
    <s v="Face Wash"/>
    <x v="4"/>
    <s v="BeautyCare"/>
    <n v="1"/>
    <n v="450"/>
    <n v="20"/>
    <n v="450"/>
    <n v="90"/>
    <n v="360"/>
    <n v="274.22000000000003"/>
    <n v="85.78"/>
    <x v="1"/>
    <s v="Hyderabad"/>
    <s v="Telangana"/>
    <s v="India"/>
    <s v="UPI"/>
    <x v="2"/>
    <s v="Same Day"/>
    <x v="0"/>
    <s v="No"/>
    <s v="No"/>
  </r>
  <r>
    <x v="10924"/>
    <x v="873"/>
    <s v="CUST10203"/>
    <s v="Customer 203"/>
    <n v="56"/>
    <s v="New"/>
    <s v="P1005"/>
    <s v="Tablet"/>
    <x v="0"/>
    <s v="RetailHub"/>
    <n v="3"/>
    <n v="18000"/>
    <n v="5"/>
    <n v="54000"/>
    <n v="2700"/>
    <n v="51300"/>
    <n v="36163.08"/>
    <n v="15136.92"/>
    <x v="0"/>
    <s v="Jaipur"/>
    <s v="Rajasthan"/>
    <s v="India"/>
    <s v="Cash on Delivery"/>
    <x v="1"/>
    <s v="Standard"/>
    <x v="2"/>
    <s v="No"/>
    <s v="No"/>
  </r>
  <r>
    <x v="10925"/>
    <x v="873"/>
    <s v="CUST12136"/>
    <s v="Customer 2136"/>
    <n v="29"/>
    <s v="Returning"/>
    <s v="P4002"/>
    <s v="Moisturizer"/>
    <x v="4"/>
    <s v="BeautyCare"/>
    <n v="1"/>
    <n v="650"/>
    <n v="10"/>
    <n v="650"/>
    <n v="65"/>
    <n v="585"/>
    <n v="370.57"/>
    <n v="214.43"/>
    <x v="0"/>
    <s v="Mumbai"/>
    <s v="Maharashtra"/>
    <s v="India"/>
    <s v="Net Banking"/>
    <x v="2"/>
    <s v="Same Day"/>
    <x v="2"/>
    <s v="No"/>
    <s v="No"/>
  </r>
  <r>
    <x v="10926"/>
    <x v="873"/>
    <s v="CUST12399"/>
    <s v="Customer 2399"/>
    <n v="32"/>
    <s v="New"/>
    <s v="P1007"/>
    <s v="Mouse"/>
    <x v="0"/>
    <s v="RetailHub"/>
    <n v="3"/>
    <n v="900"/>
    <n v="15"/>
    <n v="2700"/>
    <n v="405"/>
    <n v="2295"/>
    <n v="1601.07"/>
    <n v="693.93"/>
    <x v="1"/>
    <s v="Mumbai"/>
    <s v="Maharashtra"/>
    <s v="India"/>
    <s v="Wallet"/>
    <x v="1"/>
    <s v="Express"/>
    <x v="0"/>
    <s v="No"/>
    <s v="No"/>
  </r>
  <r>
    <x v="10927"/>
    <x v="873"/>
    <s v="CUST11529"/>
    <s v="Customer 1529"/>
    <n v="39"/>
    <s v="New"/>
    <s v="P3003"/>
    <s v="Mixer Grinder"/>
    <x v="2"/>
    <s v="Prime Distributors"/>
    <n v="1"/>
    <n v="4800"/>
    <n v="10"/>
    <n v="4800"/>
    <n v="480"/>
    <n v="4320"/>
    <n v="2510.0700000000002"/>
    <n v="1809.93"/>
    <x v="1"/>
    <s v="Delhi"/>
    <s v="Delhi"/>
    <s v="India"/>
    <s v="Debit Card"/>
    <x v="2"/>
    <s v="Standard"/>
    <x v="0"/>
    <s v="No"/>
    <s v="No"/>
  </r>
  <r>
    <x v="10928"/>
    <x v="873"/>
    <s v="CUST10880"/>
    <s v="Customer 880"/>
    <n v="44"/>
    <s v="New"/>
    <s v="P1008"/>
    <s v="Monitor"/>
    <x v="0"/>
    <s v="Global Traders"/>
    <n v="3"/>
    <n v="14500"/>
    <n v="10"/>
    <n v="43500"/>
    <n v="4350"/>
    <n v="39150"/>
    <n v="30658.240000000002"/>
    <n v="8491.76"/>
    <x v="1"/>
    <s v="Lucknow"/>
    <s v="Uttar Pradesh"/>
    <s v="India"/>
    <s v="Net Banking"/>
    <x v="1"/>
    <s v="Express"/>
    <x v="0"/>
    <s v="No"/>
    <s v="No"/>
  </r>
  <r>
    <x v="10929"/>
    <x v="873"/>
    <s v="CUST10591"/>
    <s v="Customer 591"/>
    <n v="49"/>
    <s v="Returning"/>
    <s v="P2002"/>
    <s v="Jeans"/>
    <x v="3"/>
    <s v="FashionMart"/>
    <n v="5"/>
    <n v="2200"/>
    <n v="15"/>
    <n v="11000"/>
    <n v="1650"/>
    <n v="9350"/>
    <n v="5519.91"/>
    <n v="3830.09"/>
    <x v="1"/>
    <s v="Chandigarh"/>
    <s v="Chandigarh"/>
    <s v="India"/>
    <s v="Wallet"/>
    <x v="0"/>
    <s v="Standard"/>
    <x v="3"/>
    <s v="Yes"/>
    <s v="No"/>
  </r>
  <r>
    <x v="10930"/>
    <x v="873"/>
    <s v="CUST10021"/>
    <s v="Customer 21"/>
    <n v="52"/>
    <s v="New"/>
    <s v="P1010"/>
    <s v="Bluetooth Speaker"/>
    <x v="0"/>
    <s v="Prime Distributors"/>
    <n v="4"/>
    <n v="3200"/>
    <n v="5"/>
    <n v="12800"/>
    <n v="640"/>
    <n v="12160"/>
    <n v="8023.36"/>
    <n v="4136.6400000000003"/>
    <x v="1"/>
    <s v="Chandigarh"/>
    <s v="Chandigarh"/>
    <s v="India"/>
    <s v="Cash on Delivery"/>
    <x v="0"/>
    <s v="Standard"/>
    <x v="3"/>
    <s v="No"/>
    <s v="No"/>
  </r>
  <r>
    <x v="10931"/>
    <x v="873"/>
    <s v="CUST11140"/>
    <s v="Customer 1140"/>
    <n v="32"/>
    <s v="New"/>
    <s v="P5004"/>
    <s v="Pen Set"/>
    <x v="1"/>
    <s v="Stationery Hub"/>
    <n v="1"/>
    <n v="250"/>
    <n v="10"/>
    <n v="250"/>
    <n v="25"/>
    <n v="225"/>
    <n v="135.03"/>
    <n v="89.97"/>
    <x v="0"/>
    <s v="Jaipur"/>
    <s v="Rajasthan"/>
    <s v="India"/>
    <s v="UPI"/>
    <x v="2"/>
    <s v="Standard"/>
    <x v="1"/>
    <s v="No"/>
    <s v="No"/>
  </r>
  <r>
    <x v="10932"/>
    <x v="873"/>
    <s v="CUST11288"/>
    <s v="Customer 1288"/>
    <n v="54"/>
    <s v="New"/>
    <s v="P1003"/>
    <s v="Headphones"/>
    <x v="0"/>
    <s v="Metro Supplies"/>
    <n v="1"/>
    <n v="2500"/>
    <n v="5"/>
    <n v="2500"/>
    <n v="125"/>
    <n v="2375"/>
    <n v="1564.39"/>
    <n v="810.61"/>
    <x v="1"/>
    <s v="Jaipur"/>
    <s v="Rajasthan"/>
    <s v="India"/>
    <s v="Net Banking"/>
    <x v="2"/>
    <s v="Express"/>
    <x v="0"/>
    <s v="No"/>
    <s v="No"/>
  </r>
  <r>
    <x v="10933"/>
    <x v="874"/>
    <s v="CUST10171"/>
    <s v="Customer 171"/>
    <n v="51"/>
    <s v="Returning"/>
    <s v="P5004"/>
    <s v="Pen Set"/>
    <x v="1"/>
    <s v="Stationery Hub"/>
    <n v="3"/>
    <n v="250"/>
    <n v="5"/>
    <n v="750"/>
    <n v="37.5"/>
    <n v="712.5"/>
    <n v="566.91"/>
    <n v="145.59"/>
    <x v="1"/>
    <s v="Nagpur"/>
    <s v="Maharashtra"/>
    <s v="India"/>
    <s v="Net Banking"/>
    <x v="2"/>
    <s v="Standard"/>
    <x v="0"/>
    <s v="No"/>
    <s v="No"/>
  </r>
  <r>
    <x v="10934"/>
    <x v="874"/>
    <s v="CUST11281"/>
    <s v="Customer 1281"/>
    <n v="22"/>
    <s v="Loyal"/>
    <s v="P1009"/>
    <s v="Power Bank"/>
    <x v="0"/>
    <s v="Prime Distributors"/>
    <n v="2"/>
    <n v="1600"/>
    <n v="5"/>
    <n v="3200"/>
    <n v="160"/>
    <n v="3040"/>
    <n v="1770.63"/>
    <n v="1269.3699999999999"/>
    <x v="2"/>
    <s v="Jaipur"/>
    <s v="Rajasthan"/>
    <s v="India"/>
    <s v="Cash on Delivery"/>
    <x v="1"/>
    <s v="Standard"/>
    <x v="0"/>
    <s v="No"/>
    <s v="No"/>
  </r>
  <r>
    <x v="10935"/>
    <x v="874"/>
    <s v="CUST10615"/>
    <s v="Customer 615"/>
    <n v="33"/>
    <s v="New"/>
    <s v="P4002"/>
    <s v="Moisturizer"/>
    <x v="4"/>
    <s v="BeautyCare"/>
    <n v="1"/>
    <n v="650"/>
    <n v="15"/>
    <n v="650"/>
    <n v="97.5"/>
    <n v="552.5"/>
    <n v="375.54"/>
    <n v="176.96"/>
    <x v="1"/>
    <s v="Hyderabad"/>
    <s v="Telangana"/>
    <s v="India"/>
    <s v="Net Banking"/>
    <x v="0"/>
    <s v="Standard"/>
    <x v="0"/>
    <s v="No"/>
    <s v="No"/>
  </r>
  <r>
    <x v="10936"/>
    <x v="874"/>
    <s v="CUST10474"/>
    <s v="Customer 474"/>
    <n v="51"/>
    <s v="Returning"/>
    <s v="P3006"/>
    <s v="Water Bottle"/>
    <x v="2"/>
    <s v="Metro Supplies"/>
    <n v="2"/>
    <n v="700"/>
    <n v="5"/>
    <n v="1400"/>
    <n v="70"/>
    <n v="1330"/>
    <n v="959.85"/>
    <n v="370.15"/>
    <x v="1"/>
    <s v="Surat"/>
    <s v="Gujarat"/>
    <s v="India"/>
    <s v="Cash on Delivery"/>
    <x v="1"/>
    <s v="Standard"/>
    <x v="0"/>
    <s v="No"/>
    <s v="No"/>
  </r>
  <r>
    <x v="10937"/>
    <x v="874"/>
    <s v="CUST12393"/>
    <s v="Customer 2393"/>
    <n v="29"/>
    <s v="New"/>
    <s v="P4006"/>
    <s v="Lipstick"/>
    <x v="4"/>
    <s v="BeautyCare"/>
    <n v="3"/>
    <n v="850"/>
    <n v="5"/>
    <n v="2550"/>
    <n v="127.5"/>
    <n v="2422.5"/>
    <n v="1450.47"/>
    <n v="972.03"/>
    <x v="2"/>
    <s v="Jaipur"/>
    <s v="Rajasthan"/>
    <s v="India"/>
    <s v="Credit Card"/>
    <x v="1"/>
    <s v="Standard"/>
    <x v="2"/>
    <s v="No"/>
    <s v="No"/>
  </r>
  <r>
    <x v="10938"/>
    <x v="874"/>
    <s v="CUST10886"/>
    <s v="Customer 886"/>
    <n v="24"/>
    <s v="New"/>
    <s v="P1005"/>
    <s v="Tablet"/>
    <x v="0"/>
    <s v="RetailHub"/>
    <n v="2"/>
    <n v="18000"/>
    <n v="5"/>
    <n v="36000"/>
    <n v="1800"/>
    <n v="34200"/>
    <n v="24690.11"/>
    <n v="9509.89"/>
    <x v="1"/>
    <s v="Guwahati"/>
    <s v="Assam"/>
    <s v="India"/>
    <s v="Debit Card"/>
    <x v="2"/>
    <s v="Standard"/>
    <x v="0"/>
    <s v="No"/>
    <s v="No"/>
  </r>
  <r>
    <x v="10939"/>
    <x v="874"/>
    <s v="CUST11663"/>
    <s v="Customer 1663"/>
    <n v="49"/>
    <s v="Returning"/>
    <s v="P1002"/>
    <s v="Smartphone"/>
    <x v="0"/>
    <s v="Global Traders"/>
    <n v="2"/>
    <n v="28000"/>
    <n v="20"/>
    <n v="56000"/>
    <n v="11200"/>
    <n v="44800"/>
    <n v="25516.98"/>
    <n v="19283.02"/>
    <x v="1"/>
    <s v="Kolkata"/>
    <s v="West Bengal"/>
    <s v="India"/>
    <s v="UPI"/>
    <x v="2"/>
    <s v="Standard"/>
    <x v="0"/>
    <s v="No"/>
    <s v="No"/>
  </r>
  <r>
    <x v="10940"/>
    <x v="874"/>
    <s v="CUST12050"/>
    <s v="Customer 2050"/>
    <n v="47"/>
    <s v="Loyal"/>
    <s v="P2006"/>
    <s v="Womens Kurti"/>
    <x v="3"/>
    <s v="FashionMart"/>
    <n v="2"/>
    <n v="1400"/>
    <n v="5"/>
    <n v="2800"/>
    <n v="140"/>
    <n v="2660"/>
    <n v="1886.92"/>
    <n v="773.08"/>
    <x v="1"/>
    <s v="Coimbatore"/>
    <s v="Tamil Nadu"/>
    <s v="India"/>
    <s v="Net Banking"/>
    <x v="0"/>
    <s v="Express"/>
    <x v="0"/>
    <s v="No"/>
    <s v="No"/>
  </r>
  <r>
    <x v="10941"/>
    <x v="874"/>
    <s v="CUST10863"/>
    <s v="Customer 863"/>
    <n v="47"/>
    <s v="Returning"/>
    <s v="P1007"/>
    <s v="Mouse"/>
    <x v="0"/>
    <s v="RetailHub"/>
    <n v="1"/>
    <n v="900"/>
    <n v="5"/>
    <n v="900"/>
    <n v="45"/>
    <n v="855"/>
    <n v="572.15"/>
    <n v="282.85000000000002"/>
    <x v="2"/>
    <s v="Pune"/>
    <s v="Maharashtra"/>
    <s v="India"/>
    <s v="Net Banking"/>
    <x v="1"/>
    <s v="Standard"/>
    <x v="0"/>
    <s v="No"/>
    <s v="No"/>
  </r>
  <r>
    <x v="10942"/>
    <x v="874"/>
    <s v="CUST11222"/>
    <s v="Customer 1222"/>
    <n v="38"/>
    <s v="Loyal"/>
    <s v="P1009"/>
    <s v="Power Bank"/>
    <x v="0"/>
    <s v="Prime Distributors"/>
    <n v="2"/>
    <n v="1600"/>
    <n v="5"/>
    <n v="3200"/>
    <n v="160"/>
    <n v="3040"/>
    <n v="2103.52"/>
    <n v="936.48"/>
    <x v="1"/>
    <s v="Kolkata"/>
    <s v="West Bengal"/>
    <s v="India"/>
    <s v="Credit Card"/>
    <x v="0"/>
    <s v="Express"/>
    <x v="2"/>
    <s v="No"/>
    <s v="No"/>
  </r>
  <r>
    <x v="10943"/>
    <x v="874"/>
    <s v="CUST10818"/>
    <s v="Customer 818"/>
    <n v="28"/>
    <s v="Returning"/>
    <s v="P4002"/>
    <s v="Moisturizer"/>
    <x v="4"/>
    <s v="BeautyCare"/>
    <n v="3"/>
    <n v="650"/>
    <n v="5"/>
    <n v="1950"/>
    <n v="97.5"/>
    <n v="1852.5"/>
    <n v="1101.97"/>
    <n v="750.53"/>
    <x v="1"/>
    <s v="Bhopal"/>
    <s v="Madhya Pradesh"/>
    <s v="India"/>
    <s v="Net Banking"/>
    <x v="0"/>
    <s v="Express"/>
    <x v="0"/>
    <s v="No"/>
    <s v="No"/>
  </r>
  <r>
    <x v="10944"/>
    <x v="874"/>
    <s v="CUST10478"/>
    <s v="Customer 478"/>
    <n v="55"/>
    <s v="Loyal"/>
    <s v="P4003"/>
    <s v="Sunscreen"/>
    <x v="4"/>
    <s v="BeautyCare"/>
    <n v="3"/>
    <n v="700"/>
    <n v="10"/>
    <n v="2100"/>
    <n v="210"/>
    <n v="1890"/>
    <n v="1180.24"/>
    <n v="709.76"/>
    <x v="1"/>
    <s v="Jaipur"/>
    <s v="Rajasthan"/>
    <s v="India"/>
    <s v="Debit Card"/>
    <x v="2"/>
    <s v="Standard"/>
    <x v="4"/>
    <s v="No"/>
    <s v="No"/>
  </r>
  <r>
    <x v="10945"/>
    <x v="874"/>
    <s v="CUST10201"/>
    <s v="Customer 201"/>
    <n v="25"/>
    <s v="Returning"/>
    <s v="P5002"/>
    <s v="Novel"/>
    <x v="1"/>
    <s v="Stationery Hub"/>
    <n v="3"/>
    <n v="400"/>
    <n v="0"/>
    <n v="1200"/>
    <n v="0"/>
    <n v="1200"/>
    <n v="810.76"/>
    <n v="389.24"/>
    <x v="1"/>
    <s v="Hyderabad"/>
    <s v="Telangana"/>
    <s v="India"/>
    <s v="Net Banking"/>
    <x v="2"/>
    <s v="Standard"/>
    <x v="0"/>
    <s v="No"/>
    <s v="No"/>
  </r>
  <r>
    <x v="10946"/>
    <x v="874"/>
    <s v="CUST11858"/>
    <s v="Customer 1858"/>
    <n v="43"/>
    <s v="New"/>
    <s v="P4003"/>
    <s v="Sunscreen"/>
    <x v="4"/>
    <s v="BeautyCare"/>
    <n v="2"/>
    <n v="700"/>
    <n v="15"/>
    <n v="1400"/>
    <n v="210"/>
    <n v="1190"/>
    <n v="814.3"/>
    <n v="375.7"/>
    <x v="1"/>
    <s v="Visakhapatnam"/>
    <s v="Andhra Pradesh"/>
    <s v="India"/>
    <s v="UPI"/>
    <x v="0"/>
    <s v="Standard"/>
    <x v="0"/>
    <s v="No"/>
    <s v="No"/>
  </r>
  <r>
    <x v="10947"/>
    <x v="875"/>
    <s v="CUST12276"/>
    <s v="Customer 2276"/>
    <n v="60"/>
    <s v="Loyal"/>
    <s v="P2001"/>
    <s v="Running Shoes"/>
    <x v="3"/>
    <s v="FashionMart"/>
    <n v="2"/>
    <n v="3200"/>
    <n v="15"/>
    <n v="6400"/>
    <n v="960"/>
    <n v="5440"/>
    <n v="3028.05"/>
    <n v="2411.9499999999998"/>
    <x v="2"/>
    <s v="Bhopal"/>
    <s v="Madhya Pradesh"/>
    <s v="India"/>
    <s v="UPI"/>
    <x v="1"/>
    <s v="Same Day"/>
    <x v="0"/>
    <s v="No"/>
    <s v="No"/>
  </r>
  <r>
    <x v="10948"/>
    <x v="875"/>
    <s v="CUST11389"/>
    <s v="Customer 1389"/>
    <n v="46"/>
    <s v="Returning"/>
    <s v="P2002"/>
    <s v="Jeans"/>
    <x v="3"/>
    <s v="FashionMart"/>
    <n v="2"/>
    <n v="2200"/>
    <n v="10"/>
    <n v="4400"/>
    <n v="440"/>
    <n v="3960"/>
    <n v="2642"/>
    <n v="1318"/>
    <x v="1"/>
    <s v="Indore"/>
    <s v="Madhya Pradesh"/>
    <s v="India"/>
    <s v="Wallet"/>
    <x v="2"/>
    <s v="Standard"/>
    <x v="0"/>
    <s v="No"/>
    <s v="No"/>
  </r>
  <r>
    <x v="10949"/>
    <x v="875"/>
    <s v="CUST10144"/>
    <s v="Customer 144"/>
    <n v="58"/>
    <s v="Returning"/>
    <s v="P2004"/>
    <s v="Jacket"/>
    <x v="3"/>
    <s v="Global Traders"/>
    <n v="1"/>
    <n v="3500"/>
    <n v="10"/>
    <n v="3500"/>
    <n v="350"/>
    <n v="3150"/>
    <n v="2416.8000000000002"/>
    <n v="733.2"/>
    <x v="2"/>
    <s v="Bengaluru"/>
    <s v="Karnataka"/>
    <s v="India"/>
    <s v="Debit Card"/>
    <x v="1"/>
    <s v="Standard"/>
    <x v="0"/>
    <s v="No"/>
    <s v="No"/>
  </r>
  <r>
    <x v="10950"/>
    <x v="875"/>
    <s v="CUST11406"/>
    <s v="Customer 1406"/>
    <n v="56"/>
    <s v="New"/>
    <s v="P1006"/>
    <s v="Keyboard"/>
    <x v="0"/>
    <s v="Metro Supplies"/>
    <n v="1"/>
    <n v="1800"/>
    <n v="5"/>
    <n v="1800"/>
    <n v="90"/>
    <n v="1710"/>
    <n v="971.25"/>
    <n v="738.75"/>
    <x v="1"/>
    <s v="Pune"/>
    <s v="Maharashtra"/>
    <s v="India"/>
    <s v="Wallet"/>
    <x v="1"/>
    <s v="Standard"/>
    <x v="0"/>
    <s v="No"/>
    <s v="No"/>
  </r>
  <r>
    <x v="10951"/>
    <x v="875"/>
    <s v="CUST11831"/>
    <s v="Customer 1831"/>
    <n v="22"/>
    <s v="New"/>
    <s v="P3002"/>
    <s v="Air Fryer"/>
    <x v="2"/>
    <s v="HomeNeeds"/>
    <n v="2"/>
    <n v="6500"/>
    <n v="0"/>
    <n v="13000"/>
    <n v="0"/>
    <n v="13000"/>
    <n v="8091.64"/>
    <n v="4908.3599999999997"/>
    <x v="1"/>
    <s v="Indore"/>
    <s v="Madhya Pradesh"/>
    <s v="India"/>
    <s v="Wallet"/>
    <x v="0"/>
    <s v="Standard"/>
    <x v="0"/>
    <s v="No"/>
    <s v="No"/>
  </r>
  <r>
    <x v="10952"/>
    <x v="875"/>
    <s v="CUST10260"/>
    <s v="Customer 260"/>
    <n v="51"/>
    <s v="Loyal"/>
    <s v="P2005"/>
    <s v="Backpack"/>
    <x v="3"/>
    <s v="Metro Supplies"/>
    <n v="4"/>
    <n v="1800"/>
    <n v="5"/>
    <n v="7200"/>
    <n v="360"/>
    <n v="6840"/>
    <n v="4896.92"/>
    <n v="1943.08"/>
    <x v="1"/>
    <s v="Chandigarh"/>
    <s v="Chandigarh"/>
    <s v="India"/>
    <s v="Debit Card"/>
    <x v="0"/>
    <s v="Standard"/>
    <x v="0"/>
    <s v="No"/>
    <s v="No"/>
  </r>
  <r>
    <x v="10953"/>
    <x v="875"/>
    <s v="CUST12049"/>
    <s v="Customer 2049"/>
    <n v="31"/>
    <s v="Loyal"/>
    <s v="P4002"/>
    <s v="Moisturizer"/>
    <x v="4"/>
    <s v="BeautyCare"/>
    <n v="1"/>
    <n v="650"/>
    <n v="10"/>
    <n v="650"/>
    <n v="65"/>
    <n v="585"/>
    <n v="396.53"/>
    <n v="188.47"/>
    <x v="0"/>
    <s v="Indore"/>
    <s v="Madhya Pradesh"/>
    <s v="India"/>
    <s v="Cash on Delivery"/>
    <x v="2"/>
    <s v="Same Day"/>
    <x v="0"/>
    <s v="No"/>
    <s v="No"/>
  </r>
  <r>
    <x v="10954"/>
    <x v="875"/>
    <s v="CUST10418"/>
    <s v="Customer 418"/>
    <n v="49"/>
    <s v="Returning"/>
    <s v="P3001"/>
    <s v="Coffee Maker"/>
    <x v="2"/>
    <s v="HomeNeeds"/>
    <n v="4"/>
    <n v="4200"/>
    <n v="10"/>
    <n v="16800"/>
    <n v="1680"/>
    <n v="15120"/>
    <n v="8755.24"/>
    <n v="6364.76"/>
    <x v="1"/>
    <s v="Lucknow"/>
    <s v="Uttar Pradesh"/>
    <s v="India"/>
    <s v="Credit Card"/>
    <x v="2"/>
    <s v="Standard"/>
    <x v="0"/>
    <s v="No"/>
    <s v="No"/>
  </r>
  <r>
    <x v="10955"/>
    <x v="875"/>
    <s v="CUST11330"/>
    <s v="Customer 1330"/>
    <n v="35"/>
    <s v="Loyal"/>
    <s v="P1004"/>
    <s v="Smartwatch"/>
    <x v="0"/>
    <s v="TechSource India"/>
    <n v="1"/>
    <n v="6500"/>
    <n v="5"/>
    <n v="6500"/>
    <n v="325"/>
    <n v="6175"/>
    <n v="4256.57"/>
    <n v="1918.43"/>
    <x v="2"/>
    <s v="Bengaluru"/>
    <s v="Karnataka"/>
    <s v="India"/>
    <s v="Wallet"/>
    <x v="0"/>
    <s v="Express"/>
    <x v="0"/>
    <s v="No"/>
    <s v="No"/>
  </r>
  <r>
    <x v="10956"/>
    <x v="875"/>
    <s v="CUST10462"/>
    <s v="Customer 462"/>
    <n v="53"/>
    <s v="Returning"/>
    <s v="P1005"/>
    <s v="Tablet"/>
    <x v="0"/>
    <s v="RetailHub"/>
    <n v="1"/>
    <n v="18000"/>
    <n v="15"/>
    <n v="18000"/>
    <n v="2700"/>
    <n v="15300"/>
    <n v="10594.08"/>
    <n v="4705.92"/>
    <x v="1"/>
    <s v="Nagpur"/>
    <s v="Maharashtra"/>
    <s v="India"/>
    <s v="Cash on Delivery"/>
    <x v="2"/>
    <s v="Standard"/>
    <x v="1"/>
    <s v="No"/>
    <s v="No"/>
  </r>
  <r>
    <x v="10957"/>
    <x v="875"/>
    <s v="CUST11657"/>
    <s v="Customer 1657"/>
    <n v="49"/>
    <s v="Returning"/>
    <s v="P4006"/>
    <s v="Lipstick"/>
    <x v="4"/>
    <s v="BeautyCare"/>
    <n v="2"/>
    <n v="850"/>
    <n v="15"/>
    <n v="1700"/>
    <n v="255"/>
    <n v="1445"/>
    <n v="1076.6199999999999"/>
    <n v="368.38"/>
    <x v="1"/>
    <s v="Guwahati"/>
    <s v="Assam"/>
    <s v="India"/>
    <s v="Wallet"/>
    <x v="0"/>
    <s v="Express"/>
    <x v="0"/>
    <s v="No"/>
    <s v="No"/>
  </r>
  <r>
    <x v="10958"/>
    <x v="875"/>
    <s v="CUST12224"/>
    <s v="Customer 2224"/>
    <n v="25"/>
    <s v="New"/>
    <s v="P3003"/>
    <s v="Mixer Grinder"/>
    <x v="2"/>
    <s v="Prime Distributors"/>
    <n v="5"/>
    <n v="4800"/>
    <n v="15"/>
    <n v="24000"/>
    <n v="3600"/>
    <n v="20400"/>
    <n v="16210.38"/>
    <n v="4189.62"/>
    <x v="1"/>
    <s v="Patna"/>
    <s v="Bihar"/>
    <s v="India"/>
    <s v="Wallet"/>
    <x v="2"/>
    <s v="Standard"/>
    <x v="0"/>
    <s v="No"/>
    <s v="No"/>
  </r>
  <r>
    <x v="10959"/>
    <x v="875"/>
    <s v="CUST11097"/>
    <s v="Customer 1097"/>
    <n v="44"/>
    <s v="Loyal"/>
    <s v="P4005"/>
    <s v="Perfume"/>
    <x v="4"/>
    <s v="BeautyCare"/>
    <n v="3"/>
    <n v="1800"/>
    <n v="0"/>
    <n v="5400"/>
    <n v="0"/>
    <n v="5400"/>
    <n v="3125.77"/>
    <n v="2274.23"/>
    <x v="1"/>
    <s v="Mumbai"/>
    <s v="Maharashtra"/>
    <s v="India"/>
    <s v="Wallet"/>
    <x v="2"/>
    <s v="Express"/>
    <x v="0"/>
    <s v="No"/>
    <s v="No"/>
  </r>
  <r>
    <x v="10960"/>
    <x v="875"/>
    <s v="CUST12413"/>
    <s v="Customer 2413"/>
    <n v="41"/>
    <s v="New"/>
    <s v="P3002"/>
    <s v="Air Fryer"/>
    <x v="2"/>
    <s v="HomeNeeds"/>
    <n v="1"/>
    <n v="6500"/>
    <n v="25"/>
    <n v="6500"/>
    <n v="1625"/>
    <n v="4875"/>
    <n v="3009.16"/>
    <n v="1865.84"/>
    <x v="1"/>
    <s v="Visakhapatnam"/>
    <s v="Andhra Pradesh"/>
    <s v="India"/>
    <s v="UPI"/>
    <x v="1"/>
    <s v="Standard"/>
    <x v="0"/>
    <s v="No"/>
    <s v="No"/>
  </r>
  <r>
    <x v="10961"/>
    <x v="875"/>
    <s v="CUST10735"/>
    <s v="Customer 735"/>
    <n v="38"/>
    <s v="Loyal"/>
    <s v="P3001"/>
    <s v="Coffee Maker"/>
    <x v="2"/>
    <s v="HomeNeeds"/>
    <n v="1"/>
    <n v="4200"/>
    <n v="0"/>
    <n v="4200"/>
    <n v="0"/>
    <n v="4200"/>
    <n v="2861.17"/>
    <n v="1338.83"/>
    <x v="0"/>
    <s v="Guwahati"/>
    <s v="Assam"/>
    <s v="India"/>
    <s v="Wallet"/>
    <x v="0"/>
    <s v="Standard"/>
    <x v="0"/>
    <s v="No"/>
    <s v="No"/>
  </r>
  <r>
    <x v="10962"/>
    <x v="876"/>
    <s v="CUST10967"/>
    <s v="Customer 967"/>
    <n v="19"/>
    <s v="New"/>
    <s v="P1004"/>
    <s v="Smartwatch"/>
    <x v="0"/>
    <s v="TechSource India"/>
    <n v="1"/>
    <n v="6500"/>
    <n v="5"/>
    <n v="6500"/>
    <n v="325"/>
    <n v="6175"/>
    <n v="3867.11"/>
    <n v="2307.89"/>
    <x v="1"/>
    <s v="Surat"/>
    <s v="Gujarat"/>
    <s v="India"/>
    <s v="Wallet"/>
    <x v="2"/>
    <s v="Standard"/>
    <x v="0"/>
    <s v="No"/>
    <s v="No"/>
  </r>
  <r>
    <x v="10963"/>
    <x v="876"/>
    <s v="CUST11477"/>
    <s v="Customer 1477"/>
    <n v="56"/>
    <s v="Returning"/>
    <s v="P4002"/>
    <s v="Moisturizer"/>
    <x v="4"/>
    <s v="BeautyCare"/>
    <n v="1"/>
    <n v="650"/>
    <n v="0"/>
    <n v="650"/>
    <n v="0"/>
    <n v="650"/>
    <n v="490.84"/>
    <n v="159.16"/>
    <x v="1"/>
    <s v="Bengaluru"/>
    <s v="Karnataka"/>
    <s v="India"/>
    <s v="Cash on Delivery"/>
    <x v="1"/>
    <s v="Standard"/>
    <x v="0"/>
    <s v="No"/>
    <s v="No"/>
  </r>
  <r>
    <x v="10964"/>
    <x v="876"/>
    <s v="CUST11793"/>
    <s v="Customer 1793"/>
    <n v="23"/>
    <s v="Loyal"/>
    <s v="P3001"/>
    <s v="Coffee Maker"/>
    <x v="2"/>
    <s v="HomeNeeds"/>
    <n v="3"/>
    <n v="4200"/>
    <n v="5"/>
    <n v="12600"/>
    <n v="630"/>
    <n v="11970"/>
    <n v="7027.86"/>
    <n v="4942.1400000000003"/>
    <x v="1"/>
    <s v="Chennai"/>
    <s v="Tamil Nadu"/>
    <s v="India"/>
    <s v="Cash on Delivery"/>
    <x v="0"/>
    <s v="Standard"/>
    <x v="0"/>
    <s v="No"/>
    <s v="Yes"/>
  </r>
  <r>
    <x v="10965"/>
    <x v="876"/>
    <s v="CUST10848"/>
    <s v="Customer 848"/>
    <n v="32"/>
    <s v="Returning"/>
    <s v="P5002"/>
    <s v="Novel"/>
    <x v="1"/>
    <s v="Stationery Hub"/>
    <n v="4"/>
    <n v="400"/>
    <n v="10"/>
    <n v="1600"/>
    <n v="160"/>
    <n v="1440"/>
    <n v="1168.1300000000001"/>
    <n v="271.87"/>
    <x v="1"/>
    <s v="Ahmedabad"/>
    <s v="Gujarat"/>
    <s v="India"/>
    <s v="Net Banking"/>
    <x v="0"/>
    <s v="Standard"/>
    <x v="2"/>
    <s v="No"/>
    <s v="No"/>
  </r>
  <r>
    <x v="10966"/>
    <x v="876"/>
    <s v="CUST10932"/>
    <s v="Customer 932"/>
    <n v="38"/>
    <s v="New"/>
    <s v="P5001"/>
    <s v="Notebook Set"/>
    <x v="1"/>
    <s v="Stationery Hub"/>
    <n v="3"/>
    <n v="500"/>
    <n v="5"/>
    <n v="1500"/>
    <n v="75"/>
    <n v="1425"/>
    <n v="1067.32"/>
    <n v="357.68"/>
    <x v="1"/>
    <s v="Kolkata"/>
    <s v="West Bengal"/>
    <s v="India"/>
    <s v="Debit Card"/>
    <x v="1"/>
    <s v="Express"/>
    <x v="1"/>
    <s v="No"/>
    <s v="No"/>
  </r>
  <r>
    <x v="10967"/>
    <x v="876"/>
    <s v="CUST11455"/>
    <s v="Customer 1455"/>
    <n v="35"/>
    <s v="Returning"/>
    <s v="P3004"/>
    <s v="Cookware Set"/>
    <x v="2"/>
    <s v="HomeNeeds"/>
    <n v="2"/>
    <n v="3500"/>
    <n v="25"/>
    <n v="7000"/>
    <n v="1750"/>
    <n v="5250"/>
    <n v="4061.6"/>
    <n v="1188.4000000000001"/>
    <x v="1"/>
    <s v="Nagpur"/>
    <s v="Maharashtra"/>
    <s v="India"/>
    <s v="Credit Card"/>
    <x v="0"/>
    <s v="Standard"/>
    <x v="0"/>
    <s v="No"/>
    <s v="No"/>
  </r>
  <r>
    <x v="10968"/>
    <x v="876"/>
    <s v="CUST10575"/>
    <s v="Customer 575"/>
    <n v="19"/>
    <s v="Loyal"/>
    <s v="P3001"/>
    <s v="Coffee Maker"/>
    <x v="2"/>
    <s v="HomeNeeds"/>
    <n v="1"/>
    <n v="4200"/>
    <n v="10"/>
    <n v="4200"/>
    <n v="420"/>
    <n v="3780"/>
    <n v="2867.61"/>
    <n v="912.39"/>
    <x v="0"/>
    <s v="Nagpur"/>
    <s v="Maharashtra"/>
    <s v="India"/>
    <s v="Net Banking"/>
    <x v="2"/>
    <s v="Standard"/>
    <x v="0"/>
    <s v="No"/>
    <s v="No"/>
  </r>
  <r>
    <x v="10969"/>
    <x v="877"/>
    <s v="CUST12101"/>
    <s v="Customer 2101"/>
    <n v="35"/>
    <s v="New"/>
    <s v="P3004"/>
    <s v="Cookware Set"/>
    <x v="2"/>
    <s v="HomeNeeds"/>
    <n v="1"/>
    <n v="3500"/>
    <n v="10"/>
    <n v="3500"/>
    <n v="350"/>
    <n v="3150"/>
    <n v="1877.79"/>
    <n v="1272.21"/>
    <x v="2"/>
    <s v="Chennai"/>
    <s v="Tamil Nadu"/>
    <s v="India"/>
    <s v="Cash on Delivery"/>
    <x v="0"/>
    <s v="Express"/>
    <x v="0"/>
    <s v="No"/>
    <s v="Yes"/>
  </r>
  <r>
    <x v="10970"/>
    <x v="877"/>
    <s v="CUST10150"/>
    <s v="Customer 150"/>
    <n v="32"/>
    <s v="New"/>
    <s v="P3004"/>
    <s v="Cookware Set"/>
    <x v="2"/>
    <s v="HomeNeeds"/>
    <n v="2"/>
    <n v="3500"/>
    <n v="20"/>
    <n v="7000"/>
    <n v="1400"/>
    <n v="5600"/>
    <n v="3187.47"/>
    <n v="2412.5300000000002"/>
    <x v="1"/>
    <s v="Bengaluru"/>
    <s v="Karnataka"/>
    <s v="India"/>
    <s v="Debit Card"/>
    <x v="0"/>
    <s v="Standard"/>
    <x v="3"/>
    <s v="No"/>
    <s v="No"/>
  </r>
  <r>
    <x v="10971"/>
    <x v="877"/>
    <s v="CUST10175"/>
    <s v="Customer 175"/>
    <n v="23"/>
    <s v="Returning"/>
    <s v="P5002"/>
    <s v="Novel"/>
    <x v="1"/>
    <s v="Stationery Hub"/>
    <n v="1"/>
    <n v="400"/>
    <n v="20"/>
    <n v="400"/>
    <n v="80"/>
    <n v="320"/>
    <n v="229.78"/>
    <n v="90.22"/>
    <x v="1"/>
    <s v="Chennai"/>
    <s v="Tamil Nadu"/>
    <s v="India"/>
    <s v="Wallet"/>
    <x v="2"/>
    <s v="Express"/>
    <x v="2"/>
    <s v="No"/>
    <s v="No"/>
  </r>
  <r>
    <x v="10972"/>
    <x v="877"/>
    <s v="CUST10715"/>
    <s v="Customer 715"/>
    <n v="28"/>
    <s v="New"/>
    <s v="P3006"/>
    <s v="Water Bottle"/>
    <x v="2"/>
    <s v="Metro Supplies"/>
    <n v="1"/>
    <n v="700"/>
    <n v="0"/>
    <n v="700"/>
    <n v="0"/>
    <n v="700"/>
    <n v="504.63"/>
    <n v="195.37"/>
    <x v="1"/>
    <s v="Mumbai"/>
    <s v="Maharashtra"/>
    <s v="India"/>
    <s v="Net Banking"/>
    <x v="2"/>
    <s v="Standard"/>
    <x v="0"/>
    <s v="No"/>
    <s v="No"/>
  </r>
  <r>
    <x v="10973"/>
    <x v="877"/>
    <s v="CUST10225"/>
    <s v="Customer 225"/>
    <n v="56"/>
    <s v="Loyal"/>
    <s v="P1005"/>
    <s v="Tablet"/>
    <x v="0"/>
    <s v="RetailHub"/>
    <n v="1"/>
    <n v="18000"/>
    <n v="0"/>
    <n v="18000"/>
    <n v="0"/>
    <n v="18000"/>
    <n v="14754.94"/>
    <n v="3245.06"/>
    <x v="2"/>
    <s v="Jaipur"/>
    <s v="Rajasthan"/>
    <s v="India"/>
    <s v="Credit Card"/>
    <x v="2"/>
    <s v="Express"/>
    <x v="0"/>
    <s v="No"/>
    <s v="No"/>
  </r>
  <r>
    <x v="10974"/>
    <x v="877"/>
    <s v="CUST10445"/>
    <s v="Customer 445"/>
    <n v="47"/>
    <s v="Returning"/>
    <s v="P5001"/>
    <s v="Notebook Set"/>
    <x v="1"/>
    <s v="Stationery Hub"/>
    <n v="1"/>
    <n v="500"/>
    <n v="25"/>
    <n v="500"/>
    <n v="125"/>
    <n v="375"/>
    <n v="292.91000000000003"/>
    <n v="82.09"/>
    <x v="1"/>
    <s v="Visakhapatnam"/>
    <s v="Andhra Pradesh"/>
    <s v="India"/>
    <s v="Net Banking"/>
    <x v="0"/>
    <s v="Standard"/>
    <x v="1"/>
    <s v="No"/>
    <s v="No"/>
  </r>
  <r>
    <x v="10975"/>
    <x v="877"/>
    <s v="CUST10383"/>
    <s v="Customer 383"/>
    <n v="38"/>
    <s v="Returning"/>
    <s v="P5003"/>
    <s v="Calculator"/>
    <x v="1"/>
    <s v="Stationery Hub"/>
    <n v="1"/>
    <n v="650"/>
    <n v="10"/>
    <n v="650"/>
    <n v="65"/>
    <n v="585"/>
    <n v="378.68"/>
    <n v="206.32"/>
    <x v="1"/>
    <s v="Coimbatore"/>
    <s v="Tamil Nadu"/>
    <s v="India"/>
    <s v="Wallet"/>
    <x v="0"/>
    <s v="Standard"/>
    <x v="0"/>
    <s v="No"/>
    <s v="No"/>
  </r>
  <r>
    <x v="10976"/>
    <x v="877"/>
    <s v="CUST10057"/>
    <s v="Customer 57"/>
    <n v="18"/>
    <s v="New"/>
    <s v="P1003"/>
    <s v="Headphones"/>
    <x v="0"/>
    <s v="Metro Supplies"/>
    <n v="1"/>
    <n v="2500"/>
    <n v="5"/>
    <n v="2500"/>
    <n v="125"/>
    <n v="2375"/>
    <n v="1758.14"/>
    <n v="616.86"/>
    <x v="1"/>
    <s v="Hyderabad"/>
    <s v="Telangana"/>
    <s v="India"/>
    <s v="Wallet"/>
    <x v="1"/>
    <s v="Express"/>
    <x v="0"/>
    <s v="Yes"/>
    <s v="No"/>
  </r>
  <r>
    <x v="10977"/>
    <x v="877"/>
    <s v="CUST11749"/>
    <s v="Customer 1749"/>
    <n v="35"/>
    <s v="Returning"/>
    <s v="P1005"/>
    <s v="Tablet"/>
    <x v="0"/>
    <s v="RetailHub"/>
    <n v="1"/>
    <n v="18000"/>
    <n v="0"/>
    <n v="18000"/>
    <n v="0"/>
    <n v="18000"/>
    <n v="12903.52"/>
    <n v="5096.4799999999996"/>
    <x v="1"/>
    <s v="Surat"/>
    <s v="Gujarat"/>
    <s v="India"/>
    <s v="Debit Card"/>
    <x v="2"/>
    <s v="Same Day"/>
    <x v="0"/>
    <s v="No"/>
    <s v="No"/>
  </r>
  <r>
    <x v="10978"/>
    <x v="877"/>
    <s v="CUST10594"/>
    <s v="Customer 594"/>
    <n v="46"/>
    <s v="Returning"/>
    <s v="P4002"/>
    <s v="Moisturizer"/>
    <x v="4"/>
    <s v="BeautyCare"/>
    <n v="1"/>
    <n v="650"/>
    <n v="15"/>
    <n v="650"/>
    <n v="97.5"/>
    <n v="552.5"/>
    <n v="361.93"/>
    <n v="190.57"/>
    <x v="0"/>
    <s v="Chandigarh"/>
    <s v="Chandigarh"/>
    <s v="India"/>
    <s v="Credit Card"/>
    <x v="1"/>
    <s v="Standard"/>
    <x v="0"/>
    <s v="No"/>
    <s v="No"/>
  </r>
  <r>
    <x v="10979"/>
    <x v="877"/>
    <s v="CUST10716"/>
    <s v="Customer 716"/>
    <n v="56"/>
    <s v="New"/>
    <s v="P1009"/>
    <s v="Power Bank"/>
    <x v="0"/>
    <s v="Prime Distributors"/>
    <n v="1"/>
    <n v="1600"/>
    <n v="10"/>
    <n v="1600"/>
    <n v="160"/>
    <n v="1440"/>
    <n v="1053.48"/>
    <n v="386.52"/>
    <x v="1"/>
    <s v="Patna"/>
    <s v="Bihar"/>
    <s v="India"/>
    <s v="UPI"/>
    <x v="2"/>
    <s v="Standard"/>
    <x v="0"/>
    <s v="No"/>
    <s v="No"/>
  </r>
  <r>
    <x v="10980"/>
    <x v="877"/>
    <s v="CUST12478"/>
    <s v="Customer 2478"/>
    <n v="41"/>
    <s v="Returning"/>
    <s v="P1005"/>
    <s v="Tablet"/>
    <x v="0"/>
    <s v="RetailHub"/>
    <n v="3"/>
    <n v="18000"/>
    <n v="5"/>
    <n v="54000"/>
    <n v="2700"/>
    <n v="51300"/>
    <n v="39939.31"/>
    <n v="11360.69"/>
    <x v="0"/>
    <s v="Jaipur"/>
    <s v="Rajasthan"/>
    <s v="India"/>
    <s v="Net Banking"/>
    <x v="1"/>
    <s v="Standard"/>
    <x v="0"/>
    <s v="No"/>
    <s v="No"/>
  </r>
  <r>
    <x v="10981"/>
    <x v="877"/>
    <s v="CUST10874"/>
    <s v="Customer 874"/>
    <n v="42"/>
    <s v="Returning"/>
    <s v="P2007"/>
    <s v="Saree"/>
    <x v="3"/>
    <s v="FashionMart"/>
    <n v="1"/>
    <n v="2600"/>
    <n v="15"/>
    <n v="2600"/>
    <n v="390"/>
    <n v="2210"/>
    <n v="1527.7"/>
    <n v="682.3"/>
    <x v="1"/>
    <s v="Lucknow"/>
    <s v="Uttar Pradesh"/>
    <s v="India"/>
    <s v="Cash on Delivery"/>
    <x v="2"/>
    <s v="Standard"/>
    <x v="0"/>
    <s v="No"/>
    <s v="No"/>
  </r>
  <r>
    <x v="10982"/>
    <x v="878"/>
    <s v="CUST10577"/>
    <s v="Customer 577"/>
    <n v="22"/>
    <s v="Returning"/>
    <s v="P3007"/>
    <s v="Vacuum Cleaner"/>
    <x v="2"/>
    <s v="Global Traders"/>
    <n v="1"/>
    <n v="8500"/>
    <n v="10"/>
    <n v="8500"/>
    <n v="850"/>
    <n v="7650"/>
    <n v="5021.28"/>
    <n v="2628.72"/>
    <x v="1"/>
    <s v="Lucknow"/>
    <s v="Uttar Pradesh"/>
    <s v="India"/>
    <s v="Cash on Delivery"/>
    <x v="2"/>
    <s v="Standard"/>
    <x v="0"/>
    <s v="No"/>
    <s v="No"/>
  </r>
  <r>
    <x v="10983"/>
    <x v="878"/>
    <s v="CUST11599"/>
    <s v="Customer 1599"/>
    <n v="48"/>
    <s v="New"/>
    <s v="P3007"/>
    <s v="Vacuum Cleaner"/>
    <x v="2"/>
    <s v="Global Traders"/>
    <n v="2"/>
    <n v="8500"/>
    <n v="20"/>
    <n v="17000"/>
    <n v="3400"/>
    <n v="13600"/>
    <n v="9078.59"/>
    <n v="4521.41"/>
    <x v="2"/>
    <s v="Coimbatore"/>
    <s v="Tamil Nadu"/>
    <s v="India"/>
    <s v="Debit Card"/>
    <x v="0"/>
    <s v="Standard"/>
    <x v="0"/>
    <s v="No"/>
    <s v="No"/>
  </r>
  <r>
    <x v="10984"/>
    <x v="878"/>
    <s v="CUST11265"/>
    <s v="Customer 1265"/>
    <n v="53"/>
    <s v="New"/>
    <s v="P2004"/>
    <s v="Jacket"/>
    <x v="3"/>
    <s v="Global Traders"/>
    <n v="3"/>
    <n v="3500"/>
    <n v="20"/>
    <n v="10500"/>
    <n v="2100"/>
    <n v="8400"/>
    <n v="5619.77"/>
    <n v="2780.23"/>
    <x v="2"/>
    <s v="Indore"/>
    <s v="Madhya Pradesh"/>
    <s v="India"/>
    <s v="Credit Card"/>
    <x v="2"/>
    <s v="Standard"/>
    <x v="0"/>
    <s v="No"/>
    <s v="No"/>
  </r>
  <r>
    <x v="10985"/>
    <x v="878"/>
    <s v="CUST10356"/>
    <s v="Customer 356"/>
    <n v="36"/>
    <s v="Returning"/>
    <s v="P3005"/>
    <s v="Bedsheet Set"/>
    <x v="2"/>
    <s v="RetailHub"/>
    <n v="2"/>
    <n v="1800"/>
    <n v="20"/>
    <n v="3600"/>
    <n v="720"/>
    <n v="2880"/>
    <n v="2232.13"/>
    <n v="647.87"/>
    <x v="1"/>
    <s v="Indore"/>
    <s v="Madhya Pradesh"/>
    <s v="India"/>
    <s v="Debit Card"/>
    <x v="2"/>
    <s v="Standard"/>
    <x v="0"/>
    <s v="No"/>
    <s v="No"/>
  </r>
  <r>
    <x v="10986"/>
    <x v="878"/>
    <s v="CUST12079"/>
    <s v="Customer 2079"/>
    <n v="32"/>
    <s v="New"/>
    <s v="P1002"/>
    <s v="Smartphone"/>
    <x v="0"/>
    <s v="Global Traders"/>
    <n v="3"/>
    <n v="28000"/>
    <n v="10"/>
    <n v="84000"/>
    <n v="8400"/>
    <n v="75600"/>
    <n v="46564.05"/>
    <n v="29035.95"/>
    <x v="2"/>
    <s v="Surat"/>
    <s v="Gujarat"/>
    <s v="India"/>
    <s v="UPI"/>
    <x v="0"/>
    <s v="Standard"/>
    <x v="0"/>
    <s v="No"/>
    <s v="No"/>
  </r>
  <r>
    <x v="10987"/>
    <x v="878"/>
    <s v="CUST10491"/>
    <s v="Customer 491"/>
    <n v="44"/>
    <s v="New"/>
    <s v="P4002"/>
    <s v="Moisturizer"/>
    <x v="4"/>
    <s v="BeautyCare"/>
    <n v="2"/>
    <n v="650"/>
    <n v="10"/>
    <n v="1300"/>
    <n v="130"/>
    <n v="1170"/>
    <n v="740.49"/>
    <n v="429.51"/>
    <x v="2"/>
    <s v="Bengaluru"/>
    <s v="Karnataka"/>
    <s v="India"/>
    <s v="UPI"/>
    <x v="2"/>
    <s v="Standard"/>
    <x v="3"/>
    <s v="No"/>
    <s v="No"/>
  </r>
  <r>
    <x v="10988"/>
    <x v="878"/>
    <s v="CUST10386"/>
    <s v="Customer 386"/>
    <n v="44"/>
    <s v="Loyal"/>
    <s v="P1003"/>
    <s v="Headphones"/>
    <x v="0"/>
    <s v="Metro Supplies"/>
    <n v="1"/>
    <n v="2500"/>
    <n v="10"/>
    <n v="2500"/>
    <n v="250"/>
    <n v="2250"/>
    <n v="1816.2"/>
    <n v="433.8"/>
    <x v="1"/>
    <s v="Visakhapatnam"/>
    <s v="Andhra Pradesh"/>
    <s v="India"/>
    <s v="Credit Card"/>
    <x v="2"/>
    <s v="Standard"/>
    <x v="0"/>
    <s v="No"/>
    <s v="No"/>
  </r>
  <r>
    <x v="10989"/>
    <x v="878"/>
    <s v="CUST10166"/>
    <s v="Customer 166"/>
    <n v="43"/>
    <s v="Returning"/>
    <s v="P3002"/>
    <s v="Air Fryer"/>
    <x v="2"/>
    <s v="HomeNeeds"/>
    <n v="1"/>
    <n v="6500"/>
    <n v="10"/>
    <n v="6500"/>
    <n v="650"/>
    <n v="5850"/>
    <n v="4296.38"/>
    <n v="1553.62"/>
    <x v="1"/>
    <s v="Mumbai"/>
    <s v="Maharashtra"/>
    <s v="India"/>
    <s v="Credit Card"/>
    <x v="0"/>
    <s v="Standard"/>
    <x v="0"/>
    <s v="No"/>
    <s v="No"/>
  </r>
  <r>
    <x v="10990"/>
    <x v="878"/>
    <s v="CUST12438"/>
    <s v="Customer 2438"/>
    <n v="46"/>
    <s v="New"/>
    <s v="P2008"/>
    <s v="Formal Shirt"/>
    <x v="3"/>
    <s v="Global Traders"/>
    <n v="2"/>
    <n v="1700"/>
    <n v="20"/>
    <n v="3400"/>
    <n v="680"/>
    <n v="2720"/>
    <n v="1560.61"/>
    <n v="1159.3900000000001"/>
    <x v="1"/>
    <s v="Coimbatore"/>
    <s v="Tamil Nadu"/>
    <s v="India"/>
    <s v="Cash on Delivery"/>
    <x v="2"/>
    <s v="Standard"/>
    <x v="0"/>
    <s v="No"/>
    <s v="No"/>
  </r>
  <r>
    <x v="10991"/>
    <x v="878"/>
    <s v="CUST10366"/>
    <s v="Customer 366"/>
    <n v="27"/>
    <s v="Returning"/>
    <s v="P4006"/>
    <s v="Lipstick"/>
    <x v="4"/>
    <s v="BeautyCare"/>
    <n v="1"/>
    <n v="850"/>
    <n v="10"/>
    <n v="850"/>
    <n v="85"/>
    <n v="765"/>
    <n v="618.16999999999996"/>
    <n v="146.83000000000001"/>
    <x v="0"/>
    <s v="Chennai"/>
    <s v="Tamil Nadu"/>
    <s v="India"/>
    <s v="Wallet"/>
    <x v="0"/>
    <s v="Same Day"/>
    <x v="0"/>
    <s v="No"/>
    <s v="No"/>
  </r>
  <r>
    <x v="10992"/>
    <x v="878"/>
    <s v="CUST10055"/>
    <s v="Customer 55"/>
    <n v="26"/>
    <s v="New"/>
    <s v="P1009"/>
    <s v="Power Bank"/>
    <x v="0"/>
    <s v="Prime Distributors"/>
    <n v="1"/>
    <n v="1600"/>
    <n v="5"/>
    <n v="1600"/>
    <n v="80"/>
    <n v="1520"/>
    <n v="1142.3399999999999"/>
    <n v="377.66"/>
    <x v="1"/>
    <s v="Indore"/>
    <s v="Madhya Pradesh"/>
    <s v="India"/>
    <s v="Credit Card"/>
    <x v="0"/>
    <s v="Express"/>
    <x v="3"/>
    <s v="No"/>
    <s v="No"/>
  </r>
  <r>
    <x v="10993"/>
    <x v="878"/>
    <s v="CUST10331"/>
    <s v="Customer 331"/>
    <n v="19"/>
    <s v="Returning"/>
    <s v="P5001"/>
    <s v="Notebook Set"/>
    <x v="1"/>
    <s v="Stationery Hub"/>
    <n v="3"/>
    <n v="500"/>
    <n v="5"/>
    <n v="1500"/>
    <n v="75"/>
    <n v="1425"/>
    <n v="1067.78"/>
    <n v="357.22"/>
    <x v="1"/>
    <s v="Bhopal"/>
    <s v="Madhya Pradesh"/>
    <s v="India"/>
    <s v="Credit Card"/>
    <x v="2"/>
    <s v="Standard"/>
    <x v="1"/>
    <s v="No"/>
    <s v="No"/>
  </r>
  <r>
    <x v="10994"/>
    <x v="878"/>
    <s v="CUST10944"/>
    <s v="Customer 944"/>
    <n v="46"/>
    <s v="Loyal"/>
    <s v="P2004"/>
    <s v="Jacket"/>
    <x v="3"/>
    <s v="Global Traders"/>
    <n v="3"/>
    <n v="3500"/>
    <n v="15"/>
    <n v="10500"/>
    <n v="1575"/>
    <n v="8925"/>
    <n v="6817.34"/>
    <n v="2107.66"/>
    <x v="2"/>
    <s v="Surat"/>
    <s v="Gujarat"/>
    <s v="India"/>
    <s v="Cash on Delivery"/>
    <x v="0"/>
    <s v="Standard"/>
    <x v="0"/>
    <s v="No"/>
    <s v="No"/>
  </r>
  <r>
    <x v="10995"/>
    <x v="878"/>
    <s v="CUST10294"/>
    <s v="Customer 294"/>
    <n v="31"/>
    <s v="New"/>
    <s v="P3005"/>
    <s v="Bedsheet Set"/>
    <x v="2"/>
    <s v="RetailHub"/>
    <n v="4"/>
    <n v="1800"/>
    <n v="10"/>
    <n v="7200"/>
    <n v="720"/>
    <n v="6480"/>
    <n v="4334.53"/>
    <n v="2145.4699999999998"/>
    <x v="1"/>
    <s v="Ahmedabad"/>
    <s v="Gujarat"/>
    <s v="India"/>
    <s v="Debit Card"/>
    <x v="1"/>
    <s v="Express"/>
    <x v="0"/>
    <s v="No"/>
    <s v="No"/>
  </r>
  <r>
    <x v="10996"/>
    <x v="879"/>
    <s v="CUST10217"/>
    <s v="Customer 217"/>
    <n v="48"/>
    <s v="New"/>
    <s v="P1001"/>
    <s v="Laptop"/>
    <x v="0"/>
    <s v="TechSource India"/>
    <n v="3"/>
    <n v="55000"/>
    <n v="20"/>
    <n v="165000"/>
    <n v="33000"/>
    <n v="132000"/>
    <n v="78115.5"/>
    <n v="53884.5"/>
    <x v="2"/>
    <s v="Chandigarh"/>
    <s v="Chandigarh"/>
    <s v="India"/>
    <s v="Cash on Delivery"/>
    <x v="0"/>
    <s v="Express"/>
    <x v="1"/>
    <s v="No"/>
    <s v="No"/>
  </r>
  <r>
    <x v="10997"/>
    <x v="879"/>
    <s v="CUST10743"/>
    <s v="Customer 743"/>
    <n v="52"/>
    <s v="Returning"/>
    <s v="P2007"/>
    <s v="Saree"/>
    <x v="3"/>
    <s v="FashionMart"/>
    <n v="2"/>
    <n v="2600"/>
    <n v="15"/>
    <n v="5200"/>
    <n v="780"/>
    <n v="4420"/>
    <n v="3408.6"/>
    <n v="1011.4"/>
    <x v="1"/>
    <s v="Chandigarh"/>
    <s v="Chandigarh"/>
    <s v="India"/>
    <s v="Cash on Delivery"/>
    <x v="2"/>
    <s v="Standard"/>
    <x v="0"/>
    <s v="No"/>
    <s v="No"/>
  </r>
  <r>
    <x v="10998"/>
    <x v="879"/>
    <s v="CUST10544"/>
    <s v="Customer 544"/>
    <n v="28"/>
    <s v="Returning"/>
    <s v="P2004"/>
    <s v="Jacket"/>
    <x v="3"/>
    <s v="Global Traders"/>
    <n v="2"/>
    <n v="3500"/>
    <n v="10"/>
    <n v="7000"/>
    <n v="700"/>
    <n v="6300"/>
    <n v="4386.05"/>
    <n v="1913.95"/>
    <x v="2"/>
    <s v="Guwahati"/>
    <s v="Assam"/>
    <s v="India"/>
    <s v="Cash on Delivery"/>
    <x v="1"/>
    <s v="Same Day"/>
    <x v="1"/>
    <s v="No"/>
    <s v="No"/>
  </r>
  <r>
    <x v="10999"/>
    <x v="879"/>
    <s v="CUST11024"/>
    <s v="Customer 1024"/>
    <n v="55"/>
    <s v="Returning"/>
    <s v="P2006"/>
    <s v="Womens Kurti"/>
    <x v="3"/>
    <s v="FashionMart"/>
    <n v="2"/>
    <n v="1400"/>
    <n v="10"/>
    <n v="2800"/>
    <n v="280"/>
    <n v="2520"/>
    <n v="1839.87"/>
    <n v="680.13"/>
    <x v="1"/>
    <s v="Bengaluru"/>
    <s v="Karnataka"/>
    <s v="India"/>
    <s v="Credit Card"/>
    <x v="1"/>
    <s v="Standard"/>
    <x v="3"/>
    <s v="No"/>
    <s v="No"/>
  </r>
  <r>
    <x v="11000"/>
    <x v="879"/>
    <s v="CUST11318"/>
    <s v="Customer 1318"/>
    <n v="53"/>
    <s v="Returning"/>
    <s v="P2008"/>
    <s v="Formal Shirt"/>
    <x v="3"/>
    <s v="Global Traders"/>
    <n v="4"/>
    <n v="1700"/>
    <n v="20"/>
    <n v="6800"/>
    <n v="1360"/>
    <n v="5440"/>
    <n v="3314.81"/>
    <n v="2125.19"/>
    <x v="0"/>
    <s v="Kolkata"/>
    <s v="West Bengal"/>
    <s v="India"/>
    <s v="Credit Card"/>
    <x v="0"/>
    <s v="Same Day"/>
    <x v="0"/>
    <s v="No"/>
    <s v="No"/>
  </r>
  <r>
    <x v="11001"/>
    <x v="879"/>
    <s v="CUST11102"/>
    <s v="Customer 1102"/>
    <n v="39"/>
    <s v="New"/>
    <s v="P4003"/>
    <s v="Sunscreen"/>
    <x v="4"/>
    <s v="BeautyCare"/>
    <n v="1"/>
    <n v="700"/>
    <n v="10"/>
    <n v="700"/>
    <n v="70"/>
    <n v="630"/>
    <n v="516.24"/>
    <n v="113.76"/>
    <x v="1"/>
    <s v="Delhi"/>
    <s v="Delhi"/>
    <s v="India"/>
    <s v="Debit Card"/>
    <x v="2"/>
    <s v="Standard"/>
    <x v="0"/>
    <s v="No"/>
    <s v="No"/>
  </r>
  <r>
    <x v="11002"/>
    <x v="879"/>
    <s v="CUST12110"/>
    <s v="Customer 2110"/>
    <n v="58"/>
    <s v="Loyal"/>
    <s v="P3001"/>
    <s v="Coffee Maker"/>
    <x v="2"/>
    <s v="HomeNeeds"/>
    <n v="3"/>
    <n v="4200"/>
    <n v="10"/>
    <n v="12600"/>
    <n v="1260"/>
    <n v="11340"/>
    <n v="8523.49"/>
    <n v="2816.51"/>
    <x v="2"/>
    <s v="Bhubaneswar"/>
    <s v="Odisha"/>
    <s v="India"/>
    <s v="Credit Card"/>
    <x v="1"/>
    <s v="Express"/>
    <x v="0"/>
    <s v="No"/>
    <s v="Yes"/>
  </r>
  <r>
    <x v="11003"/>
    <x v="879"/>
    <s v="CUST10717"/>
    <s v="Customer 717"/>
    <n v="38"/>
    <s v="Loyal"/>
    <s v="P4003"/>
    <s v="Sunscreen"/>
    <x v="4"/>
    <s v="BeautyCare"/>
    <n v="1"/>
    <n v="700"/>
    <n v="5"/>
    <n v="700"/>
    <n v="35"/>
    <n v="665"/>
    <n v="413.27"/>
    <n v="251.73"/>
    <x v="2"/>
    <s v="Indore"/>
    <s v="Madhya Pradesh"/>
    <s v="India"/>
    <s v="Credit Card"/>
    <x v="0"/>
    <s v="Standard"/>
    <x v="0"/>
    <s v="No"/>
    <s v="No"/>
  </r>
  <r>
    <x v="11004"/>
    <x v="879"/>
    <s v="CUST10018"/>
    <s v="Customer 18"/>
    <n v="32"/>
    <s v="Loyal"/>
    <s v="P4005"/>
    <s v="Perfume"/>
    <x v="4"/>
    <s v="BeautyCare"/>
    <n v="2"/>
    <n v="1800"/>
    <n v="10"/>
    <n v="3600"/>
    <n v="360"/>
    <n v="3240"/>
    <n v="2061.83"/>
    <n v="1178.17"/>
    <x v="1"/>
    <s v="Indore"/>
    <s v="Madhya Pradesh"/>
    <s v="India"/>
    <s v="Cash on Delivery"/>
    <x v="0"/>
    <s v="Standard"/>
    <x v="1"/>
    <s v="No"/>
    <s v="No"/>
  </r>
  <r>
    <x v="11005"/>
    <x v="879"/>
    <s v="CUST11974"/>
    <s v="Customer 1974"/>
    <n v="20"/>
    <s v="Loyal"/>
    <s v="P2004"/>
    <s v="Jacket"/>
    <x v="3"/>
    <s v="Global Traders"/>
    <n v="1"/>
    <n v="3500"/>
    <n v="10"/>
    <n v="3500"/>
    <n v="350"/>
    <n v="3150"/>
    <n v="2468.64"/>
    <n v="681.36"/>
    <x v="2"/>
    <s v="Visakhapatnam"/>
    <s v="Andhra Pradesh"/>
    <s v="India"/>
    <s v="Cash on Delivery"/>
    <x v="0"/>
    <s v="Standard"/>
    <x v="1"/>
    <s v="No"/>
    <s v="No"/>
  </r>
  <r>
    <x v="11006"/>
    <x v="879"/>
    <s v="CUST12358"/>
    <s v="Customer 2358"/>
    <n v="42"/>
    <s v="New"/>
    <s v="P5004"/>
    <s v="Pen Set"/>
    <x v="1"/>
    <s v="Stationery Hub"/>
    <n v="1"/>
    <n v="250"/>
    <n v="10"/>
    <n v="250"/>
    <n v="25"/>
    <n v="225"/>
    <n v="181.37"/>
    <n v="43.63"/>
    <x v="1"/>
    <s v="Jaipur"/>
    <s v="Rajasthan"/>
    <s v="India"/>
    <s v="Cash on Delivery"/>
    <x v="1"/>
    <s v="Express"/>
    <x v="0"/>
    <s v="No"/>
    <s v="No"/>
  </r>
  <r>
    <x v="11007"/>
    <x v="879"/>
    <s v="CUST12223"/>
    <s v="Customer 2223"/>
    <n v="59"/>
    <s v="Returning"/>
    <s v="P4002"/>
    <s v="Moisturizer"/>
    <x v="4"/>
    <s v="BeautyCare"/>
    <n v="2"/>
    <n v="650"/>
    <n v="15"/>
    <n v="1300"/>
    <n v="195"/>
    <n v="1105"/>
    <n v="765.86"/>
    <n v="339.14"/>
    <x v="2"/>
    <s v="Delhi"/>
    <s v="Delhi"/>
    <s v="India"/>
    <s v="Debit Card"/>
    <x v="1"/>
    <s v="Standard"/>
    <x v="0"/>
    <s v="No"/>
    <s v="No"/>
  </r>
  <r>
    <x v="11008"/>
    <x v="879"/>
    <s v="CUST10821"/>
    <s v="Customer 821"/>
    <n v="41"/>
    <s v="New"/>
    <s v="P4001"/>
    <s v="Face Wash"/>
    <x v="4"/>
    <s v="BeautyCare"/>
    <n v="6"/>
    <n v="450"/>
    <n v="15"/>
    <n v="2700"/>
    <n v="405"/>
    <n v="2295"/>
    <n v="1799.76"/>
    <n v="495.24"/>
    <x v="1"/>
    <s v="Chandigarh"/>
    <s v="Chandigarh"/>
    <s v="India"/>
    <s v="Credit Card"/>
    <x v="1"/>
    <s v="Standard"/>
    <x v="0"/>
    <s v="No"/>
    <s v="No"/>
  </r>
  <r>
    <x v="11009"/>
    <x v="879"/>
    <s v="CUST11518"/>
    <s v="Customer 1518"/>
    <n v="20"/>
    <s v="Returning"/>
    <s v="P1009"/>
    <s v="Power Bank"/>
    <x v="0"/>
    <s v="Prime Distributors"/>
    <n v="2"/>
    <n v="1600"/>
    <n v="5"/>
    <n v="3200"/>
    <n v="160"/>
    <n v="3040"/>
    <n v="2174.4499999999998"/>
    <n v="865.55"/>
    <x v="1"/>
    <s v="Visakhapatnam"/>
    <s v="Andhra Pradesh"/>
    <s v="India"/>
    <s v="UPI"/>
    <x v="2"/>
    <s v="Standard"/>
    <x v="0"/>
    <s v="No"/>
    <s v="No"/>
  </r>
  <r>
    <x v="11010"/>
    <x v="880"/>
    <s v="CUST11390"/>
    <s v="Customer 1390"/>
    <n v="38"/>
    <s v="Returning"/>
    <s v="P1005"/>
    <s v="Tablet"/>
    <x v="0"/>
    <s v="RetailHub"/>
    <n v="1"/>
    <n v="18000"/>
    <n v="5"/>
    <n v="18000"/>
    <n v="900"/>
    <n v="17100"/>
    <n v="10890.19"/>
    <n v="6209.81"/>
    <x v="1"/>
    <s v="Hyderabad"/>
    <s v="Telangana"/>
    <s v="India"/>
    <s v="Wallet"/>
    <x v="2"/>
    <s v="Express"/>
    <x v="4"/>
    <s v="No"/>
    <s v="No"/>
  </r>
  <r>
    <x v="11011"/>
    <x v="880"/>
    <s v="CUST10369"/>
    <s v="Customer 369"/>
    <n v="25"/>
    <s v="New"/>
    <s v="P3004"/>
    <s v="Cookware Set"/>
    <x v="2"/>
    <s v="HomeNeeds"/>
    <n v="1"/>
    <n v="3500"/>
    <n v="10"/>
    <n v="3500"/>
    <n v="350"/>
    <n v="3150"/>
    <n v="2252.08"/>
    <n v="897.92"/>
    <x v="0"/>
    <s v="Surat"/>
    <s v="Gujarat"/>
    <s v="India"/>
    <s v="Wallet"/>
    <x v="1"/>
    <s v="Standard"/>
    <x v="0"/>
    <s v="No"/>
    <s v="No"/>
  </r>
  <r>
    <x v="11012"/>
    <x v="880"/>
    <s v="CUST10163"/>
    <s v="Customer 163"/>
    <n v="33"/>
    <s v="Returning"/>
    <s v="P1002"/>
    <s v="Smartphone"/>
    <x v="0"/>
    <s v="Global Traders"/>
    <n v="3"/>
    <n v="28000"/>
    <n v="25"/>
    <n v="84000"/>
    <n v="21000"/>
    <n v="63000"/>
    <n v="41439.01"/>
    <n v="21560.99"/>
    <x v="1"/>
    <s v="Bengaluru"/>
    <s v="Karnataka"/>
    <s v="India"/>
    <s v="Debit Card"/>
    <x v="1"/>
    <s v="Standard"/>
    <x v="0"/>
    <s v="No"/>
    <s v="Yes"/>
  </r>
  <r>
    <x v="11013"/>
    <x v="880"/>
    <s v="CUST10908"/>
    <s v="Customer 908"/>
    <n v="59"/>
    <s v="Loyal"/>
    <s v="P1004"/>
    <s v="Smartwatch"/>
    <x v="0"/>
    <s v="TechSource India"/>
    <n v="2"/>
    <n v="6500"/>
    <n v="5"/>
    <n v="13000"/>
    <n v="650"/>
    <n v="12350"/>
    <n v="8410.2999999999993"/>
    <n v="3939.7"/>
    <x v="1"/>
    <s v="Hyderabad"/>
    <s v="Telangana"/>
    <s v="India"/>
    <s v="Debit Card"/>
    <x v="0"/>
    <s v="Express"/>
    <x v="3"/>
    <s v="No"/>
    <s v="No"/>
  </r>
  <r>
    <x v="11014"/>
    <x v="880"/>
    <s v="CUST11237"/>
    <s v="Customer 1237"/>
    <n v="58"/>
    <s v="New"/>
    <s v="P4001"/>
    <s v="Face Wash"/>
    <x v="4"/>
    <s v="BeautyCare"/>
    <n v="1"/>
    <n v="450"/>
    <n v="0"/>
    <n v="450"/>
    <n v="0"/>
    <n v="450"/>
    <n v="316.27999999999997"/>
    <n v="133.72"/>
    <x v="1"/>
    <s v="Jaipur"/>
    <s v="Rajasthan"/>
    <s v="India"/>
    <s v="Wallet"/>
    <x v="2"/>
    <s v="Standard"/>
    <x v="0"/>
    <s v="No"/>
    <s v="No"/>
  </r>
  <r>
    <x v="11015"/>
    <x v="880"/>
    <s v="CUST10722"/>
    <s v="Customer 722"/>
    <n v="58"/>
    <s v="Returning"/>
    <s v="P1003"/>
    <s v="Headphones"/>
    <x v="0"/>
    <s v="Metro Supplies"/>
    <n v="6"/>
    <n v="2500"/>
    <n v="0"/>
    <n v="15000"/>
    <n v="0"/>
    <n v="15000"/>
    <n v="11629.57"/>
    <n v="3370.43"/>
    <x v="0"/>
    <s v="Mumbai"/>
    <s v="Maharashtra"/>
    <s v="India"/>
    <s v="Net Banking"/>
    <x v="0"/>
    <s v="Standard"/>
    <x v="0"/>
    <s v="No"/>
    <s v="No"/>
  </r>
  <r>
    <x v="11016"/>
    <x v="880"/>
    <s v="CUST10670"/>
    <s v="Customer 670"/>
    <n v="50"/>
    <s v="Returning"/>
    <s v="P2004"/>
    <s v="Jacket"/>
    <x v="3"/>
    <s v="Global Traders"/>
    <n v="3"/>
    <n v="3500"/>
    <n v="0"/>
    <n v="10500"/>
    <n v="0"/>
    <n v="10500"/>
    <n v="6733.27"/>
    <n v="3766.73"/>
    <x v="0"/>
    <s v="Ahmedabad"/>
    <s v="Gujarat"/>
    <s v="India"/>
    <s v="Credit Card"/>
    <x v="2"/>
    <s v="Express"/>
    <x v="0"/>
    <s v="No"/>
    <s v="No"/>
  </r>
  <r>
    <x v="11017"/>
    <x v="880"/>
    <s v="CUST12272"/>
    <s v="Customer 2272"/>
    <n v="26"/>
    <s v="Returning"/>
    <s v="P1009"/>
    <s v="Power Bank"/>
    <x v="0"/>
    <s v="Prime Distributors"/>
    <n v="2"/>
    <n v="1600"/>
    <n v="15"/>
    <n v="3200"/>
    <n v="480"/>
    <n v="2720"/>
    <n v="1613.24"/>
    <n v="1106.76"/>
    <x v="2"/>
    <s v="Hyderabad"/>
    <s v="Telangana"/>
    <s v="India"/>
    <s v="UPI"/>
    <x v="0"/>
    <s v="Standard"/>
    <x v="2"/>
    <s v="No"/>
    <s v="No"/>
  </r>
  <r>
    <x v="11018"/>
    <x v="880"/>
    <s v="CUST10938"/>
    <s v="Customer 938"/>
    <n v="45"/>
    <s v="New"/>
    <s v="P4002"/>
    <s v="Moisturizer"/>
    <x v="4"/>
    <s v="BeautyCare"/>
    <n v="1"/>
    <n v="650"/>
    <n v="5"/>
    <n v="650"/>
    <n v="32.5"/>
    <n v="617.5"/>
    <n v="417.63"/>
    <n v="199.87"/>
    <x v="1"/>
    <s v="Lucknow"/>
    <s v="Uttar Pradesh"/>
    <s v="India"/>
    <s v="Debit Card"/>
    <x v="0"/>
    <s v="Same Day"/>
    <x v="0"/>
    <s v="No"/>
    <s v="Yes"/>
  </r>
  <r>
    <x v="11019"/>
    <x v="880"/>
    <s v="CUST11260"/>
    <s v="Customer 1260"/>
    <n v="44"/>
    <s v="Returning"/>
    <s v="P1001"/>
    <s v="Laptop"/>
    <x v="0"/>
    <s v="TechSource India"/>
    <n v="2"/>
    <n v="55000"/>
    <n v="30"/>
    <n v="110000"/>
    <n v="33000"/>
    <n v="77000"/>
    <n v="50280.480000000003"/>
    <n v="26719.52"/>
    <x v="1"/>
    <s v="Ahmedabad"/>
    <s v="Gujarat"/>
    <s v="India"/>
    <s v="Net Banking"/>
    <x v="0"/>
    <s v="Express"/>
    <x v="0"/>
    <s v="No"/>
    <s v="No"/>
  </r>
  <r>
    <x v="11020"/>
    <x v="880"/>
    <s v="CUST10367"/>
    <s v="Customer 367"/>
    <n v="36"/>
    <s v="New"/>
    <s v="P1007"/>
    <s v="Mouse"/>
    <x v="0"/>
    <s v="RetailHub"/>
    <n v="1"/>
    <n v="900"/>
    <n v="0"/>
    <n v="900"/>
    <n v="0"/>
    <n v="900"/>
    <n v="576.51"/>
    <n v="323.49"/>
    <x v="1"/>
    <s v="Visakhapatnam"/>
    <s v="Andhra Pradesh"/>
    <s v="India"/>
    <s v="Wallet"/>
    <x v="2"/>
    <s v="Same Day"/>
    <x v="3"/>
    <s v="No"/>
    <s v="No"/>
  </r>
  <r>
    <x v="11021"/>
    <x v="880"/>
    <s v="CUST11524"/>
    <s v="Customer 1524"/>
    <n v="59"/>
    <s v="Returning"/>
    <s v="P1009"/>
    <s v="Power Bank"/>
    <x v="0"/>
    <s v="Prime Distributors"/>
    <n v="1"/>
    <n v="1600"/>
    <n v="20"/>
    <n v="1600"/>
    <n v="320"/>
    <n v="1280"/>
    <n v="811.77"/>
    <n v="468.23"/>
    <x v="1"/>
    <s v="Mumbai"/>
    <s v="Maharashtra"/>
    <s v="India"/>
    <s v="Debit Card"/>
    <x v="0"/>
    <s v="Express"/>
    <x v="0"/>
    <s v="No"/>
    <s v="No"/>
  </r>
  <r>
    <x v="11022"/>
    <x v="880"/>
    <s v="CUST10751"/>
    <s v="Customer 751"/>
    <n v="38"/>
    <s v="Loyal"/>
    <s v="P1003"/>
    <s v="Headphones"/>
    <x v="0"/>
    <s v="Metro Supplies"/>
    <n v="2"/>
    <n v="2500"/>
    <n v="15"/>
    <n v="5000"/>
    <n v="750"/>
    <n v="4250"/>
    <n v="3075.91"/>
    <n v="1174.0899999999999"/>
    <x v="0"/>
    <s v="Mumbai"/>
    <s v="Maharashtra"/>
    <s v="India"/>
    <s v="Credit Card"/>
    <x v="0"/>
    <s v="Express"/>
    <x v="0"/>
    <s v="No"/>
    <s v="No"/>
  </r>
  <r>
    <x v="11023"/>
    <x v="880"/>
    <s v="CUST12026"/>
    <s v="Customer 2026"/>
    <n v="41"/>
    <s v="Returning"/>
    <s v="P2005"/>
    <s v="Backpack"/>
    <x v="3"/>
    <s v="Metro Supplies"/>
    <n v="2"/>
    <n v="1800"/>
    <n v="0"/>
    <n v="3600"/>
    <n v="0"/>
    <n v="3600"/>
    <n v="2050.4"/>
    <n v="1549.6"/>
    <x v="0"/>
    <s v="Bhopal"/>
    <s v="Madhya Pradesh"/>
    <s v="India"/>
    <s v="Cash on Delivery"/>
    <x v="0"/>
    <s v="Standard"/>
    <x v="0"/>
    <s v="No"/>
    <s v="No"/>
  </r>
  <r>
    <x v="11024"/>
    <x v="881"/>
    <s v="CUST12432"/>
    <s v="Customer 2432"/>
    <n v="44"/>
    <s v="New"/>
    <s v="P4001"/>
    <s v="Face Wash"/>
    <x v="4"/>
    <s v="BeautyCare"/>
    <n v="1"/>
    <n v="450"/>
    <n v="10"/>
    <n v="450"/>
    <n v="45"/>
    <n v="405"/>
    <n v="313.39"/>
    <n v="91.61"/>
    <x v="1"/>
    <s v="Lucknow"/>
    <s v="Uttar Pradesh"/>
    <s v="India"/>
    <s v="Net Banking"/>
    <x v="2"/>
    <s v="Standard"/>
    <x v="3"/>
    <s v="Yes"/>
    <s v="No"/>
  </r>
  <r>
    <x v="11025"/>
    <x v="881"/>
    <s v="CUST12179"/>
    <s v="Customer 2179"/>
    <n v="42"/>
    <s v="Returning"/>
    <s v="P2005"/>
    <s v="Backpack"/>
    <x v="3"/>
    <s v="Metro Supplies"/>
    <n v="2"/>
    <n v="1800"/>
    <n v="20"/>
    <n v="3600"/>
    <n v="720"/>
    <n v="2880"/>
    <n v="1856.08"/>
    <n v="1023.92"/>
    <x v="1"/>
    <s v="Chennai"/>
    <s v="Tamil Nadu"/>
    <s v="India"/>
    <s v="Debit Card"/>
    <x v="2"/>
    <s v="Standard"/>
    <x v="0"/>
    <s v="No"/>
    <s v="No"/>
  </r>
  <r>
    <x v="11026"/>
    <x v="881"/>
    <s v="CUST12449"/>
    <s v="Customer 2449"/>
    <n v="45"/>
    <s v="Returning"/>
    <s v="P3007"/>
    <s v="Vacuum Cleaner"/>
    <x v="2"/>
    <s v="Global Traders"/>
    <n v="3"/>
    <n v="8500"/>
    <n v="0"/>
    <n v="25500"/>
    <n v="0"/>
    <n v="25500"/>
    <n v="20041.64"/>
    <n v="5458.36"/>
    <x v="0"/>
    <s v="Pune"/>
    <s v="Maharashtra"/>
    <s v="India"/>
    <s v="Credit Card"/>
    <x v="2"/>
    <s v="Standard"/>
    <x v="0"/>
    <s v="No"/>
    <s v="No"/>
  </r>
  <r>
    <x v="11027"/>
    <x v="881"/>
    <s v="CUST10002"/>
    <s v="Customer 2"/>
    <n v="19"/>
    <s v="Returning"/>
    <s v="P2007"/>
    <s v="Saree"/>
    <x v="3"/>
    <s v="FashionMart"/>
    <n v="1"/>
    <n v="2600"/>
    <n v="5"/>
    <n v="2600"/>
    <n v="130"/>
    <n v="2470"/>
    <n v="1425.65"/>
    <n v="1044.3499999999999"/>
    <x v="1"/>
    <s v="Surat"/>
    <s v="Gujarat"/>
    <s v="India"/>
    <s v="Net Banking"/>
    <x v="0"/>
    <s v="Express"/>
    <x v="1"/>
    <s v="No"/>
    <s v="No"/>
  </r>
  <r>
    <x v="11028"/>
    <x v="881"/>
    <s v="CUST10136"/>
    <s v="Customer 136"/>
    <n v="31"/>
    <s v="Loyal"/>
    <s v="P4001"/>
    <s v="Face Wash"/>
    <x v="4"/>
    <s v="BeautyCare"/>
    <n v="5"/>
    <n v="450"/>
    <n v="10"/>
    <n v="2250"/>
    <n v="225"/>
    <n v="2025"/>
    <n v="1189.03"/>
    <n v="835.97"/>
    <x v="1"/>
    <s v="Pune"/>
    <s v="Maharashtra"/>
    <s v="India"/>
    <s v="UPI"/>
    <x v="2"/>
    <s v="Express"/>
    <x v="0"/>
    <s v="No"/>
    <s v="No"/>
  </r>
  <r>
    <x v="11029"/>
    <x v="881"/>
    <s v="CUST11790"/>
    <s v="Customer 1790"/>
    <n v="51"/>
    <s v="Returning"/>
    <s v="P4001"/>
    <s v="Face Wash"/>
    <x v="4"/>
    <s v="BeautyCare"/>
    <n v="1"/>
    <n v="450"/>
    <n v="15"/>
    <n v="450"/>
    <n v="67.5"/>
    <n v="382.5"/>
    <n v="241.06"/>
    <n v="141.44"/>
    <x v="1"/>
    <s v="Guwahati"/>
    <s v="Assam"/>
    <s v="India"/>
    <s v="Wallet"/>
    <x v="1"/>
    <s v="Standard"/>
    <x v="0"/>
    <s v="No"/>
    <s v="No"/>
  </r>
  <r>
    <x v="11030"/>
    <x v="881"/>
    <s v="CUST10030"/>
    <s v="Customer 30"/>
    <n v="32"/>
    <s v="Returning"/>
    <s v="P3002"/>
    <s v="Air Fryer"/>
    <x v="2"/>
    <s v="HomeNeeds"/>
    <n v="2"/>
    <n v="6500"/>
    <n v="15"/>
    <n v="13000"/>
    <n v="1950"/>
    <n v="11050"/>
    <n v="8565.67"/>
    <n v="2484.33"/>
    <x v="0"/>
    <s v="Nagpur"/>
    <s v="Maharashtra"/>
    <s v="India"/>
    <s v="Cash on Delivery"/>
    <x v="0"/>
    <s v="Express"/>
    <x v="0"/>
    <s v="No"/>
    <s v="No"/>
  </r>
  <r>
    <x v="11031"/>
    <x v="882"/>
    <s v="CUST12421"/>
    <s v="Customer 2421"/>
    <n v="50"/>
    <s v="Loyal"/>
    <s v="P2005"/>
    <s v="Backpack"/>
    <x v="3"/>
    <s v="Metro Supplies"/>
    <n v="2"/>
    <n v="1800"/>
    <n v="15"/>
    <n v="3600"/>
    <n v="540"/>
    <n v="3060"/>
    <n v="1943.82"/>
    <n v="1116.18"/>
    <x v="1"/>
    <s v="Pune"/>
    <s v="Maharashtra"/>
    <s v="India"/>
    <s v="Wallet"/>
    <x v="0"/>
    <s v="Standard"/>
    <x v="1"/>
    <s v="No"/>
    <s v="No"/>
  </r>
  <r>
    <x v="11032"/>
    <x v="882"/>
    <s v="CUST11523"/>
    <s v="Customer 1523"/>
    <n v="30"/>
    <s v="Loyal"/>
    <s v="P3002"/>
    <s v="Air Fryer"/>
    <x v="2"/>
    <s v="HomeNeeds"/>
    <n v="1"/>
    <n v="6500"/>
    <n v="0"/>
    <n v="6500"/>
    <n v="0"/>
    <n v="6500"/>
    <n v="4022.72"/>
    <n v="2477.2800000000002"/>
    <x v="1"/>
    <s v="Chandigarh"/>
    <s v="Chandigarh"/>
    <s v="India"/>
    <s v="Wallet"/>
    <x v="2"/>
    <s v="Same Day"/>
    <x v="0"/>
    <s v="No"/>
    <s v="No"/>
  </r>
  <r>
    <x v="11033"/>
    <x v="882"/>
    <s v="CUST11056"/>
    <s v="Customer 1056"/>
    <n v="56"/>
    <s v="Returning"/>
    <s v="P1001"/>
    <s v="Laptop"/>
    <x v="0"/>
    <s v="TechSource India"/>
    <n v="4"/>
    <n v="55000"/>
    <n v="10"/>
    <n v="220000"/>
    <n v="22000"/>
    <n v="198000"/>
    <n v="146965.81"/>
    <n v="51034.19"/>
    <x v="1"/>
    <s v="Chennai"/>
    <s v="Tamil Nadu"/>
    <s v="India"/>
    <s v="Wallet"/>
    <x v="0"/>
    <s v="Express"/>
    <x v="0"/>
    <s v="No"/>
    <s v="No"/>
  </r>
  <r>
    <x v="11034"/>
    <x v="882"/>
    <s v="CUST11399"/>
    <s v="Customer 1399"/>
    <n v="46"/>
    <s v="Returning"/>
    <s v="P3005"/>
    <s v="Bedsheet Set"/>
    <x v="2"/>
    <s v="RetailHub"/>
    <n v="1"/>
    <n v="1800"/>
    <n v="0"/>
    <n v="1800"/>
    <n v="0"/>
    <n v="1800"/>
    <n v="1038.92"/>
    <n v="761.08"/>
    <x v="1"/>
    <s v="Lucknow"/>
    <s v="Uttar Pradesh"/>
    <s v="India"/>
    <s v="Credit Card"/>
    <x v="2"/>
    <s v="Standard"/>
    <x v="0"/>
    <s v="No"/>
    <s v="No"/>
  </r>
  <r>
    <x v="11035"/>
    <x v="882"/>
    <s v="CUST11729"/>
    <s v="Customer 1729"/>
    <n v="44"/>
    <s v="Returning"/>
    <s v="P5005"/>
    <s v="Desk Organizer"/>
    <x v="1"/>
    <s v="Stationery Hub"/>
    <n v="2"/>
    <n v="600"/>
    <n v="10"/>
    <n v="1200"/>
    <n v="120"/>
    <n v="1080"/>
    <n v="854.69"/>
    <n v="225.31"/>
    <x v="1"/>
    <s v="Hyderabad"/>
    <s v="Telangana"/>
    <s v="India"/>
    <s v="Debit Card"/>
    <x v="2"/>
    <s v="Standard"/>
    <x v="0"/>
    <s v="No"/>
    <s v="No"/>
  </r>
  <r>
    <x v="11036"/>
    <x v="882"/>
    <s v="CUST10047"/>
    <s v="Customer 47"/>
    <n v="38"/>
    <s v="Returning"/>
    <s v="P1006"/>
    <s v="Keyboard"/>
    <x v="0"/>
    <s v="Metro Supplies"/>
    <n v="1"/>
    <n v="1800"/>
    <n v="0"/>
    <n v="1800"/>
    <n v="0"/>
    <n v="1800"/>
    <n v="1047.54"/>
    <n v="752.46"/>
    <x v="1"/>
    <s v="Coimbatore"/>
    <s v="Tamil Nadu"/>
    <s v="India"/>
    <s v="Credit Card"/>
    <x v="0"/>
    <s v="Express"/>
    <x v="1"/>
    <s v="No"/>
    <s v="No"/>
  </r>
  <r>
    <x v="11037"/>
    <x v="882"/>
    <s v="CUST11197"/>
    <s v="Customer 1197"/>
    <n v="36"/>
    <s v="New"/>
    <s v="P3001"/>
    <s v="Coffee Maker"/>
    <x v="2"/>
    <s v="HomeNeeds"/>
    <n v="1"/>
    <n v="4200"/>
    <n v="15"/>
    <n v="4200"/>
    <n v="630"/>
    <n v="3570"/>
    <n v="2709.64"/>
    <n v="860.36"/>
    <x v="2"/>
    <s v="Chennai"/>
    <s v="Tamil Nadu"/>
    <s v="India"/>
    <s v="UPI"/>
    <x v="0"/>
    <s v="Same Day"/>
    <x v="0"/>
    <s v="No"/>
    <s v="No"/>
  </r>
  <r>
    <x v="11038"/>
    <x v="882"/>
    <s v="CUST12437"/>
    <s v="Customer 2437"/>
    <n v="34"/>
    <s v="Loyal"/>
    <s v="P3001"/>
    <s v="Coffee Maker"/>
    <x v="2"/>
    <s v="HomeNeeds"/>
    <n v="6"/>
    <n v="4200"/>
    <n v="10"/>
    <n v="25200"/>
    <n v="2520"/>
    <n v="22680"/>
    <n v="17716.89"/>
    <n v="4963.1099999999997"/>
    <x v="0"/>
    <s v="Chandigarh"/>
    <s v="Chandigarh"/>
    <s v="India"/>
    <s v="Net Banking"/>
    <x v="2"/>
    <s v="Standard"/>
    <x v="0"/>
    <s v="No"/>
    <s v="No"/>
  </r>
  <r>
    <x v="11039"/>
    <x v="882"/>
    <s v="CUST10468"/>
    <s v="Customer 468"/>
    <n v="51"/>
    <s v="Returning"/>
    <s v="P1004"/>
    <s v="Smartwatch"/>
    <x v="0"/>
    <s v="TechSource India"/>
    <n v="3"/>
    <n v="6500"/>
    <n v="5"/>
    <n v="19500"/>
    <n v="975"/>
    <n v="18525"/>
    <n v="12704.49"/>
    <n v="5820.51"/>
    <x v="0"/>
    <s v="Indore"/>
    <s v="Madhya Pradesh"/>
    <s v="India"/>
    <s v="UPI"/>
    <x v="1"/>
    <s v="Standard"/>
    <x v="0"/>
    <s v="No"/>
    <s v="No"/>
  </r>
  <r>
    <x v="11040"/>
    <x v="882"/>
    <s v="CUST10002"/>
    <s v="Customer 2"/>
    <n v="40"/>
    <s v="New"/>
    <s v="P4004"/>
    <s v="Shampoo"/>
    <x v="4"/>
    <s v="BeautyCare"/>
    <n v="2"/>
    <n v="550"/>
    <n v="10"/>
    <n v="1100"/>
    <n v="110"/>
    <n v="990"/>
    <n v="647.03"/>
    <n v="342.97"/>
    <x v="1"/>
    <s v="Delhi"/>
    <s v="Delhi"/>
    <s v="India"/>
    <s v="Net Banking"/>
    <x v="2"/>
    <s v="Standard"/>
    <x v="0"/>
    <s v="No"/>
    <s v="No"/>
  </r>
  <r>
    <x v="11041"/>
    <x v="882"/>
    <s v="CUST10614"/>
    <s v="Customer 614"/>
    <n v="23"/>
    <s v="New"/>
    <s v="P2006"/>
    <s v="Womens Kurti"/>
    <x v="3"/>
    <s v="FashionMart"/>
    <n v="2"/>
    <n v="1400"/>
    <n v="20"/>
    <n v="2800"/>
    <n v="560"/>
    <n v="2240"/>
    <n v="1772.99"/>
    <n v="467.01"/>
    <x v="1"/>
    <s v="Pune"/>
    <s v="Maharashtra"/>
    <s v="India"/>
    <s v="Debit Card"/>
    <x v="1"/>
    <s v="Express"/>
    <x v="3"/>
    <s v="No"/>
    <s v="No"/>
  </r>
  <r>
    <x v="11042"/>
    <x v="882"/>
    <s v="CUST12455"/>
    <s v="Customer 2455"/>
    <n v="54"/>
    <s v="Loyal"/>
    <s v="P4003"/>
    <s v="Sunscreen"/>
    <x v="4"/>
    <s v="BeautyCare"/>
    <n v="1"/>
    <n v="700"/>
    <n v="15"/>
    <n v="700"/>
    <n v="105"/>
    <n v="595"/>
    <n v="391.39"/>
    <n v="203.61"/>
    <x v="2"/>
    <s v="Coimbatore"/>
    <s v="Tamil Nadu"/>
    <s v="India"/>
    <s v="Net Banking"/>
    <x v="1"/>
    <s v="Express"/>
    <x v="2"/>
    <s v="No"/>
    <s v="No"/>
  </r>
  <r>
    <x v="11043"/>
    <x v="882"/>
    <s v="CUST11540"/>
    <s v="Customer 1540"/>
    <n v="19"/>
    <s v="Loyal"/>
    <s v="P1010"/>
    <s v="Bluetooth Speaker"/>
    <x v="0"/>
    <s v="Prime Distributors"/>
    <n v="1"/>
    <n v="3200"/>
    <n v="0"/>
    <n v="3200"/>
    <n v="0"/>
    <n v="3200"/>
    <n v="1940.51"/>
    <n v="1259.49"/>
    <x v="0"/>
    <s v="Chennai"/>
    <s v="Tamil Nadu"/>
    <s v="India"/>
    <s v="Net Banking"/>
    <x v="2"/>
    <s v="Standard"/>
    <x v="0"/>
    <s v="No"/>
    <s v="No"/>
  </r>
  <r>
    <x v="11044"/>
    <x v="882"/>
    <s v="CUST11893"/>
    <s v="Customer 1893"/>
    <n v="30"/>
    <s v="Returning"/>
    <s v="P5002"/>
    <s v="Novel"/>
    <x v="1"/>
    <s v="Stationery Hub"/>
    <n v="1"/>
    <n v="400"/>
    <n v="25"/>
    <n v="400"/>
    <n v="100"/>
    <n v="300"/>
    <n v="166.18"/>
    <n v="133.82"/>
    <x v="1"/>
    <s v="Lucknow"/>
    <s v="Uttar Pradesh"/>
    <s v="India"/>
    <s v="Wallet"/>
    <x v="0"/>
    <s v="Standard"/>
    <x v="0"/>
    <s v="Yes"/>
    <s v="No"/>
  </r>
  <r>
    <x v="11045"/>
    <x v="883"/>
    <s v="CUST10080"/>
    <s v="Customer 80"/>
    <n v="22"/>
    <s v="New"/>
    <s v="P4006"/>
    <s v="Lipstick"/>
    <x v="4"/>
    <s v="BeautyCare"/>
    <n v="2"/>
    <n v="850"/>
    <n v="10"/>
    <n v="1700"/>
    <n v="170"/>
    <n v="1530"/>
    <n v="1206.67"/>
    <n v="323.33"/>
    <x v="1"/>
    <s v="Visakhapatnam"/>
    <s v="Andhra Pradesh"/>
    <s v="India"/>
    <s v="Credit Card"/>
    <x v="2"/>
    <s v="Standard"/>
    <x v="1"/>
    <s v="No"/>
    <s v="No"/>
  </r>
  <r>
    <x v="11046"/>
    <x v="883"/>
    <s v="CUST10442"/>
    <s v="Customer 442"/>
    <n v="41"/>
    <s v="Returning"/>
    <s v="P4003"/>
    <s v="Sunscreen"/>
    <x v="4"/>
    <s v="BeautyCare"/>
    <n v="2"/>
    <n v="700"/>
    <n v="15"/>
    <n v="1400"/>
    <n v="210"/>
    <n v="1190"/>
    <n v="738.16"/>
    <n v="451.84"/>
    <x v="2"/>
    <s v="Lucknow"/>
    <s v="Uttar Pradesh"/>
    <s v="India"/>
    <s v="Credit Card"/>
    <x v="2"/>
    <s v="Standard"/>
    <x v="3"/>
    <s v="No"/>
    <s v="No"/>
  </r>
  <r>
    <x v="11047"/>
    <x v="883"/>
    <s v="CUST10872"/>
    <s v="Customer 872"/>
    <n v="60"/>
    <s v="Loyal"/>
    <s v="P3007"/>
    <s v="Vacuum Cleaner"/>
    <x v="2"/>
    <s v="Global Traders"/>
    <n v="3"/>
    <n v="8500"/>
    <n v="0"/>
    <n v="25500"/>
    <n v="0"/>
    <n v="25500"/>
    <n v="17825.669999999998"/>
    <n v="7674.33"/>
    <x v="0"/>
    <s v="Bhopal"/>
    <s v="Madhya Pradesh"/>
    <s v="India"/>
    <s v="Cash on Delivery"/>
    <x v="2"/>
    <s v="Standard"/>
    <x v="0"/>
    <s v="No"/>
    <s v="Yes"/>
  </r>
  <r>
    <x v="11048"/>
    <x v="883"/>
    <s v="CUST12333"/>
    <s v="Customer 2333"/>
    <n v="20"/>
    <s v="Returning"/>
    <s v="P3003"/>
    <s v="Mixer Grinder"/>
    <x v="2"/>
    <s v="Prime Distributors"/>
    <n v="2"/>
    <n v="4800"/>
    <n v="0"/>
    <n v="9600"/>
    <n v="0"/>
    <n v="9600"/>
    <n v="7415.55"/>
    <n v="2184.4499999999998"/>
    <x v="1"/>
    <s v="Patna"/>
    <s v="Bihar"/>
    <s v="India"/>
    <s v="UPI"/>
    <x v="1"/>
    <s v="Express"/>
    <x v="0"/>
    <s v="No"/>
    <s v="No"/>
  </r>
  <r>
    <x v="11049"/>
    <x v="883"/>
    <s v="CUST10946"/>
    <s v="Customer 946"/>
    <n v="58"/>
    <s v="New"/>
    <s v="P2003"/>
    <s v="T-Shirt"/>
    <x v="3"/>
    <s v="RetailHub"/>
    <n v="1"/>
    <n v="900"/>
    <n v="15"/>
    <n v="900"/>
    <n v="135"/>
    <n v="765"/>
    <n v="548.44000000000005"/>
    <n v="216.56"/>
    <x v="0"/>
    <s v="Chandigarh"/>
    <s v="Chandigarh"/>
    <s v="India"/>
    <s v="Debit Card"/>
    <x v="2"/>
    <s v="Same Day"/>
    <x v="4"/>
    <s v="No"/>
    <s v="No"/>
  </r>
  <r>
    <x v="11050"/>
    <x v="883"/>
    <s v="CUST12488"/>
    <s v="Customer 2488"/>
    <n v="45"/>
    <s v="New"/>
    <s v="P1006"/>
    <s v="Keyboard"/>
    <x v="0"/>
    <s v="Metro Supplies"/>
    <n v="2"/>
    <n v="1800"/>
    <n v="10"/>
    <n v="3600"/>
    <n v="360"/>
    <n v="3240"/>
    <n v="2568.61"/>
    <n v="671.39"/>
    <x v="0"/>
    <s v="Delhi"/>
    <s v="Delhi"/>
    <s v="India"/>
    <s v="Cash on Delivery"/>
    <x v="0"/>
    <s v="Standard"/>
    <x v="0"/>
    <s v="No"/>
    <s v="No"/>
  </r>
  <r>
    <x v="11051"/>
    <x v="883"/>
    <s v="CUST10803"/>
    <s v="Customer 803"/>
    <n v="29"/>
    <s v="Loyal"/>
    <s v="P1001"/>
    <s v="Laptop"/>
    <x v="0"/>
    <s v="TechSource India"/>
    <n v="2"/>
    <n v="55000"/>
    <n v="0"/>
    <n v="110000"/>
    <n v="0"/>
    <n v="110000"/>
    <n v="85650.96"/>
    <n v="24349.040000000001"/>
    <x v="2"/>
    <s v="Lucknow"/>
    <s v="Uttar Pradesh"/>
    <s v="India"/>
    <s v="Debit Card"/>
    <x v="0"/>
    <s v="Standard"/>
    <x v="0"/>
    <s v="No"/>
    <s v="No"/>
  </r>
  <r>
    <x v="11052"/>
    <x v="883"/>
    <s v="CUST12316"/>
    <s v="Customer 2316"/>
    <n v="21"/>
    <s v="Returning"/>
    <s v="P5002"/>
    <s v="Novel"/>
    <x v="1"/>
    <s v="Stationery Hub"/>
    <n v="4"/>
    <n v="400"/>
    <n v="20"/>
    <n v="1600"/>
    <n v="320"/>
    <n v="1280"/>
    <n v="784.15"/>
    <n v="495.85"/>
    <x v="1"/>
    <s v="Delhi"/>
    <s v="Delhi"/>
    <s v="India"/>
    <s v="Net Banking"/>
    <x v="2"/>
    <s v="Same Day"/>
    <x v="0"/>
    <s v="No"/>
    <s v="No"/>
  </r>
  <r>
    <x v="11053"/>
    <x v="883"/>
    <s v="CUST10478"/>
    <s v="Customer 478"/>
    <n v="24"/>
    <s v="New"/>
    <s v="P2001"/>
    <s v="Running Shoes"/>
    <x v="3"/>
    <s v="FashionMart"/>
    <n v="4"/>
    <n v="3200"/>
    <n v="5"/>
    <n v="12800"/>
    <n v="640"/>
    <n v="12160"/>
    <n v="8559.34"/>
    <n v="3600.66"/>
    <x v="1"/>
    <s v="Chennai"/>
    <s v="Tamil Nadu"/>
    <s v="India"/>
    <s v="Net Banking"/>
    <x v="1"/>
    <s v="Standard"/>
    <x v="0"/>
    <s v="No"/>
    <s v="No"/>
  </r>
  <r>
    <x v="11054"/>
    <x v="883"/>
    <s v="CUST12401"/>
    <s v="Customer 2401"/>
    <n v="40"/>
    <s v="Loyal"/>
    <s v="P1004"/>
    <s v="Smartwatch"/>
    <x v="0"/>
    <s v="TechSource India"/>
    <n v="2"/>
    <n v="6500"/>
    <n v="10"/>
    <n v="13000"/>
    <n v="1300"/>
    <n v="11700"/>
    <n v="7412.9"/>
    <n v="4287.1000000000004"/>
    <x v="1"/>
    <s v="Jaipur"/>
    <s v="Rajasthan"/>
    <s v="India"/>
    <s v="UPI"/>
    <x v="0"/>
    <s v="Standard"/>
    <x v="0"/>
    <s v="No"/>
    <s v="No"/>
  </r>
  <r>
    <x v="11055"/>
    <x v="884"/>
    <s v="CUST10447"/>
    <s v="Customer 447"/>
    <n v="34"/>
    <s v="New"/>
    <s v="P1006"/>
    <s v="Keyboard"/>
    <x v="0"/>
    <s v="Metro Supplies"/>
    <n v="1"/>
    <n v="1800"/>
    <n v="15"/>
    <n v="1800"/>
    <n v="270"/>
    <n v="1530"/>
    <n v="923.34"/>
    <n v="606.66"/>
    <x v="1"/>
    <s v="Chennai"/>
    <s v="Tamil Nadu"/>
    <s v="India"/>
    <s v="Cash on Delivery"/>
    <x v="1"/>
    <s v="Standard"/>
    <x v="0"/>
    <s v="No"/>
    <s v="No"/>
  </r>
  <r>
    <x v="11056"/>
    <x v="884"/>
    <s v="CUST10970"/>
    <s v="Customer 970"/>
    <n v="34"/>
    <s v="New"/>
    <s v="P1004"/>
    <s v="Smartwatch"/>
    <x v="0"/>
    <s v="TechSource India"/>
    <n v="2"/>
    <n v="6500"/>
    <n v="5"/>
    <n v="13000"/>
    <n v="650"/>
    <n v="12350"/>
    <n v="8501.2999999999993"/>
    <n v="3848.7"/>
    <x v="0"/>
    <s v="Chandigarh"/>
    <s v="Chandigarh"/>
    <s v="India"/>
    <s v="Credit Card"/>
    <x v="1"/>
    <s v="Same Day"/>
    <x v="0"/>
    <s v="No"/>
    <s v="No"/>
  </r>
  <r>
    <x v="11057"/>
    <x v="884"/>
    <s v="CUST10568"/>
    <s v="Customer 568"/>
    <n v="55"/>
    <s v="Returning"/>
    <s v="P4004"/>
    <s v="Shampoo"/>
    <x v="4"/>
    <s v="BeautyCare"/>
    <n v="1"/>
    <n v="550"/>
    <n v="5"/>
    <n v="550"/>
    <n v="27.5"/>
    <n v="522.5"/>
    <n v="344.4"/>
    <n v="178.1"/>
    <x v="2"/>
    <s v="Mumbai"/>
    <s v="Maharashtra"/>
    <s v="India"/>
    <s v="Credit Card"/>
    <x v="2"/>
    <s v="Same Day"/>
    <x v="0"/>
    <s v="No"/>
    <s v="No"/>
  </r>
  <r>
    <x v="11058"/>
    <x v="884"/>
    <s v="CUST12053"/>
    <s v="Customer 2053"/>
    <n v="41"/>
    <s v="New"/>
    <s v="P3004"/>
    <s v="Cookware Set"/>
    <x v="2"/>
    <s v="HomeNeeds"/>
    <n v="1"/>
    <n v="3500"/>
    <n v="10"/>
    <n v="3500"/>
    <n v="350"/>
    <n v="3150"/>
    <n v="2400.38"/>
    <n v="749.62"/>
    <x v="1"/>
    <s v="Guwahati"/>
    <s v="Assam"/>
    <s v="India"/>
    <s v="Credit Card"/>
    <x v="2"/>
    <s v="Standard"/>
    <x v="3"/>
    <s v="No"/>
    <s v="No"/>
  </r>
  <r>
    <x v="11059"/>
    <x v="884"/>
    <s v="CUST10833"/>
    <s v="Customer 833"/>
    <n v="31"/>
    <s v="Returning"/>
    <s v="P1001"/>
    <s v="Laptop"/>
    <x v="0"/>
    <s v="TechSource India"/>
    <n v="1"/>
    <n v="55000"/>
    <n v="5"/>
    <n v="55000"/>
    <n v="2750"/>
    <n v="52250"/>
    <n v="42411.45"/>
    <n v="9838.5499999999993"/>
    <x v="1"/>
    <s v="Delhi"/>
    <s v="Delhi"/>
    <s v="India"/>
    <s v="Cash on Delivery"/>
    <x v="1"/>
    <s v="Standard"/>
    <x v="1"/>
    <s v="No"/>
    <s v="No"/>
  </r>
  <r>
    <x v="11060"/>
    <x v="884"/>
    <s v="CUST11709"/>
    <s v="Customer 1709"/>
    <n v="33"/>
    <s v="Returning"/>
    <s v="P2005"/>
    <s v="Backpack"/>
    <x v="3"/>
    <s v="Metro Supplies"/>
    <n v="2"/>
    <n v="1800"/>
    <n v="15"/>
    <n v="3600"/>
    <n v="540"/>
    <n v="3060"/>
    <n v="2028.18"/>
    <n v="1031.82"/>
    <x v="1"/>
    <s v="Hyderabad"/>
    <s v="Telangana"/>
    <s v="India"/>
    <s v="UPI"/>
    <x v="0"/>
    <s v="Express"/>
    <x v="0"/>
    <s v="No"/>
    <s v="No"/>
  </r>
  <r>
    <x v="11061"/>
    <x v="884"/>
    <s v="CUST10900"/>
    <s v="Customer 900"/>
    <n v="27"/>
    <s v="Returning"/>
    <s v="P1003"/>
    <s v="Headphones"/>
    <x v="0"/>
    <s v="Metro Supplies"/>
    <n v="3"/>
    <n v="2500"/>
    <n v="15"/>
    <n v="7500"/>
    <n v="1125"/>
    <n v="6375"/>
    <n v="3970.72"/>
    <n v="2404.2800000000002"/>
    <x v="1"/>
    <s v="Bhopal"/>
    <s v="Madhya Pradesh"/>
    <s v="India"/>
    <s v="Credit Card"/>
    <x v="1"/>
    <s v="Standard"/>
    <x v="0"/>
    <s v="No"/>
    <s v="No"/>
  </r>
  <r>
    <x v="11062"/>
    <x v="884"/>
    <s v="CUST11418"/>
    <s v="Customer 1418"/>
    <n v="41"/>
    <s v="New"/>
    <s v="P2002"/>
    <s v="Jeans"/>
    <x v="3"/>
    <s v="FashionMart"/>
    <n v="1"/>
    <n v="2200"/>
    <n v="15"/>
    <n v="2200"/>
    <n v="330"/>
    <n v="1870"/>
    <n v="1397.21"/>
    <n v="472.79"/>
    <x v="1"/>
    <s v="Surat"/>
    <s v="Gujarat"/>
    <s v="India"/>
    <s v="Net Banking"/>
    <x v="0"/>
    <s v="Standard"/>
    <x v="0"/>
    <s v="No"/>
    <s v="No"/>
  </r>
  <r>
    <x v="11063"/>
    <x v="884"/>
    <s v="CUST11706"/>
    <s v="Customer 1706"/>
    <n v="31"/>
    <s v="Returning"/>
    <s v="P5005"/>
    <s v="Desk Organizer"/>
    <x v="1"/>
    <s v="Stationery Hub"/>
    <n v="1"/>
    <n v="600"/>
    <n v="15"/>
    <n v="600"/>
    <n v="90"/>
    <n v="510"/>
    <n v="375.81"/>
    <n v="134.19"/>
    <x v="1"/>
    <s v="Bhopal"/>
    <s v="Madhya Pradesh"/>
    <s v="India"/>
    <s v="Wallet"/>
    <x v="2"/>
    <s v="Express"/>
    <x v="0"/>
    <s v="No"/>
    <s v="No"/>
  </r>
  <r>
    <x v="11064"/>
    <x v="884"/>
    <s v="CUST10858"/>
    <s v="Customer 858"/>
    <n v="28"/>
    <s v="Returning"/>
    <s v="P2001"/>
    <s v="Running Shoes"/>
    <x v="3"/>
    <s v="FashionMart"/>
    <n v="3"/>
    <n v="3200"/>
    <n v="5"/>
    <n v="9600"/>
    <n v="480"/>
    <n v="9120"/>
    <n v="6755.03"/>
    <n v="2364.9699999999998"/>
    <x v="1"/>
    <s v="Bhubaneswar"/>
    <s v="Odisha"/>
    <s v="India"/>
    <s v="Net Banking"/>
    <x v="0"/>
    <s v="Standard"/>
    <x v="0"/>
    <s v="No"/>
    <s v="No"/>
  </r>
  <r>
    <x v="11065"/>
    <x v="884"/>
    <s v="CUST10068"/>
    <s v="Customer 68"/>
    <n v="35"/>
    <s v="Loyal"/>
    <s v="P4005"/>
    <s v="Perfume"/>
    <x v="4"/>
    <s v="BeautyCare"/>
    <n v="2"/>
    <n v="1800"/>
    <n v="10"/>
    <n v="3600"/>
    <n v="360"/>
    <n v="3240"/>
    <n v="2385.86"/>
    <n v="854.14"/>
    <x v="0"/>
    <s v="Mumbai"/>
    <s v="Maharashtra"/>
    <s v="India"/>
    <s v="Cash on Delivery"/>
    <x v="0"/>
    <s v="Standard"/>
    <x v="0"/>
    <s v="No"/>
    <s v="No"/>
  </r>
  <r>
    <x v="11066"/>
    <x v="884"/>
    <s v="CUST12433"/>
    <s v="Customer 2433"/>
    <n v="21"/>
    <s v="Loyal"/>
    <s v="P1001"/>
    <s v="Laptop"/>
    <x v="0"/>
    <s v="TechSource India"/>
    <n v="1"/>
    <n v="55000"/>
    <n v="5"/>
    <n v="55000"/>
    <n v="2750"/>
    <n v="52250"/>
    <n v="31466.89"/>
    <n v="20783.11"/>
    <x v="0"/>
    <s v="Delhi"/>
    <s v="Delhi"/>
    <s v="India"/>
    <s v="Net Banking"/>
    <x v="0"/>
    <s v="Standard"/>
    <x v="3"/>
    <s v="Yes"/>
    <s v="No"/>
  </r>
  <r>
    <x v="11067"/>
    <x v="884"/>
    <s v="CUST10434"/>
    <s v="Customer 434"/>
    <n v="57"/>
    <s v="New"/>
    <s v="P2008"/>
    <s v="Formal Shirt"/>
    <x v="3"/>
    <s v="Global Traders"/>
    <n v="3"/>
    <n v="1700"/>
    <n v="5"/>
    <n v="5100"/>
    <n v="255"/>
    <n v="4845"/>
    <n v="3381.52"/>
    <n v="1463.48"/>
    <x v="0"/>
    <s v="Delhi"/>
    <s v="Delhi"/>
    <s v="India"/>
    <s v="Credit Card"/>
    <x v="2"/>
    <s v="Express"/>
    <x v="3"/>
    <s v="No"/>
    <s v="No"/>
  </r>
  <r>
    <x v="11068"/>
    <x v="885"/>
    <s v="CUST10029"/>
    <s v="Customer 29"/>
    <n v="31"/>
    <s v="New"/>
    <s v="P4004"/>
    <s v="Shampoo"/>
    <x v="4"/>
    <s v="BeautyCare"/>
    <n v="2"/>
    <n v="550"/>
    <n v="10"/>
    <n v="1100"/>
    <n v="110"/>
    <n v="990"/>
    <n v="547.05999999999995"/>
    <n v="442.94"/>
    <x v="1"/>
    <s v="Ahmedabad"/>
    <s v="Gujarat"/>
    <s v="India"/>
    <s v="Wallet"/>
    <x v="0"/>
    <s v="Same Day"/>
    <x v="0"/>
    <s v="No"/>
    <s v="No"/>
  </r>
  <r>
    <x v="11069"/>
    <x v="885"/>
    <s v="CUST10926"/>
    <s v="Customer 926"/>
    <n v="37"/>
    <s v="Returning"/>
    <s v="P1001"/>
    <s v="Laptop"/>
    <x v="0"/>
    <s v="TechSource India"/>
    <n v="1"/>
    <n v="55000"/>
    <n v="5"/>
    <n v="55000"/>
    <n v="2750"/>
    <n v="52250"/>
    <n v="41376.81"/>
    <n v="10873.19"/>
    <x v="2"/>
    <s v="Nagpur"/>
    <s v="Maharashtra"/>
    <s v="India"/>
    <s v="Wallet"/>
    <x v="1"/>
    <s v="Standard"/>
    <x v="0"/>
    <s v="No"/>
    <s v="No"/>
  </r>
  <r>
    <x v="11070"/>
    <x v="885"/>
    <s v="CUST12401"/>
    <s v="Customer 2401"/>
    <n v="42"/>
    <s v="Returning"/>
    <s v="P3006"/>
    <s v="Water Bottle"/>
    <x v="2"/>
    <s v="Metro Supplies"/>
    <n v="1"/>
    <n v="700"/>
    <n v="5"/>
    <n v="700"/>
    <n v="35"/>
    <n v="665"/>
    <n v="526.72"/>
    <n v="138.28"/>
    <x v="1"/>
    <s v="Indore"/>
    <s v="Madhya Pradesh"/>
    <s v="India"/>
    <s v="Debit Card"/>
    <x v="1"/>
    <s v="Express"/>
    <x v="0"/>
    <s v="No"/>
    <s v="No"/>
  </r>
  <r>
    <x v="11071"/>
    <x v="885"/>
    <s v="CUST11956"/>
    <s v="Customer 1956"/>
    <n v="57"/>
    <s v="Returning"/>
    <s v="P1002"/>
    <s v="Smartphone"/>
    <x v="0"/>
    <s v="Global Traders"/>
    <n v="2"/>
    <n v="28000"/>
    <n v="0"/>
    <n v="56000"/>
    <n v="0"/>
    <n v="56000"/>
    <n v="37127.17"/>
    <n v="18872.830000000002"/>
    <x v="1"/>
    <s v="Patna"/>
    <s v="Bihar"/>
    <s v="India"/>
    <s v="Wallet"/>
    <x v="0"/>
    <s v="Express"/>
    <x v="0"/>
    <s v="No"/>
    <s v="No"/>
  </r>
  <r>
    <x v="11072"/>
    <x v="885"/>
    <s v="CUST12224"/>
    <s v="Customer 2224"/>
    <n v="28"/>
    <s v="Returning"/>
    <s v="P2008"/>
    <s v="Formal Shirt"/>
    <x v="3"/>
    <s v="Global Traders"/>
    <n v="1"/>
    <n v="1700"/>
    <n v="30"/>
    <n v="1700"/>
    <n v="510"/>
    <n v="1190"/>
    <n v="968.44"/>
    <n v="221.56"/>
    <x v="1"/>
    <s v="Patna"/>
    <s v="Bihar"/>
    <s v="India"/>
    <s v="Net Banking"/>
    <x v="0"/>
    <s v="Same Day"/>
    <x v="0"/>
    <s v="No"/>
    <s v="No"/>
  </r>
  <r>
    <x v="11073"/>
    <x v="885"/>
    <s v="CUST10413"/>
    <s v="Customer 413"/>
    <n v="25"/>
    <s v="New"/>
    <s v="P1008"/>
    <s v="Monitor"/>
    <x v="0"/>
    <s v="Global Traders"/>
    <n v="2"/>
    <n v="14500"/>
    <n v="15"/>
    <n v="29000"/>
    <n v="4350"/>
    <n v="24650"/>
    <n v="19874.98"/>
    <n v="4775.0200000000004"/>
    <x v="2"/>
    <s v="Mumbai"/>
    <s v="Maharashtra"/>
    <s v="India"/>
    <s v="Cash on Delivery"/>
    <x v="0"/>
    <s v="Standard"/>
    <x v="0"/>
    <s v="No"/>
    <s v="No"/>
  </r>
  <r>
    <x v="11074"/>
    <x v="885"/>
    <s v="CUST10784"/>
    <s v="Customer 784"/>
    <n v="34"/>
    <s v="Returning"/>
    <s v="P4002"/>
    <s v="Moisturizer"/>
    <x v="4"/>
    <s v="BeautyCare"/>
    <n v="2"/>
    <n v="650"/>
    <n v="10"/>
    <n v="1300"/>
    <n v="130"/>
    <n v="1170"/>
    <n v="881.56"/>
    <n v="288.44"/>
    <x v="2"/>
    <s v="Pune"/>
    <s v="Maharashtra"/>
    <s v="India"/>
    <s v="Net Banking"/>
    <x v="0"/>
    <s v="Express"/>
    <x v="0"/>
    <s v="No"/>
    <s v="No"/>
  </r>
  <r>
    <x v="11075"/>
    <x v="885"/>
    <s v="CUST11747"/>
    <s v="Customer 1747"/>
    <n v="18"/>
    <s v="Returning"/>
    <s v="P5001"/>
    <s v="Notebook Set"/>
    <x v="1"/>
    <s v="Stationery Hub"/>
    <n v="2"/>
    <n v="500"/>
    <n v="0"/>
    <n v="1000"/>
    <n v="0"/>
    <n v="1000"/>
    <n v="674.04"/>
    <n v="325.95999999999998"/>
    <x v="1"/>
    <s v="Bengaluru"/>
    <s v="Karnataka"/>
    <s v="India"/>
    <s v="Net Banking"/>
    <x v="2"/>
    <s v="Standard"/>
    <x v="0"/>
    <s v="No"/>
    <s v="No"/>
  </r>
  <r>
    <x v="11076"/>
    <x v="885"/>
    <s v="CUST11415"/>
    <s v="Customer 1415"/>
    <n v="40"/>
    <s v="Loyal"/>
    <s v="P3005"/>
    <s v="Bedsheet Set"/>
    <x v="2"/>
    <s v="RetailHub"/>
    <n v="2"/>
    <n v="1800"/>
    <n v="0"/>
    <n v="3600"/>
    <n v="0"/>
    <n v="3600"/>
    <n v="2230.89"/>
    <n v="1369.11"/>
    <x v="1"/>
    <s v="Ahmedabad"/>
    <s v="Gujarat"/>
    <s v="India"/>
    <s v="Net Banking"/>
    <x v="1"/>
    <s v="Standard"/>
    <x v="0"/>
    <s v="Yes"/>
    <s v="No"/>
  </r>
  <r>
    <x v="11077"/>
    <x v="885"/>
    <s v="CUST10167"/>
    <s v="Customer 167"/>
    <n v="22"/>
    <s v="Returning"/>
    <s v="P5005"/>
    <s v="Desk Organizer"/>
    <x v="1"/>
    <s v="Stationery Hub"/>
    <n v="1"/>
    <n v="600"/>
    <n v="20"/>
    <n v="600"/>
    <n v="120"/>
    <n v="480"/>
    <n v="365.58"/>
    <n v="114.42"/>
    <x v="2"/>
    <s v="Bengaluru"/>
    <s v="Karnataka"/>
    <s v="India"/>
    <s v="Net Banking"/>
    <x v="2"/>
    <s v="Standard"/>
    <x v="0"/>
    <s v="No"/>
    <s v="No"/>
  </r>
  <r>
    <x v="11078"/>
    <x v="885"/>
    <s v="CUST11132"/>
    <s v="Customer 1132"/>
    <n v="41"/>
    <s v="New"/>
    <s v="P1003"/>
    <s v="Headphones"/>
    <x v="0"/>
    <s v="Metro Supplies"/>
    <n v="1"/>
    <n v="2500"/>
    <n v="25"/>
    <n v="2500"/>
    <n v="625"/>
    <n v="1875"/>
    <n v="1377.29"/>
    <n v="497.71"/>
    <x v="1"/>
    <s v="Bhubaneswar"/>
    <s v="Odisha"/>
    <s v="India"/>
    <s v="Debit Card"/>
    <x v="2"/>
    <s v="Standard"/>
    <x v="3"/>
    <s v="No"/>
    <s v="No"/>
  </r>
  <r>
    <x v="11079"/>
    <x v="886"/>
    <s v="CUST11987"/>
    <s v="Customer 1987"/>
    <n v="48"/>
    <s v="Loyal"/>
    <s v="P2008"/>
    <s v="Formal Shirt"/>
    <x v="3"/>
    <s v="Global Traders"/>
    <n v="1"/>
    <n v="1700"/>
    <n v="0"/>
    <n v="1700"/>
    <n v="0"/>
    <n v="1700"/>
    <n v="1100.03"/>
    <n v="599.97"/>
    <x v="1"/>
    <s v="Jaipur"/>
    <s v="Rajasthan"/>
    <s v="India"/>
    <s v="Debit Card"/>
    <x v="0"/>
    <s v="Standard"/>
    <x v="0"/>
    <s v="No"/>
    <s v="No"/>
  </r>
  <r>
    <x v="11080"/>
    <x v="886"/>
    <s v="CUST10564"/>
    <s v="Customer 564"/>
    <n v="46"/>
    <s v="New"/>
    <s v="P4003"/>
    <s v="Sunscreen"/>
    <x v="4"/>
    <s v="BeautyCare"/>
    <n v="1"/>
    <n v="700"/>
    <n v="0"/>
    <n v="700"/>
    <n v="0"/>
    <n v="700"/>
    <n v="479.93"/>
    <n v="220.07"/>
    <x v="1"/>
    <s v="Kolkata"/>
    <s v="West Bengal"/>
    <s v="India"/>
    <s v="Cash on Delivery"/>
    <x v="1"/>
    <s v="Standard"/>
    <x v="0"/>
    <s v="No"/>
    <s v="No"/>
  </r>
  <r>
    <x v="11081"/>
    <x v="886"/>
    <s v="CUST11840"/>
    <s v="Customer 1840"/>
    <n v="39"/>
    <s v="Returning"/>
    <s v="P1005"/>
    <s v="Tablet"/>
    <x v="0"/>
    <s v="RetailHub"/>
    <n v="3"/>
    <n v="18000"/>
    <n v="25"/>
    <n v="54000"/>
    <n v="13500"/>
    <n v="40500"/>
    <n v="28215.13"/>
    <n v="12284.87"/>
    <x v="0"/>
    <s v="Indore"/>
    <s v="Madhya Pradesh"/>
    <s v="India"/>
    <s v="UPI"/>
    <x v="0"/>
    <s v="Standard"/>
    <x v="0"/>
    <s v="No"/>
    <s v="Yes"/>
  </r>
  <r>
    <x v="11082"/>
    <x v="886"/>
    <s v="CUST11452"/>
    <s v="Customer 1452"/>
    <n v="19"/>
    <s v="Returning"/>
    <s v="P3006"/>
    <s v="Water Bottle"/>
    <x v="2"/>
    <s v="Metro Supplies"/>
    <n v="2"/>
    <n v="700"/>
    <n v="20"/>
    <n v="1400"/>
    <n v="280"/>
    <n v="1120"/>
    <n v="757.36"/>
    <n v="362.64"/>
    <x v="1"/>
    <s v="Nagpur"/>
    <s v="Maharashtra"/>
    <s v="India"/>
    <s v="Debit Card"/>
    <x v="2"/>
    <s v="Standard"/>
    <x v="0"/>
    <s v="No"/>
    <s v="No"/>
  </r>
  <r>
    <x v="11083"/>
    <x v="886"/>
    <s v="CUST10073"/>
    <s v="Customer 73"/>
    <n v="53"/>
    <s v="Returning"/>
    <s v="P2002"/>
    <s v="Jeans"/>
    <x v="3"/>
    <s v="FashionMart"/>
    <n v="2"/>
    <n v="2200"/>
    <n v="5"/>
    <n v="4400"/>
    <n v="220"/>
    <n v="4180"/>
    <n v="3218.15"/>
    <n v="961.85"/>
    <x v="1"/>
    <s v="Chandigarh"/>
    <s v="Chandigarh"/>
    <s v="India"/>
    <s v="UPI"/>
    <x v="0"/>
    <s v="Standard"/>
    <x v="3"/>
    <s v="No"/>
    <s v="No"/>
  </r>
  <r>
    <x v="11084"/>
    <x v="886"/>
    <s v="CUST11363"/>
    <s v="Customer 1363"/>
    <n v="23"/>
    <s v="New"/>
    <s v="P2005"/>
    <s v="Backpack"/>
    <x v="3"/>
    <s v="Metro Supplies"/>
    <n v="1"/>
    <n v="1800"/>
    <n v="15"/>
    <n v="1800"/>
    <n v="270"/>
    <n v="1530"/>
    <n v="1127.8499999999999"/>
    <n v="402.15"/>
    <x v="2"/>
    <s v="Bhopal"/>
    <s v="Madhya Pradesh"/>
    <s v="India"/>
    <s v="UPI"/>
    <x v="2"/>
    <s v="Same Day"/>
    <x v="0"/>
    <s v="No"/>
    <s v="No"/>
  </r>
  <r>
    <x v="11085"/>
    <x v="886"/>
    <s v="CUST10554"/>
    <s v="Customer 554"/>
    <n v="60"/>
    <s v="Returning"/>
    <s v="P3001"/>
    <s v="Coffee Maker"/>
    <x v="2"/>
    <s v="HomeNeeds"/>
    <n v="5"/>
    <n v="4200"/>
    <n v="10"/>
    <n v="21000"/>
    <n v="2100"/>
    <n v="18900"/>
    <n v="15465.75"/>
    <n v="3434.25"/>
    <x v="2"/>
    <s v="Chennai"/>
    <s v="Tamil Nadu"/>
    <s v="India"/>
    <s v="Wallet"/>
    <x v="1"/>
    <s v="Standard"/>
    <x v="0"/>
    <s v="No"/>
    <s v="No"/>
  </r>
  <r>
    <x v="11086"/>
    <x v="886"/>
    <s v="CUST10574"/>
    <s v="Customer 574"/>
    <n v="41"/>
    <s v="New"/>
    <s v="P4005"/>
    <s v="Perfume"/>
    <x v="4"/>
    <s v="BeautyCare"/>
    <n v="2"/>
    <n v="1800"/>
    <n v="10"/>
    <n v="3600"/>
    <n v="360"/>
    <n v="3240"/>
    <n v="2641.5"/>
    <n v="598.5"/>
    <x v="1"/>
    <s v="Hyderabad"/>
    <s v="Telangana"/>
    <s v="India"/>
    <s v="UPI"/>
    <x v="0"/>
    <s v="Standard"/>
    <x v="4"/>
    <s v="No"/>
    <s v="No"/>
  </r>
  <r>
    <x v="11087"/>
    <x v="886"/>
    <s v="CUST11109"/>
    <s v="Customer 1109"/>
    <n v="53"/>
    <s v="New"/>
    <s v="P1009"/>
    <s v="Power Bank"/>
    <x v="0"/>
    <s v="Prime Distributors"/>
    <n v="2"/>
    <n v="1600"/>
    <n v="20"/>
    <n v="3200"/>
    <n v="640"/>
    <n v="2560"/>
    <n v="1790.48"/>
    <n v="769.52"/>
    <x v="0"/>
    <s v="Patna"/>
    <s v="Bihar"/>
    <s v="India"/>
    <s v="Cash on Delivery"/>
    <x v="0"/>
    <s v="Standard"/>
    <x v="0"/>
    <s v="No"/>
    <s v="No"/>
  </r>
  <r>
    <x v="11088"/>
    <x v="886"/>
    <s v="CUST11728"/>
    <s v="Customer 1728"/>
    <n v="53"/>
    <s v="New"/>
    <s v="P3004"/>
    <s v="Cookware Set"/>
    <x v="2"/>
    <s v="HomeNeeds"/>
    <n v="1"/>
    <n v="3500"/>
    <n v="0"/>
    <n v="3500"/>
    <n v="0"/>
    <n v="3500"/>
    <n v="1953.72"/>
    <n v="1546.28"/>
    <x v="1"/>
    <s v="Kolkata"/>
    <s v="West Bengal"/>
    <s v="India"/>
    <s v="Wallet"/>
    <x v="1"/>
    <s v="Standard"/>
    <x v="0"/>
    <s v="No"/>
    <s v="No"/>
  </r>
  <r>
    <x v="11089"/>
    <x v="886"/>
    <s v="CUST12499"/>
    <s v="Customer 2499"/>
    <n v="29"/>
    <s v="Returning"/>
    <s v="P5005"/>
    <s v="Desk Organizer"/>
    <x v="1"/>
    <s v="Stationery Hub"/>
    <n v="5"/>
    <n v="600"/>
    <n v="15"/>
    <n v="3000"/>
    <n v="450"/>
    <n v="2550"/>
    <n v="2083.58"/>
    <n v="466.42"/>
    <x v="0"/>
    <s v="Surat"/>
    <s v="Gujarat"/>
    <s v="India"/>
    <s v="Debit Card"/>
    <x v="0"/>
    <s v="Standard"/>
    <x v="0"/>
    <s v="No"/>
    <s v="No"/>
  </r>
  <r>
    <x v="11090"/>
    <x v="886"/>
    <s v="CUST10287"/>
    <s v="Customer 287"/>
    <n v="18"/>
    <s v="Returning"/>
    <s v="P4006"/>
    <s v="Lipstick"/>
    <x v="4"/>
    <s v="BeautyCare"/>
    <n v="5"/>
    <n v="850"/>
    <n v="25"/>
    <n v="4250"/>
    <n v="1062.5"/>
    <n v="3187.5"/>
    <n v="2272.86"/>
    <n v="914.64"/>
    <x v="1"/>
    <s v="Patna"/>
    <s v="Bihar"/>
    <s v="India"/>
    <s v="Wallet"/>
    <x v="0"/>
    <s v="Express"/>
    <x v="0"/>
    <s v="No"/>
    <s v="No"/>
  </r>
  <r>
    <x v="11091"/>
    <x v="886"/>
    <s v="CUST10799"/>
    <s v="Customer 799"/>
    <n v="30"/>
    <s v="Loyal"/>
    <s v="P1002"/>
    <s v="Smartphone"/>
    <x v="0"/>
    <s v="Global Traders"/>
    <n v="1"/>
    <n v="28000"/>
    <n v="5"/>
    <n v="28000"/>
    <n v="1400"/>
    <n v="26600"/>
    <n v="20551.939999999999"/>
    <n v="6048.06"/>
    <x v="1"/>
    <s v="Jaipur"/>
    <s v="Rajasthan"/>
    <s v="India"/>
    <s v="Debit Card"/>
    <x v="0"/>
    <s v="Standard"/>
    <x v="0"/>
    <s v="No"/>
    <s v="No"/>
  </r>
  <r>
    <x v="11092"/>
    <x v="886"/>
    <s v="CUST11394"/>
    <s v="Customer 1394"/>
    <n v="22"/>
    <s v="Returning"/>
    <s v="P3002"/>
    <s v="Air Fryer"/>
    <x v="2"/>
    <s v="HomeNeeds"/>
    <n v="1"/>
    <n v="6500"/>
    <n v="15"/>
    <n v="6500"/>
    <n v="975"/>
    <n v="5525"/>
    <n v="4402.47"/>
    <n v="1122.53"/>
    <x v="0"/>
    <s v="Bengaluru"/>
    <s v="Karnataka"/>
    <s v="India"/>
    <s v="Credit Card"/>
    <x v="2"/>
    <s v="Express"/>
    <x v="0"/>
    <s v="No"/>
    <s v="No"/>
  </r>
  <r>
    <x v="11093"/>
    <x v="886"/>
    <s v="CUST11045"/>
    <s v="Customer 1045"/>
    <n v="19"/>
    <s v="Returning"/>
    <s v="P5003"/>
    <s v="Calculator"/>
    <x v="1"/>
    <s v="Stationery Hub"/>
    <n v="5"/>
    <n v="650"/>
    <n v="5"/>
    <n v="3250"/>
    <n v="162.5"/>
    <n v="3087.5"/>
    <n v="2158.92"/>
    <n v="928.58"/>
    <x v="1"/>
    <s v="Lucknow"/>
    <s v="Uttar Pradesh"/>
    <s v="India"/>
    <s v="Cash on Delivery"/>
    <x v="2"/>
    <s v="Standard"/>
    <x v="0"/>
    <s v="No"/>
    <s v="No"/>
  </r>
  <r>
    <x v="11094"/>
    <x v="887"/>
    <s v="CUST10620"/>
    <s v="Customer 620"/>
    <n v="46"/>
    <s v="Loyal"/>
    <s v="P4004"/>
    <s v="Shampoo"/>
    <x v="4"/>
    <s v="BeautyCare"/>
    <n v="5"/>
    <n v="550"/>
    <n v="25"/>
    <n v="2750"/>
    <n v="687.5"/>
    <n v="2062.5"/>
    <n v="1512.48"/>
    <n v="550.02"/>
    <x v="1"/>
    <s v="Visakhapatnam"/>
    <s v="Andhra Pradesh"/>
    <s v="India"/>
    <s v="Credit Card"/>
    <x v="0"/>
    <s v="Standard"/>
    <x v="0"/>
    <s v="No"/>
    <s v="No"/>
  </r>
  <r>
    <x v="11095"/>
    <x v="887"/>
    <s v="CUST12081"/>
    <s v="Customer 2081"/>
    <n v="38"/>
    <s v="Loyal"/>
    <s v="P3002"/>
    <s v="Air Fryer"/>
    <x v="2"/>
    <s v="HomeNeeds"/>
    <n v="2"/>
    <n v="6500"/>
    <n v="15"/>
    <n v="13000"/>
    <n v="1950"/>
    <n v="11050"/>
    <n v="6595.22"/>
    <n v="4454.78"/>
    <x v="2"/>
    <s v="Patna"/>
    <s v="Bihar"/>
    <s v="India"/>
    <s v="Net Banking"/>
    <x v="2"/>
    <s v="Standard"/>
    <x v="3"/>
    <s v="No"/>
    <s v="No"/>
  </r>
  <r>
    <x v="11096"/>
    <x v="887"/>
    <s v="CUST10751"/>
    <s v="Customer 751"/>
    <n v="52"/>
    <s v="New"/>
    <s v="P4006"/>
    <s v="Lipstick"/>
    <x v="4"/>
    <s v="BeautyCare"/>
    <n v="3"/>
    <n v="850"/>
    <n v="20"/>
    <n v="2550"/>
    <n v="510"/>
    <n v="2040"/>
    <n v="1457.99"/>
    <n v="582.01"/>
    <x v="1"/>
    <s v="Mumbai"/>
    <s v="Maharashtra"/>
    <s v="India"/>
    <s v="Net Banking"/>
    <x v="2"/>
    <s v="Standard"/>
    <x v="0"/>
    <s v="No"/>
    <s v="No"/>
  </r>
  <r>
    <x v="11097"/>
    <x v="887"/>
    <s v="CUST12395"/>
    <s v="Customer 2395"/>
    <n v="25"/>
    <s v="New"/>
    <s v="P2005"/>
    <s v="Backpack"/>
    <x v="3"/>
    <s v="Metro Supplies"/>
    <n v="2"/>
    <n v="1800"/>
    <n v="20"/>
    <n v="3600"/>
    <n v="720"/>
    <n v="2880"/>
    <n v="1944.67"/>
    <n v="935.33"/>
    <x v="2"/>
    <s v="Lucknow"/>
    <s v="Uttar Pradesh"/>
    <s v="India"/>
    <s v="UPI"/>
    <x v="0"/>
    <s v="Standard"/>
    <x v="0"/>
    <s v="No"/>
    <s v="No"/>
  </r>
  <r>
    <x v="11098"/>
    <x v="887"/>
    <s v="CUST10322"/>
    <s v="Customer 322"/>
    <n v="32"/>
    <s v="Loyal"/>
    <s v="P2003"/>
    <s v="T-Shirt"/>
    <x v="3"/>
    <s v="RetailHub"/>
    <n v="2"/>
    <n v="900"/>
    <n v="10"/>
    <n v="1800"/>
    <n v="180"/>
    <n v="1620"/>
    <n v="1161.73"/>
    <n v="458.27"/>
    <x v="0"/>
    <s v="Hyderabad"/>
    <s v="Telangana"/>
    <s v="India"/>
    <s v="Cash on Delivery"/>
    <x v="0"/>
    <s v="Standard"/>
    <x v="0"/>
    <s v="No"/>
    <s v="No"/>
  </r>
  <r>
    <x v="11099"/>
    <x v="887"/>
    <s v="CUST10953"/>
    <s v="Customer 953"/>
    <n v="43"/>
    <s v="New"/>
    <s v="P3006"/>
    <s v="Water Bottle"/>
    <x v="2"/>
    <s v="Metro Supplies"/>
    <n v="3"/>
    <n v="700"/>
    <n v="15"/>
    <n v="2100"/>
    <n v="315"/>
    <n v="1785"/>
    <n v="992.92"/>
    <n v="792.08"/>
    <x v="1"/>
    <s v="Guwahati"/>
    <s v="Assam"/>
    <s v="India"/>
    <s v="Wallet"/>
    <x v="2"/>
    <s v="Express"/>
    <x v="0"/>
    <s v="Yes"/>
    <s v="No"/>
  </r>
  <r>
    <x v="11100"/>
    <x v="887"/>
    <s v="CUST11169"/>
    <s v="Customer 1169"/>
    <n v="26"/>
    <s v="Returning"/>
    <s v="P3002"/>
    <s v="Air Fryer"/>
    <x v="2"/>
    <s v="HomeNeeds"/>
    <n v="1"/>
    <n v="6500"/>
    <n v="0"/>
    <n v="6500"/>
    <n v="0"/>
    <n v="6500"/>
    <n v="5239.66"/>
    <n v="1260.3399999999999"/>
    <x v="1"/>
    <s v="Lucknow"/>
    <s v="Uttar Pradesh"/>
    <s v="India"/>
    <s v="Net Banking"/>
    <x v="2"/>
    <s v="Standard"/>
    <x v="4"/>
    <s v="No"/>
    <s v="No"/>
  </r>
  <r>
    <x v="11101"/>
    <x v="887"/>
    <s v="CUST10867"/>
    <s v="Customer 867"/>
    <n v="28"/>
    <s v="Returning"/>
    <s v="P2008"/>
    <s v="Formal Shirt"/>
    <x v="3"/>
    <s v="Global Traders"/>
    <n v="3"/>
    <n v="1700"/>
    <n v="25"/>
    <n v="5100"/>
    <n v="1275"/>
    <n v="3825"/>
    <n v="2635.11"/>
    <n v="1189.8900000000001"/>
    <x v="1"/>
    <s v="Bengaluru"/>
    <s v="Karnataka"/>
    <s v="India"/>
    <s v="Wallet"/>
    <x v="1"/>
    <s v="Standard"/>
    <x v="0"/>
    <s v="No"/>
    <s v="No"/>
  </r>
  <r>
    <x v="11102"/>
    <x v="887"/>
    <s v="CUST10606"/>
    <s v="Customer 606"/>
    <n v="54"/>
    <s v="Returning"/>
    <s v="P3006"/>
    <s v="Water Bottle"/>
    <x v="2"/>
    <s v="Metro Supplies"/>
    <n v="2"/>
    <n v="700"/>
    <n v="10"/>
    <n v="1400"/>
    <n v="140"/>
    <n v="1260"/>
    <n v="947.91"/>
    <n v="312.08999999999997"/>
    <x v="1"/>
    <s v="Bengaluru"/>
    <s v="Karnataka"/>
    <s v="India"/>
    <s v="UPI"/>
    <x v="1"/>
    <s v="Standard"/>
    <x v="0"/>
    <s v="No"/>
    <s v="No"/>
  </r>
  <r>
    <x v="11103"/>
    <x v="887"/>
    <s v="CUST11814"/>
    <s v="Customer 1814"/>
    <n v="53"/>
    <s v="New"/>
    <s v="P4001"/>
    <s v="Face Wash"/>
    <x v="4"/>
    <s v="BeautyCare"/>
    <n v="2"/>
    <n v="450"/>
    <n v="10"/>
    <n v="900"/>
    <n v="90"/>
    <n v="810"/>
    <n v="636.76"/>
    <n v="173.24"/>
    <x v="1"/>
    <s v="Bengaluru"/>
    <s v="Karnataka"/>
    <s v="India"/>
    <s v="Wallet"/>
    <x v="2"/>
    <s v="Express"/>
    <x v="0"/>
    <s v="No"/>
    <s v="No"/>
  </r>
  <r>
    <x v="11104"/>
    <x v="887"/>
    <s v="CUST10212"/>
    <s v="Customer 212"/>
    <n v="48"/>
    <s v="Returning"/>
    <s v="P4002"/>
    <s v="Moisturizer"/>
    <x v="4"/>
    <s v="BeautyCare"/>
    <n v="1"/>
    <n v="650"/>
    <n v="15"/>
    <n v="650"/>
    <n v="97.5"/>
    <n v="552.5"/>
    <n v="410.47"/>
    <n v="142.03"/>
    <x v="0"/>
    <s v="Chandigarh"/>
    <s v="Chandigarh"/>
    <s v="India"/>
    <s v="Debit Card"/>
    <x v="0"/>
    <s v="Standard"/>
    <x v="0"/>
    <s v="No"/>
    <s v="No"/>
  </r>
  <r>
    <x v="11105"/>
    <x v="887"/>
    <s v="CUST11415"/>
    <s v="Customer 1415"/>
    <n v="19"/>
    <s v="New"/>
    <s v="P3003"/>
    <s v="Mixer Grinder"/>
    <x v="2"/>
    <s v="Prime Distributors"/>
    <n v="3"/>
    <n v="4800"/>
    <n v="5"/>
    <n v="14400"/>
    <n v="720"/>
    <n v="13680"/>
    <n v="9965.84"/>
    <n v="3714.16"/>
    <x v="1"/>
    <s v="Patna"/>
    <s v="Bihar"/>
    <s v="India"/>
    <s v="Cash on Delivery"/>
    <x v="0"/>
    <s v="Standard"/>
    <x v="0"/>
    <s v="No"/>
    <s v="No"/>
  </r>
  <r>
    <x v="11106"/>
    <x v="887"/>
    <s v="CUST11011"/>
    <s v="Customer 1011"/>
    <n v="24"/>
    <s v="New"/>
    <s v="P2004"/>
    <s v="Jacket"/>
    <x v="3"/>
    <s v="Global Traders"/>
    <n v="2"/>
    <n v="3500"/>
    <n v="15"/>
    <n v="7000"/>
    <n v="1050"/>
    <n v="5950"/>
    <n v="4609.3999999999996"/>
    <n v="1340.6"/>
    <x v="1"/>
    <s v="Jaipur"/>
    <s v="Rajasthan"/>
    <s v="India"/>
    <s v="UPI"/>
    <x v="1"/>
    <s v="Same Day"/>
    <x v="0"/>
    <s v="No"/>
    <s v="No"/>
  </r>
  <r>
    <x v="11107"/>
    <x v="887"/>
    <s v="CUST10344"/>
    <s v="Customer 344"/>
    <n v="19"/>
    <s v="New"/>
    <s v="P2004"/>
    <s v="Jacket"/>
    <x v="3"/>
    <s v="Global Traders"/>
    <n v="1"/>
    <n v="3500"/>
    <n v="15"/>
    <n v="3500"/>
    <n v="525"/>
    <n v="2975"/>
    <n v="2263.84"/>
    <n v="711.16"/>
    <x v="1"/>
    <s v="Bhubaneswar"/>
    <s v="Odisha"/>
    <s v="India"/>
    <s v="Debit Card"/>
    <x v="2"/>
    <s v="Express"/>
    <x v="3"/>
    <s v="No"/>
    <s v="No"/>
  </r>
  <r>
    <x v="11108"/>
    <x v="887"/>
    <s v="CUST11866"/>
    <s v="Customer 1866"/>
    <n v="27"/>
    <s v="Returning"/>
    <s v="P2001"/>
    <s v="Running Shoes"/>
    <x v="3"/>
    <s v="FashionMart"/>
    <n v="3"/>
    <n v="3200"/>
    <n v="15"/>
    <n v="9600"/>
    <n v="1440"/>
    <n v="8160"/>
    <n v="6482.02"/>
    <n v="1677.98"/>
    <x v="1"/>
    <s v="Nagpur"/>
    <s v="Maharashtra"/>
    <s v="India"/>
    <s v="Wallet"/>
    <x v="0"/>
    <s v="Standard"/>
    <x v="0"/>
    <s v="No"/>
    <s v="No"/>
  </r>
  <r>
    <x v="11109"/>
    <x v="888"/>
    <s v="CUST11102"/>
    <s v="Customer 1102"/>
    <n v="34"/>
    <s v="Returning"/>
    <s v="P4002"/>
    <s v="Moisturizer"/>
    <x v="4"/>
    <s v="BeautyCare"/>
    <n v="1"/>
    <n v="650"/>
    <n v="20"/>
    <n v="650"/>
    <n v="130"/>
    <n v="520"/>
    <n v="380.44"/>
    <n v="139.56"/>
    <x v="2"/>
    <s v="Indore"/>
    <s v="Madhya Pradesh"/>
    <s v="India"/>
    <s v="UPI"/>
    <x v="0"/>
    <s v="Standard"/>
    <x v="0"/>
    <s v="No"/>
    <s v="No"/>
  </r>
  <r>
    <x v="11110"/>
    <x v="888"/>
    <s v="CUST11750"/>
    <s v="Customer 1750"/>
    <n v="25"/>
    <s v="New"/>
    <s v="P1006"/>
    <s v="Keyboard"/>
    <x v="0"/>
    <s v="Metro Supplies"/>
    <n v="1"/>
    <n v="1800"/>
    <n v="20"/>
    <n v="1800"/>
    <n v="360"/>
    <n v="1440"/>
    <n v="1133.3800000000001"/>
    <n v="306.62"/>
    <x v="1"/>
    <s v="Patna"/>
    <s v="Bihar"/>
    <s v="India"/>
    <s v="Credit Card"/>
    <x v="1"/>
    <s v="Standard"/>
    <x v="0"/>
    <s v="No"/>
    <s v="No"/>
  </r>
  <r>
    <x v="11111"/>
    <x v="888"/>
    <s v="CUST11326"/>
    <s v="Customer 1326"/>
    <n v="42"/>
    <s v="Returning"/>
    <s v="P2003"/>
    <s v="T-Shirt"/>
    <x v="3"/>
    <s v="RetailHub"/>
    <n v="1"/>
    <n v="900"/>
    <n v="30"/>
    <n v="900"/>
    <n v="270"/>
    <n v="630"/>
    <n v="476.93"/>
    <n v="153.07"/>
    <x v="2"/>
    <s v="Pune"/>
    <s v="Maharashtra"/>
    <s v="India"/>
    <s v="Debit Card"/>
    <x v="1"/>
    <s v="Standard"/>
    <x v="0"/>
    <s v="No"/>
    <s v="No"/>
  </r>
  <r>
    <x v="11112"/>
    <x v="888"/>
    <s v="CUST11402"/>
    <s v="Customer 1402"/>
    <n v="41"/>
    <s v="New"/>
    <s v="P4003"/>
    <s v="Sunscreen"/>
    <x v="4"/>
    <s v="BeautyCare"/>
    <n v="2"/>
    <n v="700"/>
    <n v="5"/>
    <n v="1400"/>
    <n v="70"/>
    <n v="1330"/>
    <n v="795.77"/>
    <n v="534.23"/>
    <x v="0"/>
    <s v="Visakhapatnam"/>
    <s v="Andhra Pradesh"/>
    <s v="India"/>
    <s v="Debit Card"/>
    <x v="2"/>
    <s v="Standard"/>
    <x v="0"/>
    <s v="Yes"/>
    <s v="No"/>
  </r>
  <r>
    <x v="11113"/>
    <x v="888"/>
    <s v="CUST10659"/>
    <s v="Customer 659"/>
    <n v="34"/>
    <s v="Returning"/>
    <s v="P4002"/>
    <s v="Moisturizer"/>
    <x v="4"/>
    <s v="BeautyCare"/>
    <n v="2"/>
    <n v="650"/>
    <n v="15"/>
    <n v="1300"/>
    <n v="195"/>
    <n v="1105"/>
    <n v="621.6"/>
    <n v="483.4"/>
    <x v="1"/>
    <s v="Lucknow"/>
    <s v="Uttar Pradesh"/>
    <s v="India"/>
    <s v="Wallet"/>
    <x v="0"/>
    <s v="Standard"/>
    <x v="0"/>
    <s v="No"/>
    <s v="No"/>
  </r>
  <r>
    <x v="11114"/>
    <x v="888"/>
    <s v="CUST11107"/>
    <s v="Customer 1107"/>
    <n v="33"/>
    <s v="Loyal"/>
    <s v="P3005"/>
    <s v="Bedsheet Set"/>
    <x v="2"/>
    <s v="RetailHub"/>
    <n v="1"/>
    <n v="1800"/>
    <n v="15"/>
    <n v="1800"/>
    <n v="270"/>
    <n v="1530"/>
    <n v="858.79"/>
    <n v="671.21"/>
    <x v="0"/>
    <s v="Mumbai"/>
    <s v="Maharashtra"/>
    <s v="India"/>
    <s v="Credit Card"/>
    <x v="0"/>
    <s v="Standard"/>
    <x v="0"/>
    <s v="No"/>
    <s v="No"/>
  </r>
  <r>
    <x v="11115"/>
    <x v="888"/>
    <s v="CUST11533"/>
    <s v="Customer 1533"/>
    <n v="56"/>
    <s v="New"/>
    <s v="P3006"/>
    <s v="Water Bottle"/>
    <x v="2"/>
    <s v="Metro Supplies"/>
    <n v="2"/>
    <n v="700"/>
    <n v="20"/>
    <n v="1400"/>
    <n v="280"/>
    <n v="1120"/>
    <n v="811.69"/>
    <n v="308.31"/>
    <x v="2"/>
    <s v="Lucknow"/>
    <s v="Uttar Pradesh"/>
    <s v="India"/>
    <s v="UPI"/>
    <x v="0"/>
    <s v="Standard"/>
    <x v="0"/>
    <s v="No"/>
    <s v="No"/>
  </r>
  <r>
    <x v="11116"/>
    <x v="888"/>
    <s v="CUST10242"/>
    <s v="Customer 242"/>
    <n v="40"/>
    <s v="Returning"/>
    <s v="P1005"/>
    <s v="Tablet"/>
    <x v="0"/>
    <s v="RetailHub"/>
    <n v="2"/>
    <n v="18000"/>
    <n v="15"/>
    <n v="36000"/>
    <n v="5400"/>
    <n v="30600"/>
    <n v="24473.27"/>
    <n v="6126.73"/>
    <x v="0"/>
    <s v="Bengaluru"/>
    <s v="Karnataka"/>
    <s v="India"/>
    <s v="UPI"/>
    <x v="2"/>
    <s v="Standard"/>
    <x v="0"/>
    <s v="Yes"/>
    <s v="No"/>
  </r>
  <r>
    <x v="11117"/>
    <x v="888"/>
    <s v="CUST10525"/>
    <s v="Customer 525"/>
    <n v="45"/>
    <s v="Loyal"/>
    <s v="P3001"/>
    <s v="Coffee Maker"/>
    <x v="2"/>
    <s v="HomeNeeds"/>
    <n v="1"/>
    <n v="4200"/>
    <n v="0"/>
    <n v="4200"/>
    <n v="0"/>
    <n v="4200"/>
    <n v="2406.63"/>
    <n v="1793.37"/>
    <x v="1"/>
    <s v="Indore"/>
    <s v="Madhya Pradesh"/>
    <s v="India"/>
    <s v="Wallet"/>
    <x v="0"/>
    <s v="Standard"/>
    <x v="0"/>
    <s v="No"/>
    <s v="No"/>
  </r>
  <r>
    <x v="11118"/>
    <x v="888"/>
    <s v="CUST10723"/>
    <s v="Customer 723"/>
    <n v="27"/>
    <s v="Returning"/>
    <s v="P3007"/>
    <s v="Vacuum Cleaner"/>
    <x v="2"/>
    <s v="Global Traders"/>
    <n v="4"/>
    <n v="8500"/>
    <n v="5"/>
    <n v="34000"/>
    <n v="1700"/>
    <n v="32300"/>
    <n v="21637.25"/>
    <n v="10662.75"/>
    <x v="1"/>
    <s v="Bhopal"/>
    <s v="Madhya Pradesh"/>
    <s v="India"/>
    <s v="Credit Card"/>
    <x v="0"/>
    <s v="Standard"/>
    <x v="0"/>
    <s v="No"/>
    <s v="No"/>
  </r>
  <r>
    <x v="11119"/>
    <x v="888"/>
    <s v="CUST10254"/>
    <s v="Customer 254"/>
    <n v="50"/>
    <s v="Returning"/>
    <s v="P2002"/>
    <s v="Jeans"/>
    <x v="3"/>
    <s v="FashionMart"/>
    <n v="1"/>
    <n v="2200"/>
    <n v="25"/>
    <n v="2200"/>
    <n v="550"/>
    <n v="1650"/>
    <n v="1102.72"/>
    <n v="547.28"/>
    <x v="1"/>
    <s v="Surat"/>
    <s v="Gujarat"/>
    <s v="India"/>
    <s v="Debit Card"/>
    <x v="2"/>
    <s v="Standard"/>
    <x v="2"/>
    <s v="No"/>
    <s v="No"/>
  </r>
  <r>
    <x v="11120"/>
    <x v="889"/>
    <s v="CUST10646"/>
    <s v="Customer 646"/>
    <n v="51"/>
    <s v="New"/>
    <s v="P4006"/>
    <s v="Lipstick"/>
    <x v="4"/>
    <s v="BeautyCare"/>
    <n v="1"/>
    <n v="850"/>
    <n v="5"/>
    <n v="850"/>
    <n v="42.5"/>
    <n v="807.5"/>
    <n v="508.86"/>
    <n v="298.64"/>
    <x v="2"/>
    <s v="Indore"/>
    <s v="Madhya Pradesh"/>
    <s v="India"/>
    <s v="Credit Card"/>
    <x v="2"/>
    <s v="Express"/>
    <x v="0"/>
    <s v="No"/>
    <s v="No"/>
  </r>
  <r>
    <x v="11121"/>
    <x v="889"/>
    <s v="CUST10807"/>
    <s v="Customer 807"/>
    <n v="41"/>
    <s v="New"/>
    <s v="P2004"/>
    <s v="Jacket"/>
    <x v="3"/>
    <s v="Global Traders"/>
    <n v="5"/>
    <n v="3500"/>
    <n v="10"/>
    <n v="17500"/>
    <n v="1750"/>
    <n v="15750"/>
    <n v="9684.7099999999991"/>
    <n v="6065.29"/>
    <x v="1"/>
    <s v="Ahmedabad"/>
    <s v="Gujarat"/>
    <s v="India"/>
    <s v="Cash on Delivery"/>
    <x v="2"/>
    <s v="Standard"/>
    <x v="0"/>
    <s v="No"/>
    <s v="No"/>
  </r>
  <r>
    <x v="11122"/>
    <x v="889"/>
    <s v="CUST10281"/>
    <s v="Customer 281"/>
    <n v="21"/>
    <s v="New"/>
    <s v="P3007"/>
    <s v="Vacuum Cleaner"/>
    <x v="2"/>
    <s v="Global Traders"/>
    <n v="3"/>
    <n v="8500"/>
    <n v="20"/>
    <n v="25500"/>
    <n v="5100"/>
    <n v="20400"/>
    <n v="14635.41"/>
    <n v="5764.59"/>
    <x v="2"/>
    <s v="Lucknow"/>
    <s v="Uttar Pradesh"/>
    <s v="India"/>
    <s v="Net Banking"/>
    <x v="1"/>
    <s v="Standard"/>
    <x v="0"/>
    <s v="No"/>
    <s v="No"/>
  </r>
  <r>
    <x v="11123"/>
    <x v="889"/>
    <s v="CUST11983"/>
    <s v="Customer 1983"/>
    <n v="44"/>
    <s v="New"/>
    <s v="P1008"/>
    <s v="Monitor"/>
    <x v="0"/>
    <s v="Global Traders"/>
    <n v="2"/>
    <n v="14500"/>
    <n v="0"/>
    <n v="29000"/>
    <n v="0"/>
    <n v="29000"/>
    <n v="16043.6"/>
    <n v="12956.4"/>
    <x v="0"/>
    <s v="Indore"/>
    <s v="Madhya Pradesh"/>
    <s v="India"/>
    <s v="Wallet"/>
    <x v="2"/>
    <s v="Standard"/>
    <x v="0"/>
    <s v="No"/>
    <s v="No"/>
  </r>
  <r>
    <x v="11124"/>
    <x v="889"/>
    <s v="CUST11664"/>
    <s v="Customer 1664"/>
    <n v="26"/>
    <s v="New"/>
    <s v="P1009"/>
    <s v="Power Bank"/>
    <x v="0"/>
    <s v="Prime Distributors"/>
    <n v="4"/>
    <n v="1600"/>
    <n v="10"/>
    <n v="6400"/>
    <n v="640"/>
    <n v="5760"/>
    <n v="3890.86"/>
    <n v="1869.14"/>
    <x v="2"/>
    <s v="Chennai"/>
    <s v="Tamil Nadu"/>
    <s v="India"/>
    <s v="Cash on Delivery"/>
    <x v="2"/>
    <s v="Same Day"/>
    <x v="0"/>
    <s v="No"/>
    <s v="No"/>
  </r>
  <r>
    <x v="11125"/>
    <x v="889"/>
    <s v="CUST10943"/>
    <s v="Customer 943"/>
    <n v="44"/>
    <s v="Loyal"/>
    <s v="P2006"/>
    <s v="Womens Kurti"/>
    <x v="3"/>
    <s v="FashionMart"/>
    <n v="5"/>
    <n v="1400"/>
    <n v="0"/>
    <n v="7000"/>
    <n v="0"/>
    <n v="7000"/>
    <n v="5625.27"/>
    <n v="1374.73"/>
    <x v="0"/>
    <s v="Kolkata"/>
    <s v="West Bengal"/>
    <s v="India"/>
    <s v="Net Banking"/>
    <x v="2"/>
    <s v="Express"/>
    <x v="0"/>
    <s v="No"/>
    <s v="No"/>
  </r>
  <r>
    <x v="11126"/>
    <x v="889"/>
    <s v="CUST12176"/>
    <s v="Customer 2176"/>
    <n v="36"/>
    <s v="Returning"/>
    <s v="P1002"/>
    <s v="Smartphone"/>
    <x v="0"/>
    <s v="Global Traders"/>
    <n v="4"/>
    <n v="28000"/>
    <n v="0"/>
    <n v="112000"/>
    <n v="0"/>
    <n v="112000"/>
    <n v="82440.87"/>
    <n v="29559.13"/>
    <x v="1"/>
    <s v="Hyderabad"/>
    <s v="Telangana"/>
    <s v="India"/>
    <s v="Cash on Delivery"/>
    <x v="1"/>
    <s v="Standard"/>
    <x v="0"/>
    <s v="No"/>
    <s v="No"/>
  </r>
  <r>
    <x v="11127"/>
    <x v="889"/>
    <s v="CUST10133"/>
    <s v="Customer 133"/>
    <n v="22"/>
    <s v="New"/>
    <s v="P3007"/>
    <s v="Vacuum Cleaner"/>
    <x v="2"/>
    <s v="Global Traders"/>
    <n v="1"/>
    <n v="8500"/>
    <n v="15"/>
    <n v="8500"/>
    <n v="1275"/>
    <n v="7225"/>
    <n v="4783.24"/>
    <n v="2441.7600000000002"/>
    <x v="1"/>
    <s v="Patna"/>
    <s v="Bihar"/>
    <s v="India"/>
    <s v="Net Banking"/>
    <x v="1"/>
    <s v="Standard"/>
    <x v="0"/>
    <s v="No"/>
    <s v="No"/>
  </r>
  <r>
    <x v="11128"/>
    <x v="889"/>
    <s v="CUST11124"/>
    <s v="Customer 1124"/>
    <n v="58"/>
    <s v="Loyal"/>
    <s v="P1009"/>
    <s v="Power Bank"/>
    <x v="0"/>
    <s v="Prime Distributors"/>
    <n v="2"/>
    <n v="1600"/>
    <n v="10"/>
    <n v="3200"/>
    <n v="320"/>
    <n v="2880"/>
    <n v="2253.63"/>
    <n v="626.37"/>
    <x v="0"/>
    <s v="Coimbatore"/>
    <s v="Tamil Nadu"/>
    <s v="India"/>
    <s v="Credit Card"/>
    <x v="0"/>
    <s v="Standard"/>
    <x v="0"/>
    <s v="No"/>
    <s v="No"/>
  </r>
  <r>
    <x v="11129"/>
    <x v="889"/>
    <s v="CUST11477"/>
    <s v="Customer 1477"/>
    <n v="28"/>
    <s v="New"/>
    <s v="P1009"/>
    <s v="Power Bank"/>
    <x v="0"/>
    <s v="Prime Distributors"/>
    <n v="2"/>
    <n v="1600"/>
    <n v="20"/>
    <n v="3200"/>
    <n v="640"/>
    <n v="2560"/>
    <n v="2000.15"/>
    <n v="559.85"/>
    <x v="1"/>
    <s v="Patna"/>
    <s v="Bihar"/>
    <s v="India"/>
    <s v="Cash on Delivery"/>
    <x v="0"/>
    <s v="Standard"/>
    <x v="0"/>
    <s v="No"/>
    <s v="No"/>
  </r>
  <r>
    <x v="11130"/>
    <x v="889"/>
    <s v="CUST11332"/>
    <s v="Customer 1332"/>
    <n v="25"/>
    <s v="Returning"/>
    <s v="P5005"/>
    <s v="Desk Organizer"/>
    <x v="1"/>
    <s v="Stationery Hub"/>
    <n v="2"/>
    <n v="600"/>
    <n v="5"/>
    <n v="1200"/>
    <n v="60"/>
    <n v="1140"/>
    <n v="810.95"/>
    <n v="329.05"/>
    <x v="2"/>
    <s v="Patna"/>
    <s v="Bihar"/>
    <s v="India"/>
    <s v="Wallet"/>
    <x v="0"/>
    <s v="Standard"/>
    <x v="0"/>
    <s v="No"/>
    <s v="No"/>
  </r>
  <r>
    <x v="11131"/>
    <x v="889"/>
    <s v="CUST12209"/>
    <s v="Customer 2209"/>
    <n v="47"/>
    <s v="Returning"/>
    <s v="P2003"/>
    <s v="T-Shirt"/>
    <x v="3"/>
    <s v="RetailHub"/>
    <n v="2"/>
    <n v="900"/>
    <n v="5"/>
    <n v="1800"/>
    <n v="90"/>
    <n v="1710"/>
    <n v="1204.06"/>
    <n v="505.94"/>
    <x v="2"/>
    <s v="Ahmedabad"/>
    <s v="Gujarat"/>
    <s v="India"/>
    <s v="Debit Card"/>
    <x v="0"/>
    <s v="Standard"/>
    <x v="0"/>
    <s v="No"/>
    <s v="No"/>
  </r>
  <r>
    <x v="11132"/>
    <x v="889"/>
    <s v="CUST11973"/>
    <s v="Customer 1973"/>
    <n v="53"/>
    <s v="Returning"/>
    <s v="P3005"/>
    <s v="Bedsheet Set"/>
    <x v="2"/>
    <s v="RetailHub"/>
    <n v="2"/>
    <n v="1800"/>
    <n v="5"/>
    <n v="3600"/>
    <n v="180"/>
    <n v="3420"/>
    <n v="2461.0500000000002"/>
    <n v="958.95"/>
    <x v="0"/>
    <s v="Chennai"/>
    <s v="Tamil Nadu"/>
    <s v="India"/>
    <s v="Credit Card"/>
    <x v="1"/>
    <s v="Standard"/>
    <x v="2"/>
    <s v="No"/>
    <s v="No"/>
  </r>
  <r>
    <x v="11133"/>
    <x v="889"/>
    <s v="CUST10070"/>
    <s v="Customer 70"/>
    <n v="33"/>
    <s v="Loyal"/>
    <s v="P5001"/>
    <s v="Notebook Set"/>
    <x v="1"/>
    <s v="Stationery Hub"/>
    <n v="2"/>
    <n v="500"/>
    <n v="10"/>
    <n v="1000"/>
    <n v="100"/>
    <n v="900"/>
    <n v="696.7"/>
    <n v="203.3"/>
    <x v="1"/>
    <s v="Kolkata"/>
    <s v="West Bengal"/>
    <s v="India"/>
    <s v="Net Banking"/>
    <x v="1"/>
    <s v="Express"/>
    <x v="0"/>
    <s v="No"/>
    <s v="No"/>
  </r>
  <r>
    <x v="11134"/>
    <x v="889"/>
    <s v="CUST10122"/>
    <s v="Customer 122"/>
    <n v="23"/>
    <s v="New"/>
    <s v="P4003"/>
    <s v="Sunscreen"/>
    <x v="4"/>
    <s v="BeautyCare"/>
    <n v="1"/>
    <n v="700"/>
    <n v="0"/>
    <n v="700"/>
    <n v="0"/>
    <n v="700"/>
    <n v="388.48"/>
    <n v="311.52"/>
    <x v="2"/>
    <s v="Lucknow"/>
    <s v="Uttar Pradesh"/>
    <s v="India"/>
    <s v="Credit Card"/>
    <x v="0"/>
    <s v="Standard"/>
    <x v="0"/>
    <s v="No"/>
    <s v="No"/>
  </r>
  <r>
    <x v="11135"/>
    <x v="889"/>
    <s v="CUST10783"/>
    <s v="Customer 783"/>
    <n v="32"/>
    <s v="New"/>
    <s v="P3003"/>
    <s v="Mixer Grinder"/>
    <x v="2"/>
    <s v="Prime Distributors"/>
    <n v="1"/>
    <n v="4800"/>
    <n v="0"/>
    <n v="4800"/>
    <n v="0"/>
    <n v="4800"/>
    <n v="3021.27"/>
    <n v="1778.73"/>
    <x v="1"/>
    <s v="Pune"/>
    <s v="Maharashtra"/>
    <s v="India"/>
    <s v="Cash on Delivery"/>
    <x v="0"/>
    <s v="Same Day"/>
    <x v="0"/>
    <s v="No"/>
    <s v="No"/>
  </r>
  <r>
    <x v="11136"/>
    <x v="890"/>
    <s v="CUST11577"/>
    <s v="Customer 1577"/>
    <n v="21"/>
    <s v="Returning"/>
    <s v="P1005"/>
    <s v="Tablet"/>
    <x v="0"/>
    <s v="RetailHub"/>
    <n v="1"/>
    <n v="18000"/>
    <n v="5"/>
    <n v="18000"/>
    <n v="900"/>
    <n v="17100"/>
    <n v="11636.94"/>
    <n v="5463.06"/>
    <x v="1"/>
    <s v="Hyderabad"/>
    <s v="Telangana"/>
    <s v="India"/>
    <s v="Debit Card"/>
    <x v="0"/>
    <s v="Express"/>
    <x v="0"/>
    <s v="No"/>
    <s v="No"/>
  </r>
  <r>
    <x v="11137"/>
    <x v="890"/>
    <s v="CUST10812"/>
    <s v="Customer 812"/>
    <n v="59"/>
    <s v="Loyal"/>
    <s v="P4004"/>
    <s v="Shampoo"/>
    <x v="4"/>
    <s v="BeautyCare"/>
    <n v="1"/>
    <n v="550"/>
    <n v="15"/>
    <n v="550"/>
    <n v="82.5"/>
    <n v="467.5"/>
    <n v="335.53"/>
    <n v="131.97"/>
    <x v="2"/>
    <s v="Mumbai"/>
    <s v="Maharashtra"/>
    <s v="India"/>
    <s v="Cash on Delivery"/>
    <x v="0"/>
    <s v="Express"/>
    <x v="0"/>
    <s v="No"/>
    <s v="No"/>
  </r>
  <r>
    <x v="11138"/>
    <x v="890"/>
    <s v="CUST11091"/>
    <s v="Customer 1091"/>
    <n v="43"/>
    <s v="New"/>
    <s v="P1003"/>
    <s v="Headphones"/>
    <x v="0"/>
    <s v="Metro Supplies"/>
    <n v="1"/>
    <n v="2500"/>
    <n v="5"/>
    <n v="2500"/>
    <n v="125"/>
    <n v="2375"/>
    <n v="1449.9"/>
    <n v="925.1"/>
    <x v="1"/>
    <s v="Pune"/>
    <s v="Maharashtra"/>
    <s v="India"/>
    <s v="Debit Card"/>
    <x v="2"/>
    <s v="Standard"/>
    <x v="0"/>
    <s v="No"/>
    <s v="No"/>
  </r>
  <r>
    <x v="11139"/>
    <x v="890"/>
    <s v="CUST10273"/>
    <s v="Customer 273"/>
    <n v="23"/>
    <s v="Returning"/>
    <s v="P2002"/>
    <s v="Jeans"/>
    <x v="3"/>
    <s v="FashionMart"/>
    <n v="2"/>
    <n v="2200"/>
    <n v="10"/>
    <n v="4400"/>
    <n v="440"/>
    <n v="3960"/>
    <n v="2304.5300000000002"/>
    <n v="1655.47"/>
    <x v="1"/>
    <s v="Chandigarh"/>
    <s v="Chandigarh"/>
    <s v="India"/>
    <s v="Wallet"/>
    <x v="2"/>
    <s v="Express"/>
    <x v="0"/>
    <s v="No"/>
    <s v="No"/>
  </r>
  <r>
    <x v="11140"/>
    <x v="890"/>
    <s v="CUST11481"/>
    <s v="Customer 1481"/>
    <n v="18"/>
    <s v="Returning"/>
    <s v="P2006"/>
    <s v="Womens Kurti"/>
    <x v="3"/>
    <s v="FashionMart"/>
    <n v="2"/>
    <n v="1400"/>
    <n v="10"/>
    <n v="2800"/>
    <n v="280"/>
    <n v="2520"/>
    <n v="1678.86"/>
    <n v="841.14"/>
    <x v="1"/>
    <s v="Chennai"/>
    <s v="Tamil Nadu"/>
    <s v="India"/>
    <s v="Debit Card"/>
    <x v="2"/>
    <s v="Standard"/>
    <x v="3"/>
    <s v="No"/>
    <s v="No"/>
  </r>
  <r>
    <x v="11141"/>
    <x v="890"/>
    <s v="CUST12085"/>
    <s v="Customer 2085"/>
    <n v="40"/>
    <s v="Returning"/>
    <s v="P3002"/>
    <s v="Air Fryer"/>
    <x v="2"/>
    <s v="HomeNeeds"/>
    <n v="4"/>
    <n v="6500"/>
    <n v="10"/>
    <n v="26000"/>
    <n v="2600"/>
    <n v="23400"/>
    <n v="18251.63"/>
    <n v="5148.37"/>
    <x v="2"/>
    <s v="Hyderabad"/>
    <s v="Telangana"/>
    <s v="India"/>
    <s v="Credit Card"/>
    <x v="0"/>
    <s v="Express"/>
    <x v="1"/>
    <s v="No"/>
    <s v="No"/>
  </r>
  <r>
    <x v="11142"/>
    <x v="890"/>
    <s v="CUST11459"/>
    <s v="Customer 1459"/>
    <n v="56"/>
    <s v="Returning"/>
    <s v="P2006"/>
    <s v="Womens Kurti"/>
    <x v="3"/>
    <s v="FashionMart"/>
    <n v="1"/>
    <n v="1400"/>
    <n v="5"/>
    <n v="1400"/>
    <n v="70"/>
    <n v="1330"/>
    <n v="930.28"/>
    <n v="399.72"/>
    <x v="1"/>
    <s v="Chennai"/>
    <s v="Tamil Nadu"/>
    <s v="India"/>
    <s v="Credit Card"/>
    <x v="2"/>
    <s v="Standard"/>
    <x v="1"/>
    <s v="No"/>
    <s v="No"/>
  </r>
  <r>
    <x v="11143"/>
    <x v="890"/>
    <s v="CUST10536"/>
    <s v="Customer 536"/>
    <n v="25"/>
    <s v="Returning"/>
    <s v="P5004"/>
    <s v="Pen Set"/>
    <x v="1"/>
    <s v="Stationery Hub"/>
    <n v="3"/>
    <n v="250"/>
    <n v="25"/>
    <n v="750"/>
    <n v="187.5"/>
    <n v="562.5"/>
    <n v="327.26"/>
    <n v="235.24"/>
    <x v="1"/>
    <s v="Indore"/>
    <s v="Madhya Pradesh"/>
    <s v="India"/>
    <s v="Wallet"/>
    <x v="1"/>
    <s v="Express"/>
    <x v="0"/>
    <s v="No"/>
    <s v="No"/>
  </r>
  <r>
    <x v="11144"/>
    <x v="891"/>
    <s v="CUST11272"/>
    <s v="Customer 1272"/>
    <n v="19"/>
    <s v="Returning"/>
    <s v="P4006"/>
    <s v="Lipstick"/>
    <x v="4"/>
    <s v="BeautyCare"/>
    <n v="3"/>
    <n v="850"/>
    <n v="20"/>
    <n v="2550"/>
    <n v="510"/>
    <n v="2040"/>
    <n v="1332.27"/>
    <n v="707.73"/>
    <x v="1"/>
    <s v="Chennai"/>
    <s v="Tamil Nadu"/>
    <s v="India"/>
    <s v="Debit Card"/>
    <x v="2"/>
    <s v="Express"/>
    <x v="0"/>
    <s v="No"/>
    <s v="No"/>
  </r>
  <r>
    <x v="11145"/>
    <x v="891"/>
    <s v="CUST11678"/>
    <s v="Customer 1678"/>
    <n v="23"/>
    <s v="Returning"/>
    <s v="P1003"/>
    <s v="Headphones"/>
    <x v="0"/>
    <s v="Metro Supplies"/>
    <n v="2"/>
    <n v="2500"/>
    <n v="5"/>
    <n v="5000"/>
    <n v="250"/>
    <n v="4750"/>
    <n v="2726.79"/>
    <n v="2023.21"/>
    <x v="1"/>
    <s v="Pune"/>
    <s v="Maharashtra"/>
    <s v="India"/>
    <s v="Cash on Delivery"/>
    <x v="1"/>
    <s v="Express"/>
    <x v="0"/>
    <s v="No"/>
    <s v="No"/>
  </r>
  <r>
    <x v="11146"/>
    <x v="891"/>
    <s v="CUST11490"/>
    <s v="Customer 1490"/>
    <n v="55"/>
    <s v="Loyal"/>
    <s v="P1009"/>
    <s v="Power Bank"/>
    <x v="0"/>
    <s v="Prime Distributors"/>
    <n v="1"/>
    <n v="1600"/>
    <n v="5"/>
    <n v="1600"/>
    <n v="80"/>
    <n v="1520"/>
    <n v="955.76"/>
    <n v="564.24"/>
    <x v="1"/>
    <s v="Bhopal"/>
    <s v="Madhya Pradesh"/>
    <s v="India"/>
    <s v="Cash on Delivery"/>
    <x v="1"/>
    <s v="Express"/>
    <x v="0"/>
    <s v="Yes"/>
    <s v="No"/>
  </r>
  <r>
    <x v="11147"/>
    <x v="891"/>
    <s v="CUST12073"/>
    <s v="Customer 2073"/>
    <n v="53"/>
    <s v="Loyal"/>
    <s v="P3005"/>
    <s v="Bedsheet Set"/>
    <x v="2"/>
    <s v="RetailHub"/>
    <n v="1"/>
    <n v="1800"/>
    <n v="15"/>
    <n v="1800"/>
    <n v="270"/>
    <n v="1530"/>
    <n v="1029.8800000000001"/>
    <n v="500.12"/>
    <x v="1"/>
    <s v="Coimbatore"/>
    <s v="Tamil Nadu"/>
    <s v="India"/>
    <s v="Cash on Delivery"/>
    <x v="2"/>
    <s v="Express"/>
    <x v="0"/>
    <s v="No"/>
    <s v="No"/>
  </r>
  <r>
    <x v="11148"/>
    <x v="891"/>
    <s v="CUST10846"/>
    <s v="Customer 846"/>
    <n v="51"/>
    <s v="New"/>
    <s v="P3005"/>
    <s v="Bedsheet Set"/>
    <x v="2"/>
    <s v="RetailHub"/>
    <n v="3"/>
    <n v="1800"/>
    <n v="20"/>
    <n v="5400"/>
    <n v="1080"/>
    <n v="4320"/>
    <n v="2736.19"/>
    <n v="1583.81"/>
    <x v="1"/>
    <s v="Chandigarh"/>
    <s v="Chandigarh"/>
    <s v="India"/>
    <s v="Credit Card"/>
    <x v="0"/>
    <s v="Standard"/>
    <x v="0"/>
    <s v="Yes"/>
    <s v="No"/>
  </r>
  <r>
    <x v="11149"/>
    <x v="891"/>
    <s v="CUST10755"/>
    <s v="Customer 755"/>
    <n v="26"/>
    <s v="Loyal"/>
    <s v="P1007"/>
    <s v="Mouse"/>
    <x v="0"/>
    <s v="RetailHub"/>
    <n v="2"/>
    <n v="900"/>
    <n v="20"/>
    <n v="1800"/>
    <n v="360"/>
    <n v="1440"/>
    <n v="1136.79"/>
    <n v="303.20999999999998"/>
    <x v="1"/>
    <s v="Bengaluru"/>
    <s v="Karnataka"/>
    <s v="India"/>
    <s v="Cash on Delivery"/>
    <x v="2"/>
    <s v="Standard"/>
    <x v="0"/>
    <s v="No"/>
    <s v="No"/>
  </r>
  <r>
    <x v="11150"/>
    <x v="891"/>
    <s v="CUST12191"/>
    <s v="Customer 2191"/>
    <n v="60"/>
    <s v="Loyal"/>
    <s v="P2006"/>
    <s v="Womens Kurti"/>
    <x v="3"/>
    <s v="FashionMart"/>
    <n v="5"/>
    <n v="1400"/>
    <n v="25"/>
    <n v="7000"/>
    <n v="1750"/>
    <n v="5250"/>
    <n v="3989.84"/>
    <n v="1260.1600000000001"/>
    <x v="2"/>
    <s v="Indore"/>
    <s v="Madhya Pradesh"/>
    <s v="India"/>
    <s v="Cash on Delivery"/>
    <x v="0"/>
    <s v="Standard"/>
    <x v="0"/>
    <s v="No"/>
    <s v="No"/>
  </r>
  <r>
    <x v="11151"/>
    <x v="891"/>
    <s v="CUST12122"/>
    <s v="Customer 2122"/>
    <n v="36"/>
    <s v="Returning"/>
    <s v="P3007"/>
    <s v="Vacuum Cleaner"/>
    <x v="2"/>
    <s v="Global Traders"/>
    <n v="2"/>
    <n v="8500"/>
    <n v="5"/>
    <n v="17000"/>
    <n v="850"/>
    <n v="16150"/>
    <n v="8908.24"/>
    <n v="7241.76"/>
    <x v="0"/>
    <s v="Pune"/>
    <s v="Maharashtra"/>
    <s v="India"/>
    <s v="Credit Card"/>
    <x v="1"/>
    <s v="Standard"/>
    <x v="0"/>
    <s v="No"/>
    <s v="No"/>
  </r>
  <r>
    <x v="11152"/>
    <x v="891"/>
    <s v="CUST12062"/>
    <s v="Customer 2062"/>
    <n v="31"/>
    <s v="New"/>
    <s v="P1002"/>
    <s v="Smartphone"/>
    <x v="0"/>
    <s v="Global Traders"/>
    <n v="3"/>
    <n v="28000"/>
    <n v="5"/>
    <n v="84000"/>
    <n v="4200"/>
    <n v="79800"/>
    <n v="47734.71"/>
    <n v="32065.29"/>
    <x v="2"/>
    <s v="Guwahati"/>
    <s v="Assam"/>
    <s v="India"/>
    <s v="Debit Card"/>
    <x v="1"/>
    <s v="Standard"/>
    <x v="0"/>
    <s v="No"/>
    <s v="No"/>
  </r>
  <r>
    <x v="11153"/>
    <x v="891"/>
    <s v="CUST10729"/>
    <s v="Customer 729"/>
    <n v="22"/>
    <s v="New"/>
    <s v="P2004"/>
    <s v="Jacket"/>
    <x v="3"/>
    <s v="Global Traders"/>
    <n v="1"/>
    <n v="3500"/>
    <n v="10"/>
    <n v="3500"/>
    <n v="350"/>
    <n v="3150"/>
    <n v="2265.9899999999998"/>
    <n v="884.01"/>
    <x v="2"/>
    <s v="Guwahati"/>
    <s v="Assam"/>
    <s v="India"/>
    <s v="Wallet"/>
    <x v="0"/>
    <s v="Standard"/>
    <x v="1"/>
    <s v="No"/>
    <s v="No"/>
  </r>
  <r>
    <x v="11154"/>
    <x v="892"/>
    <s v="CUST11446"/>
    <s v="Customer 1446"/>
    <n v="49"/>
    <s v="New"/>
    <s v="P5001"/>
    <s v="Notebook Set"/>
    <x v="1"/>
    <s v="Stationery Hub"/>
    <n v="1"/>
    <n v="500"/>
    <n v="20"/>
    <n v="500"/>
    <n v="100"/>
    <n v="400"/>
    <n v="313.36"/>
    <n v="86.64"/>
    <x v="1"/>
    <s v="Guwahati"/>
    <s v="Assam"/>
    <s v="India"/>
    <s v="UPI"/>
    <x v="1"/>
    <s v="Express"/>
    <x v="0"/>
    <s v="Yes"/>
    <s v="No"/>
  </r>
  <r>
    <x v="11155"/>
    <x v="892"/>
    <s v="CUST12396"/>
    <s v="Customer 2396"/>
    <n v="36"/>
    <s v="Loyal"/>
    <s v="P2001"/>
    <s v="Running Shoes"/>
    <x v="3"/>
    <s v="FashionMart"/>
    <n v="2"/>
    <n v="3200"/>
    <n v="10"/>
    <n v="6400"/>
    <n v="640"/>
    <n v="5760"/>
    <n v="3653.87"/>
    <n v="2106.13"/>
    <x v="0"/>
    <s v="Surat"/>
    <s v="Gujarat"/>
    <s v="India"/>
    <s v="UPI"/>
    <x v="0"/>
    <s v="Standard"/>
    <x v="0"/>
    <s v="No"/>
    <s v="No"/>
  </r>
  <r>
    <x v="11156"/>
    <x v="892"/>
    <s v="CUST12249"/>
    <s v="Customer 2249"/>
    <n v="20"/>
    <s v="Returning"/>
    <s v="P4003"/>
    <s v="Sunscreen"/>
    <x v="4"/>
    <s v="BeautyCare"/>
    <n v="1"/>
    <n v="700"/>
    <n v="15"/>
    <n v="700"/>
    <n v="105"/>
    <n v="595"/>
    <n v="357.24"/>
    <n v="237.76"/>
    <x v="1"/>
    <s v="Guwahati"/>
    <s v="Assam"/>
    <s v="India"/>
    <s v="Wallet"/>
    <x v="0"/>
    <s v="Standard"/>
    <x v="0"/>
    <s v="No"/>
    <s v="No"/>
  </r>
  <r>
    <x v="11157"/>
    <x v="892"/>
    <s v="CUST10638"/>
    <s v="Customer 638"/>
    <n v="43"/>
    <s v="New"/>
    <s v="P2004"/>
    <s v="Jacket"/>
    <x v="3"/>
    <s v="Global Traders"/>
    <n v="4"/>
    <n v="3500"/>
    <n v="20"/>
    <n v="14000"/>
    <n v="2800"/>
    <n v="11200"/>
    <n v="8488.2199999999993"/>
    <n v="2711.78"/>
    <x v="1"/>
    <s v="Mumbai"/>
    <s v="Maharashtra"/>
    <s v="India"/>
    <s v="Cash on Delivery"/>
    <x v="2"/>
    <s v="Same Day"/>
    <x v="0"/>
    <s v="No"/>
    <s v="No"/>
  </r>
  <r>
    <x v="11158"/>
    <x v="892"/>
    <s v="CUST10513"/>
    <s v="Customer 513"/>
    <n v="48"/>
    <s v="New"/>
    <s v="P1001"/>
    <s v="Laptop"/>
    <x v="0"/>
    <s v="TechSource India"/>
    <n v="1"/>
    <n v="55000"/>
    <n v="15"/>
    <n v="55000"/>
    <n v="8250"/>
    <n v="46750"/>
    <n v="29614.59"/>
    <n v="17135.41"/>
    <x v="1"/>
    <s v="Delhi"/>
    <s v="Delhi"/>
    <s v="India"/>
    <s v="Net Banking"/>
    <x v="1"/>
    <s v="Express"/>
    <x v="0"/>
    <s v="No"/>
    <s v="No"/>
  </r>
  <r>
    <x v="11159"/>
    <x v="892"/>
    <s v="CUST11282"/>
    <s v="Customer 1282"/>
    <n v="55"/>
    <s v="New"/>
    <s v="P2005"/>
    <s v="Backpack"/>
    <x v="3"/>
    <s v="Metro Supplies"/>
    <n v="3"/>
    <n v="1800"/>
    <n v="0"/>
    <n v="5400"/>
    <n v="0"/>
    <n v="5400"/>
    <n v="3763.76"/>
    <n v="1636.24"/>
    <x v="1"/>
    <s v="Visakhapatnam"/>
    <s v="Andhra Pradesh"/>
    <s v="India"/>
    <s v="Debit Card"/>
    <x v="2"/>
    <s v="Standard"/>
    <x v="0"/>
    <s v="No"/>
    <s v="No"/>
  </r>
  <r>
    <x v="11160"/>
    <x v="892"/>
    <s v="CUST10608"/>
    <s v="Customer 608"/>
    <n v="57"/>
    <s v="Returning"/>
    <s v="P5002"/>
    <s v="Novel"/>
    <x v="1"/>
    <s v="Stationery Hub"/>
    <n v="1"/>
    <n v="400"/>
    <n v="5"/>
    <n v="400"/>
    <n v="20"/>
    <n v="380"/>
    <n v="227.56"/>
    <n v="152.44"/>
    <x v="1"/>
    <s v="Coimbatore"/>
    <s v="Tamil Nadu"/>
    <s v="India"/>
    <s v="Wallet"/>
    <x v="0"/>
    <s v="Standard"/>
    <x v="0"/>
    <s v="No"/>
    <s v="No"/>
  </r>
  <r>
    <x v="11161"/>
    <x v="892"/>
    <s v="CUST12298"/>
    <s v="Customer 2298"/>
    <n v="53"/>
    <s v="Loyal"/>
    <s v="P5001"/>
    <s v="Notebook Set"/>
    <x v="1"/>
    <s v="Stationery Hub"/>
    <n v="3"/>
    <n v="500"/>
    <n v="10"/>
    <n v="1500"/>
    <n v="150"/>
    <n v="1350"/>
    <n v="1090.51"/>
    <n v="259.49"/>
    <x v="1"/>
    <s v="Lucknow"/>
    <s v="Uttar Pradesh"/>
    <s v="India"/>
    <s v="Wallet"/>
    <x v="1"/>
    <s v="Standard"/>
    <x v="1"/>
    <s v="No"/>
    <s v="No"/>
  </r>
  <r>
    <x v="11162"/>
    <x v="892"/>
    <s v="CUST10371"/>
    <s v="Customer 371"/>
    <n v="59"/>
    <s v="Loyal"/>
    <s v="P5004"/>
    <s v="Pen Set"/>
    <x v="1"/>
    <s v="Stationery Hub"/>
    <n v="4"/>
    <n v="250"/>
    <n v="15"/>
    <n v="1000"/>
    <n v="150"/>
    <n v="850"/>
    <n v="624.39"/>
    <n v="225.61"/>
    <x v="1"/>
    <s v="Chandigarh"/>
    <s v="Chandigarh"/>
    <s v="India"/>
    <s v="Cash on Delivery"/>
    <x v="0"/>
    <s v="Standard"/>
    <x v="0"/>
    <s v="No"/>
    <s v="No"/>
  </r>
  <r>
    <x v="11163"/>
    <x v="892"/>
    <s v="CUST10062"/>
    <s v="Customer 62"/>
    <n v="53"/>
    <s v="New"/>
    <s v="P1008"/>
    <s v="Monitor"/>
    <x v="0"/>
    <s v="Global Traders"/>
    <n v="1"/>
    <n v="14500"/>
    <n v="15"/>
    <n v="14500"/>
    <n v="2175"/>
    <n v="12325"/>
    <n v="9751.73"/>
    <n v="2573.27"/>
    <x v="1"/>
    <s v="Hyderabad"/>
    <s v="Telangana"/>
    <s v="India"/>
    <s v="Wallet"/>
    <x v="2"/>
    <s v="Standard"/>
    <x v="0"/>
    <s v="No"/>
    <s v="No"/>
  </r>
  <r>
    <x v="11164"/>
    <x v="892"/>
    <s v="CUST12407"/>
    <s v="Customer 2407"/>
    <n v="54"/>
    <s v="Returning"/>
    <s v="P2006"/>
    <s v="Womens Kurti"/>
    <x v="3"/>
    <s v="FashionMart"/>
    <n v="3"/>
    <n v="1400"/>
    <n v="15"/>
    <n v="4200"/>
    <n v="630"/>
    <n v="3570"/>
    <n v="2208.2199999999998"/>
    <n v="1361.78"/>
    <x v="1"/>
    <s v="Surat"/>
    <s v="Gujarat"/>
    <s v="India"/>
    <s v="Wallet"/>
    <x v="2"/>
    <s v="Standard"/>
    <x v="2"/>
    <s v="No"/>
    <s v="No"/>
  </r>
  <r>
    <x v="11165"/>
    <x v="892"/>
    <s v="CUST11808"/>
    <s v="Customer 1808"/>
    <n v="42"/>
    <s v="New"/>
    <s v="P3001"/>
    <s v="Coffee Maker"/>
    <x v="2"/>
    <s v="HomeNeeds"/>
    <n v="2"/>
    <n v="4200"/>
    <n v="10"/>
    <n v="8400"/>
    <n v="840"/>
    <n v="7560"/>
    <n v="5049.79"/>
    <n v="2510.21"/>
    <x v="2"/>
    <s v="Pune"/>
    <s v="Maharashtra"/>
    <s v="India"/>
    <s v="Cash on Delivery"/>
    <x v="0"/>
    <s v="Express"/>
    <x v="0"/>
    <s v="No"/>
    <s v="No"/>
  </r>
  <r>
    <x v="11166"/>
    <x v="892"/>
    <s v="CUST10663"/>
    <s v="Customer 663"/>
    <n v="48"/>
    <s v="Loyal"/>
    <s v="P5005"/>
    <s v="Desk Organizer"/>
    <x v="1"/>
    <s v="Stationery Hub"/>
    <n v="2"/>
    <n v="600"/>
    <n v="15"/>
    <n v="1200"/>
    <n v="180"/>
    <n v="1020"/>
    <n v="808.23"/>
    <n v="211.77"/>
    <x v="1"/>
    <s v="Guwahati"/>
    <s v="Assam"/>
    <s v="India"/>
    <s v="Credit Card"/>
    <x v="1"/>
    <s v="Standard"/>
    <x v="0"/>
    <s v="No"/>
    <s v="No"/>
  </r>
  <r>
    <x v="11167"/>
    <x v="892"/>
    <s v="CUST12258"/>
    <s v="Customer 2258"/>
    <n v="50"/>
    <s v="New"/>
    <s v="P3003"/>
    <s v="Mixer Grinder"/>
    <x v="2"/>
    <s v="Prime Distributors"/>
    <n v="4"/>
    <n v="4800"/>
    <n v="5"/>
    <n v="19200"/>
    <n v="960"/>
    <n v="18240"/>
    <n v="13898.87"/>
    <n v="4341.13"/>
    <x v="2"/>
    <s v="Ahmedabad"/>
    <s v="Gujarat"/>
    <s v="India"/>
    <s v="UPI"/>
    <x v="1"/>
    <s v="Standard"/>
    <x v="0"/>
    <s v="No"/>
    <s v="Yes"/>
  </r>
  <r>
    <x v="11168"/>
    <x v="892"/>
    <s v="CUST12029"/>
    <s v="Customer 2029"/>
    <n v="47"/>
    <s v="Returning"/>
    <s v="P4001"/>
    <s v="Face Wash"/>
    <x v="4"/>
    <s v="BeautyCare"/>
    <n v="1"/>
    <n v="450"/>
    <n v="10"/>
    <n v="450"/>
    <n v="45"/>
    <n v="405"/>
    <n v="234.43"/>
    <n v="170.57"/>
    <x v="0"/>
    <s v="Lucknow"/>
    <s v="Uttar Pradesh"/>
    <s v="India"/>
    <s v="UPI"/>
    <x v="2"/>
    <s v="Standard"/>
    <x v="1"/>
    <s v="No"/>
    <s v="No"/>
  </r>
  <r>
    <x v="11169"/>
    <x v="892"/>
    <s v="CUST10657"/>
    <s v="Customer 657"/>
    <n v="30"/>
    <s v="Returning"/>
    <s v="P1005"/>
    <s v="Tablet"/>
    <x v="0"/>
    <s v="RetailHub"/>
    <n v="4"/>
    <n v="18000"/>
    <n v="25"/>
    <n v="72000"/>
    <n v="18000"/>
    <n v="54000"/>
    <n v="37564.230000000003"/>
    <n v="16435.77"/>
    <x v="2"/>
    <s v="Kolkata"/>
    <s v="West Bengal"/>
    <s v="India"/>
    <s v="Credit Card"/>
    <x v="1"/>
    <s v="Standard"/>
    <x v="3"/>
    <s v="No"/>
    <s v="Yes"/>
  </r>
  <r>
    <x v="11170"/>
    <x v="892"/>
    <s v="CUST10835"/>
    <s v="Customer 835"/>
    <n v="44"/>
    <s v="Loyal"/>
    <s v="P1004"/>
    <s v="Smartwatch"/>
    <x v="0"/>
    <s v="TechSource India"/>
    <n v="2"/>
    <n v="6500"/>
    <n v="5"/>
    <n v="13000"/>
    <n v="650"/>
    <n v="12350"/>
    <n v="10052.92"/>
    <n v="2297.08"/>
    <x v="1"/>
    <s v="Surat"/>
    <s v="Gujarat"/>
    <s v="India"/>
    <s v="UPI"/>
    <x v="0"/>
    <s v="Standard"/>
    <x v="0"/>
    <s v="Yes"/>
    <s v="No"/>
  </r>
  <r>
    <x v="11171"/>
    <x v="892"/>
    <s v="CUST11578"/>
    <s v="Customer 1578"/>
    <n v="54"/>
    <s v="Returning"/>
    <s v="P3006"/>
    <s v="Water Bottle"/>
    <x v="2"/>
    <s v="Metro Supplies"/>
    <n v="2"/>
    <n v="700"/>
    <n v="10"/>
    <n v="1400"/>
    <n v="140"/>
    <n v="1260"/>
    <n v="1000.84"/>
    <n v="259.16000000000003"/>
    <x v="1"/>
    <s v="Bhubaneswar"/>
    <s v="Odisha"/>
    <s v="India"/>
    <s v="Wallet"/>
    <x v="0"/>
    <s v="Standard"/>
    <x v="0"/>
    <s v="No"/>
    <s v="No"/>
  </r>
  <r>
    <x v="11172"/>
    <x v="892"/>
    <s v="CUST11834"/>
    <s v="Customer 1834"/>
    <n v="34"/>
    <s v="New"/>
    <s v="P5005"/>
    <s v="Desk Organizer"/>
    <x v="1"/>
    <s v="Stationery Hub"/>
    <n v="1"/>
    <n v="600"/>
    <n v="10"/>
    <n v="600"/>
    <n v="60"/>
    <n v="540"/>
    <n v="423.04"/>
    <n v="116.96"/>
    <x v="1"/>
    <s v="Chandigarh"/>
    <s v="Chandigarh"/>
    <s v="India"/>
    <s v="Net Banking"/>
    <x v="2"/>
    <s v="Standard"/>
    <x v="0"/>
    <s v="No"/>
    <s v="No"/>
  </r>
  <r>
    <x v="11173"/>
    <x v="892"/>
    <s v="CUST10426"/>
    <s v="Customer 426"/>
    <n v="28"/>
    <s v="Returning"/>
    <s v="P4003"/>
    <s v="Sunscreen"/>
    <x v="4"/>
    <s v="BeautyCare"/>
    <n v="1"/>
    <n v="700"/>
    <n v="20"/>
    <n v="700"/>
    <n v="140"/>
    <n v="560"/>
    <n v="404.72"/>
    <n v="155.28"/>
    <x v="1"/>
    <s v="Visakhapatnam"/>
    <s v="Andhra Pradesh"/>
    <s v="India"/>
    <s v="Debit Card"/>
    <x v="0"/>
    <s v="Express"/>
    <x v="0"/>
    <s v="No"/>
    <s v="No"/>
  </r>
  <r>
    <x v="11174"/>
    <x v="893"/>
    <s v="CUST10429"/>
    <s v="Customer 429"/>
    <n v="27"/>
    <s v="Returning"/>
    <s v="P1003"/>
    <s v="Headphones"/>
    <x v="0"/>
    <s v="Metro Supplies"/>
    <n v="1"/>
    <n v="2500"/>
    <n v="15"/>
    <n v="2500"/>
    <n v="375"/>
    <n v="2125"/>
    <n v="1687.67"/>
    <n v="437.33"/>
    <x v="2"/>
    <s v="Kolkata"/>
    <s v="West Bengal"/>
    <s v="India"/>
    <s v="Cash on Delivery"/>
    <x v="0"/>
    <s v="Express"/>
    <x v="0"/>
    <s v="No"/>
    <s v="No"/>
  </r>
  <r>
    <x v="11175"/>
    <x v="893"/>
    <s v="CUST11266"/>
    <s v="Customer 1266"/>
    <n v="48"/>
    <s v="Loyal"/>
    <s v="P3001"/>
    <s v="Coffee Maker"/>
    <x v="2"/>
    <s v="HomeNeeds"/>
    <n v="4"/>
    <n v="4200"/>
    <n v="15"/>
    <n v="16800"/>
    <n v="2520"/>
    <n v="14280"/>
    <n v="11117.92"/>
    <n v="3162.08"/>
    <x v="2"/>
    <s v="Kolkata"/>
    <s v="West Bengal"/>
    <s v="India"/>
    <s v="Cash on Delivery"/>
    <x v="1"/>
    <s v="Standard"/>
    <x v="3"/>
    <s v="No"/>
    <s v="No"/>
  </r>
  <r>
    <x v="11176"/>
    <x v="893"/>
    <s v="CUST10802"/>
    <s v="Customer 802"/>
    <n v="35"/>
    <s v="New"/>
    <s v="P1005"/>
    <s v="Tablet"/>
    <x v="0"/>
    <s v="RetailHub"/>
    <n v="1"/>
    <n v="18000"/>
    <n v="5"/>
    <n v="18000"/>
    <n v="900"/>
    <n v="17100"/>
    <n v="10664.18"/>
    <n v="6435.82"/>
    <x v="2"/>
    <s v="Jaipur"/>
    <s v="Rajasthan"/>
    <s v="India"/>
    <s v="UPI"/>
    <x v="0"/>
    <s v="Standard"/>
    <x v="0"/>
    <s v="No"/>
    <s v="No"/>
  </r>
  <r>
    <x v="11177"/>
    <x v="893"/>
    <s v="CUST11169"/>
    <s v="Customer 1169"/>
    <n v="29"/>
    <s v="New"/>
    <s v="P3007"/>
    <s v="Vacuum Cleaner"/>
    <x v="2"/>
    <s v="Global Traders"/>
    <n v="2"/>
    <n v="8500"/>
    <n v="15"/>
    <n v="17000"/>
    <n v="2550"/>
    <n v="14450"/>
    <n v="10972.72"/>
    <n v="3477.28"/>
    <x v="1"/>
    <s v="Nagpur"/>
    <s v="Maharashtra"/>
    <s v="India"/>
    <s v="Debit Card"/>
    <x v="0"/>
    <s v="Express"/>
    <x v="3"/>
    <s v="No"/>
    <s v="No"/>
  </r>
  <r>
    <x v="11178"/>
    <x v="893"/>
    <s v="CUST12335"/>
    <s v="Customer 2335"/>
    <n v="54"/>
    <s v="New"/>
    <s v="P3007"/>
    <s v="Vacuum Cleaner"/>
    <x v="2"/>
    <s v="Global Traders"/>
    <n v="6"/>
    <n v="8500"/>
    <n v="10"/>
    <n v="51000"/>
    <n v="5100"/>
    <n v="45900"/>
    <n v="27851.98"/>
    <n v="18048.02"/>
    <x v="2"/>
    <s v="Patna"/>
    <s v="Bihar"/>
    <s v="India"/>
    <s v="Wallet"/>
    <x v="1"/>
    <s v="Standard"/>
    <x v="0"/>
    <s v="No"/>
    <s v="No"/>
  </r>
  <r>
    <x v="11179"/>
    <x v="893"/>
    <s v="CUST11070"/>
    <s v="Customer 1070"/>
    <n v="28"/>
    <s v="Returning"/>
    <s v="P3003"/>
    <s v="Mixer Grinder"/>
    <x v="2"/>
    <s v="Prime Distributors"/>
    <n v="1"/>
    <n v="4800"/>
    <n v="0"/>
    <n v="4800"/>
    <n v="0"/>
    <n v="4800"/>
    <n v="3331.98"/>
    <n v="1468.02"/>
    <x v="1"/>
    <s v="Nagpur"/>
    <s v="Maharashtra"/>
    <s v="India"/>
    <s v="Net Banking"/>
    <x v="1"/>
    <s v="Standard"/>
    <x v="0"/>
    <s v="No"/>
    <s v="No"/>
  </r>
  <r>
    <x v="11180"/>
    <x v="893"/>
    <s v="CUST10471"/>
    <s v="Customer 471"/>
    <n v="51"/>
    <s v="Loyal"/>
    <s v="P5002"/>
    <s v="Novel"/>
    <x v="1"/>
    <s v="Stationery Hub"/>
    <n v="1"/>
    <n v="400"/>
    <n v="15"/>
    <n v="400"/>
    <n v="60"/>
    <n v="340"/>
    <n v="206.93"/>
    <n v="133.07"/>
    <x v="2"/>
    <s v="Lucknow"/>
    <s v="Uttar Pradesh"/>
    <s v="India"/>
    <s v="Wallet"/>
    <x v="1"/>
    <s v="Standard"/>
    <x v="0"/>
    <s v="No"/>
    <s v="No"/>
  </r>
  <r>
    <x v="11181"/>
    <x v="893"/>
    <s v="CUST12131"/>
    <s v="Customer 2131"/>
    <n v="53"/>
    <s v="New"/>
    <s v="P3005"/>
    <s v="Bedsheet Set"/>
    <x v="2"/>
    <s v="RetailHub"/>
    <n v="1"/>
    <n v="1800"/>
    <n v="10"/>
    <n v="1800"/>
    <n v="180"/>
    <n v="1620"/>
    <n v="1229.49"/>
    <n v="390.51"/>
    <x v="1"/>
    <s v="Kolkata"/>
    <s v="West Bengal"/>
    <s v="India"/>
    <s v="Debit Card"/>
    <x v="0"/>
    <s v="Standard"/>
    <x v="0"/>
    <s v="No"/>
    <s v="No"/>
  </r>
  <r>
    <x v="11182"/>
    <x v="894"/>
    <s v="CUST10572"/>
    <s v="Customer 572"/>
    <n v="37"/>
    <s v="Returning"/>
    <s v="P4002"/>
    <s v="Moisturizer"/>
    <x v="4"/>
    <s v="BeautyCare"/>
    <n v="1"/>
    <n v="650"/>
    <n v="20"/>
    <n v="650"/>
    <n v="130"/>
    <n v="520"/>
    <n v="411.96"/>
    <n v="108.04"/>
    <x v="1"/>
    <s v="Coimbatore"/>
    <s v="Tamil Nadu"/>
    <s v="India"/>
    <s v="Wallet"/>
    <x v="0"/>
    <s v="Standard"/>
    <x v="0"/>
    <s v="No"/>
    <s v="No"/>
  </r>
  <r>
    <x v="11183"/>
    <x v="894"/>
    <s v="CUST12197"/>
    <s v="Customer 2197"/>
    <n v="24"/>
    <s v="New"/>
    <s v="P3002"/>
    <s v="Air Fryer"/>
    <x v="2"/>
    <s v="HomeNeeds"/>
    <n v="5"/>
    <n v="6500"/>
    <n v="25"/>
    <n v="32500"/>
    <n v="8125"/>
    <n v="24375"/>
    <n v="14393.95"/>
    <n v="9981.0499999999993"/>
    <x v="2"/>
    <s v="Kolkata"/>
    <s v="West Bengal"/>
    <s v="India"/>
    <s v="Credit Card"/>
    <x v="1"/>
    <s v="Standard"/>
    <x v="0"/>
    <s v="No"/>
    <s v="No"/>
  </r>
  <r>
    <x v="11184"/>
    <x v="894"/>
    <s v="CUST12028"/>
    <s v="Customer 2028"/>
    <n v="27"/>
    <s v="Loyal"/>
    <s v="P1007"/>
    <s v="Mouse"/>
    <x v="0"/>
    <s v="RetailHub"/>
    <n v="5"/>
    <n v="900"/>
    <n v="0"/>
    <n v="4500"/>
    <n v="0"/>
    <n v="4500"/>
    <n v="3352.31"/>
    <n v="1147.69"/>
    <x v="1"/>
    <s v="Lucknow"/>
    <s v="Uttar Pradesh"/>
    <s v="India"/>
    <s v="Wallet"/>
    <x v="0"/>
    <s v="Standard"/>
    <x v="0"/>
    <s v="No"/>
    <s v="No"/>
  </r>
  <r>
    <x v="11185"/>
    <x v="894"/>
    <s v="CUST10971"/>
    <s v="Customer 971"/>
    <n v="57"/>
    <s v="Returning"/>
    <s v="P3001"/>
    <s v="Coffee Maker"/>
    <x v="2"/>
    <s v="HomeNeeds"/>
    <n v="1"/>
    <n v="4200"/>
    <n v="15"/>
    <n v="4200"/>
    <n v="630"/>
    <n v="3570"/>
    <n v="2345.37"/>
    <n v="1224.6300000000001"/>
    <x v="1"/>
    <s v="Indore"/>
    <s v="Madhya Pradesh"/>
    <s v="India"/>
    <s v="UPI"/>
    <x v="0"/>
    <s v="Standard"/>
    <x v="0"/>
    <s v="No"/>
    <s v="No"/>
  </r>
  <r>
    <x v="11186"/>
    <x v="894"/>
    <s v="CUST11639"/>
    <s v="Customer 1639"/>
    <n v="23"/>
    <s v="Returning"/>
    <s v="P1009"/>
    <s v="Power Bank"/>
    <x v="0"/>
    <s v="Prime Distributors"/>
    <n v="1"/>
    <n v="1600"/>
    <n v="20"/>
    <n v="1600"/>
    <n v="320"/>
    <n v="1280"/>
    <n v="1010.49"/>
    <n v="269.51"/>
    <x v="1"/>
    <s v="Delhi"/>
    <s v="Delhi"/>
    <s v="India"/>
    <s v="Cash on Delivery"/>
    <x v="0"/>
    <s v="Express"/>
    <x v="0"/>
    <s v="No"/>
    <s v="No"/>
  </r>
  <r>
    <x v="11187"/>
    <x v="894"/>
    <s v="CUST10249"/>
    <s v="Customer 249"/>
    <n v="26"/>
    <s v="New"/>
    <s v="P1001"/>
    <s v="Laptop"/>
    <x v="0"/>
    <s v="TechSource India"/>
    <n v="4"/>
    <n v="55000"/>
    <n v="10"/>
    <n v="220000"/>
    <n v="22000"/>
    <n v="198000"/>
    <n v="128285.16"/>
    <n v="69714.84"/>
    <x v="2"/>
    <s v="Surat"/>
    <s v="Gujarat"/>
    <s v="India"/>
    <s v="Debit Card"/>
    <x v="0"/>
    <s v="Express"/>
    <x v="0"/>
    <s v="No"/>
    <s v="No"/>
  </r>
  <r>
    <x v="11188"/>
    <x v="894"/>
    <s v="CUST10007"/>
    <s v="Customer 7"/>
    <n v="50"/>
    <s v="New"/>
    <s v="P1009"/>
    <s v="Power Bank"/>
    <x v="0"/>
    <s v="Prime Distributors"/>
    <n v="1"/>
    <n v="1600"/>
    <n v="5"/>
    <n v="1600"/>
    <n v="80"/>
    <n v="1520"/>
    <n v="862.66"/>
    <n v="657.34"/>
    <x v="1"/>
    <s v="Patna"/>
    <s v="Bihar"/>
    <s v="India"/>
    <s v="UPI"/>
    <x v="0"/>
    <s v="Standard"/>
    <x v="0"/>
    <s v="No"/>
    <s v="Yes"/>
  </r>
  <r>
    <x v="11189"/>
    <x v="895"/>
    <s v="CUST11955"/>
    <s v="Customer 1955"/>
    <n v="47"/>
    <s v="Returning"/>
    <s v="P5003"/>
    <s v="Calculator"/>
    <x v="1"/>
    <s v="Stationery Hub"/>
    <n v="2"/>
    <n v="650"/>
    <n v="15"/>
    <n v="1300"/>
    <n v="195"/>
    <n v="1105"/>
    <n v="812.82"/>
    <n v="292.18"/>
    <x v="1"/>
    <s v="Lucknow"/>
    <s v="Uttar Pradesh"/>
    <s v="India"/>
    <s v="Debit Card"/>
    <x v="0"/>
    <s v="Standard"/>
    <x v="0"/>
    <s v="No"/>
    <s v="No"/>
  </r>
  <r>
    <x v="11190"/>
    <x v="895"/>
    <s v="CUST12045"/>
    <s v="Customer 2045"/>
    <n v="42"/>
    <s v="Returning"/>
    <s v="P1001"/>
    <s v="Laptop"/>
    <x v="0"/>
    <s v="TechSource India"/>
    <n v="1"/>
    <n v="55000"/>
    <n v="5"/>
    <n v="55000"/>
    <n v="2750"/>
    <n v="52250"/>
    <n v="37461.19"/>
    <n v="14788.81"/>
    <x v="0"/>
    <s v="Surat"/>
    <s v="Gujarat"/>
    <s v="India"/>
    <s v="Credit Card"/>
    <x v="0"/>
    <s v="Express"/>
    <x v="0"/>
    <s v="No"/>
    <s v="No"/>
  </r>
  <r>
    <x v="11191"/>
    <x v="895"/>
    <s v="CUST10618"/>
    <s v="Customer 618"/>
    <n v="35"/>
    <s v="New"/>
    <s v="P3004"/>
    <s v="Cookware Set"/>
    <x v="2"/>
    <s v="HomeNeeds"/>
    <n v="1"/>
    <n v="3500"/>
    <n v="10"/>
    <n v="3500"/>
    <n v="350"/>
    <n v="3150"/>
    <n v="1745.42"/>
    <n v="1404.58"/>
    <x v="1"/>
    <s v="Bengaluru"/>
    <s v="Karnataka"/>
    <s v="India"/>
    <s v="Net Banking"/>
    <x v="0"/>
    <s v="Standard"/>
    <x v="0"/>
    <s v="No"/>
    <s v="No"/>
  </r>
  <r>
    <x v="11192"/>
    <x v="895"/>
    <s v="CUST10438"/>
    <s v="Customer 438"/>
    <n v="35"/>
    <s v="Loyal"/>
    <s v="P2003"/>
    <s v="T-Shirt"/>
    <x v="3"/>
    <s v="RetailHub"/>
    <n v="6"/>
    <n v="900"/>
    <n v="20"/>
    <n v="5400"/>
    <n v="1080"/>
    <n v="4320"/>
    <n v="2917.15"/>
    <n v="1402.85"/>
    <x v="2"/>
    <s v="Bhopal"/>
    <s v="Madhya Pradesh"/>
    <s v="India"/>
    <s v="Wallet"/>
    <x v="2"/>
    <s v="Standard"/>
    <x v="0"/>
    <s v="No"/>
    <s v="No"/>
  </r>
  <r>
    <x v="11193"/>
    <x v="895"/>
    <s v="CUST11201"/>
    <s v="Customer 1201"/>
    <n v="32"/>
    <s v="Returning"/>
    <s v="P3002"/>
    <s v="Air Fryer"/>
    <x v="2"/>
    <s v="HomeNeeds"/>
    <n v="4"/>
    <n v="6500"/>
    <n v="15"/>
    <n v="26000"/>
    <n v="3900"/>
    <n v="22100"/>
    <n v="14798.49"/>
    <n v="7301.51"/>
    <x v="1"/>
    <s v="Delhi"/>
    <s v="Delhi"/>
    <s v="India"/>
    <s v="Wallet"/>
    <x v="2"/>
    <s v="Standard"/>
    <x v="0"/>
    <s v="No"/>
    <s v="No"/>
  </r>
  <r>
    <x v="11194"/>
    <x v="895"/>
    <s v="CUST10614"/>
    <s v="Customer 614"/>
    <n v="50"/>
    <s v="Loyal"/>
    <s v="P1003"/>
    <s v="Headphones"/>
    <x v="0"/>
    <s v="Metro Supplies"/>
    <n v="2"/>
    <n v="2500"/>
    <n v="5"/>
    <n v="5000"/>
    <n v="250"/>
    <n v="4750"/>
    <n v="3673.37"/>
    <n v="1076.6300000000001"/>
    <x v="1"/>
    <s v="Coimbatore"/>
    <s v="Tamil Nadu"/>
    <s v="India"/>
    <s v="Net Banking"/>
    <x v="0"/>
    <s v="Same Day"/>
    <x v="0"/>
    <s v="No"/>
    <s v="No"/>
  </r>
  <r>
    <x v="11195"/>
    <x v="895"/>
    <s v="CUST11901"/>
    <s v="Customer 1901"/>
    <n v="29"/>
    <s v="Loyal"/>
    <s v="P1009"/>
    <s v="Power Bank"/>
    <x v="0"/>
    <s v="Prime Distributors"/>
    <n v="5"/>
    <n v="1600"/>
    <n v="25"/>
    <n v="8000"/>
    <n v="2000"/>
    <n v="6000"/>
    <n v="4256.3999999999996"/>
    <n v="1743.6"/>
    <x v="1"/>
    <s v="Guwahati"/>
    <s v="Assam"/>
    <s v="India"/>
    <s v="Credit Card"/>
    <x v="2"/>
    <s v="Express"/>
    <x v="0"/>
    <s v="No"/>
    <s v="Yes"/>
  </r>
  <r>
    <x v="11196"/>
    <x v="896"/>
    <s v="CUST11528"/>
    <s v="Customer 1528"/>
    <n v="27"/>
    <s v="New"/>
    <s v="P5001"/>
    <s v="Notebook Set"/>
    <x v="1"/>
    <s v="Stationery Hub"/>
    <n v="2"/>
    <n v="500"/>
    <n v="5"/>
    <n v="1000"/>
    <n v="50"/>
    <n v="950"/>
    <n v="761.77"/>
    <n v="188.23"/>
    <x v="1"/>
    <s v="Delhi"/>
    <s v="Delhi"/>
    <s v="India"/>
    <s v="Net Banking"/>
    <x v="1"/>
    <s v="Express"/>
    <x v="0"/>
    <s v="Yes"/>
    <s v="No"/>
  </r>
  <r>
    <x v="11197"/>
    <x v="896"/>
    <s v="CUST11684"/>
    <s v="Customer 1684"/>
    <n v="51"/>
    <s v="Returning"/>
    <s v="P4006"/>
    <s v="Lipstick"/>
    <x v="4"/>
    <s v="BeautyCare"/>
    <n v="2"/>
    <n v="850"/>
    <n v="10"/>
    <n v="1700"/>
    <n v="170"/>
    <n v="1530"/>
    <n v="1056.6500000000001"/>
    <n v="473.35"/>
    <x v="1"/>
    <s v="Nagpur"/>
    <s v="Maharashtra"/>
    <s v="India"/>
    <s v="UPI"/>
    <x v="0"/>
    <s v="Same Day"/>
    <x v="0"/>
    <s v="No"/>
    <s v="No"/>
  </r>
  <r>
    <x v="11198"/>
    <x v="896"/>
    <s v="CUST11600"/>
    <s v="Customer 1600"/>
    <n v="32"/>
    <s v="New"/>
    <s v="P5001"/>
    <s v="Notebook Set"/>
    <x v="1"/>
    <s v="Stationery Hub"/>
    <n v="4"/>
    <n v="500"/>
    <n v="15"/>
    <n v="2000"/>
    <n v="300"/>
    <n v="1700"/>
    <n v="1055.1199999999999"/>
    <n v="644.88"/>
    <x v="2"/>
    <s v="Ahmedabad"/>
    <s v="Gujarat"/>
    <s v="India"/>
    <s v="Net Banking"/>
    <x v="2"/>
    <s v="Standard"/>
    <x v="0"/>
    <s v="Yes"/>
    <s v="No"/>
  </r>
  <r>
    <x v="11199"/>
    <x v="896"/>
    <s v="CUST10358"/>
    <s v="Customer 358"/>
    <n v="45"/>
    <s v="Returning"/>
    <s v="P1008"/>
    <s v="Monitor"/>
    <x v="0"/>
    <s v="Global Traders"/>
    <n v="3"/>
    <n v="14500"/>
    <n v="10"/>
    <n v="43500"/>
    <n v="4350"/>
    <n v="39150"/>
    <n v="31575.73"/>
    <n v="7574.27"/>
    <x v="1"/>
    <s v="Nagpur"/>
    <s v="Maharashtra"/>
    <s v="India"/>
    <s v="Cash on Delivery"/>
    <x v="1"/>
    <s v="Standard"/>
    <x v="0"/>
    <s v="Yes"/>
    <s v="No"/>
  </r>
  <r>
    <x v="11200"/>
    <x v="896"/>
    <s v="CUST12348"/>
    <s v="Customer 2348"/>
    <n v="37"/>
    <s v="New"/>
    <s v="P1008"/>
    <s v="Monitor"/>
    <x v="0"/>
    <s v="Global Traders"/>
    <n v="1"/>
    <n v="14500"/>
    <n v="20"/>
    <n v="14500"/>
    <n v="2900"/>
    <n v="11600"/>
    <n v="8206.9500000000007"/>
    <n v="3393.05"/>
    <x v="2"/>
    <s v="Surat"/>
    <s v="Gujarat"/>
    <s v="India"/>
    <s v="Cash on Delivery"/>
    <x v="0"/>
    <s v="Standard"/>
    <x v="0"/>
    <s v="No"/>
    <s v="No"/>
  </r>
  <r>
    <x v="11201"/>
    <x v="896"/>
    <s v="CUST11332"/>
    <s v="Customer 1332"/>
    <n v="57"/>
    <s v="New"/>
    <s v="P3004"/>
    <s v="Cookware Set"/>
    <x v="2"/>
    <s v="HomeNeeds"/>
    <n v="1"/>
    <n v="3500"/>
    <n v="5"/>
    <n v="3500"/>
    <n v="175"/>
    <n v="3325"/>
    <n v="2716.15"/>
    <n v="608.85"/>
    <x v="2"/>
    <s v="Coimbatore"/>
    <s v="Tamil Nadu"/>
    <s v="India"/>
    <s v="Debit Card"/>
    <x v="2"/>
    <s v="Express"/>
    <x v="0"/>
    <s v="No"/>
    <s v="No"/>
  </r>
  <r>
    <x v="11202"/>
    <x v="896"/>
    <s v="CUST11437"/>
    <s v="Customer 1437"/>
    <n v="28"/>
    <s v="Returning"/>
    <s v="P4001"/>
    <s v="Face Wash"/>
    <x v="4"/>
    <s v="BeautyCare"/>
    <n v="1"/>
    <n v="450"/>
    <n v="5"/>
    <n v="450"/>
    <n v="22.5"/>
    <n v="427.5"/>
    <n v="279.55"/>
    <n v="147.94999999999999"/>
    <x v="1"/>
    <s v="Bhubaneswar"/>
    <s v="Odisha"/>
    <s v="India"/>
    <s v="Cash on Delivery"/>
    <x v="2"/>
    <s v="Standard"/>
    <x v="0"/>
    <s v="No"/>
    <s v="No"/>
  </r>
  <r>
    <x v="11203"/>
    <x v="896"/>
    <s v="CUST12324"/>
    <s v="Customer 2324"/>
    <n v="24"/>
    <s v="New"/>
    <s v="P1007"/>
    <s v="Mouse"/>
    <x v="0"/>
    <s v="RetailHub"/>
    <n v="1"/>
    <n v="900"/>
    <n v="0"/>
    <n v="900"/>
    <n v="0"/>
    <n v="900"/>
    <n v="643.41999999999996"/>
    <n v="256.58"/>
    <x v="1"/>
    <s v="Ahmedabad"/>
    <s v="Gujarat"/>
    <s v="India"/>
    <s v="UPI"/>
    <x v="2"/>
    <s v="Standard"/>
    <x v="0"/>
    <s v="No"/>
    <s v="No"/>
  </r>
  <r>
    <x v="11204"/>
    <x v="896"/>
    <s v="CUST11344"/>
    <s v="Customer 1344"/>
    <n v="19"/>
    <s v="Loyal"/>
    <s v="P2001"/>
    <s v="Running Shoes"/>
    <x v="3"/>
    <s v="FashionMart"/>
    <n v="1"/>
    <n v="3200"/>
    <n v="0"/>
    <n v="3200"/>
    <n v="0"/>
    <n v="3200"/>
    <n v="2597.52"/>
    <n v="602.48"/>
    <x v="0"/>
    <s v="Pune"/>
    <s v="Maharashtra"/>
    <s v="India"/>
    <s v="Wallet"/>
    <x v="1"/>
    <s v="Standard"/>
    <x v="3"/>
    <s v="No"/>
    <s v="No"/>
  </r>
  <r>
    <x v="11205"/>
    <x v="896"/>
    <s v="CUST11025"/>
    <s v="Customer 1025"/>
    <n v="29"/>
    <s v="Loyal"/>
    <s v="P5003"/>
    <s v="Calculator"/>
    <x v="1"/>
    <s v="Stationery Hub"/>
    <n v="2"/>
    <n v="650"/>
    <n v="10"/>
    <n v="1300"/>
    <n v="130"/>
    <n v="1170"/>
    <n v="753.61"/>
    <n v="416.39"/>
    <x v="1"/>
    <s v="Indore"/>
    <s v="Madhya Pradesh"/>
    <s v="India"/>
    <s v="Net Banking"/>
    <x v="0"/>
    <s v="Same Day"/>
    <x v="0"/>
    <s v="No"/>
    <s v="Yes"/>
  </r>
  <r>
    <x v="11206"/>
    <x v="896"/>
    <s v="CUST11059"/>
    <s v="Customer 1059"/>
    <n v="21"/>
    <s v="Returning"/>
    <s v="P4003"/>
    <s v="Sunscreen"/>
    <x v="4"/>
    <s v="BeautyCare"/>
    <n v="1"/>
    <n v="700"/>
    <n v="5"/>
    <n v="700"/>
    <n v="35"/>
    <n v="665"/>
    <n v="399.34"/>
    <n v="265.66000000000003"/>
    <x v="1"/>
    <s v="Hyderabad"/>
    <s v="Telangana"/>
    <s v="India"/>
    <s v="Wallet"/>
    <x v="2"/>
    <s v="Standard"/>
    <x v="0"/>
    <s v="No"/>
    <s v="No"/>
  </r>
  <r>
    <x v="11207"/>
    <x v="896"/>
    <s v="CUST11948"/>
    <s v="Customer 1948"/>
    <n v="58"/>
    <s v="New"/>
    <s v="P3007"/>
    <s v="Vacuum Cleaner"/>
    <x v="2"/>
    <s v="Global Traders"/>
    <n v="1"/>
    <n v="8500"/>
    <n v="15"/>
    <n v="8500"/>
    <n v="1275"/>
    <n v="7225"/>
    <n v="5376.52"/>
    <n v="1848.48"/>
    <x v="1"/>
    <s v="Kolkata"/>
    <s v="West Bengal"/>
    <s v="India"/>
    <s v="UPI"/>
    <x v="1"/>
    <s v="Express"/>
    <x v="0"/>
    <s v="No"/>
    <s v="No"/>
  </r>
  <r>
    <x v="11208"/>
    <x v="896"/>
    <s v="CUST10760"/>
    <s v="Customer 760"/>
    <n v="19"/>
    <s v="New"/>
    <s v="P1006"/>
    <s v="Keyboard"/>
    <x v="0"/>
    <s v="Metro Supplies"/>
    <n v="1"/>
    <n v="1800"/>
    <n v="0"/>
    <n v="1800"/>
    <n v="0"/>
    <n v="1800"/>
    <n v="1463.44"/>
    <n v="336.56"/>
    <x v="1"/>
    <s v="Bengaluru"/>
    <s v="Karnataka"/>
    <s v="India"/>
    <s v="Cash on Delivery"/>
    <x v="0"/>
    <s v="Express"/>
    <x v="0"/>
    <s v="No"/>
    <s v="No"/>
  </r>
  <r>
    <x v="11209"/>
    <x v="896"/>
    <s v="CUST11803"/>
    <s v="Customer 1803"/>
    <n v="31"/>
    <s v="Returning"/>
    <s v="P2001"/>
    <s v="Running Shoes"/>
    <x v="3"/>
    <s v="FashionMart"/>
    <n v="1"/>
    <n v="3200"/>
    <n v="10"/>
    <n v="3200"/>
    <n v="320"/>
    <n v="2880"/>
    <n v="2072.41"/>
    <n v="807.59"/>
    <x v="1"/>
    <s v="Chandigarh"/>
    <s v="Chandigarh"/>
    <s v="India"/>
    <s v="Net Banking"/>
    <x v="1"/>
    <s v="Standard"/>
    <x v="0"/>
    <s v="No"/>
    <s v="No"/>
  </r>
  <r>
    <x v="11210"/>
    <x v="896"/>
    <s v="CUST10639"/>
    <s v="Customer 639"/>
    <n v="19"/>
    <s v="Returning"/>
    <s v="P4005"/>
    <s v="Perfume"/>
    <x v="4"/>
    <s v="BeautyCare"/>
    <n v="1"/>
    <n v="1800"/>
    <n v="5"/>
    <n v="1800"/>
    <n v="90"/>
    <n v="1710"/>
    <n v="1001.61"/>
    <n v="708.39"/>
    <x v="1"/>
    <s v="Bhopal"/>
    <s v="Madhya Pradesh"/>
    <s v="India"/>
    <s v="Credit Card"/>
    <x v="2"/>
    <s v="Same Day"/>
    <x v="0"/>
    <s v="No"/>
    <s v="Yes"/>
  </r>
  <r>
    <x v="11211"/>
    <x v="896"/>
    <s v="CUST11909"/>
    <s v="Customer 1909"/>
    <n v="41"/>
    <s v="Loyal"/>
    <s v="P2006"/>
    <s v="Womens Kurti"/>
    <x v="3"/>
    <s v="FashionMart"/>
    <n v="2"/>
    <n v="1400"/>
    <n v="10"/>
    <n v="2800"/>
    <n v="280"/>
    <n v="2520"/>
    <n v="1927.26"/>
    <n v="592.74"/>
    <x v="2"/>
    <s v="Hyderabad"/>
    <s v="Telangana"/>
    <s v="India"/>
    <s v="Credit Card"/>
    <x v="0"/>
    <s v="Express"/>
    <x v="0"/>
    <s v="No"/>
    <s v="No"/>
  </r>
  <r>
    <x v="11212"/>
    <x v="896"/>
    <s v="CUST10336"/>
    <s v="Customer 336"/>
    <n v="45"/>
    <s v="Returning"/>
    <s v="P3003"/>
    <s v="Mixer Grinder"/>
    <x v="2"/>
    <s v="Prime Distributors"/>
    <n v="3"/>
    <n v="4800"/>
    <n v="20"/>
    <n v="14400"/>
    <n v="2880"/>
    <n v="11520"/>
    <n v="8213.6299999999992"/>
    <n v="3306.37"/>
    <x v="0"/>
    <s v="Indore"/>
    <s v="Madhya Pradesh"/>
    <s v="India"/>
    <s v="Credit Card"/>
    <x v="0"/>
    <s v="Same Day"/>
    <x v="3"/>
    <s v="Yes"/>
    <s v="No"/>
  </r>
  <r>
    <x v="11213"/>
    <x v="897"/>
    <s v="CUST10075"/>
    <s v="Customer 75"/>
    <n v="59"/>
    <s v="New"/>
    <s v="P2002"/>
    <s v="Jeans"/>
    <x v="3"/>
    <s v="FashionMart"/>
    <n v="1"/>
    <n v="2200"/>
    <n v="0"/>
    <n v="2200"/>
    <n v="0"/>
    <n v="2200"/>
    <n v="1419.73"/>
    <n v="780.27"/>
    <x v="2"/>
    <s v="Mumbai"/>
    <s v="Maharashtra"/>
    <s v="India"/>
    <s v="Cash on Delivery"/>
    <x v="2"/>
    <s v="Standard"/>
    <x v="0"/>
    <s v="No"/>
    <s v="No"/>
  </r>
  <r>
    <x v="11214"/>
    <x v="897"/>
    <s v="CUST10711"/>
    <s v="Customer 711"/>
    <n v="44"/>
    <s v="New"/>
    <s v="P2004"/>
    <s v="Jacket"/>
    <x v="3"/>
    <s v="Global Traders"/>
    <n v="4"/>
    <n v="3500"/>
    <n v="20"/>
    <n v="14000"/>
    <n v="2800"/>
    <n v="11200"/>
    <n v="9117.68"/>
    <n v="2082.3200000000002"/>
    <x v="1"/>
    <s v="Bhopal"/>
    <s v="Madhya Pradesh"/>
    <s v="India"/>
    <s v="Net Banking"/>
    <x v="1"/>
    <s v="Standard"/>
    <x v="0"/>
    <s v="No"/>
    <s v="No"/>
  </r>
  <r>
    <x v="11215"/>
    <x v="897"/>
    <s v="CUST10462"/>
    <s v="Customer 462"/>
    <n v="51"/>
    <s v="New"/>
    <s v="P5004"/>
    <s v="Pen Set"/>
    <x v="1"/>
    <s v="Stationery Hub"/>
    <n v="1"/>
    <n v="250"/>
    <n v="5"/>
    <n v="250"/>
    <n v="12.5"/>
    <n v="237.5"/>
    <n v="163.61000000000001"/>
    <n v="73.89"/>
    <x v="1"/>
    <s v="Nagpur"/>
    <s v="Maharashtra"/>
    <s v="India"/>
    <s v="UPI"/>
    <x v="0"/>
    <s v="Standard"/>
    <x v="1"/>
    <s v="No"/>
    <s v="No"/>
  </r>
  <r>
    <x v="11216"/>
    <x v="897"/>
    <s v="CUST10653"/>
    <s v="Customer 653"/>
    <n v="39"/>
    <s v="Returning"/>
    <s v="P5001"/>
    <s v="Notebook Set"/>
    <x v="1"/>
    <s v="Stationery Hub"/>
    <n v="1"/>
    <n v="500"/>
    <n v="5"/>
    <n v="500"/>
    <n v="25"/>
    <n v="475"/>
    <n v="313.88"/>
    <n v="161.12"/>
    <x v="1"/>
    <s v="Delhi"/>
    <s v="Delhi"/>
    <s v="India"/>
    <s v="Wallet"/>
    <x v="2"/>
    <s v="Same Day"/>
    <x v="0"/>
    <s v="No"/>
    <s v="No"/>
  </r>
  <r>
    <x v="11217"/>
    <x v="897"/>
    <s v="CUST11473"/>
    <s v="Customer 1473"/>
    <n v="24"/>
    <s v="Returning"/>
    <s v="P3007"/>
    <s v="Vacuum Cleaner"/>
    <x v="2"/>
    <s v="Global Traders"/>
    <n v="1"/>
    <n v="8500"/>
    <n v="20"/>
    <n v="8500"/>
    <n v="1700"/>
    <n v="6800"/>
    <n v="4215.17"/>
    <n v="2584.83"/>
    <x v="2"/>
    <s v="Guwahati"/>
    <s v="Assam"/>
    <s v="India"/>
    <s v="Debit Card"/>
    <x v="1"/>
    <s v="Same Day"/>
    <x v="0"/>
    <s v="No"/>
    <s v="No"/>
  </r>
  <r>
    <x v="11218"/>
    <x v="897"/>
    <s v="CUST12186"/>
    <s v="Customer 2186"/>
    <n v="22"/>
    <s v="Returning"/>
    <s v="P4004"/>
    <s v="Shampoo"/>
    <x v="4"/>
    <s v="BeautyCare"/>
    <n v="5"/>
    <n v="550"/>
    <n v="5"/>
    <n v="2750"/>
    <n v="137.5"/>
    <n v="2612.5"/>
    <n v="1714.49"/>
    <n v="898.01"/>
    <x v="1"/>
    <s v="Ahmedabad"/>
    <s v="Gujarat"/>
    <s v="India"/>
    <s v="Credit Card"/>
    <x v="1"/>
    <s v="Standard"/>
    <x v="0"/>
    <s v="No"/>
    <s v="No"/>
  </r>
  <r>
    <x v="11219"/>
    <x v="897"/>
    <s v="CUST12494"/>
    <s v="Customer 2494"/>
    <n v="60"/>
    <s v="Returning"/>
    <s v="P5003"/>
    <s v="Calculator"/>
    <x v="1"/>
    <s v="Stationery Hub"/>
    <n v="2"/>
    <n v="650"/>
    <n v="5"/>
    <n v="1300"/>
    <n v="65"/>
    <n v="1235"/>
    <n v="773.92"/>
    <n v="461.08"/>
    <x v="1"/>
    <s v="Lucknow"/>
    <s v="Uttar Pradesh"/>
    <s v="India"/>
    <s v="Net Banking"/>
    <x v="2"/>
    <s v="Standard"/>
    <x v="0"/>
    <s v="No"/>
    <s v="No"/>
  </r>
  <r>
    <x v="11220"/>
    <x v="897"/>
    <s v="CUST10023"/>
    <s v="Customer 23"/>
    <n v="60"/>
    <s v="Returning"/>
    <s v="P4004"/>
    <s v="Shampoo"/>
    <x v="4"/>
    <s v="BeautyCare"/>
    <n v="2"/>
    <n v="550"/>
    <n v="10"/>
    <n v="1100"/>
    <n v="110"/>
    <n v="990"/>
    <n v="771.42"/>
    <n v="218.58"/>
    <x v="1"/>
    <s v="Visakhapatnam"/>
    <s v="Andhra Pradesh"/>
    <s v="India"/>
    <s v="Cash on Delivery"/>
    <x v="0"/>
    <s v="Express"/>
    <x v="0"/>
    <s v="No"/>
    <s v="No"/>
  </r>
  <r>
    <x v="11221"/>
    <x v="897"/>
    <s v="CUST10954"/>
    <s v="Customer 954"/>
    <n v="60"/>
    <s v="Returning"/>
    <s v="P3001"/>
    <s v="Coffee Maker"/>
    <x v="2"/>
    <s v="HomeNeeds"/>
    <n v="3"/>
    <n v="4200"/>
    <n v="10"/>
    <n v="12600"/>
    <n v="1260"/>
    <n v="11340"/>
    <n v="7877.24"/>
    <n v="3462.76"/>
    <x v="2"/>
    <s v="Mumbai"/>
    <s v="Maharashtra"/>
    <s v="India"/>
    <s v="Wallet"/>
    <x v="0"/>
    <s v="Standard"/>
    <x v="0"/>
    <s v="No"/>
    <s v="No"/>
  </r>
  <r>
    <x v="11222"/>
    <x v="897"/>
    <s v="CUST10527"/>
    <s v="Customer 527"/>
    <n v="31"/>
    <s v="Returning"/>
    <s v="P2008"/>
    <s v="Formal Shirt"/>
    <x v="3"/>
    <s v="Global Traders"/>
    <n v="1"/>
    <n v="1700"/>
    <n v="5"/>
    <n v="1700"/>
    <n v="85"/>
    <n v="1615"/>
    <n v="1039.03"/>
    <n v="575.97"/>
    <x v="0"/>
    <s v="Chandigarh"/>
    <s v="Chandigarh"/>
    <s v="India"/>
    <s v="UPI"/>
    <x v="0"/>
    <s v="Express"/>
    <x v="3"/>
    <s v="No"/>
    <s v="Yes"/>
  </r>
  <r>
    <x v="11223"/>
    <x v="897"/>
    <s v="CUST10350"/>
    <s v="Customer 350"/>
    <n v="58"/>
    <s v="New"/>
    <s v="P2004"/>
    <s v="Jacket"/>
    <x v="3"/>
    <s v="Global Traders"/>
    <n v="1"/>
    <n v="3500"/>
    <n v="25"/>
    <n v="3500"/>
    <n v="875"/>
    <n v="2625"/>
    <n v="2028.83"/>
    <n v="596.16999999999996"/>
    <x v="1"/>
    <s v="Visakhapatnam"/>
    <s v="Andhra Pradesh"/>
    <s v="India"/>
    <s v="Wallet"/>
    <x v="1"/>
    <s v="Standard"/>
    <x v="4"/>
    <s v="No"/>
    <s v="No"/>
  </r>
  <r>
    <x v="11224"/>
    <x v="897"/>
    <s v="CUST11354"/>
    <s v="Customer 1354"/>
    <n v="31"/>
    <s v="Returning"/>
    <s v="P4005"/>
    <s v="Perfume"/>
    <x v="4"/>
    <s v="BeautyCare"/>
    <n v="2"/>
    <n v="1800"/>
    <n v="15"/>
    <n v="3600"/>
    <n v="540"/>
    <n v="3060"/>
    <n v="1931.71"/>
    <n v="1128.29"/>
    <x v="0"/>
    <s v="Nagpur"/>
    <s v="Maharashtra"/>
    <s v="India"/>
    <s v="Wallet"/>
    <x v="0"/>
    <s v="Standard"/>
    <x v="0"/>
    <s v="No"/>
    <s v="No"/>
  </r>
  <r>
    <x v="11225"/>
    <x v="898"/>
    <s v="CUST12183"/>
    <s v="Customer 2183"/>
    <n v="28"/>
    <s v="New"/>
    <s v="P5003"/>
    <s v="Calculator"/>
    <x v="1"/>
    <s v="Stationery Hub"/>
    <n v="3"/>
    <n v="650"/>
    <n v="15"/>
    <n v="1950"/>
    <n v="292.5"/>
    <n v="1657.5"/>
    <n v="1352.04"/>
    <n v="305.45999999999998"/>
    <x v="1"/>
    <s v="Ahmedabad"/>
    <s v="Gujarat"/>
    <s v="India"/>
    <s v="Net Banking"/>
    <x v="0"/>
    <s v="Standard"/>
    <x v="0"/>
    <s v="No"/>
    <s v="No"/>
  </r>
  <r>
    <x v="11226"/>
    <x v="898"/>
    <s v="CUST10239"/>
    <s v="Customer 239"/>
    <n v="49"/>
    <s v="New"/>
    <s v="P1008"/>
    <s v="Monitor"/>
    <x v="0"/>
    <s v="Global Traders"/>
    <n v="2"/>
    <n v="14500"/>
    <n v="5"/>
    <n v="29000"/>
    <n v="1450"/>
    <n v="27550"/>
    <n v="16665.12"/>
    <n v="10884.88"/>
    <x v="1"/>
    <s v="Bengaluru"/>
    <s v="Karnataka"/>
    <s v="India"/>
    <s v="Cash on Delivery"/>
    <x v="2"/>
    <s v="Standard"/>
    <x v="0"/>
    <s v="No"/>
    <s v="Yes"/>
  </r>
  <r>
    <x v="11227"/>
    <x v="898"/>
    <s v="CUST12164"/>
    <s v="Customer 2164"/>
    <n v="22"/>
    <s v="Loyal"/>
    <s v="P5001"/>
    <s v="Notebook Set"/>
    <x v="1"/>
    <s v="Stationery Hub"/>
    <n v="2"/>
    <n v="500"/>
    <n v="5"/>
    <n v="1000"/>
    <n v="50"/>
    <n v="950"/>
    <n v="676.75"/>
    <n v="273.25"/>
    <x v="0"/>
    <s v="Indore"/>
    <s v="Madhya Pradesh"/>
    <s v="India"/>
    <s v="Debit Card"/>
    <x v="2"/>
    <s v="Standard"/>
    <x v="0"/>
    <s v="No"/>
    <s v="Yes"/>
  </r>
  <r>
    <x v="11228"/>
    <x v="898"/>
    <s v="CUST10528"/>
    <s v="Customer 528"/>
    <n v="51"/>
    <s v="Returning"/>
    <s v="P1002"/>
    <s v="Smartphone"/>
    <x v="0"/>
    <s v="Global Traders"/>
    <n v="3"/>
    <n v="28000"/>
    <n v="15"/>
    <n v="84000"/>
    <n v="12600"/>
    <n v="71400"/>
    <n v="48014.61"/>
    <n v="23385.39"/>
    <x v="0"/>
    <s v="Nagpur"/>
    <s v="Maharashtra"/>
    <s v="India"/>
    <s v="Credit Card"/>
    <x v="2"/>
    <s v="Standard"/>
    <x v="0"/>
    <s v="No"/>
    <s v="No"/>
  </r>
  <r>
    <x v="11229"/>
    <x v="898"/>
    <s v="CUST11597"/>
    <s v="Customer 1597"/>
    <n v="57"/>
    <s v="Returning"/>
    <s v="P4001"/>
    <s v="Face Wash"/>
    <x v="4"/>
    <s v="BeautyCare"/>
    <n v="1"/>
    <n v="450"/>
    <n v="5"/>
    <n v="450"/>
    <n v="22.5"/>
    <n v="427.5"/>
    <n v="284.7"/>
    <n v="142.80000000000001"/>
    <x v="1"/>
    <s v="Pune"/>
    <s v="Maharashtra"/>
    <s v="India"/>
    <s v="Cash on Delivery"/>
    <x v="0"/>
    <s v="Standard"/>
    <x v="0"/>
    <s v="No"/>
    <s v="No"/>
  </r>
  <r>
    <x v="11230"/>
    <x v="898"/>
    <s v="CUST11291"/>
    <s v="Customer 1291"/>
    <n v="60"/>
    <s v="Returning"/>
    <s v="P1008"/>
    <s v="Monitor"/>
    <x v="0"/>
    <s v="Global Traders"/>
    <n v="3"/>
    <n v="14500"/>
    <n v="5"/>
    <n v="43500"/>
    <n v="2175"/>
    <n v="41325"/>
    <n v="32870.129999999997"/>
    <n v="8454.8700000000008"/>
    <x v="2"/>
    <s v="Chandigarh"/>
    <s v="Chandigarh"/>
    <s v="India"/>
    <s v="Debit Card"/>
    <x v="1"/>
    <s v="Express"/>
    <x v="3"/>
    <s v="No"/>
    <s v="No"/>
  </r>
  <r>
    <x v="11231"/>
    <x v="898"/>
    <s v="CUST10132"/>
    <s v="Customer 132"/>
    <n v="60"/>
    <s v="New"/>
    <s v="P2008"/>
    <s v="Formal Shirt"/>
    <x v="3"/>
    <s v="Global Traders"/>
    <n v="6"/>
    <n v="1700"/>
    <n v="15"/>
    <n v="10200"/>
    <n v="1530"/>
    <n v="8670"/>
    <n v="6787.73"/>
    <n v="1882.27"/>
    <x v="1"/>
    <s v="Indore"/>
    <s v="Madhya Pradesh"/>
    <s v="India"/>
    <s v="UPI"/>
    <x v="0"/>
    <s v="Express"/>
    <x v="0"/>
    <s v="No"/>
    <s v="No"/>
  </r>
  <r>
    <x v="11232"/>
    <x v="898"/>
    <s v="CUST12354"/>
    <s v="Customer 2354"/>
    <n v="20"/>
    <s v="Returning"/>
    <s v="P2004"/>
    <s v="Jacket"/>
    <x v="3"/>
    <s v="Global Traders"/>
    <n v="1"/>
    <n v="3500"/>
    <n v="25"/>
    <n v="3500"/>
    <n v="875"/>
    <n v="2625"/>
    <n v="1728.71"/>
    <n v="896.29"/>
    <x v="1"/>
    <s v="Bhopal"/>
    <s v="Madhya Pradesh"/>
    <s v="India"/>
    <s v="Debit Card"/>
    <x v="0"/>
    <s v="Express"/>
    <x v="0"/>
    <s v="No"/>
    <s v="No"/>
  </r>
  <r>
    <x v="11233"/>
    <x v="899"/>
    <s v="CUST11268"/>
    <s v="Customer 1268"/>
    <n v="54"/>
    <s v="New"/>
    <s v="P2007"/>
    <s v="Saree"/>
    <x v="3"/>
    <s v="FashionMart"/>
    <n v="4"/>
    <n v="2600"/>
    <n v="0"/>
    <n v="10400"/>
    <n v="0"/>
    <n v="10400"/>
    <n v="6661.13"/>
    <n v="3738.87"/>
    <x v="0"/>
    <s v="Patna"/>
    <s v="Bihar"/>
    <s v="India"/>
    <s v="Wallet"/>
    <x v="1"/>
    <s v="Express"/>
    <x v="0"/>
    <s v="No"/>
    <s v="No"/>
  </r>
  <r>
    <x v="11234"/>
    <x v="899"/>
    <s v="CUST12184"/>
    <s v="Customer 2184"/>
    <n v="44"/>
    <s v="Returning"/>
    <s v="P3005"/>
    <s v="Bedsheet Set"/>
    <x v="2"/>
    <s v="RetailHub"/>
    <n v="2"/>
    <n v="1800"/>
    <n v="5"/>
    <n v="3600"/>
    <n v="180"/>
    <n v="3420"/>
    <n v="2282.06"/>
    <n v="1137.94"/>
    <x v="2"/>
    <s v="Bhopal"/>
    <s v="Madhya Pradesh"/>
    <s v="India"/>
    <s v="Cash on Delivery"/>
    <x v="0"/>
    <s v="Standard"/>
    <x v="3"/>
    <s v="No"/>
    <s v="No"/>
  </r>
  <r>
    <x v="11235"/>
    <x v="899"/>
    <s v="CUST11410"/>
    <s v="Customer 1410"/>
    <n v="45"/>
    <s v="Loyal"/>
    <s v="P2003"/>
    <s v="T-Shirt"/>
    <x v="3"/>
    <s v="RetailHub"/>
    <n v="3"/>
    <n v="900"/>
    <n v="5"/>
    <n v="2700"/>
    <n v="135"/>
    <n v="2565"/>
    <n v="1472.33"/>
    <n v="1092.67"/>
    <x v="1"/>
    <s v="Ahmedabad"/>
    <s v="Gujarat"/>
    <s v="India"/>
    <s v="Wallet"/>
    <x v="1"/>
    <s v="Standard"/>
    <x v="3"/>
    <s v="No"/>
    <s v="No"/>
  </r>
  <r>
    <x v="11236"/>
    <x v="899"/>
    <s v="CUST11997"/>
    <s v="Customer 1997"/>
    <n v="38"/>
    <s v="Returning"/>
    <s v="P5002"/>
    <s v="Novel"/>
    <x v="1"/>
    <s v="Stationery Hub"/>
    <n v="1"/>
    <n v="400"/>
    <n v="5"/>
    <n v="400"/>
    <n v="20"/>
    <n v="380"/>
    <n v="234.17"/>
    <n v="145.83000000000001"/>
    <x v="2"/>
    <s v="Bengaluru"/>
    <s v="Karnataka"/>
    <s v="India"/>
    <s v="Wallet"/>
    <x v="2"/>
    <s v="Standard"/>
    <x v="0"/>
    <s v="No"/>
    <s v="No"/>
  </r>
  <r>
    <x v="11237"/>
    <x v="899"/>
    <s v="CUST11531"/>
    <s v="Customer 1531"/>
    <n v="45"/>
    <s v="New"/>
    <s v="P4002"/>
    <s v="Moisturizer"/>
    <x v="4"/>
    <s v="BeautyCare"/>
    <n v="1"/>
    <n v="650"/>
    <n v="5"/>
    <n v="650"/>
    <n v="32.5"/>
    <n v="617.5"/>
    <n v="369.69"/>
    <n v="247.81"/>
    <x v="1"/>
    <s v="Surat"/>
    <s v="Gujarat"/>
    <s v="India"/>
    <s v="Debit Card"/>
    <x v="2"/>
    <s v="Standard"/>
    <x v="0"/>
    <s v="No"/>
    <s v="No"/>
  </r>
  <r>
    <x v="11238"/>
    <x v="899"/>
    <s v="CUST10405"/>
    <s v="Customer 405"/>
    <n v="30"/>
    <s v="Returning"/>
    <s v="P4004"/>
    <s v="Shampoo"/>
    <x v="4"/>
    <s v="BeautyCare"/>
    <n v="6"/>
    <n v="550"/>
    <n v="0"/>
    <n v="3300"/>
    <n v="0"/>
    <n v="3300"/>
    <n v="2610.7800000000002"/>
    <n v="689.22"/>
    <x v="1"/>
    <s v="Nagpur"/>
    <s v="Maharashtra"/>
    <s v="India"/>
    <s v="Credit Card"/>
    <x v="2"/>
    <s v="Same Day"/>
    <x v="0"/>
    <s v="No"/>
    <s v="No"/>
  </r>
  <r>
    <x v="11239"/>
    <x v="899"/>
    <s v="CUST10053"/>
    <s v="Customer 53"/>
    <n v="27"/>
    <s v="Returning"/>
    <s v="P3004"/>
    <s v="Cookware Set"/>
    <x v="2"/>
    <s v="HomeNeeds"/>
    <n v="1"/>
    <n v="3500"/>
    <n v="10"/>
    <n v="3500"/>
    <n v="350"/>
    <n v="3150"/>
    <n v="2492.3000000000002"/>
    <n v="657.7"/>
    <x v="2"/>
    <s v="Chennai"/>
    <s v="Tamil Nadu"/>
    <s v="India"/>
    <s v="Net Banking"/>
    <x v="1"/>
    <s v="Standard"/>
    <x v="0"/>
    <s v="No"/>
    <s v="No"/>
  </r>
  <r>
    <x v="11240"/>
    <x v="899"/>
    <s v="CUST11042"/>
    <s v="Customer 1042"/>
    <n v="35"/>
    <s v="Returning"/>
    <s v="P3007"/>
    <s v="Vacuum Cleaner"/>
    <x v="2"/>
    <s v="Global Traders"/>
    <n v="1"/>
    <n v="8500"/>
    <n v="5"/>
    <n v="8500"/>
    <n v="425"/>
    <n v="8075"/>
    <n v="5191.7700000000004"/>
    <n v="2883.23"/>
    <x v="1"/>
    <s v="Jaipur"/>
    <s v="Rajasthan"/>
    <s v="India"/>
    <s v="Cash on Delivery"/>
    <x v="0"/>
    <s v="Standard"/>
    <x v="0"/>
    <s v="No"/>
    <s v="No"/>
  </r>
  <r>
    <x v="11241"/>
    <x v="899"/>
    <s v="CUST11514"/>
    <s v="Customer 1514"/>
    <n v="47"/>
    <s v="New"/>
    <s v="P1002"/>
    <s v="Smartphone"/>
    <x v="0"/>
    <s v="Global Traders"/>
    <n v="1"/>
    <n v="28000"/>
    <n v="10"/>
    <n v="28000"/>
    <n v="2800"/>
    <n v="25200"/>
    <n v="20556.18"/>
    <n v="4643.82"/>
    <x v="0"/>
    <s v="Guwahati"/>
    <s v="Assam"/>
    <s v="India"/>
    <s v="Cash on Delivery"/>
    <x v="1"/>
    <s v="Same Day"/>
    <x v="0"/>
    <s v="No"/>
    <s v="No"/>
  </r>
  <r>
    <x v="11242"/>
    <x v="899"/>
    <s v="CUST10390"/>
    <s v="Customer 390"/>
    <n v="53"/>
    <s v="New"/>
    <s v="P3006"/>
    <s v="Water Bottle"/>
    <x v="2"/>
    <s v="Metro Supplies"/>
    <n v="6"/>
    <n v="700"/>
    <n v="5"/>
    <n v="4200"/>
    <n v="210"/>
    <n v="3990"/>
    <n v="2504.7199999999998"/>
    <n v="1485.28"/>
    <x v="0"/>
    <s v="Lucknow"/>
    <s v="Uttar Pradesh"/>
    <s v="India"/>
    <s v="Net Banking"/>
    <x v="0"/>
    <s v="Same Day"/>
    <x v="0"/>
    <s v="No"/>
    <s v="No"/>
  </r>
  <r>
    <x v="11243"/>
    <x v="899"/>
    <s v="CUST12390"/>
    <s v="Customer 2390"/>
    <n v="24"/>
    <s v="Returning"/>
    <s v="P1010"/>
    <s v="Bluetooth Speaker"/>
    <x v="0"/>
    <s v="Prime Distributors"/>
    <n v="2"/>
    <n v="3200"/>
    <n v="20"/>
    <n v="6400"/>
    <n v="1280"/>
    <n v="5120"/>
    <n v="2911.6"/>
    <n v="2208.4"/>
    <x v="2"/>
    <s v="Visakhapatnam"/>
    <s v="Andhra Pradesh"/>
    <s v="India"/>
    <s v="Wallet"/>
    <x v="2"/>
    <s v="Express"/>
    <x v="3"/>
    <s v="No"/>
    <s v="No"/>
  </r>
  <r>
    <x v="11244"/>
    <x v="899"/>
    <s v="CUST12299"/>
    <s v="Customer 2299"/>
    <n v="36"/>
    <s v="Loyal"/>
    <s v="P4005"/>
    <s v="Perfume"/>
    <x v="4"/>
    <s v="BeautyCare"/>
    <n v="3"/>
    <n v="1800"/>
    <n v="10"/>
    <n v="5400"/>
    <n v="540"/>
    <n v="4860"/>
    <n v="3101.08"/>
    <n v="1758.92"/>
    <x v="1"/>
    <s v="Indore"/>
    <s v="Madhya Pradesh"/>
    <s v="India"/>
    <s v="UPI"/>
    <x v="2"/>
    <s v="Standard"/>
    <x v="0"/>
    <s v="No"/>
    <s v="No"/>
  </r>
  <r>
    <x v="11245"/>
    <x v="900"/>
    <s v="CUST11003"/>
    <s v="Customer 1003"/>
    <n v="31"/>
    <s v="Returning"/>
    <s v="P3002"/>
    <s v="Air Fryer"/>
    <x v="2"/>
    <s v="HomeNeeds"/>
    <n v="1"/>
    <n v="6500"/>
    <n v="15"/>
    <n v="6500"/>
    <n v="975"/>
    <n v="5525"/>
    <n v="3785.35"/>
    <n v="1739.65"/>
    <x v="1"/>
    <s v="Kolkata"/>
    <s v="West Bengal"/>
    <s v="India"/>
    <s v="Credit Card"/>
    <x v="0"/>
    <s v="Express"/>
    <x v="0"/>
    <s v="No"/>
    <s v="No"/>
  </r>
  <r>
    <x v="11246"/>
    <x v="900"/>
    <s v="CUST11162"/>
    <s v="Customer 1162"/>
    <n v="59"/>
    <s v="New"/>
    <s v="P1004"/>
    <s v="Smartwatch"/>
    <x v="0"/>
    <s v="TechSource India"/>
    <n v="1"/>
    <n v="6500"/>
    <n v="5"/>
    <n v="6500"/>
    <n v="325"/>
    <n v="6175"/>
    <n v="4195.55"/>
    <n v="1979.45"/>
    <x v="1"/>
    <s v="Visakhapatnam"/>
    <s v="Andhra Pradesh"/>
    <s v="India"/>
    <s v="Net Banking"/>
    <x v="2"/>
    <s v="Same Day"/>
    <x v="0"/>
    <s v="No"/>
    <s v="No"/>
  </r>
  <r>
    <x v="11247"/>
    <x v="900"/>
    <s v="CUST10747"/>
    <s v="Customer 747"/>
    <n v="33"/>
    <s v="New"/>
    <s v="P5002"/>
    <s v="Novel"/>
    <x v="1"/>
    <s v="Stationery Hub"/>
    <n v="6"/>
    <n v="400"/>
    <n v="10"/>
    <n v="2400"/>
    <n v="240"/>
    <n v="2160"/>
    <n v="1238.68"/>
    <n v="921.32"/>
    <x v="2"/>
    <s v="Coimbatore"/>
    <s v="Tamil Nadu"/>
    <s v="India"/>
    <s v="Cash on Delivery"/>
    <x v="0"/>
    <s v="Standard"/>
    <x v="0"/>
    <s v="No"/>
    <s v="No"/>
  </r>
  <r>
    <x v="11248"/>
    <x v="900"/>
    <s v="CUST11323"/>
    <s v="Customer 1323"/>
    <n v="36"/>
    <s v="New"/>
    <s v="P3001"/>
    <s v="Coffee Maker"/>
    <x v="2"/>
    <s v="HomeNeeds"/>
    <n v="2"/>
    <n v="4200"/>
    <n v="0"/>
    <n v="8400"/>
    <n v="0"/>
    <n v="8400"/>
    <n v="6397.74"/>
    <n v="2002.26"/>
    <x v="2"/>
    <s v="Bhopal"/>
    <s v="Madhya Pradesh"/>
    <s v="India"/>
    <s v="Debit Card"/>
    <x v="1"/>
    <s v="Standard"/>
    <x v="1"/>
    <s v="No"/>
    <s v="No"/>
  </r>
  <r>
    <x v="11249"/>
    <x v="900"/>
    <s v="CUST10657"/>
    <s v="Customer 657"/>
    <n v="23"/>
    <s v="Returning"/>
    <s v="P2004"/>
    <s v="Jacket"/>
    <x v="3"/>
    <s v="Global Traders"/>
    <n v="1"/>
    <n v="3500"/>
    <n v="10"/>
    <n v="3500"/>
    <n v="350"/>
    <n v="3150"/>
    <n v="1926.97"/>
    <n v="1223.03"/>
    <x v="2"/>
    <s v="Jaipur"/>
    <s v="Rajasthan"/>
    <s v="India"/>
    <s v="Wallet"/>
    <x v="0"/>
    <s v="Same Day"/>
    <x v="0"/>
    <s v="No"/>
    <s v="No"/>
  </r>
  <r>
    <x v="11250"/>
    <x v="900"/>
    <s v="CUST11118"/>
    <s v="Customer 1118"/>
    <n v="56"/>
    <s v="Returning"/>
    <s v="P3003"/>
    <s v="Mixer Grinder"/>
    <x v="2"/>
    <s v="Prime Distributors"/>
    <n v="2"/>
    <n v="4800"/>
    <n v="20"/>
    <n v="9600"/>
    <n v="1920"/>
    <n v="7680"/>
    <n v="4790.79"/>
    <n v="2889.21"/>
    <x v="0"/>
    <s v="Guwahati"/>
    <s v="Assam"/>
    <s v="India"/>
    <s v="Net Banking"/>
    <x v="0"/>
    <s v="Express"/>
    <x v="0"/>
    <s v="No"/>
    <s v="No"/>
  </r>
  <r>
    <x v="11251"/>
    <x v="900"/>
    <s v="CUST10794"/>
    <s v="Customer 794"/>
    <n v="56"/>
    <s v="Returning"/>
    <s v="P1007"/>
    <s v="Mouse"/>
    <x v="0"/>
    <s v="RetailHub"/>
    <n v="1"/>
    <n v="900"/>
    <n v="10"/>
    <n v="900"/>
    <n v="90"/>
    <n v="810"/>
    <n v="516.70000000000005"/>
    <n v="293.3"/>
    <x v="1"/>
    <s v="Chennai"/>
    <s v="Tamil Nadu"/>
    <s v="India"/>
    <s v="Credit Card"/>
    <x v="2"/>
    <s v="Standard"/>
    <x v="0"/>
    <s v="No"/>
    <s v="No"/>
  </r>
  <r>
    <x v="11252"/>
    <x v="900"/>
    <s v="CUST12203"/>
    <s v="Customer 2203"/>
    <n v="47"/>
    <s v="Returning"/>
    <s v="P2002"/>
    <s v="Jeans"/>
    <x v="3"/>
    <s v="FashionMart"/>
    <n v="1"/>
    <n v="2200"/>
    <n v="30"/>
    <n v="2200"/>
    <n v="660"/>
    <n v="1540"/>
    <n v="1114.5"/>
    <n v="425.5"/>
    <x v="0"/>
    <s v="Indore"/>
    <s v="Madhya Pradesh"/>
    <s v="India"/>
    <s v="UPI"/>
    <x v="2"/>
    <s v="Standard"/>
    <x v="0"/>
    <s v="No"/>
    <s v="No"/>
  </r>
  <r>
    <x v="11253"/>
    <x v="900"/>
    <s v="CUST11333"/>
    <s v="Customer 1333"/>
    <n v="18"/>
    <s v="Returning"/>
    <s v="P5002"/>
    <s v="Novel"/>
    <x v="1"/>
    <s v="Stationery Hub"/>
    <n v="1"/>
    <n v="400"/>
    <n v="10"/>
    <n v="400"/>
    <n v="40"/>
    <n v="360"/>
    <n v="260.07"/>
    <n v="99.93"/>
    <x v="2"/>
    <s v="Guwahati"/>
    <s v="Assam"/>
    <s v="India"/>
    <s v="UPI"/>
    <x v="1"/>
    <s v="Express"/>
    <x v="0"/>
    <s v="Yes"/>
    <s v="No"/>
  </r>
  <r>
    <x v="11254"/>
    <x v="900"/>
    <s v="CUST10248"/>
    <s v="Customer 248"/>
    <n v="56"/>
    <s v="New"/>
    <s v="P3002"/>
    <s v="Air Fryer"/>
    <x v="2"/>
    <s v="HomeNeeds"/>
    <n v="1"/>
    <n v="6500"/>
    <n v="20"/>
    <n v="6500"/>
    <n v="1300"/>
    <n v="5200"/>
    <n v="4164.9799999999996"/>
    <n v="1035.02"/>
    <x v="1"/>
    <s v="Hyderabad"/>
    <s v="Telangana"/>
    <s v="India"/>
    <s v="Debit Card"/>
    <x v="2"/>
    <s v="Standard"/>
    <x v="0"/>
    <s v="No"/>
    <s v="No"/>
  </r>
  <r>
    <x v="11255"/>
    <x v="900"/>
    <s v="CUST10245"/>
    <s v="Customer 245"/>
    <n v="52"/>
    <s v="Returning"/>
    <s v="P5004"/>
    <s v="Pen Set"/>
    <x v="1"/>
    <s v="Stationery Hub"/>
    <n v="3"/>
    <n v="250"/>
    <n v="5"/>
    <n v="750"/>
    <n v="37.5"/>
    <n v="712.5"/>
    <n v="443.53"/>
    <n v="268.97000000000003"/>
    <x v="1"/>
    <s v="Ahmedabad"/>
    <s v="Gujarat"/>
    <s v="India"/>
    <s v="Credit Card"/>
    <x v="0"/>
    <s v="Standard"/>
    <x v="0"/>
    <s v="No"/>
    <s v="No"/>
  </r>
  <r>
    <x v="11256"/>
    <x v="900"/>
    <s v="CUST11830"/>
    <s v="Customer 1830"/>
    <n v="48"/>
    <s v="Returning"/>
    <s v="P1006"/>
    <s v="Keyboard"/>
    <x v="0"/>
    <s v="Metro Supplies"/>
    <n v="1"/>
    <n v="1800"/>
    <n v="15"/>
    <n v="1800"/>
    <n v="270"/>
    <n v="1530"/>
    <n v="1132.26"/>
    <n v="397.74"/>
    <x v="1"/>
    <s v="Hyderabad"/>
    <s v="Telangana"/>
    <s v="India"/>
    <s v="Debit Card"/>
    <x v="0"/>
    <s v="Standard"/>
    <x v="0"/>
    <s v="No"/>
    <s v="No"/>
  </r>
  <r>
    <x v="11257"/>
    <x v="900"/>
    <s v="CUST12415"/>
    <s v="Customer 2415"/>
    <n v="44"/>
    <s v="Loyal"/>
    <s v="P4005"/>
    <s v="Perfume"/>
    <x v="4"/>
    <s v="BeautyCare"/>
    <n v="4"/>
    <n v="1800"/>
    <n v="5"/>
    <n v="7200"/>
    <n v="360"/>
    <n v="6840"/>
    <n v="5540.99"/>
    <n v="1299.01"/>
    <x v="1"/>
    <s v="Delhi"/>
    <s v="Delhi"/>
    <s v="India"/>
    <s v="Net Banking"/>
    <x v="2"/>
    <s v="Same Day"/>
    <x v="0"/>
    <s v="No"/>
    <s v="Yes"/>
  </r>
  <r>
    <x v="11258"/>
    <x v="900"/>
    <s v="CUST11216"/>
    <s v="Customer 1216"/>
    <n v="53"/>
    <s v="Returning"/>
    <s v="P2006"/>
    <s v="Womens Kurti"/>
    <x v="3"/>
    <s v="FashionMart"/>
    <n v="2"/>
    <n v="1400"/>
    <n v="5"/>
    <n v="2800"/>
    <n v="140"/>
    <n v="2660"/>
    <n v="2173.69"/>
    <n v="486.31"/>
    <x v="1"/>
    <s v="Bhubaneswar"/>
    <s v="Odisha"/>
    <s v="India"/>
    <s v="Net Banking"/>
    <x v="2"/>
    <s v="Express"/>
    <x v="0"/>
    <s v="No"/>
    <s v="No"/>
  </r>
  <r>
    <x v="11259"/>
    <x v="901"/>
    <s v="CUST11489"/>
    <s v="Customer 1489"/>
    <n v="35"/>
    <s v="Returning"/>
    <s v="P3004"/>
    <s v="Cookware Set"/>
    <x v="2"/>
    <s v="HomeNeeds"/>
    <n v="1"/>
    <n v="3500"/>
    <n v="5"/>
    <n v="3500"/>
    <n v="175"/>
    <n v="3325"/>
    <n v="2138.59"/>
    <n v="1186.4100000000001"/>
    <x v="0"/>
    <s v="Chennai"/>
    <s v="Tamil Nadu"/>
    <s v="India"/>
    <s v="Wallet"/>
    <x v="2"/>
    <s v="Standard"/>
    <x v="0"/>
    <s v="No"/>
    <s v="No"/>
  </r>
  <r>
    <x v="11260"/>
    <x v="901"/>
    <s v="CUST10334"/>
    <s v="Customer 334"/>
    <n v="51"/>
    <s v="New"/>
    <s v="P1008"/>
    <s v="Monitor"/>
    <x v="0"/>
    <s v="Global Traders"/>
    <n v="1"/>
    <n v="14500"/>
    <n v="10"/>
    <n v="14500"/>
    <n v="1450"/>
    <n v="13050"/>
    <n v="10113.33"/>
    <n v="2936.67"/>
    <x v="0"/>
    <s v="Bhopal"/>
    <s v="Madhya Pradesh"/>
    <s v="India"/>
    <s v="Credit Card"/>
    <x v="2"/>
    <s v="Express"/>
    <x v="0"/>
    <s v="No"/>
    <s v="No"/>
  </r>
  <r>
    <x v="11261"/>
    <x v="901"/>
    <s v="CUST11942"/>
    <s v="Customer 1942"/>
    <n v="45"/>
    <s v="New"/>
    <s v="P3006"/>
    <s v="Water Bottle"/>
    <x v="2"/>
    <s v="Metro Supplies"/>
    <n v="1"/>
    <n v="700"/>
    <n v="10"/>
    <n v="700"/>
    <n v="70"/>
    <n v="630"/>
    <n v="505.69"/>
    <n v="124.31"/>
    <x v="1"/>
    <s v="Jaipur"/>
    <s v="Rajasthan"/>
    <s v="India"/>
    <s v="Net Banking"/>
    <x v="1"/>
    <s v="Express"/>
    <x v="0"/>
    <s v="No"/>
    <s v="No"/>
  </r>
  <r>
    <x v="11262"/>
    <x v="901"/>
    <s v="CUST12391"/>
    <s v="Customer 2391"/>
    <n v="26"/>
    <s v="Loyal"/>
    <s v="P4003"/>
    <s v="Sunscreen"/>
    <x v="4"/>
    <s v="BeautyCare"/>
    <n v="3"/>
    <n v="700"/>
    <n v="10"/>
    <n v="2100"/>
    <n v="210"/>
    <n v="1890"/>
    <n v="1215.74"/>
    <n v="674.26"/>
    <x v="1"/>
    <s v="Chennai"/>
    <s v="Tamil Nadu"/>
    <s v="India"/>
    <s v="Wallet"/>
    <x v="0"/>
    <s v="Express"/>
    <x v="3"/>
    <s v="No"/>
    <s v="No"/>
  </r>
  <r>
    <x v="11263"/>
    <x v="901"/>
    <s v="CUST10534"/>
    <s v="Customer 534"/>
    <n v="19"/>
    <s v="New"/>
    <s v="P3001"/>
    <s v="Coffee Maker"/>
    <x v="2"/>
    <s v="HomeNeeds"/>
    <n v="5"/>
    <n v="4200"/>
    <n v="0"/>
    <n v="21000"/>
    <n v="0"/>
    <n v="21000"/>
    <n v="15328.29"/>
    <n v="5671.71"/>
    <x v="1"/>
    <s v="Chandigarh"/>
    <s v="Chandigarh"/>
    <s v="India"/>
    <s v="Credit Card"/>
    <x v="1"/>
    <s v="Express"/>
    <x v="0"/>
    <s v="No"/>
    <s v="No"/>
  </r>
  <r>
    <x v="11264"/>
    <x v="901"/>
    <s v="CUST11930"/>
    <s v="Customer 1930"/>
    <n v="23"/>
    <s v="Loyal"/>
    <s v="P3004"/>
    <s v="Cookware Set"/>
    <x v="2"/>
    <s v="HomeNeeds"/>
    <n v="4"/>
    <n v="3500"/>
    <n v="20"/>
    <n v="14000"/>
    <n v="2800"/>
    <n v="11200"/>
    <n v="8011.96"/>
    <n v="3188.04"/>
    <x v="2"/>
    <s v="Patna"/>
    <s v="Bihar"/>
    <s v="India"/>
    <s v="Cash on Delivery"/>
    <x v="2"/>
    <s v="Standard"/>
    <x v="3"/>
    <s v="No"/>
    <s v="No"/>
  </r>
  <r>
    <x v="11265"/>
    <x v="901"/>
    <s v="CUST12184"/>
    <s v="Customer 2184"/>
    <n v="59"/>
    <s v="Returning"/>
    <s v="P4004"/>
    <s v="Shampoo"/>
    <x v="4"/>
    <s v="BeautyCare"/>
    <n v="2"/>
    <n v="550"/>
    <n v="10"/>
    <n v="1100"/>
    <n v="110"/>
    <n v="990"/>
    <n v="718.86"/>
    <n v="271.14"/>
    <x v="1"/>
    <s v="Chandigarh"/>
    <s v="Chandigarh"/>
    <s v="India"/>
    <s v="Wallet"/>
    <x v="1"/>
    <s v="Standard"/>
    <x v="0"/>
    <s v="No"/>
    <s v="No"/>
  </r>
  <r>
    <x v="11266"/>
    <x v="901"/>
    <s v="CUST12045"/>
    <s v="Customer 2045"/>
    <n v="46"/>
    <s v="New"/>
    <s v="P5004"/>
    <s v="Pen Set"/>
    <x v="1"/>
    <s v="Stationery Hub"/>
    <n v="1"/>
    <n v="250"/>
    <n v="15"/>
    <n v="250"/>
    <n v="37.5"/>
    <n v="212.5"/>
    <n v="141.94999999999999"/>
    <n v="70.55"/>
    <x v="0"/>
    <s v="Bhopal"/>
    <s v="Madhya Pradesh"/>
    <s v="India"/>
    <s v="UPI"/>
    <x v="2"/>
    <s v="Express"/>
    <x v="0"/>
    <s v="No"/>
    <s v="No"/>
  </r>
  <r>
    <x v="11267"/>
    <x v="901"/>
    <s v="CUST10155"/>
    <s v="Customer 155"/>
    <n v="56"/>
    <s v="Returning"/>
    <s v="P3005"/>
    <s v="Bedsheet Set"/>
    <x v="2"/>
    <s v="RetailHub"/>
    <n v="1"/>
    <n v="1800"/>
    <n v="10"/>
    <n v="1800"/>
    <n v="180"/>
    <n v="1620"/>
    <n v="1098.42"/>
    <n v="521.58000000000004"/>
    <x v="1"/>
    <s v="Chennai"/>
    <s v="Tamil Nadu"/>
    <s v="India"/>
    <s v="Credit Card"/>
    <x v="2"/>
    <s v="Express"/>
    <x v="0"/>
    <s v="No"/>
    <s v="No"/>
  </r>
  <r>
    <x v="11268"/>
    <x v="901"/>
    <s v="CUST10503"/>
    <s v="Customer 503"/>
    <n v="30"/>
    <s v="Returning"/>
    <s v="P4005"/>
    <s v="Perfume"/>
    <x v="4"/>
    <s v="BeautyCare"/>
    <n v="1"/>
    <n v="1800"/>
    <n v="10"/>
    <n v="1800"/>
    <n v="180"/>
    <n v="1620"/>
    <n v="902.93"/>
    <n v="717.07"/>
    <x v="2"/>
    <s v="Patna"/>
    <s v="Bihar"/>
    <s v="India"/>
    <s v="Credit Card"/>
    <x v="2"/>
    <s v="Standard"/>
    <x v="0"/>
    <s v="No"/>
    <s v="No"/>
  </r>
  <r>
    <x v="11269"/>
    <x v="901"/>
    <s v="CUST10600"/>
    <s v="Customer 600"/>
    <n v="46"/>
    <s v="Loyal"/>
    <s v="P3003"/>
    <s v="Mixer Grinder"/>
    <x v="2"/>
    <s v="Prime Distributors"/>
    <n v="3"/>
    <n v="4800"/>
    <n v="15"/>
    <n v="14400"/>
    <n v="2160"/>
    <n v="12240"/>
    <n v="7969.86"/>
    <n v="4270.1400000000003"/>
    <x v="1"/>
    <s v="Coimbatore"/>
    <s v="Tamil Nadu"/>
    <s v="India"/>
    <s v="UPI"/>
    <x v="0"/>
    <s v="Express"/>
    <x v="0"/>
    <s v="No"/>
    <s v="No"/>
  </r>
  <r>
    <x v="11270"/>
    <x v="901"/>
    <s v="CUST11676"/>
    <s v="Customer 1676"/>
    <n v="22"/>
    <s v="Returning"/>
    <s v="P1007"/>
    <s v="Mouse"/>
    <x v="0"/>
    <s v="RetailHub"/>
    <n v="3"/>
    <n v="900"/>
    <n v="10"/>
    <n v="2700"/>
    <n v="270"/>
    <n v="2430"/>
    <n v="1963.98"/>
    <n v="466.02"/>
    <x v="1"/>
    <s v="Delhi"/>
    <s v="Delhi"/>
    <s v="India"/>
    <s v="Wallet"/>
    <x v="1"/>
    <s v="Express"/>
    <x v="3"/>
    <s v="No"/>
    <s v="No"/>
  </r>
  <r>
    <x v="11271"/>
    <x v="901"/>
    <s v="CUST11274"/>
    <s v="Customer 1274"/>
    <n v="48"/>
    <s v="Returning"/>
    <s v="P2001"/>
    <s v="Running Shoes"/>
    <x v="3"/>
    <s v="FashionMart"/>
    <n v="3"/>
    <n v="3200"/>
    <n v="5"/>
    <n v="9600"/>
    <n v="480"/>
    <n v="9120"/>
    <n v="7175.88"/>
    <n v="1944.12"/>
    <x v="1"/>
    <s v="Jaipur"/>
    <s v="Rajasthan"/>
    <s v="India"/>
    <s v="UPI"/>
    <x v="0"/>
    <s v="Standard"/>
    <x v="0"/>
    <s v="No"/>
    <s v="No"/>
  </r>
  <r>
    <x v="11272"/>
    <x v="901"/>
    <s v="CUST10095"/>
    <s v="Customer 95"/>
    <n v="59"/>
    <s v="Loyal"/>
    <s v="P2002"/>
    <s v="Jeans"/>
    <x v="3"/>
    <s v="FashionMart"/>
    <n v="3"/>
    <n v="2200"/>
    <n v="10"/>
    <n v="6600"/>
    <n v="660"/>
    <n v="5940"/>
    <n v="3345.52"/>
    <n v="2594.48"/>
    <x v="1"/>
    <s v="Bengaluru"/>
    <s v="Karnataka"/>
    <s v="India"/>
    <s v="Cash on Delivery"/>
    <x v="0"/>
    <s v="Same Day"/>
    <x v="0"/>
    <s v="No"/>
    <s v="No"/>
  </r>
  <r>
    <x v="11273"/>
    <x v="902"/>
    <s v="CUST12480"/>
    <s v="Customer 2480"/>
    <n v="53"/>
    <s v="New"/>
    <s v="P3007"/>
    <s v="Vacuum Cleaner"/>
    <x v="2"/>
    <s v="Global Traders"/>
    <n v="3"/>
    <n v="8500"/>
    <n v="25"/>
    <n v="25500"/>
    <n v="6375"/>
    <n v="19125"/>
    <n v="11230.07"/>
    <n v="7894.93"/>
    <x v="1"/>
    <s v="Hyderabad"/>
    <s v="Telangana"/>
    <s v="India"/>
    <s v="Cash on Delivery"/>
    <x v="2"/>
    <s v="Express"/>
    <x v="0"/>
    <s v="No"/>
    <s v="No"/>
  </r>
  <r>
    <x v="11274"/>
    <x v="902"/>
    <s v="CUST10707"/>
    <s v="Customer 707"/>
    <n v="32"/>
    <s v="Returning"/>
    <s v="P1005"/>
    <s v="Tablet"/>
    <x v="0"/>
    <s v="RetailHub"/>
    <n v="2"/>
    <n v="18000"/>
    <n v="0"/>
    <n v="36000"/>
    <n v="0"/>
    <n v="36000"/>
    <n v="20522.45"/>
    <n v="15477.55"/>
    <x v="1"/>
    <s v="Indore"/>
    <s v="Madhya Pradesh"/>
    <s v="India"/>
    <s v="Wallet"/>
    <x v="0"/>
    <s v="Express"/>
    <x v="3"/>
    <s v="No"/>
    <s v="No"/>
  </r>
  <r>
    <x v="11275"/>
    <x v="902"/>
    <s v="CUST10895"/>
    <s v="Customer 895"/>
    <n v="29"/>
    <s v="Loyal"/>
    <s v="P3002"/>
    <s v="Air Fryer"/>
    <x v="2"/>
    <s v="HomeNeeds"/>
    <n v="2"/>
    <n v="6500"/>
    <n v="25"/>
    <n v="13000"/>
    <n v="3250"/>
    <n v="9750"/>
    <n v="6756.31"/>
    <n v="2993.69"/>
    <x v="1"/>
    <s v="Patna"/>
    <s v="Bihar"/>
    <s v="India"/>
    <s v="Cash on Delivery"/>
    <x v="2"/>
    <s v="Same Day"/>
    <x v="0"/>
    <s v="No"/>
    <s v="No"/>
  </r>
  <r>
    <x v="11276"/>
    <x v="902"/>
    <s v="CUST10749"/>
    <s v="Customer 749"/>
    <n v="38"/>
    <s v="Returning"/>
    <s v="P2005"/>
    <s v="Backpack"/>
    <x v="3"/>
    <s v="Metro Supplies"/>
    <n v="1"/>
    <n v="1800"/>
    <n v="15"/>
    <n v="1800"/>
    <n v="270"/>
    <n v="1530"/>
    <n v="1212"/>
    <n v="318"/>
    <x v="1"/>
    <s v="Bhopal"/>
    <s v="Madhya Pradesh"/>
    <s v="India"/>
    <s v="Wallet"/>
    <x v="2"/>
    <s v="Express"/>
    <x v="1"/>
    <s v="No"/>
    <s v="No"/>
  </r>
  <r>
    <x v="11277"/>
    <x v="902"/>
    <s v="CUST12178"/>
    <s v="Customer 2178"/>
    <n v="34"/>
    <s v="New"/>
    <s v="P1009"/>
    <s v="Power Bank"/>
    <x v="0"/>
    <s v="Prime Distributors"/>
    <n v="1"/>
    <n v="1600"/>
    <n v="15"/>
    <n v="1600"/>
    <n v="240"/>
    <n v="1360"/>
    <n v="933.12"/>
    <n v="426.88"/>
    <x v="0"/>
    <s v="Bhopal"/>
    <s v="Madhya Pradesh"/>
    <s v="India"/>
    <s v="UPI"/>
    <x v="2"/>
    <s v="Standard"/>
    <x v="0"/>
    <s v="No"/>
    <s v="No"/>
  </r>
  <r>
    <x v="11278"/>
    <x v="902"/>
    <s v="CUST10411"/>
    <s v="Customer 411"/>
    <n v="27"/>
    <s v="Returning"/>
    <s v="P5001"/>
    <s v="Notebook Set"/>
    <x v="1"/>
    <s v="Stationery Hub"/>
    <n v="1"/>
    <n v="500"/>
    <n v="0"/>
    <n v="500"/>
    <n v="0"/>
    <n v="500"/>
    <n v="354.22"/>
    <n v="145.78"/>
    <x v="2"/>
    <s v="Patna"/>
    <s v="Bihar"/>
    <s v="India"/>
    <s v="Credit Card"/>
    <x v="0"/>
    <s v="Express"/>
    <x v="0"/>
    <s v="No"/>
    <s v="No"/>
  </r>
  <r>
    <x v="11279"/>
    <x v="902"/>
    <s v="CUST11505"/>
    <s v="Customer 1505"/>
    <n v="48"/>
    <s v="New"/>
    <s v="P1008"/>
    <s v="Monitor"/>
    <x v="0"/>
    <s v="Global Traders"/>
    <n v="1"/>
    <n v="14500"/>
    <n v="5"/>
    <n v="14500"/>
    <n v="725"/>
    <n v="13775"/>
    <n v="8376.33"/>
    <n v="5398.67"/>
    <x v="2"/>
    <s v="Delhi"/>
    <s v="Delhi"/>
    <s v="India"/>
    <s v="Net Banking"/>
    <x v="2"/>
    <s v="Standard"/>
    <x v="1"/>
    <s v="No"/>
    <s v="No"/>
  </r>
  <r>
    <x v="11280"/>
    <x v="902"/>
    <s v="CUST10897"/>
    <s v="Customer 897"/>
    <n v="49"/>
    <s v="New"/>
    <s v="P3005"/>
    <s v="Bedsheet Set"/>
    <x v="2"/>
    <s v="RetailHub"/>
    <n v="1"/>
    <n v="1800"/>
    <n v="0"/>
    <n v="1800"/>
    <n v="0"/>
    <n v="1800"/>
    <n v="1465.22"/>
    <n v="334.78"/>
    <x v="2"/>
    <s v="Bhopal"/>
    <s v="Madhya Pradesh"/>
    <s v="India"/>
    <s v="Debit Card"/>
    <x v="0"/>
    <s v="Standard"/>
    <x v="0"/>
    <s v="No"/>
    <s v="No"/>
  </r>
  <r>
    <x v="11281"/>
    <x v="902"/>
    <s v="CUST10195"/>
    <s v="Customer 195"/>
    <n v="24"/>
    <s v="Returning"/>
    <s v="P3005"/>
    <s v="Bedsheet Set"/>
    <x v="2"/>
    <s v="RetailHub"/>
    <n v="2"/>
    <n v="1800"/>
    <n v="10"/>
    <n v="3600"/>
    <n v="360"/>
    <n v="3240"/>
    <n v="2299.35"/>
    <n v="940.65"/>
    <x v="1"/>
    <s v="Coimbatore"/>
    <s v="Tamil Nadu"/>
    <s v="India"/>
    <s v="Credit Card"/>
    <x v="1"/>
    <s v="Standard"/>
    <x v="1"/>
    <s v="No"/>
    <s v="No"/>
  </r>
  <r>
    <x v="11282"/>
    <x v="903"/>
    <s v="CUST10663"/>
    <s v="Customer 663"/>
    <n v="60"/>
    <s v="New"/>
    <s v="P4006"/>
    <s v="Lipstick"/>
    <x v="4"/>
    <s v="BeautyCare"/>
    <n v="2"/>
    <n v="850"/>
    <n v="15"/>
    <n v="1700"/>
    <n v="255"/>
    <n v="1445"/>
    <n v="880.68"/>
    <n v="564.32000000000005"/>
    <x v="0"/>
    <s v="Chennai"/>
    <s v="Tamil Nadu"/>
    <s v="India"/>
    <s v="Credit Card"/>
    <x v="1"/>
    <s v="Standard"/>
    <x v="0"/>
    <s v="No"/>
    <s v="No"/>
  </r>
  <r>
    <x v="11283"/>
    <x v="903"/>
    <s v="CUST11982"/>
    <s v="Customer 1982"/>
    <n v="24"/>
    <s v="Returning"/>
    <s v="P4003"/>
    <s v="Sunscreen"/>
    <x v="4"/>
    <s v="BeautyCare"/>
    <n v="1"/>
    <n v="700"/>
    <n v="5"/>
    <n v="700"/>
    <n v="35"/>
    <n v="665"/>
    <n v="504.67"/>
    <n v="160.33000000000001"/>
    <x v="2"/>
    <s v="Kolkata"/>
    <s v="West Bengal"/>
    <s v="India"/>
    <s v="Net Banking"/>
    <x v="0"/>
    <s v="Standard"/>
    <x v="0"/>
    <s v="No"/>
    <s v="No"/>
  </r>
  <r>
    <x v="11284"/>
    <x v="903"/>
    <s v="CUST11047"/>
    <s v="Customer 1047"/>
    <n v="42"/>
    <s v="Loyal"/>
    <s v="P3002"/>
    <s v="Air Fryer"/>
    <x v="2"/>
    <s v="HomeNeeds"/>
    <n v="2"/>
    <n v="6500"/>
    <n v="20"/>
    <n v="13000"/>
    <n v="2600"/>
    <n v="10400"/>
    <n v="6306.29"/>
    <n v="4093.71"/>
    <x v="1"/>
    <s v="Bhopal"/>
    <s v="Madhya Pradesh"/>
    <s v="India"/>
    <s v="Credit Card"/>
    <x v="0"/>
    <s v="Same Day"/>
    <x v="3"/>
    <s v="No"/>
    <s v="No"/>
  </r>
  <r>
    <x v="11285"/>
    <x v="903"/>
    <s v="CUST10321"/>
    <s v="Customer 321"/>
    <n v="48"/>
    <s v="New"/>
    <s v="P3004"/>
    <s v="Cookware Set"/>
    <x v="2"/>
    <s v="HomeNeeds"/>
    <n v="2"/>
    <n v="3500"/>
    <n v="15"/>
    <n v="7000"/>
    <n v="1050"/>
    <n v="5950"/>
    <n v="4388.87"/>
    <n v="1561.13"/>
    <x v="0"/>
    <s v="Bhubaneswar"/>
    <s v="Odisha"/>
    <s v="India"/>
    <s v="Wallet"/>
    <x v="0"/>
    <s v="Express"/>
    <x v="0"/>
    <s v="No"/>
    <s v="No"/>
  </r>
  <r>
    <x v="11286"/>
    <x v="903"/>
    <s v="CUST12085"/>
    <s v="Customer 2085"/>
    <n v="35"/>
    <s v="Loyal"/>
    <s v="P1005"/>
    <s v="Tablet"/>
    <x v="0"/>
    <s v="RetailHub"/>
    <n v="1"/>
    <n v="18000"/>
    <n v="15"/>
    <n v="18000"/>
    <n v="2700"/>
    <n v="15300"/>
    <n v="9118.84"/>
    <n v="6181.16"/>
    <x v="0"/>
    <s v="Guwahati"/>
    <s v="Assam"/>
    <s v="India"/>
    <s v="Debit Card"/>
    <x v="2"/>
    <s v="Same Day"/>
    <x v="0"/>
    <s v="No"/>
    <s v="No"/>
  </r>
  <r>
    <x v="11287"/>
    <x v="903"/>
    <s v="CUST11512"/>
    <s v="Customer 1512"/>
    <n v="52"/>
    <s v="Returning"/>
    <s v="P2007"/>
    <s v="Saree"/>
    <x v="3"/>
    <s v="FashionMart"/>
    <n v="2"/>
    <n v="2600"/>
    <n v="20"/>
    <n v="5200"/>
    <n v="1040"/>
    <n v="4160"/>
    <n v="2843.02"/>
    <n v="1316.98"/>
    <x v="1"/>
    <s v="Guwahati"/>
    <s v="Assam"/>
    <s v="India"/>
    <s v="Debit Card"/>
    <x v="1"/>
    <s v="Standard"/>
    <x v="0"/>
    <s v="Yes"/>
    <s v="No"/>
  </r>
  <r>
    <x v="11288"/>
    <x v="903"/>
    <s v="CUST11486"/>
    <s v="Customer 1486"/>
    <n v="56"/>
    <s v="Returning"/>
    <s v="P5005"/>
    <s v="Desk Organizer"/>
    <x v="1"/>
    <s v="Stationery Hub"/>
    <n v="1"/>
    <n v="600"/>
    <n v="10"/>
    <n v="600"/>
    <n v="60"/>
    <n v="540"/>
    <n v="316.43"/>
    <n v="223.57"/>
    <x v="1"/>
    <s v="Jaipur"/>
    <s v="Rajasthan"/>
    <s v="India"/>
    <s v="Wallet"/>
    <x v="2"/>
    <s v="Standard"/>
    <x v="0"/>
    <s v="No"/>
    <s v="No"/>
  </r>
  <r>
    <x v="11289"/>
    <x v="903"/>
    <s v="CUST11137"/>
    <s v="Customer 1137"/>
    <n v="43"/>
    <s v="Returning"/>
    <s v="P3007"/>
    <s v="Vacuum Cleaner"/>
    <x v="2"/>
    <s v="Global Traders"/>
    <n v="2"/>
    <n v="8500"/>
    <n v="30"/>
    <n v="17000"/>
    <n v="5100"/>
    <n v="11900"/>
    <n v="8201.7800000000007"/>
    <n v="3698.22"/>
    <x v="1"/>
    <s v="Coimbatore"/>
    <s v="Tamil Nadu"/>
    <s v="India"/>
    <s v="Net Banking"/>
    <x v="2"/>
    <s v="Standard"/>
    <x v="0"/>
    <s v="No"/>
    <s v="No"/>
  </r>
  <r>
    <x v="11290"/>
    <x v="903"/>
    <s v="CUST11140"/>
    <s v="Customer 1140"/>
    <n v="23"/>
    <s v="Returning"/>
    <s v="P3002"/>
    <s v="Air Fryer"/>
    <x v="2"/>
    <s v="HomeNeeds"/>
    <n v="5"/>
    <n v="6500"/>
    <n v="15"/>
    <n v="32500"/>
    <n v="4875"/>
    <n v="27625"/>
    <n v="15344.16"/>
    <n v="12280.84"/>
    <x v="0"/>
    <s v="Kolkata"/>
    <s v="West Bengal"/>
    <s v="India"/>
    <s v="Cash on Delivery"/>
    <x v="2"/>
    <s v="Standard"/>
    <x v="0"/>
    <s v="No"/>
    <s v="Yes"/>
  </r>
  <r>
    <x v="11291"/>
    <x v="903"/>
    <s v="CUST10699"/>
    <s v="Customer 699"/>
    <n v="51"/>
    <s v="New"/>
    <s v="P5001"/>
    <s v="Notebook Set"/>
    <x v="1"/>
    <s v="Stationery Hub"/>
    <n v="1"/>
    <n v="500"/>
    <n v="20"/>
    <n v="500"/>
    <n v="100"/>
    <n v="400"/>
    <n v="300.3"/>
    <n v="99.7"/>
    <x v="1"/>
    <s v="Hyderabad"/>
    <s v="Telangana"/>
    <s v="India"/>
    <s v="Net Banking"/>
    <x v="2"/>
    <s v="Standard"/>
    <x v="0"/>
    <s v="No"/>
    <s v="No"/>
  </r>
  <r>
    <x v="11292"/>
    <x v="903"/>
    <s v="CUST11770"/>
    <s v="Customer 1770"/>
    <n v="60"/>
    <s v="New"/>
    <s v="P3003"/>
    <s v="Mixer Grinder"/>
    <x v="2"/>
    <s v="Prime Distributors"/>
    <n v="1"/>
    <n v="4800"/>
    <n v="5"/>
    <n v="4800"/>
    <n v="240"/>
    <n v="4560"/>
    <n v="3248.15"/>
    <n v="1311.85"/>
    <x v="1"/>
    <s v="Pune"/>
    <s v="Maharashtra"/>
    <s v="India"/>
    <s v="Debit Card"/>
    <x v="0"/>
    <s v="Same Day"/>
    <x v="0"/>
    <s v="No"/>
    <s v="No"/>
  </r>
  <r>
    <x v="11293"/>
    <x v="903"/>
    <s v="CUST12289"/>
    <s v="Customer 2289"/>
    <n v="32"/>
    <s v="New"/>
    <s v="P1007"/>
    <s v="Mouse"/>
    <x v="0"/>
    <s v="RetailHub"/>
    <n v="1"/>
    <n v="900"/>
    <n v="10"/>
    <n v="900"/>
    <n v="90"/>
    <n v="810"/>
    <n v="566.09"/>
    <n v="243.91"/>
    <x v="1"/>
    <s v="Bengaluru"/>
    <s v="Karnataka"/>
    <s v="India"/>
    <s v="Credit Card"/>
    <x v="1"/>
    <s v="Standard"/>
    <x v="0"/>
    <s v="No"/>
    <s v="No"/>
  </r>
  <r>
    <x v="11294"/>
    <x v="903"/>
    <s v="CUST11685"/>
    <s v="Customer 1685"/>
    <n v="24"/>
    <s v="New"/>
    <s v="P5004"/>
    <s v="Pen Set"/>
    <x v="1"/>
    <s v="Stationery Hub"/>
    <n v="3"/>
    <n v="250"/>
    <n v="10"/>
    <n v="750"/>
    <n v="75"/>
    <n v="675"/>
    <n v="522.82000000000005"/>
    <n v="152.18"/>
    <x v="1"/>
    <s v="Visakhapatnam"/>
    <s v="Andhra Pradesh"/>
    <s v="India"/>
    <s v="Debit Card"/>
    <x v="0"/>
    <s v="Standard"/>
    <x v="0"/>
    <s v="No"/>
    <s v="No"/>
  </r>
  <r>
    <x v="11295"/>
    <x v="903"/>
    <s v="CUST10891"/>
    <s v="Customer 891"/>
    <n v="45"/>
    <s v="New"/>
    <s v="P1005"/>
    <s v="Tablet"/>
    <x v="0"/>
    <s v="RetailHub"/>
    <n v="1"/>
    <n v="18000"/>
    <n v="20"/>
    <n v="18000"/>
    <n v="3600"/>
    <n v="14400"/>
    <n v="7992.47"/>
    <n v="6407.53"/>
    <x v="2"/>
    <s v="Patna"/>
    <s v="Bihar"/>
    <s v="India"/>
    <s v="Wallet"/>
    <x v="2"/>
    <s v="Express"/>
    <x v="2"/>
    <s v="No"/>
    <s v="No"/>
  </r>
  <r>
    <x v="11296"/>
    <x v="904"/>
    <s v="CUST11333"/>
    <s v="Customer 1333"/>
    <n v="29"/>
    <s v="Returning"/>
    <s v="P3003"/>
    <s v="Mixer Grinder"/>
    <x v="2"/>
    <s v="Prime Distributors"/>
    <n v="1"/>
    <n v="4800"/>
    <n v="10"/>
    <n v="4800"/>
    <n v="480"/>
    <n v="4320"/>
    <n v="2610.14"/>
    <n v="1709.86"/>
    <x v="2"/>
    <s v="Bhubaneswar"/>
    <s v="Odisha"/>
    <s v="India"/>
    <s v="Wallet"/>
    <x v="1"/>
    <s v="Standard"/>
    <x v="1"/>
    <s v="No"/>
    <s v="No"/>
  </r>
  <r>
    <x v="11297"/>
    <x v="904"/>
    <s v="CUST11291"/>
    <s v="Customer 1291"/>
    <n v="58"/>
    <s v="New"/>
    <s v="P3004"/>
    <s v="Cookware Set"/>
    <x v="2"/>
    <s v="HomeNeeds"/>
    <n v="1"/>
    <n v="3500"/>
    <n v="0"/>
    <n v="3500"/>
    <n v="0"/>
    <n v="3500"/>
    <n v="2810.9"/>
    <n v="689.1"/>
    <x v="0"/>
    <s v="Pune"/>
    <s v="Maharashtra"/>
    <s v="India"/>
    <s v="Cash on Delivery"/>
    <x v="0"/>
    <s v="Same Day"/>
    <x v="0"/>
    <s v="No"/>
    <s v="No"/>
  </r>
  <r>
    <x v="11298"/>
    <x v="904"/>
    <s v="CUST10577"/>
    <s v="Customer 577"/>
    <n v="37"/>
    <s v="New"/>
    <s v="P4006"/>
    <s v="Lipstick"/>
    <x v="4"/>
    <s v="BeautyCare"/>
    <n v="4"/>
    <n v="850"/>
    <n v="5"/>
    <n v="3400"/>
    <n v="170"/>
    <n v="3230"/>
    <n v="2643.51"/>
    <n v="586.49"/>
    <x v="1"/>
    <s v="Chennai"/>
    <s v="Tamil Nadu"/>
    <s v="India"/>
    <s v="Cash on Delivery"/>
    <x v="1"/>
    <s v="Express"/>
    <x v="0"/>
    <s v="No"/>
    <s v="No"/>
  </r>
  <r>
    <x v="11299"/>
    <x v="904"/>
    <s v="CUST10253"/>
    <s v="Customer 253"/>
    <n v="29"/>
    <s v="Loyal"/>
    <s v="P2001"/>
    <s v="Running Shoes"/>
    <x v="3"/>
    <s v="FashionMart"/>
    <n v="1"/>
    <n v="3200"/>
    <n v="30"/>
    <n v="3200"/>
    <n v="960"/>
    <n v="2240"/>
    <n v="1627.15"/>
    <n v="612.85"/>
    <x v="1"/>
    <s v="Indore"/>
    <s v="Madhya Pradesh"/>
    <s v="India"/>
    <s v="Net Banking"/>
    <x v="2"/>
    <s v="Express"/>
    <x v="0"/>
    <s v="No"/>
    <s v="No"/>
  </r>
  <r>
    <x v="11300"/>
    <x v="904"/>
    <s v="CUST12245"/>
    <s v="Customer 2245"/>
    <n v="54"/>
    <s v="Returning"/>
    <s v="P4002"/>
    <s v="Moisturizer"/>
    <x v="4"/>
    <s v="BeautyCare"/>
    <n v="1"/>
    <n v="650"/>
    <n v="10"/>
    <n v="650"/>
    <n v="65"/>
    <n v="585"/>
    <n v="426.1"/>
    <n v="158.9"/>
    <x v="2"/>
    <s v="Chandigarh"/>
    <s v="Chandigarh"/>
    <s v="India"/>
    <s v="Net Banking"/>
    <x v="1"/>
    <s v="Standard"/>
    <x v="4"/>
    <s v="No"/>
    <s v="No"/>
  </r>
  <r>
    <x v="11301"/>
    <x v="904"/>
    <s v="CUST10320"/>
    <s v="Customer 320"/>
    <n v="22"/>
    <s v="New"/>
    <s v="P1003"/>
    <s v="Headphones"/>
    <x v="0"/>
    <s v="Metro Supplies"/>
    <n v="1"/>
    <n v="2500"/>
    <n v="15"/>
    <n v="2500"/>
    <n v="375"/>
    <n v="2125"/>
    <n v="1265.99"/>
    <n v="859.01"/>
    <x v="1"/>
    <s v="Bengaluru"/>
    <s v="Karnataka"/>
    <s v="India"/>
    <s v="Debit Card"/>
    <x v="1"/>
    <s v="Express"/>
    <x v="0"/>
    <s v="No"/>
    <s v="No"/>
  </r>
  <r>
    <x v="11302"/>
    <x v="904"/>
    <s v="CUST12344"/>
    <s v="Customer 2344"/>
    <n v="55"/>
    <s v="Returning"/>
    <s v="P1008"/>
    <s v="Monitor"/>
    <x v="0"/>
    <s v="Global Traders"/>
    <n v="1"/>
    <n v="14500"/>
    <n v="0"/>
    <n v="14500"/>
    <n v="0"/>
    <n v="14500"/>
    <n v="10041.120000000001"/>
    <n v="4458.88"/>
    <x v="2"/>
    <s v="Patna"/>
    <s v="Bihar"/>
    <s v="India"/>
    <s v="Credit Card"/>
    <x v="2"/>
    <s v="Express"/>
    <x v="0"/>
    <s v="No"/>
    <s v="No"/>
  </r>
  <r>
    <x v="11303"/>
    <x v="904"/>
    <s v="CUST11694"/>
    <s v="Customer 1694"/>
    <n v="32"/>
    <s v="Loyal"/>
    <s v="P4004"/>
    <s v="Shampoo"/>
    <x v="4"/>
    <s v="BeautyCare"/>
    <n v="2"/>
    <n v="550"/>
    <n v="25"/>
    <n v="1100"/>
    <n v="275"/>
    <n v="825"/>
    <n v="516.11"/>
    <n v="308.89"/>
    <x v="1"/>
    <s v="Ahmedabad"/>
    <s v="Gujarat"/>
    <s v="India"/>
    <s v="Wallet"/>
    <x v="0"/>
    <s v="Standard"/>
    <x v="3"/>
    <s v="No"/>
    <s v="No"/>
  </r>
  <r>
    <x v="11304"/>
    <x v="904"/>
    <s v="CUST11794"/>
    <s v="Customer 1794"/>
    <n v="51"/>
    <s v="New"/>
    <s v="P1002"/>
    <s v="Smartphone"/>
    <x v="0"/>
    <s v="Global Traders"/>
    <n v="4"/>
    <n v="28000"/>
    <n v="25"/>
    <n v="112000"/>
    <n v="28000"/>
    <n v="84000"/>
    <n v="54423.9"/>
    <n v="29576.1"/>
    <x v="1"/>
    <s v="Delhi"/>
    <s v="Delhi"/>
    <s v="India"/>
    <s v="Net Banking"/>
    <x v="2"/>
    <s v="Standard"/>
    <x v="3"/>
    <s v="No"/>
    <s v="No"/>
  </r>
  <r>
    <x v="11305"/>
    <x v="905"/>
    <s v="CUST11081"/>
    <s v="Customer 1081"/>
    <n v="30"/>
    <s v="New"/>
    <s v="P3003"/>
    <s v="Mixer Grinder"/>
    <x v="2"/>
    <s v="Prime Distributors"/>
    <n v="2"/>
    <n v="4800"/>
    <n v="25"/>
    <n v="9600"/>
    <n v="2400"/>
    <n v="7200"/>
    <n v="5102.63"/>
    <n v="2097.37"/>
    <x v="2"/>
    <s v="Chandigarh"/>
    <s v="Chandigarh"/>
    <s v="India"/>
    <s v="Debit Card"/>
    <x v="1"/>
    <s v="Standard"/>
    <x v="0"/>
    <s v="No"/>
    <s v="No"/>
  </r>
  <r>
    <x v="11306"/>
    <x v="905"/>
    <s v="CUST10760"/>
    <s v="Customer 760"/>
    <n v="54"/>
    <s v="Returning"/>
    <s v="P1007"/>
    <s v="Mouse"/>
    <x v="0"/>
    <s v="RetailHub"/>
    <n v="2"/>
    <n v="900"/>
    <n v="20"/>
    <n v="1800"/>
    <n v="360"/>
    <n v="1440"/>
    <n v="845.56"/>
    <n v="594.44000000000005"/>
    <x v="1"/>
    <s v="Nagpur"/>
    <s v="Maharashtra"/>
    <s v="India"/>
    <s v="Debit Card"/>
    <x v="2"/>
    <s v="Express"/>
    <x v="3"/>
    <s v="No"/>
    <s v="No"/>
  </r>
  <r>
    <x v="11307"/>
    <x v="905"/>
    <s v="CUST10608"/>
    <s v="Customer 608"/>
    <n v="40"/>
    <s v="Loyal"/>
    <s v="P2001"/>
    <s v="Running Shoes"/>
    <x v="3"/>
    <s v="FashionMart"/>
    <n v="1"/>
    <n v="3200"/>
    <n v="25"/>
    <n v="3200"/>
    <n v="800"/>
    <n v="2400"/>
    <n v="1637.35"/>
    <n v="762.65"/>
    <x v="0"/>
    <s v="Chandigarh"/>
    <s v="Chandigarh"/>
    <s v="India"/>
    <s v="UPI"/>
    <x v="0"/>
    <s v="Standard"/>
    <x v="3"/>
    <s v="No"/>
    <s v="No"/>
  </r>
  <r>
    <x v="11308"/>
    <x v="905"/>
    <s v="CUST10916"/>
    <s v="Customer 916"/>
    <n v="41"/>
    <s v="New"/>
    <s v="P5003"/>
    <s v="Calculator"/>
    <x v="1"/>
    <s v="Stationery Hub"/>
    <n v="4"/>
    <n v="650"/>
    <n v="5"/>
    <n v="2600"/>
    <n v="130"/>
    <n v="2470"/>
    <n v="1777.13"/>
    <n v="692.87"/>
    <x v="1"/>
    <s v="Chennai"/>
    <s v="Tamil Nadu"/>
    <s v="India"/>
    <s v="Cash on Delivery"/>
    <x v="0"/>
    <s v="Standard"/>
    <x v="0"/>
    <s v="No"/>
    <s v="No"/>
  </r>
  <r>
    <x v="11309"/>
    <x v="905"/>
    <s v="CUST10255"/>
    <s v="Customer 255"/>
    <n v="27"/>
    <s v="Loyal"/>
    <s v="P2002"/>
    <s v="Jeans"/>
    <x v="3"/>
    <s v="FashionMart"/>
    <n v="1"/>
    <n v="2200"/>
    <n v="20"/>
    <n v="2200"/>
    <n v="440"/>
    <n v="1760"/>
    <n v="1042.1500000000001"/>
    <n v="717.85"/>
    <x v="1"/>
    <s v="Nagpur"/>
    <s v="Maharashtra"/>
    <s v="India"/>
    <s v="Wallet"/>
    <x v="0"/>
    <s v="Express"/>
    <x v="2"/>
    <s v="No"/>
    <s v="No"/>
  </r>
  <r>
    <x v="11310"/>
    <x v="905"/>
    <s v="CUST11067"/>
    <s v="Customer 1067"/>
    <n v="43"/>
    <s v="New"/>
    <s v="P1007"/>
    <s v="Mouse"/>
    <x v="0"/>
    <s v="RetailHub"/>
    <n v="2"/>
    <n v="900"/>
    <n v="10"/>
    <n v="1800"/>
    <n v="180"/>
    <n v="1620"/>
    <n v="968.35"/>
    <n v="651.65"/>
    <x v="0"/>
    <s v="Guwahati"/>
    <s v="Assam"/>
    <s v="India"/>
    <s v="Wallet"/>
    <x v="0"/>
    <s v="Express"/>
    <x v="0"/>
    <s v="No"/>
    <s v="No"/>
  </r>
  <r>
    <x v="11311"/>
    <x v="905"/>
    <s v="CUST10096"/>
    <s v="Customer 96"/>
    <n v="59"/>
    <s v="New"/>
    <s v="P1002"/>
    <s v="Smartphone"/>
    <x v="0"/>
    <s v="Global Traders"/>
    <n v="1"/>
    <n v="28000"/>
    <n v="10"/>
    <n v="28000"/>
    <n v="2800"/>
    <n v="25200"/>
    <n v="19655.72"/>
    <n v="5544.28"/>
    <x v="1"/>
    <s v="Chandigarh"/>
    <s v="Chandigarh"/>
    <s v="India"/>
    <s v="Wallet"/>
    <x v="2"/>
    <s v="Standard"/>
    <x v="3"/>
    <s v="No"/>
    <s v="No"/>
  </r>
  <r>
    <x v="11312"/>
    <x v="905"/>
    <s v="CUST12039"/>
    <s v="Customer 2039"/>
    <n v="46"/>
    <s v="Returning"/>
    <s v="P5004"/>
    <s v="Pen Set"/>
    <x v="1"/>
    <s v="Stationery Hub"/>
    <n v="6"/>
    <n v="250"/>
    <n v="0"/>
    <n v="1500"/>
    <n v="0"/>
    <n v="1500"/>
    <n v="855.66"/>
    <n v="644.34"/>
    <x v="0"/>
    <s v="Nagpur"/>
    <s v="Maharashtra"/>
    <s v="India"/>
    <s v="Wallet"/>
    <x v="0"/>
    <s v="Standard"/>
    <x v="0"/>
    <s v="No"/>
    <s v="No"/>
  </r>
  <r>
    <x v="11313"/>
    <x v="905"/>
    <s v="CUST12461"/>
    <s v="Customer 2461"/>
    <n v="29"/>
    <s v="New"/>
    <s v="P1002"/>
    <s v="Smartphone"/>
    <x v="0"/>
    <s v="Global Traders"/>
    <n v="2"/>
    <n v="28000"/>
    <n v="0"/>
    <n v="56000"/>
    <n v="0"/>
    <n v="56000"/>
    <n v="41639.81"/>
    <n v="14360.19"/>
    <x v="1"/>
    <s v="Guwahati"/>
    <s v="Assam"/>
    <s v="India"/>
    <s v="UPI"/>
    <x v="2"/>
    <s v="Standard"/>
    <x v="3"/>
    <s v="No"/>
    <s v="No"/>
  </r>
  <r>
    <x v="11314"/>
    <x v="905"/>
    <s v="CUST10577"/>
    <s v="Customer 577"/>
    <n v="31"/>
    <s v="New"/>
    <s v="P3003"/>
    <s v="Mixer Grinder"/>
    <x v="2"/>
    <s v="Prime Distributors"/>
    <n v="1"/>
    <n v="4800"/>
    <n v="0"/>
    <n v="4800"/>
    <n v="0"/>
    <n v="4800"/>
    <n v="2698.81"/>
    <n v="2101.19"/>
    <x v="1"/>
    <s v="Surat"/>
    <s v="Gujarat"/>
    <s v="India"/>
    <s v="Credit Card"/>
    <x v="2"/>
    <s v="Express"/>
    <x v="0"/>
    <s v="No"/>
    <s v="No"/>
  </r>
  <r>
    <x v="11315"/>
    <x v="906"/>
    <s v="CUST11374"/>
    <s v="Customer 1374"/>
    <n v="54"/>
    <s v="New"/>
    <s v="P2006"/>
    <s v="Womens Kurti"/>
    <x v="3"/>
    <s v="FashionMart"/>
    <n v="1"/>
    <n v="1400"/>
    <n v="20"/>
    <n v="1400"/>
    <n v="280"/>
    <n v="1120"/>
    <n v="767.41"/>
    <n v="352.59"/>
    <x v="1"/>
    <s v="Mumbai"/>
    <s v="Maharashtra"/>
    <s v="India"/>
    <s v="UPI"/>
    <x v="2"/>
    <s v="Standard"/>
    <x v="1"/>
    <s v="No"/>
    <s v="No"/>
  </r>
  <r>
    <x v="11316"/>
    <x v="906"/>
    <s v="CUST12376"/>
    <s v="Customer 2376"/>
    <n v="53"/>
    <s v="Returning"/>
    <s v="P5004"/>
    <s v="Pen Set"/>
    <x v="1"/>
    <s v="Stationery Hub"/>
    <n v="2"/>
    <n v="250"/>
    <n v="25"/>
    <n v="500"/>
    <n v="125"/>
    <n v="375"/>
    <n v="209.78"/>
    <n v="165.22"/>
    <x v="0"/>
    <s v="Kolkata"/>
    <s v="West Bengal"/>
    <s v="India"/>
    <s v="Cash on Delivery"/>
    <x v="0"/>
    <s v="Standard"/>
    <x v="1"/>
    <s v="No"/>
    <s v="No"/>
  </r>
  <r>
    <x v="11317"/>
    <x v="906"/>
    <s v="CUST11204"/>
    <s v="Customer 1204"/>
    <n v="56"/>
    <s v="Returning"/>
    <s v="P5001"/>
    <s v="Notebook Set"/>
    <x v="1"/>
    <s v="Stationery Hub"/>
    <n v="3"/>
    <n v="500"/>
    <n v="5"/>
    <n v="1500"/>
    <n v="75"/>
    <n v="1425"/>
    <n v="1127.04"/>
    <n v="297.95999999999998"/>
    <x v="1"/>
    <s v="Nagpur"/>
    <s v="Maharashtra"/>
    <s v="India"/>
    <s v="UPI"/>
    <x v="2"/>
    <s v="Standard"/>
    <x v="1"/>
    <s v="No"/>
    <s v="No"/>
  </r>
  <r>
    <x v="11318"/>
    <x v="906"/>
    <s v="CUST10767"/>
    <s v="Customer 767"/>
    <n v="27"/>
    <s v="Returning"/>
    <s v="P2007"/>
    <s v="Saree"/>
    <x v="3"/>
    <s v="FashionMart"/>
    <n v="4"/>
    <n v="2600"/>
    <n v="0"/>
    <n v="10400"/>
    <n v="0"/>
    <n v="10400"/>
    <n v="8505.4"/>
    <n v="1894.6"/>
    <x v="1"/>
    <s v="Delhi"/>
    <s v="Delhi"/>
    <s v="India"/>
    <s v="UPI"/>
    <x v="0"/>
    <s v="Standard"/>
    <x v="0"/>
    <s v="No"/>
    <s v="No"/>
  </r>
  <r>
    <x v="11319"/>
    <x v="906"/>
    <s v="CUST12193"/>
    <s v="Customer 2193"/>
    <n v="32"/>
    <s v="Returning"/>
    <s v="P1003"/>
    <s v="Headphones"/>
    <x v="0"/>
    <s v="Metro Supplies"/>
    <n v="4"/>
    <n v="2500"/>
    <n v="10"/>
    <n v="10000"/>
    <n v="1000"/>
    <n v="9000"/>
    <n v="6275.75"/>
    <n v="2724.25"/>
    <x v="2"/>
    <s v="Bhubaneswar"/>
    <s v="Odisha"/>
    <s v="India"/>
    <s v="Credit Card"/>
    <x v="2"/>
    <s v="Express"/>
    <x v="0"/>
    <s v="No"/>
    <s v="No"/>
  </r>
  <r>
    <x v="11320"/>
    <x v="906"/>
    <s v="CUST12420"/>
    <s v="Customer 2420"/>
    <n v="19"/>
    <s v="New"/>
    <s v="P3002"/>
    <s v="Air Fryer"/>
    <x v="2"/>
    <s v="HomeNeeds"/>
    <n v="4"/>
    <n v="6500"/>
    <n v="15"/>
    <n v="26000"/>
    <n v="3900"/>
    <n v="22100"/>
    <n v="14280.13"/>
    <n v="7819.87"/>
    <x v="1"/>
    <s v="Bhubaneswar"/>
    <s v="Odisha"/>
    <s v="India"/>
    <s v="Credit Card"/>
    <x v="2"/>
    <s v="Same Day"/>
    <x v="1"/>
    <s v="No"/>
    <s v="No"/>
  </r>
  <r>
    <x v="11321"/>
    <x v="906"/>
    <s v="CUST11994"/>
    <s v="Customer 1994"/>
    <n v="53"/>
    <s v="Returning"/>
    <s v="P4006"/>
    <s v="Lipstick"/>
    <x v="4"/>
    <s v="BeautyCare"/>
    <n v="5"/>
    <n v="850"/>
    <n v="0"/>
    <n v="4250"/>
    <n v="0"/>
    <n v="4250"/>
    <n v="2386.6999999999998"/>
    <n v="1863.3"/>
    <x v="1"/>
    <s v="Patna"/>
    <s v="Bihar"/>
    <s v="India"/>
    <s v="Debit Card"/>
    <x v="2"/>
    <s v="Express"/>
    <x v="0"/>
    <s v="No"/>
    <s v="No"/>
  </r>
  <r>
    <x v="11322"/>
    <x v="907"/>
    <s v="CUST10441"/>
    <s v="Customer 441"/>
    <n v="21"/>
    <s v="Loyal"/>
    <s v="P2001"/>
    <s v="Running Shoes"/>
    <x v="3"/>
    <s v="FashionMart"/>
    <n v="3"/>
    <n v="3200"/>
    <n v="0"/>
    <n v="9600"/>
    <n v="0"/>
    <n v="9600"/>
    <n v="5354.52"/>
    <n v="4245.4799999999996"/>
    <x v="1"/>
    <s v="Surat"/>
    <s v="Gujarat"/>
    <s v="India"/>
    <s v="Net Banking"/>
    <x v="0"/>
    <s v="Express"/>
    <x v="0"/>
    <s v="No"/>
    <s v="No"/>
  </r>
  <r>
    <x v="11323"/>
    <x v="907"/>
    <s v="CUST11452"/>
    <s v="Customer 1452"/>
    <n v="51"/>
    <s v="Returning"/>
    <s v="P1001"/>
    <s v="Laptop"/>
    <x v="0"/>
    <s v="TechSource India"/>
    <n v="2"/>
    <n v="55000"/>
    <n v="25"/>
    <n v="110000"/>
    <n v="27500"/>
    <n v="82500"/>
    <n v="49426.52"/>
    <n v="33073.480000000003"/>
    <x v="1"/>
    <s v="Bhubaneswar"/>
    <s v="Odisha"/>
    <s v="India"/>
    <s v="Wallet"/>
    <x v="2"/>
    <s v="Express"/>
    <x v="3"/>
    <s v="No"/>
    <s v="No"/>
  </r>
  <r>
    <x v="11324"/>
    <x v="907"/>
    <s v="CUST12282"/>
    <s v="Customer 2282"/>
    <n v="31"/>
    <s v="Loyal"/>
    <s v="P2007"/>
    <s v="Saree"/>
    <x v="3"/>
    <s v="FashionMart"/>
    <n v="1"/>
    <n v="2600"/>
    <n v="10"/>
    <n v="2600"/>
    <n v="260"/>
    <n v="2340"/>
    <n v="1520.7"/>
    <n v="819.3"/>
    <x v="1"/>
    <s v="Bhubaneswar"/>
    <s v="Odisha"/>
    <s v="India"/>
    <s v="Credit Card"/>
    <x v="1"/>
    <s v="Express"/>
    <x v="0"/>
    <s v="No"/>
    <s v="No"/>
  </r>
  <r>
    <x v="11325"/>
    <x v="907"/>
    <s v="CUST10595"/>
    <s v="Customer 595"/>
    <n v="31"/>
    <s v="Returning"/>
    <s v="P2006"/>
    <s v="Womens Kurti"/>
    <x v="3"/>
    <s v="FashionMart"/>
    <n v="2"/>
    <n v="1400"/>
    <n v="25"/>
    <n v="2800"/>
    <n v="700"/>
    <n v="2100"/>
    <n v="1445.36"/>
    <n v="654.64"/>
    <x v="2"/>
    <s v="Lucknow"/>
    <s v="Uttar Pradesh"/>
    <s v="India"/>
    <s v="Credit Card"/>
    <x v="2"/>
    <s v="Standard"/>
    <x v="0"/>
    <s v="Yes"/>
    <s v="No"/>
  </r>
  <r>
    <x v="11326"/>
    <x v="907"/>
    <s v="CUST12156"/>
    <s v="Customer 2156"/>
    <n v="38"/>
    <s v="Returning"/>
    <s v="P1007"/>
    <s v="Mouse"/>
    <x v="0"/>
    <s v="RetailHub"/>
    <n v="1"/>
    <n v="900"/>
    <n v="20"/>
    <n v="900"/>
    <n v="180"/>
    <n v="720"/>
    <n v="440.5"/>
    <n v="279.5"/>
    <x v="1"/>
    <s v="Chandigarh"/>
    <s v="Chandigarh"/>
    <s v="India"/>
    <s v="Cash on Delivery"/>
    <x v="1"/>
    <s v="Standard"/>
    <x v="4"/>
    <s v="No"/>
    <s v="No"/>
  </r>
  <r>
    <x v="11327"/>
    <x v="907"/>
    <s v="CUST12395"/>
    <s v="Customer 2395"/>
    <n v="33"/>
    <s v="Returning"/>
    <s v="P3002"/>
    <s v="Air Fryer"/>
    <x v="2"/>
    <s v="HomeNeeds"/>
    <n v="4"/>
    <n v="6500"/>
    <n v="30"/>
    <n v="26000"/>
    <n v="7800"/>
    <n v="18200"/>
    <n v="10343.43"/>
    <n v="7856.57"/>
    <x v="1"/>
    <s v="Nagpur"/>
    <s v="Maharashtra"/>
    <s v="India"/>
    <s v="Net Banking"/>
    <x v="0"/>
    <s v="Same Day"/>
    <x v="1"/>
    <s v="No"/>
    <s v="Yes"/>
  </r>
  <r>
    <x v="11328"/>
    <x v="907"/>
    <s v="CUST11908"/>
    <s v="Customer 1908"/>
    <n v="31"/>
    <s v="Loyal"/>
    <s v="P1006"/>
    <s v="Keyboard"/>
    <x v="0"/>
    <s v="Metro Supplies"/>
    <n v="1"/>
    <n v="1800"/>
    <n v="15"/>
    <n v="1800"/>
    <n v="270"/>
    <n v="1530"/>
    <n v="948.52"/>
    <n v="581.48"/>
    <x v="0"/>
    <s v="Kolkata"/>
    <s v="West Bengal"/>
    <s v="India"/>
    <s v="Cash on Delivery"/>
    <x v="2"/>
    <s v="Standard"/>
    <x v="0"/>
    <s v="No"/>
    <s v="No"/>
  </r>
  <r>
    <x v="11329"/>
    <x v="907"/>
    <s v="CUST12162"/>
    <s v="Customer 2162"/>
    <n v="60"/>
    <s v="New"/>
    <s v="P2002"/>
    <s v="Jeans"/>
    <x v="3"/>
    <s v="FashionMart"/>
    <n v="1"/>
    <n v="2200"/>
    <n v="5"/>
    <n v="2200"/>
    <n v="110"/>
    <n v="2090"/>
    <n v="1387.38"/>
    <n v="702.62"/>
    <x v="1"/>
    <s v="Kolkata"/>
    <s v="West Bengal"/>
    <s v="India"/>
    <s v="Net Banking"/>
    <x v="2"/>
    <s v="Standard"/>
    <x v="0"/>
    <s v="No"/>
    <s v="No"/>
  </r>
  <r>
    <x v="11330"/>
    <x v="907"/>
    <s v="CUST10552"/>
    <s v="Customer 552"/>
    <n v="50"/>
    <s v="New"/>
    <s v="P5004"/>
    <s v="Pen Set"/>
    <x v="1"/>
    <s v="Stationery Hub"/>
    <n v="2"/>
    <n v="250"/>
    <n v="5"/>
    <n v="500"/>
    <n v="25"/>
    <n v="475"/>
    <n v="322.67"/>
    <n v="152.33000000000001"/>
    <x v="1"/>
    <s v="Mumbai"/>
    <s v="Maharashtra"/>
    <s v="India"/>
    <s v="UPI"/>
    <x v="0"/>
    <s v="Same Day"/>
    <x v="0"/>
    <s v="No"/>
    <s v="No"/>
  </r>
  <r>
    <x v="11331"/>
    <x v="907"/>
    <s v="CUST10600"/>
    <s v="Customer 600"/>
    <n v="44"/>
    <s v="Returning"/>
    <s v="P3002"/>
    <s v="Air Fryer"/>
    <x v="2"/>
    <s v="HomeNeeds"/>
    <n v="1"/>
    <n v="6500"/>
    <n v="10"/>
    <n v="6500"/>
    <n v="650"/>
    <n v="5850"/>
    <n v="3737.56"/>
    <n v="2112.44"/>
    <x v="1"/>
    <s v="Lucknow"/>
    <s v="Uttar Pradesh"/>
    <s v="India"/>
    <s v="UPI"/>
    <x v="0"/>
    <s v="Standard"/>
    <x v="0"/>
    <s v="No"/>
    <s v="Yes"/>
  </r>
  <r>
    <x v="11332"/>
    <x v="908"/>
    <s v="CUST10853"/>
    <s v="Customer 853"/>
    <n v="34"/>
    <s v="Returning"/>
    <s v="P1008"/>
    <s v="Monitor"/>
    <x v="0"/>
    <s v="Global Traders"/>
    <n v="5"/>
    <n v="14500"/>
    <n v="10"/>
    <n v="72500"/>
    <n v="7250"/>
    <n v="65250"/>
    <n v="45678"/>
    <n v="19572"/>
    <x v="1"/>
    <s v="Kolkata"/>
    <s v="West Bengal"/>
    <s v="India"/>
    <s v="Credit Card"/>
    <x v="2"/>
    <s v="Standard"/>
    <x v="2"/>
    <s v="No"/>
    <s v="No"/>
  </r>
  <r>
    <x v="11333"/>
    <x v="908"/>
    <s v="CUST12349"/>
    <s v="Customer 2349"/>
    <n v="41"/>
    <s v="Returning"/>
    <s v="P2006"/>
    <s v="Womens Kurti"/>
    <x v="3"/>
    <s v="FashionMart"/>
    <n v="2"/>
    <n v="1400"/>
    <n v="15"/>
    <n v="2800"/>
    <n v="420"/>
    <n v="2380"/>
    <n v="1605.47"/>
    <n v="774.53"/>
    <x v="1"/>
    <s v="Guwahati"/>
    <s v="Assam"/>
    <s v="India"/>
    <s v="Debit Card"/>
    <x v="0"/>
    <s v="Express"/>
    <x v="3"/>
    <s v="No"/>
    <s v="No"/>
  </r>
  <r>
    <x v="11334"/>
    <x v="908"/>
    <s v="CUST10860"/>
    <s v="Customer 860"/>
    <n v="30"/>
    <s v="New"/>
    <s v="P1002"/>
    <s v="Smartphone"/>
    <x v="0"/>
    <s v="Global Traders"/>
    <n v="2"/>
    <n v="28000"/>
    <n v="5"/>
    <n v="56000"/>
    <n v="2800"/>
    <n v="53200"/>
    <n v="39841.1"/>
    <n v="13358.9"/>
    <x v="0"/>
    <s v="Hyderabad"/>
    <s v="Telangana"/>
    <s v="India"/>
    <s v="UPI"/>
    <x v="0"/>
    <s v="Standard"/>
    <x v="0"/>
    <s v="No"/>
    <s v="No"/>
  </r>
  <r>
    <x v="11335"/>
    <x v="908"/>
    <s v="CUST11117"/>
    <s v="Customer 1117"/>
    <n v="43"/>
    <s v="New"/>
    <s v="P4005"/>
    <s v="Perfume"/>
    <x v="4"/>
    <s v="BeautyCare"/>
    <n v="2"/>
    <n v="1800"/>
    <n v="20"/>
    <n v="3600"/>
    <n v="720"/>
    <n v="2880"/>
    <n v="1984.17"/>
    <n v="895.83"/>
    <x v="0"/>
    <s v="Guwahati"/>
    <s v="Assam"/>
    <s v="India"/>
    <s v="UPI"/>
    <x v="2"/>
    <s v="Same Day"/>
    <x v="1"/>
    <s v="No"/>
    <s v="No"/>
  </r>
  <r>
    <x v="11336"/>
    <x v="908"/>
    <s v="CUST11683"/>
    <s v="Customer 1683"/>
    <n v="27"/>
    <s v="Returning"/>
    <s v="P4004"/>
    <s v="Shampoo"/>
    <x v="4"/>
    <s v="BeautyCare"/>
    <n v="1"/>
    <n v="550"/>
    <n v="15"/>
    <n v="550"/>
    <n v="82.5"/>
    <n v="467.5"/>
    <n v="366.86"/>
    <n v="100.64"/>
    <x v="2"/>
    <s v="Patna"/>
    <s v="Bihar"/>
    <s v="India"/>
    <s v="Credit Card"/>
    <x v="0"/>
    <s v="Standard"/>
    <x v="0"/>
    <s v="No"/>
    <s v="No"/>
  </r>
  <r>
    <x v="11337"/>
    <x v="908"/>
    <s v="CUST10207"/>
    <s v="Customer 207"/>
    <n v="36"/>
    <s v="Returning"/>
    <s v="P1006"/>
    <s v="Keyboard"/>
    <x v="0"/>
    <s v="Metro Supplies"/>
    <n v="2"/>
    <n v="1800"/>
    <n v="15"/>
    <n v="3600"/>
    <n v="540"/>
    <n v="3060"/>
    <n v="2238.19"/>
    <n v="821.81"/>
    <x v="0"/>
    <s v="Patna"/>
    <s v="Bihar"/>
    <s v="India"/>
    <s v="Net Banking"/>
    <x v="1"/>
    <s v="Same Day"/>
    <x v="0"/>
    <s v="No"/>
    <s v="No"/>
  </r>
  <r>
    <x v="11338"/>
    <x v="908"/>
    <s v="CUST12323"/>
    <s v="Customer 2323"/>
    <n v="36"/>
    <s v="Returning"/>
    <s v="P3001"/>
    <s v="Coffee Maker"/>
    <x v="2"/>
    <s v="HomeNeeds"/>
    <n v="1"/>
    <n v="4200"/>
    <n v="20"/>
    <n v="4200"/>
    <n v="840"/>
    <n v="3360"/>
    <n v="2140.75"/>
    <n v="1219.25"/>
    <x v="1"/>
    <s v="Indore"/>
    <s v="Madhya Pradesh"/>
    <s v="India"/>
    <s v="Debit Card"/>
    <x v="0"/>
    <s v="Standard"/>
    <x v="0"/>
    <s v="No"/>
    <s v="No"/>
  </r>
  <r>
    <x v="11339"/>
    <x v="908"/>
    <s v="CUST12116"/>
    <s v="Customer 2116"/>
    <n v="48"/>
    <s v="Loyal"/>
    <s v="P1002"/>
    <s v="Smartphone"/>
    <x v="0"/>
    <s v="Global Traders"/>
    <n v="5"/>
    <n v="28000"/>
    <n v="0"/>
    <n v="140000"/>
    <n v="0"/>
    <n v="140000"/>
    <n v="114073.33"/>
    <n v="25926.67"/>
    <x v="1"/>
    <s v="Jaipur"/>
    <s v="Rajasthan"/>
    <s v="India"/>
    <s v="Wallet"/>
    <x v="1"/>
    <s v="Standard"/>
    <x v="0"/>
    <s v="No"/>
    <s v="No"/>
  </r>
  <r>
    <x v="11340"/>
    <x v="908"/>
    <s v="CUST10805"/>
    <s v="Customer 805"/>
    <n v="44"/>
    <s v="New"/>
    <s v="P3006"/>
    <s v="Water Bottle"/>
    <x v="2"/>
    <s v="Metro Supplies"/>
    <n v="2"/>
    <n v="700"/>
    <n v="25"/>
    <n v="1400"/>
    <n v="350"/>
    <n v="1050"/>
    <n v="705.15"/>
    <n v="344.85"/>
    <x v="1"/>
    <s v="Guwahati"/>
    <s v="Assam"/>
    <s v="India"/>
    <s v="Credit Card"/>
    <x v="2"/>
    <s v="Same Day"/>
    <x v="0"/>
    <s v="No"/>
    <s v="No"/>
  </r>
  <r>
    <x v="11341"/>
    <x v="909"/>
    <s v="CUST11889"/>
    <s v="Customer 1889"/>
    <n v="44"/>
    <s v="Returning"/>
    <s v="P3003"/>
    <s v="Mixer Grinder"/>
    <x v="2"/>
    <s v="Prime Distributors"/>
    <n v="2"/>
    <n v="4800"/>
    <n v="20"/>
    <n v="9600"/>
    <n v="1920"/>
    <n v="7680"/>
    <n v="5514.33"/>
    <n v="2165.67"/>
    <x v="0"/>
    <s v="Kolkata"/>
    <s v="West Bengal"/>
    <s v="India"/>
    <s v="UPI"/>
    <x v="1"/>
    <s v="Standard"/>
    <x v="0"/>
    <s v="No"/>
    <s v="No"/>
  </r>
  <r>
    <x v="11342"/>
    <x v="909"/>
    <s v="CUST10104"/>
    <s v="Customer 104"/>
    <n v="40"/>
    <s v="Loyal"/>
    <s v="P1006"/>
    <s v="Keyboard"/>
    <x v="0"/>
    <s v="Metro Supplies"/>
    <n v="1"/>
    <n v="1800"/>
    <n v="0"/>
    <n v="1800"/>
    <n v="0"/>
    <n v="1800"/>
    <n v="1475.27"/>
    <n v="324.73"/>
    <x v="1"/>
    <s v="Patna"/>
    <s v="Bihar"/>
    <s v="India"/>
    <s v="UPI"/>
    <x v="2"/>
    <s v="Same Day"/>
    <x v="2"/>
    <s v="Yes"/>
    <s v="No"/>
  </r>
  <r>
    <x v="11343"/>
    <x v="909"/>
    <s v="CUST11644"/>
    <s v="Customer 1644"/>
    <n v="18"/>
    <s v="Returning"/>
    <s v="P1002"/>
    <s v="Smartphone"/>
    <x v="0"/>
    <s v="Global Traders"/>
    <n v="4"/>
    <n v="28000"/>
    <n v="15"/>
    <n v="112000"/>
    <n v="16800"/>
    <n v="95200"/>
    <n v="68815.929999999993"/>
    <n v="26384.07"/>
    <x v="0"/>
    <s v="Delhi"/>
    <s v="Delhi"/>
    <s v="India"/>
    <s v="Debit Card"/>
    <x v="0"/>
    <s v="Standard"/>
    <x v="0"/>
    <s v="No"/>
    <s v="No"/>
  </r>
  <r>
    <x v="11344"/>
    <x v="909"/>
    <s v="CUST10437"/>
    <s v="Customer 437"/>
    <n v="22"/>
    <s v="Returning"/>
    <s v="P4005"/>
    <s v="Perfume"/>
    <x v="4"/>
    <s v="BeautyCare"/>
    <n v="1"/>
    <n v="1800"/>
    <n v="0"/>
    <n v="1800"/>
    <n v="0"/>
    <n v="1800"/>
    <n v="1032.17"/>
    <n v="767.83"/>
    <x v="1"/>
    <s v="Surat"/>
    <s v="Gujarat"/>
    <s v="India"/>
    <s v="Cash on Delivery"/>
    <x v="0"/>
    <s v="Standard"/>
    <x v="0"/>
    <s v="Yes"/>
    <s v="No"/>
  </r>
  <r>
    <x v="11345"/>
    <x v="909"/>
    <s v="CUST11062"/>
    <s v="Customer 1062"/>
    <n v="24"/>
    <s v="Loyal"/>
    <s v="P3006"/>
    <s v="Water Bottle"/>
    <x v="2"/>
    <s v="Metro Supplies"/>
    <n v="1"/>
    <n v="700"/>
    <n v="15"/>
    <n v="700"/>
    <n v="105"/>
    <n v="595"/>
    <n v="330.21"/>
    <n v="264.79000000000002"/>
    <x v="0"/>
    <s v="Nagpur"/>
    <s v="Maharashtra"/>
    <s v="India"/>
    <s v="Net Banking"/>
    <x v="1"/>
    <s v="Standard"/>
    <x v="1"/>
    <s v="No"/>
    <s v="No"/>
  </r>
  <r>
    <x v="11346"/>
    <x v="909"/>
    <s v="CUST10322"/>
    <s v="Customer 322"/>
    <n v="53"/>
    <s v="New"/>
    <s v="P2005"/>
    <s v="Backpack"/>
    <x v="3"/>
    <s v="Metro Supplies"/>
    <n v="3"/>
    <n v="1800"/>
    <n v="5"/>
    <n v="5400"/>
    <n v="270"/>
    <n v="5130"/>
    <n v="3965.04"/>
    <n v="1164.96"/>
    <x v="1"/>
    <s v="Hyderabad"/>
    <s v="Telangana"/>
    <s v="India"/>
    <s v="Wallet"/>
    <x v="0"/>
    <s v="Standard"/>
    <x v="3"/>
    <s v="No"/>
    <s v="No"/>
  </r>
  <r>
    <x v="11347"/>
    <x v="909"/>
    <s v="CUST10323"/>
    <s v="Customer 323"/>
    <n v="27"/>
    <s v="Loyal"/>
    <s v="P2005"/>
    <s v="Backpack"/>
    <x v="3"/>
    <s v="Metro Supplies"/>
    <n v="1"/>
    <n v="1800"/>
    <n v="5"/>
    <n v="1800"/>
    <n v="90"/>
    <n v="1710"/>
    <n v="1240.45"/>
    <n v="469.55"/>
    <x v="1"/>
    <s v="Guwahati"/>
    <s v="Assam"/>
    <s v="India"/>
    <s v="UPI"/>
    <x v="0"/>
    <s v="Standard"/>
    <x v="0"/>
    <s v="No"/>
    <s v="No"/>
  </r>
  <r>
    <x v="11348"/>
    <x v="909"/>
    <s v="CUST12236"/>
    <s v="Customer 2236"/>
    <n v="33"/>
    <s v="Returning"/>
    <s v="P4003"/>
    <s v="Sunscreen"/>
    <x v="4"/>
    <s v="BeautyCare"/>
    <n v="2"/>
    <n v="700"/>
    <n v="10"/>
    <n v="1400"/>
    <n v="140"/>
    <n v="1260"/>
    <n v="853.48"/>
    <n v="406.52"/>
    <x v="1"/>
    <s v="Hyderabad"/>
    <s v="Telangana"/>
    <s v="India"/>
    <s v="Credit Card"/>
    <x v="1"/>
    <s v="Express"/>
    <x v="0"/>
    <s v="No"/>
    <s v="No"/>
  </r>
  <r>
    <x v="11349"/>
    <x v="909"/>
    <s v="CUST11682"/>
    <s v="Customer 1682"/>
    <n v="57"/>
    <s v="Loyal"/>
    <s v="P2002"/>
    <s v="Jeans"/>
    <x v="3"/>
    <s v="FashionMart"/>
    <n v="1"/>
    <n v="2200"/>
    <n v="25"/>
    <n v="2200"/>
    <n v="550"/>
    <n v="1650"/>
    <n v="908.98"/>
    <n v="741.02"/>
    <x v="1"/>
    <s v="Nagpur"/>
    <s v="Maharashtra"/>
    <s v="India"/>
    <s v="Wallet"/>
    <x v="2"/>
    <s v="Standard"/>
    <x v="0"/>
    <s v="No"/>
    <s v="No"/>
  </r>
  <r>
    <x v="11350"/>
    <x v="910"/>
    <s v="CUST11158"/>
    <s v="Customer 1158"/>
    <n v="38"/>
    <s v="Returning"/>
    <s v="P1006"/>
    <s v="Keyboard"/>
    <x v="0"/>
    <s v="Metro Supplies"/>
    <n v="1"/>
    <n v="1800"/>
    <n v="0"/>
    <n v="1800"/>
    <n v="0"/>
    <n v="1800"/>
    <n v="1449.73"/>
    <n v="350.27"/>
    <x v="1"/>
    <s v="Chennai"/>
    <s v="Tamil Nadu"/>
    <s v="India"/>
    <s v="Cash on Delivery"/>
    <x v="0"/>
    <s v="Standard"/>
    <x v="1"/>
    <s v="No"/>
    <s v="No"/>
  </r>
  <r>
    <x v="11351"/>
    <x v="910"/>
    <s v="CUST11748"/>
    <s v="Customer 1748"/>
    <n v="45"/>
    <s v="Loyal"/>
    <s v="P2006"/>
    <s v="Womens Kurti"/>
    <x v="3"/>
    <s v="FashionMart"/>
    <n v="1"/>
    <n v="1400"/>
    <n v="25"/>
    <n v="1400"/>
    <n v="350"/>
    <n v="1050"/>
    <n v="703.41"/>
    <n v="346.59"/>
    <x v="1"/>
    <s v="Bengaluru"/>
    <s v="Karnataka"/>
    <s v="India"/>
    <s v="Net Banking"/>
    <x v="0"/>
    <s v="Standard"/>
    <x v="0"/>
    <s v="No"/>
    <s v="No"/>
  </r>
  <r>
    <x v="11352"/>
    <x v="910"/>
    <s v="CUST11984"/>
    <s v="Customer 1984"/>
    <n v="23"/>
    <s v="New"/>
    <s v="P5001"/>
    <s v="Notebook Set"/>
    <x v="1"/>
    <s v="Stationery Hub"/>
    <n v="4"/>
    <n v="500"/>
    <n v="20"/>
    <n v="2000"/>
    <n v="400"/>
    <n v="1600"/>
    <n v="1236.5899999999999"/>
    <n v="363.41"/>
    <x v="1"/>
    <s v="Kolkata"/>
    <s v="West Bengal"/>
    <s v="India"/>
    <s v="Wallet"/>
    <x v="2"/>
    <s v="Express"/>
    <x v="0"/>
    <s v="No"/>
    <s v="No"/>
  </r>
  <r>
    <x v="11353"/>
    <x v="910"/>
    <s v="CUST11962"/>
    <s v="Customer 1962"/>
    <n v="42"/>
    <s v="New"/>
    <s v="P5005"/>
    <s v="Desk Organizer"/>
    <x v="1"/>
    <s v="Stationery Hub"/>
    <n v="2"/>
    <n v="600"/>
    <n v="0"/>
    <n v="1200"/>
    <n v="0"/>
    <n v="1200"/>
    <n v="937.39"/>
    <n v="262.61"/>
    <x v="1"/>
    <s v="Bhopal"/>
    <s v="Madhya Pradesh"/>
    <s v="India"/>
    <s v="Cash on Delivery"/>
    <x v="0"/>
    <s v="Same Day"/>
    <x v="0"/>
    <s v="No"/>
    <s v="No"/>
  </r>
  <r>
    <x v="11354"/>
    <x v="910"/>
    <s v="CUST12069"/>
    <s v="Customer 2069"/>
    <n v="42"/>
    <s v="Returning"/>
    <s v="P2006"/>
    <s v="Womens Kurti"/>
    <x v="3"/>
    <s v="FashionMart"/>
    <n v="1"/>
    <n v="1400"/>
    <n v="15"/>
    <n v="1400"/>
    <n v="210"/>
    <n v="1190"/>
    <n v="701.66"/>
    <n v="488.34"/>
    <x v="1"/>
    <s v="Mumbai"/>
    <s v="Maharashtra"/>
    <s v="India"/>
    <s v="Net Banking"/>
    <x v="1"/>
    <s v="Standard"/>
    <x v="0"/>
    <s v="No"/>
    <s v="No"/>
  </r>
  <r>
    <x v="11355"/>
    <x v="910"/>
    <s v="CUST11680"/>
    <s v="Customer 1680"/>
    <n v="36"/>
    <s v="Returning"/>
    <s v="P1004"/>
    <s v="Smartwatch"/>
    <x v="0"/>
    <s v="TechSource India"/>
    <n v="1"/>
    <n v="6500"/>
    <n v="15"/>
    <n v="6500"/>
    <n v="975"/>
    <n v="5525"/>
    <n v="4330.43"/>
    <n v="1194.57"/>
    <x v="1"/>
    <s v="Surat"/>
    <s v="Gujarat"/>
    <s v="India"/>
    <s v="Debit Card"/>
    <x v="0"/>
    <s v="Standard"/>
    <x v="0"/>
    <s v="Yes"/>
    <s v="No"/>
  </r>
  <r>
    <x v="11356"/>
    <x v="910"/>
    <s v="CUST12090"/>
    <s v="Customer 2090"/>
    <n v="33"/>
    <s v="New"/>
    <s v="P4005"/>
    <s v="Perfume"/>
    <x v="4"/>
    <s v="BeautyCare"/>
    <n v="1"/>
    <n v="1800"/>
    <n v="15"/>
    <n v="1800"/>
    <n v="270"/>
    <n v="1530"/>
    <n v="895.21"/>
    <n v="634.79"/>
    <x v="0"/>
    <s v="Bengaluru"/>
    <s v="Karnataka"/>
    <s v="India"/>
    <s v="Credit Card"/>
    <x v="0"/>
    <s v="Standard"/>
    <x v="0"/>
    <s v="No"/>
    <s v="No"/>
  </r>
  <r>
    <x v="11357"/>
    <x v="910"/>
    <s v="CUST12212"/>
    <s v="Customer 2212"/>
    <n v="58"/>
    <s v="New"/>
    <s v="P4004"/>
    <s v="Shampoo"/>
    <x v="4"/>
    <s v="BeautyCare"/>
    <n v="1"/>
    <n v="550"/>
    <n v="20"/>
    <n v="550"/>
    <n v="110"/>
    <n v="440"/>
    <n v="335.23"/>
    <n v="104.77"/>
    <x v="2"/>
    <s v="Visakhapatnam"/>
    <s v="Andhra Pradesh"/>
    <s v="India"/>
    <s v="Net Banking"/>
    <x v="2"/>
    <s v="Standard"/>
    <x v="0"/>
    <s v="Yes"/>
    <s v="No"/>
  </r>
  <r>
    <x v="11358"/>
    <x v="910"/>
    <s v="CUST10680"/>
    <s v="Customer 680"/>
    <n v="52"/>
    <s v="Returning"/>
    <s v="P2006"/>
    <s v="Womens Kurti"/>
    <x v="3"/>
    <s v="FashionMart"/>
    <n v="1"/>
    <n v="1400"/>
    <n v="15"/>
    <n v="1400"/>
    <n v="210"/>
    <n v="1190"/>
    <n v="863.75"/>
    <n v="326.25"/>
    <x v="1"/>
    <s v="Ahmedabad"/>
    <s v="Gujarat"/>
    <s v="India"/>
    <s v="Debit Card"/>
    <x v="0"/>
    <s v="Standard"/>
    <x v="0"/>
    <s v="No"/>
    <s v="No"/>
  </r>
  <r>
    <x v="11359"/>
    <x v="910"/>
    <s v="CUST11124"/>
    <s v="Customer 1124"/>
    <n v="60"/>
    <s v="Loyal"/>
    <s v="P1003"/>
    <s v="Headphones"/>
    <x v="0"/>
    <s v="Metro Supplies"/>
    <n v="2"/>
    <n v="2500"/>
    <n v="20"/>
    <n v="5000"/>
    <n v="1000"/>
    <n v="4000"/>
    <n v="2951.34"/>
    <n v="1048.6600000000001"/>
    <x v="1"/>
    <s v="Chennai"/>
    <s v="Tamil Nadu"/>
    <s v="India"/>
    <s v="UPI"/>
    <x v="2"/>
    <s v="Standard"/>
    <x v="0"/>
    <s v="No"/>
    <s v="Yes"/>
  </r>
  <r>
    <x v="11360"/>
    <x v="910"/>
    <s v="CUST10378"/>
    <s v="Customer 378"/>
    <n v="44"/>
    <s v="New"/>
    <s v="P5003"/>
    <s v="Calculator"/>
    <x v="1"/>
    <s v="Stationery Hub"/>
    <n v="1"/>
    <n v="650"/>
    <n v="15"/>
    <n v="650"/>
    <n v="97.5"/>
    <n v="552.5"/>
    <n v="369.01"/>
    <n v="183.49"/>
    <x v="1"/>
    <s v="Bhopal"/>
    <s v="Madhya Pradesh"/>
    <s v="India"/>
    <s v="Credit Card"/>
    <x v="2"/>
    <s v="Standard"/>
    <x v="1"/>
    <s v="No"/>
    <s v="No"/>
  </r>
  <r>
    <x v="11361"/>
    <x v="910"/>
    <s v="CUST11295"/>
    <s v="Customer 1295"/>
    <n v="42"/>
    <s v="New"/>
    <s v="P1010"/>
    <s v="Bluetooth Speaker"/>
    <x v="0"/>
    <s v="Prime Distributors"/>
    <n v="1"/>
    <n v="3200"/>
    <n v="5"/>
    <n v="3200"/>
    <n v="160"/>
    <n v="3040"/>
    <n v="2329.17"/>
    <n v="710.83"/>
    <x v="2"/>
    <s v="Pune"/>
    <s v="Maharashtra"/>
    <s v="India"/>
    <s v="Wallet"/>
    <x v="1"/>
    <s v="Standard"/>
    <x v="0"/>
    <s v="No"/>
    <s v="No"/>
  </r>
  <r>
    <x v="11362"/>
    <x v="911"/>
    <s v="CUST11459"/>
    <s v="Customer 1459"/>
    <n v="35"/>
    <s v="Loyal"/>
    <s v="P3002"/>
    <s v="Air Fryer"/>
    <x v="2"/>
    <s v="HomeNeeds"/>
    <n v="2"/>
    <n v="6500"/>
    <n v="5"/>
    <n v="13000"/>
    <n v="650"/>
    <n v="12350"/>
    <n v="9499.98"/>
    <n v="2850.02"/>
    <x v="1"/>
    <s v="Delhi"/>
    <s v="Delhi"/>
    <s v="India"/>
    <s v="Debit Card"/>
    <x v="0"/>
    <s v="Standard"/>
    <x v="2"/>
    <s v="No"/>
    <s v="No"/>
  </r>
  <r>
    <x v="11363"/>
    <x v="911"/>
    <s v="CUST11439"/>
    <s v="Customer 1439"/>
    <n v="19"/>
    <s v="New"/>
    <s v="P3003"/>
    <s v="Mixer Grinder"/>
    <x v="2"/>
    <s v="Prime Distributors"/>
    <n v="2"/>
    <n v="4800"/>
    <n v="0"/>
    <n v="9600"/>
    <n v="0"/>
    <n v="9600"/>
    <n v="6385.94"/>
    <n v="3214.06"/>
    <x v="2"/>
    <s v="Bengaluru"/>
    <s v="Karnataka"/>
    <s v="India"/>
    <s v="Net Banking"/>
    <x v="2"/>
    <s v="Standard"/>
    <x v="0"/>
    <s v="No"/>
    <s v="No"/>
  </r>
  <r>
    <x v="11364"/>
    <x v="911"/>
    <s v="CUST10308"/>
    <s v="Customer 308"/>
    <n v="41"/>
    <s v="New"/>
    <s v="P1002"/>
    <s v="Smartphone"/>
    <x v="0"/>
    <s v="Global Traders"/>
    <n v="3"/>
    <n v="28000"/>
    <n v="20"/>
    <n v="84000"/>
    <n v="16800"/>
    <n v="67200"/>
    <n v="51870.54"/>
    <n v="15329.46"/>
    <x v="2"/>
    <s v="Hyderabad"/>
    <s v="Telangana"/>
    <s v="India"/>
    <s v="Wallet"/>
    <x v="2"/>
    <s v="Standard"/>
    <x v="1"/>
    <s v="No"/>
    <s v="No"/>
  </r>
  <r>
    <x v="11365"/>
    <x v="911"/>
    <s v="CUST12178"/>
    <s v="Customer 2178"/>
    <n v="52"/>
    <s v="Returning"/>
    <s v="P2007"/>
    <s v="Saree"/>
    <x v="3"/>
    <s v="FashionMart"/>
    <n v="2"/>
    <n v="2600"/>
    <n v="5"/>
    <n v="5200"/>
    <n v="260"/>
    <n v="4940"/>
    <n v="3547.78"/>
    <n v="1392.22"/>
    <x v="1"/>
    <s v="Bhopal"/>
    <s v="Madhya Pradesh"/>
    <s v="India"/>
    <s v="Cash on Delivery"/>
    <x v="2"/>
    <s v="Standard"/>
    <x v="0"/>
    <s v="No"/>
    <s v="No"/>
  </r>
  <r>
    <x v="11366"/>
    <x v="911"/>
    <s v="CUST12100"/>
    <s v="Customer 2100"/>
    <n v="53"/>
    <s v="New"/>
    <s v="P2008"/>
    <s v="Formal Shirt"/>
    <x v="3"/>
    <s v="Global Traders"/>
    <n v="1"/>
    <n v="1700"/>
    <n v="10"/>
    <n v="1700"/>
    <n v="170"/>
    <n v="1530"/>
    <n v="979.94"/>
    <n v="550.05999999999995"/>
    <x v="1"/>
    <s v="Mumbai"/>
    <s v="Maharashtra"/>
    <s v="India"/>
    <s v="Debit Card"/>
    <x v="1"/>
    <s v="Express"/>
    <x v="0"/>
    <s v="No"/>
    <s v="No"/>
  </r>
  <r>
    <x v="11367"/>
    <x v="911"/>
    <s v="CUST10608"/>
    <s v="Customer 608"/>
    <n v="26"/>
    <s v="New"/>
    <s v="P4004"/>
    <s v="Shampoo"/>
    <x v="4"/>
    <s v="BeautyCare"/>
    <n v="1"/>
    <n v="550"/>
    <n v="5"/>
    <n v="550"/>
    <n v="27.5"/>
    <n v="522.5"/>
    <n v="399.45"/>
    <n v="123.05"/>
    <x v="1"/>
    <s v="Bhubaneswar"/>
    <s v="Odisha"/>
    <s v="India"/>
    <s v="Cash on Delivery"/>
    <x v="2"/>
    <s v="Standard"/>
    <x v="0"/>
    <s v="No"/>
    <s v="No"/>
  </r>
  <r>
    <x v="11368"/>
    <x v="911"/>
    <s v="CUST12385"/>
    <s v="Customer 2385"/>
    <n v="20"/>
    <s v="Loyal"/>
    <s v="P2005"/>
    <s v="Backpack"/>
    <x v="3"/>
    <s v="Metro Supplies"/>
    <n v="3"/>
    <n v="1800"/>
    <n v="15"/>
    <n v="5400"/>
    <n v="810"/>
    <n v="4590"/>
    <n v="3303.63"/>
    <n v="1286.3699999999999"/>
    <x v="0"/>
    <s v="Lucknow"/>
    <s v="Uttar Pradesh"/>
    <s v="India"/>
    <s v="Cash on Delivery"/>
    <x v="0"/>
    <s v="Standard"/>
    <x v="0"/>
    <s v="No"/>
    <s v="No"/>
  </r>
  <r>
    <x v="11369"/>
    <x v="911"/>
    <s v="CUST11129"/>
    <s v="Customer 1129"/>
    <n v="36"/>
    <s v="New"/>
    <s v="P1004"/>
    <s v="Smartwatch"/>
    <x v="0"/>
    <s v="TechSource India"/>
    <n v="1"/>
    <n v="6500"/>
    <n v="25"/>
    <n v="6500"/>
    <n v="1625"/>
    <n v="4875"/>
    <n v="2941.15"/>
    <n v="1933.85"/>
    <x v="1"/>
    <s v="Kolkata"/>
    <s v="West Bengal"/>
    <s v="India"/>
    <s v="Cash on Delivery"/>
    <x v="0"/>
    <s v="Express"/>
    <x v="0"/>
    <s v="No"/>
    <s v="No"/>
  </r>
  <r>
    <x v="11370"/>
    <x v="911"/>
    <s v="CUST10912"/>
    <s v="Customer 912"/>
    <n v="49"/>
    <s v="New"/>
    <s v="P4005"/>
    <s v="Perfume"/>
    <x v="4"/>
    <s v="BeautyCare"/>
    <n v="1"/>
    <n v="1800"/>
    <n v="5"/>
    <n v="1800"/>
    <n v="90"/>
    <n v="1710"/>
    <n v="1016.26"/>
    <n v="693.74"/>
    <x v="1"/>
    <s v="Hyderabad"/>
    <s v="Telangana"/>
    <s v="India"/>
    <s v="Debit Card"/>
    <x v="2"/>
    <s v="Express"/>
    <x v="0"/>
    <s v="No"/>
    <s v="No"/>
  </r>
  <r>
    <x v="11371"/>
    <x v="911"/>
    <s v="CUST11488"/>
    <s v="Customer 1488"/>
    <n v="20"/>
    <s v="Returning"/>
    <s v="P2005"/>
    <s v="Backpack"/>
    <x v="3"/>
    <s v="Metro Supplies"/>
    <n v="3"/>
    <n v="1800"/>
    <n v="0"/>
    <n v="5400"/>
    <n v="0"/>
    <n v="5400"/>
    <n v="3902.18"/>
    <n v="1497.82"/>
    <x v="1"/>
    <s v="Kolkata"/>
    <s v="West Bengal"/>
    <s v="India"/>
    <s v="UPI"/>
    <x v="1"/>
    <s v="Express"/>
    <x v="1"/>
    <s v="No"/>
    <s v="No"/>
  </r>
  <r>
    <x v="11372"/>
    <x v="911"/>
    <s v="CUST11897"/>
    <s v="Customer 1897"/>
    <n v="52"/>
    <s v="Loyal"/>
    <s v="P5005"/>
    <s v="Desk Organizer"/>
    <x v="1"/>
    <s v="Stationery Hub"/>
    <n v="1"/>
    <n v="600"/>
    <n v="5"/>
    <n v="600"/>
    <n v="30"/>
    <n v="570"/>
    <n v="383.19"/>
    <n v="186.81"/>
    <x v="1"/>
    <s v="Nagpur"/>
    <s v="Maharashtra"/>
    <s v="India"/>
    <s v="Net Banking"/>
    <x v="2"/>
    <s v="Standard"/>
    <x v="0"/>
    <s v="No"/>
    <s v="No"/>
  </r>
  <r>
    <x v="11373"/>
    <x v="911"/>
    <s v="CUST11754"/>
    <s v="Customer 1754"/>
    <n v="24"/>
    <s v="New"/>
    <s v="P5005"/>
    <s v="Desk Organizer"/>
    <x v="1"/>
    <s v="Stationery Hub"/>
    <n v="1"/>
    <n v="600"/>
    <n v="0"/>
    <n v="600"/>
    <n v="0"/>
    <n v="600"/>
    <n v="368.18"/>
    <n v="231.82"/>
    <x v="2"/>
    <s v="Nagpur"/>
    <s v="Maharashtra"/>
    <s v="India"/>
    <s v="UPI"/>
    <x v="2"/>
    <s v="Same Day"/>
    <x v="3"/>
    <s v="No"/>
    <s v="No"/>
  </r>
  <r>
    <x v="11374"/>
    <x v="911"/>
    <s v="CUST10629"/>
    <s v="Customer 629"/>
    <n v="42"/>
    <s v="Loyal"/>
    <s v="P2002"/>
    <s v="Jeans"/>
    <x v="3"/>
    <s v="FashionMart"/>
    <n v="1"/>
    <n v="2200"/>
    <n v="20"/>
    <n v="2200"/>
    <n v="440"/>
    <n v="1760"/>
    <n v="1277.76"/>
    <n v="482.24"/>
    <x v="2"/>
    <s v="Hyderabad"/>
    <s v="Telangana"/>
    <s v="India"/>
    <s v="Net Banking"/>
    <x v="2"/>
    <s v="Standard"/>
    <x v="0"/>
    <s v="No"/>
    <s v="No"/>
  </r>
  <r>
    <x v="11375"/>
    <x v="912"/>
    <s v="CUST10628"/>
    <s v="Customer 628"/>
    <n v="28"/>
    <s v="Loyal"/>
    <s v="P2004"/>
    <s v="Jacket"/>
    <x v="3"/>
    <s v="Global Traders"/>
    <n v="1"/>
    <n v="3500"/>
    <n v="5"/>
    <n v="3500"/>
    <n v="175"/>
    <n v="3325"/>
    <n v="2688.37"/>
    <n v="636.63"/>
    <x v="1"/>
    <s v="Delhi"/>
    <s v="Delhi"/>
    <s v="India"/>
    <s v="Cash on Delivery"/>
    <x v="2"/>
    <s v="Standard"/>
    <x v="0"/>
    <s v="No"/>
    <s v="No"/>
  </r>
  <r>
    <x v="11376"/>
    <x v="912"/>
    <s v="CUST11825"/>
    <s v="Customer 1825"/>
    <n v="29"/>
    <s v="New"/>
    <s v="P3006"/>
    <s v="Water Bottle"/>
    <x v="2"/>
    <s v="Metro Supplies"/>
    <n v="1"/>
    <n v="700"/>
    <n v="0"/>
    <n v="700"/>
    <n v="0"/>
    <n v="700"/>
    <n v="391.09"/>
    <n v="308.91000000000003"/>
    <x v="1"/>
    <s v="Bhopal"/>
    <s v="Madhya Pradesh"/>
    <s v="India"/>
    <s v="UPI"/>
    <x v="0"/>
    <s v="Express"/>
    <x v="0"/>
    <s v="No"/>
    <s v="No"/>
  </r>
  <r>
    <x v="11377"/>
    <x v="912"/>
    <s v="CUST10313"/>
    <s v="Customer 313"/>
    <n v="40"/>
    <s v="New"/>
    <s v="P3004"/>
    <s v="Cookware Set"/>
    <x v="2"/>
    <s v="HomeNeeds"/>
    <n v="3"/>
    <n v="3500"/>
    <n v="20"/>
    <n v="10500"/>
    <n v="2100"/>
    <n v="8400"/>
    <n v="6606.97"/>
    <n v="1793.03"/>
    <x v="0"/>
    <s v="Chandigarh"/>
    <s v="Chandigarh"/>
    <s v="India"/>
    <s v="UPI"/>
    <x v="0"/>
    <s v="Standard"/>
    <x v="0"/>
    <s v="No"/>
    <s v="No"/>
  </r>
  <r>
    <x v="11378"/>
    <x v="912"/>
    <s v="CUST11809"/>
    <s v="Customer 1809"/>
    <n v="18"/>
    <s v="Returning"/>
    <s v="P3006"/>
    <s v="Water Bottle"/>
    <x v="2"/>
    <s v="Metro Supplies"/>
    <n v="6"/>
    <n v="700"/>
    <n v="0"/>
    <n v="4200"/>
    <n v="0"/>
    <n v="4200"/>
    <n v="2680.4"/>
    <n v="1519.6"/>
    <x v="1"/>
    <s v="Delhi"/>
    <s v="Delhi"/>
    <s v="India"/>
    <s v="Cash on Delivery"/>
    <x v="1"/>
    <s v="Standard"/>
    <x v="0"/>
    <s v="No"/>
    <s v="No"/>
  </r>
  <r>
    <x v="11379"/>
    <x v="912"/>
    <s v="CUST11908"/>
    <s v="Customer 1908"/>
    <n v="31"/>
    <s v="New"/>
    <s v="P3006"/>
    <s v="Water Bottle"/>
    <x v="2"/>
    <s v="Metro Supplies"/>
    <n v="1"/>
    <n v="700"/>
    <n v="20"/>
    <n v="700"/>
    <n v="140"/>
    <n v="560"/>
    <n v="450.08"/>
    <n v="109.92"/>
    <x v="2"/>
    <s v="Chandigarh"/>
    <s v="Chandigarh"/>
    <s v="India"/>
    <s v="Wallet"/>
    <x v="2"/>
    <s v="Standard"/>
    <x v="0"/>
    <s v="No"/>
    <s v="No"/>
  </r>
  <r>
    <x v="11380"/>
    <x v="912"/>
    <s v="CUST11328"/>
    <s v="Customer 1328"/>
    <n v="38"/>
    <s v="Returning"/>
    <s v="P5005"/>
    <s v="Desk Organizer"/>
    <x v="1"/>
    <s v="Stationery Hub"/>
    <n v="1"/>
    <n v="600"/>
    <n v="0"/>
    <n v="600"/>
    <n v="0"/>
    <n v="600"/>
    <n v="377.47"/>
    <n v="222.53"/>
    <x v="1"/>
    <s v="Mumbai"/>
    <s v="Maharashtra"/>
    <s v="India"/>
    <s v="Wallet"/>
    <x v="0"/>
    <s v="Standard"/>
    <x v="0"/>
    <s v="No"/>
    <s v="No"/>
  </r>
  <r>
    <x v="11381"/>
    <x v="912"/>
    <s v="CUST11776"/>
    <s v="Customer 1776"/>
    <n v="21"/>
    <s v="New"/>
    <s v="P3006"/>
    <s v="Water Bottle"/>
    <x v="2"/>
    <s v="Metro Supplies"/>
    <n v="2"/>
    <n v="700"/>
    <n v="15"/>
    <n v="1400"/>
    <n v="210"/>
    <n v="1190"/>
    <n v="956.91"/>
    <n v="233.09"/>
    <x v="1"/>
    <s v="Kolkata"/>
    <s v="West Bengal"/>
    <s v="India"/>
    <s v="Wallet"/>
    <x v="1"/>
    <s v="Same Day"/>
    <x v="0"/>
    <s v="No"/>
    <s v="No"/>
  </r>
  <r>
    <x v="11382"/>
    <x v="912"/>
    <s v="CUST11127"/>
    <s v="Customer 1127"/>
    <n v="31"/>
    <s v="Returning"/>
    <s v="P2001"/>
    <s v="Running Shoes"/>
    <x v="3"/>
    <s v="FashionMart"/>
    <n v="5"/>
    <n v="3200"/>
    <n v="15"/>
    <n v="16000"/>
    <n v="2400"/>
    <n v="13600"/>
    <n v="8801.59"/>
    <n v="4798.41"/>
    <x v="1"/>
    <s v="Ahmedabad"/>
    <s v="Gujarat"/>
    <s v="India"/>
    <s v="Credit Card"/>
    <x v="0"/>
    <s v="Standard"/>
    <x v="0"/>
    <s v="No"/>
    <s v="No"/>
  </r>
  <r>
    <x v="11383"/>
    <x v="912"/>
    <s v="CUST11162"/>
    <s v="Customer 1162"/>
    <n v="37"/>
    <s v="Loyal"/>
    <s v="P4005"/>
    <s v="Perfume"/>
    <x v="4"/>
    <s v="BeautyCare"/>
    <n v="1"/>
    <n v="1800"/>
    <n v="5"/>
    <n v="1800"/>
    <n v="90"/>
    <n v="1710"/>
    <n v="1258.68"/>
    <n v="451.32"/>
    <x v="2"/>
    <s v="Bhubaneswar"/>
    <s v="Odisha"/>
    <s v="India"/>
    <s v="Wallet"/>
    <x v="0"/>
    <s v="Express"/>
    <x v="3"/>
    <s v="Yes"/>
    <s v="No"/>
  </r>
  <r>
    <x v="11384"/>
    <x v="912"/>
    <s v="CUST10152"/>
    <s v="Customer 152"/>
    <n v="36"/>
    <s v="Returning"/>
    <s v="P2001"/>
    <s v="Running Shoes"/>
    <x v="3"/>
    <s v="FashionMart"/>
    <n v="1"/>
    <n v="3200"/>
    <n v="0"/>
    <n v="3200"/>
    <n v="0"/>
    <n v="3200"/>
    <n v="1773.35"/>
    <n v="1426.65"/>
    <x v="1"/>
    <s v="Indore"/>
    <s v="Madhya Pradesh"/>
    <s v="India"/>
    <s v="Credit Card"/>
    <x v="2"/>
    <s v="Standard"/>
    <x v="0"/>
    <s v="No"/>
    <s v="Yes"/>
  </r>
  <r>
    <x v="11385"/>
    <x v="912"/>
    <s v="CUST12005"/>
    <s v="Customer 2005"/>
    <n v="41"/>
    <s v="New"/>
    <s v="P3006"/>
    <s v="Water Bottle"/>
    <x v="2"/>
    <s v="Metro Supplies"/>
    <n v="1"/>
    <n v="700"/>
    <n v="25"/>
    <n v="700"/>
    <n v="175"/>
    <n v="525"/>
    <n v="428.67"/>
    <n v="96.33"/>
    <x v="1"/>
    <s v="Bhubaneswar"/>
    <s v="Odisha"/>
    <s v="India"/>
    <s v="Credit Card"/>
    <x v="0"/>
    <s v="Same Day"/>
    <x v="0"/>
    <s v="No"/>
    <s v="No"/>
  </r>
  <r>
    <x v="11386"/>
    <x v="913"/>
    <s v="CUST11087"/>
    <s v="Customer 1087"/>
    <n v="18"/>
    <s v="Returning"/>
    <s v="P1002"/>
    <s v="Smartphone"/>
    <x v="0"/>
    <s v="Global Traders"/>
    <n v="2"/>
    <n v="28000"/>
    <n v="10"/>
    <n v="56000"/>
    <n v="5600"/>
    <n v="50400"/>
    <n v="34462.199999999997"/>
    <n v="15937.8"/>
    <x v="1"/>
    <s v="Surat"/>
    <s v="Gujarat"/>
    <s v="India"/>
    <s v="Cash on Delivery"/>
    <x v="1"/>
    <s v="Express"/>
    <x v="0"/>
    <s v="No"/>
    <s v="No"/>
  </r>
  <r>
    <x v="11387"/>
    <x v="913"/>
    <s v="CUST11953"/>
    <s v="Customer 1953"/>
    <n v="27"/>
    <s v="Returning"/>
    <s v="P3001"/>
    <s v="Coffee Maker"/>
    <x v="2"/>
    <s v="HomeNeeds"/>
    <n v="1"/>
    <n v="4200"/>
    <n v="5"/>
    <n v="4200"/>
    <n v="210"/>
    <n v="3990"/>
    <n v="2607.17"/>
    <n v="1382.83"/>
    <x v="2"/>
    <s v="Surat"/>
    <s v="Gujarat"/>
    <s v="India"/>
    <s v="Debit Card"/>
    <x v="1"/>
    <s v="Standard"/>
    <x v="1"/>
    <s v="No"/>
    <s v="No"/>
  </r>
  <r>
    <x v="11388"/>
    <x v="913"/>
    <s v="CUST10228"/>
    <s v="Customer 228"/>
    <n v="29"/>
    <s v="Returning"/>
    <s v="P4001"/>
    <s v="Face Wash"/>
    <x v="4"/>
    <s v="BeautyCare"/>
    <n v="3"/>
    <n v="450"/>
    <n v="5"/>
    <n v="1350"/>
    <n v="67.5"/>
    <n v="1282.5"/>
    <n v="887.6"/>
    <n v="394.9"/>
    <x v="1"/>
    <s v="Delhi"/>
    <s v="Delhi"/>
    <s v="India"/>
    <s v="UPI"/>
    <x v="2"/>
    <s v="Express"/>
    <x v="0"/>
    <s v="No"/>
    <s v="No"/>
  </r>
  <r>
    <x v="11389"/>
    <x v="913"/>
    <s v="CUST12485"/>
    <s v="Customer 2485"/>
    <n v="51"/>
    <s v="New"/>
    <s v="P1009"/>
    <s v="Power Bank"/>
    <x v="0"/>
    <s v="Prime Distributors"/>
    <n v="1"/>
    <n v="1600"/>
    <n v="10"/>
    <n v="1600"/>
    <n v="160"/>
    <n v="1440"/>
    <n v="1131.1300000000001"/>
    <n v="308.87"/>
    <x v="1"/>
    <s v="Jaipur"/>
    <s v="Rajasthan"/>
    <s v="India"/>
    <s v="Net Banking"/>
    <x v="1"/>
    <s v="Express"/>
    <x v="0"/>
    <s v="No"/>
    <s v="No"/>
  </r>
  <r>
    <x v="11390"/>
    <x v="913"/>
    <s v="CUST10275"/>
    <s v="Customer 275"/>
    <n v="21"/>
    <s v="Returning"/>
    <s v="P5005"/>
    <s v="Desk Organizer"/>
    <x v="1"/>
    <s v="Stationery Hub"/>
    <n v="3"/>
    <n v="600"/>
    <n v="15"/>
    <n v="1800"/>
    <n v="270"/>
    <n v="1530"/>
    <n v="954.88"/>
    <n v="575.12"/>
    <x v="2"/>
    <s v="Indore"/>
    <s v="Madhya Pradesh"/>
    <s v="India"/>
    <s v="Net Banking"/>
    <x v="2"/>
    <s v="Standard"/>
    <x v="0"/>
    <s v="No"/>
    <s v="No"/>
  </r>
  <r>
    <x v="11391"/>
    <x v="913"/>
    <s v="CUST10629"/>
    <s v="Customer 629"/>
    <n v="30"/>
    <s v="Returning"/>
    <s v="P4004"/>
    <s v="Shampoo"/>
    <x v="4"/>
    <s v="BeautyCare"/>
    <n v="1"/>
    <n v="550"/>
    <n v="20"/>
    <n v="550"/>
    <n v="110"/>
    <n v="440"/>
    <n v="244.11"/>
    <n v="195.89"/>
    <x v="1"/>
    <s v="Chennai"/>
    <s v="Tamil Nadu"/>
    <s v="India"/>
    <s v="Net Banking"/>
    <x v="0"/>
    <s v="Standard"/>
    <x v="1"/>
    <s v="No"/>
    <s v="No"/>
  </r>
  <r>
    <x v="11392"/>
    <x v="913"/>
    <s v="CUST11176"/>
    <s v="Customer 1176"/>
    <n v="40"/>
    <s v="New"/>
    <s v="P2006"/>
    <s v="Womens Kurti"/>
    <x v="3"/>
    <s v="FashionMart"/>
    <n v="1"/>
    <n v="1400"/>
    <n v="0"/>
    <n v="1400"/>
    <n v="0"/>
    <n v="1400"/>
    <n v="966.9"/>
    <n v="433.1"/>
    <x v="1"/>
    <s v="Bhubaneswar"/>
    <s v="Odisha"/>
    <s v="India"/>
    <s v="Credit Card"/>
    <x v="2"/>
    <s v="Standard"/>
    <x v="0"/>
    <s v="No"/>
    <s v="No"/>
  </r>
  <r>
    <x v="11393"/>
    <x v="913"/>
    <s v="CUST11970"/>
    <s v="Customer 1970"/>
    <n v="33"/>
    <s v="Returning"/>
    <s v="P1010"/>
    <s v="Bluetooth Speaker"/>
    <x v="0"/>
    <s v="Prime Distributors"/>
    <n v="1"/>
    <n v="3200"/>
    <n v="15"/>
    <n v="3200"/>
    <n v="480"/>
    <n v="2720"/>
    <n v="1694.1"/>
    <n v="1025.9000000000001"/>
    <x v="1"/>
    <s v="Ahmedabad"/>
    <s v="Gujarat"/>
    <s v="India"/>
    <s v="UPI"/>
    <x v="2"/>
    <s v="Standard"/>
    <x v="0"/>
    <s v="No"/>
    <s v="No"/>
  </r>
  <r>
    <x v="11394"/>
    <x v="913"/>
    <s v="CUST12364"/>
    <s v="Customer 2364"/>
    <n v="30"/>
    <s v="Returning"/>
    <s v="P1003"/>
    <s v="Headphones"/>
    <x v="0"/>
    <s v="Metro Supplies"/>
    <n v="3"/>
    <n v="2500"/>
    <n v="10"/>
    <n v="7500"/>
    <n v="750"/>
    <n v="6750"/>
    <n v="4838.63"/>
    <n v="1911.37"/>
    <x v="1"/>
    <s v="Visakhapatnam"/>
    <s v="Andhra Pradesh"/>
    <s v="India"/>
    <s v="UPI"/>
    <x v="1"/>
    <s v="Standard"/>
    <x v="0"/>
    <s v="No"/>
    <s v="No"/>
  </r>
  <r>
    <x v="11395"/>
    <x v="913"/>
    <s v="CUST12275"/>
    <s v="Customer 2275"/>
    <n v="58"/>
    <s v="Returning"/>
    <s v="P3006"/>
    <s v="Water Bottle"/>
    <x v="2"/>
    <s v="Metro Supplies"/>
    <n v="1"/>
    <n v="700"/>
    <n v="20"/>
    <n v="700"/>
    <n v="140"/>
    <n v="560"/>
    <n v="411.25"/>
    <n v="148.75"/>
    <x v="1"/>
    <s v="Pune"/>
    <s v="Maharashtra"/>
    <s v="India"/>
    <s v="Debit Card"/>
    <x v="1"/>
    <s v="Express"/>
    <x v="0"/>
    <s v="No"/>
    <s v="No"/>
  </r>
  <r>
    <x v="11396"/>
    <x v="913"/>
    <s v="CUST11568"/>
    <s v="Customer 1568"/>
    <n v="20"/>
    <s v="New"/>
    <s v="P4001"/>
    <s v="Face Wash"/>
    <x v="4"/>
    <s v="BeautyCare"/>
    <n v="2"/>
    <n v="450"/>
    <n v="20"/>
    <n v="900"/>
    <n v="180"/>
    <n v="720"/>
    <n v="470.67"/>
    <n v="249.33"/>
    <x v="2"/>
    <s v="Mumbai"/>
    <s v="Maharashtra"/>
    <s v="India"/>
    <s v="Net Banking"/>
    <x v="1"/>
    <s v="Standard"/>
    <x v="0"/>
    <s v="No"/>
    <s v="No"/>
  </r>
  <r>
    <x v="11397"/>
    <x v="913"/>
    <s v="CUST10754"/>
    <s v="Customer 754"/>
    <n v="35"/>
    <s v="Returning"/>
    <s v="P4003"/>
    <s v="Sunscreen"/>
    <x v="4"/>
    <s v="BeautyCare"/>
    <n v="3"/>
    <n v="700"/>
    <n v="15"/>
    <n v="2100"/>
    <n v="315"/>
    <n v="1785"/>
    <n v="1097.3800000000001"/>
    <n v="687.62"/>
    <x v="1"/>
    <s v="Delhi"/>
    <s v="Delhi"/>
    <s v="India"/>
    <s v="Credit Card"/>
    <x v="0"/>
    <s v="Standard"/>
    <x v="0"/>
    <s v="No"/>
    <s v="No"/>
  </r>
  <r>
    <x v="11398"/>
    <x v="913"/>
    <s v="CUST12024"/>
    <s v="Customer 2024"/>
    <n v="52"/>
    <s v="Loyal"/>
    <s v="P4001"/>
    <s v="Face Wash"/>
    <x v="4"/>
    <s v="BeautyCare"/>
    <n v="5"/>
    <n v="450"/>
    <n v="20"/>
    <n v="2250"/>
    <n v="450"/>
    <n v="1800"/>
    <n v="1301.68"/>
    <n v="498.32"/>
    <x v="1"/>
    <s v="Patna"/>
    <s v="Bihar"/>
    <s v="India"/>
    <s v="Net Banking"/>
    <x v="2"/>
    <s v="Standard"/>
    <x v="0"/>
    <s v="No"/>
    <s v="No"/>
  </r>
  <r>
    <x v="11399"/>
    <x v="913"/>
    <s v="CUST11015"/>
    <s v="Customer 1015"/>
    <n v="37"/>
    <s v="Returning"/>
    <s v="P5003"/>
    <s v="Calculator"/>
    <x v="1"/>
    <s v="Stationery Hub"/>
    <n v="1"/>
    <n v="650"/>
    <n v="15"/>
    <n v="650"/>
    <n v="97.5"/>
    <n v="552.5"/>
    <n v="421.55"/>
    <n v="130.94999999999999"/>
    <x v="1"/>
    <s v="Visakhapatnam"/>
    <s v="Andhra Pradesh"/>
    <s v="India"/>
    <s v="UPI"/>
    <x v="2"/>
    <s v="Standard"/>
    <x v="0"/>
    <s v="No"/>
    <s v="No"/>
  </r>
  <r>
    <x v="11400"/>
    <x v="914"/>
    <s v="CUST12183"/>
    <s v="Customer 2183"/>
    <n v="54"/>
    <s v="Returning"/>
    <s v="P3005"/>
    <s v="Bedsheet Set"/>
    <x v="2"/>
    <s v="RetailHub"/>
    <n v="2"/>
    <n v="1800"/>
    <n v="15"/>
    <n v="3600"/>
    <n v="540"/>
    <n v="3060"/>
    <n v="1802.33"/>
    <n v="1257.67"/>
    <x v="1"/>
    <s v="Bengaluru"/>
    <s v="Karnataka"/>
    <s v="India"/>
    <s v="UPI"/>
    <x v="2"/>
    <s v="Express"/>
    <x v="2"/>
    <s v="No"/>
    <s v="No"/>
  </r>
  <r>
    <x v="11401"/>
    <x v="914"/>
    <s v="CUST10173"/>
    <s v="Customer 173"/>
    <n v="37"/>
    <s v="Returning"/>
    <s v="P1004"/>
    <s v="Smartwatch"/>
    <x v="0"/>
    <s v="TechSource India"/>
    <n v="2"/>
    <n v="6500"/>
    <n v="20"/>
    <n v="13000"/>
    <n v="2600"/>
    <n v="10400"/>
    <n v="6499.23"/>
    <n v="3900.77"/>
    <x v="1"/>
    <s v="Indore"/>
    <s v="Madhya Pradesh"/>
    <s v="India"/>
    <s v="Net Banking"/>
    <x v="0"/>
    <s v="Express"/>
    <x v="3"/>
    <s v="No"/>
    <s v="No"/>
  </r>
  <r>
    <x v="11402"/>
    <x v="914"/>
    <s v="CUST11332"/>
    <s v="Customer 1332"/>
    <n v="24"/>
    <s v="New"/>
    <s v="P1005"/>
    <s v="Tablet"/>
    <x v="0"/>
    <s v="RetailHub"/>
    <n v="1"/>
    <n v="18000"/>
    <n v="0"/>
    <n v="18000"/>
    <n v="0"/>
    <n v="18000"/>
    <n v="14326.58"/>
    <n v="3673.42"/>
    <x v="0"/>
    <s v="Bhubaneswar"/>
    <s v="Odisha"/>
    <s v="India"/>
    <s v="Cash on Delivery"/>
    <x v="2"/>
    <s v="Standard"/>
    <x v="0"/>
    <s v="No"/>
    <s v="No"/>
  </r>
  <r>
    <x v="11403"/>
    <x v="914"/>
    <s v="CUST11237"/>
    <s v="Customer 1237"/>
    <n v="29"/>
    <s v="Returning"/>
    <s v="P5004"/>
    <s v="Pen Set"/>
    <x v="1"/>
    <s v="Stationery Hub"/>
    <n v="1"/>
    <n v="250"/>
    <n v="15"/>
    <n v="250"/>
    <n v="37.5"/>
    <n v="212.5"/>
    <n v="156.37"/>
    <n v="56.13"/>
    <x v="0"/>
    <s v="Pune"/>
    <s v="Maharashtra"/>
    <s v="India"/>
    <s v="UPI"/>
    <x v="0"/>
    <s v="Standard"/>
    <x v="0"/>
    <s v="No"/>
    <s v="No"/>
  </r>
  <r>
    <x v="11404"/>
    <x v="914"/>
    <s v="CUST10714"/>
    <s v="Customer 714"/>
    <n v="20"/>
    <s v="Returning"/>
    <s v="P5005"/>
    <s v="Desk Organizer"/>
    <x v="1"/>
    <s v="Stationery Hub"/>
    <n v="1"/>
    <n v="600"/>
    <n v="10"/>
    <n v="600"/>
    <n v="60"/>
    <n v="540"/>
    <n v="360.54"/>
    <n v="179.46"/>
    <x v="1"/>
    <s v="Nagpur"/>
    <s v="Maharashtra"/>
    <s v="India"/>
    <s v="Debit Card"/>
    <x v="0"/>
    <s v="Express"/>
    <x v="0"/>
    <s v="No"/>
    <s v="No"/>
  </r>
  <r>
    <x v="11405"/>
    <x v="914"/>
    <s v="CUST11331"/>
    <s v="Customer 1331"/>
    <n v="36"/>
    <s v="Returning"/>
    <s v="P1007"/>
    <s v="Mouse"/>
    <x v="0"/>
    <s v="RetailHub"/>
    <n v="1"/>
    <n v="900"/>
    <n v="15"/>
    <n v="900"/>
    <n v="135"/>
    <n v="765"/>
    <n v="477.58"/>
    <n v="287.42"/>
    <x v="2"/>
    <s v="Delhi"/>
    <s v="Delhi"/>
    <s v="India"/>
    <s v="Debit Card"/>
    <x v="2"/>
    <s v="Standard"/>
    <x v="0"/>
    <s v="Yes"/>
    <s v="Yes"/>
  </r>
  <r>
    <x v="11406"/>
    <x v="914"/>
    <s v="CUST12464"/>
    <s v="Customer 2464"/>
    <n v="60"/>
    <s v="Returning"/>
    <s v="P4004"/>
    <s v="Shampoo"/>
    <x v="4"/>
    <s v="BeautyCare"/>
    <n v="2"/>
    <n v="550"/>
    <n v="5"/>
    <n v="1100"/>
    <n v="55"/>
    <n v="1045"/>
    <n v="783.8"/>
    <n v="261.2"/>
    <x v="0"/>
    <s v="Lucknow"/>
    <s v="Uttar Pradesh"/>
    <s v="India"/>
    <s v="Wallet"/>
    <x v="0"/>
    <s v="Express"/>
    <x v="0"/>
    <s v="No"/>
    <s v="No"/>
  </r>
  <r>
    <x v="11407"/>
    <x v="914"/>
    <s v="CUST10028"/>
    <s v="Customer 28"/>
    <n v="20"/>
    <s v="Returning"/>
    <s v="P3002"/>
    <s v="Air Fryer"/>
    <x v="2"/>
    <s v="HomeNeeds"/>
    <n v="2"/>
    <n v="6500"/>
    <n v="10"/>
    <n v="13000"/>
    <n v="1300"/>
    <n v="11700"/>
    <n v="6607.41"/>
    <n v="5092.59"/>
    <x v="1"/>
    <s v="Ahmedabad"/>
    <s v="Gujarat"/>
    <s v="India"/>
    <s v="Net Banking"/>
    <x v="0"/>
    <s v="Standard"/>
    <x v="0"/>
    <s v="No"/>
    <s v="No"/>
  </r>
  <r>
    <x v="11408"/>
    <x v="914"/>
    <s v="CUST11391"/>
    <s v="Customer 1391"/>
    <n v="56"/>
    <s v="Loyal"/>
    <s v="P2002"/>
    <s v="Jeans"/>
    <x v="3"/>
    <s v="FashionMart"/>
    <n v="1"/>
    <n v="2200"/>
    <n v="25"/>
    <n v="2200"/>
    <n v="550"/>
    <n v="1650"/>
    <n v="1243.8599999999999"/>
    <n v="406.14"/>
    <x v="1"/>
    <s v="Bengaluru"/>
    <s v="Karnataka"/>
    <s v="India"/>
    <s v="Debit Card"/>
    <x v="2"/>
    <s v="Standard"/>
    <x v="0"/>
    <s v="No"/>
    <s v="No"/>
  </r>
  <r>
    <x v="11409"/>
    <x v="914"/>
    <s v="CUST10725"/>
    <s v="Customer 725"/>
    <n v="44"/>
    <s v="New"/>
    <s v="P2008"/>
    <s v="Formal Shirt"/>
    <x v="3"/>
    <s v="Global Traders"/>
    <n v="1"/>
    <n v="1700"/>
    <n v="25"/>
    <n v="1700"/>
    <n v="425"/>
    <n v="1275"/>
    <n v="712.11"/>
    <n v="562.89"/>
    <x v="2"/>
    <s v="Chandigarh"/>
    <s v="Chandigarh"/>
    <s v="India"/>
    <s v="Credit Card"/>
    <x v="2"/>
    <s v="Express"/>
    <x v="0"/>
    <s v="No"/>
    <s v="No"/>
  </r>
  <r>
    <x v="11410"/>
    <x v="914"/>
    <s v="CUST10643"/>
    <s v="Customer 643"/>
    <n v="23"/>
    <s v="New"/>
    <s v="P2003"/>
    <s v="T-Shirt"/>
    <x v="3"/>
    <s v="RetailHub"/>
    <n v="1"/>
    <n v="900"/>
    <n v="10"/>
    <n v="900"/>
    <n v="90"/>
    <n v="810"/>
    <n v="646.91"/>
    <n v="163.09"/>
    <x v="2"/>
    <s v="Hyderabad"/>
    <s v="Telangana"/>
    <s v="India"/>
    <s v="Debit Card"/>
    <x v="1"/>
    <s v="Express"/>
    <x v="0"/>
    <s v="No"/>
    <s v="No"/>
  </r>
  <r>
    <x v="11411"/>
    <x v="914"/>
    <s v="CUST10544"/>
    <s v="Customer 544"/>
    <n v="53"/>
    <s v="Loyal"/>
    <s v="P5005"/>
    <s v="Desk Organizer"/>
    <x v="1"/>
    <s v="Stationery Hub"/>
    <n v="1"/>
    <n v="600"/>
    <n v="15"/>
    <n v="600"/>
    <n v="90"/>
    <n v="510"/>
    <n v="382.06"/>
    <n v="127.94"/>
    <x v="0"/>
    <s v="Chandigarh"/>
    <s v="Chandigarh"/>
    <s v="India"/>
    <s v="UPI"/>
    <x v="1"/>
    <s v="Standard"/>
    <x v="0"/>
    <s v="Yes"/>
    <s v="No"/>
  </r>
  <r>
    <x v="11412"/>
    <x v="914"/>
    <s v="CUST10563"/>
    <s v="Customer 563"/>
    <n v="26"/>
    <s v="New"/>
    <s v="P4006"/>
    <s v="Lipstick"/>
    <x v="4"/>
    <s v="BeautyCare"/>
    <n v="1"/>
    <n v="850"/>
    <n v="20"/>
    <n v="850"/>
    <n v="170"/>
    <n v="680"/>
    <n v="445.51"/>
    <n v="234.49"/>
    <x v="2"/>
    <s v="Chandigarh"/>
    <s v="Chandigarh"/>
    <s v="India"/>
    <s v="Wallet"/>
    <x v="2"/>
    <s v="Standard"/>
    <x v="0"/>
    <s v="No"/>
    <s v="No"/>
  </r>
  <r>
    <x v="11413"/>
    <x v="914"/>
    <s v="CUST11672"/>
    <s v="Customer 1672"/>
    <n v="42"/>
    <s v="New"/>
    <s v="P3007"/>
    <s v="Vacuum Cleaner"/>
    <x v="2"/>
    <s v="Global Traders"/>
    <n v="3"/>
    <n v="8500"/>
    <n v="0"/>
    <n v="25500"/>
    <n v="0"/>
    <n v="25500"/>
    <n v="17098.32"/>
    <n v="8401.68"/>
    <x v="1"/>
    <s v="Bengaluru"/>
    <s v="Karnataka"/>
    <s v="India"/>
    <s v="Debit Card"/>
    <x v="0"/>
    <s v="Standard"/>
    <x v="0"/>
    <s v="No"/>
    <s v="No"/>
  </r>
  <r>
    <x v="11414"/>
    <x v="914"/>
    <s v="CUST10672"/>
    <s v="Customer 672"/>
    <n v="44"/>
    <s v="Returning"/>
    <s v="P3005"/>
    <s v="Bedsheet Set"/>
    <x v="2"/>
    <s v="RetailHub"/>
    <n v="1"/>
    <n v="1800"/>
    <n v="15"/>
    <n v="1800"/>
    <n v="270"/>
    <n v="1530"/>
    <n v="1005.76"/>
    <n v="524.24"/>
    <x v="1"/>
    <s v="Pune"/>
    <s v="Maharashtra"/>
    <s v="India"/>
    <s v="Debit Card"/>
    <x v="2"/>
    <s v="Express"/>
    <x v="0"/>
    <s v="No"/>
    <s v="No"/>
  </r>
  <r>
    <x v="11415"/>
    <x v="914"/>
    <s v="CUST11652"/>
    <s v="Customer 1652"/>
    <n v="43"/>
    <s v="Returning"/>
    <s v="P5003"/>
    <s v="Calculator"/>
    <x v="1"/>
    <s v="Stationery Hub"/>
    <n v="2"/>
    <n v="650"/>
    <n v="5"/>
    <n v="1300"/>
    <n v="65"/>
    <n v="1235"/>
    <n v="779.67"/>
    <n v="455.33"/>
    <x v="1"/>
    <s v="Chennai"/>
    <s v="Tamil Nadu"/>
    <s v="India"/>
    <s v="UPI"/>
    <x v="2"/>
    <s v="Standard"/>
    <x v="0"/>
    <s v="No"/>
    <s v="No"/>
  </r>
  <r>
    <x v="11416"/>
    <x v="914"/>
    <s v="CUST11294"/>
    <s v="Customer 1294"/>
    <n v="56"/>
    <s v="New"/>
    <s v="P3007"/>
    <s v="Vacuum Cleaner"/>
    <x v="2"/>
    <s v="Global Traders"/>
    <n v="1"/>
    <n v="8500"/>
    <n v="15"/>
    <n v="8500"/>
    <n v="1275"/>
    <n v="7225"/>
    <n v="5834.47"/>
    <n v="1390.53"/>
    <x v="1"/>
    <s v="Jaipur"/>
    <s v="Rajasthan"/>
    <s v="India"/>
    <s v="Credit Card"/>
    <x v="1"/>
    <s v="Standard"/>
    <x v="0"/>
    <s v="No"/>
    <s v="No"/>
  </r>
  <r>
    <x v="11417"/>
    <x v="914"/>
    <s v="CUST10683"/>
    <s v="Customer 683"/>
    <n v="25"/>
    <s v="New"/>
    <s v="P4004"/>
    <s v="Shampoo"/>
    <x v="4"/>
    <s v="BeautyCare"/>
    <n v="2"/>
    <n v="550"/>
    <n v="0"/>
    <n v="1100"/>
    <n v="0"/>
    <n v="1100"/>
    <n v="690.12"/>
    <n v="409.88"/>
    <x v="1"/>
    <s v="Bhopal"/>
    <s v="Madhya Pradesh"/>
    <s v="India"/>
    <s v="Wallet"/>
    <x v="2"/>
    <s v="Standard"/>
    <x v="0"/>
    <s v="No"/>
    <s v="No"/>
  </r>
  <r>
    <x v="11418"/>
    <x v="914"/>
    <s v="CUST11720"/>
    <s v="Customer 1720"/>
    <n v="29"/>
    <s v="New"/>
    <s v="P5004"/>
    <s v="Pen Set"/>
    <x v="1"/>
    <s v="Stationery Hub"/>
    <n v="1"/>
    <n v="250"/>
    <n v="10"/>
    <n v="250"/>
    <n v="25"/>
    <n v="225"/>
    <n v="147.9"/>
    <n v="77.099999999999994"/>
    <x v="1"/>
    <s v="Indore"/>
    <s v="Madhya Pradesh"/>
    <s v="India"/>
    <s v="Cash on Delivery"/>
    <x v="0"/>
    <s v="Standard"/>
    <x v="0"/>
    <s v="No"/>
    <s v="No"/>
  </r>
  <r>
    <x v="11419"/>
    <x v="914"/>
    <s v="CUST10483"/>
    <s v="Customer 483"/>
    <n v="30"/>
    <s v="Loyal"/>
    <s v="P2006"/>
    <s v="Womens Kurti"/>
    <x v="3"/>
    <s v="FashionMart"/>
    <n v="1"/>
    <n v="1400"/>
    <n v="10"/>
    <n v="1400"/>
    <n v="140"/>
    <n v="1260"/>
    <n v="716.15"/>
    <n v="543.85"/>
    <x v="1"/>
    <s v="Pune"/>
    <s v="Maharashtra"/>
    <s v="India"/>
    <s v="Net Banking"/>
    <x v="1"/>
    <s v="Standard"/>
    <x v="3"/>
    <s v="No"/>
    <s v="No"/>
  </r>
  <r>
    <x v="11420"/>
    <x v="914"/>
    <s v="CUST10442"/>
    <s v="Customer 442"/>
    <n v="41"/>
    <s v="Returning"/>
    <s v="P2005"/>
    <s v="Backpack"/>
    <x v="3"/>
    <s v="Metro Supplies"/>
    <n v="1"/>
    <n v="1800"/>
    <n v="10"/>
    <n v="1800"/>
    <n v="180"/>
    <n v="1620"/>
    <n v="1021.24"/>
    <n v="598.76"/>
    <x v="2"/>
    <s v="Pune"/>
    <s v="Maharashtra"/>
    <s v="India"/>
    <s v="Cash on Delivery"/>
    <x v="1"/>
    <s v="Standard"/>
    <x v="3"/>
    <s v="No"/>
    <s v="Yes"/>
  </r>
  <r>
    <x v="11421"/>
    <x v="914"/>
    <s v="CUST11694"/>
    <s v="Customer 1694"/>
    <n v="59"/>
    <s v="Returning"/>
    <s v="P2003"/>
    <s v="T-Shirt"/>
    <x v="3"/>
    <s v="RetailHub"/>
    <n v="1"/>
    <n v="900"/>
    <n v="0"/>
    <n v="900"/>
    <n v="0"/>
    <n v="900"/>
    <n v="633.30999999999995"/>
    <n v="266.69"/>
    <x v="1"/>
    <s v="Bhubaneswar"/>
    <s v="Odisha"/>
    <s v="India"/>
    <s v="Debit Card"/>
    <x v="2"/>
    <s v="Standard"/>
    <x v="0"/>
    <s v="No"/>
    <s v="No"/>
  </r>
  <r>
    <x v="11422"/>
    <x v="914"/>
    <s v="CUST11920"/>
    <s v="Customer 1920"/>
    <n v="33"/>
    <s v="Loyal"/>
    <s v="P4003"/>
    <s v="Sunscreen"/>
    <x v="4"/>
    <s v="BeautyCare"/>
    <n v="2"/>
    <n v="700"/>
    <n v="10"/>
    <n v="1400"/>
    <n v="140"/>
    <n v="1260"/>
    <n v="853.12"/>
    <n v="406.88"/>
    <x v="1"/>
    <s v="Bengaluru"/>
    <s v="Karnataka"/>
    <s v="India"/>
    <s v="UPI"/>
    <x v="0"/>
    <s v="Express"/>
    <x v="0"/>
    <s v="No"/>
    <s v="No"/>
  </r>
  <r>
    <x v="11423"/>
    <x v="914"/>
    <s v="CUST10847"/>
    <s v="Customer 847"/>
    <n v="59"/>
    <s v="New"/>
    <s v="P2001"/>
    <s v="Running Shoes"/>
    <x v="3"/>
    <s v="FashionMart"/>
    <n v="1"/>
    <n v="3200"/>
    <n v="25"/>
    <n v="3200"/>
    <n v="800"/>
    <n v="2400"/>
    <n v="1834.89"/>
    <n v="565.11"/>
    <x v="1"/>
    <s v="Chennai"/>
    <s v="Tamil Nadu"/>
    <s v="India"/>
    <s v="Wallet"/>
    <x v="2"/>
    <s v="Standard"/>
    <x v="0"/>
    <s v="No"/>
    <s v="No"/>
  </r>
  <r>
    <x v="11424"/>
    <x v="914"/>
    <s v="CUST10239"/>
    <s v="Customer 239"/>
    <n v="23"/>
    <s v="Returning"/>
    <s v="P2002"/>
    <s v="Jeans"/>
    <x v="3"/>
    <s v="FashionMart"/>
    <n v="1"/>
    <n v="2200"/>
    <n v="20"/>
    <n v="2200"/>
    <n v="440"/>
    <n v="1760"/>
    <n v="1221.1400000000001"/>
    <n v="538.86"/>
    <x v="2"/>
    <s v="Patna"/>
    <s v="Bihar"/>
    <s v="India"/>
    <s v="Net Banking"/>
    <x v="2"/>
    <s v="Same Day"/>
    <x v="3"/>
    <s v="Yes"/>
    <s v="No"/>
  </r>
  <r>
    <x v="11425"/>
    <x v="914"/>
    <s v="CUST10559"/>
    <s v="Customer 559"/>
    <n v="51"/>
    <s v="Returning"/>
    <s v="P1002"/>
    <s v="Smartphone"/>
    <x v="0"/>
    <s v="Global Traders"/>
    <n v="3"/>
    <n v="28000"/>
    <n v="0"/>
    <n v="84000"/>
    <n v="0"/>
    <n v="84000"/>
    <n v="47230.89"/>
    <n v="36769.11"/>
    <x v="2"/>
    <s v="Kolkata"/>
    <s v="West Bengal"/>
    <s v="India"/>
    <s v="Wallet"/>
    <x v="0"/>
    <s v="Standard"/>
    <x v="0"/>
    <s v="No"/>
    <s v="No"/>
  </r>
  <r>
    <x v="11426"/>
    <x v="915"/>
    <s v="CUST10857"/>
    <s v="Customer 857"/>
    <n v="43"/>
    <s v="Returning"/>
    <s v="P2001"/>
    <s v="Running Shoes"/>
    <x v="3"/>
    <s v="FashionMart"/>
    <n v="1"/>
    <n v="3200"/>
    <n v="15"/>
    <n v="3200"/>
    <n v="480"/>
    <n v="2720"/>
    <n v="2092.94"/>
    <n v="627.05999999999995"/>
    <x v="1"/>
    <s v="Jaipur"/>
    <s v="Rajasthan"/>
    <s v="India"/>
    <s v="Cash on Delivery"/>
    <x v="2"/>
    <s v="Standard"/>
    <x v="3"/>
    <s v="No"/>
    <s v="No"/>
  </r>
  <r>
    <x v="11427"/>
    <x v="915"/>
    <s v="CUST10965"/>
    <s v="Customer 965"/>
    <n v="28"/>
    <s v="Loyal"/>
    <s v="P4002"/>
    <s v="Moisturizer"/>
    <x v="4"/>
    <s v="BeautyCare"/>
    <n v="1"/>
    <n v="650"/>
    <n v="15"/>
    <n v="650"/>
    <n v="97.5"/>
    <n v="552.5"/>
    <n v="304.33999999999997"/>
    <n v="248.16"/>
    <x v="1"/>
    <s v="Nagpur"/>
    <s v="Maharashtra"/>
    <s v="India"/>
    <s v="Credit Card"/>
    <x v="2"/>
    <s v="Standard"/>
    <x v="0"/>
    <s v="No"/>
    <s v="No"/>
  </r>
  <r>
    <x v="11428"/>
    <x v="915"/>
    <s v="CUST12268"/>
    <s v="Customer 2268"/>
    <n v="59"/>
    <s v="Loyal"/>
    <s v="P5002"/>
    <s v="Novel"/>
    <x v="1"/>
    <s v="Stationery Hub"/>
    <n v="4"/>
    <n v="400"/>
    <n v="0"/>
    <n v="1600"/>
    <n v="0"/>
    <n v="1600"/>
    <n v="1067.97"/>
    <n v="532.03"/>
    <x v="1"/>
    <s v="Bhubaneswar"/>
    <s v="Odisha"/>
    <s v="India"/>
    <s v="UPI"/>
    <x v="0"/>
    <s v="Standard"/>
    <x v="0"/>
    <s v="No"/>
    <s v="No"/>
  </r>
  <r>
    <x v="11429"/>
    <x v="915"/>
    <s v="CUST10970"/>
    <s v="Customer 970"/>
    <n v="23"/>
    <s v="Returning"/>
    <s v="P2008"/>
    <s v="Formal Shirt"/>
    <x v="3"/>
    <s v="Global Traders"/>
    <n v="2"/>
    <n v="1700"/>
    <n v="20"/>
    <n v="3400"/>
    <n v="680"/>
    <n v="2720"/>
    <n v="2042.53"/>
    <n v="677.47"/>
    <x v="2"/>
    <s v="Mumbai"/>
    <s v="Maharashtra"/>
    <s v="India"/>
    <s v="Debit Card"/>
    <x v="2"/>
    <s v="Standard"/>
    <x v="0"/>
    <s v="No"/>
    <s v="No"/>
  </r>
  <r>
    <x v="11430"/>
    <x v="915"/>
    <s v="CUST10150"/>
    <s v="Customer 150"/>
    <n v="50"/>
    <s v="Returning"/>
    <s v="P2008"/>
    <s v="Formal Shirt"/>
    <x v="3"/>
    <s v="Global Traders"/>
    <n v="2"/>
    <n v="1700"/>
    <n v="5"/>
    <n v="3400"/>
    <n v="170"/>
    <n v="3230"/>
    <n v="2067.96"/>
    <n v="1162.04"/>
    <x v="1"/>
    <s v="Jaipur"/>
    <s v="Rajasthan"/>
    <s v="India"/>
    <s v="Net Banking"/>
    <x v="1"/>
    <s v="Standard"/>
    <x v="1"/>
    <s v="No"/>
    <s v="No"/>
  </r>
  <r>
    <x v="11431"/>
    <x v="915"/>
    <s v="CUST11681"/>
    <s v="Customer 1681"/>
    <n v="54"/>
    <s v="Loyal"/>
    <s v="P5004"/>
    <s v="Pen Set"/>
    <x v="1"/>
    <s v="Stationery Hub"/>
    <n v="1"/>
    <n v="250"/>
    <n v="10"/>
    <n v="250"/>
    <n v="25"/>
    <n v="225"/>
    <n v="164.36"/>
    <n v="60.64"/>
    <x v="1"/>
    <s v="Patna"/>
    <s v="Bihar"/>
    <s v="India"/>
    <s v="Debit Card"/>
    <x v="0"/>
    <s v="Standard"/>
    <x v="0"/>
    <s v="No"/>
    <s v="No"/>
  </r>
  <r>
    <x v="11432"/>
    <x v="915"/>
    <s v="CUST11094"/>
    <s v="Customer 1094"/>
    <n v="19"/>
    <s v="Returning"/>
    <s v="P3007"/>
    <s v="Vacuum Cleaner"/>
    <x v="2"/>
    <s v="Global Traders"/>
    <n v="3"/>
    <n v="8500"/>
    <n v="25"/>
    <n v="25500"/>
    <n v="6375"/>
    <n v="19125"/>
    <n v="10967.31"/>
    <n v="8157.69"/>
    <x v="1"/>
    <s v="Guwahati"/>
    <s v="Assam"/>
    <s v="India"/>
    <s v="UPI"/>
    <x v="1"/>
    <s v="Standard"/>
    <x v="0"/>
    <s v="No"/>
    <s v="No"/>
  </r>
  <r>
    <x v="11433"/>
    <x v="915"/>
    <s v="CUST12354"/>
    <s v="Customer 2354"/>
    <n v="24"/>
    <s v="New"/>
    <s v="P5001"/>
    <s v="Notebook Set"/>
    <x v="1"/>
    <s v="Stationery Hub"/>
    <n v="3"/>
    <n v="500"/>
    <n v="5"/>
    <n v="1500"/>
    <n v="75"/>
    <n v="1425"/>
    <n v="923.73"/>
    <n v="501.27"/>
    <x v="1"/>
    <s v="Chandigarh"/>
    <s v="Chandigarh"/>
    <s v="India"/>
    <s v="UPI"/>
    <x v="1"/>
    <s v="Standard"/>
    <x v="0"/>
    <s v="No"/>
    <s v="No"/>
  </r>
  <r>
    <x v="11434"/>
    <x v="915"/>
    <s v="CUST10016"/>
    <s v="Customer 16"/>
    <n v="20"/>
    <s v="Returning"/>
    <s v="P1003"/>
    <s v="Headphones"/>
    <x v="0"/>
    <s v="Metro Supplies"/>
    <n v="3"/>
    <n v="2500"/>
    <n v="10"/>
    <n v="7500"/>
    <n v="750"/>
    <n v="6750"/>
    <n v="4884.37"/>
    <n v="1865.63"/>
    <x v="1"/>
    <s v="Kolkata"/>
    <s v="West Bengal"/>
    <s v="India"/>
    <s v="Debit Card"/>
    <x v="2"/>
    <s v="Standard"/>
    <x v="0"/>
    <s v="Yes"/>
    <s v="No"/>
  </r>
  <r>
    <x v="11435"/>
    <x v="915"/>
    <s v="CUST10997"/>
    <s v="Customer 997"/>
    <n v="59"/>
    <s v="New"/>
    <s v="P1005"/>
    <s v="Tablet"/>
    <x v="0"/>
    <s v="RetailHub"/>
    <n v="1"/>
    <n v="18000"/>
    <n v="15"/>
    <n v="18000"/>
    <n v="2700"/>
    <n v="15300"/>
    <n v="10385.11"/>
    <n v="4914.8900000000003"/>
    <x v="1"/>
    <s v="Bhubaneswar"/>
    <s v="Odisha"/>
    <s v="India"/>
    <s v="Debit Card"/>
    <x v="0"/>
    <s v="Standard"/>
    <x v="0"/>
    <s v="No"/>
    <s v="No"/>
  </r>
  <r>
    <x v="11436"/>
    <x v="915"/>
    <s v="CUST10419"/>
    <s v="Customer 419"/>
    <n v="36"/>
    <s v="Returning"/>
    <s v="P1004"/>
    <s v="Smartwatch"/>
    <x v="0"/>
    <s v="TechSource India"/>
    <n v="2"/>
    <n v="6500"/>
    <n v="15"/>
    <n v="13000"/>
    <n v="1950"/>
    <n v="11050"/>
    <n v="6321.54"/>
    <n v="4728.46"/>
    <x v="0"/>
    <s v="Mumbai"/>
    <s v="Maharashtra"/>
    <s v="India"/>
    <s v="Debit Card"/>
    <x v="2"/>
    <s v="Same Day"/>
    <x v="0"/>
    <s v="No"/>
    <s v="No"/>
  </r>
  <r>
    <x v="11437"/>
    <x v="915"/>
    <s v="CUST11855"/>
    <s v="Customer 1855"/>
    <n v="34"/>
    <s v="Loyal"/>
    <s v="P1001"/>
    <s v="Laptop"/>
    <x v="0"/>
    <s v="TechSource India"/>
    <n v="1"/>
    <n v="55000"/>
    <n v="0"/>
    <n v="55000"/>
    <n v="0"/>
    <n v="55000"/>
    <n v="43070.12"/>
    <n v="11929.88"/>
    <x v="1"/>
    <s v="Lucknow"/>
    <s v="Uttar Pradesh"/>
    <s v="India"/>
    <s v="Cash on Delivery"/>
    <x v="2"/>
    <s v="Standard"/>
    <x v="0"/>
    <s v="Yes"/>
    <s v="No"/>
  </r>
  <r>
    <x v="11438"/>
    <x v="915"/>
    <s v="CUST12352"/>
    <s v="Customer 2352"/>
    <n v="18"/>
    <s v="Loyal"/>
    <s v="P4006"/>
    <s v="Lipstick"/>
    <x v="4"/>
    <s v="BeautyCare"/>
    <n v="2"/>
    <n v="850"/>
    <n v="20"/>
    <n v="1700"/>
    <n v="340"/>
    <n v="1360"/>
    <n v="917.36"/>
    <n v="442.64"/>
    <x v="0"/>
    <s v="Guwahati"/>
    <s v="Assam"/>
    <s v="India"/>
    <s v="Debit Card"/>
    <x v="2"/>
    <s v="Express"/>
    <x v="0"/>
    <s v="No"/>
    <s v="No"/>
  </r>
  <r>
    <x v="11439"/>
    <x v="915"/>
    <s v="CUST11693"/>
    <s v="Customer 1693"/>
    <n v="45"/>
    <s v="New"/>
    <s v="P2003"/>
    <s v="T-Shirt"/>
    <x v="3"/>
    <s v="RetailHub"/>
    <n v="3"/>
    <n v="900"/>
    <n v="5"/>
    <n v="2700"/>
    <n v="135"/>
    <n v="2565"/>
    <n v="1485.51"/>
    <n v="1079.49"/>
    <x v="2"/>
    <s v="Hyderabad"/>
    <s v="Telangana"/>
    <s v="India"/>
    <s v="Net Banking"/>
    <x v="2"/>
    <s v="Standard"/>
    <x v="0"/>
    <s v="No"/>
    <s v="No"/>
  </r>
  <r>
    <x v="11440"/>
    <x v="915"/>
    <s v="CUST11118"/>
    <s v="Customer 1118"/>
    <n v="50"/>
    <s v="Returning"/>
    <s v="P1006"/>
    <s v="Keyboard"/>
    <x v="0"/>
    <s v="Metro Supplies"/>
    <n v="4"/>
    <n v="1800"/>
    <n v="15"/>
    <n v="7200"/>
    <n v="1080"/>
    <n v="6120"/>
    <n v="3993.16"/>
    <n v="2126.84"/>
    <x v="1"/>
    <s v="Pune"/>
    <s v="Maharashtra"/>
    <s v="India"/>
    <s v="Credit Card"/>
    <x v="1"/>
    <s v="Standard"/>
    <x v="2"/>
    <s v="No"/>
    <s v="No"/>
  </r>
  <r>
    <x v="11441"/>
    <x v="915"/>
    <s v="CUST10023"/>
    <s v="Customer 23"/>
    <n v="20"/>
    <s v="Returning"/>
    <s v="P5003"/>
    <s v="Calculator"/>
    <x v="1"/>
    <s v="Stationery Hub"/>
    <n v="1"/>
    <n v="650"/>
    <n v="10"/>
    <n v="650"/>
    <n v="65"/>
    <n v="585"/>
    <n v="404.98"/>
    <n v="180.02"/>
    <x v="1"/>
    <s v="Bengaluru"/>
    <s v="Karnataka"/>
    <s v="India"/>
    <s v="UPI"/>
    <x v="0"/>
    <s v="Standard"/>
    <x v="0"/>
    <s v="No"/>
    <s v="No"/>
  </r>
  <r>
    <x v="11442"/>
    <x v="915"/>
    <s v="CUST11009"/>
    <s v="Customer 1009"/>
    <n v="52"/>
    <s v="New"/>
    <s v="P3001"/>
    <s v="Coffee Maker"/>
    <x v="2"/>
    <s v="HomeNeeds"/>
    <n v="2"/>
    <n v="4200"/>
    <n v="5"/>
    <n v="8400"/>
    <n v="420"/>
    <n v="7980"/>
    <n v="5872.11"/>
    <n v="2107.89"/>
    <x v="1"/>
    <s v="Surat"/>
    <s v="Gujarat"/>
    <s v="India"/>
    <s v="UPI"/>
    <x v="1"/>
    <s v="Express"/>
    <x v="0"/>
    <s v="No"/>
    <s v="No"/>
  </r>
  <r>
    <x v="11443"/>
    <x v="915"/>
    <s v="CUST11130"/>
    <s v="Customer 1130"/>
    <n v="26"/>
    <s v="Returning"/>
    <s v="P3005"/>
    <s v="Bedsheet Set"/>
    <x v="2"/>
    <s v="RetailHub"/>
    <n v="2"/>
    <n v="1800"/>
    <n v="20"/>
    <n v="3600"/>
    <n v="720"/>
    <n v="2880"/>
    <n v="2331.31"/>
    <n v="548.69000000000005"/>
    <x v="1"/>
    <s v="Nagpur"/>
    <s v="Maharashtra"/>
    <s v="India"/>
    <s v="UPI"/>
    <x v="0"/>
    <s v="Express"/>
    <x v="0"/>
    <s v="No"/>
    <s v="No"/>
  </r>
  <r>
    <x v="11444"/>
    <x v="916"/>
    <s v="CUST11210"/>
    <s v="Customer 1210"/>
    <n v="21"/>
    <s v="Returning"/>
    <s v="P2008"/>
    <s v="Formal Shirt"/>
    <x v="3"/>
    <s v="Global Traders"/>
    <n v="2"/>
    <n v="1700"/>
    <n v="5"/>
    <n v="3400"/>
    <n v="170"/>
    <n v="3230"/>
    <n v="2389.4699999999998"/>
    <n v="840.53"/>
    <x v="1"/>
    <s v="Indore"/>
    <s v="Madhya Pradesh"/>
    <s v="India"/>
    <s v="Wallet"/>
    <x v="2"/>
    <s v="Standard"/>
    <x v="0"/>
    <s v="No"/>
    <s v="No"/>
  </r>
  <r>
    <x v="11445"/>
    <x v="916"/>
    <s v="CUST11780"/>
    <s v="Customer 1780"/>
    <n v="40"/>
    <s v="New"/>
    <s v="P5003"/>
    <s v="Calculator"/>
    <x v="1"/>
    <s v="Stationery Hub"/>
    <n v="2"/>
    <n v="650"/>
    <n v="20"/>
    <n v="1300"/>
    <n v="260"/>
    <n v="1040"/>
    <n v="649.69000000000005"/>
    <n v="390.31"/>
    <x v="2"/>
    <s v="Hyderabad"/>
    <s v="Telangana"/>
    <s v="India"/>
    <s v="Cash on Delivery"/>
    <x v="2"/>
    <s v="Standard"/>
    <x v="0"/>
    <s v="No"/>
    <s v="No"/>
  </r>
  <r>
    <x v="11446"/>
    <x v="916"/>
    <s v="CUST11378"/>
    <s v="Customer 1378"/>
    <n v="41"/>
    <s v="New"/>
    <s v="P1003"/>
    <s v="Headphones"/>
    <x v="0"/>
    <s v="Metro Supplies"/>
    <n v="2"/>
    <n v="2500"/>
    <n v="15"/>
    <n v="5000"/>
    <n v="750"/>
    <n v="4250"/>
    <n v="2761.81"/>
    <n v="1488.19"/>
    <x v="1"/>
    <s v="Nagpur"/>
    <s v="Maharashtra"/>
    <s v="India"/>
    <s v="Debit Card"/>
    <x v="0"/>
    <s v="Standard"/>
    <x v="0"/>
    <s v="No"/>
    <s v="No"/>
  </r>
  <r>
    <x v="11447"/>
    <x v="916"/>
    <s v="CUST12018"/>
    <s v="Customer 2018"/>
    <n v="48"/>
    <s v="Returning"/>
    <s v="P5001"/>
    <s v="Notebook Set"/>
    <x v="1"/>
    <s v="Stationery Hub"/>
    <n v="3"/>
    <n v="500"/>
    <n v="5"/>
    <n v="1500"/>
    <n v="75"/>
    <n v="1425"/>
    <n v="1127.74"/>
    <n v="297.26"/>
    <x v="1"/>
    <s v="Bengaluru"/>
    <s v="Karnataka"/>
    <s v="India"/>
    <s v="Net Banking"/>
    <x v="0"/>
    <s v="Standard"/>
    <x v="0"/>
    <s v="No"/>
    <s v="No"/>
  </r>
  <r>
    <x v="11448"/>
    <x v="916"/>
    <s v="CUST12005"/>
    <s v="Customer 2005"/>
    <n v="45"/>
    <s v="New"/>
    <s v="P2008"/>
    <s v="Formal Shirt"/>
    <x v="3"/>
    <s v="Global Traders"/>
    <n v="1"/>
    <n v="1700"/>
    <n v="20"/>
    <n v="1700"/>
    <n v="340"/>
    <n v="1360"/>
    <n v="911.06"/>
    <n v="448.94"/>
    <x v="1"/>
    <s v="Patna"/>
    <s v="Bihar"/>
    <s v="India"/>
    <s v="Debit Card"/>
    <x v="1"/>
    <s v="Standard"/>
    <x v="4"/>
    <s v="No"/>
    <s v="No"/>
  </r>
  <r>
    <x v="11449"/>
    <x v="916"/>
    <s v="CUST10075"/>
    <s v="Customer 75"/>
    <n v="55"/>
    <s v="Returning"/>
    <s v="P5003"/>
    <s v="Calculator"/>
    <x v="1"/>
    <s v="Stationery Hub"/>
    <n v="3"/>
    <n v="650"/>
    <n v="20"/>
    <n v="1950"/>
    <n v="390"/>
    <n v="1560"/>
    <n v="1235.95"/>
    <n v="324.05"/>
    <x v="1"/>
    <s v="Surat"/>
    <s v="Gujarat"/>
    <s v="India"/>
    <s v="Debit Card"/>
    <x v="2"/>
    <s v="Standard"/>
    <x v="0"/>
    <s v="No"/>
    <s v="No"/>
  </r>
  <r>
    <x v="11450"/>
    <x v="916"/>
    <s v="CUST12464"/>
    <s v="Customer 2464"/>
    <n v="59"/>
    <s v="Returning"/>
    <s v="P1003"/>
    <s v="Headphones"/>
    <x v="0"/>
    <s v="Metro Supplies"/>
    <n v="2"/>
    <n v="2500"/>
    <n v="10"/>
    <n v="5000"/>
    <n v="500"/>
    <n v="4500"/>
    <n v="3013.58"/>
    <n v="1486.42"/>
    <x v="0"/>
    <s v="Lucknow"/>
    <s v="Uttar Pradesh"/>
    <s v="India"/>
    <s v="Debit Card"/>
    <x v="0"/>
    <s v="Standard"/>
    <x v="0"/>
    <s v="Yes"/>
    <s v="No"/>
  </r>
  <r>
    <x v="11451"/>
    <x v="916"/>
    <s v="CUST11698"/>
    <s v="Customer 1698"/>
    <n v="49"/>
    <s v="New"/>
    <s v="P1003"/>
    <s v="Headphones"/>
    <x v="0"/>
    <s v="Metro Supplies"/>
    <n v="4"/>
    <n v="2500"/>
    <n v="10"/>
    <n v="10000"/>
    <n v="1000"/>
    <n v="9000"/>
    <n v="5404.15"/>
    <n v="3595.85"/>
    <x v="1"/>
    <s v="Surat"/>
    <s v="Gujarat"/>
    <s v="India"/>
    <s v="Net Banking"/>
    <x v="2"/>
    <s v="Express"/>
    <x v="1"/>
    <s v="No"/>
    <s v="No"/>
  </r>
  <r>
    <x v="11452"/>
    <x v="916"/>
    <s v="CUST10277"/>
    <s v="Customer 277"/>
    <n v="29"/>
    <s v="Returning"/>
    <s v="P1010"/>
    <s v="Bluetooth Speaker"/>
    <x v="0"/>
    <s v="Prime Distributors"/>
    <n v="4"/>
    <n v="3200"/>
    <n v="5"/>
    <n v="12800"/>
    <n v="640"/>
    <n v="12160"/>
    <n v="9749.15"/>
    <n v="2410.85"/>
    <x v="2"/>
    <s v="Guwahati"/>
    <s v="Assam"/>
    <s v="India"/>
    <s v="Debit Card"/>
    <x v="2"/>
    <s v="Standard"/>
    <x v="0"/>
    <s v="No"/>
    <s v="No"/>
  </r>
  <r>
    <x v="11453"/>
    <x v="916"/>
    <s v="CUST10132"/>
    <s v="Customer 132"/>
    <n v="40"/>
    <s v="New"/>
    <s v="P3001"/>
    <s v="Coffee Maker"/>
    <x v="2"/>
    <s v="HomeNeeds"/>
    <n v="4"/>
    <n v="4200"/>
    <n v="0"/>
    <n v="16800"/>
    <n v="0"/>
    <n v="16800"/>
    <n v="9452.9699999999993"/>
    <n v="7347.03"/>
    <x v="0"/>
    <s v="Patna"/>
    <s v="Bihar"/>
    <s v="India"/>
    <s v="UPI"/>
    <x v="2"/>
    <s v="Express"/>
    <x v="0"/>
    <s v="No"/>
    <s v="No"/>
  </r>
  <r>
    <x v="11454"/>
    <x v="916"/>
    <s v="CUST10772"/>
    <s v="Customer 772"/>
    <n v="57"/>
    <s v="New"/>
    <s v="P5004"/>
    <s v="Pen Set"/>
    <x v="1"/>
    <s v="Stationery Hub"/>
    <n v="2"/>
    <n v="250"/>
    <n v="15"/>
    <n v="500"/>
    <n v="75"/>
    <n v="425"/>
    <n v="326.06"/>
    <n v="98.94"/>
    <x v="1"/>
    <s v="Visakhapatnam"/>
    <s v="Andhra Pradesh"/>
    <s v="India"/>
    <s v="Cash on Delivery"/>
    <x v="2"/>
    <s v="Standard"/>
    <x v="0"/>
    <s v="No"/>
    <s v="No"/>
  </r>
  <r>
    <x v="11455"/>
    <x v="916"/>
    <s v="CUST12142"/>
    <s v="Customer 2142"/>
    <n v="57"/>
    <s v="New"/>
    <s v="P5004"/>
    <s v="Pen Set"/>
    <x v="1"/>
    <s v="Stationery Hub"/>
    <n v="1"/>
    <n v="250"/>
    <n v="0"/>
    <n v="250"/>
    <n v="0"/>
    <n v="250"/>
    <n v="169.87"/>
    <n v="80.13"/>
    <x v="2"/>
    <s v="Bhubaneswar"/>
    <s v="Odisha"/>
    <s v="India"/>
    <s v="Net Banking"/>
    <x v="2"/>
    <s v="Express"/>
    <x v="0"/>
    <s v="No"/>
    <s v="No"/>
  </r>
  <r>
    <x v="11456"/>
    <x v="916"/>
    <s v="CUST12009"/>
    <s v="Customer 2009"/>
    <n v="31"/>
    <s v="Returning"/>
    <s v="P2006"/>
    <s v="Womens Kurti"/>
    <x v="3"/>
    <s v="FashionMart"/>
    <n v="1"/>
    <n v="1400"/>
    <n v="15"/>
    <n v="1400"/>
    <n v="210"/>
    <n v="1190"/>
    <n v="707.41"/>
    <n v="482.59"/>
    <x v="1"/>
    <s v="Bhopal"/>
    <s v="Madhya Pradesh"/>
    <s v="India"/>
    <s v="Credit Card"/>
    <x v="0"/>
    <s v="Same Day"/>
    <x v="0"/>
    <s v="No"/>
    <s v="No"/>
  </r>
  <r>
    <x v="11457"/>
    <x v="916"/>
    <s v="CUST10772"/>
    <s v="Customer 772"/>
    <n v="33"/>
    <s v="New"/>
    <s v="P5001"/>
    <s v="Notebook Set"/>
    <x v="1"/>
    <s v="Stationery Hub"/>
    <n v="1"/>
    <n v="500"/>
    <n v="30"/>
    <n v="500"/>
    <n v="150"/>
    <n v="350"/>
    <n v="241.73"/>
    <n v="108.27"/>
    <x v="1"/>
    <s v="Nagpur"/>
    <s v="Maharashtra"/>
    <s v="India"/>
    <s v="Cash on Delivery"/>
    <x v="2"/>
    <s v="Standard"/>
    <x v="4"/>
    <s v="No"/>
    <s v="No"/>
  </r>
  <r>
    <x v="11458"/>
    <x v="916"/>
    <s v="CUST11119"/>
    <s v="Customer 1119"/>
    <n v="57"/>
    <s v="New"/>
    <s v="P3007"/>
    <s v="Vacuum Cleaner"/>
    <x v="2"/>
    <s v="Global Traders"/>
    <n v="3"/>
    <n v="8500"/>
    <n v="20"/>
    <n v="25500"/>
    <n v="5100"/>
    <n v="20400"/>
    <n v="13002.21"/>
    <n v="7397.79"/>
    <x v="1"/>
    <s v="Chandigarh"/>
    <s v="Chandigarh"/>
    <s v="India"/>
    <s v="Cash on Delivery"/>
    <x v="2"/>
    <s v="Standard"/>
    <x v="0"/>
    <s v="No"/>
    <s v="No"/>
  </r>
  <r>
    <x v="11459"/>
    <x v="916"/>
    <s v="CUST11631"/>
    <s v="Customer 1631"/>
    <n v="56"/>
    <s v="New"/>
    <s v="P2007"/>
    <s v="Saree"/>
    <x v="3"/>
    <s v="FashionMart"/>
    <n v="1"/>
    <n v="2600"/>
    <n v="10"/>
    <n v="2600"/>
    <n v="260"/>
    <n v="2340"/>
    <n v="1628.49"/>
    <n v="711.51"/>
    <x v="0"/>
    <s v="Coimbatore"/>
    <s v="Tamil Nadu"/>
    <s v="India"/>
    <s v="Wallet"/>
    <x v="0"/>
    <s v="Standard"/>
    <x v="3"/>
    <s v="No"/>
    <s v="No"/>
  </r>
  <r>
    <x v="11460"/>
    <x v="916"/>
    <s v="CUST12027"/>
    <s v="Customer 2027"/>
    <n v="52"/>
    <s v="Returning"/>
    <s v="P2003"/>
    <s v="T-Shirt"/>
    <x v="3"/>
    <s v="RetailHub"/>
    <n v="6"/>
    <n v="900"/>
    <n v="5"/>
    <n v="5400"/>
    <n v="270"/>
    <n v="5130"/>
    <n v="3014.28"/>
    <n v="2115.7199999999998"/>
    <x v="2"/>
    <s v="Bhubaneswar"/>
    <s v="Odisha"/>
    <s v="India"/>
    <s v="Net Banking"/>
    <x v="0"/>
    <s v="Standard"/>
    <x v="0"/>
    <s v="No"/>
    <s v="No"/>
  </r>
  <r>
    <x v="11461"/>
    <x v="916"/>
    <s v="CUST11619"/>
    <s v="Customer 1619"/>
    <n v="30"/>
    <s v="Returning"/>
    <s v="P3002"/>
    <s v="Air Fryer"/>
    <x v="2"/>
    <s v="HomeNeeds"/>
    <n v="2"/>
    <n v="6500"/>
    <n v="20"/>
    <n v="13000"/>
    <n v="2600"/>
    <n v="10400"/>
    <n v="8109.19"/>
    <n v="2290.81"/>
    <x v="1"/>
    <s v="Patna"/>
    <s v="Bihar"/>
    <s v="India"/>
    <s v="UPI"/>
    <x v="0"/>
    <s v="Standard"/>
    <x v="0"/>
    <s v="No"/>
    <s v="No"/>
  </r>
  <r>
    <x v="11462"/>
    <x v="916"/>
    <s v="CUST10387"/>
    <s v="Customer 387"/>
    <n v="46"/>
    <s v="New"/>
    <s v="P1009"/>
    <s v="Power Bank"/>
    <x v="0"/>
    <s v="Prime Distributors"/>
    <n v="2"/>
    <n v="1600"/>
    <n v="20"/>
    <n v="3200"/>
    <n v="640"/>
    <n v="2560"/>
    <n v="1855.51"/>
    <n v="704.49"/>
    <x v="0"/>
    <s v="Mumbai"/>
    <s v="Maharashtra"/>
    <s v="India"/>
    <s v="Debit Card"/>
    <x v="0"/>
    <s v="Standard"/>
    <x v="0"/>
    <s v="No"/>
    <s v="Yes"/>
  </r>
  <r>
    <x v="11463"/>
    <x v="916"/>
    <s v="CUST11543"/>
    <s v="Customer 1543"/>
    <n v="50"/>
    <s v="New"/>
    <s v="P2002"/>
    <s v="Jeans"/>
    <x v="3"/>
    <s v="FashionMart"/>
    <n v="1"/>
    <n v="2200"/>
    <n v="20"/>
    <n v="2200"/>
    <n v="440"/>
    <n v="1760"/>
    <n v="1210.72"/>
    <n v="549.28"/>
    <x v="0"/>
    <s v="Indore"/>
    <s v="Madhya Pradesh"/>
    <s v="India"/>
    <s v="Debit Card"/>
    <x v="2"/>
    <s v="Standard"/>
    <x v="0"/>
    <s v="No"/>
    <s v="No"/>
  </r>
  <r>
    <x v="11464"/>
    <x v="917"/>
    <s v="CUST12491"/>
    <s v="Customer 2491"/>
    <n v="60"/>
    <s v="Loyal"/>
    <s v="P5005"/>
    <s v="Desk Organizer"/>
    <x v="1"/>
    <s v="Stationery Hub"/>
    <n v="1"/>
    <n v="600"/>
    <n v="20"/>
    <n v="600"/>
    <n v="120"/>
    <n v="480"/>
    <n v="273.05"/>
    <n v="206.95"/>
    <x v="2"/>
    <s v="Hyderabad"/>
    <s v="Telangana"/>
    <s v="India"/>
    <s v="Net Banking"/>
    <x v="0"/>
    <s v="Express"/>
    <x v="4"/>
    <s v="No"/>
    <s v="No"/>
  </r>
  <r>
    <x v="11465"/>
    <x v="917"/>
    <s v="CUST11498"/>
    <s v="Customer 1498"/>
    <n v="50"/>
    <s v="New"/>
    <s v="P3007"/>
    <s v="Vacuum Cleaner"/>
    <x v="2"/>
    <s v="Global Traders"/>
    <n v="1"/>
    <n v="8500"/>
    <n v="0"/>
    <n v="8500"/>
    <n v="0"/>
    <n v="8500"/>
    <n v="6762.62"/>
    <n v="1737.38"/>
    <x v="1"/>
    <s v="Ahmedabad"/>
    <s v="Gujarat"/>
    <s v="India"/>
    <s v="Cash on Delivery"/>
    <x v="1"/>
    <s v="Standard"/>
    <x v="0"/>
    <s v="No"/>
    <s v="No"/>
  </r>
  <r>
    <x v="11466"/>
    <x v="917"/>
    <s v="CUST10065"/>
    <s v="Customer 65"/>
    <n v="56"/>
    <s v="New"/>
    <s v="P1008"/>
    <s v="Monitor"/>
    <x v="0"/>
    <s v="Global Traders"/>
    <n v="1"/>
    <n v="14500"/>
    <n v="25"/>
    <n v="14500"/>
    <n v="3625"/>
    <n v="10875"/>
    <n v="6477.76"/>
    <n v="4397.24"/>
    <x v="2"/>
    <s v="Nagpur"/>
    <s v="Maharashtra"/>
    <s v="India"/>
    <s v="UPI"/>
    <x v="2"/>
    <s v="Express"/>
    <x v="3"/>
    <s v="No"/>
    <s v="No"/>
  </r>
  <r>
    <x v="11467"/>
    <x v="917"/>
    <s v="CUST12032"/>
    <s v="Customer 2032"/>
    <n v="40"/>
    <s v="Returning"/>
    <s v="P2006"/>
    <s v="Womens Kurti"/>
    <x v="3"/>
    <s v="FashionMart"/>
    <n v="2"/>
    <n v="1400"/>
    <n v="20"/>
    <n v="2800"/>
    <n v="560"/>
    <n v="2240"/>
    <n v="1403.8"/>
    <n v="836.2"/>
    <x v="0"/>
    <s v="Hyderabad"/>
    <s v="Telangana"/>
    <s v="India"/>
    <s v="Debit Card"/>
    <x v="0"/>
    <s v="Standard"/>
    <x v="0"/>
    <s v="No"/>
    <s v="No"/>
  </r>
  <r>
    <x v="11468"/>
    <x v="917"/>
    <s v="CUST10077"/>
    <s v="Customer 77"/>
    <n v="29"/>
    <s v="New"/>
    <s v="P4001"/>
    <s v="Face Wash"/>
    <x v="4"/>
    <s v="BeautyCare"/>
    <n v="3"/>
    <n v="450"/>
    <n v="0"/>
    <n v="1350"/>
    <n v="0"/>
    <n v="1350"/>
    <n v="937.93"/>
    <n v="412.07"/>
    <x v="2"/>
    <s v="Mumbai"/>
    <s v="Maharashtra"/>
    <s v="India"/>
    <s v="UPI"/>
    <x v="1"/>
    <s v="Standard"/>
    <x v="0"/>
    <s v="No"/>
    <s v="No"/>
  </r>
  <r>
    <x v="11469"/>
    <x v="917"/>
    <s v="CUST10786"/>
    <s v="Customer 786"/>
    <n v="57"/>
    <s v="Returning"/>
    <s v="P4001"/>
    <s v="Face Wash"/>
    <x v="4"/>
    <s v="BeautyCare"/>
    <n v="1"/>
    <n v="450"/>
    <n v="5"/>
    <n v="450"/>
    <n v="22.5"/>
    <n v="427.5"/>
    <n v="241.3"/>
    <n v="186.2"/>
    <x v="2"/>
    <s v="Delhi"/>
    <s v="Delhi"/>
    <s v="India"/>
    <s v="Cash on Delivery"/>
    <x v="2"/>
    <s v="Standard"/>
    <x v="0"/>
    <s v="No"/>
    <s v="No"/>
  </r>
  <r>
    <x v="11470"/>
    <x v="917"/>
    <s v="CUST11845"/>
    <s v="Customer 1845"/>
    <n v="46"/>
    <s v="New"/>
    <s v="P3002"/>
    <s v="Air Fryer"/>
    <x v="2"/>
    <s v="HomeNeeds"/>
    <n v="3"/>
    <n v="6500"/>
    <n v="15"/>
    <n v="19500"/>
    <n v="2925"/>
    <n v="16575"/>
    <n v="10740.81"/>
    <n v="5834.19"/>
    <x v="1"/>
    <s v="Bengaluru"/>
    <s v="Karnataka"/>
    <s v="India"/>
    <s v="Cash on Delivery"/>
    <x v="0"/>
    <s v="Standard"/>
    <x v="0"/>
    <s v="No"/>
    <s v="No"/>
  </r>
  <r>
    <x v="11471"/>
    <x v="917"/>
    <s v="CUST10155"/>
    <s v="Customer 155"/>
    <n v="40"/>
    <s v="Loyal"/>
    <s v="P4006"/>
    <s v="Lipstick"/>
    <x v="4"/>
    <s v="BeautyCare"/>
    <n v="3"/>
    <n v="850"/>
    <n v="15"/>
    <n v="2550"/>
    <n v="382.5"/>
    <n v="2167.5"/>
    <n v="1496.49"/>
    <n v="671.01"/>
    <x v="0"/>
    <s v="Chennai"/>
    <s v="Tamil Nadu"/>
    <s v="India"/>
    <s v="Credit Card"/>
    <x v="0"/>
    <s v="Standard"/>
    <x v="0"/>
    <s v="No"/>
    <s v="No"/>
  </r>
  <r>
    <x v="11472"/>
    <x v="917"/>
    <s v="CUST11924"/>
    <s v="Customer 1924"/>
    <n v="19"/>
    <s v="Returning"/>
    <s v="P3002"/>
    <s v="Air Fryer"/>
    <x v="2"/>
    <s v="HomeNeeds"/>
    <n v="3"/>
    <n v="6500"/>
    <n v="5"/>
    <n v="19500"/>
    <n v="975"/>
    <n v="18525"/>
    <n v="10484.69"/>
    <n v="8040.31"/>
    <x v="1"/>
    <s v="Patna"/>
    <s v="Bihar"/>
    <s v="India"/>
    <s v="UPI"/>
    <x v="2"/>
    <s v="Express"/>
    <x v="1"/>
    <s v="No"/>
    <s v="No"/>
  </r>
  <r>
    <x v="11473"/>
    <x v="917"/>
    <s v="CUST12129"/>
    <s v="Customer 2129"/>
    <n v="49"/>
    <s v="New"/>
    <s v="P1002"/>
    <s v="Smartphone"/>
    <x v="0"/>
    <s v="Global Traders"/>
    <n v="1"/>
    <n v="28000"/>
    <n v="15"/>
    <n v="28000"/>
    <n v="4200"/>
    <n v="23800"/>
    <n v="13978.03"/>
    <n v="9821.9699999999993"/>
    <x v="0"/>
    <s v="Kolkata"/>
    <s v="West Bengal"/>
    <s v="India"/>
    <s v="Cash on Delivery"/>
    <x v="0"/>
    <s v="Same Day"/>
    <x v="0"/>
    <s v="No"/>
    <s v="No"/>
  </r>
  <r>
    <x v="11474"/>
    <x v="917"/>
    <s v="CUST12111"/>
    <s v="Customer 2111"/>
    <n v="33"/>
    <s v="Returning"/>
    <s v="P1002"/>
    <s v="Smartphone"/>
    <x v="0"/>
    <s v="Global Traders"/>
    <n v="2"/>
    <n v="28000"/>
    <n v="5"/>
    <n v="56000"/>
    <n v="2800"/>
    <n v="53200"/>
    <n v="35878.230000000003"/>
    <n v="17321.77"/>
    <x v="0"/>
    <s v="Kolkata"/>
    <s v="West Bengal"/>
    <s v="India"/>
    <s v="Debit Card"/>
    <x v="1"/>
    <s v="Standard"/>
    <x v="0"/>
    <s v="No"/>
    <s v="No"/>
  </r>
  <r>
    <x v="11475"/>
    <x v="917"/>
    <s v="CUST11862"/>
    <s v="Customer 1862"/>
    <n v="34"/>
    <s v="New"/>
    <s v="P4004"/>
    <s v="Shampoo"/>
    <x v="4"/>
    <s v="BeautyCare"/>
    <n v="2"/>
    <n v="550"/>
    <n v="10"/>
    <n v="1100"/>
    <n v="110"/>
    <n v="990"/>
    <n v="664.48"/>
    <n v="325.52"/>
    <x v="0"/>
    <s v="Ahmedabad"/>
    <s v="Gujarat"/>
    <s v="India"/>
    <s v="Debit Card"/>
    <x v="0"/>
    <s v="Standard"/>
    <x v="0"/>
    <s v="No"/>
    <s v="No"/>
  </r>
  <r>
    <x v="11476"/>
    <x v="917"/>
    <s v="CUST11221"/>
    <s v="Customer 1221"/>
    <n v="21"/>
    <s v="Loyal"/>
    <s v="P1007"/>
    <s v="Mouse"/>
    <x v="0"/>
    <s v="RetailHub"/>
    <n v="2"/>
    <n v="900"/>
    <n v="0"/>
    <n v="1800"/>
    <n v="0"/>
    <n v="1800"/>
    <n v="1393.46"/>
    <n v="406.54"/>
    <x v="1"/>
    <s v="Bengaluru"/>
    <s v="Karnataka"/>
    <s v="India"/>
    <s v="Net Banking"/>
    <x v="0"/>
    <s v="Standard"/>
    <x v="0"/>
    <s v="No"/>
    <s v="No"/>
  </r>
  <r>
    <x v="11477"/>
    <x v="917"/>
    <s v="CUST12445"/>
    <s v="Customer 2445"/>
    <n v="19"/>
    <s v="New"/>
    <s v="P2007"/>
    <s v="Saree"/>
    <x v="3"/>
    <s v="FashionMart"/>
    <n v="1"/>
    <n v="2600"/>
    <n v="15"/>
    <n v="2600"/>
    <n v="390"/>
    <n v="2210"/>
    <n v="1480.73"/>
    <n v="729.27"/>
    <x v="2"/>
    <s v="Kolkata"/>
    <s v="West Bengal"/>
    <s v="India"/>
    <s v="Credit Card"/>
    <x v="2"/>
    <s v="Standard"/>
    <x v="0"/>
    <s v="No"/>
    <s v="No"/>
  </r>
  <r>
    <x v="11478"/>
    <x v="917"/>
    <s v="CUST11294"/>
    <s v="Customer 1294"/>
    <n v="60"/>
    <s v="Loyal"/>
    <s v="P1003"/>
    <s v="Headphones"/>
    <x v="0"/>
    <s v="Metro Supplies"/>
    <n v="2"/>
    <n v="2500"/>
    <n v="20"/>
    <n v="5000"/>
    <n v="1000"/>
    <n v="4000"/>
    <n v="2333.11"/>
    <n v="1666.89"/>
    <x v="1"/>
    <s v="Hyderabad"/>
    <s v="Telangana"/>
    <s v="India"/>
    <s v="Net Banking"/>
    <x v="0"/>
    <s v="Express"/>
    <x v="0"/>
    <s v="No"/>
    <s v="No"/>
  </r>
  <r>
    <x v="11479"/>
    <x v="917"/>
    <s v="CUST12044"/>
    <s v="Customer 2044"/>
    <n v="47"/>
    <s v="Returning"/>
    <s v="P4005"/>
    <s v="Perfume"/>
    <x v="4"/>
    <s v="BeautyCare"/>
    <n v="1"/>
    <n v="1800"/>
    <n v="25"/>
    <n v="1800"/>
    <n v="450"/>
    <n v="1350"/>
    <n v="909.02"/>
    <n v="440.98"/>
    <x v="0"/>
    <s v="Guwahati"/>
    <s v="Assam"/>
    <s v="India"/>
    <s v="Cash on Delivery"/>
    <x v="2"/>
    <s v="Express"/>
    <x v="0"/>
    <s v="No"/>
    <s v="No"/>
  </r>
  <r>
    <x v="11480"/>
    <x v="917"/>
    <s v="CUST11427"/>
    <s v="Customer 1427"/>
    <n v="40"/>
    <s v="Loyal"/>
    <s v="P5004"/>
    <s v="Pen Set"/>
    <x v="1"/>
    <s v="Stationery Hub"/>
    <n v="1"/>
    <n v="250"/>
    <n v="20"/>
    <n v="250"/>
    <n v="50"/>
    <n v="200"/>
    <n v="161.16"/>
    <n v="38.840000000000003"/>
    <x v="1"/>
    <s v="Coimbatore"/>
    <s v="Tamil Nadu"/>
    <s v="India"/>
    <s v="Wallet"/>
    <x v="0"/>
    <s v="Standard"/>
    <x v="0"/>
    <s v="No"/>
    <s v="No"/>
  </r>
  <r>
    <x v="11481"/>
    <x v="918"/>
    <s v="CUST11622"/>
    <s v="Customer 1622"/>
    <n v="21"/>
    <s v="New"/>
    <s v="P5001"/>
    <s v="Notebook Set"/>
    <x v="1"/>
    <s v="Stationery Hub"/>
    <n v="2"/>
    <n v="500"/>
    <n v="5"/>
    <n v="1000"/>
    <n v="50"/>
    <n v="950"/>
    <n v="591.24"/>
    <n v="358.76"/>
    <x v="2"/>
    <s v="Bhubaneswar"/>
    <s v="Odisha"/>
    <s v="India"/>
    <s v="Cash on Delivery"/>
    <x v="0"/>
    <s v="Standard"/>
    <x v="3"/>
    <s v="No"/>
    <s v="No"/>
  </r>
  <r>
    <x v="11482"/>
    <x v="918"/>
    <s v="CUST10590"/>
    <s v="Customer 590"/>
    <n v="58"/>
    <s v="New"/>
    <s v="P2006"/>
    <s v="Womens Kurti"/>
    <x v="3"/>
    <s v="FashionMart"/>
    <n v="2"/>
    <n v="1400"/>
    <n v="25"/>
    <n v="2800"/>
    <n v="700"/>
    <n v="2100"/>
    <n v="1714.07"/>
    <n v="385.93"/>
    <x v="1"/>
    <s v="Bengaluru"/>
    <s v="Karnataka"/>
    <s v="India"/>
    <s v="Cash on Delivery"/>
    <x v="1"/>
    <s v="Standard"/>
    <x v="0"/>
    <s v="No"/>
    <s v="No"/>
  </r>
  <r>
    <x v="11483"/>
    <x v="918"/>
    <s v="CUST10251"/>
    <s v="Customer 251"/>
    <n v="57"/>
    <s v="Loyal"/>
    <s v="P3002"/>
    <s v="Air Fryer"/>
    <x v="2"/>
    <s v="HomeNeeds"/>
    <n v="1"/>
    <n v="6500"/>
    <n v="10"/>
    <n v="6500"/>
    <n v="650"/>
    <n v="5850"/>
    <n v="4313.8100000000004"/>
    <n v="1536.19"/>
    <x v="1"/>
    <s v="Visakhapatnam"/>
    <s v="Andhra Pradesh"/>
    <s v="India"/>
    <s v="Credit Card"/>
    <x v="1"/>
    <s v="Standard"/>
    <x v="0"/>
    <s v="No"/>
    <s v="No"/>
  </r>
  <r>
    <x v="11484"/>
    <x v="918"/>
    <s v="CUST11826"/>
    <s v="Customer 1826"/>
    <n v="25"/>
    <s v="New"/>
    <s v="P2004"/>
    <s v="Jacket"/>
    <x v="3"/>
    <s v="Global Traders"/>
    <n v="1"/>
    <n v="3500"/>
    <n v="30"/>
    <n v="3500"/>
    <n v="1050"/>
    <n v="2450"/>
    <n v="1465.52"/>
    <n v="984.48"/>
    <x v="1"/>
    <s v="Jaipur"/>
    <s v="Rajasthan"/>
    <s v="India"/>
    <s v="Debit Card"/>
    <x v="2"/>
    <s v="Express"/>
    <x v="2"/>
    <s v="No"/>
    <s v="No"/>
  </r>
  <r>
    <x v="11485"/>
    <x v="918"/>
    <s v="CUST12151"/>
    <s v="Customer 2151"/>
    <n v="53"/>
    <s v="Returning"/>
    <s v="P1003"/>
    <s v="Headphones"/>
    <x v="0"/>
    <s v="Metro Supplies"/>
    <n v="5"/>
    <n v="2500"/>
    <n v="10"/>
    <n v="12500"/>
    <n v="1250"/>
    <n v="11250"/>
    <n v="7190.76"/>
    <n v="4059.24"/>
    <x v="1"/>
    <s v="Jaipur"/>
    <s v="Rajasthan"/>
    <s v="India"/>
    <s v="Debit Card"/>
    <x v="2"/>
    <s v="Express"/>
    <x v="0"/>
    <s v="No"/>
    <s v="No"/>
  </r>
  <r>
    <x v="11486"/>
    <x v="918"/>
    <s v="CUST10544"/>
    <s v="Customer 544"/>
    <n v="19"/>
    <s v="Loyal"/>
    <s v="P2007"/>
    <s v="Saree"/>
    <x v="3"/>
    <s v="FashionMart"/>
    <n v="2"/>
    <n v="2600"/>
    <n v="0"/>
    <n v="5200"/>
    <n v="0"/>
    <n v="5200"/>
    <n v="3928.22"/>
    <n v="1271.78"/>
    <x v="1"/>
    <s v="Chandigarh"/>
    <s v="Chandigarh"/>
    <s v="India"/>
    <s v="Cash on Delivery"/>
    <x v="2"/>
    <s v="Standard"/>
    <x v="0"/>
    <s v="Yes"/>
    <s v="No"/>
  </r>
  <r>
    <x v="11487"/>
    <x v="918"/>
    <s v="CUST10743"/>
    <s v="Customer 743"/>
    <n v="30"/>
    <s v="New"/>
    <s v="P2003"/>
    <s v="T-Shirt"/>
    <x v="3"/>
    <s v="RetailHub"/>
    <n v="2"/>
    <n v="900"/>
    <n v="10"/>
    <n v="1800"/>
    <n v="180"/>
    <n v="1620"/>
    <n v="1179.5"/>
    <n v="440.5"/>
    <x v="1"/>
    <s v="Chandigarh"/>
    <s v="Chandigarh"/>
    <s v="India"/>
    <s v="Net Banking"/>
    <x v="2"/>
    <s v="Standard"/>
    <x v="3"/>
    <s v="No"/>
    <s v="No"/>
  </r>
  <r>
    <x v="11488"/>
    <x v="918"/>
    <s v="CUST11777"/>
    <s v="Customer 1777"/>
    <n v="49"/>
    <s v="New"/>
    <s v="P2003"/>
    <s v="T-Shirt"/>
    <x v="3"/>
    <s v="RetailHub"/>
    <n v="1"/>
    <n v="900"/>
    <n v="5"/>
    <n v="900"/>
    <n v="45"/>
    <n v="855"/>
    <n v="516.96"/>
    <n v="338.04"/>
    <x v="2"/>
    <s v="Delhi"/>
    <s v="Delhi"/>
    <s v="India"/>
    <s v="Credit Card"/>
    <x v="0"/>
    <s v="Standard"/>
    <x v="0"/>
    <s v="No"/>
    <s v="No"/>
  </r>
  <r>
    <x v="11489"/>
    <x v="918"/>
    <s v="CUST10340"/>
    <s v="Customer 340"/>
    <n v="54"/>
    <s v="Loyal"/>
    <s v="P3001"/>
    <s v="Coffee Maker"/>
    <x v="2"/>
    <s v="HomeNeeds"/>
    <n v="4"/>
    <n v="4200"/>
    <n v="5"/>
    <n v="16800"/>
    <n v="840"/>
    <n v="15960"/>
    <n v="12023.11"/>
    <n v="3936.89"/>
    <x v="1"/>
    <s v="Bhopal"/>
    <s v="Madhya Pradesh"/>
    <s v="India"/>
    <s v="Debit Card"/>
    <x v="2"/>
    <s v="Standard"/>
    <x v="1"/>
    <s v="No"/>
    <s v="No"/>
  </r>
  <r>
    <x v="11490"/>
    <x v="918"/>
    <s v="CUST11101"/>
    <s v="Customer 1101"/>
    <n v="26"/>
    <s v="New"/>
    <s v="P1008"/>
    <s v="Monitor"/>
    <x v="0"/>
    <s v="Global Traders"/>
    <n v="2"/>
    <n v="14500"/>
    <n v="25"/>
    <n v="29000"/>
    <n v="7250"/>
    <n v="21750"/>
    <n v="12229.32"/>
    <n v="9520.68"/>
    <x v="1"/>
    <s v="Pune"/>
    <s v="Maharashtra"/>
    <s v="India"/>
    <s v="Credit Card"/>
    <x v="2"/>
    <s v="Standard"/>
    <x v="0"/>
    <s v="No"/>
    <s v="No"/>
  </r>
  <r>
    <x v="11491"/>
    <x v="918"/>
    <s v="CUST10225"/>
    <s v="Customer 225"/>
    <n v="22"/>
    <s v="Returning"/>
    <s v="P5005"/>
    <s v="Desk Organizer"/>
    <x v="1"/>
    <s v="Stationery Hub"/>
    <n v="2"/>
    <n v="600"/>
    <n v="20"/>
    <n v="1200"/>
    <n v="240"/>
    <n v="960"/>
    <n v="574.16999999999996"/>
    <n v="385.83"/>
    <x v="2"/>
    <s v="Ahmedabad"/>
    <s v="Gujarat"/>
    <s v="India"/>
    <s v="Credit Card"/>
    <x v="0"/>
    <s v="Standard"/>
    <x v="1"/>
    <s v="No"/>
    <s v="No"/>
  </r>
  <r>
    <x v="11492"/>
    <x v="918"/>
    <s v="CUST10933"/>
    <s v="Customer 933"/>
    <n v="58"/>
    <s v="Returning"/>
    <s v="P4006"/>
    <s v="Lipstick"/>
    <x v="4"/>
    <s v="BeautyCare"/>
    <n v="2"/>
    <n v="850"/>
    <n v="10"/>
    <n v="1700"/>
    <n v="170"/>
    <n v="1530"/>
    <n v="1056.1300000000001"/>
    <n v="473.87"/>
    <x v="2"/>
    <s v="Pune"/>
    <s v="Maharashtra"/>
    <s v="India"/>
    <s v="Debit Card"/>
    <x v="2"/>
    <s v="Standard"/>
    <x v="1"/>
    <s v="No"/>
    <s v="No"/>
  </r>
  <r>
    <x v="11493"/>
    <x v="918"/>
    <s v="CUST11674"/>
    <s v="Customer 1674"/>
    <n v="25"/>
    <s v="New"/>
    <s v="P1005"/>
    <s v="Tablet"/>
    <x v="0"/>
    <s v="RetailHub"/>
    <n v="2"/>
    <n v="18000"/>
    <n v="10"/>
    <n v="36000"/>
    <n v="3600"/>
    <n v="32400"/>
    <n v="25291.53"/>
    <n v="7108.47"/>
    <x v="1"/>
    <s v="Delhi"/>
    <s v="Delhi"/>
    <s v="India"/>
    <s v="Wallet"/>
    <x v="2"/>
    <s v="Express"/>
    <x v="3"/>
    <s v="No"/>
    <s v="No"/>
  </r>
  <r>
    <x v="11494"/>
    <x v="918"/>
    <s v="CUST12171"/>
    <s v="Customer 2171"/>
    <n v="38"/>
    <s v="Loyal"/>
    <s v="P1001"/>
    <s v="Laptop"/>
    <x v="0"/>
    <s v="TechSource India"/>
    <n v="3"/>
    <n v="55000"/>
    <n v="15"/>
    <n v="165000"/>
    <n v="24750"/>
    <n v="140250"/>
    <n v="111119.21"/>
    <n v="29130.79"/>
    <x v="1"/>
    <s v="Indore"/>
    <s v="Madhya Pradesh"/>
    <s v="India"/>
    <s v="UPI"/>
    <x v="1"/>
    <s v="Standard"/>
    <x v="0"/>
    <s v="No"/>
    <s v="No"/>
  </r>
  <r>
    <x v="11495"/>
    <x v="919"/>
    <s v="CUST10944"/>
    <s v="Customer 944"/>
    <n v="52"/>
    <s v="Returning"/>
    <s v="P5001"/>
    <s v="Notebook Set"/>
    <x v="1"/>
    <s v="Stationery Hub"/>
    <n v="2"/>
    <n v="500"/>
    <n v="5"/>
    <n v="1000"/>
    <n v="50"/>
    <n v="950"/>
    <n v="776.34"/>
    <n v="173.66"/>
    <x v="0"/>
    <s v="Lucknow"/>
    <s v="Uttar Pradesh"/>
    <s v="India"/>
    <s v="Net Banking"/>
    <x v="2"/>
    <s v="Same Day"/>
    <x v="3"/>
    <s v="No"/>
    <s v="No"/>
  </r>
  <r>
    <x v="11496"/>
    <x v="919"/>
    <s v="CUST12104"/>
    <s v="Customer 2104"/>
    <n v="49"/>
    <s v="Loyal"/>
    <s v="P4001"/>
    <s v="Face Wash"/>
    <x v="4"/>
    <s v="BeautyCare"/>
    <n v="1"/>
    <n v="450"/>
    <n v="25"/>
    <n v="450"/>
    <n v="112.5"/>
    <n v="337.5"/>
    <n v="214.27"/>
    <n v="123.23"/>
    <x v="1"/>
    <s v="Chandigarh"/>
    <s v="Chandigarh"/>
    <s v="India"/>
    <s v="Credit Card"/>
    <x v="1"/>
    <s v="Standard"/>
    <x v="0"/>
    <s v="Yes"/>
    <s v="No"/>
  </r>
  <r>
    <x v="11497"/>
    <x v="919"/>
    <s v="CUST11876"/>
    <s v="Customer 1876"/>
    <n v="36"/>
    <s v="Returning"/>
    <s v="P4001"/>
    <s v="Face Wash"/>
    <x v="4"/>
    <s v="BeautyCare"/>
    <n v="3"/>
    <n v="450"/>
    <n v="5"/>
    <n v="1350"/>
    <n v="67.5"/>
    <n v="1282.5"/>
    <n v="874.4"/>
    <n v="408.1"/>
    <x v="1"/>
    <s v="Kolkata"/>
    <s v="West Bengal"/>
    <s v="India"/>
    <s v="Wallet"/>
    <x v="2"/>
    <s v="Standard"/>
    <x v="3"/>
    <s v="No"/>
    <s v="No"/>
  </r>
  <r>
    <x v="11498"/>
    <x v="919"/>
    <s v="CUST10314"/>
    <s v="Customer 314"/>
    <n v="36"/>
    <s v="Returning"/>
    <s v="P1003"/>
    <s v="Headphones"/>
    <x v="0"/>
    <s v="Metro Supplies"/>
    <n v="2"/>
    <n v="2500"/>
    <n v="10"/>
    <n v="5000"/>
    <n v="500"/>
    <n v="4500"/>
    <n v="3055.22"/>
    <n v="1444.78"/>
    <x v="1"/>
    <s v="Lucknow"/>
    <s v="Uttar Pradesh"/>
    <s v="India"/>
    <s v="Debit Card"/>
    <x v="2"/>
    <s v="Standard"/>
    <x v="0"/>
    <s v="No"/>
    <s v="No"/>
  </r>
  <r>
    <x v="11499"/>
    <x v="919"/>
    <s v="CUST11651"/>
    <s v="Customer 1651"/>
    <n v="58"/>
    <s v="Loyal"/>
    <s v="P3002"/>
    <s v="Air Fryer"/>
    <x v="2"/>
    <s v="HomeNeeds"/>
    <n v="3"/>
    <n v="6500"/>
    <n v="15"/>
    <n v="19500"/>
    <n v="2925"/>
    <n v="16575"/>
    <n v="10534.65"/>
    <n v="6040.35"/>
    <x v="0"/>
    <s v="Guwahati"/>
    <s v="Assam"/>
    <s v="India"/>
    <s v="Wallet"/>
    <x v="2"/>
    <s v="Standard"/>
    <x v="0"/>
    <s v="No"/>
    <s v="No"/>
  </r>
  <r>
    <x v="11500"/>
    <x v="919"/>
    <s v="CUST10003"/>
    <s v="Customer 3"/>
    <n v="19"/>
    <s v="New"/>
    <s v="P1010"/>
    <s v="Bluetooth Speaker"/>
    <x v="0"/>
    <s v="Prime Distributors"/>
    <n v="5"/>
    <n v="3200"/>
    <n v="15"/>
    <n v="16000"/>
    <n v="2400"/>
    <n v="13600"/>
    <n v="9852.4500000000007"/>
    <n v="3747.55"/>
    <x v="1"/>
    <s v="Chandigarh"/>
    <s v="Chandigarh"/>
    <s v="India"/>
    <s v="Credit Card"/>
    <x v="1"/>
    <s v="Standard"/>
    <x v="2"/>
    <s v="No"/>
    <s v="No"/>
  </r>
  <r>
    <x v="11501"/>
    <x v="919"/>
    <s v="CUST12007"/>
    <s v="Customer 2007"/>
    <n v="45"/>
    <s v="Loyal"/>
    <s v="P5003"/>
    <s v="Calculator"/>
    <x v="1"/>
    <s v="Stationery Hub"/>
    <n v="1"/>
    <n v="650"/>
    <n v="10"/>
    <n v="650"/>
    <n v="65"/>
    <n v="585"/>
    <n v="340.01"/>
    <n v="244.99"/>
    <x v="0"/>
    <s v="Hyderabad"/>
    <s v="Telangana"/>
    <s v="India"/>
    <s v="UPI"/>
    <x v="2"/>
    <s v="Standard"/>
    <x v="0"/>
    <s v="No"/>
    <s v="No"/>
  </r>
  <r>
    <x v="11502"/>
    <x v="919"/>
    <s v="CUST12171"/>
    <s v="Customer 2171"/>
    <n v="47"/>
    <s v="New"/>
    <s v="P4003"/>
    <s v="Sunscreen"/>
    <x v="4"/>
    <s v="BeautyCare"/>
    <n v="1"/>
    <n v="700"/>
    <n v="10"/>
    <n v="700"/>
    <n v="70"/>
    <n v="630"/>
    <n v="357.94"/>
    <n v="272.06"/>
    <x v="1"/>
    <s v="Kolkata"/>
    <s v="West Bengal"/>
    <s v="India"/>
    <s v="Debit Card"/>
    <x v="2"/>
    <s v="Express"/>
    <x v="3"/>
    <s v="No"/>
    <s v="No"/>
  </r>
  <r>
    <x v="11503"/>
    <x v="919"/>
    <s v="CUST11830"/>
    <s v="Customer 1830"/>
    <n v="37"/>
    <s v="Loyal"/>
    <s v="P1004"/>
    <s v="Smartwatch"/>
    <x v="0"/>
    <s v="TechSource India"/>
    <n v="1"/>
    <n v="6500"/>
    <n v="10"/>
    <n v="6500"/>
    <n v="650"/>
    <n v="5850"/>
    <n v="4143.97"/>
    <n v="1706.03"/>
    <x v="1"/>
    <s v="Ahmedabad"/>
    <s v="Gujarat"/>
    <s v="India"/>
    <s v="UPI"/>
    <x v="1"/>
    <s v="Same Day"/>
    <x v="0"/>
    <s v="No"/>
    <s v="No"/>
  </r>
  <r>
    <x v="11504"/>
    <x v="919"/>
    <s v="CUST10349"/>
    <s v="Customer 349"/>
    <n v="35"/>
    <s v="Returning"/>
    <s v="P2002"/>
    <s v="Jeans"/>
    <x v="3"/>
    <s v="FashionMart"/>
    <n v="1"/>
    <n v="2200"/>
    <n v="5"/>
    <n v="2200"/>
    <n v="110"/>
    <n v="2090"/>
    <n v="1614.13"/>
    <n v="475.87"/>
    <x v="0"/>
    <s v="Visakhapatnam"/>
    <s v="Andhra Pradesh"/>
    <s v="India"/>
    <s v="Net Banking"/>
    <x v="1"/>
    <s v="Express"/>
    <x v="0"/>
    <s v="No"/>
    <s v="No"/>
  </r>
  <r>
    <x v="11505"/>
    <x v="919"/>
    <s v="CUST10711"/>
    <s v="Customer 711"/>
    <n v="55"/>
    <s v="Returning"/>
    <s v="P2008"/>
    <s v="Formal Shirt"/>
    <x v="3"/>
    <s v="Global Traders"/>
    <n v="1"/>
    <n v="1700"/>
    <n v="5"/>
    <n v="1700"/>
    <n v="85"/>
    <n v="1615"/>
    <n v="1287.22"/>
    <n v="327.78"/>
    <x v="1"/>
    <s v="Nagpur"/>
    <s v="Maharashtra"/>
    <s v="India"/>
    <s v="Credit Card"/>
    <x v="0"/>
    <s v="Standard"/>
    <x v="0"/>
    <s v="No"/>
    <s v="Yes"/>
  </r>
  <r>
    <x v="11506"/>
    <x v="919"/>
    <s v="CUST12439"/>
    <s v="Customer 2439"/>
    <n v="27"/>
    <s v="Returning"/>
    <s v="P1009"/>
    <s v="Power Bank"/>
    <x v="0"/>
    <s v="Prime Distributors"/>
    <n v="2"/>
    <n v="1600"/>
    <n v="10"/>
    <n v="3200"/>
    <n v="320"/>
    <n v="2880"/>
    <n v="2111.2600000000002"/>
    <n v="768.74"/>
    <x v="2"/>
    <s v="Jaipur"/>
    <s v="Rajasthan"/>
    <s v="India"/>
    <s v="Debit Card"/>
    <x v="1"/>
    <s v="Standard"/>
    <x v="0"/>
    <s v="No"/>
    <s v="No"/>
  </r>
  <r>
    <x v="11507"/>
    <x v="919"/>
    <s v="CUST10157"/>
    <s v="Customer 157"/>
    <n v="56"/>
    <s v="Returning"/>
    <s v="P4001"/>
    <s v="Face Wash"/>
    <x v="4"/>
    <s v="BeautyCare"/>
    <n v="1"/>
    <n v="450"/>
    <n v="0"/>
    <n v="450"/>
    <n v="0"/>
    <n v="450"/>
    <n v="350.92"/>
    <n v="99.08"/>
    <x v="0"/>
    <s v="Kolkata"/>
    <s v="West Bengal"/>
    <s v="India"/>
    <s v="Cash on Delivery"/>
    <x v="2"/>
    <s v="Standard"/>
    <x v="2"/>
    <s v="No"/>
    <s v="No"/>
  </r>
  <r>
    <x v="11508"/>
    <x v="919"/>
    <s v="CUST10109"/>
    <s v="Customer 109"/>
    <n v="26"/>
    <s v="New"/>
    <s v="P1010"/>
    <s v="Bluetooth Speaker"/>
    <x v="0"/>
    <s v="Prime Distributors"/>
    <n v="1"/>
    <n v="3200"/>
    <n v="10"/>
    <n v="3200"/>
    <n v="320"/>
    <n v="2880"/>
    <n v="2296.98"/>
    <n v="583.02"/>
    <x v="1"/>
    <s v="Mumbai"/>
    <s v="Maharashtra"/>
    <s v="India"/>
    <s v="Credit Card"/>
    <x v="0"/>
    <s v="Standard"/>
    <x v="0"/>
    <s v="No"/>
    <s v="No"/>
  </r>
  <r>
    <x v="11509"/>
    <x v="919"/>
    <s v="CUST12106"/>
    <s v="Customer 2106"/>
    <n v="51"/>
    <s v="Returning"/>
    <s v="P1009"/>
    <s v="Power Bank"/>
    <x v="0"/>
    <s v="Prime Distributors"/>
    <n v="4"/>
    <n v="1600"/>
    <n v="10"/>
    <n v="6400"/>
    <n v="640"/>
    <n v="5760"/>
    <n v="4115.33"/>
    <n v="1644.67"/>
    <x v="0"/>
    <s v="Bhubaneswar"/>
    <s v="Odisha"/>
    <s v="India"/>
    <s v="Wallet"/>
    <x v="0"/>
    <s v="Standard"/>
    <x v="0"/>
    <s v="No"/>
    <s v="No"/>
  </r>
  <r>
    <x v="11510"/>
    <x v="919"/>
    <s v="CUST12310"/>
    <s v="Customer 2310"/>
    <n v="46"/>
    <s v="New"/>
    <s v="P2001"/>
    <s v="Running Shoes"/>
    <x v="3"/>
    <s v="FashionMart"/>
    <n v="1"/>
    <n v="3200"/>
    <n v="0"/>
    <n v="3200"/>
    <n v="0"/>
    <n v="3200"/>
    <n v="2042.01"/>
    <n v="1157.99"/>
    <x v="1"/>
    <s v="Bhubaneswar"/>
    <s v="Odisha"/>
    <s v="India"/>
    <s v="Net Banking"/>
    <x v="2"/>
    <s v="Express"/>
    <x v="2"/>
    <s v="No"/>
    <s v="No"/>
  </r>
  <r>
    <x v="11511"/>
    <x v="919"/>
    <s v="CUST11544"/>
    <s v="Customer 1544"/>
    <n v="34"/>
    <s v="Returning"/>
    <s v="P1009"/>
    <s v="Power Bank"/>
    <x v="0"/>
    <s v="Prime Distributors"/>
    <n v="2"/>
    <n v="1600"/>
    <n v="20"/>
    <n v="3200"/>
    <n v="640"/>
    <n v="2560"/>
    <n v="1958.76"/>
    <n v="601.24"/>
    <x v="1"/>
    <s v="Jaipur"/>
    <s v="Rajasthan"/>
    <s v="India"/>
    <s v="Wallet"/>
    <x v="1"/>
    <s v="Standard"/>
    <x v="0"/>
    <s v="Yes"/>
    <s v="No"/>
  </r>
  <r>
    <x v="11512"/>
    <x v="920"/>
    <s v="CUST10614"/>
    <s v="Customer 614"/>
    <n v="39"/>
    <s v="New"/>
    <s v="P5002"/>
    <s v="Novel"/>
    <x v="1"/>
    <s v="Stationery Hub"/>
    <n v="1"/>
    <n v="400"/>
    <n v="20"/>
    <n v="400"/>
    <n v="80"/>
    <n v="320"/>
    <n v="222.24"/>
    <n v="97.76"/>
    <x v="1"/>
    <s v="Ahmedabad"/>
    <s v="Gujarat"/>
    <s v="India"/>
    <s v="Credit Card"/>
    <x v="1"/>
    <s v="Standard"/>
    <x v="0"/>
    <s v="No"/>
    <s v="No"/>
  </r>
  <r>
    <x v="11513"/>
    <x v="920"/>
    <s v="CUST10535"/>
    <s v="Customer 535"/>
    <n v="43"/>
    <s v="Loyal"/>
    <s v="P2005"/>
    <s v="Backpack"/>
    <x v="3"/>
    <s v="Metro Supplies"/>
    <n v="2"/>
    <n v="1800"/>
    <n v="0"/>
    <n v="3600"/>
    <n v="0"/>
    <n v="3600"/>
    <n v="2060.9699999999998"/>
    <n v="1539.03"/>
    <x v="0"/>
    <s v="Ahmedabad"/>
    <s v="Gujarat"/>
    <s v="India"/>
    <s v="Wallet"/>
    <x v="2"/>
    <s v="Standard"/>
    <x v="1"/>
    <s v="No"/>
    <s v="No"/>
  </r>
  <r>
    <x v="11514"/>
    <x v="920"/>
    <s v="CUST10650"/>
    <s v="Customer 650"/>
    <n v="49"/>
    <s v="Returning"/>
    <s v="P5003"/>
    <s v="Calculator"/>
    <x v="1"/>
    <s v="Stationery Hub"/>
    <n v="2"/>
    <n v="650"/>
    <n v="15"/>
    <n v="1300"/>
    <n v="195"/>
    <n v="1105"/>
    <n v="729.22"/>
    <n v="375.78"/>
    <x v="1"/>
    <s v="Chandigarh"/>
    <s v="Chandigarh"/>
    <s v="India"/>
    <s v="UPI"/>
    <x v="2"/>
    <s v="Same Day"/>
    <x v="0"/>
    <s v="No"/>
    <s v="No"/>
  </r>
  <r>
    <x v="11515"/>
    <x v="920"/>
    <s v="CUST11601"/>
    <s v="Customer 1601"/>
    <n v="49"/>
    <s v="Returning"/>
    <s v="P4001"/>
    <s v="Face Wash"/>
    <x v="4"/>
    <s v="BeautyCare"/>
    <n v="1"/>
    <n v="450"/>
    <n v="5"/>
    <n v="450"/>
    <n v="22.5"/>
    <n v="427.5"/>
    <n v="320.02999999999997"/>
    <n v="107.47"/>
    <x v="1"/>
    <s v="Surat"/>
    <s v="Gujarat"/>
    <s v="India"/>
    <s v="Cash on Delivery"/>
    <x v="0"/>
    <s v="Standard"/>
    <x v="3"/>
    <s v="No"/>
    <s v="No"/>
  </r>
  <r>
    <x v="11516"/>
    <x v="920"/>
    <s v="CUST10551"/>
    <s v="Customer 551"/>
    <n v="50"/>
    <s v="Returning"/>
    <s v="P4001"/>
    <s v="Face Wash"/>
    <x v="4"/>
    <s v="BeautyCare"/>
    <n v="1"/>
    <n v="450"/>
    <n v="5"/>
    <n v="450"/>
    <n v="22.5"/>
    <n v="427.5"/>
    <n v="345.78"/>
    <n v="81.72"/>
    <x v="1"/>
    <s v="Indore"/>
    <s v="Madhya Pradesh"/>
    <s v="India"/>
    <s v="Cash on Delivery"/>
    <x v="2"/>
    <s v="Express"/>
    <x v="4"/>
    <s v="No"/>
    <s v="No"/>
  </r>
  <r>
    <x v="11517"/>
    <x v="920"/>
    <s v="CUST12366"/>
    <s v="Customer 2366"/>
    <n v="27"/>
    <s v="Loyal"/>
    <s v="P1010"/>
    <s v="Bluetooth Speaker"/>
    <x v="0"/>
    <s v="Prime Distributors"/>
    <n v="6"/>
    <n v="3200"/>
    <n v="10"/>
    <n v="19200"/>
    <n v="1920"/>
    <n v="17280"/>
    <n v="14137.16"/>
    <n v="3142.84"/>
    <x v="0"/>
    <s v="Delhi"/>
    <s v="Delhi"/>
    <s v="India"/>
    <s v="UPI"/>
    <x v="0"/>
    <s v="Express"/>
    <x v="3"/>
    <s v="No"/>
    <s v="No"/>
  </r>
  <r>
    <x v="11518"/>
    <x v="920"/>
    <s v="CUST11775"/>
    <s v="Customer 1775"/>
    <n v="58"/>
    <s v="Returning"/>
    <s v="P3002"/>
    <s v="Air Fryer"/>
    <x v="2"/>
    <s v="HomeNeeds"/>
    <n v="1"/>
    <n v="6500"/>
    <n v="10"/>
    <n v="6500"/>
    <n v="650"/>
    <n v="5850"/>
    <n v="3412.73"/>
    <n v="2437.27"/>
    <x v="0"/>
    <s v="Chandigarh"/>
    <s v="Chandigarh"/>
    <s v="India"/>
    <s v="UPI"/>
    <x v="0"/>
    <s v="Standard"/>
    <x v="0"/>
    <s v="No"/>
    <s v="No"/>
  </r>
  <r>
    <x v="11519"/>
    <x v="920"/>
    <s v="CUST10674"/>
    <s v="Customer 674"/>
    <n v="54"/>
    <s v="Returning"/>
    <s v="P4004"/>
    <s v="Shampoo"/>
    <x v="4"/>
    <s v="BeautyCare"/>
    <n v="4"/>
    <n v="550"/>
    <n v="0"/>
    <n v="2200"/>
    <n v="0"/>
    <n v="2200"/>
    <n v="1364.84"/>
    <n v="835.16"/>
    <x v="0"/>
    <s v="Bhubaneswar"/>
    <s v="Odisha"/>
    <s v="India"/>
    <s v="Net Banking"/>
    <x v="1"/>
    <s v="Standard"/>
    <x v="0"/>
    <s v="No"/>
    <s v="No"/>
  </r>
  <r>
    <x v="11520"/>
    <x v="920"/>
    <s v="CUST12067"/>
    <s v="Customer 2067"/>
    <n v="43"/>
    <s v="Returning"/>
    <s v="P1003"/>
    <s v="Headphones"/>
    <x v="0"/>
    <s v="Metro Supplies"/>
    <n v="1"/>
    <n v="2500"/>
    <n v="10"/>
    <n v="2500"/>
    <n v="250"/>
    <n v="2250"/>
    <n v="1586.77"/>
    <n v="663.23"/>
    <x v="0"/>
    <s v="Hyderabad"/>
    <s v="Telangana"/>
    <s v="India"/>
    <s v="Debit Card"/>
    <x v="2"/>
    <s v="Standard"/>
    <x v="0"/>
    <s v="No"/>
    <s v="No"/>
  </r>
  <r>
    <x v="11521"/>
    <x v="921"/>
    <s v="CUST11428"/>
    <s v="Customer 1428"/>
    <n v="23"/>
    <s v="Returning"/>
    <s v="P3001"/>
    <s v="Coffee Maker"/>
    <x v="2"/>
    <s v="HomeNeeds"/>
    <n v="3"/>
    <n v="4200"/>
    <n v="15"/>
    <n v="12600"/>
    <n v="1890"/>
    <n v="10710"/>
    <n v="8236.11"/>
    <n v="2473.89"/>
    <x v="0"/>
    <s v="Bhopal"/>
    <s v="Madhya Pradesh"/>
    <s v="India"/>
    <s v="Cash on Delivery"/>
    <x v="0"/>
    <s v="Same Day"/>
    <x v="0"/>
    <s v="No"/>
    <s v="No"/>
  </r>
  <r>
    <x v="11522"/>
    <x v="921"/>
    <s v="CUST10394"/>
    <s v="Customer 394"/>
    <n v="30"/>
    <s v="Returning"/>
    <s v="P5003"/>
    <s v="Calculator"/>
    <x v="1"/>
    <s v="Stationery Hub"/>
    <n v="4"/>
    <n v="650"/>
    <n v="5"/>
    <n v="2600"/>
    <n v="130"/>
    <n v="2470"/>
    <n v="1715.6"/>
    <n v="754.4"/>
    <x v="1"/>
    <s v="Lucknow"/>
    <s v="Uttar Pradesh"/>
    <s v="India"/>
    <s v="Debit Card"/>
    <x v="1"/>
    <s v="Standard"/>
    <x v="0"/>
    <s v="No"/>
    <s v="No"/>
  </r>
  <r>
    <x v="11523"/>
    <x v="921"/>
    <s v="CUST12243"/>
    <s v="Customer 2243"/>
    <n v="21"/>
    <s v="New"/>
    <s v="P2005"/>
    <s v="Backpack"/>
    <x v="3"/>
    <s v="Metro Supplies"/>
    <n v="1"/>
    <n v="1800"/>
    <n v="0"/>
    <n v="1800"/>
    <n v="0"/>
    <n v="1800"/>
    <n v="1332.58"/>
    <n v="467.42"/>
    <x v="1"/>
    <s v="Lucknow"/>
    <s v="Uttar Pradesh"/>
    <s v="India"/>
    <s v="Cash on Delivery"/>
    <x v="0"/>
    <s v="Standard"/>
    <x v="2"/>
    <s v="No"/>
    <s v="No"/>
  </r>
  <r>
    <x v="11524"/>
    <x v="921"/>
    <s v="CUST10606"/>
    <s v="Customer 606"/>
    <n v="40"/>
    <s v="New"/>
    <s v="P4004"/>
    <s v="Shampoo"/>
    <x v="4"/>
    <s v="BeautyCare"/>
    <n v="2"/>
    <n v="550"/>
    <n v="15"/>
    <n v="1100"/>
    <n v="165"/>
    <n v="935"/>
    <n v="620.01"/>
    <n v="314.99"/>
    <x v="2"/>
    <s v="Chandigarh"/>
    <s v="Chandigarh"/>
    <s v="India"/>
    <s v="Debit Card"/>
    <x v="0"/>
    <s v="Same Day"/>
    <x v="1"/>
    <s v="No"/>
    <s v="No"/>
  </r>
  <r>
    <x v="11525"/>
    <x v="921"/>
    <s v="CUST10247"/>
    <s v="Customer 247"/>
    <n v="32"/>
    <s v="New"/>
    <s v="P5003"/>
    <s v="Calculator"/>
    <x v="1"/>
    <s v="Stationery Hub"/>
    <n v="2"/>
    <n v="650"/>
    <n v="15"/>
    <n v="1300"/>
    <n v="195"/>
    <n v="1105"/>
    <n v="880.37"/>
    <n v="224.63"/>
    <x v="1"/>
    <s v="Bhopal"/>
    <s v="Madhya Pradesh"/>
    <s v="India"/>
    <s v="Credit Card"/>
    <x v="2"/>
    <s v="Standard"/>
    <x v="0"/>
    <s v="No"/>
    <s v="No"/>
  </r>
  <r>
    <x v="11526"/>
    <x v="921"/>
    <s v="CUST11233"/>
    <s v="Customer 1233"/>
    <n v="34"/>
    <s v="Returning"/>
    <s v="P2003"/>
    <s v="T-Shirt"/>
    <x v="3"/>
    <s v="RetailHub"/>
    <n v="1"/>
    <n v="900"/>
    <n v="15"/>
    <n v="900"/>
    <n v="135"/>
    <n v="765"/>
    <n v="603"/>
    <n v="162"/>
    <x v="2"/>
    <s v="Bhubaneswar"/>
    <s v="Odisha"/>
    <s v="India"/>
    <s v="Credit Card"/>
    <x v="0"/>
    <s v="Standard"/>
    <x v="1"/>
    <s v="No"/>
    <s v="No"/>
  </r>
  <r>
    <x v="11527"/>
    <x v="921"/>
    <s v="CUST11141"/>
    <s v="Customer 1141"/>
    <n v="29"/>
    <s v="New"/>
    <s v="P3005"/>
    <s v="Bedsheet Set"/>
    <x v="2"/>
    <s v="RetailHub"/>
    <n v="1"/>
    <n v="1800"/>
    <n v="25"/>
    <n v="1800"/>
    <n v="450"/>
    <n v="1350"/>
    <n v="1018.66"/>
    <n v="331.34"/>
    <x v="1"/>
    <s v="Hyderabad"/>
    <s v="Telangana"/>
    <s v="India"/>
    <s v="Net Banking"/>
    <x v="1"/>
    <s v="Express"/>
    <x v="3"/>
    <s v="No"/>
    <s v="No"/>
  </r>
  <r>
    <x v="11528"/>
    <x v="921"/>
    <s v="CUST10961"/>
    <s v="Customer 961"/>
    <n v="59"/>
    <s v="Returning"/>
    <s v="P4004"/>
    <s v="Shampoo"/>
    <x v="4"/>
    <s v="BeautyCare"/>
    <n v="3"/>
    <n v="550"/>
    <n v="20"/>
    <n v="1650"/>
    <n v="330"/>
    <n v="1320"/>
    <n v="747.91"/>
    <n v="572.09"/>
    <x v="0"/>
    <s v="Pune"/>
    <s v="Maharashtra"/>
    <s v="India"/>
    <s v="Credit Card"/>
    <x v="2"/>
    <s v="Standard"/>
    <x v="0"/>
    <s v="No"/>
    <s v="No"/>
  </r>
  <r>
    <x v="11529"/>
    <x v="921"/>
    <s v="CUST11951"/>
    <s v="Customer 1951"/>
    <n v="49"/>
    <s v="Returning"/>
    <s v="P4005"/>
    <s v="Perfume"/>
    <x v="4"/>
    <s v="BeautyCare"/>
    <n v="1"/>
    <n v="1800"/>
    <n v="5"/>
    <n v="1800"/>
    <n v="90"/>
    <n v="1710"/>
    <n v="1174.21"/>
    <n v="535.79"/>
    <x v="1"/>
    <s v="Bhopal"/>
    <s v="Madhya Pradesh"/>
    <s v="India"/>
    <s v="Wallet"/>
    <x v="1"/>
    <s v="Standard"/>
    <x v="0"/>
    <s v="No"/>
    <s v="No"/>
  </r>
  <r>
    <x v="11530"/>
    <x v="921"/>
    <s v="CUST12074"/>
    <s v="Customer 2074"/>
    <n v="44"/>
    <s v="Returning"/>
    <s v="P1009"/>
    <s v="Power Bank"/>
    <x v="0"/>
    <s v="Prime Distributors"/>
    <n v="3"/>
    <n v="1600"/>
    <n v="5"/>
    <n v="4800"/>
    <n v="240"/>
    <n v="4560"/>
    <n v="3563.63"/>
    <n v="996.37"/>
    <x v="1"/>
    <s v="Visakhapatnam"/>
    <s v="Andhra Pradesh"/>
    <s v="India"/>
    <s v="Cash on Delivery"/>
    <x v="2"/>
    <s v="Standard"/>
    <x v="0"/>
    <s v="No"/>
    <s v="No"/>
  </r>
  <r>
    <x v="11531"/>
    <x v="921"/>
    <s v="CUST10288"/>
    <s v="Customer 288"/>
    <n v="31"/>
    <s v="New"/>
    <s v="P4006"/>
    <s v="Lipstick"/>
    <x v="4"/>
    <s v="BeautyCare"/>
    <n v="3"/>
    <n v="850"/>
    <n v="15"/>
    <n v="2550"/>
    <n v="382.5"/>
    <n v="2167.5"/>
    <n v="1273.6099999999999"/>
    <n v="893.89"/>
    <x v="1"/>
    <s v="Hyderabad"/>
    <s v="Telangana"/>
    <s v="India"/>
    <s v="Cash on Delivery"/>
    <x v="2"/>
    <s v="Standard"/>
    <x v="4"/>
    <s v="No"/>
    <s v="No"/>
  </r>
  <r>
    <x v="11532"/>
    <x v="921"/>
    <s v="CUST12234"/>
    <s v="Customer 2234"/>
    <n v="39"/>
    <s v="Returning"/>
    <s v="P1010"/>
    <s v="Bluetooth Speaker"/>
    <x v="0"/>
    <s v="Prime Distributors"/>
    <n v="2"/>
    <n v="3200"/>
    <n v="30"/>
    <n v="6400"/>
    <n v="1920"/>
    <n v="4480"/>
    <n v="3650.34"/>
    <n v="829.66"/>
    <x v="0"/>
    <s v="Delhi"/>
    <s v="Delhi"/>
    <s v="India"/>
    <s v="Net Banking"/>
    <x v="0"/>
    <s v="Standard"/>
    <x v="0"/>
    <s v="No"/>
    <s v="No"/>
  </r>
  <r>
    <x v="11533"/>
    <x v="922"/>
    <s v="CUST11073"/>
    <s v="Customer 1073"/>
    <n v="58"/>
    <s v="New"/>
    <s v="P4006"/>
    <s v="Lipstick"/>
    <x v="4"/>
    <s v="BeautyCare"/>
    <n v="2"/>
    <n v="850"/>
    <n v="10"/>
    <n v="1700"/>
    <n v="170"/>
    <n v="1530"/>
    <n v="968.31"/>
    <n v="561.69000000000005"/>
    <x v="0"/>
    <s v="Lucknow"/>
    <s v="Uttar Pradesh"/>
    <s v="India"/>
    <s v="Wallet"/>
    <x v="0"/>
    <s v="Standard"/>
    <x v="3"/>
    <s v="No"/>
    <s v="No"/>
  </r>
  <r>
    <x v="11534"/>
    <x v="922"/>
    <s v="CUST10350"/>
    <s v="Customer 350"/>
    <n v="21"/>
    <s v="Loyal"/>
    <s v="P1005"/>
    <s v="Tablet"/>
    <x v="0"/>
    <s v="RetailHub"/>
    <n v="1"/>
    <n v="18000"/>
    <n v="0"/>
    <n v="18000"/>
    <n v="0"/>
    <n v="18000"/>
    <n v="14651.53"/>
    <n v="3348.47"/>
    <x v="1"/>
    <s v="Chennai"/>
    <s v="Tamil Nadu"/>
    <s v="India"/>
    <s v="UPI"/>
    <x v="0"/>
    <s v="Standard"/>
    <x v="0"/>
    <s v="No"/>
    <s v="No"/>
  </r>
  <r>
    <x v="11535"/>
    <x v="922"/>
    <s v="CUST11032"/>
    <s v="Customer 1032"/>
    <n v="48"/>
    <s v="New"/>
    <s v="P4002"/>
    <s v="Moisturizer"/>
    <x v="4"/>
    <s v="BeautyCare"/>
    <n v="3"/>
    <n v="650"/>
    <n v="0"/>
    <n v="1950"/>
    <n v="0"/>
    <n v="1950"/>
    <n v="1252.1099999999999"/>
    <n v="697.89"/>
    <x v="1"/>
    <s v="Nagpur"/>
    <s v="Maharashtra"/>
    <s v="India"/>
    <s v="Credit Card"/>
    <x v="0"/>
    <s v="Express"/>
    <x v="0"/>
    <s v="No"/>
    <s v="No"/>
  </r>
  <r>
    <x v="11536"/>
    <x v="922"/>
    <s v="CUST10328"/>
    <s v="Customer 328"/>
    <n v="18"/>
    <s v="Returning"/>
    <s v="P4004"/>
    <s v="Shampoo"/>
    <x v="4"/>
    <s v="BeautyCare"/>
    <n v="2"/>
    <n v="550"/>
    <n v="5"/>
    <n v="1100"/>
    <n v="55"/>
    <n v="1045"/>
    <n v="831.71"/>
    <n v="213.29"/>
    <x v="2"/>
    <s v="Indore"/>
    <s v="Madhya Pradesh"/>
    <s v="India"/>
    <s v="Cash on Delivery"/>
    <x v="2"/>
    <s v="Standard"/>
    <x v="0"/>
    <s v="No"/>
    <s v="No"/>
  </r>
  <r>
    <x v="11537"/>
    <x v="922"/>
    <s v="CUST11834"/>
    <s v="Customer 1834"/>
    <n v="36"/>
    <s v="Returning"/>
    <s v="P1008"/>
    <s v="Monitor"/>
    <x v="0"/>
    <s v="Global Traders"/>
    <n v="2"/>
    <n v="14500"/>
    <n v="0"/>
    <n v="29000"/>
    <n v="0"/>
    <n v="29000"/>
    <n v="19384.419999999998"/>
    <n v="9615.58"/>
    <x v="0"/>
    <s v="Indore"/>
    <s v="Madhya Pradesh"/>
    <s v="India"/>
    <s v="Credit Card"/>
    <x v="2"/>
    <s v="Standard"/>
    <x v="4"/>
    <s v="No"/>
    <s v="No"/>
  </r>
  <r>
    <x v="11538"/>
    <x v="922"/>
    <s v="CUST12405"/>
    <s v="Customer 2405"/>
    <n v="46"/>
    <s v="Returning"/>
    <s v="P2003"/>
    <s v="T-Shirt"/>
    <x v="3"/>
    <s v="RetailHub"/>
    <n v="3"/>
    <n v="900"/>
    <n v="5"/>
    <n v="2700"/>
    <n v="135"/>
    <n v="2565"/>
    <n v="1903.33"/>
    <n v="661.67"/>
    <x v="2"/>
    <s v="Bhopal"/>
    <s v="Madhya Pradesh"/>
    <s v="India"/>
    <s v="Cash on Delivery"/>
    <x v="2"/>
    <s v="Standard"/>
    <x v="0"/>
    <s v="No"/>
    <s v="No"/>
  </r>
  <r>
    <x v="11539"/>
    <x v="922"/>
    <s v="CUST12444"/>
    <s v="Customer 2444"/>
    <n v="55"/>
    <s v="New"/>
    <s v="P4003"/>
    <s v="Sunscreen"/>
    <x v="4"/>
    <s v="BeautyCare"/>
    <n v="2"/>
    <n v="700"/>
    <n v="0"/>
    <n v="1400"/>
    <n v="0"/>
    <n v="1400"/>
    <n v="851.32"/>
    <n v="548.67999999999995"/>
    <x v="0"/>
    <s v="Bhubaneswar"/>
    <s v="Odisha"/>
    <s v="India"/>
    <s v="Wallet"/>
    <x v="0"/>
    <s v="Express"/>
    <x v="0"/>
    <s v="No"/>
    <s v="No"/>
  </r>
  <r>
    <x v="11540"/>
    <x v="922"/>
    <s v="CUST11846"/>
    <s v="Customer 1846"/>
    <n v="59"/>
    <s v="Loyal"/>
    <s v="P3001"/>
    <s v="Coffee Maker"/>
    <x v="2"/>
    <s v="HomeNeeds"/>
    <n v="4"/>
    <n v="4200"/>
    <n v="5"/>
    <n v="16800"/>
    <n v="840"/>
    <n v="15960"/>
    <n v="9442.16"/>
    <n v="6517.84"/>
    <x v="1"/>
    <s v="Jaipur"/>
    <s v="Rajasthan"/>
    <s v="India"/>
    <s v="Wallet"/>
    <x v="0"/>
    <s v="Standard"/>
    <x v="0"/>
    <s v="No"/>
    <s v="No"/>
  </r>
  <r>
    <x v="11541"/>
    <x v="922"/>
    <s v="CUST11964"/>
    <s v="Customer 1964"/>
    <n v="20"/>
    <s v="Returning"/>
    <s v="P2008"/>
    <s v="Formal Shirt"/>
    <x v="3"/>
    <s v="Global Traders"/>
    <n v="2"/>
    <n v="1700"/>
    <n v="10"/>
    <n v="3400"/>
    <n v="340"/>
    <n v="3060"/>
    <n v="2496.52"/>
    <n v="563.48"/>
    <x v="1"/>
    <s v="Kolkata"/>
    <s v="West Bengal"/>
    <s v="India"/>
    <s v="Debit Card"/>
    <x v="0"/>
    <s v="Standard"/>
    <x v="0"/>
    <s v="No"/>
    <s v="No"/>
  </r>
  <r>
    <x v="11542"/>
    <x v="922"/>
    <s v="CUST10641"/>
    <s v="Customer 641"/>
    <n v="29"/>
    <s v="Returning"/>
    <s v="P3004"/>
    <s v="Cookware Set"/>
    <x v="2"/>
    <s v="HomeNeeds"/>
    <n v="4"/>
    <n v="3500"/>
    <n v="10"/>
    <n v="14000"/>
    <n v="1400"/>
    <n v="12600"/>
    <n v="10210.99"/>
    <n v="2389.0100000000002"/>
    <x v="1"/>
    <s v="Pune"/>
    <s v="Maharashtra"/>
    <s v="India"/>
    <s v="Debit Card"/>
    <x v="2"/>
    <s v="Standard"/>
    <x v="0"/>
    <s v="No"/>
    <s v="No"/>
  </r>
  <r>
    <x v="11543"/>
    <x v="922"/>
    <s v="CUST10810"/>
    <s v="Customer 810"/>
    <n v="37"/>
    <s v="New"/>
    <s v="P2007"/>
    <s v="Saree"/>
    <x v="3"/>
    <s v="FashionMart"/>
    <n v="3"/>
    <n v="2600"/>
    <n v="15"/>
    <n v="7800"/>
    <n v="1170"/>
    <n v="6630"/>
    <n v="4802.18"/>
    <n v="1827.82"/>
    <x v="2"/>
    <s v="Surat"/>
    <s v="Gujarat"/>
    <s v="India"/>
    <s v="Credit Card"/>
    <x v="0"/>
    <s v="Standard"/>
    <x v="3"/>
    <s v="No"/>
    <s v="No"/>
  </r>
  <r>
    <x v="11544"/>
    <x v="922"/>
    <s v="CUST11118"/>
    <s v="Customer 1118"/>
    <n v="22"/>
    <s v="Loyal"/>
    <s v="P4003"/>
    <s v="Sunscreen"/>
    <x v="4"/>
    <s v="BeautyCare"/>
    <n v="2"/>
    <n v="700"/>
    <n v="5"/>
    <n v="1400"/>
    <n v="70"/>
    <n v="1330"/>
    <n v="913.36"/>
    <n v="416.64"/>
    <x v="1"/>
    <s v="Surat"/>
    <s v="Gujarat"/>
    <s v="India"/>
    <s v="Cash on Delivery"/>
    <x v="2"/>
    <s v="Standard"/>
    <x v="0"/>
    <s v="No"/>
    <s v="No"/>
  </r>
  <r>
    <x v="11545"/>
    <x v="922"/>
    <s v="CUST10665"/>
    <s v="Customer 665"/>
    <n v="27"/>
    <s v="Loyal"/>
    <s v="P2005"/>
    <s v="Backpack"/>
    <x v="3"/>
    <s v="Metro Supplies"/>
    <n v="5"/>
    <n v="1800"/>
    <n v="15"/>
    <n v="9000"/>
    <n v="1350"/>
    <n v="7650"/>
    <n v="4952.71"/>
    <n v="2697.29"/>
    <x v="1"/>
    <s v="Pune"/>
    <s v="Maharashtra"/>
    <s v="India"/>
    <s v="Credit Card"/>
    <x v="1"/>
    <s v="Express"/>
    <x v="4"/>
    <s v="No"/>
    <s v="No"/>
  </r>
  <r>
    <x v="11546"/>
    <x v="922"/>
    <s v="CUST10467"/>
    <s v="Customer 467"/>
    <n v="36"/>
    <s v="New"/>
    <s v="P5004"/>
    <s v="Pen Set"/>
    <x v="1"/>
    <s v="Stationery Hub"/>
    <n v="1"/>
    <n v="250"/>
    <n v="25"/>
    <n v="250"/>
    <n v="62.5"/>
    <n v="187.5"/>
    <n v="131.47"/>
    <n v="56.03"/>
    <x v="1"/>
    <s v="Bhopal"/>
    <s v="Madhya Pradesh"/>
    <s v="India"/>
    <s v="Wallet"/>
    <x v="2"/>
    <s v="Standard"/>
    <x v="0"/>
    <s v="No"/>
    <s v="No"/>
  </r>
  <r>
    <x v="11547"/>
    <x v="922"/>
    <s v="CUST11098"/>
    <s v="Customer 1098"/>
    <n v="34"/>
    <s v="New"/>
    <s v="P1008"/>
    <s v="Monitor"/>
    <x v="0"/>
    <s v="Global Traders"/>
    <n v="4"/>
    <n v="14500"/>
    <n v="25"/>
    <n v="58000"/>
    <n v="14500"/>
    <n v="43500"/>
    <n v="33448.269999999997"/>
    <n v="10051.73"/>
    <x v="1"/>
    <s v="Bhubaneswar"/>
    <s v="Odisha"/>
    <s v="India"/>
    <s v="Wallet"/>
    <x v="1"/>
    <s v="Standard"/>
    <x v="0"/>
    <s v="No"/>
    <s v="No"/>
  </r>
  <r>
    <x v="11548"/>
    <x v="922"/>
    <s v="CUST10047"/>
    <s v="Customer 47"/>
    <n v="43"/>
    <s v="Loyal"/>
    <s v="P1001"/>
    <s v="Laptop"/>
    <x v="0"/>
    <s v="TechSource India"/>
    <n v="2"/>
    <n v="55000"/>
    <n v="15"/>
    <n v="110000"/>
    <n v="16500"/>
    <n v="93500"/>
    <n v="62264.24"/>
    <n v="31235.759999999998"/>
    <x v="1"/>
    <s v="Patna"/>
    <s v="Bihar"/>
    <s v="India"/>
    <s v="Cash on Delivery"/>
    <x v="2"/>
    <s v="Same Day"/>
    <x v="0"/>
    <s v="No"/>
    <s v="No"/>
  </r>
  <r>
    <x v="11549"/>
    <x v="922"/>
    <s v="CUST11383"/>
    <s v="Customer 1383"/>
    <n v="35"/>
    <s v="Returning"/>
    <s v="P3004"/>
    <s v="Cookware Set"/>
    <x v="2"/>
    <s v="HomeNeeds"/>
    <n v="1"/>
    <n v="3500"/>
    <n v="15"/>
    <n v="3500"/>
    <n v="525"/>
    <n v="2975"/>
    <n v="2182.9899999999998"/>
    <n v="792.01"/>
    <x v="2"/>
    <s v="Bengaluru"/>
    <s v="Karnataka"/>
    <s v="India"/>
    <s v="Credit Card"/>
    <x v="0"/>
    <s v="Express"/>
    <x v="0"/>
    <s v="No"/>
    <s v="No"/>
  </r>
  <r>
    <x v="11550"/>
    <x v="923"/>
    <s v="CUST11091"/>
    <s v="Customer 1091"/>
    <n v="20"/>
    <s v="Returning"/>
    <s v="P3007"/>
    <s v="Vacuum Cleaner"/>
    <x v="2"/>
    <s v="Global Traders"/>
    <n v="1"/>
    <n v="8500"/>
    <n v="0"/>
    <n v="8500"/>
    <n v="0"/>
    <n v="8500"/>
    <n v="6767.19"/>
    <n v="1732.81"/>
    <x v="1"/>
    <s v="Hyderabad"/>
    <s v="Telangana"/>
    <s v="India"/>
    <s v="Cash on Delivery"/>
    <x v="0"/>
    <s v="Standard"/>
    <x v="1"/>
    <s v="No"/>
    <s v="No"/>
  </r>
  <r>
    <x v="11551"/>
    <x v="923"/>
    <s v="CUST11802"/>
    <s v="Customer 1802"/>
    <n v="48"/>
    <s v="New"/>
    <s v="P5004"/>
    <s v="Pen Set"/>
    <x v="1"/>
    <s v="Stationery Hub"/>
    <n v="1"/>
    <n v="250"/>
    <n v="25"/>
    <n v="250"/>
    <n v="62.5"/>
    <n v="187.5"/>
    <n v="134.16"/>
    <n v="53.34"/>
    <x v="1"/>
    <s v="Chennai"/>
    <s v="Tamil Nadu"/>
    <s v="India"/>
    <s v="Debit Card"/>
    <x v="0"/>
    <s v="Standard"/>
    <x v="4"/>
    <s v="No"/>
    <s v="No"/>
  </r>
  <r>
    <x v="11552"/>
    <x v="923"/>
    <s v="CUST10899"/>
    <s v="Customer 899"/>
    <n v="53"/>
    <s v="Returning"/>
    <s v="P3002"/>
    <s v="Air Fryer"/>
    <x v="2"/>
    <s v="HomeNeeds"/>
    <n v="1"/>
    <n v="6500"/>
    <n v="20"/>
    <n v="6500"/>
    <n v="1300"/>
    <n v="5200"/>
    <n v="4076.71"/>
    <n v="1123.29"/>
    <x v="0"/>
    <s v="Lucknow"/>
    <s v="Uttar Pradesh"/>
    <s v="India"/>
    <s v="Net Banking"/>
    <x v="0"/>
    <s v="Express"/>
    <x v="0"/>
    <s v="No"/>
    <s v="No"/>
  </r>
  <r>
    <x v="11553"/>
    <x v="923"/>
    <s v="CUST11633"/>
    <s v="Customer 1633"/>
    <n v="49"/>
    <s v="Loyal"/>
    <s v="P4004"/>
    <s v="Shampoo"/>
    <x v="4"/>
    <s v="BeautyCare"/>
    <n v="2"/>
    <n v="550"/>
    <n v="15"/>
    <n v="1100"/>
    <n v="165"/>
    <n v="935"/>
    <n v="613.99"/>
    <n v="321.01"/>
    <x v="1"/>
    <s v="Jaipur"/>
    <s v="Rajasthan"/>
    <s v="India"/>
    <s v="Credit Card"/>
    <x v="0"/>
    <s v="Same Day"/>
    <x v="3"/>
    <s v="Yes"/>
    <s v="Yes"/>
  </r>
  <r>
    <x v="11554"/>
    <x v="923"/>
    <s v="CUST11744"/>
    <s v="Customer 1744"/>
    <n v="28"/>
    <s v="New"/>
    <s v="P5001"/>
    <s v="Notebook Set"/>
    <x v="1"/>
    <s v="Stationery Hub"/>
    <n v="1"/>
    <n v="500"/>
    <n v="25"/>
    <n v="500"/>
    <n v="125"/>
    <n v="375"/>
    <n v="307.39"/>
    <n v="67.61"/>
    <x v="1"/>
    <s v="Lucknow"/>
    <s v="Uttar Pradesh"/>
    <s v="India"/>
    <s v="Net Banking"/>
    <x v="0"/>
    <s v="Express"/>
    <x v="0"/>
    <s v="No"/>
    <s v="No"/>
  </r>
  <r>
    <x v="11555"/>
    <x v="923"/>
    <s v="CUST10249"/>
    <s v="Customer 249"/>
    <n v="40"/>
    <s v="Loyal"/>
    <s v="P1003"/>
    <s v="Headphones"/>
    <x v="0"/>
    <s v="Metro Supplies"/>
    <n v="3"/>
    <n v="2500"/>
    <n v="0"/>
    <n v="7500"/>
    <n v="0"/>
    <n v="7500"/>
    <n v="5193.67"/>
    <n v="2306.33"/>
    <x v="1"/>
    <s v="Patna"/>
    <s v="Bihar"/>
    <s v="India"/>
    <s v="Wallet"/>
    <x v="0"/>
    <s v="Standard"/>
    <x v="0"/>
    <s v="No"/>
    <s v="Yes"/>
  </r>
  <r>
    <x v="11556"/>
    <x v="923"/>
    <s v="CUST11550"/>
    <s v="Customer 1550"/>
    <n v="39"/>
    <s v="Loyal"/>
    <s v="P4006"/>
    <s v="Lipstick"/>
    <x v="4"/>
    <s v="BeautyCare"/>
    <n v="1"/>
    <n v="850"/>
    <n v="5"/>
    <n v="850"/>
    <n v="42.5"/>
    <n v="807.5"/>
    <n v="642.16"/>
    <n v="165.34"/>
    <x v="1"/>
    <s v="Nagpur"/>
    <s v="Maharashtra"/>
    <s v="India"/>
    <s v="Wallet"/>
    <x v="1"/>
    <s v="Standard"/>
    <x v="0"/>
    <s v="No"/>
    <s v="No"/>
  </r>
  <r>
    <x v="11557"/>
    <x v="923"/>
    <s v="CUST11382"/>
    <s v="Customer 1382"/>
    <n v="43"/>
    <s v="Loyal"/>
    <s v="P4006"/>
    <s v="Lipstick"/>
    <x v="4"/>
    <s v="BeautyCare"/>
    <n v="1"/>
    <n v="850"/>
    <n v="30"/>
    <n v="850"/>
    <n v="255"/>
    <n v="595"/>
    <n v="393.65"/>
    <n v="201.35"/>
    <x v="1"/>
    <s v="Surat"/>
    <s v="Gujarat"/>
    <s v="India"/>
    <s v="Wallet"/>
    <x v="2"/>
    <s v="Standard"/>
    <x v="0"/>
    <s v="Yes"/>
    <s v="No"/>
  </r>
  <r>
    <x v="11558"/>
    <x v="923"/>
    <s v="CUST11772"/>
    <s v="Customer 1772"/>
    <n v="38"/>
    <s v="New"/>
    <s v="P5005"/>
    <s v="Desk Organizer"/>
    <x v="1"/>
    <s v="Stationery Hub"/>
    <n v="2"/>
    <n v="600"/>
    <n v="15"/>
    <n v="1200"/>
    <n v="180"/>
    <n v="1020"/>
    <n v="782.14"/>
    <n v="237.86"/>
    <x v="1"/>
    <s v="Jaipur"/>
    <s v="Rajasthan"/>
    <s v="India"/>
    <s v="UPI"/>
    <x v="0"/>
    <s v="Express"/>
    <x v="0"/>
    <s v="No"/>
    <s v="No"/>
  </r>
  <r>
    <x v="11559"/>
    <x v="923"/>
    <s v="CUST11816"/>
    <s v="Customer 1816"/>
    <n v="36"/>
    <s v="Returning"/>
    <s v="P2001"/>
    <s v="Running Shoes"/>
    <x v="3"/>
    <s v="FashionMart"/>
    <n v="1"/>
    <n v="3200"/>
    <n v="5"/>
    <n v="3200"/>
    <n v="160"/>
    <n v="3040"/>
    <n v="2091.41"/>
    <n v="948.59"/>
    <x v="2"/>
    <s v="Kolkata"/>
    <s v="West Bengal"/>
    <s v="India"/>
    <s v="Credit Card"/>
    <x v="0"/>
    <s v="Express"/>
    <x v="0"/>
    <s v="No"/>
    <s v="No"/>
  </r>
  <r>
    <x v="11560"/>
    <x v="923"/>
    <s v="CUST12297"/>
    <s v="Customer 2297"/>
    <n v="25"/>
    <s v="Returning"/>
    <s v="P5003"/>
    <s v="Calculator"/>
    <x v="1"/>
    <s v="Stationery Hub"/>
    <n v="2"/>
    <n v="650"/>
    <n v="10"/>
    <n v="1300"/>
    <n v="130"/>
    <n v="1170"/>
    <n v="853.57"/>
    <n v="316.43"/>
    <x v="1"/>
    <s v="Ahmedabad"/>
    <s v="Gujarat"/>
    <s v="India"/>
    <s v="Cash on Delivery"/>
    <x v="0"/>
    <s v="Standard"/>
    <x v="0"/>
    <s v="No"/>
    <s v="No"/>
  </r>
  <r>
    <x v="11561"/>
    <x v="923"/>
    <s v="CUST12060"/>
    <s v="Customer 2060"/>
    <n v="41"/>
    <s v="Returning"/>
    <s v="P1007"/>
    <s v="Mouse"/>
    <x v="0"/>
    <s v="RetailHub"/>
    <n v="1"/>
    <n v="900"/>
    <n v="10"/>
    <n v="900"/>
    <n v="90"/>
    <n v="810"/>
    <n v="522.54"/>
    <n v="287.45999999999998"/>
    <x v="1"/>
    <s v="Visakhapatnam"/>
    <s v="Andhra Pradesh"/>
    <s v="India"/>
    <s v="UPI"/>
    <x v="0"/>
    <s v="Standard"/>
    <x v="0"/>
    <s v="Yes"/>
    <s v="Yes"/>
  </r>
  <r>
    <x v="11562"/>
    <x v="924"/>
    <s v="CUST10266"/>
    <s v="Customer 266"/>
    <n v="51"/>
    <s v="Returning"/>
    <s v="P5005"/>
    <s v="Desk Organizer"/>
    <x v="1"/>
    <s v="Stationery Hub"/>
    <n v="1"/>
    <n v="600"/>
    <n v="25"/>
    <n v="600"/>
    <n v="150"/>
    <n v="450"/>
    <n v="354.26"/>
    <n v="95.74"/>
    <x v="1"/>
    <s v="Lucknow"/>
    <s v="Uttar Pradesh"/>
    <s v="India"/>
    <s v="Cash on Delivery"/>
    <x v="1"/>
    <s v="Standard"/>
    <x v="1"/>
    <s v="No"/>
    <s v="No"/>
  </r>
  <r>
    <x v="11563"/>
    <x v="924"/>
    <s v="CUST11190"/>
    <s v="Customer 1190"/>
    <n v="46"/>
    <s v="Loyal"/>
    <s v="P5001"/>
    <s v="Notebook Set"/>
    <x v="1"/>
    <s v="Stationery Hub"/>
    <n v="2"/>
    <n v="500"/>
    <n v="5"/>
    <n v="1000"/>
    <n v="50"/>
    <n v="950"/>
    <n v="602.24"/>
    <n v="347.76"/>
    <x v="1"/>
    <s v="Bengaluru"/>
    <s v="Karnataka"/>
    <s v="India"/>
    <s v="Wallet"/>
    <x v="2"/>
    <s v="Express"/>
    <x v="0"/>
    <s v="No"/>
    <s v="No"/>
  </r>
  <r>
    <x v="11564"/>
    <x v="924"/>
    <s v="CUST10856"/>
    <s v="Customer 856"/>
    <n v="50"/>
    <s v="Returning"/>
    <s v="P3005"/>
    <s v="Bedsheet Set"/>
    <x v="2"/>
    <s v="RetailHub"/>
    <n v="4"/>
    <n v="1800"/>
    <n v="15"/>
    <n v="7200"/>
    <n v="1080"/>
    <n v="6120"/>
    <n v="4296.2"/>
    <n v="1823.8"/>
    <x v="1"/>
    <s v="Surat"/>
    <s v="Gujarat"/>
    <s v="India"/>
    <s v="Wallet"/>
    <x v="0"/>
    <s v="Express"/>
    <x v="1"/>
    <s v="No"/>
    <s v="No"/>
  </r>
  <r>
    <x v="11565"/>
    <x v="924"/>
    <s v="CUST10763"/>
    <s v="Customer 763"/>
    <n v="39"/>
    <s v="Returning"/>
    <s v="P2007"/>
    <s v="Saree"/>
    <x v="3"/>
    <s v="FashionMart"/>
    <n v="1"/>
    <n v="2600"/>
    <n v="0"/>
    <n v="2600"/>
    <n v="0"/>
    <n v="2600"/>
    <n v="1438.68"/>
    <n v="1161.32"/>
    <x v="1"/>
    <s v="Lucknow"/>
    <s v="Uttar Pradesh"/>
    <s v="India"/>
    <s v="Net Banking"/>
    <x v="2"/>
    <s v="Standard"/>
    <x v="1"/>
    <s v="No"/>
    <s v="No"/>
  </r>
  <r>
    <x v="11566"/>
    <x v="924"/>
    <s v="CUST12329"/>
    <s v="Customer 2329"/>
    <n v="45"/>
    <s v="New"/>
    <s v="P3007"/>
    <s v="Vacuum Cleaner"/>
    <x v="2"/>
    <s v="Global Traders"/>
    <n v="1"/>
    <n v="8500"/>
    <n v="5"/>
    <n v="8500"/>
    <n v="425"/>
    <n v="8075"/>
    <n v="5054.8"/>
    <n v="3020.2"/>
    <x v="0"/>
    <s v="Guwahati"/>
    <s v="Assam"/>
    <s v="India"/>
    <s v="Net Banking"/>
    <x v="0"/>
    <s v="Standard"/>
    <x v="3"/>
    <s v="No"/>
    <s v="No"/>
  </r>
  <r>
    <x v="11567"/>
    <x v="924"/>
    <s v="CUST12324"/>
    <s v="Customer 2324"/>
    <n v="56"/>
    <s v="Loyal"/>
    <s v="P3004"/>
    <s v="Cookware Set"/>
    <x v="2"/>
    <s v="HomeNeeds"/>
    <n v="1"/>
    <n v="3500"/>
    <n v="15"/>
    <n v="3500"/>
    <n v="525"/>
    <n v="2975"/>
    <n v="1830.79"/>
    <n v="1144.21"/>
    <x v="1"/>
    <s v="Chennai"/>
    <s v="Tamil Nadu"/>
    <s v="India"/>
    <s v="UPI"/>
    <x v="1"/>
    <s v="Express"/>
    <x v="0"/>
    <s v="No"/>
    <s v="No"/>
  </r>
  <r>
    <x v="11568"/>
    <x v="924"/>
    <s v="CUST10034"/>
    <s v="Customer 34"/>
    <n v="35"/>
    <s v="Returning"/>
    <s v="P1007"/>
    <s v="Mouse"/>
    <x v="0"/>
    <s v="RetailHub"/>
    <n v="2"/>
    <n v="900"/>
    <n v="15"/>
    <n v="1800"/>
    <n v="270"/>
    <n v="1530"/>
    <n v="1201.03"/>
    <n v="328.97"/>
    <x v="1"/>
    <s v="Guwahati"/>
    <s v="Assam"/>
    <s v="India"/>
    <s v="Credit Card"/>
    <x v="0"/>
    <s v="Standard"/>
    <x v="0"/>
    <s v="No"/>
    <s v="No"/>
  </r>
  <r>
    <x v="11569"/>
    <x v="924"/>
    <s v="CUST10281"/>
    <s v="Customer 281"/>
    <n v="54"/>
    <s v="New"/>
    <s v="P4004"/>
    <s v="Shampoo"/>
    <x v="4"/>
    <s v="BeautyCare"/>
    <n v="2"/>
    <n v="550"/>
    <n v="20"/>
    <n v="1100"/>
    <n v="220"/>
    <n v="880"/>
    <n v="709.82"/>
    <n v="170.18"/>
    <x v="1"/>
    <s v="Indore"/>
    <s v="Madhya Pradesh"/>
    <s v="India"/>
    <s v="Credit Card"/>
    <x v="0"/>
    <s v="Standard"/>
    <x v="0"/>
    <s v="No"/>
    <s v="No"/>
  </r>
  <r>
    <x v="11570"/>
    <x v="925"/>
    <s v="CUST10403"/>
    <s v="Customer 403"/>
    <n v="26"/>
    <s v="New"/>
    <s v="P2002"/>
    <s v="Jeans"/>
    <x v="3"/>
    <s v="FashionMart"/>
    <n v="1"/>
    <n v="2200"/>
    <n v="5"/>
    <n v="2200"/>
    <n v="110"/>
    <n v="2090"/>
    <n v="1244.3599999999999"/>
    <n v="845.64"/>
    <x v="1"/>
    <s v="Guwahati"/>
    <s v="Assam"/>
    <s v="India"/>
    <s v="Wallet"/>
    <x v="0"/>
    <s v="Express"/>
    <x v="0"/>
    <s v="Yes"/>
    <s v="No"/>
  </r>
  <r>
    <x v="11571"/>
    <x v="925"/>
    <s v="CUST10525"/>
    <s v="Customer 525"/>
    <n v="34"/>
    <s v="Loyal"/>
    <s v="P4004"/>
    <s v="Shampoo"/>
    <x v="4"/>
    <s v="BeautyCare"/>
    <n v="1"/>
    <n v="550"/>
    <n v="20"/>
    <n v="550"/>
    <n v="110"/>
    <n v="440"/>
    <n v="279.58999999999997"/>
    <n v="160.41"/>
    <x v="1"/>
    <s v="Guwahati"/>
    <s v="Assam"/>
    <s v="India"/>
    <s v="Cash on Delivery"/>
    <x v="0"/>
    <s v="Express"/>
    <x v="0"/>
    <s v="No"/>
    <s v="No"/>
  </r>
  <r>
    <x v="11572"/>
    <x v="925"/>
    <s v="CUST11604"/>
    <s v="Customer 1604"/>
    <n v="45"/>
    <s v="Returning"/>
    <s v="P2007"/>
    <s v="Saree"/>
    <x v="3"/>
    <s v="FashionMart"/>
    <n v="3"/>
    <n v="2600"/>
    <n v="0"/>
    <n v="7800"/>
    <n v="0"/>
    <n v="7800"/>
    <n v="5447.19"/>
    <n v="2352.81"/>
    <x v="2"/>
    <s v="Patna"/>
    <s v="Bihar"/>
    <s v="India"/>
    <s v="Wallet"/>
    <x v="0"/>
    <s v="Express"/>
    <x v="0"/>
    <s v="No"/>
    <s v="No"/>
  </r>
  <r>
    <x v="11573"/>
    <x v="925"/>
    <s v="CUST12284"/>
    <s v="Customer 2284"/>
    <n v="21"/>
    <s v="Returning"/>
    <s v="P5005"/>
    <s v="Desk Organizer"/>
    <x v="1"/>
    <s v="Stationery Hub"/>
    <n v="1"/>
    <n v="600"/>
    <n v="5"/>
    <n v="600"/>
    <n v="30"/>
    <n v="570"/>
    <n v="460.17"/>
    <n v="109.83"/>
    <x v="1"/>
    <s v="Lucknow"/>
    <s v="Uttar Pradesh"/>
    <s v="India"/>
    <s v="Wallet"/>
    <x v="0"/>
    <s v="Standard"/>
    <x v="0"/>
    <s v="No"/>
    <s v="No"/>
  </r>
  <r>
    <x v="11574"/>
    <x v="925"/>
    <s v="CUST11782"/>
    <s v="Customer 1782"/>
    <n v="27"/>
    <s v="New"/>
    <s v="P1001"/>
    <s v="Laptop"/>
    <x v="0"/>
    <s v="TechSource India"/>
    <n v="1"/>
    <n v="55000"/>
    <n v="20"/>
    <n v="55000"/>
    <n v="11000"/>
    <n v="44000"/>
    <n v="31285.89"/>
    <n v="12714.11"/>
    <x v="1"/>
    <s v="Bengaluru"/>
    <s v="Karnataka"/>
    <s v="India"/>
    <s v="Cash on Delivery"/>
    <x v="0"/>
    <s v="Express"/>
    <x v="3"/>
    <s v="No"/>
    <s v="No"/>
  </r>
  <r>
    <x v="11575"/>
    <x v="925"/>
    <s v="CUST12213"/>
    <s v="Customer 2213"/>
    <n v="37"/>
    <s v="New"/>
    <s v="P1003"/>
    <s v="Headphones"/>
    <x v="0"/>
    <s v="Metro Supplies"/>
    <n v="2"/>
    <n v="2500"/>
    <n v="10"/>
    <n v="5000"/>
    <n v="500"/>
    <n v="4500"/>
    <n v="2848.08"/>
    <n v="1651.92"/>
    <x v="1"/>
    <s v="Patna"/>
    <s v="Bihar"/>
    <s v="India"/>
    <s v="Cash on Delivery"/>
    <x v="2"/>
    <s v="Standard"/>
    <x v="0"/>
    <s v="No"/>
    <s v="No"/>
  </r>
  <r>
    <x v="11576"/>
    <x v="925"/>
    <s v="CUST10040"/>
    <s v="Customer 40"/>
    <n v="55"/>
    <s v="Returning"/>
    <s v="P1001"/>
    <s v="Laptop"/>
    <x v="0"/>
    <s v="TechSource India"/>
    <n v="6"/>
    <n v="55000"/>
    <n v="15"/>
    <n v="330000"/>
    <n v="49500"/>
    <n v="280500"/>
    <n v="174299.08"/>
    <n v="106200.92"/>
    <x v="1"/>
    <s v="Jaipur"/>
    <s v="Rajasthan"/>
    <s v="India"/>
    <s v="Wallet"/>
    <x v="0"/>
    <s v="Express"/>
    <x v="3"/>
    <s v="No"/>
    <s v="No"/>
  </r>
  <r>
    <x v="11577"/>
    <x v="925"/>
    <s v="CUST10469"/>
    <s v="Customer 469"/>
    <n v="39"/>
    <s v="Loyal"/>
    <s v="P4003"/>
    <s v="Sunscreen"/>
    <x v="4"/>
    <s v="BeautyCare"/>
    <n v="1"/>
    <n v="700"/>
    <n v="10"/>
    <n v="700"/>
    <n v="70"/>
    <n v="630"/>
    <n v="462.53"/>
    <n v="167.47"/>
    <x v="1"/>
    <s v="Bhopal"/>
    <s v="Madhya Pradesh"/>
    <s v="India"/>
    <s v="UPI"/>
    <x v="0"/>
    <s v="Standard"/>
    <x v="3"/>
    <s v="No"/>
    <s v="No"/>
  </r>
  <r>
    <x v="11578"/>
    <x v="925"/>
    <s v="CUST11222"/>
    <s v="Customer 1222"/>
    <n v="44"/>
    <s v="Returning"/>
    <s v="P1009"/>
    <s v="Power Bank"/>
    <x v="0"/>
    <s v="Prime Distributors"/>
    <n v="2"/>
    <n v="1600"/>
    <n v="10"/>
    <n v="3200"/>
    <n v="320"/>
    <n v="2880"/>
    <n v="1760.35"/>
    <n v="1119.6500000000001"/>
    <x v="0"/>
    <s v="Indore"/>
    <s v="Madhya Pradesh"/>
    <s v="India"/>
    <s v="Net Banking"/>
    <x v="0"/>
    <s v="Standard"/>
    <x v="1"/>
    <s v="No"/>
    <s v="No"/>
  </r>
  <r>
    <x v="11579"/>
    <x v="925"/>
    <s v="CUST12301"/>
    <s v="Customer 2301"/>
    <n v="51"/>
    <s v="Returning"/>
    <s v="P2004"/>
    <s v="Jacket"/>
    <x v="3"/>
    <s v="Global Traders"/>
    <n v="1"/>
    <n v="3500"/>
    <n v="5"/>
    <n v="3500"/>
    <n v="175"/>
    <n v="3325"/>
    <n v="2159.54"/>
    <n v="1165.46"/>
    <x v="1"/>
    <s v="Chandigarh"/>
    <s v="Chandigarh"/>
    <s v="India"/>
    <s v="Cash on Delivery"/>
    <x v="0"/>
    <s v="Standard"/>
    <x v="0"/>
    <s v="No"/>
    <s v="No"/>
  </r>
  <r>
    <x v="11580"/>
    <x v="925"/>
    <s v="CUST11944"/>
    <s v="Customer 1944"/>
    <n v="38"/>
    <s v="Returning"/>
    <s v="P4006"/>
    <s v="Lipstick"/>
    <x v="4"/>
    <s v="BeautyCare"/>
    <n v="2"/>
    <n v="850"/>
    <n v="5"/>
    <n v="1700"/>
    <n v="85"/>
    <n v="1615"/>
    <n v="1106.78"/>
    <n v="508.22"/>
    <x v="1"/>
    <s v="Kolkata"/>
    <s v="West Bengal"/>
    <s v="India"/>
    <s v="Credit Card"/>
    <x v="0"/>
    <s v="Standard"/>
    <x v="3"/>
    <s v="No"/>
    <s v="No"/>
  </r>
  <r>
    <x v="11581"/>
    <x v="925"/>
    <s v="CUST10036"/>
    <s v="Customer 36"/>
    <n v="31"/>
    <s v="New"/>
    <s v="P3002"/>
    <s v="Air Fryer"/>
    <x v="2"/>
    <s v="HomeNeeds"/>
    <n v="1"/>
    <n v="6500"/>
    <n v="15"/>
    <n v="6500"/>
    <n v="975"/>
    <n v="5525"/>
    <n v="4125.22"/>
    <n v="1399.78"/>
    <x v="2"/>
    <s v="Hyderabad"/>
    <s v="Telangana"/>
    <s v="India"/>
    <s v="Debit Card"/>
    <x v="2"/>
    <s v="Standard"/>
    <x v="0"/>
    <s v="No"/>
    <s v="Yes"/>
  </r>
  <r>
    <x v="11582"/>
    <x v="925"/>
    <s v="CUST10200"/>
    <s v="Customer 200"/>
    <n v="47"/>
    <s v="Returning"/>
    <s v="P4002"/>
    <s v="Moisturizer"/>
    <x v="4"/>
    <s v="BeautyCare"/>
    <n v="4"/>
    <n v="650"/>
    <n v="10"/>
    <n v="2600"/>
    <n v="260"/>
    <n v="2340"/>
    <n v="1289.97"/>
    <n v="1050.03"/>
    <x v="1"/>
    <s v="Delhi"/>
    <s v="Delhi"/>
    <s v="India"/>
    <s v="UPI"/>
    <x v="2"/>
    <s v="Same Day"/>
    <x v="0"/>
    <s v="Yes"/>
    <s v="No"/>
  </r>
  <r>
    <x v="11583"/>
    <x v="925"/>
    <s v="CUST10521"/>
    <s v="Customer 521"/>
    <n v="57"/>
    <s v="Loyal"/>
    <s v="P1003"/>
    <s v="Headphones"/>
    <x v="0"/>
    <s v="Metro Supplies"/>
    <n v="5"/>
    <n v="2500"/>
    <n v="25"/>
    <n v="12500"/>
    <n v="3125"/>
    <n v="9375"/>
    <n v="6799.03"/>
    <n v="2575.9699999999998"/>
    <x v="1"/>
    <s v="Chennai"/>
    <s v="Tamil Nadu"/>
    <s v="India"/>
    <s v="Credit Card"/>
    <x v="2"/>
    <s v="Standard"/>
    <x v="0"/>
    <s v="No"/>
    <s v="No"/>
  </r>
  <r>
    <x v="11584"/>
    <x v="926"/>
    <s v="CUST10315"/>
    <s v="Customer 315"/>
    <n v="60"/>
    <s v="New"/>
    <s v="P2006"/>
    <s v="Womens Kurti"/>
    <x v="3"/>
    <s v="FashionMart"/>
    <n v="4"/>
    <n v="1400"/>
    <n v="20"/>
    <n v="5600"/>
    <n v="1120"/>
    <n v="4480"/>
    <n v="3440.32"/>
    <n v="1039.68"/>
    <x v="1"/>
    <s v="Guwahati"/>
    <s v="Assam"/>
    <s v="India"/>
    <s v="Credit Card"/>
    <x v="2"/>
    <s v="Express"/>
    <x v="0"/>
    <s v="No"/>
    <s v="No"/>
  </r>
  <r>
    <x v="11585"/>
    <x v="926"/>
    <s v="CUST10104"/>
    <s v="Customer 104"/>
    <n v="59"/>
    <s v="New"/>
    <s v="P4005"/>
    <s v="Perfume"/>
    <x v="4"/>
    <s v="BeautyCare"/>
    <n v="3"/>
    <n v="1800"/>
    <n v="0"/>
    <n v="5400"/>
    <n v="0"/>
    <n v="5400"/>
    <n v="4228.01"/>
    <n v="1171.99"/>
    <x v="1"/>
    <s v="Hyderabad"/>
    <s v="Telangana"/>
    <s v="India"/>
    <s v="Debit Card"/>
    <x v="1"/>
    <s v="Standard"/>
    <x v="0"/>
    <s v="No"/>
    <s v="Yes"/>
  </r>
  <r>
    <x v="11586"/>
    <x v="926"/>
    <s v="CUST12058"/>
    <s v="Customer 2058"/>
    <n v="39"/>
    <s v="Returning"/>
    <s v="P5004"/>
    <s v="Pen Set"/>
    <x v="1"/>
    <s v="Stationery Hub"/>
    <n v="1"/>
    <n v="250"/>
    <n v="5"/>
    <n v="250"/>
    <n v="12.5"/>
    <n v="237.5"/>
    <n v="165.16"/>
    <n v="72.34"/>
    <x v="0"/>
    <s v="Chennai"/>
    <s v="Tamil Nadu"/>
    <s v="India"/>
    <s v="Credit Card"/>
    <x v="0"/>
    <s v="Standard"/>
    <x v="3"/>
    <s v="Yes"/>
    <s v="No"/>
  </r>
  <r>
    <x v="11587"/>
    <x v="926"/>
    <s v="CUST10639"/>
    <s v="Customer 639"/>
    <n v="60"/>
    <s v="Returning"/>
    <s v="P3003"/>
    <s v="Mixer Grinder"/>
    <x v="2"/>
    <s v="Prime Distributors"/>
    <n v="1"/>
    <n v="4800"/>
    <n v="25"/>
    <n v="4800"/>
    <n v="1200"/>
    <n v="3600"/>
    <n v="2115.84"/>
    <n v="1484.16"/>
    <x v="2"/>
    <s v="Visakhapatnam"/>
    <s v="Andhra Pradesh"/>
    <s v="India"/>
    <s v="UPI"/>
    <x v="2"/>
    <s v="Standard"/>
    <x v="0"/>
    <s v="No"/>
    <s v="No"/>
  </r>
  <r>
    <x v="11588"/>
    <x v="926"/>
    <s v="CUST10260"/>
    <s v="Customer 260"/>
    <n v="58"/>
    <s v="New"/>
    <s v="P1003"/>
    <s v="Headphones"/>
    <x v="0"/>
    <s v="Metro Supplies"/>
    <n v="1"/>
    <n v="2500"/>
    <n v="20"/>
    <n v="2500"/>
    <n v="500"/>
    <n v="2000"/>
    <n v="1265.57"/>
    <n v="734.43"/>
    <x v="1"/>
    <s v="Surat"/>
    <s v="Gujarat"/>
    <s v="India"/>
    <s v="UPI"/>
    <x v="2"/>
    <s v="Express"/>
    <x v="0"/>
    <s v="No"/>
    <s v="No"/>
  </r>
  <r>
    <x v="11589"/>
    <x v="926"/>
    <s v="CUST12219"/>
    <s v="Customer 2219"/>
    <n v="55"/>
    <s v="Loyal"/>
    <s v="P2007"/>
    <s v="Saree"/>
    <x v="3"/>
    <s v="FashionMart"/>
    <n v="1"/>
    <n v="2600"/>
    <n v="10"/>
    <n v="2600"/>
    <n v="260"/>
    <n v="2340"/>
    <n v="1379.08"/>
    <n v="960.92"/>
    <x v="1"/>
    <s v="Hyderabad"/>
    <s v="Telangana"/>
    <s v="India"/>
    <s v="Cash on Delivery"/>
    <x v="0"/>
    <s v="Standard"/>
    <x v="0"/>
    <s v="No"/>
    <s v="No"/>
  </r>
  <r>
    <x v="11590"/>
    <x v="926"/>
    <s v="CUST11383"/>
    <s v="Customer 1383"/>
    <n v="40"/>
    <s v="Returning"/>
    <s v="P5001"/>
    <s v="Notebook Set"/>
    <x v="1"/>
    <s v="Stationery Hub"/>
    <n v="2"/>
    <n v="500"/>
    <n v="10"/>
    <n v="1000"/>
    <n v="100"/>
    <n v="900"/>
    <n v="692.29"/>
    <n v="207.71"/>
    <x v="0"/>
    <s v="Surat"/>
    <s v="Gujarat"/>
    <s v="India"/>
    <s v="Wallet"/>
    <x v="2"/>
    <s v="Express"/>
    <x v="1"/>
    <s v="Yes"/>
    <s v="No"/>
  </r>
  <r>
    <x v="11591"/>
    <x v="926"/>
    <s v="CUST10706"/>
    <s v="Customer 706"/>
    <n v="51"/>
    <s v="Loyal"/>
    <s v="P1002"/>
    <s v="Smartphone"/>
    <x v="0"/>
    <s v="Global Traders"/>
    <n v="2"/>
    <n v="28000"/>
    <n v="25"/>
    <n v="56000"/>
    <n v="14000"/>
    <n v="42000"/>
    <n v="26734.41"/>
    <n v="15265.59"/>
    <x v="2"/>
    <s v="Bengaluru"/>
    <s v="Karnataka"/>
    <s v="India"/>
    <s v="UPI"/>
    <x v="2"/>
    <s v="Standard"/>
    <x v="0"/>
    <s v="No"/>
    <s v="No"/>
  </r>
  <r>
    <x v="11592"/>
    <x v="926"/>
    <s v="CUST12104"/>
    <s v="Customer 2104"/>
    <n v="47"/>
    <s v="Returning"/>
    <s v="P1008"/>
    <s v="Monitor"/>
    <x v="0"/>
    <s v="Global Traders"/>
    <n v="2"/>
    <n v="14500"/>
    <n v="10"/>
    <n v="29000"/>
    <n v="2900"/>
    <n v="26100"/>
    <n v="19428.439999999999"/>
    <n v="6671.56"/>
    <x v="2"/>
    <s v="Guwahati"/>
    <s v="Assam"/>
    <s v="India"/>
    <s v="Net Banking"/>
    <x v="0"/>
    <s v="Express"/>
    <x v="0"/>
    <s v="No"/>
    <s v="No"/>
  </r>
  <r>
    <x v="11593"/>
    <x v="926"/>
    <s v="CUST10562"/>
    <s v="Customer 562"/>
    <n v="24"/>
    <s v="New"/>
    <s v="P4005"/>
    <s v="Perfume"/>
    <x v="4"/>
    <s v="BeautyCare"/>
    <n v="1"/>
    <n v="1800"/>
    <n v="5"/>
    <n v="1800"/>
    <n v="90"/>
    <n v="1710"/>
    <n v="1159.52"/>
    <n v="550.48"/>
    <x v="1"/>
    <s v="Chennai"/>
    <s v="Tamil Nadu"/>
    <s v="India"/>
    <s v="Cash on Delivery"/>
    <x v="1"/>
    <s v="Standard"/>
    <x v="2"/>
    <s v="No"/>
    <s v="No"/>
  </r>
  <r>
    <x v="11594"/>
    <x v="926"/>
    <s v="CUST11607"/>
    <s v="Customer 1607"/>
    <n v="20"/>
    <s v="Loyal"/>
    <s v="P2005"/>
    <s v="Backpack"/>
    <x v="3"/>
    <s v="Metro Supplies"/>
    <n v="1"/>
    <n v="1800"/>
    <n v="15"/>
    <n v="1800"/>
    <n v="270"/>
    <n v="1530"/>
    <n v="1073.83"/>
    <n v="456.17"/>
    <x v="1"/>
    <s v="Hyderabad"/>
    <s v="Telangana"/>
    <s v="India"/>
    <s v="Wallet"/>
    <x v="1"/>
    <s v="Standard"/>
    <x v="4"/>
    <s v="No"/>
    <s v="No"/>
  </r>
  <r>
    <x v="11595"/>
    <x v="926"/>
    <s v="CUST11876"/>
    <s v="Customer 1876"/>
    <n v="43"/>
    <s v="Returning"/>
    <s v="P3005"/>
    <s v="Bedsheet Set"/>
    <x v="2"/>
    <s v="RetailHub"/>
    <n v="4"/>
    <n v="1800"/>
    <n v="0"/>
    <n v="7200"/>
    <n v="0"/>
    <n v="7200"/>
    <n v="5481.14"/>
    <n v="1718.86"/>
    <x v="1"/>
    <s v="Ahmedabad"/>
    <s v="Gujarat"/>
    <s v="India"/>
    <s v="UPI"/>
    <x v="2"/>
    <s v="Standard"/>
    <x v="3"/>
    <s v="No"/>
    <s v="No"/>
  </r>
  <r>
    <x v="11596"/>
    <x v="927"/>
    <s v="CUST11623"/>
    <s v="Customer 1623"/>
    <n v="37"/>
    <s v="Loyal"/>
    <s v="P2008"/>
    <s v="Formal Shirt"/>
    <x v="3"/>
    <s v="Global Traders"/>
    <n v="2"/>
    <n v="1700"/>
    <n v="5"/>
    <n v="3400"/>
    <n v="170"/>
    <n v="3230"/>
    <n v="1946.28"/>
    <n v="1283.72"/>
    <x v="0"/>
    <s v="Delhi"/>
    <s v="Delhi"/>
    <s v="India"/>
    <s v="Net Banking"/>
    <x v="0"/>
    <s v="Standard"/>
    <x v="0"/>
    <s v="No"/>
    <s v="No"/>
  </r>
  <r>
    <x v="11597"/>
    <x v="927"/>
    <s v="CUST11311"/>
    <s v="Customer 1311"/>
    <n v="31"/>
    <s v="Returning"/>
    <s v="P2005"/>
    <s v="Backpack"/>
    <x v="3"/>
    <s v="Metro Supplies"/>
    <n v="1"/>
    <n v="1800"/>
    <n v="20"/>
    <n v="1800"/>
    <n v="360"/>
    <n v="1440"/>
    <n v="1178.5999999999999"/>
    <n v="261.39999999999998"/>
    <x v="0"/>
    <s v="Bhubaneswar"/>
    <s v="Odisha"/>
    <s v="India"/>
    <s v="Wallet"/>
    <x v="1"/>
    <s v="Same Day"/>
    <x v="2"/>
    <s v="No"/>
    <s v="No"/>
  </r>
  <r>
    <x v="11598"/>
    <x v="927"/>
    <s v="CUST10566"/>
    <s v="Customer 566"/>
    <n v="31"/>
    <s v="New"/>
    <s v="P2006"/>
    <s v="Womens Kurti"/>
    <x v="3"/>
    <s v="FashionMart"/>
    <n v="6"/>
    <n v="1400"/>
    <n v="5"/>
    <n v="8400"/>
    <n v="420"/>
    <n v="7980"/>
    <n v="6450.71"/>
    <n v="1529.29"/>
    <x v="1"/>
    <s v="Coimbatore"/>
    <s v="Tamil Nadu"/>
    <s v="India"/>
    <s v="Debit Card"/>
    <x v="0"/>
    <s v="Standard"/>
    <x v="1"/>
    <s v="No"/>
    <s v="No"/>
  </r>
  <r>
    <x v="11599"/>
    <x v="927"/>
    <s v="CUST11763"/>
    <s v="Customer 1763"/>
    <n v="40"/>
    <s v="Loyal"/>
    <s v="P3007"/>
    <s v="Vacuum Cleaner"/>
    <x v="2"/>
    <s v="Global Traders"/>
    <n v="4"/>
    <n v="8500"/>
    <n v="15"/>
    <n v="34000"/>
    <n v="5100"/>
    <n v="28900"/>
    <n v="21301.93"/>
    <n v="7598.07"/>
    <x v="1"/>
    <s v="Bhopal"/>
    <s v="Madhya Pradesh"/>
    <s v="India"/>
    <s v="Credit Card"/>
    <x v="0"/>
    <s v="Standard"/>
    <x v="2"/>
    <s v="No"/>
    <s v="No"/>
  </r>
  <r>
    <x v="11600"/>
    <x v="927"/>
    <s v="CUST11774"/>
    <s v="Customer 1774"/>
    <n v="44"/>
    <s v="Returning"/>
    <s v="P2004"/>
    <s v="Jacket"/>
    <x v="3"/>
    <s v="Global Traders"/>
    <n v="3"/>
    <n v="3500"/>
    <n v="5"/>
    <n v="10500"/>
    <n v="525"/>
    <n v="9975"/>
    <n v="6110.19"/>
    <n v="3864.81"/>
    <x v="1"/>
    <s v="Coimbatore"/>
    <s v="Tamil Nadu"/>
    <s v="India"/>
    <s v="Cash on Delivery"/>
    <x v="0"/>
    <s v="Standard"/>
    <x v="0"/>
    <s v="No"/>
    <s v="No"/>
  </r>
  <r>
    <x v="11601"/>
    <x v="927"/>
    <s v="CUST11387"/>
    <s v="Customer 1387"/>
    <n v="20"/>
    <s v="Loyal"/>
    <s v="P1007"/>
    <s v="Mouse"/>
    <x v="0"/>
    <s v="RetailHub"/>
    <n v="2"/>
    <n v="900"/>
    <n v="10"/>
    <n v="1800"/>
    <n v="180"/>
    <n v="1620"/>
    <n v="1186.8399999999999"/>
    <n v="433.16"/>
    <x v="1"/>
    <s v="Jaipur"/>
    <s v="Rajasthan"/>
    <s v="India"/>
    <s v="Cash on Delivery"/>
    <x v="2"/>
    <s v="Standard"/>
    <x v="2"/>
    <s v="No"/>
    <s v="No"/>
  </r>
  <r>
    <x v="11602"/>
    <x v="927"/>
    <s v="CUST12316"/>
    <s v="Customer 2316"/>
    <n v="47"/>
    <s v="Returning"/>
    <s v="P2004"/>
    <s v="Jacket"/>
    <x v="3"/>
    <s v="Global Traders"/>
    <n v="1"/>
    <n v="3500"/>
    <n v="15"/>
    <n v="3500"/>
    <n v="525"/>
    <n v="2975"/>
    <n v="2430.37"/>
    <n v="544.63"/>
    <x v="0"/>
    <s v="Guwahati"/>
    <s v="Assam"/>
    <s v="India"/>
    <s v="UPI"/>
    <x v="2"/>
    <s v="Express"/>
    <x v="1"/>
    <s v="No"/>
    <s v="Yes"/>
  </r>
  <r>
    <x v="11603"/>
    <x v="927"/>
    <s v="CUST11249"/>
    <s v="Customer 1249"/>
    <n v="24"/>
    <s v="Returning"/>
    <s v="P2004"/>
    <s v="Jacket"/>
    <x v="3"/>
    <s v="Global Traders"/>
    <n v="4"/>
    <n v="3500"/>
    <n v="10"/>
    <n v="14000"/>
    <n v="1400"/>
    <n v="12600"/>
    <n v="10153.11"/>
    <n v="2446.89"/>
    <x v="2"/>
    <s v="Bhopal"/>
    <s v="Madhya Pradesh"/>
    <s v="India"/>
    <s v="Wallet"/>
    <x v="1"/>
    <s v="Standard"/>
    <x v="0"/>
    <s v="No"/>
    <s v="No"/>
  </r>
  <r>
    <x v="11604"/>
    <x v="927"/>
    <s v="CUST10568"/>
    <s v="Customer 568"/>
    <n v="46"/>
    <s v="New"/>
    <s v="P5005"/>
    <s v="Desk Organizer"/>
    <x v="1"/>
    <s v="Stationery Hub"/>
    <n v="1"/>
    <n v="600"/>
    <n v="5"/>
    <n v="600"/>
    <n v="30"/>
    <n v="570"/>
    <n v="411.43"/>
    <n v="158.57"/>
    <x v="0"/>
    <s v="Lucknow"/>
    <s v="Uttar Pradesh"/>
    <s v="India"/>
    <s v="Net Banking"/>
    <x v="2"/>
    <s v="Standard"/>
    <x v="0"/>
    <s v="No"/>
    <s v="No"/>
  </r>
  <r>
    <x v="11605"/>
    <x v="927"/>
    <s v="CUST10647"/>
    <s v="Customer 647"/>
    <n v="25"/>
    <s v="Loyal"/>
    <s v="P3006"/>
    <s v="Water Bottle"/>
    <x v="2"/>
    <s v="Metro Supplies"/>
    <n v="1"/>
    <n v="700"/>
    <n v="20"/>
    <n v="700"/>
    <n v="140"/>
    <n v="560"/>
    <n v="366.24"/>
    <n v="193.76"/>
    <x v="1"/>
    <s v="Nagpur"/>
    <s v="Maharashtra"/>
    <s v="India"/>
    <s v="Cash on Delivery"/>
    <x v="2"/>
    <s v="Express"/>
    <x v="0"/>
    <s v="No"/>
    <s v="No"/>
  </r>
  <r>
    <x v="11606"/>
    <x v="928"/>
    <s v="CUST10471"/>
    <s v="Customer 471"/>
    <n v="30"/>
    <s v="New"/>
    <s v="P4004"/>
    <s v="Shampoo"/>
    <x v="4"/>
    <s v="BeautyCare"/>
    <n v="2"/>
    <n v="550"/>
    <n v="10"/>
    <n v="1100"/>
    <n v="110"/>
    <n v="990"/>
    <n v="669.96"/>
    <n v="320.04000000000002"/>
    <x v="2"/>
    <s v="Visakhapatnam"/>
    <s v="Andhra Pradesh"/>
    <s v="India"/>
    <s v="Wallet"/>
    <x v="0"/>
    <s v="Standard"/>
    <x v="0"/>
    <s v="No"/>
    <s v="No"/>
  </r>
  <r>
    <x v="11607"/>
    <x v="928"/>
    <s v="CUST11172"/>
    <s v="Customer 1172"/>
    <n v="60"/>
    <s v="Returning"/>
    <s v="P3003"/>
    <s v="Mixer Grinder"/>
    <x v="2"/>
    <s v="Prime Distributors"/>
    <n v="1"/>
    <n v="4800"/>
    <n v="10"/>
    <n v="4800"/>
    <n v="480"/>
    <n v="4320"/>
    <n v="2397.15"/>
    <n v="1922.85"/>
    <x v="1"/>
    <s v="Visakhapatnam"/>
    <s v="Andhra Pradesh"/>
    <s v="India"/>
    <s v="Wallet"/>
    <x v="0"/>
    <s v="Express"/>
    <x v="4"/>
    <s v="No"/>
    <s v="No"/>
  </r>
  <r>
    <x v="11608"/>
    <x v="928"/>
    <s v="CUST12161"/>
    <s v="Customer 2161"/>
    <n v="20"/>
    <s v="Loyal"/>
    <s v="P2005"/>
    <s v="Backpack"/>
    <x v="3"/>
    <s v="Metro Supplies"/>
    <n v="3"/>
    <n v="1800"/>
    <n v="15"/>
    <n v="5400"/>
    <n v="810"/>
    <n v="4590"/>
    <n v="2740.07"/>
    <n v="1849.93"/>
    <x v="2"/>
    <s v="Chennai"/>
    <s v="Tamil Nadu"/>
    <s v="India"/>
    <s v="Credit Card"/>
    <x v="0"/>
    <s v="Express"/>
    <x v="0"/>
    <s v="No"/>
    <s v="No"/>
  </r>
  <r>
    <x v="11609"/>
    <x v="928"/>
    <s v="CUST11552"/>
    <s v="Customer 1552"/>
    <n v="59"/>
    <s v="Returning"/>
    <s v="P4002"/>
    <s v="Moisturizer"/>
    <x v="4"/>
    <s v="BeautyCare"/>
    <n v="2"/>
    <n v="650"/>
    <n v="30"/>
    <n v="1300"/>
    <n v="390"/>
    <n v="910"/>
    <n v="665.14"/>
    <n v="244.86"/>
    <x v="0"/>
    <s v="Jaipur"/>
    <s v="Rajasthan"/>
    <s v="India"/>
    <s v="Cash on Delivery"/>
    <x v="0"/>
    <s v="Express"/>
    <x v="0"/>
    <s v="No"/>
    <s v="No"/>
  </r>
  <r>
    <x v="11610"/>
    <x v="928"/>
    <s v="CUST10828"/>
    <s v="Customer 828"/>
    <n v="36"/>
    <s v="New"/>
    <s v="P2007"/>
    <s v="Saree"/>
    <x v="3"/>
    <s v="FashionMart"/>
    <n v="2"/>
    <n v="2600"/>
    <n v="20"/>
    <n v="5200"/>
    <n v="1040"/>
    <n v="4160"/>
    <n v="2610.7199999999998"/>
    <n v="1549.28"/>
    <x v="2"/>
    <s v="Bhubaneswar"/>
    <s v="Odisha"/>
    <s v="India"/>
    <s v="Credit Card"/>
    <x v="2"/>
    <s v="Standard"/>
    <x v="0"/>
    <s v="No"/>
    <s v="No"/>
  </r>
  <r>
    <x v="11611"/>
    <x v="928"/>
    <s v="CUST11845"/>
    <s v="Customer 1845"/>
    <n v="44"/>
    <s v="Returning"/>
    <s v="P3003"/>
    <s v="Mixer Grinder"/>
    <x v="2"/>
    <s v="Prime Distributors"/>
    <n v="2"/>
    <n v="4800"/>
    <n v="30"/>
    <n v="9600"/>
    <n v="2880"/>
    <n v="6720"/>
    <n v="4554.3999999999996"/>
    <n v="2165.6"/>
    <x v="1"/>
    <s v="Kolkata"/>
    <s v="West Bengal"/>
    <s v="India"/>
    <s v="Debit Card"/>
    <x v="0"/>
    <s v="Express"/>
    <x v="1"/>
    <s v="No"/>
    <s v="Yes"/>
  </r>
  <r>
    <x v="11612"/>
    <x v="928"/>
    <s v="CUST12098"/>
    <s v="Customer 2098"/>
    <n v="53"/>
    <s v="Returning"/>
    <s v="P1003"/>
    <s v="Headphones"/>
    <x v="0"/>
    <s v="Metro Supplies"/>
    <n v="4"/>
    <n v="2500"/>
    <n v="25"/>
    <n v="10000"/>
    <n v="2500"/>
    <n v="7500"/>
    <n v="4704.32"/>
    <n v="2795.68"/>
    <x v="1"/>
    <s v="Bhubaneswar"/>
    <s v="Odisha"/>
    <s v="India"/>
    <s v="Debit Card"/>
    <x v="2"/>
    <s v="Standard"/>
    <x v="0"/>
    <s v="No"/>
    <s v="No"/>
  </r>
  <r>
    <x v="11613"/>
    <x v="928"/>
    <s v="CUST10487"/>
    <s v="Customer 487"/>
    <n v="46"/>
    <s v="Returning"/>
    <s v="P4004"/>
    <s v="Shampoo"/>
    <x v="4"/>
    <s v="BeautyCare"/>
    <n v="2"/>
    <n v="550"/>
    <n v="10"/>
    <n v="1100"/>
    <n v="110"/>
    <n v="990"/>
    <n v="810.74"/>
    <n v="179.26"/>
    <x v="1"/>
    <s v="Coimbatore"/>
    <s v="Tamil Nadu"/>
    <s v="India"/>
    <s v="Debit Card"/>
    <x v="2"/>
    <s v="Standard"/>
    <x v="0"/>
    <s v="No"/>
    <s v="No"/>
  </r>
  <r>
    <x v="11614"/>
    <x v="928"/>
    <s v="CUST10199"/>
    <s v="Customer 199"/>
    <n v="24"/>
    <s v="New"/>
    <s v="P1008"/>
    <s v="Monitor"/>
    <x v="0"/>
    <s v="Global Traders"/>
    <n v="1"/>
    <n v="14500"/>
    <n v="10"/>
    <n v="14500"/>
    <n v="1450"/>
    <n v="13050"/>
    <n v="9382.08"/>
    <n v="3667.92"/>
    <x v="1"/>
    <s v="Delhi"/>
    <s v="Delhi"/>
    <s v="India"/>
    <s v="Debit Card"/>
    <x v="2"/>
    <s v="Same Day"/>
    <x v="1"/>
    <s v="No"/>
    <s v="No"/>
  </r>
  <r>
    <x v="11615"/>
    <x v="928"/>
    <s v="CUST11621"/>
    <s v="Customer 1621"/>
    <n v="27"/>
    <s v="Loyal"/>
    <s v="P5004"/>
    <s v="Pen Set"/>
    <x v="1"/>
    <s v="Stationery Hub"/>
    <n v="2"/>
    <n v="250"/>
    <n v="5"/>
    <n v="500"/>
    <n v="25"/>
    <n v="475"/>
    <n v="377.81"/>
    <n v="97.19"/>
    <x v="1"/>
    <s v="Guwahati"/>
    <s v="Assam"/>
    <s v="India"/>
    <s v="Net Banking"/>
    <x v="2"/>
    <s v="Standard"/>
    <x v="0"/>
    <s v="Yes"/>
    <s v="No"/>
  </r>
  <r>
    <x v="11616"/>
    <x v="928"/>
    <s v="CUST10153"/>
    <s v="Customer 153"/>
    <n v="30"/>
    <s v="Returning"/>
    <s v="P3001"/>
    <s v="Coffee Maker"/>
    <x v="2"/>
    <s v="HomeNeeds"/>
    <n v="1"/>
    <n v="4200"/>
    <n v="20"/>
    <n v="4200"/>
    <n v="840"/>
    <n v="3360"/>
    <n v="2390.7399999999998"/>
    <n v="969.26"/>
    <x v="1"/>
    <s v="Bhubaneswar"/>
    <s v="Odisha"/>
    <s v="India"/>
    <s v="Debit Card"/>
    <x v="0"/>
    <s v="Same Day"/>
    <x v="0"/>
    <s v="No"/>
    <s v="No"/>
  </r>
  <r>
    <x v="11617"/>
    <x v="929"/>
    <s v="CUST12021"/>
    <s v="Customer 2021"/>
    <n v="18"/>
    <s v="New"/>
    <s v="P5004"/>
    <s v="Pen Set"/>
    <x v="1"/>
    <s v="Stationery Hub"/>
    <n v="6"/>
    <n v="250"/>
    <n v="20"/>
    <n v="1500"/>
    <n v="300"/>
    <n v="1200"/>
    <n v="940.61"/>
    <n v="259.39"/>
    <x v="1"/>
    <s v="Bengaluru"/>
    <s v="Karnataka"/>
    <s v="India"/>
    <s v="Net Banking"/>
    <x v="0"/>
    <s v="Standard"/>
    <x v="1"/>
    <s v="No"/>
    <s v="No"/>
  </r>
  <r>
    <x v="11618"/>
    <x v="929"/>
    <s v="CUST11206"/>
    <s v="Customer 1206"/>
    <n v="44"/>
    <s v="New"/>
    <s v="P2001"/>
    <s v="Running Shoes"/>
    <x v="3"/>
    <s v="FashionMart"/>
    <n v="1"/>
    <n v="3200"/>
    <n v="25"/>
    <n v="3200"/>
    <n v="800"/>
    <n v="2400"/>
    <n v="1795.09"/>
    <n v="604.91"/>
    <x v="1"/>
    <s v="Hyderabad"/>
    <s v="Telangana"/>
    <s v="India"/>
    <s v="Net Banking"/>
    <x v="2"/>
    <s v="Express"/>
    <x v="0"/>
    <s v="No"/>
    <s v="No"/>
  </r>
  <r>
    <x v="11619"/>
    <x v="929"/>
    <s v="CUST10766"/>
    <s v="Customer 766"/>
    <n v="29"/>
    <s v="New"/>
    <s v="P5003"/>
    <s v="Calculator"/>
    <x v="1"/>
    <s v="Stationery Hub"/>
    <n v="4"/>
    <n v="650"/>
    <n v="10"/>
    <n v="2600"/>
    <n v="260"/>
    <n v="2340"/>
    <n v="1826.04"/>
    <n v="513.96"/>
    <x v="1"/>
    <s v="Hyderabad"/>
    <s v="Telangana"/>
    <s v="India"/>
    <s v="Net Banking"/>
    <x v="2"/>
    <s v="Express"/>
    <x v="1"/>
    <s v="No"/>
    <s v="No"/>
  </r>
  <r>
    <x v="11620"/>
    <x v="929"/>
    <s v="CUST11722"/>
    <s v="Customer 1722"/>
    <n v="50"/>
    <s v="New"/>
    <s v="P3002"/>
    <s v="Air Fryer"/>
    <x v="2"/>
    <s v="HomeNeeds"/>
    <n v="4"/>
    <n v="6500"/>
    <n v="0"/>
    <n v="26000"/>
    <n v="0"/>
    <n v="26000"/>
    <n v="17437.009999999998"/>
    <n v="8562.99"/>
    <x v="1"/>
    <s v="Ahmedabad"/>
    <s v="Gujarat"/>
    <s v="India"/>
    <s v="UPI"/>
    <x v="2"/>
    <s v="Standard"/>
    <x v="3"/>
    <s v="No"/>
    <s v="No"/>
  </r>
  <r>
    <x v="11621"/>
    <x v="929"/>
    <s v="CUST10964"/>
    <s v="Customer 964"/>
    <n v="60"/>
    <s v="New"/>
    <s v="P1006"/>
    <s v="Keyboard"/>
    <x v="0"/>
    <s v="Metro Supplies"/>
    <n v="2"/>
    <n v="1800"/>
    <n v="25"/>
    <n v="3600"/>
    <n v="900"/>
    <n v="2700"/>
    <n v="1700.43"/>
    <n v="999.57"/>
    <x v="0"/>
    <s v="Delhi"/>
    <s v="Delhi"/>
    <s v="India"/>
    <s v="Cash on Delivery"/>
    <x v="2"/>
    <s v="Express"/>
    <x v="3"/>
    <s v="No"/>
    <s v="No"/>
  </r>
  <r>
    <x v="11622"/>
    <x v="929"/>
    <s v="CUST11283"/>
    <s v="Customer 1283"/>
    <n v="48"/>
    <s v="New"/>
    <s v="P1010"/>
    <s v="Bluetooth Speaker"/>
    <x v="0"/>
    <s v="Prime Distributors"/>
    <n v="3"/>
    <n v="3200"/>
    <n v="0"/>
    <n v="9600"/>
    <n v="0"/>
    <n v="9600"/>
    <n v="6240"/>
    <n v="3360"/>
    <x v="2"/>
    <s v="Chennai"/>
    <s v="Tamil Nadu"/>
    <s v="India"/>
    <s v="UPI"/>
    <x v="2"/>
    <s v="Express"/>
    <x v="0"/>
    <s v="No"/>
    <s v="No"/>
  </r>
  <r>
    <x v="11623"/>
    <x v="929"/>
    <s v="CUST11224"/>
    <s v="Customer 1224"/>
    <n v="50"/>
    <s v="Returning"/>
    <s v="P5003"/>
    <s v="Calculator"/>
    <x v="1"/>
    <s v="Stationery Hub"/>
    <n v="4"/>
    <n v="650"/>
    <n v="5"/>
    <n v="2600"/>
    <n v="130"/>
    <n v="2470"/>
    <n v="1786.42"/>
    <n v="683.58"/>
    <x v="0"/>
    <s v="Lucknow"/>
    <s v="Uttar Pradesh"/>
    <s v="India"/>
    <s v="Credit Card"/>
    <x v="2"/>
    <s v="Standard"/>
    <x v="0"/>
    <s v="No"/>
    <s v="No"/>
  </r>
  <r>
    <x v="11624"/>
    <x v="929"/>
    <s v="CUST10416"/>
    <s v="Customer 416"/>
    <n v="56"/>
    <s v="Loyal"/>
    <s v="P3003"/>
    <s v="Mixer Grinder"/>
    <x v="2"/>
    <s v="Prime Distributors"/>
    <n v="1"/>
    <n v="4800"/>
    <n v="0"/>
    <n v="4800"/>
    <n v="0"/>
    <n v="4800"/>
    <n v="3569.72"/>
    <n v="1230.28"/>
    <x v="1"/>
    <s v="Bhubaneswar"/>
    <s v="Odisha"/>
    <s v="India"/>
    <s v="Credit Card"/>
    <x v="1"/>
    <s v="Express"/>
    <x v="0"/>
    <s v="No"/>
    <s v="No"/>
  </r>
  <r>
    <x v="11625"/>
    <x v="929"/>
    <s v="CUST12166"/>
    <s v="Customer 2166"/>
    <n v="34"/>
    <s v="Returning"/>
    <s v="P2001"/>
    <s v="Running Shoes"/>
    <x v="3"/>
    <s v="FashionMart"/>
    <n v="1"/>
    <n v="3200"/>
    <n v="10"/>
    <n v="3200"/>
    <n v="320"/>
    <n v="2880"/>
    <n v="1905.99"/>
    <n v="974.01"/>
    <x v="1"/>
    <s v="Jaipur"/>
    <s v="Rajasthan"/>
    <s v="India"/>
    <s v="Wallet"/>
    <x v="0"/>
    <s v="Express"/>
    <x v="1"/>
    <s v="No"/>
    <s v="No"/>
  </r>
  <r>
    <x v="11626"/>
    <x v="929"/>
    <s v="CUST12342"/>
    <s v="Customer 2342"/>
    <n v="30"/>
    <s v="New"/>
    <s v="P3005"/>
    <s v="Bedsheet Set"/>
    <x v="2"/>
    <s v="RetailHub"/>
    <n v="2"/>
    <n v="1800"/>
    <n v="5"/>
    <n v="3600"/>
    <n v="180"/>
    <n v="3420"/>
    <n v="2788.77"/>
    <n v="631.23"/>
    <x v="1"/>
    <s v="Indore"/>
    <s v="Madhya Pradesh"/>
    <s v="India"/>
    <s v="Net Banking"/>
    <x v="2"/>
    <s v="Same Day"/>
    <x v="4"/>
    <s v="No"/>
    <s v="No"/>
  </r>
  <r>
    <x v="11627"/>
    <x v="929"/>
    <s v="CUST10901"/>
    <s v="Customer 901"/>
    <n v="39"/>
    <s v="Loyal"/>
    <s v="P5002"/>
    <s v="Novel"/>
    <x v="1"/>
    <s v="Stationery Hub"/>
    <n v="2"/>
    <n v="400"/>
    <n v="0"/>
    <n v="800"/>
    <n v="0"/>
    <n v="800"/>
    <n v="610.94000000000005"/>
    <n v="189.06"/>
    <x v="1"/>
    <s v="Delhi"/>
    <s v="Delhi"/>
    <s v="India"/>
    <s v="Net Banking"/>
    <x v="0"/>
    <s v="Standard"/>
    <x v="0"/>
    <s v="No"/>
    <s v="No"/>
  </r>
  <r>
    <x v="11628"/>
    <x v="930"/>
    <s v="CUST11654"/>
    <s v="Customer 1654"/>
    <n v="22"/>
    <s v="Returning"/>
    <s v="P4003"/>
    <s v="Sunscreen"/>
    <x v="4"/>
    <s v="BeautyCare"/>
    <n v="5"/>
    <n v="700"/>
    <n v="10"/>
    <n v="3500"/>
    <n v="350"/>
    <n v="3150"/>
    <n v="1863.21"/>
    <n v="1286.79"/>
    <x v="1"/>
    <s v="Chandigarh"/>
    <s v="Chandigarh"/>
    <s v="India"/>
    <s v="Debit Card"/>
    <x v="2"/>
    <s v="Standard"/>
    <x v="0"/>
    <s v="No"/>
    <s v="No"/>
  </r>
  <r>
    <x v="11629"/>
    <x v="930"/>
    <s v="CUST10397"/>
    <s v="Customer 397"/>
    <n v="47"/>
    <s v="Returning"/>
    <s v="P4001"/>
    <s v="Face Wash"/>
    <x v="4"/>
    <s v="BeautyCare"/>
    <n v="2"/>
    <n v="450"/>
    <n v="0"/>
    <n v="900"/>
    <n v="0"/>
    <n v="900"/>
    <n v="714.55"/>
    <n v="185.45"/>
    <x v="1"/>
    <s v="Visakhapatnam"/>
    <s v="Andhra Pradesh"/>
    <s v="India"/>
    <s v="Net Banking"/>
    <x v="2"/>
    <s v="Standard"/>
    <x v="0"/>
    <s v="No"/>
    <s v="No"/>
  </r>
  <r>
    <x v="11630"/>
    <x v="930"/>
    <s v="CUST11142"/>
    <s v="Customer 1142"/>
    <n v="47"/>
    <s v="Loyal"/>
    <s v="P3002"/>
    <s v="Air Fryer"/>
    <x v="2"/>
    <s v="HomeNeeds"/>
    <n v="4"/>
    <n v="6500"/>
    <n v="25"/>
    <n v="26000"/>
    <n v="6500"/>
    <n v="19500"/>
    <n v="14689.13"/>
    <n v="4810.87"/>
    <x v="1"/>
    <s v="Pune"/>
    <s v="Maharashtra"/>
    <s v="India"/>
    <s v="UPI"/>
    <x v="2"/>
    <s v="Standard"/>
    <x v="4"/>
    <s v="No"/>
    <s v="No"/>
  </r>
  <r>
    <x v="11631"/>
    <x v="930"/>
    <s v="CUST10774"/>
    <s v="Customer 774"/>
    <n v="56"/>
    <s v="New"/>
    <s v="P1007"/>
    <s v="Mouse"/>
    <x v="0"/>
    <s v="RetailHub"/>
    <n v="1"/>
    <n v="900"/>
    <n v="15"/>
    <n v="900"/>
    <n v="135"/>
    <n v="765"/>
    <n v="479.37"/>
    <n v="285.63"/>
    <x v="1"/>
    <s v="Ahmedabad"/>
    <s v="Gujarat"/>
    <s v="India"/>
    <s v="Net Banking"/>
    <x v="0"/>
    <s v="Standard"/>
    <x v="0"/>
    <s v="No"/>
    <s v="No"/>
  </r>
  <r>
    <x v="11632"/>
    <x v="930"/>
    <s v="CUST11246"/>
    <s v="Customer 1246"/>
    <n v="42"/>
    <s v="New"/>
    <s v="P1006"/>
    <s v="Keyboard"/>
    <x v="0"/>
    <s v="Metro Supplies"/>
    <n v="2"/>
    <n v="1800"/>
    <n v="10"/>
    <n v="3600"/>
    <n v="360"/>
    <n v="3240"/>
    <n v="2553.7199999999998"/>
    <n v="686.28"/>
    <x v="1"/>
    <s v="Mumbai"/>
    <s v="Maharashtra"/>
    <s v="India"/>
    <s v="Cash on Delivery"/>
    <x v="2"/>
    <s v="Standard"/>
    <x v="1"/>
    <s v="No"/>
    <s v="No"/>
  </r>
  <r>
    <x v="11633"/>
    <x v="930"/>
    <s v="CUST12249"/>
    <s v="Customer 2249"/>
    <n v="37"/>
    <s v="New"/>
    <s v="P2007"/>
    <s v="Saree"/>
    <x v="3"/>
    <s v="FashionMart"/>
    <n v="2"/>
    <n v="2600"/>
    <n v="15"/>
    <n v="5200"/>
    <n v="780"/>
    <n v="4420"/>
    <n v="2550.71"/>
    <n v="1869.29"/>
    <x v="0"/>
    <s v="Bhubaneswar"/>
    <s v="Odisha"/>
    <s v="India"/>
    <s v="Cash on Delivery"/>
    <x v="1"/>
    <s v="Standard"/>
    <x v="0"/>
    <s v="No"/>
    <s v="No"/>
  </r>
  <r>
    <x v="11634"/>
    <x v="930"/>
    <s v="CUST10527"/>
    <s v="Customer 527"/>
    <n v="51"/>
    <s v="Returning"/>
    <s v="P2003"/>
    <s v="T-Shirt"/>
    <x v="3"/>
    <s v="RetailHub"/>
    <n v="1"/>
    <n v="900"/>
    <n v="25"/>
    <n v="900"/>
    <n v="225"/>
    <n v="675"/>
    <n v="505"/>
    <n v="170"/>
    <x v="1"/>
    <s v="Jaipur"/>
    <s v="Rajasthan"/>
    <s v="India"/>
    <s v="UPI"/>
    <x v="2"/>
    <s v="Express"/>
    <x v="0"/>
    <s v="No"/>
    <s v="No"/>
  </r>
  <r>
    <x v="11635"/>
    <x v="930"/>
    <s v="CUST11509"/>
    <s v="Customer 1509"/>
    <n v="53"/>
    <s v="New"/>
    <s v="P2005"/>
    <s v="Backpack"/>
    <x v="3"/>
    <s v="Metro Supplies"/>
    <n v="1"/>
    <n v="1800"/>
    <n v="20"/>
    <n v="1800"/>
    <n v="360"/>
    <n v="1440"/>
    <n v="982.74"/>
    <n v="457.26"/>
    <x v="2"/>
    <s v="Pune"/>
    <s v="Maharashtra"/>
    <s v="India"/>
    <s v="UPI"/>
    <x v="1"/>
    <s v="Express"/>
    <x v="0"/>
    <s v="No"/>
    <s v="No"/>
  </r>
  <r>
    <x v="11636"/>
    <x v="931"/>
    <s v="CUST10855"/>
    <s v="Customer 855"/>
    <n v="55"/>
    <s v="Returning"/>
    <s v="P1010"/>
    <s v="Bluetooth Speaker"/>
    <x v="0"/>
    <s v="Prime Distributors"/>
    <n v="1"/>
    <n v="3200"/>
    <n v="30"/>
    <n v="3200"/>
    <n v="960"/>
    <n v="2240"/>
    <n v="1520.39"/>
    <n v="719.61"/>
    <x v="1"/>
    <s v="Pune"/>
    <s v="Maharashtra"/>
    <s v="India"/>
    <s v="Credit Card"/>
    <x v="0"/>
    <s v="Same Day"/>
    <x v="0"/>
    <s v="No"/>
    <s v="No"/>
  </r>
  <r>
    <x v="11637"/>
    <x v="931"/>
    <s v="CUST12430"/>
    <s v="Customer 2430"/>
    <n v="47"/>
    <s v="Returning"/>
    <s v="P1007"/>
    <s v="Mouse"/>
    <x v="0"/>
    <s v="RetailHub"/>
    <n v="2"/>
    <n v="900"/>
    <n v="20"/>
    <n v="1800"/>
    <n v="360"/>
    <n v="1440"/>
    <n v="1103.6300000000001"/>
    <n v="336.37"/>
    <x v="0"/>
    <s v="Bhopal"/>
    <s v="Madhya Pradesh"/>
    <s v="India"/>
    <s v="UPI"/>
    <x v="2"/>
    <s v="Standard"/>
    <x v="0"/>
    <s v="No"/>
    <s v="No"/>
  </r>
  <r>
    <x v="11638"/>
    <x v="931"/>
    <s v="CUST10984"/>
    <s v="Customer 984"/>
    <n v="41"/>
    <s v="New"/>
    <s v="P2006"/>
    <s v="Womens Kurti"/>
    <x v="3"/>
    <s v="FashionMart"/>
    <n v="5"/>
    <n v="1400"/>
    <n v="15"/>
    <n v="7000"/>
    <n v="1050"/>
    <n v="5950"/>
    <n v="4869.57"/>
    <n v="1080.43"/>
    <x v="2"/>
    <s v="Hyderabad"/>
    <s v="Telangana"/>
    <s v="India"/>
    <s v="Cash on Delivery"/>
    <x v="0"/>
    <s v="Standard"/>
    <x v="0"/>
    <s v="Yes"/>
    <s v="No"/>
  </r>
  <r>
    <x v="11639"/>
    <x v="931"/>
    <s v="CUST12238"/>
    <s v="Customer 2238"/>
    <n v="45"/>
    <s v="Returning"/>
    <s v="P4003"/>
    <s v="Sunscreen"/>
    <x v="4"/>
    <s v="BeautyCare"/>
    <n v="3"/>
    <n v="700"/>
    <n v="5"/>
    <n v="2100"/>
    <n v="105"/>
    <n v="1995"/>
    <n v="1599.85"/>
    <n v="395.15"/>
    <x v="1"/>
    <s v="Mumbai"/>
    <s v="Maharashtra"/>
    <s v="India"/>
    <s v="Wallet"/>
    <x v="0"/>
    <s v="Standard"/>
    <x v="0"/>
    <s v="No"/>
    <s v="No"/>
  </r>
  <r>
    <x v="11640"/>
    <x v="931"/>
    <s v="CUST12252"/>
    <s v="Customer 2252"/>
    <n v="29"/>
    <s v="Returning"/>
    <s v="P5001"/>
    <s v="Notebook Set"/>
    <x v="1"/>
    <s v="Stationery Hub"/>
    <n v="2"/>
    <n v="500"/>
    <n v="5"/>
    <n v="1000"/>
    <n v="50"/>
    <n v="950"/>
    <n v="707.44"/>
    <n v="242.56"/>
    <x v="1"/>
    <s v="Chandigarh"/>
    <s v="Chandigarh"/>
    <s v="India"/>
    <s v="UPI"/>
    <x v="0"/>
    <s v="Same Day"/>
    <x v="0"/>
    <s v="No"/>
    <s v="No"/>
  </r>
  <r>
    <x v="11641"/>
    <x v="931"/>
    <s v="CUST11706"/>
    <s v="Customer 1706"/>
    <n v="43"/>
    <s v="Returning"/>
    <s v="P4003"/>
    <s v="Sunscreen"/>
    <x v="4"/>
    <s v="BeautyCare"/>
    <n v="2"/>
    <n v="700"/>
    <n v="15"/>
    <n v="1400"/>
    <n v="210"/>
    <n v="1190"/>
    <n v="668.69"/>
    <n v="521.30999999999995"/>
    <x v="1"/>
    <s v="Jaipur"/>
    <s v="Rajasthan"/>
    <s v="India"/>
    <s v="Credit Card"/>
    <x v="1"/>
    <s v="Express"/>
    <x v="1"/>
    <s v="No"/>
    <s v="No"/>
  </r>
  <r>
    <x v="11642"/>
    <x v="931"/>
    <s v="CUST10516"/>
    <s v="Customer 516"/>
    <n v="25"/>
    <s v="Returning"/>
    <s v="P3006"/>
    <s v="Water Bottle"/>
    <x v="2"/>
    <s v="Metro Supplies"/>
    <n v="2"/>
    <n v="700"/>
    <n v="5"/>
    <n v="1400"/>
    <n v="70"/>
    <n v="1330"/>
    <n v="1008.37"/>
    <n v="321.63"/>
    <x v="0"/>
    <s v="Bengaluru"/>
    <s v="Karnataka"/>
    <s v="India"/>
    <s v="Net Banking"/>
    <x v="0"/>
    <s v="Standard"/>
    <x v="0"/>
    <s v="No"/>
    <s v="No"/>
  </r>
  <r>
    <x v="11643"/>
    <x v="931"/>
    <s v="CUST12134"/>
    <s v="Customer 2134"/>
    <n v="59"/>
    <s v="Returning"/>
    <s v="P5003"/>
    <s v="Calculator"/>
    <x v="1"/>
    <s v="Stationery Hub"/>
    <n v="1"/>
    <n v="650"/>
    <n v="20"/>
    <n v="650"/>
    <n v="130"/>
    <n v="520"/>
    <n v="309.94"/>
    <n v="210.06"/>
    <x v="1"/>
    <s v="Guwahati"/>
    <s v="Assam"/>
    <s v="India"/>
    <s v="Net Banking"/>
    <x v="0"/>
    <s v="Express"/>
    <x v="0"/>
    <s v="No"/>
    <s v="No"/>
  </r>
  <r>
    <x v="11644"/>
    <x v="931"/>
    <s v="CUST11495"/>
    <s v="Customer 1495"/>
    <n v="39"/>
    <s v="Loyal"/>
    <s v="P5001"/>
    <s v="Notebook Set"/>
    <x v="1"/>
    <s v="Stationery Hub"/>
    <n v="2"/>
    <n v="500"/>
    <n v="10"/>
    <n v="1000"/>
    <n v="100"/>
    <n v="900"/>
    <n v="600.84"/>
    <n v="299.16000000000003"/>
    <x v="0"/>
    <s v="Pune"/>
    <s v="Maharashtra"/>
    <s v="India"/>
    <s v="Debit Card"/>
    <x v="0"/>
    <s v="Standard"/>
    <x v="0"/>
    <s v="Yes"/>
    <s v="No"/>
  </r>
  <r>
    <x v="11645"/>
    <x v="931"/>
    <s v="CUST11659"/>
    <s v="Customer 1659"/>
    <n v="36"/>
    <s v="Loyal"/>
    <s v="P5001"/>
    <s v="Notebook Set"/>
    <x v="1"/>
    <s v="Stationery Hub"/>
    <n v="2"/>
    <n v="500"/>
    <n v="0"/>
    <n v="1000"/>
    <n v="0"/>
    <n v="1000"/>
    <n v="559.69000000000005"/>
    <n v="440.31"/>
    <x v="2"/>
    <s v="Surat"/>
    <s v="Gujarat"/>
    <s v="India"/>
    <s v="UPI"/>
    <x v="2"/>
    <s v="Standard"/>
    <x v="0"/>
    <s v="No"/>
    <s v="No"/>
  </r>
  <r>
    <x v="11646"/>
    <x v="931"/>
    <s v="CUST10404"/>
    <s v="Customer 404"/>
    <n v="56"/>
    <s v="Returning"/>
    <s v="P1003"/>
    <s v="Headphones"/>
    <x v="0"/>
    <s v="Metro Supplies"/>
    <n v="1"/>
    <n v="2500"/>
    <n v="5"/>
    <n v="2500"/>
    <n v="125"/>
    <n v="2375"/>
    <n v="1714.72"/>
    <n v="660.28"/>
    <x v="0"/>
    <s v="Chandigarh"/>
    <s v="Chandigarh"/>
    <s v="India"/>
    <s v="Debit Card"/>
    <x v="2"/>
    <s v="Express"/>
    <x v="0"/>
    <s v="No"/>
    <s v="No"/>
  </r>
  <r>
    <x v="11647"/>
    <x v="931"/>
    <s v="CUST11794"/>
    <s v="Customer 1794"/>
    <n v="22"/>
    <s v="Returning"/>
    <s v="P1006"/>
    <s v="Keyboard"/>
    <x v="0"/>
    <s v="Metro Supplies"/>
    <n v="1"/>
    <n v="1800"/>
    <n v="5"/>
    <n v="1800"/>
    <n v="90"/>
    <n v="1710"/>
    <n v="1391.45"/>
    <n v="318.55"/>
    <x v="2"/>
    <s v="Lucknow"/>
    <s v="Uttar Pradesh"/>
    <s v="India"/>
    <s v="Wallet"/>
    <x v="2"/>
    <s v="Standard"/>
    <x v="0"/>
    <s v="No"/>
    <s v="No"/>
  </r>
  <r>
    <x v="11648"/>
    <x v="931"/>
    <s v="CUST10215"/>
    <s v="Customer 215"/>
    <n v="21"/>
    <s v="Returning"/>
    <s v="P5002"/>
    <s v="Novel"/>
    <x v="1"/>
    <s v="Stationery Hub"/>
    <n v="2"/>
    <n v="400"/>
    <n v="5"/>
    <n v="800"/>
    <n v="40"/>
    <n v="760"/>
    <n v="515.17999999999995"/>
    <n v="244.82"/>
    <x v="2"/>
    <s v="Mumbai"/>
    <s v="Maharashtra"/>
    <s v="India"/>
    <s v="Net Banking"/>
    <x v="1"/>
    <s v="Standard"/>
    <x v="0"/>
    <s v="Yes"/>
    <s v="No"/>
  </r>
  <r>
    <x v="11649"/>
    <x v="931"/>
    <s v="CUST10363"/>
    <s v="Customer 363"/>
    <n v="47"/>
    <s v="New"/>
    <s v="P3007"/>
    <s v="Vacuum Cleaner"/>
    <x v="2"/>
    <s v="Global Traders"/>
    <n v="1"/>
    <n v="8500"/>
    <n v="25"/>
    <n v="8500"/>
    <n v="2125"/>
    <n v="6375"/>
    <n v="5199.57"/>
    <n v="1175.43"/>
    <x v="2"/>
    <s v="Chandigarh"/>
    <s v="Chandigarh"/>
    <s v="India"/>
    <s v="Wallet"/>
    <x v="2"/>
    <s v="Express"/>
    <x v="0"/>
    <s v="No"/>
    <s v="No"/>
  </r>
  <r>
    <x v="11650"/>
    <x v="932"/>
    <s v="CUST10325"/>
    <s v="Customer 325"/>
    <n v="53"/>
    <s v="New"/>
    <s v="P5005"/>
    <s v="Desk Organizer"/>
    <x v="1"/>
    <s v="Stationery Hub"/>
    <n v="2"/>
    <n v="600"/>
    <n v="20"/>
    <n v="1200"/>
    <n v="240"/>
    <n v="960"/>
    <n v="558.91999999999996"/>
    <n v="401.08"/>
    <x v="2"/>
    <s v="Kolkata"/>
    <s v="West Bengal"/>
    <s v="India"/>
    <s v="Net Banking"/>
    <x v="0"/>
    <s v="Express"/>
    <x v="0"/>
    <s v="No"/>
    <s v="No"/>
  </r>
  <r>
    <x v="11651"/>
    <x v="932"/>
    <s v="CUST12239"/>
    <s v="Customer 2239"/>
    <n v="54"/>
    <s v="Returning"/>
    <s v="P1010"/>
    <s v="Bluetooth Speaker"/>
    <x v="0"/>
    <s v="Prime Distributors"/>
    <n v="6"/>
    <n v="3200"/>
    <n v="5"/>
    <n v="19200"/>
    <n v="960"/>
    <n v="18240"/>
    <n v="10120.780000000001"/>
    <n v="8119.22"/>
    <x v="1"/>
    <s v="Bhubaneswar"/>
    <s v="Odisha"/>
    <s v="India"/>
    <s v="Credit Card"/>
    <x v="2"/>
    <s v="Standard"/>
    <x v="0"/>
    <s v="No"/>
    <s v="No"/>
  </r>
  <r>
    <x v="11652"/>
    <x v="932"/>
    <s v="CUST11368"/>
    <s v="Customer 1368"/>
    <n v="34"/>
    <s v="New"/>
    <s v="P1007"/>
    <s v="Mouse"/>
    <x v="0"/>
    <s v="RetailHub"/>
    <n v="2"/>
    <n v="900"/>
    <n v="20"/>
    <n v="1800"/>
    <n v="360"/>
    <n v="1440"/>
    <n v="1151.8499999999999"/>
    <n v="288.14999999999998"/>
    <x v="1"/>
    <s v="Bengaluru"/>
    <s v="Karnataka"/>
    <s v="India"/>
    <s v="Cash on Delivery"/>
    <x v="2"/>
    <s v="Same Day"/>
    <x v="0"/>
    <s v="No"/>
    <s v="No"/>
  </r>
  <r>
    <x v="11653"/>
    <x v="932"/>
    <s v="CUST11936"/>
    <s v="Customer 1936"/>
    <n v="44"/>
    <s v="New"/>
    <s v="P5004"/>
    <s v="Pen Set"/>
    <x v="1"/>
    <s v="Stationery Hub"/>
    <n v="1"/>
    <n v="250"/>
    <n v="0"/>
    <n v="250"/>
    <n v="0"/>
    <n v="250"/>
    <n v="162.13999999999999"/>
    <n v="87.86"/>
    <x v="1"/>
    <s v="Patna"/>
    <s v="Bihar"/>
    <s v="India"/>
    <s v="UPI"/>
    <x v="0"/>
    <s v="Standard"/>
    <x v="0"/>
    <s v="No"/>
    <s v="No"/>
  </r>
  <r>
    <x v="11654"/>
    <x v="932"/>
    <s v="CUST12300"/>
    <s v="Customer 2300"/>
    <n v="53"/>
    <s v="Returning"/>
    <s v="P3004"/>
    <s v="Cookware Set"/>
    <x v="2"/>
    <s v="HomeNeeds"/>
    <n v="1"/>
    <n v="3500"/>
    <n v="15"/>
    <n v="3500"/>
    <n v="525"/>
    <n v="2975"/>
    <n v="2340.5700000000002"/>
    <n v="634.42999999999995"/>
    <x v="2"/>
    <s v="Nagpur"/>
    <s v="Maharashtra"/>
    <s v="India"/>
    <s v="Cash on Delivery"/>
    <x v="0"/>
    <s v="Express"/>
    <x v="0"/>
    <s v="No"/>
    <s v="No"/>
  </r>
  <r>
    <x v="11655"/>
    <x v="932"/>
    <s v="CUST11522"/>
    <s v="Customer 1522"/>
    <n v="32"/>
    <s v="New"/>
    <s v="P1009"/>
    <s v="Power Bank"/>
    <x v="0"/>
    <s v="Prime Distributors"/>
    <n v="5"/>
    <n v="1600"/>
    <n v="10"/>
    <n v="8000"/>
    <n v="800"/>
    <n v="7200"/>
    <n v="4786.5200000000004"/>
    <n v="2413.48"/>
    <x v="1"/>
    <s v="Bhubaneswar"/>
    <s v="Odisha"/>
    <s v="India"/>
    <s v="Debit Card"/>
    <x v="0"/>
    <s v="Express"/>
    <x v="0"/>
    <s v="No"/>
    <s v="No"/>
  </r>
  <r>
    <x v="11656"/>
    <x v="932"/>
    <s v="CUST10826"/>
    <s v="Customer 826"/>
    <n v="28"/>
    <s v="New"/>
    <s v="P5005"/>
    <s v="Desk Organizer"/>
    <x v="1"/>
    <s v="Stationery Hub"/>
    <n v="3"/>
    <n v="600"/>
    <n v="10"/>
    <n v="1800"/>
    <n v="180"/>
    <n v="1620"/>
    <n v="1255.72"/>
    <n v="364.28"/>
    <x v="1"/>
    <s v="Ahmedabad"/>
    <s v="Gujarat"/>
    <s v="India"/>
    <s v="Wallet"/>
    <x v="2"/>
    <s v="Express"/>
    <x v="3"/>
    <s v="No"/>
    <s v="No"/>
  </r>
  <r>
    <x v="11657"/>
    <x v="932"/>
    <s v="CUST11042"/>
    <s v="Customer 1042"/>
    <n v="57"/>
    <s v="New"/>
    <s v="P3002"/>
    <s v="Air Fryer"/>
    <x v="2"/>
    <s v="HomeNeeds"/>
    <n v="2"/>
    <n v="6500"/>
    <n v="0"/>
    <n v="13000"/>
    <n v="0"/>
    <n v="13000"/>
    <n v="8937.0300000000007"/>
    <n v="4062.97"/>
    <x v="0"/>
    <s v="Jaipur"/>
    <s v="Rajasthan"/>
    <s v="India"/>
    <s v="Wallet"/>
    <x v="0"/>
    <s v="Express"/>
    <x v="0"/>
    <s v="No"/>
    <s v="No"/>
  </r>
  <r>
    <x v="11658"/>
    <x v="932"/>
    <s v="CUST10723"/>
    <s v="Customer 723"/>
    <n v="38"/>
    <s v="Returning"/>
    <s v="P2007"/>
    <s v="Saree"/>
    <x v="3"/>
    <s v="FashionMart"/>
    <n v="6"/>
    <n v="2600"/>
    <n v="5"/>
    <n v="15600"/>
    <n v="780"/>
    <n v="14820"/>
    <n v="10355.15"/>
    <n v="4464.8500000000004"/>
    <x v="2"/>
    <s v="Surat"/>
    <s v="Gujarat"/>
    <s v="India"/>
    <s v="UPI"/>
    <x v="2"/>
    <s v="Standard"/>
    <x v="0"/>
    <s v="No"/>
    <s v="No"/>
  </r>
  <r>
    <x v="11659"/>
    <x v="932"/>
    <s v="CUST12471"/>
    <s v="Customer 2471"/>
    <n v="55"/>
    <s v="Loyal"/>
    <s v="P2006"/>
    <s v="Womens Kurti"/>
    <x v="3"/>
    <s v="FashionMart"/>
    <n v="4"/>
    <n v="1400"/>
    <n v="10"/>
    <n v="5600"/>
    <n v="560"/>
    <n v="5040"/>
    <n v="2905.97"/>
    <n v="2134.0300000000002"/>
    <x v="1"/>
    <s v="Delhi"/>
    <s v="Delhi"/>
    <s v="India"/>
    <s v="Credit Card"/>
    <x v="0"/>
    <s v="Standard"/>
    <x v="0"/>
    <s v="No"/>
    <s v="No"/>
  </r>
  <r>
    <x v="11660"/>
    <x v="932"/>
    <s v="CUST11401"/>
    <s v="Customer 1401"/>
    <n v="55"/>
    <s v="Loyal"/>
    <s v="P4006"/>
    <s v="Lipstick"/>
    <x v="4"/>
    <s v="BeautyCare"/>
    <n v="5"/>
    <n v="850"/>
    <n v="10"/>
    <n v="4250"/>
    <n v="425"/>
    <n v="3825"/>
    <n v="3099.04"/>
    <n v="725.96"/>
    <x v="0"/>
    <s v="Delhi"/>
    <s v="Delhi"/>
    <s v="India"/>
    <s v="Credit Card"/>
    <x v="0"/>
    <s v="Express"/>
    <x v="0"/>
    <s v="No"/>
    <s v="No"/>
  </r>
  <r>
    <x v="11661"/>
    <x v="932"/>
    <s v="CUST10697"/>
    <s v="Customer 697"/>
    <n v="58"/>
    <s v="New"/>
    <s v="P1004"/>
    <s v="Smartwatch"/>
    <x v="0"/>
    <s v="TechSource India"/>
    <n v="2"/>
    <n v="6500"/>
    <n v="20"/>
    <n v="13000"/>
    <n v="2600"/>
    <n v="10400"/>
    <n v="7726.87"/>
    <n v="2673.13"/>
    <x v="1"/>
    <s v="Mumbai"/>
    <s v="Maharashtra"/>
    <s v="India"/>
    <s v="Cash on Delivery"/>
    <x v="1"/>
    <s v="Standard"/>
    <x v="3"/>
    <s v="No"/>
    <s v="Yes"/>
  </r>
  <r>
    <x v="11662"/>
    <x v="932"/>
    <s v="CUST12424"/>
    <s v="Customer 2424"/>
    <n v="43"/>
    <s v="Returning"/>
    <s v="P1008"/>
    <s v="Monitor"/>
    <x v="0"/>
    <s v="Global Traders"/>
    <n v="2"/>
    <n v="14500"/>
    <n v="5"/>
    <n v="29000"/>
    <n v="1450"/>
    <n v="27550"/>
    <n v="21683.61"/>
    <n v="5866.39"/>
    <x v="1"/>
    <s v="Bengaluru"/>
    <s v="Karnataka"/>
    <s v="India"/>
    <s v="Debit Card"/>
    <x v="2"/>
    <s v="Standard"/>
    <x v="2"/>
    <s v="No"/>
    <s v="No"/>
  </r>
  <r>
    <x v="11663"/>
    <x v="932"/>
    <s v="CUST10572"/>
    <s v="Customer 572"/>
    <n v="34"/>
    <s v="Loyal"/>
    <s v="P3001"/>
    <s v="Coffee Maker"/>
    <x v="2"/>
    <s v="HomeNeeds"/>
    <n v="1"/>
    <n v="4200"/>
    <n v="15"/>
    <n v="4200"/>
    <n v="630"/>
    <n v="3570"/>
    <n v="2107.8200000000002"/>
    <n v="1462.18"/>
    <x v="2"/>
    <s v="Bengaluru"/>
    <s v="Karnataka"/>
    <s v="India"/>
    <s v="Credit Card"/>
    <x v="2"/>
    <s v="Express"/>
    <x v="0"/>
    <s v="No"/>
    <s v="No"/>
  </r>
  <r>
    <x v="11664"/>
    <x v="933"/>
    <s v="CUST10202"/>
    <s v="Customer 202"/>
    <n v="25"/>
    <s v="Returning"/>
    <s v="P2003"/>
    <s v="T-Shirt"/>
    <x v="3"/>
    <s v="RetailHub"/>
    <n v="1"/>
    <n v="900"/>
    <n v="25"/>
    <n v="900"/>
    <n v="225"/>
    <n v="675"/>
    <n v="375.54"/>
    <n v="299.45999999999998"/>
    <x v="0"/>
    <s v="Guwahati"/>
    <s v="Assam"/>
    <s v="India"/>
    <s v="UPI"/>
    <x v="1"/>
    <s v="Standard"/>
    <x v="2"/>
    <s v="No"/>
    <s v="No"/>
  </r>
  <r>
    <x v="11665"/>
    <x v="933"/>
    <s v="CUST10380"/>
    <s v="Customer 380"/>
    <n v="57"/>
    <s v="New"/>
    <s v="P2001"/>
    <s v="Running Shoes"/>
    <x v="3"/>
    <s v="FashionMart"/>
    <n v="1"/>
    <n v="3200"/>
    <n v="10"/>
    <n v="3200"/>
    <n v="320"/>
    <n v="2880"/>
    <n v="1707.23"/>
    <n v="1172.77"/>
    <x v="2"/>
    <s v="Kolkata"/>
    <s v="West Bengal"/>
    <s v="India"/>
    <s v="Wallet"/>
    <x v="2"/>
    <s v="Standard"/>
    <x v="4"/>
    <s v="No"/>
    <s v="No"/>
  </r>
  <r>
    <x v="11666"/>
    <x v="933"/>
    <s v="CUST10239"/>
    <s v="Customer 239"/>
    <n v="40"/>
    <s v="Returning"/>
    <s v="P1007"/>
    <s v="Mouse"/>
    <x v="0"/>
    <s v="RetailHub"/>
    <n v="3"/>
    <n v="900"/>
    <n v="10"/>
    <n v="2700"/>
    <n v="270"/>
    <n v="2430"/>
    <n v="1869.52"/>
    <n v="560.48"/>
    <x v="2"/>
    <s v="Coimbatore"/>
    <s v="Tamil Nadu"/>
    <s v="India"/>
    <s v="Cash on Delivery"/>
    <x v="2"/>
    <s v="Standard"/>
    <x v="0"/>
    <s v="No"/>
    <s v="No"/>
  </r>
  <r>
    <x v="11667"/>
    <x v="933"/>
    <s v="CUST11360"/>
    <s v="Customer 1360"/>
    <n v="34"/>
    <s v="Returning"/>
    <s v="P3007"/>
    <s v="Vacuum Cleaner"/>
    <x v="2"/>
    <s v="Global Traders"/>
    <n v="2"/>
    <n v="8500"/>
    <n v="5"/>
    <n v="17000"/>
    <n v="850"/>
    <n v="16150"/>
    <n v="11845.64"/>
    <n v="4304.3599999999997"/>
    <x v="1"/>
    <s v="Bhubaneswar"/>
    <s v="Odisha"/>
    <s v="India"/>
    <s v="Debit Card"/>
    <x v="0"/>
    <s v="Same Day"/>
    <x v="0"/>
    <s v="No"/>
    <s v="No"/>
  </r>
  <r>
    <x v="11668"/>
    <x v="933"/>
    <s v="CUST11040"/>
    <s v="Customer 1040"/>
    <n v="28"/>
    <s v="New"/>
    <s v="P4003"/>
    <s v="Sunscreen"/>
    <x v="4"/>
    <s v="BeautyCare"/>
    <n v="1"/>
    <n v="700"/>
    <n v="10"/>
    <n v="700"/>
    <n v="70"/>
    <n v="630"/>
    <n v="514.67999999999995"/>
    <n v="115.32"/>
    <x v="1"/>
    <s v="Bengaluru"/>
    <s v="Karnataka"/>
    <s v="India"/>
    <s v="UPI"/>
    <x v="0"/>
    <s v="Standard"/>
    <x v="0"/>
    <s v="No"/>
    <s v="No"/>
  </r>
  <r>
    <x v="11669"/>
    <x v="933"/>
    <s v="CUST11237"/>
    <s v="Customer 1237"/>
    <n v="50"/>
    <s v="New"/>
    <s v="P3003"/>
    <s v="Mixer Grinder"/>
    <x v="2"/>
    <s v="Prime Distributors"/>
    <n v="2"/>
    <n v="4800"/>
    <n v="5"/>
    <n v="9600"/>
    <n v="480"/>
    <n v="9120"/>
    <n v="5492.63"/>
    <n v="3627.37"/>
    <x v="0"/>
    <s v="Delhi"/>
    <s v="Delhi"/>
    <s v="India"/>
    <s v="Debit Card"/>
    <x v="2"/>
    <s v="Standard"/>
    <x v="4"/>
    <s v="No"/>
    <s v="No"/>
  </r>
  <r>
    <x v="11670"/>
    <x v="933"/>
    <s v="CUST12406"/>
    <s v="Customer 2406"/>
    <n v="37"/>
    <s v="Returning"/>
    <s v="P1010"/>
    <s v="Bluetooth Speaker"/>
    <x v="0"/>
    <s v="Prime Distributors"/>
    <n v="1"/>
    <n v="3200"/>
    <n v="5"/>
    <n v="3200"/>
    <n v="160"/>
    <n v="3040"/>
    <n v="2124.39"/>
    <n v="915.61"/>
    <x v="1"/>
    <s v="Visakhapatnam"/>
    <s v="Andhra Pradesh"/>
    <s v="India"/>
    <s v="Net Banking"/>
    <x v="0"/>
    <s v="Same Day"/>
    <x v="0"/>
    <s v="No"/>
    <s v="No"/>
  </r>
  <r>
    <x v="11671"/>
    <x v="933"/>
    <s v="CUST11176"/>
    <s v="Customer 1176"/>
    <n v="41"/>
    <s v="Returning"/>
    <s v="P4001"/>
    <s v="Face Wash"/>
    <x v="4"/>
    <s v="BeautyCare"/>
    <n v="1"/>
    <n v="450"/>
    <n v="15"/>
    <n v="450"/>
    <n v="67.5"/>
    <n v="382.5"/>
    <n v="221.71"/>
    <n v="160.79"/>
    <x v="0"/>
    <s v="Lucknow"/>
    <s v="Uttar Pradesh"/>
    <s v="India"/>
    <s v="Wallet"/>
    <x v="0"/>
    <s v="Express"/>
    <x v="0"/>
    <s v="No"/>
    <s v="No"/>
  </r>
  <r>
    <x v="11672"/>
    <x v="933"/>
    <s v="CUST10291"/>
    <s v="Customer 291"/>
    <n v="30"/>
    <s v="Loyal"/>
    <s v="P2006"/>
    <s v="Womens Kurti"/>
    <x v="3"/>
    <s v="FashionMart"/>
    <n v="3"/>
    <n v="1400"/>
    <n v="25"/>
    <n v="4200"/>
    <n v="1050"/>
    <n v="3150"/>
    <n v="2470.34"/>
    <n v="679.66"/>
    <x v="1"/>
    <s v="Jaipur"/>
    <s v="Rajasthan"/>
    <s v="India"/>
    <s v="Credit Card"/>
    <x v="2"/>
    <s v="Standard"/>
    <x v="3"/>
    <s v="No"/>
    <s v="No"/>
  </r>
  <r>
    <x v="11673"/>
    <x v="933"/>
    <s v="CUST10579"/>
    <s v="Customer 579"/>
    <n v="32"/>
    <s v="Returning"/>
    <s v="P4001"/>
    <s v="Face Wash"/>
    <x v="4"/>
    <s v="BeautyCare"/>
    <n v="2"/>
    <n v="450"/>
    <n v="5"/>
    <n v="900"/>
    <n v="45"/>
    <n v="855"/>
    <n v="482.63"/>
    <n v="372.37"/>
    <x v="0"/>
    <s v="Lucknow"/>
    <s v="Uttar Pradesh"/>
    <s v="India"/>
    <s v="Debit Card"/>
    <x v="2"/>
    <s v="Standard"/>
    <x v="0"/>
    <s v="No"/>
    <s v="No"/>
  </r>
  <r>
    <x v="11674"/>
    <x v="934"/>
    <s v="CUST11687"/>
    <s v="Customer 1687"/>
    <n v="36"/>
    <s v="New"/>
    <s v="P5001"/>
    <s v="Notebook Set"/>
    <x v="1"/>
    <s v="Stationery Hub"/>
    <n v="3"/>
    <n v="500"/>
    <n v="20"/>
    <n v="1500"/>
    <n v="300"/>
    <n v="1200"/>
    <n v="812.65"/>
    <n v="387.35"/>
    <x v="0"/>
    <s v="Surat"/>
    <s v="Gujarat"/>
    <s v="India"/>
    <s v="Cash on Delivery"/>
    <x v="0"/>
    <s v="Standard"/>
    <x v="1"/>
    <s v="No"/>
    <s v="No"/>
  </r>
  <r>
    <x v="11675"/>
    <x v="934"/>
    <s v="CUST10511"/>
    <s v="Customer 511"/>
    <n v="26"/>
    <s v="New"/>
    <s v="P5004"/>
    <s v="Pen Set"/>
    <x v="1"/>
    <s v="Stationery Hub"/>
    <n v="2"/>
    <n v="250"/>
    <n v="15"/>
    <n v="500"/>
    <n v="75"/>
    <n v="425"/>
    <n v="278.63"/>
    <n v="146.37"/>
    <x v="1"/>
    <s v="Surat"/>
    <s v="Gujarat"/>
    <s v="India"/>
    <s v="Credit Card"/>
    <x v="2"/>
    <s v="Standard"/>
    <x v="3"/>
    <s v="No"/>
    <s v="No"/>
  </r>
  <r>
    <x v="11676"/>
    <x v="934"/>
    <s v="CUST12489"/>
    <s v="Customer 2489"/>
    <n v="60"/>
    <s v="Returning"/>
    <s v="P4005"/>
    <s v="Perfume"/>
    <x v="4"/>
    <s v="BeautyCare"/>
    <n v="1"/>
    <n v="1800"/>
    <n v="10"/>
    <n v="1800"/>
    <n v="180"/>
    <n v="1620"/>
    <n v="1144.17"/>
    <n v="475.83"/>
    <x v="2"/>
    <s v="Delhi"/>
    <s v="Delhi"/>
    <s v="India"/>
    <s v="Net Banking"/>
    <x v="2"/>
    <s v="Standard"/>
    <x v="0"/>
    <s v="No"/>
    <s v="No"/>
  </r>
  <r>
    <x v="11677"/>
    <x v="934"/>
    <s v="CUST11859"/>
    <s v="Customer 1859"/>
    <n v="25"/>
    <s v="Returning"/>
    <s v="P1010"/>
    <s v="Bluetooth Speaker"/>
    <x v="0"/>
    <s v="Prime Distributors"/>
    <n v="3"/>
    <n v="3200"/>
    <n v="15"/>
    <n v="9600"/>
    <n v="1440"/>
    <n v="8160"/>
    <n v="5904.06"/>
    <n v="2255.94"/>
    <x v="1"/>
    <s v="Mumbai"/>
    <s v="Maharashtra"/>
    <s v="India"/>
    <s v="UPI"/>
    <x v="0"/>
    <s v="Standard"/>
    <x v="0"/>
    <s v="No"/>
    <s v="No"/>
  </r>
  <r>
    <x v="11678"/>
    <x v="934"/>
    <s v="CUST11017"/>
    <s v="Customer 1017"/>
    <n v="57"/>
    <s v="Returning"/>
    <s v="P1010"/>
    <s v="Bluetooth Speaker"/>
    <x v="0"/>
    <s v="Prime Distributors"/>
    <n v="2"/>
    <n v="3200"/>
    <n v="5"/>
    <n v="6400"/>
    <n v="320"/>
    <n v="6080"/>
    <n v="4137.79"/>
    <n v="1942.21"/>
    <x v="2"/>
    <s v="Coimbatore"/>
    <s v="Tamil Nadu"/>
    <s v="India"/>
    <s v="Credit Card"/>
    <x v="2"/>
    <s v="Express"/>
    <x v="0"/>
    <s v="No"/>
    <s v="No"/>
  </r>
  <r>
    <x v="11679"/>
    <x v="934"/>
    <s v="CUST12264"/>
    <s v="Customer 2264"/>
    <n v="43"/>
    <s v="New"/>
    <s v="P1001"/>
    <s v="Laptop"/>
    <x v="0"/>
    <s v="TechSource India"/>
    <n v="1"/>
    <n v="55000"/>
    <n v="0"/>
    <n v="55000"/>
    <n v="0"/>
    <n v="55000"/>
    <n v="37036.99"/>
    <n v="17963.009999999998"/>
    <x v="1"/>
    <s v="Patna"/>
    <s v="Bihar"/>
    <s v="India"/>
    <s v="Wallet"/>
    <x v="2"/>
    <s v="Standard"/>
    <x v="0"/>
    <s v="No"/>
    <s v="No"/>
  </r>
  <r>
    <x v="11680"/>
    <x v="934"/>
    <s v="CUST10580"/>
    <s v="Customer 580"/>
    <n v="30"/>
    <s v="Returning"/>
    <s v="P3005"/>
    <s v="Bedsheet Set"/>
    <x v="2"/>
    <s v="RetailHub"/>
    <n v="3"/>
    <n v="1800"/>
    <n v="10"/>
    <n v="5400"/>
    <n v="540"/>
    <n v="4860"/>
    <n v="3871.27"/>
    <n v="988.73"/>
    <x v="1"/>
    <s v="Chandigarh"/>
    <s v="Chandigarh"/>
    <s v="India"/>
    <s v="Net Banking"/>
    <x v="0"/>
    <s v="Standard"/>
    <x v="3"/>
    <s v="No"/>
    <s v="Yes"/>
  </r>
  <r>
    <x v="11681"/>
    <x v="934"/>
    <s v="CUST12446"/>
    <s v="Customer 2446"/>
    <n v="43"/>
    <s v="Loyal"/>
    <s v="P5004"/>
    <s v="Pen Set"/>
    <x v="1"/>
    <s v="Stationery Hub"/>
    <n v="3"/>
    <n v="250"/>
    <n v="5"/>
    <n v="750"/>
    <n v="37.5"/>
    <n v="712.5"/>
    <n v="535.63"/>
    <n v="176.87"/>
    <x v="1"/>
    <s v="Hyderabad"/>
    <s v="Telangana"/>
    <s v="India"/>
    <s v="Credit Card"/>
    <x v="1"/>
    <s v="Standard"/>
    <x v="3"/>
    <s v="No"/>
    <s v="No"/>
  </r>
  <r>
    <x v="11682"/>
    <x v="934"/>
    <s v="CUST11772"/>
    <s v="Customer 1772"/>
    <n v="44"/>
    <s v="Returning"/>
    <s v="P3006"/>
    <s v="Water Bottle"/>
    <x v="2"/>
    <s v="Metro Supplies"/>
    <n v="4"/>
    <n v="700"/>
    <n v="20"/>
    <n v="2800"/>
    <n v="560"/>
    <n v="2240"/>
    <n v="1313.56"/>
    <n v="926.44"/>
    <x v="0"/>
    <s v="Chennai"/>
    <s v="Tamil Nadu"/>
    <s v="India"/>
    <s v="Wallet"/>
    <x v="0"/>
    <s v="Express"/>
    <x v="3"/>
    <s v="No"/>
    <s v="No"/>
  </r>
  <r>
    <x v="11683"/>
    <x v="934"/>
    <s v="CUST10204"/>
    <s v="Customer 204"/>
    <n v="25"/>
    <s v="Loyal"/>
    <s v="P1005"/>
    <s v="Tablet"/>
    <x v="0"/>
    <s v="RetailHub"/>
    <n v="3"/>
    <n v="18000"/>
    <n v="10"/>
    <n v="54000"/>
    <n v="5400"/>
    <n v="48600"/>
    <n v="38464.550000000003"/>
    <n v="10135.450000000001"/>
    <x v="0"/>
    <s v="Delhi"/>
    <s v="Delhi"/>
    <s v="India"/>
    <s v="Wallet"/>
    <x v="0"/>
    <s v="Standard"/>
    <x v="0"/>
    <s v="No"/>
    <s v="No"/>
  </r>
  <r>
    <x v="11684"/>
    <x v="934"/>
    <s v="CUST12390"/>
    <s v="Customer 2390"/>
    <n v="53"/>
    <s v="New"/>
    <s v="P5001"/>
    <s v="Notebook Set"/>
    <x v="1"/>
    <s v="Stationery Hub"/>
    <n v="1"/>
    <n v="500"/>
    <n v="5"/>
    <n v="500"/>
    <n v="25"/>
    <n v="475"/>
    <n v="298.93"/>
    <n v="176.07"/>
    <x v="2"/>
    <s v="Hyderabad"/>
    <s v="Telangana"/>
    <s v="India"/>
    <s v="Credit Card"/>
    <x v="2"/>
    <s v="Standard"/>
    <x v="0"/>
    <s v="No"/>
    <s v="No"/>
  </r>
  <r>
    <x v="11685"/>
    <x v="934"/>
    <s v="CUST10748"/>
    <s v="Customer 748"/>
    <n v="54"/>
    <s v="Returning"/>
    <s v="P1009"/>
    <s v="Power Bank"/>
    <x v="0"/>
    <s v="Prime Distributors"/>
    <n v="1"/>
    <n v="1600"/>
    <n v="10"/>
    <n v="1600"/>
    <n v="160"/>
    <n v="1440"/>
    <n v="1142.52"/>
    <n v="297.48"/>
    <x v="0"/>
    <s v="Kolkata"/>
    <s v="West Bengal"/>
    <s v="India"/>
    <s v="Net Banking"/>
    <x v="2"/>
    <s v="Same Day"/>
    <x v="1"/>
    <s v="No"/>
    <s v="No"/>
  </r>
  <r>
    <x v="11686"/>
    <x v="934"/>
    <s v="CUST10117"/>
    <s v="Customer 117"/>
    <n v="55"/>
    <s v="Returning"/>
    <s v="P5003"/>
    <s v="Calculator"/>
    <x v="1"/>
    <s v="Stationery Hub"/>
    <n v="1"/>
    <n v="650"/>
    <n v="15"/>
    <n v="650"/>
    <n v="97.5"/>
    <n v="552.5"/>
    <n v="437.97"/>
    <n v="114.53"/>
    <x v="1"/>
    <s v="Chandigarh"/>
    <s v="Chandigarh"/>
    <s v="India"/>
    <s v="UPI"/>
    <x v="2"/>
    <s v="Standard"/>
    <x v="3"/>
    <s v="No"/>
    <s v="No"/>
  </r>
  <r>
    <x v="11687"/>
    <x v="934"/>
    <s v="CUST10912"/>
    <s v="Customer 912"/>
    <n v="36"/>
    <s v="Returning"/>
    <s v="P2006"/>
    <s v="Womens Kurti"/>
    <x v="3"/>
    <s v="FashionMart"/>
    <n v="2"/>
    <n v="1400"/>
    <n v="15"/>
    <n v="2800"/>
    <n v="420"/>
    <n v="2380"/>
    <n v="1381.37"/>
    <n v="998.63"/>
    <x v="2"/>
    <s v="Delhi"/>
    <s v="Delhi"/>
    <s v="India"/>
    <s v="Cash on Delivery"/>
    <x v="2"/>
    <s v="Standard"/>
    <x v="0"/>
    <s v="No"/>
    <s v="No"/>
  </r>
  <r>
    <x v="11688"/>
    <x v="934"/>
    <s v="CUST12101"/>
    <s v="Customer 2101"/>
    <n v="28"/>
    <s v="New"/>
    <s v="P2004"/>
    <s v="Jacket"/>
    <x v="3"/>
    <s v="Global Traders"/>
    <n v="3"/>
    <n v="3500"/>
    <n v="10"/>
    <n v="10500"/>
    <n v="1050"/>
    <n v="9450"/>
    <n v="5967.52"/>
    <n v="3482.48"/>
    <x v="1"/>
    <s v="Kolkata"/>
    <s v="West Bengal"/>
    <s v="India"/>
    <s v="Credit Card"/>
    <x v="1"/>
    <s v="Express"/>
    <x v="0"/>
    <s v="No"/>
    <s v="No"/>
  </r>
  <r>
    <x v="11689"/>
    <x v="935"/>
    <s v="CUST10343"/>
    <s v="Customer 343"/>
    <n v="29"/>
    <s v="New"/>
    <s v="P3005"/>
    <s v="Bedsheet Set"/>
    <x v="2"/>
    <s v="RetailHub"/>
    <n v="1"/>
    <n v="1800"/>
    <n v="10"/>
    <n v="1800"/>
    <n v="180"/>
    <n v="1620"/>
    <n v="1301.52"/>
    <n v="318.48"/>
    <x v="0"/>
    <s v="Chandigarh"/>
    <s v="Chandigarh"/>
    <s v="India"/>
    <s v="Credit Card"/>
    <x v="0"/>
    <s v="Standard"/>
    <x v="0"/>
    <s v="No"/>
    <s v="No"/>
  </r>
  <r>
    <x v="11690"/>
    <x v="935"/>
    <s v="CUST10312"/>
    <s v="Customer 312"/>
    <n v="40"/>
    <s v="New"/>
    <s v="P4001"/>
    <s v="Face Wash"/>
    <x v="4"/>
    <s v="BeautyCare"/>
    <n v="1"/>
    <n v="450"/>
    <n v="10"/>
    <n v="450"/>
    <n v="45"/>
    <n v="405"/>
    <n v="228.72"/>
    <n v="176.28"/>
    <x v="1"/>
    <s v="Lucknow"/>
    <s v="Uttar Pradesh"/>
    <s v="India"/>
    <s v="Cash on Delivery"/>
    <x v="0"/>
    <s v="Standard"/>
    <x v="0"/>
    <s v="No"/>
    <s v="No"/>
  </r>
  <r>
    <x v="11691"/>
    <x v="935"/>
    <s v="CUST10467"/>
    <s v="Customer 467"/>
    <n v="28"/>
    <s v="Returning"/>
    <s v="P2008"/>
    <s v="Formal Shirt"/>
    <x v="3"/>
    <s v="Global Traders"/>
    <n v="3"/>
    <n v="1700"/>
    <n v="20"/>
    <n v="5100"/>
    <n v="1020"/>
    <n v="4080"/>
    <n v="2867.79"/>
    <n v="1212.21"/>
    <x v="1"/>
    <s v="Indore"/>
    <s v="Madhya Pradesh"/>
    <s v="India"/>
    <s v="Net Banking"/>
    <x v="0"/>
    <s v="Standard"/>
    <x v="0"/>
    <s v="No"/>
    <s v="No"/>
  </r>
  <r>
    <x v="11692"/>
    <x v="935"/>
    <s v="CUST10321"/>
    <s v="Customer 321"/>
    <n v="49"/>
    <s v="Loyal"/>
    <s v="P2001"/>
    <s v="Running Shoes"/>
    <x v="3"/>
    <s v="FashionMart"/>
    <n v="3"/>
    <n v="3200"/>
    <n v="20"/>
    <n v="9600"/>
    <n v="1920"/>
    <n v="7680"/>
    <n v="5451.76"/>
    <n v="2228.2399999999998"/>
    <x v="1"/>
    <s v="Mumbai"/>
    <s v="Maharashtra"/>
    <s v="India"/>
    <s v="Net Banking"/>
    <x v="0"/>
    <s v="Standard"/>
    <x v="0"/>
    <s v="Yes"/>
    <s v="No"/>
  </r>
  <r>
    <x v="11693"/>
    <x v="935"/>
    <s v="CUST10354"/>
    <s v="Customer 354"/>
    <n v="34"/>
    <s v="Returning"/>
    <s v="P2004"/>
    <s v="Jacket"/>
    <x v="3"/>
    <s v="Global Traders"/>
    <n v="1"/>
    <n v="3500"/>
    <n v="10"/>
    <n v="3500"/>
    <n v="350"/>
    <n v="3150"/>
    <n v="2066.2199999999998"/>
    <n v="1083.78"/>
    <x v="2"/>
    <s v="Visakhapatnam"/>
    <s v="Andhra Pradesh"/>
    <s v="India"/>
    <s v="Credit Card"/>
    <x v="0"/>
    <s v="Standard"/>
    <x v="0"/>
    <s v="No"/>
    <s v="No"/>
  </r>
  <r>
    <x v="11694"/>
    <x v="935"/>
    <s v="CUST11795"/>
    <s v="Customer 1795"/>
    <n v="44"/>
    <s v="Returning"/>
    <s v="P5004"/>
    <s v="Pen Set"/>
    <x v="1"/>
    <s v="Stationery Hub"/>
    <n v="3"/>
    <n v="250"/>
    <n v="25"/>
    <n v="750"/>
    <n v="187.5"/>
    <n v="562.5"/>
    <n v="436"/>
    <n v="126.5"/>
    <x v="1"/>
    <s v="Jaipur"/>
    <s v="Rajasthan"/>
    <s v="India"/>
    <s v="Net Banking"/>
    <x v="2"/>
    <s v="Standard"/>
    <x v="0"/>
    <s v="No"/>
    <s v="No"/>
  </r>
  <r>
    <x v="11695"/>
    <x v="935"/>
    <s v="CUST12207"/>
    <s v="Customer 2207"/>
    <n v="26"/>
    <s v="Loyal"/>
    <s v="P4002"/>
    <s v="Moisturizer"/>
    <x v="4"/>
    <s v="BeautyCare"/>
    <n v="2"/>
    <n v="650"/>
    <n v="10"/>
    <n v="1300"/>
    <n v="130"/>
    <n v="1170"/>
    <n v="708.65"/>
    <n v="461.35"/>
    <x v="2"/>
    <s v="Nagpur"/>
    <s v="Maharashtra"/>
    <s v="India"/>
    <s v="Cash on Delivery"/>
    <x v="1"/>
    <s v="Express"/>
    <x v="0"/>
    <s v="No"/>
    <s v="No"/>
  </r>
  <r>
    <x v="11696"/>
    <x v="935"/>
    <s v="CUST10212"/>
    <s v="Customer 212"/>
    <n v="59"/>
    <s v="New"/>
    <s v="P4001"/>
    <s v="Face Wash"/>
    <x v="4"/>
    <s v="BeautyCare"/>
    <n v="2"/>
    <n v="450"/>
    <n v="5"/>
    <n v="900"/>
    <n v="45"/>
    <n v="855"/>
    <n v="521.01"/>
    <n v="333.99"/>
    <x v="1"/>
    <s v="Patna"/>
    <s v="Bihar"/>
    <s v="India"/>
    <s v="Cash on Delivery"/>
    <x v="2"/>
    <s v="Standard"/>
    <x v="0"/>
    <s v="No"/>
    <s v="No"/>
  </r>
  <r>
    <x v="11697"/>
    <x v="935"/>
    <s v="CUST11120"/>
    <s v="Customer 1120"/>
    <n v="29"/>
    <s v="Loyal"/>
    <s v="P2008"/>
    <s v="Formal Shirt"/>
    <x v="3"/>
    <s v="Global Traders"/>
    <n v="6"/>
    <n v="1700"/>
    <n v="10"/>
    <n v="10200"/>
    <n v="1020"/>
    <n v="9180"/>
    <n v="6122.09"/>
    <n v="3057.91"/>
    <x v="1"/>
    <s v="Delhi"/>
    <s v="Delhi"/>
    <s v="India"/>
    <s v="Credit Card"/>
    <x v="1"/>
    <s v="Standard"/>
    <x v="0"/>
    <s v="No"/>
    <s v="No"/>
  </r>
  <r>
    <x v="11698"/>
    <x v="935"/>
    <s v="CUST11153"/>
    <s v="Customer 1153"/>
    <n v="45"/>
    <s v="Returning"/>
    <s v="P1004"/>
    <s v="Smartwatch"/>
    <x v="0"/>
    <s v="TechSource India"/>
    <n v="3"/>
    <n v="6500"/>
    <n v="5"/>
    <n v="19500"/>
    <n v="975"/>
    <n v="18525"/>
    <n v="14730.84"/>
    <n v="3794.16"/>
    <x v="1"/>
    <s v="Mumbai"/>
    <s v="Maharashtra"/>
    <s v="India"/>
    <s v="UPI"/>
    <x v="0"/>
    <s v="Standard"/>
    <x v="3"/>
    <s v="No"/>
    <s v="No"/>
  </r>
  <r>
    <x v="11699"/>
    <x v="935"/>
    <s v="CUST11728"/>
    <s v="Customer 1728"/>
    <n v="43"/>
    <s v="Returning"/>
    <s v="P2003"/>
    <s v="T-Shirt"/>
    <x v="3"/>
    <s v="RetailHub"/>
    <n v="4"/>
    <n v="900"/>
    <n v="10"/>
    <n v="3600"/>
    <n v="360"/>
    <n v="3240"/>
    <n v="1908.51"/>
    <n v="1331.49"/>
    <x v="0"/>
    <s v="Bhubaneswar"/>
    <s v="Odisha"/>
    <s v="India"/>
    <s v="Net Banking"/>
    <x v="2"/>
    <s v="Express"/>
    <x v="0"/>
    <s v="No"/>
    <s v="No"/>
  </r>
  <r>
    <x v="11700"/>
    <x v="935"/>
    <s v="CUST11777"/>
    <s v="Customer 1777"/>
    <n v="31"/>
    <s v="Returning"/>
    <s v="P4003"/>
    <s v="Sunscreen"/>
    <x v="4"/>
    <s v="BeautyCare"/>
    <n v="1"/>
    <n v="700"/>
    <n v="10"/>
    <n v="700"/>
    <n v="70"/>
    <n v="630"/>
    <n v="392.91"/>
    <n v="237.09"/>
    <x v="1"/>
    <s v="Delhi"/>
    <s v="Delhi"/>
    <s v="India"/>
    <s v="Net Banking"/>
    <x v="0"/>
    <s v="Express"/>
    <x v="1"/>
    <s v="No"/>
    <s v="No"/>
  </r>
  <r>
    <x v="11701"/>
    <x v="936"/>
    <s v="CUST12064"/>
    <s v="Customer 2064"/>
    <n v="55"/>
    <s v="Returning"/>
    <s v="P3005"/>
    <s v="Bedsheet Set"/>
    <x v="2"/>
    <s v="RetailHub"/>
    <n v="3"/>
    <n v="1800"/>
    <n v="0"/>
    <n v="5400"/>
    <n v="0"/>
    <n v="5400"/>
    <n v="3539.53"/>
    <n v="1860.47"/>
    <x v="2"/>
    <s v="Delhi"/>
    <s v="Delhi"/>
    <s v="India"/>
    <s v="Wallet"/>
    <x v="2"/>
    <s v="Standard"/>
    <x v="0"/>
    <s v="No"/>
    <s v="No"/>
  </r>
  <r>
    <x v="11702"/>
    <x v="936"/>
    <s v="CUST10892"/>
    <s v="Customer 892"/>
    <n v="20"/>
    <s v="Returning"/>
    <s v="P2008"/>
    <s v="Formal Shirt"/>
    <x v="3"/>
    <s v="Global Traders"/>
    <n v="1"/>
    <n v="1700"/>
    <n v="5"/>
    <n v="1700"/>
    <n v="85"/>
    <n v="1615"/>
    <n v="1239.78"/>
    <n v="375.22"/>
    <x v="1"/>
    <s v="Bhubaneswar"/>
    <s v="Odisha"/>
    <s v="India"/>
    <s v="Wallet"/>
    <x v="2"/>
    <s v="Express"/>
    <x v="0"/>
    <s v="No"/>
    <s v="No"/>
  </r>
  <r>
    <x v="11703"/>
    <x v="936"/>
    <s v="CUST10670"/>
    <s v="Customer 670"/>
    <n v="37"/>
    <s v="Returning"/>
    <s v="P1003"/>
    <s v="Headphones"/>
    <x v="0"/>
    <s v="Metro Supplies"/>
    <n v="1"/>
    <n v="2500"/>
    <n v="5"/>
    <n v="2500"/>
    <n v="125"/>
    <n v="2375"/>
    <n v="1666.53"/>
    <n v="708.47"/>
    <x v="1"/>
    <s v="Patna"/>
    <s v="Bihar"/>
    <s v="India"/>
    <s v="Net Banking"/>
    <x v="0"/>
    <s v="Standard"/>
    <x v="0"/>
    <s v="No"/>
    <s v="No"/>
  </r>
  <r>
    <x v="11704"/>
    <x v="936"/>
    <s v="CUST11009"/>
    <s v="Customer 1009"/>
    <n v="42"/>
    <s v="Returning"/>
    <s v="P2006"/>
    <s v="Womens Kurti"/>
    <x v="3"/>
    <s v="FashionMart"/>
    <n v="1"/>
    <n v="1400"/>
    <n v="0"/>
    <n v="1400"/>
    <n v="0"/>
    <n v="1400"/>
    <n v="857.1"/>
    <n v="542.9"/>
    <x v="2"/>
    <s v="Indore"/>
    <s v="Madhya Pradesh"/>
    <s v="India"/>
    <s v="Net Banking"/>
    <x v="2"/>
    <s v="Standard"/>
    <x v="0"/>
    <s v="No"/>
    <s v="No"/>
  </r>
  <r>
    <x v="11705"/>
    <x v="936"/>
    <s v="CUST11227"/>
    <s v="Customer 1227"/>
    <n v="48"/>
    <s v="Returning"/>
    <s v="P1002"/>
    <s v="Smartphone"/>
    <x v="0"/>
    <s v="Global Traders"/>
    <n v="2"/>
    <n v="28000"/>
    <n v="10"/>
    <n v="56000"/>
    <n v="5600"/>
    <n v="50400"/>
    <n v="38025.370000000003"/>
    <n v="12374.63"/>
    <x v="1"/>
    <s v="Delhi"/>
    <s v="Delhi"/>
    <s v="India"/>
    <s v="Debit Card"/>
    <x v="2"/>
    <s v="Standard"/>
    <x v="1"/>
    <s v="No"/>
    <s v="No"/>
  </r>
  <r>
    <x v="11706"/>
    <x v="936"/>
    <s v="CUST11072"/>
    <s v="Customer 1072"/>
    <n v="52"/>
    <s v="Loyal"/>
    <s v="P5003"/>
    <s v="Calculator"/>
    <x v="1"/>
    <s v="Stationery Hub"/>
    <n v="4"/>
    <n v="650"/>
    <n v="0"/>
    <n v="2600"/>
    <n v="0"/>
    <n v="2600"/>
    <n v="1439.95"/>
    <n v="1160.05"/>
    <x v="1"/>
    <s v="Bhubaneswar"/>
    <s v="Odisha"/>
    <s v="India"/>
    <s v="UPI"/>
    <x v="2"/>
    <s v="Standard"/>
    <x v="3"/>
    <s v="No"/>
    <s v="No"/>
  </r>
  <r>
    <x v="11707"/>
    <x v="936"/>
    <s v="CUST11469"/>
    <s v="Customer 1469"/>
    <n v="56"/>
    <s v="New"/>
    <s v="P5005"/>
    <s v="Desk Organizer"/>
    <x v="1"/>
    <s v="Stationery Hub"/>
    <n v="1"/>
    <n v="600"/>
    <n v="10"/>
    <n v="600"/>
    <n v="60"/>
    <n v="540"/>
    <n v="415.11"/>
    <n v="124.89"/>
    <x v="2"/>
    <s v="Pune"/>
    <s v="Maharashtra"/>
    <s v="India"/>
    <s v="Net Banking"/>
    <x v="0"/>
    <s v="Express"/>
    <x v="0"/>
    <s v="No"/>
    <s v="No"/>
  </r>
  <r>
    <x v="11708"/>
    <x v="936"/>
    <s v="CUST11270"/>
    <s v="Customer 1270"/>
    <n v="33"/>
    <s v="Loyal"/>
    <s v="P4006"/>
    <s v="Lipstick"/>
    <x v="4"/>
    <s v="BeautyCare"/>
    <n v="4"/>
    <n v="850"/>
    <n v="20"/>
    <n v="3400"/>
    <n v="680"/>
    <n v="2720"/>
    <n v="1597.13"/>
    <n v="1122.8699999999999"/>
    <x v="1"/>
    <s v="Lucknow"/>
    <s v="Uttar Pradesh"/>
    <s v="India"/>
    <s v="UPI"/>
    <x v="0"/>
    <s v="Standard"/>
    <x v="0"/>
    <s v="No"/>
    <s v="No"/>
  </r>
  <r>
    <x v="11709"/>
    <x v="936"/>
    <s v="CUST12299"/>
    <s v="Customer 2299"/>
    <n v="29"/>
    <s v="Loyal"/>
    <s v="P2001"/>
    <s v="Running Shoes"/>
    <x v="3"/>
    <s v="FashionMart"/>
    <n v="1"/>
    <n v="3200"/>
    <n v="25"/>
    <n v="3200"/>
    <n v="800"/>
    <n v="2400"/>
    <n v="1538.74"/>
    <n v="861.26"/>
    <x v="1"/>
    <s v="Surat"/>
    <s v="Gujarat"/>
    <s v="India"/>
    <s v="Cash on Delivery"/>
    <x v="2"/>
    <s v="Express"/>
    <x v="0"/>
    <s v="No"/>
    <s v="No"/>
  </r>
  <r>
    <x v="11710"/>
    <x v="937"/>
    <s v="CUST10747"/>
    <s v="Customer 747"/>
    <n v="23"/>
    <s v="Returning"/>
    <s v="P4002"/>
    <s v="Moisturizer"/>
    <x v="4"/>
    <s v="BeautyCare"/>
    <n v="2"/>
    <n v="650"/>
    <n v="10"/>
    <n v="1300"/>
    <n v="130"/>
    <n v="1170"/>
    <n v="898.65"/>
    <n v="271.35000000000002"/>
    <x v="1"/>
    <s v="Jaipur"/>
    <s v="Rajasthan"/>
    <s v="India"/>
    <s v="Wallet"/>
    <x v="2"/>
    <s v="Standard"/>
    <x v="0"/>
    <s v="No"/>
    <s v="No"/>
  </r>
  <r>
    <x v="11711"/>
    <x v="937"/>
    <s v="CUST11679"/>
    <s v="Customer 1679"/>
    <n v="25"/>
    <s v="Returning"/>
    <s v="P4002"/>
    <s v="Moisturizer"/>
    <x v="4"/>
    <s v="BeautyCare"/>
    <n v="2"/>
    <n v="650"/>
    <n v="10"/>
    <n v="1300"/>
    <n v="130"/>
    <n v="1170"/>
    <n v="668.7"/>
    <n v="501.3"/>
    <x v="1"/>
    <s v="Ahmedabad"/>
    <s v="Gujarat"/>
    <s v="India"/>
    <s v="Cash on Delivery"/>
    <x v="0"/>
    <s v="Standard"/>
    <x v="1"/>
    <s v="No"/>
    <s v="No"/>
  </r>
  <r>
    <x v="11712"/>
    <x v="937"/>
    <s v="CUST11430"/>
    <s v="Customer 1430"/>
    <n v="33"/>
    <s v="Returning"/>
    <s v="P1002"/>
    <s v="Smartphone"/>
    <x v="0"/>
    <s v="Global Traders"/>
    <n v="3"/>
    <n v="28000"/>
    <n v="15"/>
    <n v="84000"/>
    <n v="12600"/>
    <n v="71400"/>
    <n v="46961.23"/>
    <n v="24438.77"/>
    <x v="2"/>
    <s v="Indore"/>
    <s v="Madhya Pradesh"/>
    <s v="India"/>
    <s v="Net Banking"/>
    <x v="1"/>
    <s v="Standard"/>
    <x v="0"/>
    <s v="No"/>
    <s v="No"/>
  </r>
  <r>
    <x v="11713"/>
    <x v="937"/>
    <s v="CUST11647"/>
    <s v="Customer 1647"/>
    <n v="27"/>
    <s v="New"/>
    <s v="P1003"/>
    <s v="Headphones"/>
    <x v="0"/>
    <s v="Metro Supplies"/>
    <n v="1"/>
    <n v="2500"/>
    <n v="20"/>
    <n v="2500"/>
    <n v="500"/>
    <n v="2000"/>
    <n v="1508.2"/>
    <n v="491.8"/>
    <x v="1"/>
    <s v="Chennai"/>
    <s v="Tamil Nadu"/>
    <s v="India"/>
    <s v="Wallet"/>
    <x v="0"/>
    <s v="Standard"/>
    <x v="1"/>
    <s v="No"/>
    <s v="No"/>
  </r>
  <r>
    <x v="11714"/>
    <x v="937"/>
    <s v="CUST10805"/>
    <s v="Customer 805"/>
    <n v="51"/>
    <s v="New"/>
    <s v="P2005"/>
    <s v="Backpack"/>
    <x v="3"/>
    <s v="Metro Supplies"/>
    <n v="4"/>
    <n v="1800"/>
    <n v="30"/>
    <n v="7200"/>
    <n v="2160"/>
    <n v="5040"/>
    <n v="3416.48"/>
    <n v="1623.52"/>
    <x v="1"/>
    <s v="Kolkata"/>
    <s v="West Bengal"/>
    <s v="India"/>
    <s v="Debit Card"/>
    <x v="2"/>
    <s v="Standard"/>
    <x v="2"/>
    <s v="No"/>
    <s v="No"/>
  </r>
  <r>
    <x v="11715"/>
    <x v="937"/>
    <s v="CUST12392"/>
    <s v="Customer 2392"/>
    <n v="37"/>
    <s v="Returning"/>
    <s v="P2006"/>
    <s v="Womens Kurti"/>
    <x v="3"/>
    <s v="FashionMart"/>
    <n v="5"/>
    <n v="1400"/>
    <n v="10"/>
    <n v="7000"/>
    <n v="700"/>
    <n v="6300"/>
    <n v="4590.3599999999997"/>
    <n v="1709.64"/>
    <x v="1"/>
    <s v="Visakhapatnam"/>
    <s v="Andhra Pradesh"/>
    <s v="India"/>
    <s v="Wallet"/>
    <x v="0"/>
    <s v="Standard"/>
    <x v="0"/>
    <s v="No"/>
    <s v="No"/>
  </r>
  <r>
    <x v="11716"/>
    <x v="937"/>
    <s v="CUST12251"/>
    <s v="Customer 2251"/>
    <n v="37"/>
    <s v="Returning"/>
    <s v="P2002"/>
    <s v="Jeans"/>
    <x v="3"/>
    <s v="FashionMart"/>
    <n v="1"/>
    <n v="2200"/>
    <n v="25"/>
    <n v="2200"/>
    <n v="550"/>
    <n v="1650"/>
    <n v="1095.45"/>
    <n v="554.54999999999995"/>
    <x v="1"/>
    <s v="Bhubaneswar"/>
    <s v="Odisha"/>
    <s v="India"/>
    <s v="Credit Card"/>
    <x v="0"/>
    <s v="Standard"/>
    <x v="0"/>
    <s v="No"/>
    <s v="No"/>
  </r>
  <r>
    <x v="11717"/>
    <x v="937"/>
    <s v="CUST10115"/>
    <s v="Customer 115"/>
    <n v="33"/>
    <s v="Returning"/>
    <s v="P1003"/>
    <s v="Headphones"/>
    <x v="0"/>
    <s v="Metro Supplies"/>
    <n v="1"/>
    <n v="2500"/>
    <n v="0"/>
    <n v="2500"/>
    <n v="0"/>
    <n v="2500"/>
    <n v="1966.22"/>
    <n v="533.78"/>
    <x v="2"/>
    <s v="Bhubaneswar"/>
    <s v="Odisha"/>
    <s v="India"/>
    <s v="Debit Card"/>
    <x v="1"/>
    <s v="Express"/>
    <x v="0"/>
    <s v="No"/>
    <s v="No"/>
  </r>
  <r>
    <x v="11718"/>
    <x v="937"/>
    <s v="CUST10455"/>
    <s v="Customer 455"/>
    <n v="57"/>
    <s v="New"/>
    <s v="P5001"/>
    <s v="Notebook Set"/>
    <x v="1"/>
    <s v="Stationery Hub"/>
    <n v="1"/>
    <n v="500"/>
    <n v="5"/>
    <n v="500"/>
    <n v="25"/>
    <n v="475"/>
    <n v="366.07"/>
    <n v="108.93"/>
    <x v="2"/>
    <s v="Mumbai"/>
    <s v="Maharashtra"/>
    <s v="India"/>
    <s v="Credit Card"/>
    <x v="0"/>
    <s v="Standard"/>
    <x v="0"/>
    <s v="No"/>
    <s v="No"/>
  </r>
  <r>
    <x v="11719"/>
    <x v="937"/>
    <s v="CUST10656"/>
    <s v="Customer 656"/>
    <n v="48"/>
    <s v="New"/>
    <s v="P1001"/>
    <s v="Laptop"/>
    <x v="0"/>
    <s v="TechSource India"/>
    <n v="2"/>
    <n v="55000"/>
    <n v="5"/>
    <n v="110000"/>
    <n v="5500"/>
    <n v="104500"/>
    <n v="76340.3"/>
    <n v="28159.7"/>
    <x v="1"/>
    <s v="Chennai"/>
    <s v="Tamil Nadu"/>
    <s v="India"/>
    <s v="Wallet"/>
    <x v="2"/>
    <s v="Express"/>
    <x v="3"/>
    <s v="No"/>
    <s v="No"/>
  </r>
  <r>
    <x v="11720"/>
    <x v="937"/>
    <s v="CUST11745"/>
    <s v="Customer 1745"/>
    <n v="25"/>
    <s v="Loyal"/>
    <s v="P1007"/>
    <s v="Mouse"/>
    <x v="0"/>
    <s v="RetailHub"/>
    <n v="1"/>
    <n v="900"/>
    <n v="20"/>
    <n v="900"/>
    <n v="180"/>
    <n v="720"/>
    <n v="535.45000000000005"/>
    <n v="184.55"/>
    <x v="1"/>
    <s v="Patna"/>
    <s v="Bihar"/>
    <s v="India"/>
    <s v="Credit Card"/>
    <x v="0"/>
    <s v="Standard"/>
    <x v="1"/>
    <s v="No"/>
    <s v="No"/>
  </r>
  <r>
    <x v="11721"/>
    <x v="937"/>
    <s v="CUST11812"/>
    <s v="Customer 1812"/>
    <n v="37"/>
    <s v="Loyal"/>
    <s v="P1001"/>
    <s v="Laptop"/>
    <x v="0"/>
    <s v="TechSource India"/>
    <n v="1"/>
    <n v="55000"/>
    <n v="5"/>
    <n v="55000"/>
    <n v="2750"/>
    <n v="52250"/>
    <n v="42842.98"/>
    <n v="9407.02"/>
    <x v="1"/>
    <s v="Guwahati"/>
    <s v="Assam"/>
    <s v="India"/>
    <s v="UPI"/>
    <x v="0"/>
    <s v="Standard"/>
    <x v="0"/>
    <s v="No"/>
    <s v="No"/>
  </r>
  <r>
    <x v="11722"/>
    <x v="937"/>
    <s v="CUST11042"/>
    <s v="Customer 1042"/>
    <n v="60"/>
    <s v="Returning"/>
    <s v="P1010"/>
    <s v="Bluetooth Speaker"/>
    <x v="0"/>
    <s v="Prime Distributors"/>
    <n v="2"/>
    <n v="3200"/>
    <n v="10"/>
    <n v="6400"/>
    <n v="640"/>
    <n v="5760"/>
    <n v="4429.3599999999997"/>
    <n v="1330.64"/>
    <x v="0"/>
    <s v="Delhi"/>
    <s v="Delhi"/>
    <s v="India"/>
    <s v="Wallet"/>
    <x v="0"/>
    <s v="Standard"/>
    <x v="0"/>
    <s v="No"/>
    <s v="No"/>
  </r>
  <r>
    <x v="11723"/>
    <x v="937"/>
    <s v="CUST11365"/>
    <s v="Customer 1365"/>
    <n v="28"/>
    <s v="Returning"/>
    <s v="P5001"/>
    <s v="Notebook Set"/>
    <x v="1"/>
    <s v="Stationery Hub"/>
    <n v="3"/>
    <n v="500"/>
    <n v="0"/>
    <n v="1500"/>
    <n v="0"/>
    <n v="1500"/>
    <n v="986.88"/>
    <n v="513.12"/>
    <x v="0"/>
    <s v="Surat"/>
    <s v="Gujarat"/>
    <s v="India"/>
    <s v="UPI"/>
    <x v="1"/>
    <s v="Express"/>
    <x v="0"/>
    <s v="No"/>
    <s v="No"/>
  </r>
  <r>
    <x v="11724"/>
    <x v="937"/>
    <s v="CUST12390"/>
    <s v="Customer 2390"/>
    <n v="57"/>
    <s v="Loyal"/>
    <s v="P3004"/>
    <s v="Cookware Set"/>
    <x v="2"/>
    <s v="HomeNeeds"/>
    <n v="1"/>
    <n v="3500"/>
    <n v="10"/>
    <n v="3500"/>
    <n v="350"/>
    <n v="3150"/>
    <n v="1794.84"/>
    <n v="1355.16"/>
    <x v="2"/>
    <s v="Lucknow"/>
    <s v="Uttar Pradesh"/>
    <s v="India"/>
    <s v="UPI"/>
    <x v="2"/>
    <s v="Express"/>
    <x v="0"/>
    <s v="No"/>
    <s v="No"/>
  </r>
  <r>
    <x v="11725"/>
    <x v="937"/>
    <s v="CUST10162"/>
    <s v="Customer 162"/>
    <n v="49"/>
    <s v="New"/>
    <s v="P1009"/>
    <s v="Power Bank"/>
    <x v="0"/>
    <s v="Prime Distributors"/>
    <n v="1"/>
    <n v="1600"/>
    <n v="25"/>
    <n v="1600"/>
    <n v="400"/>
    <n v="1200"/>
    <n v="954.18"/>
    <n v="245.82"/>
    <x v="1"/>
    <s v="Bhopal"/>
    <s v="Madhya Pradesh"/>
    <s v="India"/>
    <s v="Wallet"/>
    <x v="0"/>
    <s v="Express"/>
    <x v="0"/>
    <s v="No"/>
    <s v="No"/>
  </r>
  <r>
    <x v="11726"/>
    <x v="937"/>
    <s v="CUST10478"/>
    <s v="Customer 478"/>
    <n v="24"/>
    <s v="New"/>
    <s v="P1009"/>
    <s v="Power Bank"/>
    <x v="0"/>
    <s v="Prime Distributors"/>
    <n v="1"/>
    <n v="1600"/>
    <n v="15"/>
    <n v="1600"/>
    <n v="240"/>
    <n v="1360"/>
    <n v="949.74"/>
    <n v="410.26"/>
    <x v="1"/>
    <s v="Coimbatore"/>
    <s v="Tamil Nadu"/>
    <s v="India"/>
    <s v="UPI"/>
    <x v="0"/>
    <s v="Standard"/>
    <x v="0"/>
    <s v="No"/>
    <s v="No"/>
  </r>
  <r>
    <x v="11727"/>
    <x v="937"/>
    <s v="CUST11567"/>
    <s v="Customer 1567"/>
    <n v="31"/>
    <s v="Returning"/>
    <s v="P2005"/>
    <s v="Backpack"/>
    <x v="3"/>
    <s v="Metro Supplies"/>
    <n v="1"/>
    <n v="1800"/>
    <n v="20"/>
    <n v="1800"/>
    <n v="360"/>
    <n v="1440"/>
    <n v="948.1"/>
    <n v="491.9"/>
    <x v="1"/>
    <s v="Guwahati"/>
    <s v="Assam"/>
    <s v="India"/>
    <s v="Net Banking"/>
    <x v="0"/>
    <s v="Standard"/>
    <x v="0"/>
    <s v="No"/>
    <s v="No"/>
  </r>
  <r>
    <x v="11728"/>
    <x v="937"/>
    <s v="CUST10690"/>
    <s v="Customer 690"/>
    <n v="21"/>
    <s v="New"/>
    <s v="P4001"/>
    <s v="Face Wash"/>
    <x v="4"/>
    <s v="BeautyCare"/>
    <n v="1"/>
    <n v="450"/>
    <n v="10"/>
    <n v="450"/>
    <n v="45"/>
    <n v="405"/>
    <n v="273.10000000000002"/>
    <n v="131.9"/>
    <x v="1"/>
    <s v="Coimbatore"/>
    <s v="Tamil Nadu"/>
    <s v="India"/>
    <s v="Net Banking"/>
    <x v="1"/>
    <s v="Standard"/>
    <x v="0"/>
    <s v="No"/>
    <s v="No"/>
  </r>
  <r>
    <x v="11729"/>
    <x v="937"/>
    <s v="CUST10106"/>
    <s v="Customer 106"/>
    <n v="30"/>
    <s v="Returning"/>
    <s v="P2004"/>
    <s v="Jacket"/>
    <x v="3"/>
    <s v="Global Traders"/>
    <n v="2"/>
    <n v="3500"/>
    <n v="5"/>
    <n v="7000"/>
    <n v="350"/>
    <n v="6650"/>
    <n v="4551.88"/>
    <n v="2098.12"/>
    <x v="1"/>
    <s v="Mumbai"/>
    <s v="Maharashtra"/>
    <s v="India"/>
    <s v="Credit Card"/>
    <x v="0"/>
    <s v="Express"/>
    <x v="0"/>
    <s v="No"/>
    <s v="No"/>
  </r>
  <r>
    <x v="11730"/>
    <x v="937"/>
    <s v="CUST11762"/>
    <s v="Customer 1762"/>
    <n v="39"/>
    <s v="Returning"/>
    <s v="P4003"/>
    <s v="Sunscreen"/>
    <x v="4"/>
    <s v="BeautyCare"/>
    <n v="1"/>
    <n v="700"/>
    <n v="15"/>
    <n v="700"/>
    <n v="105"/>
    <n v="595"/>
    <n v="399.68"/>
    <n v="195.32"/>
    <x v="1"/>
    <s v="Mumbai"/>
    <s v="Maharashtra"/>
    <s v="India"/>
    <s v="Net Banking"/>
    <x v="0"/>
    <s v="Standard"/>
    <x v="0"/>
    <s v="No"/>
    <s v="Yes"/>
  </r>
  <r>
    <x v="11731"/>
    <x v="938"/>
    <s v="CUST11196"/>
    <s v="Customer 1196"/>
    <n v="39"/>
    <s v="Returning"/>
    <s v="P2001"/>
    <s v="Running Shoes"/>
    <x v="3"/>
    <s v="FashionMart"/>
    <n v="2"/>
    <n v="3200"/>
    <n v="0"/>
    <n v="6400"/>
    <n v="0"/>
    <n v="6400"/>
    <n v="4388.78"/>
    <n v="2011.22"/>
    <x v="1"/>
    <s v="Chandigarh"/>
    <s v="Chandigarh"/>
    <s v="India"/>
    <s v="Wallet"/>
    <x v="2"/>
    <s v="Standard"/>
    <x v="0"/>
    <s v="No"/>
    <s v="No"/>
  </r>
  <r>
    <x v="11732"/>
    <x v="938"/>
    <s v="CUST10734"/>
    <s v="Customer 734"/>
    <n v="29"/>
    <s v="New"/>
    <s v="P2004"/>
    <s v="Jacket"/>
    <x v="3"/>
    <s v="Global Traders"/>
    <n v="3"/>
    <n v="3500"/>
    <n v="5"/>
    <n v="10500"/>
    <n v="525"/>
    <n v="9975"/>
    <n v="7256.46"/>
    <n v="2718.54"/>
    <x v="1"/>
    <s v="Surat"/>
    <s v="Gujarat"/>
    <s v="India"/>
    <s v="Wallet"/>
    <x v="2"/>
    <s v="Express"/>
    <x v="0"/>
    <s v="No"/>
    <s v="Yes"/>
  </r>
  <r>
    <x v="11733"/>
    <x v="938"/>
    <s v="CUST12045"/>
    <s v="Customer 2045"/>
    <n v="41"/>
    <s v="Loyal"/>
    <s v="P5002"/>
    <s v="Novel"/>
    <x v="1"/>
    <s v="Stationery Hub"/>
    <n v="4"/>
    <n v="400"/>
    <n v="20"/>
    <n v="1600"/>
    <n v="320"/>
    <n v="1280"/>
    <n v="790.72"/>
    <n v="489.28"/>
    <x v="2"/>
    <s v="Kolkata"/>
    <s v="West Bengal"/>
    <s v="India"/>
    <s v="Debit Card"/>
    <x v="0"/>
    <s v="Standard"/>
    <x v="0"/>
    <s v="No"/>
    <s v="No"/>
  </r>
  <r>
    <x v="11734"/>
    <x v="938"/>
    <s v="CUST10111"/>
    <s v="Customer 111"/>
    <n v="59"/>
    <s v="Loyal"/>
    <s v="P1002"/>
    <s v="Smartphone"/>
    <x v="0"/>
    <s v="Global Traders"/>
    <n v="4"/>
    <n v="28000"/>
    <n v="0"/>
    <n v="112000"/>
    <n v="0"/>
    <n v="112000"/>
    <n v="70494.39"/>
    <n v="41505.61"/>
    <x v="1"/>
    <s v="Indore"/>
    <s v="Madhya Pradesh"/>
    <s v="India"/>
    <s v="Credit Card"/>
    <x v="2"/>
    <s v="Express"/>
    <x v="0"/>
    <s v="No"/>
    <s v="No"/>
  </r>
  <r>
    <x v="11735"/>
    <x v="938"/>
    <s v="CUST10102"/>
    <s v="Customer 102"/>
    <n v="28"/>
    <s v="Returning"/>
    <s v="P4001"/>
    <s v="Face Wash"/>
    <x v="4"/>
    <s v="BeautyCare"/>
    <n v="3"/>
    <n v="450"/>
    <n v="20"/>
    <n v="1350"/>
    <n v="270"/>
    <n v="1080"/>
    <n v="707.62"/>
    <n v="372.38"/>
    <x v="1"/>
    <s v="Bhubaneswar"/>
    <s v="Odisha"/>
    <s v="India"/>
    <s v="Debit Card"/>
    <x v="2"/>
    <s v="Standard"/>
    <x v="1"/>
    <s v="No"/>
    <s v="No"/>
  </r>
  <r>
    <x v="11736"/>
    <x v="938"/>
    <s v="CUST10703"/>
    <s v="Customer 703"/>
    <n v="21"/>
    <s v="New"/>
    <s v="P5003"/>
    <s v="Calculator"/>
    <x v="1"/>
    <s v="Stationery Hub"/>
    <n v="5"/>
    <n v="650"/>
    <n v="10"/>
    <n v="3250"/>
    <n v="325"/>
    <n v="2925"/>
    <n v="1714.96"/>
    <n v="1210.04"/>
    <x v="1"/>
    <s v="Pune"/>
    <s v="Maharashtra"/>
    <s v="India"/>
    <s v="Debit Card"/>
    <x v="1"/>
    <s v="Express"/>
    <x v="0"/>
    <s v="No"/>
    <s v="No"/>
  </r>
  <r>
    <x v="11737"/>
    <x v="938"/>
    <s v="CUST11388"/>
    <s v="Customer 1388"/>
    <n v="60"/>
    <s v="Returning"/>
    <s v="P1005"/>
    <s v="Tablet"/>
    <x v="0"/>
    <s v="RetailHub"/>
    <n v="2"/>
    <n v="18000"/>
    <n v="0"/>
    <n v="36000"/>
    <n v="0"/>
    <n v="36000"/>
    <n v="23111.8"/>
    <n v="12888.2"/>
    <x v="1"/>
    <s v="Bengaluru"/>
    <s v="Karnataka"/>
    <s v="India"/>
    <s v="UPI"/>
    <x v="2"/>
    <s v="Same Day"/>
    <x v="0"/>
    <s v="No"/>
    <s v="No"/>
  </r>
  <r>
    <x v="11738"/>
    <x v="938"/>
    <s v="CUST12032"/>
    <s v="Customer 2032"/>
    <n v="39"/>
    <s v="Returning"/>
    <s v="P1005"/>
    <s v="Tablet"/>
    <x v="0"/>
    <s v="RetailHub"/>
    <n v="2"/>
    <n v="18000"/>
    <n v="20"/>
    <n v="36000"/>
    <n v="7200"/>
    <n v="28800"/>
    <n v="21795.1"/>
    <n v="7004.9"/>
    <x v="1"/>
    <s v="Bengaluru"/>
    <s v="Karnataka"/>
    <s v="India"/>
    <s v="UPI"/>
    <x v="0"/>
    <s v="Standard"/>
    <x v="0"/>
    <s v="No"/>
    <s v="Yes"/>
  </r>
  <r>
    <x v="11739"/>
    <x v="938"/>
    <s v="CUST11782"/>
    <s v="Customer 1782"/>
    <n v="36"/>
    <s v="New"/>
    <s v="P1007"/>
    <s v="Mouse"/>
    <x v="0"/>
    <s v="RetailHub"/>
    <n v="1"/>
    <n v="900"/>
    <n v="20"/>
    <n v="900"/>
    <n v="180"/>
    <n v="720"/>
    <n v="485.94"/>
    <n v="234.06"/>
    <x v="1"/>
    <s v="Mumbai"/>
    <s v="Maharashtra"/>
    <s v="India"/>
    <s v="Debit Card"/>
    <x v="0"/>
    <s v="Express"/>
    <x v="0"/>
    <s v="No"/>
    <s v="No"/>
  </r>
  <r>
    <x v="11740"/>
    <x v="938"/>
    <s v="CUST12319"/>
    <s v="Customer 2319"/>
    <n v="30"/>
    <s v="New"/>
    <s v="P5001"/>
    <s v="Notebook Set"/>
    <x v="1"/>
    <s v="Stationery Hub"/>
    <n v="2"/>
    <n v="500"/>
    <n v="10"/>
    <n v="1000"/>
    <n v="100"/>
    <n v="900"/>
    <n v="730.93"/>
    <n v="169.07"/>
    <x v="1"/>
    <s v="Chennai"/>
    <s v="Tamil Nadu"/>
    <s v="India"/>
    <s v="Wallet"/>
    <x v="1"/>
    <s v="Express"/>
    <x v="1"/>
    <s v="No"/>
    <s v="No"/>
  </r>
  <r>
    <x v="11741"/>
    <x v="938"/>
    <s v="CUST10145"/>
    <s v="Customer 145"/>
    <n v="60"/>
    <s v="Returning"/>
    <s v="P3002"/>
    <s v="Air Fryer"/>
    <x v="2"/>
    <s v="HomeNeeds"/>
    <n v="1"/>
    <n v="6500"/>
    <n v="0"/>
    <n v="6500"/>
    <n v="0"/>
    <n v="6500"/>
    <n v="3974.3"/>
    <n v="2525.6999999999998"/>
    <x v="1"/>
    <s v="Lucknow"/>
    <s v="Uttar Pradesh"/>
    <s v="India"/>
    <s v="Cash on Delivery"/>
    <x v="1"/>
    <s v="Express"/>
    <x v="4"/>
    <s v="No"/>
    <s v="No"/>
  </r>
  <r>
    <x v="11742"/>
    <x v="938"/>
    <s v="CUST10575"/>
    <s v="Customer 575"/>
    <n v="31"/>
    <s v="Loyal"/>
    <s v="P3006"/>
    <s v="Water Bottle"/>
    <x v="2"/>
    <s v="Metro Supplies"/>
    <n v="2"/>
    <n v="700"/>
    <n v="25"/>
    <n v="1400"/>
    <n v="350"/>
    <n v="1050"/>
    <n v="790.95"/>
    <n v="259.05"/>
    <x v="1"/>
    <s v="Bengaluru"/>
    <s v="Karnataka"/>
    <s v="India"/>
    <s v="Debit Card"/>
    <x v="1"/>
    <s v="Standard"/>
    <x v="3"/>
    <s v="No"/>
    <s v="No"/>
  </r>
  <r>
    <x v="11743"/>
    <x v="938"/>
    <s v="CUST11791"/>
    <s v="Customer 1791"/>
    <n v="53"/>
    <s v="New"/>
    <s v="P3006"/>
    <s v="Water Bottle"/>
    <x v="2"/>
    <s v="Metro Supplies"/>
    <n v="6"/>
    <n v="700"/>
    <n v="10"/>
    <n v="4200"/>
    <n v="420"/>
    <n v="3780"/>
    <n v="2329.65"/>
    <n v="1450.35"/>
    <x v="1"/>
    <s v="Visakhapatnam"/>
    <s v="Andhra Pradesh"/>
    <s v="India"/>
    <s v="Debit Card"/>
    <x v="0"/>
    <s v="Standard"/>
    <x v="1"/>
    <s v="No"/>
    <s v="No"/>
  </r>
  <r>
    <x v="11744"/>
    <x v="939"/>
    <s v="CUST10840"/>
    <s v="Customer 840"/>
    <n v="32"/>
    <s v="New"/>
    <s v="P1001"/>
    <s v="Laptop"/>
    <x v="0"/>
    <s v="TechSource India"/>
    <n v="1"/>
    <n v="55000"/>
    <n v="5"/>
    <n v="55000"/>
    <n v="2750"/>
    <n v="52250"/>
    <n v="32829.64"/>
    <n v="19420.36"/>
    <x v="1"/>
    <s v="Surat"/>
    <s v="Gujarat"/>
    <s v="India"/>
    <s v="UPI"/>
    <x v="2"/>
    <s v="Standard"/>
    <x v="2"/>
    <s v="No"/>
    <s v="No"/>
  </r>
  <r>
    <x v="11745"/>
    <x v="939"/>
    <s v="CUST11532"/>
    <s v="Customer 1532"/>
    <n v="36"/>
    <s v="Returning"/>
    <s v="P3002"/>
    <s v="Air Fryer"/>
    <x v="2"/>
    <s v="HomeNeeds"/>
    <n v="1"/>
    <n v="6500"/>
    <n v="5"/>
    <n v="6500"/>
    <n v="325"/>
    <n v="6175"/>
    <n v="4386.04"/>
    <n v="1788.96"/>
    <x v="1"/>
    <s v="Kolkata"/>
    <s v="West Bengal"/>
    <s v="India"/>
    <s v="Wallet"/>
    <x v="0"/>
    <s v="Same Day"/>
    <x v="0"/>
    <s v="No"/>
    <s v="No"/>
  </r>
  <r>
    <x v="11746"/>
    <x v="939"/>
    <s v="CUST12017"/>
    <s v="Customer 2017"/>
    <n v="49"/>
    <s v="New"/>
    <s v="P4001"/>
    <s v="Face Wash"/>
    <x v="4"/>
    <s v="BeautyCare"/>
    <n v="3"/>
    <n v="450"/>
    <n v="10"/>
    <n v="1350"/>
    <n v="135"/>
    <n v="1215"/>
    <n v="972.71"/>
    <n v="242.29"/>
    <x v="1"/>
    <s v="Guwahati"/>
    <s v="Assam"/>
    <s v="India"/>
    <s v="Wallet"/>
    <x v="1"/>
    <s v="Standard"/>
    <x v="3"/>
    <s v="No"/>
    <s v="Yes"/>
  </r>
  <r>
    <x v="11747"/>
    <x v="939"/>
    <s v="CUST10764"/>
    <s v="Customer 764"/>
    <n v="33"/>
    <s v="Returning"/>
    <s v="P5002"/>
    <s v="Novel"/>
    <x v="1"/>
    <s v="Stationery Hub"/>
    <n v="1"/>
    <n v="400"/>
    <n v="5"/>
    <n v="400"/>
    <n v="20"/>
    <n v="380"/>
    <n v="225.1"/>
    <n v="154.9"/>
    <x v="0"/>
    <s v="Visakhapatnam"/>
    <s v="Andhra Pradesh"/>
    <s v="India"/>
    <s v="Net Banking"/>
    <x v="1"/>
    <s v="Standard"/>
    <x v="0"/>
    <s v="Yes"/>
    <s v="No"/>
  </r>
  <r>
    <x v="11748"/>
    <x v="939"/>
    <s v="CUST11943"/>
    <s v="Customer 1943"/>
    <n v="56"/>
    <s v="Returning"/>
    <s v="P1005"/>
    <s v="Tablet"/>
    <x v="0"/>
    <s v="RetailHub"/>
    <n v="2"/>
    <n v="18000"/>
    <n v="0"/>
    <n v="36000"/>
    <n v="0"/>
    <n v="36000"/>
    <n v="22250.3"/>
    <n v="13749.7"/>
    <x v="1"/>
    <s v="Bhopal"/>
    <s v="Madhya Pradesh"/>
    <s v="India"/>
    <s v="Wallet"/>
    <x v="1"/>
    <s v="Express"/>
    <x v="0"/>
    <s v="No"/>
    <s v="No"/>
  </r>
  <r>
    <x v="11749"/>
    <x v="939"/>
    <s v="CUST10419"/>
    <s v="Customer 419"/>
    <n v="42"/>
    <s v="Returning"/>
    <s v="P4004"/>
    <s v="Shampoo"/>
    <x v="4"/>
    <s v="BeautyCare"/>
    <n v="1"/>
    <n v="550"/>
    <n v="20"/>
    <n v="550"/>
    <n v="110"/>
    <n v="440"/>
    <n v="306.19"/>
    <n v="133.81"/>
    <x v="0"/>
    <s v="Bhopal"/>
    <s v="Madhya Pradesh"/>
    <s v="India"/>
    <s v="Credit Card"/>
    <x v="0"/>
    <s v="Standard"/>
    <x v="0"/>
    <s v="Yes"/>
    <s v="No"/>
  </r>
  <r>
    <x v="11750"/>
    <x v="939"/>
    <s v="CUST12292"/>
    <s v="Customer 2292"/>
    <n v="59"/>
    <s v="Returning"/>
    <s v="P3005"/>
    <s v="Bedsheet Set"/>
    <x v="2"/>
    <s v="RetailHub"/>
    <n v="4"/>
    <n v="1800"/>
    <n v="15"/>
    <n v="7200"/>
    <n v="1080"/>
    <n v="6120"/>
    <n v="4527.43"/>
    <n v="1592.57"/>
    <x v="2"/>
    <s v="Patna"/>
    <s v="Bihar"/>
    <s v="India"/>
    <s v="Net Banking"/>
    <x v="0"/>
    <s v="Standard"/>
    <x v="0"/>
    <s v="Yes"/>
    <s v="No"/>
  </r>
  <r>
    <x v="11751"/>
    <x v="940"/>
    <s v="CUST11104"/>
    <s v="Customer 1104"/>
    <n v="30"/>
    <s v="New"/>
    <s v="P3003"/>
    <s v="Mixer Grinder"/>
    <x v="2"/>
    <s v="Prime Distributors"/>
    <n v="3"/>
    <n v="4800"/>
    <n v="20"/>
    <n v="14400"/>
    <n v="2880"/>
    <n v="11520"/>
    <n v="6938.28"/>
    <n v="4581.72"/>
    <x v="1"/>
    <s v="Ahmedabad"/>
    <s v="Gujarat"/>
    <s v="India"/>
    <s v="UPI"/>
    <x v="0"/>
    <s v="Standard"/>
    <x v="1"/>
    <s v="No"/>
    <s v="No"/>
  </r>
  <r>
    <x v="11752"/>
    <x v="940"/>
    <s v="CUST11689"/>
    <s v="Customer 1689"/>
    <n v="44"/>
    <s v="Loyal"/>
    <s v="P2001"/>
    <s v="Running Shoes"/>
    <x v="3"/>
    <s v="FashionMart"/>
    <n v="4"/>
    <n v="3200"/>
    <n v="15"/>
    <n v="12800"/>
    <n v="1920"/>
    <n v="10880"/>
    <n v="6829.41"/>
    <n v="4050.59"/>
    <x v="1"/>
    <s v="Delhi"/>
    <s v="Delhi"/>
    <s v="India"/>
    <s v="UPI"/>
    <x v="1"/>
    <s v="Express"/>
    <x v="0"/>
    <s v="No"/>
    <s v="No"/>
  </r>
  <r>
    <x v="11753"/>
    <x v="940"/>
    <s v="CUST10118"/>
    <s v="Customer 118"/>
    <n v="21"/>
    <s v="Loyal"/>
    <s v="P2007"/>
    <s v="Saree"/>
    <x v="3"/>
    <s v="FashionMart"/>
    <n v="2"/>
    <n v="2600"/>
    <n v="0"/>
    <n v="5200"/>
    <n v="0"/>
    <n v="5200"/>
    <n v="3676.32"/>
    <n v="1523.68"/>
    <x v="1"/>
    <s v="Pune"/>
    <s v="Maharashtra"/>
    <s v="India"/>
    <s v="Debit Card"/>
    <x v="2"/>
    <s v="Standard"/>
    <x v="0"/>
    <s v="No"/>
    <s v="No"/>
  </r>
  <r>
    <x v="11754"/>
    <x v="940"/>
    <s v="CUST11950"/>
    <s v="Customer 1950"/>
    <n v="46"/>
    <s v="Returning"/>
    <s v="P1007"/>
    <s v="Mouse"/>
    <x v="0"/>
    <s v="RetailHub"/>
    <n v="1"/>
    <n v="900"/>
    <n v="5"/>
    <n v="900"/>
    <n v="45"/>
    <n v="855"/>
    <n v="652.51"/>
    <n v="202.49"/>
    <x v="1"/>
    <s v="Chandigarh"/>
    <s v="Chandigarh"/>
    <s v="India"/>
    <s v="Net Banking"/>
    <x v="0"/>
    <s v="Express"/>
    <x v="0"/>
    <s v="No"/>
    <s v="No"/>
  </r>
  <r>
    <x v="11755"/>
    <x v="940"/>
    <s v="CUST10227"/>
    <s v="Customer 227"/>
    <n v="29"/>
    <s v="New"/>
    <s v="P1010"/>
    <s v="Bluetooth Speaker"/>
    <x v="0"/>
    <s v="Prime Distributors"/>
    <n v="2"/>
    <n v="3200"/>
    <n v="10"/>
    <n v="6400"/>
    <n v="640"/>
    <n v="5760"/>
    <n v="4551.8999999999996"/>
    <n v="1208.0999999999999"/>
    <x v="2"/>
    <s v="Patna"/>
    <s v="Bihar"/>
    <s v="India"/>
    <s v="Credit Card"/>
    <x v="2"/>
    <s v="Standard"/>
    <x v="0"/>
    <s v="No"/>
    <s v="No"/>
  </r>
  <r>
    <x v="11756"/>
    <x v="940"/>
    <s v="CUST10329"/>
    <s v="Customer 329"/>
    <n v="48"/>
    <s v="New"/>
    <s v="P3001"/>
    <s v="Coffee Maker"/>
    <x v="2"/>
    <s v="HomeNeeds"/>
    <n v="3"/>
    <n v="4200"/>
    <n v="15"/>
    <n v="12600"/>
    <n v="1890"/>
    <n v="10710"/>
    <n v="7446.09"/>
    <n v="3263.91"/>
    <x v="2"/>
    <s v="Patna"/>
    <s v="Bihar"/>
    <s v="India"/>
    <s v="Net Banking"/>
    <x v="2"/>
    <s v="Express"/>
    <x v="0"/>
    <s v="No"/>
    <s v="No"/>
  </r>
  <r>
    <x v="11757"/>
    <x v="940"/>
    <s v="CUST12241"/>
    <s v="Customer 2241"/>
    <n v="49"/>
    <s v="Loyal"/>
    <s v="P4001"/>
    <s v="Face Wash"/>
    <x v="4"/>
    <s v="BeautyCare"/>
    <n v="3"/>
    <n v="450"/>
    <n v="0"/>
    <n v="1350"/>
    <n v="0"/>
    <n v="1350"/>
    <n v="837.13"/>
    <n v="512.87"/>
    <x v="1"/>
    <s v="Coimbatore"/>
    <s v="Tamil Nadu"/>
    <s v="India"/>
    <s v="Debit Card"/>
    <x v="0"/>
    <s v="Express"/>
    <x v="1"/>
    <s v="No"/>
    <s v="No"/>
  </r>
  <r>
    <x v="11758"/>
    <x v="940"/>
    <s v="CUST11500"/>
    <s v="Customer 1500"/>
    <n v="34"/>
    <s v="Loyal"/>
    <s v="P5004"/>
    <s v="Pen Set"/>
    <x v="1"/>
    <s v="Stationery Hub"/>
    <n v="4"/>
    <n v="250"/>
    <n v="10"/>
    <n v="1000"/>
    <n v="100"/>
    <n v="900"/>
    <n v="559.28"/>
    <n v="340.72"/>
    <x v="2"/>
    <s v="Delhi"/>
    <s v="Delhi"/>
    <s v="India"/>
    <s v="Credit Card"/>
    <x v="0"/>
    <s v="Same Day"/>
    <x v="0"/>
    <s v="No"/>
    <s v="No"/>
  </r>
  <r>
    <x v="11759"/>
    <x v="940"/>
    <s v="CUST10570"/>
    <s v="Customer 570"/>
    <n v="54"/>
    <s v="New"/>
    <s v="P1005"/>
    <s v="Tablet"/>
    <x v="0"/>
    <s v="RetailHub"/>
    <n v="2"/>
    <n v="18000"/>
    <n v="15"/>
    <n v="36000"/>
    <n v="5400"/>
    <n v="30600"/>
    <n v="18303.38"/>
    <n v="12296.62"/>
    <x v="1"/>
    <s v="Bhopal"/>
    <s v="Madhya Pradesh"/>
    <s v="India"/>
    <s v="Debit Card"/>
    <x v="2"/>
    <s v="Express"/>
    <x v="0"/>
    <s v="No"/>
    <s v="No"/>
  </r>
  <r>
    <x v="11760"/>
    <x v="940"/>
    <s v="CUST10262"/>
    <s v="Customer 262"/>
    <n v="20"/>
    <s v="Returning"/>
    <s v="P3004"/>
    <s v="Cookware Set"/>
    <x v="2"/>
    <s v="HomeNeeds"/>
    <n v="1"/>
    <n v="3500"/>
    <n v="10"/>
    <n v="3500"/>
    <n v="350"/>
    <n v="3150"/>
    <n v="2203.08"/>
    <n v="946.92"/>
    <x v="1"/>
    <s v="Ahmedabad"/>
    <s v="Gujarat"/>
    <s v="India"/>
    <s v="Debit Card"/>
    <x v="1"/>
    <s v="Standard"/>
    <x v="0"/>
    <s v="No"/>
    <s v="No"/>
  </r>
  <r>
    <x v="11761"/>
    <x v="941"/>
    <s v="CUST11685"/>
    <s v="Customer 1685"/>
    <n v="28"/>
    <s v="Returning"/>
    <s v="P5002"/>
    <s v="Novel"/>
    <x v="1"/>
    <s v="Stationery Hub"/>
    <n v="1"/>
    <n v="400"/>
    <n v="20"/>
    <n v="400"/>
    <n v="80"/>
    <n v="320"/>
    <n v="205.33"/>
    <n v="114.67"/>
    <x v="2"/>
    <s v="Indore"/>
    <s v="Madhya Pradesh"/>
    <s v="India"/>
    <s v="Cash on Delivery"/>
    <x v="0"/>
    <s v="Standard"/>
    <x v="4"/>
    <s v="No"/>
    <s v="No"/>
  </r>
  <r>
    <x v="11762"/>
    <x v="941"/>
    <s v="CUST11447"/>
    <s v="Customer 1447"/>
    <n v="37"/>
    <s v="Returning"/>
    <s v="P4003"/>
    <s v="Sunscreen"/>
    <x v="4"/>
    <s v="BeautyCare"/>
    <n v="1"/>
    <n v="700"/>
    <n v="5"/>
    <n v="700"/>
    <n v="35"/>
    <n v="665"/>
    <n v="430.09"/>
    <n v="234.91"/>
    <x v="1"/>
    <s v="Bengaluru"/>
    <s v="Karnataka"/>
    <s v="India"/>
    <s v="UPI"/>
    <x v="1"/>
    <s v="Standard"/>
    <x v="2"/>
    <s v="No"/>
    <s v="No"/>
  </r>
  <r>
    <x v="11763"/>
    <x v="941"/>
    <s v="CUST11664"/>
    <s v="Customer 1664"/>
    <n v="32"/>
    <s v="New"/>
    <s v="P1010"/>
    <s v="Bluetooth Speaker"/>
    <x v="0"/>
    <s v="Prime Distributors"/>
    <n v="1"/>
    <n v="3200"/>
    <n v="30"/>
    <n v="3200"/>
    <n v="960"/>
    <n v="2240"/>
    <n v="1742.55"/>
    <n v="497.45"/>
    <x v="1"/>
    <s v="Surat"/>
    <s v="Gujarat"/>
    <s v="India"/>
    <s v="Credit Card"/>
    <x v="2"/>
    <s v="Standard"/>
    <x v="0"/>
    <s v="No"/>
    <s v="No"/>
  </r>
  <r>
    <x v="11764"/>
    <x v="941"/>
    <s v="CUST12183"/>
    <s v="Customer 2183"/>
    <n v="23"/>
    <s v="Returning"/>
    <s v="P3001"/>
    <s v="Coffee Maker"/>
    <x v="2"/>
    <s v="HomeNeeds"/>
    <n v="2"/>
    <n v="4200"/>
    <n v="25"/>
    <n v="8400"/>
    <n v="2100"/>
    <n v="6300"/>
    <n v="4266.62"/>
    <n v="2033.38"/>
    <x v="0"/>
    <s v="Guwahati"/>
    <s v="Assam"/>
    <s v="India"/>
    <s v="Net Banking"/>
    <x v="1"/>
    <s v="Standard"/>
    <x v="0"/>
    <s v="No"/>
    <s v="No"/>
  </r>
  <r>
    <x v="11765"/>
    <x v="941"/>
    <s v="CUST12432"/>
    <s v="Customer 2432"/>
    <n v="55"/>
    <s v="Returning"/>
    <s v="P4005"/>
    <s v="Perfume"/>
    <x v="4"/>
    <s v="BeautyCare"/>
    <n v="2"/>
    <n v="1800"/>
    <n v="5"/>
    <n v="3600"/>
    <n v="180"/>
    <n v="3420"/>
    <n v="2297.13"/>
    <n v="1122.8699999999999"/>
    <x v="1"/>
    <s v="Kolkata"/>
    <s v="West Bengal"/>
    <s v="India"/>
    <s v="Debit Card"/>
    <x v="2"/>
    <s v="Standard"/>
    <x v="0"/>
    <s v="No"/>
    <s v="No"/>
  </r>
  <r>
    <x v="11766"/>
    <x v="941"/>
    <s v="CUST11803"/>
    <s v="Customer 1803"/>
    <n v="45"/>
    <s v="New"/>
    <s v="P4005"/>
    <s v="Perfume"/>
    <x v="4"/>
    <s v="BeautyCare"/>
    <n v="3"/>
    <n v="1800"/>
    <n v="15"/>
    <n v="5400"/>
    <n v="810"/>
    <n v="4590"/>
    <n v="3139.8"/>
    <n v="1450.2"/>
    <x v="2"/>
    <s v="Nagpur"/>
    <s v="Maharashtra"/>
    <s v="India"/>
    <s v="Debit Card"/>
    <x v="0"/>
    <s v="Standard"/>
    <x v="0"/>
    <s v="No"/>
    <s v="No"/>
  </r>
  <r>
    <x v="11767"/>
    <x v="942"/>
    <s v="CUST12221"/>
    <s v="Customer 2221"/>
    <n v="54"/>
    <s v="Returning"/>
    <s v="P5001"/>
    <s v="Notebook Set"/>
    <x v="1"/>
    <s v="Stationery Hub"/>
    <n v="2"/>
    <n v="500"/>
    <n v="15"/>
    <n v="1000"/>
    <n v="150"/>
    <n v="850"/>
    <n v="546.44000000000005"/>
    <n v="303.56"/>
    <x v="1"/>
    <s v="Bhubaneswar"/>
    <s v="Odisha"/>
    <s v="India"/>
    <s v="Credit Card"/>
    <x v="2"/>
    <s v="Same Day"/>
    <x v="0"/>
    <s v="No"/>
    <s v="No"/>
  </r>
  <r>
    <x v="11768"/>
    <x v="942"/>
    <s v="CUST10512"/>
    <s v="Customer 512"/>
    <n v="57"/>
    <s v="Returning"/>
    <s v="P3005"/>
    <s v="Bedsheet Set"/>
    <x v="2"/>
    <s v="RetailHub"/>
    <n v="2"/>
    <n v="1800"/>
    <n v="15"/>
    <n v="3600"/>
    <n v="540"/>
    <n v="3060"/>
    <n v="1750.23"/>
    <n v="1309.77"/>
    <x v="2"/>
    <s v="Mumbai"/>
    <s v="Maharashtra"/>
    <s v="India"/>
    <s v="Cash on Delivery"/>
    <x v="2"/>
    <s v="Standard"/>
    <x v="0"/>
    <s v="No"/>
    <s v="No"/>
  </r>
  <r>
    <x v="11769"/>
    <x v="942"/>
    <s v="CUST11902"/>
    <s v="Customer 1902"/>
    <n v="50"/>
    <s v="Loyal"/>
    <s v="P1006"/>
    <s v="Keyboard"/>
    <x v="0"/>
    <s v="Metro Supplies"/>
    <n v="2"/>
    <n v="1800"/>
    <n v="15"/>
    <n v="3600"/>
    <n v="540"/>
    <n v="3060"/>
    <n v="2172.2399999999998"/>
    <n v="887.76"/>
    <x v="2"/>
    <s v="Bhopal"/>
    <s v="Madhya Pradesh"/>
    <s v="India"/>
    <s v="UPI"/>
    <x v="0"/>
    <s v="Standard"/>
    <x v="4"/>
    <s v="No"/>
    <s v="No"/>
  </r>
  <r>
    <x v="11770"/>
    <x v="942"/>
    <s v="CUST11840"/>
    <s v="Customer 1840"/>
    <n v="37"/>
    <s v="New"/>
    <s v="P1004"/>
    <s v="Smartwatch"/>
    <x v="0"/>
    <s v="TechSource India"/>
    <n v="2"/>
    <n v="6500"/>
    <n v="10"/>
    <n v="13000"/>
    <n v="1300"/>
    <n v="11700"/>
    <n v="8845"/>
    <n v="2855"/>
    <x v="1"/>
    <s v="Bengaluru"/>
    <s v="Karnataka"/>
    <s v="India"/>
    <s v="UPI"/>
    <x v="2"/>
    <s v="Standard"/>
    <x v="4"/>
    <s v="No"/>
    <s v="No"/>
  </r>
  <r>
    <x v="11771"/>
    <x v="942"/>
    <s v="CUST10789"/>
    <s v="Customer 789"/>
    <n v="20"/>
    <s v="New"/>
    <s v="P4002"/>
    <s v="Moisturizer"/>
    <x v="4"/>
    <s v="BeautyCare"/>
    <n v="4"/>
    <n v="650"/>
    <n v="20"/>
    <n v="2600"/>
    <n v="520"/>
    <n v="2080"/>
    <n v="1447.21"/>
    <n v="632.79"/>
    <x v="1"/>
    <s v="Chandigarh"/>
    <s v="Chandigarh"/>
    <s v="India"/>
    <s v="Net Banking"/>
    <x v="1"/>
    <s v="Standard"/>
    <x v="0"/>
    <s v="No"/>
    <s v="No"/>
  </r>
  <r>
    <x v="11772"/>
    <x v="942"/>
    <s v="CUST11748"/>
    <s v="Customer 1748"/>
    <n v="26"/>
    <s v="New"/>
    <s v="P1003"/>
    <s v="Headphones"/>
    <x v="0"/>
    <s v="Metro Supplies"/>
    <n v="1"/>
    <n v="2500"/>
    <n v="5"/>
    <n v="2500"/>
    <n v="125"/>
    <n v="2375"/>
    <n v="1601.46"/>
    <n v="773.54"/>
    <x v="1"/>
    <s v="Nagpur"/>
    <s v="Maharashtra"/>
    <s v="India"/>
    <s v="UPI"/>
    <x v="1"/>
    <s v="Standard"/>
    <x v="4"/>
    <s v="No"/>
    <s v="No"/>
  </r>
  <r>
    <x v="11773"/>
    <x v="942"/>
    <s v="CUST10122"/>
    <s v="Customer 122"/>
    <n v="42"/>
    <s v="Returning"/>
    <s v="P1002"/>
    <s v="Smartphone"/>
    <x v="0"/>
    <s v="Global Traders"/>
    <n v="4"/>
    <n v="28000"/>
    <n v="10"/>
    <n v="112000"/>
    <n v="11200"/>
    <n v="100800"/>
    <n v="55459.4"/>
    <n v="45340.6"/>
    <x v="2"/>
    <s v="Jaipur"/>
    <s v="Rajasthan"/>
    <s v="India"/>
    <s v="Debit Card"/>
    <x v="2"/>
    <s v="Standard"/>
    <x v="0"/>
    <s v="No"/>
    <s v="No"/>
  </r>
  <r>
    <x v="11774"/>
    <x v="942"/>
    <s v="CUST11584"/>
    <s v="Customer 1584"/>
    <n v="42"/>
    <s v="New"/>
    <s v="P5005"/>
    <s v="Desk Organizer"/>
    <x v="1"/>
    <s v="Stationery Hub"/>
    <n v="1"/>
    <n v="600"/>
    <n v="5"/>
    <n v="600"/>
    <n v="30"/>
    <n v="570"/>
    <n v="340.15"/>
    <n v="229.85"/>
    <x v="2"/>
    <s v="Bengaluru"/>
    <s v="Karnataka"/>
    <s v="India"/>
    <s v="UPI"/>
    <x v="2"/>
    <s v="Standard"/>
    <x v="1"/>
    <s v="No"/>
    <s v="No"/>
  </r>
  <r>
    <x v="11775"/>
    <x v="942"/>
    <s v="CUST12465"/>
    <s v="Customer 2465"/>
    <n v="21"/>
    <s v="New"/>
    <s v="P2006"/>
    <s v="Womens Kurti"/>
    <x v="3"/>
    <s v="FashionMart"/>
    <n v="5"/>
    <n v="1400"/>
    <n v="5"/>
    <n v="7000"/>
    <n v="350"/>
    <n v="6650"/>
    <n v="4480.28"/>
    <n v="2169.7199999999998"/>
    <x v="1"/>
    <s v="Bhubaneswar"/>
    <s v="Odisha"/>
    <s v="India"/>
    <s v="Wallet"/>
    <x v="2"/>
    <s v="Standard"/>
    <x v="0"/>
    <s v="No"/>
    <s v="No"/>
  </r>
  <r>
    <x v="11776"/>
    <x v="942"/>
    <s v="CUST10620"/>
    <s v="Customer 620"/>
    <n v="52"/>
    <s v="New"/>
    <s v="P5003"/>
    <s v="Calculator"/>
    <x v="1"/>
    <s v="Stationery Hub"/>
    <n v="1"/>
    <n v="650"/>
    <n v="5"/>
    <n v="650"/>
    <n v="32.5"/>
    <n v="617.5"/>
    <n v="403.16"/>
    <n v="214.34"/>
    <x v="0"/>
    <s v="Chennai"/>
    <s v="Tamil Nadu"/>
    <s v="India"/>
    <s v="Net Banking"/>
    <x v="0"/>
    <s v="Standard"/>
    <x v="4"/>
    <s v="No"/>
    <s v="No"/>
  </r>
  <r>
    <x v="11777"/>
    <x v="942"/>
    <s v="CUST11195"/>
    <s v="Customer 1195"/>
    <n v="19"/>
    <s v="Returning"/>
    <s v="P1005"/>
    <s v="Tablet"/>
    <x v="0"/>
    <s v="RetailHub"/>
    <n v="1"/>
    <n v="18000"/>
    <n v="25"/>
    <n v="18000"/>
    <n v="4500"/>
    <n v="13500"/>
    <n v="10813.79"/>
    <n v="2686.21"/>
    <x v="0"/>
    <s v="Bhubaneswar"/>
    <s v="Odisha"/>
    <s v="India"/>
    <s v="Credit Card"/>
    <x v="2"/>
    <s v="Standard"/>
    <x v="0"/>
    <s v="Yes"/>
    <s v="No"/>
  </r>
  <r>
    <x v="11778"/>
    <x v="942"/>
    <s v="CUST10048"/>
    <s v="Customer 48"/>
    <n v="44"/>
    <s v="Returning"/>
    <s v="P4002"/>
    <s v="Moisturizer"/>
    <x v="4"/>
    <s v="BeautyCare"/>
    <n v="2"/>
    <n v="650"/>
    <n v="15"/>
    <n v="1300"/>
    <n v="195"/>
    <n v="1105"/>
    <n v="690.26"/>
    <n v="414.74"/>
    <x v="0"/>
    <s v="Indore"/>
    <s v="Madhya Pradesh"/>
    <s v="India"/>
    <s v="Credit Card"/>
    <x v="2"/>
    <s v="Same Day"/>
    <x v="0"/>
    <s v="No"/>
    <s v="No"/>
  </r>
  <r>
    <x v="11779"/>
    <x v="943"/>
    <s v="CUST10709"/>
    <s v="Customer 709"/>
    <n v="46"/>
    <s v="Returning"/>
    <s v="P4003"/>
    <s v="Sunscreen"/>
    <x v="4"/>
    <s v="BeautyCare"/>
    <n v="1"/>
    <n v="700"/>
    <n v="10"/>
    <n v="700"/>
    <n v="70"/>
    <n v="630"/>
    <n v="455.72"/>
    <n v="174.28"/>
    <x v="1"/>
    <s v="Bengaluru"/>
    <s v="Karnataka"/>
    <s v="India"/>
    <s v="Debit Card"/>
    <x v="2"/>
    <s v="Standard"/>
    <x v="0"/>
    <s v="No"/>
    <s v="No"/>
  </r>
  <r>
    <x v="11780"/>
    <x v="943"/>
    <s v="CUST11157"/>
    <s v="Customer 1157"/>
    <n v="51"/>
    <s v="Returning"/>
    <s v="P4004"/>
    <s v="Shampoo"/>
    <x v="4"/>
    <s v="BeautyCare"/>
    <n v="3"/>
    <n v="550"/>
    <n v="0"/>
    <n v="1650"/>
    <n v="0"/>
    <n v="1650"/>
    <n v="1051.49"/>
    <n v="598.51"/>
    <x v="1"/>
    <s v="Mumbai"/>
    <s v="Maharashtra"/>
    <s v="India"/>
    <s v="UPI"/>
    <x v="2"/>
    <s v="Standard"/>
    <x v="0"/>
    <s v="No"/>
    <s v="No"/>
  </r>
  <r>
    <x v="11781"/>
    <x v="943"/>
    <s v="CUST12389"/>
    <s v="Customer 2389"/>
    <n v="38"/>
    <s v="Returning"/>
    <s v="P4003"/>
    <s v="Sunscreen"/>
    <x v="4"/>
    <s v="BeautyCare"/>
    <n v="5"/>
    <n v="700"/>
    <n v="10"/>
    <n v="3500"/>
    <n v="350"/>
    <n v="3150"/>
    <n v="2102.19"/>
    <n v="1047.81"/>
    <x v="1"/>
    <s v="Delhi"/>
    <s v="Delhi"/>
    <s v="India"/>
    <s v="Credit Card"/>
    <x v="2"/>
    <s v="Standard"/>
    <x v="3"/>
    <s v="No"/>
    <s v="No"/>
  </r>
  <r>
    <x v="11782"/>
    <x v="943"/>
    <s v="CUST12221"/>
    <s v="Customer 2221"/>
    <n v="33"/>
    <s v="Returning"/>
    <s v="P3006"/>
    <s v="Water Bottle"/>
    <x v="2"/>
    <s v="Metro Supplies"/>
    <n v="3"/>
    <n v="700"/>
    <n v="5"/>
    <n v="2100"/>
    <n v="105"/>
    <n v="1995"/>
    <n v="1419.81"/>
    <n v="575.19000000000005"/>
    <x v="1"/>
    <s v="Guwahati"/>
    <s v="Assam"/>
    <s v="India"/>
    <s v="Wallet"/>
    <x v="0"/>
    <s v="Express"/>
    <x v="0"/>
    <s v="No"/>
    <s v="No"/>
  </r>
  <r>
    <x v="11783"/>
    <x v="943"/>
    <s v="CUST11693"/>
    <s v="Customer 1693"/>
    <n v="45"/>
    <s v="New"/>
    <s v="P5002"/>
    <s v="Novel"/>
    <x v="1"/>
    <s v="Stationery Hub"/>
    <n v="1"/>
    <n v="400"/>
    <n v="10"/>
    <n v="400"/>
    <n v="40"/>
    <n v="360"/>
    <n v="251.22"/>
    <n v="108.78"/>
    <x v="0"/>
    <s v="Pune"/>
    <s v="Maharashtra"/>
    <s v="India"/>
    <s v="Debit Card"/>
    <x v="1"/>
    <s v="Express"/>
    <x v="4"/>
    <s v="No"/>
    <s v="No"/>
  </r>
  <r>
    <x v="11784"/>
    <x v="943"/>
    <s v="CUST10649"/>
    <s v="Customer 649"/>
    <n v="24"/>
    <s v="Loyal"/>
    <s v="P3004"/>
    <s v="Cookware Set"/>
    <x v="2"/>
    <s v="HomeNeeds"/>
    <n v="3"/>
    <n v="3500"/>
    <n v="20"/>
    <n v="10500"/>
    <n v="2100"/>
    <n v="8400"/>
    <n v="6478.27"/>
    <n v="1921.73"/>
    <x v="0"/>
    <s v="Ahmedabad"/>
    <s v="Gujarat"/>
    <s v="India"/>
    <s v="Debit Card"/>
    <x v="0"/>
    <s v="Same Day"/>
    <x v="0"/>
    <s v="No"/>
    <s v="No"/>
  </r>
  <r>
    <x v="11785"/>
    <x v="943"/>
    <s v="CUST10499"/>
    <s v="Customer 499"/>
    <n v="35"/>
    <s v="Returning"/>
    <s v="P2008"/>
    <s v="Formal Shirt"/>
    <x v="3"/>
    <s v="Global Traders"/>
    <n v="4"/>
    <n v="1700"/>
    <n v="0"/>
    <n v="6800"/>
    <n v="0"/>
    <n v="6800"/>
    <n v="5381.54"/>
    <n v="1418.46"/>
    <x v="0"/>
    <s v="Ahmedabad"/>
    <s v="Gujarat"/>
    <s v="India"/>
    <s v="Net Banking"/>
    <x v="0"/>
    <s v="Express"/>
    <x v="0"/>
    <s v="No"/>
    <s v="No"/>
  </r>
  <r>
    <x v="11786"/>
    <x v="944"/>
    <s v="CUST10046"/>
    <s v="Customer 46"/>
    <n v="34"/>
    <s v="Returning"/>
    <s v="P3006"/>
    <s v="Water Bottle"/>
    <x v="2"/>
    <s v="Metro Supplies"/>
    <n v="2"/>
    <n v="700"/>
    <n v="5"/>
    <n v="1400"/>
    <n v="70"/>
    <n v="1330"/>
    <n v="1033.3"/>
    <n v="296.7"/>
    <x v="2"/>
    <s v="Nagpur"/>
    <s v="Maharashtra"/>
    <s v="India"/>
    <s v="Wallet"/>
    <x v="2"/>
    <s v="Express"/>
    <x v="0"/>
    <s v="No"/>
    <s v="No"/>
  </r>
  <r>
    <x v="11787"/>
    <x v="944"/>
    <s v="CUST11410"/>
    <s v="Customer 1410"/>
    <n v="48"/>
    <s v="Returning"/>
    <s v="P3006"/>
    <s v="Water Bottle"/>
    <x v="2"/>
    <s v="Metro Supplies"/>
    <n v="2"/>
    <n v="700"/>
    <n v="25"/>
    <n v="1400"/>
    <n v="350"/>
    <n v="1050"/>
    <n v="596.77"/>
    <n v="453.23"/>
    <x v="1"/>
    <s v="Hyderabad"/>
    <s v="Telangana"/>
    <s v="India"/>
    <s v="Debit Card"/>
    <x v="2"/>
    <s v="Express"/>
    <x v="0"/>
    <s v="No"/>
    <s v="No"/>
  </r>
  <r>
    <x v="11788"/>
    <x v="944"/>
    <s v="CUST10680"/>
    <s v="Customer 680"/>
    <n v="18"/>
    <s v="Loyal"/>
    <s v="P1007"/>
    <s v="Mouse"/>
    <x v="0"/>
    <s v="RetailHub"/>
    <n v="2"/>
    <n v="900"/>
    <n v="5"/>
    <n v="1800"/>
    <n v="90"/>
    <n v="1710"/>
    <n v="1226.9100000000001"/>
    <n v="483.09"/>
    <x v="1"/>
    <s v="Indore"/>
    <s v="Madhya Pradesh"/>
    <s v="India"/>
    <s v="Wallet"/>
    <x v="2"/>
    <s v="Standard"/>
    <x v="3"/>
    <s v="No"/>
    <s v="No"/>
  </r>
  <r>
    <x v="11789"/>
    <x v="944"/>
    <s v="CUST10471"/>
    <s v="Customer 471"/>
    <n v="45"/>
    <s v="New"/>
    <s v="P2001"/>
    <s v="Running Shoes"/>
    <x v="3"/>
    <s v="FashionMart"/>
    <n v="1"/>
    <n v="3200"/>
    <n v="10"/>
    <n v="3200"/>
    <n v="320"/>
    <n v="2880"/>
    <n v="2181.11"/>
    <n v="698.89"/>
    <x v="1"/>
    <s v="Indore"/>
    <s v="Madhya Pradesh"/>
    <s v="India"/>
    <s v="UPI"/>
    <x v="0"/>
    <s v="Express"/>
    <x v="0"/>
    <s v="No"/>
    <s v="No"/>
  </r>
  <r>
    <x v="11790"/>
    <x v="944"/>
    <s v="CUST10462"/>
    <s v="Customer 462"/>
    <n v="59"/>
    <s v="New"/>
    <s v="P2006"/>
    <s v="Womens Kurti"/>
    <x v="3"/>
    <s v="FashionMart"/>
    <n v="4"/>
    <n v="1400"/>
    <n v="0"/>
    <n v="5600"/>
    <n v="0"/>
    <n v="5600"/>
    <n v="3939.64"/>
    <n v="1660.36"/>
    <x v="0"/>
    <s v="Guwahati"/>
    <s v="Assam"/>
    <s v="India"/>
    <s v="Debit Card"/>
    <x v="2"/>
    <s v="Express"/>
    <x v="1"/>
    <s v="No"/>
    <s v="No"/>
  </r>
  <r>
    <x v="11791"/>
    <x v="944"/>
    <s v="CUST12395"/>
    <s v="Customer 2395"/>
    <n v="33"/>
    <s v="Loyal"/>
    <s v="P1009"/>
    <s v="Power Bank"/>
    <x v="0"/>
    <s v="Prime Distributors"/>
    <n v="1"/>
    <n v="1600"/>
    <n v="25"/>
    <n v="1600"/>
    <n v="400"/>
    <n v="1200"/>
    <n v="928.4"/>
    <n v="271.60000000000002"/>
    <x v="1"/>
    <s v="Visakhapatnam"/>
    <s v="Andhra Pradesh"/>
    <s v="India"/>
    <s v="Cash on Delivery"/>
    <x v="0"/>
    <s v="Standard"/>
    <x v="0"/>
    <s v="No"/>
    <s v="No"/>
  </r>
  <r>
    <x v="11792"/>
    <x v="944"/>
    <s v="CUST10586"/>
    <s v="Customer 586"/>
    <n v="48"/>
    <s v="Returning"/>
    <s v="P1008"/>
    <s v="Monitor"/>
    <x v="0"/>
    <s v="Global Traders"/>
    <n v="1"/>
    <n v="14500"/>
    <n v="10"/>
    <n v="14500"/>
    <n v="1450"/>
    <n v="13050"/>
    <n v="10175.77"/>
    <n v="2874.23"/>
    <x v="1"/>
    <s v="Lucknow"/>
    <s v="Uttar Pradesh"/>
    <s v="India"/>
    <s v="UPI"/>
    <x v="2"/>
    <s v="Standard"/>
    <x v="0"/>
    <s v="No"/>
    <s v="No"/>
  </r>
  <r>
    <x v="11793"/>
    <x v="944"/>
    <s v="CUST11916"/>
    <s v="Customer 1916"/>
    <n v="24"/>
    <s v="New"/>
    <s v="P5003"/>
    <s v="Calculator"/>
    <x v="1"/>
    <s v="Stationery Hub"/>
    <n v="4"/>
    <n v="650"/>
    <n v="15"/>
    <n v="2600"/>
    <n v="390"/>
    <n v="2210"/>
    <n v="1627.53"/>
    <n v="582.47"/>
    <x v="1"/>
    <s v="Visakhapatnam"/>
    <s v="Andhra Pradesh"/>
    <s v="India"/>
    <s v="Credit Card"/>
    <x v="1"/>
    <s v="Standard"/>
    <x v="3"/>
    <s v="No"/>
    <s v="No"/>
  </r>
  <r>
    <x v="11794"/>
    <x v="944"/>
    <s v="CUST12344"/>
    <s v="Customer 2344"/>
    <n v="41"/>
    <s v="New"/>
    <s v="P4002"/>
    <s v="Moisturizer"/>
    <x v="4"/>
    <s v="BeautyCare"/>
    <n v="1"/>
    <n v="650"/>
    <n v="5"/>
    <n v="650"/>
    <n v="32.5"/>
    <n v="617.5"/>
    <n v="413.66"/>
    <n v="203.84"/>
    <x v="1"/>
    <s v="Delhi"/>
    <s v="Delhi"/>
    <s v="India"/>
    <s v="UPI"/>
    <x v="2"/>
    <s v="Standard"/>
    <x v="4"/>
    <s v="No"/>
    <s v="No"/>
  </r>
  <r>
    <x v="11795"/>
    <x v="944"/>
    <s v="CUST12230"/>
    <s v="Customer 2230"/>
    <n v="48"/>
    <s v="Loyal"/>
    <s v="P3006"/>
    <s v="Water Bottle"/>
    <x v="2"/>
    <s v="Metro Supplies"/>
    <n v="5"/>
    <n v="700"/>
    <n v="20"/>
    <n v="3500"/>
    <n v="700"/>
    <n v="2800"/>
    <n v="1965.81"/>
    <n v="834.19"/>
    <x v="1"/>
    <s v="Nagpur"/>
    <s v="Maharashtra"/>
    <s v="India"/>
    <s v="Net Banking"/>
    <x v="0"/>
    <s v="Standard"/>
    <x v="0"/>
    <s v="No"/>
    <s v="No"/>
  </r>
  <r>
    <x v="11796"/>
    <x v="944"/>
    <s v="CUST10219"/>
    <s v="Customer 219"/>
    <n v="54"/>
    <s v="New"/>
    <s v="P2003"/>
    <s v="T-Shirt"/>
    <x v="3"/>
    <s v="RetailHub"/>
    <n v="3"/>
    <n v="900"/>
    <n v="10"/>
    <n v="2700"/>
    <n v="270"/>
    <n v="2430"/>
    <n v="1574.55"/>
    <n v="855.45"/>
    <x v="0"/>
    <s v="Bhubaneswar"/>
    <s v="Odisha"/>
    <s v="India"/>
    <s v="Cash on Delivery"/>
    <x v="2"/>
    <s v="Standard"/>
    <x v="3"/>
    <s v="No"/>
    <s v="No"/>
  </r>
  <r>
    <x v="11797"/>
    <x v="944"/>
    <s v="CUST12385"/>
    <s v="Customer 2385"/>
    <n v="23"/>
    <s v="Returning"/>
    <s v="P3006"/>
    <s v="Water Bottle"/>
    <x v="2"/>
    <s v="Metro Supplies"/>
    <n v="2"/>
    <n v="700"/>
    <n v="10"/>
    <n v="1400"/>
    <n v="140"/>
    <n v="1260"/>
    <n v="853.05"/>
    <n v="406.95"/>
    <x v="1"/>
    <s v="Indore"/>
    <s v="Madhya Pradesh"/>
    <s v="India"/>
    <s v="Debit Card"/>
    <x v="0"/>
    <s v="Standard"/>
    <x v="0"/>
    <s v="No"/>
    <s v="No"/>
  </r>
  <r>
    <x v="11798"/>
    <x v="944"/>
    <s v="CUST12422"/>
    <s v="Customer 2422"/>
    <n v="18"/>
    <s v="Returning"/>
    <s v="P4001"/>
    <s v="Face Wash"/>
    <x v="4"/>
    <s v="BeautyCare"/>
    <n v="2"/>
    <n v="450"/>
    <n v="20"/>
    <n v="900"/>
    <n v="180"/>
    <n v="720"/>
    <n v="550.32000000000005"/>
    <n v="169.68"/>
    <x v="1"/>
    <s v="Hyderabad"/>
    <s v="Telangana"/>
    <s v="India"/>
    <s v="UPI"/>
    <x v="2"/>
    <s v="Standard"/>
    <x v="0"/>
    <s v="Yes"/>
    <s v="No"/>
  </r>
  <r>
    <x v="11799"/>
    <x v="944"/>
    <s v="CUST10413"/>
    <s v="Customer 413"/>
    <n v="29"/>
    <s v="Returning"/>
    <s v="P3007"/>
    <s v="Vacuum Cleaner"/>
    <x v="2"/>
    <s v="Global Traders"/>
    <n v="3"/>
    <n v="8500"/>
    <n v="5"/>
    <n v="25500"/>
    <n v="1275"/>
    <n v="24225"/>
    <n v="16809.080000000002"/>
    <n v="7415.92"/>
    <x v="1"/>
    <s v="Indore"/>
    <s v="Madhya Pradesh"/>
    <s v="India"/>
    <s v="Debit Card"/>
    <x v="2"/>
    <s v="Standard"/>
    <x v="0"/>
    <s v="No"/>
    <s v="No"/>
  </r>
  <r>
    <x v="11800"/>
    <x v="944"/>
    <s v="CUST10065"/>
    <s v="Customer 65"/>
    <n v="28"/>
    <s v="Returning"/>
    <s v="P3007"/>
    <s v="Vacuum Cleaner"/>
    <x v="2"/>
    <s v="Global Traders"/>
    <n v="2"/>
    <n v="8500"/>
    <n v="5"/>
    <n v="17000"/>
    <n v="850"/>
    <n v="16150"/>
    <n v="13111.19"/>
    <n v="3038.81"/>
    <x v="1"/>
    <s v="Delhi"/>
    <s v="Delhi"/>
    <s v="India"/>
    <s v="Cash on Delivery"/>
    <x v="1"/>
    <s v="Express"/>
    <x v="0"/>
    <s v="No"/>
    <s v="No"/>
  </r>
  <r>
    <x v="11801"/>
    <x v="945"/>
    <s v="CUST10157"/>
    <s v="Customer 157"/>
    <n v="32"/>
    <s v="Returning"/>
    <s v="P1008"/>
    <s v="Monitor"/>
    <x v="0"/>
    <s v="Global Traders"/>
    <n v="1"/>
    <n v="14500"/>
    <n v="0"/>
    <n v="14500"/>
    <n v="0"/>
    <n v="14500"/>
    <n v="8443.59"/>
    <n v="6056.41"/>
    <x v="2"/>
    <s v="Bengaluru"/>
    <s v="Karnataka"/>
    <s v="India"/>
    <s v="Net Banking"/>
    <x v="2"/>
    <s v="Standard"/>
    <x v="0"/>
    <s v="No"/>
    <s v="No"/>
  </r>
  <r>
    <x v="11802"/>
    <x v="945"/>
    <s v="CUST12201"/>
    <s v="Customer 2201"/>
    <n v="55"/>
    <s v="Returning"/>
    <s v="P5004"/>
    <s v="Pen Set"/>
    <x v="1"/>
    <s v="Stationery Hub"/>
    <n v="1"/>
    <n v="250"/>
    <n v="0"/>
    <n v="250"/>
    <n v="0"/>
    <n v="250"/>
    <n v="159.93"/>
    <n v="90.07"/>
    <x v="0"/>
    <s v="Lucknow"/>
    <s v="Uttar Pradesh"/>
    <s v="India"/>
    <s v="Credit Card"/>
    <x v="1"/>
    <s v="Standard"/>
    <x v="0"/>
    <s v="No"/>
    <s v="No"/>
  </r>
  <r>
    <x v="11803"/>
    <x v="945"/>
    <s v="CUST11182"/>
    <s v="Customer 1182"/>
    <n v="42"/>
    <s v="New"/>
    <s v="P2006"/>
    <s v="Womens Kurti"/>
    <x v="3"/>
    <s v="FashionMart"/>
    <n v="4"/>
    <n v="1400"/>
    <n v="0"/>
    <n v="5600"/>
    <n v="0"/>
    <n v="5600"/>
    <n v="4124.3999999999996"/>
    <n v="1475.6"/>
    <x v="2"/>
    <s v="Guwahati"/>
    <s v="Assam"/>
    <s v="India"/>
    <s v="Cash on Delivery"/>
    <x v="2"/>
    <s v="Express"/>
    <x v="0"/>
    <s v="No"/>
    <s v="No"/>
  </r>
  <r>
    <x v="11804"/>
    <x v="945"/>
    <s v="CUST12430"/>
    <s v="Customer 2430"/>
    <n v="45"/>
    <s v="New"/>
    <s v="P2007"/>
    <s v="Saree"/>
    <x v="3"/>
    <s v="FashionMart"/>
    <n v="1"/>
    <n v="2600"/>
    <n v="20"/>
    <n v="2600"/>
    <n v="520"/>
    <n v="2080"/>
    <n v="1607.81"/>
    <n v="472.19"/>
    <x v="0"/>
    <s v="Guwahati"/>
    <s v="Assam"/>
    <s v="India"/>
    <s v="Wallet"/>
    <x v="0"/>
    <s v="Standard"/>
    <x v="0"/>
    <s v="No"/>
    <s v="No"/>
  </r>
  <r>
    <x v="11805"/>
    <x v="945"/>
    <s v="CUST10135"/>
    <s v="Customer 135"/>
    <n v="44"/>
    <s v="New"/>
    <s v="P1006"/>
    <s v="Keyboard"/>
    <x v="0"/>
    <s v="Metro Supplies"/>
    <n v="4"/>
    <n v="1800"/>
    <n v="20"/>
    <n v="7200"/>
    <n v="1440"/>
    <n v="5760"/>
    <n v="4506.03"/>
    <n v="1253.97"/>
    <x v="2"/>
    <s v="Hyderabad"/>
    <s v="Telangana"/>
    <s v="India"/>
    <s v="Net Banking"/>
    <x v="0"/>
    <s v="Standard"/>
    <x v="3"/>
    <s v="No"/>
    <s v="No"/>
  </r>
  <r>
    <x v="11806"/>
    <x v="945"/>
    <s v="CUST10953"/>
    <s v="Customer 953"/>
    <n v="26"/>
    <s v="Returning"/>
    <s v="P4002"/>
    <s v="Moisturizer"/>
    <x v="4"/>
    <s v="BeautyCare"/>
    <n v="1"/>
    <n v="650"/>
    <n v="20"/>
    <n v="650"/>
    <n v="130"/>
    <n v="520"/>
    <n v="341.63"/>
    <n v="178.37"/>
    <x v="2"/>
    <s v="Surat"/>
    <s v="Gujarat"/>
    <s v="India"/>
    <s v="UPI"/>
    <x v="2"/>
    <s v="Standard"/>
    <x v="0"/>
    <s v="Yes"/>
    <s v="No"/>
  </r>
  <r>
    <x v="11807"/>
    <x v="945"/>
    <s v="CUST10696"/>
    <s v="Customer 696"/>
    <n v="21"/>
    <s v="Returning"/>
    <s v="P1003"/>
    <s v="Headphones"/>
    <x v="0"/>
    <s v="Metro Supplies"/>
    <n v="1"/>
    <n v="2500"/>
    <n v="5"/>
    <n v="2500"/>
    <n v="125"/>
    <n v="2375"/>
    <n v="1654.52"/>
    <n v="720.48"/>
    <x v="1"/>
    <s v="Chandigarh"/>
    <s v="Chandigarh"/>
    <s v="India"/>
    <s v="Credit Card"/>
    <x v="0"/>
    <s v="Express"/>
    <x v="0"/>
    <s v="No"/>
    <s v="No"/>
  </r>
  <r>
    <x v="11808"/>
    <x v="945"/>
    <s v="CUST10505"/>
    <s v="Customer 505"/>
    <n v="37"/>
    <s v="Returning"/>
    <s v="P1008"/>
    <s v="Monitor"/>
    <x v="0"/>
    <s v="Global Traders"/>
    <n v="5"/>
    <n v="14500"/>
    <n v="0"/>
    <n v="72500"/>
    <n v="0"/>
    <n v="72500"/>
    <n v="44257.36"/>
    <n v="28242.639999999999"/>
    <x v="0"/>
    <s v="Ahmedabad"/>
    <s v="Gujarat"/>
    <s v="India"/>
    <s v="Net Banking"/>
    <x v="1"/>
    <s v="Standard"/>
    <x v="0"/>
    <s v="No"/>
    <s v="No"/>
  </r>
  <r>
    <x v="11809"/>
    <x v="945"/>
    <s v="CUST11144"/>
    <s v="Customer 1144"/>
    <n v="58"/>
    <s v="New"/>
    <s v="P1008"/>
    <s v="Monitor"/>
    <x v="0"/>
    <s v="Global Traders"/>
    <n v="1"/>
    <n v="14500"/>
    <n v="25"/>
    <n v="14500"/>
    <n v="3625"/>
    <n v="10875"/>
    <n v="7867.15"/>
    <n v="3007.85"/>
    <x v="1"/>
    <s v="Bhubaneswar"/>
    <s v="Odisha"/>
    <s v="India"/>
    <s v="Cash on Delivery"/>
    <x v="0"/>
    <s v="Standard"/>
    <x v="1"/>
    <s v="No"/>
    <s v="No"/>
  </r>
  <r>
    <x v="11810"/>
    <x v="945"/>
    <s v="CUST10231"/>
    <s v="Customer 231"/>
    <n v="31"/>
    <s v="Returning"/>
    <s v="P1006"/>
    <s v="Keyboard"/>
    <x v="0"/>
    <s v="Metro Supplies"/>
    <n v="2"/>
    <n v="1800"/>
    <n v="10"/>
    <n v="3600"/>
    <n v="360"/>
    <n v="3240"/>
    <n v="1914.57"/>
    <n v="1325.43"/>
    <x v="1"/>
    <s v="Jaipur"/>
    <s v="Rajasthan"/>
    <s v="India"/>
    <s v="Cash on Delivery"/>
    <x v="0"/>
    <s v="Express"/>
    <x v="3"/>
    <s v="No"/>
    <s v="No"/>
  </r>
  <r>
    <x v="11811"/>
    <x v="945"/>
    <s v="CUST10129"/>
    <s v="Customer 129"/>
    <n v="31"/>
    <s v="New"/>
    <s v="P3003"/>
    <s v="Mixer Grinder"/>
    <x v="2"/>
    <s v="Prime Distributors"/>
    <n v="1"/>
    <n v="4800"/>
    <n v="10"/>
    <n v="4800"/>
    <n v="480"/>
    <n v="4320"/>
    <n v="2572.9"/>
    <n v="1747.1"/>
    <x v="1"/>
    <s v="Surat"/>
    <s v="Gujarat"/>
    <s v="India"/>
    <s v="Debit Card"/>
    <x v="2"/>
    <s v="Standard"/>
    <x v="0"/>
    <s v="No"/>
    <s v="No"/>
  </r>
  <r>
    <x v="11812"/>
    <x v="945"/>
    <s v="CUST10110"/>
    <s v="Customer 110"/>
    <n v="29"/>
    <s v="New"/>
    <s v="P1009"/>
    <s v="Power Bank"/>
    <x v="0"/>
    <s v="Prime Distributors"/>
    <n v="3"/>
    <n v="1600"/>
    <n v="5"/>
    <n v="4800"/>
    <n v="240"/>
    <n v="4560"/>
    <n v="2651.52"/>
    <n v="1908.48"/>
    <x v="1"/>
    <s v="Guwahati"/>
    <s v="Assam"/>
    <s v="India"/>
    <s v="Credit Card"/>
    <x v="1"/>
    <s v="Standard"/>
    <x v="1"/>
    <s v="No"/>
    <s v="No"/>
  </r>
  <r>
    <x v="11813"/>
    <x v="946"/>
    <s v="CUST11371"/>
    <s v="Customer 1371"/>
    <n v="44"/>
    <s v="New"/>
    <s v="P3003"/>
    <s v="Mixer Grinder"/>
    <x v="2"/>
    <s v="Prime Distributors"/>
    <n v="1"/>
    <n v="4800"/>
    <n v="30"/>
    <n v="4800"/>
    <n v="1440"/>
    <n v="3360"/>
    <n v="2642.49"/>
    <n v="717.51"/>
    <x v="0"/>
    <s v="Pune"/>
    <s v="Maharashtra"/>
    <s v="India"/>
    <s v="Wallet"/>
    <x v="0"/>
    <s v="Standard"/>
    <x v="3"/>
    <s v="No"/>
    <s v="No"/>
  </r>
  <r>
    <x v="11814"/>
    <x v="946"/>
    <s v="CUST11590"/>
    <s v="Customer 1590"/>
    <n v="39"/>
    <s v="Returning"/>
    <s v="P1010"/>
    <s v="Bluetooth Speaker"/>
    <x v="0"/>
    <s v="Prime Distributors"/>
    <n v="1"/>
    <n v="3200"/>
    <n v="25"/>
    <n v="3200"/>
    <n v="800"/>
    <n v="2400"/>
    <n v="1572.12"/>
    <n v="827.88"/>
    <x v="0"/>
    <s v="Patna"/>
    <s v="Bihar"/>
    <s v="India"/>
    <s v="Wallet"/>
    <x v="2"/>
    <s v="Standard"/>
    <x v="0"/>
    <s v="No"/>
    <s v="No"/>
  </r>
  <r>
    <x v="11815"/>
    <x v="946"/>
    <s v="CUST10821"/>
    <s v="Customer 821"/>
    <n v="26"/>
    <s v="Returning"/>
    <s v="P1008"/>
    <s v="Monitor"/>
    <x v="0"/>
    <s v="Global Traders"/>
    <n v="1"/>
    <n v="14500"/>
    <n v="0"/>
    <n v="14500"/>
    <n v="0"/>
    <n v="14500"/>
    <n v="9369.9599999999991"/>
    <n v="5130.04"/>
    <x v="2"/>
    <s v="Guwahati"/>
    <s v="Assam"/>
    <s v="India"/>
    <s v="Debit Card"/>
    <x v="0"/>
    <s v="Standard"/>
    <x v="3"/>
    <s v="No"/>
    <s v="No"/>
  </r>
  <r>
    <x v="11816"/>
    <x v="946"/>
    <s v="CUST10452"/>
    <s v="Customer 452"/>
    <n v="42"/>
    <s v="Returning"/>
    <s v="P5004"/>
    <s v="Pen Set"/>
    <x v="1"/>
    <s v="Stationery Hub"/>
    <n v="3"/>
    <n v="250"/>
    <n v="15"/>
    <n v="750"/>
    <n v="112.5"/>
    <n v="637.5"/>
    <n v="456.65"/>
    <n v="180.85"/>
    <x v="1"/>
    <s v="Pune"/>
    <s v="Maharashtra"/>
    <s v="India"/>
    <s v="Credit Card"/>
    <x v="0"/>
    <s v="Express"/>
    <x v="1"/>
    <s v="No"/>
    <s v="No"/>
  </r>
  <r>
    <x v="11817"/>
    <x v="946"/>
    <s v="CUST11428"/>
    <s v="Customer 1428"/>
    <n v="47"/>
    <s v="Returning"/>
    <s v="P1009"/>
    <s v="Power Bank"/>
    <x v="0"/>
    <s v="Prime Distributors"/>
    <n v="3"/>
    <n v="1600"/>
    <n v="10"/>
    <n v="4800"/>
    <n v="480"/>
    <n v="4320"/>
    <n v="2960.79"/>
    <n v="1359.21"/>
    <x v="1"/>
    <s v="Patna"/>
    <s v="Bihar"/>
    <s v="India"/>
    <s v="Wallet"/>
    <x v="2"/>
    <s v="Standard"/>
    <x v="1"/>
    <s v="Yes"/>
    <s v="No"/>
  </r>
  <r>
    <x v="11818"/>
    <x v="946"/>
    <s v="CUST12016"/>
    <s v="Customer 2016"/>
    <n v="28"/>
    <s v="Returning"/>
    <s v="P3003"/>
    <s v="Mixer Grinder"/>
    <x v="2"/>
    <s v="Prime Distributors"/>
    <n v="6"/>
    <n v="4800"/>
    <n v="20"/>
    <n v="28800"/>
    <n v="5760"/>
    <n v="23040"/>
    <n v="16720.900000000001"/>
    <n v="6319.1"/>
    <x v="0"/>
    <s v="Bhubaneswar"/>
    <s v="Odisha"/>
    <s v="India"/>
    <s v="Net Banking"/>
    <x v="1"/>
    <s v="Same Day"/>
    <x v="2"/>
    <s v="No"/>
    <s v="No"/>
  </r>
  <r>
    <x v="11819"/>
    <x v="946"/>
    <s v="CUST10738"/>
    <s v="Customer 738"/>
    <n v="23"/>
    <s v="Returning"/>
    <s v="P3004"/>
    <s v="Cookware Set"/>
    <x v="2"/>
    <s v="HomeNeeds"/>
    <n v="2"/>
    <n v="3500"/>
    <n v="20"/>
    <n v="7000"/>
    <n v="1400"/>
    <n v="5600"/>
    <n v="4159.5"/>
    <n v="1440.5"/>
    <x v="1"/>
    <s v="Ahmedabad"/>
    <s v="Gujarat"/>
    <s v="India"/>
    <s v="UPI"/>
    <x v="0"/>
    <s v="Express"/>
    <x v="1"/>
    <s v="No"/>
    <s v="No"/>
  </r>
  <r>
    <x v="11820"/>
    <x v="946"/>
    <s v="CUST11552"/>
    <s v="Customer 1552"/>
    <n v="27"/>
    <s v="Returning"/>
    <s v="P2005"/>
    <s v="Backpack"/>
    <x v="3"/>
    <s v="Metro Supplies"/>
    <n v="2"/>
    <n v="1800"/>
    <n v="10"/>
    <n v="3600"/>
    <n v="360"/>
    <n v="3240"/>
    <n v="2101.5500000000002"/>
    <n v="1138.45"/>
    <x v="0"/>
    <s v="Pune"/>
    <s v="Maharashtra"/>
    <s v="India"/>
    <s v="Credit Card"/>
    <x v="2"/>
    <s v="Standard"/>
    <x v="4"/>
    <s v="No"/>
    <s v="No"/>
  </r>
  <r>
    <x v="11821"/>
    <x v="946"/>
    <s v="CUST11424"/>
    <s v="Customer 1424"/>
    <n v="38"/>
    <s v="Returning"/>
    <s v="P1001"/>
    <s v="Laptop"/>
    <x v="0"/>
    <s v="TechSource India"/>
    <n v="1"/>
    <n v="55000"/>
    <n v="10"/>
    <n v="55000"/>
    <n v="5500"/>
    <n v="49500"/>
    <n v="29868.880000000001"/>
    <n v="19631.12"/>
    <x v="0"/>
    <s v="Indore"/>
    <s v="Madhya Pradesh"/>
    <s v="India"/>
    <s v="Credit Card"/>
    <x v="0"/>
    <s v="Standard"/>
    <x v="3"/>
    <s v="No"/>
    <s v="No"/>
  </r>
  <r>
    <x v="11822"/>
    <x v="947"/>
    <s v="CUST12353"/>
    <s v="Customer 2353"/>
    <n v="54"/>
    <s v="New"/>
    <s v="P4002"/>
    <s v="Moisturizer"/>
    <x v="4"/>
    <s v="BeautyCare"/>
    <n v="1"/>
    <n v="650"/>
    <n v="5"/>
    <n v="650"/>
    <n v="32.5"/>
    <n v="617.5"/>
    <n v="395.35"/>
    <n v="222.15"/>
    <x v="2"/>
    <s v="Ahmedabad"/>
    <s v="Gujarat"/>
    <s v="India"/>
    <s v="Wallet"/>
    <x v="1"/>
    <s v="Express"/>
    <x v="1"/>
    <s v="No"/>
    <s v="No"/>
  </r>
  <r>
    <x v="11823"/>
    <x v="947"/>
    <s v="CUST10966"/>
    <s v="Customer 966"/>
    <n v="37"/>
    <s v="Returning"/>
    <s v="P4001"/>
    <s v="Face Wash"/>
    <x v="4"/>
    <s v="BeautyCare"/>
    <n v="1"/>
    <n v="450"/>
    <n v="25"/>
    <n v="450"/>
    <n v="112.5"/>
    <n v="337.5"/>
    <n v="244.38"/>
    <n v="93.12"/>
    <x v="1"/>
    <s v="Chandigarh"/>
    <s v="Chandigarh"/>
    <s v="India"/>
    <s v="UPI"/>
    <x v="1"/>
    <s v="Standard"/>
    <x v="0"/>
    <s v="No"/>
    <s v="No"/>
  </r>
  <r>
    <x v="11824"/>
    <x v="947"/>
    <s v="CUST12350"/>
    <s v="Customer 2350"/>
    <n v="39"/>
    <s v="Returning"/>
    <s v="P4003"/>
    <s v="Sunscreen"/>
    <x v="4"/>
    <s v="BeautyCare"/>
    <n v="3"/>
    <n v="700"/>
    <n v="5"/>
    <n v="2100"/>
    <n v="105"/>
    <n v="1995"/>
    <n v="1518.96"/>
    <n v="476.04"/>
    <x v="1"/>
    <s v="Bhubaneswar"/>
    <s v="Odisha"/>
    <s v="India"/>
    <s v="Cash on Delivery"/>
    <x v="0"/>
    <s v="Standard"/>
    <x v="1"/>
    <s v="No"/>
    <s v="No"/>
  </r>
  <r>
    <x v="11825"/>
    <x v="947"/>
    <s v="CUST11199"/>
    <s v="Customer 1199"/>
    <n v="19"/>
    <s v="Loyal"/>
    <s v="P5001"/>
    <s v="Notebook Set"/>
    <x v="1"/>
    <s v="Stationery Hub"/>
    <n v="5"/>
    <n v="500"/>
    <n v="0"/>
    <n v="2500"/>
    <n v="0"/>
    <n v="2500"/>
    <n v="1398.11"/>
    <n v="1101.8900000000001"/>
    <x v="0"/>
    <s v="Pune"/>
    <s v="Maharashtra"/>
    <s v="India"/>
    <s v="UPI"/>
    <x v="1"/>
    <s v="Standard"/>
    <x v="1"/>
    <s v="No"/>
    <s v="No"/>
  </r>
  <r>
    <x v="11826"/>
    <x v="947"/>
    <s v="CUST12108"/>
    <s v="Customer 2108"/>
    <n v="19"/>
    <s v="New"/>
    <s v="P5004"/>
    <s v="Pen Set"/>
    <x v="1"/>
    <s v="Stationery Hub"/>
    <n v="2"/>
    <n v="250"/>
    <n v="10"/>
    <n v="500"/>
    <n v="50"/>
    <n v="450"/>
    <n v="300.77999999999997"/>
    <n v="149.22"/>
    <x v="2"/>
    <s v="Indore"/>
    <s v="Madhya Pradesh"/>
    <s v="India"/>
    <s v="Cash on Delivery"/>
    <x v="0"/>
    <s v="Standard"/>
    <x v="0"/>
    <s v="No"/>
    <s v="No"/>
  </r>
  <r>
    <x v="11827"/>
    <x v="947"/>
    <s v="CUST12469"/>
    <s v="Customer 2469"/>
    <n v="60"/>
    <s v="Returning"/>
    <s v="P5004"/>
    <s v="Pen Set"/>
    <x v="1"/>
    <s v="Stationery Hub"/>
    <n v="1"/>
    <n v="250"/>
    <n v="10"/>
    <n v="250"/>
    <n v="25"/>
    <n v="225"/>
    <n v="177.98"/>
    <n v="47.02"/>
    <x v="2"/>
    <s v="Nagpur"/>
    <s v="Maharashtra"/>
    <s v="India"/>
    <s v="Cash on Delivery"/>
    <x v="0"/>
    <s v="Standard"/>
    <x v="0"/>
    <s v="No"/>
    <s v="No"/>
  </r>
  <r>
    <x v="11828"/>
    <x v="947"/>
    <s v="CUST11000"/>
    <s v="Customer 1000"/>
    <n v="39"/>
    <s v="New"/>
    <s v="P1006"/>
    <s v="Keyboard"/>
    <x v="0"/>
    <s v="Metro Supplies"/>
    <n v="1"/>
    <n v="1800"/>
    <n v="5"/>
    <n v="1800"/>
    <n v="90"/>
    <n v="1710"/>
    <n v="1007.44"/>
    <n v="702.56"/>
    <x v="0"/>
    <s v="Patna"/>
    <s v="Bihar"/>
    <s v="India"/>
    <s v="Debit Card"/>
    <x v="2"/>
    <s v="Standard"/>
    <x v="0"/>
    <s v="No"/>
    <s v="No"/>
  </r>
  <r>
    <x v="11829"/>
    <x v="947"/>
    <s v="CUST11097"/>
    <s v="Customer 1097"/>
    <n v="42"/>
    <s v="New"/>
    <s v="P4001"/>
    <s v="Face Wash"/>
    <x v="4"/>
    <s v="BeautyCare"/>
    <n v="1"/>
    <n v="450"/>
    <n v="5"/>
    <n v="450"/>
    <n v="22.5"/>
    <n v="427.5"/>
    <n v="307.83999999999997"/>
    <n v="119.66"/>
    <x v="2"/>
    <s v="Bhubaneswar"/>
    <s v="Odisha"/>
    <s v="India"/>
    <s v="Cash on Delivery"/>
    <x v="0"/>
    <s v="Standard"/>
    <x v="0"/>
    <s v="No"/>
    <s v="No"/>
  </r>
  <r>
    <x v="11830"/>
    <x v="947"/>
    <s v="CUST10824"/>
    <s v="Customer 824"/>
    <n v="40"/>
    <s v="Returning"/>
    <s v="P1008"/>
    <s v="Monitor"/>
    <x v="0"/>
    <s v="Global Traders"/>
    <n v="2"/>
    <n v="14500"/>
    <n v="20"/>
    <n v="29000"/>
    <n v="5800"/>
    <n v="23200"/>
    <n v="13890.91"/>
    <n v="9309.09"/>
    <x v="2"/>
    <s v="Guwahati"/>
    <s v="Assam"/>
    <s v="India"/>
    <s v="UPI"/>
    <x v="1"/>
    <s v="Standard"/>
    <x v="0"/>
    <s v="No"/>
    <s v="No"/>
  </r>
  <r>
    <x v="11831"/>
    <x v="948"/>
    <s v="CUST10648"/>
    <s v="Customer 648"/>
    <n v="60"/>
    <s v="New"/>
    <s v="P2001"/>
    <s v="Running Shoes"/>
    <x v="3"/>
    <s v="FashionMart"/>
    <n v="2"/>
    <n v="3200"/>
    <n v="15"/>
    <n v="6400"/>
    <n v="960"/>
    <n v="5440"/>
    <n v="3954.08"/>
    <n v="1485.92"/>
    <x v="1"/>
    <s v="Delhi"/>
    <s v="Delhi"/>
    <s v="India"/>
    <s v="Debit Card"/>
    <x v="2"/>
    <s v="Express"/>
    <x v="0"/>
    <s v="No"/>
    <s v="No"/>
  </r>
  <r>
    <x v="11832"/>
    <x v="948"/>
    <s v="CUST11129"/>
    <s v="Customer 1129"/>
    <n v="29"/>
    <s v="Returning"/>
    <s v="P3004"/>
    <s v="Cookware Set"/>
    <x v="2"/>
    <s v="HomeNeeds"/>
    <n v="2"/>
    <n v="3500"/>
    <n v="30"/>
    <n v="7000"/>
    <n v="2100"/>
    <n v="4900"/>
    <n v="3504.2"/>
    <n v="1395.8"/>
    <x v="1"/>
    <s v="Pune"/>
    <s v="Maharashtra"/>
    <s v="India"/>
    <s v="Net Banking"/>
    <x v="0"/>
    <s v="Standard"/>
    <x v="0"/>
    <s v="No"/>
    <s v="No"/>
  </r>
  <r>
    <x v="11833"/>
    <x v="948"/>
    <s v="CUST12480"/>
    <s v="Customer 2480"/>
    <n v="50"/>
    <s v="New"/>
    <s v="P2007"/>
    <s v="Saree"/>
    <x v="3"/>
    <s v="FashionMart"/>
    <n v="2"/>
    <n v="2600"/>
    <n v="20"/>
    <n v="5200"/>
    <n v="1040"/>
    <n v="4160"/>
    <n v="2489.87"/>
    <n v="1670.13"/>
    <x v="0"/>
    <s v="Kolkata"/>
    <s v="West Bengal"/>
    <s v="India"/>
    <s v="Credit Card"/>
    <x v="2"/>
    <s v="Express"/>
    <x v="0"/>
    <s v="No"/>
    <s v="No"/>
  </r>
  <r>
    <x v="11834"/>
    <x v="948"/>
    <s v="CUST12480"/>
    <s v="Customer 2480"/>
    <n v="31"/>
    <s v="Loyal"/>
    <s v="P4003"/>
    <s v="Sunscreen"/>
    <x v="4"/>
    <s v="BeautyCare"/>
    <n v="1"/>
    <n v="700"/>
    <n v="20"/>
    <n v="700"/>
    <n v="140"/>
    <n v="560"/>
    <n v="364.45"/>
    <n v="195.55"/>
    <x v="1"/>
    <s v="Indore"/>
    <s v="Madhya Pradesh"/>
    <s v="India"/>
    <s v="Net Banking"/>
    <x v="1"/>
    <s v="Standard"/>
    <x v="0"/>
    <s v="No"/>
    <s v="Yes"/>
  </r>
  <r>
    <x v="11835"/>
    <x v="948"/>
    <s v="CUST10804"/>
    <s v="Customer 804"/>
    <n v="22"/>
    <s v="Returning"/>
    <s v="P4006"/>
    <s v="Lipstick"/>
    <x v="4"/>
    <s v="BeautyCare"/>
    <n v="1"/>
    <n v="850"/>
    <n v="20"/>
    <n v="850"/>
    <n v="170"/>
    <n v="680"/>
    <n v="426.28"/>
    <n v="253.72"/>
    <x v="1"/>
    <s v="Chandigarh"/>
    <s v="Chandigarh"/>
    <s v="India"/>
    <s v="Cash on Delivery"/>
    <x v="0"/>
    <s v="Express"/>
    <x v="4"/>
    <s v="No"/>
    <s v="No"/>
  </r>
  <r>
    <x v="11836"/>
    <x v="948"/>
    <s v="CUST11232"/>
    <s v="Customer 1232"/>
    <n v="57"/>
    <s v="Loyal"/>
    <s v="P1007"/>
    <s v="Mouse"/>
    <x v="0"/>
    <s v="RetailHub"/>
    <n v="3"/>
    <n v="900"/>
    <n v="0"/>
    <n v="2700"/>
    <n v="0"/>
    <n v="2700"/>
    <n v="1908.9"/>
    <n v="791.1"/>
    <x v="0"/>
    <s v="Nagpur"/>
    <s v="Maharashtra"/>
    <s v="India"/>
    <s v="Debit Card"/>
    <x v="0"/>
    <s v="Standard"/>
    <x v="0"/>
    <s v="No"/>
    <s v="Yes"/>
  </r>
  <r>
    <x v="11837"/>
    <x v="948"/>
    <s v="CUST10693"/>
    <s v="Customer 693"/>
    <n v="46"/>
    <s v="Returning"/>
    <s v="P5002"/>
    <s v="Novel"/>
    <x v="1"/>
    <s v="Stationery Hub"/>
    <n v="1"/>
    <n v="400"/>
    <n v="15"/>
    <n v="400"/>
    <n v="60"/>
    <n v="340"/>
    <n v="189.08"/>
    <n v="150.91999999999999"/>
    <x v="1"/>
    <s v="Kolkata"/>
    <s v="West Bengal"/>
    <s v="India"/>
    <s v="Debit Card"/>
    <x v="1"/>
    <s v="Standard"/>
    <x v="0"/>
    <s v="No"/>
    <s v="No"/>
  </r>
  <r>
    <x v="11838"/>
    <x v="948"/>
    <s v="CUST12021"/>
    <s v="Customer 2021"/>
    <n v="56"/>
    <s v="New"/>
    <s v="P2001"/>
    <s v="Running Shoes"/>
    <x v="3"/>
    <s v="FashionMart"/>
    <n v="2"/>
    <n v="3200"/>
    <n v="20"/>
    <n v="6400"/>
    <n v="1280"/>
    <n v="5120"/>
    <n v="2978.65"/>
    <n v="2141.35"/>
    <x v="0"/>
    <s v="Ahmedabad"/>
    <s v="Gujarat"/>
    <s v="India"/>
    <s v="Credit Card"/>
    <x v="2"/>
    <s v="Standard"/>
    <x v="1"/>
    <s v="No"/>
    <s v="No"/>
  </r>
  <r>
    <x v="11839"/>
    <x v="948"/>
    <s v="CUST10349"/>
    <s v="Customer 349"/>
    <n v="25"/>
    <s v="New"/>
    <s v="P3003"/>
    <s v="Mixer Grinder"/>
    <x v="2"/>
    <s v="Prime Distributors"/>
    <n v="3"/>
    <n v="4800"/>
    <n v="15"/>
    <n v="14400"/>
    <n v="2160"/>
    <n v="12240"/>
    <n v="7361.51"/>
    <n v="4878.49"/>
    <x v="1"/>
    <s v="Ahmedabad"/>
    <s v="Gujarat"/>
    <s v="India"/>
    <s v="Cash on Delivery"/>
    <x v="2"/>
    <s v="Standard"/>
    <x v="0"/>
    <s v="No"/>
    <s v="No"/>
  </r>
  <r>
    <x v="11840"/>
    <x v="948"/>
    <s v="CUST10280"/>
    <s v="Customer 280"/>
    <n v="40"/>
    <s v="New"/>
    <s v="P2003"/>
    <s v="T-Shirt"/>
    <x v="3"/>
    <s v="RetailHub"/>
    <n v="1"/>
    <n v="900"/>
    <n v="10"/>
    <n v="900"/>
    <n v="90"/>
    <n v="810"/>
    <n v="656.93"/>
    <n v="153.07"/>
    <x v="1"/>
    <s v="Nagpur"/>
    <s v="Maharashtra"/>
    <s v="India"/>
    <s v="Wallet"/>
    <x v="2"/>
    <s v="Express"/>
    <x v="0"/>
    <s v="No"/>
    <s v="No"/>
  </r>
  <r>
    <x v="11841"/>
    <x v="948"/>
    <s v="CUST11141"/>
    <s v="Customer 1141"/>
    <n v="56"/>
    <s v="Returning"/>
    <s v="P1003"/>
    <s v="Headphones"/>
    <x v="0"/>
    <s v="Metro Supplies"/>
    <n v="1"/>
    <n v="2500"/>
    <n v="0"/>
    <n v="2500"/>
    <n v="0"/>
    <n v="2500"/>
    <n v="1501.54"/>
    <n v="998.46"/>
    <x v="0"/>
    <s v="Surat"/>
    <s v="Gujarat"/>
    <s v="India"/>
    <s v="Net Banking"/>
    <x v="2"/>
    <s v="Standard"/>
    <x v="2"/>
    <s v="No"/>
    <s v="No"/>
  </r>
  <r>
    <x v="11842"/>
    <x v="948"/>
    <s v="CUST10522"/>
    <s v="Customer 522"/>
    <n v="25"/>
    <s v="Returning"/>
    <s v="P1002"/>
    <s v="Smartphone"/>
    <x v="0"/>
    <s v="Global Traders"/>
    <n v="2"/>
    <n v="28000"/>
    <n v="15"/>
    <n v="56000"/>
    <n v="8400"/>
    <n v="47600"/>
    <n v="30446.12"/>
    <n v="17153.88"/>
    <x v="1"/>
    <s v="Nagpur"/>
    <s v="Maharashtra"/>
    <s v="India"/>
    <s v="Debit Card"/>
    <x v="2"/>
    <s v="Express"/>
    <x v="0"/>
    <s v="No"/>
    <s v="No"/>
  </r>
  <r>
    <x v="11843"/>
    <x v="948"/>
    <s v="CUST10450"/>
    <s v="Customer 450"/>
    <n v="18"/>
    <s v="Returning"/>
    <s v="P5005"/>
    <s v="Desk Organizer"/>
    <x v="1"/>
    <s v="Stationery Hub"/>
    <n v="1"/>
    <n v="600"/>
    <n v="25"/>
    <n v="600"/>
    <n v="150"/>
    <n v="450"/>
    <n v="310.94"/>
    <n v="139.06"/>
    <x v="0"/>
    <s v="Chennai"/>
    <s v="Tamil Nadu"/>
    <s v="India"/>
    <s v="Net Banking"/>
    <x v="0"/>
    <s v="Express"/>
    <x v="4"/>
    <s v="No"/>
    <s v="No"/>
  </r>
  <r>
    <x v="11844"/>
    <x v="949"/>
    <s v="CUST11942"/>
    <s v="Customer 1942"/>
    <n v="59"/>
    <s v="Loyal"/>
    <s v="P4006"/>
    <s v="Lipstick"/>
    <x v="4"/>
    <s v="BeautyCare"/>
    <n v="1"/>
    <n v="850"/>
    <n v="5"/>
    <n v="850"/>
    <n v="42.5"/>
    <n v="807.5"/>
    <n v="621.75"/>
    <n v="185.75"/>
    <x v="1"/>
    <s v="Lucknow"/>
    <s v="Uttar Pradesh"/>
    <s v="India"/>
    <s v="Cash on Delivery"/>
    <x v="2"/>
    <s v="Standard"/>
    <x v="4"/>
    <s v="No"/>
    <s v="No"/>
  </r>
  <r>
    <x v="11845"/>
    <x v="949"/>
    <s v="CUST11014"/>
    <s v="Customer 1014"/>
    <n v="59"/>
    <s v="Returning"/>
    <s v="P2007"/>
    <s v="Saree"/>
    <x v="3"/>
    <s v="FashionMart"/>
    <n v="4"/>
    <n v="2600"/>
    <n v="10"/>
    <n v="10400"/>
    <n v="1040"/>
    <n v="9360"/>
    <n v="5603.76"/>
    <n v="3756.24"/>
    <x v="0"/>
    <s v="Jaipur"/>
    <s v="Rajasthan"/>
    <s v="India"/>
    <s v="Wallet"/>
    <x v="0"/>
    <s v="Standard"/>
    <x v="3"/>
    <s v="No"/>
    <s v="No"/>
  </r>
  <r>
    <x v="11846"/>
    <x v="949"/>
    <s v="CUST10110"/>
    <s v="Customer 110"/>
    <n v="29"/>
    <s v="Returning"/>
    <s v="P2005"/>
    <s v="Backpack"/>
    <x v="3"/>
    <s v="Metro Supplies"/>
    <n v="3"/>
    <n v="1800"/>
    <n v="15"/>
    <n v="5400"/>
    <n v="810"/>
    <n v="4590"/>
    <n v="2863.04"/>
    <n v="1726.96"/>
    <x v="1"/>
    <s v="Chandigarh"/>
    <s v="Chandigarh"/>
    <s v="India"/>
    <s v="Credit Card"/>
    <x v="0"/>
    <s v="Standard"/>
    <x v="0"/>
    <s v="No"/>
    <s v="No"/>
  </r>
  <r>
    <x v="11847"/>
    <x v="949"/>
    <s v="CUST11301"/>
    <s v="Customer 1301"/>
    <n v="38"/>
    <s v="Returning"/>
    <s v="P1001"/>
    <s v="Laptop"/>
    <x v="0"/>
    <s v="TechSource India"/>
    <n v="1"/>
    <n v="55000"/>
    <n v="5"/>
    <n v="55000"/>
    <n v="2750"/>
    <n v="52250"/>
    <n v="30612.799999999999"/>
    <n v="21637.200000000001"/>
    <x v="2"/>
    <s v="Ahmedabad"/>
    <s v="Gujarat"/>
    <s v="India"/>
    <s v="Cash on Delivery"/>
    <x v="0"/>
    <s v="Standard"/>
    <x v="0"/>
    <s v="No"/>
    <s v="No"/>
  </r>
  <r>
    <x v="11848"/>
    <x v="949"/>
    <s v="CUST10740"/>
    <s v="Customer 740"/>
    <n v="59"/>
    <s v="Returning"/>
    <s v="P1008"/>
    <s v="Monitor"/>
    <x v="0"/>
    <s v="Global Traders"/>
    <n v="3"/>
    <n v="14500"/>
    <n v="10"/>
    <n v="43500"/>
    <n v="4350"/>
    <n v="39150"/>
    <n v="27883.7"/>
    <n v="11266.3"/>
    <x v="1"/>
    <s v="Coimbatore"/>
    <s v="Tamil Nadu"/>
    <s v="India"/>
    <s v="Net Banking"/>
    <x v="0"/>
    <s v="Express"/>
    <x v="0"/>
    <s v="No"/>
    <s v="No"/>
  </r>
  <r>
    <x v="11849"/>
    <x v="949"/>
    <s v="CUST10676"/>
    <s v="Customer 676"/>
    <n v="42"/>
    <s v="New"/>
    <s v="P2005"/>
    <s v="Backpack"/>
    <x v="3"/>
    <s v="Metro Supplies"/>
    <n v="2"/>
    <n v="1800"/>
    <n v="15"/>
    <n v="3600"/>
    <n v="540"/>
    <n v="3060"/>
    <n v="2120.8000000000002"/>
    <n v="939.2"/>
    <x v="2"/>
    <s v="Pune"/>
    <s v="Maharashtra"/>
    <s v="India"/>
    <s v="Cash on Delivery"/>
    <x v="1"/>
    <s v="Standard"/>
    <x v="3"/>
    <s v="No"/>
    <s v="No"/>
  </r>
  <r>
    <x v="11850"/>
    <x v="949"/>
    <s v="CUST11169"/>
    <s v="Customer 1169"/>
    <n v="59"/>
    <s v="New"/>
    <s v="P1002"/>
    <s v="Smartphone"/>
    <x v="0"/>
    <s v="Global Traders"/>
    <n v="3"/>
    <n v="28000"/>
    <n v="0"/>
    <n v="84000"/>
    <n v="0"/>
    <n v="84000"/>
    <n v="52582.53"/>
    <n v="31417.47"/>
    <x v="1"/>
    <s v="Bhubaneswar"/>
    <s v="Odisha"/>
    <s v="India"/>
    <s v="Debit Card"/>
    <x v="1"/>
    <s v="Standard"/>
    <x v="0"/>
    <s v="No"/>
    <s v="No"/>
  </r>
  <r>
    <x v="11851"/>
    <x v="949"/>
    <s v="CUST12174"/>
    <s v="Customer 2174"/>
    <n v="30"/>
    <s v="New"/>
    <s v="P1002"/>
    <s v="Smartphone"/>
    <x v="0"/>
    <s v="Global Traders"/>
    <n v="3"/>
    <n v="28000"/>
    <n v="0"/>
    <n v="84000"/>
    <n v="0"/>
    <n v="84000"/>
    <n v="53384.41"/>
    <n v="30615.59"/>
    <x v="2"/>
    <s v="Ahmedabad"/>
    <s v="Gujarat"/>
    <s v="India"/>
    <s v="UPI"/>
    <x v="2"/>
    <s v="Express"/>
    <x v="3"/>
    <s v="No"/>
    <s v="No"/>
  </r>
  <r>
    <x v="11852"/>
    <x v="949"/>
    <s v="CUST12155"/>
    <s v="Customer 2155"/>
    <n v="36"/>
    <s v="Returning"/>
    <s v="P5004"/>
    <s v="Pen Set"/>
    <x v="1"/>
    <s v="Stationery Hub"/>
    <n v="1"/>
    <n v="250"/>
    <n v="20"/>
    <n v="250"/>
    <n v="50"/>
    <n v="200"/>
    <n v="133.71"/>
    <n v="66.290000000000006"/>
    <x v="1"/>
    <s v="Nagpur"/>
    <s v="Maharashtra"/>
    <s v="India"/>
    <s v="Wallet"/>
    <x v="2"/>
    <s v="Standard"/>
    <x v="0"/>
    <s v="No"/>
    <s v="Yes"/>
  </r>
  <r>
    <x v="11853"/>
    <x v="949"/>
    <s v="CUST11847"/>
    <s v="Customer 1847"/>
    <n v="36"/>
    <s v="Returning"/>
    <s v="P2001"/>
    <s v="Running Shoes"/>
    <x v="3"/>
    <s v="FashionMart"/>
    <n v="2"/>
    <n v="3200"/>
    <n v="5"/>
    <n v="6400"/>
    <n v="320"/>
    <n v="6080"/>
    <n v="3587.88"/>
    <n v="2492.12"/>
    <x v="1"/>
    <s v="Lucknow"/>
    <s v="Uttar Pradesh"/>
    <s v="India"/>
    <s v="Debit Card"/>
    <x v="2"/>
    <s v="Standard"/>
    <x v="3"/>
    <s v="No"/>
    <s v="No"/>
  </r>
  <r>
    <x v="11854"/>
    <x v="949"/>
    <s v="CUST11779"/>
    <s v="Customer 1779"/>
    <n v="41"/>
    <s v="Returning"/>
    <s v="P3001"/>
    <s v="Coffee Maker"/>
    <x v="2"/>
    <s v="HomeNeeds"/>
    <n v="2"/>
    <n v="4200"/>
    <n v="10"/>
    <n v="8400"/>
    <n v="840"/>
    <n v="7560"/>
    <n v="4826.6000000000004"/>
    <n v="2733.4"/>
    <x v="2"/>
    <s v="Indore"/>
    <s v="Madhya Pradesh"/>
    <s v="India"/>
    <s v="Credit Card"/>
    <x v="0"/>
    <s v="Same Day"/>
    <x v="0"/>
    <s v="No"/>
    <s v="No"/>
  </r>
  <r>
    <x v="11855"/>
    <x v="949"/>
    <s v="CUST10613"/>
    <s v="Customer 613"/>
    <n v="24"/>
    <s v="New"/>
    <s v="P4002"/>
    <s v="Moisturizer"/>
    <x v="4"/>
    <s v="BeautyCare"/>
    <n v="1"/>
    <n v="650"/>
    <n v="0"/>
    <n v="650"/>
    <n v="0"/>
    <n v="650"/>
    <n v="430.93"/>
    <n v="219.07"/>
    <x v="1"/>
    <s v="Chandigarh"/>
    <s v="Chandigarh"/>
    <s v="India"/>
    <s v="Cash on Delivery"/>
    <x v="0"/>
    <s v="Standard"/>
    <x v="3"/>
    <s v="No"/>
    <s v="No"/>
  </r>
  <r>
    <x v="11856"/>
    <x v="949"/>
    <s v="CUST11712"/>
    <s v="Customer 1712"/>
    <n v="39"/>
    <s v="New"/>
    <s v="P1003"/>
    <s v="Headphones"/>
    <x v="0"/>
    <s v="Metro Supplies"/>
    <n v="3"/>
    <n v="2500"/>
    <n v="0"/>
    <n v="7500"/>
    <n v="0"/>
    <n v="7500"/>
    <n v="5439.84"/>
    <n v="2060.16"/>
    <x v="1"/>
    <s v="Coimbatore"/>
    <s v="Tamil Nadu"/>
    <s v="India"/>
    <s v="Credit Card"/>
    <x v="1"/>
    <s v="Standard"/>
    <x v="1"/>
    <s v="Yes"/>
    <s v="No"/>
  </r>
  <r>
    <x v="11857"/>
    <x v="950"/>
    <s v="CUST11639"/>
    <s v="Customer 1639"/>
    <n v="27"/>
    <s v="New"/>
    <s v="P2007"/>
    <s v="Saree"/>
    <x v="3"/>
    <s v="FashionMart"/>
    <n v="1"/>
    <n v="2600"/>
    <n v="20"/>
    <n v="2600"/>
    <n v="520"/>
    <n v="2080"/>
    <n v="1546.71"/>
    <n v="533.29"/>
    <x v="1"/>
    <s v="Coimbatore"/>
    <s v="Tamil Nadu"/>
    <s v="India"/>
    <s v="Net Banking"/>
    <x v="2"/>
    <s v="Standard"/>
    <x v="1"/>
    <s v="Yes"/>
    <s v="No"/>
  </r>
  <r>
    <x v="11858"/>
    <x v="950"/>
    <s v="CUST11343"/>
    <s v="Customer 1343"/>
    <n v="25"/>
    <s v="Loyal"/>
    <s v="P4002"/>
    <s v="Moisturizer"/>
    <x v="4"/>
    <s v="BeautyCare"/>
    <n v="2"/>
    <n v="650"/>
    <n v="10"/>
    <n v="1300"/>
    <n v="130"/>
    <n v="1170"/>
    <n v="806.23"/>
    <n v="363.77"/>
    <x v="1"/>
    <s v="Patna"/>
    <s v="Bihar"/>
    <s v="India"/>
    <s v="Debit Card"/>
    <x v="0"/>
    <s v="Standard"/>
    <x v="0"/>
    <s v="No"/>
    <s v="No"/>
  </r>
  <r>
    <x v="11859"/>
    <x v="950"/>
    <s v="CUST10762"/>
    <s v="Customer 762"/>
    <n v="23"/>
    <s v="New"/>
    <s v="P3003"/>
    <s v="Mixer Grinder"/>
    <x v="2"/>
    <s v="Prime Distributors"/>
    <n v="2"/>
    <n v="4800"/>
    <n v="10"/>
    <n v="9600"/>
    <n v="960"/>
    <n v="8640"/>
    <n v="7003.4"/>
    <n v="1636.6"/>
    <x v="1"/>
    <s v="Indore"/>
    <s v="Madhya Pradesh"/>
    <s v="India"/>
    <s v="Net Banking"/>
    <x v="0"/>
    <s v="Standard"/>
    <x v="0"/>
    <s v="No"/>
    <s v="No"/>
  </r>
  <r>
    <x v="11860"/>
    <x v="950"/>
    <s v="CUST11302"/>
    <s v="Customer 1302"/>
    <n v="19"/>
    <s v="Returning"/>
    <s v="P1008"/>
    <s v="Monitor"/>
    <x v="0"/>
    <s v="Global Traders"/>
    <n v="1"/>
    <n v="14500"/>
    <n v="0"/>
    <n v="14500"/>
    <n v="0"/>
    <n v="14500"/>
    <n v="8115.53"/>
    <n v="6384.47"/>
    <x v="1"/>
    <s v="Nagpur"/>
    <s v="Maharashtra"/>
    <s v="India"/>
    <s v="Credit Card"/>
    <x v="1"/>
    <s v="Standard"/>
    <x v="0"/>
    <s v="No"/>
    <s v="No"/>
  </r>
  <r>
    <x v="11861"/>
    <x v="950"/>
    <s v="CUST11277"/>
    <s v="Customer 1277"/>
    <n v="32"/>
    <s v="New"/>
    <s v="P3007"/>
    <s v="Vacuum Cleaner"/>
    <x v="2"/>
    <s v="Global Traders"/>
    <n v="5"/>
    <n v="8500"/>
    <n v="10"/>
    <n v="42500"/>
    <n v="4250"/>
    <n v="38250"/>
    <n v="22259.45"/>
    <n v="15990.55"/>
    <x v="1"/>
    <s v="Jaipur"/>
    <s v="Rajasthan"/>
    <s v="India"/>
    <s v="Wallet"/>
    <x v="0"/>
    <s v="Express"/>
    <x v="0"/>
    <s v="No"/>
    <s v="No"/>
  </r>
  <r>
    <x v="11862"/>
    <x v="950"/>
    <s v="CUST10890"/>
    <s v="Customer 890"/>
    <n v="38"/>
    <s v="New"/>
    <s v="P3003"/>
    <s v="Mixer Grinder"/>
    <x v="2"/>
    <s v="Prime Distributors"/>
    <n v="1"/>
    <n v="4800"/>
    <n v="0"/>
    <n v="4800"/>
    <n v="0"/>
    <n v="4800"/>
    <n v="3602.12"/>
    <n v="1197.8800000000001"/>
    <x v="1"/>
    <s v="Surat"/>
    <s v="Gujarat"/>
    <s v="India"/>
    <s v="Wallet"/>
    <x v="2"/>
    <s v="Standard"/>
    <x v="0"/>
    <s v="No"/>
    <s v="No"/>
  </r>
  <r>
    <x v="11863"/>
    <x v="950"/>
    <s v="CUST11883"/>
    <s v="Customer 1883"/>
    <n v="51"/>
    <s v="New"/>
    <s v="P1008"/>
    <s v="Monitor"/>
    <x v="0"/>
    <s v="Global Traders"/>
    <n v="2"/>
    <n v="14500"/>
    <n v="15"/>
    <n v="29000"/>
    <n v="4350"/>
    <n v="24650"/>
    <n v="14668.05"/>
    <n v="9981.9500000000007"/>
    <x v="1"/>
    <s v="Indore"/>
    <s v="Madhya Pradesh"/>
    <s v="India"/>
    <s v="Wallet"/>
    <x v="1"/>
    <s v="Standard"/>
    <x v="0"/>
    <s v="No"/>
    <s v="No"/>
  </r>
  <r>
    <x v="11864"/>
    <x v="950"/>
    <s v="CUST10915"/>
    <s v="Customer 915"/>
    <n v="57"/>
    <s v="Returning"/>
    <s v="P1008"/>
    <s v="Monitor"/>
    <x v="0"/>
    <s v="Global Traders"/>
    <n v="3"/>
    <n v="14500"/>
    <n v="25"/>
    <n v="43500"/>
    <n v="10875"/>
    <n v="32625"/>
    <n v="26652.26"/>
    <n v="5972.74"/>
    <x v="1"/>
    <s v="Jaipur"/>
    <s v="Rajasthan"/>
    <s v="India"/>
    <s v="Credit Card"/>
    <x v="1"/>
    <s v="Standard"/>
    <x v="0"/>
    <s v="No"/>
    <s v="No"/>
  </r>
  <r>
    <x v="11865"/>
    <x v="950"/>
    <s v="CUST10328"/>
    <s v="Customer 328"/>
    <n v="54"/>
    <s v="Returning"/>
    <s v="P3007"/>
    <s v="Vacuum Cleaner"/>
    <x v="2"/>
    <s v="Global Traders"/>
    <n v="1"/>
    <n v="8500"/>
    <n v="15"/>
    <n v="8500"/>
    <n v="1275"/>
    <n v="7225"/>
    <n v="5273.34"/>
    <n v="1951.66"/>
    <x v="1"/>
    <s v="Visakhapatnam"/>
    <s v="Andhra Pradesh"/>
    <s v="India"/>
    <s v="Wallet"/>
    <x v="2"/>
    <s v="Standard"/>
    <x v="0"/>
    <s v="No"/>
    <s v="No"/>
  </r>
  <r>
    <x v="11866"/>
    <x v="950"/>
    <s v="CUST11399"/>
    <s v="Customer 1399"/>
    <n v="43"/>
    <s v="New"/>
    <s v="P1008"/>
    <s v="Monitor"/>
    <x v="0"/>
    <s v="Global Traders"/>
    <n v="1"/>
    <n v="14500"/>
    <n v="10"/>
    <n v="14500"/>
    <n v="1450"/>
    <n v="13050"/>
    <n v="8029.37"/>
    <n v="5020.63"/>
    <x v="1"/>
    <s v="Bhopal"/>
    <s v="Madhya Pradesh"/>
    <s v="India"/>
    <s v="Cash on Delivery"/>
    <x v="0"/>
    <s v="Express"/>
    <x v="0"/>
    <s v="No"/>
    <s v="No"/>
  </r>
  <r>
    <x v="11867"/>
    <x v="951"/>
    <s v="CUST12188"/>
    <s v="Customer 2188"/>
    <n v="23"/>
    <s v="Returning"/>
    <s v="P5002"/>
    <s v="Novel"/>
    <x v="1"/>
    <s v="Stationery Hub"/>
    <n v="2"/>
    <n v="400"/>
    <n v="5"/>
    <n v="800"/>
    <n v="40"/>
    <n v="760"/>
    <n v="540.25"/>
    <n v="219.75"/>
    <x v="2"/>
    <s v="Hyderabad"/>
    <s v="Telangana"/>
    <s v="India"/>
    <s v="UPI"/>
    <x v="2"/>
    <s v="Standard"/>
    <x v="0"/>
    <s v="No"/>
    <s v="No"/>
  </r>
  <r>
    <x v="11868"/>
    <x v="951"/>
    <s v="CUST11551"/>
    <s v="Customer 1551"/>
    <n v="60"/>
    <s v="New"/>
    <s v="P1002"/>
    <s v="Smartphone"/>
    <x v="0"/>
    <s v="Global Traders"/>
    <n v="1"/>
    <n v="28000"/>
    <n v="10"/>
    <n v="28000"/>
    <n v="2800"/>
    <n v="25200"/>
    <n v="18538.060000000001"/>
    <n v="6661.94"/>
    <x v="1"/>
    <s v="Ahmedabad"/>
    <s v="Gujarat"/>
    <s v="India"/>
    <s v="Cash on Delivery"/>
    <x v="0"/>
    <s v="Express"/>
    <x v="0"/>
    <s v="No"/>
    <s v="No"/>
  </r>
  <r>
    <x v="11869"/>
    <x v="951"/>
    <s v="CUST10344"/>
    <s v="Customer 344"/>
    <n v="38"/>
    <s v="Loyal"/>
    <s v="P1001"/>
    <s v="Laptop"/>
    <x v="0"/>
    <s v="TechSource India"/>
    <n v="1"/>
    <n v="55000"/>
    <n v="10"/>
    <n v="55000"/>
    <n v="5500"/>
    <n v="49500"/>
    <n v="40324.14"/>
    <n v="9175.86"/>
    <x v="1"/>
    <s v="Mumbai"/>
    <s v="Maharashtra"/>
    <s v="India"/>
    <s v="Credit Card"/>
    <x v="2"/>
    <s v="Standard"/>
    <x v="0"/>
    <s v="No"/>
    <s v="No"/>
  </r>
  <r>
    <x v="11870"/>
    <x v="951"/>
    <s v="CUST11768"/>
    <s v="Customer 1768"/>
    <n v="57"/>
    <s v="Returning"/>
    <s v="P5002"/>
    <s v="Novel"/>
    <x v="1"/>
    <s v="Stationery Hub"/>
    <n v="5"/>
    <n v="400"/>
    <n v="5"/>
    <n v="2000"/>
    <n v="100"/>
    <n v="1900"/>
    <n v="1190.32"/>
    <n v="709.68"/>
    <x v="0"/>
    <s v="Visakhapatnam"/>
    <s v="Andhra Pradesh"/>
    <s v="India"/>
    <s v="Debit Card"/>
    <x v="0"/>
    <s v="Same Day"/>
    <x v="3"/>
    <s v="Yes"/>
    <s v="No"/>
  </r>
  <r>
    <x v="11871"/>
    <x v="951"/>
    <s v="CUST10898"/>
    <s v="Customer 898"/>
    <n v="46"/>
    <s v="New"/>
    <s v="P4003"/>
    <s v="Sunscreen"/>
    <x v="4"/>
    <s v="BeautyCare"/>
    <n v="4"/>
    <n v="700"/>
    <n v="10"/>
    <n v="2800"/>
    <n v="280"/>
    <n v="2520"/>
    <n v="1439.36"/>
    <n v="1080.6400000000001"/>
    <x v="1"/>
    <s v="Surat"/>
    <s v="Gujarat"/>
    <s v="India"/>
    <s v="Debit Card"/>
    <x v="2"/>
    <s v="Standard"/>
    <x v="0"/>
    <s v="No"/>
    <s v="No"/>
  </r>
  <r>
    <x v="11872"/>
    <x v="951"/>
    <s v="CUST10428"/>
    <s v="Customer 428"/>
    <n v="33"/>
    <s v="Returning"/>
    <s v="P5004"/>
    <s v="Pen Set"/>
    <x v="1"/>
    <s v="Stationery Hub"/>
    <n v="3"/>
    <n v="250"/>
    <n v="25"/>
    <n v="750"/>
    <n v="187.5"/>
    <n v="562.5"/>
    <n v="381.54"/>
    <n v="180.96"/>
    <x v="0"/>
    <s v="Visakhapatnam"/>
    <s v="Andhra Pradesh"/>
    <s v="India"/>
    <s v="UPI"/>
    <x v="2"/>
    <s v="Express"/>
    <x v="0"/>
    <s v="No"/>
    <s v="No"/>
  </r>
  <r>
    <x v="11873"/>
    <x v="951"/>
    <s v="CUST10198"/>
    <s v="Customer 198"/>
    <n v="24"/>
    <s v="New"/>
    <s v="P2007"/>
    <s v="Saree"/>
    <x v="3"/>
    <s v="FashionMart"/>
    <n v="3"/>
    <n v="2600"/>
    <n v="10"/>
    <n v="7800"/>
    <n v="780"/>
    <n v="7020"/>
    <n v="5672.98"/>
    <n v="1347.02"/>
    <x v="1"/>
    <s v="Jaipur"/>
    <s v="Rajasthan"/>
    <s v="India"/>
    <s v="Wallet"/>
    <x v="0"/>
    <s v="Express"/>
    <x v="0"/>
    <s v="No"/>
    <s v="No"/>
  </r>
  <r>
    <x v="11874"/>
    <x v="952"/>
    <s v="CUST10499"/>
    <s v="Customer 499"/>
    <n v="47"/>
    <s v="Returning"/>
    <s v="P1006"/>
    <s v="Keyboard"/>
    <x v="0"/>
    <s v="Metro Supplies"/>
    <n v="3"/>
    <n v="1800"/>
    <n v="5"/>
    <n v="5400"/>
    <n v="270"/>
    <n v="5130"/>
    <n v="3434.33"/>
    <n v="1695.67"/>
    <x v="1"/>
    <s v="Guwahati"/>
    <s v="Assam"/>
    <s v="India"/>
    <s v="Wallet"/>
    <x v="2"/>
    <s v="Same Day"/>
    <x v="2"/>
    <s v="Yes"/>
    <s v="Yes"/>
  </r>
  <r>
    <x v="11875"/>
    <x v="952"/>
    <s v="CUST11214"/>
    <s v="Customer 1214"/>
    <n v="53"/>
    <s v="New"/>
    <s v="P1010"/>
    <s v="Bluetooth Speaker"/>
    <x v="0"/>
    <s v="Prime Distributors"/>
    <n v="1"/>
    <n v="3200"/>
    <n v="10"/>
    <n v="3200"/>
    <n v="320"/>
    <n v="2880"/>
    <n v="1703.36"/>
    <n v="1176.6400000000001"/>
    <x v="1"/>
    <s v="Kolkata"/>
    <s v="West Bengal"/>
    <s v="India"/>
    <s v="Credit Card"/>
    <x v="2"/>
    <s v="Standard"/>
    <x v="3"/>
    <s v="Yes"/>
    <s v="No"/>
  </r>
  <r>
    <x v="11876"/>
    <x v="952"/>
    <s v="CUST12374"/>
    <s v="Customer 2374"/>
    <n v="51"/>
    <s v="Loyal"/>
    <s v="P2007"/>
    <s v="Saree"/>
    <x v="3"/>
    <s v="FashionMart"/>
    <n v="1"/>
    <n v="2600"/>
    <n v="5"/>
    <n v="2600"/>
    <n v="130"/>
    <n v="2470"/>
    <n v="1677.77"/>
    <n v="792.23"/>
    <x v="2"/>
    <s v="Delhi"/>
    <s v="Delhi"/>
    <s v="India"/>
    <s v="Wallet"/>
    <x v="1"/>
    <s v="Standard"/>
    <x v="0"/>
    <s v="No"/>
    <s v="No"/>
  </r>
  <r>
    <x v="11877"/>
    <x v="952"/>
    <s v="CUST10688"/>
    <s v="Customer 688"/>
    <n v="21"/>
    <s v="Loyal"/>
    <s v="P1003"/>
    <s v="Headphones"/>
    <x v="0"/>
    <s v="Metro Supplies"/>
    <n v="1"/>
    <n v="2500"/>
    <n v="10"/>
    <n v="2500"/>
    <n v="250"/>
    <n v="2250"/>
    <n v="1672.63"/>
    <n v="577.37"/>
    <x v="0"/>
    <s v="Hyderabad"/>
    <s v="Telangana"/>
    <s v="India"/>
    <s v="Debit Card"/>
    <x v="2"/>
    <s v="Standard"/>
    <x v="4"/>
    <s v="No"/>
    <s v="No"/>
  </r>
  <r>
    <x v="11878"/>
    <x v="952"/>
    <s v="CUST10397"/>
    <s v="Customer 397"/>
    <n v="43"/>
    <s v="New"/>
    <s v="P2005"/>
    <s v="Backpack"/>
    <x v="3"/>
    <s v="Metro Supplies"/>
    <n v="1"/>
    <n v="1800"/>
    <n v="20"/>
    <n v="1800"/>
    <n v="360"/>
    <n v="1440"/>
    <n v="819.68"/>
    <n v="620.32000000000005"/>
    <x v="0"/>
    <s v="Visakhapatnam"/>
    <s v="Andhra Pradesh"/>
    <s v="India"/>
    <s v="Net Banking"/>
    <x v="2"/>
    <s v="Same Day"/>
    <x v="3"/>
    <s v="No"/>
    <s v="No"/>
  </r>
  <r>
    <x v="11879"/>
    <x v="952"/>
    <s v="CUST10001"/>
    <s v="Customer 1"/>
    <n v="18"/>
    <s v="New"/>
    <s v="P1009"/>
    <s v="Power Bank"/>
    <x v="0"/>
    <s v="Prime Distributors"/>
    <n v="2"/>
    <n v="1600"/>
    <n v="0"/>
    <n v="3200"/>
    <n v="0"/>
    <n v="3200"/>
    <n v="1905.97"/>
    <n v="1294.03"/>
    <x v="2"/>
    <s v="Hyderabad"/>
    <s v="Telangana"/>
    <s v="India"/>
    <s v="Cash on Delivery"/>
    <x v="0"/>
    <s v="Same Day"/>
    <x v="0"/>
    <s v="No"/>
    <s v="No"/>
  </r>
  <r>
    <x v="11880"/>
    <x v="952"/>
    <s v="CUST11228"/>
    <s v="Customer 1228"/>
    <n v="41"/>
    <s v="Loyal"/>
    <s v="P3004"/>
    <s v="Cookware Set"/>
    <x v="2"/>
    <s v="HomeNeeds"/>
    <n v="1"/>
    <n v="3500"/>
    <n v="0"/>
    <n v="3500"/>
    <n v="0"/>
    <n v="3500"/>
    <n v="2814.45"/>
    <n v="685.55"/>
    <x v="0"/>
    <s v="Jaipur"/>
    <s v="Rajasthan"/>
    <s v="India"/>
    <s v="Cash on Delivery"/>
    <x v="1"/>
    <s v="Standard"/>
    <x v="4"/>
    <s v="No"/>
    <s v="No"/>
  </r>
  <r>
    <x v="11881"/>
    <x v="952"/>
    <s v="CUST11356"/>
    <s v="Customer 1356"/>
    <n v="52"/>
    <s v="Returning"/>
    <s v="P3006"/>
    <s v="Water Bottle"/>
    <x v="2"/>
    <s v="Metro Supplies"/>
    <n v="4"/>
    <n v="700"/>
    <n v="10"/>
    <n v="2800"/>
    <n v="280"/>
    <n v="2520"/>
    <n v="1994.19"/>
    <n v="525.80999999999995"/>
    <x v="2"/>
    <s v="Nagpur"/>
    <s v="Maharashtra"/>
    <s v="India"/>
    <s v="Cash on Delivery"/>
    <x v="0"/>
    <s v="Express"/>
    <x v="0"/>
    <s v="No"/>
    <s v="No"/>
  </r>
  <r>
    <x v="11882"/>
    <x v="952"/>
    <s v="CUST10243"/>
    <s v="Customer 243"/>
    <n v="23"/>
    <s v="Loyal"/>
    <s v="P2001"/>
    <s v="Running Shoes"/>
    <x v="3"/>
    <s v="FashionMart"/>
    <n v="1"/>
    <n v="3200"/>
    <n v="0"/>
    <n v="3200"/>
    <n v="0"/>
    <n v="3200"/>
    <n v="2610.35"/>
    <n v="589.65"/>
    <x v="1"/>
    <s v="Patna"/>
    <s v="Bihar"/>
    <s v="India"/>
    <s v="Net Banking"/>
    <x v="2"/>
    <s v="Standard"/>
    <x v="0"/>
    <s v="No"/>
    <s v="Yes"/>
  </r>
  <r>
    <x v="11883"/>
    <x v="952"/>
    <s v="CUST10445"/>
    <s v="Customer 445"/>
    <n v="46"/>
    <s v="New"/>
    <s v="P1009"/>
    <s v="Power Bank"/>
    <x v="0"/>
    <s v="Prime Distributors"/>
    <n v="2"/>
    <n v="1600"/>
    <n v="15"/>
    <n v="3200"/>
    <n v="480"/>
    <n v="2720"/>
    <n v="1897.09"/>
    <n v="822.91"/>
    <x v="1"/>
    <s v="Visakhapatnam"/>
    <s v="Andhra Pradesh"/>
    <s v="India"/>
    <s v="Net Banking"/>
    <x v="2"/>
    <s v="Standard"/>
    <x v="1"/>
    <s v="No"/>
    <s v="No"/>
  </r>
  <r>
    <x v="11884"/>
    <x v="952"/>
    <s v="CUST10485"/>
    <s v="Customer 485"/>
    <n v="56"/>
    <s v="Returning"/>
    <s v="P4003"/>
    <s v="Sunscreen"/>
    <x v="4"/>
    <s v="BeautyCare"/>
    <n v="6"/>
    <n v="700"/>
    <n v="10"/>
    <n v="4200"/>
    <n v="420"/>
    <n v="3780"/>
    <n v="2699.7"/>
    <n v="1080.3"/>
    <x v="1"/>
    <s v="Indore"/>
    <s v="Madhya Pradesh"/>
    <s v="India"/>
    <s v="UPI"/>
    <x v="0"/>
    <s v="Standard"/>
    <x v="0"/>
    <s v="No"/>
    <s v="No"/>
  </r>
  <r>
    <x v="11885"/>
    <x v="952"/>
    <s v="CUST12418"/>
    <s v="Customer 2418"/>
    <n v="57"/>
    <s v="Returning"/>
    <s v="P3005"/>
    <s v="Bedsheet Set"/>
    <x v="2"/>
    <s v="RetailHub"/>
    <n v="5"/>
    <n v="1800"/>
    <n v="20"/>
    <n v="9000"/>
    <n v="1800"/>
    <n v="7200"/>
    <n v="5348.14"/>
    <n v="1851.86"/>
    <x v="1"/>
    <s v="Guwahati"/>
    <s v="Assam"/>
    <s v="India"/>
    <s v="Wallet"/>
    <x v="0"/>
    <s v="Standard"/>
    <x v="0"/>
    <s v="No"/>
    <s v="No"/>
  </r>
  <r>
    <x v="11886"/>
    <x v="953"/>
    <s v="CUST10625"/>
    <s v="Customer 625"/>
    <n v="53"/>
    <s v="New"/>
    <s v="P5005"/>
    <s v="Desk Organizer"/>
    <x v="1"/>
    <s v="Stationery Hub"/>
    <n v="1"/>
    <n v="600"/>
    <n v="15"/>
    <n v="600"/>
    <n v="90"/>
    <n v="510"/>
    <n v="374.09"/>
    <n v="135.91"/>
    <x v="2"/>
    <s v="Ahmedabad"/>
    <s v="Gujarat"/>
    <s v="India"/>
    <s v="Net Banking"/>
    <x v="2"/>
    <s v="Standard"/>
    <x v="0"/>
    <s v="No"/>
    <s v="No"/>
  </r>
  <r>
    <x v="11887"/>
    <x v="953"/>
    <s v="CUST10393"/>
    <s v="Customer 393"/>
    <n v="39"/>
    <s v="Returning"/>
    <s v="P3002"/>
    <s v="Air Fryer"/>
    <x v="2"/>
    <s v="HomeNeeds"/>
    <n v="1"/>
    <n v="6500"/>
    <n v="10"/>
    <n v="6500"/>
    <n v="650"/>
    <n v="5850"/>
    <n v="4684.92"/>
    <n v="1165.08"/>
    <x v="0"/>
    <s v="Delhi"/>
    <s v="Delhi"/>
    <s v="India"/>
    <s v="Debit Card"/>
    <x v="1"/>
    <s v="Same Day"/>
    <x v="0"/>
    <s v="No"/>
    <s v="No"/>
  </r>
  <r>
    <x v="11888"/>
    <x v="953"/>
    <s v="CUST11870"/>
    <s v="Customer 1870"/>
    <n v="60"/>
    <s v="New"/>
    <s v="P3007"/>
    <s v="Vacuum Cleaner"/>
    <x v="2"/>
    <s v="Global Traders"/>
    <n v="3"/>
    <n v="8500"/>
    <n v="20"/>
    <n v="25500"/>
    <n v="5100"/>
    <n v="20400"/>
    <n v="16330.61"/>
    <n v="4069.39"/>
    <x v="0"/>
    <s v="Nagpur"/>
    <s v="Maharashtra"/>
    <s v="India"/>
    <s v="Cash on Delivery"/>
    <x v="0"/>
    <s v="Express"/>
    <x v="0"/>
    <s v="No"/>
    <s v="No"/>
  </r>
  <r>
    <x v="11889"/>
    <x v="953"/>
    <s v="CUST11768"/>
    <s v="Customer 1768"/>
    <n v="41"/>
    <s v="Returning"/>
    <s v="P1002"/>
    <s v="Smartphone"/>
    <x v="0"/>
    <s v="Global Traders"/>
    <n v="1"/>
    <n v="28000"/>
    <n v="5"/>
    <n v="28000"/>
    <n v="1400"/>
    <n v="26600"/>
    <n v="19596.060000000001"/>
    <n v="7003.94"/>
    <x v="2"/>
    <s v="Lucknow"/>
    <s v="Uttar Pradesh"/>
    <s v="India"/>
    <s v="Credit Card"/>
    <x v="0"/>
    <s v="Standard"/>
    <x v="0"/>
    <s v="No"/>
    <s v="No"/>
  </r>
  <r>
    <x v="11890"/>
    <x v="953"/>
    <s v="CUST12003"/>
    <s v="Customer 2003"/>
    <n v="23"/>
    <s v="Returning"/>
    <s v="P5002"/>
    <s v="Novel"/>
    <x v="1"/>
    <s v="Stationery Hub"/>
    <n v="3"/>
    <n v="400"/>
    <n v="0"/>
    <n v="1200"/>
    <n v="0"/>
    <n v="1200"/>
    <n v="952.73"/>
    <n v="247.27"/>
    <x v="0"/>
    <s v="Delhi"/>
    <s v="Delhi"/>
    <s v="India"/>
    <s v="UPI"/>
    <x v="1"/>
    <s v="Standard"/>
    <x v="0"/>
    <s v="No"/>
    <s v="No"/>
  </r>
  <r>
    <x v="11891"/>
    <x v="953"/>
    <s v="CUST10682"/>
    <s v="Customer 682"/>
    <n v="46"/>
    <s v="Loyal"/>
    <s v="P4002"/>
    <s v="Moisturizer"/>
    <x v="4"/>
    <s v="BeautyCare"/>
    <n v="1"/>
    <n v="650"/>
    <n v="25"/>
    <n v="650"/>
    <n v="162.5"/>
    <n v="487.5"/>
    <n v="343.87"/>
    <n v="143.63"/>
    <x v="0"/>
    <s v="Bhubaneswar"/>
    <s v="Odisha"/>
    <s v="India"/>
    <s v="Wallet"/>
    <x v="2"/>
    <s v="Standard"/>
    <x v="0"/>
    <s v="No"/>
    <s v="No"/>
  </r>
  <r>
    <x v="11892"/>
    <x v="953"/>
    <s v="CUST11189"/>
    <s v="Customer 1189"/>
    <n v="30"/>
    <s v="New"/>
    <s v="P5002"/>
    <s v="Novel"/>
    <x v="1"/>
    <s v="Stationery Hub"/>
    <n v="4"/>
    <n v="400"/>
    <n v="10"/>
    <n v="1600"/>
    <n v="160"/>
    <n v="1440"/>
    <n v="1145.6400000000001"/>
    <n v="294.36"/>
    <x v="2"/>
    <s v="Hyderabad"/>
    <s v="Telangana"/>
    <s v="India"/>
    <s v="Debit Card"/>
    <x v="1"/>
    <s v="Standard"/>
    <x v="1"/>
    <s v="No"/>
    <s v="No"/>
  </r>
  <r>
    <x v="11893"/>
    <x v="953"/>
    <s v="CUST10058"/>
    <s v="Customer 58"/>
    <n v="33"/>
    <s v="Loyal"/>
    <s v="P1005"/>
    <s v="Tablet"/>
    <x v="0"/>
    <s v="RetailHub"/>
    <n v="5"/>
    <n v="18000"/>
    <n v="25"/>
    <n v="90000"/>
    <n v="22500"/>
    <n v="67500"/>
    <n v="37455.56"/>
    <n v="30044.44"/>
    <x v="1"/>
    <s v="Pune"/>
    <s v="Maharashtra"/>
    <s v="India"/>
    <s v="Credit Card"/>
    <x v="2"/>
    <s v="Express"/>
    <x v="0"/>
    <s v="No"/>
    <s v="No"/>
  </r>
  <r>
    <x v="11894"/>
    <x v="953"/>
    <s v="CUST12381"/>
    <s v="Customer 2381"/>
    <n v="43"/>
    <s v="Loyal"/>
    <s v="P4001"/>
    <s v="Face Wash"/>
    <x v="4"/>
    <s v="BeautyCare"/>
    <n v="5"/>
    <n v="450"/>
    <n v="25"/>
    <n v="2250"/>
    <n v="562.5"/>
    <n v="1687.5"/>
    <n v="1012.09"/>
    <n v="675.41"/>
    <x v="1"/>
    <s v="Kolkata"/>
    <s v="West Bengal"/>
    <s v="India"/>
    <s v="Wallet"/>
    <x v="2"/>
    <s v="Standard"/>
    <x v="0"/>
    <s v="No"/>
    <s v="No"/>
  </r>
  <r>
    <x v="11895"/>
    <x v="953"/>
    <s v="CUST10313"/>
    <s v="Customer 313"/>
    <n v="18"/>
    <s v="New"/>
    <s v="P4005"/>
    <s v="Perfume"/>
    <x v="4"/>
    <s v="BeautyCare"/>
    <n v="3"/>
    <n v="1800"/>
    <n v="10"/>
    <n v="5400"/>
    <n v="540"/>
    <n v="4860"/>
    <n v="2864.6"/>
    <n v="1995.4"/>
    <x v="0"/>
    <s v="Surat"/>
    <s v="Gujarat"/>
    <s v="India"/>
    <s v="Cash on Delivery"/>
    <x v="2"/>
    <s v="Same Day"/>
    <x v="3"/>
    <s v="No"/>
    <s v="No"/>
  </r>
  <r>
    <x v="11896"/>
    <x v="954"/>
    <s v="CUST11407"/>
    <s v="Customer 1407"/>
    <n v="53"/>
    <s v="Returning"/>
    <s v="P1003"/>
    <s v="Headphones"/>
    <x v="0"/>
    <s v="Metro Supplies"/>
    <n v="3"/>
    <n v="2500"/>
    <n v="15"/>
    <n v="7500"/>
    <n v="1125"/>
    <n v="6375"/>
    <n v="3678.69"/>
    <n v="2696.31"/>
    <x v="1"/>
    <s v="Bhopal"/>
    <s v="Madhya Pradesh"/>
    <s v="India"/>
    <s v="Debit Card"/>
    <x v="1"/>
    <s v="Express"/>
    <x v="0"/>
    <s v="No"/>
    <s v="No"/>
  </r>
  <r>
    <x v="11897"/>
    <x v="954"/>
    <s v="CUST11709"/>
    <s v="Customer 1709"/>
    <n v="22"/>
    <s v="Returning"/>
    <s v="P2004"/>
    <s v="Jacket"/>
    <x v="3"/>
    <s v="Global Traders"/>
    <n v="1"/>
    <n v="3500"/>
    <n v="5"/>
    <n v="3500"/>
    <n v="175"/>
    <n v="3325"/>
    <n v="2438.77"/>
    <n v="886.23"/>
    <x v="2"/>
    <s v="Hyderabad"/>
    <s v="Telangana"/>
    <s v="India"/>
    <s v="Cash on Delivery"/>
    <x v="2"/>
    <s v="Express"/>
    <x v="0"/>
    <s v="No"/>
    <s v="No"/>
  </r>
  <r>
    <x v="11898"/>
    <x v="954"/>
    <s v="CUST12245"/>
    <s v="Customer 2245"/>
    <n v="25"/>
    <s v="New"/>
    <s v="P2002"/>
    <s v="Jeans"/>
    <x v="3"/>
    <s v="FashionMart"/>
    <n v="1"/>
    <n v="2200"/>
    <n v="15"/>
    <n v="2200"/>
    <n v="330"/>
    <n v="1870"/>
    <n v="1400.78"/>
    <n v="469.22"/>
    <x v="0"/>
    <s v="Ahmedabad"/>
    <s v="Gujarat"/>
    <s v="India"/>
    <s v="Net Banking"/>
    <x v="2"/>
    <s v="Same Day"/>
    <x v="0"/>
    <s v="No"/>
    <s v="No"/>
  </r>
  <r>
    <x v="11899"/>
    <x v="954"/>
    <s v="CUST10022"/>
    <s v="Customer 22"/>
    <n v="19"/>
    <s v="Returning"/>
    <s v="P2005"/>
    <s v="Backpack"/>
    <x v="3"/>
    <s v="Metro Supplies"/>
    <n v="4"/>
    <n v="1800"/>
    <n v="5"/>
    <n v="7200"/>
    <n v="360"/>
    <n v="6840"/>
    <n v="4436.83"/>
    <n v="2403.17"/>
    <x v="1"/>
    <s v="Hyderabad"/>
    <s v="Telangana"/>
    <s v="India"/>
    <s v="Debit Card"/>
    <x v="0"/>
    <s v="Standard"/>
    <x v="0"/>
    <s v="No"/>
    <s v="No"/>
  </r>
  <r>
    <x v="11900"/>
    <x v="954"/>
    <s v="CUST10610"/>
    <s v="Customer 610"/>
    <n v="54"/>
    <s v="Returning"/>
    <s v="P1006"/>
    <s v="Keyboard"/>
    <x v="0"/>
    <s v="Metro Supplies"/>
    <n v="1"/>
    <n v="1800"/>
    <n v="15"/>
    <n v="1800"/>
    <n v="270"/>
    <n v="1530"/>
    <n v="1222.98"/>
    <n v="307.02"/>
    <x v="1"/>
    <s v="Kolkata"/>
    <s v="West Bengal"/>
    <s v="India"/>
    <s v="Credit Card"/>
    <x v="2"/>
    <s v="Standard"/>
    <x v="2"/>
    <s v="No"/>
    <s v="No"/>
  </r>
  <r>
    <x v="11901"/>
    <x v="954"/>
    <s v="CUST11586"/>
    <s v="Customer 1586"/>
    <n v="45"/>
    <s v="New"/>
    <s v="P2004"/>
    <s v="Jacket"/>
    <x v="3"/>
    <s v="Global Traders"/>
    <n v="1"/>
    <n v="3500"/>
    <n v="20"/>
    <n v="3500"/>
    <n v="700"/>
    <n v="2800"/>
    <n v="1866.93"/>
    <n v="933.07"/>
    <x v="0"/>
    <s v="Ahmedabad"/>
    <s v="Gujarat"/>
    <s v="India"/>
    <s v="Credit Card"/>
    <x v="1"/>
    <s v="Express"/>
    <x v="0"/>
    <s v="No"/>
    <s v="No"/>
  </r>
  <r>
    <x v="11902"/>
    <x v="954"/>
    <s v="CUST12464"/>
    <s v="Customer 2464"/>
    <n v="30"/>
    <s v="Returning"/>
    <s v="P3001"/>
    <s v="Coffee Maker"/>
    <x v="2"/>
    <s v="HomeNeeds"/>
    <n v="1"/>
    <n v="4200"/>
    <n v="10"/>
    <n v="4200"/>
    <n v="420"/>
    <n v="3780"/>
    <n v="2353.11"/>
    <n v="1426.89"/>
    <x v="1"/>
    <s v="Indore"/>
    <s v="Madhya Pradesh"/>
    <s v="India"/>
    <s v="Net Banking"/>
    <x v="2"/>
    <s v="Standard"/>
    <x v="0"/>
    <s v="No"/>
    <s v="No"/>
  </r>
  <r>
    <x v="11903"/>
    <x v="955"/>
    <s v="CUST11550"/>
    <s v="Customer 1550"/>
    <n v="59"/>
    <s v="Returning"/>
    <s v="P2001"/>
    <s v="Running Shoes"/>
    <x v="3"/>
    <s v="FashionMart"/>
    <n v="3"/>
    <n v="3200"/>
    <n v="10"/>
    <n v="9600"/>
    <n v="960"/>
    <n v="8640"/>
    <n v="6539.45"/>
    <n v="2100.5500000000002"/>
    <x v="0"/>
    <s v="Jaipur"/>
    <s v="Rajasthan"/>
    <s v="India"/>
    <s v="Net Banking"/>
    <x v="0"/>
    <s v="Standard"/>
    <x v="0"/>
    <s v="No"/>
    <s v="No"/>
  </r>
  <r>
    <x v="11904"/>
    <x v="955"/>
    <s v="CUST11027"/>
    <s v="Customer 1027"/>
    <n v="41"/>
    <s v="Loyal"/>
    <s v="P2006"/>
    <s v="Womens Kurti"/>
    <x v="3"/>
    <s v="FashionMart"/>
    <n v="2"/>
    <n v="1400"/>
    <n v="10"/>
    <n v="2800"/>
    <n v="280"/>
    <n v="2520"/>
    <n v="1819.08"/>
    <n v="700.92"/>
    <x v="2"/>
    <s v="Kolkata"/>
    <s v="West Bengal"/>
    <s v="India"/>
    <s v="Net Banking"/>
    <x v="2"/>
    <s v="Standard"/>
    <x v="0"/>
    <s v="No"/>
    <s v="No"/>
  </r>
  <r>
    <x v="11905"/>
    <x v="955"/>
    <s v="CUST10441"/>
    <s v="Customer 441"/>
    <n v="46"/>
    <s v="New"/>
    <s v="P3007"/>
    <s v="Vacuum Cleaner"/>
    <x v="2"/>
    <s v="Global Traders"/>
    <n v="1"/>
    <n v="8500"/>
    <n v="10"/>
    <n v="8500"/>
    <n v="850"/>
    <n v="7650"/>
    <n v="5334.44"/>
    <n v="2315.56"/>
    <x v="1"/>
    <s v="Chennai"/>
    <s v="Tamil Nadu"/>
    <s v="India"/>
    <s v="Net Banking"/>
    <x v="0"/>
    <s v="Express"/>
    <x v="0"/>
    <s v="No"/>
    <s v="No"/>
  </r>
  <r>
    <x v="11906"/>
    <x v="955"/>
    <s v="CUST11578"/>
    <s v="Customer 1578"/>
    <n v="30"/>
    <s v="Loyal"/>
    <s v="P5002"/>
    <s v="Novel"/>
    <x v="1"/>
    <s v="Stationery Hub"/>
    <n v="2"/>
    <n v="400"/>
    <n v="20"/>
    <n v="800"/>
    <n v="160"/>
    <n v="640"/>
    <n v="367.9"/>
    <n v="272.10000000000002"/>
    <x v="0"/>
    <s v="Patna"/>
    <s v="Bihar"/>
    <s v="India"/>
    <s v="Credit Card"/>
    <x v="0"/>
    <s v="Express"/>
    <x v="0"/>
    <s v="No"/>
    <s v="No"/>
  </r>
  <r>
    <x v="11907"/>
    <x v="955"/>
    <s v="CUST10069"/>
    <s v="Customer 69"/>
    <n v="31"/>
    <s v="Returning"/>
    <s v="P1009"/>
    <s v="Power Bank"/>
    <x v="0"/>
    <s v="Prime Distributors"/>
    <n v="2"/>
    <n v="1600"/>
    <n v="25"/>
    <n v="3200"/>
    <n v="800"/>
    <n v="2400"/>
    <n v="1488.36"/>
    <n v="911.64"/>
    <x v="0"/>
    <s v="Coimbatore"/>
    <s v="Tamil Nadu"/>
    <s v="India"/>
    <s v="Credit Card"/>
    <x v="2"/>
    <s v="Express"/>
    <x v="0"/>
    <s v="No"/>
    <s v="No"/>
  </r>
  <r>
    <x v="11908"/>
    <x v="955"/>
    <s v="CUST10282"/>
    <s v="Customer 282"/>
    <n v="22"/>
    <s v="Returning"/>
    <s v="P1003"/>
    <s v="Headphones"/>
    <x v="0"/>
    <s v="Metro Supplies"/>
    <n v="3"/>
    <n v="2500"/>
    <n v="5"/>
    <n v="7500"/>
    <n v="375"/>
    <n v="7125"/>
    <n v="4878.42"/>
    <n v="2246.58"/>
    <x v="2"/>
    <s v="Bengaluru"/>
    <s v="Karnataka"/>
    <s v="India"/>
    <s v="Net Banking"/>
    <x v="2"/>
    <s v="Standard"/>
    <x v="0"/>
    <s v="No"/>
    <s v="No"/>
  </r>
  <r>
    <x v="11909"/>
    <x v="955"/>
    <s v="CUST10253"/>
    <s v="Customer 253"/>
    <n v="29"/>
    <s v="Loyal"/>
    <s v="P5005"/>
    <s v="Desk Organizer"/>
    <x v="1"/>
    <s v="Stationery Hub"/>
    <n v="2"/>
    <n v="600"/>
    <n v="15"/>
    <n v="1200"/>
    <n v="180"/>
    <n v="1020"/>
    <n v="831.29"/>
    <n v="188.71"/>
    <x v="2"/>
    <s v="Bhubaneswar"/>
    <s v="Odisha"/>
    <s v="India"/>
    <s v="Debit Card"/>
    <x v="0"/>
    <s v="Standard"/>
    <x v="2"/>
    <s v="No"/>
    <s v="No"/>
  </r>
  <r>
    <x v="11910"/>
    <x v="955"/>
    <s v="CUST10805"/>
    <s v="Customer 805"/>
    <n v="42"/>
    <s v="Returning"/>
    <s v="P3001"/>
    <s v="Coffee Maker"/>
    <x v="2"/>
    <s v="HomeNeeds"/>
    <n v="2"/>
    <n v="4200"/>
    <n v="15"/>
    <n v="8400"/>
    <n v="1260"/>
    <n v="7140"/>
    <n v="4975.43"/>
    <n v="2164.5700000000002"/>
    <x v="1"/>
    <s v="Nagpur"/>
    <s v="Maharashtra"/>
    <s v="India"/>
    <s v="Wallet"/>
    <x v="0"/>
    <s v="Standard"/>
    <x v="0"/>
    <s v="No"/>
    <s v="No"/>
  </r>
  <r>
    <x v="11911"/>
    <x v="955"/>
    <s v="CUST10674"/>
    <s v="Customer 674"/>
    <n v="34"/>
    <s v="New"/>
    <s v="P3004"/>
    <s v="Cookware Set"/>
    <x v="2"/>
    <s v="HomeNeeds"/>
    <n v="1"/>
    <n v="3500"/>
    <n v="25"/>
    <n v="3500"/>
    <n v="875"/>
    <n v="2625"/>
    <n v="1608.45"/>
    <n v="1016.55"/>
    <x v="1"/>
    <s v="Bhubaneswar"/>
    <s v="Odisha"/>
    <s v="India"/>
    <s v="Cash on Delivery"/>
    <x v="2"/>
    <s v="Standard"/>
    <x v="3"/>
    <s v="No"/>
    <s v="No"/>
  </r>
  <r>
    <x v="11912"/>
    <x v="955"/>
    <s v="CUST11861"/>
    <s v="Customer 1861"/>
    <n v="19"/>
    <s v="Loyal"/>
    <s v="P3006"/>
    <s v="Water Bottle"/>
    <x v="2"/>
    <s v="Metro Supplies"/>
    <n v="2"/>
    <n v="700"/>
    <n v="5"/>
    <n v="1400"/>
    <n v="70"/>
    <n v="1330"/>
    <n v="835.22"/>
    <n v="494.78"/>
    <x v="1"/>
    <s v="Mumbai"/>
    <s v="Maharashtra"/>
    <s v="India"/>
    <s v="Wallet"/>
    <x v="1"/>
    <s v="Standard"/>
    <x v="0"/>
    <s v="No"/>
    <s v="No"/>
  </r>
  <r>
    <x v="11913"/>
    <x v="955"/>
    <s v="CUST10970"/>
    <s v="Customer 970"/>
    <n v="18"/>
    <s v="New"/>
    <s v="P2006"/>
    <s v="Womens Kurti"/>
    <x v="3"/>
    <s v="FashionMart"/>
    <n v="1"/>
    <n v="1400"/>
    <n v="5"/>
    <n v="1400"/>
    <n v="70"/>
    <n v="1330"/>
    <n v="854.77"/>
    <n v="475.23"/>
    <x v="1"/>
    <s v="Bengaluru"/>
    <s v="Karnataka"/>
    <s v="India"/>
    <s v="Wallet"/>
    <x v="2"/>
    <s v="Standard"/>
    <x v="0"/>
    <s v="No"/>
    <s v="No"/>
  </r>
  <r>
    <x v="11914"/>
    <x v="955"/>
    <s v="CUST11861"/>
    <s v="Customer 1861"/>
    <n v="20"/>
    <s v="Returning"/>
    <s v="P1006"/>
    <s v="Keyboard"/>
    <x v="0"/>
    <s v="Metro Supplies"/>
    <n v="1"/>
    <n v="1800"/>
    <n v="15"/>
    <n v="1800"/>
    <n v="270"/>
    <n v="1530"/>
    <n v="1015.96"/>
    <n v="514.04"/>
    <x v="2"/>
    <s v="Surat"/>
    <s v="Gujarat"/>
    <s v="India"/>
    <s v="Debit Card"/>
    <x v="2"/>
    <s v="Express"/>
    <x v="0"/>
    <s v="Yes"/>
    <s v="No"/>
  </r>
  <r>
    <x v="11915"/>
    <x v="955"/>
    <s v="CUST12253"/>
    <s v="Customer 2253"/>
    <n v="43"/>
    <s v="Loyal"/>
    <s v="P4004"/>
    <s v="Shampoo"/>
    <x v="4"/>
    <s v="BeautyCare"/>
    <n v="1"/>
    <n v="550"/>
    <n v="0"/>
    <n v="550"/>
    <n v="0"/>
    <n v="550"/>
    <n v="389.34"/>
    <n v="160.66"/>
    <x v="1"/>
    <s v="Chandigarh"/>
    <s v="Chandigarh"/>
    <s v="India"/>
    <s v="Net Banking"/>
    <x v="1"/>
    <s v="Standard"/>
    <x v="0"/>
    <s v="No"/>
    <s v="No"/>
  </r>
  <r>
    <x v="11916"/>
    <x v="955"/>
    <s v="CUST12351"/>
    <s v="Customer 2351"/>
    <n v="45"/>
    <s v="New"/>
    <s v="P2004"/>
    <s v="Jacket"/>
    <x v="3"/>
    <s v="Global Traders"/>
    <n v="2"/>
    <n v="3500"/>
    <n v="20"/>
    <n v="7000"/>
    <n v="1400"/>
    <n v="5600"/>
    <n v="4099.57"/>
    <n v="1500.43"/>
    <x v="0"/>
    <s v="Visakhapatnam"/>
    <s v="Andhra Pradesh"/>
    <s v="India"/>
    <s v="Cash on Delivery"/>
    <x v="2"/>
    <s v="Standard"/>
    <x v="0"/>
    <s v="No"/>
    <s v="No"/>
  </r>
  <r>
    <x v="11917"/>
    <x v="956"/>
    <s v="CUST11074"/>
    <s v="Customer 1074"/>
    <n v="39"/>
    <s v="Returning"/>
    <s v="P1001"/>
    <s v="Laptop"/>
    <x v="0"/>
    <s v="TechSource India"/>
    <n v="5"/>
    <n v="55000"/>
    <n v="25"/>
    <n v="275000"/>
    <n v="68750"/>
    <n v="206250"/>
    <n v="166912.4"/>
    <n v="39337.599999999999"/>
    <x v="1"/>
    <s v="Guwahati"/>
    <s v="Assam"/>
    <s v="India"/>
    <s v="Credit Card"/>
    <x v="0"/>
    <s v="Express"/>
    <x v="0"/>
    <s v="No"/>
    <s v="No"/>
  </r>
  <r>
    <x v="11918"/>
    <x v="956"/>
    <s v="CUST11057"/>
    <s v="Customer 1057"/>
    <n v="53"/>
    <s v="New"/>
    <s v="P4006"/>
    <s v="Lipstick"/>
    <x v="4"/>
    <s v="BeautyCare"/>
    <n v="1"/>
    <n v="850"/>
    <n v="10"/>
    <n v="850"/>
    <n v="85"/>
    <n v="765"/>
    <n v="606.09"/>
    <n v="158.91"/>
    <x v="1"/>
    <s v="Indore"/>
    <s v="Madhya Pradesh"/>
    <s v="India"/>
    <s v="Debit Card"/>
    <x v="0"/>
    <s v="Express"/>
    <x v="1"/>
    <s v="No"/>
    <s v="No"/>
  </r>
  <r>
    <x v="11919"/>
    <x v="956"/>
    <s v="CUST11257"/>
    <s v="Customer 1257"/>
    <n v="49"/>
    <s v="Returning"/>
    <s v="P4003"/>
    <s v="Sunscreen"/>
    <x v="4"/>
    <s v="BeautyCare"/>
    <n v="4"/>
    <n v="700"/>
    <n v="5"/>
    <n v="2800"/>
    <n v="140"/>
    <n v="2660"/>
    <n v="1932.77"/>
    <n v="727.23"/>
    <x v="2"/>
    <s v="Chennai"/>
    <s v="Tamil Nadu"/>
    <s v="India"/>
    <s v="Cash on Delivery"/>
    <x v="1"/>
    <s v="Standard"/>
    <x v="2"/>
    <s v="No"/>
    <s v="No"/>
  </r>
  <r>
    <x v="11920"/>
    <x v="956"/>
    <s v="CUST11412"/>
    <s v="Customer 1412"/>
    <n v="26"/>
    <s v="Loyal"/>
    <s v="P5004"/>
    <s v="Pen Set"/>
    <x v="1"/>
    <s v="Stationery Hub"/>
    <n v="5"/>
    <n v="250"/>
    <n v="10"/>
    <n v="1250"/>
    <n v="125"/>
    <n v="1125"/>
    <n v="681.08"/>
    <n v="443.92"/>
    <x v="2"/>
    <s v="Surat"/>
    <s v="Gujarat"/>
    <s v="India"/>
    <s v="Cash on Delivery"/>
    <x v="0"/>
    <s v="Express"/>
    <x v="0"/>
    <s v="No"/>
    <s v="No"/>
  </r>
  <r>
    <x v="11921"/>
    <x v="956"/>
    <s v="CUST12096"/>
    <s v="Customer 2096"/>
    <n v="31"/>
    <s v="New"/>
    <s v="P2008"/>
    <s v="Formal Shirt"/>
    <x v="3"/>
    <s v="Global Traders"/>
    <n v="5"/>
    <n v="1700"/>
    <n v="0"/>
    <n v="8500"/>
    <n v="0"/>
    <n v="8500"/>
    <n v="6626.01"/>
    <n v="1873.99"/>
    <x v="0"/>
    <s v="Bhopal"/>
    <s v="Madhya Pradesh"/>
    <s v="India"/>
    <s v="Wallet"/>
    <x v="0"/>
    <s v="Express"/>
    <x v="4"/>
    <s v="No"/>
    <s v="No"/>
  </r>
  <r>
    <x v="11922"/>
    <x v="956"/>
    <s v="CUST10011"/>
    <s v="Customer 11"/>
    <n v="25"/>
    <s v="Returning"/>
    <s v="P2008"/>
    <s v="Formal Shirt"/>
    <x v="3"/>
    <s v="Global Traders"/>
    <n v="1"/>
    <n v="1700"/>
    <n v="30"/>
    <n v="1700"/>
    <n v="510"/>
    <n v="1190"/>
    <n v="727.47"/>
    <n v="462.53"/>
    <x v="1"/>
    <s v="Coimbatore"/>
    <s v="Tamil Nadu"/>
    <s v="India"/>
    <s v="Credit Card"/>
    <x v="0"/>
    <s v="Standard"/>
    <x v="0"/>
    <s v="No"/>
    <s v="No"/>
  </r>
  <r>
    <x v="11923"/>
    <x v="956"/>
    <s v="CUST10283"/>
    <s v="Customer 283"/>
    <n v="24"/>
    <s v="Returning"/>
    <s v="P2004"/>
    <s v="Jacket"/>
    <x v="3"/>
    <s v="Global Traders"/>
    <n v="5"/>
    <n v="3500"/>
    <n v="0"/>
    <n v="17500"/>
    <n v="0"/>
    <n v="17500"/>
    <n v="12717.27"/>
    <n v="4782.7299999999996"/>
    <x v="1"/>
    <s v="Ahmedabad"/>
    <s v="Gujarat"/>
    <s v="India"/>
    <s v="Wallet"/>
    <x v="2"/>
    <s v="Same Day"/>
    <x v="0"/>
    <s v="No"/>
    <s v="No"/>
  </r>
  <r>
    <x v="11924"/>
    <x v="956"/>
    <s v="CUST10401"/>
    <s v="Customer 401"/>
    <n v="20"/>
    <s v="Loyal"/>
    <s v="P4006"/>
    <s v="Lipstick"/>
    <x v="4"/>
    <s v="BeautyCare"/>
    <n v="2"/>
    <n v="850"/>
    <n v="5"/>
    <n v="1700"/>
    <n v="85"/>
    <n v="1615"/>
    <n v="902.53"/>
    <n v="712.47"/>
    <x v="1"/>
    <s v="Indore"/>
    <s v="Madhya Pradesh"/>
    <s v="India"/>
    <s v="UPI"/>
    <x v="1"/>
    <s v="Standard"/>
    <x v="0"/>
    <s v="No"/>
    <s v="No"/>
  </r>
  <r>
    <x v="11925"/>
    <x v="956"/>
    <s v="CUST10594"/>
    <s v="Customer 594"/>
    <n v="25"/>
    <s v="New"/>
    <s v="P2007"/>
    <s v="Saree"/>
    <x v="3"/>
    <s v="FashionMart"/>
    <n v="2"/>
    <n v="2600"/>
    <n v="5"/>
    <n v="5200"/>
    <n v="260"/>
    <n v="4940"/>
    <n v="3645.65"/>
    <n v="1294.3499999999999"/>
    <x v="1"/>
    <s v="Nagpur"/>
    <s v="Maharashtra"/>
    <s v="India"/>
    <s v="Wallet"/>
    <x v="1"/>
    <s v="Express"/>
    <x v="0"/>
    <s v="No"/>
    <s v="No"/>
  </r>
  <r>
    <x v="11926"/>
    <x v="956"/>
    <s v="CUST11949"/>
    <s v="Customer 1949"/>
    <n v="43"/>
    <s v="Loyal"/>
    <s v="P4004"/>
    <s v="Shampoo"/>
    <x v="4"/>
    <s v="BeautyCare"/>
    <n v="2"/>
    <n v="550"/>
    <n v="20"/>
    <n v="1100"/>
    <n v="220"/>
    <n v="880"/>
    <n v="506.3"/>
    <n v="373.7"/>
    <x v="0"/>
    <s v="Chandigarh"/>
    <s v="Chandigarh"/>
    <s v="India"/>
    <s v="Cash on Delivery"/>
    <x v="0"/>
    <s v="Standard"/>
    <x v="0"/>
    <s v="No"/>
    <s v="No"/>
  </r>
  <r>
    <x v="11927"/>
    <x v="956"/>
    <s v="CUST11467"/>
    <s v="Customer 1467"/>
    <n v="36"/>
    <s v="Returning"/>
    <s v="P1003"/>
    <s v="Headphones"/>
    <x v="0"/>
    <s v="Metro Supplies"/>
    <n v="1"/>
    <n v="2500"/>
    <n v="10"/>
    <n v="2500"/>
    <n v="250"/>
    <n v="2250"/>
    <n v="1398.85"/>
    <n v="851.15"/>
    <x v="0"/>
    <s v="Surat"/>
    <s v="Gujarat"/>
    <s v="India"/>
    <s v="Wallet"/>
    <x v="0"/>
    <s v="Standard"/>
    <x v="2"/>
    <s v="No"/>
    <s v="No"/>
  </r>
  <r>
    <x v="11928"/>
    <x v="957"/>
    <s v="CUST10259"/>
    <s v="Customer 259"/>
    <n v="22"/>
    <s v="Loyal"/>
    <s v="P4001"/>
    <s v="Face Wash"/>
    <x v="4"/>
    <s v="BeautyCare"/>
    <n v="4"/>
    <n v="450"/>
    <n v="25"/>
    <n v="1800"/>
    <n v="450"/>
    <n v="1350"/>
    <n v="855.29"/>
    <n v="494.71"/>
    <x v="0"/>
    <s v="Bhubaneswar"/>
    <s v="Odisha"/>
    <s v="India"/>
    <s v="Debit Card"/>
    <x v="0"/>
    <s v="Standard"/>
    <x v="0"/>
    <s v="No"/>
    <s v="No"/>
  </r>
  <r>
    <x v="11929"/>
    <x v="957"/>
    <s v="CUST10956"/>
    <s v="Customer 956"/>
    <n v="49"/>
    <s v="Returning"/>
    <s v="P1004"/>
    <s v="Smartwatch"/>
    <x v="0"/>
    <s v="TechSource India"/>
    <n v="1"/>
    <n v="6500"/>
    <n v="0"/>
    <n v="6500"/>
    <n v="0"/>
    <n v="6500"/>
    <n v="5285.12"/>
    <n v="1214.8800000000001"/>
    <x v="1"/>
    <s v="Pune"/>
    <s v="Maharashtra"/>
    <s v="India"/>
    <s v="Cash on Delivery"/>
    <x v="1"/>
    <s v="Standard"/>
    <x v="0"/>
    <s v="No"/>
    <s v="No"/>
  </r>
  <r>
    <x v="11930"/>
    <x v="957"/>
    <s v="CUST11265"/>
    <s v="Customer 1265"/>
    <n v="31"/>
    <s v="Returning"/>
    <s v="P5003"/>
    <s v="Calculator"/>
    <x v="1"/>
    <s v="Stationery Hub"/>
    <n v="2"/>
    <n v="650"/>
    <n v="15"/>
    <n v="1300"/>
    <n v="195"/>
    <n v="1105"/>
    <n v="640.14"/>
    <n v="464.86"/>
    <x v="2"/>
    <s v="Pune"/>
    <s v="Maharashtra"/>
    <s v="India"/>
    <s v="Debit Card"/>
    <x v="2"/>
    <s v="Express"/>
    <x v="0"/>
    <s v="No"/>
    <s v="No"/>
  </r>
  <r>
    <x v="11931"/>
    <x v="957"/>
    <s v="CUST12434"/>
    <s v="Customer 2434"/>
    <n v="36"/>
    <s v="New"/>
    <s v="P2004"/>
    <s v="Jacket"/>
    <x v="3"/>
    <s v="Global Traders"/>
    <n v="1"/>
    <n v="3500"/>
    <n v="15"/>
    <n v="3500"/>
    <n v="525"/>
    <n v="2975"/>
    <n v="1790.2"/>
    <n v="1184.8"/>
    <x v="1"/>
    <s v="Visakhapatnam"/>
    <s v="Andhra Pradesh"/>
    <s v="India"/>
    <s v="Debit Card"/>
    <x v="0"/>
    <s v="Standard"/>
    <x v="3"/>
    <s v="No"/>
    <s v="No"/>
  </r>
  <r>
    <x v="11932"/>
    <x v="957"/>
    <s v="CUST11044"/>
    <s v="Customer 1044"/>
    <n v="60"/>
    <s v="Returning"/>
    <s v="P5004"/>
    <s v="Pen Set"/>
    <x v="1"/>
    <s v="Stationery Hub"/>
    <n v="2"/>
    <n v="250"/>
    <n v="10"/>
    <n v="500"/>
    <n v="50"/>
    <n v="450"/>
    <n v="298.42"/>
    <n v="151.58000000000001"/>
    <x v="1"/>
    <s v="Bhubaneswar"/>
    <s v="Odisha"/>
    <s v="India"/>
    <s v="UPI"/>
    <x v="0"/>
    <s v="Standard"/>
    <x v="0"/>
    <s v="No"/>
    <s v="No"/>
  </r>
  <r>
    <x v="11933"/>
    <x v="957"/>
    <s v="CUST12071"/>
    <s v="Customer 2071"/>
    <n v="47"/>
    <s v="Loyal"/>
    <s v="P1003"/>
    <s v="Headphones"/>
    <x v="0"/>
    <s v="Metro Supplies"/>
    <n v="6"/>
    <n v="2500"/>
    <n v="5"/>
    <n v="15000"/>
    <n v="750"/>
    <n v="14250"/>
    <n v="8179.65"/>
    <n v="6070.35"/>
    <x v="1"/>
    <s v="Pune"/>
    <s v="Maharashtra"/>
    <s v="India"/>
    <s v="Cash on Delivery"/>
    <x v="1"/>
    <s v="Standard"/>
    <x v="1"/>
    <s v="No"/>
    <s v="No"/>
  </r>
  <r>
    <x v="11934"/>
    <x v="957"/>
    <s v="CUST11588"/>
    <s v="Customer 1588"/>
    <n v="43"/>
    <s v="Loyal"/>
    <s v="P2008"/>
    <s v="Formal Shirt"/>
    <x v="3"/>
    <s v="Global Traders"/>
    <n v="1"/>
    <n v="1700"/>
    <n v="0"/>
    <n v="1700"/>
    <n v="0"/>
    <n v="1700"/>
    <n v="1355.07"/>
    <n v="344.93"/>
    <x v="1"/>
    <s v="Nagpur"/>
    <s v="Maharashtra"/>
    <s v="India"/>
    <s v="Net Banking"/>
    <x v="0"/>
    <s v="Standard"/>
    <x v="2"/>
    <s v="No"/>
    <s v="No"/>
  </r>
  <r>
    <x v="11935"/>
    <x v="957"/>
    <s v="CUST10433"/>
    <s v="Customer 433"/>
    <n v="58"/>
    <s v="Loyal"/>
    <s v="P1007"/>
    <s v="Mouse"/>
    <x v="0"/>
    <s v="RetailHub"/>
    <n v="2"/>
    <n v="900"/>
    <n v="25"/>
    <n v="1800"/>
    <n v="450"/>
    <n v="1350"/>
    <n v="896.96"/>
    <n v="453.04"/>
    <x v="1"/>
    <s v="Patna"/>
    <s v="Bihar"/>
    <s v="India"/>
    <s v="UPI"/>
    <x v="2"/>
    <s v="Standard"/>
    <x v="3"/>
    <s v="No"/>
    <s v="No"/>
  </r>
  <r>
    <x v="11936"/>
    <x v="957"/>
    <s v="CUST11588"/>
    <s v="Customer 1588"/>
    <n v="60"/>
    <s v="New"/>
    <s v="P3006"/>
    <s v="Water Bottle"/>
    <x v="2"/>
    <s v="Metro Supplies"/>
    <n v="1"/>
    <n v="700"/>
    <n v="0"/>
    <n v="700"/>
    <n v="0"/>
    <n v="700"/>
    <n v="528.83000000000004"/>
    <n v="171.17"/>
    <x v="1"/>
    <s v="Visakhapatnam"/>
    <s v="Andhra Pradesh"/>
    <s v="India"/>
    <s v="UPI"/>
    <x v="2"/>
    <s v="Standard"/>
    <x v="0"/>
    <s v="No"/>
    <s v="No"/>
  </r>
  <r>
    <x v="11937"/>
    <x v="957"/>
    <s v="CUST11253"/>
    <s v="Customer 1253"/>
    <n v="37"/>
    <s v="Loyal"/>
    <s v="P5003"/>
    <s v="Calculator"/>
    <x v="1"/>
    <s v="Stationery Hub"/>
    <n v="2"/>
    <n v="650"/>
    <n v="0"/>
    <n v="1300"/>
    <n v="0"/>
    <n v="1300"/>
    <n v="1059.93"/>
    <n v="240.07"/>
    <x v="1"/>
    <s v="Coimbatore"/>
    <s v="Tamil Nadu"/>
    <s v="India"/>
    <s v="Cash on Delivery"/>
    <x v="0"/>
    <s v="Same Day"/>
    <x v="1"/>
    <s v="No"/>
    <s v="No"/>
  </r>
  <r>
    <x v="11938"/>
    <x v="957"/>
    <s v="CUST12481"/>
    <s v="Customer 2481"/>
    <n v="25"/>
    <s v="Returning"/>
    <s v="P3005"/>
    <s v="Bedsheet Set"/>
    <x v="2"/>
    <s v="RetailHub"/>
    <n v="1"/>
    <n v="1800"/>
    <n v="0"/>
    <n v="1800"/>
    <n v="0"/>
    <n v="1800"/>
    <n v="1422.31"/>
    <n v="377.69"/>
    <x v="0"/>
    <s v="Chennai"/>
    <s v="Tamil Nadu"/>
    <s v="India"/>
    <s v="Credit Card"/>
    <x v="2"/>
    <s v="Standard"/>
    <x v="0"/>
    <s v="No"/>
    <s v="No"/>
  </r>
  <r>
    <x v="11939"/>
    <x v="958"/>
    <s v="CUST12476"/>
    <s v="Customer 2476"/>
    <n v="60"/>
    <s v="New"/>
    <s v="P5004"/>
    <s v="Pen Set"/>
    <x v="1"/>
    <s v="Stationery Hub"/>
    <n v="1"/>
    <n v="250"/>
    <n v="20"/>
    <n v="250"/>
    <n v="50"/>
    <n v="200"/>
    <n v="131.61000000000001"/>
    <n v="68.39"/>
    <x v="1"/>
    <s v="Bhopal"/>
    <s v="Madhya Pradesh"/>
    <s v="India"/>
    <s v="Wallet"/>
    <x v="0"/>
    <s v="Standard"/>
    <x v="1"/>
    <s v="No"/>
    <s v="No"/>
  </r>
  <r>
    <x v="11940"/>
    <x v="958"/>
    <s v="CUST10459"/>
    <s v="Customer 459"/>
    <n v="47"/>
    <s v="Returning"/>
    <s v="P4002"/>
    <s v="Moisturizer"/>
    <x v="4"/>
    <s v="BeautyCare"/>
    <n v="1"/>
    <n v="650"/>
    <n v="20"/>
    <n v="650"/>
    <n v="130"/>
    <n v="520"/>
    <n v="406.62"/>
    <n v="113.38"/>
    <x v="1"/>
    <s v="Patna"/>
    <s v="Bihar"/>
    <s v="India"/>
    <s v="Net Banking"/>
    <x v="0"/>
    <s v="Standard"/>
    <x v="0"/>
    <s v="No"/>
    <s v="No"/>
  </r>
  <r>
    <x v="11941"/>
    <x v="958"/>
    <s v="CUST11786"/>
    <s v="Customer 1786"/>
    <n v="36"/>
    <s v="Returning"/>
    <s v="P4002"/>
    <s v="Moisturizer"/>
    <x v="4"/>
    <s v="BeautyCare"/>
    <n v="1"/>
    <n v="650"/>
    <n v="15"/>
    <n v="650"/>
    <n v="97.5"/>
    <n v="552.5"/>
    <n v="434.81"/>
    <n v="117.69"/>
    <x v="2"/>
    <s v="Mumbai"/>
    <s v="Maharashtra"/>
    <s v="India"/>
    <s v="Cash on Delivery"/>
    <x v="2"/>
    <s v="Standard"/>
    <x v="0"/>
    <s v="No"/>
    <s v="No"/>
  </r>
  <r>
    <x v="11942"/>
    <x v="958"/>
    <s v="CUST12264"/>
    <s v="Customer 2264"/>
    <n v="22"/>
    <s v="Returning"/>
    <s v="P2007"/>
    <s v="Saree"/>
    <x v="3"/>
    <s v="FashionMart"/>
    <n v="1"/>
    <n v="2600"/>
    <n v="0"/>
    <n v="2600"/>
    <n v="0"/>
    <n v="2600"/>
    <n v="1932.15"/>
    <n v="667.85"/>
    <x v="1"/>
    <s v="Guwahati"/>
    <s v="Assam"/>
    <s v="India"/>
    <s v="Wallet"/>
    <x v="0"/>
    <s v="Standard"/>
    <x v="0"/>
    <s v="No"/>
    <s v="No"/>
  </r>
  <r>
    <x v="11943"/>
    <x v="958"/>
    <s v="CUST12487"/>
    <s v="Customer 2487"/>
    <n v="53"/>
    <s v="New"/>
    <s v="P5002"/>
    <s v="Novel"/>
    <x v="1"/>
    <s v="Stationery Hub"/>
    <n v="2"/>
    <n v="400"/>
    <n v="10"/>
    <n v="800"/>
    <n v="80"/>
    <n v="720"/>
    <n v="575.39"/>
    <n v="144.61000000000001"/>
    <x v="1"/>
    <s v="Lucknow"/>
    <s v="Uttar Pradesh"/>
    <s v="India"/>
    <s v="Debit Card"/>
    <x v="0"/>
    <s v="Standard"/>
    <x v="0"/>
    <s v="No"/>
    <s v="No"/>
  </r>
  <r>
    <x v="11944"/>
    <x v="958"/>
    <s v="CUST11422"/>
    <s v="Customer 1422"/>
    <n v="54"/>
    <s v="Loyal"/>
    <s v="P3002"/>
    <s v="Air Fryer"/>
    <x v="2"/>
    <s v="HomeNeeds"/>
    <n v="3"/>
    <n v="6500"/>
    <n v="15"/>
    <n v="19500"/>
    <n v="2925"/>
    <n v="16575"/>
    <n v="12137.21"/>
    <n v="4437.79"/>
    <x v="1"/>
    <s v="Delhi"/>
    <s v="Delhi"/>
    <s v="India"/>
    <s v="Credit Card"/>
    <x v="2"/>
    <s v="Express"/>
    <x v="0"/>
    <s v="No"/>
    <s v="No"/>
  </r>
  <r>
    <x v="11945"/>
    <x v="958"/>
    <s v="CUST11528"/>
    <s v="Customer 1528"/>
    <n v="42"/>
    <s v="New"/>
    <s v="P1006"/>
    <s v="Keyboard"/>
    <x v="0"/>
    <s v="Metro Supplies"/>
    <n v="2"/>
    <n v="1800"/>
    <n v="0"/>
    <n v="3600"/>
    <n v="0"/>
    <n v="3600"/>
    <n v="2279.38"/>
    <n v="1320.62"/>
    <x v="1"/>
    <s v="Surat"/>
    <s v="Gujarat"/>
    <s v="India"/>
    <s v="UPI"/>
    <x v="0"/>
    <s v="Standard"/>
    <x v="3"/>
    <s v="No"/>
    <s v="No"/>
  </r>
  <r>
    <x v="11946"/>
    <x v="958"/>
    <s v="CUST11380"/>
    <s v="Customer 1380"/>
    <n v="53"/>
    <s v="Returning"/>
    <s v="P1001"/>
    <s v="Laptop"/>
    <x v="0"/>
    <s v="TechSource India"/>
    <n v="2"/>
    <n v="55000"/>
    <n v="30"/>
    <n v="110000"/>
    <n v="33000"/>
    <n v="77000"/>
    <n v="52594.28"/>
    <n v="24405.72"/>
    <x v="1"/>
    <s v="Pune"/>
    <s v="Maharashtra"/>
    <s v="India"/>
    <s v="Wallet"/>
    <x v="0"/>
    <s v="Standard"/>
    <x v="1"/>
    <s v="No"/>
    <s v="No"/>
  </r>
  <r>
    <x v="11947"/>
    <x v="958"/>
    <s v="CUST12334"/>
    <s v="Customer 2334"/>
    <n v="34"/>
    <s v="Returning"/>
    <s v="P5004"/>
    <s v="Pen Set"/>
    <x v="1"/>
    <s v="Stationery Hub"/>
    <n v="5"/>
    <n v="250"/>
    <n v="5"/>
    <n v="1250"/>
    <n v="62.5"/>
    <n v="1187.5"/>
    <n v="878.96"/>
    <n v="308.54000000000002"/>
    <x v="2"/>
    <s v="Visakhapatnam"/>
    <s v="Andhra Pradesh"/>
    <s v="India"/>
    <s v="Debit Card"/>
    <x v="0"/>
    <s v="Standard"/>
    <x v="0"/>
    <s v="No"/>
    <s v="No"/>
  </r>
  <r>
    <x v="11948"/>
    <x v="958"/>
    <s v="CUST11986"/>
    <s v="Customer 1986"/>
    <n v="48"/>
    <s v="Returning"/>
    <s v="P3005"/>
    <s v="Bedsheet Set"/>
    <x v="2"/>
    <s v="RetailHub"/>
    <n v="2"/>
    <n v="1800"/>
    <n v="15"/>
    <n v="3600"/>
    <n v="540"/>
    <n v="3060"/>
    <n v="2350.56"/>
    <n v="709.44"/>
    <x v="1"/>
    <s v="Bengaluru"/>
    <s v="Karnataka"/>
    <s v="India"/>
    <s v="Credit Card"/>
    <x v="2"/>
    <s v="Express"/>
    <x v="0"/>
    <s v="No"/>
    <s v="No"/>
  </r>
  <r>
    <x v="11949"/>
    <x v="958"/>
    <s v="CUST11145"/>
    <s v="Customer 1145"/>
    <n v="55"/>
    <s v="Returning"/>
    <s v="P3001"/>
    <s v="Coffee Maker"/>
    <x v="2"/>
    <s v="HomeNeeds"/>
    <n v="4"/>
    <n v="4200"/>
    <n v="10"/>
    <n v="16800"/>
    <n v="1680"/>
    <n v="15120"/>
    <n v="11006.67"/>
    <n v="4113.33"/>
    <x v="0"/>
    <s v="Ahmedabad"/>
    <s v="Gujarat"/>
    <s v="India"/>
    <s v="Cash on Delivery"/>
    <x v="2"/>
    <s v="Express"/>
    <x v="3"/>
    <s v="No"/>
    <s v="No"/>
  </r>
  <r>
    <x v="11950"/>
    <x v="958"/>
    <s v="CUST10621"/>
    <s v="Customer 621"/>
    <n v="47"/>
    <s v="Loyal"/>
    <s v="P3003"/>
    <s v="Mixer Grinder"/>
    <x v="2"/>
    <s v="Prime Distributors"/>
    <n v="3"/>
    <n v="4800"/>
    <n v="15"/>
    <n v="14400"/>
    <n v="2160"/>
    <n v="12240"/>
    <n v="7884.61"/>
    <n v="4355.3900000000003"/>
    <x v="1"/>
    <s v="Kolkata"/>
    <s v="West Bengal"/>
    <s v="India"/>
    <s v="Net Banking"/>
    <x v="0"/>
    <s v="Express"/>
    <x v="0"/>
    <s v="No"/>
    <s v="Yes"/>
  </r>
  <r>
    <x v="11951"/>
    <x v="958"/>
    <s v="CUST10381"/>
    <s v="Customer 381"/>
    <n v="43"/>
    <s v="Returning"/>
    <s v="P5002"/>
    <s v="Novel"/>
    <x v="1"/>
    <s v="Stationery Hub"/>
    <n v="5"/>
    <n v="400"/>
    <n v="20"/>
    <n v="2000"/>
    <n v="400"/>
    <n v="1600"/>
    <n v="1297.6300000000001"/>
    <n v="302.37"/>
    <x v="2"/>
    <s v="Nagpur"/>
    <s v="Maharashtra"/>
    <s v="India"/>
    <s v="Credit Card"/>
    <x v="2"/>
    <s v="Standard"/>
    <x v="0"/>
    <s v="No"/>
    <s v="No"/>
  </r>
  <r>
    <x v="11952"/>
    <x v="958"/>
    <s v="CUST10983"/>
    <s v="Customer 983"/>
    <n v="44"/>
    <s v="Returning"/>
    <s v="P2004"/>
    <s v="Jacket"/>
    <x v="3"/>
    <s v="Global Traders"/>
    <n v="2"/>
    <n v="3500"/>
    <n v="0"/>
    <n v="7000"/>
    <n v="0"/>
    <n v="7000"/>
    <n v="4862.3"/>
    <n v="2137.6999999999998"/>
    <x v="1"/>
    <s v="Ahmedabad"/>
    <s v="Gujarat"/>
    <s v="India"/>
    <s v="Wallet"/>
    <x v="0"/>
    <s v="Standard"/>
    <x v="0"/>
    <s v="No"/>
    <s v="No"/>
  </r>
  <r>
    <x v="11953"/>
    <x v="958"/>
    <s v="CUST10318"/>
    <s v="Customer 318"/>
    <n v="35"/>
    <s v="New"/>
    <s v="P3005"/>
    <s v="Bedsheet Set"/>
    <x v="2"/>
    <s v="RetailHub"/>
    <n v="2"/>
    <n v="1800"/>
    <n v="10"/>
    <n v="3600"/>
    <n v="360"/>
    <n v="3240"/>
    <n v="2471.25"/>
    <n v="768.75"/>
    <x v="0"/>
    <s v="Chandigarh"/>
    <s v="Chandigarh"/>
    <s v="India"/>
    <s v="Wallet"/>
    <x v="0"/>
    <s v="Express"/>
    <x v="0"/>
    <s v="No"/>
    <s v="No"/>
  </r>
  <r>
    <x v="11954"/>
    <x v="959"/>
    <s v="CUST11597"/>
    <s v="Customer 1597"/>
    <n v="45"/>
    <s v="Returning"/>
    <s v="P2005"/>
    <s v="Backpack"/>
    <x v="3"/>
    <s v="Metro Supplies"/>
    <n v="3"/>
    <n v="1800"/>
    <n v="10"/>
    <n v="5400"/>
    <n v="540"/>
    <n v="4860"/>
    <n v="2684.08"/>
    <n v="2175.92"/>
    <x v="0"/>
    <s v="Ahmedabad"/>
    <s v="Gujarat"/>
    <s v="India"/>
    <s v="Cash on Delivery"/>
    <x v="1"/>
    <s v="Standard"/>
    <x v="4"/>
    <s v="No"/>
    <s v="No"/>
  </r>
  <r>
    <x v="11955"/>
    <x v="959"/>
    <s v="CUST10948"/>
    <s v="Customer 948"/>
    <n v="59"/>
    <s v="New"/>
    <s v="P2008"/>
    <s v="Formal Shirt"/>
    <x v="3"/>
    <s v="Global Traders"/>
    <n v="1"/>
    <n v="1700"/>
    <n v="25"/>
    <n v="1700"/>
    <n v="425"/>
    <n v="1275"/>
    <n v="796.65"/>
    <n v="478.35"/>
    <x v="1"/>
    <s v="Indore"/>
    <s v="Madhya Pradesh"/>
    <s v="India"/>
    <s v="UPI"/>
    <x v="2"/>
    <s v="Standard"/>
    <x v="3"/>
    <s v="Yes"/>
    <s v="No"/>
  </r>
  <r>
    <x v="11956"/>
    <x v="959"/>
    <s v="CUST11208"/>
    <s v="Customer 1208"/>
    <n v="46"/>
    <s v="Returning"/>
    <s v="P2003"/>
    <s v="T-Shirt"/>
    <x v="3"/>
    <s v="RetailHub"/>
    <n v="3"/>
    <n v="900"/>
    <n v="15"/>
    <n v="2700"/>
    <n v="405"/>
    <n v="2295"/>
    <n v="1299.75"/>
    <n v="995.25"/>
    <x v="1"/>
    <s v="Guwahati"/>
    <s v="Assam"/>
    <s v="India"/>
    <s v="Credit Card"/>
    <x v="2"/>
    <s v="Same Day"/>
    <x v="0"/>
    <s v="No"/>
    <s v="No"/>
  </r>
  <r>
    <x v="11957"/>
    <x v="959"/>
    <s v="CUST11867"/>
    <s v="Customer 1867"/>
    <n v="21"/>
    <s v="Loyal"/>
    <s v="P1008"/>
    <s v="Monitor"/>
    <x v="0"/>
    <s v="Global Traders"/>
    <n v="1"/>
    <n v="14500"/>
    <n v="10"/>
    <n v="14500"/>
    <n v="1450"/>
    <n v="13050"/>
    <n v="7627.98"/>
    <n v="5422.02"/>
    <x v="1"/>
    <s v="Pune"/>
    <s v="Maharashtra"/>
    <s v="India"/>
    <s v="Cash on Delivery"/>
    <x v="0"/>
    <s v="Standard"/>
    <x v="3"/>
    <s v="No"/>
    <s v="No"/>
  </r>
  <r>
    <x v="11958"/>
    <x v="959"/>
    <s v="CUST11691"/>
    <s v="Customer 1691"/>
    <n v="46"/>
    <s v="Loyal"/>
    <s v="P5005"/>
    <s v="Desk Organizer"/>
    <x v="1"/>
    <s v="Stationery Hub"/>
    <n v="2"/>
    <n v="600"/>
    <n v="10"/>
    <n v="1200"/>
    <n v="120"/>
    <n v="1080"/>
    <n v="646.80999999999995"/>
    <n v="433.19"/>
    <x v="2"/>
    <s v="Bengaluru"/>
    <s v="Karnataka"/>
    <s v="India"/>
    <s v="Cash on Delivery"/>
    <x v="0"/>
    <s v="Standard"/>
    <x v="0"/>
    <s v="No"/>
    <s v="No"/>
  </r>
  <r>
    <x v="11959"/>
    <x v="959"/>
    <s v="CUST10728"/>
    <s v="Customer 728"/>
    <n v="38"/>
    <s v="Returning"/>
    <s v="P3006"/>
    <s v="Water Bottle"/>
    <x v="2"/>
    <s v="Metro Supplies"/>
    <n v="2"/>
    <n v="700"/>
    <n v="0"/>
    <n v="1400"/>
    <n v="0"/>
    <n v="1400"/>
    <n v="1145.83"/>
    <n v="254.17"/>
    <x v="1"/>
    <s v="Mumbai"/>
    <s v="Maharashtra"/>
    <s v="India"/>
    <s v="Credit Card"/>
    <x v="1"/>
    <s v="Standard"/>
    <x v="0"/>
    <s v="No"/>
    <s v="No"/>
  </r>
  <r>
    <x v="11960"/>
    <x v="959"/>
    <s v="CUST10814"/>
    <s v="Customer 814"/>
    <n v="43"/>
    <s v="Returning"/>
    <s v="P3004"/>
    <s v="Cookware Set"/>
    <x v="2"/>
    <s v="HomeNeeds"/>
    <n v="4"/>
    <n v="3500"/>
    <n v="20"/>
    <n v="14000"/>
    <n v="2800"/>
    <n v="11200"/>
    <n v="6628.32"/>
    <n v="4571.68"/>
    <x v="1"/>
    <s v="Bhubaneswar"/>
    <s v="Odisha"/>
    <s v="India"/>
    <s v="Credit Card"/>
    <x v="0"/>
    <s v="Standard"/>
    <x v="0"/>
    <s v="No"/>
    <s v="No"/>
  </r>
  <r>
    <x v="11961"/>
    <x v="959"/>
    <s v="CUST11644"/>
    <s v="Customer 1644"/>
    <n v="22"/>
    <s v="Returning"/>
    <s v="P3003"/>
    <s v="Mixer Grinder"/>
    <x v="2"/>
    <s v="Prime Distributors"/>
    <n v="2"/>
    <n v="4800"/>
    <n v="30"/>
    <n v="9600"/>
    <n v="2880"/>
    <n v="6720"/>
    <n v="3859.99"/>
    <n v="2860.01"/>
    <x v="1"/>
    <s v="Delhi"/>
    <s v="Delhi"/>
    <s v="India"/>
    <s v="Cash on Delivery"/>
    <x v="2"/>
    <s v="Standard"/>
    <x v="0"/>
    <s v="No"/>
    <s v="No"/>
  </r>
  <r>
    <x v="11962"/>
    <x v="959"/>
    <s v="CUST11332"/>
    <s v="Customer 1332"/>
    <n v="42"/>
    <s v="Returning"/>
    <s v="P1005"/>
    <s v="Tablet"/>
    <x v="0"/>
    <s v="RetailHub"/>
    <n v="4"/>
    <n v="18000"/>
    <n v="10"/>
    <n v="72000"/>
    <n v="7200"/>
    <n v="64800"/>
    <n v="36188.080000000002"/>
    <n v="28611.919999999998"/>
    <x v="1"/>
    <s v="Jaipur"/>
    <s v="Rajasthan"/>
    <s v="India"/>
    <s v="UPI"/>
    <x v="1"/>
    <s v="Standard"/>
    <x v="0"/>
    <s v="No"/>
    <s v="No"/>
  </r>
  <r>
    <x v="11963"/>
    <x v="959"/>
    <s v="CUST11450"/>
    <s v="Customer 1450"/>
    <n v="33"/>
    <s v="Loyal"/>
    <s v="P1005"/>
    <s v="Tablet"/>
    <x v="0"/>
    <s v="RetailHub"/>
    <n v="3"/>
    <n v="18000"/>
    <n v="5"/>
    <n v="54000"/>
    <n v="2700"/>
    <n v="51300"/>
    <n v="41107.910000000003"/>
    <n v="10192.09"/>
    <x v="1"/>
    <s v="Lucknow"/>
    <s v="Uttar Pradesh"/>
    <s v="India"/>
    <s v="Debit Card"/>
    <x v="2"/>
    <s v="Standard"/>
    <x v="0"/>
    <s v="No"/>
    <s v="No"/>
  </r>
  <r>
    <x v="11964"/>
    <x v="959"/>
    <s v="CUST12480"/>
    <s v="Customer 2480"/>
    <n v="52"/>
    <s v="Loyal"/>
    <s v="P1003"/>
    <s v="Headphones"/>
    <x v="0"/>
    <s v="Metro Supplies"/>
    <n v="4"/>
    <n v="2500"/>
    <n v="10"/>
    <n v="10000"/>
    <n v="1000"/>
    <n v="9000"/>
    <n v="5406.4"/>
    <n v="3593.6"/>
    <x v="2"/>
    <s v="Chennai"/>
    <s v="Tamil Nadu"/>
    <s v="India"/>
    <s v="UPI"/>
    <x v="0"/>
    <s v="Standard"/>
    <x v="0"/>
    <s v="No"/>
    <s v="No"/>
  </r>
  <r>
    <x v="11965"/>
    <x v="959"/>
    <s v="CUST10337"/>
    <s v="Customer 337"/>
    <n v="47"/>
    <s v="Returning"/>
    <s v="P1002"/>
    <s v="Smartphone"/>
    <x v="0"/>
    <s v="Global Traders"/>
    <n v="3"/>
    <n v="28000"/>
    <n v="0"/>
    <n v="84000"/>
    <n v="0"/>
    <n v="84000"/>
    <n v="61355.21"/>
    <n v="22644.79"/>
    <x v="2"/>
    <s v="Hyderabad"/>
    <s v="Telangana"/>
    <s v="India"/>
    <s v="Cash on Delivery"/>
    <x v="2"/>
    <s v="Express"/>
    <x v="0"/>
    <s v="No"/>
    <s v="No"/>
  </r>
  <r>
    <x v="11966"/>
    <x v="959"/>
    <s v="CUST11342"/>
    <s v="Customer 1342"/>
    <n v="38"/>
    <s v="Loyal"/>
    <s v="P3002"/>
    <s v="Air Fryer"/>
    <x v="2"/>
    <s v="HomeNeeds"/>
    <n v="1"/>
    <n v="6500"/>
    <n v="20"/>
    <n v="6500"/>
    <n v="1300"/>
    <n v="5200"/>
    <n v="2978.63"/>
    <n v="2221.37"/>
    <x v="1"/>
    <s v="Kolkata"/>
    <s v="West Bengal"/>
    <s v="India"/>
    <s v="Wallet"/>
    <x v="1"/>
    <s v="Standard"/>
    <x v="0"/>
    <s v="No"/>
    <s v="No"/>
  </r>
  <r>
    <x v="11967"/>
    <x v="959"/>
    <s v="CUST10031"/>
    <s v="Customer 31"/>
    <n v="35"/>
    <s v="Loyal"/>
    <s v="P3005"/>
    <s v="Bedsheet Set"/>
    <x v="2"/>
    <s v="RetailHub"/>
    <n v="4"/>
    <n v="1800"/>
    <n v="15"/>
    <n v="7200"/>
    <n v="1080"/>
    <n v="6120"/>
    <n v="3662.45"/>
    <n v="2457.5500000000002"/>
    <x v="1"/>
    <s v="Chandigarh"/>
    <s v="Chandigarh"/>
    <s v="India"/>
    <s v="Debit Card"/>
    <x v="2"/>
    <s v="Standard"/>
    <x v="0"/>
    <s v="No"/>
    <s v="No"/>
  </r>
  <r>
    <x v="11968"/>
    <x v="959"/>
    <s v="CUST10712"/>
    <s v="Customer 712"/>
    <n v="58"/>
    <s v="Returning"/>
    <s v="P5001"/>
    <s v="Notebook Set"/>
    <x v="1"/>
    <s v="Stationery Hub"/>
    <n v="2"/>
    <n v="500"/>
    <n v="10"/>
    <n v="1000"/>
    <n v="100"/>
    <n v="900"/>
    <n v="526.80999999999995"/>
    <n v="373.19"/>
    <x v="2"/>
    <s v="Guwahati"/>
    <s v="Assam"/>
    <s v="India"/>
    <s v="Debit Card"/>
    <x v="2"/>
    <s v="Standard"/>
    <x v="0"/>
    <s v="No"/>
    <s v="No"/>
  </r>
  <r>
    <x v="11969"/>
    <x v="960"/>
    <s v="CUST11168"/>
    <s v="Customer 1168"/>
    <n v="26"/>
    <s v="New"/>
    <s v="P1010"/>
    <s v="Bluetooth Speaker"/>
    <x v="0"/>
    <s v="Prime Distributors"/>
    <n v="1"/>
    <n v="3200"/>
    <n v="10"/>
    <n v="3200"/>
    <n v="320"/>
    <n v="2880"/>
    <n v="1615.6"/>
    <n v="1264.4000000000001"/>
    <x v="1"/>
    <s v="Visakhapatnam"/>
    <s v="Andhra Pradesh"/>
    <s v="India"/>
    <s v="UPI"/>
    <x v="2"/>
    <s v="Standard"/>
    <x v="0"/>
    <s v="No"/>
    <s v="No"/>
  </r>
  <r>
    <x v="11970"/>
    <x v="960"/>
    <s v="CUST12338"/>
    <s v="Customer 2338"/>
    <n v="19"/>
    <s v="Returning"/>
    <s v="P2001"/>
    <s v="Running Shoes"/>
    <x v="3"/>
    <s v="FashionMart"/>
    <n v="2"/>
    <n v="3200"/>
    <n v="20"/>
    <n v="6400"/>
    <n v="1280"/>
    <n v="5120"/>
    <n v="2908.43"/>
    <n v="2211.5700000000002"/>
    <x v="2"/>
    <s v="Surat"/>
    <s v="Gujarat"/>
    <s v="India"/>
    <s v="Net Banking"/>
    <x v="0"/>
    <s v="Express"/>
    <x v="0"/>
    <s v="No"/>
    <s v="No"/>
  </r>
  <r>
    <x v="11971"/>
    <x v="960"/>
    <s v="CUST12209"/>
    <s v="Customer 2209"/>
    <n v="44"/>
    <s v="Returning"/>
    <s v="P1002"/>
    <s v="Smartphone"/>
    <x v="0"/>
    <s v="Global Traders"/>
    <n v="6"/>
    <n v="28000"/>
    <n v="0"/>
    <n v="168000"/>
    <n v="0"/>
    <n v="168000"/>
    <n v="106726.62"/>
    <n v="61273.38"/>
    <x v="2"/>
    <s v="Guwahati"/>
    <s v="Assam"/>
    <s v="India"/>
    <s v="Debit Card"/>
    <x v="2"/>
    <s v="Standard"/>
    <x v="1"/>
    <s v="No"/>
    <s v="No"/>
  </r>
  <r>
    <x v="11972"/>
    <x v="960"/>
    <s v="CUST12187"/>
    <s v="Customer 2187"/>
    <n v="58"/>
    <s v="Loyal"/>
    <s v="P5003"/>
    <s v="Calculator"/>
    <x v="1"/>
    <s v="Stationery Hub"/>
    <n v="1"/>
    <n v="650"/>
    <n v="0"/>
    <n v="650"/>
    <n v="0"/>
    <n v="650"/>
    <n v="502.93"/>
    <n v="147.07"/>
    <x v="0"/>
    <s v="Delhi"/>
    <s v="Delhi"/>
    <s v="India"/>
    <s v="Cash on Delivery"/>
    <x v="1"/>
    <s v="Same Day"/>
    <x v="0"/>
    <s v="No"/>
    <s v="Yes"/>
  </r>
  <r>
    <x v="11973"/>
    <x v="960"/>
    <s v="CUST10018"/>
    <s v="Customer 18"/>
    <n v="23"/>
    <s v="New"/>
    <s v="P1007"/>
    <s v="Mouse"/>
    <x v="0"/>
    <s v="RetailHub"/>
    <n v="2"/>
    <n v="900"/>
    <n v="0"/>
    <n v="1800"/>
    <n v="0"/>
    <n v="1800"/>
    <n v="1325.4"/>
    <n v="474.6"/>
    <x v="1"/>
    <s v="Guwahati"/>
    <s v="Assam"/>
    <s v="India"/>
    <s v="UPI"/>
    <x v="2"/>
    <s v="Standard"/>
    <x v="0"/>
    <s v="No"/>
    <s v="No"/>
  </r>
  <r>
    <x v="11974"/>
    <x v="960"/>
    <s v="CUST12444"/>
    <s v="Customer 2444"/>
    <n v="42"/>
    <s v="Returning"/>
    <s v="P4004"/>
    <s v="Shampoo"/>
    <x v="4"/>
    <s v="BeautyCare"/>
    <n v="1"/>
    <n v="550"/>
    <n v="5"/>
    <n v="550"/>
    <n v="27.5"/>
    <n v="522.5"/>
    <n v="342.81"/>
    <n v="179.69"/>
    <x v="0"/>
    <s v="Visakhapatnam"/>
    <s v="Andhra Pradesh"/>
    <s v="India"/>
    <s v="Debit Card"/>
    <x v="2"/>
    <s v="Standard"/>
    <x v="0"/>
    <s v="No"/>
    <s v="No"/>
  </r>
  <r>
    <x v="11975"/>
    <x v="960"/>
    <s v="CUST10837"/>
    <s v="Customer 837"/>
    <n v="24"/>
    <s v="Returning"/>
    <s v="P1004"/>
    <s v="Smartwatch"/>
    <x v="0"/>
    <s v="TechSource India"/>
    <n v="2"/>
    <n v="6500"/>
    <n v="25"/>
    <n v="13000"/>
    <n v="3250"/>
    <n v="9750"/>
    <n v="5686.46"/>
    <n v="4063.54"/>
    <x v="0"/>
    <s v="Bengaluru"/>
    <s v="Karnataka"/>
    <s v="India"/>
    <s v="Cash on Delivery"/>
    <x v="1"/>
    <s v="Standard"/>
    <x v="0"/>
    <s v="Yes"/>
    <s v="No"/>
  </r>
  <r>
    <x v="11976"/>
    <x v="960"/>
    <s v="CUST11153"/>
    <s v="Customer 1153"/>
    <n v="53"/>
    <s v="Returning"/>
    <s v="P3007"/>
    <s v="Vacuum Cleaner"/>
    <x v="2"/>
    <s v="Global Traders"/>
    <n v="3"/>
    <n v="8500"/>
    <n v="0"/>
    <n v="25500"/>
    <n v="0"/>
    <n v="25500"/>
    <n v="20237.03"/>
    <n v="5262.97"/>
    <x v="1"/>
    <s v="Visakhapatnam"/>
    <s v="Andhra Pradesh"/>
    <s v="India"/>
    <s v="Debit Card"/>
    <x v="0"/>
    <s v="Standard"/>
    <x v="0"/>
    <s v="No"/>
    <s v="No"/>
  </r>
  <r>
    <x v="11977"/>
    <x v="960"/>
    <s v="CUST10639"/>
    <s v="Customer 639"/>
    <n v="34"/>
    <s v="Loyal"/>
    <s v="P2002"/>
    <s v="Jeans"/>
    <x v="3"/>
    <s v="FashionMart"/>
    <n v="2"/>
    <n v="2200"/>
    <n v="15"/>
    <n v="4400"/>
    <n v="660"/>
    <n v="3740"/>
    <n v="2857.79"/>
    <n v="882.21"/>
    <x v="1"/>
    <s v="Visakhapatnam"/>
    <s v="Andhra Pradesh"/>
    <s v="India"/>
    <s v="Wallet"/>
    <x v="2"/>
    <s v="Same Day"/>
    <x v="0"/>
    <s v="No"/>
    <s v="No"/>
  </r>
  <r>
    <x v="11978"/>
    <x v="961"/>
    <s v="CUST11867"/>
    <s v="Customer 1867"/>
    <n v="51"/>
    <s v="Returning"/>
    <s v="P4003"/>
    <s v="Sunscreen"/>
    <x v="4"/>
    <s v="BeautyCare"/>
    <n v="1"/>
    <n v="700"/>
    <n v="25"/>
    <n v="700"/>
    <n v="175"/>
    <n v="525"/>
    <n v="339.23"/>
    <n v="185.77"/>
    <x v="0"/>
    <s v="Guwahati"/>
    <s v="Assam"/>
    <s v="India"/>
    <s v="Wallet"/>
    <x v="2"/>
    <s v="Standard"/>
    <x v="0"/>
    <s v="Yes"/>
    <s v="No"/>
  </r>
  <r>
    <x v="11979"/>
    <x v="961"/>
    <s v="CUST11409"/>
    <s v="Customer 1409"/>
    <n v="57"/>
    <s v="New"/>
    <s v="P3002"/>
    <s v="Air Fryer"/>
    <x v="2"/>
    <s v="HomeNeeds"/>
    <n v="1"/>
    <n v="6500"/>
    <n v="15"/>
    <n v="6500"/>
    <n v="975"/>
    <n v="5525"/>
    <n v="3365.48"/>
    <n v="2159.52"/>
    <x v="2"/>
    <s v="Jaipur"/>
    <s v="Rajasthan"/>
    <s v="India"/>
    <s v="Cash on Delivery"/>
    <x v="1"/>
    <s v="Standard"/>
    <x v="2"/>
    <s v="No"/>
    <s v="No"/>
  </r>
  <r>
    <x v="11980"/>
    <x v="961"/>
    <s v="CUST11863"/>
    <s v="Customer 1863"/>
    <n v="52"/>
    <s v="Loyal"/>
    <s v="P3002"/>
    <s v="Air Fryer"/>
    <x v="2"/>
    <s v="HomeNeeds"/>
    <n v="5"/>
    <n v="6500"/>
    <n v="5"/>
    <n v="32500"/>
    <n v="1625"/>
    <n v="30875"/>
    <n v="22180.97"/>
    <n v="8694.0300000000007"/>
    <x v="0"/>
    <s v="Hyderabad"/>
    <s v="Telangana"/>
    <s v="India"/>
    <s v="Debit Card"/>
    <x v="0"/>
    <s v="Standard"/>
    <x v="0"/>
    <s v="No"/>
    <s v="No"/>
  </r>
  <r>
    <x v="11981"/>
    <x v="961"/>
    <s v="CUST10969"/>
    <s v="Customer 969"/>
    <n v="49"/>
    <s v="New"/>
    <s v="P4005"/>
    <s v="Perfume"/>
    <x v="4"/>
    <s v="BeautyCare"/>
    <n v="2"/>
    <n v="1800"/>
    <n v="15"/>
    <n v="3600"/>
    <n v="540"/>
    <n v="3060"/>
    <n v="2035.76"/>
    <n v="1024.24"/>
    <x v="0"/>
    <s v="Pune"/>
    <s v="Maharashtra"/>
    <s v="India"/>
    <s v="UPI"/>
    <x v="1"/>
    <s v="Standard"/>
    <x v="3"/>
    <s v="No"/>
    <s v="No"/>
  </r>
  <r>
    <x v="11982"/>
    <x v="961"/>
    <s v="CUST12181"/>
    <s v="Customer 2181"/>
    <n v="31"/>
    <s v="Returning"/>
    <s v="P2002"/>
    <s v="Jeans"/>
    <x v="3"/>
    <s v="FashionMart"/>
    <n v="5"/>
    <n v="2200"/>
    <n v="15"/>
    <n v="11000"/>
    <n v="1650"/>
    <n v="9350"/>
    <n v="5811.07"/>
    <n v="3538.93"/>
    <x v="1"/>
    <s v="Jaipur"/>
    <s v="Rajasthan"/>
    <s v="India"/>
    <s v="Debit Card"/>
    <x v="0"/>
    <s v="Standard"/>
    <x v="1"/>
    <s v="Yes"/>
    <s v="No"/>
  </r>
  <r>
    <x v="11983"/>
    <x v="961"/>
    <s v="CUST11359"/>
    <s v="Customer 1359"/>
    <n v="42"/>
    <s v="New"/>
    <s v="P2006"/>
    <s v="Womens Kurti"/>
    <x v="3"/>
    <s v="FashionMart"/>
    <n v="6"/>
    <n v="1400"/>
    <n v="0"/>
    <n v="8400"/>
    <n v="0"/>
    <n v="8400"/>
    <n v="5054.18"/>
    <n v="3345.82"/>
    <x v="0"/>
    <s v="Nagpur"/>
    <s v="Maharashtra"/>
    <s v="India"/>
    <s v="Cash on Delivery"/>
    <x v="1"/>
    <s v="Express"/>
    <x v="0"/>
    <s v="No"/>
    <s v="No"/>
  </r>
  <r>
    <x v="11984"/>
    <x v="961"/>
    <s v="CUST10913"/>
    <s v="Customer 913"/>
    <n v="50"/>
    <s v="Loyal"/>
    <s v="P3001"/>
    <s v="Coffee Maker"/>
    <x v="2"/>
    <s v="HomeNeeds"/>
    <n v="3"/>
    <n v="4200"/>
    <n v="0"/>
    <n v="12600"/>
    <n v="0"/>
    <n v="12600"/>
    <n v="9504.5499999999993"/>
    <n v="3095.45"/>
    <x v="1"/>
    <s v="Guwahati"/>
    <s v="Assam"/>
    <s v="India"/>
    <s v="Wallet"/>
    <x v="2"/>
    <s v="Express"/>
    <x v="0"/>
    <s v="No"/>
    <s v="No"/>
  </r>
  <r>
    <x v="11985"/>
    <x v="961"/>
    <s v="CUST11101"/>
    <s v="Customer 1101"/>
    <n v="48"/>
    <s v="Returning"/>
    <s v="P2004"/>
    <s v="Jacket"/>
    <x v="3"/>
    <s v="Global Traders"/>
    <n v="1"/>
    <n v="3500"/>
    <n v="20"/>
    <n v="3500"/>
    <n v="700"/>
    <n v="2800"/>
    <n v="1922.89"/>
    <n v="877.11"/>
    <x v="1"/>
    <s v="Hyderabad"/>
    <s v="Telangana"/>
    <s v="India"/>
    <s v="Debit Card"/>
    <x v="2"/>
    <s v="Same Day"/>
    <x v="4"/>
    <s v="No"/>
    <s v="Yes"/>
  </r>
  <r>
    <x v="11986"/>
    <x v="962"/>
    <s v="CUST10503"/>
    <s v="Customer 503"/>
    <n v="44"/>
    <s v="Returning"/>
    <s v="P4005"/>
    <s v="Perfume"/>
    <x v="4"/>
    <s v="BeautyCare"/>
    <n v="1"/>
    <n v="1800"/>
    <n v="5"/>
    <n v="1800"/>
    <n v="90"/>
    <n v="1710"/>
    <n v="1283.94"/>
    <n v="426.06"/>
    <x v="2"/>
    <s v="Ahmedabad"/>
    <s v="Gujarat"/>
    <s v="India"/>
    <s v="Credit Card"/>
    <x v="2"/>
    <s v="Express"/>
    <x v="0"/>
    <s v="No"/>
    <s v="No"/>
  </r>
  <r>
    <x v="11987"/>
    <x v="962"/>
    <s v="CUST11970"/>
    <s v="Customer 1970"/>
    <n v="58"/>
    <s v="Returning"/>
    <s v="P3002"/>
    <s v="Air Fryer"/>
    <x v="2"/>
    <s v="HomeNeeds"/>
    <n v="4"/>
    <n v="6500"/>
    <n v="20"/>
    <n v="26000"/>
    <n v="5200"/>
    <n v="20800"/>
    <n v="16867.36"/>
    <n v="3932.64"/>
    <x v="0"/>
    <s v="Nagpur"/>
    <s v="Maharashtra"/>
    <s v="India"/>
    <s v="Net Banking"/>
    <x v="0"/>
    <s v="Standard"/>
    <x v="0"/>
    <s v="No"/>
    <s v="No"/>
  </r>
  <r>
    <x v="11988"/>
    <x v="962"/>
    <s v="CUST10177"/>
    <s v="Customer 177"/>
    <n v="49"/>
    <s v="New"/>
    <s v="P4004"/>
    <s v="Shampoo"/>
    <x v="4"/>
    <s v="BeautyCare"/>
    <n v="1"/>
    <n v="550"/>
    <n v="15"/>
    <n v="550"/>
    <n v="82.5"/>
    <n v="467.5"/>
    <n v="285.77999999999997"/>
    <n v="181.72"/>
    <x v="2"/>
    <s v="Jaipur"/>
    <s v="Rajasthan"/>
    <s v="India"/>
    <s v="UPI"/>
    <x v="0"/>
    <s v="Standard"/>
    <x v="0"/>
    <s v="No"/>
    <s v="No"/>
  </r>
  <r>
    <x v="11989"/>
    <x v="962"/>
    <s v="CUST10558"/>
    <s v="Customer 558"/>
    <n v="27"/>
    <s v="New"/>
    <s v="P1004"/>
    <s v="Smartwatch"/>
    <x v="0"/>
    <s v="TechSource India"/>
    <n v="2"/>
    <n v="6500"/>
    <n v="10"/>
    <n v="13000"/>
    <n v="1300"/>
    <n v="11700"/>
    <n v="7653.11"/>
    <n v="4046.89"/>
    <x v="1"/>
    <s v="Bhopal"/>
    <s v="Madhya Pradesh"/>
    <s v="India"/>
    <s v="Wallet"/>
    <x v="0"/>
    <s v="Standard"/>
    <x v="2"/>
    <s v="No"/>
    <s v="No"/>
  </r>
  <r>
    <x v="11990"/>
    <x v="962"/>
    <s v="CUST11693"/>
    <s v="Customer 1693"/>
    <n v="28"/>
    <s v="New"/>
    <s v="P1006"/>
    <s v="Keyboard"/>
    <x v="0"/>
    <s v="Metro Supplies"/>
    <n v="6"/>
    <n v="1800"/>
    <n v="10"/>
    <n v="10800"/>
    <n v="1080"/>
    <n v="9720"/>
    <n v="7301.07"/>
    <n v="2418.9299999999998"/>
    <x v="1"/>
    <s v="Visakhapatnam"/>
    <s v="Andhra Pradesh"/>
    <s v="India"/>
    <s v="Net Banking"/>
    <x v="0"/>
    <s v="Standard"/>
    <x v="3"/>
    <s v="No"/>
    <s v="No"/>
  </r>
  <r>
    <x v="11991"/>
    <x v="962"/>
    <s v="CUST12113"/>
    <s v="Customer 2113"/>
    <n v="52"/>
    <s v="New"/>
    <s v="P1007"/>
    <s v="Mouse"/>
    <x v="0"/>
    <s v="RetailHub"/>
    <n v="2"/>
    <n v="900"/>
    <n v="5"/>
    <n v="1800"/>
    <n v="90"/>
    <n v="1710"/>
    <n v="1324.31"/>
    <n v="385.69"/>
    <x v="1"/>
    <s v="Lucknow"/>
    <s v="Uttar Pradesh"/>
    <s v="India"/>
    <s v="Cash on Delivery"/>
    <x v="2"/>
    <s v="Express"/>
    <x v="0"/>
    <s v="No"/>
    <s v="No"/>
  </r>
  <r>
    <x v="11992"/>
    <x v="962"/>
    <s v="CUST11826"/>
    <s v="Customer 1826"/>
    <n v="33"/>
    <s v="Loyal"/>
    <s v="P1008"/>
    <s v="Monitor"/>
    <x v="0"/>
    <s v="Global Traders"/>
    <n v="1"/>
    <n v="14500"/>
    <n v="10"/>
    <n v="14500"/>
    <n v="1450"/>
    <n v="13050"/>
    <n v="9789.84"/>
    <n v="3260.16"/>
    <x v="1"/>
    <s v="Hyderabad"/>
    <s v="Telangana"/>
    <s v="India"/>
    <s v="UPI"/>
    <x v="1"/>
    <s v="Standard"/>
    <x v="4"/>
    <s v="No"/>
    <s v="No"/>
  </r>
  <r>
    <x v="11993"/>
    <x v="962"/>
    <s v="CUST10979"/>
    <s v="Customer 979"/>
    <n v="40"/>
    <s v="New"/>
    <s v="P2007"/>
    <s v="Saree"/>
    <x v="3"/>
    <s v="FashionMart"/>
    <n v="2"/>
    <n v="2600"/>
    <n v="15"/>
    <n v="5200"/>
    <n v="780"/>
    <n v="4420"/>
    <n v="3438.2"/>
    <n v="981.8"/>
    <x v="1"/>
    <s v="Surat"/>
    <s v="Gujarat"/>
    <s v="India"/>
    <s v="UPI"/>
    <x v="2"/>
    <s v="Same Day"/>
    <x v="0"/>
    <s v="No"/>
    <s v="No"/>
  </r>
  <r>
    <x v="11994"/>
    <x v="962"/>
    <s v="CUST11582"/>
    <s v="Customer 1582"/>
    <n v="56"/>
    <s v="Loyal"/>
    <s v="P4005"/>
    <s v="Perfume"/>
    <x v="4"/>
    <s v="BeautyCare"/>
    <n v="1"/>
    <n v="1800"/>
    <n v="5"/>
    <n v="1800"/>
    <n v="90"/>
    <n v="1710"/>
    <n v="1237.75"/>
    <n v="472.25"/>
    <x v="2"/>
    <s v="Surat"/>
    <s v="Gujarat"/>
    <s v="India"/>
    <s v="Net Banking"/>
    <x v="0"/>
    <s v="Standard"/>
    <x v="0"/>
    <s v="No"/>
    <s v="No"/>
  </r>
  <r>
    <x v="11995"/>
    <x v="962"/>
    <s v="CUST11735"/>
    <s v="Customer 1735"/>
    <n v="38"/>
    <s v="New"/>
    <s v="P2008"/>
    <s v="Formal Shirt"/>
    <x v="3"/>
    <s v="Global Traders"/>
    <n v="2"/>
    <n v="1700"/>
    <n v="20"/>
    <n v="3400"/>
    <n v="680"/>
    <n v="2720"/>
    <n v="2175.64"/>
    <n v="544.36"/>
    <x v="0"/>
    <s v="Kolkata"/>
    <s v="West Bengal"/>
    <s v="India"/>
    <s v="Net Banking"/>
    <x v="0"/>
    <s v="Standard"/>
    <x v="0"/>
    <s v="No"/>
    <s v="No"/>
  </r>
  <r>
    <x v="11996"/>
    <x v="962"/>
    <s v="CUST11865"/>
    <s v="Customer 1865"/>
    <n v="50"/>
    <s v="Returning"/>
    <s v="P5005"/>
    <s v="Desk Organizer"/>
    <x v="1"/>
    <s v="Stationery Hub"/>
    <n v="1"/>
    <n v="600"/>
    <n v="5"/>
    <n v="600"/>
    <n v="30"/>
    <n v="570"/>
    <n v="425.21"/>
    <n v="144.79"/>
    <x v="0"/>
    <s v="Bhubaneswar"/>
    <s v="Odisha"/>
    <s v="India"/>
    <s v="Wallet"/>
    <x v="2"/>
    <s v="Standard"/>
    <x v="3"/>
    <s v="No"/>
    <s v="No"/>
  </r>
  <r>
    <x v="11997"/>
    <x v="962"/>
    <s v="CUST11615"/>
    <s v="Customer 1615"/>
    <n v="18"/>
    <s v="Returning"/>
    <s v="P3001"/>
    <s v="Coffee Maker"/>
    <x v="2"/>
    <s v="HomeNeeds"/>
    <n v="1"/>
    <n v="4200"/>
    <n v="0"/>
    <n v="4200"/>
    <n v="0"/>
    <n v="4200"/>
    <n v="2908.9"/>
    <n v="1291.0999999999999"/>
    <x v="2"/>
    <s v="Surat"/>
    <s v="Gujarat"/>
    <s v="India"/>
    <s v="Wallet"/>
    <x v="2"/>
    <s v="Same Day"/>
    <x v="0"/>
    <s v="Yes"/>
    <s v="No"/>
  </r>
  <r>
    <x v="11998"/>
    <x v="962"/>
    <s v="CUST11221"/>
    <s v="Customer 1221"/>
    <n v="45"/>
    <s v="New"/>
    <s v="P1007"/>
    <s v="Mouse"/>
    <x v="0"/>
    <s v="RetailHub"/>
    <n v="1"/>
    <n v="900"/>
    <n v="15"/>
    <n v="900"/>
    <n v="135"/>
    <n v="765"/>
    <n v="560.66999999999996"/>
    <n v="204.33"/>
    <x v="1"/>
    <s v="Bhubaneswar"/>
    <s v="Odisha"/>
    <s v="India"/>
    <s v="Cash on Delivery"/>
    <x v="2"/>
    <s v="Standard"/>
    <x v="3"/>
    <s v="No"/>
    <s v="No"/>
  </r>
  <r>
    <x v="11999"/>
    <x v="962"/>
    <s v="CUST11040"/>
    <s v="Customer 1040"/>
    <n v="44"/>
    <s v="New"/>
    <s v="P1008"/>
    <s v="Monitor"/>
    <x v="0"/>
    <s v="Global Traders"/>
    <n v="1"/>
    <n v="14500"/>
    <n v="10"/>
    <n v="14500"/>
    <n v="1450"/>
    <n v="13050"/>
    <n v="8655.83"/>
    <n v="4394.17"/>
    <x v="1"/>
    <s v="Delhi"/>
    <s v="Delhi"/>
    <s v="India"/>
    <s v="Debit Card"/>
    <x v="2"/>
    <s v="Express"/>
    <x v="2"/>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F12:H16" firstHeaderRow="0" firstDataRow="1" firstDataCol="1"/>
  <pivotFields count="29">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 showAll="0"/>
    <pivotField showAll="0"/>
    <pivotField numFmtId="4" showAll="0"/>
    <pivotField numFmtId="4" showAll="0"/>
    <pivotField dataField="1" numFmtId="4" showAll="0"/>
    <pivotField numFmtId="4" showAll="0"/>
    <pivotField dataField="1" numFmtId="4" showAll="0"/>
    <pivotField showAll="0"/>
    <pivotField showAll="0"/>
    <pivotField showAll="0"/>
    <pivotField showAll="0"/>
    <pivotField showAll="0"/>
    <pivotField showAll="0"/>
    <pivotField showAll="0"/>
    <pivotField showAll="0"/>
    <pivotField showAll="0"/>
    <pivotField showAll="0"/>
    <pivotField axis="axisRow" showAll="0" defaultSubtotal="0">
      <items count="5">
        <item x="0"/>
        <item sd="0" x="1"/>
        <item sd="0" x="2"/>
        <item sd="0" x="3"/>
        <item x="4"/>
      </items>
    </pivotField>
  </pivotFields>
  <rowFields count="2">
    <field x="28"/>
    <field x="1"/>
  </rowFields>
  <rowItems count="4">
    <i>
      <x v="1"/>
    </i>
    <i>
      <x v="2"/>
    </i>
    <i>
      <x v="3"/>
    </i>
    <i t="grand">
      <x/>
    </i>
  </rowItems>
  <colFields count="1">
    <field x="-2"/>
  </colFields>
  <colItems count="2">
    <i>
      <x/>
    </i>
    <i i="1">
      <x v="1"/>
    </i>
  </colItems>
  <dataFields count="2">
    <dataField name="Sum of Net_Sales" fld="15" baseField="0" baseItem="0"/>
    <dataField name="Sum of Profit" fld="17" baseField="0" baseItem="0"/>
  </dataFields>
  <chartFormats count="4">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2:C18" firstHeaderRow="1" firstDataRow="1" firstDataCol="1"/>
  <pivotFields count="29">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 showAll="0"/>
    <pivotField showAll="0"/>
    <pivotField numFmtId="4" showAll="0"/>
    <pivotField numFmtId="4" showAll="0"/>
    <pivotField numFmtId="4" showAll="0"/>
    <pivotField numFmtId="4" showAll="0"/>
    <pivotField numFmtId="4" showAll="0"/>
    <pivotField showAll="0"/>
    <pivotField showAll="0"/>
    <pivotField showAll="0"/>
    <pivotField showAll="0"/>
    <pivotField showAll="0"/>
    <pivotField showAll="0"/>
    <pivotField showAll="0"/>
    <pivotField axis="axisRow" showAll="0">
      <items count="6">
        <item x="4"/>
        <item x="0"/>
        <item x="1"/>
        <item x="2"/>
        <item x="3"/>
        <item t="default"/>
      </items>
    </pivotField>
    <pivotField showAll="0"/>
    <pivotField showAll="0"/>
    <pivotField showAll="0" defaultSubtotal="0">
      <items count="5">
        <item x="0"/>
        <item x="1"/>
        <item x="2"/>
        <item x="3"/>
        <item x="4"/>
      </items>
    </pivotField>
  </pivotFields>
  <rowFields count="1">
    <field x="25"/>
  </rowFields>
  <rowItems count="6">
    <i>
      <x/>
    </i>
    <i>
      <x v="1"/>
    </i>
    <i>
      <x v="2"/>
    </i>
    <i>
      <x v="3"/>
    </i>
    <i>
      <x v="4"/>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I2:L6" firstHeaderRow="0" firstDataRow="1" firstDataCol="1"/>
  <pivotFields count="29">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 showAll="0"/>
    <pivotField showAll="0"/>
    <pivotField numFmtId="4" showAll="0"/>
    <pivotField numFmtId="4" showAll="0"/>
    <pivotField dataField="1" numFmtId="4" showAll="0"/>
    <pivotField numFmtId="4" showAll="0"/>
    <pivotField dataField="1" numFmtId="4"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defaultSubtotal="0">
      <items count="5">
        <item x="0"/>
        <item x="1"/>
        <item x="2"/>
        <item x="3"/>
        <item x="4"/>
      </items>
    </pivotField>
  </pivotFields>
  <rowFields count="1">
    <field x="23"/>
  </rowFields>
  <rowItems count="4">
    <i>
      <x/>
    </i>
    <i>
      <x v="1"/>
    </i>
    <i>
      <x v="2"/>
    </i>
    <i t="grand">
      <x/>
    </i>
  </rowItems>
  <colFields count="1">
    <field x="-2"/>
  </colFields>
  <colItems count="3">
    <i>
      <x/>
    </i>
    <i i="1">
      <x v="1"/>
    </i>
    <i i="2">
      <x v="2"/>
    </i>
  </colItems>
  <dataFields count="3">
    <dataField name="Sum of Net_Sales" fld="15" baseField="0" baseItem="0"/>
    <dataField name="Count of Order_ID" fld="0" subtotal="count" baseField="0" baseItem="0"/>
    <dataField name="Sum of Profit" fld="17" baseField="0" baseItem="0"/>
  </dataFields>
  <chartFormats count="3">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2:F6" firstHeaderRow="1" firstDataRow="1" firstDataCol="1"/>
  <pivotFields count="2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 showAll="0"/>
    <pivotField showAll="0"/>
    <pivotField numFmtId="4" showAll="0"/>
    <pivotField numFmtId="4" showAll="0"/>
    <pivotField numFmtId="4" showAll="0"/>
    <pivotField numFmtId="4" showAll="0"/>
    <pivotField dataField="1" numFmtId="4"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defaultSubtotal="0">
      <items count="5">
        <item x="0"/>
        <item x="1"/>
        <item x="2"/>
        <item x="3"/>
        <item x="4"/>
      </items>
    </pivotField>
  </pivotFields>
  <rowFields count="1">
    <field x="18"/>
  </rowFields>
  <rowItems count="4">
    <i>
      <x/>
    </i>
    <i>
      <x v="1"/>
    </i>
    <i>
      <x v="2"/>
    </i>
    <i t="grand">
      <x/>
    </i>
  </rowItems>
  <colItems count="1">
    <i/>
  </colItems>
  <dataFields count="1">
    <dataField name="Sum of Profit" fld="17"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2:B8" firstHeaderRow="1" firstDataRow="1" firstDataCol="1"/>
  <pivotFields count="2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6">
        <item x="4"/>
        <item x="1"/>
        <item x="0"/>
        <item x="3"/>
        <item x="2"/>
        <item t="default"/>
      </items>
    </pivotField>
    <pivotField showAll="0"/>
    <pivotField showAll="0"/>
    <pivotField numFmtId="4" showAll="0"/>
    <pivotField showAll="0"/>
    <pivotField numFmtId="4" showAll="0"/>
    <pivotField numFmtId="4" showAll="0"/>
    <pivotField dataField="1" numFmtId="4"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Net_Sales" fld="15" baseField="0" baseItem="0"/>
  </dataFields>
  <chartFormats count="2">
    <chartFormat chart="12"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3" name="PivotTable2"/>
  </pivotTables>
  <data>
    <tabular pivotCacheId="1">
      <items count="5">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13" name="PivotTable4"/>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Sales_Channel" cache="Slicer_Sales_Channel" caption="Sales_Channel" rowHeight="241300"/>
</slicers>
</file>

<file path=xl/tables/table1.xml><?xml version="1.0" encoding="utf-8"?>
<table xmlns="http://schemas.openxmlformats.org/spreadsheetml/2006/main" id="1" name="Table1" displayName="Table1" ref="A1:AB12001" totalsRowShown="0" headerRowDxfId="210" headerRowBorderDxfId="218" tableBorderDxfId="219">
  <tableColumns count="28">
    <tableColumn id="1" name="Order_ID"/>
    <tableColumn id="2" name="Order_Date" dataDxfId="217"/>
    <tableColumn id="3" name="Customer_ID"/>
    <tableColumn id="4" name="Customer_Name"/>
    <tableColumn id="5" name="Customer_Age"/>
    <tableColumn id="6" name="Customer_Type"/>
    <tableColumn id="7" name="Product_ID"/>
    <tableColumn id="8" name="Product_Name"/>
    <tableColumn id="9" name="Category"/>
    <tableColumn id="10" name="Supplier"/>
    <tableColumn id="11" name="Quantity"/>
    <tableColumn id="12" name="Unit_Price" dataDxfId="216"/>
    <tableColumn id="13" name="Discount_%"/>
    <tableColumn id="14" name="Gross_Sales" dataDxfId="215"/>
    <tableColumn id="15" name="Discount_Amount" dataDxfId="214"/>
    <tableColumn id="16" name="Net_Sales" dataDxfId="213"/>
    <tableColumn id="17" name="Cost" dataDxfId="212"/>
    <tableColumn id="18" name="Profit" dataDxfId="211"/>
    <tableColumn id="19" name="Customer_Segment"/>
    <tableColumn id="20" name="City"/>
    <tableColumn id="21" name="State"/>
    <tableColumn id="22" name="Country"/>
    <tableColumn id="23" name="Payment_Method"/>
    <tableColumn id="24" name="Sales_Channel"/>
    <tableColumn id="25" name="Shipping_Mode"/>
    <tableColumn id="26" name="Order_Status"/>
    <tableColumn id="27" name="Returned_Flag"/>
    <tableColumn id="28" name="Priority_Order"/>
  </tableColumns>
  <tableStyleInfo name="TableStyleMedium14" showFirstColumn="0" showLastColumn="0" showRowStripes="1" showColumnStripes="0"/>
</table>
</file>

<file path=xl/tables/table2.xml><?xml version="1.0" encoding="utf-8"?>
<table xmlns="http://schemas.openxmlformats.org/spreadsheetml/2006/main" id="2" name="Table2" displayName="Table2" ref="A1:F16" totalsRowShown="0" headerRowDxfId="200" headerRowBorderDxfId="208" tableBorderDxfId="209" totalsRowBorderDxfId="207">
  <tableColumns count="6">
    <tableColumn id="1" name="Field" dataDxfId="206"/>
    <tableColumn id="2" name="Order 1" dataDxfId="205"/>
    <tableColumn id="3" name="Order 2" dataDxfId="204"/>
    <tableColumn id="4" name="Order 3" dataDxfId="203"/>
    <tableColumn id="5" name="Order 4" dataDxfId="202"/>
    <tableColumn id="6" name="Order 5" dataDxfId="201"/>
  </tableColumns>
  <tableStyleInfo name="TableStyleMedium26" showFirstColumn="0" showLastColumn="0" showRowStripes="1" showColumnStripes="0"/>
</table>
</file>

<file path=xl/tables/table3.xml><?xml version="1.0" encoding="utf-8"?>
<table xmlns="http://schemas.openxmlformats.org/spreadsheetml/2006/main" id="4" name="Table4" displayName="Table4" ref="A1:H11" totalsRowShown="0" headerRowDxfId="188" headerRowBorderDxfId="198" tableBorderDxfId="199" totalsRowBorderDxfId="197">
  <tableColumns count="8">
    <tableColumn id="1" name="Order_ID" dataDxfId="196"/>
    <tableColumn id="2" name="Customer_Name" dataDxfId="195"/>
    <tableColumn id="3" name="Product_Name" dataDxfId="194"/>
    <tableColumn id="4" name="Quantity" dataDxfId="193"/>
    <tableColumn id="5" name="Discount_%" dataDxfId="192"/>
    <tableColumn id="6" name="Net_Sales" dataDxfId="191"/>
    <tableColumn id="7" name="Profit" dataDxfId="190"/>
    <tableColumn id="8" name="Order_Status" dataDxfId="189"/>
  </tableColumns>
  <tableStyleInfo name="TableStyleMedium10" showFirstColumn="0" showLastColumn="0" showRowStripes="1" showColumnStripes="0"/>
</table>
</file>

<file path=xl/tables/table4.xml><?xml version="1.0" encoding="utf-8"?>
<table xmlns="http://schemas.openxmlformats.org/spreadsheetml/2006/main" id="5" name="Table5" displayName="Table5" ref="A16:H26" totalsRowShown="0" headerRowDxfId="176" headerRowBorderDxfId="186" tableBorderDxfId="187" totalsRowBorderDxfId="185">
  <tableColumns count="8">
    <tableColumn id="1" name="Order_ID" dataDxfId="184"/>
    <tableColumn id="2" name="Customer_Name" dataDxfId="183"/>
    <tableColumn id="3" name="Product_Name" dataDxfId="182"/>
    <tableColumn id="4" name="Quantity" dataDxfId="181"/>
    <tableColumn id="5" name="Discount_%" dataDxfId="180"/>
    <tableColumn id="6" name="Net_Sales" dataDxfId="179"/>
    <tableColumn id="7" name="Profit" dataDxfId="178"/>
    <tableColumn id="8" name="Order_Status" dataDxfId="177"/>
  </tableColumns>
  <tableStyleInfo name="TableStyleMedium14" showFirstColumn="0" showLastColumn="0" showRowStripes="1" showColumnStripes="0"/>
</table>
</file>

<file path=xl/tables/table5.xml><?xml version="1.0" encoding="utf-8"?>
<table xmlns="http://schemas.openxmlformats.org/spreadsheetml/2006/main" id="6" name="Table6" displayName="Table6" ref="J16:Q26" totalsRowShown="0" headerRowDxfId="142" headerRowBorderDxfId="144" tableBorderDxfId="145" totalsRowBorderDxfId="143">
  <tableColumns count="8">
    <tableColumn id="1" name="Order_ID" dataDxfId="175"/>
    <tableColumn id="2" name="Customer_Name" dataDxfId="174"/>
    <tableColumn id="3" name="Product_Name" dataDxfId="173"/>
    <tableColumn id="4" name="Quantity" dataDxfId="172"/>
    <tableColumn id="5" name="Discount_%" dataDxfId="171"/>
    <tableColumn id="6" name="Net_Sales" dataDxfId="170"/>
    <tableColumn id="7" name="Profit" dataDxfId="169"/>
    <tableColumn id="8" name="Order_Status" dataDxfId="168"/>
  </tableColumns>
  <tableStyleInfo name="TableStyleMedium12" showFirstColumn="0" showLastColumn="0" showRowStripes="1" showColumnStripes="0"/>
</table>
</file>

<file path=xl/tables/table6.xml><?xml version="1.0" encoding="utf-8"?>
<table xmlns="http://schemas.openxmlformats.org/spreadsheetml/2006/main" id="7" name="Table7" displayName="Table7" ref="A30:H40" totalsRowShown="0" headerRowDxfId="97" headerRowBorderDxfId="166" tableBorderDxfId="167" totalsRowBorderDxfId="165">
  <tableColumns count="8">
    <tableColumn id="1" name="Order_ID" dataDxfId="164"/>
    <tableColumn id="2" name="Customer_Name" dataDxfId="163"/>
    <tableColumn id="3" name="Product_Name" dataDxfId="162"/>
    <tableColumn id="4" name="Quantity" dataDxfId="161"/>
    <tableColumn id="5" name="Discount_%" dataDxfId="160"/>
    <tableColumn id="6" name="Net_Sales" dataDxfId="159"/>
    <tableColumn id="7" name="Profit" dataDxfId="158"/>
    <tableColumn id="8" name="Order_Status" dataDxfId="157"/>
  </tableColumns>
  <tableStyleInfo name="TableStyleMedium9" showFirstColumn="0" showLastColumn="0" showRowStripes="1" showColumnStripes="0"/>
</table>
</file>

<file path=xl/tables/table7.xml><?xml version="1.0" encoding="utf-8"?>
<table xmlns="http://schemas.openxmlformats.org/spreadsheetml/2006/main" id="8" name="Table8" displayName="Table8" ref="J30:Q40" totalsRowShown="0" headerRowDxfId="96" headerRowBorderDxfId="155" tableBorderDxfId="156" totalsRowBorderDxfId="154">
  <tableColumns count="8">
    <tableColumn id="1" name="Order_ID" dataDxfId="153"/>
    <tableColumn id="2" name="Customer_Name" dataDxfId="152"/>
    <tableColumn id="3" name="Product_Name" dataDxfId="151"/>
    <tableColumn id="4" name="Quantity" dataDxfId="150"/>
    <tableColumn id="5" name="Discount_%" dataDxfId="149"/>
    <tableColumn id="6" name="Net_Sales" dataDxfId="148"/>
    <tableColumn id="7" name="Profit" dataDxfId="147"/>
    <tableColumn id="8" name="Order_Status" dataDxfId="146"/>
  </tableColumns>
  <tableStyleInfo name="TableStyleMedium10" showFirstColumn="0" showLastColumn="0" showRowStripes="1" showColumnStripes="0"/>
</table>
</file>

<file path=xl/tables/table8.xml><?xml version="1.0" encoding="utf-8"?>
<table xmlns="http://schemas.openxmlformats.org/spreadsheetml/2006/main" id="9" name="Table9" displayName="Table9" ref="A44:H54" totalsRowShown="0" headerRowDxfId="94" headerRowBorderDxfId="140" tableBorderDxfId="141" totalsRowBorderDxfId="139">
  <tableColumns count="8">
    <tableColumn id="1" name="Order_ID" dataDxfId="138"/>
    <tableColumn id="2" name="Customer_Name" dataDxfId="137"/>
    <tableColumn id="3" name="Product_Name" dataDxfId="136"/>
    <tableColumn id="4" name="Quantity" dataDxfId="135"/>
    <tableColumn id="5" name="Discount_%" dataDxfId="134"/>
    <tableColumn id="6" name="Net_Sales" dataDxfId="133"/>
    <tableColumn id="7" name="Profit" dataDxfId="132"/>
    <tableColumn id="8" name="Order_Status" dataDxfId="131"/>
  </tableColumns>
  <tableStyleInfo name="TableStyleMedium14" showFirstColumn="0" showLastColumn="0" showRowStripes="1" showColumnStripes="0"/>
</table>
</file>

<file path=xl/tables/table9.xml><?xml version="1.0" encoding="utf-8"?>
<table xmlns="http://schemas.openxmlformats.org/spreadsheetml/2006/main" id="10" name="Table10" displayName="Table10" ref="J44:Q54" totalsRowShown="0" headerRowDxfId="95" headerRowBorderDxfId="129" tableBorderDxfId="130" totalsRowBorderDxfId="128">
  <tableColumns count="8">
    <tableColumn id="1" name="Order_ID" dataDxfId="127"/>
    <tableColumn id="2" name="Customer_Name" dataDxfId="126"/>
    <tableColumn id="3" name="Product_Name" dataDxfId="125"/>
    <tableColumn id="4" name="Quantity" dataDxfId="124"/>
    <tableColumn id="5" name="Discount_%" dataDxfId="123"/>
    <tableColumn id="6" name="Net_Sales" dataDxfId="122"/>
    <tableColumn id="7" name="Profit" dataDxfId="121"/>
    <tableColumn id="8" name="Order_Status" dataDxfId="120"/>
  </tableColumns>
  <tableStyleInfo name="TableStyleMedium13" showFirstColumn="0" showLastColumn="0" showRowStripes="1" showColumnStripes="0"/>
</table>
</file>

<file path=xl/tables/table10.xml><?xml version="1.0" encoding="utf-8"?>
<table xmlns="http://schemas.openxmlformats.org/spreadsheetml/2006/main" id="11" name="Table11" displayName="Table11" ref="A58:H68" totalsRowShown="0" headerRowDxfId="93" headerRowBorderDxfId="118" tableBorderDxfId="119" totalsRowBorderDxfId="117">
  <tableColumns count="8">
    <tableColumn id="1" name="Order_ID" dataDxfId="116"/>
    <tableColumn id="2" name="Customer_Name" dataDxfId="115"/>
    <tableColumn id="3" name="Product_Name" dataDxfId="114"/>
    <tableColumn id="4" name="Quantity" dataDxfId="113"/>
    <tableColumn id="5" name="Discount_%" dataDxfId="112"/>
    <tableColumn id="6" name="Net_Sales" dataDxfId="111"/>
    <tableColumn id="7" name="Profit" dataDxfId="110"/>
    <tableColumn id="8" name="Order_Status" dataDxfId="109"/>
  </tableColumns>
  <tableStyleInfo name="TableStyleMedium12" showFirstColumn="0" showLastColumn="0" showRowStripes="1" showColumnStripes="0"/>
</table>
</file>

<file path=xl/tables/table11.xml><?xml version="1.0" encoding="utf-8"?>
<table xmlns="http://schemas.openxmlformats.org/spreadsheetml/2006/main" id="12" name="Table12" displayName="Table12" ref="J58:Q68" totalsRowShown="0" headerRowDxfId="92" headerRowBorderDxfId="107" tableBorderDxfId="108" totalsRowBorderDxfId="106">
  <tableColumns count="8">
    <tableColumn id="1" name="Order_ID" dataDxfId="105"/>
    <tableColumn id="2" name="Customer_Name" dataDxfId="104"/>
    <tableColumn id="3" name="Product_Name" dataDxfId="103"/>
    <tableColumn id="4" name="Quantity" dataDxfId="102"/>
    <tableColumn id="5" name="Discount_%" dataDxfId="101"/>
    <tableColumn id="6" name="Net_Sales" dataDxfId="100"/>
    <tableColumn id="7" name="Profit" dataDxfId="99"/>
    <tableColumn id="8" name="Order_Status" dataDxfId="98"/>
  </tableColumns>
  <tableStyleInfo name="TableStyleMedium10" showFirstColumn="0" showLastColumn="0" showRowStripes="1" showColumnStripes="0"/>
</table>
</file>

<file path=xl/tables/table12.xml><?xml version="1.0" encoding="utf-8"?>
<table xmlns="http://schemas.openxmlformats.org/spreadsheetml/2006/main" id="13" name="Table13" displayName="Table13" ref="A1:H11" totalsRowShown="0" headerRowDxfId="80" headerRowBorderDxfId="90" tableBorderDxfId="91" totalsRowBorderDxfId="89">
  <tableColumns count="8">
    <tableColumn id="1" name="Order_ID" dataDxfId="88"/>
    <tableColumn id="2" name="Customer_Name" dataDxfId="87"/>
    <tableColumn id="3" name="Product_Name" dataDxfId="86"/>
    <tableColumn id="4" name="Quantity" dataDxfId="85"/>
    <tableColumn id="5" name="Discount_%" dataDxfId="84"/>
    <tableColumn id="6" name="Net_Sales" dataDxfId="83"/>
    <tableColumn id="7" name="Profit" dataDxfId="82"/>
    <tableColumn id="8" name="Order_Status" dataDxfId="81"/>
  </tableColumns>
  <tableStyleInfo name="TableStyleMedium21" showFirstColumn="0" showLastColumn="0" showRowStripes="1" showColumnStripes="0"/>
</table>
</file>

<file path=xl/tables/table13.xml><?xml version="1.0" encoding="utf-8"?>
<table xmlns="http://schemas.openxmlformats.org/spreadsheetml/2006/main" id="14" name="Table14" displayName="Table14" ref="A15:H25" totalsRowShown="0" headerRowDxfId="68" headerRowBorderDxfId="78" tableBorderDxfId="79" totalsRowBorderDxfId="77">
  <tableColumns count="8">
    <tableColumn id="1" name="Order_ID" dataDxfId="76"/>
    <tableColumn id="2" name="Customer_Name" dataDxfId="75"/>
    <tableColumn id="3" name="Product_Name" dataDxfId="74"/>
    <tableColumn id="4" name="Quantity" dataDxfId="73"/>
    <tableColumn id="5" name="Discount_%" dataDxfId="72"/>
    <tableColumn id="6" name="Net_Sales" dataDxfId="71"/>
    <tableColumn id="7" name="Profit" dataDxfId="70"/>
    <tableColumn id="8" name="Order_Status" dataDxfId="69"/>
  </tableColumns>
  <tableStyleInfo name="TableStyleMedium17" showFirstColumn="0" showLastColumn="0" showRowStripes="1" showColumnStripes="0"/>
</table>
</file>

<file path=xl/tables/table14.xml><?xml version="1.0" encoding="utf-8"?>
<table xmlns="http://schemas.openxmlformats.org/spreadsheetml/2006/main" id="15" name="Table15" displayName="Table15" ref="J15:Q25" totalsRowShown="0" headerRowDxfId="56" headerRowBorderDxfId="66" tableBorderDxfId="67" totalsRowBorderDxfId="65">
  <tableColumns count="8">
    <tableColumn id="1" name="Order_ID" dataDxfId="64"/>
    <tableColumn id="2" name="Customer_Name" dataDxfId="63"/>
    <tableColumn id="3" name="Product_Name" dataDxfId="62"/>
    <tableColumn id="4" name="Quantity" dataDxfId="61"/>
    <tableColumn id="5" name="Discount_%" dataDxfId="60"/>
    <tableColumn id="6" name="Net_Sales" dataDxfId="59"/>
    <tableColumn id="7" name="Profit" dataDxfId="58"/>
    <tableColumn id="8" name="Order_Status" dataDxfId="57"/>
  </tableColumns>
  <tableStyleInfo name="TableStyleMedium16" showFirstColumn="0" showLastColumn="0" showRowStripes="1" showColumnStripes="0"/>
</table>
</file>

<file path=xl/tables/table15.xml><?xml version="1.0" encoding="utf-8"?>
<table xmlns="http://schemas.openxmlformats.org/spreadsheetml/2006/main" id="16" name="Table16" displayName="Table16" ref="A30:H40" totalsRowShown="0" headerRowDxfId="44" headerRowBorderDxfId="54" tableBorderDxfId="55" totalsRowBorderDxfId="53">
  <tableColumns count="8">
    <tableColumn id="1" name="Order_ID" dataDxfId="52"/>
    <tableColumn id="2" name="Customer_Name" dataDxfId="51"/>
    <tableColumn id="3" name="Product_Name" dataDxfId="50"/>
    <tableColumn id="4" name="Quantity" dataDxfId="49"/>
    <tableColumn id="5" name="Discount_%" dataDxfId="48"/>
    <tableColumn id="6" name="Net_Sales" dataDxfId="47"/>
    <tableColumn id="7" name="Profit" dataDxfId="46"/>
    <tableColumn id="8" name="Order_Status" dataDxfId="45"/>
  </tableColumns>
  <tableStyleInfo name="TableStyleMedium13" showFirstColumn="0" showLastColumn="0" showRowStripes="1" showColumnStripes="0"/>
</table>
</file>

<file path=xl/tables/table16.xml><?xml version="1.0" encoding="utf-8"?>
<table xmlns="http://schemas.openxmlformats.org/spreadsheetml/2006/main" id="17" name="Table17" displayName="Table17" ref="J30:Q40" totalsRowShown="0" headerRowDxfId="32" headerRowBorderDxfId="42" tableBorderDxfId="43" totalsRowBorderDxfId="41">
  <tableColumns count="8">
    <tableColumn id="1" name="Order_ID" dataDxfId="40"/>
    <tableColumn id="2" name="Customer_Name" dataDxfId="39"/>
    <tableColumn id="3" name="Product_Name" dataDxfId="38"/>
    <tableColumn id="4" name="Quantity" dataDxfId="37"/>
    <tableColumn id="5" name="Discount_%" dataDxfId="36"/>
    <tableColumn id="6" name="Net_Sales" dataDxfId="35"/>
    <tableColumn id="7" name="Profit" dataDxfId="34"/>
    <tableColumn id="8" name="Order_Status" dataDxfId="33"/>
  </tableColumns>
  <tableStyleInfo name="TableStyleMedium19" showFirstColumn="0" showLastColumn="0" showRowStripes="1" showColumnStripes="0"/>
</table>
</file>

<file path=xl/tables/table17.xml><?xml version="1.0" encoding="utf-8"?>
<table xmlns="http://schemas.openxmlformats.org/spreadsheetml/2006/main" id="18" name="Table18" displayName="Table18" ref="A45:H55" totalsRowShown="0" headerRowDxfId="20" headerRowBorderDxfId="30" tableBorderDxfId="31" totalsRowBorderDxfId="29">
  <autoFilter ref="A45:H55">
    <filterColumn colId="2">
      <filters>
        <filter val="Calculator"/>
      </filters>
    </filterColumn>
  </autoFilter>
  <tableColumns count="8">
    <tableColumn id="1" name="Order_ID" dataDxfId="28"/>
    <tableColumn id="2" name="Customer_Name" dataDxfId="27"/>
    <tableColumn id="3" name="Product_Name" dataDxfId="26"/>
    <tableColumn id="4" name="Quantity" dataDxfId="25"/>
    <tableColumn id="5" name="Discount_%" dataDxfId="24"/>
    <tableColumn id="6" name="Net_Sales" dataDxfId="23"/>
    <tableColumn id="7" name="Profit" dataDxfId="22"/>
    <tableColumn id="8" name="Order_Status" dataDxfId="21"/>
  </tableColumns>
  <tableStyleInfo name="TableStyleMedium14" showFirstColumn="0" showLastColumn="0" showRowStripes="1" showColumnStripes="0"/>
</table>
</file>

<file path=xl/tables/table18.xml><?xml version="1.0" encoding="utf-8"?>
<table xmlns="http://schemas.openxmlformats.org/spreadsheetml/2006/main" id="19" name="Table19" displayName="Table19" ref="J45:Q46" totalsRowShown="0" headerRowDxfId="8" headerRowBorderDxfId="18" tableBorderDxfId="19" totalsRowBorderDxfId="17">
  <tableColumns count="8">
    <tableColumn id="1" name="Order_ID" dataDxfId="16"/>
    <tableColumn id="2" name="Customer_Name" dataDxfId="15"/>
    <tableColumn id="3" name="Product_Name" dataDxfId="14"/>
    <tableColumn id="4" name="Quantity" dataDxfId="13"/>
    <tableColumn id="5" name="Discount_%" dataDxfId="12"/>
    <tableColumn id="6" name="Net_Sales" dataDxfId="11"/>
    <tableColumn id="7" name="Profit" dataDxfId="10"/>
    <tableColumn id="8" name="Order_Status" dataDxfId="9"/>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B12001"/>
  <sheetViews>
    <sheetView tabSelected="1" topLeftCell="N1" workbookViewId="0">
      <pane ySplit="1" topLeftCell="A2" activePane="bottomLeft" state="frozen"/>
      <selection activeCell="K1" sqref="K1"/>
      <selection pane="bottomLeft" activeCell="D5" sqref="D5"/>
    </sheetView>
  </sheetViews>
  <sheetFormatPr defaultRowHeight="15" x14ac:dyDescent="0.25"/>
  <cols>
    <col min="1" max="1" width="13.5703125" bestFit="1" customWidth="1"/>
    <col min="2" max="2" width="15.85546875" bestFit="1" customWidth="1"/>
    <col min="3" max="3" width="17" bestFit="1" customWidth="1"/>
    <col min="4" max="4" width="20.5703125" bestFit="1" customWidth="1"/>
    <col min="5" max="5" width="18.7109375" bestFit="1" customWidth="1"/>
    <col min="6" max="6" width="19.5703125" bestFit="1" customWidth="1"/>
    <col min="7" max="7" width="15.28515625" bestFit="1" customWidth="1"/>
    <col min="8" max="8" width="18.85546875" bestFit="1" customWidth="1"/>
    <col min="9" max="9" width="18" bestFit="1" customWidth="1"/>
    <col min="10" max="10" width="17.42578125" bestFit="1" customWidth="1"/>
    <col min="11" max="11" width="13.28515625" bestFit="1" customWidth="1"/>
    <col min="12" max="12" width="14.85546875" bestFit="1" customWidth="1"/>
    <col min="13" max="13" width="15.85546875" bestFit="1" customWidth="1"/>
    <col min="14" max="14" width="16.140625" bestFit="1" customWidth="1"/>
    <col min="15" max="15" width="21.5703125" bestFit="1" customWidth="1"/>
    <col min="16" max="16" width="14.42578125" bestFit="1" customWidth="1"/>
    <col min="17" max="17" width="10.140625" bestFit="1" customWidth="1"/>
    <col min="18" max="18" width="10.5703125" bestFit="1" customWidth="1"/>
    <col min="19" max="19" width="23.28515625" bestFit="1" customWidth="1"/>
    <col min="20" max="20" width="14.7109375" bestFit="1" customWidth="1"/>
    <col min="21" max="21" width="15.7109375" bestFit="1" customWidth="1"/>
    <col min="22" max="22" width="12.5703125" bestFit="1" customWidth="1"/>
    <col min="23" max="23" width="21.85546875" bestFit="1" customWidth="1"/>
    <col min="24" max="24" width="18.5703125" bestFit="1" customWidth="1"/>
    <col min="25" max="25" width="19.7109375" bestFit="1" customWidth="1"/>
    <col min="26" max="26" width="17.140625" bestFit="1" customWidth="1"/>
    <col min="27" max="27" width="18.5703125" bestFit="1" customWidth="1"/>
    <col min="28" max="28" width="18.42578125" bestFit="1" customWidth="1"/>
  </cols>
  <sheetData>
    <row r="1" spans="1:28" x14ac:dyDescent="0.2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row>
    <row r="2" spans="1:28" x14ac:dyDescent="0.25">
      <c r="A2" t="s">
        <v>28</v>
      </c>
      <c r="B2" s="1">
        <v>45292</v>
      </c>
      <c r="C2" t="s">
        <v>29</v>
      </c>
      <c r="D2" t="s">
        <v>30</v>
      </c>
      <c r="E2">
        <v>24</v>
      </c>
      <c r="F2" t="s">
        <v>31</v>
      </c>
      <c r="G2" t="s">
        <v>32</v>
      </c>
      <c r="H2" t="s">
        <v>33</v>
      </c>
      <c r="I2" t="s">
        <v>34</v>
      </c>
      <c r="J2" t="s">
        <v>35</v>
      </c>
      <c r="K2">
        <v>5</v>
      </c>
      <c r="L2" s="2">
        <v>55000</v>
      </c>
      <c r="M2">
        <v>5</v>
      </c>
      <c r="N2" s="2">
        <v>275000</v>
      </c>
      <c r="O2" s="2">
        <v>13750</v>
      </c>
      <c r="P2" s="2">
        <v>261250</v>
      </c>
      <c r="Q2" s="2">
        <v>154257.47</v>
      </c>
      <c r="R2" s="2">
        <v>106992.53</v>
      </c>
      <c r="S2" t="s">
        <v>36</v>
      </c>
      <c r="T2" t="s">
        <v>37</v>
      </c>
      <c r="U2" t="s">
        <v>38</v>
      </c>
      <c r="V2" t="s">
        <v>39</v>
      </c>
      <c r="W2" t="s">
        <v>40</v>
      </c>
      <c r="X2" t="s">
        <v>41</v>
      </c>
      <c r="Y2" t="s">
        <v>42</v>
      </c>
      <c r="Z2" t="s">
        <v>43</v>
      </c>
      <c r="AA2" t="s">
        <v>44</v>
      </c>
      <c r="AB2" t="s">
        <v>44</v>
      </c>
    </row>
    <row r="3" spans="1:28" x14ac:dyDescent="0.25">
      <c r="A3" t="s">
        <v>45</v>
      </c>
      <c r="B3" s="1">
        <v>45292</v>
      </c>
      <c r="C3" t="s">
        <v>46</v>
      </c>
      <c r="D3" t="s">
        <v>47</v>
      </c>
      <c r="E3">
        <v>60</v>
      </c>
      <c r="F3" t="s">
        <v>48</v>
      </c>
      <c r="G3" t="s">
        <v>49</v>
      </c>
      <c r="H3" t="s">
        <v>50</v>
      </c>
      <c r="I3" t="s">
        <v>51</v>
      </c>
      <c r="J3" t="s">
        <v>52</v>
      </c>
      <c r="K3">
        <v>1</v>
      </c>
      <c r="L3" s="2">
        <v>500</v>
      </c>
      <c r="M3">
        <v>10</v>
      </c>
      <c r="N3" s="2">
        <v>500</v>
      </c>
      <c r="O3" s="2">
        <v>50</v>
      </c>
      <c r="P3" s="2">
        <v>450</v>
      </c>
      <c r="Q3" s="2">
        <v>249.47</v>
      </c>
      <c r="R3" s="2">
        <v>200.53</v>
      </c>
      <c r="S3" t="s">
        <v>53</v>
      </c>
      <c r="T3" t="s">
        <v>54</v>
      </c>
      <c r="U3" t="s">
        <v>55</v>
      </c>
      <c r="V3" t="s">
        <v>39</v>
      </c>
      <c r="W3" t="s">
        <v>40</v>
      </c>
      <c r="X3" t="s">
        <v>41</v>
      </c>
      <c r="Y3" t="s">
        <v>56</v>
      </c>
      <c r="Z3" t="s">
        <v>43</v>
      </c>
      <c r="AA3" t="s">
        <v>44</v>
      </c>
      <c r="AB3" t="s">
        <v>44</v>
      </c>
    </row>
    <row r="4" spans="1:28" x14ac:dyDescent="0.25">
      <c r="A4" t="s">
        <v>57</v>
      </c>
      <c r="B4" s="1">
        <v>45292</v>
      </c>
      <c r="C4" t="s">
        <v>58</v>
      </c>
      <c r="D4" t="s">
        <v>59</v>
      </c>
      <c r="E4">
        <v>41</v>
      </c>
      <c r="F4" t="s">
        <v>48</v>
      </c>
      <c r="G4" t="s">
        <v>60</v>
      </c>
      <c r="H4" t="s">
        <v>61</v>
      </c>
      <c r="I4" t="s">
        <v>62</v>
      </c>
      <c r="J4" t="s">
        <v>63</v>
      </c>
      <c r="K4">
        <v>1</v>
      </c>
      <c r="L4" s="2">
        <v>3500</v>
      </c>
      <c r="M4">
        <v>5</v>
      </c>
      <c r="N4" s="2">
        <v>3500</v>
      </c>
      <c r="O4" s="2">
        <v>175</v>
      </c>
      <c r="P4" s="2">
        <v>3325</v>
      </c>
      <c r="Q4" s="2">
        <v>2450.65</v>
      </c>
      <c r="R4" s="2">
        <v>874.35</v>
      </c>
      <c r="S4" t="s">
        <v>64</v>
      </c>
      <c r="T4" t="s">
        <v>65</v>
      </c>
      <c r="U4" t="s">
        <v>65</v>
      </c>
      <c r="V4" t="s">
        <v>39</v>
      </c>
      <c r="W4" t="s">
        <v>66</v>
      </c>
      <c r="X4" t="s">
        <v>67</v>
      </c>
      <c r="Y4" t="s">
        <v>56</v>
      </c>
      <c r="Z4" t="s">
        <v>43</v>
      </c>
      <c r="AA4" t="s">
        <v>44</v>
      </c>
      <c r="AB4" t="s">
        <v>68</v>
      </c>
    </row>
    <row r="5" spans="1:28" x14ac:dyDescent="0.25">
      <c r="A5" t="s">
        <v>69</v>
      </c>
      <c r="B5" s="1">
        <v>45292</v>
      </c>
      <c r="C5" t="s">
        <v>70</v>
      </c>
      <c r="D5" t="s">
        <v>71</v>
      </c>
      <c r="E5">
        <v>59</v>
      </c>
      <c r="F5" t="s">
        <v>31</v>
      </c>
      <c r="G5" t="s">
        <v>72</v>
      </c>
      <c r="H5" t="s">
        <v>73</v>
      </c>
      <c r="I5" t="s">
        <v>74</v>
      </c>
      <c r="J5" t="s">
        <v>75</v>
      </c>
      <c r="K5">
        <v>1</v>
      </c>
      <c r="L5" s="2">
        <v>2200</v>
      </c>
      <c r="M5">
        <v>10</v>
      </c>
      <c r="N5" s="2">
        <v>2200</v>
      </c>
      <c r="O5" s="2">
        <v>220</v>
      </c>
      <c r="P5" s="2">
        <v>1980</v>
      </c>
      <c r="Q5" s="2">
        <v>1504.4</v>
      </c>
      <c r="R5" s="2">
        <v>475.6</v>
      </c>
      <c r="S5" t="s">
        <v>53</v>
      </c>
      <c r="T5" t="s">
        <v>76</v>
      </c>
      <c r="U5" t="s">
        <v>77</v>
      </c>
      <c r="V5" t="s">
        <v>39</v>
      </c>
      <c r="W5" t="s">
        <v>40</v>
      </c>
      <c r="X5" t="s">
        <v>67</v>
      </c>
      <c r="Y5" t="s">
        <v>42</v>
      </c>
      <c r="Z5" t="s">
        <v>43</v>
      </c>
      <c r="AA5" t="s">
        <v>44</v>
      </c>
      <c r="AB5" t="s">
        <v>44</v>
      </c>
    </row>
    <row r="6" spans="1:28" x14ac:dyDescent="0.25">
      <c r="A6" t="s">
        <v>78</v>
      </c>
      <c r="B6" s="1">
        <v>45292</v>
      </c>
      <c r="C6" t="s">
        <v>79</v>
      </c>
      <c r="D6" t="s">
        <v>80</v>
      </c>
      <c r="E6">
        <v>52</v>
      </c>
      <c r="F6" t="s">
        <v>48</v>
      </c>
      <c r="G6" t="s">
        <v>81</v>
      </c>
      <c r="H6" t="s">
        <v>82</v>
      </c>
      <c r="I6" t="s">
        <v>51</v>
      </c>
      <c r="J6" t="s">
        <v>52</v>
      </c>
      <c r="K6">
        <v>1</v>
      </c>
      <c r="L6" s="2">
        <v>600</v>
      </c>
      <c r="M6">
        <v>10</v>
      </c>
      <c r="N6" s="2">
        <v>600</v>
      </c>
      <c r="O6" s="2">
        <v>60</v>
      </c>
      <c r="P6" s="2">
        <v>540</v>
      </c>
      <c r="Q6" s="2">
        <v>352.39</v>
      </c>
      <c r="R6" s="2">
        <v>187.61</v>
      </c>
      <c r="S6" t="s">
        <v>36</v>
      </c>
      <c r="T6" t="s">
        <v>54</v>
      </c>
      <c r="U6" t="s">
        <v>55</v>
      </c>
      <c r="V6" t="s">
        <v>39</v>
      </c>
      <c r="W6" t="s">
        <v>83</v>
      </c>
      <c r="X6" t="s">
        <v>41</v>
      </c>
      <c r="Y6" t="s">
        <v>84</v>
      </c>
      <c r="Z6" t="s">
        <v>43</v>
      </c>
      <c r="AA6" t="s">
        <v>44</v>
      </c>
      <c r="AB6" t="s">
        <v>44</v>
      </c>
    </row>
    <row r="7" spans="1:28" x14ac:dyDescent="0.25">
      <c r="A7" t="s">
        <v>85</v>
      </c>
      <c r="B7" s="1">
        <v>45292</v>
      </c>
      <c r="C7" t="s">
        <v>86</v>
      </c>
      <c r="D7" t="s">
        <v>87</v>
      </c>
      <c r="E7">
        <v>47</v>
      </c>
      <c r="F7" t="s">
        <v>48</v>
      </c>
      <c r="G7" t="s">
        <v>88</v>
      </c>
      <c r="H7" t="s">
        <v>89</v>
      </c>
      <c r="I7" t="s">
        <v>62</v>
      </c>
      <c r="J7" t="s">
        <v>63</v>
      </c>
      <c r="K7">
        <v>4</v>
      </c>
      <c r="L7" s="2">
        <v>4200</v>
      </c>
      <c r="M7">
        <v>5</v>
      </c>
      <c r="N7" s="2">
        <v>16800</v>
      </c>
      <c r="O7" s="2">
        <v>840</v>
      </c>
      <c r="P7" s="2">
        <v>15960</v>
      </c>
      <c r="Q7" s="2">
        <v>13080.5</v>
      </c>
      <c r="R7" s="2">
        <v>2879.5</v>
      </c>
      <c r="S7" t="s">
        <v>53</v>
      </c>
      <c r="T7" t="s">
        <v>90</v>
      </c>
      <c r="U7" t="s">
        <v>91</v>
      </c>
      <c r="V7" t="s">
        <v>39</v>
      </c>
      <c r="W7" t="s">
        <v>92</v>
      </c>
      <c r="X7" t="s">
        <v>67</v>
      </c>
      <c r="Y7" t="s">
        <v>56</v>
      </c>
      <c r="Z7" t="s">
        <v>43</v>
      </c>
      <c r="AA7" t="s">
        <v>44</v>
      </c>
      <c r="AB7" t="s">
        <v>44</v>
      </c>
    </row>
    <row r="8" spans="1:28" x14ac:dyDescent="0.25">
      <c r="A8" t="s">
        <v>93</v>
      </c>
      <c r="B8" s="1">
        <v>45292</v>
      </c>
      <c r="C8" t="s">
        <v>94</v>
      </c>
      <c r="D8" t="s">
        <v>95</v>
      </c>
      <c r="E8">
        <v>20</v>
      </c>
      <c r="F8" t="s">
        <v>31</v>
      </c>
      <c r="G8" t="s">
        <v>88</v>
      </c>
      <c r="H8" t="s">
        <v>89</v>
      </c>
      <c r="I8" t="s">
        <v>62</v>
      </c>
      <c r="J8" t="s">
        <v>63</v>
      </c>
      <c r="K8">
        <v>1</v>
      </c>
      <c r="L8" s="2">
        <v>4200</v>
      </c>
      <c r="M8">
        <v>0</v>
      </c>
      <c r="N8" s="2">
        <v>4200</v>
      </c>
      <c r="O8" s="2">
        <v>0</v>
      </c>
      <c r="P8" s="2">
        <v>4200</v>
      </c>
      <c r="Q8" s="2">
        <v>2492.83</v>
      </c>
      <c r="R8" s="2">
        <v>1707.17</v>
      </c>
      <c r="S8" t="s">
        <v>53</v>
      </c>
      <c r="T8" t="s">
        <v>96</v>
      </c>
      <c r="U8" t="s">
        <v>96</v>
      </c>
      <c r="V8" t="s">
        <v>39</v>
      </c>
      <c r="W8" t="s">
        <v>83</v>
      </c>
      <c r="X8" t="s">
        <v>97</v>
      </c>
      <c r="Y8" t="s">
        <v>84</v>
      </c>
      <c r="Z8" t="s">
        <v>43</v>
      </c>
      <c r="AA8" t="s">
        <v>44</v>
      </c>
      <c r="AB8" t="s">
        <v>44</v>
      </c>
    </row>
    <row r="9" spans="1:28" x14ac:dyDescent="0.25">
      <c r="A9" t="s">
        <v>98</v>
      </c>
      <c r="B9" s="1">
        <v>45292</v>
      </c>
      <c r="C9" t="s">
        <v>99</v>
      </c>
      <c r="D9" t="s">
        <v>100</v>
      </c>
      <c r="E9">
        <v>22</v>
      </c>
      <c r="F9" t="s">
        <v>48</v>
      </c>
      <c r="G9" t="s">
        <v>101</v>
      </c>
      <c r="H9" t="s">
        <v>102</v>
      </c>
      <c r="I9" t="s">
        <v>103</v>
      </c>
      <c r="J9" t="s">
        <v>104</v>
      </c>
      <c r="K9">
        <v>3</v>
      </c>
      <c r="L9" s="2">
        <v>1800</v>
      </c>
      <c r="M9">
        <v>20</v>
      </c>
      <c r="N9" s="2">
        <v>5400</v>
      </c>
      <c r="O9" s="2">
        <v>1080</v>
      </c>
      <c r="P9" s="2">
        <v>4320</v>
      </c>
      <c r="Q9" s="2">
        <v>3169.29</v>
      </c>
      <c r="R9" s="2">
        <v>1150.71</v>
      </c>
      <c r="S9" t="s">
        <v>64</v>
      </c>
      <c r="T9" t="s">
        <v>105</v>
      </c>
      <c r="U9" t="s">
        <v>106</v>
      </c>
      <c r="V9" t="s">
        <v>39</v>
      </c>
      <c r="W9" t="s">
        <v>66</v>
      </c>
      <c r="X9" t="s">
        <v>97</v>
      </c>
      <c r="Y9" t="s">
        <v>42</v>
      </c>
      <c r="Z9" t="s">
        <v>107</v>
      </c>
      <c r="AA9" t="s">
        <v>44</v>
      </c>
      <c r="AB9" t="s">
        <v>44</v>
      </c>
    </row>
    <row r="10" spans="1:28" x14ac:dyDescent="0.25">
      <c r="A10" t="s">
        <v>108</v>
      </c>
      <c r="B10" s="1">
        <v>45292</v>
      </c>
      <c r="C10" t="s">
        <v>109</v>
      </c>
      <c r="D10" t="s">
        <v>110</v>
      </c>
      <c r="E10">
        <v>59</v>
      </c>
      <c r="F10" t="s">
        <v>111</v>
      </c>
      <c r="G10" t="s">
        <v>112</v>
      </c>
      <c r="H10" t="s">
        <v>113</v>
      </c>
      <c r="I10" t="s">
        <v>103</v>
      </c>
      <c r="J10" t="s">
        <v>104</v>
      </c>
      <c r="K10">
        <v>2</v>
      </c>
      <c r="L10" s="2">
        <v>650</v>
      </c>
      <c r="M10">
        <v>5</v>
      </c>
      <c r="N10" s="2">
        <v>1300</v>
      </c>
      <c r="O10" s="2">
        <v>65</v>
      </c>
      <c r="P10" s="2">
        <v>1235</v>
      </c>
      <c r="Q10" s="2">
        <v>822</v>
      </c>
      <c r="R10" s="2">
        <v>413</v>
      </c>
      <c r="S10" t="s">
        <v>53</v>
      </c>
      <c r="T10" t="s">
        <v>114</v>
      </c>
      <c r="U10" t="s">
        <v>115</v>
      </c>
      <c r="V10" t="s">
        <v>39</v>
      </c>
      <c r="W10" t="s">
        <v>40</v>
      </c>
      <c r="X10" t="s">
        <v>67</v>
      </c>
      <c r="Y10" t="s">
        <v>56</v>
      </c>
      <c r="Z10" t="s">
        <v>43</v>
      </c>
      <c r="AA10" t="s">
        <v>44</v>
      </c>
      <c r="AB10" t="s">
        <v>44</v>
      </c>
    </row>
    <row r="11" spans="1:28" x14ac:dyDescent="0.25">
      <c r="A11" t="s">
        <v>116</v>
      </c>
      <c r="B11" s="1">
        <v>45292</v>
      </c>
      <c r="C11" t="s">
        <v>117</v>
      </c>
      <c r="D11" t="s">
        <v>118</v>
      </c>
      <c r="E11">
        <v>46</v>
      </c>
      <c r="F11" t="s">
        <v>31</v>
      </c>
      <c r="G11" t="s">
        <v>119</v>
      </c>
      <c r="H11" t="s">
        <v>120</v>
      </c>
      <c r="I11" t="s">
        <v>62</v>
      </c>
      <c r="J11" t="s">
        <v>121</v>
      </c>
      <c r="K11">
        <v>1</v>
      </c>
      <c r="L11" s="2">
        <v>4800</v>
      </c>
      <c r="M11">
        <v>0</v>
      </c>
      <c r="N11" s="2">
        <v>4800</v>
      </c>
      <c r="O11" s="2">
        <v>0</v>
      </c>
      <c r="P11" s="2">
        <v>4800</v>
      </c>
      <c r="Q11" s="2">
        <v>3614.33</v>
      </c>
      <c r="R11" s="2">
        <v>1185.67</v>
      </c>
      <c r="S11" t="s">
        <v>53</v>
      </c>
      <c r="T11" t="s">
        <v>122</v>
      </c>
      <c r="U11" t="s">
        <v>123</v>
      </c>
      <c r="V11" t="s">
        <v>39</v>
      </c>
      <c r="W11" t="s">
        <v>124</v>
      </c>
      <c r="X11" t="s">
        <v>97</v>
      </c>
      <c r="Y11" t="s">
        <v>56</v>
      </c>
      <c r="Z11" t="s">
        <v>43</v>
      </c>
      <c r="AA11" t="s">
        <v>68</v>
      </c>
      <c r="AB11" t="s">
        <v>44</v>
      </c>
    </row>
    <row r="12" spans="1:28" x14ac:dyDescent="0.25">
      <c r="A12" t="s">
        <v>125</v>
      </c>
      <c r="B12" s="1">
        <v>45292</v>
      </c>
      <c r="C12" t="s">
        <v>126</v>
      </c>
      <c r="D12" t="s">
        <v>127</v>
      </c>
      <c r="E12">
        <v>35</v>
      </c>
      <c r="F12" t="s">
        <v>48</v>
      </c>
      <c r="G12" t="s">
        <v>128</v>
      </c>
      <c r="H12" t="s">
        <v>129</v>
      </c>
      <c r="I12" t="s">
        <v>74</v>
      </c>
      <c r="J12" t="s">
        <v>130</v>
      </c>
      <c r="K12">
        <v>1</v>
      </c>
      <c r="L12" s="2">
        <v>1700</v>
      </c>
      <c r="M12">
        <v>15</v>
      </c>
      <c r="N12" s="2">
        <v>1700</v>
      </c>
      <c r="O12" s="2">
        <v>255</v>
      </c>
      <c r="P12" s="2">
        <v>1445</v>
      </c>
      <c r="Q12" s="2">
        <v>806</v>
      </c>
      <c r="R12" s="2">
        <v>639</v>
      </c>
      <c r="S12" t="s">
        <v>64</v>
      </c>
      <c r="T12" t="s">
        <v>105</v>
      </c>
      <c r="U12" t="s">
        <v>106</v>
      </c>
      <c r="V12" t="s">
        <v>39</v>
      </c>
      <c r="W12" t="s">
        <v>66</v>
      </c>
      <c r="X12" t="s">
        <v>97</v>
      </c>
      <c r="Y12" t="s">
        <v>84</v>
      </c>
      <c r="Z12" t="s">
        <v>43</v>
      </c>
      <c r="AA12" t="s">
        <v>44</v>
      </c>
      <c r="AB12" t="s">
        <v>68</v>
      </c>
    </row>
    <row r="13" spans="1:28" x14ac:dyDescent="0.25">
      <c r="A13" t="s">
        <v>131</v>
      </c>
      <c r="B13" s="1">
        <v>45292</v>
      </c>
      <c r="C13" t="s">
        <v>132</v>
      </c>
      <c r="D13" t="s">
        <v>133</v>
      </c>
      <c r="E13">
        <v>38</v>
      </c>
      <c r="F13" t="s">
        <v>31</v>
      </c>
      <c r="G13" t="s">
        <v>134</v>
      </c>
      <c r="H13" t="s">
        <v>135</v>
      </c>
      <c r="I13" t="s">
        <v>62</v>
      </c>
      <c r="J13" t="s">
        <v>130</v>
      </c>
      <c r="K13">
        <v>1</v>
      </c>
      <c r="L13" s="2">
        <v>8500</v>
      </c>
      <c r="M13">
        <v>0</v>
      </c>
      <c r="N13" s="2">
        <v>8500</v>
      </c>
      <c r="O13" s="2">
        <v>0</v>
      </c>
      <c r="P13" s="2">
        <v>8500</v>
      </c>
      <c r="Q13" s="2">
        <v>6465.1</v>
      </c>
      <c r="R13" s="2">
        <v>2034.9</v>
      </c>
      <c r="S13" t="s">
        <v>53</v>
      </c>
      <c r="T13" t="s">
        <v>136</v>
      </c>
      <c r="U13" t="s">
        <v>38</v>
      </c>
      <c r="V13" t="s">
        <v>39</v>
      </c>
      <c r="W13" t="s">
        <v>137</v>
      </c>
      <c r="X13" t="s">
        <v>41</v>
      </c>
      <c r="Y13" t="s">
        <v>56</v>
      </c>
      <c r="Z13" t="s">
        <v>43</v>
      </c>
      <c r="AA13" t="s">
        <v>44</v>
      </c>
      <c r="AB13" t="s">
        <v>44</v>
      </c>
    </row>
    <row r="14" spans="1:28" x14ac:dyDescent="0.25">
      <c r="A14" t="s">
        <v>138</v>
      </c>
      <c r="B14" s="1">
        <v>45292</v>
      </c>
      <c r="C14" t="s">
        <v>139</v>
      </c>
      <c r="D14" t="s">
        <v>140</v>
      </c>
      <c r="E14">
        <v>30</v>
      </c>
      <c r="F14" t="s">
        <v>31</v>
      </c>
      <c r="G14" t="s">
        <v>141</v>
      </c>
      <c r="H14" t="s">
        <v>142</v>
      </c>
      <c r="I14" t="s">
        <v>74</v>
      </c>
      <c r="J14" t="s">
        <v>143</v>
      </c>
      <c r="K14">
        <v>4</v>
      </c>
      <c r="L14" s="2">
        <v>900</v>
      </c>
      <c r="M14">
        <v>15</v>
      </c>
      <c r="N14" s="2">
        <v>3600</v>
      </c>
      <c r="O14" s="2">
        <v>540</v>
      </c>
      <c r="P14" s="2">
        <v>3060</v>
      </c>
      <c r="Q14" s="2">
        <v>1832.25</v>
      </c>
      <c r="R14" s="2">
        <v>1227.75</v>
      </c>
      <c r="S14" t="s">
        <v>64</v>
      </c>
      <c r="T14" t="s">
        <v>96</v>
      </c>
      <c r="U14" t="s">
        <v>96</v>
      </c>
      <c r="V14" t="s">
        <v>39</v>
      </c>
      <c r="W14" t="s">
        <v>66</v>
      </c>
      <c r="X14" t="s">
        <v>41</v>
      </c>
      <c r="Y14" t="s">
        <v>56</v>
      </c>
      <c r="Z14" t="s">
        <v>144</v>
      </c>
      <c r="AA14" t="s">
        <v>44</v>
      </c>
      <c r="AB14" t="s">
        <v>44</v>
      </c>
    </row>
    <row r="15" spans="1:28" x14ac:dyDescent="0.25">
      <c r="A15" t="s">
        <v>145</v>
      </c>
      <c r="B15" s="1">
        <v>45293</v>
      </c>
      <c r="C15" t="s">
        <v>146</v>
      </c>
      <c r="D15" t="s">
        <v>147</v>
      </c>
      <c r="E15">
        <v>49</v>
      </c>
      <c r="F15" t="s">
        <v>48</v>
      </c>
      <c r="G15" t="s">
        <v>148</v>
      </c>
      <c r="H15" t="s">
        <v>149</v>
      </c>
      <c r="I15" t="s">
        <v>74</v>
      </c>
      <c r="J15" t="s">
        <v>130</v>
      </c>
      <c r="K15">
        <v>1</v>
      </c>
      <c r="L15" s="2">
        <v>3500</v>
      </c>
      <c r="M15">
        <v>10</v>
      </c>
      <c r="N15" s="2">
        <v>3500</v>
      </c>
      <c r="O15" s="2">
        <v>350</v>
      </c>
      <c r="P15" s="2">
        <v>3150</v>
      </c>
      <c r="Q15" s="2">
        <v>1957.05</v>
      </c>
      <c r="R15" s="2">
        <v>1192.95</v>
      </c>
      <c r="S15" t="s">
        <v>36</v>
      </c>
      <c r="T15" t="s">
        <v>54</v>
      </c>
      <c r="U15" t="s">
        <v>55</v>
      </c>
      <c r="V15" t="s">
        <v>39</v>
      </c>
      <c r="W15" t="s">
        <v>83</v>
      </c>
      <c r="X15" t="s">
        <v>97</v>
      </c>
      <c r="Y15" t="s">
        <v>56</v>
      </c>
      <c r="Z15" t="s">
        <v>43</v>
      </c>
      <c r="AA15" t="s">
        <v>44</v>
      </c>
      <c r="AB15" t="s">
        <v>44</v>
      </c>
    </row>
    <row r="16" spans="1:28" x14ac:dyDescent="0.25">
      <c r="A16" t="s">
        <v>150</v>
      </c>
      <c r="B16" s="1">
        <v>45293</v>
      </c>
      <c r="C16" t="s">
        <v>151</v>
      </c>
      <c r="D16" t="s">
        <v>152</v>
      </c>
      <c r="E16">
        <v>25</v>
      </c>
      <c r="F16" t="s">
        <v>48</v>
      </c>
      <c r="G16" t="s">
        <v>32</v>
      </c>
      <c r="H16" t="s">
        <v>33</v>
      </c>
      <c r="I16" t="s">
        <v>34</v>
      </c>
      <c r="J16" t="s">
        <v>35</v>
      </c>
      <c r="K16">
        <v>3</v>
      </c>
      <c r="L16" s="2">
        <v>55000</v>
      </c>
      <c r="M16">
        <v>20</v>
      </c>
      <c r="N16" s="2">
        <v>165000</v>
      </c>
      <c r="O16" s="2">
        <v>33000</v>
      </c>
      <c r="P16" s="2">
        <v>132000</v>
      </c>
      <c r="Q16" s="2">
        <v>90935.19</v>
      </c>
      <c r="R16" s="2">
        <v>41064.81</v>
      </c>
      <c r="S16" t="s">
        <v>53</v>
      </c>
      <c r="T16" t="s">
        <v>153</v>
      </c>
      <c r="U16" t="s">
        <v>154</v>
      </c>
      <c r="V16" t="s">
        <v>39</v>
      </c>
      <c r="W16" t="s">
        <v>66</v>
      </c>
      <c r="X16" t="s">
        <v>97</v>
      </c>
      <c r="Y16" t="s">
        <v>84</v>
      </c>
      <c r="Z16" t="s">
        <v>43</v>
      </c>
      <c r="AA16" t="s">
        <v>44</v>
      </c>
      <c r="AB16" t="s">
        <v>44</v>
      </c>
    </row>
    <row r="17" spans="1:28" x14ac:dyDescent="0.25">
      <c r="A17" t="s">
        <v>155</v>
      </c>
      <c r="B17" s="1">
        <v>45293</v>
      </c>
      <c r="C17" t="s">
        <v>156</v>
      </c>
      <c r="D17" t="s">
        <v>157</v>
      </c>
      <c r="E17">
        <v>41</v>
      </c>
      <c r="F17" t="s">
        <v>48</v>
      </c>
      <c r="G17" t="s">
        <v>158</v>
      </c>
      <c r="H17" t="s">
        <v>159</v>
      </c>
      <c r="I17" t="s">
        <v>51</v>
      </c>
      <c r="J17" t="s">
        <v>52</v>
      </c>
      <c r="K17">
        <v>2</v>
      </c>
      <c r="L17" s="2">
        <v>650</v>
      </c>
      <c r="M17">
        <v>5</v>
      </c>
      <c r="N17" s="2">
        <v>1300</v>
      </c>
      <c r="O17" s="2">
        <v>65</v>
      </c>
      <c r="P17" s="2">
        <v>1235</v>
      </c>
      <c r="Q17" s="2">
        <v>707.27</v>
      </c>
      <c r="R17" s="2">
        <v>527.73</v>
      </c>
      <c r="S17" t="s">
        <v>53</v>
      </c>
      <c r="T17" t="s">
        <v>105</v>
      </c>
      <c r="U17" t="s">
        <v>106</v>
      </c>
      <c r="V17" t="s">
        <v>39</v>
      </c>
      <c r="W17" t="s">
        <v>83</v>
      </c>
      <c r="X17" t="s">
        <v>41</v>
      </c>
      <c r="Y17" t="s">
        <v>56</v>
      </c>
      <c r="Z17" t="s">
        <v>43</v>
      </c>
      <c r="AA17" t="s">
        <v>44</v>
      </c>
      <c r="AB17" t="s">
        <v>44</v>
      </c>
    </row>
    <row r="18" spans="1:28" x14ac:dyDescent="0.25">
      <c r="A18" t="s">
        <v>160</v>
      </c>
      <c r="B18" s="1">
        <v>45293</v>
      </c>
      <c r="C18" t="s">
        <v>161</v>
      </c>
      <c r="D18" t="s">
        <v>162</v>
      </c>
      <c r="E18">
        <v>28</v>
      </c>
      <c r="F18" t="s">
        <v>111</v>
      </c>
      <c r="G18" t="s">
        <v>141</v>
      </c>
      <c r="H18" t="s">
        <v>142</v>
      </c>
      <c r="I18" t="s">
        <v>74</v>
      </c>
      <c r="J18" t="s">
        <v>143</v>
      </c>
      <c r="K18">
        <v>1</v>
      </c>
      <c r="L18" s="2">
        <v>900</v>
      </c>
      <c r="M18">
        <v>30</v>
      </c>
      <c r="N18" s="2">
        <v>900</v>
      </c>
      <c r="O18" s="2">
        <v>270</v>
      </c>
      <c r="P18" s="2">
        <v>630</v>
      </c>
      <c r="Q18" s="2">
        <v>502.99</v>
      </c>
      <c r="R18" s="2">
        <v>127.01</v>
      </c>
      <c r="S18" t="s">
        <v>36</v>
      </c>
      <c r="T18" t="s">
        <v>163</v>
      </c>
      <c r="U18" t="s">
        <v>164</v>
      </c>
      <c r="V18" t="s">
        <v>39</v>
      </c>
      <c r="W18" t="s">
        <v>124</v>
      </c>
      <c r="X18" t="s">
        <v>67</v>
      </c>
      <c r="Y18" t="s">
        <v>42</v>
      </c>
      <c r="Z18" t="s">
        <v>43</v>
      </c>
      <c r="AA18" t="s">
        <v>44</v>
      </c>
      <c r="AB18" t="s">
        <v>44</v>
      </c>
    </row>
    <row r="19" spans="1:28" x14ac:dyDescent="0.25">
      <c r="A19" t="s">
        <v>165</v>
      </c>
      <c r="B19" s="1">
        <v>45293</v>
      </c>
      <c r="C19" t="s">
        <v>166</v>
      </c>
      <c r="D19" t="s">
        <v>167</v>
      </c>
      <c r="E19">
        <v>34</v>
      </c>
      <c r="F19" t="s">
        <v>48</v>
      </c>
      <c r="G19" t="s">
        <v>168</v>
      </c>
      <c r="H19" t="s">
        <v>169</v>
      </c>
      <c r="I19" t="s">
        <v>62</v>
      </c>
      <c r="J19" t="s">
        <v>143</v>
      </c>
      <c r="K19">
        <v>5</v>
      </c>
      <c r="L19" s="2">
        <v>1800</v>
      </c>
      <c r="M19">
        <v>25</v>
      </c>
      <c r="N19" s="2">
        <v>9000</v>
      </c>
      <c r="O19" s="2">
        <v>2250</v>
      </c>
      <c r="P19" s="2">
        <v>6750</v>
      </c>
      <c r="Q19" s="2">
        <v>4168.63</v>
      </c>
      <c r="R19" s="2">
        <v>2581.37</v>
      </c>
      <c r="S19" t="s">
        <v>64</v>
      </c>
      <c r="T19" t="s">
        <v>90</v>
      </c>
      <c r="U19" t="s">
        <v>91</v>
      </c>
      <c r="V19" t="s">
        <v>39</v>
      </c>
      <c r="W19" t="s">
        <v>40</v>
      </c>
      <c r="X19" t="s">
        <v>41</v>
      </c>
      <c r="Y19" t="s">
        <v>42</v>
      </c>
      <c r="Z19" t="s">
        <v>43</v>
      </c>
      <c r="AA19" t="s">
        <v>44</v>
      </c>
      <c r="AB19" t="s">
        <v>44</v>
      </c>
    </row>
    <row r="20" spans="1:28" x14ac:dyDescent="0.25">
      <c r="A20" t="s">
        <v>170</v>
      </c>
      <c r="B20" s="1">
        <v>45293</v>
      </c>
      <c r="C20" t="s">
        <v>171</v>
      </c>
      <c r="D20" t="s">
        <v>172</v>
      </c>
      <c r="E20">
        <v>18</v>
      </c>
      <c r="F20" t="s">
        <v>31</v>
      </c>
      <c r="G20" t="s">
        <v>32</v>
      </c>
      <c r="H20" t="s">
        <v>33</v>
      </c>
      <c r="I20" t="s">
        <v>34</v>
      </c>
      <c r="J20" t="s">
        <v>35</v>
      </c>
      <c r="K20">
        <v>2</v>
      </c>
      <c r="L20" s="2">
        <v>55000</v>
      </c>
      <c r="M20">
        <v>5</v>
      </c>
      <c r="N20" s="2">
        <v>110000</v>
      </c>
      <c r="O20" s="2">
        <v>5500</v>
      </c>
      <c r="P20" s="2">
        <v>104500</v>
      </c>
      <c r="Q20" s="2">
        <v>81579.009999999995</v>
      </c>
      <c r="R20" s="2">
        <v>22920.99</v>
      </c>
      <c r="S20" t="s">
        <v>53</v>
      </c>
      <c r="T20" t="s">
        <v>153</v>
      </c>
      <c r="U20" t="s">
        <v>154</v>
      </c>
      <c r="V20" t="s">
        <v>39</v>
      </c>
      <c r="W20" t="s">
        <v>124</v>
      </c>
      <c r="X20" t="s">
        <v>67</v>
      </c>
      <c r="Y20" t="s">
        <v>56</v>
      </c>
      <c r="Z20" t="s">
        <v>107</v>
      </c>
      <c r="AA20" t="s">
        <v>68</v>
      </c>
      <c r="AB20" t="s">
        <v>44</v>
      </c>
    </row>
    <row r="21" spans="1:28" x14ac:dyDescent="0.25">
      <c r="A21" t="s">
        <v>173</v>
      </c>
      <c r="B21" s="1">
        <v>45293</v>
      </c>
      <c r="C21" t="s">
        <v>174</v>
      </c>
      <c r="D21" t="s">
        <v>175</v>
      </c>
      <c r="E21">
        <v>45</v>
      </c>
      <c r="F21" t="s">
        <v>48</v>
      </c>
      <c r="G21" t="s">
        <v>176</v>
      </c>
      <c r="H21" t="s">
        <v>177</v>
      </c>
      <c r="I21" t="s">
        <v>34</v>
      </c>
      <c r="J21" t="s">
        <v>35</v>
      </c>
      <c r="K21">
        <v>1</v>
      </c>
      <c r="L21" s="2">
        <v>6500</v>
      </c>
      <c r="M21">
        <v>5</v>
      </c>
      <c r="N21" s="2">
        <v>6500</v>
      </c>
      <c r="O21" s="2">
        <v>325</v>
      </c>
      <c r="P21" s="2">
        <v>6175</v>
      </c>
      <c r="Q21" s="2">
        <v>4436.3900000000003</v>
      </c>
      <c r="R21" s="2">
        <v>1738.61</v>
      </c>
      <c r="S21" t="s">
        <v>53</v>
      </c>
      <c r="T21" t="s">
        <v>178</v>
      </c>
      <c r="U21" t="s">
        <v>154</v>
      </c>
      <c r="V21" t="s">
        <v>39</v>
      </c>
      <c r="W21" t="s">
        <v>83</v>
      </c>
      <c r="X21" t="s">
        <v>41</v>
      </c>
      <c r="Y21" t="s">
        <v>84</v>
      </c>
      <c r="Z21" t="s">
        <v>43</v>
      </c>
      <c r="AA21" t="s">
        <v>44</v>
      </c>
      <c r="AB21" t="s">
        <v>44</v>
      </c>
    </row>
    <row r="22" spans="1:28" x14ac:dyDescent="0.25">
      <c r="A22" t="s">
        <v>179</v>
      </c>
      <c r="B22" s="1">
        <v>45293</v>
      </c>
      <c r="C22" t="s">
        <v>180</v>
      </c>
      <c r="D22" t="s">
        <v>181</v>
      </c>
      <c r="E22">
        <v>23</v>
      </c>
      <c r="F22" t="s">
        <v>31</v>
      </c>
      <c r="G22" t="s">
        <v>128</v>
      </c>
      <c r="H22" t="s">
        <v>129</v>
      </c>
      <c r="I22" t="s">
        <v>74</v>
      </c>
      <c r="J22" t="s">
        <v>130</v>
      </c>
      <c r="K22">
        <v>4</v>
      </c>
      <c r="L22" s="2">
        <v>1700</v>
      </c>
      <c r="M22">
        <v>0</v>
      </c>
      <c r="N22" s="2">
        <v>6800</v>
      </c>
      <c r="O22" s="2">
        <v>0</v>
      </c>
      <c r="P22" s="2">
        <v>6800</v>
      </c>
      <c r="Q22" s="2">
        <v>3834.02</v>
      </c>
      <c r="R22" s="2">
        <v>2965.98</v>
      </c>
      <c r="S22" t="s">
        <v>53</v>
      </c>
      <c r="T22" t="s">
        <v>114</v>
      </c>
      <c r="U22" t="s">
        <v>115</v>
      </c>
      <c r="V22" t="s">
        <v>39</v>
      </c>
      <c r="W22" t="s">
        <v>83</v>
      </c>
      <c r="X22" t="s">
        <v>67</v>
      </c>
      <c r="Y22" t="s">
        <v>56</v>
      </c>
      <c r="Z22" t="s">
        <v>43</v>
      </c>
      <c r="AA22" t="s">
        <v>44</v>
      </c>
      <c r="AB22" t="s">
        <v>44</v>
      </c>
    </row>
    <row r="23" spans="1:28" x14ac:dyDescent="0.25">
      <c r="A23" t="s">
        <v>182</v>
      </c>
      <c r="B23" s="1">
        <v>45293</v>
      </c>
      <c r="C23" t="s">
        <v>183</v>
      </c>
      <c r="D23" t="s">
        <v>184</v>
      </c>
      <c r="E23">
        <v>42</v>
      </c>
      <c r="F23" t="s">
        <v>48</v>
      </c>
      <c r="G23" t="s">
        <v>168</v>
      </c>
      <c r="H23" t="s">
        <v>169</v>
      </c>
      <c r="I23" t="s">
        <v>62</v>
      </c>
      <c r="J23" t="s">
        <v>143</v>
      </c>
      <c r="K23">
        <v>1</v>
      </c>
      <c r="L23" s="2">
        <v>1800</v>
      </c>
      <c r="M23">
        <v>10</v>
      </c>
      <c r="N23" s="2">
        <v>1800</v>
      </c>
      <c r="O23" s="2">
        <v>180</v>
      </c>
      <c r="P23" s="2">
        <v>1620</v>
      </c>
      <c r="Q23" s="2">
        <v>1301.0999999999999</v>
      </c>
      <c r="R23" s="2">
        <v>318.89999999999998</v>
      </c>
      <c r="S23" t="s">
        <v>64</v>
      </c>
      <c r="T23" t="s">
        <v>136</v>
      </c>
      <c r="U23" t="s">
        <v>38</v>
      </c>
      <c r="V23" t="s">
        <v>39</v>
      </c>
      <c r="W23" t="s">
        <v>137</v>
      </c>
      <c r="X23" t="s">
        <v>41</v>
      </c>
      <c r="Y23" t="s">
        <v>56</v>
      </c>
      <c r="Z23" t="s">
        <v>43</v>
      </c>
      <c r="AA23" t="s">
        <v>44</v>
      </c>
      <c r="AB23" t="s">
        <v>44</v>
      </c>
    </row>
    <row r="24" spans="1:28" x14ac:dyDescent="0.25">
      <c r="A24" t="s">
        <v>185</v>
      </c>
      <c r="B24" s="1">
        <v>45293</v>
      </c>
      <c r="C24" t="s">
        <v>186</v>
      </c>
      <c r="D24" t="s">
        <v>187</v>
      </c>
      <c r="E24">
        <v>58</v>
      </c>
      <c r="F24" t="s">
        <v>48</v>
      </c>
      <c r="G24" t="s">
        <v>188</v>
      </c>
      <c r="H24" t="s">
        <v>189</v>
      </c>
      <c r="I24" t="s">
        <v>34</v>
      </c>
      <c r="J24" t="s">
        <v>190</v>
      </c>
      <c r="K24">
        <v>1</v>
      </c>
      <c r="L24" s="2">
        <v>1800</v>
      </c>
      <c r="M24">
        <v>15</v>
      </c>
      <c r="N24" s="2">
        <v>1800</v>
      </c>
      <c r="O24" s="2">
        <v>270</v>
      </c>
      <c r="P24" s="2">
        <v>1530</v>
      </c>
      <c r="Q24" s="2">
        <v>1137.0899999999999</v>
      </c>
      <c r="R24" s="2">
        <v>392.91</v>
      </c>
      <c r="S24" t="s">
        <v>36</v>
      </c>
      <c r="T24" t="s">
        <v>105</v>
      </c>
      <c r="U24" t="s">
        <v>106</v>
      </c>
      <c r="V24" t="s">
        <v>39</v>
      </c>
      <c r="W24" t="s">
        <v>124</v>
      </c>
      <c r="X24" t="s">
        <v>97</v>
      </c>
      <c r="Y24" t="s">
        <v>56</v>
      </c>
      <c r="Z24" t="s">
        <v>43</v>
      </c>
      <c r="AA24" t="s">
        <v>44</v>
      </c>
      <c r="AB24" t="s">
        <v>44</v>
      </c>
    </row>
    <row r="25" spans="1:28" x14ac:dyDescent="0.25">
      <c r="A25" t="s">
        <v>191</v>
      </c>
      <c r="B25" s="1">
        <v>45293</v>
      </c>
      <c r="C25" t="s">
        <v>192</v>
      </c>
      <c r="D25" t="s">
        <v>193</v>
      </c>
      <c r="E25">
        <v>18</v>
      </c>
      <c r="F25" t="s">
        <v>48</v>
      </c>
      <c r="G25" t="s">
        <v>188</v>
      </c>
      <c r="H25" t="s">
        <v>189</v>
      </c>
      <c r="I25" t="s">
        <v>34</v>
      </c>
      <c r="J25" t="s">
        <v>190</v>
      </c>
      <c r="K25">
        <v>3</v>
      </c>
      <c r="L25" s="2">
        <v>1800</v>
      </c>
      <c r="M25">
        <v>5</v>
      </c>
      <c r="N25" s="2">
        <v>5400</v>
      </c>
      <c r="O25" s="2">
        <v>270</v>
      </c>
      <c r="P25" s="2">
        <v>5130</v>
      </c>
      <c r="Q25" s="2">
        <v>2971.11</v>
      </c>
      <c r="R25" s="2">
        <v>2158.89</v>
      </c>
      <c r="S25" t="s">
        <v>53</v>
      </c>
      <c r="T25" t="s">
        <v>65</v>
      </c>
      <c r="U25" t="s">
        <v>65</v>
      </c>
      <c r="V25" t="s">
        <v>39</v>
      </c>
      <c r="W25" t="s">
        <v>92</v>
      </c>
      <c r="X25" t="s">
        <v>97</v>
      </c>
      <c r="Y25" t="s">
        <v>84</v>
      </c>
      <c r="Z25" t="s">
        <v>43</v>
      </c>
      <c r="AA25" t="s">
        <v>44</v>
      </c>
      <c r="AB25" t="s">
        <v>68</v>
      </c>
    </row>
    <row r="26" spans="1:28" x14ac:dyDescent="0.25">
      <c r="A26" t="s">
        <v>194</v>
      </c>
      <c r="B26" s="1">
        <v>45293</v>
      </c>
      <c r="C26" t="s">
        <v>195</v>
      </c>
      <c r="D26" t="s">
        <v>196</v>
      </c>
      <c r="E26">
        <v>45</v>
      </c>
      <c r="F26" t="s">
        <v>48</v>
      </c>
      <c r="G26" t="s">
        <v>197</v>
      </c>
      <c r="H26" t="s">
        <v>198</v>
      </c>
      <c r="I26" t="s">
        <v>74</v>
      </c>
      <c r="J26" t="s">
        <v>75</v>
      </c>
      <c r="K26">
        <v>1</v>
      </c>
      <c r="L26" s="2">
        <v>2600</v>
      </c>
      <c r="M26">
        <v>0</v>
      </c>
      <c r="N26" s="2">
        <v>2600</v>
      </c>
      <c r="O26" s="2">
        <v>0</v>
      </c>
      <c r="P26" s="2">
        <v>2600</v>
      </c>
      <c r="Q26" s="2">
        <v>1573.59</v>
      </c>
      <c r="R26" s="2">
        <v>1026.4100000000001</v>
      </c>
      <c r="S26" t="s">
        <v>64</v>
      </c>
      <c r="T26" t="s">
        <v>163</v>
      </c>
      <c r="U26" t="s">
        <v>164</v>
      </c>
      <c r="V26" t="s">
        <v>39</v>
      </c>
      <c r="W26" t="s">
        <v>92</v>
      </c>
      <c r="X26" t="s">
        <v>97</v>
      </c>
      <c r="Y26" t="s">
        <v>56</v>
      </c>
      <c r="Z26" t="s">
        <v>43</v>
      </c>
      <c r="AA26" t="s">
        <v>44</v>
      </c>
      <c r="AB26" t="s">
        <v>44</v>
      </c>
    </row>
    <row r="27" spans="1:28" x14ac:dyDescent="0.25">
      <c r="A27" t="s">
        <v>199</v>
      </c>
      <c r="B27" s="1">
        <v>45294</v>
      </c>
      <c r="C27" t="s">
        <v>200</v>
      </c>
      <c r="D27" t="s">
        <v>201</v>
      </c>
      <c r="E27">
        <v>22</v>
      </c>
      <c r="F27" t="s">
        <v>31</v>
      </c>
      <c r="G27" t="s">
        <v>202</v>
      </c>
      <c r="H27" t="s">
        <v>203</v>
      </c>
      <c r="I27" t="s">
        <v>103</v>
      </c>
      <c r="J27" t="s">
        <v>104</v>
      </c>
      <c r="K27">
        <v>1</v>
      </c>
      <c r="L27" s="2">
        <v>550</v>
      </c>
      <c r="M27">
        <v>5</v>
      </c>
      <c r="N27" s="2">
        <v>550</v>
      </c>
      <c r="O27" s="2">
        <v>27.5</v>
      </c>
      <c r="P27" s="2">
        <v>522.5</v>
      </c>
      <c r="Q27" s="2">
        <v>361.56</v>
      </c>
      <c r="R27" s="2">
        <v>160.94</v>
      </c>
      <c r="S27" t="s">
        <v>53</v>
      </c>
      <c r="T27" t="s">
        <v>90</v>
      </c>
      <c r="U27" t="s">
        <v>91</v>
      </c>
      <c r="V27" t="s">
        <v>39</v>
      </c>
      <c r="W27" t="s">
        <v>83</v>
      </c>
      <c r="X27" t="s">
        <v>41</v>
      </c>
      <c r="Y27" t="s">
        <v>56</v>
      </c>
      <c r="Z27" t="s">
        <v>43</v>
      </c>
      <c r="AA27" t="s">
        <v>44</v>
      </c>
      <c r="AB27" t="s">
        <v>44</v>
      </c>
    </row>
    <row r="28" spans="1:28" x14ac:dyDescent="0.25">
      <c r="A28" t="s">
        <v>204</v>
      </c>
      <c r="B28" s="1">
        <v>45294</v>
      </c>
      <c r="C28" t="s">
        <v>205</v>
      </c>
      <c r="D28" t="s">
        <v>206</v>
      </c>
      <c r="E28">
        <v>34</v>
      </c>
      <c r="F28" t="s">
        <v>48</v>
      </c>
      <c r="G28" t="s">
        <v>207</v>
      </c>
      <c r="H28" t="s">
        <v>208</v>
      </c>
      <c r="I28" t="s">
        <v>34</v>
      </c>
      <c r="J28" t="s">
        <v>143</v>
      </c>
      <c r="K28">
        <v>2</v>
      </c>
      <c r="L28" s="2">
        <v>18000</v>
      </c>
      <c r="M28">
        <v>5</v>
      </c>
      <c r="N28" s="2">
        <v>36000</v>
      </c>
      <c r="O28" s="2">
        <v>1800</v>
      </c>
      <c r="P28" s="2">
        <v>34200</v>
      </c>
      <c r="Q28" s="2">
        <v>21049.51</v>
      </c>
      <c r="R28" s="2">
        <v>13150.49</v>
      </c>
      <c r="S28" t="s">
        <v>53</v>
      </c>
      <c r="T28" t="s">
        <v>65</v>
      </c>
      <c r="U28" t="s">
        <v>65</v>
      </c>
      <c r="V28" t="s">
        <v>39</v>
      </c>
      <c r="W28" t="s">
        <v>137</v>
      </c>
      <c r="X28" t="s">
        <v>67</v>
      </c>
      <c r="Y28" t="s">
        <v>42</v>
      </c>
      <c r="Z28" t="s">
        <v>43</v>
      </c>
      <c r="AA28" t="s">
        <v>44</v>
      </c>
      <c r="AB28" t="s">
        <v>44</v>
      </c>
    </row>
    <row r="29" spans="1:28" x14ac:dyDescent="0.25">
      <c r="A29" t="s">
        <v>209</v>
      </c>
      <c r="B29" s="1">
        <v>45294</v>
      </c>
      <c r="C29" t="s">
        <v>210</v>
      </c>
      <c r="D29" t="s">
        <v>211</v>
      </c>
      <c r="E29">
        <v>31</v>
      </c>
      <c r="F29" t="s">
        <v>48</v>
      </c>
      <c r="G29" t="s">
        <v>212</v>
      </c>
      <c r="H29" t="s">
        <v>213</v>
      </c>
      <c r="I29" t="s">
        <v>51</v>
      </c>
      <c r="J29" t="s">
        <v>52</v>
      </c>
      <c r="K29">
        <v>3</v>
      </c>
      <c r="L29" s="2">
        <v>400</v>
      </c>
      <c r="M29">
        <v>20</v>
      </c>
      <c r="N29" s="2">
        <v>1200</v>
      </c>
      <c r="O29" s="2">
        <v>240</v>
      </c>
      <c r="P29" s="2">
        <v>960</v>
      </c>
      <c r="Q29" s="2">
        <v>700.79</v>
      </c>
      <c r="R29" s="2">
        <v>259.20999999999998</v>
      </c>
      <c r="S29" t="s">
        <v>53</v>
      </c>
      <c r="T29" t="s">
        <v>114</v>
      </c>
      <c r="U29" t="s">
        <v>115</v>
      </c>
      <c r="V29" t="s">
        <v>39</v>
      </c>
      <c r="W29" t="s">
        <v>66</v>
      </c>
      <c r="X29" t="s">
        <v>97</v>
      </c>
      <c r="Y29" t="s">
        <v>42</v>
      </c>
      <c r="Z29" t="s">
        <v>43</v>
      </c>
      <c r="AA29" t="s">
        <v>44</v>
      </c>
      <c r="AB29" t="s">
        <v>44</v>
      </c>
    </row>
    <row r="30" spans="1:28" x14ac:dyDescent="0.25">
      <c r="A30" t="s">
        <v>214</v>
      </c>
      <c r="B30" s="1">
        <v>45294</v>
      </c>
      <c r="C30" t="s">
        <v>215</v>
      </c>
      <c r="D30" t="s">
        <v>216</v>
      </c>
      <c r="E30">
        <v>59</v>
      </c>
      <c r="F30" t="s">
        <v>31</v>
      </c>
      <c r="G30" t="s">
        <v>217</v>
      </c>
      <c r="H30" t="s">
        <v>218</v>
      </c>
      <c r="I30" t="s">
        <v>34</v>
      </c>
      <c r="J30" t="s">
        <v>130</v>
      </c>
      <c r="K30">
        <v>1</v>
      </c>
      <c r="L30" s="2">
        <v>28000</v>
      </c>
      <c r="M30">
        <v>5</v>
      </c>
      <c r="N30" s="2">
        <v>28000</v>
      </c>
      <c r="O30" s="2">
        <v>1400</v>
      </c>
      <c r="P30" s="2">
        <v>26600</v>
      </c>
      <c r="Q30" s="2">
        <v>20978.23</v>
      </c>
      <c r="R30" s="2">
        <v>5621.77</v>
      </c>
      <c r="S30" t="s">
        <v>36</v>
      </c>
      <c r="T30" t="s">
        <v>114</v>
      </c>
      <c r="U30" t="s">
        <v>115</v>
      </c>
      <c r="V30" t="s">
        <v>39</v>
      </c>
      <c r="W30" t="s">
        <v>83</v>
      </c>
      <c r="X30" t="s">
        <v>97</v>
      </c>
      <c r="Y30" t="s">
        <v>56</v>
      </c>
      <c r="Z30" t="s">
        <v>43</v>
      </c>
      <c r="AA30" t="s">
        <v>44</v>
      </c>
      <c r="AB30" t="s">
        <v>44</v>
      </c>
    </row>
    <row r="31" spans="1:28" x14ac:dyDescent="0.25">
      <c r="A31" t="s">
        <v>219</v>
      </c>
      <c r="B31" s="1">
        <v>45294</v>
      </c>
      <c r="C31" t="s">
        <v>220</v>
      </c>
      <c r="D31" t="s">
        <v>221</v>
      </c>
      <c r="E31">
        <v>40</v>
      </c>
      <c r="F31" t="s">
        <v>31</v>
      </c>
      <c r="G31" t="s">
        <v>101</v>
      </c>
      <c r="H31" t="s">
        <v>102</v>
      </c>
      <c r="I31" t="s">
        <v>103</v>
      </c>
      <c r="J31" t="s">
        <v>104</v>
      </c>
      <c r="K31">
        <v>2</v>
      </c>
      <c r="L31" s="2">
        <v>1800</v>
      </c>
      <c r="M31">
        <v>10</v>
      </c>
      <c r="N31" s="2">
        <v>3600</v>
      </c>
      <c r="O31" s="2">
        <v>360</v>
      </c>
      <c r="P31" s="2">
        <v>3240</v>
      </c>
      <c r="Q31" s="2">
        <v>2385.25</v>
      </c>
      <c r="R31" s="2">
        <v>854.75</v>
      </c>
      <c r="S31" t="s">
        <v>53</v>
      </c>
      <c r="T31" t="s">
        <v>222</v>
      </c>
      <c r="U31" t="s">
        <v>38</v>
      </c>
      <c r="V31" t="s">
        <v>39</v>
      </c>
      <c r="W31" t="s">
        <v>124</v>
      </c>
      <c r="X31" t="s">
        <v>41</v>
      </c>
      <c r="Y31" t="s">
        <v>56</v>
      </c>
      <c r="Z31" t="s">
        <v>223</v>
      </c>
      <c r="AA31" t="s">
        <v>68</v>
      </c>
      <c r="AB31" t="s">
        <v>44</v>
      </c>
    </row>
    <row r="32" spans="1:28" x14ac:dyDescent="0.25">
      <c r="A32" t="s">
        <v>224</v>
      </c>
      <c r="B32" s="1">
        <v>45294</v>
      </c>
      <c r="C32" t="s">
        <v>225</v>
      </c>
      <c r="D32" t="s">
        <v>226</v>
      </c>
      <c r="E32">
        <v>37</v>
      </c>
      <c r="F32" t="s">
        <v>31</v>
      </c>
      <c r="G32" t="s">
        <v>227</v>
      </c>
      <c r="H32" t="s">
        <v>228</v>
      </c>
      <c r="I32" t="s">
        <v>74</v>
      </c>
      <c r="J32" t="s">
        <v>75</v>
      </c>
      <c r="K32">
        <v>4</v>
      </c>
      <c r="L32" s="2">
        <v>1400</v>
      </c>
      <c r="M32">
        <v>5</v>
      </c>
      <c r="N32" s="2">
        <v>5600</v>
      </c>
      <c r="O32" s="2">
        <v>280</v>
      </c>
      <c r="P32" s="2">
        <v>5320</v>
      </c>
      <c r="Q32" s="2">
        <v>3160.3</v>
      </c>
      <c r="R32" s="2">
        <v>2159.6999999999998</v>
      </c>
      <c r="S32" t="s">
        <v>53</v>
      </c>
      <c r="T32" t="s">
        <v>90</v>
      </c>
      <c r="U32" t="s">
        <v>91</v>
      </c>
      <c r="V32" t="s">
        <v>39</v>
      </c>
      <c r="W32" t="s">
        <v>83</v>
      </c>
      <c r="X32" t="s">
        <v>97</v>
      </c>
      <c r="Y32" t="s">
        <v>56</v>
      </c>
      <c r="Z32" t="s">
        <v>107</v>
      </c>
      <c r="AA32" t="s">
        <v>44</v>
      </c>
      <c r="AB32" t="s">
        <v>44</v>
      </c>
    </row>
    <row r="33" spans="1:28" x14ac:dyDescent="0.25">
      <c r="A33" t="s">
        <v>229</v>
      </c>
      <c r="B33" s="1">
        <v>45294</v>
      </c>
      <c r="C33" t="s">
        <v>230</v>
      </c>
      <c r="D33" t="s">
        <v>231</v>
      </c>
      <c r="E33">
        <v>51</v>
      </c>
      <c r="F33" t="s">
        <v>48</v>
      </c>
      <c r="G33" t="s">
        <v>49</v>
      </c>
      <c r="H33" t="s">
        <v>50</v>
      </c>
      <c r="I33" t="s">
        <v>51</v>
      </c>
      <c r="J33" t="s">
        <v>52</v>
      </c>
      <c r="K33">
        <v>1</v>
      </c>
      <c r="L33" s="2">
        <v>500</v>
      </c>
      <c r="M33">
        <v>15</v>
      </c>
      <c r="N33" s="2">
        <v>500</v>
      </c>
      <c r="O33" s="2">
        <v>75</v>
      </c>
      <c r="P33" s="2">
        <v>425</v>
      </c>
      <c r="Q33" s="2">
        <v>303.18</v>
      </c>
      <c r="R33" s="2">
        <v>121.82</v>
      </c>
      <c r="S33" t="s">
        <v>53</v>
      </c>
      <c r="T33" t="s">
        <v>136</v>
      </c>
      <c r="U33" t="s">
        <v>38</v>
      </c>
      <c r="V33" t="s">
        <v>39</v>
      </c>
      <c r="W33" t="s">
        <v>124</v>
      </c>
      <c r="X33" t="s">
        <v>67</v>
      </c>
      <c r="Y33" t="s">
        <v>84</v>
      </c>
      <c r="Z33" t="s">
        <v>43</v>
      </c>
      <c r="AA33" t="s">
        <v>68</v>
      </c>
      <c r="AB33" t="s">
        <v>44</v>
      </c>
    </row>
    <row r="34" spans="1:28" x14ac:dyDescent="0.25">
      <c r="A34" t="s">
        <v>232</v>
      </c>
      <c r="B34" s="1">
        <v>45295</v>
      </c>
      <c r="C34" t="s">
        <v>233</v>
      </c>
      <c r="D34" t="s">
        <v>234</v>
      </c>
      <c r="E34">
        <v>54</v>
      </c>
      <c r="F34" t="s">
        <v>31</v>
      </c>
      <c r="G34" t="s">
        <v>101</v>
      </c>
      <c r="H34" t="s">
        <v>102</v>
      </c>
      <c r="I34" t="s">
        <v>103</v>
      </c>
      <c r="J34" t="s">
        <v>104</v>
      </c>
      <c r="K34">
        <v>6</v>
      </c>
      <c r="L34" s="2">
        <v>1800</v>
      </c>
      <c r="M34">
        <v>5</v>
      </c>
      <c r="N34" s="2">
        <v>10800</v>
      </c>
      <c r="O34" s="2">
        <v>540</v>
      </c>
      <c r="P34" s="2">
        <v>10260</v>
      </c>
      <c r="Q34" s="2">
        <v>6774.85</v>
      </c>
      <c r="R34" s="2">
        <v>3485.15</v>
      </c>
      <c r="S34" t="s">
        <v>64</v>
      </c>
      <c r="T34" t="s">
        <v>114</v>
      </c>
      <c r="U34" t="s">
        <v>115</v>
      </c>
      <c r="V34" t="s">
        <v>39</v>
      </c>
      <c r="W34" t="s">
        <v>66</v>
      </c>
      <c r="X34" t="s">
        <v>41</v>
      </c>
      <c r="Y34" t="s">
        <v>42</v>
      </c>
      <c r="Z34" t="s">
        <v>144</v>
      </c>
      <c r="AA34" t="s">
        <v>44</v>
      </c>
      <c r="AB34" t="s">
        <v>44</v>
      </c>
    </row>
    <row r="35" spans="1:28" x14ac:dyDescent="0.25">
      <c r="A35" t="s">
        <v>235</v>
      </c>
      <c r="B35" s="1">
        <v>45295</v>
      </c>
      <c r="C35" t="s">
        <v>236</v>
      </c>
      <c r="D35" t="s">
        <v>237</v>
      </c>
      <c r="E35">
        <v>25</v>
      </c>
      <c r="F35" t="s">
        <v>48</v>
      </c>
      <c r="G35" t="s">
        <v>238</v>
      </c>
      <c r="H35" t="s">
        <v>239</v>
      </c>
      <c r="I35" t="s">
        <v>62</v>
      </c>
      <c r="J35" t="s">
        <v>63</v>
      </c>
      <c r="K35">
        <v>3</v>
      </c>
      <c r="L35" s="2">
        <v>6500</v>
      </c>
      <c r="M35">
        <v>5</v>
      </c>
      <c r="N35" s="2">
        <v>19500</v>
      </c>
      <c r="O35" s="2">
        <v>975</v>
      </c>
      <c r="P35" s="2">
        <v>18525</v>
      </c>
      <c r="Q35" s="2">
        <v>10970.78</v>
      </c>
      <c r="R35" s="2">
        <v>7554.22</v>
      </c>
      <c r="S35" t="s">
        <v>53</v>
      </c>
      <c r="T35" t="s">
        <v>76</v>
      </c>
      <c r="U35" t="s">
        <v>77</v>
      </c>
      <c r="V35" t="s">
        <v>39</v>
      </c>
      <c r="W35" t="s">
        <v>40</v>
      </c>
      <c r="X35" t="s">
        <v>67</v>
      </c>
      <c r="Y35" t="s">
        <v>56</v>
      </c>
      <c r="Z35" t="s">
        <v>43</v>
      </c>
      <c r="AA35" t="s">
        <v>44</v>
      </c>
      <c r="AB35" t="s">
        <v>44</v>
      </c>
    </row>
    <row r="36" spans="1:28" x14ac:dyDescent="0.25">
      <c r="A36" t="s">
        <v>240</v>
      </c>
      <c r="B36" s="1">
        <v>45295</v>
      </c>
      <c r="C36" t="s">
        <v>241</v>
      </c>
      <c r="D36" t="s">
        <v>242</v>
      </c>
      <c r="E36">
        <v>51</v>
      </c>
      <c r="F36" t="s">
        <v>31</v>
      </c>
      <c r="G36" t="s">
        <v>243</v>
      </c>
      <c r="H36" t="s">
        <v>244</v>
      </c>
      <c r="I36" t="s">
        <v>103</v>
      </c>
      <c r="J36" t="s">
        <v>104</v>
      </c>
      <c r="K36">
        <v>1</v>
      </c>
      <c r="L36" s="2">
        <v>450</v>
      </c>
      <c r="M36">
        <v>10</v>
      </c>
      <c r="N36" s="2">
        <v>450</v>
      </c>
      <c r="O36" s="2">
        <v>45</v>
      </c>
      <c r="P36" s="2">
        <v>405</v>
      </c>
      <c r="Q36" s="2">
        <v>251.15</v>
      </c>
      <c r="R36" s="2">
        <v>153.85</v>
      </c>
      <c r="S36" t="s">
        <v>53</v>
      </c>
      <c r="T36" t="s">
        <v>222</v>
      </c>
      <c r="U36" t="s">
        <v>38</v>
      </c>
      <c r="V36" t="s">
        <v>39</v>
      </c>
      <c r="W36" t="s">
        <v>83</v>
      </c>
      <c r="X36" t="s">
        <v>97</v>
      </c>
      <c r="Y36" t="s">
        <v>56</v>
      </c>
      <c r="Z36" t="s">
        <v>43</v>
      </c>
      <c r="AA36" t="s">
        <v>44</v>
      </c>
      <c r="AB36" t="s">
        <v>44</v>
      </c>
    </row>
    <row r="37" spans="1:28" x14ac:dyDescent="0.25">
      <c r="A37" t="s">
        <v>245</v>
      </c>
      <c r="B37" s="1">
        <v>45295</v>
      </c>
      <c r="C37" t="s">
        <v>246</v>
      </c>
      <c r="D37" t="s">
        <v>247</v>
      </c>
      <c r="E37">
        <v>19</v>
      </c>
      <c r="F37" t="s">
        <v>31</v>
      </c>
      <c r="G37" t="s">
        <v>101</v>
      </c>
      <c r="H37" t="s">
        <v>102</v>
      </c>
      <c r="I37" t="s">
        <v>103</v>
      </c>
      <c r="J37" t="s">
        <v>104</v>
      </c>
      <c r="K37">
        <v>2</v>
      </c>
      <c r="L37" s="2">
        <v>1800</v>
      </c>
      <c r="M37">
        <v>5</v>
      </c>
      <c r="N37" s="2">
        <v>3600</v>
      </c>
      <c r="O37" s="2">
        <v>180</v>
      </c>
      <c r="P37" s="2">
        <v>3420</v>
      </c>
      <c r="Q37" s="2">
        <v>2183.5300000000002</v>
      </c>
      <c r="R37" s="2">
        <v>1236.47</v>
      </c>
      <c r="S37" t="s">
        <v>36</v>
      </c>
      <c r="T37" t="s">
        <v>105</v>
      </c>
      <c r="U37" t="s">
        <v>106</v>
      </c>
      <c r="V37" t="s">
        <v>39</v>
      </c>
      <c r="W37" t="s">
        <v>124</v>
      </c>
      <c r="X37" t="s">
        <v>41</v>
      </c>
      <c r="Y37" t="s">
        <v>42</v>
      </c>
      <c r="Z37" t="s">
        <v>43</v>
      </c>
      <c r="AA37" t="s">
        <v>44</v>
      </c>
      <c r="AB37" t="s">
        <v>44</v>
      </c>
    </row>
    <row r="38" spans="1:28" x14ac:dyDescent="0.25">
      <c r="A38" t="s">
        <v>248</v>
      </c>
      <c r="B38" s="1">
        <v>45295</v>
      </c>
      <c r="C38" t="s">
        <v>249</v>
      </c>
      <c r="D38" t="s">
        <v>250</v>
      </c>
      <c r="E38">
        <v>21</v>
      </c>
      <c r="F38" t="s">
        <v>31</v>
      </c>
      <c r="G38" t="s">
        <v>158</v>
      </c>
      <c r="H38" t="s">
        <v>159</v>
      </c>
      <c r="I38" t="s">
        <v>51</v>
      </c>
      <c r="J38" t="s">
        <v>52</v>
      </c>
      <c r="K38">
        <v>5</v>
      </c>
      <c r="L38" s="2">
        <v>650</v>
      </c>
      <c r="M38">
        <v>0</v>
      </c>
      <c r="N38" s="2">
        <v>3250</v>
      </c>
      <c r="O38" s="2">
        <v>0</v>
      </c>
      <c r="P38" s="2">
        <v>3250</v>
      </c>
      <c r="Q38" s="2">
        <v>2383.1799999999998</v>
      </c>
      <c r="R38" s="2">
        <v>866.82</v>
      </c>
      <c r="S38" t="s">
        <v>36</v>
      </c>
      <c r="T38" t="s">
        <v>122</v>
      </c>
      <c r="U38" t="s">
        <v>123</v>
      </c>
      <c r="V38" t="s">
        <v>39</v>
      </c>
      <c r="W38" t="s">
        <v>124</v>
      </c>
      <c r="X38" t="s">
        <v>97</v>
      </c>
      <c r="Y38" t="s">
        <v>56</v>
      </c>
      <c r="Z38" t="s">
        <v>43</v>
      </c>
      <c r="AA38" t="s">
        <v>44</v>
      </c>
      <c r="AB38" t="s">
        <v>44</v>
      </c>
    </row>
    <row r="39" spans="1:28" x14ac:dyDescent="0.25">
      <c r="A39" t="s">
        <v>251</v>
      </c>
      <c r="B39" s="1">
        <v>45295</v>
      </c>
      <c r="C39" t="s">
        <v>252</v>
      </c>
      <c r="D39" t="s">
        <v>253</v>
      </c>
      <c r="E39">
        <v>55</v>
      </c>
      <c r="F39" t="s">
        <v>31</v>
      </c>
      <c r="G39" t="s">
        <v>72</v>
      </c>
      <c r="H39" t="s">
        <v>73</v>
      </c>
      <c r="I39" t="s">
        <v>74</v>
      </c>
      <c r="J39" t="s">
        <v>75</v>
      </c>
      <c r="K39">
        <v>1</v>
      </c>
      <c r="L39" s="2">
        <v>2200</v>
      </c>
      <c r="M39">
        <v>15</v>
      </c>
      <c r="N39" s="2">
        <v>2200</v>
      </c>
      <c r="O39" s="2">
        <v>330</v>
      </c>
      <c r="P39" s="2">
        <v>1870</v>
      </c>
      <c r="Q39" s="2">
        <v>1485.75</v>
      </c>
      <c r="R39" s="2">
        <v>384.25</v>
      </c>
      <c r="S39" t="s">
        <v>53</v>
      </c>
      <c r="T39" t="s">
        <v>136</v>
      </c>
      <c r="U39" t="s">
        <v>38</v>
      </c>
      <c r="V39" t="s">
        <v>39</v>
      </c>
      <c r="W39" t="s">
        <v>92</v>
      </c>
      <c r="X39" t="s">
        <v>41</v>
      </c>
      <c r="Y39" t="s">
        <v>42</v>
      </c>
      <c r="Z39" t="s">
        <v>43</v>
      </c>
      <c r="AA39" t="s">
        <v>44</v>
      </c>
      <c r="AB39" t="s">
        <v>44</v>
      </c>
    </row>
    <row r="40" spans="1:28" x14ac:dyDescent="0.25">
      <c r="A40" t="s">
        <v>254</v>
      </c>
      <c r="B40" s="1">
        <v>45295</v>
      </c>
      <c r="C40" t="s">
        <v>255</v>
      </c>
      <c r="D40" t="s">
        <v>256</v>
      </c>
      <c r="E40">
        <v>25</v>
      </c>
      <c r="F40" t="s">
        <v>31</v>
      </c>
      <c r="G40" t="s">
        <v>212</v>
      </c>
      <c r="H40" t="s">
        <v>213</v>
      </c>
      <c r="I40" t="s">
        <v>51</v>
      </c>
      <c r="J40" t="s">
        <v>52</v>
      </c>
      <c r="K40">
        <v>2</v>
      </c>
      <c r="L40" s="2">
        <v>400</v>
      </c>
      <c r="M40">
        <v>10</v>
      </c>
      <c r="N40" s="2">
        <v>800</v>
      </c>
      <c r="O40" s="2">
        <v>80</v>
      </c>
      <c r="P40" s="2">
        <v>720</v>
      </c>
      <c r="Q40" s="2">
        <v>578.91999999999996</v>
      </c>
      <c r="R40" s="2">
        <v>141.08000000000001</v>
      </c>
      <c r="S40" t="s">
        <v>36</v>
      </c>
      <c r="T40" t="s">
        <v>114</v>
      </c>
      <c r="U40" t="s">
        <v>115</v>
      </c>
      <c r="V40" t="s">
        <v>39</v>
      </c>
      <c r="W40" t="s">
        <v>92</v>
      </c>
      <c r="X40" t="s">
        <v>97</v>
      </c>
      <c r="Y40" t="s">
        <v>56</v>
      </c>
      <c r="Z40" t="s">
        <v>43</v>
      </c>
      <c r="AA40" t="s">
        <v>44</v>
      </c>
      <c r="AB40" t="s">
        <v>44</v>
      </c>
    </row>
    <row r="41" spans="1:28" x14ac:dyDescent="0.25">
      <c r="A41" t="s">
        <v>257</v>
      </c>
      <c r="B41" s="1">
        <v>45295</v>
      </c>
      <c r="C41" t="s">
        <v>258</v>
      </c>
      <c r="D41" t="s">
        <v>259</v>
      </c>
      <c r="E41">
        <v>33</v>
      </c>
      <c r="F41" t="s">
        <v>111</v>
      </c>
      <c r="G41" t="s">
        <v>227</v>
      </c>
      <c r="H41" t="s">
        <v>228</v>
      </c>
      <c r="I41" t="s">
        <v>74</v>
      </c>
      <c r="J41" t="s">
        <v>75</v>
      </c>
      <c r="K41">
        <v>1</v>
      </c>
      <c r="L41" s="2">
        <v>1400</v>
      </c>
      <c r="M41">
        <v>20</v>
      </c>
      <c r="N41" s="2">
        <v>1400</v>
      </c>
      <c r="O41" s="2">
        <v>280</v>
      </c>
      <c r="P41" s="2">
        <v>1120</v>
      </c>
      <c r="Q41" s="2">
        <v>899.67</v>
      </c>
      <c r="R41" s="2">
        <v>220.33</v>
      </c>
      <c r="S41" t="s">
        <v>64</v>
      </c>
      <c r="T41" t="s">
        <v>65</v>
      </c>
      <c r="U41" t="s">
        <v>65</v>
      </c>
      <c r="V41" t="s">
        <v>39</v>
      </c>
      <c r="W41" t="s">
        <v>137</v>
      </c>
      <c r="X41" t="s">
        <v>97</v>
      </c>
      <c r="Y41" t="s">
        <v>42</v>
      </c>
      <c r="Z41" t="s">
        <v>43</v>
      </c>
      <c r="AA41" t="s">
        <v>44</v>
      </c>
      <c r="AB41" t="s">
        <v>44</v>
      </c>
    </row>
    <row r="42" spans="1:28" x14ac:dyDescent="0.25">
      <c r="A42" t="s">
        <v>260</v>
      </c>
      <c r="B42" s="1">
        <v>45295</v>
      </c>
      <c r="C42" t="s">
        <v>261</v>
      </c>
      <c r="D42" t="s">
        <v>262</v>
      </c>
      <c r="E42">
        <v>20</v>
      </c>
      <c r="F42" t="s">
        <v>48</v>
      </c>
      <c r="G42" t="s">
        <v>119</v>
      </c>
      <c r="H42" t="s">
        <v>120</v>
      </c>
      <c r="I42" t="s">
        <v>62</v>
      </c>
      <c r="J42" t="s">
        <v>121</v>
      </c>
      <c r="K42">
        <v>1</v>
      </c>
      <c r="L42" s="2">
        <v>4800</v>
      </c>
      <c r="M42">
        <v>0</v>
      </c>
      <c r="N42" s="2">
        <v>4800</v>
      </c>
      <c r="O42" s="2">
        <v>0</v>
      </c>
      <c r="P42" s="2">
        <v>4800</v>
      </c>
      <c r="Q42" s="2">
        <v>3194.08</v>
      </c>
      <c r="R42" s="2">
        <v>1605.92</v>
      </c>
      <c r="S42" t="s">
        <v>53</v>
      </c>
      <c r="T42" t="s">
        <v>263</v>
      </c>
      <c r="U42" t="s">
        <v>91</v>
      </c>
      <c r="V42" t="s">
        <v>39</v>
      </c>
      <c r="W42" t="s">
        <v>92</v>
      </c>
      <c r="X42" t="s">
        <v>97</v>
      </c>
      <c r="Y42" t="s">
        <v>56</v>
      </c>
      <c r="Z42" t="s">
        <v>43</v>
      </c>
      <c r="AA42" t="s">
        <v>44</v>
      </c>
      <c r="AB42" t="s">
        <v>44</v>
      </c>
    </row>
    <row r="43" spans="1:28" x14ac:dyDescent="0.25">
      <c r="A43" t="s">
        <v>264</v>
      </c>
      <c r="B43" s="1">
        <v>45295</v>
      </c>
      <c r="C43" t="s">
        <v>265</v>
      </c>
      <c r="D43" t="s">
        <v>266</v>
      </c>
      <c r="E43">
        <v>47</v>
      </c>
      <c r="F43" t="s">
        <v>111</v>
      </c>
      <c r="G43" t="s">
        <v>168</v>
      </c>
      <c r="H43" t="s">
        <v>169</v>
      </c>
      <c r="I43" t="s">
        <v>62</v>
      </c>
      <c r="J43" t="s">
        <v>143</v>
      </c>
      <c r="K43">
        <v>1</v>
      </c>
      <c r="L43" s="2">
        <v>1800</v>
      </c>
      <c r="M43">
        <v>5</v>
      </c>
      <c r="N43" s="2">
        <v>1800</v>
      </c>
      <c r="O43" s="2">
        <v>90</v>
      </c>
      <c r="P43" s="2">
        <v>1710</v>
      </c>
      <c r="Q43" s="2">
        <v>1269.1500000000001</v>
      </c>
      <c r="R43" s="2">
        <v>440.85</v>
      </c>
      <c r="S43" t="s">
        <v>64</v>
      </c>
      <c r="T43" t="s">
        <v>178</v>
      </c>
      <c r="U43" t="s">
        <v>154</v>
      </c>
      <c r="V43" t="s">
        <v>39</v>
      </c>
      <c r="W43" t="s">
        <v>92</v>
      </c>
      <c r="X43" t="s">
        <v>41</v>
      </c>
      <c r="Y43" t="s">
        <v>42</v>
      </c>
      <c r="Z43" t="s">
        <v>43</v>
      </c>
      <c r="AA43" t="s">
        <v>44</v>
      </c>
      <c r="AB43" t="s">
        <v>44</v>
      </c>
    </row>
    <row r="44" spans="1:28" x14ac:dyDescent="0.25">
      <c r="A44" t="s">
        <v>267</v>
      </c>
      <c r="B44" s="1">
        <v>45295</v>
      </c>
      <c r="C44" t="s">
        <v>268</v>
      </c>
      <c r="D44" t="s">
        <v>269</v>
      </c>
      <c r="E44">
        <v>20</v>
      </c>
      <c r="F44" t="s">
        <v>111</v>
      </c>
      <c r="G44" t="s">
        <v>197</v>
      </c>
      <c r="H44" t="s">
        <v>198</v>
      </c>
      <c r="I44" t="s">
        <v>74</v>
      </c>
      <c r="J44" t="s">
        <v>75</v>
      </c>
      <c r="K44">
        <v>1</v>
      </c>
      <c r="L44" s="2">
        <v>2600</v>
      </c>
      <c r="M44">
        <v>15</v>
      </c>
      <c r="N44" s="2">
        <v>2600</v>
      </c>
      <c r="O44" s="2">
        <v>390</v>
      </c>
      <c r="P44" s="2">
        <v>2210</v>
      </c>
      <c r="Q44" s="2">
        <v>1518.52</v>
      </c>
      <c r="R44" s="2">
        <v>691.48</v>
      </c>
      <c r="S44" t="s">
        <v>53</v>
      </c>
      <c r="T44" t="s">
        <v>178</v>
      </c>
      <c r="U44" t="s">
        <v>154</v>
      </c>
      <c r="V44" t="s">
        <v>39</v>
      </c>
      <c r="W44" t="s">
        <v>124</v>
      </c>
      <c r="X44" t="s">
        <v>97</v>
      </c>
      <c r="Y44" t="s">
        <v>56</v>
      </c>
      <c r="Z44" t="s">
        <v>43</v>
      </c>
      <c r="AA44" t="s">
        <v>44</v>
      </c>
      <c r="AB44" t="s">
        <v>44</v>
      </c>
    </row>
    <row r="45" spans="1:28" x14ac:dyDescent="0.25">
      <c r="A45" t="s">
        <v>270</v>
      </c>
      <c r="B45" s="1">
        <v>45295</v>
      </c>
      <c r="C45" t="s">
        <v>271</v>
      </c>
      <c r="D45" t="s">
        <v>272</v>
      </c>
      <c r="E45">
        <v>25</v>
      </c>
      <c r="F45" t="s">
        <v>31</v>
      </c>
      <c r="G45" t="s">
        <v>273</v>
      </c>
      <c r="H45" t="s">
        <v>274</v>
      </c>
      <c r="I45" t="s">
        <v>51</v>
      </c>
      <c r="J45" t="s">
        <v>52</v>
      </c>
      <c r="K45">
        <v>5</v>
      </c>
      <c r="L45" s="2">
        <v>250</v>
      </c>
      <c r="M45">
        <v>5</v>
      </c>
      <c r="N45" s="2">
        <v>1250</v>
      </c>
      <c r="O45" s="2">
        <v>62.5</v>
      </c>
      <c r="P45" s="2">
        <v>1187.5</v>
      </c>
      <c r="Q45" s="2">
        <v>917.22</v>
      </c>
      <c r="R45" s="2">
        <v>270.27999999999997</v>
      </c>
      <c r="S45" t="s">
        <v>53</v>
      </c>
      <c r="T45" t="s">
        <v>275</v>
      </c>
      <c r="U45" t="s">
        <v>123</v>
      </c>
      <c r="V45" t="s">
        <v>39</v>
      </c>
      <c r="W45" t="s">
        <v>83</v>
      </c>
      <c r="X45" t="s">
        <v>97</v>
      </c>
      <c r="Y45" t="s">
        <v>56</v>
      </c>
      <c r="Z45" t="s">
        <v>43</v>
      </c>
      <c r="AA45" t="s">
        <v>44</v>
      </c>
      <c r="AB45" t="s">
        <v>44</v>
      </c>
    </row>
    <row r="46" spans="1:28" x14ac:dyDescent="0.25">
      <c r="A46" t="s">
        <v>276</v>
      </c>
      <c r="B46" s="1">
        <v>45295</v>
      </c>
      <c r="C46" t="s">
        <v>139</v>
      </c>
      <c r="D46" t="s">
        <v>140</v>
      </c>
      <c r="E46">
        <v>30</v>
      </c>
      <c r="F46" t="s">
        <v>111</v>
      </c>
      <c r="G46" t="s">
        <v>101</v>
      </c>
      <c r="H46" t="s">
        <v>102</v>
      </c>
      <c r="I46" t="s">
        <v>103</v>
      </c>
      <c r="J46" t="s">
        <v>104</v>
      </c>
      <c r="K46">
        <v>1</v>
      </c>
      <c r="L46" s="2">
        <v>1800</v>
      </c>
      <c r="M46">
        <v>20</v>
      </c>
      <c r="N46" s="2">
        <v>1800</v>
      </c>
      <c r="O46" s="2">
        <v>360</v>
      </c>
      <c r="P46" s="2">
        <v>1440</v>
      </c>
      <c r="Q46" s="2">
        <v>895.81</v>
      </c>
      <c r="R46" s="2">
        <v>544.19000000000005</v>
      </c>
      <c r="S46" t="s">
        <v>36</v>
      </c>
      <c r="T46" t="s">
        <v>105</v>
      </c>
      <c r="U46" t="s">
        <v>106</v>
      </c>
      <c r="V46" t="s">
        <v>39</v>
      </c>
      <c r="W46" t="s">
        <v>66</v>
      </c>
      <c r="X46" t="s">
        <v>41</v>
      </c>
      <c r="Y46" t="s">
        <v>56</v>
      </c>
      <c r="Z46" t="s">
        <v>107</v>
      </c>
      <c r="AA46" t="s">
        <v>44</v>
      </c>
      <c r="AB46" t="s">
        <v>44</v>
      </c>
    </row>
    <row r="47" spans="1:28" x14ac:dyDescent="0.25">
      <c r="A47" t="s">
        <v>277</v>
      </c>
      <c r="B47" s="1">
        <v>45296</v>
      </c>
      <c r="C47" t="s">
        <v>278</v>
      </c>
      <c r="D47" t="s">
        <v>279</v>
      </c>
      <c r="E47">
        <v>52</v>
      </c>
      <c r="F47" t="s">
        <v>31</v>
      </c>
      <c r="G47" t="s">
        <v>280</v>
      </c>
      <c r="H47" t="s">
        <v>281</v>
      </c>
      <c r="I47" t="s">
        <v>62</v>
      </c>
      <c r="J47" t="s">
        <v>190</v>
      </c>
      <c r="K47">
        <v>1</v>
      </c>
      <c r="L47" s="2">
        <v>700</v>
      </c>
      <c r="M47">
        <v>15</v>
      </c>
      <c r="N47" s="2">
        <v>700</v>
      </c>
      <c r="O47" s="2">
        <v>105</v>
      </c>
      <c r="P47" s="2">
        <v>595</v>
      </c>
      <c r="Q47" s="2">
        <v>466.17</v>
      </c>
      <c r="R47" s="2">
        <v>128.83000000000001</v>
      </c>
      <c r="S47" t="s">
        <v>64</v>
      </c>
      <c r="T47" t="s">
        <v>37</v>
      </c>
      <c r="U47" t="s">
        <v>38</v>
      </c>
      <c r="V47" t="s">
        <v>39</v>
      </c>
      <c r="W47" t="s">
        <v>92</v>
      </c>
      <c r="X47" t="s">
        <v>67</v>
      </c>
      <c r="Y47" t="s">
        <v>56</v>
      </c>
      <c r="Z47" t="s">
        <v>43</v>
      </c>
      <c r="AA47" t="s">
        <v>44</v>
      </c>
      <c r="AB47" t="s">
        <v>44</v>
      </c>
    </row>
    <row r="48" spans="1:28" x14ac:dyDescent="0.25">
      <c r="A48" t="s">
        <v>282</v>
      </c>
      <c r="B48" s="1">
        <v>45296</v>
      </c>
      <c r="C48" t="s">
        <v>283</v>
      </c>
      <c r="D48" t="s">
        <v>284</v>
      </c>
      <c r="E48">
        <v>53</v>
      </c>
      <c r="F48" t="s">
        <v>111</v>
      </c>
      <c r="G48" t="s">
        <v>285</v>
      </c>
      <c r="H48" t="s">
        <v>286</v>
      </c>
      <c r="I48" t="s">
        <v>34</v>
      </c>
      <c r="J48" t="s">
        <v>121</v>
      </c>
      <c r="K48">
        <v>1</v>
      </c>
      <c r="L48" s="2">
        <v>3200</v>
      </c>
      <c r="M48">
        <v>10</v>
      </c>
      <c r="N48" s="2">
        <v>3200</v>
      </c>
      <c r="O48" s="2">
        <v>320</v>
      </c>
      <c r="P48" s="2">
        <v>2880</v>
      </c>
      <c r="Q48" s="2">
        <v>1773.12</v>
      </c>
      <c r="R48" s="2">
        <v>1106.8800000000001</v>
      </c>
      <c r="S48" t="s">
        <v>53</v>
      </c>
      <c r="T48" t="s">
        <v>153</v>
      </c>
      <c r="U48" t="s">
        <v>154</v>
      </c>
      <c r="V48" t="s">
        <v>39</v>
      </c>
      <c r="W48" t="s">
        <v>66</v>
      </c>
      <c r="X48" t="s">
        <v>41</v>
      </c>
      <c r="Y48" t="s">
        <v>56</v>
      </c>
      <c r="Z48" t="s">
        <v>43</v>
      </c>
      <c r="AA48" t="s">
        <v>44</v>
      </c>
      <c r="AB48" t="s">
        <v>44</v>
      </c>
    </row>
    <row r="49" spans="1:28" x14ac:dyDescent="0.25">
      <c r="A49" t="s">
        <v>287</v>
      </c>
      <c r="B49" s="1">
        <v>45296</v>
      </c>
      <c r="C49" t="s">
        <v>288</v>
      </c>
      <c r="D49" t="s">
        <v>289</v>
      </c>
      <c r="E49">
        <v>24</v>
      </c>
      <c r="F49" t="s">
        <v>31</v>
      </c>
      <c r="G49" t="s">
        <v>285</v>
      </c>
      <c r="H49" t="s">
        <v>286</v>
      </c>
      <c r="I49" t="s">
        <v>34</v>
      </c>
      <c r="J49" t="s">
        <v>121</v>
      </c>
      <c r="K49">
        <v>3</v>
      </c>
      <c r="L49" s="2">
        <v>3200</v>
      </c>
      <c r="M49">
        <v>0</v>
      </c>
      <c r="N49" s="2">
        <v>9600</v>
      </c>
      <c r="O49" s="2">
        <v>0</v>
      </c>
      <c r="P49" s="2">
        <v>9600</v>
      </c>
      <c r="Q49" s="2">
        <v>7228.65</v>
      </c>
      <c r="R49" s="2">
        <v>2371.35</v>
      </c>
      <c r="S49" t="s">
        <v>36</v>
      </c>
      <c r="T49" t="s">
        <v>290</v>
      </c>
      <c r="U49" t="s">
        <v>291</v>
      </c>
      <c r="V49" t="s">
        <v>39</v>
      </c>
      <c r="W49" t="s">
        <v>66</v>
      </c>
      <c r="X49" t="s">
        <v>41</v>
      </c>
      <c r="Y49" t="s">
        <v>56</v>
      </c>
      <c r="Z49" t="s">
        <v>43</v>
      </c>
      <c r="AA49" t="s">
        <v>44</v>
      </c>
      <c r="AB49" t="s">
        <v>44</v>
      </c>
    </row>
    <row r="50" spans="1:28" x14ac:dyDescent="0.25">
      <c r="A50" t="s">
        <v>292</v>
      </c>
      <c r="B50" s="1">
        <v>45296</v>
      </c>
      <c r="C50" t="s">
        <v>293</v>
      </c>
      <c r="D50" t="s">
        <v>294</v>
      </c>
      <c r="E50">
        <v>27</v>
      </c>
      <c r="F50" t="s">
        <v>48</v>
      </c>
      <c r="G50" t="s">
        <v>72</v>
      </c>
      <c r="H50" t="s">
        <v>73</v>
      </c>
      <c r="I50" t="s">
        <v>74</v>
      </c>
      <c r="J50" t="s">
        <v>75</v>
      </c>
      <c r="K50">
        <v>4</v>
      </c>
      <c r="L50" s="2">
        <v>2200</v>
      </c>
      <c r="M50">
        <v>0</v>
      </c>
      <c r="N50" s="2">
        <v>8800</v>
      </c>
      <c r="O50" s="2">
        <v>0</v>
      </c>
      <c r="P50" s="2">
        <v>8800</v>
      </c>
      <c r="Q50" s="2">
        <v>4888.6499999999996</v>
      </c>
      <c r="R50" s="2">
        <v>3911.35</v>
      </c>
      <c r="S50" t="s">
        <v>36</v>
      </c>
      <c r="T50" t="s">
        <v>122</v>
      </c>
      <c r="U50" t="s">
        <v>123</v>
      </c>
      <c r="V50" t="s">
        <v>39</v>
      </c>
      <c r="W50" t="s">
        <v>83</v>
      </c>
      <c r="X50" t="s">
        <v>41</v>
      </c>
      <c r="Y50" t="s">
        <v>56</v>
      </c>
      <c r="Z50" t="s">
        <v>43</v>
      </c>
      <c r="AA50" t="s">
        <v>44</v>
      </c>
      <c r="AB50" t="s">
        <v>44</v>
      </c>
    </row>
    <row r="51" spans="1:28" x14ac:dyDescent="0.25">
      <c r="A51" t="s">
        <v>295</v>
      </c>
      <c r="B51" s="1">
        <v>45296</v>
      </c>
      <c r="C51" t="s">
        <v>296</v>
      </c>
      <c r="D51" t="s">
        <v>297</v>
      </c>
      <c r="E51">
        <v>58</v>
      </c>
      <c r="F51" t="s">
        <v>111</v>
      </c>
      <c r="G51" t="s">
        <v>298</v>
      </c>
      <c r="H51" t="s">
        <v>299</v>
      </c>
      <c r="I51" t="s">
        <v>103</v>
      </c>
      <c r="J51" t="s">
        <v>104</v>
      </c>
      <c r="K51">
        <v>2</v>
      </c>
      <c r="L51" s="2">
        <v>700</v>
      </c>
      <c r="M51">
        <v>0</v>
      </c>
      <c r="N51" s="2">
        <v>1400</v>
      </c>
      <c r="O51" s="2">
        <v>0</v>
      </c>
      <c r="P51" s="2">
        <v>1400</v>
      </c>
      <c r="Q51" s="2">
        <v>1056.06</v>
      </c>
      <c r="R51" s="2">
        <v>343.94</v>
      </c>
      <c r="S51" t="s">
        <v>53</v>
      </c>
      <c r="T51" t="s">
        <v>105</v>
      </c>
      <c r="U51" t="s">
        <v>106</v>
      </c>
      <c r="V51" t="s">
        <v>39</v>
      </c>
      <c r="W51" t="s">
        <v>66</v>
      </c>
      <c r="X51" t="s">
        <v>97</v>
      </c>
      <c r="Y51" t="s">
        <v>56</v>
      </c>
      <c r="Z51" t="s">
        <v>43</v>
      </c>
      <c r="AA51" t="s">
        <v>44</v>
      </c>
      <c r="AB51" t="s">
        <v>44</v>
      </c>
    </row>
    <row r="52" spans="1:28" x14ac:dyDescent="0.25">
      <c r="A52" t="s">
        <v>300</v>
      </c>
      <c r="B52" s="1">
        <v>45296</v>
      </c>
      <c r="C52" t="s">
        <v>301</v>
      </c>
      <c r="D52" t="s">
        <v>302</v>
      </c>
      <c r="E52">
        <v>60</v>
      </c>
      <c r="F52" t="s">
        <v>111</v>
      </c>
      <c r="G52" t="s">
        <v>148</v>
      </c>
      <c r="H52" t="s">
        <v>149</v>
      </c>
      <c r="I52" t="s">
        <v>74</v>
      </c>
      <c r="J52" t="s">
        <v>130</v>
      </c>
      <c r="K52">
        <v>1</v>
      </c>
      <c r="L52" s="2">
        <v>3500</v>
      </c>
      <c r="M52">
        <v>15</v>
      </c>
      <c r="N52" s="2">
        <v>3500</v>
      </c>
      <c r="O52" s="2">
        <v>525</v>
      </c>
      <c r="P52" s="2">
        <v>2975</v>
      </c>
      <c r="Q52" s="2">
        <v>2371.69</v>
      </c>
      <c r="R52" s="2">
        <v>603.30999999999995</v>
      </c>
      <c r="S52" t="s">
        <v>53</v>
      </c>
      <c r="T52" t="s">
        <v>90</v>
      </c>
      <c r="U52" t="s">
        <v>91</v>
      </c>
      <c r="V52" t="s">
        <v>39</v>
      </c>
      <c r="W52" t="s">
        <v>66</v>
      </c>
      <c r="X52" t="s">
        <v>97</v>
      </c>
      <c r="Y52" t="s">
        <v>56</v>
      </c>
      <c r="Z52" t="s">
        <v>107</v>
      </c>
      <c r="AA52" t="s">
        <v>44</v>
      </c>
      <c r="AB52" t="s">
        <v>44</v>
      </c>
    </row>
    <row r="53" spans="1:28" x14ac:dyDescent="0.25">
      <c r="A53" t="s">
        <v>303</v>
      </c>
      <c r="B53" s="1">
        <v>45296</v>
      </c>
      <c r="C53" t="s">
        <v>304</v>
      </c>
      <c r="D53" t="s">
        <v>305</v>
      </c>
      <c r="E53">
        <v>51</v>
      </c>
      <c r="F53" t="s">
        <v>48</v>
      </c>
      <c r="G53" t="s">
        <v>238</v>
      </c>
      <c r="H53" t="s">
        <v>239</v>
      </c>
      <c r="I53" t="s">
        <v>62</v>
      </c>
      <c r="J53" t="s">
        <v>63</v>
      </c>
      <c r="K53">
        <v>2</v>
      </c>
      <c r="L53" s="2">
        <v>6500</v>
      </c>
      <c r="M53">
        <v>5</v>
      </c>
      <c r="N53" s="2">
        <v>13000</v>
      </c>
      <c r="O53" s="2">
        <v>650</v>
      </c>
      <c r="P53" s="2">
        <v>12350</v>
      </c>
      <c r="Q53" s="2">
        <v>9750.51</v>
      </c>
      <c r="R53" s="2">
        <v>2599.4899999999998</v>
      </c>
      <c r="S53" t="s">
        <v>64</v>
      </c>
      <c r="T53" t="s">
        <v>37</v>
      </c>
      <c r="U53" t="s">
        <v>38</v>
      </c>
      <c r="V53" t="s">
        <v>39</v>
      </c>
      <c r="W53" t="s">
        <v>83</v>
      </c>
      <c r="X53" t="s">
        <v>41</v>
      </c>
      <c r="Y53" t="s">
        <v>56</v>
      </c>
      <c r="Z53" t="s">
        <v>43</v>
      </c>
      <c r="AA53" t="s">
        <v>44</v>
      </c>
      <c r="AB53" t="s">
        <v>44</v>
      </c>
    </row>
    <row r="54" spans="1:28" x14ac:dyDescent="0.25">
      <c r="A54" t="s">
        <v>306</v>
      </c>
      <c r="B54" s="1">
        <v>45296</v>
      </c>
      <c r="C54" t="s">
        <v>307</v>
      </c>
      <c r="D54" t="s">
        <v>308</v>
      </c>
      <c r="E54">
        <v>51</v>
      </c>
      <c r="F54" t="s">
        <v>31</v>
      </c>
      <c r="G54" t="s">
        <v>285</v>
      </c>
      <c r="H54" t="s">
        <v>286</v>
      </c>
      <c r="I54" t="s">
        <v>34</v>
      </c>
      <c r="J54" t="s">
        <v>121</v>
      </c>
      <c r="K54">
        <v>2</v>
      </c>
      <c r="L54" s="2">
        <v>3200</v>
      </c>
      <c r="M54">
        <v>25</v>
      </c>
      <c r="N54" s="2">
        <v>6400</v>
      </c>
      <c r="O54" s="2">
        <v>1600</v>
      </c>
      <c r="P54" s="2">
        <v>4800</v>
      </c>
      <c r="Q54" s="2">
        <v>3829.63</v>
      </c>
      <c r="R54" s="2">
        <v>970.37</v>
      </c>
      <c r="S54" t="s">
        <v>36</v>
      </c>
      <c r="T54" t="s">
        <v>37</v>
      </c>
      <c r="U54" t="s">
        <v>38</v>
      </c>
      <c r="V54" t="s">
        <v>39</v>
      </c>
      <c r="W54" t="s">
        <v>92</v>
      </c>
      <c r="X54" t="s">
        <v>97</v>
      </c>
      <c r="Y54" t="s">
        <v>42</v>
      </c>
      <c r="Z54" t="s">
        <v>43</v>
      </c>
      <c r="AA54" t="s">
        <v>44</v>
      </c>
      <c r="AB54" t="s">
        <v>44</v>
      </c>
    </row>
    <row r="55" spans="1:28" x14ac:dyDescent="0.25">
      <c r="A55" t="s">
        <v>309</v>
      </c>
      <c r="B55" s="1">
        <v>45296</v>
      </c>
      <c r="C55" t="s">
        <v>310</v>
      </c>
      <c r="D55" t="s">
        <v>311</v>
      </c>
      <c r="E55">
        <v>38</v>
      </c>
      <c r="F55" t="s">
        <v>48</v>
      </c>
      <c r="G55" t="s">
        <v>148</v>
      </c>
      <c r="H55" t="s">
        <v>149</v>
      </c>
      <c r="I55" t="s">
        <v>74</v>
      </c>
      <c r="J55" t="s">
        <v>130</v>
      </c>
      <c r="K55">
        <v>3</v>
      </c>
      <c r="L55" s="2">
        <v>3500</v>
      </c>
      <c r="M55">
        <v>15</v>
      </c>
      <c r="N55" s="2">
        <v>10500</v>
      </c>
      <c r="O55" s="2">
        <v>1575</v>
      </c>
      <c r="P55" s="2">
        <v>8925</v>
      </c>
      <c r="Q55" s="2">
        <v>6920.43</v>
      </c>
      <c r="R55" s="2">
        <v>2004.57</v>
      </c>
      <c r="S55" t="s">
        <v>53</v>
      </c>
      <c r="T55" t="s">
        <v>114</v>
      </c>
      <c r="U55" t="s">
        <v>115</v>
      </c>
      <c r="V55" t="s">
        <v>39</v>
      </c>
      <c r="W55" t="s">
        <v>137</v>
      </c>
      <c r="X55" t="s">
        <v>97</v>
      </c>
      <c r="Y55" t="s">
        <v>56</v>
      </c>
      <c r="Z55" t="s">
        <v>144</v>
      </c>
      <c r="AA55" t="s">
        <v>44</v>
      </c>
      <c r="AB55" t="s">
        <v>44</v>
      </c>
    </row>
    <row r="56" spans="1:28" x14ac:dyDescent="0.25">
      <c r="A56" t="s">
        <v>312</v>
      </c>
      <c r="B56" s="1">
        <v>45296</v>
      </c>
      <c r="C56" t="s">
        <v>313</v>
      </c>
      <c r="D56" t="s">
        <v>314</v>
      </c>
      <c r="E56">
        <v>50</v>
      </c>
      <c r="F56" t="s">
        <v>48</v>
      </c>
      <c r="G56" t="s">
        <v>134</v>
      </c>
      <c r="H56" t="s">
        <v>135</v>
      </c>
      <c r="I56" t="s">
        <v>62</v>
      </c>
      <c r="J56" t="s">
        <v>130</v>
      </c>
      <c r="K56">
        <v>3</v>
      </c>
      <c r="L56" s="2">
        <v>8500</v>
      </c>
      <c r="M56">
        <v>15</v>
      </c>
      <c r="N56" s="2">
        <v>25500</v>
      </c>
      <c r="O56" s="2">
        <v>3825</v>
      </c>
      <c r="P56" s="2">
        <v>21675</v>
      </c>
      <c r="Q56" s="2">
        <v>15537.57</v>
      </c>
      <c r="R56" s="2">
        <v>6137.43</v>
      </c>
      <c r="S56" t="s">
        <v>53</v>
      </c>
      <c r="T56" t="s">
        <v>114</v>
      </c>
      <c r="U56" t="s">
        <v>115</v>
      </c>
      <c r="V56" t="s">
        <v>39</v>
      </c>
      <c r="W56" t="s">
        <v>124</v>
      </c>
      <c r="X56" t="s">
        <v>97</v>
      </c>
      <c r="Y56" t="s">
        <v>56</v>
      </c>
      <c r="Z56" t="s">
        <v>43</v>
      </c>
      <c r="AA56" t="s">
        <v>44</v>
      </c>
      <c r="AB56" t="s">
        <v>44</v>
      </c>
    </row>
    <row r="57" spans="1:28" x14ac:dyDescent="0.25">
      <c r="A57" t="s">
        <v>315</v>
      </c>
      <c r="B57" s="1">
        <v>45296</v>
      </c>
      <c r="C57" t="s">
        <v>316</v>
      </c>
      <c r="D57" t="s">
        <v>317</v>
      </c>
      <c r="E57">
        <v>44</v>
      </c>
      <c r="F57" t="s">
        <v>48</v>
      </c>
      <c r="G57" t="s">
        <v>318</v>
      </c>
      <c r="H57" t="s">
        <v>319</v>
      </c>
      <c r="I57" t="s">
        <v>34</v>
      </c>
      <c r="J57" t="s">
        <v>190</v>
      </c>
      <c r="K57">
        <v>6</v>
      </c>
      <c r="L57" s="2">
        <v>2500</v>
      </c>
      <c r="M57">
        <v>10</v>
      </c>
      <c r="N57" s="2">
        <v>15000</v>
      </c>
      <c r="O57" s="2">
        <v>1500</v>
      </c>
      <c r="P57" s="2">
        <v>13500</v>
      </c>
      <c r="Q57" s="2">
        <v>10586.31</v>
      </c>
      <c r="R57" s="2">
        <v>2913.69</v>
      </c>
      <c r="S57" t="s">
        <v>64</v>
      </c>
      <c r="T57" t="s">
        <v>178</v>
      </c>
      <c r="U57" t="s">
        <v>154</v>
      </c>
      <c r="V57" t="s">
        <v>39</v>
      </c>
      <c r="W57" t="s">
        <v>83</v>
      </c>
      <c r="X57" t="s">
        <v>67</v>
      </c>
      <c r="Y57" t="s">
        <v>56</v>
      </c>
      <c r="Z57" t="s">
        <v>43</v>
      </c>
      <c r="AA57" t="s">
        <v>44</v>
      </c>
      <c r="AB57" t="s">
        <v>44</v>
      </c>
    </row>
    <row r="58" spans="1:28" x14ac:dyDescent="0.25">
      <c r="A58" t="s">
        <v>320</v>
      </c>
      <c r="B58" s="1">
        <v>45296</v>
      </c>
      <c r="C58" t="s">
        <v>321</v>
      </c>
      <c r="D58" t="s">
        <v>322</v>
      </c>
      <c r="E58">
        <v>25</v>
      </c>
      <c r="F58" t="s">
        <v>48</v>
      </c>
      <c r="G58" t="s">
        <v>280</v>
      </c>
      <c r="H58" t="s">
        <v>281</v>
      </c>
      <c r="I58" t="s">
        <v>62</v>
      </c>
      <c r="J58" t="s">
        <v>190</v>
      </c>
      <c r="K58">
        <v>1</v>
      </c>
      <c r="L58" s="2">
        <v>700</v>
      </c>
      <c r="M58">
        <v>10</v>
      </c>
      <c r="N58" s="2">
        <v>700</v>
      </c>
      <c r="O58" s="2">
        <v>70</v>
      </c>
      <c r="P58" s="2">
        <v>630</v>
      </c>
      <c r="Q58" s="2">
        <v>380.09</v>
      </c>
      <c r="R58" s="2">
        <v>249.91</v>
      </c>
      <c r="S58" t="s">
        <v>53</v>
      </c>
      <c r="T58" t="s">
        <v>96</v>
      </c>
      <c r="U58" t="s">
        <v>96</v>
      </c>
      <c r="V58" t="s">
        <v>39</v>
      </c>
      <c r="W58" t="s">
        <v>137</v>
      </c>
      <c r="X58" t="s">
        <v>67</v>
      </c>
      <c r="Y58" t="s">
        <v>56</v>
      </c>
      <c r="Z58" t="s">
        <v>43</v>
      </c>
      <c r="AA58" t="s">
        <v>44</v>
      </c>
      <c r="AB58" t="s">
        <v>68</v>
      </c>
    </row>
    <row r="59" spans="1:28" x14ac:dyDescent="0.25">
      <c r="A59" t="s">
        <v>323</v>
      </c>
      <c r="B59" s="1">
        <v>45296</v>
      </c>
      <c r="C59" t="s">
        <v>324</v>
      </c>
      <c r="D59" t="s">
        <v>325</v>
      </c>
      <c r="E59">
        <v>23</v>
      </c>
      <c r="F59" t="s">
        <v>48</v>
      </c>
      <c r="G59" t="s">
        <v>227</v>
      </c>
      <c r="H59" t="s">
        <v>228</v>
      </c>
      <c r="I59" t="s">
        <v>74</v>
      </c>
      <c r="J59" t="s">
        <v>75</v>
      </c>
      <c r="K59">
        <v>1</v>
      </c>
      <c r="L59" s="2">
        <v>1400</v>
      </c>
      <c r="M59">
        <v>20</v>
      </c>
      <c r="N59" s="2">
        <v>1400</v>
      </c>
      <c r="O59" s="2">
        <v>280</v>
      </c>
      <c r="P59" s="2">
        <v>1120</v>
      </c>
      <c r="Q59" s="2">
        <v>810.08</v>
      </c>
      <c r="R59" s="2">
        <v>309.92</v>
      </c>
      <c r="S59" t="s">
        <v>53</v>
      </c>
      <c r="T59" t="s">
        <v>65</v>
      </c>
      <c r="U59" t="s">
        <v>65</v>
      </c>
      <c r="V59" t="s">
        <v>39</v>
      </c>
      <c r="W59" t="s">
        <v>83</v>
      </c>
      <c r="X59" t="s">
        <v>97</v>
      </c>
      <c r="Y59" t="s">
        <v>56</v>
      </c>
      <c r="Z59" t="s">
        <v>107</v>
      </c>
      <c r="AA59" t="s">
        <v>68</v>
      </c>
      <c r="AB59" t="s">
        <v>44</v>
      </c>
    </row>
    <row r="60" spans="1:28" x14ac:dyDescent="0.25">
      <c r="A60" t="s">
        <v>326</v>
      </c>
      <c r="B60" s="1">
        <v>45297</v>
      </c>
      <c r="C60" t="s">
        <v>327</v>
      </c>
      <c r="D60" t="s">
        <v>328</v>
      </c>
      <c r="E60">
        <v>29</v>
      </c>
      <c r="F60" t="s">
        <v>31</v>
      </c>
      <c r="G60" t="s">
        <v>207</v>
      </c>
      <c r="H60" t="s">
        <v>208</v>
      </c>
      <c r="I60" t="s">
        <v>34</v>
      </c>
      <c r="J60" t="s">
        <v>143</v>
      </c>
      <c r="K60">
        <v>1</v>
      </c>
      <c r="L60" s="2">
        <v>18000</v>
      </c>
      <c r="M60">
        <v>20</v>
      </c>
      <c r="N60" s="2">
        <v>18000</v>
      </c>
      <c r="O60" s="2">
        <v>3600</v>
      </c>
      <c r="P60" s="2">
        <v>14400</v>
      </c>
      <c r="Q60" s="2">
        <v>11801.4</v>
      </c>
      <c r="R60" s="2">
        <v>2598.6</v>
      </c>
      <c r="S60" t="s">
        <v>53</v>
      </c>
      <c r="T60" t="s">
        <v>90</v>
      </c>
      <c r="U60" t="s">
        <v>91</v>
      </c>
      <c r="V60" t="s">
        <v>39</v>
      </c>
      <c r="W60" t="s">
        <v>124</v>
      </c>
      <c r="X60" t="s">
        <v>41</v>
      </c>
      <c r="Y60" t="s">
        <v>56</v>
      </c>
      <c r="Z60" t="s">
        <v>43</v>
      </c>
      <c r="AA60" t="s">
        <v>44</v>
      </c>
      <c r="AB60" t="s">
        <v>44</v>
      </c>
    </row>
    <row r="61" spans="1:28" x14ac:dyDescent="0.25">
      <c r="A61" t="s">
        <v>329</v>
      </c>
      <c r="B61" s="1">
        <v>45297</v>
      </c>
      <c r="C61" t="s">
        <v>330</v>
      </c>
      <c r="D61" t="s">
        <v>331</v>
      </c>
      <c r="E61">
        <v>23</v>
      </c>
      <c r="F61" t="s">
        <v>31</v>
      </c>
      <c r="G61" t="s">
        <v>243</v>
      </c>
      <c r="H61" t="s">
        <v>244</v>
      </c>
      <c r="I61" t="s">
        <v>103</v>
      </c>
      <c r="J61" t="s">
        <v>104</v>
      </c>
      <c r="K61">
        <v>3</v>
      </c>
      <c r="L61" s="2">
        <v>450</v>
      </c>
      <c r="M61">
        <v>25</v>
      </c>
      <c r="N61" s="2">
        <v>1350</v>
      </c>
      <c r="O61" s="2">
        <v>337.5</v>
      </c>
      <c r="P61" s="2">
        <v>1012.5</v>
      </c>
      <c r="Q61" s="2">
        <v>559.25</v>
      </c>
      <c r="R61" s="2">
        <v>453.25</v>
      </c>
      <c r="S61" t="s">
        <v>53</v>
      </c>
      <c r="T61" t="s">
        <v>37</v>
      </c>
      <c r="U61" t="s">
        <v>38</v>
      </c>
      <c r="V61" t="s">
        <v>39</v>
      </c>
      <c r="W61" t="s">
        <v>137</v>
      </c>
      <c r="X61" t="s">
        <v>67</v>
      </c>
      <c r="Y61" t="s">
        <v>42</v>
      </c>
      <c r="Z61" t="s">
        <v>223</v>
      </c>
      <c r="AA61" t="s">
        <v>44</v>
      </c>
      <c r="AB61" t="s">
        <v>44</v>
      </c>
    </row>
    <row r="62" spans="1:28" x14ac:dyDescent="0.25">
      <c r="A62" t="s">
        <v>332</v>
      </c>
      <c r="B62" s="1">
        <v>45297</v>
      </c>
      <c r="C62" t="s">
        <v>333</v>
      </c>
      <c r="D62" t="s">
        <v>334</v>
      </c>
      <c r="E62">
        <v>24</v>
      </c>
      <c r="F62" t="s">
        <v>48</v>
      </c>
      <c r="G62" t="s">
        <v>49</v>
      </c>
      <c r="H62" t="s">
        <v>50</v>
      </c>
      <c r="I62" t="s">
        <v>51</v>
      </c>
      <c r="J62" t="s">
        <v>52</v>
      </c>
      <c r="K62">
        <v>1</v>
      </c>
      <c r="L62" s="2">
        <v>500</v>
      </c>
      <c r="M62">
        <v>25</v>
      </c>
      <c r="N62" s="2">
        <v>500</v>
      </c>
      <c r="O62" s="2">
        <v>125</v>
      </c>
      <c r="P62" s="2">
        <v>375</v>
      </c>
      <c r="Q62" s="2">
        <v>295.38</v>
      </c>
      <c r="R62" s="2">
        <v>79.62</v>
      </c>
      <c r="S62" t="s">
        <v>53</v>
      </c>
      <c r="T62" t="s">
        <v>114</v>
      </c>
      <c r="U62" t="s">
        <v>115</v>
      </c>
      <c r="V62" t="s">
        <v>39</v>
      </c>
      <c r="W62" t="s">
        <v>66</v>
      </c>
      <c r="X62" t="s">
        <v>41</v>
      </c>
      <c r="Y62" t="s">
        <v>56</v>
      </c>
      <c r="Z62" t="s">
        <v>43</v>
      </c>
      <c r="AA62" t="s">
        <v>44</v>
      </c>
      <c r="AB62" t="s">
        <v>44</v>
      </c>
    </row>
    <row r="63" spans="1:28" x14ac:dyDescent="0.25">
      <c r="A63" t="s">
        <v>335</v>
      </c>
      <c r="B63" s="1">
        <v>45297</v>
      </c>
      <c r="C63" t="s">
        <v>336</v>
      </c>
      <c r="D63" t="s">
        <v>337</v>
      </c>
      <c r="E63">
        <v>53</v>
      </c>
      <c r="F63" t="s">
        <v>31</v>
      </c>
      <c r="G63" t="s">
        <v>119</v>
      </c>
      <c r="H63" t="s">
        <v>120</v>
      </c>
      <c r="I63" t="s">
        <v>62</v>
      </c>
      <c r="J63" t="s">
        <v>121</v>
      </c>
      <c r="K63">
        <v>1</v>
      </c>
      <c r="L63" s="2">
        <v>4800</v>
      </c>
      <c r="M63">
        <v>15</v>
      </c>
      <c r="N63" s="2">
        <v>4800</v>
      </c>
      <c r="O63" s="2">
        <v>720</v>
      </c>
      <c r="P63" s="2">
        <v>4080</v>
      </c>
      <c r="Q63" s="2">
        <v>2568.27</v>
      </c>
      <c r="R63" s="2">
        <v>1511.73</v>
      </c>
      <c r="S63" t="s">
        <v>53</v>
      </c>
      <c r="T63" t="s">
        <v>65</v>
      </c>
      <c r="U63" t="s">
        <v>65</v>
      </c>
      <c r="V63" t="s">
        <v>39</v>
      </c>
      <c r="W63" t="s">
        <v>137</v>
      </c>
      <c r="X63" t="s">
        <v>41</v>
      </c>
      <c r="Y63" t="s">
        <v>56</v>
      </c>
      <c r="Z63" t="s">
        <v>43</v>
      </c>
      <c r="AA63" t="s">
        <v>68</v>
      </c>
      <c r="AB63" t="s">
        <v>68</v>
      </c>
    </row>
    <row r="64" spans="1:28" x14ac:dyDescent="0.25">
      <c r="A64" t="s">
        <v>338</v>
      </c>
      <c r="B64" s="1">
        <v>45297</v>
      </c>
      <c r="C64" t="s">
        <v>339</v>
      </c>
      <c r="D64" t="s">
        <v>340</v>
      </c>
      <c r="E64">
        <v>38</v>
      </c>
      <c r="F64" t="s">
        <v>31</v>
      </c>
      <c r="G64" t="s">
        <v>298</v>
      </c>
      <c r="H64" t="s">
        <v>299</v>
      </c>
      <c r="I64" t="s">
        <v>103</v>
      </c>
      <c r="J64" t="s">
        <v>104</v>
      </c>
      <c r="K64">
        <v>3</v>
      </c>
      <c r="L64" s="2">
        <v>700</v>
      </c>
      <c r="M64">
        <v>20</v>
      </c>
      <c r="N64" s="2">
        <v>2100</v>
      </c>
      <c r="O64" s="2">
        <v>420</v>
      </c>
      <c r="P64" s="2">
        <v>1680</v>
      </c>
      <c r="Q64" s="2">
        <v>1335.28</v>
      </c>
      <c r="R64" s="2">
        <v>344.72</v>
      </c>
      <c r="S64" t="s">
        <v>36</v>
      </c>
      <c r="T64" t="s">
        <v>96</v>
      </c>
      <c r="U64" t="s">
        <v>96</v>
      </c>
      <c r="V64" t="s">
        <v>39</v>
      </c>
      <c r="W64" t="s">
        <v>124</v>
      </c>
      <c r="X64" t="s">
        <v>97</v>
      </c>
      <c r="Y64" t="s">
        <v>56</v>
      </c>
      <c r="Z64" t="s">
        <v>43</v>
      </c>
      <c r="AA64" t="s">
        <v>44</v>
      </c>
      <c r="AB64" t="s">
        <v>44</v>
      </c>
    </row>
    <row r="65" spans="1:28" x14ac:dyDescent="0.25">
      <c r="A65" t="s">
        <v>341</v>
      </c>
      <c r="B65" s="1">
        <v>45297</v>
      </c>
      <c r="C65" t="s">
        <v>342</v>
      </c>
      <c r="D65" t="s">
        <v>343</v>
      </c>
      <c r="E65">
        <v>57</v>
      </c>
      <c r="F65" t="s">
        <v>48</v>
      </c>
      <c r="G65" t="s">
        <v>344</v>
      </c>
      <c r="H65" t="s">
        <v>345</v>
      </c>
      <c r="I65" t="s">
        <v>34</v>
      </c>
      <c r="J65" t="s">
        <v>121</v>
      </c>
      <c r="K65">
        <v>1</v>
      </c>
      <c r="L65" s="2">
        <v>1600</v>
      </c>
      <c r="M65">
        <v>10</v>
      </c>
      <c r="N65" s="2">
        <v>1600</v>
      </c>
      <c r="O65" s="2">
        <v>160</v>
      </c>
      <c r="P65" s="2">
        <v>1440</v>
      </c>
      <c r="Q65" s="2">
        <v>954.05</v>
      </c>
      <c r="R65" s="2">
        <v>485.95</v>
      </c>
      <c r="S65" t="s">
        <v>64</v>
      </c>
      <c r="T65" t="s">
        <v>37</v>
      </c>
      <c r="U65" t="s">
        <v>38</v>
      </c>
      <c r="V65" t="s">
        <v>39</v>
      </c>
      <c r="W65" t="s">
        <v>137</v>
      </c>
      <c r="X65" t="s">
        <v>97</v>
      </c>
      <c r="Y65" t="s">
        <v>42</v>
      </c>
      <c r="Z65" t="s">
        <v>43</v>
      </c>
      <c r="AA65" t="s">
        <v>44</v>
      </c>
      <c r="AB65" t="s">
        <v>44</v>
      </c>
    </row>
    <row r="66" spans="1:28" x14ac:dyDescent="0.25">
      <c r="A66" t="s">
        <v>346</v>
      </c>
      <c r="B66" s="1">
        <v>45297</v>
      </c>
      <c r="C66" t="s">
        <v>347</v>
      </c>
      <c r="D66" t="s">
        <v>348</v>
      </c>
      <c r="E66">
        <v>30</v>
      </c>
      <c r="F66" t="s">
        <v>48</v>
      </c>
      <c r="G66" t="s">
        <v>285</v>
      </c>
      <c r="H66" t="s">
        <v>286</v>
      </c>
      <c r="I66" t="s">
        <v>34</v>
      </c>
      <c r="J66" t="s">
        <v>121</v>
      </c>
      <c r="K66">
        <v>3</v>
      </c>
      <c r="L66" s="2">
        <v>3200</v>
      </c>
      <c r="M66">
        <v>10</v>
      </c>
      <c r="N66" s="2">
        <v>9600</v>
      </c>
      <c r="O66" s="2">
        <v>960</v>
      </c>
      <c r="P66" s="2">
        <v>8640</v>
      </c>
      <c r="Q66" s="2">
        <v>6869.21</v>
      </c>
      <c r="R66" s="2">
        <v>1770.79</v>
      </c>
      <c r="S66" t="s">
        <v>53</v>
      </c>
      <c r="T66" t="s">
        <v>178</v>
      </c>
      <c r="U66" t="s">
        <v>154</v>
      </c>
      <c r="V66" t="s">
        <v>39</v>
      </c>
      <c r="W66" t="s">
        <v>40</v>
      </c>
      <c r="X66" t="s">
        <v>67</v>
      </c>
      <c r="Y66" t="s">
        <v>56</v>
      </c>
      <c r="Z66" t="s">
        <v>43</v>
      </c>
      <c r="AA66" t="s">
        <v>68</v>
      </c>
      <c r="AB66" t="s">
        <v>44</v>
      </c>
    </row>
    <row r="67" spans="1:28" x14ac:dyDescent="0.25">
      <c r="A67" t="s">
        <v>349</v>
      </c>
      <c r="B67" s="1">
        <v>45297</v>
      </c>
      <c r="C67" t="s">
        <v>350</v>
      </c>
      <c r="D67" t="s">
        <v>351</v>
      </c>
      <c r="E67">
        <v>36</v>
      </c>
      <c r="F67" t="s">
        <v>31</v>
      </c>
      <c r="G67" t="s">
        <v>352</v>
      </c>
      <c r="H67" t="s">
        <v>353</v>
      </c>
      <c r="I67" t="s">
        <v>103</v>
      </c>
      <c r="J67" t="s">
        <v>104</v>
      </c>
      <c r="K67">
        <v>3</v>
      </c>
      <c r="L67" s="2">
        <v>850</v>
      </c>
      <c r="M67">
        <v>20</v>
      </c>
      <c r="N67" s="2">
        <v>2550</v>
      </c>
      <c r="O67" s="2">
        <v>510</v>
      </c>
      <c r="P67" s="2">
        <v>2040</v>
      </c>
      <c r="Q67" s="2">
        <v>1301.76</v>
      </c>
      <c r="R67" s="2">
        <v>738.24</v>
      </c>
      <c r="S67" t="s">
        <v>53</v>
      </c>
      <c r="T67" t="s">
        <v>105</v>
      </c>
      <c r="U67" t="s">
        <v>106</v>
      </c>
      <c r="V67" t="s">
        <v>39</v>
      </c>
      <c r="W67" t="s">
        <v>124</v>
      </c>
      <c r="X67" t="s">
        <v>41</v>
      </c>
      <c r="Y67" t="s">
        <v>56</v>
      </c>
      <c r="Z67" t="s">
        <v>43</v>
      </c>
      <c r="AA67" t="s">
        <v>44</v>
      </c>
      <c r="AB67" t="s">
        <v>44</v>
      </c>
    </row>
    <row r="68" spans="1:28" x14ac:dyDescent="0.25">
      <c r="A68" t="s">
        <v>354</v>
      </c>
      <c r="B68" s="1">
        <v>45297</v>
      </c>
      <c r="C68" t="s">
        <v>355</v>
      </c>
      <c r="D68" t="s">
        <v>356</v>
      </c>
      <c r="E68">
        <v>52</v>
      </c>
      <c r="F68" t="s">
        <v>31</v>
      </c>
      <c r="G68" t="s">
        <v>101</v>
      </c>
      <c r="H68" t="s">
        <v>102</v>
      </c>
      <c r="I68" t="s">
        <v>103</v>
      </c>
      <c r="J68" t="s">
        <v>104</v>
      </c>
      <c r="K68">
        <v>1</v>
      </c>
      <c r="L68" s="2">
        <v>1800</v>
      </c>
      <c r="M68">
        <v>10</v>
      </c>
      <c r="N68" s="2">
        <v>1800</v>
      </c>
      <c r="O68" s="2">
        <v>180</v>
      </c>
      <c r="P68" s="2">
        <v>1620</v>
      </c>
      <c r="Q68" s="2">
        <v>1235.56</v>
      </c>
      <c r="R68" s="2">
        <v>384.44</v>
      </c>
      <c r="S68" t="s">
        <v>53</v>
      </c>
      <c r="T68" t="s">
        <v>90</v>
      </c>
      <c r="U68" t="s">
        <v>91</v>
      </c>
      <c r="V68" t="s">
        <v>39</v>
      </c>
      <c r="W68" t="s">
        <v>137</v>
      </c>
      <c r="X68" t="s">
        <v>97</v>
      </c>
      <c r="Y68" t="s">
        <v>42</v>
      </c>
      <c r="Z68" t="s">
        <v>43</v>
      </c>
      <c r="AA68" t="s">
        <v>44</v>
      </c>
      <c r="AB68" t="s">
        <v>44</v>
      </c>
    </row>
    <row r="69" spans="1:28" x14ac:dyDescent="0.25">
      <c r="A69" t="s">
        <v>357</v>
      </c>
      <c r="B69" s="1">
        <v>45297</v>
      </c>
      <c r="C69" t="s">
        <v>358</v>
      </c>
      <c r="D69" t="s">
        <v>359</v>
      </c>
      <c r="E69">
        <v>51</v>
      </c>
      <c r="F69" t="s">
        <v>48</v>
      </c>
      <c r="G69" t="s">
        <v>298</v>
      </c>
      <c r="H69" t="s">
        <v>299</v>
      </c>
      <c r="I69" t="s">
        <v>103</v>
      </c>
      <c r="J69" t="s">
        <v>104</v>
      </c>
      <c r="K69">
        <v>1</v>
      </c>
      <c r="L69" s="2">
        <v>700</v>
      </c>
      <c r="M69">
        <v>10</v>
      </c>
      <c r="N69" s="2">
        <v>700</v>
      </c>
      <c r="O69" s="2">
        <v>70</v>
      </c>
      <c r="P69" s="2">
        <v>630</v>
      </c>
      <c r="Q69" s="2">
        <v>369.85</v>
      </c>
      <c r="R69" s="2">
        <v>260.14999999999998</v>
      </c>
      <c r="S69" t="s">
        <v>64</v>
      </c>
      <c r="T69" t="s">
        <v>263</v>
      </c>
      <c r="U69" t="s">
        <v>91</v>
      </c>
      <c r="V69" t="s">
        <v>39</v>
      </c>
      <c r="W69" t="s">
        <v>83</v>
      </c>
      <c r="X69" t="s">
        <v>67</v>
      </c>
      <c r="Y69" t="s">
        <v>56</v>
      </c>
      <c r="Z69" t="s">
        <v>43</v>
      </c>
      <c r="AA69" t="s">
        <v>44</v>
      </c>
      <c r="AB69" t="s">
        <v>44</v>
      </c>
    </row>
    <row r="70" spans="1:28" x14ac:dyDescent="0.25">
      <c r="A70" t="s">
        <v>360</v>
      </c>
      <c r="B70" s="1">
        <v>45297</v>
      </c>
      <c r="C70" t="s">
        <v>361</v>
      </c>
      <c r="D70" t="s">
        <v>362</v>
      </c>
      <c r="E70">
        <v>50</v>
      </c>
      <c r="F70" t="s">
        <v>48</v>
      </c>
      <c r="G70" t="s">
        <v>212</v>
      </c>
      <c r="H70" t="s">
        <v>213</v>
      </c>
      <c r="I70" t="s">
        <v>51</v>
      </c>
      <c r="J70" t="s">
        <v>52</v>
      </c>
      <c r="K70">
        <v>6</v>
      </c>
      <c r="L70" s="2">
        <v>400</v>
      </c>
      <c r="M70">
        <v>10</v>
      </c>
      <c r="N70" s="2">
        <v>2400</v>
      </c>
      <c r="O70" s="2">
        <v>240</v>
      </c>
      <c r="P70" s="2">
        <v>2160</v>
      </c>
      <c r="Q70" s="2">
        <v>1327.29</v>
      </c>
      <c r="R70" s="2">
        <v>832.71</v>
      </c>
      <c r="S70" t="s">
        <v>53</v>
      </c>
      <c r="T70" t="s">
        <v>37</v>
      </c>
      <c r="U70" t="s">
        <v>38</v>
      </c>
      <c r="V70" t="s">
        <v>39</v>
      </c>
      <c r="W70" t="s">
        <v>92</v>
      </c>
      <c r="X70" t="s">
        <v>41</v>
      </c>
      <c r="Y70" t="s">
        <v>84</v>
      </c>
      <c r="Z70" t="s">
        <v>43</v>
      </c>
      <c r="AA70" t="s">
        <v>44</v>
      </c>
      <c r="AB70" t="s">
        <v>44</v>
      </c>
    </row>
    <row r="71" spans="1:28" x14ac:dyDescent="0.25">
      <c r="A71" t="s">
        <v>363</v>
      </c>
      <c r="B71" s="1">
        <v>45297</v>
      </c>
      <c r="C71" t="s">
        <v>364</v>
      </c>
      <c r="D71" t="s">
        <v>365</v>
      </c>
      <c r="E71">
        <v>40</v>
      </c>
      <c r="F71" t="s">
        <v>111</v>
      </c>
      <c r="G71" t="s">
        <v>366</v>
      </c>
      <c r="H71" t="s">
        <v>367</v>
      </c>
      <c r="I71" t="s">
        <v>34</v>
      </c>
      <c r="J71" t="s">
        <v>130</v>
      </c>
      <c r="K71">
        <v>2</v>
      </c>
      <c r="L71" s="2">
        <v>14500</v>
      </c>
      <c r="M71">
        <v>20</v>
      </c>
      <c r="N71" s="2">
        <v>29000</v>
      </c>
      <c r="O71" s="2">
        <v>5800</v>
      </c>
      <c r="P71" s="2">
        <v>23200</v>
      </c>
      <c r="Q71" s="2">
        <v>18606.72</v>
      </c>
      <c r="R71" s="2">
        <v>4593.28</v>
      </c>
      <c r="S71" t="s">
        <v>36</v>
      </c>
      <c r="T71" t="s">
        <v>54</v>
      </c>
      <c r="U71" t="s">
        <v>55</v>
      </c>
      <c r="V71" t="s">
        <v>39</v>
      </c>
      <c r="W71" t="s">
        <v>83</v>
      </c>
      <c r="X71" t="s">
        <v>97</v>
      </c>
      <c r="Y71" t="s">
        <v>56</v>
      </c>
      <c r="Z71" t="s">
        <v>43</v>
      </c>
      <c r="AA71" t="s">
        <v>44</v>
      </c>
      <c r="AB71" t="s">
        <v>44</v>
      </c>
    </row>
    <row r="72" spans="1:28" x14ac:dyDescent="0.25">
      <c r="A72" t="s">
        <v>368</v>
      </c>
      <c r="B72" s="1">
        <v>45297</v>
      </c>
      <c r="C72" t="s">
        <v>369</v>
      </c>
      <c r="D72" t="s">
        <v>370</v>
      </c>
      <c r="E72">
        <v>58</v>
      </c>
      <c r="F72" t="s">
        <v>31</v>
      </c>
      <c r="G72" t="s">
        <v>72</v>
      </c>
      <c r="H72" t="s">
        <v>73</v>
      </c>
      <c r="I72" t="s">
        <v>74</v>
      </c>
      <c r="J72" t="s">
        <v>75</v>
      </c>
      <c r="K72">
        <v>1</v>
      </c>
      <c r="L72" s="2">
        <v>2200</v>
      </c>
      <c r="M72">
        <v>10</v>
      </c>
      <c r="N72" s="2">
        <v>2200</v>
      </c>
      <c r="O72" s="2">
        <v>220</v>
      </c>
      <c r="P72" s="2">
        <v>1980</v>
      </c>
      <c r="Q72" s="2">
        <v>1528.15</v>
      </c>
      <c r="R72" s="2">
        <v>451.85</v>
      </c>
      <c r="S72" t="s">
        <v>64</v>
      </c>
      <c r="T72" t="s">
        <v>90</v>
      </c>
      <c r="U72" t="s">
        <v>91</v>
      </c>
      <c r="V72" t="s">
        <v>39</v>
      </c>
      <c r="W72" t="s">
        <v>137</v>
      </c>
      <c r="X72" t="s">
        <v>97</v>
      </c>
      <c r="Y72" t="s">
        <v>56</v>
      </c>
      <c r="Z72" t="s">
        <v>43</v>
      </c>
      <c r="AA72" t="s">
        <v>44</v>
      </c>
      <c r="AB72" t="s">
        <v>68</v>
      </c>
    </row>
    <row r="73" spans="1:28" x14ac:dyDescent="0.25">
      <c r="A73" t="s">
        <v>371</v>
      </c>
      <c r="B73" s="1">
        <v>45297</v>
      </c>
      <c r="C73" t="s">
        <v>355</v>
      </c>
      <c r="D73" t="s">
        <v>356</v>
      </c>
      <c r="E73">
        <v>36</v>
      </c>
      <c r="F73" t="s">
        <v>111</v>
      </c>
      <c r="G73" t="s">
        <v>112</v>
      </c>
      <c r="H73" t="s">
        <v>113</v>
      </c>
      <c r="I73" t="s">
        <v>103</v>
      </c>
      <c r="J73" t="s">
        <v>104</v>
      </c>
      <c r="K73">
        <v>1</v>
      </c>
      <c r="L73" s="2">
        <v>650</v>
      </c>
      <c r="M73">
        <v>0</v>
      </c>
      <c r="N73" s="2">
        <v>650</v>
      </c>
      <c r="O73" s="2">
        <v>0</v>
      </c>
      <c r="P73" s="2">
        <v>650</v>
      </c>
      <c r="Q73" s="2">
        <v>522.6</v>
      </c>
      <c r="R73" s="2">
        <v>127.4</v>
      </c>
      <c r="S73" t="s">
        <v>64</v>
      </c>
      <c r="T73" t="s">
        <v>114</v>
      </c>
      <c r="U73" t="s">
        <v>115</v>
      </c>
      <c r="V73" t="s">
        <v>39</v>
      </c>
      <c r="W73" t="s">
        <v>40</v>
      </c>
      <c r="X73" t="s">
        <v>41</v>
      </c>
      <c r="Y73" t="s">
        <v>56</v>
      </c>
      <c r="Z73" t="s">
        <v>107</v>
      </c>
      <c r="AA73" t="s">
        <v>44</v>
      </c>
      <c r="AB73" t="s">
        <v>44</v>
      </c>
    </row>
    <row r="74" spans="1:28" x14ac:dyDescent="0.25">
      <c r="A74" t="s">
        <v>372</v>
      </c>
      <c r="B74" s="1">
        <v>45297</v>
      </c>
      <c r="C74" t="s">
        <v>373</v>
      </c>
      <c r="D74" t="s">
        <v>374</v>
      </c>
      <c r="E74">
        <v>30</v>
      </c>
      <c r="F74" t="s">
        <v>31</v>
      </c>
      <c r="G74" t="s">
        <v>217</v>
      </c>
      <c r="H74" t="s">
        <v>218</v>
      </c>
      <c r="I74" t="s">
        <v>34</v>
      </c>
      <c r="J74" t="s">
        <v>130</v>
      </c>
      <c r="K74">
        <v>2</v>
      </c>
      <c r="L74" s="2">
        <v>28000</v>
      </c>
      <c r="M74">
        <v>10</v>
      </c>
      <c r="N74" s="2">
        <v>56000</v>
      </c>
      <c r="O74" s="2">
        <v>5600</v>
      </c>
      <c r="P74" s="2">
        <v>50400</v>
      </c>
      <c r="Q74" s="2">
        <v>39136.410000000003</v>
      </c>
      <c r="R74" s="2">
        <v>11263.59</v>
      </c>
      <c r="S74" t="s">
        <v>53</v>
      </c>
      <c r="T74" t="s">
        <v>96</v>
      </c>
      <c r="U74" t="s">
        <v>96</v>
      </c>
      <c r="V74" t="s">
        <v>39</v>
      </c>
      <c r="W74" t="s">
        <v>137</v>
      </c>
      <c r="X74" t="s">
        <v>41</v>
      </c>
      <c r="Y74" t="s">
        <v>42</v>
      </c>
      <c r="Z74" t="s">
        <v>43</v>
      </c>
      <c r="AA74" t="s">
        <v>44</v>
      </c>
      <c r="AB74" t="s">
        <v>44</v>
      </c>
    </row>
    <row r="75" spans="1:28" x14ac:dyDescent="0.25">
      <c r="A75" t="s">
        <v>375</v>
      </c>
      <c r="B75" s="1">
        <v>45297</v>
      </c>
      <c r="C75" t="s">
        <v>376</v>
      </c>
      <c r="D75" t="s">
        <v>377</v>
      </c>
      <c r="E75">
        <v>45</v>
      </c>
      <c r="F75" t="s">
        <v>111</v>
      </c>
      <c r="G75" t="s">
        <v>134</v>
      </c>
      <c r="H75" t="s">
        <v>135</v>
      </c>
      <c r="I75" t="s">
        <v>62</v>
      </c>
      <c r="J75" t="s">
        <v>130</v>
      </c>
      <c r="K75">
        <v>2</v>
      </c>
      <c r="L75" s="2">
        <v>8500</v>
      </c>
      <c r="M75">
        <v>25</v>
      </c>
      <c r="N75" s="2">
        <v>17000</v>
      </c>
      <c r="O75" s="2">
        <v>4250</v>
      </c>
      <c r="P75" s="2">
        <v>12750</v>
      </c>
      <c r="Q75" s="2">
        <v>9085.99</v>
      </c>
      <c r="R75" s="2">
        <v>3664.01</v>
      </c>
      <c r="S75" t="s">
        <v>53</v>
      </c>
      <c r="T75" t="s">
        <v>65</v>
      </c>
      <c r="U75" t="s">
        <v>65</v>
      </c>
      <c r="V75" t="s">
        <v>39</v>
      </c>
      <c r="W75" t="s">
        <v>137</v>
      </c>
      <c r="X75" t="s">
        <v>41</v>
      </c>
      <c r="Y75" t="s">
        <v>56</v>
      </c>
      <c r="Z75" t="s">
        <v>43</v>
      </c>
      <c r="AA75" t="s">
        <v>44</v>
      </c>
      <c r="AB75" t="s">
        <v>44</v>
      </c>
    </row>
    <row r="76" spans="1:28" x14ac:dyDescent="0.25">
      <c r="A76" t="s">
        <v>378</v>
      </c>
      <c r="B76" s="1">
        <v>45297</v>
      </c>
      <c r="C76" t="s">
        <v>379</v>
      </c>
      <c r="D76" t="s">
        <v>380</v>
      </c>
      <c r="E76">
        <v>29</v>
      </c>
      <c r="F76" t="s">
        <v>48</v>
      </c>
      <c r="G76" t="s">
        <v>60</v>
      </c>
      <c r="H76" t="s">
        <v>61</v>
      </c>
      <c r="I76" t="s">
        <v>62</v>
      </c>
      <c r="J76" t="s">
        <v>63</v>
      </c>
      <c r="K76">
        <v>1</v>
      </c>
      <c r="L76" s="2">
        <v>3500</v>
      </c>
      <c r="M76">
        <v>25</v>
      </c>
      <c r="N76" s="2">
        <v>3500</v>
      </c>
      <c r="O76" s="2">
        <v>875</v>
      </c>
      <c r="P76" s="2">
        <v>2625</v>
      </c>
      <c r="Q76" s="2">
        <v>1938.76</v>
      </c>
      <c r="R76" s="2">
        <v>686.24</v>
      </c>
      <c r="S76" t="s">
        <v>53</v>
      </c>
      <c r="T76" t="s">
        <v>37</v>
      </c>
      <c r="U76" t="s">
        <v>38</v>
      </c>
      <c r="V76" t="s">
        <v>39</v>
      </c>
      <c r="W76" t="s">
        <v>83</v>
      </c>
      <c r="X76" t="s">
        <v>97</v>
      </c>
      <c r="Y76" t="s">
        <v>84</v>
      </c>
      <c r="Z76" t="s">
        <v>43</v>
      </c>
      <c r="AA76" t="s">
        <v>44</v>
      </c>
      <c r="AB76" t="s">
        <v>44</v>
      </c>
    </row>
    <row r="77" spans="1:28" x14ac:dyDescent="0.25">
      <c r="A77" t="s">
        <v>381</v>
      </c>
      <c r="B77" s="1">
        <v>45298</v>
      </c>
      <c r="C77" t="s">
        <v>382</v>
      </c>
      <c r="D77" t="s">
        <v>383</v>
      </c>
      <c r="E77">
        <v>47</v>
      </c>
      <c r="F77" t="s">
        <v>48</v>
      </c>
      <c r="G77" t="s">
        <v>134</v>
      </c>
      <c r="H77" t="s">
        <v>135</v>
      </c>
      <c r="I77" t="s">
        <v>62</v>
      </c>
      <c r="J77" t="s">
        <v>130</v>
      </c>
      <c r="K77">
        <v>3</v>
      </c>
      <c r="L77" s="2">
        <v>8500</v>
      </c>
      <c r="M77">
        <v>15</v>
      </c>
      <c r="N77" s="2">
        <v>25500</v>
      </c>
      <c r="O77" s="2">
        <v>3825</v>
      </c>
      <c r="P77" s="2">
        <v>21675</v>
      </c>
      <c r="Q77" s="2">
        <v>13451.18</v>
      </c>
      <c r="R77" s="2">
        <v>8223.82</v>
      </c>
      <c r="S77" t="s">
        <v>64</v>
      </c>
      <c r="T77" t="s">
        <v>96</v>
      </c>
      <c r="U77" t="s">
        <v>96</v>
      </c>
      <c r="V77" t="s">
        <v>39</v>
      </c>
      <c r="W77" t="s">
        <v>137</v>
      </c>
      <c r="X77" t="s">
        <v>41</v>
      </c>
      <c r="Y77" t="s">
        <v>56</v>
      </c>
      <c r="Z77" t="s">
        <v>43</v>
      </c>
      <c r="AA77" t="s">
        <v>44</v>
      </c>
      <c r="AB77" t="s">
        <v>44</v>
      </c>
    </row>
    <row r="78" spans="1:28" x14ac:dyDescent="0.25">
      <c r="A78" t="s">
        <v>384</v>
      </c>
      <c r="B78" s="1">
        <v>45298</v>
      </c>
      <c r="C78" t="s">
        <v>385</v>
      </c>
      <c r="D78" t="s">
        <v>386</v>
      </c>
      <c r="E78">
        <v>18</v>
      </c>
      <c r="F78" t="s">
        <v>111</v>
      </c>
      <c r="G78" t="s">
        <v>387</v>
      </c>
      <c r="H78" t="s">
        <v>388</v>
      </c>
      <c r="I78" t="s">
        <v>74</v>
      </c>
      <c r="J78" t="s">
        <v>75</v>
      </c>
      <c r="K78">
        <v>1</v>
      </c>
      <c r="L78" s="2">
        <v>3200</v>
      </c>
      <c r="M78">
        <v>0</v>
      </c>
      <c r="N78" s="2">
        <v>3200</v>
      </c>
      <c r="O78" s="2">
        <v>0</v>
      </c>
      <c r="P78" s="2">
        <v>3200</v>
      </c>
      <c r="Q78" s="2">
        <v>2439.3200000000002</v>
      </c>
      <c r="R78" s="2">
        <v>760.68</v>
      </c>
      <c r="S78" t="s">
        <v>36</v>
      </c>
      <c r="T78" t="s">
        <v>263</v>
      </c>
      <c r="U78" t="s">
        <v>91</v>
      </c>
      <c r="V78" t="s">
        <v>39</v>
      </c>
      <c r="W78" t="s">
        <v>40</v>
      </c>
      <c r="X78" t="s">
        <v>97</v>
      </c>
      <c r="Y78" t="s">
        <v>42</v>
      </c>
      <c r="Z78" t="s">
        <v>43</v>
      </c>
      <c r="AA78" t="s">
        <v>68</v>
      </c>
      <c r="AB78" t="s">
        <v>44</v>
      </c>
    </row>
    <row r="79" spans="1:28" x14ac:dyDescent="0.25">
      <c r="A79" t="s">
        <v>389</v>
      </c>
      <c r="B79" s="1">
        <v>45298</v>
      </c>
      <c r="C79" t="s">
        <v>390</v>
      </c>
      <c r="D79" t="s">
        <v>391</v>
      </c>
      <c r="E79">
        <v>45</v>
      </c>
      <c r="F79" t="s">
        <v>48</v>
      </c>
      <c r="G79" t="s">
        <v>352</v>
      </c>
      <c r="H79" t="s">
        <v>353</v>
      </c>
      <c r="I79" t="s">
        <v>103</v>
      </c>
      <c r="J79" t="s">
        <v>104</v>
      </c>
      <c r="K79">
        <v>1</v>
      </c>
      <c r="L79" s="2">
        <v>850</v>
      </c>
      <c r="M79">
        <v>5</v>
      </c>
      <c r="N79" s="2">
        <v>850</v>
      </c>
      <c r="O79" s="2">
        <v>42.5</v>
      </c>
      <c r="P79" s="2">
        <v>807.5</v>
      </c>
      <c r="Q79" s="2">
        <v>489.18</v>
      </c>
      <c r="R79" s="2">
        <v>318.32</v>
      </c>
      <c r="S79" t="s">
        <v>53</v>
      </c>
      <c r="T79" t="s">
        <v>178</v>
      </c>
      <c r="U79" t="s">
        <v>154</v>
      </c>
      <c r="V79" t="s">
        <v>39</v>
      </c>
      <c r="W79" t="s">
        <v>137</v>
      </c>
      <c r="X79" t="s">
        <v>97</v>
      </c>
      <c r="Y79" t="s">
        <v>56</v>
      </c>
      <c r="Z79" t="s">
        <v>43</v>
      </c>
      <c r="AA79" t="s">
        <v>44</v>
      </c>
      <c r="AB79" t="s">
        <v>44</v>
      </c>
    </row>
    <row r="80" spans="1:28" x14ac:dyDescent="0.25">
      <c r="A80" t="s">
        <v>392</v>
      </c>
      <c r="B80" s="1">
        <v>45298</v>
      </c>
      <c r="C80" t="s">
        <v>393</v>
      </c>
      <c r="D80" t="s">
        <v>394</v>
      </c>
      <c r="E80">
        <v>30</v>
      </c>
      <c r="F80" t="s">
        <v>31</v>
      </c>
      <c r="G80" t="s">
        <v>128</v>
      </c>
      <c r="H80" t="s">
        <v>129</v>
      </c>
      <c r="I80" t="s">
        <v>74</v>
      </c>
      <c r="J80" t="s">
        <v>130</v>
      </c>
      <c r="K80">
        <v>4</v>
      </c>
      <c r="L80" s="2">
        <v>1700</v>
      </c>
      <c r="M80">
        <v>15</v>
      </c>
      <c r="N80" s="2">
        <v>6800</v>
      </c>
      <c r="O80" s="2">
        <v>1020</v>
      </c>
      <c r="P80" s="2">
        <v>5780</v>
      </c>
      <c r="Q80" s="2">
        <v>4661.12</v>
      </c>
      <c r="R80" s="2">
        <v>1118.8800000000001</v>
      </c>
      <c r="S80" t="s">
        <v>53</v>
      </c>
      <c r="T80" t="s">
        <v>153</v>
      </c>
      <c r="U80" t="s">
        <v>154</v>
      </c>
      <c r="V80" t="s">
        <v>39</v>
      </c>
      <c r="W80" t="s">
        <v>92</v>
      </c>
      <c r="X80" t="s">
        <v>67</v>
      </c>
      <c r="Y80" t="s">
        <v>56</v>
      </c>
      <c r="Z80" t="s">
        <v>43</v>
      </c>
      <c r="AA80" t="s">
        <v>44</v>
      </c>
      <c r="AB80" t="s">
        <v>44</v>
      </c>
    </row>
    <row r="81" spans="1:28" x14ac:dyDescent="0.25">
      <c r="A81" t="s">
        <v>395</v>
      </c>
      <c r="B81" s="1">
        <v>45298</v>
      </c>
      <c r="C81" t="s">
        <v>396</v>
      </c>
      <c r="D81" t="s">
        <v>397</v>
      </c>
      <c r="E81">
        <v>51</v>
      </c>
      <c r="F81" t="s">
        <v>111</v>
      </c>
      <c r="G81" t="s">
        <v>243</v>
      </c>
      <c r="H81" t="s">
        <v>244</v>
      </c>
      <c r="I81" t="s">
        <v>103</v>
      </c>
      <c r="J81" t="s">
        <v>104</v>
      </c>
      <c r="K81">
        <v>2</v>
      </c>
      <c r="L81" s="2">
        <v>450</v>
      </c>
      <c r="M81">
        <v>5</v>
      </c>
      <c r="N81" s="2">
        <v>900</v>
      </c>
      <c r="O81" s="2">
        <v>45</v>
      </c>
      <c r="P81" s="2">
        <v>855</v>
      </c>
      <c r="Q81" s="2">
        <v>538.47</v>
      </c>
      <c r="R81" s="2">
        <v>316.52999999999997</v>
      </c>
      <c r="S81" t="s">
        <v>53</v>
      </c>
      <c r="T81" t="s">
        <v>398</v>
      </c>
      <c r="U81" t="s">
        <v>399</v>
      </c>
      <c r="V81" t="s">
        <v>39</v>
      </c>
      <c r="W81" t="s">
        <v>83</v>
      </c>
      <c r="X81" t="s">
        <v>67</v>
      </c>
      <c r="Y81" t="s">
        <v>56</v>
      </c>
      <c r="Z81" t="s">
        <v>43</v>
      </c>
      <c r="AA81" t="s">
        <v>44</v>
      </c>
      <c r="AB81" t="s">
        <v>44</v>
      </c>
    </row>
    <row r="82" spans="1:28" x14ac:dyDescent="0.25">
      <c r="A82" t="s">
        <v>400</v>
      </c>
      <c r="B82" s="1">
        <v>45298</v>
      </c>
      <c r="C82" t="s">
        <v>401</v>
      </c>
      <c r="D82" t="s">
        <v>402</v>
      </c>
      <c r="E82">
        <v>51</v>
      </c>
      <c r="F82" t="s">
        <v>48</v>
      </c>
      <c r="G82" t="s">
        <v>207</v>
      </c>
      <c r="H82" t="s">
        <v>208</v>
      </c>
      <c r="I82" t="s">
        <v>34</v>
      </c>
      <c r="J82" t="s">
        <v>143</v>
      </c>
      <c r="K82">
        <v>1</v>
      </c>
      <c r="L82" s="2">
        <v>18000</v>
      </c>
      <c r="M82">
        <v>15</v>
      </c>
      <c r="N82" s="2">
        <v>18000</v>
      </c>
      <c r="O82" s="2">
        <v>2700</v>
      </c>
      <c r="P82" s="2">
        <v>15300</v>
      </c>
      <c r="Q82" s="2">
        <v>12526.04</v>
      </c>
      <c r="R82" s="2">
        <v>2773.96</v>
      </c>
      <c r="S82" t="s">
        <v>64</v>
      </c>
      <c r="T82" t="s">
        <v>105</v>
      </c>
      <c r="U82" t="s">
        <v>106</v>
      </c>
      <c r="V82" t="s">
        <v>39</v>
      </c>
      <c r="W82" t="s">
        <v>66</v>
      </c>
      <c r="X82" t="s">
        <v>97</v>
      </c>
      <c r="Y82" t="s">
        <v>56</v>
      </c>
      <c r="Z82" t="s">
        <v>107</v>
      </c>
      <c r="AA82" t="s">
        <v>44</v>
      </c>
      <c r="AB82" t="s">
        <v>44</v>
      </c>
    </row>
    <row r="83" spans="1:28" x14ac:dyDescent="0.25">
      <c r="A83" t="s">
        <v>403</v>
      </c>
      <c r="B83" s="1">
        <v>45298</v>
      </c>
      <c r="C83" t="s">
        <v>195</v>
      </c>
      <c r="D83" t="s">
        <v>196</v>
      </c>
      <c r="E83">
        <v>43</v>
      </c>
      <c r="F83" t="s">
        <v>31</v>
      </c>
      <c r="G83" t="s">
        <v>243</v>
      </c>
      <c r="H83" t="s">
        <v>244</v>
      </c>
      <c r="I83" t="s">
        <v>103</v>
      </c>
      <c r="J83" t="s">
        <v>104</v>
      </c>
      <c r="K83">
        <v>2</v>
      </c>
      <c r="L83" s="2">
        <v>450</v>
      </c>
      <c r="M83">
        <v>10</v>
      </c>
      <c r="N83" s="2">
        <v>900</v>
      </c>
      <c r="O83" s="2">
        <v>90</v>
      </c>
      <c r="P83" s="2">
        <v>810</v>
      </c>
      <c r="Q83" s="2">
        <v>593.96</v>
      </c>
      <c r="R83" s="2">
        <v>216.04</v>
      </c>
      <c r="S83" t="s">
        <v>53</v>
      </c>
      <c r="T83" t="s">
        <v>65</v>
      </c>
      <c r="U83" t="s">
        <v>65</v>
      </c>
      <c r="V83" t="s">
        <v>39</v>
      </c>
      <c r="W83" t="s">
        <v>83</v>
      </c>
      <c r="X83" t="s">
        <v>41</v>
      </c>
      <c r="Y83" t="s">
        <v>56</v>
      </c>
      <c r="Z83" t="s">
        <v>144</v>
      </c>
      <c r="AA83" t="s">
        <v>44</v>
      </c>
      <c r="AB83" t="s">
        <v>44</v>
      </c>
    </row>
    <row r="84" spans="1:28" x14ac:dyDescent="0.25">
      <c r="A84" t="s">
        <v>404</v>
      </c>
      <c r="B84" s="1">
        <v>45298</v>
      </c>
      <c r="C84" t="s">
        <v>405</v>
      </c>
      <c r="D84" t="s">
        <v>406</v>
      </c>
      <c r="E84">
        <v>36</v>
      </c>
      <c r="F84" t="s">
        <v>48</v>
      </c>
      <c r="G84" t="s">
        <v>119</v>
      </c>
      <c r="H84" t="s">
        <v>120</v>
      </c>
      <c r="I84" t="s">
        <v>62</v>
      </c>
      <c r="J84" t="s">
        <v>121</v>
      </c>
      <c r="K84">
        <v>3</v>
      </c>
      <c r="L84" s="2">
        <v>4800</v>
      </c>
      <c r="M84">
        <v>5</v>
      </c>
      <c r="N84" s="2">
        <v>14400</v>
      </c>
      <c r="O84" s="2">
        <v>720</v>
      </c>
      <c r="P84" s="2">
        <v>13680</v>
      </c>
      <c r="Q84" s="2">
        <v>9557.75</v>
      </c>
      <c r="R84" s="2">
        <v>4122.25</v>
      </c>
      <c r="S84" t="s">
        <v>53</v>
      </c>
      <c r="T84" t="s">
        <v>407</v>
      </c>
      <c r="U84" t="s">
        <v>408</v>
      </c>
      <c r="V84" t="s">
        <v>39</v>
      </c>
      <c r="W84" t="s">
        <v>124</v>
      </c>
      <c r="X84" t="s">
        <v>41</v>
      </c>
      <c r="Y84" t="s">
        <v>42</v>
      </c>
      <c r="Z84" t="s">
        <v>43</v>
      </c>
      <c r="AA84" t="s">
        <v>44</v>
      </c>
      <c r="AB84" t="s">
        <v>44</v>
      </c>
    </row>
    <row r="85" spans="1:28" x14ac:dyDescent="0.25">
      <c r="A85" t="s">
        <v>409</v>
      </c>
      <c r="B85" s="1">
        <v>45298</v>
      </c>
      <c r="C85" t="s">
        <v>410</v>
      </c>
      <c r="D85" t="s">
        <v>411</v>
      </c>
      <c r="E85">
        <v>51</v>
      </c>
      <c r="F85" t="s">
        <v>111</v>
      </c>
      <c r="G85" t="s">
        <v>88</v>
      </c>
      <c r="H85" t="s">
        <v>89</v>
      </c>
      <c r="I85" t="s">
        <v>62</v>
      </c>
      <c r="J85" t="s">
        <v>63</v>
      </c>
      <c r="K85">
        <v>4</v>
      </c>
      <c r="L85" s="2">
        <v>4200</v>
      </c>
      <c r="M85">
        <v>0</v>
      </c>
      <c r="N85" s="2">
        <v>16800</v>
      </c>
      <c r="O85" s="2">
        <v>0</v>
      </c>
      <c r="P85" s="2">
        <v>16800</v>
      </c>
      <c r="Q85" s="2">
        <v>10039.32</v>
      </c>
      <c r="R85" s="2">
        <v>6760.68</v>
      </c>
      <c r="S85" t="s">
        <v>36</v>
      </c>
      <c r="T85" t="s">
        <v>263</v>
      </c>
      <c r="U85" t="s">
        <v>91</v>
      </c>
      <c r="V85" t="s">
        <v>39</v>
      </c>
      <c r="W85" t="s">
        <v>66</v>
      </c>
      <c r="X85" t="s">
        <v>67</v>
      </c>
      <c r="Y85" t="s">
        <v>56</v>
      </c>
      <c r="Z85" t="s">
        <v>43</v>
      </c>
      <c r="AA85" t="s">
        <v>44</v>
      </c>
      <c r="AB85" t="s">
        <v>44</v>
      </c>
    </row>
    <row r="86" spans="1:28" x14ac:dyDescent="0.25">
      <c r="A86" t="s">
        <v>412</v>
      </c>
      <c r="B86" s="1">
        <v>45298</v>
      </c>
      <c r="C86" t="s">
        <v>413</v>
      </c>
      <c r="D86" t="s">
        <v>414</v>
      </c>
      <c r="E86">
        <v>32</v>
      </c>
      <c r="F86" t="s">
        <v>31</v>
      </c>
      <c r="G86" t="s">
        <v>243</v>
      </c>
      <c r="H86" t="s">
        <v>244</v>
      </c>
      <c r="I86" t="s">
        <v>103</v>
      </c>
      <c r="J86" t="s">
        <v>104</v>
      </c>
      <c r="K86">
        <v>2</v>
      </c>
      <c r="L86" s="2">
        <v>450</v>
      </c>
      <c r="M86">
        <v>5</v>
      </c>
      <c r="N86" s="2">
        <v>900</v>
      </c>
      <c r="O86" s="2">
        <v>45</v>
      </c>
      <c r="P86" s="2">
        <v>855</v>
      </c>
      <c r="Q86" s="2">
        <v>674.92</v>
      </c>
      <c r="R86" s="2">
        <v>180.08</v>
      </c>
      <c r="S86" t="s">
        <v>53</v>
      </c>
      <c r="T86" t="s">
        <v>114</v>
      </c>
      <c r="U86" t="s">
        <v>115</v>
      </c>
      <c r="V86" t="s">
        <v>39</v>
      </c>
      <c r="W86" t="s">
        <v>40</v>
      </c>
      <c r="X86" t="s">
        <v>97</v>
      </c>
      <c r="Y86" t="s">
        <v>56</v>
      </c>
      <c r="Z86" t="s">
        <v>43</v>
      </c>
      <c r="AA86" t="s">
        <v>44</v>
      </c>
      <c r="AB86" t="s">
        <v>44</v>
      </c>
    </row>
    <row r="87" spans="1:28" x14ac:dyDescent="0.25">
      <c r="A87" t="s">
        <v>415</v>
      </c>
      <c r="B87" s="1">
        <v>45299</v>
      </c>
      <c r="C87" t="s">
        <v>416</v>
      </c>
      <c r="D87" t="s">
        <v>417</v>
      </c>
      <c r="E87">
        <v>36</v>
      </c>
      <c r="F87" t="s">
        <v>48</v>
      </c>
      <c r="G87" t="s">
        <v>202</v>
      </c>
      <c r="H87" t="s">
        <v>203</v>
      </c>
      <c r="I87" t="s">
        <v>103</v>
      </c>
      <c r="J87" t="s">
        <v>104</v>
      </c>
      <c r="K87">
        <v>2</v>
      </c>
      <c r="L87" s="2">
        <v>550</v>
      </c>
      <c r="M87">
        <v>20</v>
      </c>
      <c r="N87" s="2">
        <v>1100</v>
      </c>
      <c r="O87" s="2">
        <v>220</v>
      </c>
      <c r="P87" s="2">
        <v>880</v>
      </c>
      <c r="Q87" s="2">
        <v>638.9</v>
      </c>
      <c r="R87" s="2">
        <v>241.1</v>
      </c>
      <c r="S87" t="s">
        <v>64</v>
      </c>
      <c r="T87" t="s">
        <v>275</v>
      </c>
      <c r="U87" t="s">
        <v>123</v>
      </c>
      <c r="V87" t="s">
        <v>39</v>
      </c>
      <c r="W87" t="s">
        <v>124</v>
      </c>
      <c r="X87" t="s">
        <v>97</v>
      </c>
      <c r="Y87" t="s">
        <v>42</v>
      </c>
      <c r="Z87" t="s">
        <v>223</v>
      </c>
      <c r="AA87" t="s">
        <v>44</v>
      </c>
      <c r="AB87" t="s">
        <v>44</v>
      </c>
    </row>
    <row r="88" spans="1:28" x14ac:dyDescent="0.25">
      <c r="A88" t="s">
        <v>418</v>
      </c>
      <c r="B88" s="1">
        <v>45299</v>
      </c>
      <c r="C88" t="s">
        <v>419</v>
      </c>
      <c r="D88" t="s">
        <v>420</v>
      </c>
      <c r="E88">
        <v>50</v>
      </c>
      <c r="F88" t="s">
        <v>48</v>
      </c>
      <c r="G88" t="s">
        <v>72</v>
      </c>
      <c r="H88" t="s">
        <v>73</v>
      </c>
      <c r="I88" t="s">
        <v>74</v>
      </c>
      <c r="J88" t="s">
        <v>75</v>
      </c>
      <c r="K88">
        <v>2</v>
      </c>
      <c r="L88" s="2">
        <v>2200</v>
      </c>
      <c r="M88">
        <v>0</v>
      </c>
      <c r="N88" s="2">
        <v>4400</v>
      </c>
      <c r="O88" s="2">
        <v>0</v>
      </c>
      <c r="P88" s="2">
        <v>4400</v>
      </c>
      <c r="Q88" s="2">
        <v>3262.27</v>
      </c>
      <c r="R88" s="2">
        <v>1137.73</v>
      </c>
      <c r="S88" t="s">
        <v>53</v>
      </c>
      <c r="T88" t="s">
        <v>37</v>
      </c>
      <c r="U88" t="s">
        <v>38</v>
      </c>
      <c r="V88" t="s">
        <v>39</v>
      </c>
      <c r="W88" t="s">
        <v>40</v>
      </c>
      <c r="X88" t="s">
        <v>97</v>
      </c>
      <c r="Y88" t="s">
        <v>56</v>
      </c>
      <c r="Z88" t="s">
        <v>43</v>
      </c>
      <c r="AA88" t="s">
        <v>44</v>
      </c>
      <c r="AB88" t="s">
        <v>44</v>
      </c>
    </row>
    <row r="89" spans="1:28" x14ac:dyDescent="0.25">
      <c r="A89" t="s">
        <v>421</v>
      </c>
      <c r="B89" s="1">
        <v>45299</v>
      </c>
      <c r="C89" t="s">
        <v>422</v>
      </c>
      <c r="D89" t="s">
        <v>423</v>
      </c>
      <c r="E89">
        <v>58</v>
      </c>
      <c r="F89" t="s">
        <v>31</v>
      </c>
      <c r="G89" t="s">
        <v>212</v>
      </c>
      <c r="H89" t="s">
        <v>213</v>
      </c>
      <c r="I89" t="s">
        <v>51</v>
      </c>
      <c r="J89" t="s">
        <v>52</v>
      </c>
      <c r="K89">
        <v>1</v>
      </c>
      <c r="L89" s="2">
        <v>400</v>
      </c>
      <c r="M89">
        <v>0</v>
      </c>
      <c r="N89" s="2">
        <v>400</v>
      </c>
      <c r="O89" s="2">
        <v>0</v>
      </c>
      <c r="P89" s="2">
        <v>400</v>
      </c>
      <c r="Q89" s="2">
        <v>275.79000000000002</v>
      </c>
      <c r="R89" s="2">
        <v>124.21</v>
      </c>
      <c r="S89" t="s">
        <v>53</v>
      </c>
      <c r="T89" t="s">
        <v>96</v>
      </c>
      <c r="U89" t="s">
        <v>96</v>
      </c>
      <c r="V89" t="s">
        <v>39</v>
      </c>
      <c r="W89" t="s">
        <v>124</v>
      </c>
      <c r="X89" t="s">
        <v>97</v>
      </c>
      <c r="Y89" t="s">
        <v>56</v>
      </c>
      <c r="Z89" t="s">
        <v>43</v>
      </c>
      <c r="AA89" t="s">
        <v>44</v>
      </c>
      <c r="AB89" t="s">
        <v>44</v>
      </c>
    </row>
    <row r="90" spans="1:28" x14ac:dyDescent="0.25">
      <c r="A90" t="s">
        <v>424</v>
      </c>
      <c r="B90" s="1">
        <v>45299</v>
      </c>
      <c r="C90" t="s">
        <v>425</v>
      </c>
      <c r="D90" t="s">
        <v>426</v>
      </c>
      <c r="E90">
        <v>58</v>
      </c>
      <c r="F90" t="s">
        <v>48</v>
      </c>
      <c r="G90" t="s">
        <v>238</v>
      </c>
      <c r="H90" t="s">
        <v>239</v>
      </c>
      <c r="I90" t="s">
        <v>62</v>
      </c>
      <c r="J90" t="s">
        <v>63</v>
      </c>
      <c r="K90">
        <v>2</v>
      </c>
      <c r="L90" s="2">
        <v>6500</v>
      </c>
      <c r="M90">
        <v>0</v>
      </c>
      <c r="N90" s="2">
        <v>13000</v>
      </c>
      <c r="O90" s="2">
        <v>0</v>
      </c>
      <c r="P90" s="2">
        <v>13000</v>
      </c>
      <c r="Q90" s="2">
        <v>8257.77</v>
      </c>
      <c r="R90" s="2">
        <v>4742.2299999999996</v>
      </c>
      <c r="S90" t="s">
        <v>53</v>
      </c>
      <c r="T90" t="s">
        <v>105</v>
      </c>
      <c r="U90" t="s">
        <v>106</v>
      </c>
      <c r="V90" t="s">
        <v>39</v>
      </c>
      <c r="W90" t="s">
        <v>40</v>
      </c>
      <c r="X90" t="s">
        <v>97</v>
      </c>
      <c r="Y90" t="s">
        <v>56</v>
      </c>
      <c r="Z90" t="s">
        <v>43</v>
      </c>
      <c r="AA90" t="s">
        <v>44</v>
      </c>
      <c r="AB90" t="s">
        <v>44</v>
      </c>
    </row>
    <row r="91" spans="1:28" x14ac:dyDescent="0.25">
      <c r="A91" t="s">
        <v>427</v>
      </c>
      <c r="B91" s="1">
        <v>45299</v>
      </c>
      <c r="C91" t="s">
        <v>428</v>
      </c>
      <c r="D91" t="s">
        <v>429</v>
      </c>
      <c r="E91">
        <v>42</v>
      </c>
      <c r="F91" t="s">
        <v>31</v>
      </c>
      <c r="G91" t="s">
        <v>148</v>
      </c>
      <c r="H91" t="s">
        <v>149</v>
      </c>
      <c r="I91" t="s">
        <v>74</v>
      </c>
      <c r="J91" t="s">
        <v>130</v>
      </c>
      <c r="K91">
        <v>2</v>
      </c>
      <c r="L91" s="2">
        <v>3500</v>
      </c>
      <c r="M91">
        <v>0</v>
      </c>
      <c r="N91" s="2">
        <v>7000</v>
      </c>
      <c r="O91" s="2">
        <v>0</v>
      </c>
      <c r="P91" s="2">
        <v>7000</v>
      </c>
      <c r="Q91" s="2">
        <v>5573.63</v>
      </c>
      <c r="R91" s="2">
        <v>1426.37</v>
      </c>
      <c r="S91" t="s">
        <v>64</v>
      </c>
      <c r="T91" t="s">
        <v>290</v>
      </c>
      <c r="U91" t="s">
        <v>291</v>
      </c>
      <c r="V91" t="s">
        <v>39</v>
      </c>
      <c r="W91" t="s">
        <v>92</v>
      </c>
      <c r="X91" t="s">
        <v>97</v>
      </c>
      <c r="Y91" t="s">
        <v>84</v>
      </c>
      <c r="Z91" t="s">
        <v>43</v>
      </c>
      <c r="AA91" t="s">
        <v>44</v>
      </c>
      <c r="AB91" t="s">
        <v>44</v>
      </c>
    </row>
    <row r="92" spans="1:28" x14ac:dyDescent="0.25">
      <c r="A92" t="s">
        <v>430</v>
      </c>
      <c r="B92" s="1">
        <v>45299</v>
      </c>
      <c r="C92" t="s">
        <v>431</v>
      </c>
      <c r="D92" t="s">
        <v>432</v>
      </c>
      <c r="E92">
        <v>44</v>
      </c>
      <c r="F92" t="s">
        <v>111</v>
      </c>
      <c r="G92" t="s">
        <v>101</v>
      </c>
      <c r="H92" t="s">
        <v>102</v>
      </c>
      <c r="I92" t="s">
        <v>103</v>
      </c>
      <c r="J92" t="s">
        <v>104</v>
      </c>
      <c r="K92">
        <v>5</v>
      </c>
      <c r="L92" s="2">
        <v>1800</v>
      </c>
      <c r="M92">
        <v>10</v>
      </c>
      <c r="N92" s="2">
        <v>9000</v>
      </c>
      <c r="O92" s="2">
        <v>900</v>
      </c>
      <c r="P92" s="2">
        <v>8100</v>
      </c>
      <c r="Q92" s="2">
        <v>4722.37</v>
      </c>
      <c r="R92" s="2">
        <v>3377.63</v>
      </c>
      <c r="S92" t="s">
        <v>36</v>
      </c>
      <c r="T92" t="s">
        <v>37</v>
      </c>
      <c r="U92" t="s">
        <v>38</v>
      </c>
      <c r="V92" t="s">
        <v>39</v>
      </c>
      <c r="W92" t="s">
        <v>137</v>
      </c>
      <c r="X92" t="s">
        <v>41</v>
      </c>
      <c r="Y92" t="s">
        <v>56</v>
      </c>
      <c r="Z92" t="s">
        <v>43</v>
      </c>
      <c r="AA92" t="s">
        <v>44</v>
      </c>
      <c r="AB92" t="s">
        <v>44</v>
      </c>
    </row>
    <row r="93" spans="1:28" x14ac:dyDescent="0.25">
      <c r="A93" t="s">
        <v>433</v>
      </c>
      <c r="B93" s="1">
        <v>45299</v>
      </c>
      <c r="C93" t="s">
        <v>434</v>
      </c>
      <c r="D93" t="s">
        <v>435</v>
      </c>
      <c r="E93">
        <v>26</v>
      </c>
      <c r="F93" t="s">
        <v>48</v>
      </c>
      <c r="G93" t="s">
        <v>436</v>
      </c>
      <c r="H93" t="s">
        <v>437</v>
      </c>
      <c r="I93" t="s">
        <v>74</v>
      </c>
      <c r="J93" t="s">
        <v>190</v>
      </c>
      <c r="K93">
        <v>1</v>
      </c>
      <c r="L93" s="2">
        <v>1800</v>
      </c>
      <c r="M93">
        <v>20</v>
      </c>
      <c r="N93" s="2">
        <v>1800</v>
      </c>
      <c r="O93" s="2">
        <v>360</v>
      </c>
      <c r="P93" s="2">
        <v>1440</v>
      </c>
      <c r="Q93" s="2">
        <v>1123.25</v>
      </c>
      <c r="R93" s="2">
        <v>316.75</v>
      </c>
      <c r="S93" t="s">
        <v>36</v>
      </c>
      <c r="T93" t="s">
        <v>407</v>
      </c>
      <c r="U93" t="s">
        <v>408</v>
      </c>
      <c r="V93" t="s">
        <v>39</v>
      </c>
      <c r="W93" t="s">
        <v>66</v>
      </c>
      <c r="X93" t="s">
        <v>41</v>
      </c>
      <c r="Y93" t="s">
        <v>56</v>
      </c>
      <c r="Z93" t="s">
        <v>43</v>
      </c>
      <c r="AA93" t="s">
        <v>68</v>
      </c>
      <c r="AB93" t="s">
        <v>44</v>
      </c>
    </row>
    <row r="94" spans="1:28" x14ac:dyDescent="0.25">
      <c r="A94" t="s">
        <v>438</v>
      </c>
      <c r="B94" s="1">
        <v>45299</v>
      </c>
      <c r="C94" t="s">
        <v>439</v>
      </c>
      <c r="D94" t="s">
        <v>440</v>
      </c>
      <c r="E94">
        <v>24</v>
      </c>
      <c r="F94" t="s">
        <v>111</v>
      </c>
      <c r="G94" t="s">
        <v>202</v>
      </c>
      <c r="H94" t="s">
        <v>203</v>
      </c>
      <c r="I94" t="s">
        <v>103</v>
      </c>
      <c r="J94" t="s">
        <v>104</v>
      </c>
      <c r="K94">
        <v>1</v>
      </c>
      <c r="L94" s="2">
        <v>550</v>
      </c>
      <c r="M94">
        <v>20</v>
      </c>
      <c r="N94" s="2">
        <v>550</v>
      </c>
      <c r="O94" s="2">
        <v>110</v>
      </c>
      <c r="P94" s="2">
        <v>440</v>
      </c>
      <c r="Q94" s="2">
        <v>247.84</v>
      </c>
      <c r="R94" s="2">
        <v>192.16</v>
      </c>
      <c r="S94" t="s">
        <v>53</v>
      </c>
      <c r="T94" t="s">
        <v>290</v>
      </c>
      <c r="U94" t="s">
        <v>291</v>
      </c>
      <c r="V94" t="s">
        <v>39</v>
      </c>
      <c r="W94" t="s">
        <v>66</v>
      </c>
      <c r="X94" t="s">
        <v>97</v>
      </c>
      <c r="Y94" t="s">
        <v>42</v>
      </c>
      <c r="Z94" t="s">
        <v>43</v>
      </c>
      <c r="AA94" t="s">
        <v>44</v>
      </c>
      <c r="AB94" t="s">
        <v>44</v>
      </c>
    </row>
    <row r="95" spans="1:28" x14ac:dyDescent="0.25">
      <c r="A95" t="s">
        <v>441</v>
      </c>
      <c r="B95" s="1">
        <v>45299</v>
      </c>
      <c r="C95" t="s">
        <v>442</v>
      </c>
      <c r="D95" t="s">
        <v>443</v>
      </c>
      <c r="E95">
        <v>42</v>
      </c>
      <c r="F95" t="s">
        <v>48</v>
      </c>
      <c r="G95" t="s">
        <v>148</v>
      </c>
      <c r="H95" t="s">
        <v>149</v>
      </c>
      <c r="I95" t="s">
        <v>74</v>
      </c>
      <c r="J95" t="s">
        <v>130</v>
      </c>
      <c r="K95">
        <v>1</v>
      </c>
      <c r="L95" s="2">
        <v>3500</v>
      </c>
      <c r="M95">
        <v>25</v>
      </c>
      <c r="N95" s="2">
        <v>3500</v>
      </c>
      <c r="O95" s="2">
        <v>875</v>
      </c>
      <c r="P95" s="2">
        <v>2625</v>
      </c>
      <c r="Q95" s="2">
        <v>1795.84</v>
      </c>
      <c r="R95" s="2">
        <v>829.16</v>
      </c>
      <c r="S95" t="s">
        <v>53</v>
      </c>
      <c r="T95" t="s">
        <v>275</v>
      </c>
      <c r="U95" t="s">
        <v>123</v>
      </c>
      <c r="V95" t="s">
        <v>39</v>
      </c>
      <c r="W95" t="s">
        <v>137</v>
      </c>
      <c r="X95" t="s">
        <v>41</v>
      </c>
      <c r="Y95" t="s">
        <v>56</v>
      </c>
      <c r="Z95" t="s">
        <v>43</v>
      </c>
      <c r="AA95" t="s">
        <v>44</v>
      </c>
      <c r="AB95" t="s">
        <v>44</v>
      </c>
    </row>
    <row r="96" spans="1:28" x14ac:dyDescent="0.25">
      <c r="A96" t="s">
        <v>444</v>
      </c>
      <c r="B96" s="1">
        <v>45300</v>
      </c>
      <c r="C96" t="s">
        <v>445</v>
      </c>
      <c r="D96" t="s">
        <v>446</v>
      </c>
      <c r="E96">
        <v>37</v>
      </c>
      <c r="F96" t="s">
        <v>48</v>
      </c>
      <c r="G96" t="s">
        <v>280</v>
      </c>
      <c r="H96" t="s">
        <v>281</v>
      </c>
      <c r="I96" t="s">
        <v>62</v>
      </c>
      <c r="J96" t="s">
        <v>190</v>
      </c>
      <c r="K96">
        <v>1</v>
      </c>
      <c r="L96" s="2">
        <v>700</v>
      </c>
      <c r="M96">
        <v>20</v>
      </c>
      <c r="N96" s="2">
        <v>700</v>
      </c>
      <c r="O96" s="2">
        <v>140</v>
      </c>
      <c r="P96" s="2">
        <v>560</v>
      </c>
      <c r="Q96" s="2">
        <v>444.37</v>
      </c>
      <c r="R96" s="2">
        <v>115.63</v>
      </c>
      <c r="S96" t="s">
        <v>64</v>
      </c>
      <c r="T96" t="s">
        <v>136</v>
      </c>
      <c r="U96" t="s">
        <v>38</v>
      </c>
      <c r="V96" t="s">
        <v>39</v>
      </c>
      <c r="W96" t="s">
        <v>40</v>
      </c>
      <c r="X96" t="s">
        <v>41</v>
      </c>
      <c r="Y96" t="s">
        <v>56</v>
      </c>
      <c r="Z96" t="s">
        <v>43</v>
      </c>
      <c r="AA96" t="s">
        <v>44</v>
      </c>
      <c r="AB96" t="s">
        <v>44</v>
      </c>
    </row>
    <row r="97" spans="1:28" x14ac:dyDescent="0.25">
      <c r="A97" t="s">
        <v>447</v>
      </c>
      <c r="B97" s="1">
        <v>45300</v>
      </c>
      <c r="C97" t="s">
        <v>448</v>
      </c>
      <c r="D97" t="s">
        <v>449</v>
      </c>
      <c r="E97">
        <v>39</v>
      </c>
      <c r="F97" t="s">
        <v>48</v>
      </c>
      <c r="G97" t="s">
        <v>32</v>
      </c>
      <c r="H97" t="s">
        <v>33</v>
      </c>
      <c r="I97" t="s">
        <v>34</v>
      </c>
      <c r="J97" t="s">
        <v>35</v>
      </c>
      <c r="K97">
        <v>2</v>
      </c>
      <c r="L97" s="2">
        <v>55000</v>
      </c>
      <c r="M97">
        <v>15</v>
      </c>
      <c r="N97" s="2">
        <v>110000</v>
      </c>
      <c r="O97" s="2">
        <v>16500</v>
      </c>
      <c r="P97" s="2">
        <v>93500</v>
      </c>
      <c r="Q97" s="2">
        <v>51948.800000000003</v>
      </c>
      <c r="R97" s="2">
        <v>41551.199999999997</v>
      </c>
      <c r="S97" t="s">
        <v>53</v>
      </c>
      <c r="T97" t="s">
        <v>153</v>
      </c>
      <c r="U97" t="s">
        <v>154</v>
      </c>
      <c r="V97" t="s">
        <v>39</v>
      </c>
      <c r="W97" t="s">
        <v>137</v>
      </c>
      <c r="X97" t="s">
        <v>67</v>
      </c>
      <c r="Y97" t="s">
        <v>84</v>
      </c>
      <c r="Z97" t="s">
        <v>43</v>
      </c>
      <c r="AA97" t="s">
        <v>44</v>
      </c>
      <c r="AB97" t="s">
        <v>44</v>
      </c>
    </row>
    <row r="98" spans="1:28" x14ac:dyDescent="0.25">
      <c r="A98" t="s">
        <v>450</v>
      </c>
      <c r="B98" s="1">
        <v>45300</v>
      </c>
      <c r="C98" t="s">
        <v>451</v>
      </c>
      <c r="D98" t="s">
        <v>452</v>
      </c>
      <c r="E98">
        <v>46</v>
      </c>
      <c r="F98" t="s">
        <v>48</v>
      </c>
      <c r="G98" t="s">
        <v>207</v>
      </c>
      <c r="H98" t="s">
        <v>208</v>
      </c>
      <c r="I98" t="s">
        <v>34</v>
      </c>
      <c r="J98" t="s">
        <v>143</v>
      </c>
      <c r="K98">
        <v>4</v>
      </c>
      <c r="L98" s="2">
        <v>18000</v>
      </c>
      <c r="M98">
        <v>0</v>
      </c>
      <c r="N98" s="2">
        <v>72000</v>
      </c>
      <c r="O98" s="2">
        <v>0</v>
      </c>
      <c r="P98" s="2">
        <v>72000</v>
      </c>
      <c r="Q98" s="2">
        <v>50965.14</v>
      </c>
      <c r="R98" s="2">
        <v>21034.86</v>
      </c>
      <c r="S98" t="s">
        <v>53</v>
      </c>
      <c r="T98" t="s">
        <v>76</v>
      </c>
      <c r="U98" t="s">
        <v>77</v>
      </c>
      <c r="V98" t="s">
        <v>39</v>
      </c>
      <c r="W98" t="s">
        <v>92</v>
      </c>
      <c r="X98" t="s">
        <v>97</v>
      </c>
      <c r="Y98" t="s">
        <v>42</v>
      </c>
      <c r="Z98" t="s">
        <v>43</v>
      </c>
      <c r="AA98" t="s">
        <v>44</v>
      </c>
      <c r="AB98" t="s">
        <v>44</v>
      </c>
    </row>
    <row r="99" spans="1:28" x14ac:dyDescent="0.25">
      <c r="A99" t="s">
        <v>453</v>
      </c>
      <c r="B99" s="1">
        <v>45300</v>
      </c>
      <c r="C99" t="s">
        <v>324</v>
      </c>
      <c r="D99" t="s">
        <v>325</v>
      </c>
      <c r="E99">
        <v>24</v>
      </c>
      <c r="F99" t="s">
        <v>48</v>
      </c>
      <c r="G99" t="s">
        <v>176</v>
      </c>
      <c r="H99" t="s">
        <v>177</v>
      </c>
      <c r="I99" t="s">
        <v>34</v>
      </c>
      <c r="J99" t="s">
        <v>35</v>
      </c>
      <c r="K99">
        <v>2</v>
      </c>
      <c r="L99" s="2">
        <v>6500</v>
      </c>
      <c r="M99">
        <v>10</v>
      </c>
      <c r="N99" s="2">
        <v>13000</v>
      </c>
      <c r="O99" s="2">
        <v>1300</v>
      </c>
      <c r="P99" s="2">
        <v>11700</v>
      </c>
      <c r="Q99" s="2">
        <v>9000.94</v>
      </c>
      <c r="R99" s="2">
        <v>2699.06</v>
      </c>
      <c r="S99" t="s">
        <v>53</v>
      </c>
      <c r="T99" t="s">
        <v>76</v>
      </c>
      <c r="U99" t="s">
        <v>77</v>
      </c>
      <c r="V99" t="s">
        <v>39</v>
      </c>
      <c r="W99" t="s">
        <v>124</v>
      </c>
      <c r="X99" t="s">
        <v>97</v>
      </c>
      <c r="Y99" t="s">
        <v>56</v>
      </c>
      <c r="Z99" t="s">
        <v>107</v>
      </c>
      <c r="AA99" t="s">
        <v>68</v>
      </c>
      <c r="AB99" t="s">
        <v>44</v>
      </c>
    </row>
    <row r="100" spans="1:28" x14ac:dyDescent="0.25">
      <c r="A100" t="s">
        <v>454</v>
      </c>
      <c r="B100" s="1">
        <v>45300</v>
      </c>
      <c r="C100" t="s">
        <v>455</v>
      </c>
      <c r="D100" t="s">
        <v>456</v>
      </c>
      <c r="E100">
        <v>51</v>
      </c>
      <c r="F100" t="s">
        <v>48</v>
      </c>
      <c r="G100" t="s">
        <v>238</v>
      </c>
      <c r="H100" t="s">
        <v>239</v>
      </c>
      <c r="I100" t="s">
        <v>62</v>
      </c>
      <c r="J100" t="s">
        <v>63</v>
      </c>
      <c r="K100">
        <v>3</v>
      </c>
      <c r="L100" s="2">
        <v>6500</v>
      </c>
      <c r="M100">
        <v>10</v>
      </c>
      <c r="N100" s="2">
        <v>19500</v>
      </c>
      <c r="O100" s="2">
        <v>1950</v>
      </c>
      <c r="P100" s="2">
        <v>17550</v>
      </c>
      <c r="Q100" s="2">
        <v>11940.38</v>
      </c>
      <c r="R100" s="2">
        <v>5609.62</v>
      </c>
      <c r="S100" t="s">
        <v>53</v>
      </c>
      <c r="T100" t="s">
        <v>178</v>
      </c>
      <c r="U100" t="s">
        <v>154</v>
      </c>
      <c r="V100" t="s">
        <v>39</v>
      </c>
      <c r="W100" t="s">
        <v>66</v>
      </c>
      <c r="X100" t="s">
        <v>41</v>
      </c>
      <c r="Y100" t="s">
        <v>56</v>
      </c>
      <c r="Z100" t="s">
        <v>43</v>
      </c>
      <c r="AA100" t="s">
        <v>68</v>
      </c>
      <c r="AB100" t="s">
        <v>44</v>
      </c>
    </row>
    <row r="101" spans="1:28" x14ac:dyDescent="0.25">
      <c r="A101" t="s">
        <v>457</v>
      </c>
      <c r="B101" s="1">
        <v>45300</v>
      </c>
      <c r="C101" t="s">
        <v>458</v>
      </c>
      <c r="D101" t="s">
        <v>459</v>
      </c>
      <c r="E101">
        <v>25</v>
      </c>
      <c r="F101" t="s">
        <v>31</v>
      </c>
      <c r="G101" t="s">
        <v>207</v>
      </c>
      <c r="H101" t="s">
        <v>208</v>
      </c>
      <c r="I101" t="s">
        <v>34</v>
      </c>
      <c r="J101" t="s">
        <v>143</v>
      </c>
      <c r="K101">
        <v>2</v>
      </c>
      <c r="L101" s="2">
        <v>18000</v>
      </c>
      <c r="M101">
        <v>0</v>
      </c>
      <c r="N101" s="2">
        <v>36000</v>
      </c>
      <c r="O101" s="2">
        <v>0</v>
      </c>
      <c r="P101" s="2">
        <v>36000</v>
      </c>
      <c r="Q101" s="2">
        <v>26124.65</v>
      </c>
      <c r="R101" s="2">
        <v>9875.35</v>
      </c>
      <c r="S101" t="s">
        <v>53</v>
      </c>
      <c r="T101" t="s">
        <v>136</v>
      </c>
      <c r="U101" t="s">
        <v>38</v>
      </c>
      <c r="V101" t="s">
        <v>39</v>
      </c>
      <c r="W101" t="s">
        <v>124</v>
      </c>
      <c r="X101" t="s">
        <v>97</v>
      </c>
      <c r="Y101" t="s">
        <v>56</v>
      </c>
      <c r="Z101" t="s">
        <v>43</v>
      </c>
      <c r="AA101" t="s">
        <v>44</v>
      </c>
      <c r="AB101" t="s">
        <v>44</v>
      </c>
    </row>
    <row r="102" spans="1:28" x14ac:dyDescent="0.25">
      <c r="A102" t="s">
        <v>460</v>
      </c>
      <c r="B102" s="1">
        <v>45300</v>
      </c>
      <c r="C102" t="s">
        <v>461</v>
      </c>
      <c r="D102" t="s">
        <v>462</v>
      </c>
      <c r="E102">
        <v>58</v>
      </c>
      <c r="F102" t="s">
        <v>48</v>
      </c>
      <c r="G102" t="s">
        <v>176</v>
      </c>
      <c r="H102" t="s">
        <v>177</v>
      </c>
      <c r="I102" t="s">
        <v>34</v>
      </c>
      <c r="J102" t="s">
        <v>35</v>
      </c>
      <c r="K102">
        <v>5</v>
      </c>
      <c r="L102" s="2">
        <v>6500</v>
      </c>
      <c r="M102">
        <v>10</v>
      </c>
      <c r="N102" s="2">
        <v>32500</v>
      </c>
      <c r="O102" s="2">
        <v>3250</v>
      </c>
      <c r="P102" s="2">
        <v>29250</v>
      </c>
      <c r="Q102" s="2">
        <v>19469.349999999999</v>
      </c>
      <c r="R102" s="2">
        <v>9780.65</v>
      </c>
      <c r="S102" t="s">
        <v>36</v>
      </c>
      <c r="T102" t="s">
        <v>275</v>
      </c>
      <c r="U102" t="s">
        <v>123</v>
      </c>
      <c r="V102" t="s">
        <v>39</v>
      </c>
      <c r="W102" t="s">
        <v>124</v>
      </c>
      <c r="X102" t="s">
        <v>97</v>
      </c>
      <c r="Y102" t="s">
        <v>84</v>
      </c>
      <c r="Z102" t="s">
        <v>43</v>
      </c>
      <c r="AA102" t="s">
        <v>44</v>
      </c>
      <c r="AB102" t="s">
        <v>68</v>
      </c>
    </row>
    <row r="103" spans="1:28" x14ac:dyDescent="0.25">
      <c r="A103" t="s">
        <v>463</v>
      </c>
      <c r="B103" s="1">
        <v>45300</v>
      </c>
      <c r="C103" t="s">
        <v>464</v>
      </c>
      <c r="D103" t="s">
        <v>465</v>
      </c>
      <c r="E103">
        <v>28</v>
      </c>
      <c r="F103" t="s">
        <v>48</v>
      </c>
      <c r="G103" t="s">
        <v>387</v>
      </c>
      <c r="H103" t="s">
        <v>388</v>
      </c>
      <c r="I103" t="s">
        <v>74</v>
      </c>
      <c r="J103" t="s">
        <v>75</v>
      </c>
      <c r="K103">
        <v>2</v>
      </c>
      <c r="L103" s="2">
        <v>3200</v>
      </c>
      <c r="M103">
        <v>5</v>
      </c>
      <c r="N103" s="2">
        <v>6400</v>
      </c>
      <c r="O103" s="2">
        <v>320</v>
      </c>
      <c r="P103" s="2">
        <v>6080</v>
      </c>
      <c r="Q103" s="2">
        <v>4109.05</v>
      </c>
      <c r="R103" s="2">
        <v>1970.95</v>
      </c>
      <c r="S103" t="s">
        <v>53</v>
      </c>
      <c r="T103" t="s">
        <v>136</v>
      </c>
      <c r="U103" t="s">
        <v>38</v>
      </c>
      <c r="V103" t="s">
        <v>39</v>
      </c>
      <c r="W103" t="s">
        <v>66</v>
      </c>
      <c r="X103" t="s">
        <v>67</v>
      </c>
      <c r="Y103" t="s">
        <v>56</v>
      </c>
      <c r="Z103" t="s">
        <v>43</v>
      </c>
      <c r="AA103" t="s">
        <v>44</v>
      </c>
      <c r="AB103" t="s">
        <v>44</v>
      </c>
    </row>
    <row r="104" spans="1:28" x14ac:dyDescent="0.25">
      <c r="A104" t="s">
        <v>466</v>
      </c>
      <c r="B104" s="1">
        <v>45300</v>
      </c>
      <c r="C104" t="s">
        <v>467</v>
      </c>
      <c r="D104" t="s">
        <v>468</v>
      </c>
      <c r="E104">
        <v>25</v>
      </c>
      <c r="F104" t="s">
        <v>31</v>
      </c>
      <c r="G104" t="s">
        <v>202</v>
      </c>
      <c r="H104" t="s">
        <v>203</v>
      </c>
      <c r="I104" t="s">
        <v>103</v>
      </c>
      <c r="J104" t="s">
        <v>104</v>
      </c>
      <c r="K104">
        <v>3</v>
      </c>
      <c r="L104" s="2">
        <v>550</v>
      </c>
      <c r="M104">
        <v>5</v>
      </c>
      <c r="N104" s="2">
        <v>1650</v>
      </c>
      <c r="O104" s="2">
        <v>82.5</v>
      </c>
      <c r="P104" s="2">
        <v>1567.5</v>
      </c>
      <c r="Q104" s="2">
        <v>1128.53</v>
      </c>
      <c r="R104" s="2">
        <v>438.97</v>
      </c>
      <c r="S104" t="s">
        <v>36</v>
      </c>
      <c r="T104" t="s">
        <v>263</v>
      </c>
      <c r="U104" t="s">
        <v>91</v>
      </c>
      <c r="V104" t="s">
        <v>39</v>
      </c>
      <c r="W104" t="s">
        <v>124</v>
      </c>
      <c r="X104" t="s">
        <v>41</v>
      </c>
      <c r="Y104" t="s">
        <v>56</v>
      </c>
      <c r="Z104" t="s">
        <v>144</v>
      </c>
      <c r="AA104" t="s">
        <v>44</v>
      </c>
      <c r="AB104" t="s">
        <v>44</v>
      </c>
    </row>
    <row r="105" spans="1:28" x14ac:dyDescent="0.25">
      <c r="A105" t="s">
        <v>469</v>
      </c>
      <c r="B105" s="1">
        <v>45300</v>
      </c>
      <c r="C105" t="s">
        <v>470</v>
      </c>
      <c r="D105" t="s">
        <v>471</v>
      </c>
      <c r="E105">
        <v>28</v>
      </c>
      <c r="F105" t="s">
        <v>48</v>
      </c>
      <c r="G105" t="s">
        <v>72</v>
      </c>
      <c r="H105" t="s">
        <v>73</v>
      </c>
      <c r="I105" t="s">
        <v>74</v>
      </c>
      <c r="J105" t="s">
        <v>75</v>
      </c>
      <c r="K105">
        <v>4</v>
      </c>
      <c r="L105" s="2">
        <v>2200</v>
      </c>
      <c r="M105">
        <v>15</v>
      </c>
      <c r="N105" s="2">
        <v>8800</v>
      </c>
      <c r="O105" s="2">
        <v>1320</v>
      </c>
      <c r="P105" s="2">
        <v>7480</v>
      </c>
      <c r="Q105" s="2">
        <v>5509.5</v>
      </c>
      <c r="R105" s="2">
        <v>1970.5</v>
      </c>
      <c r="S105" t="s">
        <v>53</v>
      </c>
      <c r="T105" t="s">
        <v>398</v>
      </c>
      <c r="U105" t="s">
        <v>399</v>
      </c>
      <c r="V105" t="s">
        <v>39</v>
      </c>
      <c r="W105" t="s">
        <v>92</v>
      </c>
      <c r="X105" t="s">
        <v>41</v>
      </c>
      <c r="Y105" t="s">
        <v>84</v>
      </c>
      <c r="Z105" t="s">
        <v>144</v>
      </c>
      <c r="AA105" t="s">
        <v>44</v>
      </c>
      <c r="AB105" t="s">
        <v>44</v>
      </c>
    </row>
    <row r="106" spans="1:28" x14ac:dyDescent="0.25">
      <c r="A106" t="s">
        <v>472</v>
      </c>
      <c r="B106" s="1">
        <v>45300</v>
      </c>
      <c r="C106" t="s">
        <v>473</v>
      </c>
      <c r="D106" t="s">
        <v>474</v>
      </c>
      <c r="E106">
        <v>48</v>
      </c>
      <c r="F106" t="s">
        <v>48</v>
      </c>
      <c r="G106" t="s">
        <v>227</v>
      </c>
      <c r="H106" t="s">
        <v>228</v>
      </c>
      <c r="I106" t="s">
        <v>74</v>
      </c>
      <c r="J106" t="s">
        <v>75</v>
      </c>
      <c r="K106">
        <v>2</v>
      </c>
      <c r="L106" s="2">
        <v>1400</v>
      </c>
      <c r="M106">
        <v>5</v>
      </c>
      <c r="N106" s="2">
        <v>2800</v>
      </c>
      <c r="O106" s="2">
        <v>140</v>
      </c>
      <c r="P106" s="2">
        <v>2660</v>
      </c>
      <c r="Q106" s="2">
        <v>1833.7</v>
      </c>
      <c r="R106" s="2">
        <v>826.3</v>
      </c>
      <c r="S106" t="s">
        <v>53</v>
      </c>
      <c r="T106" t="s">
        <v>275</v>
      </c>
      <c r="U106" t="s">
        <v>123</v>
      </c>
      <c r="V106" t="s">
        <v>39</v>
      </c>
      <c r="W106" t="s">
        <v>66</v>
      </c>
      <c r="X106" t="s">
        <v>97</v>
      </c>
      <c r="Y106" t="s">
        <v>56</v>
      </c>
      <c r="Z106" t="s">
        <v>43</v>
      </c>
      <c r="AA106" t="s">
        <v>44</v>
      </c>
      <c r="AB106" t="s">
        <v>44</v>
      </c>
    </row>
    <row r="107" spans="1:28" x14ac:dyDescent="0.25">
      <c r="A107" t="s">
        <v>475</v>
      </c>
      <c r="B107" s="1">
        <v>45301</v>
      </c>
      <c r="C107" t="s">
        <v>476</v>
      </c>
      <c r="D107" t="s">
        <v>477</v>
      </c>
      <c r="E107">
        <v>38</v>
      </c>
      <c r="F107" t="s">
        <v>31</v>
      </c>
      <c r="G107" t="s">
        <v>344</v>
      </c>
      <c r="H107" t="s">
        <v>345</v>
      </c>
      <c r="I107" t="s">
        <v>34</v>
      </c>
      <c r="J107" t="s">
        <v>121</v>
      </c>
      <c r="K107">
        <v>1</v>
      </c>
      <c r="L107" s="2">
        <v>1600</v>
      </c>
      <c r="M107">
        <v>0</v>
      </c>
      <c r="N107" s="2">
        <v>1600</v>
      </c>
      <c r="O107" s="2">
        <v>0</v>
      </c>
      <c r="P107" s="2">
        <v>1600</v>
      </c>
      <c r="Q107" s="2">
        <v>1112.5999999999999</v>
      </c>
      <c r="R107" s="2">
        <v>487.4</v>
      </c>
      <c r="S107" t="s">
        <v>53</v>
      </c>
      <c r="T107" t="s">
        <v>105</v>
      </c>
      <c r="U107" t="s">
        <v>106</v>
      </c>
      <c r="V107" t="s">
        <v>39</v>
      </c>
      <c r="W107" t="s">
        <v>83</v>
      </c>
      <c r="X107" t="s">
        <v>41</v>
      </c>
      <c r="Y107" t="s">
        <v>84</v>
      </c>
      <c r="Z107" t="s">
        <v>43</v>
      </c>
      <c r="AA107" t="s">
        <v>44</v>
      </c>
      <c r="AB107" t="s">
        <v>44</v>
      </c>
    </row>
    <row r="108" spans="1:28" x14ac:dyDescent="0.25">
      <c r="A108" t="s">
        <v>478</v>
      </c>
      <c r="B108" s="1">
        <v>45301</v>
      </c>
      <c r="C108" t="s">
        <v>479</v>
      </c>
      <c r="D108" t="s">
        <v>480</v>
      </c>
      <c r="E108">
        <v>37</v>
      </c>
      <c r="F108" t="s">
        <v>48</v>
      </c>
      <c r="G108" t="s">
        <v>207</v>
      </c>
      <c r="H108" t="s">
        <v>208</v>
      </c>
      <c r="I108" t="s">
        <v>34</v>
      </c>
      <c r="J108" t="s">
        <v>143</v>
      </c>
      <c r="K108">
        <v>3</v>
      </c>
      <c r="L108" s="2">
        <v>18000</v>
      </c>
      <c r="M108">
        <v>10</v>
      </c>
      <c r="N108" s="2">
        <v>54000</v>
      </c>
      <c r="O108" s="2">
        <v>5400</v>
      </c>
      <c r="P108" s="2">
        <v>48600</v>
      </c>
      <c r="Q108" s="2">
        <v>35970.620000000003</v>
      </c>
      <c r="R108" s="2">
        <v>12629.38</v>
      </c>
      <c r="S108" t="s">
        <v>53</v>
      </c>
      <c r="T108" t="s">
        <v>37</v>
      </c>
      <c r="U108" t="s">
        <v>38</v>
      </c>
      <c r="V108" t="s">
        <v>39</v>
      </c>
      <c r="W108" t="s">
        <v>137</v>
      </c>
      <c r="X108" t="s">
        <v>41</v>
      </c>
      <c r="Y108" t="s">
        <v>42</v>
      </c>
      <c r="Z108" t="s">
        <v>43</v>
      </c>
      <c r="AA108" t="s">
        <v>44</v>
      </c>
      <c r="AB108" t="s">
        <v>44</v>
      </c>
    </row>
    <row r="109" spans="1:28" x14ac:dyDescent="0.25">
      <c r="A109" t="s">
        <v>481</v>
      </c>
      <c r="B109" s="1">
        <v>45301</v>
      </c>
      <c r="C109" t="s">
        <v>482</v>
      </c>
      <c r="D109" t="s">
        <v>483</v>
      </c>
      <c r="E109">
        <v>37</v>
      </c>
      <c r="F109" t="s">
        <v>48</v>
      </c>
      <c r="G109" t="s">
        <v>207</v>
      </c>
      <c r="H109" t="s">
        <v>208</v>
      </c>
      <c r="I109" t="s">
        <v>34</v>
      </c>
      <c r="J109" t="s">
        <v>143</v>
      </c>
      <c r="K109">
        <v>1</v>
      </c>
      <c r="L109" s="2">
        <v>18000</v>
      </c>
      <c r="M109">
        <v>30</v>
      </c>
      <c r="N109" s="2">
        <v>18000</v>
      </c>
      <c r="O109" s="2">
        <v>5400</v>
      </c>
      <c r="P109" s="2">
        <v>12600</v>
      </c>
      <c r="Q109" s="2">
        <v>9696.32</v>
      </c>
      <c r="R109" s="2">
        <v>2903.68</v>
      </c>
      <c r="S109" t="s">
        <v>53</v>
      </c>
      <c r="T109" t="s">
        <v>96</v>
      </c>
      <c r="U109" t="s">
        <v>96</v>
      </c>
      <c r="V109" t="s">
        <v>39</v>
      </c>
      <c r="W109" t="s">
        <v>83</v>
      </c>
      <c r="X109" t="s">
        <v>67</v>
      </c>
      <c r="Y109" t="s">
        <v>56</v>
      </c>
      <c r="Z109" t="s">
        <v>43</v>
      </c>
      <c r="AA109" t="s">
        <v>44</v>
      </c>
      <c r="AB109" t="s">
        <v>44</v>
      </c>
    </row>
    <row r="110" spans="1:28" x14ac:dyDescent="0.25">
      <c r="A110" t="s">
        <v>484</v>
      </c>
      <c r="B110" s="1">
        <v>45301</v>
      </c>
      <c r="C110" t="s">
        <v>485</v>
      </c>
      <c r="D110" t="s">
        <v>486</v>
      </c>
      <c r="E110">
        <v>45</v>
      </c>
      <c r="F110" t="s">
        <v>48</v>
      </c>
      <c r="G110" t="s">
        <v>148</v>
      </c>
      <c r="H110" t="s">
        <v>149</v>
      </c>
      <c r="I110" t="s">
        <v>74</v>
      </c>
      <c r="J110" t="s">
        <v>130</v>
      </c>
      <c r="K110">
        <v>2</v>
      </c>
      <c r="L110" s="2">
        <v>3500</v>
      </c>
      <c r="M110">
        <v>10</v>
      </c>
      <c r="N110" s="2">
        <v>7000</v>
      </c>
      <c r="O110" s="2">
        <v>700</v>
      </c>
      <c r="P110" s="2">
        <v>6300</v>
      </c>
      <c r="Q110" s="2">
        <v>4927.2700000000004</v>
      </c>
      <c r="R110" s="2">
        <v>1372.73</v>
      </c>
      <c r="S110" t="s">
        <v>53</v>
      </c>
      <c r="T110" t="s">
        <v>153</v>
      </c>
      <c r="U110" t="s">
        <v>154</v>
      </c>
      <c r="V110" t="s">
        <v>39</v>
      </c>
      <c r="W110" t="s">
        <v>66</v>
      </c>
      <c r="X110" t="s">
        <v>97</v>
      </c>
      <c r="Y110" t="s">
        <v>42</v>
      </c>
      <c r="Z110" t="s">
        <v>43</v>
      </c>
      <c r="AA110" t="s">
        <v>44</v>
      </c>
      <c r="AB110" t="s">
        <v>44</v>
      </c>
    </row>
    <row r="111" spans="1:28" x14ac:dyDescent="0.25">
      <c r="A111" t="s">
        <v>487</v>
      </c>
      <c r="B111" s="1">
        <v>45301</v>
      </c>
      <c r="C111" t="s">
        <v>488</v>
      </c>
      <c r="D111" t="s">
        <v>489</v>
      </c>
      <c r="E111">
        <v>39</v>
      </c>
      <c r="F111" t="s">
        <v>111</v>
      </c>
      <c r="G111" t="s">
        <v>217</v>
      </c>
      <c r="H111" t="s">
        <v>218</v>
      </c>
      <c r="I111" t="s">
        <v>34</v>
      </c>
      <c r="J111" t="s">
        <v>130</v>
      </c>
      <c r="K111">
        <v>5</v>
      </c>
      <c r="L111" s="2">
        <v>28000</v>
      </c>
      <c r="M111">
        <v>10</v>
      </c>
      <c r="N111" s="2">
        <v>140000</v>
      </c>
      <c r="O111" s="2">
        <v>14000</v>
      </c>
      <c r="P111" s="2">
        <v>126000</v>
      </c>
      <c r="Q111" s="2">
        <v>97732.71</v>
      </c>
      <c r="R111" s="2">
        <v>28267.29</v>
      </c>
      <c r="S111" t="s">
        <v>64</v>
      </c>
      <c r="T111" t="s">
        <v>163</v>
      </c>
      <c r="U111" t="s">
        <v>164</v>
      </c>
      <c r="V111" t="s">
        <v>39</v>
      </c>
      <c r="W111" t="s">
        <v>137</v>
      </c>
      <c r="X111" t="s">
        <v>41</v>
      </c>
      <c r="Y111" t="s">
        <v>42</v>
      </c>
      <c r="Z111" t="s">
        <v>43</v>
      </c>
      <c r="AA111" t="s">
        <v>44</v>
      </c>
      <c r="AB111" t="s">
        <v>44</v>
      </c>
    </row>
    <row r="112" spans="1:28" x14ac:dyDescent="0.25">
      <c r="A112" t="s">
        <v>490</v>
      </c>
      <c r="B112" s="1">
        <v>45301</v>
      </c>
      <c r="C112" t="s">
        <v>491</v>
      </c>
      <c r="D112" t="s">
        <v>492</v>
      </c>
      <c r="E112">
        <v>37</v>
      </c>
      <c r="F112" t="s">
        <v>48</v>
      </c>
      <c r="G112" t="s">
        <v>212</v>
      </c>
      <c r="H112" t="s">
        <v>213</v>
      </c>
      <c r="I112" t="s">
        <v>51</v>
      </c>
      <c r="J112" t="s">
        <v>52</v>
      </c>
      <c r="K112">
        <v>3</v>
      </c>
      <c r="L112" s="2">
        <v>400</v>
      </c>
      <c r="M112">
        <v>5</v>
      </c>
      <c r="N112" s="2">
        <v>1200</v>
      </c>
      <c r="O112" s="2">
        <v>60</v>
      </c>
      <c r="P112" s="2">
        <v>1140</v>
      </c>
      <c r="Q112" s="2">
        <v>783.46</v>
      </c>
      <c r="R112" s="2">
        <v>356.54</v>
      </c>
      <c r="S112" t="s">
        <v>53</v>
      </c>
      <c r="T112" t="s">
        <v>163</v>
      </c>
      <c r="U112" t="s">
        <v>164</v>
      </c>
      <c r="V112" t="s">
        <v>39</v>
      </c>
      <c r="W112" t="s">
        <v>137</v>
      </c>
      <c r="X112" t="s">
        <v>67</v>
      </c>
      <c r="Y112" t="s">
        <v>56</v>
      </c>
      <c r="Z112" t="s">
        <v>43</v>
      </c>
      <c r="AA112" t="s">
        <v>44</v>
      </c>
      <c r="AB112" t="s">
        <v>44</v>
      </c>
    </row>
    <row r="113" spans="1:28" x14ac:dyDescent="0.25">
      <c r="A113" t="s">
        <v>493</v>
      </c>
      <c r="B113" s="1">
        <v>45301</v>
      </c>
      <c r="C113" t="s">
        <v>494</v>
      </c>
      <c r="D113" t="s">
        <v>495</v>
      </c>
      <c r="E113">
        <v>30</v>
      </c>
      <c r="F113" t="s">
        <v>48</v>
      </c>
      <c r="G113" t="s">
        <v>352</v>
      </c>
      <c r="H113" t="s">
        <v>353</v>
      </c>
      <c r="I113" t="s">
        <v>103</v>
      </c>
      <c r="J113" t="s">
        <v>104</v>
      </c>
      <c r="K113">
        <v>2</v>
      </c>
      <c r="L113" s="2">
        <v>850</v>
      </c>
      <c r="M113">
        <v>5</v>
      </c>
      <c r="N113" s="2">
        <v>1700</v>
      </c>
      <c r="O113" s="2">
        <v>85</v>
      </c>
      <c r="P113" s="2">
        <v>1615</v>
      </c>
      <c r="Q113" s="2">
        <v>1229.28</v>
      </c>
      <c r="R113" s="2">
        <v>385.72</v>
      </c>
      <c r="S113" t="s">
        <v>53</v>
      </c>
      <c r="T113" t="s">
        <v>275</v>
      </c>
      <c r="U113" t="s">
        <v>123</v>
      </c>
      <c r="V113" t="s">
        <v>39</v>
      </c>
      <c r="W113" t="s">
        <v>137</v>
      </c>
      <c r="X113" t="s">
        <v>67</v>
      </c>
      <c r="Y113" t="s">
        <v>42</v>
      </c>
      <c r="Z113" t="s">
        <v>43</v>
      </c>
      <c r="AA113" t="s">
        <v>44</v>
      </c>
      <c r="AB113" t="s">
        <v>44</v>
      </c>
    </row>
    <row r="114" spans="1:28" x14ac:dyDescent="0.25">
      <c r="A114" t="s">
        <v>496</v>
      </c>
      <c r="B114" s="1">
        <v>45301</v>
      </c>
      <c r="C114" t="s">
        <v>497</v>
      </c>
      <c r="D114" t="s">
        <v>498</v>
      </c>
      <c r="E114">
        <v>54</v>
      </c>
      <c r="F114" t="s">
        <v>31</v>
      </c>
      <c r="G114" t="s">
        <v>128</v>
      </c>
      <c r="H114" t="s">
        <v>129</v>
      </c>
      <c r="I114" t="s">
        <v>74</v>
      </c>
      <c r="J114" t="s">
        <v>130</v>
      </c>
      <c r="K114">
        <v>5</v>
      </c>
      <c r="L114" s="2">
        <v>1700</v>
      </c>
      <c r="M114">
        <v>15</v>
      </c>
      <c r="N114" s="2">
        <v>8500</v>
      </c>
      <c r="O114" s="2">
        <v>1275</v>
      </c>
      <c r="P114" s="2">
        <v>7225</v>
      </c>
      <c r="Q114" s="2">
        <v>4820.3599999999997</v>
      </c>
      <c r="R114" s="2">
        <v>2404.64</v>
      </c>
      <c r="S114" t="s">
        <v>53</v>
      </c>
      <c r="T114" t="s">
        <v>263</v>
      </c>
      <c r="U114" t="s">
        <v>91</v>
      </c>
      <c r="V114" t="s">
        <v>39</v>
      </c>
      <c r="W114" t="s">
        <v>40</v>
      </c>
      <c r="X114" t="s">
        <v>67</v>
      </c>
      <c r="Y114" t="s">
        <v>84</v>
      </c>
      <c r="Z114" t="s">
        <v>43</v>
      </c>
      <c r="AA114" t="s">
        <v>44</v>
      </c>
      <c r="AB114" t="s">
        <v>44</v>
      </c>
    </row>
    <row r="115" spans="1:28" x14ac:dyDescent="0.25">
      <c r="A115" t="s">
        <v>499</v>
      </c>
      <c r="B115" s="1">
        <v>45301</v>
      </c>
      <c r="C115" t="s">
        <v>500</v>
      </c>
      <c r="D115" t="s">
        <v>501</v>
      </c>
      <c r="E115">
        <v>37</v>
      </c>
      <c r="F115" t="s">
        <v>48</v>
      </c>
      <c r="G115" t="s">
        <v>101</v>
      </c>
      <c r="H115" t="s">
        <v>102</v>
      </c>
      <c r="I115" t="s">
        <v>103</v>
      </c>
      <c r="J115" t="s">
        <v>104</v>
      </c>
      <c r="K115">
        <v>1</v>
      </c>
      <c r="L115" s="2">
        <v>1800</v>
      </c>
      <c r="M115">
        <v>10</v>
      </c>
      <c r="N115" s="2">
        <v>1800</v>
      </c>
      <c r="O115" s="2">
        <v>180</v>
      </c>
      <c r="P115" s="2">
        <v>1620</v>
      </c>
      <c r="Q115" s="2">
        <v>897.97</v>
      </c>
      <c r="R115" s="2">
        <v>722.03</v>
      </c>
      <c r="S115" t="s">
        <v>53</v>
      </c>
      <c r="T115" t="s">
        <v>90</v>
      </c>
      <c r="U115" t="s">
        <v>91</v>
      </c>
      <c r="V115" t="s">
        <v>39</v>
      </c>
      <c r="W115" t="s">
        <v>83</v>
      </c>
      <c r="X115" t="s">
        <v>97</v>
      </c>
      <c r="Y115" t="s">
        <v>56</v>
      </c>
      <c r="Z115" t="s">
        <v>43</v>
      </c>
      <c r="AA115" t="s">
        <v>44</v>
      </c>
      <c r="AB115" t="s">
        <v>44</v>
      </c>
    </row>
    <row r="116" spans="1:28" x14ac:dyDescent="0.25">
      <c r="A116" t="s">
        <v>502</v>
      </c>
      <c r="B116" s="1">
        <v>45301</v>
      </c>
      <c r="C116" t="s">
        <v>503</v>
      </c>
      <c r="D116" t="s">
        <v>504</v>
      </c>
      <c r="E116">
        <v>32</v>
      </c>
      <c r="F116" t="s">
        <v>31</v>
      </c>
      <c r="G116" t="s">
        <v>60</v>
      </c>
      <c r="H116" t="s">
        <v>61</v>
      </c>
      <c r="I116" t="s">
        <v>62</v>
      </c>
      <c r="J116" t="s">
        <v>63</v>
      </c>
      <c r="K116">
        <v>3</v>
      </c>
      <c r="L116" s="2">
        <v>3500</v>
      </c>
      <c r="M116">
        <v>0</v>
      </c>
      <c r="N116" s="2">
        <v>10500</v>
      </c>
      <c r="O116" s="2">
        <v>0</v>
      </c>
      <c r="P116" s="2">
        <v>10500</v>
      </c>
      <c r="Q116" s="2">
        <v>7837.95</v>
      </c>
      <c r="R116" s="2">
        <v>2662.05</v>
      </c>
      <c r="S116" t="s">
        <v>64</v>
      </c>
      <c r="T116" t="s">
        <v>398</v>
      </c>
      <c r="U116" t="s">
        <v>399</v>
      </c>
      <c r="V116" t="s">
        <v>39</v>
      </c>
      <c r="W116" t="s">
        <v>83</v>
      </c>
      <c r="X116" t="s">
        <v>41</v>
      </c>
      <c r="Y116" t="s">
        <v>56</v>
      </c>
      <c r="Z116" t="s">
        <v>43</v>
      </c>
      <c r="AA116" t="s">
        <v>44</v>
      </c>
      <c r="AB116" t="s">
        <v>44</v>
      </c>
    </row>
    <row r="117" spans="1:28" x14ac:dyDescent="0.25">
      <c r="A117" t="s">
        <v>505</v>
      </c>
      <c r="B117" s="1">
        <v>45301</v>
      </c>
      <c r="C117" t="s">
        <v>506</v>
      </c>
      <c r="D117" t="s">
        <v>507</v>
      </c>
      <c r="E117">
        <v>52</v>
      </c>
      <c r="F117" t="s">
        <v>111</v>
      </c>
      <c r="G117" t="s">
        <v>158</v>
      </c>
      <c r="H117" t="s">
        <v>159</v>
      </c>
      <c r="I117" t="s">
        <v>51</v>
      </c>
      <c r="J117" t="s">
        <v>52</v>
      </c>
      <c r="K117">
        <v>4</v>
      </c>
      <c r="L117" s="2">
        <v>650</v>
      </c>
      <c r="M117">
        <v>0</v>
      </c>
      <c r="N117" s="2">
        <v>2600</v>
      </c>
      <c r="O117" s="2">
        <v>0</v>
      </c>
      <c r="P117" s="2">
        <v>2600</v>
      </c>
      <c r="Q117" s="2">
        <v>1719</v>
      </c>
      <c r="R117" s="2">
        <v>881</v>
      </c>
      <c r="S117" t="s">
        <v>53</v>
      </c>
      <c r="T117" t="s">
        <v>37</v>
      </c>
      <c r="U117" t="s">
        <v>38</v>
      </c>
      <c r="V117" t="s">
        <v>39</v>
      </c>
      <c r="W117" t="s">
        <v>83</v>
      </c>
      <c r="X117" t="s">
        <v>41</v>
      </c>
      <c r="Y117" t="s">
        <v>56</v>
      </c>
      <c r="Z117" t="s">
        <v>508</v>
      </c>
      <c r="AA117" t="s">
        <v>44</v>
      </c>
      <c r="AB117" t="s">
        <v>44</v>
      </c>
    </row>
    <row r="118" spans="1:28" x14ac:dyDescent="0.25">
      <c r="A118" t="s">
        <v>509</v>
      </c>
      <c r="B118" s="1">
        <v>45302</v>
      </c>
      <c r="C118" t="s">
        <v>510</v>
      </c>
      <c r="D118" t="s">
        <v>511</v>
      </c>
      <c r="E118">
        <v>35</v>
      </c>
      <c r="F118" t="s">
        <v>48</v>
      </c>
      <c r="G118" t="s">
        <v>436</v>
      </c>
      <c r="H118" t="s">
        <v>437</v>
      </c>
      <c r="I118" t="s">
        <v>74</v>
      </c>
      <c r="J118" t="s">
        <v>190</v>
      </c>
      <c r="K118">
        <v>3</v>
      </c>
      <c r="L118" s="2">
        <v>1800</v>
      </c>
      <c r="M118">
        <v>0</v>
      </c>
      <c r="N118" s="2">
        <v>5400</v>
      </c>
      <c r="O118" s="2">
        <v>0</v>
      </c>
      <c r="P118" s="2">
        <v>5400</v>
      </c>
      <c r="Q118" s="2">
        <v>3376.65</v>
      </c>
      <c r="R118" s="2">
        <v>2023.35</v>
      </c>
      <c r="S118" t="s">
        <v>53</v>
      </c>
      <c r="T118" t="s">
        <v>122</v>
      </c>
      <c r="U118" t="s">
        <v>123</v>
      </c>
      <c r="V118" t="s">
        <v>39</v>
      </c>
      <c r="W118" t="s">
        <v>83</v>
      </c>
      <c r="X118" t="s">
        <v>67</v>
      </c>
      <c r="Y118" t="s">
        <v>56</v>
      </c>
      <c r="Z118" t="s">
        <v>43</v>
      </c>
      <c r="AA118" t="s">
        <v>44</v>
      </c>
      <c r="AB118" t="s">
        <v>44</v>
      </c>
    </row>
    <row r="119" spans="1:28" x14ac:dyDescent="0.25">
      <c r="A119" t="s">
        <v>512</v>
      </c>
      <c r="B119" s="1">
        <v>45302</v>
      </c>
      <c r="C119" t="s">
        <v>513</v>
      </c>
      <c r="D119" t="s">
        <v>514</v>
      </c>
      <c r="E119">
        <v>31</v>
      </c>
      <c r="F119" t="s">
        <v>111</v>
      </c>
      <c r="G119" t="s">
        <v>134</v>
      </c>
      <c r="H119" t="s">
        <v>135</v>
      </c>
      <c r="I119" t="s">
        <v>62</v>
      </c>
      <c r="J119" t="s">
        <v>130</v>
      </c>
      <c r="K119">
        <v>2</v>
      </c>
      <c r="L119" s="2">
        <v>8500</v>
      </c>
      <c r="M119">
        <v>30</v>
      </c>
      <c r="N119" s="2">
        <v>17000</v>
      </c>
      <c r="O119" s="2">
        <v>5100</v>
      </c>
      <c r="P119" s="2">
        <v>11900</v>
      </c>
      <c r="Q119" s="2">
        <v>8811.57</v>
      </c>
      <c r="R119" s="2">
        <v>3088.43</v>
      </c>
      <c r="S119" t="s">
        <v>36</v>
      </c>
      <c r="T119" t="s">
        <v>96</v>
      </c>
      <c r="U119" t="s">
        <v>96</v>
      </c>
      <c r="V119" t="s">
        <v>39</v>
      </c>
      <c r="W119" t="s">
        <v>92</v>
      </c>
      <c r="X119" t="s">
        <v>97</v>
      </c>
      <c r="Y119" t="s">
        <v>56</v>
      </c>
      <c r="Z119" t="s">
        <v>43</v>
      </c>
      <c r="AA119" t="s">
        <v>44</v>
      </c>
      <c r="AB119" t="s">
        <v>44</v>
      </c>
    </row>
    <row r="120" spans="1:28" x14ac:dyDescent="0.25">
      <c r="A120" t="s">
        <v>515</v>
      </c>
      <c r="B120" s="1">
        <v>45302</v>
      </c>
      <c r="C120" t="s">
        <v>516</v>
      </c>
      <c r="D120" t="s">
        <v>517</v>
      </c>
      <c r="E120">
        <v>44</v>
      </c>
      <c r="F120" t="s">
        <v>48</v>
      </c>
      <c r="G120" t="s">
        <v>366</v>
      </c>
      <c r="H120" t="s">
        <v>367</v>
      </c>
      <c r="I120" t="s">
        <v>34</v>
      </c>
      <c r="J120" t="s">
        <v>130</v>
      </c>
      <c r="K120">
        <v>1</v>
      </c>
      <c r="L120" s="2">
        <v>14500</v>
      </c>
      <c r="M120">
        <v>5</v>
      </c>
      <c r="N120" s="2">
        <v>14500</v>
      </c>
      <c r="O120" s="2">
        <v>725</v>
      </c>
      <c r="P120" s="2">
        <v>13775</v>
      </c>
      <c r="Q120" s="2">
        <v>8608.58</v>
      </c>
      <c r="R120" s="2">
        <v>5166.42</v>
      </c>
      <c r="S120" t="s">
        <v>53</v>
      </c>
      <c r="T120" t="s">
        <v>407</v>
      </c>
      <c r="U120" t="s">
        <v>408</v>
      </c>
      <c r="V120" t="s">
        <v>39</v>
      </c>
      <c r="W120" t="s">
        <v>83</v>
      </c>
      <c r="X120" t="s">
        <v>41</v>
      </c>
      <c r="Y120" t="s">
        <v>42</v>
      </c>
      <c r="Z120" t="s">
        <v>43</v>
      </c>
      <c r="AA120" t="s">
        <v>44</v>
      </c>
      <c r="AB120" t="s">
        <v>44</v>
      </c>
    </row>
    <row r="121" spans="1:28" x14ac:dyDescent="0.25">
      <c r="A121" t="s">
        <v>518</v>
      </c>
      <c r="B121" s="1">
        <v>45302</v>
      </c>
      <c r="C121" t="s">
        <v>519</v>
      </c>
      <c r="D121" t="s">
        <v>520</v>
      </c>
      <c r="E121">
        <v>43</v>
      </c>
      <c r="F121" t="s">
        <v>31</v>
      </c>
      <c r="G121" t="s">
        <v>387</v>
      </c>
      <c r="H121" t="s">
        <v>388</v>
      </c>
      <c r="I121" t="s">
        <v>74</v>
      </c>
      <c r="J121" t="s">
        <v>75</v>
      </c>
      <c r="K121">
        <v>1</v>
      </c>
      <c r="L121" s="2">
        <v>3200</v>
      </c>
      <c r="M121">
        <v>5</v>
      </c>
      <c r="N121" s="2">
        <v>3200</v>
      </c>
      <c r="O121" s="2">
        <v>160</v>
      </c>
      <c r="P121" s="2">
        <v>3040</v>
      </c>
      <c r="Q121" s="2">
        <v>2223.84</v>
      </c>
      <c r="R121" s="2">
        <v>816.16</v>
      </c>
      <c r="S121" t="s">
        <v>53</v>
      </c>
      <c r="T121" t="s">
        <v>178</v>
      </c>
      <c r="U121" t="s">
        <v>154</v>
      </c>
      <c r="V121" t="s">
        <v>39</v>
      </c>
      <c r="W121" t="s">
        <v>124</v>
      </c>
      <c r="X121" t="s">
        <v>97</v>
      </c>
      <c r="Y121" t="s">
        <v>56</v>
      </c>
      <c r="Z121" t="s">
        <v>43</v>
      </c>
      <c r="AA121" t="s">
        <v>44</v>
      </c>
      <c r="AB121" t="s">
        <v>44</v>
      </c>
    </row>
    <row r="122" spans="1:28" x14ac:dyDescent="0.25">
      <c r="A122" t="s">
        <v>521</v>
      </c>
      <c r="B122" s="1">
        <v>45302</v>
      </c>
      <c r="C122" t="s">
        <v>522</v>
      </c>
      <c r="D122" t="s">
        <v>523</v>
      </c>
      <c r="E122">
        <v>59</v>
      </c>
      <c r="F122" t="s">
        <v>31</v>
      </c>
      <c r="G122" t="s">
        <v>280</v>
      </c>
      <c r="H122" t="s">
        <v>281</v>
      </c>
      <c r="I122" t="s">
        <v>62</v>
      </c>
      <c r="J122" t="s">
        <v>190</v>
      </c>
      <c r="K122">
        <v>5</v>
      </c>
      <c r="L122" s="2">
        <v>700</v>
      </c>
      <c r="M122">
        <v>15</v>
      </c>
      <c r="N122" s="2">
        <v>3500</v>
      </c>
      <c r="O122" s="2">
        <v>525</v>
      </c>
      <c r="P122" s="2">
        <v>2975</v>
      </c>
      <c r="Q122" s="2">
        <v>2277.0500000000002</v>
      </c>
      <c r="R122" s="2">
        <v>697.95</v>
      </c>
      <c r="S122" t="s">
        <v>53</v>
      </c>
      <c r="T122" t="s">
        <v>54</v>
      </c>
      <c r="U122" t="s">
        <v>55</v>
      </c>
      <c r="V122" t="s">
        <v>39</v>
      </c>
      <c r="W122" t="s">
        <v>40</v>
      </c>
      <c r="X122" t="s">
        <v>97</v>
      </c>
      <c r="Y122" t="s">
        <v>42</v>
      </c>
      <c r="Z122" t="s">
        <v>43</v>
      </c>
      <c r="AA122" t="s">
        <v>44</v>
      </c>
      <c r="AB122" t="s">
        <v>44</v>
      </c>
    </row>
    <row r="123" spans="1:28" x14ac:dyDescent="0.25">
      <c r="A123" t="s">
        <v>524</v>
      </c>
      <c r="B123" s="1">
        <v>45302</v>
      </c>
      <c r="C123" t="s">
        <v>525</v>
      </c>
      <c r="D123" t="s">
        <v>526</v>
      </c>
      <c r="E123">
        <v>27</v>
      </c>
      <c r="F123" t="s">
        <v>111</v>
      </c>
      <c r="G123" t="s">
        <v>217</v>
      </c>
      <c r="H123" t="s">
        <v>218</v>
      </c>
      <c r="I123" t="s">
        <v>34</v>
      </c>
      <c r="J123" t="s">
        <v>130</v>
      </c>
      <c r="K123">
        <v>1</v>
      </c>
      <c r="L123" s="2">
        <v>28000</v>
      </c>
      <c r="M123">
        <v>30</v>
      </c>
      <c r="N123" s="2">
        <v>28000</v>
      </c>
      <c r="O123" s="2">
        <v>8400</v>
      </c>
      <c r="P123" s="2">
        <v>19600</v>
      </c>
      <c r="Q123" s="2">
        <v>12011.95</v>
      </c>
      <c r="R123" s="2">
        <v>7588.05</v>
      </c>
      <c r="S123" t="s">
        <v>64</v>
      </c>
      <c r="T123" t="s">
        <v>76</v>
      </c>
      <c r="U123" t="s">
        <v>77</v>
      </c>
      <c r="V123" t="s">
        <v>39</v>
      </c>
      <c r="W123" t="s">
        <v>137</v>
      </c>
      <c r="X123" t="s">
        <v>97</v>
      </c>
      <c r="Y123" t="s">
        <v>56</v>
      </c>
      <c r="Z123" t="s">
        <v>107</v>
      </c>
      <c r="AA123" t="s">
        <v>44</v>
      </c>
      <c r="AB123" t="s">
        <v>68</v>
      </c>
    </row>
    <row r="124" spans="1:28" x14ac:dyDescent="0.25">
      <c r="A124" t="s">
        <v>527</v>
      </c>
      <c r="B124" s="1">
        <v>45302</v>
      </c>
      <c r="C124" t="s">
        <v>528</v>
      </c>
      <c r="D124" t="s">
        <v>529</v>
      </c>
      <c r="E124">
        <v>44</v>
      </c>
      <c r="F124" t="s">
        <v>111</v>
      </c>
      <c r="G124" t="s">
        <v>352</v>
      </c>
      <c r="H124" t="s">
        <v>353</v>
      </c>
      <c r="I124" t="s">
        <v>103</v>
      </c>
      <c r="J124" t="s">
        <v>104</v>
      </c>
      <c r="K124">
        <v>1</v>
      </c>
      <c r="L124" s="2">
        <v>850</v>
      </c>
      <c r="M124">
        <v>0</v>
      </c>
      <c r="N124" s="2">
        <v>850</v>
      </c>
      <c r="O124" s="2">
        <v>0</v>
      </c>
      <c r="P124" s="2">
        <v>850</v>
      </c>
      <c r="Q124" s="2">
        <v>538.70000000000005</v>
      </c>
      <c r="R124" s="2">
        <v>311.3</v>
      </c>
      <c r="S124" t="s">
        <v>53</v>
      </c>
      <c r="T124" t="s">
        <v>136</v>
      </c>
      <c r="U124" t="s">
        <v>38</v>
      </c>
      <c r="V124" t="s">
        <v>39</v>
      </c>
      <c r="W124" t="s">
        <v>83</v>
      </c>
      <c r="X124" t="s">
        <v>41</v>
      </c>
      <c r="Y124" t="s">
        <v>56</v>
      </c>
      <c r="Z124" t="s">
        <v>107</v>
      </c>
      <c r="AA124" t="s">
        <v>68</v>
      </c>
      <c r="AB124" t="s">
        <v>44</v>
      </c>
    </row>
    <row r="125" spans="1:28" x14ac:dyDescent="0.25">
      <c r="A125" t="s">
        <v>530</v>
      </c>
      <c r="B125" s="1">
        <v>45302</v>
      </c>
      <c r="C125" t="s">
        <v>531</v>
      </c>
      <c r="D125" t="s">
        <v>532</v>
      </c>
      <c r="E125">
        <v>20</v>
      </c>
      <c r="F125" t="s">
        <v>111</v>
      </c>
      <c r="G125" t="s">
        <v>158</v>
      </c>
      <c r="H125" t="s">
        <v>159</v>
      </c>
      <c r="I125" t="s">
        <v>51</v>
      </c>
      <c r="J125" t="s">
        <v>52</v>
      </c>
      <c r="K125">
        <v>4</v>
      </c>
      <c r="L125" s="2">
        <v>650</v>
      </c>
      <c r="M125">
        <v>0</v>
      </c>
      <c r="N125" s="2">
        <v>2600</v>
      </c>
      <c r="O125" s="2">
        <v>0</v>
      </c>
      <c r="P125" s="2">
        <v>2600</v>
      </c>
      <c r="Q125" s="2">
        <v>1494.13</v>
      </c>
      <c r="R125" s="2">
        <v>1105.8699999999999</v>
      </c>
      <c r="S125" t="s">
        <v>53</v>
      </c>
      <c r="T125" t="s">
        <v>90</v>
      </c>
      <c r="U125" t="s">
        <v>91</v>
      </c>
      <c r="V125" t="s">
        <v>39</v>
      </c>
      <c r="W125" t="s">
        <v>40</v>
      </c>
      <c r="X125" t="s">
        <v>41</v>
      </c>
      <c r="Y125" t="s">
        <v>56</v>
      </c>
      <c r="Z125" t="s">
        <v>144</v>
      </c>
      <c r="AA125" t="s">
        <v>44</v>
      </c>
      <c r="AB125" t="s">
        <v>68</v>
      </c>
    </row>
    <row r="126" spans="1:28" x14ac:dyDescent="0.25">
      <c r="A126" t="s">
        <v>533</v>
      </c>
      <c r="B126" s="1">
        <v>45302</v>
      </c>
      <c r="C126" t="s">
        <v>534</v>
      </c>
      <c r="D126" t="s">
        <v>535</v>
      </c>
      <c r="E126">
        <v>59</v>
      </c>
      <c r="F126" t="s">
        <v>48</v>
      </c>
      <c r="G126" t="s">
        <v>197</v>
      </c>
      <c r="H126" t="s">
        <v>198</v>
      </c>
      <c r="I126" t="s">
        <v>74</v>
      </c>
      <c r="J126" t="s">
        <v>75</v>
      </c>
      <c r="K126">
        <v>2</v>
      </c>
      <c r="L126" s="2">
        <v>2600</v>
      </c>
      <c r="M126">
        <v>5</v>
      </c>
      <c r="N126" s="2">
        <v>5200</v>
      </c>
      <c r="O126" s="2">
        <v>260</v>
      </c>
      <c r="P126" s="2">
        <v>4940</v>
      </c>
      <c r="Q126" s="2">
        <v>2948.82</v>
      </c>
      <c r="R126" s="2">
        <v>1991.18</v>
      </c>
      <c r="S126" t="s">
        <v>53</v>
      </c>
      <c r="T126" t="s">
        <v>398</v>
      </c>
      <c r="U126" t="s">
        <v>399</v>
      </c>
      <c r="V126" t="s">
        <v>39</v>
      </c>
      <c r="W126" t="s">
        <v>66</v>
      </c>
      <c r="X126" t="s">
        <v>97</v>
      </c>
      <c r="Y126" t="s">
        <v>56</v>
      </c>
      <c r="Z126" t="s">
        <v>43</v>
      </c>
      <c r="AA126" t="s">
        <v>44</v>
      </c>
      <c r="AB126" t="s">
        <v>44</v>
      </c>
    </row>
    <row r="127" spans="1:28" x14ac:dyDescent="0.25">
      <c r="A127" t="s">
        <v>536</v>
      </c>
      <c r="B127" s="1">
        <v>45302</v>
      </c>
      <c r="C127" t="s">
        <v>537</v>
      </c>
      <c r="D127" t="s">
        <v>538</v>
      </c>
      <c r="E127">
        <v>21</v>
      </c>
      <c r="F127" t="s">
        <v>31</v>
      </c>
      <c r="G127" t="s">
        <v>344</v>
      </c>
      <c r="H127" t="s">
        <v>345</v>
      </c>
      <c r="I127" t="s">
        <v>34</v>
      </c>
      <c r="J127" t="s">
        <v>121</v>
      </c>
      <c r="K127">
        <v>3</v>
      </c>
      <c r="L127" s="2">
        <v>1600</v>
      </c>
      <c r="M127">
        <v>5</v>
      </c>
      <c r="N127" s="2">
        <v>4800</v>
      </c>
      <c r="O127" s="2">
        <v>240</v>
      </c>
      <c r="P127" s="2">
        <v>4560</v>
      </c>
      <c r="Q127" s="2">
        <v>3393</v>
      </c>
      <c r="R127" s="2">
        <v>1167</v>
      </c>
      <c r="S127" t="s">
        <v>36</v>
      </c>
      <c r="T127" t="s">
        <v>54</v>
      </c>
      <c r="U127" t="s">
        <v>55</v>
      </c>
      <c r="V127" t="s">
        <v>39</v>
      </c>
      <c r="W127" t="s">
        <v>92</v>
      </c>
      <c r="X127" t="s">
        <v>41</v>
      </c>
      <c r="Y127" t="s">
        <v>56</v>
      </c>
      <c r="Z127" t="s">
        <v>43</v>
      </c>
      <c r="AA127" t="s">
        <v>44</v>
      </c>
      <c r="AB127" t="s">
        <v>68</v>
      </c>
    </row>
    <row r="128" spans="1:28" x14ac:dyDescent="0.25">
      <c r="A128" t="s">
        <v>539</v>
      </c>
      <c r="B128" s="1">
        <v>45302</v>
      </c>
      <c r="C128" t="s">
        <v>540</v>
      </c>
      <c r="D128" t="s">
        <v>541</v>
      </c>
      <c r="E128">
        <v>38</v>
      </c>
      <c r="F128" t="s">
        <v>31</v>
      </c>
      <c r="G128" t="s">
        <v>72</v>
      </c>
      <c r="H128" t="s">
        <v>73</v>
      </c>
      <c r="I128" t="s">
        <v>74</v>
      </c>
      <c r="J128" t="s">
        <v>75</v>
      </c>
      <c r="K128">
        <v>6</v>
      </c>
      <c r="L128" s="2">
        <v>2200</v>
      </c>
      <c r="M128">
        <v>15</v>
      </c>
      <c r="N128" s="2">
        <v>13200</v>
      </c>
      <c r="O128" s="2">
        <v>1980</v>
      </c>
      <c r="P128" s="2">
        <v>11220</v>
      </c>
      <c r="Q128" s="2">
        <v>9076.1200000000008</v>
      </c>
      <c r="R128" s="2">
        <v>2143.88</v>
      </c>
      <c r="S128" t="s">
        <v>53</v>
      </c>
      <c r="T128" t="s">
        <v>114</v>
      </c>
      <c r="U128" t="s">
        <v>115</v>
      </c>
      <c r="V128" t="s">
        <v>39</v>
      </c>
      <c r="W128" t="s">
        <v>66</v>
      </c>
      <c r="X128" t="s">
        <v>67</v>
      </c>
      <c r="Y128" t="s">
        <v>56</v>
      </c>
      <c r="Z128" t="s">
        <v>43</v>
      </c>
      <c r="AA128" t="s">
        <v>68</v>
      </c>
      <c r="AB128" t="s">
        <v>68</v>
      </c>
    </row>
    <row r="129" spans="1:28" x14ac:dyDescent="0.25">
      <c r="A129" t="s">
        <v>542</v>
      </c>
      <c r="B129" s="1">
        <v>45302</v>
      </c>
      <c r="C129" t="s">
        <v>543</v>
      </c>
      <c r="D129" t="s">
        <v>544</v>
      </c>
      <c r="E129">
        <v>43</v>
      </c>
      <c r="F129" t="s">
        <v>48</v>
      </c>
      <c r="G129" t="s">
        <v>212</v>
      </c>
      <c r="H129" t="s">
        <v>213</v>
      </c>
      <c r="I129" t="s">
        <v>51</v>
      </c>
      <c r="J129" t="s">
        <v>52</v>
      </c>
      <c r="K129">
        <v>1</v>
      </c>
      <c r="L129" s="2">
        <v>400</v>
      </c>
      <c r="M129">
        <v>15</v>
      </c>
      <c r="N129" s="2">
        <v>400</v>
      </c>
      <c r="O129" s="2">
        <v>60</v>
      </c>
      <c r="P129" s="2">
        <v>340</v>
      </c>
      <c r="Q129" s="2">
        <v>221.41</v>
      </c>
      <c r="R129" s="2">
        <v>118.59</v>
      </c>
      <c r="S129" t="s">
        <v>64</v>
      </c>
      <c r="T129" t="s">
        <v>122</v>
      </c>
      <c r="U129" t="s">
        <v>123</v>
      </c>
      <c r="V129" t="s">
        <v>39</v>
      </c>
      <c r="W129" t="s">
        <v>83</v>
      </c>
      <c r="X129" t="s">
        <v>97</v>
      </c>
      <c r="Y129" t="s">
        <v>56</v>
      </c>
      <c r="Z129" t="s">
        <v>43</v>
      </c>
      <c r="AA129" t="s">
        <v>44</v>
      </c>
      <c r="AB129" t="s">
        <v>44</v>
      </c>
    </row>
    <row r="130" spans="1:28" x14ac:dyDescent="0.25">
      <c r="A130" t="s">
        <v>545</v>
      </c>
      <c r="B130" s="1">
        <v>45303</v>
      </c>
      <c r="C130" t="s">
        <v>546</v>
      </c>
      <c r="D130" t="s">
        <v>547</v>
      </c>
      <c r="E130">
        <v>29</v>
      </c>
      <c r="F130" t="s">
        <v>111</v>
      </c>
      <c r="G130" t="s">
        <v>207</v>
      </c>
      <c r="H130" t="s">
        <v>208</v>
      </c>
      <c r="I130" t="s">
        <v>34</v>
      </c>
      <c r="J130" t="s">
        <v>143</v>
      </c>
      <c r="K130">
        <v>4</v>
      </c>
      <c r="L130" s="2">
        <v>18000</v>
      </c>
      <c r="M130">
        <v>5</v>
      </c>
      <c r="N130" s="2">
        <v>72000</v>
      </c>
      <c r="O130" s="2">
        <v>3600</v>
      </c>
      <c r="P130" s="2">
        <v>68400</v>
      </c>
      <c r="Q130" s="2">
        <v>47087.3</v>
      </c>
      <c r="R130" s="2">
        <v>21312.7</v>
      </c>
      <c r="S130" t="s">
        <v>53</v>
      </c>
      <c r="T130" t="s">
        <v>275</v>
      </c>
      <c r="U130" t="s">
        <v>123</v>
      </c>
      <c r="V130" t="s">
        <v>39</v>
      </c>
      <c r="W130" t="s">
        <v>66</v>
      </c>
      <c r="X130" t="s">
        <v>67</v>
      </c>
      <c r="Y130" t="s">
        <v>56</v>
      </c>
      <c r="Z130" t="s">
        <v>43</v>
      </c>
      <c r="AA130" t="s">
        <v>44</v>
      </c>
      <c r="AB130" t="s">
        <v>44</v>
      </c>
    </row>
    <row r="131" spans="1:28" x14ac:dyDescent="0.25">
      <c r="A131" t="s">
        <v>548</v>
      </c>
      <c r="B131" s="1">
        <v>45303</v>
      </c>
      <c r="C131" t="s">
        <v>413</v>
      </c>
      <c r="D131" t="s">
        <v>414</v>
      </c>
      <c r="E131">
        <v>32</v>
      </c>
      <c r="F131" t="s">
        <v>48</v>
      </c>
      <c r="G131" t="s">
        <v>32</v>
      </c>
      <c r="H131" t="s">
        <v>33</v>
      </c>
      <c r="I131" t="s">
        <v>34</v>
      </c>
      <c r="J131" t="s">
        <v>35</v>
      </c>
      <c r="K131">
        <v>2</v>
      </c>
      <c r="L131" s="2">
        <v>55000</v>
      </c>
      <c r="M131">
        <v>0</v>
      </c>
      <c r="N131" s="2">
        <v>110000</v>
      </c>
      <c r="O131" s="2">
        <v>0</v>
      </c>
      <c r="P131" s="2">
        <v>110000</v>
      </c>
      <c r="Q131" s="2">
        <v>70080.539999999994</v>
      </c>
      <c r="R131" s="2">
        <v>39919.46</v>
      </c>
      <c r="S131" t="s">
        <v>53</v>
      </c>
      <c r="T131" t="s">
        <v>105</v>
      </c>
      <c r="U131" t="s">
        <v>106</v>
      </c>
      <c r="V131" t="s">
        <v>39</v>
      </c>
      <c r="W131" t="s">
        <v>137</v>
      </c>
      <c r="X131" t="s">
        <v>97</v>
      </c>
      <c r="Y131" t="s">
        <v>56</v>
      </c>
      <c r="Z131" t="s">
        <v>43</v>
      </c>
      <c r="AA131" t="s">
        <v>44</v>
      </c>
      <c r="AB131" t="s">
        <v>44</v>
      </c>
    </row>
    <row r="132" spans="1:28" x14ac:dyDescent="0.25">
      <c r="A132" t="s">
        <v>549</v>
      </c>
      <c r="B132" s="1">
        <v>45303</v>
      </c>
      <c r="C132" t="s">
        <v>550</v>
      </c>
      <c r="D132" t="s">
        <v>551</v>
      </c>
      <c r="E132">
        <v>36</v>
      </c>
      <c r="F132" t="s">
        <v>31</v>
      </c>
      <c r="G132" t="s">
        <v>207</v>
      </c>
      <c r="H132" t="s">
        <v>208</v>
      </c>
      <c r="I132" t="s">
        <v>34</v>
      </c>
      <c r="J132" t="s">
        <v>143</v>
      </c>
      <c r="K132">
        <v>1</v>
      </c>
      <c r="L132" s="2">
        <v>18000</v>
      </c>
      <c r="M132">
        <v>0</v>
      </c>
      <c r="N132" s="2">
        <v>18000</v>
      </c>
      <c r="O132" s="2">
        <v>0</v>
      </c>
      <c r="P132" s="2">
        <v>18000</v>
      </c>
      <c r="Q132" s="2">
        <v>11542.85</v>
      </c>
      <c r="R132" s="2">
        <v>6457.15</v>
      </c>
      <c r="S132" t="s">
        <v>36</v>
      </c>
      <c r="T132" t="s">
        <v>105</v>
      </c>
      <c r="U132" t="s">
        <v>106</v>
      </c>
      <c r="V132" t="s">
        <v>39</v>
      </c>
      <c r="W132" t="s">
        <v>66</v>
      </c>
      <c r="X132" t="s">
        <v>97</v>
      </c>
      <c r="Y132" t="s">
        <v>56</v>
      </c>
      <c r="Z132" t="s">
        <v>223</v>
      </c>
      <c r="AA132" t="s">
        <v>44</v>
      </c>
      <c r="AB132" t="s">
        <v>44</v>
      </c>
    </row>
    <row r="133" spans="1:28" x14ac:dyDescent="0.25">
      <c r="A133" t="s">
        <v>552</v>
      </c>
      <c r="B133" s="1">
        <v>45303</v>
      </c>
      <c r="C133" t="s">
        <v>553</v>
      </c>
      <c r="D133" t="s">
        <v>554</v>
      </c>
      <c r="E133">
        <v>51</v>
      </c>
      <c r="F133" t="s">
        <v>31</v>
      </c>
      <c r="G133" t="s">
        <v>60</v>
      </c>
      <c r="H133" t="s">
        <v>61</v>
      </c>
      <c r="I133" t="s">
        <v>62</v>
      </c>
      <c r="J133" t="s">
        <v>63</v>
      </c>
      <c r="K133">
        <v>2</v>
      </c>
      <c r="L133" s="2">
        <v>3500</v>
      </c>
      <c r="M133">
        <v>0</v>
      </c>
      <c r="N133" s="2">
        <v>7000</v>
      </c>
      <c r="O133" s="2">
        <v>0</v>
      </c>
      <c r="P133" s="2">
        <v>7000</v>
      </c>
      <c r="Q133" s="2">
        <v>5596.9</v>
      </c>
      <c r="R133" s="2">
        <v>1403.1</v>
      </c>
      <c r="S133" t="s">
        <v>53</v>
      </c>
      <c r="T133" t="s">
        <v>54</v>
      </c>
      <c r="U133" t="s">
        <v>55</v>
      </c>
      <c r="V133" t="s">
        <v>39</v>
      </c>
      <c r="W133" t="s">
        <v>66</v>
      </c>
      <c r="X133" t="s">
        <v>97</v>
      </c>
      <c r="Y133" t="s">
        <v>56</v>
      </c>
      <c r="Z133" t="s">
        <v>43</v>
      </c>
      <c r="AA133" t="s">
        <v>44</v>
      </c>
      <c r="AB133" t="s">
        <v>44</v>
      </c>
    </row>
    <row r="134" spans="1:28" x14ac:dyDescent="0.25">
      <c r="A134" t="s">
        <v>555</v>
      </c>
      <c r="B134" s="1">
        <v>45303</v>
      </c>
      <c r="C134" t="s">
        <v>556</v>
      </c>
      <c r="D134" t="s">
        <v>557</v>
      </c>
      <c r="E134">
        <v>58</v>
      </c>
      <c r="F134" t="s">
        <v>31</v>
      </c>
      <c r="G134" t="s">
        <v>352</v>
      </c>
      <c r="H134" t="s">
        <v>353</v>
      </c>
      <c r="I134" t="s">
        <v>103</v>
      </c>
      <c r="J134" t="s">
        <v>104</v>
      </c>
      <c r="K134">
        <v>5</v>
      </c>
      <c r="L134" s="2">
        <v>850</v>
      </c>
      <c r="M134">
        <v>10</v>
      </c>
      <c r="N134" s="2">
        <v>4250</v>
      </c>
      <c r="O134" s="2">
        <v>425</v>
      </c>
      <c r="P134" s="2">
        <v>3825</v>
      </c>
      <c r="Q134" s="2">
        <v>2159.58</v>
      </c>
      <c r="R134" s="2">
        <v>1665.42</v>
      </c>
      <c r="S134" t="s">
        <v>53</v>
      </c>
      <c r="T134" t="s">
        <v>153</v>
      </c>
      <c r="U134" t="s">
        <v>154</v>
      </c>
      <c r="V134" t="s">
        <v>39</v>
      </c>
      <c r="W134" t="s">
        <v>83</v>
      </c>
      <c r="X134" t="s">
        <v>67</v>
      </c>
      <c r="Y134" t="s">
        <v>56</v>
      </c>
      <c r="Z134" t="s">
        <v>43</v>
      </c>
      <c r="AA134" t="s">
        <v>44</v>
      </c>
      <c r="AB134" t="s">
        <v>44</v>
      </c>
    </row>
    <row r="135" spans="1:28" x14ac:dyDescent="0.25">
      <c r="A135" t="s">
        <v>558</v>
      </c>
      <c r="B135" s="1">
        <v>45303</v>
      </c>
      <c r="C135" t="s">
        <v>559</v>
      </c>
      <c r="D135" t="s">
        <v>560</v>
      </c>
      <c r="E135">
        <v>56</v>
      </c>
      <c r="F135" t="s">
        <v>31</v>
      </c>
      <c r="G135" t="s">
        <v>561</v>
      </c>
      <c r="H135" t="s">
        <v>562</v>
      </c>
      <c r="I135" t="s">
        <v>34</v>
      </c>
      <c r="J135" t="s">
        <v>143</v>
      </c>
      <c r="K135">
        <v>2</v>
      </c>
      <c r="L135" s="2">
        <v>900</v>
      </c>
      <c r="M135">
        <v>10</v>
      </c>
      <c r="N135" s="2">
        <v>1800</v>
      </c>
      <c r="O135" s="2">
        <v>180</v>
      </c>
      <c r="P135" s="2">
        <v>1620</v>
      </c>
      <c r="Q135" s="2">
        <v>1077.3699999999999</v>
      </c>
      <c r="R135" s="2">
        <v>542.63</v>
      </c>
      <c r="S135" t="s">
        <v>53</v>
      </c>
      <c r="T135" t="s">
        <v>290</v>
      </c>
      <c r="U135" t="s">
        <v>291</v>
      </c>
      <c r="V135" t="s">
        <v>39</v>
      </c>
      <c r="W135" t="s">
        <v>92</v>
      </c>
      <c r="X135" t="s">
        <v>41</v>
      </c>
      <c r="Y135" t="s">
        <v>56</v>
      </c>
      <c r="Z135" t="s">
        <v>43</v>
      </c>
      <c r="AA135" t="s">
        <v>68</v>
      </c>
      <c r="AB135" t="s">
        <v>44</v>
      </c>
    </row>
    <row r="136" spans="1:28" x14ac:dyDescent="0.25">
      <c r="A136" t="s">
        <v>563</v>
      </c>
      <c r="B136" s="1">
        <v>45303</v>
      </c>
      <c r="C136" t="s">
        <v>564</v>
      </c>
      <c r="D136" t="s">
        <v>565</v>
      </c>
      <c r="E136">
        <v>46</v>
      </c>
      <c r="F136" t="s">
        <v>48</v>
      </c>
      <c r="G136" t="s">
        <v>141</v>
      </c>
      <c r="H136" t="s">
        <v>142</v>
      </c>
      <c r="I136" t="s">
        <v>74</v>
      </c>
      <c r="J136" t="s">
        <v>143</v>
      </c>
      <c r="K136">
        <v>3</v>
      </c>
      <c r="L136" s="2">
        <v>900</v>
      </c>
      <c r="M136">
        <v>10</v>
      </c>
      <c r="N136" s="2">
        <v>2700</v>
      </c>
      <c r="O136" s="2">
        <v>270</v>
      </c>
      <c r="P136" s="2">
        <v>2430</v>
      </c>
      <c r="Q136" s="2">
        <v>1803.26</v>
      </c>
      <c r="R136" s="2">
        <v>626.74</v>
      </c>
      <c r="S136" t="s">
        <v>53</v>
      </c>
      <c r="T136" t="s">
        <v>398</v>
      </c>
      <c r="U136" t="s">
        <v>399</v>
      </c>
      <c r="V136" t="s">
        <v>39</v>
      </c>
      <c r="W136" t="s">
        <v>40</v>
      </c>
      <c r="X136" t="s">
        <v>41</v>
      </c>
      <c r="Y136" t="s">
        <v>56</v>
      </c>
      <c r="Z136" t="s">
        <v>43</v>
      </c>
      <c r="AA136" t="s">
        <v>44</v>
      </c>
      <c r="AB136" t="s">
        <v>44</v>
      </c>
    </row>
    <row r="137" spans="1:28" x14ac:dyDescent="0.25">
      <c r="A137" t="s">
        <v>566</v>
      </c>
      <c r="B137" s="1">
        <v>45303</v>
      </c>
      <c r="C137" t="s">
        <v>567</v>
      </c>
      <c r="D137" t="s">
        <v>568</v>
      </c>
      <c r="E137">
        <v>34</v>
      </c>
      <c r="F137" t="s">
        <v>111</v>
      </c>
      <c r="G137" t="s">
        <v>212</v>
      </c>
      <c r="H137" t="s">
        <v>213</v>
      </c>
      <c r="I137" t="s">
        <v>51</v>
      </c>
      <c r="J137" t="s">
        <v>52</v>
      </c>
      <c r="K137">
        <v>3</v>
      </c>
      <c r="L137" s="2">
        <v>400</v>
      </c>
      <c r="M137">
        <v>5</v>
      </c>
      <c r="N137" s="2">
        <v>1200</v>
      </c>
      <c r="O137" s="2">
        <v>60</v>
      </c>
      <c r="P137" s="2">
        <v>1140</v>
      </c>
      <c r="Q137" s="2">
        <v>714.41</v>
      </c>
      <c r="R137" s="2">
        <v>425.59</v>
      </c>
      <c r="S137" t="s">
        <v>53</v>
      </c>
      <c r="T137" t="s">
        <v>96</v>
      </c>
      <c r="U137" t="s">
        <v>96</v>
      </c>
      <c r="V137" t="s">
        <v>39</v>
      </c>
      <c r="W137" t="s">
        <v>66</v>
      </c>
      <c r="X137" t="s">
        <v>41</v>
      </c>
      <c r="Y137" t="s">
        <v>56</v>
      </c>
      <c r="Z137" t="s">
        <v>43</v>
      </c>
      <c r="AA137" t="s">
        <v>44</v>
      </c>
      <c r="AB137" t="s">
        <v>44</v>
      </c>
    </row>
    <row r="138" spans="1:28" x14ac:dyDescent="0.25">
      <c r="A138" t="s">
        <v>569</v>
      </c>
      <c r="B138" s="1">
        <v>45303</v>
      </c>
      <c r="C138" t="s">
        <v>570</v>
      </c>
      <c r="D138" t="s">
        <v>571</v>
      </c>
      <c r="E138">
        <v>58</v>
      </c>
      <c r="F138" t="s">
        <v>31</v>
      </c>
      <c r="G138" t="s">
        <v>176</v>
      </c>
      <c r="H138" t="s">
        <v>177</v>
      </c>
      <c r="I138" t="s">
        <v>34</v>
      </c>
      <c r="J138" t="s">
        <v>35</v>
      </c>
      <c r="K138">
        <v>1</v>
      </c>
      <c r="L138" s="2">
        <v>6500</v>
      </c>
      <c r="M138">
        <v>10</v>
      </c>
      <c r="N138" s="2">
        <v>6500</v>
      </c>
      <c r="O138" s="2">
        <v>650</v>
      </c>
      <c r="P138" s="2">
        <v>5850</v>
      </c>
      <c r="Q138" s="2">
        <v>3800.74</v>
      </c>
      <c r="R138" s="2">
        <v>2049.2600000000002</v>
      </c>
      <c r="S138" t="s">
        <v>53</v>
      </c>
      <c r="T138" t="s">
        <v>222</v>
      </c>
      <c r="U138" t="s">
        <v>38</v>
      </c>
      <c r="V138" t="s">
        <v>39</v>
      </c>
      <c r="W138" t="s">
        <v>124</v>
      </c>
      <c r="X138" t="s">
        <v>97</v>
      </c>
      <c r="Y138" t="s">
        <v>56</v>
      </c>
      <c r="Z138" t="s">
        <v>223</v>
      </c>
      <c r="AA138" t="s">
        <v>44</v>
      </c>
      <c r="AB138" t="s">
        <v>44</v>
      </c>
    </row>
    <row r="139" spans="1:28" x14ac:dyDescent="0.25">
      <c r="A139" t="s">
        <v>572</v>
      </c>
      <c r="B139" s="1">
        <v>45303</v>
      </c>
      <c r="C139" t="s">
        <v>573</v>
      </c>
      <c r="D139" t="s">
        <v>574</v>
      </c>
      <c r="E139">
        <v>24</v>
      </c>
      <c r="F139" t="s">
        <v>48</v>
      </c>
      <c r="G139" t="s">
        <v>243</v>
      </c>
      <c r="H139" t="s">
        <v>244</v>
      </c>
      <c r="I139" t="s">
        <v>103</v>
      </c>
      <c r="J139" t="s">
        <v>104</v>
      </c>
      <c r="K139">
        <v>3</v>
      </c>
      <c r="L139" s="2">
        <v>450</v>
      </c>
      <c r="M139">
        <v>5</v>
      </c>
      <c r="N139" s="2">
        <v>1350</v>
      </c>
      <c r="O139" s="2">
        <v>67.5</v>
      </c>
      <c r="P139" s="2">
        <v>1282.5</v>
      </c>
      <c r="Q139" s="2">
        <v>1045.79</v>
      </c>
      <c r="R139" s="2">
        <v>236.71</v>
      </c>
      <c r="S139" t="s">
        <v>53</v>
      </c>
      <c r="T139" t="s">
        <v>54</v>
      </c>
      <c r="U139" t="s">
        <v>55</v>
      </c>
      <c r="V139" t="s">
        <v>39</v>
      </c>
      <c r="W139" t="s">
        <v>92</v>
      </c>
      <c r="X139" t="s">
        <v>41</v>
      </c>
      <c r="Y139" t="s">
        <v>56</v>
      </c>
      <c r="Z139" t="s">
        <v>43</v>
      </c>
      <c r="AA139" t="s">
        <v>68</v>
      </c>
      <c r="AB139" t="s">
        <v>44</v>
      </c>
    </row>
    <row r="140" spans="1:28" x14ac:dyDescent="0.25">
      <c r="A140" t="s">
        <v>575</v>
      </c>
      <c r="B140" s="1">
        <v>45303</v>
      </c>
      <c r="C140" t="s">
        <v>576</v>
      </c>
      <c r="D140" t="s">
        <v>577</v>
      </c>
      <c r="E140">
        <v>41</v>
      </c>
      <c r="F140" t="s">
        <v>31</v>
      </c>
      <c r="G140" t="s">
        <v>238</v>
      </c>
      <c r="H140" t="s">
        <v>239</v>
      </c>
      <c r="I140" t="s">
        <v>62</v>
      </c>
      <c r="J140" t="s">
        <v>63</v>
      </c>
      <c r="K140">
        <v>1</v>
      </c>
      <c r="L140" s="2">
        <v>6500</v>
      </c>
      <c r="M140">
        <v>10</v>
      </c>
      <c r="N140" s="2">
        <v>6500</v>
      </c>
      <c r="O140" s="2">
        <v>650</v>
      </c>
      <c r="P140" s="2">
        <v>5850</v>
      </c>
      <c r="Q140" s="2">
        <v>3785.42</v>
      </c>
      <c r="R140" s="2">
        <v>2064.58</v>
      </c>
      <c r="S140" t="s">
        <v>53</v>
      </c>
      <c r="T140" t="s">
        <v>578</v>
      </c>
      <c r="U140" t="s">
        <v>579</v>
      </c>
      <c r="V140" t="s">
        <v>39</v>
      </c>
      <c r="W140" t="s">
        <v>92</v>
      </c>
      <c r="X140" t="s">
        <v>97</v>
      </c>
      <c r="Y140" t="s">
        <v>56</v>
      </c>
      <c r="Z140" t="s">
        <v>43</v>
      </c>
      <c r="AA140" t="s">
        <v>44</v>
      </c>
      <c r="AB140" t="s">
        <v>44</v>
      </c>
    </row>
    <row r="141" spans="1:28" x14ac:dyDescent="0.25">
      <c r="A141" t="s">
        <v>580</v>
      </c>
      <c r="B141" s="1">
        <v>45303</v>
      </c>
      <c r="C141" t="s">
        <v>581</v>
      </c>
      <c r="D141" t="s">
        <v>582</v>
      </c>
      <c r="E141">
        <v>58</v>
      </c>
      <c r="F141" t="s">
        <v>48</v>
      </c>
      <c r="G141" t="s">
        <v>88</v>
      </c>
      <c r="H141" t="s">
        <v>89</v>
      </c>
      <c r="I141" t="s">
        <v>62</v>
      </c>
      <c r="J141" t="s">
        <v>63</v>
      </c>
      <c r="K141">
        <v>3</v>
      </c>
      <c r="L141" s="2">
        <v>4200</v>
      </c>
      <c r="M141">
        <v>10</v>
      </c>
      <c r="N141" s="2">
        <v>12600</v>
      </c>
      <c r="O141" s="2">
        <v>1260</v>
      </c>
      <c r="P141" s="2">
        <v>11340</v>
      </c>
      <c r="Q141" s="2">
        <v>8181.55</v>
      </c>
      <c r="R141" s="2">
        <v>3158.45</v>
      </c>
      <c r="S141" t="s">
        <v>53</v>
      </c>
      <c r="T141" t="s">
        <v>114</v>
      </c>
      <c r="U141" t="s">
        <v>115</v>
      </c>
      <c r="V141" t="s">
        <v>39</v>
      </c>
      <c r="W141" t="s">
        <v>40</v>
      </c>
      <c r="X141" t="s">
        <v>97</v>
      </c>
      <c r="Y141" t="s">
        <v>56</v>
      </c>
      <c r="Z141" t="s">
        <v>43</v>
      </c>
      <c r="AA141" t="s">
        <v>44</v>
      </c>
      <c r="AB141" t="s">
        <v>44</v>
      </c>
    </row>
    <row r="142" spans="1:28" x14ac:dyDescent="0.25">
      <c r="A142" t="s">
        <v>583</v>
      </c>
      <c r="B142" s="1">
        <v>45303</v>
      </c>
      <c r="C142" t="s">
        <v>584</v>
      </c>
      <c r="D142" t="s">
        <v>585</v>
      </c>
      <c r="E142">
        <v>45</v>
      </c>
      <c r="F142" t="s">
        <v>48</v>
      </c>
      <c r="G142" t="s">
        <v>436</v>
      </c>
      <c r="H142" t="s">
        <v>437</v>
      </c>
      <c r="I142" t="s">
        <v>74</v>
      </c>
      <c r="J142" t="s">
        <v>190</v>
      </c>
      <c r="K142">
        <v>1</v>
      </c>
      <c r="L142" s="2">
        <v>1800</v>
      </c>
      <c r="M142">
        <v>5</v>
      </c>
      <c r="N142" s="2">
        <v>1800</v>
      </c>
      <c r="O142" s="2">
        <v>90</v>
      </c>
      <c r="P142" s="2">
        <v>1710</v>
      </c>
      <c r="Q142" s="2">
        <v>1369.43</v>
      </c>
      <c r="R142" s="2">
        <v>340.57</v>
      </c>
      <c r="S142" t="s">
        <v>64</v>
      </c>
      <c r="T142" t="s">
        <v>96</v>
      </c>
      <c r="U142" t="s">
        <v>96</v>
      </c>
      <c r="V142" t="s">
        <v>39</v>
      </c>
      <c r="W142" t="s">
        <v>83</v>
      </c>
      <c r="X142" t="s">
        <v>67</v>
      </c>
      <c r="Y142" t="s">
        <v>84</v>
      </c>
      <c r="Z142" t="s">
        <v>43</v>
      </c>
      <c r="AA142" t="s">
        <v>44</v>
      </c>
      <c r="AB142" t="s">
        <v>44</v>
      </c>
    </row>
    <row r="143" spans="1:28" x14ac:dyDescent="0.25">
      <c r="A143" t="s">
        <v>586</v>
      </c>
      <c r="B143" s="1">
        <v>45304</v>
      </c>
      <c r="C143" t="s">
        <v>301</v>
      </c>
      <c r="D143" t="s">
        <v>302</v>
      </c>
      <c r="E143">
        <v>50</v>
      </c>
      <c r="F143" t="s">
        <v>48</v>
      </c>
      <c r="G143" t="s">
        <v>197</v>
      </c>
      <c r="H143" t="s">
        <v>198</v>
      </c>
      <c r="I143" t="s">
        <v>74</v>
      </c>
      <c r="J143" t="s">
        <v>75</v>
      </c>
      <c r="K143">
        <v>1</v>
      </c>
      <c r="L143" s="2">
        <v>2600</v>
      </c>
      <c r="M143">
        <v>20</v>
      </c>
      <c r="N143" s="2">
        <v>2600</v>
      </c>
      <c r="O143" s="2">
        <v>520</v>
      </c>
      <c r="P143" s="2">
        <v>2080</v>
      </c>
      <c r="Q143" s="2">
        <v>1659.51</v>
      </c>
      <c r="R143" s="2">
        <v>420.49</v>
      </c>
      <c r="S143" t="s">
        <v>53</v>
      </c>
      <c r="T143" t="s">
        <v>37</v>
      </c>
      <c r="U143" t="s">
        <v>38</v>
      </c>
      <c r="V143" t="s">
        <v>39</v>
      </c>
      <c r="W143" t="s">
        <v>92</v>
      </c>
      <c r="X143" t="s">
        <v>41</v>
      </c>
      <c r="Y143" t="s">
        <v>42</v>
      </c>
      <c r="Z143" t="s">
        <v>43</v>
      </c>
      <c r="AA143" t="s">
        <v>44</v>
      </c>
      <c r="AB143" t="s">
        <v>44</v>
      </c>
    </row>
    <row r="144" spans="1:28" x14ac:dyDescent="0.25">
      <c r="A144" t="s">
        <v>587</v>
      </c>
      <c r="B144" s="1">
        <v>45304</v>
      </c>
      <c r="C144" t="s">
        <v>588</v>
      </c>
      <c r="D144" t="s">
        <v>589</v>
      </c>
      <c r="E144">
        <v>30</v>
      </c>
      <c r="F144" t="s">
        <v>111</v>
      </c>
      <c r="G144" t="s">
        <v>561</v>
      </c>
      <c r="H144" t="s">
        <v>562</v>
      </c>
      <c r="I144" t="s">
        <v>34</v>
      </c>
      <c r="J144" t="s">
        <v>143</v>
      </c>
      <c r="K144">
        <v>1</v>
      </c>
      <c r="L144" s="2">
        <v>900</v>
      </c>
      <c r="M144">
        <v>5</v>
      </c>
      <c r="N144" s="2">
        <v>900</v>
      </c>
      <c r="O144" s="2">
        <v>45</v>
      </c>
      <c r="P144" s="2">
        <v>855</v>
      </c>
      <c r="Q144" s="2">
        <v>589.54</v>
      </c>
      <c r="R144" s="2">
        <v>265.45999999999998</v>
      </c>
      <c r="S144" t="s">
        <v>53</v>
      </c>
      <c r="T144" t="s">
        <v>163</v>
      </c>
      <c r="U144" t="s">
        <v>164</v>
      </c>
      <c r="V144" t="s">
        <v>39</v>
      </c>
      <c r="W144" t="s">
        <v>92</v>
      </c>
      <c r="X144" t="s">
        <v>41</v>
      </c>
      <c r="Y144" t="s">
        <v>56</v>
      </c>
      <c r="Z144" t="s">
        <v>223</v>
      </c>
      <c r="AA144" t="s">
        <v>44</v>
      </c>
      <c r="AB144" t="s">
        <v>44</v>
      </c>
    </row>
    <row r="145" spans="1:28" x14ac:dyDescent="0.25">
      <c r="A145" t="s">
        <v>590</v>
      </c>
      <c r="B145" s="1">
        <v>45304</v>
      </c>
      <c r="C145" t="s">
        <v>591</v>
      </c>
      <c r="D145" t="s">
        <v>592</v>
      </c>
      <c r="E145">
        <v>45</v>
      </c>
      <c r="F145" t="s">
        <v>48</v>
      </c>
      <c r="G145" t="s">
        <v>436</v>
      </c>
      <c r="H145" t="s">
        <v>437</v>
      </c>
      <c r="I145" t="s">
        <v>74</v>
      </c>
      <c r="J145" t="s">
        <v>190</v>
      </c>
      <c r="K145">
        <v>1</v>
      </c>
      <c r="L145" s="2">
        <v>1800</v>
      </c>
      <c r="M145">
        <v>10</v>
      </c>
      <c r="N145" s="2">
        <v>1800</v>
      </c>
      <c r="O145" s="2">
        <v>180</v>
      </c>
      <c r="P145" s="2">
        <v>1620</v>
      </c>
      <c r="Q145" s="2">
        <v>941.46</v>
      </c>
      <c r="R145" s="2">
        <v>678.54</v>
      </c>
      <c r="S145" t="s">
        <v>53</v>
      </c>
      <c r="T145" t="s">
        <v>136</v>
      </c>
      <c r="U145" t="s">
        <v>38</v>
      </c>
      <c r="V145" t="s">
        <v>39</v>
      </c>
      <c r="W145" t="s">
        <v>66</v>
      </c>
      <c r="X145" t="s">
        <v>41</v>
      </c>
      <c r="Y145" t="s">
        <v>42</v>
      </c>
      <c r="Z145" t="s">
        <v>43</v>
      </c>
      <c r="AA145" t="s">
        <v>44</v>
      </c>
      <c r="AB145" t="s">
        <v>44</v>
      </c>
    </row>
    <row r="146" spans="1:28" x14ac:dyDescent="0.25">
      <c r="A146" t="s">
        <v>593</v>
      </c>
      <c r="B146" s="1">
        <v>45304</v>
      </c>
      <c r="C146" t="s">
        <v>594</v>
      </c>
      <c r="D146" t="s">
        <v>595</v>
      </c>
      <c r="E146">
        <v>32</v>
      </c>
      <c r="F146" t="s">
        <v>48</v>
      </c>
      <c r="G146" t="s">
        <v>202</v>
      </c>
      <c r="H146" t="s">
        <v>203</v>
      </c>
      <c r="I146" t="s">
        <v>103</v>
      </c>
      <c r="J146" t="s">
        <v>104</v>
      </c>
      <c r="K146">
        <v>1</v>
      </c>
      <c r="L146" s="2">
        <v>550</v>
      </c>
      <c r="M146">
        <v>5</v>
      </c>
      <c r="N146" s="2">
        <v>550</v>
      </c>
      <c r="O146" s="2">
        <v>27.5</v>
      </c>
      <c r="P146" s="2">
        <v>522.5</v>
      </c>
      <c r="Q146" s="2">
        <v>375.41</v>
      </c>
      <c r="R146" s="2">
        <v>147.09</v>
      </c>
      <c r="S146" t="s">
        <v>64</v>
      </c>
      <c r="T146" t="s">
        <v>163</v>
      </c>
      <c r="U146" t="s">
        <v>164</v>
      </c>
      <c r="V146" t="s">
        <v>39</v>
      </c>
      <c r="W146" t="s">
        <v>83</v>
      </c>
      <c r="X146" t="s">
        <v>67</v>
      </c>
      <c r="Y146" t="s">
        <v>42</v>
      </c>
      <c r="Z146" t="s">
        <v>43</v>
      </c>
      <c r="AA146" t="s">
        <v>44</v>
      </c>
      <c r="AB146" t="s">
        <v>44</v>
      </c>
    </row>
    <row r="147" spans="1:28" x14ac:dyDescent="0.25">
      <c r="A147" t="s">
        <v>596</v>
      </c>
      <c r="B147" s="1">
        <v>45304</v>
      </c>
      <c r="C147" t="s">
        <v>597</v>
      </c>
      <c r="D147" t="s">
        <v>598</v>
      </c>
      <c r="E147">
        <v>20</v>
      </c>
      <c r="F147" t="s">
        <v>111</v>
      </c>
      <c r="G147" t="s">
        <v>60</v>
      </c>
      <c r="H147" t="s">
        <v>61</v>
      </c>
      <c r="I147" t="s">
        <v>62</v>
      </c>
      <c r="J147" t="s">
        <v>63</v>
      </c>
      <c r="K147">
        <v>3</v>
      </c>
      <c r="L147" s="2">
        <v>3500</v>
      </c>
      <c r="M147">
        <v>5</v>
      </c>
      <c r="N147" s="2">
        <v>10500</v>
      </c>
      <c r="O147" s="2">
        <v>525</v>
      </c>
      <c r="P147" s="2">
        <v>9975</v>
      </c>
      <c r="Q147" s="2">
        <v>6066.29</v>
      </c>
      <c r="R147" s="2">
        <v>3908.71</v>
      </c>
      <c r="S147" t="s">
        <v>53</v>
      </c>
      <c r="T147" t="s">
        <v>407</v>
      </c>
      <c r="U147" t="s">
        <v>408</v>
      </c>
      <c r="V147" t="s">
        <v>39</v>
      </c>
      <c r="W147" t="s">
        <v>137</v>
      </c>
      <c r="X147" t="s">
        <v>67</v>
      </c>
      <c r="Y147" t="s">
        <v>56</v>
      </c>
      <c r="Z147" t="s">
        <v>43</v>
      </c>
      <c r="AA147" t="s">
        <v>68</v>
      </c>
      <c r="AB147" t="s">
        <v>44</v>
      </c>
    </row>
    <row r="148" spans="1:28" x14ac:dyDescent="0.25">
      <c r="A148" t="s">
        <v>599</v>
      </c>
      <c r="B148" s="1">
        <v>45304</v>
      </c>
      <c r="C148" t="s">
        <v>600</v>
      </c>
      <c r="D148" t="s">
        <v>601</v>
      </c>
      <c r="E148">
        <v>60</v>
      </c>
      <c r="F148" t="s">
        <v>48</v>
      </c>
      <c r="G148" t="s">
        <v>134</v>
      </c>
      <c r="H148" t="s">
        <v>135</v>
      </c>
      <c r="I148" t="s">
        <v>62</v>
      </c>
      <c r="J148" t="s">
        <v>130</v>
      </c>
      <c r="K148">
        <v>1</v>
      </c>
      <c r="L148" s="2">
        <v>8500</v>
      </c>
      <c r="M148">
        <v>0</v>
      </c>
      <c r="N148" s="2">
        <v>8500</v>
      </c>
      <c r="O148" s="2">
        <v>0</v>
      </c>
      <c r="P148" s="2">
        <v>8500</v>
      </c>
      <c r="Q148" s="2">
        <v>6844.47</v>
      </c>
      <c r="R148" s="2">
        <v>1655.53</v>
      </c>
      <c r="S148" t="s">
        <v>36</v>
      </c>
      <c r="T148" t="s">
        <v>275</v>
      </c>
      <c r="U148" t="s">
        <v>123</v>
      </c>
      <c r="V148" t="s">
        <v>39</v>
      </c>
      <c r="W148" t="s">
        <v>92</v>
      </c>
      <c r="X148" t="s">
        <v>41</v>
      </c>
      <c r="Y148" t="s">
        <v>56</v>
      </c>
      <c r="Z148" t="s">
        <v>43</v>
      </c>
      <c r="AA148" t="s">
        <v>44</v>
      </c>
      <c r="AB148" t="s">
        <v>44</v>
      </c>
    </row>
    <row r="149" spans="1:28" x14ac:dyDescent="0.25">
      <c r="A149" t="s">
        <v>602</v>
      </c>
      <c r="B149" s="1">
        <v>45304</v>
      </c>
      <c r="C149" t="s">
        <v>603</v>
      </c>
      <c r="D149" t="s">
        <v>604</v>
      </c>
      <c r="E149">
        <v>27</v>
      </c>
      <c r="F149" t="s">
        <v>31</v>
      </c>
      <c r="G149" t="s">
        <v>72</v>
      </c>
      <c r="H149" t="s">
        <v>73</v>
      </c>
      <c r="I149" t="s">
        <v>74</v>
      </c>
      <c r="J149" t="s">
        <v>75</v>
      </c>
      <c r="K149">
        <v>1</v>
      </c>
      <c r="L149" s="2">
        <v>2200</v>
      </c>
      <c r="M149">
        <v>0</v>
      </c>
      <c r="N149" s="2">
        <v>2200</v>
      </c>
      <c r="O149" s="2">
        <v>0</v>
      </c>
      <c r="P149" s="2">
        <v>2200</v>
      </c>
      <c r="Q149" s="2">
        <v>1336.24</v>
      </c>
      <c r="R149" s="2">
        <v>863.76</v>
      </c>
      <c r="S149" t="s">
        <v>53</v>
      </c>
      <c r="T149" t="s">
        <v>122</v>
      </c>
      <c r="U149" t="s">
        <v>123</v>
      </c>
      <c r="V149" t="s">
        <v>39</v>
      </c>
      <c r="W149" t="s">
        <v>83</v>
      </c>
      <c r="X149" t="s">
        <v>97</v>
      </c>
      <c r="Y149" t="s">
        <v>56</v>
      </c>
      <c r="Z149" t="s">
        <v>43</v>
      </c>
      <c r="AA149" t="s">
        <v>44</v>
      </c>
      <c r="AB149" t="s">
        <v>44</v>
      </c>
    </row>
    <row r="150" spans="1:28" x14ac:dyDescent="0.25">
      <c r="A150" t="s">
        <v>605</v>
      </c>
      <c r="B150" s="1">
        <v>45304</v>
      </c>
      <c r="C150" t="s">
        <v>606</v>
      </c>
      <c r="D150" t="s">
        <v>607</v>
      </c>
      <c r="E150">
        <v>40</v>
      </c>
      <c r="F150" t="s">
        <v>31</v>
      </c>
      <c r="G150" t="s">
        <v>243</v>
      </c>
      <c r="H150" t="s">
        <v>244</v>
      </c>
      <c r="I150" t="s">
        <v>103</v>
      </c>
      <c r="J150" t="s">
        <v>104</v>
      </c>
      <c r="K150">
        <v>2</v>
      </c>
      <c r="L150" s="2">
        <v>450</v>
      </c>
      <c r="M150">
        <v>20</v>
      </c>
      <c r="N150" s="2">
        <v>900</v>
      </c>
      <c r="O150" s="2">
        <v>180</v>
      </c>
      <c r="P150" s="2">
        <v>720</v>
      </c>
      <c r="Q150" s="2">
        <v>463.73</v>
      </c>
      <c r="R150" s="2">
        <v>256.27</v>
      </c>
      <c r="S150" t="s">
        <v>53</v>
      </c>
      <c r="T150" t="s">
        <v>578</v>
      </c>
      <c r="U150" t="s">
        <v>579</v>
      </c>
      <c r="V150" t="s">
        <v>39</v>
      </c>
      <c r="W150" t="s">
        <v>40</v>
      </c>
      <c r="X150" t="s">
        <v>97</v>
      </c>
      <c r="Y150" t="s">
        <v>42</v>
      </c>
      <c r="Z150" t="s">
        <v>43</v>
      </c>
      <c r="AA150" t="s">
        <v>44</v>
      </c>
      <c r="AB150" t="s">
        <v>44</v>
      </c>
    </row>
    <row r="151" spans="1:28" x14ac:dyDescent="0.25">
      <c r="A151" t="s">
        <v>608</v>
      </c>
      <c r="B151" s="1">
        <v>45304</v>
      </c>
      <c r="C151" t="s">
        <v>609</v>
      </c>
      <c r="D151" t="s">
        <v>610</v>
      </c>
      <c r="E151">
        <v>51</v>
      </c>
      <c r="F151" t="s">
        <v>31</v>
      </c>
      <c r="G151" t="s">
        <v>128</v>
      </c>
      <c r="H151" t="s">
        <v>129</v>
      </c>
      <c r="I151" t="s">
        <v>74</v>
      </c>
      <c r="J151" t="s">
        <v>130</v>
      </c>
      <c r="K151">
        <v>2</v>
      </c>
      <c r="L151" s="2">
        <v>1700</v>
      </c>
      <c r="M151">
        <v>15</v>
      </c>
      <c r="N151" s="2">
        <v>3400</v>
      </c>
      <c r="O151" s="2">
        <v>510</v>
      </c>
      <c r="P151" s="2">
        <v>2890</v>
      </c>
      <c r="Q151" s="2">
        <v>1956.73</v>
      </c>
      <c r="R151" s="2">
        <v>933.27</v>
      </c>
      <c r="S151" t="s">
        <v>53</v>
      </c>
      <c r="T151" t="s">
        <v>153</v>
      </c>
      <c r="U151" t="s">
        <v>154</v>
      </c>
      <c r="V151" t="s">
        <v>39</v>
      </c>
      <c r="W151" t="s">
        <v>66</v>
      </c>
      <c r="X151" t="s">
        <v>41</v>
      </c>
      <c r="Y151" t="s">
        <v>56</v>
      </c>
      <c r="Z151" t="s">
        <v>508</v>
      </c>
      <c r="AA151" t="s">
        <v>44</v>
      </c>
      <c r="AB151" t="s">
        <v>44</v>
      </c>
    </row>
    <row r="152" spans="1:28" x14ac:dyDescent="0.25">
      <c r="A152" t="s">
        <v>611</v>
      </c>
      <c r="B152" s="1">
        <v>45304</v>
      </c>
      <c r="C152" t="s">
        <v>612</v>
      </c>
      <c r="D152" t="s">
        <v>613</v>
      </c>
      <c r="E152">
        <v>27</v>
      </c>
      <c r="F152" t="s">
        <v>48</v>
      </c>
      <c r="G152" t="s">
        <v>158</v>
      </c>
      <c r="H152" t="s">
        <v>159</v>
      </c>
      <c r="I152" t="s">
        <v>51</v>
      </c>
      <c r="J152" t="s">
        <v>52</v>
      </c>
      <c r="K152">
        <v>2</v>
      </c>
      <c r="L152" s="2">
        <v>650</v>
      </c>
      <c r="M152">
        <v>5</v>
      </c>
      <c r="N152" s="2">
        <v>1300</v>
      </c>
      <c r="O152" s="2">
        <v>65</v>
      </c>
      <c r="P152" s="2">
        <v>1235</v>
      </c>
      <c r="Q152" s="2">
        <v>831.47</v>
      </c>
      <c r="R152" s="2">
        <v>403.53</v>
      </c>
      <c r="S152" t="s">
        <v>53</v>
      </c>
      <c r="T152" t="s">
        <v>90</v>
      </c>
      <c r="U152" t="s">
        <v>91</v>
      </c>
      <c r="V152" t="s">
        <v>39</v>
      </c>
      <c r="W152" t="s">
        <v>40</v>
      </c>
      <c r="X152" t="s">
        <v>67</v>
      </c>
      <c r="Y152" t="s">
        <v>56</v>
      </c>
      <c r="Z152" t="s">
        <v>43</v>
      </c>
      <c r="AA152" t="s">
        <v>68</v>
      </c>
      <c r="AB152" t="s">
        <v>44</v>
      </c>
    </row>
    <row r="153" spans="1:28" x14ac:dyDescent="0.25">
      <c r="A153" t="s">
        <v>614</v>
      </c>
      <c r="B153" s="1">
        <v>45304</v>
      </c>
      <c r="C153" t="s">
        <v>615</v>
      </c>
      <c r="D153" t="s">
        <v>616</v>
      </c>
      <c r="E153">
        <v>51</v>
      </c>
      <c r="F153" t="s">
        <v>48</v>
      </c>
      <c r="G153" t="s">
        <v>352</v>
      </c>
      <c r="H153" t="s">
        <v>353</v>
      </c>
      <c r="I153" t="s">
        <v>103</v>
      </c>
      <c r="J153" t="s">
        <v>104</v>
      </c>
      <c r="K153">
        <v>2</v>
      </c>
      <c r="L153" s="2">
        <v>850</v>
      </c>
      <c r="M153">
        <v>20</v>
      </c>
      <c r="N153" s="2">
        <v>1700</v>
      </c>
      <c r="O153" s="2">
        <v>340</v>
      </c>
      <c r="P153" s="2">
        <v>1360</v>
      </c>
      <c r="Q153" s="2">
        <v>817.69</v>
      </c>
      <c r="R153" s="2">
        <v>542.30999999999995</v>
      </c>
      <c r="S153" t="s">
        <v>53</v>
      </c>
      <c r="T153" t="s">
        <v>407</v>
      </c>
      <c r="U153" t="s">
        <v>408</v>
      </c>
      <c r="V153" t="s">
        <v>39</v>
      </c>
      <c r="W153" t="s">
        <v>83</v>
      </c>
      <c r="X153" t="s">
        <v>97</v>
      </c>
      <c r="Y153" t="s">
        <v>56</v>
      </c>
      <c r="Z153" t="s">
        <v>43</v>
      </c>
      <c r="AA153" t="s">
        <v>44</v>
      </c>
      <c r="AB153" t="s">
        <v>44</v>
      </c>
    </row>
    <row r="154" spans="1:28" x14ac:dyDescent="0.25">
      <c r="A154" t="s">
        <v>617</v>
      </c>
      <c r="B154" s="1">
        <v>45304</v>
      </c>
      <c r="C154" t="s">
        <v>488</v>
      </c>
      <c r="D154" t="s">
        <v>489</v>
      </c>
      <c r="E154">
        <v>53</v>
      </c>
      <c r="F154" t="s">
        <v>48</v>
      </c>
      <c r="G154" t="s">
        <v>119</v>
      </c>
      <c r="H154" t="s">
        <v>120</v>
      </c>
      <c r="I154" t="s">
        <v>62</v>
      </c>
      <c r="J154" t="s">
        <v>121</v>
      </c>
      <c r="K154">
        <v>2</v>
      </c>
      <c r="L154" s="2">
        <v>4800</v>
      </c>
      <c r="M154">
        <v>5</v>
      </c>
      <c r="N154" s="2">
        <v>9600</v>
      </c>
      <c r="O154" s="2">
        <v>480</v>
      </c>
      <c r="P154" s="2">
        <v>9120</v>
      </c>
      <c r="Q154" s="2">
        <v>7082.37</v>
      </c>
      <c r="R154" s="2">
        <v>2037.63</v>
      </c>
      <c r="S154" t="s">
        <v>53</v>
      </c>
      <c r="T154" t="s">
        <v>407</v>
      </c>
      <c r="U154" t="s">
        <v>408</v>
      </c>
      <c r="V154" t="s">
        <v>39</v>
      </c>
      <c r="W154" t="s">
        <v>124</v>
      </c>
      <c r="X154" t="s">
        <v>41</v>
      </c>
      <c r="Y154" t="s">
        <v>56</v>
      </c>
      <c r="Z154" t="s">
        <v>43</v>
      </c>
      <c r="AA154" t="s">
        <v>44</v>
      </c>
      <c r="AB154" t="s">
        <v>44</v>
      </c>
    </row>
    <row r="155" spans="1:28" x14ac:dyDescent="0.25">
      <c r="A155" t="s">
        <v>618</v>
      </c>
      <c r="B155" s="1">
        <v>45304</v>
      </c>
      <c r="C155" t="s">
        <v>619</v>
      </c>
      <c r="D155" t="s">
        <v>620</v>
      </c>
      <c r="E155">
        <v>44</v>
      </c>
      <c r="F155" t="s">
        <v>31</v>
      </c>
      <c r="G155" t="s">
        <v>168</v>
      </c>
      <c r="H155" t="s">
        <v>169</v>
      </c>
      <c r="I155" t="s">
        <v>62</v>
      </c>
      <c r="J155" t="s">
        <v>143</v>
      </c>
      <c r="K155">
        <v>1</v>
      </c>
      <c r="L155" s="2">
        <v>1800</v>
      </c>
      <c r="M155">
        <v>0</v>
      </c>
      <c r="N155" s="2">
        <v>1800</v>
      </c>
      <c r="O155" s="2">
        <v>0</v>
      </c>
      <c r="P155" s="2">
        <v>1800</v>
      </c>
      <c r="Q155" s="2">
        <v>1193.2</v>
      </c>
      <c r="R155" s="2">
        <v>606.79999999999995</v>
      </c>
      <c r="S155" t="s">
        <v>64</v>
      </c>
      <c r="T155" t="s">
        <v>114</v>
      </c>
      <c r="U155" t="s">
        <v>115</v>
      </c>
      <c r="V155" t="s">
        <v>39</v>
      </c>
      <c r="W155" t="s">
        <v>83</v>
      </c>
      <c r="X155" t="s">
        <v>67</v>
      </c>
      <c r="Y155" t="s">
        <v>42</v>
      </c>
      <c r="Z155" t="s">
        <v>43</v>
      </c>
      <c r="AA155" t="s">
        <v>44</v>
      </c>
      <c r="AB155" t="s">
        <v>68</v>
      </c>
    </row>
    <row r="156" spans="1:28" x14ac:dyDescent="0.25">
      <c r="A156" t="s">
        <v>621</v>
      </c>
      <c r="B156" s="1">
        <v>45304</v>
      </c>
      <c r="C156" t="s">
        <v>622</v>
      </c>
      <c r="D156" t="s">
        <v>623</v>
      </c>
      <c r="E156">
        <v>49</v>
      </c>
      <c r="F156" t="s">
        <v>48</v>
      </c>
      <c r="G156" t="s">
        <v>243</v>
      </c>
      <c r="H156" t="s">
        <v>244</v>
      </c>
      <c r="I156" t="s">
        <v>103</v>
      </c>
      <c r="J156" t="s">
        <v>104</v>
      </c>
      <c r="K156">
        <v>1</v>
      </c>
      <c r="L156" s="2">
        <v>450</v>
      </c>
      <c r="M156">
        <v>15</v>
      </c>
      <c r="N156" s="2">
        <v>450</v>
      </c>
      <c r="O156" s="2">
        <v>67.5</v>
      </c>
      <c r="P156" s="2">
        <v>382.5</v>
      </c>
      <c r="Q156" s="2">
        <v>257.07</v>
      </c>
      <c r="R156" s="2">
        <v>125.43</v>
      </c>
      <c r="S156" t="s">
        <v>53</v>
      </c>
      <c r="T156" t="s">
        <v>90</v>
      </c>
      <c r="U156" t="s">
        <v>91</v>
      </c>
      <c r="V156" t="s">
        <v>39</v>
      </c>
      <c r="W156" t="s">
        <v>124</v>
      </c>
      <c r="X156" t="s">
        <v>41</v>
      </c>
      <c r="Y156" t="s">
        <v>56</v>
      </c>
      <c r="Z156" t="s">
        <v>43</v>
      </c>
      <c r="AA156" t="s">
        <v>44</v>
      </c>
      <c r="AB156" t="s">
        <v>44</v>
      </c>
    </row>
    <row r="157" spans="1:28" x14ac:dyDescent="0.25">
      <c r="A157" t="s">
        <v>624</v>
      </c>
      <c r="B157" s="1">
        <v>45304</v>
      </c>
      <c r="C157" t="s">
        <v>625</v>
      </c>
      <c r="D157" t="s">
        <v>626</v>
      </c>
      <c r="E157">
        <v>30</v>
      </c>
      <c r="F157" t="s">
        <v>31</v>
      </c>
      <c r="G157" t="s">
        <v>60</v>
      </c>
      <c r="H157" t="s">
        <v>61</v>
      </c>
      <c r="I157" t="s">
        <v>62</v>
      </c>
      <c r="J157" t="s">
        <v>63</v>
      </c>
      <c r="K157">
        <v>1</v>
      </c>
      <c r="L157" s="2">
        <v>3500</v>
      </c>
      <c r="M157">
        <v>5</v>
      </c>
      <c r="N157" s="2">
        <v>3500</v>
      </c>
      <c r="O157" s="2">
        <v>175</v>
      </c>
      <c r="P157" s="2">
        <v>3325</v>
      </c>
      <c r="Q157" s="2">
        <v>2191.0700000000002</v>
      </c>
      <c r="R157" s="2">
        <v>1133.93</v>
      </c>
      <c r="S157" t="s">
        <v>64</v>
      </c>
      <c r="T157" t="s">
        <v>114</v>
      </c>
      <c r="U157" t="s">
        <v>115</v>
      </c>
      <c r="V157" t="s">
        <v>39</v>
      </c>
      <c r="W157" t="s">
        <v>66</v>
      </c>
      <c r="X157" t="s">
        <v>97</v>
      </c>
      <c r="Y157" t="s">
        <v>56</v>
      </c>
      <c r="Z157" t="s">
        <v>43</v>
      </c>
      <c r="AA157" t="s">
        <v>68</v>
      </c>
      <c r="AB157" t="s">
        <v>44</v>
      </c>
    </row>
    <row r="158" spans="1:28" x14ac:dyDescent="0.25">
      <c r="A158" t="s">
        <v>627</v>
      </c>
      <c r="B158" s="1">
        <v>45304</v>
      </c>
      <c r="C158" t="s">
        <v>628</v>
      </c>
      <c r="D158" t="s">
        <v>629</v>
      </c>
      <c r="E158">
        <v>36</v>
      </c>
      <c r="F158" t="s">
        <v>48</v>
      </c>
      <c r="G158" t="s">
        <v>238</v>
      </c>
      <c r="H158" t="s">
        <v>239</v>
      </c>
      <c r="I158" t="s">
        <v>62</v>
      </c>
      <c r="J158" t="s">
        <v>63</v>
      </c>
      <c r="K158">
        <v>1</v>
      </c>
      <c r="L158" s="2">
        <v>6500</v>
      </c>
      <c r="M158">
        <v>15</v>
      </c>
      <c r="N158" s="2">
        <v>6500</v>
      </c>
      <c r="O158" s="2">
        <v>975</v>
      </c>
      <c r="P158" s="2">
        <v>5525</v>
      </c>
      <c r="Q158" s="2">
        <v>4257.8599999999997</v>
      </c>
      <c r="R158" s="2">
        <v>1267.1400000000001</v>
      </c>
      <c r="S158" t="s">
        <v>53</v>
      </c>
      <c r="T158" t="s">
        <v>136</v>
      </c>
      <c r="U158" t="s">
        <v>38</v>
      </c>
      <c r="V158" t="s">
        <v>39</v>
      </c>
      <c r="W158" t="s">
        <v>92</v>
      </c>
      <c r="X158" t="s">
        <v>41</v>
      </c>
      <c r="Y158" t="s">
        <v>56</v>
      </c>
      <c r="Z158" t="s">
        <v>43</v>
      </c>
      <c r="AA158" t="s">
        <v>44</v>
      </c>
      <c r="AB158" t="s">
        <v>44</v>
      </c>
    </row>
    <row r="159" spans="1:28" x14ac:dyDescent="0.25">
      <c r="A159" t="s">
        <v>630</v>
      </c>
      <c r="B159" s="1">
        <v>45305</v>
      </c>
      <c r="C159" t="s">
        <v>631</v>
      </c>
      <c r="D159" t="s">
        <v>632</v>
      </c>
      <c r="E159">
        <v>36</v>
      </c>
      <c r="F159" t="s">
        <v>31</v>
      </c>
      <c r="G159" t="s">
        <v>176</v>
      </c>
      <c r="H159" t="s">
        <v>177</v>
      </c>
      <c r="I159" t="s">
        <v>34</v>
      </c>
      <c r="J159" t="s">
        <v>35</v>
      </c>
      <c r="K159">
        <v>4</v>
      </c>
      <c r="L159" s="2">
        <v>6500</v>
      </c>
      <c r="M159">
        <v>15</v>
      </c>
      <c r="N159" s="2">
        <v>26000</v>
      </c>
      <c r="O159" s="2">
        <v>3900</v>
      </c>
      <c r="P159" s="2">
        <v>22100</v>
      </c>
      <c r="Q159" s="2">
        <v>14339.85</v>
      </c>
      <c r="R159" s="2">
        <v>7760.15</v>
      </c>
      <c r="S159" t="s">
        <v>53</v>
      </c>
      <c r="T159" t="s">
        <v>275</v>
      </c>
      <c r="U159" t="s">
        <v>123</v>
      </c>
      <c r="V159" t="s">
        <v>39</v>
      </c>
      <c r="W159" t="s">
        <v>137</v>
      </c>
      <c r="X159" t="s">
        <v>41</v>
      </c>
      <c r="Y159" t="s">
        <v>42</v>
      </c>
      <c r="Z159" t="s">
        <v>43</v>
      </c>
      <c r="AA159" t="s">
        <v>44</v>
      </c>
      <c r="AB159" t="s">
        <v>44</v>
      </c>
    </row>
    <row r="160" spans="1:28" x14ac:dyDescent="0.25">
      <c r="A160" t="s">
        <v>633</v>
      </c>
      <c r="B160" s="1">
        <v>45305</v>
      </c>
      <c r="C160" t="s">
        <v>634</v>
      </c>
      <c r="D160" t="s">
        <v>635</v>
      </c>
      <c r="E160">
        <v>47</v>
      </c>
      <c r="F160" t="s">
        <v>111</v>
      </c>
      <c r="G160" t="s">
        <v>561</v>
      </c>
      <c r="H160" t="s">
        <v>562</v>
      </c>
      <c r="I160" t="s">
        <v>34</v>
      </c>
      <c r="J160" t="s">
        <v>143</v>
      </c>
      <c r="K160">
        <v>5</v>
      </c>
      <c r="L160" s="2">
        <v>900</v>
      </c>
      <c r="M160">
        <v>0</v>
      </c>
      <c r="N160" s="2">
        <v>4500</v>
      </c>
      <c r="O160" s="2">
        <v>0</v>
      </c>
      <c r="P160" s="2">
        <v>4500</v>
      </c>
      <c r="Q160" s="2">
        <v>2972.11</v>
      </c>
      <c r="R160" s="2">
        <v>1527.89</v>
      </c>
      <c r="S160" t="s">
        <v>36</v>
      </c>
      <c r="T160" t="s">
        <v>407</v>
      </c>
      <c r="U160" t="s">
        <v>408</v>
      </c>
      <c r="V160" t="s">
        <v>39</v>
      </c>
      <c r="W160" t="s">
        <v>124</v>
      </c>
      <c r="X160" t="s">
        <v>97</v>
      </c>
      <c r="Y160" t="s">
        <v>56</v>
      </c>
      <c r="Z160" t="s">
        <v>43</v>
      </c>
      <c r="AA160" t="s">
        <v>44</v>
      </c>
      <c r="AB160" t="s">
        <v>44</v>
      </c>
    </row>
    <row r="161" spans="1:28" x14ac:dyDescent="0.25">
      <c r="A161" t="s">
        <v>636</v>
      </c>
      <c r="B161" s="1">
        <v>45305</v>
      </c>
      <c r="C161" t="s">
        <v>637</v>
      </c>
      <c r="D161" t="s">
        <v>638</v>
      </c>
      <c r="E161">
        <v>21</v>
      </c>
      <c r="F161" t="s">
        <v>48</v>
      </c>
      <c r="G161" t="s">
        <v>387</v>
      </c>
      <c r="H161" t="s">
        <v>388</v>
      </c>
      <c r="I161" t="s">
        <v>74</v>
      </c>
      <c r="J161" t="s">
        <v>75</v>
      </c>
      <c r="K161">
        <v>1</v>
      </c>
      <c r="L161" s="2">
        <v>3200</v>
      </c>
      <c r="M161">
        <v>25</v>
      </c>
      <c r="N161" s="2">
        <v>3200</v>
      </c>
      <c r="O161" s="2">
        <v>800</v>
      </c>
      <c r="P161" s="2">
        <v>2400</v>
      </c>
      <c r="Q161" s="2">
        <v>1886.14</v>
      </c>
      <c r="R161" s="2">
        <v>513.86</v>
      </c>
      <c r="S161" t="s">
        <v>53</v>
      </c>
      <c r="T161" t="s">
        <v>114</v>
      </c>
      <c r="U161" t="s">
        <v>115</v>
      </c>
      <c r="V161" t="s">
        <v>39</v>
      </c>
      <c r="W161" t="s">
        <v>92</v>
      </c>
      <c r="X161" t="s">
        <v>97</v>
      </c>
      <c r="Y161" t="s">
        <v>56</v>
      </c>
      <c r="Z161" t="s">
        <v>223</v>
      </c>
      <c r="AA161" t="s">
        <v>68</v>
      </c>
      <c r="AB161" t="s">
        <v>44</v>
      </c>
    </row>
    <row r="162" spans="1:28" x14ac:dyDescent="0.25">
      <c r="A162" t="s">
        <v>639</v>
      </c>
      <c r="B162" s="1">
        <v>45305</v>
      </c>
      <c r="C162" t="s">
        <v>58</v>
      </c>
      <c r="D162" t="s">
        <v>59</v>
      </c>
      <c r="E162">
        <v>23</v>
      </c>
      <c r="F162" t="s">
        <v>31</v>
      </c>
      <c r="G162" t="s">
        <v>207</v>
      </c>
      <c r="H162" t="s">
        <v>208</v>
      </c>
      <c r="I162" t="s">
        <v>34</v>
      </c>
      <c r="J162" t="s">
        <v>143</v>
      </c>
      <c r="K162">
        <v>2</v>
      </c>
      <c r="L162" s="2">
        <v>18000</v>
      </c>
      <c r="M162">
        <v>25</v>
      </c>
      <c r="N162" s="2">
        <v>36000</v>
      </c>
      <c r="O162" s="2">
        <v>9000</v>
      </c>
      <c r="P162" s="2">
        <v>27000</v>
      </c>
      <c r="Q162" s="2">
        <v>16510.009999999998</v>
      </c>
      <c r="R162" s="2">
        <v>10489.99</v>
      </c>
      <c r="S162" t="s">
        <v>53</v>
      </c>
      <c r="T162" t="s">
        <v>222</v>
      </c>
      <c r="U162" t="s">
        <v>38</v>
      </c>
      <c r="V162" t="s">
        <v>39</v>
      </c>
      <c r="W162" t="s">
        <v>40</v>
      </c>
      <c r="X162" t="s">
        <v>41</v>
      </c>
      <c r="Y162" t="s">
        <v>56</v>
      </c>
      <c r="Z162" t="s">
        <v>43</v>
      </c>
      <c r="AA162" t="s">
        <v>68</v>
      </c>
      <c r="AB162" t="s">
        <v>44</v>
      </c>
    </row>
    <row r="163" spans="1:28" x14ac:dyDescent="0.25">
      <c r="A163" t="s">
        <v>640</v>
      </c>
      <c r="B163" s="1">
        <v>45305</v>
      </c>
      <c r="C163" t="s">
        <v>641</v>
      </c>
      <c r="D163" t="s">
        <v>642</v>
      </c>
      <c r="E163">
        <v>35</v>
      </c>
      <c r="F163" t="s">
        <v>111</v>
      </c>
      <c r="G163" t="s">
        <v>128</v>
      </c>
      <c r="H163" t="s">
        <v>129</v>
      </c>
      <c r="I163" t="s">
        <v>74</v>
      </c>
      <c r="J163" t="s">
        <v>130</v>
      </c>
      <c r="K163">
        <v>5</v>
      </c>
      <c r="L163" s="2">
        <v>1700</v>
      </c>
      <c r="M163">
        <v>15</v>
      </c>
      <c r="N163" s="2">
        <v>8500</v>
      </c>
      <c r="O163" s="2">
        <v>1275</v>
      </c>
      <c r="P163" s="2">
        <v>7225</v>
      </c>
      <c r="Q163" s="2">
        <v>4302.25</v>
      </c>
      <c r="R163" s="2">
        <v>2922.75</v>
      </c>
      <c r="S163" t="s">
        <v>53</v>
      </c>
      <c r="T163" t="s">
        <v>275</v>
      </c>
      <c r="U163" t="s">
        <v>123</v>
      </c>
      <c r="V163" t="s">
        <v>39</v>
      </c>
      <c r="W163" t="s">
        <v>137</v>
      </c>
      <c r="X163" t="s">
        <v>41</v>
      </c>
      <c r="Y163" t="s">
        <v>42</v>
      </c>
      <c r="Z163" t="s">
        <v>43</v>
      </c>
      <c r="AA163" t="s">
        <v>44</v>
      </c>
      <c r="AB163" t="s">
        <v>44</v>
      </c>
    </row>
    <row r="164" spans="1:28" x14ac:dyDescent="0.25">
      <c r="A164" t="s">
        <v>643</v>
      </c>
      <c r="B164" s="1">
        <v>45305</v>
      </c>
      <c r="C164" t="s">
        <v>644</v>
      </c>
      <c r="D164" t="s">
        <v>645</v>
      </c>
      <c r="E164">
        <v>45</v>
      </c>
      <c r="F164" t="s">
        <v>31</v>
      </c>
      <c r="G164" t="s">
        <v>168</v>
      </c>
      <c r="H164" t="s">
        <v>169</v>
      </c>
      <c r="I164" t="s">
        <v>62</v>
      </c>
      <c r="J164" t="s">
        <v>143</v>
      </c>
      <c r="K164">
        <v>1</v>
      </c>
      <c r="L164" s="2">
        <v>1800</v>
      </c>
      <c r="M164">
        <v>5</v>
      </c>
      <c r="N164" s="2">
        <v>1800</v>
      </c>
      <c r="O164" s="2">
        <v>90</v>
      </c>
      <c r="P164" s="2">
        <v>1710</v>
      </c>
      <c r="Q164" s="2">
        <v>1375.45</v>
      </c>
      <c r="R164" s="2">
        <v>334.55</v>
      </c>
      <c r="S164" t="s">
        <v>36</v>
      </c>
      <c r="T164" t="s">
        <v>153</v>
      </c>
      <c r="U164" t="s">
        <v>154</v>
      </c>
      <c r="V164" t="s">
        <v>39</v>
      </c>
      <c r="W164" t="s">
        <v>137</v>
      </c>
      <c r="X164" t="s">
        <v>97</v>
      </c>
      <c r="Y164" t="s">
        <v>56</v>
      </c>
      <c r="Z164" t="s">
        <v>508</v>
      </c>
      <c r="AA164" t="s">
        <v>44</v>
      </c>
      <c r="AB164" t="s">
        <v>44</v>
      </c>
    </row>
    <row r="165" spans="1:28" x14ac:dyDescent="0.25">
      <c r="A165" t="s">
        <v>646</v>
      </c>
      <c r="B165" s="1">
        <v>45305</v>
      </c>
      <c r="C165" t="s">
        <v>330</v>
      </c>
      <c r="D165" t="s">
        <v>331</v>
      </c>
      <c r="E165">
        <v>21</v>
      </c>
      <c r="F165" t="s">
        <v>111</v>
      </c>
      <c r="G165" t="s">
        <v>243</v>
      </c>
      <c r="H165" t="s">
        <v>244</v>
      </c>
      <c r="I165" t="s">
        <v>103</v>
      </c>
      <c r="J165" t="s">
        <v>104</v>
      </c>
      <c r="K165">
        <v>3</v>
      </c>
      <c r="L165" s="2">
        <v>450</v>
      </c>
      <c r="M165">
        <v>10</v>
      </c>
      <c r="N165" s="2">
        <v>1350</v>
      </c>
      <c r="O165" s="2">
        <v>135</v>
      </c>
      <c r="P165" s="2">
        <v>1215</v>
      </c>
      <c r="Q165" s="2">
        <v>796.05</v>
      </c>
      <c r="R165" s="2">
        <v>418.95</v>
      </c>
      <c r="S165" t="s">
        <v>53</v>
      </c>
      <c r="T165" t="s">
        <v>122</v>
      </c>
      <c r="U165" t="s">
        <v>123</v>
      </c>
      <c r="V165" t="s">
        <v>39</v>
      </c>
      <c r="W165" t="s">
        <v>83</v>
      </c>
      <c r="X165" t="s">
        <v>67</v>
      </c>
      <c r="Y165" t="s">
        <v>42</v>
      </c>
      <c r="Z165" t="s">
        <v>43</v>
      </c>
      <c r="AA165" t="s">
        <v>44</v>
      </c>
      <c r="AB165" t="s">
        <v>44</v>
      </c>
    </row>
    <row r="166" spans="1:28" x14ac:dyDescent="0.25">
      <c r="A166" t="s">
        <v>647</v>
      </c>
      <c r="B166" s="1">
        <v>45305</v>
      </c>
      <c r="C166" t="s">
        <v>648</v>
      </c>
      <c r="D166" t="s">
        <v>649</v>
      </c>
      <c r="E166">
        <v>33</v>
      </c>
      <c r="F166" t="s">
        <v>31</v>
      </c>
      <c r="G166" t="s">
        <v>128</v>
      </c>
      <c r="H166" t="s">
        <v>129</v>
      </c>
      <c r="I166" t="s">
        <v>74</v>
      </c>
      <c r="J166" t="s">
        <v>130</v>
      </c>
      <c r="K166">
        <v>1</v>
      </c>
      <c r="L166" s="2">
        <v>1700</v>
      </c>
      <c r="M166">
        <v>20</v>
      </c>
      <c r="N166" s="2">
        <v>1700</v>
      </c>
      <c r="O166" s="2">
        <v>340</v>
      </c>
      <c r="P166" s="2">
        <v>1360</v>
      </c>
      <c r="Q166" s="2">
        <v>1076.8499999999999</v>
      </c>
      <c r="R166" s="2">
        <v>283.14999999999998</v>
      </c>
      <c r="S166" t="s">
        <v>53</v>
      </c>
      <c r="T166" t="s">
        <v>54</v>
      </c>
      <c r="U166" t="s">
        <v>55</v>
      </c>
      <c r="V166" t="s">
        <v>39</v>
      </c>
      <c r="W166" t="s">
        <v>124</v>
      </c>
      <c r="X166" t="s">
        <v>41</v>
      </c>
      <c r="Y166" t="s">
        <v>42</v>
      </c>
      <c r="Z166" t="s">
        <v>43</v>
      </c>
      <c r="AA166" t="s">
        <v>44</v>
      </c>
      <c r="AB166" t="s">
        <v>44</v>
      </c>
    </row>
    <row r="167" spans="1:28" x14ac:dyDescent="0.25">
      <c r="A167" t="s">
        <v>650</v>
      </c>
      <c r="B167" s="1">
        <v>45305</v>
      </c>
      <c r="C167" t="s">
        <v>651</v>
      </c>
      <c r="D167" t="s">
        <v>652</v>
      </c>
      <c r="E167">
        <v>25</v>
      </c>
      <c r="F167" t="s">
        <v>111</v>
      </c>
      <c r="G167" t="s">
        <v>298</v>
      </c>
      <c r="H167" t="s">
        <v>299</v>
      </c>
      <c r="I167" t="s">
        <v>103</v>
      </c>
      <c r="J167" t="s">
        <v>104</v>
      </c>
      <c r="K167">
        <v>1</v>
      </c>
      <c r="L167" s="2">
        <v>700</v>
      </c>
      <c r="M167">
        <v>10</v>
      </c>
      <c r="N167" s="2">
        <v>700</v>
      </c>
      <c r="O167" s="2">
        <v>70</v>
      </c>
      <c r="P167" s="2">
        <v>630</v>
      </c>
      <c r="Q167" s="2">
        <v>461.24</v>
      </c>
      <c r="R167" s="2">
        <v>168.76</v>
      </c>
      <c r="S167" t="s">
        <v>64</v>
      </c>
      <c r="T167" t="s">
        <v>114</v>
      </c>
      <c r="U167" t="s">
        <v>115</v>
      </c>
      <c r="V167" t="s">
        <v>39</v>
      </c>
      <c r="W167" t="s">
        <v>66</v>
      </c>
      <c r="X167" t="s">
        <v>97</v>
      </c>
      <c r="Y167" t="s">
        <v>56</v>
      </c>
      <c r="Z167" t="s">
        <v>107</v>
      </c>
      <c r="AA167" t="s">
        <v>44</v>
      </c>
      <c r="AB167" t="s">
        <v>44</v>
      </c>
    </row>
    <row r="168" spans="1:28" x14ac:dyDescent="0.25">
      <c r="A168" t="s">
        <v>653</v>
      </c>
      <c r="B168" s="1">
        <v>45305</v>
      </c>
      <c r="C168" t="s">
        <v>654</v>
      </c>
      <c r="D168" t="s">
        <v>655</v>
      </c>
      <c r="E168">
        <v>49</v>
      </c>
      <c r="F168" t="s">
        <v>111</v>
      </c>
      <c r="G168" t="s">
        <v>238</v>
      </c>
      <c r="H168" t="s">
        <v>239</v>
      </c>
      <c r="I168" t="s">
        <v>62</v>
      </c>
      <c r="J168" t="s">
        <v>63</v>
      </c>
      <c r="K168">
        <v>1</v>
      </c>
      <c r="L168" s="2">
        <v>6500</v>
      </c>
      <c r="M168">
        <v>15</v>
      </c>
      <c r="N168" s="2">
        <v>6500</v>
      </c>
      <c r="O168" s="2">
        <v>975</v>
      </c>
      <c r="P168" s="2">
        <v>5525</v>
      </c>
      <c r="Q168" s="2">
        <v>3141.83</v>
      </c>
      <c r="R168" s="2">
        <v>2383.17</v>
      </c>
      <c r="S168" t="s">
        <v>36</v>
      </c>
      <c r="T168" t="s">
        <v>407</v>
      </c>
      <c r="U168" t="s">
        <v>408</v>
      </c>
      <c r="V168" t="s">
        <v>39</v>
      </c>
      <c r="W168" t="s">
        <v>66</v>
      </c>
      <c r="X168" t="s">
        <v>41</v>
      </c>
      <c r="Y168" t="s">
        <v>56</v>
      </c>
      <c r="Z168" t="s">
        <v>43</v>
      </c>
      <c r="AA168" t="s">
        <v>44</v>
      </c>
      <c r="AB168" t="s">
        <v>44</v>
      </c>
    </row>
    <row r="169" spans="1:28" x14ac:dyDescent="0.25">
      <c r="A169" t="s">
        <v>656</v>
      </c>
      <c r="B169" s="1">
        <v>45305</v>
      </c>
      <c r="C169" t="s">
        <v>657</v>
      </c>
      <c r="D169" t="s">
        <v>658</v>
      </c>
      <c r="E169">
        <v>56</v>
      </c>
      <c r="F169" t="s">
        <v>111</v>
      </c>
      <c r="G169" t="s">
        <v>561</v>
      </c>
      <c r="H169" t="s">
        <v>562</v>
      </c>
      <c r="I169" t="s">
        <v>34</v>
      </c>
      <c r="J169" t="s">
        <v>143</v>
      </c>
      <c r="K169">
        <v>1</v>
      </c>
      <c r="L169" s="2">
        <v>900</v>
      </c>
      <c r="M169">
        <v>0</v>
      </c>
      <c r="N169" s="2">
        <v>900</v>
      </c>
      <c r="O169" s="2">
        <v>0</v>
      </c>
      <c r="P169" s="2">
        <v>900</v>
      </c>
      <c r="Q169" s="2">
        <v>635.11</v>
      </c>
      <c r="R169" s="2">
        <v>264.89</v>
      </c>
      <c r="S169" t="s">
        <v>53</v>
      </c>
      <c r="T169" t="s">
        <v>122</v>
      </c>
      <c r="U169" t="s">
        <v>123</v>
      </c>
      <c r="V169" t="s">
        <v>39</v>
      </c>
      <c r="W169" t="s">
        <v>66</v>
      </c>
      <c r="X169" t="s">
        <v>41</v>
      </c>
      <c r="Y169" t="s">
        <v>56</v>
      </c>
      <c r="Z169" t="s">
        <v>43</v>
      </c>
      <c r="AA169" t="s">
        <v>44</v>
      </c>
      <c r="AB169" t="s">
        <v>44</v>
      </c>
    </row>
    <row r="170" spans="1:28" x14ac:dyDescent="0.25">
      <c r="A170" t="s">
        <v>659</v>
      </c>
      <c r="B170" s="1">
        <v>45305</v>
      </c>
      <c r="C170" t="s">
        <v>660</v>
      </c>
      <c r="D170" t="s">
        <v>661</v>
      </c>
      <c r="E170">
        <v>34</v>
      </c>
      <c r="F170" t="s">
        <v>31</v>
      </c>
      <c r="G170" t="s">
        <v>352</v>
      </c>
      <c r="H170" t="s">
        <v>353</v>
      </c>
      <c r="I170" t="s">
        <v>103</v>
      </c>
      <c r="J170" t="s">
        <v>104</v>
      </c>
      <c r="K170">
        <v>3</v>
      </c>
      <c r="L170" s="2">
        <v>850</v>
      </c>
      <c r="M170">
        <v>10</v>
      </c>
      <c r="N170" s="2">
        <v>2550</v>
      </c>
      <c r="O170" s="2">
        <v>255</v>
      </c>
      <c r="P170" s="2">
        <v>2295</v>
      </c>
      <c r="Q170" s="2">
        <v>1813.65</v>
      </c>
      <c r="R170" s="2">
        <v>481.35</v>
      </c>
      <c r="S170" t="s">
        <v>53</v>
      </c>
      <c r="T170" t="s">
        <v>122</v>
      </c>
      <c r="U170" t="s">
        <v>123</v>
      </c>
      <c r="V170" t="s">
        <v>39</v>
      </c>
      <c r="W170" t="s">
        <v>66</v>
      </c>
      <c r="X170" t="s">
        <v>67</v>
      </c>
      <c r="Y170" t="s">
        <v>42</v>
      </c>
      <c r="Z170" t="s">
        <v>43</v>
      </c>
      <c r="AA170" t="s">
        <v>44</v>
      </c>
      <c r="AB170" t="s">
        <v>68</v>
      </c>
    </row>
    <row r="171" spans="1:28" x14ac:dyDescent="0.25">
      <c r="A171" t="s">
        <v>662</v>
      </c>
      <c r="B171" s="1">
        <v>45305</v>
      </c>
      <c r="C171" t="s">
        <v>663</v>
      </c>
      <c r="D171" t="s">
        <v>664</v>
      </c>
      <c r="E171">
        <v>47</v>
      </c>
      <c r="F171" t="s">
        <v>48</v>
      </c>
      <c r="G171" t="s">
        <v>119</v>
      </c>
      <c r="H171" t="s">
        <v>120</v>
      </c>
      <c r="I171" t="s">
        <v>62</v>
      </c>
      <c r="J171" t="s">
        <v>121</v>
      </c>
      <c r="K171">
        <v>2</v>
      </c>
      <c r="L171" s="2">
        <v>4800</v>
      </c>
      <c r="M171">
        <v>15</v>
      </c>
      <c r="N171" s="2">
        <v>9600</v>
      </c>
      <c r="O171" s="2">
        <v>1440</v>
      </c>
      <c r="P171" s="2">
        <v>8160</v>
      </c>
      <c r="Q171" s="2">
        <v>5506.32</v>
      </c>
      <c r="R171" s="2">
        <v>2653.68</v>
      </c>
      <c r="S171" t="s">
        <v>53</v>
      </c>
      <c r="T171" t="s">
        <v>163</v>
      </c>
      <c r="U171" t="s">
        <v>164</v>
      </c>
      <c r="V171" t="s">
        <v>39</v>
      </c>
      <c r="W171" t="s">
        <v>92</v>
      </c>
      <c r="X171" t="s">
        <v>97</v>
      </c>
      <c r="Y171" t="s">
        <v>56</v>
      </c>
      <c r="Z171" t="s">
        <v>107</v>
      </c>
      <c r="AA171" t="s">
        <v>44</v>
      </c>
      <c r="AB171" t="s">
        <v>44</v>
      </c>
    </row>
    <row r="172" spans="1:28" x14ac:dyDescent="0.25">
      <c r="A172" t="s">
        <v>665</v>
      </c>
      <c r="B172" s="1">
        <v>45305</v>
      </c>
      <c r="C172" t="s">
        <v>666</v>
      </c>
      <c r="D172" t="s">
        <v>667</v>
      </c>
      <c r="E172">
        <v>18</v>
      </c>
      <c r="F172" t="s">
        <v>48</v>
      </c>
      <c r="G172" t="s">
        <v>49</v>
      </c>
      <c r="H172" t="s">
        <v>50</v>
      </c>
      <c r="I172" t="s">
        <v>51</v>
      </c>
      <c r="J172" t="s">
        <v>52</v>
      </c>
      <c r="K172">
        <v>2</v>
      </c>
      <c r="L172" s="2">
        <v>500</v>
      </c>
      <c r="M172">
        <v>5</v>
      </c>
      <c r="N172" s="2">
        <v>1000</v>
      </c>
      <c r="O172" s="2">
        <v>50</v>
      </c>
      <c r="P172" s="2">
        <v>950</v>
      </c>
      <c r="Q172" s="2">
        <v>700.62</v>
      </c>
      <c r="R172" s="2">
        <v>249.38</v>
      </c>
      <c r="S172" t="s">
        <v>36</v>
      </c>
      <c r="T172" t="s">
        <v>96</v>
      </c>
      <c r="U172" t="s">
        <v>96</v>
      </c>
      <c r="V172" t="s">
        <v>39</v>
      </c>
      <c r="W172" t="s">
        <v>66</v>
      </c>
      <c r="X172" t="s">
        <v>67</v>
      </c>
      <c r="Y172" t="s">
        <v>56</v>
      </c>
      <c r="Z172" t="s">
        <v>43</v>
      </c>
      <c r="AA172" t="s">
        <v>68</v>
      </c>
      <c r="AB172" t="s">
        <v>44</v>
      </c>
    </row>
    <row r="173" spans="1:28" x14ac:dyDescent="0.25">
      <c r="A173" t="s">
        <v>668</v>
      </c>
      <c r="B173" s="1">
        <v>45305</v>
      </c>
      <c r="C173" t="s">
        <v>669</v>
      </c>
      <c r="D173" t="s">
        <v>670</v>
      </c>
      <c r="E173">
        <v>35</v>
      </c>
      <c r="F173" t="s">
        <v>111</v>
      </c>
      <c r="G173" t="s">
        <v>134</v>
      </c>
      <c r="H173" t="s">
        <v>135</v>
      </c>
      <c r="I173" t="s">
        <v>62</v>
      </c>
      <c r="J173" t="s">
        <v>130</v>
      </c>
      <c r="K173">
        <v>1</v>
      </c>
      <c r="L173" s="2">
        <v>8500</v>
      </c>
      <c r="M173">
        <v>10</v>
      </c>
      <c r="N173" s="2">
        <v>8500</v>
      </c>
      <c r="O173" s="2">
        <v>850</v>
      </c>
      <c r="P173" s="2">
        <v>7650</v>
      </c>
      <c r="Q173" s="2">
        <v>5791.96</v>
      </c>
      <c r="R173" s="2">
        <v>1858.04</v>
      </c>
      <c r="S173" t="s">
        <v>53</v>
      </c>
      <c r="T173" t="s">
        <v>275</v>
      </c>
      <c r="U173" t="s">
        <v>123</v>
      </c>
      <c r="V173" t="s">
        <v>39</v>
      </c>
      <c r="W173" t="s">
        <v>66</v>
      </c>
      <c r="X173" t="s">
        <v>97</v>
      </c>
      <c r="Y173" t="s">
        <v>42</v>
      </c>
      <c r="Z173" t="s">
        <v>43</v>
      </c>
      <c r="AA173" t="s">
        <v>44</v>
      </c>
      <c r="AB173" t="s">
        <v>44</v>
      </c>
    </row>
    <row r="174" spans="1:28" x14ac:dyDescent="0.25">
      <c r="A174" t="s">
        <v>671</v>
      </c>
      <c r="B174" s="1">
        <v>45305</v>
      </c>
      <c r="C174" t="s">
        <v>672</v>
      </c>
      <c r="D174" t="s">
        <v>673</v>
      </c>
      <c r="E174">
        <v>47</v>
      </c>
      <c r="F174" t="s">
        <v>48</v>
      </c>
      <c r="G174" t="s">
        <v>176</v>
      </c>
      <c r="H174" t="s">
        <v>177</v>
      </c>
      <c r="I174" t="s">
        <v>34</v>
      </c>
      <c r="J174" t="s">
        <v>35</v>
      </c>
      <c r="K174">
        <v>2</v>
      </c>
      <c r="L174" s="2">
        <v>6500</v>
      </c>
      <c r="M174">
        <v>10</v>
      </c>
      <c r="N174" s="2">
        <v>13000</v>
      </c>
      <c r="O174" s="2">
        <v>1300</v>
      </c>
      <c r="P174" s="2">
        <v>11700</v>
      </c>
      <c r="Q174" s="2">
        <v>9063.9599999999991</v>
      </c>
      <c r="R174" s="2">
        <v>2636.04</v>
      </c>
      <c r="S174" t="s">
        <v>53</v>
      </c>
      <c r="T174" t="s">
        <v>290</v>
      </c>
      <c r="U174" t="s">
        <v>291</v>
      </c>
      <c r="V174" t="s">
        <v>39</v>
      </c>
      <c r="W174" t="s">
        <v>40</v>
      </c>
      <c r="X174" t="s">
        <v>97</v>
      </c>
      <c r="Y174" t="s">
        <v>42</v>
      </c>
      <c r="Z174" t="s">
        <v>107</v>
      </c>
      <c r="AA174" t="s">
        <v>44</v>
      </c>
      <c r="AB174" t="s">
        <v>44</v>
      </c>
    </row>
    <row r="175" spans="1:28" x14ac:dyDescent="0.25">
      <c r="A175" t="s">
        <v>674</v>
      </c>
      <c r="B175" s="1">
        <v>45305</v>
      </c>
      <c r="C175" t="s">
        <v>675</v>
      </c>
      <c r="D175" t="s">
        <v>676</v>
      </c>
      <c r="E175">
        <v>57</v>
      </c>
      <c r="F175" t="s">
        <v>31</v>
      </c>
      <c r="G175" t="s">
        <v>32</v>
      </c>
      <c r="H175" t="s">
        <v>33</v>
      </c>
      <c r="I175" t="s">
        <v>34</v>
      </c>
      <c r="J175" t="s">
        <v>35</v>
      </c>
      <c r="K175">
        <v>2</v>
      </c>
      <c r="L175" s="2">
        <v>55000</v>
      </c>
      <c r="M175">
        <v>5</v>
      </c>
      <c r="N175" s="2">
        <v>110000</v>
      </c>
      <c r="O175" s="2">
        <v>5500</v>
      </c>
      <c r="P175" s="2">
        <v>104500</v>
      </c>
      <c r="Q175" s="2">
        <v>69396.149999999994</v>
      </c>
      <c r="R175" s="2">
        <v>35103.85</v>
      </c>
      <c r="S175" t="s">
        <v>53</v>
      </c>
      <c r="T175" t="s">
        <v>178</v>
      </c>
      <c r="U175" t="s">
        <v>154</v>
      </c>
      <c r="V175" t="s">
        <v>39</v>
      </c>
      <c r="W175" t="s">
        <v>40</v>
      </c>
      <c r="X175" t="s">
        <v>97</v>
      </c>
      <c r="Y175" t="s">
        <v>42</v>
      </c>
      <c r="Z175" t="s">
        <v>43</v>
      </c>
      <c r="AA175" t="s">
        <v>44</v>
      </c>
      <c r="AB175" t="s">
        <v>44</v>
      </c>
    </row>
    <row r="176" spans="1:28" x14ac:dyDescent="0.25">
      <c r="A176" t="s">
        <v>677</v>
      </c>
      <c r="B176" s="1">
        <v>45306</v>
      </c>
      <c r="C176" t="s">
        <v>678</v>
      </c>
      <c r="D176" t="s">
        <v>679</v>
      </c>
      <c r="E176">
        <v>31</v>
      </c>
      <c r="F176" t="s">
        <v>31</v>
      </c>
      <c r="G176" t="s">
        <v>32</v>
      </c>
      <c r="H176" t="s">
        <v>33</v>
      </c>
      <c r="I176" t="s">
        <v>34</v>
      </c>
      <c r="J176" t="s">
        <v>35</v>
      </c>
      <c r="K176">
        <v>1</v>
      </c>
      <c r="L176" s="2">
        <v>55000</v>
      </c>
      <c r="M176">
        <v>5</v>
      </c>
      <c r="N176" s="2">
        <v>55000</v>
      </c>
      <c r="O176" s="2">
        <v>2750</v>
      </c>
      <c r="P176" s="2">
        <v>52250</v>
      </c>
      <c r="Q176" s="2">
        <v>29545.72</v>
      </c>
      <c r="R176" s="2">
        <v>22704.28</v>
      </c>
      <c r="S176" t="s">
        <v>53</v>
      </c>
      <c r="T176" t="s">
        <v>290</v>
      </c>
      <c r="U176" t="s">
        <v>291</v>
      </c>
      <c r="V176" t="s">
        <v>39</v>
      </c>
      <c r="W176" t="s">
        <v>137</v>
      </c>
      <c r="X176" t="s">
        <v>97</v>
      </c>
      <c r="Y176" t="s">
        <v>84</v>
      </c>
      <c r="Z176" t="s">
        <v>144</v>
      </c>
      <c r="AA176" t="s">
        <v>44</v>
      </c>
      <c r="AB176" t="s">
        <v>68</v>
      </c>
    </row>
    <row r="177" spans="1:28" x14ac:dyDescent="0.25">
      <c r="A177" t="s">
        <v>680</v>
      </c>
      <c r="B177" s="1">
        <v>45306</v>
      </c>
      <c r="C177" t="s">
        <v>681</v>
      </c>
      <c r="D177" t="s">
        <v>682</v>
      </c>
      <c r="E177">
        <v>19</v>
      </c>
      <c r="F177" t="s">
        <v>111</v>
      </c>
      <c r="G177" t="s">
        <v>243</v>
      </c>
      <c r="H177" t="s">
        <v>244</v>
      </c>
      <c r="I177" t="s">
        <v>103</v>
      </c>
      <c r="J177" t="s">
        <v>104</v>
      </c>
      <c r="K177">
        <v>1</v>
      </c>
      <c r="L177" s="2">
        <v>450</v>
      </c>
      <c r="M177">
        <v>10</v>
      </c>
      <c r="N177" s="2">
        <v>450</v>
      </c>
      <c r="O177" s="2">
        <v>45</v>
      </c>
      <c r="P177" s="2">
        <v>405</v>
      </c>
      <c r="Q177" s="2">
        <v>279.99</v>
      </c>
      <c r="R177" s="2">
        <v>125.01</v>
      </c>
      <c r="S177" t="s">
        <v>36</v>
      </c>
      <c r="T177" t="s">
        <v>122</v>
      </c>
      <c r="U177" t="s">
        <v>123</v>
      </c>
      <c r="V177" t="s">
        <v>39</v>
      </c>
      <c r="W177" t="s">
        <v>40</v>
      </c>
      <c r="X177" t="s">
        <v>41</v>
      </c>
      <c r="Y177" t="s">
        <v>56</v>
      </c>
      <c r="Z177" t="s">
        <v>43</v>
      </c>
      <c r="AA177" t="s">
        <v>44</v>
      </c>
      <c r="AB177" t="s">
        <v>44</v>
      </c>
    </row>
    <row r="178" spans="1:28" x14ac:dyDescent="0.25">
      <c r="A178" t="s">
        <v>683</v>
      </c>
      <c r="B178" s="1">
        <v>45306</v>
      </c>
      <c r="C178" t="s">
        <v>684</v>
      </c>
      <c r="D178" t="s">
        <v>685</v>
      </c>
      <c r="E178">
        <v>48</v>
      </c>
      <c r="F178" t="s">
        <v>48</v>
      </c>
      <c r="G178" t="s">
        <v>285</v>
      </c>
      <c r="H178" t="s">
        <v>286</v>
      </c>
      <c r="I178" t="s">
        <v>34</v>
      </c>
      <c r="J178" t="s">
        <v>121</v>
      </c>
      <c r="K178">
        <v>2</v>
      </c>
      <c r="L178" s="2">
        <v>3200</v>
      </c>
      <c r="M178">
        <v>10</v>
      </c>
      <c r="N178" s="2">
        <v>6400</v>
      </c>
      <c r="O178" s="2">
        <v>640</v>
      </c>
      <c r="P178" s="2">
        <v>5760</v>
      </c>
      <c r="Q178" s="2">
        <v>3640.14</v>
      </c>
      <c r="R178" s="2">
        <v>2119.86</v>
      </c>
      <c r="S178" t="s">
        <v>53</v>
      </c>
      <c r="T178" t="s">
        <v>114</v>
      </c>
      <c r="U178" t="s">
        <v>115</v>
      </c>
      <c r="V178" t="s">
        <v>39</v>
      </c>
      <c r="W178" t="s">
        <v>66</v>
      </c>
      <c r="X178" t="s">
        <v>97</v>
      </c>
      <c r="Y178" t="s">
        <v>56</v>
      </c>
      <c r="Z178" t="s">
        <v>43</v>
      </c>
      <c r="AA178" t="s">
        <v>44</v>
      </c>
      <c r="AB178" t="s">
        <v>44</v>
      </c>
    </row>
    <row r="179" spans="1:28" x14ac:dyDescent="0.25">
      <c r="A179" t="s">
        <v>686</v>
      </c>
      <c r="B179" s="1">
        <v>45306</v>
      </c>
      <c r="C179" t="s">
        <v>591</v>
      </c>
      <c r="D179" t="s">
        <v>592</v>
      </c>
      <c r="E179">
        <v>57</v>
      </c>
      <c r="F179" t="s">
        <v>31</v>
      </c>
      <c r="G179" t="s">
        <v>352</v>
      </c>
      <c r="H179" t="s">
        <v>353</v>
      </c>
      <c r="I179" t="s">
        <v>103</v>
      </c>
      <c r="J179" t="s">
        <v>104</v>
      </c>
      <c r="K179">
        <v>2</v>
      </c>
      <c r="L179" s="2">
        <v>850</v>
      </c>
      <c r="M179">
        <v>10</v>
      </c>
      <c r="N179" s="2">
        <v>1700</v>
      </c>
      <c r="O179" s="2">
        <v>170</v>
      </c>
      <c r="P179" s="2">
        <v>1530</v>
      </c>
      <c r="Q179" s="2">
        <v>1005.24</v>
      </c>
      <c r="R179" s="2">
        <v>524.76</v>
      </c>
      <c r="S179" t="s">
        <v>64</v>
      </c>
      <c r="T179" t="s">
        <v>136</v>
      </c>
      <c r="U179" t="s">
        <v>38</v>
      </c>
      <c r="V179" t="s">
        <v>39</v>
      </c>
      <c r="W179" t="s">
        <v>137</v>
      </c>
      <c r="X179" t="s">
        <v>97</v>
      </c>
      <c r="Y179" t="s">
        <v>42</v>
      </c>
      <c r="Z179" t="s">
        <v>508</v>
      </c>
      <c r="AA179" t="s">
        <v>44</v>
      </c>
      <c r="AB179" t="s">
        <v>44</v>
      </c>
    </row>
    <row r="180" spans="1:28" x14ac:dyDescent="0.25">
      <c r="A180" t="s">
        <v>687</v>
      </c>
      <c r="B180" s="1">
        <v>45306</v>
      </c>
      <c r="C180" t="s">
        <v>688</v>
      </c>
      <c r="D180" t="s">
        <v>689</v>
      </c>
      <c r="E180">
        <v>44</v>
      </c>
      <c r="F180" t="s">
        <v>31</v>
      </c>
      <c r="G180" t="s">
        <v>134</v>
      </c>
      <c r="H180" t="s">
        <v>135</v>
      </c>
      <c r="I180" t="s">
        <v>62</v>
      </c>
      <c r="J180" t="s">
        <v>130</v>
      </c>
      <c r="K180">
        <v>3</v>
      </c>
      <c r="L180" s="2">
        <v>8500</v>
      </c>
      <c r="M180">
        <v>15</v>
      </c>
      <c r="N180" s="2">
        <v>25500</v>
      </c>
      <c r="O180" s="2">
        <v>3825</v>
      </c>
      <c r="P180" s="2">
        <v>21675</v>
      </c>
      <c r="Q180" s="2">
        <v>15205.88</v>
      </c>
      <c r="R180" s="2">
        <v>6469.12</v>
      </c>
      <c r="S180" t="s">
        <v>53</v>
      </c>
      <c r="T180" t="s">
        <v>153</v>
      </c>
      <c r="U180" t="s">
        <v>154</v>
      </c>
      <c r="V180" t="s">
        <v>39</v>
      </c>
      <c r="W180" t="s">
        <v>92</v>
      </c>
      <c r="X180" t="s">
        <v>97</v>
      </c>
      <c r="Y180" t="s">
        <v>42</v>
      </c>
      <c r="Z180" t="s">
        <v>43</v>
      </c>
      <c r="AA180" t="s">
        <v>44</v>
      </c>
      <c r="AB180" t="s">
        <v>44</v>
      </c>
    </row>
    <row r="181" spans="1:28" x14ac:dyDescent="0.25">
      <c r="A181" t="s">
        <v>690</v>
      </c>
      <c r="B181" s="1">
        <v>45306</v>
      </c>
      <c r="C181" t="s">
        <v>691</v>
      </c>
      <c r="D181" t="s">
        <v>692</v>
      </c>
      <c r="E181">
        <v>21</v>
      </c>
      <c r="F181" t="s">
        <v>31</v>
      </c>
      <c r="G181" t="s">
        <v>352</v>
      </c>
      <c r="H181" t="s">
        <v>353</v>
      </c>
      <c r="I181" t="s">
        <v>103</v>
      </c>
      <c r="J181" t="s">
        <v>104</v>
      </c>
      <c r="K181">
        <v>3</v>
      </c>
      <c r="L181" s="2">
        <v>850</v>
      </c>
      <c r="M181">
        <v>5</v>
      </c>
      <c r="N181" s="2">
        <v>2550</v>
      </c>
      <c r="O181" s="2">
        <v>127.5</v>
      </c>
      <c r="P181" s="2">
        <v>2422.5</v>
      </c>
      <c r="Q181" s="2">
        <v>1517.35</v>
      </c>
      <c r="R181" s="2">
        <v>905.15</v>
      </c>
      <c r="S181" t="s">
        <v>53</v>
      </c>
      <c r="T181" t="s">
        <v>578</v>
      </c>
      <c r="U181" t="s">
        <v>579</v>
      </c>
      <c r="V181" t="s">
        <v>39</v>
      </c>
      <c r="W181" t="s">
        <v>92</v>
      </c>
      <c r="X181" t="s">
        <v>41</v>
      </c>
      <c r="Y181" t="s">
        <v>42</v>
      </c>
      <c r="Z181" t="s">
        <v>43</v>
      </c>
      <c r="AA181" t="s">
        <v>44</v>
      </c>
      <c r="AB181" t="s">
        <v>44</v>
      </c>
    </row>
    <row r="182" spans="1:28" x14ac:dyDescent="0.25">
      <c r="A182" t="s">
        <v>693</v>
      </c>
      <c r="B182" s="1">
        <v>45306</v>
      </c>
      <c r="C182" t="s">
        <v>694</v>
      </c>
      <c r="D182" t="s">
        <v>695</v>
      </c>
      <c r="E182">
        <v>34</v>
      </c>
      <c r="F182" t="s">
        <v>111</v>
      </c>
      <c r="G182" t="s">
        <v>148</v>
      </c>
      <c r="H182" t="s">
        <v>149</v>
      </c>
      <c r="I182" t="s">
        <v>74</v>
      </c>
      <c r="J182" t="s">
        <v>130</v>
      </c>
      <c r="K182">
        <v>5</v>
      </c>
      <c r="L182" s="2">
        <v>3500</v>
      </c>
      <c r="M182">
        <v>15</v>
      </c>
      <c r="N182" s="2">
        <v>17500</v>
      </c>
      <c r="O182" s="2">
        <v>2625</v>
      </c>
      <c r="P182" s="2">
        <v>14875</v>
      </c>
      <c r="Q182" s="2">
        <v>10521.29</v>
      </c>
      <c r="R182" s="2">
        <v>4353.71</v>
      </c>
      <c r="S182" t="s">
        <v>36</v>
      </c>
      <c r="T182" t="s">
        <v>105</v>
      </c>
      <c r="U182" t="s">
        <v>106</v>
      </c>
      <c r="V182" t="s">
        <v>39</v>
      </c>
      <c r="W182" t="s">
        <v>40</v>
      </c>
      <c r="X182" t="s">
        <v>97</v>
      </c>
      <c r="Y182" t="s">
        <v>42</v>
      </c>
      <c r="Z182" t="s">
        <v>107</v>
      </c>
      <c r="AA182" t="s">
        <v>44</v>
      </c>
      <c r="AB182" t="s">
        <v>44</v>
      </c>
    </row>
    <row r="183" spans="1:28" x14ac:dyDescent="0.25">
      <c r="A183" t="s">
        <v>696</v>
      </c>
      <c r="B183" s="1">
        <v>45307</v>
      </c>
      <c r="C183" t="s">
        <v>697</v>
      </c>
      <c r="D183" t="s">
        <v>698</v>
      </c>
      <c r="E183">
        <v>37</v>
      </c>
      <c r="F183" t="s">
        <v>48</v>
      </c>
      <c r="G183" t="s">
        <v>227</v>
      </c>
      <c r="H183" t="s">
        <v>228</v>
      </c>
      <c r="I183" t="s">
        <v>74</v>
      </c>
      <c r="J183" t="s">
        <v>75</v>
      </c>
      <c r="K183">
        <v>1</v>
      </c>
      <c r="L183" s="2">
        <v>1400</v>
      </c>
      <c r="M183">
        <v>0</v>
      </c>
      <c r="N183" s="2">
        <v>1400</v>
      </c>
      <c r="O183" s="2">
        <v>0</v>
      </c>
      <c r="P183" s="2">
        <v>1400</v>
      </c>
      <c r="Q183" s="2">
        <v>940.58</v>
      </c>
      <c r="R183" s="2">
        <v>459.42</v>
      </c>
      <c r="S183" t="s">
        <v>53</v>
      </c>
      <c r="T183" t="s">
        <v>153</v>
      </c>
      <c r="U183" t="s">
        <v>154</v>
      </c>
      <c r="V183" t="s">
        <v>39</v>
      </c>
      <c r="W183" t="s">
        <v>92</v>
      </c>
      <c r="X183" t="s">
        <v>97</v>
      </c>
      <c r="Y183" t="s">
        <v>56</v>
      </c>
      <c r="Z183" t="s">
        <v>43</v>
      </c>
      <c r="AA183" t="s">
        <v>44</v>
      </c>
      <c r="AB183" t="s">
        <v>44</v>
      </c>
    </row>
    <row r="184" spans="1:28" x14ac:dyDescent="0.25">
      <c r="A184" t="s">
        <v>699</v>
      </c>
      <c r="B184" s="1">
        <v>45307</v>
      </c>
      <c r="C184" t="s">
        <v>700</v>
      </c>
      <c r="D184" t="s">
        <v>701</v>
      </c>
      <c r="E184">
        <v>44</v>
      </c>
      <c r="F184" t="s">
        <v>48</v>
      </c>
      <c r="G184" t="s">
        <v>561</v>
      </c>
      <c r="H184" t="s">
        <v>562</v>
      </c>
      <c r="I184" t="s">
        <v>34</v>
      </c>
      <c r="J184" t="s">
        <v>143</v>
      </c>
      <c r="K184">
        <v>1</v>
      </c>
      <c r="L184" s="2">
        <v>900</v>
      </c>
      <c r="M184">
        <v>15</v>
      </c>
      <c r="N184" s="2">
        <v>900</v>
      </c>
      <c r="O184" s="2">
        <v>135</v>
      </c>
      <c r="P184" s="2">
        <v>765</v>
      </c>
      <c r="Q184" s="2">
        <v>559.78</v>
      </c>
      <c r="R184" s="2">
        <v>205.22</v>
      </c>
      <c r="S184" t="s">
        <v>64</v>
      </c>
      <c r="T184" t="s">
        <v>65</v>
      </c>
      <c r="U184" t="s">
        <v>65</v>
      </c>
      <c r="V184" t="s">
        <v>39</v>
      </c>
      <c r="W184" t="s">
        <v>92</v>
      </c>
      <c r="X184" t="s">
        <v>41</v>
      </c>
      <c r="Y184" t="s">
        <v>42</v>
      </c>
      <c r="Z184" t="s">
        <v>144</v>
      </c>
      <c r="AA184" t="s">
        <v>68</v>
      </c>
      <c r="AB184" t="s">
        <v>44</v>
      </c>
    </row>
    <row r="185" spans="1:28" x14ac:dyDescent="0.25">
      <c r="A185" t="s">
        <v>702</v>
      </c>
      <c r="B185" s="1">
        <v>45307</v>
      </c>
      <c r="C185" t="s">
        <v>703</v>
      </c>
      <c r="D185" t="s">
        <v>704</v>
      </c>
      <c r="E185">
        <v>43</v>
      </c>
      <c r="F185" t="s">
        <v>48</v>
      </c>
      <c r="G185" t="s">
        <v>148</v>
      </c>
      <c r="H185" t="s">
        <v>149</v>
      </c>
      <c r="I185" t="s">
        <v>74</v>
      </c>
      <c r="J185" t="s">
        <v>130</v>
      </c>
      <c r="K185">
        <v>3</v>
      </c>
      <c r="L185" s="2">
        <v>3500</v>
      </c>
      <c r="M185">
        <v>0</v>
      </c>
      <c r="N185" s="2">
        <v>10500</v>
      </c>
      <c r="O185" s="2">
        <v>0</v>
      </c>
      <c r="P185" s="2">
        <v>10500</v>
      </c>
      <c r="Q185" s="2">
        <v>5900.13</v>
      </c>
      <c r="R185" s="2">
        <v>4599.87</v>
      </c>
      <c r="S185" t="s">
        <v>53</v>
      </c>
      <c r="T185" t="s">
        <v>398</v>
      </c>
      <c r="U185" t="s">
        <v>399</v>
      </c>
      <c r="V185" t="s">
        <v>39</v>
      </c>
      <c r="W185" t="s">
        <v>124</v>
      </c>
      <c r="X185" t="s">
        <v>41</v>
      </c>
      <c r="Y185" t="s">
        <v>56</v>
      </c>
      <c r="Z185" t="s">
        <v>43</v>
      </c>
      <c r="AA185" t="s">
        <v>44</v>
      </c>
      <c r="AB185" t="s">
        <v>44</v>
      </c>
    </row>
    <row r="186" spans="1:28" x14ac:dyDescent="0.25">
      <c r="A186" t="s">
        <v>705</v>
      </c>
      <c r="B186" s="1">
        <v>45307</v>
      </c>
      <c r="C186" t="s">
        <v>706</v>
      </c>
      <c r="D186" t="s">
        <v>707</v>
      </c>
      <c r="E186">
        <v>48</v>
      </c>
      <c r="F186" t="s">
        <v>48</v>
      </c>
      <c r="G186" t="s">
        <v>168</v>
      </c>
      <c r="H186" t="s">
        <v>169</v>
      </c>
      <c r="I186" t="s">
        <v>62</v>
      </c>
      <c r="J186" t="s">
        <v>143</v>
      </c>
      <c r="K186">
        <v>1</v>
      </c>
      <c r="L186" s="2">
        <v>1800</v>
      </c>
      <c r="M186">
        <v>0</v>
      </c>
      <c r="N186" s="2">
        <v>1800</v>
      </c>
      <c r="O186" s="2">
        <v>0</v>
      </c>
      <c r="P186" s="2">
        <v>1800</v>
      </c>
      <c r="Q186" s="2">
        <v>1432</v>
      </c>
      <c r="R186" s="2">
        <v>368</v>
      </c>
      <c r="S186" t="s">
        <v>64</v>
      </c>
      <c r="T186" t="s">
        <v>136</v>
      </c>
      <c r="U186" t="s">
        <v>38</v>
      </c>
      <c r="V186" t="s">
        <v>39</v>
      </c>
      <c r="W186" t="s">
        <v>124</v>
      </c>
      <c r="X186" t="s">
        <v>41</v>
      </c>
      <c r="Y186" t="s">
        <v>42</v>
      </c>
      <c r="Z186" t="s">
        <v>43</v>
      </c>
      <c r="AA186" t="s">
        <v>44</v>
      </c>
      <c r="AB186" t="s">
        <v>68</v>
      </c>
    </row>
    <row r="187" spans="1:28" x14ac:dyDescent="0.25">
      <c r="A187" t="s">
        <v>708</v>
      </c>
      <c r="B187" s="1">
        <v>45307</v>
      </c>
      <c r="C187" t="s">
        <v>709</v>
      </c>
      <c r="D187" t="s">
        <v>710</v>
      </c>
      <c r="E187">
        <v>27</v>
      </c>
      <c r="F187" t="s">
        <v>111</v>
      </c>
      <c r="G187" t="s">
        <v>158</v>
      </c>
      <c r="H187" t="s">
        <v>159</v>
      </c>
      <c r="I187" t="s">
        <v>51</v>
      </c>
      <c r="J187" t="s">
        <v>52</v>
      </c>
      <c r="K187">
        <v>1</v>
      </c>
      <c r="L187" s="2">
        <v>650</v>
      </c>
      <c r="M187">
        <v>10</v>
      </c>
      <c r="N187" s="2">
        <v>650</v>
      </c>
      <c r="O187" s="2">
        <v>65</v>
      </c>
      <c r="P187" s="2">
        <v>585</v>
      </c>
      <c r="Q187" s="2">
        <v>438.41</v>
      </c>
      <c r="R187" s="2">
        <v>146.59</v>
      </c>
      <c r="S187" t="s">
        <v>64</v>
      </c>
      <c r="T187" t="s">
        <v>407</v>
      </c>
      <c r="U187" t="s">
        <v>408</v>
      </c>
      <c r="V187" t="s">
        <v>39</v>
      </c>
      <c r="W187" t="s">
        <v>92</v>
      </c>
      <c r="X187" t="s">
        <v>97</v>
      </c>
      <c r="Y187" t="s">
        <v>56</v>
      </c>
      <c r="Z187" t="s">
        <v>43</v>
      </c>
      <c r="AA187" t="s">
        <v>44</v>
      </c>
      <c r="AB187" t="s">
        <v>44</v>
      </c>
    </row>
    <row r="188" spans="1:28" x14ac:dyDescent="0.25">
      <c r="A188" t="s">
        <v>711</v>
      </c>
      <c r="B188" s="1">
        <v>45307</v>
      </c>
      <c r="C188" t="s">
        <v>712</v>
      </c>
      <c r="D188" t="s">
        <v>713</v>
      </c>
      <c r="E188">
        <v>38</v>
      </c>
      <c r="F188" t="s">
        <v>48</v>
      </c>
      <c r="G188" t="s">
        <v>188</v>
      </c>
      <c r="H188" t="s">
        <v>189</v>
      </c>
      <c r="I188" t="s">
        <v>34</v>
      </c>
      <c r="J188" t="s">
        <v>190</v>
      </c>
      <c r="K188">
        <v>1</v>
      </c>
      <c r="L188" s="2">
        <v>1800</v>
      </c>
      <c r="M188">
        <v>10</v>
      </c>
      <c r="N188" s="2">
        <v>1800</v>
      </c>
      <c r="O188" s="2">
        <v>180</v>
      </c>
      <c r="P188" s="2">
        <v>1620</v>
      </c>
      <c r="Q188" s="2">
        <v>1294.92</v>
      </c>
      <c r="R188" s="2">
        <v>325.08</v>
      </c>
      <c r="S188" t="s">
        <v>53</v>
      </c>
      <c r="T188" t="s">
        <v>90</v>
      </c>
      <c r="U188" t="s">
        <v>91</v>
      </c>
      <c r="V188" t="s">
        <v>39</v>
      </c>
      <c r="W188" t="s">
        <v>124</v>
      </c>
      <c r="X188" t="s">
        <v>41</v>
      </c>
      <c r="Y188" t="s">
        <v>42</v>
      </c>
      <c r="Z188" t="s">
        <v>43</v>
      </c>
      <c r="AA188" t="s">
        <v>44</v>
      </c>
      <c r="AB188" t="s">
        <v>44</v>
      </c>
    </row>
    <row r="189" spans="1:28" x14ac:dyDescent="0.25">
      <c r="A189" t="s">
        <v>714</v>
      </c>
      <c r="B189" s="1">
        <v>45307</v>
      </c>
      <c r="C189" t="s">
        <v>171</v>
      </c>
      <c r="D189" t="s">
        <v>172</v>
      </c>
      <c r="E189">
        <v>18</v>
      </c>
      <c r="F189" t="s">
        <v>48</v>
      </c>
      <c r="G189" t="s">
        <v>197</v>
      </c>
      <c r="H189" t="s">
        <v>198</v>
      </c>
      <c r="I189" t="s">
        <v>74</v>
      </c>
      <c r="J189" t="s">
        <v>75</v>
      </c>
      <c r="K189">
        <v>2</v>
      </c>
      <c r="L189" s="2">
        <v>2600</v>
      </c>
      <c r="M189">
        <v>10</v>
      </c>
      <c r="N189" s="2">
        <v>5200</v>
      </c>
      <c r="O189" s="2">
        <v>520</v>
      </c>
      <c r="P189" s="2">
        <v>4680</v>
      </c>
      <c r="Q189" s="2">
        <v>3382.97</v>
      </c>
      <c r="R189" s="2">
        <v>1297.03</v>
      </c>
      <c r="S189" t="s">
        <v>53</v>
      </c>
      <c r="T189" t="s">
        <v>163</v>
      </c>
      <c r="U189" t="s">
        <v>164</v>
      </c>
      <c r="V189" t="s">
        <v>39</v>
      </c>
      <c r="W189" t="s">
        <v>83</v>
      </c>
      <c r="X189" t="s">
        <v>97</v>
      </c>
      <c r="Y189" t="s">
        <v>56</v>
      </c>
      <c r="Z189" t="s">
        <v>43</v>
      </c>
      <c r="AA189" t="s">
        <v>44</v>
      </c>
      <c r="AB189" t="s">
        <v>44</v>
      </c>
    </row>
    <row r="190" spans="1:28" x14ac:dyDescent="0.25">
      <c r="A190" t="s">
        <v>715</v>
      </c>
      <c r="B190" s="1">
        <v>45307</v>
      </c>
      <c r="C190" t="s">
        <v>278</v>
      </c>
      <c r="D190" t="s">
        <v>279</v>
      </c>
      <c r="E190">
        <v>57</v>
      </c>
      <c r="F190" t="s">
        <v>48</v>
      </c>
      <c r="G190" t="s">
        <v>88</v>
      </c>
      <c r="H190" t="s">
        <v>89</v>
      </c>
      <c r="I190" t="s">
        <v>62</v>
      </c>
      <c r="J190" t="s">
        <v>63</v>
      </c>
      <c r="K190">
        <v>3</v>
      </c>
      <c r="L190" s="2">
        <v>4200</v>
      </c>
      <c r="M190">
        <v>5</v>
      </c>
      <c r="N190" s="2">
        <v>12600</v>
      </c>
      <c r="O190" s="2">
        <v>630</v>
      </c>
      <c r="P190" s="2">
        <v>11970</v>
      </c>
      <c r="Q190" s="2">
        <v>6855.31</v>
      </c>
      <c r="R190" s="2">
        <v>5114.6899999999996</v>
      </c>
      <c r="S190" t="s">
        <v>36</v>
      </c>
      <c r="T190" t="s">
        <v>96</v>
      </c>
      <c r="U190" t="s">
        <v>96</v>
      </c>
      <c r="V190" t="s">
        <v>39</v>
      </c>
      <c r="W190" t="s">
        <v>66</v>
      </c>
      <c r="X190" t="s">
        <v>97</v>
      </c>
      <c r="Y190" t="s">
        <v>42</v>
      </c>
      <c r="Z190" t="s">
        <v>43</v>
      </c>
      <c r="AA190" t="s">
        <v>44</v>
      </c>
      <c r="AB190" t="s">
        <v>44</v>
      </c>
    </row>
    <row r="191" spans="1:28" x14ac:dyDescent="0.25">
      <c r="A191" t="s">
        <v>716</v>
      </c>
      <c r="B191" s="1">
        <v>45307</v>
      </c>
      <c r="C191" t="s">
        <v>717</v>
      </c>
      <c r="D191" t="s">
        <v>718</v>
      </c>
      <c r="E191">
        <v>29</v>
      </c>
      <c r="F191" t="s">
        <v>48</v>
      </c>
      <c r="G191" t="s">
        <v>238</v>
      </c>
      <c r="H191" t="s">
        <v>239</v>
      </c>
      <c r="I191" t="s">
        <v>62</v>
      </c>
      <c r="J191" t="s">
        <v>63</v>
      </c>
      <c r="K191">
        <v>2</v>
      </c>
      <c r="L191" s="2">
        <v>6500</v>
      </c>
      <c r="M191">
        <v>15</v>
      </c>
      <c r="N191" s="2">
        <v>13000</v>
      </c>
      <c r="O191" s="2">
        <v>1950</v>
      </c>
      <c r="P191" s="2">
        <v>11050</v>
      </c>
      <c r="Q191" s="2">
        <v>6349.29</v>
      </c>
      <c r="R191" s="2">
        <v>4700.71</v>
      </c>
      <c r="S191" t="s">
        <v>36</v>
      </c>
      <c r="T191" t="s">
        <v>178</v>
      </c>
      <c r="U191" t="s">
        <v>154</v>
      </c>
      <c r="V191" t="s">
        <v>39</v>
      </c>
      <c r="W191" t="s">
        <v>40</v>
      </c>
      <c r="X191" t="s">
        <v>97</v>
      </c>
      <c r="Y191" t="s">
        <v>56</v>
      </c>
      <c r="Z191" t="s">
        <v>43</v>
      </c>
      <c r="AA191" t="s">
        <v>44</v>
      </c>
      <c r="AB191" t="s">
        <v>44</v>
      </c>
    </row>
    <row r="192" spans="1:28" x14ac:dyDescent="0.25">
      <c r="A192" t="s">
        <v>719</v>
      </c>
      <c r="B192" s="1">
        <v>45307</v>
      </c>
      <c r="C192" t="s">
        <v>720</v>
      </c>
      <c r="D192" t="s">
        <v>721</v>
      </c>
      <c r="E192">
        <v>45</v>
      </c>
      <c r="F192" t="s">
        <v>31</v>
      </c>
      <c r="G192" t="s">
        <v>217</v>
      </c>
      <c r="H192" t="s">
        <v>218</v>
      </c>
      <c r="I192" t="s">
        <v>34</v>
      </c>
      <c r="J192" t="s">
        <v>130</v>
      </c>
      <c r="K192">
        <v>2</v>
      </c>
      <c r="L192" s="2">
        <v>28000</v>
      </c>
      <c r="M192">
        <v>30</v>
      </c>
      <c r="N192" s="2">
        <v>56000</v>
      </c>
      <c r="O192" s="2">
        <v>16800</v>
      </c>
      <c r="P192" s="2">
        <v>39200</v>
      </c>
      <c r="Q192" s="2">
        <v>26047.49</v>
      </c>
      <c r="R192" s="2">
        <v>13152.51</v>
      </c>
      <c r="S192" t="s">
        <v>53</v>
      </c>
      <c r="T192" t="s">
        <v>122</v>
      </c>
      <c r="U192" t="s">
        <v>123</v>
      </c>
      <c r="V192" t="s">
        <v>39</v>
      </c>
      <c r="W192" t="s">
        <v>66</v>
      </c>
      <c r="X192" t="s">
        <v>41</v>
      </c>
      <c r="Y192" t="s">
        <v>56</v>
      </c>
      <c r="Z192" t="s">
        <v>508</v>
      </c>
      <c r="AA192" t="s">
        <v>44</v>
      </c>
      <c r="AB192" t="s">
        <v>44</v>
      </c>
    </row>
    <row r="193" spans="1:28" x14ac:dyDescent="0.25">
      <c r="A193" t="s">
        <v>722</v>
      </c>
      <c r="B193" s="1">
        <v>45307</v>
      </c>
      <c r="C193" t="s">
        <v>723</v>
      </c>
      <c r="D193" t="s">
        <v>724</v>
      </c>
      <c r="E193">
        <v>40</v>
      </c>
      <c r="F193" t="s">
        <v>31</v>
      </c>
      <c r="G193" t="s">
        <v>101</v>
      </c>
      <c r="H193" t="s">
        <v>102</v>
      </c>
      <c r="I193" t="s">
        <v>103</v>
      </c>
      <c r="J193" t="s">
        <v>104</v>
      </c>
      <c r="K193">
        <v>1</v>
      </c>
      <c r="L193" s="2">
        <v>1800</v>
      </c>
      <c r="M193">
        <v>0</v>
      </c>
      <c r="N193" s="2">
        <v>1800</v>
      </c>
      <c r="O193" s="2">
        <v>0</v>
      </c>
      <c r="P193" s="2">
        <v>1800</v>
      </c>
      <c r="Q193" s="2">
        <v>1254.78</v>
      </c>
      <c r="R193" s="2">
        <v>545.22</v>
      </c>
      <c r="S193" t="s">
        <v>64</v>
      </c>
      <c r="T193" t="s">
        <v>178</v>
      </c>
      <c r="U193" t="s">
        <v>154</v>
      </c>
      <c r="V193" t="s">
        <v>39</v>
      </c>
      <c r="W193" t="s">
        <v>83</v>
      </c>
      <c r="X193" t="s">
        <v>67</v>
      </c>
      <c r="Y193" t="s">
        <v>56</v>
      </c>
      <c r="Z193" t="s">
        <v>43</v>
      </c>
      <c r="AA193" t="s">
        <v>44</v>
      </c>
      <c r="AB193" t="s">
        <v>44</v>
      </c>
    </row>
    <row r="194" spans="1:28" x14ac:dyDescent="0.25">
      <c r="A194" t="s">
        <v>725</v>
      </c>
      <c r="B194" s="1">
        <v>45307</v>
      </c>
      <c r="C194" t="s">
        <v>726</v>
      </c>
      <c r="D194" t="s">
        <v>727</v>
      </c>
      <c r="E194">
        <v>19</v>
      </c>
      <c r="F194" t="s">
        <v>48</v>
      </c>
      <c r="G194" t="s">
        <v>344</v>
      </c>
      <c r="H194" t="s">
        <v>345</v>
      </c>
      <c r="I194" t="s">
        <v>34</v>
      </c>
      <c r="J194" t="s">
        <v>121</v>
      </c>
      <c r="K194">
        <v>1</v>
      </c>
      <c r="L194" s="2">
        <v>1600</v>
      </c>
      <c r="M194">
        <v>0</v>
      </c>
      <c r="N194" s="2">
        <v>1600</v>
      </c>
      <c r="O194" s="2">
        <v>0</v>
      </c>
      <c r="P194" s="2">
        <v>1600</v>
      </c>
      <c r="Q194" s="2">
        <v>1206.1300000000001</v>
      </c>
      <c r="R194" s="2">
        <v>393.87</v>
      </c>
      <c r="S194" t="s">
        <v>64</v>
      </c>
      <c r="T194" t="s">
        <v>178</v>
      </c>
      <c r="U194" t="s">
        <v>154</v>
      </c>
      <c r="V194" t="s">
        <v>39</v>
      </c>
      <c r="W194" t="s">
        <v>83</v>
      </c>
      <c r="X194" t="s">
        <v>41</v>
      </c>
      <c r="Y194" t="s">
        <v>56</v>
      </c>
      <c r="Z194" t="s">
        <v>508</v>
      </c>
      <c r="AA194" t="s">
        <v>44</v>
      </c>
      <c r="AB194" t="s">
        <v>44</v>
      </c>
    </row>
    <row r="195" spans="1:28" x14ac:dyDescent="0.25">
      <c r="A195" t="s">
        <v>728</v>
      </c>
      <c r="B195" s="1">
        <v>45308</v>
      </c>
      <c r="C195" t="s">
        <v>729</v>
      </c>
      <c r="D195" t="s">
        <v>730</v>
      </c>
      <c r="E195">
        <v>35</v>
      </c>
      <c r="F195" t="s">
        <v>48</v>
      </c>
      <c r="G195" t="s">
        <v>238</v>
      </c>
      <c r="H195" t="s">
        <v>239</v>
      </c>
      <c r="I195" t="s">
        <v>62</v>
      </c>
      <c r="J195" t="s">
        <v>63</v>
      </c>
      <c r="K195">
        <v>2</v>
      </c>
      <c r="L195" s="2">
        <v>6500</v>
      </c>
      <c r="M195">
        <v>15</v>
      </c>
      <c r="N195" s="2">
        <v>13000</v>
      </c>
      <c r="O195" s="2">
        <v>1950</v>
      </c>
      <c r="P195" s="2">
        <v>11050</v>
      </c>
      <c r="Q195" s="2">
        <v>7923.78</v>
      </c>
      <c r="R195" s="2">
        <v>3126.22</v>
      </c>
      <c r="S195" t="s">
        <v>53</v>
      </c>
      <c r="T195" t="s">
        <v>222</v>
      </c>
      <c r="U195" t="s">
        <v>38</v>
      </c>
      <c r="V195" t="s">
        <v>39</v>
      </c>
      <c r="W195" t="s">
        <v>124</v>
      </c>
      <c r="X195" t="s">
        <v>41</v>
      </c>
      <c r="Y195" t="s">
        <v>84</v>
      </c>
      <c r="Z195" t="s">
        <v>43</v>
      </c>
      <c r="AA195" t="s">
        <v>44</v>
      </c>
      <c r="AB195" t="s">
        <v>44</v>
      </c>
    </row>
    <row r="196" spans="1:28" x14ac:dyDescent="0.25">
      <c r="A196" t="s">
        <v>731</v>
      </c>
      <c r="B196" s="1">
        <v>45308</v>
      </c>
      <c r="C196" t="s">
        <v>732</v>
      </c>
      <c r="D196" t="s">
        <v>733</v>
      </c>
      <c r="E196">
        <v>24</v>
      </c>
      <c r="F196" t="s">
        <v>31</v>
      </c>
      <c r="G196" t="s">
        <v>207</v>
      </c>
      <c r="H196" t="s">
        <v>208</v>
      </c>
      <c r="I196" t="s">
        <v>34</v>
      </c>
      <c r="J196" t="s">
        <v>143</v>
      </c>
      <c r="K196">
        <v>2</v>
      </c>
      <c r="L196" s="2">
        <v>18000</v>
      </c>
      <c r="M196">
        <v>15</v>
      </c>
      <c r="N196" s="2">
        <v>36000</v>
      </c>
      <c r="O196" s="2">
        <v>5400</v>
      </c>
      <c r="P196" s="2">
        <v>30600</v>
      </c>
      <c r="Q196" s="2">
        <v>19789.189999999999</v>
      </c>
      <c r="R196" s="2">
        <v>10810.81</v>
      </c>
      <c r="S196" t="s">
        <v>53</v>
      </c>
      <c r="T196" t="s">
        <v>263</v>
      </c>
      <c r="U196" t="s">
        <v>91</v>
      </c>
      <c r="V196" t="s">
        <v>39</v>
      </c>
      <c r="W196" t="s">
        <v>40</v>
      </c>
      <c r="X196" t="s">
        <v>41</v>
      </c>
      <c r="Y196" t="s">
        <v>56</v>
      </c>
      <c r="Z196" t="s">
        <v>43</v>
      </c>
      <c r="AA196" t="s">
        <v>44</v>
      </c>
      <c r="AB196" t="s">
        <v>44</v>
      </c>
    </row>
    <row r="197" spans="1:28" x14ac:dyDescent="0.25">
      <c r="A197" t="s">
        <v>734</v>
      </c>
      <c r="B197" s="1">
        <v>45308</v>
      </c>
      <c r="C197" t="s">
        <v>330</v>
      </c>
      <c r="D197" t="s">
        <v>331</v>
      </c>
      <c r="E197">
        <v>54</v>
      </c>
      <c r="F197" t="s">
        <v>31</v>
      </c>
      <c r="G197" t="s">
        <v>561</v>
      </c>
      <c r="H197" t="s">
        <v>562</v>
      </c>
      <c r="I197" t="s">
        <v>34</v>
      </c>
      <c r="J197" t="s">
        <v>143</v>
      </c>
      <c r="K197">
        <v>2</v>
      </c>
      <c r="L197" s="2">
        <v>900</v>
      </c>
      <c r="M197">
        <v>10</v>
      </c>
      <c r="N197" s="2">
        <v>1800</v>
      </c>
      <c r="O197" s="2">
        <v>180</v>
      </c>
      <c r="P197" s="2">
        <v>1620</v>
      </c>
      <c r="Q197" s="2">
        <v>1285.72</v>
      </c>
      <c r="R197" s="2">
        <v>334.28</v>
      </c>
      <c r="S197" t="s">
        <v>64</v>
      </c>
      <c r="T197" t="s">
        <v>263</v>
      </c>
      <c r="U197" t="s">
        <v>91</v>
      </c>
      <c r="V197" t="s">
        <v>39</v>
      </c>
      <c r="W197" t="s">
        <v>124</v>
      </c>
      <c r="X197" t="s">
        <v>97</v>
      </c>
      <c r="Y197" t="s">
        <v>56</v>
      </c>
      <c r="Z197" t="s">
        <v>43</v>
      </c>
      <c r="AA197" t="s">
        <v>44</v>
      </c>
      <c r="AB197" t="s">
        <v>44</v>
      </c>
    </row>
    <row r="198" spans="1:28" x14ac:dyDescent="0.25">
      <c r="A198" t="s">
        <v>735</v>
      </c>
      <c r="B198" s="1">
        <v>45308</v>
      </c>
      <c r="C198" t="s">
        <v>428</v>
      </c>
      <c r="D198" t="s">
        <v>429</v>
      </c>
      <c r="E198">
        <v>23</v>
      </c>
      <c r="F198" t="s">
        <v>48</v>
      </c>
      <c r="G198" t="s">
        <v>212</v>
      </c>
      <c r="H198" t="s">
        <v>213</v>
      </c>
      <c r="I198" t="s">
        <v>51</v>
      </c>
      <c r="J198" t="s">
        <v>52</v>
      </c>
      <c r="K198">
        <v>1</v>
      </c>
      <c r="L198" s="2">
        <v>400</v>
      </c>
      <c r="M198">
        <v>10</v>
      </c>
      <c r="N198" s="2">
        <v>400</v>
      </c>
      <c r="O198" s="2">
        <v>40</v>
      </c>
      <c r="P198" s="2">
        <v>360</v>
      </c>
      <c r="Q198" s="2">
        <v>260.2</v>
      </c>
      <c r="R198" s="2">
        <v>99.8</v>
      </c>
      <c r="S198" t="s">
        <v>53</v>
      </c>
      <c r="T198" t="s">
        <v>96</v>
      </c>
      <c r="U198" t="s">
        <v>96</v>
      </c>
      <c r="V198" t="s">
        <v>39</v>
      </c>
      <c r="W198" t="s">
        <v>83</v>
      </c>
      <c r="X198" t="s">
        <v>41</v>
      </c>
      <c r="Y198" t="s">
        <v>56</v>
      </c>
      <c r="Z198" t="s">
        <v>43</v>
      </c>
      <c r="AA198" t="s">
        <v>44</v>
      </c>
      <c r="AB198" t="s">
        <v>44</v>
      </c>
    </row>
    <row r="199" spans="1:28" x14ac:dyDescent="0.25">
      <c r="A199" t="s">
        <v>736</v>
      </c>
      <c r="B199" s="1">
        <v>45308</v>
      </c>
      <c r="C199" t="s">
        <v>737</v>
      </c>
      <c r="D199" t="s">
        <v>738</v>
      </c>
      <c r="E199">
        <v>28</v>
      </c>
      <c r="F199" t="s">
        <v>31</v>
      </c>
      <c r="G199" t="s">
        <v>273</v>
      </c>
      <c r="H199" t="s">
        <v>274</v>
      </c>
      <c r="I199" t="s">
        <v>51</v>
      </c>
      <c r="J199" t="s">
        <v>52</v>
      </c>
      <c r="K199">
        <v>3</v>
      </c>
      <c r="L199" s="2">
        <v>250</v>
      </c>
      <c r="M199">
        <v>10</v>
      </c>
      <c r="N199" s="2">
        <v>750</v>
      </c>
      <c r="O199" s="2">
        <v>75</v>
      </c>
      <c r="P199" s="2">
        <v>675</v>
      </c>
      <c r="Q199" s="2">
        <v>519.77</v>
      </c>
      <c r="R199" s="2">
        <v>155.22999999999999</v>
      </c>
      <c r="S199" t="s">
        <v>53</v>
      </c>
      <c r="T199" t="s">
        <v>54</v>
      </c>
      <c r="U199" t="s">
        <v>55</v>
      </c>
      <c r="V199" t="s">
        <v>39</v>
      </c>
      <c r="W199" t="s">
        <v>124</v>
      </c>
      <c r="X199" t="s">
        <v>41</v>
      </c>
      <c r="Y199" t="s">
        <v>42</v>
      </c>
      <c r="Z199" t="s">
        <v>43</v>
      </c>
      <c r="AA199" t="s">
        <v>44</v>
      </c>
      <c r="AB199" t="s">
        <v>68</v>
      </c>
    </row>
    <row r="200" spans="1:28" x14ac:dyDescent="0.25">
      <c r="A200" t="s">
        <v>739</v>
      </c>
      <c r="B200" s="1">
        <v>45308</v>
      </c>
      <c r="C200" t="s">
        <v>740</v>
      </c>
      <c r="D200" t="s">
        <v>741</v>
      </c>
      <c r="E200">
        <v>19</v>
      </c>
      <c r="F200" t="s">
        <v>48</v>
      </c>
      <c r="G200" t="s">
        <v>197</v>
      </c>
      <c r="H200" t="s">
        <v>198</v>
      </c>
      <c r="I200" t="s">
        <v>74</v>
      </c>
      <c r="J200" t="s">
        <v>75</v>
      </c>
      <c r="K200">
        <v>3</v>
      </c>
      <c r="L200" s="2">
        <v>2600</v>
      </c>
      <c r="M200">
        <v>10</v>
      </c>
      <c r="N200" s="2">
        <v>7800</v>
      </c>
      <c r="O200" s="2">
        <v>780</v>
      </c>
      <c r="P200" s="2">
        <v>7020</v>
      </c>
      <c r="Q200" s="2">
        <v>5165.66</v>
      </c>
      <c r="R200" s="2">
        <v>1854.34</v>
      </c>
      <c r="S200" t="s">
        <v>53</v>
      </c>
      <c r="T200" t="s">
        <v>407</v>
      </c>
      <c r="U200" t="s">
        <v>408</v>
      </c>
      <c r="V200" t="s">
        <v>39</v>
      </c>
      <c r="W200" t="s">
        <v>137</v>
      </c>
      <c r="X200" t="s">
        <v>67</v>
      </c>
      <c r="Y200" t="s">
        <v>42</v>
      </c>
      <c r="Z200" t="s">
        <v>43</v>
      </c>
      <c r="AA200" t="s">
        <v>44</v>
      </c>
      <c r="AB200" t="s">
        <v>44</v>
      </c>
    </row>
    <row r="201" spans="1:28" x14ac:dyDescent="0.25">
      <c r="A201" t="s">
        <v>742</v>
      </c>
      <c r="B201" s="1">
        <v>45308</v>
      </c>
      <c r="C201" t="s">
        <v>743</v>
      </c>
      <c r="D201" t="s">
        <v>744</v>
      </c>
      <c r="E201">
        <v>56</v>
      </c>
      <c r="F201" t="s">
        <v>31</v>
      </c>
      <c r="G201" t="s">
        <v>207</v>
      </c>
      <c r="H201" t="s">
        <v>208</v>
      </c>
      <c r="I201" t="s">
        <v>34</v>
      </c>
      <c r="J201" t="s">
        <v>143</v>
      </c>
      <c r="K201">
        <v>1</v>
      </c>
      <c r="L201" s="2">
        <v>18000</v>
      </c>
      <c r="M201">
        <v>30</v>
      </c>
      <c r="N201" s="2">
        <v>18000</v>
      </c>
      <c r="O201" s="2">
        <v>5400</v>
      </c>
      <c r="P201" s="2">
        <v>12600</v>
      </c>
      <c r="Q201" s="2">
        <v>8958.5400000000009</v>
      </c>
      <c r="R201" s="2">
        <v>3641.46</v>
      </c>
      <c r="S201" t="s">
        <v>53</v>
      </c>
      <c r="T201" t="s">
        <v>136</v>
      </c>
      <c r="U201" t="s">
        <v>38</v>
      </c>
      <c r="V201" t="s">
        <v>39</v>
      </c>
      <c r="W201" t="s">
        <v>40</v>
      </c>
      <c r="X201" t="s">
        <v>97</v>
      </c>
      <c r="Y201" t="s">
        <v>42</v>
      </c>
      <c r="Z201" t="s">
        <v>223</v>
      </c>
      <c r="AA201" t="s">
        <v>44</v>
      </c>
      <c r="AB201" t="s">
        <v>68</v>
      </c>
    </row>
    <row r="202" spans="1:28" x14ac:dyDescent="0.25">
      <c r="A202" t="s">
        <v>745</v>
      </c>
      <c r="B202" s="1">
        <v>45308</v>
      </c>
      <c r="C202" t="s">
        <v>746</v>
      </c>
      <c r="D202" t="s">
        <v>747</v>
      </c>
      <c r="E202">
        <v>45</v>
      </c>
      <c r="F202" t="s">
        <v>111</v>
      </c>
      <c r="G202" t="s">
        <v>119</v>
      </c>
      <c r="H202" t="s">
        <v>120</v>
      </c>
      <c r="I202" t="s">
        <v>62</v>
      </c>
      <c r="J202" t="s">
        <v>121</v>
      </c>
      <c r="K202">
        <v>2</v>
      </c>
      <c r="L202" s="2">
        <v>4800</v>
      </c>
      <c r="M202">
        <v>5</v>
      </c>
      <c r="N202" s="2">
        <v>9600</v>
      </c>
      <c r="O202" s="2">
        <v>480</v>
      </c>
      <c r="P202" s="2">
        <v>9120</v>
      </c>
      <c r="Q202" s="2">
        <v>5264.5</v>
      </c>
      <c r="R202" s="2">
        <v>3855.5</v>
      </c>
      <c r="S202" t="s">
        <v>64</v>
      </c>
      <c r="T202" t="s">
        <v>65</v>
      </c>
      <c r="U202" t="s">
        <v>65</v>
      </c>
      <c r="V202" t="s">
        <v>39</v>
      </c>
      <c r="W202" t="s">
        <v>83</v>
      </c>
      <c r="X202" t="s">
        <v>97</v>
      </c>
      <c r="Y202" t="s">
        <v>84</v>
      </c>
      <c r="Z202" t="s">
        <v>43</v>
      </c>
      <c r="AA202" t="s">
        <v>44</v>
      </c>
      <c r="AB202" t="s">
        <v>44</v>
      </c>
    </row>
    <row r="203" spans="1:28" x14ac:dyDescent="0.25">
      <c r="A203" t="s">
        <v>748</v>
      </c>
      <c r="B203" s="1">
        <v>45308</v>
      </c>
      <c r="C203" t="s">
        <v>749</v>
      </c>
      <c r="D203" t="s">
        <v>750</v>
      </c>
      <c r="E203">
        <v>44</v>
      </c>
      <c r="F203" t="s">
        <v>31</v>
      </c>
      <c r="G203" t="s">
        <v>344</v>
      </c>
      <c r="H203" t="s">
        <v>345</v>
      </c>
      <c r="I203" t="s">
        <v>34</v>
      </c>
      <c r="J203" t="s">
        <v>121</v>
      </c>
      <c r="K203">
        <v>2</v>
      </c>
      <c r="L203" s="2">
        <v>1600</v>
      </c>
      <c r="M203">
        <v>25</v>
      </c>
      <c r="N203" s="2">
        <v>3200</v>
      </c>
      <c r="O203" s="2">
        <v>800</v>
      </c>
      <c r="P203" s="2">
        <v>2400</v>
      </c>
      <c r="Q203" s="2">
        <v>1384.34</v>
      </c>
      <c r="R203" s="2">
        <v>1015.66</v>
      </c>
      <c r="S203" t="s">
        <v>53</v>
      </c>
      <c r="T203" t="s">
        <v>90</v>
      </c>
      <c r="U203" t="s">
        <v>91</v>
      </c>
      <c r="V203" t="s">
        <v>39</v>
      </c>
      <c r="W203" t="s">
        <v>83</v>
      </c>
      <c r="X203" t="s">
        <v>97</v>
      </c>
      <c r="Y203" t="s">
        <v>56</v>
      </c>
      <c r="Z203" t="s">
        <v>43</v>
      </c>
      <c r="AA203" t="s">
        <v>44</v>
      </c>
      <c r="AB203" t="s">
        <v>44</v>
      </c>
    </row>
    <row r="204" spans="1:28" x14ac:dyDescent="0.25">
      <c r="A204" t="s">
        <v>751</v>
      </c>
      <c r="B204" s="1">
        <v>45308</v>
      </c>
      <c r="C204" t="s">
        <v>752</v>
      </c>
      <c r="D204" t="s">
        <v>753</v>
      </c>
      <c r="E204">
        <v>44</v>
      </c>
      <c r="F204" t="s">
        <v>31</v>
      </c>
      <c r="G204" t="s">
        <v>148</v>
      </c>
      <c r="H204" t="s">
        <v>149</v>
      </c>
      <c r="I204" t="s">
        <v>74</v>
      </c>
      <c r="J204" t="s">
        <v>130</v>
      </c>
      <c r="K204">
        <v>1</v>
      </c>
      <c r="L204" s="2">
        <v>3500</v>
      </c>
      <c r="M204">
        <v>25</v>
      </c>
      <c r="N204" s="2">
        <v>3500</v>
      </c>
      <c r="O204" s="2">
        <v>875</v>
      </c>
      <c r="P204" s="2">
        <v>2625</v>
      </c>
      <c r="Q204" s="2">
        <v>1935.11</v>
      </c>
      <c r="R204" s="2">
        <v>689.89</v>
      </c>
      <c r="S204" t="s">
        <v>53</v>
      </c>
      <c r="T204" t="s">
        <v>90</v>
      </c>
      <c r="U204" t="s">
        <v>91</v>
      </c>
      <c r="V204" t="s">
        <v>39</v>
      </c>
      <c r="W204" t="s">
        <v>40</v>
      </c>
      <c r="X204" t="s">
        <v>97</v>
      </c>
      <c r="Y204" t="s">
        <v>56</v>
      </c>
      <c r="Z204" t="s">
        <v>43</v>
      </c>
      <c r="AA204" t="s">
        <v>44</v>
      </c>
      <c r="AB204" t="s">
        <v>44</v>
      </c>
    </row>
    <row r="205" spans="1:28" x14ac:dyDescent="0.25">
      <c r="A205" t="s">
        <v>754</v>
      </c>
      <c r="B205" s="1">
        <v>45308</v>
      </c>
      <c r="C205" t="s">
        <v>755</v>
      </c>
      <c r="D205" t="s">
        <v>756</v>
      </c>
      <c r="E205">
        <v>27</v>
      </c>
      <c r="F205" t="s">
        <v>48</v>
      </c>
      <c r="G205" t="s">
        <v>134</v>
      </c>
      <c r="H205" t="s">
        <v>135</v>
      </c>
      <c r="I205" t="s">
        <v>62</v>
      </c>
      <c r="J205" t="s">
        <v>130</v>
      </c>
      <c r="K205">
        <v>2</v>
      </c>
      <c r="L205" s="2">
        <v>8500</v>
      </c>
      <c r="M205">
        <v>15</v>
      </c>
      <c r="N205" s="2">
        <v>17000</v>
      </c>
      <c r="O205" s="2">
        <v>2550</v>
      </c>
      <c r="P205" s="2">
        <v>14450</v>
      </c>
      <c r="Q205" s="2">
        <v>11053.61</v>
      </c>
      <c r="R205" s="2">
        <v>3396.39</v>
      </c>
      <c r="S205" t="s">
        <v>36</v>
      </c>
      <c r="T205" t="s">
        <v>90</v>
      </c>
      <c r="U205" t="s">
        <v>91</v>
      </c>
      <c r="V205" t="s">
        <v>39</v>
      </c>
      <c r="W205" t="s">
        <v>137</v>
      </c>
      <c r="X205" t="s">
        <v>41</v>
      </c>
      <c r="Y205" t="s">
        <v>42</v>
      </c>
      <c r="Z205" t="s">
        <v>43</v>
      </c>
      <c r="AA205" t="s">
        <v>44</v>
      </c>
      <c r="AB205" t="s">
        <v>44</v>
      </c>
    </row>
    <row r="206" spans="1:28" x14ac:dyDescent="0.25">
      <c r="A206" t="s">
        <v>757</v>
      </c>
      <c r="B206" s="1">
        <v>45308</v>
      </c>
      <c r="C206" t="s">
        <v>758</v>
      </c>
      <c r="D206" t="s">
        <v>759</v>
      </c>
      <c r="E206">
        <v>37</v>
      </c>
      <c r="F206" t="s">
        <v>48</v>
      </c>
      <c r="G206" t="s">
        <v>148</v>
      </c>
      <c r="H206" t="s">
        <v>149</v>
      </c>
      <c r="I206" t="s">
        <v>74</v>
      </c>
      <c r="J206" t="s">
        <v>130</v>
      </c>
      <c r="K206">
        <v>4</v>
      </c>
      <c r="L206" s="2">
        <v>3500</v>
      </c>
      <c r="M206">
        <v>5</v>
      </c>
      <c r="N206" s="2">
        <v>14000</v>
      </c>
      <c r="O206" s="2">
        <v>700</v>
      </c>
      <c r="P206" s="2">
        <v>13300</v>
      </c>
      <c r="Q206" s="2">
        <v>9612.8700000000008</v>
      </c>
      <c r="R206" s="2">
        <v>3687.13</v>
      </c>
      <c r="S206" t="s">
        <v>53</v>
      </c>
      <c r="T206" t="s">
        <v>114</v>
      </c>
      <c r="U206" t="s">
        <v>115</v>
      </c>
      <c r="V206" t="s">
        <v>39</v>
      </c>
      <c r="W206" t="s">
        <v>92</v>
      </c>
      <c r="X206" t="s">
        <v>97</v>
      </c>
      <c r="Y206" t="s">
        <v>56</v>
      </c>
      <c r="Z206" t="s">
        <v>43</v>
      </c>
      <c r="AA206" t="s">
        <v>44</v>
      </c>
      <c r="AB206" t="s">
        <v>44</v>
      </c>
    </row>
    <row r="207" spans="1:28" x14ac:dyDescent="0.25">
      <c r="A207" t="s">
        <v>760</v>
      </c>
      <c r="B207" s="1">
        <v>45308</v>
      </c>
      <c r="C207" t="s">
        <v>761</v>
      </c>
      <c r="D207" t="s">
        <v>762</v>
      </c>
      <c r="E207">
        <v>38</v>
      </c>
      <c r="F207" t="s">
        <v>48</v>
      </c>
      <c r="G207" t="s">
        <v>298</v>
      </c>
      <c r="H207" t="s">
        <v>299</v>
      </c>
      <c r="I207" t="s">
        <v>103</v>
      </c>
      <c r="J207" t="s">
        <v>104</v>
      </c>
      <c r="K207">
        <v>2</v>
      </c>
      <c r="L207" s="2">
        <v>700</v>
      </c>
      <c r="M207">
        <v>25</v>
      </c>
      <c r="N207" s="2">
        <v>1400</v>
      </c>
      <c r="O207" s="2">
        <v>350</v>
      </c>
      <c r="P207" s="2">
        <v>1050</v>
      </c>
      <c r="Q207" s="2">
        <v>636.41999999999996</v>
      </c>
      <c r="R207" s="2">
        <v>413.58</v>
      </c>
      <c r="S207" t="s">
        <v>64</v>
      </c>
      <c r="T207" t="s">
        <v>398</v>
      </c>
      <c r="U207" t="s">
        <v>399</v>
      </c>
      <c r="V207" t="s">
        <v>39</v>
      </c>
      <c r="W207" t="s">
        <v>66</v>
      </c>
      <c r="X207" t="s">
        <v>41</v>
      </c>
      <c r="Y207" t="s">
        <v>84</v>
      </c>
      <c r="Z207" t="s">
        <v>107</v>
      </c>
      <c r="AA207" t="s">
        <v>44</v>
      </c>
      <c r="AB207" t="s">
        <v>44</v>
      </c>
    </row>
    <row r="208" spans="1:28" x14ac:dyDescent="0.25">
      <c r="A208" t="s">
        <v>763</v>
      </c>
      <c r="B208" s="1">
        <v>45308</v>
      </c>
      <c r="C208" t="s">
        <v>764</v>
      </c>
      <c r="D208" t="s">
        <v>765</v>
      </c>
      <c r="E208">
        <v>58</v>
      </c>
      <c r="F208" t="s">
        <v>48</v>
      </c>
      <c r="G208" t="s">
        <v>344</v>
      </c>
      <c r="H208" t="s">
        <v>345</v>
      </c>
      <c r="I208" t="s">
        <v>34</v>
      </c>
      <c r="J208" t="s">
        <v>121</v>
      </c>
      <c r="K208">
        <v>4</v>
      </c>
      <c r="L208" s="2">
        <v>1600</v>
      </c>
      <c r="M208">
        <v>5</v>
      </c>
      <c r="N208" s="2">
        <v>6400</v>
      </c>
      <c r="O208" s="2">
        <v>320</v>
      </c>
      <c r="P208" s="2">
        <v>6080</v>
      </c>
      <c r="Q208" s="2">
        <v>3714.24</v>
      </c>
      <c r="R208" s="2">
        <v>2365.7600000000002</v>
      </c>
      <c r="S208" t="s">
        <v>53</v>
      </c>
      <c r="T208" t="s">
        <v>222</v>
      </c>
      <c r="U208" t="s">
        <v>38</v>
      </c>
      <c r="V208" t="s">
        <v>39</v>
      </c>
      <c r="W208" t="s">
        <v>66</v>
      </c>
      <c r="X208" t="s">
        <v>41</v>
      </c>
      <c r="Y208" t="s">
        <v>56</v>
      </c>
      <c r="Z208" t="s">
        <v>43</v>
      </c>
      <c r="AA208" t="s">
        <v>44</v>
      </c>
      <c r="AB208" t="s">
        <v>44</v>
      </c>
    </row>
    <row r="209" spans="1:28" x14ac:dyDescent="0.25">
      <c r="A209" t="s">
        <v>766</v>
      </c>
      <c r="B209" s="1">
        <v>45308</v>
      </c>
      <c r="C209" t="s">
        <v>767</v>
      </c>
      <c r="D209" t="s">
        <v>768</v>
      </c>
      <c r="E209">
        <v>44</v>
      </c>
      <c r="F209" t="s">
        <v>31</v>
      </c>
      <c r="G209" t="s">
        <v>243</v>
      </c>
      <c r="H209" t="s">
        <v>244</v>
      </c>
      <c r="I209" t="s">
        <v>103</v>
      </c>
      <c r="J209" t="s">
        <v>104</v>
      </c>
      <c r="K209">
        <v>2</v>
      </c>
      <c r="L209" s="2">
        <v>450</v>
      </c>
      <c r="M209">
        <v>20</v>
      </c>
      <c r="N209" s="2">
        <v>900</v>
      </c>
      <c r="O209" s="2">
        <v>180</v>
      </c>
      <c r="P209" s="2">
        <v>720</v>
      </c>
      <c r="Q209" s="2">
        <v>538.44000000000005</v>
      </c>
      <c r="R209" s="2">
        <v>181.56</v>
      </c>
      <c r="S209" t="s">
        <v>53</v>
      </c>
      <c r="T209" t="s">
        <v>76</v>
      </c>
      <c r="U209" t="s">
        <v>77</v>
      </c>
      <c r="V209" t="s">
        <v>39</v>
      </c>
      <c r="W209" t="s">
        <v>83</v>
      </c>
      <c r="X209" t="s">
        <v>41</v>
      </c>
      <c r="Y209" t="s">
        <v>42</v>
      </c>
      <c r="Z209" t="s">
        <v>43</v>
      </c>
      <c r="AA209" t="s">
        <v>44</v>
      </c>
      <c r="AB209" t="s">
        <v>44</v>
      </c>
    </row>
    <row r="210" spans="1:28" x14ac:dyDescent="0.25">
      <c r="A210" t="s">
        <v>769</v>
      </c>
      <c r="B210" s="1">
        <v>45308</v>
      </c>
      <c r="C210" t="s">
        <v>770</v>
      </c>
      <c r="D210" t="s">
        <v>771</v>
      </c>
      <c r="E210">
        <v>60</v>
      </c>
      <c r="F210" t="s">
        <v>31</v>
      </c>
      <c r="G210" t="s">
        <v>243</v>
      </c>
      <c r="H210" t="s">
        <v>244</v>
      </c>
      <c r="I210" t="s">
        <v>103</v>
      </c>
      <c r="J210" t="s">
        <v>104</v>
      </c>
      <c r="K210">
        <v>1</v>
      </c>
      <c r="L210" s="2">
        <v>450</v>
      </c>
      <c r="M210">
        <v>5</v>
      </c>
      <c r="N210" s="2">
        <v>450</v>
      </c>
      <c r="O210" s="2">
        <v>22.5</v>
      </c>
      <c r="P210" s="2">
        <v>427.5</v>
      </c>
      <c r="Q210" s="2">
        <v>282.20999999999998</v>
      </c>
      <c r="R210" s="2">
        <v>145.29</v>
      </c>
      <c r="S210" t="s">
        <v>53</v>
      </c>
      <c r="T210" t="s">
        <v>578</v>
      </c>
      <c r="U210" t="s">
        <v>579</v>
      </c>
      <c r="V210" t="s">
        <v>39</v>
      </c>
      <c r="W210" t="s">
        <v>92</v>
      </c>
      <c r="X210" t="s">
        <v>41</v>
      </c>
      <c r="Y210" t="s">
        <v>42</v>
      </c>
      <c r="Z210" t="s">
        <v>43</v>
      </c>
      <c r="AA210" t="s">
        <v>44</v>
      </c>
      <c r="AB210" t="s">
        <v>44</v>
      </c>
    </row>
    <row r="211" spans="1:28" x14ac:dyDescent="0.25">
      <c r="A211" t="s">
        <v>772</v>
      </c>
      <c r="B211" s="1">
        <v>45308</v>
      </c>
      <c r="C211" t="s">
        <v>773</v>
      </c>
      <c r="D211" t="s">
        <v>774</v>
      </c>
      <c r="E211">
        <v>40</v>
      </c>
      <c r="F211" t="s">
        <v>111</v>
      </c>
      <c r="G211" t="s">
        <v>72</v>
      </c>
      <c r="H211" t="s">
        <v>73</v>
      </c>
      <c r="I211" t="s">
        <v>74</v>
      </c>
      <c r="J211" t="s">
        <v>75</v>
      </c>
      <c r="K211">
        <v>5</v>
      </c>
      <c r="L211" s="2">
        <v>2200</v>
      </c>
      <c r="M211">
        <v>0</v>
      </c>
      <c r="N211" s="2">
        <v>11000</v>
      </c>
      <c r="O211" s="2">
        <v>0</v>
      </c>
      <c r="P211" s="2">
        <v>11000</v>
      </c>
      <c r="Q211" s="2">
        <v>7945.11</v>
      </c>
      <c r="R211" s="2">
        <v>3054.89</v>
      </c>
      <c r="S211" t="s">
        <v>64</v>
      </c>
      <c r="T211" t="s">
        <v>275</v>
      </c>
      <c r="U211" t="s">
        <v>123</v>
      </c>
      <c r="V211" t="s">
        <v>39</v>
      </c>
      <c r="W211" t="s">
        <v>83</v>
      </c>
      <c r="X211" t="s">
        <v>97</v>
      </c>
      <c r="Y211" t="s">
        <v>56</v>
      </c>
      <c r="Z211" t="s">
        <v>43</v>
      </c>
      <c r="AA211" t="s">
        <v>44</v>
      </c>
      <c r="AB211" t="s">
        <v>44</v>
      </c>
    </row>
    <row r="212" spans="1:28" x14ac:dyDescent="0.25">
      <c r="A212" t="s">
        <v>775</v>
      </c>
      <c r="B212" s="1">
        <v>45309</v>
      </c>
      <c r="C212" t="s">
        <v>776</v>
      </c>
      <c r="D212" t="s">
        <v>777</v>
      </c>
      <c r="E212">
        <v>54</v>
      </c>
      <c r="F212" t="s">
        <v>48</v>
      </c>
      <c r="G212" t="s">
        <v>366</v>
      </c>
      <c r="H212" t="s">
        <v>367</v>
      </c>
      <c r="I212" t="s">
        <v>34</v>
      </c>
      <c r="J212" t="s">
        <v>130</v>
      </c>
      <c r="K212">
        <v>1</v>
      </c>
      <c r="L212" s="2">
        <v>14500</v>
      </c>
      <c r="M212">
        <v>0</v>
      </c>
      <c r="N212" s="2">
        <v>14500</v>
      </c>
      <c r="O212" s="2">
        <v>0</v>
      </c>
      <c r="P212" s="2">
        <v>14500</v>
      </c>
      <c r="Q212" s="2">
        <v>11857.68</v>
      </c>
      <c r="R212" s="2">
        <v>2642.32</v>
      </c>
      <c r="S212" t="s">
        <v>53</v>
      </c>
      <c r="T212" t="s">
        <v>136</v>
      </c>
      <c r="U212" t="s">
        <v>38</v>
      </c>
      <c r="V212" t="s">
        <v>39</v>
      </c>
      <c r="W212" t="s">
        <v>83</v>
      </c>
      <c r="X212" t="s">
        <v>41</v>
      </c>
      <c r="Y212" t="s">
        <v>56</v>
      </c>
      <c r="Z212" t="s">
        <v>223</v>
      </c>
      <c r="AA212" t="s">
        <v>44</v>
      </c>
      <c r="AB212" t="s">
        <v>44</v>
      </c>
    </row>
    <row r="213" spans="1:28" x14ac:dyDescent="0.25">
      <c r="A213" t="s">
        <v>778</v>
      </c>
      <c r="B213" s="1">
        <v>45309</v>
      </c>
      <c r="C213" t="s">
        <v>779</v>
      </c>
      <c r="D213" t="s">
        <v>780</v>
      </c>
      <c r="E213">
        <v>51</v>
      </c>
      <c r="F213" t="s">
        <v>31</v>
      </c>
      <c r="G213" t="s">
        <v>212</v>
      </c>
      <c r="H213" t="s">
        <v>213</v>
      </c>
      <c r="I213" t="s">
        <v>51</v>
      </c>
      <c r="J213" t="s">
        <v>52</v>
      </c>
      <c r="K213">
        <v>1</v>
      </c>
      <c r="L213" s="2">
        <v>400</v>
      </c>
      <c r="M213">
        <v>15</v>
      </c>
      <c r="N213" s="2">
        <v>400</v>
      </c>
      <c r="O213" s="2">
        <v>60</v>
      </c>
      <c r="P213" s="2">
        <v>340</v>
      </c>
      <c r="Q213" s="2">
        <v>202.51</v>
      </c>
      <c r="R213" s="2">
        <v>137.49</v>
      </c>
      <c r="S213" t="s">
        <v>53</v>
      </c>
      <c r="T213" t="s">
        <v>54</v>
      </c>
      <c r="U213" t="s">
        <v>55</v>
      </c>
      <c r="V213" t="s">
        <v>39</v>
      </c>
      <c r="W213" t="s">
        <v>92</v>
      </c>
      <c r="X213" t="s">
        <v>97</v>
      </c>
      <c r="Y213" t="s">
        <v>56</v>
      </c>
      <c r="Z213" t="s">
        <v>43</v>
      </c>
      <c r="AA213" t="s">
        <v>44</v>
      </c>
      <c r="AB213" t="s">
        <v>44</v>
      </c>
    </row>
    <row r="214" spans="1:28" x14ac:dyDescent="0.25">
      <c r="A214" t="s">
        <v>781</v>
      </c>
      <c r="B214" s="1">
        <v>45309</v>
      </c>
      <c r="C214" t="s">
        <v>782</v>
      </c>
      <c r="D214" t="s">
        <v>783</v>
      </c>
      <c r="E214">
        <v>24</v>
      </c>
      <c r="F214" t="s">
        <v>48</v>
      </c>
      <c r="G214" t="s">
        <v>168</v>
      </c>
      <c r="H214" t="s">
        <v>169</v>
      </c>
      <c r="I214" t="s">
        <v>62</v>
      </c>
      <c r="J214" t="s">
        <v>143</v>
      </c>
      <c r="K214">
        <v>3</v>
      </c>
      <c r="L214" s="2">
        <v>1800</v>
      </c>
      <c r="M214">
        <v>20</v>
      </c>
      <c r="N214" s="2">
        <v>5400</v>
      </c>
      <c r="O214" s="2">
        <v>1080</v>
      </c>
      <c r="P214" s="2">
        <v>4320</v>
      </c>
      <c r="Q214" s="2">
        <v>2900.28</v>
      </c>
      <c r="R214" s="2">
        <v>1419.72</v>
      </c>
      <c r="S214" t="s">
        <v>53</v>
      </c>
      <c r="T214" t="s">
        <v>90</v>
      </c>
      <c r="U214" t="s">
        <v>91</v>
      </c>
      <c r="V214" t="s">
        <v>39</v>
      </c>
      <c r="W214" t="s">
        <v>66</v>
      </c>
      <c r="X214" t="s">
        <v>41</v>
      </c>
      <c r="Y214" t="s">
        <v>56</v>
      </c>
      <c r="Z214" t="s">
        <v>107</v>
      </c>
      <c r="AA214" t="s">
        <v>44</v>
      </c>
      <c r="AB214" t="s">
        <v>44</v>
      </c>
    </row>
    <row r="215" spans="1:28" x14ac:dyDescent="0.25">
      <c r="A215" t="s">
        <v>784</v>
      </c>
      <c r="B215" s="1">
        <v>45309</v>
      </c>
      <c r="C215" t="s">
        <v>785</v>
      </c>
      <c r="D215" t="s">
        <v>786</v>
      </c>
      <c r="E215">
        <v>54</v>
      </c>
      <c r="F215" t="s">
        <v>48</v>
      </c>
      <c r="G215" t="s">
        <v>119</v>
      </c>
      <c r="H215" t="s">
        <v>120</v>
      </c>
      <c r="I215" t="s">
        <v>62</v>
      </c>
      <c r="J215" t="s">
        <v>121</v>
      </c>
      <c r="K215">
        <v>2</v>
      </c>
      <c r="L215" s="2">
        <v>4800</v>
      </c>
      <c r="M215">
        <v>15</v>
      </c>
      <c r="N215" s="2">
        <v>9600</v>
      </c>
      <c r="O215" s="2">
        <v>1440</v>
      </c>
      <c r="P215" s="2">
        <v>8160</v>
      </c>
      <c r="Q215" s="2">
        <v>6679.06</v>
      </c>
      <c r="R215" s="2">
        <v>1480.94</v>
      </c>
      <c r="S215" t="s">
        <v>53</v>
      </c>
      <c r="T215" t="s">
        <v>275</v>
      </c>
      <c r="U215" t="s">
        <v>123</v>
      </c>
      <c r="V215" t="s">
        <v>39</v>
      </c>
      <c r="W215" t="s">
        <v>92</v>
      </c>
      <c r="X215" t="s">
        <v>41</v>
      </c>
      <c r="Y215" t="s">
        <v>42</v>
      </c>
      <c r="Z215" t="s">
        <v>144</v>
      </c>
      <c r="AA215" t="s">
        <v>44</v>
      </c>
      <c r="AB215" t="s">
        <v>44</v>
      </c>
    </row>
    <row r="216" spans="1:28" x14ac:dyDescent="0.25">
      <c r="A216" t="s">
        <v>787</v>
      </c>
      <c r="B216" s="1">
        <v>45309</v>
      </c>
      <c r="C216" t="s">
        <v>788</v>
      </c>
      <c r="D216" t="s">
        <v>789</v>
      </c>
      <c r="E216">
        <v>26</v>
      </c>
      <c r="F216" t="s">
        <v>31</v>
      </c>
      <c r="G216" t="s">
        <v>112</v>
      </c>
      <c r="H216" t="s">
        <v>113</v>
      </c>
      <c r="I216" t="s">
        <v>103</v>
      </c>
      <c r="J216" t="s">
        <v>104</v>
      </c>
      <c r="K216">
        <v>1</v>
      </c>
      <c r="L216" s="2">
        <v>650</v>
      </c>
      <c r="M216">
        <v>0</v>
      </c>
      <c r="N216" s="2">
        <v>650</v>
      </c>
      <c r="O216" s="2">
        <v>0</v>
      </c>
      <c r="P216" s="2">
        <v>650</v>
      </c>
      <c r="Q216" s="2">
        <v>438.08</v>
      </c>
      <c r="R216" s="2">
        <v>211.92</v>
      </c>
      <c r="S216" t="s">
        <v>36</v>
      </c>
      <c r="T216" t="s">
        <v>407</v>
      </c>
      <c r="U216" t="s">
        <v>408</v>
      </c>
      <c r="V216" t="s">
        <v>39</v>
      </c>
      <c r="W216" t="s">
        <v>40</v>
      </c>
      <c r="X216" t="s">
        <v>41</v>
      </c>
      <c r="Y216" t="s">
        <v>56</v>
      </c>
      <c r="Z216" t="s">
        <v>43</v>
      </c>
      <c r="AA216" t="s">
        <v>44</v>
      </c>
      <c r="AB216" t="s">
        <v>44</v>
      </c>
    </row>
    <row r="217" spans="1:28" x14ac:dyDescent="0.25">
      <c r="A217" t="s">
        <v>790</v>
      </c>
      <c r="B217" s="1">
        <v>45309</v>
      </c>
      <c r="C217" t="s">
        <v>791</v>
      </c>
      <c r="D217" t="s">
        <v>792</v>
      </c>
      <c r="E217">
        <v>25</v>
      </c>
      <c r="F217" t="s">
        <v>31</v>
      </c>
      <c r="G217" t="s">
        <v>243</v>
      </c>
      <c r="H217" t="s">
        <v>244</v>
      </c>
      <c r="I217" t="s">
        <v>103</v>
      </c>
      <c r="J217" t="s">
        <v>104</v>
      </c>
      <c r="K217">
        <v>2</v>
      </c>
      <c r="L217" s="2">
        <v>450</v>
      </c>
      <c r="M217">
        <v>15</v>
      </c>
      <c r="N217" s="2">
        <v>900</v>
      </c>
      <c r="O217" s="2">
        <v>135</v>
      </c>
      <c r="P217" s="2">
        <v>765</v>
      </c>
      <c r="Q217" s="2">
        <v>597.23</v>
      </c>
      <c r="R217" s="2">
        <v>167.77</v>
      </c>
      <c r="S217" t="s">
        <v>53</v>
      </c>
      <c r="T217" t="s">
        <v>407</v>
      </c>
      <c r="U217" t="s">
        <v>408</v>
      </c>
      <c r="V217" t="s">
        <v>39</v>
      </c>
      <c r="W217" t="s">
        <v>92</v>
      </c>
      <c r="X217" t="s">
        <v>97</v>
      </c>
      <c r="Y217" t="s">
        <v>56</v>
      </c>
      <c r="Z217" t="s">
        <v>43</v>
      </c>
      <c r="AA217" t="s">
        <v>44</v>
      </c>
      <c r="AB217" t="s">
        <v>44</v>
      </c>
    </row>
    <row r="218" spans="1:28" x14ac:dyDescent="0.25">
      <c r="A218" t="s">
        <v>793</v>
      </c>
      <c r="B218" s="1">
        <v>45309</v>
      </c>
      <c r="C218" t="s">
        <v>794</v>
      </c>
      <c r="D218" t="s">
        <v>795</v>
      </c>
      <c r="E218">
        <v>38</v>
      </c>
      <c r="F218" t="s">
        <v>111</v>
      </c>
      <c r="G218" t="s">
        <v>298</v>
      </c>
      <c r="H218" t="s">
        <v>299</v>
      </c>
      <c r="I218" t="s">
        <v>103</v>
      </c>
      <c r="J218" t="s">
        <v>104</v>
      </c>
      <c r="K218">
        <v>2</v>
      </c>
      <c r="L218" s="2">
        <v>700</v>
      </c>
      <c r="M218">
        <v>0</v>
      </c>
      <c r="N218" s="2">
        <v>1400</v>
      </c>
      <c r="O218" s="2">
        <v>0</v>
      </c>
      <c r="P218" s="2">
        <v>1400</v>
      </c>
      <c r="Q218" s="2">
        <v>958.46</v>
      </c>
      <c r="R218" s="2">
        <v>441.54</v>
      </c>
      <c r="S218" t="s">
        <v>36</v>
      </c>
      <c r="T218" t="s">
        <v>90</v>
      </c>
      <c r="U218" t="s">
        <v>91</v>
      </c>
      <c r="V218" t="s">
        <v>39</v>
      </c>
      <c r="W218" t="s">
        <v>92</v>
      </c>
      <c r="X218" t="s">
        <v>67</v>
      </c>
      <c r="Y218" t="s">
        <v>56</v>
      </c>
      <c r="Z218" t="s">
        <v>223</v>
      </c>
      <c r="AA218" t="s">
        <v>44</v>
      </c>
      <c r="AB218" t="s">
        <v>44</v>
      </c>
    </row>
    <row r="219" spans="1:28" x14ac:dyDescent="0.25">
      <c r="A219" t="s">
        <v>796</v>
      </c>
      <c r="B219" s="1">
        <v>45309</v>
      </c>
      <c r="C219" t="s">
        <v>797</v>
      </c>
      <c r="D219" t="s">
        <v>798</v>
      </c>
      <c r="E219">
        <v>43</v>
      </c>
      <c r="F219" t="s">
        <v>31</v>
      </c>
      <c r="G219" t="s">
        <v>273</v>
      </c>
      <c r="H219" t="s">
        <v>274</v>
      </c>
      <c r="I219" t="s">
        <v>51</v>
      </c>
      <c r="J219" t="s">
        <v>52</v>
      </c>
      <c r="K219">
        <v>1</v>
      </c>
      <c r="L219" s="2">
        <v>250</v>
      </c>
      <c r="M219">
        <v>20</v>
      </c>
      <c r="N219" s="2">
        <v>250</v>
      </c>
      <c r="O219" s="2">
        <v>50</v>
      </c>
      <c r="P219" s="2">
        <v>200</v>
      </c>
      <c r="Q219" s="2">
        <v>143.13</v>
      </c>
      <c r="R219" s="2">
        <v>56.87</v>
      </c>
      <c r="S219" t="s">
        <v>64</v>
      </c>
      <c r="T219" t="s">
        <v>76</v>
      </c>
      <c r="U219" t="s">
        <v>77</v>
      </c>
      <c r="V219" t="s">
        <v>39</v>
      </c>
      <c r="W219" t="s">
        <v>83</v>
      </c>
      <c r="X219" t="s">
        <v>41</v>
      </c>
      <c r="Y219" t="s">
        <v>56</v>
      </c>
      <c r="Z219" t="s">
        <v>107</v>
      </c>
      <c r="AA219" t="s">
        <v>44</v>
      </c>
      <c r="AB219" t="s">
        <v>44</v>
      </c>
    </row>
    <row r="220" spans="1:28" x14ac:dyDescent="0.25">
      <c r="A220" t="s">
        <v>799</v>
      </c>
      <c r="B220" s="1">
        <v>45310</v>
      </c>
      <c r="C220" t="s">
        <v>800</v>
      </c>
      <c r="D220" t="s">
        <v>801</v>
      </c>
      <c r="E220">
        <v>59</v>
      </c>
      <c r="F220" t="s">
        <v>48</v>
      </c>
      <c r="G220" t="s">
        <v>298</v>
      </c>
      <c r="H220" t="s">
        <v>299</v>
      </c>
      <c r="I220" t="s">
        <v>103</v>
      </c>
      <c r="J220" t="s">
        <v>104</v>
      </c>
      <c r="K220">
        <v>1</v>
      </c>
      <c r="L220" s="2">
        <v>700</v>
      </c>
      <c r="M220">
        <v>5</v>
      </c>
      <c r="N220" s="2">
        <v>700</v>
      </c>
      <c r="O220" s="2">
        <v>35</v>
      </c>
      <c r="P220" s="2">
        <v>665</v>
      </c>
      <c r="Q220" s="2">
        <v>444.47</v>
      </c>
      <c r="R220" s="2">
        <v>220.53</v>
      </c>
      <c r="S220" t="s">
        <v>64</v>
      </c>
      <c r="T220" t="s">
        <v>263</v>
      </c>
      <c r="U220" t="s">
        <v>91</v>
      </c>
      <c r="V220" t="s">
        <v>39</v>
      </c>
      <c r="W220" t="s">
        <v>124</v>
      </c>
      <c r="X220" t="s">
        <v>41</v>
      </c>
      <c r="Y220" t="s">
        <v>42</v>
      </c>
      <c r="Z220" t="s">
        <v>43</v>
      </c>
      <c r="AA220" t="s">
        <v>44</v>
      </c>
      <c r="AB220" t="s">
        <v>44</v>
      </c>
    </row>
    <row r="221" spans="1:28" x14ac:dyDescent="0.25">
      <c r="A221" t="s">
        <v>802</v>
      </c>
      <c r="B221" s="1">
        <v>45310</v>
      </c>
      <c r="C221" t="s">
        <v>803</v>
      </c>
      <c r="D221" t="s">
        <v>804</v>
      </c>
      <c r="E221">
        <v>46</v>
      </c>
      <c r="F221" t="s">
        <v>48</v>
      </c>
      <c r="G221" t="s">
        <v>197</v>
      </c>
      <c r="H221" t="s">
        <v>198</v>
      </c>
      <c r="I221" t="s">
        <v>74</v>
      </c>
      <c r="J221" t="s">
        <v>75</v>
      </c>
      <c r="K221">
        <v>1</v>
      </c>
      <c r="L221" s="2">
        <v>2600</v>
      </c>
      <c r="M221">
        <v>20</v>
      </c>
      <c r="N221" s="2">
        <v>2600</v>
      </c>
      <c r="O221" s="2">
        <v>520</v>
      </c>
      <c r="P221" s="2">
        <v>2080</v>
      </c>
      <c r="Q221" s="2">
        <v>1467.58</v>
      </c>
      <c r="R221" s="2">
        <v>612.41999999999996</v>
      </c>
      <c r="S221" t="s">
        <v>53</v>
      </c>
      <c r="T221" t="s">
        <v>65</v>
      </c>
      <c r="U221" t="s">
        <v>65</v>
      </c>
      <c r="V221" t="s">
        <v>39</v>
      </c>
      <c r="W221" t="s">
        <v>40</v>
      </c>
      <c r="X221" t="s">
        <v>97</v>
      </c>
      <c r="Y221" t="s">
        <v>56</v>
      </c>
      <c r="Z221" t="s">
        <v>107</v>
      </c>
      <c r="AA221" t="s">
        <v>44</v>
      </c>
      <c r="AB221" t="s">
        <v>44</v>
      </c>
    </row>
    <row r="222" spans="1:28" x14ac:dyDescent="0.25">
      <c r="A222" t="s">
        <v>805</v>
      </c>
      <c r="B222" s="1">
        <v>45310</v>
      </c>
      <c r="C222" t="s">
        <v>806</v>
      </c>
      <c r="D222" t="s">
        <v>807</v>
      </c>
      <c r="E222">
        <v>26</v>
      </c>
      <c r="F222" t="s">
        <v>111</v>
      </c>
      <c r="G222" t="s">
        <v>387</v>
      </c>
      <c r="H222" t="s">
        <v>388</v>
      </c>
      <c r="I222" t="s">
        <v>74</v>
      </c>
      <c r="J222" t="s">
        <v>75</v>
      </c>
      <c r="K222">
        <v>2</v>
      </c>
      <c r="L222" s="2">
        <v>3200</v>
      </c>
      <c r="M222">
        <v>5</v>
      </c>
      <c r="N222" s="2">
        <v>6400</v>
      </c>
      <c r="O222" s="2">
        <v>320</v>
      </c>
      <c r="P222" s="2">
        <v>6080</v>
      </c>
      <c r="Q222" s="2">
        <v>4077.27</v>
      </c>
      <c r="R222" s="2">
        <v>2002.73</v>
      </c>
      <c r="S222" t="s">
        <v>36</v>
      </c>
      <c r="T222" t="s">
        <v>153</v>
      </c>
      <c r="U222" t="s">
        <v>154</v>
      </c>
      <c r="V222" t="s">
        <v>39</v>
      </c>
      <c r="W222" t="s">
        <v>92</v>
      </c>
      <c r="X222" t="s">
        <v>97</v>
      </c>
      <c r="Y222" t="s">
        <v>42</v>
      </c>
      <c r="Z222" t="s">
        <v>43</v>
      </c>
      <c r="AA222" t="s">
        <v>44</v>
      </c>
      <c r="AB222" t="s">
        <v>44</v>
      </c>
    </row>
    <row r="223" spans="1:28" x14ac:dyDescent="0.25">
      <c r="A223" t="s">
        <v>808</v>
      </c>
      <c r="B223" s="1">
        <v>45310</v>
      </c>
      <c r="C223" t="s">
        <v>809</v>
      </c>
      <c r="D223" t="s">
        <v>810</v>
      </c>
      <c r="E223">
        <v>40</v>
      </c>
      <c r="F223" t="s">
        <v>48</v>
      </c>
      <c r="G223" t="s">
        <v>212</v>
      </c>
      <c r="H223" t="s">
        <v>213</v>
      </c>
      <c r="I223" t="s">
        <v>51</v>
      </c>
      <c r="J223" t="s">
        <v>52</v>
      </c>
      <c r="K223">
        <v>1</v>
      </c>
      <c r="L223" s="2">
        <v>400</v>
      </c>
      <c r="M223">
        <v>30</v>
      </c>
      <c r="N223" s="2">
        <v>400</v>
      </c>
      <c r="O223" s="2">
        <v>120</v>
      </c>
      <c r="P223" s="2">
        <v>280</v>
      </c>
      <c r="Q223" s="2">
        <v>202.88</v>
      </c>
      <c r="R223" s="2">
        <v>77.12</v>
      </c>
      <c r="S223" t="s">
        <v>53</v>
      </c>
      <c r="T223" t="s">
        <v>122</v>
      </c>
      <c r="U223" t="s">
        <v>123</v>
      </c>
      <c r="V223" t="s">
        <v>39</v>
      </c>
      <c r="W223" t="s">
        <v>137</v>
      </c>
      <c r="X223" t="s">
        <v>97</v>
      </c>
      <c r="Y223" t="s">
        <v>56</v>
      </c>
      <c r="Z223" t="s">
        <v>43</v>
      </c>
      <c r="AA223" t="s">
        <v>44</v>
      </c>
      <c r="AB223" t="s">
        <v>44</v>
      </c>
    </row>
    <row r="224" spans="1:28" x14ac:dyDescent="0.25">
      <c r="A224" t="s">
        <v>811</v>
      </c>
      <c r="B224" s="1">
        <v>45310</v>
      </c>
      <c r="C224" t="s">
        <v>812</v>
      </c>
      <c r="D224" t="s">
        <v>813</v>
      </c>
      <c r="E224">
        <v>47</v>
      </c>
      <c r="F224" t="s">
        <v>48</v>
      </c>
      <c r="G224" t="s">
        <v>101</v>
      </c>
      <c r="H224" t="s">
        <v>102</v>
      </c>
      <c r="I224" t="s">
        <v>103</v>
      </c>
      <c r="J224" t="s">
        <v>104</v>
      </c>
      <c r="K224">
        <v>2</v>
      </c>
      <c r="L224" s="2">
        <v>1800</v>
      </c>
      <c r="M224">
        <v>30</v>
      </c>
      <c r="N224" s="2">
        <v>3600</v>
      </c>
      <c r="O224" s="2">
        <v>1080</v>
      </c>
      <c r="P224" s="2">
        <v>2520</v>
      </c>
      <c r="Q224" s="2">
        <v>1627.42</v>
      </c>
      <c r="R224" s="2">
        <v>892.58</v>
      </c>
      <c r="S224" t="s">
        <v>64</v>
      </c>
      <c r="T224" t="s">
        <v>54</v>
      </c>
      <c r="U224" t="s">
        <v>55</v>
      </c>
      <c r="V224" t="s">
        <v>39</v>
      </c>
      <c r="W224" t="s">
        <v>92</v>
      </c>
      <c r="X224" t="s">
        <v>97</v>
      </c>
      <c r="Y224" t="s">
        <v>56</v>
      </c>
      <c r="Z224" t="s">
        <v>43</v>
      </c>
      <c r="AA224" t="s">
        <v>44</v>
      </c>
      <c r="AB224" t="s">
        <v>44</v>
      </c>
    </row>
    <row r="225" spans="1:28" x14ac:dyDescent="0.25">
      <c r="A225" t="s">
        <v>814</v>
      </c>
      <c r="B225" s="1">
        <v>45310</v>
      </c>
      <c r="C225" t="s">
        <v>815</v>
      </c>
      <c r="D225" t="s">
        <v>816</v>
      </c>
      <c r="E225">
        <v>49</v>
      </c>
      <c r="F225" t="s">
        <v>111</v>
      </c>
      <c r="G225" t="s">
        <v>72</v>
      </c>
      <c r="H225" t="s">
        <v>73</v>
      </c>
      <c r="I225" t="s">
        <v>74</v>
      </c>
      <c r="J225" t="s">
        <v>75</v>
      </c>
      <c r="K225">
        <v>2</v>
      </c>
      <c r="L225" s="2">
        <v>2200</v>
      </c>
      <c r="M225">
        <v>0</v>
      </c>
      <c r="N225" s="2">
        <v>4400</v>
      </c>
      <c r="O225" s="2">
        <v>0</v>
      </c>
      <c r="P225" s="2">
        <v>4400</v>
      </c>
      <c r="Q225" s="2">
        <v>2847.53</v>
      </c>
      <c r="R225" s="2">
        <v>1552.47</v>
      </c>
      <c r="S225" t="s">
        <v>36</v>
      </c>
      <c r="T225" t="s">
        <v>290</v>
      </c>
      <c r="U225" t="s">
        <v>291</v>
      </c>
      <c r="V225" t="s">
        <v>39</v>
      </c>
      <c r="W225" t="s">
        <v>83</v>
      </c>
      <c r="X225" t="s">
        <v>97</v>
      </c>
      <c r="Y225" t="s">
        <v>84</v>
      </c>
      <c r="Z225" t="s">
        <v>43</v>
      </c>
      <c r="AA225" t="s">
        <v>44</v>
      </c>
      <c r="AB225" t="s">
        <v>44</v>
      </c>
    </row>
    <row r="226" spans="1:28" x14ac:dyDescent="0.25">
      <c r="A226" t="s">
        <v>817</v>
      </c>
      <c r="B226" s="1">
        <v>45310</v>
      </c>
      <c r="C226" t="s">
        <v>818</v>
      </c>
      <c r="D226" t="s">
        <v>819</v>
      </c>
      <c r="E226">
        <v>44</v>
      </c>
      <c r="F226" t="s">
        <v>111</v>
      </c>
      <c r="G226" t="s">
        <v>243</v>
      </c>
      <c r="H226" t="s">
        <v>244</v>
      </c>
      <c r="I226" t="s">
        <v>103</v>
      </c>
      <c r="J226" t="s">
        <v>104</v>
      </c>
      <c r="K226">
        <v>2</v>
      </c>
      <c r="L226" s="2">
        <v>450</v>
      </c>
      <c r="M226">
        <v>5</v>
      </c>
      <c r="N226" s="2">
        <v>900</v>
      </c>
      <c r="O226" s="2">
        <v>45</v>
      </c>
      <c r="P226" s="2">
        <v>855</v>
      </c>
      <c r="Q226" s="2">
        <v>594.85</v>
      </c>
      <c r="R226" s="2">
        <v>260.14999999999998</v>
      </c>
      <c r="S226" t="s">
        <v>36</v>
      </c>
      <c r="T226" t="s">
        <v>407</v>
      </c>
      <c r="U226" t="s">
        <v>408</v>
      </c>
      <c r="V226" t="s">
        <v>39</v>
      </c>
      <c r="W226" t="s">
        <v>124</v>
      </c>
      <c r="X226" t="s">
        <v>41</v>
      </c>
      <c r="Y226" t="s">
        <v>56</v>
      </c>
      <c r="Z226" t="s">
        <v>43</v>
      </c>
      <c r="AA226" t="s">
        <v>44</v>
      </c>
      <c r="AB226" t="s">
        <v>44</v>
      </c>
    </row>
    <row r="227" spans="1:28" x14ac:dyDescent="0.25">
      <c r="A227" t="s">
        <v>820</v>
      </c>
      <c r="B227" s="1">
        <v>45310</v>
      </c>
      <c r="C227" t="s">
        <v>821</v>
      </c>
      <c r="D227" t="s">
        <v>822</v>
      </c>
      <c r="E227">
        <v>51</v>
      </c>
      <c r="F227" t="s">
        <v>111</v>
      </c>
      <c r="G227" t="s">
        <v>561</v>
      </c>
      <c r="H227" t="s">
        <v>562</v>
      </c>
      <c r="I227" t="s">
        <v>34</v>
      </c>
      <c r="J227" t="s">
        <v>143</v>
      </c>
      <c r="K227">
        <v>2</v>
      </c>
      <c r="L227" s="2">
        <v>900</v>
      </c>
      <c r="M227">
        <v>0</v>
      </c>
      <c r="N227" s="2">
        <v>1800</v>
      </c>
      <c r="O227" s="2">
        <v>0</v>
      </c>
      <c r="P227" s="2">
        <v>1800</v>
      </c>
      <c r="Q227" s="2">
        <v>1142.96</v>
      </c>
      <c r="R227" s="2">
        <v>657.04</v>
      </c>
      <c r="S227" t="s">
        <v>36</v>
      </c>
      <c r="T227" t="s">
        <v>178</v>
      </c>
      <c r="U227" t="s">
        <v>154</v>
      </c>
      <c r="V227" t="s">
        <v>39</v>
      </c>
      <c r="W227" t="s">
        <v>83</v>
      </c>
      <c r="X227" t="s">
        <v>41</v>
      </c>
      <c r="Y227" t="s">
        <v>56</v>
      </c>
      <c r="Z227" t="s">
        <v>43</v>
      </c>
      <c r="AA227" t="s">
        <v>44</v>
      </c>
      <c r="AB227" t="s">
        <v>44</v>
      </c>
    </row>
    <row r="228" spans="1:28" x14ac:dyDescent="0.25">
      <c r="A228" t="s">
        <v>823</v>
      </c>
      <c r="B228" s="1">
        <v>45310</v>
      </c>
      <c r="C228" t="s">
        <v>824</v>
      </c>
      <c r="D228" t="s">
        <v>825</v>
      </c>
      <c r="E228">
        <v>27</v>
      </c>
      <c r="F228" t="s">
        <v>111</v>
      </c>
      <c r="G228" t="s">
        <v>212</v>
      </c>
      <c r="H228" t="s">
        <v>213</v>
      </c>
      <c r="I228" t="s">
        <v>51</v>
      </c>
      <c r="J228" t="s">
        <v>52</v>
      </c>
      <c r="K228">
        <v>2</v>
      </c>
      <c r="L228" s="2">
        <v>400</v>
      </c>
      <c r="M228">
        <v>15</v>
      </c>
      <c r="N228" s="2">
        <v>800</v>
      </c>
      <c r="O228" s="2">
        <v>120</v>
      </c>
      <c r="P228" s="2">
        <v>680</v>
      </c>
      <c r="Q228" s="2">
        <v>423.14</v>
      </c>
      <c r="R228" s="2">
        <v>256.86</v>
      </c>
      <c r="S228" t="s">
        <v>36</v>
      </c>
      <c r="T228" t="s">
        <v>153</v>
      </c>
      <c r="U228" t="s">
        <v>154</v>
      </c>
      <c r="V228" t="s">
        <v>39</v>
      </c>
      <c r="W228" t="s">
        <v>83</v>
      </c>
      <c r="X228" t="s">
        <v>97</v>
      </c>
      <c r="Y228" t="s">
        <v>56</v>
      </c>
      <c r="Z228" t="s">
        <v>43</v>
      </c>
      <c r="AA228" t="s">
        <v>44</v>
      </c>
      <c r="AB228" t="s">
        <v>44</v>
      </c>
    </row>
    <row r="229" spans="1:28" x14ac:dyDescent="0.25">
      <c r="A229" t="s">
        <v>826</v>
      </c>
      <c r="B229" s="1">
        <v>45310</v>
      </c>
      <c r="C229" t="s">
        <v>827</v>
      </c>
      <c r="D229" t="s">
        <v>828</v>
      </c>
      <c r="E229">
        <v>52</v>
      </c>
      <c r="F229" t="s">
        <v>48</v>
      </c>
      <c r="G229" t="s">
        <v>217</v>
      </c>
      <c r="H229" t="s">
        <v>218</v>
      </c>
      <c r="I229" t="s">
        <v>34</v>
      </c>
      <c r="J229" t="s">
        <v>130</v>
      </c>
      <c r="K229">
        <v>3</v>
      </c>
      <c r="L229" s="2">
        <v>28000</v>
      </c>
      <c r="M229">
        <v>15</v>
      </c>
      <c r="N229" s="2">
        <v>84000</v>
      </c>
      <c r="O229" s="2">
        <v>12600</v>
      </c>
      <c r="P229" s="2">
        <v>71400</v>
      </c>
      <c r="Q229" s="2">
        <v>45727.46</v>
      </c>
      <c r="R229" s="2">
        <v>25672.54</v>
      </c>
      <c r="S229" t="s">
        <v>36</v>
      </c>
      <c r="T229" t="s">
        <v>105</v>
      </c>
      <c r="U229" t="s">
        <v>106</v>
      </c>
      <c r="V229" t="s">
        <v>39</v>
      </c>
      <c r="W229" t="s">
        <v>83</v>
      </c>
      <c r="X229" t="s">
        <v>67</v>
      </c>
      <c r="Y229" t="s">
        <v>56</v>
      </c>
      <c r="Z229" t="s">
        <v>43</v>
      </c>
      <c r="AA229" t="s">
        <v>44</v>
      </c>
      <c r="AB229" t="s">
        <v>44</v>
      </c>
    </row>
    <row r="230" spans="1:28" x14ac:dyDescent="0.25">
      <c r="A230" t="s">
        <v>829</v>
      </c>
      <c r="B230" s="1">
        <v>45310</v>
      </c>
      <c r="C230" t="s">
        <v>830</v>
      </c>
      <c r="D230" t="s">
        <v>831</v>
      </c>
      <c r="E230">
        <v>31</v>
      </c>
      <c r="F230" t="s">
        <v>111</v>
      </c>
      <c r="G230" t="s">
        <v>352</v>
      </c>
      <c r="H230" t="s">
        <v>353</v>
      </c>
      <c r="I230" t="s">
        <v>103</v>
      </c>
      <c r="J230" t="s">
        <v>104</v>
      </c>
      <c r="K230">
        <v>3</v>
      </c>
      <c r="L230" s="2">
        <v>850</v>
      </c>
      <c r="M230">
        <v>15</v>
      </c>
      <c r="N230" s="2">
        <v>2550</v>
      </c>
      <c r="O230" s="2">
        <v>382.5</v>
      </c>
      <c r="P230" s="2">
        <v>2167.5</v>
      </c>
      <c r="Q230" s="2">
        <v>1587.77</v>
      </c>
      <c r="R230" s="2">
        <v>579.73</v>
      </c>
      <c r="S230" t="s">
        <v>53</v>
      </c>
      <c r="T230" t="s">
        <v>122</v>
      </c>
      <c r="U230" t="s">
        <v>123</v>
      </c>
      <c r="V230" t="s">
        <v>39</v>
      </c>
      <c r="W230" t="s">
        <v>66</v>
      </c>
      <c r="X230" t="s">
        <v>97</v>
      </c>
      <c r="Y230" t="s">
        <v>42</v>
      </c>
      <c r="Z230" t="s">
        <v>43</v>
      </c>
      <c r="AA230" t="s">
        <v>44</v>
      </c>
      <c r="AB230" t="s">
        <v>44</v>
      </c>
    </row>
    <row r="231" spans="1:28" x14ac:dyDescent="0.25">
      <c r="A231" t="s">
        <v>832</v>
      </c>
      <c r="B231" s="1">
        <v>45310</v>
      </c>
      <c r="C231" t="s">
        <v>833</v>
      </c>
      <c r="D231" t="s">
        <v>834</v>
      </c>
      <c r="E231">
        <v>50</v>
      </c>
      <c r="F231" t="s">
        <v>31</v>
      </c>
      <c r="G231" t="s">
        <v>32</v>
      </c>
      <c r="H231" t="s">
        <v>33</v>
      </c>
      <c r="I231" t="s">
        <v>34</v>
      </c>
      <c r="J231" t="s">
        <v>35</v>
      </c>
      <c r="K231">
        <v>1</v>
      </c>
      <c r="L231" s="2">
        <v>55000</v>
      </c>
      <c r="M231">
        <v>10</v>
      </c>
      <c r="N231" s="2">
        <v>55000</v>
      </c>
      <c r="O231" s="2">
        <v>5500</v>
      </c>
      <c r="P231" s="2">
        <v>49500</v>
      </c>
      <c r="Q231" s="2">
        <v>33776.300000000003</v>
      </c>
      <c r="R231" s="2">
        <v>15723.7</v>
      </c>
      <c r="S231" t="s">
        <v>53</v>
      </c>
      <c r="T231" t="s">
        <v>105</v>
      </c>
      <c r="U231" t="s">
        <v>106</v>
      </c>
      <c r="V231" t="s">
        <v>39</v>
      </c>
      <c r="W231" t="s">
        <v>40</v>
      </c>
      <c r="X231" t="s">
        <v>97</v>
      </c>
      <c r="Y231" t="s">
        <v>42</v>
      </c>
      <c r="Z231" t="s">
        <v>43</v>
      </c>
      <c r="AA231" t="s">
        <v>44</v>
      </c>
      <c r="AB231" t="s">
        <v>44</v>
      </c>
    </row>
    <row r="232" spans="1:28" x14ac:dyDescent="0.25">
      <c r="A232" t="s">
        <v>835</v>
      </c>
      <c r="B232" s="1">
        <v>45310</v>
      </c>
      <c r="C232" t="s">
        <v>836</v>
      </c>
      <c r="D232" t="s">
        <v>837</v>
      </c>
      <c r="E232">
        <v>33</v>
      </c>
      <c r="F232" t="s">
        <v>48</v>
      </c>
      <c r="G232" t="s">
        <v>436</v>
      </c>
      <c r="H232" t="s">
        <v>437</v>
      </c>
      <c r="I232" t="s">
        <v>74</v>
      </c>
      <c r="J232" t="s">
        <v>190</v>
      </c>
      <c r="K232">
        <v>2</v>
      </c>
      <c r="L232" s="2">
        <v>1800</v>
      </c>
      <c r="M232">
        <v>0</v>
      </c>
      <c r="N232" s="2">
        <v>3600</v>
      </c>
      <c r="O232" s="2">
        <v>0</v>
      </c>
      <c r="P232" s="2">
        <v>3600</v>
      </c>
      <c r="Q232" s="2">
        <v>2731.8</v>
      </c>
      <c r="R232" s="2">
        <v>868.2</v>
      </c>
      <c r="S232" t="s">
        <v>36</v>
      </c>
      <c r="T232" t="s">
        <v>54</v>
      </c>
      <c r="U232" t="s">
        <v>55</v>
      </c>
      <c r="V232" t="s">
        <v>39</v>
      </c>
      <c r="W232" t="s">
        <v>137</v>
      </c>
      <c r="X232" t="s">
        <v>41</v>
      </c>
      <c r="Y232" t="s">
        <v>56</v>
      </c>
      <c r="Z232" t="s">
        <v>43</v>
      </c>
      <c r="AA232" t="s">
        <v>44</v>
      </c>
      <c r="AB232" t="s">
        <v>68</v>
      </c>
    </row>
    <row r="233" spans="1:28" x14ac:dyDescent="0.25">
      <c r="A233" t="s">
        <v>838</v>
      </c>
      <c r="B233" s="1">
        <v>45310</v>
      </c>
      <c r="C233" t="s">
        <v>839</v>
      </c>
      <c r="D233" t="s">
        <v>840</v>
      </c>
      <c r="E233">
        <v>36</v>
      </c>
      <c r="F233" t="s">
        <v>31</v>
      </c>
      <c r="G233" t="s">
        <v>176</v>
      </c>
      <c r="H233" t="s">
        <v>177</v>
      </c>
      <c r="I233" t="s">
        <v>34</v>
      </c>
      <c r="J233" t="s">
        <v>35</v>
      </c>
      <c r="K233">
        <v>1</v>
      </c>
      <c r="L233" s="2">
        <v>6500</v>
      </c>
      <c r="M233">
        <v>0</v>
      </c>
      <c r="N233" s="2">
        <v>6500</v>
      </c>
      <c r="O233" s="2">
        <v>0</v>
      </c>
      <c r="P233" s="2">
        <v>6500</v>
      </c>
      <c r="Q233" s="2">
        <v>5206.57</v>
      </c>
      <c r="R233" s="2">
        <v>1293.43</v>
      </c>
      <c r="S233" t="s">
        <v>36</v>
      </c>
      <c r="T233" t="s">
        <v>275</v>
      </c>
      <c r="U233" t="s">
        <v>123</v>
      </c>
      <c r="V233" t="s">
        <v>39</v>
      </c>
      <c r="W233" t="s">
        <v>83</v>
      </c>
      <c r="X233" t="s">
        <v>41</v>
      </c>
      <c r="Y233" t="s">
        <v>56</v>
      </c>
      <c r="Z233" t="s">
        <v>43</v>
      </c>
      <c r="AA233" t="s">
        <v>44</v>
      </c>
      <c r="AB233" t="s">
        <v>44</v>
      </c>
    </row>
    <row r="234" spans="1:28" x14ac:dyDescent="0.25">
      <c r="A234" t="s">
        <v>841</v>
      </c>
      <c r="B234" s="1">
        <v>45311</v>
      </c>
      <c r="C234" t="s">
        <v>842</v>
      </c>
      <c r="D234" t="s">
        <v>843</v>
      </c>
      <c r="E234">
        <v>43</v>
      </c>
      <c r="F234" t="s">
        <v>31</v>
      </c>
      <c r="G234" t="s">
        <v>212</v>
      </c>
      <c r="H234" t="s">
        <v>213</v>
      </c>
      <c r="I234" t="s">
        <v>51</v>
      </c>
      <c r="J234" t="s">
        <v>52</v>
      </c>
      <c r="K234">
        <v>5</v>
      </c>
      <c r="L234" s="2">
        <v>400</v>
      </c>
      <c r="M234">
        <v>25</v>
      </c>
      <c r="N234" s="2">
        <v>2000</v>
      </c>
      <c r="O234" s="2">
        <v>500</v>
      </c>
      <c r="P234" s="2">
        <v>1500</v>
      </c>
      <c r="Q234" s="2">
        <v>907.13</v>
      </c>
      <c r="R234" s="2">
        <v>592.87</v>
      </c>
      <c r="S234" t="s">
        <v>53</v>
      </c>
      <c r="T234" t="s">
        <v>65</v>
      </c>
      <c r="U234" t="s">
        <v>65</v>
      </c>
      <c r="V234" t="s">
        <v>39</v>
      </c>
      <c r="W234" t="s">
        <v>124</v>
      </c>
      <c r="X234" t="s">
        <v>97</v>
      </c>
      <c r="Y234" t="s">
        <v>42</v>
      </c>
      <c r="Z234" t="s">
        <v>43</v>
      </c>
      <c r="AA234" t="s">
        <v>44</v>
      </c>
      <c r="AB234" t="s">
        <v>44</v>
      </c>
    </row>
    <row r="235" spans="1:28" x14ac:dyDescent="0.25">
      <c r="A235" t="s">
        <v>844</v>
      </c>
      <c r="B235" s="1">
        <v>45311</v>
      </c>
      <c r="C235" t="s">
        <v>845</v>
      </c>
      <c r="D235" t="s">
        <v>846</v>
      </c>
      <c r="E235">
        <v>38</v>
      </c>
      <c r="F235" t="s">
        <v>31</v>
      </c>
      <c r="G235" t="s">
        <v>158</v>
      </c>
      <c r="H235" t="s">
        <v>159</v>
      </c>
      <c r="I235" t="s">
        <v>51</v>
      </c>
      <c r="J235" t="s">
        <v>52</v>
      </c>
      <c r="K235">
        <v>1</v>
      </c>
      <c r="L235" s="2">
        <v>650</v>
      </c>
      <c r="M235">
        <v>20</v>
      </c>
      <c r="N235" s="2">
        <v>650</v>
      </c>
      <c r="O235" s="2">
        <v>130</v>
      </c>
      <c r="P235" s="2">
        <v>520</v>
      </c>
      <c r="Q235" s="2">
        <v>371.76</v>
      </c>
      <c r="R235" s="2">
        <v>148.24</v>
      </c>
      <c r="S235" t="s">
        <v>53</v>
      </c>
      <c r="T235" t="s">
        <v>76</v>
      </c>
      <c r="U235" t="s">
        <v>77</v>
      </c>
      <c r="V235" t="s">
        <v>39</v>
      </c>
      <c r="W235" t="s">
        <v>66</v>
      </c>
      <c r="X235" t="s">
        <v>41</v>
      </c>
      <c r="Y235" t="s">
        <v>56</v>
      </c>
      <c r="Z235" t="s">
        <v>43</v>
      </c>
      <c r="AA235" t="s">
        <v>44</v>
      </c>
      <c r="AB235" t="s">
        <v>44</v>
      </c>
    </row>
    <row r="236" spans="1:28" x14ac:dyDescent="0.25">
      <c r="A236" t="s">
        <v>847</v>
      </c>
      <c r="B236" s="1">
        <v>45311</v>
      </c>
      <c r="C236" t="s">
        <v>848</v>
      </c>
      <c r="D236" t="s">
        <v>849</v>
      </c>
      <c r="E236">
        <v>38</v>
      </c>
      <c r="F236" t="s">
        <v>31</v>
      </c>
      <c r="G236" t="s">
        <v>188</v>
      </c>
      <c r="H236" t="s">
        <v>189</v>
      </c>
      <c r="I236" t="s">
        <v>34</v>
      </c>
      <c r="J236" t="s">
        <v>190</v>
      </c>
      <c r="K236">
        <v>2</v>
      </c>
      <c r="L236" s="2">
        <v>1800</v>
      </c>
      <c r="M236">
        <v>10</v>
      </c>
      <c r="N236" s="2">
        <v>3600</v>
      </c>
      <c r="O236" s="2">
        <v>360</v>
      </c>
      <c r="P236" s="2">
        <v>3240</v>
      </c>
      <c r="Q236" s="2">
        <v>2443.81</v>
      </c>
      <c r="R236" s="2">
        <v>796.19</v>
      </c>
      <c r="S236" t="s">
        <v>53</v>
      </c>
      <c r="T236" t="s">
        <v>263</v>
      </c>
      <c r="U236" t="s">
        <v>91</v>
      </c>
      <c r="V236" t="s">
        <v>39</v>
      </c>
      <c r="W236" t="s">
        <v>92</v>
      </c>
      <c r="X236" t="s">
        <v>41</v>
      </c>
      <c r="Y236" t="s">
        <v>56</v>
      </c>
      <c r="Z236" t="s">
        <v>43</v>
      </c>
      <c r="AA236" t="s">
        <v>68</v>
      </c>
      <c r="AB236" t="s">
        <v>44</v>
      </c>
    </row>
    <row r="237" spans="1:28" x14ac:dyDescent="0.25">
      <c r="A237" t="s">
        <v>850</v>
      </c>
      <c r="B237" s="1">
        <v>45311</v>
      </c>
      <c r="C237" t="s">
        <v>851</v>
      </c>
      <c r="D237" t="s">
        <v>852</v>
      </c>
      <c r="E237">
        <v>48</v>
      </c>
      <c r="F237" t="s">
        <v>48</v>
      </c>
      <c r="G237" t="s">
        <v>119</v>
      </c>
      <c r="H237" t="s">
        <v>120</v>
      </c>
      <c r="I237" t="s">
        <v>62</v>
      </c>
      <c r="J237" t="s">
        <v>121</v>
      </c>
      <c r="K237">
        <v>3</v>
      </c>
      <c r="L237" s="2">
        <v>4800</v>
      </c>
      <c r="M237">
        <v>15</v>
      </c>
      <c r="N237" s="2">
        <v>14400</v>
      </c>
      <c r="O237" s="2">
        <v>2160</v>
      </c>
      <c r="P237" s="2">
        <v>12240</v>
      </c>
      <c r="Q237" s="2">
        <v>9907.2800000000007</v>
      </c>
      <c r="R237" s="2">
        <v>2332.7199999999998</v>
      </c>
      <c r="S237" t="s">
        <v>64</v>
      </c>
      <c r="T237" t="s">
        <v>578</v>
      </c>
      <c r="U237" t="s">
        <v>579</v>
      </c>
      <c r="V237" t="s">
        <v>39</v>
      </c>
      <c r="W237" t="s">
        <v>83</v>
      </c>
      <c r="X237" t="s">
        <v>41</v>
      </c>
      <c r="Y237" t="s">
        <v>84</v>
      </c>
      <c r="Z237" t="s">
        <v>223</v>
      </c>
      <c r="AA237" t="s">
        <v>44</v>
      </c>
      <c r="AB237" t="s">
        <v>44</v>
      </c>
    </row>
    <row r="238" spans="1:28" x14ac:dyDescent="0.25">
      <c r="A238" t="s">
        <v>853</v>
      </c>
      <c r="B238" s="1">
        <v>45311</v>
      </c>
      <c r="C238" t="s">
        <v>854</v>
      </c>
      <c r="D238" t="s">
        <v>855</v>
      </c>
      <c r="E238">
        <v>42</v>
      </c>
      <c r="F238" t="s">
        <v>48</v>
      </c>
      <c r="G238" t="s">
        <v>561</v>
      </c>
      <c r="H238" t="s">
        <v>562</v>
      </c>
      <c r="I238" t="s">
        <v>34</v>
      </c>
      <c r="J238" t="s">
        <v>143</v>
      </c>
      <c r="K238">
        <v>4</v>
      </c>
      <c r="L238" s="2">
        <v>900</v>
      </c>
      <c r="M238">
        <v>15</v>
      </c>
      <c r="N238" s="2">
        <v>3600</v>
      </c>
      <c r="O238" s="2">
        <v>540</v>
      </c>
      <c r="P238" s="2">
        <v>3060</v>
      </c>
      <c r="Q238" s="2">
        <v>1704.48</v>
      </c>
      <c r="R238" s="2">
        <v>1355.52</v>
      </c>
      <c r="S238" t="s">
        <v>64</v>
      </c>
      <c r="T238" t="s">
        <v>54</v>
      </c>
      <c r="U238" t="s">
        <v>55</v>
      </c>
      <c r="V238" t="s">
        <v>39</v>
      </c>
      <c r="W238" t="s">
        <v>83</v>
      </c>
      <c r="X238" t="s">
        <v>97</v>
      </c>
      <c r="Y238" t="s">
        <v>42</v>
      </c>
      <c r="Z238" t="s">
        <v>43</v>
      </c>
      <c r="AA238" t="s">
        <v>44</v>
      </c>
      <c r="AB238" t="s">
        <v>44</v>
      </c>
    </row>
    <row r="239" spans="1:28" x14ac:dyDescent="0.25">
      <c r="A239" t="s">
        <v>856</v>
      </c>
      <c r="B239" s="1">
        <v>45311</v>
      </c>
      <c r="C239" t="s">
        <v>857</v>
      </c>
      <c r="D239" t="s">
        <v>858</v>
      </c>
      <c r="E239">
        <v>26</v>
      </c>
      <c r="F239" t="s">
        <v>111</v>
      </c>
      <c r="G239" t="s">
        <v>141</v>
      </c>
      <c r="H239" t="s">
        <v>142</v>
      </c>
      <c r="I239" t="s">
        <v>74</v>
      </c>
      <c r="J239" t="s">
        <v>143</v>
      </c>
      <c r="K239">
        <v>3</v>
      </c>
      <c r="L239" s="2">
        <v>900</v>
      </c>
      <c r="M239">
        <v>10</v>
      </c>
      <c r="N239" s="2">
        <v>2700</v>
      </c>
      <c r="O239" s="2">
        <v>270</v>
      </c>
      <c r="P239" s="2">
        <v>2430</v>
      </c>
      <c r="Q239" s="2">
        <v>1499.23</v>
      </c>
      <c r="R239" s="2">
        <v>930.77</v>
      </c>
      <c r="S239" t="s">
        <v>53</v>
      </c>
      <c r="T239" t="s">
        <v>290</v>
      </c>
      <c r="U239" t="s">
        <v>291</v>
      </c>
      <c r="V239" t="s">
        <v>39</v>
      </c>
      <c r="W239" t="s">
        <v>83</v>
      </c>
      <c r="X239" t="s">
        <v>41</v>
      </c>
      <c r="Y239" t="s">
        <v>56</v>
      </c>
      <c r="Z239" t="s">
        <v>43</v>
      </c>
      <c r="AA239" t="s">
        <v>44</v>
      </c>
      <c r="AB239" t="s">
        <v>44</v>
      </c>
    </row>
    <row r="240" spans="1:28" x14ac:dyDescent="0.25">
      <c r="A240" t="s">
        <v>859</v>
      </c>
      <c r="B240" s="1">
        <v>45311</v>
      </c>
      <c r="C240" t="s">
        <v>860</v>
      </c>
      <c r="D240" t="s">
        <v>861</v>
      </c>
      <c r="E240">
        <v>32</v>
      </c>
      <c r="F240" t="s">
        <v>48</v>
      </c>
      <c r="G240" t="s">
        <v>202</v>
      </c>
      <c r="H240" t="s">
        <v>203</v>
      </c>
      <c r="I240" t="s">
        <v>103</v>
      </c>
      <c r="J240" t="s">
        <v>104</v>
      </c>
      <c r="K240">
        <v>1</v>
      </c>
      <c r="L240" s="2">
        <v>550</v>
      </c>
      <c r="M240">
        <v>0</v>
      </c>
      <c r="N240" s="2">
        <v>550</v>
      </c>
      <c r="O240" s="2">
        <v>0</v>
      </c>
      <c r="P240" s="2">
        <v>550</v>
      </c>
      <c r="Q240" s="2">
        <v>350.72</v>
      </c>
      <c r="R240" s="2">
        <v>199.28</v>
      </c>
      <c r="S240" t="s">
        <v>64</v>
      </c>
      <c r="T240" t="s">
        <v>153</v>
      </c>
      <c r="U240" t="s">
        <v>154</v>
      </c>
      <c r="V240" t="s">
        <v>39</v>
      </c>
      <c r="W240" t="s">
        <v>66</v>
      </c>
      <c r="X240" t="s">
        <v>97</v>
      </c>
      <c r="Y240" t="s">
        <v>56</v>
      </c>
      <c r="Z240" t="s">
        <v>43</v>
      </c>
      <c r="AA240" t="s">
        <v>44</v>
      </c>
      <c r="AB240" t="s">
        <v>44</v>
      </c>
    </row>
    <row r="241" spans="1:28" x14ac:dyDescent="0.25">
      <c r="A241" t="s">
        <v>862</v>
      </c>
      <c r="B241" s="1">
        <v>45311</v>
      </c>
      <c r="C241" t="s">
        <v>863</v>
      </c>
      <c r="D241" t="s">
        <v>864</v>
      </c>
      <c r="E241">
        <v>22</v>
      </c>
      <c r="F241" t="s">
        <v>31</v>
      </c>
      <c r="G241" t="s">
        <v>387</v>
      </c>
      <c r="H241" t="s">
        <v>388</v>
      </c>
      <c r="I241" t="s">
        <v>74</v>
      </c>
      <c r="J241" t="s">
        <v>75</v>
      </c>
      <c r="K241">
        <v>1</v>
      </c>
      <c r="L241" s="2">
        <v>3200</v>
      </c>
      <c r="M241">
        <v>5</v>
      </c>
      <c r="N241" s="2">
        <v>3200</v>
      </c>
      <c r="O241" s="2">
        <v>160</v>
      </c>
      <c r="P241" s="2">
        <v>3040</v>
      </c>
      <c r="Q241" s="2">
        <v>2105.14</v>
      </c>
      <c r="R241" s="2">
        <v>934.86</v>
      </c>
      <c r="S241" t="s">
        <v>64</v>
      </c>
      <c r="T241" t="s">
        <v>578</v>
      </c>
      <c r="U241" t="s">
        <v>579</v>
      </c>
      <c r="V241" t="s">
        <v>39</v>
      </c>
      <c r="W241" t="s">
        <v>92</v>
      </c>
      <c r="X241" t="s">
        <v>41</v>
      </c>
      <c r="Y241" t="s">
        <v>56</v>
      </c>
      <c r="Z241" t="s">
        <v>43</v>
      </c>
      <c r="AA241" t="s">
        <v>44</v>
      </c>
      <c r="AB241" t="s">
        <v>44</v>
      </c>
    </row>
    <row r="242" spans="1:28" x14ac:dyDescent="0.25">
      <c r="A242" t="s">
        <v>865</v>
      </c>
      <c r="B242" s="1">
        <v>45311</v>
      </c>
      <c r="C242" t="s">
        <v>866</v>
      </c>
      <c r="D242" t="s">
        <v>867</v>
      </c>
      <c r="E242">
        <v>26</v>
      </c>
      <c r="F242" t="s">
        <v>31</v>
      </c>
      <c r="G242" t="s">
        <v>49</v>
      </c>
      <c r="H242" t="s">
        <v>50</v>
      </c>
      <c r="I242" t="s">
        <v>51</v>
      </c>
      <c r="J242" t="s">
        <v>52</v>
      </c>
      <c r="K242">
        <v>1</v>
      </c>
      <c r="L242" s="2">
        <v>500</v>
      </c>
      <c r="M242">
        <v>0</v>
      </c>
      <c r="N242" s="2">
        <v>500</v>
      </c>
      <c r="O242" s="2">
        <v>0</v>
      </c>
      <c r="P242" s="2">
        <v>500</v>
      </c>
      <c r="Q242" s="2">
        <v>378.8</v>
      </c>
      <c r="R242" s="2">
        <v>121.2</v>
      </c>
      <c r="S242" t="s">
        <v>64</v>
      </c>
      <c r="T242" t="s">
        <v>153</v>
      </c>
      <c r="U242" t="s">
        <v>154</v>
      </c>
      <c r="V242" t="s">
        <v>39</v>
      </c>
      <c r="W242" t="s">
        <v>92</v>
      </c>
      <c r="X242" t="s">
        <v>97</v>
      </c>
      <c r="Y242" t="s">
        <v>56</v>
      </c>
      <c r="Z242" t="s">
        <v>43</v>
      </c>
      <c r="AA242" t="s">
        <v>44</v>
      </c>
      <c r="AB242" t="s">
        <v>44</v>
      </c>
    </row>
    <row r="243" spans="1:28" x14ac:dyDescent="0.25">
      <c r="A243" t="s">
        <v>868</v>
      </c>
      <c r="B243" s="1">
        <v>45311</v>
      </c>
      <c r="C243" t="s">
        <v>869</v>
      </c>
      <c r="D243" t="s">
        <v>870</v>
      </c>
      <c r="E243">
        <v>18</v>
      </c>
      <c r="F243" t="s">
        <v>111</v>
      </c>
      <c r="G243" t="s">
        <v>168</v>
      </c>
      <c r="H243" t="s">
        <v>169</v>
      </c>
      <c r="I243" t="s">
        <v>62</v>
      </c>
      <c r="J243" t="s">
        <v>143</v>
      </c>
      <c r="K243">
        <v>2</v>
      </c>
      <c r="L243" s="2">
        <v>1800</v>
      </c>
      <c r="M243">
        <v>15</v>
      </c>
      <c r="N243" s="2">
        <v>3600</v>
      </c>
      <c r="O243" s="2">
        <v>540</v>
      </c>
      <c r="P243" s="2">
        <v>3060</v>
      </c>
      <c r="Q243" s="2">
        <v>2085.34</v>
      </c>
      <c r="R243" s="2">
        <v>974.66</v>
      </c>
      <c r="S243" t="s">
        <v>53</v>
      </c>
      <c r="T243" t="s">
        <v>163</v>
      </c>
      <c r="U243" t="s">
        <v>164</v>
      </c>
      <c r="V243" t="s">
        <v>39</v>
      </c>
      <c r="W243" t="s">
        <v>124</v>
      </c>
      <c r="X243" t="s">
        <v>67</v>
      </c>
      <c r="Y243" t="s">
        <v>56</v>
      </c>
      <c r="Z243" t="s">
        <v>508</v>
      </c>
      <c r="AA243" t="s">
        <v>44</v>
      </c>
      <c r="AB243" t="s">
        <v>44</v>
      </c>
    </row>
    <row r="244" spans="1:28" x14ac:dyDescent="0.25">
      <c r="A244" t="s">
        <v>871</v>
      </c>
      <c r="B244" s="1">
        <v>45311</v>
      </c>
      <c r="C244" t="s">
        <v>872</v>
      </c>
      <c r="D244" t="s">
        <v>873</v>
      </c>
      <c r="E244">
        <v>52</v>
      </c>
      <c r="F244" t="s">
        <v>31</v>
      </c>
      <c r="G244" t="s">
        <v>298</v>
      </c>
      <c r="H244" t="s">
        <v>299</v>
      </c>
      <c r="I244" t="s">
        <v>103</v>
      </c>
      <c r="J244" t="s">
        <v>104</v>
      </c>
      <c r="K244">
        <v>2</v>
      </c>
      <c r="L244" s="2">
        <v>700</v>
      </c>
      <c r="M244">
        <v>10</v>
      </c>
      <c r="N244" s="2">
        <v>1400</v>
      </c>
      <c r="O244" s="2">
        <v>140</v>
      </c>
      <c r="P244" s="2">
        <v>1260</v>
      </c>
      <c r="Q244" s="2">
        <v>857.76</v>
      </c>
      <c r="R244" s="2">
        <v>402.24</v>
      </c>
      <c r="S244" t="s">
        <v>36</v>
      </c>
      <c r="T244" t="s">
        <v>407</v>
      </c>
      <c r="U244" t="s">
        <v>408</v>
      </c>
      <c r="V244" t="s">
        <v>39</v>
      </c>
      <c r="W244" t="s">
        <v>66</v>
      </c>
      <c r="X244" t="s">
        <v>97</v>
      </c>
      <c r="Y244" t="s">
        <v>56</v>
      </c>
      <c r="Z244" t="s">
        <v>43</v>
      </c>
      <c r="AA244" t="s">
        <v>44</v>
      </c>
      <c r="AB244" t="s">
        <v>44</v>
      </c>
    </row>
    <row r="245" spans="1:28" x14ac:dyDescent="0.25">
      <c r="A245" t="s">
        <v>874</v>
      </c>
      <c r="B245" s="1">
        <v>45312</v>
      </c>
      <c r="C245" t="s">
        <v>875</v>
      </c>
      <c r="D245" t="s">
        <v>876</v>
      </c>
      <c r="E245">
        <v>42</v>
      </c>
      <c r="F245" t="s">
        <v>31</v>
      </c>
      <c r="G245" t="s">
        <v>134</v>
      </c>
      <c r="H245" t="s">
        <v>135</v>
      </c>
      <c r="I245" t="s">
        <v>62</v>
      </c>
      <c r="J245" t="s">
        <v>130</v>
      </c>
      <c r="K245">
        <v>2</v>
      </c>
      <c r="L245" s="2">
        <v>8500</v>
      </c>
      <c r="M245">
        <v>0</v>
      </c>
      <c r="N245" s="2">
        <v>17000</v>
      </c>
      <c r="O245" s="2">
        <v>0</v>
      </c>
      <c r="P245" s="2">
        <v>17000</v>
      </c>
      <c r="Q245" s="2">
        <v>11560.44</v>
      </c>
      <c r="R245" s="2">
        <v>5439.56</v>
      </c>
      <c r="S245" t="s">
        <v>36</v>
      </c>
      <c r="T245" t="s">
        <v>163</v>
      </c>
      <c r="U245" t="s">
        <v>164</v>
      </c>
      <c r="V245" t="s">
        <v>39</v>
      </c>
      <c r="W245" t="s">
        <v>40</v>
      </c>
      <c r="X245" t="s">
        <v>41</v>
      </c>
      <c r="Y245" t="s">
        <v>42</v>
      </c>
      <c r="Z245" t="s">
        <v>43</v>
      </c>
      <c r="AA245" t="s">
        <v>44</v>
      </c>
      <c r="AB245" t="s">
        <v>44</v>
      </c>
    </row>
    <row r="246" spans="1:28" x14ac:dyDescent="0.25">
      <c r="A246" t="s">
        <v>877</v>
      </c>
      <c r="B246" s="1">
        <v>45312</v>
      </c>
      <c r="C246" t="s">
        <v>878</v>
      </c>
      <c r="D246" t="s">
        <v>879</v>
      </c>
      <c r="E246">
        <v>54</v>
      </c>
      <c r="F246" t="s">
        <v>31</v>
      </c>
      <c r="G246" t="s">
        <v>72</v>
      </c>
      <c r="H246" t="s">
        <v>73</v>
      </c>
      <c r="I246" t="s">
        <v>74</v>
      </c>
      <c r="J246" t="s">
        <v>75</v>
      </c>
      <c r="K246">
        <v>1</v>
      </c>
      <c r="L246" s="2">
        <v>2200</v>
      </c>
      <c r="M246">
        <v>10</v>
      </c>
      <c r="N246" s="2">
        <v>2200</v>
      </c>
      <c r="O246" s="2">
        <v>220</v>
      </c>
      <c r="P246" s="2">
        <v>1980</v>
      </c>
      <c r="Q246" s="2">
        <v>1100.18</v>
      </c>
      <c r="R246" s="2">
        <v>879.82</v>
      </c>
      <c r="S246" t="s">
        <v>53</v>
      </c>
      <c r="T246" t="s">
        <v>96</v>
      </c>
      <c r="U246" t="s">
        <v>96</v>
      </c>
      <c r="V246" t="s">
        <v>39</v>
      </c>
      <c r="W246" t="s">
        <v>66</v>
      </c>
      <c r="X246" t="s">
        <v>97</v>
      </c>
      <c r="Y246" t="s">
        <v>56</v>
      </c>
      <c r="Z246" t="s">
        <v>144</v>
      </c>
      <c r="AA246" t="s">
        <v>44</v>
      </c>
      <c r="AB246" t="s">
        <v>44</v>
      </c>
    </row>
    <row r="247" spans="1:28" x14ac:dyDescent="0.25">
      <c r="A247" t="s">
        <v>880</v>
      </c>
      <c r="B247" s="1">
        <v>45312</v>
      </c>
      <c r="C247" t="s">
        <v>881</v>
      </c>
      <c r="D247" t="s">
        <v>882</v>
      </c>
      <c r="E247">
        <v>32</v>
      </c>
      <c r="F247" t="s">
        <v>111</v>
      </c>
      <c r="G247" t="s">
        <v>273</v>
      </c>
      <c r="H247" t="s">
        <v>274</v>
      </c>
      <c r="I247" t="s">
        <v>51</v>
      </c>
      <c r="J247" t="s">
        <v>52</v>
      </c>
      <c r="K247">
        <v>1</v>
      </c>
      <c r="L247" s="2">
        <v>250</v>
      </c>
      <c r="M247">
        <v>0</v>
      </c>
      <c r="N247" s="2">
        <v>250</v>
      </c>
      <c r="O247" s="2">
        <v>0</v>
      </c>
      <c r="P247" s="2">
        <v>250</v>
      </c>
      <c r="Q247" s="2">
        <v>145.4</v>
      </c>
      <c r="R247" s="2">
        <v>104.6</v>
      </c>
      <c r="S247" t="s">
        <v>64</v>
      </c>
      <c r="T247" t="s">
        <v>65</v>
      </c>
      <c r="U247" t="s">
        <v>65</v>
      </c>
      <c r="V247" t="s">
        <v>39</v>
      </c>
      <c r="W247" t="s">
        <v>40</v>
      </c>
      <c r="X247" t="s">
        <v>41</v>
      </c>
      <c r="Y247" t="s">
        <v>56</v>
      </c>
      <c r="Z247" t="s">
        <v>107</v>
      </c>
      <c r="AA247" t="s">
        <v>44</v>
      </c>
      <c r="AB247" t="s">
        <v>44</v>
      </c>
    </row>
    <row r="248" spans="1:28" x14ac:dyDescent="0.25">
      <c r="A248" t="s">
        <v>883</v>
      </c>
      <c r="B248" s="1">
        <v>45312</v>
      </c>
      <c r="C248" t="s">
        <v>513</v>
      </c>
      <c r="D248" t="s">
        <v>514</v>
      </c>
      <c r="E248">
        <v>36</v>
      </c>
      <c r="F248" t="s">
        <v>48</v>
      </c>
      <c r="G248" t="s">
        <v>141</v>
      </c>
      <c r="H248" t="s">
        <v>142</v>
      </c>
      <c r="I248" t="s">
        <v>74</v>
      </c>
      <c r="J248" t="s">
        <v>143</v>
      </c>
      <c r="K248">
        <v>6</v>
      </c>
      <c r="L248" s="2">
        <v>900</v>
      </c>
      <c r="M248">
        <v>15</v>
      </c>
      <c r="N248" s="2">
        <v>5400</v>
      </c>
      <c r="O248" s="2">
        <v>810</v>
      </c>
      <c r="P248" s="2">
        <v>4590</v>
      </c>
      <c r="Q248" s="2">
        <v>2825.21</v>
      </c>
      <c r="R248" s="2">
        <v>1764.79</v>
      </c>
      <c r="S248" t="s">
        <v>53</v>
      </c>
      <c r="T248" t="s">
        <v>275</v>
      </c>
      <c r="U248" t="s">
        <v>123</v>
      </c>
      <c r="V248" t="s">
        <v>39</v>
      </c>
      <c r="W248" t="s">
        <v>40</v>
      </c>
      <c r="X248" t="s">
        <v>97</v>
      </c>
      <c r="Y248" t="s">
        <v>56</v>
      </c>
      <c r="Z248" t="s">
        <v>144</v>
      </c>
      <c r="AA248" t="s">
        <v>44</v>
      </c>
      <c r="AB248" t="s">
        <v>44</v>
      </c>
    </row>
    <row r="249" spans="1:28" x14ac:dyDescent="0.25">
      <c r="A249" t="s">
        <v>884</v>
      </c>
      <c r="B249" s="1">
        <v>45312</v>
      </c>
      <c r="C249" t="s">
        <v>885</v>
      </c>
      <c r="D249" t="s">
        <v>886</v>
      </c>
      <c r="E249">
        <v>47</v>
      </c>
      <c r="F249" t="s">
        <v>31</v>
      </c>
      <c r="G249" t="s">
        <v>112</v>
      </c>
      <c r="H249" t="s">
        <v>113</v>
      </c>
      <c r="I249" t="s">
        <v>103</v>
      </c>
      <c r="J249" t="s">
        <v>104</v>
      </c>
      <c r="K249">
        <v>1</v>
      </c>
      <c r="L249" s="2">
        <v>650</v>
      </c>
      <c r="M249">
        <v>0</v>
      </c>
      <c r="N249" s="2">
        <v>650</v>
      </c>
      <c r="O249" s="2">
        <v>0</v>
      </c>
      <c r="P249" s="2">
        <v>650</v>
      </c>
      <c r="Q249" s="2">
        <v>432.18</v>
      </c>
      <c r="R249" s="2">
        <v>217.82</v>
      </c>
      <c r="S249" t="s">
        <v>64</v>
      </c>
      <c r="T249" t="s">
        <v>136</v>
      </c>
      <c r="U249" t="s">
        <v>38</v>
      </c>
      <c r="V249" t="s">
        <v>39</v>
      </c>
      <c r="W249" t="s">
        <v>83</v>
      </c>
      <c r="X249" t="s">
        <v>67</v>
      </c>
      <c r="Y249" t="s">
        <v>56</v>
      </c>
      <c r="Z249" t="s">
        <v>107</v>
      </c>
      <c r="AA249" t="s">
        <v>44</v>
      </c>
      <c r="AB249" t="s">
        <v>44</v>
      </c>
    </row>
    <row r="250" spans="1:28" x14ac:dyDescent="0.25">
      <c r="A250" t="s">
        <v>887</v>
      </c>
      <c r="B250" s="1">
        <v>45312</v>
      </c>
      <c r="C250" t="s">
        <v>888</v>
      </c>
      <c r="D250" t="s">
        <v>889</v>
      </c>
      <c r="E250">
        <v>52</v>
      </c>
      <c r="F250" t="s">
        <v>48</v>
      </c>
      <c r="G250" t="s">
        <v>158</v>
      </c>
      <c r="H250" t="s">
        <v>159</v>
      </c>
      <c r="I250" t="s">
        <v>51</v>
      </c>
      <c r="J250" t="s">
        <v>52</v>
      </c>
      <c r="K250">
        <v>4</v>
      </c>
      <c r="L250" s="2">
        <v>650</v>
      </c>
      <c r="M250">
        <v>15</v>
      </c>
      <c r="N250" s="2">
        <v>2600</v>
      </c>
      <c r="O250" s="2">
        <v>390</v>
      </c>
      <c r="P250" s="2">
        <v>2210</v>
      </c>
      <c r="Q250" s="2">
        <v>1387.39</v>
      </c>
      <c r="R250" s="2">
        <v>822.61</v>
      </c>
      <c r="S250" t="s">
        <v>64</v>
      </c>
      <c r="T250" t="s">
        <v>54</v>
      </c>
      <c r="U250" t="s">
        <v>55</v>
      </c>
      <c r="V250" t="s">
        <v>39</v>
      </c>
      <c r="W250" t="s">
        <v>83</v>
      </c>
      <c r="X250" t="s">
        <v>97</v>
      </c>
      <c r="Y250" t="s">
        <v>56</v>
      </c>
      <c r="Z250" t="s">
        <v>43</v>
      </c>
      <c r="AA250" t="s">
        <v>44</v>
      </c>
      <c r="AB250" t="s">
        <v>44</v>
      </c>
    </row>
    <row r="251" spans="1:28" x14ac:dyDescent="0.25">
      <c r="A251" t="s">
        <v>890</v>
      </c>
      <c r="B251" s="1">
        <v>45312</v>
      </c>
      <c r="C251" t="s">
        <v>891</v>
      </c>
      <c r="D251" t="s">
        <v>892</v>
      </c>
      <c r="E251">
        <v>50</v>
      </c>
      <c r="F251" t="s">
        <v>48</v>
      </c>
      <c r="G251" t="s">
        <v>32</v>
      </c>
      <c r="H251" t="s">
        <v>33</v>
      </c>
      <c r="I251" t="s">
        <v>34</v>
      </c>
      <c r="J251" t="s">
        <v>35</v>
      </c>
      <c r="K251">
        <v>1</v>
      </c>
      <c r="L251" s="2">
        <v>55000</v>
      </c>
      <c r="M251">
        <v>5</v>
      </c>
      <c r="N251" s="2">
        <v>55000</v>
      </c>
      <c r="O251" s="2">
        <v>2750</v>
      </c>
      <c r="P251" s="2">
        <v>52250</v>
      </c>
      <c r="Q251" s="2">
        <v>40068.959999999999</v>
      </c>
      <c r="R251" s="2">
        <v>12181.04</v>
      </c>
      <c r="S251" t="s">
        <v>53</v>
      </c>
      <c r="T251" t="s">
        <v>407</v>
      </c>
      <c r="U251" t="s">
        <v>408</v>
      </c>
      <c r="V251" t="s">
        <v>39</v>
      </c>
      <c r="W251" t="s">
        <v>137</v>
      </c>
      <c r="X251" t="s">
        <v>67</v>
      </c>
      <c r="Y251" t="s">
        <v>56</v>
      </c>
      <c r="Z251" t="s">
        <v>43</v>
      </c>
      <c r="AA251" t="s">
        <v>44</v>
      </c>
      <c r="AB251" t="s">
        <v>44</v>
      </c>
    </row>
    <row r="252" spans="1:28" x14ac:dyDescent="0.25">
      <c r="A252" t="s">
        <v>893</v>
      </c>
      <c r="B252" s="1">
        <v>45312</v>
      </c>
      <c r="C252" t="s">
        <v>894</v>
      </c>
      <c r="D252" t="s">
        <v>895</v>
      </c>
      <c r="E252">
        <v>24</v>
      </c>
      <c r="F252" t="s">
        <v>48</v>
      </c>
      <c r="G252" t="s">
        <v>49</v>
      </c>
      <c r="H252" t="s">
        <v>50</v>
      </c>
      <c r="I252" t="s">
        <v>51</v>
      </c>
      <c r="J252" t="s">
        <v>52</v>
      </c>
      <c r="K252">
        <v>3</v>
      </c>
      <c r="L252" s="2">
        <v>500</v>
      </c>
      <c r="M252">
        <v>30</v>
      </c>
      <c r="N252" s="2">
        <v>1500</v>
      </c>
      <c r="O252" s="2">
        <v>450</v>
      </c>
      <c r="P252" s="2">
        <v>1050</v>
      </c>
      <c r="Q252" s="2">
        <v>769.22</v>
      </c>
      <c r="R252" s="2">
        <v>280.77999999999997</v>
      </c>
      <c r="S252" t="s">
        <v>36</v>
      </c>
      <c r="T252" t="s">
        <v>54</v>
      </c>
      <c r="U252" t="s">
        <v>55</v>
      </c>
      <c r="V252" t="s">
        <v>39</v>
      </c>
      <c r="W252" t="s">
        <v>92</v>
      </c>
      <c r="X252" t="s">
        <v>41</v>
      </c>
      <c r="Y252" t="s">
        <v>56</v>
      </c>
      <c r="Z252" t="s">
        <v>43</v>
      </c>
      <c r="AA252" t="s">
        <v>44</v>
      </c>
      <c r="AB252" t="s">
        <v>44</v>
      </c>
    </row>
    <row r="253" spans="1:28" x14ac:dyDescent="0.25">
      <c r="A253" t="s">
        <v>896</v>
      </c>
      <c r="B253" s="1">
        <v>45313</v>
      </c>
      <c r="C253" t="s">
        <v>785</v>
      </c>
      <c r="D253" t="s">
        <v>786</v>
      </c>
      <c r="E253">
        <v>37</v>
      </c>
      <c r="F253" t="s">
        <v>48</v>
      </c>
      <c r="G253" t="s">
        <v>158</v>
      </c>
      <c r="H253" t="s">
        <v>159</v>
      </c>
      <c r="I253" t="s">
        <v>51</v>
      </c>
      <c r="J253" t="s">
        <v>52</v>
      </c>
      <c r="K253">
        <v>3</v>
      </c>
      <c r="L253" s="2">
        <v>650</v>
      </c>
      <c r="M253">
        <v>5</v>
      </c>
      <c r="N253" s="2">
        <v>1950</v>
      </c>
      <c r="O253" s="2">
        <v>97.5</v>
      </c>
      <c r="P253" s="2">
        <v>1852.5</v>
      </c>
      <c r="Q253" s="2">
        <v>1354.52</v>
      </c>
      <c r="R253" s="2">
        <v>497.98</v>
      </c>
      <c r="S253" t="s">
        <v>53</v>
      </c>
      <c r="T253" t="s">
        <v>136</v>
      </c>
      <c r="U253" t="s">
        <v>38</v>
      </c>
      <c r="V253" t="s">
        <v>39</v>
      </c>
      <c r="W253" t="s">
        <v>137</v>
      </c>
      <c r="X253" t="s">
        <v>41</v>
      </c>
      <c r="Y253" t="s">
        <v>42</v>
      </c>
      <c r="Z253" t="s">
        <v>43</v>
      </c>
      <c r="AA253" t="s">
        <v>44</v>
      </c>
      <c r="AB253" t="s">
        <v>44</v>
      </c>
    </row>
    <row r="254" spans="1:28" x14ac:dyDescent="0.25">
      <c r="A254" t="s">
        <v>897</v>
      </c>
      <c r="B254" s="1">
        <v>45313</v>
      </c>
      <c r="C254" t="s">
        <v>898</v>
      </c>
      <c r="D254" t="s">
        <v>899</v>
      </c>
      <c r="E254">
        <v>40</v>
      </c>
      <c r="F254" t="s">
        <v>48</v>
      </c>
      <c r="G254" t="s">
        <v>207</v>
      </c>
      <c r="H254" t="s">
        <v>208</v>
      </c>
      <c r="I254" t="s">
        <v>34</v>
      </c>
      <c r="J254" t="s">
        <v>143</v>
      </c>
      <c r="K254">
        <v>1</v>
      </c>
      <c r="L254" s="2">
        <v>18000</v>
      </c>
      <c r="M254">
        <v>5</v>
      </c>
      <c r="N254" s="2">
        <v>18000</v>
      </c>
      <c r="O254" s="2">
        <v>900</v>
      </c>
      <c r="P254" s="2">
        <v>17100</v>
      </c>
      <c r="Q254" s="2">
        <v>13084.65</v>
      </c>
      <c r="R254" s="2">
        <v>4015.35</v>
      </c>
      <c r="S254" t="s">
        <v>36</v>
      </c>
      <c r="T254" t="s">
        <v>163</v>
      </c>
      <c r="U254" t="s">
        <v>164</v>
      </c>
      <c r="V254" t="s">
        <v>39</v>
      </c>
      <c r="W254" t="s">
        <v>137</v>
      </c>
      <c r="X254" t="s">
        <v>67</v>
      </c>
      <c r="Y254" t="s">
        <v>56</v>
      </c>
      <c r="Z254" t="s">
        <v>43</v>
      </c>
      <c r="AA254" t="s">
        <v>44</v>
      </c>
      <c r="AB254" t="s">
        <v>44</v>
      </c>
    </row>
    <row r="255" spans="1:28" x14ac:dyDescent="0.25">
      <c r="A255" t="s">
        <v>900</v>
      </c>
      <c r="B255" s="1">
        <v>45313</v>
      </c>
      <c r="C255" t="s">
        <v>901</v>
      </c>
      <c r="D255" t="s">
        <v>902</v>
      </c>
      <c r="E255">
        <v>40</v>
      </c>
      <c r="F255" t="s">
        <v>31</v>
      </c>
      <c r="G255" t="s">
        <v>387</v>
      </c>
      <c r="H255" t="s">
        <v>388</v>
      </c>
      <c r="I255" t="s">
        <v>74</v>
      </c>
      <c r="J255" t="s">
        <v>75</v>
      </c>
      <c r="K255">
        <v>2</v>
      </c>
      <c r="L255" s="2">
        <v>3200</v>
      </c>
      <c r="M255">
        <v>5</v>
      </c>
      <c r="N255" s="2">
        <v>6400</v>
      </c>
      <c r="O255" s="2">
        <v>320</v>
      </c>
      <c r="P255" s="2">
        <v>6080</v>
      </c>
      <c r="Q255" s="2">
        <v>3846.29</v>
      </c>
      <c r="R255" s="2">
        <v>2233.71</v>
      </c>
      <c r="S255" t="s">
        <v>53</v>
      </c>
      <c r="T255" t="s">
        <v>153</v>
      </c>
      <c r="U255" t="s">
        <v>154</v>
      </c>
      <c r="V255" t="s">
        <v>39</v>
      </c>
      <c r="W255" t="s">
        <v>83</v>
      </c>
      <c r="X255" t="s">
        <v>97</v>
      </c>
      <c r="Y255" t="s">
        <v>42</v>
      </c>
      <c r="Z255" t="s">
        <v>43</v>
      </c>
      <c r="AA255" t="s">
        <v>44</v>
      </c>
      <c r="AB255" t="s">
        <v>44</v>
      </c>
    </row>
    <row r="256" spans="1:28" x14ac:dyDescent="0.25">
      <c r="A256" t="s">
        <v>903</v>
      </c>
      <c r="B256" s="1">
        <v>45313</v>
      </c>
      <c r="C256" t="s">
        <v>904</v>
      </c>
      <c r="D256" t="s">
        <v>905</v>
      </c>
      <c r="E256">
        <v>43</v>
      </c>
      <c r="F256" t="s">
        <v>48</v>
      </c>
      <c r="G256" t="s">
        <v>49</v>
      </c>
      <c r="H256" t="s">
        <v>50</v>
      </c>
      <c r="I256" t="s">
        <v>51</v>
      </c>
      <c r="J256" t="s">
        <v>52</v>
      </c>
      <c r="K256">
        <v>1</v>
      </c>
      <c r="L256" s="2">
        <v>500</v>
      </c>
      <c r="M256">
        <v>25</v>
      </c>
      <c r="N256" s="2">
        <v>500</v>
      </c>
      <c r="O256" s="2">
        <v>125</v>
      </c>
      <c r="P256" s="2">
        <v>375</v>
      </c>
      <c r="Q256" s="2">
        <v>256.29000000000002</v>
      </c>
      <c r="R256" s="2">
        <v>118.71</v>
      </c>
      <c r="S256" t="s">
        <v>53</v>
      </c>
      <c r="T256" t="s">
        <v>163</v>
      </c>
      <c r="U256" t="s">
        <v>164</v>
      </c>
      <c r="V256" t="s">
        <v>39</v>
      </c>
      <c r="W256" t="s">
        <v>137</v>
      </c>
      <c r="X256" t="s">
        <v>97</v>
      </c>
      <c r="Y256" t="s">
        <v>42</v>
      </c>
      <c r="Z256" t="s">
        <v>107</v>
      </c>
      <c r="AA256" t="s">
        <v>44</v>
      </c>
      <c r="AB256" t="s">
        <v>44</v>
      </c>
    </row>
    <row r="257" spans="1:28" x14ac:dyDescent="0.25">
      <c r="A257" t="s">
        <v>906</v>
      </c>
      <c r="B257" s="1">
        <v>45313</v>
      </c>
      <c r="C257" t="s">
        <v>907</v>
      </c>
      <c r="D257" t="s">
        <v>908</v>
      </c>
      <c r="E257">
        <v>50</v>
      </c>
      <c r="F257" t="s">
        <v>48</v>
      </c>
      <c r="G257" t="s">
        <v>168</v>
      </c>
      <c r="H257" t="s">
        <v>169</v>
      </c>
      <c r="I257" t="s">
        <v>62</v>
      </c>
      <c r="J257" t="s">
        <v>143</v>
      </c>
      <c r="K257">
        <v>1</v>
      </c>
      <c r="L257" s="2">
        <v>1800</v>
      </c>
      <c r="M257">
        <v>10</v>
      </c>
      <c r="N257" s="2">
        <v>1800</v>
      </c>
      <c r="O257" s="2">
        <v>180</v>
      </c>
      <c r="P257" s="2">
        <v>1620</v>
      </c>
      <c r="Q257" s="2">
        <v>917.92</v>
      </c>
      <c r="R257" s="2">
        <v>702.08</v>
      </c>
      <c r="S257" t="s">
        <v>64</v>
      </c>
      <c r="T257" t="s">
        <v>163</v>
      </c>
      <c r="U257" t="s">
        <v>164</v>
      </c>
      <c r="V257" t="s">
        <v>39</v>
      </c>
      <c r="W257" t="s">
        <v>92</v>
      </c>
      <c r="X257" t="s">
        <v>97</v>
      </c>
      <c r="Y257" t="s">
        <v>56</v>
      </c>
      <c r="Z257" t="s">
        <v>43</v>
      </c>
      <c r="AA257" t="s">
        <v>44</v>
      </c>
      <c r="AB257" t="s">
        <v>44</v>
      </c>
    </row>
    <row r="258" spans="1:28" x14ac:dyDescent="0.25">
      <c r="A258" t="s">
        <v>909</v>
      </c>
      <c r="B258" s="1">
        <v>45313</v>
      </c>
      <c r="C258" t="s">
        <v>445</v>
      </c>
      <c r="D258" t="s">
        <v>446</v>
      </c>
      <c r="E258">
        <v>44</v>
      </c>
      <c r="F258" t="s">
        <v>48</v>
      </c>
      <c r="G258" t="s">
        <v>227</v>
      </c>
      <c r="H258" t="s">
        <v>228</v>
      </c>
      <c r="I258" t="s">
        <v>74</v>
      </c>
      <c r="J258" t="s">
        <v>75</v>
      </c>
      <c r="K258">
        <v>3</v>
      </c>
      <c r="L258" s="2">
        <v>1400</v>
      </c>
      <c r="M258">
        <v>0</v>
      </c>
      <c r="N258" s="2">
        <v>4200</v>
      </c>
      <c r="O258" s="2">
        <v>0</v>
      </c>
      <c r="P258" s="2">
        <v>4200</v>
      </c>
      <c r="Q258" s="2">
        <v>2427.25</v>
      </c>
      <c r="R258" s="2">
        <v>1772.75</v>
      </c>
      <c r="S258" t="s">
        <v>53</v>
      </c>
      <c r="T258" t="s">
        <v>90</v>
      </c>
      <c r="U258" t="s">
        <v>91</v>
      </c>
      <c r="V258" t="s">
        <v>39</v>
      </c>
      <c r="W258" t="s">
        <v>137</v>
      </c>
      <c r="X258" t="s">
        <v>67</v>
      </c>
      <c r="Y258" t="s">
        <v>56</v>
      </c>
      <c r="Z258" t="s">
        <v>223</v>
      </c>
      <c r="AA258" t="s">
        <v>44</v>
      </c>
      <c r="AB258" t="s">
        <v>44</v>
      </c>
    </row>
    <row r="259" spans="1:28" x14ac:dyDescent="0.25">
      <c r="A259" t="s">
        <v>910</v>
      </c>
      <c r="B259" s="1">
        <v>45313</v>
      </c>
      <c r="C259" t="s">
        <v>911</v>
      </c>
      <c r="D259" t="s">
        <v>912</v>
      </c>
      <c r="E259">
        <v>54</v>
      </c>
      <c r="F259" t="s">
        <v>48</v>
      </c>
      <c r="G259" t="s">
        <v>273</v>
      </c>
      <c r="H259" t="s">
        <v>274</v>
      </c>
      <c r="I259" t="s">
        <v>51</v>
      </c>
      <c r="J259" t="s">
        <v>52</v>
      </c>
      <c r="K259">
        <v>2</v>
      </c>
      <c r="L259" s="2">
        <v>250</v>
      </c>
      <c r="M259">
        <v>5</v>
      </c>
      <c r="N259" s="2">
        <v>500</v>
      </c>
      <c r="O259" s="2">
        <v>25</v>
      </c>
      <c r="P259" s="2">
        <v>475</v>
      </c>
      <c r="Q259" s="2">
        <v>374.8</v>
      </c>
      <c r="R259" s="2">
        <v>100.2</v>
      </c>
      <c r="S259" t="s">
        <v>53</v>
      </c>
      <c r="T259" t="s">
        <v>578</v>
      </c>
      <c r="U259" t="s">
        <v>579</v>
      </c>
      <c r="V259" t="s">
        <v>39</v>
      </c>
      <c r="W259" t="s">
        <v>66</v>
      </c>
      <c r="X259" t="s">
        <v>97</v>
      </c>
      <c r="Y259" t="s">
        <v>56</v>
      </c>
      <c r="Z259" t="s">
        <v>43</v>
      </c>
      <c r="AA259" t="s">
        <v>44</v>
      </c>
      <c r="AB259" t="s">
        <v>44</v>
      </c>
    </row>
    <row r="260" spans="1:28" x14ac:dyDescent="0.25">
      <c r="A260" t="s">
        <v>913</v>
      </c>
      <c r="B260" s="1">
        <v>45313</v>
      </c>
      <c r="C260" t="s">
        <v>914</v>
      </c>
      <c r="D260" t="s">
        <v>915</v>
      </c>
      <c r="E260">
        <v>28</v>
      </c>
      <c r="F260" t="s">
        <v>31</v>
      </c>
      <c r="G260" t="s">
        <v>112</v>
      </c>
      <c r="H260" t="s">
        <v>113</v>
      </c>
      <c r="I260" t="s">
        <v>103</v>
      </c>
      <c r="J260" t="s">
        <v>104</v>
      </c>
      <c r="K260">
        <v>5</v>
      </c>
      <c r="L260" s="2">
        <v>650</v>
      </c>
      <c r="M260">
        <v>0</v>
      </c>
      <c r="N260" s="2">
        <v>3250</v>
      </c>
      <c r="O260" s="2">
        <v>0</v>
      </c>
      <c r="P260" s="2">
        <v>3250</v>
      </c>
      <c r="Q260" s="2">
        <v>2213.27</v>
      </c>
      <c r="R260" s="2">
        <v>1036.73</v>
      </c>
      <c r="S260" t="s">
        <v>53</v>
      </c>
      <c r="T260" t="s">
        <v>290</v>
      </c>
      <c r="U260" t="s">
        <v>291</v>
      </c>
      <c r="V260" t="s">
        <v>39</v>
      </c>
      <c r="W260" t="s">
        <v>137</v>
      </c>
      <c r="X260" t="s">
        <v>97</v>
      </c>
      <c r="Y260" t="s">
        <v>42</v>
      </c>
      <c r="Z260" t="s">
        <v>43</v>
      </c>
      <c r="AA260" t="s">
        <v>68</v>
      </c>
      <c r="AB260" t="s">
        <v>44</v>
      </c>
    </row>
    <row r="261" spans="1:28" x14ac:dyDescent="0.25">
      <c r="A261" t="s">
        <v>916</v>
      </c>
      <c r="B261" s="1">
        <v>45313</v>
      </c>
      <c r="C261" t="s">
        <v>917</v>
      </c>
      <c r="D261" t="s">
        <v>918</v>
      </c>
      <c r="E261">
        <v>35</v>
      </c>
      <c r="F261" t="s">
        <v>31</v>
      </c>
      <c r="G261" t="s">
        <v>88</v>
      </c>
      <c r="H261" t="s">
        <v>89</v>
      </c>
      <c r="I261" t="s">
        <v>62</v>
      </c>
      <c r="J261" t="s">
        <v>63</v>
      </c>
      <c r="K261">
        <v>1</v>
      </c>
      <c r="L261" s="2">
        <v>4200</v>
      </c>
      <c r="M261">
        <v>10</v>
      </c>
      <c r="N261" s="2">
        <v>4200</v>
      </c>
      <c r="O261" s="2">
        <v>420</v>
      </c>
      <c r="P261" s="2">
        <v>3780</v>
      </c>
      <c r="Q261" s="2">
        <v>2832</v>
      </c>
      <c r="R261" s="2">
        <v>948</v>
      </c>
      <c r="S261" t="s">
        <v>53</v>
      </c>
      <c r="T261" t="s">
        <v>222</v>
      </c>
      <c r="U261" t="s">
        <v>38</v>
      </c>
      <c r="V261" t="s">
        <v>39</v>
      </c>
      <c r="W261" t="s">
        <v>83</v>
      </c>
      <c r="X261" t="s">
        <v>97</v>
      </c>
      <c r="Y261" t="s">
        <v>56</v>
      </c>
      <c r="Z261" t="s">
        <v>144</v>
      </c>
      <c r="AA261" t="s">
        <v>68</v>
      </c>
      <c r="AB261" t="s">
        <v>44</v>
      </c>
    </row>
    <row r="262" spans="1:28" x14ac:dyDescent="0.25">
      <c r="A262" t="s">
        <v>919</v>
      </c>
      <c r="B262" s="1">
        <v>45313</v>
      </c>
      <c r="C262" t="s">
        <v>920</v>
      </c>
      <c r="D262" t="s">
        <v>921</v>
      </c>
      <c r="E262">
        <v>50</v>
      </c>
      <c r="F262" t="s">
        <v>31</v>
      </c>
      <c r="G262" t="s">
        <v>32</v>
      </c>
      <c r="H262" t="s">
        <v>33</v>
      </c>
      <c r="I262" t="s">
        <v>34</v>
      </c>
      <c r="J262" t="s">
        <v>35</v>
      </c>
      <c r="K262">
        <v>1</v>
      </c>
      <c r="L262" s="2">
        <v>55000</v>
      </c>
      <c r="M262">
        <v>20</v>
      </c>
      <c r="N262" s="2">
        <v>55000</v>
      </c>
      <c r="O262" s="2">
        <v>11000</v>
      </c>
      <c r="P262" s="2">
        <v>44000</v>
      </c>
      <c r="Q262" s="2">
        <v>24902.35</v>
      </c>
      <c r="R262" s="2">
        <v>19097.650000000001</v>
      </c>
      <c r="S262" t="s">
        <v>53</v>
      </c>
      <c r="T262" t="s">
        <v>290</v>
      </c>
      <c r="U262" t="s">
        <v>291</v>
      </c>
      <c r="V262" t="s">
        <v>39</v>
      </c>
      <c r="W262" t="s">
        <v>83</v>
      </c>
      <c r="X262" t="s">
        <v>97</v>
      </c>
      <c r="Y262" t="s">
        <v>56</v>
      </c>
      <c r="Z262" t="s">
        <v>43</v>
      </c>
      <c r="AA262" t="s">
        <v>44</v>
      </c>
      <c r="AB262" t="s">
        <v>44</v>
      </c>
    </row>
    <row r="263" spans="1:28" x14ac:dyDescent="0.25">
      <c r="A263" t="s">
        <v>922</v>
      </c>
      <c r="B263" s="1">
        <v>45314</v>
      </c>
      <c r="C263" t="s">
        <v>923</v>
      </c>
      <c r="D263" t="s">
        <v>924</v>
      </c>
      <c r="E263">
        <v>42</v>
      </c>
      <c r="F263" t="s">
        <v>48</v>
      </c>
      <c r="G263" t="s">
        <v>112</v>
      </c>
      <c r="H263" t="s">
        <v>113</v>
      </c>
      <c r="I263" t="s">
        <v>103</v>
      </c>
      <c r="J263" t="s">
        <v>104</v>
      </c>
      <c r="K263">
        <v>2</v>
      </c>
      <c r="L263" s="2">
        <v>650</v>
      </c>
      <c r="M263">
        <v>5</v>
      </c>
      <c r="N263" s="2">
        <v>1300</v>
      </c>
      <c r="O263" s="2">
        <v>65</v>
      </c>
      <c r="P263" s="2">
        <v>1235</v>
      </c>
      <c r="Q263" s="2">
        <v>871.34</v>
      </c>
      <c r="R263" s="2">
        <v>363.66</v>
      </c>
      <c r="S263" t="s">
        <v>64</v>
      </c>
      <c r="T263" t="s">
        <v>178</v>
      </c>
      <c r="U263" t="s">
        <v>154</v>
      </c>
      <c r="V263" t="s">
        <v>39</v>
      </c>
      <c r="W263" t="s">
        <v>40</v>
      </c>
      <c r="X263" t="s">
        <v>97</v>
      </c>
      <c r="Y263" t="s">
        <v>56</v>
      </c>
      <c r="Z263" t="s">
        <v>43</v>
      </c>
      <c r="AA263" t="s">
        <v>44</v>
      </c>
      <c r="AB263" t="s">
        <v>44</v>
      </c>
    </row>
    <row r="264" spans="1:28" x14ac:dyDescent="0.25">
      <c r="A264" t="s">
        <v>925</v>
      </c>
      <c r="B264" s="1">
        <v>45314</v>
      </c>
      <c r="C264" t="s">
        <v>926</v>
      </c>
      <c r="D264" t="s">
        <v>927</v>
      </c>
      <c r="E264">
        <v>54</v>
      </c>
      <c r="F264" t="s">
        <v>31</v>
      </c>
      <c r="G264" t="s">
        <v>88</v>
      </c>
      <c r="H264" t="s">
        <v>89</v>
      </c>
      <c r="I264" t="s">
        <v>62</v>
      </c>
      <c r="J264" t="s">
        <v>63</v>
      </c>
      <c r="K264">
        <v>1</v>
      </c>
      <c r="L264" s="2">
        <v>4200</v>
      </c>
      <c r="M264">
        <v>5</v>
      </c>
      <c r="N264" s="2">
        <v>4200</v>
      </c>
      <c r="O264" s="2">
        <v>210</v>
      </c>
      <c r="P264" s="2">
        <v>3990</v>
      </c>
      <c r="Q264" s="2">
        <v>2263.02</v>
      </c>
      <c r="R264" s="2">
        <v>1726.98</v>
      </c>
      <c r="S264" t="s">
        <v>53</v>
      </c>
      <c r="T264" t="s">
        <v>222</v>
      </c>
      <c r="U264" t="s">
        <v>38</v>
      </c>
      <c r="V264" t="s">
        <v>39</v>
      </c>
      <c r="W264" t="s">
        <v>66</v>
      </c>
      <c r="X264" t="s">
        <v>41</v>
      </c>
      <c r="Y264" t="s">
        <v>56</v>
      </c>
      <c r="Z264" t="s">
        <v>43</v>
      </c>
      <c r="AA264" t="s">
        <v>44</v>
      </c>
      <c r="AB264" t="s">
        <v>44</v>
      </c>
    </row>
    <row r="265" spans="1:28" x14ac:dyDescent="0.25">
      <c r="A265" t="s">
        <v>928</v>
      </c>
      <c r="B265" s="1">
        <v>45314</v>
      </c>
      <c r="C265" t="s">
        <v>929</v>
      </c>
      <c r="D265" t="s">
        <v>930</v>
      </c>
      <c r="E265">
        <v>19</v>
      </c>
      <c r="F265" t="s">
        <v>48</v>
      </c>
      <c r="G265" t="s">
        <v>60</v>
      </c>
      <c r="H265" t="s">
        <v>61</v>
      </c>
      <c r="I265" t="s">
        <v>62</v>
      </c>
      <c r="J265" t="s">
        <v>63</v>
      </c>
      <c r="K265">
        <v>3</v>
      </c>
      <c r="L265" s="2">
        <v>3500</v>
      </c>
      <c r="M265">
        <v>0</v>
      </c>
      <c r="N265" s="2">
        <v>10500</v>
      </c>
      <c r="O265" s="2">
        <v>0</v>
      </c>
      <c r="P265" s="2">
        <v>10500</v>
      </c>
      <c r="Q265" s="2">
        <v>6295.55</v>
      </c>
      <c r="R265" s="2">
        <v>4204.45</v>
      </c>
      <c r="S265" t="s">
        <v>53</v>
      </c>
      <c r="T265" t="s">
        <v>275</v>
      </c>
      <c r="U265" t="s">
        <v>123</v>
      </c>
      <c r="V265" t="s">
        <v>39</v>
      </c>
      <c r="W265" t="s">
        <v>124</v>
      </c>
      <c r="X265" t="s">
        <v>97</v>
      </c>
      <c r="Y265" t="s">
        <v>56</v>
      </c>
      <c r="Z265" t="s">
        <v>223</v>
      </c>
      <c r="AA265" t="s">
        <v>44</v>
      </c>
      <c r="AB265" t="s">
        <v>44</v>
      </c>
    </row>
    <row r="266" spans="1:28" x14ac:dyDescent="0.25">
      <c r="A266" t="s">
        <v>931</v>
      </c>
      <c r="B266" s="1">
        <v>45314</v>
      </c>
      <c r="C266" t="s">
        <v>932</v>
      </c>
      <c r="D266" t="s">
        <v>933</v>
      </c>
      <c r="E266">
        <v>46</v>
      </c>
      <c r="F266" t="s">
        <v>111</v>
      </c>
      <c r="G266" t="s">
        <v>207</v>
      </c>
      <c r="H266" t="s">
        <v>208</v>
      </c>
      <c r="I266" t="s">
        <v>34</v>
      </c>
      <c r="J266" t="s">
        <v>143</v>
      </c>
      <c r="K266">
        <v>1</v>
      </c>
      <c r="L266" s="2">
        <v>18000</v>
      </c>
      <c r="M266">
        <v>10</v>
      </c>
      <c r="N266" s="2">
        <v>18000</v>
      </c>
      <c r="O266" s="2">
        <v>1800</v>
      </c>
      <c r="P266" s="2">
        <v>16200</v>
      </c>
      <c r="Q266" s="2">
        <v>12382.42</v>
      </c>
      <c r="R266" s="2">
        <v>3817.58</v>
      </c>
      <c r="S266" t="s">
        <v>53</v>
      </c>
      <c r="T266" t="s">
        <v>136</v>
      </c>
      <c r="U266" t="s">
        <v>38</v>
      </c>
      <c r="V266" t="s">
        <v>39</v>
      </c>
      <c r="W266" t="s">
        <v>40</v>
      </c>
      <c r="X266" t="s">
        <v>67</v>
      </c>
      <c r="Y266" t="s">
        <v>42</v>
      </c>
      <c r="Z266" t="s">
        <v>223</v>
      </c>
      <c r="AA266" t="s">
        <v>44</v>
      </c>
      <c r="AB266" t="s">
        <v>68</v>
      </c>
    </row>
    <row r="267" spans="1:28" x14ac:dyDescent="0.25">
      <c r="A267" t="s">
        <v>934</v>
      </c>
      <c r="B267" s="1">
        <v>45314</v>
      </c>
      <c r="C267" t="s">
        <v>935</v>
      </c>
      <c r="D267" t="s">
        <v>936</v>
      </c>
      <c r="E267">
        <v>23</v>
      </c>
      <c r="F267" t="s">
        <v>31</v>
      </c>
      <c r="G267" t="s">
        <v>238</v>
      </c>
      <c r="H267" t="s">
        <v>239</v>
      </c>
      <c r="I267" t="s">
        <v>62</v>
      </c>
      <c r="J267" t="s">
        <v>63</v>
      </c>
      <c r="K267">
        <v>2</v>
      </c>
      <c r="L267" s="2">
        <v>6500</v>
      </c>
      <c r="M267">
        <v>10</v>
      </c>
      <c r="N267" s="2">
        <v>13000</v>
      </c>
      <c r="O267" s="2">
        <v>1300</v>
      </c>
      <c r="P267" s="2">
        <v>11700</v>
      </c>
      <c r="Q267" s="2">
        <v>8121.96</v>
      </c>
      <c r="R267" s="2">
        <v>3578.04</v>
      </c>
      <c r="S267" t="s">
        <v>64</v>
      </c>
      <c r="T267" t="s">
        <v>54</v>
      </c>
      <c r="U267" t="s">
        <v>55</v>
      </c>
      <c r="V267" t="s">
        <v>39</v>
      </c>
      <c r="W267" t="s">
        <v>66</v>
      </c>
      <c r="X267" t="s">
        <v>97</v>
      </c>
      <c r="Y267" t="s">
        <v>56</v>
      </c>
      <c r="Z267" t="s">
        <v>223</v>
      </c>
      <c r="AA267" t="s">
        <v>44</v>
      </c>
      <c r="AB267" t="s">
        <v>44</v>
      </c>
    </row>
    <row r="268" spans="1:28" x14ac:dyDescent="0.25">
      <c r="A268" t="s">
        <v>937</v>
      </c>
      <c r="B268" s="1">
        <v>45314</v>
      </c>
      <c r="C268" t="s">
        <v>938</v>
      </c>
      <c r="D268" t="s">
        <v>939</v>
      </c>
      <c r="E268">
        <v>54</v>
      </c>
      <c r="F268" t="s">
        <v>111</v>
      </c>
      <c r="G268" t="s">
        <v>134</v>
      </c>
      <c r="H268" t="s">
        <v>135</v>
      </c>
      <c r="I268" t="s">
        <v>62</v>
      </c>
      <c r="J268" t="s">
        <v>130</v>
      </c>
      <c r="K268">
        <v>5</v>
      </c>
      <c r="L268" s="2">
        <v>8500</v>
      </c>
      <c r="M268">
        <v>20</v>
      </c>
      <c r="N268" s="2">
        <v>42500</v>
      </c>
      <c r="O268" s="2">
        <v>8500</v>
      </c>
      <c r="P268" s="2">
        <v>34000</v>
      </c>
      <c r="Q268" s="2">
        <v>20410.580000000002</v>
      </c>
      <c r="R268" s="2">
        <v>13589.42</v>
      </c>
      <c r="S268" t="s">
        <v>53</v>
      </c>
      <c r="T268" t="s">
        <v>263</v>
      </c>
      <c r="U268" t="s">
        <v>91</v>
      </c>
      <c r="V268" t="s">
        <v>39</v>
      </c>
      <c r="W268" t="s">
        <v>92</v>
      </c>
      <c r="X268" t="s">
        <v>97</v>
      </c>
      <c r="Y268" t="s">
        <v>56</v>
      </c>
      <c r="Z268" t="s">
        <v>107</v>
      </c>
      <c r="AA268" t="s">
        <v>44</v>
      </c>
      <c r="AB268" t="s">
        <v>44</v>
      </c>
    </row>
    <row r="269" spans="1:28" x14ac:dyDescent="0.25">
      <c r="A269" t="s">
        <v>940</v>
      </c>
      <c r="B269" s="1">
        <v>45314</v>
      </c>
      <c r="C269" t="s">
        <v>941</v>
      </c>
      <c r="D269" t="s">
        <v>942</v>
      </c>
      <c r="E269">
        <v>57</v>
      </c>
      <c r="F269" t="s">
        <v>31</v>
      </c>
      <c r="G269" t="s">
        <v>285</v>
      </c>
      <c r="H269" t="s">
        <v>286</v>
      </c>
      <c r="I269" t="s">
        <v>34</v>
      </c>
      <c r="J269" t="s">
        <v>121</v>
      </c>
      <c r="K269">
        <v>5</v>
      </c>
      <c r="L269" s="2">
        <v>3200</v>
      </c>
      <c r="M269">
        <v>15</v>
      </c>
      <c r="N269" s="2">
        <v>16000</v>
      </c>
      <c r="O269" s="2">
        <v>2400</v>
      </c>
      <c r="P269" s="2">
        <v>13600</v>
      </c>
      <c r="Q269" s="2">
        <v>8831.8700000000008</v>
      </c>
      <c r="R269" s="2">
        <v>4768.13</v>
      </c>
      <c r="S269" t="s">
        <v>53</v>
      </c>
      <c r="T269" t="s">
        <v>136</v>
      </c>
      <c r="U269" t="s">
        <v>38</v>
      </c>
      <c r="V269" t="s">
        <v>39</v>
      </c>
      <c r="W269" t="s">
        <v>40</v>
      </c>
      <c r="X269" t="s">
        <v>41</v>
      </c>
      <c r="Y269" t="s">
        <v>56</v>
      </c>
      <c r="Z269" t="s">
        <v>43</v>
      </c>
      <c r="AA269" t="s">
        <v>68</v>
      </c>
      <c r="AB269" t="s">
        <v>44</v>
      </c>
    </row>
    <row r="270" spans="1:28" x14ac:dyDescent="0.25">
      <c r="A270" t="s">
        <v>943</v>
      </c>
      <c r="B270" s="1">
        <v>45314</v>
      </c>
      <c r="C270" t="s">
        <v>944</v>
      </c>
      <c r="D270" t="s">
        <v>945</v>
      </c>
      <c r="E270">
        <v>54</v>
      </c>
      <c r="F270" t="s">
        <v>48</v>
      </c>
      <c r="G270" t="s">
        <v>436</v>
      </c>
      <c r="H270" t="s">
        <v>437</v>
      </c>
      <c r="I270" t="s">
        <v>74</v>
      </c>
      <c r="J270" t="s">
        <v>190</v>
      </c>
      <c r="K270">
        <v>1</v>
      </c>
      <c r="L270" s="2">
        <v>1800</v>
      </c>
      <c r="M270">
        <v>5</v>
      </c>
      <c r="N270" s="2">
        <v>1800</v>
      </c>
      <c r="O270" s="2">
        <v>90</v>
      </c>
      <c r="P270" s="2">
        <v>1710</v>
      </c>
      <c r="Q270" s="2">
        <v>1056.6199999999999</v>
      </c>
      <c r="R270" s="2">
        <v>653.38</v>
      </c>
      <c r="S270" t="s">
        <v>53</v>
      </c>
      <c r="T270" t="s">
        <v>114</v>
      </c>
      <c r="U270" t="s">
        <v>115</v>
      </c>
      <c r="V270" t="s">
        <v>39</v>
      </c>
      <c r="W270" t="s">
        <v>83</v>
      </c>
      <c r="X270" t="s">
        <v>41</v>
      </c>
      <c r="Y270" t="s">
        <v>42</v>
      </c>
      <c r="Z270" t="s">
        <v>223</v>
      </c>
      <c r="AA270" t="s">
        <v>44</v>
      </c>
      <c r="AB270" t="s">
        <v>44</v>
      </c>
    </row>
    <row r="271" spans="1:28" x14ac:dyDescent="0.25">
      <c r="A271" t="s">
        <v>946</v>
      </c>
      <c r="B271" s="1">
        <v>45314</v>
      </c>
      <c r="C271" t="s">
        <v>947</v>
      </c>
      <c r="D271" t="s">
        <v>948</v>
      </c>
      <c r="E271">
        <v>55</v>
      </c>
      <c r="F271" t="s">
        <v>48</v>
      </c>
      <c r="G271" t="s">
        <v>436</v>
      </c>
      <c r="H271" t="s">
        <v>437</v>
      </c>
      <c r="I271" t="s">
        <v>74</v>
      </c>
      <c r="J271" t="s">
        <v>190</v>
      </c>
      <c r="K271">
        <v>4</v>
      </c>
      <c r="L271" s="2">
        <v>1800</v>
      </c>
      <c r="M271">
        <v>30</v>
      </c>
      <c r="N271" s="2">
        <v>7200</v>
      </c>
      <c r="O271" s="2">
        <v>2160</v>
      </c>
      <c r="P271" s="2">
        <v>5040</v>
      </c>
      <c r="Q271" s="2">
        <v>4044.14</v>
      </c>
      <c r="R271" s="2">
        <v>995.86</v>
      </c>
      <c r="S271" t="s">
        <v>53</v>
      </c>
      <c r="T271" t="s">
        <v>290</v>
      </c>
      <c r="U271" t="s">
        <v>291</v>
      </c>
      <c r="V271" t="s">
        <v>39</v>
      </c>
      <c r="W271" t="s">
        <v>66</v>
      </c>
      <c r="X271" t="s">
        <v>97</v>
      </c>
      <c r="Y271" t="s">
        <v>56</v>
      </c>
      <c r="Z271" t="s">
        <v>107</v>
      </c>
      <c r="AA271" t="s">
        <v>44</v>
      </c>
      <c r="AB271" t="s">
        <v>44</v>
      </c>
    </row>
    <row r="272" spans="1:28" x14ac:dyDescent="0.25">
      <c r="A272" t="s">
        <v>949</v>
      </c>
      <c r="B272" s="1">
        <v>45314</v>
      </c>
      <c r="C272" t="s">
        <v>950</v>
      </c>
      <c r="D272" t="s">
        <v>951</v>
      </c>
      <c r="E272">
        <v>27</v>
      </c>
      <c r="F272" t="s">
        <v>31</v>
      </c>
      <c r="G272" t="s">
        <v>352</v>
      </c>
      <c r="H272" t="s">
        <v>353</v>
      </c>
      <c r="I272" t="s">
        <v>103</v>
      </c>
      <c r="J272" t="s">
        <v>104</v>
      </c>
      <c r="K272">
        <v>3</v>
      </c>
      <c r="L272" s="2">
        <v>850</v>
      </c>
      <c r="M272">
        <v>10</v>
      </c>
      <c r="N272" s="2">
        <v>2550</v>
      </c>
      <c r="O272" s="2">
        <v>255</v>
      </c>
      <c r="P272" s="2">
        <v>2295</v>
      </c>
      <c r="Q272" s="2">
        <v>1523.22</v>
      </c>
      <c r="R272" s="2">
        <v>771.78</v>
      </c>
      <c r="S272" t="s">
        <v>64</v>
      </c>
      <c r="T272" t="s">
        <v>105</v>
      </c>
      <c r="U272" t="s">
        <v>106</v>
      </c>
      <c r="V272" t="s">
        <v>39</v>
      </c>
      <c r="W272" t="s">
        <v>92</v>
      </c>
      <c r="X272" t="s">
        <v>67</v>
      </c>
      <c r="Y272" t="s">
        <v>56</v>
      </c>
      <c r="Z272" t="s">
        <v>43</v>
      </c>
      <c r="AA272" t="s">
        <v>44</v>
      </c>
      <c r="AB272" t="s">
        <v>44</v>
      </c>
    </row>
    <row r="273" spans="1:28" x14ac:dyDescent="0.25">
      <c r="A273" t="s">
        <v>952</v>
      </c>
      <c r="B273" s="1">
        <v>45314</v>
      </c>
      <c r="C273" t="s">
        <v>953</v>
      </c>
      <c r="D273" t="s">
        <v>954</v>
      </c>
      <c r="E273">
        <v>59</v>
      </c>
      <c r="F273" t="s">
        <v>31</v>
      </c>
      <c r="G273" t="s">
        <v>202</v>
      </c>
      <c r="H273" t="s">
        <v>203</v>
      </c>
      <c r="I273" t="s">
        <v>103</v>
      </c>
      <c r="J273" t="s">
        <v>104</v>
      </c>
      <c r="K273">
        <v>5</v>
      </c>
      <c r="L273" s="2">
        <v>550</v>
      </c>
      <c r="M273">
        <v>5</v>
      </c>
      <c r="N273" s="2">
        <v>2750</v>
      </c>
      <c r="O273" s="2">
        <v>137.5</v>
      </c>
      <c r="P273" s="2">
        <v>2612.5</v>
      </c>
      <c r="Q273" s="2">
        <v>1529.07</v>
      </c>
      <c r="R273" s="2">
        <v>1083.43</v>
      </c>
      <c r="S273" t="s">
        <v>53</v>
      </c>
      <c r="T273" t="s">
        <v>222</v>
      </c>
      <c r="U273" t="s">
        <v>38</v>
      </c>
      <c r="V273" t="s">
        <v>39</v>
      </c>
      <c r="W273" t="s">
        <v>137</v>
      </c>
      <c r="X273" t="s">
        <v>97</v>
      </c>
      <c r="Y273" t="s">
        <v>42</v>
      </c>
      <c r="Z273" t="s">
        <v>107</v>
      </c>
      <c r="AA273" t="s">
        <v>44</v>
      </c>
      <c r="AB273" t="s">
        <v>44</v>
      </c>
    </row>
    <row r="274" spans="1:28" x14ac:dyDescent="0.25">
      <c r="A274" t="s">
        <v>955</v>
      </c>
      <c r="B274" s="1">
        <v>45315</v>
      </c>
      <c r="C274" t="s">
        <v>956</v>
      </c>
      <c r="D274" t="s">
        <v>957</v>
      </c>
      <c r="E274">
        <v>37</v>
      </c>
      <c r="F274" t="s">
        <v>31</v>
      </c>
      <c r="G274" t="s">
        <v>32</v>
      </c>
      <c r="H274" t="s">
        <v>33</v>
      </c>
      <c r="I274" t="s">
        <v>34</v>
      </c>
      <c r="J274" t="s">
        <v>35</v>
      </c>
      <c r="K274">
        <v>2</v>
      </c>
      <c r="L274" s="2">
        <v>55000</v>
      </c>
      <c r="M274">
        <v>15</v>
      </c>
      <c r="N274" s="2">
        <v>110000</v>
      </c>
      <c r="O274" s="2">
        <v>16500</v>
      </c>
      <c r="P274" s="2">
        <v>93500</v>
      </c>
      <c r="Q274" s="2">
        <v>72721.149999999994</v>
      </c>
      <c r="R274" s="2">
        <v>20778.849999999999</v>
      </c>
      <c r="S274" t="s">
        <v>64</v>
      </c>
      <c r="T274" t="s">
        <v>163</v>
      </c>
      <c r="U274" t="s">
        <v>164</v>
      </c>
      <c r="V274" t="s">
        <v>39</v>
      </c>
      <c r="W274" t="s">
        <v>83</v>
      </c>
      <c r="X274" t="s">
        <v>97</v>
      </c>
      <c r="Y274" t="s">
        <v>56</v>
      </c>
      <c r="Z274" t="s">
        <v>107</v>
      </c>
      <c r="AA274" t="s">
        <v>44</v>
      </c>
      <c r="AB274" t="s">
        <v>44</v>
      </c>
    </row>
    <row r="275" spans="1:28" x14ac:dyDescent="0.25">
      <c r="A275" t="s">
        <v>958</v>
      </c>
      <c r="B275" s="1">
        <v>45315</v>
      </c>
      <c r="C275" t="s">
        <v>959</v>
      </c>
      <c r="D275" t="s">
        <v>960</v>
      </c>
      <c r="E275">
        <v>53</v>
      </c>
      <c r="F275" t="s">
        <v>31</v>
      </c>
      <c r="G275" t="s">
        <v>197</v>
      </c>
      <c r="H275" t="s">
        <v>198</v>
      </c>
      <c r="I275" t="s">
        <v>74</v>
      </c>
      <c r="J275" t="s">
        <v>75</v>
      </c>
      <c r="K275">
        <v>1</v>
      </c>
      <c r="L275" s="2">
        <v>2600</v>
      </c>
      <c r="M275">
        <v>0</v>
      </c>
      <c r="N275" s="2">
        <v>2600</v>
      </c>
      <c r="O275" s="2">
        <v>0</v>
      </c>
      <c r="P275" s="2">
        <v>2600</v>
      </c>
      <c r="Q275" s="2">
        <v>1830.98</v>
      </c>
      <c r="R275" s="2">
        <v>769.02</v>
      </c>
      <c r="S275" t="s">
        <v>53</v>
      </c>
      <c r="T275" t="s">
        <v>178</v>
      </c>
      <c r="U275" t="s">
        <v>154</v>
      </c>
      <c r="V275" t="s">
        <v>39</v>
      </c>
      <c r="W275" t="s">
        <v>92</v>
      </c>
      <c r="X275" t="s">
        <v>67</v>
      </c>
      <c r="Y275" t="s">
        <v>42</v>
      </c>
      <c r="Z275" t="s">
        <v>43</v>
      </c>
      <c r="AA275" t="s">
        <v>44</v>
      </c>
      <c r="AB275" t="s">
        <v>44</v>
      </c>
    </row>
    <row r="276" spans="1:28" x14ac:dyDescent="0.25">
      <c r="A276" t="s">
        <v>961</v>
      </c>
      <c r="B276" s="1">
        <v>45315</v>
      </c>
      <c r="C276" t="s">
        <v>962</v>
      </c>
      <c r="D276" t="s">
        <v>963</v>
      </c>
      <c r="E276">
        <v>32</v>
      </c>
      <c r="F276" t="s">
        <v>31</v>
      </c>
      <c r="G276" t="s">
        <v>207</v>
      </c>
      <c r="H276" t="s">
        <v>208</v>
      </c>
      <c r="I276" t="s">
        <v>34</v>
      </c>
      <c r="J276" t="s">
        <v>143</v>
      </c>
      <c r="K276">
        <v>2</v>
      </c>
      <c r="L276" s="2">
        <v>18000</v>
      </c>
      <c r="M276">
        <v>0</v>
      </c>
      <c r="N276" s="2">
        <v>36000</v>
      </c>
      <c r="O276" s="2">
        <v>0</v>
      </c>
      <c r="P276" s="2">
        <v>36000</v>
      </c>
      <c r="Q276" s="2">
        <v>23396.52</v>
      </c>
      <c r="R276" s="2">
        <v>12603.48</v>
      </c>
      <c r="S276" t="s">
        <v>53</v>
      </c>
      <c r="T276" t="s">
        <v>290</v>
      </c>
      <c r="U276" t="s">
        <v>291</v>
      </c>
      <c r="V276" t="s">
        <v>39</v>
      </c>
      <c r="W276" t="s">
        <v>124</v>
      </c>
      <c r="X276" t="s">
        <v>97</v>
      </c>
      <c r="Y276" t="s">
        <v>56</v>
      </c>
      <c r="Z276" t="s">
        <v>43</v>
      </c>
      <c r="AA276" t="s">
        <v>44</v>
      </c>
      <c r="AB276" t="s">
        <v>44</v>
      </c>
    </row>
    <row r="277" spans="1:28" x14ac:dyDescent="0.25">
      <c r="A277" t="s">
        <v>964</v>
      </c>
      <c r="B277" s="1">
        <v>45315</v>
      </c>
      <c r="C277" t="s">
        <v>965</v>
      </c>
      <c r="D277" t="s">
        <v>966</v>
      </c>
      <c r="E277">
        <v>44</v>
      </c>
      <c r="F277" t="s">
        <v>31</v>
      </c>
      <c r="G277" t="s">
        <v>158</v>
      </c>
      <c r="H277" t="s">
        <v>159</v>
      </c>
      <c r="I277" t="s">
        <v>51</v>
      </c>
      <c r="J277" t="s">
        <v>52</v>
      </c>
      <c r="K277">
        <v>2</v>
      </c>
      <c r="L277" s="2">
        <v>650</v>
      </c>
      <c r="M277">
        <v>0</v>
      </c>
      <c r="N277" s="2">
        <v>1300</v>
      </c>
      <c r="O277" s="2">
        <v>0</v>
      </c>
      <c r="P277" s="2">
        <v>1300</v>
      </c>
      <c r="Q277" s="2">
        <v>1049.75</v>
      </c>
      <c r="R277" s="2">
        <v>250.25</v>
      </c>
      <c r="S277" t="s">
        <v>36</v>
      </c>
      <c r="T277" t="s">
        <v>96</v>
      </c>
      <c r="U277" t="s">
        <v>96</v>
      </c>
      <c r="V277" t="s">
        <v>39</v>
      </c>
      <c r="W277" t="s">
        <v>40</v>
      </c>
      <c r="X277" t="s">
        <v>41</v>
      </c>
      <c r="Y277" t="s">
        <v>56</v>
      </c>
      <c r="Z277" t="s">
        <v>43</v>
      </c>
      <c r="AA277" t="s">
        <v>44</v>
      </c>
      <c r="AB277" t="s">
        <v>44</v>
      </c>
    </row>
    <row r="278" spans="1:28" x14ac:dyDescent="0.25">
      <c r="A278" t="s">
        <v>967</v>
      </c>
      <c r="B278" s="1">
        <v>45315</v>
      </c>
      <c r="C278" t="s">
        <v>968</v>
      </c>
      <c r="D278" t="s">
        <v>969</v>
      </c>
      <c r="E278">
        <v>42</v>
      </c>
      <c r="F278" t="s">
        <v>48</v>
      </c>
      <c r="G278" t="s">
        <v>168</v>
      </c>
      <c r="H278" t="s">
        <v>169</v>
      </c>
      <c r="I278" t="s">
        <v>62</v>
      </c>
      <c r="J278" t="s">
        <v>143</v>
      </c>
      <c r="K278">
        <v>3</v>
      </c>
      <c r="L278" s="2">
        <v>1800</v>
      </c>
      <c r="M278">
        <v>5</v>
      </c>
      <c r="N278" s="2">
        <v>5400</v>
      </c>
      <c r="O278" s="2">
        <v>270</v>
      </c>
      <c r="P278" s="2">
        <v>5130</v>
      </c>
      <c r="Q278" s="2">
        <v>3205.56</v>
      </c>
      <c r="R278" s="2">
        <v>1924.44</v>
      </c>
      <c r="S278" t="s">
        <v>36</v>
      </c>
      <c r="T278" t="s">
        <v>37</v>
      </c>
      <c r="U278" t="s">
        <v>38</v>
      </c>
      <c r="V278" t="s">
        <v>39</v>
      </c>
      <c r="W278" t="s">
        <v>66</v>
      </c>
      <c r="X278" t="s">
        <v>97</v>
      </c>
      <c r="Y278" t="s">
        <v>56</v>
      </c>
      <c r="Z278" t="s">
        <v>43</v>
      </c>
      <c r="AA278" t="s">
        <v>44</v>
      </c>
      <c r="AB278" t="s">
        <v>44</v>
      </c>
    </row>
    <row r="279" spans="1:28" x14ac:dyDescent="0.25">
      <c r="A279" t="s">
        <v>970</v>
      </c>
      <c r="B279" s="1">
        <v>45315</v>
      </c>
      <c r="C279" t="s">
        <v>971</v>
      </c>
      <c r="D279" t="s">
        <v>972</v>
      </c>
      <c r="E279">
        <v>25</v>
      </c>
      <c r="F279" t="s">
        <v>31</v>
      </c>
      <c r="G279" t="s">
        <v>141</v>
      </c>
      <c r="H279" t="s">
        <v>142</v>
      </c>
      <c r="I279" t="s">
        <v>74</v>
      </c>
      <c r="J279" t="s">
        <v>143</v>
      </c>
      <c r="K279">
        <v>2</v>
      </c>
      <c r="L279" s="2">
        <v>900</v>
      </c>
      <c r="M279">
        <v>10</v>
      </c>
      <c r="N279" s="2">
        <v>1800</v>
      </c>
      <c r="O279" s="2">
        <v>180</v>
      </c>
      <c r="P279" s="2">
        <v>1620</v>
      </c>
      <c r="Q279" s="2">
        <v>1225.23</v>
      </c>
      <c r="R279" s="2">
        <v>394.77</v>
      </c>
      <c r="S279" t="s">
        <v>53</v>
      </c>
      <c r="T279" t="s">
        <v>578</v>
      </c>
      <c r="U279" t="s">
        <v>579</v>
      </c>
      <c r="V279" t="s">
        <v>39</v>
      </c>
      <c r="W279" t="s">
        <v>40</v>
      </c>
      <c r="X279" t="s">
        <v>41</v>
      </c>
      <c r="Y279" t="s">
        <v>42</v>
      </c>
      <c r="Z279" t="s">
        <v>107</v>
      </c>
      <c r="AA279" t="s">
        <v>44</v>
      </c>
      <c r="AB279" t="s">
        <v>44</v>
      </c>
    </row>
    <row r="280" spans="1:28" x14ac:dyDescent="0.25">
      <c r="A280" t="s">
        <v>973</v>
      </c>
      <c r="B280" s="1">
        <v>45315</v>
      </c>
      <c r="C280" t="s">
        <v>974</v>
      </c>
      <c r="D280" t="s">
        <v>975</v>
      </c>
      <c r="E280">
        <v>46</v>
      </c>
      <c r="F280" t="s">
        <v>31</v>
      </c>
      <c r="G280" t="s">
        <v>238</v>
      </c>
      <c r="H280" t="s">
        <v>239</v>
      </c>
      <c r="I280" t="s">
        <v>62</v>
      </c>
      <c r="J280" t="s">
        <v>63</v>
      </c>
      <c r="K280">
        <v>1</v>
      </c>
      <c r="L280" s="2">
        <v>6500</v>
      </c>
      <c r="M280">
        <v>10</v>
      </c>
      <c r="N280" s="2">
        <v>6500</v>
      </c>
      <c r="O280" s="2">
        <v>650</v>
      </c>
      <c r="P280" s="2">
        <v>5850</v>
      </c>
      <c r="Q280" s="2">
        <v>3509.73</v>
      </c>
      <c r="R280" s="2">
        <v>2340.27</v>
      </c>
      <c r="S280" t="s">
        <v>64</v>
      </c>
      <c r="T280" t="s">
        <v>263</v>
      </c>
      <c r="U280" t="s">
        <v>91</v>
      </c>
      <c r="V280" t="s">
        <v>39</v>
      </c>
      <c r="W280" t="s">
        <v>83</v>
      </c>
      <c r="X280" t="s">
        <v>41</v>
      </c>
      <c r="Y280" t="s">
        <v>42</v>
      </c>
      <c r="Z280" t="s">
        <v>43</v>
      </c>
      <c r="AA280" t="s">
        <v>44</v>
      </c>
      <c r="AB280" t="s">
        <v>44</v>
      </c>
    </row>
    <row r="281" spans="1:28" x14ac:dyDescent="0.25">
      <c r="A281" t="s">
        <v>976</v>
      </c>
      <c r="B281" s="1">
        <v>45315</v>
      </c>
      <c r="C281" t="s">
        <v>977</v>
      </c>
      <c r="D281" t="s">
        <v>978</v>
      </c>
      <c r="E281">
        <v>26</v>
      </c>
      <c r="F281" t="s">
        <v>48</v>
      </c>
      <c r="G281" t="s">
        <v>212</v>
      </c>
      <c r="H281" t="s">
        <v>213</v>
      </c>
      <c r="I281" t="s">
        <v>51</v>
      </c>
      <c r="J281" t="s">
        <v>52</v>
      </c>
      <c r="K281">
        <v>4</v>
      </c>
      <c r="L281" s="2">
        <v>400</v>
      </c>
      <c r="M281">
        <v>10</v>
      </c>
      <c r="N281" s="2">
        <v>1600</v>
      </c>
      <c r="O281" s="2">
        <v>160</v>
      </c>
      <c r="P281" s="2">
        <v>1440</v>
      </c>
      <c r="Q281" s="2">
        <v>1160.8599999999999</v>
      </c>
      <c r="R281" s="2">
        <v>279.14</v>
      </c>
      <c r="S281" t="s">
        <v>53</v>
      </c>
      <c r="T281" t="s">
        <v>136</v>
      </c>
      <c r="U281" t="s">
        <v>38</v>
      </c>
      <c r="V281" t="s">
        <v>39</v>
      </c>
      <c r="W281" t="s">
        <v>83</v>
      </c>
      <c r="X281" t="s">
        <v>97</v>
      </c>
      <c r="Y281" t="s">
        <v>56</v>
      </c>
      <c r="Z281" t="s">
        <v>508</v>
      </c>
      <c r="AA281" t="s">
        <v>44</v>
      </c>
      <c r="AB281" t="s">
        <v>44</v>
      </c>
    </row>
    <row r="282" spans="1:28" x14ac:dyDescent="0.25">
      <c r="A282" t="s">
        <v>979</v>
      </c>
      <c r="B282" s="1">
        <v>45315</v>
      </c>
      <c r="C282" t="s">
        <v>980</v>
      </c>
      <c r="D282" t="s">
        <v>981</v>
      </c>
      <c r="E282">
        <v>28</v>
      </c>
      <c r="F282" t="s">
        <v>31</v>
      </c>
      <c r="G282" t="s">
        <v>134</v>
      </c>
      <c r="H282" t="s">
        <v>135</v>
      </c>
      <c r="I282" t="s">
        <v>62</v>
      </c>
      <c r="J282" t="s">
        <v>130</v>
      </c>
      <c r="K282">
        <v>2</v>
      </c>
      <c r="L282" s="2">
        <v>8500</v>
      </c>
      <c r="M282">
        <v>20</v>
      </c>
      <c r="N282" s="2">
        <v>17000</v>
      </c>
      <c r="O282" s="2">
        <v>3400</v>
      </c>
      <c r="P282" s="2">
        <v>13600</v>
      </c>
      <c r="Q282" s="2">
        <v>8256.2999999999993</v>
      </c>
      <c r="R282" s="2">
        <v>5343.7</v>
      </c>
      <c r="S282" t="s">
        <v>53</v>
      </c>
      <c r="T282" t="s">
        <v>578</v>
      </c>
      <c r="U282" t="s">
        <v>579</v>
      </c>
      <c r="V282" t="s">
        <v>39</v>
      </c>
      <c r="W282" t="s">
        <v>92</v>
      </c>
      <c r="X282" t="s">
        <v>67</v>
      </c>
      <c r="Y282" t="s">
        <v>56</v>
      </c>
      <c r="Z282" t="s">
        <v>43</v>
      </c>
      <c r="AA282" t="s">
        <v>68</v>
      </c>
      <c r="AB282" t="s">
        <v>44</v>
      </c>
    </row>
    <row r="283" spans="1:28" x14ac:dyDescent="0.25">
      <c r="A283" t="s">
        <v>982</v>
      </c>
      <c r="B283" s="1">
        <v>45315</v>
      </c>
      <c r="C283" t="s">
        <v>983</v>
      </c>
      <c r="D283" t="s">
        <v>984</v>
      </c>
      <c r="E283">
        <v>34</v>
      </c>
      <c r="F283" t="s">
        <v>48</v>
      </c>
      <c r="G283" t="s">
        <v>202</v>
      </c>
      <c r="H283" t="s">
        <v>203</v>
      </c>
      <c r="I283" t="s">
        <v>103</v>
      </c>
      <c r="J283" t="s">
        <v>104</v>
      </c>
      <c r="K283">
        <v>4</v>
      </c>
      <c r="L283" s="2">
        <v>550</v>
      </c>
      <c r="M283">
        <v>15</v>
      </c>
      <c r="N283" s="2">
        <v>2200</v>
      </c>
      <c r="O283" s="2">
        <v>330</v>
      </c>
      <c r="P283" s="2">
        <v>1870</v>
      </c>
      <c r="Q283" s="2">
        <v>1162.46</v>
      </c>
      <c r="R283" s="2">
        <v>707.54</v>
      </c>
      <c r="S283" t="s">
        <v>53</v>
      </c>
      <c r="T283" t="s">
        <v>398</v>
      </c>
      <c r="U283" t="s">
        <v>399</v>
      </c>
      <c r="V283" t="s">
        <v>39</v>
      </c>
      <c r="W283" t="s">
        <v>66</v>
      </c>
      <c r="X283" t="s">
        <v>67</v>
      </c>
      <c r="Y283" t="s">
        <v>84</v>
      </c>
      <c r="Z283" t="s">
        <v>43</v>
      </c>
      <c r="AA283" t="s">
        <v>44</v>
      </c>
      <c r="AB283" t="s">
        <v>44</v>
      </c>
    </row>
    <row r="284" spans="1:28" x14ac:dyDescent="0.25">
      <c r="A284" t="s">
        <v>985</v>
      </c>
      <c r="B284" s="1">
        <v>45315</v>
      </c>
      <c r="C284" t="s">
        <v>986</v>
      </c>
      <c r="D284" t="s">
        <v>987</v>
      </c>
      <c r="E284">
        <v>50</v>
      </c>
      <c r="F284" t="s">
        <v>48</v>
      </c>
      <c r="G284" t="s">
        <v>298</v>
      </c>
      <c r="H284" t="s">
        <v>299</v>
      </c>
      <c r="I284" t="s">
        <v>103</v>
      </c>
      <c r="J284" t="s">
        <v>104</v>
      </c>
      <c r="K284">
        <v>5</v>
      </c>
      <c r="L284" s="2">
        <v>700</v>
      </c>
      <c r="M284">
        <v>10</v>
      </c>
      <c r="N284" s="2">
        <v>3500</v>
      </c>
      <c r="O284" s="2">
        <v>350</v>
      </c>
      <c r="P284" s="2">
        <v>3150</v>
      </c>
      <c r="Q284" s="2">
        <v>1970.54</v>
      </c>
      <c r="R284" s="2">
        <v>1179.46</v>
      </c>
      <c r="S284" t="s">
        <v>53</v>
      </c>
      <c r="T284" t="s">
        <v>114</v>
      </c>
      <c r="U284" t="s">
        <v>115</v>
      </c>
      <c r="V284" t="s">
        <v>39</v>
      </c>
      <c r="W284" t="s">
        <v>137</v>
      </c>
      <c r="X284" t="s">
        <v>67</v>
      </c>
      <c r="Y284" t="s">
        <v>42</v>
      </c>
      <c r="Z284" t="s">
        <v>43</v>
      </c>
      <c r="AA284" t="s">
        <v>44</v>
      </c>
      <c r="AB284" t="s">
        <v>44</v>
      </c>
    </row>
    <row r="285" spans="1:28" x14ac:dyDescent="0.25">
      <c r="A285" t="s">
        <v>988</v>
      </c>
      <c r="B285" s="1">
        <v>45315</v>
      </c>
      <c r="C285" t="s">
        <v>989</v>
      </c>
      <c r="D285" t="s">
        <v>990</v>
      </c>
      <c r="E285">
        <v>43</v>
      </c>
      <c r="F285" t="s">
        <v>31</v>
      </c>
      <c r="G285" t="s">
        <v>318</v>
      </c>
      <c r="H285" t="s">
        <v>319</v>
      </c>
      <c r="I285" t="s">
        <v>34</v>
      </c>
      <c r="J285" t="s">
        <v>190</v>
      </c>
      <c r="K285">
        <v>3</v>
      </c>
      <c r="L285" s="2">
        <v>2500</v>
      </c>
      <c r="M285">
        <v>15</v>
      </c>
      <c r="N285" s="2">
        <v>7500</v>
      </c>
      <c r="O285" s="2">
        <v>1125</v>
      </c>
      <c r="P285" s="2">
        <v>6375</v>
      </c>
      <c r="Q285" s="2">
        <v>4174.45</v>
      </c>
      <c r="R285" s="2">
        <v>2200.5500000000002</v>
      </c>
      <c r="S285" t="s">
        <v>53</v>
      </c>
      <c r="T285" t="s">
        <v>105</v>
      </c>
      <c r="U285" t="s">
        <v>106</v>
      </c>
      <c r="V285" t="s">
        <v>39</v>
      </c>
      <c r="W285" t="s">
        <v>137</v>
      </c>
      <c r="X285" t="s">
        <v>97</v>
      </c>
      <c r="Y285" t="s">
        <v>42</v>
      </c>
      <c r="Z285" t="s">
        <v>43</v>
      </c>
      <c r="AA285" t="s">
        <v>44</v>
      </c>
      <c r="AB285" t="s">
        <v>44</v>
      </c>
    </row>
    <row r="286" spans="1:28" x14ac:dyDescent="0.25">
      <c r="A286" t="s">
        <v>991</v>
      </c>
      <c r="B286" s="1">
        <v>45315</v>
      </c>
      <c r="C286" t="s">
        <v>992</v>
      </c>
      <c r="D286" t="s">
        <v>993</v>
      </c>
      <c r="E286">
        <v>34</v>
      </c>
      <c r="F286" t="s">
        <v>31</v>
      </c>
      <c r="G286" t="s">
        <v>217</v>
      </c>
      <c r="H286" t="s">
        <v>218</v>
      </c>
      <c r="I286" t="s">
        <v>34</v>
      </c>
      <c r="J286" t="s">
        <v>130</v>
      </c>
      <c r="K286">
        <v>1</v>
      </c>
      <c r="L286" s="2">
        <v>28000</v>
      </c>
      <c r="M286">
        <v>5</v>
      </c>
      <c r="N286" s="2">
        <v>28000</v>
      </c>
      <c r="O286" s="2">
        <v>1400</v>
      </c>
      <c r="P286" s="2">
        <v>26600</v>
      </c>
      <c r="Q286" s="2">
        <v>21660.49</v>
      </c>
      <c r="R286" s="2">
        <v>4939.51</v>
      </c>
      <c r="S286" t="s">
        <v>53</v>
      </c>
      <c r="T286" t="s">
        <v>578</v>
      </c>
      <c r="U286" t="s">
        <v>579</v>
      </c>
      <c r="V286" t="s">
        <v>39</v>
      </c>
      <c r="W286" t="s">
        <v>124</v>
      </c>
      <c r="X286" t="s">
        <v>67</v>
      </c>
      <c r="Y286" t="s">
        <v>56</v>
      </c>
      <c r="Z286" t="s">
        <v>43</v>
      </c>
      <c r="AA286" t="s">
        <v>44</v>
      </c>
      <c r="AB286" t="s">
        <v>44</v>
      </c>
    </row>
    <row r="287" spans="1:28" x14ac:dyDescent="0.25">
      <c r="A287" t="s">
        <v>994</v>
      </c>
      <c r="B287" s="1">
        <v>45315</v>
      </c>
      <c r="C287" t="s">
        <v>995</v>
      </c>
      <c r="D287" t="s">
        <v>996</v>
      </c>
      <c r="E287">
        <v>33</v>
      </c>
      <c r="F287" t="s">
        <v>31</v>
      </c>
      <c r="G287" t="s">
        <v>436</v>
      </c>
      <c r="H287" t="s">
        <v>437</v>
      </c>
      <c r="I287" t="s">
        <v>74</v>
      </c>
      <c r="J287" t="s">
        <v>190</v>
      </c>
      <c r="K287">
        <v>4</v>
      </c>
      <c r="L287" s="2">
        <v>1800</v>
      </c>
      <c r="M287">
        <v>5</v>
      </c>
      <c r="N287" s="2">
        <v>7200</v>
      </c>
      <c r="O287" s="2">
        <v>360</v>
      </c>
      <c r="P287" s="2">
        <v>6840</v>
      </c>
      <c r="Q287" s="2">
        <v>4613.46</v>
      </c>
      <c r="R287" s="2">
        <v>2226.54</v>
      </c>
      <c r="S287" t="s">
        <v>36</v>
      </c>
      <c r="T287" t="s">
        <v>96</v>
      </c>
      <c r="U287" t="s">
        <v>96</v>
      </c>
      <c r="V287" t="s">
        <v>39</v>
      </c>
      <c r="W287" t="s">
        <v>92</v>
      </c>
      <c r="X287" t="s">
        <v>97</v>
      </c>
      <c r="Y287" t="s">
        <v>42</v>
      </c>
      <c r="Z287" t="s">
        <v>43</v>
      </c>
      <c r="AA287" t="s">
        <v>44</v>
      </c>
      <c r="AB287" t="s">
        <v>44</v>
      </c>
    </row>
    <row r="288" spans="1:28" x14ac:dyDescent="0.25">
      <c r="A288" t="s">
        <v>997</v>
      </c>
      <c r="B288" s="1">
        <v>45316</v>
      </c>
      <c r="C288" t="s">
        <v>166</v>
      </c>
      <c r="D288" t="s">
        <v>167</v>
      </c>
      <c r="E288">
        <v>27</v>
      </c>
      <c r="F288" t="s">
        <v>111</v>
      </c>
      <c r="G288" t="s">
        <v>387</v>
      </c>
      <c r="H288" t="s">
        <v>388</v>
      </c>
      <c r="I288" t="s">
        <v>74</v>
      </c>
      <c r="J288" t="s">
        <v>75</v>
      </c>
      <c r="K288">
        <v>4</v>
      </c>
      <c r="L288" s="2">
        <v>3200</v>
      </c>
      <c r="M288">
        <v>30</v>
      </c>
      <c r="N288" s="2">
        <v>12800</v>
      </c>
      <c r="O288" s="2">
        <v>3840</v>
      </c>
      <c r="P288" s="2">
        <v>8960</v>
      </c>
      <c r="Q288" s="2">
        <v>6325.65</v>
      </c>
      <c r="R288" s="2">
        <v>2634.35</v>
      </c>
      <c r="S288" t="s">
        <v>53</v>
      </c>
      <c r="T288" t="s">
        <v>290</v>
      </c>
      <c r="U288" t="s">
        <v>291</v>
      </c>
      <c r="V288" t="s">
        <v>39</v>
      </c>
      <c r="W288" t="s">
        <v>66</v>
      </c>
      <c r="X288" t="s">
        <v>41</v>
      </c>
      <c r="Y288" t="s">
        <v>42</v>
      </c>
      <c r="Z288" t="s">
        <v>43</v>
      </c>
      <c r="AA288" t="s">
        <v>44</v>
      </c>
      <c r="AB288" t="s">
        <v>44</v>
      </c>
    </row>
    <row r="289" spans="1:28" x14ac:dyDescent="0.25">
      <c r="A289" t="s">
        <v>998</v>
      </c>
      <c r="B289" s="1">
        <v>45316</v>
      </c>
      <c r="C289" t="s">
        <v>999</v>
      </c>
      <c r="D289" t="s">
        <v>1000</v>
      </c>
      <c r="E289">
        <v>35</v>
      </c>
      <c r="F289" t="s">
        <v>48</v>
      </c>
      <c r="G289" t="s">
        <v>344</v>
      </c>
      <c r="H289" t="s">
        <v>345</v>
      </c>
      <c r="I289" t="s">
        <v>34</v>
      </c>
      <c r="J289" t="s">
        <v>121</v>
      </c>
      <c r="K289">
        <v>1</v>
      </c>
      <c r="L289" s="2">
        <v>1600</v>
      </c>
      <c r="M289">
        <v>15</v>
      </c>
      <c r="N289" s="2">
        <v>1600</v>
      </c>
      <c r="O289" s="2">
        <v>240</v>
      </c>
      <c r="P289" s="2">
        <v>1360</v>
      </c>
      <c r="Q289" s="2">
        <v>921.43</v>
      </c>
      <c r="R289" s="2">
        <v>438.57</v>
      </c>
      <c r="S289" t="s">
        <v>36</v>
      </c>
      <c r="T289" t="s">
        <v>263</v>
      </c>
      <c r="U289" t="s">
        <v>91</v>
      </c>
      <c r="V289" t="s">
        <v>39</v>
      </c>
      <c r="W289" t="s">
        <v>124</v>
      </c>
      <c r="X289" t="s">
        <v>97</v>
      </c>
      <c r="Y289" t="s">
        <v>56</v>
      </c>
      <c r="Z289" t="s">
        <v>43</v>
      </c>
      <c r="AA289" t="s">
        <v>44</v>
      </c>
      <c r="AB289" t="s">
        <v>44</v>
      </c>
    </row>
    <row r="290" spans="1:28" x14ac:dyDescent="0.25">
      <c r="A290" t="s">
        <v>1001</v>
      </c>
      <c r="B290" s="1">
        <v>45316</v>
      </c>
      <c r="C290" t="s">
        <v>1002</v>
      </c>
      <c r="D290" t="s">
        <v>1003</v>
      </c>
      <c r="E290">
        <v>30</v>
      </c>
      <c r="F290" t="s">
        <v>48</v>
      </c>
      <c r="G290" t="s">
        <v>60</v>
      </c>
      <c r="H290" t="s">
        <v>61</v>
      </c>
      <c r="I290" t="s">
        <v>62</v>
      </c>
      <c r="J290" t="s">
        <v>63</v>
      </c>
      <c r="K290">
        <v>1</v>
      </c>
      <c r="L290" s="2">
        <v>3500</v>
      </c>
      <c r="M290">
        <v>10</v>
      </c>
      <c r="N290" s="2">
        <v>3500</v>
      </c>
      <c r="O290" s="2">
        <v>350</v>
      </c>
      <c r="P290" s="2">
        <v>3150</v>
      </c>
      <c r="Q290" s="2">
        <v>2098.3200000000002</v>
      </c>
      <c r="R290" s="2">
        <v>1051.68</v>
      </c>
      <c r="S290" t="s">
        <v>64</v>
      </c>
      <c r="T290" t="s">
        <v>407</v>
      </c>
      <c r="U290" t="s">
        <v>408</v>
      </c>
      <c r="V290" t="s">
        <v>39</v>
      </c>
      <c r="W290" t="s">
        <v>66</v>
      </c>
      <c r="X290" t="s">
        <v>41</v>
      </c>
      <c r="Y290" t="s">
        <v>56</v>
      </c>
      <c r="Z290" t="s">
        <v>43</v>
      </c>
      <c r="AA290" t="s">
        <v>44</v>
      </c>
      <c r="AB290" t="s">
        <v>44</v>
      </c>
    </row>
    <row r="291" spans="1:28" x14ac:dyDescent="0.25">
      <c r="A291" t="s">
        <v>1004</v>
      </c>
      <c r="B291" s="1">
        <v>45316</v>
      </c>
      <c r="C291" t="s">
        <v>1005</v>
      </c>
      <c r="D291" t="s">
        <v>1006</v>
      </c>
      <c r="E291">
        <v>26</v>
      </c>
      <c r="F291" t="s">
        <v>48</v>
      </c>
      <c r="G291" t="s">
        <v>387</v>
      </c>
      <c r="H291" t="s">
        <v>388</v>
      </c>
      <c r="I291" t="s">
        <v>74</v>
      </c>
      <c r="J291" t="s">
        <v>75</v>
      </c>
      <c r="K291">
        <v>3</v>
      </c>
      <c r="L291" s="2">
        <v>3200</v>
      </c>
      <c r="M291">
        <v>10</v>
      </c>
      <c r="N291" s="2">
        <v>9600</v>
      </c>
      <c r="O291" s="2">
        <v>960</v>
      </c>
      <c r="P291" s="2">
        <v>8640</v>
      </c>
      <c r="Q291" s="2">
        <v>6593.99</v>
      </c>
      <c r="R291" s="2">
        <v>2046.01</v>
      </c>
      <c r="S291" t="s">
        <v>53</v>
      </c>
      <c r="T291" t="s">
        <v>178</v>
      </c>
      <c r="U291" t="s">
        <v>154</v>
      </c>
      <c r="V291" t="s">
        <v>39</v>
      </c>
      <c r="W291" t="s">
        <v>66</v>
      </c>
      <c r="X291" t="s">
        <v>97</v>
      </c>
      <c r="Y291" t="s">
        <v>56</v>
      </c>
      <c r="Z291" t="s">
        <v>223</v>
      </c>
      <c r="AA291" t="s">
        <v>44</v>
      </c>
      <c r="AB291" t="s">
        <v>44</v>
      </c>
    </row>
    <row r="292" spans="1:28" x14ac:dyDescent="0.25">
      <c r="A292" t="s">
        <v>1007</v>
      </c>
      <c r="B292" s="1">
        <v>45316</v>
      </c>
      <c r="C292" t="s">
        <v>809</v>
      </c>
      <c r="D292" t="s">
        <v>810</v>
      </c>
      <c r="E292">
        <v>25</v>
      </c>
      <c r="F292" t="s">
        <v>111</v>
      </c>
      <c r="G292" t="s">
        <v>217</v>
      </c>
      <c r="H292" t="s">
        <v>218</v>
      </c>
      <c r="I292" t="s">
        <v>34</v>
      </c>
      <c r="J292" t="s">
        <v>130</v>
      </c>
      <c r="K292">
        <v>3</v>
      </c>
      <c r="L292" s="2">
        <v>28000</v>
      </c>
      <c r="M292">
        <v>10</v>
      </c>
      <c r="N292" s="2">
        <v>84000</v>
      </c>
      <c r="O292" s="2">
        <v>8400</v>
      </c>
      <c r="P292" s="2">
        <v>75600</v>
      </c>
      <c r="Q292" s="2">
        <v>44523.24</v>
      </c>
      <c r="R292" s="2">
        <v>31076.76</v>
      </c>
      <c r="S292" t="s">
        <v>53</v>
      </c>
      <c r="T292" t="s">
        <v>275</v>
      </c>
      <c r="U292" t="s">
        <v>123</v>
      </c>
      <c r="V292" t="s">
        <v>39</v>
      </c>
      <c r="W292" t="s">
        <v>92</v>
      </c>
      <c r="X292" t="s">
        <v>41</v>
      </c>
      <c r="Y292" t="s">
        <v>42</v>
      </c>
      <c r="Z292" t="s">
        <v>43</v>
      </c>
      <c r="AA292" t="s">
        <v>44</v>
      </c>
      <c r="AB292" t="s">
        <v>44</v>
      </c>
    </row>
    <row r="293" spans="1:28" x14ac:dyDescent="0.25">
      <c r="A293" t="s">
        <v>1008</v>
      </c>
      <c r="B293" s="1">
        <v>45316</v>
      </c>
      <c r="C293" t="s">
        <v>210</v>
      </c>
      <c r="D293" t="s">
        <v>211</v>
      </c>
      <c r="E293">
        <v>20</v>
      </c>
      <c r="F293" t="s">
        <v>48</v>
      </c>
      <c r="G293" t="s">
        <v>436</v>
      </c>
      <c r="H293" t="s">
        <v>437</v>
      </c>
      <c r="I293" t="s">
        <v>74</v>
      </c>
      <c r="J293" t="s">
        <v>190</v>
      </c>
      <c r="K293">
        <v>2</v>
      </c>
      <c r="L293" s="2">
        <v>1800</v>
      </c>
      <c r="M293">
        <v>10</v>
      </c>
      <c r="N293" s="2">
        <v>3600</v>
      </c>
      <c r="O293" s="2">
        <v>360</v>
      </c>
      <c r="P293" s="2">
        <v>3240</v>
      </c>
      <c r="Q293" s="2">
        <v>2510.06</v>
      </c>
      <c r="R293" s="2">
        <v>729.94</v>
      </c>
      <c r="S293" t="s">
        <v>36</v>
      </c>
      <c r="T293" t="s">
        <v>578</v>
      </c>
      <c r="U293" t="s">
        <v>579</v>
      </c>
      <c r="V293" t="s">
        <v>39</v>
      </c>
      <c r="W293" t="s">
        <v>137</v>
      </c>
      <c r="X293" t="s">
        <v>41</v>
      </c>
      <c r="Y293" t="s">
        <v>56</v>
      </c>
      <c r="Z293" t="s">
        <v>43</v>
      </c>
      <c r="AA293" t="s">
        <v>44</v>
      </c>
      <c r="AB293" t="s">
        <v>44</v>
      </c>
    </row>
    <row r="294" spans="1:28" x14ac:dyDescent="0.25">
      <c r="A294" t="s">
        <v>1009</v>
      </c>
      <c r="B294" s="1">
        <v>45316</v>
      </c>
      <c r="C294" t="s">
        <v>1010</v>
      </c>
      <c r="D294" t="s">
        <v>1011</v>
      </c>
      <c r="E294">
        <v>47</v>
      </c>
      <c r="F294" t="s">
        <v>48</v>
      </c>
      <c r="G294" t="s">
        <v>158</v>
      </c>
      <c r="H294" t="s">
        <v>159</v>
      </c>
      <c r="I294" t="s">
        <v>51</v>
      </c>
      <c r="J294" t="s">
        <v>52</v>
      </c>
      <c r="K294">
        <v>1</v>
      </c>
      <c r="L294" s="2">
        <v>650</v>
      </c>
      <c r="M294">
        <v>15</v>
      </c>
      <c r="N294" s="2">
        <v>650</v>
      </c>
      <c r="O294" s="2">
        <v>97.5</v>
      </c>
      <c r="P294" s="2">
        <v>552.5</v>
      </c>
      <c r="Q294" s="2">
        <v>403.81</v>
      </c>
      <c r="R294" s="2">
        <v>148.69</v>
      </c>
      <c r="S294" t="s">
        <v>53</v>
      </c>
      <c r="T294" t="s">
        <v>222</v>
      </c>
      <c r="U294" t="s">
        <v>38</v>
      </c>
      <c r="V294" t="s">
        <v>39</v>
      </c>
      <c r="W294" t="s">
        <v>83</v>
      </c>
      <c r="X294" t="s">
        <v>97</v>
      </c>
      <c r="Y294" t="s">
        <v>42</v>
      </c>
      <c r="Z294" t="s">
        <v>43</v>
      </c>
      <c r="AA294" t="s">
        <v>44</v>
      </c>
      <c r="AB294" t="s">
        <v>44</v>
      </c>
    </row>
    <row r="295" spans="1:28" x14ac:dyDescent="0.25">
      <c r="A295" t="s">
        <v>1012</v>
      </c>
      <c r="B295" s="1">
        <v>45316</v>
      </c>
      <c r="C295" t="s">
        <v>1013</v>
      </c>
      <c r="D295" t="s">
        <v>1014</v>
      </c>
      <c r="E295">
        <v>60</v>
      </c>
      <c r="F295" t="s">
        <v>31</v>
      </c>
      <c r="G295" t="s">
        <v>227</v>
      </c>
      <c r="H295" t="s">
        <v>228</v>
      </c>
      <c r="I295" t="s">
        <v>74</v>
      </c>
      <c r="J295" t="s">
        <v>75</v>
      </c>
      <c r="K295">
        <v>3</v>
      </c>
      <c r="L295" s="2">
        <v>1400</v>
      </c>
      <c r="M295">
        <v>20</v>
      </c>
      <c r="N295" s="2">
        <v>4200</v>
      </c>
      <c r="O295" s="2">
        <v>840</v>
      </c>
      <c r="P295" s="2">
        <v>3360</v>
      </c>
      <c r="Q295" s="2">
        <v>2551.7399999999998</v>
      </c>
      <c r="R295" s="2">
        <v>808.26</v>
      </c>
      <c r="S295" t="s">
        <v>64</v>
      </c>
      <c r="T295" t="s">
        <v>222</v>
      </c>
      <c r="U295" t="s">
        <v>38</v>
      </c>
      <c r="V295" t="s">
        <v>39</v>
      </c>
      <c r="W295" t="s">
        <v>137</v>
      </c>
      <c r="X295" t="s">
        <v>41</v>
      </c>
      <c r="Y295" t="s">
        <v>84</v>
      </c>
      <c r="Z295" t="s">
        <v>43</v>
      </c>
      <c r="AA295" t="s">
        <v>44</v>
      </c>
      <c r="AB295" t="s">
        <v>44</v>
      </c>
    </row>
    <row r="296" spans="1:28" x14ac:dyDescent="0.25">
      <c r="A296" t="s">
        <v>1015</v>
      </c>
      <c r="B296" s="1">
        <v>45316</v>
      </c>
      <c r="C296" t="s">
        <v>1016</v>
      </c>
      <c r="D296" t="s">
        <v>1017</v>
      </c>
      <c r="E296">
        <v>19</v>
      </c>
      <c r="F296" t="s">
        <v>111</v>
      </c>
      <c r="G296" t="s">
        <v>168</v>
      </c>
      <c r="H296" t="s">
        <v>169</v>
      </c>
      <c r="I296" t="s">
        <v>62</v>
      </c>
      <c r="J296" t="s">
        <v>143</v>
      </c>
      <c r="K296">
        <v>2</v>
      </c>
      <c r="L296" s="2">
        <v>1800</v>
      </c>
      <c r="M296">
        <v>20</v>
      </c>
      <c r="N296" s="2">
        <v>3600</v>
      </c>
      <c r="O296" s="2">
        <v>720</v>
      </c>
      <c r="P296" s="2">
        <v>2880</v>
      </c>
      <c r="Q296" s="2">
        <v>2360.46</v>
      </c>
      <c r="R296" s="2">
        <v>519.54</v>
      </c>
      <c r="S296" t="s">
        <v>53</v>
      </c>
      <c r="T296" t="s">
        <v>407</v>
      </c>
      <c r="U296" t="s">
        <v>408</v>
      </c>
      <c r="V296" t="s">
        <v>39</v>
      </c>
      <c r="W296" t="s">
        <v>137</v>
      </c>
      <c r="X296" t="s">
        <v>97</v>
      </c>
      <c r="Y296" t="s">
        <v>56</v>
      </c>
      <c r="Z296" t="s">
        <v>43</v>
      </c>
      <c r="AA296" t="s">
        <v>44</v>
      </c>
      <c r="AB296" t="s">
        <v>44</v>
      </c>
    </row>
    <row r="297" spans="1:28" x14ac:dyDescent="0.25">
      <c r="A297" t="s">
        <v>1018</v>
      </c>
      <c r="B297" s="1">
        <v>45316</v>
      </c>
      <c r="C297" t="s">
        <v>1019</v>
      </c>
      <c r="D297" t="s">
        <v>1020</v>
      </c>
      <c r="E297">
        <v>36</v>
      </c>
      <c r="F297" t="s">
        <v>31</v>
      </c>
      <c r="G297" t="s">
        <v>227</v>
      </c>
      <c r="H297" t="s">
        <v>228</v>
      </c>
      <c r="I297" t="s">
        <v>74</v>
      </c>
      <c r="J297" t="s">
        <v>75</v>
      </c>
      <c r="K297">
        <v>1</v>
      </c>
      <c r="L297" s="2">
        <v>1400</v>
      </c>
      <c r="M297">
        <v>20</v>
      </c>
      <c r="N297" s="2">
        <v>1400</v>
      </c>
      <c r="O297" s="2">
        <v>280</v>
      </c>
      <c r="P297" s="2">
        <v>1120</v>
      </c>
      <c r="Q297" s="2">
        <v>619.91</v>
      </c>
      <c r="R297" s="2">
        <v>500.09</v>
      </c>
      <c r="S297" t="s">
        <v>36</v>
      </c>
      <c r="T297" t="s">
        <v>263</v>
      </c>
      <c r="U297" t="s">
        <v>91</v>
      </c>
      <c r="V297" t="s">
        <v>39</v>
      </c>
      <c r="W297" t="s">
        <v>124</v>
      </c>
      <c r="X297" t="s">
        <v>97</v>
      </c>
      <c r="Y297" t="s">
        <v>56</v>
      </c>
      <c r="Z297" t="s">
        <v>43</v>
      </c>
      <c r="AA297" t="s">
        <v>44</v>
      </c>
      <c r="AB297" t="s">
        <v>44</v>
      </c>
    </row>
    <row r="298" spans="1:28" x14ac:dyDescent="0.25">
      <c r="A298" t="s">
        <v>1021</v>
      </c>
      <c r="B298" s="1">
        <v>45316</v>
      </c>
      <c r="C298" t="s">
        <v>1022</v>
      </c>
      <c r="D298" t="s">
        <v>1023</v>
      </c>
      <c r="E298">
        <v>53</v>
      </c>
      <c r="F298" t="s">
        <v>31</v>
      </c>
      <c r="G298" t="s">
        <v>202</v>
      </c>
      <c r="H298" t="s">
        <v>203</v>
      </c>
      <c r="I298" t="s">
        <v>103</v>
      </c>
      <c r="J298" t="s">
        <v>104</v>
      </c>
      <c r="K298">
        <v>1</v>
      </c>
      <c r="L298" s="2">
        <v>550</v>
      </c>
      <c r="M298">
        <v>15</v>
      </c>
      <c r="N298" s="2">
        <v>550</v>
      </c>
      <c r="O298" s="2">
        <v>82.5</v>
      </c>
      <c r="P298" s="2">
        <v>467.5</v>
      </c>
      <c r="Q298" s="2">
        <v>339.07</v>
      </c>
      <c r="R298" s="2">
        <v>128.43</v>
      </c>
      <c r="S298" t="s">
        <v>53</v>
      </c>
      <c r="T298" t="s">
        <v>398</v>
      </c>
      <c r="U298" t="s">
        <v>399</v>
      </c>
      <c r="V298" t="s">
        <v>39</v>
      </c>
      <c r="W298" t="s">
        <v>137</v>
      </c>
      <c r="X298" t="s">
        <v>97</v>
      </c>
      <c r="Y298" t="s">
        <v>56</v>
      </c>
      <c r="Z298" t="s">
        <v>43</v>
      </c>
      <c r="AA298" t="s">
        <v>68</v>
      </c>
      <c r="AB298" t="s">
        <v>44</v>
      </c>
    </row>
    <row r="299" spans="1:28" x14ac:dyDescent="0.25">
      <c r="A299" t="s">
        <v>1024</v>
      </c>
      <c r="B299" s="1">
        <v>45316</v>
      </c>
      <c r="C299" t="s">
        <v>1025</v>
      </c>
      <c r="D299" t="s">
        <v>1026</v>
      </c>
      <c r="E299">
        <v>59</v>
      </c>
      <c r="F299" t="s">
        <v>111</v>
      </c>
      <c r="G299" t="s">
        <v>168</v>
      </c>
      <c r="H299" t="s">
        <v>169</v>
      </c>
      <c r="I299" t="s">
        <v>62</v>
      </c>
      <c r="J299" t="s">
        <v>143</v>
      </c>
      <c r="K299">
        <v>1</v>
      </c>
      <c r="L299" s="2">
        <v>1800</v>
      </c>
      <c r="M299">
        <v>15</v>
      </c>
      <c r="N299" s="2">
        <v>1800</v>
      </c>
      <c r="O299" s="2">
        <v>270</v>
      </c>
      <c r="P299" s="2">
        <v>1530</v>
      </c>
      <c r="Q299" s="2">
        <v>900.1</v>
      </c>
      <c r="R299" s="2">
        <v>629.9</v>
      </c>
      <c r="S299" t="s">
        <v>53</v>
      </c>
      <c r="T299" t="s">
        <v>54</v>
      </c>
      <c r="U299" t="s">
        <v>55</v>
      </c>
      <c r="V299" t="s">
        <v>39</v>
      </c>
      <c r="W299" t="s">
        <v>137</v>
      </c>
      <c r="X299" t="s">
        <v>97</v>
      </c>
      <c r="Y299" t="s">
        <v>56</v>
      </c>
      <c r="Z299" t="s">
        <v>107</v>
      </c>
      <c r="AA299" t="s">
        <v>44</v>
      </c>
      <c r="AB299" t="s">
        <v>44</v>
      </c>
    </row>
    <row r="300" spans="1:28" x14ac:dyDescent="0.25">
      <c r="A300" t="s">
        <v>1027</v>
      </c>
      <c r="B300" s="1">
        <v>45316</v>
      </c>
      <c r="C300" t="s">
        <v>591</v>
      </c>
      <c r="D300" t="s">
        <v>592</v>
      </c>
      <c r="E300">
        <v>59</v>
      </c>
      <c r="F300" t="s">
        <v>31</v>
      </c>
      <c r="G300" t="s">
        <v>344</v>
      </c>
      <c r="H300" t="s">
        <v>345</v>
      </c>
      <c r="I300" t="s">
        <v>34</v>
      </c>
      <c r="J300" t="s">
        <v>121</v>
      </c>
      <c r="K300">
        <v>2</v>
      </c>
      <c r="L300" s="2">
        <v>1600</v>
      </c>
      <c r="M300">
        <v>25</v>
      </c>
      <c r="N300" s="2">
        <v>3200</v>
      </c>
      <c r="O300" s="2">
        <v>800</v>
      </c>
      <c r="P300" s="2">
        <v>2400</v>
      </c>
      <c r="Q300" s="2">
        <v>1693.31</v>
      </c>
      <c r="R300" s="2">
        <v>706.69</v>
      </c>
      <c r="S300" t="s">
        <v>36</v>
      </c>
      <c r="T300" t="s">
        <v>222</v>
      </c>
      <c r="U300" t="s">
        <v>38</v>
      </c>
      <c r="V300" t="s">
        <v>39</v>
      </c>
      <c r="W300" t="s">
        <v>124</v>
      </c>
      <c r="X300" t="s">
        <v>67</v>
      </c>
      <c r="Y300" t="s">
        <v>42</v>
      </c>
      <c r="Z300" t="s">
        <v>223</v>
      </c>
      <c r="AA300" t="s">
        <v>44</v>
      </c>
      <c r="AB300" t="s">
        <v>44</v>
      </c>
    </row>
    <row r="301" spans="1:28" x14ac:dyDescent="0.25">
      <c r="A301" t="s">
        <v>1028</v>
      </c>
      <c r="B301" s="1">
        <v>45316</v>
      </c>
      <c r="C301" t="s">
        <v>1029</v>
      </c>
      <c r="D301" t="s">
        <v>1030</v>
      </c>
      <c r="E301">
        <v>39</v>
      </c>
      <c r="F301" t="s">
        <v>48</v>
      </c>
      <c r="G301" t="s">
        <v>60</v>
      </c>
      <c r="H301" t="s">
        <v>61</v>
      </c>
      <c r="I301" t="s">
        <v>62</v>
      </c>
      <c r="J301" t="s">
        <v>63</v>
      </c>
      <c r="K301">
        <v>1</v>
      </c>
      <c r="L301" s="2">
        <v>3500</v>
      </c>
      <c r="M301">
        <v>20</v>
      </c>
      <c r="N301" s="2">
        <v>3500</v>
      </c>
      <c r="O301" s="2">
        <v>700</v>
      </c>
      <c r="P301" s="2">
        <v>2800</v>
      </c>
      <c r="Q301" s="2">
        <v>1687.56</v>
      </c>
      <c r="R301" s="2">
        <v>1112.44</v>
      </c>
      <c r="S301" t="s">
        <v>53</v>
      </c>
      <c r="T301" t="s">
        <v>275</v>
      </c>
      <c r="U301" t="s">
        <v>123</v>
      </c>
      <c r="V301" t="s">
        <v>39</v>
      </c>
      <c r="W301" t="s">
        <v>66</v>
      </c>
      <c r="X301" t="s">
        <v>67</v>
      </c>
      <c r="Y301" t="s">
        <v>56</v>
      </c>
      <c r="Z301" t="s">
        <v>43</v>
      </c>
      <c r="AA301" t="s">
        <v>44</v>
      </c>
      <c r="AB301" t="s">
        <v>44</v>
      </c>
    </row>
    <row r="302" spans="1:28" x14ac:dyDescent="0.25">
      <c r="A302" t="s">
        <v>1031</v>
      </c>
      <c r="B302" s="1">
        <v>45317</v>
      </c>
      <c r="C302" t="s">
        <v>584</v>
      </c>
      <c r="D302" t="s">
        <v>585</v>
      </c>
      <c r="E302">
        <v>24</v>
      </c>
      <c r="F302" t="s">
        <v>111</v>
      </c>
      <c r="G302" t="s">
        <v>298</v>
      </c>
      <c r="H302" t="s">
        <v>299</v>
      </c>
      <c r="I302" t="s">
        <v>103</v>
      </c>
      <c r="J302" t="s">
        <v>104</v>
      </c>
      <c r="K302">
        <v>1</v>
      </c>
      <c r="L302" s="2">
        <v>700</v>
      </c>
      <c r="M302">
        <v>15</v>
      </c>
      <c r="N302" s="2">
        <v>700</v>
      </c>
      <c r="O302" s="2">
        <v>105</v>
      </c>
      <c r="P302" s="2">
        <v>595</v>
      </c>
      <c r="Q302" s="2">
        <v>444.05</v>
      </c>
      <c r="R302" s="2">
        <v>150.94999999999999</v>
      </c>
      <c r="S302" t="s">
        <v>53</v>
      </c>
      <c r="T302" t="s">
        <v>65</v>
      </c>
      <c r="U302" t="s">
        <v>65</v>
      </c>
      <c r="V302" t="s">
        <v>39</v>
      </c>
      <c r="W302" t="s">
        <v>83</v>
      </c>
      <c r="X302" t="s">
        <v>41</v>
      </c>
      <c r="Y302" t="s">
        <v>56</v>
      </c>
      <c r="Z302" t="s">
        <v>43</v>
      </c>
      <c r="AA302" t="s">
        <v>44</v>
      </c>
      <c r="AB302" t="s">
        <v>44</v>
      </c>
    </row>
    <row r="303" spans="1:28" x14ac:dyDescent="0.25">
      <c r="A303" t="s">
        <v>1032</v>
      </c>
      <c r="B303" s="1">
        <v>45317</v>
      </c>
      <c r="C303" t="s">
        <v>1033</v>
      </c>
      <c r="D303" t="s">
        <v>1034</v>
      </c>
      <c r="E303">
        <v>60</v>
      </c>
      <c r="F303" t="s">
        <v>48</v>
      </c>
      <c r="G303" t="s">
        <v>119</v>
      </c>
      <c r="H303" t="s">
        <v>120</v>
      </c>
      <c r="I303" t="s">
        <v>62</v>
      </c>
      <c r="J303" t="s">
        <v>121</v>
      </c>
      <c r="K303">
        <v>2</v>
      </c>
      <c r="L303" s="2">
        <v>4800</v>
      </c>
      <c r="M303">
        <v>0</v>
      </c>
      <c r="N303" s="2">
        <v>9600</v>
      </c>
      <c r="O303" s="2">
        <v>0</v>
      </c>
      <c r="P303" s="2">
        <v>9600</v>
      </c>
      <c r="Q303" s="2">
        <v>6979.16</v>
      </c>
      <c r="R303" s="2">
        <v>2620.84</v>
      </c>
      <c r="S303" t="s">
        <v>53</v>
      </c>
      <c r="T303" t="s">
        <v>76</v>
      </c>
      <c r="U303" t="s">
        <v>77</v>
      </c>
      <c r="V303" t="s">
        <v>39</v>
      </c>
      <c r="W303" t="s">
        <v>137</v>
      </c>
      <c r="X303" t="s">
        <v>41</v>
      </c>
      <c r="Y303" t="s">
        <v>56</v>
      </c>
      <c r="Z303" t="s">
        <v>107</v>
      </c>
      <c r="AA303" t="s">
        <v>44</v>
      </c>
      <c r="AB303" t="s">
        <v>44</v>
      </c>
    </row>
    <row r="304" spans="1:28" x14ac:dyDescent="0.25">
      <c r="A304" t="s">
        <v>1035</v>
      </c>
      <c r="B304" s="1">
        <v>45317</v>
      </c>
      <c r="C304" t="s">
        <v>1036</v>
      </c>
      <c r="D304" t="s">
        <v>1037</v>
      </c>
      <c r="E304">
        <v>60</v>
      </c>
      <c r="F304" t="s">
        <v>31</v>
      </c>
      <c r="G304" t="s">
        <v>197</v>
      </c>
      <c r="H304" t="s">
        <v>198</v>
      </c>
      <c r="I304" t="s">
        <v>74</v>
      </c>
      <c r="J304" t="s">
        <v>75</v>
      </c>
      <c r="K304">
        <v>2</v>
      </c>
      <c r="L304" s="2">
        <v>2600</v>
      </c>
      <c r="M304">
        <v>15</v>
      </c>
      <c r="N304" s="2">
        <v>5200</v>
      </c>
      <c r="O304" s="2">
        <v>780</v>
      </c>
      <c r="P304" s="2">
        <v>4420</v>
      </c>
      <c r="Q304" s="2">
        <v>3532.49</v>
      </c>
      <c r="R304" s="2">
        <v>887.51</v>
      </c>
      <c r="S304" t="s">
        <v>64</v>
      </c>
      <c r="T304" t="s">
        <v>578</v>
      </c>
      <c r="U304" t="s">
        <v>579</v>
      </c>
      <c r="V304" t="s">
        <v>39</v>
      </c>
      <c r="W304" t="s">
        <v>137</v>
      </c>
      <c r="X304" t="s">
        <v>41</v>
      </c>
      <c r="Y304" t="s">
        <v>42</v>
      </c>
      <c r="Z304" t="s">
        <v>43</v>
      </c>
      <c r="AA304" t="s">
        <v>44</v>
      </c>
      <c r="AB304" t="s">
        <v>44</v>
      </c>
    </row>
    <row r="305" spans="1:28" x14ac:dyDescent="0.25">
      <c r="A305" t="s">
        <v>1038</v>
      </c>
      <c r="B305" s="1">
        <v>45317</v>
      </c>
      <c r="C305" t="s">
        <v>1039</v>
      </c>
      <c r="D305" t="s">
        <v>1040</v>
      </c>
      <c r="E305">
        <v>43</v>
      </c>
      <c r="F305" t="s">
        <v>48</v>
      </c>
      <c r="G305" t="s">
        <v>318</v>
      </c>
      <c r="H305" t="s">
        <v>319</v>
      </c>
      <c r="I305" t="s">
        <v>34</v>
      </c>
      <c r="J305" t="s">
        <v>190</v>
      </c>
      <c r="K305">
        <v>1</v>
      </c>
      <c r="L305" s="2">
        <v>2500</v>
      </c>
      <c r="M305">
        <v>0</v>
      </c>
      <c r="N305" s="2">
        <v>2500</v>
      </c>
      <c r="O305" s="2">
        <v>0</v>
      </c>
      <c r="P305" s="2">
        <v>2500</v>
      </c>
      <c r="Q305" s="2">
        <v>1937.76</v>
      </c>
      <c r="R305" s="2">
        <v>562.24</v>
      </c>
      <c r="S305" t="s">
        <v>53</v>
      </c>
      <c r="T305" t="s">
        <v>54</v>
      </c>
      <c r="U305" t="s">
        <v>55</v>
      </c>
      <c r="V305" t="s">
        <v>39</v>
      </c>
      <c r="W305" t="s">
        <v>137</v>
      </c>
      <c r="X305" t="s">
        <v>97</v>
      </c>
      <c r="Y305" t="s">
        <v>56</v>
      </c>
      <c r="Z305" t="s">
        <v>43</v>
      </c>
      <c r="AA305" t="s">
        <v>68</v>
      </c>
      <c r="AB305" t="s">
        <v>68</v>
      </c>
    </row>
    <row r="306" spans="1:28" x14ac:dyDescent="0.25">
      <c r="A306" t="s">
        <v>1041</v>
      </c>
      <c r="B306" s="1">
        <v>45317</v>
      </c>
      <c r="C306" t="s">
        <v>1042</v>
      </c>
      <c r="D306" t="s">
        <v>1043</v>
      </c>
      <c r="E306">
        <v>22</v>
      </c>
      <c r="F306" t="s">
        <v>111</v>
      </c>
      <c r="G306" t="s">
        <v>158</v>
      </c>
      <c r="H306" t="s">
        <v>159</v>
      </c>
      <c r="I306" t="s">
        <v>51</v>
      </c>
      <c r="J306" t="s">
        <v>52</v>
      </c>
      <c r="K306">
        <v>4</v>
      </c>
      <c r="L306" s="2">
        <v>650</v>
      </c>
      <c r="M306">
        <v>10</v>
      </c>
      <c r="N306" s="2">
        <v>2600</v>
      </c>
      <c r="O306" s="2">
        <v>260</v>
      </c>
      <c r="P306" s="2">
        <v>2340</v>
      </c>
      <c r="Q306" s="2">
        <v>1696.95</v>
      </c>
      <c r="R306" s="2">
        <v>643.04999999999995</v>
      </c>
      <c r="S306" t="s">
        <v>64</v>
      </c>
      <c r="T306" t="s">
        <v>65</v>
      </c>
      <c r="U306" t="s">
        <v>65</v>
      </c>
      <c r="V306" t="s">
        <v>39</v>
      </c>
      <c r="W306" t="s">
        <v>83</v>
      </c>
      <c r="X306" t="s">
        <v>41</v>
      </c>
      <c r="Y306" t="s">
        <v>56</v>
      </c>
      <c r="Z306" t="s">
        <v>43</v>
      </c>
      <c r="AA306" t="s">
        <v>44</v>
      </c>
      <c r="AB306" t="s">
        <v>44</v>
      </c>
    </row>
    <row r="307" spans="1:28" x14ac:dyDescent="0.25">
      <c r="A307" t="s">
        <v>1044</v>
      </c>
      <c r="B307" s="1">
        <v>45317</v>
      </c>
      <c r="C307" t="s">
        <v>1045</v>
      </c>
      <c r="D307" t="s">
        <v>1046</v>
      </c>
      <c r="E307">
        <v>27</v>
      </c>
      <c r="F307" t="s">
        <v>48</v>
      </c>
      <c r="G307" t="s">
        <v>352</v>
      </c>
      <c r="H307" t="s">
        <v>353</v>
      </c>
      <c r="I307" t="s">
        <v>103</v>
      </c>
      <c r="J307" t="s">
        <v>104</v>
      </c>
      <c r="K307">
        <v>1</v>
      </c>
      <c r="L307" s="2">
        <v>850</v>
      </c>
      <c r="M307">
        <v>15</v>
      </c>
      <c r="N307" s="2">
        <v>850</v>
      </c>
      <c r="O307" s="2">
        <v>127.5</v>
      </c>
      <c r="P307" s="2">
        <v>722.5</v>
      </c>
      <c r="Q307" s="2">
        <v>482.18</v>
      </c>
      <c r="R307" s="2">
        <v>240.32</v>
      </c>
      <c r="S307" t="s">
        <v>53</v>
      </c>
      <c r="T307" t="s">
        <v>163</v>
      </c>
      <c r="U307" t="s">
        <v>164</v>
      </c>
      <c r="V307" t="s">
        <v>39</v>
      </c>
      <c r="W307" t="s">
        <v>66</v>
      </c>
      <c r="X307" t="s">
        <v>41</v>
      </c>
      <c r="Y307" t="s">
        <v>84</v>
      </c>
      <c r="Z307" t="s">
        <v>43</v>
      </c>
      <c r="AA307" t="s">
        <v>68</v>
      </c>
      <c r="AB307" t="s">
        <v>44</v>
      </c>
    </row>
    <row r="308" spans="1:28" x14ac:dyDescent="0.25">
      <c r="A308" t="s">
        <v>1047</v>
      </c>
      <c r="B308" s="1">
        <v>45317</v>
      </c>
      <c r="C308" t="s">
        <v>1048</v>
      </c>
      <c r="D308" t="s">
        <v>1049</v>
      </c>
      <c r="E308">
        <v>23</v>
      </c>
      <c r="F308" t="s">
        <v>31</v>
      </c>
      <c r="G308" t="s">
        <v>158</v>
      </c>
      <c r="H308" t="s">
        <v>159</v>
      </c>
      <c r="I308" t="s">
        <v>51</v>
      </c>
      <c r="J308" t="s">
        <v>52</v>
      </c>
      <c r="K308">
        <v>1</v>
      </c>
      <c r="L308" s="2">
        <v>650</v>
      </c>
      <c r="M308">
        <v>5</v>
      </c>
      <c r="N308" s="2">
        <v>650</v>
      </c>
      <c r="O308" s="2">
        <v>32.5</v>
      </c>
      <c r="P308" s="2">
        <v>617.5</v>
      </c>
      <c r="Q308" s="2">
        <v>408.16</v>
      </c>
      <c r="R308" s="2">
        <v>209.34</v>
      </c>
      <c r="S308" t="s">
        <v>53</v>
      </c>
      <c r="T308" t="s">
        <v>65</v>
      </c>
      <c r="U308" t="s">
        <v>65</v>
      </c>
      <c r="V308" t="s">
        <v>39</v>
      </c>
      <c r="W308" t="s">
        <v>83</v>
      </c>
      <c r="X308" t="s">
        <v>41</v>
      </c>
      <c r="Y308" t="s">
        <v>56</v>
      </c>
      <c r="Z308" t="s">
        <v>223</v>
      </c>
      <c r="AA308" t="s">
        <v>68</v>
      </c>
      <c r="AB308" t="s">
        <v>68</v>
      </c>
    </row>
    <row r="309" spans="1:28" x14ac:dyDescent="0.25">
      <c r="A309" t="s">
        <v>1050</v>
      </c>
      <c r="B309" s="1">
        <v>45317</v>
      </c>
      <c r="C309" t="s">
        <v>1051</v>
      </c>
      <c r="D309" t="s">
        <v>1052</v>
      </c>
      <c r="E309">
        <v>23</v>
      </c>
      <c r="F309" t="s">
        <v>111</v>
      </c>
      <c r="G309" t="s">
        <v>168</v>
      </c>
      <c r="H309" t="s">
        <v>169</v>
      </c>
      <c r="I309" t="s">
        <v>62</v>
      </c>
      <c r="J309" t="s">
        <v>143</v>
      </c>
      <c r="K309">
        <v>2</v>
      </c>
      <c r="L309" s="2">
        <v>1800</v>
      </c>
      <c r="M309">
        <v>0</v>
      </c>
      <c r="N309" s="2">
        <v>3600</v>
      </c>
      <c r="O309" s="2">
        <v>0</v>
      </c>
      <c r="P309" s="2">
        <v>3600</v>
      </c>
      <c r="Q309" s="2">
        <v>2803.99</v>
      </c>
      <c r="R309" s="2">
        <v>796.01</v>
      </c>
      <c r="S309" t="s">
        <v>53</v>
      </c>
      <c r="T309" t="s">
        <v>578</v>
      </c>
      <c r="U309" t="s">
        <v>579</v>
      </c>
      <c r="V309" t="s">
        <v>39</v>
      </c>
      <c r="W309" t="s">
        <v>83</v>
      </c>
      <c r="X309" t="s">
        <v>97</v>
      </c>
      <c r="Y309" t="s">
        <v>56</v>
      </c>
      <c r="Z309" t="s">
        <v>223</v>
      </c>
      <c r="AA309" t="s">
        <v>44</v>
      </c>
      <c r="AB309" t="s">
        <v>44</v>
      </c>
    </row>
    <row r="310" spans="1:28" x14ac:dyDescent="0.25">
      <c r="A310" t="s">
        <v>1053</v>
      </c>
      <c r="B310" s="1">
        <v>45317</v>
      </c>
      <c r="C310" t="s">
        <v>1054</v>
      </c>
      <c r="D310" t="s">
        <v>1055</v>
      </c>
      <c r="E310">
        <v>28</v>
      </c>
      <c r="F310" t="s">
        <v>48</v>
      </c>
      <c r="G310" t="s">
        <v>197</v>
      </c>
      <c r="H310" t="s">
        <v>198</v>
      </c>
      <c r="I310" t="s">
        <v>74</v>
      </c>
      <c r="J310" t="s">
        <v>75</v>
      </c>
      <c r="K310">
        <v>1</v>
      </c>
      <c r="L310" s="2">
        <v>2600</v>
      </c>
      <c r="M310">
        <v>30</v>
      </c>
      <c r="N310" s="2">
        <v>2600</v>
      </c>
      <c r="O310" s="2">
        <v>780</v>
      </c>
      <c r="P310" s="2">
        <v>1820</v>
      </c>
      <c r="Q310" s="2">
        <v>1110.67</v>
      </c>
      <c r="R310" s="2">
        <v>709.33</v>
      </c>
      <c r="S310" t="s">
        <v>53</v>
      </c>
      <c r="T310" t="s">
        <v>122</v>
      </c>
      <c r="U310" t="s">
        <v>123</v>
      </c>
      <c r="V310" t="s">
        <v>39</v>
      </c>
      <c r="W310" t="s">
        <v>124</v>
      </c>
      <c r="X310" t="s">
        <v>41</v>
      </c>
      <c r="Y310" t="s">
        <v>56</v>
      </c>
      <c r="Z310" t="s">
        <v>223</v>
      </c>
      <c r="AA310" t="s">
        <v>44</v>
      </c>
      <c r="AB310" t="s">
        <v>44</v>
      </c>
    </row>
    <row r="311" spans="1:28" x14ac:dyDescent="0.25">
      <c r="A311" t="s">
        <v>1056</v>
      </c>
      <c r="B311" s="1">
        <v>45317</v>
      </c>
      <c r="C311" t="s">
        <v>1057</v>
      </c>
      <c r="D311" t="s">
        <v>1058</v>
      </c>
      <c r="E311">
        <v>37</v>
      </c>
      <c r="F311" t="s">
        <v>31</v>
      </c>
      <c r="G311" t="s">
        <v>112</v>
      </c>
      <c r="H311" t="s">
        <v>113</v>
      </c>
      <c r="I311" t="s">
        <v>103</v>
      </c>
      <c r="J311" t="s">
        <v>104</v>
      </c>
      <c r="K311">
        <v>1</v>
      </c>
      <c r="L311" s="2">
        <v>650</v>
      </c>
      <c r="M311">
        <v>30</v>
      </c>
      <c r="N311" s="2">
        <v>650</v>
      </c>
      <c r="O311" s="2">
        <v>195</v>
      </c>
      <c r="P311" s="2">
        <v>455</v>
      </c>
      <c r="Q311" s="2">
        <v>258.45</v>
      </c>
      <c r="R311" s="2">
        <v>196.55</v>
      </c>
      <c r="S311" t="s">
        <v>53</v>
      </c>
      <c r="T311" t="s">
        <v>275</v>
      </c>
      <c r="U311" t="s">
        <v>123</v>
      </c>
      <c r="V311" t="s">
        <v>39</v>
      </c>
      <c r="W311" t="s">
        <v>40</v>
      </c>
      <c r="X311" t="s">
        <v>67</v>
      </c>
      <c r="Y311" t="s">
        <v>42</v>
      </c>
      <c r="Z311" t="s">
        <v>43</v>
      </c>
      <c r="AA311" t="s">
        <v>44</v>
      </c>
      <c r="AB311" t="s">
        <v>44</v>
      </c>
    </row>
    <row r="312" spans="1:28" x14ac:dyDescent="0.25">
      <c r="A312" t="s">
        <v>1059</v>
      </c>
      <c r="B312" s="1">
        <v>45317</v>
      </c>
      <c r="C312" t="s">
        <v>1060</v>
      </c>
      <c r="D312" t="s">
        <v>1061</v>
      </c>
      <c r="E312">
        <v>18</v>
      </c>
      <c r="F312" t="s">
        <v>48</v>
      </c>
      <c r="G312" t="s">
        <v>318</v>
      </c>
      <c r="H312" t="s">
        <v>319</v>
      </c>
      <c r="I312" t="s">
        <v>34</v>
      </c>
      <c r="J312" t="s">
        <v>190</v>
      </c>
      <c r="K312">
        <v>2</v>
      </c>
      <c r="L312" s="2">
        <v>2500</v>
      </c>
      <c r="M312">
        <v>5</v>
      </c>
      <c r="N312" s="2">
        <v>5000</v>
      </c>
      <c r="O312" s="2">
        <v>250</v>
      </c>
      <c r="P312" s="2">
        <v>4750</v>
      </c>
      <c r="Q312" s="2">
        <v>2852.64</v>
      </c>
      <c r="R312" s="2">
        <v>1897.36</v>
      </c>
      <c r="S312" t="s">
        <v>53</v>
      </c>
      <c r="T312" t="s">
        <v>136</v>
      </c>
      <c r="U312" t="s">
        <v>38</v>
      </c>
      <c r="V312" t="s">
        <v>39</v>
      </c>
      <c r="W312" t="s">
        <v>137</v>
      </c>
      <c r="X312" t="s">
        <v>41</v>
      </c>
      <c r="Y312" t="s">
        <v>56</v>
      </c>
      <c r="Z312" t="s">
        <v>43</v>
      </c>
      <c r="AA312" t="s">
        <v>44</v>
      </c>
      <c r="AB312" t="s">
        <v>44</v>
      </c>
    </row>
    <row r="313" spans="1:28" x14ac:dyDescent="0.25">
      <c r="A313" t="s">
        <v>1062</v>
      </c>
      <c r="B313" s="1">
        <v>45318</v>
      </c>
      <c r="C313" t="s">
        <v>1063</v>
      </c>
      <c r="D313" t="s">
        <v>1064</v>
      </c>
      <c r="E313">
        <v>44</v>
      </c>
      <c r="F313" t="s">
        <v>31</v>
      </c>
      <c r="G313" t="s">
        <v>387</v>
      </c>
      <c r="H313" t="s">
        <v>388</v>
      </c>
      <c r="I313" t="s">
        <v>74</v>
      </c>
      <c r="J313" t="s">
        <v>75</v>
      </c>
      <c r="K313">
        <v>1</v>
      </c>
      <c r="L313" s="2">
        <v>3200</v>
      </c>
      <c r="M313">
        <v>15</v>
      </c>
      <c r="N313" s="2">
        <v>3200</v>
      </c>
      <c r="O313" s="2">
        <v>480</v>
      </c>
      <c r="P313" s="2">
        <v>2720</v>
      </c>
      <c r="Q313" s="2">
        <v>1830.03</v>
      </c>
      <c r="R313" s="2">
        <v>889.97</v>
      </c>
      <c r="S313" t="s">
        <v>64</v>
      </c>
      <c r="T313" t="s">
        <v>90</v>
      </c>
      <c r="U313" t="s">
        <v>91</v>
      </c>
      <c r="V313" t="s">
        <v>39</v>
      </c>
      <c r="W313" t="s">
        <v>66</v>
      </c>
      <c r="X313" t="s">
        <v>41</v>
      </c>
      <c r="Y313" t="s">
        <v>42</v>
      </c>
      <c r="Z313" t="s">
        <v>223</v>
      </c>
      <c r="AA313" t="s">
        <v>44</v>
      </c>
      <c r="AB313" t="s">
        <v>44</v>
      </c>
    </row>
    <row r="314" spans="1:28" x14ac:dyDescent="0.25">
      <c r="A314" t="s">
        <v>1065</v>
      </c>
      <c r="B314" s="1">
        <v>45318</v>
      </c>
      <c r="C314" t="s">
        <v>1066</v>
      </c>
      <c r="D314" t="s">
        <v>1067</v>
      </c>
      <c r="E314">
        <v>39</v>
      </c>
      <c r="F314" t="s">
        <v>48</v>
      </c>
      <c r="G314" t="s">
        <v>197</v>
      </c>
      <c r="H314" t="s">
        <v>198</v>
      </c>
      <c r="I314" t="s">
        <v>74</v>
      </c>
      <c r="J314" t="s">
        <v>75</v>
      </c>
      <c r="K314">
        <v>3</v>
      </c>
      <c r="L314" s="2">
        <v>2600</v>
      </c>
      <c r="M314">
        <v>5</v>
      </c>
      <c r="N314" s="2">
        <v>7800</v>
      </c>
      <c r="O314" s="2">
        <v>390</v>
      </c>
      <c r="P314" s="2">
        <v>7410</v>
      </c>
      <c r="Q314" s="2">
        <v>5479.74</v>
      </c>
      <c r="R314" s="2">
        <v>1930.26</v>
      </c>
      <c r="S314" t="s">
        <v>64</v>
      </c>
      <c r="T314" t="s">
        <v>275</v>
      </c>
      <c r="U314" t="s">
        <v>123</v>
      </c>
      <c r="V314" t="s">
        <v>39</v>
      </c>
      <c r="W314" t="s">
        <v>124</v>
      </c>
      <c r="X314" t="s">
        <v>97</v>
      </c>
      <c r="Y314" t="s">
        <v>42</v>
      </c>
      <c r="Z314" t="s">
        <v>508</v>
      </c>
      <c r="AA314" t="s">
        <v>44</v>
      </c>
      <c r="AB314" t="s">
        <v>44</v>
      </c>
    </row>
    <row r="315" spans="1:28" x14ac:dyDescent="0.25">
      <c r="A315" t="s">
        <v>1068</v>
      </c>
      <c r="B315" s="1">
        <v>45318</v>
      </c>
      <c r="C315" t="s">
        <v>1069</v>
      </c>
      <c r="D315" t="s">
        <v>1070</v>
      </c>
      <c r="E315">
        <v>18</v>
      </c>
      <c r="F315" t="s">
        <v>48</v>
      </c>
      <c r="G315" t="s">
        <v>217</v>
      </c>
      <c r="H315" t="s">
        <v>218</v>
      </c>
      <c r="I315" t="s">
        <v>34</v>
      </c>
      <c r="J315" t="s">
        <v>130</v>
      </c>
      <c r="K315">
        <v>1</v>
      </c>
      <c r="L315" s="2">
        <v>28000</v>
      </c>
      <c r="M315">
        <v>10</v>
      </c>
      <c r="N315" s="2">
        <v>28000</v>
      </c>
      <c r="O315" s="2">
        <v>2800</v>
      </c>
      <c r="P315" s="2">
        <v>25200</v>
      </c>
      <c r="Q315" s="2">
        <v>18574.96</v>
      </c>
      <c r="R315" s="2">
        <v>6625.04</v>
      </c>
      <c r="S315" t="s">
        <v>53</v>
      </c>
      <c r="T315" t="s">
        <v>178</v>
      </c>
      <c r="U315" t="s">
        <v>154</v>
      </c>
      <c r="V315" t="s">
        <v>39</v>
      </c>
      <c r="W315" t="s">
        <v>83</v>
      </c>
      <c r="X315" t="s">
        <v>97</v>
      </c>
      <c r="Y315" t="s">
        <v>56</v>
      </c>
      <c r="Z315" t="s">
        <v>43</v>
      </c>
      <c r="AA315" t="s">
        <v>44</v>
      </c>
      <c r="AB315" t="s">
        <v>44</v>
      </c>
    </row>
    <row r="316" spans="1:28" x14ac:dyDescent="0.25">
      <c r="A316" t="s">
        <v>1071</v>
      </c>
      <c r="B316" s="1">
        <v>45318</v>
      </c>
      <c r="C316" t="s">
        <v>1072</v>
      </c>
      <c r="D316" t="s">
        <v>1073</v>
      </c>
      <c r="E316">
        <v>41</v>
      </c>
      <c r="F316" t="s">
        <v>31</v>
      </c>
      <c r="G316" t="s">
        <v>561</v>
      </c>
      <c r="H316" t="s">
        <v>562</v>
      </c>
      <c r="I316" t="s">
        <v>34</v>
      </c>
      <c r="J316" t="s">
        <v>143</v>
      </c>
      <c r="K316">
        <v>1</v>
      </c>
      <c r="L316" s="2">
        <v>900</v>
      </c>
      <c r="M316">
        <v>15</v>
      </c>
      <c r="N316" s="2">
        <v>900</v>
      </c>
      <c r="O316" s="2">
        <v>135</v>
      </c>
      <c r="P316" s="2">
        <v>765</v>
      </c>
      <c r="Q316" s="2">
        <v>606.77</v>
      </c>
      <c r="R316" s="2">
        <v>158.22999999999999</v>
      </c>
      <c r="S316" t="s">
        <v>53</v>
      </c>
      <c r="T316" t="s">
        <v>398</v>
      </c>
      <c r="U316" t="s">
        <v>399</v>
      </c>
      <c r="V316" t="s">
        <v>39</v>
      </c>
      <c r="W316" t="s">
        <v>137</v>
      </c>
      <c r="X316" t="s">
        <v>67</v>
      </c>
      <c r="Y316" t="s">
        <v>84</v>
      </c>
      <c r="Z316" t="s">
        <v>107</v>
      </c>
      <c r="AA316" t="s">
        <v>44</v>
      </c>
      <c r="AB316" t="s">
        <v>44</v>
      </c>
    </row>
    <row r="317" spans="1:28" x14ac:dyDescent="0.25">
      <c r="A317" t="s">
        <v>1074</v>
      </c>
      <c r="B317" s="1">
        <v>45318</v>
      </c>
      <c r="C317" t="s">
        <v>1075</v>
      </c>
      <c r="D317" t="s">
        <v>1076</v>
      </c>
      <c r="E317">
        <v>52</v>
      </c>
      <c r="F317" t="s">
        <v>111</v>
      </c>
      <c r="G317" t="s">
        <v>280</v>
      </c>
      <c r="H317" t="s">
        <v>281</v>
      </c>
      <c r="I317" t="s">
        <v>62</v>
      </c>
      <c r="J317" t="s">
        <v>190</v>
      </c>
      <c r="K317">
        <v>1</v>
      </c>
      <c r="L317" s="2">
        <v>700</v>
      </c>
      <c r="M317">
        <v>15</v>
      </c>
      <c r="N317" s="2">
        <v>700</v>
      </c>
      <c r="O317" s="2">
        <v>105</v>
      </c>
      <c r="P317" s="2">
        <v>595</v>
      </c>
      <c r="Q317" s="2">
        <v>375.68</v>
      </c>
      <c r="R317" s="2">
        <v>219.32</v>
      </c>
      <c r="S317" t="s">
        <v>64</v>
      </c>
      <c r="T317" t="s">
        <v>90</v>
      </c>
      <c r="U317" t="s">
        <v>91</v>
      </c>
      <c r="V317" t="s">
        <v>39</v>
      </c>
      <c r="W317" t="s">
        <v>83</v>
      </c>
      <c r="X317" t="s">
        <v>97</v>
      </c>
      <c r="Y317" t="s">
        <v>42</v>
      </c>
      <c r="Z317" t="s">
        <v>43</v>
      </c>
      <c r="AA317" t="s">
        <v>44</v>
      </c>
      <c r="AB317" t="s">
        <v>44</v>
      </c>
    </row>
    <row r="318" spans="1:28" x14ac:dyDescent="0.25">
      <c r="A318" t="s">
        <v>1077</v>
      </c>
      <c r="B318" s="1">
        <v>45318</v>
      </c>
      <c r="C318" t="s">
        <v>1078</v>
      </c>
      <c r="D318" t="s">
        <v>1079</v>
      </c>
      <c r="E318">
        <v>49</v>
      </c>
      <c r="F318" t="s">
        <v>111</v>
      </c>
      <c r="G318" t="s">
        <v>387</v>
      </c>
      <c r="H318" t="s">
        <v>388</v>
      </c>
      <c r="I318" t="s">
        <v>74</v>
      </c>
      <c r="J318" t="s">
        <v>75</v>
      </c>
      <c r="K318">
        <v>3</v>
      </c>
      <c r="L318" s="2">
        <v>3200</v>
      </c>
      <c r="M318">
        <v>15</v>
      </c>
      <c r="N318" s="2">
        <v>9600</v>
      </c>
      <c r="O318" s="2">
        <v>1440</v>
      </c>
      <c r="P318" s="2">
        <v>8160</v>
      </c>
      <c r="Q318" s="2">
        <v>6295.04</v>
      </c>
      <c r="R318" s="2">
        <v>1864.96</v>
      </c>
      <c r="S318" t="s">
        <v>53</v>
      </c>
      <c r="T318" t="s">
        <v>76</v>
      </c>
      <c r="U318" t="s">
        <v>77</v>
      </c>
      <c r="V318" t="s">
        <v>39</v>
      </c>
      <c r="W318" t="s">
        <v>83</v>
      </c>
      <c r="X318" t="s">
        <v>97</v>
      </c>
      <c r="Y318" t="s">
        <v>56</v>
      </c>
      <c r="Z318" t="s">
        <v>43</v>
      </c>
      <c r="AA318" t="s">
        <v>44</v>
      </c>
      <c r="AB318" t="s">
        <v>44</v>
      </c>
    </row>
    <row r="319" spans="1:28" x14ac:dyDescent="0.25">
      <c r="A319" t="s">
        <v>1080</v>
      </c>
      <c r="B319" s="1">
        <v>45318</v>
      </c>
      <c r="C319" t="s">
        <v>1081</v>
      </c>
      <c r="D319" t="s">
        <v>1082</v>
      </c>
      <c r="E319">
        <v>42</v>
      </c>
      <c r="F319" t="s">
        <v>48</v>
      </c>
      <c r="G319" t="s">
        <v>197</v>
      </c>
      <c r="H319" t="s">
        <v>198</v>
      </c>
      <c r="I319" t="s">
        <v>74</v>
      </c>
      <c r="J319" t="s">
        <v>75</v>
      </c>
      <c r="K319">
        <v>3</v>
      </c>
      <c r="L319" s="2">
        <v>2600</v>
      </c>
      <c r="M319">
        <v>5</v>
      </c>
      <c r="N319" s="2">
        <v>7800</v>
      </c>
      <c r="O319" s="2">
        <v>390</v>
      </c>
      <c r="P319" s="2">
        <v>7410</v>
      </c>
      <c r="Q319" s="2">
        <v>5626.23</v>
      </c>
      <c r="R319" s="2">
        <v>1783.77</v>
      </c>
      <c r="S319" t="s">
        <v>53</v>
      </c>
      <c r="T319" t="s">
        <v>290</v>
      </c>
      <c r="U319" t="s">
        <v>291</v>
      </c>
      <c r="V319" t="s">
        <v>39</v>
      </c>
      <c r="W319" t="s">
        <v>137</v>
      </c>
      <c r="X319" t="s">
        <v>41</v>
      </c>
      <c r="Y319" t="s">
        <v>56</v>
      </c>
      <c r="Z319" t="s">
        <v>43</v>
      </c>
      <c r="AA319" t="s">
        <v>44</v>
      </c>
      <c r="AB319" t="s">
        <v>44</v>
      </c>
    </row>
    <row r="320" spans="1:28" x14ac:dyDescent="0.25">
      <c r="A320" t="s">
        <v>1083</v>
      </c>
      <c r="B320" s="1">
        <v>45318</v>
      </c>
      <c r="C320" t="s">
        <v>1084</v>
      </c>
      <c r="D320" t="s">
        <v>1085</v>
      </c>
      <c r="E320">
        <v>52</v>
      </c>
      <c r="F320" t="s">
        <v>48</v>
      </c>
      <c r="G320" t="s">
        <v>227</v>
      </c>
      <c r="H320" t="s">
        <v>228</v>
      </c>
      <c r="I320" t="s">
        <v>74</v>
      </c>
      <c r="J320" t="s">
        <v>75</v>
      </c>
      <c r="K320">
        <v>5</v>
      </c>
      <c r="L320" s="2">
        <v>1400</v>
      </c>
      <c r="M320">
        <v>15</v>
      </c>
      <c r="N320" s="2">
        <v>7000</v>
      </c>
      <c r="O320" s="2">
        <v>1050</v>
      </c>
      <c r="P320" s="2">
        <v>5950</v>
      </c>
      <c r="Q320" s="2">
        <v>3378.93</v>
      </c>
      <c r="R320" s="2">
        <v>2571.0700000000002</v>
      </c>
      <c r="S320" t="s">
        <v>36</v>
      </c>
      <c r="T320" t="s">
        <v>105</v>
      </c>
      <c r="U320" t="s">
        <v>106</v>
      </c>
      <c r="V320" t="s">
        <v>39</v>
      </c>
      <c r="W320" t="s">
        <v>124</v>
      </c>
      <c r="X320" t="s">
        <v>41</v>
      </c>
      <c r="Y320" t="s">
        <v>56</v>
      </c>
      <c r="Z320" t="s">
        <v>43</v>
      </c>
      <c r="AA320" t="s">
        <v>44</v>
      </c>
      <c r="AB320" t="s">
        <v>44</v>
      </c>
    </row>
    <row r="321" spans="1:28" x14ac:dyDescent="0.25">
      <c r="A321" t="s">
        <v>1086</v>
      </c>
      <c r="B321" s="1">
        <v>45318</v>
      </c>
      <c r="C321" t="s">
        <v>1087</v>
      </c>
      <c r="D321" t="s">
        <v>1088</v>
      </c>
      <c r="E321">
        <v>42</v>
      </c>
      <c r="F321" t="s">
        <v>111</v>
      </c>
      <c r="G321" t="s">
        <v>344</v>
      </c>
      <c r="H321" t="s">
        <v>345</v>
      </c>
      <c r="I321" t="s">
        <v>34</v>
      </c>
      <c r="J321" t="s">
        <v>121</v>
      </c>
      <c r="K321">
        <v>2</v>
      </c>
      <c r="L321" s="2">
        <v>1600</v>
      </c>
      <c r="M321">
        <v>0</v>
      </c>
      <c r="N321" s="2">
        <v>3200</v>
      </c>
      <c r="O321" s="2">
        <v>0</v>
      </c>
      <c r="P321" s="2">
        <v>3200</v>
      </c>
      <c r="Q321" s="2">
        <v>2546.8000000000002</v>
      </c>
      <c r="R321" s="2">
        <v>653.20000000000005</v>
      </c>
      <c r="S321" t="s">
        <v>53</v>
      </c>
      <c r="T321" t="s">
        <v>163</v>
      </c>
      <c r="U321" t="s">
        <v>164</v>
      </c>
      <c r="V321" t="s">
        <v>39</v>
      </c>
      <c r="W321" t="s">
        <v>66</v>
      </c>
      <c r="X321" t="s">
        <v>41</v>
      </c>
      <c r="Y321" t="s">
        <v>56</v>
      </c>
      <c r="Z321" t="s">
        <v>43</v>
      </c>
      <c r="AA321" t="s">
        <v>44</v>
      </c>
      <c r="AB321" t="s">
        <v>44</v>
      </c>
    </row>
    <row r="322" spans="1:28" x14ac:dyDescent="0.25">
      <c r="A322" t="s">
        <v>1089</v>
      </c>
      <c r="B322" s="1">
        <v>45318</v>
      </c>
      <c r="C322" t="s">
        <v>1090</v>
      </c>
      <c r="D322" t="s">
        <v>1091</v>
      </c>
      <c r="E322">
        <v>41</v>
      </c>
      <c r="F322" t="s">
        <v>48</v>
      </c>
      <c r="G322" t="s">
        <v>32</v>
      </c>
      <c r="H322" t="s">
        <v>33</v>
      </c>
      <c r="I322" t="s">
        <v>34</v>
      </c>
      <c r="J322" t="s">
        <v>35</v>
      </c>
      <c r="K322">
        <v>2</v>
      </c>
      <c r="L322" s="2">
        <v>55000</v>
      </c>
      <c r="M322">
        <v>20</v>
      </c>
      <c r="N322" s="2">
        <v>110000</v>
      </c>
      <c r="O322" s="2">
        <v>22000</v>
      </c>
      <c r="P322" s="2">
        <v>88000</v>
      </c>
      <c r="Q322" s="2">
        <v>69700.03</v>
      </c>
      <c r="R322" s="2">
        <v>18299.97</v>
      </c>
      <c r="S322" t="s">
        <v>53</v>
      </c>
      <c r="T322" t="s">
        <v>37</v>
      </c>
      <c r="U322" t="s">
        <v>38</v>
      </c>
      <c r="V322" t="s">
        <v>39</v>
      </c>
      <c r="W322" t="s">
        <v>83</v>
      </c>
      <c r="X322" t="s">
        <v>67</v>
      </c>
      <c r="Y322" t="s">
        <v>56</v>
      </c>
      <c r="Z322" t="s">
        <v>43</v>
      </c>
      <c r="AA322" t="s">
        <v>44</v>
      </c>
      <c r="AB322" t="s">
        <v>44</v>
      </c>
    </row>
    <row r="323" spans="1:28" x14ac:dyDescent="0.25">
      <c r="A323" t="s">
        <v>1092</v>
      </c>
      <c r="B323" s="1">
        <v>45318</v>
      </c>
      <c r="C323" t="s">
        <v>1093</v>
      </c>
      <c r="D323" t="s">
        <v>1094</v>
      </c>
      <c r="E323">
        <v>41</v>
      </c>
      <c r="F323" t="s">
        <v>48</v>
      </c>
      <c r="G323" t="s">
        <v>243</v>
      </c>
      <c r="H323" t="s">
        <v>244</v>
      </c>
      <c r="I323" t="s">
        <v>103</v>
      </c>
      <c r="J323" t="s">
        <v>104</v>
      </c>
      <c r="K323">
        <v>5</v>
      </c>
      <c r="L323" s="2">
        <v>450</v>
      </c>
      <c r="M323">
        <v>15</v>
      </c>
      <c r="N323" s="2">
        <v>2250</v>
      </c>
      <c r="O323" s="2">
        <v>337.5</v>
      </c>
      <c r="P323" s="2">
        <v>1912.5</v>
      </c>
      <c r="Q323" s="2">
        <v>1262.74</v>
      </c>
      <c r="R323" s="2">
        <v>649.76</v>
      </c>
      <c r="S323" t="s">
        <v>64</v>
      </c>
      <c r="T323" t="s">
        <v>398</v>
      </c>
      <c r="U323" t="s">
        <v>399</v>
      </c>
      <c r="V323" t="s">
        <v>39</v>
      </c>
      <c r="W323" t="s">
        <v>92</v>
      </c>
      <c r="X323" t="s">
        <v>41</v>
      </c>
      <c r="Y323" t="s">
        <v>42</v>
      </c>
      <c r="Z323" t="s">
        <v>508</v>
      </c>
      <c r="AA323" t="s">
        <v>44</v>
      </c>
      <c r="AB323" t="s">
        <v>44</v>
      </c>
    </row>
    <row r="324" spans="1:28" x14ac:dyDescent="0.25">
      <c r="A324" t="s">
        <v>1095</v>
      </c>
      <c r="B324" s="1">
        <v>45318</v>
      </c>
      <c r="C324" t="s">
        <v>1096</v>
      </c>
      <c r="D324" t="s">
        <v>1097</v>
      </c>
      <c r="E324">
        <v>34</v>
      </c>
      <c r="F324" t="s">
        <v>48</v>
      </c>
      <c r="G324" t="s">
        <v>60</v>
      </c>
      <c r="H324" t="s">
        <v>61</v>
      </c>
      <c r="I324" t="s">
        <v>62</v>
      </c>
      <c r="J324" t="s">
        <v>63</v>
      </c>
      <c r="K324">
        <v>2</v>
      </c>
      <c r="L324" s="2">
        <v>3500</v>
      </c>
      <c r="M324">
        <v>5</v>
      </c>
      <c r="N324" s="2">
        <v>7000</v>
      </c>
      <c r="O324" s="2">
        <v>350</v>
      </c>
      <c r="P324" s="2">
        <v>6650</v>
      </c>
      <c r="Q324" s="2">
        <v>4906.08</v>
      </c>
      <c r="R324" s="2">
        <v>1743.92</v>
      </c>
      <c r="S324" t="s">
        <v>53</v>
      </c>
      <c r="T324" t="s">
        <v>122</v>
      </c>
      <c r="U324" t="s">
        <v>123</v>
      </c>
      <c r="V324" t="s">
        <v>39</v>
      </c>
      <c r="W324" t="s">
        <v>40</v>
      </c>
      <c r="X324" t="s">
        <v>41</v>
      </c>
      <c r="Y324" t="s">
        <v>56</v>
      </c>
      <c r="Z324" t="s">
        <v>223</v>
      </c>
      <c r="AA324" t="s">
        <v>44</v>
      </c>
      <c r="AB324" t="s">
        <v>44</v>
      </c>
    </row>
    <row r="325" spans="1:28" x14ac:dyDescent="0.25">
      <c r="A325" t="s">
        <v>1098</v>
      </c>
      <c r="B325" s="1">
        <v>45318</v>
      </c>
      <c r="C325" t="s">
        <v>1099</v>
      </c>
      <c r="D325" t="s">
        <v>1100</v>
      </c>
      <c r="E325">
        <v>27</v>
      </c>
      <c r="F325" t="s">
        <v>48</v>
      </c>
      <c r="G325" t="s">
        <v>344</v>
      </c>
      <c r="H325" t="s">
        <v>345</v>
      </c>
      <c r="I325" t="s">
        <v>34</v>
      </c>
      <c r="J325" t="s">
        <v>121</v>
      </c>
      <c r="K325">
        <v>1</v>
      </c>
      <c r="L325" s="2">
        <v>1600</v>
      </c>
      <c r="M325">
        <v>20</v>
      </c>
      <c r="N325" s="2">
        <v>1600</v>
      </c>
      <c r="O325" s="2">
        <v>320</v>
      </c>
      <c r="P325" s="2">
        <v>1280</v>
      </c>
      <c r="Q325" s="2">
        <v>768.14</v>
      </c>
      <c r="R325" s="2">
        <v>511.86</v>
      </c>
      <c r="S325" t="s">
        <v>53</v>
      </c>
      <c r="T325" t="s">
        <v>65</v>
      </c>
      <c r="U325" t="s">
        <v>65</v>
      </c>
      <c r="V325" t="s">
        <v>39</v>
      </c>
      <c r="W325" t="s">
        <v>83</v>
      </c>
      <c r="X325" t="s">
        <v>97</v>
      </c>
      <c r="Y325" t="s">
        <v>42</v>
      </c>
      <c r="Z325" t="s">
        <v>223</v>
      </c>
      <c r="AA325" t="s">
        <v>44</v>
      </c>
      <c r="AB325" t="s">
        <v>44</v>
      </c>
    </row>
    <row r="326" spans="1:28" x14ac:dyDescent="0.25">
      <c r="A326" t="s">
        <v>1101</v>
      </c>
      <c r="B326" s="1">
        <v>45319</v>
      </c>
      <c r="C326" t="s">
        <v>1102</v>
      </c>
      <c r="D326" t="s">
        <v>1103</v>
      </c>
      <c r="E326">
        <v>18</v>
      </c>
      <c r="F326" t="s">
        <v>48</v>
      </c>
      <c r="G326" t="s">
        <v>101</v>
      </c>
      <c r="H326" t="s">
        <v>102</v>
      </c>
      <c r="I326" t="s">
        <v>103</v>
      </c>
      <c r="J326" t="s">
        <v>104</v>
      </c>
      <c r="K326">
        <v>6</v>
      </c>
      <c r="L326" s="2">
        <v>1800</v>
      </c>
      <c r="M326">
        <v>0</v>
      </c>
      <c r="N326" s="2">
        <v>10800</v>
      </c>
      <c r="O326" s="2">
        <v>0</v>
      </c>
      <c r="P326" s="2">
        <v>10800</v>
      </c>
      <c r="Q326" s="2">
        <v>7352.05</v>
      </c>
      <c r="R326" s="2">
        <v>3447.95</v>
      </c>
      <c r="S326" t="s">
        <v>53</v>
      </c>
      <c r="T326" t="s">
        <v>222</v>
      </c>
      <c r="U326" t="s">
        <v>38</v>
      </c>
      <c r="V326" t="s">
        <v>39</v>
      </c>
      <c r="W326" t="s">
        <v>66</v>
      </c>
      <c r="X326" t="s">
        <v>97</v>
      </c>
      <c r="Y326" t="s">
        <v>56</v>
      </c>
      <c r="Z326" t="s">
        <v>223</v>
      </c>
      <c r="AA326" t="s">
        <v>44</v>
      </c>
      <c r="AB326" t="s">
        <v>44</v>
      </c>
    </row>
    <row r="327" spans="1:28" x14ac:dyDescent="0.25">
      <c r="A327" t="s">
        <v>1104</v>
      </c>
      <c r="B327" s="1">
        <v>45319</v>
      </c>
      <c r="C327" t="s">
        <v>1105</v>
      </c>
      <c r="D327" t="s">
        <v>1106</v>
      </c>
      <c r="E327">
        <v>52</v>
      </c>
      <c r="F327" t="s">
        <v>111</v>
      </c>
      <c r="G327" t="s">
        <v>49</v>
      </c>
      <c r="H327" t="s">
        <v>50</v>
      </c>
      <c r="I327" t="s">
        <v>51</v>
      </c>
      <c r="J327" t="s">
        <v>52</v>
      </c>
      <c r="K327">
        <v>2</v>
      </c>
      <c r="L327" s="2">
        <v>500</v>
      </c>
      <c r="M327">
        <v>25</v>
      </c>
      <c r="N327" s="2">
        <v>1000</v>
      </c>
      <c r="O327" s="2">
        <v>250</v>
      </c>
      <c r="P327" s="2">
        <v>750</v>
      </c>
      <c r="Q327" s="2">
        <v>557.99</v>
      </c>
      <c r="R327" s="2">
        <v>192.01</v>
      </c>
      <c r="S327" t="s">
        <v>64</v>
      </c>
      <c r="T327" t="s">
        <v>76</v>
      </c>
      <c r="U327" t="s">
        <v>77</v>
      </c>
      <c r="V327" t="s">
        <v>39</v>
      </c>
      <c r="W327" t="s">
        <v>92</v>
      </c>
      <c r="X327" t="s">
        <v>97</v>
      </c>
      <c r="Y327" t="s">
        <v>42</v>
      </c>
      <c r="Z327" t="s">
        <v>43</v>
      </c>
      <c r="AA327" t="s">
        <v>44</v>
      </c>
      <c r="AB327" t="s">
        <v>44</v>
      </c>
    </row>
    <row r="328" spans="1:28" x14ac:dyDescent="0.25">
      <c r="A328" t="s">
        <v>1107</v>
      </c>
      <c r="B328" s="1">
        <v>45319</v>
      </c>
      <c r="C328" t="s">
        <v>540</v>
      </c>
      <c r="D328" t="s">
        <v>541</v>
      </c>
      <c r="E328">
        <v>18</v>
      </c>
      <c r="F328" t="s">
        <v>48</v>
      </c>
      <c r="G328" t="s">
        <v>60</v>
      </c>
      <c r="H328" t="s">
        <v>61</v>
      </c>
      <c r="I328" t="s">
        <v>62</v>
      </c>
      <c r="J328" t="s">
        <v>63</v>
      </c>
      <c r="K328">
        <v>1</v>
      </c>
      <c r="L328" s="2">
        <v>3500</v>
      </c>
      <c r="M328">
        <v>10</v>
      </c>
      <c r="N328" s="2">
        <v>3500</v>
      </c>
      <c r="O328" s="2">
        <v>350</v>
      </c>
      <c r="P328" s="2">
        <v>3150</v>
      </c>
      <c r="Q328" s="2">
        <v>2545.11</v>
      </c>
      <c r="R328" s="2">
        <v>604.89</v>
      </c>
      <c r="S328" t="s">
        <v>36</v>
      </c>
      <c r="T328" t="s">
        <v>76</v>
      </c>
      <c r="U328" t="s">
        <v>77</v>
      </c>
      <c r="V328" t="s">
        <v>39</v>
      </c>
      <c r="W328" t="s">
        <v>66</v>
      </c>
      <c r="X328" t="s">
        <v>97</v>
      </c>
      <c r="Y328" t="s">
        <v>56</v>
      </c>
      <c r="Z328" t="s">
        <v>43</v>
      </c>
      <c r="AA328" t="s">
        <v>44</v>
      </c>
      <c r="AB328" t="s">
        <v>44</v>
      </c>
    </row>
    <row r="329" spans="1:28" x14ac:dyDescent="0.25">
      <c r="A329" t="s">
        <v>1108</v>
      </c>
      <c r="B329" s="1">
        <v>45319</v>
      </c>
      <c r="C329" t="s">
        <v>1109</v>
      </c>
      <c r="D329" t="s">
        <v>1110</v>
      </c>
      <c r="E329">
        <v>44</v>
      </c>
      <c r="F329" t="s">
        <v>31</v>
      </c>
      <c r="G329" t="s">
        <v>298</v>
      </c>
      <c r="H329" t="s">
        <v>299</v>
      </c>
      <c r="I329" t="s">
        <v>103</v>
      </c>
      <c r="J329" t="s">
        <v>104</v>
      </c>
      <c r="K329">
        <v>1</v>
      </c>
      <c r="L329" s="2">
        <v>700</v>
      </c>
      <c r="M329">
        <v>20</v>
      </c>
      <c r="N329" s="2">
        <v>700</v>
      </c>
      <c r="O329" s="2">
        <v>140</v>
      </c>
      <c r="P329" s="2">
        <v>560</v>
      </c>
      <c r="Q329" s="2">
        <v>339.39</v>
      </c>
      <c r="R329" s="2">
        <v>220.61</v>
      </c>
      <c r="S329" t="s">
        <v>53</v>
      </c>
      <c r="T329" t="s">
        <v>578</v>
      </c>
      <c r="U329" t="s">
        <v>579</v>
      </c>
      <c r="V329" t="s">
        <v>39</v>
      </c>
      <c r="W329" t="s">
        <v>137</v>
      </c>
      <c r="X329" t="s">
        <v>41</v>
      </c>
      <c r="Y329" t="s">
        <v>56</v>
      </c>
      <c r="Z329" t="s">
        <v>43</v>
      </c>
      <c r="AA329" t="s">
        <v>44</v>
      </c>
      <c r="AB329" t="s">
        <v>44</v>
      </c>
    </row>
    <row r="330" spans="1:28" x14ac:dyDescent="0.25">
      <c r="A330" t="s">
        <v>1111</v>
      </c>
      <c r="B330" s="1">
        <v>45319</v>
      </c>
      <c r="C330" t="s">
        <v>556</v>
      </c>
      <c r="D330" t="s">
        <v>557</v>
      </c>
      <c r="E330">
        <v>33</v>
      </c>
      <c r="F330" t="s">
        <v>31</v>
      </c>
      <c r="G330" t="s">
        <v>561</v>
      </c>
      <c r="H330" t="s">
        <v>562</v>
      </c>
      <c r="I330" t="s">
        <v>34</v>
      </c>
      <c r="J330" t="s">
        <v>143</v>
      </c>
      <c r="K330">
        <v>1</v>
      </c>
      <c r="L330" s="2">
        <v>900</v>
      </c>
      <c r="M330">
        <v>10</v>
      </c>
      <c r="N330" s="2">
        <v>900</v>
      </c>
      <c r="O330" s="2">
        <v>90</v>
      </c>
      <c r="P330" s="2">
        <v>810</v>
      </c>
      <c r="Q330" s="2">
        <v>600.73</v>
      </c>
      <c r="R330" s="2">
        <v>209.27</v>
      </c>
      <c r="S330" t="s">
        <v>53</v>
      </c>
      <c r="T330" t="s">
        <v>578</v>
      </c>
      <c r="U330" t="s">
        <v>579</v>
      </c>
      <c r="V330" t="s">
        <v>39</v>
      </c>
      <c r="W330" t="s">
        <v>137</v>
      </c>
      <c r="X330" t="s">
        <v>97</v>
      </c>
      <c r="Y330" t="s">
        <v>56</v>
      </c>
      <c r="Z330" t="s">
        <v>43</v>
      </c>
      <c r="AA330" t="s">
        <v>68</v>
      </c>
      <c r="AB330" t="s">
        <v>44</v>
      </c>
    </row>
    <row r="331" spans="1:28" x14ac:dyDescent="0.25">
      <c r="A331" t="s">
        <v>1112</v>
      </c>
      <c r="B331" s="1">
        <v>45319</v>
      </c>
      <c r="C331" t="s">
        <v>1113</v>
      </c>
      <c r="D331" t="s">
        <v>1114</v>
      </c>
      <c r="E331">
        <v>27</v>
      </c>
      <c r="F331" t="s">
        <v>31</v>
      </c>
      <c r="G331" t="s">
        <v>197</v>
      </c>
      <c r="H331" t="s">
        <v>198</v>
      </c>
      <c r="I331" t="s">
        <v>74</v>
      </c>
      <c r="J331" t="s">
        <v>75</v>
      </c>
      <c r="K331">
        <v>2</v>
      </c>
      <c r="L331" s="2">
        <v>2600</v>
      </c>
      <c r="M331">
        <v>10</v>
      </c>
      <c r="N331" s="2">
        <v>5200</v>
      </c>
      <c r="O331" s="2">
        <v>520</v>
      </c>
      <c r="P331" s="2">
        <v>4680</v>
      </c>
      <c r="Q331" s="2">
        <v>3105.97</v>
      </c>
      <c r="R331" s="2">
        <v>1574.03</v>
      </c>
      <c r="S331" t="s">
        <v>53</v>
      </c>
      <c r="T331" t="s">
        <v>76</v>
      </c>
      <c r="U331" t="s">
        <v>77</v>
      </c>
      <c r="V331" t="s">
        <v>39</v>
      </c>
      <c r="W331" t="s">
        <v>124</v>
      </c>
      <c r="X331" t="s">
        <v>41</v>
      </c>
      <c r="Y331" t="s">
        <v>42</v>
      </c>
      <c r="Z331" t="s">
        <v>43</v>
      </c>
      <c r="AA331" t="s">
        <v>68</v>
      </c>
      <c r="AB331" t="s">
        <v>68</v>
      </c>
    </row>
    <row r="332" spans="1:28" x14ac:dyDescent="0.25">
      <c r="A332" t="s">
        <v>1115</v>
      </c>
      <c r="B332" s="1">
        <v>45319</v>
      </c>
      <c r="C332" t="s">
        <v>1116</v>
      </c>
      <c r="D332" t="s">
        <v>1117</v>
      </c>
      <c r="E332">
        <v>59</v>
      </c>
      <c r="F332" t="s">
        <v>31</v>
      </c>
      <c r="G332" t="s">
        <v>436</v>
      </c>
      <c r="H332" t="s">
        <v>437</v>
      </c>
      <c r="I332" t="s">
        <v>74</v>
      </c>
      <c r="J332" t="s">
        <v>190</v>
      </c>
      <c r="K332">
        <v>3</v>
      </c>
      <c r="L332" s="2">
        <v>1800</v>
      </c>
      <c r="M332">
        <v>5</v>
      </c>
      <c r="N332" s="2">
        <v>5400</v>
      </c>
      <c r="O332" s="2">
        <v>270</v>
      </c>
      <c r="P332" s="2">
        <v>5130</v>
      </c>
      <c r="Q332" s="2">
        <v>4130.05</v>
      </c>
      <c r="R332" s="2">
        <v>999.95</v>
      </c>
      <c r="S332" t="s">
        <v>53</v>
      </c>
      <c r="T332" t="s">
        <v>76</v>
      </c>
      <c r="U332" t="s">
        <v>77</v>
      </c>
      <c r="V332" t="s">
        <v>39</v>
      </c>
      <c r="W332" t="s">
        <v>40</v>
      </c>
      <c r="X332" t="s">
        <v>67</v>
      </c>
      <c r="Y332" t="s">
        <v>56</v>
      </c>
      <c r="Z332" t="s">
        <v>107</v>
      </c>
      <c r="AA332" t="s">
        <v>44</v>
      </c>
      <c r="AB332" t="s">
        <v>44</v>
      </c>
    </row>
    <row r="333" spans="1:28" x14ac:dyDescent="0.25">
      <c r="A333" t="s">
        <v>1118</v>
      </c>
      <c r="B333" s="1">
        <v>45319</v>
      </c>
      <c r="C333" t="s">
        <v>1119</v>
      </c>
      <c r="D333" t="s">
        <v>1120</v>
      </c>
      <c r="E333">
        <v>33</v>
      </c>
      <c r="F333" t="s">
        <v>48</v>
      </c>
      <c r="G333" t="s">
        <v>202</v>
      </c>
      <c r="H333" t="s">
        <v>203</v>
      </c>
      <c r="I333" t="s">
        <v>103</v>
      </c>
      <c r="J333" t="s">
        <v>104</v>
      </c>
      <c r="K333">
        <v>3</v>
      </c>
      <c r="L333" s="2">
        <v>550</v>
      </c>
      <c r="M333">
        <v>10</v>
      </c>
      <c r="N333" s="2">
        <v>1650</v>
      </c>
      <c r="O333" s="2">
        <v>165</v>
      </c>
      <c r="P333" s="2">
        <v>1485</v>
      </c>
      <c r="Q333" s="2">
        <v>1211</v>
      </c>
      <c r="R333" s="2">
        <v>274</v>
      </c>
      <c r="S333" t="s">
        <v>53</v>
      </c>
      <c r="T333" t="s">
        <v>96</v>
      </c>
      <c r="U333" t="s">
        <v>96</v>
      </c>
      <c r="V333" t="s">
        <v>39</v>
      </c>
      <c r="W333" t="s">
        <v>92</v>
      </c>
      <c r="X333" t="s">
        <v>67</v>
      </c>
      <c r="Y333" t="s">
        <v>56</v>
      </c>
      <c r="Z333" t="s">
        <v>43</v>
      </c>
      <c r="AA333" t="s">
        <v>44</v>
      </c>
      <c r="AB333" t="s">
        <v>44</v>
      </c>
    </row>
    <row r="334" spans="1:28" x14ac:dyDescent="0.25">
      <c r="A334" t="s">
        <v>1121</v>
      </c>
      <c r="B334" s="1">
        <v>45319</v>
      </c>
      <c r="C334" t="s">
        <v>1122</v>
      </c>
      <c r="D334" t="s">
        <v>1123</v>
      </c>
      <c r="E334">
        <v>30</v>
      </c>
      <c r="F334" t="s">
        <v>31</v>
      </c>
      <c r="G334" t="s">
        <v>141</v>
      </c>
      <c r="H334" t="s">
        <v>142</v>
      </c>
      <c r="I334" t="s">
        <v>74</v>
      </c>
      <c r="J334" t="s">
        <v>143</v>
      </c>
      <c r="K334">
        <v>2</v>
      </c>
      <c r="L334" s="2">
        <v>900</v>
      </c>
      <c r="M334">
        <v>20</v>
      </c>
      <c r="N334" s="2">
        <v>1800</v>
      </c>
      <c r="O334" s="2">
        <v>360</v>
      </c>
      <c r="P334" s="2">
        <v>1440</v>
      </c>
      <c r="Q334" s="2">
        <v>918.54</v>
      </c>
      <c r="R334" s="2">
        <v>521.46</v>
      </c>
      <c r="S334" t="s">
        <v>53</v>
      </c>
      <c r="T334" t="s">
        <v>263</v>
      </c>
      <c r="U334" t="s">
        <v>91</v>
      </c>
      <c r="V334" t="s">
        <v>39</v>
      </c>
      <c r="W334" t="s">
        <v>137</v>
      </c>
      <c r="X334" t="s">
        <v>67</v>
      </c>
      <c r="Y334" t="s">
        <v>56</v>
      </c>
      <c r="Z334" t="s">
        <v>43</v>
      </c>
      <c r="AA334" t="s">
        <v>44</v>
      </c>
      <c r="AB334" t="s">
        <v>44</v>
      </c>
    </row>
    <row r="335" spans="1:28" x14ac:dyDescent="0.25">
      <c r="A335" t="s">
        <v>1124</v>
      </c>
      <c r="B335" s="1">
        <v>45319</v>
      </c>
      <c r="C335" t="s">
        <v>1125</v>
      </c>
      <c r="D335" t="s">
        <v>1126</v>
      </c>
      <c r="E335">
        <v>21</v>
      </c>
      <c r="F335" t="s">
        <v>48</v>
      </c>
      <c r="G335" t="s">
        <v>318</v>
      </c>
      <c r="H335" t="s">
        <v>319</v>
      </c>
      <c r="I335" t="s">
        <v>34</v>
      </c>
      <c r="J335" t="s">
        <v>190</v>
      </c>
      <c r="K335">
        <v>2</v>
      </c>
      <c r="L335" s="2">
        <v>2500</v>
      </c>
      <c r="M335">
        <v>5</v>
      </c>
      <c r="N335" s="2">
        <v>5000</v>
      </c>
      <c r="O335" s="2">
        <v>250</v>
      </c>
      <c r="P335" s="2">
        <v>4750</v>
      </c>
      <c r="Q335" s="2">
        <v>2685.41</v>
      </c>
      <c r="R335" s="2">
        <v>2064.59</v>
      </c>
      <c r="S335" t="s">
        <v>36</v>
      </c>
      <c r="T335" t="s">
        <v>275</v>
      </c>
      <c r="U335" t="s">
        <v>123</v>
      </c>
      <c r="V335" t="s">
        <v>39</v>
      </c>
      <c r="W335" t="s">
        <v>124</v>
      </c>
      <c r="X335" t="s">
        <v>97</v>
      </c>
      <c r="Y335" t="s">
        <v>56</v>
      </c>
      <c r="Z335" t="s">
        <v>43</v>
      </c>
      <c r="AA335" t="s">
        <v>44</v>
      </c>
      <c r="AB335" t="s">
        <v>44</v>
      </c>
    </row>
    <row r="336" spans="1:28" x14ac:dyDescent="0.25">
      <c r="A336" t="s">
        <v>1127</v>
      </c>
      <c r="B336" s="1">
        <v>45320</v>
      </c>
      <c r="C336" t="s">
        <v>1128</v>
      </c>
      <c r="D336" t="s">
        <v>1129</v>
      </c>
      <c r="E336">
        <v>57</v>
      </c>
      <c r="F336" t="s">
        <v>31</v>
      </c>
      <c r="G336" t="s">
        <v>158</v>
      </c>
      <c r="H336" t="s">
        <v>159</v>
      </c>
      <c r="I336" t="s">
        <v>51</v>
      </c>
      <c r="J336" t="s">
        <v>52</v>
      </c>
      <c r="K336">
        <v>1</v>
      </c>
      <c r="L336" s="2">
        <v>650</v>
      </c>
      <c r="M336">
        <v>5</v>
      </c>
      <c r="N336" s="2">
        <v>650</v>
      </c>
      <c r="O336" s="2">
        <v>32.5</v>
      </c>
      <c r="P336" s="2">
        <v>617.5</v>
      </c>
      <c r="Q336" s="2">
        <v>447.68</v>
      </c>
      <c r="R336" s="2">
        <v>169.82</v>
      </c>
      <c r="S336" t="s">
        <v>53</v>
      </c>
      <c r="T336" t="s">
        <v>163</v>
      </c>
      <c r="U336" t="s">
        <v>164</v>
      </c>
      <c r="V336" t="s">
        <v>39</v>
      </c>
      <c r="W336" t="s">
        <v>124</v>
      </c>
      <c r="X336" t="s">
        <v>97</v>
      </c>
      <c r="Y336" t="s">
        <v>42</v>
      </c>
      <c r="Z336" t="s">
        <v>107</v>
      </c>
      <c r="AA336" t="s">
        <v>44</v>
      </c>
      <c r="AB336" t="s">
        <v>44</v>
      </c>
    </row>
    <row r="337" spans="1:28" x14ac:dyDescent="0.25">
      <c r="A337" t="s">
        <v>1130</v>
      </c>
      <c r="B337" s="1">
        <v>45320</v>
      </c>
      <c r="C337" t="s">
        <v>1131</v>
      </c>
      <c r="D337" t="s">
        <v>1132</v>
      </c>
      <c r="E337">
        <v>47</v>
      </c>
      <c r="F337" t="s">
        <v>31</v>
      </c>
      <c r="G337" t="s">
        <v>366</v>
      </c>
      <c r="H337" t="s">
        <v>367</v>
      </c>
      <c r="I337" t="s">
        <v>34</v>
      </c>
      <c r="J337" t="s">
        <v>130</v>
      </c>
      <c r="K337">
        <v>2</v>
      </c>
      <c r="L337" s="2">
        <v>14500</v>
      </c>
      <c r="M337">
        <v>0</v>
      </c>
      <c r="N337" s="2">
        <v>29000</v>
      </c>
      <c r="O337" s="2">
        <v>0</v>
      </c>
      <c r="P337" s="2">
        <v>29000</v>
      </c>
      <c r="Q337" s="2">
        <v>20517.68</v>
      </c>
      <c r="R337" s="2">
        <v>8482.32</v>
      </c>
      <c r="S337" t="s">
        <v>64</v>
      </c>
      <c r="T337" t="s">
        <v>90</v>
      </c>
      <c r="U337" t="s">
        <v>91</v>
      </c>
      <c r="V337" t="s">
        <v>39</v>
      </c>
      <c r="W337" t="s">
        <v>137</v>
      </c>
      <c r="X337" t="s">
        <v>97</v>
      </c>
      <c r="Y337" t="s">
        <v>56</v>
      </c>
      <c r="Z337" t="s">
        <v>43</v>
      </c>
      <c r="AA337" t="s">
        <v>44</v>
      </c>
      <c r="AB337" t="s">
        <v>44</v>
      </c>
    </row>
    <row r="338" spans="1:28" x14ac:dyDescent="0.25">
      <c r="A338" t="s">
        <v>1133</v>
      </c>
      <c r="B338" s="1">
        <v>45320</v>
      </c>
      <c r="C338" t="s">
        <v>1134</v>
      </c>
      <c r="D338" t="s">
        <v>1135</v>
      </c>
      <c r="E338">
        <v>52</v>
      </c>
      <c r="F338" t="s">
        <v>31</v>
      </c>
      <c r="G338" t="s">
        <v>344</v>
      </c>
      <c r="H338" t="s">
        <v>345</v>
      </c>
      <c r="I338" t="s">
        <v>34</v>
      </c>
      <c r="J338" t="s">
        <v>121</v>
      </c>
      <c r="K338">
        <v>2</v>
      </c>
      <c r="L338" s="2">
        <v>1600</v>
      </c>
      <c r="M338">
        <v>20</v>
      </c>
      <c r="N338" s="2">
        <v>3200</v>
      </c>
      <c r="O338" s="2">
        <v>640</v>
      </c>
      <c r="P338" s="2">
        <v>2560</v>
      </c>
      <c r="Q338" s="2">
        <v>2017.2</v>
      </c>
      <c r="R338" s="2">
        <v>542.79999999999995</v>
      </c>
      <c r="S338" t="s">
        <v>53</v>
      </c>
      <c r="T338" t="s">
        <v>96</v>
      </c>
      <c r="U338" t="s">
        <v>96</v>
      </c>
      <c r="V338" t="s">
        <v>39</v>
      </c>
      <c r="W338" t="s">
        <v>137</v>
      </c>
      <c r="X338" t="s">
        <v>97</v>
      </c>
      <c r="Y338" t="s">
        <v>56</v>
      </c>
      <c r="Z338" t="s">
        <v>144</v>
      </c>
      <c r="AA338" t="s">
        <v>68</v>
      </c>
      <c r="AB338" t="s">
        <v>44</v>
      </c>
    </row>
    <row r="339" spans="1:28" x14ac:dyDescent="0.25">
      <c r="A339" t="s">
        <v>1136</v>
      </c>
      <c r="B339" s="1">
        <v>45320</v>
      </c>
      <c r="C339" t="s">
        <v>1137</v>
      </c>
      <c r="D339" t="s">
        <v>1138</v>
      </c>
      <c r="E339">
        <v>25</v>
      </c>
      <c r="F339" t="s">
        <v>111</v>
      </c>
      <c r="G339" t="s">
        <v>81</v>
      </c>
      <c r="H339" t="s">
        <v>82</v>
      </c>
      <c r="I339" t="s">
        <v>51</v>
      </c>
      <c r="J339" t="s">
        <v>52</v>
      </c>
      <c r="K339">
        <v>2</v>
      </c>
      <c r="L339" s="2">
        <v>600</v>
      </c>
      <c r="M339">
        <v>0</v>
      </c>
      <c r="N339" s="2">
        <v>1200</v>
      </c>
      <c r="O339" s="2">
        <v>0</v>
      </c>
      <c r="P339" s="2">
        <v>1200</v>
      </c>
      <c r="Q339" s="2">
        <v>955.27</v>
      </c>
      <c r="R339" s="2">
        <v>244.73</v>
      </c>
      <c r="S339" t="s">
        <v>53</v>
      </c>
      <c r="T339" t="s">
        <v>65</v>
      </c>
      <c r="U339" t="s">
        <v>65</v>
      </c>
      <c r="V339" t="s">
        <v>39</v>
      </c>
      <c r="W339" t="s">
        <v>124</v>
      </c>
      <c r="X339" t="s">
        <v>41</v>
      </c>
      <c r="Y339" t="s">
        <v>56</v>
      </c>
      <c r="Z339" t="s">
        <v>43</v>
      </c>
      <c r="AA339" t="s">
        <v>44</v>
      </c>
      <c r="AB339" t="s">
        <v>44</v>
      </c>
    </row>
    <row r="340" spans="1:28" x14ac:dyDescent="0.25">
      <c r="A340" t="s">
        <v>1139</v>
      </c>
      <c r="B340" s="1">
        <v>45320</v>
      </c>
      <c r="C340" t="s">
        <v>1140</v>
      </c>
      <c r="D340" t="s">
        <v>1141</v>
      </c>
      <c r="E340">
        <v>22</v>
      </c>
      <c r="F340" t="s">
        <v>31</v>
      </c>
      <c r="G340" t="s">
        <v>352</v>
      </c>
      <c r="H340" t="s">
        <v>353</v>
      </c>
      <c r="I340" t="s">
        <v>103</v>
      </c>
      <c r="J340" t="s">
        <v>104</v>
      </c>
      <c r="K340">
        <v>2</v>
      </c>
      <c r="L340" s="2">
        <v>850</v>
      </c>
      <c r="M340">
        <v>0</v>
      </c>
      <c r="N340" s="2">
        <v>1700</v>
      </c>
      <c r="O340" s="2">
        <v>0</v>
      </c>
      <c r="P340" s="2">
        <v>1700</v>
      </c>
      <c r="Q340" s="2">
        <v>1311.52</v>
      </c>
      <c r="R340" s="2">
        <v>388.48</v>
      </c>
      <c r="S340" t="s">
        <v>53</v>
      </c>
      <c r="T340" t="s">
        <v>105</v>
      </c>
      <c r="U340" t="s">
        <v>106</v>
      </c>
      <c r="V340" t="s">
        <v>39</v>
      </c>
      <c r="W340" t="s">
        <v>124</v>
      </c>
      <c r="X340" t="s">
        <v>41</v>
      </c>
      <c r="Y340" t="s">
        <v>56</v>
      </c>
      <c r="Z340" t="s">
        <v>43</v>
      </c>
      <c r="AA340" t="s">
        <v>44</v>
      </c>
      <c r="AB340" t="s">
        <v>44</v>
      </c>
    </row>
    <row r="341" spans="1:28" x14ac:dyDescent="0.25">
      <c r="A341" t="s">
        <v>1142</v>
      </c>
      <c r="B341" s="1">
        <v>45320</v>
      </c>
      <c r="C341" t="s">
        <v>1143</v>
      </c>
      <c r="D341" t="s">
        <v>1144</v>
      </c>
      <c r="E341">
        <v>48</v>
      </c>
      <c r="F341" t="s">
        <v>31</v>
      </c>
      <c r="G341" t="s">
        <v>32</v>
      </c>
      <c r="H341" t="s">
        <v>33</v>
      </c>
      <c r="I341" t="s">
        <v>34</v>
      </c>
      <c r="J341" t="s">
        <v>35</v>
      </c>
      <c r="K341">
        <v>1</v>
      </c>
      <c r="L341" s="2">
        <v>55000</v>
      </c>
      <c r="M341">
        <v>15</v>
      </c>
      <c r="N341" s="2">
        <v>55000</v>
      </c>
      <c r="O341" s="2">
        <v>8250</v>
      </c>
      <c r="P341" s="2">
        <v>46750</v>
      </c>
      <c r="Q341" s="2">
        <v>29785.75</v>
      </c>
      <c r="R341" s="2">
        <v>16964.25</v>
      </c>
      <c r="S341" t="s">
        <v>36</v>
      </c>
      <c r="T341" t="s">
        <v>105</v>
      </c>
      <c r="U341" t="s">
        <v>106</v>
      </c>
      <c r="V341" t="s">
        <v>39</v>
      </c>
      <c r="W341" t="s">
        <v>83</v>
      </c>
      <c r="X341" t="s">
        <v>41</v>
      </c>
      <c r="Y341" t="s">
        <v>56</v>
      </c>
      <c r="Z341" t="s">
        <v>43</v>
      </c>
      <c r="AA341" t="s">
        <v>44</v>
      </c>
      <c r="AB341" t="s">
        <v>44</v>
      </c>
    </row>
    <row r="342" spans="1:28" x14ac:dyDescent="0.25">
      <c r="A342" t="s">
        <v>1145</v>
      </c>
      <c r="B342" s="1">
        <v>45320</v>
      </c>
      <c r="C342" t="s">
        <v>1146</v>
      </c>
      <c r="D342" t="s">
        <v>1147</v>
      </c>
      <c r="E342">
        <v>36</v>
      </c>
      <c r="F342" t="s">
        <v>48</v>
      </c>
      <c r="G342" t="s">
        <v>119</v>
      </c>
      <c r="H342" t="s">
        <v>120</v>
      </c>
      <c r="I342" t="s">
        <v>62</v>
      </c>
      <c r="J342" t="s">
        <v>121</v>
      </c>
      <c r="K342">
        <v>1</v>
      </c>
      <c r="L342" s="2">
        <v>4800</v>
      </c>
      <c r="M342">
        <v>5</v>
      </c>
      <c r="N342" s="2">
        <v>4800</v>
      </c>
      <c r="O342" s="2">
        <v>240</v>
      </c>
      <c r="P342" s="2">
        <v>4560</v>
      </c>
      <c r="Q342" s="2">
        <v>3454.58</v>
      </c>
      <c r="R342" s="2">
        <v>1105.42</v>
      </c>
      <c r="S342" t="s">
        <v>53</v>
      </c>
      <c r="T342" t="s">
        <v>290</v>
      </c>
      <c r="U342" t="s">
        <v>291</v>
      </c>
      <c r="V342" t="s">
        <v>39</v>
      </c>
      <c r="W342" t="s">
        <v>83</v>
      </c>
      <c r="X342" t="s">
        <v>97</v>
      </c>
      <c r="Y342" t="s">
        <v>42</v>
      </c>
      <c r="Z342" t="s">
        <v>43</v>
      </c>
      <c r="AA342" t="s">
        <v>44</v>
      </c>
      <c r="AB342" t="s">
        <v>68</v>
      </c>
    </row>
    <row r="343" spans="1:28" x14ac:dyDescent="0.25">
      <c r="A343" t="s">
        <v>1148</v>
      </c>
      <c r="B343" s="1">
        <v>45320</v>
      </c>
      <c r="C343" t="s">
        <v>1149</v>
      </c>
      <c r="D343" t="s">
        <v>1150</v>
      </c>
      <c r="E343">
        <v>34</v>
      </c>
      <c r="F343" t="s">
        <v>48</v>
      </c>
      <c r="G343" t="s">
        <v>436</v>
      </c>
      <c r="H343" t="s">
        <v>437</v>
      </c>
      <c r="I343" t="s">
        <v>74</v>
      </c>
      <c r="J343" t="s">
        <v>190</v>
      </c>
      <c r="K343">
        <v>4</v>
      </c>
      <c r="L343" s="2">
        <v>1800</v>
      </c>
      <c r="M343">
        <v>0</v>
      </c>
      <c r="N343" s="2">
        <v>7200</v>
      </c>
      <c r="O343" s="2">
        <v>0</v>
      </c>
      <c r="P343" s="2">
        <v>7200</v>
      </c>
      <c r="Q343" s="2">
        <v>4224.96</v>
      </c>
      <c r="R343" s="2">
        <v>2975.04</v>
      </c>
      <c r="S343" t="s">
        <v>64</v>
      </c>
      <c r="T343" t="s">
        <v>114</v>
      </c>
      <c r="U343" t="s">
        <v>115</v>
      </c>
      <c r="V343" t="s">
        <v>39</v>
      </c>
      <c r="W343" t="s">
        <v>83</v>
      </c>
      <c r="X343" t="s">
        <v>41</v>
      </c>
      <c r="Y343" t="s">
        <v>56</v>
      </c>
      <c r="Z343" t="s">
        <v>43</v>
      </c>
      <c r="AA343" t="s">
        <v>68</v>
      </c>
      <c r="AB343" t="s">
        <v>44</v>
      </c>
    </row>
    <row r="344" spans="1:28" x14ac:dyDescent="0.25">
      <c r="A344" t="s">
        <v>1151</v>
      </c>
      <c r="B344" s="1">
        <v>45320</v>
      </c>
      <c r="C344" t="s">
        <v>186</v>
      </c>
      <c r="D344" t="s">
        <v>187</v>
      </c>
      <c r="E344">
        <v>27</v>
      </c>
      <c r="F344" t="s">
        <v>31</v>
      </c>
      <c r="G344" t="s">
        <v>344</v>
      </c>
      <c r="H344" t="s">
        <v>345</v>
      </c>
      <c r="I344" t="s">
        <v>34</v>
      </c>
      <c r="J344" t="s">
        <v>121</v>
      </c>
      <c r="K344">
        <v>1</v>
      </c>
      <c r="L344" s="2">
        <v>1600</v>
      </c>
      <c r="M344">
        <v>10</v>
      </c>
      <c r="N344" s="2">
        <v>1600</v>
      </c>
      <c r="O344" s="2">
        <v>160</v>
      </c>
      <c r="P344" s="2">
        <v>1440</v>
      </c>
      <c r="Q344" s="2">
        <v>936.56</v>
      </c>
      <c r="R344" s="2">
        <v>503.44</v>
      </c>
      <c r="S344" t="s">
        <v>53</v>
      </c>
      <c r="T344" t="s">
        <v>275</v>
      </c>
      <c r="U344" t="s">
        <v>123</v>
      </c>
      <c r="V344" t="s">
        <v>39</v>
      </c>
      <c r="W344" t="s">
        <v>40</v>
      </c>
      <c r="X344" t="s">
        <v>97</v>
      </c>
      <c r="Y344" t="s">
        <v>56</v>
      </c>
      <c r="Z344" t="s">
        <v>43</v>
      </c>
      <c r="AA344" t="s">
        <v>68</v>
      </c>
      <c r="AB344" t="s">
        <v>44</v>
      </c>
    </row>
    <row r="345" spans="1:28" x14ac:dyDescent="0.25">
      <c r="A345" t="s">
        <v>1152</v>
      </c>
      <c r="B345" s="1">
        <v>45320</v>
      </c>
      <c r="C345" t="s">
        <v>1153</v>
      </c>
      <c r="D345" t="s">
        <v>1154</v>
      </c>
      <c r="E345">
        <v>28</v>
      </c>
      <c r="F345" t="s">
        <v>31</v>
      </c>
      <c r="G345" t="s">
        <v>112</v>
      </c>
      <c r="H345" t="s">
        <v>113</v>
      </c>
      <c r="I345" t="s">
        <v>103</v>
      </c>
      <c r="J345" t="s">
        <v>104</v>
      </c>
      <c r="K345">
        <v>1</v>
      </c>
      <c r="L345" s="2">
        <v>650</v>
      </c>
      <c r="M345">
        <v>10</v>
      </c>
      <c r="N345" s="2">
        <v>650</v>
      </c>
      <c r="O345" s="2">
        <v>65</v>
      </c>
      <c r="P345" s="2">
        <v>585</v>
      </c>
      <c r="Q345" s="2">
        <v>439.71</v>
      </c>
      <c r="R345" s="2">
        <v>145.29</v>
      </c>
      <c r="S345" t="s">
        <v>53</v>
      </c>
      <c r="T345" t="s">
        <v>96</v>
      </c>
      <c r="U345" t="s">
        <v>96</v>
      </c>
      <c r="V345" t="s">
        <v>39</v>
      </c>
      <c r="W345" t="s">
        <v>83</v>
      </c>
      <c r="X345" t="s">
        <v>41</v>
      </c>
      <c r="Y345" t="s">
        <v>56</v>
      </c>
      <c r="Z345" t="s">
        <v>43</v>
      </c>
      <c r="AA345" t="s">
        <v>44</v>
      </c>
      <c r="AB345" t="s">
        <v>44</v>
      </c>
    </row>
    <row r="346" spans="1:28" x14ac:dyDescent="0.25">
      <c r="A346" t="s">
        <v>1155</v>
      </c>
      <c r="B346" s="1">
        <v>45320</v>
      </c>
      <c r="C346" t="s">
        <v>1156</v>
      </c>
      <c r="D346" t="s">
        <v>1157</v>
      </c>
      <c r="E346">
        <v>27</v>
      </c>
      <c r="F346" t="s">
        <v>111</v>
      </c>
      <c r="G346" t="s">
        <v>227</v>
      </c>
      <c r="H346" t="s">
        <v>228</v>
      </c>
      <c r="I346" t="s">
        <v>74</v>
      </c>
      <c r="J346" t="s">
        <v>75</v>
      </c>
      <c r="K346">
        <v>1</v>
      </c>
      <c r="L346" s="2">
        <v>1400</v>
      </c>
      <c r="M346">
        <v>15</v>
      </c>
      <c r="N346" s="2">
        <v>1400</v>
      </c>
      <c r="O346" s="2">
        <v>210</v>
      </c>
      <c r="P346" s="2">
        <v>1190</v>
      </c>
      <c r="Q346" s="2">
        <v>856.49</v>
      </c>
      <c r="R346" s="2">
        <v>333.51</v>
      </c>
      <c r="S346" t="s">
        <v>53</v>
      </c>
      <c r="T346" t="s">
        <v>163</v>
      </c>
      <c r="U346" t="s">
        <v>164</v>
      </c>
      <c r="V346" t="s">
        <v>39</v>
      </c>
      <c r="W346" t="s">
        <v>92</v>
      </c>
      <c r="X346" t="s">
        <v>67</v>
      </c>
      <c r="Y346" t="s">
        <v>42</v>
      </c>
      <c r="Z346" t="s">
        <v>43</v>
      </c>
      <c r="AA346" t="s">
        <v>44</v>
      </c>
      <c r="AB346" t="s">
        <v>44</v>
      </c>
    </row>
    <row r="347" spans="1:28" x14ac:dyDescent="0.25">
      <c r="A347" t="s">
        <v>1158</v>
      </c>
      <c r="B347" s="1">
        <v>45321</v>
      </c>
      <c r="C347" t="s">
        <v>1159</v>
      </c>
      <c r="D347" t="s">
        <v>1160</v>
      </c>
      <c r="E347">
        <v>24</v>
      </c>
      <c r="F347" t="s">
        <v>48</v>
      </c>
      <c r="G347" t="s">
        <v>148</v>
      </c>
      <c r="H347" t="s">
        <v>149</v>
      </c>
      <c r="I347" t="s">
        <v>74</v>
      </c>
      <c r="J347" t="s">
        <v>130</v>
      </c>
      <c r="K347">
        <v>4</v>
      </c>
      <c r="L347" s="2">
        <v>3500</v>
      </c>
      <c r="M347">
        <v>20</v>
      </c>
      <c r="N347" s="2">
        <v>14000</v>
      </c>
      <c r="O347" s="2">
        <v>2800</v>
      </c>
      <c r="P347" s="2">
        <v>11200</v>
      </c>
      <c r="Q347" s="2">
        <v>7970.97</v>
      </c>
      <c r="R347" s="2">
        <v>3229.03</v>
      </c>
      <c r="S347" t="s">
        <v>53</v>
      </c>
      <c r="T347" t="s">
        <v>275</v>
      </c>
      <c r="U347" t="s">
        <v>123</v>
      </c>
      <c r="V347" t="s">
        <v>39</v>
      </c>
      <c r="W347" t="s">
        <v>66</v>
      </c>
      <c r="X347" t="s">
        <v>41</v>
      </c>
      <c r="Y347" t="s">
        <v>56</v>
      </c>
      <c r="Z347" t="s">
        <v>43</v>
      </c>
      <c r="AA347" t="s">
        <v>44</v>
      </c>
      <c r="AB347" t="s">
        <v>44</v>
      </c>
    </row>
    <row r="348" spans="1:28" x14ac:dyDescent="0.25">
      <c r="A348" t="s">
        <v>1161</v>
      </c>
      <c r="B348" s="1">
        <v>45321</v>
      </c>
      <c r="C348" t="s">
        <v>1162</v>
      </c>
      <c r="D348" t="s">
        <v>1163</v>
      </c>
      <c r="E348">
        <v>48</v>
      </c>
      <c r="F348" t="s">
        <v>31</v>
      </c>
      <c r="G348" t="s">
        <v>72</v>
      </c>
      <c r="H348" t="s">
        <v>73</v>
      </c>
      <c r="I348" t="s">
        <v>74</v>
      </c>
      <c r="J348" t="s">
        <v>75</v>
      </c>
      <c r="K348">
        <v>1</v>
      </c>
      <c r="L348" s="2">
        <v>2200</v>
      </c>
      <c r="M348">
        <v>20</v>
      </c>
      <c r="N348" s="2">
        <v>2200</v>
      </c>
      <c r="O348" s="2">
        <v>440</v>
      </c>
      <c r="P348" s="2">
        <v>1760</v>
      </c>
      <c r="Q348" s="2">
        <v>1051.6199999999999</v>
      </c>
      <c r="R348" s="2">
        <v>708.38</v>
      </c>
      <c r="S348" t="s">
        <v>36</v>
      </c>
      <c r="T348" t="s">
        <v>114</v>
      </c>
      <c r="U348" t="s">
        <v>115</v>
      </c>
      <c r="V348" t="s">
        <v>39</v>
      </c>
      <c r="W348" t="s">
        <v>66</v>
      </c>
      <c r="X348" t="s">
        <v>67</v>
      </c>
      <c r="Y348" t="s">
        <v>42</v>
      </c>
      <c r="Z348" t="s">
        <v>43</v>
      </c>
      <c r="AA348" t="s">
        <v>44</v>
      </c>
      <c r="AB348" t="s">
        <v>44</v>
      </c>
    </row>
    <row r="349" spans="1:28" x14ac:dyDescent="0.25">
      <c r="A349" t="s">
        <v>1164</v>
      </c>
      <c r="B349" s="1">
        <v>45321</v>
      </c>
      <c r="C349" t="s">
        <v>1165</v>
      </c>
      <c r="D349" t="s">
        <v>1166</v>
      </c>
      <c r="E349">
        <v>43</v>
      </c>
      <c r="F349" t="s">
        <v>31</v>
      </c>
      <c r="G349" t="s">
        <v>238</v>
      </c>
      <c r="H349" t="s">
        <v>239</v>
      </c>
      <c r="I349" t="s">
        <v>62</v>
      </c>
      <c r="J349" t="s">
        <v>63</v>
      </c>
      <c r="K349">
        <v>2</v>
      </c>
      <c r="L349" s="2">
        <v>6500</v>
      </c>
      <c r="M349">
        <v>10</v>
      </c>
      <c r="N349" s="2">
        <v>13000</v>
      </c>
      <c r="O349" s="2">
        <v>1300</v>
      </c>
      <c r="P349" s="2">
        <v>11700</v>
      </c>
      <c r="Q349" s="2">
        <v>7620.17</v>
      </c>
      <c r="R349" s="2">
        <v>4079.83</v>
      </c>
      <c r="S349" t="s">
        <v>64</v>
      </c>
      <c r="T349" t="s">
        <v>54</v>
      </c>
      <c r="U349" t="s">
        <v>55</v>
      </c>
      <c r="V349" t="s">
        <v>39</v>
      </c>
      <c r="W349" t="s">
        <v>66</v>
      </c>
      <c r="X349" t="s">
        <v>67</v>
      </c>
      <c r="Y349" t="s">
        <v>56</v>
      </c>
      <c r="Z349" t="s">
        <v>43</v>
      </c>
      <c r="AA349" t="s">
        <v>44</v>
      </c>
      <c r="AB349" t="s">
        <v>44</v>
      </c>
    </row>
    <row r="350" spans="1:28" x14ac:dyDescent="0.25">
      <c r="A350" t="s">
        <v>1167</v>
      </c>
      <c r="B350" s="1">
        <v>45321</v>
      </c>
      <c r="C350" t="s">
        <v>1168</v>
      </c>
      <c r="D350" t="s">
        <v>1169</v>
      </c>
      <c r="E350">
        <v>47</v>
      </c>
      <c r="F350" t="s">
        <v>31</v>
      </c>
      <c r="G350" t="s">
        <v>119</v>
      </c>
      <c r="H350" t="s">
        <v>120</v>
      </c>
      <c r="I350" t="s">
        <v>62</v>
      </c>
      <c r="J350" t="s">
        <v>121</v>
      </c>
      <c r="K350">
        <v>5</v>
      </c>
      <c r="L350" s="2">
        <v>4800</v>
      </c>
      <c r="M350">
        <v>25</v>
      </c>
      <c r="N350" s="2">
        <v>24000</v>
      </c>
      <c r="O350" s="2">
        <v>6000</v>
      </c>
      <c r="P350" s="2">
        <v>18000</v>
      </c>
      <c r="Q350" s="2">
        <v>11322.12</v>
      </c>
      <c r="R350" s="2">
        <v>6677.88</v>
      </c>
      <c r="S350" t="s">
        <v>36</v>
      </c>
      <c r="T350" t="s">
        <v>153</v>
      </c>
      <c r="U350" t="s">
        <v>154</v>
      </c>
      <c r="V350" t="s">
        <v>39</v>
      </c>
      <c r="W350" t="s">
        <v>66</v>
      </c>
      <c r="X350" t="s">
        <v>41</v>
      </c>
      <c r="Y350" t="s">
        <v>56</v>
      </c>
      <c r="Z350" t="s">
        <v>43</v>
      </c>
      <c r="AA350" t="s">
        <v>44</v>
      </c>
      <c r="AB350" t="s">
        <v>44</v>
      </c>
    </row>
    <row r="351" spans="1:28" x14ac:dyDescent="0.25">
      <c r="A351" t="s">
        <v>1170</v>
      </c>
      <c r="B351" s="1">
        <v>45321</v>
      </c>
      <c r="C351" t="s">
        <v>1171</v>
      </c>
      <c r="D351" t="s">
        <v>1172</v>
      </c>
      <c r="E351">
        <v>32</v>
      </c>
      <c r="F351" t="s">
        <v>111</v>
      </c>
      <c r="G351" t="s">
        <v>101</v>
      </c>
      <c r="H351" t="s">
        <v>102</v>
      </c>
      <c r="I351" t="s">
        <v>103</v>
      </c>
      <c r="J351" t="s">
        <v>104</v>
      </c>
      <c r="K351">
        <v>3</v>
      </c>
      <c r="L351" s="2">
        <v>1800</v>
      </c>
      <c r="M351">
        <v>20</v>
      </c>
      <c r="N351" s="2">
        <v>5400</v>
      </c>
      <c r="O351" s="2">
        <v>1080</v>
      </c>
      <c r="P351" s="2">
        <v>4320</v>
      </c>
      <c r="Q351" s="2">
        <v>2637.86</v>
      </c>
      <c r="R351" s="2">
        <v>1682.14</v>
      </c>
      <c r="S351" t="s">
        <v>53</v>
      </c>
      <c r="T351" t="s">
        <v>122</v>
      </c>
      <c r="U351" t="s">
        <v>123</v>
      </c>
      <c r="V351" t="s">
        <v>39</v>
      </c>
      <c r="W351" t="s">
        <v>83</v>
      </c>
      <c r="X351" t="s">
        <v>41</v>
      </c>
      <c r="Y351" t="s">
        <v>56</v>
      </c>
      <c r="Z351" t="s">
        <v>43</v>
      </c>
      <c r="AA351" t="s">
        <v>44</v>
      </c>
      <c r="AB351" t="s">
        <v>44</v>
      </c>
    </row>
    <row r="352" spans="1:28" x14ac:dyDescent="0.25">
      <c r="A352" t="s">
        <v>1173</v>
      </c>
      <c r="B352" s="1">
        <v>45321</v>
      </c>
      <c r="C352" t="s">
        <v>1174</v>
      </c>
      <c r="D352" t="s">
        <v>1175</v>
      </c>
      <c r="E352">
        <v>43</v>
      </c>
      <c r="F352" t="s">
        <v>31</v>
      </c>
      <c r="G352" t="s">
        <v>227</v>
      </c>
      <c r="H352" t="s">
        <v>228</v>
      </c>
      <c r="I352" t="s">
        <v>74</v>
      </c>
      <c r="J352" t="s">
        <v>75</v>
      </c>
      <c r="K352">
        <v>2</v>
      </c>
      <c r="L352" s="2">
        <v>1400</v>
      </c>
      <c r="M352">
        <v>5</v>
      </c>
      <c r="N352" s="2">
        <v>2800</v>
      </c>
      <c r="O352" s="2">
        <v>140</v>
      </c>
      <c r="P352" s="2">
        <v>2660</v>
      </c>
      <c r="Q352" s="2">
        <v>1795.79</v>
      </c>
      <c r="R352" s="2">
        <v>864.21</v>
      </c>
      <c r="S352" t="s">
        <v>53</v>
      </c>
      <c r="T352" t="s">
        <v>37</v>
      </c>
      <c r="U352" t="s">
        <v>38</v>
      </c>
      <c r="V352" t="s">
        <v>39</v>
      </c>
      <c r="W352" t="s">
        <v>66</v>
      </c>
      <c r="X352" t="s">
        <v>97</v>
      </c>
      <c r="Y352" t="s">
        <v>56</v>
      </c>
      <c r="Z352" t="s">
        <v>43</v>
      </c>
      <c r="AA352" t="s">
        <v>44</v>
      </c>
      <c r="AB352" t="s">
        <v>44</v>
      </c>
    </row>
    <row r="353" spans="1:28" x14ac:dyDescent="0.25">
      <c r="A353" t="s">
        <v>1176</v>
      </c>
      <c r="B353" s="1">
        <v>45321</v>
      </c>
      <c r="C353" t="s">
        <v>1177</v>
      </c>
      <c r="D353" t="s">
        <v>1178</v>
      </c>
      <c r="E353">
        <v>38</v>
      </c>
      <c r="F353" t="s">
        <v>48</v>
      </c>
      <c r="G353" t="s">
        <v>298</v>
      </c>
      <c r="H353" t="s">
        <v>299</v>
      </c>
      <c r="I353" t="s">
        <v>103</v>
      </c>
      <c r="J353" t="s">
        <v>104</v>
      </c>
      <c r="K353">
        <v>5</v>
      </c>
      <c r="L353" s="2">
        <v>700</v>
      </c>
      <c r="M353">
        <v>15</v>
      </c>
      <c r="N353" s="2">
        <v>3500</v>
      </c>
      <c r="O353" s="2">
        <v>525</v>
      </c>
      <c r="P353" s="2">
        <v>2975</v>
      </c>
      <c r="Q353" s="2">
        <v>1702.87</v>
      </c>
      <c r="R353" s="2">
        <v>1272.1300000000001</v>
      </c>
      <c r="S353" t="s">
        <v>64</v>
      </c>
      <c r="T353" t="s">
        <v>178</v>
      </c>
      <c r="U353" t="s">
        <v>154</v>
      </c>
      <c r="V353" t="s">
        <v>39</v>
      </c>
      <c r="W353" t="s">
        <v>66</v>
      </c>
      <c r="X353" t="s">
        <v>97</v>
      </c>
      <c r="Y353" t="s">
        <v>56</v>
      </c>
      <c r="Z353" t="s">
        <v>43</v>
      </c>
      <c r="AA353" t="s">
        <v>44</v>
      </c>
      <c r="AB353" t="s">
        <v>44</v>
      </c>
    </row>
    <row r="354" spans="1:28" x14ac:dyDescent="0.25">
      <c r="A354" t="s">
        <v>1179</v>
      </c>
      <c r="B354" s="1">
        <v>45321</v>
      </c>
      <c r="C354" t="s">
        <v>1180</v>
      </c>
      <c r="D354" t="s">
        <v>1181</v>
      </c>
      <c r="E354">
        <v>29</v>
      </c>
      <c r="F354" t="s">
        <v>31</v>
      </c>
      <c r="G354" t="s">
        <v>49</v>
      </c>
      <c r="H354" t="s">
        <v>50</v>
      </c>
      <c r="I354" t="s">
        <v>51</v>
      </c>
      <c r="J354" t="s">
        <v>52</v>
      </c>
      <c r="K354">
        <v>4</v>
      </c>
      <c r="L354" s="2">
        <v>500</v>
      </c>
      <c r="M354">
        <v>5</v>
      </c>
      <c r="N354" s="2">
        <v>2000</v>
      </c>
      <c r="O354" s="2">
        <v>100</v>
      </c>
      <c r="P354" s="2">
        <v>1900</v>
      </c>
      <c r="Q354" s="2">
        <v>1291.1600000000001</v>
      </c>
      <c r="R354" s="2">
        <v>608.84</v>
      </c>
      <c r="S354" t="s">
        <v>53</v>
      </c>
      <c r="T354" t="s">
        <v>122</v>
      </c>
      <c r="U354" t="s">
        <v>123</v>
      </c>
      <c r="V354" t="s">
        <v>39</v>
      </c>
      <c r="W354" t="s">
        <v>137</v>
      </c>
      <c r="X354" t="s">
        <v>97</v>
      </c>
      <c r="Y354" t="s">
        <v>56</v>
      </c>
      <c r="Z354" t="s">
        <v>43</v>
      </c>
      <c r="AA354" t="s">
        <v>44</v>
      </c>
      <c r="AB354" t="s">
        <v>44</v>
      </c>
    </row>
    <row r="355" spans="1:28" x14ac:dyDescent="0.25">
      <c r="A355" t="s">
        <v>1182</v>
      </c>
      <c r="B355" s="1">
        <v>45321</v>
      </c>
      <c r="C355" t="s">
        <v>1183</v>
      </c>
      <c r="D355" t="s">
        <v>1184</v>
      </c>
      <c r="E355">
        <v>19</v>
      </c>
      <c r="F355" t="s">
        <v>48</v>
      </c>
      <c r="G355" t="s">
        <v>243</v>
      </c>
      <c r="H355" t="s">
        <v>244</v>
      </c>
      <c r="I355" t="s">
        <v>103</v>
      </c>
      <c r="J355" t="s">
        <v>104</v>
      </c>
      <c r="K355">
        <v>3</v>
      </c>
      <c r="L355" s="2">
        <v>450</v>
      </c>
      <c r="M355">
        <v>10</v>
      </c>
      <c r="N355" s="2">
        <v>1350</v>
      </c>
      <c r="O355" s="2">
        <v>135</v>
      </c>
      <c r="P355" s="2">
        <v>1215</v>
      </c>
      <c r="Q355" s="2">
        <v>873.12</v>
      </c>
      <c r="R355" s="2">
        <v>341.88</v>
      </c>
      <c r="S355" t="s">
        <v>53</v>
      </c>
      <c r="T355" t="s">
        <v>65</v>
      </c>
      <c r="U355" t="s">
        <v>65</v>
      </c>
      <c r="V355" t="s">
        <v>39</v>
      </c>
      <c r="W355" t="s">
        <v>40</v>
      </c>
      <c r="X355" t="s">
        <v>67</v>
      </c>
      <c r="Y355" t="s">
        <v>56</v>
      </c>
      <c r="Z355" t="s">
        <v>223</v>
      </c>
      <c r="AA355" t="s">
        <v>68</v>
      </c>
      <c r="AB355" t="s">
        <v>44</v>
      </c>
    </row>
    <row r="356" spans="1:28" x14ac:dyDescent="0.25">
      <c r="A356" t="s">
        <v>1185</v>
      </c>
      <c r="B356" s="1">
        <v>45321</v>
      </c>
      <c r="C356" t="s">
        <v>1186</v>
      </c>
      <c r="D356" t="s">
        <v>1187</v>
      </c>
      <c r="E356">
        <v>31</v>
      </c>
      <c r="F356" t="s">
        <v>31</v>
      </c>
      <c r="G356" t="s">
        <v>273</v>
      </c>
      <c r="H356" t="s">
        <v>274</v>
      </c>
      <c r="I356" t="s">
        <v>51</v>
      </c>
      <c r="J356" t="s">
        <v>52</v>
      </c>
      <c r="K356">
        <v>1</v>
      </c>
      <c r="L356" s="2">
        <v>250</v>
      </c>
      <c r="M356">
        <v>25</v>
      </c>
      <c r="N356" s="2">
        <v>250</v>
      </c>
      <c r="O356" s="2">
        <v>62.5</v>
      </c>
      <c r="P356" s="2">
        <v>187.5</v>
      </c>
      <c r="Q356" s="2">
        <v>142.81</v>
      </c>
      <c r="R356" s="2">
        <v>44.69</v>
      </c>
      <c r="S356" t="s">
        <v>53</v>
      </c>
      <c r="T356" t="s">
        <v>398</v>
      </c>
      <c r="U356" t="s">
        <v>399</v>
      </c>
      <c r="V356" t="s">
        <v>39</v>
      </c>
      <c r="W356" t="s">
        <v>83</v>
      </c>
      <c r="X356" t="s">
        <v>97</v>
      </c>
      <c r="Y356" t="s">
        <v>84</v>
      </c>
      <c r="Z356" t="s">
        <v>43</v>
      </c>
      <c r="AA356" t="s">
        <v>44</v>
      </c>
      <c r="AB356" t="s">
        <v>44</v>
      </c>
    </row>
    <row r="357" spans="1:28" x14ac:dyDescent="0.25">
      <c r="A357" t="s">
        <v>1188</v>
      </c>
      <c r="B357" s="1">
        <v>45321</v>
      </c>
      <c r="C357" t="s">
        <v>1189</v>
      </c>
      <c r="D357" t="s">
        <v>1190</v>
      </c>
      <c r="E357">
        <v>31</v>
      </c>
      <c r="F357" t="s">
        <v>48</v>
      </c>
      <c r="G357" t="s">
        <v>285</v>
      </c>
      <c r="H357" t="s">
        <v>286</v>
      </c>
      <c r="I357" t="s">
        <v>34</v>
      </c>
      <c r="J357" t="s">
        <v>121</v>
      </c>
      <c r="K357">
        <v>1</v>
      </c>
      <c r="L357" s="2">
        <v>3200</v>
      </c>
      <c r="M357">
        <v>30</v>
      </c>
      <c r="N357" s="2">
        <v>3200</v>
      </c>
      <c r="O357" s="2">
        <v>960</v>
      </c>
      <c r="P357" s="2">
        <v>2240</v>
      </c>
      <c r="Q357" s="2">
        <v>1299.4100000000001</v>
      </c>
      <c r="R357" s="2">
        <v>940.59</v>
      </c>
      <c r="S357" t="s">
        <v>53</v>
      </c>
      <c r="T357" t="s">
        <v>96</v>
      </c>
      <c r="U357" t="s">
        <v>96</v>
      </c>
      <c r="V357" t="s">
        <v>39</v>
      </c>
      <c r="W357" t="s">
        <v>137</v>
      </c>
      <c r="X357" t="s">
        <v>97</v>
      </c>
      <c r="Y357" t="s">
        <v>56</v>
      </c>
      <c r="Z357" t="s">
        <v>43</v>
      </c>
      <c r="AA357" t="s">
        <v>68</v>
      </c>
      <c r="AB357" t="s">
        <v>44</v>
      </c>
    </row>
    <row r="358" spans="1:28" x14ac:dyDescent="0.25">
      <c r="A358" t="s">
        <v>1191</v>
      </c>
      <c r="B358" s="1">
        <v>45321</v>
      </c>
      <c r="C358" t="s">
        <v>1192</v>
      </c>
      <c r="D358" t="s">
        <v>1193</v>
      </c>
      <c r="E358">
        <v>51</v>
      </c>
      <c r="F358" t="s">
        <v>31</v>
      </c>
      <c r="G358" t="s">
        <v>318</v>
      </c>
      <c r="H358" t="s">
        <v>319</v>
      </c>
      <c r="I358" t="s">
        <v>34</v>
      </c>
      <c r="J358" t="s">
        <v>190</v>
      </c>
      <c r="K358">
        <v>4</v>
      </c>
      <c r="L358" s="2">
        <v>2500</v>
      </c>
      <c r="M358">
        <v>0</v>
      </c>
      <c r="N358" s="2">
        <v>10000</v>
      </c>
      <c r="O358" s="2">
        <v>0</v>
      </c>
      <c r="P358" s="2">
        <v>10000</v>
      </c>
      <c r="Q358" s="2">
        <v>6623.51</v>
      </c>
      <c r="R358" s="2">
        <v>3376.49</v>
      </c>
      <c r="S358" t="s">
        <v>53</v>
      </c>
      <c r="T358" t="s">
        <v>178</v>
      </c>
      <c r="U358" t="s">
        <v>154</v>
      </c>
      <c r="V358" t="s">
        <v>39</v>
      </c>
      <c r="W358" t="s">
        <v>124</v>
      </c>
      <c r="X358" t="s">
        <v>67</v>
      </c>
      <c r="Y358" t="s">
        <v>56</v>
      </c>
      <c r="Z358" t="s">
        <v>43</v>
      </c>
      <c r="AA358" t="s">
        <v>68</v>
      </c>
      <c r="AB358" t="s">
        <v>44</v>
      </c>
    </row>
    <row r="359" spans="1:28" x14ac:dyDescent="0.25">
      <c r="A359" t="s">
        <v>1194</v>
      </c>
      <c r="B359" s="1">
        <v>45321</v>
      </c>
      <c r="C359" t="s">
        <v>1195</v>
      </c>
      <c r="D359" t="s">
        <v>1196</v>
      </c>
      <c r="E359">
        <v>36</v>
      </c>
      <c r="F359" t="s">
        <v>48</v>
      </c>
      <c r="G359" t="s">
        <v>81</v>
      </c>
      <c r="H359" t="s">
        <v>82</v>
      </c>
      <c r="I359" t="s">
        <v>51</v>
      </c>
      <c r="J359" t="s">
        <v>52</v>
      </c>
      <c r="K359">
        <v>1</v>
      </c>
      <c r="L359" s="2">
        <v>600</v>
      </c>
      <c r="M359">
        <v>0</v>
      </c>
      <c r="N359" s="2">
        <v>600</v>
      </c>
      <c r="O359" s="2">
        <v>0</v>
      </c>
      <c r="P359" s="2">
        <v>600</v>
      </c>
      <c r="Q359" s="2">
        <v>484.94</v>
      </c>
      <c r="R359" s="2">
        <v>115.06</v>
      </c>
      <c r="S359" t="s">
        <v>53</v>
      </c>
      <c r="T359" t="s">
        <v>96</v>
      </c>
      <c r="U359" t="s">
        <v>96</v>
      </c>
      <c r="V359" t="s">
        <v>39</v>
      </c>
      <c r="W359" t="s">
        <v>40</v>
      </c>
      <c r="X359" t="s">
        <v>41</v>
      </c>
      <c r="Y359" t="s">
        <v>56</v>
      </c>
      <c r="Z359" t="s">
        <v>144</v>
      </c>
      <c r="AA359" t="s">
        <v>44</v>
      </c>
      <c r="AB359" t="s">
        <v>44</v>
      </c>
    </row>
    <row r="360" spans="1:28" x14ac:dyDescent="0.25">
      <c r="A360" t="s">
        <v>1197</v>
      </c>
      <c r="B360" s="1">
        <v>45321</v>
      </c>
      <c r="C360" t="s">
        <v>1198</v>
      </c>
      <c r="D360" t="s">
        <v>1199</v>
      </c>
      <c r="E360">
        <v>28</v>
      </c>
      <c r="F360" t="s">
        <v>31</v>
      </c>
      <c r="G360" t="s">
        <v>101</v>
      </c>
      <c r="H360" t="s">
        <v>102</v>
      </c>
      <c r="I360" t="s">
        <v>103</v>
      </c>
      <c r="J360" t="s">
        <v>104</v>
      </c>
      <c r="K360">
        <v>1</v>
      </c>
      <c r="L360" s="2">
        <v>1800</v>
      </c>
      <c r="M360">
        <v>25</v>
      </c>
      <c r="N360" s="2">
        <v>1800</v>
      </c>
      <c r="O360" s="2">
        <v>450</v>
      </c>
      <c r="P360" s="2">
        <v>1350</v>
      </c>
      <c r="Q360" s="2">
        <v>923.43</v>
      </c>
      <c r="R360" s="2">
        <v>426.57</v>
      </c>
      <c r="S360" t="s">
        <v>53</v>
      </c>
      <c r="T360" t="s">
        <v>136</v>
      </c>
      <c r="U360" t="s">
        <v>38</v>
      </c>
      <c r="V360" t="s">
        <v>39</v>
      </c>
      <c r="W360" t="s">
        <v>66</v>
      </c>
      <c r="X360" t="s">
        <v>41</v>
      </c>
      <c r="Y360" t="s">
        <v>56</v>
      </c>
      <c r="Z360" t="s">
        <v>43</v>
      </c>
      <c r="AA360" t="s">
        <v>44</v>
      </c>
      <c r="AB360" t="s">
        <v>44</v>
      </c>
    </row>
    <row r="361" spans="1:28" x14ac:dyDescent="0.25">
      <c r="A361" t="s">
        <v>1200</v>
      </c>
      <c r="B361" s="1">
        <v>45321</v>
      </c>
      <c r="C361" t="s">
        <v>1201</v>
      </c>
      <c r="D361" t="s">
        <v>1202</v>
      </c>
      <c r="E361">
        <v>25</v>
      </c>
      <c r="F361" t="s">
        <v>31</v>
      </c>
      <c r="G361" t="s">
        <v>128</v>
      </c>
      <c r="H361" t="s">
        <v>129</v>
      </c>
      <c r="I361" t="s">
        <v>74</v>
      </c>
      <c r="J361" t="s">
        <v>130</v>
      </c>
      <c r="K361">
        <v>4</v>
      </c>
      <c r="L361" s="2">
        <v>1700</v>
      </c>
      <c r="M361">
        <v>30</v>
      </c>
      <c r="N361" s="2">
        <v>6800</v>
      </c>
      <c r="O361" s="2">
        <v>2040</v>
      </c>
      <c r="P361" s="2">
        <v>4760</v>
      </c>
      <c r="Q361" s="2">
        <v>2994.94</v>
      </c>
      <c r="R361" s="2">
        <v>1765.06</v>
      </c>
      <c r="S361" t="s">
        <v>36</v>
      </c>
      <c r="T361" t="s">
        <v>178</v>
      </c>
      <c r="U361" t="s">
        <v>154</v>
      </c>
      <c r="V361" t="s">
        <v>39</v>
      </c>
      <c r="W361" t="s">
        <v>66</v>
      </c>
      <c r="X361" t="s">
        <v>67</v>
      </c>
      <c r="Y361" t="s">
        <v>56</v>
      </c>
      <c r="Z361" t="s">
        <v>223</v>
      </c>
      <c r="AA361" t="s">
        <v>44</v>
      </c>
      <c r="AB361" t="s">
        <v>44</v>
      </c>
    </row>
    <row r="362" spans="1:28" x14ac:dyDescent="0.25">
      <c r="A362" t="s">
        <v>1203</v>
      </c>
      <c r="B362" s="1">
        <v>45322</v>
      </c>
      <c r="C362" t="s">
        <v>1204</v>
      </c>
      <c r="D362" t="s">
        <v>1205</v>
      </c>
      <c r="E362">
        <v>41</v>
      </c>
      <c r="F362" t="s">
        <v>111</v>
      </c>
      <c r="G362" t="s">
        <v>352</v>
      </c>
      <c r="H362" t="s">
        <v>353</v>
      </c>
      <c r="I362" t="s">
        <v>103</v>
      </c>
      <c r="J362" t="s">
        <v>104</v>
      </c>
      <c r="K362">
        <v>1</v>
      </c>
      <c r="L362" s="2">
        <v>850</v>
      </c>
      <c r="M362">
        <v>20</v>
      </c>
      <c r="N362" s="2">
        <v>850</v>
      </c>
      <c r="O362" s="2">
        <v>170</v>
      </c>
      <c r="P362" s="2">
        <v>680</v>
      </c>
      <c r="Q362" s="2">
        <v>385.62</v>
      </c>
      <c r="R362" s="2">
        <v>294.38</v>
      </c>
      <c r="S362" t="s">
        <v>53</v>
      </c>
      <c r="T362" t="s">
        <v>54</v>
      </c>
      <c r="U362" t="s">
        <v>55</v>
      </c>
      <c r="V362" t="s">
        <v>39</v>
      </c>
      <c r="W362" t="s">
        <v>83</v>
      </c>
      <c r="X362" t="s">
        <v>41</v>
      </c>
      <c r="Y362" t="s">
        <v>56</v>
      </c>
      <c r="Z362" t="s">
        <v>144</v>
      </c>
      <c r="AA362" t="s">
        <v>44</v>
      </c>
      <c r="AB362" t="s">
        <v>44</v>
      </c>
    </row>
    <row r="363" spans="1:28" x14ac:dyDescent="0.25">
      <c r="A363" t="s">
        <v>1206</v>
      </c>
      <c r="B363" s="1">
        <v>45322</v>
      </c>
      <c r="C363" t="s">
        <v>1207</v>
      </c>
      <c r="D363" t="s">
        <v>1208</v>
      </c>
      <c r="E363">
        <v>26</v>
      </c>
      <c r="F363" t="s">
        <v>48</v>
      </c>
      <c r="G363" t="s">
        <v>298</v>
      </c>
      <c r="H363" t="s">
        <v>299</v>
      </c>
      <c r="I363" t="s">
        <v>103</v>
      </c>
      <c r="J363" t="s">
        <v>104</v>
      </c>
      <c r="K363">
        <v>3</v>
      </c>
      <c r="L363" s="2">
        <v>700</v>
      </c>
      <c r="M363">
        <v>10</v>
      </c>
      <c r="N363" s="2">
        <v>2100</v>
      </c>
      <c r="O363" s="2">
        <v>210</v>
      </c>
      <c r="P363" s="2">
        <v>1890</v>
      </c>
      <c r="Q363" s="2">
        <v>1048.55</v>
      </c>
      <c r="R363" s="2">
        <v>841.45</v>
      </c>
      <c r="S363" t="s">
        <v>36</v>
      </c>
      <c r="T363" t="s">
        <v>398</v>
      </c>
      <c r="U363" t="s">
        <v>399</v>
      </c>
      <c r="V363" t="s">
        <v>39</v>
      </c>
      <c r="W363" t="s">
        <v>40</v>
      </c>
      <c r="X363" t="s">
        <v>97</v>
      </c>
      <c r="Y363" t="s">
        <v>42</v>
      </c>
      <c r="Z363" t="s">
        <v>43</v>
      </c>
      <c r="AA363" t="s">
        <v>44</v>
      </c>
      <c r="AB363" t="s">
        <v>44</v>
      </c>
    </row>
    <row r="364" spans="1:28" x14ac:dyDescent="0.25">
      <c r="A364" t="s">
        <v>1209</v>
      </c>
      <c r="B364" s="1">
        <v>45322</v>
      </c>
      <c r="C364" t="s">
        <v>1210</v>
      </c>
      <c r="D364" t="s">
        <v>1211</v>
      </c>
      <c r="E364">
        <v>41</v>
      </c>
      <c r="F364" t="s">
        <v>31</v>
      </c>
      <c r="G364" t="s">
        <v>32</v>
      </c>
      <c r="H364" t="s">
        <v>33</v>
      </c>
      <c r="I364" t="s">
        <v>34</v>
      </c>
      <c r="J364" t="s">
        <v>35</v>
      </c>
      <c r="K364">
        <v>1</v>
      </c>
      <c r="L364" s="2">
        <v>55000</v>
      </c>
      <c r="M364">
        <v>0</v>
      </c>
      <c r="N364" s="2">
        <v>55000</v>
      </c>
      <c r="O364" s="2">
        <v>0</v>
      </c>
      <c r="P364" s="2">
        <v>55000</v>
      </c>
      <c r="Q364" s="2">
        <v>34281.629999999997</v>
      </c>
      <c r="R364" s="2">
        <v>20718.37</v>
      </c>
      <c r="S364" t="s">
        <v>36</v>
      </c>
      <c r="T364" t="s">
        <v>263</v>
      </c>
      <c r="U364" t="s">
        <v>91</v>
      </c>
      <c r="V364" t="s">
        <v>39</v>
      </c>
      <c r="W364" t="s">
        <v>124</v>
      </c>
      <c r="X364" t="s">
        <v>97</v>
      </c>
      <c r="Y364" t="s">
        <v>56</v>
      </c>
      <c r="Z364" t="s">
        <v>43</v>
      </c>
      <c r="AA364" t="s">
        <v>44</v>
      </c>
      <c r="AB364" t="s">
        <v>44</v>
      </c>
    </row>
    <row r="365" spans="1:28" x14ac:dyDescent="0.25">
      <c r="A365" t="s">
        <v>1212</v>
      </c>
      <c r="B365" s="1">
        <v>45322</v>
      </c>
      <c r="C365" t="s">
        <v>1213</v>
      </c>
      <c r="D365" t="s">
        <v>1214</v>
      </c>
      <c r="E365">
        <v>36</v>
      </c>
      <c r="F365" t="s">
        <v>48</v>
      </c>
      <c r="G365" t="s">
        <v>60</v>
      </c>
      <c r="H365" t="s">
        <v>61</v>
      </c>
      <c r="I365" t="s">
        <v>62</v>
      </c>
      <c r="J365" t="s">
        <v>63</v>
      </c>
      <c r="K365">
        <v>3</v>
      </c>
      <c r="L365" s="2">
        <v>3500</v>
      </c>
      <c r="M365">
        <v>10</v>
      </c>
      <c r="N365" s="2">
        <v>10500</v>
      </c>
      <c r="O365" s="2">
        <v>1050</v>
      </c>
      <c r="P365" s="2">
        <v>9450</v>
      </c>
      <c r="Q365" s="2">
        <v>6453.61</v>
      </c>
      <c r="R365" s="2">
        <v>2996.39</v>
      </c>
      <c r="S365" t="s">
        <v>53</v>
      </c>
      <c r="T365" t="s">
        <v>398</v>
      </c>
      <c r="U365" t="s">
        <v>399</v>
      </c>
      <c r="V365" t="s">
        <v>39</v>
      </c>
      <c r="W365" t="s">
        <v>92</v>
      </c>
      <c r="X365" t="s">
        <v>41</v>
      </c>
      <c r="Y365" t="s">
        <v>56</v>
      </c>
      <c r="Z365" t="s">
        <v>223</v>
      </c>
      <c r="AA365" t="s">
        <v>68</v>
      </c>
      <c r="AB365" t="s">
        <v>44</v>
      </c>
    </row>
    <row r="366" spans="1:28" x14ac:dyDescent="0.25">
      <c r="A366" t="s">
        <v>1215</v>
      </c>
      <c r="B366" s="1">
        <v>45322</v>
      </c>
      <c r="C366" t="s">
        <v>1216</v>
      </c>
      <c r="D366" t="s">
        <v>1217</v>
      </c>
      <c r="E366">
        <v>55</v>
      </c>
      <c r="F366" t="s">
        <v>31</v>
      </c>
      <c r="G366" t="s">
        <v>238</v>
      </c>
      <c r="H366" t="s">
        <v>239</v>
      </c>
      <c r="I366" t="s">
        <v>62</v>
      </c>
      <c r="J366" t="s">
        <v>63</v>
      </c>
      <c r="K366">
        <v>1</v>
      </c>
      <c r="L366" s="2">
        <v>6500</v>
      </c>
      <c r="M366">
        <v>10</v>
      </c>
      <c r="N366" s="2">
        <v>6500</v>
      </c>
      <c r="O366" s="2">
        <v>650</v>
      </c>
      <c r="P366" s="2">
        <v>5850</v>
      </c>
      <c r="Q366" s="2">
        <v>4141.6099999999997</v>
      </c>
      <c r="R366" s="2">
        <v>1708.39</v>
      </c>
      <c r="S366" t="s">
        <v>53</v>
      </c>
      <c r="T366" t="s">
        <v>178</v>
      </c>
      <c r="U366" t="s">
        <v>154</v>
      </c>
      <c r="V366" t="s">
        <v>39</v>
      </c>
      <c r="W366" t="s">
        <v>92</v>
      </c>
      <c r="X366" t="s">
        <v>41</v>
      </c>
      <c r="Y366" t="s">
        <v>56</v>
      </c>
      <c r="Z366" t="s">
        <v>43</v>
      </c>
      <c r="AA366" t="s">
        <v>44</v>
      </c>
      <c r="AB366" t="s">
        <v>44</v>
      </c>
    </row>
    <row r="367" spans="1:28" x14ac:dyDescent="0.25">
      <c r="A367" t="s">
        <v>1218</v>
      </c>
      <c r="B367" s="1">
        <v>45322</v>
      </c>
      <c r="C367" t="s">
        <v>1219</v>
      </c>
      <c r="D367" t="s">
        <v>1220</v>
      </c>
      <c r="E367">
        <v>34</v>
      </c>
      <c r="F367" t="s">
        <v>111</v>
      </c>
      <c r="G367" t="s">
        <v>101</v>
      </c>
      <c r="H367" t="s">
        <v>102</v>
      </c>
      <c r="I367" t="s">
        <v>103</v>
      </c>
      <c r="J367" t="s">
        <v>104</v>
      </c>
      <c r="K367">
        <v>5</v>
      </c>
      <c r="L367" s="2">
        <v>1800</v>
      </c>
      <c r="M367">
        <v>15</v>
      </c>
      <c r="N367" s="2">
        <v>9000</v>
      </c>
      <c r="O367" s="2">
        <v>1350</v>
      </c>
      <c r="P367" s="2">
        <v>7650</v>
      </c>
      <c r="Q367" s="2">
        <v>6017.01</v>
      </c>
      <c r="R367" s="2">
        <v>1632.99</v>
      </c>
      <c r="S367" t="s">
        <v>53</v>
      </c>
      <c r="T367" t="s">
        <v>290</v>
      </c>
      <c r="U367" t="s">
        <v>291</v>
      </c>
      <c r="V367" t="s">
        <v>39</v>
      </c>
      <c r="W367" t="s">
        <v>40</v>
      </c>
      <c r="X367" t="s">
        <v>97</v>
      </c>
      <c r="Y367" t="s">
        <v>42</v>
      </c>
      <c r="Z367" t="s">
        <v>43</v>
      </c>
      <c r="AA367" t="s">
        <v>44</v>
      </c>
      <c r="AB367" t="s">
        <v>44</v>
      </c>
    </row>
    <row r="368" spans="1:28" x14ac:dyDescent="0.25">
      <c r="A368" t="s">
        <v>1221</v>
      </c>
      <c r="B368" s="1">
        <v>45322</v>
      </c>
      <c r="C368" t="s">
        <v>1222</v>
      </c>
      <c r="D368" t="s">
        <v>1223</v>
      </c>
      <c r="E368">
        <v>31</v>
      </c>
      <c r="F368" t="s">
        <v>31</v>
      </c>
      <c r="G368" t="s">
        <v>243</v>
      </c>
      <c r="H368" t="s">
        <v>244</v>
      </c>
      <c r="I368" t="s">
        <v>103</v>
      </c>
      <c r="J368" t="s">
        <v>104</v>
      </c>
      <c r="K368">
        <v>1</v>
      </c>
      <c r="L368" s="2">
        <v>450</v>
      </c>
      <c r="M368">
        <v>0</v>
      </c>
      <c r="N368" s="2">
        <v>450</v>
      </c>
      <c r="O368" s="2">
        <v>0</v>
      </c>
      <c r="P368" s="2">
        <v>450</v>
      </c>
      <c r="Q368" s="2">
        <v>322.73</v>
      </c>
      <c r="R368" s="2">
        <v>127.27</v>
      </c>
      <c r="S368" t="s">
        <v>53</v>
      </c>
      <c r="T368" t="s">
        <v>96</v>
      </c>
      <c r="U368" t="s">
        <v>96</v>
      </c>
      <c r="V368" t="s">
        <v>39</v>
      </c>
      <c r="W368" t="s">
        <v>92</v>
      </c>
      <c r="X368" t="s">
        <v>41</v>
      </c>
      <c r="Y368" t="s">
        <v>56</v>
      </c>
      <c r="Z368" t="s">
        <v>107</v>
      </c>
      <c r="AA368" t="s">
        <v>44</v>
      </c>
      <c r="AB368" t="s">
        <v>44</v>
      </c>
    </row>
    <row r="369" spans="1:28" x14ac:dyDescent="0.25">
      <c r="A369" t="s">
        <v>1224</v>
      </c>
      <c r="B369" s="1">
        <v>45322</v>
      </c>
      <c r="C369" t="s">
        <v>1225</v>
      </c>
      <c r="D369" t="s">
        <v>1226</v>
      </c>
      <c r="E369">
        <v>56</v>
      </c>
      <c r="F369" t="s">
        <v>111</v>
      </c>
      <c r="G369" t="s">
        <v>148</v>
      </c>
      <c r="H369" t="s">
        <v>149</v>
      </c>
      <c r="I369" t="s">
        <v>74</v>
      </c>
      <c r="J369" t="s">
        <v>130</v>
      </c>
      <c r="K369">
        <v>1</v>
      </c>
      <c r="L369" s="2">
        <v>3500</v>
      </c>
      <c r="M369">
        <v>0</v>
      </c>
      <c r="N369" s="2">
        <v>3500</v>
      </c>
      <c r="O369" s="2">
        <v>0</v>
      </c>
      <c r="P369" s="2">
        <v>3500</v>
      </c>
      <c r="Q369" s="2">
        <v>2270.8000000000002</v>
      </c>
      <c r="R369" s="2">
        <v>1229.2</v>
      </c>
      <c r="S369" t="s">
        <v>53</v>
      </c>
      <c r="T369" t="s">
        <v>37</v>
      </c>
      <c r="U369" t="s">
        <v>38</v>
      </c>
      <c r="V369" t="s">
        <v>39</v>
      </c>
      <c r="W369" t="s">
        <v>92</v>
      </c>
      <c r="X369" t="s">
        <v>41</v>
      </c>
      <c r="Y369" t="s">
        <v>42</v>
      </c>
      <c r="Z369" t="s">
        <v>43</v>
      </c>
      <c r="AA369" t="s">
        <v>44</v>
      </c>
      <c r="AB369" t="s">
        <v>44</v>
      </c>
    </row>
    <row r="370" spans="1:28" x14ac:dyDescent="0.25">
      <c r="A370" t="s">
        <v>1227</v>
      </c>
      <c r="B370" s="1">
        <v>45322</v>
      </c>
      <c r="C370" t="s">
        <v>881</v>
      </c>
      <c r="D370" t="s">
        <v>882</v>
      </c>
      <c r="E370">
        <v>57</v>
      </c>
      <c r="F370" t="s">
        <v>111</v>
      </c>
      <c r="G370" t="s">
        <v>60</v>
      </c>
      <c r="H370" t="s">
        <v>61</v>
      </c>
      <c r="I370" t="s">
        <v>62</v>
      </c>
      <c r="J370" t="s">
        <v>63</v>
      </c>
      <c r="K370">
        <v>1</v>
      </c>
      <c r="L370" s="2">
        <v>3500</v>
      </c>
      <c r="M370">
        <v>15</v>
      </c>
      <c r="N370" s="2">
        <v>3500</v>
      </c>
      <c r="O370" s="2">
        <v>525</v>
      </c>
      <c r="P370" s="2">
        <v>2975</v>
      </c>
      <c r="Q370" s="2">
        <v>1858.08</v>
      </c>
      <c r="R370" s="2">
        <v>1116.92</v>
      </c>
      <c r="S370" t="s">
        <v>53</v>
      </c>
      <c r="T370" t="s">
        <v>275</v>
      </c>
      <c r="U370" t="s">
        <v>123</v>
      </c>
      <c r="V370" t="s">
        <v>39</v>
      </c>
      <c r="W370" t="s">
        <v>137</v>
      </c>
      <c r="X370" t="s">
        <v>41</v>
      </c>
      <c r="Y370" t="s">
        <v>84</v>
      </c>
      <c r="Z370" t="s">
        <v>43</v>
      </c>
      <c r="AA370" t="s">
        <v>44</v>
      </c>
      <c r="AB370" t="s">
        <v>44</v>
      </c>
    </row>
    <row r="371" spans="1:28" x14ac:dyDescent="0.25">
      <c r="A371" t="s">
        <v>1228</v>
      </c>
      <c r="B371" s="1">
        <v>45322</v>
      </c>
      <c r="C371" t="s">
        <v>1229</v>
      </c>
      <c r="D371" t="s">
        <v>1230</v>
      </c>
      <c r="E371">
        <v>49</v>
      </c>
      <c r="F371" t="s">
        <v>31</v>
      </c>
      <c r="G371" t="s">
        <v>243</v>
      </c>
      <c r="H371" t="s">
        <v>244</v>
      </c>
      <c r="I371" t="s">
        <v>103</v>
      </c>
      <c r="J371" t="s">
        <v>104</v>
      </c>
      <c r="K371">
        <v>1</v>
      </c>
      <c r="L371" s="2">
        <v>450</v>
      </c>
      <c r="M371">
        <v>0</v>
      </c>
      <c r="N371" s="2">
        <v>450</v>
      </c>
      <c r="O371" s="2">
        <v>0</v>
      </c>
      <c r="P371" s="2">
        <v>450</v>
      </c>
      <c r="Q371" s="2">
        <v>296.92</v>
      </c>
      <c r="R371" s="2">
        <v>153.08000000000001</v>
      </c>
      <c r="S371" t="s">
        <v>64</v>
      </c>
      <c r="T371" t="s">
        <v>122</v>
      </c>
      <c r="U371" t="s">
        <v>123</v>
      </c>
      <c r="V371" t="s">
        <v>39</v>
      </c>
      <c r="W371" t="s">
        <v>66</v>
      </c>
      <c r="X371" t="s">
        <v>41</v>
      </c>
      <c r="Y371" t="s">
        <v>56</v>
      </c>
      <c r="Z371" t="s">
        <v>43</v>
      </c>
      <c r="AA371" t="s">
        <v>44</v>
      </c>
      <c r="AB371" t="s">
        <v>44</v>
      </c>
    </row>
    <row r="372" spans="1:28" x14ac:dyDescent="0.25">
      <c r="A372" t="s">
        <v>1231</v>
      </c>
      <c r="B372" s="1">
        <v>45322</v>
      </c>
      <c r="C372" t="s">
        <v>1232</v>
      </c>
      <c r="D372" t="s">
        <v>1233</v>
      </c>
      <c r="E372">
        <v>20</v>
      </c>
      <c r="F372" t="s">
        <v>111</v>
      </c>
      <c r="G372" t="s">
        <v>285</v>
      </c>
      <c r="H372" t="s">
        <v>286</v>
      </c>
      <c r="I372" t="s">
        <v>34</v>
      </c>
      <c r="J372" t="s">
        <v>121</v>
      </c>
      <c r="K372">
        <v>2</v>
      </c>
      <c r="L372" s="2">
        <v>3200</v>
      </c>
      <c r="M372">
        <v>0</v>
      </c>
      <c r="N372" s="2">
        <v>6400</v>
      </c>
      <c r="O372" s="2">
        <v>0</v>
      </c>
      <c r="P372" s="2">
        <v>6400</v>
      </c>
      <c r="Q372" s="2">
        <v>4904.2</v>
      </c>
      <c r="R372" s="2">
        <v>1495.8</v>
      </c>
      <c r="S372" t="s">
        <v>53</v>
      </c>
      <c r="T372" t="s">
        <v>76</v>
      </c>
      <c r="U372" t="s">
        <v>77</v>
      </c>
      <c r="V372" t="s">
        <v>39</v>
      </c>
      <c r="W372" t="s">
        <v>83</v>
      </c>
      <c r="X372" t="s">
        <v>97</v>
      </c>
      <c r="Y372" t="s">
        <v>42</v>
      </c>
      <c r="Z372" t="s">
        <v>43</v>
      </c>
      <c r="AA372" t="s">
        <v>44</v>
      </c>
      <c r="AB372" t="s">
        <v>44</v>
      </c>
    </row>
    <row r="373" spans="1:28" x14ac:dyDescent="0.25">
      <c r="A373" t="s">
        <v>1234</v>
      </c>
      <c r="B373" s="1">
        <v>45322</v>
      </c>
      <c r="C373" t="s">
        <v>1235</v>
      </c>
      <c r="D373" t="s">
        <v>1236</v>
      </c>
      <c r="E373">
        <v>60</v>
      </c>
      <c r="F373" t="s">
        <v>31</v>
      </c>
      <c r="G373" t="s">
        <v>49</v>
      </c>
      <c r="H373" t="s">
        <v>50</v>
      </c>
      <c r="I373" t="s">
        <v>51</v>
      </c>
      <c r="J373" t="s">
        <v>52</v>
      </c>
      <c r="K373">
        <v>1</v>
      </c>
      <c r="L373" s="2">
        <v>500</v>
      </c>
      <c r="M373">
        <v>5</v>
      </c>
      <c r="N373" s="2">
        <v>500</v>
      </c>
      <c r="O373" s="2">
        <v>25</v>
      </c>
      <c r="P373" s="2">
        <v>475</v>
      </c>
      <c r="Q373" s="2">
        <v>362.82</v>
      </c>
      <c r="R373" s="2">
        <v>112.18</v>
      </c>
      <c r="S373" t="s">
        <v>53</v>
      </c>
      <c r="T373" t="s">
        <v>136</v>
      </c>
      <c r="U373" t="s">
        <v>38</v>
      </c>
      <c r="V373" t="s">
        <v>39</v>
      </c>
      <c r="W373" t="s">
        <v>124</v>
      </c>
      <c r="X373" t="s">
        <v>97</v>
      </c>
      <c r="Y373" t="s">
        <v>56</v>
      </c>
      <c r="Z373" t="s">
        <v>43</v>
      </c>
      <c r="AA373" t="s">
        <v>44</v>
      </c>
      <c r="AB373" t="s">
        <v>44</v>
      </c>
    </row>
    <row r="374" spans="1:28" x14ac:dyDescent="0.25">
      <c r="A374" t="s">
        <v>1237</v>
      </c>
      <c r="B374" s="1">
        <v>45322</v>
      </c>
      <c r="C374" t="s">
        <v>1238</v>
      </c>
      <c r="D374" t="s">
        <v>1239</v>
      </c>
      <c r="E374">
        <v>32</v>
      </c>
      <c r="F374" t="s">
        <v>31</v>
      </c>
      <c r="G374" t="s">
        <v>101</v>
      </c>
      <c r="H374" t="s">
        <v>102</v>
      </c>
      <c r="I374" t="s">
        <v>103</v>
      </c>
      <c r="J374" t="s">
        <v>104</v>
      </c>
      <c r="K374">
        <v>1</v>
      </c>
      <c r="L374" s="2">
        <v>1800</v>
      </c>
      <c r="M374">
        <v>0</v>
      </c>
      <c r="N374" s="2">
        <v>1800</v>
      </c>
      <c r="O374" s="2">
        <v>0</v>
      </c>
      <c r="P374" s="2">
        <v>1800</v>
      </c>
      <c r="Q374" s="2">
        <v>1296.4100000000001</v>
      </c>
      <c r="R374" s="2">
        <v>503.59</v>
      </c>
      <c r="S374" t="s">
        <v>64</v>
      </c>
      <c r="T374" t="s">
        <v>105</v>
      </c>
      <c r="U374" t="s">
        <v>106</v>
      </c>
      <c r="V374" t="s">
        <v>39</v>
      </c>
      <c r="W374" t="s">
        <v>83</v>
      </c>
      <c r="X374" t="s">
        <v>97</v>
      </c>
      <c r="Y374" t="s">
        <v>56</v>
      </c>
      <c r="Z374" t="s">
        <v>43</v>
      </c>
      <c r="AA374" t="s">
        <v>44</v>
      </c>
      <c r="AB374" t="s">
        <v>44</v>
      </c>
    </row>
    <row r="375" spans="1:28" x14ac:dyDescent="0.25">
      <c r="A375" t="s">
        <v>1240</v>
      </c>
      <c r="B375" s="1">
        <v>45322</v>
      </c>
      <c r="C375" t="s">
        <v>1241</v>
      </c>
      <c r="D375" t="s">
        <v>1242</v>
      </c>
      <c r="E375">
        <v>60</v>
      </c>
      <c r="F375" t="s">
        <v>111</v>
      </c>
      <c r="G375" t="s">
        <v>387</v>
      </c>
      <c r="H375" t="s">
        <v>388</v>
      </c>
      <c r="I375" t="s">
        <v>74</v>
      </c>
      <c r="J375" t="s">
        <v>75</v>
      </c>
      <c r="K375">
        <v>2</v>
      </c>
      <c r="L375" s="2">
        <v>3200</v>
      </c>
      <c r="M375">
        <v>5</v>
      </c>
      <c r="N375" s="2">
        <v>6400</v>
      </c>
      <c r="O375" s="2">
        <v>320</v>
      </c>
      <c r="P375" s="2">
        <v>6080</v>
      </c>
      <c r="Q375" s="2">
        <v>3706.73</v>
      </c>
      <c r="R375" s="2">
        <v>2373.27</v>
      </c>
      <c r="S375" t="s">
        <v>36</v>
      </c>
      <c r="T375" t="s">
        <v>105</v>
      </c>
      <c r="U375" t="s">
        <v>106</v>
      </c>
      <c r="V375" t="s">
        <v>39</v>
      </c>
      <c r="W375" t="s">
        <v>83</v>
      </c>
      <c r="X375" t="s">
        <v>97</v>
      </c>
      <c r="Y375" t="s">
        <v>56</v>
      </c>
      <c r="Z375" t="s">
        <v>43</v>
      </c>
      <c r="AA375" t="s">
        <v>44</v>
      </c>
      <c r="AB375" t="s">
        <v>44</v>
      </c>
    </row>
    <row r="376" spans="1:28" x14ac:dyDescent="0.25">
      <c r="A376" t="s">
        <v>1243</v>
      </c>
      <c r="B376" s="1">
        <v>45322</v>
      </c>
      <c r="C376" t="s">
        <v>1244</v>
      </c>
      <c r="D376" t="s">
        <v>1245</v>
      </c>
      <c r="E376">
        <v>18</v>
      </c>
      <c r="F376" t="s">
        <v>31</v>
      </c>
      <c r="G376" t="s">
        <v>72</v>
      </c>
      <c r="H376" t="s">
        <v>73</v>
      </c>
      <c r="I376" t="s">
        <v>74</v>
      </c>
      <c r="J376" t="s">
        <v>75</v>
      </c>
      <c r="K376">
        <v>5</v>
      </c>
      <c r="L376" s="2">
        <v>2200</v>
      </c>
      <c r="M376">
        <v>25</v>
      </c>
      <c r="N376" s="2">
        <v>11000</v>
      </c>
      <c r="O376" s="2">
        <v>2750</v>
      </c>
      <c r="P376" s="2">
        <v>8250</v>
      </c>
      <c r="Q376" s="2">
        <v>4637.04</v>
      </c>
      <c r="R376" s="2">
        <v>3612.96</v>
      </c>
      <c r="S376" t="s">
        <v>53</v>
      </c>
      <c r="T376" t="s">
        <v>222</v>
      </c>
      <c r="U376" t="s">
        <v>38</v>
      </c>
      <c r="V376" t="s">
        <v>39</v>
      </c>
      <c r="W376" t="s">
        <v>124</v>
      </c>
      <c r="X376" t="s">
        <v>41</v>
      </c>
      <c r="Y376" t="s">
        <v>56</v>
      </c>
      <c r="Z376" t="s">
        <v>43</v>
      </c>
      <c r="AA376" t="s">
        <v>44</v>
      </c>
      <c r="AB376" t="s">
        <v>44</v>
      </c>
    </row>
    <row r="377" spans="1:28" x14ac:dyDescent="0.25">
      <c r="A377" t="s">
        <v>1246</v>
      </c>
      <c r="B377" s="1">
        <v>45322</v>
      </c>
      <c r="C377" t="s">
        <v>1247</v>
      </c>
      <c r="D377" t="s">
        <v>1248</v>
      </c>
      <c r="E377">
        <v>58</v>
      </c>
      <c r="F377" t="s">
        <v>48</v>
      </c>
      <c r="G377" t="s">
        <v>243</v>
      </c>
      <c r="H377" t="s">
        <v>244</v>
      </c>
      <c r="I377" t="s">
        <v>103</v>
      </c>
      <c r="J377" t="s">
        <v>104</v>
      </c>
      <c r="K377">
        <v>4</v>
      </c>
      <c r="L377" s="2">
        <v>450</v>
      </c>
      <c r="M377">
        <v>5</v>
      </c>
      <c r="N377" s="2">
        <v>1800</v>
      </c>
      <c r="O377" s="2">
        <v>90</v>
      </c>
      <c r="P377" s="2">
        <v>1710</v>
      </c>
      <c r="Q377" s="2">
        <v>1150.2</v>
      </c>
      <c r="R377" s="2">
        <v>559.79999999999995</v>
      </c>
      <c r="S377" t="s">
        <v>36</v>
      </c>
      <c r="T377" t="s">
        <v>263</v>
      </c>
      <c r="U377" t="s">
        <v>91</v>
      </c>
      <c r="V377" t="s">
        <v>39</v>
      </c>
      <c r="W377" t="s">
        <v>83</v>
      </c>
      <c r="X377" t="s">
        <v>41</v>
      </c>
      <c r="Y377" t="s">
        <v>56</v>
      </c>
      <c r="Z377" t="s">
        <v>43</v>
      </c>
      <c r="AA377" t="s">
        <v>68</v>
      </c>
      <c r="AB377" t="s">
        <v>44</v>
      </c>
    </row>
    <row r="378" spans="1:28" x14ac:dyDescent="0.25">
      <c r="A378" t="s">
        <v>1249</v>
      </c>
      <c r="B378" s="1">
        <v>45322</v>
      </c>
      <c r="C378" t="s">
        <v>1250</v>
      </c>
      <c r="D378" t="s">
        <v>1251</v>
      </c>
      <c r="E378">
        <v>51</v>
      </c>
      <c r="F378" t="s">
        <v>111</v>
      </c>
      <c r="G378" t="s">
        <v>436</v>
      </c>
      <c r="H378" t="s">
        <v>437</v>
      </c>
      <c r="I378" t="s">
        <v>74</v>
      </c>
      <c r="J378" t="s">
        <v>190</v>
      </c>
      <c r="K378">
        <v>1</v>
      </c>
      <c r="L378" s="2">
        <v>1800</v>
      </c>
      <c r="M378">
        <v>5</v>
      </c>
      <c r="N378" s="2">
        <v>1800</v>
      </c>
      <c r="O378" s="2">
        <v>90</v>
      </c>
      <c r="P378" s="2">
        <v>1710</v>
      </c>
      <c r="Q378" s="2">
        <v>1107.83</v>
      </c>
      <c r="R378" s="2">
        <v>602.16999999999996</v>
      </c>
      <c r="S378" t="s">
        <v>53</v>
      </c>
      <c r="T378" t="s">
        <v>398</v>
      </c>
      <c r="U378" t="s">
        <v>399</v>
      </c>
      <c r="V378" t="s">
        <v>39</v>
      </c>
      <c r="W378" t="s">
        <v>137</v>
      </c>
      <c r="X378" t="s">
        <v>41</v>
      </c>
      <c r="Y378" t="s">
        <v>42</v>
      </c>
      <c r="Z378" t="s">
        <v>43</v>
      </c>
      <c r="AA378" t="s">
        <v>44</v>
      </c>
      <c r="AB378" t="s">
        <v>68</v>
      </c>
    </row>
    <row r="379" spans="1:28" x14ac:dyDescent="0.25">
      <c r="A379" t="s">
        <v>1252</v>
      </c>
      <c r="B379" s="1">
        <v>45323</v>
      </c>
      <c r="C379" t="s">
        <v>1253</v>
      </c>
      <c r="D379" t="s">
        <v>1254</v>
      </c>
      <c r="E379">
        <v>40</v>
      </c>
      <c r="F379" t="s">
        <v>48</v>
      </c>
      <c r="G379" t="s">
        <v>128</v>
      </c>
      <c r="H379" t="s">
        <v>129</v>
      </c>
      <c r="I379" t="s">
        <v>74</v>
      </c>
      <c r="J379" t="s">
        <v>130</v>
      </c>
      <c r="K379">
        <v>1</v>
      </c>
      <c r="L379" s="2">
        <v>1700</v>
      </c>
      <c r="M379">
        <v>10</v>
      </c>
      <c r="N379" s="2">
        <v>1700</v>
      </c>
      <c r="O379" s="2">
        <v>170</v>
      </c>
      <c r="P379" s="2">
        <v>1530</v>
      </c>
      <c r="Q379" s="2">
        <v>1185.83</v>
      </c>
      <c r="R379" s="2">
        <v>344.17</v>
      </c>
      <c r="S379" t="s">
        <v>36</v>
      </c>
      <c r="T379" t="s">
        <v>398</v>
      </c>
      <c r="U379" t="s">
        <v>399</v>
      </c>
      <c r="V379" t="s">
        <v>39</v>
      </c>
      <c r="W379" t="s">
        <v>83</v>
      </c>
      <c r="X379" t="s">
        <v>97</v>
      </c>
      <c r="Y379" t="s">
        <v>56</v>
      </c>
      <c r="Z379" t="s">
        <v>107</v>
      </c>
      <c r="AA379" t="s">
        <v>44</v>
      </c>
      <c r="AB379" t="s">
        <v>44</v>
      </c>
    </row>
    <row r="380" spans="1:28" x14ac:dyDescent="0.25">
      <c r="A380" t="s">
        <v>1255</v>
      </c>
      <c r="B380" s="1">
        <v>45323</v>
      </c>
      <c r="C380" t="s">
        <v>1256</v>
      </c>
      <c r="D380" t="s">
        <v>1257</v>
      </c>
      <c r="E380">
        <v>34</v>
      </c>
      <c r="F380" t="s">
        <v>48</v>
      </c>
      <c r="G380" t="s">
        <v>119</v>
      </c>
      <c r="H380" t="s">
        <v>120</v>
      </c>
      <c r="I380" t="s">
        <v>62</v>
      </c>
      <c r="J380" t="s">
        <v>121</v>
      </c>
      <c r="K380">
        <v>3</v>
      </c>
      <c r="L380" s="2">
        <v>4800</v>
      </c>
      <c r="M380">
        <v>0</v>
      </c>
      <c r="N380" s="2">
        <v>14400</v>
      </c>
      <c r="O380" s="2">
        <v>0</v>
      </c>
      <c r="P380" s="2">
        <v>14400</v>
      </c>
      <c r="Q380" s="2">
        <v>11112.79</v>
      </c>
      <c r="R380" s="2">
        <v>3287.21</v>
      </c>
      <c r="S380" t="s">
        <v>53</v>
      </c>
      <c r="T380" t="s">
        <v>76</v>
      </c>
      <c r="U380" t="s">
        <v>77</v>
      </c>
      <c r="V380" t="s">
        <v>39</v>
      </c>
      <c r="W380" t="s">
        <v>66</v>
      </c>
      <c r="X380" t="s">
        <v>97</v>
      </c>
      <c r="Y380" t="s">
        <v>56</v>
      </c>
      <c r="Z380" t="s">
        <v>43</v>
      </c>
      <c r="AA380" t="s">
        <v>44</v>
      </c>
      <c r="AB380" t="s">
        <v>44</v>
      </c>
    </row>
    <row r="381" spans="1:28" x14ac:dyDescent="0.25">
      <c r="A381" t="s">
        <v>1258</v>
      </c>
      <c r="B381" s="1">
        <v>45323</v>
      </c>
      <c r="C381" t="s">
        <v>1259</v>
      </c>
      <c r="D381" t="s">
        <v>1260</v>
      </c>
      <c r="E381">
        <v>30</v>
      </c>
      <c r="F381" t="s">
        <v>31</v>
      </c>
      <c r="G381" t="s">
        <v>344</v>
      </c>
      <c r="H381" t="s">
        <v>345</v>
      </c>
      <c r="I381" t="s">
        <v>34</v>
      </c>
      <c r="J381" t="s">
        <v>121</v>
      </c>
      <c r="K381">
        <v>2</v>
      </c>
      <c r="L381" s="2">
        <v>1600</v>
      </c>
      <c r="M381">
        <v>0</v>
      </c>
      <c r="N381" s="2">
        <v>3200</v>
      </c>
      <c r="O381" s="2">
        <v>0</v>
      </c>
      <c r="P381" s="2">
        <v>3200</v>
      </c>
      <c r="Q381" s="2">
        <v>2117.4699999999998</v>
      </c>
      <c r="R381" s="2">
        <v>1082.53</v>
      </c>
      <c r="S381" t="s">
        <v>53</v>
      </c>
      <c r="T381" t="s">
        <v>54</v>
      </c>
      <c r="U381" t="s">
        <v>55</v>
      </c>
      <c r="V381" t="s">
        <v>39</v>
      </c>
      <c r="W381" t="s">
        <v>40</v>
      </c>
      <c r="X381" t="s">
        <v>41</v>
      </c>
      <c r="Y381" t="s">
        <v>56</v>
      </c>
      <c r="Z381" t="s">
        <v>43</v>
      </c>
      <c r="AA381" t="s">
        <v>68</v>
      </c>
      <c r="AB381" t="s">
        <v>44</v>
      </c>
    </row>
    <row r="382" spans="1:28" x14ac:dyDescent="0.25">
      <c r="A382" t="s">
        <v>1261</v>
      </c>
      <c r="B382" s="1">
        <v>45323</v>
      </c>
      <c r="C382" t="s">
        <v>1262</v>
      </c>
      <c r="D382" t="s">
        <v>1263</v>
      </c>
      <c r="E382">
        <v>32</v>
      </c>
      <c r="F382" t="s">
        <v>48</v>
      </c>
      <c r="G382" t="s">
        <v>366</v>
      </c>
      <c r="H382" t="s">
        <v>367</v>
      </c>
      <c r="I382" t="s">
        <v>34</v>
      </c>
      <c r="J382" t="s">
        <v>130</v>
      </c>
      <c r="K382">
        <v>2</v>
      </c>
      <c r="L382" s="2">
        <v>14500</v>
      </c>
      <c r="M382">
        <v>5</v>
      </c>
      <c r="N382" s="2">
        <v>29000</v>
      </c>
      <c r="O382" s="2">
        <v>1450</v>
      </c>
      <c r="P382" s="2">
        <v>27550</v>
      </c>
      <c r="Q382" s="2">
        <v>20075.759999999998</v>
      </c>
      <c r="R382" s="2">
        <v>7474.24</v>
      </c>
      <c r="S382" t="s">
        <v>64</v>
      </c>
      <c r="T382" t="s">
        <v>76</v>
      </c>
      <c r="U382" t="s">
        <v>77</v>
      </c>
      <c r="V382" t="s">
        <v>39</v>
      </c>
      <c r="W382" t="s">
        <v>92</v>
      </c>
      <c r="X382" t="s">
        <v>67</v>
      </c>
      <c r="Y382" t="s">
        <v>42</v>
      </c>
      <c r="Z382" t="s">
        <v>43</v>
      </c>
      <c r="AA382" t="s">
        <v>44</v>
      </c>
      <c r="AB382" t="s">
        <v>44</v>
      </c>
    </row>
    <row r="383" spans="1:28" x14ac:dyDescent="0.25">
      <c r="A383" t="s">
        <v>1264</v>
      </c>
      <c r="B383" s="1">
        <v>45323</v>
      </c>
      <c r="C383" t="s">
        <v>1265</v>
      </c>
      <c r="D383" t="s">
        <v>1266</v>
      </c>
      <c r="E383">
        <v>43</v>
      </c>
      <c r="F383" t="s">
        <v>48</v>
      </c>
      <c r="G383" t="s">
        <v>273</v>
      </c>
      <c r="H383" t="s">
        <v>274</v>
      </c>
      <c r="I383" t="s">
        <v>51</v>
      </c>
      <c r="J383" t="s">
        <v>52</v>
      </c>
      <c r="K383">
        <v>1</v>
      </c>
      <c r="L383" s="2">
        <v>250</v>
      </c>
      <c r="M383">
        <v>5</v>
      </c>
      <c r="N383" s="2">
        <v>250</v>
      </c>
      <c r="O383" s="2">
        <v>12.5</v>
      </c>
      <c r="P383" s="2">
        <v>237.5</v>
      </c>
      <c r="Q383" s="2">
        <v>192.16</v>
      </c>
      <c r="R383" s="2">
        <v>45.34</v>
      </c>
      <c r="S383" t="s">
        <v>53</v>
      </c>
      <c r="T383" t="s">
        <v>76</v>
      </c>
      <c r="U383" t="s">
        <v>77</v>
      </c>
      <c r="V383" t="s">
        <v>39</v>
      </c>
      <c r="W383" t="s">
        <v>92</v>
      </c>
      <c r="X383" t="s">
        <v>67</v>
      </c>
      <c r="Y383" t="s">
        <v>42</v>
      </c>
      <c r="Z383" t="s">
        <v>43</v>
      </c>
      <c r="AA383" t="s">
        <v>44</v>
      </c>
      <c r="AB383" t="s">
        <v>44</v>
      </c>
    </row>
    <row r="384" spans="1:28" x14ac:dyDescent="0.25">
      <c r="A384" t="s">
        <v>1267</v>
      </c>
      <c r="B384" s="1">
        <v>45323</v>
      </c>
      <c r="C384" t="s">
        <v>1268</v>
      </c>
      <c r="D384" t="s">
        <v>1269</v>
      </c>
      <c r="E384">
        <v>36</v>
      </c>
      <c r="F384" t="s">
        <v>31</v>
      </c>
      <c r="G384" t="s">
        <v>238</v>
      </c>
      <c r="H384" t="s">
        <v>239</v>
      </c>
      <c r="I384" t="s">
        <v>62</v>
      </c>
      <c r="J384" t="s">
        <v>63</v>
      </c>
      <c r="K384">
        <v>2</v>
      </c>
      <c r="L384" s="2">
        <v>6500</v>
      </c>
      <c r="M384">
        <v>20</v>
      </c>
      <c r="N384" s="2">
        <v>13000</v>
      </c>
      <c r="O384" s="2">
        <v>2600</v>
      </c>
      <c r="P384" s="2">
        <v>10400</v>
      </c>
      <c r="Q384" s="2">
        <v>8167.74</v>
      </c>
      <c r="R384" s="2">
        <v>2232.2600000000002</v>
      </c>
      <c r="S384" t="s">
        <v>53</v>
      </c>
      <c r="T384" t="s">
        <v>263</v>
      </c>
      <c r="U384" t="s">
        <v>91</v>
      </c>
      <c r="V384" t="s">
        <v>39</v>
      </c>
      <c r="W384" t="s">
        <v>92</v>
      </c>
      <c r="X384" t="s">
        <v>97</v>
      </c>
      <c r="Y384" t="s">
        <v>56</v>
      </c>
      <c r="Z384" t="s">
        <v>107</v>
      </c>
      <c r="AA384" t="s">
        <v>44</v>
      </c>
      <c r="AB384" t="s">
        <v>44</v>
      </c>
    </row>
    <row r="385" spans="1:28" x14ac:dyDescent="0.25">
      <c r="A385" t="s">
        <v>1270</v>
      </c>
      <c r="B385" s="1">
        <v>45323</v>
      </c>
      <c r="C385" t="s">
        <v>1271</v>
      </c>
      <c r="D385" t="s">
        <v>1272</v>
      </c>
      <c r="E385">
        <v>51</v>
      </c>
      <c r="F385" t="s">
        <v>31</v>
      </c>
      <c r="G385" t="s">
        <v>273</v>
      </c>
      <c r="H385" t="s">
        <v>274</v>
      </c>
      <c r="I385" t="s">
        <v>51</v>
      </c>
      <c r="J385" t="s">
        <v>52</v>
      </c>
      <c r="K385">
        <v>1</v>
      </c>
      <c r="L385" s="2">
        <v>250</v>
      </c>
      <c r="M385">
        <v>20</v>
      </c>
      <c r="N385" s="2">
        <v>250</v>
      </c>
      <c r="O385" s="2">
        <v>50</v>
      </c>
      <c r="P385" s="2">
        <v>200</v>
      </c>
      <c r="Q385" s="2">
        <v>125.85</v>
      </c>
      <c r="R385" s="2">
        <v>74.150000000000006</v>
      </c>
      <c r="S385" t="s">
        <v>53</v>
      </c>
      <c r="T385" t="s">
        <v>90</v>
      </c>
      <c r="U385" t="s">
        <v>91</v>
      </c>
      <c r="V385" t="s">
        <v>39</v>
      </c>
      <c r="W385" t="s">
        <v>124</v>
      </c>
      <c r="X385" t="s">
        <v>97</v>
      </c>
      <c r="Y385" t="s">
        <v>56</v>
      </c>
      <c r="Z385" t="s">
        <v>43</v>
      </c>
      <c r="AA385" t="s">
        <v>44</v>
      </c>
      <c r="AB385" t="s">
        <v>44</v>
      </c>
    </row>
    <row r="386" spans="1:28" x14ac:dyDescent="0.25">
      <c r="A386" t="s">
        <v>1273</v>
      </c>
      <c r="B386" s="1">
        <v>45323</v>
      </c>
      <c r="C386" t="s">
        <v>1274</v>
      </c>
      <c r="D386" t="s">
        <v>1275</v>
      </c>
      <c r="E386">
        <v>29</v>
      </c>
      <c r="F386" t="s">
        <v>31</v>
      </c>
      <c r="G386" t="s">
        <v>119</v>
      </c>
      <c r="H386" t="s">
        <v>120</v>
      </c>
      <c r="I386" t="s">
        <v>62</v>
      </c>
      <c r="J386" t="s">
        <v>121</v>
      </c>
      <c r="K386">
        <v>2</v>
      </c>
      <c r="L386" s="2">
        <v>4800</v>
      </c>
      <c r="M386">
        <v>20</v>
      </c>
      <c r="N386" s="2">
        <v>9600</v>
      </c>
      <c r="O386" s="2">
        <v>1920</v>
      </c>
      <c r="P386" s="2">
        <v>7680</v>
      </c>
      <c r="Q386" s="2">
        <v>5252.28</v>
      </c>
      <c r="R386" s="2">
        <v>2427.7199999999998</v>
      </c>
      <c r="S386" t="s">
        <v>53</v>
      </c>
      <c r="T386" t="s">
        <v>136</v>
      </c>
      <c r="U386" t="s">
        <v>38</v>
      </c>
      <c r="V386" t="s">
        <v>39</v>
      </c>
      <c r="W386" t="s">
        <v>66</v>
      </c>
      <c r="X386" t="s">
        <v>67</v>
      </c>
      <c r="Y386" t="s">
        <v>56</v>
      </c>
      <c r="Z386" t="s">
        <v>223</v>
      </c>
      <c r="AA386" t="s">
        <v>44</v>
      </c>
      <c r="AB386" t="s">
        <v>44</v>
      </c>
    </row>
    <row r="387" spans="1:28" x14ac:dyDescent="0.25">
      <c r="A387" t="s">
        <v>1276</v>
      </c>
      <c r="B387" s="1">
        <v>45323</v>
      </c>
      <c r="C387" t="s">
        <v>1277</v>
      </c>
      <c r="D387" t="s">
        <v>1278</v>
      </c>
      <c r="E387">
        <v>23</v>
      </c>
      <c r="F387" t="s">
        <v>111</v>
      </c>
      <c r="G387" t="s">
        <v>217</v>
      </c>
      <c r="H387" t="s">
        <v>218</v>
      </c>
      <c r="I387" t="s">
        <v>34</v>
      </c>
      <c r="J387" t="s">
        <v>130</v>
      </c>
      <c r="K387">
        <v>2</v>
      </c>
      <c r="L387" s="2">
        <v>28000</v>
      </c>
      <c r="M387">
        <v>0</v>
      </c>
      <c r="N387" s="2">
        <v>56000</v>
      </c>
      <c r="O387" s="2">
        <v>0</v>
      </c>
      <c r="P387" s="2">
        <v>56000</v>
      </c>
      <c r="Q387" s="2">
        <v>40410.36</v>
      </c>
      <c r="R387" s="2">
        <v>15589.64</v>
      </c>
      <c r="S387" t="s">
        <v>53</v>
      </c>
      <c r="T387" t="s">
        <v>163</v>
      </c>
      <c r="U387" t="s">
        <v>164</v>
      </c>
      <c r="V387" t="s">
        <v>39</v>
      </c>
      <c r="W387" t="s">
        <v>124</v>
      </c>
      <c r="X387" t="s">
        <v>67</v>
      </c>
      <c r="Y387" t="s">
        <v>56</v>
      </c>
      <c r="Z387" t="s">
        <v>43</v>
      </c>
      <c r="AA387" t="s">
        <v>68</v>
      </c>
      <c r="AB387" t="s">
        <v>44</v>
      </c>
    </row>
    <row r="388" spans="1:28" x14ac:dyDescent="0.25">
      <c r="A388" t="s">
        <v>1279</v>
      </c>
      <c r="B388" s="1">
        <v>45323</v>
      </c>
      <c r="C388" t="s">
        <v>1280</v>
      </c>
      <c r="D388" t="s">
        <v>1281</v>
      </c>
      <c r="E388">
        <v>43</v>
      </c>
      <c r="F388" t="s">
        <v>111</v>
      </c>
      <c r="G388" t="s">
        <v>212</v>
      </c>
      <c r="H388" t="s">
        <v>213</v>
      </c>
      <c r="I388" t="s">
        <v>51</v>
      </c>
      <c r="J388" t="s">
        <v>52</v>
      </c>
      <c r="K388">
        <v>4</v>
      </c>
      <c r="L388" s="2">
        <v>400</v>
      </c>
      <c r="M388">
        <v>5</v>
      </c>
      <c r="N388" s="2">
        <v>1600</v>
      </c>
      <c r="O388" s="2">
        <v>80</v>
      </c>
      <c r="P388" s="2">
        <v>1520</v>
      </c>
      <c r="Q388" s="2">
        <v>840.1</v>
      </c>
      <c r="R388" s="2">
        <v>679.9</v>
      </c>
      <c r="S388" t="s">
        <v>53</v>
      </c>
      <c r="T388" t="s">
        <v>290</v>
      </c>
      <c r="U388" t="s">
        <v>291</v>
      </c>
      <c r="V388" t="s">
        <v>39</v>
      </c>
      <c r="W388" t="s">
        <v>66</v>
      </c>
      <c r="X388" t="s">
        <v>41</v>
      </c>
      <c r="Y388" t="s">
        <v>56</v>
      </c>
      <c r="Z388" t="s">
        <v>223</v>
      </c>
      <c r="AA388" t="s">
        <v>44</v>
      </c>
      <c r="AB388" t="s">
        <v>68</v>
      </c>
    </row>
    <row r="389" spans="1:28" x14ac:dyDescent="0.25">
      <c r="A389" t="s">
        <v>1282</v>
      </c>
      <c r="B389" s="1">
        <v>45323</v>
      </c>
      <c r="C389" t="s">
        <v>1283</v>
      </c>
      <c r="D389" t="s">
        <v>1284</v>
      </c>
      <c r="E389">
        <v>18</v>
      </c>
      <c r="F389" t="s">
        <v>48</v>
      </c>
      <c r="G389" t="s">
        <v>188</v>
      </c>
      <c r="H389" t="s">
        <v>189</v>
      </c>
      <c r="I389" t="s">
        <v>34</v>
      </c>
      <c r="J389" t="s">
        <v>190</v>
      </c>
      <c r="K389">
        <v>5</v>
      </c>
      <c r="L389" s="2">
        <v>1800</v>
      </c>
      <c r="M389">
        <v>10</v>
      </c>
      <c r="N389" s="2">
        <v>9000</v>
      </c>
      <c r="O389" s="2">
        <v>900</v>
      </c>
      <c r="P389" s="2">
        <v>8100</v>
      </c>
      <c r="Q389" s="2">
        <v>5792.98</v>
      </c>
      <c r="R389" s="2">
        <v>2307.02</v>
      </c>
      <c r="S389" t="s">
        <v>53</v>
      </c>
      <c r="T389" t="s">
        <v>114</v>
      </c>
      <c r="U389" t="s">
        <v>115</v>
      </c>
      <c r="V389" t="s">
        <v>39</v>
      </c>
      <c r="W389" t="s">
        <v>137</v>
      </c>
      <c r="X389" t="s">
        <v>41</v>
      </c>
      <c r="Y389" t="s">
        <v>56</v>
      </c>
      <c r="Z389" t="s">
        <v>43</v>
      </c>
      <c r="AA389" t="s">
        <v>44</v>
      </c>
      <c r="AB389" t="s">
        <v>44</v>
      </c>
    </row>
    <row r="390" spans="1:28" x14ac:dyDescent="0.25">
      <c r="A390" t="s">
        <v>1285</v>
      </c>
      <c r="B390" s="1">
        <v>45324</v>
      </c>
      <c r="C390" t="s">
        <v>1286</v>
      </c>
      <c r="D390" t="s">
        <v>1287</v>
      </c>
      <c r="E390">
        <v>25</v>
      </c>
      <c r="F390" t="s">
        <v>111</v>
      </c>
      <c r="G390" t="s">
        <v>176</v>
      </c>
      <c r="H390" t="s">
        <v>177</v>
      </c>
      <c r="I390" t="s">
        <v>34</v>
      </c>
      <c r="J390" t="s">
        <v>35</v>
      </c>
      <c r="K390">
        <v>1</v>
      </c>
      <c r="L390" s="2">
        <v>6500</v>
      </c>
      <c r="M390">
        <v>10</v>
      </c>
      <c r="N390" s="2">
        <v>6500</v>
      </c>
      <c r="O390" s="2">
        <v>650</v>
      </c>
      <c r="P390" s="2">
        <v>5850</v>
      </c>
      <c r="Q390" s="2">
        <v>4617.45</v>
      </c>
      <c r="R390" s="2">
        <v>1232.55</v>
      </c>
      <c r="S390" t="s">
        <v>53</v>
      </c>
      <c r="T390" t="s">
        <v>290</v>
      </c>
      <c r="U390" t="s">
        <v>291</v>
      </c>
      <c r="V390" t="s">
        <v>39</v>
      </c>
      <c r="W390" t="s">
        <v>92</v>
      </c>
      <c r="X390" t="s">
        <v>41</v>
      </c>
      <c r="Y390" t="s">
        <v>42</v>
      </c>
      <c r="Z390" t="s">
        <v>43</v>
      </c>
      <c r="AA390" t="s">
        <v>44</v>
      </c>
      <c r="AB390" t="s">
        <v>44</v>
      </c>
    </row>
    <row r="391" spans="1:28" x14ac:dyDescent="0.25">
      <c r="A391" t="s">
        <v>1288</v>
      </c>
      <c r="B391" s="1">
        <v>45324</v>
      </c>
      <c r="C391" t="s">
        <v>1289</v>
      </c>
      <c r="D391" t="s">
        <v>1290</v>
      </c>
      <c r="E391">
        <v>56</v>
      </c>
      <c r="F391" t="s">
        <v>48</v>
      </c>
      <c r="G391" t="s">
        <v>60</v>
      </c>
      <c r="H391" t="s">
        <v>61</v>
      </c>
      <c r="I391" t="s">
        <v>62</v>
      </c>
      <c r="J391" t="s">
        <v>63</v>
      </c>
      <c r="K391">
        <v>2</v>
      </c>
      <c r="L391" s="2">
        <v>3500</v>
      </c>
      <c r="M391">
        <v>10</v>
      </c>
      <c r="N391" s="2">
        <v>7000</v>
      </c>
      <c r="O391" s="2">
        <v>700</v>
      </c>
      <c r="P391" s="2">
        <v>6300</v>
      </c>
      <c r="Q391" s="2">
        <v>3807.53</v>
      </c>
      <c r="R391" s="2">
        <v>2492.4699999999998</v>
      </c>
      <c r="S391" t="s">
        <v>53</v>
      </c>
      <c r="T391" t="s">
        <v>90</v>
      </c>
      <c r="U391" t="s">
        <v>91</v>
      </c>
      <c r="V391" t="s">
        <v>39</v>
      </c>
      <c r="W391" t="s">
        <v>124</v>
      </c>
      <c r="X391" t="s">
        <v>41</v>
      </c>
      <c r="Y391" t="s">
        <v>56</v>
      </c>
      <c r="Z391" t="s">
        <v>107</v>
      </c>
      <c r="AA391" t="s">
        <v>68</v>
      </c>
      <c r="AB391" t="s">
        <v>44</v>
      </c>
    </row>
    <row r="392" spans="1:28" x14ac:dyDescent="0.25">
      <c r="A392" t="s">
        <v>1291</v>
      </c>
      <c r="B392" s="1">
        <v>45324</v>
      </c>
      <c r="C392" t="s">
        <v>1292</v>
      </c>
      <c r="D392" t="s">
        <v>1293</v>
      </c>
      <c r="E392">
        <v>20</v>
      </c>
      <c r="F392" t="s">
        <v>31</v>
      </c>
      <c r="G392" t="s">
        <v>273</v>
      </c>
      <c r="H392" t="s">
        <v>274</v>
      </c>
      <c r="I392" t="s">
        <v>51</v>
      </c>
      <c r="J392" t="s">
        <v>52</v>
      </c>
      <c r="K392">
        <v>1</v>
      </c>
      <c r="L392" s="2">
        <v>250</v>
      </c>
      <c r="M392">
        <v>5</v>
      </c>
      <c r="N392" s="2">
        <v>250</v>
      </c>
      <c r="O392" s="2">
        <v>12.5</v>
      </c>
      <c r="P392" s="2">
        <v>237.5</v>
      </c>
      <c r="Q392" s="2">
        <v>191.16</v>
      </c>
      <c r="R392" s="2">
        <v>46.34</v>
      </c>
      <c r="S392" t="s">
        <v>53</v>
      </c>
      <c r="T392" t="s">
        <v>178</v>
      </c>
      <c r="U392" t="s">
        <v>154</v>
      </c>
      <c r="V392" t="s">
        <v>39</v>
      </c>
      <c r="W392" t="s">
        <v>40</v>
      </c>
      <c r="X392" t="s">
        <v>97</v>
      </c>
      <c r="Y392" t="s">
        <v>42</v>
      </c>
      <c r="Z392" t="s">
        <v>508</v>
      </c>
      <c r="AA392" t="s">
        <v>44</v>
      </c>
      <c r="AB392" t="s">
        <v>44</v>
      </c>
    </row>
    <row r="393" spans="1:28" x14ac:dyDescent="0.25">
      <c r="A393" t="s">
        <v>1294</v>
      </c>
      <c r="B393" s="1">
        <v>45324</v>
      </c>
      <c r="C393" t="s">
        <v>1295</v>
      </c>
      <c r="D393" t="s">
        <v>1296</v>
      </c>
      <c r="E393">
        <v>59</v>
      </c>
      <c r="F393" t="s">
        <v>48</v>
      </c>
      <c r="G393" t="s">
        <v>298</v>
      </c>
      <c r="H393" t="s">
        <v>299</v>
      </c>
      <c r="I393" t="s">
        <v>103</v>
      </c>
      <c r="J393" t="s">
        <v>104</v>
      </c>
      <c r="K393">
        <v>3</v>
      </c>
      <c r="L393" s="2">
        <v>700</v>
      </c>
      <c r="M393">
        <v>10</v>
      </c>
      <c r="N393" s="2">
        <v>2100</v>
      </c>
      <c r="O393" s="2">
        <v>210</v>
      </c>
      <c r="P393" s="2">
        <v>1890</v>
      </c>
      <c r="Q393" s="2">
        <v>1292.22</v>
      </c>
      <c r="R393" s="2">
        <v>597.78</v>
      </c>
      <c r="S393" t="s">
        <v>36</v>
      </c>
      <c r="T393" t="s">
        <v>65</v>
      </c>
      <c r="U393" t="s">
        <v>65</v>
      </c>
      <c r="V393" t="s">
        <v>39</v>
      </c>
      <c r="W393" t="s">
        <v>137</v>
      </c>
      <c r="X393" t="s">
        <v>41</v>
      </c>
      <c r="Y393" t="s">
        <v>84</v>
      </c>
      <c r="Z393" t="s">
        <v>43</v>
      </c>
      <c r="AA393" t="s">
        <v>44</v>
      </c>
      <c r="AB393" t="s">
        <v>44</v>
      </c>
    </row>
    <row r="394" spans="1:28" x14ac:dyDescent="0.25">
      <c r="A394" t="s">
        <v>1297</v>
      </c>
      <c r="B394" s="1">
        <v>45324</v>
      </c>
      <c r="C394" t="s">
        <v>1298</v>
      </c>
      <c r="D394" t="s">
        <v>1299</v>
      </c>
      <c r="E394">
        <v>24</v>
      </c>
      <c r="F394" t="s">
        <v>111</v>
      </c>
      <c r="G394" t="s">
        <v>436</v>
      </c>
      <c r="H394" t="s">
        <v>437</v>
      </c>
      <c r="I394" t="s">
        <v>74</v>
      </c>
      <c r="J394" t="s">
        <v>190</v>
      </c>
      <c r="K394">
        <v>1</v>
      </c>
      <c r="L394" s="2">
        <v>1800</v>
      </c>
      <c r="M394">
        <v>10</v>
      </c>
      <c r="N394" s="2">
        <v>1800</v>
      </c>
      <c r="O394" s="2">
        <v>180</v>
      </c>
      <c r="P394" s="2">
        <v>1620</v>
      </c>
      <c r="Q394" s="2">
        <v>1325.77</v>
      </c>
      <c r="R394" s="2">
        <v>294.23</v>
      </c>
      <c r="S394" t="s">
        <v>36</v>
      </c>
      <c r="T394" t="s">
        <v>37</v>
      </c>
      <c r="U394" t="s">
        <v>38</v>
      </c>
      <c r="V394" t="s">
        <v>39</v>
      </c>
      <c r="W394" t="s">
        <v>40</v>
      </c>
      <c r="X394" t="s">
        <v>41</v>
      </c>
      <c r="Y394" t="s">
        <v>56</v>
      </c>
      <c r="Z394" t="s">
        <v>43</v>
      </c>
      <c r="AA394" t="s">
        <v>44</v>
      </c>
      <c r="AB394" t="s">
        <v>44</v>
      </c>
    </row>
    <row r="395" spans="1:28" x14ac:dyDescent="0.25">
      <c r="A395" t="s">
        <v>1300</v>
      </c>
      <c r="B395" s="1">
        <v>45324</v>
      </c>
      <c r="C395" t="s">
        <v>1301</v>
      </c>
      <c r="D395" t="s">
        <v>1302</v>
      </c>
      <c r="E395">
        <v>22</v>
      </c>
      <c r="F395" t="s">
        <v>31</v>
      </c>
      <c r="G395" t="s">
        <v>168</v>
      </c>
      <c r="H395" t="s">
        <v>169</v>
      </c>
      <c r="I395" t="s">
        <v>62</v>
      </c>
      <c r="J395" t="s">
        <v>143</v>
      </c>
      <c r="K395">
        <v>1</v>
      </c>
      <c r="L395" s="2">
        <v>1800</v>
      </c>
      <c r="M395">
        <v>15</v>
      </c>
      <c r="N395" s="2">
        <v>1800</v>
      </c>
      <c r="O395" s="2">
        <v>270</v>
      </c>
      <c r="P395" s="2">
        <v>1530</v>
      </c>
      <c r="Q395" s="2">
        <v>1112.43</v>
      </c>
      <c r="R395" s="2">
        <v>417.57</v>
      </c>
      <c r="S395" t="s">
        <v>53</v>
      </c>
      <c r="T395" t="s">
        <v>54</v>
      </c>
      <c r="U395" t="s">
        <v>55</v>
      </c>
      <c r="V395" t="s">
        <v>39</v>
      </c>
      <c r="W395" t="s">
        <v>137</v>
      </c>
      <c r="X395" t="s">
        <v>41</v>
      </c>
      <c r="Y395" t="s">
        <v>56</v>
      </c>
      <c r="Z395" t="s">
        <v>107</v>
      </c>
      <c r="AA395" t="s">
        <v>44</v>
      </c>
      <c r="AB395" t="s">
        <v>44</v>
      </c>
    </row>
    <row r="396" spans="1:28" x14ac:dyDescent="0.25">
      <c r="A396" t="s">
        <v>1303</v>
      </c>
      <c r="B396" s="1">
        <v>45325</v>
      </c>
      <c r="C396" t="s">
        <v>1304</v>
      </c>
      <c r="D396" t="s">
        <v>1305</v>
      </c>
      <c r="E396">
        <v>39</v>
      </c>
      <c r="F396" t="s">
        <v>111</v>
      </c>
      <c r="G396" t="s">
        <v>352</v>
      </c>
      <c r="H396" t="s">
        <v>353</v>
      </c>
      <c r="I396" t="s">
        <v>103</v>
      </c>
      <c r="J396" t="s">
        <v>104</v>
      </c>
      <c r="K396">
        <v>1</v>
      </c>
      <c r="L396" s="2">
        <v>850</v>
      </c>
      <c r="M396">
        <v>10</v>
      </c>
      <c r="N396" s="2">
        <v>850</v>
      </c>
      <c r="O396" s="2">
        <v>85</v>
      </c>
      <c r="P396" s="2">
        <v>765</v>
      </c>
      <c r="Q396" s="2">
        <v>465.35</v>
      </c>
      <c r="R396" s="2">
        <v>299.64999999999998</v>
      </c>
      <c r="S396" t="s">
        <v>53</v>
      </c>
      <c r="T396" t="s">
        <v>122</v>
      </c>
      <c r="U396" t="s">
        <v>123</v>
      </c>
      <c r="V396" t="s">
        <v>39</v>
      </c>
      <c r="W396" t="s">
        <v>40</v>
      </c>
      <c r="X396" t="s">
        <v>97</v>
      </c>
      <c r="Y396" t="s">
        <v>56</v>
      </c>
      <c r="Z396" t="s">
        <v>107</v>
      </c>
      <c r="AA396" t="s">
        <v>44</v>
      </c>
      <c r="AB396" t="s">
        <v>44</v>
      </c>
    </row>
    <row r="397" spans="1:28" x14ac:dyDescent="0.25">
      <c r="A397" t="s">
        <v>1306</v>
      </c>
      <c r="B397" s="1">
        <v>45325</v>
      </c>
      <c r="C397" t="s">
        <v>1307</v>
      </c>
      <c r="D397" t="s">
        <v>1308</v>
      </c>
      <c r="E397">
        <v>26</v>
      </c>
      <c r="F397" t="s">
        <v>31</v>
      </c>
      <c r="G397" t="s">
        <v>561</v>
      </c>
      <c r="H397" t="s">
        <v>562</v>
      </c>
      <c r="I397" t="s">
        <v>34</v>
      </c>
      <c r="J397" t="s">
        <v>143</v>
      </c>
      <c r="K397">
        <v>3</v>
      </c>
      <c r="L397" s="2">
        <v>900</v>
      </c>
      <c r="M397">
        <v>25</v>
      </c>
      <c r="N397" s="2">
        <v>2700</v>
      </c>
      <c r="O397" s="2">
        <v>675</v>
      </c>
      <c r="P397" s="2">
        <v>2025</v>
      </c>
      <c r="Q397" s="2">
        <v>1221.1400000000001</v>
      </c>
      <c r="R397" s="2">
        <v>803.86</v>
      </c>
      <c r="S397" t="s">
        <v>53</v>
      </c>
      <c r="T397" t="s">
        <v>163</v>
      </c>
      <c r="U397" t="s">
        <v>164</v>
      </c>
      <c r="V397" t="s">
        <v>39</v>
      </c>
      <c r="W397" t="s">
        <v>83</v>
      </c>
      <c r="X397" t="s">
        <v>97</v>
      </c>
      <c r="Y397" t="s">
        <v>42</v>
      </c>
      <c r="Z397" t="s">
        <v>43</v>
      </c>
      <c r="AA397" t="s">
        <v>44</v>
      </c>
      <c r="AB397" t="s">
        <v>44</v>
      </c>
    </row>
    <row r="398" spans="1:28" x14ac:dyDescent="0.25">
      <c r="A398" t="s">
        <v>1309</v>
      </c>
      <c r="B398" s="1">
        <v>45325</v>
      </c>
      <c r="C398" t="s">
        <v>1310</v>
      </c>
      <c r="D398" t="s">
        <v>1311</v>
      </c>
      <c r="E398">
        <v>24</v>
      </c>
      <c r="F398" t="s">
        <v>111</v>
      </c>
      <c r="G398" t="s">
        <v>227</v>
      </c>
      <c r="H398" t="s">
        <v>228</v>
      </c>
      <c r="I398" t="s">
        <v>74</v>
      </c>
      <c r="J398" t="s">
        <v>75</v>
      </c>
      <c r="K398">
        <v>4</v>
      </c>
      <c r="L398" s="2">
        <v>1400</v>
      </c>
      <c r="M398">
        <v>0</v>
      </c>
      <c r="N398" s="2">
        <v>5600</v>
      </c>
      <c r="O398" s="2">
        <v>0</v>
      </c>
      <c r="P398" s="2">
        <v>5600</v>
      </c>
      <c r="Q398" s="2">
        <v>4262.3100000000004</v>
      </c>
      <c r="R398" s="2">
        <v>1337.69</v>
      </c>
      <c r="S398" t="s">
        <v>53</v>
      </c>
      <c r="T398" t="s">
        <v>398</v>
      </c>
      <c r="U398" t="s">
        <v>399</v>
      </c>
      <c r="V398" t="s">
        <v>39</v>
      </c>
      <c r="W398" t="s">
        <v>83</v>
      </c>
      <c r="X398" t="s">
        <v>97</v>
      </c>
      <c r="Y398" t="s">
        <v>42</v>
      </c>
      <c r="Z398" t="s">
        <v>43</v>
      </c>
      <c r="AA398" t="s">
        <v>44</v>
      </c>
      <c r="AB398" t="s">
        <v>44</v>
      </c>
    </row>
    <row r="399" spans="1:28" x14ac:dyDescent="0.25">
      <c r="A399" t="s">
        <v>1312</v>
      </c>
      <c r="B399" s="1">
        <v>45325</v>
      </c>
      <c r="C399" t="s">
        <v>1313</v>
      </c>
      <c r="D399" t="s">
        <v>1314</v>
      </c>
      <c r="E399">
        <v>18</v>
      </c>
      <c r="F399" t="s">
        <v>31</v>
      </c>
      <c r="G399" t="s">
        <v>285</v>
      </c>
      <c r="H399" t="s">
        <v>286</v>
      </c>
      <c r="I399" t="s">
        <v>34</v>
      </c>
      <c r="J399" t="s">
        <v>121</v>
      </c>
      <c r="K399">
        <v>3</v>
      </c>
      <c r="L399" s="2">
        <v>3200</v>
      </c>
      <c r="M399">
        <v>10</v>
      </c>
      <c r="N399" s="2">
        <v>9600</v>
      </c>
      <c r="O399" s="2">
        <v>960</v>
      </c>
      <c r="P399" s="2">
        <v>8640</v>
      </c>
      <c r="Q399" s="2">
        <v>6461.3</v>
      </c>
      <c r="R399" s="2">
        <v>2178.6999999999998</v>
      </c>
      <c r="S399" t="s">
        <v>53</v>
      </c>
      <c r="T399" t="s">
        <v>407</v>
      </c>
      <c r="U399" t="s">
        <v>408</v>
      </c>
      <c r="V399" t="s">
        <v>39</v>
      </c>
      <c r="W399" t="s">
        <v>66</v>
      </c>
      <c r="X399" t="s">
        <v>67</v>
      </c>
      <c r="Y399" t="s">
        <v>56</v>
      </c>
      <c r="Z399" t="s">
        <v>43</v>
      </c>
      <c r="AA399" t="s">
        <v>44</v>
      </c>
      <c r="AB399" t="s">
        <v>44</v>
      </c>
    </row>
    <row r="400" spans="1:28" x14ac:dyDescent="0.25">
      <c r="A400" t="s">
        <v>1315</v>
      </c>
      <c r="B400" s="1">
        <v>45325</v>
      </c>
      <c r="C400" t="s">
        <v>1316</v>
      </c>
      <c r="D400" t="s">
        <v>1317</v>
      </c>
      <c r="E400">
        <v>28</v>
      </c>
      <c r="F400" t="s">
        <v>48</v>
      </c>
      <c r="G400" t="s">
        <v>344</v>
      </c>
      <c r="H400" t="s">
        <v>345</v>
      </c>
      <c r="I400" t="s">
        <v>34</v>
      </c>
      <c r="J400" t="s">
        <v>121</v>
      </c>
      <c r="K400">
        <v>1</v>
      </c>
      <c r="L400" s="2">
        <v>1600</v>
      </c>
      <c r="M400">
        <v>0</v>
      </c>
      <c r="N400" s="2">
        <v>1600</v>
      </c>
      <c r="O400" s="2">
        <v>0</v>
      </c>
      <c r="P400" s="2">
        <v>1600</v>
      </c>
      <c r="Q400" s="2">
        <v>1174.76</v>
      </c>
      <c r="R400" s="2">
        <v>425.24</v>
      </c>
      <c r="S400" t="s">
        <v>53</v>
      </c>
      <c r="T400" t="s">
        <v>105</v>
      </c>
      <c r="U400" t="s">
        <v>106</v>
      </c>
      <c r="V400" t="s">
        <v>39</v>
      </c>
      <c r="W400" t="s">
        <v>92</v>
      </c>
      <c r="X400" t="s">
        <v>67</v>
      </c>
      <c r="Y400" t="s">
        <v>56</v>
      </c>
      <c r="Z400" t="s">
        <v>43</v>
      </c>
      <c r="AA400" t="s">
        <v>44</v>
      </c>
      <c r="AB400" t="s">
        <v>44</v>
      </c>
    </row>
    <row r="401" spans="1:28" x14ac:dyDescent="0.25">
      <c r="A401" t="s">
        <v>1318</v>
      </c>
      <c r="B401" s="1">
        <v>45325</v>
      </c>
      <c r="C401" t="s">
        <v>1319</v>
      </c>
      <c r="D401" t="s">
        <v>1320</v>
      </c>
      <c r="E401">
        <v>27</v>
      </c>
      <c r="F401" t="s">
        <v>48</v>
      </c>
      <c r="G401" t="s">
        <v>227</v>
      </c>
      <c r="H401" t="s">
        <v>228</v>
      </c>
      <c r="I401" t="s">
        <v>74</v>
      </c>
      <c r="J401" t="s">
        <v>75</v>
      </c>
      <c r="K401">
        <v>1</v>
      </c>
      <c r="L401" s="2">
        <v>1400</v>
      </c>
      <c r="M401">
        <v>10</v>
      </c>
      <c r="N401" s="2">
        <v>1400</v>
      </c>
      <c r="O401" s="2">
        <v>140</v>
      </c>
      <c r="P401" s="2">
        <v>1260</v>
      </c>
      <c r="Q401" s="2">
        <v>954.56</v>
      </c>
      <c r="R401" s="2">
        <v>305.44</v>
      </c>
      <c r="S401" t="s">
        <v>36</v>
      </c>
      <c r="T401" t="s">
        <v>90</v>
      </c>
      <c r="U401" t="s">
        <v>91</v>
      </c>
      <c r="V401" t="s">
        <v>39</v>
      </c>
      <c r="W401" t="s">
        <v>83</v>
      </c>
      <c r="X401" t="s">
        <v>67</v>
      </c>
      <c r="Y401" t="s">
        <v>56</v>
      </c>
      <c r="Z401" t="s">
        <v>144</v>
      </c>
      <c r="AA401" t="s">
        <v>44</v>
      </c>
      <c r="AB401" t="s">
        <v>68</v>
      </c>
    </row>
    <row r="402" spans="1:28" x14ac:dyDescent="0.25">
      <c r="A402" t="s">
        <v>1321</v>
      </c>
      <c r="B402" s="1">
        <v>45325</v>
      </c>
      <c r="C402" t="s">
        <v>1322</v>
      </c>
      <c r="D402" t="s">
        <v>1323</v>
      </c>
      <c r="E402">
        <v>20</v>
      </c>
      <c r="F402" t="s">
        <v>31</v>
      </c>
      <c r="G402" t="s">
        <v>101</v>
      </c>
      <c r="H402" t="s">
        <v>102</v>
      </c>
      <c r="I402" t="s">
        <v>103</v>
      </c>
      <c r="J402" t="s">
        <v>104</v>
      </c>
      <c r="K402">
        <v>1</v>
      </c>
      <c r="L402" s="2">
        <v>1800</v>
      </c>
      <c r="M402">
        <v>15</v>
      </c>
      <c r="N402" s="2">
        <v>1800</v>
      </c>
      <c r="O402" s="2">
        <v>270</v>
      </c>
      <c r="P402" s="2">
        <v>1530</v>
      </c>
      <c r="Q402" s="2">
        <v>1219.94</v>
      </c>
      <c r="R402" s="2">
        <v>310.06</v>
      </c>
      <c r="S402" t="s">
        <v>36</v>
      </c>
      <c r="T402" t="s">
        <v>90</v>
      </c>
      <c r="U402" t="s">
        <v>91</v>
      </c>
      <c r="V402" t="s">
        <v>39</v>
      </c>
      <c r="W402" t="s">
        <v>83</v>
      </c>
      <c r="X402" t="s">
        <v>41</v>
      </c>
      <c r="Y402" t="s">
        <v>42</v>
      </c>
      <c r="Z402" t="s">
        <v>43</v>
      </c>
      <c r="AA402" t="s">
        <v>44</v>
      </c>
      <c r="AB402" t="s">
        <v>44</v>
      </c>
    </row>
    <row r="403" spans="1:28" x14ac:dyDescent="0.25">
      <c r="A403" t="s">
        <v>1324</v>
      </c>
      <c r="B403" s="1">
        <v>45326</v>
      </c>
      <c r="C403" t="s">
        <v>1325</v>
      </c>
      <c r="D403" t="s">
        <v>1326</v>
      </c>
      <c r="E403">
        <v>39</v>
      </c>
      <c r="F403" t="s">
        <v>111</v>
      </c>
      <c r="G403" t="s">
        <v>141</v>
      </c>
      <c r="H403" t="s">
        <v>142</v>
      </c>
      <c r="I403" t="s">
        <v>74</v>
      </c>
      <c r="J403" t="s">
        <v>143</v>
      </c>
      <c r="K403">
        <v>2</v>
      </c>
      <c r="L403" s="2">
        <v>900</v>
      </c>
      <c r="M403">
        <v>15</v>
      </c>
      <c r="N403" s="2">
        <v>1800</v>
      </c>
      <c r="O403" s="2">
        <v>270</v>
      </c>
      <c r="P403" s="2">
        <v>1530</v>
      </c>
      <c r="Q403" s="2">
        <v>1100.48</v>
      </c>
      <c r="R403" s="2">
        <v>429.52</v>
      </c>
      <c r="S403" t="s">
        <v>36</v>
      </c>
      <c r="T403" t="s">
        <v>275</v>
      </c>
      <c r="U403" t="s">
        <v>123</v>
      </c>
      <c r="V403" t="s">
        <v>39</v>
      </c>
      <c r="W403" t="s">
        <v>83</v>
      </c>
      <c r="X403" t="s">
        <v>41</v>
      </c>
      <c r="Y403" t="s">
        <v>56</v>
      </c>
      <c r="Z403" t="s">
        <v>43</v>
      </c>
      <c r="AA403" t="s">
        <v>44</v>
      </c>
      <c r="AB403" t="s">
        <v>44</v>
      </c>
    </row>
    <row r="404" spans="1:28" x14ac:dyDescent="0.25">
      <c r="A404" t="s">
        <v>1327</v>
      </c>
      <c r="B404" s="1">
        <v>45326</v>
      </c>
      <c r="C404" t="s">
        <v>1328</v>
      </c>
      <c r="D404" t="s">
        <v>1329</v>
      </c>
      <c r="E404">
        <v>26</v>
      </c>
      <c r="F404" t="s">
        <v>48</v>
      </c>
      <c r="G404" t="s">
        <v>436</v>
      </c>
      <c r="H404" t="s">
        <v>437</v>
      </c>
      <c r="I404" t="s">
        <v>74</v>
      </c>
      <c r="J404" t="s">
        <v>190</v>
      </c>
      <c r="K404">
        <v>2</v>
      </c>
      <c r="L404" s="2">
        <v>1800</v>
      </c>
      <c r="M404">
        <v>10</v>
      </c>
      <c r="N404" s="2">
        <v>3600</v>
      </c>
      <c r="O404" s="2">
        <v>360</v>
      </c>
      <c r="P404" s="2">
        <v>3240</v>
      </c>
      <c r="Q404" s="2">
        <v>1826.31</v>
      </c>
      <c r="R404" s="2">
        <v>1413.69</v>
      </c>
      <c r="S404" t="s">
        <v>64</v>
      </c>
      <c r="T404" t="s">
        <v>90</v>
      </c>
      <c r="U404" t="s">
        <v>91</v>
      </c>
      <c r="V404" t="s">
        <v>39</v>
      </c>
      <c r="W404" t="s">
        <v>66</v>
      </c>
      <c r="X404" t="s">
        <v>41</v>
      </c>
      <c r="Y404" t="s">
        <v>56</v>
      </c>
      <c r="Z404" t="s">
        <v>43</v>
      </c>
      <c r="AA404" t="s">
        <v>44</v>
      </c>
      <c r="AB404" t="s">
        <v>44</v>
      </c>
    </row>
    <row r="405" spans="1:28" x14ac:dyDescent="0.25">
      <c r="A405" t="s">
        <v>1330</v>
      </c>
      <c r="B405" s="1">
        <v>45326</v>
      </c>
      <c r="C405" t="s">
        <v>330</v>
      </c>
      <c r="D405" t="s">
        <v>331</v>
      </c>
      <c r="E405">
        <v>26</v>
      </c>
      <c r="F405" t="s">
        <v>31</v>
      </c>
      <c r="G405" t="s">
        <v>298</v>
      </c>
      <c r="H405" t="s">
        <v>299</v>
      </c>
      <c r="I405" t="s">
        <v>103</v>
      </c>
      <c r="J405" t="s">
        <v>104</v>
      </c>
      <c r="K405">
        <v>1</v>
      </c>
      <c r="L405" s="2">
        <v>700</v>
      </c>
      <c r="M405">
        <v>10</v>
      </c>
      <c r="N405" s="2">
        <v>700</v>
      </c>
      <c r="O405" s="2">
        <v>70</v>
      </c>
      <c r="P405" s="2">
        <v>630</v>
      </c>
      <c r="Q405" s="2">
        <v>373.58</v>
      </c>
      <c r="R405" s="2">
        <v>256.42</v>
      </c>
      <c r="S405" t="s">
        <v>36</v>
      </c>
      <c r="T405" t="s">
        <v>76</v>
      </c>
      <c r="U405" t="s">
        <v>77</v>
      </c>
      <c r="V405" t="s">
        <v>39</v>
      </c>
      <c r="W405" t="s">
        <v>40</v>
      </c>
      <c r="X405" t="s">
        <v>41</v>
      </c>
      <c r="Y405" t="s">
        <v>56</v>
      </c>
      <c r="Z405" t="s">
        <v>43</v>
      </c>
      <c r="AA405" t="s">
        <v>44</v>
      </c>
      <c r="AB405" t="s">
        <v>44</v>
      </c>
    </row>
    <row r="406" spans="1:28" x14ac:dyDescent="0.25">
      <c r="A406" t="s">
        <v>1331</v>
      </c>
      <c r="B406" s="1">
        <v>45326</v>
      </c>
      <c r="C406" t="s">
        <v>1332</v>
      </c>
      <c r="D406" t="s">
        <v>1333</v>
      </c>
      <c r="E406">
        <v>50</v>
      </c>
      <c r="F406" t="s">
        <v>31</v>
      </c>
      <c r="G406" t="s">
        <v>561</v>
      </c>
      <c r="H406" t="s">
        <v>562</v>
      </c>
      <c r="I406" t="s">
        <v>34</v>
      </c>
      <c r="J406" t="s">
        <v>143</v>
      </c>
      <c r="K406">
        <v>1</v>
      </c>
      <c r="L406" s="2">
        <v>900</v>
      </c>
      <c r="M406">
        <v>10</v>
      </c>
      <c r="N406" s="2">
        <v>900</v>
      </c>
      <c r="O406" s="2">
        <v>90</v>
      </c>
      <c r="P406" s="2">
        <v>810</v>
      </c>
      <c r="Q406" s="2">
        <v>632.75</v>
      </c>
      <c r="R406" s="2">
        <v>177.25</v>
      </c>
      <c r="S406" t="s">
        <v>53</v>
      </c>
      <c r="T406" t="s">
        <v>105</v>
      </c>
      <c r="U406" t="s">
        <v>106</v>
      </c>
      <c r="V406" t="s">
        <v>39</v>
      </c>
      <c r="W406" t="s">
        <v>40</v>
      </c>
      <c r="X406" t="s">
        <v>67</v>
      </c>
      <c r="Y406" t="s">
        <v>56</v>
      </c>
      <c r="Z406" t="s">
        <v>43</v>
      </c>
      <c r="AA406" t="s">
        <v>44</v>
      </c>
      <c r="AB406" t="s">
        <v>44</v>
      </c>
    </row>
    <row r="407" spans="1:28" x14ac:dyDescent="0.25">
      <c r="A407" t="s">
        <v>1334</v>
      </c>
      <c r="B407" s="1">
        <v>45326</v>
      </c>
      <c r="C407" t="s">
        <v>1335</v>
      </c>
      <c r="D407" t="s">
        <v>1336</v>
      </c>
      <c r="E407">
        <v>57</v>
      </c>
      <c r="F407" t="s">
        <v>48</v>
      </c>
      <c r="G407" t="s">
        <v>81</v>
      </c>
      <c r="H407" t="s">
        <v>82</v>
      </c>
      <c r="I407" t="s">
        <v>51</v>
      </c>
      <c r="J407" t="s">
        <v>52</v>
      </c>
      <c r="K407">
        <v>1</v>
      </c>
      <c r="L407" s="2">
        <v>600</v>
      </c>
      <c r="M407">
        <v>5</v>
      </c>
      <c r="N407" s="2">
        <v>600</v>
      </c>
      <c r="O407" s="2">
        <v>30</v>
      </c>
      <c r="P407" s="2">
        <v>570</v>
      </c>
      <c r="Q407" s="2">
        <v>368.21</v>
      </c>
      <c r="R407" s="2">
        <v>201.79</v>
      </c>
      <c r="S407" t="s">
        <v>53</v>
      </c>
      <c r="T407" t="s">
        <v>275</v>
      </c>
      <c r="U407" t="s">
        <v>123</v>
      </c>
      <c r="V407" t="s">
        <v>39</v>
      </c>
      <c r="W407" t="s">
        <v>83</v>
      </c>
      <c r="X407" t="s">
        <v>97</v>
      </c>
      <c r="Y407" t="s">
        <v>56</v>
      </c>
      <c r="Z407" t="s">
        <v>43</v>
      </c>
      <c r="AA407" t="s">
        <v>44</v>
      </c>
      <c r="AB407" t="s">
        <v>44</v>
      </c>
    </row>
    <row r="408" spans="1:28" x14ac:dyDescent="0.25">
      <c r="A408" t="s">
        <v>1337</v>
      </c>
      <c r="B408" s="1">
        <v>45326</v>
      </c>
      <c r="C408" t="s">
        <v>1174</v>
      </c>
      <c r="D408" t="s">
        <v>1175</v>
      </c>
      <c r="E408">
        <v>29</v>
      </c>
      <c r="F408" t="s">
        <v>111</v>
      </c>
      <c r="G408" t="s">
        <v>298</v>
      </c>
      <c r="H408" t="s">
        <v>299</v>
      </c>
      <c r="I408" t="s">
        <v>103</v>
      </c>
      <c r="J408" t="s">
        <v>104</v>
      </c>
      <c r="K408">
        <v>2</v>
      </c>
      <c r="L408" s="2">
        <v>700</v>
      </c>
      <c r="M408">
        <v>0</v>
      </c>
      <c r="N408" s="2">
        <v>1400</v>
      </c>
      <c r="O408" s="2">
        <v>0</v>
      </c>
      <c r="P408" s="2">
        <v>1400</v>
      </c>
      <c r="Q408" s="2">
        <v>887.18</v>
      </c>
      <c r="R408" s="2">
        <v>512.82000000000005</v>
      </c>
      <c r="S408" t="s">
        <v>53</v>
      </c>
      <c r="T408" t="s">
        <v>37</v>
      </c>
      <c r="U408" t="s">
        <v>38</v>
      </c>
      <c r="V408" t="s">
        <v>39</v>
      </c>
      <c r="W408" t="s">
        <v>66</v>
      </c>
      <c r="X408" t="s">
        <v>97</v>
      </c>
      <c r="Y408" t="s">
        <v>56</v>
      </c>
      <c r="Z408" t="s">
        <v>43</v>
      </c>
      <c r="AA408" t="s">
        <v>44</v>
      </c>
      <c r="AB408" t="s">
        <v>44</v>
      </c>
    </row>
    <row r="409" spans="1:28" x14ac:dyDescent="0.25">
      <c r="A409" t="s">
        <v>1338</v>
      </c>
      <c r="B409" s="1">
        <v>45326</v>
      </c>
      <c r="C409" t="s">
        <v>1339</v>
      </c>
      <c r="D409" t="s">
        <v>1340</v>
      </c>
      <c r="E409">
        <v>18</v>
      </c>
      <c r="F409" t="s">
        <v>111</v>
      </c>
      <c r="G409" t="s">
        <v>60</v>
      </c>
      <c r="H409" t="s">
        <v>61</v>
      </c>
      <c r="I409" t="s">
        <v>62</v>
      </c>
      <c r="J409" t="s">
        <v>63</v>
      </c>
      <c r="K409">
        <v>2</v>
      </c>
      <c r="L409" s="2">
        <v>3500</v>
      </c>
      <c r="M409">
        <v>5</v>
      </c>
      <c r="N409" s="2">
        <v>7000</v>
      </c>
      <c r="O409" s="2">
        <v>350</v>
      </c>
      <c r="P409" s="2">
        <v>6650</v>
      </c>
      <c r="Q409" s="2">
        <v>4436.57</v>
      </c>
      <c r="R409" s="2">
        <v>2213.4299999999998</v>
      </c>
      <c r="S409" t="s">
        <v>53</v>
      </c>
      <c r="T409" t="s">
        <v>136</v>
      </c>
      <c r="U409" t="s">
        <v>38</v>
      </c>
      <c r="V409" t="s">
        <v>39</v>
      </c>
      <c r="W409" t="s">
        <v>124</v>
      </c>
      <c r="X409" t="s">
        <v>97</v>
      </c>
      <c r="Y409" t="s">
        <v>42</v>
      </c>
      <c r="Z409" t="s">
        <v>43</v>
      </c>
      <c r="AA409" t="s">
        <v>44</v>
      </c>
      <c r="AB409" t="s">
        <v>44</v>
      </c>
    </row>
    <row r="410" spans="1:28" x14ac:dyDescent="0.25">
      <c r="A410" t="s">
        <v>1341</v>
      </c>
      <c r="B410" s="1">
        <v>45326</v>
      </c>
      <c r="C410" t="s">
        <v>767</v>
      </c>
      <c r="D410" t="s">
        <v>768</v>
      </c>
      <c r="E410">
        <v>32</v>
      </c>
      <c r="F410" t="s">
        <v>48</v>
      </c>
      <c r="G410" t="s">
        <v>238</v>
      </c>
      <c r="H410" t="s">
        <v>239</v>
      </c>
      <c r="I410" t="s">
        <v>62</v>
      </c>
      <c r="J410" t="s">
        <v>63</v>
      </c>
      <c r="K410">
        <v>1</v>
      </c>
      <c r="L410" s="2">
        <v>6500</v>
      </c>
      <c r="M410">
        <v>5</v>
      </c>
      <c r="N410" s="2">
        <v>6500</v>
      </c>
      <c r="O410" s="2">
        <v>325</v>
      </c>
      <c r="P410" s="2">
        <v>6175</v>
      </c>
      <c r="Q410" s="2">
        <v>3743.76</v>
      </c>
      <c r="R410" s="2">
        <v>2431.2399999999998</v>
      </c>
      <c r="S410" t="s">
        <v>36</v>
      </c>
      <c r="T410" t="s">
        <v>290</v>
      </c>
      <c r="U410" t="s">
        <v>291</v>
      </c>
      <c r="V410" t="s">
        <v>39</v>
      </c>
      <c r="W410" t="s">
        <v>124</v>
      </c>
      <c r="X410" t="s">
        <v>97</v>
      </c>
      <c r="Y410" t="s">
        <v>42</v>
      </c>
      <c r="Z410" t="s">
        <v>43</v>
      </c>
      <c r="AA410" t="s">
        <v>68</v>
      </c>
      <c r="AB410" t="s">
        <v>44</v>
      </c>
    </row>
    <row r="411" spans="1:28" x14ac:dyDescent="0.25">
      <c r="A411" t="s">
        <v>1342</v>
      </c>
      <c r="B411" s="1">
        <v>45326</v>
      </c>
      <c r="C411" t="s">
        <v>657</v>
      </c>
      <c r="D411" t="s">
        <v>658</v>
      </c>
      <c r="E411">
        <v>32</v>
      </c>
      <c r="F411" t="s">
        <v>48</v>
      </c>
      <c r="G411" t="s">
        <v>148</v>
      </c>
      <c r="H411" t="s">
        <v>149</v>
      </c>
      <c r="I411" t="s">
        <v>74</v>
      </c>
      <c r="J411" t="s">
        <v>130</v>
      </c>
      <c r="K411">
        <v>1</v>
      </c>
      <c r="L411" s="2">
        <v>3500</v>
      </c>
      <c r="M411">
        <v>10</v>
      </c>
      <c r="N411" s="2">
        <v>3500</v>
      </c>
      <c r="O411" s="2">
        <v>350</v>
      </c>
      <c r="P411" s="2">
        <v>3150</v>
      </c>
      <c r="Q411" s="2">
        <v>2035.32</v>
      </c>
      <c r="R411" s="2">
        <v>1114.68</v>
      </c>
      <c r="S411" t="s">
        <v>53</v>
      </c>
      <c r="T411" t="s">
        <v>136</v>
      </c>
      <c r="U411" t="s">
        <v>38</v>
      </c>
      <c r="V411" t="s">
        <v>39</v>
      </c>
      <c r="W411" t="s">
        <v>66</v>
      </c>
      <c r="X411" t="s">
        <v>41</v>
      </c>
      <c r="Y411" t="s">
        <v>56</v>
      </c>
      <c r="Z411" t="s">
        <v>107</v>
      </c>
      <c r="AA411" t="s">
        <v>44</v>
      </c>
      <c r="AB411" t="s">
        <v>68</v>
      </c>
    </row>
    <row r="412" spans="1:28" x14ac:dyDescent="0.25">
      <c r="A412" t="s">
        <v>1343</v>
      </c>
      <c r="B412" s="1">
        <v>45326</v>
      </c>
      <c r="C412" t="s">
        <v>1084</v>
      </c>
      <c r="D412" t="s">
        <v>1085</v>
      </c>
      <c r="E412">
        <v>32</v>
      </c>
      <c r="F412" t="s">
        <v>111</v>
      </c>
      <c r="G412" t="s">
        <v>88</v>
      </c>
      <c r="H412" t="s">
        <v>89</v>
      </c>
      <c r="I412" t="s">
        <v>62</v>
      </c>
      <c r="J412" t="s">
        <v>63</v>
      </c>
      <c r="K412">
        <v>2</v>
      </c>
      <c r="L412" s="2">
        <v>4200</v>
      </c>
      <c r="M412">
        <v>10</v>
      </c>
      <c r="N412" s="2">
        <v>8400</v>
      </c>
      <c r="O412" s="2">
        <v>840</v>
      </c>
      <c r="P412" s="2">
        <v>7560</v>
      </c>
      <c r="Q412" s="2">
        <v>4498.59</v>
      </c>
      <c r="R412" s="2">
        <v>3061.41</v>
      </c>
      <c r="S412" t="s">
        <v>53</v>
      </c>
      <c r="T412" t="s">
        <v>54</v>
      </c>
      <c r="U412" t="s">
        <v>55</v>
      </c>
      <c r="V412" t="s">
        <v>39</v>
      </c>
      <c r="W412" t="s">
        <v>40</v>
      </c>
      <c r="X412" t="s">
        <v>97</v>
      </c>
      <c r="Y412" t="s">
        <v>56</v>
      </c>
      <c r="Z412" t="s">
        <v>223</v>
      </c>
      <c r="AA412" t="s">
        <v>44</v>
      </c>
      <c r="AB412" t="s">
        <v>44</v>
      </c>
    </row>
    <row r="413" spans="1:28" x14ac:dyDescent="0.25">
      <c r="A413" t="s">
        <v>1344</v>
      </c>
      <c r="B413" s="1">
        <v>45326</v>
      </c>
      <c r="C413" t="s">
        <v>878</v>
      </c>
      <c r="D413" t="s">
        <v>879</v>
      </c>
      <c r="E413">
        <v>40</v>
      </c>
      <c r="F413" t="s">
        <v>48</v>
      </c>
      <c r="G413" t="s">
        <v>141</v>
      </c>
      <c r="H413" t="s">
        <v>142</v>
      </c>
      <c r="I413" t="s">
        <v>74</v>
      </c>
      <c r="J413" t="s">
        <v>143</v>
      </c>
      <c r="K413">
        <v>3</v>
      </c>
      <c r="L413" s="2">
        <v>900</v>
      </c>
      <c r="M413">
        <v>20</v>
      </c>
      <c r="N413" s="2">
        <v>2700</v>
      </c>
      <c r="O413" s="2">
        <v>540</v>
      </c>
      <c r="P413" s="2">
        <v>2160</v>
      </c>
      <c r="Q413" s="2">
        <v>1199.9100000000001</v>
      </c>
      <c r="R413" s="2">
        <v>960.09</v>
      </c>
      <c r="S413" t="s">
        <v>64</v>
      </c>
      <c r="T413" t="s">
        <v>290</v>
      </c>
      <c r="U413" t="s">
        <v>291</v>
      </c>
      <c r="V413" t="s">
        <v>39</v>
      </c>
      <c r="W413" t="s">
        <v>92</v>
      </c>
      <c r="X413" t="s">
        <v>67</v>
      </c>
      <c r="Y413" t="s">
        <v>56</v>
      </c>
      <c r="Z413" t="s">
        <v>43</v>
      </c>
      <c r="AA413" t="s">
        <v>68</v>
      </c>
      <c r="AB413" t="s">
        <v>44</v>
      </c>
    </row>
    <row r="414" spans="1:28" x14ac:dyDescent="0.25">
      <c r="A414" t="s">
        <v>1345</v>
      </c>
      <c r="B414" s="1">
        <v>45326</v>
      </c>
      <c r="C414" t="s">
        <v>1346</v>
      </c>
      <c r="D414" t="s">
        <v>1347</v>
      </c>
      <c r="E414">
        <v>19</v>
      </c>
      <c r="F414" t="s">
        <v>48</v>
      </c>
      <c r="G414" t="s">
        <v>60</v>
      </c>
      <c r="H414" t="s">
        <v>61</v>
      </c>
      <c r="I414" t="s">
        <v>62</v>
      </c>
      <c r="J414" t="s">
        <v>63</v>
      </c>
      <c r="K414">
        <v>2</v>
      </c>
      <c r="L414" s="2">
        <v>3500</v>
      </c>
      <c r="M414">
        <v>15</v>
      </c>
      <c r="N414" s="2">
        <v>7000</v>
      </c>
      <c r="O414" s="2">
        <v>1050</v>
      </c>
      <c r="P414" s="2">
        <v>5950</v>
      </c>
      <c r="Q414" s="2">
        <v>4402.91</v>
      </c>
      <c r="R414" s="2">
        <v>1547.09</v>
      </c>
      <c r="S414" t="s">
        <v>36</v>
      </c>
      <c r="T414" t="s">
        <v>263</v>
      </c>
      <c r="U414" t="s">
        <v>91</v>
      </c>
      <c r="V414" t="s">
        <v>39</v>
      </c>
      <c r="W414" t="s">
        <v>83</v>
      </c>
      <c r="X414" t="s">
        <v>41</v>
      </c>
      <c r="Y414" t="s">
        <v>84</v>
      </c>
      <c r="Z414" t="s">
        <v>43</v>
      </c>
      <c r="AA414" t="s">
        <v>44</v>
      </c>
      <c r="AB414" t="s">
        <v>44</v>
      </c>
    </row>
    <row r="415" spans="1:28" x14ac:dyDescent="0.25">
      <c r="A415" t="s">
        <v>1348</v>
      </c>
      <c r="B415" s="1">
        <v>45326</v>
      </c>
      <c r="C415" t="s">
        <v>1349</v>
      </c>
      <c r="D415" t="s">
        <v>1350</v>
      </c>
      <c r="E415">
        <v>28</v>
      </c>
      <c r="F415" t="s">
        <v>48</v>
      </c>
      <c r="G415" t="s">
        <v>197</v>
      </c>
      <c r="H415" t="s">
        <v>198</v>
      </c>
      <c r="I415" t="s">
        <v>74</v>
      </c>
      <c r="J415" t="s">
        <v>75</v>
      </c>
      <c r="K415">
        <v>2</v>
      </c>
      <c r="L415" s="2">
        <v>2600</v>
      </c>
      <c r="M415">
        <v>15</v>
      </c>
      <c r="N415" s="2">
        <v>5200</v>
      </c>
      <c r="O415" s="2">
        <v>780</v>
      </c>
      <c r="P415" s="2">
        <v>4420</v>
      </c>
      <c r="Q415" s="2">
        <v>2566.2600000000002</v>
      </c>
      <c r="R415" s="2">
        <v>1853.74</v>
      </c>
      <c r="S415" t="s">
        <v>53</v>
      </c>
      <c r="T415" t="s">
        <v>398</v>
      </c>
      <c r="U415" t="s">
        <v>399</v>
      </c>
      <c r="V415" t="s">
        <v>39</v>
      </c>
      <c r="W415" t="s">
        <v>40</v>
      </c>
      <c r="X415" t="s">
        <v>97</v>
      </c>
      <c r="Y415" t="s">
        <v>84</v>
      </c>
      <c r="Z415" t="s">
        <v>43</v>
      </c>
      <c r="AA415" t="s">
        <v>44</v>
      </c>
      <c r="AB415" t="s">
        <v>44</v>
      </c>
    </row>
    <row r="416" spans="1:28" x14ac:dyDescent="0.25">
      <c r="A416" t="s">
        <v>1351</v>
      </c>
      <c r="B416" s="1">
        <v>45326</v>
      </c>
      <c r="C416" t="s">
        <v>1352</v>
      </c>
      <c r="D416" t="s">
        <v>1353</v>
      </c>
      <c r="E416">
        <v>19</v>
      </c>
      <c r="F416" t="s">
        <v>48</v>
      </c>
      <c r="G416" t="s">
        <v>280</v>
      </c>
      <c r="H416" t="s">
        <v>281</v>
      </c>
      <c r="I416" t="s">
        <v>62</v>
      </c>
      <c r="J416" t="s">
        <v>190</v>
      </c>
      <c r="K416">
        <v>1</v>
      </c>
      <c r="L416" s="2">
        <v>700</v>
      </c>
      <c r="M416">
        <v>25</v>
      </c>
      <c r="N416" s="2">
        <v>700</v>
      </c>
      <c r="O416" s="2">
        <v>175</v>
      </c>
      <c r="P416" s="2">
        <v>525</v>
      </c>
      <c r="Q416" s="2">
        <v>388.64</v>
      </c>
      <c r="R416" s="2">
        <v>136.36000000000001</v>
      </c>
      <c r="S416" t="s">
        <v>53</v>
      </c>
      <c r="T416" t="s">
        <v>163</v>
      </c>
      <c r="U416" t="s">
        <v>164</v>
      </c>
      <c r="V416" t="s">
        <v>39</v>
      </c>
      <c r="W416" t="s">
        <v>92</v>
      </c>
      <c r="X416" t="s">
        <v>67</v>
      </c>
      <c r="Y416" t="s">
        <v>56</v>
      </c>
      <c r="Z416" t="s">
        <v>43</v>
      </c>
      <c r="AA416" t="s">
        <v>44</v>
      </c>
      <c r="AB416" t="s">
        <v>44</v>
      </c>
    </row>
    <row r="417" spans="1:28" x14ac:dyDescent="0.25">
      <c r="A417" t="s">
        <v>1354</v>
      </c>
      <c r="B417" s="1">
        <v>45326</v>
      </c>
      <c r="C417" t="s">
        <v>1355</v>
      </c>
      <c r="D417" t="s">
        <v>1356</v>
      </c>
      <c r="E417">
        <v>50</v>
      </c>
      <c r="F417" t="s">
        <v>31</v>
      </c>
      <c r="G417" t="s">
        <v>32</v>
      </c>
      <c r="H417" t="s">
        <v>33</v>
      </c>
      <c r="I417" t="s">
        <v>34</v>
      </c>
      <c r="J417" t="s">
        <v>35</v>
      </c>
      <c r="K417">
        <v>3</v>
      </c>
      <c r="L417" s="2">
        <v>55000</v>
      </c>
      <c r="M417">
        <v>0</v>
      </c>
      <c r="N417" s="2">
        <v>165000</v>
      </c>
      <c r="O417" s="2">
        <v>0</v>
      </c>
      <c r="P417" s="2">
        <v>165000</v>
      </c>
      <c r="Q417" s="2">
        <v>114472.88</v>
      </c>
      <c r="R417" s="2">
        <v>50527.12</v>
      </c>
      <c r="S417" t="s">
        <v>53</v>
      </c>
      <c r="T417" t="s">
        <v>122</v>
      </c>
      <c r="U417" t="s">
        <v>123</v>
      </c>
      <c r="V417" t="s">
        <v>39</v>
      </c>
      <c r="W417" t="s">
        <v>83</v>
      </c>
      <c r="X417" t="s">
        <v>67</v>
      </c>
      <c r="Y417" t="s">
        <v>56</v>
      </c>
      <c r="Z417" t="s">
        <v>43</v>
      </c>
      <c r="AA417" t="s">
        <v>44</v>
      </c>
      <c r="AB417" t="s">
        <v>44</v>
      </c>
    </row>
    <row r="418" spans="1:28" x14ac:dyDescent="0.25">
      <c r="A418" t="s">
        <v>1357</v>
      </c>
      <c r="B418" s="1">
        <v>45326</v>
      </c>
      <c r="C418" t="s">
        <v>1358</v>
      </c>
      <c r="D418" t="s">
        <v>1359</v>
      </c>
      <c r="E418">
        <v>52</v>
      </c>
      <c r="F418" t="s">
        <v>48</v>
      </c>
      <c r="G418" t="s">
        <v>128</v>
      </c>
      <c r="H418" t="s">
        <v>129</v>
      </c>
      <c r="I418" t="s">
        <v>74</v>
      </c>
      <c r="J418" t="s">
        <v>130</v>
      </c>
      <c r="K418">
        <v>2</v>
      </c>
      <c r="L418" s="2">
        <v>1700</v>
      </c>
      <c r="M418">
        <v>10</v>
      </c>
      <c r="N418" s="2">
        <v>3400</v>
      </c>
      <c r="O418" s="2">
        <v>340</v>
      </c>
      <c r="P418" s="2">
        <v>3060</v>
      </c>
      <c r="Q418" s="2">
        <v>1851.67</v>
      </c>
      <c r="R418" s="2">
        <v>1208.33</v>
      </c>
      <c r="S418" t="s">
        <v>53</v>
      </c>
      <c r="T418" t="s">
        <v>163</v>
      </c>
      <c r="U418" t="s">
        <v>164</v>
      </c>
      <c r="V418" t="s">
        <v>39</v>
      </c>
      <c r="W418" t="s">
        <v>124</v>
      </c>
      <c r="X418" t="s">
        <v>97</v>
      </c>
      <c r="Y418" t="s">
        <v>42</v>
      </c>
      <c r="Z418" t="s">
        <v>144</v>
      </c>
      <c r="AA418" t="s">
        <v>44</v>
      </c>
      <c r="AB418" t="s">
        <v>44</v>
      </c>
    </row>
    <row r="419" spans="1:28" x14ac:dyDescent="0.25">
      <c r="A419" t="s">
        <v>1360</v>
      </c>
      <c r="B419" s="1">
        <v>45326</v>
      </c>
      <c r="C419" t="s">
        <v>1361</v>
      </c>
      <c r="D419" t="s">
        <v>1362</v>
      </c>
      <c r="E419">
        <v>49</v>
      </c>
      <c r="F419" t="s">
        <v>111</v>
      </c>
      <c r="G419" t="s">
        <v>158</v>
      </c>
      <c r="H419" t="s">
        <v>159</v>
      </c>
      <c r="I419" t="s">
        <v>51</v>
      </c>
      <c r="J419" t="s">
        <v>52</v>
      </c>
      <c r="K419">
        <v>3</v>
      </c>
      <c r="L419" s="2">
        <v>650</v>
      </c>
      <c r="M419">
        <v>5</v>
      </c>
      <c r="N419" s="2">
        <v>1950</v>
      </c>
      <c r="O419" s="2">
        <v>97.5</v>
      </c>
      <c r="P419" s="2">
        <v>1852.5</v>
      </c>
      <c r="Q419" s="2">
        <v>1181.8399999999999</v>
      </c>
      <c r="R419" s="2">
        <v>670.66</v>
      </c>
      <c r="S419" t="s">
        <v>64</v>
      </c>
      <c r="T419" t="s">
        <v>163</v>
      </c>
      <c r="U419" t="s">
        <v>164</v>
      </c>
      <c r="V419" t="s">
        <v>39</v>
      </c>
      <c r="W419" t="s">
        <v>124</v>
      </c>
      <c r="X419" t="s">
        <v>97</v>
      </c>
      <c r="Y419" t="s">
        <v>56</v>
      </c>
      <c r="Z419" t="s">
        <v>43</v>
      </c>
      <c r="AA419" t="s">
        <v>44</v>
      </c>
      <c r="AB419" t="s">
        <v>44</v>
      </c>
    </row>
    <row r="420" spans="1:28" x14ac:dyDescent="0.25">
      <c r="A420" t="s">
        <v>1363</v>
      </c>
      <c r="B420" s="1">
        <v>45327</v>
      </c>
      <c r="C420" t="s">
        <v>1364</v>
      </c>
      <c r="D420" t="s">
        <v>1365</v>
      </c>
      <c r="E420">
        <v>31</v>
      </c>
      <c r="F420" t="s">
        <v>48</v>
      </c>
      <c r="G420" t="s">
        <v>280</v>
      </c>
      <c r="H420" t="s">
        <v>281</v>
      </c>
      <c r="I420" t="s">
        <v>62</v>
      </c>
      <c r="J420" t="s">
        <v>190</v>
      </c>
      <c r="K420">
        <v>1</v>
      </c>
      <c r="L420" s="2">
        <v>700</v>
      </c>
      <c r="M420">
        <v>0</v>
      </c>
      <c r="N420" s="2">
        <v>700</v>
      </c>
      <c r="O420" s="2">
        <v>0</v>
      </c>
      <c r="P420" s="2">
        <v>700</v>
      </c>
      <c r="Q420" s="2">
        <v>387.9</v>
      </c>
      <c r="R420" s="2">
        <v>312.10000000000002</v>
      </c>
      <c r="S420" t="s">
        <v>53</v>
      </c>
      <c r="T420" t="s">
        <v>163</v>
      </c>
      <c r="U420" t="s">
        <v>164</v>
      </c>
      <c r="V420" t="s">
        <v>39</v>
      </c>
      <c r="W420" t="s">
        <v>92</v>
      </c>
      <c r="X420" t="s">
        <v>41</v>
      </c>
      <c r="Y420" t="s">
        <v>56</v>
      </c>
      <c r="Z420" t="s">
        <v>223</v>
      </c>
      <c r="AA420" t="s">
        <v>44</v>
      </c>
      <c r="AB420" t="s">
        <v>44</v>
      </c>
    </row>
    <row r="421" spans="1:28" x14ac:dyDescent="0.25">
      <c r="A421" t="s">
        <v>1366</v>
      </c>
      <c r="B421" s="1">
        <v>45327</v>
      </c>
      <c r="C421" t="s">
        <v>1367</v>
      </c>
      <c r="D421" t="s">
        <v>1368</v>
      </c>
      <c r="E421">
        <v>54</v>
      </c>
      <c r="F421" t="s">
        <v>31</v>
      </c>
      <c r="G421" t="s">
        <v>134</v>
      </c>
      <c r="H421" t="s">
        <v>135</v>
      </c>
      <c r="I421" t="s">
        <v>62</v>
      </c>
      <c r="J421" t="s">
        <v>130</v>
      </c>
      <c r="K421">
        <v>4</v>
      </c>
      <c r="L421" s="2">
        <v>8500</v>
      </c>
      <c r="M421">
        <v>25</v>
      </c>
      <c r="N421" s="2">
        <v>34000</v>
      </c>
      <c r="O421" s="2">
        <v>8500</v>
      </c>
      <c r="P421" s="2">
        <v>25500</v>
      </c>
      <c r="Q421" s="2">
        <v>18208.14</v>
      </c>
      <c r="R421" s="2">
        <v>7291.86</v>
      </c>
      <c r="S421" t="s">
        <v>36</v>
      </c>
      <c r="T421" t="s">
        <v>163</v>
      </c>
      <c r="U421" t="s">
        <v>164</v>
      </c>
      <c r="V421" t="s">
        <v>39</v>
      </c>
      <c r="W421" t="s">
        <v>83</v>
      </c>
      <c r="X421" t="s">
        <v>97</v>
      </c>
      <c r="Y421" t="s">
        <v>56</v>
      </c>
      <c r="Z421" t="s">
        <v>43</v>
      </c>
      <c r="AA421" t="s">
        <v>44</v>
      </c>
      <c r="AB421" t="s">
        <v>44</v>
      </c>
    </row>
    <row r="422" spans="1:28" x14ac:dyDescent="0.25">
      <c r="A422" t="s">
        <v>1369</v>
      </c>
      <c r="B422" s="1">
        <v>45327</v>
      </c>
      <c r="C422" t="s">
        <v>1370</v>
      </c>
      <c r="D422" t="s">
        <v>1371</v>
      </c>
      <c r="E422">
        <v>44</v>
      </c>
      <c r="F422" t="s">
        <v>31</v>
      </c>
      <c r="G422" t="s">
        <v>352</v>
      </c>
      <c r="H422" t="s">
        <v>353</v>
      </c>
      <c r="I422" t="s">
        <v>103</v>
      </c>
      <c r="J422" t="s">
        <v>104</v>
      </c>
      <c r="K422">
        <v>2</v>
      </c>
      <c r="L422" s="2">
        <v>850</v>
      </c>
      <c r="M422">
        <v>5</v>
      </c>
      <c r="N422" s="2">
        <v>1700</v>
      </c>
      <c r="O422" s="2">
        <v>85</v>
      </c>
      <c r="P422" s="2">
        <v>1615</v>
      </c>
      <c r="Q422" s="2">
        <v>939.82</v>
      </c>
      <c r="R422" s="2">
        <v>675.18</v>
      </c>
      <c r="S422" t="s">
        <v>64</v>
      </c>
      <c r="T422" t="s">
        <v>578</v>
      </c>
      <c r="U422" t="s">
        <v>579</v>
      </c>
      <c r="V422" t="s">
        <v>39</v>
      </c>
      <c r="W422" t="s">
        <v>92</v>
      </c>
      <c r="X422" t="s">
        <v>97</v>
      </c>
      <c r="Y422" t="s">
        <v>42</v>
      </c>
      <c r="Z422" t="s">
        <v>43</v>
      </c>
      <c r="AA422" t="s">
        <v>44</v>
      </c>
      <c r="AB422" t="s">
        <v>44</v>
      </c>
    </row>
    <row r="423" spans="1:28" x14ac:dyDescent="0.25">
      <c r="A423" t="s">
        <v>1372</v>
      </c>
      <c r="B423" s="1">
        <v>45327</v>
      </c>
      <c r="C423" t="s">
        <v>1373</v>
      </c>
      <c r="D423" t="s">
        <v>1374</v>
      </c>
      <c r="E423">
        <v>32</v>
      </c>
      <c r="F423" t="s">
        <v>48</v>
      </c>
      <c r="G423" t="s">
        <v>318</v>
      </c>
      <c r="H423" t="s">
        <v>319</v>
      </c>
      <c r="I423" t="s">
        <v>34</v>
      </c>
      <c r="J423" t="s">
        <v>190</v>
      </c>
      <c r="K423">
        <v>2</v>
      </c>
      <c r="L423" s="2">
        <v>2500</v>
      </c>
      <c r="M423">
        <v>10</v>
      </c>
      <c r="N423" s="2">
        <v>5000</v>
      </c>
      <c r="O423" s="2">
        <v>500</v>
      </c>
      <c r="P423" s="2">
        <v>4500</v>
      </c>
      <c r="Q423" s="2">
        <v>2843.57</v>
      </c>
      <c r="R423" s="2">
        <v>1656.43</v>
      </c>
      <c r="S423" t="s">
        <v>53</v>
      </c>
      <c r="T423" t="s">
        <v>153</v>
      </c>
      <c r="U423" t="s">
        <v>154</v>
      </c>
      <c r="V423" t="s">
        <v>39</v>
      </c>
      <c r="W423" t="s">
        <v>40</v>
      </c>
      <c r="X423" t="s">
        <v>67</v>
      </c>
      <c r="Y423" t="s">
        <v>56</v>
      </c>
      <c r="Z423" t="s">
        <v>508</v>
      </c>
      <c r="AA423" t="s">
        <v>44</v>
      </c>
      <c r="AB423" t="s">
        <v>44</v>
      </c>
    </row>
    <row r="424" spans="1:28" x14ac:dyDescent="0.25">
      <c r="A424" t="s">
        <v>1375</v>
      </c>
      <c r="B424" s="1">
        <v>45327</v>
      </c>
      <c r="C424" t="s">
        <v>1039</v>
      </c>
      <c r="D424" t="s">
        <v>1040</v>
      </c>
      <c r="E424">
        <v>27</v>
      </c>
      <c r="F424" t="s">
        <v>48</v>
      </c>
      <c r="G424" t="s">
        <v>72</v>
      </c>
      <c r="H424" t="s">
        <v>73</v>
      </c>
      <c r="I424" t="s">
        <v>74</v>
      </c>
      <c r="J424" t="s">
        <v>75</v>
      </c>
      <c r="K424">
        <v>5</v>
      </c>
      <c r="L424" s="2">
        <v>2200</v>
      </c>
      <c r="M424">
        <v>5</v>
      </c>
      <c r="N424" s="2">
        <v>11000</v>
      </c>
      <c r="O424" s="2">
        <v>550</v>
      </c>
      <c r="P424" s="2">
        <v>10450</v>
      </c>
      <c r="Q424" s="2">
        <v>8326.7999999999993</v>
      </c>
      <c r="R424" s="2">
        <v>2123.1999999999998</v>
      </c>
      <c r="S424" t="s">
        <v>53</v>
      </c>
      <c r="T424" t="s">
        <v>76</v>
      </c>
      <c r="U424" t="s">
        <v>77</v>
      </c>
      <c r="V424" t="s">
        <v>39</v>
      </c>
      <c r="W424" t="s">
        <v>124</v>
      </c>
      <c r="X424" t="s">
        <v>97</v>
      </c>
      <c r="Y424" t="s">
        <v>56</v>
      </c>
      <c r="Z424" t="s">
        <v>223</v>
      </c>
      <c r="AA424" t="s">
        <v>44</v>
      </c>
      <c r="AB424" t="s">
        <v>44</v>
      </c>
    </row>
    <row r="425" spans="1:28" x14ac:dyDescent="0.25">
      <c r="A425" t="s">
        <v>1376</v>
      </c>
      <c r="B425" s="1">
        <v>45327</v>
      </c>
      <c r="C425" t="s">
        <v>1377</v>
      </c>
      <c r="D425" t="s">
        <v>1378</v>
      </c>
      <c r="E425">
        <v>33</v>
      </c>
      <c r="F425" t="s">
        <v>48</v>
      </c>
      <c r="G425" t="s">
        <v>188</v>
      </c>
      <c r="H425" t="s">
        <v>189</v>
      </c>
      <c r="I425" t="s">
        <v>34</v>
      </c>
      <c r="J425" t="s">
        <v>190</v>
      </c>
      <c r="K425">
        <v>2</v>
      </c>
      <c r="L425" s="2">
        <v>1800</v>
      </c>
      <c r="M425">
        <v>0</v>
      </c>
      <c r="N425" s="2">
        <v>3600</v>
      </c>
      <c r="O425" s="2">
        <v>0</v>
      </c>
      <c r="P425" s="2">
        <v>3600</v>
      </c>
      <c r="Q425" s="2">
        <v>2063.06</v>
      </c>
      <c r="R425" s="2">
        <v>1536.94</v>
      </c>
      <c r="S425" t="s">
        <v>36</v>
      </c>
      <c r="T425" t="s">
        <v>114</v>
      </c>
      <c r="U425" t="s">
        <v>115</v>
      </c>
      <c r="V425" t="s">
        <v>39</v>
      </c>
      <c r="W425" t="s">
        <v>83</v>
      </c>
      <c r="X425" t="s">
        <v>67</v>
      </c>
      <c r="Y425" t="s">
        <v>56</v>
      </c>
      <c r="Z425" t="s">
        <v>43</v>
      </c>
      <c r="AA425" t="s">
        <v>44</v>
      </c>
      <c r="AB425" t="s">
        <v>44</v>
      </c>
    </row>
    <row r="426" spans="1:28" x14ac:dyDescent="0.25">
      <c r="A426" t="s">
        <v>1379</v>
      </c>
      <c r="B426" s="1">
        <v>45327</v>
      </c>
      <c r="C426" t="s">
        <v>1380</v>
      </c>
      <c r="D426" t="s">
        <v>1381</v>
      </c>
      <c r="E426">
        <v>29</v>
      </c>
      <c r="F426" t="s">
        <v>31</v>
      </c>
      <c r="G426" t="s">
        <v>227</v>
      </c>
      <c r="H426" t="s">
        <v>228</v>
      </c>
      <c r="I426" t="s">
        <v>74</v>
      </c>
      <c r="J426" t="s">
        <v>75</v>
      </c>
      <c r="K426">
        <v>3</v>
      </c>
      <c r="L426" s="2">
        <v>1400</v>
      </c>
      <c r="M426">
        <v>0</v>
      </c>
      <c r="N426" s="2">
        <v>4200</v>
      </c>
      <c r="O426" s="2">
        <v>0</v>
      </c>
      <c r="P426" s="2">
        <v>4200</v>
      </c>
      <c r="Q426" s="2">
        <v>2864.92</v>
      </c>
      <c r="R426" s="2">
        <v>1335.08</v>
      </c>
      <c r="S426" t="s">
        <v>53</v>
      </c>
      <c r="T426" t="s">
        <v>263</v>
      </c>
      <c r="U426" t="s">
        <v>91</v>
      </c>
      <c r="V426" t="s">
        <v>39</v>
      </c>
      <c r="W426" t="s">
        <v>40</v>
      </c>
      <c r="X426" t="s">
        <v>67</v>
      </c>
      <c r="Y426" t="s">
        <v>56</v>
      </c>
      <c r="Z426" t="s">
        <v>107</v>
      </c>
      <c r="AA426" t="s">
        <v>44</v>
      </c>
      <c r="AB426" t="s">
        <v>44</v>
      </c>
    </row>
    <row r="427" spans="1:28" x14ac:dyDescent="0.25">
      <c r="A427" t="s">
        <v>1382</v>
      </c>
      <c r="B427" s="1">
        <v>45328</v>
      </c>
      <c r="C427" t="s">
        <v>1383</v>
      </c>
      <c r="D427" t="s">
        <v>1384</v>
      </c>
      <c r="E427">
        <v>39</v>
      </c>
      <c r="F427" t="s">
        <v>48</v>
      </c>
      <c r="G427" t="s">
        <v>81</v>
      </c>
      <c r="H427" t="s">
        <v>82</v>
      </c>
      <c r="I427" t="s">
        <v>51</v>
      </c>
      <c r="J427" t="s">
        <v>52</v>
      </c>
      <c r="K427">
        <v>1</v>
      </c>
      <c r="L427" s="2">
        <v>600</v>
      </c>
      <c r="M427">
        <v>20</v>
      </c>
      <c r="N427" s="2">
        <v>600</v>
      </c>
      <c r="O427" s="2">
        <v>120</v>
      </c>
      <c r="P427" s="2">
        <v>480</v>
      </c>
      <c r="Q427" s="2">
        <v>367.21</v>
      </c>
      <c r="R427" s="2">
        <v>112.79</v>
      </c>
      <c r="S427" t="s">
        <v>64</v>
      </c>
      <c r="T427" t="s">
        <v>398</v>
      </c>
      <c r="U427" t="s">
        <v>399</v>
      </c>
      <c r="V427" t="s">
        <v>39</v>
      </c>
      <c r="W427" t="s">
        <v>92</v>
      </c>
      <c r="X427" t="s">
        <v>97</v>
      </c>
      <c r="Y427" t="s">
        <v>84</v>
      </c>
      <c r="Z427" t="s">
        <v>223</v>
      </c>
      <c r="AA427" t="s">
        <v>44</v>
      </c>
      <c r="AB427" t="s">
        <v>44</v>
      </c>
    </row>
    <row r="428" spans="1:28" x14ac:dyDescent="0.25">
      <c r="A428" t="s">
        <v>1385</v>
      </c>
      <c r="B428" s="1">
        <v>45328</v>
      </c>
      <c r="C428" t="s">
        <v>1386</v>
      </c>
      <c r="D428" t="s">
        <v>1387</v>
      </c>
      <c r="E428">
        <v>59</v>
      </c>
      <c r="F428" t="s">
        <v>31</v>
      </c>
      <c r="G428" t="s">
        <v>217</v>
      </c>
      <c r="H428" t="s">
        <v>218</v>
      </c>
      <c r="I428" t="s">
        <v>34</v>
      </c>
      <c r="J428" t="s">
        <v>130</v>
      </c>
      <c r="K428">
        <v>1</v>
      </c>
      <c r="L428" s="2">
        <v>28000</v>
      </c>
      <c r="M428">
        <v>10</v>
      </c>
      <c r="N428" s="2">
        <v>28000</v>
      </c>
      <c r="O428" s="2">
        <v>2800</v>
      </c>
      <c r="P428" s="2">
        <v>25200</v>
      </c>
      <c r="Q428" s="2">
        <v>20401.71</v>
      </c>
      <c r="R428" s="2">
        <v>4798.29</v>
      </c>
      <c r="S428" t="s">
        <v>53</v>
      </c>
      <c r="T428" t="s">
        <v>37</v>
      </c>
      <c r="U428" t="s">
        <v>38</v>
      </c>
      <c r="V428" t="s">
        <v>39</v>
      </c>
      <c r="W428" t="s">
        <v>124</v>
      </c>
      <c r="X428" t="s">
        <v>67</v>
      </c>
      <c r="Y428" t="s">
        <v>56</v>
      </c>
      <c r="Z428" t="s">
        <v>43</v>
      </c>
      <c r="AA428" t="s">
        <v>68</v>
      </c>
      <c r="AB428" t="s">
        <v>44</v>
      </c>
    </row>
    <row r="429" spans="1:28" x14ac:dyDescent="0.25">
      <c r="A429" t="s">
        <v>1388</v>
      </c>
      <c r="B429" s="1">
        <v>45328</v>
      </c>
      <c r="C429" t="s">
        <v>1389</v>
      </c>
      <c r="D429" t="s">
        <v>1390</v>
      </c>
      <c r="E429">
        <v>60</v>
      </c>
      <c r="F429" t="s">
        <v>31</v>
      </c>
      <c r="G429" t="s">
        <v>188</v>
      </c>
      <c r="H429" t="s">
        <v>189</v>
      </c>
      <c r="I429" t="s">
        <v>34</v>
      </c>
      <c r="J429" t="s">
        <v>190</v>
      </c>
      <c r="K429">
        <v>3</v>
      </c>
      <c r="L429" s="2">
        <v>1800</v>
      </c>
      <c r="M429">
        <v>25</v>
      </c>
      <c r="N429" s="2">
        <v>5400</v>
      </c>
      <c r="O429" s="2">
        <v>1350</v>
      </c>
      <c r="P429" s="2">
        <v>4050</v>
      </c>
      <c r="Q429" s="2">
        <v>2615.6999999999998</v>
      </c>
      <c r="R429" s="2">
        <v>1434.3</v>
      </c>
      <c r="S429" t="s">
        <v>53</v>
      </c>
      <c r="T429" t="s">
        <v>76</v>
      </c>
      <c r="U429" t="s">
        <v>77</v>
      </c>
      <c r="V429" t="s">
        <v>39</v>
      </c>
      <c r="W429" t="s">
        <v>83</v>
      </c>
      <c r="X429" t="s">
        <v>41</v>
      </c>
      <c r="Y429" t="s">
        <v>56</v>
      </c>
      <c r="Z429" t="s">
        <v>43</v>
      </c>
      <c r="AA429" t="s">
        <v>44</v>
      </c>
      <c r="AB429" t="s">
        <v>44</v>
      </c>
    </row>
    <row r="430" spans="1:28" x14ac:dyDescent="0.25">
      <c r="A430" t="s">
        <v>1391</v>
      </c>
      <c r="B430" s="1">
        <v>45328</v>
      </c>
      <c r="C430" t="s">
        <v>1392</v>
      </c>
      <c r="D430" t="s">
        <v>1393</v>
      </c>
      <c r="E430">
        <v>32</v>
      </c>
      <c r="F430" t="s">
        <v>48</v>
      </c>
      <c r="G430" t="s">
        <v>81</v>
      </c>
      <c r="H430" t="s">
        <v>82</v>
      </c>
      <c r="I430" t="s">
        <v>51</v>
      </c>
      <c r="J430" t="s">
        <v>52</v>
      </c>
      <c r="K430">
        <v>2</v>
      </c>
      <c r="L430" s="2">
        <v>600</v>
      </c>
      <c r="M430">
        <v>10</v>
      </c>
      <c r="N430" s="2">
        <v>1200</v>
      </c>
      <c r="O430" s="2">
        <v>120</v>
      </c>
      <c r="P430" s="2">
        <v>1080</v>
      </c>
      <c r="Q430" s="2">
        <v>731.54</v>
      </c>
      <c r="R430" s="2">
        <v>348.46</v>
      </c>
      <c r="S430" t="s">
        <v>53</v>
      </c>
      <c r="T430" t="s">
        <v>178</v>
      </c>
      <c r="U430" t="s">
        <v>154</v>
      </c>
      <c r="V430" t="s">
        <v>39</v>
      </c>
      <c r="W430" t="s">
        <v>40</v>
      </c>
      <c r="X430" t="s">
        <v>97</v>
      </c>
      <c r="Y430" t="s">
        <v>56</v>
      </c>
      <c r="Z430" t="s">
        <v>43</v>
      </c>
      <c r="AA430" t="s">
        <v>44</v>
      </c>
      <c r="AB430" t="s">
        <v>44</v>
      </c>
    </row>
    <row r="431" spans="1:28" x14ac:dyDescent="0.25">
      <c r="A431" t="s">
        <v>1394</v>
      </c>
      <c r="B431" s="1">
        <v>45328</v>
      </c>
      <c r="C431" t="s">
        <v>1395</v>
      </c>
      <c r="D431" t="s">
        <v>1396</v>
      </c>
      <c r="E431">
        <v>48</v>
      </c>
      <c r="F431" t="s">
        <v>48</v>
      </c>
      <c r="G431" t="s">
        <v>202</v>
      </c>
      <c r="H431" t="s">
        <v>203</v>
      </c>
      <c r="I431" t="s">
        <v>103</v>
      </c>
      <c r="J431" t="s">
        <v>104</v>
      </c>
      <c r="K431">
        <v>2</v>
      </c>
      <c r="L431" s="2">
        <v>550</v>
      </c>
      <c r="M431">
        <v>20</v>
      </c>
      <c r="N431" s="2">
        <v>1100</v>
      </c>
      <c r="O431" s="2">
        <v>220</v>
      </c>
      <c r="P431" s="2">
        <v>880</v>
      </c>
      <c r="Q431" s="2">
        <v>561.34</v>
      </c>
      <c r="R431" s="2">
        <v>318.66000000000003</v>
      </c>
      <c r="S431" t="s">
        <v>53</v>
      </c>
      <c r="T431" t="s">
        <v>37</v>
      </c>
      <c r="U431" t="s">
        <v>38</v>
      </c>
      <c r="V431" t="s">
        <v>39</v>
      </c>
      <c r="W431" t="s">
        <v>83</v>
      </c>
      <c r="X431" t="s">
        <v>41</v>
      </c>
      <c r="Y431" t="s">
        <v>42</v>
      </c>
      <c r="Z431" t="s">
        <v>43</v>
      </c>
      <c r="AA431" t="s">
        <v>44</v>
      </c>
      <c r="AB431" t="s">
        <v>44</v>
      </c>
    </row>
    <row r="432" spans="1:28" x14ac:dyDescent="0.25">
      <c r="A432" t="s">
        <v>1397</v>
      </c>
      <c r="B432" s="1">
        <v>45328</v>
      </c>
      <c r="C432" t="s">
        <v>1398</v>
      </c>
      <c r="D432" t="s">
        <v>1399</v>
      </c>
      <c r="E432">
        <v>57</v>
      </c>
      <c r="F432" t="s">
        <v>111</v>
      </c>
      <c r="G432" t="s">
        <v>128</v>
      </c>
      <c r="H432" t="s">
        <v>129</v>
      </c>
      <c r="I432" t="s">
        <v>74</v>
      </c>
      <c r="J432" t="s">
        <v>130</v>
      </c>
      <c r="K432">
        <v>1</v>
      </c>
      <c r="L432" s="2">
        <v>1700</v>
      </c>
      <c r="M432">
        <v>0</v>
      </c>
      <c r="N432" s="2">
        <v>1700</v>
      </c>
      <c r="O432" s="2">
        <v>0</v>
      </c>
      <c r="P432" s="2">
        <v>1700</v>
      </c>
      <c r="Q432" s="2">
        <v>1092.57</v>
      </c>
      <c r="R432" s="2">
        <v>607.42999999999995</v>
      </c>
      <c r="S432" t="s">
        <v>36</v>
      </c>
      <c r="T432" t="s">
        <v>54</v>
      </c>
      <c r="U432" t="s">
        <v>55</v>
      </c>
      <c r="V432" t="s">
        <v>39</v>
      </c>
      <c r="W432" t="s">
        <v>137</v>
      </c>
      <c r="X432" t="s">
        <v>41</v>
      </c>
      <c r="Y432" t="s">
        <v>56</v>
      </c>
      <c r="Z432" t="s">
        <v>43</v>
      </c>
      <c r="AA432" t="s">
        <v>44</v>
      </c>
      <c r="AB432" t="s">
        <v>44</v>
      </c>
    </row>
    <row r="433" spans="1:28" x14ac:dyDescent="0.25">
      <c r="A433" t="s">
        <v>1400</v>
      </c>
      <c r="B433" s="1">
        <v>45328</v>
      </c>
      <c r="C433" t="s">
        <v>1401</v>
      </c>
      <c r="D433" t="s">
        <v>1402</v>
      </c>
      <c r="E433">
        <v>29</v>
      </c>
      <c r="F433" t="s">
        <v>48</v>
      </c>
      <c r="G433" t="s">
        <v>243</v>
      </c>
      <c r="H433" t="s">
        <v>244</v>
      </c>
      <c r="I433" t="s">
        <v>103</v>
      </c>
      <c r="J433" t="s">
        <v>104</v>
      </c>
      <c r="K433">
        <v>1</v>
      </c>
      <c r="L433" s="2">
        <v>450</v>
      </c>
      <c r="M433">
        <v>5</v>
      </c>
      <c r="N433" s="2">
        <v>450</v>
      </c>
      <c r="O433" s="2">
        <v>22.5</v>
      </c>
      <c r="P433" s="2">
        <v>427.5</v>
      </c>
      <c r="Q433" s="2">
        <v>296.20999999999998</v>
      </c>
      <c r="R433" s="2">
        <v>131.29</v>
      </c>
      <c r="S433" t="s">
        <v>53</v>
      </c>
      <c r="T433" t="s">
        <v>76</v>
      </c>
      <c r="U433" t="s">
        <v>77</v>
      </c>
      <c r="V433" t="s">
        <v>39</v>
      </c>
      <c r="W433" t="s">
        <v>40</v>
      </c>
      <c r="X433" t="s">
        <v>41</v>
      </c>
      <c r="Y433" t="s">
        <v>56</v>
      </c>
      <c r="Z433" t="s">
        <v>223</v>
      </c>
      <c r="AA433" t="s">
        <v>44</v>
      </c>
      <c r="AB433" t="s">
        <v>44</v>
      </c>
    </row>
    <row r="434" spans="1:28" x14ac:dyDescent="0.25">
      <c r="A434" t="s">
        <v>1403</v>
      </c>
      <c r="B434" s="1">
        <v>45328</v>
      </c>
      <c r="C434" t="s">
        <v>1404</v>
      </c>
      <c r="D434" t="s">
        <v>1405</v>
      </c>
      <c r="E434">
        <v>34</v>
      </c>
      <c r="F434" t="s">
        <v>48</v>
      </c>
      <c r="G434" t="s">
        <v>298</v>
      </c>
      <c r="H434" t="s">
        <v>299</v>
      </c>
      <c r="I434" t="s">
        <v>103</v>
      </c>
      <c r="J434" t="s">
        <v>104</v>
      </c>
      <c r="K434">
        <v>1</v>
      </c>
      <c r="L434" s="2">
        <v>700</v>
      </c>
      <c r="M434">
        <v>0</v>
      </c>
      <c r="N434" s="2">
        <v>700</v>
      </c>
      <c r="O434" s="2">
        <v>0</v>
      </c>
      <c r="P434" s="2">
        <v>700</v>
      </c>
      <c r="Q434" s="2">
        <v>555.88</v>
      </c>
      <c r="R434" s="2">
        <v>144.12</v>
      </c>
      <c r="S434" t="s">
        <v>64</v>
      </c>
      <c r="T434" t="s">
        <v>96</v>
      </c>
      <c r="U434" t="s">
        <v>96</v>
      </c>
      <c r="V434" t="s">
        <v>39</v>
      </c>
      <c r="W434" t="s">
        <v>92</v>
      </c>
      <c r="X434" t="s">
        <v>67</v>
      </c>
      <c r="Y434" t="s">
        <v>56</v>
      </c>
      <c r="Z434" t="s">
        <v>43</v>
      </c>
      <c r="AA434" t="s">
        <v>44</v>
      </c>
      <c r="AB434" t="s">
        <v>44</v>
      </c>
    </row>
    <row r="435" spans="1:28" x14ac:dyDescent="0.25">
      <c r="A435" t="s">
        <v>1406</v>
      </c>
      <c r="B435" s="1">
        <v>45328</v>
      </c>
      <c r="C435" t="s">
        <v>1407</v>
      </c>
      <c r="D435" t="s">
        <v>1408</v>
      </c>
      <c r="E435">
        <v>25</v>
      </c>
      <c r="F435" t="s">
        <v>48</v>
      </c>
      <c r="G435" t="s">
        <v>72</v>
      </c>
      <c r="H435" t="s">
        <v>73</v>
      </c>
      <c r="I435" t="s">
        <v>74</v>
      </c>
      <c r="J435" t="s">
        <v>75</v>
      </c>
      <c r="K435">
        <v>2</v>
      </c>
      <c r="L435" s="2">
        <v>2200</v>
      </c>
      <c r="M435">
        <v>10</v>
      </c>
      <c r="N435" s="2">
        <v>4400</v>
      </c>
      <c r="O435" s="2">
        <v>440</v>
      </c>
      <c r="P435" s="2">
        <v>3960</v>
      </c>
      <c r="Q435" s="2">
        <v>3131.98</v>
      </c>
      <c r="R435" s="2">
        <v>828.02</v>
      </c>
      <c r="S435" t="s">
        <v>53</v>
      </c>
      <c r="T435" t="s">
        <v>76</v>
      </c>
      <c r="U435" t="s">
        <v>77</v>
      </c>
      <c r="V435" t="s">
        <v>39</v>
      </c>
      <c r="W435" t="s">
        <v>83</v>
      </c>
      <c r="X435" t="s">
        <v>67</v>
      </c>
      <c r="Y435" t="s">
        <v>84</v>
      </c>
      <c r="Z435" t="s">
        <v>43</v>
      </c>
      <c r="AA435" t="s">
        <v>44</v>
      </c>
      <c r="AB435" t="s">
        <v>44</v>
      </c>
    </row>
    <row r="436" spans="1:28" x14ac:dyDescent="0.25">
      <c r="A436" t="s">
        <v>1409</v>
      </c>
      <c r="B436" s="1">
        <v>45328</v>
      </c>
      <c r="C436" t="s">
        <v>1410</v>
      </c>
      <c r="D436" t="s">
        <v>1411</v>
      </c>
      <c r="E436">
        <v>59</v>
      </c>
      <c r="F436" t="s">
        <v>48</v>
      </c>
      <c r="G436" t="s">
        <v>176</v>
      </c>
      <c r="H436" t="s">
        <v>177</v>
      </c>
      <c r="I436" t="s">
        <v>34</v>
      </c>
      <c r="J436" t="s">
        <v>35</v>
      </c>
      <c r="K436">
        <v>1</v>
      </c>
      <c r="L436" s="2">
        <v>6500</v>
      </c>
      <c r="M436">
        <v>15</v>
      </c>
      <c r="N436" s="2">
        <v>6500</v>
      </c>
      <c r="O436" s="2">
        <v>975</v>
      </c>
      <c r="P436" s="2">
        <v>5525</v>
      </c>
      <c r="Q436" s="2">
        <v>4141.0600000000004</v>
      </c>
      <c r="R436" s="2">
        <v>1383.94</v>
      </c>
      <c r="S436" t="s">
        <v>53</v>
      </c>
      <c r="T436" t="s">
        <v>578</v>
      </c>
      <c r="U436" t="s">
        <v>579</v>
      </c>
      <c r="V436" t="s">
        <v>39</v>
      </c>
      <c r="W436" t="s">
        <v>92</v>
      </c>
      <c r="X436" t="s">
        <v>67</v>
      </c>
      <c r="Y436" t="s">
        <v>56</v>
      </c>
      <c r="Z436" t="s">
        <v>223</v>
      </c>
      <c r="AA436" t="s">
        <v>44</v>
      </c>
      <c r="AB436" t="s">
        <v>44</v>
      </c>
    </row>
    <row r="437" spans="1:28" x14ac:dyDescent="0.25">
      <c r="A437" t="s">
        <v>1412</v>
      </c>
      <c r="B437" s="1">
        <v>45328</v>
      </c>
      <c r="C437" t="s">
        <v>1413</v>
      </c>
      <c r="D437" t="s">
        <v>1414</v>
      </c>
      <c r="E437">
        <v>18</v>
      </c>
      <c r="F437" t="s">
        <v>48</v>
      </c>
      <c r="G437" t="s">
        <v>128</v>
      </c>
      <c r="H437" t="s">
        <v>129</v>
      </c>
      <c r="I437" t="s">
        <v>74</v>
      </c>
      <c r="J437" t="s">
        <v>130</v>
      </c>
      <c r="K437">
        <v>1</v>
      </c>
      <c r="L437" s="2">
        <v>1700</v>
      </c>
      <c r="M437">
        <v>15</v>
      </c>
      <c r="N437" s="2">
        <v>1700</v>
      </c>
      <c r="O437" s="2">
        <v>255</v>
      </c>
      <c r="P437" s="2">
        <v>1445</v>
      </c>
      <c r="Q437" s="2">
        <v>1135.42</v>
      </c>
      <c r="R437" s="2">
        <v>309.58</v>
      </c>
      <c r="S437" t="s">
        <v>53</v>
      </c>
      <c r="T437" t="s">
        <v>105</v>
      </c>
      <c r="U437" t="s">
        <v>106</v>
      </c>
      <c r="V437" t="s">
        <v>39</v>
      </c>
      <c r="W437" t="s">
        <v>66</v>
      </c>
      <c r="X437" t="s">
        <v>97</v>
      </c>
      <c r="Y437" t="s">
        <v>56</v>
      </c>
      <c r="Z437" t="s">
        <v>43</v>
      </c>
      <c r="AA437" t="s">
        <v>44</v>
      </c>
      <c r="AB437" t="s">
        <v>44</v>
      </c>
    </row>
    <row r="438" spans="1:28" x14ac:dyDescent="0.25">
      <c r="A438" t="s">
        <v>1415</v>
      </c>
      <c r="B438" s="1">
        <v>45328</v>
      </c>
      <c r="C438" t="s">
        <v>1416</v>
      </c>
      <c r="D438" t="s">
        <v>1417</v>
      </c>
      <c r="E438">
        <v>23</v>
      </c>
      <c r="F438" t="s">
        <v>31</v>
      </c>
      <c r="G438" t="s">
        <v>298</v>
      </c>
      <c r="H438" t="s">
        <v>299</v>
      </c>
      <c r="I438" t="s">
        <v>103</v>
      </c>
      <c r="J438" t="s">
        <v>104</v>
      </c>
      <c r="K438">
        <v>1</v>
      </c>
      <c r="L438" s="2">
        <v>700</v>
      </c>
      <c r="M438">
        <v>25</v>
      </c>
      <c r="N438" s="2">
        <v>700</v>
      </c>
      <c r="O438" s="2">
        <v>175</v>
      </c>
      <c r="P438" s="2">
        <v>525</v>
      </c>
      <c r="Q438" s="2">
        <v>340.26</v>
      </c>
      <c r="R438" s="2">
        <v>184.74</v>
      </c>
      <c r="S438" t="s">
        <v>53</v>
      </c>
      <c r="T438" t="s">
        <v>398</v>
      </c>
      <c r="U438" t="s">
        <v>399</v>
      </c>
      <c r="V438" t="s">
        <v>39</v>
      </c>
      <c r="W438" t="s">
        <v>66</v>
      </c>
      <c r="X438" t="s">
        <v>41</v>
      </c>
      <c r="Y438" t="s">
        <v>84</v>
      </c>
      <c r="Z438" t="s">
        <v>43</v>
      </c>
      <c r="AA438" t="s">
        <v>44</v>
      </c>
      <c r="AB438" t="s">
        <v>44</v>
      </c>
    </row>
    <row r="439" spans="1:28" x14ac:dyDescent="0.25">
      <c r="A439" t="s">
        <v>1418</v>
      </c>
      <c r="B439" s="1">
        <v>45328</v>
      </c>
      <c r="C439" t="s">
        <v>1419</v>
      </c>
      <c r="D439" t="s">
        <v>1420</v>
      </c>
      <c r="E439">
        <v>50</v>
      </c>
      <c r="F439" t="s">
        <v>48</v>
      </c>
      <c r="G439" t="s">
        <v>344</v>
      </c>
      <c r="H439" t="s">
        <v>345</v>
      </c>
      <c r="I439" t="s">
        <v>34</v>
      </c>
      <c r="J439" t="s">
        <v>121</v>
      </c>
      <c r="K439">
        <v>3</v>
      </c>
      <c r="L439" s="2">
        <v>1600</v>
      </c>
      <c r="M439">
        <v>25</v>
      </c>
      <c r="N439" s="2">
        <v>4800</v>
      </c>
      <c r="O439" s="2">
        <v>1200</v>
      </c>
      <c r="P439" s="2">
        <v>3600</v>
      </c>
      <c r="Q439" s="2">
        <v>2565.73</v>
      </c>
      <c r="R439" s="2">
        <v>1034.27</v>
      </c>
      <c r="S439" t="s">
        <v>36</v>
      </c>
      <c r="T439" t="s">
        <v>76</v>
      </c>
      <c r="U439" t="s">
        <v>77</v>
      </c>
      <c r="V439" t="s">
        <v>39</v>
      </c>
      <c r="W439" t="s">
        <v>92</v>
      </c>
      <c r="X439" t="s">
        <v>67</v>
      </c>
      <c r="Y439" t="s">
        <v>56</v>
      </c>
      <c r="Z439" t="s">
        <v>144</v>
      </c>
      <c r="AA439" t="s">
        <v>44</v>
      </c>
      <c r="AB439" t="s">
        <v>44</v>
      </c>
    </row>
    <row r="440" spans="1:28" x14ac:dyDescent="0.25">
      <c r="A440" t="s">
        <v>1421</v>
      </c>
      <c r="B440" s="1">
        <v>45328</v>
      </c>
      <c r="C440" t="s">
        <v>1119</v>
      </c>
      <c r="D440" t="s">
        <v>1120</v>
      </c>
      <c r="E440">
        <v>57</v>
      </c>
      <c r="F440" t="s">
        <v>31</v>
      </c>
      <c r="G440" t="s">
        <v>243</v>
      </c>
      <c r="H440" t="s">
        <v>244</v>
      </c>
      <c r="I440" t="s">
        <v>103</v>
      </c>
      <c r="J440" t="s">
        <v>104</v>
      </c>
      <c r="K440">
        <v>1</v>
      </c>
      <c r="L440" s="2">
        <v>450</v>
      </c>
      <c r="M440">
        <v>5</v>
      </c>
      <c r="N440" s="2">
        <v>450</v>
      </c>
      <c r="O440" s="2">
        <v>22.5</v>
      </c>
      <c r="P440" s="2">
        <v>427.5</v>
      </c>
      <c r="Q440" s="2">
        <v>235.21</v>
      </c>
      <c r="R440" s="2">
        <v>192.29</v>
      </c>
      <c r="S440" t="s">
        <v>53</v>
      </c>
      <c r="T440" t="s">
        <v>163</v>
      </c>
      <c r="U440" t="s">
        <v>164</v>
      </c>
      <c r="V440" t="s">
        <v>39</v>
      </c>
      <c r="W440" t="s">
        <v>83</v>
      </c>
      <c r="X440" t="s">
        <v>41</v>
      </c>
      <c r="Y440" t="s">
        <v>56</v>
      </c>
      <c r="Z440" t="s">
        <v>43</v>
      </c>
      <c r="AA440" t="s">
        <v>68</v>
      </c>
      <c r="AB440" t="s">
        <v>44</v>
      </c>
    </row>
    <row r="441" spans="1:28" x14ac:dyDescent="0.25">
      <c r="A441" t="s">
        <v>1422</v>
      </c>
      <c r="B441" s="1">
        <v>45328</v>
      </c>
      <c r="C441" t="s">
        <v>1423</v>
      </c>
      <c r="D441" t="s">
        <v>1424</v>
      </c>
      <c r="E441">
        <v>41</v>
      </c>
      <c r="F441" t="s">
        <v>31</v>
      </c>
      <c r="G441" t="s">
        <v>298</v>
      </c>
      <c r="H441" t="s">
        <v>299</v>
      </c>
      <c r="I441" t="s">
        <v>103</v>
      </c>
      <c r="J441" t="s">
        <v>104</v>
      </c>
      <c r="K441">
        <v>3</v>
      </c>
      <c r="L441" s="2">
        <v>700</v>
      </c>
      <c r="M441">
        <v>10</v>
      </c>
      <c r="N441" s="2">
        <v>2100</v>
      </c>
      <c r="O441" s="2">
        <v>210</v>
      </c>
      <c r="P441" s="2">
        <v>1890</v>
      </c>
      <c r="Q441" s="2">
        <v>1378.2</v>
      </c>
      <c r="R441" s="2">
        <v>511.8</v>
      </c>
      <c r="S441" t="s">
        <v>36</v>
      </c>
      <c r="T441" t="s">
        <v>114</v>
      </c>
      <c r="U441" t="s">
        <v>115</v>
      </c>
      <c r="V441" t="s">
        <v>39</v>
      </c>
      <c r="W441" t="s">
        <v>83</v>
      </c>
      <c r="X441" t="s">
        <v>41</v>
      </c>
      <c r="Y441" t="s">
        <v>56</v>
      </c>
      <c r="Z441" t="s">
        <v>508</v>
      </c>
      <c r="AA441" t="s">
        <v>44</v>
      </c>
      <c r="AB441" t="s">
        <v>44</v>
      </c>
    </row>
    <row r="442" spans="1:28" x14ac:dyDescent="0.25">
      <c r="A442" t="s">
        <v>1425</v>
      </c>
      <c r="B442" s="1">
        <v>45328</v>
      </c>
      <c r="C442" t="s">
        <v>1426</v>
      </c>
      <c r="D442" t="s">
        <v>1427</v>
      </c>
      <c r="E442">
        <v>44</v>
      </c>
      <c r="F442" t="s">
        <v>31</v>
      </c>
      <c r="G442" t="s">
        <v>176</v>
      </c>
      <c r="H442" t="s">
        <v>177</v>
      </c>
      <c r="I442" t="s">
        <v>34</v>
      </c>
      <c r="J442" t="s">
        <v>35</v>
      </c>
      <c r="K442">
        <v>2</v>
      </c>
      <c r="L442" s="2">
        <v>6500</v>
      </c>
      <c r="M442">
        <v>20</v>
      </c>
      <c r="N442" s="2">
        <v>13000</v>
      </c>
      <c r="O442" s="2">
        <v>2600</v>
      </c>
      <c r="P442" s="2">
        <v>10400</v>
      </c>
      <c r="Q442" s="2">
        <v>8384.7000000000007</v>
      </c>
      <c r="R442" s="2">
        <v>2015.3</v>
      </c>
      <c r="S442" t="s">
        <v>64</v>
      </c>
      <c r="T442" t="s">
        <v>163</v>
      </c>
      <c r="U442" t="s">
        <v>164</v>
      </c>
      <c r="V442" t="s">
        <v>39</v>
      </c>
      <c r="W442" t="s">
        <v>124</v>
      </c>
      <c r="X442" t="s">
        <v>67</v>
      </c>
      <c r="Y442" t="s">
        <v>56</v>
      </c>
      <c r="Z442" t="s">
        <v>43</v>
      </c>
      <c r="AA442" t="s">
        <v>44</v>
      </c>
      <c r="AB442" t="s">
        <v>44</v>
      </c>
    </row>
    <row r="443" spans="1:28" x14ac:dyDescent="0.25">
      <c r="A443" t="s">
        <v>1428</v>
      </c>
      <c r="B443" s="1">
        <v>45329</v>
      </c>
      <c r="C443" t="s">
        <v>1429</v>
      </c>
      <c r="D443" t="s">
        <v>1430</v>
      </c>
      <c r="E443">
        <v>29</v>
      </c>
      <c r="F443" t="s">
        <v>31</v>
      </c>
      <c r="G443" t="s">
        <v>148</v>
      </c>
      <c r="H443" t="s">
        <v>149</v>
      </c>
      <c r="I443" t="s">
        <v>74</v>
      </c>
      <c r="J443" t="s">
        <v>130</v>
      </c>
      <c r="K443">
        <v>2</v>
      </c>
      <c r="L443" s="2">
        <v>3500</v>
      </c>
      <c r="M443">
        <v>5</v>
      </c>
      <c r="N443" s="2">
        <v>7000</v>
      </c>
      <c r="O443" s="2">
        <v>350</v>
      </c>
      <c r="P443" s="2">
        <v>6650</v>
      </c>
      <c r="Q443" s="2">
        <v>3757.38</v>
      </c>
      <c r="R443" s="2">
        <v>2892.62</v>
      </c>
      <c r="S443" t="s">
        <v>64</v>
      </c>
      <c r="T443" t="s">
        <v>407</v>
      </c>
      <c r="U443" t="s">
        <v>408</v>
      </c>
      <c r="V443" t="s">
        <v>39</v>
      </c>
      <c r="W443" t="s">
        <v>83</v>
      </c>
      <c r="X443" t="s">
        <v>67</v>
      </c>
      <c r="Y443" t="s">
        <v>56</v>
      </c>
      <c r="Z443" t="s">
        <v>223</v>
      </c>
      <c r="AA443" t="s">
        <v>44</v>
      </c>
      <c r="AB443" t="s">
        <v>44</v>
      </c>
    </row>
    <row r="444" spans="1:28" x14ac:dyDescent="0.25">
      <c r="A444" t="s">
        <v>1431</v>
      </c>
      <c r="B444" s="1">
        <v>45329</v>
      </c>
      <c r="C444" t="s">
        <v>1432</v>
      </c>
      <c r="D444" t="s">
        <v>1433</v>
      </c>
      <c r="E444">
        <v>46</v>
      </c>
      <c r="F444" t="s">
        <v>111</v>
      </c>
      <c r="G444" t="s">
        <v>197</v>
      </c>
      <c r="H444" t="s">
        <v>198</v>
      </c>
      <c r="I444" t="s">
        <v>74</v>
      </c>
      <c r="J444" t="s">
        <v>75</v>
      </c>
      <c r="K444">
        <v>1</v>
      </c>
      <c r="L444" s="2">
        <v>2600</v>
      </c>
      <c r="M444">
        <v>25</v>
      </c>
      <c r="N444" s="2">
        <v>2600</v>
      </c>
      <c r="O444" s="2">
        <v>650</v>
      </c>
      <c r="P444" s="2">
        <v>1950</v>
      </c>
      <c r="Q444" s="2">
        <v>1147.49</v>
      </c>
      <c r="R444" s="2">
        <v>802.51</v>
      </c>
      <c r="S444" t="s">
        <v>36</v>
      </c>
      <c r="T444" t="s">
        <v>76</v>
      </c>
      <c r="U444" t="s">
        <v>77</v>
      </c>
      <c r="V444" t="s">
        <v>39</v>
      </c>
      <c r="W444" t="s">
        <v>40</v>
      </c>
      <c r="X444" t="s">
        <v>41</v>
      </c>
      <c r="Y444" t="s">
        <v>56</v>
      </c>
      <c r="Z444" t="s">
        <v>43</v>
      </c>
      <c r="AA444" t="s">
        <v>44</v>
      </c>
      <c r="AB444" t="s">
        <v>44</v>
      </c>
    </row>
    <row r="445" spans="1:28" x14ac:dyDescent="0.25">
      <c r="A445" t="s">
        <v>1434</v>
      </c>
      <c r="B445" s="1">
        <v>45329</v>
      </c>
      <c r="C445" t="s">
        <v>1435</v>
      </c>
      <c r="D445" t="s">
        <v>1436</v>
      </c>
      <c r="E445">
        <v>56</v>
      </c>
      <c r="F445" t="s">
        <v>48</v>
      </c>
      <c r="G445" t="s">
        <v>366</v>
      </c>
      <c r="H445" t="s">
        <v>367</v>
      </c>
      <c r="I445" t="s">
        <v>34</v>
      </c>
      <c r="J445" t="s">
        <v>130</v>
      </c>
      <c r="K445">
        <v>1</v>
      </c>
      <c r="L445" s="2">
        <v>14500</v>
      </c>
      <c r="M445">
        <v>0</v>
      </c>
      <c r="N445" s="2">
        <v>14500</v>
      </c>
      <c r="O445" s="2">
        <v>0</v>
      </c>
      <c r="P445" s="2">
        <v>14500</v>
      </c>
      <c r="Q445" s="2">
        <v>11140.27</v>
      </c>
      <c r="R445" s="2">
        <v>3359.73</v>
      </c>
      <c r="S445" t="s">
        <v>53</v>
      </c>
      <c r="T445" t="s">
        <v>263</v>
      </c>
      <c r="U445" t="s">
        <v>91</v>
      </c>
      <c r="V445" t="s">
        <v>39</v>
      </c>
      <c r="W445" t="s">
        <v>137</v>
      </c>
      <c r="X445" t="s">
        <v>41</v>
      </c>
      <c r="Y445" t="s">
        <v>56</v>
      </c>
      <c r="Z445" t="s">
        <v>43</v>
      </c>
      <c r="AA445" t="s">
        <v>44</v>
      </c>
      <c r="AB445" t="s">
        <v>44</v>
      </c>
    </row>
    <row r="446" spans="1:28" x14ac:dyDescent="0.25">
      <c r="A446" t="s">
        <v>1437</v>
      </c>
      <c r="B446" s="1">
        <v>45329</v>
      </c>
      <c r="C446" t="s">
        <v>641</v>
      </c>
      <c r="D446" t="s">
        <v>642</v>
      </c>
      <c r="E446">
        <v>42</v>
      </c>
      <c r="F446" t="s">
        <v>48</v>
      </c>
      <c r="G446" t="s">
        <v>81</v>
      </c>
      <c r="H446" t="s">
        <v>82</v>
      </c>
      <c r="I446" t="s">
        <v>51</v>
      </c>
      <c r="J446" t="s">
        <v>52</v>
      </c>
      <c r="K446">
        <v>1</v>
      </c>
      <c r="L446" s="2">
        <v>600</v>
      </c>
      <c r="M446">
        <v>30</v>
      </c>
      <c r="N446" s="2">
        <v>600</v>
      </c>
      <c r="O446" s="2">
        <v>180</v>
      </c>
      <c r="P446" s="2">
        <v>420</v>
      </c>
      <c r="Q446" s="2">
        <v>258.52</v>
      </c>
      <c r="R446" s="2">
        <v>161.47999999999999</v>
      </c>
      <c r="S446" t="s">
        <v>64</v>
      </c>
      <c r="T446" t="s">
        <v>222</v>
      </c>
      <c r="U446" t="s">
        <v>38</v>
      </c>
      <c r="V446" t="s">
        <v>39</v>
      </c>
      <c r="W446" t="s">
        <v>137</v>
      </c>
      <c r="X446" t="s">
        <v>41</v>
      </c>
      <c r="Y446" t="s">
        <v>84</v>
      </c>
      <c r="Z446" t="s">
        <v>43</v>
      </c>
      <c r="AA446" t="s">
        <v>44</v>
      </c>
      <c r="AB446" t="s">
        <v>44</v>
      </c>
    </row>
    <row r="447" spans="1:28" x14ac:dyDescent="0.25">
      <c r="A447" t="s">
        <v>1438</v>
      </c>
      <c r="B447" s="1">
        <v>45329</v>
      </c>
      <c r="C447" t="s">
        <v>1439</v>
      </c>
      <c r="D447" t="s">
        <v>1440</v>
      </c>
      <c r="E447">
        <v>32</v>
      </c>
      <c r="F447" t="s">
        <v>48</v>
      </c>
      <c r="G447" t="s">
        <v>112</v>
      </c>
      <c r="H447" t="s">
        <v>113</v>
      </c>
      <c r="I447" t="s">
        <v>103</v>
      </c>
      <c r="J447" t="s">
        <v>104</v>
      </c>
      <c r="K447">
        <v>2</v>
      </c>
      <c r="L447" s="2">
        <v>650</v>
      </c>
      <c r="M447">
        <v>10</v>
      </c>
      <c r="N447" s="2">
        <v>1300</v>
      </c>
      <c r="O447" s="2">
        <v>130</v>
      </c>
      <c r="P447" s="2">
        <v>1170</v>
      </c>
      <c r="Q447" s="2">
        <v>815.72</v>
      </c>
      <c r="R447" s="2">
        <v>354.28</v>
      </c>
      <c r="S447" t="s">
        <v>64</v>
      </c>
      <c r="T447" t="s">
        <v>578</v>
      </c>
      <c r="U447" t="s">
        <v>579</v>
      </c>
      <c r="V447" t="s">
        <v>39</v>
      </c>
      <c r="W447" t="s">
        <v>137</v>
      </c>
      <c r="X447" t="s">
        <v>97</v>
      </c>
      <c r="Y447" t="s">
        <v>56</v>
      </c>
      <c r="Z447" t="s">
        <v>144</v>
      </c>
      <c r="AA447" t="s">
        <v>44</v>
      </c>
      <c r="AB447" t="s">
        <v>44</v>
      </c>
    </row>
    <row r="448" spans="1:28" x14ac:dyDescent="0.25">
      <c r="A448" t="s">
        <v>1441</v>
      </c>
      <c r="B448" s="1">
        <v>45329</v>
      </c>
      <c r="C448" t="s">
        <v>1442</v>
      </c>
      <c r="D448" t="s">
        <v>1443</v>
      </c>
      <c r="E448">
        <v>55</v>
      </c>
      <c r="F448" t="s">
        <v>48</v>
      </c>
      <c r="G448" t="s">
        <v>119</v>
      </c>
      <c r="H448" t="s">
        <v>120</v>
      </c>
      <c r="I448" t="s">
        <v>62</v>
      </c>
      <c r="J448" t="s">
        <v>121</v>
      </c>
      <c r="K448">
        <v>1</v>
      </c>
      <c r="L448" s="2">
        <v>4800</v>
      </c>
      <c r="M448">
        <v>15</v>
      </c>
      <c r="N448" s="2">
        <v>4800</v>
      </c>
      <c r="O448" s="2">
        <v>720</v>
      </c>
      <c r="P448" s="2">
        <v>4080</v>
      </c>
      <c r="Q448" s="2">
        <v>3266.41</v>
      </c>
      <c r="R448" s="2">
        <v>813.59</v>
      </c>
      <c r="S448" t="s">
        <v>53</v>
      </c>
      <c r="T448" t="s">
        <v>136</v>
      </c>
      <c r="U448" t="s">
        <v>38</v>
      </c>
      <c r="V448" t="s">
        <v>39</v>
      </c>
      <c r="W448" t="s">
        <v>66</v>
      </c>
      <c r="X448" t="s">
        <v>67</v>
      </c>
      <c r="Y448" t="s">
        <v>56</v>
      </c>
      <c r="Z448" t="s">
        <v>43</v>
      </c>
      <c r="AA448" t="s">
        <v>44</v>
      </c>
      <c r="AB448" t="s">
        <v>44</v>
      </c>
    </row>
    <row r="449" spans="1:28" x14ac:dyDescent="0.25">
      <c r="A449" t="s">
        <v>1444</v>
      </c>
      <c r="B449" s="1">
        <v>45329</v>
      </c>
      <c r="C449" t="s">
        <v>1445</v>
      </c>
      <c r="D449" t="s">
        <v>1446</v>
      </c>
      <c r="E449">
        <v>21</v>
      </c>
      <c r="F449" t="s">
        <v>48</v>
      </c>
      <c r="G449" t="s">
        <v>352</v>
      </c>
      <c r="H449" t="s">
        <v>353</v>
      </c>
      <c r="I449" t="s">
        <v>103</v>
      </c>
      <c r="J449" t="s">
        <v>104</v>
      </c>
      <c r="K449">
        <v>2</v>
      </c>
      <c r="L449" s="2">
        <v>850</v>
      </c>
      <c r="M449">
        <v>5</v>
      </c>
      <c r="N449" s="2">
        <v>1700</v>
      </c>
      <c r="O449" s="2">
        <v>85</v>
      </c>
      <c r="P449" s="2">
        <v>1615</v>
      </c>
      <c r="Q449" s="2">
        <v>1097.1099999999999</v>
      </c>
      <c r="R449" s="2">
        <v>517.89</v>
      </c>
      <c r="S449" t="s">
        <v>53</v>
      </c>
      <c r="T449" t="s">
        <v>153</v>
      </c>
      <c r="U449" t="s">
        <v>154</v>
      </c>
      <c r="V449" t="s">
        <v>39</v>
      </c>
      <c r="W449" t="s">
        <v>124</v>
      </c>
      <c r="X449" t="s">
        <v>67</v>
      </c>
      <c r="Y449" t="s">
        <v>56</v>
      </c>
      <c r="Z449" t="s">
        <v>107</v>
      </c>
      <c r="AA449" t="s">
        <v>44</v>
      </c>
      <c r="AB449" t="s">
        <v>44</v>
      </c>
    </row>
    <row r="450" spans="1:28" x14ac:dyDescent="0.25">
      <c r="A450" t="s">
        <v>1447</v>
      </c>
      <c r="B450" s="1">
        <v>45329</v>
      </c>
      <c r="C450" t="s">
        <v>1448</v>
      </c>
      <c r="D450" t="s">
        <v>1449</v>
      </c>
      <c r="E450">
        <v>40</v>
      </c>
      <c r="F450" t="s">
        <v>48</v>
      </c>
      <c r="G450" t="s">
        <v>344</v>
      </c>
      <c r="H450" t="s">
        <v>345</v>
      </c>
      <c r="I450" t="s">
        <v>34</v>
      </c>
      <c r="J450" t="s">
        <v>121</v>
      </c>
      <c r="K450">
        <v>1</v>
      </c>
      <c r="L450" s="2">
        <v>1600</v>
      </c>
      <c r="M450">
        <v>0</v>
      </c>
      <c r="N450" s="2">
        <v>1600</v>
      </c>
      <c r="O450" s="2">
        <v>0</v>
      </c>
      <c r="P450" s="2">
        <v>1600</v>
      </c>
      <c r="Q450" s="2">
        <v>1177.94</v>
      </c>
      <c r="R450" s="2">
        <v>422.06</v>
      </c>
      <c r="S450" t="s">
        <v>53</v>
      </c>
      <c r="T450" t="s">
        <v>105</v>
      </c>
      <c r="U450" t="s">
        <v>106</v>
      </c>
      <c r="V450" t="s">
        <v>39</v>
      </c>
      <c r="W450" t="s">
        <v>40</v>
      </c>
      <c r="X450" t="s">
        <v>97</v>
      </c>
      <c r="Y450" t="s">
        <v>42</v>
      </c>
      <c r="Z450" t="s">
        <v>43</v>
      </c>
      <c r="AA450" t="s">
        <v>44</v>
      </c>
      <c r="AB450" t="s">
        <v>44</v>
      </c>
    </row>
    <row r="451" spans="1:28" x14ac:dyDescent="0.25">
      <c r="A451" t="s">
        <v>1450</v>
      </c>
      <c r="B451" s="1">
        <v>45329</v>
      </c>
      <c r="C451" t="s">
        <v>1451</v>
      </c>
      <c r="D451" t="s">
        <v>1452</v>
      </c>
      <c r="E451">
        <v>57</v>
      </c>
      <c r="F451" t="s">
        <v>31</v>
      </c>
      <c r="G451" t="s">
        <v>207</v>
      </c>
      <c r="H451" t="s">
        <v>208</v>
      </c>
      <c r="I451" t="s">
        <v>34</v>
      </c>
      <c r="J451" t="s">
        <v>143</v>
      </c>
      <c r="K451">
        <v>2</v>
      </c>
      <c r="L451" s="2">
        <v>18000</v>
      </c>
      <c r="M451">
        <v>0</v>
      </c>
      <c r="N451" s="2">
        <v>36000</v>
      </c>
      <c r="O451" s="2">
        <v>0</v>
      </c>
      <c r="P451" s="2">
        <v>36000</v>
      </c>
      <c r="Q451" s="2">
        <v>20938.41</v>
      </c>
      <c r="R451" s="2">
        <v>15061.59</v>
      </c>
      <c r="S451" t="s">
        <v>53</v>
      </c>
      <c r="T451" t="s">
        <v>275</v>
      </c>
      <c r="U451" t="s">
        <v>123</v>
      </c>
      <c r="V451" t="s">
        <v>39</v>
      </c>
      <c r="W451" t="s">
        <v>124</v>
      </c>
      <c r="X451" t="s">
        <v>67</v>
      </c>
      <c r="Y451" t="s">
        <v>56</v>
      </c>
      <c r="Z451" t="s">
        <v>43</v>
      </c>
      <c r="AA451" t="s">
        <v>44</v>
      </c>
      <c r="AB451" t="s">
        <v>44</v>
      </c>
    </row>
    <row r="452" spans="1:28" x14ac:dyDescent="0.25">
      <c r="A452" t="s">
        <v>1453</v>
      </c>
      <c r="B452" s="1">
        <v>45329</v>
      </c>
      <c r="C452" t="s">
        <v>1454</v>
      </c>
      <c r="D452" t="s">
        <v>1455</v>
      </c>
      <c r="E452">
        <v>18</v>
      </c>
      <c r="F452" t="s">
        <v>48</v>
      </c>
      <c r="G452" t="s">
        <v>32</v>
      </c>
      <c r="H452" t="s">
        <v>33</v>
      </c>
      <c r="I452" t="s">
        <v>34</v>
      </c>
      <c r="J452" t="s">
        <v>35</v>
      </c>
      <c r="K452">
        <v>4</v>
      </c>
      <c r="L452" s="2">
        <v>55000</v>
      </c>
      <c r="M452">
        <v>5</v>
      </c>
      <c r="N452" s="2">
        <v>220000</v>
      </c>
      <c r="O452" s="2">
        <v>11000</v>
      </c>
      <c r="P452" s="2">
        <v>209000</v>
      </c>
      <c r="Q452" s="2">
        <v>162406.26999999999</v>
      </c>
      <c r="R452" s="2">
        <v>46593.73</v>
      </c>
      <c r="S452" t="s">
        <v>53</v>
      </c>
      <c r="T452" t="s">
        <v>578</v>
      </c>
      <c r="U452" t="s">
        <v>579</v>
      </c>
      <c r="V452" t="s">
        <v>39</v>
      </c>
      <c r="W452" t="s">
        <v>137</v>
      </c>
      <c r="X452" t="s">
        <v>41</v>
      </c>
      <c r="Y452" t="s">
        <v>42</v>
      </c>
      <c r="Z452" t="s">
        <v>43</v>
      </c>
      <c r="AA452" t="s">
        <v>44</v>
      </c>
      <c r="AB452" t="s">
        <v>44</v>
      </c>
    </row>
    <row r="453" spans="1:28" x14ac:dyDescent="0.25">
      <c r="A453" t="s">
        <v>1456</v>
      </c>
      <c r="B453" s="1">
        <v>45329</v>
      </c>
      <c r="C453" t="s">
        <v>1457</v>
      </c>
      <c r="D453" t="s">
        <v>1458</v>
      </c>
      <c r="E453">
        <v>37</v>
      </c>
      <c r="F453" t="s">
        <v>31</v>
      </c>
      <c r="G453" t="s">
        <v>60</v>
      </c>
      <c r="H453" t="s">
        <v>61</v>
      </c>
      <c r="I453" t="s">
        <v>62</v>
      </c>
      <c r="J453" t="s">
        <v>63</v>
      </c>
      <c r="K453">
        <v>2</v>
      </c>
      <c r="L453" s="2">
        <v>3500</v>
      </c>
      <c r="M453">
        <v>5</v>
      </c>
      <c r="N453" s="2">
        <v>7000</v>
      </c>
      <c r="O453" s="2">
        <v>350</v>
      </c>
      <c r="P453" s="2">
        <v>6650</v>
      </c>
      <c r="Q453" s="2">
        <v>4507.8</v>
      </c>
      <c r="R453" s="2">
        <v>2142.1999999999998</v>
      </c>
      <c r="S453" t="s">
        <v>53</v>
      </c>
      <c r="T453" t="s">
        <v>37</v>
      </c>
      <c r="U453" t="s">
        <v>38</v>
      </c>
      <c r="V453" t="s">
        <v>39</v>
      </c>
      <c r="W453" t="s">
        <v>40</v>
      </c>
      <c r="X453" t="s">
        <v>97</v>
      </c>
      <c r="Y453" t="s">
        <v>56</v>
      </c>
      <c r="Z453" t="s">
        <v>43</v>
      </c>
      <c r="AA453" t="s">
        <v>44</v>
      </c>
      <c r="AB453" t="s">
        <v>44</v>
      </c>
    </row>
    <row r="454" spans="1:28" x14ac:dyDescent="0.25">
      <c r="A454" t="s">
        <v>1459</v>
      </c>
      <c r="B454" s="1">
        <v>45329</v>
      </c>
      <c r="C454" t="s">
        <v>1174</v>
      </c>
      <c r="D454" t="s">
        <v>1175</v>
      </c>
      <c r="E454">
        <v>55</v>
      </c>
      <c r="F454" t="s">
        <v>48</v>
      </c>
      <c r="G454" t="s">
        <v>285</v>
      </c>
      <c r="H454" t="s">
        <v>286</v>
      </c>
      <c r="I454" t="s">
        <v>34</v>
      </c>
      <c r="J454" t="s">
        <v>121</v>
      </c>
      <c r="K454">
        <v>1</v>
      </c>
      <c r="L454" s="2">
        <v>3200</v>
      </c>
      <c r="M454">
        <v>0</v>
      </c>
      <c r="N454" s="2">
        <v>3200</v>
      </c>
      <c r="O454" s="2">
        <v>0</v>
      </c>
      <c r="P454" s="2">
        <v>3200</v>
      </c>
      <c r="Q454" s="2">
        <v>2609.5500000000002</v>
      </c>
      <c r="R454" s="2">
        <v>590.45000000000005</v>
      </c>
      <c r="S454" t="s">
        <v>53</v>
      </c>
      <c r="T454" t="s">
        <v>114</v>
      </c>
      <c r="U454" t="s">
        <v>115</v>
      </c>
      <c r="V454" t="s">
        <v>39</v>
      </c>
      <c r="W454" t="s">
        <v>124</v>
      </c>
      <c r="X454" t="s">
        <v>97</v>
      </c>
      <c r="Y454" t="s">
        <v>42</v>
      </c>
      <c r="Z454" t="s">
        <v>43</v>
      </c>
      <c r="AA454" t="s">
        <v>44</v>
      </c>
      <c r="AB454" t="s">
        <v>44</v>
      </c>
    </row>
    <row r="455" spans="1:28" x14ac:dyDescent="0.25">
      <c r="A455" t="s">
        <v>1460</v>
      </c>
      <c r="B455" s="1">
        <v>45330</v>
      </c>
      <c r="C455" t="s">
        <v>863</v>
      </c>
      <c r="D455" t="s">
        <v>864</v>
      </c>
      <c r="E455">
        <v>38</v>
      </c>
      <c r="F455" t="s">
        <v>31</v>
      </c>
      <c r="G455" t="s">
        <v>141</v>
      </c>
      <c r="H455" t="s">
        <v>142</v>
      </c>
      <c r="I455" t="s">
        <v>74</v>
      </c>
      <c r="J455" t="s">
        <v>143</v>
      </c>
      <c r="K455">
        <v>1</v>
      </c>
      <c r="L455" s="2">
        <v>900</v>
      </c>
      <c r="M455">
        <v>10</v>
      </c>
      <c r="N455" s="2">
        <v>900</v>
      </c>
      <c r="O455" s="2">
        <v>90</v>
      </c>
      <c r="P455" s="2">
        <v>810</v>
      </c>
      <c r="Q455" s="2">
        <v>464.6</v>
      </c>
      <c r="R455" s="2">
        <v>345.4</v>
      </c>
      <c r="S455" t="s">
        <v>53</v>
      </c>
      <c r="T455" t="s">
        <v>407</v>
      </c>
      <c r="U455" t="s">
        <v>408</v>
      </c>
      <c r="V455" t="s">
        <v>39</v>
      </c>
      <c r="W455" t="s">
        <v>92</v>
      </c>
      <c r="X455" t="s">
        <v>97</v>
      </c>
      <c r="Y455" t="s">
        <v>56</v>
      </c>
      <c r="Z455" t="s">
        <v>43</v>
      </c>
      <c r="AA455" t="s">
        <v>44</v>
      </c>
      <c r="AB455" t="s">
        <v>44</v>
      </c>
    </row>
    <row r="456" spans="1:28" x14ac:dyDescent="0.25">
      <c r="A456" t="s">
        <v>1461</v>
      </c>
      <c r="B456" s="1">
        <v>45330</v>
      </c>
      <c r="C456" t="s">
        <v>1462</v>
      </c>
      <c r="D456" t="s">
        <v>1463</v>
      </c>
      <c r="E456">
        <v>46</v>
      </c>
      <c r="F456" t="s">
        <v>48</v>
      </c>
      <c r="G456" t="s">
        <v>436</v>
      </c>
      <c r="H456" t="s">
        <v>437</v>
      </c>
      <c r="I456" t="s">
        <v>74</v>
      </c>
      <c r="J456" t="s">
        <v>190</v>
      </c>
      <c r="K456">
        <v>5</v>
      </c>
      <c r="L456" s="2">
        <v>1800</v>
      </c>
      <c r="M456">
        <v>0</v>
      </c>
      <c r="N456" s="2">
        <v>9000</v>
      </c>
      <c r="O456" s="2">
        <v>0</v>
      </c>
      <c r="P456" s="2">
        <v>9000</v>
      </c>
      <c r="Q456" s="2">
        <v>6619.55</v>
      </c>
      <c r="R456" s="2">
        <v>2380.4499999999998</v>
      </c>
      <c r="S456" t="s">
        <v>64</v>
      </c>
      <c r="T456" t="s">
        <v>275</v>
      </c>
      <c r="U456" t="s">
        <v>123</v>
      </c>
      <c r="V456" t="s">
        <v>39</v>
      </c>
      <c r="W456" t="s">
        <v>124</v>
      </c>
      <c r="X456" t="s">
        <v>41</v>
      </c>
      <c r="Y456" t="s">
        <v>42</v>
      </c>
      <c r="Z456" t="s">
        <v>223</v>
      </c>
      <c r="AA456" t="s">
        <v>44</v>
      </c>
      <c r="AB456" t="s">
        <v>68</v>
      </c>
    </row>
    <row r="457" spans="1:28" x14ac:dyDescent="0.25">
      <c r="A457" t="s">
        <v>1464</v>
      </c>
      <c r="B457" s="1">
        <v>45330</v>
      </c>
      <c r="C457" t="s">
        <v>1328</v>
      </c>
      <c r="D457" t="s">
        <v>1329</v>
      </c>
      <c r="E457">
        <v>22</v>
      </c>
      <c r="F457" t="s">
        <v>31</v>
      </c>
      <c r="G457" t="s">
        <v>60</v>
      </c>
      <c r="H457" t="s">
        <v>61</v>
      </c>
      <c r="I457" t="s">
        <v>62</v>
      </c>
      <c r="J457" t="s">
        <v>63</v>
      </c>
      <c r="K457">
        <v>1</v>
      </c>
      <c r="L457" s="2">
        <v>3500</v>
      </c>
      <c r="M457">
        <v>5</v>
      </c>
      <c r="N457" s="2">
        <v>3500</v>
      </c>
      <c r="O457" s="2">
        <v>175</v>
      </c>
      <c r="P457" s="2">
        <v>3325</v>
      </c>
      <c r="Q457" s="2">
        <v>1937.9</v>
      </c>
      <c r="R457" s="2">
        <v>1387.1</v>
      </c>
      <c r="S457" t="s">
        <v>64</v>
      </c>
      <c r="T457" t="s">
        <v>122</v>
      </c>
      <c r="U457" t="s">
        <v>123</v>
      </c>
      <c r="V457" t="s">
        <v>39</v>
      </c>
      <c r="W457" t="s">
        <v>83</v>
      </c>
      <c r="X457" t="s">
        <v>41</v>
      </c>
      <c r="Y457" t="s">
        <v>42</v>
      </c>
      <c r="Z457" t="s">
        <v>43</v>
      </c>
      <c r="AA457" t="s">
        <v>44</v>
      </c>
      <c r="AB457" t="s">
        <v>44</v>
      </c>
    </row>
    <row r="458" spans="1:28" x14ac:dyDescent="0.25">
      <c r="A458" t="s">
        <v>1465</v>
      </c>
      <c r="B458" s="1">
        <v>45330</v>
      </c>
      <c r="C458" t="s">
        <v>180</v>
      </c>
      <c r="D458" t="s">
        <v>181</v>
      </c>
      <c r="E458">
        <v>47</v>
      </c>
      <c r="F458" t="s">
        <v>48</v>
      </c>
      <c r="G458" t="s">
        <v>202</v>
      </c>
      <c r="H458" t="s">
        <v>203</v>
      </c>
      <c r="I458" t="s">
        <v>103</v>
      </c>
      <c r="J458" t="s">
        <v>104</v>
      </c>
      <c r="K458">
        <v>1</v>
      </c>
      <c r="L458" s="2">
        <v>550</v>
      </c>
      <c r="M458">
        <v>10</v>
      </c>
      <c r="N458" s="2">
        <v>550</v>
      </c>
      <c r="O458" s="2">
        <v>55</v>
      </c>
      <c r="P458" s="2">
        <v>495</v>
      </c>
      <c r="Q458" s="2">
        <v>299.49</v>
      </c>
      <c r="R458" s="2">
        <v>195.51</v>
      </c>
      <c r="S458" t="s">
        <v>36</v>
      </c>
      <c r="T458" t="s">
        <v>114</v>
      </c>
      <c r="U458" t="s">
        <v>115</v>
      </c>
      <c r="V458" t="s">
        <v>39</v>
      </c>
      <c r="W458" t="s">
        <v>66</v>
      </c>
      <c r="X458" t="s">
        <v>97</v>
      </c>
      <c r="Y458" t="s">
        <v>42</v>
      </c>
      <c r="Z458" t="s">
        <v>107</v>
      </c>
      <c r="AA458" t="s">
        <v>44</v>
      </c>
      <c r="AB458" t="s">
        <v>44</v>
      </c>
    </row>
    <row r="459" spans="1:28" x14ac:dyDescent="0.25">
      <c r="A459" t="s">
        <v>1466</v>
      </c>
      <c r="B459" s="1">
        <v>45330</v>
      </c>
      <c r="C459" t="s">
        <v>1467</v>
      </c>
      <c r="D459" t="s">
        <v>1468</v>
      </c>
      <c r="E459">
        <v>35</v>
      </c>
      <c r="F459" t="s">
        <v>48</v>
      </c>
      <c r="G459" t="s">
        <v>32</v>
      </c>
      <c r="H459" t="s">
        <v>33</v>
      </c>
      <c r="I459" t="s">
        <v>34</v>
      </c>
      <c r="J459" t="s">
        <v>35</v>
      </c>
      <c r="K459">
        <v>2</v>
      </c>
      <c r="L459" s="2">
        <v>55000</v>
      </c>
      <c r="M459">
        <v>5</v>
      </c>
      <c r="N459" s="2">
        <v>110000</v>
      </c>
      <c r="O459" s="2">
        <v>5500</v>
      </c>
      <c r="P459" s="2">
        <v>104500</v>
      </c>
      <c r="Q459" s="2">
        <v>74243.98</v>
      </c>
      <c r="R459" s="2">
        <v>30256.02</v>
      </c>
      <c r="S459" t="s">
        <v>36</v>
      </c>
      <c r="T459" t="s">
        <v>37</v>
      </c>
      <c r="U459" t="s">
        <v>38</v>
      </c>
      <c r="V459" t="s">
        <v>39</v>
      </c>
      <c r="W459" t="s">
        <v>124</v>
      </c>
      <c r="X459" t="s">
        <v>41</v>
      </c>
      <c r="Y459" t="s">
        <v>56</v>
      </c>
      <c r="Z459" t="s">
        <v>43</v>
      </c>
      <c r="AA459" t="s">
        <v>44</v>
      </c>
      <c r="AB459" t="s">
        <v>44</v>
      </c>
    </row>
    <row r="460" spans="1:28" x14ac:dyDescent="0.25">
      <c r="A460" t="s">
        <v>1469</v>
      </c>
      <c r="B460" s="1">
        <v>45330</v>
      </c>
      <c r="C460" t="s">
        <v>1470</v>
      </c>
      <c r="D460" t="s">
        <v>1471</v>
      </c>
      <c r="E460">
        <v>30</v>
      </c>
      <c r="F460" t="s">
        <v>48</v>
      </c>
      <c r="G460" t="s">
        <v>134</v>
      </c>
      <c r="H460" t="s">
        <v>135</v>
      </c>
      <c r="I460" t="s">
        <v>62</v>
      </c>
      <c r="J460" t="s">
        <v>130</v>
      </c>
      <c r="K460">
        <v>1</v>
      </c>
      <c r="L460" s="2">
        <v>8500</v>
      </c>
      <c r="M460">
        <v>25</v>
      </c>
      <c r="N460" s="2">
        <v>8500</v>
      </c>
      <c r="O460" s="2">
        <v>2125</v>
      </c>
      <c r="P460" s="2">
        <v>6375</v>
      </c>
      <c r="Q460" s="2">
        <v>4085.58</v>
      </c>
      <c r="R460" s="2">
        <v>2289.42</v>
      </c>
      <c r="S460" t="s">
        <v>53</v>
      </c>
      <c r="T460" t="s">
        <v>407</v>
      </c>
      <c r="U460" t="s">
        <v>408</v>
      </c>
      <c r="V460" t="s">
        <v>39</v>
      </c>
      <c r="W460" t="s">
        <v>83</v>
      </c>
      <c r="X460" t="s">
        <v>97</v>
      </c>
      <c r="Y460" t="s">
        <v>42</v>
      </c>
      <c r="Z460" t="s">
        <v>43</v>
      </c>
      <c r="AA460" t="s">
        <v>44</v>
      </c>
      <c r="AB460" t="s">
        <v>44</v>
      </c>
    </row>
    <row r="461" spans="1:28" x14ac:dyDescent="0.25">
      <c r="A461" t="s">
        <v>1472</v>
      </c>
      <c r="B461" s="1">
        <v>45330</v>
      </c>
      <c r="C461" t="s">
        <v>1473</v>
      </c>
      <c r="D461" t="s">
        <v>1474</v>
      </c>
      <c r="E461">
        <v>39</v>
      </c>
      <c r="F461" t="s">
        <v>48</v>
      </c>
      <c r="G461" t="s">
        <v>128</v>
      </c>
      <c r="H461" t="s">
        <v>129</v>
      </c>
      <c r="I461" t="s">
        <v>74</v>
      </c>
      <c r="J461" t="s">
        <v>130</v>
      </c>
      <c r="K461">
        <v>3</v>
      </c>
      <c r="L461" s="2">
        <v>1700</v>
      </c>
      <c r="M461">
        <v>0</v>
      </c>
      <c r="N461" s="2">
        <v>5100</v>
      </c>
      <c r="O461" s="2">
        <v>0</v>
      </c>
      <c r="P461" s="2">
        <v>5100</v>
      </c>
      <c r="Q461" s="2">
        <v>3028.26</v>
      </c>
      <c r="R461" s="2">
        <v>2071.7399999999998</v>
      </c>
      <c r="S461" t="s">
        <v>36</v>
      </c>
      <c r="T461" t="s">
        <v>178</v>
      </c>
      <c r="U461" t="s">
        <v>154</v>
      </c>
      <c r="V461" t="s">
        <v>39</v>
      </c>
      <c r="W461" t="s">
        <v>66</v>
      </c>
      <c r="X461" t="s">
        <v>67</v>
      </c>
      <c r="Y461" t="s">
        <v>56</v>
      </c>
      <c r="Z461" t="s">
        <v>144</v>
      </c>
      <c r="AA461" t="s">
        <v>44</v>
      </c>
      <c r="AB461" t="s">
        <v>44</v>
      </c>
    </row>
    <row r="462" spans="1:28" x14ac:dyDescent="0.25">
      <c r="A462" t="s">
        <v>1475</v>
      </c>
      <c r="B462" s="1">
        <v>45330</v>
      </c>
      <c r="C462" t="s">
        <v>1476</v>
      </c>
      <c r="D462" t="s">
        <v>1477</v>
      </c>
      <c r="E462">
        <v>50</v>
      </c>
      <c r="F462" t="s">
        <v>111</v>
      </c>
      <c r="G462" t="s">
        <v>176</v>
      </c>
      <c r="H462" t="s">
        <v>177</v>
      </c>
      <c r="I462" t="s">
        <v>34</v>
      </c>
      <c r="J462" t="s">
        <v>35</v>
      </c>
      <c r="K462">
        <v>2</v>
      </c>
      <c r="L462" s="2">
        <v>6500</v>
      </c>
      <c r="M462">
        <v>15</v>
      </c>
      <c r="N462" s="2">
        <v>13000</v>
      </c>
      <c r="O462" s="2">
        <v>1950</v>
      </c>
      <c r="P462" s="2">
        <v>11050</v>
      </c>
      <c r="Q462" s="2">
        <v>7936.83</v>
      </c>
      <c r="R462" s="2">
        <v>3113.17</v>
      </c>
      <c r="S462" t="s">
        <v>53</v>
      </c>
      <c r="T462" t="s">
        <v>153</v>
      </c>
      <c r="U462" t="s">
        <v>154</v>
      </c>
      <c r="V462" t="s">
        <v>39</v>
      </c>
      <c r="W462" t="s">
        <v>40</v>
      </c>
      <c r="X462" t="s">
        <v>41</v>
      </c>
      <c r="Y462" t="s">
        <v>56</v>
      </c>
      <c r="Z462" t="s">
        <v>223</v>
      </c>
      <c r="AA462" t="s">
        <v>44</v>
      </c>
      <c r="AB462" t="s">
        <v>44</v>
      </c>
    </row>
    <row r="463" spans="1:28" x14ac:dyDescent="0.25">
      <c r="A463" t="s">
        <v>1478</v>
      </c>
      <c r="B463" s="1">
        <v>45330</v>
      </c>
      <c r="C463" t="s">
        <v>1479</v>
      </c>
      <c r="D463" t="s">
        <v>1480</v>
      </c>
      <c r="E463">
        <v>19</v>
      </c>
      <c r="F463" t="s">
        <v>111</v>
      </c>
      <c r="G463" t="s">
        <v>60</v>
      </c>
      <c r="H463" t="s">
        <v>61</v>
      </c>
      <c r="I463" t="s">
        <v>62</v>
      </c>
      <c r="J463" t="s">
        <v>63</v>
      </c>
      <c r="K463">
        <v>2</v>
      </c>
      <c r="L463" s="2">
        <v>3500</v>
      </c>
      <c r="M463">
        <v>10</v>
      </c>
      <c r="N463" s="2">
        <v>7000</v>
      </c>
      <c r="O463" s="2">
        <v>700</v>
      </c>
      <c r="P463" s="2">
        <v>6300</v>
      </c>
      <c r="Q463" s="2">
        <v>3917.13</v>
      </c>
      <c r="R463" s="2">
        <v>2382.87</v>
      </c>
      <c r="S463" t="s">
        <v>53</v>
      </c>
      <c r="T463" t="s">
        <v>407</v>
      </c>
      <c r="U463" t="s">
        <v>408</v>
      </c>
      <c r="V463" t="s">
        <v>39</v>
      </c>
      <c r="W463" t="s">
        <v>124</v>
      </c>
      <c r="X463" t="s">
        <v>97</v>
      </c>
      <c r="Y463" t="s">
        <v>56</v>
      </c>
      <c r="Z463" t="s">
        <v>43</v>
      </c>
      <c r="AA463" t="s">
        <v>44</v>
      </c>
      <c r="AB463" t="s">
        <v>44</v>
      </c>
    </row>
    <row r="464" spans="1:28" x14ac:dyDescent="0.25">
      <c r="A464" t="s">
        <v>1481</v>
      </c>
      <c r="B464" s="1">
        <v>45330</v>
      </c>
      <c r="C464" t="s">
        <v>1482</v>
      </c>
      <c r="D464" t="s">
        <v>1483</v>
      </c>
      <c r="E464">
        <v>52</v>
      </c>
      <c r="F464" t="s">
        <v>48</v>
      </c>
      <c r="G464" t="s">
        <v>112</v>
      </c>
      <c r="H464" t="s">
        <v>113</v>
      </c>
      <c r="I464" t="s">
        <v>103</v>
      </c>
      <c r="J464" t="s">
        <v>104</v>
      </c>
      <c r="K464">
        <v>1</v>
      </c>
      <c r="L464" s="2">
        <v>650</v>
      </c>
      <c r="M464">
        <v>10</v>
      </c>
      <c r="N464" s="2">
        <v>650</v>
      </c>
      <c r="O464" s="2">
        <v>65</v>
      </c>
      <c r="P464" s="2">
        <v>585</v>
      </c>
      <c r="Q464" s="2">
        <v>472.77</v>
      </c>
      <c r="R464" s="2">
        <v>112.23</v>
      </c>
      <c r="S464" t="s">
        <v>53</v>
      </c>
      <c r="T464" t="s">
        <v>407</v>
      </c>
      <c r="U464" t="s">
        <v>408</v>
      </c>
      <c r="V464" t="s">
        <v>39</v>
      </c>
      <c r="W464" t="s">
        <v>124</v>
      </c>
      <c r="X464" t="s">
        <v>41</v>
      </c>
      <c r="Y464" t="s">
        <v>42</v>
      </c>
      <c r="Z464" t="s">
        <v>223</v>
      </c>
      <c r="AA464" t="s">
        <v>44</v>
      </c>
      <c r="AB464" t="s">
        <v>44</v>
      </c>
    </row>
    <row r="465" spans="1:28" x14ac:dyDescent="0.25">
      <c r="A465" t="s">
        <v>1484</v>
      </c>
      <c r="B465" s="1">
        <v>45330</v>
      </c>
      <c r="C465" t="s">
        <v>1485</v>
      </c>
      <c r="D465" t="s">
        <v>1486</v>
      </c>
      <c r="E465">
        <v>58</v>
      </c>
      <c r="F465" t="s">
        <v>31</v>
      </c>
      <c r="G465" t="s">
        <v>60</v>
      </c>
      <c r="H465" t="s">
        <v>61</v>
      </c>
      <c r="I465" t="s">
        <v>62</v>
      </c>
      <c r="J465" t="s">
        <v>63</v>
      </c>
      <c r="K465">
        <v>1</v>
      </c>
      <c r="L465" s="2">
        <v>3500</v>
      </c>
      <c r="M465">
        <v>0</v>
      </c>
      <c r="N465" s="2">
        <v>3500</v>
      </c>
      <c r="O465" s="2">
        <v>0</v>
      </c>
      <c r="P465" s="2">
        <v>3500</v>
      </c>
      <c r="Q465" s="2">
        <v>1934.61</v>
      </c>
      <c r="R465" s="2">
        <v>1565.39</v>
      </c>
      <c r="S465" t="s">
        <v>36</v>
      </c>
      <c r="T465" t="s">
        <v>578</v>
      </c>
      <c r="U465" t="s">
        <v>579</v>
      </c>
      <c r="V465" t="s">
        <v>39</v>
      </c>
      <c r="W465" t="s">
        <v>66</v>
      </c>
      <c r="X465" t="s">
        <v>97</v>
      </c>
      <c r="Y465" t="s">
        <v>42</v>
      </c>
      <c r="Z465" t="s">
        <v>223</v>
      </c>
      <c r="AA465" t="s">
        <v>44</v>
      </c>
      <c r="AB465" t="s">
        <v>44</v>
      </c>
    </row>
    <row r="466" spans="1:28" x14ac:dyDescent="0.25">
      <c r="A466" t="s">
        <v>1487</v>
      </c>
      <c r="B466" s="1">
        <v>45330</v>
      </c>
      <c r="C466" t="s">
        <v>1488</v>
      </c>
      <c r="D466" t="s">
        <v>1489</v>
      </c>
      <c r="E466">
        <v>34</v>
      </c>
      <c r="F466" t="s">
        <v>111</v>
      </c>
      <c r="G466" t="s">
        <v>134</v>
      </c>
      <c r="H466" t="s">
        <v>135</v>
      </c>
      <c r="I466" t="s">
        <v>62</v>
      </c>
      <c r="J466" t="s">
        <v>130</v>
      </c>
      <c r="K466">
        <v>3</v>
      </c>
      <c r="L466" s="2">
        <v>8500</v>
      </c>
      <c r="M466">
        <v>15</v>
      </c>
      <c r="N466" s="2">
        <v>25500</v>
      </c>
      <c r="O466" s="2">
        <v>3825</v>
      </c>
      <c r="P466" s="2">
        <v>21675</v>
      </c>
      <c r="Q466" s="2">
        <v>16103.23</v>
      </c>
      <c r="R466" s="2">
        <v>5571.77</v>
      </c>
      <c r="S466" t="s">
        <v>36</v>
      </c>
      <c r="T466" t="s">
        <v>290</v>
      </c>
      <c r="U466" t="s">
        <v>291</v>
      </c>
      <c r="V466" t="s">
        <v>39</v>
      </c>
      <c r="W466" t="s">
        <v>40</v>
      </c>
      <c r="X466" t="s">
        <v>41</v>
      </c>
      <c r="Y466" t="s">
        <v>42</v>
      </c>
      <c r="Z466" t="s">
        <v>43</v>
      </c>
      <c r="AA466" t="s">
        <v>44</v>
      </c>
      <c r="AB466" t="s">
        <v>44</v>
      </c>
    </row>
    <row r="467" spans="1:28" x14ac:dyDescent="0.25">
      <c r="A467" t="s">
        <v>1490</v>
      </c>
      <c r="B467" s="1">
        <v>45330</v>
      </c>
      <c r="C467" t="s">
        <v>1491</v>
      </c>
      <c r="D467" t="s">
        <v>1492</v>
      </c>
      <c r="E467">
        <v>56</v>
      </c>
      <c r="F467" t="s">
        <v>31</v>
      </c>
      <c r="G467" t="s">
        <v>227</v>
      </c>
      <c r="H467" t="s">
        <v>228</v>
      </c>
      <c r="I467" t="s">
        <v>74</v>
      </c>
      <c r="J467" t="s">
        <v>75</v>
      </c>
      <c r="K467">
        <v>3</v>
      </c>
      <c r="L467" s="2">
        <v>1400</v>
      </c>
      <c r="M467">
        <v>0</v>
      </c>
      <c r="N467" s="2">
        <v>4200</v>
      </c>
      <c r="O467" s="2">
        <v>0</v>
      </c>
      <c r="P467" s="2">
        <v>4200</v>
      </c>
      <c r="Q467" s="2">
        <v>3370.3</v>
      </c>
      <c r="R467" s="2">
        <v>829.7</v>
      </c>
      <c r="S467" t="s">
        <v>53</v>
      </c>
      <c r="T467" t="s">
        <v>136</v>
      </c>
      <c r="U467" t="s">
        <v>38</v>
      </c>
      <c r="V467" t="s">
        <v>39</v>
      </c>
      <c r="W467" t="s">
        <v>83</v>
      </c>
      <c r="X467" t="s">
        <v>97</v>
      </c>
      <c r="Y467" t="s">
        <v>56</v>
      </c>
      <c r="Z467" t="s">
        <v>43</v>
      </c>
      <c r="AA467" t="s">
        <v>44</v>
      </c>
      <c r="AB467" t="s">
        <v>44</v>
      </c>
    </row>
    <row r="468" spans="1:28" x14ac:dyDescent="0.25">
      <c r="A468" t="s">
        <v>1493</v>
      </c>
      <c r="B468" s="1">
        <v>45330</v>
      </c>
      <c r="C468" t="s">
        <v>1494</v>
      </c>
      <c r="D468" t="s">
        <v>1495</v>
      </c>
      <c r="E468">
        <v>25</v>
      </c>
      <c r="F468" t="s">
        <v>31</v>
      </c>
      <c r="G468" t="s">
        <v>128</v>
      </c>
      <c r="H468" t="s">
        <v>129</v>
      </c>
      <c r="I468" t="s">
        <v>74</v>
      </c>
      <c r="J468" t="s">
        <v>130</v>
      </c>
      <c r="K468">
        <v>3</v>
      </c>
      <c r="L468" s="2">
        <v>1700</v>
      </c>
      <c r="M468">
        <v>0</v>
      </c>
      <c r="N468" s="2">
        <v>5100</v>
      </c>
      <c r="O468" s="2">
        <v>0</v>
      </c>
      <c r="P468" s="2">
        <v>5100</v>
      </c>
      <c r="Q468" s="2">
        <v>3998.73</v>
      </c>
      <c r="R468" s="2">
        <v>1101.27</v>
      </c>
      <c r="S468" t="s">
        <v>53</v>
      </c>
      <c r="T468" t="s">
        <v>222</v>
      </c>
      <c r="U468" t="s">
        <v>38</v>
      </c>
      <c r="V468" t="s">
        <v>39</v>
      </c>
      <c r="W468" t="s">
        <v>92</v>
      </c>
      <c r="X468" t="s">
        <v>97</v>
      </c>
      <c r="Y468" t="s">
        <v>42</v>
      </c>
      <c r="Z468" t="s">
        <v>223</v>
      </c>
      <c r="AA468" t="s">
        <v>68</v>
      </c>
      <c r="AB468" t="s">
        <v>68</v>
      </c>
    </row>
    <row r="469" spans="1:28" x14ac:dyDescent="0.25">
      <c r="A469" t="s">
        <v>1496</v>
      </c>
      <c r="B469" s="1">
        <v>45331</v>
      </c>
      <c r="C469" t="s">
        <v>1497</v>
      </c>
      <c r="D469" t="s">
        <v>1498</v>
      </c>
      <c r="E469">
        <v>29</v>
      </c>
      <c r="F469" t="s">
        <v>48</v>
      </c>
      <c r="G469" t="s">
        <v>60</v>
      </c>
      <c r="H469" t="s">
        <v>61</v>
      </c>
      <c r="I469" t="s">
        <v>62</v>
      </c>
      <c r="J469" t="s">
        <v>63</v>
      </c>
      <c r="K469">
        <v>1</v>
      </c>
      <c r="L469" s="2">
        <v>3500</v>
      </c>
      <c r="M469">
        <v>0</v>
      </c>
      <c r="N469" s="2">
        <v>3500</v>
      </c>
      <c r="O469" s="2">
        <v>0</v>
      </c>
      <c r="P469" s="2">
        <v>3500</v>
      </c>
      <c r="Q469" s="2">
        <v>2736.84</v>
      </c>
      <c r="R469" s="2">
        <v>763.16</v>
      </c>
      <c r="S469" t="s">
        <v>36</v>
      </c>
      <c r="T469" t="s">
        <v>178</v>
      </c>
      <c r="U469" t="s">
        <v>154</v>
      </c>
      <c r="V469" t="s">
        <v>39</v>
      </c>
      <c r="W469" t="s">
        <v>124</v>
      </c>
      <c r="X469" t="s">
        <v>67</v>
      </c>
      <c r="Y469" t="s">
        <v>42</v>
      </c>
      <c r="Z469" t="s">
        <v>43</v>
      </c>
      <c r="AA469" t="s">
        <v>44</v>
      </c>
      <c r="AB469" t="s">
        <v>44</v>
      </c>
    </row>
    <row r="470" spans="1:28" x14ac:dyDescent="0.25">
      <c r="A470" t="s">
        <v>1499</v>
      </c>
      <c r="B470" s="1">
        <v>45331</v>
      </c>
      <c r="C470" t="s">
        <v>1500</v>
      </c>
      <c r="D470" t="s">
        <v>1501</v>
      </c>
      <c r="E470">
        <v>49</v>
      </c>
      <c r="F470" t="s">
        <v>48</v>
      </c>
      <c r="G470" t="s">
        <v>81</v>
      </c>
      <c r="H470" t="s">
        <v>82</v>
      </c>
      <c r="I470" t="s">
        <v>51</v>
      </c>
      <c r="J470" t="s">
        <v>52</v>
      </c>
      <c r="K470">
        <v>1</v>
      </c>
      <c r="L470" s="2">
        <v>600</v>
      </c>
      <c r="M470">
        <v>10</v>
      </c>
      <c r="N470" s="2">
        <v>600</v>
      </c>
      <c r="O470" s="2">
        <v>60</v>
      </c>
      <c r="P470" s="2">
        <v>540</v>
      </c>
      <c r="Q470" s="2">
        <v>350.51</v>
      </c>
      <c r="R470" s="2">
        <v>189.49</v>
      </c>
      <c r="S470" t="s">
        <v>53</v>
      </c>
      <c r="T470" t="s">
        <v>90</v>
      </c>
      <c r="U470" t="s">
        <v>91</v>
      </c>
      <c r="V470" t="s">
        <v>39</v>
      </c>
      <c r="W470" t="s">
        <v>92</v>
      </c>
      <c r="X470" t="s">
        <v>97</v>
      </c>
      <c r="Y470" t="s">
        <v>56</v>
      </c>
      <c r="Z470" t="s">
        <v>43</v>
      </c>
      <c r="AA470" t="s">
        <v>44</v>
      </c>
      <c r="AB470" t="s">
        <v>44</v>
      </c>
    </row>
    <row r="471" spans="1:28" x14ac:dyDescent="0.25">
      <c r="A471" t="s">
        <v>1502</v>
      </c>
      <c r="B471" s="1">
        <v>45331</v>
      </c>
      <c r="C471" t="s">
        <v>1503</v>
      </c>
      <c r="D471" t="s">
        <v>1504</v>
      </c>
      <c r="E471">
        <v>43</v>
      </c>
      <c r="F471" t="s">
        <v>48</v>
      </c>
      <c r="G471" t="s">
        <v>298</v>
      </c>
      <c r="H471" t="s">
        <v>299</v>
      </c>
      <c r="I471" t="s">
        <v>103</v>
      </c>
      <c r="J471" t="s">
        <v>104</v>
      </c>
      <c r="K471">
        <v>2</v>
      </c>
      <c r="L471" s="2">
        <v>700</v>
      </c>
      <c r="M471">
        <v>0</v>
      </c>
      <c r="N471" s="2">
        <v>1400</v>
      </c>
      <c r="O471" s="2">
        <v>0</v>
      </c>
      <c r="P471" s="2">
        <v>1400</v>
      </c>
      <c r="Q471" s="2">
        <v>802.07</v>
      </c>
      <c r="R471" s="2">
        <v>597.92999999999995</v>
      </c>
      <c r="S471" t="s">
        <v>53</v>
      </c>
      <c r="T471" t="s">
        <v>105</v>
      </c>
      <c r="U471" t="s">
        <v>106</v>
      </c>
      <c r="V471" t="s">
        <v>39</v>
      </c>
      <c r="W471" t="s">
        <v>137</v>
      </c>
      <c r="X471" t="s">
        <v>97</v>
      </c>
      <c r="Y471" t="s">
        <v>42</v>
      </c>
      <c r="Z471" t="s">
        <v>508</v>
      </c>
      <c r="AA471" t="s">
        <v>44</v>
      </c>
      <c r="AB471" t="s">
        <v>44</v>
      </c>
    </row>
    <row r="472" spans="1:28" x14ac:dyDescent="0.25">
      <c r="A472" t="s">
        <v>1505</v>
      </c>
      <c r="B472" s="1">
        <v>45331</v>
      </c>
      <c r="C472" t="s">
        <v>1506</v>
      </c>
      <c r="D472" t="s">
        <v>1507</v>
      </c>
      <c r="E472">
        <v>34</v>
      </c>
      <c r="F472" t="s">
        <v>48</v>
      </c>
      <c r="G472" t="s">
        <v>188</v>
      </c>
      <c r="H472" t="s">
        <v>189</v>
      </c>
      <c r="I472" t="s">
        <v>34</v>
      </c>
      <c r="J472" t="s">
        <v>190</v>
      </c>
      <c r="K472">
        <v>1</v>
      </c>
      <c r="L472" s="2">
        <v>1800</v>
      </c>
      <c r="M472">
        <v>15</v>
      </c>
      <c r="N472" s="2">
        <v>1800</v>
      </c>
      <c r="O472" s="2">
        <v>270</v>
      </c>
      <c r="P472" s="2">
        <v>1530</v>
      </c>
      <c r="Q472" s="2">
        <v>1237.28</v>
      </c>
      <c r="R472" s="2">
        <v>292.72000000000003</v>
      </c>
      <c r="S472" t="s">
        <v>36</v>
      </c>
      <c r="T472" t="s">
        <v>222</v>
      </c>
      <c r="U472" t="s">
        <v>38</v>
      </c>
      <c r="V472" t="s">
        <v>39</v>
      </c>
      <c r="W472" t="s">
        <v>83</v>
      </c>
      <c r="X472" t="s">
        <v>41</v>
      </c>
      <c r="Y472" t="s">
        <v>56</v>
      </c>
      <c r="Z472" t="s">
        <v>43</v>
      </c>
      <c r="AA472" t="s">
        <v>68</v>
      </c>
      <c r="AB472" t="s">
        <v>44</v>
      </c>
    </row>
    <row r="473" spans="1:28" x14ac:dyDescent="0.25">
      <c r="A473" t="s">
        <v>1508</v>
      </c>
      <c r="B473" s="1">
        <v>45331</v>
      </c>
      <c r="C473" t="s">
        <v>1509</v>
      </c>
      <c r="D473" t="s">
        <v>1510</v>
      </c>
      <c r="E473">
        <v>49</v>
      </c>
      <c r="F473" t="s">
        <v>31</v>
      </c>
      <c r="G473" t="s">
        <v>207</v>
      </c>
      <c r="H473" t="s">
        <v>208</v>
      </c>
      <c r="I473" t="s">
        <v>34</v>
      </c>
      <c r="J473" t="s">
        <v>143</v>
      </c>
      <c r="K473">
        <v>3</v>
      </c>
      <c r="L473" s="2">
        <v>18000</v>
      </c>
      <c r="M473">
        <v>10</v>
      </c>
      <c r="N473" s="2">
        <v>54000</v>
      </c>
      <c r="O473" s="2">
        <v>5400</v>
      </c>
      <c r="P473" s="2">
        <v>48600</v>
      </c>
      <c r="Q473" s="2">
        <v>39063.68</v>
      </c>
      <c r="R473" s="2">
        <v>9536.32</v>
      </c>
      <c r="S473" t="s">
        <v>64</v>
      </c>
      <c r="T473" t="s">
        <v>178</v>
      </c>
      <c r="U473" t="s">
        <v>154</v>
      </c>
      <c r="V473" t="s">
        <v>39</v>
      </c>
      <c r="W473" t="s">
        <v>124</v>
      </c>
      <c r="X473" t="s">
        <v>41</v>
      </c>
      <c r="Y473" t="s">
        <v>56</v>
      </c>
      <c r="Z473" t="s">
        <v>223</v>
      </c>
      <c r="AA473" t="s">
        <v>44</v>
      </c>
      <c r="AB473" t="s">
        <v>44</v>
      </c>
    </row>
    <row r="474" spans="1:28" x14ac:dyDescent="0.25">
      <c r="A474" t="s">
        <v>1511</v>
      </c>
      <c r="B474" s="1">
        <v>45331</v>
      </c>
      <c r="C474" t="s">
        <v>261</v>
      </c>
      <c r="D474" t="s">
        <v>262</v>
      </c>
      <c r="E474">
        <v>51</v>
      </c>
      <c r="F474" t="s">
        <v>111</v>
      </c>
      <c r="G474" t="s">
        <v>387</v>
      </c>
      <c r="H474" t="s">
        <v>388</v>
      </c>
      <c r="I474" t="s">
        <v>74</v>
      </c>
      <c r="J474" t="s">
        <v>75</v>
      </c>
      <c r="K474">
        <v>1</v>
      </c>
      <c r="L474" s="2">
        <v>3200</v>
      </c>
      <c r="M474">
        <v>5</v>
      </c>
      <c r="N474" s="2">
        <v>3200</v>
      </c>
      <c r="O474" s="2">
        <v>160</v>
      </c>
      <c r="P474" s="2">
        <v>3040</v>
      </c>
      <c r="Q474" s="2">
        <v>2353.63</v>
      </c>
      <c r="R474" s="2">
        <v>686.37</v>
      </c>
      <c r="S474" t="s">
        <v>53</v>
      </c>
      <c r="T474" t="s">
        <v>122</v>
      </c>
      <c r="U474" t="s">
        <v>123</v>
      </c>
      <c r="V474" t="s">
        <v>39</v>
      </c>
      <c r="W474" t="s">
        <v>137</v>
      </c>
      <c r="X474" t="s">
        <v>67</v>
      </c>
      <c r="Y474" t="s">
        <v>56</v>
      </c>
      <c r="Z474" t="s">
        <v>43</v>
      </c>
      <c r="AA474" t="s">
        <v>44</v>
      </c>
      <c r="AB474" t="s">
        <v>44</v>
      </c>
    </row>
    <row r="475" spans="1:28" x14ac:dyDescent="0.25">
      <c r="A475" t="s">
        <v>1512</v>
      </c>
      <c r="B475" s="1">
        <v>45331</v>
      </c>
      <c r="C475" t="s">
        <v>1513</v>
      </c>
      <c r="D475" t="s">
        <v>1514</v>
      </c>
      <c r="E475">
        <v>39</v>
      </c>
      <c r="F475" t="s">
        <v>111</v>
      </c>
      <c r="G475" t="s">
        <v>81</v>
      </c>
      <c r="H475" t="s">
        <v>82</v>
      </c>
      <c r="I475" t="s">
        <v>51</v>
      </c>
      <c r="J475" t="s">
        <v>52</v>
      </c>
      <c r="K475">
        <v>2</v>
      </c>
      <c r="L475" s="2">
        <v>600</v>
      </c>
      <c r="M475">
        <v>15</v>
      </c>
      <c r="N475" s="2">
        <v>1200</v>
      </c>
      <c r="O475" s="2">
        <v>180</v>
      </c>
      <c r="P475" s="2">
        <v>1020</v>
      </c>
      <c r="Q475" s="2">
        <v>745.8</v>
      </c>
      <c r="R475" s="2">
        <v>274.2</v>
      </c>
      <c r="S475" t="s">
        <v>53</v>
      </c>
      <c r="T475" t="s">
        <v>398</v>
      </c>
      <c r="U475" t="s">
        <v>399</v>
      </c>
      <c r="V475" t="s">
        <v>39</v>
      </c>
      <c r="W475" t="s">
        <v>92</v>
      </c>
      <c r="X475" t="s">
        <v>97</v>
      </c>
      <c r="Y475" t="s">
        <v>84</v>
      </c>
      <c r="Z475" t="s">
        <v>43</v>
      </c>
      <c r="AA475" t="s">
        <v>44</v>
      </c>
      <c r="AB475" t="s">
        <v>44</v>
      </c>
    </row>
    <row r="476" spans="1:28" x14ac:dyDescent="0.25">
      <c r="A476" t="s">
        <v>1515</v>
      </c>
      <c r="B476" s="1">
        <v>45331</v>
      </c>
      <c r="C476" t="s">
        <v>1516</v>
      </c>
      <c r="D476" t="s">
        <v>1517</v>
      </c>
      <c r="E476">
        <v>47</v>
      </c>
      <c r="F476" t="s">
        <v>31</v>
      </c>
      <c r="G476" t="s">
        <v>197</v>
      </c>
      <c r="H476" t="s">
        <v>198</v>
      </c>
      <c r="I476" t="s">
        <v>74</v>
      </c>
      <c r="J476" t="s">
        <v>75</v>
      </c>
      <c r="K476">
        <v>5</v>
      </c>
      <c r="L476" s="2">
        <v>2600</v>
      </c>
      <c r="M476">
        <v>20</v>
      </c>
      <c r="N476" s="2">
        <v>13000</v>
      </c>
      <c r="O476" s="2">
        <v>2600</v>
      </c>
      <c r="P476" s="2">
        <v>10400</v>
      </c>
      <c r="Q476" s="2">
        <v>7510.24</v>
      </c>
      <c r="R476" s="2">
        <v>2889.76</v>
      </c>
      <c r="S476" t="s">
        <v>53</v>
      </c>
      <c r="T476" t="s">
        <v>90</v>
      </c>
      <c r="U476" t="s">
        <v>91</v>
      </c>
      <c r="V476" t="s">
        <v>39</v>
      </c>
      <c r="W476" t="s">
        <v>137</v>
      </c>
      <c r="X476" t="s">
        <v>41</v>
      </c>
      <c r="Y476" t="s">
        <v>56</v>
      </c>
      <c r="Z476" t="s">
        <v>43</v>
      </c>
      <c r="AA476" t="s">
        <v>44</v>
      </c>
      <c r="AB476" t="s">
        <v>44</v>
      </c>
    </row>
    <row r="477" spans="1:28" x14ac:dyDescent="0.25">
      <c r="A477" t="s">
        <v>1518</v>
      </c>
      <c r="B477" s="1">
        <v>45331</v>
      </c>
      <c r="C477" t="s">
        <v>1519</v>
      </c>
      <c r="D477" t="s">
        <v>1520</v>
      </c>
      <c r="E477">
        <v>38</v>
      </c>
      <c r="F477" t="s">
        <v>48</v>
      </c>
      <c r="G477" t="s">
        <v>119</v>
      </c>
      <c r="H477" t="s">
        <v>120</v>
      </c>
      <c r="I477" t="s">
        <v>62</v>
      </c>
      <c r="J477" t="s">
        <v>121</v>
      </c>
      <c r="K477">
        <v>2</v>
      </c>
      <c r="L477" s="2">
        <v>4800</v>
      </c>
      <c r="M477">
        <v>5</v>
      </c>
      <c r="N477" s="2">
        <v>9600</v>
      </c>
      <c r="O477" s="2">
        <v>480</v>
      </c>
      <c r="P477" s="2">
        <v>9120</v>
      </c>
      <c r="Q477" s="2">
        <v>5810.73</v>
      </c>
      <c r="R477" s="2">
        <v>3309.27</v>
      </c>
      <c r="S477" t="s">
        <v>53</v>
      </c>
      <c r="T477" t="s">
        <v>222</v>
      </c>
      <c r="U477" t="s">
        <v>38</v>
      </c>
      <c r="V477" t="s">
        <v>39</v>
      </c>
      <c r="W477" t="s">
        <v>92</v>
      </c>
      <c r="X477" t="s">
        <v>97</v>
      </c>
      <c r="Y477" t="s">
        <v>56</v>
      </c>
      <c r="Z477" t="s">
        <v>43</v>
      </c>
      <c r="AA477" t="s">
        <v>44</v>
      </c>
      <c r="AB477" t="s">
        <v>44</v>
      </c>
    </row>
    <row r="478" spans="1:28" x14ac:dyDescent="0.25">
      <c r="A478" t="s">
        <v>1521</v>
      </c>
      <c r="B478" s="1">
        <v>45331</v>
      </c>
      <c r="C478" t="s">
        <v>1522</v>
      </c>
      <c r="D478" t="s">
        <v>1523</v>
      </c>
      <c r="E478">
        <v>20</v>
      </c>
      <c r="F478" t="s">
        <v>48</v>
      </c>
      <c r="G478" t="s">
        <v>158</v>
      </c>
      <c r="H478" t="s">
        <v>159</v>
      </c>
      <c r="I478" t="s">
        <v>51</v>
      </c>
      <c r="J478" t="s">
        <v>52</v>
      </c>
      <c r="K478">
        <v>2</v>
      </c>
      <c r="L478" s="2">
        <v>650</v>
      </c>
      <c r="M478">
        <v>20</v>
      </c>
      <c r="N478" s="2">
        <v>1300</v>
      </c>
      <c r="O478" s="2">
        <v>260</v>
      </c>
      <c r="P478" s="2">
        <v>1040</v>
      </c>
      <c r="Q478" s="2">
        <v>787.68</v>
      </c>
      <c r="R478" s="2">
        <v>252.32</v>
      </c>
      <c r="S478" t="s">
        <v>36</v>
      </c>
      <c r="T478" t="s">
        <v>407</v>
      </c>
      <c r="U478" t="s">
        <v>408</v>
      </c>
      <c r="V478" t="s">
        <v>39</v>
      </c>
      <c r="W478" t="s">
        <v>137</v>
      </c>
      <c r="X478" t="s">
        <v>67</v>
      </c>
      <c r="Y478" t="s">
        <v>56</v>
      </c>
      <c r="Z478" t="s">
        <v>43</v>
      </c>
      <c r="AA478" t="s">
        <v>44</v>
      </c>
      <c r="AB478" t="s">
        <v>44</v>
      </c>
    </row>
    <row r="479" spans="1:28" x14ac:dyDescent="0.25">
      <c r="A479" t="s">
        <v>1524</v>
      </c>
      <c r="B479" s="1">
        <v>45331</v>
      </c>
      <c r="C479" t="s">
        <v>1525</v>
      </c>
      <c r="D479" t="s">
        <v>1526</v>
      </c>
      <c r="E479">
        <v>42</v>
      </c>
      <c r="F479" t="s">
        <v>48</v>
      </c>
      <c r="G479" t="s">
        <v>134</v>
      </c>
      <c r="H479" t="s">
        <v>135</v>
      </c>
      <c r="I479" t="s">
        <v>62</v>
      </c>
      <c r="J479" t="s">
        <v>130</v>
      </c>
      <c r="K479">
        <v>2</v>
      </c>
      <c r="L479" s="2">
        <v>8500</v>
      </c>
      <c r="M479">
        <v>25</v>
      </c>
      <c r="N479" s="2">
        <v>17000</v>
      </c>
      <c r="O479" s="2">
        <v>4250</v>
      </c>
      <c r="P479" s="2">
        <v>12750</v>
      </c>
      <c r="Q479" s="2">
        <v>7487.8</v>
      </c>
      <c r="R479" s="2">
        <v>5262.2</v>
      </c>
      <c r="S479" t="s">
        <v>53</v>
      </c>
      <c r="T479" t="s">
        <v>275</v>
      </c>
      <c r="U479" t="s">
        <v>123</v>
      </c>
      <c r="V479" t="s">
        <v>39</v>
      </c>
      <c r="W479" t="s">
        <v>137</v>
      </c>
      <c r="X479" t="s">
        <v>97</v>
      </c>
      <c r="Y479" t="s">
        <v>42</v>
      </c>
      <c r="Z479" t="s">
        <v>223</v>
      </c>
      <c r="AA479" t="s">
        <v>44</v>
      </c>
      <c r="AB479" t="s">
        <v>44</v>
      </c>
    </row>
    <row r="480" spans="1:28" x14ac:dyDescent="0.25">
      <c r="A480" t="s">
        <v>1527</v>
      </c>
      <c r="B480" s="1">
        <v>45332</v>
      </c>
      <c r="C480" t="s">
        <v>1084</v>
      </c>
      <c r="D480" t="s">
        <v>1085</v>
      </c>
      <c r="E480">
        <v>52</v>
      </c>
      <c r="F480" t="s">
        <v>31</v>
      </c>
      <c r="G480" t="s">
        <v>561</v>
      </c>
      <c r="H480" t="s">
        <v>562</v>
      </c>
      <c r="I480" t="s">
        <v>34</v>
      </c>
      <c r="J480" t="s">
        <v>143</v>
      </c>
      <c r="K480">
        <v>2</v>
      </c>
      <c r="L480" s="2">
        <v>900</v>
      </c>
      <c r="M480">
        <v>25</v>
      </c>
      <c r="N480" s="2">
        <v>1800</v>
      </c>
      <c r="O480" s="2">
        <v>450</v>
      </c>
      <c r="P480" s="2">
        <v>1350</v>
      </c>
      <c r="Q480" s="2">
        <v>927.67</v>
      </c>
      <c r="R480" s="2">
        <v>422.33</v>
      </c>
      <c r="S480" t="s">
        <v>53</v>
      </c>
      <c r="T480" t="s">
        <v>37</v>
      </c>
      <c r="U480" t="s">
        <v>38</v>
      </c>
      <c r="V480" t="s">
        <v>39</v>
      </c>
      <c r="W480" t="s">
        <v>40</v>
      </c>
      <c r="X480" t="s">
        <v>41</v>
      </c>
      <c r="Y480" t="s">
        <v>42</v>
      </c>
      <c r="Z480" t="s">
        <v>43</v>
      </c>
      <c r="AA480" t="s">
        <v>44</v>
      </c>
      <c r="AB480" t="s">
        <v>44</v>
      </c>
    </row>
    <row r="481" spans="1:28" x14ac:dyDescent="0.25">
      <c r="A481" t="s">
        <v>1528</v>
      </c>
      <c r="B481" s="1">
        <v>45332</v>
      </c>
      <c r="C481" t="s">
        <v>1529</v>
      </c>
      <c r="D481" t="s">
        <v>1530</v>
      </c>
      <c r="E481">
        <v>25</v>
      </c>
      <c r="F481" t="s">
        <v>48</v>
      </c>
      <c r="G481" t="s">
        <v>202</v>
      </c>
      <c r="H481" t="s">
        <v>203</v>
      </c>
      <c r="I481" t="s">
        <v>103</v>
      </c>
      <c r="J481" t="s">
        <v>104</v>
      </c>
      <c r="K481">
        <v>5</v>
      </c>
      <c r="L481" s="2">
        <v>550</v>
      </c>
      <c r="M481">
        <v>20</v>
      </c>
      <c r="N481" s="2">
        <v>2750</v>
      </c>
      <c r="O481" s="2">
        <v>550</v>
      </c>
      <c r="P481" s="2">
        <v>2200</v>
      </c>
      <c r="Q481" s="2">
        <v>1373.21</v>
      </c>
      <c r="R481" s="2">
        <v>826.79</v>
      </c>
      <c r="S481" t="s">
        <v>53</v>
      </c>
      <c r="T481" t="s">
        <v>54</v>
      </c>
      <c r="U481" t="s">
        <v>55</v>
      </c>
      <c r="V481" t="s">
        <v>39</v>
      </c>
      <c r="W481" t="s">
        <v>40</v>
      </c>
      <c r="X481" t="s">
        <v>41</v>
      </c>
      <c r="Y481" t="s">
        <v>56</v>
      </c>
      <c r="Z481" t="s">
        <v>43</v>
      </c>
      <c r="AA481" t="s">
        <v>44</v>
      </c>
      <c r="AB481" t="s">
        <v>44</v>
      </c>
    </row>
    <row r="482" spans="1:28" x14ac:dyDescent="0.25">
      <c r="A482" t="s">
        <v>1531</v>
      </c>
      <c r="B482" s="1">
        <v>45332</v>
      </c>
      <c r="C482" t="s">
        <v>1201</v>
      </c>
      <c r="D482" t="s">
        <v>1202</v>
      </c>
      <c r="E482">
        <v>25</v>
      </c>
      <c r="F482" t="s">
        <v>48</v>
      </c>
      <c r="G482" t="s">
        <v>238</v>
      </c>
      <c r="H482" t="s">
        <v>239</v>
      </c>
      <c r="I482" t="s">
        <v>62</v>
      </c>
      <c r="J482" t="s">
        <v>63</v>
      </c>
      <c r="K482">
        <v>4</v>
      </c>
      <c r="L482" s="2">
        <v>6500</v>
      </c>
      <c r="M482">
        <v>15</v>
      </c>
      <c r="N482" s="2">
        <v>26000</v>
      </c>
      <c r="O482" s="2">
        <v>3900</v>
      </c>
      <c r="P482" s="2">
        <v>22100</v>
      </c>
      <c r="Q482" s="2">
        <v>15827.21</v>
      </c>
      <c r="R482" s="2">
        <v>6272.79</v>
      </c>
      <c r="S482" t="s">
        <v>53</v>
      </c>
      <c r="T482" t="s">
        <v>122</v>
      </c>
      <c r="U482" t="s">
        <v>123</v>
      </c>
      <c r="V482" t="s">
        <v>39</v>
      </c>
      <c r="W482" t="s">
        <v>40</v>
      </c>
      <c r="X482" t="s">
        <v>97</v>
      </c>
      <c r="Y482" t="s">
        <v>56</v>
      </c>
      <c r="Z482" t="s">
        <v>107</v>
      </c>
      <c r="AA482" t="s">
        <v>44</v>
      </c>
      <c r="AB482" t="s">
        <v>44</v>
      </c>
    </row>
    <row r="483" spans="1:28" x14ac:dyDescent="0.25">
      <c r="A483" t="s">
        <v>1532</v>
      </c>
      <c r="B483" s="1">
        <v>45332</v>
      </c>
      <c r="C483" t="s">
        <v>1533</v>
      </c>
      <c r="D483" t="s">
        <v>1534</v>
      </c>
      <c r="E483">
        <v>33</v>
      </c>
      <c r="F483" t="s">
        <v>31</v>
      </c>
      <c r="G483" t="s">
        <v>285</v>
      </c>
      <c r="H483" t="s">
        <v>286</v>
      </c>
      <c r="I483" t="s">
        <v>34</v>
      </c>
      <c r="J483" t="s">
        <v>121</v>
      </c>
      <c r="K483">
        <v>1</v>
      </c>
      <c r="L483" s="2">
        <v>3200</v>
      </c>
      <c r="M483">
        <v>0</v>
      </c>
      <c r="N483" s="2">
        <v>3200</v>
      </c>
      <c r="O483" s="2">
        <v>0</v>
      </c>
      <c r="P483" s="2">
        <v>3200</v>
      </c>
      <c r="Q483" s="2">
        <v>2124.64</v>
      </c>
      <c r="R483" s="2">
        <v>1075.3599999999999</v>
      </c>
      <c r="S483" t="s">
        <v>64</v>
      </c>
      <c r="T483" t="s">
        <v>578</v>
      </c>
      <c r="U483" t="s">
        <v>579</v>
      </c>
      <c r="V483" t="s">
        <v>39</v>
      </c>
      <c r="W483" t="s">
        <v>124</v>
      </c>
      <c r="X483" t="s">
        <v>67</v>
      </c>
      <c r="Y483" t="s">
        <v>42</v>
      </c>
      <c r="Z483" t="s">
        <v>43</v>
      </c>
      <c r="AA483" t="s">
        <v>44</v>
      </c>
      <c r="AB483" t="s">
        <v>44</v>
      </c>
    </row>
    <row r="484" spans="1:28" x14ac:dyDescent="0.25">
      <c r="A484" t="s">
        <v>1535</v>
      </c>
      <c r="B484" s="1">
        <v>45332</v>
      </c>
      <c r="C484" t="s">
        <v>1536</v>
      </c>
      <c r="D484" t="s">
        <v>1537</v>
      </c>
      <c r="E484">
        <v>49</v>
      </c>
      <c r="F484" t="s">
        <v>48</v>
      </c>
      <c r="G484" t="s">
        <v>561</v>
      </c>
      <c r="H484" t="s">
        <v>562</v>
      </c>
      <c r="I484" t="s">
        <v>34</v>
      </c>
      <c r="J484" t="s">
        <v>143</v>
      </c>
      <c r="K484">
        <v>2</v>
      </c>
      <c r="L484" s="2">
        <v>900</v>
      </c>
      <c r="M484">
        <v>10</v>
      </c>
      <c r="N484" s="2">
        <v>1800</v>
      </c>
      <c r="O484" s="2">
        <v>180</v>
      </c>
      <c r="P484" s="2">
        <v>1620</v>
      </c>
      <c r="Q484" s="2">
        <v>1019.19</v>
      </c>
      <c r="R484" s="2">
        <v>600.80999999999995</v>
      </c>
      <c r="S484" t="s">
        <v>53</v>
      </c>
      <c r="T484" t="s">
        <v>76</v>
      </c>
      <c r="U484" t="s">
        <v>77</v>
      </c>
      <c r="V484" t="s">
        <v>39</v>
      </c>
      <c r="W484" t="s">
        <v>137</v>
      </c>
      <c r="X484" t="s">
        <v>67</v>
      </c>
      <c r="Y484" t="s">
        <v>56</v>
      </c>
      <c r="Z484" t="s">
        <v>43</v>
      </c>
      <c r="AA484" t="s">
        <v>44</v>
      </c>
      <c r="AB484" t="s">
        <v>44</v>
      </c>
    </row>
    <row r="485" spans="1:28" x14ac:dyDescent="0.25">
      <c r="A485" t="s">
        <v>1538</v>
      </c>
      <c r="B485" s="1">
        <v>45332</v>
      </c>
      <c r="C485" t="s">
        <v>1539</v>
      </c>
      <c r="D485" t="s">
        <v>1540</v>
      </c>
      <c r="E485">
        <v>51</v>
      </c>
      <c r="F485" t="s">
        <v>111</v>
      </c>
      <c r="G485" t="s">
        <v>141</v>
      </c>
      <c r="H485" t="s">
        <v>142</v>
      </c>
      <c r="I485" t="s">
        <v>74</v>
      </c>
      <c r="J485" t="s">
        <v>143</v>
      </c>
      <c r="K485">
        <v>3</v>
      </c>
      <c r="L485" s="2">
        <v>900</v>
      </c>
      <c r="M485">
        <v>30</v>
      </c>
      <c r="N485" s="2">
        <v>2700</v>
      </c>
      <c r="O485" s="2">
        <v>810</v>
      </c>
      <c r="P485" s="2">
        <v>1890</v>
      </c>
      <c r="Q485" s="2">
        <v>1208.25</v>
      </c>
      <c r="R485" s="2">
        <v>681.75</v>
      </c>
      <c r="S485" t="s">
        <v>36</v>
      </c>
      <c r="T485" t="s">
        <v>105</v>
      </c>
      <c r="U485" t="s">
        <v>106</v>
      </c>
      <c r="V485" t="s">
        <v>39</v>
      </c>
      <c r="W485" t="s">
        <v>124</v>
      </c>
      <c r="X485" t="s">
        <v>97</v>
      </c>
      <c r="Y485" t="s">
        <v>42</v>
      </c>
      <c r="Z485" t="s">
        <v>43</v>
      </c>
      <c r="AA485" t="s">
        <v>44</v>
      </c>
      <c r="AB485" t="s">
        <v>44</v>
      </c>
    </row>
    <row r="486" spans="1:28" x14ac:dyDescent="0.25">
      <c r="A486" t="s">
        <v>1541</v>
      </c>
      <c r="B486" s="1">
        <v>45332</v>
      </c>
      <c r="C486" t="s">
        <v>1542</v>
      </c>
      <c r="D486" t="s">
        <v>1543</v>
      </c>
      <c r="E486">
        <v>41</v>
      </c>
      <c r="F486" t="s">
        <v>31</v>
      </c>
      <c r="G486" t="s">
        <v>227</v>
      </c>
      <c r="H486" t="s">
        <v>228</v>
      </c>
      <c r="I486" t="s">
        <v>74</v>
      </c>
      <c r="J486" t="s">
        <v>75</v>
      </c>
      <c r="K486">
        <v>2</v>
      </c>
      <c r="L486" s="2">
        <v>1400</v>
      </c>
      <c r="M486">
        <v>5</v>
      </c>
      <c r="N486" s="2">
        <v>2800</v>
      </c>
      <c r="O486" s="2">
        <v>140</v>
      </c>
      <c r="P486" s="2">
        <v>2660</v>
      </c>
      <c r="Q486" s="2">
        <v>1580.44</v>
      </c>
      <c r="R486" s="2">
        <v>1079.56</v>
      </c>
      <c r="S486" t="s">
        <v>53</v>
      </c>
      <c r="T486" t="s">
        <v>90</v>
      </c>
      <c r="U486" t="s">
        <v>91</v>
      </c>
      <c r="V486" t="s">
        <v>39</v>
      </c>
      <c r="W486" t="s">
        <v>83</v>
      </c>
      <c r="X486" t="s">
        <v>41</v>
      </c>
      <c r="Y486" t="s">
        <v>56</v>
      </c>
      <c r="Z486" t="s">
        <v>43</v>
      </c>
      <c r="AA486" t="s">
        <v>44</v>
      </c>
      <c r="AB486" t="s">
        <v>44</v>
      </c>
    </row>
    <row r="487" spans="1:28" x14ac:dyDescent="0.25">
      <c r="A487" t="s">
        <v>1544</v>
      </c>
      <c r="B487" s="1">
        <v>45332</v>
      </c>
      <c r="C487" t="s">
        <v>1545</v>
      </c>
      <c r="D487" t="s">
        <v>1546</v>
      </c>
      <c r="E487">
        <v>36</v>
      </c>
      <c r="F487" t="s">
        <v>31</v>
      </c>
      <c r="G487" t="s">
        <v>436</v>
      </c>
      <c r="H487" t="s">
        <v>437</v>
      </c>
      <c r="I487" t="s">
        <v>74</v>
      </c>
      <c r="J487" t="s">
        <v>190</v>
      </c>
      <c r="K487">
        <v>1</v>
      </c>
      <c r="L487" s="2">
        <v>1800</v>
      </c>
      <c r="M487">
        <v>0</v>
      </c>
      <c r="N487" s="2">
        <v>1800</v>
      </c>
      <c r="O487" s="2">
        <v>0</v>
      </c>
      <c r="P487" s="2">
        <v>1800</v>
      </c>
      <c r="Q487" s="2">
        <v>1258.2</v>
      </c>
      <c r="R487" s="2">
        <v>541.79999999999995</v>
      </c>
      <c r="S487" t="s">
        <v>64</v>
      </c>
      <c r="T487" t="s">
        <v>153</v>
      </c>
      <c r="U487" t="s">
        <v>154</v>
      </c>
      <c r="V487" t="s">
        <v>39</v>
      </c>
      <c r="W487" t="s">
        <v>83</v>
      </c>
      <c r="X487" t="s">
        <v>41</v>
      </c>
      <c r="Y487" t="s">
        <v>42</v>
      </c>
      <c r="Z487" t="s">
        <v>43</v>
      </c>
      <c r="AA487" t="s">
        <v>44</v>
      </c>
      <c r="AB487" t="s">
        <v>44</v>
      </c>
    </row>
    <row r="488" spans="1:28" x14ac:dyDescent="0.25">
      <c r="A488" t="s">
        <v>1547</v>
      </c>
      <c r="B488" s="1">
        <v>45332</v>
      </c>
      <c r="C488" t="s">
        <v>1548</v>
      </c>
      <c r="D488" t="s">
        <v>1549</v>
      </c>
      <c r="E488">
        <v>49</v>
      </c>
      <c r="F488" t="s">
        <v>111</v>
      </c>
      <c r="G488" t="s">
        <v>344</v>
      </c>
      <c r="H488" t="s">
        <v>345</v>
      </c>
      <c r="I488" t="s">
        <v>34</v>
      </c>
      <c r="J488" t="s">
        <v>121</v>
      </c>
      <c r="K488">
        <v>1</v>
      </c>
      <c r="L488" s="2">
        <v>1600</v>
      </c>
      <c r="M488">
        <v>10</v>
      </c>
      <c r="N488" s="2">
        <v>1600</v>
      </c>
      <c r="O488" s="2">
        <v>160</v>
      </c>
      <c r="P488" s="2">
        <v>1440</v>
      </c>
      <c r="Q488" s="2">
        <v>1163.3499999999999</v>
      </c>
      <c r="R488" s="2">
        <v>276.64999999999998</v>
      </c>
      <c r="S488" t="s">
        <v>53</v>
      </c>
      <c r="T488" t="s">
        <v>222</v>
      </c>
      <c r="U488" t="s">
        <v>38</v>
      </c>
      <c r="V488" t="s">
        <v>39</v>
      </c>
      <c r="W488" t="s">
        <v>92</v>
      </c>
      <c r="X488" t="s">
        <v>41</v>
      </c>
      <c r="Y488" t="s">
        <v>56</v>
      </c>
      <c r="Z488" t="s">
        <v>43</v>
      </c>
      <c r="AA488" t="s">
        <v>44</v>
      </c>
      <c r="AB488" t="s">
        <v>44</v>
      </c>
    </row>
    <row r="489" spans="1:28" x14ac:dyDescent="0.25">
      <c r="A489" t="s">
        <v>1550</v>
      </c>
      <c r="B489" s="1">
        <v>45332</v>
      </c>
      <c r="C489" t="s">
        <v>1551</v>
      </c>
      <c r="D489" t="s">
        <v>1552</v>
      </c>
      <c r="E489">
        <v>34</v>
      </c>
      <c r="F489" t="s">
        <v>31</v>
      </c>
      <c r="G489" t="s">
        <v>202</v>
      </c>
      <c r="H489" t="s">
        <v>203</v>
      </c>
      <c r="I489" t="s">
        <v>103</v>
      </c>
      <c r="J489" t="s">
        <v>104</v>
      </c>
      <c r="K489">
        <v>1</v>
      </c>
      <c r="L489" s="2">
        <v>550</v>
      </c>
      <c r="M489">
        <v>15</v>
      </c>
      <c r="N489" s="2">
        <v>550</v>
      </c>
      <c r="O489" s="2">
        <v>82.5</v>
      </c>
      <c r="P489" s="2">
        <v>467.5</v>
      </c>
      <c r="Q489" s="2">
        <v>274.44</v>
      </c>
      <c r="R489" s="2">
        <v>193.06</v>
      </c>
      <c r="S489" t="s">
        <v>53</v>
      </c>
      <c r="T489" t="s">
        <v>90</v>
      </c>
      <c r="U489" t="s">
        <v>91</v>
      </c>
      <c r="V489" t="s">
        <v>39</v>
      </c>
      <c r="W489" t="s">
        <v>92</v>
      </c>
      <c r="X489" t="s">
        <v>67</v>
      </c>
      <c r="Y489" t="s">
        <v>56</v>
      </c>
      <c r="Z489" t="s">
        <v>43</v>
      </c>
      <c r="AA489" t="s">
        <v>68</v>
      </c>
      <c r="AB489" t="s">
        <v>44</v>
      </c>
    </row>
    <row r="490" spans="1:28" x14ac:dyDescent="0.25">
      <c r="A490" t="s">
        <v>1553</v>
      </c>
      <c r="B490" s="1">
        <v>45332</v>
      </c>
      <c r="C490" t="s">
        <v>1554</v>
      </c>
      <c r="D490" t="s">
        <v>1555</v>
      </c>
      <c r="E490">
        <v>26</v>
      </c>
      <c r="F490" t="s">
        <v>31</v>
      </c>
      <c r="G490" t="s">
        <v>168</v>
      </c>
      <c r="H490" t="s">
        <v>169</v>
      </c>
      <c r="I490" t="s">
        <v>62</v>
      </c>
      <c r="J490" t="s">
        <v>143</v>
      </c>
      <c r="K490">
        <v>2</v>
      </c>
      <c r="L490" s="2">
        <v>1800</v>
      </c>
      <c r="M490">
        <v>25</v>
      </c>
      <c r="N490" s="2">
        <v>3600</v>
      </c>
      <c r="O490" s="2">
        <v>900</v>
      </c>
      <c r="P490" s="2">
        <v>2700</v>
      </c>
      <c r="Q490" s="2">
        <v>2037.45</v>
      </c>
      <c r="R490" s="2">
        <v>662.55</v>
      </c>
      <c r="S490" t="s">
        <v>53</v>
      </c>
      <c r="T490" t="s">
        <v>275</v>
      </c>
      <c r="U490" t="s">
        <v>123</v>
      </c>
      <c r="V490" t="s">
        <v>39</v>
      </c>
      <c r="W490" t="s">
        <v>137</v>
      </c>
      <c r="X490" t="s">
        <v>41</v>
      </c>
      <c r="Y490" t="s">
        <v>56</v>
      </c>
      <c r="Z490" t="s">
        <v>43</v>
      </c>
      <c r="AA490" t="s">
        <v>44</v>
      </c>
      <c r="AB490" t="s">
        <v>44</v>
      </c>
    </row>
    <row r="491" spans="1:28" x14ac:dyDescent="0.25">
      <c r="A491" t="s">
        <v>1556</v>
      </c>
      <c r="B491" s="1">
        <v>45332</v>
      </c>
      <c r="C491" t="s">
        <v>1557</v>
      </c>
      <c r="D491" t="s">
        <v>1558</v>
      </c>
      <c r="E491">
        <v>24</v>
      </c>
      <c r="F491" t="s">
        <v>48</v>
      </c>
      <c r="G491" t="s">
        <v>298</v>
      </c>
      <c r="H491" t="s">
        <v>299</v>
      </c>
      <c r="I491" t="s">
        <v>103</v>
      </c>
      <c r="J491" t="s">
        <v>104</v>
      </c>
      <c r="K491">
        <v>1</v>
      </c>
      <c r="L491" s="2">
        <v>700</v>
      </c>
      <c r="M491">
        <v>15</v>
      </c>
      <c r="N491" s="2">
        <v>700</v>
      </c>
      <c r="O491" s="2">
        <v>105</v>
      </c>
      <c r="P491" s="2">
        <v>595</v>
      </c>
      <c r="Q491" s="2">
        <v>351.37</v>
      </c>
      <c r="R491" s="2">
        <v>243.63</v>
      </c>
      <c r="S491" t="s">
        <v>53</v>
      </c>
      <c r="T491" t="s">
        <v>65</v>
      </c>
      <c r="U491" t="s">
        <v>65</v>
      </c>
      <c r="V491" t="s">
        <v>39</v>
      </c>
      <c r="W491" t="s">
        <v>124</v>
      </c>
      <c r="X491" t="s">
        <v>97</v>
      </c>
      <c r="Y491" t="s">
        <v>42</v>
      </c>
      <c r="Z491" t="s">
        <v>43</v>
      </c>
      <c r="AA491" t="s">
        <v>44</v>
      </c>
      <c r="AB491" t="s">
        <v>44</v>
      </c>
    </row>
    <row r="492" spans="1:28" x14ac:dyDescent="0.25">
      <c r="A492" t="s">
        <v>1559</v>
      </c>
      <c r="B492" s="1">
        <v>45332</v>
      </c>
      <c r="C492" t="s">
        <v>1560</v>
      </c>
      <c r="D492" t="s">
        <v>1561</v>
      </c>
      <c r="E492">
        <v>41</v>
      </c>
      <c r="F492" t="s">
        <v>31</v>
      </c>
      <c r="G492" t="s">
        <v>352</v>
      </c>
      <c r="H492" t="s">
        <v>353</v>
      </c>
      <c r="I492" t="s">
        <v>103</v>
      </c>
      <c r="J492" t="s">
        <v>104</v>
      </c>
      <c r="K492">
        <v>1</v>
      </c>
      <c r="L492" s="2">
        <v>850</v>
      </c>
      <c r="M492">
        <v>5</v>
      </c>
      <c r="N492" s="2">
        <v>850</v>
      </c>
      <c r="O492" s="2">
        <v>42.5</v>
      </c>
      <c r="P492" s="2">
        <v>807.5</v>
      </c>
      <c r="Q492" s="2">
        <v>530.54</v>
      </c>
      <c r="R492" s="2">
        <v>276.95999999999998</v>
      </c>
      <c r="S492" t="s">
        <v>64</v>
      </c>
      <c r="T492" t="s">
        <v>76</v>
      </c>
      <c r="U492" t="s">
        <v>77</v>
      </c>
      <c r="V492" t="s">
        <v>39</v>
      </c>
      <c r="W492" t="s">
        <v>92</v>
      </c>
      <c r="X492" t="s">
        <v>97</v>
      </c>
      <c r="Y492" t="s">
        <v>84</v>
      </c>
      <c r="Z492" t="s">
        <v>223</v>
      </c>
      <c r="AA492" t="s">
        <v>44</v>
      </c>
      <c r="AB492" t="s">
        <v>44</v>
      </c>
    </row>
    <row r="493" spans="1:28" x14ac:dyDescent="0.25">
      <c r="A493" t="s">
        <v>1562</v>
      </c>
      <c r="B493" s="1">
        <v>45332</v>
      </c>
      <c r="C493" t="s">
        <v>803</v>
      </c>
      <c r="D493" t="s">
        <v>804</v>
      </c>
      <c r="E493">
        <v>20</v>
      </c>
      <c r="F493" t="s">
        <v>31</v>
      </c>
      <c r="G493" t="s">
        <v>119</v>
      </c>
      <c r="H493" t="s">
        <v>120</v>
      </c>
      <c r="I493" t="s">
        <v>62</v>
      </c>
      <c r="J493" t="s">
        <v>121</v>
      </c>
      <c r="K493">
        <v>2</v>
      </c>
      <c r="L493" s="2">
        <v>4800</v>
      </c>
      <c r="M493">
        <v>10</v>
      </c>
      <c r="N493" s="2">
        <v>9600</v>
      </c>
      <c r="O493" s="2">
        <v>960</v>
      </c>
      <c r="P493" s="2">
        <v>8640</v>
      </c>
      <c r="Q493" s="2">
        <v>6874.73</v>
      </c>
      <c r="R493" s="2">
        <v>1765.27</v>
      </c>
      <c r="S493" t="s">
        <v>64</v>
      </c>
      <c r="T493" t="s">
        <v>76</v>
      </c>
      <c r="U493" t="s">
        <v>77</v>
      </c>
      <c r="V493" t="s">
        <v>39</v>
      </c>
      <c r="W493" t="s">
        <v>137</v>
      </c>
      <c r="X493" t="s">
        <v>97</v>
      </c>
      <c r="Y493" t="s">
        <v>42</v>
      </c>
      <c r="Z493" t="s">
        <v>43</v>
      </c>
      <c r="AA493" t="s">
        <v>44</v>
      </c>
      <c r="AB493" t="s">
        <v>44</v>
      </c>
    </row>
    <row r="494" spans="1:28" x14ac:dyDescent="0.25">
      <c r="A494" t="s">
        <v>1563</v>
      </c>
      <c r="B494" s="1">
        <v>45332</v>
      </c>
      <c r="C494" t="s">
        <v>1122</v>
      </c>
      <c r="D494" t="s">
        <v>1123</v>
      </c>
      <c r="E494">
        <v>37</v>
      </c>
      <c r="F494" t="s">
        <v>111</v>
      </c>
      <c r="G494" t="s">
        <v>352</v>
      </c>
      <c r="H494" t="s">
        <v>353</v>
      </c>
      <c r="I494" t="s">
        <v>103</v>
      </c>
      <c r="J494" t="s">
        <v>104</v>
      </c>
      <c r="K494">
        <v>3</v>
      </c>
      <c r="L494" s="2">
        <v>850</v>
      </c>
      <c r="M494">
        <v>25</v>
      </c>
      <c r="N494" s="2">
        <v>2550</v>
      </c>
      <c r="O494" s="2">
        <v>637.5</v>
      </c>
      <c r="P494" s="2">
        <v>1912.5</v>
      </c>
      <c r="Q494" s="2">
        <v>1312.45</v>
      </c>
      <c r="R494" s="2">
        <v>600.04999999999995</v>
      </c>
      <c r="S494" t="s">
        <v>53</v>
      </c>
      <c r="T494" t="s">
        <v>76</v>
      </c>
      <c r="U494" t="s">
        <v>77</v>
      </c>
      <c r="V494" t="s">
        <v>39</v>
      </c>
      <c r="W494" t="s">
        <v>66</v>
      </c>
      <c r="X494" t="s">
        <v>67</v>
      </c>
      <c r="Y494" t="s">
        <v>56</v>
      </c>
      <c r="Z494" t="s">
        <v>223</v>
      </c>
      <c r="AA494" t="s">
        <v>68</v>
      </c>
      <c r="AB494" t="s">
        <v>44</v>
      </c>
    </row>
    <row r="495" spans="1:28" x14ac:dyDescent="0.25">
      <c r="A495" t="s">
        <v>1564</v>
      </c>
      <c r="B495" s="1">
        <v>45332</v>
      </c>
      <c r="C495" t="s">
        <v>1565</v>
      </c>
      <c r="D495" t="s">
        <v>1566</v>
      </c>
      <c r="E495">
        <v>52</v>
      </c>
      <c r="F495" t="s">
        <v>31</v>
      </c>
      <c r="G495" t="s">
        <v>32</v>
      </c>
      <c r="H495" t="s">
        <v>33</v>
      </c>
      <c r="I495" t="s">
        <v>34</v>
      </c>
      <c r="J495" t="s">
        <v>35</v>
      </c>
      <c r="K495">
        <v>3</v>
      </c>
      <c r="L495" s="2">
        <v>55000</v>
      </c>
      <c r="M495">
        <v>5</v>
      </c>
      <c r="N495" s="2">
        <v>165000</v>
      </c>
      <c r="O495" s="2">
        <v>8250</v>
      </c>
      <c r="P495" s="2">
        <v>156750</v>
      </c>
      <c r="Q495" s="2">
        <v>108018.57</v>
      </c>
      <c r="R495" s="2">
        <v>48731.43</v>
      </c>
      <c r="S495" t="s">
        <v>53</v>
      </c>
      <c r="T495" t="s">
        <v>275</v>
      </c>
      <c r="U495" t="s">
        <v>123</v>
      </c>
      <c r="V495" t="s">
        <v>39</v>
      </c>
      <c r="W495" t="s">
        <v>137</v>
      </c>
      <c r="X495" t="s">
        <v>97</v>
      </c>
      <c r="Y495" t="s">
        <v>42</v>
      </c>
      <c r="Z495" t="s">
        <v>43</v>
      </c>
      <c r="AA495" t="s">
        <v>44</v>
      </c>
      <c r="AB495" t="s">
        <v>44</v>
      </c>
    </row>
    <row r="496" spans="1:28" x14ac:dyDescent="0.25">
      <c r="A496" t="s">
        <v>1567</v>
      </c>
      <c r="B496" s="1">
        <v>45333</v>
      </c>
      <c r="C496" t="s">
        <v>1568</v>
      </c>
      <c r="D496" t="s">
        <v>1569</v>
      </c>
      <c r="E496">
        <v>47</v>
      </c>
      <c r="F496" t="s">
        <v>111</v>
      </c>
      <c r="G496" t="s">
        <v>60</v>
      </c>
      <c r="H496" t="s">
        <v>61</v>
      </c>
      <c r="I496" t="s">
        <v>62</v>
      </c>
      <c r="J496" t="s">
        <v>63</v>
      </c>
      <c r="K496">
        <v>1</v>
      </c>
      <c r="L496" s="2">
        <v>3500</v>
      </c>
      <c r="M496">
        <v>0</v>
      </c>
      <c r="N496" s="2">
        <v>3500</v>
      </c>
      <c r="O496" s="2">
        <v>0</v>
      </c>
      <c r="P496" s="2">
        <v>3500</v>
      </c>
      <c r="Q496" s="2">
        <v>2118.2199999999998</v>
      </c>
      <c r="R496" s="2">
        <v>1381.78</v>
      </c>
      <c r="S496" t="s">
        <v>53</v>
      </c>
      <c r="T496" t="s">
        <v>263</v>
      </c>
      <c r="U496" t="s">
        <v>91</v>
      </c>
      <c r="V496" t="s">
        <v>39</v>
      </c>
      <c r="W496" t="s">
        <v>92</v>
      </c>
      <c r="X496" t="s">
        <v>41</v>
      </c>
      <c r="Y496" t="s">
        <v>56</v>
      </c>
      <c r="Z496" t="s">
        <v>43</v>
      </c>
      <c r="AA496" t="s">
        <v>44</v>
      </c>
      <c r="AB496" t="s">
        <v>44</v>
      </c>
    </row>
    <row r="497" spans="1:28" x14ac:dyDescent="0.25">
      <c r="A497" t="s">
        <v>1570</v>
      </c>
      <c r="B497" s="1">
        <v>45333</v>
      </c>
      <c r="C497" t="s">
        <v>1571</v>
      </c>
      <c r="D497" t="s">
        <v>1572</v>
      </c>
      <c r="E497">
        <v>31</v>
      </c>
      <c r="F497" t="s">
        <v>31</v>
      </c>
      <c r="G497" t="s">
        <v>238</v>
      </c>
      <c r="H497" t="s">
        <v>239</v>
      </c>
      <c r="I497" t="s">
        <v>62</v>
      </c>
      <c r="J497" t="s">
        <v>63</v>
      </c>
      <c r="K497">
        <v>2</v>
      </c>
      <c r="L497" s="2">
        <v>6500</v>
      </c>
      <c r="M497">
        <v>15</v>
      </c>
      <c r="N497" s="2">
        <v>13000</v>
      </c>
      <c r="O497" s="2">
        <v>1950</v>
      </c>
      <c r="P497" s="2">
        <v>11050</v>
      </c>
      <c r="Q497" s="2">
        <v>6716.35</v>
      </c>
      <c r="R497" s="2">
        <v>4333.6499999999996</v>
      </c>
      <c r="S497" t="s">
        <v>53</v>
      </c>
      <c r="T497" t="s">
        <v>76</v>
      </c>
      <c r="U497" t="s">
        <v>77</v>
      </c>
      <c r="V497" t="s">
        <v>39</v>
      </c>
      <c r="W497" t="s">
        <v>124</v>
      </c>
      <c r="X497" t="s">
        <v>97</v>
      </c>
      <c r="Y497" t="s">
        <v>84</v>
      </c>
      <c r="Z497" t="s">
        <v>508</v>
      </c>
      <c r="AA497" t="s">
        <v>44</v>
      </c>
      <c r="AB497" t="s">
        <v>44</v>
      </c>
    </row>
    <row r="498" spans="1:28" x14ac:dyDescent="0.25">
      <c r="A498" t="s">
        <v>1573</v>
      </c>
      <c r="B498" s="1">
        <v>45333</v>
      </c>
      <c r="C498" t="s">
        <v>1574</v>
      </c>
      <c r="D498" t="s">
        <v>1575</v>
      </c>
      <c r="E498">
        <v>32</v>
      </c>
      <c r="F498" t="s">
        <v>48</v>
      </c>
      <c r="G498" t="s">
        <v>188</v>
      </c>
      <c r="H498" t="s">
        <v>189</v>
      </c>
      <c r="I498" t="s">
        <v>34</v>
      </c>
      <c r="J498" t="s">
        <v>190</v>
      </c>
      <c r="K498">
        <v>3</v>
      </c>
      <c r="L498" s="2">
        <v>1800</v>
      </c>
      <c r="M498">
        <v>0</v>
      </c>
      <c r="N498" s="2">
        <v>5400</v>
      </c>
      <c r="O498" s="2">
        <v>0</v>
      </c>
      <c r="P498" s="2">
        <v>5400</v>
      </c>
      <c r="Q498" s="2">
        <v>3687.86</v>
      </c>
      <c r="R498" s="2">
        <v>1712.14</v>
      </c>
      <c r="S498" t="s">
        <v>64</v>
      </c>
      <c r="T498" t="s">
        <v>37</v>
      </c>
      <c r="U498" t="s">
        <v>38</v>
      </c>
      <c r="V498" t="s">
        <v>39</v>
      </c>
      <c r="W498" t="s">
        <v>40</v>
      </c>
      <c r="X498" t="s">
        <v>97</v>
      </c>
      <c r="Y498" t="s">
        <v>84</v>
      </c>
      <c r="Z498" t="s">
        <v>43</v>
      </c>
      <c r="AA498" t="s">
        <v>44</v>
      </c>
      <c r="AB498" t="s">
        <v>44</v>
      </c>
    </row>
    <row r="499" spans="1:28" x14ac:dyDescent="0.25">
      <c r="A499" t="s">
        <v>1576</v>
      </c>
      <c r="B499" s="1">
        <v>45333</v>
      </c>
      <c r="C499" t="s">
        <v>1577</v>
      </c>
      <c r="D499" t="s">
        <v>1578</v>
      </c>
      <c r="E499">
        <v>34</v>
      </c>
      <c r="F499" t="s">
        <v>48</v>
      </c>
      <c r="G499" t="s">
        <v>243</v>
      </c>
      <c r="H499" t="s">
        <v>244</v>
      </c>
      <c r="I499" t="s">
        <v>103</v>
      </c>
      <c r="J499" t="s">
        <v>104</v>
      </c>
      <c r="K499">
        <v>1</v>
      </c>
      <c r="L499" s="2">
        <v>450</v>
      </c>
      <c r="M499">
        <v>15</v>
      </c>
      <c r="N499" s="2">
        <v>450</v>
      </c>
      <c r="O499" s="2">
        <v>67.5</v>
      </c>
      <c r="P499" s="2">
        <v>382.5</v>
      </c>
      <c r="Q499" s="2">
        <v>218.91</v>
      </c>
      <c r="R499" s="2">
        <v>163.59</v>
      </c>
      <c r="S499" t="s">
        <v>53</v>
      </c>
      <c r="T499" t="s">
        <v>178</v>
      </c>
      <c r="U499" t="s">
        <v>154</v>
      </c>
      <c r="V499" t="s">
        <v>39</v>
      </c>
      <c r="W499" t="s">
        <v>137</v>
      </c>
      <c r="X499" t="s">
        <v>41</v>
      </c>
      <c r="Y499" t="s">
        <v>56</v>
      </c>
      <c r="Z499" t="s">
        <v>43</v>
      </c>
      <c r="AA499" t="s">
        <v>44</v>
      </c>
      <c r="AB499" t="s">
        <v>68</v>
      </c>
    </row>
    <row r="500" spans="1:28" x14ac:dyDescent="0.25">
      <c r="A500" t="s">
        <v>1579</v>
      </c>
      <c r="B500" s="1">
        <v>45333</v>
      </c>
      <c r="C500" t="s">
        <v>1580</v>
      </c>
      <c r="D500" t="s">
        <v>1581</v>
      </c>
      <c r="E500">
        <v>53</v>
      </c>
      <c r="F500" t="s">
        <v>111</v>
      </c>
      <c r="G500" t="s">
        <v>81</v>
      </c>
      <c r="H500" t="s">
        <v>82</v>
      </c>
      <c r="I500" t="s">
        <v>51</v>
      </c>
      <c r="J500" t="s">
        <v>52</v>
      </c>
      <c r="K500">
        <v>3</v>
      </c>
      <c r="L500" s="2">
        <v>600</v>
      </c>
      <c r="M500">
        <v>5</v>
      </c>
      <c r="N500" s="2">
        <v>1800</v>
      </c>
      <c r="O500" s="2">
        <v>90</v>
      </c>
      <c r="P500" s="2">
        <v>1710</v>
      </c>
      <c r="Q500" s="2">
        <v>1203.78</v>
      </c>
      <c r="R500" s="2">
        <v>506.22</v>
      </c>
      <c r="S500" t="s">
        <v>36</v>
      </c>
      <c r="T500" t="s">
        <v>76</v>
      </c>
      <c r="U500" t="s">
        <v>77</v>
      </c>
      <c r="V500" t="s">
        <v>39</v>
      </c>
      <c r="W500" t="s">
        <v>137</v>
      </c>
      <c r="X500" t="s">
        <v>67</v>
      </c>
      <c r="Y500" t="s">
        <v>56</v>
      </c>
      <c r="Z500" t="s">
        <v>43</v>
      </c>
      <c r="AA500" t="s">
        <v>44</v>
      </c>
      <c r="AB500" t="s">
        <v>44</v>
      </c>
    </row>
    <row r="501" spans="1:28" x14ac:dyDescent="0.25">
      <c r="A501" t="s">
        <v>1582</v>
      </c>
      <c r="B501" s="1">
        <v>45333</v>
      </c>
      <c r="C501" t="s">
        <v>1583</v>
      </c>
      <c r="D501" t="s">
        <v>1584</v>
      </c>
      <c r="E501">
        <v>24</v>
      </c>
      <c r="F501" t="s">
        <v>31</v>
      </c>
      <c r="G501" t="s">
        <v>298</v>
      </c>
      <c r="H501" t="s">
        <v>299</v>
      </c>
      <c r="I501" t="s">
        <v>103</v>
      </c>
      <c r="J501" t="s">
        <v>104</v>
      </c>
      <c r="K501">
        <v>2</v>
      </c>
      <c r="L501" s="2">
        <v>700</v>
      </c>
      <c r="M501">
        <v>0</v>
      </c>
      <c r="N501" s="2">
        <v>1400</v>
      </c>
      <c r="O501" s="2">
        <v>0</v>
      </c>
      <c r="P501" s="2">
        <v>1400</v>
      </c>
      <c r="Q501" s="2">
        <v>867.93</v>
      </c>
      <c r="R501" s="2">
        <v>532.07000000000005</v>
      </c>
      <c r="S501" t="s">
        <v>53</v>
      </c>
      <c r="T501" t="s">
        <v>163</v>
      </c>
      <c r="U501" t="s">
        <v>164</v>
      </c>
      <c r="V501" t="s">
        <v>39</v>
      </c>
      <c r="W501" t="s">
        <v>92</v>
      </c>
      <c r="X501" t="s">
        <v>97</v>
      </c>
      <c r="Y501" t="s">
        <v>42</v>
      </c>
      <c r="Z501" t="s">
        <v>223</v>
      </c>
      <c r="AA501" t="s">
        <v>44</v>
      </c>
      <c r="AB501" t="s">
        <v>44</v>
      </c>
    </row>
    <row r="502" spans="1:28" x14ac:dyDescent="0.25">
      <c r="A502" t="s">
        <v>1585</v>
      </c>
      <c r="B502" s="1">
        <v>45333</v>
      </c>
      <c r="C502" t="s">
        <v>1586</v>
      </c>
      <c r="D502" t="s">
        <v>1587</v>
      </c>
      <c r="E502">
        <v>32</v>
      </c>
      <c r="F502" t="s">
        <v>111</v>
      </c>
      <c r="G502" t="s">
        <v>280</v>
      </c>
      <c r="H502" t="s">
        <v>281</v>
      </c>
      <c r="I502" t="s">
        <v>62</v>
      </c>
      <c r="J502" t="s">
        <v>190</v>
      </c>
      <c r="K502">
        <v>2</v>
      </c>
      <c r="L502" s="2">
        <v>700</v>
      </c>
      <c r="M502">
        <v>0</v>
      </c>
      <c r="N502" s="2">
        <v>1400</v>
      </c>
      <c r="O502" s="2">
        <v>0</v>
      </c>
      <c r="P502" s="2">
        <v>1400</v>
      </c>
      <c r="Q502" s="2">
        <v>907.02</v>
      </c>
      <c r="R502" s="2">
        <v>492.98</v>
      </c>
      <c r="S502" t="s">
        <v>53</v>
      </c>
      <c r="T502" t="s">
        <v>37</v>
      </c>
      <c r="U502" t="s">
        <v>38</v>
      </c>
      <c r="V502" t="s">
        <v>39</v>
      </c>
      <c r="W502" t="s">
        <v>40</v>
      </c>
      <c r="X502" t="s">
        <v>41</v>
      </c>
      <c r="Y502" t="s">
        <v>42</v>
      </c>
      <c r="Z502" t="s">
        <v>43</v>
      </c>
      <c r="AA502" t="s">
        <v>44</v>
      </c>
      <c r="AB502" t="s">
        <v>44</v>
      </c>
    </row>
    <row r="503" spans="1:28" x14ac:dyDescent="0.25">
      <c r="A503" t="s">
        <v>1588</v>
      </c>
      <c r="B503" s="1">
        <v>45333</v>
      </c>
      <c r="C503" t="s">
        <v>1125</v>
      </c>
      <c r="D503" t="s">
        <v>1126</v>
      </c>
      <c r="E503">
        <v>32</v>
      </c>
      <c r="F503" t="s">
        <v>48</v>
      </c>
      <c r="G503" t="s">
        <v>32</v>
      </c>
      <c r="H503" t="s">
        <v>33</v>
      </c>
      <c r="I503" t="s">
        <v>34</v>
      </c>
      <c r="J503" t="s">
        <v>35</v>
      </c>
      <c r="K503">
        <v>2</v>
      </c>
      <c r="L503" s="2">
        <v>55000</v>
      </c>
      <c r="M503">
        <v>25</v>
      </c>
      <c r="N503" s="2">
        <v>110000</v>
      </c>
      <c r="O503" s="2">
        <v>27500</v>
      </c>
      <c r="P503" s="2">
        <v>82500</v>
      </c>
      <c r="Q503" s="2">
        <v>64511.28</v>
      </c>
      <c r="R503" s="2">
        <v>17988.72</v>
      </c>
      <c r="S503" t="s">
        <v>36</v>
      </c>
      <c r="T503" t="s">
        <v>54</v>
      </c>
      <c r="U503" t="s">
        <v>55</v>
      </c>
      <c r="V503" t="s">
        <v>39</v>
      </c>
      <c r="W503" t="s">
        <v>66</v>
      </c>
      <c r="X503" t="s">
        <v>41</v>
      </c>
      <c r="Y503" t="s">
        <v>42</v>
      </c>
      <c r="Z503" t="s">
        <v>43</v>
      </c>
      <c r="AA503" t="s">
        <v>44</v>
      </c>
      <c r="AB503" t="s">
        <v>44</v>
      </c>
    </row>
    <row r="504" spans="1:28" x14ac:dyDescent="0.25">
      <c r="A504" t="s">
        <v>1589</v>
      </c>
      <c r="B504" s="1">
        <v>45333</v>
      </c>
      <c r="C504" t="s">
        <v>1590</v>
      </c>
      <c r="D504" t="s">
        <v>1591</v>
      </c>
      <c r="E504">
        <v>49</v>
      </c>
      <c r="F504" t="s">
        <v>111</v>
      </c>
      <c r="G504" t="s">
        <v>202</v>
      </c>
      <c r="H504" t="s">
        <v>203</v>
      </c>
      <c r="I504" t="s">
        <v>103</v>
      </c>
      <c r="J504" t="s">
        <v>104</v>
      </c>
      <c r="K504">
        <v>3</v>
      </c>
      <c r="L504" s="2">
        <v>550</v>
      </c>
      <c r="M504">
        <v>10</v>
      </c>
      <c r="N504" s="2">
        <v>1650</v>
      </c>
      <c r="O504" s="2">
        <v>165</v>
      </c>
      <c r="P504" s="2">
        <v>1485</v>
      </c>
      <c r="Q504" s="2">
        <v>1189.06</v>
      </c>
      <c r="R504" s="2">
        <v>295.94</v>
      </c>
      <c r="S504" t="s">
        <v>53</v>
      </c>
      <c r="T504" t="s">
        <v>114</v>
      </c>
      <c r="U504" t="s">
        <v>115</v>
      </c>
      <c r="V504" t="s">
        <v>39</v>
      </c>
      <c r="W504" t="s">
        <v>66</v>
      </c>
      <c r="X504" t="s">
        <v>41</v>
      </c>
      <c r="Y504" t="s">
        <v>56</v>
      </c>
      <c r="Z504" t="s">
        <v>43</v>
      </c>
      <c r="AA504" t="s">
        <v>44</v>
      </c>
      <c r="AB504" t="s">
        <v>44</v>
      </c>
    </row>
    <row r="505" spans="1:28" x14ac:dyDescent="0.25">
      <c r="A505" t="s">
        <v>1592</v>
      </c>
      <c r="B505" s="1">
        <v>45333</v>
      </c>
      <c r="C505" t="s">
        <v>1593</v>
      </c>
      <c r="D505" t="s">
        <v>1594</v>
      </c>
      <c r="E505">
        <v>42</v>
      </c>
      <c r="F505" t="s">
        <v>48</v>
      </c>
      <c r="G505" t="s">
        <v>217</v>
      </c>
      <c r="H505" t="s">
        <v>218</v>
      </c>
      <c r="I505" t="s">
        <v>34</v>
      </c>
      <c r="J505" t="s">
        <v>130</v>
      </c>
      <c r="K505">
        <v>2</v>
      </c>
      <c r="L505" s="2">
        <v>28000</v>
      </c>
      <c r="M505">
        <v>5</v>
      </c>
      <c r="N505" s="2">
        <v>56000</v>
      </c>
      <c r="O505" s="2">
        <v>2800</v>
      </c>
      <c r="P505" s="2">
        <v>53200</v>
      </c>
      <c r="Q505" s="2">
        <v>41054.79</v>
      </c>
      <c r="R505" s="2">
        <v>12145.21</v>
      </c>
      <c r="S505" t="s">
        <v>53</v>
      </c>
      <c r="T505" t="s">
        <v>222</v>
      </c>
      <c r="U505" t="s">
        <v>38</v>
      </c>
      <c r="V505" t="s">
        <v>39</v>
      </c>
      <c r="W505" t="s">
        <v>40</v>
      </c>
      <c r="X505" t="s">
        <v>41</v>
      </c>
      <c r="Y505" t="s">
        <v>42</v>
      </c>
      <c r="Z505" t="s">
        <v>43</v>
      </c>
      <c r="AA505" t="s">
        <v>44</v>
      </c>
      <c r="AB505" t="s">
        <v>44</v>
      </c>
    </row>
    <row r="506" spans="1:28" x14ac:dyDescent="0.25">
      <c r="A506" t="s">
        <v>1595</v>
      </c>
      <c r="B506" s="1">
        <v>45333</v>
      </c>
      <c r="C506" t="s">
        <v>1596</v>
      </c>
      <c r="D506" t="s">
        <v>1597</v>
      </c>
      <c r="E506">
        <v>42</v>
      </c>
      <c r="F506" t="s">
        <v>111</v>
      </c>
      <c r="G506" t="s">
        <v>352</v>
      </c>
      <c r="H506" t="s">
        <v>353</v>
      </c>
      <c r="I506" t="s">
        <v>103</v>
      </c>
      <c r="J506" t="s">
        <v>104</v>
      </c>
      <c r="K506">
        <v>1</v>
      </c>
      <c r="L506" s="2">
        <v>850</v>
      </c>
      <c r="M506">
        <v>5</v>
      </c>
      <c r="N506" s="2">
        <v>850</v>
      </c>
      <c r="O506" s="2">
        <v>42.5</v>
      </c>
      <c r="P506" s="2">
        <v>807.5</v>
      </c>
      <c r="Q506" s="2">
        <v>620.91999999999996</v>
      </c>
      <c r="R506" s="2">
        <v>186.58</v>
      </c>
      <c r="S506" t="s">
        <v>53</v>
      </c>
      <c r="T506" t="s">
        <v>407</v>
      </c>
      <c r="U506" t="s">
        <v>408</v>
      </c>
      <c r="V506" t="s">
        <v>39</v>
      </c>
      <c r="W506" t="s">
        <v>40</v>
      </c>
      <c r="X506" t="s">
        <v>97</v>
      </c>
      <c r="Y506" t="s">
        <v>42</v>
      </c>
      <c r="Z506" t="s">
        <v>43</v>
      </c>
      <c r="AA506" t="s">
        <v>44</v>
      </c>
      <c r="AB506" t="s">
        <v>44</v>
      </c>
    </row>
    <row r="507" spans="1:28" x14ac:dyDescent="0.25">
      <c r="A507" t="s">
        <v>1598</v>
      </c>
      <c r="B507" s="1">
        <v>45334</v>
      </c>
      <c r="C507" t="s">
        <v>1599</v>
      </c>
      <c r="D507" t="s">
        <v>1600</v>
      </c>
      <c r="E507">
        <v>58</v>
      </c>
      <c r="F507" t="s">
        <v>48</v>
      </c>
      <c r="G507" t="s">
        <v>72</v>
      </c>
      <c r="H507" t="s">
        <v>73</v>
      </c>
      <c r="I507" t="s">
        <v>74</v>
      </c>
      <c r="J507" t="s">
        <v>75</v>
      </c>
      <c r="K507">
        <v>2</v>
      </c>
      <c r="L507" s="2">
        <v>2200</v>
      </c>
      <c r="M507">
        <v>15</v>
      </c>
      <c r="N507" s="2">
        <v>4400</v>
      </c>
      <c r="O507" s="2">
        <v>660</v>
      </c>
      <c r="P507" s="2">
        <v>3740</v>
      </c>
      <c r="Q507" s="2">
        <v>2960.25</v>
      </c>
      <c r="R507" s="2">
        <v>779.75</v>
      </c>
      <c r="S507" t="s">
        <v>53</v>
      </c>
      <c r="T507" t="s">
        <v>178</v>
      </c>
      <c r="U507" t="s">
        <v>154</v>
      </c>
      <c r="V507" t="s">
        <v>39</v>
      </c>
      <c r="W507" t="s">
        <v>92</v>
      </c>
      <c r="X507" t="s">
        <v>97</v>
      </c>
      <c r="Y507" t="s">
        <v>56</v>
      </c>
      <c r="Z507" t="s">
        <v>43</v>
      </c>
      <c r="AA507" t="s">
        <v>68</v>
      </c>
      <c r="AB507" t="s">
        <v>44</v>
      </c>
    </row>
    <row r="508" spans="1:28" x14ac:dyDescent="0.25">
      <c r="A508" t="s">
        <v>1601</v>
      </c>
      <c r="B508" s="1">
        <v>45334</v>
      </c>
      <c r="C508" t="s">
        <v>1602</v>
      </c>
      <c r="D508" t="s">
        <v>1603</v>
      </c>
      <c r="E508">
        <v>23</v>
      </c>
      <c r="F508" t="s">
        <v>111</v>
      </c>
      <c r="G508" t="s">
        <v>32</v>
      </c>
      <c r="H508" t="s">
        <v>33</v>
      </c>
      <c r="I508" t="s">
        <v>34</v>
      </c>
      <c r="J508" t="s">
        <v>35</v>
      </c>
      <c r="K508">
        <v>1</v>
      </c>
      <c r="L508" s="2">
        <v>55000</v>
      </c>
      <c r="M508">
        <v>10</v>
      </c>
      <c r="N508" s="2">
        <v>55000</v>
      </c>
      <c r="O508" s="2">
        <v>5500</v>
      </c>
      <c r="P508" s="2">
        <v>49500</v>
      </c>
      <c r="Q508" s="2">
        <v>33999.410000000003</v>
      </c>
      <c r="R508" s="2">
        <v>15500.59</v>
      </c>
      <c r="S508" t="s">
        <v>53</v>
      </c>
      <c r="T508" t="s">
        <v>65</v>
      </c>
      <c r="U508" t="s">
        <v>65</v>
      </c>
      <c r="V508" t="s">
        <v>39</v>
      </c>
      <c r="W508" t="s">
        <v>137</v>
      </c>
      <c r="X508" t="s">
        <v>41</v>
      </c>
      <c r="Y508" t="s">
        <v>56</v>
      </c>
      <c r="Z508" t="s">
        <v>223</v>
      </c>
      <c r="AA508" t="s">
        <v>44</v>
      </c>
      <c r="AB508" t="s">
        <v>44</v>
      </c>
    </row>
    <row r="509" spans="1:28" x14ac:dyDescent="0.25">
      <c r="A509" t="s">
        <v>1604</v>
      </c>
      <c r="B509" s="1">
        <v>45334</v>
      </c>
      <c r="C509" t="s">
        <v>1605</v>
      </c>
      <c r="D509" t="s">
        <v>1606</v>
      </c>
      <c r="E509">
        <v>23</v>
      </c>
      <c r="F509" t="s">
        <v>31</v>
      </c>
      <c r="G509" t="s">
        <v>344</v>
      </c>
      <c r="H509" t="s">
        <v>345</v>
      </c>
      <c r="I509" t="s">
        <v>34</v>
      </c>
      <c r="J509" t="s">
        <v>121</v>
      </c>
      <c r="K509">
        <v>2</v>
      </c>
      <c r="L509" s="2">
        <v>1600</v>
      </c>
      <c r="M509">
        <v>15</v>
      </c>
      <c r="N509" s="2">
        <v>3200</v>
      </c>
      <c r="O509" s="2">
        <v>480</v>
      </c>
      <c r="P509" s="2">
        <v>2720</v>
      </c>
      <c r="Q509" s="2">
        <v>2074.6799999999998</v>
      </c>
      <c r="R509" s="2">
        <v>645.32000000000005</v>
      </c>
      <c r="S509" t="s">
        <v>64</v>
      </c>
      <c r="T509" t="s">
        <v>290</v>
      </c>
      <c r="U509" t="s">
        <v>291</v>
      </c>
      <c r="V509" t="s">
        <v>39</v>
      </c>
      <c r="W509" t="s">
        <v>92</v>
      </c>
      <c r="X509" t="s">
        <v>67</v>
      </c>
      <c r="Y509" t="s">
        <v>56</v>
      </c>
      <c r="Z509" t="s">
        <v>43</v>
      </c>
      <c r="AA509" t="s">
        <v>44</v>
      </c>
      <c r="AB509" t="s">
        <v>44</v>
      </c>
    </row>
    <row r="510" spans="1:28" x14ac:dyDescent="0.25">
      <c r="A510" t="s">
        <v>1607</v>
      </c>
      <c r="B510" s="1">
        <v>45334</v>
      </c>
      <c r="C510" t="s">
        <v>1608</v>
      </c>
      <c r="D510" t="s">
        <v>1609</v>
      </c>
      <c r="E510">
        <v>55</v>
      </c>
      <c r="F510" t="s">
        <v>48</v>
      </c>
      <c r="G510" t="s">
        <v>49</v>
      </c>
      <c r="H510" t="s">
        <v>50</v>
      </c>
      <c r="I510" t="s">
        <v>51</v>
      </c>
      <c r="J510" t="s">
        <v>52</v>
      </c>
      <c r="K510">
        <v>1</v>
      </c>
      <c r="L510" s="2">
        <v>500</v>
      </c>
      <c r="M510">
        <v>20</v>
      </c>
      <c r="N510" s="2">
        <v>500</v>
      </c>
      <c r="O510" s="2">
        <v>100</v>
      </c>
      <c r="P510" s="2">
        <v>400</v>
      </c>
      <c r="Q510" s="2">
        <v>237.53</v>
      </c>
      <c r="R510" s="2">
        <v>162.47</v>
      </c>
      <c r="S510" t="s">
        <v>53</v>
      </c>
      <c r="T510" t="s">
        <v>96</v>
      </c>
      <c r="U510" t="s">
        <v>96</v>
      </c>
      <c r="V510" t="s">
        <v>39</v>
      </c>
      <c r="W510" t="s">
        <v>40</v>
      </c>
      <c r="X510" t="s">
        <v>41</v>
      </c>
      <c r="Y510" t="s">
        <v>56</v>
      </c>
      <c r="Z510" t="s">
        <v>43</v>
      </c>
      <c r="AA510" t="s">
        <v>44</v>
      </c>
      <c r="AB510" t="s">
        <v>44</v>
      </c>
    </row>
    <row r="511" spans="1:28" x14ac:dyDescent="0.25">
      <c r="A511" t="s">
        <v>1610</v>
      </c>
      <c r="B511" s="1">
        <v>45334</v>
      </c>
      <c r="C511" t="s">
        <v>1611</v>
      </c>
      <c r="D511" t="s">
        <v>1612</v>
      </c>
      <c r="E511">
        <v>25</v>
      </c>
      <c r="F511" t="s">
        <v>48</v>
      </c>
      <c r="G511" t="s">
        <v>298</v>
      </c>
      <c r="H511" t="s">
        <v>299</v>
      </c>
      <c r="I511" t="s">
        <v>103</v>
      </c>
      <c r="J511" t="s">
        <v>104</v>
      </c>
      <c r="K511">
        <v>1</v>
      </c>
      <c r="L511" s="2">
        <v>700</v>
      </c>
      <c r="M511">
        <v>5</v>
      </c>
      <c r="N511" s="2">
        <v>700</v>
      </c>
      <c r="O511" s="2">
        <v>35</v>
      </c>
      <c r="P511" s="2">
        <v>665</v>
      </c>
      <c r="Q511" s="2">
        <v>467.4</v>
      </c>
      <c r="R511" s="2">
        <v>197.6</v>
      </c>
      <c r="S511" t="s">
        <v>53</v>
      </c>
      <c r="T511" t="s">
        <v>290</v>
      </c>
      <c r="U511" t="s">
        <v>291</v>
      </c>
      <c r="V511" t="s">
        <v>39</v>
      </c>
      <c r="W511" t="s">
        <v>92</v>
      </c>
      <c r="X511" t="s">
        <v>97</v>
      </c>
      <c r="Y511" t="s">
        <v>56</v>
      </c>
      <c r="Z511" t="s">
        <v>43</v>
      </c>
      <c r="AA511" t="s">
        <v>44</v>
      </c>
      <c r="AB511" t="s">
        <v>44</v>
      </c>
    </row>
    <row r="512" spans="1:28" x14ac:dyDescent="0.25">
      <c r="A512" t="s">
        <v>1613</v>
      </c>
      <c r="B512" s="1">
        <v>45334</v>
      </c>
      <c r="C512" t="s">
        <v>1614</v>
      </c>
      <c r="D512" t="s">
        <v>1615</v>
      </c>
      <c r="E512">
        <v>52</v>
      </c>
      <c r="F512" t="s">
        <v>48</v>
      </c>
      <c r="G512" t="s">
        <v>285</v>
      </c>
      <c r="H512" t="s">
        <v>286</v>
      </c>
      <c r="I512" t="s">
        <v>34</v>
      </c>
      <c r="J512" t="s">
        <v>121</v>
      </c>
      <c r="K512">
        <v>1</v>
      </c>
      <c r="L512" s="2">
        <v>3200</v>
      </c>
      <c r="M512">
        <v>20</v>
      </c>
      <c r="N512" s="2">
        <v>3200</v>
      </c>
      <c r="O512" s="2">
        <v>640</v>
      </c>
      <c r="P512" s="2">
        <v>2560</v>
      </c>
      <c r="Q512" s="2">
        <v>1560.42</v>
      </c>
      <c r="R512" s="2">
        <v>999.58</v>
      </c>
      <c r="S512" t="s">
        <v>53</v>
      </c>
      <c r="T512" t="s">
        <v>114</v>
      </c>
      <c r="U512" t="s">
        <v>115</v>
      </c>
      <c r="V512" t="s">
        <v>39</v>
      </c>
      <c r="W512" t="s">
        <v>137</v>
      </c>
      <c r="X512" t="s">
        <v>97</v>
      </c>
      <c r="Y512" t="s">
        <v>42</v>
      </c>
      <c r="Z512" t="s">
        <v>43</v>
      </c>
      <c r="AA512" t="s">
        <v>68</v>
      </c>
      <c r="AB512" t="s">
        <v>44</v>
      </c>
    </row>
    <row r="513" spans="1:28" x14ac:dyDescent="0.25">
      <c r="A513" t="s">
        <v>1616</v>
      </c>
      <c r="B513" s="1">
        <v>45334</v>
      </c>
      <c r="C513" t="s">
        <v>1617</v>
      </c>
      <c r="D513" t="s">
        <v>1618</v>
      </c>
      <c r="E513">
        <v>24</v>
      </c>
      <c r="F513" t="s">
        <v>48</v>
      </c>
      <c r="G513" t="s">
        <v>298</v>
      </c>
      <c r="H513" t="s">
        <v>299</v>
      </c>
      <c r="I513" t="s">
        <v>103</v>
      </c>
      <c r="J513" t="s">
        <v>104</v>
      </c>
      <c r="K513">
        <v>2</v>
      </c>
      <c r="L513" s="2">
        <v>700</v>
      </c>
      <c r="M513">
        <v>20</v>
      </c>
      <c r="N513" s="2">
        <v>1400</v>
      </c>
      <c r="O513" s="2">
        <v>280</v>
      </c>
      <c r="P513" s="2">
        <v>1120</v>
      </c>
      <c r="Q513" s="2">
        <v>721.79</v>
      </c>
      <c r="R513" s="2">
        <v>398.21</v>
      </c>
      <c r="S513" t="s">
        <v>64</v>
      </c>
      <c r="T513" t="s">
        <v>90</v>
      </c>
      <c r="U513" t="s">
        <v>91</v>
      </c>
      <c r="V513" t="s">
        <v>39</v>
      </c>
      <c r="W513" t="s">
        <v>137</v>
      </c>
      <c r="X513" t="s">
        <v>97</v>
      </c>
      <c r="Y513" t="s">
        <v>42</v>
      </c>
      <c r="Z513" t="s">
        <v>43</v>
      </c>
      <c r="AA513" t="s">
        <v>44</v>
      </c>
      <c r="AB513" t="s">
        <v>68</v>
      </c>
    </row>
    <row r="514" spans="1:28" x14ac:dyDescent="0.25">
      <c r="A514" t="s">
        <v>1619</v>
      </c>
      <c r="B514" s="1">
        <v>45334</v>
      </c>
      <c r="C514" t="s">
        <v>1620</v>
      </c>
      <c r="D514" t="s">
        <v>1621</v>
      </c>
      <c r="E514">
        <v>39</v>
      </c>
      <c r="F514" t="s">
        <v>31</v>
      </c>
      <c r="G514" t="s">
        <v>243</v>
      </c>
      <c r="H514" t="s">
        <v>244</v>
      </c>
      <c r="I514" t="s">
        <v>103</v>
      </c>
      <c r="J514" t="s">
        <v>104</v>
      </c>
      <c r="K514">
        <v>1</v>
      </c>
      <c r="L514" s="2">
        <v>450</v>
      </c>
      <c r="M514">
        <v>10</v>
      </c>
      <c r="N514" s="2">
        <v>450</v>
      </c>
      <c r="O514" s="2">
        <v>45</v>
      </c>
      <c r="P514" s="2">
        <v>405</v>
      </c>
      <c r="Q514" s="2">
        <v>302.58999999999997</v>
      </c>
      <c r="R514" s="2">
        <v>102.41</v>
      </c>
      <c r="S514" t="s">
        <v>53</v>
      </c>
      <c r="T514" t="s">
        <v>153</v>
      </c>
      <c r="U514" t="s">
        <v>154</v>
      </c>
      <c r="V514" t="s">
        <v>39</v>
      </c>
      <c r="W514" t="s">
        <v>124</v>
      </c>
      <c r="X514" t="s">
        <v>41</v>
      </c>
      <c r="Y514" t="s">
        <v>56</v>
      </c>
      <c r="Z514" t="s">
        <v>43</v>
      </c>
      <c r="AA514" t="s">
        <v>44</v>
      </c>
      <c r="AB514" t="s">
        <v>44</v>
      </c>
    </row>
    <row r="515" spans="1:28" x14ac:dyDescent="0.25">
      <c r="A515" t="s">
        <v>1622</v>
      </c>
      <c r="B515" s="1">
        <v>45335</v>
      </c>
      <c r="C515" t="s">
        <v>1623</v>
      </c>
      <c r="D515" t="s">
        <v>1624</v>
      </c>
      <c r="E515">
        <v>50</v>
      </c>
      <c r="F515" t="s">
        <v>31</v>
      </c>
      <c r="G515" t="s">
        <v>32</v>
      </c>
      <c r="H515" t="s">
        <v>33</v>
      </c>
      <c r="I515" t="s">
        <v>34</v>
      </c>
      <c r="J515" t="s">
        <v>35</v>
      </c>
      <c r="K515">
        <v>4</v>
      </c>
      <c r="L515" s="2">
        <v>55000</v>
      </c>
      <c r="M515">
        <v>5</v>
      </c>
      <c r="N515" s="2">
        <v>220000</v>
      </c>
      <c r="O515" s="2">
        <v>11000</v>
      </c>
      <c r="P515" s="2">
        <v>209000</v>
      </c>
      <c r="Q515" s="2">
        <v>132718.98000000001</v>
      </c>
      <c r="R515" s="2">
        <v>76281.02</v>
      </c>
      <c r="S515" t="s">
        <v>36</v>
      </c>
      <c r="T515" t="s">
        <v>37</v>
      </c>
      <c r="U515" t="s">
        <v>38</v>
      </c>
      <c r="V515" t="s">
        <v>39</v>
      </c>
      <c r="W515" t="s">
        <v>66</v>
      </c>
      <c r="X515" t="s">
        <v>41</v>
      </c>
      <c r="Y515" t="s">
        <v>42</v>
      </c>
      <c r="Z515" t="s">
        <v>144</v>
      </c>
      <c r="AA515" t="s">
        <v>44</v>
      </c>
      <c r="AB515" t="s">
        <v>44</v>
      </c>
    </row>
    <row r="516" spans="1:28" x14ac:dyDescent="0.25">
      <c r="A516" t="s">
        <v>1625</v>
      </c>
      <c r="B516" s="1">
        <v>45335</v>
      </c>
      <c r="C516" t="s">
        <v>1626</v>
      </c>
      <c r="D516" t="s">
        <v>1627</v>
      </c>
      <c r="E516">
        <v>32</v>
      </c>
      <c r="F516" t="s">
        <v>31</v>
      </c>
      <c r="G516" t="s">
        <v>238</v>
      </c>
      <c r="H516" t="s">
        <v>239</v>
      </c>
      <c r="I516" t="s">
        <v>62</v>
      </c>
      <c r="J516" t="s">
        <v>63</v>
      </c>
      <c r="K516">
        <v>2</v>
      </c>
      <c r="L516" s="2">
        <v>6500</v>
      </c>
      <c r="M516">
        <v>5</v>
      </c>
      <c r="N516" s="2">
        <v>13000</v>
      </c>
      <c r="O516" s="2">
        <v>650</v>
      </c>
      <c r="P516" s="2">
        <v>12350</v>
      </c>
      <c r="Q516" s="2">
        <v>9065.98</v>
      </c>
      <c r="R516" s="2">
        <v>3284.02</v>
      </c>
      <c r="S516" t="s">
        <v>53</v>
      </c>
      <c r="T516" t="s">
        <v>122</v>
      </c>
      <c r="U516" t="s">
        <v>123</v>
      </c>
      <c r="V516" t="s">
        <v>39</v>
      </c>
      <c r="W516" t="s">
        <v>137</v>
      </c>
      <c r="X516" t="s">
        <v>67</v>
      </c>
      <c r="Y516" t="s">
        <v>56</v>
      </c>
      <c r="Z516" t="s">
        <v>43</v>
      </c>
      <c r="AA516" t="s">
        <v>44</v>
      </c>
      <c r="AB516" t="s">
        <v>44</v>
      </c>
    </row>
    <row r="517" spans="1:28" x14ac:dyDescent="0.25">
      <c r="A517" t="s">
        <v>1628</v>
      </c>
      <c r="B517" s="1">
        <v>45335</v>
      </c>
      <c r="C517" t="s">
        <v>1629</v>
      </c>
      <c r="D517" t="s">
        <v>1630</v>
      </c>
      <c r="E517">
        <v>20</v>
      </c>
      <c r="F517" t="s">
        <v>48</v>
      </c>
      <c r="G517" t="s">
        <v>101</v>
      </c>
      <c r="H517" t="s">
        <v>102</v>
      </c>
      <c r="I517" t="s">
        <v>103</v>
      </c>
      <c r="J517" t="s">
        <v>104</v>
      </c>
      <c r="K517">
        <v>2</v>
      </c>
      <c r="L517" s="2">
        <v>1800</v>
      </c>
      <c r="M517">
        <v>20</v>
      </c>
      <c r="N517" s="2">
        <v>3600</v>
      </c>
      <c r="O517" s="2">
        <v>720</v>
      </c>
      <c r="P517" s="2">
        <v>2880</v>
      </c>
      <c r="Q517" s="2">
        <v>1960.75</v>
      </c>
      <c r="R517" s="2">
        <v>919.25</v>
      </c>
      <c r="S517" t="s">
        <v>53</v>
      </c>
      <c r="T517" t="s">
        <v>578</v>
      </c>
      <c r="U517" t="s">
        <v>579</v>
      </c>
      <c r="V517" t="s">
        <v>39</v>
      </c>
      <c r="W517" t="s">
        <v>137</v>
      </c>
      <c r="X517" t="s">
        <v>41</v>
      </c>
      <c r="Y517" t="s">
        <v>42</v>
      </c>
      <c r="Z517" t="s">
        <v>43</v>
      </c>
      <c r="AA517" t="s">
        <v>44</v>
      </c>
      <c r="AB517" t="s">
        <v>44</v>
      </c>
    </row>
    <row r="518" spans="1:28" x14ac:dyDescent="0.25">
      <c r="A518" t="s">
        <v>1631</v>
      </c>
      <c r="B518" s="1">
        <v>45335</v>
      </c>
      <c r="C518" t="s">
        <v>1632</v>
      </c>
      <c r="D518" t="s">
        <v>1633</v>
      </c>
      <c r="E518">
        <v>34</v>
      </c>
      <c r="F518" t="s">
        <v>31</v>
      </c>
      <c r="G518" t="s">
        <v>561</v>
      </c>
      <c r="H518" t="s">
        <v>562</v>
      </c>
      <c r="I518" t="s">
        <v>34</v>
      </c>
      <c r="J518" t="s">
        <v>143</v>
      </c>
      <c r="K518">
        <v>1</v>
      </c>
      <c r="L518" s="2">
        <v>900</v>
      </c>
      <c r="M518">
        <v>25</v>
      </c>
      <c r="N518" s="2">
        <v>900</v>
      </c>
      <c r="O518" s="2">
        <v>225</v>
      </c>
      <c r="P518" s="2">
        <v>675</v>
      </c>
      <c r="Q518" s="2">
        <v>386.75</v>
      </c>
      <c r="R518" s="2">
        <v>288.25</v>
      </c>
      <c r="S518" t="s">
        <v>36</v>
      </c>
      <c r="T518" t="s">
        <v>153</v>
      </c>
      <c r="U518" t="s">
        <v>154</v>
      </c>
      <c r="V518" t="s">
        <v>39</v>
      </c>
      <c r="W518" t="s">
        <v>66</v>
      </c>
      <c r="X518" t="s">
        <v>67</v>
      </c>
      <c r="Y518" t="s">
        <v>56</v>
      </c>
      <c r="Z518" t="s">
        <v>43</v>
      </c>
      <c r="AA518" t="s">
        <v>44</v>
      </c>
      <c r="AB518" t="s">
        <v>44</v>
      </c>
    </row>
    <row r="519" spans="1:28" x14ac:dyDescent="0.25">
      <c r="A519" t="s">
        <v>1634</v>
      </c>
      <c r="B519" s="1">
        <v>45335</v>
      </c>
      <c r="C519" t="s">
        <v>1262</v>
      </c>
      <c r="D519" t="s">
        <v>1263</v>
      </c>
      <c r="E519">
        <v>19</v>
      </c>
      <c r="F519" t="s">
        <v>111</v>
      </c>
      <c r="G519" t="s">
        <v>60</v>
      </c>
      <c r="H519" t="s">
        <v>61</v>
      </c>
      <c r="I519" t="s">
        <v>62</v>
      </c>
      <c r="J519" t="s">
        <v>63</v>
      </c>
      <c r="K519">
        <v>5</v>
      </c>
      <c r="L519" s="2">
        <v>3500</v>
      </c>
      <c r="M519">
        <v>0</v>
      </c>
      <c r="N519" s="2">
        <v>17500</v>
      </c>
      <c r="O519" s="2">
        <v>0</v>
      </c>
      <c r="P519" s="2">
        <v>17500</v>
      </c>
      <c r="Q519" s="2">
        <v>10122.16</v>
      </c>
      <c r="R519" s="2">
        <v>7377.84</v>
      </c>
      <c r="S519" t="s">
        <v>36</v>
      </c>
      <c r="T519" t="s">
        <v>222</v>
      </c>
      <c r="U519" t="s">
        <v>38</v>
      </c>
      <c r="V519" t="s">
        <v>39</v>
      </c>
      <c r="W519" t="s">
        <v>137</v>
      </c>
      <c r="X519" t="s">
        <v>97</v>
      </c>
      <c r="Y519" t="s">
        <v>56</v>
      </c>
      <c r="Z519" t="s">
        <v>43</v>
      </c>
      <c r="AA519" t="s">
        <v>44</v>
      </c>
      <c r="AB519" t="s">
        <v>68</v>
      </c>
    </row>
    <row r="520" spans="1:28" x14ac:dyDescent="0.25">
      <c r="A520" t="s">
        <v>1635</v>
      </c>
      <c r="B520" s="1">
        <v>45335</v>
      </c>
      <c r="C520" t="s">
        <v>1636</v>
      </c>
      <c r="D520" t="s">
        <v>1637</v>
      </c>
      <c r="E520">
        <v>24</v>
      </c>
      <c r="F520" t="s">
        <v>31</v>
      </c>
      <c r="G520" t="s">
        <v>119</v>
      </c>
      <c r="H520" t="s">
        <v>120</v>
      </c>
      <c r="I520" t="s">
        <v>62</v>
      </c>
      <c r="J520" t="s">
        <v>121</v>
      </c>
      <c r="K520">
        <v>4</v>
      </c>
      <c r="L520" s="2">
        <v>4800</v>
      </c>
      <c r="M520">
        <v>0</v>
      </c>
      <c r="N520" s="2">
        <v>19200</v>
      </c>
      <c r="O520" s="2">
        <v>0</v>
      </c>
      <c r="P520" s="2">
        <v>19200</v>
      </c>
      <c r="Q520" s="2">
        <v>11153.31</v>
      </c>
      <c r="R520" s="2">
        <v>8046.69</v>
      </c>
      <c r="S520" t="s">
        <v>53</v>
      </c>
      <c r="T520" t="s">
        <v>76</v>
      </c>
      <c r="U520" t="s">
        <v>77</v>
      </c>
      <c r="V520" t="s">
        <v>39</v>
      </c>
      <c r="W520" t="s">
        <v>83</v>
      </c>
      <c r="X520" t="s">
        <v>67</v>
      </c>
      <c r="Y520" t="s">
        <v>56</v>
      </c>
      <c r="Z520" t="s">
        <v>43</v>
      </c>
      <c r="AA520" t="s">
        <v>44</v>
      </c>
      <c r="AB520" t="s">
        <v>44</v>
      </c>
    </row>
    <row r="521" spans="1:28" x14ac:dyDescent="0.25">
      <c r="A521" t="s">
        <v>1638</v>
      </c>
      <c r="B521" s="1">
        <v>45335</v>
      </c>
      <c r="C521" t="s">
        <v>1189</v>
      </c>
      <c r="D521" t="s">
        <v>1190</v>
      </c>
      <c r="E521">
        <v>53</v>
      </c>
      <c r="F521" t="s">
        <v>111</v>
      </c>
      <c r="G521" t="s">
        <v>32</v>
      </c>
      <c r="H521" t="s">
        <v>33</v>
      </c>
      <c r="I521" t="s">
        <v>34</v>
      </c>
      <c r="J521" t="s">
        <v>35</v>
      </c>
      <c r="K521">
        <v>2</v>
      </c>
      <c r="L521" s="2">
        <v>55000</v>
      </c>
      <c r="M521">
        <v>20</v>
      </c>
      <c r="N521" s="2">
        <v>110000</v>
      </c>
      <c r="O521" s="2">
        <v>22000</v>
      </c>
      <c r="P521" s="2">
        <v>88000</v>
      </c>
      <c r="Q521" s="2">
        <v>58780.46</v>
      </c>
      <c r="R521" s="2">
        <v>29219.54</v>
      </c>
      <c r="S521" t="s">
        <v>53</v>
      </c>
      <c r="T521" t="s">
        <v>76</v>
      </c>
      <c r="U521" t="s">
        <v>77</v>
      </c>
      <c r="V521" t="s">
        <v>39</v>
      </c>
      <c r="W521" t="s">
        <v>92</v>
      </c>
      <c r="X521" t="s">
        <v>67</v>
      </c>
      <c r="Y521" t="s">
        <v>56</v>
      </c>
      <c r="Z521" t="s">
        <v>223</v>
      </c>
      <c r="AA521" t="s">
        <v>44</v>
      </c>
      <c r="AB521" t="s">
        <v>44</v>
      </c>
    </row>
    <row r="522" spans="1:28" x14ac:dyDescent="0.25">
      <c r="A522" t="s">
        <v>1639</v>
      </c>
      <c r="B522" s="1">
        <v>45335</v>
      </c>
      <c r="C522" t="s">
        <v>1640</v>
      </c>
      <c r="D522" t="s">
        <v>1641</v>
      </c>
      <c r="E522">
        <v>38</v>
      </c>
      <c r="F522" t="s">
        <v>31</v>
      </c>
      <c r="G522" t="s">
        <v>273</v>
      </c>
      <c r="H522" t="s">
        <v>274</v>
      </c>
      <c r="I522" t="s">
        <v>51</v>
      </c>
      <c r="J522" t="s">
        <v>52</v>
      </c>
      <c r="K522">
        <v>2</v>
      </c>
      <c r="L522" s="2">
        <v>250</v>
      </c>
      <c r="M522">
        <v>0</v>
      </c>
      <c r="N522" s="2">
        <v>500</v>
      </c>
      <c r="O522" s="2">
        <v>0</v>
      </c>
      <c r="P522" s="2">
        <v>500</v>
      </c>
      <c r="Q522" s="2">
        <v>379.65</v>
      </c>
      <c r="R522" s="2">
        <v>120.35</v>
      </c>
      <c r="S522" t="s">
        <v>53</v>
      </c>
      <c r="T522" t="s">
        <v>578</v>
      </c>
      <c r="U522" t="s">
        <v>579</v>
      </c>
      <c r="V522" t="s">
        <v>39</v>
      </c>
      <c r="W522" t="s">
        <v>124</v>
      </c>
      <c r="X522" t="s">
        <v>41</v>
      </c>
      <c r="Y522" t="s">
        <v>42</v>
      </c>
      <c r="Z522" t="s">
        <v>43</v>
      </c>
      <c r="AA522" t="s">
        <v>44</v>
      </c>
      <c r="AB522" t="s">
        <v>44</v>
      </c>
    </row>
    <row r="523" spans="1:28" x14ac:dyDescent="0.25">
      <c r="A523" t="s">
        <v>1642</v>
      </c>
      <c r="B523" s="1">
        <v>45335</v>
      </c>
      <c r="C523" t="s">
        <v>1643</v>
      </c>
      <c r="D523" t="s">
        <v>1644</v>
      </c>
      <c r="E523">
        <v>48</v>
      </c>
      <c r="F523" t="s">
        <v>31</v>
      </c>
      <c r="G523" t="s">
        <v>128</v>
      </c>
      <c r="H523" t="s">
        <v>129</v>
      </c>
      <c r="I523" t="s">
        <v>74</v>
      </c>
      <c r="J523" t="s">
        <v>130</v>
      </c>
      <c r="K523">
        <v>1</v>
      </c>
      <c r="L523" s="2">
        <v>1700</v>
      </c>
      <c r="M523">
        <v>20</v>
      </c>
      <c r="N523" s="2">
        <v>1700</v>
      </c>
      <c r="O523" s="2">
        <v>340</v>
      </c>
      <c r="P523" s="2">
        <v>1360</v>
      </c>
      <c r="Q523" s="2">
        <v>943.72</v>
      </c>
      <c r="R523" s="2">
        <v>416.28</v>
      </c>
      <c r="S523" t="s">
        <v>64</v>
      </c>
      <c r="T523" t="s">
        <v>90</v>
      </c>
      <c r="U523" t="s">
        <v>91</v>
      </c>
      <c r="V523" t="s">
        <v>39</v>
      </c>
      <c r="W523" t="s">
        <v>66</v>
      </c>
      <c r="X523" t="s">
        <v>97</v>
      </c>
      <c r="Y523" t="s">
        <v>56</v>
      </c>
      <c r="Z523" t="s">
        <v>223</v>
      </c>
      <c r="AA523" t="s">
        <v>44</v>
      </c>
      <c r="AB523" t="s">
        <v>44</v>
      </c>
    </row>
    <row r="524" spans="1:28" x14ac:dyDescent="0.25">
      <c r="A524" t="s">
        <v>1645</v>
      </c>
      <c r="B524" s="1">
        <v>45335</v>
      </c>
      <c r="C524" t="s">
        <v>1646</v>
      </c>
      <c r="D524" t="s">
        <v>1647</v>
      </c>
      <c r="E524">
        <v>40</v>
      </c>
      <c r="F524" t="s">
        <v>48</v>
      </c>
      <c r="G524" t="s">
        <v>344</v>
      </c>
      <c r="H524" t="s">
        <v>345</v>
      </c>
      <c r="I524" t="s">
        <v>34</v>
      </c>
      <c r="J524" t="s">
        <v>121</v>
      </c>
      <c r="K524">
        <v>1</v>
      </c>
      <c r="L524" s="2">
        <v>1600</v>
      </c>
      <c r="M524">
        <v>15</v>
      </c>
      <c r="N524" s="2">
        <v>1600</v>
      </c>
      <c r="O524" s="2">
        <v>240</v>
      </c>
      <c r="P524" s="2">
        <v>1360</v>
      </c>
      <c r="Q524" s="2">
        <v>907.65</v>
      </c>
      <c r="R524" s="2">
        <v>452.35</v>
      </c>
      <c r="S524" t="s">
        <v>53</v>
      </c>
      <c r="T524" t="s">
        <v>90</v>
      </c>
      <c r="U524" t="s">
        <v>91</v>
      </c>
      <c r="V524" t="s">
        <v>39</v>
      </c>
      <c r="W524" t="s">
        <v>92</v>
      </c>
      <c r="X524" t="s">
        <v>97</v>
      </c>
      <c r="Y524" t="s">
        <v>42</v>
      </c>
      <c r="Z524" t="s">
        <v>43</v>
      </c>
      <c r="AA524" t="s">
        <v>44</v>
      </c>
      <c r="AB524" t="s">
        <v>44</v>
      </c>
    </row>
    <row r="525" spans="1:28" x14ac:dyDescent="0.25">
      <c r="A525" t="s">
        <v>1648</v>
      </c>
      <c r="B525" s="1">
        <v>45336</v>
      </c>
      <c r="C525" t="s">
        <v>567</v>
      </c>
      <c r="D525" t="s">
        <v>568</v>
      </c>
      <c r="E525">
        <v>44</v>
      </c>
      <c r="F525" t="s">
        <v>31</v>
      </c>
      <c r="G525" t="s">
        <v>81</v>
      </c>
      <c r="H525" t="s">
        <v>82</v>
      </c>
      <c r="I525" t="s">
        <v>51</v>
      </c>
      <c r="J525" t="s">
        <v>52</v>
      </c>
      <c r="K525">
        <v>4</v>
      </c>
      <c r="L525" s="2">
        <v>600</v>
      </c>
      <c r="M525">
        <v>15</v>
      </c>
      <c r="N525" s="2">
        <v>2400</v>
      </c>
      <c r="O525" s="2">
        <v>360</v>
      </c>
      <c r="P525" s="2">
        <v>2040</v>
      </c>
      <c r="Q525" s="2">
        <v>1316.05</v>
      </c>
      <c r="R525" s="2">
        <v>723.95</v>
      </c>
      <c r="S525" t="s">
        <v>53</v>
      </c>
      <c r="T525" t="s">
        <v>275</v>
      </c>
      <c r="U525" t="s">
        <v>123</v>
      </c>
      <c r="V525" t="s">
        <v>39</v>
      </c>
      <c r="W525" t="s">
        <v>92</v>
      </c>
      <c r="X525" t="s">
        <v>67</v>
      </c>
      <c r="Y525" t="s">
        <v>56</v>
      </c>
      <c r="Z525" t="s">
        <v>223</v>
      </c>
      <c r="AA525" t="s">
        <v>44</v>
      </c>
      <c r="AB525" t="s">
        <v>44</v>
      </c>
    </row>
    <row r="526" spans="1:28" x14ac:dyDescent="0.25">
      <c r="A526" t="s">
        <v>1649</v>
      </c>
      <c r="B526" s="1">
        <v>45336</v>
      </c>
      <c r="C526" t="s">
        <v>1650</v>
      </c>
      <c r="D526" t="s">
        <v>1651</v>
      </c>
      <c r="E526">
        <v>34</v>
      </c>
      <c r="F526" t="s">
        <v>31</v>
      </c>
      <c r="G526" t="s">
        <v>561</v>
      </c>
      <c r="H526" t="s">
        <v>562</v>
      </c>
      <c r="I526" t="s">
        <v>34</v>
      </c>
      <c r="J526" t="s">
        <v>143</v>
      </c>
      <c r="K526">
        <v>1</v>
      </c>
      <c r="L526" s="2">
        <v>900</v>
      </c>
      <c r="M526">
        <v>25</v>
      </c>
      <c r="N526" s="2">
        <v>900</v>
      </c>
      <c r="O526" s="2">
        <v>225</v>
      </c>
      <c r="P526" s="2">
        <v>675</v>
      </c>
      <c r="Q526" s="2">
        <v>496.73</v>
      </c>
      <c r="R526" s="2">
        <v>178.27</v>
      </c>
      <c r="S526" t="s">
        <v>53</v>
      </c>
      <c r="T526" t="s">
        <v>114</v>
      </c>
      <c r="U526" t="s">
        <v>115</v>
      </c>
      <c r="V526" t="s">
        <v>39</v>
      </c>
      <c r="W526" t="s">
        <v>124</v>
      </c>
      <c r="X526" t="s">
        <v>41</v>
      </c>
      <c r="Y526" t="s">
        <v>56</v>
      </c>
      <c r="Z526" t="s">
        <v>43</v>
      </c>
      <c r="AA526" t="s">
        <v>44</v>
      </c>
      <c r="AB526" t="s">
        <v>44</v>
      </c>
    </row>
    <row r="527" spans="1:28" x14ac:dyDescent="0.25">
      <c r="A527" t="s">
        <v>1652</v>
      </c>
      <c r="B527" s="1">
        <v>45336</v>
      </c>
      <c r="C527" t="s">
        <v>1653</v>
      </c>
      <c r="D527" t="s">
        <v>1654</v>
      </c>
      <c r="E527">
        <v>38</v>
      </c>
      <c r="F527" t="s">
        <v>111</v>
      </c>
      <c r="G527" t="s">
        <v>280</v>
      </c>
      <c r="H527" t="s">
        <v>281</v>
      </c>
      <c r="I527" t="s">
        <v>62</v>
      </c>
      <c r="J527" t="s">
        <v>190</v>
      </c>
      <c r="K527">
        <v>3</v>
      </c>
      <c r="L527" s="2">
        <v>700</v>
      </c>
      <c r="M527">
        <v>10</v>
      </c>
      <c r="N527" s="2">
        <v>2100</v>
      </c>
      <c r="O527" s="2">
        <v>210</v>
      </c>
      <c r="P527" s="2">
        <v>1890</v>
      </c>
      <c r="Q527" s="2">
        <v>1130.6600000000001</v>
      </c>
      <c r="R527" s="2">
        <v>759.34</v>
      </c>
      <c r="S527" t="s">
        <v>36</v>
      </c>
      <c r="T527" t="s">
        <v>163</v>
      </c>
      <c r="U527" t="s">
        <v>164</v>
      </c>
      <c r="V527" t="s">
        <v>39</v>
      </c>
      <c r="W527" t="s">
        <v>137</v>
      </c>
      <c r="X527" t="s">
        <v>41</v>
      </c>
      <c r="Y527" t="s">
        <v>56</v>
      </c>
      <c r="Z527" t="s">
        <v>107</v>
      </c>
      <c r="AA527" t="s">
        <v>44</v>
      </c>
      <c r="AB527" t="s">
        <v>44</v>
      </c>
    </row>
    <row r="528" spans="1:28" x14ac:dyDescent="0.25">
      <c r="A528" t="s">
        <v>1655</v>
      </c>
      <c r="B528" s="1">
        <v>45336</v>
      </c>
      <c r="C528" t="s">
        <v>1656</v>
      </c>
      <c r="D528" t="s">
        <v>1657</v>
      </c>
      <c r="E528">
        <v>46</v>
      </c>
      <c r="F528" t="s">
        <v>111</v>
      </c>
      <c r="G528" t="s">
        <v>88</v>
      </c>
      <c r="H528" t="s">
        <v>89</v>
      </c>
      <c r="I528" t="s">
        <v>62</v>
      </c>
      <c r="J528" t="s">
        <v>63</v>
      </c>
      <c r="K528">
        <v>3</v>
      </c>
      <c r="L528" s="2">
        <v>4200</v>
      </c>
      <c r="M528">
        <v>10</v>
      </c>
      <c r="N528" s="2">
        <v>12600</v>
      </c>
      <c r="O528" s="2">
        <v>1260</v>
      </c>
      <c r="P528" s="2">
        <v>11340</v>
      </c>
      <c r="Q528" s="2">
        <v>6722.01</v>
      </c>
      <c r="R528" s="2">
        <v>4617.99</v>
      </c>
      <c r="S528" t="s">
        <v>53</v>
      </c>
      <c r="T528" t="s">
        <v>222</v>
      </c>
      <c r="U528" t="s">
        <v>38</v>
      </c>
      <c r="V528" t="s">
        <v>39</v>
      </c>
      <c r="W528" t="s">
        <v>66</v>
      </c>
      <c r="X528" t="s">
        <v>67</v>
      </c>
      <c r="Y528" t="s">
        <v>56</v>
      </c>
      <c r="Z528" t="s">
        <v>43</v>
      </c>
      <c r="AA528" t="s">
        <v>44</v>
      </c>
      <c r="AB528" t="s">
        <v>44</v>
      </c>
    </row>
    <row r="529" spans="1:28" x14ac:dyDescent="0.25">
      <c r="A529" t="s">
        <v>1658</v>
      </c>
      <c r="B529" s="1">
        <v>45336</v>
      </c>
      <c r="C529" t="s">
        <v>1659</v>
      </c>
      <c r="D529" t="s">
        <v>1660</v>
      </c>
      <c r="E529">
        <v>45</v>
      </c>
      <c r="F529" t="s">
        <v>48</v>
      </c>
      <c r="G529" t="s">
        <v>280</v>
      </c>
      <c r="H529" t="s">
        <v>281</v>
      </c>
      <c r="I529" t="s">
        <v>62</v>
      </c>
      <c r="J529" t="s">
        <v>190</v>
      </c>
      <c r="K529">
        <v>2</v>
      </c>
      <c r="L529" s="2">
        <v>700</v>
      </c>
      <c r="M529">
        <v>10</v>
      </c>
      <c r="N529" s="2">
        <v>1400</v>
      </c>
      <c r="O529" s="2">
        <v>140</v>
      </c>
      <c r="P529" s="2">
        <v>1260</v>
      </c>
      <c r="Q529" s="2">
        <v>744.83</v>
      </c>
      <c r="R529" s="2">
        <v>515.16999999999996</v>
      </c>
      <c r="S529" t="s">
        <v>36</v>
      </c>
      <c r="T529" t="s">
        <v>222</v>
      </c>
      <c r="U529" t="s">
        <v>38</v>
      </c>
      <c r="V529" t="s">
        <v>39</v>
      </c>
      <c r="W529" t="s">
        <v>92</v>
      </c>
      <c r="X529" t="s">
        <v>41</v>
      </c>
      <c r="Y529" t="s">
        <v>42</v>
      </c>
      <c r="Z529" t="s">
        <v>43</v>
      </c>
      <c r="AA529" t="s">
        <v>44</v>
      </c>
      <c r="AB529" t="s">
        <v>44</v>
      </c>
    </row>
    <row r="530" spans="1:28" x14ac:dyDescent="0.25">
      <c r="A530" t="s">
        <v>1661</v>
      </c>
      <c r="B530" s="1">
        <v>45336</v>
      </c>
      <c r="C530" t="s">
        <v>1662</v>
      </c>
      <c r="D530" t="s">
        <v>1663</v>
      </c>
      <c r="E530">
        <v>50</v>
      </c>
      <c r="F530" t="s">
        <v>48</v>
      </c>
      <c r="G530" t="s">
        <v>72</v>
      </c>
      <c r="H530" t="s">
        <v>73</v>
      </c>
      <c r="I530" t="s">
        <v>74</v>
      </c>
      <c r="J530" t="s">
        <v>75</v>
      </c>
      <c r="K530">
        <v>4</v>
      </c>
      <c r="L530" s="2">
        <v>2200</v>
      </c>
      <c r="M530">
        <v>5</v>
      </c>
      <c r="N530" s="2">
        <v>8800</v>
      </c>
      <c r="O530" s="2">
        <v>440</v>
      </c>
      <c r="P530" s="2">
        <v>8360</v>
      </c>
      <c r="Q530" s="2">
        <v>4889.6000000000004</v>
      </c>
      <c r="R530" s="2">
        <v>3470.4</v>
      </c>
      <c r="S530" t="s">
        <v>53</v>
      </c>
      <c r="T530" t="s">
        <v>398</v>
      </c>
      <c r="U530" t="s">
        <v>399</v>
      </c>
      <c r="V530" t="s">
        <v>39</v>
      </c>
      <c r="W530" t="s">
        <v>137</v>
      </c>
      <c r="X530" t="s">
        <v>97</v>
      </c>
      <c r="Y530" t="s">
        <v>42</v>
      </c>
      <c r="Z530" t="s">
        <v>43</v>
      </c>
      <c r="AA530" t="s">
        <v>44</v>
      </c>
      <c r="AB530" t="s">
        <v>44</v>
      </c>
    </row>
    <row r="531" spans="1:28" x14ac:dyDescent="0.25">
      <c r="A531" t="s">
        <v>1664</v>
      </c>
      <c r="B531" s="1">
        <v>45336</v>
      </c>
      <c r="C531" t="s">
        <v>1665</v>
      </c>
      <c r="D531" t="s">
        <v>1666</v>
      </c>
      <c r="E531">
        <v>46</v>
      </c>
      <c r="F531" t="s">
        <v>48</v>
      </c>
      <c r="G531" t="s">
        <v>88</v>
      </c>
      <c r="H531" t="s">
        <v>89</v>
      </c>
      <c r="I531" t="s">
        <v>62</v>
      </c>
      <c r="J531" t="s">
        <v>63</v>
      </c>
      <c r="K531">
        <v>1</v>
      </c>
      <c r="L531" s="2">
        <v>4200</v>
      </c>
      <c r="M531">
        <v>20</v>
      </c>
      <c r="N531" s="2">
        <v>4200</v>
      </c>
      <c r="O531" s="2">
        <v>840</v>
      </c>
      <c r="P531" s="2">
        <v>3360</v>
      </c>
      <c r="Q531" s="2">
        <v>2748.58</v>
      </c>
      <c r="R531" s="2">
        <v>611.41999999999996</v>
      </c>
      <c r="S531" t="s">
        <v>53</v>
      </c>
      <c r="T531" t="s">
        <v>263</v>
      </c>
      <c r="U531" t="s">
        <v>91</v>
      </c>
      <c r="V531" t="s">
        <v>39</v>
      </c>
      <c r="W531" t="s">
        <v>83</v>
      </c>
      <c r="X531" t="s">
        <v>97</v>
      </c>
      <c r="Y531" t="s">
        <v>42</v>
      </c>
      <c r="Z531" t="s">
        <v>43</v>
      </c>
      <c r="AA531" t="s">
        <v>44</v>
      </c>
      <c r="AB531" t="s">
        <v>44</v>
      </c>
    </row>
    <row r="532" spans="1:28" x14ac:dyDescent="0.25">
      <c r="A532" t="s">
        <v>1667</v>
      </c>
      <c r="B532" s="1">
        <v>45336</v>
      </c>
      <c r="C532" t="s">
        <v>1668</v>
      </c>
      <c r="D532" t="s">
        <v>1669</v>
      </c>
      <c r="E532">
        <v>36</v>
      </c>
      <c r="F532" t="s">
        <v>48</v>
      </c>
      <c r="G532" t="s">
        <v>148</v>
      </c>
      <c r="H532" t="s">
        <v>149</v>
      </c>
      <c r="I532" t="s">
        <v>74</v>
      </c>
      <c r="J532" t="s">
        <v>130</v>
      </c>
      <c r="K532">
        <v>1</v>
      </c>
      <c r="L532" s="2">
        <v>3500</v>
      </c>
      <c r="M532">
        <v>15</v>
      </c>
      <c r="N532" s="2">
        <v>3500</v>
      </c>
      <c r="O532" s="2">
        <v>525</v>
      </c>
      <c r="P532" s="2">
        <v>2975</v>
      </c>
      <c r="Q532" s="2">
        <v>1948.78</v>
      </c>
      <c r="R532" s="2">
        <v>1026.22</v>
      </c>
      <c r="S532" t="s">
        <v>53</v>
      </c>
      <c r="T532" t="s">
        <v>178</v>
      </c>
      <c r="U532" t="s">
        <v>154</v>
      </c>
      <c r="V532" t="s">
        <v>39</v>
      </c>
      <c r="W532" t="s">
        <v>66</v>
      </c>
      <c r="X532" t="s">
        <v>41</v>
      </c>
      <c r="Y532" t="s">
        <v>42</v>
      </c>
      <c r="Z532" t="s">
        <v>43</v>
      </c>
      <c r="AA532" t="s">
        <v>44</v>
      </c>
      <c r="AB532" t="s">
        <v>44</v>
      </c>
    </row>
    <row r="533" spans="1:28" x14ac:dyDescent="0.25">
      <c r="A533" t="s">
        <v>1670</v>
      </c>
      <c r="B533" s="1">
        <v>45336</v>
      </c>
      <c r="C533" t="s">
        <v>1671</v>
      </c>
      <c r="D533" t="s">
        <v>1672</v>
      </c>
      <c r="E533">
        <v>43</v>
      </c>
      <c r="F533" t="s">
        <v>111</v>
      </c>
      <c r="G533" t="s">
        <v>134</v>
      </c>
      <c r="H533" t="s">
        <v>135</v>
      </c>
      <c r="I533" t="s">
        <v>62</v>
      </c>
      <c r="J533" t="s">
        <v>130</v>
      </c>
      <c r="K533">
        <v>2</v>
      </c>
      <c r="L533" s="2">
        <v>8500</v>
      </c>
      <c r="M533">
        <v>15</v>
      </c>
      <c r="N533" s="2">
        <v>17000</v>
      </c>
      <c r="O533" s="2">
        <v>2550</v>
      </c>
      <c r="P533" s="2">
        <v>14450</v>
      </c>
      <c r="Q533" s="2">
        <v>11571.11</v>
      </c>
      <c r="R533" s="2">
        <v>2878.89</v>
      </c>
      <c r="S533" t="s">
        <v>53</v>
      </c>
      <c r="T533" t="s">
        <v>96</v>
      </c>
      <c r="U533" t="s">
        <v>96</v>
      </c>
      <c r="V533" t="s">
        <v>39</v>
      </c>
      <c r="W533" t="s">
        <v>40</v>
      </c>
      <c r="X533" t="s">
        <v>97</v>
      </c>
      <c r="Y533" t="s">
        <v>42</v>
      </c>
      <c r="Z533" t="s">
        <v>43</v>
      </c>
      <c r="AA533" t="s">
        <v>44</v>
      </c>
      <c r="AB533" t="s">
        <v>44</v>
      </c>
    </row>
    <row r="534" spans="1:28" x14ac:dyDescent="0.25">
      <c r="A534" t="s">
        <v>1673</v>
      </c>
      <c r="B534" s="1">
        <v>45336</v>
      </c>
      <c r="C534" t="s">
        <v>1674</v>
      </c>
      <c r="D534" t="s">
        <v>1675</v>
      </c>
      <c r="E534">
        <v>55</v>
      </c>
      <c r="F534" t="s">
        <v>111</v>
      </c>
      <c r="G534" t="s">
        <v>141</v>
      </c>
      <c r="H534" t="s">
        <v>142</v>
      </c>
      <c r="I534" t="s">
        <v>74</v>
      </c>
      <c r="J534" t="s">
        <v>143</v>
      </c>
      <c r="K534">
        <v>1</v>
      </c>
      <c r="L534" s="2">
        <v>900</v>
      </c>
      <c r="M534">
        <v>20</v>
      </c>
      <c r="N534" s="2">
        <v>900</v>
      </c>
      <c r="O534" s="2">
        <v>180</v>
      </c>
      <c r="P534" s="2">
        <v>720</v>
      </c>
      <c r="Q534" s="2">
        <v>524.96</v>
      </c>
      <c r="R534" s="2">
        <v>195.04</v>
      </c>
      <c r="S534" t="s">
        <v>53</v>
      </c>
      <c r="T534" t="s">
        <v>263</v>
      </c>
      <c r="U534" t="s">
        <v>91</v>
      </c>
      <c r="V534" t="s">
        <v>39</v>
      </c>
      <c r="W534" t="s">
        <v>40</v>
      </c>
      <c r="X534" t="s">
        <v>41</v>
      </c>
      <c r="Y534" t="s">
        <v>56</v>
      </c>
      <c r="Z534" t="s">
        <v>223</v>
      </c>
      <c r="AA534" t="s">
        <v>44</v>
      </c>
      <c r="AB534" t="s">
        <v>44</v>
      </c>
    </row>
    <row r="535" spans="1:28" x14ac:dyDescent="0.25">
      <c r="A535" t="s">
        <v>1676</v>
      </c>
      <c r="B535" s="1">
        <v>45336</v>
      </c>
      <c r="C535" t="s">
        <v>1677</v>
      </c>
      <c r="D535" t="s">
        <v>1678</v>
      </c>
      <c r="E535">
        <v>45</v>
      </c>
      <c r="F535" t="s">
        <v>48</v>
      </c>
      <c r="G535" t="s">
        <v>148</v>
      </c>
      <c r="H535" t="s">
        <v>149</v>
      </c>
      <c r="I535" t="s">
        <v>74</v>
      </c>
      <c r="J535" t="s">
        <v>130</v>
      </c>
      <c r="K535">
        <v>1</v>
      </c>
      <c r="L535" s="2">
        <v>3500</v>
      </c>
      <c r="M535">
        <v>15</v>
      </c>
      <c r="N535" s="2">
        <v>3500</v>
      </c>
      <c r="O535" s="2">
        <v>525</v>
      </c>
      <c r="P535" s="2">
        <v>2975</v>
      </c>
      <c r="Q535" s="2">
        <v>2231.23</v>
      </c>
      <c r="R535" s="2">
        <v>743.77</v>
      </c>
      <c r="S535" t="s">
        <v>53</v>
      </c>
      <c r="T535" t="s">
        <v>153</v>
      </c>
      <c r="U535" t="s">
        <v>154</v>
      </c>
      <c r="V535" t="s">
        <v>39</v>
      </c>
      <c r="W535" t="s">
        <v>137</v>
      </c>
      <c r="X535" t="s">
        <v>41</v>
      </c>
      <c r="Y535" t="s">
        <v>56</v>
      </c>
      <c r="Z535" t="s">
        <v>43</v>
      </c>
      <c r="AA535" t="s">
        <v>44</v>
      </c>
      <c r="AB535" t="s">
        <v>44</v>
      </c>
    </row>
    <row r="536" spans="1:28" x14ac:dyDescent="0.25">
      <c r="A536" t="s">
        <v>1679</v>
      </c>
      <c r="B536" s="1">
        <v>45336</v>
      </c>
      <c r="C536" t="s">
        <v>1680</v>
      </c>
      <c r="D536" t="s">
        <v>1681</v>
      </c>
      <c r="E536">
        <v>25</v>
      </c>
      <c r="F536" t="s">
        <v>31</v>
      </c>
      <c r="G536" t="s">
        <v>273</v>
      </c>
      <c r="H536" t="s">
        <v>274</v>
      </c>
      <c r="I536" t="s">
        <v>51</v>
      </c>
      <c r="J536" t="s">
        <v>52</v>
      </c>
      <c r="K536">
        <v>3</v>
      </c>
      <c r="L536" s="2">
        <v>250</v>
      </c>
      <c r="M536">
        <v>15</v>
      </c>
      <c r="N536" s="2">
        <v>750</v>
      </c>
      <c r="O536" s="2">
        <v>112.5</v>
      </c>
      <c r="P536" s="2">
        <v>637.5</v>
      </c>
      <c r="Q536" s="2">
        <v>513.54999999999995</v>
      </c>
      <c r="R536" s="2">
        <v>123.95</v>
      </c>
      <c r="S536" t="s">
        <v>53</v>
      </c>
      <c r="T536" t="s">
        <v>222</v>
      </c>
      <c r="U536" t="s">
        <v>38</v>
      </c>
      <c r="V536" t="s">
        <v>39</v>
      </c>
      <c r="W536" t="s">
        <v>92</v>
      </c>
      <c r="X536" t="s">
        <v>41</v>
      </c>
      <c r="Y536" t="s">
        <v>56</v>
      </c>
      <c r="Z536" t="s">
        <v>43</v>
      </c>
      <c r="AA536" t="s">
        <v>44</v>
      </c>
      <c r="AB536" t="s">
        <v>44</v>
      </c>
    </row>
    <row r="537" spans="1:28" x14ac:dyDescent="0.25">
      <c r="A537" t="s">
        <v>1682</v>
      </c>
      <c r="B537" s="1">
        <v>45337</v>
      </c>
      <c r="C537" t="s">
        <v>584</v>
      </c>
      <c r="D537" t="s">
        <v>585</v>
      </c>
      <c r="E537">
        <v>33</v>
      </c>
      <c r="F537" t="s">
        <v>31</v>
      </c>
      <c r="G537" t="s">
        <v>60</v>
      </c>
      <c r="H537" t="s">
        <v>61</v>
      </c>
      <c r="I537" t="s">
        <v>62</v>
      </c>
      <c r="J537" t="s">
        <v>63</v>
      </c>
      <c r="K537">
        <v>1</v>
      </c>
      <c r="L537" s="2">
        <v>3500</v>
      </c>
      <c r="M537">
        <v>10</v>
      </c>
      <c r="N537" s="2">
        <v>3500</v>
      </c>
      <c r="O537" s="2">
        <v>350</v>
      </c>
      <c r="P537" s="2">
        <v>3150</v>
      </c>
      <c r="Q537" s="2">
        <v>2445.63</v>
      </c>
      <c r="R537" s="2">
        <v>704.37</v>
      </c>
      <c r="S537" t="s">
        <v>53</v>
      </c>
      <c r="T537" t="s">
        <v>96</v>
      </c>
      <c r="U537" t="s">
        <v>96</v>
      </c>
      <c r="V537" t="s">
        <v>39</v>
      </c>
      <c r="W537" t="s">
        <v>92</v>
      </c>
      <c r="X537" t="s">
        <v>67</v>
      </c>
      <c r="Y537" t="s">
        <v>56</v>
      </c>
      <c r="Z537" t="s">
        <v>107</v>
      </c>
      <c r="AA537" t="s">
        <v>44</v>
      </c>
      <c r="AB537" t="s">
        <v>44</v>
      </c>
    </row>
    <row r="538" spans="1:28" x14ac:dyDescent="0.25">
      <c r="A538" t="s">
        <v>1683</v>
      </c>
      <c r="B538" s="1">
        <v>45337</v>
      </c>
      <c r="C538" t="s">
        <v>473</v>
      </c>
      <c r="D538" t="s">
        <v>474</v>
      </c>
      <c r="E538">
        <v>48</v>
      </c>
      <c r="F538" t="s">
        <v>31</v>
      </c>
      <c r="G538" t="s">
        <v>81</v>
      </c>
      <c r="H538" t="s">
        <v>82</v>
      </c>
      <c r="I538" t="s">
        <v>51</v>
      </c>
      <c r="J538" t="s">
        <v>52</v>
      </c>
      <c r="K538">
        <v>2</v>
      </c>
      <c r="L538" s="2">
        <v>600</v>
      </c>
      <c r="M538">
        <v>5</v>
      </c>
      <c r="N538" s="2">
        <v>1200</v>
      </c>
      <c r="O538" s="2">
        <v>60</v>
      </c>
      <c r="P538" s="2">
        <v>1140</v>
      </c>
      <c r="Q538" s="2">
        <v>746.98</v>
      </c>
      <c r="R538" s="2">
        <v>393.02</v>
      </c>
      <c r="S538" t="s">
        <v>53</v>
      </c>
      <c r="T538" t="s">
        <v>54</v>
      </c>
      <c r="U538" t="s">
        <v>55</v>
      </c>
      <c r="V538" t="s">
        <v>39</v>
      </c>
      <c r="W538" t="s">
        <v>66</v>
      </c>
      <c r="X538" t="s">
        <v>97</v>
      </c>
      <c r="Y538" t="s">
        <v>56</v>
      </c>
      <c r="Z538" t="s">
        <v>107</v>
      </c>
      <c r="AA538" t="s">
        <v>44</v>
      </c>
      <c r="AB538" t="s">
        <v>44</v>
      </c>
    </row>
    <row r="539" spans="1:28" x14ac:dyDescent="0.25">
      <c r="A539" t="s">
        <v>1684</v>
      </c>
      <c r="B539" s="1">
        <v>45337</v>
      </c>
      <c r="C539" t="s">
        <v>1685</v>
      </c>
      <c r="D539" t="s">
        <v>1686</v>
      </c>
      <c r="E539">
        <v>20</v>
      </c>
      <c r="F539" t="s">
        <v>48</v>
      </c>
      <c r="G539" t="s">
        <v>119</v>
      </c>
      <c r="H539" t="s">
        <v>120</v>
      </c>
      <c r="I539" t="s">
        <v>62</v>
      </c>
      <c r="J539" t="s">
        <v>121</v>
      </c>
      <c r="K539">
        <v>1</v>
      </c>
      <c r="L539" s="2">
        <v>4800</v>
      </c>
      <c r="M539">
        <v>20</v>
      </c>
      <c r="N539" s="2">
        <v>4800</v>
      </c>
      <c r="O539" s="2">
        <v>960</v>
      </c>
      <c r="P539" s="2">
        <v>3840</v>
      </c>
      <c r="Q539" s="2">
        <v>3103.29</v>
      </c>
      <c r="R539" s="2">
        <v>736.71</v>
      </c>
      <c r="S539" t="s">
        <v>53</v>
      </c>
      <c r="T539" t="s">
        <v>76</v>
      </c>
      <c r="U539" t="s">
        <v>77</v>
      </c>
      <c r="V539" t="s">
        <v>39</v>
      </c>
      <c r="W539" t="s">
        <v>40</v>
      </c>
      <c r="X539" t="s">
        <v>67</v>
      </c>
      <c r="Y539" t="s">
        <v>56</v>
      </c>
      <c r="Z539" t="s">
        <v>43</v>
      </c>
      <c r="AA539" t="s">
        <v>44</v>
      </c>
      <c r="AB539" t="s">
        <v>68</v>
      </c>
    </row>
    <row r="540" spans="1:28" x14ac:dyDescent="0.25">
      <c r="A540" t="s">
        <v>1687</v>
      </c>
      <c r="B540" s="1">
        <v>45337</v>
      </c>
      <c r="C540" t="s">
        <v>1688</v>
      </c>
      <c r="D540" t="s">
        <v>1689</v>
      </c>
      <c r="E540">
        <v>35</v>
      </c>
      <c r="F540" t="s">
        <v>111</v>
      </c>
      <c r="G540" t="s">
        <v>318</v>
      </c>
      <c r="H540" t="s">
        <v>319</v>
      </c>
      <c r="I540" t="s">
        <v>34</v>
      </c>
      <c r="J540" t="s">
        <v>190</v>
      </c>
      <c r="K540">
        <v>2</v>
      </c>
      <c r="L540" s="2">
        <v>2500</v>
      </c>
      <c r="M540">
        <v>0</v>
      </c>
      <c r="N540" s="2">
        <v>5000</v>
      </c>
      <c r="O540" s="2">
        <v>0</v>
      </c>
      <c r="P540" s="2">
        <v>5000</v>
      </c>
      <c r="Q540" s="2">
        <v>3645.55</v>
      </c>
      <c r="R540" s="2">
        <v>1354.45</v>
      </c>
      <c r="S540" t="s">
        <v>53</v>
      </c>
      <c r="T540" t="s">
        <v>105</v>
      </c>
      <c r="U540" t="s">
        <v>106</v>
      </c>
      <c r="V540" t="s">
        <v>39</v>
      </c>
      <c r="W540" t="s">
        <v>66</v>
      </c>
      <c r="X540" t="s">
        <v>41</v>
      </c>
      <c r="Y540" t="s">
        <v>56</v>
      </c>
      <c r="Z540" t="s">
        <v>107</v>
      </c>
      <c r="AA540" t="s">
        <v>44</v>
      </c>
      <c r="AB540" t="s">
        <v>44</v>
      </c>
    </row>
    <row r="541" spans="1:28" x14ac:dyDescent="0.25">
      <c r="A541" t="s">
        <v>1690</v>
      </c>
      <c r="B541" s="1">
        <v>45337</v>
      </c>
      <c r="C541" t="s">
        <v>1691</v>
      </c>
      <c r="D541" t="s">
        <v>1692</v>
      </c>
      <c r="E541">
        <v>19</v>
      </c>
      <c r="F541" t="s">
        <v>31</v>
      </c>
      <c r="G541" t="s">
        <v>202</v>
      </c>
      <c r="H541" t="s">
        <v>203</v>
      </c>
      <c r="I541" t="s">
        <v>103</v>
      </c>
      <c r="J541" t="s">
        <v>104</v>
      </c>
      <c r="K541">
        <v>2</v>
      </c>
      <c r="L541" s="2">
        <v>550</v>
      </c>
      <c r="M541">
        <v>5</v>
      </c>
      <c r="N541" s="2">
        <v>1100</v>
      </c>
      <c r="O541" s="2">
        <v>55</v>
      </c>
      <c r="P541" s="2">
        <v>1045</v>
      </c>
      <c r="Q541" s="2">
        <v>777.61</v>
      </c>
      <c r="R541" s="2">
        <v>267.39</v>
      </c>
      <c r="S541" t="s">
        <v>53</v>
      </c>
      <c r="T541" t="s">
        <v>275</v>
      </c>
      <c r="U541" t="s">
        <v>123</v>
      </c>
      <c r="V541" t="s">
        <v>39</v>
      </c>
      <c r="W541" t="s">
        <v>66</v>
      </c>
      <c r="X541" t="s">
        <v>97</v>
      </c>
      <c r="Y541" t="s">
        <v>42</v>
      </c>
      <c r="Z541" t="s">
        <v>43</v>
      </c>
      <c r="AA541" t="s">
        <v>44</v>
      </c>
      <c r="AB541" t="s">
        <v>44</v>
      </c>
    </row>
    <row r="542" spans="1:28" x14ac:dyDescent="0.25">
      <c r="A542" t="s">
        <v>1693</v>
      </c>
      <c r="B542" s="1">
        <v>45337</v>
      </c>
      <c r="C542" t="s">
        <v>1694</v>
      </c>
      <c r="D542" t="s">
        <v>1695</v>
      </c>
      <c r="E542">
        <v>51</v>
      </c>
      <c r="F542" t="s">
        <v>111</v>
      </c>
      <c r="G542" t="s">
        <v>273</v>
      </c>
      <c r="H542" t="s">
        <v>274</v>
      </c>
      <c r="I542" t="s">
        <v>51</v>
      </c>
      <c r="J542" t="s">
        <v>52</v>
      </c>
      <c r="K542">
        <v>4</v>
      </c>
      <c r="L542" s="2">
        <v>250</v>
      </c>
      <c r="M542">
        <v>15</v>
      </c>
      <c r="N542" s="2">
        <v>1000</v>
      </c>
      <c r="O542" s="2">
        <v>150</v>
      </c>
      <c r="P542" s="2">
        <v>850</v>
      </c>
      <c r="Q542" s="2">
        <v>672.72</v>
      </c>
      <c r="R542" s="2">
        <v>177.28</v>
      </c>
      <c r="S542" t="s">
        <v>53</v>
      </c>
      <c r="T542" t="s">
        <v>96</v>
      </c>
      <c r="U542" t="s">
        <v>96</v>
      </c>
      <c r="V542" t="s">
        <v>39</v>
      </c>
      <c r="W542" t="s">
        <v>137</v>
      </c>
      <c r="X542" t="s">
        <v>67</v>
      </c>
      <c r="Y542" t="s">
        <v>56</v>
      </c>
      <c r="Z542" t="s">
        <v>43</v>
      </c>
      <c r="AA542" t="s">
        <v>44</v>
      </c>
      <c r="AB542" t="s">
        <v>44</v>
      </c>
    </row>
    <row r="543" spans="1:28" x14ac:dyDescent="0.25">
      <c r="A543" t="s">
        <v>1696</v>
      </c>
      <c r="B543" s="1">
        <v>45338</v>
      </c>
      <c r="C543" t="s">
        <v>1697</v>
      </c>
      <c r="D543" t="s">
        <v>1698</v>
      </c>
      <c r="E543">
        <v>32</v>
      </c>
      <c r="F543" t="s">
        <v>31</v>
      </c>
      <c r="G543" t="s">
        <v>243</v>
      </c>
      <c r="H543" t="s">
        <v>244</v>
      </c>
      <c r="I543" t="s">
        <v>103</v>
      </c>
      <c r="J543" t="s">
        <v>104</v>
      </c>
      <c r="K543">
        <v>4</v>
      </c>
      <c r="L543" s="2">
        <v>450</v>
      </c>
      <c r="M543">
        <v>0</v>
      </c>
      <c r="N543" s="2">
        <v>1800</v>
      </c>
      <c r="O543" s="2">
        <v>0</v>
      </c>
      <c r="P543" s="2">
        <v>1800</v>
      </c>
      <c r="Q543" s="2">
        <v>1068.72</v>
      </c>
      <c r="R543" s="2">
        <v>731.28</v>
      </c>
      <c r="S543" t="s">
        <v>53</v>
      </c>
      <c r="T543" t="s">
        <v>178</v>
      </c>
      <c r="U543" t="s">
        <v>154</v>
      </c>
      <c r="V543" t="s">
        <v>39</v>
      </c>
      <c r="W543" t="s">
        <v>92</v>
      </c>
      <c r="X543" t="s">
        <v>97</v>
      </c>
      <c r="Y543" t="s">
        <v>56</v>
      </c>
      <c r="Z543" t="s">
        <v>43</v>
      </c>
      <c r="AA543" t="s">
        <v>44</v>
      </c>
      <c r="AB543" t="s">
        <v>44</v>
      </c>
    </row>
    <row r="544" spans="1:28" x14ac:dyDescent="0.25">
      <c r="A544" t="s">
        <v>1699</v>
      </c>
      <c r="B544" s="1">
        <v>45338</v>
      </c>
      <c r="C544" t="s">
        <v>1700</v>
      </c>
      <c r="D544" t="s">
        <v>1701</v>
      </c>
      <c r="E544">
        <v>19</v>
      </c>
      <c r="F544" t="s">
        <v>48</v>
      </c>
      <c r="G544" t="s">
        <v>197</v>
      </c>
      <c r="H544" t="s">
        <v>198</v>
      </c>
      <c r="I544" t="s">
        <v>74</v>
      </c>
      <c r="J544" t="s">
        <v>75</v>
      </c>
      <c r="K544">
        <v>5</v>
      </c>
      <c r="L544" s="2">
        <v>2600</v>
      </c>
      <c r="M544">
        <v>5</v>
      </c>
      <c r="N544" s="2">
        <v>13000</v>
      </c>
      <c r="O544" s="2">
        <v>650</v>
      </c>
      <c r="P544" s="2">
        <v>12350</v>
      </c>
      <c r="Q544" s="2">
        <v>8360.65</v>
      </c>
      <c r="R544" s="2">
        <v>3989.35</v>
      </c>
      <c r="S544" t="s">
        <v>53</v>
      </c>
      <c r="T544" t="s">
        <v>163</v>
      </c>
      <c r="U544" t="s">
        <v>164</v>
      </c>
      <c r="V544" t="s">
        <v>39</v>
      </c>
      <c r="W544" t="s">
        <v>92</v>
      </c>
      <c r="X544" t="s">
        <v>67</v>
      </c>
      <c r="Y544" t="s">
        <v>56</v>
      </c>
      <c r="Z544" t="s">
        <v>43</v>
      </c>
      <c r="AA544" t="s">
        <v>44</v>
      </c>
      <c r="AB544" t="s">
        <v>44</v>
      </c>
    </row>
    <row r="545" spans="1:28" x14ac:dyDescent="0.25">
      <c r="A545" t="s">
        <v>1702</v>
      </c>
      <c r="B545" s="1">
        <v>45338</v>
      </c>
      <c r="C545" t="s">
        <v>1703</v>
      </c>
      <c r="D545" t="s">
        <v>1704</v>
      </c>
      <c r="E545">
        <v>47</v>
      </c>
      <c r="F545" t="s">
        <v>111</v>
      </c>
      <c r="G545" t="s">
        <v>128</v>
      </c>
      <c r="H545" t="s">
        <v>129</v>
      </c>
      <c r="I545" t="s">
        <v>74</v>
      </c>
      <c r="J545" t="s">
        <v>130</v>
      </c>
      <c r="K545">
        <v>4</v>
      </c>
      <c r="L545" s="2">
        <v>1700</v>
      </c>
      <c r="M545">
        <v>15</v>
      </c>
      <c r="N545" s="2">
        <v>6800</v>
      </c>
      <c r="O545" s="2">
        <v>1020</v>
      </c>
      <c r="P545" s="2">
        <v>5780</v>
      </c>
      <c r="Q545" s="2">
        <v>3523.33</v>
      </c>
      <c r="R545" s="2">
        <v>2256.67</v>
      </c>
      <c r="S545" t="s">
        <v>53</v>
      </c>
      <c r="T545" t="s">
        <v>136</v>
      </c>
      <c r="U545" t="s">
        <v>38</v>
      </c>
      <c r="V545" t="s">
        <v>39</v>
      </c>
      <c r="W545" t="s">
        <v>40</v>
      </c>
      <c r="X545" t="s">
        <v>97</v>
      </c>
      <c r="Y545" t="s">
        <v>56</v>
      </c>
      <c r="Z545" t="s">
        <v>43</v>
      </c>
      <c r="AA545" t="s">
        <v>44</v>
      </c>
      <c r="AB545" t="s">
        <v>44</v>
      </c>
    </row>
    <row r="546" spans="1:28" x14ac:dyDescent="0.25">
      <c r="A546" t="s">
        <v>1705</v>
      </c>
      <c r="B546" s="1">
        <v>45338</v>
      </c>
      <c r="C546" t="s">
        <v>1706</v>
      </c>
      <c r="D546" t="s">
        <v>1707</v>
      </c>
      <c r="E546">
        <v>20</v>
      </c>
      <c r="F546" t="s">
        <v>48</v>
      </c>
      <c r="G546" t="s">
        <v>227</v>
      </c>
      <c r="H546" t="s">
        <v>228</v>
      </c>
      <c r="I546" t="s">
        <v>74</v>
      </c>
      <c r="J546" t="s">
        <v>75</v>
      </c>
      <c r="K546">
        <v>4</v>
      </c>
      <c r="L546" s="2">
        <v>1400</v>
      </c>
      <c r="M546">
        <v>15</v>
      </c>
      <c r="N546" s="2">
        <v>5600</v>
      </c>
      <c r="O546" s="2">
        <v>840</v>
      </c>
      <c r="P546" s="2">
        <v>4760</v>
      </c>
      <c r="Q546" s="2">
        <v>3486.33</v>
      </c>
      <c r="R546" s="2">
        <v>1273.67</v>
      </c>
      <c r="S546" t="s">
        <v>36</v>
      </c>
      <c r="T546" t="s">
        <v>178</v>
      </c>
      <c r="U546" t="s">
        <v>154</v>
      </c>
      <c r="V546" t="s">
        <v>39</v>
      </c>
      <c r="W546" t="s">
        <v>92</v>
      </c>
      <c r="X546" t="s">
        <v>97</v>
      </c>
      <c r="Y546" t="s">
        <v>42</v>
      </c>
      <c r="Z546" t="s">
        <v>43</v>
      </c>
      <c r="AA546" t="s">
        <v>44</v>
      </c>
      <c r="AB546" t="s">
        <v>44</v>
      </c>
    </row>
    <row r="547" spans="1:28" x14ac:dyDescent="0.25">
      <c r="A547" t="s">
        <v>1708</v>
      </c>
      <c r="B547" s="1">
        <v>45338</v>
      </c>
      <c r="C547" t="s">
        <v>1709</v>
      </c>
      <c r="D547" t="s">
        <v>1710</v>
      </c>
      <c r="E547">
        <v>29</v>
      </c>
      <c r="F547" t="s">
        <v>48</v>
      </c>
      <c r="G547" t="s">
        <v>561</v>
      </c>
      <c r="H547" t="s">
        <v>562</v>
      </c>
      <c r="I547" t="s">
        <v>34</v>
      </c>
      <c r="J547" t="s">
        <v>143</v>
      </c>
      <c r="K547">
        <v>2</v>
      </c>
      <c r="L547" s="2">
        <v>900</v>
      </c>
      <c r="M547">
        <v>30</v>
      </c>
      <c r="N547" s="2">
        <v>1800</v>
      </c>
      <c r="O547" s="2">
        <v>540</v>
      </c>
      <c r="P547" s="2">
        <v>1260</v>
      </c>
      <c r="Q547" s="2">
        <v>961.5</v>
      </c>
      <c r="R547" s="2">
        <v>298.5</v>
      </c>
      <c r="S547" t="s">
        <v>64</v>
      </c>
      <c r="T547" t="s">
        <v>65</v>
      </c>
      <c r="U547" t="s">
        <v>65</v>
      </c>
      <c r="V547" t="s">
        <v>39</v>
      </c>
      <c r="W547" t="s">
        <v>92</v>
      </c>
      <c r="X547" t="s">
        <v>97</v>
      </c>
      <c r="Y547" t="s">
        <v>56</v>
      </c>
      <c r="Z547" t="s">
        <v>43</v>
      </c>
      <c r="AA547" t="s">
        <v>44</v>
      </c>
      <c r="AB547" t="s">
        <v>44</v>
      </c>
    </row>
    <row r="548" spans="1:28" x14ac:dyDescent="0.25">
      <c r="A548" t="s">
        <v>1711</v>
      </c>
      <c r="B548" s="1">
        <v>45338</v>
      </c>
      <c r="C548" t="s">
        <v>1712</v>
      </c>
      <c r="D548" t="s">
        <v>1713</v>
      </c>
      <c r="E548">
        <v>51</v>
      </c>
      <c r="F548" t="s">
        <v>48</v>
      </c>
      <c r="G548" t="s">
        <v>119</v>
      </c>
      <c r="H548" t="s">
        <v>120</v>
      </c>
      <c r="I548" t="s">
        <v>62</v>
      </c>
      <c r="J548" t="s">
        <v>121</v>
      </c>
      <c r="K548">
        <v>3</v>
      </c>
      <c r="L548" s="2">
        <v>4800</v>
      </c>
      <c r="M548">
        <v>10</v>
      </c>
      <c r="N548" s="2">
        <v>14400</v>
      </c>
      <c r="O548" s="2">
        <v>1440</v>
      </c>
      <c r="P548" s="2">
        <v>12960</v>
      </c>
      <c r="Q548" s="2">
        <v>7750.31</v>
      </c>
      <c r="R548" s="2">
        <v>5209.6899999999996</v>
      </c>
      <c r="S548" t="s">
        <v>53</v>
      </c>
      <c r="T548" t="s">
        <v>263</v>
      </c>
      <c r="U548" t="s">
        <v>91</v>
      </c>
      <c r="V548" t="s">
        <v>39</v>
      </c>
      <c r="W548" t="s">
        <v>66</v>
      </c>
      <c r="X548" t="s">
        <v>97</v>
      </c>
      <c r="Y548" t="s">
        <v>56</v>
      </c>
      <c r="Z548" t="s">
        <v>43</v>
      </c>
      <c r="AA548" t="s">
        <v>44</v>
      </c>
      <c r="AB548" t="s">
        <v>44</v>
      </c>
    </row>
    <row r="549" spans="1:28" x14ac:dyDescent="0.25">
      <c r="A549" t="s">
        <v>1714</v>
      </c>
      <c r="B549" s="1">
        <v>45338</v>
      </c>
      <c r="C549" t="s">
        <v>1715</v>
      </c>
      <c r="D549" t="s">
        <v>1716</v>
      </c>
      <c r="E549">
        <v>28</v>
      </c>
      <c r="F549" t="s">
        <v>31</v>
      </c>
      <c r="G549" t="s">
        <v>49</v>
      </c>
      <c r="H549" t="s">
        <v>50</v>
      </c>
      <c r="I549" t="s">
        <v>51</v>
      </c>
      <c r="J549" t="s">
        <v>52</v>
      </c>
      <c r="K549">
        <v>1</v>
      </c>
      <c r="L549" s="2">
        <v>500</v>
      </c>
      <c r="M549">
        <v>0</v>
      </c>
      <c r="N549" s="2">
        <v>500</v>
      </c>
      <c r="O549" s="2">
        <v>0</v>
      </c>
      <c r="P549" s="2">
        <v>500</v>
      </c>
      <c r="Q549" s="2">
        <v>316.43</v>
      </c>
      <c r="R549" s="2">
        <v>183.57</v>
      </c>
      <c r="S549" t="s">
        <v>64</v>
      </c>
      <c r="T549" t="s">
        <v>54</v>
      </c>
      <c r="U549" t="s">
        <v>55</v>
      </c>
      <c r="V549" t="s">
        <v>39</v>
      </c>
      <c r="W549" t="s">
        <v>124</v>
      </c>
      <c r="X549" t="s">
        <v>97</v>
      </c>
      <c r="Y549" t="s">
        <v>42</v>
      </c>
      <c r="Z549" t="s">
        <v>223</v>
      </c>
      <c r="AA549" t="s">
        <v>44</v>
      </c>
      <c r="AB549" t="s">
        <v>68</v>
      </c>
    </row>
    <row r="550" spans="1:28" x14ac:dyDescent="0.25">
      <c r="A550" t="s">
        <v>1717</v>
      </c>
      <c r="B550" s="1">
        <v>45338</v>
      </c>
      <c r="C550" t="s">
        <v>1718</v>
      </c>
      <c r="D550" t="s">
        <v>1719</v>
      </c>
      <c r="E550">
        <v>58</v>
      </c>
      <c r="F550" t="s">
        <v>31</v>
      </c>
      <c r="G550" t="s">
        <v>88</v>
      </c>
      <c r="H550" t="s">
        <v>89</v>
      </c>
      <c r="I550" t="s">
        <v>62</v>
      </c>
      <c r="J550" t="s">
        <v>63</v>
      </c>
      <c r="K550">
        <v>1</v>
      </c>
      <c r="L550" s="2">
        <v>4200</v>
      </c>
      <c r="M550">
        <v>10</v>
      </c>
      <c r="N550" s="2">
        <v>4200</v>
      </c>
      <c r="O550" s="2">
        <v>420</v>
      </c>
      <c r="P550" s="2">
        <v>3780</v>
      </c>
      <c r="Q550" s="2">
        <v>2426.89</v>
      </c>
      <c r="R550" s="2">
        <v>1353.11</v>
      </c>
      <c r="S550" t="s">
        <v>64</v>
      </c>
      <c r="T550" t="s">
        <v>163</v>
      </c>
      <c r="U550" t="s">
        <v>164</v>
      </c>
      <c r="V550" t="s">
        <v>39</v>
      </c>
      <c r="W550" t="s">
        <v>40</v>
      </c>
      <c r="X550" t="s">
        <v>97</v>
      </c>
      <c r="Y550" t="s">
        <v>56</v>
      </c>
      <c r="Z550" t="s">
        <v>43</v>
      </c>
      <c r="AA550" t="s">
        <v>44</v>
      </c>
      <c r="AB550" t="s">
        <v>44</v>
      </c>
    </row>
    <row r="551" spans="1:28" x14ac:dyDescent="0.25">
      <c r="A551" t="s">
        <v>1720</v>
      </c>
      <c r="B551" s="1">
        <v>45338</v>
      </c>
      <c r="C551" t="s">
        <v>992</v>
      </c>
      <c r="D551" t="s">
        <v>993</v>
      </c>
      <c r="E551">
        <v>54</v>
      </c>
      <c r="F551" t="s">
        <v>48</v>
      </c>
      <c r="G551" t="s">
        <v>49</v>
      </c>
      <c r="H551" t="s">
        <v>50</v>
      </c>
      <c r="I551" t="s">
        <v>51</v>
      </c>
      <c r="J551" t="s">
        <v>52</v>
      </c>
      <c r="K551">
        <v>3</v>
      </c>
      <c r="L551" s="2">
        <v>500</v>
      </c>
      <c r="M551">
        <v>5</v>
      </c>
      <c r="N551" s="2">
        <v>1500</v>
      </c>
      <c r="O551" s="2">
        <v>75</v>
      </c>
      <c r="P551" s="2">
        <v>1425</v>
      </c>
      <c r="Q551" s="2">
        <v>1056.9000000000001</v>
      </c>
      <c r="R551" s="2">
        <v>368.1</v>
      </c>
      <c r="S551" t="s">
        <v>36</v>
      </c>
      <c r="T551" t="s">
        <v>222</v>
      </c>
      <c r="U551" t="s">
        <v>38</v>
      </c>
      <c r="V551" t="s">
        <v>39</v>
      </c>
      <c r="W551" t="s">
        <v>92</v>
      </c>
      <c r="X551" t="s">
        <v>41</v>
      </c>
      <c r="Y551" t="s">
        <v>56</v>
      </c>
      <c r="Z551" t="s">
        <v>144</v>
      </c>
      <c r="AA551" t="s">
        <v>44</v>
      </c>
      <c r="AB551" t="s">
        <v>44</v>
      </c>
    </row>
    <row r="552" spans="1:28" x14ac:dyDescent="0.25">
      <c r="A552" t="s">
        <v>1721</v>
      </c>
      <c r="B552" s="1">
        <v>45338</v>
      </c>
      <c r="C552" t="s">
        <v>1722</v>
      </c>
      <c r="D552" t="s">
        <v>1723</v>
      </c>
      <c r="E552">
        <v>36</v>
      </c>
      <c r="F552" t="s">
        <v>48</v>
      </c>
      <c r="G552" t="s">
        <v>212</v>
      </c>
      <c r="H552" t="s">
        <v>213</v>
      </c>
      <c r="I552" t="s">
        <v>51</v>
      </c>
      <c r="J552" t="s">
        <v>52</v>
      </c>
      <c r="K552">
        <v>2</v>
      </c>
      <c r="L552" s="2">
        <v>400</v>
      </c>
      <c r="M552">
        <v>10</v>
      </c>
      <c r="N552" s="2">
        <v>800</v>
      </c>
      <c r="O552" s="2">
        <v>80</v>
      </c>
      <c r="P552" s="2">
        <v>720</v>
      </c>
      <c r="Q552" s="2">
        <v>398.42</v>
      </c>
      <c r="R552" s="2">
        <v>321.58</v>
      </c>
      <c r="S552" t="s">
        <v>36</v>
      </c>
      <c r="T552" t="s">
        <v>90</v>
      </c>
      <c r="U552" t="s">
        <v>91</v>
      </c>
      <c r="V552" t="s">
        <v>39</v>
      </c>
      <c r="W552" t="s">
        <v>66</v>
      </c>
      <c r="X552" t="s">
        <v>97</v>
      </c>
      <c r="Y552" t="s">
        <v>42</v>
      </c>
      <c r="Z552" t="s">
        <v>43</v>
      </c>
      <c r="AA552" t="s">
        <v>44</v>
      </c>
      <c r="AB552" t="s">
        <v>44</v>
      </c>
    </row>
    <row r="553" spans="1:28" x14ac:dyDescent="0.25">
      <c r="A553" t="s">
        <v>1724</v>
      </c>
      <c r="B553" s="1">
        <v>45338</v>
      </c>
      <c r="C553" t="s">
        <v>1725</v>
      </c>
      <c r="D553" t="s">
        <v>1726</v>
      </c>
      <c r="E553">
        <v>50</v>
      </c>
      <c r="F553" t="s">
        <v>48</v>
      </c>
      <c r="G553" t="s">
        <v>238</v>
      </c>
      <c r="H553" t="s">
        <v>239</v>
      </c>
      <c r="I553" t="s">
        <v>62</v>
      </c>
      <c r="J553" t="s">
        <v>63</v>
      </c>
      <c r="K553">
        <v>2</v>
      </c>
      <c r="L553" s="2">
        <v>6500</v>
      </c>
      <c r="M553">
        <v>15</v>
      </c>
      <c r="N553" s="2">
        <v>13000</v>
      </c>
      <c r="O553" s="2">
        <v>1950</v>
      </c>
      <c r="P553" s="2">
        <v>11050</v>
      </c>
      <c r="Q553" s="2">
        <v>7433.46</v>
      </c>
      <c r="R553" s="2">
        <v>3616.54</v>
      </c>
      <c r="S553" t="s">
        <v>64</v>
      </c>
      <c r="T553" t="s">
        <v>54</v>
      </c>
      <c r="U553" t="s">
        <v>55</v>
      </c>
      <c r="V553" t="s">
        <v>39</v>
      </c>
      <c r="W553" t="s">
        <v>137</v>
      </c>
      <c r="X553" t="s">
        <v>67</v>
      </c>
      <c r="Y553" t="s">
        <v>42</v>
      </c>
      <c r="Z553" t="s">
        <v>508</v>
      </c>
      <c r="AA553" t="s">
        <v>44</v>
      </c>
      <c r="AB553" t="s">
        <v>44</v>
      </c>
    </row>
    <row r="554" spans="1:28" x14ac:dyDescent="0.25">
      <c r="A554" t="s">
        <v>1727</v>
      </c>
      <c r="B554" s="1">
        <v>45338</v>
      </c>
      <c r="C554" t="s">
        <v>1728</v>
      </c>
      <c r="D554" t="s">
        <v>1729</v>
      </c>
      <c r="E554">
        <v>39</v>
      </c>
      <c r="F554" t="s">
        <v>48</v>
      </c>
      <c r="G554" t="s">
        <v>318</v>
      </c>
      <c r="H554" t="s">
        <v>319</v>
      </c>
      <c r="I554" t="s">
        <v>34</v>
      </c>
      <c r="J554" t="s">
        <v>190</v>
      </c>
      <c r="K554">
        <v>1</v>
      </c>
      <c r="L554" s="2">
        <v>2500</v>
      </c>
      <c r="M554">
        <v>10</v>
      </c>
      <c r="N554" s="2">
        <v>2500</v>
      </c>
      <c r="O554" s="2">
        <v>250</v>
      </c>
      <c r="P554" s="2">
        <v>2250</v>
      </c>
      <c r="Q554" s="2">
        <v>1687.39</v>
      </c>
      <c r="R554" s="2">
        <v>562.61</v>
      </c>
      <c r="S554" t="s">
        <v>53</v>
      </c>
      <c r="T554" t="s">
        <v>96</v>
      </c>
      <c r="U554" t="s">
        <v>96</v>
      </c>
      <c r="V554" t="s">
        <v>39</v>
      </c>
      <c r="W554" t="s">
        <v>124</v>
      </c>
      <c r="X554" t="s">
        <v>41</v>
      </c>
      <c r="Y554" t="s">
        <v>56</v>
      </c>
      <c r="Z554" t="s">
        <v>508</v>
      </c>
      <c r="AA554" t="s">
        <v>68</v>
      </c>
      <c r="AB554" t="s">
        <v>68</v>
      </c>
    </row>
    <row r="555" spans="1:28" x14ac:dyDescent="0.25">
      <c r="A555" t="s">
        <v>1730</v>
      </c>
      <c r="B555" s="1">
        <v>45339</v>
      </c>
      <c r="C555" t="s">
        <v>1731</v>
      </c>
      <c r="D555" t="s">
        <v>1732</v>
      </c>
      <c r="E555">
        <v>54</v>
      </c>
      <c r="F555" t="s">
        <v>48</v>
      </c>
      <c r="G555" t="s">
        <v>298</v>
      </c>
      <c r="H555" t="s">
        <v>299</v>
      </c>
      <c r="I555" t="s">
        <v>103</v>
      </c>
      <c r="J555" t="s">
        <v>104</v>
      </c>
      <c r="K555">
        <v>1</v>
      </c>
      <c r="L555" s="2">
        <v>700</v>
      </c>
      <c r="M555">
        <v>10</v>
      </c>
      <c r="N555" s="2">
        <v>700</v>
      </c>
      <c r="O555" s="2">
        <v>70</v>
      </c>
      <c r="P555" s="2">
        <v>630</v>
      </c>
      <c r="Q555" s="2">
        <v>452.04</v>
      </c>
      <c r="R555" s="2">
        <v>177.96</v>
      </c>
      <c r="S555" t="s">
        <v>64</v>
      </c>
      <c r="T555" t="s">
        <v>222</v>
      </c>
      <c r="U555" t="s">
        <v>38</v>
      </c>
      <c r="V555" t="s">
        <v>39</v>
      </c>
      <c r="W555" t="s">
        <v>66</v>
      </c>
      <c r="X555" t="s">
        <v>97</v>
      </c>
      <c r="Y555" t="s">
        <v>56</v>
      </c>
      <c r="Z555" t="s">
        <v>43</v>
      </c>
      <c r="AA555" t="s">
        <v>44</v>
      </c>
      <c r="AB555" t="s">
        <v>44</v>
      </c>
    </row>
    <row r="556" spans="1:28" x14ac:dyDescent="0.25">
      <c r="A556" t="s">
        <v>1733</v>
      </c>
      <c r="B556" s="1">
        <v>45339</v>
      </c>
      <c r="C556" t="s">
        <v>1734</v>
      </c>
      <c r="D556" t="s">
        <v>1735</v>
      </c>
      <c r="E556">
        <v>21</v>
      </c>
      <c r="F556" t="s">
        <v>48</v>
      </c>
      <c r="G556" t="s">
        <v>273</v>
      </c>
      <c r="H556" t="s">
        <v>274</v>
      </c>
      <c r="I556" t="s">
        <v>51</v>
      </c>
      <c r="J556" t="s">
        <v>52</v>
      </c>
      <c r="K556">
        <v>1</v>
      </c>
      <c r="L556" s="2">
        <v>250</v>
      </c>
      <c r="M556">
        <v>5</v>
      </c>
      <c r="N556" s="2">
        <v>250</v>
      </c>
      <c r="O556" s="2">
        <v>12.5</v>
      </c>
      <c r="P556" s="2">
        <v>237.5</v>
      </c>
      <c r="Q556" s="2">
        <v>141.72</v>
      </c>
      <c r="R556" s="2">
        <v>95.78</v>
      </c>
      <c r="S556" t="s">
        <v>53</v>
      </c>
      <c r="T556" t="s">
        <v>76</v>
      </c>
      <c r="U556" t="s">
        <v>77</v>
      </c>
      <c r="V556" t="s">
        <v>39</v>
      </c>
      <c r="W556" t="s">
        <v>66</v>
      </c>
      <c r="X556" t="s">
        <v>41</v>
      </c>
      <c r="Y556" t="s">
        <v>84</v>
      </c>
      <c r="Z556" t="s">
        <v>107</v>
      </c>
      <c r="AA556" t="s">
        <v>44</v>
      </c>
      <c r="AB556" t="s">
        <v>44</v>
      </c>
    </row>
    <row r="557" spans="1:28" x14ac:dyDescent="0.25">
      <c r="A557" t="s">
        <v>1736</v>
      </c>
      <c r="B557" s="1">
        <v>45339</v>
      </c>
      <c r="C557" t="s">
        <v>1737</v>
      </c>
      <c r="D557" t="s">
        <v>1738</v>
      </c>
      <c r="E557">
        <v>30</v>
      </c>
      <c r="F557" t="s">
        <v>48</v>
      </c>
      <c r="G557" t="s">
        <v>60</v>
      </c>
      <c r="H557" t="s">
        <v>61</v>
      </c>
      <c r="I557" t="s">
        <v>62</v>
      </c>
      <c r="J557" t="s">
        <v>63</v>
      </c>
      <c r="K557">
        <v>1</v>
      </c>
      <c r="L557" s="2">
        <v>3500</v>
      </c>
      <c r="M557">
        <v>25</v>
      </c>
      <c r="N557" s="2">
        <v>3500</v>
      </c>
      <c r="O557" s="2">
        <v>875</v>
      </c>
      <c r="P557" s="2">
        <v>2625</v>
      </c>
      <c r="Q557" s="2">
        <v>1962.22</v>
      </c>
      <c r="R557" s="2">
        <v>662.78</v>
      </c>
      <c r="S557" t="s">
        <v>64</v>
      </c>
      <c r="T557" t="s">
        <v>407</v>
      </c>
      <c r="U557" t="s">
        <v>408</v>
      </c>
      <c r="V557" t="s">
        <v>39</v>
      </c>
      <c r="W557" t="s">
        <v>40</v>
      </c>
      <c r="X557" t="s">
        <v>97</v>
      </c>
      <c r="Y557" t="s">
        <v>56</v>
      </c>
      <c r="Z557" t="s">
        <v>43</v>
      </c>
      <c r="AA557" t="s">
        <v>68</v>
      </c>
      <c r="AB557" t="s">
        <v>44</v>
      </c>
    </row>
    <row r="558" spans="1:28" x14ac:dyDescent="0.25">
      <c r="A558" t="s">
        <v>1739</v>
      </c>
      <c r="B558" s="1">
        <v>45339</v>
      </c>
      <c r="C558" t="s">
        <v>1740</v>
      </c>
      <c r="D558" t="s">
        <v>1741</v>
      </c>
      <c r="E558">
        <v>39</v>
      </c>
      <c r="F558" t="s">
        <v>48</v>
      </c>
      <c r="G558" t="s">
        <v>366</v>
      </c>
      <c r="H558" t="s">
        <v>367</v>
      </c>
      <c r="I558" t="s">
        <v>34</v>
      </c>
      <c r="J558" t="s">
        <v>130</v>
      </c>
      <c r="K558">
        <v>1</v>
      </c>
      <c r="L558" s="2">
        <v>14500</v>
      </c>
      <c r="M558">
        <v>5</v>
      </c>
      <c r="N558" s="2">
        <v>14500</v>
      </c>
      <c r="O558" s="2">
        <v>725</v>
      </c>
      <c r="P558" s="2">
        <v>13775</v>
      </c>
      <c r="Q558" s="2">
        <v>8916.16</v>
      </c>
      <c r="R558" s="2">
        <v>4858.84</v>
      </c>
      <c r="S558" t="s">
        <v>53</v>
      </c>
      <c r="T558" t="s">
        <v>222</v>
      </c>
      <c r="U558" t="s">
        <v>38</v>
      </c>
      <c r="V558" t="s">
        <v>39</v>
      </c>
      <c r="W558" t="s">
        <v>92</v>
      </c>
      <c r="X558" t="s">
        <v>97</v>
      </c>
      <c r="Y558" t="s">
        <v>42</v>
      </c>
      <c r="Z558" t="s">
        <v>43</v>
      </c>
      <c r="AA558" t="s">
        <v>44</v>
      </c>
      <c r="AB558" t="s">
        <v>44</v>
      </c>
    </row>
    <row r="559" spans="1:28" x14ac:dyDescent="0.25">
      <c r="A559" t="s">
        <v>1742</v>
      </c>
      <c r="B559" s="1">
        <v>45339</v>
      </c>
      <c r="C559" t="s">
        <v>1743</v>
      </c>
      <c r="D559" t="s">
        <v>1744</v>
      </c>
      <c r="E559">
        <v>36</v>
      </c>
      <c r="F559" t="s">
        <v>48</v>
      </c>
      <c r="G559" t="s">
        <v>141</v>
      </c>
      <c r="H559" t="s">
        <v>142</v>
      </c>
      <c r="I559" t="s">
        <v>74</v>
      </c>
      <c r="J559" t="s">
        <v>143</v>
      </c>
      <c r="K559">
        <v>1</v>
      </c>
      <c r="L559" s="2">
        <v>900</v>
      </c>
      <c r="M559">
        <v>5</v>
      </c>
      <c r="N559" s="2">
        <v>900</v>
      </c>
      <c r="O559" s="2">
        <v>45</v>
      </c>
      <c r="P559" s="2">
        <v>855</v>
      </c>
      <c r="Q559" s="2">
        <v>671.81</v>
      </c>
      <c r="R559" s="2">
        <v>183.19</v>
      </c>
      <c r="S559" t="s">
        <v>36</v>
      </c>
      <c r="T559" t="s">
        <v>96</v>
      </c>
      <c r="U559" t="s">
        <v>96</v>
      </c>
      <c r="V559" t="s">
        <v>39</v>
      </c>
      <c r="W559" t="s">
        <v>124</v>
      </c>
      <c r="X559" t="s">
        <v>41</v>
      </c>
      <c r="Y559" t="s">
        <v>56</v>
      </c>
      <c r="Z559" t="s">
        <v>43</v>
      </c>
      <c r="AA559" t="s">
        <v>44</v>
      </c>
      <c r="AB559" t="s">
        <v>44</v>
      </c>
    </row>
    <row r="560" spans="1:28" x14ac:dyDescent="0.25">
      <c r="A560" t="s">
        <v>1745</v>
      </c>
      <c r="B560" s="1">
        <v>45339</v>
      </c>
      <c r="C560" t="s">
        <v>1140</v>
      </c>
      <c r="D560" t="s">
        <v>1141</v>
      </c>
      <c r="E560">
        <v>30</v>
      </c>
      <c r="F560" t="s">
        <v>48</v>
      </c>
      <c r="G560" t="s">
        <v>227</v>
      </c>
      <c r="H560" t="s">
        <v>228</v>
      </c>
      <c r="I560" t="s">
        <v>74</v>
      </c>
      <c r="J560" t="s">
        <v>75</v>
      </c>
      <c r="K560">
        <v>4</v>
      </c>
      <c r="L560" s="2">
        <v>1400</v>
      </c>
      <c r="M560">
        <v>10</v>
      </c>
      <c r="N560" s="2">
        <v>5600</v>
      </c>
      <c r="O560" s="2">
        <v>560</v>
      </c>
      <c r="P560" s="2">
        <v>5040</v>
      </c>
      <c r="Q560" s="2">
        <v>3130</v>
      </c>
      <c r="R560" s="2">
        <v>1910</v>
      </c>
      <c r="S560" t="s">
        <v>53</v>
      </c>
      <c r="T560" t="s">
        <v>163</v>
      </c>
      <c r="U560" t="s">
        <v>164</v>
      </c>
      <c r="V560" t="s">
        <v>39</v>
      </c>
      <c r="W560" t="s">
        <v>40</v>
      </c>
      <c r="X560" t="s">
        <v>41</v>
      </c>
      <c r="Y560" t="s">
        <v>42</v>
      </c>
      <c r="Z560" t="s">
        <v>107</v>
      </c>
      <c r="AA560" t="s">
        <v>44</v>
      </c>
      <c r="AB560" t="s">
        <v>44</v>
      </c>
    </row>
    <row r="561" spans="1:28" x14ac:dyDescent="0.25">
      <c r="A561" t="s">
        <v>1746</v>
      </c>
      <c r="B561" s="1">
        <v>45339</v>
      </c>
      <c r="C561" t="s">
        <v>1747</v>
      </c>
      <c r="D561" t="s">
        <v>1748</v>
      </c>
      <c r="E561">
        <v>57</v>
      </c>
      <c r="F561" t="s">
        <v>111</v>
      </c>
      <c r="G561" t="s">
        <v>141</v>
      </c>
      <c r="H561" t="s">
        <v>142</v>
      </c>
      <c r="I561" t="s">
        <v>74</v>
      </c>
      <c r="J561" t="s">
        <v>143</v>
      </c>
      <c r="K561">
        <v>2</v>
      </c>
      <c r="L561" s="2">
        <v>900</v>
      </c>
      <c r="M561">
        <v>15</v>
      </c>
      <c r="N561" s="2">
        <v>1800</v>
      </c>
      <c r="O561" s="2">
        <v>270</v>
      </c>
      <c r="P561" s="2">
        <v>1530</v>
      </c>
      <c r="Q561" s="2">
        <v>1033.6300000000001</v>
      </c>
      <c r="R561" s="2">
        <v>496.37</v>
      </c>
      <c r="S561" t="s">
        <v>53</v>
      </c>
      <c r="T561" t="s">
        <v>114</v>
      </c>
      <c r="U561" t="s">
        <v>115</v>
      </c>
      <c r="V561" t="s">
        <v>39</v>
      </c>
      <c r="W561" t="s">
        <v>124</v>
      </c>
      <c r="X561" t="s">
        <v>67</v>
      </c>
      <c r="Y561" t="s">
        <v>84</v>
      </c>
      <c r="Z561" t="s">
        <v>43</v>
      </c>
      <c r="AA561" t="s">
        <v>44</v>
      </c>
      <c r="AB561" t="s">
        <v>44</v>
      </c>
    </row>
    <row r="562" spans="1:28" x14ac:dyDescent="0.25">
      <c r="A562" t="s">
        <v>1749</v>
      </c>
      <c r="B562" s="1">
        <v>45339</v>
      </c>
      <c r="C562" t="s">
        <v>1750</v>
      </c>
      <c r="D562" t="s">
        <v>1751</v>
      </c>
      <c r="E562">
        <v>58</v>
      </c>
      <c r="F562" t="s">
        <v>111</v>
      </c>
      <c r="G562" t="s">
        <v>176</v>
      </c>
      <c r="H562" t="s">
        <v>177</v>
      </c>
      <c r="I562" t="s">
        <v>34</v>
      </c>
      <c r="J562" t="s">
        <v>35</v>
      </c>
      <c r="K562">
        <v>1</v>
      </c>
      <c r="L562" s="2">
        <v>6500</v>
      </c>
      <c r="M562">
        <v>10</v>
      </c>
      <c r="N562" s="2">
        <v>6500</v>
      </c>
      <c r="O562" s="2">
        <v>650</v>
      </c>
      <c r="P562" s="2">
        <v>5850</v>
      </c>
      <c r="Q562" s="2">
        <v>3548.4</v>
      </c>
      <c r="R562" s="2">
        <v>2301.6</v>
      </c>
      <c r="S562" t="s">
        <v>53</v>
      </c>
      <c r="T562" t="s">
        <v>222</v>
      </c>
      <c r="U562" t="s">
        <v>38</v>
      </c>
      <c r="V562" t="s">
        <v>39</v>
      </c>
      <c r="W562" t="s">
        <v>124</v>
      </c>
      <c r="X562" t="s">
        <v>97</v>
      </c>
      <c r="Y562" t="s">
        <v>56</v>
      </c>
      <c r="Z562" t="s">
        <v>43</v>
      </c>
      <c r="AA562" t="s">
        <v>44</v>
      </c>
      <c r="AB562" t="s">
        <v>44</v>
      </c>
    </row>
    <row r="563" spans="1:28" x14ac:dyDescent="0.25">
      <c r="A563" t="s">
        <v>1752</v>
      </c>
      <c r="B563" s="1">
        <v>45339</v>
      </c>
      <c r="C563" t="s">
        <v>1753</v>
      </c>
      <c r="D563" t="s">
        <v>1754</v>
      </c>
      <c r="E563">
        <v>40</v>
      </c>
      <c r="F563" t="s">
        <v>48</v>
      </c>
      <c r="G563" t="s">
        <v>101</v>
      </c>
      <c r="H563" t="s">
        <v>102</v>
      </c>
      <c r="I563" t="s">
        <v>103</v>
      </c>
      <c r="J563" t="s">
        <v>104</v>
      </c>
      <c r="K563">
        <v>2</v>
      </c>
      <c r="L563" s="2">
        <v>1800</v>
      </c>
      <c r="M563">
        <v>10</v>
      </c>
      <c r="N563" s="2">
        <v>3600</v>
      </c>
      <c r="O563" s="2">
        <v>360</v>
      </c>
      <c r="P563" s="2">
        <v>3240</v>
      </c>
      <c r="Q563" s="2">
        <v>2014.63</v>
      </c>
      <c r="R563" s="2">
        <v>1225.3699999999999</v>
      </c>
      <c r="S563" t="s">
        <v>36</v>
      </c>
      <c r="T563" t="s">
        <v>37</v>
      </c>
      <c r="U563" t="s">
        <v>38</v>
      </c>
      <c r="V563" t="s">
        <v>39</v>
      </c>
      <c r="W563" t="s">
        <v>83</v>
      </c>
      <c r="X563" t="s">
        <v>67</v>
      </c>
      <c r="Y563" t="s">
        <v>56</v>
      </c>
      <c r="Z563" t="s">
        <v>43</v>
      </c>
      <c r="AA563" t="s">
        <v>44</v>
      </c>
      <c r="AB563" t="s">
        <v>44</v>
      </c>
    </row>
    <row r="564" spans="1:28" x14ac:dyDescent="0.25">
      <c r="A564" t="s">
        <v>1755</v>
      </c>
      <c r="B564" s="1">
        <v>45339</v>
      </c>
      <c r="C564" t="s">
        <v>1709</v>
      </c>
      <c r="D564" t="s">
        <v>1710</v>
      </c>
      <c r="E564">
        <v>33</v>
      </c>
      <c r="F564" t="s">
        <v>111</v>
      </c>
      <c r="G564" t="s">
        <v>212</v>
      </c>
      <c r="H564" t="s">
        <v>213</v>
      </c>
      <c r="I564" t="s">
        <v>51</v>
      </c>
      <c r="J564" t="s">
        <v>52</v>
      </c>
      <c r="K564">
        <v>1</v>
      </c>
      <c r="L564" s="2">
        <v>400</v>
      </c>
      <c r="M564">
        <v>30</v>
      </c>
      <c r="N564" s="2">
        <v>400</v>
      </c>
      <c r="O564" s="2">
        <v>120</v>
      </c>
      <c r="P564" s="2">
        <v>280</v>
      </c>
      <c r="Q564" s="2">
        <v>195.54</v>
      </c>
      <c r="R564" s="2">
        <v>84.46</v>
      </c>
      <c r="S564" t="s">
        <v>36</v>
      </c>
      <c r="T564" t="s">
        <v>136</v>
      </c>
      <c r="U564" t="s">
        <v>38</v>
      </c>
      <c r="V564" t="s">
        <v>39</v>
      </c>
      <c r="W564" t="s">
        <v>92</v>
      </c>
      <c r="X564" t="s">
        <v>41</v>
      </c>
      <c r="Y564" t="s">
        <v>56</v>
      </c>
      <c r="Z564" t="s">
        <v>144</v>
      </c>
      <c r="AA564" t="s">
        <v>44</v>
      </c>
      <c r="AB564" t="s">
        <v>44</v>
      </c>
    </row>
    <row r="565" spans="1:28" x14ac:dyDescent="0.25">
      <c r="A565" t="s">
        <v>1756</v>
      </c>
      <c r="B565" s="1">
        <v>45339</v>
      </c>
      <c r="C565" t="s">
        <v>1680</v>
      </c>
      <c r="D565" t="s">
        <v>1681</v>
      </c>
      <c r="E565">
        <v>43</v>
      </c>
      <c r="F565" t="s">
        <v>31</v>
      </c>
      <c r="G565" t="s">
        <v>128</v>
      </c>
      <c r="H565" t="s">
        <v>129</v>
      </c>
      <c r="I565" t="s">
        <v>74</v>
      </c>
      <c r="J565" t="s">
        <v>130</v>
      </c>
      <c r="K565">
        <v>1</v>
      </c>
      <c r="L565" s="2">
        <v>1700</v>
      </c>
      <c r="M565">
        <v>10</v>
      </c>
      <c r="N565" s="2">
        <v>1700</v>
      </c>
      <c r="O565" s="2">
        <v>170</v>
      </c>
      <c r="P565" s="2">
        <v>1530</v>
      </c>
      <c r="Q565" s="2">
        <v>963.67</v>
      </c>
      <c r="R565" s="2">
        <v>566.33000000000004</v>
      </c>
      <c r="S565" t="s">
        <v>53</v>
      </c>
      <c r="T565" t="s">
        <v>136</v>
      </c>
      <c r="U565" t="s">
        <v>38</v>
      </c>
      <c r="V565" t="s">
        <v>39</v>
      </c>
      <c r="W565" t="s">
        <v>83</v>
      </c>
      <c r="X565" t="s">
        <v>97</v>
      </c>
      <c r="Y565" t="s">
        <v>56</v>
      </c>
      <c r="Z565" t="s">
        <v>43</v>
      </c>
      <c r="AA565" t="s">
        <v>44</v>
      </c>
      <c r="AB565" t="s">
        <v>44</v>
      </c>
    </row>
    <row r="566" spans="1:28" x14ac:dyDescent="0.25">
      <c r="A566" t="s">
        <v>1757</v>
      </c>
      <c r="B566" s="1">
        <v>45339</v>
      </c>
      <c r="C566" t="s">
        <v>866</v>
      </c>
      <c r="D566" t="s">
        <v>867</v>
      </c>
      <c r="E566">
        <v>32</v>
      </c>
      <c r="F566" t="s">
        <v>31</v>
      </c>
      <c r="G566" t="s">
        <v>217</v>
      </c>
      <c r="H566" t="s">
        <v>218</v>
      </c>
      <c r="I566" t="s">
        <v>34</v>
      </c>
      <c r="J566" t="s">
        <v>130</v>
      </c>
      <c r="K566">
        <v>2</v>
      </c>
      <c r="L566" s="2">
        <v>28000</v>
      </c>
      <c r="M566">
        <v>20</v>
      </c>
      <c r="N566" s="2">
        <v>56000</v>
      </c>
      <c r="O566" s="2">
        <v>11200</v>
      </c>
      <c r="P566" s="2">
        <v>44800</v>
      </c>
      <c r="Q566" s="2">
        <v>30819.72</v>
      </c>
      <c r="R566" s="2">
        <v>13980.28</v>
      </c>
      <c r="S566" t="s">
        <v>53</v>
      </c>
      <c r="T566" t="s">
        <v>163</v>
      </c>
      <c r="U566" t="s">
        <v>164</v>
      </c>
      <c r="V566" t="s">
        <v>39</v>
      </c>
      <c r="W566" t="s">
        <v>137</v>
      </c>
      <c r="X566" t="s">
        <v>67</v>
      </c>
      <c r="Y566" t="s">
        <v>56</v>
      </c>
      <c r="Z566" t="s">
        <v>43</v>
      </c>
      <c r="AA566" t="s">
        <v>44</v>
      </c>
      <c r="AB566" t="s">
        <v>44</v>
      </c>
    </row>
    <row r="567" spans="1:28" x14ac:dyDescent="0.25">
      <c r="A567" t="s">
        <v>1758</v>
      </c>
      <c r="B567" s="1">
        <v>45339</v>
      </c>
      <c r="C567" t="s">
        <v>1759</v>
      </c>
      <c r="D567" t="s">
        <v>1760</v>
      </c>
      <c r="E567">
        <v>41</v>
      </c>
      <c r="F567" t="s">
        <v>111</v>
      </c>
      <c r="G567" t="s">
        <v>72</v>
      </c>
      <c r="H567" t="s">
        <v>73</v>
      </c>
      <c r="I567" t="s">
        <v>74</v>
      </c>
      <c r="J567" t="s">
        <v>75</v>
      </c>
      <c r="K567">
        <v>2</v>
      </c>
      <c r="L567" s="2">
        <v>2200</v>
      </c>
      <c r="M567">
        <v>25</v>
      </c>
      <c r="N567" s="2">
        <v>4400</v>
      </c>
      <c r="O567" s="2">
        <v>1100</v>
      </c>
      <c r="P567" s="2">
        <v>3300</v>
      </c>
      <c r="Q567" s="2">
        <v>2645.07</v>
      </c>
      <c r="R567" s="2">
        <v>654.92999999999995</v>
      </c>
      <c r="S567" t="s">
        <v>53</v>
      </c>
      <c r="T567" t="s">
        <v>222</v>
      </c>
      <c r="U567" t="s">
        <v>38</v>
      </c>
      <c r="V567" t="s">
        <v>39</v>
      </c>
      <c r="W567" t="s">
        <v>92</v>
      </c>
      <c r="X567" t="s">
        <v>97</v>
      </c>
      <c r="Y567" t="s">
        <v>56</v>
      </c>
      <c r="Z567" t="s">
        <v>223</v>
      </c>
      <c r="AA567" t="s">
        <v>44</v>
      </c>
      <c r="AB567" t="s">
        <v>44</v>
      </c>
    </row>
    <row r="568" spans="1:28" x14ac:dyDescent="0.25">
      <c r="A568" t="s">
        <v>1761</v>
      </c>
      <c r="B568" s="1">
        <v>45339</v>
      </c>
      <c r="C568" t="s">
        <v>1762</v>
      </c>
      <c r="D568" t="s">
        <v>1763</v>
      </c>
      <c r="E568">
        <v>26</v>
      </c>
      <c r="F568" t="s">
        <v>31</v>
      </c>
      <c r="G568" t="s">
        <v>561</v>
      </c>
      <c r="H568" t="s">
        <v>562</v>
      </c>
      <c r="I568" t="s">
        <v>34</v>
      </c>
      <c r="J568" t="s">
        <v>143</v>
      </c>
      <c r="K568">
        <v>2</v>
      </c>
      <c r="L568" s="2">
        <v>900</v>
      </c>
      <c r="M568">
        <v>20</v>
      </c>
      <c r="N568" s="2">
        <v>1800</v>
      </c>
      <c r="O568" s="2">
        <v>360</v>
      </c>
      <c r="P568" s="2">
        <v>1440</v>
      </c>
      <c r="Q568" s="2">
        <v>859.26</v>
      </c>
      <c r="R568" s="2">
        <v>580.74</v>
      </c>
      <c r="S568" t="s">
        <v>36</v>
      </c>
      <c r="T568" t="s">
        <v>90</v>
      </c>
      <c r="U568" t="s">
        <v>91</v>
      </c>
      <c r="V568" t="s">
        <v>39</v>
      </c>
      <c r="W568" t="s">
        <v>124</v>
      </c>
      <c r="X568" t="s">
        <v>41</v>
      </c>
      <c r="Y568" t="s">
        <v>84</v>
      </c>
      <c r="Z568" t="s">
        <v>43</v>
      </c>
      <c r="AA568" t="s">
        <v>44</v>
      </c>
      <c r="AB568" t="s">
        <v>44</v>
      </c>
    </row>
    <row r="569" spans="1:28" x14ac:dyDescent="0.25">
      <c r="A569" t="s">
        <v>1764</v>
      </c>
      <c r="B569" s="1">
        <v>45339</v>
      </c>
      <c r="C569" t="s">
        <v>1765</v>
      </c>
      <c r="D569" t="s">
        <v>1766</v>
      </c>
      <c r="E569">
        <v>45</v>
      </c>
      <c r="F569" t="s">
        <v>48</v>
      </c>
      <c r="G569" t="s">
        <v>436</v>
      </c>
      <c r="H569" t="s">
        <v>437</v>
      </c>
      <c r="I569" t="s">
        <v>74</v>
      </c>
      <c r="J569" t="s">
        <v>190</v>
      </c>
      <c r="K569">
        <v>1</v>
      </c>
      <c r="L569" s="2">
        <v>1800</v>
      </c>
      <c r="M569">
        <v>10</v>
      </c>
      <c r="N569" s="2">
        <v>1800</v>
      </c>
      <c r="O569" s="2">
        <v>180</v>
      </c>
      <c r="P569" s="2">
        <v>1620</v>
      </c>
      <c r="Q569" s="2">
        <v>1123.1300000000001</v>
      </c>
      <c r="R569" s="2">
        <v>496.87</v>
      </c>
      <c r="S569" t="s">
        <v>36</v>
      </c>
      <c r="T569" t="s">
        <v>222</v>
      </c>
      <c r="U569" t="s">
        <v>38</v>
      </c>
      <c r="V569" t="s">
        <v>39</v>
      </c>
      <c r="W569" t="s">
        <v>124</v>
      </c>
      <c r="X569" t="s">
        <v>97</v>
      </c>
      <c r="Y569" t="s">
        <v>56</v>
      </c>
      <c r="Z569" t="s">
        <v>43</v>
      </c>
      <c r="AA569" t="s">
        <v>44</v>
      </c>
      <c r="AB569" t="s">
        <v>44</v>
      </c>
    </row>
    <row r="570" spans="1:28" x14ac:dyDescent="0.25">
      <c r="A570" t="s">
        <v>1767</v>
      </c>
      <c r="B570" s="1">
        <v>45339</v>
      </c>
      <c r="C570" t="s">
        <v>1768</v>
      </c>
      <c r="D570" t="s">
        <v>1769</v>
      </c>
      <c r="E570">
        <v>21</v>
      </c>
      <c r="F570" t="s">
        <v>31</v>
      </c>
      <c r="G570" t="s">
        <v>158</v>
      </c>
      <c r="H570" t="s">
        <v>159</v>
      </c>
      <c r="I570" t="s">
        <v>51</v>
      </c>
      <c r="J570" t="s">
        <v>52</v>
      </c>
      <c r="K570">
        <v>1</v>
      </c>
      <c r="L570" s="2">
        <v>650</v>
      </c>
      <c r="M570">
        <v>5</v>
      </c>
      <c r="N570" s="2">
        <v>650</v>
      </c>
      <c r="O570" s="2">
        <v>32.5</v>
      </c>
      <c r="P570" s="2">
        <v>617.5</v>
      </c>
      <c r="Q570" s="2">
        <v>456.63</v>
      </c>
      <c r="R570" s="2">
        <v>160.87</v>
      </c>
      <c r="S570" t="s">
        <v>53</v>
      </c>
      <c r="T570" t="s">
        <v>578</v>
      </c>
      <c r="U570" t="s">
        <v>579</v>
      </c>
      <c r="V570" t="s">
        <v>39</v>
      </c>
      <c r="W570" t="s">
        <v>124</v>
      </c>
      <c r="X570" t="s">
        <v>41</v>
      </c>
      <c r="Y570" t="s">
        <v>56</v>
      </c>
      <c r="Z570" t="s">
        <v>43</v>
      </c>
      <c r="AA570" t="s">
        <v>44</v>
      </c>
      <c r="AB570" t="s">
        <v>44</v>
      </c>
    </row>
    <row r="571" spans="1:28" x14ac:dyDescent="0.25">
      <c r="A571" t="s">
        <v>1770</v>
      </c>
      <c r="B571" s="1">
        <v>45339</v>
      </c>
      <c r="C571" t="s">
        <v>1771</v>
      </c>
      <c r="D571" t="s">
        <v>1772</v>
      </c>
      <c r="E571">
        <v>28</v>
      </c>
      <c r="F571" t="s">
        <v>111</v>
      </c>
      <c r="G571" t="s">
        <v>217</v>
      </c>
      <c r="H571" t="s">
        <v>218</v>
      </c>
      <c r="I571" t="s">
        <v>34</v>
      </c>
      <c r="J571" t="s">
        <v>130</v>
      </c>
      <c r="K571">
        <v>4</v>
      </c>
      <c r="L571" s="2">
        <v>28000</v>
      </c>
      <c r="M571">
        <v>15</v>
      </c>
      <c r="N571" s="2">
        <v>112000</v>
      </c>
      <c r="O571" s="2">
        <v>16800</v>
      </c>
      <c r="P571" s="2">
        <v>95200</v>
      </c>
      <c r="Q571" s="2">
        <v>57451.31</v>
      </c>
      <c r="R571" s="2">
        <v>37748.69</v>
      </c>
      <c r="S571" t="s">
        <v>36</v>
      </c>
      <c r="T571" t="s">
        <v>407</v>
      </c>
      <c r="U571" t="s">
        <v>408</v>
      </c>
      <c r="V571" t="s">
        <v>39</v>
      </c>
      <c r="W571" t="s">
        <v>66</v>
      </c>
      <c r="X571" t="s">
        <v>41</v>
      </c>
      <c r="Y571" t="s">
        <v>56</v>
      </c>
      <c r="Z571" t="s">
        <v>508</v>
      </c>
      <c r="AA571" t="s">
        <v>44</v>
      </c>
      <c r="AB571" t="s">
        <v>44</v>
      </c>
    </row>
    <row r="572" spans="1:28" x14ac:dyDescent="0.25">
      <c r="A572" t="s">
        <v>1773</v>
      </c>
      <c r="B572" s="1">
        <v>45340</v>
      </c>
      <c r="C572" t="s">
        <v>1774</v>
      </c>
      <c r="D572" t="s">
        <v>1775</v>
      </c>
      <c r="E572">
        <v>22</v>
      </c>
      <c r="F572" t="s">
        <v>48</v>
      </c>
      <c r="G572" t="s">
        <v>227</v>
      </c>
      <c r="H572" t="s">
        <v>228</v>
      </c>
      <c r="I572" t="s">
        <v>74</v>
      </c>
      <c r="J572" t="s">
        <v>75</v>
      </c>
      <c r="K572">
        <v>1</v>
      </c>
      <c r="L572" s="2">
        <v>1400</v>
      </c>
      <c r="M572">
        <v>15</v>
      </c>
      <c r="N572" s="2">
        <v>1400</v>
      </c>
      <c r="O572" s="2">
        <v>210</v>
      </c>
      <c r="P572" s="2">
        <v>1190</v>
      </c>
      <c r="Q572" s="2">
        <v>691.89</v>
      </c>
      <c r="R572" s="2">
        <v>498.11</v>
      </c>
      <c r="S572" t="s">
        <v>64</v>
      </c>
      <c r="T572" t="s">
        <v>136</v>
      </c>
      <c r="U572" t="s">
        <v>38</v>
      </c>
      <c r="V572" t="s">
        <v>39</v>
      </c>
      <c r="W572" t="s">
        <v>92</v>
      </c>
      <c r="X572" t="s">
        <v>67</v>
      </c>
      <c r="Y572" t="s">
        <v>42</v>
      </c>
      <c r="Z572" t="s">
        <v>43</v>
      </c>
      <c r="AA572" t="s">
        <v>44</v>
      </c>
      <c r="AB572" t="s">
        <v>68</v>
      </c>
    </row>
    <row r="573" spans="1:28" x14ac:dyDescent="0.25">
      <c r="A573" t="s">
        <v>1776</v>
      </c>
      <c r="B573" s="1">
        <v>45340</v>
      </c>
      <c r="C573" t="s">
        <v>1777</v>
      </c>
      <c r="D573" t="s">
        <v>1778</v>
      </c>
      <c r="E573">
        <v>23</v>
      </c>
      <c r="F573" t="s">
        <v>31</v>
      </c>
      <c r="G573" t="s">
        <v>168</v>
      </c>
      <c r="H573" t="s">
        <v>169</v>
      </c>
      <c r="I573" t="s">
        <v>62</v>
      </c>
      <c r="J573" t="s">
        <v>143</v>
      </c>
      <c r="K573">
        <v>3</v>
      </c>
      <c r="L573" s="2">
        <v>1800</v>
      </c>
      <c r="M573">
        <v>15</v>
      </c>
      <c r="N573" s="2">
        <v>5400</v>
      </c>
      <c r="O573" s="2">
        <v>810</v>
      </c>
      <c r="P573" s="2">
        <v>4590</v>
      </c>
      <c r="Q573" s="2">
        <v>2711.53</v>
      </c>
      <c r="R573" s="2">
        <v>1878.47</v>
      </c>
      <c r="S573" t="s">
        <v>36</v>
      </c>
      <c r="T573" t="s">
        <v>37</v>
      </c>
      <c r="U573" t="s">
        <v>38</v>
      </c>
      <c r="V573" t="s">
        <v>39</v>
      </c>
      <c r="W573" t="s">
        <v>124</v>
      </c>
      <c r="X573" t="s">
        <v>97</v>
      </c>
      <c r="Y573" t="s">
        <v>84</v>
      </c>
      <c r="Z573" t="s">
        <v>43</v>
      </c>
      <c r="AA573" t="s">
        <v>44</v>
      </c>
      <c r="AB573" t="s">
        <v>44</v>
      </c>
    </row>
    <row r="574" spans="1:28" x14ac:dyDescent="0.25">
      <c r="A574" t="s">
        <v>1779</v>
      </c>
      <c r="B574" s="1">
        <v>45340</v>
      </c>
      <c r="C574" t="s">
        <v>1780</v>
      </c>
      <c r="D574" t="s">
        <v>1781</v>
      </c>
      <c r="E574">
        <v>40</v>
      </c>
      <c r="F574" t="s">
        <v>31</v>
      </c>
      <c r="G574" t="s">
        <v>112</v>
      </c>
      <c r="H574" t="s">
        <v>113</v>
      </c>
      <c r="I574" t="s">
        <v>103</v>
      </c>
      <c r="J574" t="s">
        <v>104</v>
      </c>
      <c r="K574">
        <v>1</v>
      </c>
      <c r="L574" s="2">
        <v>650</v>
      </c>
      <c r="M574">
        <v>5</v>
      </c>
      <c r="N574" s="2">
        <v>650</v>
      </c>
      <c r="O574" s="2">
        <v>32.5</v>
      </c>
      <c r="P574" s="2">
        <v>617.5</v>
      </c>
      <c r="Q574" s="2">
        <v>360.89</v>
      </c>
      <c r="R574" s="2">
        <v>256.61</v>
      </c>
      <c r="S574" t="s">
        <v>53</v>
      </c>
      <c r="T574" t="s">
        <v>398</v>
      </c>
      <c r="U574" t="s">
        <v>399</v>
      </c>
      <c r="V574" t="s">
        <v>39</v>
      </c>
      <c r="W574" t="s">
        <v>83</v>
      </c>
      <c r="X574" t="s">
        <v>41</v>
      </c>
      <c r="Y574" t="s">
        <v>42</v>
      </c>
      <c r="Z574" t="s">
        <v>43</v>
      </c>
      <c r="AA574" t="s">
        <v>44</v>
      </c>
      <c r="AB574" t="s">
        <v>44</v>
      </c>
    </row>
    <row r="575" spans="1:28" x14ac:dyDescent="0.25">
      <c r="A575" t="s">
        <v>1782</v>
      </c>
      <c r="B575" s="1">
        <v>45340</v>
      </c>
      <c r="C575" t="s">
        <v>1783</v>
      </c>
      <c r="D575" t="s">
        <v>1784</v>
      </c>
      <c r="E575">
        <v>32</v>
      </c>
      <c r="F575" t="s">
        <v>48</v>
      </c>
      <c r="G575" t="s">
        <v>176</v>
      </c>
      <c r="H575" t="s">
        <v>177</v>
      </c>
      <c r="I575" t="s">
        <v>34</v>
      </c>
      <c r="J575" t="s">
        <v>35</v>
      </c>
      <c r="K575">
        <v>1</v>
      </c>
      <c r="L575" s="2">
        <v>6500</v>
      </c>
      <c r="M575">
        <v>10</v>
      </c>
      <c r="N575" s="2">
        <v>6500</v>
      </c>
      <c r="O575" s="2">
        <v>650</v>
      </c>
      <c r="P575" s="2">
        <v>5850</v>
      </c>
      <c r="Q575" s="2">
        <v>3907.23</v>
      </c>
      <c r="R575" s="2">
        <v>1942.77</v>
      </c>
      <c r="S575" t="s">
        <v>53</v>
      </c>
      <c r="T575" t="s">
        <v>290</v>
      </c>
      <c r="U575" t="s">
        <v>291</v>
      </c>
      <c r="V575" t="s">
        <v>39</v>
      </c>
      <c r="W575" t="s">
        <v>137</v>
      </c>
      <c r="X575" t="s">
        <v>97</v>
      </c>
      <c r="Y575" t="s">
        <v>56</v>
      </c>
      <c r="Z575" t="s">
        <v>43</v>
      </c>
      <c r="AA575" t="s">
        <v>44</v>
      </c>
      <c r="AB575" t="s">
        <v>44</v>
      </c>
    </row>
    <row r="576" spans="1:28" x14ac:dyDescent="0.25">
      <c r="A576" t="s">
        <v>1785</v>
      </c>
      <c r="B576" s="1">
        <v>45340</v>
      </c>
      <c r="C576" t="s">
        <v>821</v>
      </c>
      <c r="D576" t="s">
        <v>822</v>
      </c>
      <c r="E576">
        <v>20</v>
      </c>
      <c r="F576" t="s">
        <v>48</v>
      </c>
      <c r="G576" t="s">
        <v>49</v>
      </c>
      <c r="H576" t="s">
        <v>50</v>
      </c>
      <c r="I576" t="s">
        <v>51</v>
      </c>
      <c r="J576" t="s">
        <v>52</v>
      </c>
      <c r="K576">
        <v>1</v>
      </c>
      <c r="L576" s="2">
        <v>500</v>
      </c>
      <c r="M576">
        <v>0</v>
      </c>
      <c r="N576" s="2">
        <v>500</v>
      </c>
      <c r="O576" s="2">
        <v>0</v>
      </c>
      <c r="P576" s="2">
        <v>500</v>
      </c>
      <c r="Q576" s="2">
        <v>398.91</v>
      </c>
      <c r="R576" s="2">
        <v>101.09</v>
      </c>
      <c r="S576" t="s">
        <v>64</v>
      </c>
      <c r="T576" t="s">
        <v>136</v>
      </c>
      <c r="U576" t="s">
        <v>38</v>
      </c>
      <c r="V576" t="s">
        <v>39</v>
      </c>
      <c r="W576" t="s">
        <v>66</v>
      </c>
      <c r="X576" t="s">
        <v>97</v>
      </c>
      <c r="Y576" t="s">
        <v>56</v>
      </c>
      <c r="Z576" t="s">
        <v>43</v>
      </c>
      <c r="AA576" t="s">
        <v>44</v>
      </c>
      <c r="AB576" t="s">
        <v>44</v>
      </c>
    </row>
    <row r="577" spans="1:28" x14ac:dyDescent="0.25">
      <c r="A577" t="s">
        <v>1786</v>
      </c>
      <c r="B577" s="1">
        <v>45340</v>
      </c>
      <c r="C577" t="s">
        <v>974</v>
      </c>
      <c r="D577" t="s">
        <v>975</v>
      </c>
      <c r="E577">
        <v>44</v>
      </c>
      <c r="F577" t="s">
        <v>48</v>
      </c>
      <c r="G577" t="s">
        <v>141</v>
      </c>
      <c r="H577" t="s">
        <v>142</v>
      </c>
      <c r="I577" t="s">
        <v>74</v>
      </c>
      <c r="J577" t="s">
        <v>143</v>
      </c>
      <c r="K577">
        <v>4</v>
      </c>
      <c r="L577" s="2">
        <v>900</v>
      </c>
      <c r="M577">
        <v>10</v>
      </c>
      <c r="N577" s="2">
        <v>3600</v>
      </c>
      <c r="O577" s="2">
        <v>360</v>
      </c>
      <c r="P577" s="2">
        <v>3240</v>
      </c>
      <c r="Q577" s="2">
        <v>1993.78</v>
      </c>
      <c r="R577" s="2">
        <v>1246.22</v>
      </c>
      <c r="S577" t="s">
        <v>53</v>
      </c>
      <c r="T577" t="s">
        <v>37</v>
      </c>
      <c r="U577" t="s">
        <v>38</v>
      </c>
      <c r="V577" t="s">
        <v>39</v>
      </c>
      <c r="W577" t="s">
        <v>83</v>
      </c>
      <c r="X577" t="s">
        <v>97</v>
      </c>
      <c r="Y577" t="s">
        <v>42</v>
      </c>
      <c r="Z577" t="s">
        <v>107</v>
      </c>
      <c r="AA577" t="s">
        <v>44</v>
      </c>
      <c r="AB577" t="s">
        <v>68</v>
      </c>
    </row>
    <row r="578" spans="1:28" x14ac:dyDescent="0.25">
      <c r="A578" t="s">
        <v>1787</v>
      </c>
      <c r="B578" s="1">
        <v>45340</v>
      </c>
      <c r="C578" t="s">
        <v>1788</v>
      </c>
      <c r="D578" t="s">
        <v>1789</v>
      </c>
      <c r="E578">
        <v>53</v>
      </c>
      <c r="F578" t="s">
        <v>31</v>
      </c>
      <c r="G578" t="s">
        <v>273</v>
      </c>
      <c r="H578" t="s">
        <v>274</v>
      </c>
      <c r="I578" t="s">
        <v>51</v>
      </c>
      <c r="J578" t="s">
        <v>52</v>
      </c>
      <c r="K578">
        <v>3</v>
      </c>
      <c r="L578" s="2">
        <v>250</v>
      </c>
      <c r="M578">
        <v>15</v>
      </c>
      <c r="N578" s="2">
        <v>750</v>
      </c>
      <c r="O578" s="2">
        <v>112.5</v>
      </c>
      <c r="P578" s="2">
        <v>637.5</v>
      </c>
      <c r="Q578" s="2">
        <v>470.91</v>
      </c>
      <c r="R578" s="2">
        <v>166.59</v>
      </c>
      <c r="S578" t="s">
        <v>53</v>
      </c>
      <c r="T578" t="s">
        <v>114</v>
      </c>
      <c r="U578" t="s">
        <v>115</v>
      </c>
      <c r="V578" t="s">
        <v>39</v>
      </c>
      <c r="W578" t="s">
        <v>40</v>
      </c>
      <c r="X578" t="s">
        <v>97</v>
      </c>
      <c r="Y578" t="s">
        <v>56</v>
      </c>
      <c r="Z578" t="s">
        <v>144</v>
      </c>
      <c r="AA578" t="s">
        <v>44</v>
      </c>
      <c r="AB578" t="s">
        <v>44</v>
      </c>
    </row>
    <row r="579" spans="1:28" x14ac:dyDescent="0.25">
      <c r="A579" t="s">
        <v>1790</v>
      </c>
      <c r="B579" s="1">
        <v>45340</v>
      </c>
      <c r="C579" t="s">
        <v>1791</v>
      </c>
      <c r="D579" t="s">
        <v>1792</v>
      </c>
      <c r="E579">
        <v>60</v>
      </c>
      <c r="F579" t="s">
        <v>111</v>
      </c>
      <c r="G579" t="s">
        <v>148</v>
      </c>
      <c r="H579" t="s">
        <v>149</v>
      </c>
      <c r="I579" t="s">
        <v>74</v>
      </c>
      <c r="J579" t="s">
        <v>130</v>
      </c>
      <c r="K579">
        <v>2</v>
      </c>
      <c r="L579" s="2">
        <v>3500</v>
      </c>
      <c r="M579">
        <v>0</v>
      </c>
      <c r="N579" s="2">
        <v>7000</v>
      </c>
      <c r="O579" s="2">
        <v>0</v>
      </c>
      <c r="P579" s="2">
        <v>7000</v>
      </c>
      <c r="Q579" s="2">
        <v>5306.57</v>
      </c>
      <c r="R579" s="2">
        <v>1693.43</v>
      </c>
      <c r="S579" t="s">
        <v>64</v>
      </c>
      <c r="T579" t="s">
        <v>122</v>
      </c>
      <c r="U579" t="s">
        <v>123</v>
      </c>
      <c r="V579" t="s">
        <v>39</v>
      </c>
      <c r="W579" t="s">
        <v>124</v>
      </c>
      <c r="X579" t="s">
        <v>97</v>
      </c>
      <c r="Y579" t="s">
        <v>42</v>
      </c>
      <c r="Z579" t="s">
        <v>107</v>
      </c>
      <c r="AA579" t="s">
        <v>44</v>
      </c>
      <c r="AB579" t="s">
        <v>44</v>
      </c>
    </row>
    <row r="580" spans="1:28" x14ac:dyDescent="0.25">
      <c r="A580" t="s">
        <v>1793</v>
      </c>
      <c r="B580" s="1">
        <v>45340</v>
      </c>
      <c r="C580" t="s">
        <v>1794</v>
      </c>
      <c r="D580" t="s">
        <v>1795</v>
      </c>
      <c r="E580">
        <v>57</v>
      </c>
      <c r="F580" t="s">
        <v>31</v>
      </c>
      <c r="G580" t="s">
        <v>561</v>
      </c>
      <c r="H580" t="s">
        <v>562</v>
      </c>
      <c r="I580" t="s">
        <v>34</v>
      </c>
      <c r="J580" t="s">
        <v>143</v>
      </c>
      <c r="K580">
        <v>2</v>
      </c>
      <c r="L580" s="2">
        <v>900</v>
      </c>
      <c r="M580">
        <v>15</v>
      </c>
      <c r="N580" s="2">
        <v>1800</v>
      </c>
      <c r="O580" s="2">
        <v>270</v>
      </c>
      <c r="P580" s="2">
        <v>1530</v>
      </c>
      <c r="Q580" s="2">
        <v>888.9</v>
      </c>
      <c r="R580" s="2">
        <v>641.1</v>
      </c>
      <c r="S580" t="s">
        <v>53</v>
      </c>
      <c r="T580" t="s">
        <v>178</v>
      </c>
      <c r="U580" t="s">
        <v>154</v>
      </c>
      <c r="V580" t="s">
        <v>39</v>
      </c>
      <c r="W580" t="s">
        <v>92</v>
      </c>
      <c r="X580" t="s">
        <v>97</v>
      </c>
      <c r="Y580" t="s">
        <v>56</v>
      </c>
      <c r="Z580" t="s">
        <v>223</v>
      </c>
      <c r="AA580" t="s">
        <v>44</v>
      </c>
      <c r="AB580" t="s">
        <v>44</v>
      </c>
    </row>
    <row r="581" spans="1:28" x14ac:dyDescent="0.25">
      <c r="A581" t="s">
        <v>1796</v>
      </c>
      <c r="B581" s="1">
        <v>45340</v>
      </c>
      <c r="C581" t="s">
        <v>660</v>
      </c>
      <c r="D581" t="s">
        <v>661</v>
      </c>
      <c r="E581">
        <v>25</v>
      </c>
      <c r="F581" t="s">
        <v>31</v>
      </c>
      <c r="G581" t="s">
        <v>318</v>
      </c>
      <c r="H581" t="s">
        <v>319</v>
      </c>
      <c r="I581" t="s">
        <v>34</v>
      </c>
      <c r="J581" t="s">
        <v>190</v>
      </c>
      <c r="K581">
        <v>4</v>
      </c>
      <c r="L581" s="2">
        <v>2500</v>
      </c>
      <c r="M581">
        <v>20</v>
      </c>
      <c r="N581" s="2">
        <v>10000</v>
      </c>
      <c r="O581" s="2">
        <v>2000</v>
      </c>
      <c r="P581" s="2">
        <v>8000</v>
      </c>
      <c r="Q581" s="2">
        <v>6010.91</v>
      </c>
      <c r="R581" s="2">
        <v>1989.09</v>
      </c>
      <c r="S581" t="s">
        <v>53</v>
      </c>
      <c r="T581" t="s">
        <v>222</v>
      </c>
      <c r="U581" t="s">
        <v>38</v>
      </c>
      <c r="V581" t="s">
        <v>39</v>
      </c>
      <c r="W581" t="s">
        <v>40</v>
      </c>
      <c r="X581" t="s">
        <v>97</v>
      </c>
      <c r="Y581" t="s">
        <v>42</v>
      </c>
      <c r="Z581" t="s">
        <v>144</v>
      </c>
      <c r="AA581" t="s">
        <v>44</v>
      </c>
      <c r="AB581" t="s">
        <v>68</v>
      </c>
    </row>
    <row r="582" spans="1:28" x14ac:dyDescent="0.25">
      <c r="A582" t="s">
        <v>1797</v>
      </c>
      <c r="B582" s="1">
        <v>45340</v>
      </c>
      <c r="C582" t="s">
        <v>1798</v>
      </c>
      <c r="D582" t="s">
        <v>1799</v>
      </c>
      <c r="E582">
        <v>46</v>
      </c>
      <c r="F582" t="s">
        <v>111</v>
      </c>
      <c r="G582" t="s">
        <v>318</v>
      </c>
      <c r="H582" t="s">
        <v>319</v>
      </c>
      <c r="I582" t="s">
        <v>34</v>
      </c>
      <c r="J582" t="s">
        <v>190</v>
      </c>
      <c r="K582">
        <v>6</v>
      </c>
      <c r="L582" s="2">
        <v>2500</v>
      </c>
      <c r="M582">
        <v>10</v>
      </c>
      <c r="N582" s="2">
        <v>15000</v>
      </c>
      <c r="O582" s="2">
        <v>1500</v>
      </c>
      <c r="P582" s="2">
        <v>13500</v>
      </c>
      <c r="Q582" s="2">
        <v>9064.48</v>
      </c>
      <c r="R582" s="2">
        <v>4435.5200000000004</v>
      </c>
      <c r="S582" t="s">
        <v>53</v>
      </c>
      <c r="T582" t="s">
        <v>105</v>
      </c>
      <c r="U582" t="s">
        <v>106</v>
      </c>
      <c r="V582" t="s">
        <v>39</v>
      </c>
      <c r="W582" t="s">
        <v>83</v>
      </c>
      <c r="X582" t="s">
        <v>41</v>
      </c>
      <c r="Y582" t="s">
        <v>84</v>
      </c>
      <c r="Z582" t="s">
        <v>223</v>
      </c>
      <c r="AA582" t="s">
        <v>44</v>
      </c>
      <c r="AB582" t="s">
        <v>44</v>
      </c>
    </row>
    <row r="583" spans="1:28" x14ac:dyDescent="0.25">
      <c r="A583" t="s">
        <v>1800</v>
      </c>
      <c r="B583" s="1">
        <v>45340</v>
      </c>
      <c r="C583" t="s">
        <v>1801</v>
      </c>
      <c r="D583" t="s">
        <v>1802</v>
      </c>
      <c r="E583">
        <v>55</v>
      </c>
      <c r="F583" t="s">
        <v>48</v>
      </c>
      <c r="G583" t="s">
        <v>148</v>
      </c>
      <c r="H583" t="s">
        <v>149</v>
      </c>
      <c r="I583" t="s">
        <v>74</v>
      </c>
      <c r="J583" t="s">
        <v>130</v>
      </c>
      <c r="K583">
        <v>1</v>
      </c>
      <c r="L583" s="2">
        <v>3500</v>
      </c>
      <c r="M583">
        <v>5</v>
      </c>
      <c r="N583" s="2">
        <v>3500</v>
      </c>
      <c r="O583" s="2">
        <v>175</v>
      </c>
      <c r="P583" s="2">
        <v>3325</v>
      </c>
      <c r="Q583" s="2">
        <v>1851.99</v>
      </c>
      <c r="R583" s="2">
        <v>1473.01</v>
      </c>
      <c r="S583" t="s">
        <v>53</v>
      </c>
      <c r="T583" t="s">
        <v>122</v>
      </c>
      <c r="U583" t="s">
        <v>123</v>
      </c>
      <c r="V583" t="s">
        <v>39</v>
      </c>
      <c r="W583" t="s">
        <v>83</v>
      </c>
      <c r="X583" t="s">
        <v>41</v>
      </c>
      <c r="Y583" t="s">
        <v>42</v>
      </c>
      <c r="Z583" t="s">
        <v>43</v>
      </c>
      <c r="AA583" t="s">
        <v>44</v>
      </c>
      <c r="AB583" t="s">
        <v>44</v>
      </c>
    </row>
    <row r="584" spans="1:28" x14ac:dyDescent="0.25">
      <c r="A584" t="s">
        <v>1803</v>
      </c>
      <c r="B584" s="1">
        <v>45340</v>
      </c>
      <c r="C584" t="s">
        <v>576</v>
      </c>
      <c r="D584" t="s">
        <v>577</v>
      </c>
      <c r="E584">
        <v>36</v>
      </c>
      <c r="F584" t="s">
        <v>31</v>
      </c>
      <c r="G584" t="s">
        <v>101</v>
      </c>
      <c r="H584" t="s">
        <v>102</v>
      </c>
      <c r="I584" t="s">
        <v>103</v>
      </c>
      <c r="J584" t="s">
        <v>104</v>
      </c>
      <c r="K584">
        <v>1</v>
      </c>
      <c r="L584" s="2">
        <v>1800</v>
      </c>
      <c r="M584">
        <v>20</v>
      </c>
      <c r="N584" s="2">
        <v>1800</v>
      </c>
      <c r="O584" s="2">
        <v>360</v>
      </c>
      <c r="P584" s="2">
        <v>1440</v>
      </c>
      <c r="Q584" s="2">
        <v>1128.5899999999999</v>
      </c>
      <c r="R584" s="2">
        <v>311.41000000000003</v>
      </c>
      <c r="S584" t="s">
        <v>64</v>
      </c>
      <c r="T584" t="s">
        <v>263</v>
      </c>
      <c r="U584" t="s">
        <v>91</v>
      </c>
      <c r="V584" t="s">
        <v>39</v>
      </c>
      <c r="W584" t="s">
        <v>83</v>
      </c>
      <c r="X584" t="s">
        <v>97</v>
      </c>
      <c r="Y584" t="s">
        <v>56</v>
      </c>
      <c r="Z584" t="s">
        <v>43</v>
      </c>
      <c r="AA584" t="s">
        <v>44</v>
      </c>
      <c r="AB584" t="s">
        <v>44</v>
      </c>
    </row>
    <row r="585" spans="1:28" x14ac:dyDescent="0.25">
      <c r="A585" t="s">
        <v>1804</v>
      </c>
      <c r="B585" s="1">
        <v>45341</v>
      </c>
      <c r="C585" t="s">
        <v>1805</v>
      </c>
      <c r="D585" t="s">
        <v>1806</v>
      </c>
      <c r="E585">
        <v>34</v>
      </c>
      <c r="F585" t="s">
        <v>111</v>
      </c>
      <c r="G585" t="s">
        <v>158</v>
      </c>
      <c r="H585" t="s">
        <v>159</v>
      </c>
      <c r="I585" t="s">
        <v>51</v>
      </c>
      <c r="J585" t="s">
        <v>52</v>
      </c>
      <c r="K585">
        <v>3</v>
      </c>
      <c r="L585" s="2">
        <v>650</v>
      </c>
      <c r="M585">
        <v>25</v>
      </c>
      <c r="N585" s="2">
        <v>1950</v>
      </c>
      <c r="O585" s="2">
        <v>487.5</v>
      </c>
      <c r="P585" s="2">
        <v>1462.5</v>
      </c>
      <c r="Q585" s="2">
        <v>1099.08</v>
      </c>
      <c r="R585" s="2">
        <v>363.42</v>
      </c>
      <c r="S585" t="s">
        <v>36</v>
      </c>
      <c r="T585" t="s">
        <v>153</v>
      </c>
      <c r="U585" t="s">
        <v>154</v>
      </c>
      <c r="V585" t="s">
        <v>39</v>
      </c>
      <c r="W585" t="s">
        <v>66</v>
      </c>
      <c r="X585" t="s">
        <v>41</v>
      </c>
      <c r="Y585" t="s">
        <v>42</v>
      </c>
      <c r="Z585" t="s">
        <v>43</v>
      </c>
      <c r="AA585" t="s">
        <v>44</v>
      </c>
      <c r="AB585" t="s">
        <v>44</v>
      </c>
    </row>
    <row r="586" spans="1:28" x14ac:dyDescent="0.25">
      <c r="A586" t="s">
        <v>1807</v>
      </c>
      <c r="B586" s="1">
        <v>45341</v>
      </c>
      <c r="C586" t="s">
        <v>1808</v>
      </c>
      <c r="D586" t="s">
        <v>1809</v>
      </c>
      <c r="E586">
        <v>31</v>
      </c>
      <c r="F586" t="s">
        <v>48</v>
      </c>
      <c r="G586" t="s">
        <v>49</v>
      </c>
      <c r="H586" t="s">
        <v>50</v>
      </c>
      <c r="I586" t="s">
        <v>51</v>
      </c>
      <c r="J586" t="s">
        <v>52</v>
      </c>
      <c r="K586">
        <v>2</v>
      </c>
      <c r="L586" s="2">
        <v>500</v>
      </c>
      <c r="M586">
        <v>10</v>
      </c>
      <c r="N586" s="2">
        <v>1000</v>
      </c>
      <c r="O586" s="2">
        <v>100</v>
      </c>
      <c r="P586" s="2">
        <v>900</v>
      </c>
      <c r="Q586" s="2">
        <v>546.13</v>
      </c>
      <c r="R586" s="2">
        <v>353.87</v>
      </c>
      <c r="S586" t="s">
        <v>36</v>
      </c>
      <c r="T586" t="s">
        <v>114</v>
      </c>
      <c r="U586" t="s">
        <v>115</v>
      </c>
      <c r="V586" t="s">
        <v>39</v>
      </c>
      <c r="W586" t="s">
        <v>137</v>
      </c>
      <c r="X586" t="s">
        <v>67</v>
      </c>
      <c r="Y586" t="s">
        <v>42</v>
      </c>
      <c r="Z586" t="s">
        <v>43</v>
      </c>
      <c r="AA586" t="s">
        <v>44</v>
      </c>
      <c r="AB586" t="s">
        <v>44</v>
      </c>
    </row>
    <row r="587" spans="1:28" x14ac:dyDescent="0.25">
      <c r="A587" t="s">
        <v>1810</v>
      </c>
      <c r="B587" s="1">
        <v>45341</v>
      </c>
      <c r="C587" t="s">
        <v>1811</v>
      </c>
      <c r="D587" t="s">
        <v>1812</v>
      </c>
      <c r="E587">
        <v>43</v>
      </c>
      <c r="F587" t="s">
        <v>111</v>
      </c>
      <c r="G587" t="s">
        <v>168</v>
      </c>
      <c r="H587" t="s">
        <v>169</v>
      </c>
      <c r="I587" t="s">
        <v>62</v>
      </c>
      <c r="J587" t="s">
        <v>143</v>
      </c>
      <c r="K587">
        <v>1</v>
      </c>
      <c r="L587" s="2">
        <v>1800</v>
      </c>
      <c r="M587">
        <v>5</v>
      </c>
      <c r="N587" s="2">
        <v>1800</v>
      </c>
      <c r="O587" s="2">
        <v>90</v>
      </c>
      <c r="P587" s="2">
        <v>1710</v>
      </c>
      <c r="Q587" s="2">
        <v>1006.36</v>
      </c>
      <c r="R587" s="2">
        <v>703.64</v>
      </c>
      <c r="S587" t="s">
        <v>53</v>
      </c>
      <c r="T587" t="s">
        <v>114</v>
      </c>
      <c r="U587" t="s">
        <v>115</v>
      </c>
      <c r="V587" t="s">
        <v>39</v>
      </c>
      <c r="W587" t="s">
        <v>40</v>
      </c>
      <c r="X587" t="s">
        <v>97</v>
      </c>
      <c r="Y587" t="s">
        <v>56</v>
      </c>
      <c r="Z587" t="s">
        <v>43</v>
      </c>
      <c r="AA587" t="s">
        <v>44</v>
      </c>
      <c r="AB587" t="s">
        <v>44</v>
      </c>
    </row>
    <row r="588" spans="1:28" x14ac:dyDescent="0.25">
      <c r="A588" t="s">
        <v>1813</v>
      </c>
      <c r="B588" s="1">
        <v>45341</v>
      </c>
      <c r="C588" t="s">
        <v>1814</v>
      </c>
      <c r="D588" t="s">
        <v>1815</v>
      </c>
      <c r="E588">
        <v>44</v>
      </c>
      <c r="F588" t="s">
        <v>48</v>
      </c>
      <c r="G588" t="s">
        <v>285</v>
      </c>
      <c r="H588" t="s">
        <v>286</v>
      </c>
      <c r="I588" t="s">
        <v>34</v>
      </c>
      <c r="J588" t="s">
        <v>121</v>
      </c>
      <c r="K588">
        <v>1</v>
      </c>
      <c r="L588" s="2">
        <v>3200</v>
      </c>
      <c r="M588">
        <v>15</v>
      </c>
      <c r="N588" s="2">
        <v>3200</v>
      </c>
      <c r="O588" s="2">
        <v>480</v>
      </c>
      <c r="P588" s="2">
        <v>2720</v>
      </c>
      <c r="Q588" s="2">
        <v>1819.75</v>
      </c>
      <c r="R588" s="2">
        <v>900.25</v>
      </c>
      <c r="S588" t="s">
        <v>36</v>
      </c>
      <c r="T588" t="s">
        <v>96</v>
      </c>
      <c r="U588" t="s">
        <v>96</v>
      </c>
      <c r="V588" t="s">
        <v>39</v>
      </c>
      <c r="W588" t="s">
        <v>124</v>
      </c>
      <c r="X588" t="s">
        <v>41</v>
      </c>
      <c r="Y588" t="s">
        <v>42</v>
      </c>
      <c r="Z588" t="s">
        <v>43</v>
      </c>
      <c r="AA588" t="s">
        <v>44</v>
      </c>
      <c r="AB588" t="s">
        <v>44</v>
      </c>
    </row>
    <row r="589" spans="1:28" x14ac:dyDescent="0.25">
      <c r="A589" t="s">
        <v>1816</v>
      </c>
      <c r="B589" s="1">
        <v>45341</v>
      </c>
      <c r="C589" t="s">
        <v>1817</v>
      </c>
      <c r="D589" t="s">
        <v>1818</v>
      </c>
      <c r="E589">
        <v>48</v>
      </c>
      <c r="F589" t="s">
        <v>111</v>
      </c>
      <c r="G589" t="s">
        <v>366</v>
      </c>
      <c r="H589" t="s">
        <v>367</v>
      </c>
      <c r="I589" t="s">
        <v>34</v>
      </c>
      <c r="J589" t="s">
        <v>130</v>
      </c>
      <c r="K589">
        <v>3</v>
      </c>
      <c r="L589" s="2">
        <v>14500</v>
      </c>
      <c r="M589">
        <v>10</v>
      </c>
      <c r="N589" s="2">
        <v>43500</v>
      </c>
      <c r="O589" s="2">
        <v>4350</v>
      </c>
      <c r="P589" s="2">
        <v>39150</v>
      </c>
      <c r="Q589" s="2">
        <v>26394.54</v>
      </c>
      <c r="R589" s="2">
        <v>12755.46</v>
      </c>
      <c r="S589" t="s">
        <v>53</v>
      </c>
      <c r="T589" t="s">
        <v>76</v>
      </c>
      <c r="U589" t="s">
        <v>77</v>
      </c>
      <c r="V589" t="s">
        <v>39</v>
      </c>
      <c r="W589" t="s">
        <v>66</v>
      </c>
      <c r="X589" t="s">
        <v>67</v>
      </c>
      <c r="Y589" t="s">
        <v>56</v>
      </c>
      <c r="Z589" t="s">
        <v>43</v>
      </c>
      <c r="AA589" t="s">
        <v>68</v>
      </c>
      <c r="AB589" t="s">
        <v>44</v>
      </c>
    </row>
    <row r="590" spans="1:28" x14ac:dyDescent="0.25">
      <c r="A590" t="s">
        <v>1819</v>
      </c>
      <c r="B590" s="1">
        <v>45341</v>
      </c>
      <c r="C590" t="s">
        <v>1820</v>
      </c>
      <c r="D590" t="s">
        <v>1821</v>
      </c>
      <c r="E590">
        <v>44</v>
      </c>
      <c r="F590" t="s">
        <v>48</v>
      </c>
      <c r="G590" t="s">
        <v>72</v>
      </c>
      <c r="H590" t="s">
        <v>73</v>
      </c>
      <c r="I590" t="s">
        <v>74</v>
      </c>
      <c r="J590" t="s">
        <v>75</v>
      </c>
      <c r="K590">
        <v>1</v>
      </c>
      <c r="L590" s="2">
        <v>2200</v>
      </c>
      <c r="M590">
        <v>0</v>
      </c>
      <c r="N590" s="2">
        <v>2200</v>
      </c>
      <c r="O590" s="2">
        <v>0</v>
      </c>
      <c r="P590" s="2">
        <v>2200</v>
      </c>
      <c r="Q590" s="2">
        <v>1705.41</v>
      </c>
      <c r="R590" s="2">
        <v>494.59</v>
      </c>
      <c r="S590" t="s">
        <v>64</v>
      </c>
      <c r="T590" t="s">
        <v>263</v>
      </c>
      <c r="U590" t="s">
        <v>91</v>
      </c>
      <c r="V590" t="s">
        <v>39</v>
      </c>
      <c r="W590" t="s">
        <v>124</v>
      </c>
      <c r="X590" t="s">
        <v>97</v>
      </c>
      <c r="Y590" t="s">
        <v>56</v>
      </c>
      <c r="Z590" t="s">
        <v>43</v>
      </c>
      <c r="AA590" t="s">
        <v>44</v>
      </c>
      <c r="AB590" t="s">
        <v>44</v>
      </c>
    </row>
    <row r="591" spans="1:28" x14ac:dyDescent="0.25">
      <c r="A591" t="s">
        <v>1822</v>
      </c>
      <c r="B591" s="1">
        <v>45341</v>
      </c>
      <c r="C591" t="s">
        <v>1823</v>
      </c>
      <c r="D591" t="s">
        <v>1824</v>
      </c>
      <c r="E591">
        <v>57</v>
      </c>
      <c r="F591" t="s">
        <v>48</v>
      </c>
      <c r="G591" t="s">
        <v>148</v>
      </c>
      <c r="H591" t="s">
        <v>149</v>
      </c>
      <c r="I591" t="s">
        <v>74</v>
      </c>
      <c r="J591" t="s">
        <v>130</v>
      </c>
      <c r="K591">
        <v>1</v>
      </c>
      <c r="L591" s="2">
        <v>3500</v>
      </c>
      <c r="M591">
        <v>10</v>
      </c>
      <c r="N591" s="2">
        <v>3500</v>
      </c>
      <c r="O591" s="2">
        <v>350</v>
      </c>
      <c r="P591" s="2">
        <v>3150</v>
      </c>
      <c r="Q591" s="2">
        <v>1943.51</v>
      </c>
      <c r="R591" s="2">
        <v>1206.49</v>
      </c>
      <c r="S591" t="s">
        <v>36</v>
      </c>
      <c r="T591" t="s">
        <v>222</v>
      </c>
      <c r="U591" t="s">
        <v>38</v>
      </c>
      <c r="V591" t="s">
        <v>39</v>
      </c>
      <c r="W591" t="s">
        <v>124</v>
      </c>
      <c r="X591" t="s">
        <v>97</v>
      </c>
      <c r="Y591" t="s">
        <v>56</v>
      </c>
      <c r="Z591" t="s">
        <v>43</v>
      </c>
      <c r="AA591" t="s">
        <v>44</v>
      </c>
      <c r="AB591" t="s">
        <v>44</v>
      </c>
    </row>
    <row r="592" spans="1:28" x14ac:dyDescent="0.25">
      <c r="A592" t="s">
        <v>1825</v>
      </c>
      <c r="B592" s="1">
        <v>45341</v>
      </c>
      <c r="C592" t="s">
        <v>869</v>
      </c>
      <c r="D592" t="s">
        <v>870</v>
      </c>
      <c r="E592">
        <v>45</v>
      </c>
      <c r="F592" t="s">
        <v>111</v>
      </c>
      <c r="G592" t="s">
        <v>148</v>
      </c>
      <c r="H592" t="s">
        <v>149</v>
      </c>
      <c r="I592" t="s">
        <v>74</v>
      </c>
      <c r="J592" t="s">
        <v>130</v>
      </c>
      <c r="K592">
        <v>2</v>
      </c>
      <c r="L592" s="2">
        <v>3500</v>
      </c>
      <c r="M592">
        <v>5</v>
      </c>
      <c r="N592" s="2">
        <v>7000</v>
      </c>
      <c r="O592" s="2">
        <v>350</v>
      </c>
      <c r="P592" s="2">
        <v>6650</v>
      </c>
      <c r="Q592" s="2">
        <v>5301.44</v>
      </c>
      <c r="R592" s="2">
        <v>1348.56</v>
      </c>
      <c r="S592" t="s">
        <v>53</v>
      </c>
      <c r="T592" t="s">
        <v>153</v>
      </c>
      <c r="U592" t="s">
        <v>154</v>
      </c>
      <c r="V592" t="s">
        <v>39</v>
      </c>
      <c r="W592" t="s">
        <v>137</v>
      </c>
      <c r="X592" t="s">
        <v>97</v>
      </c>
      <c r="Y592" t="s">
        <v>42</v>
      </c>
      <c r="Z592" t="s">
        <v>43</v>
      </c>
      <c r="AA592" t="s">
        <v>44</v>
      </c>
      <c r="AB592" t="s">
        <v>44</v>
      </c>
    </row>
    <row r="593" spans="1:28" x14ac:dyDescent="0.25">
      <c r="A593" t="s">
        <v>1826</v>
      </c>
      <c r="B593" s="1">
        <v>45341</v>
      </c>
      <c r="C593" t="s">
        <v>1827</v>
      </c>
      <c r="D593" t="s">
        <v>1828</v>
      </c>
      <c r="E593">
        <v>46</v>
      </c>
      <c r="F593" t="s">
        <v>48</v>
      </c>
      <c r="G593" t="s">
        <v>134</v>
      </c>
      <c r="H593" t="s">
        <v>135</v>
      </c>
      <c r="I593" t="s">
        <v>62</v>
      </c>
      <c r="J593" t="s">
        <v>130</v>
      </c>
      <c r="K593">
        <v>1</v>
      </c>
      <c r="L593" s="2">
        <v>8500</v>
      </c>
      <c r="M593">
        <v>10</v>
      </c>
      <c r="N593" s="2">
        <v>8500</v>
      </c>
      <c r="O593" s="2">
        <v>850</v>
      </c>
      <c r="P593" s="2">
        <v>7650</v>
      </c>
      <c r="Q593" s="2">
        <v>6008.58</v>
      </c>
      <c r="R593" s="2">
        <v>1641.42</v>
      </c>
      <c r="S593" t="s">
        <v>53</v>
      </c>
      <c r="T593" t="s">
        <v>122</v>
      </c>
      <c r="U593" t="s">
        <v>123</v>
      </c>
      <c r="V593" t="s">
        <v>39</v>
      </c>
      <c r="W593" t="s">
        <v>124</v>
      </c>
      <c r="X593" t="s">
        <v>41</v>
      </c>
      <c r="Y593" t="s">
        <v>56</v>
      </c>
      <c r="Z593" t="s">
        <v>223</v>
      </c>
      <c r="AA593" t="s">
        <v>44</v>
      </c>
      <c r="AB593" t="s">
        <v>44</v>
      </c>
    </row>
    <row r="594" spans="1:28" x14ac:dyDescent="0.25">
      <c r="A594" t="s">
        <v>1829</v>
      </c>
      <c r="B594" s="1">
        <v>45341</v>
      </c>
      <c r="C594" t="s">
        <v>675</v>
      </c>
      <c r="D594" t="s">
        <v>676</v>
      </c>
      <c r="E594">
        <v>29</v>
      </c>
      <c r="F594" t="s">
        <v>31</v>
      </c>
      <c r="G594" t="s">
        <v>366</v>
      </c>
      <c r="H594" t="s">
        <v>367</v>
      </c>
      <c r="I594" t="s">
        <v>34</v>
      </c>
      <c r="J594" t="s">
        <v>130</v>
      </c>
      <c r="K594">
        <v>3</v>
      </c>
      <c r="L594" s="2">
        <v>14500</v>
      </c>
      <c r="M594">
        <v>10</v>
      </c>
      <c r="N594" s="2">
        <v>43500</v>
      </c>
      <c r="O594" s="2">
        <v>4350</v>
      </c>
      <c r="P594" s="2">
        <v>39150</v>
      </c>
      <c r="Q594" s="2">
        <v>24851.23</v>
      </c>
      <c r="R594" s="2">
        <v>14298.77</v>
      </c>
      <c r="S594" t="s">
        <v>53</v>
      </c>
      <c r="T594" t="s">
        <v>96</v>
      </c>
      <c r="U594" t="s">
        <v>96</v>
      </c>
      <c r="V594" t="s">
        <v>39</v>
      </c>
      <c r="W594" t="s">
        <v>124</v>
      </c>
      <c r="X594" t="s">
        <v>97</v>
      </c>
      <c r="Y594" t="s">
        <v>56</v>
      </c>
      <c r="Z594" t="s">
        <v>508</v>
      </c>
      <c r="AA594" t="s">
        <v>44</v>
      </c>
      <c r="AB594" t="s">
        <v>44</v>
      </c>
    </row>
    <row r="595" spans="1:28" x14ac:dyDescent="0.25">
      <c r="A595" t="s">
        <v>1830</v>
      </c>
      <c r="B595" s="1">
        <v>45342</v>
      </c>
      <c r="C595" t="s">
        <v>1831</v>
      </c>
      <c r="D595" t="s">
        <v>1832</v>
      </c>
      <c r="E595">
        <v>27</v>
      </c>
      <c r="F595" t="s">
        <v>48</v>
      </c>
      <c r="G595" t="s">
        <v>273</v>
      </c>
      <c r="H595" t="s">
        <v>274</v>
      </c>
      <c r="I595" t="s">
        <v>51</v>
      </c>
      <c r="J595" t="s">
        <v>52</v>
      </c>
      <c r="K595">
        <v>5</v>
      </c>
      <c r="L595" s="2">
        <v>250</v>
      </c>
      <c r="M595">
        <v>15</v>
      </c>
      <c r="N595" s="2">
        <v>1250</v>
      </c>
      <c r="O595" s="2">
        <v>187.5</v>
      </c>
      <c r="P595" s="2">
        <v>1062.5</v>
      </c>
      <c r="Q595" s="2">
        <v>822.68</v>
      </c>
      <c r="R595" s="2">
        <v>239.82</v>
      </c>
      <c r="S595" t="s">
        <v>64</v>
      </c>
      <c r="T595" t="s">
        <v>222</v>
      </c>
      <c r="U595" t="s">
        <v>38</v>
      </c>
      <c r="V595" t="s">
        <v>39</v>
      </c>
      <c r="W595" t="s">
        <v>124</v>
      </c>
      <c r="X595" t="s">
        <v>97</v>
      </c>
      <c r="Y595" t="s">
        <v>56</v>
      </c>
      <c r="Z595" t="s">
        <v>43</v>
      </c>
      <c r="AA595" t="s">
        <v>44</v>
      </c>
      <c r="AB595" t="s">
        <v>44</v>
      </c>
    </row>
    <row r="596" spans="1:28" x14ac:dyDescent="0.25">
      <c r="A596" t="s">
        <v>1833</v>
      </c>
      <c r="B596" s="1">
        <v>45342</v>
      </c>
      <c r="C596" t="s">
        <v>1834</v>
      </c>
      <c r="D596" t="s">
        <v>1835</v>
      </c>
      <c r="E596">
        <v>26</v>
      </c>
      <c r="F596" t="s">
        <v>111</v>
      </c>
      <c r="G596" t="s">
        <v>158</v>
      </c>
      <c r="H596" t="s">
        <v>159</v>
      </c>
      <c r="I596" t="s">
        <v>51</v>
      </c>
      <c r="J596" t="s">
        <v>52</v>
      </c>
      <c r="K596">
        <v>3</v>
      </c>
      <c r="L596" s="2">
        <v>650</v>
      </c>
      <c r="M596">
        <v>5</v>
      </c>
      <c r="N596" s="2">
        <v>1950</v>
      </c>
      <c r="O596" s="2">
        <v>97.5</v>
      </c>
      <c r="P596" s="2">
        <v>1852.5</v>
      </c>
      <c r="Q596" s="2">
        <v>1395.25</v>
      </c>
      <c r="R596" s="2">
        <v>457.25</v>
      </c>
      <c r="S596" t="s">
        <v>64</v>
      </c>
      <c r="T596" t="s">
        <v>398</v>
      </c>
      <c r="U596" t="s">
        <v>399</v>
      </c>
      <c r="V596" t="s">
        <v>39</v>
      </c>
      <c r="W596" t="s">
        <v>137</v>
      </c>
      <c r="X596" t="s">
        <v>41</v>
      </c>
      <c r="Y596" t="s">
        <v>42</v>
      </c>
      <c r="Z596" t="s">
        <v>508</v>
      </c>
      <c r="AA596" t="s">
        <v>44</v>
      </c>
      <c r="AB596" t="s">
        <v>44</v>
      </c>
    </row>
    <row r="597" spans="1:28" x14ac:dyDescent="0.25">
      <c r="A597" t="s">
        <v>1836</v>
      </c>
      <c r="B597" s="1">
        <v>45342</v>
      </c>
      <c r="C597" t="s">
        <v>1837</v>
      </c>
      <c r="D597" t="s">
        <v>1838</v>
      </c>
      <c r="E597">
        <v>38</v>
      </c>
      <c r="F597" t="s">
        <v>48</v>
      </c>
      <c r="G597" t="s">
        <v>436</v>
      </c>
      <c r="H597" t="s">
        <v>437</v>
      </c>
      <c r="I597" t="s">
        <v>74</v>
      </c>
      <c r="J597" t="s">
        <v>190</v>
      </c>
      <c r="K597">
        <v>3</v>
      </c>
      <c r="L597" s="2">
        <v>1800</v>
      </c>
      <c r="M597">
        <v>0</v>
      </c>
      <c r="N597" s="2">
        <v>5400</v>
      </c>
      <c r="O597" s="2">
        <v>0</v>
      </c>
      <c r="P597" s="2">
        <v>5400</v>
      </c>
      <c r="Q597" s="2">
        <v>4193.67</v>
      </c>
      <c r="R597" s="2">
        <v>1206.33</v>
      </c>
      <c r="S597" t="s">
        <v>53</v>
      </c>
      <c r="T597" t="s">
        <v>122</v>
      </c>
      <c r="U597" t="s">
        <v>123</v>
      </c>
      <c r="V597" t="s">
        <v>39</v>
      </c>
      <c r="W597" t="s">
        <v>124</v>
      </c>
      <c r="X597" t="s">
        <v>97</v>
      </c>
      <c r="Y597" t="s">
        <v>56</v>
      </c>
      <c r="Z597" t="s">
        <v>223</v>
      </c>
      <c r="AA597" t="s">
        <v>68</v>
      </c>
      <c r="AB597" t="s">
        <v>44</v>
      </c>
    </row>
    <row r="598" spans="1:28" x14ac:dyDescent="0.25">
      <c r="A598" t="s">
        <v>1839</v>
      </c>
      <c r="B598" s="1">
        <v>45342</v>
      </c>
      <c r="C598" t="s">
        <v>1840</v>
      </c>
      <c r="D598" t="s">
        <v>1841</v>
      </c>
      <c r="E598">
        <v>25</v>
      </c>
      <c r="F598" t="s">
        <v>48</v>
      </c>
      <c r="G598" t="s">
        <v>88</v>
      </c>
      <c r="H598" t="s">
        <v>89</v>
      </c>
      <c r="I598" t="s">
        <v>62</v>
      </c>
      <c r="J598" t="s">
        <v>63</v>
      </c>
      <c r="K598">
        <v>2</v>
      </c>
      <c r="L598" s="2">
        <v>4200</v>
      </c>
      <c r="M598">
        <v>10</v>
      </c>
      <c r="N598" s="2">
        <v>8400</v>
      </c>
      <c r="O598" s="2">
        <v>840</v>
      </c>
      <c r="P598" s="2">
        <v>7560</v>
      </c>
      <c r="Q598" s="2">
        <v>5368.19</v>
      </c>
      <c r="R598" s="2">
        <v>2191.81</v>
      </c>
      <c r="S598" t="s">
        <v>53</v>
      </c>
      <c r="T598" t="s">
        <v>90</v>
      </c>
      <c r="U598" t="s">
        <v>91</v>
      </c>
      <c r="V598" t="s">
        <v>39</v>
      </c>
      <c r="W598" t="s">
        <v>124</v>
      </c>
      <c r="X598" t="s">
        <v>41</v>
      </c>
      <c r="Y598" t="s">
        <v>56</v>
      </c>
      <c r="Z598" t="s">
        <v>43</v>
      </c>
      <c r="AA598" t="s">
        <v>44</v>
      </c>
      <c r="AB598" t="s">
        <v>44</v>
      </c>
    </row>
    <row r="599" spans="1:28" x14ac:dyDescent="0.25">
      <c r="A599" t="s">
        <v>1842</v>
      </c>
      <c r="B599" s="1">
        <v>45342</v>
      </c>
      <c r="C599" t="s">
        <v>1843</v>
      </c>
      <c r="D599" t="s">
        <v>1844</v>
      </c>
      <c r="E599">
        <v>55</v>
      </c>
      <c r="F599" t="s">
        <v>48</v>
      </c>
      <c r="G599" t="s">
        <v>344</v>
      </c>
      <c r="H599" t="s">
        <v>345</v>
      </c>
      <c r="I599" t="s">
        <v>34</v>
      </c>
      <c r="J599" t="s">
        <v>121</v>
      </c>
      <c r="K599">
        <v>2</v>
      </c>
      <c r="L599" s="2">
        <v>1600</v>
      </c>
      <c r="M599">
        <v>5</v>
      </c>
      <c r="N599" s="2">
        <v>3200</v>
      </c>
      <c r="O599" s="2">
        <v>160</v>
      </c>
      <c r="P599" s="2">
        <v>3040</v>
      </c>
      <c r="Q599" s="2">
        <v>1864.34</v>
      </c>
      <c r="R599" s="2">
        <v>1175.6600000000001</v>
      </c>
      <c r="S599" t="s">
        <v>53</v>
      </c>
      <c r="T599" t="s">
        <v>54</v>
      </c>
      <c r="U599" t="s">
        <v>55</v>
      </c>
      <c r="V599" t="s">
        <v>39</v>
      </c>
      <c r="W599" t="s">
        <v>40</v>
      </c>
      <c r="X599" t="s">
        <v>97</v>
      </c>
      <c r="Y599" t="s">
        <v>56</v>
      </c>
      <c r="Z599" t="s">
        <v>43</v>
      </c>
      <c r="AA599" t="s">
        <v>44</v>
      </c>
      <c r="AB599" t="s">
        <v>44</v>
      </c>
    </row>
    <row r="600" spans="1:28" x14ac:dyDescent="0.25">
      <c r="A600" t="s">
        <v>1845</v>
      </c>
      <c r="B600" s="1">
        <v>45342</v>
      </c>
      <c r="C600" t="s">
        <v>1846</v>
      </c>
      <c r="D600" t="s">
        <v>1847</v>
      </c>
      <c r="E600">
        <v>18</v>
      </c>
      <c r="F600" t="s">
        <v>111</v>
      </c>
      <c r="G600" t="s">
        <v>318</v>
      </c>
      <c r="H600" t="s">
        <v>319</v>
      </c>
      <c r="I600" t="s">
        <v>34</v>
      </c>
      <c r="J600" t="s">
        <v>190</v>
      </c>
      <c r="K600">
        <v>3</v>
      </c>
      <c r="L600" s="2">
        <v>2500</v>
      </c>
      <c r="M600">
        <v>10</v>
      </c>
      <c r="N600" s="2">
        <v>7500</v>
      </c>
      <c r="O600" s="2">
        <v>750</v>
      </c>
      <c r="P600" s="2">
        <v>6750</v>
      </c>
      <c r="Q600" s="2">
        <v>4594.9799999999996</v>
      </c>
      <c r="R600" s="2">
        <v>2155.02</v>
      </c>
      <c r="S600" t="s">
        <v>53</v>
      </c>
      <c r="T600" t="s">
        <v>407</v>
      </c>
      <c r="U600" t="s">
        <v>408</v>
      </c>
      <c r="V600" t="s">
        <v>39</v>
      </c>
      <c r="W600" t="s">
        <v>40</v>
      </c>
      <c r="X600" t="s">
        <v>97</v>
      </c>
      <c r="Y600" t="s">
        <v>56</v>
      </c>
      <c r="Z600" t="s">
        <v>43</v>
      </c>
      <c r="AA600" t="s">
        <v>44</v>
      </c>
      <c r="AB600" t="s">
        <v>44</v>
      </c>
    </row>
    <row r="601" spans="1:28" x14ac:dyDescent="0.25">
      <c r="A601" t="s">
        <v>1848</v>
      </c>
      <c r="B601" s="1">
        <v>45342</v>
      </c>
      <c r="C601" t="s">
        <v>926</v>
      </c>
      <c r="D601" t="s">
        <v>927</v>
      </c>
      <c r="E601">
        <v>27</v>
      </c>
      <c r="F601" t="s">
        <v>31</v>
      </c>
      <c r="G601" t="s">
        <v>119</v>
      </c>
      <c r="H601" t="s">
        <v>120</v>
      </c>
      <c r="I601" t="s">
        <v>62</v>
      </c>
      <c r="J601" t="s">
        <v>121</v>
      </c>
      <c r="K601">
        <v>1</v>
      </c>
      <c r="L601" s="2">
        <v>4800</v>
      </c>
      <c r="M601">
        <v>15</v>
      </c>
      <c r="N601" s="2">
        <v>4800</v>
      </c>
      <c r="O601" s="2">
        <v>720</v>
      </c>
      <c r="P601" s="2">
        <v>4080</v>
      </c>
      <c r="Q601" s="2">
        <v>3307.91</v>
      </c>
      <c r="R601" s="2">
        <v>772.09</v>
      </c>
      <c r="S601" t="s">
        <v>64</v>
      </c>
      <c r="T601" t="s">
        <v>407</v>
      </c>
      <c r="U601" t="s">
        <v>408</v>
      </c>
      <c r="V601" t="s">
        <v>39</v>
      </c>
      <c r="W601" t="s">
        <v>137</v>
      </c>
      <c r="X601" t="s">
        <v>41</v>
      </c>
      <c r="Y601" t="s">
        <v>56</v>
      </c>
      <c r="Z601" t="s">
        <v>43</v>
      </c>
      <c r="AA601" t="s">
        <v>44</v>
      </c>
      <c r="AB601" t="s">
        <v>44</v>
      </c>
    </row>
    <row r="602" spans="1:28" x14ac:dyDescent="0.25">
      <c r="A602" t="s">
        <v>1849</v>
      </c>
      <c r="B602" s="1">
        <v>45342</v>
      </c>
      <c r="C602" t="s">
        <v>1850</v>
      </c>
      <c r="D602" t="s">
        <v>1851</v>
      </c>
      <c r="E602">
        <v>45</v>
      </c>
      <c r="F602" t="s">
        <v>31</v>
      </c>
      <c r="G602" t="s">
        <v>318</v>
      </c>
      <c r="H602" t="s">
        <v>319</v>
      </c>
      <c r="I602" t="s">
        <v>34</v>
      </c>
      <c r="J602" t="s">
        <v>190</v>
      </c>
      <c r="K602">
        <v>4</v>
      </c>
      <c r="L602" s="2">
        <v>2500</v>
      </c>
      <c r="M602">
        <v>15</v>
      </c>
      <c r="N602" s="2">
        <v>10000</v>
      </c>
      <c r="O602" s="2">
        <v>1500</v>
      </c>
      <c r="P602" s="2">
        <v>8500</v>
      </c>
      <c r="Q602" s="2">
        <v>5238.9799999999996</v>
      </c>
      <c r="R602" s="2">
        <v>3261.02</v>
      </c>
      <c r="S602" t="s">
        <v>53</v>
      </c>
      <c r="T602" t="s">
        <v>407</v>
      </c>
      <c r="U602" t="s">
        <v>408</v>
      </c>
      <c r="V602" t="s">
        <v>39</v>
      </c>
      <c r="W602" t="s">
        <v>92</v>
      </c>
      <c r="X602" t="s">
        <v>41</v>
      </c>
      <c r="Y602" t="s">
        <v>56</v>
      </c>
      <c r="Z602" t="s">
        <v>43</v>
      </c>
      <c r="AA602" t="s">
        <v>44</v>
      </c>
      <c r="AB602" t="s">
        <v>44</v>
      </c>
    </row>
    <row r="603" spans="1:28" x14ac:dyDescent="0.25">
      <c r="A603" t="s">
        <v>1852</v>
      </c>
      <c r="B603" s="1">
        <v>45342</v>
      </c>
      <c r="C603" t="s">
        <v>1159</v>
      </c>
      <c r="D603" t="s">
        <v>1160</v>
      </c>
      <c r="E603">
        <v>43</v>
      </c>
      <c r="F603" t="s">
        <v>31</v>
      </c>
      <c r="G603" t="s">
        <v>243</v>
      </c>
      <c r="H603" t="s">
        <v>244</v>
      </c>
      <c r="I603" t="s">
        <v>103</v>
      </c>
      <c r="J603" t="s">
        <v>104</v>
      </c>
      <c r="K603">
        <v>2</v>
      </c>
      <c r="L603" s="2">
        <v>450</v>
      </c>
      <c r="M603">
        <v>0</v>
      </c>
      <c r="N603" s="2">
        <v>900</v>
      </c>
      <c r="O603" s="2">
        <v>0</v>
      </c>
      <c r="P603" s="2">
        <v>900</v>
      </c>
      <c r="Q603" s="2">
        <v>512.16</v>
      </c>
      <c r="R603" s="2">
        <v>387.84</v>
      </c>
      <c r="S603" t="s">
        <v>53</v>
      </c>
      <c r="T603" t="s">
        <v>37</v>
      </c>
      <c r="U603" t="s">
        <v>38</v>
      </c>
      <c r="V603" t="s">
        <v>39</v>
      </c>
      <c r="W603" t="s">
        <v>92</v>
      </c>
      <c r="X603" t="s">
        <v>97</v>
      </c>
      <c r="Y603" t="s">
        <v>42</v>
      </c>
      <c r="Z603" t="s">
        <v>43</v>
      </c>
      <c r="AA603" t="s">
        <v>44</v>
      </c>
      <c r="AB603" t="s">
        <v>44</v>
      </c>
    </row>
    <row r="604" spans="1:28" x14ac:dyDescent="0.25">
      <c r="A604" t="s">
        <v>1853</v>
      </c>
      <c r="B604" s="1">
        <v>45342</v>
      </c>
      <c r="C604" t="s">
        <v>1854</v>
      </c>
      <c r="D604" t="s">
        <v>1855</v>
      </c>
      <c r="E604">
        <v>33</v>
      </c>
      <c r="F604" t="s">
        <v>111</v>
      </c>
      <c r="G604" t="s">
        <v>176</v>
      </c>
      <c r="H604" t="s">
        <v>177</v>
      </c>
      <c r="I604" t="s">
        <v>34</v>
      </c>
      <c r="J604" t="s">
        <v>35</v>
      </c>
      <c r="K604">
        <v>2</v>
      </c>
      <c r="L604" s="2">
        <v>6500</v>
      </c>
      <c r="M604">
        <v>15</v>
      </c>
      <c r="N604" s="2">
        <v>13000</v>
      </c>
      <c r="O604" s="2">
        <v>1950</v>
      </c>
      <c r="P604" s="2">
        <v>11050</v>
      </c>
      <c r="Q604" s="2">
        <v>8900.82</v>
      </c>
      <c r="R604" s="2">
        <v>2149.1799999999998</v>
      </c>
      <c r="S604" t="s">
        <v>64</v>
      </c>
      <c r="T604" t="s">
        <v>65</v>
      </c>
      <c r="U604" t="s">
        <v>65</v>
      </c>
      <c r="V604" t="s">
        <v>39</v>
      </c>
      <c r="W604" t="s">
        <v>137</v>
      </c>
      <c r="X604" t="s">
        <v>97</v>
      </c>
      <c r="Y604" t="s">
        <v>56</v>
      </c>
      <c r="Z604" t="s">
        <v>107</v>
      </c>
      <c r="AA604" t="s">
        <v>44</v>
      </c>
      <c r="AB604" t="s">
        <v>44</v>
      </c>
    </row>
    <row r="605" spans="1:28" x14ac:dyDescent="0.25">
      <c r="A605" t="s">
        <v>1856</v>
      </c>
      <c r="B605" s="1">
        <v>45342</v>
      </c>
      <c r="C605" t="s">
        <v>1128</v>
      </c>
      <c r="D605" t="s">
        <v>1129</v>
      </c>
      <c r="E605">
        <v>52</v>
      </c>
      <c r="F605" t="s">
        <v>111</v>
      </c>
      <c r="G605" t="s">
        <v>217</v>
      </c>
      <c r="H605" t="s">
        <v>218</v>
      </c>
      <c r="I605" t="s">
        <v>34</v>
      </c>
      <c r="J605" t="s">
        <v>130</v>
      </c>
      <c r="K605">
        <v>2</v>
      </c>
      <c r="L605" s="2">
        <v>28000</v>
      </c>
      <c r="M605">
        <v>20</v>
      </c>
      <c r="N605" s="2">
        <v>56000</v>
      </c>
      <c r="O605" s="2">
        <v>11200</v>
      </c>
      <c r="P605" s="2">
        <v>44800</v>
      </c>
      <c r="Q605" s="2">
        <v>30504.29</v>
      </c>
      <c r="R605" s="2">
        <v>14295.71</v>
      </c>
      <c r="S605" t="s">
        <v>53</v>
      </c>
      <c r="T605" t="s">
        <v>136</v>
      </c>
      <c r="U605" t="s">
        <v>38</v>
      </c>
      <c r="V605" t="s">
        <v>39</v>
      </c>
      <c r="W605" t="s">
        <v>92</v>
      </c>
      <c r="X605" t="s">
        <v>67</v>
      </c>
      <c r="Y605" t="s">
        <v>56</v>
      </c>
      <c r="Z605" t="s">
        <v>144</v>
      </c>
      <c r="AA605" t="s">
        <v>44</v>
      </c>
      <c r="AB605" t="s">
        <v>44</v>
      </c>
    </row>
    <row r="606" spans="1:28" x14ac:dyDescent="0.25">
      <c r="A606" t="s">
        <v>1857</v>
      </c>
      <c r="B606" s="1">
        <v>45342</v>
      </c>
      <c r="C606" t="s">
        <v>1858</v>
      </c>
      <c r="D606" t="s">
        <v>1859</v>
      </c>
      <c r="E606">
        <v>31</v>
      </c>
      <c r="F606" t="s">
        <v>48</v>
      </c>
      <c r="G606" t="s">
        <v>238</v>
      </c>
      <c r="H606" t="s">
        <v>239</v>
      </c>
      <c r="I606" t="s">
        <v>62</v>
      </c>
      <c r="J606" t="s">
        <v>63</v>
      </c>
      <c r="K606">
        <v>2</v>
      </c>
      <c r="L606" s="2">
        <v>6500</v>
      </c>
      <c r="M606">
        <v>10</v>
      </c>
      <c r="N606" s="2">
        <v>13000</v>
      </c>
      <c r="O606" s="2">
        <v>1300</v>
      </c>
      <c r="P606" s="2">
        <v>11700</v>
      </c>
      <c r="Q606" s="2">
        <v>8640.0300000000007</v>
      </c>
      <c r="R606" s="2">
        <v>3059.97</v>
      </c>
      <c r="S606" t="s">
        <v>53</v>
      </c>
      <c r="T606" t="s">
        <v>275</v>
      </c>
      <c r="U606" t="s">
        <v>123</v>
      </c>
      <c r="V606" t="s">
        <v>39</v>
      </c>
      <c r="W606" t="s">
        <v>124</v>
      </c>
      <c r="X606" t="s">
        <v>97</v>
      </c>
      <c r="Y606" t="s">
        <v>56</v>
      </c>
      <c r="Z606" t="s">
        <v>144</v>
      </c>
      <c r="AA606" t="s">
        <v>68</v>
      </c>
      <c r="AB606" t="s">
        <v>44</v>
      </c>
    </row>
    <row r="607" spans="1:28" x14ac:dyDescent="0.25">
      <c r="A607" t="s">
        <v>1860</v>
      </c>
      <c r="B607" s="1">
        <v>45342</v>
      </c>
      <c r="C607" t="s">
        <v>1861</v>
      </c>
      <c r="D607" t="s">
        <v>1862</v>
      </c>
      <c r="E607">
        <v>25</v>
      </c>
      <c r="F607" t="s">
        <v>111</v>
      </c>
      <c r="G607" t="s">
        <v>285</v>
      </c>
      <c r="H607" t="s">
        <v>286</v>
      </c>
      <c r="I607" t="s">
        <v>34</v>
      </c>
      <c r="J607" t="s">
        <v>121</v>
      </c>
      <c r="K607">
        <v>1</v>
      </c>
      <c r="L607" s="2">
        <v>3200</v>
      </c>
      <c r="M607">
        <v>10</v>
      </c>
      <c r="N607" s="2">
        <v>3200</v>
      </c>
      <c r="O607" s="2">
        <v>320</v>
      </c>
      <c r="P607" s="2">
        <v>2880</v>
      </c>
      <c r="Q607" s="2">
        <v>2071.31</v>
      </c>
      <c r="R607" s="2">
        <v>808.69</v>
      </c>
      <c r="S607" t="s">
        <v>53</v>
      </c>
      <c r="T607" t="s">
        <v>96</v>
      </c>
      <c r="U607" t="s">
        <v>96</v>
      </c>
      <c r="V607" t="s">
        <v>39</v>
      </c>
      <c r="W607" t="s">
        <v>92</v>
      </c>
      <c r="X607" t="s">
        <v>41</v>
      </c>
      <c r="Y607" t="s">
        <v>56</v>
      </c>
      <c r="Z607" t="s">
        <v>43</v>
      </c>
      <c r="AA607" t="s">
        <v>44</v>
      </c>
      <c r="AB607" t="s">
        <v>44</v>
      </c>
    </row>
    <row r="608" spans="1:28" x14ac:dyDescent="0.25">
      <c r="A608" t="s">
        <v>1863</v>
      </c>
      <c r="B608" s="1">
        <v>45343</v>
      </c>
      <c r="C608" t="s">
        <v>1864</v>
      </c>
      <c r="D608" t="s">
        <v>1865</v>
      </c>
      <c r="E608">
        <v>46</v>
      </c>
      <c r="F608" t="s">
        <v>31</v>
      </c>
      <c r="G608" t="s">
        <v>72</v>
      </c>
      <c r="H608" t="s">
        <v>73</v>
      </c>
      <c r="I608" t="s">
        <v>74</v>
      </c>
      <c r="J608" t="s">
        <v>75</v>
      </c>
      <c r="K608">
        <v>4</v>
      </c>
      <c r="L608" s="2">
        <v>2200</v>
      </c>
      <c r="M608">
        <v>10</v>
      </c>
      <c r="N608" s="2">
        <v>8800</v>
      </c>
      <c r="O608" s="2">
        <v>880</v>
      </c>
      <c r="P608" s="2">
        <v>7920</v>
      </c>
      <c r="Q608" s="2">
        <v>4991.62</v>
      </c>
      <c r="R608" s="2">
        <v>2928.38</v>
      </c>
      <c r="S608" t="s">
        <v>36</v>
      </c>
      <c r="T608" t="s">
        <v>578</v>
      </c>
      <c r="U608" t="s">
        <v>579</v>
      </c>
      <c r="V608" t="s">
        <v>39</v>
      </c>
      <c r="W608" t="s">
        <v>83</v>
      </c>
      <c r="X608" t="s">
        <v>41</v>
      </c>
      <c r="Y608" t="s">
        <v>42</v>
      </c>
      <c r="Z608" t="s">
        <v>144</v>
      </c>
      <c r="AA608" t="s">
        <v>44</v>
      </c>
      <c r="AB608" t="s">
        <v>44</v>
      </c>
    </row>
    <row r="609" spans="1:28" x14ac:dyDescent="0.25">
      <c r="A609" t="s">
        <v>1866</v>
      </c>
      <c r="B609" s="1">
        <v>45343</v>
      </c>
      <c r="C609" t="s">
        <v>1867</v>
      </c>
      <c r="D609" t="s">
        <v>1868</v>
      </c>
      <c r="E609">
        <v>34</v>
      </c>
      <c r="F609" t="s">
        <v>31</v>
      </c>
      <c r="G609" t="s">
        <v>366</v>
      </c>
      <c r="H609" t="s">
        <v>367</v>
      </c>
      <c r="I609" t="s">
        <v>34</v>
      </c>
      <c r="J609" t="s">
        <v>130</v>
      </c>
      <c r="K609">
        <v>1</v>
      </c>
      <c r="L609" s="2">
        <v>14500</v>
      </c>
      <c r="M609">
        <v>30</v>
      </c>
      <c r="N609" s="2">
        <v>14500</v>
      </c>
      <c r="O609" s="2">
        <v>4350</v>
      </c>
      <c r="P609" s="2">
        <v>10150</v>
      </c>
      <c r="Q609" s="2">
        <v>6680.03</v>
      </c>
      <c r="R609" s="2">
        <v>3469.97</v>
      </c>
      <c r="S609" t="s">
        <v>53</v>
      </c>
      <c r="T609" t="s">
        <v>578</v>
      </c>
      <c r="U609" t="s">
        <v>579</v>
      </c>
      <c r="V609" t="s">
        <v>39</v>
      </c>
      <c r="W609" t="s">
        <v>137</v>
      </c>
      <c r="X609" t="s">
        <v>67</v>
      </c>
      <c r="Y609" t="s">
        <v>42</v>
      </c>
      <c r="Z609" t="s">
        <v>144</v>
      </c>
      <c r="AA609" t="s">
        <v>44</v>
      </c>
      <c r="AB609" t="s">
        <v>44</v>
      </c>
    </row>
    <row r="610" spans="1:28" x14ac:dyDescent="0.25">
      <c r="A610" t="s">
        <v>1869</v>
      </c>
      <c r="B610" s="1">
        <v>45343</v>
      </c>
      <c r="C610" t="s">
        <v>1870</v>
      </c>
      <c r="D610" t="s">
        <v>1871</v>
      </c>
      <c r="E610">
        <v>35</v>
      </c>
      <c r="F610" t="s">
        <v>31</v>
      </c>
      <c r="G610" t="s">
        <v>298</v>
      </c>
      <c r="H610" t="s">
        <v>299</v>
      </c>
      <c r="I610" t="s">
        <v>103</v>
      </c>
      <c r="J610" t="s">
        <v>104</v>
      </c>
      <c r="K610">
        <v>5</v>
      </c>
      <c r="L610" s="2">
        <v>700</v>
      </c>
      <c r="M610">
        <v>5</v>
      </c>
      <c r="N610" s="2">
        <v>3500</v>
      </c>
      <c r="O610" s="2">
        <v>175</v>
      </c>
      <c r="P610" s="2">
        <v>3325</v>
      </c>
      <c r="Q610" s="2">
        <v>2512.83</v>
      </c>
      <c r="R610" s="2">
        <v>812.17</v>
      </c>
      <c r="S610" t="s">
        <v>53</v>
      </c>
      <c r="T610" t="s">
        <v>122</v>
      </c>
      <c r="U610" t="s">
        <v>123</v>
      </c>
      <c r="V610" t="s">
        <v>39</v>
      </c>
      <c r="W610" t="s">
        <v>137</v>
      </c>
      <c r="X610" t="s">
        <v>97</v>
      </c>
      <c r="Y610" t="s">
        <v>42</v>
      </c>
      <c r="Z610" t="s">
        <v>43</v>
      </c>
      <c r="AA610" t="s">
        <v>44</v>
      </c>
      <c r="AB610" t="s">
        <v>44</v>
      </c>
    </row>
    <row r="611" spans="1:28" x14ac:dyDescent="0.25">
      <c r="A611" t="s">
        <v>1872</v>
      </c>
      <c r="B611" s="1">
        <v>45343</v>
      </c>
      <c r="C611" t="s">
        <v>1873</v>
      </c>
      <c r="D611" t="s">
        <v>1874</v>
      </c>
      <c r="E611">
        <v>48</v>
      </c>
      <c r="F611" t="s">
        <v>31</v>
      </c>
      <c r="G611" t="s">
        <v>188</v>
      </c>
      <c r="H611" t="s">
        <v>189</v>
      </c>
      <c r="I611" t="s">
        <v>34</v>
      </c>
      <c r="J611" t="s">
        <v>190</v>
      </c>
      <c r="K611">
        <v>1</v>
      </c>
      <c r="L611" s="2">
        <v>1800</v>
      </c>
      <c r="M611">
        <v>20</v>
      </c>
      <c r="N611" s="2">
        <v>1800</v>
      </c>
      <c r="O611" s="2">
        <v>360</v>
      </c>
      <c r="P611" s="2">
        <v>1440</v>
      </c>
      <c r="Q611" s="2">
        <v>1028.3399999999999</v>
      </c>
      <c r="R611" s="2">
        <v>411.66</v>
      </c>
      <c r="S611" t="s">
        <v>53</v>
      </c>
      <c r="T611" t="s">
        <v>263</v>
      </c>
      <c r="U611" t="s">
        <v>91</v>
      </c>
      <c r="V611" t="s">
        <v>39</v>
      </c>
      <c r="W611" t="s">
        <v>40</v>
      </c>
      <c r="X611" t="s">
        <v>97</v>
      </c>
      <c r="Y611" t="s">
        <v>84</v>
      </c>
      <c r="Z611" t="s">
        <v>43</v>
      </c>
      <c r="AA611" t="s">
        <v>44</v>
      </c>
      <c r="AB611" t="s">
        <v>44</v>
      </c>
    </row>
    <row r="612" spans="1:28" x14ac:dyDescent="0.25">
      <c r="A612" t="s">
        <v>1875</v>
      </c>
      <c r="B612" s="1">
        <v>45343</v>
      </c>
      <c r="C612" t="s">
        <v>1876</v>
      </c>
      <c r="D612" t="s">
        <v>1877</v>
      </c>
      <c r="E612">
        <v>40</v>
      </c>
      <c r="F612" t="s">
        <v>31</v>
      </c>
      <c r="G612" t="s">
        <v>387</v>
      </c>
      <c r="H612" t="s">
        <v>388</v>
      </c>
      <c r="I612" t="s">
        <v>74</v>
      </c>
      <c r="J612" t="s">
        <v>75</v>
      </c>
      <c r="K612">
        <v>3</v>
      </c>
      <c r="L612" s="2">
        <v>3200</v>
      </c>
      <c r="M612">
        <v>30</v>
      </c>
      <c r="N612" s="2">
        <v>9600</v>
      </c>
      <c r="O612" s="2">
        <v>2880</v>
      </c>
      <c r="P612" s="2">
        <v>6720</v>
      </c>
      <c r="Q612" s="2">
        <v>5238.38</v>
      </c>
      <c r="R612" s="2">
        <v>1481.62</v>
      </c>
      <c r="S612" t="s">
        <v>53</v>
      </c>
      <c r="T612" t="s">
        <v>163</v>
      </c>
      <c r="U612" t="s">
        <v>164</v>
      </c>
      <c r="V612" t="s">
        <v>39</v>
      </c>
      <c r="W612" t="s">
        <v>40</v>
      </c>
      <c r="X612" t="s">
        <v>97</v>
      </c>
      <c r="Y612" t="s">
        <v>56</v>
      </c>
      <c r="Z612" t="s">
        <v>43</v>
      </c>
      <c r="AA612" t="s">
        <v>44</v>
      </c>
      <c r="AB612" t="s">
        <v>44</v>
      </c>
    </row>
    <row r="613" spans="1:28" x14ac:dyDescent="0.25">
      <c r="A613" t="s">
        <v>1878</v>
      </c>
      <c r="B613" s="1">
        <v>45343</v>
      </c>
      <c r="C613" t="s">
        <v>1879</v>
      </c>
      <c r="D613" t="s">
        <v>1880</v>
      </c>
      <c r="E613">
        <v>40</v>
      </c>
      <c r="F613" t="s">
        <v>48</v>
      </c>
      <c r="G613" t="s">
        <v>141</v>
      </c>
      <c r="H613" t="s">
        <v>142</v>
      </c>
      <c r="I613" t="s">
        <v>74</v>
      </c>
      <c r="J613" t="s">
        <v>143</v>
      </c>
      <c r="K613">
        <v>2</v>
      </c>
      <c r="L613" s="2">
        <v>900</v>
      </c>
      <c r="M613">
        <v>15</v>
      </c>
      <c r="N613" s="2">
        <v>1800</v>
      </c>
      <c r="O613" s="2">
        <v>270</v>
      </c>
      <c r="P613" s="2">
        <v>1530</v>
      </c>
      <c r="Q613" s="2">
        <v>1034.69</v>
      </c>
      <c r="R613" s="2">
        <v>495.31</v>
      </c>
      <c r="S613" t="s">
        <v>53</v>
      </c>
      <c r="T613" t="s">
        <v>398</v>
      </c>
      <c r="U613" t="s">
        <v>399</v>
      </c>
      <c r="V613" t="s">
        <v>39</v>
      </c>
      <c r="W613" t="s">
        <v>40</v>
      </c>
      <c r="X613" t="s">
        <v>41</v>
      </c>
      <c r="Y613" t="s">
        <v>42</v>
      </c>
      <c r="Z613" t="s">
        <v>107</v>
      </c>
      <c r="AA613" t="s">
        <v>44</v>
      </c>
      <c r="AB613" t="s">
        <v>44</v>
      </c>
    </row>
    <row r="614" spans="1:28" x14ac:dyDescent="0.25">
      <c r="A614" t="s">
        <v>1881</v>
      </c>
      <c r="B614" s="1">
        <v>45343</v>
      </c>
      <c r="C614" t="s">
        <v>1882</v>
      </c>
      <c r="D614" t="s">
        <v>1883</v>
      </c>
      <c r="E614">
        <v>58</v>
      </c>
      <c r="F614" t="s">
        <v>111</v>
      </c>
      <c r="G614" t="s">
        <v>238</v>
      </c>
      <c r="H614" t="s">
        <v>239</v>
      </c>
      <c r="I614" t="s">
        <v>62</v>
      </c>
      <c r="J614" t="s">
        <v>63</v>
      </c>
      <c r="K614">
        <v>2</v>
      </c>
      <c r="L614" s="2">
        <v>6500</v>
      </c>
      <c r="M614">
        <v>25</v>
      </c>
      <c r="N614" s="2">
        <v>13000</v>
      </c>
      <c r="O614" s="2">
        <v>3250</v>
      </c>
      <c r="P614" s="2">
        <v>9750</v>
      </c>
      <c r="Q614" s="2">
        <v>5732.19</v>
      </c>
      <c r="R614" s="2">
        <v>4017.81</v>
      </c>
      <c r="S614" t="s">
        <v>53</v>
      </c>
      <c r="T614" t="s">
        <v>153</v>
      </c>
      <c r="U614" t="s">
        <v>154</v>
      </c>
      <c r="V614" t="s">
        <v>39</v>
      </c>
      <c r="W614" t="s">
        <v>40</v>
      </c>
      <c r="X614" t="s">
        <v>41</v>
      </c>
      <c r="Y614" t="s">
        <v>42</v>
      </c>
      <c r="Z614" t="s">
        <v>107</v>
      </c>
      <c r="AA614" t="s">
        <v>44</v>
      </c>
      <c r="AB614" t="s">
        <v>44</v>
      </c>
    </row>
    <row r="615" spans="1:28" x14ac:dyDescent="0.25">
      <c r="A615" t="s">
        <v>1884</v>
      </c>
      <c r="B615" s="1">
        <v>45343</v>
      </c>
      <c r="C615" t="s">
        <v>1885</v>
      </c>
      <c r="D615" t="s">
        <v>1886</v>
      </c>
      <c r="E615">
        <v>42</v>
      </c>
      <c r="F615" t="s">
        <v>111</v>
      </c>
      <c r="G615" t="s">
        <v>207</v>
      </c>
      <c r="H615" t="s">
        <v>208</v>
      </c>
      <c r="I615" t="s">
        <v>34</v>
      </c>
      <c r="J615" t="s">
        <v>143</v>
      </c>
      <c r="K615">
        <v>1</v>
      </c>
      <c r="L615" s="2">
        <v>18000</v>
      </c>
      <c r="M615">
        <v>0</v>
      </c>
      <c r="N615" s="2">
        <v>18000</v>
      </c>
      <c r="O615" s="2">
        <v>0</v>
      </c>
      <c r="P615" s="2">
        <v>18000</v>
      </c>
      <c r="Q615" s="2">
        <v>10749.43</v>
      </c>
      <c r="R615" s="2">
        <v>7250.57</v>
      </c>
      <c r="S615" t="s">
        <v>53</v>
      </c>
      <c r="T615" t="s">
        <v>222</v>
      </c>
      <c r="U615" t="s">
        <v>38</v>
      </c>
      <c r="V615" t="s">
        <v>39</v>
      </c>
      <c r="W615" t="s">
        <v>92</v>
      </c>
      <c r="X615" t="s">
        <v>67</v>
      </c>
      <c r="Y615" t="s">
        <v>56</v>
      </c>
      <c r="Z615" t="s">
        <v>43</v>
      </c>
      <c r="AA615" t="s">
        <v>44</v>
      </c>
      <c r="AB615" t="s">
        <v>44</v>
      </c>
    </row>
    <row r="616" spans="1:28" x14ac:dyDescent="0.25">
      <c r="A616" t="s">
        <v>1887</v>
      </c>
      <c r="B616" s="1">
        <v>45343</v>
      </c>
      <c r="C616" t="s">
        <v>1888</v>
      </c>
      <c r="D616" t="s">
        <v>1889</v>
      </c>
      <c r="E616">
        <v>46</v>
      </c>
      <c r="F616" t="s">
        <v>111</v>
      </c>
      <c r="G616" t="s">
        <v>197</v>
      </c>
      <c r="H616" t="s">
        <v>198</v>
      </c>
      <c r="I616" t="s">
        <v>74</v>
      </c>
      <c r="J616" t="s">
        <v>75</v>
      </c>
      <c r="K616">
        <v>1</v>
      </c>
      <c r="L616" s="2">
        <v>2600</v>
      </c>
      <c r="M616">
        <v>5</v>
      </c>
      <c r="N616" s="2">
        <v>2600</v>
      </c>
      <c r="O616" s="2">
        <v>130</v>
      </c>
      <c r="P616" s="2">
        <v>2470</v>
      </c>
      <c r="Q616" s="2">
        <v>1395.09</v>
      </c>
      <c r="R616" s="2">
        <v>1074.9100000000001</v>
      </c>
      <c r="S616" t="s">
        <v>53</v>
      </c>
      <c r="T616" t="s">
        <v>114</v>
      </c>
      <c r="U616" t="s">
        <v>115</v>
      </c>
      <c r="V616" t="s">
        <v>39</v>
      </c>
      <c r="W616" t="s">
        <v>40</v>
      </c>
      <c r="X616" t="s">
        <v>67</v>
      </c>
      <c r="Y616" t="s">
        <v>42</v>
      </c>
      <c r="Z616" t="s">
        <v>43</v>
      </c>
      <c r="AA616" t="s">
        <v>44</v>
      </c>
      <c r="AB616" t="s">
        <v>44</v>
      </c>
    </row>
    <row r="617" spans="1:28" x14ac:dyDescent="0.25">
      <c r="A617" t="s">
        <v>1890</v>
      </c>
      <c r="B617" s="1">
        <v>45343</v>
      </c>
      <c r="C617" t="s">
        <v>494</v>
      </c>
      <c r="D617" t="s">
        <v>495</v>
      </c>
      <c r="E617">
        <v>34</v>
      </c>
      <c r="F617" t="s">
        <v>48</v>
      </c>
      <c r="G617" t="s">
        <v>227</v>
      </c>
      <c r="H617" t="s">
        <v>228</v>
      </c>
      <c r="I617" t="s">
        <v>74</v>
      </c>
      <c r="J617" t="s">
        <v>75</v>
      </c>
      <c r="K617">
        <v>1</v>
      </c>
      <c r="L617" s="2">
        <v>1400</v>
      </c>
      <c r="M617">
        <v>0</v>
      </c>
      <c r="N617" s="2">
        <v>1400</v>
      </c>
      <c r="O617" s="2">
        <v>0</v>
      </c>
      <c r="P617" s="2">
        <v>1400</v>
      </c>
      <c r="Q617" s="2">
        <v>1030.0899999999999</v>
      </c>
      <c r="R617" s="2">
        <v>369.91</v>
      </c>
      <c r="S617" t="s">
        <v>53</v>
      </c>
      <c r="T617" t="s">
        <v>105</v>
      </c>
      <c r="U617" t="s">
        <v>106</v>
      </c>
      <c r="V617" t="s">
        <v>39</v>
      </c>
      <c r="W617" t="s">
        <v>92</v>
      </c>
      <c r="X617" t="s">
        <v>41</v>
      </c>
      <c r="Y617" t="s">
        <v>56</v>
      </c>
      <c r="Z617" t="s">
        <v>43</v>
      </c>
      <c r="AA617" t="s">
        <v>44</v>
      </c>
      <c r="AB617" t="s">
        <v>44</v>
      </c>
    </row>
    <row r="618" spans="1:28" x14ac:dyDescent="0.25">
      <c r="A618" t="s">
        <v>1891</v>
      </c>
      <c r="B618" s="1">
        <v>45344</v>
      </c>
      <c r="C618" t="s">
        <v>1892</v>
      </c>
      <c r="D618" t="s">
        <v>1893</v>
      </c>
      <c r="E618">
        <v>44</v>
      </c>
      <c r="F618" t="s">
        <v>31</v>
      </c>
      <c r="G618" t="s">
        <v>81</v>
      </c>
      <c r="H618" t="s">
        <v>82</v>
      </c>
      <c r="I618" t="s">
        <v>51</v>
      </c>
      <c r="J618" t="s">
        <v>52</v>
      </c>
      <c r="K618">
        <v>4</v>
      </c>
      <c r="L618" s="2">
        <v>600</v>
      </c>
      <c r="M618">
        <v>15</v>
      </c>
      <c r="N618" s="2">
        <v>2400</v>
      </c>
      <c r="O618" s="2">
        <v>360</v>
      </c>
      <c r="P618" s="2">
        <v>2040</v>
      </c>
      <c r="Q618" s="2">
        <v>1434.39</v>
      </c>
      <c r="R618" s="2">
        <v>605.61</v>
      </c>
      <c r="S618" t="s">
        <v>36</v>
      </c>
      <c r="T618" t="s">
        <v>398</v>
      </c>
      <c r="U618" t="s">
        <v>399</v>
      </c>
      <c r="V618" t="s">
        <v>39</v>
      </c>
      <c r="W618" t="s">
        <v>92</v>
      </c>
      <c r="X618" t="s">
        <v>97</v>
      </c>
      <c r="Y618" t="s">
        <v>42</v>
      </c>
      <c r="Z618" t="s">
        <v>43</v>
      </c>
      <c r="AA618" t="s">
        <v>44</v>
      </c>
      <c r="AB618" t="s">
        <v>44</v>
      </c>
    </row>
    <row r="619" spans="1:28" x14ac:dyDescent="0.25">
      <c r="A619" t="s">
        <v>1894</v>
      </c>
      <c r="B619" s="1">
        <v>45344</v>
      </c>
      <c r="C619" t="s">
        <v>1895</v>
      </c>
      <c r="D619" t="s">
        <v>1896</v>
      </c>
      <c r="E619">
        <v>22</v>
      </c>
      <c r="F619" t="s">
        <v>48</v>
      </c>
      <c r="G619" t="s">
        <v>88</v>
      </c>
      <c r="H619" t="s">
        <v>89</v>
      </c>
      <c r="I619" t="s">
        <v>62</v>
      </c>
      <c r="J619" t="s">
        <v>63</v>
      </c>
      <c r="K619">
        <v>1</v>
      </c>
      <c r="L619" s="2">
        <v>4200</v>
      </c>
      <c r="M619">
        <v>10</v>
      </c>
      <c r="N619" s="2">
        <v>4200</v>
      </c>
      <c r="O619" s="2">
        <v>420</v>
      </c>
      <c r="P619" s="2">
        <v>3780</v>
      </c>
      <c r="Q619" s="2">
        <v>2691.61</v>
      </c>
      <c r="R619" s="2">
        <v>1088.3900000000001</v>
      </c>
      <c r="S619" t="s">
        <v>36</v>
      </c>
      <c r="T619" t="s">
        <v>105</v>
      </c>
      <c r="U619" t="s">
        <v>106</v>
      </c>
      <c r="V619" t="s">
        <v>39</v>
      </c>
      <c r="W619" t="s">
        <v>124</v>
      </c>
      <c r="X619" t="s">
        <v>97</v>
      </c>
      <c r="Y619" t="s">
        <v>56</v>
      </c>
      <c r="Z619" t="s">
        <v>223</v>
      </c>
      <c r="AA619" t="s">
        <v>44</v>
      </c>
      <c r="AB619" t="s">
        <v>44</v>
      </c>
    </row>
    <row r="620" spans="1:28" x14ac:dyDescent="0.25">
      <c r="A620" t="s">
        <v>1897</v>
      </c>
      <c r="B620" s="1">
        <v>45344</v>
      </c>
      <c r="C620" t="s">
        <v>1174</v>
      </c>
      <c r="D620" t="s">
        <v>1175</v>
      </c>
      <c r="E620">
        <v>18</v>
      </c>
      <c r="F620" t="s">
        <v>31</v>
      </c>
      <c r="G620" t="s">
        <v>344</v>
      </c>
      <c r="H620" t="s">
        <v>345</v>
      </c>
      <c r="I620" t="s">
        <v>34</v>
      </c>
      <c r="J620" t="s">
        <v>121</v>
      </c>
      <c r="K620">
        <v>2</v>
      </c>
      <c r="L620" s="2">
        <v>1600</v>
      </c>
      <c r="M620">
        <v>15</v>
      </c>
      <c r="N620" s="2">
        <v>3200</v>
      </c>
      <c r="O620" s="2">
        <v>480</v>
      </c>
      <c r="P620" s="2">
        <v>2720</v>
      </c>
      <c r="Q620" s="2">
        <v>1608.29</v>
      </c>
      <c r="R620" s="2">
        <v>1111.71</v>
      </c>
      <c r="S620" t="s">
        <v>53</v>
      </c>
      <c r="T620" t="s">
        <v>105</v>
      </c>
      <c r="U620" t="s">
        <v>106</v>
      </c>
      <c r="V620" t="s">
        <v>39</v>
      </c>
      <c r="W620" t="s">
        <v>92</v>
      </c>
      <c r="X620" t="s">
        <v>97</v>
      </c>
      <c r="Y620" t="s">
        <v>84</v>
      </c>
      <c r="Z620" t="s">
        <v>43</v>
      </c>
      <c r="AA620" t="s">
        <v>44</v>
      </c>
      <c r="AB620" t="s">
        <v>44</v>
      </c>
    </row>
    <row r="621" spans="1:28" x14ac:dyDescent="0.25">
      <c r="A621" t="s">
        <v>1898</v>
      </c>
      <c r="B621" s="1">
        <v>45344</v>
      </c>
      <c r="C621" t="s">
        <v>1899</v>
      </c>
      <c r="D621" t="s">
        <v>1900</v>
      </c>
      <c r="E621">
        <v>40</v>
      </c>
      <c r="F621" t="s">
        <v>31</v>
      </c>
      <c r="G621" t="s">
        <v>352</v>
      </c>
      <c r="H621" t="s">
        <v>353</v>
      </c>
      <c r="I621" t="s">
        <v>103</v>
      </c>
      <c r="J621" t="s">
        <v>104</v>
      </c>
      <c r="K621">
        <v>2</v>
      </c>
      <c r="L621" s="2">
        <v>850</v>
      </c>
      <c r="M621">
        <v>10</v>
      </c>
      <c r="N621" s="2">
        <v>1700</v>
      </c>
      <c r="O621" s="2">
        <v>170</v>
      </c>
      <c r="P621" s="2">
        <v>1530</v>
      </c>
      <c r="Q621" s="2">
        <v>913.83</v>
      </c>
      <c r="R621" s="2">
        <v>616.16999999999996</v>
      </c>
      <c r="S621" t="s">
        <v>53</v>
      </c>
      <c r="T621" t="s">
        <v>222</v>
      </c>
      <c r="U621" t="s">
        <v>38</v>
      </c>
      <c r="V621" t="s">
        <v>39</v>
      </c>
      <c r="W621" t="s">
        <v>92</v>
      </c>
      <c r="X621" t="s">
        <v>41</v>
      </c>
      <c r="Y621" t="s">
        <v>56</v>
      </c>
      <c r="Z621" t="s">
        <v>144</v>
      </c>
      <c r="AA621" t="s">
        <v>44</v>
      </c>
      <c r="AB621" t="s">
        <v>44</v>
      </c>
    </row>
    <row r="622" spans="1:28" x14ac:dyDescent="0.25">
      <c r="A622" t="s">
        <v>1901</v>
      </c>
      <c r="B622" s="1">
        <v>45344</v>
      </c>
      <c r="C622" t="s">
        <v>1902</v>
      </c>
      <c r="D622" t="s">
        <v>1903</v>
      </c>
      <c r="E622">
        <v>56</v>
      </c>
      <c r="F622" t="s">
        <v>31</v>
      </c>
      <c r="G622" t="s">
        <v>72</v>
      </c>
      <c r="H622" t="s">
        <v>73</v>
      </c>
      <c r="I622" t="s">
        <v>74</v>
      </c>
      <c r="J622" t="s">
        <v>75</v>
      </c>
      <c r="K622">
        <v>1</v>
      </c>
      <c r="L622" s="2">
        <v>2200</v>
      </c>
      <c r="M622">
        <v>20</v>
      </c>
      <c r="N622" s="2">
        <v>2200</v>
      </c>
      <c r="O622" s="2">
        <v>440</v>
      </c>
      <c r="P622" s="2">
        <v>1760</v>
      </c>
      <c r="Q622" s="2">
        <v>1158.28</v>
      </c>
      <c r="R622" s="2">
        <v>601.72</v>
      </c>
      <c r="S622" t="s">
        <v>36</v>
      </c>
      <c r="T622" t="s">
        <v>114</v>
      </c>
      <c r="U622" t="s">
        <v>115</v>
      </c>
      <c r="V622" t="s">
        <v>39</v>
      </c>
      <c r="W622" t="s">
        <v>124</v>
      </c>
      <c r="X622" t="s">
        <v>41</v>
      </c>
      <c r="Y622" t="s">
        <v>42</v>
      </c>
      <c r="Z622" t="s">
        <v>43</v>
      </c>
      <c r="AA622" t="s">
        <v>44</v>
      </c>
      <c r="AB622" t="s">
        <v>44</v>
      </c>
    </row>
    <row r="623" spans="1:28" x14ac:dyDescent="0.25">
      <c r="A623" t="s">
        <v>1904</v>
      </c>
      <c r="B623" s="1">
        <v>45344</v>
      </c>
      <c r="C623" t="s">
        <v>1905</v>
      </c>
      <c r="D623" t="s">
        <v>1906</v>
      </c>
      <c r="E623">
        <v>43</v>
      </c>
      <c r="F623" t="s">
        <v>48</v>
      </c>
      <c r="G623" t="s">
        <v>227</v>
      </c>
      <c r="H623" t="s">
        <v>228</v>
      </c>
      <c r="I623" t="s">
        <v>74</v>
      </c>
      <c r="J623" t="s">
        <v>75</v>
      </c>
      <c r="K623">
        <v>1</v>
      </c>
      <c r="L623" s="2">
        <v>1400</v>
      </c>
      <c r="M623">
        <v>20</v>
      </c>
      <c r="N623" s="2">
        <v>1400</v>
      </c>
      <c r="O623" s="2">
        <v>280</v>
      </c>
      <c r="P623" s="2">
        <v>1120</v>
      </c>
      <c r="Q623" s="2">
        <v>804</v>
      </c>
      <c r="R623" s="2">
        <v>316</v>
      </c>
      <c r="S623" t="s">
        <v>36</v>
      </c>
      <c r="T623" t="s">
        <v>54</v>
      </c>
      <c r="U623" t="s">
        <v>55</v>
      </c>
      <c r="V623" t="s">
        <v>39</v>
      </c>
      <c r="W623" t="s">
        <v>83</v>
      </c>
      <c r="X623" t="s">
        <v>41</v>
      </c>
      <c r="Y623" t="s">
        <v>56</v>
      </c>
      <c r="Z623" t="s">
        <v>107</v>
      </c>
      <c r="AA623" t="s">
        <v>44</v>
      </c>
      <c r="AB623" t="s">
        <v>44</v>
      </c>
    </row>
    <row r="624" spans="1:28" x14ac:dyDescent="0.25">
      <c r="A624" t="s">
        <v>1907</v>
      </c>
      <c r="B624" s="1">
        <v>45344</v>
      </c>
      <c r="C624" t="s">
        <v>1908</v>
      </c>
      <c r="D624" t="s">
        <v>1909</v>
      </c>
      <c r="E624">
        <v>27</v>
      </c>
      <c r="F624" t="s">
        <v>111</v>
      </c>
      <c r="G624" t="s">
        <v>366</v>
      </c>
      <c r="H624" t="s">
        <v>367</v>
      </c>
      <c r="I624" t="s">
        <v>34</v>
      </c>
      <c r="J624" t="s">
        <v>130</v>
      </c>
      <c r="K624">
        <v>3</v>
      </c>
      <c r="L624" s="2">
        <v>14500</v>
      </c>
      <c r="M624">
        <v>5</v>
      </c>
      <c r="N624" s="2">
        <v>43500</v>
      </c>
      <c r="O624" s="2">
        <v>2175</v>
      </c>
      <c r="P624" s="2">
        <v>41325</v>
      </c>
      <c r="Q624" s="2">
        <v>27397.26</v>
      </c>
      <c r="R624" s="2">
        <v>13927.74</v>
      </c>
      <c r="S624" t="s">
        <v>36</v>
      </c>
      <c r="T624" t="s">
        <v>222</v>
      </c>
      <c r="U624" t="s">
        <v>38</v>
      </c>
      <c r="V624" t="s">
        <v>39</v>
      </c>
      <c r="W624" t="s">
        <v>137</v>
      </c>
      <c r="X624" t="s">
        <v>97</v>
      </c>
      <c r="Y624" t="s">
        <v>56</v>
      </c>
      <c r="Z624" t="s">
        <v>223</v>
      </c>
      <c r="AA624" t="s">
        <v>44</v>
      </c>
      <c r="AB624" t="s">
        <v>44</v>
      </c>
    </row>
    <row r="625" spans="1:28" x14ac:dyDescent="0.25">
      <c r="A625" t="s">
        <v>1910</v>
      </c>
      <c r="B625" s="1">
        <v>45344</v>
      </c>
      <c r="C625" t="s">
        <v>1911</v>
      </c>
      <c r="D625" t="s">
        <v>1912</v>
      </c>
      <c r="E625">
        <v>42</v>
      </c>
      <c r="F625" t="s">
        <v>48</v>
      </c>
      <c r="G625" t="s">
        <v>168</v>
      </c>
      <c r="H625" t="s">
        <v>169</v>
      </c>
      <c r="I625" t="s">
        <v>62</v>
      </c>
      <c r="J625" t="s">
        <v>143</v>
      </c>
      <c r="K625">
        <v>1</v>
      </c>
      <c r="L625" s="2">
        <v>1800</v>
      </c>
      <c r="M625">
        <v>15</v>
      </c>
      <c r="N625" s="2">
        <v>1800</v>
      </c>
      <c r="O625" s="2">
        <v>270</v>
      </c>
      <c r="P625" s="2">
        <v>1530</v>
      </c>
      <c r="Q625" s="2">
        <v>949.37</v>
      </c>
      <c r="R625" s="2">
        <v>580.63</v>
      </c>
      <c r="S625" t="s">
        <v>53</v>
      </c>
      <c r="T625" t="s">
        <v>37</v>
      </c>
      <c r="U625" t="s">
        <v>38</v>
      </c>
      <c r="V625" t="s">
        <v>39</v>
      </c>
      <c r="W625" t="s">
        <v>40</v>
      </c>
      <c r="X625" t="s">
        <v>41</v>
      </c>
      <c r="Y625" t="s">
        <v>56</v>
      </c>
      <c r="Z625" t="s">
        <v>43</v>
      </c>
      <c r="AA625" t="s">
        <v>44</v>
      </c>
      <c r="AB625" t="s">
        <v>44</v>
      </c>
    </row>
    <row r="626" spans="1:28" x14ac:dyDescent="0.25">
      <c r="A626" t="s">
        <v>1913</v>
      </c>
      <c r="B626" s="1">
        <v>45344</v>
      </c>
      <c r="C626" t="s">
        <v>1307</v>
      </c>
      <c r="D626" t="s">
        <v>1308</v>
      </c>
      <c r="E626">
        <v>18</v>
      </c>
      <c r="F626" t="s">
        <v>48</v>
      </c>
      <c r="G626" t="s">
        <v>101</v>
      </c>
      <c r="H626" t="s">
        <v>102</v>
      </c>
      <c r="I626" t="s">
        <v>103</v>
      </c>
      <c r="J626" t="s">
        <v>104</v>
      </c>
      <c r="K626">
        <v>5</v>
      </c>
      <c r="L626" s="2">
        <v>1800</v>
      </c>
      <c r="M626">
        <v>20</v>
      </c>
      <c r="N626" s="2">
        <v>9000</v>
      </c>
      <c r="O626" s="2">
        <v>1800</v>
      </c>
      <c r="P626" s="2">
        <v>7200</v>
      </c>
      <c r="Q626" s="2">
        <v>5699.11</v>
      </c>
      <c r="R626" s="2">
        <v>1500.89</v>
      </c>
      <c r="S626" t="s">
        <v>36</v>
      </c>
      <c r="T626" t="s">
        <v>178</v>
      </c>
      <c r="U626" t="s">
        <v>154</v>
      </c>
      <c r="V626" t="s">
        <v>39</v>
      </c>
      <c r="W626" t="s">
        <v>92</v>
      </c>
      <c r="X626" t="s">
        <v>67</v>
      </c>
      <c r="Y626" t="s">
        <v>42</v>
      </c>
      <c r="Z626" t="s">
        <v>107</v>
      </c>
      <c r="AA626" t="s">
        <v>44</v>
      </c>
      <c r="AB626" t="s">
        <v>44</v>
      </c>
    </row>
    <row r="627" spans="1:28" x14ac:dyDescent="0.25">
      <c r="A627" t="s">
        <v>1914</v>
      </c>
      <c r="B627" s="1">
        <v>45344</v>
      </c>
      <c r="C627" t="s">
        <v>1915</v>
      </c>
      <c r="D627" t="s">
        <v>1916</v>
      </c>
      <c r="E627">
        <v>31</v>
      </c>
      <c r="F627" t="s">
        <v>31</v>
      </c>
      <c r="G627" t="s">
        <v>158</v>
      </c>
      <c r="H627" t="s">
        <v>159</v>
      </c>
      <c r="I627" t="s">
        <v>51</v>
      </c>
      <c r="J627" t="s">
        <v>52</v>
      </c>
      <c r="K627">
        <v>1</v>
      </c>
      <c r="L627" s="2">
        <v>650</v>
      </c>
      <c r="M627">
        <v>15</v>
      </c>
      <c r="N627" s="2">
        <v>650</v>
      </c>
      <c r="O627" s="2">
        <v>97.5</v>
      </c>
      <c r="P627" s="2">
        <v>552.5</v>
      </c>
      <c r="Q627" s="2">
        <v>329.08</v>
      </c>
      <c r="R627" s="2">
        <v>223.42</v>
      </c>
      <c r="S627" t="s">
        <v>53</v>
      </c>
      <c r="T627" t="s">
        <v>76</v>
      </c>
      <c r="U627" t="s">
        <v>77</v>
      </c>
      <c r="V627" t="s">
        <v>39</v>
      </c>
      <c r="W627" t="s">
        <v>40</v>
      </c>
      <c r="X627" t="s">
        <v>97</v>
      </c>
      <c r="Y627" t="s">
        <v>56</v>
      </c>
      <c r="Z627" t="s">
        <v>43</v>
      </c>
      <c r="AA627" t="s">
        <v>44</v>
      </c>
      <c r="AB627" t="s">
        <v>44</v>
      </c>
    </row>
    <row r="628" spans="1:28" x14ac:dyDescent="0.25">
      <c r="A628" t="s">
        <v>1917</v>
      </c>
      <c r="B628" s="1">
        <v>45344</v>
      </c>
      <c r="C628" t="s">
        <v>1918</v>
      </c>
      <c r="D628" t="s">
        <v>1919</v>
      </c>
      <c r="E628">
        <v>31</v>
      </c>
      <c r="F628" t="s">
        <v>48</v>
      </c>
      <c r="G628" t="s">
        <v>238</v>
      </c>
      <c r="H628" t="s">
        <v>239</v>
      </c>
      <c r="I628" t="s">
        <v>62</v>
      </c>
      <c r="J628" t="s">
        <v>63</v>
      </c>
      <c r="K628">
        <v>1</v>
      </c>
      <c r="L628" s="2">
        <v>6500</v>
      </c>
      <c r="M628">
        <v>5</v>
      </c>
      <c r="N628" s="2">
        <v>6500</v>
      </c>
      <c r="O628" s="2">
        <v>325</v>
      </c>
      <c r="P628" s="2">
        <v>6175</v>
      </c>
      <c r="Q628" s="2">
        <v>4406.42</v>
      </c>
      <c r="R628" s="2">
        <v>1768.58</v>
      </c>
      <c r="S628" t="s">
        <v>53</v>
      </c>
      <c r="T628" t="s">
        <v>398</v>
      </c>
      <c r="U628" t="s">
        <v>399</v>
      </c>
      <c r="V628" t="s">
        <v>39</v>
      </c>
      <c r="W628" t="s">
        <v>137</v>
      </c>
      <c r="X628" t="s">
        <v>41</v>
      </c>
      <c r="Y628" t="s">
        <v>56</v>
      </c>
      <c r="Z628" t="s">
        <v>43</v>
      </c>
      <c r="AA628" t="s">
        <v>68</v>
      </c>
      <c r="AB628" t="s">
        <v>44</v>
      </c>
    </row>
    <row r="629" spans="1:28" x14ac:dyDescent="0.25">
      <c r="A629" t="s">
        <v>1920</v>
      </c>
      <c r="B629" s="1">
        <v>45344</v>
      </c>
      <c r="C629" t="s">
        <v>1921</v>
      </c>
      <c r="D629" t="s">
        <v>1922</v>
      </c>
      <c r="E629">
        <v>21</v>
      </c>
      <c r="F629" t="s">
        <v>48</v>
      </c>
      <c r="G629" t="s">
        <v>141</v>
      </c>
      <c r="H629" t="s">
        <v>142</v>
      </c>
      <c r="I629" t="s">
        <v>74</v>
      </c>
      <c r="J629" t="s">
        <v>143</v>
      </c>
      <c r="K629">
        <v>2</v>
      </c>
      <c r="L629" s="2">
        <v>900</v>
      </c>
      <c r="M629">
        <v>20</v>
      </c>
      <c r="N629" s="2">
        <v>1800</v>
      </c>
      <c r="O629" s="2">
        <v>360</v>
      </c>
      <c r="P629" s="2">
        <v>1440</v>
      </c>
      <c r="Q629" s="2">
        <v>1054.6099999999999</v>
      </c>
      <c r="R629" s="2">
        <v>385.39</v>
      </c>
      <c r="S629" t="s">
        <v>53</v>
      </c>
      <c r="T629" t="s">
        <v>290</v>
      </c>
      <c r="U629" t="s">
        <v>291</v>
      </c>
      <c r="V629" t="s">
        <v>39</v>
      </c>
      <c r="W629" t="s">
        <v>137</v>
      </c>
      <c r="X629" t="s">
        <v>41</v>
      </c>
      <c r="Y629" t="s">
        <v>84</v>
      </c>
      <c r="Z629" t="s">
        <v>43</v>
      </c>
      <c r="AA629" t="s">
        <v>44</v>
      </c>
      <c r="AB629" t="s">
        <v>44</v>
      </c>
    </row>
    <row r="630" spans="1:28" x14ac:dyDescent="0.25">
      <c r="A630" t="s">
        <v>1923</v>
      </c>
      <c r="B630" s="1">
        <v>45344</v>
      </c>
      <c r="C630" t="s">
        <v>1096</v>
      </c>
      <c r="D630" t="s">
        <v>1097</v>
      </c>
      <c r="E630">
        <v>19</v>
      </c>
      <c r="F630" t="s">
        <v>48</v>
      </c>
      <c r="G630" t="s">
        <v>298</v>
      </c>
      <c r="H630" t="s">
        <v>299</v>
      </c>
      <c r="I630" t="s">
        <v>103</v>
      </c>
      <c r="J630" t="s">
        <v>104</v>
      </c>
      <c r="K630">
        <v>2</v>
      </c>
      <c r="L630" s="2">
        <v>700</v>
      </c>
      <c r="M630">
        <v>15</v>
      </c>
      <c r="N630" s="2">
        <v>1400</v>
      </c>
      <c r="O630" s="2">
        <v>210</v>
      </c>
      <c r="P630" s="2">
        <v>1190</v>
      </c>
      <c r="Q630" s="2">
        <v>768.76</v>
      </c>
      <c r="R630" s="2">
        <v>421.24</v>
      </c>
      <c r="S630" t="s">
        <v>36</v>
      </c>
      <c r="T630" t="s">
        <v>178</v>
      </c>
      <c r="U630" t="s">
        <v>154</v>
      </c>
      <c r="V630" t="s">
        <v>39</v>
      </c>
      <c r="W630" t="s">
        <v>66</v>
      </c>
      <c r="X630" t="s">
        <v>41</v>
      </c>
      <c r="Y630" t="s">
        <v>56</v>
      </c>
      <c r="Z630" t="s">
        <v>43</v>
      </c>
      <c r="AA630" t="s">
        <v>44</v>
      </c>
      <c r="AB630" t="s">
        <v>44</v>
      </c>
    </row>
    <row r="631" spans="1:28" x14ac:dyDescent="0.25">
      <c r="A631" t="s">
        <v>1924</v>
      </c>
      <c r="B631" s="1">
        <v>45344</v>
      </c>
      <c r="C631" t="s">
        <v>615</v>
      </c>
      <c r="D631" t="s">
        <v>616</v>
      </c>
      <c r="E631">
        <v>22</v>
      </c>
      <c r="F631" t="s">
        <v>31</v>
      </c>
      <c r="G631" t="s">
        <v>32</v>
      </c>
      <c r="H631" t="s">
        <v>33</v>
      </c>
      <c r="I631" t="s">
        <v>34</v>
      </c>
      <c r="J631" t="s">
        <v>35</v>
      </c>
      <c r="K631">
        <v>4</v>
      </c>
      <c r="L631" s="2">
        <v>55000</v>
      </c>
      <c r="M631">
        <v>20</v>
      </c>
      <c r="N631" s="2">
        <v>220000</v>
      </c>
      <c r="O631" s="2">
        <v>44000</v>
      </c>
      <c r="P631" s="2">
        <v>176000</v>
      </c>
      <c r="Q631" s="2">
        <v>135681.44</v>
      </c>
      <c r="R631" s="2">
        <v>40318.559999999998</v>
      </c>
      <c r="S631" t="s">
        <v>53</v>
      </c>
      <c r="T631" t="s">
        <v>222</v>
      </c>
      <c r="U631" t="s">
        <v>38</v>
      </c>
      <c r="V631" t="s">
        <v>39</v>
      </c>
      <c r="W631" t="s">
        <v>40</v>
      </c>
      <c r="X631" t="s">
        <v>97</v>
      </c>
      <c r="Y631" t="s">
        <v>56</v>
      </c>
      <c r="Z631" t="s">
        <v>144</v>
      </c>
      <c r="AA631" t="s">
        <v>44</v>
      </c>
      <c r="AB631" t="s">
        <v>44</v>
      </c>
    </row>
    <row r="632" spans="1:28" x14ac:dyDescent="0.25">
      <c r="A632" t="s">
        <v>1925</v>
      </c>
      <c r="B632" s="1">
        <v>45345</v>
      </c>
      <c r="C632" t="s">
        <v>1926</v>
      </c>
      <c r="D632" t="s">
        <v>1927</v>
      </c>
      <c r="E632">
        <v>54</v>
      </c>
      <c r="F632" t="s">
        <v>48</v>
      </c>
      <c r="G632" t="s">
        <v>561</v>
      </c>
      <c r="H632" t="s">
        <v>562</v>
      </c>
      <c r="I632" t="s">
        <v>34</v>
      </c>
      <c r="J632" t="s">
        <v>143</v>
      </c>
      <c r="K632">
        <v>1</v>
      </c>
      <c r="L632" s="2">
        <v>900</v>
      </c>
      <c r="M632">
        <v>15</v>
      </c>
      <c r="N632" s="2">
        <v>900</v>
      </c>
      <c r="O632" s="2">
        <v>135</v>
      </c>
      <c r="P632" s="2">
        <v>765</v>
      </c>
      <c r="Q632" s="2">
        <v>441.35</v>
      </c>
      <c r="R632" s="2">
        <v>323.64999999999998</v>
      </c>
      <c r="S632" t="s">
        <v>53</v>
      </c>
      <c r="T632" t="s">
        <v>90</v>
      </c>
      <c r="U632" t="s">
        <v>91</v>
      </c>
      <c r="V632" t="s">
        <v>39</v>
      </c>
      <c r="W632" t="s">
        <v>137</v>
      </c>
      <c r="X632" t="s">
        <v>41</v>
      </c>
      <c r="Y632" t="s">
        <v>56</v>
      </c>
      <c r="Z632" t="s">
        <v>43</v>
      </c>
      <c r="AA632" t="s">
        <v>44</v>
      </c>
      <c r="AB632" t="s">
        <v>44</v>
      </c>
    </row>
    <row r="633" spans="1:28" x14ac:dyDescent="0.25">
      <c r="A633" t="s">
        <v>1928</v>
      </c>
      <c r="B633" s="1">
        <v>45345</v>
      </c>
      <c r="C633" t="s">
        <v>1929</v>
      </c>
      <c r="D633" t="s">
        <v>1930</v>
      </c>
      <c r="E633">
        <v>30</v>
      </c>
      <c r="F633" t="s">
        <v>111</v>
      </c>
      <c r="G633" t="s">
        <v>134</v>
      </c>
      <c r="H633" t="s">
        <v>135</v>
      </c>
      <c r="I633" t="s">
        <v>62</v>
      </c>
      <c r="J633" t="s">
        <v>130</v>
      </c>
      <c r="K633">
        <v>3</v>
      </c>
      <c r="L633" s="2">
        <v>8500</v>
      </c>
      <c r="M633">
        <v>20</v>
      </c>
      <c r="N633" s="2">
        <v>25500</v>
      </c>
      <c r="O633" s="2">
        <v>5100</v>
      </c>
      <c r="P633" s="2">
        <v>20400</v>
      </c>
      <c r="Q633" s="2">
        <v>16505.64</v>
      </c>
      <c r="R633" s="2">
        <v>3894.36</v>
      </c>
      <c r="S633" t="s">
        <v>53</v>
      </c>
      <c r="T633" t="s">
        <v>153</v>
      </c>
      <c r="U633" t="s">
        <v>154</v>
      </c>
      <c r="V633" t="s">
        <v>39</v>
      </c>
      <c r="W633" t="s">
        <v>83</v>
      </c>
      <c r="X633" t="s">
        <v>97</v>
      </c>
      <c r="Y633" t="s">
        <v>56</v>
      </c>
      <c r="Z633" t="s">
        <v>223</v>
      </c>
      <c r="AA633" t="s">
        <v>44</v>
      </c>
      <c r="AB633" t="s">
        <v>44</v>
      </c>
    </row>
    <row r="634" spans="1:28" x14ac:dyDescent="0.25">
      <c r="A634" t="s">
        <v>1931</v>
      </c>
      <c r="B634" s="1">
        <v>45345</v>
      </c>
      <c r="C634" t="s">
        <v>1932</v>
      </c>
      <c r="D634" t="s">
        <v>1933</v>
      </c>
      <c r="E634">
        <v>49</v>
      </c>
      <c r="F634" t="s">
        <v>48</v>
      </c>
      <c r="G634" t="s">
        <v>207</v>
      </c>
      <c r="H634" t="s">
        <v>208</v>
      </c>
      <c r="I634" t="s">
        <v>34</v>
      </c>
      <c r="J634" t="s">
        <v>143</v>
      </c>
      <c r="K634">
        <v>1</v>
      </c>
      <c r="L634" s="2">
        <v>18000</v>
      </c>
      <c r="M634">
        <v>5</v>
      </c>
      <c r="N634" s="2">
        <v>18000</v>
      </c>
      <c r="O634" s="2">
        <v>900</v>
      </c>
      <c r="P634" s="2">
        <v>17100</v>
      </c>
      <c r="Q634" s="2">
        <v>10491.02</v>
      </c>
      <c r="R634" s="2">
        <v>6608.98</v>
      </c>
      <c r="S634" t="s">
        <v>36</v>
      </c>
      <c r="T634" t="s">
        <v>153</v>
      </c>
      <c r="U634" t="s">
        <v>154</v>
      </c>
      <c r="V634" t="s">
        <v>39</v>
      </c>
      <c r="W634" t="s">
        <v>137</v>
      </c>
      <c r="X634" t="s">
        <v>67</v>
      </c>
      <c r="Y634" t="s">
        <v>56</v>
      </c>
      <c r="Z634" t="s">
        <v>43</v>
      </c>
      <c r="AA634" t="s">
        <v>68</v>
      </c>
      <c r="AB634" t="s">
        <v>68</v>
      </c>
    </row>
    <row r="635" spans="1:28" x14ac:dyDescent="0.25">
      <c r="A635" t="s">
        <v>1934</v>
      </c>
      <c r="B635" s="1">
        <v>45345</v>
      </c>
      <c r="C635" t="s">
        <v>1935</v>
      </c>
      <c r="D635" t="s">
        <v>1936</v>
      </c>
      <c r="E635">
        <v>18</v>
      </c>
      <c r="F635" t="s">
        <v>31</v>
      </c>
      <c r="G635" t="s">
        <v>158</v>
      </c>
      <c r="H635" t="s">
        <v>159</v>
      </c>
      <c r="I635" t="s">
        <v>51</v>
      </c>
      <c r="J635" t="s">
        <v>52</v>
      </c>
      <c r="K635">
        <v>3</v>
      </c>
      <c r="L635" s="2">
        <v>650</v>
      </c>
      <c r="M635">
        <v>5</v>
      </c>
      <c r="N635" s="2">
        <v>1950</v>
      </c>
      <c r="O635" s="2">
        <v>97.5</v>
      </c>
      <c r="P635" s="2">
        <v>1852.5</v>
      </c>
      <c r="Q635" s="2">
        <v>1085.68</v>
      </c>
      <c r="R635" s="2">
        <v>766.82</v>
      </c>
      <c r="S635" t="s">
        <v>64</v>
      </c>
      <c r="T635" t="s">
        <v>136</v>
      </c>
      <c r="U635" t="s">
        <v>38</v>
      </c>
      <c r="V635" t="s">
        <v>39</v>
      </c>
      <c r="W635" t="s">
        <v>40</v>
      </c>
      <c r="X635" t="s">
        <v>97</v>
      </c>
      <c r="Y635" t="s">
        <v>56</v>
      </c>
      <c r="Z635" t="s">
        <v>43</v>
      </c>
      <c r="AA635" t="s">
        <v>44</v>
      </c>
      <c r="AB635" t="s">
        <v>44</v>
      </c>
    </row>
    <row r="636" spans="1:28" x14ac:dyDescent="0.25">
      <c r="A636" t="s">
        <v>1937</v>
      </c>
      <c r="B636" s="1">
        <v>45345</v>
      </c>
      <c r="C636" t="s">
        <v>1401</v>
      </c>
      <c r="D636" t="s">
        <v>1402</v>
      </c>
      <c r="E636">
        <v>48</v>
      </c>
      <c r="F636" t="s">
        <v>31</v>
      </c>
      <c r="G636" t="s">
        <v>141</v>
      </c>
      <c r="H636" t="s">
        <v>142</v>
      </c>
      <c r="I636" t="s">
        <v>74</v>
      </c>
      <c r="J636" t="s">
        <v>143</v>
      </c>
      <c r="K636">
        <v>3</v>
      </c>
      <c r="L636" s="2">
        <v>900</v>
      </c>
      <c r="M636">
        <v>0</v>
      </c>
      <c r="N636" s="2">
        <v>2700</v>
      </c>
      <c r="O636" s="2">
        <v>0</v>
      </c>
      <c r="P636" s="2">
        <v>2700</v>
      </c>
      <c r="Q636" s="2">
        <v>1678.78</v>
      </c>
      <c r="R636" s="2">
        <v>1021.22</v>
      </c>
      <c r="S636" t="s">
        <v>53</v>
      </c>
      <c r="T636" t="s">
        <v>578</v>
      </c>
      <c r="U636" t="s">
        <v>579</v>
      </c>
      <c r="V636" t="s">
        <v>39</v>
      </c>
      <c r="W636" t="s">
        <v>66</v>
      </c>
      <c r="X636" t="s">
        <v>41</v>
      </c>
      <c r="Y636" t="s">
        <v>56</v>
      </c>
      <c r="Z636" t="s">
        <v>43</v>
      </c>
      <c r="AA636" t="s">
        <v>44</v>
      </c>
      <c r="AB636" t="s">
        <v>44</v>
      </c>
    </row>
    <row r="637" spans="1:28" x14ac:dyDescent="0.25">
      <c r="A637" t="s">
        <v>1938</v>
      </c>
      <c r="B637" s="1">
        <v>45345</v>
      </c>
      <c r="C637" t="s">
        <v>1054</v>
      </c>
      <c r="D637" t="s">
        <v>1055</v>
      </c>
      <c r="E637">
        <v>37</v>
      </c>
      <c r="F637" t="s">
        <v>48</v>
      </c>
      <c r="G637" t="s">
        <v>207</v>
      </c>
      <c r="H637" t="s">
        <v>208</v>
      </c>
      <c r="I637" t="s">
        <v>34</v>
      </c>
      <c r="J637" t="s">
        <v>143</v>
      </c>
      <c r="K637">
        <v>1</v>
      </c>
      <c r="L637" s="2">
        <v>18000</v>
      </c>
      <c r="M637">
        <v>15</v>
      </c>
      <c r="N637" s="2">
        <v>18000</v>
      </c>
      <c r="O637" s="2">
        <v>2700</v>
      </c>
      <c r="P637" s="2">
        <v>15300</v>
      </c>
      <c r="Q637" s="2">
        <v>11139.47</v>
      </c>
      <c r="R637" s="2">
        <v>4160.53</v>
      </c>
      <c r="S637" t="s">
        <v>64</v>
      </c>
      <c r="T637" t="s">
        <v>76</v>
      </c>
      <c r="U637" t="s">
        <v>77</v>
      </c>
      <c r="V637" t="s">
        <v>39</v>
      </c>
      <c r="W637" t="s">
        <v>137</v>
      </c>
      <c r="X637" t="s">
        <v>97</v>
      </c>
      <c r="Y637" t="s">
        <v>56</v>
      </c>
      <c r="Z637" t="s">
        <v>43</v>
      </c>
      <c r="AA637" t="s">
        <v>44</v>
      </c>
      <c r="AB637" t="s">
        <v>44</v>
      </c>
    </row>
    <row r="638" spans="1:28" x14ac:dyDescent="0.25">
      <c r="A638" t="s">
        <v>1939</v>
      </c>
      <c r="B638" s="1">
        <v>45345</v>
      </c>
      <c r="C638" t="s">
        <v>1940</v>
      </c>
      <c r="D638" t="s">
        <v>1941</v>
      </c>
      <c r="E638">
        <v>26</v>
      </c>
      <c r="F638" t="s">
        <v>31</v>
      </c>
      <c r="G638" t="s">
        <v>32</v>
      </c>
      <c r="H638" t="s">
        <v>33</v>
      </c>
      <c r="I638" t="s">
        <v>34</v>
      </c>
      <c r="J638" t="s">
        <v>35</v>
      </c>
      <c r="K638">
        <v>4</v>
      </c>
      <c r="L638" s="2">
        <v>55000</v>
      </c>
      <c r="M638">
        <v>5</v>
      </c>
      <c r="N638" s="2">
        <v>220000</v>
      </c>
      <c r="O638" s="2">
        <v>11000</v>
      </c>
      <c r="P638" s="2">
        <v>209000</v>
      </c>
      <c r="Q638" s="2">
        <v>124074.64</v>
      </c>
      <c r="R638" s="2">
        <v>84925.36</v>
      </c>
      <c r="S638" t="s">
        <v>36</v>
      </c>
      <c r="T638" t="s">
        <v>153</v>
      </c>
      <c r="U638" t="s">
        <v>154</v>
      </c>
      <c r="V638" t="s">
        <v>39</v>
      </c>
      <c r="W638" t="s">
        <v>92</v>
      </c>
      <c r="X638" t="s">
        <v>97</v>
      </c>
      <c r="Y638" t="s">
        <v>56</v>
      </c>
      <c r="Z638" t="s">
        <v>43</v>
      </c>
      <c r="AA638" t="s">
        <v>44</v>
      </c>
      <c r="AB638" t="s">
        <v>44</v>
      </c>
    </row>
    <row r="639" spans="1:28" x14ac:dyDescent="0.25">
      <c r="A639" t="s">
        <v>1942</v>
      </c>
      <c r="B639" s="1">
        <v>45346</v>
      </c>
      <c r="C639" t="s">
        <v>1943</v>
      </c>
      <c r="D639" t="s">
        <v>1944</v>
      </c>
      <c r="E639">
        <v>29</v>
      </c>
      <c r="F639" t="s">
        <v>31</v>
      </c>
      <c r="G639" t="s">
        <v>436</v>
      </c>
      <c r="H639" t="s">
        <v>437</v>
      </c>
      <c r="I639" t="s">
        <v>74</v>
      </c>
      <c r="J639" t="s">
        <v>190</v>
      </c>
      <c r="K639">
        <v>1</v>
      </c>
      <c r="L639" s="2">
        <v>1800</v>
      </c>
      <c r="M639">
        <v>15</v>
      </c>
      <c r="N639" s="2">
        <v>1800</v>
      </c>
      <c r="O639" s="2">
        <v>270</v>
      </c>
      <c r="P639" s="2">
        <v>1530</v>
      </c>
      <c r="Q639" s="2">
        <v>1133.03</v>
      </c>
      <c r="R639" s="2">
        <v>396.97</v>
      </c>
      <c r="S639" t="s">
        <v>53</v>
      </c>
      <c r="T639" t="s">
        <v>54</v>
      </c>
      <c r="U639" t="s">
        <v>55</v>
      </c>
      <c r="V639" t="s">
        <v>39</v>
      </c>
      <c r="W639" t="s">
        <v>83</v>
      </c>
      <c r="X639" t="s">
        <v>67</v>
      </c>
      <c r="Y639" t="s">
        <v>42</v>
      </c>
      <c r="Z639" t="s">
        <v>43</v>
      </c>
      <c r="AA639" t="s">
        <v>68</v>
      </c>
      <c r="AB639" t="s">
        <v>44</v>
      </c>
    </row>
    <row r="640" spans="1:28" x14ac:dyDescent="0.25">
      <c r="A640" t="s">
        <v>1945</v>
      </c>
      <c r="B640" s="1">
        <v>45346</v>
      </c>
      <c r="C640" t="s">
        <v>1946</v>
      </c>
      <c r="D640" t="s">
        <v>1947</v>
      </c>
      <c r="E640">
        <v>27</v>
      </c>
      <c r="F640" t="s">
        <v>48</v>
      </c>
      <c r="G640" t="s">
        <v>227</v>
      </c>
      <c r="H640" t="s">
        <v>228</v>
      </c>
      <c r="I640" t="s">
        <v>74</v>
      </c>
      <c r="J640" t="s">
        <v>75</v>
      </c>
      <c r="K640">
        <v>4</v>
      </c>
      <c r="L640" s="2">
        <v>1400</v>
      </c>
      <c r="M640">
        <v>20</v>
      </c>
      <c r="N640" s="2">
        <v>5600</v>
      </c>
      <c r="O640" s="2">
        <v>1120</v>
      </c>
      <c r="P640" s="2">
        <v>4480</v>
      </c>
      <c r="Q640" s="2">
        <v>2645.98</v>
      </c>
      <c r="R640" s="2">
        <v>1834.02</v>
      </c>
      <c r="S640" t="s">
        <v>64</v>
      </c>
      <c r="T640" t="s">
        <v>153</v>
      </c>
      <c r="U640" t="s">
        <v>154</v>
      </c>
      <c r="V640" t="s">
        <v>39</v>
      </c>
      <c r="W640" t="s">
        <v>40</v>
      </c>
      <c r="X640" t="s">
        <v>41</v>
      </c>
      <c r="Y640" t="s">
        <v>56</v>
      </c>
      <c r="Z640" t="s">
        <v>508</v>
      </c>
      <c r="AA640" t="s">
        <v>44</v>
      </c>
      <c r="AB640" t="s">
        <v>44</v>
      </c>
    </row>
    <row r="641" spans="1:28" x14ac:dyDescent="0.25">
      <c r="A641" t="s">
        <v>1948</v>
      </c>
      <c r="B641" s="1">
        <v>45346</v>
      </c>
      <c r="C641" t="s">
        <v>1949</v>
      </c>
      <c r="D641" t="s">
        <v>1950</v>
      </c>
      <c r="E641">
        <v>38</v>
      </c>
      <c r="F641" t="s">
        <v>48</v>
      </c>
      <c r="G641" t="s">
        <v>148</v>
      </c>
      <c r="H641" t="s">
        <v>149</v>
      </c>
      <c r="I641" t="s">
        <v>74</v>
      </c>
      <c r="J641" t="s">
        <v>130</v>
      </c>
      <c r="K641">
        <v>2</v>
      </c>
      <c r="L641" s="2">
        <v>3500</v>
      </c>
      <c r="M641">
        <v>10</v>
      </c>
      <c r="N641" s="2">
        <v>7000</v>
      </c>
      <c r="O641" s="2">
        <v>700</v>
      </c>
      <c r="P641" s="2">
        <v>6300</v>
      </c>
      <c r="Q641" s="2">
        <v>3656.98</v>
      </c>
      <c r="R641" s="2">
        <v>2643.02</v>
      </c>
      <c r="S641" t="s">
        <v>64</v>
      </c>
      <c r="T641" t="s">
        <v>163</v>
      </c>
      <c r="U641" t="s">
        <v>164</v>
      </c>
      <c r="V641" t="s">
        <v>39</v>
      </c>
      <c r="W641" t="s">
        <v>124</v>
      </c>
      <c r="X641" t="s">
        <v>41</v>
      </c>
      <c r="Y641" t="s">
        <v>42</v>
      </c>
      <c r="Z641" t="s">
        <v>43</v>
      </c>
      <c r="AA641" t="s">
        <v>44</v>
      </c>
      <c r="AB641" t="s">
        <v>44</v>
      </c>
    </row>
    <row r="642" spans="1:28" x14ac:dyDescent="0.25">
      <c r="A642" t="s">
        <v>1951</v>
      </c>
      <c r="B642" s="1">
        <v>45346</v>
      </c>
      <c r="C642" t="s">
        <v>1952</v>
      </c>
      <c r="D642" t="s">
        <v>1953</v>
      </c>
      <c r="E642">
        <v>44</v>
      </c>
      <c r="F642" t="s">
        <v>48</v>
      </c>
      <c r="G642" t="s">
        <v>298</v>
      </c>
      <c r="H642" t="s">
        <v>299</v>
      </c>
      <c r="I642" t="s">
        <v>103</v>
      </c>
      <c r="J642" t="s">
        <v>104</v>
      </c>
      <c r="K642">
        <v>3</v>
      </c>
      <c r="L642" s="2">
        <v>700</v>
      </c>
      <c r="M642">
        <v>10</v>
      </c>
      <c r="N642" s="2">
        <v>2100</v>
      </c>
      <c r="O642" s="2">
        <v>210</v>
      </c>
      <c r="P642" s="2">
        <v>1890</v>
      </c>
      <c r="Q642" s="2">
        <v>1254.4000000000001</v>
      </c>
      <c r="R642" s="2">
        <v>635.6</v>
      </c>
      <c r="S642" t="s">
        <v>64</v>
      </c>
      <c r="T642" t="s">
        <v>263</v>
      </c>
      <c r="U642" t="s">
        <v>91</v>
      </c>
      <c r="V642" t="s">
        <v>39</v>
      </c>
      <c r="W642" t="s">
        <v>66</v>
      </c>
      <c r="X642" t="s">
        <v>97</v>
      </c>
      <c r="Y642" t="s">
        <v>56</v>
      </c>
      <c r="Z642" t="s">
        <v>43</v>
      </c>
      <c r="AA642" t="s">
        <v>44</v>
      </c>
      <c r="AB642" t="s">
        <v>68</v>
      </c>
    </row>
    <row r="643" spans="1:28" x14ac:dyDescent="0.25">
      <c r="A643" t="s">
        <v>1954</v>
      </c>
      <c r="B643" s="1">
        <v>45346</v>
      </c>
      <c r="C643" t="s">
        <v>1725</v>
      </c>
      <c r="D643" t="s">
        <v>1726</v>
      </c>
      <c r="E643">
        <v>57</v>
      </c>
      <c r="F643" t="s">
        <v>31</v>
      </c>
      <c r="G643" t="s">
        <v>207</v>
      </c>
      <c r="H643" t="s">
        <v>208</v>
      </c>
      <c r="I643" t="s">
        <v>34</v>
      </c>
      <c r="J643" t="s">
        <v>143</v>
      </c>
      <c r="K643">
        <v>2</v>
      </c>
      <c r="L643" s="2">
        <v>18000</v>
      </c>
      <c r="M643">
        <v>15</v>
      </c>
      <c r="N643" s="2">
        <v>36000</v>
      </c>
      <c r="O643" s="2">
        <v>5400</v>
      </c>
      <c r="P643" s="2">
        <v>30600</v>
      </c>
      <c r="Q643" s="2">
        <v>24790.12</v>
      </c>
      <c r="R643" s="2">
        <v>5809.88</v>
      </c>
      <c r="S643" t="s">
        <v>53</v>
      </c>
      <c r="T643" t="s">
        <v>407</v>
      </c>
      <c r="U643" t="s">
        <v>408</v>
      </c>
      <c r="V643" t="s">
        <v>39</v>
      </c>
      <c r="W643" t="s">
        <v>137</v>
      </c>
      <c r="X643" t="s">
        <v>97</v>
      </c>
      <c r="Y643" t="s">
        <v>56</v>
      </c>
      <c r="Z643" t="s">
        <v>43</v>
      </c>
      <c r="AA643" t="s">
        <v>44</v>
      </c>
      <c r="AB643" t="s">
        <v>44</v>
      </c>
    </row>
    <row r="644" spans="1:28" x14ac:dyDescent="0.25">
      <c r="A644" t="s">
        <v>1955</v>
      </c>
      <c r="B644" s="1">
        <v>45346</v>
      </c>
      <c r="C644" t="s">
        <v>1956</v>
      </c>
      <c r="D644" t="s">
        <v>1957</v>
      </c>
      <c r="E644">
        <v>53</v>
      </c>
      <c r="F644" t="s">
        <v>31</v>
      </c>
      <c r="G644" t="s">
        <v>188</v>
      </c>
      <c r="H644" t="s">
        <v>189</v>
      </c>
      <c r="I644" t="s">
        <v>34</v>
      </c>
      <c r="J644" t="s">
        <v>190</v>
      </c>
      <c r="K644">
        <v>1</v>
      </c>
      <c r="L644" s="2">
        <v>1800</v>
      </c>
      <c r="M644">
        <v>0</v>
      </c>
      <c r="N644" s="2">
        <v>1800</v>
      </c>
      <c r="O644" s="2">
        <v>0</v>
      </c>
      <c r="P644" s="2">
        <v>1800</v>
      </c>
      <c r="Q644" s="2">
        <v>1370.89</v>
      </c>
      <c r="R644" s="2">
        <v>429.11</v>
      </c>
      <c r="S644" t="s">
        <v>53</v>
      </c>
      <c r="T644" t="s">
        <v>105</v>
      </c>
      <c r="U644" t="s">
        <v>106</v>
      </c>
      <c r="V644" t="s">
        <v>39</v>
      </c>
      <c r="W644" t="s">
        <v>92</v>
      </c>
      <c r="X644" t="s">
        <v>97</v>
      </c>
      <c r="Y644" t="s">
        <v>56</v>
      </c>
      <c r="Z644" t="s">
        <v>43</v>
      </c>
      <c r="AA644" t="s">
        <v>44</v>
      </c>
      <c r="AB644" t="s">
        <v>44</v>
      </c>
    </row>
    <row r="645" spans="1:28" x14ac:dyDescent="0.25">
      <c r="A645" t="s">
        <v>1958</v>
      </c>
      <c r="B645" s="1">
        <v>45346</v>
      </c>
      <c r="C645" t="s">
        <v>1959</v>
      </c>
      <c r="D645" t="s">
        <v>1960</v>
      </c>
      <c r="E645">
        <v>36</v>
      </c>
      <c r="F645" t="s">
        <v>111</v>
      </c>
      <c r="G645" t="s">
        <v>81</v>
      </c>
      <c r="H645" t="s">
        <v>82</v>
      </c>
      <c r="I645" t="s">
        <v>51</v>
      </c>
      <c r="J645" t="s">
        <v>52</v>
      </c>
      <c r="K645">
        <v>2</v>
      </c>
      <c r="L645" s="2">
        <v>600</v>
      </c>
      <c r="M645">
        <v>5</v>
      </c>
      <c r="N645" s="2">
        <v>1200</v>
      </c>
      <c r="O645" s="2">
        <v>60</v>
      </c>
      <c r="P645" s="2">
        <v>1140</v>
      </c>
      <c r="Q645" s="2">
        <v>649.70000000000005</v>
      </c>
      <c r="R645" s="2">
        <v>490.3</v>
      </c>
      <c r="S645" t="s">
        <v>36</v>
      </c>
      <c r="T645" t="s">
        <v>37</v>
      </c>
      <c r="U645" t="s">
        <v>38</v>
      </c>
      <c r="V645" t="s">
        <v>39</v>
      </c>
      <c r="W645" t="s">
        <v>66</v>
      </c>
      <c r="X645" t="s">
        <v>97</v>
      </c>
      <c r="Y645" t="s">
        <v>42</v>
      </c>
      <c r="Z645" t="s">
        <v>223</v>
      </c>
      <c r="AA645" t="s">
        <v>44</v>
      </c>
      <c r="AB645" t="s">
        <v>44</v>
      </c>
    </row>
    <row r="646" spans="1:28" x14ac:dyDescent="0.25">
      <c r="A646" t="s">
        <v>1961</v>
      </c>
      <c r="B646" s="1">
        <v>45347</v>
      </c>
      <c r="C646" t="s">
        <v>497</v>
      </c>
      <c r="D646" t="s">
        <v>498</v>
      </c>
      <c r="E646">
        <v>18</v>
      </c>
      <c r="F646" t="s">
        <v>48</v>
      </c>
      <c r="G646" t="s">
        <v>352</v>
      </c>
      <c r="H646" t="s">
        <v>353</v>
      </c>
      <c r="I646" t="s">
        <v>103</v>
      </c>
      <c r="J646" t="s">
        <v>104</v>
      </c>
      <c r="K646">
        <v>3</v>
      </c>
      <c r="L646" s="2">
        <v>850</v>
      </c>
      <c r="M646">
        <v>10</v>
      </c>
      <c r="N646" s="2">
        <v>2550</v>
      </c>
      <c r="O646" s="2">
        <v>255</v>
      </c>
      <c r="P646" s="2">
        <v>2295</v>
      </c>
      <c r="Q646" s="2">
        <v>1639.53</v>
      </c>
      <c r="R646" s="2">
        <v>655.47</v>
      </c>
      <c r="S646" t="s">
        <v>53</v>
      </c>
      <c r="T646" t="s">
        <v>105</v>
      </c>
      <c r="U646" t="s">
        <v>106</v>
      </c>
      <c r="V646" t="s">
        <v>39</v>
      </c>
      <c r="W646" t="s">
        <v>137</v>
      </c>
      <c r="X646" t="s">
        <v>97</v>
      </c>
      <c r="Y646" t="s">
        <v>84</v>
      </c>
      <c r="Z646" t="s">
        <v>43</v>
      </c>
      <c r="AA646" t="s">
        <v>44</v>
      </c>
      <c r="AB646" t="s">
        <v>44</v>
      </c>
    </row>
    <row r="647" spans="1:28" x14ac:dyDescent="0.25">
      <c r="A647" t="s">
        <v>1962</v>
      </c>
      <c r="B647" s="1">
        <v>45347</v>
      </c>
      <c r="C647" t="s">
        <v>1963</v>
      </c>
      <c r="D647" t="s">
        <v>1964</v>
      </c>
      <c r="E647">
        <v>29</v>
      </c>
      <c r="F647" t="s">
        <v>31</v>
      </c>
      <c r="G647" t="s">
        <v>387</v>
      </c>
      <c r="H647" t="s">
        <v>388</v>
      </c>
      <c r="I647" t="s">
        <v>74</v>
      </c>
      <c r="J647" t="s">
        <v>75</v>
      </c>
      <c r="K647">
        <v>3</v>
      </c>
      <c r="L647" s="2">
        <v>3200</v>
      </c>
      <c r="M647">
        <v>5</v>
      </c>
      <c r="N647" s="2">
        <v>9600</v>
      </c>
      <c r="O647" s="2">
        <v>480</v>
      </c>
      <c r="P647" s="2">
        <v>9120</v>
      </c>
      <c r="Q647" s="2">
        <v>7049.9</v>
      </c>
      <c r="R647" s="2">
        <v>2070.1</v>
      </c>
      <c r="S647" t="s">
        <v>36</v>
      </c>
      <c r="T647" t="s">
        <v>37</v>
      </c>
      <c r="U647" t="s">
        <v>38</v>
      </c>
      <c r="V647" t="s">
        <v>39</v>
      </c>
      <c r="W647" t="s">
        <v>124</v>
      </c>
      <c r="X647" t="s">
        <v>41</v>
      </c>
      <c r="Y647" t="s">
        <v>84</v>
      </c>
      <c r="Z647" t="s">
        <v>43</v>
      </c>
      <c r="AA647" t="s">
        <v>68</v>
      </c>
      <c r="AB647" t="s">
        <v>68</v>
      </c>
    </row>
    <row r="648" spans="1:28" x14ac:dyDescent="0.25">
      <c r="A648" t="s">
        <v>1965</v>
      </c>
      <c r="B648" s="1">
        <v>45347</v>
      </c>
      <c r="C648" t="s">
        <v>1966</v>
      </c>
      <c r="D648" t="s">
        <v>1967</v>
      </c>
      <c r="E648">
        <v>20</v>
      </c>
      <c r="F648" t="s">
        <v>48</v>
      </c>
      <c r="G648" t="s">
        <v>158</v>
      </c>
      <c r="H648" t="s">
        <v>159</v>
      </c>
      <c r="I648" t="s">
        <v>51</v>
      </c>
      <c r="J648" t="s">
        <v>52</v>
      </c>
      <c r="K648">
        <v>1</v>
      </c>
      <c r="L648" s="2">
        <v>650</v>
      </c>
      <c r="M648">
        <v>5</v>
      </c>
      <c r="N648" s="2">
        <v>650</v>
      </c>
      <c r="O648" s="2">
        <v>32.5</v>
      </c>
      <c r="P648" s="2">
        <v>617.5</v>
      </c>
      <c r="Q648" s="2">
        <v>440.79</v>
      </c>
      <c r="R648" s="2">
        <v>176.71</v>
      </c>
      <c r="S648" t="s">
        <v>53</v>
      </c>
      <c r="T648" t="s">
        <v>398</v>
      </c>
      <c r="U648" t="s">
        <v>399</v>
      </c>
      <c r="V648" t="s">
        <v>39</v>
      </c>
      <c r="W648" t="s">
        <v>92</v>
      </c>
      <c r="X648" t="s">
        <v>41</v>
      </c>
      <c r="Y648" t="s">
        <v>42</v>
      </c>
      <c r="Z648" t="s">
        <v>43</v>
      </c>
      <c r="AA648" t="s">
        <v>44</v>
      </c>
      <c r="AB648" t="s">
        <v>44</v>
      </c>
    </row>
    <row r="649" spans="1:28" x14ac:dyDescent="0.25">
      <c r="A649" t="s">
        <v>1968</v>
      </c>
      <c r="B649" s="1">
        <v>45347</v>
      </c>
      <c r="C649" t="s">
        <v>1969</v>
      </c>
      <c r="D649" t="s">
        <v>1970</v>
      </c>
      <c r="E649">
        <v>20</v>
      </c>
      <c r="F649" t="s">
        <v>48</v>
      </c>
      <c r="G649" t="s">
        <v>141</v>
      </c>
      <c r="H649" t="s">
        <v>142</v>
      </c>
      <c r="I649" t="s">
        <v>74</v>
      </c>
      <c r="J649" t="s">
        <v>143</v>
      </c>
      <c r="K649">
        <v>2</v>
      </c>
      <c r="L649" s="2">
        <v>900</v>
      </c>
      <c r="M649">
        <v>10</v>
      </c>
      <c r="N649" s="2">
        <v>1800</v>
      </c>
      <c r="O649" s="2">
        <v>180</v>
      </c>
      <c r="P649" s="2">
        <v>1620</v>
      </c>
      <c r="Q649" s="2">
        <v>1309.76</v>
      </c>
      <c r="R649" s="2">
        <v>310.24</v>
      </c>
      <c r="S649" t="s">
        <v>36</v>
      </c>
      <c r="T649" t="s">
        <v>122</v>
      </c>
      <c r="U649" t="s">
        <v>123</v>
      </c>
      <c r="V649" t="s">
        <v>39</v>
      </c>
      <c r="W649" t="s">
        <v>137</v>
      </c>
      <c r="X649" t="s">
        <v>41</v>
      </c>
      <c r="Y649" t="s">
        <v>56</v>
      </c>
      <c r="Z649" t="s">
        <v>43</v>
      </c>
      <c r="AA649" t="s">
        <v>44</v>
      </c>
      <c r="AB649" t="s">
        <v>44</v>
      </c>
    </row>
    <row r="650" spans="1:28" x14ac:dyDescent="0.25">
      <c r="A650" t="s">
        <v>1971</v>
      </c>
      <c r="B650" s="1">
        <v>45347</v>
      </c>
      <c r="C650" t="s">
        <v>1972</v>
      </c>
      <c r="D650" t="s">
        <v>1973</v>
      </c>
      <c r="E650">
        <v>32</v>
      </c>
      <c r="F650" t="s">
        <v>111</v>
      </c>
      <c r="G650" t="s">
        <v>134</v>
      </c>
      <c r="H650" t="s">
        <v>135</v>
      </c>
      <c r="I650" t="s">
        <v>62</v>
      </c>
      <c r="J650" t="s">
        <v>130</v>
      </c>
      <c r="K650">
        <v>2</v>
      </c>
      <c r="L650" s="2">
        <v>8500</v>
      </c>
      <c r="M650">
        <v>30</v>
      </c>
      <c r="N650" s="2">
        <v>17000</v>
      </c>
      <c r="O650" s="2">
        <v>5100</v>
      </c>
      <c r="P650" s="2">
        <v>11900</v>
      </c>
      <c r="Q650" s="2">
        <v>8837.27</v>
      </c>
      <c r="R650" s="2">
        <v>3062.73</v>
      </c>
      <c r="S650" t="s">
        <v>53</v>
      </c>
      <c r="T650" t="s">
        <v>407</v>
      </c>
      <c r="U650" t="s">
        <v>408</v>
      </c>
      <c r="V650" t="s">
        <v>39</v>
      </c>
      <c r="W650" t="s">
        <v>40</v>
      </c>
      <c r="X650" t="s">
        <v>97</v>
      </c>
      <c r="Y650" t="s">
        <v>42</v>
      </c>
      <c r="Z650" t="s">
        <v>223</v>
      </c>
      <c r="AA650" t="s">
        <v>68</v>
      </c>
      <c r="AB650" t="s">
        <v>44</v>
      </c>
    </row>
    <row r="651" spans="1:28" x14ac:dyDescent="0.25">
      <c r="A651" t="s">
        <v>1974</v>
      </c>
      <c r="B651" s="1">
        <v>45348</v>
      </c>
      <c r="C651" t="s">
        <v>1975</v>
      </c>
      <c r="D651" t="s">
        <v>1976</v>
      </c>
      <c r="E651">
        <v>45</v>
      </c>
      <c r="F651" t="s">
        <v>31</v>
      </c>
      <c r="G651" t="s">
        <v>72</v>
      </c>
      <c r="H651" t="s">
        <v>73</v>
      </c>
      <c r="I651" t="s">
        <v>74</v>
      </c>
      <c r="J651" t="s">
        <v>75</v>
      </c>
      <c r="K651">
        <v>2</v>
      </c>
      <c r="L651" s="2">
        <v>2200</v>
      </c>
      <c r="M651">
        <v>30</v>
      </c>
      <c r="N651" s="2">
        <v>4400</v>
      </c>
      <c r="O651" s="2">
        <v>1320</v>
      </c>
      <c r="P651" s="2">
        <v>3080</v>
      </c>
      <c r="Q651" s="2">
        <v>2267.54</v>
      </c>
      <c r="R651" s="2">
        <v>812.46</v>
      </c>
      <c r="S651" t="s">
        <v>53</v>
      </c>
      <c r="T651" t="s">
        <v>90</v>
      </c>
      <c r="U651" t="s">
        <v>91</v>
      </c>
      <c r="V651" t="s">
        <v>39</v>
      </c>
      <c r="W651" t="s">
        <v>124</v>
      </c>
      <c r="X651" t="s">
        <v>97</v>
      </c>
      <c r="Y651" t="s">
        <v>56</v>
      </c>
      <c r="Z651" t="s">
        <v>43</v>
      </c>
      <c r="AA651" t="s">
        <v>44</v>
      </c>
      <c r="AB651" t="s">
        <v>44</v>
      </c>
    </row>
    <row r="652" spans="1:28" x14ac:dyDescent="0.25">
      <c r="A652" t="s">
        <v>1977</v>
      </c>
      <c r="B652" s="1">
        <v>45348</v>
      </c>
      <c r="C652" t="s">
        <v>1978</v>
      </c>
      <c r="D652" t="s">
        <v>1979</v>
      </c>
      <c r="E652">
        <v>56</v>
      </c>
      <c r="F652" t="s">
        <v>48</v>
      </c>
      <c r="G652" t="s">
        <v>60</v>
      </c>
      <c r="H652" t="s">
        <v>61</v>
      </c>
      <c r="I652" t="s">
        <v>62</v>
      </c>
      <c r="J652" t="s">
        <v>63</v>
      </c>
      <c r="K652">
        <v>6</v>
      </c>
      <c r="L652" s="2">
        <v>3500</v>
      </c>
      <c r="M652">
        <v>10</v>
      </c>
      <c r="N652" s="2">
        <v>21000</v>
      </c>
      <c r="O652" s="2">
        <v>2100</v>
      </c>
      <c r="P652" s="2">
        <v>18900</v>
      </c>
      <c r="Q652" s="2">
        <v>15495.82</v>
      </c>
      <c r="R652" s="2">
        <v>3404.18</v>
      </c>
      <c r="S652" t="s">
        <v>53</v>
      </c>
      <c r="T652" t="s">
        <v>407</v>
      </c>
      <c r="U652" t="s">
        <v>408</v>
      </c>
      <c r="V652" t="s">
        <v>39</v>
      </c>
      <c r="W652" t="s">
        <v>83</v>
      </c>
      <c r="X652" t="s">
        <v>97</v>
      </c>
      <c r="Y652" t="s">
        <v>56</v>
      </c>
      <c r="Z652" t="s">
        <v>43</v>
      </c>
      <c r="AA652" t="s">
        <v>44</v>
      </c>
      <c r="AB652" t="s">
        <v>44</v>
      </c>
    </row>
    <row r="653" spans="1:28" x14ac:dyDescent="0.25">
      <c r="A653" t="s">
        <v>1980</v>
      </c>
      <c r="B653" s="1">
        <v>45348</v>
      </c>
      <c r="C653" t="s">
        <v>1981</v>
      </c>
      <c r="D653" t="s">
        <v>1982</v>
      </c>
      <c r="E653">
        <v>41</v>
      </c>
      <c r="F653" t="s">
        <v>48</v>
      </c>
      <c r="G653" t="s">
        <v>158</v>
      </c>
      <c r="H653" t="s">
        <v>159</v>
      </c>
      <c r="I653" t="s">
        <v>51</v>
      </c>
      <c r="J653" t="s">
        <v>52</v>
      </c>
      <c r="K653">
        <v>5</v>
      </c>
      <c r="L653" s="2">
        <v>650</v>
      </c>
      <c r="M653">
        <v>20</v>
      </c>
      <c r="N653" s="2">
        <v>3250</v>
      </c>
      <c r="O653" s="2">
        <v>650</v>
      </c>
      <c r="P653" s="2">
        <v>2600</v>
      </c>
      <c r="Q653" s="2">
        <v>1563.68</v>
      </c>
      <c r="R653" s="2">
        <v>1036.32</v>
      </c>
      <c r="S653" t="s">
        <v>36</v>
      </c>
      <c r="T653" t="s">
        <v>54</v>
      </c>
      <c r="U653" t="s">
        <v>55</v>
      </c>
      <c r="V653" t="s">
        <v>39</v>
      </c>
      <c r="W653" t="s">
        <v>40</v>
      </c>
      <c r="X653" t="s">
        <v>97</v>
      </c>
      <c r="Y653" t="s">
        <v>56</v>
      </c>
      <c r="Z653" t="s">
        <v>508</v>
      </c>
      <c r="AA653" t="s">
        <v>68</v>
      </c>
      <c r="AB653" t="s">
        <v>44</v>
      </c>
    </row>
    <row r="654" spans="1:28" x14ac:dyDescent="0.25">
      <c r="A654" t="s">
        <v>1983</v>
      </c>
      <c r="B654" s="1">
        <v>45348</v>
      </c>
      <c r="C654" t="s">
        <v>1629</v>
      </c>
      <c r="D654" t="s">
        <v>1630</v>
      </c>
      <c r="E654">
        <v>20</v>
      </c>
      <c r="F654" t="s">
        <v>48</v>
      </c>
      <c r="G654" t="s">
        <v>49</v>
      </c>
      <c r="H654" t="s">
        <v>50</v>
      </c>
      <c r="I654" t="s">
        <v>51</v>
      </c>
      <c r="J654" t="s">
        <v>52</v>
      </c>
      <c r="K654">
        <v>2</v>
      </c>
      <c r="L654" s="2">
        <v>500</v>
      </c>
      <c r="M654">
        <v>15</v>
      </c>
      <c r="N654" s="2">
        <v>1000</v>
      </c>
      <c r="O654" s="2">
        <v>150</v>
      </c>
      <c r="P654" s="2">
        <v>850</v>
      </c>
      <c r="Q654" s="2">
        <v>610.64</v>
      </c>
      <c r="R654" s="2">
        <v>239.36</v>
      </c>
      <c r="S654" t="s">
        <v>64</v>
      </c>
      <c r="T654" t="s">
        <v>290</v>
      </c>
      <c r="U654" t="s">
        <v>291</v>
      </c>
      <c r="V654" t="s">
        <v>39</v>
      </c>
      <c r="W654" t="s">
        <v>137</v>
      </c>
      <c r="X654" t="s">
        <v>67</v>
      </c>
      <c r="Y654" t="s">
        <v>56</v>
      </c>
      <c r="Z654" t="s">
        <v>43</v>
      </c>
      <c r="AA654" t="s">
        <v>44</v>
      </c>
      <c r="AB654" t="s">
        <v>44</v>
      </c>
    </row>
    <row r="655" spans="1:28" x14ac:dyDescent="0.25">
      <c r="A655" t="s">
        <v>1984</v>
      </c>
      <c r="B655" s="1">
        <v>45348</v>
      </c>
      <c r="C655" t="s">
        <v>1985</v>
      </c>
      <c r="D655" t="s">
        <v>1986</v>
      </c>
      <c r="E655">
        <v>22</v>
      </c>
      <c r="F655" t="s">
        <v>31</v>
      </c>
      <c r="G655" t="s">
        <v>280</v>
      </c>
      <c r="H655" t="s">
        <v>281</v>
      </c>
      <c r="I655" t="s">
        <v>62</v>
      </c>
      <c r="J655" t="s">
        <v>190</v>
      </c>
      <c r="K655">
        <v>1</v>
      </c>
      <c r="L655" s="2">
        <v>700</v>
      </c>
      <c r="M655">
        <v>5</v>
      </c>
      <c r="N655" s="2">
        <v>700</v>
      </c>
      <c r="O655" s="2">
        <v>35</v>
      </c>
      <c r="P655" s="2">
        <v>665</v>
      </c>
      <c r="Q655" s="2">
        <v>470.17</v>
      </c>
      <c r="R655" s="2">
        <v>194.83</v>
      </c>
      <c r="S655" t="s">
        <v>53</v>
      </c>
      <c r="T655" t="s">
        <v>578</v>
      </c>
      <c r="U655" t="s">
        <v>579</v>
      </c>
      <c r="V655" t="s">
        <v>39</v>
      </c>
      <c r="W655" t="s">
        <v>66</v>
      </c>
      <c r="X655" t="s">
        <v>41</v>
      </c>
      <c r="Y655" t="s">
        <v>56</v>
      </c>
      <c r="Z655" t="s">
        <v>43</v>
      </c>
      <c r="AA655" t="s">
        <v>44</v>
      </c>
      <c r="AB655" t="s">
        <v>44</v>
      </c>
    </row>
    <row r="656" spans="1:28" x14ac:dyDescent="0.25">
      <c r="A656" t="s">
        <v>1987</v>
      </c>
      <c r="B656" s="1">
        <v>45348</v>
      </c>
      <c r="C656" t="s">
        <v>1081</v>
      </c>
      <c r="D656" t="s">
        <v>1082</v>
      </c>
      <c r="E656">
        <v>37</v>
      </c>
      <c r="F656" t="s">
        <v>111</v>
      </c>
      <c r="G656" t="s">
        <v>280</v>
      </c>
      <c r="H656" t="s">
        <v>281</v>
      </c>
      <c r="I656" t="s">
        <v>62</v>
      </c>
      <c r="J656" t="s">
        <v>190</v>
      </c>
      <c r="K656">
        <v>1</v>
      </c>
      <c r="L656" s="2">
        <v>700</v>
      </c>
      <c r="M656">
        <v>15</v>
      </c>
      <c r="N656" s="2">
        <v>700</v>
      </c>
      <c r="O656" s="2">
        <v>105</v>
      </c>
      <c r="P656" s="2">
        <v>595</v>
      </c>
      <c r="Q656" s="2">
        <v>361.98</v>
      </c>
      <c r="R656" s="2">
        <v>233.02</v>
      </c>
      <c r="S656" t="s">
        <v>53</v>
      </c>
      <c r="T656" t="s">
        <v>65</v>
      </c>
      <c r="U656" t="s">
        <v>65</v>
      </c>
      <c r="V656" t="s">
        <v>39</v>
      </c>
      <c r="W656" t="s">
        <v>137</v>
      </c>
      <c r="X656" t="s">
        <v>67</v>
      </c>
      <c r="Y656" t="s">
        <v>56</v>
      </c>
      <c r="Z656" t="s">
        <v>43</v>
      </c>
      <c r="AA656" t="s">
        <v>44</v>
      </c>
      <c r="AB656" t="s">
        <v>44</v>
      </c>
    </row>
    <row r="657" spans="1:28" x14ac:dyDescent="0.25">
      <c r="A657" t="s">
        <v>1988</v>
      </c>
      <c r="B657" s="1">
        <v>45348</v>
      </c>
      <c r="C657" t="s">
        <v>1989</v>
      </c>
      <c r="D657" t="s">
        <v>1990</v>
      </c>
      <c r="E657">
        <v>36</v>
      </c>
      <c r="F657" t="s">
        <v>48</v>
      </c>
      <c r="G657" t="s">
        <v>207</v>
      </c>
      <c r="H657" t="s">
        <v>208</v>
      </c>
      <c r="I657" t="s">
        <v>34</v>
      </c>
      <c r="J657" t="s">
        <v>143</v>
      </c>
      <c r="K657">
        <v>4</v>
      </c>
      <c r="L657" s="2">
        <v>18000</v>
      </c>
      <c r="M657">
        <v>15</v>
      </c>
      <c r="N657" s="2">
        <v>72000</v>
      </c>
      <c r="O657" s="2">
        <v>10800</v>
      </c>
      <c r="P657" s="2">
        <v>61200</v>
      </c>
      <c r="Q657" s="2">
        <v>44507.62</v>
      </c>
      <c r="R657" s="2">
        <v>16692.38</v>
      </c>
      <c r="S657" t="s">
        <v>53</v>
      </c>
      <c r="T657" t="s">
        <v>105</v>
      </c>
      <c r="U657" t="s">
        <v>106</v>
      </c>
      <c r="V657" t="s">
        <v>39</v>
      </c>
      <c r="W657" t="s">
        <v>40</v>
      </c>
      <c r="X657" t="s">
        <v>41</v>
      </c>
      <c r="Y657" t="s">
        <v>56</v>
      </c>
      <c r="Z657" t="s">
        <v>43</v>
      </c>
      <c r="AA657" t="s">
        <v>44</v>
      </c>
      <c r="AB657" t="s">
        <v>68</v>
      </c>
    </row>
    <row r="658" spans="1:28" x14ac:dyDescent="0.25">
      <c r="A658" t="s">
        <v>1991</v>
      </c>
      <c r="B658" s="1">
        <v>45348</v>
      </c>
      <c r="C658" t="s">
        <v>1992</v>
      </c>
      <c r="D658" t="s">
        <v>1993</v>
      </c>
      <c r="E658">
        <v>53</v>
      </c>
      <c r="F658" t="s">
        <v>111</v>
      </c>
      <c r="G658" t="s">
        <v>81</v>
      </c>
      <c r="H658" t="s">
        <v>82</v>
      </c>
      <c r="I658" t="s">
        <v>51</v>
      </c>
      <c r="J658" t="s">
        <v>52</v>
      </c>
      <c r="K658">
        <v>4</v>
      </c>
      <c r="L658" s="2">
        <v>600</v>
      </c>
      <c r="M658">
        <v>30</v>
      </c>
      <c r="N658" s="2">
        <v>2400</v>
      </c>
      <c r="O658" s="2">
        <v>720</v>
      </c>
      <c r="P658" s="2">
        <v>1680</v>
      </c>
      <c r="Q658" s="2">
        <v>1136.3</v>
      </c>
      <c r="R658" s="2">
        <v>543.70000000000005</v>
      </c>
      <c r="S658" t="s">
        <v>53</v>
      </c>
      <c r="T658" t="s">
        <v>290</v>
      </c>
      <c r="U658" t="s">
        <v>291</v>
      </c>
      <c r="V658" t="s">
        <v>39</v>
      </c>
      <c r="W658" t="s">
        <v>124</v>
      </c>
      <c r="X658" t="s">
        <v>97</v>
      </c>
      <c r="Y658" t="s">
        <v>42</v>
      </c>
      <c r="Z658" t="s">
        <v>43</v>
      </c>
      <c r="AA658" t="s">
        <v>44</v>
      </c>
      <c r="AB658" t="s">
        <v>44</v>
      </c>
    </row>
    <row r="659" spans="1:28" x14ac:dyDescent="0.25">
      <c r="A659" t="s">
        <v>1994</v>
      </c>
      <c r="B659" s="1">
        <v>45348</v>
      </c>
      <c r="C659" t="s">
        <v>1995</v>
      </c>
      <c r="D659" t="s">
        <v>1996</v>
      </c>
      <c r="E659">
        <v>42</v>
      </c>
      <c r="F659" t="s">
        <v>48</v>
      </c>
      <c r="G659" t="s">
        <v>561</v>
      </c>
      <c r="H659" t="s">
        <v>562</v>
      </c>
      <c r="I659" t="s">
        <v>34</v>
      </c>
      <c r="J659" t="s">
        <v>143</v>
      </c>
      <c r="K659">
        <v>1</v>
      </c>
      <c r="L659" s="2">
        <v>900</v>
      </c>
      <c r="M659">
        <v>10</v>
      </c>
      <c r="N659" s="2">
        <v>900</v>
      </c>
      <c r="O659" s="2">
        <v>90</v>
      </c>
      <c r="P659" s="2">
        <v>810</v>
      </c>
      <c r="Q659" s="2">
        <v>593.32000000000005</v>
      </c>
      <c r="R659" s="2">
        <v>216.68</v>
      </c>
      <c r="S659" t="s">
        <v>53</v>
      </c>
      <c r="T659" t="s">
        <v>54</v>
      </c>
      <c r="U659" t="s">
        <v>55</v>
      </c>
      <c r="V659" t="s">
        <v>39</v>
      </c>
      <c r="W659" t="s">
        <v>83</v>
      </c>
      <c r="X659" t="s">
        <v>97</v>
      </c>
      <c r="Y659" t="s">
        <v>56</v>
      </c>
      <c r="Z659" t="s">
        <v>43</v>
      </c>
      <c r="AA659" t="s">
        <v>44</v>
      </c>
      <c r="AB659" t="s">
        <v>44</v>
      </c>
    </row>
    <row r="660" spans="1:28" x14ac:dyDescent="0.25">
      <c r="A660" t="s">
        <v>1997</v>
      </c>
      <c r="B660" s="1">
        <v>45348</v>
      </c>
      <c r="C660" t="s">
        <v>1998</v>
      </c>
      <c r="D660" t="s">
        <v>1999</v>
      </c>
      <c r="E660">
        <v>48</v>
      </c>
      <c r="F660" t="s">
        <v>48</v>
      </c>
      <c r="G660" t="s">
        <v>285</v>
      </c>
      <c r="H660" t="s">
        <v>286</v>
      </c>
      <c r="I660" t="s">
        <v>34</v>
      </c>
      <c r="J660" t="s">
        <v>121</v>
      </c>
      <c r="K660">
        <v>1</v>
      </c>
      <c r="L660" s="2">
        <v>3200</v>
      </c>
      <c r="M660">
        <v>25</v>
      </c>
      <c r="N660" s="2">
        <v>3200</v>
      </c>
      <c r="O660" s="2">
        <v>800</v>
      </c>
      <c r="P660" s="2">
        <v>2400</v>
      </c>
      <c r="Q660" s="2">
        <v>1366.42</v>
      </c>
      <c r="R660" s="2">
        <v>1033.58</v>
      </c>
      <c r="S660" t="s">
        <v>53</v>
      </c>
      <c r="T660" t="s">
        <v>114</v>
      </c>
      <c r="U660" t="s">
        <v>115</v>
      </c>
      <c r="V660" t="s">
        <v>39</v>
      </c>
      <c r="W660" t="s">
        <v>66</v>
      </c>
      <c r="X660" t="s">
        <v>41</v>
      </c>
      <c r="Y660" t="s">
        <v>56</v>
      </c>
      <c r="Z660" t="s">
        <v>43</v>
      </c>
      <c r="AA660" t="s">
        <v>44</v>
      </c>
      <c r="AB660" t="s">
        <v>44</v>
      </c>
    </row>
    <row r="661" spans="1:28" x14ac:dyDescent="0.25">
      <c r="A661" t="s">
        <v>2000</v>
      </c>
      <c r="B661" s="1">
        <v>45348</v>
      </c>
      <c r="C661" t="s">
        <v>2001</v>
      </c>
      <c r="D661" t="s">
        <v>2002</v>
      </c>
      <c r="E661">
        <v>56</v>
      </c>
      <c r="F661" t="s">
        <v>31</v>
      </c>
      <c r="G661" t="s">
        <v>134</v>
      </c>
      <c r="H661" t="s">
        <v>135</v>
      </c>
      <c r="I661" t="s">
        <v>62</v>
      </c>
      <c r="J661" t="s">
        <v>130</v>
      </c>
      <c r="K661">
        <v>1</v>
      </c>
      <c r="L661" s="2">
        <v>8500</v>
      </c>
      <c r="M661">
        <v>10</v>
      </c>
      <c r="N661" s="2">
        <v>8500</v>
      </c>
      <c r="O661" s="2">
        <v>850</v>
      </c>
      <c r="P661" s="2">
        <v>7650</v>
      </c>
      <c r="Q661" s="2">
        <v>4646.24</v>
      </c>
      <c r="R661" s="2">
        <v>3003.76</v>
      </c>
      <c r="S661" t="s">
        <v>53</v>
      </c>
      <c r="T661" t="s">
        <v>290</v>
      </c>
      <c r="U661" t="s">
        <v>291</v>
      </c>
      <c r="V661" t="s">
        <v>39</v>
      </c>
      <c r="W661" t="s">
        <v>92</v>
      </c>
      <c r="X661" t="s">
        <v>41</v>
      </c>
      <c r="Y661" t="s">
        <v>84</v>
      </c>
      <c r="Z661" t="s">
        <v>144</v>
      </c>
      <c r="AA661" t="s">
        <v>44</v>
      </c>
      <c r="AB661" t="s">
        <v>44</v>
      </c>
    </row>
    <row r="662" spans="1:28" x14ac:dyDescent="0.25">
      <c r="A662" t="s">
        <v>2003</v>
      </c>
      <c r="B662" s="1">
        <v>45348</v>
      </c>
      <c r="C662" t="s">
        <v>2004</v>
      </c>
      <c r="D662" t="s">
        <v>2005</v>
      </c>
      <c r="E662">
        <v>35</v>
      </c>
      <c r="F662" t="s">
        <v>111</v>
      </c>
      <c r="G662" t="s">
        <v>134</v>
      </c>
      <c r="H662" t="s">
        <v>135</v>
      </c>
      <c r="I662" t="s">
        <v>62</v>
      </c>
      <c r="J662" t="s">
        <v>130</v>
      </c>
      <c r="K662">
        <v>3</v>
      </c>
      <c r="L662" s="2">
        <v>8500</v>
      </c>
      <c r="M662">
        <v>15</v>
      </c>
      <c r="N662" s="2">
        <v>25500</v>
      </c>
      <c r="O662" s="2">
        <v>3825</v>
      </c>
      <c r="P662" s="2">
        <v>21675</v>
      </c>
      <c r="Q662" s="2">
        <v>13443.98</v>
      </c>
      <c r="R662" s="2">
        <v>8231.02</v>
      </c>
      <c r="S662" t="s">
        <v>53</v>
      </c>
      <c r="T662" t="s">
        <v>122</v>
      </c>
      <c r="U662" t="s">
        <v>123</v>
      </c>
      <c r="V662" t="s">
        <v>39</v>
      </c>
      <c r="W662" t="s">
        <v>124</v>
      </c>
      <c r="X662" t="s">
        <v>41</v>
      </c>
      <c r="Y662" t="s">
        <v>56</v>
      </c>
      <c r="Z662" t="s">
        <v>43</v>
      </c>
      <c r="AA662" t="s">
        <v>44</v>
      </c>
      <c r="AB662" t="s">
        <v>44</v>
      </c>
    </row>
    <row r="663" spans="1:28" x14ac:dyDescent="0.25">
      <c r="A663" t="s">
        <v>2006</v>
      </c>
      <c r="B663" s="1">
        <v>45348</v>
      </c>
      <c r="C663" t="s">
        <v>2007</v>
      </c>
      <c r="D663" t="s">
        <v>2008</v>
      </c>
      <c r="E663">
        <v>56</v>
      </c>
      <c r="F663" t="s">
        <v>48</v>
      </c>
      <c r="G663" t="s">
        <v>207</v>
      </c>
      <c r="H663" t="s">
        <v>208</v>
      </c>
      <c r="I663" t="s">
        <v>34</v>
      </c>
      <c r="J663" t="s">
        <v>143</v>
      </c>
      <c r="K663">
        <v>1</v>
      </c>
      <c r="L663" s="2">
        <v>18000</v>
      </c>
      <c r="M663">
        <v>10</v>
      </c>
      <c r="N663" s="2">
        <v>18000</v>
      </c>
      <c r="O663" s="2">
        <v>1800</v>
      </c>
      <c r="P663" s="2">
        <v>16200</v>
      </c>
      <c r="Q663" s="2">
        <v>12073.68</v>
      </c>
      <c r="R663" s="2">
        <v>4126.32</v>
      </c>
      <c r="S663" t="s">
        <v>53</v>
      </c>
      <c r="T663" t="s">
        <v>178</v>
      </c>
      <c r="U663" t="s">
        <v>154</v>
      </c>
      <c r="V663" t="s">
        <v>39</v>
      </c>
      <c r="W663" t="s">
        <v>124</v>
      </c>
      <c r="X663" t="s">
        <v>41</v>
      </c>
      <c r="Y663" t="s">
        <v>42</v>
      </c>
      <c r="Z663" t="s">
        <v>223</v>
      </c>
      <c r="AA663" t="s">
        <v>44</v>
      </c>
      <c r="AB663" t="s">
        <v>44</v>
      </c>
    </row>
    <row r="664" spans="1:28" x14ac:dyDescent="0.25">
      <c r="A664" t="s">
        <v>2009</v>
      </c>
      <c r="B664" s="1">
        <v>45348</v>
      </c>
      <c r="C664" t="s">
        <v>875</v>
      </c>
      <c r="D664" t="s">
        <v>876</v>
      </c>
      <c r="E664">
        <v>57</v>
      </c>
      <c r="F664" t="s">
        <v>48</v>
      </c>
      <c r="G664" t="s">
        <v>273</v>
      </c>
      <c r="H664" t="s">
        <v>274</v>
      </c>
      <c r="I664" t="s">
        <v>51</v>
      </c>
      <c r="J664" t="s">
        <v>52</v>
      </c>
      <c r="K664">
        <v>1</v>
      </c>
      <c r="L664" s="2">
        <v>250</v>
      </c>
      <c r="M664">
        <v>0</v>
      </c>
      <c r="N664" s="2">
        <v>250</v>
      </c>
      <c r="O664" s="2">
        <v>0</v>
      </c>
      <c r="P664" s="2">
        <v>250</v>
      </c>
      <c r="Q664" s="2">
        <v>150.46</v>
      </c>
      <c r="R664" s="2">
        <v>99.54</v>
      </c>
      <c r="S664" t="s">
        <v>53</v>
      </c>
      <c r="T664" t="s">
        <v>136</v>
      </c>
      <c r="U664" t="s">
        <v>38</v>
      </c>
      <c r="V664" t="s">
        <v>39</v>
      </c>
      <c r="W664" t="s">
        <v>92</v>
      </c>
      <c r="X664" t="s">
        <v>41</v>
      </c>
      <c r="Y664" t="s">
        <v>42</v>
      </c>
      <c r="Z664" t="s">
        <v>43</v>
      </c>
      <c r="AA664" t="s">
        <v>44</v>
      </c>
      <c r="AB664" t="s">
        <v>44</v>
      </c>
    </row>
    <row r="665" spans="1:28" x14ac:dyDescent="0.25">
      <c r="A665" t="s">
        <v>2010</v>
      </c>
      <c r="B665" s="1">
        <v>45349</v>
      </c>
      <c r="C665" t="s">
        <v>2011</v>
      </c>
      <c r="D665" t="s">
        <v>2012</v>
      </c>
      <c r="E665">
        <v>34</v>
      </c>
      <c r="F665" t="s">
        <v>48</v>
      </c>
      <c r="G665" t="s">
        <v>49</v>
      </c>
      <c r="H665" t="s">
        <v>50</v>
      </c>
      <c r="I665" t="s">
        <v>51</v>
      </c>
      <c r="J665" t="s">
        <v>52</v>
      </c>
      <c r="K665">
        <v>3</v>
      </c>
      <c r="L665" s="2">
        <v>500</v>
      </c>
      <c r="M665">
        <v>15</v>
      </c>
      <c r="N665" s="2">
        <v>1500</v>
      </c>
      <c r="O665" s="2">
        <v>225</v>
      </c>
      <c r="P665" s="2">
        <v>1275</v>
      </c>
      <c r="Q665" s="2">
        <v>831.87</v>
      </c>
      <c r="R665" s="2">
        <v>443.13</v>
      </c>
      <c r="S665" t="s">
        <v>36</v>
      </c>
      <c r="T665" t="s">
        <v>578</v>
      </c>
      <c r="U665" t="s">
        <v>579</v>
      </c>
      <c r="V665" t="s">
        <v>39</v>
      </c>
      <c r="W665" t="s">
        <v>92</v>
      </c>
      <c r="X665" t="s">
        <v>97</v>
      </c>
      <c r="Y665" t="s">
        <v>56</v>
      </c>
      <c r="Z665" t="s">
        <v>43</v>
      </c>
      <c r="AA665" t="s">
        <v>44</v>
      </c>
      <c r="AB665" t="s">
        <v>44</v>
      </c>
    </row>
    <row r="666" spans="1:28" x14ac:dyDescent="0.25">
      <c r="A666" t="s">
        <v>2013</v>
      </c>
      <c r="B666" s="1">
        <v>45349</v>
      </c>
      <c r="C666" t="s">
        <v>2014</v>
      </c>
      <c r="D666" t="s">
        <v>2015</v>
      </c>
      <c r="E666">
        <v>29</v>
      </c>
      <c r="F666" t="s">
        <v>31</v>
      </c>
      <c r="G666" t="s">
        <v>188</v>
      </c>
      <c r="H666" t="s">
        <v>189</v>
      </c>
      <c r="I666" t="s">
        <v>34</v>
      </c>
      <c r="J666" t="s">
        <v>190</v>
      </c>
      <c r="K666">
        <v>4</v>
      </c>
      <c r="L666" s="2">
        <v>1800</v>
      </c>
      <c r="M666">
        <v>0</v>
      </c>
      <c r="N666" s="2">
        <v>7200</v>
      </c>
      <c r="O666" s="2">
        <v>0</v>
      </c>
      <c r="P666" s="2">
        <v>7200</v>
      </c>
      <c r="Q666" s="2">
        <v>4988.7700000000004</v>
      </c>
      <c r="R666" s="2">
        <v>2211.23</v>
      </c>
      <c r="S666" t="s">
        <v>64</v>
      </c>
      <c r="T666" t="s">
        <v>407</v>
      </c>
      <c r="U666" t="s">
        <v>408</v>
      </c>
      <c r="V666" t="s">
        <v>39</v>
      </c>
      <c r="W666" t="s">
        <v>66</v>
      </c>
      <c r="X666" t="s">
        <v>97</v>
      </c>
      <c r="Y666" t="s">
        <v>56</v>
      </c>
      <c r="Z666" t="s">
        <v>43</v>
      </c>
      <c r="AA666" t="s">
        <v>44</v>
      </c>
      <c r="AB666" t="s">
        <v>44</v>
      </c>
    </row>
    <row r="667" spans="1:28" x14ac:dyDescent="0.25">
      <c r="A667" t="s">
        <v>2016</v>
      </c>
      <c r="B667" s="1">
        <v>45349</v>
      </c>
      <c r="C667" t="s">
        <v>2017</v>
      </c>
      <c r="D667" t="s">
        <v>2018</v>
      </c>
      <c r="E667">
        <v>24</v>
      </c>
      <c r="F667" t="s">
        <v>48</v>
      </c>
      <c r="G667" t="s">
        <v>207</v>
      </c>
      <c r="H667" t="s">
        <v>208</v>
      </c>
      <c r="I667" t="s">
        <v>34</v>
      </c>
      <c r="J667" t="s">
        <v>143</v>
      </c>
      <c r="K667">
        <v>6</v>
      </c>
      <c r="L667" s="2">
        <v>18000</v>
      </c>
      <c r="M667">
        <v>15</v>
      </c>
      <c r="N667" s="2">
        <v>108000</v>
      </c>
      <c r="O667" s="2">
        <v>16200</v>
      </c>
      <c r="P667" s="2">
        <v>91800</v>
      </c>
      <c r="Q667" s="2">
        <v>69375.59</v>
      </c>
      <c r="R667" s="2">
        <v>22424.41</v>
      </c>
      <c r="S667" t="s">
        <v>53</v>
      </c>
      <c r="T667" t="s">
        <v>96</v>
      </c>
      <c r="U667" t="s">
        <v>96</v>
      </c>
      <c r="V667" t="s">
        <v>39</v>
      </c>
      <c r="W667" t="s">
        <v>124</v>
      </c>
      <c r="X667" t="s">
        <v>97</v>
      </c>
      <c r="Y667" t="s">
        <v>56</v>
      </c>
      <c r="Z667" t="s">
        <v>43</v>
      </c>
      <c r="AA667" t="s">
        <v>68</v>
      </c>
      <c r="AB667" t="s">
        <v>44</v>
      </c>
    </row>
    <row r="668" spans="1:28" x14ac:dyDescent="0.25">
      <c r="A668" t="s">
        <v>2019</v>
      </c>
      <c r="B668" s="1">
        <v>45349</v>
      </c>
      <c r="C668" t="s">
        <v>2020</v>
      </c>
      <c r="D668" t="s">
        <v>2021</v>
      </c>
      <c r="E668">
        <v>33</v>
      </c>
      <c r="F668" t="s">
        <v>31</v>
      </c>
      <c r="G668" t="s">
        <v>285</v>
      </c>
      <c r="H668" t="s">
        <v>286</v>
      </c>
      <c r="I668" t="s">
        <v>34</v>
      </c>
      <c r="J668" t="s">
        <v>121</v>
      </c>
      <c r="K668">
        <v>4</v>
      </c>
      <c r="L668" s="2">
        <v>3200</v>
      </c>
      <c r="M668">
        <v>10</v>
      </c>
      <c r="N668" s="2">
        <v>12800</v>
      </c>
      <c r="O668" s="2">
        <v>1280</v>
      </c>
      <c r="P668" s="2">
        <v>11520</v>
      </c>
      <c r="Q668" s="2">
        <v>6593.38</v>
      </c>
      <c r="R668" s="2">
        <v>4926.62</v>
      </c>
      <c r="S668" t="s">
        <v>53</v>
      </c>
      <c r="T668" t="s">
        <v>54</v>
      </c>
      <c r="U668" t="s">
        <v>55</v>
      </c>
      <c r="V668" t="s">
        <v>39</v>
      </c>
      <c r="W668" t="s">
        <v>124</v>
      </c>
      <c r="X668" t="s">
        <v>67</v>
      </c>
      <c r="Y668" t="s">
        <v>56</v>
      </c>
      <c r="Z668" t="s">
        <v>43</v>
      </c>
      <c r="AA668" t="s">
        <v>44</v>
      </c>
      <c r="AB668" t="s">
        <v>44</v>
      </c>
    </row>
    <row r="669" spans="1:28" x14ac:dyDescent="0.25">
      <c r="A669" t="s">
        <v>2022</v>
      </c>
      <c r="B669" s="1">
        <v>45349</v>
      </c>
      <c r="C669" t="s">
        <v>1522</v>
      </c>
      <c r="D669" t="s">
        <v>1523</v>
      </c>
      <c r="E669">
        <v>59</v>
      </c>
      <c r="F669" t="s">
        <v>48</v>
      </c>
      <c r="G669" t="s">
        <v>134</v>
      </c>
      <c r="H669" t="s">
        <v>135</v>
      </c>
      <c r="I669" t="s">
        <v>62</v>
      </c>
      <c r="J669" t="s">
        <v>130</v>
      </c>
      <c r="K669">
        <v>1</v>
      </c>
      <c r="L669" s="2">
        <v>8500</v>
      </c>
      <c r="M669">
        <v>5</v>
      </c>
      <c r="N669" s="2">
        <v>8500</v>
      </c>
      <c r="O669" s="2">
        <v>425</v>
      </c>
      <c r="P669" s="2">
        <v>8075</v>
      </c>
      <c r="Q669" s="2">
        <v>4720.32</v>
      </c>
      <c r="R669" s="2">
        <v>3354.68</v>
      </c>
      <c r="S669" t="s">
        <v>53</v>
      </c>
      <c r="T669" t="s">
        <v>275</v>
      </c>
      <c r="U669" t="s">
        <v>123</v>
      </c>
      <c r="V669" t="s">
        <v>39</v>
      </c>
      <c r="W669" t="s">
        <v>92</v>
      </c>
      <c r="X669" t="s">
        <v>97</v>
      </c>
      <c r="Y669" t="s">
        <v>56</v>
      </c>
      <c r="Z669" t="s">
        <v>43</v>
      </c>
      <c r="AA669" t="s">
        <v>44</v>
      </c>
      <c r="AB669" t="s">
        <v>44</v>
      </c>
    </row>
    <row r="670" spans="1:28" x14ac:dyDescent="0.25">
      <c r="A670" t="s">
        <v>2023</v>
      </c>
      <c r="B670" s="1">
        <v>45349</v>
      </c>
      <c r="C670" t="s">
        <v>2024</v>
      </c>
      <c r="D670" t="s">
        <v>2025</v>
      </c>
      <c r="E670">
        <v>41</v>
      </c>
      <c r="F670" t="s">
        <v>48</v>
      </c>
      <c r="G670" t="s">
        <v>387</v>
      </c>
      <c r="H670" t="s">
        <v>388</v>
      </c>
      <c r="I670" t="s">
        <v>74</v>
      </c>
      <c r="J670" t="s">
        <v>75</v>
      </c>
      <c r="K670">
        <v>1</v>
      </c>
      <c r="L670" s="2">
        <v>3200</v>
      </c>
      <c r="M670">
        <v>15</v>
      </c>
      <c r="N670" s="2">
        <v>3200</v>
      </c>
      <c r="O670" s="2">
        <v>480</v>
      </c>
      <c r="P670" s="2">
        <v>2720</v>
      </c>
      <c r="Q670" s="2">
        <v>1908.89</v>
      </c>
      <c r="R670" s="2">
        <v>811.11</v>
      </c>
      <c r="S670" t="s">
        <v>53</v>
      </c>
      <c r="T670" t="s">
        <v>54</v>
      </c>
      <c r="U670" t="s">
        <v>55</v>
      </c>
      <c r="V670" t="s">
        <v>39</v>
      </c>
      <c r="W670" t="s">
        <v>83</v>
      </c>
      <c r="X670" t="s">
        <v>41</v>
      </c>
      <c r="Y670" t="s">
        <v>84</v>
      </c>
      <c r="Z670" t="s">
        <v>43</v>
      </c>
      <c r="AA670" t="s">
        <v>44</v>
      </c>
      <c r="AB670" t="s">
        <v>44</v>
      </c>
    </row>
    <row r="671" spans="1:28" x14ac:dyDescent="0.25">
      <c r="A671" t="s">
        <v>2026</v>
      </c>
      <c r="B671" s="1">
        <v>45349</v>
      </c>
      <c r="C671" t="s">
        <v>2027</v>
      </c>
      <c r="D671" t="s">
        <v>2028</v>
      </c>
      <c r="E671">
        <v>54</v>
      </c>
      <c r="F671" t="s">
        <v>48</v>
      </c>
      <c r="G671" t="s">
        <v>217</v>
      </c>
      <c r="H671" t="s">
        <v>218</v>
      </c>
      <c r="I671" t="s">
        <v>34</v>
      </c>
      <c r="J671" t="s">
        <v>130</v>
      </c>
      <c r="K671">
        <v>1</v>
      </c>
      <c r="L671" s="2">
        <v>28000</v>
      </c>
      <c r="M671">
        <v>10</v>
      </c>
      <c r="N671" s="2">
        <v>28000</v>
      </c>
      <c r="O671" s="2">
        <v>2800</v>
      </c>
      <c r="P671" s="2">
        <v>25200</v>
      </c>
      <c r="Q671" s="2">
        <v>17706.38</v>
      </c>
      <c r="R671" s="2">
        <v>7493.62</v>
      </c>
      <c r="S671" t="s">
        <v>64</v>
      </c>
      <c r="T671" t="s">
        <v>263</v>
      </c>
      <c r="U671" t="s">
        <v>91</v>
      </c>
      <c r="V671" t="s">
        <v>39</v>
      </c>
      <c r="W671" t="s">
        <v>40</v>
      </c>
      <c r="X671" t="s">
        <v>67</v>
      </c>
      <c r="Y671" t="s">
        <v>56</v>
      </c>
      <c r="Z671" t="s">
        <v>43</v>
      </c>
      <c r="AA671" t="s">
        <v>44</v>
      </c>
      <c r="AB671" t="s">
        <v>44</v>
      </c>
    </row>
    <row r="672" spans="1:28" x14ac:dyDescent="0.25">
      <c r="A672" t="s">
        <v>2029</v>
      </c>
      <c r="B672" s="1">
        <v>45349</v>
      </c>
      <c r="C672" t="s">
        <v>2030</v>
      </c>
      <c r="D672" t="s">
        <v>2031</v>
      </c>
      <c r="E672">
        <v>57</v>
      </c>
      <c r="F672" t="s">
        <v>111</v>
      </c>
      <c r="G672" t="s">
        <v>168</v>
      </c>
      <c r="H672" t="s">
        <v>169</v>
      </c>
      <c r="I672" t="s">
        <v>62</v>
      </c>
      <c r="J672" t="s">
        <v>143</v>
      </c>
      <c r="K672">
        <v>2</v>
      </c>
      <c r="L672" s="2">
        <v>1800</v>
      </c>
      <c r="M672">
        <v>0</v>
      </c>
      <c r="N672" s="2">
        <v>3600</v>
      </c>
      <c r="O672" s="2">
        <v>0</v>
      </c>
      <c r="P672" s="2">
        <v>3600</v>
      </c>
      <c r="Q672" s="2">
        <v>2619.3000000000002</v>
      </c>
      <c r="R672" s="2">
        <v>980.7</v>
      </c>
      <c r="S672" t="s">
        <v>64</v>
      </c>
      <c r="T672" t="s">
        <v>275</v>
      </c>
      <c r="U672" t="s">
        <v>123</v>
      </c>
      <c r="V672" t="s">
        <v>39</v>
      </c>
      <c r="W672" t="s">
        <v>83</v>
      </c>
      <c r="X672" t="s">
        <v>41</v>
      </c>
      <c r="Y672" t="s">
        <v>56</v>
      </c>
      <c r="Z672" t="s">
        <v>43</v>
      </c>
      <c r="AA672" t="s">
        <v>44</v>
      </c>
      <c r="AB672" t="s">
        <v>44</v>
      </c>
    </row>
    <row r="673" spans="1:28" x14ac:dyDescent="0.25">
      <c r="A673" t="s">
        <v>2032</v>
      </c>
      <c r="B673" s="1">
        <v>45349</v>
      </c>
      <c r="C673" t="s">
        <v>2033</v>
      </c>
      <c r="D673" t="s">
        <v>2034</v>
      </c>
      <c r="E673">
        <v>24</v>
      </c>
      <c r="F673" t="s">
        <v>31</v>
      </c>
      <c r="G673" t="s">
        <v>197</v>
      </c>
      <c r="H673" t="s">
        <v>198</v>
      </c>
      <c r="I673" t="s">
        <v>74</v>
      </c>
      <c r="J673" t="s">
        <v>75</v>
      </c>
      <c r="K673">
        <v>1</v>
      </c>
      <c r="L673" s="2">
        <v>2600</v>
      </c>
      <c r="M673">
        <v>10</v>
      </c>
      <c r="N673" s="2">
        <v>2600</v>
      </c>
      <c r="O673" s="2">
        <v>260</v>
      </c>
      <c r="P673" s="2">
        <v>2340</v>
      </c>
      <c r="Q673" s="2">
        <v>1494.41</v>
      </c>
      <c r="R673" s="2">
        <v>845.59</v>
      </c>
      <c r="S673" t="s">
        <v>64</v>
      </c>
      <c r="T673" t="s">
        <v>76</v>
      </c>
      <c r="U673" t="s">
        <v>77</v>
      </c>
      <c r="V673" t="s">
        <v>39</v>
      </c>
      <c r="W673" t="s">
        <v>124</v>
      </c>
      <c r="X673" t="s">
        <v>67</v>
      </c>
      <c r="Y673" t="s">
        <v>84</v>
      </c>
      <c r="Z673" t="s">
        <v>43</v>
      </c>
      <c r="AA673" t="s">
        <v>44</v>
      </c>
      <c r="AB673" t="s">
        <v>44</v>
      </c>
    </row>
    <row r="674" spans="1:28" x14ac:dyDescent="0.25">
      <c r="A674" t="s">
        <v>2035</v>
      </c>
      <c r="B674" s="1">
        <v>45349</v>
      </c>
      <c r="C674" t="s">
        <v>2036</v>
      </c>
      <c r="D674" t="s">
        <v>2037</v>
      </c>
      <c r="E674">
        <v>30</v>
      </c>
      <c r="F674" t="s">
        <v>48</v>
      </c>
      <c r="G674" t="s">
        <v>168</v>
      </c>
      <c r="H674" t="s">
        <v>169</v>
      </c>
      <c r="I674" t="s">
        <v>62</v>
      </c>
      <c r="J674" t="s">
        <v>143</v>
      </c>
      <c r="K674">
        <v>2</v>
      </c>
      <c r="L674" s="2">
        <v>1800</v>
      </c>
      <c r="M674">
        <v>20</v>
      </c>
      <c r="N674" s="2">
        <v>3600</v>
      </c>
      <c r="O674" s="2">
        <v>720</v>
      </c>
      <c r="P674" s="2">
        <v>2880</v>
      </c>
      <c r="Q674" s="2">
        <v>1678.64</v>
      </c>
      <c r="R674" s="2">
        <v>1201.3599999999999</v>
      </c>
      <c r="S674" t="s">
        <v>53</v>
      </c>
      <c r="T674" t="s">
        <v>114</v>
      </c>
      <c r="U674" t="s">
        <v>115</v>
      </c>
      <c r="V674" t="s">
        <v>39</v>
      </c>
      <c r="W674" t="s">
        <v>40</v>
      </c>
      <c r="X674" t="s">
        <v>67</v>
      </c>
      <c r="Y674" t="s">
        <v>56</v>
      </c>
      <c r="Z674" t="s">
        <v>43</v>
      </c>
      <c r="AA674" t="s">
        <v>44</v>
      </c>
      <c r="AB674" t="s">
        <v>44</v>
      </c>
    </row>
    <row r="675" spans="1:28" x14ac:dyDescent="0.25">
      <c r="A675" t="s">
        <v>2038</v>
      </c>
      <c r="B675" s="1">
        <v>45349</v>
      </c>
      <c r="C675" t="s">
        <v>2039</v>
      </c>
      <c r="D675" t="s">
        <v>2040</v>
      </c>
      <c r="E675">
        <v>48</v>
      </c>
      <c r="F675" t="s">
        <v>31</v>
      </c>
      <c r="G675" t="s">
        <v>207</v>
      </c>
      <c r="H675" t="s">
        <v>208</v>
      </c>
      <c r="I675" t="s">
        <v>34</v>
      </c>
      <c r="J675" t="s">
        <v>143</v>
      </c>
      <c r="K675">
        <v>1</v>
      </c>
      <c r="L675" s="2">
        <v>18000</v>
      </c>
      <c r="M675">
        <v>5</v>
      </c>
      <c r="N675" s="2">
        <v>18000</v>
      </c>
      <c r="O675" s="2">
        <v>900</v>
      </c>
      <c r="P675" s="2">
        <v>17100</v>
      </c>
      <c r="Q675" s="2">
        <v>9503.41</v>
      </c>
      <c r="R675" s="2">
        <v>7596.59</v>
      </c>
      <c r="S675" t="s">
        <v>53</v>
      </c>
      <c r="T675" t="s">
        <v>37</v>
      </c>
      <c r="U675" t="s">
        <v>38</v>
      </c>
      <c r="V675" t="s">
        <v>39</v>
      </c>
      <c r="W675" t="s">
        <v>124</v>
      </c>
      <c r="X675" t="s">
        <v>67</v>
      </c>
      <c r="Y675" t="s">
        <v>56</v>
      </c>
      <c r="Z675" t="s">
        <v>223</v>
      </c>
      <c r="AA675" t="s">
        <v>44</v>
      </c>
      <c r="AB675" t="s">
        <v>44</v>
      </c>
    </row>
    <row r="676" spans="1:28" x14ac:dyDescent="0.25">
      <c r="A676" t="s">
        <v>2041</v>
      </c>
      <c r="B676" s="1">
        <v>45349</v>
      </c>
      <c r="C676" t="s">
        <v>2042</v>
      </c>
      <c r="D676" t="s">
        <v>2043</v>
      </c>
      <c r="E676">
        <v>26</v>
      </c>
      <c r="F676" t="s">
        <v>31</v>
      </c>
      <c r="G676" t="s">
        <v>298</v>
      </c>
      <c r="H676" t="s">
        <v>299</v>
      </c>
      <c r="I676" t="s">
        <v>103</v>
      </c>
      <c r="J676" t="s">
        <v>104</v>
      </c>
      <c r="K676">
        <v>1</v>
      </c>
      <c r="L676" s="2">
        <v>700</v>
      </c>
      <c r="M676">
        <v>15</v>
      </c>
      <c r="N676" s="2">
        <v>700</v>
      </c>
      <c r="O676" s="2">
        <v>105</v>
      </c>
      <c r="P676" s="2">
        <v>595</v>
      </c>
      <c r="Q676" s="2">
        <v>426.29</v>
      </c>
      <c r="R676" s="2">
        <v>168.71</v>
      </c>
      <c r="S676" t="s">
        <v>53</v>
      </c>
      <c r="T676" t="s">
        <v>222</v>
      </c>
      <c r="U676" t="s">
        <v>38</v>
      </c>
      <c r="V676" t="s">
        <v>39</v>
      </c>
      <c r="W676" t="s">
        <v>83</v>
      </c>
      <c r="X676" t="s">
        <v>97</v>
      </c>
      <c r="Y676" t="s">
        <v>84</v>
      </c>
      <c r="Z676" t="s">
        <v>43</v>
      </c>
      <c r="AA676" t="s">
        <v>44</v>
      </c>
      <c r="AB676" t="s">
        <v>44</v>
      </c>
    </row>
    <row r="677" spans="1:28" x14ac:dyDescent="0.25">
      <c r="A677" t="s">
        <v>2044</v>
      </c>
      <c r="B677" s="1">
        <v>45349</v>
      </c>
      <c r="C677" t="s">
        <v>2045</v>
      </c>
      <c r="D677" t="s">
        <v>2046</v>
      </c>
      <c r="E677">
        <v>41</v>
      </c>
      <c r="F677" t="s">
        <v>111</v>
      </c>
      <c r="G677" t="s">
        <v>387</v>
      </c>
      <c r="H677" t="s">
        <v>388</v>
      </c>
      <c r="I677" t="s">
        <v>74</v>
      </c>
      <c r="J677" t="s">
        <v>75</v>
      </c>
      <c r="K677">
        <v>3</v>
      </c>
      <c r="L677" s="2">
        <v>3200</v>
      </c>
      <c r="M677">
        <v>25</v>
      </c>
      <c r="N677" s="2">
        <v>9600</v>
      </c>
      <c r="O677" s="2">
        <v>2400</v>
      </c>
      <c r="P677" s="2">
        <v>7200</v>
      </c>
      <c r="Q677" s="2">
        <v>5874.54</v>
      </c>
      <c r="R677" s="2">
        <v>1325.46</v>
      </c>
      <c r="S677" t="s">
        <v>53</v>
      </c>
      <c r="T677" t="s">
        <v>153</v>
      </c>
      <c r="U677" t="s">
        <v>154</v>
      </c>
      <c r="V677" t="s">
        <v>39</v>
      </c>
      <c r="W677" t="s">
        <v>137</v>
      </c>
      <c r="X677" t="s">
        <v>41</v>
      </c>
      <c r="Y677" t="s">
        <v>56</v>
      </c>
      <c r="Z677" t="s">
        <v>43</v>
      </c>
      <c r="AA677" t="s">
        <v>44</v>
      </c>
      <c r="AB677" t="s">
        <v>44</v>
      </c>
    </row>
    <row r="678" spans="1:28" x14ac:dyDescent="0.25">
      <c r="A678" t="s">
        <v>2047</v>
      </c>
      <c r="B678" s="1">
        <v>45349</v>
      </c>
      <c r="C678" t="s">
        <v>2048</v>
      </c>
      <c r="D678" t="s">
        <v>2049</v>
      </c>
      <c r="E678">
        <v>55</v>
      </c>
      <c r="F678" t="s">
        <v>111</v>
      </c>
      <c r="G678" t="s">
        <v>298</v>
      </c>
      <c r="H678" t="s">
        <v>299</v>
      </c>
      <c r="I678" t="s">
        <v>103</v>
      </c>
      <c r="J678" t="s">
        <v>104</v>
      </c>
      <c r="K678">
        <v>1</v>
      </c>
      <c r="L678" s="2">
        <v>700</v>
      </c>
      <c r="M678">
        <v>0</v>
      </c>
      <c r="N678" s="2">
        <v>700</v>
      </c>
      <c r="O678" s="2">
        <v>0</v>
      </c>
      <c r="P678" s="2">
        <v>700</v>
      </c>
      <c r="Q678" s="2">
        <v>523.71</v>
      </c>
      <c r="R678" s="2">
        <v>176.29</v>
      </c>
      <c r="S678" t="s">
        <v>36</v>
      </c>
      <c r="T678" t="s">
        <v>90</v>
      </c>
      <c r="U678" t="s">
        <v>91</v>
      </c>
      <c r="V678" t="s">
        <v>39</v>
      </c>
      <c r="W678" t="s">
        <v>92</v>
      </c>
      <c r="X678" t="s">
        <v>41</v>
      </c>
      <c r="Y678" t="s">
        <v>56</v>
      </c>
      <c r="Z678" t="s">
        <v>43</v>
      </c>
      <c r="AA678" t="s">
        <v>44</v>
      </c>
      <c r="AB678" t="s">
        <v>44</v>
      </c>
    </row>
    <row r="679" spans="1:28" x14ac:dyDescent="0.25">
      <c r="A679" t="s">
        <v>2050</v>
      </c>
      <c r="B679" s="1">
        <v>45349</v>
      </c>
      <c r="C679" t="s">
        <v>2051</v>
      </c>
      <c r="D679" t="s">
        <v>2052</v>
      </c>
      <c r="E679">
        <v>43</v>
      </c>
      <c r="F679" t="s">
        <v>48</v>
      </c>
      <c r="G679" t="s">
        <v>273</v>
      </c>
      <c r="H679" t="s">
        <v>274</v>
      </c>
      <c r="I679" t="s">
        <v>51</v>
      </c>
      <c r="J679" t="s">
        <v>52</v>
      </c>
      <c r="K679">
        <v>1</v>
      </c>
      <c r="L679" s="2">
        <v>250</v>
      </c>
      <c r="M679">
        <v>20</v>
      </c>
      <c r="N679" s="2">
        <v>250</v>
      </c>
      <c r="O679" s="2">
        <v>50</v>
      </c>
      <c r="P679" s="2">
        <v>200</v>
      </c>
      <c r="Q679" s="2">
        <v>155.41</v>
      </c>
      <c r="R679" s="2">
        <v>44.59</v>
      </c>
      <c r="S679" t="s">
        <v>53</v>
      </c>
      <c r="T679" t="s">
        <v>96</v>
      </c>
      <c r="U679" t="s">
        <v>96</v>
      </c>
      <c r="V679" t="s">
        <v>39</v>
      </c>
      <c r="W679" t="s">
        <v>40</v>
      </c>
      <c r="X679" t="s">
        <v>41</v>
      </c>
      <c r="Y679" t="s">
        <v>56</v>
      </c>
      <c r="Z679" t="s">
        <v>43</v>
      </c>
      <c r="AA679" t="s">
        <v>44</v>
      </c>
      <c r="AB679" t="s">
        <v>44</v>
      </c>
    </row>
    <row r="680" spans="1:28" x14ac:dyDescent="0.25">
      <c r="A680" t="s">
        <v>2053</v>
      </c>
      <c r="B680" s="1">
        <v>45349</v>
      </c>
      <c r="C680" t="s">
        <v>2054</v>
      </c>
      <c r="D680" t="s">
        <v>2055</v>
      </c>
      <c r="E680">
        <v>56</v>
      </c>
      <c r="F680" t="s">
        <v>31</v>
      </c>
      <c r="G680" t="s">
        <v>168</v>
      </c>
      <c r="H680" t="s">
        <v>169</v>
      </c>
      <c r="I680" t="s">
        <v>62</v>
      </c>
      <c r="J680" t="s">
        <v>143</v>
      </c>
      <c r="K680">
        <v>3</v>
      </c>
      <c r="L680" s="2">
        <v>1800</v>
      </c>
      <c r="M680">
        <v>10</v>
      </c>
      <c r="N680" s="2">
        <v>5400</v>
      </c>
      <c r="O680" s="2">
        <v>540</v>
      </c>
      <c r="P680" s="2">
        <v>4860</v>
      </c>
      <c r="Q680" s="2">
        <v>3719.98</v>
      </c>
      <c r="R680" s="2">
        <v>1140.02</v>
      </c>
      <c r="S680" t="s">
        <v>53</v>
      </c>
      <c r="T680" t="s">
        <v>578</v>
      </c>
      <c r="U680" t="s">
        <v>579</v>
      </c>
      <c r="V680" t="s">
        <v>39</v>
      </c>
      <c r="W680" t="s">
        <v>92</v>
      </c>
      <c r="X680" t="s">
        <v>97</v>
      </c>
      <c r="Y680" t="s">
        <v>56</v>
      </c>
      <c r="Z680" t="s">
        <v>43</v>
      </c>
      <c r="AA680" t="s">
        <v>44</v>
      </c>
      <c r="AB680" t="s">
        <v>44</v>
      </c>
    </row>
    <row r="681" spans="1:28" x14ac:dyDescent="0.25">
      <c r="A681" t="s">
        <v>2056</v>
      </c>
      <c r="B681" s="1">
        <v>45349</v>
      </c>
      <c r="C681" t="s">
        <v>2057</v>
      </c>
      <c r="D681" t="s">
        <v>2058</v>
      </c>
      <c r="E681">
        <v>49</v>
      </c>
      <c r="F681" t="s">
        <v>31</v>
      </c>
      <c r="G681" t="s">
        <v>436</v>
      </c>
      <c r="H681" t="s">
        <v>437</v>
      </c>
      <c r="I681" t="s">
        <v>74</v>
      </c>
      <c r="J681" t="s">
        <v>190</v>
      </c>
      <c r="K681">
        <v>3</v>
      </c>
      <c r="L681" s="2">
        <v>1800</v>
      </c>
      <c r="M681">
        <v>15</v>
      </c>
      <c r="N681" s="2">
        <v>5400</v>
      </c>
      <c r="O681" s="2">
        <v>810</v>
      </c>
      <c r="P681" s="2">
        <v>4590</v>
      </c>
      <c r="Q681" s="2">
        <v>3654.88</v>
      </c>
      <c r="R681" s="2">
        <v>935.12</v>
      </c>
      <c r="S681" t="s">
        <v>53</v>
      </c>
      <c r="T681" t="s">
        <v>578</v>
      </c>
      <c r="U681" t="s">
        <v>579</v>
      </c>
      <c r="V681" t="s">
        <v>39</v>
      </c>
      <c r="W681" t="s">
        <v>66</v>
      </c>
      <c r="X681" t="s">
        <v>97</v>
      </c>
      <c r="Y681" t="s">
        <v>56</v>
      </c>
      <c r="Z681" t="s">
        <v>223</v>
      </c>
      <c r="AA681" t="s">
        <v>44</v>
      </c>
      <c r="AB681" t="s">
        <v>44</v>
      </c>
    </row>
    <row r="682" spans="1:28" x14ac:dyDescent="0.25">
      <c r="A682" t="s">
        <v>2059</v>
      </c>
      <c r="B682" s="1">
        <v>45349</v>
      </c>
      <c r="C682" t="s">
        <v>2060</v>
      </c>
      <c r="D682" t="s">
        <v>2061</v>
      </c>
      <c r="E682">
        <v>43</v>
      </c>
      <c r="F682" t="s">
        <v>111</v>
      </c>
      <c r="G682" t="s">
        <v>285</v>
      </c>
      <c r="H682" t="s">
        <v>286</v>
      </c>
      <c r="I682" t="s">
        <v>34</v>
      </c>
      <c r="J682" t="s">
        <v>121</v>
      </c>
      <c r="K682">
        <v>3</v>
      </c>
      <c r="L682" s="2">
        <v>3200</v>
      </c>
      <c r="M682">
        <v>5</v>
      </c>
      <c r="N682" s="2">
        <v>9600</v>
      </c>
      <c r="O682" s="2">
        <v>480</v>
      </c>
      <c r="P682" s="2">
        <v>9120</v>
      </c>
      <c r="Q682" s="2">
        <v>5250.52</v>
      </c>
      <c r="R682" s="2">
        <v>3869.48</v>
      </c>
      <c r="S682" t="s">
        <v>64</v>
      </c>
      <c r="T682" t="s">
        <v>54</v>
      </c>
      <c r="U682" t="s">
        <v>55</v>
      </c>
      <c r="V682" t="s">
        <v>39</v>
      </c>
      <c r="W682" t="s">
        <v>124</v>
      </c>
      <c r="X682" t="s">
        <v>67</v>
      </c>
      <c r="Y682" t="s">
        <v>42</v>
      </c>
      <c r="Z682" t="s">
        <v>43</v>
      </c>
      <c r="AA682" t="s">
        <v>44</v>
      </c>
      <c r="AB682" t="s">
        <v>44</v>
      </c>
    </row>
    <row r="683" spans="1:28" x14ac:dyDescent="0.25">
      <c r="A683" t="s">
        <v>2062</v>
      </c>
      <c r="B683" s="1">
        <v>45350</v>
      </c>
      <c r="C683" t="s">
        <v>1386</v>
      </c>
      <c r="D683" t="s">
        <v>1387</v>
      </c>
      <c r="E683">
        <v>58</v>
      </c>
      <c r="F683" t="s">
        <v>48</v>
      </c>
      <c r="G683" t="s">
        <v>352</v>
      </c>
      <c r="H683" t="s">
        <v>353</v>
      </c>
      <c r="I683" t="s">
        <v>103</v>
      </c>
      <c r="J683" t="s">
        <v>104</v>
      </c>
      <c r="K683">
        <v>5</v>
      </c>
      <c r="L683" s="2">
        <v>850</v>
      </c>
      <c r="M683">
        <v>20</v>
      </c>
      <c r="N683" s="2">
        <v>4250</v>
      </c>
      <c r="O683" s="2">
        <v>850</v>
      </c>
      <c r="P683" s="2">
        <v>3400</v>
      </c>
      <c r="Q683" s="2">
        <v>1914.46</v>
      </c>
      <c r="R683" s="2">
        <v>1485.54</v>
      </c>
      <c r="S683" t="s">
        <v>36</v>
      </c>
      <c r="T683" t="s">
        <v>65</v>
      </c>
      <c r="U683" t="s">
        <v>65</v>
      </c>
      <c r="V683" t="s">
        <v>39</v>
      </c>
      <c r="W683" t="s">
        <v>66</v>
      </c>
      <c r="X683" t="s">
        <v>97</v>
      </c>
      <c r="Y683" t="s">
        <v>56</v>
      </c>
      <c r="Z683" t="s">
        <v>43</v>
      </c>
      <c r="AA683" t="s">
        <v>44</v>
      </c>
      <c r="AB683" t="s">
        <v>44</v>
      </c>
    </row>
    <row r="684" spans="1:28" x14ac:dyDescent="0.25">
      <c r="A684" t="s">
        <v>2063</v>
      </c>
      <c r="B684" s="1">
        <v>45350</v>
      </c>
      <c r="C684" t="s">
        <v>2064</v>
      </c>
      <c r="D684" t="s">
        <v>2065</v>
      </c>
      <c r="E684">
        <v>27</v>
      </c>
      <c r="F684" t="s">
        <v>111</v>
      </c>
      <c r="G684" t="s">
        <v>280</v>
      </c>
      <c r="H684" t="s">
        <v>281</v>
      </c>
      <c r="I684" t="s">
        <v>62</v>
      </c>
      <c r="J684" t="s">
        <v>190</v>
      </c>
      <c r="K684">
        <v>1</v>
      </c>
      <c r="L684" s="2">
        <v>700</v>
      </c>
      <c r="M684">
        <v>10</v>
      </c>
      <c r="N684" s="2">
        <v>700</v>
      </c>
      <c r="O684" s="2">
        <v>70</v>
      </c>
      <c r="P684" s="2">
        <v>630</v>
      </c>
      <c r="Q684" s="2">
        <v>382.6</v>
      </c>
      <c r="R684" s="2">
        <v>247.4</v>
      </c>
      <c r="S684" t="s">
        <v>53</v>
      </c>
      <c r="T684" t="s">
        <v>105</v>
      </c>
      <c r="U684" t="s">
        <v>106</v>
      </c>
      <c r="V684" t="s">
        <v>39</v>
      </c>
      <c r="W684" t="s">
        <v>40</v>
      </c>
      <c r="X684" t="s">
        <v>41</v>
      </c>
      <c r="Y684" t="s">
        <v>56</v>
      </c>
      <c r="Z684" t="s">
        <v>43</v>
      </c>
      <c r="AA684" t="s">
        <v>44</v>
      </c>
      <c r="AB684" t="s">
        <v>44</v>
      </c>
    </row>
    <row r="685" spans="1:28" x14ac:dyDescent="0.25">
      <c r="A685" t="s">
        <v>2066</v>
      </c>
      <c r="B685" s="1">
        <v>45350</v>
      </c>
      <c r="C685" t="s">
        <v>2067</v>
      </c>
      <c r="D685" t="s">
        <v>2068</v>
      </c>
      <c r="E685">
        <v>56</v>
      </c>
      <c r="F685" t="s">
        <v>48</v>
      </c>
      <c r="G685" t="s">
        <v>273</v>
      </c>
      <c r="H685" t="s">
        <v>274</v>
      </c>
      <c r="I685" t="s">
        <v>51</v>
      </c>
      <c r="J685" t="s">
        <v>52</v>
      </c>
      <c r="K685">
        <v>2</v>
      </c>
      <c r="L685" s="2">
        <v>250</v>
      </c>
      <c r="M685">
        <v>5</v>
      </c>
      <c r="N685" s="2">
        <v>500</v>
      </c>
      <c r="O685" s="2">
        <v>25</v>
      </c>
      <c r="P685" s="2">
        <v>475</v>
      </c>
      <c r="Q685" s="2">
        <v>280.91000000000003</v>
      </c>
      <c r="R685" s="2">
        <v>194.09</v>
      </c>
      <c r="S685" t="s">
        <v>36</v>
      </c>
      <c r="T685" t="s">
        <v>54</v>
      </c>
      <c r="U685" t="s">
        <v>55</v>
      </c>
      <c r="V685" t="s">
        <v>39</v>
      </c>
      <c r="W685" t="s">
        <v>92</v>
      </c>
      <c r="X685" t="s">
        <v>41</v>
      </c>
      <c r="Y685" t="s">
        <v>42</v>
      </c>
      <c r="Z685" t="s">
        <v>43</v>
      </c>
      <c r="AA685" t="s">
        <v>44</v>
      </c>
      <c r="AB685" t="s">
        <v>44</v>
      </c>
    </row>
    <row r="686" spans="1:28" x14ac:dyDescent="0.25">
      <c r="A686" t="s">
        <v>2069</v>
      </c>
      <c r="B686" s="1">
        <v>45350</v>
      </c>
      <c r="C686" t="s">
        <v>2070</v>
      </c>
      <c r="D686" t="s">
        <v>2071</v>
      </c>
      <c r="E686">
        <v>55</v>
      </c>
      <c r="F686" t="s">
        <v>31</v>
      </c>
      <c r="G686" t="s">
        <v>128</v>
      </c>
      <c r="H686" t="s">
        <v>129</v>
      </c>
      <c r="I686" t="s">
        <v>74</v>
      </c>
      <c r="J686" t="s">
        <v>130</v>
      </c>
      <c r="K686">
        <v>1</v>
      </c>
      <c r="L686" s="2">
        <v>1700</v>
      </c>
      <c r="M686">
        <v>5</v>
      </c>
      <c r="N686" s="2">
        <v>1700</v>
      </c>
      <c r="O686" s="2">
        <v>85</v>
      </c>
      <c r="P686" s="2">
        <v>1615</v>
      </c>
      <c r="Q686" s="2">
        <v>1033.05</v>
      </c>
      <c r="R686" s="2">
        <v>581.95000000000005</v>
      </c>
      <c r="S686" t="s">
        <v>53</v>
      </c>
      <c r="T686" t="s">
        <v>275</v>
      </c>
      <c r="U686" t="s">
        <v>123</v>
      </c>
      <c r="V686" t="s">
        <v>39</v>
      </c>
      <c r="W686" t="s">
        <v>66</v>
      </c>
      <c r="X686" t="s">
        <v>97</v>
      </c>
      <c r="Y686" t="s">
        <v>56</v>
      </c>
      <c r="Z686" t="s">
        <v>223</v>
      </c>
      <c r="AA686" t="s">
        <v>44</v>
      </c>
      <c r="AB686" t="s">
        <v>44</v>
      </c>
    </row>
    <row r="687" spans="1:28" x14ac:dyDescent="0.25">
      <c r="A687" t="s">
        <v>2072</v>
      </c>
      <c r="B687" s="1">
        <v>45350</v>
      </c>
      <c r="C687" t="s">
        <v>1911</v>
      </c>
      <c r="D687" t="s">
        <v>1912</v>
      </c>
      <c r="E687">
        <v>32</v>
      </c>
      <c r="F687" t="s">
        <v>48</v>
      </c>
      <c r="G687" t="s">
        <v>81</v>
      </c>
      <c r="H687" t="s">
        <v>82</v>
      </c>
      <c r="I687" t="s">
        <v>51</v>
      </c>
      <c r="J687" t="s">
        <v>52</v>
      </c>
      <c r="K687">
        <v>2</v>
      </c>
      <c r="L687" s="2">
        <v>600</v>
      </c>
      <c r="M687">
        <v>10</v>
      </c>
      <c r="N687" s="2">
        <v>1200</v>
      </c>
      <c r="O687" s="2">
        <v>120</v>
      </c>
      <c r="P687" s="2">
        <v>1080</v>
      </c>
      <c r="Q687" s="2">
        <v>707.73</v>
      </c>
      <c r="R687" s="2">
        <v>372.27</v>
      </c>
      <c r="S687" t="s">
        <v>36</v>
      </c>
      <c r="T687" t="s">
        <v>163</v>
      </c>
      <c r="U687" t="s">
        <v>164</v>
      </c>
      <c r="V687" t="s">
        <v>39</v>
      </c>
      <c r="W687" t="s">
        <v>124</v>
      </c>
      <c r="X687" t="s">
        <v>97</v>
      </c>
      <c r="Y687" t="s">
        <v>56</v>
      </c>
      <c r="Z687" t="s">
        <v>43</v>
      </c>
      <c r="AA687" t="s">
        <v>44</v>
      </c>
      <c r="AB687" t="s">
        <v>44</v>
      </c>
    </row>
    <row r="688" spans="1:28" x14ac:dyDescent="0.25">
      <c r="A688" t="s">
        <v>2073</v>
      </c>
      <c r="B688" s="1">
        <v>45350</v>
      </c>
      <c r="C688" t="s">
        <v>2074</v>
      </c>
      <c r="D688" t="s">
        <v>2075</v>
      </c>
      <c r="E688">
        <v>41</v>
      </c>
      <c r="F688" t="s">
        <v>111</v>
      </c>
      <c r="G688" t="s">
        <v>148</v>
      </c>
      <c r="H688" t="s">
        <v>149</v>
      </c>
      <c r="I688" t="s">
        <v>74</v>
      </c>
      <c r="J688" t="s">
        <v>130</v>
      </c>
      <c r="K688">
        <v>2</v>
      </c>
      <c r="L688" s="2">
        <v>3500</v>
      </c>
      <c r="M688">
        <v>30</v>
      </c>
      <c r="N688" s="2">
        <v>7000</v>
      </c>
      <c r="O688" s="2">
        <v>2100</v>
      </c>
      <c r="P688" s="2">
        <v>4900</v>
      </c>
      <c r="Q688" s="2">
        <v>2898.06</v>
      </c>
      <c r="R688" s="2">
        <v>2001.94</v>
      </c>
      <c r="S688" t="s">
        <v>53</v>
      </c>
      <c r="T688" t="s">
        <v>122</v>
      </c>
      <c r="U688" t="s">
        <v>123</v>
      </c>
      <c r="V688" t="s">
        <v>39</v>
      </c>
      <c r="W688" t="s">
        <v>124</v>
      </c>
      <c r="X688" t="s">
        <v>41</v>
      </c>
      <c r="Y688" t="s">
        <v>84</v>
      </c>
      <c r="Z688" t="s">
        <v>508</v>
      </c>
      <c r="AA688" t="s">
        <v>44</v>
      </c>
      <c r="AB688" t="s">
        <v>44</v>
      </c>
    </row>
    <row r="689" spans="1:28" x14ac:dyDescent="0.25">
      <c r="A689" t="s">
        <v>2076</v>
      </c>
      <c r="B689" s="1">
        <v>45350</v>
      </c>
      <c r="C689" t="s">
        <v>2077</v>
      </c>
      <c r="D689" t="s">
        <v>2078</v>
      </c>
      <c r="E689">
        <v>60</v>
      </c>
      <c r="F689" t="s">
        <v>31</v>
      </c>
      <c r="G689" t="s">
        <v>176</v>
      </c>
      <c r="H689" t="s">
        <v>177</v>
      </c>
      <c r="I689" t="s">
        <v>34</v>
      </c>
      <c r="J689" t="s">
        <v>35</v>
      </c>
      <c r="K689">
        <v>4</v>
      </c>
      <c r="L689" s="2">
        <v>6500</v>
      </c>
      <c r="M689">
        <v>5</v>
      </c>
      <c r="N689" s="2">
        <v>26000</v>
      </c>
      <c r="O689" s="2">
        <v>1300</v>
      </c>
      <c r="P689" s="2">
        <v>24700</v>
      </c>
      <c r="Q689" s="2">
        <v>13623.99</v>
      </c>
      <c r="R689" s="2">
        <v>11076.01</v>
      </c>
      <c r="S689" t="s">
        <v>36</v>
      </c>
      <c r="T689" t="s">
        <v>153</v>
      </c>
      <c r="U689" t="s">
        <v>154</v>
      </c>
      <c r="V689" t="s">
        <v>39</v>
      </c>
      <c r="W689" t="s">
        <v>40</v>
      </c>
      <c r="X689" t="s">
        <v>97</v>
      </c>
      <c r="Y689" t="s">
        <v>56</v>
      </c>
      <c r="Z689" t="s">
        <v>43</v>
      </c>
      <c r="AA689" t="s">
        <v>44</v>
      </c>
      <c r="AB689" t="s">
        <v>44</v>
      </c>
    </row>
    <row r="690" spans="1:28" x14ac:dyDescent="0.25">
      <c r="A690" t="s">
        <v>2079</v>
      </c>
      <c r="B690" s="1">
        <v>45350</v>
      </c>
      <c r="C690" t="s">
        <v>2080</v>
      </c>
      <c r="D690" t="s">
        <v>2081</v>
      </c>
      <c r="E690">
        <v>47</v>
      </c>
      <c r="F690" t="s">
        <v>31</v>
      </c>
      <c r="G690" t="s">
        <v>128</v>
      </c>
      <c r="H690" t="s">
        <v>129</v>
      </c>
      <c r="I690" t="s">
        <v>74</v>
      </c>
      <c r="J690" t="s">
        <v>130</v>
      </c>
      <c r="K690">
        <v>3</v>
      </c>
      <c r="L690" s="2">
        <v>1700</v>
      </c>
      <c r="M690">
        <v>25</v>
      </c>
      <c r="N690" s="2">
        <v>5100</v>
      </c>
      <c r="O690" s="2">
        <v>1275</v>
      </c>
      <c r="P690" s="2">
        <v>3825</v>
      </c>
      <c r="Q690" s="2">
        <v>2238.35</v>
      </c>
      <c r="R690" s="2">
        <v>1586.65</v>
      </c>
      <c r="S690" t="s">
        <v>36</v>
      </c>
      <c r="T690" t="s">
        <v>578</v>
      </c>
      <c r="U690" t="s">
        <v>579</v>
      </c>
      <c r="V690" t="s">
        <v>39</v>
      </c>
      <c r="W690" t="s">
        <v>66</v>
      </c>
      <c r="X690" t="s">
        <v>67</v>
      </c>
      <c r="Y690" t="s">
        <v>56</v>
      </c>
      <c r="Z690" t="s">
        <v>107</v>
      </c>
      <c r="AA690" t="s">
        <v>44</v>
      </c>
      <c r="AB690" t="s">
        <v>44</v>
      </c>
    </row>
    <row r="691" spans="1:28" x14ac:dyDescent="0.25">
      <c r="A691" t="s">
        <v>2082</v>
      </c>
      <c r="B691" s="1">
        <v>45350</v>
      </c>
      <c r="C691" t="s">
        <v>2083</v>
      </c>
      <c r="D691" t="s">
        <v>2084</v>
      </c>
      <c r="E691">
        <v>32</v>
      </c>
      <c r="F691" t="s">
        <v>48</v>
      </c>
      <c r="G691" t="s">
        <v>207</v>
      </c>
      <c r="H691" t="s">
        <v>208</v>
      </c>
      <c r="I691" t="s">
        <v>34</v>
      </c>
      <c r="J691" t="s">
        <v>143</v>
      </c>
      <c r="K691">
        <v>4</v>
      </c>
      <c r="L691" s="2">
        <v>18000</v>
      </c>
      <c r="M691">
        <v>20</v>
      </c>
      <c r="N691" s="2">
        <v>72000</v>
      </c>
      <c r="O691" s="2">
        <v>14400</v>
      </c>
      <c r="P691" s="2">
        <v>57600</v>
      </c>
      <c r="Q691" s="2">
        <v>43858.86</v>
      </c>
      <c r="R691" s="2">
        <v>13741.14</v>
      </c>
      <c r="S691" t="s">
        <v>53</v>
      </c>
      <c r="T691" t="s">
        <v>65</v>
      </c>
      <c r="U691" t="s">
        <v>65</v>
      </c>
      <c r="V691" t="s">
        <v>39</v>
      </c>
      <c r="W691" t="s">
        <v>137</v>
      </c>
      <c r="X691" t="s">
        <v>67</v>
      </c>
      <c r="Y691" t="s">
        <v>56</v>
      </c>
      <c r="Z691" t="s">
        <v>43</v>
      </c>
      <c r="AA691" t="s">
        <v>44</v>
      </c>
      <c r="AB691" t="s">
        <v>44</v>
      </c>
    </row>
    <row r="692" spans="1:28" x14ac:dyDescent="0.25">
      <c r="A692" t="s">
        <v>2085</v>
      </c>
      <c r="B692" s="1">
        <v>45350</v>
      </c>
      <c r="C692" t="s">
        <v>2086</v>
      </c>
      <c r="D692" t="s">
        <v>2087</v>
      </c>
      <c r="E692">
        <v>24</v>
      </c>
      <c r="F692" t="s">
        <v>31</v>
      </c>
      <c r="G692" t="s">
        <v>217</v>
      </c>
      <c r="H692" t="s">
        <v>218</v>
      </c>
      <c r="I692" t="s">
        <v>34</v>
      </c>
      <c r="J692" t="s">
        <v>130</v>
      </c>
      <c r="K692">
        <v>2</v>
      </c>
      <c r="L692" s="2">
        <v>28000</v>
      </c>
      <c r="M692">
        <v>0</v>
      </c>
      <c r="N692" s="2">
        <v>56000</v>
      </c>
      <c r="O692" s="2">
        <v>0</v>
      </c>
      <c r="P692" s="2">
        <v>56000</v>
      </c>
      <c r="Q692" s="2">
        <v>40742.79</v>
      </c>
      <c r="R692" s="2">
        <v>15257.21</v>
      </c>
      <c r="S692" t="s">
        <v>53</v>
      </c>
      <c r="T692" t="s">
        <v>76</v>
      </c>
      <c r="U692" t="s">
        <v>77</v>
      </c>
      <c r="V692" t="s">
        <v>39</v>
      </c>
      <c r="W692" t="s">
        <v>40</v>
      </c>
      <c r="X692" t="s">
        <v>41</v>
      </c>
      <c r="Y692" t="s">
        <v>84</v>
      </c>
      <c r="Z692" t="s">
        <v>43</v>
      </c>
      <c r="AA692" t="s">
        <v>44</v>
      </c>
      <c r="AB692" t="s">
        <v>44</v>
      </c>
    </row>
    <row r="693" spans="1:28" x14ac:dyDescent="0.25">
      <c r="A693" t="s">
        <v>2088</v>
      </c>
      <c r="B693" s="1">
        <v>45350</v>
      </c>
      <c r="C693" t="s">
        <v>2089</v>
      </c>
      <c r="D693" t="s">
        <v>2090</v>
      </c>
      <c r="E693">
        <v>19</v>
      </c>
      <c r="F693" t="s">
        <v>31</v>
      </c>
      <c r="G693" t="s">
        <v>344</v>
      </c>
      <c r="H693" t="s">
        <v>345</v>
      </c>
      <c r="I693" t="s">
        <v>34</v>
      </c>
      <c r="J693" t="s">
        <v>121</v>
      </c>
      <c r="K693">
        <v>1</v>
      </c>
      <c r="L693" s="2">
        <v>1600</v>
      </c>
      <c r="M693">
        <v>10</v>
      </c>
      <c r="N693" s="2">
        <v>1600</v>
      </c>
      <c r="O693" s="2">
        <v>160</v>
      </c>
      <c r="P693" s="2">
        <v>1440</v>
      </c>
      <c r="Q693" s="2">
        <v>1130.93</v>
      </c>
      <c r="R693" s="2">
        <v>309.07</v>
      </c>
      <c r="S693" t="s">
        <v>53</v>
      </c>
      <c r="T693" t="s">
        <v>263</v>
      </c>
      <c r="U693" t="s">
        <v>91</v>
      </c>
      <c r="V693" t="s">
        <v>39</v>
      </c>
      <c r="W693" t="s">
        <v>83</v>
      </c>
      <c r="X693" t="s">
        <v>97</v>
      </c>
      <c r="Y693" t="s">
        <v>56</v>
      </c>
      <c r="Z693" t="s">
        <v>43</v>
      </c>
      <c r="AA693" t="s">
        <v>44</v>
      </c>
      <c r="AB693" t="s">
        <v>44</v>
      </c>
    </row>
    <row r="694" spans="1:28" x14ac:dyDescent="0.25">
      <c r="A694" t="s">
        <v>2091</v>
      </c>
      <c r="B694" s="1">
        <v>45350</v>
      </c>
      <c r="C694" t="s">
        <v>2092</v>
      </c>
      <c r="D694" t="s">
        <v>2093</v>
      </c>
      <c r="E694">
        <v>48</v>
      </c>
      <c r="F694" t="s">
        <v>111</v>
      </c>
      <c r="G694" t="s">
        <v>318</v>
      </c>
      <c r="H694" t="s">
        <v>319</v>
      </c>
      <c r="I694" t="s">
        <v>34</v>
      </c>
      <c r="J694" t="s">
        <v>190</v>
      </c>
      <c r="K694">
        <v>3</v>
      </c>
      <c r="L694" s="2">
        <v>2500</v>
      </c>
      <c r="M694">
        <v>20</v>
      </c>
      <c r="N694" s="2">
        <v>7500</v>
      </c>
      <c r="O694" s="2">
        <v>1500</v>
      </c>
      <c r="P694" s="2">
        <v>6000</v>
      </c>
      <c r="Q694" s="2">
        <v>4534.43</v>
      </c>
      <c r="R694" s="2">
        <v>1465.57</v>
      </c>
      <c r="S694" t="s">
        <v>53</v>
      </c>
      <c r="T694" t="s">
        <v>578</v>
      </c>
      <c r="U694" t="s">
        <v>579</v>
      </c>
      <c r="V694" t="s">
        <v>39</v>
      </c>
      <c r="W694" t="s">
        <v>92</v>
      </c>
      <c r="X694" t="s">
        <v>97</v>
      </c>
      <c r="Y694" t="s">
        <v>56</v>
      </c>
      <c r="Z694" t="s">
        <v>43</v>
      </c>
      <c r="AA694" t="s">
        <v>44</v>
      </c>
      <c r="AB694" t="s">
        <v>44</v>
      </c>
    </row>
    <row r="695" spans="1:28" x14ac:dyDescent="0.25">
      <c r="A695" t="s">
        <v>2094</v>
      </c>
      <c r="B695" s="1">
        <v>45351</v>
      </c>
      <c r="C695" t="s">
        <v>379</v>
      </c>
      <c r="D695" t="s">
        <v>380</v>
      </c>
      <c r="E695">
        <v>35</v>
      </c>
      <c r="F695" t="s">
        <v>111</v>
      </c>
      <c r="G695" t="s">
        <v>119</v>
      </c>
      <c r="H695" t="s">
        <v>120</v>
      </c>
      <c r="I695" t="s">
        <v>62</v>
      </c>
      <c r="J695" t="s">
        <v>121</v>
      </c>
      <c r="K695">
        <v>2</v>
      </c>
      <c r="L695" s="2">
        <v>4800</v>
      </c>
      <c r="M695">
        <v>10</v>
      </c>
      <c r="N695" s="2">
        <v>9600</v>
      </c>
      <c r="O695" s="2">
        <v>960</v>
      </c>
      <c r="P695" s="2">
        <v>8640</v>
      </c>
      <c r="Q695" s="2">
        <v>6594.18</v>
      </c>
      <c r="R695" s="2">
        <v>2045.82</v>
      </c>
      <c r="S695" t="s">
        <v>53</v>
      </c>
      <c r="T695" t="s">
        <v>54</v>
      </c>
      <c r="U695" t="s">
        <v>55</v>
      </c>
      <c r="V695" t="s">
        <v>39</v>
      </c>
      <c r="W695" t="s">
        <v>124</v>
      </c>
      <c r="X695" t="s">
        <v>67</v>
      </c>
      <c r="Y695" t="s">
        <v>56</v>
      </c>
      <c r="Z695" t="s">
        <v>43</v>
      </c>
      <c r="AA695" t="s">
        <v>44</v>
      </c>
      <c r="AB695" t="s">
        <v>44</v>
      </c>
    </row>
    <row r="696" spans="1:28" x14ac:dyDescent="0.25">
      <c r="A696" t="s">
        <v>2095</v>
      </c>
      <c r="B696" s="1">
        <v>45351</v>
      </c>
      <c r="C696" t="s">
        <v>410</v>
      </c>
      <c r="D696" t="s">
        <v>411</v>
      </c>
      <c r="E696">
        <v>41</v>
      </c>
      <c r="F696" t="s">
        <v>48</v>
      </c>
      <c r="G696" t="s">
        <v>318</v>
      </c>
      <c r="H696" t="s">
        <v>319</v>
      </c>
      <c r="I696" t="s">
        <v>34</v>
      </c>
      <c r="J696" t="s">
        <v>190</v>
      </c>
      <c r="K696">
        <v>1</v>
      </c>
      <c r="L696" s="2">
        <v>2500</v>
      </c>
      <c r="M696">
        <v>15</v>
      </c>
      <c r="N696" s="2">
        <v>2500</v>
      </c>
      <c r="O696" s="2">
        <v>375</v>
      </c>
      <c r="P696" s="2">
        <v>2125</v>
      </c>
      <c r="Q696" s="2">
        <v>1337.87</v>
      </c>
      <c r="R696" s="2">
        <v>787.13</v>
      </c>
      <c r="S696" t="s">
        <v>53</v>
      </c>
      <c r="T696" t="s">
        <v>263</v>
      </c>
      <c r="U696" t="s">
        <v>91</v>
      </c>
      <c r="V696" t="s">
        <v>39</v>
      </c>
      <c r="W696" t="s">
        <v>137</v>
      </c>
      <c r="X696" t="s">
        <v>97</v>
      </c>
      <c r="Y696" t="s">
        <v>84</v>
      </c>
      <c r="Z696" t="s">
        <v>43</v>
      </c>
      <c r="AA696" t="s">
        <v>44</v>
      </c>
      <c r="AB696" t="s">
        <v>44</v>
      </c>
    </row>
    <row r="697" spans="1:28" x14ac:dyDescent="0.25">
      <c r="A697" t="s">
        <v>2096</v>
      </c>
      <c r="B697" s="1">
        <v>45351</v>
      </c>
      <c r="C697" t="s">
        <v>2097</v>
      </c>
      <c r="D697" t="s">
        <v>2098</v>
      </c>
      <c r="E697">
        <v>47</v>
      </c>
      <c r="F697" t="s">
        <v>31</v>
      </c>
      <c r="G697" t="s">
        <v>285</v>
      </c>
      <c r="H697" t="s">
        <v>286</v>
      </c>
      <c r="I697" t="s">
        <v>34</v>
      </c>
      <c r="J697" t="s">
        <v>121</v>
      </c>
      <c r="K697">
        <v>5</v>
      </c>
      <c r="L697" s="2">
        <v>3200</v>
      </c>
      <c r="M697">
        <v>5</v>
      </c>
      <c r="N697" s="2">
        <v>16000</v>
      </c>
      <c r="O697" s="2">
        <v>800</v>
      </c>
      <c r="P697" s="2">
        <v>15200</v>
      </c>
      <c r="Q697" s="2">
        <v>9388.33</v>
      </c>
      <c r="R697" s="2">
        <v>5811.67</v>
      </c>
      <c r="S697" t="s">
        <v>36</v>
      </c>
      <c r="T697" t="s">
        <v>290</v>
      </c>
      <c r="U697" t="s">
        <v>291</v>
      </c>
      <c r="V697" t="s">
        <v>39</v>
      </c>
      <c r="W697" t="s">
        <v>92</v>
      </c>
      <c r="X697" t="s">
        <v>41</v>
      </c>
      <c r="Y697" t="s">
        <v>56</v>
      </c>
      <c r="Z697" t="s">
        <v>43</v>
      </c>
      <c r="AA697" t="s">
        <v>44</v>
      </c>
      <c r="AB697" t="s">
        <v>44</v>
      </c>
    </row>
    <row r="698" spans="1:28" x14ac:dyDescent="0.25">
      <c r="A698" t="s">
        <v>2099</v>
      </c>
      <c r="B698" s="1">
        <v>45351</v>
      </c>
      <c r="C698" t="s">
        <v>2100</v>
      </c>
      <c r="D698" t="s">
        <v>2101</v>
      </c>
      <c r="E698">
        <v>36</v>
      </c>
      <c r="F698" t="s">
        <v>48</v>
      </c>
      <c r="G698" t="s">
        <v>176</v>
      </c>
      <c r="H698" t="s">
        <v>177</v>
      </c>
      <c r="I698" t="s">
        <v>34</v>
      </c>
      <c r="J698" t="s">
        <v>35</v>
      </c>
      <c r="K698">
        <v>4</v>
      </c>
      <c r="L698" s="2">
        <v>6500</v>
      </c>
      <c r="M698">
        <v>5</v>
      </c>
      <c r="N698" s="2">
        <v>26000</v>
      </c>
      <c r="O698" s="2">
        <v>1300</v>
      </c>
      <c r="P698" s="2">
        <v>24700</v>
      </c>
      <c r="Q698" s="2">
        <v>17119.8</v>
      </c>
      <c r="R698" s="2">
        <v>7580.2</v>
      </c>
      <c r="S698" t="s">
        <v>53</v>
      </c>
      <c r="T698" t="s">
        <v>122</v>
      </c>
      <c r="U698" t="s">
        <v>123</v>
      </c>
      <c r="V698" t="s">
        <v>39</v>
      </c>
      <c r="W698" t="s">
        <v>40</v>
      </c>
      <c r="X698" t="s">
        <v>41</v>
      </c>
      <c r="Y698" t="s">
        <v>56</v>
      </c>
      <c r="Z698" t="s">
        <v>43</v>
      </c>
      <c r="AA698" t="s">
        <v>44</v>
      </c>
      <c r="AB698" t="s">
        <v>44</v>
      </c>
    </row>
    <row r="699" spans="1:28" x14ac:dyDescent="0.25">
      <c r="A699" t="s">
        <v>2102</v>
      </c>
      <c r="B699" s="1">
        <v>45351</v>
      </c>
      <c r="C699" t="s">
        <v>1539</v>
      </c>
      <c r="D699" t="s">
        <v>1540</v>
      </c>
      <c r="E699">
        <v>25</v>
      </c>
      <c r="F699" t="s">
        <v>31</v>
      </c>
      <c r="G699" t="s">
        <v>168</v>
      </c>
      <c r="H699" t="s">
        <v>169</v>
      </c>
      <c r="I699" t="s">
        <v>62</v>
      </c>
      <c r="J699" t="s">
        <v>143</v>
      </c>
      <c r="K699">
        <v>1</v>
      </c>
      <c r="L699" s="2">
        <v>1800</v>
      </c>
      <c r="M699">
        <v>0</v>
      </c>
      <c r="N699" s="2">
        <v>1800</v>
      </c>
      <c r="O699" s="2">
        <v>0</v>
      </c>
      <c r="P699" s="2">
        <v>1800</v>
      </c>
      <c r="Q699" s="2">
        <v>1090.55</v>
      </c>
      <c r="R699" s="2">
        <v>709.45</v>
      </c>
      <c r="S699" t="s">
        <v>36</v>
      </c>
      <c r="T699" t="s">
        <v>76</v>
      </c>
      <c r="U699" t="s">
        <v>77</v>
      </c>
      <c r="V699" t="s">
        <v>39</v>
      </c>
      <c r="W699" t="s">
        <v>92</v>
      </c>
      <c r="X699" t="s">
        <v>67</v>
      </c>
      <c r="Y699" t="s">
        <v>56</v>
      </c>
      <c r="Z699" t="s">
        <v>43</v>
      </c>
      <c r="AA699" t="s">
        <v>44</v>
      </c>
      <c r="AB699" t="s">
        <v>44</v>
      </c>
    </row>
    <row r="700" spans="1:28" x14ac:dyDescent="0.25">
      <c r="A700" t="s">
        <v>2103</v>
      </c>
      <c r="B700" s="1">
        <v>45351</v>
      </c>
      <c r="C700" t="s">
        <v>2104</v>
      </c>
      <c r="D700" t="s">
        <v>2105</v>
      </c>
      <c r="E700">
        <v>57</v>
      </c>
      <c r="F700" t="s">
        <v>48</v>
      </c>
      <c r="G700" t="s">
        <v>128</v>
      </c>
      <c r="H700" t="s">
        <v>129</v>
      </c>
      <c r="I700" t="s">
        <v>74</v>
      </c>
      <c r="J700" t="s">
        <v>130</v>
      </c>
      <c r="K700">
        <v>2</v>
      </c>
      <c r="L700" s="2">
        <v>1700</v>
      </c>
      <c r="M700">
        <v>20</v>
      </c>
      <c r="N700" s="2">
        <v>3400</v>
      </c>
      <c r="O700" s="2">
        <v>680</v>
      </c>
      <c r="P700" s="2">
        <v>2720</v>
      </c>
      <c r="Q700" s="2">
        <v>1958.49</v>
      </c>
      <c r="R700" s="2">
        <v>761.51</v>
      </c>
      <c r="S700" t="s">
        <v>53</v>
      </c>
      <c r="T700" t="s">
        <v>290</v>
      </c>
      <c r="U700" t="s">
        <v>291</v>
      </c>
      <c r="V700" t="s">
        <v>39</v>
      </c>
      <c r="W700" t="s">
        <v>40</v>
      </c>
      <c r="X700" t="s">
        <v>41</v>
      </c>
      <c r="Y700" t="s">
        <v>84</v>
      </c>
      <c r="Z700" t="s">
        <v>223</v>
      </c>
      <c r="AA700" t="s">
        <v>44</v>
      </c>
      <c r="AB700" t="s">
        <v>44</v>
      </c>
    </row>
    <row r="701" spans="1:28" x14ac:dyDescent="0.25">
      <c r="A701" t="s">
        <v>2106</v>
      </c>
      <c r="B701" s="1">
        <v>45351</v>
      </c>
      <c r="C701" t="s">
        <v>2107</v>
      </c>
      <c r="D701" t="s">
        <v>2108</v>
      </c>
      <c r="E701">
        <v>30</v>
      </c>
      <c r="F701" t="s">
        <v>31</v>
      </c>
      <c r="G701" t="s">
        <v>344</v>
      </c>
      <c r="H701" t="s">
        <v>345</v>
      </c>
      <c r="I701" t="s">
        <v>34</v>
      </c>
      <c r="J701" t="s">
        <v>121</v>
      </c>
      <c r="K701">
        <v>2</v>
      </c>
      <c r="L701" s="2">
        <v>1600</v>
      </c>
      <c r="M701">
        <v>10</v>
      </c>
      <c r="N701" s="2">
        <v>3200</v>
      </c>
      <c r="O701" s="2">
        <v>320</v>
      </c>
      <c r="P701" s="2">
        <v>2880</v>
      </c>
      <c r="Q701" s="2">
        <v>1773.09</v>
      </c>
      <c r="R701" s="2">
        <v>1106.9100000000001</v>
      </c>
      <c r="S701" t="s">
        <v>64</v>
      </c>
      <c r="T701" t="s">
        <v>105</v>
      </c>
      <c r="U701" t="s">
        <v>106</v>
      </c>
      <c r="V701" t="s">
        <v>39</v>
      </c>
      <c r="W701" t="s">
        <v>124</v>
      </c>
      <c r="X701" t="s">
        <v>97</v>
      </c>
      <c r="Y701" t="s">
        <v>42</v>
      </c>
      <c r="Z701" t="s">
        <v>43</v>
      </c>
      <c r="AA701" t="s">
        <v>44</v>
      </c>
      <c r="AB701" t="s">
        <v>44</v>
      </c>
    </row>
    <row r="702" spans="1:28" x14ac:dyDescent="0.25">
      <c r="A702" t="s">
        <v>2109</v>
      </c>
      <c r="B702" s="1">
        <v>45351</v>
      </c>
      <c r="C702" t="s">
        <v>2110</v>
      </c>
      <c r="D702" t="s">
        <v>2111</v>
      </c>
      <c r="E702">
        <v>56</v>
      </c>
      <c r="F702" t="s">
        <v>48</v>
      </c>
      <c r="G702" t="s">
        <v>273</v>
      </c>
      <c r="H702" t="s">
        <v>274</v>
      </c>
      <c r="I702" t="s">
        <v>51</v>
      </c>
      <c r="J702" t="s">
        <v>52</v>
      </c>
      <c r="K702">
        <v>2</v>
      </c>
      <c r="L702" s="2">
        <v>250</v>
      </c>
      <c r="M702">
        <v>0</v>
      </c>
      <c r="N702" s="2">
        <v>500</v>
      </c>
      <c r="O702" s="2">
        <v>0</v>
      </c>
      <c r="P702" s="2">
        <v>500</v>
      </c>
      <c r="Q702" s="2">
        <v>304.98</v>
      </c>
      <c r="R702" s="2">
        <v>195.02</v>
      </c>
      <c r="S702" t="s">
        <v>36</v>
      </c>
      <c r="T702" t="s">
        <v>407</v>
      </c>
      <c r="U702" t="s">
        <v>408</v>
      </c>
      <c r="V702" t="s">
        <v>39</v>
      </c>
      <c r="W702" t="s">
        <v>92</v>
      </c>
      <c r="X702" t="s">
        <v>41</v>
      </c>
      <c r="Y702" t="s">
        <v>84</v>
      </c>
      <c r="Z702" t="s">
        <v>223</v>
      </c>
      <c r="AA702" t="s">
        <v>44</v>
      </c>
      <c r="AB702" t="s">
        <v>44</v>
      </c>
    </row>
    <row r="703" spans="1:28" x14ac:dyDescent="0.25">
      <c r="A703" t="s">
        <v>2112</v>
      </c>
      <c r="B703" s="1">
        <v>45352</v>
      </c>
      <c r="C703" t="s">
        <v>1992</v>
      </c>
      <c r="D703" t="s">
        <v>1993</v>
      </c>
      <c r="E703">
        <v>47</v>
      </c>
      <c r="F703" t="s">
        <v>111</v>
      </c>
      <c r="G703" t="s">
        <v>217</v>
      </c>
      <c r="H703" t="s">
        <v>218</v>
      </c>
      <c r="I703" t="s">
        <v>34</v>
      </c>
      <c r="J703" t="s">
        <v>130</v>
      </c>
      <c r="K703">
        <v>1</v>
      </c>
      <c r="L703" s="2">
        <v>28000</v>
      </c>
      <c r="M703">
        <v>10</v>
      </c>
      <c r="N703" s="2">
        <v>28000</v>
      </c>
      <c r="O703" s="2">
        <v>2800</v>
      </c>
      <c r="P703" s="2">
        <v>25200</v>
      </c>
      <c r="Q703" s="2">
        <v>15345.03</v>
      </c>
      <c r="R703" s="2">
        <v>9854.9699999999993</v>
      </c>
      <c r="S703" t="s">
        <v>64</v>
      </c>
      <c r="T703" t="s">
        <v>275</v>
      </c>
      <c r="U703" t="s">
        <v>123</v>
      </c>
      <c r="V703" t="s">
        <v>39</v>
      </c>
      <c r="W703" t="s">
        <v>124</v>
      </c>
      <c r="X703" t="s">
        <v>41</v>
      </c>
      <c r="Y703" t="s">
        <v>84</v>
      </c>
      <c r="Z703" t="s">
        <v>43</v>
      </c>
      <c r="AA703" t="s">
        <v>44</v>
      </c>
      <c r="AB703" t="s">
        <v>44</v>
      </c>
    </row>
    <row r="704" spans="1:28" x14ac:dyDescent="0.25">
      <c r="A704" t="s">
        <v>2113</v>
      </c>
      <c r="B704" s="1">
        <v>45352</v>
      </c>
      <c r="C704" t="s">
        <v>2114</v>
      </c>
      <c r="D704" t="s">
        <v>2115</v>
      </c>
      <c r="E704">
        <v>56</v>
      </c>
      <c r="F704" t="s">
        <v>48</v>
      </c>
      <c r="G704" t="s">
        <v>141</v>
      </c>
      <c r="H704" t="s">
        <v>142</v>
      </c>
      <c r="I704" t="s">
        <v>74</v>
      </c>
      <c r="J704" t="s">
        <v>143</v>
      </c>
      <c r="K704">
        <v>5</v>
      </c>
      <c r="L704" s="2">
        <v>900</v>
      </c>
      <c r="M704">
        <v>0</v>
      </c>
      <c r="N704" s="2">
        <v>4500</v>
      </c>
      <c r="O704" s="2">
        <v>0</v>
      </c>
      <c r="P704" s="2">
        <v>4500</v>
      </c>
      <c r="Q704" s="2">
        <v>2668</v>
      </c>
      <c r="R704" s="2">
        <v>1832</v>
      </c>
      <c r="S704" t="s">
        <v>53</v>
      </c>
      <c r="T704" t="s">
        <v>263</v>
      </c>
      <c r="U704" t="s">
        <v>91</v>
      </c>
      <c r="V704" t="s">
        <v>39</v>
      </c>
      <c r="W704" t="s">
        <v>137</v>
      </c>
      <c r="X704" t="s">
        <v>97</v>
      </c>
      <c r="Y704" t="s">
        <v>42</v>
      </c>
      <c r="Z704" t="s">
        <v>223</v>
      </c>
      <c r="AA704" t="s">
        <v>44</v>
      </c>
      <c r="AB704" t="s">
        <v>44</v>
      </c>
    </row>
    <row r="705" spans="1:28" x14ac:dyDescent="0.25">
      <c r="A705" t="s">
        <v>2116</v>
      </c>
      <c r="B705" s="1">
        <v>45352</v>
      </c>
      <c r="C705" t="s">
        <v>258</v>
      </c>
      <c r="D705" t="s">
        <v>259</v>
      </c>
      <c r="E705">
        <v>52</v>
      </c>
      <c r="F705" t="s">
        <v>31</v>
      </c>
      <c r="G705" t="s">
        <v>318</v>
      </c>
      <c r="H705" t="s">
        <v>319</v>
      </c>
      <c r="I705" t="s">
        <v>34</v>
      </c>
      <c r="J705" t="s">
        <v>190</v>
      </c>
      <c r="K705">
        <v>1</v>
      </c>
      <c r="L705" s="2">
        <v>2500</v>
      </c>
      <c r="M705">
        <v>15</v>
      </c>
      <c r="N705" s="2">
        <v>2500</v>
      </c>
      <c r="O705" s="2">
        <v>375</v>
      </c>
      <c r="P705" s="2">
        <v>2125</v>
      </c>
      <c r="Q705" s="2">
        <v>1540.32</v>
      </c>
      <c r="R705" s="2">
        <v>584.67999999999995</v>
      </c>
      <c r="S705" t="s">
        <v>53</v>
      </c>
      <c r="T705" t="s">
        <v>114</v>
      </c>
      <c r="U705" t="s">
        <v>115</v>
      </c>
      <c r="V705" t="s">
        <v>39</v>
      </c>
      <c r="W705" t="s">
        <v>83</v>
      </c>
      <c r="X705" t="s">
        <v>97</v>
      </c>
      <c r="Y705" t="s">
        <v>42</v>
      </c>
      <c r="Z705" t="s">
        <v>43</v>
      </c>
      <c r="AA705" t="s">
        <v>68</v>
      </c>
      <c r="AB705" t="s">
        <v>44</v>
      </c>
    </row>
    <row r="706" spans="1:28" x14ac:dyDescent="0.25">
      <c r="A706" t="s">
        <v>2117</v>
      </c>
      <c r="B706" s="1">
        <v>45352</v>
      </c>
      <c r="C706" t="s">
        <v>2118</v>
      </c>
      <c r="D706" t="s">
        <v>2119</v>
      </c>
      <c r="E706">
        <v>24</v>
      </c>
      <c r="F706" t="s">
        <v>31</v>
      </c>
      <c r="G706" t="s">
        <v>366</v>
      </c>
      <c r="H706" t="s">
        <v>367</v>
      </c>
      <c r="I706" t="s">
        <v>34</v>
      </c>
      <c r="J706" t="s">
        <v>130</v>
      </c>
      <c r="K706">
        <v>1</v>
      </c>
      <c r="L706" s="2">
        <v>14500</v>
      </c>
      <c r="M706">
        <v>0</v>
      </c>
      <c r="N706" s="2">
        <v>14500</v>
      </c>
      <c r="O706" s="2">
        <v>0</v>
      </c>
      <c r="P706" s="2">
        <v>14500</v>
      </c>
      <c r="Q706" s="2">
        <v>8003.26</v>
      </c>
      <c r="R706" s="2">
        <v>6496.74</v>
      </c>
      <c r="S706" t="s">
        <v>53</v>
      </c>
      <c r="T706" t="s">
        <v>163</v>
      </c>
      <c r="U706" t="s">
        <v>164</v>
      </c>
      <c r="V706" t="s">
        <v>39</v>
      </c>
      <c r="W706" t="s">
        <v>124</v>
      </c>
      <c r="X706" t="s">
        <v>41</v>
      </c>
      <c r="Y706" t="s">
        <v>56</v>
      </c>
      <c r="Z706" t="s">
        <v>43</v>
      </c>
      <c r="AA706" t="s">
        <v>44</v>
      </c>
      <c r="AB706" t="s">
        <v>44</v>
      </c>
    </row>
    <row r="707" spans="1:28" x14ac:dyDescent="0.25">
      <c r="A707" t="s">
        <v>2120</v>
      </c>
      <c r="B707" s="1">
        <v>45352</v>
      </c>
      <c r="C707" t="s">
        <v>2121</v>
      </c>
      <c r="D707" t="s">
        <v>2122</v>
      </c>
      <c r="E707">
        <v>34</v>
      </c>
      <c r="F707" t="s">
        <v>111</v>
      </c>
      <c r="G707" t="s">
        <v>366</v>
      </c>
      <c r="H707" t="s">
        <v>367</v>
      </c>
      <c r="I707" t="s">
        <v>34</v>
      </c>
      <c r="J707" t="s">
        <v>130</v>
      </c>
      <c r="K707">
        <v>1</v>
      </c>
      <c r="L707" s="2">
        <v>14500</v>
      </c>
      <c r="M707">
        <v>10</v>
      </c>
      <c r="N707" s="2">
        <v>14500</v>
      </c>
      <c r="O707" s="2">
        <v>1450</v>
      </c>
      <c r="P707" s="2">
        <v>13050</v>
      </c>
      <c r="Q707" s="2">
        <v>10351.780000000001</v>
      </c>
      <c r="R707" s="2">
        <v>2698.22</v>
      </c>
      <c r="S707" t="s">
        <v>53</v>
      </c>
      <c r="T707" t="s">
        <v>275</v>
      </c>
      <c r="U707" t="s">
        <v>123</v>
      </c>
      <c r="V707" t="s">
        <v>39</v>
      </c>
      <c r="W707" t="s">
        <v>40</v>
      </c>
      <c r="X707" t="s">
        <v>41</v>
      </c>
      <c r="Y707" t="s">
        <v>42</v>
      </c>
      <c r="Z707" t="s">
        <v>43</v>
      </c>
      <c r="AA707" t="s">
        <v>44</v>
      </c>
      <c r="AB707" t="s">
        <v>44</v>
      </c>
    </row>
    <row r="708" spans="1:28" x14ac:dyDescent="0.25">
      <c r="A708" t="s">
        <v>2123</v>
      </c>
      <c r="B708" s="1">
        <v>45352</v>
      </c>
      <c r="C708" t="s">
        <v>2124</v>
      </c>
      <c r="D708" t="s">
        <v>2125</v>
      </c>
      <c r="E708">
        <v>58</v>
      </c>
      <c r="F708" t="s">
        <v>31</v>
      </c>
      <c r="G708" t="s">
        <v>318</v>
      </c>
      <c r="H708" t="s">
        <v>319</v>
      </c>
      <c r="I708" t="s">
        <v>34</v>
      </c>
      <c r="J708" t="s">
        <v>190</v>
      </c>
      <c r="K708">
        <v>1</v>
      </c>
      <c r="L708" s="2">
        <v>2500</v>
      </c>
      <c r="M708">
        <v>0</v>
      </c>
      <c r="N708" s="2">
        <v>2500</v>
      </c>
      <c r="O708" s="2">
        <v>0</v>
      </c>
      <c r="P708" s="2">
        <v>2500</v>
      </c>
      <c r="Q708" s="2">
        <v>1745.17</v>
      </c>
      <c r="R708" s="2">
        <v>754.83</v>
      </c>
      <c r="S708" t="s">
        <v>53</v>
      </c>
      <c r="T708" t="s">
        <v>76</v>
      </c>
      <c r="U708" t="s">
        <v>77</v>
      </c>
      <c r="V708" t="s">
        <v>39</v>
      </c>
      <c r="W708" t="s">
        <v>92</v>
      </c>
      <c r="X708" t="s">
        <v>97</v>
      </c>
      <c r="Y708" t="s">
        <v>56</v>
      </c>
      <c r="Z708" t="s">
        <v>43</v>
      </c>
      <c r="AA708" t="s">
        <v>44</v>
      </c>
      <c r="AB708" t="s">
        <v>68</v>
      </c>
    </row>
    <row r="709" spans="1:28" x14ac:dyDescent="0.25">
      <c r="A709" t="s">
        <v>2126</v>
      </c>
      <c r="B709" s="1">
        <v>45352</v>
      </c>
      <c r="C709" t="s">
        <v>2127</v>
      </c>
      <c r="D709" t="s">
        <v>2128</v>
      </c>
      <c r="E709">
        <v>52</v>
      </c>
      <c r="F709" t="s">
        <v>111</v>
      </c>
      <c r="G709" t="s">
        <v>49</v>
      </c>
      <c r="H709" t="s">
        <v>50</v>
      </c>
      <c r="I709" t="s">
        <v>51</v>
      </c>
      <c r="J709" t="s">
        <v>52</v>
      </c>
      <c r="K709">
        <v>6</v>
      </c>
      <c r="L709" s="2">
        <v>500</v>
      </c>
      <c r="M709">
        <v>5</v>
      </c>
      <c r="N709" s="2">
        <v>3000</v>
      </c>
      <c r="O709" s="2">
        <v>150</v>
      </c>
      <c r="P709" s="2">
        <v>2850</v>
      </c>
      <c r="Q709" s="2">
        <v>2047.01</v>
      </c>
      <c r="R709" s="2">
        <v>802.99</v>
      </c>
      <c r="S709" t="s">
        <v>53</v>
      </c>
      <c r="T709" t="s">
        <v>122</v>
      </c>
      <c r="U709" t="s">
        <v>123</v>
      </c>
      <c r="V709" t="s">
        <v>39</v>
      </c>
      <c r="W709" t="s">
        <v>66</v>
      </c>
      <c r="X709" t="s">
        <v>41</v>
      </c>
      <c r="Y709" t="s">
        <v>84</v>
      </c>
      <c r="Z709" t="s">
        <v>43</v>
      </c>
      <c r="AA709" t="s">
        <v>44</v>
      </c>
      <c r="AB709" t="s">
        <v>44</v>
      </c>
    </row>
    <row r="710" spans="1:28" x14ac:dyDescent="0.25">
      <c r="A710" t="s">
        <v>2129</v>
      </c>
      <c r="B710" s="1">
        <v>45352</v>
      </c>
      <c r="C710" t="s">
        <v>2130</v>
      </c>
      <c r="D710" t="s">
        <v>2131</v>
      </c>
      <c r="E710">
        <v>19</v>
      </c>
      <c r="F710" t="s">
        <v>48</v>
      </c>
      <c r="G710" t="s">
        <v>112</v>
      </c>
      <c r="H710" t="s">
        <v>113</v>
      </c>
      <c r="I710" t="s">
        <v>103</v>
      </c>
      <c r="J710" t="s">
        <v>104</v>
      </c>
      <c r="K710">
        <v>2</v>
      </c>
      <c r="L710" s="2">
        <v>650</v>
      </c>
      <c r="M710">
        <v>10</v>
      </c>
      <c r="N710" s="2">
        <v>1300</v>
      </c>
      <c r="O710" s="2">
        <v>130</v>
      </c>
      <c r="P710" s="2">
        <v>1170</v>
      </c>
      <c r="Q710" s="2">
        <v>802.41</v>
      </c>
      <c r="R710" s="2">
        <v>367.59</v>
      </c>
      <c r="S710" t="s">
        <v>53</v>
      </c>
      <c r="T710" t="s">
        <v>178</v>
      </c>
      <c r="U710" t="s">
        <v>154</v>
      </c>
      <c r="V710" t="s">
        <v>39</v>
      </c>
      <c r="W710" t="s">
        <v>40</v>
      </c>
      <c r="X710" t="s">
        <v>67</v>
      </c>
      <c r="Y710" t="s">
        <v>56</v>
      </c>
      <c r="Z710" t="s">
        <v>43</v>
      </c>
      <c r="AA710" t="s">
        <v>44</v>
      </c>
      <c r="AB710" t="s">
        <v>44</v>
      </c>
    </row>
    <row r="711" spans="1:28" x14ac:dyDescent="0.25">
      <c r="A711" t="s">
        <v>2132</v>
      </c>
      <c r="B711" s="1">
        <v>45352</v>
      </c>
      <c r="C711" t="s">
        <v>2133</v>
      </c>
      <c r="D711" t="s">
        <v>2134</v>
      </c>
      <c r="E711">
        <v>24</v>
      </c>
      <c r="F711" t="s">
        <v>31</v>
      </c>
      <c r="G711" t="s">
        <v>285</v>
      </c>
      <c r="H711" t="s">
        <v>286</v>
      </c>
      <c r="I711" t="s">
        <v>34</v>
      </c>
      <c r="J711" t="s">
        <v>121</v>
      </c>
      <c r="K711">
        <v>2</v>
      </c>
      <c r="L711" s="2">
        <v>3200</v>
      </c>
      <c r="M711">
        <v>5</v>
      </c>
      <c r="N711" s="2">
        <v>6400</v>
      </c>
      <c r="O711" s="2">
        <v>320</v>
      </c>
      <c r="P711" s="2">
        <v>6080</v>
      </c>
      <c r="Q711" s="2">
        <v>4784.25</v>
      </c>
      <c r="R711" s="2">
        <v>1295.75</v>
      </c>
      <c r="S711" t="s">
        <v>64</v>
      </c>
      <c r="T711" t="s">
        <v>407</v>
      </c>
      <c r="U711" t="s">
        <v>408</v>
      </c>
      <c r="V711" t="s">
        <v>39</v>
      </c>
      <c r="W711" t="s">
        <v>66</v>
      </c>
      <c r="X711" t="s">
        <v>97</v>
      </c>
      <c r="Y711" t="s">
        <v>56</v>
      </c>
      <c r="Z711" t="s">
        <v>43</v>
      </c>
      <c r="AA711" t="s">
        <v>44</v>
      </c>
      <c r="AB711" t="s">
        <v>44</v>
      </c>
    </row>
    <row r="712" spans="1:28" x14ac:dyDescent="0.25">
      <c r="A712" t="s">
        <v>2135</v>
      </c>
      <c r="B712" s="1">
        <v>45352</v>
      </c>
      <c r="C712" t="s">
        <v>1911</v>
      </c>
      <c r="D712" t="s">
        <v>1912</v>
      </c>
      <c r="E712">
        <v>53</v>
      </c>
      <c r="F712" t="s">
        <v>48</v>
      </c>
      <c r="G712" t="s">
        <v>561</v>
      </c>
      <c r="H712" t="s">
        <v>562</v>
      </c>
      <c r="I712" t="s">
        <v>34</v>
      </c>
      <c r="J712" t="s">
        <v>143</v>
      </c>
      <c r="K712">
        <v>4</v>
      </c>
      <c r="L712" s="2">
        <v>900</v>
      </c>
      <c r="M712">
        <v>0</v>
      </c>
      <c r="N712" s="2">
        <v>3600</v>
      </c>
      <c r="O712" s="2">
        <v>0</v>
      </c>
      <c r="P712" s="2">
        <v>3600</v>
      </c>
      <c r="Q712" s="2">
        <v>2061.85</v>
      </c>
      <c r="R712" s="2">
        <v>1538.15</v>
      </c>
      <c r="S712" t="s">
        <v>64</v>
      </c>
      <c r="T712" t="s">
        <v>122</v>
      </c>
      <c r="U712" t="s">
        <v>123</v>
      </c>
      <c r="V712" t="s">
        <v>39</v>
      </c>
      <c r="W712" t="s">
        <v>83</v>
      </c>
      <c r="X712" t="s">
        <v>41</v>
      </c>
      <c r="Y712" t="s">
        <v>42</v>
      </c>
      <c r="Z712" t="s">
        <v>43</v>
      </c>
      <c r="AA712" t="s">
        <v>44</v>
      </c>
      <c r="AB712" t="s">
        <v>44</v>
      </c>
    </row>
    <row r="713" spans="1:28" x14ac:dyDescent="0.25">
      <c r="A713" t="s">
        <v>2136</v>
      </c>
      <c r="B713" s="1">
        <v>45353</v>
      </c>
      <c r="C713" t="s">
        <v>1301</v>
      </c>
      <c r="D713" t="s">
        <v>1302</v>
      </c>
      <c r="E713">
        <v>24</v>
      </c>
      <c r="F713" t="s">
        <v>31</v>
      </c>
      <c r="G713" t="s">
        <v>217</v>
      </c>
      <c r="H713" t="s">
        <v>218</v>
      </c>
      <c r="I713" t="s">
        <v>34</v>
      </c>
      <c r="J713" t="s">
        <v>130</v>
      </c>
      <c r="K713">
        <v>2</v>
      </c>
      <c r="L713" s="2">
        <v>28000</v>
      </c>
      <c r="M713">
        <v>5</v>
      </c>
      <c r="N713" s="2">
        <v>56000</v>
      </c>
      <c r="O713" s="2">
        <v>2800</v>
      </c>
      <c r="P713" s="2">
        <v>53200</v>
      </c>
      <c r="Q713" s="2">
        <v>39763.9</v>
      </c>
      <c r="R713" s="2">
        <v>13436.1</v>
      </c>
      <c r="S713" t="s">
        <v>36</v>
      </c>
      <c r="T713" t="s">
        <v>290</v>
      </c>
      <c r="U713" t="s">
        <v>291</v>
      </c>
      <c r="V713" t="s">
        <v>39</v>
      </c>
      <c r="W713" t="s">
        <v>92</v>
      </c>
      <c r="X713" t="s">
        <v>97</v>
      </c>
      <c r="Y713" t="s">
        <v>56</v>
      </c>
      <c r="Z713" t="s">
        <v>43</v>
      </c>
      <c r="AA713" t="s">
        <v>44</v>
      </c>
      <c r="AB713" t="s">
        <v>44</v>
      </c>
    </row>
    <row r="714" spans="1:28" x14ac:dyDescent="0.25">
      <c r="A714" t="s">
        <v>2137</v>
      </c>
      <c r="B714" s="1">
        <v>45353</v>
      </c>
      <c r="C714" t="s">
        <v>2138</v>
      </c>
      <c r="D714" t="s">
        <v>2139</v>
      </c>
      <c r="E714">
        <v>36</v>
      </c>
      <c r="F714" t="s">
        <v>48</v>
      </c>
      <c r="G714" t="s">
        <v>280</v>
      </c>
      <c r="H714" t="s">
        <v>281</v>
      </c>
      <c r="I714" t="s">
        <v>62</v>
      </c>
      <c r="J714" t="s">
        <v>190</v>
      </c>
      <c r="K714">
        <v>5</v>
      </c>
      <c r="L714" s="2">
        <v>700</v>
      </c>
      <c r="M714">
        <v>0</v>
      </c>
      <c r="N714" s="2">
        <v>3500</v>
      </c>
      <c r="O714" s="2">
        <v>0</v>
      </c>
      <c r="P714" s="2">
        <v>3500</v>
      </c>
      <c r="Q714" s="2">
        <v>2385.9299999999998</v>
      </c>
      <c r="R714" s="2">
        <v>1114.07</v>
      </c>
      <c r="S714" t="s">
        <v>53</v>
      </c>
      <c r="T714" t="s">
        <v>222</v>
      </c>
      <c r="U714" t="s">
        <v>38</v>
      </c>
      <c r="V714" t="s">
        <v>39</v>
      </c>
      <c r="W714" t="s">
        <v>137</v>
      </c>
      <c r="X714" t="s">
        <v>97</v>
      </c>
      <c r="Y714" t="s">
        <v>56</v>
      </c>
      <c r="Z714" t="s">
        <v>43</v>
      </c>
      <c r="AA714" t="s">
        <v>44</v>
      </c>
      <c r="AB714" t="s">
        <v>44</v>
      </c>
    </row>
    <row r="715" spans="1:28" x14ac:dyDescent="0.25">
      <c r="A715" t="s">
        <v>2140</v>
      </c>
      <c r="B715" s="1">
        <v>45353</v>
      </c>
      <c r="C715" t="s">
        <v>2141</v>
      </c>
      <c r="D715" t="s">
        <v>2142</v>
      </c>
      <c r="E715">
        <v>47</v>
      </c>
      <c r="F715" t="s">
        <v>31</v>
      </c>
      <c r="G715" t="s">
        <v>188</v>
      </c>
      <c r="H715" t="s">
        <v>189</v>
      </c>
      <c r="I715" t="s">
        <v>34</v>
      </c>
      <c r="J715" t="s">
        <v>190</v>
      </c>
      <c r="K715">
        <v>3</v>
      </c>
      <c r="L715" s="2">
        <v>1800</v>
      </c>
      <c r="M715">
        <v>0</v>
      </c>
      <c r="N715" s="2">
        <v>5400</v>
      </c>
      <c r="O715" s="2">
        <v>0</v>
      </c>
      <c r="P715" s="2">
        <v>5400</v>
      </c>
      <c r="Q715" s="2">
        <v>3148.36</v>
      </c>
      <c r="R715" s="2">
        <v>2251.64</v>
      </c>
      <c r="S715" t="s">
        <v>64</v>
      </c>
      <c r="T715" t="s">
        <v>163</v>
      </c>
      <c r="U715" t="s">
        <v>164</v>
      </c>
      <c r="V715" t="s">
        <v>39</v>
      </c>
      <c r="W715" t="s">
        <v>92</v>
      </c>
      <c r="X715" t="s">
        <v>97</v>
      </c>
      <c r="Y715" t="s">
        <v>42</v>
      </c>
      <c r="Z715" t="s">
        <v>43</v>
      </c>
      <c r="AA715" t="s">
        <v>44</v>
      </c>
      <c r="AB715" t="s">
        <v>44</v>
      </c>
    </row>
    <row r="716" spans="1:28" x14ac:dyDescent="0.25">
      <c r="A716" t="s">
        <v>2143</v>
      </c>
      <c r="B716" s="1">
        <v>45353</v>
      </c>
      <c r="C716" t="s">
        <v>1688</v>
      </c>
      <c r="D716" t="s">
        <v>1689</v>
      </c>
      <c r="E716">
        <v>33</v>
      </c>
      <c r="F716" t="s">
        <v>48</v>
      </c>
      <c r="G716" t="s">
        <v>280</v>
      </c>
      <c r="H716" t="s">
        <v>281</v>
      </c>
      <c r="I716" t="s">
        <v>62</v>
      </c>
      <c r="J716" t="s">
        <v>190</v>
      </c>
      <c r="K716">
        <v>2</v>
      </c>
      <c r="L716" s="2">
        <v>700</v>
      </c>
      <c r="M716">
        <v>5</v>
      </c>
      <c r="N716" s="2">
        <v>1400</v>
      </c>
      <c r="O716" s="2">
        <v>70</v>
      </c>
      <c r="P716" s="2">
        <v>1330</v>
      </c>
      <c r="Q716" s="2">
        <v>1087.8</v>
      </c>
      <c r="R716" s="2">
        <v>242.2</v>
      </c>
      <c r="S716" t="s">
        <v>64</v>
      </c>
      <c r="T716" t="s">
        <v>96</v>
      </c>
      <c r="U716" t="s">
        <v>96</v>
      </c>
      <c r="V716" t="s">
        <v>39</v>
      </c>
      <c r="W716" t="s">
        <v>137</v>
      </c>
      <c r="X716" t="s">
        <v>97</v>
      </c>
      <c r="Y716" t="s">
        <v>56</v>
      </c>
      <c r="Z716" t="s">
        <v>144</v>
      </c>
      <c r="AA716" t="s">
        <v>68</v>
      </c>
      <c r="AB716" t="s">
        <v>44</v>
      </c>
    </row>
    <row r="717" spans="1:28" x14ac:dyDescent="0.25">
      <c r="A717" t="s">
        <v>2144</v>
      </c>
      <c r="B717" s="1">
        <v>45353</v>
      </c>
      <c r="C717" t="s">
        <v>2145</v>
      </c>
      <c r="D717" t="s">
        <v>2146</v>
      </c>
      <c r="E717">
        <v>56</v>
      </c>
      <c r="F717" t="s">
        <v>31</v>
      </c>
      <c r="G717" t="s">
        <v>141</v>
      </c>
      <c r="H717" t="s">
        <v>142</v>
      </c>
      <c r="I717" t="s">
        <v>74</v>
      </c>
      <c r="J717" t="s">
        <v>143</v>
      </c>
      <c r="K717">
        <v>1</v>
      </c>
      <c r="L717" s="2">
        <v>900</v>
      </c>
      <c r="M717">
        <v>10</v>
      </c>
      <c r="N717" s="2">
        <v>900</v>
      </c>
      <c r="O717" s="2">
        <v>90</v>
      </c>
      <c r="P717" s="2">
        <v>810</v>
      </c>
      <c r="Q717" s="2">
        <v>521.91999999999996</v>
      </c>
      <c r="R717" s="2">
        <v>288.08</v>
      </c>
      <c r="S717" t="s">
        <v>64</v>
      </c>
      <c r="T717" t="s">
        <v>76</v>
      </c>
      <c r="U717" t="s">
        <v>77</v>
      </c>
      <c r="V717" t="s">
        <v>39</v>
      </c>
      <c r="W717" t="s">
        <v>124</v>
      </c>
      <c r="X717" t="s">
        <v>97</v>
      </c>
      <c r="Y717" t="s">
        <v>42</v>
      </c>
      <c r="Z717" t="s">
        <v>43</v>
      </c>
      <c r="AA717" t="s">
        <v>44</v>
      </c>
      <c r="AB717" t="s">
        <v>44</v>
      </c>
    </row>
    <row r="718" spans="1:28" x14ac:dyDescent="0.25">
      <c r="A718" t="s">
        <v>2147</v>
      </c>
      <c r="B718" s="1">
        <v>45353</v>
      </c>
      <c r="C718" t="s">
        <v>773</v>
      </c>
      <c r="D718" t="s">
        <v>774</v>
      </c>
      <c r="E718">
        <v>47</v>
      </c>
      <c r="F718" t="s">
        <v>48</v>
      </c>
      <c r="G718" t="s">
        <v>298</v>
      </c>
      <c r="H718" t="s">
        <v>299</v>
      </c>
      <c r="I718" t="s">
        <v>103</v>
      </c>
      <c r="J718" t="s">
        <v>104</v>
      </c>
      <c r="K718">
        <v>1</v>
      </c>
      <c r="L718" s="2">
        <v>700</v>
      </c>
      <c r="M718">
        <v>5</v>
      </c>
      <c r="N718" s="2">
        <v>700</v>
      </c>
      <c r="O718" s="2">
        <v>35</v>
      </c>
      <c r="P718" s="2">
        <v>665</v>
      </c>
      <c r="Q718" s="2">
        <v>542.5</v>
      </c>
      <c r="R718" s="2">
        <v>122.5</v>
      </c>
      <c r="S718" t="s">
        <v>53</v>
      </c>
      <c r="T718" t="s">
        <v>163</v>
      </c>
      <c r="U718" t="s">
        <v>164</v>
      </c>
      <c r="V718" t="s">
        <v>39</v>
      </c>
      <c r="W718" t="s">
        <v>66</v>
      </c>
      <c r="X718" t="s">
        <v>41</v>
      </c>
      <c r="Y718" t="s">
        <v>56</v>
      </c>
      <c r="Z718" t="s">
        <v>508</v>
      </c>
      <c r="AA718" t="s">
        <v>44</v>
      </c>
      <c r="AB718" t="s">
        <v>44</v>
      </c>
    </row>
    <row r="719" spans="1:28" x14ac:dyDescent="0.25">
      <c r="A719" t="s">
        <v>2148</v>
      </c>
      <c r="B719" s="1">
        <v>45354</v>
      </c>
      <c r="C719" t="s">
        <v>2149</v>
      </c>
      <c r="D719" t="s">
        <v>2150</v>
      </c>
      <c r="E719">
        <v>33</v>
      </c>
      <c r="F719" t="s">
        <v>48</v>
      </c>
      <c r="G719" t="s">
        <v>128</v>
      </c>
      <c r="H719" t="s">
        <v>129</v>
      </c>
      <c r="I719" t="s">
        <v>74</v>
      </c>
      <c r="J719" t="s">
        <v>130</v>
      </c>
      <c r="K719">
        <v>1</v>
      </c>
      <c r="L719" s="2">
        <v>1700</v>
      </c>
      <c r="M719">
        <v>0</v>
      </c>
      <c r="N719" s="2">
        <v>1700</v>
      </c>
      <c r="O719" s="2">
        <v>0</v>
      </c>
      <c r="P719" s="2">
        <v>1700</v>
      </c>
      <c r="Q719" s="2">
        <v>987.39</v>
      </c>
      <c r="R719" s="2">
        <v>712.61</v>
      </c>
      <c r="S719" t="s">
        <v>53</v>
      </c>
      <c r="T719" t="s">
        <v>122</v>
      </c>
      <c r="U719" t="s">
        <v>123</v>
      </c>
      <c r="V719" t="s">
        <v>39</v>
      </c>
      <c r="W719" t="s">
        <v>124</v>
      </c>
      <c r="X719" t="s">
        <v>97</v>
      </c>
      <c r="Y719" t="s">
        <v>56</v>
      </c>
      <c r="Z719" t="s">
        <v>43</v>
      </c>
      <c r="AA719" t="s">
        <v>44</v>
      </c>
      <c r="AB719" t="s">
        <v>68</v>
      </c>
    </row>
    <row r="720" spans="1:28" x14ac:dyDescent="0.25">
      <c r="A720" t="s">
        <v>2151</v>
      </c>
      <c r="B720" s="1">
        <v>45354</v>
      </c>
      <c r="C720" t="s">
        <v>2152</v>
      </c>
      <c r="D720" t="s">
        <v>2153</v>
      </c>
      <c r="E720">
        <v>39</v>
      </c>
      <c r="F720" t="s">
        <v>31</v>
      </c>
      <c r="G720" t="s">
        <v>387</v>
      </c>
      <c r="H720" t="s">
        <v>388</v>
      </c>
      <c r="I720" t="s">
        <v>74</v>
      </c>
      <c r="J720" t="s">
        <v>75</v>
      </c>
      <c r="K720">
        <v>2</v>
      </c>
      <c r="L720" s="2">
        <v>3200</v>
      </c>
      <c r="M720">
        <v>25</v>
      </c>
      <c r="N720" s="2">
        <v>6400</v>
      </c>
      <c r="O720" s="2">
        <v>1600</v>
      </c>
      <c r="P720" s="2">
        <v>4800</v>
      </c>
      <c r="Q720" s="2">
        <v>3294.37</v>
      </c>
      <c r="R720" s="2">
        <v>1505.63</v>
      </c>
      <c r="S720" t="s">
        <v>53</v>
      </c>
      <c r="T720" t="s">
        <v>54</v>
      </c>
      <c r="U720" t="s">
        <v>55</v>
      </c>
      <c r="V720" t="s">
        <v>39</v>
      </c>
      <c r="W720" t="s">
        <v>40</v>
      </c>
      <c r="X720" t="s">
        <v>67</v>
      </c>
      <c r="Y720" t="s">
        <v>56</v>
      </c>
      <c r="Z720" t="s">
        <v>144</v>
      </c>
      <c r="AA720" t="s">
        <v>44</v>
      </c>
      <c r="AB720" t="s">
        <v>44</v>
      </c>
    </row>
    <row r="721" spans="1:28" x14ac:dyDescent="0.25">
      <c r="A721" t="s">
        <v>2154</v>
      </c>
      <c r="B721" s="1">
        <v>45354</v>
      </c>
      <c r="C721" t="s">
        <v>1140</v>
      </c>
      <c r="D721" t="s">
        <v>1141</v>
      </c>
      <c r="E721">
        <v>56</v>
      </c>
      <c r="F721" t="s">
        <v>31</v>
      </c>
      <c r="G721" t="s">
        <v>141</v>
      </c>
      <c r="H721" t="s">
        <v>142</v>
      </c>
      <c r="I721" t="s">
        <v>74</v>
      </c>
      <c r="J721" t="s">
        <v>143</v>
      </c>
      <c r="K721">
        <v>1</v>
      </c>
      <c r="L721" s="2">
        <v>900</v>
      </c>
      <c r="M721">
        <v>10</v>
      </c>
      <c r="N721" s="2">
        <v>900</v>
      </c>
      <c r="O721" s="2">
        <v>90</v>
      </c>
      <c r="P721" s="2">
        <v>810</v>
      </c>
      <c r="Q721" s="2">
        <v>463.14</v>
      </c>
      <c r="R721" s="2">
        <v>346.86</v>
      </c>
      <c r="S721" t="s">
        <v>53</v>
      </c>
      <c r="T721" t="s">
        <v>65</v>
      </c>
      <c r="U721" t="s">
        <v>65</v>
      </c>
      <c r="V721" t="s">
        <v>39</v>
      </c>
      <c r="W721" t="s">
        <v>124</v>
      </c>
      <c r="X721" t="s">
        <v>41</v>
      </c>
      <c r="Y721" t="s">
        <v>42</v>
      </c>
      <c r="Z721" t="s">
        <v>107</v>
      </c>
      <c r="AA721" t="s">
        <v>44</v>
      </c>
      <c r="AB721" t="s">
        <v>44</v>
      </c>
    </row>
    <row r="722" spans="1:28" x14ac:dyDescent="0.25">
      <c r="A722" t="s">
        <v>2155</v>
      </c>
      <c r="B722" s="1">
        <v>45354</v>
      </c>
      <c r="C722" t="s">
        <v>2156</v>
      </c>
      <c r="D722" t="s">
        <v>2157</v>
      </c>
      <c r="E722">
        <v>32</v>
      </c>
      <c r="F722" t="s">
        <v>111</v>
      </c>
      <c r="G722" t="s">
        <v>243</v>
      </c>
      <c r="H722" t="s">
        <v>244</v>
      </c>
      <c r="I722" t="s">
        <v>103</v>
      </c>
      <c r="J722" t="s">
        <v>104</v>
      </c>
      <c r="K722">
        <v>1</v>
      </c>
      <c r="L722" s="2">
        <v>450</v>
      </c>
      <c r="M722">
        <v>15</v>
      </c>
      <c r="N722" s="2">
        <v>450</v>
      </c>
      <c r="O722" s="2">
        <v>67.5</v>
      </c>
      <c r="P722" s="2">
        <v>382.5</v>
      </c>
      <c r="Q722" s="2">
        <v>255.01</v>
      </c>
      <c r="R722" s="2">
        <v>127.49</v>
      </c>
      <c r="S722" t="s">
        <v>53</v>
      </c>
      <c r="T722" t="s">
        <v>37</v>
      </c>
      <c r="U722" t="s">
        <v>38</v>
      </c>
      <c r="V722" t="s">
        <v>39</v>
      </c>
      <c r="W722" t="s">
        <v>124</v>
      </c>
      <c r="X722" t="s">
        <v>41</v>
      </c>
      <c r="Y722" t="s">
        <v>56</v>
      </c>
      <c r="Z722" t="s">
        <v>43</v>
      </c>
      <c r="AA722" t="s">
        <v>68</v>
      </c>
      <c r="AB722" t="s">
        <v>44</v>
      </c>
    </row>
    <row r="723" spans="1:28" x14ac:dyDescent="0.25">
      <c r="A723" t="s">
        <v>2158</v>
      </c>
      <c r="B723" s="1">
        <v>45354</v>
      </c>
      <c r="C723" t="s">
        <v>494</v>
      </c>
      <c r="D723" t="s">
        <v>495</v>
      </c>
      <c r="E723">
        <v>51</v>
      </c>
      <c r="F723" t="s">
        <v>111</v>
      </c>
      <c r="G723" t="s">
        <v>227</v>
      </c>
      <c r="H723" t="s">
        <v>228</v>
      </c>
      <c r="I723" t="s">
        <v>74</v>
      </c>
      <c r="J723" t="s">
        <v>75</v>
      </c>
      <c r="K723">
        <v>4</v>
      </c>
      <c r="L723" s="2">
        <v>1400</v>
      </c>
      <c r="M723">
        <v>0</v>
      </c>
      <c r="N723" s="2">
        <v>5600</v>
      </c>
      <c r="O723" s="2">
        <v>0</v>
      </c>
      <c r="P723" s="2">
        <v>5600</v>
      </c>
      <c r="Q723" s="2">
        <v>3728.95</v>
      </c>
      <c r="R723" s="2">
        <v>1871.05</v>
      </c>
      <c r="S723" t="s">
        <v>53</v>
      </c>
      <c r="T723" t="s">
        <v>407</v>
      </c>
      <c r="U723" t="s">
        <v>408</v>
      </c>
      <c r="V723" t="s">
        <v>39</v>
      </c>
      <c r="W723" t="s">
        <v>83</v>
      </c>
      <c r="X723" t="s">
        <v>41</v>
      </c>
      <c r="Y723" t="s">
        <v>56</v>
      </c>
      <c r="Z723" t="s">
        <v>43</v>
      </c>
      <c r="AA723" t="s">
        <v>44</v>
      </c>
      <c r="AB723" t="s">
        <v>44</v>
      </c>
    </row>
    <row r="724" spans="1:28" x14ac:dyDescent="0.25">
      <c r="A724" t="s">
        <v>2159</v>
      </c>
      <c r="B724" s="1">
        <v>45354</v>
      </c>
      <c r="C724" t="s">
        <v>2160</v>
      </c>
      <c r="D724" t="s">
        <v>2161</v>
      </c>
      <c r="E724">
        <v>18</v>
      </c>
      <c r="F724" t="s">
        <v>31</v>
      </c>
      <c r="G724" t="s">
        <v>112</v>
      </c>
      <c r="H724" t="s">
        <v>113</v>
      </c>
      <c r="I724" t="s">
        <v>103</v>
      </c>
      <c r="J724" t="s">
        <v>104</v>
      </c>
      <c r="K724">
        <v>1</v>
      </c>
      <c r="L724" s="2">
        <v>650</v>
      </c>
      <c r="M724">
        <v>15</v>
      </c>
      <c r="N724" s="2">
        <v>650</v>
      </c>
      <c r="O724" s="2">
        <v>97.5</v>
      </c>
      <c r="P724" s="2">
        <v>552.5</v>
      </c>
      <c r="Q724" s="2">
        <v>383.16</v>
      </c>
      <c r="R724" s="2">
        <v>169.34</v>
      </c>
      <c r="S724" t="s">
        <v>53</v>
      </c>
      <c r="T724" t="s">
        <v>178</v>
      </c>
      <c r="U724" t="s">
        <v>154</v>
      </c>
      <c r="V724" t="s">
        <v>39</v>
      </c>
      <c r="W724" t="s">
        <v>40</v>
      </c>
      <c r="X724" t="s">
        <v>97</v>
      </c>
      <c r="Y724" t="s">
        <v>42</v>
      </c>
      <c r="Z724" t="s">
        <v>43</v>
      </c>
      <c r="AA724" t="s">
        <v>44</v>
      </c>
      <c r="AB724" t="s">
        <v>68</v>
      </c>
    </row>
    <row r="725" spans="1:28" x14ac:dyDescent="0.25">
      <c r="A725" t="s">
        <v>2162</v>
      </c>
      <c r="B725" s="1">
        <v>45354</v>
      </c>
      <c r="C725" t="s">
        <v>2163</v>
      </c>
      <c r="D725" t="s">
        <v>2164</v>
      </c>
      <c r="E725">
        <v>39</v>
      </c>
      <c r="F725" t="s">
        <v>111</v>
      </c>
      <c r="G725" t="s">
        <v>72</v>
      </c>
      <c r="H725" t="s">
        <v>73</v>
      </c>
      <c r="I725" t="s">
        <v>74</v>
      </c>
      <c r="J725" t="s">
        <v>75</v>
      </c>
      <c r="K725">
        <v>2</v>
      </c>
      <c r="L725" s="2">
        <v>2200</v>
      </c>
      <c r="M725">
        <v>10</v>
      </c>
      <c r="N725" s="2">
        <v>4400</v>
      </c>
      <c r="O725" s="2">
        <v>440</v>
      </c>
      <c r="P725" s="2">
        <v>3960</v>
      </c>
      <c r="Q725" s="2">
        <v>2986.51</v>
      </c>
      <c r="R725" s="2">
        <v>973.49</v>
      </c>
      <c r="S725" t="s">
        <v>53</v>
      </c>
      <c r="T725" t="s">
        <v>222</v>
      </c>
      <c r="U725" t="s">
        <v>38</v>
      </c>
      <c r="V725" t="s">
        <v>39</v>
      </c>
      <c r="W725" t="s">
        <v>137</v>
      </c>
      <c r="X725" t="s">
        <v>97</v>
      </c>
      <c r="Y725" t="s">
        <v>56</v>
      </c>
      <c r="Z725" t="s">
        <v>43</v>
      </c>
      <c r="AA725" t="s">
        <v>44</v>
      </c>
      <c r="AB725" t="s">
        <v>68</v>
      </c>
    </row>
    <row r="726" spans="1:28" x14ac:dyDescent="0.25">
      <c r="A726" t="s">
        <v>2165</v>
      </c>
      <c r="B726" s="1">
        <v>45354</v>
      </c>
      <c r="C726" t="s">
        <v>2166</v>
      </c>
      <c r="D726" t="s">
        <v>2167</v>
      </c>
      <c r="E726">
        <v>58</v>
      </c>
      <c r="F726" t="s">
        <v>111</v>
      </c>
      <c r="G726" t="s">
        <v>128</v>
      </c>
      <c r="H726" t="s">
        <v>129</v>
      </c>
      <c r="I726" t="s">
        <v>74</v>
      </c>
      <c r="J726" t="s">
        <v>130</v>
      </c>
      <c r="K726">
        <v>2</v>
      </c>
      <c r="L726" s="2">
        <v>1700</v>
      </c>
      <c r="M726">
        <v>10</v>
      </c>
      <c r="N726" s="2">
        <v>3400</v>
      </c>
      <c r="O726" s="2">
        <v>340</v>
      </c>
      <c r="P726" s="2">
        <v>3060</v>
      </c>
      <c r="Q726" s="2">
        <v>1795.23</v>
      </c>
      <c r="R726" s="2">
        <v>1264.77</v>
      </c>
      <c r="S726" t="s">
        <v>53</v>
      </c>
      <c r="T726" t="s">
        <v>153</v>
      </c>
      <c r="U726" t="s">
        <v>154</v>
      </c>
      <c r="V726" t="s">
        <v>39</v>
      </c>
      <c r="W726" t="s">
        <v>92</v>
      </c>
      <c r="X726" t="s">
        <v>97</v>
      </c>
      <c r="Y726" t="s">
        <v>56</v>
      </c>
      <c r="Z726" t="s">
        <v>43</v>
      </c>
      <c r="AA726" t="s">
        <v>44</v>
      </c>
      <c r="AB726" t="s">
        <v>44</v>
      </c>
    </row>
    <row r="727" spans="1:28" x14ac:dyDescent="0.25">
      <c r="A727" t="s">
        <v>2168</v>
      </c>
      <c r="B727" s="1">
        <v>45354</v>
      </c>
      <c r="C727" t="s">
        <v>2169</v>
      </c>
      <c r="D727" t="s">
        <v>2170</v>
      </c>
      <c r="E727">
        <v>30</v>
      </c>
      <c r="F727" t="s">
        <v>31</v>
      </c>
      <c r="G727" t="s">
        <v>112</v>
      </c>
      <c r="H727" t="s">
        <v>113</v>
      </c>
      <c r="I727" t="s">
        <v>103</v>
      </c>
      <c r="J727" t="s">
        <v>104</v>
      </c>
      <c r="K727">
        <v>2</v>
      </c>
      <c r="L727" s="2">
        <v>650</v>
      </c>
      <c r="M727">
        <v>20</v>
      </c>
      <c r="N727" s="2">
        <v>1300</v>
      </c>
      <c r="O727" s="2">
        <v>260</v>
      </c>
      <c r="P727" s="2">
        <v>1040</v>
      </c>
      <c r="Q727" s="2">
        <v>802.13</v>
      </c>
      <c r="R727" s="2">
        <v>237.87</v>
      </c>
      <c r="S727" t="s">
        <v>53</v>
      </c>
      <c r="T727" t="s">
        <v>96</v>
      </c>
      <c r="U727" t="s">
        <v>96</v>
      </c>
      <c r="V727" t="s">
        <v>39</v>
      </c>
      <c r="W727" t="s">
        <v>137</v>
      </c>
      <c r="X727" t="s">
        <v>97</v>
      </c>
      <c r="Y727" t="s">
        <v>56</v>
      </c>
      <c r="Z727" t="s">
        <v>43</v>
      </c>
      <c r="AA727" t="s">
        <v>44</v>
      </c>
      <c r="AB727" t="s">
        <v>44</v>
      </c>
    </row>
    <row r="728" spans="1:28" x14ac:dyDescent="0.25">
      <c r="A728" t="s">
        <v>2171</v>
      </c>
      <c r="B728" s="1">
        <v>45354</v>
      </c>
      <c r="C728" t="s">
        <v>1445</v>
      </c>
      <c r="D728" t="s">
        <v>1446</v>
      </c>
      <c r="E728">
        <v>39</v>
      </c>
      <c r="F728" t="s">
        <v>48</v>
      </c>
      <c r="G728" t="s">
        <v>168</v>
      </c>
      <c r="H728" t="s">
        <v>169</v>
      </c>
      <c r="I728" t="s">
        <v>62</v>
      </c>
      <c r="J728" t="s">
        <v>143</v>
      </c>
      <c r="K728">
        <v>6</v>
      </c>
      <c r="L728" s="2">
        <v>1800</v>
      </c>
      <c r="M728">
        <v>10</v>
      </c>
      <c r="N728" s="2">
        <v>10800</v>
      </c>
      <c r="O728" s="2">
        <v>1080</v>
      </c>
      <c r="P728" s="2">
        <v>9720</v>
      </c>
      <c r="Q728" s="2">
        <v>5649.24</v>
      </c>
      <c r="R728" s="2">
        <v>4070.76</v>
      </c>
      <c r="S728" t="s">
        <v>53</v>
      </c>
      <c r="T728" t="s">
        <v>153</v>
      </c>
      <c r="U728" t="s">
        <v>154</v>
      </c>
      <c r="V728" t="s">
        <v>39</v>
      </c>
      <c r="W728" t="s">
        <v>66</v>
      </c>
      <c r="X728" t="s">
        <v>97</v>
      </c>
      <c r="Y728" t="s">
        <v>56</v>
      </c>
      <c r="Z728" t="s">
        <v>43</v>
      </c>
      <c r="AA728" t="s">
        <v>44</v>
      </c>
      <c r="AB728" t="s">
        <v>44</v>
      </c>
    </row>
    <row r="729" spans="1:28" x14ac:dyDescent="0.25">
      <c r="A729" t="s">
        <v>2172</v>
      </c>
      <c r="B729" s="1">
        <v>45355</v>
      </c>
      <c r="C729" t="s">
        <v>2173</v>
      </c>
      <c r="D729" t="s">
        <v>2174</v>
      </c>
      <c r="E729">
        <v>39</v>
      </c>
      <c r="F729" t="s">
        <v>48</v>
      </c>
      <c r="G729" t="s">
        <v>366</v>
      </c>
      <c r="H729" t="s">
        <v>367</v>
      </c>
      <c r="I729" t="s">
        <v>34</v>
      </c>
      <c r="J729" t="s">
        <v>130</v>
      </c>
      <c r="K729">
        <v>2</v>
      </c>
      <c r="L729" s="2">
        <v>14500</v>
      </c>
      <c r="M729">
        <v>20</v>
      </c>
      <c r="N729" s="2">
        <v>29000</v>
      </c>
      <c r="O729" s="2">
        <v>5800</v>
      </c>
      <c r="P729" s="2">
        <v>23200</v>
      </c>
      <c r="Q729" s="2">
        <v>18347.7</v>
      </c>
      <c r="R729" s="2">
        <v>4852.3</v>
      </c>
      <c r="S729" t="s">
        <v>53</v>
      </c>
      <c r="T729" t="s">
        <v>114</v>
      </c>
      <c r="U729" t="s">
        <v>115</v>
      </c>
      <c r="V729" t="s">
        <v>39</v>
      </c>
      <c r="W729" t="s">
        <v>124</v>
      </c>
      <c r="X729" t="s">
        <v>41</v>
      </c>
      <c r="Y729" t="s">
        <v>84</v>
      </c>
      <c r="Z729" t="s">
        <v>43</v>
      </c>
      <c r="AA729" t="s">
        <v>44</v>
      </c>
      <c r="AB729" t="s">
        <v>68</v>
      </c>
    </row>
    <row r="730" spans="1:28" x14ac:dyDescent="0.25">
      <c r="A730" t="s">
        <v>2175</v>
      </c>
      <c r="B730" s="1">
        <v>45355</v>
      </c>
      <c r="C730" t="s">
        <v>995</v>
      </c>
      <c r="D730" t="s">
        <v>996</v>
      </c>
      <c r="E730">
        <v>27</v>
      </c>
      <c r="F730" t="s">
        <v>48</v>
      </c>
      <c r="G730" t="s">
        <v>119</v>
      </c>
      <c r="H730" t="s">
        <v>120</v>
      </c>
      <c r="I730" t="s">
        <v>62</v>
      </c>
      <c r="J730" t="s">
        <v>121</v>
      </c>
      <c r="K730">
        <v>2</v>
      </c>
      <c r="L730" s="2">
        <v>4800</v>
      </c>
      <c r="M730">
        <v>10</v>
      </c>
      <c r="N730" s="2">
        <v>9600</v>
      </c>
      <c r="O730" s="2">
        <v>960</v>
      </c>
      <c r="P730" s="2">
        <v>8640</v>
      </c>
      <c r="Q730" s="2">
        <v>5579.91</v>
      </c>
      <c r="R730" s="2">
        <v>3060.09</v>
      </c>
      <c r="S730" t="s">
        <v>36</v>
      </c>
      <c r="T730" t="s">
        <v>76</v>
      </c>
      <c r="U730" t="s">
        <v>77</v>
      </c>
      <c r="V730" t="s">
        <v>39</v>
      </c>
      <c r="W730" t="s">
        <v>137</v>
      </c>
      <c r="X730" t="s">
        <v>97</v>
      </c>
      <c r="Y730" t="s">
        <v>56</v>
      </c>
      <c r="Z730" t="s">
        <v>43</v>
      </c>
      <c r="AA730" t="s">
        <v>44</v>
      </c>
      <c r="AB730" t="s">
        <v>68</v>
      </c>
    </row>
    <row r="731" spans="1:28" x14ac:dyDescent="0.25">
      <c r="A731" t="s">
        <v>2176</v>
      </c>
      <c r="B731" s="1">
        <v>45355</v>
      </c>
      <c r="C731" t="s">
        <v>2177</v>
      </c>
      <c r="D731" t="s">
        <v>2178</v>
      </c>
      <c r="E731">
        <v>60</v>
      </c>
      <c r="F731" t="s">
        <v>31</v>
      </c>
      <c r="G731" t="s">
        <v>217</v>
      </c>
      <c r="H731" t="s">
        <v>218</v>
      </c>
      <c r="I731" t="s">
        <v>34</v>
      </c>
      <c r="J731" t="s">
        <v>130</v>
      </c>
      <c r="K731">
        <v>1</v>
      </c>
      <c r="L731" s="2">
        <v>28000</v>
      </c>
      <c r="M731">
        <v>5</v>
      </c>
      <c r="N731" s="2">
        <v>28000</v>
      </c>
      <c r="O731" s="2">
        <v>1400</v>
      </c>
      <c r="P731" s="2">
        <v>26600</v>
      </c>
      <c r="Q731" s="2">
        <v>19684.2</v>
      </c>
      <c r="R731" s="2">
        <v>6915.8</v>
      </c>
      <c r="S731" t="s">
        <v>53</v>
      </c>
      <c r="T731" t="s">
        <v>54</v>
      </c>
      <c r="U731" t="s">
        <v>55</v>
      </c>
      <c r="V731" t="s">
        <v>39</v>
      </c>
      <c r="W731" t="s">
        <v>124</v>
      </c>
      <c r="X731" t="s">
        <v>41</v>
      </c>
      <c r="Y731" t="s">
        <v>42</v>
      </c>
      <c r="Z731" t="s">
        <v>43</v>
      </c>
      <c r="AA731" t="s">
        <v>44</v>
      </c>
      <c r="AB731" t="s">
        <v>44</v>
      </c>
    </row>
    <row r="732" spans="1:28" x14ac:dyDescent="0.25">
      <c r="A732" t="s">
        <v>2179</v>
      </c>
      <c r="B732" s="1">
        <v>45355</v>
      </c>
      <c r="C732" t="s">
        <v>2180</v>
      </c>
      <c r="D732" t="s">
        <v>2181</v>
      </c>
      <c r="E732">
        <v>30</v>
      </c>
      <c r="F732" t="s">
        <v>31</v>
      </c>
      <c r="G732" t="s">
        <v>81</v>
      </c>
      <c r="H732" t="s">
        <v>82</v>
      </c>
      <c r="I732" t="s">
        <v>51</v>
      </c>
      <c r="J732" t="s">
        <v>52</v>
      </c>
      <c r="K732">
        <v>1</v>
      </c>
      <c r="L732" s="2">
        <v>600</v>
      </c>
      <c r="M732">
        <v>10</v>
      </c>
      <c r="N732" s="2">
        <v>600</v>
      </c>
      <c r="O732" s="2">
        <v>60</v>
      </c>
      <c r="P732" s="2">
        <v>540</v>
      </c>
      <c r="Q732" s="2">
        <v>420.75</v>
      </c>
      <c r="R732" s="2">
        <v>119.25</v>
      </c>
      <c r="S732" t="s">
        <v>64</v>
      </c>
      <c r="T732" t="s">
        <v>105</v>
      </c>
      <c r="U732" t="s">
        <v>106</v>
      </c>
      <c r="V732" t="s">
        <v>39</v>
      </c>
      <c r="W732" t="s">
        <v>66</v>
      </c>
      <c r="X732" t="s">
        <v>97</v>
      </c>
      <c r="Y732" t="s">
        <v>56</v>
      </c>
      <c r="Z732" t="s">
        <v>43</v>
      </c>
      <c r="AA732" t="s">
        <v>44</v>
      </c>
      <c r="AB732" t="s">
        <v>44</v>
      </c>
    </row>
    <row r="733" spans="1:28" x14ac:dyDescent="0.25">
      <c r="A733" t="s">
        <v>2182</v>
      </c>
      <c r="B733" s="1">
        <v>45355</v>
      </c>
      <c r="C733" t="s">
        <v>192</v>
      </c>
      <c r="D733" t="s">
        <v>193</v>
      </c>
      <c r="E733">
        <v>32</v>
      </c>
      <c r="F733" t="s">
        <v>111</v>
      </c>
      <c r="G733" t="s">
        <v>197</v>
      </c>
      <c r="H733" t="s">
        <v>198</v>
      </c>
      <c r="I733" t="s">
        <v>74</v>
      </c>
      <c r="J733" t="s">
        <v>75</v>
      </c>
      <c r="K733">
        <v>2</v>
      </c>
      <c r="L733" s="2">
        <v>2600</v>
      </c>
      <c r="M733">
        <v>15</v>
      </c>
      <c r="N733" s="2">
        <v>5200</v>
      </c>
      <c r="O733" s="2">
        <v>780</v>
      </c>
      <c r="P733" s="2">
        <v>4420</v>
      </c>
      <c r="Q733" s="2">
        <v>3429.93</v>
      </c>
      <c r="R733" s="2">
        <v>990.07</v>
      </c>
      <c r="S733" t="s">
        <v>53</v>
      </c>
      <c r="T733" t="s">
        <v>105</v>
      </c>
      <c r="U733" t="s">
        <v>106</v>
      </c>
      <c r="V733" t="s">
        <v>39</v>
      </c>
      <c r="W733" t="s">
        <v>40</v>
      </c>
      <c r="X733" t="s">
        <v>97</v>
      </c>
      <c r="Y733" t="s">
        <v>56</v>
      </c>
      <c r="Z733" t="s">
        <v>107</v>
      </c>
      <c r="AA733" t="s">
        <v>44</v>
      </c>
      <c r="AB733" t="s">
        <v>44</v>
      </c>
    </row>
    <row r="734" spans="1:28" x14ac:dyDescent="0.25">
      <c r="A734" t="s">
        <v>2183</v>
      </c>
      <c r="B734" s="1">
        <v>45355</v>
      </c>
      <c r="C734" t="s">
        <v>2184</v>
      </c>
      <c r="D734" t="s">
        <v>2185</v>
      </c>
      <c r="E734">
        <v>60</v>
      </c>
      <c r="F734" t="s">
        <v>31</v>
      </c>
      <c r="G734" t="s">
        <v>238</v>
      </c>
      <c r="H734" t="s">
        <v>239</v>
      </c>
      <c r="I734" t="s">
        <v>62</v>
      </c>
      <c r="J734" t="s">
        <v>63</v>
      </c>
      <c r="K734">
        <v>4</v>
      </c>
      <c r="L734" s="2">
        <v>6500</v>
      </c>
      <c r="M734">
        <v>15</v>
      </c>
      <c r="N734" s="2">
        <v>26000</v>
      </c>
      <c r="O734" s="2">
        <v>3900</v>
      </c>
      <c r="P734" s="2">
        <v>22100</v>
      </c>
      <c r="Q734" s="2">
        <v>14936.11</v>
      </c>
      <c r="R734" s="2">
        <v>7163.89</v>
      </c>
      <c r="S734" t="s">
        <v>36</v>
      </c>
      <c r="T734" t="s">
        <v>263</v>
      </c>
      <c r="U734" t="s">
        <v>91</v>
      </c>
      <c r="V734" t="s">
        <v>39</v>
      </c>
      <c r="W734" t="s">
        <v>66</v>
      </c>
      <c r="X734" t="s">
        <v>41</v>
      </c>
      <c r="Y734" t="s">
        <v>42</v>
      </c>
      <c r="Z734" t="s">
        <v>223</v>
      </c>
      <c r="AA734" t="s">
        <v>44</v>
      </c>
      <c r="AB734" t="s">
        <v>44</v>
      </c>
    </row>
    <row r="735" spans="1:28" x14ac:dyDescent="0.25">
      <c r="A735" t="s">
        <v>2186</v>
      </c>
      <c r="B735" s="1">
        <v>45355</v>
      </c>
      <c r="C735" t="s">
        <v>2187</v>
      </c>
      <c r="D735" t="s">
        <v>2188</v>
      </c>
      <c r="E735">
        <v>58</v>
      </c>
      <c r="F735" t="s">
        <v>31</v>
      </c>
      <c r="G735" t="s">
        <v>227</v>
      </c>
      <c r="H735" t="s">
        <v>228</v>
      </c>
      <c r="I735" t="s">
        <v>74</v>
      </c>
      <c r="J735" t="s">
        <v>75</v>
      </c>
      <c r="K735">
        <v>2</v>
      </c>
      <c r="L735" s="2">
        <v>1400</v>
      </c>
      <c r="M735">
        <v>10</v>
      </c>
      <c r="N735" s="2">
        <v>2800</v>
      </c>
      <c r="O735" s="2">
        <v>280</v>
      </c>
      <c r="P735" s="2">
        <v>2520</v>
      </c>
      <c r="Q735" s="2">
        <v>1915.33</v>
      </c>
      <c r="R735" s="2">
        <v>604.66999999999996</v>
      </c>
      <c r="S735" t="s">
        <v>64</v>
      </c>
      <c r="T735" t="s">
        <v>114</v>
      </c>
      <c r="U735" t="s">
        <v>115</v>
      </c>
      <c r="V735" t="s">
        <v>39</v>
      </c>
      <c r="W735" t="s">
        <v>40</v>
      </c>
      <c r="X735" t="s">
        <v>67</v>
      </c>
      <c r="Y735" t="s">
        <v>84</v>
      </c>
      <c r="Z735" t="s">
        <v>107</v>
      </c>
      <c r="AA735" t="s">
        <v>44</v>
      </c>
      <c r="AB735" t="s">
        <v>44</v>
      </c>
    </row>
    <row r="736" spans="1:28" x14ac:dyDescent="0.25">
      <c r="A736" t="s">
        <v>2189</v>
      </c>
      <c r="B736" s="1">
        <v>45355</v>
      </c>
      <c r="C736" t="s">
        <v>2190</v>
      </c>
      <c r="D736" t="s">
        <v>2191</v>
      </c>
      <c r="E736">
        <v>37</v>
      </c>
      <c r="F736" t="s">
        <v>31</v>
      </c>
      <c r="G736" t="s">
        <v>298</v>
      </c>
      <c r="H736" t="s">
        <v>299</v>
      </c>
      <c r="I736" t="s">
        <v>103</v>
      </c>
      <c r="J736" t="s">
        <v>104</v>
      </c>
      <c r="K736">
        <v>2</v>
      </c>
      <c r="L736" s="2">
        <v>700</v>
      </c>
      <c r="M736">
        <v>15</v>
      </c>
      <c r="N736" s="2">
        <v>1400</v>
      </c>
      <c r="O736" s="2">
        <v>210</v>
      </c>
      <c r="P736" s="2">
        <v>1190</v>
      </c>
      <c r="Q736" s="2">
        <v>860.71</v>
      </c>
      <c r="R736" s="2">
        <v>329.29</v>
      </c>
      <c r="S736" t="s">
        <v>53</v>
      </c>
      <c r="T736" t="s">
        <v>90</v>
      </c>
      <c r="U736" t="s">
        <v>91</v>
      </c>
      <c r="V736" t="s">
        <v>39</v>
      </c>
      <c r="W736" t="s">
        <v>124</v>
      </c>
      <c r="X736" t="s">
        <v>67</v>
      </c>
      <c r="Y736" t="s">
        <v>42</v>
      </c>
      <c r="Z736" t="s">
        <v>43</v>
      </c>
      <c r="AA736" t="s">
        <v>44</v>
      </c>
      <c r="AB736" t="s">
        <v>44</v>
      </c>
    </row>
    <row r="737" spans="1:28" x14ac:dyDescent="0.25">
      <c r="A737" t="s">
        <v>2192</v>
      </c>
      <c r="B737" s="1">
        <v>45355</v>
      </c>
      <c r="C737" t="s">
        <v>2193</v>
      </c>
      <c r="D737" t="s">
        <v>2194</v>
      </c>
      <c r="E737">
        <v>60</v>
      </c>
      <c r="F737" t="s">
        <v>111</v>
      </c>
      <c r="G737" t="s">
        <v>227</v>
      </c>
      <c r="H737" t="s">
        <v>228</v>
      </c>
      <c r="I737" t="s">
        <v>74</v>
      </c>
      <c r="J737" t="s">
        <v>75</v>
      </c>
      <c r="K737">
        <v>1</v>
      </c>
      <c r="L737" s="2">
        <v>1400</v>
      </c>
      <c r="M737">
        <v>15</v>
      </c>
      <c r="N737" s="2">
        <v>1400</v>
      </c>
      <c r="O737" s="2">
        <v>210</v>
      </c>
      <c r="P737" s="2">
        <v>1190</v>
      </c>
      <c r="Q737" s="2">
        <v>918.39</v>
      </c>
      <c r="R737" s="2">
        <v>271.61</v>
      </c>
      <c r="S737" t="s">
        <v>53</v>
      </c>
      <c r="T737" t="s">
        <v>398</v>
      </c>
      <c r="U737" t="s">
        <v>399</v>
      </c>
      <c r="V737" t="s">
        <v>39</v>
      </c>
      <c r="W737" t="s">
        <v>83</v>
      </c>
      <c r="X737" t="s">
        <v>41</v>
      </c>
      <c r="Y737" t="s">
        <v>42</v>
      </c>
      <c r="Z737" t="s">
        <v>43</v>
      </c>
      <c r="AA737" t="s">
        <v>44</v>
      </c>
      <c r="AB737" t="s">
        <v>44</v>
      </c>
    </row>
    <row r="738" spans="1:28" x14ac:dyDescent="0.25">
      <c r="A738" t="s">
        <v>2195</v>
      </c>
      <c r="B738" s="1">
        <v>45355</v>
      </c>
      <c r="C738" t="s">
        <v>2196</v>
      </c>
      <c r="D738" t="s">
        <v>2197</v>
      </c>
      <c r="E738">
        <v>46</v>
      </c>
      <c r="F738" t="s">
        <v>31</v>
      </c>
      <c r="G738" t="s">
        <v>280</v>
      </c>
      <c r="H738" t="s">
        <v>281</v>
      </c>
      <c r="I738" t="s">
        <v>62</v>
      </c>
      <c r="J738" t="s">
        <v>190</v>
      </c>
      <c r="K738">
        <v>1</v>
      </c>
      <c r="L738" s="2">
        <v>700</v>
      </c>
      <c r="M738">
        <v>10</v>
      </c>
      <c r="N738" s="2">
        <v>700</v>
      </c>
      <c r="O738" s="2">
        <v>70</v>
      </c>
      <c r="P738" s="2">
        <v>630</v>
      </c>
      <c r="Q738" s="2">
        <v>435.72</v>
      </c>
      <c r="R738" s="2">
        <v>194.28</v>
      </c>
      <c r="S738" t="s">
        <v>64</v>
      </c>
      <c r="T738" t="s">
        <v>65</v>
      </c>
      <c r="U738" t="s">
        <v>65</v>
      </c>
      <c r="V738" t="s">
        <v>39</v>
      </c>
      <c r="W738" t="s">
        <v>124</v>
      </c>
      <c r="X738" t="s">
        <v>41</v>
      </c>
      <c r="Y738" t="s">
        <v>56</v>
      </c>
      <c r="Z738" t="s">
        <v>43</v>
      </c>
      <c r="AA738" t="s">
        <v>44</v>
      </c>
      <c r="AB738" t="s">
        <v>44</v>
      </c>
    </row>
    <row r="739" spans="1:28" x14ac:dyDescent="0.25">
      <c r="A739" t="s">
        <v>2198</v>
      </c>
      <c r="B739" s="1">
        <v>45355</v>
      </c>
      <c r="C739" t="s">
        <v>597</v>
      </c>
      <c r="D739" t="s">
        <v>598</v>
      </c>
      <c r="E739">
        <v>43</v>
      </c>
      <c r="F739" t="s">
        <v>111</v>
      </c>
      <c r="G739" t="s">
        <v>168</v>
      </c>
      <c r="H739" t="s">
        <v>169</v>
      </c>
      <c r="I739" t="s">
        <v>62</v>
      </c>
      <c r="J739" t="s">
        <v>143</v>
      </c>
      <c r="K739">
        <v>1</v>
      </c>
      <c r="L739" s="2">
        <v>1800</v>
      </c>
      <c r="M739">
        <v>15</v>
      </c>
      <c r="N739" s="2">
        <v>1800</v>
      </c>
      <c r="O739" s="2">
        <v>270</v>
      </c>
      <c r="P739" s="2">
        <v>1530</v>
      </c>
      <c r="Q739" s="2">
        <v>1017</v>
      </c>
      <c r="R739" s="2">
        <v>513</v>
      </c>
      <c r="S739" t="s">
        <v>36</v>
      </c>
      <c r="T739" t="s">
        <v>76</v>
      </c>
      <c r="U739" t="s">
        <v>77</v>
      </c>
      <c r="V739" t="s">
        <v>39</v>
      </c>
      <c r="W739" t="s">
        <v>40</v>
      </c>
      <c r="X739" t="s">
        <v>97</v>
      </c>
      <c r="Y739" t="s">
        <v>56</v>
      </c>
      <c r="Z739" t="s">
        <v>43</v>
      </c>
      <c r="AA739" t="s">
        <v>44</v>
      </c>
      <c r="AB739" t="s">
        <v>44</v>
      </c>
    </row>
    <row r="740" spans="1:28" x14ac:dyDescent="0.25">
      <c r="A740" t="s">
        <v>2199</v>
      </c>
      <c r="B740" s="1">
        <v>45355</v>
      </c>
      <c r="C740" t="s">
        <v>2200</v>
      </c>
      <c r="D740" t="s">
        <v>2201</v>
      </c>
      <c r="E740">
        <v>25</v>
      </c>
      <c r="F740" t="s">
        <v>48</v>
      </c>
      <c r="G740" t="s">
        <v>285</v>
      </c>
      <c r="H740" t="s">
        <v>286</v>
      </c>
      <c r="I740" t="s">
        <v>34</v>
      </c>
      <c r="J740" t="s">
        <v>121</v>
      </c>
      <c r="K740">
        <v>1</v>
      </c>
      <c r="L740" s="2">
        <v>3200</v>
      </c>
      <c r="M740">
        <v>15</v>
      </c>
      <c r="N740" s="2">
        <v>3200</v>
      </c>
      <c r="O740" s="2">
        <v>480</v>
      </c>
      <c r="P740" s="2">
        <v>2720</v>
      </c>
      <c r="Q740" s="2">
        <v>2073.7399999999998</v>
      </c>
      <c r="R740" s="2">
        <v>646.26</v>
      </c>
      <c r="S740" t="s">
        <v>53</v>
      </c>
      <c r="T740" t="s">
        <v>114</v>
      </c>
      <c r="U740" t="s">
        <v>115</v>
      </c>
      <c r="V740" t="s">
        <v>39</v>
      </c>
      <c r="W740" t="s">
        <v>124</v>
      </c>
      <c r="X740" t="s">
        <v>67</v>
      </c>
      <c r="Y740" t="s">
        <v>42</v>
      </c>
      <c r="Z740" t="s">
        <v>43</v>
      </c>
      <c r="AA740" t="s">
        <v>44</v>
      </c>
      <c r="AB740" t="s">
        <v>44</v>
      </c>
    </row>
    <row r="741" spans="1:28" x14ac:dyDescent="0.25">
      <c r="A741" t="s">
        <v>2202</v>
      </c>
      <c r="B741" s="1">
        <v>45355</v>
      </c>
      <c r="C741" t="s">
        <v>1780</v>
      </c>
      <c r="D741" t="s">
        <v>1781</v>
      </c>
      <c r="E741">
        <v>37</v>
      </c>
      <c r="F741" t="s">
        <v>31</v>
      </c>
      <c r="G741" t="s">
        <v>49</v>
      </c>
      <c r="H741" t="s">
        <v>50</v>
      </c>
      <c r="I741" t="s">
        <v>51</v>
      </c>
      <c r="J741" t="s">
        <v>52</v>
      </c>
      <c r="K741">
        <v>4</v>
      </c>
      <c r="L741" s="2">
        <v>500</v>
      </c>
      <c r="M741">
        <v>5</v>
      </c>
      <c r="N741" s="2">
        <v>2000</v>
      </c>
      <c r="O741" s="2">
        <v>100</v>
      </c>
      <c r="P741" s="2">
        <v>1900</v>
      </c>
      <c r="Q741" s="2">
        <v>1194.3</v>
      </c>
      <c r="R741" s="2">
        <v>705.7</v>
      </c>
      <c r="S741" t="s">
        <v>36</v>
      </c>
      <c r="T741" t="s">
        <v>54</v>
      </c>
      <c r="U741" t="s">
        <v>55</v>
      </c>
      <c r="V741" t="s">
        <v>39</v>
      </c>
      <c r="W741" t="s">
        <v>124</v>
      </c>
      <c r="X741" t="s">
        <v>67</v>
      </c>
      <c r="Y741" t="s">
        <v>56</v>
      </c>
      <c r="Z741" t="s">
        <v>223</v>
      </c>
      <c r="AA741" t="s">
        <v>44</v>
      </c>
      <c r="AB741" t="s">
        <v>44</v>
      </c>
    </row>
    <row r="742" spans="1:28" x14ac:dyDescent="0.25">
      <c r="A742" t="s">
        <v>2203</v>
      </c>
      <c r="B742" s="1">
        <v>45355</v>
      </c>
      <c r="C742" t="s">
        <v>2204</v>
      </c>
      <c r="D742" t="s">
        <v>2205</v>
      </c>
      <c r="E742">
        <v>38</v>
      </c>
      <c r="F742" t="s">
        <v>111</v>
      </c>
      <c r="G742" t="s">
        <v>60</v>
      </c>
      <c r="H742" t="s">
        <v>61</v>
      </c>
      <c r="I742" t="s">
        <v>62</v>
      </c>
      <c r="J742" t="s">
        <v>63</v>
      </c>
      <c r="K742">
        <v>1</v>
      </c>
      <c r="L742" s="2">
        <v>3500</v>
      </c>
      <c r="M742">
        <v>15</v>
      </c>
      <c r="N742" s="2">
        <v>3500</v>
      </c>
      <c r="O742" s="2">
        <v>525</v>
      </c>
      <c r="P742" s="2">
        <v>2975</v>
      </c>
      <c r="Q742" s="2">
        <v>2396.3000000000002</v>
      </c>
      <c r="R742" s="2">
        <v>578.70000000000005</v>
      </c>
      <c r="S742" t="s">
        <v>53</v>
      </c>
      <c r="T742" t="s">
        <v>90</v>
      </c>
      <c r="U742" t="s">
        <v>91</v>
      </c>
      <c r="V742" t="s">
        <v>39</v>
      </c>
      <c r="W742" t="s">
        <v>83</v>
      </c>
      <c r="X742" t="s">
        <v>97</v>
      </c>
      <c r="Y742" t="s">
        <v>56</v>
      </c>
      <c r="Z742" t="s">
        <v>223</v>
      </c>
      <c r="AA742" t="s">
        <v>44</v>
      </c>
      <c r="AB742" t="s">
        <v>44</v>
      </c>
    </row>
    <row r="743" spans="1:28" x14ac:dyDescent="0.25">
      <c r="A743" t="s">
        <v>2206</v>
      </c>
      <c r="B743" s="1">
        <v>45356</v>
      </c>
      <c r="C743" t="s">
        <v>2207</v>
      </c>
      <c r="D743" t="s">
        <v>2208</v>
      </c>
      <c r="E743">
        <v>33</v>
      </c>
      <c r="F743" t="s">
        <v>31</v>
      </c>
      <c r="G743" t="s">
        <v>227</v>
      </c>
      <c r="H743" t="s">
        <v>228</v>
      </c>
      <c r="I743" t="s">
        <v>74</v>
      </c>
      <c r="J743" t="s">
        <v>75</v>
      </c>
      <c r="K743">
        <v>1</v>
      </c>
      <c r="L743" s="2">
        <v>1400</v>
      </c>
      <c r="M743">
        <v>20</v>
      </c>
      <c r="N743" s="2">
        <v>1400</v>
      </c>
      <c r="O743" s="2">
        <v>280</v>
      </c>
      <c r="P743" s="2">
        <v>1120</v>
      </c>
      <c r="Q743" s="2">
        <v>786.7</v>
      </c>
      <c r="R743" s="2">
        <v>333.3</v>
      </c>
      <c r="S743" t="s">
        <v>36</v>
      </c>
      <c r="T743" t="s">
        <v>578</v>
      </c>
      <c r="U743" t="s">
        <v>579</v>
      </c>
      <c r="V743" t="s">
        <v>39</v>
      </c>
      <c r="W743" t="s">
        <v>83</v>
      </c>
      <c r="X743" t="s">
        <v>97</v>
      </c>
      <c r="Y743" t="s">
        <v>42</v>
      </c>
      <c r="Z743" t="s">
        <v>43</v>
      </c>
      <c r="AA743" t="s">
        <v>68</v>
      </c>
      <c r="AB743" t="s">
        <v>44</v>
      </c>
    </row>
    <row r="744" spans="1:28" x14ac:dyDescent="0.25">
      <c r="A744" t="s">
        <v>2209</v>
      </c>
      <c r="B744" s="1">
        <v>45356</v>
      </c>
      <c r="C744" t="s">
        <v>2210</v>
      </c>
      <c r="D744" t="s">
        <v>2211</v>
      </c>
      <c r="E744">
        <v>58</v>
      </c>
      <c r="F744" t="s">
        <v>31</v>
      </c>
      <c r="G744" t="s">
        <v>344</v>
      </c>
      <c r="H744" t="s">
        <v>345</v>
      </c>
      <c r="I744" t="s">
        <v>34</v>
      </c>
      <c r="J744" t="s">
        <v>121</v>
      </c>
      <c r="K744">
        <v>3</v>
      </c>
      <c r="L744" s="2">
        <v>1600</v>
      </c>
      <c r="M744">
        <v>20</v>
      </c>
      <c r="N744" s="2">
        <v>4800</v>
      </c>
      <c r="O744" s="2">
        <v>960</v>
      </c>
      <c r="P744" s="2">
        <v>3840</v>
      </c>
      <c r="Q744" s="2">
        <v>2824.85</v>
      </c>
      <c r="R744" s="2">
        <v>1015.15</v>
      </c>
      <c r="S744" t="s">
        <v>36</v>
      </c>
      <c r="T744" t="s">
        <v>105</v>
      </c>
      <c r="U744" t="s">
        <v>106</v>
      </c>
      <c r="V744" t="s">
        <v>39</v>
      </c>
      <c r="W744" t="s">
        <v>92</v>
      </c>
      <c r="X744" t="s">
        <v>41</v>
      </c>
      <c r="Y744" t="s">
        <v>84</v>
      </c>
      <c r="Z744" t="s">
        <v>43</v>
      </c>
      <c r="AA744" t="s">
        <v>44</v>
      </c>
      <c r="AB744" t="s">
        <v>44</v>
      </c>
    </row>
    <row r="745" spans="1:28" x14ac:dyDescent="0.25">
      <c r="A745" t="s">
        <v>2212</v>
      </c>
      <c r="B745" s="1">
        <v>45356</v>
      </c>
      <c r="C745" t="s">
        <v>2213</v>
      </c>
      <c r="D745" t="s">
        <v>2214</v>
      </c>
      <c r="E745">
        <v>55</v>
      </c>
      <c r="F745" t="s">
        <v>111</v>
      </c>
      <c r="G745" t="s">
        <v>158</v>
      </c>
      <c r="H745" t="s">
        <v>159</v>
      </c>
      <c r="I745" t="s">
        <v>51</v>
      </c>
      <c r="J745" t="s">
        <v>52</v>
      </c>
      <c r="K745">
        <v>2</v>
      </c>
      <c r="L745" s="2">
        <v>650</v>
      </c>
      <c r="M745">
        <v>25</v>
      </c>
      <c r="N745" s="2">
        <v>1300</v>
      </c>
      <c r="O745" s="2">
        <v>325</v>
      </c>
      <c r="P745" s="2">
        <v>975</v>
      </c>
      <c r="Q745" s="2">
        <v>693.34</v>
      </c>
      <c r="R745" s="2">
        <v>281.66000000000003</v>
      </c>
      <c r="S745" t="s">
        <v>53</v>
      </c>
      <c r="T745" t="s">
        <v>263</v>
      </c>
      <c r="U745" t="s">
        <v>91</v>
      </c>
      <c r="V745" t="s">
        <v>39</v>
      </c>
      <c r="W745" t="s">
        <v>137</v>
      </c>
      <c r="X745" t="s">
        <v>97</v>
      </c>
      <c r="Y745" t="s">
        <v>56</v>
      </c>
      <c r="Z745" t="s">
        <v>223</v>
      </c>
      <c r="AA745" t="s">
        <v>44</v>
      </c>
      <c r="AB745" t="s">
        <v>44</v>
      </c>
    </row>
    <row r="746" spans="1:28" x14ac:dyDescent="0.25">
      <c r="A746" t="s">
        <v>2215</v>
      </c>
      <c r="B746" s="1">
        <v>45356</v>
      </c>
      <c r="C746" t="s">
        <v>2216</v>
      </c>
      <c r="D746" t="s">
        <v>2217</v>
      </c>
      <c r="E746">
        <v>30</v>
      </c>
      <c r="F746" t="s">
        <v>48</v>
      </c>
      <c r="G746" t="s">
        <v>81</v>
      </c>
      <c r="H746" t="s">
        <v>82</v>
      </c>
      <c r="I746" t="s">
        <v>51</v>
      </c>
      <c r="J746" t="s">
        <v>52</v>
      </c>
      <c r="K746">
        <v>2</v>
      </c>
      <c r="L746" s="2">
        <v>600</v>
      </c>
      <c r="M746">
        <v>5</v>
      </c>
      <c r="N746" s="2">
        <v>1200</v>
      </c>
      <c r="O746" s="2">
        <v>60</v>
      </c>
      <c r="P746" s="2">
        <v>1140</v>
      </c>
      <c r="Q746" s="2">
        <v>651.36</v>
      </c>
      <c r="R746" s="2">
        <v>488.64</v>
      </c>
      <c r="S746" t="s">
        <v>53</v>
      </c>
      <c r="T746" t="s">
        <v>578</v>
      </c>
      <c r="U746" t="s">
        <v>579</v>
      </c>
      <c r="V746" t="s">
        <v>39</v>
      </c>
      <c r="W746" t="s">
        <v>137</v>
      </c>
      <c r="X746" t="s">
        <v>97</v>
      </c>
      <c r="Y746" t="s">
        <v>56</v>
      </c>
      <c r="Z746" t="s">
        <v>508</v>
      </c>
      <c r="AA746" t="s">
        <v>44</v>
      </c>
      <c r="AB746" t="s">
        <v>44</v>
      </c>
    </row>
    <row r="747" spans="1:28" x14ac:dyDescent="0.25">
      <c r="A747" t="s">
        <v>2218</v>
      </c>
      <c r="B747" s="1">
        <v>45356</v>
      </c>
      <c r="C747" t="s">
        <v>2219</v>
      </c>
      <c r="D747" t="s">
        <v>2220</v>
      </c>
      <c r="E747">
        <v>46</v>
      </c>
      <c r="F747" t="s">
        <v>31</v>
      </c>
      <c r="G747" t="s">
        <v>227</v>
      </c>
      <c r="H747" t="s">
        <v>228</v>
      </c>
      <c r="I747" t="s">
        <v>74</v>
      </c>
      <c r="J747" t="s">
        <v>75</v>
      </c>
      <c r="K747">
        <v>1</v>
      </c>
      <c r="L747" s="2">
        <v>1400</v>
      </c>
      <c r="M747">
        <v>25</v>
      </c>
      <c r="N747" s="2">
        <v>1400</v>
      </c>
      <c r="O747" s="2">
        <v>350</v>
      </c>
      <c r="P747" s="2">
        <v>1050</v>
      </c>
      <c r="Q747" s="2">
        <v>611.02</v>
      </c>
      <c r="R747" s="2">
        <v>438.98</v>
      </c>
      <c r="S747" t="s">
        <v>53</v>
      </c>
      <c r="T747" t="s">
        <v>37</v>
      </c>
      <c r="U747" t="s">
        <v>38</v>
      </c>
      <c r="V747" t="s">
        <v>39</v>
      </c>
      <c r="W747" t="s">
        <v>83</v>
      </c>
      <c r="X747" t="s">
        <v>41</v>
      </c>
      <c r="Y747" t="s">
        <v>56</v>
      </c>
      <c r="Z747" t="s">
        <v>43</v>
      </c>
      <c r="AA747" t="s">
        <v>68</v>
      </c>
      <c r="AB747" t="s">
        <v>44</v>
      </c>
    </row>
    <row r="748" spans="1:28" x14ac:dyDescent="0.25">
      <c r="A748" t="s">
        <v>2221</v>
      </c>
      <c r="B748" s="1">
        <v>45356</v>
      </c>
      <c r="C748" t="s">
        <v>2222</v>
      </c>
      <c r="D748" t="s">
        <v>2223</v>
      </c>
      <c r="E748">
        <v>28</v>
      </c>
      <c r="F748" t="s">
        <v>31</v>
      </c>
      <c r="G748" t="s">
        <v>134</v>
      </c>
      <c r="H748" t="s">
        <v>135</v>
      </c>
      <c r="I748" t="s">
        <v>62</v>
      </c>
      <c r="J748" t="s">
        <v>130</v>
      </c>
      <c r="K748">
        <v>1</v>
      </c>
      <c r="L748" s="2">
        <v>8500</v>
      </c>
      <c r="M748">
        <v>10</v>
      </c>
      <c r="N748" s="2">
        <v>8500</v>
      </c>
      <c r="O748" s="2">
        <v>850</v>
      </c>
      <c r="P748" s="2">
        <v>7650</v>
      </c>
      <c r="Q748" s="2">
        <v>4668.47</v>
      </c>
      <c r="R748" s="2">
        <v>2981.53</v>
      </c>
      <c r="S748" t="s">
        <v>36</v>
      </c>
      <c r="T748" t="s">
        <v>90</v>
      </c>
      <c r="U748" t="s">
        <v>91</v>
      </c>
      <c r="V748" t="s">
        <v>39</v>
      </c>
      <c r="W748" t="s">
        <v>66</v>
      </c>
      <c r="X748" t="s">
        <v>97</v>
      </c>
      <c r="Y748" t="s">
        <v>84</v>
      </c>
      <c r="Z748" t="s">
        <v>43</v>
      </c>
      <c r="AA748" t="s">
        <v>44</v>
      </c>
      <c r="AB748" t="s">
        <v>44</v>
      </c>
    </row>
    <row r="749" spans="1:28" x14ac:dyDescent="0.25">
      <c r="A749" t="s">
        <v>2224</v>
      </c>
      <c r="B749" s="1">
        <v>45356</v>
      </c>
      <c r="C749" t="s">
        <v>1811</v>
      </c>
      <c r="D749" t="s">
        <v>1812</v>
      </c>
      <c r="E749">
        <v>57</v>
      </c>
      <c r="F749" t="s">
        <v>48</v>
      </c>
      <c r="G749" t="s">
        <v>168</v>
      </c>
      <c r="H749" t="s">
        <v>169</v>
      </c>
      <c r="I749" t="s">
        <v>62</v>
      </c>
      <c r="J749" t="s">
        <v>143</v>
      </c>
      <c r="K749">
        <v>3</v>
      </c>
      <c r="L749" s="2">
        <v>1800</v>
      </c>
      <c r="M749">
        <v>0</v>
      </c>
      <c r="N749" s="2">
        <v>5400</v>
      </c>
      <c r="O749" s="2">
        <v>0</v>
      </c>
      <c r="P749" s="2">
        <v>5400</v>
      </c>
      <c r="Q749" s="2">
        <v>4033.31</v>
      </c>
      <c r="R749" s="2">
        <v>1366.69</v>
      </c>
      <c r="S749" t="s">
        <v>36</v>
      </c>
      <c r="T749" t="s">
        <v>290</v>
      </c>
      <c r="U749" t="s">
        <v>291</v>
      </c>
      <c r="V749" t="s">
        <v>39</v>
      </c>
      <c r="W749" t="s">
        <v>137</v>
      </c>
      <c r="X749" t="s">
        <v>41</v>
      </c>
      <c r="Y749" t="s">
        <v>56</v>
      </c>
      <c r="Z749" t="s">
        <v>43</v>
      </c>
      <c r="AA749" t="s">
        <v>44</v>
      </c>
      <c r="AB749" t="s">
        <v>44</v>
      </c>
    </row>
    <row r="750" spans="1:28" x14ac:dyDescent="0.25">
      <c r="A750" t="s">
        <v>2225</v>
      </c>
      <c r="B750" s="1">
        <v>45356</v>
      </c>
      <c r="C750" t="s">
        <v>2226</v>
      </c>
      <c r="D750" t="s">
        <v>2227</v>
      </c>
      <c r="E750">
        <v>25</v>
      </c>
      <c r="F750" t="s">
        <v>48</v>
      </c>
      <c r="G750" t="s">
        <v>387</v>
      </c>
      <c r="H750" t="s">
        <v>388</v>
      </c>
      <c r="I750" t="s">
        <v>74</v>
      </c>
      <c r="J750" t="s">
        <v>75</v>
      </c>
      <c r="K750">
        <v>2</v>
      </c>
      <c r="L750" s="2">
        <v>3200</v>
      </c>
      <c r="M750">
        <v>20</v>
      </c>
      <c r="N750" s="2">
        <v>6400</v>
      </c>
      <c r="O750" s="2">
        <v>1280</v>
      </c>
      <c r="P750" s="2">
        <v>5120</v>
      </c>
      <c r="Q750" s="2">
        <v>4192.1499999999996</v>
      </c>
      <c r="R750" s="2">
        <v>927.85</v>
      </c>
      <c r="S750" t="s">
        <v>53</v>
      </c>
      <c r="T750" t="s">
        <v>37</v>
      </c>
      <c r="U750" t="s">
        <v>38</v>
      </c>
      <c r="V750" t="s">
        <v>39</v>
      </c>
      <c r="W750" t="s">
        <v>83</v>
      </c>
      <c r="X750" t="s">
        <v>67</v>
      </c>
      <c r="Y750" t="s">
        <v>56</v>
      </c>
      <c r="Z750" t="s">
        <v>43</v>
      </c>
      <c r="AA750" t="s">
        <v>44</v>
      </c>
      <c r="AB750" t="s">
        <v>44</v>
      </c>
    </row>
    <row r="751" spans="1:28" x14ac:dyDescent="0.25">
      <c r="A751" t="s">
        <v>2228</v>
      </c>
      <c r="B751" s="1">
        <v>45356</v>
      </c>
      <c r="C751" t="s">
        <v>2229</v>
      </c>
      <c r="D751" t="s">
        <v>2230</v>
      </c>
      <c r="E751">
        <v>60</v>
      </c>
      <c r="F751" t="s">
        <v>31</v>
      </c>
      <c r="G751" t="s">
        <v>318</v>
      </c>
      <c r="H751" t="s">
        <v>319</v>
      </c>
      <c r="I751" t="s">
        <v>34</v>
      </c>
      <c r="J751" t="s">
        <v>190</v>
      </c>
      <c r="K751">
        <v>2</v>
      </c>
      <c r="L751" s="2">
        <v>2500</v>
      </c>
      <c r="M751">
        <v>15</v>
      </c>
      <c r="N751" s="2">
        <v>5000</v>
      </c>
      <c r="O751" s="2">
        <v>750</v>
      </c>
      <c r="P751" s="2">
        <v>4250</v>
      </c>
      <c r="Q751" s="2">
        <v>2976.12</v>
      </c>
      <c r="R751" s="2">
        <v>1273.8800000000001</v>
      </c>
      <c r="S751" t="s">
        <v>53</v>
      </c>
      <c r="T751" t="s">
        <v>407</v>
      </c>
      <c r="U751" t="s">
        <v>408</v>
      </c>
      <c r="V751" t="s">
        <v>39</v>
      </c>
      <c r="W751" t="s">
        <v>92</v>
      </c>
      <c r="X751" t="s">
        <v>41</v>
      </c>
      <c r="Y751" t="s">
        <v>56</v>
      </c>
      <c r="Z751" t="s">
        <v>43</v>
      </c>
      <c r="AA751" t="s">
        <v>44</v>
      </c>
      <c r="AB751" t="s">
        <v>44</v>
      </c>
    </row>
    <row r="752" spans="1:28" x14ac:dyDescent="0.25">
      <c r="A752" t="s">
        <v>2231</v>
      </c>
      <c r="B752" s="1">
        <v>45356</v>
      </c>
      <c r="C752" t="s">
        <v>2232</v>
      </c>
      <c r="D752" t="s">
        <v>2233</v>
      </c>
      <c r="E752">
        <v>40</v>
      </c>
      <c r="F752" t="s">
        <v>31</v>
      </c>
      <c r="G752" t="s">
        <v>197</v>
      </c>
      <c r="H752" t="s">
        <v>198</v>
      </c>
      <c r="I752" t="s">
        <v>74</v>
      </c>
      <c r="J752" t="s">
        <v>75</v>
      </c>
      <c r="K752">
        <v>1</v>
      </c>
      <c r="L752" s="2">
        <v>2600</v>
      </c>
      <c r="M752">
        <v>25</v>
      </c>
      <c r="N752" s="2">
        <v>2600</v>
      </c>
      <c r="O752" s="2">
        <v>650</v>
      </c>
      <c r="P752" s="2">
        <v>1950</v>
      </c>
      <c r="Q752" s="2">
        <v>1418.33</v>
      </c>
      <c r="R752" s="2">
        <v>531.66999999999996</v>
      </c>
      <c r="S752" t="s">
        <v>36</v>
      </c>
      <c r="T752" t="s">
        <v>136</v>
      </c>
      <c r="U752" t="s">
        <v>38</v>
      </c>
      <c r="V752" t="s">
        <v>39</v>
      </c>
      <c r="W752" t="s">
        <v>83</v>
      </c>
      <c r="X752" t="s">
        <v>67</v>
      </c>
      <c r="Y752" t="s">
        <v>56</v>
      </c>
      <c r="Z752" t="s">
        <v>43</v>
      </c>
      <c r="AA752" t="s">
        <v>44</v>
      </c>
      <c r="AB752" t="s">
        <v>44</v>
      </c>
    </row>
    <row r="753" spans="1:28" x14ac:dyDescent="0.25">
      <c r="A753" t="s">
        <v>2234</v>
      </c>
      <c r="B753" s="1">
        <v>45356</v>
      </c>
      <c r="C753" t="s">
        <v>2235</v>
      </c>
      <c r="D753" t="s">
        <v>2236</v>
      </c>
      <c r="E753">
        <v>36</v>
      </c>
      <c r="F753" t="s">
        <v>31</v>
      </c>
      <c r="G753" t="s">
        <v>285</v>
      </c>
      <c r="H753" t="s">
        <v>286</v>
      </c>
      <c r="I753" t="s">
        <v>34</v>
      </c>
      <c r="J753" t="s">
        <v>121</v>
      </c>
      <c r="K753">
        <v>1</v>
      </c>
      <c r="L753" s="2">
        <v>3200</v>
      </c>
      <c r="M753">
        <v>0</v>
      </c>
      <c r="N753" s="2">
        <v>3200</v>
      </c>
      <c r="O753" s="2">
        <v>0</v>
      </c>
      <c r="P753" s="2">
        <v>3200</v>
      </c>
      <c r="Q753" s="2">
        <v>2574.7399999999998</v>
      </c>
      <c r="R753" s="2">
        <v>625.26</v>
      </c>
      <c r="S753" t="s">
        <v>36</v>
      </c>
      <c r="T753" t="s">
        <v>178</v>
      </c>
      <c r="U753" t="s">
        <v>154</v>
      </c>
      <c r="V753" t="s">
        <v>39</v>
      </c>
      <c r="W753" t="s">
        <v>40</v>
      </c>
      <c r="X753" t="s">
        <v>67</v>
      </c>
      <c r="Y753" t="s">
        <v>56</v>
      </c>
      <c r="Z753" t="s">
        <v>43</v>
      </c>
      <c r="AA753" t="s">
        <v>44</v>
      </c>
      <c r="AB753" t="s">
        <v>44</v>
      </c>
    </row>
    <row r="754" spans="1:28" x14ac:dyDescent="0.25">
      <c r="A754" t="s">
        <v>2237</v>
      </c>
      <c r="B754" s="1">
        <v>45356</v>
      </c>
      <c r="C754" t="s">
        <v>2238</v>
      </c>
      <c r="D754" t="s">
        <v>2239</v>
      </c>
      <c r="E754">
        <v>55</v>
      </c>
      <c r="F754" t="s">
        <v>111</v>
      </c>
      <c r="G754" t="s">
        <v>197</v>
      </c>
      <c r="H754" t="s">
        <v>198</v>
      </c>
      <c r="I754" t="s">
        <v>74</v>
      </c>
      <c r="J754" t="s">
        <v>75</v>
      </c>
      <c r="K754">
        <v>1</v>
      </c>
      <c r="L754" s="2">
        <v>2600</v>
      </c>
      <c r="M754">
        <v>5</v>
      </c>
      <c r="N754" s="2">
        <v>2600</v>
      </c>
      <c r="O754" s="2">
        <v>130</v>
      </c>
      <c r="P754" s="2">
        <v>2470</v>
      </c>
      <c r="Q754" s="2">
        <v>1440.5</v>
      </c>
      <c r="R754" s="2">
        <v>1029.5</v>
      </c>
      <c r="S754" t="s">
        <v>36</v>
      </c>
      <c r="T754" t="s">
        <v>275</v>
      </c>
      <c r="U754" t="s">
        <v>123</v>
      </c>
      <c r="V754" t="s">
        <v>39</v>
      </c>
      <c r="W754" t="s">
        <v>124</v>
      </c>
      <c r="X754" t="s">
        <v>97</v>
      </c>
      <c r="Y754" t="s">
        <v>56</v>
      </c>
      <c r="Z754" t="s">
        <v>43</v>
      </c>
      <c r="AA754" t="s">
        <v>44</v>
      </c>
      <c r="AB754" t="s">
        <v>44</v>
      </c>
    </row>
    <row r="755" spans="1:28" x14ac:dyDescent="0.25">
      <c r="A755" t="s">
        <v>2240</v>
      </c>
      <c r="B755" s="1">
        <v>45357</v>
      </c>
      <c r="C755" t="s">
        <v>1283</v>
      </c>
      <c r="D755" t="s">
        <v>1284</v>
      </c>
      <c r="E755">
        <v>22</v>
      </c>
      <c r="F755" t="s">
        <v>48</v>
      </c>
      <c r="G755" t="s">
        <v>207</v>
      </c>
      <c r="H755" t="s">
        <v>208</v>
      </c>
      <c r="I755" t="s">
        <v>34</v>
      </c>
      <c r="J755" t="s">
        <v>143</v>
      </c>
      <c r="K755">
        <v>1</v>
      </c>
      <c r="L755" s="2">
        <v>18000</v>
      </c>
      <c r="M755">
        <v>0</v>
      </c>
      <c r="N755" s="2">
        <v>18000</v>
      </c>
      <c r="O755" s="2">
        <v>0</v>
      </c>
      <c r="P755" s="2">
        <v>18000</v>
      </c>
      <c r="Q755" s="2">
        <v>13725.95</v>
      </c>
      <c r="R755" s="2">
        <v>4274.05</v>
      </c>
      <c r="S755" t="s">
        <v>53</v>
      </c>
      <c r="T755" t="s">
        <v>178</v>
      </c>
      <c r="U755" t="s">
        <v>154</v>
      </c>
      <c r="V755" t="s">
        <v>39</v>
      </c>
      <c r="W755" t="s">
        <v>83</v>
      </c>
      <c r="X755" t="s">
        <v>41</v>
      </c>
      <c r="Y755" t="s">
        <v>56</v>
      </c>
      <c r="Z755" t="s">
        <v>43</v>
      </c>
      <c r="AA755" t="s">
        <v>44</v>
      </c>
      <c r="AB755" t="s">
        <v>44</v>
      </c>
    </row>
    <row r="756" spans="1:28" x14ac:dyDescent="0.25">
      <c r="A756" t="s">
        <v>2241</v>
      </c>
      <c r="B756" s="1">
        <v>45357</v>
      </c>
      <c r="C756" t="s">
        <v>2242</v>
      </c>
      <c r="D756" t="s">
        <v>2243</v>
      </c>
      <c r="E756">
        <v>40</v>
      </c>
      <c r="F756" t="s">
        <v>111</v>
      </c>
      <c r="G756" t="s">
        <v>318</v>
      </c>
      <c r="H756" t="s">
        <v>319</v>
      </c>
      <c r="I756" t="s">
        <v>34</v>
      </c>
      <c r="J756" t="s">
        <v>190</v>
      </c>
      <c r="K756">
        <v>1</v>
      </c>
      <c r="L756" s="2">
        <v>2500</v>
      </c>
      <c r="M756">
        <v>15</v>
      </c>
      <c r="N756" s="2">
        <v>2500</v>
      </c>
      <c r="O756" s="2">
        <v>375</v>
      </c>
      <c r="P756" s="2">
        <v>2125</v>
      </c>
      <c r="Q756" s="2">
        <v>1452.29</v>
      </c>
      <c r="R756" s="2">
        <v>672.71</v>
      </c>
      <c r="S756" t="s">
        <v>53</v>
      </c>
      <c r="T756" t="s">
        <v>407</v>
      </c>
      <c r="U756" t="s">
        <v>408</v>
      </c>
      <c r="V756" t="s">
        <v>39</v>
      </c>
      <c r="W756" t="s">
        <v>137</v>
      </c>
      <c r="X756" t="s">
        <v>41</v>
      </c>
      <c r="Y756" t="s">
        <v>56</v>
      </c>
      <c r="Z756" t="s">
        <v>43</v>
      </c>
      <c r="AA756" t="s">
        <v>44</v>
      </c>
      <c r="AB756" t="s">
        <v>44</v>
      </c>
    </row>
    <row r="757" spans="1:28" x14ac:dyDescent="0.25">
      <c r="A757" t="s">
        <v>2244</v>
      </c>
      <c r="B757" s="1">
        <v>45357</v>
      </c>
      <c r="C757" t="s">
        <v>2245</v>
      </c>
      <c r="D757" t="s">
        <v>2246</v>
      </c>
      <c r="E757">
        <v>34</v>
      </c>
      <c r="F757" t="s">
        <v>31</v>
      </c>
      <c r="G757" t="s">
        <v>88</v>
      </c>
      <c r="H757" t="s">
        <v>89</v>
      </c>
      <c r="I757" t="s">
        <v>62</v>
      </c>
      <c r="J757" t="s">
        <v>63</v>
      </c>
      <c r="K757">
        <v>2</v>
      </c>
      <c r="L757" s="2">
        <v>4200</v>
      </c>
      <c r="M757">
        <v>15</v>
      </c>
      <c r="N757" s="2">
        <v>8400</v>
      </c>
      <c r="O757" s="2">
        <v>1260</v>
      </c>
      <c r="P757" s="2">
        <v>7140</v>
      </c>
      <c r="Q757" s="2">
        <v>5119.28</v>
      </c>
      <c r="R757" s="2">
        <v>2020.72</v>
      </c>
      <c r="S757" t="s">
        <v>64</v>
      </c>
      <c r="T757" t="s">
        <v>65</v>
      </c>
      <c r="U757" t="s">
        <v>65</v>
      </c>
      <c r="V757" t="s">
        <v>39</v>
      </c>
      <c r="W757" t="s">
        <v>137</v>
      </c>
      <c r="X757" t="s">
        <v>97</v>
      </c>
      <c r="Y757" t="s">
        <v>42</v>
      </c>
      <c r="Z757" t="s">
        <v>508</v>
      </c>
      <c r="AA757" t="s">
        <v>44</v>
      </c>
      <c r="AB757" t="s">
        <v>44</v>
      </c>
    </row>
    <row r="758" spans="1:28" x14ac:dyDescent="0.25">
      <c r="A758" t="s">
        <v>2247</v>
      </c>
      <c r="B758" s="1">
        <v>45357</v>
      </c>
      <c r="C758" t="s">
        <v>2248</v>
      </c>
      <c r="D758" t="s">
        <v>2249</v>
      </c>
      <c r="E758">
        <v>58</v>
      </c>
      <c r="F758" t="s">
        <v>31</v>
      </c>
      <c r="G758" t="s">
        <v>202</v>
      </c>
      <c r="H758" t="s">
        <v>203</v>
      </c>
      <c r="I758" t="s">
        <v>103</v>
      </c>
      <c r="J758" t="s">
        <v>104</v>
      </c>
      <c r="K758">
        <v>3</v>
      </c>
      <c r="L758" s="2">
        <v>550</v>
      </c>
      <c r="M758">
        <v>10</v>
      </c>
      <c r="N758" s="2">
        <v>1650</v>
      </c>
      <c r="O758" s="2">
        <v>165</v>
      </c>
      <c r="P758" s="2">
        <v>1485</v>
      </c>
      <c r="Q758" s="2">
        <v>1056.19</v>
      </c>
      <c r="R758" s="2">
        <v>428.81</v>
      </c>
      <c r="S758" t="s">
        <v>53</v>
      </c>
      <c r="T758" t="s">
        <v>398</v>
      </c>
      <c r="U758" t="s">
        <v>399</v>
      </c>
      <c r="V758" t="s">
        <v>39</v>
      </c>
      <c r="W758" t="s">
        <v>124</v>
      </c>
      <c r="X758" t="s">
        <v>67</v>
      </c>
      <c r="Y758" t="s">
        <v>42</v>
      </c>
      <c r="Z758" t="s">
        <v>43</v>
      </c>
      <c r="AA758" t="s">
        <v>44</v>
      </c>
      <c r="AB758" t="s">
        <v>44</v>
      </c>
    </row>
    <row r="759" spans="1:28" x14ac:dyDescent="0.25">
      <c r="A759" t="s">
        <v>2250</v>
      </c>
      <c r="B759" s="1">
        <v>45357</v>
      </c>
      <c r="C759" t="s">
        <v>2251</v>
      </c>
      <c r="D759" t="s">
        <v>2252</v>
      </c>
      <c r="E759">
        <v>43</v>
      </c>
      <c r="F759" t="s">
        <v>48</v>
      </c>
      <c r="G759" t="s">
        <v>387</v>
      </c>
      <c r="H759" t="s">
        <v>388</v>
      </c>
      <c r="I759" t="s">
        <v>74</v>
      </c>
      <c r="J759" t="s">
        <v>75</v>
      </c>
      <c r="K759">
        <v>1</v>
      </c>
      <c r="L759" s="2">
        <v>3200</v>
      </c>
      <c r="M759">
        <v>5</v>
      </c>
      <c r="N759" s="2">
        <v>3200</v>
      </c>
      <c r="O759" s="2">
        <v>160</v>
      </c>
      <c r="P759" s="2">
        <v>3040</v>
      </c>
      <c r="Q759" s="2">
        <v>1966.39</v>
      </c>
      <c r="R759" s="2">
        <v>1073.6099999999999</v>
      </c>
      <c r="S759" t="s">
        <v>36</v>
      </c>
      <c r="T759" t="s">
        <v>290</v>
      </c>
      <c r="U759" t="s">
        <v>291</v>
      </c>
      <c r="V759" t="s">
        <v>39</v>
      </c>
      <c r="W759" t="s">
        <v>137</v>
      </c>
      <c r="X759" t="s">
        <v>97</v>
      </c>
      <c r="Y759" t="s">
        <v>42</v>
      </c>
      <c r="Z759" t="s">
        <v>223</v>
      </c>
      <c r="AA759" t="s">
        <v>44</v>
      </c>
      <c r="AB759" t="s">
        <v>44</v>
      </c>
    </row>
    <row r="760" spans="1:28" x14ac:dyDescent="0.25">
      <c r="A760" t="s">
        <v>2253</v>
      </c>
      <c r="B760" s="1">
        <v>45357</v>
      </c>
      <c r="C760" t="s">
        <v>2254</v>
      </c>
      <c r="D760" t="s">
        <v>2255</v>
      </c>
      <c r="E760">
        <v>56</v>
      </c>
      <c r="F760" t="s">
        <v>111</v>
      </c>
      <c r="G760" t="s">
        <v>387</v>
      </c>
      <c r="H760" t="s">
        <v>388</v>
      </c>
      <c r="I760" t="s">
        <v>74</v>
      </c>
      <c r="J760" t="s">
        <v>75</v>
      </c>
      <c r="K760">
        <v>1</v>
      </c>
      <c r="L760" s="2">
        <v>3200</v>
      </c>
      <c r="M760">
        <v>15</v>
      </c>
      <c r="N760" s="2">
        <v>3200</v>
      </c>
      <c r="O760" s="2">
        <v>480</v>
      </c>
      <c r="P760" s="2">
        <v>2720</v>
      </c>
      <c r="Q760" s="2">
        <v>1535.35</v>
      </c>
      <c r="R760" s="2">
        <v>1184.6500000000001</v>
      </c>
      <c r="S760" t="s">
        <v>53</v>
      </c>
      <c r="T760" t="s">
        <v>136</v>
      </c>
      <c r="U760" t="s">
        <v>38</v>
      </c>
      <c r="V760" t="s">
        <v>39</v>
      </c>
      <c r="W760" t="s">
        <v>66</v>
      </c>
      <c r="X760" t="s">
        <v>97</v>
      </c>
      <c r="Y760" t="s">
        <v>56</v>
      </c>
      <c r="Z760" t="s">
        <v>43</v>
      </c>
      <c r="AA760" t="s">
        <v>44</v>
      </c>
      <c r="AB760" t="s">
        <v>44</v>
      </c>
    </row>
    <row r="761" spans="1:28" x14ac:dyDescent="0.25">
      <c r="A761" t="s">
        <v>2256</v>
      </c>
      <c r="B761" s="1">
        <v>45357</v>
      </c>
      <c r="C761" t="s">
        <v>631</v>
      </c>
      <c r="D761" t="s">
        <v>632</v>
      </c>
      <c r="E761">
        <v>21</v>
      </c>
      <c r="F761" t="s">
        <v>48</v>
      </c>
      <c r="G761" t="s">
        <v>148</v>
      </c>
      <c r="H761" t="s">
        <v>149</v>
      </c>
      <c r="I761" t="s">
        <v>74</v>
      </c>
      <c r="J761" t="s">
        <v>130</v>
      </c>
      <c r="K761">
        <v>3</v>
      </c>
      <c r="L761" s="2">
        <v>3500</v>
      </c>
      <c r="M761">
        <v>15</v>
      </c>
      <c r="N761" s="2">
        <v>10500</v>
      </c>
      <c r="O761" s="2">
        <v>1575</v>
      </c>
      <c r="P761" s="2">
        <v>8925</v>
      </c>
      <c r="Q761" s="2">
        <v>6328.16</v>
      </c>
      <c r="R761" s="2">
        <v>2596.84</v>
      </c>
      <c r="S761" t="s">
        <v>36</v>
      </c>
      <c r="T761" t="s">
        <v>263</v>
      </c>
      <c r="U761" t="s">
        <v>91</v>
      </c>
      <c r="V761" t="s">
        <v>39</v>
      </c>
      <c r="W761" t="s">
        <v>40</v>
      </c>
      <c r="X761" t="s">
        <v>97</v>
      </c>
      <c r="Y761" t="s">
        <v>56</v>
      </c>
      <c r="Z761" t="s">
        <v>223</v>
      </c>
      <c r="AA761" t="s">
        <v>44</v>
      </c>
      <c r="AB761" t="s">
        <v>44</v>
      </c>
    </row>
    <row r="762" spans="1:28" x14ac:dyDescent="0.25">
      <c r="A762" t="s">
        <v>2257</v>
      </c>
      <c r="B762" s="1">
        <v>45357</v>
      </c>
      <c r="C762" t="s">
        <v>425</v>
      </c>
      <c r="D762" t="s">
        <v>426</v>
      </c>
      <c r="E762">
        <v>35</v>
      </c>
      <c r="F762" t="s">
        <v>48</v>
      </c>
      <c r="G762" t="s">
        <v>158</v>
      </c>
      <c r="H762" t="s">
        <v>159</v>
      </c>
      <c r="I762" t="s">
        <v>51</v>
      </c>
      <c r="J762" t="s">
        <v>52</v>
      </c>
      <c r="K762">
        <v>1</v>
      </c>
      <c r="L762" s="2">
        <v>650</v>
      </c>
      <c r="M762">
        <v>10</v>
      </c>
      <c r="N762" s="2">
        <v>650</v>
      </c>
      <c r="O762" s="2">
        <v>65</v>
      </c>
      <c r="P762" s="2">
        <v>585</v>
      </c>
      <c r="Q762" s="2">
        <v>444.82</v>
      </c>
      <c r="R762" s="2">
        <v>140.18</v>
      </c>
      <c r="S762" t="s">
        <v>64</v>
      </c>
      <c r="T762" t="s">
        <v>65</v>
      </c>
      <c r="U762" t="s">
        <v>65</v>
      </c>
      <c r="V762" t="s">
        <v>39</v>
      </c>
      <c r="W762" t="s">
        <v>40</v>
      </c>
      <c r="X762" t="s">
        <v>41</v>
      </c>
      <c r="Y762" t="s">
        <v>56</v>
      </c>
      <c r="Z762" t="s">
        <v>43</v>
      </c>
      <c r="AA762" t="s">
        <v>44</v>
      </c>
      <c r="AB762" t="s">
        <v>44</v>
      </c>
    </row>
    <row r="763" spans="1:28" x14ac:dyDescent="0.25">
      <c r="A763" t="s">
        <v>2258</v>
      </c>
      <c r="B763" s="1">
        <v>45357</v>
      </c>
      <c r="C763" t="s">
        <v>2259</v>
      </c>
      <c r="D763" t="s">
        <v>2260</v>
      </c>
      <c r="E763">
        <v>56</v>
      </c>
      <c r="F763" t="s">
        <v>31</v>
      </c>
      <c r="G763" t="s">
        <v>352</v>
      </c>
      <c r="H763" t="s">
        <v>353</v>
      </c>
      <c r="I763" t="s">
        <v>103</v>
      </c>
      <c r="J763" t="s">
        <v>104</v>
      </c>
      <c r="K763">
        <v>2</v>
      </c>
      <c r="L763" s="2">
        <v>850</v>
      </c>
      <c r="M763">
        <v>5</v>
      </c>
      <c r="N763" s="2">
        <v>1700</v>
      </c>
      <c r="O763" s="2">
        <v>85</v>
      </c>
      <c r="P763" s="2">
        <v>1615</v>
      </c>
      <c r="Q763" s="2">
        <v>1302.82</v>
      </c>
      <c r="R763" s="2">
        <v>312.18</v>
      </c>
      <c r="S763" t="s">
        <v>36</v>
      </c>
      <c r="T763" t="s">
        <v>122</v>
      </c>
      <c r="U763" t="s">
        <v>123</v>
      </c>
      <c r="V763" t="s">
        <v>39</v>
      </c>
      <c r="W763" t="s">
        <v>40</v>
      </c>
      <c r="X763" t="s">
        <v>41</v>
      </c>
      <c r="Y763" t="s">
        <v>42</v>
      </c>
      <c r="Z763" t="s">
        <v>107</v>
      </c>
      <c r="AA763" t="s">
        <v>44</v>
      </c>
      <c r="AB763" t="s">
        <v>44</v>
      </c>
    </row>
    <row r="764" spans="1:28" x14ac:dyDescent="0.25">
      <c r="A764" t="s">
        <v>2261</v>
      </c>
      <c r="B764" s="1">
        <v>45357</v>
      </c>
      <c r="C764" t="s">
        <v>2262</v>
      </c>
      <c r="D764" t="s">
        <v>2263</v>
      </c>
      <c r="E764">
        <v>18</v>
      </c>
      <c r="F764" t="s">
        <v>48</v>
      </c>
      <c r="G764" t="s">
        <v>134</v>
      </c>
      <c r="H764" t="s">
        <v>135</v>
      </c>
      <c r="I764" t="s">
        <v>62</v>
      </c>
      <c r="J764" t="s">
        <v>130</v>
      </c>
      <c r="K764">
        <v>1</v>
      </c>
      <c r="L764" s="2">
        <v>8500</v>
      </c>
      <c r="M764">
        <v>0</v>
      </c>
      <c r="N764" s="2">
        <v>8500</v>
      </c>
      <c r="O764" s="2">
        <v>0</v>
      </c>
      <c r="P764" s="2">
        <v>8500</v>
      </c>
      <c r="Q764" s="2">
        <v>6504.27</v>
      </c>
      <c r="R764" s="2">
        <v>1995.73</v>
      </c>
      <c r="S764" t="s">
        <v>53</v>
      </c>
      <c r="T764" t="s">
        <v>398</v>
      </c>
      <c r="U764" t="s">
        <v>399</v>
      </c>
      <c r="V764" t="s">
        <v>39</v>
      </c>
      <c r="W764" t="s">
        <v>83</v>
      </c>
      <c r="X764" t="s">
        <v>41</v>
      </c>
      <c r="Y764" t="s">
        <v>56</v>
      </c>
      <c r="Z764" t="s">
        <v>43</v>
      </c>
      <c r="AA764" t="s">
        <v>44</v>
      </c>
      <c r="AB764" t="s">
        <v>44</v>
      </c>
    </row>
    <row r="765" spans="1:28" x14ac:dyDescent="0.25">
      <c r="A765" t="s">
        <v>2264</v>
      </c>
      <c r="B765" s="1">
        <v>45357</v>
      </c>
      <c r="C765" t="s">
        <v>2265</v>
      </c>
      <c r="D765" t="s">
        <v>2266</v>
      </c>
      <c r="E765">
        <v>45</v>
      </c>
      <c r="F765" t="s">
        <v>48</v>
      </c>
      <c r="G765" t="s">
        <v>285</v>
      </c>
      <c r="H765" t="s">
        <v>286</v>
      </c>
      <c r="I765" t="s">
        <v>34</v>
      </c>
      <c r="J765" t="s">
        <v>121</v>
      </c>
      <c r="K765">
        <v>2</v>
      </c>
      <c r="L765" s="2">
        <v>3200</v>
      </c>
      <c r="M765">
        <v>30</v>
      </c>
      <c r="N765" s="2">
        <v>6400</v>
      </c>
      <c r="O765" s="2">
        <v>1920</v>
      </c>
      <c r="P765" s="2">
        <v>4480</v>
      </c>
      <c r="Q765" s="2">
        <v>3116.66</v>
      </c>
      <c r="R765" s="2">
        <v>1363.34</v>
      </c>
      <c r="S765" t="s">
        <v>64</v>
      </c>
      <c r="T765" t="s">
        <v>153</v>
      </c>
      <c r="U765" t="s">
        <v>154</v>
      </c>
      <c r="V765" t="s">
        <v>39</v>
      </c>
      <c r="W765" t="s">
        <v>66</v>
      </c>
      <c r="X765" t="s">
        <v>41</v>
      </c>
      <c r="Y765" t="s">
        <v>56</v>
      </c>
      <c r="Z765" t="s">
        <v>508</v>
      </c>
      <c r="AA765" t="s">
        <v>44</v>
      </c>
      <c r="AB765" t="s">
        <v>44</v>
      </c>
    </row>
    <row r="766" spans="1:28" x14ac:dyDescent="0.25">
      <c r="A766" t="s">
        <v>2267</v>
      </c>
      <c r="B766" s="1">
        <v>45357</v>
      </c>
      <c r="C766" t="s">
        <v>2268</v>
      </c>
      <c r="D766" t="s">
        <v>2269</v>
      </c>
      <c r="E766">
        <v>52</v>
      </c>
      <c r="F766" t="s">
        <v>31</v>
      </c>
      <c r="G766" t="s">
        <v>202</v>
      </c>
      <c r="H766" t="s">
        <v>203</v>
      </c>
      <c r="I766" t="s">
        <v>103</v>
      </c>
      <c r="J766" t="s">
        <v>104</v>
      </c>
      <c r="K766">
        <v>3</v>
      </c>
      <c r="L766" s="2">
        <v>550</v>
      </c>
      <c r="M766">
        <v>10</v>
      </c>
      <c r="N766" s="2">
        <v>1650</v>
      </c>
      <c r="O766" s="2">
        <v>165</v>
      </c>
      <c r="P766" s="2">
        <v>1485</v>
      </c>
      <c r="Q766" s="2">
        <v>1123.2</v>
      </c>
      <c r="R766" s="2">
        <v>361.8</v>
      </c>
      <c r="S766" t="s">
        <v>64</v>
      </c>
      <c r="T766" t="s">
        <v>54</v>
      </c>
      <c r="U766" t="s">
        <v>55</v>
      </c>
      <c r="V766" t="s">
        <v>39</v>
      </c>
      <c r="W766" t="s">
        <v>92</v>
      </c>
      <c r="X766" t="s">
        <v>41</v>
      </c>
      <c r="Y766" t="s">
        <v>56</v>
      </c>
      <c r="Z766" t="s">
        <v>43</v>
      </c>
      <c r="AA766" t="s">
        <v>44</v>
      </c>
      <c r="AB766" t="s">
        <v>44</v>
      </c>
    </row>
    <row r="767" spans="1:28" x14ac:dyDescent="0.25">
      <c r="A767" t="s">
        <v>2270</v>
      </c>
      <c r="B767" s="1">
        <v>45357</v>
      </c>
      <c r="C767" t="s">
        <v>2271</v>
      </c>
      <c r="D767" t="s">
        <v>2272</v>
      </c>
      <c r="E767">
        <v>53</v>
      </c>
      <c r="F767" t="s">
        <v>31</v>
      </c>
      <c r="G767" t="s">
        <v>134</v>
      </c>
      <c r="H767" t="s">
        <v>135</v>
      </c>
      <c r="I767" t="s">
        <v>62</v>
      </c>
      <c r="J767" t="s">
        <v>130</v>
      </c>
      <c r="K767">
        <v>1</v>
      </c>
      <c r="L767" s="2">
        <v>8500</v>
      </c>
      <c r="M767">
        <v>30</v>
      </c>
      <c r="N767" s="2">
        <v>8500</v>
      </c>
      <c r="O767" s="2">
        <v>2550</v>
      </c>
      <c r="P767" s="2">
        <v>5950</v>
      </c>
      <c r="Q767" s="2">
        <v>4784.17</v>
      </c>
      <c r="R767" s="2">
        <v>1165.83</v>
      </c>
      <c r="S767" t="s">
        <v>53</v>
      </c>
      <c r="T767" t="s">
        <v>76</v>
      </c>
      <c r="U767" t="s">
        <v>77</v>
      </c>
      <c r="V767" t="s">
        <v>39</v>
      </c>
      <c r="W767" t="s">
        <v>124</v>
      </c>
      <c r="X767" t="s">
        <v>41</v>
      </c>
      <c r="Y767" t="s">
        <v>84</v>
      </c>
      <c r="Z767" t="s">
        <v>508</v>
      </c>
      <c r="AA767" t="s">
        <v>44</v>
      </c>
      <c r="AB767" t="s">
        <v>44</v>
      </c>
    </row>
    <row r="768" spans="1:28" x14ac:dyDescent="0.25">
      <c r="A768" t="s">
        <v>2273</v>
      </c>
      <c r="B768" s="1">
        <v>45358</v>
      </c>
      <c r="C768" t="s">
        <v>2274</v>
      </c>
      <c r="D768" t="s">
        <v>2275</v>
      </c>
      <c r="E768">
        <v>58</v>
      </c>
      <c r="F768" t="s">
        <v>31</v>
      </c>
      <c r="G768" t="s">
        <v>158</v>
      </c>
      <c r="H768" t="s">
        <v>159</v>
      </c>
      <c r="I768" t="s">
        <v>51</v>
      </c>
      <c r="J768" t="s">
        <v>52</v>
      </c>
      <c r="K768">
        <v>1</v>
      </c>
      <c r="L768" s="2">
        <v>650</v>
      </c>
      <c r="M768">
        <v>0</v>
      </c>
      <c r="N768" s="2">
        <v>650</v>
      </c>
      <c r="O768" s="2">
        <v>0</v>
      </c>
      <c r="P768" s="2">
        <v>650</v>
      </c>
      <c r="Q768" s="2">
        <v>500.35</v>
      </c>
      <c r="R768" s="2">
        <v>149.65</v>
      </c>
      <c r="S768" t="s">
        <v>53</v>
      </c>
      <c r="T768" t="s">
        <v>275</v>
      </c>
      <c r="U768" t="s">
        <v>123</v>
      </c>
      <c r="V768" t="s">
        <v>39</v>
      </c>
      <c r="W768" t="s">
        <v>66</v>
      </c>
      <c r="X768" t="s">
        <v>41</v>
      </c>
      <c r="Y768" t="s">
        <v>42</v>
      </c>
      <c r="Z768" t="s">
        <v>144</v>
      </c>
      <c r="AA768" t="s">
        <v>44</v>
      </c>
      <c r="AB768" t="s">
        <v>44</v>
      </c>
    </row>
    <row r="769" spans="1:28" x14ac:dyDescent="0.25">
      <c r="A769" t="s">
        <v>2276</v>
      </c>
      <c r="B769" s="1">
        <v>45358</v>
      </c>
      <c r="C769" t="s">
        <v>2277</v>
      </c>
      <c r="D769" t="s">
        <v>2278</v>
      </c>
      <c r="E769">
        <v>57</v>
      </c>
      <c r="F769" t="s">
        <v>48</v>
      </c>
      <c r="G769" t="s">
        <v>188</v>
      </c>
      <c r="H769" t="s">
        <v>189</v>
      </c>
      <c r="I769" t="s">
        <v>34</v>
      </c>
      <c r="J769" t="s">
        <v>190</v>
      </c>
      <c r="K769">
        <v>4</v>
      </c>
      <c r="L769" s="2">
        <v>1800</v>
      </c>
      <c r="M769">
        <v>25</v>
      </c>
      <c r="N769" s="2">
        <v>7200</v>
      </c>
      <c r="O769" s="2">
        <v>1800</v>
      </c>
      <c r="P769" s="2">
        <v>5400</v>
      </c>
      <c r="Q769" s="2">
        <v>4023.84</v>
      </c>
      <c r="R769" s="2">
        <v>1376.16</v>
      </c>
      <c r="S769" t="s">
        <v>36</v>
      </c>
      <c r="T769" t="s">
        <v>54</v>
      </c>
      <c r="U769" t="s">
        <v>55</v>
      </c>
      <c r="V769" t="s">
        <v>39</v>
      </c>
      <c r="W769" t="s">
        <v>92</v>
      </c>
      <c r="X769" t="s">
        <v>67</v>
      </c>
      <c r="Y769" t="s">
        <v>56</v>
      </c>
      <c r="Z769" t="s">
        <v>43</v>
      </c>
      <c r="AA769" t="s">
        <v>44</v>
      </c>
      <c r="AB769" t="s">
        <v>44</v>
      </c>
    </row>
    <row r="770" spans="1:28" x14ac:dyDescent="0.25">
      <c r="A770" t="s">
        <v>2279</v>
      </c>
      <c r="B770" s="1">
        <v>45358</v>
      </c>
      <c r="C770" t="s">
        <v>2280</v>
      </c>
      <c r="D770" t="s">
        <v>2281</v>
      </c>
      <c r="E770">
        <v>55</v>
      </c>
      <c r="F770" t="s">
        <v>111</v>
      </c>
      <c r="G770" t="s">
        <v>81</v>
      </c>
      <c r="H770" t="s">
        <v>82</v>
      </c>
      <c r="I770" t="s">
        <v>51</v>
      </c>
      <c r="J770" t="s">
        <v>52</v>
      </c>
      <c r="K770">
        <v>1</v>
      </c>
      <c r="L770" s="2">
        <v>600</v>
      </c>
      <c r="M770">
        <v>15</v>
      </c>
      <c r="N770" s="2">
        <v>600</v>
      </c>
      <c r="O770" s="2">
        <v>90</v>
      </c>
      <c r="P770" s="2">
        <v>510</v>
      </c>
      <c r="Q770" s="2">
        <v>319.85000000000002</v>
      </c>
      <c r="R770" s="2">
        <v>190.15</v>
      </c>
      <c r="S770" t="s">
        <v>53</v>
      </c>
      <c r="T770" t="s">
        <v>275</v>
      </c>
      <c r="U770" t="s">
        <v>123</v>
      </c>
      <c r="V770" t="s">
        <v>39</v>
      </c>
      <c r="W770" t="s">
        <v>124</v>
      </c>
      <c r="X770" t="s">
        <v>97</v>
      </c>
      <c r="Y770" t="s">
        <v>56</v>
      </c>
      <c r="Z770" t="s">
        <v>43</v>
      </c>
      <c r="AA770" t="s">
        <v>44</v>
      </c>
      <c r="AB770" t="s">
        <v>44</v>
      </c>
    </row>
    <row r="771" spans="1:28" x14ac:dyDescent="0.25">
      <c r="A771" t="s">
        <v>2282</v>
      </c>
      <c r="B771" s="1">
        <v>45358</v>
      </c>
      <c r="C771" t="s">
        <v>2283</v>
      </c>
      <c r="D771" t="s">
        <v>2284</v>
      </c>
      <c r="E771">
        <v>50</v>
      </c>
      <c r="F771" t="s">
        <v>111</v>
      </c>
      <c r="G771" t="s">
        <v>158</v>
      </c>
      <c r="H771" t="s">
        <v>159</v>
      </c>
      <c r="I771" t="s">
        <v>51</v>
      </c>
      <c r="J771" t="s">
        <v>52</v>
      </c>
      <c r="K771">
        <v>4</v>
      </c>
      <c r="L771" s="2">
        <v>650</v>
      </c>
      <c r="M771">
        <v>0</v>
      </c>
      <c r="N771" s="2">
        <v>2600</v>
      </c>
      <c r="O771" s="2">
        <v>0</v>
      </c>
      <c r="P771" s="2">
        <v>2600</v>
      </c>
      <c r="Q771" s="2">
        <v>2017.54</v>
      </c>
      <c r="R771" s="2">
        <v>582.46</v>
      </c>
      <c r="S771" t="s">
        <v>64</v>
      </c>
      <c r="T771" t="s">
        <v>263</v>
      </c>
      <c r="U771" t="s">
        <v>91</v>
      </c>
      <c r="V771" t="s">
        <v>39</v>
      </c>
      <c r="W771" t="s">
        <v>40</v>
      </c>
      <c r="X771" t="s">
        <v>41</v>
      </c>
      <c r="Y771" t="s">
        <v>56</v>
      </c>
      <c r="Z771" t="s">
        <v>43</v>
      </c>
      <c r="AA771" t="s">
        <v>44</v>
      </c>
      <c r="AB771" t="s">
        <v>44</v>
      </c>
    </row>
    <row r="772" spans="1:28" x14ac:dyDescent="0.25">
      <c r="A772" t="s">
        <v>2285</v>
      </c>
      <c r="B772" s="1">
        <v>45358</v>
      </c>
      <c r="C772" t="s">
        <v>2248</v>
      </c>
      <c r="D772" t="s">
        <v>2249</v>
      </c>
      <c r="E772">
        <v>44</v>
      </c>
      <c r="F772" t="s">
        <v>48</v>
      </c>
      <c r="G772" t="s">
        <v>243</v>
      </c>
      <c r="H772" t="s">
        <v>244</v>
      </c>
      <c r="I772" t="s">
        <v>103</v>
      </c>
      <c r="J772" t="s">
        <v>104</v>
      </c>
      <c r="K772">
        <v>2</v>
      </c>
      <c r="L772" s="2">
        <v>450</v>
      </c>
      <c r="M772">
        <v>5</v>
      </c>
      <c r="N772" s="2">
        <v>900</v>
      </c>
      <c r="O772" s="2">
        <v>45</v>
      </c>
      <c r="P772" s="2">
        <v>855</v>
      </c>
      <c r="Q772" s="2">
        <v>532.55999999999995</v>
      </c>
      <c r="R772" s="2">
        <v>322.44</v>
      </c>
      <c r="S772" t="s">
        <v>36</v>
      </c>
      <c r="T772" t="s">
        <v>153</v>
      </c>
      <c r="U772" t="s">
        <v>154</v>
      </c>
      <c r="V772" t="s">
        <v>39</v>
      </c>
      <c r="W772" t="s">
        <v>83</v>
      </c>
      <c r="X772" t="s">
        <v>67</v>
      </c>
      <c r="Y772" t="s">
        <v>42</v>
      </c>
      <c r="Z772" t="s">
        <v>223</v>
      </c>
      <c r="AA772" t="s">
        <v>44</v>
      </c>
      <c r="AB772" t="s">
        <v>44</v>
      </c>
    </row>
    <row r="773" spans="1:28" x14ac:dyDescent="0.25">
      <c r="A773" t="s">
        <v>2286</v>
      </c>
      <c r="B773" s="1">
        <v>45358</v>
      </c>
      <c r="C773" t="s">
        <v>2287</v>
      </c>
      <c r="D773" t="s">
        <v>2288</v>
      </c>
      <c r="E773">
        <v>26</v>
      </c>
      <c r="F773" t="s">
        <v>48</v>
      </c>
      <c r="G773" t="s">
        <v>176</v>
      </c>
      <c r="H773" t="s">
        <v>177</v>
      </c>
      <c r="I773" t="s">
        <v>34</v>
      </c>
      <c r="J773" t="s">
        <v>35</v>
      </c>
      <c r="K773">
        <v>2</v>
      </c>
      <c r="L773" s="2">
        <v>6500</v>
      </c>
      <c r="M773">
        <v>15</v>
      </c>
      <c r="N773" s="2">
        <v>13000</v>
      </c>
      <c r="O773" s="2">
        <v>1950</v>
      </c>
      <c r="P773" s="2">
        <v>11050</v>
      </c>
      <c r="Q773" s="2">
        <v>7807.71</v>
      </c>
      <c r="R773" s="2">
        <v>3242.29</v>
      </c>
      <c r="S773" t="s">
        <v>64</v>
      </c>
      <c r="T773" t="s">
        <v>153</v>
      </c>
      <c r="U773" t="s">
        <v>154</v>
      </c>
      <c r="V773" t="s">
        <v>39</v>
      </c>
      <c r="W773" t="s">
        <v>40</v>
      </c>
      <c r="X773" t="s">
        <v>41</v>
      </c>
      <c r="Y773" t="s">
        <v>56</v>
      </c>
      <c r="Z773" t="s">
        <v>107</v>
      </c>
      <c r="AA773" t="s">
        <v>44</v>
      </c>
      <c r="AB773" t="s">
        <v>44</v>
      </c>
    </row>
    <row r="774" spans="1:28" x14ac:dyDescent="0.25">
      <c r="A774" t="s">
        <v>2289</v>
      </c>
      <c r="B774" s="1">
        <v>45358</v>
      </c>
      <c r="C774" t="s">
        <v>2290</v>
      </c>
      <c r="D774" t="s">
        <v>2291</v>
      </c>
      <c r="E774">
        <v>24</v>
      </c>
      <c r="F774" t="s">
        <v>48</v>
      </c>
      <c r="G774" t="s">
        <v>366</v>
      </c>
      <c r="H774" t="s">
        <v>367</v>
      </c>
      <c r="I774" t="s">
        <v>34</v>
      </c>
      <c r="J774" t="s">
        <v>130</v>
      </c>
      <c r="K774">
        <v>1</v>
      </c>
      <c r="L774" s="2">
        <v>14500</v>
      </c>
      <c r="M774">
        <v>10</v>
      </c>
      <c r="N774" s="2">
        <v>14500</v>
      </c>
      <c r="O774" s="2">
        <v>1450</v>
      </c>
      <c r="P774" s="2">
        <v>13050</v>
      </c>
      <c r="Q774" s="2">
        <v>10515.76</v>
      </c>
      <c r="R774" s="2">
        <v>2534.2399999999998</v>
      </c>
      <c r="S774" t="s">
        <v>36</v>
      </c>
      <c r="T774" t="s">
        <v>163</v>
      </c>
      <c r="U774" t="s">
        <v>164</v>
      </c>
      <c r="V774" t="s">
        <v>39</v>
      </c>
      <c r="W774" t="s">
        <v>92</v>
      </c>
      <c r="X774" t="s">
        <v>41</v>
      </c>
      <c r="Y774" t="s">
        <v>42</v>
      </c>
      <c r="Z774" t="s">
        <v>43</v>
      </c>
      <c r="AA774" t="s">
        <v>44</v>
      </c>
      <c r="AB774" t="s">
        <v>44</v>
      </c>
    </row>
    <row r="775" spans="1:28" x14ac:dyDescent="0.25">
      <c r="A775" t="s">
        <v>2292</v>
      </c>
      <c r="B775" s="1">
        <v>45358</v>
      </c>
      <c r="C775" t="s">
        <v>2293</v>
      </c>
      <c r="D775" t="s">
        <v>2294</v>
      </c>
      <c r="E775">
        <v>20</v>
      </c>
      <c r="F775" t="s">
        <v>31</v>
      </c>
      <c r="G775" t="s">
        <v>141</v>
      </c>
      <c r="H775" t="s">
        <v>142</v>
      </c>
      <c r="I775" t="s">
        <v>74</v>
      </c>
      <c r="J775" t="s">
        <v>143</v>
      </c>
      <c r="K775">
        <v>3</v>
      </c>
      <c r="L775" s="2">
        <v>900</v>
      </c>
      <c r="M775">
        <v>10</v>
      </c>
      <c r="N775" s="2">
        <v>2700</v>
      </c>
      <c r="O775" s="2">
        <v>270</v>
      </c>
      <c r="P775" s="2">
        <v>2430</v>
      </c>
      <c r="Q775" s="2">
        <v>1745.33</v>
      </c>
      <c r="R775" s="2">
        <v>684.67</v>
      </c>
      <c r="S775" t="s">
        <v>53</v>
      </c>
      <c r="T775" t="s">
        <v>407</v>
      </c>
      <c r="U775" t="s">
        <v>408</v>
      </c>
      <c r="V775" t="s">
        <v>39</v>
      </c>
      <c r="W775" t="s">
        <v>124</v>
      </c>
      <c r="X775" t="s">
        <v>41</v>
      </c>
      <c r="Y775" t="s">
        <v>56</v>
      </c>
      <c r="Z775" t="s">
        <v>43</v>
      </c>
      <c r="AA775" t="s">
        <v>44</v>
      </c>
      <c r="AB775" t="s">
        <v>44</v>
      </c>
    </row>
    <row r="776" spans="1:28" x14ac:dyDescent="0.25">
      <c r="A776" t="s">
        <v>2295</v>
      </c>
      <c r="B776" s="1">
        <v>45358</v>
      </c>
      <c r="C776" t="s">
        <v>2296</v>
      </c>
      <c r="D776" t="s">
        <v>2297</v>
      </c>
      <c r="E776">
        <v>21</v>
      </c>
      <c r="F776" t="s">
        <v>48</v>
      </c>
      <c r="G776" t="s">
        <v>119</v>
      </c>
      <c r="H776" t="s">
        <v>120</v>
      </c>
      <c r="I776" t="s">
        <v>62</v>
      </c>
      <c r="J776" t="s">
        <v>121</v>
      </c>
      <c r="K776">
        <v>5</v>
      </c>
      <c r="L776" s="2">
        <v>4800</v>
      </c>
      <c r="M776">
        <v>20</v>
      </c>
      <c r="N776" s="2">
        <v>24000</v>
      </c>
      <c r="O776" s="2">
        <v>4800</v>
      </c>
      <c r="P776" s="2">
        <v>19200</v>
      </c>
      <c r="Q776" s="2">
        <v>14854.41</v>
      </c>
      <c r="R776" s="2">
        <v>4345.59</v>
      </c>
      <c r="S776" t="s">
        <v>36</v>
      </c>
      <c r="T776" t="s">
        <v>136</v>
      </c>
      <c r="U776" t="s">
        <v>38</v>
      </c>
      <c r="V776" t="s">
        <v>39</v>
      </c>
      <c r="W776" t="s">
        <v>83</v>
      </c>
      <c r="X776" t="s">
        <v>41</v>
      </c>
      <c r="Y776" t="s">
        <v>56</v>
      </c>
      <c r="Z776" t="s">
        <v>43</v>
      </c>
      <c r="AA776" t="s">
        <v>44</v>
      </c>
      <c r="AB776" t="s">
        <v>44</v>
      </c>
    </row>
    <row r="777" spans="1:28" x14ac:dyDescent="0.25">
      <c r="A777" t="s">
        <v>2298</v>
      </c>
      <c r="B777" s="1">
        <v>45358</v>
      </c>
      <c r="C777" t="s">
        <v>2299</v>
      </c>
      <c r="D777" t="s">
        <v>2300</v>
      </c>
      <c r="E777">
        <v>45</v>
      </c>
      <c r="F777" t="s">
        <v>48</v>
      </c>
      <c r="G777" t="s">
        <v>148</v>
      </c>
      <c r="H777" t="s">
        <v>149</v>
      </c>
      <c r="I777" t="s">
        <v>74</v>
      </c>
      <c r="J777" t="s">
        <v>130</v>
      </c>
      <c r="K777">
        <v>2</v>
      </c>
      <c r="L777" s="2">
        <v>3500</v>
      </c>
      <c r="M777">
        <v>15</v>
      </c>
      <c r="N777" s="2">
        <v>7000</v>
      </c>
      <c r="O777" s="2">
        <v>1050</v>
      </c>
      <c r="P777" s="2">
        <v>5950</v>
      </c>
      <c r="Q777" s="2">
        <v>4275.22</v>
      </c>
      <c r="R777" s="2">
        <v>1674.78</v>
      </c>
      <c r="S777" t="s">
        <v>53</v>
      </c>
      <c r="T777" t="s">
        <v>398</v>
      </c>
      <c r="U777" t="s">
        <v>399</v>
      </c>
      <c r="V777" t="s">
        <v>39</v>
      </c>
      <c r="W777" t="s">
        <v>40</v>
      </c>
      <c r="X777" t="s">
        <v>97</v>
      </c>
      <c r="Y777" t="s">
        <v>42</v>
      </c>
      <c r="Z777" t="s">
        <v>223</v>
      </c>
      <c r="AA777" t="s">
        <v>44</v>
      </c>
      <c r="AB777" t="s">
        <v>44</v>
      </c>
    </row>
    <row r="778" spans="1:28" x14ac:dyDescent="0.25">
      <c r="A778" t="s">
        <v>2301</v>
      </c>
      <c r="B778" s="1">
        <v>45358</v>
      </c>
      <c r="C778" t="s">
        <v>2302</v>
      </c>
      <c r="D778" t="s">
        <v>2303</v>
      </c>
      <c r="E778">
        <v>60</v>
      </c>
      <c r="F778" t="s">
        <v>48</v>
      </c>
      <c r="G778" t="s">
        <v>119</v>
      </c>
      <c r="H778" t="s">
        <v>120</v>
      </c>
      <c r="I778" t="s">
        <v>62</v>
      </c>
      <c r="J778" t="s">
        <v>121</v>
      </c>
      <c r="K778">
        <v>2</v>
      </c>
      <c r="L778" s="2">
        <v>4800</v>
      </c>
      <c r="M778">
        <v>5</v>
      </c>
      <c r="N778" s="2">
        <v>9600</v>
      </c>
      <c r="O778" s="2">
        <v>480</v>
      </c>
      <c r="P778" s="2">
        <v>9120</v>
      </c>
      <c r="Q778" s="2">
        <v>7147.85</v>
      </c>
      <c r="R778" s="2">
        <v>1972.15</v>
      </c>
      <c r="S778" t="s">
        <v>36</v>
      </c>
      <c r="T778" t="s">
        <v>90</v>
      </c>
      <c r="U778" t="s">
        <v>91</v>
      </c>
      <c r="V778" t="s">
        <v>39</v>
      </c>
      <c r="W778" t="s">
        <v>83</v>
      </c>
      <c r="X778" t="s">
        <v>67</v>
      </c>
      <c r="Y778" t="s">
        <v>56</v>
      </c>
      <c r="Z778" t="s">
        <v>43</v>
      </c>
      <c r="AA778" t="s">
        <v>44</v>
      </c>
      <c r="AB778" t="s">
        <v>44</v>
      </c>
    </row>
    <row r="779" spans="1:28" x14ac:dyDescent="0.25">
      <c r="A779" t="s">
        <v>2304</v>
      </c>
      <c r="B779" s="1">
        <v>45358</v>
      </c>
      <c r="C779" t="s">
        <v>2305</v>
      </c>
      <c r="D779" t="s">
        <v>2306</v>
      </c>
      <c r="E779">
        <v>57</v>
      </c>
      <c r="F779" t="s">
        <v>111</v>
      </c>
      <c r="G779" t="s">
        <v>188</v>
      </c>
      <c r="H779" t="s">
        <v>189</v>
      </c>
      <c r="I779" t="s">
        <v>34</v>
      </c>
      <c r="J779" t="s">
        <v>190</v>
      </c>
      <c r="K779">
        <v>5</v>
      </c>
      <c r="L779" s="2">
        <v>1800</v>
      </c>
      <c r="M779">
        <v>20</v>
      </c>
      <c r="N779" s="2">
        <v>9000</v>
      </c>
      <c r="O779" s="2">
        <v>1800</v>
      </c>
      <c r="P779" s="2">
        <v>7200</v>
      </c>
      <c r="Q779" s="2">
        <v>5418.32</v>
      </c>
      <c r="R779" s="2">
        <v>1781.68</v>
      </c>
      <c r="S779" t="s">
        <v>36</v>
      </c>
      <c r="T779" t="s">
        <v>96</v>
      </c>
      <c r="U779" t="s">
        <v>96</v>
      </c>
      <c r="V779" t="s">
        <v>39</v>
      </c>
      <c r="W779" t="s">
        <v>66</v>
      </c>
      <c r="X779" t="s">
        <v>97</v>
      </c>
      <c r="Y779" t="s">
        <v>56</v>
      </c>
      <c r="Z779" t="s">
        <v>43</v>
      </c>
      <c r="AA779" t="s">
        <v>44</v>
      </c>
      <c r="AB779" t="s">
        <v>44</v>
      </c>
    </row>
    <row r="780" spans="1:28" x14ac:dyDescent="0.25">
      <c r="A780" t="s">
        <v>2307</v>
      </c>
      <c r="B780" s="1">
        <v>45359</v>
      </c>
      <c r="C780" t="s">
        <v>1943</v>
      </c>
      <c r="D780" t="s">
        <v>1944</v>
      </c>
      <c r="E780">
        <v>44</v>
      </c>
      <c r="F780" t="s">
        <v>111</v>
      </c>
      <c r="G780" t="s">
        <v>60</v>
      </c>
      <c r="H780" t="s">
        <v>61</v>
      </c>
      <c r="I780" t="s">
        <v>62</v>
      </c>
      <c r="J780" t="s">
        <v>63</v>
      </c>
      <c r="K780">
        <v>1</v>
      </c>
      <c r="L780" s="2">
        <v>3500</v>
      </c>
      <c r="M780">
        <v>0</v>
      </c>
      <c r="N780" s="2">
        <v>3500</v>
      </c>
      <c r="O780" s="2">
        <v>0</v>
      </c>
      <c r="P780" s="2">
        <v>3500</v>
      </c>
      <c r="Q780" s="2">
        <v>2130.1799999999998</v>
      </c>
      <c r="R780" s="2">
        <v>1369.82</v>
      </c>
      <c r="S780" t="s">
        <v>53</v>
      </c>
      <c r="T780" t="s">
        <v>96</v>
      </c>
      <c r="U780" t="s">
        <v>96</v>
      </c>
      <c r="V780" t="s">
        <v>39</v>
      </c>
      <c r="W780" t="s">
        <v>40</v>
      </c>
      <c r="X780" t="s">
        <v>67</v>
      </c>
      <c r="Y780" t="s">
        <v>56</v>
      </c>
      <c r="Z780" t="s">
        <v>43</v>
      </c>
      <c r="AA780" t="s">
        <v>44</v>
      </c>
      <c r="AB780" t="s">
        <v>44</v>
      </c>
    </row>
    <row r="781" spans="1:28" x14ac:dyDescent="0.25">
      <c r="A781" t="s">
        <v>2308</v>
      </c>
      <c r="B781" s="1">
        <v>45359</v>
      </c>
      <c r="C781" t="s">
        <v>2309</v>
      </c>
      <c r="D781" t="s">
        <v>2310</v>
      </c>
      <c r="E781">
        <v>32</v>
      </c>
      <c r="F781" t="s">
        <v>31</v>
      </c>
      <c r="G781" t="s">
        <v>60</v>
      </c>
      <c r="H781" t="s">
        <v>61</v>
      </c>
      <c r="I781" t="s">
        <v>62</v>
      </c>
      <c r="J781" t="s">
        <v>63</v>
      </c>
      <c r="K781">
        <v>1</v>
      </c>
      <c r="L781" s="2">
        <v>3500</v>
      </c>
      <c r="M781">
        <v>0</v>
      </c>
      <c r="N781" s="2">
        <v>3500</v>
      </c>
      <c r="O781" s="2">
        <v>0</v>
      </c>
      <c r="P781" s="2">
        <v>3500</v>
      </c>
      <c r="Q781" s="2">
        <v>2297.5</v>
      </c>
      <c r="R781" s="2">
        <v>1202.5</v>
      </c>
      <c r="S781" t="s">
        <v>53</v>
      </c>
      <c r="T781" t="s">
        <v>90</v>
      </c>
      <c r="U781" t="s">
        <v>91</v>
      </c>
      <c r="V781" t="s">
        <v>39</v>
      </c>
      <c r="W781" t="s">
        <v>40</v>
      </c>
      <c r="X781" t="s">
        <v>41</v>
      </c>
      <c r="Y781" t="s">
        <v>56</v>
      </c>
      <c r="Z781" t="s">
        <v>43</v>
      </c>
      <c r="AA781" t="s">
        <v>68</v>
      </c>
      <c r="AB781" t="s">
        <v>44</v>
      </c>
    </row>
    <row r="782" spans="1:28" x14ac:dyDescent="0.25">
      <c r="A782" t="s">
        <v>2311</v>
      </c>
      <c r="B782" s="1">
        <v>45359</v>
      </c>
      <c r="C782" t="s">
        <v>2312</v>
      </c>
      <c r="D782" t="s">
        <v>2313</v>
      </c>
      <c r="E782">
        <v>60</v>
      </c>
      <c r="F782" t="s">
        <v>31</v>
      </c>
      <c r="G782" t="s">
        <v>168</v>
      </c>
      <c r="H782" t="s">
        <v>169</v>
      </c>
      <c r="I782" t="s">
        <v>62</v>
      </c>
      <c r="J782" t="s">
        <v>143</v>
      </c>
      <c r="K782">
        <v>1</v>
      </c>
      <c r="L782" s="2">
        <v>1800</v>
      </c>
      <c r="M782">
        <v>10</v>
      </c>
      <c r="N782" s="2">
        <v>1800</v>
      </c>
      <c r="O782" s="2">
        <v>180</v>
      </c>
      <c r="P782" s="2">
        <v>1620</v>
      </c>
      <c r="Q782" s="2">
        <v>1182.44</v>
      </c>
      <c r="R782" s="2">
        <v>437.56</v>
      </c>
      <c r="S782" t="s">
        <v>53</v>
      </c>
      <c r="T782" t="s">
        <v>407</v>
      </c>
      <c r="U782" t="s">
        <v>408</v>
      </c>
      <c r="V782" t="s">
        <v>39</v>
      </c>
      <c r="W782" t="s">
        <v>92</v>
      </c>
      <c r="X782" t="s">
        <v>97</v>
      </c>
      <c r="Y782" t="s">
        <v>56</v>
      </c>
      <c r="Z782" t="s">
        <v>43</v>
      </c>
      <c r="AA782" t="s">
        <v>44</v>
      </c>
      <c r="AB782" t="s">
        <v>44</v>
      </c>
    </row>
    <row r="783" spans="1:28" x14ac:dyDescent="0.25">
      <c r="A783" t="s">
        <v>2314</v>
      </c>
      <c r="B783" s="1">
        <v>45359</v>
      </c>
      <c r="C783" t="s">
        <v>2315</v>
      </c>
      <c r="D783" t="s">
        <v>2316</v>
      </c>
      <c r="E783">
        <v>21</v>
      </c>
      <c r="F783" t="s">
        <v>48</v>
      </c>
      <c r="G783" t="s">
        <v>212</v>
      </c>
      <c r="H783" t="s">
        <v>213</v>
      </c>
      <c r="I783" t="s">
        <v>51</v>
      </c>
      <c r="J783" t="s">
        <v>52</v>
      </c>
      <c r="K783">
        <v>1</v>
      </c>
      <c r="L783" s="2">
        <v>400</v>
      </c>
      <c r="M783">
        <v>10</v>
      </c>
      <c r="N783" s="2">
        <v>400</v>
      </c>
      <c r="O783" s="2">
        <v>40</v>
      </c>
      <c r="P783" s="2">
        <v>360</v>
      </c>
      <c r="Q783" s="2">
        <v>275.54000000000002</v>
      </c>
      <c r="R783" s="2">
        <v>84.46</v>
      </c>
      <c r="S783" t="s">
        <v>64</v>
      </c>
      <c r="T783" t="s">
        <v>163</v>
      </c>
      <c r="U783" t="s">
        <v>164</v>
      </c>
      <c r="V783" t="s">
        <v>39</v>
      </c>
      <c r="W783" t="s">
        <v>40</v>
      </c>
      <c r="X783" t="s">
        <v>41</v>
      </c>
      <c r="Y783" t="s">
        <v>56</v>
      </c>
      <c r="Z783" t="s">
        <v>43</v>
      </c>
      <c r="AA783" t="s">
        <v>44</v>
      </c>
      <c r="AB783" t="s">
        <v>44</v>
      </c>
    </row>
    <row r="784" spans="1:28" x14ac:dyDescent="0.25">
      <c r="A784" t="s">
        <v>2317</v>
      </c>
      <c r="B784" s="1">
        <v>45359</v>
      </c>
      <c r="C784" t="s">
        <v>2180</v>
      </c>
      <c r="D784" t="s">
        <v>2181</v>
      </c>
      <c r="E784">
        <v>47</v>
      </c>
      <c r="F784" t="s">
        <v>31</v>
      </c>
      <c r="G784" t="s">
        <v>72</v>
      </c>
      <c r="H784" t="s">
        <v>73</v>
      </c>
      <c r="I784" t="s">
        <v>74</v>
      </c>
      <c r="J784" t="s">
        <v>75</v>
      </c>
      <c r="K784">
        <v>1</v>
      </c>
      <c r="L784" s="2">
        <v>2200</v>
      </c>
      <c r="M784">
        <v>10</v>
      </c>
      <c r="N784" s="2">
        <v>2200</v>
      </c>
      <c r="O784" s="2">
        <v>220</v>
      </c>
      <c r="P784" s="2">
        <v>1980</v>
      </c>
      <c r="Q784" s="2">
        <v>1397.21</v>
      </c>
      <c r="R784" s="2">
        <v>582.79</v>
      </c>
      <c r="S784" t="s">
        <v>53</v>
      </c>
      <c r="T784" t="s">
        <v>105</v>
      </c>
      <c r="U784" t="s">
        <v>106</v>
      </c>
      <c r="V784" t="s">
        <v>39</v>
      </c>
      <c r="W784" t="s">
        <v>124</v>
      </c>
      <c r="X784" t="s">
        <v>97</v>
      </c>
      <c r="Y784" t="s">
        <v>56</v>
      </c>
      <c r="Z784" t="s">
        <v>43</v>
      </c>
      <c r="AA784" t="s">
        <v>44</v>
      </c>
      <c r="AB784" t="s">
        <v>44</v>
      </c>
    </row>
    <row r="785" spans="1:28" x14ac:dyDescent="0.25">
      <c r="A785" t="s">
        <v>2318</v>
      </c>
      <c r="B785" s="1">
        <v>45359</v>
      </c>
      <c r="C785" t="s">
        <v>2319</v>
      </c>
      <c r="D785" t="s">
        <v>2320</v>
      </c>
      <c r="E785">
        <v>51</v>
      </c>
      <c r="F785" t="s">
        <v>111</v>
      </c>
      <c r="G785" t="s">
        <v>207</v>
      </c>
      <c r="H785" t="s">
        <v>208</v>
      </c>
      <c r="I785" t="s">
        <v>34</v>
      </c>
      <c r="J785" t="s">
        <v>143</v>
      </c>
      <c r="K785">
        <v>2</v>
      </c>
      <c r="L785" s="2">
        <v>18000</v>
      </c>
      <c r="M785">
        <v>10</v>
      </c>
      <c r="N785" s="2">
        <v>36000</v>
      </c>
      <c r="O785" s="2">
        <v>3600</v>
      </c>
      <c r="P785" s="2">
        <v>32400</v>
      </c>
      <c r="Q785" s="2">
        <v>25701.63</v>
      </c>
      <c r="R785" s="2">
        <v>6698.37</v>
      </c>
      <c r="S785" t="s">
        <v>53</v>
      </c>
      <c r="T785" t="s">
        <v>398</v>
      </c>
      <c r="U785" t="s">
        <v>399</v>
      </c>
      <c r="V785" t="s">
        <v>39</v>
      </c>
      <c r="W785" t="s">
        <v>66</v>
      </c>
      <c r="X785" t="s">
        <v>67</v>
      </c>
      <c r="Y785" t="s">
        <v>56</v>
      </c>
      <c r="Z785" t="s">
        <v>43</v>
      </c>
      <c r="AA785" t="s">
        <v>44</v>
      </c>
      <c r="AB785" t="s">
        <v>44</v>
      </c>
    </row>
    <row r="786" spans="1:28" x14ac:dyDescent="0.25">
      <c r="A786" t="s">
        <v>2321</v>
      </c>
      <c r="B786" s="1">
        <v>45359</v>
      </c>
      <c r="C786" t="s">
        <v>2322</v>
      </c>
      <c r="D786" t="s">
        <v>2323</v>
      </c>
      <c r="E786">
        <v>42</v>
      </c>
      <c r="F786" t="s">
        <v>31</v>
      </c>
      <c r="G786" t="s">
        <v>366</v>
      </c>
      <c r="H786" t="s">
        <v>367</v>
      </c>
      <c r="I786" t="s">
        <v>34</v>
      </c>
      <c r="J786" t="s">
        <v>130</v>
      </c>
      <c r="K786">
        <v>3</v>
      </c>
      <c r="L786" s="2">
        <v>14500</v>
      </c>
      <c r="M786">
        <v>25</v>
      </c>
      <c r="N786" s="2">
        <v>43500</v>
      </c>
      <c r="O786" s="2">
        <v>10875</v>
      </c>
      <c r="P786" s="2">
        <v>32625</v>
      </c>
      <c r="Q786" s="2">
        <v>25381.43</v>
      </c>
      <c r="R786" s="2">
        <v>7243.57</v>
      </c>
      <c r="S786" t="s">
        <v>36</v>
      </c>
      <c r="T786" t="s">
        <v>90</v>
      </c>
      <c r="U786" t="s">
        <v>91</v>
      </c>
      <c r="V786" t="s">
        <v>39</v>
      </c>
      <c r="W786" t="s">
        <v>40</v>
      </c>
      <c r="X786" t="s">
        <v>97</v>
      </c>
      <c r="Y786" t="s">
        <v>56</v>
      </c>
      <c r="Z786" t="s">
        <v>144</v>
      </c>
      <c r="AA786" t="s">
        <v>44</v>
      </c>
      <c r="AB786" t="s">
        <v>44</v>
      </c>
    </row>
    <row r="787" spans="1:28" x14ac:dyDescent="0.25">
      <c r="A787" t="s">
        <v>2324</v>
      </c>
      <c r="B787" s="1">
        <v>45359</v>
      </c>
      <c r="C787" t="s">
        <v>2325</v>
      </c>
      <c r="D787" t="s">
        <v>2326</v>
      </c>
      <c r="E787">
        <v>26</v>
      </c>
      <c r="F787" t="s">
        <v>111</v>
      </c>
      <c r="G787" t="s">
        <v>207</v>
      </c>
      <c r="H787" t="s">
        <v>208</v>
      </c>
      <c r="I787" t="s">
        <v>34</v>
      </c>
      <c r="J787" t="s">
        <v>143</v>
      </c>
      <c r="K787">
        <v>1</v>
      </c>
      <c r="L787" s="2">
        <v>18000</v>
      </c>
      <c r="M787">
        <v>15</v>
      </c>
      <c r="N787" s="2">
        <v>18000</v>
      </c>
      <c r="O787" s="2">
        <v>2700</v>
      </c>
      <c r="P787" s="2">
        <v>15300</v>
      </c>
      <c r="Q787" s="2">
        <v>12269.38</v>
      </c>
      <c r="R787" s="2">
        <v>3030.62</v>
      </c>
      <c r="S787" t="s">
        <v>36</v>
      </c>
      <c r="T787" t="s">
        <v>90</v>
      </c>
      <c r="U787" t="s">
        <v>91</v>
      </c>
      <c r="V787" t="s">
        <v>39</v>
      </c>
      <c r="W787" t="s">
        <v>83</v>
      </c>
      <c r="X787" t="s">
        <v>67</v>
      </c>
      <c r="Y787" t="s">
        <v>56</v>
      </c>
      <c r="Z787" t="s">
        <v>43</v>
      </c>
      <c r="AA787" t="s">
        <v>44</v>
      </c>
      <c r="AB787" t="s">
        <v>44</v>
      </c>
    </row>
    <row r="788" spans="1:28" x14ac:dyDescent="0.25">
      <c r="A788" t="s">
        <v>2327</v>
      </c>
      <c r="B788" s="1">
        <v>45359</v>
      </c>
      <c r="C788" t="s">
        <v>2328</v>
      </c>
      <c r="D788" t="s">
        <v>2329</v>
      </c>
      <c r="E788">
        <v>38</v>
      </c>
      <c r="F788" t="s">
        <v>48</v>
      </c>
      <c r="G788" t="s">
        <v>273</v>
      </c>
      <c r="H788" t="s">
        <v>274</v>
      </c>
      <c r="I788" t="s">
        <v>51</v>
      </c>
      <c r="J788" t="s">
        <v>52</v>
      </c>
      <c r="K788">
        <v>1</v>
      </c>
      <c r="L788" s="2">
        <v>250</v>
      </c>
      <c r="M788">
        <v>0</v>
      </c>
      <c r="N788" s="2">
        <v>250</v>
      </c>
      <c r="O788" s="2">
        <v>0</v>
      </c>
      <c r="P788" s="2">
        <v>250</v>
      </c>
      <c r="Q788" s="2">
        <v>188.11</v>
      </c>
      <c r="R788" s="2">
        <v>61.89</v>
      </c>
      <c r="S788" t="s">
        <v>53</v>
      </c>
      <c r="T788" t="s">
        <v>407</v>
      </c>
      <c r="U788" t="s">
        <v>408</v>
      </c>
      <c r="V788" t="s">
        <v>39</v>
      </c>
      <c r="W788" t="s">
        <v>83</v>
      </c>
      <c r="X788" t="s">
        <v>41</v>
      </c>
      <c r="Y788" t="s">
        <v>56</v>
      </c>
      <c r="Z788" t="s">
        <v>107</v>
      </c>
      <c r="AA788" t="s">
        <v>44</v>
      </c>
      <c r="AB788" t="s">
        <v>44</v>
      </c>
    </row>
    <row r="789" spans="1:28" x14ac:dyDescent="0.25">
      <c r="A789" t="s">
        <v>2330</v>
      </c>
      <c r="B789" s="1">
        <v>45359</v>
      </c>
      <c r="C789" t="s">
        <v>2331</v>
      </c>
      <c r="D789" t="s">
        <v>2332</v>
      </c>
      <c r="E789">
        <v>57</v>
      </c>
      <c r="F789" t="s">
        <v>31</v>
      </c>
      <c r="G789" t="s">
        <v>176</v>
      </c>
      <c r="H789" t="s">
        <v>177</v>
      </c>
      <c r="I789" t="s">
        <v>34</v>
      </c>
      <c r="J789" t="s">
        <v>35</v>
      </c>
      <c r="K789">
        <v>5</v>
      </c>
      <c r="L789" s="2">
        <v>6500</v>
      </c>
      <c r="M789">
        <v>5</v>
      </c>
      <c r="N789" s="2">
        <v>32500</v>
      </c>
      <c r="O789" s="2">
        <v>1625</v>
      </c>
      <c r="P789" s="2">
        <v>30875</v>
      </c>
      <c r="Q789" s="2">
        <v>23579.439999999999</v>
      </c>
      <c r="R789" s="2">
        <v>7295.56</v>
      </c>
      <c r="S789" t="s">
        <v>36</v>
      </c>
      <c r="T789" t="s">
        <v>398</v>
      </c>
      <c r="U789" t="s">
        <v>399</v>
      </c>
      <c r="V789" t="s">
        <v>39</v>
      </c>
      <c r="W789" t="s">
        <v>137</v>
      </c>
      <c r="X789" t="s">
        <v>97</v>
      </c>
      <c r="Y789" t="s">
        <v>42</v>
      </c>
      <c r="Z789" t="s">
        <v>223</v>
      </c>
      <c r="AA789" t="s">
        <v>44</v>
      </c>
      <c r="AB789" t="s">
        <v>68</v>
      </c>
    </row>
    <row r="790" spans="1:28" x14ac:dyDescent="0.25">
      <c r="A790" t="s">
        <v>2333</v>
      </c>
      <c r="B790" s="1">
        <v>45359</v>
      </c>
      <c r="C790" t="s">
        <v>794</v>
      </c>
      <c r="D790" t="s">
        <v>795</v>
      </c>
      <c r="E790">
        <v>43</v>
      </c>
      <c r="F790" t="s">
        <v>31</v>
      </c>
      <c r="G790" t="s">
        <v>238</v>
      </c>
      <c r="H790" t="s">
        <v>239</v>
      </c>
      <c r="I790" t="s">
        <v>62</v>
      </c>
      <c r="J790" t="s">
        <v>63</v>
      </c>
      <c r="K790">
        <v>4</v>
      </c>
      <c r="L790" s="2">
        <v>6500</v>
      </c>
      <c r="M790">
        <v>25</v>
      </c>
      <c r="N790" s="2">
        <v>26000</v>
      </c>
      <c r="O790" s="2">
        <v>6500</v>
      </c>
      <c r="P790" s="2">
        <v>19500</v>
      </c>
      <c r="Q790" s="2">
        <v>12411.15</v>
      </c>
      <c r="R790" s="2">
        <v>7088.85</v>
      </c>
      <c r="S790" t="s">
        <v>53</v>
      </c>
      <c r="T790" t="s">
        <v>76</v>
      </c>
      <c r="U790" t="s">
        <v>77</v>
      </c>
      <c r="V790" t="s">
        <v>39</v>
      </c>
      <c r="W790" t="s">
        <v>137</v>
      </c>
      <c r="X790" t="s">
        <v>97</v>
      </c>
      <c r="Y790" t="s">
        <v>56</v>
      </c>
      <c r="Z790" t="s">
        <v>43</v>
      </c>
      <c r="AA790" t="s">
        <v>44</v>
      </c>
      <c r="AB790" t="s">
        <v>44</v>
      </c>
    </row>
    <row r="791" spans="1:28" x14ac:dyDescent="0.25">
      <c r="A791" t="s">
        <v>2334</v>
      </c>
      <c r="B791" s="1">
        <v>45359</v>
      </c>
      <c r="C791" t="s">
        <v>898</v>
      </c>
      <c r="D791" t="s">
        <v>899</v>
      </c>
      <c r="E791">
        <v>29</v>
      </c>
      <c r="F791" t="s">
        <v>48</v>
      </c>
      <c r="G791" t="s">
        <v>202</v>
      </c>
      <c r="H791" t="s">
        <v>203</v>
      </c>
      <c r="I791" t="s">
        <v>103</v>
      </c>
      <c r="J791" t="s">
        <v>104</v>
      </c>
      <c r="K791">
        <v>2</v>
      </c>
      <c r="L791" s="2">
        <v>550</v>
      </c>
      <c r="M791">
        <v>10</v>
      </c>
      <c r="N791" s="2">
        <v>1100</v>
      </c>
      <c r="O791" s="2">
        <v>110</v>
      </c>
      <c r="P791" s="2">
        <v>990</v>
      </c>
      <c r="Q791" s="2">
        <v>795.29</v>
      </c>
      <c r="R791" s="2">
        <v>194.71</v>
      </c>
      <c r="S791" t="s">
        <v>64</v>
      </c>
      <c r="T791" t="s">
        <v>136</v>
      </c>
      <c r="U791" t="s">
        <v>38</v>
      </c>
      <c r="V791" t="s">
        <v>39</v>
      </c>
      <c r="W791" t="s">
        <v>66</v>
      </c>
      <c r="X791" t="s">
        <v>67</v>
      </c>
      <c r="Y791" t="s">
        <v>56</v>
      </c>
      <c r="Z791" t="s">
        <v>223</v>
      </c>
      <c r="AA791" t="s">
        <v>44</v>
      </c>
      <c r="AB791" t="s">
        <v>44</v>
      </c>
    </row>
    <row r="792" spans="1:28" x14ac:dyDescent="0.25">
      <c r="A792" t="s">
        <v>2335</v>
      </c>
      <c r="B792" s="1">
        <v>45359</v>
      </c>
      <c r="C792" t="s">
        <v>2336</v>
      </c>
      <c r="D792" t="s">
        <v>2337</v>
      </c>
      <c r="E792">
        <v>45</v>
      </c>
      <c r="F792" t="s">
        <v>31</v>
      </c>
      <c r="G792" t="s">
        <v>49</v>
      </c>
      <c r="H792" t="s">
        <v>50</v>
      </c>
      <c r="I792" t="s">
        <v>51</v>
      </c>
      <c r="J792" t="s">
        <v>52</v>
      </c>
      <c r="K792">
        <v>2</v>
      </c>
      <c r="L792" s="2">
        <v>500</v>
      </c>
      <c r="M792">
        <v>15</v>
      </c>
      <c r="N792" s="2">
        <v>1000</v>
      </c>
      <c r="O792" s="2">
        <v>150</v>
      </c>
      <c r="P792" s="2">
        <v>850</v>
      </c>
      <c r="Q792" s="2">
        <v>477.21</v>
      </c>
      <c r="R792" s="2">
        <v>372.79</v>
      </c>
      <c r="S792" t="s">
        <v>64</v>
      </c>
      <c r="T792" t="s">
        <v>136</v>
      </c>
      <c r="U792" t="s">
        <v>38</v>
      </c>
      <c r="V792" t="s">
        <v>39</v>
      </c>
      <c r="W792" t="s">
        <v>124</v>
      </c>
      <c r="X792" t="s">
        <v>41</v>
      </c>
      <c r="Y792" t="s">
        <v>56</v>
      </c>
      <c r="Z792" t="s">
        <v>223</v>
      </c>
      <c r="AA792" t="s">
        <v>44</v>
      </c>
      <c r="AB792" t="s">
        <v>44</v>
      </c>
    </row>
    <row r="793" spans="1:28" x14ac:dyDescent="0.25">
      <c r="A793" t="s">
        <v>2338</v>
      </c>
      <c r="B793" s="1">
        <v>45359</v>
      </c>
      <c r="C793" t="s">
        <v>2339</v>
      </c>
      <c r="D793" t="s">
        <v>2340</v>
      </c>
      <c r="E793">
        <v>36</v>
      </c>
      <c r="F793" t="s">
        <v>48</v>
      </c>
      <c r="G793" t="s">
        <v>188</v>
      </c>
      <c r="H793" t="s">
        <v>189</v>
      </c>
      <c r="I793" t="s">
        <v>34</v>
      </c>
      <c r="J793" t="s">
        <v>190</v>
      </c>
      <c r="K793">
        <v>3</v>
      </c>
      <c r="L793" s="2">
        <v>1800</v>
      </c>
      <c r="M793">
        <v>10</v>
      </c>
      <c r="N793" s="2">
        <v>5400</v>
      </c>
      <c r="O793" s="2">
        <v>540</v>
      </c>
      <c r="P793" s="2">
        <v>4860</v>
      </c>
      <c r="Q793" s="2">
        <v>3048.09</v>
      </c>
      <c r="R793" s="2">
        <v>1811.91</v>
      </c>
      <c r="S793" t="s">
        <v>36</v>
      </c>
      <c r="T793" t="s">
        <v>178</v>
      </c>
      <c r="U793" t="s">
        <v>154</v>
      </c>
      <c r="V793" t="s">
        <v>39</v>
      </c>
      <c r="W793" t="s">
        <v>66</v>
      </c>
      <c r="X793" t="s">
        <v>97</v>
      </c>
      <c r="Y793" t="s">
        <v>42</v>
      </c>
      <c r="Z793" t="s">
        <v>508</v>
      </c>
      <c r="AA793" t="s">
        <v>44</v>
      </c>
      <c r="AB793" t="s">
        <v>44</v>
      </c>
    </row>
    <row r="794" spans="1:28" x14ac:dyDescent="0.25">
      <c r="A794" t="s">
        <v>2341</v>
      </c>
      <c r="B794" s="1">
        <v>45359</v>
      </c>
      <c r="C794" t="s">
        <v>2342</v>
      </c>
      <c r="D794" t="s">
        <v>2343</v>
      </c>
      <c r="E794">
        <v>47</v>
      </c>
      <c r="F794" t="s">
        <v>48</v>
      </c>
      <c r="G794" t="s">
        <v>148</v>
      </c>
      <c r="H794" t="s">
        <v>149</v>
      </c>
      <c r="I794" t="s">
        <v>74</v>
      </c>
      <c r="J794" t="s">
        <v>130</v>
      </c>
      <c r="K794">
        <v>3</v>
      </c>
      <c r="L794" s="2">
        <v>3500</v>
      </c>
      <c r="M794">
        <v>10</v>
      </c>
      <c r="N794" s="2">
        <v>10500</v>
      </c>
      <c r="O794" s="2">
        <v>1050</v>
      </c>
      <c r="P794" s="2">
        <v>9450</v>
      </c>
      <c r="Q794" s="2">
        <v>6266.49</v>
      </c>
      <c r="R794" s="2">
        <v>3183.51</v>
      </c>
      <c r="S794" t="s">
        <v>53</v>
      </c>
      <c r="T794" t="s">
        <v>96</v>
      </c>
      <c r="U794" t="s">
        <v>96</v>
      </c>
      <c r="V794" t="s">
        <v>39</v>
      </c>
      <c r="W794" t="s">
        <v>83</v>
      </c>
      <c r="X794" t="s">
        <v>41</v>
      </c>
      <c r="Y794" t="s">
        <v>56</v>
      </c>
      <c r="Z794" t="s">
        <v>508</v>
      </c>
      <c r="AA794" t="s">
        <v>44</v>
      </c>
      <c r="AB794" t="s">
        <v>44</v>
      </c>
    </row>
    <row r="795" spans="1:28" x14ac:dyDescent="0.25">
      <c r="A795" t="s">
        <v>2344</v>
      </c>
      <c r="B795" s="1">
        <v>45360</v>
      </c>
      <c r="C795" t="s">
        <v>1262</v>
      </c>
      <c r="D795" t="s">
        <v>1263</v>
      </c>
      <c r="E795">
        <v>50</v>
      </c>
      <c r="F795" t="s">
        <v>48</v>
      </c>
      <c r="G795" t="s">
        <v>49</v>
      </c>
      <c r="H795" t="s">
        <v>50</v>
      </c>
      <c r="I795" t="s">
        <v>51</v>
      </c>
      <c r="J795" t="s">
        <v>52</v>
      </c>
      <c r="K795">
        <v>1</v>
      </c>
      <c r="L795" s="2">
        <v>500</v>
      </c>
      <c r="M795">
        <v>10</v>
      </c>
      <c r="N795" s="2">
        <v>500</v>
      </c>
      <c r="O795" s="2">
        <v>50</v>
      </c>
      <c r="P795" s="2">
        <v>450</v>
      </c>
      <c r="Q795" s="2">
        <v>319.79000000000002</v>
      </c>
      <c r="R795" s="2">
        <v>130.21</v>
      </c>
      <c r="S795" t="s">
        <v>53</v>
      </c>
      <c r="T795" t="s">
        <v>96</v>
      </c>
      <c r="U795" t="s">
        <v>96</v>
      </c>
      <c r="V795" t="s">
        <v>39</v>
      </c>
      <c r="W795" t="s">
        <v>137</v>
      </c>
      <c r="X795" t="s">
        <v>41</v>
      </c>
      <c r="Y795" t="s">
        <v>56</v>
      </c>
      <c r="Z795" t="s">
        <v>43</v>
      </c>
      <c r="AA795" t="s">
        <v>44</v>
      </c>
      <c r="AB795" t="s">
        <v>44</v>
      </c>
    </row>
    <row r="796" spans="1:28" x14ac:dyDescent="0.25">
      <c r="A796" t="s">
        <v>2345</v>
      </c>
      <c r="B796" s="1">
        <v>45360</v>
      </c>
      <c r="C796" t="s">
        <v>2346</v>
      </c>
      <c r="D796" t="s">
        <v>2347</v>
      </c>
      <c r="E796">
        <v>27</v>
      </c>
      <c r="F796" t="s">
        <v>111</v>
      </c>
      <c r="G796" t="s">
        <v>387</v>
      </c>
      <c r="H796" t="s">
        <v>388</v>
      </c>
      <c r="I796" t="s">
        <v>74</v>
      </c>
      <c r="J796" t="s">
        <v>75</v>
      </c>
      <c r="K796">
        <v>1</v>
      </c>
      <c r="L796" s="2">
        <v>3200</v>
      </c>
      <c r="M796">
        <v>20</v>
      </c>
      <c r="N796" s="2">
        <v>3200</v>
      </c>
      <c r="O796" s="2">
        <v>640</v>
      </c>
      <c r="P796" s="2">
        <v>2560</v>
      </c>
      <c r="Q796" s="2">
        <v>1680.94</v>
      </c>
      <c r="R796" s="2">
        <v>879.06</v>
      </c>
      <c r="S796" t="s">
        <v>53</v>
      </c>
      <c r="T796" t="s">
        <v>96</v>
      </c>
      <c r="U796" t="s">
        <v>96</v>
      </c>
      <c r="V796" t="s">
        <v>39</v>
      </c>
      <c r="W796" t="s">
        <v>40</v>
      </c>
      <c r="X796" t="s">
        <v>67</v>
      </c>
      <c r="Y796" t="s">
        <v>56</v>
      </c>
      <c r="Z796" t="s">
        <v>43</v>
      </c>
      <c r="AA796" t="s">
        <v>44</v>
      </c>
      <c r="AB796" t="s">
        <v>44</v>
      </c>
    </row>
    <row r="797" spans="1:28" x14ac:dyDescent="0.25">
      <c r="A797" t="s">
        <v>2348</v>
      </c>
      <c r="B797" s="1">
        <v>45360</v>
      </c>
      <c r="C797" t="s">
        <v>2349</v>
      </c>
      <c r="D797" t="s">
        <v>2350</v>
      </c>
      <c r="E797">
        <v>58</v>
      </c>
      <c r="F797" t="s">
        <v>48</v>
      </c>
      <c r="G797" t="s">
        <v>72</v>
      </c>
      <c r="H797" t="s">
        <v>73</v>
      </c>
      <c r="I797" t="s">
        <v>74</v>
      </c>
      <c r="J797" t="s">
        <v>75</v>
      </c>
      <c r="K797">
        <v>3</v>
      </c>
      <c r="L797" s="2">
        <v>2200</v>
      </c>
      <c r="M797">
        <v>0</v>
      </c>
      <c r="N797" s="2">
        <v>6600</v>
      </c>
      <c r="O797" s="2">
        <v>0</v>
      </c>
      <c r="P797" s="2">
        <v>6600</v>
      </c>
      <c r="Q797" s="2">
        <v>5272.8</v>
      </c>
      <c r="R797" s="2">
        <v>1327.2</v>
      </c>
      <c r="S797" t="s">
        <v>36</v>
      </c>
      <c r="T797" t="s">
        <v>275</v>
      </c>
      <c r="U797" t="s">
        <v>123</v>
      </c>
      <c r="V797" t="s">
        <v>39</v>
      </c>
      <c r="W797" t="s">
        <v>66</v>
      </c>
      <c r="X797" t="s">
        <v>97</v>
      </c>
      <c r="Y797" t="s">
        <v>56</v>
      </c>
      <c r="Z797" t="s">
        <v>107</v>
      </c>
      <c r="AA797" t="s">
        <v>44</v>
      </c>
      <c r="AB797" t="s">
        <v>44</v>
      </c>
    </row>
    <row r="798" spans="1:28" x14ac:dyDescent="0.25">
      <c r="A798" t="s">
        <v>2351</v>
      </c>
      <c r="B798" s="1">
        <v>45360</v>
      </c>
      <c r="C798" t="s">
        <v>2352</v>
      </c>
      <c r="D798" t="s">
        <v>2353</v>
      </c>
      <c r="E798">
        <v>45</v>
      </c>
      <c r="F798" t="s">
        <v>48</v>
      </c>
      <c r="G798" t="s">
        <v>207</v>
      </c>
      <c r="H798" t="s">
        <v>208</v>
      </c>
      <c r="I798" t="s">
        <v>34</v>
      </c>
      <c r="J798" t="s">
        <v>143</v>
      </c>
      <c r="K798">
        <v>1</v>
      </c>
      <c r="L798" s="2">
        <v>18000</v>
      </c>
      <c r="M798">
        <v>25</v>
      </c>
      <c r="N798" s="2">
        <v>18000</v>
      </c>
      <c r="O798" s="2">
        <v>4500</v>
      </c>
      <c r="P798" s="2">
        <v>13500</v>
      </c>
      <c r="Q798" s="2">
        <v>8898.3700000000008</v>
      </c>
      <c r="R798" s="2">
        <v>4601.63</v>
      </c>
      <c r="S798" t="s">
        <v>53</v>
      </c>
      <c r="T798" t="s">
        <v>407</v>
      </c>
      <c r="U798" t="s">
        <v>408</v>
      </c>
      <c r="V798" t="s">
        <v>39</v>
      </c>
      <c r="W798" t="s">
        <v>40</v>
      </c>
      <c r="X798" t="s">
        <v>97</v>
      </c>
      <c r="Y798" t="s">
        <v>42</v>
      </c>
      <c r="Z798" t="s">
        <v>144</v>
      </c>
      <c r="AA798" t="s">
        <v>44</v>
      </c>
      <c r="AB798" t="s">
        <v>44</v>
      </c>
    </row>
    <row r="799" spans="1:28" x14ac:dyDescent="0.25">
      <c r="A799" t="s">
        <v>2354</v>
      </c>
      <c r="B799" s="1">
        <v>45360</v>
      </c>
      <c r="C799" t="s">
        <v>2355</v>
      </c>
      <c r="D799" t="s">
        <v>2356</v>
      </c>
      <c r="E799">
        <v>28</v>
      </c>
      <c r="F799" t="s">
        <v>111</v>
      </c>
      <c r="G799" t="s">
        <v>119</v>
      </c>
      <c r="H799" t="s">
        <v>120</v>
      </c>
      <c r="I799" t="s">
        <v>62</v>
      </c>
      <c r="J799" t="s">
        <v>121</v>
      </c>
      <c r="K799">
        <v>1</v>
      </c>
      <c r="L799" s="2">
        <v>4800</v>
      </c>
      <c r="M799">
        <v>15</v>
      </c>
      <c r="N799" s="2">
        <v>4800</v>
      </c>
      <c r="O799" s="2">
        <v>720</v>
      </c>
      <c r="P799" s="2">
        <v>4080</v>
      </c>
      <c r="Q799" s="2">
        <v>2561.0700000000002</v>
      </c>
      <c r="R799" s="2">
        <v>1518.93</v>
      </c>
      <c r="S799" t="s">
        <v>36</v>
      </c>
      <c r="T799" t="s">
        <v>153</v>
      </c>
      <c r="U799" t="s">
        <v>154</v>
      </c>
      <c r="V799" t="s">
        <v>39</v>
      </c>
      <c r="W799" t="s">
        <v>40</v>
      </c>
      <c r="X799" t="s">
        <v>41</v>
      </c>
      <c r="Y799" t="s">
        <v>56</v>
      </c>
      <c r="Z799" t="s">
        <v>43</v>
      </c>
      <c r="AA799" t="s">
        <v>44</v>
      </c>
      <c r="AB799" t="s">
        <v>44</v>
      </c>
    </row>
    <row r="800" spans="1:28" x14ac:dyDescent="0.25">
      <c r="A800" t="s">
        <v>2357</v>
      </c>
      <c r="B800" s="1">
        <v>45360</v>
      </c>
      <c r="C800" t="s">
        <v>1643</v>
      </c>
      <c r="D800" t="s">
        <v>1644</v>
      </c>
      <c r="E800">
        <v>49</v>
      </c>
      <c r="F800" t="s">
        <v>48</v>
      </c>
      <c r="G800" t="s">
        <v>176</v>
      </c>
      <c r="H800" t="s">
        <v>177</v>
      </c>
      <c r="I800" t="s">
        <v>34</v>
      </c>
      <c r="J800" t="s">
        <v>35</v>
      </c>
      <c r="K800">
        <v>1</v>
      </c>
      <c r="L800" s="2">
        <v>6500</v>
      </c>
      <c r="M800">
        <v>5</v>
      </c>
      <c r="N800" s="2">
        <v>6500</v>
      </c>
      <c r="O800" s="2">
        <v>325</v>
      </c>
      <c r="P800" s="2">
        <v>6175</v>
      </c>
      <c r="Q800" s="2">
        <v>4911.3100000000004</v>
      </c>
      <c r="R800" s="2">
        <v>1263.69</v>
      </c>
      <c r="S800" t="s">
        <v>53</v>
      </c>
      <c r="T800" t="s">
        <v>163</v>
      </c>
      <c r="U800" t="s">
        <v>164</v>
      </c>
      <c r="V800" t="s">
        <v>39</v>
      </c>
      <c r="W800" t="s">
        <v>66</v>
      </c>
      <c r="X800" t="s">
        <v>97</v>
      </c>
      <c r="Y800" t="s">
        <v>42</v>
      </c>
      <c r="Z800" t="s">
        <v>43</v>
      </c>
      <c r="AA800" t="s">
        <v>44</v>
      </c>
      <c r="AB800" t="s">
        <v>44</v>
      </c>
    </row>
    <row r="801" spans="1:28" x14ac:dyDescent="0.25">
      <c r="A801" t="s">
        <v>2358</v>
      </c>
      <c r="B801" s="1">
        <v>45360</v>
      </c>
      <c r="C801" t="s">
        <v>1759</v>
      </c>
      <c r="D801" t="s">
        <v>1760</v>
      </c>
      <c r="E801">
        <v>25</v>
      </c>
      <c r="F801" t="s">
        <v>48</v>
      </c>
      <c r="G801" t="s">
        <v>197</v>
      </c>
      <c r="H801" t="s">
        <v>198</v>
      </c>
      <c r="I801" t="s">
        <v>74</v>
      </c>
      <c r="J801" t="s">
        <v>75</v>
      </c>
      <c r="K801">
        <v>1</v>
      </c>
      <c r="L801" s="2">
        <v>2600</v>
      </c>
      <c r="M801">
        <v>20</v>
      </c>
      <c r="N801" s="2">
        <v>2600</v>
      </c>
      <c r="O801" s="2">
        <v>520</v>
      </c>
      <c r="P801" s="2">
        <v>2080</v>
      </c>
      <c r="Q801" s="2">
        <v>1483.23</v>
      </c>
      <c r="R801" s="2">
        <v>596.77</v>
      </c>
      <c r="S801" t="s">
        <v>53</v>
      </c>
      <c r="T801" t="s">
        <v>37</v>
      </c>
      <c r="U801" t="s">
        <v>38</v>
      </c>
      <c r="V801" t="s">
        <v>39</v>
      </c>
      <c r="W801" t="s">
        <v>92</v>
      </c>
      <c r="X801" t="s">
        <v>97</v>
      </c>
      <c r="Y801" t="s">
        <v>42</v>
      </c>
      <c r="Z801" t="s">
        <v>508</v>
      </c>
      <c r="AA801" t="s">
        <v>44</v>
      </c>
      <c r="AB801" t="s">
        <v>44</v>
      </c>
    </row>
    <row r="802" spans="1:28" x14ac:dyDescent="0.25">
      <c r="A802" t="s">
        <v>2359</v>
      </c>
      <c r="B802" s="1">
        <v>45360</v>
      </c>
      <c r="C802" t="s">
        <v>2360</v>
      </c>
      <c r="D802" t="s">
        <v>2361</v>
      </c>
      <c r="E802">
        <v>48</v>
      </c>
      <c r="F802" t="s">
        <v>48</v>
      </c>
      <c r="G802" t="s">
        <v>318</v>
      </c>
      <c r="H802" t="s">
        <v>319</v>
      </c>
      <c r="I802" t="s">
        <v>34</v>
      </c>
      <c r="J802" t="s">
        <v>190</v>
      </c>
      <c r="K802">
        <v>1</v>
      </c>
      <c r="L802" s="2">
        <v>2500</v>
      </c>
      <c r="M802">
        <v>10</v>
      </c>
      <c r="N802" s="2">
        <v>2500</v>
      </c>
      <c r="O802" s="2">
        <v>250</v>
      </c>
      <c r="P802" s="2">
        <v>2250</v>
      </c>
      <c r="Q802" s="2">
        <v>1376.73</v>
      </c>
      <c r="R802" s="2">
        <v>873.27</v>
      </c>
      <c r="S802" t="s">
        <v>53</v>
      </c>
      <c r="T802" t="s">
        <v>37</v>
      </c>
      <c r="U802" t="s">
        <v>38</v>
      </c>
      <c r="V802" t="s">
        <v>39</v>
      </c>
      <c r="W802" t="s">
        <v>92</v>
      </c>
      <c r="X802" t="s">
        <v>97</v>
      </c>
      <c r="Y802" t="s">
        <v>42</v>
      </c>
      <c r="Z802" t="s">
        <v>43</v>
      </c>
      <c r="AA802" t="s">
        <v>44</v>
      </c>
      <c r="AB802" t="s">
        <v>68</v>
      </c>
    </row>
    <row r="803" spans="1:28" x14ac:dyDescent="0.25">
      <c r="A803" t="s">
        <v>2362</v>
      </c>
      <c r="B803" s="1">
        <v>45361</v>
      </c>
      <c r="C803" t="s">
        <v>2363</v>
      </c>
      <c r="D803" t="s">
        <v>2364</v>
      </c>
      <c r="E803">
        <v>51</v>
      </c>
      <c r="F803" t="s">
        <v>48</v>
      </c>
      <c r="G803" t="s">
        <v>119</v>
      </c>
      <c r="H803" t="s">
        <v>120</v>
      </c>
      <c r="I803" t="s">
        <v>62</v>
      </c>
      <c r="J803" t="s">
        <v>121</v>
      </c>
      <c r="K803">
        <v>2</v>
      </c>
      <c r="L803" s="2">
        <v>4800</v>
      </c>
      <c r="M803">
        <v>0</v>
      </c>
      <c r="N803" s="2">
        <v>9600</v>
      </c>
      <c r="O803" s="2">
        <v>0</v>
      </c>
      <c r="P803" s="2">
        <v>9600</v>
      </c>
      <c r="Q803" s="2">
        <v>5618.01</v>
      </c>
      <c r="R803" s="2">
        <v>3981.99</v>
      </c>
      <c r="S803" t="s">
        <v>53</v>
      </c>
      <c r="T803" t="s">
        <v>76</v>
      </c>
      <c r="U803" t="s">
        <v>77</v>
      </c>
      <c r="V803" t="s">
        <v>39</v>
      </c>
      <c r="W803" t="s">
        <v>83</v>
      </c>
      <c r="X803" t="s">
        <v>97</v>
      </c>
      <c r="Y803" t="s">
        <v>42</v>
      </c>
      <c r="Z803" t="s">
        <v>43</v>
      </c>
      <c r="AA803" t="s">
        <v>44</v>
      </c>
      <c r="AB803" t="s">
        <v>44</v>
      </c>
    </row>
    <row r="804" spans="1:28" x14ac:dyDescent="0.25">
      <c r="A804" t="s">
        <v>2365</v>
      </c>
      <c r="B804" s="1">
        <v>45361</v>
      </c>
      <c r="C804" t="s">
        <v>342</v>
      </c>
      <c r="D804" t="s">
        <v>343</v>
      </c>
      <c r="E804">
        <v>59</v>
      </c>
      <c r="F804" t="s">
        <v>48</v>
      </c>
      <c r="G804" t="s">
        <v>197</v>
      </c>
      <c r="H804" t="s">
        <v>198</v>
      </c>
      <c r="I804" t="s">
        <v>74</v>
      </c>
      <c r="J804" t="s">
        <v>75</v>
      </c>
      <c r="K804">
        <v>1</v>
      </c>
      <c r="L804" s="2">
        <v>2600</v>
      </c>
      <c r="M804">
        <v>10</v>
      </c>
      <c r="N804" s="2">
        <v>2600</v>
      </c>
      <c r="O804" s="2">
        <v>260</v>
      </c>
      <c r="P804" s="2">
        <v>2340</v>
      </c>
      <c r="Q804" s="2">
        <v>1522.05</v>
      </c>
      <c r="R804" s="2">
        <v>817.95</v>
      </c>
      <c r="S804" t="s">
        <v>53</v>
      </c>
      <c r="T804" t="s">
        <v>105</v>
      </c>
      <c r="U804" t="s">
        <v>106</v>
      </c>
      <c r="V804" t="s">
        <v>39</v>
      </c>
      <c r="W804" t="s">
        <v>40</v>
      </c>
      <c r="X804" t="s">
        <v>41</v>
      </c>
      <c r="Y804" t="s">
        <v>56</v>
      </c>
      <c r="Z804" t="s">
        <v>43</v>
      </c>
      <c r="AA804" t="s">
        <v>44</v>
      </c>
      <c r="AB804" t="s">
        <v>44</v>
      </c>
    </row>
    <row r="805" spans="1:28" x14ac:dyDescent="0.25">
      <c r="A805" t="s">
        <v>2366</v>
      </c>
      <c r="B805" s="1">
        <v>45361</v>
      </c>
      <c r="C805" t="s">
        <v>2367</v>
      </c>
      <c r="D805" t="s">
        <v>2368</v>
      </c>
      <c r="E805">
        <v>35</v>
      </c>
      <c r="F805" t="s">
        <v>48</v>
      </c>
      <c r="G805" t="s">
        <v>243</v>
      </c>
      <c r="H805" t="s">
        <v>244</v>
      </c>
      <c r="I805" t="s">
        <v>103</v>
      </c>
      <c r="J805" t="s">
        <v>104</v>
      </c>
      <c r="K805">
        <v>5</v>
      </c>
      <c r="L805" s="2">
        <v>450</v>
      </c>
      <c r="M805">
        <v>5</v>
      </c>
      <c r="N805" s="2">
        <v>2250</v>
      </c>
      <c r="O805" s="2">
        <v>112.5</v>
      </c>
      <c r="P805" s="2">
        <v>2137.5</v>
      </c>
      <c r="Q805" s="2">
        <v>1206.72</v>
      </c>
      <c r="R805" s="2">
        <v>930.78</v>
      </c>
      <c r="S805" t="s">
        <v>53</v>
      </c>
      <c r="T805" t="s">
        <v>105</v>
      </c>
      <c r="U805" t="s">
        <v>106</v>
      </c>
      <c r="V805" t="s">
        <v>39</v>
      </c>
      <c r="W805" t="s">
        <v>66</v>
      </c>
      <c r="X805" t="s">
        <v>67</v>
      </c>
      <c r="Y805" t="s">
        <v>42</v>
      </c>
      <c r="Z805" t="s">
        <v>43</v>
      </c>
      <c r="AA805" t="s">
        <v>44</v>
      </c>
      <c r="AB805" t="s">
        <v>44</v>
      </c>
    </row>
    <row r="806" spans="1:28" x14ac:dyDescent="0.25">
      <c r="A806" t="s">
        <v>2369</v>
      </c>
      <c r="B806" s="1">
        <v>45361</v>
      </c>
      <c r="C806" t="s">
        <v>2370</v>
      </c>
      <c r="D806" t="s">
        <v>2371</v>
      </c>
      <c r="E806">
        <v>48</v>
      </c>
      <c r="F806" t="s">
        <v>48</v>
      </c>
      <c r="G806" t="s">
        <v>318</v>
      </c>
      <c r="H806" t="s">
        <v>319</v>
      </c>
      <c r="I806" t="s">
        <v>34</v>
      </c>
      <c r="J806" t="s">
        <v>190</v>
      </c>
      <c r="K806">
        <v>3</v>
      </c>
      <c r="L806" s="2">
        <v>2500</v>
      </c>
      <c r="M806">
        <v>5</v>
      </c>
      <c r="N806" s="2">
        <v>7500</v>
      </c>
      <c r="O806" s="2">
        <v>375</v>
      </c>
      <c r="P806" s="2">
        <v>7125</v>
      </c>
      <c r="Q806" s="2">
        <v>4068.02</v>
      </c>
      <c r="R806" s="2">
        <v>3056.98</v>
      </c>
      <c r="S806" t="s">
        <v>53</v>
      </c>
      <c r="T806" t="s">
        <v>407</v>
      </c>
      <c r="U806" t="s">
        <v>408</v>
      </c>
      <c r="V806" t="s">
        <v>39</v>
      </c>
      <c r="W806" t="s">
        <v>83</v>
      </c>
      <c r="X806" t="s">
        <v>97</v>
      </c>
      <c r="Y806" t="s">
        <v>56</v>
      </c>
      <c r="Z806" t="s">
        <v>43</v>
      </c>
      <c r="AA806" t="s">
        <v>44</v>
      </c>
      <c r="AB806" t="s">
        <v>44</v>
      </c>
    </row>
    <row r="807" spans="1:28" x14ac:dyDescent="0.25">
      <c r="A807" t="s">
        <v>2372</v>
      </c>
      <c r="B807" s="1">
        <v>45361</v>
      </c>
      <c r="C807" t="s">
        <v>2373</v>
      </c>
      <c r="D807" t="s">
        <v>2374</v>
      </c>
      <c r="E807">
        <v>42</v>
      </c>
      <c r="F807" t="s">
        <v>31</v>
      </c>
      <c r="G807" t="s">
        <v>344</v>
      </c>
      <c r="H807" t="s">
        <v>345</v>
      </c>
      <c r="I807" t="s">
        <v>34</v>
      </c>
      <c r="J807" t="s">
        <v>121</v>
      </c>
      <c r="K807">
        <v>2</v>
      </c>
      <c r="L807" s="2">
        <v>1600</v>
      </c>
      <c r="M807">
        <v>20</v>
      </c>
      <c r="N807" s="2">
        <v>3200</v>
      </c>
      <c r="O807" s="2">
        <v>640</v>
      </c>
      <c r="P807" s="2">
        <v>2560</v>
      </c>
      <c r="Q807" s="2">
        <v>1959.42</v>
      </c>
      <c r="R807" s="2">
        <v>600.58000000000004</v>
      </c>
      <c r="S807" t="s">
        <v>53</v>
      </c>
      <c r="T807" t="s">
        <v>178</v>
      </c>
      <c r="U807" t="s">
        <v>154</v>
      </c>
      <c r="V807" t="s">
        <v>39</v>
      </c>
      <c r="W807" t="s">
        <v>137</v>
      </c>
      <c r="X807" t="s">
        <v>97</v>
      </c>
      <c r="Y807" t="s">
        <v>56</v>
      </c>
      <c r="Z807" t="s">
        <v>223</v>
      </c>
      <c r="AA807" t="s">
        <v>44</v>
      </c>
      <c r="AB807" t="s">
        <v>44</v>
      </c>
    </row>
    <row r="808" spans="1:28" x14ac:dyDescent="0.25">
      <c r="A808" t="s">
        <v>2375</v>
      </c>
      <c r="B808" s="1">
        <v>45361</v>
      </c>
      <c r="C808" t="s">
        <v>261</v>
      </c>
      <c r="D808" t="s">
        <v>262</v>
      </c>
      <c r="E808">
        <v>53</v>
      </c>
      <c r="F808" t="s">
        <v>31</v>
      </c>
      <c r="G808" t="s">
        <v>273</v>
      </c>
      <c r="H808" t="s">
        <v>274</v>
      </c>
      <c r="I808" t="s">
        <v>51</v>
      </c>
      <c r="J808" t="s">
        <v>52</v>
      </c>
      <c r="K808">
        <v>2</v>
      </c>
      <c r="L808" s="2">
        <v>250</v>
      </c>
      <c r="M808">
        <v>10</v>
      </c>
      <c r="N808" s="2">
        <v>500</v>
      </c>
      <c r="O808" s="2">
        <v>50</v>
      </c>
      <c r="P808" s="2">
        <v>450</v>
      </c>
      <c r="Q808" s="2">
        <v>343.79</v>
      </c>
      <c r="R808" s="2">
        <v>106.21</v>
      </c>
      <c r="S808" t="s">
        <v>53</v>
      </c>
      <c r="T808" t="s">
        <v>163</v>
      </c>
      <c r="U808" t="s">
        <v>164</v>
      </c>
      <c r="V808" t="s">
        <v>39</v>
      </c>
      <c r="W808" t="s">
        <v>137</v>
      </c>
      <c r="X808" t="s">
        <v>41</v>
      </c>
      <c r="Y808" t="s">
        <v>42</v>
      </c>
      <c r="Z808" t="s">
        <v>43</v>
      </c>
      <c r="AA808" t="s">
        <v>44</v>
      </c>
      <c r="AB808" t="s">
        <v>44</v>
      </c>
    </row>
    <row r="809" spans="1:28" x14ac:dyDescent="0.25">
      <c r="A809" t="s">
        <v>2376</v>
      </c>
      <c r="B809" s="1">
        <v>45362</v>
      </c>
      <c r="C809" t="s">
        <v>2377</v>
      </c>
      <c r="D809" t="s">
        <v>2378</v>
      </c>
      <c r="E809">
        <v>34</v>
      </c>
      <c r="F809" t="s">
        <v>48</v>
      </c>
      <c r="G809" t="s">
        <v>344</v>
      </c>
      <c r="H809" t="s">
        <v>345</v>
      </c>
      <c r="I809" t="s">
        <v>34</v>
      </c>
      <c r="J809" t="s">
        <v>121</v>
      </c>
      <c r="K809">
        <v>1</v>
      </c>
      <c r="L809" s="2">
        <v>1600</v>
      </c>
      <c r="M809">
        <v>25</v>
      </c>
      <c r="N809" s="2">
        <v>1600</v>
      </c>
      <c r="O809" s="2">
        <v>400</v>
      </c>
      <c r="P809" s="2">
        <v>1200</v>
      </c>
      <c r="Q809" s="2">
        <v>853.76</v>
      </c>
      <c r="R809" s="2">
        <v>346.24</v>
      </c>
      <c r="S809" t="s">
        <v>53</v>
      </c>
      <c r="T809" t="s">
        <v>153</v>
      </c>
      <c r="U809" t="s">
        <v>154</v>
      </c>
      <c r="V809" t="s">
        <v>39</v>
      </c>
      <c r="W809" t="s">
        <v>92</v>
      </c>
      <c r="X809" t="s">
        <v>67</v>
      </c>
      <c r="Y809" t="s">
        <v>56</v>
      </c>
      <c r="Z809" t="s">
        <v>144</v>
      </c>
      <c r="AA809" t="s">
        <v>44</v>
      </c>
      <c r="AB809" t="s">
        <v>44</v>
      </c>
    </row>
    <row r="810" spans="1:28" x14ac:dyDescent="0.25">
      <c r="A810" t="s">
        <v>2379</v>
      </c>
      <c r="B810" s="1">
        <v>45362</v>
      </c>
      <c r="C810" t="s">
        <v>2380</v>
      </c>
      <c r="D810" t="s">
        <v>2381</v>
      </c>
      <c r="E810">
        <v>31</v>
      </c>
      <c r="F810" t="s">
        <v>31</v>
      </c>
      <c r="G810" t="s">
        <v>273</v>
      </c>
      <c r="H810" t="s">
        <v>274</v>
      </c>
      <c r="I810" t="s">
        <v>51</v>
      </c>
      <c r="J810" t="s">
        <v>52</v>
      </c>
      <c r="K810">
        <v>3</v>
      </c>
      <c r="L810" s="2">
        <v>250</v>
      </c>
      <c r="M810">
        <v>10</v>
      </c>
      <c r="N810" s="2">
        <v>750</v>
      </c>
      <c r="O810" s="2">
        <v>75</v>
      </c>
      <c r="P810" s="2">
        <v>675</v>
      </c>
      <c r="Q810" s="2">
        <v>374.44</v>
      </c>
      <c r="R810" s="2">
        <v>300.56</v>
      </c>
      <c r="S810" t="s">
        <v>36</v>
      </c>
      <c r="T810" t="s">
        <v>290</v>
      </c>
      <c r="U810" t="s">
        <v>291</v>
      </c>
      <c r="V810" t="s">
        <v>39</v>
      </c>
      <c r="W810" t="s">
        <v>137</v>
      </c>
      <c r="X810" t="s">
        <v>41</v>
      </c>
      <c r="Y810" t="s">
        <v>56</v>
      </c>
      <c r="Z810" t="s">
        <v>43</v>
      </c>
      <c r="AA810" t="s">
        <v>44</v>
      </c>
      <c r="AB810" t="s">
        <v>44</v>
      </c>
    </row>
    <row r="811" spans="1:28" x14ac:dyDescent="0.25">
      <c r="A811" t="s">
        <v>2382</v>
      </c>
      <c r="B811" s="1">
        <v>45362</v>
      </c>
      <c r="C811" t="s">
        <v>1090</v>
      </c>
      <c r="D811" t="s">
        <v>1091</v>
      </c>
      <c r="E811">
        <v>20</v>
      </c>
      <c r="F811" t="s">
        <v>31</v>
      </c>
      <c r="G811" t="s">
        <v>238</v>
      </c>
      <c r="H811" t="s">
        <v>239</v>
      </c>
      <c r="I811" t="s">
        <v>62</v>
      </c>
      <c r="J811" t="s">
        <v>63</v>
      </c>
      <c r="K811">
        <v>1</v>
      </c>
      <c r="L811" s="2">
        <v>6500</v>
      </c>
      <c r="M811">
        <v>0</v>
      </c>
      <c r="N811" s="2">
        <v>6500</v>
      </c>
      <c r="O811" s="2">
        <v>0</v>
      </c>
      <c r="P811" s="2">
        <v>6500</v>
      </c>
      <c r="Q811" s="2">
        <v>4829.88</v>
      </c>
      <c r="R811" s="2">
        <v>1670.12</v>
      </c>
      <c r="S811" t="s">
        <v>53</v>
      </c>
      <c r="T811" t="s">
        <v>178</v>
      </c>
      <c r="U811" t="s">
        <v>154</v>
      </c>
      <c r="V811" t="s">
        <v>39</v>
      </c>
      <c r="W811" t="s">
        <v>40</v>
      </c>
      <c r="X811" t="s">
        <v>97</v>
      </c>
      <c r="Y811" t="s">
        <v>84</v>
      </c>
      <c r="Z811" t="s">
        <v>43</v>
      </c>
      <c r="AA811" t="s">
        <v>44</v>
      </c>
      <c r="AB811" t="s">
        <v>44</v>
      </c>
    </row>
    <row r="812" spans="1:28" x14ac:dyDescent="0.25">
      <c r="A812" t="s">
        <v>2383</v>
      </c>
      <c r="B812" s="1">
        <v>45362</v>
      </c>
      <c r="C812" t="s">
        <v>2384</v>
      </c>
      <c r="D812" t="s">
        <v>2385</v>
      </c>
      <c r="E812">
        <v>45</v>
      </c>
      <c r="F812" t="s">
        <v>111</v>
      </c>
      <c r="G812" t="s">
        <v>101</v>
      </c>
      <c r="H812" t="s">
        <v>102</v>
      </c>
      <c r="I812" t="s">
        <v>103</v>
      </c>
      <c r="J812" t="s">
        <v>104</v>
      </c>
      <c r="K812">
        <v>1</v>
      </c>
      <c r="L812" s="2">
        <v>1800</v>
      </c>
      <c r="M812">
        <v>10</v>
      </c>
      <c r="N812" s="2">
        <v>1800</v>
      </c>
      <c r="O812" s="2">
        <v>180</v>
      </c>
      <c r="P812" s="2">
        <v>1620</v>
      </c>
      <c r="Q812" s="2">
        <v>1128.58</v>
      </c>
      <c r="R812" s="2">
        <v>491.42</v>
      </c>
      <c r="S812" t="s">
        <v>53</v>
      </c>
      <c r="T812" t="s">
        <v>275</v>
      </c>
      <c r="U812" t="s">
        <v>123</v>
      </c>
      <c r="V812" t="s">
        <v>39</v>
      </c>
      <c r="W812" t="s">
        <v>137</v>
      </c>
      <c r="X812" t="s">
        <v>67</v>
      </c>
      <c r="Y812" t="s">
        <v>42</v>
      </c>
      <c r="Z812" t="s">
        <v>223</v>
      </c>
      <c r="AA812" t="s">
        <v>44</v>
      </c>
      <c r="AB812" t="s">
        <v>44</v>
      </c>
    </row>
    <row r="813" spans="1:28" x14ac:dyDescent="0.25">
      <c r="A813" t="s">
        <v>2386</v>
      </c>
      <c r="B813" s="1">
        <v>45362</v>
      </c>
      <c r="C813" t="s">
        <v>2342</v>
      </c>
      <c r="D813" t="s">
        <v>2343</v>
      </c>
      <c r="E813">
        <v>30</v>
      </c>
      <c r="F813" t="s">
        <v>31</v>
      </c>
      <c r="G813" t="s">
        <v>387</v>
      </c>
      <c r="H813" t="s">
        <v>388</v>
      </c>
      <c r="I813" t="s">
        <v>74</v>
      </c>
      <c r="J813" t="s">
        <v>75</v>
      </c>
      <c r="K813">
        <v>1</v>
      </c>
      <c r="L813" s="2">
        <v>3200</v>
      </c>
      <c r="M813">
        <v>0</v>
      </c>
      <c r="N813" s="2">
        <v>3200</v>
      </c>
      <c r="O813" s="2">
        <v>0</v>
      </c>
      <c r="P813" s="2">
        <v>3200</v>
      </c>
      <c r="Q813" s="2">
        <v>2512.65</v>
      </c>
      <c r="R813" s="2">
        <v>687.35</v>
      </c>
      <c r="S813" t="s">
        <v>53</v>
      </c>
      <c r="T813" t="s">
        <v>398</v>
      </c>
      <c r="U813" t="s">
        <v>399</v>
      </c>
      <c r="V813" t="s">
        <v>39</v>
      </c>
      <c r="W813" t="s">
        <v>40</v>
      </c>
      <c r="X813" t="s">
        <v>97</v>
      </c>
      <c r="Y813" t="s">
        <v>56</v>
      </c>
      <c r="Z813" t="s">
        <v>43</v>
      </c>
      <c r="AA813" t="s">
        <v>44</v>
      </c>
      <c r="AB813" t="s">
        <v>44</v>
      </c>
    </row>
    <row r="814" spans="1:28" x14ac:dyDescent="0.25">
      <c r="A814" t="s">
        <v>2387</v>
      </c>
      <c r="B814" s="1">
        <v>45362</v>
      </c>
      <c r="C814" t="s">
        <v>1069</v>
      </c>
      <c r="D814" t="s">
        <v>1070</v>
      </c>
      <c r="E814">
        <v>60</v>
      </c>
      <c r="F814" t="s">
        <v>48</v>
      </c>
      <c r="G814" t="s">
        <v>352</v>
      </c>
      <c r="H814" t="s">
        <v>353</v>
      </c>
      <c r="I814" t="s">
        <v>103</v>
      </c>
      <c r="J814" t="s">
        <v>104</v>
      </c>
      <c r="K814">
        <v>3</v>
      </c>
      <c r="L814" s="2">
        <v>850</v>
      </c>
      <c r="M814">
        <v>15</v>
      </c>
      <c r="N814" s="2">
        <v>2550</v>
      </c>
      <c r="O814" s="2">
        <v>382.5</v>
      </c>
      <c r="P814" s="2">
        <v>2167.5</v>
      </c>
      <c r="Q814" s="2">
        <v>1670.29</v>
      </c>
      <c r="R814" s="2">
        <v>497.21</v>
      </c>
      <c r="S814" t="s">
        <v>53</v>
      </c>
      <c r="T814" t="s">
        <v>76</v>
      </c>
      <c r="U814" t="s">
        <v>77</v>
      </c>
      <c r="V814" t="s">
        <v>39</v>
      </c>
      <c r="W814" t="s">
        <v>66</v>
      </c>
      <c r="X814" t="s">
        <v>67</v>
      </c>
      <c r="Y814" t="s">
        <v>42</v>
      </c>
      <c r="Z814" t="s">
        <v>43</v>
      </c>
      <c r="AA814" t="s">
        <v>44</v>
      </c>
      <c r="AB814" t="s">
        <v>44</v>
      </c>
    </row>
    <row r="815" spans="1:28" x14ac:dyDescent="0.25">
      <c r="A815" t="s">
        <v>2388</v>
      </c>
      <c r="B815" s="1">
        <v>45362</v>
      </c>
      <c r="C815" t="s">
        <v>2389</v>
      </c>
      <c r="D815" t="s">
        <v>2390</v>
      </c>
      <c r="E815">
        <v>19</v>
      </c>
      <c r="F815" t="s">
        <v>111</v>
      </c>
      <c r="G815" t="s">
        <v>60</v>
      </c>
      <c r="H815" t="s">
        <v>61</v>
      </c>
      <c r="I815" t="s">
        <v>62</v>
      </c>
      <c r="J815" t="s">
        <v>63</v>
      </c>
      <c r="K815">
        <v>4</v>
      </c>
      <c r="L815" s="2">
        <v>3500</v>
      </c>
      <c r="M815">
        <v>25</v>
      </c>
      <c r="N815" s="2">
        <v>14000</v>
      </c>
      <c r="O815" s="2">
        <v>3500</v>
      </c>
      <c r="P815" s="2">
        <v>10500</v>
      </c>
      <c r="Q815" s="2">
        <v>7002.09</v>
      </c>
      <c r="R815" s="2">
        <v>3497.91</v>
      </c>
      <c r="S815" t="s">
        <v>53</v>
      </c>
      <c r="T815" t="s">
        <v>398</v>
      </c>
      <c r="U815" t="s">
        <v>399</v>
      </c>
      <c r="V815" t="s">
        <v>39</v>
      </c>
      <c r="W815" t="s">
        <v>124</v>
      </c>
      <c r="X815" t="s">
        <v>41</v>
      </c>
      <c r="Y815" t="s">
        <v>56</v>
      </c>
      <c r="Z815" t="s">
        <v>223</v>
      </c>
      <c r="AA815" t="s">
        <v>68</v>
      </c>
      <c r="AB815" t="s">
        <v>44</v>
      </c>
    </row>
    <row r="816" spans="1:28" x14ac:dyDescent="0.25">
      <c r="A816" t="s">
        <v>2391</v>
      </c>
      <c r="B816" s="1">
        <v>45362</v>
      </c>
      <c r="C816" t="s">
        <v>1932</v>
      </c>
      <c r="D816" t="s">
        <v>1933</v>
      </c>
      <c r="E816">
        <v>51</v>
      </c>
      <c r="F816" t="s">
        <v>111</v>
      </c>
      <c r="G816" t="s">
        <v>119</v>
      </c>
      <c r="H816" t="s">
        <v>120</v>
      </c>
      <c r="I816" t="s">
        <v>62</v>
      </c>
      <c r="J816" t="s">
        <v>121</v>
      </c>
      <c r="K816">
        <v>1</v>
      </c>
      <c r="L816" s="2">
        <v>4800</v>
      </c>
      <c r="M816">
        <v>15</v>
      </c>
      <c r="N816" s="2">
        <v>4800</v>
      </c>
      <c r="O816" s="2">
        <v>720</v>
      </c>
      <c r="P816" s="2">
        <v>4080</v>
      </c>
      <c r="Q816" s="2">
        <v>2269.91</v>
      </c>
      <c r="R816" s="2">
        <v>1810.09</v>
      </c>
      <c r="S816" t="s">
        <v>53</v>
      </c>
      <c r="T816" t="s">
        <v>263</v>
      </c>
      <c r="U816" t="s">
        <v>91</v>
      </c>
      <c r="V816" t="s">
        <v>39</v>
      </c>
      <c r="W816" t="s">
        <v>137</v>
      </c>
      <c r="X816" t="s">
        <v>41</v>
      </c>
      <c r="Y816" t="s">
        <v>56</v>
      </c>
      <c r="Z816" t="s">
        <v>43</v>
      </c>
      <c r="AA816" t="s">
        <v>44</v>
      </c>
      <c r="AB816" t="s">
        <v>44</v>
      </c>
    </row>
    <row r="817" spans="1:28" x14ac:dyDescent="0.25">
      <c r="A817" t="s">
        <v>2392</v>
      </c>
      <c r="B817" s="1">
        <v>45362</v>
      </c>
      <c r="C817" t="s">
        <v>2393</v>
      </c>
      <c r="D817" t="s">
        <v>2394</v>
      </c>
      <c r="E817">
        <v>33</v>
      </c>
      <c r="F817" t="s">
        <v>31</v>
      </c>
      <c r="G817" t="s">
        <v>298</v>
      </c>
      <c r="H817" t="s">
        <v>299</v>
      </c>
      <c r="I817" t="s">
        <v>103</v>
      </c>
      <c r="J817" t="s">
        <v>104</v>
      </c>
      <c r="K817">
        <v>3</v>
      </c>
      <c r="L817" s="2">
        <v>700</v>
      </c>
      <c r="M817">
        <v>10</v>
      </c>
      <c r="N817" s="2">
        <v>2100</v>
      </c>
      <c r="O817" s="2">
        <v>210</v>
      </c>
      <c r="P817" s="2">
        <v>1890</v>
      </c>
      <c r="Q817" s="2">
        <v>1102.96</v>
      </c>
      <c r="R817" s="2">
        <v>787.04</v>
      </c>
      <c r="S817" t="s">
        <v>53</v>
      </c>
      <c r="T817" t="s">
        <v>222</v>
      </c>
      <c r="U817" t="s">
        <v>38</v>
      </c>
      <c r="V817" t="s">
        <v>39</v>
      </c>
      <c r="W817" t="s">
        <v>137</v>
      </c>
      <c r="X817" t="s">
        <v>97</v>
      </c>
      <c r="Y817" t="s">
        <v>56</v>
      </c>
      <c r="Z817" t="s">
        <v>43</v>
      </c>
      <c r="AA817" t="s">
        <v>44</v>
      </c>
      <c r="AB817" t="s">
        <v>44</v>
      </c>
    </row>
    <row r="818" spans="1:28" x14ac:dyDescent="0.25">
      <c r="A818" t="s">
        <v>2395</v>
      </c>
      <c r="B818" s="1">
        <v>45362</v>
      </c>
      <c r="C818" t="s">
        <v>2396</v>
      </c>
      <c r="D818" t="s">
        <v>2397</v>
      </c>
      <c r="E818">
        <v>27</v>
      </c>
      <c r="F818" t="s">
        <v>48</v>
      </c>
      <c r="G818" t="s">
        <v>352</v>
      </c>
      <c r="H818" t="s">
        <v>353</v>
      </c>
      <c r="I818" t="s">
        <v>103</v>
      </c>
      <c r="J818" t="s">
        <v>104</v>
      </c>
      <c r="K818">
        <v>3</v>
      </c>
      <c r="L818" s="2">
        <v>850</v>
      </c>
      <c r="M818">
        <v>5</v>
      </c>
      <c r="N818" s="2">
        <v>2550</v>
      </c>
      <c r="O818" s="2">
        <v>127.5</v>
      </c>
      <c r="P818" s="2">
        <v>2422.5</v>
      </c>
      <c r="Q818" s="2">
        <v>1565.14</v>
      </c>
      <c r="R818" s="2">
        <v>857.36</v>
      </c>
      <c r="S818" t="s">
        <v>53</v>
      </c>
      <c r="T818" t="s">
        <v>578</v>
      </c>
      <c r="U818" t="s">
        <v>579</v>
      </c>
      <c r="V818" t="s">
        <v>39</v>
      </c>
      <c r="W818" t="s">
        <v>40</v>
      </c>
      <c r="X818" t="s">
        <v>97</v>
      </c>
      <c r="Y818" t="s">
        <v>56</v>
      </c>
      <c r="Z818" t="s">
        <v>43</v>
      </c>
      <c r="AA818" t="s">
        <v>44</v>
      </c>
      <c r="AB818" t="s">
        <v>44</v>
      </c>
    </row>
    <row r="819" spans="1:28" x14ac:dyDescent="0.25">
      <c r="A819" t="s">
        <v>2398</v>
      </c>
      <c r="B819" s="1">
        <v>45362</v>
      </c>
      <c r="C819" t="s">
        <v>2399</v>
      </c>
      <c r="D819" t="s">
        <v>2400</v>
      </c>
      <c r="E819">
        <v>19</v>
      </c>
      <c r="F819" t="s">
        <v>31</v>
      </c>
      <c r="G819" t="s">
        <v>273</v>
      </c>
      <c r="H819" t="s">
        <v>274</v>
      </c>
      <c r="I819" t="s">
        <v>51</v>
      </c>
      <c r="J819" t="s">
        <v>52</v>
      </c>
      <c r="K819">
        <v>2</v>
      </c>
      <c r="L819" s="2">
        <v>250</v>
      </c>
      <c r="M819">
        <v>15</v>
      </c>
      <c r="N819" s="2">
        <v>500</v>
      </c>
      <c r="O819" s="2">
        <v>75</v>
      </c>
      <c r="P819" s="2">
        <v>425</v>
      </c>
      <c r="Q819" s="2">
        <v>287.44</v>
      </c>
      <c r="R819" s="2">
        <v>137.56</v>
      </c>
      <c r="S819" t="s">
        <v>64</v>
      </c>
      <c r="T819" t="s">
        <v>407</v>
      </c>
      <c r="U819" t="s">
        <v>408</v>
      </c>
      <c r="V819" t="s">
        <v>39</v>
      </c>
      <c r="W819" t="s">
        <v>92</v>
      </c>
      <c r="X819" t="s">
        <v>67</v>
      </c>
      <c r="Y819" t="s">
        <v>56</v>
      </c>
      <c r="Z819" t="s">
        <v>43</v>
      </c>
      <c r="AA819" t="s">
        <v>44</v>
      </c>
      <c r="AB819" t="s">
        <v>44</v>
      </c>
    </row>
    <row r="820" spans="1:28" x14ac:dyDescent="0.25">
      <c r="A820" t="s">
        <v>2401</v>
      </c>
      <c r="B820" s="1">
        <v>45362</v>
      </c>
      <c r="C820" t="s">
        <v>2402</v>
      </c>
      <c r="D820" t="s">
        <v>2403</v>
      </c>
      <c r="E820">
        <v>46</v>
      </c>
      <c r="F820" t="s">
        <v>31</v>
      </c>
      <c r="G820" t="s">
        <v>81</v>
      </c>
      <c r="H820" t="s">
        <v>82</v>
      </c>
      <c r="I820" t="s">
        <v>51</v>
      </c>
      <c r="J820" t="s">
        <v>52</v>
      </c>
      <c r="K820">
        <v>2</v>
      </c>
      <c r="L820" s="2">
        <v>600</v>
      </c>
      <c r="M820">
        <v>0</v>
      </c>
      <c r="N820" s="2">
        <v>1200</v>
      </c>
      <c r="O820" s="2">
        <v>0</v>
      </c>
      <c r="P820" s="2">
        <v>1200</v>
      </c>
      <c r="Q820" s="2">
        <v>817.35</v>
      </c>
      <c r="R820" s="2">
        <v>382.65</v>
      </c>
      <c r="S820" t="s">
        <v>53</v>
      </c>
      <c r="T820" t="s">
        <v>114</v>
      </c>
      <c r="U820" t="s">
        <v>115</v>
      </c>
      <c r="V820" t="s">
        <v>39</v>
      </c>
      <c r="W820" t="s">
        <v>137</v>
      </c>
      <c r="X820" t="s">
        <v>97</v>
      </c>
      <c r="Y820" t="s">
        <v>42</v>
      </c>
      <c r="Z820" t="s">
        <v>43</v>
      </c>
      <c r="AA820" t="s">
        <v>44</v>
      </c>
      <c r="AB820" t="s">
        <v>44</v>
      </c>
    </row>
    <row r="821" spans="1:28" x14ac:dyDescent="0.25">
      <c r="A821" t="s">
        <v>2404</v>
      </c>
      <c r="B821" s="1">
        <v>45362</v>
      </c>
      <c r="C821" t="s">
        <v>2405</v>
      </c>
      <c r="D821" t="s">
        <v>2406</v>
      </c>
      <c r="E821">
        <v>34</v>
      </c>
      <c r="F821" t="s">
        <v>48</v>
      </c>
      <c r="G821" t="s">
        <v>298</v>
      </c>
      <c r="H821" t="s">
        <v>299</v>
      </c>
      <c r="I821" t="s">
        <v>103</v>
      </c>
      <c r="J821" t="s">
        <v>104</v>
      </c>
      <c r="K821">
        <v>5</v>
      </c>
      <c r="L821" s="2">
        <v>700</v>
      </c>
      <c r="M821">
        <v>20</v>
      </c>
      <c r="N821" s="2">
        <v>3500</v>
      </c>
      <c r="O821" s="2">
        <v>700</v>
      </c>
      <c r="P821" s="2">
        <v>2800</v>
      </c>
      <c r="Q821" s="2">
        <v>1872.46</v>
      </c>
      <c r="R821" s="2">
        <v>927.54</v>
      </c>
      <c r="S821" t="s">
        <v>53</v>
      </c>
      <c r="T821" t="s">
        <v>65</v>
      </c>
      <c r="U821" t="s">
        <v>65</v>
      </c>
      <c r="V821" t="s">
        <v>39</v>
      </c>
      <c r="W821" t="s">
        <v>66</v>
      </c>
      <c r="X821" t="s">
        <v>41</v>
      </c>
      <c r="Y821" t="s">
        <v>42</v>
      </c>
      <c r="Z821" t="s">
        <v>223</v>
      </c>
      <c r="AA821" t="s">
        <v>44</v>
      </c>
      <c r="AB821" t="s">
        <v>44</v>
      </c>
    </row>
    <row r="822" spans="1:28" x14ac:dyDescent="0.25">
      <c r="A822" t="s">
        <v>2407</v>
      </c>
      <c r="B822" s="1">
        <v>45363</v>
      </c>
      <c r="C822" t="s">
        <v>2408</v>
      </c>
      <c r="D822" t="s">
        <v>2409</v>
      </c>
      <c r="E822">
        <v>28</v>
      </c>
      <c r="F822" t="s">
        <v>48</v>
      </c>
      <c r="G822" t="s">
        <v>101</v>
      </c>
      <c r="H822" t="s">
        <v>102</v>
      </c>
      <c r="I822" t="s">
        <v>103</v>
      </c>
      <c r="J822" t="s">
        <v>104</v>
      </c>
      <c r="K822">
        <v>1</v>
      </c>
      <c r="L822" s="2">
        <v>1800</v>
      </c>
      <c r="M822">
        <v>10</v>
      </c>
      <c r="N822" s="2">
        <v>1800</v>
      </c>
      <c r="O822" s="2">
        <v>180</v>
      </c>
      <c r="P822" s="2">
        <v>1620</v>
      </c>
      <c r="Q822" s="2">
        <v>943.35</v>
      </c>
      <c r="R822" s="2">
        <v>676.65</v>
      </c>
      <c r="S822" t="s">
        <v>36</v>
      </c>
      <c r="T822" t="s">
        <v>275</v>
      </c>
      <c r="U822" t="s">
        <v>123</v>
      </c>
      <c r="V822" t="s">
        <v>39</v>
      </c>
      <c r="W822" t="s">
        <v>92</v>
      </c>
      <c r="X822" t="s">
        <v>67</v>
      </c>
      <c r="Y822" t="s">
        <v>84</v>
      </c>
      <c r="Z822" t="s">
        <v>43</v>
      </c>
      <c r="AA822" t="s">
        <v>44</v>
      </c>
      <c r="AB822" t="s">
        <v>44</v>
      </c>
    </row>
    <row r="823" spans="1:28" x14ac:dyDescent="0.25">
      <c r="A823" t="s">
        <v>2410</v>
      </c>
      <c r="B823" s="1">
        <v>45363</v>
      </c>
      <c r="C823" t="s">
        <v>2411</v>
      </c>
      <c r="D823" t="s">
        <v>2412</v>
      </c>
      <c r="E823">
        <v>24</v>
      </c>
      <c r="F823" t="s">
        <v>111</v>
      </c>
      <c r="G823" t="s">
        <v>561</v>
      </c>
      <c r="H823" t="s">
        <v>562</v>
      </c>
      <c r="I823" t="s">
        <v>34</v>
      </c>
      <c r="J823" t="s">
        <v>143</v>
      </c>
      <c r="K823">
        <v>3</v>
      </c>
      <c r="L823" s="2">
        <v>900</v>
      </c>
      <c r="M823">
        <v>5</v>
      </c>
      <c r="N823" s="2">
        <v>2700</v>
      </c>
      <c r="O823" s="2">
        <v>135</v>
      </c>
      <c r="P823" s="2">
        <v>2565</v>
      </c>
      <c r="Q823" s="2">
        <v>1456.33</v>
      </c>
      <c r="R823" s="2">
        <v>1108.67</v>
      </c>
      <c r="S823" t="s">
        <v>53</v>
      </c>
      <c r="T823" t="s">
        <v>122</v>
      </c>
      <c r="U823" t="s">
        <v>123</v>
      </c>
      <c r="V823" t="s">
        <v>39</v>
      </c>
      <c r="W823" t="s">
        <v>124</v>
      </c>
      <c r="X823" t="s">
        <v>67</v>
      </c>
      <c r="Y823" t="s">
        <v>56</v>
      </c>
      <c r="Z823" t="s">
        <v>43</v>
      </c>
      <c r="AA823" t="s">
        <v>44</v>
      </c>
      <c r="AB823" t="s">
        <v>44</v>
      </c>
    </row>
    <row r="824" spans="1:28" x14ac:dyDescent="0.25">
      <c r="A824" t="s">
        <v>2413</v>
      </c>
      <c r="B824" s="1">
        <v>45363</v>
      </c>
      <c r="C824" t="s">
        <v>506</v>
      </c>
      <c r="D824" t="s">
        <v>507</v>
      </c>
      <c r="E824">
        <v>35</v>
      </c>
      <c r="F824" t="s">
        <v>111</v>
      </c>
      <c r="G824" t="s">
        <v>366</v>
      </c>
      <c r="H824" t="s">
        <v>367</v>
      </c>
      <c r="I824" t="s">
        <v>34</v>
      </c>
      <c r="J824" t="s">
        <v>130</v>
      </c>
      <c r="K824">
        <v>3</v>
      </c>
      <c r="L824" s="2">
        <v>14500</v>
      </c>
      <c r="M824">
        <v>20</v>
      </c>
      <c r="N824" s="2">
        <v>43500</v>
      </c>
      <c r="O824" s="2">
        <v>8700</v>
      </c>
      <c r="P824" s="2">
        <v>34800</v>
      </c>
      <c r="Q824" s="2">
        <v>26911.71</v>
      </c>
      <c r="R824" s="2">
        <v>7888.29</v>
      </c>
      <c r="S824" t="s">
        <v>53</v>
      </c>
      <c r="T824" t="s">
        <v>54</v>
      </c>
      <c r="U824" t="s">
        <v>55</v>
      </c>
      <c r="V824" t="s">
        <v>39</v>
      </c>
      <c r="W824" t="s">
        <v>124</v>
      </c>
      <c r="X824" t="s">
        <v>97</v>
      </c>
      <c r="Y824" t="s">
        <v>56</v>
      </c>
      <c r="Z824" t="s">
        <v>43</v>
      </c>
      <c r="AA824" t="s">
        <v>68</v>
      </c>
      <c r="AB824" t="s">
        <v>44</v>
      </c>
    </row>
    <row r="825" spans="1:28" x14ac:dyDescent="0.25">
      <c r="A825" t="s">
        <v>2414</v>
      </c>
      <c r="B825" s="1">
        <v>45363</v>
      </c>
      <c r="C825" t="s">
        <v>2160</v>
      </c>
      <c r="D825" t="s">
        <v>2161</v>
      </c>
      <c r="E825">
        <v>37</v>
      </c>
      <c r="F825" t="s">
        <v>48</v>
      </c>
      <c r="G825" t="s">
        <v>243</v>
      </c>
      <c r="H825" t="s">
        <v>244</v>
      </c>
      <c r="I825" t="s">
        <v>103</v>
      </c>
      <c r="J825" t="s">
        <v>104</v>
      </c>
      <c r="K825">
        <v>3</v>
      </c>
      <c r="L825" s="2">
        <v>450</v>
      </c>
      <c r="M825">
        <v>10</v>
      </c>
      <c r="N825" s="2">
        <v>1350</v>
      </c>
      <c r="O825" s="2">
        <v>135</v>
      </c>
      <c r="P825" s="2">
        <v>1215</v>
      </c>
      <c r="Q825" s="2">
        <v>812.42</v>
      </c>
      <c r="R825" s="2">
        <v>402.58</v>
      </c>
      <c r="S825" t="s">
        <v>53</v>
      </c>
      <c r="T825" t="s">
        <v>178</v>
      </c>
      <c r="U825" t="s">
        <v>154</v>
      </c>
      <c r="V825" t="s">
        <v>39</v>
      </c>
      <c r="W825" t="s">
        <v>83</v>
      </c>
      <c r="X825" t="s">
        <v>41</v>
      </c>
      <c r="Y825" t="s">
        <v>42</v>
      </c>
      <c r="Z825" t="s">
        <v>43</v>
      </c>
      <c r="AA825" t="s">
        <v>44</v>
      </c>
      <c r="AB825" t="s">
        <v>44</v>
      </c>
    </row>
    <row r="826" spans="1:28" x14ac:dyDescent="0.25">
      <c r="A826" t="s">
        <v>2415</v>
      </c>
      <c r="B826" s="1">
        <v>45363</v>
      </c>
      <c r="C826" t="s">
        <v>2416</v>
      </c>
      <c r="D826" t="s">
        <v>2417</v>
      </c>
      <c r="E826">
        <v>28</v>
      </c>
      <c r="F826" t="s">
        <v>31</v>
      </c>
      <c r="G826" t="s">
        <v>32</v>
      </c>
      <c r="H826" t="s">
        <v>33</v>
      </c>
      <c r="I826" t="s">
        <v>34</v>
      </c>
      <c r="J826" t="s">
        <v>35</v>
      </c>
      <c r="K826">
        <v>3</v>
      </c>
      <c r="L826" s="2">
        <v>55000</v>
      </c>
      <c r="M826">
        <v>10</v>
      </c>
      <c r="N826" s="2">
        <v>165000</v>
      </c>
      <c r="O826" s="2">
        <v>16500</v>
      </c>
      <c r="P826" s="2">
        <v>148500</v>
      </c>
      <c r="Q826" s="2">
        <v>100494.55</v>
      </c>
      <c r="R826" s="2">
        <v>48005.45</v>
      </c>
      <c r="S826" t="s">
        <v>53</v>
      </c>
      <c r="T826" t="s">
        <v>263</v>
      </c>
      <c r="U826" t="s">
        <v>91</v>
      </c>
      <c r="V826" t="s">
        <v>39</v>
      </c>
      <c r="W826" t="s">
        <v>66</v>
      </c>
      <c r="X826" t="s">
        <v>97</v>
      </c>
      <c r="Y826" t="s">
        <v>56</v>
      </c>
      <c r="Z826" t="s">
        <v>43</v>
      </c>
      <c r="AA826" t="s">
        <v>44</v>
      </c>
      <c r="AB826" t="s">
        <v>44</v>
      </c>
    </row>
    <row r="827" spans="1:28" x14ac:dyDescent="0.25">
      <c r="A827" t="s">
        <v>2418</v>
      </c>
      <c r="B827" s="1">
        <v>45363</v>
      </c>
      <c r="C827" t="s">
        <v>2419</v>
      </c>
      <c r="D827" t="s">
        <v>2420</v>
      </c>
      <c r="E827">
        <v>52</v>
      </c>
      <c r="F827" t="s">
        <v>31</v>
      </c>
      <c r="G827" t="s">
        <v>49</v>
      </c>
      <c r="H827" t="s">
        <v>50</v>
      </c>
      <c r="I827" t="s">
        <v>51</v>
      </c>
      <c r="J827" t="s">
        <v>52</v>
      </c>
      <c r="K827">
        <v>1</v>
      </c>
      <c r="L827" s="2">
        <v>500</v>
      </c>
      <c r="M827">
        <v>25</v>
      </c>
      <c r="N827" s="2">
        <v>500</v>
      </c>
      <c r="O827" s="2">
        <v>125</v>
      </c>
      <c r="P827" s="2">
        <v>375</v>
      </c>
      <c r="Q827" s="2">
        <v>278.47000000000003</v>
      </c>
      <c r="R827" s="2">
        <v>96.53</v>
      </c>
      <c r="S827" t="s">
        <v>53</v>
      </c>
      <c r="T827" t="s">
        <v>54</v>
      </c>
      <c r="U827" t="s">
        <v>55</v>
      </c>
      <c r="V827" t="s">
        <v>39</v>
      </c>
      <c r="W827" t="s">
        <v>40</v>
      </c>
      <c r="X827" t="s">
        <v>97</v>
      </c>
      <c r="Y827" t="s">
        <v>42</v>
      </c>
      <c r="Z827" t="s">
        <v>223</v>
      </c>
      <c r="AA827" t="s">
        <v>44</v>
      </c>
      <c r="AB827" t="s">
        <v>44</v>
      </c>
    </row>
    <row r="828" spans="1:28" x14ac:dyDescent="0.25">
      <c r="A828" t="s">
        <v>2421</v>
      </c>
      <c r="B828" s="1">
        <v>45363</v>
      </c>
      <c r="C828" t="s">
        <v>2422</v>
      </c>
      <c r="D828" t="s">
        <v>2423</v>
      </c>
      <c r="E828">
        <v>39</v>
      </c>
      <c r="F828" t="s">
        <v>31</v>
      </c>
      <c r="G828" t="s">
        <v>298</v>
      </c>
      <c r="H828" t="s">
        <v>299</v>
      </c>
      <c r="I828" t="s">
        <v>103</v>
      </c>
      <c r="J828" t="s">
        <v>104</v>
      </c>
      <c r="K828">
        <v>2</v>
      </c>
      <c r="L828" s="2">
        <v>700</v>
      </c>
      <c r="M828">
        <v>5</v>
      </c>
      <c r="N828" s="2">
        <v>1400</v>
      </c>
      <c r="O828" s="2">
        <v>70</v>
      </c>
      <c r="P828" s="2">
        <v>1330</v>
      </c>
      <c r="Q828" s="2">
        <v>1076.52</v>
      </c>
      <c r="R828" s="2">
        <v>253.48</v>
      </c>
      <c r="S828" t="s">
        <v>53</v>
      </c>
      <c r="T828" t="s">
        <v>290</v>
      </c>
      <c r="U828" t="s">
        <v>291</v>
      </c>
      <c r="V828" t="s">
        <v>39</v>
      </c>
      <c r="W828" t="s">
        <v>137</v>
      </c>
      <c r="X828" t="s">
        <v>41</v>
      </c>
      <c r="Y828" t="s">
        <v>56</v>
      </c>
      <c r="Z828" t="s">
        <v>43</v>
      </c>
      <c r="AA828" t="s">
        <v>44</v>
      </c>
      <c r="AB828" t="s">
        <v>44</v>
      </c>
    </row>
    <row r="829" spans="1:28" x14ac:dyDescent="0.25">
      <c r="A829" t="s">
        <v>2424</v>
      </c>
      <c r="B829" s="1">
        <v>45363</v>
      </c>
      <c r="C829" t="s">
        <v>2425</v>
      </c>
      <c r="D829" t="s">
        <v>2426</v>
      </c>
      <c r="E829">
        <v>54</v>
      </c>
      <c r="F829" t="s">
        <v>31</v>
      </c>
      <c r="G829" t="s">
        <v>243</v>
      </c>
      <c r="H829" t="s">
        <v>244</v>
      </c>
      <c r="I829" t="s">
        <v>103</v>
      </c>
      <c r="J829" t="s">
        <v>104</v>
      </c>
      <c r="K829">
        <v>1</v>
      </c>
      <c r="L829" s="2">
        <v>450</v>
      </c>
      <c r="M829">
        <v>15</v>
      </c>
      <c r="N829" s="2">
        <v>450</v>
      </c>
      <c r="O829" s="2">
        <v>67.5</v>
      </c>
      <c r="P829" s="2">
        <v>382.5</v>
      </c>
      <c r="Q829" s="2">
        <v>269.29000000000002</v>
      </c>
      <c r="R829" s="2">
        <v>113.21</v>
      </c>
      <c r="S829" t="s">
        <v>53</v>
      </c>
      <c r="T829" t="s">
        <v>290</v>
      </c>
      <c r="U829" t="s">
        <v>291</v>
      </c>
      <c r="V829" t="s">
        <v>39</v>
      </c>
      <c r="W829" t="s">
        <v>124</v>
      </c>
      <c r="X829" t="s">
        <v>41</v>
      </c>
      <c r="Y829" t="s">
        <v>56</v>
      </c>
      <c r="Z829" t="s">
        <v>43</v>
      </c>
      <c r="AA829" t="s">
        <v>68</v>
      </c>
      <c r="AB829" t="s">
        <v>44</v>
      </c>
    </row>
    <row r="830" spans="1:28" x14ac:dyDescent="0.25">
      <c r="A830" t="s">
        <v>2427</v>
      </c>
      <c r="B830" s="1">
        <v>45363</v>
      </c>
      <c r="C830" t="s">
        <v>2428</v>
      </c>
      <c r="D830" t="s">
        <v>2429</v>
      </c>
      <c r="E830">
        <v>49</v>
      </c>
      <c r="F830" t="s">
        <v>31</v>
      </c>
      <c r="G830" t="s">
        <v>101</v>
      </c>
      <c r="H830" t="s">
        <v>102</v>
      </c>
      <c r="I830" t="s">
        <v>103</v>
      </c>
      <c r="J830" t="s">
        <v>104</v>
      </c>
      <c r="K830">
        <v>2</v>
      </c>
      <c r="L830" s="2">
        <v>1800</v>
      </c>
      <c r="M830">
        <v>20</v>
      </c>
      <c r="N830" s="2">
        <v>3600</v>
      </c>
      <c r="O830" s="2">
        <v>720</v>
      </c>
      <c r="P830" s="2">
        <v>2880</v>
      </c>
      <c r="Q830" s="2">
        <v>1674.64</v>
      </c>
      <c r="R830" s="2">
        <v>1205.3599999999999</v>
      </c>
      <c r="S830" t="s">
        <v>53</v>
      </c>
      <c r="T830" t="s">
        <v>275</v>
      </c>
      <c r="U830" t="s">
        <v>123</v>
      </c>
      <c r="V830" t="s">
        <v>39</v>
      </c>
      <c r="W830" t="s">
        <v>83</v>
      </c>
      <c r="X830" t="s">
        <v>67</v>
      </c>
      <c r="Y830" t="s">
        <v>56</v>
      </c>
      <c r="Z830" t="s">
        <v>43</v>
      </c>
      <c r="AA830" t="s">
        <v>44</v>
      </c>
      <c r="AB830" t="s">
        <v>44</v>
      </c>
    </row>
    <row r="831" spans="1:28" x14ac:dyDescent="0.25">
      <c r="A831" t="s">
        <v>2430</v>
      </c>
      <c r="B831" s="1">
        <v>45364</v>
      </c>
      <c r="C831" t="s">
        <v>2431</v>
      </c>
      <c r="D831" t="s">
        <v>2432</v>
      </c>
      <c r="E831">
        <v>44</v>
      </c>
      <c r="F831" t="s">
        <v>48</v>
      </c>
      <c r="G831" t="s">
        <v>49</v>
      </c>
      <c r="H831" t="s">
        <v>50</v>
      </c>
      <c r="I831" t="s">
        <v>51</v>
      </c>
      <c r="J831" t="s">
        <v>52</v>
      </c>
      <c r="K831">
        <v>1</v>
      </c>
      <c r="L831" s="2">
        <v>500</v>
      </c>
      <c r="M831">
        <v>15</v>
      </c>
      <c r="N831" s="2">
        <v>500</v>
      </c>
      <c r="O831" s="2">
        <v>75</v>
      </c>
      <c r="P831" s="2">
        <v>425</v>
      </c>
      <c r="Q831" s="2">
        <v>335.93</v>
      </c>
      <c r="R831" s="2">
        <v>89.07</v>
      </c>
      <c r="S831" t="s">
        <v>64</v>
      </c>
      <c r="T831" t="s">
        <v>114</v>
      </c>
      <c r="U831" t="s">
        <v>115</v>
      </c>
      <c r="V831" t="s">
        <v>39</v>
      </c>
      <c r="W831" t="s">
        <v>40</v>
      </c>
      <c r="X831" t="s">
        <v>67</v>
      </c>
      <c r="Y831" t="s">
        <v>56</v>
      </c>
      <c r="Z831" t="s">
        <v>43</v>
      </c>
      <c r="AA831" t="s">
        <v>44</v>
      </c>
      <c r="AB831" t="s">
        <v>44</v>
      </c>
    </row>
    <row r="832" spans="1:28" x14ac:dyDescent="0.25">
      <c r="A832" t="s">
        <v>2433</v>
      </c>
      <c r="B832" s="1">
        <v>45364</v>
      </c>
      <c r="C832" t="s">
        <v>1283</v>
      </c>
      <c r="D832" t="s">
        <v>1284</v>
      </c>
      <c r="E832">
        <v>56</v>
      </c>
      <c r="F832" t="s">
        <v>111</v>
      </c>
      <c r="G832" t="s">
        <v>119</v>
      </c>
      <c r="H832" t="s">
        <v>120</v>
      </c>
      <c r="I832" t="s">
        <v>62</v>
      </c>
      <c r="J832" t="s">
        <v>121</v>
      </c>
      <c r="K832">
        <v>2</v>
      </c>
      <c r="L832" s="2">
        <v>4800</v>
      </c>
      <c r="M832">
        <v>10</v>
      </c>
      <c r="N832" s="2">
        <v>9600</v>
      </c>
      <c r="O832" s="2">
        <v>960</v>
      </c>
      <c r="P832" s="2">
        <v>8640</v>
      </c>
      <c r="Q832" s="2">
        <v>6458.42</v>
      </c>
      <c r="R832" s="2">
        <v>2181.58</v>
      </c>
      <c r="S832" t="s">
        <v>36</v>
      </c>
      <c r="T832" t="s">
        <v>114</v>
      </c>
      <c r="U832" t="s">
        <v>115</v>
      </c>
      <c r="V832" t="s">
        <v>39</v>
      </c>
      <c r="W832" t="s">
        <v>66</v>
      </c>
      <c r="X832" t="s">
        <v>41</v>
      </c>
      <c r="Y832" t="s">
        <v>56</v>
      </c>
      <c r="Z832" t="s">
        <v>43</v>
      </c>
      <c r="AA832" t="s">
        <v>44</v>
      </c>
      <c r="AB832" t="s">
        <v>44</v>
      </c>
    </row>
    <row r="833" spans="1:28" x14ac:dyDescent="0.25">
      <c r="A833" t="s">
        <v>2434</v>
      </c>
      <c r="B833" s="1">
        <v>45364</v>
      </c>
      <c r="C833" t="s">
        <v>2435</v>
      </c>
      <c r="D833" t="s">
        <v>2436</v>
      </c>
      <c r="E833">
        <v>28</v>
      </c>
      <c r="F833" t="s">
        <v>111</v>
      </c>
      <c r="G833" t="s">
        <v>141</v>
      </c>
      <c r="H833" t="s">
        <v>142</v>
      </c>
      <c r="I833" t="s">
        <v>74</v>
      </c>
      <c r="J833" t="s">
        <v>143</v>
      </c>
      <c r="K833">
        <v>1</v>
      </c>
      <c r="L833" s="2">
        <v>900</v>
      </c>
      <c r="M833">
        <v>10</v>
      </c>
      <c r="N833" s="2">
        <v>900</v>
      </c>
      <c r="O833" s="2">
        <v>90</v>
      </c>
      <c r="P833" s="2">
        <v>810</v>
      </c>
      <c r="Q833" s="2">
        <v>555.53</v>
      </c>
      <c r="R833" s="2">
        <v>254.47</v>
      </c>
      <c r="S833" t="s">
        <v>36</v>
      </c>
      <c r="T833" t="s">
        <v>65</v>
      </c>
      <c r="U833" t="s">
        <v>65</v>
      </c>
      <c r="V833" t="s">
        <v>39</v>
      </c>
      <c r="W833" t="s">
        <v>66</v>
      </c>
      <c r="X833" t="s">
        <v>97</v>
      </c>
      <c r="Y833" t="s">
        <v>84</v>
      </c>
      <c r="Z833" t="s">
        <v>107</v>
      </c>
      <c r="AA833" t="s">
        <v>44</v>
      </c>
      <c r="AB833" t="s">
        <v>44</v>
      </c>
    </row>
    <row r="834" spans="1:28" x14ac:dyDescent="0.25">
      <c r="A834" t="s">
        <v>2437</v>
      </c>
      <c r="B834" s="1">
        <v>45364</v>
      </c>
      <c r="C834" t="s">
        <v>2438</v>
      </c>
      <c r="D834" t="s">
        <v>2439</v>
      </c>
      <c r="E834">
        <v>49</v>
      </c>
      <c r="F834" t="s">
        <v>31</v>
      </c>
      <c r="G834" t="s">
        <v>81</v>
      </c>
      <c r="H834" t="s">
        <v>82</v>
      </c>
      <c r="I834" t="s">
        <v>51</v>
      </c>
      <c r="J834" t="s">
        <v>52</v>
      </c>
      <c r="K834">
        <v>3</v>
      </c>
      <c r="L834" s="2">
        <v>600</v>
      </c>
      <c r="M834">
        <v>20</v>
      </c>
      <c r="N834" s="2">
        <v>1800</v>
      </c>
      <c r="O834" s="2">
        <v>360</v>
      </c>
      <c r="P834" s="2">
        <v>1440</v>
      </c>
      <c r="Q834" s="2">
        <v>867.25</v>
      </c>
      <c r="R834" s="2">
        <v>572.75</v>
      </c>
      <c r="S834" t="s">
        <v>53</v>
      </c>
      <c r="T834" t="s">
        <v>578</v>
      </c>
      <c r="U834" t="s">
        <v>579</v>
      </c>
      <c r="V834" t="s">
        <v>39</v>
      </c>
      <c r="W834" t="s">
        <v>124</v>
      </c>
      <c r="X834" t="s">
        <v>41</v>
      </c>
      <c r="Y834" t="s">
        <v>56</v>
      </c>
      <c r="Z834" t="s">
        <v>508</v>
      </c>
      <c r="AA834" t="s">
        <v>44</v>
      </c>
      <c r="AB834" t="s">
        <v>44</v>
      </c>
    </row>
    <row r="835" spans="1:28" x14ac:dyDescent="0.25">
      <c r="A835" t="s">
        <v>2440</v>
      </c>
      <c r="B835" s="1">
        <v>45364</v>
      </c>
      <c r="C835" t="s">
        <v>2441</v>
      </c>
      <c r="D835" t="s">
        <v>2442</v>
      </c>
      <c r="E835">
        <v>32</v>
      </c>
      <c r="F835" t="s">
        <v>111</v>
      </c>
      <c r="G835" t="s">
        <v>119</v>
      </c>
      <c r="H835" t="s">
        <v>120</v>
      </c>
      <c r="I835" t="s">
        <v>62</v>
      </c>
      <c r="J835" t="s">
        <v>121</v>
      </c>
      <c r="K835">
        <v>2</v>
      </c>
      <c r="L835" s="2">
        <v>4800</v>
      </c>
      <c r="M835">
        <v>10</v>
      </c>
      <c r="N835" s="2">
        <v>9600</v>
      </c>
      <c r="O835" s="2">
        <v>960</v>
      </c>
      <c r="P835" s="2">
        <v>8640</v>
      </c>
      <c r="Q835" s="2">
        <v>6898.05</v>
      </c>
      <c r="R835" s="2">
        <v>1741.95</v>
      </c>
      <c r="S835" t="s">
        <v>53</v>
      </c>
      <c r="T835" t="s">
        <v>275</v>
      </c>
      <c r="U835" t="s">
        <v>123</v>
      </c>
      <c r="V835" t="s">
        <v>39</v>
      </c>
      <c r="W835" t="s">
        <v>124</v>
      </c>
      <c r="X835" t="s">
        <v>67</v>
      </c>
      <c r="Y835" t="s">
        <v>84</v>
      </c>
      <c r="Z835" t="s">
        <v>107</v>
      </c>
      <c r="AA835" t="s">
        <v>44</v>
      </c>
      <c r="AB835" t="s">
        <v>44</v>
      </c>
    </row>
    <row r="836" spans="1:28" x14ac:dyDescent="0.25">
      <c r="A836" t="s">
        <v>2443</v>
      </c>
      <c r="B836" s="1">
        <v>45364</v>
      </c>
      <c r="C836" t="s">
        <v>1265</v>
      </c>
      <c r="D836" t="s">
        <v>1266</v>
      </c>
      <c r="E836">
        <v>35</v>
      </c>
      <c r="F836" t="s">
        <v>111</v>
      </c>
      <c r="G836" t="s">
        <v>352</v>
      </c>
      <c r="H836" t="s">
        <v>353</v>
      </c>
      <c r="I836" t="s">
        <v>103</v>
      </c>
      <c r="J836" t="s">
        <v>104</v>
      </c>
      <c r="K836">
        <v>1</v>
      </c>
      <c r="L836" s="2">
        <v>850</v>
      </c>
      <c r="M836">
        <v>0</v>
      </c>
      <c r="N836" s="2">
        <v>850</v>
      </c>
      <c r="O836" s="2">
        <v>0</v>
      </c>
      <c r="P836" s="2">
        <v>850</v>
      </c>
      <c r="Q836" s="2">
        <v>508.08</v>
      </c>
      <c r="R836" s="2">
        <v>341.92</v>
      </c>
      <c r="S836" t="s">
        <v>53</v>
      </c>
      <c r="T836" t="s">
        <v>578</v>
      </c>
      <c r="U836" t="s">
        <v>579</v>
      </c>
      <c r="V836" t="s">
        <v>39</v>
      </c>
      <c r="W836" t="s">
        <v>40</v>
      </c>
      <c r="X836" t="s">
        <v>97</v>
      </c>
      <c r="Y836" t="s">
        <v>56</v>
      </c>
      <c r="Z836" t="s">
        <v>144</v>
      </c>
      <c r="AA836" t="s">
        <v>44</v>
      </c>
      <c r="AB836" t="s">
        <v>44</v>
      </c>
    </row>
    <row r="837" spans="1:28" x14ac:dyDescent="0.25">
      <c r="A837" t="s">
        <v>2444</v>
      </c>
      <c r="B837" s="1">
        <v>45364</v>
      </c>
      <c r="C837" t="s">
        <v>2445</v>
      </c>
      <c r="D837" t="s">
        <v>2446</v>
      </c>
      <c r="E837">
        <v>39</v>
      </c>
      <c r="F837" t="s">
        <v>48</v>
      </c>
      <c r="G837" t="s">
        <v>285</v>
      </c>
      <c r="H837" t="s">
        <v>286</v>
      </c>
      <c r="I837" t="s">
        <v>34</v>
      </c>
      <c r="J837" t="s">
        <v>121</v>
      </c>
      <c r="K837">
        <v>2</v>
      </c>
      <c r="L837" s="2">
        <v>3200</v>
      </c>
      <c r="M837">
        <v>15</v>
      </c>
      <c r="N837" s="2">
        <v>6400</v>
      </c>
      <c r="O837" s="2">
        <v>960</v>
      </c>
      <c r="P837" s="2">
        <v>5440</v>
      </c>
      <c r="Q837" s="2">
        <v>3750.35</v>
      </c>
      <c r="R837" s="2">
        <v>1689.65</v>
      </c>
      <c r="S837" t="s">
        <v>64</v>
      </c>
      <c r="T837" t="s">
        <v>105</v>
      </c>
      <c r="U837" t="s">
        <v>106</v>
      </c>
      <c r="V837" t="s">
        <v>39</v>
      </c>
      <c r="W837" t="s">
        <v>124</v>
      </c>
      <c r="X837" t="s">
        <v>97</v>
      </c>
      <c r="Y837" t="s">
        <v>42</v>
      </c>
      <c r="Z837" t="s">
        <v>223</v>
      </c>
      <c r="AA837" t="s">
        <v>44</v>
      </c>
      <c r="AB837" t="s">
        <v>44</v>
      </c>
    </row>
    <row r="838" spans="1:28" x14ac:dyDescent="0.25">
      <c r="A838" t="s">
        <v>2447</v>
      </c>
      <c r="B838" s="1">
        <v>45364</v>
      </c>
      <c r="C838" t="s">
        <v>1593</v>
      </c>
      <c r="D838" t="s">
        <v>1594</v>
      </c>
      <c r="E838">
        <v>51</v>
      </c>
      <c r="F838" t="s">
        <v>111</v>
      </c>
      <c r="G838" t="s">
        <v>148</v>
      </c>
      <c r="H838" t="s">
        <v>149</v>
      </c>
      <c r="I838" t="s">
        <v>74</v>
      </c>
      <c r="J838" t="s">
        <v>130</v>
      </c>
      <c r="K838">
        <v>1</v>
      </c>
      <c r="L838" s="2">
        <v>3500</v>
      </c>
      <c r="M838">
        <v>5</v>
      </c>
      <c r="N838" s="2">
        <v>3500</v>
      </c>
      <c r="O838" s="2">
        <v>175</v>
      </c>
      <c r="P838" s="2">
        <v>3325</v>
      </c>
      <c r="Q838" s="2">
        <v>2686.6</v>
      </c>
      <c r="R838" s="2">
        <v>638.4</v>
      </c>
      <c r="S838" t="s">
        <v>53</v>
      </c>
      <c r="T838" t="s">
        <v>122</v>
      </c>
      <c r="U838" t="s">
        <v>123</v>
      </c>
      <c r="V838" t="s">
        <v>39</v>
      </c>
      <c r="W838" t="s">
        <v>92</v>
      </c>
      <c r="X838" t="s">
        <v>41</v>
      </c>
      <c r="Y838" t="s">
        <v>56</v>
      </c>
      <c r="Z838" t="s">
        <v>43</v>
      </c>
      <c r="AA838" t="s">
        <v>44</v>
      </c>
      <c r="AB838" t="s">
        <v>44</v>
      </c>
    </row>
    <row r="839" spans="1:28" x14ac:dyDescent="0.25">
      <c r="A839" t="s">
        <v>2448</v>
      </c>
      <c r="B839" s="1">
        <v>45364</v>
      </c>
      <c r="C839" t="s">
        <v>2449</v>
      </c>
      <c r="D839" t="s">
        <v>2450</v>
      </c>
      <c r="E839">
        <v>54</v>
      </c>
      <c r="F839" t="s">
        <v>111</v>
      </c>
      <c r="G839" t="s">
        <v>112</v>
      </c>
      <c r="H839" t="s">
        <v>113</v>
      </c>
      <c r="I839" t="s">
        <v>103</v>
      </c>
      <c r="J839" t="s">
        <v>104</v>
      </c>
      <c r="K839">
        <v>2</v>
      </c>
      <c r="L839" s="2">
        <v>650</v>
      </c>
      <c r="M839">
        <v>30</v>
      </c>
      <c r="N839" s="2">
        <v>1300</v>
      </c>
      <c r="O839" s="2">
        <v>390</v>
      </c>
      <c r="P839" s="2">
        <v>910</v>
      </c>
      <c r="Q839" s="2">
        <v>595.53</v>
      </c>
      <c r="R839" s="2">
        <v>314.47000000000003</v>
      </c>
      <c r="S839" t="s">
        <v>53</v>
      </c>
      <c r="T839" t="s">
        <v>90</v>
      </c>
      <c r="U839" t="s">
        <v>91</v>
      </c>
      <c r="V839" t="s">
        <v>39</v>
      </c>
      <c r="W839" t="s">
        <v>83</v>
      </c>
      <c r="X839" t="s">
        <v>97</v>
      </c>
      <c r="Y839" t="s">
        <v>56</v>
      </c>
      <c r="Z839" t="s">
        <v>43</v>
      </c>
      <c r="AA839" t="s">
        <v>44</v>
      </c>
      <c r="AB839" t="s">
        <v>44</v>
      </c>
    </row>
    <row r="840" spans="1:28" x14ac:dyDescent="0.25">
      <c r="A840" t="s">
        <v>2451</v>
      </c>
      <c r="B840" s="1">
        <v>45364</v>
      </c>
      <c r="C840" t="s">
        <v>2452</v>
      </c>
      <c r="D840" t="s">
        <v>2453</v>
      </c>
      <c r="E840">
        <v>52</v>
      </c>
      <c r="F840" t="s">
        <v>48</v>
      </c>
      <c r="G840" t="s">
        <v>238</v>
      </c>
      <c r="H840" t="s">
        <v>239</v>
      </c>
      <c r="I840" t="s">
        <v>62</v>
      </c>
      <c r="J840" t="s">
        <v>63</v>
      </c>
      <c r="K840">
        <v>6</v>
      </c>
      <c r="L840" s="2">
        <v>6500</v>
      </c>
      <c r="M840">
        <v>20</v>
      </c>
      <c r="N840" s="2">
        <v>39000</v>
      </c>
      <c r="O840" s="2">
        <v>7800</v>
      </c>
      <c r="P840" s="2">
        <v>31200</v>
      </c>
      <c r="Q840" s="2">
        <v>23595.84</v>
      </c>
      <c r="R840" s="2">
        <v>7604.16</v>
      </c>
      <c r="S840" t="s">
        <v>64</v>
      </c>
      <c r="T840" t="s">
        <v>163</v>
      </c>
      <c r="U840" t="s">
        <v>164</v>
      </c>
      <c r="V840" t="s">
        <v>39</v>
      </c>
      <c r="W840" t="s">
        <v>92</v>
      </c>
      <c r="X840" t="s">
        <v>67</v>
      </c>
      <c r="Y840" t="s">
        <v>42</v>
      </c>
      <c r="Z840" t="s">
        <v>43</v>
      </c>
      <c r="AA840" t="s">
        <v>44</v>
      </c>
      <c r="AB840" t="s">
        <v>44</v>
      </c>
    </row>
    <row r="841" spans="1:28" x14ac:dyDescent="0.25">
      <c r="A841" t="s">
        <v>2454</v>
      </c>
      <c r="B841" s="1">
        <v>45364</v>
      </c>
      <c r="C841" t="s">
        <v>467</v>
      </c>
      <c r="D841" t="s">
        <v>468</v>
      </c>
      <c r="E841">
        <v>25</v>
      </c>
      <c r="F841" t="s">
        <v>111</v>
      </c>
      <c r="G841" t="s">
        <v>141</v>
      </c>
      <c r="H841" t="s">
        <v>142</v>
      </c>
      <c r="I841" t="s">
        <v>74</v>
      </c>
      <c r="J841" t="s">
        <v>143</v>
      </c>
      <c r="K841">
        <v>3</v>
      </c>
      <c r="L841" s="2">
        <v>900</v>
      </c>
      <c r="M841">
        <v>20</v>
      </c>
      <c r="N841" s="2">
        <v>2700</v>
      </c>
      <c r="O841" s="2">
        <v>540</v>
      </c>
      <c r="P841" s="2">
        <v>2160</v>
      </c>
      <c r="Q841" s="2">
        <v>1559.8</v>
      </c>
      <c r="R841" s="2">
        <v>600.20000000000005</v>
      </c>
      <c r="S841" t="s">
        <v>36</v>
      </c>
      <c r="T841" t="s">
        <v>136</v>
      </c>
      <c r="U841" t="s">
        <v>38</v>
      </c>
      <c r="V841" t="s">
        <v>39</v>
      </c>
      <c r="W841" t="s">
        <v>66</v>
      </c>
      <c r="X841" t="s">
        <v>41</v>
      </c>
      <c r="Y841" t="s">
        <v>56</v>
      </c>
      <c r="Z841" t="s">
        <v>43</v>
      </c>
      <c r="AA841" t="s">
        <v>44</v>
      </c>
      <c r="AB841" t="s">
        <v>44</v>
      </c>
    </row>
    <row r="842" spans="1:28" x14ac:dyDescent="0.25">
      <c r="A842" t="s">
        <v>2455</v>
      </c>
      <c r="B842" s="1">
        <v>45364</v>
      </c>
      <c r="C842" t="s">
        <v>1429</v>
      </c>
      <c r="D842" t="s">
        <v>1430</v>
      </c>
      <c r="E842">
        <v>59</v>
      </c>
      <c r="F842" t="s">
        <v>31</v>
      </c>
      <c r="G842" t="s">
        <v>243</v>
      </c>
      <c r="H842" t="s">
        <v>244</v>
      </c>
      <c r="I842" t="s">
        <v>103</v>
      </c>
      <c r="J842" t="s">
        <v>104</v>
      </c>
      <c r="K842">
        <v>1</v>
      </c>
      <c r="L842" s="2">
        <v>450</v>
      </c>
      <c r="M842">
        <v>0</v>
      </c>
      <c r="N842" s="2">
        <v>450</v>
      </c>
      <c r="O842" s="2">
        <v>0</v>
      </c>
      <c r="P842" s="2">
        <v>450</v>
      </c>
      <c r="Q842" s="2">
        <v>366.14</v>
      </c>
      <c r="R842" s="2">
        <v>83.86</v>
      </c>
      <c r="S842" t="s">
        <v>53</v>
      </c>
      <c r="T842" t="s">
        <v>163</v>
      </c>
      <c r="U842" t="s">
        <v>164</v>
      </c>
      <c r="V842" t="s">
        <v>39</v>
      </c>
      <c r="W842" t="s">
        <v>66</v>
      </c>
      <c r="X842" t="s">
        <v>67</v>
      </c>
      <c r="Y842" t="s">
        <v>42</v>
      </c>
      <c r="Z842" t="s">
        <v>107</v>
      </c>
      <c r="AA842" t="s">
        <v>68</v>
      </c>
      <c r="AB842" t="s">
        <v>44</v>
      </c>
    </row>
    <row r="843" spans="1:28" x14ac:dyDescent="0.25">
      <c r="A843" t="s">
        <v>2456</v>
      </c>
      <c r="B843" s="1">
        <v>45364</v>
      </c>
      <c r="C843" t="s">
        <v>740</v>
      </c>
      <c r="D843" t="s">
        <v>741</v>
      </c>
      <c r="E843">
        <v>56</v>
      </c>
      <c r="F843" t="s">
        <v>48</v>
      </c>
      <c r="G843" t="s">
        <v>285</v>
      </c>
      <c r="H843" t="s">
        <v>286</v>
      </c>
      <c r="I843" t="s">
        <v>34</v>
      </c>
      <c r="J843" t="s">
        <v>121</v>
      </c>
      <c r="K843">
        <v>1</v>
      </c>
      <c r="L843" s="2">
        <v>3200</v>
      </c>
      <c r="M843">
        <v>10</v>
      </c>
      <c r="N843" s="2">
        <v>3200</v>
      </c>
      <c r="O843" s="2">
        <v>320</v>
      </c>
      <c r="P843" s="2">
        <v>2880</v>
      </c>
      <c r="Q843" s="2">
        <v>2018.63</v>
      </c>
      <c r="R843" s="2">
        <v>861.37</v>
      </c>
      <c r="S843" t="s">
        <v>64</v>
      </c>
      <c r="T843" t="s">
        <v>222</v>
      </c>
      <c r="U843" t="s">
        <v>38</v>
      </c>
      <c r="V843" t="s">
        <v>39</v>
      </c>
      <c r="W843" t="s">
        <v>40</v>
      </c>
      <c r="X843" t="s">
        <v>97</v>
      </c>
      <c r="Y843" t="s">
        <v>42</v>
      </c>
      <c r="Z843" t="s">
        <v>43</v>
      </c>
      <c r="AA843" t="s">
        <v>44</v>
      </c>
      <c r="AB843" t="s">
        <v>44</v>
      </c>
    </row>
    <row r="844" spans="1:28" x14ac:dyDescent="0.25">
      <c r="A844" t="s">
        <v>2457</v>
      </c>
      <c r="B844" s="1">
        <v>45364</v>
      </c>
      <c r="C844" t="s">
        <v>2458</v>
      </c>
      <c r="D844" t="s">
        <v>2459</v>
      </c>
      <c r="E844">
        <v>36</v>
      </c>
      <c r="F844" t="s">
        <v>48</v>
      </c>
      <c r="G844" t="s">
        <v>176</v>
      </c>
      <c r="H844" t="s">
        <v>177</v>
      </c>
      <c r="I844" t="s">
        <v>34</v>
      </c>
      <c r="J844" t="s">
        <v>35</v>
      </c>
      <c r="K844">
        <v>2</v>
      </c>
      <c r="L844" s="2">
        <v>6500</v>
      </c>
      <c r="M844">
        <v>10</v>
      </c>
      <c r="N844" s="2">
        <v>13000</v>
      </c>
      <c r="O844" s="2">
        <v>1300</v>
      </c>
      <c r="P844" s="2">
        <v>11700</v>
      </c>
      <c r="Q844" s="2">
        <v>7826.7</v>
      </c>
      <c r="R844" s="2">
        <v>3873.3</v>
      </c>
      <c r="S844" t="s">
        <v>64</v>
      </c>
      <c r="T844" t="s">
        <v>37</v>
      </c>
      <c r="U844" t="s">
        <v>38</v>
      </c>
      <c r="V844" t="s">
        <v>39</v>
      </c>
      <c r="W844" t="s">
        <v>137</v>
      </c>
      <c r="X844" t="s">
        <v>97</v>
      </c>
      <c r="Y844" t="s">
        <v>56</v>
      </c>
      <c r="Z844" t="s">
        <v>43</v>
      </c>
      <c r="AA844" t="s">
        <v>44</v>
      </c>
      <c r="AB844" t="s">
        <v>44</v>
      </c>
    </row>
    <row r="845" spans="1:28" x14ac:dyDescent="0.25">
      <c r="A845" t="s">
        <v>2460</v>
      </c>
      <c r="B845" s="1">
        <v>45365</v>
      </c>
      <c r="C845" t="s">
        <v>2461</v>
      </c>
      <c r="D845" t="s">
        <v>2462</v>
      </c>
      <c r="E845">
        <v>60</v>
      </c>
      <c r="F845" t="s">
        <v>48</v>
      </c>
      <c r="G845" t="s">
        <v>202</v>
      </c>
      <c r="H845" t="s">
        <v>203</v>
      </c>
      <c r="I845" t="s">
        <v>103</v>
      </c>
      <c r="J845" t="s">
        <v>104</v>
      </c>
      <c r="K845">
        <v>2</v>
      </c>
      <c r="L845" s="2">
        <v>550</v>
      </c>
      <c r="M845">
        <v>0</v>
      </c>
      <c r="N845" s="2">
        <v>1100</v>
      </c>
      <c r="O845" s="2">
        <v>0</v>
      </c>
      <c r="P845" s="2">
        <v>1100</v>
      </c>
      <c r="Q845" s="2">
        <v>806.24</v>
      </c>
      <c r="R845" s="2">
        <v>293.76</v>
      </c>
      <c r="S845" t="s">
        <v>53</v>
      </c>
      <c r="T845" t="s">
        <v>76</v>
      </c>
      <c r="U845" t="s">
        <v>77</v>
      </c>
      <c r="V845" t="s">
        <v>39</v>
      </c>
      <c r="W845" t="s">
        <v>124</v>
      </c>
      <c r="X845" t="s">
        <v>97</v>
      </c>
      <c r="Y845" t="s">
        <v>56</v>
      </c>
      <c r="Z845" t="s">
        <v>107</v>
      </c>
      <c r="AA845" t="s">
        <v>44</v>
      </c>
      <c r="AB845" t="s">
        <v>44</v>
      </c>
    </row>
    <row r="846" spans="1:28" x14ac:dyDescent="0.25">
      <c r="A846" t="s">
        <v>2463</v>
      </c>
      <c r="B846" s="1">
        <v>45365</v>
      </c>
      <c r="C846" t="s">
        <v>2464</v>
      </c>
      <c r="D846" t="s">
        <v>2465</v>
      </c>
      <c r="E846">
        <v>21</v>
      </c>
      <c r="F846" t="s">
        <v>48</v>
      </c>
      <c r="G846" t="s">
        <v>148</v>
      </c>
      <c r="H846" t="s">
        <v>149</v>
      </c>
      <c r="I846" t="s">
        <v>74</v>
      </c>
      <c r="J846" t="s">
        <v>130</v>
      </c>
      <c r="K846">
        <v>2</v>
      </c>
      <c r="L846" s="2">
        <v>3500</v>
      </c>
      <c r="M846">
        <v>15</v>
      </c>
      <c r="N846" s="2">
        <v>7000</v>
      </c>
      <c r="O846" s="2">
        <v>1050</v>
      </c>
      <c r="P846" s="2">
        <v>5950</v>
      </c>
      <c r="Q846" s="2">
        <v>4613.3</v>
      </c>
      <c r="R846" s="2">
        <v>1336.7</v>
      </c>
      <c r="S846" t="s">
        <v>53</v>
      </c>
      <c r="T846" t="s">
        <v>76</v>
      </c>
      <c r="U846" t="s">
        <v>77</v>
      </c>
      <c r="V846" t="s">
        <v>39</v>
      </c>
      <c r="W846" t="s">
        <v>137</v>
      </c>
      <c r="X846" t="s">
        <v>67</v>
      </c>
      <c r="Y846" t="s">
        <v>56</v>
      </c>
      <c r="Z846" t="s">
        <v>144</v>
      </c>
      <c r="AA846" t="s">
        <v>44</v>
      </c>
      <c r="AB846" t="s">
        <v>44</v>
      </c>
    </row>
    <row r="847" spans="1:28" x14ac:dyDescent="0.25">
      <c r="A847" t="s">
        <v>2466</v>
      </c>
      <c r="B847" s="1">
        <v>45365</v>
      </c>
      <c r="C847" t="s">
        <v>2467</v>
      </c>
      <c r="D847" t="s">
        <v>2468</v>
      </c>
      <c r="E847">
        <v>22</v>
      </c>
      <c r="F847" t="s">
        <v>48</v>
      </c>
      <c r="G847" t="s">
        <v>88</v>
      </c>
      <c r="H847" t="s">
        <v>89</v>
      </c>
      <c r="I847" t="s">
        <v>62</v>
      </c>
      <c r="J847" t="s">
        <v>63</v>
      </c>
      <c r="K847">
        <v>4</v>
      </c>
      <c r="L847" s="2">
        <v>4200</v>
      </c>
      <c r="M847">
        <v>10</v>
      </c>
      <c r="N847" s="2">
        <v>16800</v>
      </c>
      <c r="O847" s="2">
        <v>1680</v>
      </c>
      <c r="P847" s="2">
        <v>15120</v>
      </c>
      <c r="Q847" s="2">
        <v>10064.61</v>
      </c>
      <c r="R847" s="2">
        <v>5055.3900000000003</v>
      </c>
      <c r="S847" t="s">
        <v>53</v>
      </c>
      <c r="T847" t="s">
        <v>578</v>
      </c>
      <c r="U847" t="s">
        <v>579</v>
      </c>
      <c r="V847" t="s">
        <v>39</v>
      </c>
      <c r="W847" t="s">
        <v>137</v>
      </c>
      <c r="X847" t="s">
        <v>41</v>
      </c>
      <c r="Y847" t="s">
        <v>56</v>
      </c>
      <c r="Z847" t="s">
        <v>43</v>
      </c>
      <c r="AA847" t="s">
        <v>44</v>
      </c>
      <c r="AB847" t="s">
        <v>44</v>
      </c>
    </row>
    <row r="848" spans="1:28" x14ac:dyDescent="0.25">
      <c r="A848" t="s">
        <v>2469</v>
      </c>
      <c r="B848" s="1">
        <v>45365</v>
      </c>
      <c r="C848" t="s">
        <v>2470</v>
      </c>
      <c r="D848" t="s">
        <v>2471</v>
      </c>
      <c r="E848">
        <v>44</v>
      </c>
      <c r="F848" t="s">
        <v>48</v>
      </c>
      <c r="G848" t="s">
        <v>207</v>
      </c>
      <c r="H848" t="s">
        <v>208</v>
      </c>
      <c r="I848" t="s">
        <v>34</v>
      </c>
      <c r="J848" t="s">
        <v>143</v>
      </c>
      <c r="K848">
        <v>2</v>
      </c>
      <c r="L848" s="2">
        <v>18000</v>
      </c>
      <c r="M848">
        <v>20</v>
      </c>
      <c r="N848" s="2">
        <v>36000</v>
      </c>
      <c r="O848" s="2">
        <v>7200</v>
      </c>
      <c r="P848" s="2">
        <v>28800</v>
      </c>
      <c r="Q848" s="2">
        <v>19896.73</v>
      </c>
      <c r="R848" s="2">
        <v>8903.27</v>
      </c>
      <c r="S848" t="s">
        <v>53</v>
      </c>
      <c r="T848" t="s">
        <v>407</v>
      </c>
      <c r="U848" t="s">
        <v>408</v>
      </c>
      <c r="V848" t="s">
        <v>39</v>
      </c>
      <c r="W848" t="s">
        <v>83</v>
      </c>
      <c r="X848" t="s">
        <v>97</v>
      </c>
      <c r="Y848" t="s">
        <v>56</v>
      </c>
      <c r="Z848" t="s">
        <v>43</v>
      </c>
      <c r="AA848" t="s">
        <v>44</v>
      </c>
      <c r="AB848" t="s">
        <v>44</v>
      </c>
    </row>
    <row r="849" spans="1:28" x14ac:dyDescent="0.25">
      <c r="A849" t="s">
        <v>2472</v>
      </c>
      <c r="B849" s="1">
        <v>45365</v>
      </c>
      <c r="C849" t="s">
        <v>2473</v>
      </c>
      <c r="D849" t="s">
        <v>2474</v>
      </c>
      <c r="E849">
        <v>27</v>
      </c>
      <c r="F849" t="s">
        <v>48</v>
      </c>
      <c r="G849" t="s">
        <v>366</v>
      </c>
      <c r="H849" t="s">
        <v>367</v>
      </c>
      <c r="I849" t="s">
        <v>34</v>
      </c>
      <c r="J849" t="s">
        <v>130</v>
      </c>
      <c r="K849">
        <v>1</v>
      </c>
      <c r="L849" s="2">
        <v>14500</v>
      </c>
      <c r="M849">
        <v>5</v>
      </c>
      <c r="N849" s="2">
        <v>14500</v>
      </c>
      <c r="O849" s="2">
        <v>725</v>
      </c>
      <c r="P849" s="2">
        <v>13775</v>
      </c>
      <c r="Q849" s="2">
        <v>7788.32</v>
      </c>
      <c r="R849" s="2">
        <v>5986.68</v>
      </c>
      <c r="S849" t="s">
        <v>36</v>
      </c>
      <c r="T849" t="s">
        <v>153</v>
      </c>
      <c r="U849" t="s">
        <v>154</v>
      </c>
      <c r="V849" t="s">
        <v>39</v>
      </c>
      <c r="W849" t="s">
        <v>66</v>
      </c>
      <c r="X849" t="s">
        <v>41</v>
      </c>
      <c r="Y849" t="s">
        <v>56</v>
      </c>
      <c r="Z849" t="s">
        <v>43</v>
      </c>
      <c r="AA849" t="s">
        <v>44</v>
      </c>
      <c r="AB849" t="s">
        <v>44</v>
      </c>
    </row>
    <row r="850" spans="1:28" x14ac:dyDescent="0.25">
      <c r="A850" t="s">
        <v>2475</v>
      </c>
      <c r="B850" s="1">
        <v>45365</v>
      </c>
      <c r="C850" t="s">
        <v>117</v>
      </c>
      <c r="D850" t="s">
        <v>118</v>
      </c>
      <c r="E850">
        <v>26</v>
      </c>
      <c r="F850" t="s">
        <v>48</v>
      </c>
      <c r="G850" t="s">
        <v>227</v>
      </c>
      <c r="H850" t="s">
        <v>228</v>
      </c>
      <c r="I850" t="s">
        <v>74</v>
      </c>
      <c r="J850" t="s">
        <v>75</v>
      </c>
      <c r="K850">
        <v>4</v>
      </c>
      <c r="L850" s="2">
        <v>1400</v>
      </c>
      <c r="M850">
        <v>15</v>
      </c>
      <c r="N850" s="2">
        <v>5600</v>
      </c>
      <c r="O850" s="2">
        <v>840</v>
      </c>
      <c r="P850" s="2">
        <v>4760</v>
      </c>
      <c r="Q850" s="2">
        <v>2874.99</v>
      </c>
      <c r="R850" s="2">
        <v>1885.01</v>
      </c>
      <c r="S850" t="s">
        <v>53</v>
      </c>
      <c r="T850" t="s">
        <v>178</v>
      </c>
      <c r="U850" t="s">
        <v>154</v>
      </c>
      <c r="V850" t="s">
        <v>39</v>
      </c>
      <c r="W850" t="s">
        <v>92</v>
      </c>
      <c r="X850" t="s">
        <v>41</v>
      </c>
      <c r="Y850" t="s">
        <v>42</v>
      </c>
      <c r="Z850" t="s">
        <v>43</v>
      </c>
      <c r="AA850" t="s">
        <v>44</v>
      </c>
      <c r="AB850" t="s">
        <v>44</v>
      </c>
    </row>
    <row r="851" spans="1:28" x14ac:dyDescent="0.25">
      <c r="A851" t="s">
        <v>2476</v>
      </c>
      <c r="B851" s="1">
        <v>45365</v>
      </c>
      <c r="C851" t="s">
        <v>2477</v>
      </c>
      <c r="D851" t="s">
        <v>2478</v>
      </c>
      <c r="E851">
        <v>23</v>
      </c>
      <c r="F851" t="s">
        <v>111</v>
      </c>
      <c r="G851" t="s">
        <v>285</v>
      </c>
      <c r="H851" t="s">
        <v>286</v>
      </c>
      <c r="I851" t="s">
        <v>34</v>
      </c>
      <c r="J851" t="s">
        <v>121</v>
      </c>
      <c r="K851">
        <v>2</v>
      </c>
      <c r="L851" s="2">
        <v>3200</v>
      </c>
      <c r="M851">
        <v>15</v>
      </c>
      <c r="N851" s="2">
        <v>6400</v>
      </c>
      <c r="O851" s="2">
        <v>960</v>
      </c>
      <c r="P851" s="2">
        <v>5440</v>
      </c>
      <c r="Q851" s="2">
        <v>3760.45</v>
      </c>
      <c r="R851" s="2">
        <v>1679.55</v>
      </c>
      <c r="S851" t="s">
        <v>53</v>
      </c>
      <c r="T851" t="s">
        <v>163</v>
      </c>
      <c r="U851" t="s">
        <v>164</v>
      </c>
      <c r="V851" t="s">
        <v>39</v>
      </c>
      <c r="W851" t="s">
        <v>137</v>
      </c>
      <c r="X851" t="s">
        <v>41</v>
      </c>
      <c r="Y851" t="s">
        <v>42</v>
      </c>
      <c r="Z851" t="s">
        <v>43</v>
      </c>
      <c r="AA851" t="s">
        <v>44</v>
      </c>
      <c r="AB851" t="s">
        <v>44</v>
      </c>
    </row>
    <row r="852" spans="1:28" x14ac:dyDescent="0.25">
      <c r="A852" t="s">
        <v>2479</v>
      </c>
      <c r="B852" s="1">
        <v>45365</v>
      </c>
      <c r="C852" t="s">
        <v>2480</v>
      </c>
      <c r="D852" t="s">
        <v>2481</v>
      </c>
      <c r="E852">
        <v>59</v>
      </c>
      <c r="F852" t="s">
        <v>48</v>
      </c>
      <c r="G852" t="s">
        <v>238</v>
      </c>
      <c r="H852" t="s">
        <v>239</v>
      </c>
      <c r="I852" t="s">
        <v>62</v>
      </c>
      <c r="J852" t="s">
        <v>63</v>
      </c>
      <c r="K852">
        <v>3</v>
      </c>
      <c r="L852" s="2">
        <v>6500</v>
      </c>
      <c r="M852">
        <v>15</v>
      </c>
      <c r="N852" s="2">
        <v>19500</v>
      </c>
      <c r="O852" s="2">
        <v>2925</v>
      </c>
      <c r="P852" s="2">
        <v>16575</v>
      </c>
      <c r="Q852" s="2">
        <v>13375.89</v>
      </c>
      <c r="R852" s="2">
        <v>3199.11</v>
      </c>
      <c r="S852" t="s">
        <v>53</v>
      </c>
      <c r="T852" t="s">
        <v>163</v>
      </c>
      <c r="U852" t="s">
        <v>164</v>
      </c>
      <c r="V852" t="s">
        <v>39</v>
      </c>
      <c r="W852" t="s">
        <v>40</v>
      </c>
      <c r="X852" t="s">
        <v>41</v>
      </c>
      <c r="Y852" t="s">
        <v>56</v>
      </c>
      <c r="Z852" t="s">
        <v>43</v>
      </c>
      <c r="AA852" t="s">
        <v>44</v>
      </c>
      <c r="AB852" t="s">
        <v>44</v>
      </c>
    </row>
    <row r="853" spans="1:28" x14ac:dyDescent="0.25">
      <c r="A853" t="s">
        <v>2482</v>
      </c>
      <c r="B853" s="1">
        <v>45365</v>
      </c>
      <c r="C853" t="s">
        <v>2483</v>
      </c>
      <c r="D853" t="s">
        <v>2484</v>
      </c>
      <c r="E853">
        <v>44</v>
      </c>
      <c r="F853" t="s">
        <v>111</v>
      </c>
      <c r="G853" t="s">
        <v>285</v>
      </c>
      <c r="H853" t="s">
        <v>286</v>
      </c>
      <c r="I853" t="s">
        <v>34</v>
      </c>
      <c r="J853" t="s">
        <v>121</v>
      </c>
      <c r="K853">
        <v>1</v>
      </c>
      <c r="L853" s="2">
        <v>3200</v>
      </c>
      <c r="M853">
        <v>0</v>
      </c>
      <c r="N853" s="2">
        <v>3200</v>
      </c>
      <c r="O853" s="2">
        <v>0</v>
      </c>
      <c r="P853" s="2">
        <v>3200</v>
      </c>
      <c r="Q853" s="2">
        <v>2589.1</v>
      </c>
      <c r="R853" s="2">
        <v>610.9</v>
      </c>
      <c r="S853" t="s">
        <v>36</v>
      </c>
      <c r="T853" t="s">
        <v>76</v>
      </c>
      <c r="U853" t="s">
        <v>77</v>
      </c>
      <c r="V853" t="s">
        <v>39</v>
      </c>
      <c r="W853" t="s">
        <v>40</v>
      </c>
      <c r="X853" t="s">
        <v>41</v>
      </c>
      <c r="Y853" t="s">
        <v>56</v>
      </c>
      <c r="Z853" t="s">
        <v>43</v>
      </c>
      <c r="AA853" t="s">
        <v>44</v>
      </c>
      <c r="AB853" t="s">
        <v>44</v>
      </c>
    </row>
    <row r="854" spans="1:28" x14ac:dyDescent="0.25">
      <c r="A854" t="s">
        <v>2485</v>
      </c>
      <c r="B854" s="1">
        <v>45365</v>
      </c>
      <c r="C854" t="s">
        <v>2393</v>
      </c>
      <c r="D854" t="s">
        <v>2394</v>
      </c>
      <c r="E854">
        <v>35</v>
      </c>
      <c r="F854" t="s">
        <v>31</v>
      </c>
      <c r="G854" t="s">
        <v>119</v>
      </c>
      <c r="H854" t="s">
        <v>120</v>
      </c>
      <c r="I854" t="s">
        <v>62</v>
      </c>
      <c r="J854" t="s">
        <v>121</v>
      </c>
      <c r="K854">
        <v>3</v>
      </c>
      <c r="L854" s="2">
        <v>4800</v>
      </c>
      <c r="M854">
        <v>30</v>
      </c>
      <c r="N854" s="2">
        <v>14400</v>
      </c>
      <c r="O854" s="2">
        <v>4320</v>
      </c>
      <c r="P854" s="2">
        <v>10080</v>
      </c>
      <c r="Q854" s="2">
        <v>5869.44</v>
      </c>
      <c r="R854" s="2">
        <v>4210.5600000000004</v>
      </c>
      <c r="S854" t="s">
        <v>53</v>
      </c>
      <c r="T854" t="s">
        <v>90</v>
      </c>
      <c r="U854" t="s">
        <v>91</v>
      </c>
      <c r="V854" t="s">
        <v>39</v>
      </c>
      <c r="W854" t="s">
        <v>92</v>
      </c>
      <c r="X854" t="s">
        <v>97</v>
      </c>
      <c r="Y854" t="s">
        <v>56</v>
      </c>
      <c r="Z854" t="s">
        <v>43</v>
      </c>
      <c r="AA854" t="s">
        <v>44</v>
      </c>
      <c r="AB854" t="s">
        <v>44</v>
      </c>
    </row>
    <row r="855" spans="1:28" x14ac:dyDescent="0.25">
      <c r="A855" t="s">
        <v>2486</v>
      </c>
      <c r="B855" s="1">
        <v>45365</v>
      </c>
      <c r="C855" t="s">
        <v>1370</v>
      </c>
      <c r="D855" t="s">
        <v>1371</v>
      </c>
      <c r="E855">
        <v>20</v>
      </c>
      <c r="F855" t="s">
        <v>111</v>
      </c>
      <c r="G855" t="s">
        <v>49</v>
      </c>
      <c r="H855" t="s">
        <v>50</v>
      </c>
      <c r="I855" t="s">
        <v>51</v>
      </c>
      <c r="J855" t="s">
        <v>52</v>
      </c>
      <c r="K855">
        <v>1</v>
      </c>
      <c r="L855" s="2">
        <v>500</v>
      </c>
      <c r="M855">
        <v>5</v>
      </c>
      <c r="N855" s="2">
        <v>500</v>
      </c>
      <c r="O855" s="2">
        <v>25</v>
      </c>
      <c r="P855" s="2">
        <v>475</v>
      </c>
      <c r="Q855" s="2">
        <v>302.94</v>
      </c>
      <c r="R855" s="2">
        <v>172.06</v>
      </c>
      <c r="S855" t="s">
        <v>53</v>
      </c>
      <c r="T855" t="s">
        <v>398</v>
      </c>
      <c r="U855" t="s">
        <v>399</v>
      </c>
      <c r="V855" t="s">
        <v>39</v>
      </c>
      <c r="W855" t="s">
        <v>137</v>
      </c>
      <c r="X855" t="s">
        <v>67</v>
      </c>
      <c r="Y855" t="s">
        <v>42</v>
      </c>
      <c r="Z855" t="s">
        <v>223</v>
      </c>
      <c r="AA855" t="s">
        <v>44</v>
      </c>
      <c r="AB855" t="s">
        <v>44</v>
      </c>
    </row>
    <row r="856" spans="1:28" x14ac:dyDescent="0.25">
      <c r="A856" t="s">
        <v>2487</v>
      </c>
      <c r="B856" s="1">
        <v>45365</v>
      </c>
      <c r="C856" t="s">
        <v>2488</v>
      </c>
      <c r="D856" t="s">
        <v>2489</v>
      </c>
      <c r="E856">
        <v>37</v>
      </c>
      <c r="F856" t="s">
        <v>48</v>
      </c>
      <c r="G856" t="s">
        <v>158</v>
      </c>
      <c r="H856" t="s">
        <v>159</v>
      </c>
      <c r="I856" t="s">
        <v>51</v>
      </c>
      <c r="J856" t="s">
        <v>52</v>
      </c>
      <c r="K856">
        <v>3</v>
      </c>
      <c r="L856" s="2">
        <v>650</v>
      </c>
      <c r="M856">
        <v>0</v>
      </c>
      <c r="N856" s="2">
        <v>1950</v>
      </c>
      <c r="O856" s="2">
        <v>0</v>
      </c>
      <c r="P856" s="2">
        <v>1950</v>
      </c>
      <c r="Q856" s="2">
        <v>1301.72</v>
      </c>
      <c r="R856" s="2">
        <v>648.28</v>
      </c>
      <c r="S856" t="s">
        <v>53</v>
      </c>
      <c r="T856" t="s">
        <v>398</v>
      </c>
      <c r="U856" t="s">
        <v>399</v>
      </c>
      <c r="V856" t="s">
        <v>39</v>
      </c>
      <c r="W856" t="s">
        <v>137</v>
      </c>
      <c r="X856" t="s">
        <v>97</v>
      </c>
      <c r="Y856" t="s">
        <v>56</v>
      </c>
      <c r="Z856" t="s">
        <v>43</v>
      </c>
      <c r="AA856" t="s">
        <v>44</v>
      </c>
      <c r="AB856" t="s">
        <v>44</v>
      </c>
    </row>
    <row r="857" spans="1:28" x14ac:dyDescent="0.25">
      <c r="A857" t="s">
        <v>2490</v>
      </c>
      <c r="B857" s="1">
        <v>45365</v>
      </c>
      <c r="C857" t="s">
        <v>1370</v>
      </c>
      <c r="D857" t="s">
        <v>1371</v>
      </c>
      <c r="E857">
        <v>42</v>
      </c>
      <c r="F857" t="s">
        <v>48</v>
      </c>
      <c r="G857" t="s">
        <v>366</v>
      </c>
      <c r="H857" t="s">
        <v>367</v>
      </c>
      <c r="I857" t="s">
        <v>34</v>
      </c>
      <c r="J857" t="s">
        <v>130</v>
      </c>
      <c r="K857">
        <v>1</v>
      </c>
      <c r="L857" s="2">
        <v>14500</v>
      </c>
      <c r="M857">
        <v>10</v>
      </c>
      <c r="N857" s="2">
        <v>14500</v>
      </c>
      <c r="O857" s="2">
        <v>1450</v>
      </c>
      <c r="P857" s="2">
        <v>13050</v>
      </c>
      <c r="Q857" s="2">
        <v>10691.12</v>
      </c>
      <c r="R857" s="2">
        <v>2358.88</v>
      </c>
      <c r="S857" t="s">
        <v>53</v>
      </c>
      <c r="T857" t="s">
        <v>407</v>
      </c>
      <c r="U857" t="s">
        <v>408</v>
      </c>
      <c r="V857" t="s">
        <v>39</v>
      </c>
      <c r="W857" t="s">
        <v>137</v>
      </c>
      <c r="X857" t="s">
        <v>97</v>
      </c>
      <c r="Y857" t="s">
        <v>56</v>
      </c>
      <c r="Z857" t="s">
        <v>107</v>
      </c>
      <c r="AA857" t="s">
        <v>44</v>
      </c>
      <c r="AB857" t="s">
        <v>44</v>
      </c>
    </row>
    <row r="858" spans="1:28" x14ac:dyDescent="0.25">
      <c r="A858" t="s">
        <v>2491</v>
      </c>
      <c r="B858" s="1">
        <v>45366</v>
      </c>
      <c r="C858" t="s">
        <v>2492</v>
      </c>
      <c r="D858" t="s">
        <v>2493</v>
      </c>
      <c r="E858">
        <v>40</v>
      </c>
      <c r="F858" t="s">
        <v>48</v>
      </c>
      <c r="G858" t="s">
        <v>72</v>
      </c>
      <c r="H858" t="s">
        <v>73</v>
      </c>
      <c r="I858" t="s">
        <v>74</v>
      </c>
      <c r="J858" t="s">
        <v>75</v>
      </c>
      <c r="K858">
        <v>3</v>
      </c>
      <c r="L858" s="2">
        <v>2200</v>
      </c>
      <c r="M858">
        <v>10</v>
      </c>
      <c r="N858" s="2">
        <v>6600</v>
      </c>
      <c r="O858" s="2">
        <v>660</v>
      </c>
      <c r="P858" s="2">
        <v>5940</v>
      </c>
      <c r="Q858" s="2">
        <v>4625.97</v>
      </c>
      <c r="R858" s="2">
        <v>1314.03</v>
      </c>
      <c r="S858" t="s">
        <v>53</v>
      </c>
      <c r="T858" t="s">
        <v>65</v>
      </c>
      <c r="U858" t="s">
        <v>65</v>
      </c>
      <c r="V858" t="s">
        <v>39</v>
      </c>
      <c r="W858" t="s">
        <v>83</v>
      </c>
      <c r="X858" t="s">
        <v>67</v>
      </c>
      <c r="Y858" t="s">
        <v>56</v>
      </c>
      <c r="Z858" t="s">
        <v>43</v>
      </c>
      <c r="AA858" t="s">
        <v>44</v>
      </c>
      <c r="AB858" t="s">
        <v>44</v>
      </c>
    </row>
    <row r="859" spans="1:28" x14ac:dyDescent="0.25">
      <c r="A859" t="s">
        <v>2494</v>
      </c>
      <c r="B859" s="1">
        <v>45366</v>
      </c>
      <c r="C859" t="s">
        <v>2495</v>
      </c>
      <c r="D859" t="s">
        <v>2496</v>
      </c>
      <c r="E859">
        <v>40</v>
      </c>
      <c r="F859" t="s">
        <v>31</v>
      </c>
      <c r="G859" t="s">
        <v>280</v>
      </c>
      <c r="H859" t="s">
        <v>281</v>
      </c>
      <c r="I859" t="s">
        <v>62</v>
      </c>
      <c r="J859" t="s">
        <v>190</v>
      </c>
      <c r="K859">
        <v>6</v>
      </c>
      <c r="L859" s="2">
        <v>700</v>
      </c>
      <c r="M859">
        <v>5</v>
      </c>
      <c r="N859" s="2">
        <v>4200</v>
      </c>
      <c r="O859" s="2">
        <v>210</v>
      </c>
      <c r="P859" s="2">
        <v>3990</v>
      </c>
      <c r="Q859" s="2">
        <v>2413.5500000000002</v>
      </c>
      <c r="R859" s="2">
        <v>1576.45</v>
      </c>
      <c r="S859" t="s">
        <v>64</v>
      </c>
      <c r="T859" t="s">
        <v>136</v>
      </c>
      <c r="U859" t="s">
        <v>38</v>
      </c>
      <c r="V859" t="s">
        <v>39</v>
      </c>
      <c r="W859" t="s">
        <v>92</v>
      </c>
      <c r="X859" t="s">
        <v>97</v>
      </c>
      <c r="Y859" t="s">
        <v>56</v>
      </c>
      <c r="Z859" t="s">
        <v>43</v>
      </c>
      <c r="AA859" t="s">
        <v>44</v>
      </c>
      <c r="AB859" t="s">
        <v>44</v>
      </c>
    </row>
    <row r="860" spans="1:28" x14ac:dyDescent="0.25">
      <c r="A860" t="s">
        <v>2497</v>
      </c>
      <c r="B860" s="1">
        <v>45366</v>
      </c>
      <c r="C860" t="s">
        <v>2498</v>
      </c>
      <c r="D860" t="s">
        <v>2499</v>
      </c>
      <c r="E860">
        <v>39</v>
      </c>
      <c r="F860" t="s">
        <v>48</v>
      </c>
      <c r="G860" t="s">
        <v>148</v>
      </c>
      <c r="H860" t="s">
        <v>149</v>
      </c>
      <c r="I860" t="s">
        <v>74</v>
      </c>
      <c r="J860" t="s">
        <v>130</v>
      </c>
      <c r="K860">
        <v>1</v>
      </c>
      <c r="L860" s="2">
        <v>3500</v>
      </c>
      <c r="M860">
        <v>0</v>
      </c>
      <c r="N860" s="2">
        <v>3500</v>
      </c>
      <c r="O860" s="2">
        <v>0</v>
      </c>
      <c r="P860" s="2">
        <v>3500</v>
      </c>
      <c r="Q860" s="2">
        <v>2440.16</v>
      </c>
      <c r="R860" s="2">
        <v>1059.8399999999999</v>
      </c>
      <c r="S860" t="s">
        <v>53</v>
      </c>
      <c r="T860" t="s">
        <v>178</v>
      </c>
      <c r="U860" t="s">
        <v>154</v>
      </c>
      <c r="V860" t="s">
        <v>39</v>
      </c>
      <c r="W860" t="s">
        <v>124</v>
      </c>
      <c r="X860" t="s">
        <v>97</v>
      </c>
      <c r="Y860" t="s">
        <v>56</v>
      </c>
      <c r="Z860" t="s">
        <v>43</v>
      </c>
      <c r="AA860" t="s">
        <v>44</v>
      </c>
      <c r="AB860" t="s">
        <v>68</v>
      </c>
    </row>
    <row r="861" spans="1:28" x14ac:dyDescent="0.25">
      <c r="A861" t="s">
        <v>2500</v>
      </c>
      <c r="B861" s="1">
        <v>45366</v>
      </c>
      <c r="C861" t="s">
        <v>2501</v>
      </c>
      <c r="D861" t="s">
        <v>2502</v>
      </c>
      <c r="E861">
        <v>43</v>
      </c>
      <c r="F861" t="s">
        <v>31</v>
      </c>
      <c r="G861" t="s">
        <v>148</v>
      </c>
      <c r="H861" t="s">
        <v>149</v>
      </c>
      <c r="I861" t="s">
        <v>74</v>
      </c>
      <c r="J861" t="s">
        <v>130</v>
      </c>
      <c r="K861">
        <v>1</v>
      </c>
      <c r="L861" s="2">
        <v>3500</v>
      </c>
      <c r="M861">
        <v>15</v>
      </c>
      <c r="N861" s="2">
        <v>3500</v>
      </c>
      <c r="O861" s="2">
        <v>525</v>
      </c>
      <c r="P861" s="2">
        <v>2975</v>
      </c>
      <c r="Q861" s="2">
        <v>1812.7</v>
      </c>
      <c r="R861" s="2">
        <v>1162.3</v>
      </c>
      <c r="S861" t="s">
        <v>53</v>
      </c>
      <c r="T861" t="s">
        <v>105</v>
      </c>
      <c r="U861" t="s">
        <v>106</v>
      </c>
      <c r="V861" t="s">
        <v>39</v>
      </c>
      <c r="W861" t="s">
        <v>40</v>
      </c>
      <c r="X861" t="s">
        <v>41</v>
      </c>
      <c r="Y861" t="s">
        <v>56</v>
      </c>
      <c r="Z861" t="s">
        <v>43</v>
      </c>
      <c r="AA861" t="s">
        <v>44</v>
      </c>
      <c r="AB861" t="s">
        <v>44</v>
      </c>
    </row>
    <row r="862" spans="1:28" x14ac:dyDescent="0.25">
      <c r="A862" t="s">
        <v>2503</v>
      </c>
      <c r="B862" s="1">
        <v>45366</v>
      </c>
      <c r="C862" t="s">
        <v>2504</v>
      </c>
      <c r="D862" t="s">
        <v>2505</v>
      </c>
      <c r="E862">
        <v>54</v>
      </c>
      <c r="F862" t="s">
        <v>48</v>
      </c>
      <c r="G862" t="s">
        <v>280</v>
      </c>
      <c r="H862" t="s">
        <v>281</v>
      </c>
      <c r="I862" t="s">
        <v>62</v>
      </c>
      <c r="J862" t="s">
        <v>190</v>
      </c>
      <c r="K862">
        <v>2</v>
      </c>
      <c r="L862" s="2">
        <v>700</v>
      </c>
      <c r="M862">
        <v>25</v>
      </c>
      <c r="N862" s="2">
        <v>1400</v>
      </c>
      <c r="O862" s="2">
        <v>350</v>
      </c>
      <c r="P862" s="2">
        <v>1050</v>
      </c>
      <c r="Q862" s="2">
        <v>655.02</v>
      </c>
      <c r="R862" s="2">
        <v>394.98</v>
      </c>
      <c r="S862" t="s">
        <v>53</v>
      </c>
      <c r="T862" t="s">
        <v>222</v>
      </c>
      <c r="U862" t="s">
        <v>38</v>
      </c>
      <c r="V862" t="s">
        <v>39</v>
      </c>
      <c r="W862" t="s">
        <v>40</v>
      </c>
      <c r="X862" t="s">
        <v>41</v>
      </c>
      <c r="Y862" t="s">
        <v>42</v>
      </c>
      <c r="Z862" t="s">
        <v>223</v>
      </c>
      <c r="AA862" t="s">
        <v>44</v>
      </c>
      <c r="AB862" t="s">
        <v>44</v>
      </c>
    </row>
    <row r="863" spans="1:28" x14ac:dyDescent="0.25">
      <c r="A863" t="s">
        <v>2506</v>
      </c>
      <c r="B863" s="1">
        <v>45366</v>
      </c>
      <c r="C863" t="s">
        <v>2507</v>
      </c>
      <c r="D863" t="s">
        <v>2508</v>
      </c>
      <c r="E863">
        <v>47</v>
      </c>
      <c r="F863" t="s">
        <v>31</v>
      </c>
      <c r="G863" t="s">
        <v>134</v>
      </c>
      <c r="H863" t="s">
        <v>135</v>
      </c>
      <c r="I863" t="s">
        <v>62</v>
      </c>
      <c r="J863" t="s">
        <v>130</v>
      </c>
      <c r="K863">
        <v>1</v>
      </c>
      <c r="L863" s="2">
        <v>8500</v>
      </c>
      <c r="M863">
        <v>20</v>
      </c>
      <c r="N863" s="2">
        <v>8500</v>
      </c>
      <c r="O863" s="2">
        <v>1700</v>
      </c>
      <c r="P863" s="2">
        <v>6800</v>
      </c>
      <c r="Q863" s="2">
        <v>4258.12</v>
      </c>
      <c r="R863" s="2">
        <v>2541.88</v>
      </c>
      <c r="S863" t="s">
        <v>53</v>
      </c>
      <c r="T863" t="s">
        <v>290</v>
      </c>
      <c r="U863" t="s">
        <v>291</v>
      </c>
      <c r="V863" t="s">
        <v>39</v>
      </c>
      <c r="W863" t="s">
        <v>137</v>
      </c>
      <c r="X863" t="s">
        <v>97</v>
      </c>
      <c r="Y863" t="s">
        <v>42</v>
      </c>
      <c r="Z863" t="s">
        <v>43</v>
      </c>
      <c r="AA863" t="s">
        <v>44</v>
      </c>
      <c r="AB863" t="s">
        <v>44</v>
      </c>
    </row>
    <row r="864" spans="1:28" x14ac:dyDescent="0.25">
      <c r="A864" t="s">
        <v>2509</v>
      </c>
      <c r="B864" s="1">
        <v>45366</v>
      </c>
      <c r="C864" t="s">
        <v>2510</v>
      </c>
      <c r="D864" t="s">
        <v>2511</v>
      </c>
      <c r="E864">
        <v>49</v>
      </c>
      <c r="F864" t="s">
        <v>31</v>
      </c>
      <c r="G864" t="s">
        <v>561</v>
      </c>
      <c r="H864" t="s">
        <v>562</v>
      </c>
      <c r="I864" t="s">
        <v>34</v>
      </c>
      <c r="J864" t="s">
        <v>143</v>
      </c>
      <c r="K864">
        <v>1</v>
      </c>
      <c r="L864" s="2">
        <v>900</v>
      </c>
      <c r="M864">
        <v>10</v>
      </c>
      <c r="N864" s="2">
        <v>900</v>
      </c>
      <c r="O864" s="2">
        <v>90</v>
      </c>
      <c r="P864" s="2">
        <v>810</v>
      </c>
      <c r="Q864" s="2">
        <v>570.84</v>
      </c>
      <c r="R864" s="2">
        <v>239.16</v>
      </c>
      <c r="S864" t="s">
        <v>53</v>
      </c>
      <c r="T864" t="s">
        <v>163</v>
      </c>
      <c r="U864" t="s">
        <v>164</v>
      </c>
      <c r="V864" t="s">
        <v>39</v>
      </c>
      <c r="W864" t="s">
        <v>92</v>
      </c>
      <c r="X864" t="s">
        <v>41</v>
      </c>
      <c r="Y864" t="s">
        <v>56</v>
      </c>
      <c r="Z864" t="s">
        <v>107</v>
      </c>
      <c r="AA864" t="s">
        <v>44</v>
      </c>
      <c r="AB864" t="s">
        <v>44</v>
      </c>
    </row>
    <row r="865" spans="1:28" x14ac:dyDescent="0.25">
      <c r="A865" t="s">
        <v>2512</v>
      </c>
      <c r="B865" s="1">
        <v>45366</v>
      </c>
      <c r="C865" t="s">
        <v>2513</v>
      </c>
      <c r="D865" t="s">
        <v>2514</v>
      </c>
      <c r="E865">
        <v>29</v>
      </c>
      <c r="F865" t="s">
        <v>31</v>
      </c>
      <c r="G865" t="s">
        <v>273</v>
      </c>
      <c r="H865" t="s">
        <v>274</v>
      </c>
      <c r="I865" t="s">
        <v>51</v>
      </c>
      <c r="J865" t="s">
        <v>52</v>
      </c>
      <c r="K865">
        <v>3</v>
      </c>
      <c r="L865" s="2">
        <v>250</v>
      </c>
      <c r="M865">
        <v>10</v>
      </c>
      <c r="N865" s="2">
        <v>750</v>
      </c>
      <c r="O865" s="2">
        <v>75</v>
      </c>
      <c r="P865" s="2">
        <v>675</v>
      </c>
      <c r="Q865" s="2">
        <v>482.61</v>
      </c>
      <c r="R865" s="2">
        <v>192.39</v>
      </c>
      <c r="S865" t="s">
        <v>36</v>
      </c>
      <c r="T865" t="s">
        <v>290</v>
      </c>
      <c r="U865" t="s">
        <v>291</v>
      </c>
      <c r="V865" t="s">
        <v>39</v>
      </c>
      <c r="W865" t="s">
        <v>40</v>
      </c>
      <c r="X865" t="s">
        <v>97</v>
      </c>
      <c r="Y865" t="s">
        <v>56</v>
      </c>
      <c r="Z865" t="s">
        <v>107</v>
      </c>
      <c r="AA865" t="s">
        <v>44</v>
      </c>
      <c r="AB865" t="s">
        <v>44</v>
      </c>
    </row>
    <row r="866" spans="1:28" x14ac:dyDescent="0.25">
      <c r="A866" t="s">
        <v>2515</v>
      </c>
      <c r="B866" s="1">
        <v>45366</v>
      </c>
      <c r="C866" t="s">
        <v>2516</v>
      </c>
      <c r="D866" t="s">
        <v>2517</v>
      </c>
      <c r="E866">
        <v>20</v>
      </c>
      <c r="F866" t="s">
        <v>48</v>
      </c>
      <c r="G866" t="s">
        <v>197</v>
      </c>
      <c r="H866" t="s">
        <v>198</v>
      </c>
      <c r="I866" t="s">
        <v>74</v>
      </c>
      <c r="J866" t="s">
        <v>75</v>
      </c>
      <c r="K866">
        <v>1</v>
      </c>
      <c r="L866" s="2">
        <v>2600</v>
      </c>
      <c r="M866">
        <v>10</v>
      </c>
      <c r="N866" s="2">
        <v>2600</v>
      </c>
      <c r="O866" s="2">
        <v>260</v>
      </c>
      <c r="P866" s="2">
        <v>2340</v>
      </c>
      <c r="Q866" s="2">
        <v>1307.06</v>
      </c>
      <c r="R866" s="2">
        <v>1032.94</v>
      </c>
      <c r="S866" t="s">
        <v>53</v>
      </c>
      <c r="T866" t="s">
        <v>578</v>
      </c>
      <c r="U866" t="s">
        <v>579</v>
      </c>
      <c r="V866" t="s">
        <v>39</v>
      </c>
      <c r="W866" t="s">
        <v>40</v>
      </c>
      <c r="X866" t="s">
        <v>97</v>
      </c>
      <c r="Y866" t="s">
        <v>42</v>
      </c>
      <c r="Z866" t="s">
        <v>223</v>
      </c>
      <c r="AA866" t="s">
        <v>44</v>
      </c>
      <c r="AB866" t="s">
        <v>44</v>
      </c>
    </row>
    <row r="867" spans="1:28" x14ac:dyDescent="0.25">
      <c r="A867" t="s">
        <v>2518</v>
      </c>
      <c r="B867" s="1">
        <v>45366</v>
      </c>
      <c r="C867" t="s">
        <v>2322</v>
      </c>
      <c r="D867" t="s">
        <v>2323</v>
      </c>
      <c r="E867">
        <v>38</v>
      </c>
      <c r="F867" t="s">
        <v>31</v>
      </c>
      <c r="G867" t="s">
        <v>227</v>
      </c>
      <c r="H867" t="s">
        <v>228</v>
      </c>
      <c r="I867" t="s">
        <v>74</v>
      </c>
      <c r="J867" t="s">
        <v>75</v>
      </c>
      <c r="K867">
        <v>4</v>
      </c>
      <c r="L867" s="2">
        <v>1400</v>
      </c>
      <c r="M867">
        <v>5</v>
      </c>
      <c r="N867" s="2">
        <v>5600</v>
      </c>
      <c r="O867" s="2">
        <v>280</v>
      </c>
      <c r="P867" s="2">
        <v>5320</v>
      </c>
      <c r="Q867" s="2">
        <v>3882.4</v>
      </c>
      <c r="R867" s="2">
        <v>1437.6</v>
      </c>
      <c r="S867" t="s">
        <v>64</v>
      </c>
      <c r="T867" t="s">
        <v>153</v>
      </c>
      <c r="U867" t="s">
        <v>154</v>
      </c>
      <c r="V867" t="s">
        <v>39</v>
      </c>
      <c r="W867" t="s">
        <v>124</v>
      </c>
      <c r="X867" t="s">
        <v>97</v>
      </c>
      <c r="Y867" t="s">
        <v>42</v>
      </c>
      <c r="Z867" t="s">
        <v>43</v>
      </c>
      <c r="AA867" t="s">
        <v>44</v>
      </c>
      <c r="AB867" t="s">
        <v>44</v>
      </c>
    </row>
    <row r="868" spans="1:28" x14ac:dyDescent="0.25">
      <c r="A868" t="s">
        <v>2519</v>
      </c>
      <c r="B868" s="1">
        <v>45366</v>
      </c>
      <c r="C868" t="s">
        <v>2305</v>
      </c>
      <c r="D868" t="s">
        <v>2306</v>
      </c>
      <c r="E868">
        <v>49</v>
      </c>
      <c r="F868" t="s">
        <v>48</v>
      </c>
      <c r="G868" t="s">
        <v>60</v>
      </c>
      <c r="H868" t="s">
        <v>61</v>
      </c>
      <c r="I868" t="s">
        <v>62</v>
      </c>
      <c r="J868" t="s">
        <v>63</v>
      </c>
      <c r="K868">
        <v>2</v>
      </c>
      <c r="L868" s="2">
        <v>3500</v>
      </c>
      <c r="M868">
        <v>0</v>
      </c>
      <c r="N868" s="2">
        <v>7000</v>
      </c>
      <c r="O868" s="2">
        <v>0</v>
      </c>
      <c r="P868" s="2">
        <v>7000</v>
      </c>
      <c r="Q868" s="2">
        <v>4037.9</v>
      </c>
      <c r="R868" s="2">
        <v>2962.1</v>
      </c>
      <c r="S868" t="s">
        <v>53</v>
      </c>
      <c r="T868" t="s">
        <v>153</v>
      </c>
      <c r="U868" t="s">
        <v>154</v>
      </c>
      <c r="V868" t="s">
        <v>39</v>
      </c>
      <c r="W868" t="s">
        <v>66</v>
      </c>
      <c r="X868" t="s">
        <v>67</v>
      </c>
      <c r="Y868" t="s">
        <v>56</v>
      </c>
      <c r="Z868" t="s">
        <v>43</v>
      </c>
      <c r="AA868" t="s">
        <v>68</v>
      </c>
      <c r="AB868" t="s">
        <v>44</v>
      </c>
    </row>
    <row r="869" spans="1:28" x14ac:dyDescent="0.25">
      <c r="A869" t="s">
        <v>2520</v>
      </c>
      <c r="B869" s="1">
        <v>45366</v>
      </c>
      <c r="C869" t="s">
        <v>2521</v>
      </c>
      <c r="D869" t="s">
        <v>2522</v>
      </c>
      <c r="E869">
        <v>57</v>
      </c>
      <c r="F869" t="s">
        <v>48</v>
      </c>
      <c r="G869" t="s">
        <v>352</v>
      </c>
      <c r="H869" t="s">
        <v>353</v>
      </c>
      <c r="I869" t="s">
        <v>103</v>
      </c>
      <c r="J869" t="s">
        <v>104</v>
      </c>
      <c r="K869">
        <v>1</v>
      </c>
      <c r="L869" s="2">
        <v>850</v>
      </c>
      <c r="M869">
        <v>5</v>
      </c>
      <c r="N869" s="2">
        <v>850</v>
      </c>
      <c r="O869" s="2">
        <v>42.5</v>
      </c>
      <c r="P869" s="2">
        <v>807.5</v>
      </c>
      <c r="Q869" s="2">
        <v>505.85</v>
      </c>
      <c r="R869" s="2">
        <v>301.64999999999998</v>
      </c>
      <c r="S869" t="s">
        <v>53</v>
      </c>
      <c r="T869" t="s">
        <v>275</v>
      </c>
      <c r="U869" t="s">
        <v>123</v>
      </c>
      <c r="V869" t="s">
        <v>39</v>
      </c>
      <c r="W869" t="s">
        <v>124</v>
      </c>
      <c r="X869" t="s">
        <v>41</v>
      </c>
      <c r="Y869" t="s">
        <v>56</v>
      </c>
      <c r="Z869" t="s">
        <v>223</v>
      </c>
      <c r="AA869" t="s">
        <v>44</v>
      </c>
      <c r="AB869" t="s">
        <v>68</v>
      </c>
    </row>
    <row r="870" spans="1:28" x14ac:dyDescent="0.25">
      <c r="A870" t="s">
        <v>2523</v>
      </c>
      <c r="B870" s="1">
        <v>45367</v>
      </c>
      <c r="C870" t="s">
        <v>1614</v>
      </c>
      <c r="D870" t="s">
        <v>1615</v>
      </c>
      <c r="E870">
        <v>52</v>
      </c>
      <c r="F870" t="s">
        <v>31</v>
      </c>
      <c r="G870" t="s">
        <v>49</v>
      </c>
      <c r="H870" t="s">
        <v>50</v>
      </c>
      <c r="I870" t="s">
        <v>51</v>
      </c>
      <c r="J870" t="s">
        <v>52</v>
      </c>
      <c r="K870">
        <v>3</v>
      </c>
      <c r="L870" s="2">
        <v>500</v>
      </c>
      <c r="M870">
        <v>5</v>
      </c>
      <c r="N870" s="2">
        <v>1500</v>
      </c>
      <c r="O870" s="2">
        <v>75</v>
      </c>
      <c r="P870" s="2">
        <v>1425</v>
      </c>
      <c r="Q870" s="2">
        <v>913.38</v>
      </c>
      <c r="R870" s="2">
        <v>511.62</v>
      </c>
      <c r="S870" t="s">
        <v>53</v>
      </c>
      <c r="T870" t="s">
        <v>407</v>
      </c>
      <c r="U870" t="s">
        <v>408</v>
      </c>
      <c r="V870" t="s">
        <v>39</v>
      </c>
      <c r="W870" t="s">
        <v>40</v>
      </c>
      <c r="X870" t="s">
        <v>41</v>
      </c>
      <c r="Y870" t="s">
        <v>42</v>
      </c>
      <c r="Z870" t="s">
        <v>43</v>
      </c>
      <c r="AA870" t="s">
        <v>44</v>
      </c>
      <c r="AB870" t="s">
        <v>44</v>
      </c>
    </row>
    <row r="871" spans="1:28" x14ac:dyDescent="0.25">
      <c r="A871" t="s">
        <v>2524</v>
      </c>
      <c r="B871" s="1">
        <v>45367</v>
      </c>
      <c r="C871" t="s">
        <v>2525</v>
      </c>
      <c r="D871" t="s">
        <v>2526</v>
      </c>
      <c r="E871">
        <v>52</v>
      </c>
      <c r="F871" t="s">
        <v>48</v>
      </c>
      <c r="G871" t="s">
        <v>168</v>
      </c>
      <c r="H871" t="s">
        <v>169</v>
      </c>
      <c r="I871" t="s">
        <v>62</v>
      </c>
      <c r="J871" t="s">
        <v>143</v>
      </c>
      <c r="K871">
        <v>5</v>
      </c>
      <c r="L871" s="2">
        <v>1800</v>
      </c>
      <c r="M871">
        <v>20</v>
      </c>
      <c r="N871" s="2">
        <v>9000</v>
      </c>
      <c r="O871" s="2">
        <v>1800</v>
      </c>
      <c r="P871" s="2">
        <v>7200</v>
      </c>
      <c r="Q871" s="2">
        <v>5029.67</v>
      </c>
      <c r="R871" s="2">
        <v>2170.33</v>
      </c>
      <c r="S871" t="s">
        <v>64</v>
      </c>
      <c r="T871" t="s">
        <v>105</v>
      </c>
      <c r="U871" t="s">
        <v>106</v>
      </c>
      <c r="V871" t="s">
        <v>39</v>
      </c>
      <c r="W871" t="s">
        <v>124</v>
      </c>
      <c r="X871" t="s">
        <v>41</v>
      </c>
      <c r="Y871" t="s">
        <v>56</v>
      </c>
      <c r="Z871" t="s">
        <v>508</v>
      </c>
      <c r="AA871" t="s">
        <v>44</v>
      </c>
      <c r="AB871" t="s">
        <v>44</v>
      </c>
    </row>
    <row r="872" spans="1:28" x14ac:dyDescent="0.25">
      <c r="A872" t="s">
        <v>2527</v>
      </c>
      <c r="B872" s="1">
        <v>45367</v>
      </c>
      <c r="C872" t="s">
        <v>2528</v>
      </c>
      <c r="D872" t="s">
        <v>2529</v>
      </c>
      <c r="E872">
        <v>22</v>
      </c>
      <c r="F872" t="s">
        <v>48</v>
      </c>
      <c r="G872" t="s">
        <v>60</v>
      </c>
      <c r="H872" t="s">
        <v>61</v>
      </c>
      <c r="I872" t="s">
        <v>62</v>
      </c>
      <c r="J872" t="s">
        <v>63</v>
      </c>
      <c r="K872">
        <v>2</v>
      </c>
      <c r="L872" s="2">
        <v>3500</v>
      </c>
      <c r="M872">
        <v>5</v>
      </c>
      <c r="N872" s="2">
        <v>7000</v>
      </c>
      <c r="O872" s="2">
        <v>350</v>
      </c>
      <c r="P872" s="2">
        <v>6650</v>
      </c>
      <c r="Q872" s="2">
        <v>4181.7700000000004</v>
      </c>
      <c r="R872" s="2">
        <v>2468.23</v>
      </c>
      <c r="S872" t="s">
        <v>36</v>
      </c>
      <c r="T872" t="s">
        <v>65</v>
      </c>
      <c r="U872" t="s">
        <v>65</v>
      </c>
      <c r="V872" t="s">
        <v>39</v>
      </c>
      <c r="W872" t="s">
        <v>83</v>
      </c>
      <c r="X872" t="s">
        <v>67</v>
      </c>
      <c r="Y872" t="s">
        <v>84</v>
      </c>
      <c r="Z872" t="s">
        <v>107</v>
      </c>
      <c r="AA872" t="s">
        <v>44</v>
      </c>
      <c r="AB872" t="s">
        <v>44</v>
      </c>
    </row>
    <row r="873" spans="1:28" x14ac:dyDescent="0.25">
      <c r="A873" t="s">
        <v>2530</v>
      </c>
      <c r="B873" s="1">
        <v>45367</v>
      </c>
      <c r="C873" t="s">
        <v>2531</v>
      </c>
      <c r="D873" t="s">
        <v>2532</v>
      </c>
      <c r="E873">
        <v>44</v>
      </c>
      <c r="F873" t="s">
        <v>31</v>
      </c>
      <c r="G873" t="s">
        <v>101</v>
      </c>
      <c r="H873" t="s">
        <v>102</v>
      </c>
      <c r="I873" t="s">
        <v>103</v>
      </c>
      <c r="J873" t="s">
        <v>104</v>
      </c>
      <c r="K873">
        <v>2</v>
      </c>
      <c r="L873" s="2">
        <v>1800</v>
      </c>
      <c r="M873">
        <v>10</v>
      </c>
      <c r="N873" s="2">
        <v>3600</v>
      </c>
      <c r="O873" s="2">
        <v>360</v>
      </c>
      <c r="P873" s="2">
        <v>3240</v>
      </c>
      <c r="Q873" s="2">
        <v>1871.59</v>
      </c>
      <c r="R873" s="2">
        <v>1368.41</v>
      </c>
      <c r="S873" t="s">
        <v>36</v>
      </c>
      <c r="T873" t="s">
        <v>263</v>
      </c>
      <c r="U873" t="s">
        <v>91</v>
      </c>
      <c r="V873" t="s">
        <v>39</v>
      </c>
      <c r="W873" t="s">
        <v>40</v>
      </c>
      <c r="X873" t="s">
        <v>67</v>
      </c>
      <c r="Y873" t="s">
        <v>56</v>
      </c>
      <c r="Z873" t="s">
        <v>43</v>
      </c>
      <c r="AA873" t="s">
        <v>44</v>
      </c>
      <c r="AB873" t="s">
        <v>44</v>
      </c>
    </row>
    <row r="874" spans="1:28" x14ac:dyDescent="0.25">
      <c r="A874" t="s">
        <v>2533</v>
      </c>
      <c r="B874" s="1">
        <v>45367</v>
      </c>
      <c r="C874" t="s">
        <v>1174</v>
      </c>
      <c r="D874" t="s">
        <v>1175</v>
      </c>
      <c r="E874">
        <v>52</v>
      </c>
      <c r="F874" t="s">
        <v>31</v>
      </c>
      <c r="G874" t="s">
        <v>285</v>
      </c>
      <c r="H874" t="s">
        <v>286</v>
      </c>
      <c r="I874" t="s">
        <v>34</v>
      </c>
      <c r="J874" t="s">
        <v>121</v>
      </c>
      <c r="K874">
        <v>2</v>
      </c>
      <c r="L874" s="2">
        <v>3200</v>
      </c>
      <c r="M874">
        <v>5</v>
      </c>
      <c r="N874" s="2">
        <v>6400</v>
      </c>
      <c r="O874" s="2">
        <v>320</v>
      </c>
      <c r="P874" s="2">
        <v>6080</v>
      </c>
      <c r="Q874" s="2">
        <v>4827.33</v>
      </c>
      <c r="R874" s="2">
        <v>1252.67</v>
      </c>
      <c r="S874" t="s">
        <v>53</v>
      </c>
      <c r="T874" t="s">
        <v>65</v>
      </c>
      <c r="U874" t="s">
        <v>65</v>
      </c>
      <c r="V874" t="s">
        <v>39</v>
      </c>
      <c r="W874" t="s">
        <v>92</v>
      </c>
      <c r="X874" t="s">
        <v>97</v>
      </c>
      <c r="Y874" t="s">
        <v>56</v>
      </c>
      <c r="Z874" t="s">
        <v>43</v>
      </c>
      <c r="AA874" t="s">
        <v>44</v>
      </c>
      <c r="AB874" t="s">
        <v>44</v>
      </c>
    </row>
    <row r="875" spans="1:28" x14ac:dyDescent="0.25">
      <c r="A875" t="s">
        <v>2534</v>
      </c>
      <c r="B875" s="1">
        <v>45367</v>
      </c>
      <c r="C875" t="s">
        <v>2166</v>
      </c>
      <c r="D875" t="s">
        <v>2167</v>
      </c>
      <c r="E875">
        <v>42</v>
      </c>
      <c r="F875" t="s">
        <v>48</v>
      </c>
      <c r="G875" t="s">
        <v>60</v>
      </c>
      <c r="H875" t="s">
        <v>61</v>
      </c>
      <c r="I875" t="s">
        <v>62</v>
      </c>
      <c r="J875" t="s">
        <v>63</v>
      </c>
      <c r="K875">
        <v>1</v>
      </c>
      <c r="L875" s="2">
        <v>3500</v>
      </c>
      <c r="M875">
        <v>10</v>
      </c>
      <c r="N875" s="2">
        <v>3500</v>
      </c>
      <c r="O875" s="2">
        <v>350</v>
      </c>
      <c r="P875" s="2">
        <v>3150</v>
      </c>
      <c r="Q875" s="2">
        <v>2471.31</v>
      </c>
      <c r="R875" s="2">
        <v>678.69</v>
      </c>
      <c r="S875" t="s">
        <v>53</v>
      </c>
      <c r="T875" t="s">
        <v>263</v>
      </c>
      <c r="U875" t="s">
        <v>91</v>
      </c>
      <c r="V875" t="s">
        <v>39</v>
      </c>
      <c r="W875" t="s">
        <v>92</v>
      </c>
      <c r="X875" t="s">
        <v>67</v>
      </c>
      <c r="Y875" t="s">
        <v>56</v>
      </c>
      <c r="Z875" t="s">
        <v>43</v>
      </c>
      <c r="AA875" t="s">
        <v>44</v>
      </c>
      <c r="AB875" t="s">
        <v>44</v>
      </c>
    </row>
    <row r="876" spans="1:28" x14ac:dyDescent="0.25">
      <c r="A876" t="s">
        <v>2535</v>
      </c>
      <c r="B876" s="1">
        <v>45367</v>
      </c>
      <c r="C876" t="s">
        <v>2536</v>
      </c>
      <c r="D876" t="s">
        <v>2537</v>
      </c>
      <c r="E876">
        <v>48</v>
      </c>
      <c r="F876" t="s">
        <v>31</v>
      </c>
      <c r="G876" t="s">
        <v>141</v>
      </c>
      <c r="H876" t="s">
        <v>142</v>
      </c>
      <c r="I876" t="s">
        <v>74</v>
      </c>
      <c r="J876" t="s">
        <v>143</v>
      </c>
      <c r="K876">
        <v>1</v>
      </c>
      <c r="L876" s="2">
        <v>900</v>
      </c>
      <c r="M876">
        <v>25</v>
      </c>
      <c r="N876" s="2">
        <v>900</v>
      </c>
      <c r="O876" s="2">
        <v>225</v>
      </c>
      <c r="P876" s="2">
        <v>675</v>
      </c>
      <c r="Q876" s="2">
        <v>410.48</v>
      </c>
      <c r="R876" s="2">
        <v>264.52</v>
      </c>
      <c r="S876" t="s">
        <v>53</v>
      </c>
      <c r="T876" t="s">
        <v>163</v>
      </c>
      <c r="U876" t="s">
        <v>164</v>
      </c>
      <c r="V876" t="s">
        <v>39</v>
      </c>
      <c r="W876" t="s">
        <v>137</v>
      </c>
      <c r="X876" t="s">
        <v>97</v>
      </c>
      <c r="Y876" t="s">
        <v>56</v>
      </c>
      <c r="Z876" t="s">
        <v>43</v>
      </c>
      <c r="AA876" t="s">
        <v>44</v>
      </c>
      <c r="AB876" t="s">
        <v>44</v>
      </c>
    </row>
    <row r="877" spans="1:28" x14ac:dyDescent="0.25">
      <c r="A877" t="s">
        <v>2538</v>
      </c>
      <c r="B877" s="1">
        <v>45367</v>
      </c>
      <c r="C877" t="s">
        <v>2539</v>
      </c>
      <c r="D877" t="s">
        <v>2540</v>
      </c>
      <c r="E877">
        <v>29</v>
      </c>
      <c r="F877" t="s">
        <v>31</v>
      </c>
      <c r="G877" t="s">
        <v>217</v>
      </c>
      <c r="H877" t="s">
        <v>218</v>
      </c>
      <c r="I877" t="s">
        <v>34</v>
      </c>
      <c r="J877" t="s">
        <v>130</v>
      </c>
      <c r="K877">
        <v>1</v>
      </c>
      <c r="L877" s="2">
        <v>28000</v>
      </c>
      <c r="M877">
        <v>25</v>
      </c>
      <c r="N877" s="2">
        <v>28000</v>
      </c>
      <c r="O877" s="2">
        <v>7000</v>
      </c>
      <c r="P877" s="2">
        <v>21000</v>
      </c>
      <c r="Q877" s="2">
        <v>15710.86</v>
      </c>
      <c r="R877" s="2">
        <v>5289.14</v>
      </c>
      <c r="S877" t="s">
        <v>53</v>
      </c>
      <c r="T877" t="s">
        <v>578</v>
      </c>
      <c r="U877" t="s">
        <v>579</v>
      </c>
      <c r="V877" t="s">
        <v>39</v>
      </c>
      <c r="W877" t="s">
        <v>92</v>
      </c>
      <c r="X877" t="s">
        <v>41</v>
      </c>
      <c r="Y877" t="s">
        <v>42</v>
      </c>
      <c r="Z877" t="s">
        <v>43</v>
      </c>
      <c r="AA877" t="s">
        <v>44</v>
      </c>
      <c r="AB877" t="s">
        <v>44</v>
      </c>
    </row>
    <row r="878" spans="1:28" x14ac:dyDescent="0.25">
      <c r="A878" t="s">
        <v>2541</v>
      </c>
      <c r="B878" s="1">
        <v>45367</v>
      </c>
      <c r="C878" t="s">
        <v>2542</v>
      </c>
      <c r="D878" t="s">
        <v>2543</v>
      </c>
      <c r="E878">
        <v>58</v>
      </c>
      <c r="F878" t="s">
        <v>111</v>
      </c>
      <c r="G878" t="s">
        <v>280</v>
      </c>
      <c r="H878" t="s">
        <v>281</v>
      </c>
      <c r="I878" t="s">
        <v>62</v>
      </c>
      <c r="J878" t="s">
        <v>190</v>
      </c>
      <c r="K878">
        <v>2</v>
      </c>
      <c r="L878" s="2">
        <v>700</v>
      </c>
      <c r="M878">
        <v>15</v>
      </c>
      <c r="N878" s="2">
        <v>1400</v>
      </c>
      <c r="O878" s="2">
        <v>210</v>
      </c>
      <c r="P878" s="2">
        <v>1190</v>
      </c>
      <c r="Q878" s="2">
        <v>849.99</v>
      </c>
      <c r="R878" s="2">
        <v>340.01</v>
      </c>
      <c r="S878" t="s">
        <v>53</v>
      </c>
      <c r="T878" t="s">
        <v>76</v>
      </c>
      <c r="U878" t="s">
        <v>77</v>
      </c>
      <c r="V878" t="s">
        <v>39</v>
      </c>
      <c r="W878" t="s">
        <v>66</v>
      </c>
      <c r="X878" t="s">
        <v>67</v>
      </c>
      <c r="Y878" t="s">
        <v>56</v>
      </c>
      <c r="Z878" t="s">
        <v>223</v>
      </c>
      <c r="AA878" t="s">
        <v>44</v>
      </c>
      <c r="AB878" t="s">
        <v>44</v>
      </c>
    </row>
    <row r="879" spans="1:28" x14ac:dyDescent="0.25">
      <c r="A879" t="s">
        <v>2544</v>
      </c>
      <c r="B879" s="1">
        <v>45367</v>
      </c>
      <c r="C879" t="s">
        <v>2545</v>
      </c>
      <c r="D879" t="s">
        <v>2546</v>
      </c>
      <c r="E879">
        <v>29</v>
      </c>
      <c r="F879" t="s">
        <v>111</v>
      </c>
      <c r="G879" t="s">
        <v>60</v>
      </c>
      <c r="H879" t="s">
        <v>61</v>
      </c>
      <c r="I879" t="s">
        <v>62</v>
      </c>
      <c r="J879" t="s">
        <v>63</v>
      </c>
      <c r="K879">
        <v>5</v>
      </c>
      <c r="L879" s="2">
        <v>3500</v>
      </c>
      <c r="M879">
        <v>15</v>
      </c>
      <c r="N879" s="2">
        <v>17500</v>
      </c>
      <c r="O879" s="2">
        <v>2625</v>
      </c>
      <c r="P879" s="2">
        <v>14875</v>
      </c>
      <c r="Q879" s="2">
        <v>9778.7199999999993</v>
      </c>
      <c r="R879" s="2">
        <v>5096.28</v>
      </c>
      <c r="S879" t="s">
        <v>53</v>
      </c>
      <c r="T879" t="s">
        <v>398</v>
      </c>
      <c r="U879" t="s">
        <v>399</v>
      </c>
      <c r="V879" t="s">
        <v>39</v>
      </c>
      <c r="W879" t="s">
        <v>137</v>
      </c>
      <c r="X879" t="s">
        <v>97</v>
      </c>
      <c r="Y879" t="s">
        <v>56</v>
      </c>
      <c r="Z879" t="s">
        <v>43</v>
      </c>
      <c r="AA879" t="s">
        <v>44</v>
      </c>
      <c r="AB879" t="s">
        <v>44</v>
      </c>
    </row>
    <row r="880" spans="1:28" x14ac:dyDescent="0.25">
      <c r="A880" t="s">
        <v>2547</v>
      </c>
      <c r="B880" s="1">
        <v>45368</v>
      </c>
      <c r="C880" t="s">
        <v>1632</v>
      </c>
      <c r="D880" t="s">
        <v>1633</v>
      </c>
      <c r="E880">
        <v>26</v>
      </c>
      <c r="F880" t="s">
        <v>31</v>
      </c>
      <c r="G880" t="s">
        <v>318</v>
      </c>
      <c r="H880" t="s">
        <v>319</v>
      </c>
      <c r="I880" t="s">
        <v>34</v>
      </c>
      <c r="J880" t="s">
        <v>190</v>
      </c>
      <c r="K880">
        <v>1</v>
      </c>
      <c r="L880" s="2">
        <v>2500</v>
      </c>
      <c r="M880">
        <v>5</v>
      </c>
      <c r="N880" s="2">
        <v>2500</v>
      </c>
      <c r="O880" s="2">
        <v>125</v>
      </c>
      <c r="P880" s="2">
        <v>2375</v>
      </c>
      <c r="Q880" s="2">
        <v>1853.29</v>
      </c>
      <c r="R880" s="2">
        <v>521.71</v>
      </c>
      <c r="S880" t="s">
        <v>53</v>
      </c>
      <c r="T880" t="s">
        <v>407</v>
      </c>
      <c r="U880" t="s">
        <v>408</v>
      </c>
      <c r="V880" t="s">
        <v>39</v>
      </c>
      <c r="W880" t="s">
        <v>124</v>
      </c>
      <c r="X880" t="s">
        <v>97</v>
      </c>
      <c r="Y880" t="s">
        <v>56</v>
      </c>
      <c r="Z880" t="s">
        <v>43</v>
      </c>
      <c r="AA880" t="s">
        <v>44</v>
      </c>
      <c r="AB880" t="s">
        <v>44</v>
      </c>
    </row>
    <row r="881" spans="1:28" x14ac:dyDescent="0.25">
      <c r="A881" t="s">
        <v>2548</v>
      </c>
      <c r="B881" s="1">
        <v>45368</v>
      </c>
      <c r="C881" t="s">
        <v>2549</v>
      </c>
      <c r="D881" t="s">
        <v>2550</v>
      </c>
      <c r="E881">
        <v>32</v>
      </c>
      <c r="F881" t="s">
        <v>111</v>
      </c>
      <c r="G881" t="s">
        <v>112</v>
      </c>
      <c r="H881" t="s">
        <v>113</v>
      </c>
      <c r="I881" t="s">
        <v>103</v>
      </c>
      <c r="J881" t="s">
        <v>104</v>
      </c>
      <c r="K881">
        <v>3</v>
      </c>
      <c r="L881" s="2">
        <v>650</v>
      </c>
      <c r="M881">
        <v>10</v>
      </c>
      <c r="N881" s="2">
        <v>1950</v>
      </c>
      <c r="O881" s="2">
        <v>195</v>
      </c>
      <c r="P881" s="2">
        <v>1755</v>
      </c>
      <c r="Q881" s="2">
        <v>1201.0899999999999</v>
      </c>
      <c r="R881" s="2">
        <v>553.91</v>
      </c>
      <c r="S881" t="s">
        <v>36</v>
      </c>
      <c r="T881" t="s">
        <v>54</v>
      </c>
      <c r="U881" t="s">
        <v>55</v>
      </c>
      <c r="V881" t="s">
        <v>39</v>
      </c>
      <c r="W881" t="s">
        <v>124</v>
      </c>
      <c r="X881" t="s">
        <v>41</v>
      </c>
      <c r="Y881" t="s">
        <v>56</v>
      </c>
      <c r="Z881" t="s">
        <v>43</v>
      </c>
      <c r="AA881" t="s">
        <v>44</v>
      </c>
      <c r="AB881" t="s">
        <v>44</v>
      </c>
    </row>
    <row r="882" spans="1:28" x14ac:dyDescent="0.25">
      <c r="A882" t="s">
        <v>2551</v>
      </c>
      <c r="B882" s="1">
        <v>45368</v>
      </c>
      <c r="C882" t="s">
        <v>1840</v>
      </c>
      <c r="D882" t="s">
        <v>1841</v>
      </c>
      <c r="E882">
        <v>55</v>
      </c>
      <c r="F882" t="s">
        <v>111</v>
      </c>
      <c r="G882" t="s">
        <v>188</v>
      </c>
      <c r="H882" t="s">
        <v>189</v>
      </c>
      <c r="I882" t="s">
        <v>34</v>
      </c>
      <c r="J882" t="s">
        <v>190</v>
      </c>
      <c r="K882">
        <v>1</v>
      </c>
      <c r="L882" s="2">
        <v>1800</v>
      </c>
      <c r="M882">
        <v>10</v>
      </c>
      <c r="N882" s="2">
        <v>1800</v>
      </c>
      <c r="O882" s="2">
        <v>180</v>
      </c>
      <c r="P882" s="2">
        <v>1620</v>
      </c>
      <c r="Q882" s="2">
        <v>1186.1300000000001</v>
      </c>
      <c r="R882" s="2">
        <v>433.87</v>
      </c>
      <c r="S882" t="s">
        <v>64</v>
      </c>
      <c r="T882" t="s">
        <v>136</v>
      </c>
      <c r="U882" t="s">
        <v>38</v>
      </c>
      <c r="V882" t="s">
        <v>39</v>
      </c>
      <c r="W882" t="s">
        <v>92</v>
      </c>
      <c r="X882" t="s">
        <v>41</v>
      </c>
      <c r="Y882" t="s">
        <v>56</v>
      </c>
      <c r="Z882" t="s">
        <v>43</v>
      </c>
      <c r="AA882" t="s">
        <v>44</v>
      </c>
      <c r="AB882" t="s">
        <v>44</v>
      </c>
    </row>
    <row r="883" spans="1:28" x14ac:dyDescent="0.25">
      <c r="A883" t="s">
        <v>2552</v>
      </c>
      <c r="B883" s="1">
        <v>45368</v>
      </c>
      <c r="C883" t="s">
        <v>2553</v>
      </c>
      <c r="D883" t="s">
        <v>2554</v>
      </c>
      <c r="E883">
        <v>47</v>
      </c>
      <c r="F883" t="s">
        <v>111</v>
      </c>
      <c r="G883" t="s">
        <v>81</v>
      </c>
      <c r="H883" t="s">
        <v>82</v>
      </c>
      <c r="I883" t="s">
        <v>51</v>
      </c>
      <c r="J883" t="s">
        <v>52</v>
      </c>
      <c r="K883">
        <v>2</v>
      </c>
      <c r="L883" s="2">
        <v>600</v>
      </c>
      <c r="M883">
        <v>25</v>
      </c>
      <c r="N883" s="2">
        <v>1200</v>
      </c>
      <c r="O883" s="2">
        <v>300</v>
      </c>
      <c r="P883" s="2">
        <v>900</v>
      </c>
      <c r="Q883" s="2">
        <v>680.64</v>
      </c>
      <c r="R883" s="2">
        <v>219.36</v>
      </c>
      <c r="S883" t="s">
        <v>36</v>
      </c>
      <c r="T883" t="s">
        <v>290</v>
      </c>
      <c r="U883" t="s">
        <v>291</v>
      </c>
      <c r="V883" t="s">
        <v>39</v>
      </c>
      <c r="W883" t="s">
        <v>66</v>
      </c>
      <c r="X883" t="s">
        <v>97</v>
      </c>
      <c r="Y883" t="s">
        <v>56</v>
      </c>
      <c r="Z883" t="s">
        <v>43</v>
      </c>
      <c r="AA883" t="s">
        <v>44</v>
      </c>
      <c r="AB883" t="s">
        <v>44</v>
      </c>
    </row>
    <row r="884" spans="1:28" x14ac:dyDescent="0.25">
      <c r="A884" t="s">
        <v>2555</v>
      </c>
      <c r="B884" s="1">
        <v>45368</v>
      </c>
      <c r="C884" t="s">
        <v>2556</v>
      </c>
      <c r="D884" t="s">
        <v>2557</v>
      </c>
      <c r="E884">
        <v>23</v>
      </c>
      <c r="F884" t="s">
        <v>31</v>
      </c>
      <c r="G884" t="s">
        <v>561</v>
      </c>
      <c r="H884" t="s">
        <v>562</v>
      </c>
      <c r="I884" t="s">
        <v>34</v>
      </c>
      <c r="J884" t="s">
        <v>143</v>
      </c>
      <c r="K884">
        <v>1</v>
      </c>
      <c r="L884" s="2">
        <v>900</v>
      </c>
      <c r="M884">
        <v>10</v>
      </c>
      <c r="N884" s="2">
        <v>900</v>
      </c>
      <c r="O884" s="2">
        <v>90</v>
      </c>
      <c r="P884" s="2">
        <v>810</v>
      </c>
      <c r="Q884" s="2">
        <v>503.97</v>
      </c>
      <c r="R884" s="2">
        <v>306.02999999999997</v>
      </c>
      <c r="S884" t="s">
        <v>53</v>
      </c>
      <c r="T884" t="s">
        <v>163</v>
      </c>
      <c r="U884" t="s">
        <v>164</v>
      </c>
      <c r="V884" t="s">
        <v>39</v>
      </c>
      <c r="W884" t="s">
        <v>92</v>
      </c>
      <c r="X884" t="s">
        <v>97</v>
      </c>
      <c r="Y884" t="s">
        <v>56</v>
      </c>
      <c r="Z884" t="s">
        <v>107</v>
      </c>
      <c r="AA884" t="s">
        <v>44</v>
      </c>
      <c r="AB884" t="s">
        <v>44</v>
      </c>
    </row>
    <row r="885" spans="1:28" x14ac:dyDescent="0.25">
      <c r="A885" t="s">
        <v>2558</v>
      </c>
      <c r="B885" s="1">
        <v>45368</v>
      </c>
      <c r="C885" t="s">
        <v>316</v>
      </c>
      <c r="D885" t="s">
        <v>317</v>
      </c>
      <c r="E885">
        <v>19</v>
      </c>
      <c r="F885" t="s">
        <v>111</v>
      </c>
      <c r="G885" t="s">
        <v>273</v>
      </c>
      <c r="H885" t="s">
        <v>274</v>
      </c>
      <c r="I885" t="s">
        <v>51</v>
      </c>
      <c r="J885" t="s">
        <v>52</v>
      </c>
      <c r="K885">
        <v>4</v>
      </c>
      <c r="L885" s="2">
        <v>250</v>
      </c>
      <c r="M885">
        <v>5</v>
      </c>
      <c r="N885" s="2">
        <v>1000</v>
      </c>
      <c r="O885" s="2">
        <v>50</v>
      </c>
      <c r="P885" s="2">
        <v>950</v>
      </c>
      <c r="Q885" s="2">
        <v>547.48</v>
      </c>
      <c r="R885" s="2">
        <v>402.52</v>
      </c>
      <c r="S885" t="s">
        <v>53</v>
      </c>
      <c r="T885" t="s">
        <v>163</v>
      </c>
      <c r="U885" t="s">
        <v>164</v>
      </c>
      <c r="V885" t="s">
        <v>39</v>
      </c>
      <c r="W885" t="s">
        <v>40</v>
      </c>
      <c r="X885" t="s">
        <v>97</v>
      </c>
      <c r="Y885" t="s">
        <v>42</v>
      </c>
      <c r="Z885" t="s">
        <v>107</v>
      </c>
      <c r="AA885" t="s">
        <v>44</v>
      </c>
      <c r="AB885" t="s">
        <v>44</v>
      </c>
    </row>
    <row r="886" spans="1:28" x14ac:dyDescent="0.25">
      <c r="A886" t="s">
        <v>2559</v>
      </c>
      <c r="B886" s="1">
        <v>45368</v>
      </c>
      <c r="C886" t="s">
        <v>1244</v>
      </c>
      <c r="D886" t="s">
        <v>1245</v>
      </c>
      <c r="E886">
        <v>47</v>
      </c>
      <c r="F886" t="s">
        <v>48</v>
      </c>
      <c r="G886" t="s">
        <v>148</v>
      </c>
      <c r="H886" t="s">
        <v>149</v>
      </c>
      <c r="I886" t="s">
        <v>74</v>
      </c>
      <c r="J886" t="s">
        <v>130</v>
      </c>
      <c r="K886">
        <v>3</v>
      </c>
      <c r="L886" s="2">
        <v>3500</v>
      </c>
      <c r="M886">
        <v>25</v>
      </c>
      <c r="N886" s="2">
        <v>10500</v>
      </c>
      <c r="O886" s="2">
        <v>2625</v>
      </c>
      <c r="P886" s="2">
        <v>7875</v>
      </c>
      <c r="Q886" s="2">
        <v>4803.29</v>
      </c>
      <c r="R886" s="2">
        <v>3071.71</v>
      </c>
      <c r="S886" t="s">
        <v>64</v>
      </c>
      <c r="T886" t="s">
        <v>105</v>
      </c>
      <c r="U886" t="s">
        <v>106</v>
      </c>
      <c r="V886" t="s">
        <v>39</v>
      </c>
      <c r="W886" t="s">
        <v>137</v>
      </c>
      <c r="X886" t="s">
        <v>97</v>
      </c>
      <c r="Y886" t="s">
        <v>56</v>
      </c>
      <c r="Z886" t="s">
        <v>43</v>
      </c>
      <c r="AA886" t="s">
        <v>44</v>
      </c>
      <c r="AB886" t="s">
        <v>44</v>
      </c>
    </row>
    <row r="887" spans="1:28" x14ac:dyDescent="0.25">
      <c r="A887" t="s">
        <v>2560</v>
      </c>
      <c r="B887" s="1">
        <v>45368</v>
      </c>
      <c r="C887" t="s">
        <v>2561</v>
      </c>
      <c r="D887" t="s">
        <v>2562</v>
      </c>
      <c r="E887">
        <v>55</v>
      </c>
      <c r="F887" t="s">
        <v>31</v>
      </c>
      <c r="G887" t="s">
        <v>561</v>
      </c>
      <c r="H887" t="s">
        <v>562</v>
      </c>
      <c r="I887" t="s">
        <v>34</v>
      </c>
      <c r="J887" t="s">
        <v>143</v>
      </c>
      <c r="K887">
        <v>2</v>
      </c>
      <c r="L887" s="2">
        <v>900</v>
      </c>
      <c r="M887">
        <v>15</v>
      </c>
      <c r="N887" s="2">
        <v>1800</v>
      </c>
      <c r="O887" s="2">
        <v>270</v>
      </c>
      <c r="P887" s="2">
        <v>1530</v>
      </c>
      <c r="Q887" s="2">
        <v>984.87</v>
      </c>
      <c r="R887" s="2">
        <v>545.13</v>
      </c>
      <c r="S887" t="s">
        <v>53</v>
      </c>
      <c r="T887" t="s">
        <v>163</v>
      </c>
      <c r="U887" t="s">
        <v>164</v>
      </c>
      <c r="V887" t="s">
        <v>39</v>
      </c>
      <c r="W887" t="s">
        <v>137</v>
      </c>
      <c r="X887" t="s">
        <v>41</v>
      </c>
      <c r="Y887" t="s">
        <v>42</v>
      </c>
      <c r="Z887" t="s">
        <v>43</v>
      </c>
      <c r="AA887" t="s">
        <v>44</v>
      </c>
      <c r="AB887" t="s">
        <v>44</v>
      </c>
    </row>
    <row r="888" spans="1:28" x14ac:dyDescent="0.25">
      <c r="A888" t="s">
        <v>2563</v>
      </c>
      <c r="B888" s="1">
        <v>45368</v>
      </c>
      <c r="C888" t="s">
        <v>2564</v>
      </c>
      <c r="D888" t="s">
        <v>2565</v>
      </c>
      <c r="E888">
        <v>41</v>
      </c>
      <c r="F888" t="s">
        <v>48</v>
      </c>
      <c r="G888" t="s">
        <v>207</v>
      </c>
      <c r="H888" t="s">
        <v>208</v>
      </c>
      <c r="I888" t="s">
        <v>34</v>
      </c>
      <c r="J888" t="s">
        <v>143</v>
      </c>
      <c r="K888">
        <v>2</v>
      </c>
      <c r="L888" s="2">
        <v>18000</v>
      </c>
      <c r="M888">
        <v>5</v>
      </c>
      <c r="N888" s="2">
        <v>36000</v>
      </c>
      <c r="O888" s="2">
        <v>1800</v>
      </c>
      <c r="P888" s="2">
        <v>34200</v>
      </c>
      <c r="Q888" s="2">
        <v>23085.200000000001</v>
      </c>
      <c r="R888" s="2">
        <v>11114.8</v>
      </c>
      <c r="S888" t="s">
        <v>53</v>
      </c>
      <c r="T888" t="s">
        <v>163</v>
      </c>
      <c r="U888" t="s">
        <v>164</v>
      </c>
      <c r="V888" t="s">
        <v>39</v>
      </c>
      <c r="W888" t="s">
        <v>83</v>
      </c>
      <c r="X888" t="s">
        <v>97</v>
      </c>
      <c r="Y888" t="s">
        <v>42</v>
      </c>
      <c r="Z888" t="s">
        <v>43</v>
      </c>
      <c r="AA888" t="s">
        <v>44</v>
      </c>
      <c r="AB888" t="s">
        <v>44</v>
      </c>
    </row>
    <row r="889" spans="1:28" x14ac:dyDescent="0.25">
      <c r="A889" t="s">
        <v>2566</v>
      </c>
      <c r="B889" s="1">
        <v>45368</v>
      </c>
      <c r="C889" t="s">
        <v>2567</v>
      </c>
      <c r="D889" t="s">
        <v>2568</v>
      </c>
      <c r="E889">
        <v>45</v>
      </c>
      <c r="F889" t="s">
        <v>48</v>
      </c>
      <c r="G889" t="s">
        <v>217</v>
      </c>
      <c r="H889" t="s">
        <v>218</v>
      </c>
      <c r="I889" t="s">
        <v>34</v>
      </c>
      <c r="J889" t="s">
        <v>130</v>
      </c>
      <c r="K889">
        <v>2</v>
      </c>
      <c r="L889" s="2">
        <v>28000</v>
      </c>
      <c r="M889">
        <v>10</v>
      </c>
      <c r="N889" s="2">
        <v>56000</v>
      </c>
      <c r="O889" s="2">
        <v>5600</v>
      </c>
      <c r="P889" s="2">
        <v>50400</v>
      </c>
      <c r="Q889" s="2">
        <v>32670.66</v>
      </c>
      <c r="R889" s="2">
        <v>17729.34</v>
      </c>
      <c r="S889" t="s">
        <v>64</v>
      </c>
      <c r="T889" t="s">
        <v>37</v>
      </c>
      <c r="U889" t="s">
        <v>38</v>
      </c>
      <c r="V889" t="s">
        <v>39</v>
      </c>
      <c r="W889" t="s">
        <v>137</v>
      </c>
      <c r="X889" t="s">
        <v>97</v>
      </c>
      <c r="Y889" t="s">
        <v>56</v>
      </c>
      <c r="Z889" t="s">
        <v>43</v>
      </c>
      <c r="AA889" t="s">
        <v>44</v>
      </c>
      <c r="AB889" t="s">
        <v>44</v>
      </c>
    </row>
    <row r="890" spans="1:28" x14ac:dyDescent="0.25">
      <c r="A890" t="s">
        <v>2569</v>
      </c>
      <c r="B890" s="1">
        <v>45368</v>
      </c>
      <c r="C890" t="s">
        <v>2570</v>
      </c>
      <c r="D890" t="s">
        <v>2571</v>
      </c>
      <c r="E890">
        <v>47</v>
      </c>
      <c r="F890" t="s">
        <v>48</v>
      </c>
      <c r="G890" t="s">
        <v>168</v>
      </c>
      <c r="H890" t="s">
        <v>169</v>
      </c>
      <c r="I890" t="s">
        <v>62</v>
      </c>
      <c r="J890" t="s">
        <v>143</v>
      </c>
      <c r="K890">
        <v>6</v>
      </c>
      <c r="L890" s="2">
        <v>1800</v>
      </c>
      <c r="M890">
        <v>15</v>
      </c>
      <c r="N890" s="2">
        <v>10800</v>
      </c>
      <c r="O890" s="2">
        <v>1620</v>
      </c>
      <c r="P890" s="2">
        <v>9180</v>
      </c>
      <c r="Q890" s="2">
        <v>7107.15</v>
      </c>
      <c r="R890" s="2">
        <v>2072.85</v>
      </c>
      <c r="S890" t="s">
        <v>53</v>
      </c>
      <c r="T890" t="s">
        <v>290</v>
      </c>
      <c r="U890" t="s">
        <v>291</v>
      </c>
      <c r="V890" t="s">
        <v>39</v>
      </c>
      <c r="W890" t="s">
        <v>92</v>
      </c>
      <c r="X890" t="s">
        <v>67</v>
      </c>
      <c r="Y890" t="s">
        <v>56</v>
      </c>
      <c r="Z890" t="s">
        <v>43</v>
      </c>
      <c r="AA890" t="s">
        <v>44</v>
      </c>
      <c r="AB890" t="s">
        <v>44</v>
      </c>
    </row>
    <row r="891" spans="1:28" x14ac:dyDescent="0.25">
      <c r="A891" t="s">
        <v>2572</v>
      </c>
      <c r="B891" s="1">
        <v>45369</v>
      </c>
      <c r="C891" t="s">
        <v>2573</v>
      </c>
      <c r="D891" t="s">
        <v>2574</v>
      </c>
      <c r="E891">
        <v>37</v>
      </c>
      <c r="F891" t="s">
        <v>31</v>
      </c>
      <c r="G891" t="s">
        <v>148</v>
      </c>
      <c r="H891" t="s">
        <v>149</v>
      </c>
      <c r="I891" t="s">
        <v>74</v>
      </c>
      <c r="J891" t="s">
        <v>130</v>
      </c>
      <c r="K891">
        <v>3</v>
      </c>
      <c r="L891" s="2">
        <v>3500</v>
      </c>
      <c r="M891">
        <v>5</v>
      </c>
      <c r="N891" s="2">
        <v>10500</v>
      </c>
      <c r="O891" s="2">
        <v>525</v>
      </c>
      <c r="P891" s="2">
        <v>9975</v>
      </c>
      <c r="Q891" s="2">
        <v>7509.04</v>
      </c>
      <c r="R891" s="2">
        <v>2465.96</v>
      </c>
      <c r="S891" t="s">
        <v>36</v>
      </c>
      <c r="T891" t="s">
        <v>578</v>
      </c>
      <c r="U891" t="s">
        <v>579</v>
      </c>
      <c r="V891" t="s">
        <v>39</v>
      </c>
      <c r="W891" t="s">
        <v>83</v>
      </c>
      <c r="X891" t="s">
        <v>41</v>
      </c>
      <c r="Y891" t="s">
        <v>56</v>
      </c>
      <c r="Z891" t="s">
        <v>43</v>
      </c>
      <c r="AA891" t="s">
        <v>68</v>
      </c>
      <c r="AB891" t="s">
        <v>44</v>
      </c>
    </row>
    <row r="892" spans="1:28" x14ac:dyDescent="0.25">
      <c r="A892" t="s">
        <v>2575</v>
      </c>
      <c r="B892" s="1">
        <v>45369</v>
      </c>
      <c r="C892" t="s">
        <v>2576</v>
      </c>
      <c r="D892" t="s">
        <v>2577</v>
      </c>
      <c r="E892">
        <v>59</v>
      </c>
      <c r="F892" t="s">
        <v>31</v>
      </c>
      <c r="G892" t="s">
        <v>188</v>
      </c>
      <c r="H892" t="s">
        <v>189</v>
      </c>
      <c r="I892" t="s">
        <v>34</v>
      </c>
      <c r="J892" t="s">
        <v>190</v>
      </c>
      <c r="K892">
        <v>1</v>
      </c>
      <c r="L892" s="2">
        <v>1800</v>
      </c>
      <c r="M892">
        <v>5</v>
      </c>
      <c r="N892" s="2">
        <v>1800</v>
      </c>
      <c r="O892" s="2">
        <v>90</v>
      </c>
      <c r="P892" s="2">
        <v>1710</v>
      </c>
      <c r="Q892" s="2">
        <v>1077.54</v>
      </c>
      <c r="R892" s="2">
        <v>632.46</v>
      </c>
      <c r="S892" t="s">
        <v>53</v>
      </c>
      <c r="T892" t="s">
        <v>54</v>
      </c>
      <c r="U892" t="s">
        <v>55</v>
      </c>
      <c r="V892" t="s">
        <v>39</v>
      </c>
      <c r="W892" t="s">
        <v>92</v>
      </c>
      <c r="X892" t="s">
        <v>97</v>
      </c>
      <c r="Y892" t="s">
        <v>56</v>
      </c>
      <c r="Z892" t="s">
        <v>43</v>
      </c>
      <c r="AA892" t="s">
        <v>44</v>
      </c>
      <c r="AB892" t="s">
        <v>44</v>
      </c>
    </row>
    <row r="893" spans="1:28" x14ac:dyDescent="0.25">
      <c r="A893" t="s">
        <v>2578</v>
      </c>
      <c r="B893" s="1">
        <v>45369</v>
      </c>
      <c r="C893" t="s">
        <v>313</v>
      </c>
      <c r="D893" t="s">
        <v>314</v>
      </c>
      <c r="E893">
        <v>52</v>
      </c>
      <c r="F893" t="s">
        <v>48</v>
      </c>
      <c r="G893" t="s">
        <v>188</v>
      </c>
      <c r="H893" t="s">
        <v>189</v>
      </c>
      <c r="I893" t="s">
        <v>34</v>
      </c>
      <c r="J893" t="s">
        <v>190</v>
      </c>
      <c r="K893">
        <v>1</v>
      </c>
      <c r="L893" s="2">
        <v>1800</v>
      </c>
      <c r="M893">
        <v>5</v>
      </c>
      <c r="N893" s="2">
        <v>1800</v>
      </c>
      <c r="O893" s="2">
        <v>90</v>
      </c>
      <c r="P893" s="2">
        <v>1710</v>
      </c>
      <c r="Q893" s="2">
        <v>970.9</v>
      </c>
      <c r="R893" s="2">
        <v>739.1</v>
      </c>
      <c r="S893" t="s">
        <v>53</v>
      </c>
      <c r="T893" t="s">
        <v>65</v>
      </c>
      <c r="U893" t="s">
        <v>65</v>
      </c>
      <c r="V893" t="s">
        <v>39</v>
      </c>
      <c r="W893" t="s">
        <v>137</v>
      </c>
      <c r="X893" t="s">
        <v>41</v>
      </c>
      <c r="Y893" t="s">
        <v>56</v>
      </c>
      <c r="Z893" t="s">
        <v>43</v>
      </c>
      <c r="AA893" t="s">
        <v>44</v>
      </c>
      <c r="AB893" t="s">
        <v>44</v>
      </c>
    </row>
    <row r="894" spans="1:28" x14ac:dyDescent="0.25">
      <c r="A894" t="s">
        <v>2579</v>
      </c>
      <c r="B894" s="1">
        <v>45369</v>
      </c>
      <c r="C894" t="s">
        <v>2580</v>
      </c>
      <c r="D894" t="s">
        <v>2581</v>
      </c>
      <c r="E894">
        <v>29</v>
      </c>
      <c r="F894" t="s">
        <v>111</v>
      </c>
      <c r="G894" t="s">
        <v>128</v>
      </c>
      <c r="H894" t="s">
        <v>129</v>
      </c>
      <c r="I894" t="s">
        <v>74</v>
      </c>
      <c r="J894" t="s">
        <v>130</v>
      </c>
      <c r="K894">
        <v>2</v>
      </c>
      <c r="L894" s="2">
        <v>1700</v>
      </c>
      <c r="M894">
        <v>0</v>
      </c>
      <c r="N894" s="2">
        <v>3400</v>
      </c>
      <c r="O894" s="2">
        <v>0</v>
      </c>
      <c r="P894" s="2">
        <v>3400</v>
      </c>
      <c r="Q894" s="2">
        <v>1975.96</v>
      </c>
      <c r="R894" s="2">
        <v>1424.04</v>
      </c>
      <c r="S894" t="s">
        <v>36</v>
      </c>
      <c r="T894" t="s">
        <v>398</v>
      </c>
      <c r="U894" t="s">
        <v>399</v>
      </c>
      <c r="V894" t="s">
        <v>39</v>
      </c>
      <c r="W894" t="s">
        <v>124</v>
      </c>
      <c r="X894" t="s">
        <v>97</v>
      </c>
      <c r="Y894" t="s">
        <v>42</v>
      </c>
      <c r="Z894" t="s">
        <v>43</v>
      </c>
      <c r="AA894" t="s">
        <v>44</v>
      </c>
      <c r="AB894" t="s">
        <v>44</v>
      </c>
    </row>
    <row r="895" spans="1:28" x14ac:dyDescent="0.25">
      <c r="A895" t="s">
        <v>2582</v>
      </c>
      <c r="B895" s="1">
        <v>45369</v>
      </c>
      <c r="C895" t="s">
        <v>773</v>
      </c>
      <c r="D895" t="s">
        <v>774</v>
      </c>
      <c r="E895">
        <v>28</v>
      </c>
      <c r="F895" t="s">
        <v>31</v>
      </c>
      <c r="G895" t="s">
        <v>318</v>
      </c>
      <c r="H895" t="s">
        <v>319</v>
      </c>
      <c r="I895" t="s">
        <v>34</v>
      </c>
      <c r="J895" t="s">
        <v>190</v>
      </c>
      <c r="K895">
        <v>2</v>
      </c>
      <c r="L895" s="2">
        <v>2500</v>
      </c>
      <c r="M895">
        <v>10</v>
      </c>
      <c r="N895" s="2">
        <v>5000</v>
      </c>
      <c r="O895" s="2">
        <v>500</v>
      </c>
      <c r="P895" s="2">
        <v>4500</v>
      </c>
      <c r="Q895" s="2">
        <v>3575.26</v>
      </c>
      <c r="R895" s="2">
        <v>924.74</v>
      </c>
      <c r="S895" t="s">
        <v>64</v>
      </c>
      <c r="T895" t="s">
        <v>275</v>
      </c>
      <c r="U895" t="s">
        <v>123</v>
      </c>
      <c r="V895" t="s">
        <v>39</v>
      </c>
      <c r="W895" t="s">
        <v>92</v>
      </c>
      <c r="X895" t="s">
        <v>67</v>
      </c>
      <c r="Y895" t="s">
        <v>56</v>
      </c>
      <c r="Z895" t="s">
        <v>43</v>
      </c>
      <c r="AA895" t="s">
        <v>44</v>
      </c>
      <c r="AB895" t="s">
        <v>44</v>
      </c>
    </row>
    <row r="896" spans="1:28" x14ac:dyDescent="0.25">
      <c r="A896" t="s">
        <v>2583</v>
      </c>
      <c r="B896" s="1">
        <v>45369</v>
      </c>
      <c r="C896" t="s">
        <v>1413</v>
      </c>
      <c r="D896" t="s">
        <v>1414</v>
      </c>
      <c r="E896">
        <v>40</v>
      </c>
      <c r="F896" t="s">
        <v>48</v>
      </c>
      <c r="G896" t="s">
        <v>344</v>
      </c>
      <c r="H896" t="s">
        <v>345</v>
      </c>
      <c r="I896" t="s">
        <v>34</v>
      </c>
      <c r="J896" t="s">
        <v>121</v>
      </c>
      <c r="K896">
        <v>2</v>
      </c>
      <c r="L896" s="2">
        <v>1600</v>
      </c>
      <c r="M896">
        <v>5</v>
      </c>
      <c r="N896" s="2">
        <v>3200</v>
      </c>
      <c r="O896" s="2">
        <v>160</v>
      </c>
      <c r="P896" s="2">
        <v>3040</v>
      </c>
      <c r="Q896" s="2">
        <v>1957.74</v>
      </c>
      <c r="R896" s="2">
        <v>1082.26</v>
      </c>
      <c r="S896" t="s">
        <v>36</v>
      </c>
      <c r="T896" t="s">
        <v>222</v>
      </c>
      <c r="U896" t="s">
        <v>38</v>
      </c>
      <c r="V896" t="s">
        <v>39</v>
      </c>
      <c r="W896" t="s">
        <v>40</v>
      </c>
      <c r="X896" t="s">
        <v>97</v>
      </c>
      <c r="Y896" t="s">
        <v>56</v>
      </c>
      <c r="Z896" t="s">
        <v>508</v>
      </c>
      <c r="AA896" t="s">
        <v>68</v>
      </c>
      <c r="AB896" t="s">
        <v>44</v>
      </c>
    </row>
    <row r="897" spans="1:28" x14ac:dyDescent="0.25">
      <c r="A897" t="s">
        <v>2584</v>
      </c>
      <c r="B897" s="1">
        <v>45369</v>
      </c>
      <c r="C897" t="s">
        <v>2585</v>
      </c>
      <c r="D897" t="s">
        <v>2586</v>
      </c>
      <c r="E897">
        <v>22</v>
      </c>
      <c r="F897" t="s">
        <v>48</v>
      </c>
      <c r="G897" t="s">
        <v>60</v>
      </c>
      <c r="H897" t="s">
        <v>61</v>
      </c>
      <c r="I897" t="s">
        <v>62</v>
      </c>
      <c r="J897" t="s">
        <v>63</v>
      </c>
      <c r="K897">
        <v>2</v>
      </c>
      <c r="L897" s="2">
        <v>3500</v>
      </c>
      <c r="M897">
        <v>20</v>
      </c>
      <c r="N897" s="2">
        <v>7000</v>
      </c>
      <c r="O897" s="2">
        <v>1400</v>
      </c>
      <c r="P897" s="2">
        <v>5600</v>
      </c>
      <c r="Q897" s="2">
        <v>4307.46</v>
      </c>
      <c r="R897" s="2">
        <v>1292.54</v>
      </c>
      <c r="S897" t="s">
        <v>53</v>
      </c>
      <c r="T897" t="s">
        <v>90</v>
      </c>
      <c r="U897" t="s">
        <v>91</v>
      </c>
      <c r="V897" t="s">
        <v>39</v>
      </c>
      <c r="W897" t="s">
        <v>66</v>
      </c>
      <c r="X897" t="s">
        <v>97</v>
      </c>
      <c r="Y897" t="s">
        <v>56</v>
      </c>
      <c r="Z897" t="s">
        <v>43</v>
      </c>
      <c r="AA897" t="s">
        <v>44</v>
      </c>
      <c r="AB897" t="s">
        <v>44</v>
      </c>
    </row>
    <row r="898" spans="1:28" x14ac:dyDescent="0.25">
      <c r="A898" t="s">
        <v>2587</v>
      </c>
      <c r="B898" s="1">
        <v>45369</v>
      </c>
      <c r="C898" t="s">
        <v>1332</v>
      </c>
      <c r="D898" t="s">
        <v>1333</v>
      </c>
      <c r="E898">
        <v>40</v>
      </c>
      <c r="F898" t="s">
        <v>48</v>
      </c>
      <c r="G898" t="s">
        <v>352</v>
      </c>
      <c r="H898" t="s">
        <v>353</v>
      </c>
      <c r="I898" t="s">
        <v>103</v>
      </c>
      <c r="J898" t="s">
        <v>104</v>
      </c>
      <c r="K898">
        <v>1</v>
      </c>
      <c r="L898" s="2">
        <v>850</v>
      </c>
      <c r="M898">
        <v>0</v>
      </c>
      <c r="N898" s="2">
        <v>850</v>
      </c>
      <c r="O898" s="2">
        <v>0</v>
      </c>
      <c r="P898" s="2">
        <v>850</v>
      </c>
      <c r="Q898" s="2">
        <v>685.63</v>
      </c>
      <c r="R898" s="2">
        <v>164.37</v>
      </c>
      <c r="S898" t="s">
        <v>53</v>
      </c>
      <c r="T898" t="s">
        <v>578</v>
      </c>
      <c r="U898" t="s">
        <v>579</v>
      </c>
      <c r="V898" t="s">
        <v>39</v>
      </c>
      <c r="W898" t="s">
        <v>137</v>
      </c>
      <c r="X898" t="s">
        <v>67</v>
      </c>
      <c r="Y898" t="s">
        <v>42</v>
      </c>
      <c r="Z898" t="s">
        <v>43</v>
      </c>
      <c r="AA898" t="s">
        <v>44</v>
      </c>
      <c r="AB898" t="s">
        <v>44</v>
      </c>
    </row>
    <row r="899" spans="1:28" x14ac:dyDescent="0.25">
      <c r="A899" t="s">
        <v>2588</v>
      </c>
      <c r="B899" s="1">
        <v>45369</v>
      </c>
      <c r="C899" t="s">
        <v>2589</v>
      </c>
      <c r="D899" t="s">
        <v>2590</v>
      </c>
      <c r="E899">
        <v>59</v>
      </c>
      <c r="F899" t="s">
        <v>31</v>
      </c>
      <c r="G899" t="s">
        <v>207</v>
      </c>
      <c r="H899" t="s">
        <v>208</v>
      </c>
      <c r="I899" t="s">
        <v>34</v>
      </c>
      <c r="J899" t="s">
        <v>143</v>
      </c>
      <c r="K899">
        <v>1</v>
      </c>
      <c r="L899" s="2">
        <v>18000</v>
      </c>
      <c r="M899">
        <v>15</v>
      </c>
      <c r="N899" s="2">
        <v>18000</v>
      </c>
      <c r="O899" s="2">
        <v>2700</v>
      </c>
      <c r="P899" s="2">
        <v>15300</v>
      </c>
      <c r="Q899" s="2">
        <v>10851.07</v>
      </c>
      <c r="R899" s="2">
        <v>4448.93</v>
      </c>
      <c r="S899" t="s">
        <v>64</v>
      </c>
      <c r="T899" t="s">
        <v>96</v>
      </c>
      <c r="U899" t="s">
        <v>96</v>
      </c>
      <c r="V899" t="s">
        <v>39</v>
      </c>
      <c r="W899" t="s">
        <v>40</v>
      </c>
      <c r="X899" t="s">
        <v>97</v>
      </c>
      <c r="Y899" t="s">
        <v>56</v>
      </c>
      <c r="Z899" t="s">
        <v>43</v>
      </c>
      <c r="AA899" t="s">
        <v>44</v>
      </c>
      <c r="AB899" t="s">
        <v>44</v>
      </c>
    </row>
    <row r="900" spans="1:28" x14ac:dyDescent="0.25">
      <c r="A900" t="s">
        <v>2591</v>
      </c>
      <c r="B900" s="1">
        <v>45369</v>
      </c>
      <c r="C900" t="s">
        <v>1677</v>
      </c>
      <c r="D900" t="s">
        <v>1678</v>
      </c>
      <c r="E900">
        <v>58</v>
      </c>
      <c r="F900" t="s">
        <v>31</v>
      </c>
      <c r="G900" t="s">
        <v>49</v>
      </c>
      <c r="H900" t="s">
        <v>50</v>
      </c>
      <c r="I900" t="s">
        <v>51</v>
      </c>
      <c r="J900" t="s">
        <v>52</v>
      </c>
      <c r="K900">
        <v>3</v>
      </c>
      <c r="L900" s="2">
        <v>500</v>
      </c>
      <c r="M900">
        <v>10</v>
      </c>
      <c r="N900" s="2">
        <v>1500</v>
      </c>
      <c r="O900" s="2">
        <v>150</v>
      </c>
      <c r="P900" s="2">
        <v>1350</v>
      </c>
      <c r="Q900" s="2">
        <v>843.89</v>
      </c>
      <c r="R900" s="2">
        <v>506.11</v>
      </c>
      <c r="S900" t="s">
        <v>53</v>
      </c>
      <c r="T900" t="s">
        <v>398</v>
      </c>
      <c r="U900" t="s">
        <v>399</v>
      </c>
      <c r="V900" t="s">
        <v>39</v>
      </c>
      <c r="W900" t="s">
        <v>124</v>
      </c>
      <c r="X900" t="s">
        <v>41</v>
      </c>
      <c r="Y900" t="s">
        <v>56</v>
      </c>
      <c r="Z900" t="s">
        <v>43</v>
      </c>
      <c r="AA900" t="s">
        <v>68</v>
      </c>
      <c r="AB900" t="s">
        <v>44</v>
      </c>
    </row>
    <row r="901" spans="1:28" x14ac:dyDescent="0.25">
      <c r="A901" t="s">
        <v>2592</v>
      </c>
      <c r="B901" s="1">
        <v>45370</v>
      </c>
      <c r="C901" t="s">
        <v>2593</v>
      </c>
      <c r="D901" t="s">
        <v>2594</v>
      </c>
      <c r="E901">
        <v>28</v>
      </c>
      <c r="F901" t="s">
        <v>31</v>
      </c>
      <c r="G901" t="s">
        <v>318</v>
      </c>
      <c r="H901" t="s">
        <v>319</v>
      </c>
      <c r="I901" t="s">
        <v>34</v>
      </c>
      <c r="J901" t="s">
        <v>190</v>
      </c>
      <c r="K901">
        <v>3</v>
      </c>
      <c r="L901" s="2">
        <v>2500</v>
      </c>
      <c r="M901">
        <v>25</v>
      </c>
      <c r="N901" s="2">
        <v>7500</v>
      </c>
      <c r="O901" s="2">
        <v>1875</v>
      </c>
      <c r="P901" s="2">
        <v>5625</v>
      </c>
      <c r="Q901" s="2">
        <v>3897.44</v>
      </c>
      <c r="R901" s="2">
        <v>1727.56</v>
      </c>
      <c r="S901" t="s">
        <v>53</v>
      </c>
      <c r="T901" t="s">
        <v>114</v>
      </c>
      <c r="U901" t="s">
        <v>115</v>
      </c>
      <c r="V901" t="s">
        <v>39</v>
      </c>
      <c r="W901" t="s">
        <v>83</v>
      </c>
      <c r="X901" t="s">
        <v>41</v>
      </c>
      <c r="Y901" t="s">
        <v>42</v>
      </c>
      <c r="Z901" t="s">
        <v>508</v>
      </c>
      <c r="AA901" t="s">
        <v>68</v>
      </c>
      <c r="AB901" t="s">
        <v>44</v>
      </c>
    </row>
    <row r="902" spans="1:28" x14ac:dyDescent="0.25">
      <c r="A902" t="s">
        <v>2595</v>
      </c>
      <c r="B902" s="1">
        <v>45370</v>
      </c>
      <c r="C902" t="s">
        <v>1298</v>
      </c>
      <c r="D902" t="s">
        <v>1299</v>
      </c>
      <c r="E902">
        <v>28</v>
      </c>
      <c r="F902" t="s">
        <v>111</v>
      </c>
      <c r="G902" t="s">
        <v>318</v>
      </c>
      <c r="H902" t="s">
        <v>319</v>
      </c>
      <c r="I902" t="s">
        <v>34</v>
      </c>
      <c r="J902" t="s">
        <v>190</v>
      </c>
      <c r="K902">
        <v>3</v>
      </c>
      <c r="L902" s="2">
        <v>2500</v>
      </c>
      <c r="M902">
        <v>10</v>
      </c>
      <c r="N902" s="2">
        <v>7500</v>
      </c>
      <c r="O902" s="2">
        <v>750</v>
      </c>
      <c r="P902" s="2">
        <v>6750</v>
      </c>
      <c r="Q902" s="2">
        <v>4829.32</v>
      </c>
      <c r="R902" s="2">
        <v>1920.68</v>
      </c>
      <c r="S902" t="s">
        <v>64</v>
      </c>
      <c r="T902" t="s">
        <v>54</v>
      </c>
      <c r="U902" t="s">
        <v>55</v>
      </c>
      <c r="V902" t="s">
        <v>39</v>
      </c>
      <c r="W902" t="s">
        <v>92</v>
      </c>
      <c r="X902" t="s">
        <v>41</v>
      </c>
      <c r="Y902" t="s">
        <v>56</v>
      </c>
      <c r="Z902" t="s">
        <v>43</v>
      </c>
      <c r="AA902" t="s">
        <v>44</v>
      </c>
      <c r="AB902" t="s">
        <v>44</v>
      </c>
    </row>
    <row r="903" spans="1:28" x14ac:dyDescent="0.25">
      <c r="A903" t="s">
        <v>2596</v>
      </c>
      <c r="B903" s="1">
        <v>45370</v>
      </c>
      <c r="C903" t="s">
        <v>2597</v>
      </c>
      <c r="D903" t="s">
        <v>2598</v>
      </c>
      <c r="E903">
        <v>49</v>
      </c>
      <c r="F903" t="s">
        <v>111</v>
      </c>
      <c r="G903" t="s">
        <v>217</v>
      </c>
      <c r="H903" t="s">
        <v>218</v>
      </c>
      <c r="I903" t="s">
        <v>34</v>
      </c>
      <c r="J903" t="s">
        <v>130</v>
      </c>
      <c r="K903">
        <v>2</v>
      </c>
      <c r="L903" s="2">
        <v>28000</v>
      </c>
      <c r="M903">
        <v>10</v>
      </c>
      <c r="N903" s="2">
        <v>56000</v>
      </c>
      <c r="O903" s="2">
        <v>5600</v>
      </c>
      <c r="P903" s="2">
        <v>50400</v>
      </c>
      <c r="Q903" s="2">
        <v>35580</v>
      </c>
      <c r="R903" s="2">
        <v>14820</v>
      </c>
      <c r="S903" t="s">
        <v>53</v>
      </c>
      <c r="T903" t="s">
        <v>163</v>
      </c>
      <c r="U903" t="s">
        <v>164</v>
      </c>
      <c r="V903" t="s">
        <v>39</v>
      </c>
      <c r="W903" t="s">
        <v>92</v>
      </c>
      <c r="X903" t="s">
        <v>67</v>
      </c>
      <c r="Y903" t="s">
        <v>56</v>
      </c>
      <c r="Z903" t="s">
        <v>43</v>
      </c>
      <c r="AA903" t="s">
        <v>44</v>
      </c>
      <c r="AB903" t="s">
        <v>44</v>
      </c>
    </row>
    <row r="904" spans="1:28" x14ac:dyDescent="0.25">
      <c r="A904" t="s">
        <v>2599</v>
      </c>
      <c r="B904" s="1">
        <v>45370</v>
      </c>
      <c r="C904" t="s">
        <v>1788</v>
      </c>
      <c r="D904" t="s">
        <v>1789</v>
      </c>
      <c r="E904">
        <v>19</v>
      </c>
      <c r="F904" t="s">
        <v>111</v>
      </c>
      <c r="G904" t="s">
        <v>148</v>
      </c>
      <c r="H904" t="s">
        <v>149</v>
      </c>
      <c r="I904" t="s">
        <v>74</v>
      </c>
      <c r="J904" t="s">
        <v>130</v>
      </c>
      <c r="K904">
        <v>4</v>
      </c>
      <c r="L904" s="2">
        <v>3500</v>
      </c>
      <c r="M904">
        <v>15</v>
      </c>
      <c r="N904" s="2">
        <v>14000</v>
      </c>
      <c r="O904" s="2">
        <v>2100</v>
      </c>
      <c r="P904" s="2">
        <v>11900</v>
      </c>
      <c r="Q904" s="2">
        <v>7791.25</v>
      </c>
      <c r="R904" s="2">
        <v>4108.75</v>
      </c>
      <c r="S904" t="s">
        <v>53</v>
      </c>
      <c r="T904" t="s">
        <v>105</v>
      </c>
      <c r="U904" t="s">
        <v>106</v>
      </c>
      <c r="V904" t="s">
        <v>39</v>
      </c>
      <c r="W904" t="s">
        <v>40</v>
      </c>
      <c r="X904" t="s">
        <v>41</v>
      </c>
      <c r="Y904" t="s">
        <v>56</v>
      </c>
      <c r="Z904" t="s">
        <v>43</v>
      </c>
      <c r="AA904" t="s">
        <v>44</v>
      </c>
      <c r="AB904" t="s">
        <v>44</v>
      </c>
    </row>
    <row r="905" spans="1:28" x14ac:dyDescent="0.25">
      <c r="A905" t="s">
        <v>2600</v>
      </c>
      <c r="B905" s="1">
        <v>45370</v>
      </c>
      <c r="C905" t="s">
        <v>2601</v>
      </c>
      <c r="D905" t="s">
        <v>2602</v>
      </c>
      <c r="E905">
        <v>57</v>
      </c>
      <c r="F905" t="s">
        <v>48</v>
      </c>
      <c r="G905" t="s">
        <v>243</v>
      </c>
      <c r="H905" t="s">
        <v>244</v>
      </c>
      <c r="I905" t="s">
        <v>103</v>
      </c>
      <c r="J905" t="s">
        <v>104</v>
      </c>
      <c r="K905">
        <v>3</v>
      </c>
      <c r="L905" s="2">
        <v>450</v>
      </c>
      <c r="M905">
        <v>0</v>
      </c>
      <c r="N905" s="2">
        <v>1350</v>
      </c>
      <c r="O905" s="2">
        <v>0</v>
      </c>
      <c r="P905" s="2">
        <v>1350</v>
      </c>
      <c r="Q905" s="2">
        <v>906.9</v>
      </c>
      <c r="R905" s="2">
        <v>443.1</v>
      </c>
      <c r="S905" t="s">
        <v>53</v>
      </c>
      <c r="T905" t="s">
        <v>222</v>
      </c>
      <c r="U905" t="s">
        <v>38</v>
      </c>
      <c r="V905" t="s">
        <v>39</v>
      </c>
      <c r="W905" t="s">
        <v>92</v>
      </c>
      <c r="X905" t="s">
        <v>97</v>
      </c>
      <c r="Y905" t="s">
        <v>56</v>
      </c>
      <c r="Z905" t="s">
        <v>144</v>
      </c>
      <c r="AA905" t="s">
        <v>44</v>
      </c>
      <c r="AB905" t="s">
        <v>44</v>
      </c>
    </row>
    <row r="906" spans="1:28" x14ac:dyDescent="0.25">
      <c r="A906" t="s">
        <v>2603</v>
      </c>
      <c r="B906" s="1">
        <v>45370</v>
      </c>
      <c r="C906" t="s">
        <v>2604</v>
      </c>
      <c r="D906" t="s">
        <v>2605</v>
      </c>
      <c r="E906">
        <v>57</v>
      </c>
      <c r="F906" t="s">
        <v>111</v>
      </c>
      <c r="G906" t="s">
        <v>81</v>
      </c>
      <c r="H906" t="s">
        <v>82</v>
      </c>
      <c r="I906" t="s">
        <v>51</v>
      </c>
      <c r="J906" t="s">
        <v>52</v>
      </c>
      <c r="K906">
        <v>1</v>
      </c>
      <c r="L906" s="2">
        <v>600</v>
      </c>
      <c r="M906">
        <v>5</v>
      </c>
      <c r="N906" s="2">
        <v>600</v>
      </c>
      <c r="O906" s="2">
        <v>30</v>
      </c>
      <c r="P906" s="2">
        <v>570</v>
      </c>
      <c r="Q906" s="2">
        <v>427.46</v>
      </c>
      <c r="R906" s="2">
        <v>142.54</v>
      </c>
      <c r="S906" t="s">
        <v>64</v>
      </c>
      <c r="T906" t="s">
        <v>163</v>
      </c>
      <c r="U906" t="s">
        <v>164</v>
      </c>
      <c r="V906" t="s">
        <v>39</v>
      </c>
      <c r="W906" t="s">
        <v>137</v>
      </c>
      <c r="X906" t="s">
        <v>67</v>
      </c>
      <c r="Y906" t="s">
        <v>56</v>
      </c>
      <c r="Z906" t="s">
        <v>43</v>
      </c>
      <c r="AA906" t="s">
        <v>44</v>
      </c>
      <c r="AB906" t="s">
        <v>44</v>
      </c>
    </row>
    <row r="907" spans="1:28" x14ac:dyDescent="0.25">
      <c r="A907" t="s">
        <v>2606</v>
      </c>
      <c r="B907" s="1">
        <v>45370</v>
      </c>
      <c r="C907" t="s">
        <v>2607</v>
      </c>
      <c r="D907" t="s">
        <v>2608</v>
      </c>
      <c r="E907">
        <v>57</v>
      </c>
      <c r="F907" t="s">
        <v>48</v>
      </c>
      <c r="G907" t="s">
        <v>202</v>
      </c>
      <c r="H907" t="s">
        <v>203</v>
      </c>
      <c r="I907" t="s">
        <v>103</v>
      </c>
      <c r="J907" t="s">
        <v>104</v>
      </c>
      <c r="K907">
        <v>3</v>
      </c>
      <c r="L907" s="2">
        <v>550</v>
      </c>
      <c r="M907">
        <v>25</v>
      </c>
      <c r="N907" s="2">
        <v>1650</v>
      </c>
      <c r="O907" s="2">
        <v>412.5</v>
      </c>
      <c r="P907" s="2">
        <v>1237.5</v>
      </c>
      <c r="Q907" s="2">
        <v>797.78</v>
      </c>
      <c r="R907" s="2">
        <v>439.72</v>
      </c>
      <c r="S907" t="s">
        <v>53</v>
      </c>
      <c r="T907" t="s">
        <v>136</v>
      </c>
      <c r="U907" t="s">
        <v>38</v>
      </c>
      <c r="V907" t="s">
        <v>39</v>
      </c>
      <c r="W907" t="s">
        <v>83</v>
      </c>
      <c r="X907" t="s">
        <v>97</v>
      </c>
      <c r="Y907" t="s">
        <v>56</v>
      </c>
      <c r="Z907" t="s">
        <v>223</v>
      </c>
      <c r="AA907" t="s">
        <v>44</v>
      </c>
      <c r="AB907" t="s">
        <v>68</v>
      </c>
    </row>
    <row r="908" spans="1:28" x14ac:dyDescent="0.25">
      <c r="A908" t="s">
        <v>2609</v>
      </c>
      <c r="B908" s="1">
        <v>45370</v>
      </c>
      <c r="C908" t="s">
        <v>2277</v>
      </c>
      <c r="D908" t="s">
        <v>2278</v>
      </c>
      <c r="E908">
        <v>32</v>
      </c>
      <c r="F908" t="s">
        <v>31</v>
      </c>
      <c r="G908" t="s">
        <v>176</v>
      </c>
      <c r="H908" t="s">
        <v>177</v>
      </c>
      <c r="I908" t="s">
        <v>34</v>
      </c>
      <c r="J908" t="s">
        <v>35</v>
      </c>
      <c r="K908">
        <v>1</v>
      </c>
      <c r="L908" s="2">
        <v>6500</v>
      </c>
      <c r="M908">
        <v>5</v>
      </c>
      <c r="N908" s="2">
        <v>6500</v>
      </c>
      <c r="O908" s="2">
        <v>325</v>
      </c>
      <c r="P908" s="2">
        <v>6175</v>
      </c>
      <c r="Q908" s="2">
        <v>3763.97</v>
      </c>
      <c r="R908" s="2">
        <v>2411.0300000000002</v>
      </c>
      <c r="S908" t="s">
        <v>53</v>
      </c>
      <c r="T908" t="s">
        <v>222</v>
      </c>
      <c r="U908" t="s">
        <v>38</v>
      </c>
      <c r="V908" t="s">
        <v>39</v>
      </c>
      <c r="W908" t="s">
        <v>124</v>
      </c>
      <c r="X908" t="s">
        <v>41</v>
      </c>
      <c r="Y908" t="s">
        <v>56</v>
      </c>
      <c r="Z908" t="s">
        <v>144</v>
      </c>
      <c r="AA908" t="s">
        <v>44</v>
      </c>
      <c r="AB908" t="s">
        <v>44</v>
      </c>
    </row>
    <row r="909" spans="1:28" x14ac:dyDescent="0.25">
      <c r="A909" t="s">
        <v>2610</v>
      </c>
      <c r="B909" s="1">
        <v>45370</v>
      </c>
      <c r="C909" t="s">
        <v>382</v>
      </c>
      <c r="D909" t="s">
        <v>383</v>
      </c>
      <c r="E909">
        <v>25</v>
      </c>
      <c r="F909" t="s">
        <v>48</v>
      </c>
      <c r="G909" t="s">
        <v>101</v>
      </c>
      <c r="H909" t="s">
        <v>102</v>
      </c>
      <c r="I909" t="s">
        <v>103</v>
      </c>
      <c r="J909" t="s">
        <v>104</v>
      </c>
      <c r="K909">
        <v>3</v>
      </c>
      <c r="L909" s="2">
        <v>1800</v>
      </c>
      <c r="M909">
        <v>15</v>
      </c>
      <c r="N909" s="2">
        <v>5400</v>
      </c>
      <c r="O909" s="2">
        <v>810</v>
      </c>
      <c r="P909" s="2">
        <v>4590</v>
      </c>
      <c r="Q909" s="2">
        <v>3600.15</v>
      </c>
      <c r="R909" s="2">
        <v>989.85</v>
      </c>
      <c r="S909" t="s">
        <v>53</v>
      </c>
      <c r="T909" t="s">
        <v>222</v>
      </c>
      <c r="U909" t="s">
        <v>38</v>
      </c>
      <c r="V909" t="s">
        <v>39</v>
      </c>
      <c r="W909" t="s">
        <v>124</v>
      </c>
      <c r="X909" t="s">
        <v>97</v>
      </c>
      <c r="Y909" t="s">
        <v>56</v>
      </c>
      <c r="Z909" t="s">
        <v>107</v>
      </c>
      <c r="AA909" t="s">
        <v>44</v>
      </c>
      <c r="AB909" t="s">
        <v>44</v>
      </c>
    </row>
    <row r="910" spans="1:28" x14ac:dyDescent="0.25">
      <c r="A910" t="s">
        <v>2611</v>
      </c>
      <c r="B910" s="1">
        <v>45370</v>
      </c>
      <c r="C910" t="s">
        <v>2612</v>
      </c>
      <c r="D910" t="s">
        <v>2613</v>
      </c>
      <c r="E910">
        <v>44</v>
      </c>
      <c r="F910" t="s">
        <v>48</v>
      </c>
      <c r="G910" t="s">
        <v>436</v>
      </c>
      <c r="H910" t="s">
        <v>437</v>
      </c>
      <c r="I910" t="s">
        <v>74</v>
      </c>
      <c r="J910" t="s">
        <v>190</v>
      </c>
      <c r="K910">
        <v>1</v>
      </c>
      <c r="L910" s="2">
        <v>1800</v>
      </c>
      <c r="M910">
        <v>10</v>
      </c>
      <c r="N910" s="2">
        <v>1800</v>
      </c>
      <c r="O910" s="2">
        <v>180</v>
      </c>
      <c r="P910" s="2">
        <v>1620</v>
      </c>
      <c r="Q910" s="2">
        <v>936.59</v>
      </c>
      <c r="R910" s="2">
        <v>683.41</v>
      </c>
      <c r="S910" t="s">
        <v>53</v>
      </c>
      <c r="T910" t="s">
        <v>290</v>
      </c>
      <c r="U910" t="s">
        <v>291</v>
      </c>
      <c r="V910" t="s">
        <v>39</v>
      </c>
      <c r="W910" t="s">
        <v>66</v>
      </c>
      <c r="X910" t="s">
        <v>41</v>
      </c>
      <c r="Y910" t="s">
        <v>42</v>
      </c>
      <c r="Z910" t="s">
        <v>43</v>
      </c>
      <c r="AA910" t="s">
        <v>44</v>
      </c>
      <c r="AB910" t="s">
        <v>44</v>
      </c>
    </row>
    <row r="911" spans="1:28" x14ac:dyDescent="0.25">
      <c r="A911" t="s">
        <v>2614</v>
      </c>
      <c r="B911" s="1">
        <v>45370</v>
      </c>
      <c r="C911" t="s">
        <v>2615</v>
      </c>
      <c r="D911" t="s">
        <v>2616</v>
      </c>
      <c r="E911">
        <v>38</v>
      </c>
      <c r="F911" t="s">
        <v>48</v>
      </c>
      <c r="G911" t="s">
        <v>561</v>
      </c>
      <c r="H911" t="s">
        <v>562</v>
      </c>
      <c r="I911" t="s">
        <v>34</v>
      </c>
      <c r="J911" t="s">
        <v>143</v>
      </c>
      <c r="K911">
        <v>1</v>
      </c>
      <c r="L911" s="2">
        <v>900</v>
      </c>
      <c r="M911">
        <v>0</v>
      </c>
      <c r="N911" s="2">
        <v>900</v>
      </c>
      <c r="O911" s="2">
        <v>0</v>
      </c>
      <c r="P911" s="2">
        <v>900</v>
      </c>
      <c r="Q911" s="2">
        <v>538.34</v>
      </c>
      <c r="R911" s="2">
        <v>361.66</v>
      </c>
      <c r="S911" t="s">
        <v>36</v>
      </c>
      <c r="T911" t="s">
        <v>407</v>
      </c>
      <c r="U911" t="s">
        <v>408</v>
      </c>
      <c r="V911" t="s">
        <v>39</v>
      </c>
      <c r="W911" t="s">
        <v>40</v>
      </c>
      <c r="X911" t="s">
        <v>41</v>
      </c>
      <c r="Y911" t="s">
        <v>56</v>
      </c>
      <c r="Z911" t="s">
        <v>43</v>
      </c>
      <c r="AA911" t="s">
        <v>44</v>
      </c>
      <c r="AB911" t="s">
        <v>44</v>
      </c>
    </row>
    <row r="912" spans="1:28" x14ac:dyDescent="0.25">
      <c r="A912" t="s">
        <v>2617</v>
      </c>
      <c r="B912" s="1">
        <v>45370</v>
      </c>
      <c r="C912" t="s">
        <v>2618</v>
      </c>
      <c r="D912" t="s">
        <v>2619</v>
      </c>
      <c r="E912">
        <v>42</v>
      </c>
      <c r="F912" t="s">
        <v>48</v>
      </c>
      <c r="G912" t="s">
        <v>49</v>
      </c>
      <c r="H912" t="s">
        <v>50</v>
      </c>
      <c r="I912" t="s">
        <v>51</v>
      </c>
      <c r="J912" t="s">
        <v>52</v>
      </c>
      <c r="K912">
        <v>2</v>
      </c>
      <c r="L912" s="2">
        <v>500</v>
      </c>
      <c r="M912">
        <v>5</v>
      </c>
      <c r="N912" s="2">
        <v>1000</v>
      </c>
      <c r="O912" s="2">
        <v>50</v>
      </c>
      <c r="P912" s="2">
        <v>950</v>
      </c>
      <c r="Q912" s="2">
        <v>702.04</v>
      </c>
      <c r="R912" s="2">
        <v>247.96</v>
      </c>
      <c r="S912" t="s">
        <v>53</v>
      </c>
      <c r="T912" t="s">
        <v>407</v>
      </c>
      <c r="U912" t="s">
        <v>408</v>
      </c>
      <c r="V912" t="s">
        <v>39</v>
      </c>
      <c r="W912" t="s">
        <v>40</v>
      </c>
      <c r="X912" t="s">
        <v>41</v>
      </c>
      <c r="Y912" t="s">
        <v>84</v>
      </c>
      <c r="Z912" t="s">
        <v>43</v>
      </c>
      <c r="AA912" t="s">
        <v>44</v>
      </c>
      <c r="AB912" t="s">
        <v>44</v>
      </c>
    </row>
    <row r="913" spans="1:28" x14ac:dyDescent="0.25">
      <c r="A913" t="s">
        <v>2620</v>
      </c>
      <c r="B913" s="1">
        <v>45371</v>
      </c>
      <c r="C913" t="s">
        <v>2621</v>
      </c>
      <c r="D913" t="s">
        <v>2622</v>
      </c>
      <c r="E913">
        <v>44</v>
      </c>
      <c r="F913" t="s">
        <v>111</v>
      </c>
      <c r="G913" t="s">
        <v>148</v>
      </c>
      <c r="H913" t="s">
        <v>149</v>
      </c>
      <c r="I913" t="s">
        <v>74</v>
      </c>
      <c r="J913" t="s">
        <v>130</v>
      </c>
      <c r="K913">
        <v>2</v>
      </c>
      <c r="L913" s="2">
        <v>3500</v>
      </c>
      <c r="M913">
        <v>15</v>
      </c>
      <c r="N913" s="2">
        <v>7000</v>
      </c>
      <c r="O913" s="2">
        <v>1050</v>
      </c>
      <c r="P913" s="2">
        <v>5950</v>
      </c>
      <c r="Q913" s="2">
        <v>4511.87</v>
      </c>
      <c r="R913" s="2">
        <v>1438.13</v>
      </c>
      <c r="S913" t="s">
        <v>53</v>
      </c>
      <c r="T913" t="s">
        <v>407</v>
      </c>
      <c r="U913" t="s">
        <v>408</v>
      </c>
      <c r="V913" t="s">
        <v>39</v>
      </c>
      <c r="W913" t="s">
        <v>66</v>
      </c>
      <c r="X913" t="s">
        <v>41</v>
      </c>
      <c r="Y913" t="s">
        <v>42</v>
      </c>
      <c r="Z913" t="s">
        <v>43</v>
      </c>
      <c r="AA913" t="s">
        <v>44</v>
      </c>
      <c r="AB913" t="s">
        <v>44</v>
      </c>
    </row>
    <row r="914" spans="1:28" x14ac:dyDescent="0.25">
      <c r="A914" t="s">
        <v>2623</v>
      </c>
      <c r="B914" s="1">
        <v>45371</v>
      </c>
      <c r="C914" t="s">
        <v>2624</v>
      </c>
      <c r="D914" t="s">
        <v>2625</v>
      </c>
      <c r="E914">
        <v>32</v>
      </c>
      <c r="F914" t="s">
        <v>48</v>
      </c>
      <c r="G914" t="s">
        <v>202</v>
      </c>
      <c r="H914" t="s">
        <v>203</v>
      </c>
      <c r="I914" t="s">
        <v>103</v>
      </c>
      <c r="J914" t="s">
        <v>104</v>
      </c>
      <c r="K914">
        <v>1</v>
      </c>
      <c r="L914" s="2">
        <v>550</v>
      </c>
      <c r="M914">
        <v>10</v>
      </c>
      <c r="N914" s="2">
        <v>550</v>
      </c>
      <c r="O914" s="2">
        <v>55</v>
      </c>
      <c r="P914" s="2">
        <v>495</v>
      </c>
      <c r="Q914" s="2">
        <v>287.49</v>
      </c>
      <c r="R914" s="2">
        <v>207.51</v>
      </c>
      <c r="S914" t="s">
        <v>53</v>
      </c>
      <c r="T914" t="s">
        <v>122</v>
      </c>
      <c r="U914" t="s">
        <v>123</v>
      </c>
      <c r="V914" t="s">
        <v>39</v>
      </c>
      <c r="W914" t="s">
        <v>83</v>
      </c>
      <c r="X914" t="s">
        <v>97</v>
      </c>
      <c r="Y914" t="s">
        <v>42</v>
      </c>
      <c r="Z914" t="s">
        <v>43</v>
      </c>
      <c r="AA914" t="s">
        <v>44</v>
      </c>
      <c r="AB914" t="s">
        <v>44</v>
      </c>
    </row>
    <row r="915" spans="1:28" x14ac:dyDescent="0.25">
      <c r="A915" t="s">
        <v>2626</v>
      </c>
      <c r="B915" s="1">
        <v>45371</v>
      </c>
      <c r="C915" t="s">
        <v>2627</v>
      </c>
      <c r="D915" t="s">
        <v>2628</v>
      </c>
      <c r="E915">
        <v>53</v>
      </c>
      <c r="F915" t="s">
        <v>48</v>
      </c>
      <c r="G915" t="s">
        <v>217</v>
      </c>
      <c r="H915" t="s">
        <v>218</v>
      </c>
      <c r="I915" t="s">
        <v>34</v>
      </c>
      <c r="J915" t="s">
        <v>130</v>
      </c>
      <c r="K915">
        <v>2</v>
      </c>
      <c r="L915" s="2">
        <v>28000</v>
      </c>
      <c r="M915">
        <v>10</v>
      </c>
      <c r="N915" s="2">
        <v>56000</v>
      </c>
      <c r="O915" s="2">
        <v>5600</v>
      </c>
      <c r="P915" s="2">
        <v>50400</v>
      </c>
      <c r="Q915" s="2">
        <v>30662.66</v>
      </c>
      <c r="R915" s="2">
        <v>19737.34</v>
      </c>
      <c r="S915" t="s">
        <v>53</v>
      </c>
      <c r="T915" t="s">
        <v>163</v>
      </c>
      <c r="U915" t="s">
        <v>164</v>
      </c>
      <c r="V915" t="s">
        <v>39</v>
      </c>
      <c r="W915" t="s">
        <v>124</v>
      </c>
      <c r="X915" t="s">
        <v>67</v>
      </c>
      <c r="Y915" t="s">
        <v>56</v>
      </c>
      <c r="Z915" t="s">
        <v>43</v>
      </c>
      <c r="AA915" t="s">
        <v>44</v>
      </c>
      <c r="AB915" t="s">
        <v>44</v>
      </c>
    </row>
    <row r="916" spans="1:28" x14ac:dyDescent="0.25">
      <c r="A916" t="s">
        <v>2629</v>
      </c>
      <c r="B916" s="1">
        <v>45371</v>
      </c>
      <c r="C916" t="s">
        <v>2630</v>
      </c>
      <c r="D916" t="s">
        <v>2631</v>
      </c>
      <c r="E916">
        <v>48</v>
      </c>
      <c r="F916" t="s">
        <v>31</v>
      </c>
      <c r="G916" t="s">
        <v>188</v>
      </c>
      <c r="H916" t="s">
        <v>189</v>
      </c>
      <c r="I916" t="s">
        <v>34</v>
      </c>
      <c r="J916" t="s">
        <v>190</v>
      </c>
      <c r="K916">
        <v>2</v>
      </c>
      <c r="L916" s="2">
        <v>1800</v>
      </c>
      <c r="M916">
        <v>15</v>
      </c>
      <c r="N916" s="2">
        <v>3600</v>
      </c>
      <c r="O916" s="2">
        <v>540</v>
      </c>
      <c r="P916" s="2">
        <v>3060</v>
      </c>
      <c r="Q916" s="2">
        <v>2217.9499999999998</v>
      </c>
      <c r="R916" s="2">
        <v>842.05</v>
      </c>
      <c r="S916" t="s">
        <v>53</v>
      </c>
      <c r="T916" t="s">
        <v>90</v>
      </c>
      <c r="U916" t="s">
        <v>91</v>
      </c>
      <c r="V916" t="s">
        <v>39</v>
      </c>
      <c r="W916" t="s">
        <v>40</v>
      </c>
      <c r="X916" t="s">
        <v>97</v>
      </c>
      <c r="Y916" t="s">
        <v>42</v>
      </c>
      <c r="Z916" t="s">
        <v>107</v>
      </c>
      <c r="AA916" t="s">
        <v>44</v>
      </c>
      <c r="AB916" t="s">
        <v>44</v>
      </c>
    </row>
    <row r="917" spans="1:28" x14ac:dyDescent="0.25">
      <c r="A917" t="s">
        <v>2632</v>
      </c>
      <c r="B917" s="1">
        <v>45371</v>
      </c>
      <c r="C917" t="s">
        <v>2633</v>
      </c>
      <c r="D917" t="s">
        <v>2634</v>
      </c>
      <c r="E917">
        <v>26</v>
      </c>
      <c r="F917" t="s">
        <v>31</v>
      </c>
      <c r="G917" t="s">
        <v>60</v>
      </c>
      <c r="H917" t="s">
        <v>61</v>
      </c>
      <c r="I917" t="s">
        <v>62</v>
      </c>
      <c r="J917" t="s">
        <v>63</v>
      </c>
      <c r="K917">
        <v>2</v>
      </c>
      <c r="L917" s="2">
        <v>3500</v>
      </c>
      <c r="M917">
        <v>20</v>
      </c>
      <c r="N917" s="2">
        <v>7000</v>
      </c>
      <c r="O917" s="2">
        <v>1400</v>
      </c>
      <c r="P917" s="2">
        <v>5600</v>
      </c>
      <c r="Q917" s="2">
        <v>3456.8</v>
      </c>
      <c r="R917" s="2">
        <v>2143.1999999999998</v>
      </c>
      <c r="S917" t="s">
        <v>53</v>
      </c>
      <c r="T917" t="s">
        <v>163</v>
      </c>
      <c r="U917" t="s">
        <v>164</v>
      </c>
      <c r="V917" t="s">
        <v>39</v>
      </c>
      <c r="W917" t="s">
        <v>137</v>
      </c>
      <c r="X917" t="s">
        <v>41</v>
      </c>
      <c r="Y917" t="s">
        <v>56</v>
      </c>
      <c r="Z917" t="s">
        <v>43</v>
      </c>
      <c r="AA917" t="s">
        <v>44</v>
      </c>
      <c r="AB917" t="s">
        <v>44</v>
      </c>
    </row>
    <row r="918" spans="1:28" x14ac:dyDescent="0.25">
      <c r="A918" t="s">
        <v>2635</v>
      </c>
      <c r="B918" s="1">
        <v>45371</v>
      </c>
      <c r="C918" t="s">
        <v>2636</v>
      </c>
      <c r="D918" t="s">
        <v>2637</v>
      </c>
      <c r="E918">
        <v>27</v>
      </c>
      <c r="F918" t="s">
        <v>48</v>
      </c>
      <c r="G918" t="s">
        <v>227</v>
      </c>
      <c r="H918" t="s">
        <v>228</v>
      </c>
      <c r="I918" t="s">
        <v>74</v>
      </c>
      <c r="J918" t="s">
        <v>75</v>
      </c>
      <c r="K918">
        <v>2</v>
      </c>
      <c r="L918" s="2">
        <v>1400</v>
      </c>
      <c r="M918">
        <v>20</v>
      </c>
      <c r="N918" s="2">
        <v>2800</v>
      </c>
      <c r="O918" s="2">
        <v>560</v>
      </c>
      <c r="P918" s="2">
        <v>2240</v>
      </c>
      <c r="Q918" s="2">
        <v>1704.85</v>
      </c>
      <c r="R918" s="2">
        <v>535.15</v>
      </c>
      <c r="S918" t="s">
        <v>53</v>
      </c>
      <c r="T918" t="s">
        <v>65</v>
      </c>
      <c r="U918" t="s">
        <v>65</v>
      </c>
      <c r="V918" t="s">
        <v>39</v>
      </c>
      <c r="W918" t="s">
        <v>124</v>
      </c>
      <c r="X918" t="s">
        <v>41</v>
      </c>
      <c r="Y918" t="s">
        <v>42</v>
      </c>
      <c r="Z918" t="s">
        <v>43</v>
      </c>
      <c r="AA918" t="s">
        <v>44</v>
      </c>
      <c r="AB918" t="s">
        <v>44</v>
      </c>
    </row>
    <row r="919" spans="1:28" x14ac:dyDescent="0.25">
      <c r="A919" t="s">
        <v>2638</v>
      </c>
      <c r="B919" s="1">
        <v>45371</v>
      </c>
      <c r="C919" t="s">
        <v>1048</v>
      </c>
      <c r="D919" t="s">
        <v>1049</v>
      </c>
      <c r="E919">
        <v>43</v>
      </c>
      <c r="F919" t="s">
        <v>31</v>
      </c>
      <c r="G919" t="s">
        <v>197</v>
      </c>
      <c r="H919" t="s">
        <v>198</v>
      </c>
      <c r="I919" t="s">
        <v>74</v>
      </c>
      <c r="J919" t="s">
        <v>75</v>
      </c>
      <c r="K919">
        <v>5</v>
      </c>
      <c r="L919" s="2">
        <v>2600</v>
      </c>
      <c r="M919">
        <v>10</v>
      </c>
      <c r="N919" s="2">
        <v>13000</v>
      </c>
      <c r="O919" s="2">
        <v>1300</v>
      </c>
      <c r="P919" s="2">
        <v>11700</v>
      </c>
      <c r="Q919" s="2">
        <v>9547.4699999999993</v>
      </c>
      <c r="R919" s="2">
        <v>2152.5300000000002</v>
      </c>
      <c r="S919" t="s">
        <v>36</v>
      </c>
      <c r="T919" t="s">
        <v>90</v>
      </c>
      <c r="U919" t="s">
        <v>91</v>
      </c>
      <c r="V919" t="s">
        <v>39</v>
      </c>
      <c r="W919" t="s">
        <v>66</v>
      </c>
      <c r="X919" t="s">
        <v>97</v>
      </c>
      <c r="Y919" t="s">
        <v>56</v>
      </c>
      <c r="Z919" t="s">
        <v>43</v>
      </c>
      <c r="AA919" t="s">
        <v>44</v>
      </c>
      <c r="AB919" t="s">
        <v>44</v>
      </c>
    </row>
    <row r="920" spans="1:28" x14ac:dyDescent="0.25">
      <c r="A920" t="s">
        <v>2639</v>
      </c>
      <c r="B920" s="1">
        <v>45371</v>
      </c>
      <c r="C920" t="s">
        <v>2640</v>
      </c>
      <c r="D920" t="s">
        <v>2641</v>
      </c>
      <c r="E920">
        <v>47</v>
      </c>
      <c r="F920" t="s">
        <v>31</v>
      </c>
      <c r="G920" t="s">
        <v>352</v>
      </c>
      <c r="H920" t="s">
        <v>353</v>
      </c>
      <c r="I920" t="s">
        <v>103</v>
      </c>
      <c r="J920" t="s">
        <v>104</v>
      </c>
      <c r="K920">
        <v>3</v>
      </c>
      <c r="L920" s="2">
        <v>850</v>
      </c>
      <c r="M920">
        <v>5</v>
      </c>
      <c r="N920" s="2">
        <v>2550</v>
      </c>
      <c r="O920" s="2">
        <v>127.5</v>
      </c>
      <c r="P920" s="2">
        <v>2422.5</v>
      </c>
      <c r="Q920" s="2">
        <v>1952.1</v>
      </c>
      <c r="R920" s="2">
        <v>470.4</v>
      </c>
      <c r="S920" t="s">
        <v>53</v>
      </c>
      <c r="T920" t="s">
        <v>54</v>
      </c>
      <c r="U920" t="s">
        <v>55</v>
      </c>
      <c r="V920" t="s">
        <v>39</v>
      </c>
      <c r="W920" t="s">
        <v>40</v>
      </c>
      <c r="X920" t="s">
        <v>41</v>
      </c>
      <c r="Y920" t="s">
        <v>56</v>
      </c>
      <c r="Z920" t="s">
        <v>43</v>
      </c>
      <c r="AA920" t="s">
        <v>44</v>
      </c>
      <c r="AB920" t="s">
        <v>44</v>
      </c>
    </row>
    <row r="921" spans="1:28" x14ac:dyDescent="0.25">
      <c r="A921" t="s">
        <v>2642</v>
      </c>
      <c r="B921" s="1">
        <v>45371</v>
      </c>
      <c r="C921" t="s">
        <v>2643</v>
      </c>
      <c r="D921" t="s">
        <v>2644</v>
      </c>
      <c r="E921">
        <v>49</v>
      </c>
      <c r="F921" t="s">
        <v>111</v>
      </c>
      <c r="G921" t="s">
        <v>273</v>
      </c>
      <c r="H921" t="s">
        <v>274</v>
      </c>
      <c r="I921" t="s">
        <v>51</v>
      </c>
      <c r="J921" t="s">
        <v>52</v>
      </c>
      <c r="K921">
        <v>2</v>
      </c>
      <c r="L921" s="2">
        <v>250</v>
      </c>
      <c r="M921">
        <v>25</v>
      </c>
      <c r="N921" s="2">
        <v>500</v>
      </c>
      <c r="O921" s="2">
        <v>125</v>
      </c>
      <c r="P921" s="2">
        <v>375</v>
      </c>
      <c r="Q921" s="2">
        <v>226.43</v>
      </c>
      <c r="R921" s="2">
        <v>148.57</v>
      </c>
      <c r="S921" t="s">
        <v>36</v>
      </c>
      <c r="T921" t="s">
        <v>105</v>
      </c>
      <c r="U921" t="s">
        <v>106</v>
      </c>
      <c r="V921" t="s">
        <v>39</v>
      </c>
      <c r="W921" t="s">
        <v>137</v>
      </c>
      <c r="X921" t="s">
        <v>41</v>
      </c>
      <c r="Y921" t="s">
        <v>56</v>
      </c>
      <c r="Z921" t="s">
        <v>43</v>
      </c>
      <c r="AA921" t="s">
        <v>44</v>
      </c>
      <c r="AB921" t="s">
        <v>44</v>
      </c>
    </row>
    <row r="922" spans="1:28" x14ac:dyDescent="0.25">
      <c r="A922" t="s">
        <v>2645</v>
      </c>
      <c r="B922" s="1">
        <v>45371</v>
      </c>
      <c r="C922" t="s">
        <v>2646</v>
      </c>
      <c r="D922" t="s">
        <v>2647</v>
      </c>
      <c r="E922">
        <v>45</v>
      </c>
      <c r="F922" t="s">
        <v>111</v>
      </c>
      <c r="G922" t="s">
        <v>141</v>
      </c>
      <c r="H922" t="s">
        <v>142</v>
      </c>
      <c r="I922" t="s">
        <v>74</v>
      </c>
      <c r="J922" t="s">
        <v>143</v>
      </c>
      <c r="K922">
        <v>2</v>
      </c>
      <c r="L922" s="2">
        <v>900</v>
      </c>
      <c r="M922">
        <v>0</v>
      </c>
      <c r="N922" s="2">
        <v>1800</v>
      </c>
      <c r="O922" s="2">
        <v>0</v>
      </c>
      <c r="P922" s="2">
        <v>1800</v>
      </c>
      <c r="Q922" s="2">
        <v>1186.5999999999999</v>
      </c>
      <c r="R922" s="2">
        <v>613.4</v>
      </c>
      <c r="S922" t="s">
        <v>36</v>
      </c>
      <c r="T922" t="s">
        <v>37</v>
      </c>
      <c r="U922" t="s">
        <v>38</v>
      </c>
      <c r="V922" t="s">
        <v>39</v>
      </c>
      <c r="W922" t="s">
        <v>92</v>
      </c>
      <c r="X922" t="s">
        <v>41</v>
      </c>
      <c r="Y922" t="s">
        <v>56</v>
      </c>
      <c r="Z922" t="s">
        <v>43</v>
      </c>
      <c r="AA922" t="s">
        <v>44</v>
      </c>
      <c r="AB922" t="s">
        <v>44</v>
      </c>
    </row>
    <row r="923" spans="1:28" x14ac:dyDescent="0.25">
      <c r="A923" t="s">
        <v>2648</v>
      </c>
      <c r="B923" s="1">
        <v>45371</v>
      </c>
      <c r="C923" t="s">
        <v>2649</v>
      </c>
      <c r="D923" t="s">
        <v>2650</v>
      </c>
      <c r="E923">
        <v>52</v>
      </c>
      <c r="F923" t="s">
        <v>48</v>
      </c>
      <c r="G923" t="s">
        <v>318</v>
      </c>
      <c r="H923" t="s">
        <v>319</v>
      </c>
      <c r="I923" t="s">
        <v>34</v>
      </c>
      <c r="J923" t="s">
        <v>190</v>
      </c>
      <c r="K923">
        <v>1</v>
      </c>
      <c r="L923" s="2">
        <v>2500</v>
      </c>
      <c r="M923">
        <v>15</v>
      </c>
      <c r="N923" s="2">
        <v>2500</v>
      </c>
      <c r="O923" s="2">
        <v>375</v>
      </c>
      <c r="P923" s="2">
        <v>2125</v>
      </c>
      <c r="Q923" s="2">
        <v>1515.44</v>
      </c>
      <c r="R923" s="2">
        <v>609.55999999999995</v>
      </c>
      <c r="S923" t="s">
        <v>64</v>
      </c>
      <c r="T923" t="s">
        <v>578</v>
      </c>
      <c r="U923" t="s">
        <v>579</v>
      </c>
      <c r="V923" t="s">
        <v>39</v>
      </c>
      <c r="W923" t="s">
        <v>83</v>
      </c>
      <c r="X923" t="s">
        <v>67</v>
      </c>
      <c r="Y923" t="s">
        <v>42</v>
      </c>
      <c r="Z923" t="s">
        <v>107</v>
      </c>
      <c r="AA923" t="s">
        <v>44</v>
      </c>
      <c r="AB923" t="s">
        <v>44</v>
      </c>
    </row>
    <row r="924" spans="1:28" x14ac:dyDescent="0.25">
      <c r="A924" t="s">
        <v>2651</v>
      </c>
      <c r="B924" s="1">
        <v>45371</v>
      </c>
      <c r="C924" t="s">
        <v>2652</v>
      </c>
      <c r="D924" t="s">
        <v>2653</v>
      </c>
      <c r="E924">
        <v>60</v>
      </c>
      <c r="F924" t="s">
        <v>48</v>
      </c>
      <c r="G924" t="s">
        <v>280</v>
      </c>
      <c r="H924" t="s">
        <v>281</v>
      </c>
      <c r="I924" t="s">
        <v>62</v>
      </c>
      <c r="J924" t="s">
        <v>190</v>
      </c>
      <c r="K924">
        <v>1</v>
      </c>
      <c r="L924" s="2">
        <v>700</v>
      </c>
      <c r="M924">
        <v>20</v>
      </c>
      <c r="N924" s="2">
        <v>700</v>
      </c>
      <c r="O924" s="2">
        <v>140</v>
      </c>
      <c r="P924" s="2">
        <v>560</v>
      </c>
      <c r="Q924" s="2">
        <v>362.48</v>
      </c>
      <c r="R924" s="2">
        <v>197.52</v>
      </c>
      <c r="S924" t="s">
        <v>36</v>
      </c>
      <c r="T924" t="s">
        <v>65</v>
      </c>
      <c r="U924" t="s">
        <v>65</v>
      </c>
      <c r="V924" t="s">
        <v>39</v>
      </c>
      <c r="W924" t="s">
        <v>40</v>
      </c>
      <c r="X924" t="s">
        <v>67</v>
      </c>
      <c r="Y924" t="s">
        <v>42</v>
      </c>
      <c r="Z924" t="s">
        <v>43</v>
      </c>
      <c r="AA924" t="s">
        <v>44</v>
      </c>
      <c r="AB924" t="s">
        <v>44</v>
      </c>
    </row>
    <row r="925" spans="1:28" x14ac:dyDescent="0.25">
      <c r="A925" t="s">
        <v>2654</v>
      </c>
      <c r="B925" s="1">
        <v>45371</v>
      </c>
      <c r="C925" t="s">
        <v>2287</v>
      </c>
      <c r="D925" t="s">
        <v>2288</v>
      </c>
      <c r="E925">
        <v>19</v>
      </c>
      <c r="F925" t="s">
        <v>31</v>
      </c>
      <c r="G925" t="s">
        <v>387</v>
      </c>
      <c r="H925" t="s">
        <v>388</v>
      </c>
      <c r="I925" t="s">
        <v>74</v>
      </c>
      <c r="J925" t="s">
        <v>75</v>
      </c>
      <c r="K925">
        <v>6</v>
      </c>
      <c r="L925" s="2">
        <v>3200</v>
      </c>
      <c r="M925">
        <v>15</v>
      </c>
      <c r="N925" s="2">
        <v>19200</v>
      </c>
      <c r="O925" s="2">
        <v>2880</v>
      </c>
      <c r="P925" s="2">
        <v>16320</v>
      </c>
      <c r="Q925" s="2">
        <v>11155.66</v>
      </c>
      <c r="R925" s="2">
        <v>5164.34</v>
      </c>
      <c r="S925" t="s">
        <v>64</v>
      </c>
      <c r="T925" t="s">
        <v>96</v>
      </c>
      <c r="U925" t="s">
        <v>96</v>
      </c>
      <c r="V925" t="s">
        <v>39</v>
      </c>
      <c r="W925" t="s">
        <v>83</v>
      </c>
      <c r="X925" t="s">
        <v>41</v>
      </c>
      <c r="Y925" t="s">
        <v>56</v>
      </c>
      <c r="Z925" t="s">
        <v>43</v>
      </c>
      <c r="AA925" t="s">
        <v>68</v>
      </c>
      <c r="AB925" t="s">
        <v>44</v>
      </c>
    </row>
    <row r="926" spans="1:28" x14ac:dyDescent="0.25">
      <c r="A926" t="s">
        <v>2655</v>
      </c>
      <c r="B926" s="1">
        <v>45371</v>
      </c>
      <c r="C926" t="s">
        <v>2656</v>
      </c>
      <c r="D926" t="s">
        <v>2657</v>
      </c>
      <c r="E926">
        <v>39</v>
      </c>
      <c r="F926" t="s">
        <v>48</v>
      </c>
      <c r="G926" t="s">
        <v>366</v>
      </c>
      <c r="H926" t="s">
        <v>367</v>
      </c>
      <c r="I926" t="s">
        <v>34</v>
      </c>
      <c r="J926" t="s">
        <v>130</v>
      </c>
      <c r="K926">
        <v>1</v>
      </c>
      <c r="L926" s="2">
        <v>14500</v>
      </c>
      <c r="M926">
        <v>20</v>
      </c>
      <c r="N926" s="2">
        <v>14500</v>
      </c>
      <c r="O926" s="2">
        <v>2900</v>
      </c>
      <c r="P926" s="2">
        <v>11600</v>
      </c>
      <c r="Q926" s="2">
        <v>8997.82</v>
      </c>
      <c r="R926" s="2">
        <v>2602.1799999999998</v>
      </c>
      <c r="S926" t="s">
        <v>53</v>
      </c>
      <c r="T926" t="s">
        <v>96</v>
      </c>
      <c r="U926" t="s">
        <v>96</v>
      </c>
      <c r="V926" t="s">
        <v>39</v>
      </c>
      <c r="W926" t="s">
        <v>124</v>
      </c>
      <c r="X926" t="s">
        <v>67</v>
      </c>
      <c r="Y926" t="s">
        <v>56</v>
      </c>
      <c r="Z926" t="s">
        <v>144</v>
      </c>
      <c r="AA926" t="s">
        <v>44</v>
      </c>
      <c r="AB926" t="s">
        <v>44</v>
      </c>
    </row>
    <row r="927" spans="1:28" x14ac:dyDescent="0.25">
      <c r="A927" t="s">
        <v>2658</v>
      </c>
      <c r="B927" s="1">
        <v>45371</v>
      </c>
      <c r="C927" t="s">
        <v>663</v>
      </c>
      <c r="D927" t="s">
        <v>664</v>
      </c>
      <c r="E927">
        <v>56</v>
      </c>
      <c r="F927" t="s">
        <v>48</v>
      </c>
      <c r="G927" t="s">
        <v>148</v>
      </c>
      <c r="H927" t="s">
        <v>149</v>
      </c>
      <c r="I927" t="s">
        <v>74</v>
      </c>
      <c r="J927" t="s">
        <v>130</v>
      </c>
      <c r="K927">
        <v>1</v>
      </c>
      <c r="L927" s="2">
        <v>3500</v>
      </c>
      <c r="M927">
        <v>15</v>
      </c>
      <c r="N927" s="2">
        <v>3500</v>
      </c>
      <c r="O927" s="2">
        <v>525</v>
      </c>
      <c r="P927" s="2">
        <v>2975</v>
      </c>
      <c r="Q927" s="2">
        <v>2403.0500000000002</v>
      </c>
      <c r="R927" s="2">
        <v>571.95000000000005</v>
      </c>
      <c r="S927" t="s">
        <v>53</v>
      </c>
      <c r="T927" t="s">
        <v>222</v>
      </c>
      <c r="U927" t="s">
        <v>38</v>
      </c>
      <c r="V927" t="s">
        <v>39</v>
      </c>
      <c r="W927" t="s">
        <v>83</v>
      </c>
      <c r="X927" t="s">
        <v>41</v>
      </c>
      <c r="Y927" t="s">
        <v>84</v>
      </c>
      <c r="Z927" t="s">
        <v>43</v>
      </c>
      <c r="AA927" t="s">
        <v>44</v>
      </c>
      <c r="AB927" t="s">
        <v>44</v>
      </c>
    </row>
    <row r="928" spans="1:28" x14ac:dyDescent="0.25">
      <c r="A928" t="s">
        <v>2659</v>
      </c>
      <c r="B928" s="1">
        <v>45371</v>
      </c>
      <c r="C928" t="s">
        <v>2660</v>
      </c>
      <c r="D928" t="s">
        <v>2661</v>
      </c>
      <c r="E928">
        <v>18</v>
      </c>
      <c r="F928" t="s">
        <v>111</v>
      </c>
      <c r="G928" t="s">
        <v>217</v>
      </c>
      <c r="H928" t="s">
        <v>218</v>
      </c>
      <c r="I928" t="s">
        <v>34</v>
      </c>
      <c r="J928" t="s">
        <v>130</v>
      </c>
      <c r="K928">
        <v>3</v>
      </c>
      <c r="L928" s="2">
        <v>28000</v>
      </c>
      <c r="M928">
        <v>10</v>
      </c>
      <c r="N928" s="2">
        <v>84000</v>
      </c>
      <c r="O928" s="2">
        <v>8400</v>
      </c>
      <c r="P928" s="2">
        <v>75600</v>
      </c>
      <c r="Q928" s="2">
        <v>60743.58</v>
      </c>
      <c r="R928" s="2">
        <v>14856.42</v>
      </c>
      <c r="S928" t="s">
        <v>64</v>
      </c>
      <c r="T928" t="s">
        <v>263</v>
      </c>
      <c r="U928" t="s">
        <v>91</v>
      </c>
      <c r="V928" t="s">
        <v>39</v>
      </c>
      <c r="W928" t="s">
        <v>92</v>
      </c>
      <c r="X928" t="s">
        <v>41</v>
      </c>
      <c r="Y928" t="s">
        <v>56</v>
      </c>
      <c r="Z928" t="s">
        <v>43</v>
      </c>
      <c r="AA928" t="s">
        <v>44</v>
      </c>
      <c r="AB928" t="s">
        <v>44</v>
      </c>
    </row>
    <row r="929" spans="1:28" x14ac:dyDescent="0.25">
      <c r="A929" t="s">
        <v>2662</v>
      </c>
      <c r="B929" s="1">
        <v>45371</v>
      </c>
      <c r="C929" t="s">
        <v>2110</v>
      </c>
      <c r="D929" t="s">
        <v>2111</v>
      </c>
      <c r="E929">
        <v>24</v>
      </c>
      <c r="F929" t="s">
        <v>48</v>
      </c>
      <c r="G929" t="s">
        <v>176</v>
      </c>
      <c r="H929" t="s">
        <v>177</v>
      </c>
      <c r="I929" t="s">
        <v>34</v>
      </c>
      <c r="J929" t="s">
        <v>35</v>
      </c>
      <c r="K929">
        <v>1</v>
      </c>
      <c r="L929" s="2">
        <v>6500</v>
      </c>
      <c r="M929">
        <v>0</v>
      </c>
      <c r="N929" s="2">
        <v>6500</v>
      </c>
      <c r="O929" s="2">
        <v>0</v>
      </c>
      <c r="P929" s="2">
        <v>6500</v>
      </c>
      <c r="Q929" s="2">
        <v>5199.92</v>
      </c>
      <c r="R929" s="2">
        <v>1300.08</v>
      </c>
      <c r="S929" t="s">
        <v>53</v>
      </c>
      <c r="T929" t="s">
        <v>153</v>
      </c>
      <c r="U929" t="s">
        <v>154</v>
      </c>
      <c r="V929" t="s">
        <v>39</v>
      </c>
      <c r="W929" t="s">
        <v>40</v>
      </c>
      <c r="X929" t="s">
        <v>41</v>
      </c>
      <c r="Y929" t="s">
        <v>56</v>
      </c>
      <c r="Z929" t="s">
        <v>107</v>
      </c>
      <c r="AA929" t="s">
        <v>44</v>
      </c>
      <c r="AB929" t="s">
        <v>44</v>
      </c>
    </row>
    <row r="930" spans="1:28" x14ac:dyDescent="0.25">
      <c r="A930" t="s">
        <v>2663</v>
      </c>
      <c r="B930" s="1">
        <v>45372</v>
      </c>
      <c r="C930" t="s">
        <v>2664</v>
      </c>
      <c r="D930" t="s">
        <v>2665</v>
      </c>
      <c r="E930">
        <v>33</v>
      </c>
      <c r="F930" t="s">
        <v>48</v>
      </c>
      <c r="G930" t="s">
        <v>285</v>
      </c>
      <c r="H930" t="s">
        <v>286</v>
      </c>
      <c r="I930" t="s">
        <v>34</v>
      </c>
      <c r="J930" t="s">
        <v>121</v>
      </c>
      <c r="K930">
        <v>3</v>
      </c>
      <c r="L930" s="2">
        <v>3200</v>
      </c>
      <c r="M930">
        <v>5</v>
      </c>
      <c r="N930" s="2">
        <v>9600</v>
      </c>
      <c r="O930" s="2">
        <v>480</v>
      </c>
      <c r="P930" s="2">
        <v>9120</v>
      </c>
      <c r="Q930" s="2">
        <v>6980.99</v>
      </c>
      <c r="R930" s="2">
        <v>2139.0100000000002</v>
      </c>
      <c r="S930" t="s">
        <v>36</v>
      </c>
      <c r="T930" t="s">
        <v>275</v>
      </c>
      <c r="U930" t="s">
        <v>123</v>
      </c>
      <c r="V930" t="s">
        <v>39</v>
      </c>
      <c r="W930" t="s">
        <v>124</v>
      </c>
      <c r="X930" t="s">
        <v>67</v>
      </c>
      <c r="Y930" t="s">
        <v>84</v>
      </c>
      <c r="Z930" t="s">
        <v>43</v>
      </c>
      <c r="AA930" t="s">
        <v>44</v>
      </c>
      <c r="AB930" t="s">
        <v>44</v>
      </c>
    </row>
    <row r="931" spans="1:28" x14ac:dyDescent="0.25">
      <c r="A931" t="s">
        <v>2666</v>
      </c>
      <c r="B931" s="1">
        <v>45372</v>
      </c>
      <c r="C931" t="s">
        <v>564</v>
      </c>
      <c r="D931" t="s">
        <v>565</v>
      </c>
      <c r="E931">
        <v>57</v>
      </c>
      <c r="F931" t="s">
        <v>48</v>
      </c>
      <c r="G931" t="s">
        <v>436</v>
      </c>
      <c r="H931" t="s">
        <v>437</v>
      </c>
      <c r="I931" t="s">
        <v>74</v>
      </c>
      <c r="J931" t="s">
        <v>190</v>
      </c>
      <c r="K931">
        <v>1</v>
      </c>
      <c r="L931" s="2">
        <v>1800</v>
      </c>
      <c r="M931">
        <v>10</v>
      </c>
      <c r="N931" s="2">
        <v>1800</v>
      </c>
      <c r="O931" s="2">
        <v>180</v>
      </c>
      <c r="P931" s="2">
        <v>1620</v>
      </c>
      <c r="Q931" s="2">
        <v>952.64</v>
      </c>
      <c r="R931" s="2">
        <v>667.36</v>
      </c>
      <c r="S931" t="s">
        <v>53</v>
      </c>
      <c r="T931" t="s">
        <v>263</v>
      </c>
      <c r="U931" t="s">
        <v>91</v>
      </c>
      <c r="V931" t="s">
        <v>39</v>
      </c>
      <c r="W931" t="s">
        <v>124</v>
      </c>
      <c r="X931" t="s">
        <v>97</v>
      </c>
      <c r="Y931" t="s">
        <v>42</v>
      </c>
      <c r="Z931" t="s">
        <v>43</v>
      </c>
      <c r="AA931" t="s">
        <v>44</v>
      </c>
      <c r="AB931" t="s">
        <v>44</v>
      </c>
    </row>
    <row r="932" spans="1:28" x14ac:dyDescent="0.25">
      <c r="A932" t="s">
        <v>2667</v>
      </c>
      <c r="B932" s="1">
        <v>45372</v>
      </c>
      <c r="C932" t="s">
        <v>1823</v>
      </c>
      <c r="D932" t="s">
        <v>1824</v>
      </c>
      <c r="E932">
        <v>26</v>
      </c>
      <c r="F932" t="s">
        <v>48</v>
      </c>
      <c r="G932" t="s">
        <v>32</v>
      </c>
      <c r="H932" t="s">
        <v>33</v>
      </c>
      <c r="I932" t="s">
        <v>34</v>
      </c>
      <c r="J932" t="s">
        <v>35</v>
      </c>
      <c r="K932">
        <v>6</v>
      </c>
      <c r="L932" s="2">
        <v>55000</v>
      </c>
      <c r="M932">
        <v>15</v>
      </c>
      <c r="N932" s="2">
        <v>330000</v>
      </c>
      <c r="O932" s="2">
        <v>49500</v>
      </c>
      <c r="P932" s="2">
        <v>280500</v>
      </c>
      <c r="Q932" s="2">
        <v>193387.8</v>
      </c>
      <c r="R932" s="2">
        <v>87112.2</v>
      </c>
      <c r="S932" t="s">
        <v>53</v>
      </c>
      <c r="T932" t="s">
        <v>54</v>
      </c>
      <c r="U932" t="s">
        <v>55</v>
      </c>
      <c r="V932" t="s">
        <v>39</v>
      </c>
      <c r="W932" t="s">
        <v>124</v>
      </c>
      <c r="X932" t="s">
        <v>41</v>
      </c>
      <c r="Y932" t="s">
        <v>42</v>
      </c>
      <c r="Z932" t="s">
        <v>43</v>
      </c>
      <c r="AA932" t="s">
        <v>44</v>
      </c>
      <c r="AB932" t="s">
        <v>44</v>
      </c>
    </row>
    <row r="933" spans="1:28" x14ac:dyDescent="0.25">
      <c r="A933" t="s">
        <v>2668</v>
      </c>
      <c r="B933" s="1">
        <v>45372</v>
      </c>
      <c r="C933" t="s">
        <v>2669</v>
      </c>
      <c r="D933" t="s">
        <v>2670</v>
      </c>
      <c r="E933">
        <v>18</v>
      </c>
      <c r="F933" t="s">
        <v>48</v>
      </c>
      <c r="G933" t="s">
        <v>32</v>
      </c>
      <c r="H933" t="s">
        <v>33</v>
      </c>
      <c r="I933" t="s">
        <v>34</v>
      </c>
      <c r="J933" t="s">
        <v>35</v>
      </c>
      <c r="K933">
        <v>1</v>
      </c>
      <c r="L933" s="2">
        <v>55000</v>
      </c>
      <c r="M933">
        <v>10</v>
      </c>
      <c r="N933" s="2">
        <v>55000</v>
      </c>
      <c r="O933" s="2">
        <v>5500</v>
      </c>
      <c r="P933" s="2">
        <v>49500</v>
      </c>
      <c r="Q933" s="2">
        <v>31050.06</v>
      </c>
      <c r="R933" s="2">
        <v>18449.939999999999</v>
      </c>
      <c r="S933" t="s">
        <v>36</v>
      </c>
      <c r="T933" t="s">
        <v>105</v>
      </c>
      <c r="U933" t="s">
        <v>106</v>
      </c>
      <c r="V933" t="s">
        <v>39</v>
      </c>
      <c r="W933" t="s">
        <v>83</v>
      </c>
      <c r="X933" t="s">
        <v>41</v>
      </c>
      <c r="Y933" t="s">
        <v>56</v>
      </c>
      <c r="Z933" t="s">
        <v>43</v>
      </c>
      <c r="AA933" t="s">
        <v>44</v>
      </c>
      <c r="AB933" t="s">
        <v>44</v>
      </c>
    </row>
    <row r="934" spans="1:28" x14ac:dyDescent="0.25">
      <c r="A934" t="s">
        <v>2671</v>
      </c>
      <c r="B934" s="1">
        <v>45372</v>
      </c>
      <c r="C934" t="s">
        <v>875</v>
      </c>
      <c r="D934" t="s">
        <v>876</v>
      </c>
      <c r="E934">
        <v>44</v>
      </c>
      <c r="F934" t="s">
        <v>31</v>
      </c>
      <c r="G934" t="s">
        <v>49</v>
      </c>
      <c r="H934" t="s">
        <v>50</v>
      </c>
      <c r="I934" t="s">
        <v>51</v>
      </c>
      <c r="J934" t="s">
        <v>52</v>
      </c>
      <c r="K934">
        <v>2</v>
      </c>
      <c r="L934" s="2">
        <v>500</v>
      </c>
      <c r="M934">
        <v>30</v>
      </c>
      <c r="N934" s="2">
        <v>1000</v>
      </c>
      <c r="O934" s="2">
        <v>300</v>
      </c>
      <c r="P934" s="2">
        <v>700</v>
      </c>
      <c r="Q934" s="2">
        <v>430.22</v>
      </c>
      <c r="R934" s="2">
        <v>269.77999999999997</v>
      </c>
      <c r="S934" t="s">
        <v>53</v>
      </c>
      <c r="T934" t="s">
        <v>105</v>
      </c>
      <c r="U934" t="s">
        <v>106</v>
      </c>
      <c r="V934" t="s">
        <v>39</v>
      </c>
      <c r="W934" t="s">
        <v>124</v>
      </c>
      <c r="X934" t="s">
        <v>97</v>
      </c>
      <c r="Y934" t="s">
        <v>56</v>
      </c>
      <c r="Z934" t="s">
        <v>43</v>
      </c>
      <c r="AA934" t="s">
        <v>44</v>
      </c>
      <c r="AB934" t="s">
        <v>44</v>
      </c>
    </row>
    <row r="935" spans="1:28" x14ac:dyDescent="0.25">
      <c r="A935" t="s">
        <v>2672</v>
      </c>
      <c r="B935" s="1">
        <v>45372</v>
      </c>
      <c r="C935" t="s">
        <v>2673</v>
      </c>
      <c r="D935" t="s">
        <v>2674</v>
      </c>
      <c r="E935">
        <v>26</v>
      </c>
      <c r="F935" t="s">
        <v>48</v>
      </c>
      <c r="G935" t="s">
        <v>72</v>
      </c>
      <c r="H935" t="s">
        <v>73</v>
      </c>
      <c r="I935" t="s">
        <v>74</v>
      </c>
      <c r="J935" t="s">
        <v>75</v>
      </c>
      <c r="K935">
        <v>1</v>
      </c>
      <c r="L935" s="2">
        <v>2200</v>
      </c>
      <c r="M935">
        <v>10</v>
      </c>
      <c r="N935" s="2">
        <v>2200</v>
      </c>
      <c r="O935" s="2">
        <v>220</v>
      </c>
      <c r="P935" s="2">
        <v>1980</v>
      </c>
      <c r="Q935" s="2">
        <v>1191.43</v>
      </c>
      <c r="R935" s="2">
        <v>788.57</v>
      </c>
      <c r="S935" t="s">
        <v>36</v>
      </c>
      <c r="T935" t="s">
        <v>114</v>
      </c>
      <c r="U935" t="s">
        <v>115</v>
      </c>
      <c r="V935" t="s">
        <v>39</v>
      </c>
      <c r="W935" t="s">
        <v>83</v>
      </c>
      <c r="X935" t="s">
        <v>97</v>
      </c>
      <c r="Y935" t="s">
        <v>56</v>
      </c>
      <c r="Z935" t="s">
        <v>223</v>
      </c>
      <c r="AA935" t="s">
        <v>68</v>
      </c>
      <c r="AB935" t="s">
        <v>44</v>
      </c>
    </row>
    <row r="936" spans="1:28" x14ac:dyDescent="0.25">
      <c r="A936" t="s">
        <v>2675</v>
      </c>
      <c r="B936" s="1">
        <v>45372</v>
      </c>
      <c r="C936" t="s">
        <v>824</v>
      </c>
      <c r="D936" t="s">
        <v>825</v>
      </c>
      <c r="E936">
        <v>25</v>
      </c>
      <c r="F936" t="s">
        <v>48</v>
      </c>
      <c r="G936" t="s">
        <v>387</v>
      </c>
      <c r="H936" t="s">
        <v>388</v>
      </c>
      <c r="I936" t="s">
        <v>74</v>
      </c>
      <c r="J936" t="s">
        <v>75</v>
      </c>
      <c r="K936">
        <v>1</v>
      </c>
      <c r="L936" s="2">
        <v>3200</v>
      </c>
      <c r="M936">
        <v>10</v>
      </c>
      <c r="N936" s="2">
        <v>3200</v>
      </c>
      <c r="O936" s="2">
        <v>320</v>
      </c>
      <c r="P936" s="2">
        <v>2880</v>
      </c>
      <c r="Q936" s="2">
        <v>2360.0100000000002</v>
      </c>
      <c r="R936" s="2">
        <v>519.99</v>
      </c>
      <c r="S936" t="s">
        <v>53</v>
      </c>
      <c r="T936" t="s">
        <v>136</v>
      </c>
      <c r="U936" t="s">
        <v>38</v>
      </c>
      <c r="V936" t="s">
        <v>39</v>
      </c>
      <c r="W936" t="s">
        <v>83</v>
      </c>
      <c r="X936" t="s">
        <v>41</v>
      </c>
      <c r="Y936" t="s">
        <v>56</v>
      </c>
      <c r="Z936" t="s">
        <v>223</v>
      </c>
      <c r="AA936" t="s">
        <v>44</v>
      </c>
      <c r="AB936" t="s">
        <v>68</v>
      </c>
    </row>
    <row r="937" spans="1:28" x14ac:dyDescent="0.25">
      <c r="A937" t="s">
        <v>2676</v>
      </c>
      <c r="B937" s="1">
        <v>45372</v>
      </c>
      <c r="C937" t="s">
        <v>2677</v>
      </c>
      <c r="D937" t="s">
        <v>2678</v>
      </c>
      <c r="E937">
        <v>31</v>
      </c>
      <c r="F937" t="s">
        <v>111</v>
      </c>
      <c r="G937" t="s">
        <v>101</v>
      </c>
      <c r="H937" t="s">
        <v>102</v>
      </c>
      <c r="I937" t="s">
        <v>103</v>
      </c>
      <c r="J937" t="s">
        <v>104</v>
      </c>
      <c r="K937">
        <v>4</v>
      </c>
      <c r="L937" s="2">
        <v>1800</v>
      </c>
      <c r="M937">
        <v>10</v>
      </c>
      <c r="N937" s="2">
        <v>7200</v>
      </c>
      <c r="O937" s="2">
        <v>720</v>
      </c>
      <c r="P937" s="2">
        <v>6480</v>
      </c>
      <c r="Q937" s="2">
        <v>4735.8900000000003</v>
      </c>
      <c r="R937" s="2">
        <v>1744.11</v>
      </c>
      <c r="S937" t="s">
        <v>53</v>
      </c>
      <c r="T937" t="s">
        <v>90</v>
      </c>
      <c r="U937" t="s">
        <v>91</v>
      </c>
      <c r="V937" t="s">
        <v>39</v>
      </c>
      <c r="W937" t="s">
        <v>66</v>
      </c>
      <c r="X937" t="s">
        <v>97</v>
      </c>
      <c r="Y937" t="s">
        <v>42</v>
      </c>
      <c r="Z937" t="s">
        <v>43</v>
      </c>
      <c r="AA937" t="s">
        <v>44</v>
      </c>
      <c r="AB937" t="s">
        <v>44</v>
      </c>
    </row>
    <row r="938" spans="1:28" x14ac:dyDescent="0.25">
      <c r="A938" t="s">
        <v>2679</v>
      </c>
      <c r="B938" s="1">
        <v>45372</v>
      </c>
      <c r="C938" t="s">
        <v>2680</v>
      </c>
      <c r="D938" t="s">
        <v>2681</v>
      </c>
      <c r="E938">
        <v>44</v>
      </c>
      <c r="F938" t="s">
        <v>31</v>
      </c>
      <c r="G938" t="s">
        <v>344</v>
      </c>
      <c r="H938" t="s">
        <v>345</v>
      </c>
      <c r="I938" t="s">
        <v>34</v>
      </c>
      <c r="J938" t="s">
        <v>121</v>
      </c>
      <c r="K938">
        <v>1</v>
      </c>
      <c r="L938" s="2">
        <v>1600</v>
      </c>
      <c r="M938">
        <v>30</v>
      </c>
      <c r="N938" s="2">
        <v>1600</v>
      </c>
      <c r="O938" s="2">
        <v>480</v>
      </c>
      <c r="P938" s="2">
        <v>1120</v>
      </c>
      <c r="Q938" s="2">
        <v>916.67</v>
      </c>
      <c r="R938" s="2">
        <v>203.33</v>
      </c>
      <c r="S938" t="s">
        <v>36</v>
      </c>
      <c r="T938" t="s">
        <v>105</v>
      </c>
      <c r="U938" t="s">
        <v>106</v>
      </c>
      <c r="V938" t="s">
        <v>39</v>
      </c>
      <c r="W938" t="s">
        <v>40</v>
      </c>
      <c r="X938" t="s">
        <v>67</v>
      </c>
      <c r="Y938" t="s">
        <v>56</v>
      </c>
      <c r="Z938" t="s">
        <v>43</v>
      </c>
      <c r="AA938" t="s">
        <v>44</v>
      </c>
      <c r="AB938" t="s">
        <v>44</v>
      </c>
    </row>
    <row r="939" spans="1:28" x14ac:dyDescent="0.25">
      <c r="A939" t="s">
        <v>2682</v>
      </c>
      <c r="B939" s="1">
        <v>45372</v>
      </c>
      <c r="C939" t="s">
        <v>2683</v>
      </c>
      <c r="D939" t="s">
        <v>2684</v>
      </c>
      <c r="E939">
        <v>57</v>
      </c>
      <c r="F939" t="s">
        <v>111</v>
      </c>
      <c r="G939" t="s">
        <v>387</v>
      </c>
      <c r="H939" t="s">
        <v>388</v>
      </c>
      <c r="I939" t="s">
        <v>74</v>
      </c>
      <c r="J939" t="s">
        <v>75</v>
      </c>
      <c r="K939">
        <v>3</v>
      </c>
      <c r="L939" s="2">
        <v>3200</v>
      </c>
      <c r="M939">
        <v>0</v>
      </c>
      <c r="N939" s="2">
        <v>9600</v>
      </c>
      <c r="O939" s="2">
        <v>0</v>
      </c>
      <c r="P939" s="2">
        <v>9600</v>
      </c>
      <c r="Q939" s="2">
        <v>5884.26</v>
      </c>
      <c r="R939" s="2">
        <v>3715.74</v>
      </c>
      <c r="S939" t="s">
        <v>53</v>
      </c>
      <c r="T939" t="s">
        <v>407</v>
      </c>
      <c r="U939" t="s">
        <v>408</v>
      </c>
      <c r="V939" t="s">
        <v>39</v>
      </c>
      <c r="W939" t="s">
        <v>83</v>
      </c>
      <c r="X939" t="s">
        <v>41</v>
      </c>
      <c r="Y939" t="s">
        <v>56</v>
      </c>
      <c r="Z939" t="s">
        <v>43</v>
      </c>
      <c r="AA939" t="s">
        <v>44</v>
      </c>
      <c r="AB939" t="s">
        <v>44</v>
      </c>
    </row>
    <row r="940" spans="1:28" x14ac:dyDescent="0.25">
      <c r="A940" t="s">
        <v>2685</v>
      </c>
      <c r="B940" s="1">
        <v>45372</v>
      </c>
      <c r="C940" t="s">
        <v>2686</v>
      </c>
      <c r="D940" t="s">
        <v>2687</v>
      </c>
      <c r="E940">
        <v>40</v>
      </c>
      <c r="F940" t="s">
        <v>111</v>
      </c>
      <c r="G940" t="s">
        <v>158</v>
      </c>
      <c r="H940" t="s">
        <v>159</v>
      </c>
      <c r="I940" t="s">
        <v>51</v>
      </c>
      <c r="J940" t="s">
        <v>52</v>
      </c>
      <c r="K940">
        <v>4</v>
      </c>
      <c r="L940" s="2">
        <v>650</v>
      </c>
      <c r="M940">
        <v>10</v>
      </c>
      <c r="N940" s="2">
        <v>2600</v>
      </c>
      <c r="O940" s="2">
        <v>260</v>
      </c>
      <c r="P940" s="2">
        <v>2340</v>
      </c>
      <c r="Q940" s="2">
        <v>1719.81</v>
      </c>
      <c r="R940" s="2">
        <v>620.19000000000005</v>
      </c>
      <c r="S940" t="s">
        <v>53</v>
      </c>
      <c r="T940" t="s">
        <v>114</v>
      </c>
      <c r="U940" t="s">
        <v>115</v>
      </c>
      <c r="V940" t="s">
        <v>39</v>
      </c>
      <c r="W940" t="s">
        <v>83</v>
      </c>
      <c r="X940" t="s">
        <v>97</v>
      </c>
      <c r="Y940" t="s">
        <v>56</v>
      </c>
      <c r="Z940" t="s">
        <v>144</v>
      </c>
      <c r="AA940" t="s">
        <v>44</v>
      </c>
      <c r="AB940" t="s">
        <v>44</v>
      </c>
    </row>
    <row r="941" spans="1:28" x14ac:dyDescent="0.25">
      <c r="A941" t="s">
        <v>2688</v>
      </c>
      <c r="B941" s="1">
        <v>45372</v>
      </c>
      <c r="C941" t="s">
        <v>2689</v>
      </c>
      <c r="D941" t="s">
        <v>2690</v>
      </c>
      <c r="E941">
        <v>28</v>
      </c>
      <c r="F941" t="s">
        <v>48</v>
      </c>
      <c r="G941" t="s">
        <v>387</v>
      </c>
      <c r="H941" t="s">
        <v>388</v>
      </c>
      <c r="I941" t="s">
        <v>74</v>
      </c>
      <c r="J941" t="s">
        <v>75</v>
      </c>
      <c r="K941">
        <v>2</v>
      </c>
      <c r="L941" s="2">
        <v>3200</v>
      </c>
      <c r="M941">
        <v>5</v>
      </c>
      <c r="N941" s="2">
        <v>6400</v>
      </c>
      <c r="O941" s="2">
        <v>320</v>
      </c>
      <c r="P941" s="2">
        <v>6080</v>
      </c>
      <c r="Q941" s="2">
        <v>4256.6499999999996</v>
      </c>
      <c r="R941" s="2">
        <v>1823.35</v>
      </c>
      <c r="S941" t="s">
        <v>53</v>
      </c>
      <c r="T941" t="s">
        <v>398</v>
      </c>
      <c r="U941" t="s">
        <v>399</v>
      </c>
      <c r="V941" t="s">
        <v>39</v>
      </c>
      <c r="W941" t="s">
        <v>137</v>
      </c>
      <c r="X941" t="s">
        <v>97</v>
      </c>
      <c r="Y941" t="s">
        <v>56</v>
      </c>
      <c r="Z941" t="s">
        <v>43</v>
      </c>
      <c r="AA941" t="s">
        <v>44</v>
      </c>
      <c r="AB941" t="s">
        <v>44</v>
      </c>
    </row>
    <row r="942" spans="1:28" x14ac:dyDescent="0.25">
      <c r="A942" t="s">
        <v>2691</v>
      </c>
      <c r="B942" s="1">
        <v>45372</v>
      </c>
      <c r="C942" t="s">
        <v>2692</v>
      </c>
      <c r="D942" t="s">
        <v>2693</v>
      </c>
      <c r="E942">
        <v>38</v>
      </c>
      <c r="F942" t="s">
        <v>48</v>
      </c>
      <c r="G942" t="s">
        <v>141</v>
      </c>
      <c r="H942" t="s">
        <v>142</v>
      </c>
      <c r="I942" t="s">
        <v>74</v>
      </c>
      <c r="J942" t="s">
        <v>143</v>
      </c>
      <c r="K942">
        <v>2</v>
      </c>
      <c r="L942" s="2">
        <v>900</v>
      </c>
      <c r="M942">
        <v>0</v>
      </c>
      <c r="N942" s="2">
        <v>1800</v>
      </c>
      <c r="O942" s="2">
        <v>0</v>
      </c>
      <c r="P942" s="2">
        <v>1800</v>
      </c>
      <c r="Q942" s="2">
        <v>1127.3499999999999</v>
      </c>
      <c r="R942" s="2">
        <v>672.65</v>
      </c>
      <c r="S942" t="s">
        <v>53</v>
      </c>
      <c r="T942" t="s">
        <v>153</v>
      </c>
      <c r="U942" t="s">
        <v>154</v>
      </c>
      <c r="V942" t="s">
        <v>39</v>
      </c>
      <c r="W942" t="s">
        <v>92</v>
      </c>
      <c r="X942" t="s">
        <v>97</v>
      </c>
      <c r="Y942" t="s">
        <v>84</v>
      </c>
      <c r="Z942" t="s">
        <v>43</v>
      </c>
      <c r="AA942" t="s">
        <v>44</v>
      </c>
      <c r="AB942" t="s">
        <v>44</v>
      </c>
    </row>
    <row r="943" spans="1:28" x14ac:dyDescent="0.25">
      <c r="A943" t="s">
        <v>2694</v>
      </c>
      <c r="B943" s="1">
        <v>45373</v>
      </c>
      <c r="C943" t="s">
        <v>2695</v>
      </c>
      <c r="D943" t="s">
        <v>2696</v>
      </c>
      <c r="E943">
        <v>28</v>
      </c>
      <c r="F943" t="s">
        <v>31</v>
      </c>
      <c r="G943" t="s">
        <v>32</v>
      </c>
      <c r="H943" t="s">
        <v>33</v>
      </c>
      <c r="I943" t="s">
        <v>34</v>
      </c>
      <c r="J943" t="s">
        <v>35</v>
      </c>
      <c r="K943">
        <v>2</v>
      </c>
      <c r="L943" s="2">
        <v>55000</v>
      </c>
      <c r="M943">
        <v>0</v>
      </c>
      <c r="N943" s="2">
        <v>110000</v>
      </c>
      <c r="O943" s="2">
        <v>0</v>
      </c>
      <c r="P943" s="2">
        <v>110000</v>
      </c>
      <c r="Q943" s="2">
        <v>77016.83</v>
      </c>
      <c r="R943" s="2">
        <v>32983.17</v>
      </c>
      <c r="S943" t="s">
        <v>53</v>
      </c>
      <c r="T943" t="s">
        <v>76</v>
      </c>
      <c r="U943" t="s">
        <v>77</v>
      </c>
      <c r="V943" t="s">
        <v>39</v>
      </c>
      <c r="W943" t="s">
        <v>124</v>
      </c>
      <c r="X943" t="s">
        <v>97</v>
      </c>
      <c r="Y943" t="s">
        <v>56</v>
      </c>
      <c r="Z943" t="s">
        <v>43</v>
      </c>
      <c r="AA943" t="s">
        <v>44</v>
      </c>
      <c r="AB943" t="s">
        <v>68</v>
      </c>
    </row>
    <row r="944" spans="1:28" x14ac:dyDescent="0.25">
      <c r="A944" t="s">
        <v>2697</v>
      </c>
      <c r="B944" s="1">
        <v>45373</v>
      </c>
      <c r="C944" t="s">
        <v>2698</v>
      </c>
      <c r="D944" t="s">
        <v>2699</v>
      </c>
      <c r="E944">
        <v>35</v>
      </c>
      <c r="F944" t="s">
        <v>48</v>
      </c>
      <c r="G944" t="s">
        <v>128</v>
      </c>
      <c r="H944" t="s">
        <v>129</v>
      </c>
      <c r="I944" t="s">
        <v>74</v>
      </c>
      <c r="J944" t="s">
        <v>130</v>
      </c>
      <c r="K944">
        <v>3</v>
      </c>
      <c r="L944" s="2">
        <v>1700</v>
      </c>
      <c r="M944">
        <v>15</v>
      </c>
      <c r="N944" s="2">
        <v>5100</v>
      </c>
      <c r="O944" s="2">
        <v>765</v>
      </c>
      <c r="P944" s="2">
        <v>4335</v>
      </c>
      <c r="Q944" s="2">
        <v>3200.19</v>
      </c>
      <c r="R944" s="2">
        <v>1134.81</v>
      </c>
      <c r="S944" t="s">
        <v>36</v>
      </c>
      <c r="T944" t="s">
        <v>263</v>
      </c>
      <c r="U944" t="s">
        <v>91</v>
      </c>
      <c r="V944" t="s">
        <v>39</v>
      </c>
      <c r="W944" t="s">
        <v>137</v>
      </c>
      <c r="X944" t="s">
        <v>97</v>
      </c>
      <c r="Y944" t="s">
        <v>56</v>
      </c>
      <c r="Z944" t="s">
        <v>43</v>
      </c>
      <c r="AA944" t="s">
        <v>44</v>
      </c>
      <c r="AB944" t="s">
        <v>44</v>
      </c>
    </row>
    <row r="945" spans="1:28" x14ac:dyDescent="0.25">
      <c r="A945" t="s">
        <v>2700</v>
      </c>
      <c r="B945" s="1">
        <v>45373</v>
      </c>
      <c r="C945" t="s">
        <v>2701</v>
      </c>
      <c r="D945" t="s">
        <v>2702</v>
      </c>
      <c r="E945">
        <v>37</v>
      </c>
      <c r="F945" t="s">
        <v>31</v>
      </c>
      <c r="G945" t="s">
        <v>88</v>
      </c>
      <c r="H945" t="s">
        <v>89</v>
      </c>
      <c r="I945" t="s">
        <v>62</v>
      </c>
      <c r="J945" t="s">
        <v>63</v>
      </c>
      <c r="K945">
        <v>2</v>
      </c>
      <c r="L945" s="2">
        <v>4200</v>
      </c>
      <c r="M945">
        <v>10</v>
      </c>
      <c r="N945" s="2">
        <v>8400</v>
      </c>
      <c r="O945" s="2">
        <v>840</v>
      </c>
      <c r="P945" s="2">
        <v>7560</v>
      </c>
      <c r="Q945" s="2">
        <v>5917.81</v>
      </c>
      <c r="R945" s="2">
        <v>1642.19</v>
      </c>
      <c r="S945" t="s">
        <v>53</v>
      </c>
      <c r="T945" t="s">
        <v>96</v>
      </c>
      <c r="U945" t="s">
        <v>96</v>
      </c>
      <c r="V945" t="s">
        <v>39</v>
      </c>
      <c r="W945" t="s">
        <v>83</v>
      </c>
      <c r="X945" t="s">
        <v>41</v>
      </c>
      <c r="Y945" t="s">
        <v>42</v>
      </c>
      <c r="Z945" t="s">
        <v>223</v>
      </c>
      <c r="AA945" t="s">
        <v>44</v>
      </c>
      <c r="AB945" t="s">
        <v>44</v>
      </c>
    </row>
    <row r="946" spans="1:28" x14ac:dyDescent="0.25">
      <c r="A946" t="s">
        <v>2703</v>
      </c>
      <c r="B946" s="1">
        <v>45373</v>
      </c>
      <c r="C946" t="s">
        <v>2704</v>
      </c>
      <c r="D946" t="s">
        <v>2705</v>
      </c>
      <c r="E946">
        <v>53</v>
      </c>
      <c r="F946" t="s">
        <v>31</v>
      </c>
      <c r="G946" t="s">
        <v>119</v>
      </c>
      <c r="H946" t="s">
        <v>120</v>
      </c>
      <c r="I946" t="s">
        <v>62</v>
      </c>
      <c r="J946" t="s">
        <v>121</v>
      </c>
      <c r="K946">
        <v>3</v>
      </c>
      <c r="L946" s="2">
        <v>4800</v>
      </c>
      <c r="M946">
        <v>5</v>
      </c>
      <c r="N946" s="2">
        <v>14400</v>
      </c>
      <c r="O946" s="2">
        <v>720</v>
      </c>
      <c r="P946" s="2">
        <v>13680</v>
      </c>
      <c r="Q946" s="2">
        <v>9570.67</v>
      </c>
      <c r="R946" s="2">
        <v>4109.33</v>
      </c>
      <c r="S946" t="s">
        <v>64</v>
      </c>
      <c r="T946" t="s">
        <v>96</v>
      </c>
      <c r="U946" t="s">
        <v>96</v>
      </c>
      <c r="V946" t="s">
        <v>39</v>
      </c>
      <c r="W946" t="s">
        <v>124</v>
      </c>
      <c r="X946" t="s">
        <v>67</v>
      </c>
      <c r="Y946" t="s">
        <v>56</v>
      </c>
      <c r="Z946" t="s">
        <v>43</v>
      </c>
      <c r="AA946" t="s">
        <v>44</v>
      </c>
      <c r="AB946" t="s">
        <v>44</v>
      </c>
    </row>
    <row r="947" spans="1:28" x14ac:dyDescent="0.25">
      <c r="A947" t="s">
        <v>2706</v>
      </c>
      <c r="B947" s="1">
        <v>45373</v>
      </c>
      <c r="C947" t="s">
        <v>2707</v>
      </c>
      <c r="D947" t="s">
        <v>2708</v>
      </c>
      <c r="E947">
        <v>57</v>
      </c>
      <c r="F947" t="s">
        <v>48</v>
      </c>
      <c r="G947" t="s">
        <v>212</v>
      </c>
      <c r="H947" t="s">
        <v>213</v>
      </c>
      <c r="I947" t="s">
        <v>51</v>
      </c>
      <c r="J947" t="s">
        <v>52</v>
      </c>
      <c r="K947">
        <v>5</v>
      </c>
      <c r="L947" s="2">
        <v>400</v>
      </c>
      <c r="M947">
        <v>0</v>
      </c>
      <c r="N947" s="2">
        <v>2000</v>
      </c>
      <c r="O947" s="2">
        <v>0</v>
      </c>
      <c r="P947" s="2">
        <v>2000</v>
      </c>
      <c r="Q947" s="2">
        <v>1309.8699999999999</v>
      </c>
      <c r="R947" s="2">
        <v>690.13</v>
      </c>
      <c r="S947" t="s">
        <v>64</v>
      </c>
      <c r="T947" t="s">
        <v>398</v>
      </c>
      <c r="U947" t="s">
        <v>399</v>
      </c>
      <c r="V947" t="s">
        <v>39</v>
      </c>
      <c r="W947" t="s">
        <v>92</v>
      </c>
      <c r="X947" t="s">
        <v>97</v>
      </c>
      <c r="Y947" t="s">
        <v>84</v>
      </c>
      <c r="Z947" t="s">
        <v>43</v>
      </c>
      <c r="AA947" t="s">
        <v>44</v>
      </c>
      <c r="AB947" t="s">
        <v>44</v>
      </c>
    </row>
    <row r="948" spans="1:28" x14ac:dyDescent="0.25">
      <c r="A948" t="s">
        <v>2709</v>
      </c>
      <c r="B948" s="1">
        <v>45373</v>
      </c>
      <c r="C948" t="s">
        <v>2710</v>
      </c>
      <c r="D948" t="s">
        <v>2711</v>
      </c>
      <c r="E948">
        <v>34</v>
      </c>
      <c r="F948" t="s">
        <v>111</v>
      </c>
      <c r="G948" t="s">
        <v>119</v>
      </c>
      <c r="H948" t="s">
        <v>120</v>
      </c>
      <c r="I948" t="s">
        <v>62</v>
      </c>
      <c r="J948" t="s">
        <v>121</v>
      </c>
      <c r="K948">
        <v>2</v>
      </c>
      <c r="L948" s="2">
        <v>4800</v>
      </c>
      <c r="M948">
        <v>10</v>
      </c>
      <c r="N948" s="2">
        <v>9600</v>
      </c>
      <c r="O948" s="2">
        <v>960</v>
      </c>
      <c r="P948" s="2">
        <v>8640</v>
      </c>
      <c r="Q948" s="2">
        <v>6471.92</v>
      </c>
      <c r="R948" s="2">
        <v>2168.08</v>
      </c>
      <c r="S948" t="s">
        <v>53</v>
      </c>
      <c r="T948" t="s">
        <v>54</v>
      </c>
      <c r="U948" t="s">
        <v>55</v>
      </c>
      <c r="V948" t="s">
        <v>39</v>
      </c>
      <c r="W948" t="s">
        <v>40</v>
      </c>
      <c r="X948" t="s">
        <v>41</v>
      </c>
      <c r="Y948" t="s">
        <v>42</v>
      </c>
      <c r="Z948" t="s">
        <v>43</v>
      </c>
      <c r="AA948" t="s">
        <v>44</v>
      </c>
      <c r="AB948" t="s">
        <v>44</v>
      </c>
    </row>
    <row r="949" spans="1:28" x14ac:dyDescent="0.25">
      <c r="A949" t="s">
        <v>2712</v>
      </c>
      <c r="B949" s="1">
        <v>45373</v>
      </c>
      <c r="C949" t="s">
        <v>1467</v>
      </c>
      <c r="D949" t="s">
        <v>1468</v>
      </c>
      <c r="E949">
        <v>35</v>
      </c>
      <c r="F949" t="s">
        <v>48</v>
      </c>
      <c r="G949" t="s">
        <v>202</v>
      </c>
      <c r="H949" t="s">
        <v>203</v>
      </c>
      <c r="I949" t="s">
        <v>103</v>
      </c>
      <c r="J949" t="s">
        <v>104</v>
      </c>
      <c r="K949">
        <v>4</v>
      </c>
      <c r="L949" s="2">
        <v>550</v>
      </c>
      <c r="M949">
        <v>10</v>
      </c>
      <c r="N949" s="2">
        <v>2200</v>
      </c>
      <c r="O949" s="2">
        <v>220</v>
      </c>
      <c r="P949" s="2">
        <v>1980</v>
      </c>
      <c r="Q949" s="2">
        <v>1416.02</v>
      </c>
      <c r="R949" s="2">
        <v>563.98</v>
      </c>
      <c r="S949" t="s">
        <v>36</v>
      </c>
      <c r="T949" t="s">
        <v>222</v>
      </c>
      <c r="U949" t="s">
        <v>38</v>
      </c>
      <c r="V949" t="s">
        <v>39</v>
      </c>
      <c r="W949" t="s">
        <v>124</v>
      </c>
      <c r="X949" t="s">
        <v>41</v>
      </c>
      <c r="Y949" t="s">
        <v>84</v>
      </c>
      <c r="Z949" t="s">
        <v>43</v>
      </c>
      <c r="AA949" t="s">
        <v>44</v>
      </c>
      <c r="AB949" t="s">
        <v>44</v>
      </c>
    </row>
    <row r="950" spans="1:28" x14ac:dyDescent="0.25">
      <c r="A950" t="s">
        <v>2713</v>
      </c>
      <c r="B950" s="1">
        <v>45373</v>
      </c>
      <c r="C950" t="s">
        <v>2677</v>
      </c>
      <c r="D950" t="s">
        <v>2678</v>
      </c>
      <c r="E950">
        <v>28</v>
      </c>
      <c r="F950" t="s">
        <v>111</v>
      </c>
      <c r="G950" t="s">
        <v>212</v>
      </c>
      <c r="H950" t="s">
        <v>213</v>
      </c>
      <c r="I950" t="s">
        <v>51</v>
      </c>
      <c r="J950" t="s">
        <v>52</v>
      </c>
      <c r="K950">
        <v>3</v>
      </c>
      <c r="L950" s="2">
        <v>400</v>
      </c>
      <c r="M950">
        <v>20</v>
      </c>
      <c r="N950" s="2">
        <v>1200</v>
      </c>
      <c r="O950" s="2">
        <v>240</v>
      </c>
      <c r="P950" s="2">
        <v>960</v>
      </c>
      <c r="Q950" s="2">
        <v>539.44000000000005</v>
      </c>
      <c r="R950" s="2">
        <v>420.56</v>
      </c>
      <c r="S950" t="s">
        <v>53</v>
      </c>
      <c r="T950" t="s">
        <v>290</v>
      </c>
      <c r="U950" t="s">
        <v>291</v>
      </c>
      <c r="V950" t="s">
        <v>39</v>
      </c>
      <c r="W950" t="s">
        <v>83</v>
      </c>
      <c r="X950" t="s">
        <v>67</v>
      </c>
      <c r="Y950" t="s">
        <v>56</v>
      </c>
      <c r="Z950" t="s">
        <v>43</v>
      </c>
      <c r="AA950" t="s">
        <v>44</v>
      </c>
      <c r="AB950" t="s">
        <v>44</v>
      </c>
    </row>
    <row r="951" spans="1:28" x14ac:dyDescent="0.25">
      <c r="A951" t="s">
        <v>2714</v>
      </c>
      <c r="B951" s="1">
        <v>45373</v>
      </c>
      <c r="C951" t="s">
        <v>2715</v>
      </c>
      <c r="D951" t="s">
        <v>2716</v>
      </c>
      <c r="E951">
        <v>19</v>
      </c>
      <c r="F951" t="s">
        <v>31</v>
      </c>
      <c r="G951" t="s">
        <v>197</v>
      </c>
      <c r="H951" t="s">
        <v>198</v>
      </c>
      <c r="I951" t="s">
        <v>74</v>
      </c>
      <c r="J951" t="s">
        <v>75</v>
      </c>
      <c r="K951">
        <v>3</v>
      </c>
      <c r="L951" s="2">
        <v>2600</v>
      </c>
      <c r="M951">
        <v>30</v>
      </c>
      <c r="N951" s="2">
        <v>7800</v>
      </c>
      <c r="O951" s="2">
        <v>2340</v>
      </c>
      <c r="P951" s="2">
        <v>5460</v>
      </c>
      <c r="Q951" s="2">
        <v>3831.31</v>
      </c>
      <c r="R951" s="2">
        <v>1628.69</v>
      </c>
      <c r="S951" t="s">
        <v>53</v>
      </c>
      <c r="T951" t="s">
        <v>407</v>
      </c>
      <c r="U951" t="s">
        <v>408</v>
      </c>
      <c r="V951" t="s">
        <v>39</v>
      </c>
      <c r="W951" t="s">
        <v>83</v>
      </c>
      <c r="X951" t="s">
        <v>97</v>
      </c>
      <c r="Y951" t="s">
        <v>42</v>
      </c>
      <c r="Z951" t="s">
        <v>43</v>
      </c>
      <c r="AA951" t="s">
        <v>44</v>
      </c>
      <c r="AB951" t="s">
        <v>44</v>
      </c>
    </row>
    <row r="952" spans="1:28" x14ac:dyDescent="0.25">
      <c r="A952" t="s">
        <v>2717</v>
      </c>
      <c r="B952" s="1">
        <v>45373</v>
      </c>
      <c r="C952" t="s">
        <v>1885</v>
      </c>
      <c r="D952" t="s">
        <v>1886</v>
      </c>
      <c r="E952">
        <v>41</v>
      </c>
      <c r="F952" t="s">
        <v>111</v>
      </c>
      <c r="G952" t="s">
        <v>217</v>
      </c>
      <c r="H952" t="s">
        <v>218</v>
      </c>
      <c r="I952" t="s">
        <v>34</v>
      </c>
      <c r="J952" t="s">
        <v>130</v>
      </c>
      <c r="K952">
        <v>2</v>
      </c>
      <c r="L952" s="2">
        <v>28000</v>
      </c>
      <c r="M952">
        <v>10</v>
      </c>
      <c r="N952" s="2">
        <v>56000</v>
      </c>
      <c r="O952" s="2">
        <v>5600</v>
      </c>
      <c r="P952" s="2">
        <v>50400</v>
      </c>
      <c r="Q952" s="2">
        <v>30998.639999999999</v>
      </c>
      <c r="R952" s="2">
        <v>19401.36</v>
      </c>
      <c r="S952" t="s">
        <v>53</v>
      </c>
      <c r="T952" t="s">
        <v>105</v>
      </c>
      <c r="U952" t="s">
        <v>106</v>
      </c>
      <c r="V952" t="s">
        <v>39</v>
      </c>
      <c r="W952" t="s">
        <v>83</v>
      </c>
      <c r="X952" t="s">
        <v>97</v>
      </c>
      <c r="Y952" t="s">
        <v>56</v>
      </c>
      <c r="Z952" t="s">
        <v>43</v>
      </c>
      <c r="AA952" t="s">
        <v>44</v>
      </c>
      <c r="AB952" t="s">
        <v>44</v>
      </c>
    </row>
    <row r="953" spans="1:28" x14ac:dyDescent="0.25">
      <c r="A953" t="s">
        <v>2718</v>
      </c>
      <c r="B953" s="1">
        <v>45374</v>
      </c>
      <c r="C953" t="s">
        <v>2719</v>
      </c>
      <c r="D953" t="s">
        <v>2720</v>
      </c>
      <c r="E953">
        <v>38</v>
      </c>
      <c r="F953" t="s">
        <v>31</v>
      </c>
      <c r="G953" t="s">
        <v>141</v>
      </c>
      <c r="H953" t="s">
        <v>142</v>
      </c>
      <c r="I953" t="s">
        <v>74</v>
      </c>
      <c r="J953" t="s">
        <v>143</v>
      </c>
      <c r="K953">
        <v>6</v>
      </c>
      <c r="L953" s="2">
        <v>900</v>
      </c>
      <c r="M953">
        <v>20</v>
      </c>
      <c r="N953" s="2">
        <v>5400</v>
      </c>
      <c r="O953" s="2">
        <v>1080</v>
      </c>
      <c r="P953" s="2">
        <v>4320</v>
      </c>
      <c r="Q953" s="2">
        <v>2726.86</v>
      </c>
      <c r="R953" s="2">
        <v>1593.14</v>
      </c>
      <c r="S953" t="s">
        <v>53</v>
      </c>
      <c r="T953" t="s">
        <v>76</v>
      </c>
      <c r="U953" t="s">
        <v>77</v>
      </c>
      <c r="V953" t="s">
        <v>39</v>
      </c>
      <c r="W953" t="s">
        <v>66</v>
      </c>
      <c r="X953" t="s">
        <v>41</v>
      </c>
      <c r="Y953" t="s">
        <v>56</v>
      </c>
      <c r="Z953" t="s">
        <v>43</v>
      </c>
      <c r="AA953" t="s">
        <v>44</v>
      </c>
      <c r="AB953" t="s">
        <v>44</v>
      </c>
    </row>
    <row r="954" spans="1:28" x14ac:dyDescent="0.25">
      <c r="A954" t="s">
        <v>2721</v>
      </c>
      <c r="B954" s="1">
        <v>45374</v>
      </c>
      <c r="C954" t="s">
        <v>2722</v>
      </c>
      <c r="D954" t="s">
        <v>2723</v>
      </c>
      <c r="E954">
        <v>36</v>
      </c>
      <c r="F954" t="s">
        <v>31</v>
      </c>
      <c r="G954" t="s">
        <v>101</v>
      </c>
      <c r="H954" t="s">
        <v>102</v>
      </c>
      <c r="I954" t="s">
        <v>103</v>
      </c>
      <c r="J954" t="s">
        <v>104</v>
      </c>
      <c r="K954">
        <v>1</v>
      </c>
      <c r="L954" s="2">
        <v>1800</v>
      </c>
      <c r="M954">
        <v>10</v>
      </c>
      <c r="N954" s="2">
        <v>1800</v>
      </c>
      <c r="O954" s="2">
        <v>180</v>
      </c>
      <c r="P954" s="2">
        <v>1620</v>
      </c>
      <c r="Q954" s="2">
        <v>1227.04</v>
      </c>
      <c r="R954" s="2">
        <v>392.96</v>
      </c>
      <c r="S954" t="s">
        <v>53</v>
      </c>
      <c r="T954" t="s">
        <v>263</v>
      </c>
      <c r="U954" t="s">
        <v>91</v>
      </c>
      <c r="V954" t="s">
        <v>39</v>
      </c>
      <c r="W954" t="s">
        <v>66</v>
      </c>
      <c r="X954" t="s">
        <v>97</v>
      </c>
      <c r="Y954" t="s">
        <v>56</v>
      </c>
      <c r="Z954" t="s">
        <v>223</v>
      </c>
      <c r="AA954" t="s">
        <v>44</v>
      </c>
      <c r="AB954" t="s">
        <v>44</v>
      </c>
    </row>
    <row r="955" spans="1:28" x14ac:dyDescent="0.25">
      <c r="A955" t="s">
        <v>2724</v>
      </c>
      <c r="B955" s="1">
        <v>45374</v>
      </c>
      <c r="C955" t="s">
        <v>2725</v>
      </c>
      <c r="D955" t="s">
        <v>2726</v>
      </c>
      <c r="E955">
        <v>43</v>
      </c>
      <c r="F955" t="s">
        <v>31</v>
      </c>
      <c r="G955" t="s">
        <v>134</v>
      </c>
      <c r="H955" t="s">
        <v>135</v>
      </c>
      <c r="I955" t="s">
        <v>62</v>
      </c>
      <c r="J955" t="s">
        <v>130</v>
      </c>
      <c r="K955">
        <v>1</v>
      </c>
      <c r="L955" s="2">
        <v>8500</v>
      </c>
      <c r="M955">
        <v>5</v>
      </c>
      <c r="N955" s="2">
        <v>8500</v>
      </c>
      <c r="O955" s="2">
        <v>425</v>
      </c>
      <c r="P955" s="2">
        <v>8075</v>
      </c>
      <c r="Q955" s="2">
        <v>5896.25</v>
      </c>
      <c r="R955" s="2">
        <v>2178.75</v>
      </c>
      <c r="S955" t="s">
        <v>53</v>
      </c>
      <c r="T955" t="s">
        <v>398</v>
      </c>
      <c r="U955" t="s">
        <v>399</v>
      </c>
      <c r="V955" t="s">
        <v>39</v>
      </c>
      <c r="W955" t="s">
        <v>83</v>
      </c>
      <c r="X955" t="s">
        <v>67</v>
      </c>
      <c r="Y955" t="s">
        <v>84</v>
      </c>
      <c r="Z955" t="s">
        <v>43</v>
      </c>
      <c r="AA955" t="s">
        <v>44</v>
      </c>
      <c r="AB955" t="s">
        <v>44</v>
      </c>
    </row>
    <row r="956" spans="1:28" x14ac:dyDescent="0.25">
      <c r="A956" t="s">
        <v>2727</v>
      </c>
      <c r="B956" s="1">
        <v>45374</v>
      </c>
      <c r="C956" t="s">
        <v>2086</v>
      </c>
      <c r="D956" t="s">
        <v>2087</v>
      </c>
      <c r="E956">
        <v>35</v>
      </c>
      <c r="F956" t="s">
        <v>111</v>
      </c>
      <c r="G956" t="s">
        <v>202</v>
      </c>
      <c r="H956" t="s">
        <v>203</v>
      </c>
      <c r="I956" t="s">
        <v>103</v>
      </c>
      <c r="J956" t="s">
        <v>104</v>
      </c>
      <c r="K956">
        <v>5</v>
      </c>
      <c r="L956" s="2">
        <v>550</v>
      </c>
      <c r="M956">
        <v>30</v>
      </c>
      <c r="N956" s="2">
        <v>2750</v>
      </c>
      <c r="O956" s="2">
        <v>825</v>
      </c>
      <c r="P956" s="2">
        <v>1925</v>
      </c>
      <c r="Q956" s="2">
        <v>1261.49</v>
      </c>
      <c r="R956" s="2">
        <v>663.51</v>
      </c>
      <c r="S956" t="s">
        <v>36</v>
      </c>
      <c r="T956" t="s">
        <v>90</v>
      </c>
      <c r="U956" t="s">
        <v>91</v>
      </c>
      <c r="V956" t="s">
        <v>39</v>
      </c>
      <c r="W956" t="s">
        <v>66</v>
      </c>
      <c r="X956" t="s">
        <v>97</v>
      </c>
      <c r="Y956" t="s">
        <v>56</v>
      </c>
      <c r="Z956" t="s">
        <v>43</v>
      </c>
      <c r="AA956" t="s">
        <v>44</v>
      </c>
      <c r="AB956" t="s">
        <v>44</v>
      </c>
    </row>
    <row r="957" spans="1:28" x14ac:dyDescent="0.25">
      <c r="A957" t="s">
        <v>2728</v>
      </c>
      <c r="B957" s="1">
        <v>45374</v>
      </c>
      <c r="C957" t="s">
        <v>2729</v>
      </c>
      <c r="D957" t="s">
        <v>2730</v>
      </c>
      <c r="E957">
        <v>47</v>
      </c>
      <c r="F957" t="s">
        <v>48</v>
      </c>
      <c r="G957" t="s">
        <v>141</v>
      </c>
      <c r="H957" t="s">
        <v>142</v>
      </c>
      <c r="I957" t="s">
        <v>74</v>
      </c>
      <c r="J957" t="s">
        <v>143</v>
      </c>
      <c r="K957">
        <v>1</v>
      </c>
      <c r="L957" s="2">
        <v>900</v>
      </c>
      <c r="M957">
        <v>5</v>
      </c>
      <c r="N957" s="2">
        <v>900</v>
      </c>
      <c r="O957" s="2">
        <v>45</v>
      </c>
      <c r="P957" s="2">
        <v>855</v>
      </c>
      <c r="Q957" s="2">
        <v>638.33000000000004</v>
      </c>
      <c r="R957" s="2">
        <v>216.67</v>
      </c>
      <c r="S957" t="s">
        <v>53</v>
      </c>
      <c r="T957" t="s">
        <v>96</v>
      </c>
      <c r="U957" t="s">
        <v>96</v>
      </c>
      <c r="V957" t="s">
        <v>39</v>
      </c>
      <c r="W957" t="s">
        <v>137</v>
      </c>
      <c r="X957" t="s">
        <v>41</v>
      </c>
      <c r="Y957" t="s">
        <v>56</v>
      </c>
      <c r="Z957" t="s">
        <v>43</v>
      </c>
      <c r="AA957" t="s">
        <v>68</v>
      </c>
      <c r="AB957" t="s">
        <v>44</v>
      </c>
    </row>
    <row r="958" spans="1:28" x14ac:dyDescent="0.25">
      <c r="A958" t="s">
        <v>2731</v>
      </c>
      <c r="B958" s="1">
        <v>45374</v>
      </c>
      <c r="C958" t="s">
        <v>2732</v>
      </c>
      <c r="D958" t="s">
        <v>2733</v>
      </c>
      <c r="E958">
        <v>22</v>
      </c>
      <c r="F958" t="s">
        <v>48</v>
      </c>
      <c r="G958" t="s">
        <v>60</v>
      </c>
      <c r="H958" t="s">
        <v>61</v>
      </c>
      <c r="I958" t="s">
        <v>62</v>
      </c>
      <c r="J958" t="s">
        <v>63</v>
      </c>
      <c r="K958">
        <v>6</v>
      </c>
      <c r="L958" s="2">
        <v>3500</v>
      </c>
      <c r="M958">
        <v>15</v>
      </c>
      <c r="N958" s="2">
        <v>21000</v>
      </c>
      <c r="O958" s="2">
        <v>3150</v>
      </c>
      <c r="P958" s="2">
        <v>17850</v>
      </c>
      <c r="Q958" s="2">
        <v>10090.200000000001</v>
      </c>
      <c r="R958" s="2">
        <v>7759.8</v>
      </c>
      <c r="S958" t="s">
        <v>53</v>
      </c>
      <c r="T958" t="s">
        <v>263</v>
      </c>
      <c r="U958" t="s">
        <v>91</v>
      </c>
      <c r="V958" t="s">
        <v>39</v>
      </c>
      <c r="W958" t="s">
        <v>124</v>
      </c>
      <c r="X958" t="s">
        <v>41</v>
      </c>
      <c r="Y958" t="s">
        <v>56</v>
      </c>
      <c r="Z958" t="s">
        <v>43</v>
      </c>
      <c r="AA958" t="s">
        <v>44</v>
      </c>
      <c r="AB958" t="s">
        <v>44</v>
      </c>
    </row>
    <row r="959" spans="1:28" x14ac:dyDescent="0.25">
      <c r="A959" t="s">
        <v>2734</v>
      </c>
      <c r="B959" s="1">
        <v>45374</v>
      </c>
      <c r="C959" t="s">
        <v>2735</v>
      </c>
      <c r="D959" t="s">
        <v>2736</v>
      </c>
      <c r="E959">
        <v>39</v>
      </c>
      <c r="F959" t="s">
        <v>31</v>
      </c>
      <c r="G959" t="s">
        <v>227</v>
      </c>
      <c r="H959" t="s">
        <v>228</v>
      </c>
      <c r="I959" t="s">
        <v>74</v>
      </c>
      <c r="J959" t="s">
        <v>75</v>
      </c>
      <c r="K959">
        <v>2</v>
      </c>
      <c r="L959" s="2">
        <v>1400</v>
      </c>
      <c r="M959">
        <v>5</v>
      </c>
      <c r="N959" s="2">
        <v>2800</v>
      </c>
      <c r="O959" s="2">
        <v>140</v>
      </c>
      <c r="P959" s="2">
        <v>2660</v>
      </c>
      <c r="Q959" s="2">
        <v>1670.21</v>
      </c>
      <c r="R959" s="2">
        <v>989.79</v>
      </c>
      <c r="S959" t="s">
        <v>53</v>
      </c>
      <c r="T959" t="s">
        <v>114</v>
      </c>
      <c r="U959" t="s">
        <v>115</v>
      </c>
      <c r="V959" t="s">
        <v>39</v>
      </c>
      <c r="W959" t="s">
        <v>83</v>
      </c>
      <c r="X959" t="s">
        <v>97</v>
      </c>
      <c r="Y959" t="s">
        <v>42</v>
      </c>
      <c r="Z959" t="s">
        <v>107</v>
      </c>
      <c r="AA959" t="s">
        <v>44</v>
      </c>
      <c r="AB959" t="s">
        <v>44</v>
      </c>
    </row>
    <row r="960" spans="1:28" x14ac:dyDescent="0.25">
      <c r="A960" t="s">
        <v>2737</v>
      </c>
      <c r="B960" s="1">
        <v>45374</v>
      </c>
      <c r="C960" t="s">
        <v>2738</v>
      </c>
      <c r="D960" t="s">
        <v>2739</v>
      </c>
      <c r="E960">
        <v>26</v>
      </c>
      <c r="F960" t="s">
        <v>48</v>
      </c>
      <c r="G960" t="s">
        <v>344</v>
      </c>
      <c r="H960" t="s">
        <v>345</v>
      </c>
      <c r="I960" t="s">
        <v>34</v>
      </c>
      <c r="J960" t="s">
        <v>121</v>
      </c>
      <c r="K960">
        <v>1</v>
      </c>
      <c r="L960" s="2">
        <v>1600</v>
      </c>
      <c r="M960">
        <v>5</v>
      </c>
      <c r="N960" s="2">
        <v>1600</v>
      </c>
      <c r="O960" s="2">
        <v>80</v>
      </c>
      <c r="P960" s="2">
        <v>1520</v>
      </c>
      <c r="Q960" s="2">
        <v>1096.01</v>
      </c>
      <c r="R960" s="2">
        <v>423.99</v>
      </c>
      <c r="S960" t="s">
        <v>36</v>
      </c>
      <c r="T960" t="s">
        <v>136</v>
      </c>
      <c r="U960" t="s">
        <v>38</v>
      </c>
      <c r="V960" t="s">
        <v>39</v>
      </c>
      <c r="W960" t="s">
        <v>66</v>
      </c>
      <c r="X960" t="s">
        <v>41</v>
      </c>
      <c r="Y960" t="s">
        <v>56</v>
      </c>
      <c r="Z960" t="s">
        <v>43</v>
      </c>
      <c r="AA960" t="s">
        <v>68</v>
      </c>
      <c r="AB960" t="s">
        <v>44</v>
      </c>
    </row>
    <row r="961" spans="1:28" x14ac:dyDescent="0.25">
      <c r="A961" t="s">
        <v>2740</v>
      </c>
      <c r="B961" s="1">
        <v>45375</v>
      </c>
      <c r="C961" t="s">
        <v>2741</v>
      </c>
      <c r="D961" t="s">
        <v>2742</v>
      </c>
      <c r="E961">
        <v>56</v>
      </c>
      <c r="F961" t="s">
        <v>31</v>
      </c>
      <c r="G961" t="s">
        <v>128</v>
      </c>
      <c r="H961" t="s">
        <v>129</v>
      </c>
      <c r="I961" t="s">
        <v>74</v>
      </c>
      <c r="J961" t="s">
        <v>130</v>
      </c>
      <c r="K961">
        <v>6</v>
      </c>
      <c r="L961" s="2">
        <v>1700</v>
      </c>
      <c r="M961">
        <v>5</v>
      </c>
      <c r="N961" s="2">
        <v>10200</v>
      </c>
      <c r="O961" s="2">
        <v>510</v>
      </c>
      <c r="P961" s="2">
        <v>9690</v>
      </c>
      <c r="Q961" s="2">
        <v>6692.54</v>
      </c>
      <c r="R961" s="2">
        <v>2997.46</v>
      </c>
      <c r="S961" t="s">
        <v>64</v>
      </c>
      <c r="T961" t="s">
        <v>114</v>
      </c>
      <c r="U961" t="s">
        <v>115</v>
      </c>
      <c r="V961" t="s">
        <v>39</v>
      </c>
      <c r="W961" t="s">
        <v>83</v>
      </c>
      <c r="X961" t="s">
        <v>41</v>
      </c>
      <c r="Y961" t="s">
        <v>56</v>
      </c>
      <c r="Z961" t="s">
        <v>43</v>
      </c>
      <c r="AA961" t="s">
        <v>44</v>
      </c>
      <c r="AB961" t="s">
        <v>44</v>
      </c>
    </row>
    <row r="962" spans="1:28" x14ac:dyDescent="0.25">
      <c r="A962" t="s">
        <v>2743</v>
      </c>
      <c r="B962" s="1">
        <v>45375</v>
      </c>
      <c r="C962" t="s">
        <v>1636</v>
      </c>
      <c r="D962" t="s">
        <v>1637</v>
      </c>
      <c r="E962">
        <v>60</v>
      </c>
      <c r="F962" t="s">
        <v>48</v>
      </c>
      <c r="G962" t="s">
        <v>217</v>
      </c>
      <c r="H962" t="s">
        <v>218</v>
      </c>
      <c r="I962" t="s">
        <v>34</v>
      </c>
      <c r="J962" t="s">
        <v>130</v>
      </c>
      <c r="K962">
        <v>1</v>
      </c>
      <c r="L962" s="2">
        <v>28000</v>
      </c>
      <c r="M962">
        <v>0</v>
      </c>
      <c r="N962" s="2">
        <v>28000</v>
      </c>
      <c r="O962" s="2">
        <v>0</v>
      </c>
      <c r="P962" s="2">
        <v>28000</v>
      </c>
      <c r="Q962" s="2">
        <v>19630.849999999999</v>
      </c>
      <c r="R962" s="2">
        <v>8369.15</v>
      </c>
      <c r="S962" t="s">
        <v>64</v>
      </c>
      <c r="T962" t="s">
        <v>122</v>
      </c>
      <c r="U962" t="s">
        <v>123</v>
      </c>
      <c r="V962" t="s">
        <v>39</v>
      </c>
      <c r="W962" t="s">
        <v>92</v>
      </c>
      <c r="X962" t="s">
        <v>41</v>
      </c>
      <c r="Y962" t="s">
        <v>56</v>
      </c>
      <c r="Z962" t="s">
        <v>43</v>
      </c>
      <c r="AA962" t="s">
        <v>44</v>
      </c>
      <c r="AB962" t="s">
        <v>44</v>
      </c>
    </row>
    <row r="963" spans="1:28" x14ac:dyDescent="0.25">
      <c r="A963" t="s">
        <v>2744</v>
      </c>
      <c r="B963" s="1">
        <v>45375</v>
      </c>
      <c r="C963" t="s">
        <v>2745</v>
      </c>
      <c r="D963" t="s">
        <v>2746</v>
      </c>
      <c r="E963">
        <v>22</v>
      </c>
      <c r="F963" t="s">
        <v>48</v>
      </c>
      <c r="G963" t="s">
        <v>88</v>
      </c>
      <c r="H963" t="s">
        <v>89</v>
      </c>
      <c r="I963" t="s">
        <v>62</v>
      </c>
      <c r="J963" t="s">
        <v>63</v>
      </c>
      <c r="K963">
        <v>1</v>
      </c>
      <c r="L963" s="2">
        <v>4200</v>
      </c>
      <c r="M963">
        <v>20</v>
      </c>
      <c r="N963" s="2">
        <v>4200</v>
      </c>
      <c r="O963" s="2">
        <v>840</v>
      </c>
      <c r="P963" s="2">
        <v>3360</v>
      </c>
      <c r="Q963" s="2">
        <v>2136.37</v>
      </c>
      <c r="R963" s="2">
        <v>1223.6300000000001</v>
      </c>
      <c r="S963" t="s">
        <v>53</v>
      </c>
      <c r="T963" t="s">
        <v>114</v>
      </c>
      <c r="U963" t="s">
        <v>115</v>
      </c>
      <c r="V963" t="s">
        <v>39</v>
      </c>
      <c r="W963" t="s">
        <v>137</v>
      </c>
      <c r="X963" t="s">
        <v>41</v>
      </c>
      <c r="Y963" t="s">
        <v>84</v>
      </c>
      <c r="Z963" t="s">
        <v>43</v>
      </c>
      <c r="AA963" t="s">
        <v>44</v>
      </c>
      <c r="AB963" t="s">
        <v>44</v>
      </c>
    </row>
    <row r="964" spans="1:28" x14ac:dyDescent="0.25">
      <c r="A964" t="s">
        <v>2747</v>
      </c>
      <c r="B964" s="1">
        <v>45375</v>
      </c>
      <c r="C964" t="s">
        <v>29</v>
      </c>
      <c r="D964" t="s">
        <v>30</v>
      </c>
      <c r="E964">
        <v>35</v>
      </c>
      <c r="F964" t="s">
        <v>31</v>
      </c>
      <c r="G964" t="s">
        <v>217</v>
      </c>
      <c r="H964" t="s">
        <v>218</v>
      </c>
      <c r="I964" t="s">
        <v>34</v>
      </c>
      <c r="J964" t="s">
        <v>130</v>
      </c>
      <c r="K964">
        <v>3</v>
      </c>
      <c r="L964" s="2">
        <v>28000</v>
      </c>
      <c r="M964">
        <v>20</v>
      </c>
      <c r="N964" s="2">
        <v>84000</v>
      </c>
      <c r="O964" s="2">
        <v>16800</v>
      </c>
      <c r="P964" s="2">
        <v>67200</v>
      </c>
      <c r="Q964" s="2">
        <v>53897.84</v>
      </c>
      <c r="R964" s="2">
        <v>13302.16</v>
      </c>
      <c r="S964" t="s">
        <v>53</v>
      </c>
      <c r="T964" t="s">
        <v>178</v>
      </c>
      <c r="U964" t="s">
        <v>154</v>
      </c>
      <c r="V964" t="s">
        <v>39</v>
      </c>
      <c r="W964" t="s">
        <v>83</v>
      </c>
      <c r="X964" t="s">
        <v>97</v>
      </c>
      <c r="Y964" t="s">
        <v>42</v>
      </c>
      <c r="Z964" t="s">
        <v>43</v>
      </c>
      <c r="AA964" t="s">
        <v>44</v>
      </c>
      <c r="AB964" t="s">
        <v>44</v>
      </c>
    </row>
    <row r="965" spans="1:28" x14ac:dyDescent="0.25">
      <c r="A965" t="s">
        <v>2748</v>
      </c>
      <c r="B965" s="1">
        <v>45375</v>
      </c>
      <c r="C965" t="s">
        <v>758</v>
      </c>
      <c r="D965" t="s">
        <v>759</v>
      </c>
      <c r="E965">
        <v>57</v>
      </c>
      <c r="F965" t="s">
        <v>48</v>
      </c>
      <c r="G965" t="s">
        <v>112</v>
      </c>
      <c r="H965" t="s">
        <v>113</v>
      </c>
      <c r="I965" t="s">
        <v>103</v>
      </c>
      <c r="J965" t="s">
        <v>104</v>
      </c>
      <c r="K965">
        <v>2</v>
      </c>
      <c r="L965" s="2">
        <v>650</v>
      </c>
      <c r="M965">
        <v>0</v>
      </c>
      <c r="N965" s="2">
        <v>1300</v>
      </c>
      <c r="O965" s="2">
        <v>0</v>
      </c>
      <c r="P965" s="2">
        <v>1300</v>
      </c>
      <c r="Q965" s="2">
        <v>906.36</v>
      </c>
      <c r="R965" s="2">
        <v>393.64</v>
      </c>
      <c r="S965" t="s">
        <v>53</v>
      </c>
      <c r="T965" t="s">
        <v>407</v>
      </c>
      <c r="U965" t="s">
        <v>408</v>
      </c>
      <c r="V965" t="s">
        <v>39</v>
      </c>
      <c r="W965" t="s">
        <v>40</v>
      </c>
      <c r="X965" t="s">
        <v>97</v>
      </c>
      <c r="Y965" t="s">
        <v>42</v>
      </c>
      <c r="Z965" t="s">
        <v>43</v>
      </c>
      <c r="AA965" t="s">
        <v>44</v>
      </c>
      <c r="AB965" t="s">
        <v>44</v>
      </c>
    </row>
    <row r="966" spans="1:28" x14ac:dyDescent="0.25">
      <c r="A966" t="s">
        <v>2749</v>
      </c>
      <c r="B966" s="1">
        <v>45375</v>
      </c>
      <c r="C966" t="s">
        <v>2750</v>
      </c>
      <c r="D966" t="s">
        <v>2751</v>
      </c>
      <c r="E966">
        <v>35</v>
      </c>
      <c r="F966" t="s">
        <v>48</v>
      </c>
      <c r="G966" t="s">
        <v>387</v>
      </c>
      <c r="H966" t="s">
        <v>388</v>
      </c>
      <c r="I966" t="s">
        <v>74</v>
      </c>
      <c r="J966" t="s">
        <v>75</v>
      </c>
      <c r="K966">
        <v>5</v>
      </c>
      <c r="L966" s="2">
        <v>3200</v>
      </c>
      <c r="M966">
        <v>15</v>
      </c>
      <c r="N966" s="2">
        <v>16000</v>
      </c>
      <c r="O966" s="2">
        <v>2400</v>
      </c>
      <c r="P966" s="2">
        <v>13600</v>
      </c>
      <c r="Q966" s="2">
        <v>10518.12</v>
      </c>
      <c r="R966" s="2">
        <v>3081.88</v>
      </c>
      <c r="S966" t="s">
        <v>53</v>
      </c>
      <c r="T966" t="s">
        <v>76</v>
      </c>
      <c r="U966" t="s">
        <v>77</v>
      </c>
      <c r="V966" t="s">
        <v>39</v>
      </c>
      <c r="W966" t="s">
        <v>40</v>
      </c>
      <c r="X966" t="s">
        <v>41</v>
      </c>
      <c r="Y966" t="s">
        <v>42</v>
      </c>
      <c r="Z966" t="s">
        <v>43</v>
      </c>
      <c r="AA966" t="s">
        <v>68</v>
      </c>
      <c r="AB966" t="s">
        <v>44</v>
      </c>
    </row>
    <row r="967" spans="1:28" x14ac:dyDescent="0.25">
      <c r="A967" t="s">
        <v>2752</v>
      </c>
      <c r="B967" s="1">
        <v>45375</v>
      </c>
      <c r="C967" t="s">
        <v>2753</v>
      </c>
      <c r="D967" t="s">
        <v>2754</v>
      </c>
      <c r="E967">
        <v>49</v>
      </c>
      <c r="F967" t="s">
        <v>111</v>
      </c>
      <c r="G967" t="s">
        <v>32</v>
      </c>
      <c r="H967" t="s">
        <v>33</v>
      </c>
      <c r="I967" t="s">
        <v>34</v>
      </c>
      <c r="J967" t="s">
        <v>35</v>
      </c>
      <c r="K967">
        <v>1</v>
      </c>
      <c r="L967" s="2">
        <v>55000</v>
      </c>
      <c r="M967">
        <v>20</v>
      </c>
      <c r="N967" s="2">
        <v>55000</v>
      </c>
      <c r="O967" s="2">
        <v>11000</v>
      </c>
      <c r="P967" s="2">
        <v>44000</v>
      </c>
      <c r="Q967" s="2">
        <v>32421.18</v>
      </c>
      <c r="R967" s="2">
        <v>11578.82</v>
      </c>
      <c r="S967" t="s">
        <v>53</v>
      </c>
      <c r="T967" t="s">
        <v>398</v>
      </c>
      <c r="U967" t="s">
        <v>399</v>
      </c>
      <c r="V967" t="s">
        <v>39</v>
      </c>
      <c r="W967" t="s">
        <v>124</v>
      </c>
      <c r="X967" t="s">
        <v>67</v>
      </c>
      <c r="Y967" t="s">
        <v>56</v>
      </c>
      <c r="Z967" t="s">
        <v>43</v>
      </c>
      <c r="AA967" t="s">
        <v>44</v>
      </c>
      <c r="AB967" t="s">
        <v>44</v>
      </c>
    </row>
    <row r="968" spans="1:28" x14ac:dyDescent="0.25">
      <c r="A968" t="s">
        <v>2755</v>
      </c>
      <c r="B968" s="1">
        <v>45375</v>
      </c>
      <c r="C968" t="s">
        <v>307</v>
      </c>
      <c r="D968" t="s">
        <v>308</v>
      </c>
      <c r="E968">
        <v>46</v>
      </c>
      <c r="F968" t="s">
        <v>48</v>
      </c>
      <c r="G968" t="s">
        <v>72</v>
      </c>
      <c r="H968" t="s">
        <v>73</v>
      </c>
      <c r="I968" t="s">
        <v>74</v>
      </c>
      <c r="J968" t="s">
        <v>75</v>
      </c>
      <c r="K968">
        <v>1</v>
      </c>
      <c r="L968" s="2">
        <v>2200</v>
      </c>
      <c r="M968">
        <v>15</v>
      </c>
      <c r="N968" s="2">
        <v>2200</v>
      </c>
      <c r="O968" s="2">
        <v>330</v>
      </c>
      <c r="P968" s="2">
        <v>1870</v>
      </c>
      <c r="Q968" s="2">
        <v>1249.72</v>
      </c>
      <c r="R968" s="2">
        <v>620.28</v>
      </c>
      <c r="S968" t="s">
        <v>64</v>
      </c>
      <c r="T968" t="s">
        <v>96</v>
      </c>
      <c r="U968" t="s">
        <v>96</v>
      </c>
      <c r="V968" t="s">
        <v>39</v>
      </c>
      <c r="W968" t="s">
        <v>83</v>
      </c>
      <c r="X968" t="s">
        <v>97</v>
      </c>
      <c r="Y968" t="s">
        <v>56</v>
      </c>
      <c r="Z968" t="s">
        <v>43</v>
      </c>
      <c r="AA968" t="s">
        <v>44</v>
      </c>
      <c r="AB968" t="s">
        <v>44</v>
      </c>
    </row>
    <row r="969" spans="1:28" x14ac:dyDescent="0.25">
      <c r="A969" t="s">
        <v>2756</v>
      </c>
      <c r="B969" s="1">
        <v>45375</v>
      </c>
      <c r="C969" t="s">
        <v>1685</v>
      </c>
      <c r="D969" t="s">
        <v>1686</v>
      </c>
      <c r="E969">
        <v>59</v>
      </c>
      <c r="F969" t="s">
        <v>111</v>
      </c>
      <c r="G969" t="s">
        <v>280</v>
      </c>
      <c r="H969" t="s">
        <v>281</v>
      </c>
      <c r="I969" t="s">
        <v>62</v>
      </c>
      <c r="J969" t="s">
        <v>190</v>
      </c>
      <c r="K969">
        <v>2</v>
      </c>
      <c r="L969" s="2">
        <v>700</v>
      </c>
      <c r="M969">
        <v>10</v>
      </c>
      <c r="N969" s="2">
        <v>1400</v>
      </c>
      <c r="O969" s="2">
        <v>140</v>
      </c>
      <c r="P969" s="2">
        <v>1260</v>
      </c>
      <c r="Q969" s="2">
        <v>844.95</v>
      </c>
      <c r="R969" s="2">
        <v>415.05</v>
      </c>
      <c r="S969" t="s">
        <v>53</v>
      </c>
      <c r="T969" t="s">
        <v>90</v>
      </c>
      <c r="U969" t="s">
        <v>91</v>
      </c>
      <c r="V969" t="s">
        <v>39</v>
      </c>
      <c r="W969" t="s">
        <v>137</v>
      </c>
      <c r="X969" t="s">
        <v>67</v>
      </c>
      <c r="Y969" t="s">
        <v>56</v>
      </c>
      <c r="Z969" t="s">
        <v>43</v>
      </c>
      <c r="AA969" t="s">
        <v>44</v>
      </c>
      <c r="AB969" t="s">
        <v>44</v>
      </c>
    </row>
    <row r="970" spans="1:28" x14ac:dyDescent="0.25">
      <c r="A970" t="s">
        <v>2757</v>
      </c>
      <c r="B970" s="1">
        <v>45375</v>
      </c>
      <c r="C970" t="s">
        <v>1747</v>
      </c>
      <c r="D970" t="s">
        <v>1748</v>
      </c>
      <c r="E970">
        <v>28</v>
      </c>
      <c r="F970" t="s">
        <v>111</v>
      </c>
      <c r="G970" t="s">
        <v>561</v>
      </c>
      <c r="H970" t="s">
        <v>562</v>
      </c>
      <c r="I970" t="s">
        <v>34</v>
      </c>
      <c r="J970" t="s">
        <v>143</v>
      </c>
      <c r="K970">
        <v>1</v>
      </c>
      <c r="L970" s="2">
        <v>900</v>
      </c>
      <c r="M970">
        <v>5</v>
      </c>
      <c r="N970" s="2">
        <v>900</v>
      </c>
      <c r="O970" s="2">
        <v>45</v>
      </c>
      <c r="P970" s="2">
        <v>855</v>
      </c>
      <c r="Q970" s="2">
        <v>575.07000000000005</v>
      </c>
      <c r="R970" s="2">
        <v>279.93</v>
      </c>
      <c r="S970" t="s">
        <v>64</v>
      </c>
      <c r="T970" t="s">
        <v>578</v>
      </c>
      <c r="U970" t="s">
        <v>579</v>
      </c>
      <c r="V970" t="s">
        <v>39</v>
      </c>
      <c r="W970" t="s">
        <v>40</v>
      </c>
      <c r="X970" t="s">
        <v>97</v>
      </c>
      <c r="Y970" t="s">
        <v>42</v>
      </c>
      <c r="Z970" t="s">
        <v>223</v>
      </c>
      <c r="AA970" t="s">
        <v>44</v>
      </c>
      <c r="AB970" t="s">
        <v>44</v>
      </c>
    </row>
    <row r="971" spans="1:28" x14ac:dyDescent="0.25">
      <c r="A971" t="s">
        <v>2758</v>
      </c>
      <c r="B971" s="1">
        <v>45376</v>
      </c>
      <c r="C971" t="s">
        <v>2759</v>
      </c>
      <c r="D971" t="s">
        <v>2760</v>
      </c>
      <c r="E971">
        <v>18</v>
      </c>
      <c r="F971" t="s">
        <v>31</v>
      </c>
      <c r="G971" t="s">
        <v>148</v>
      </c>
      <c r="H971" t="s">
        <v>149</v>
      </c>
      <c r="I971" t="s">
        <v>74</v>
      </c>
      <c r="J971" t="s">
        <v>130</v>
      </c>
      <c r="K971">
        <v>1</v>
      </c>
      <c r="L971" s="2">
        <v>3500</v>
      </c>
      <c r="M971">
        <v>15</v>
      </c>
      <c r="N971" s="2">
        <v>3500</v>
      </c>
      <c r="O971" s="2">
        <v>525</v>
      </c>
      <c r="P971" s="2">
        <v>2975</v>
      </c>
      <c r="Q971" s="2">
        <v>1642.21</v>
      </c>
      <c r="R971" s="2">
        <v>1332.79</v>
      </c>
      <c r="S971" t="s">
        <v>53</v>
      </c>
      <c r="T971" t="s">
        <v>114</v>
      </c>
      <c r="U971" t="s">
        <v>115</v>
      </c>
      <c r="V971" t="s">
        <v>39</v>
      </c>
      <c r="W971" t="s">
        <v>83</v>
      </c>
      <c r="X971" t="s">
        <v>97</v>
      </c>
      <c r="Y971" t="s">
        <v>84</v>
      </c>
      <c r="Z971" t="s">
        <v>43</v>
      </c>
      <c r="AA971" t="s">
        <v>68</v>
      </c>
      <c r="AB971" t="s">
        <v>44</v>
      </c>
    </row>
    <row r="972" spans="1:28" x14ac:dyDescent="0.25">
      <c r="A972" t="s">
        <v>2761</v>
      </c>
      <c r="B972" s="1">
        <v>45376</v>
      </c>
      <c r="C972" t="s">
        <v>2477</v>
      </c>
      <c r="D972" t="s">
        <v>2478</v>
      </c>
      <c r="E972">
        <v>32</v>
      </c>
      <c r="F972" t="s">
        <v>48</v>
      </c>
      <c r="G972" t="s">
        <v>101</v>
      </c>
      <c r="H972" t="s">
        <v>102</v>
      </c>
      <c r="I972" t="s">
        <v>103</v>
      </c>
      <c r="J972" t="s">
        <v>104</v>
      </c>
      <c r="K972">
        <v>2</v>
      </c>
      <c r="L972" s="2">
        <v>1800</v>
      </c>
      <c r="M972">
        <v>10</v>
      </c>
      <c r="N972" s="2">
        <v>3600</v>
      </c>
      <c r="O972" s="2">
        <v>360</v>
      </c>
      <c r="P972" s="2">
        <v>3240</v>
      </c>
      <c r="Q972" s="2">
        <v>1891.26</v>
      </c>
      <c r="R972" s="2">
        <v>1348.74</v>
      </c>
      <c r="S972" t="s">
        <v>53</v>
      </c>
      <c r="T972" t="s">
        <v>263</v>
      </c>
      <c r="U972" t="s">
        <v>91</v>
      </c>
      <c r="V972" t="s">
        <v>39</v>
      </c>
      <c r="W972" t="s">
        <v>92</v>
      </c>
      <c r="X972" t="s">
        <v>97</v>
      </c>
      <c r="Y972" t="s">
        <v>56</v>
      </c>
      <c r="Z972" t="s">
        <v>43</v>
      </c>
      <c r="AA972" t="s">
        <v>44</v>
      </c>
      <c r="AB972" t="s">
        <v>44</v>
      </c>
    </row>
    <row r="973" spans="1:28" x14ac:dyDescent="0.25">
      <c r="A973" t="s">
        <v>2762</v>
      </c>
      <c r="B973" s="1">
        <v>45376</v>
      </c>
      <c r="C973" t="s">
        <v>2763</v>
      </c>
      <c r="D973" t="s">
        <v>2764</v>
      </c>
      <c r="E973">
        <v>55</v>
      </c>
      <c r="F973" t="s">
        <v>48</v>
      </c>
      <c r="G973" t="s">
        <v>148</v>
      </c>
      <c r="H973" t="s">
        <v>149</v>
      </c>
      <c r="I973" t="s">
        <v>74</v>
      </c>
      <c r="J973" t="s">
        <v>130</v>
      </c>
      <c r="K973">
        <v>4</v>
      </c>
      <c r="L973" s="2">
        <v>3500</v>
      </c>
      <c r="M973">
        <v>5</v>
      </c>
      <c r="N973" s="2">
        <v>14000</v>
      </c>
      <c r="O973" s="2">
        <v>700</v>
      </c>
      <c r="P973" s="2">
        <v>13300</v>
      </c>
      <c r="Q973" s="2">
        <v>9140.5300000000007</v>
      </c>
      <c r="R973" s="2">
        <v>4159.47</v>
      </c>
      <c r="S973" t="s">
        <v>53</v>
      </c>
      <c r="T973" t="s">
        <v>65</v>
      </c>
      <c r="U973" t="s">
        <v>65</v>
      </c>
      <c r="V973" t="s">
        <v>39</v>
      </c>
      <c r="W973" t="s">
        <v>137</v>
      </c>
      <c r="X973" t="s">
        <v>67</v>
      </c>
      <c r="Y973" t="s">
        <v>56</v>
      </c>
      <c r="Z973" t="s">
        <v>144</v>
      </c>
      <c r="AA973" t="s">
        <v>44</v>
      </c>
      <c r="AB973" t="s">
        <v>44</v>
      </c>
    </row>
    <row r="974" spans="1:28" x14ac:dyDescent="0.25">
      <c r="A974" t="s">
        <v>2765</v>
      </c>
      <c r="B974" s="1">
        <v>45376</v>
      </c>
      <c r="C974" t="s">
        <v>2160</v>
      </c>
      <c r="D974" t="s">
        <v>2161</v>
      </c>
      <c r="E974">
        <v>23</v>
      </c>
      <c r="F974" t="s">
        <v>48</v>
      </c>
      <c r="G974" t="s">
        <v>207</v>
      </c>
      <c r="H974" t="s">
        <v>208</v>
      </c>
      <c r="I974" t="s">
        <v>34</v>
      </c>
      <c r="J974" t="s">
        <v>143</v>
      </c>
      <c r="K974">
        <v>1</v>
      </c>
      <c r="L974" s="2">
        <v>18000</v>
      </c>
      <c r="M974">
        <v>15</v>
      </c>
      <c r="N974" s="2">
        <v>18000</v>
      </c>
      <c r="O974" s="2">
        <v>2700</v>
      </c>
      <c r="P974" s="2">
        <v>15300</v>
      </c>
      <c r="Q974" s="2">
        <v>11296.09</v>
      </c>
      <c r="R974" s="2">
        <v>4003.91</v>
      </c>
      <c r="S974" t="s">
        <v>53</v>
      </c>
      <c r="T974" t="s">
        <v>222</v>
      </c>
      <c r="U974" t="s">
        <v>38</v>
      </c>
      <c r="V974" t="s">
        <v>39</v>
      </c>
      <c r="W974" t="s">
        <v>92</v>
      </c>
      <c r="X974" t="s">
        <v>97</v>
      </c>
      <c r="Y974" t="s">
        <v>56</v>
      </c>
      <c r="Z974" t="s">
        <v>43</v>
      </c>
      <c r="AA974" t="s">
        <v>44</v>
      </c>
      <c r="AB974" t="s">
        <v>44</v>
      </c>
    </row>
    <row r="975" spans="1:28" x14ac:dyDescent="0.25">
      <c r="A975" t="s">
        <v>2766</v>
      </c>
      <c r="B975" s="1">
        <v>45376</v>
      </c>
      <c r="C975" t="s">
        <v>2767</v>
      </c>
      <c r="D975" t="s">
        <v>2768</v>
      </c>
      <c r="E975">
        <v>26</v>
      </c>
      <c r="F975" t="s">
        <v>48</v>
      </c>
      <c r="G975" t="s">
        <v>32</v>
      </c>
      <c r="H975" t="s">
        <v>33</v>
      </c>
      <c r="I975" t="s">
        <v>34</v>
      </c>
      <c r="J975" t="s">
        <v>35</v>
      </c>
      <c r="K975">
        <v>3</v>
      </c>
      <c r="L975" s="2">
        <v>55000</v>
      </c>
      <c r="M975">
        <v>5</v>
      </c>
      <c r="N975" s="2">
        <v>165000</v>
      </c>
      <c r="O975" s="2">
        <v>8250</v>
      </c>
      <c r="P975" s="2">
        <v>156750</v>
      </c>
      <c r="Q975" s="2">
        <v>117517.61</v>
      </c>
      <c r="R975" s="2">
        <v>39232.39</v>
      </c>
      <c r="S975" t="s">
        <v>53</v>
      </c>
      <c r="T975" t="s">
        <v>578</v>
      </c>
      <c r="U975" t="s">
        <v>579</v>
      </c>
      <c r="V975" t="s">
        <v>39</v>
      </c>
      <c r="W975" t="s">
        <v>92</v>
      </c>
      <c r="X975" t="s">
        <v>97</v>
      </c>
      <c r="Y975" t="s">
        <v>42</v>
      </c>
      <c r="Z975" t="s">
        <v>107</v>
      </c>
      <c r="AA975" t="s">
        <v>44</v>
      </c>
      <c r="AB975" t="s">
        <v>44</v>
      </c>
    </row>
    <row r="976" spans="1:28" x14ac:dyDescent="0.25">
      <c r="A976" t="s">
        <v>2769</v>
      </c>
      <c r="B976" s="1">
        <v>45376</v>
      </c>
      <c r="C976" t="s">
        <v>1313</v>
      </c>
      <c r="D976" t="s">
        <v>1314</v>
      </c>
      <c r="E976">
        <v>38</v>
      </c>
      <c r="F976" t="s">
        <v>31</v>
      </c>
      <c r="G976" t="s">
        <v>168</v>
      </c>
      <c r="H976" t="s">
        <v>169</v>
      </c>
      <c r="I976" t="s">
        <v>62</v>
      </c>
      <c r="J976" t="s">
        <v>143</v>
      </c>
      <c r="K976">
        <v>2</v>
      </c>
      <c r="L976" s="2">
        <v>1800</v>
      </c>
      <c r="M976">
        <v>15</v>
      </c>
      <c r="N976" s="2">
        <v>3600</v>
      </c>
      <c r="O976" s="2">
        <v>540</v>
      </c>
      <c r="P976" s="2">
        <v>3060</v>
      </c>
      <c r="Q976" s="2">
        <v>2224.85</v>
      </c>
      <c r="R976" s="2">
        <v>835.15</v>
      </c>
      <c r="S976" t="s">
        <v>53</v>
      </c>
      <c r="T976" t="s">
        <v>407</v>
      </c>
      <c r="U976" t="s">
        <v>408</v>
      </c>
      <c r="V976" t="s">
        <v>39</v>
      </c>
      <c r="W976" t="s">
        <v>92</v>
      </c>
      <c r="X976" t="s">
        <v>97</v>
      </c>
      <c r="Y976" t="s">
        <v>56</v>
      </c>
      <c r="Z976" t="s">
        <v>43</v>
      </c>
      <c r="AA976" t="s">
        <v>44</v>
      </c>
      <c r="AB976" t="s">
        <v>44</v>
      </c>
    </row>
    <row r="977" spans="1:28" x14ac:dyDescent="0.25">
      <c r="A977" t="s">
        <v>2770</v>
      </c>
      <c r="B977" s="1">
        <v>45376</v>
      </c>
      <c r="C977" t="s">
        <v>2771</v>
      </c>
      <c r="D977" t="s">
        <v>2772</v>
      </c>
      <c r="E977">
        <v>28</v>
      </c>
      <c r="F977" t="s">
        <v>111</v>
      </c>
      <c r="G977" t="s">
        <v>280</v>
      </c>
      <c r="H977" t="s">
        <v>281</v>
      </c>
      <c r="I977" t="s">
        <v>62</v>
      </c>
      <c r="J977" t="s">
        <v>190</v>
      </c>
      <c r="K977">
        <v>2</v>
      </c>
      <c r="L977" s="2">
        <v>700</v>
      </c>
      <c r="M977">
        <v>5</v>
      </c>
      <c r="N977" s="2">
        <v>1400</v>
      </c>
      <c r="O977" s="2">
        <v>70</v>
      </c>
      <c r="P977" s="2">
        <v>1330</v>
      </c>
      <c r="Q977" s="2">
        <v>774.33</v>
      </c>
      <c r="R977" s="2">
        <v>555.66999999999996</v>
      </c>
      <c r="S977" t="s">
        <v>36</v>
      </c>
      <c r="T977" t="s">
        <v>136</v>
      </c>
      <c r="U977" t="s">
        <v>38</v>
      </c>
      <c r="V977" t="s">
        <v>39</v>
      </c>
      <c r="W977" t="s">
        <v>40</v>
      </c>
      <c r="X977" t="s">
        <v>41</v>
      </c>
      <c r="Y977" t="s">
        <v>56</v>
      </c>
      <c r="Z977" t="s">
        <v>43</v>
      </c>
      <c r="AA977" t="s">
        <v>44</v>
      </c>
      <c r="AB977" t="s">
        <v>44</v>
      </c>
    </row>
    <row r="978" spans="1:28" x14ac:dyDescent="0.25">
      <c r="A978" t="s">
        <v>2773</v>
      </c>
      <c r="B978" s="1">
        <v>45376</v>
      </c>
      <c r="C978" t="s">
        <v>2774</v>
      </c>
      <c r="D978" t="s">
        <v>2775</v>
      </c>
      <c r="E978">
        <v>55</v>
      </c>
      <c r="F978" t="s">
        <v>48</v>
      </c>
      <c r="G978" t="s">
        <v>243</v>
      </c>
      <c r="H978" t="s">
        <v>244</v>
      </c>
      <c r="I978" t="s">
        <v>103</v>
      </c>
      <c r="J978" t="s">
        <v>104</v>
      </c>
      <c r="K978">
        <v>1</v>
      </c>
      <c r="L978" s="2">
        <v>450</v>
      </c>
      <c r="M978">
        <v>10</v>
      </c>
      <c r="N978" s="2">
        <v>450</v>
      </c>
      <c r="O978" s="2">
        <v>45</v>
      </c>
      <c r="P978" s="2">
        <v>405</v>
      </c>
      <c r="Q978" s="2">
        <v>302.02999999999997</v>
      </c>
      <c r="R978" s="2">
        <v>102.97</v>
      </c>
      <c r="S978" t="s">
        <v>64</v>
      </c>
      <c r="T978" t="s">
        <v>290</v>
      </c>
      <c r="U978" t="s">
        <v>291</v>
      </c>
      <c r="V978" t="s">
        <v>39</v>
      </c>
      <c r="W978" t="s">
        <v>66</v>
      </c>
      <c r="X978" t="s">
        <v>97</v>
      </c>
      <c r="Y978" t="s">
        <v>56</v>
      </c>
      <c r="Z978" t="s">
        <v>43</v>
      </c>
      <c r="AA978" t="s">
        <v>68</v>
      </c>
      <c r="AB978" t="s">
        <v>44</v>
      </c>
    </row>
    <row r="979" spans="1:28" x14ac:dyDescent="0.25">
      <c r="A979" t="s">
        <v>2776</v>
      </c>
      <c r="B979" s="1">
        <v>45376</v>
      </c>
      <c r="C979" t="s">
        <v>609</v>
      </c>
      <c r="D979" t="s">
        <v>610</v>
      </c>
      <c r="E979">
        <v>46</v>
      </c>
      <c r="F979" t="s">
        <v>31</v>
      </c>
      <c r="G979" t="s">
        <v>207</v>
      </c>
      <c r="H979" t="s">
        <v>208</v>
      </c>
      <c r="I979" t="s">
        <v>34</v>
      </c>
      <c r="J979" t="s">
        <v>143</v>
      </c>
      <c r="K979">
        <v>1</v>
      </c>
      <c r="L979" s="2">
        <v>18000</v>
      </c>
      <c r="M979">
        <v>15</v>
      </c>
      <c r="N979" s="2">
        <v>18000</v>
      </c>
      <c r="O979" s="2">
        <v>2700</v>
      </c>
      <c r="P979" s="2">
        <v>15300</v>
      </c>
      <c r="Q979" s="2">
        <v>12317.55</v>
      </c>
      <c r="R979" s="2">
        <v>2982.45</v>
      </c>
      <c r="S979" t="s">
        <v>53</v>
      </c>
      <c r="T979" t="s">
        <v>65</v>
      </c>
      <c r="U979" t="s">
        <v>65</v>
      </c>
      <c r="V979" t="s">
        <v>39</v>
      </c>
      <c r="W979" t="s">
        <v>137</v>
      </c>
      <c r="X979" t="s">
        <v>97</v>
      </c>
      <c r="Y979" t="s">
        <v>84</v>
      </c>
      <c r="Z979" t="s">
        <v>43</v>
      </c>
      <c r="AA979" t="s">
        <v>44</v>
      </c>
      <c r="AB979" t="s">
        <v>44</v>
      </c>
    </row>
    <row r="980" spans="1:28" x14ac:dyDescent="0.25">
      <c r="A980" t="s">
        <v>2777</v>
      </c>
      <c r="B980" s="1">
        <v>45376</v>
      </c>
      <c r="C980" t="s">
        <v>2778</v>
      </c>
      <c r="D980" t="s">
        <v>2779</v>
      </c>
      <c r="E980">
        <v>59</v>
      </c>
      <c r="F980" t="s">
        <v>48</v>
      </c>
      <c r="G980" t="s">
        <v>119</v>
      </c>
      <c r="H980" t="s">
        <v>120</v>
      </c>
      <c r="I980" t="s">
        <v>62</v>
      </c>
      <c r="J980" t="s">
        <v>121</v>
      </c>
      <c r="K980">
        <v>2</v>
      </c>
      <c r="L980" s="2">
        <v>4800</v>
      </c>
      <c r="M980">
        <v>15</v>
      </c>
      <c r="N980" s="2">
        <v>9600</v>
      </c>
      <c r="O980" s="2">
        <v>1440</v>
      </c>
      <c r="P980" s="2">
        <v>8160</v>
      </c>
      <c r="Q980" s="2">
        <v>5604.13</v>
      </c>
      <c r="R980" s="2">
        <v>2555.87</v>
      </c>
      <c r="S980" t="s">
        <v>53</v>
      </c>
      <c r="T980" t="s">
        <v>263</v>
      </c>
      <c r="U980" t="s">
        <v>91</v>
      </c>
      <c r="V980" t="s">
        <v>39</v>
      </c>
      <c r="W980" t="s">
        <v>66</v>
      </c>
      <c r="X980" t="s">
        <v>41</v>
      </c>
      <c r="Y980" t="s">
        <v>56</v>
      </c>
      <c r="Z980" t="s">
        <v>43</v>
      </c>
      <c r="AA980" t="s">
        <v>44</v>
      </c>
      <c r="AB980" t="s">
        <v>44</v>
      </c>
    </row>
    <row r="981" spans="1:28" x14ac:dyDescent="0.25">
      <c r="A981" t="s">
        <v>2780</v>
      </c>
      <c r="B981" s="1">
        <v>45376</v>
      </c>
      <c r="C981" t="s">
        <v>2781</v>
      </c>
      <c r="D981" t="s">
        <v>2782</v>
      </c>
      <c r="E981">
        <v>56</v>
      </c>
      <c r="F981" t="s">
        <v>48</v>
      </c>
      <c r="G981" t="s">
        <v>168</v>
      </c>
      <c r="H981" t="s">
        <v>169</v>
      </c>
      <c r="I981" t="s">
        <v>62</v>
      </c>
      <c r="J981" t="s">
        <v>143</v>
      </c>
      <c r="K981">
        <v>4</v>
      </c>
      <c r="L981" s="2">
        <v>1800</v>
      </c>
      <c r="M981">
        <v>10</v>
      </c>
      <c r="N981" s="2">
        <v>7200</v>
      </c>
      <c r="O981" s="2">
        <v>720</v>
      </c>
      <c r="P981" s="2">
        <v>6480</v>
      </c>
      <c r="Q981" s="2">
        <v>4108.28</v>
      </c>
      <c r="R981" s="2">
        <v>2371.7199999999998</v>
      </c>
      <c r="S981" t="s">
        <v>53</v>
      </c>
      <c r="T981" t="s">
        <v>122</v>
      </c>
      <c r="U981" t="s">
        <v>123</v>
      </c>
      <c r="V981" t="s">
        <v>39</v>
      </c>
      <c r="W981" t="s">
        <v>83</v>
      </c>
      <c r="X981" t="s">
        <v>97</v>
      </c>
      <c r="Y981" t="s">
        <v>56</v>
      </c>
      <c r="Z981" t="s">
        <v>223</v>
      </c>
      <c r="AA981" t="s">
        <v>44</v>
      </c>
      <c r="AB981" t="s">
        <v>68</v>
      </c>
    </row>
    <row r="982" spans="1:28" x14ac:dyDescent="0.25">
      <c r="A982" t="s">
        <v>2783</v>
      </c>
      <c r="B982" s="1">
        <v>45376</v>
      </c>
      <c r="C982" t="s">
        <v>2784</v>
      </c>
      <c r="D982" t="s">
        <v>2785</v>
      </c>
      <c r="E982">
        <v>40</v>
      </c>
      <c r="F982" t="s">
        <v>48</v>
      </c>
      <c r="G982" t="s">
        <v>217</v>
      </c>
      <c r="H982" t="s">
        <v>218</v>
      </c>
      <c r="I982" t="s">
        <v>34</v>
      </c>
      <c r="J982" t="s">
        <v>130</v>
      </c>
      <c r="K982">
        <v>1</v>
      </c>
      <c r="L982" s="2">
        <v>28000</v>
      </c>
      <c r="M982">
        <v>0</v>
      </c>
      <c r="N982" s="2">
        <v>28000</v>
      </c>
      <c r="O982" s="2">
        <v>0</v>
      </c>
      <c r="P982" s="2">
        <v>28000</v>
      </c>
      <c r="Q982" s="2">
        <v>22428.15</v>
      </c>
      <c r="R982" s="2">
        <v>5571.85</v>
      </c>
      <c r="S982" t="s">
        <v>36</v>
      </c>
      <c r="T982" t="s">
        <v>407</v>
      </c>
      <c r="U982" t="s">
        <v>408</v>
      </c>
      <c r="V982" t="s">
        <v>39</v>
      </c>
      <c r="W982" t="s">
        <v>40</v>
      </c>
      <c r="X982" t="s">
        <v>41</v>
      </c>
      <c r="Y982" t="s">
        <v>56</v>
      </c>
      <c r="Z982" t="s">
        <v>223</v>
      </c>
      <c r="AA982" t="s">
        <v>44</v>
      </c>
      <c r="AB982" t="s">
        <v>44</v>
      </c>
    </row>
    <row r="983" spans="1:28" x14ac:dyDescent="0.25">
      <c r="A983" t="s">
        <v>2786</v>
      </c>
      <c r="B983" s="1">
        <v>45376</v>
      </c>
      <c r="C983" t="s">
        <v>2787</v>
      </c>
      <c r="D983" t="s">
        <v>2788</v>
      </c>
      <c r="E983">
        <v>53</v>
      </c>
      <c r="F983" t="s">
        <v>111</v>
      </c>
      <c r="G983" t="s">
        <v>134</v>
      </c>
      <c r="H983" t="s">
        <v>135</v>
      </c>
      <c r="I983" t="s">
        <v>62</v>
      </c>
      <c r="J983" t="s">
        <v>130</v>
      </c>
      <c r="K983">
        <v>1</v>
      </c>
      <c r="L983" s="2">
        <v>8500</v>
      </c>
      <c r="M983">
        <v>0</v>
      </c>
      <c r="N983" s="2">
        <v>8500</v>
      </c>
      <c r="O983" s="2">
        <v>0</v>
      </c>
      <c r="P983" s="2">
        <v>8500</v>
      </c>
      <c r="Q983" s="2">
        <v>5063.3100000000004</v>
      </c>
      <c r="R983" s="2">
        <v>3436.69</v>
      </c>
      <c r="S983" t="s">
        <v>53</v>
      </c>
      <c r="T983" t="s">
        <v>178</v>
      </c>
      <c r="U983" t="s">
        <v>154</v>
      </c>
      <c r="V983" t="s">
        <v>39</v>
      </c>
      <c r="W983" t="s">
        <v>83</v>
      </c>
      <c r="X983" t="s">
        <v>97</v>
      </c>
      <c r="Y983" t="s">
        <v>56</v>
      </c>
      <c r="Z983" t="s">
        <v>508</v>
      </c>
      <c r="AA983" t="s">
        <v>44</v>
      </c>
      <c r="AB983" t="s">
        <v>44</v>
      </c>
    </row>
    <row r="984" spans="1:28" x14ac:dyDescent="0.25">
      <c r="A984" t="s">
        <v>2789</v>
      </c>
      <c r="B984" s="1">
        <v>45376</v>
      </c>
      <c r="C984" t="s">
        <v>2790</v>
      </c>
      <c r="D984" t="s">
        <v>2791</v>
      </c>
      <c r="E984">
        <v>29</v>
      </c>
      <c r="F984" t="s">
        <v>31</v>
      </c>
      <c r="G984" t="s">
        <v>141</v>
      </c>
      <c r="H984" t="s">
        <v>142</v>
      </c>
      <c r="I984" t="s">
        <v>74</v>
      </c>
      <c r="J984" t="s">
        <v>143</v>
      </c>
      <c r="K984">
        <v>2</v>
      </c>
      <c r="L984" s="2">
        <v>900</v>
      </c>
      <c r="M984">
        <v>0</v>
      </c>
      <c r="N984" s="2">
        <v>1800</v>
      </c>
      <c r="O984" s="2">
        <v>0</v>
      </c>
      <c r="P984" s="2">
        <v>1800</v>
      </c>
      <c r="Q984" s="2">
        <v>1108.58</v>
      </c>
      <c r="R984" s="2">
        <v>691.42</v>
      </c>
      <c r="S984" t="s">
        <v>64</v>
      </c>
      <c r="T984" t="s">
        <v>290</v>
      </c>
      <c r="U984" t="s">
        <v>291</v>
      </c>
      <c r="V984" t="s">
        <v>39</v>
      </c>
      <c r="W984" t="s">
        <v>124</v>
      </c>
      <c r="X984" t="s">
        <v>41</v>
      </c>
      <c r="Y984" t="s">
        <v>42</v>
      </c>
      <c r="Z984" t="s">
        <v>144</v>
      </c>
      <c r="AA984" t="s">
        <v>44</v>
      </c>
      <c r="AB984" t="s">
        <v>44</v>
      </c>
    </row>
    <row r="985" spans="1:28" x14ac:dyDescent="0.25">
      <c r="A985" t="s">
        <v>2792</v>
      </c>
      <c r="B985" s="1">
        <v>45377</v>
      </c>
      <c r="C985" t="s">
        <v>2793</v>
      </c>
      <c r="D985" t="s">
        <v>2794</v>
      </c>
      <c r="E985">
        <v>42</v>
      </c>
      <c r="F985" t="s">
        <v>31</v>
      </c>
      <c r="G985" t="s">
        <v>285</v>
      </c>
      <c r="H985" t="s">
        <v>286</v>
      </c>
      <c r="I985" t="s">
        <v>34</v>
      </c>
      <c r="J985" t="s">
        <v>121</v>
      </c>
      <c r="K985">
        <v>2</v>
      </c>
      <c r="L985" s="2">
        <v>3200</v>
      </c>
      <c r="M985">
        <v>15</v>
      </c>
      <c r="N985" s="2">
        <v>6400</v>
      </c>
      <c r="O985" s="2">
        <v>960</v>
      </c>
      <c r="P985" s="2">
        <v>5440</v>
      </c>
      <c r="Q985" s="2">
        <v>4018.6</v>
      </c>
      <c r="R985" s="2">
        <v>1421.4</v>
      </c>
      <c r="S985" t="s">
        <v>53</v>
      </c>
      <c r="T985" t="s">
        <v>398</v>
      </c>
      <c r="U985" t="s">
        <v>399</v>
      </c>
      <c r="V985" t="s">
        <v>39</v>
      </c>
      <c r="W985" t="s">
        <v>137</v>
      </c>
      <c r="X985" t="s">
        <v>97</v>
      </c>
      <c r="Y985" t="s">
        <v>56</v>
      </c>
      <c r="Z985" t="s">
        <v>223</v>
      </c>
      <c r="AA985" t="s">
        <v>44</v>
      </c>
      <c r="AB985" t="s">
        <v>44</v>
      </c>
    </row>
    <row r="986" spans="1:28" x14ac:dyDescent="0.25">
      <c r="A986" t="s">
        <v>2795</v>
      </c>
      <c r="B986" s="1">
        <v>45377</v>
      </c>
      <c r="C986" t="s">
        <v>2796</v>
      </c>
      <c r="D986" t="s">
        <v>2797</v>
      </c>
      <c r="E986">
        <v>48</v>
      </c>
      <c r="F986" t="s">
        <v>31</v>
      </c>
      <c r="G986" t="s">
        <v>318</v>
      </c>
      <c r="H986" t="s">
        <v>319</v>
      </c>
      <c r="I986" t="s">
        <v>34</v>
      </c>
      <c r="J986" t="s">
        <v>190</v>
      </c>
      <c r="K986">
        <v>1</v>
      </c>
      <c r="L986" s="2">
        <v>2500</v>
      </c>
      <c r="M986">
        <v>10</v>
      </c>
      <c r="N986" s="2">
        <v>2500</v>
      </c>
      <c r="O986" s="2">
        <v>250</v>
      </c>
      <c r="P986" s="2">
        <v>2250</v>
      </c>
      <c r="Q986" s="2">
        <v>1790.47</v>
      </c>
      <c r="R986" s="2">
        <v>459.53</v>
      </c>
      <c r="S986" t="s">
        <v>64</v>
      </c>
      <c r="T986" t="s">
        <v>65</v>
      </c>
      <c r="U986" t="s">
        <v>65</v>
      </c>
      <c r="V986" t="s">
        <v>39</v>
      </c>
      <c r="W986" t="s">
        <v>137</v>
      </c>
      <c r="X986" t="s">
        <v>67</v>
      </c>
      <c r="Y986" t="s">
        <v>56</v>
      </c>
      <c r="Z986" t="s">
        <v>107</v>
      </c>
      <c r="AA986" t="s">
        <v>44</v>
      </c>
      <c r="AB986" t="s">
        <v>44</v>
      </c>
    </row>
    <row r="987" spans="1:28" x14ac:dyDescent="0.25">
      <c r="A987" t="s">
        <v>2798</v>
      </c>
      <c r="B987" s="1">
        <v>45377</v>
      </c>
      <c r="C987" t="s">
        <v>977</v>
      </c>
      <c r="D987" t="s">
        <v>978</v>
      </c>
      <c r="E987">
        <v>58</v>
      </c>
      <c r="F987" t="s">
        <v>111</v>
      </c>
      <c r="G987" t="s">
        <v>134</v>
      </c>
      <c r="H987" t="s">
        <v>135</v>
      </c>
      <c r="I987" t="s">
        <v>62</v>
      </c>
      <c r="J987" t="s">
        <v>130</v>
      </c>
      <c r="K987">
        <v>3</v>
      </c>
      <c r="L987" s="2">
        <v>8500</v>
      </c>
      <c r="M987">
        <v>0</v>
      </c>
      <c r="N987" s="2">
        <v>25500</v>
      </c>
      <c r="O987" s="2">
        <v>0</v>
      </c>
      <c r="P987" s="2">
        <v>25500</v>
      </c>
      <c r="Q987" s="2">
        <v>14539.19</v>
      </c>
      <c r="R987" s="2">
        <v>10960.81</v>
      </c>
      <c r="S987" t="s">
        <v>64</v>
      </c>
      <c r="T987" t="s">
        <v>105</v>
      </c>
      <c r="U987" t="s">
        <v>106</v>
      </c>
      <c r="V987" t="s">
        <v>39</v>
      </c>
      <c r="W987" t="s">
        <v>40</v>
      </c>
      <c r="X987" t="s">
        <v>41</v>
      </c>
      <c r="Y987" t="s">
        <v>56</v>
      </c>
      <c r="Z987" t="s">
        <v>107</v>
      </c>
      <c r="AA987" t="s">
        <v>44</v>
      </c>
      <c r="AB987" t="s">
        <v>44</v>
      </c>
    </row>
    <row r="988" spans="1:28" x14ac:dyDescent="0.25">
      <c r="A988" t="s">
        <v>2799</v>
      </c>
      <c r="B988" s="1">
        <v>45377</v>
      </c>
      <c r="C988" t="s">
        <v>2800</v>
      </c>
      <c r="D988" t="s">
        <v>2801</v>
      </c>
      <c r="E988">
        <v>22</v>
      </c>
      <c r="F988" t="s">
        <v>48</v>
      </c>
      <c r="G988" t="s">
        <v>168</v>
      </c>
      <c r="H988" t="s">
        <v>169</v>
      </c>
      <c r="I988" t="s">
        <v>62</v>
      </c>
      <c r="J988" t="s">
        <v>143</v>
      </c>
      <c r="K988">
        <v>1</v>
      </c>
      <c r="L988" s="2">
        <v>1800</v>
      </c>
      <c r="M988">
        <v>20</v>
      </c>
      <c r="N988" s="2">
        <v>1800</v>
      </c>
      <c r="O988" s="2">
        <v>360</v>
      </c>
      <c r="P988" s="2">
        <v>1440</v>
      </c>
      <c r="Q988" s="2">
        <v>863.78</v>
      </c>
      <c r="R988" s="2">
        <v>576.22</v>
      </c>
      <c r="S988" t="s">
        <v>64</v>
      </c>
      <c r="T988" t="s">
        <v>222</v>
      </c>
      <c r="U988" t="s">
        <v>38</v>
      </c>
      <c r="V988" t="s">
        <v>39</v>
      </c>
      <c r="W988" t="s">
        <v>83</v>
      </c>
      <c r="X988" t="s">
        <v>41</v>
      </c>
      <c r="Y988" t="s">
        <v>42</v>
      </c>
      <c r="Z988" t="s">
        <v>43</v>
      </c>
      <c r="AA988" t="s">
        <v>44</v>
      </c>
      <c r="AB988" t="s">
        <v>44</v>
      </c>
    </row>
    <row r="989" spans="1:28" x14ac:dyDescent="0.25">
      <c r="A989" t="s">
        <v>2802</v>
      </c>
      <c r="B989" s="1">
        <v>45377</v>
      </c>
      <c r="C989" t="s">
        <v>200</v>
      </c>
      <c r="D989" t="s">
        <v>201</v>
      </c>
      <c r="E989">
        <v>44</v>
      </c>
      <c r="F989" t="s">
        <v>48</v>
      </c>
      <c r="G989" t="s">
        <v>243</v>
      </c>
      <c r="H989" t="s">
        <v>244</v>
      </c>
      <c r="I989" t="s">
        <v>103</v>
      </c>
      <c r="J989" t="s">
        <v>104</v>
      </c>
      <c r="K989">
        <v>5</v>
      </c>
      <c r="L989" s="2">
        <v>450</v>
      </c>
      <c r="M989">
        <v>5</v>
      </c>
      <c r="N989" s="2">
        <v>2250</v>
      </c>
      <c r="O989" s="2">
        <v>112.5</v>
      </c>
      <c r="P989" s="2">
        <v>2137.5</v>
      </c>
      <c r="Q989" s="2">
        <v>1422.82</v>
      </c>
      <c r="R989" s="2">
        <v>714.68</v>
      </c>
      <c r="S989" t="s">
        <v>53</v>
      </c>
      <c r="T989" t="s">
        <v>65</v>
      </c>
      <c r="U989" t="s">
        <v>65</v>
      </c>
      <c r="V989" t="s">
        <v>39</v>
      </c>
      <c r="W989" t="s">
        <v>83</v>
      </c>
      <c r="X989" t="s">
        <v>41</v>
      </c>
      <c r="Y989" t="s">
        <v>56</v>
      </c>
      <c r="Z989" t="s">
        <v>43</v>
      </c>
      <c r="AA989" t="s">
        <v>44</v>
      </c>
      <c r="AB989" t="s">
        <v>44</v>
      </c>
    </row>
    <row r="990" spans="1:28" x14ac:dyDescent="0.25">
      <c r="A990" t="s">
        <v>2803</v>
      </c>
      <c r="B990" s="1">
        <v>45377</v>
      </c>
      <c r="C990" t="s">
        <v>2804</v>
      </c>
      <c r="D990" t="s">
        <v>2805</v>
      </c>
      <c r="E990">
        <v>19</v>
      </c>
      <c r="F990" t="s">
        <v>31</v>
      </c>
      <c r="G990" t="s">
        <v>238</v>
      </c>
      <c r="H990" t="s">
        <v>239</v>
      </c>
      <c r="I990" t="s">
        <v>62</v>
      </c>
      <c r="J990" t="s">
        <v>63</v>
      </c>
      <c r="K990">
        <v>3</v>
      </c>
      <c r="L990" s="2">
        <v>6500</v>
      </c>
      <c r="M990">
        <v>10</v>
      </c>
      <c r="N990" s="2">
        <v>19500</v>
      </c>
      <c r="O990" s="2">
        <v>1950</v>
      </c>
      <c r="P990" s="2">
        <v>17550</v>
      </c>
      <c r="Q990" s="2">
        <v>13756.17</v>
      </c>
      <c r="R990" s="2">
        <v>3793.83</v>
      </c>
      <c r="S990" t="s">
        <v>64</v>
      </c>
      <c r="T990" t="s">
        <v>37</v>
      </c>
      <c r="U990" t="s">
        <v>38</v>
      </c>
      <c r="V990" t="s">
        <v>39</v>
      </c>
      <c r="W990" t="s">
        <v>40</v>
      </c>
      <c r="X990" t="s">
        <v>41</v>
      </c>
      <c r="Y990" t="s">
        <v>56</v>
      </c>
      <c r="Z990" t="s">
        <v>43</v>
      </c>
      <c r="AA990" t="s">
        <v>44</v>
      </c>
      <c r="AB990" t="s">
        <v>44</v>
      </c>
    </row>
    <row r="991" spans="1:28" x14ac:dyDescent="0.25">
      <c r="A991" t="s">
        <v>2806</v>
      </c>
      <c r="B991" s="1">
        <v>45377</v>
      </c>
      <c r="C991" t="s">
        <v>2807</v>
      </c>
      <c r="D991" t="s">
        <v>2808</v>
      </c>
      <c r="E991">
        <v>49</v>
      </c>
      <c r="F991" t="s">
        <v>31</v>
      </c>
      <c r="G991" t="s">
        <v>32</v>
      </c>
      <c r="H991" t="s">
        <v>33</v>
      </c>
      <c r="I991" t="s">
        <v>34</v>
      </c>
      <c r="J991" t="s">
        <v>35</v>
      </c>
      <c r="K991">
        <v>3</v>
      </c>
      <c r="L991" s="2">
        <v>55000</v>
      </c>
      <c r="M991">
        <v>5</v>
      </c>
      <c r="N991" s="2">
        <v>165000</v>
      </c>
      <c r="O991" s="2">
        <v>8250</v>
      </c>
      <c r="P991" s="2">
        <v>156750</v>
      </c>
      <c r="Q991" s="2">
        <v>118632.01</v>
      </c>
      <c r="R991" s="2">
        <v>38117.99</v>
      </c>
      <c r="S991" t="s">
        <v>53</v>
      </c>
      <c r="T991" t="s">
        <v>578</v>
      </c>
      <c r="U991" t="s">
        <v>579</v>
      </c>
      <c r="V991" t="s">
        <v>39</v>
      </c>
      <c r="W991" t="s">
        <v>66</v>
      </c>
      <c r="X991" t="s">
        <v>97</v>
      </c>
      <c r="Y991" t="s">
        <v>56</v>
      </c>
      <c r="Z991" t="s">
        <v>107</v>
      </c>
      <c r="AA991" t="s">
        <v>44</v>
      </c>
      <c r="AB991" t="s">
        <v>44</v>
      </c>
    </row>
    <row r="992" spans="1:28" x14ac:dyDescent="0.25">
      <c r="A992" t="s">
        <v>2809</v>
      </c>
      <c r="B992" s="1">
        <v>45377</v>
      </c>
      <c r="C992" t="s">
        <v>2810</v>
      </c>
      <c r="D992" t="s">
        <v>2811</v>
      </c>
      <c r="E992">
        <v>33</v>
      </c>
      <c r="F992" t="s">
        <v>48</v>
      </c>
      <c r="G992" t="s">
        <v>112</v>
      </c>
      <c r="H992" t="s">
        <v>113</v>
      </c>
      <c r="I992" t="s">
        <v>103</v>
      </c>
      <c r="J992" t="s">
        <v>104</v>
      </c>
      <c r="K992">
        <v>1</v>
      </c>
      <c r="L992" s="2">
        <v>650</v>
      </c>
      <c r="M992">
        <v>15</v>
      </c>
      <c r="N992" s="2">
        <v>650</v>
      </c>
      <c r="O992" s="2">
        <v>97.5</v>
      </c>
      <c r="P992" s="2">
        <v>552.5</v>
      </c>
      <c r="Q992" s="2">
        <v>353.71</v>
      </c>
      <c r="R992" s="2">
        <v>198.79</v>
      </c>
      <c r="S992" t="s">
        <v>36</v>
      </c>
      <c r="T992" t="s">
        <v>76</v>
      </c>
      <c r="U992" t="s">
        <v>77</v>
      </c>
      <c r="V992" t="s">
        <v>39</v>
      </c>
      <c r="W992" t="s">
        <v>83</v>
      </c>
      <c r="X992" t="s">
        <v>97</v>
      </c>
      <c r="Y992" t="s">
        <v>56</v>
      </c>
      <c r="Z992" t="s">
        <v>43</v>
      </c>
      <c r="AA992" t="s">
        <v>44</v>
      </c>
      <c r="AB992" t="s">
        <v>44</v>
      </c>
    </row>
    <row r="993" spans="1:28" x14ac:dyDescent="0.25">
      <c r="A993" t="s">
        <v>2812</v>
      </c>
      <c r="B993" s="1">
        <v>45378</v>
      </c>
      <c r="C993" t="s">
        <v>2813</v>
      </c>
      <c r="D993" t="s">
        <v>2814</v>
      </c>
      <c r="E993">
        <v>34</v>
      </c>
      <c r="F993" t="s">
        <v>31</v>
      </c>
      <c r="G993" t="s">
        <v>49</v>
      </c>
      <c r="H993" t="s">
        <v>50</v>
      </c>
      <c r="I993" t="s">
        <v>51</v>
      </c>
      <c r="J993" t="s">
        <v>52</v>
      </c>
      <c r="K993">
        <v>2</v>
      </c>
      <c r="L993" s="2">
        <v>500</v>
      </c>
      <c r="M993">
        <v>10</v>
      </c>
      <c r="N993" s="2">
        <v>1000</v>
      </c>
      <c r="O993" s="2">
        <v>100</v>
      </c>
      <c r="P993" s="2">
        <v>900</v>
      </c>
      <c r="Q993" s="2">
        <v>631.22</v>
      </c>
      <c r="R993" s="2">
        <v>268.77999999999997</v>
      </c>
      <c r="S993" t="s">
        <v>53</v>
      </c>
      <c r="T993" t="s">
        <v>178</v>
      </c>
      <c r="U993" t="s">
        <v>154</v>
      </c>
      <c r="V993" t="s">
        <v>39</v>
      </c>
      <c r="W993" t="s">
        <v>40</v>
      </c>
      <c r="X993" t="s">
        <v>97</v>
      </c>
      <c r="Y993" t="s">
        <v>56</v>
      </c>
      <c r="Z993" t="s">
        <v>43</v>
      </c>
      <c r="AA993" t="s">
        <v>44</v>
      </c>
      <c r="AB993" t="s">
        <v>44</v>
      </c>
    </row>
    <row r="994" spans="1:28" x14ac:dyDescent="0.25">
      <c r="A994" t="s">
        <v>2815</v>
      </c>
      <c r="B994" s="1">
        <v>45378</v>
      </c>
      <c r="C994" t="s">
        <v>818</v>
      </c>
      <c r="D994" t="s">
        <v>819</v>
      </c>
      <c r="E994">
        <v>54</v>
      </c>
      <c r="F994" t="s">
        <v>31</v>
      </c>
      <c r="G994" t="s">
        <v>366</v>
      </c>
      <c r="H994" t="s">
        <v>367</v>
      </c>
      <c r="I994" t="s">
        <v>34</v>
      </c>
      <c r="J994" t="s">
        <v>130</v>
      </c>
      <c r="K994">
        <v>1</v>
      </c>
      <c r="L994" s="2">
        <v>14500</v>
      </c>
      <c r="M994">
        <v>10</v>
      </c>
      <c r="N994" s="2">
        <v>14500</v>
      </c>
      <c r="O994" s="2">
        <v>1450</v>
      </c>
      <c r="P994" s="2">
        <v>13050</v>
      </c>
      <c r="Q994" s="2">
        <v>7454.46</v>
      </c>
      <c r="R994" s="2">
        <v>5595.54</v>
      </c>
      <c r="S994" t="s">
        <v>53</v>
      </c>
      <c r="T994" t="s">
        <v>275</v>
      </c>
      <c r="U994" t="s">
        <v>123</v>
      </c>
      <c r="V994" t="s">
        <v>39</v>
      </c>
      <c r="W994" t="s">
        <v>124</v>
      </c>
      <c r="X994" t="s">
        <v>41</v>
      </c>
      <c r="Y994" t="s">
        <v>56</v>
      </c>
      <c r="Z994" t="s">
        <v>43</v>
      </c>
      <c r="AA994" t="s">
        <v>44</v>
      </c>
      <c r="AB994" t="s">
        <v>44</v>
      </c>
    </row>
    <row r="995" spans="1:28" x14ac:dyDescent="0.25">
      <c r="A995" t="s">
        <v>2816</v>
      </c>
      <c r="B995" s="1">
        <v>45378</v>
      </c>
      <c r="C995" t="s">
        <v>2817</v>
      </c>
      <c r="D995" t="s">
        <v>2818</v>
      </c>
      <c r="E995">
        <v>52</v>
      </c>
      <c r="F995" t="s">
        <v>48</v>
      </c>
      <c r="G995" t="s">
        <v>207</v>
      </c>
      <c r="H995" t="s">
        <v>208</v>
      </c>
      <c r="I995" t="s">
        <v>34</v>
      </c>
      <c r="J995" t="s">
        <v>143</v>
      </c>
      <c r="K995">
        <v>1</v>
      </c>
      <c r="L995" s="2">
        <v>18000</v>
      </c>
      <c r="M995">
        <v>10</v>
      </c>
      <c r="N995" s="2">
        <v>18000</v>
      </c>
      <c r="O995" s="2">
        <v>1800</v>
      </c>
      <c r="P995" s="2">
        <v>16200</v>
      </c>
      <c r="Q995" s="2">
        <v>13226.37</v>
      </c>
      <c r="R995" s="2">
        <v>2973.63</v>
      </c>
      <c r="S995" t="s">
        <v>36</v>
      </c>
      <c r="T995" t="s">
        <v>222</v>
      </c>
      <c r="U995" t="s">
        <v>38</v>
      </c>
      <c r="V995" t="s">
        <v>39</v>
      </c>
      <c r="W995" t="s">
        <v>66</v>
      </c>
      <c r="X995" t="s">
        <v>41</v>
      </c>
      <c r="Y995" t="s">
        <v>56</v>
      </c>
      <c r="Z995" t="s">
        <v>43</v>
      </c>
      <c r="AA995" t="s">
        <v>44</v>
      </c>
      <c r="AB995" t="s">
        <v>68</v>
      </c>
    </row>
    <row r="996" spans="1:28" x14ac:dyDescent="0.25">
      <c r="A996" t="s">
        <v>2819</v>
      </c>
      <c r="B996" s="1">
        <v>45378</v>
      </c>
      <c r="C996" t="s">
        <v>2820</v>
      </c>
      <c r="D996" t="s">
        <v>2821</v>
      </c>
      <c r="E996">
        <v>53</v>
      </c>
      <c r="F996" t="s">
        <v>48</v>
      </c>
      <c r="G996" t="s">
        <v>298</v>
      </c>
      <c r="H996" t="s">
        <v>299</v>
      </c>
      <c r="I996" t="s">
        <v>103</v>
      </c>
      <c r="J996" t="s">
        <v>104</v>
      </c>
      <c r="K996">
        <v>6</v>
      </c>
      <c r="L996" s="2">
        <v>700</v>
      </c>
      <c r="M996">
        <v>5</v>
      </c>
      <c r="N996" s="2">
        <v>4200</v>
      </c>
      <c r="O996" s="2">
        <v>210</v>
      </c>
      <c r="P996" s="2">
        <v>3990</v>
      </c>
      <c r="Q996" s="2">
        <v>2966.12</v>
      </c>
      <c r="R996" s="2">
        <v>1023.88</v>
      </c>
      <c r="S996" t="s">
        <v>53</v>
      </c>
      <c r="T996" t="s">
        <v>222</v>
      </c>
      <c r="U996" t="s">
        <v>38</v>
      </c>
      <c r="V996" t="s">
        <v>39</v>
      </c>
      <c r="W996" t="s">
        <v>137</v>
      </c>
      <c r="X996" t="s">
        <v>97</v>
      </c>
      <c r="Y996" t="s">
        <v>56</v>
      </c>
      <c r="Z996" t="s">
        <v>508</v>
      </c>
      <c r="AA996" t="s">
        <v>44</v>
      </c>
      <c r="AB996" t="s">
        <v>44</v>
      </c>
    </row>
    <row r="997" spans="1:28" x14ac:dyDescent="0.25">
      <c r="A997" t="s">
        <v>2822</v>
      </c>
      <c r="B997" s="1">
        <v>45378</v>
      </c>
      <c r="C997" t="s">
        <v>2405</v>
      </c>
      <c r="D997" t="s">
        <v>2406</v>
      </c>
      <c r="E997">
        <v>22</v>
      </c>
      <c r="F997" t="s">
        <v>48</v>
      </c>
      <c r="G997" t="s">
        <v>88</v>
      </c>
      <c r="H997" t="s">
        <v>89</v>
      </c>
      <c r="I997" t="s">
        <v>62</v>
      </c>
      <c r="J997" t="s">
        <v>63</v>
      </c>
      <c r="K997">
        <v>2</v>
      </c>
      <c r="L997" s="2">
        <v>4200</v>
      </c>
      <c r="M997">
        <v>5</v>
      </c>
      <c r="N997" s="2">
        <v>8400</v>
      </c>
      <c r="O997" s="2">
        <v>420</v>
      </c>
      <c r="P997" s="2">
        <v>7980</v>
      </c>
      <c r="Q997" s="2">
        <v>5691.61</v>
      </c>
      <c r="R997" s="2">
        <v>2288.39</v>
      </c>
      <c r="S997" t="s">
        <v>53</v>
      </c>
      <c r="T997" t="s">
        <v>54</v>
      </c>
      <c r="U997" t="s">
        <v>55</v>
      </c>
      <c r="V997" t="s">
        <v>39</v>
      </c>
      <c r="W997" t="s">
        <v>124</v>
      </c>
      <c r="X997" t="s">
        <v>97</v>
      </c>
      <c r="Y997" t="s">
        <v>42</v>
      </c>
      <c r="Z997" t="s">
        <v>43</v>
      </c>
      <c r="AA997" t="s">
        <v>44</v>
      </c>
      <c r="AB997" t="s">
        <v>44</v>
      </c>
    </row>
    <row r="998" spans="1:28" x14ac:dyDescent="0.25">
      <c r="A998" t="s">
        <v>2823</v>
      </c>
      <c r="B998" s="1">
        <v>45378</v>
      </c>
      <c r="C998" t="s">
        <v>907</v>
      </c>
      <c r="D998" t="s">
        <v>908</v>
      </c>
      <c r="E998">
        <v>49</v>
      </c>
      <c r="F998" t="s">
        <v>31</v>
      </c>
      <c r="G998" t="s">
        <v>128</v>
      </c>
      <c r="H998" t="s">
        <v>129</v>
      </c>
      <c r="I998" t="s">
        <v>74</v>
      </c>
      <c r="J998" t="s">
        <v>130</v>
      </c>
      <c r="K998">
        <v>2</v>
      </c>
      <c r="L998" s="2">
        <v>1700</v>
      </c>
      <c r="M998">
        <v>10</v>
      </c>
      <c r="N998" s="2">
        <v>3400</v>
      </c>
      <c r="O998" s="2">
        <v>340</v>
      </c>
      <c r="P998" s="2">
        <v>3060</v>
      </c>
      <c r="Q998" s="2">
        <v>2376.9499999999998</v>
      </c>
      <c r="R998" s="2">
        <v>683.05</v>
      </c>
      <c r="S998" t="s">
        <v>53</v>
      </c>
      <c r="T998" t="s">
        <v>37</v>
      </c>
      <c r="U998" t="s">
        <v>38</v>
      </c>
      <c r="V998" t="s">
        <v>39</v>
      </c>
      <c r="W998" t="s">
        <v>137</v>
      </c>
      <c r="X998" t="s">
        <v>97</v>
      </c>
      <c r="Y998" t="s">
        <v>56</v>
      </c>
      <c r="Z998" t="s">
        <v>43</v>
      </c>
      <c r="AA998" t="s">
        <v>44</v>
      </c>
      <c r="AB998" t="s">
        <v>44</v>
      </c>
    </row>
    <row r="999" spans="1:28" x14ac:dyDescent="0.25">
      <c r="A999" t="s">
        <v>2824</v>
      </c>
      <c r="B999" s="1">
        <v>45378</v>
      </c>
      <c r="C999" t="s">
        <v>2825</v>
      </c>
      <c r="D999" t="s">
        <v>2826</v>
      </c>
      <c r="E999">
        <v>50</v>
      </c>
      <c r="F999" t="s">
        <v>31</v>
      </c>
      <c r="G999" t="s">
        <v>366</v>
      </c>
      <c r="H999" t="s">
        <v>367</v>
      </c>
      <c r="I999" t="s">
        <v>34</v>
      </c>
      <c r="J999" t="s">
        <v>130</v>
      </c>
      <c r="K999">
        <v>2</v>
      </c>
      <c r="L999" s="2">
        <v>14500</v>
      </c>
      <c r="M999">
        <v>20</v>
      </c>
      <c r="N999" s="2">
        <v>29000</v>
      </c>
      <c r="O999" s="2">
        <v>5800</v>
      </c>
      <c r="P999" s="2">
        <v>23200</v>
      </c>
      <c r="Q999" s="2">
        <v>18812.97</v>
      </c>
      <c r="R999" s="2">
        <v>4387.03</v>
      </c>
      <c r="S999" t="s">
        <v>53</v>
      </c>
      <c r="T999" t="s">
        <v>96</v>
      </c>
      <c r="U999" t="s">
        <v>96</v>
      </c>
      <c r="V999" t="s">
        <v>39</v>
      </c>
      <c r="W999" t="s">
        <v>66</v>
      </c>
      <c r="X999" t="s">
        <v>97</v>
      </c>
      <c r="Y999" t="s">
        <v>56</v>
      </c>
      <c r="Z999" t="s">
        <v>43</v>
      </c>
      <c r="AA999" t="s">
        <v>44</v>
      </c>
      <c r="AB999" t="s">
        <v>44</v>
      </c>
    </row>
    <row r="1000" spans="1:28" x14ac:dyDescent="0.25">
      <c r="A1000" t="s">
        <v>2827</v>
      </c>
      <c r="B1000" s="1">
        <v>45378</v>
      </c>
      <c r="C1000" t="s">
        <v>2828</v>
      </c>
      <c r="D1000" t="s">
        <v>2829</v>
      </c>
      <c r="E1000">
        <v>27</v>
      </c>
      <c r="F1000" t="s">
        <v>111</v>
      </c>
      <c r="G1000" t="s">
        <v>134</v>
      </c>
      <c r="H1000" t="s">
        <v>135</v>
      </c>
      <c r="I1000" t="s">
        <v>62</v>
      </c>
      <c r="J1000" t="s">
        <v>130</v>
      </c>
      <c r="K1000">
        <v>4</v>
      </c>
      <c r="L1000" s="2">
        <v>8500</v>
      </c>
      <c r="M1000">
        <v>5</v>
      </c>
      <c r="N1000" s="2">
        <v>34000</v>
      </c>
      <c r="O1000" s="2">
        <v>1700</v>
      </c>
      <c r="P1000" s="2">
        <v>32300</v>
      </c>
      <c r="Q1000" s="2">
        <v>20750.46</v>
      </c>
      <c r="R1000" s="2">
        <v>11549.54</v>
      </c>
      <c r="S1000" t="s">
        <v>53</v>
      </c>
      <c r="T1000" t="s">
        <v>398</v>
      </c>
      <c r="U1000" t="s">
        <v>399</v>
      </c>
      <c r="V1000" t="s">
        <v>39</v>
      </c>
      <c r="W1000" t="s">
        <v>40</v>
      </c>
      <c r="X1000" t="s">
        <v>97</v>
      </c>
      <c r="Y1000" t="s">
        <v>56</v>
      </c>
      <c r="Z1000" t="s">
        <v>43</v>
      </c>
      <c r="AA1000" t="s">
        <v>44</v>
      </c>
      <c r="AB1000" t="s">
        <v>44</v>
      </c>
    </row>
    <row r="1001" spans="1:28" x14ac:dyDescent="0.25">
      <c r="A1001" t="s">
        <v>2830</v>
      </c>
      <c r="B1001" s="1">
        <v>45378</v>
      </c>
      <c r="C1001" t="s">
        <v>1706</v>
      </c>
      <c r="D1001" t="s">
        <v>1707</v>
      </c>
      <c r="E1001">
        <v>22</v>
      </c>
      <c r="F1001" t="s">
        <v>48</v>
      </c>
      <c r="G1001" t="s">
        <v>176</v>
      </c>
      <c r="H1001" t="s">
        <v>177</v>
      </c>
      <c r="I1001" t="s">
        <v>34</v>
      </c>
      <c r="J1001" t="s">
        <v>35</v>
      </c>
      <c r="K1001">
        <v>2</v>
      </c>
      <c r="L1001" s="2">
        <v>6500</v>
      </c>
      <c r="M1001">
        <v>20</v>
      </c>
      <c r="N1001" s="2">
        <v>13000</v>
      </c>
      <c r="O1001" s="2">
        <v>2600</v>
      </c>
      <c r="P1001" s="2">
        <v>10400</v>
      </c>
      <c r="Q1001" s="2">
        <v>7251.43</v>
      </c>
      <c r="R1001" s="2">
        <v>3148.57</v>
      </c>
      <c r="S1001" t="s">
        <v>53</v>
      </c>
      <c r="T1001" t="s">
        <v>222</v>
      </c>
      <c r="U1001" t="s">
        <v>38</v>
      </c>
      <c r="V1001" t="s">
        <v>39</v>
      </c>
      <c r="W1001" t="s">
        <v>66</v>
      </c>
      <c r="X1001" t="s">
        <v>67</v>
      </c>
      <c r="Y1001" t="s">
        <v>56</v>
      </c>
      <c r="Z1001" t="s">
        <v>43</v>
      </c>
      <c r="AA1001" t="s">
        <v>68</v>
      </c>
      <c r="AB1001" t="s">
        <v>44</v>
      </c>
    </row>
    <row r="1002" spans="1:28" x14ac:dyDescent="0.25">
      <c r="A1002" t="s">
        <v>2831</v>
      </c>
      <c r="B1002" s="1">
        <v>45378</v>
      </c>
      <c r="C1002" t="s">
        <v>2832</v>
      </c>
      <c r="D1002" t="s">
        <v>2833</v>
      </c>
      <c r="E1002">
        <v>55</v>
      </c>
      <c r="F1002" t="s">
        <v>111</v>
      </c>
      <c r="G1002" t="s">
        <v>148</v>
      </c>
      <c r="H1002" t="s">
        <v>149</v>
      </c>
      <c r="I1002" t="s">
        <v>74</v>
      </c>
      <c r="J1002" t="s">
        <v>130</v>
      </c>
      <c r="K1002">
        <v>1</v>
      </c>
      <c r="L1002" s="2">
        <v>3500</v>
      </c>
      <c r="M1002">
        <v>30</v>
      </c>
      <c r="N1002" s="2">
        <v>3500</v>
      </c>
      <c r="O1002" s="2">
        <v>1050</v>
      </c>
      <c r="P1002" s="2">
        <v>2450</v>
      </c>
      <c r="Q1002" s="2">
        <v>1843.35</v>
      </c>
      <c r="R1002" s="2">
        <v>606.65</v>
      </c>
      <c r="S1002" t="s">
        <v>53</v>
      </c>
      <c r="T1002" t="s">
        <v>37</v>
      </c>
      <c r="U1002" t="s">
        <v>38</v>
      </c>
      <c r="V1002" t="s">
        <v>39</v>
      </c>
      <c r="W1002" t="s">
        <v>40</v>
      </c>
      <c r="X1002" t="s">
        <v>41</v>
      </c>
      <c r="Y1002" t="s">
        <v>42</v>
      </c>
      <c r="Z1002" t="s">
        <v>107</v>
      </c>
      <c r="AA1002" t="s">
        <v>44</v>
      </c>
      <c r="AB1002" t="s">
        <v>44</v>
      </c>
    </row>
    <row r="1003" spans="1:28" x14ac:dyDescent="0.25">
      <c r="A1003" t="s">
        <v>2834</v>
      </c>
      <c r="B1003" s="1">
        <v>45378</v>
      </c>
      <c r="C1003" t="s">
        <v>2835</v>
      </c>
      <c r="D1003" t="s">
        <v>2836</v>
      </c>
      <c r="E1003">
        <v>47</v>
      </c>
      <c r="F1003" t="s">
        <v>48</v>
      </c>
      <c r="G1003" t="s">
        <v>128</v>
      </c>
      <c r="H1003" t="s">
        <v>129</v>
      </c>
      <c r="I1003" t="s">
        <v>74</v>
      </c>
      <c r="J1003" t="s">
        <v>130</v>
      </c>
      <c r="K1003">
        <v>1</v>
      </c>
      <c r="L1003" s="2">
        <v>1700</v>
      </c>
      <c r="M1003">
        <v>10</v>
      </c>
      <c r="N1003" s="2">
        <v>1700</v>
      </c>
      <c r="O1003" s="2">
        <v>170</v>
      </c>
      <c r="P1003" s="2">
        <v>1530</v>
      </c>
      <c r="Q1003" s="2">
        <v>1040.8699999999999</v>
      </c>
      <c r="R1003" s="2">
        <v>489.13</v>
      </c>
      <c r="S1003" t="s">
        <v>53</v>
      </c>
      <c r="T1003" t="s">
        <v>163</v>
      </c>
      <c r="U1003" t="s">
        <v>164</v>
      </c>
      <c r="V1003" t="s">
        <v>39</v>
      </c>
      <c r="W1003" t="s">
        <v>66</v>
      </c>
      <c r="X1003" t="s">
        <v>97</v>
      </c>
      <c r="Y1003" t="s">
        <v>56</v>
      </c>
      <c r="Z1003" t="s">
        <v>43</v>
      </c>
      <c r="AA1003" t="s">
        <v>44</v>
      </c>
      <c r="AB1003" t="s">
        <v>44</v>
      </c>
    </row>
    <row r="1004" spans="1:28" x14ac:dyDescent="0.25">
      <c r="A1004" t="s">
        <v>2837</v>
      </c>
      <c r="B1004" s="1">
        <v>45378</v>
      </c>
      <c r="C1004" t="s">
        <v>2838</v>
      </c>
      <c r="D1004" t="s">
        <v>2839</v>
      </c>
      <c r="E1004">
        <v>37</v>
      </c>
      <c r="F1004" t="s">
        <v>31</v>
      </c>
      <c r="G1004" t="s">
        <v>168</v>
      </c>
      <c r="H1004" t="s">
        <v>169</v>
      </c>
      <c r="I1004" t="s">
        <v>62</v>
      </c>
      <c r="J1004" t="s">
        <v>143</v>
      </c>
      <c r="K1004">
        <v>1</v>
      </c>
      <c r="L1004" s="2">
        <v>1800</v>
      </c>
      <c r="M1004">
        <v>25</v>
      </c>
      <c r="N1004" s="2">
        <v>1800</v>
      </c>
      <c r="O1004" s="2">
        <v>450</v>
      </c>
      <c r="P1004" s="2">
        <v>1350</v>
      </c>
      <c r="Q1004" s="2">
        <v>925.92</v>
      </c>
      <c r="R1004" s="2">
        <v>424.08</v>
      </c>
      <c r="S1004" t="s">
        <v>53</v>
      </c>
      <c r="T1004" t="s">
        <v>578</v>
      </c>
      <c r="U1004" t="s">
        <v>579</v>
      </c>
      <c r="V1004" t="s">
        <v>39</v>
      </c>
      <c r="W1004" t="s">
        <v>92</v>
      </c>
      <c r="X1004" t="s">
        <v>97</v>
      </c>
      <c r="Y1004" t="s">
        <v>56</v>
      </c>
      <c r="Z1004" t="s">
        <v>107</v>
      </c>
      <c r="AA1004" t="s">
        <v>44</v>
      </c>
      <c r="AB1004" t="s">
        <v>44</v>
      </c>
    </row>
    <row r="1005" spans="1:28" x14ac:dyDescent="0.25">
      <c r="A1005" t="s">
        <v>2840</v>
      </c>
      <c r="B1005" s="1">
        <v>45378</v>
      </c>
      <c r="C1005" t="s">
        <v>2841</v>
      </c>
      <c r="D1005" t="s">
        <v>2842</v>
      </c>
      <c r="E1005">
        <v>25</v>
      </c>
      <c r="F1005" t="s">
        <v>48</v>
      </c>
      <c r="G1005" t="s">
        <v>49</v>
      </c>
      <c r="H1005" t="s">
        <v>50</v>
      </c>
      <c r="I1005" t="s">
        <v>51</v>
      </c>
      <c r="J1005" t="s">
        <v>52</v>
      </c>
      <c r="K1005">
        <v>1</v>
      </c>
      <c r="L1005" s="2">
        <v>500</v>
      </c>
      <c r="M1005">
        <v>5</v>
      </c>
      <c r="N1005" s="2">
        <v>500</v>
      </c>
      <c r="O1005" s="2">
        <v>25</v>
      </c>
      <c r="P1005" s="2">
        <v>475</v>
      </c>
      <c r="Q1005" s="2">
        <v>340.97</v>
      </c>
      <c r="R1005" s="2">
        <v>134.03</v>
      </c>
      <c r="S1005" t="s">
        <v>53</v>
      </c>
      <c r="T1005" t="s">
        <v>222</v>
      </c>
      <c r="U1005" t="s">
        <v>38</v>
      </c>
      <c r="V1005" t="s">
        <v>39</v>
      </c>
      <c r="W1005" t="s">
        <v>83</v>
      </c>
      <c r="X1005" t="s">
        <v>67</v>
      </c>
      <c r="Y1005" t="s">
        <v>56</v>
      </c>
      <c r="Z1005" t="s">
        <v>43</v>
      </c>
      <c r="AA1005" t="s">
        <v>44</v>
      </c>
      <c r="AB1005" t="s">
        <v>44</v>
      </c>
    </row>
    <row r="1006" spans="1:28" x14ac:dyDescent="0.25">
      <c r="A1006" t="s">
        <v>2843</v>
      </c>
      <c r="B1006" s="1">
        <v>45378</v>
      </c>
      <c r="C1006" t="s">
        <v>2844</v>
      </c>
      <c r="D1006" t="s">
        <v>2845</v>
      </c>
      <c r="E1006">
        <v>47</v>
      </c>
      <c r="F1006" t="s">
        <v>31</v>
      </c>
      <c r="G1006" t="s">
        <v>280</v>
      </c>
      <c r="H1006" t="s">
        <v>281</v>
      </c>
      <c r="I1006" t="s">
        <v>62</v>
      </c>
      <c r="J1006" t="s">
        <v>190</v>
      </c>
      <c r="K1006">
        <v>1</v>
      </c>
      <c r="L1006" s="2">
        <v>700</v>
      </c>
      <c r="M1006">
        <v>10</v>
      </c>
      <c r="N1006" s="2">
        <v>700</v>
      </c>
      <c r="O1006" s="2">
        <v>70</v>
      </c>
      <c r="P1006" s="2">
        <v>630</v>
      </c>
      <c r="Q1006" s="2">
        <v>355.45</v>
      </c>
      <c r="R1006" s="2">
        <v>274.55</v>
      </c>
      <c r="S1006" t="s">
        <v>36</v>
      </c>
      <c r="T1006" t="s">
        <v>96</v>
      </c>
      <c r="U1006" t="s">
        <v>96</v>
      </c>
      <c r="V1006" t="s">
        <v>39</v>
      </c>
      <c r="W1006" t="s">
        <v>124</v>
      </c>
      <c r="X1006" t="s">
        <v>41</v>
      </c>
      <c r="Y1006" t="s">
        <v>84</v>
      </c>
      <c r="Z1006" t="s">
        <v>43</v>
      </c>
      <c r="AA1006" t="s">
        <v>44</v>
      </c>
      <c r="AB1006" t="s">
        <v>44</v>
      </c>
    </row>
    <row r="1007" spans="1:28" x14ac:dyDescent="0.25">
      <c r="A1007" t="s">
        <v>2846</v>
      </c>
      <c r="B1007" s="1">
        <v>45378</v>
      </c>
      <c r="C1007" t="s">
        <v>2847</v>
      </c>
      <c r="D1007" t="s">
        <v>2848</v>
      </c>
      <c r="E1007">
        <v>20</v>
      </c>
      <c r="F1007" t="s">
        <v>48</v>
      </c>
      <c r="G1007" t="s">
        <v>436</v>
      </c>
      <c r="H1007" t="s">
        <v>437</v>
      </c>
      <c r="I1007" t="s">
        <v>74</v>
      </c>
      <c r="J1007" t="s">
        <v>190</v>
      </c>
      <c r="K1007">
        <v>5</v>
      </c>
      <c r="L1007" s="2">
        <v>1800</v>
      </c>
      <c r="M1007">
        <v>5</v>
      </c>
      <c r="N1007" s="2">
        <v>9000</v>
      </c>
      <c r="O1007" s="2">
        <v>450</v>
      </c>
      <c r="P1007" s="2">
        <v>8550</v>
      </c>
      <c r="Q1007" s="2">
        <v>5742.04</v>
      </c>
      <c r="R1007" s="2">
        <v>2807.96</v>
      </c>
      <c r="S1007" t="s">
        <v>64</v>
      </c>
      <c r="T1007" t="s">
        <v>407</v>
      </c>
      <c r="U1007" t="s">
        <v>408</v>
      </c>
      <c r="V1007" t="s">
        <v>39</v>
      </c>
      <c r="W1007" t="s">
        <v>83</v>
      </c>
      <c r="X1007" t="s">
        <v>41</v>
      </c>
      <c r="Y1007" t="s">
        <v>56</v>
      </c>
      <c r="Z1007" t="s">
        <v>43</v>
      </c>
      <c r="AA1007" t="s">
        <v>44</v>
      </c>
      <c r="AB1007" t="s">
        <v>44</v>
      </c>
    </row>
    <row r="1008" spans="1:28" x14ac:dyDescent="0.25">
      <c r="A1008" t="s">
        <v>2849</v>
      </c>
      <c r="B1008" s="1">
        <v>45378</v>
      </c>
      <c r="C1008" t="s">
        <v>2850</v>
      </c>
      <c r="D1008" t="s">
        <v>2851</v>
      </c>
      <c r="E1008">
        <v>44</v>
      </c>
      <c r="F1008" t="s">
        <v>111</v>
      </c>
      <c r="G1008" t="s">
        <v>128</v>
      </c>
      <c r="H1008" t="s">
        <v>129</v>
      </c>
      <c r="I1008" t="s">
        <v>74</v>
      </c>
      <c r="J1008" t="s">
        <v>130</v>
      </c>
      <c r="K1008">
        <v>1</v>
      </c>
      <c r="L1008" s="2">
        <v>1700</v>
      </c>
      <c r="M1008">
        <v>15</v>
      </c>
      <c r="N1008" s="2">
        <v>1700</v>
      </c>
      <c r="O1008" s="2">
        <v>255</v>
      </c>
      <c r="P1008" s="2">
        <v>1445</v>
      </c>
      <c r="Q1008" s="2">
        <v>1174.03</v>
      </c>
      <c r="R1008" s="2">
        <v>270.97000000000003</v>
      </c>
      <c r="S1008" t="s">
        <v>64</v>
      </c>
      <c r="T1008" t="s">
        <v>122</v>
      </c>
      <c r="U1008" t="s">
        <v>123</v>
      </c>
      <c r="V1008" t="s">
        <v>39</v>
      </c>
      <c r="W1008" t="s">
        <v>40</v>
      </c>
      <c r="X1008" t="s">
        <v>41</v>
      </c>
      <c r="Y1008" t="s">
        <v>84</v>
      </c>
      <c r="Z1008" t="s">
        <v>43</v>
      </c>
      <c r="AA1008" t="s">
        <v>44</v>
      </c>
      <c r="AB1008" t="s">
        <v>44</v>
      </c>
    </row>
    <row r="1009" spans="1:28" x14ac:dyDescent="0.25">
      <c r="A1009" t="s">
        <v>2852</v>
      </c>
      <c r="B1009" s="1">
        <v>45378</v>
      </c>
      <c r="C1009" t="s">
        <v>1817</v>
      </c>
      <c r="D1009" t="s">
        <v>1818</v>
      </c>
      <c r="E1009">
        <v>33</v>
      </c>
      <c r="F1009" t="s">
        <v>48</v>
      </c>
      <c r="G1009" t="s">
        <v>158</v>
      </c>
      <c r="H1009" t="s">
        <v>159</v>
      </c>
      <c r="I1009" t="s">
        <v>51</v>
      </c>
      <c r="J1009" t="s">
        <v>52</v>
      </c>
      <c r="K1009">
        <v>3</v>
      </c>
      <c r="L1009" s="2">
        <v>650</v>
      </c>
      <c r="M1009">
        <v>5</v>
      </c>
      <c r="N1009" s="2">
        <v>1950</v>
      </c>
      <c r="O1009" s="2">
        <v>97.5</v>
      </c>
      <c r="P1009" s="2">
        <v>1852.5</v>
      </c>
      <c r="Q1009" s="2">
        <v>1103.1199999999999</v>
      </c>
      <c r="R1009" s="2">
        <v>749.38</v>
      </c>
      <c r="S1009" t="s">
        <v>53</v>
      </c>
      <c r="T1009" t="s">
        <v>407</v>
      </c>
      <c r="U1009" t="s">
        <v>408</v>
      </c>
      <c r="V1009" t="s">
        <v>39</v>
      </c>
      <c r="W1009" t="s">
        <v>92</v>
      </c>
      <c r="X1009" t="s">
        <v>97</v>
      </c>
      <c r="Y1009" t="s">
        <v>42</v>
      </c>
      <c r="Z1009" t="s">
        <v>43</v>
      </c>
      <c r="AA1009" t="s">
        <v>44</v>
      </c>
      <c r="AB1009" t="s">
        <v>44</v>
      </c>
    </row>
    <row r="1010" spans="1:28" x14ac:dyDescent="0.25">
      <c r="A1010" t="s">
        <v>2853</v>
      </c>
      <c r="B1010" s="1">
        <v>45378</v>
      </c>
      <c r="C1010" t="s">
        <v>2854</v>
      </c>
      <c r="D1010" t="s">
        <v>2855</v>
      </c>
      <c r="E1010">
        <v>54</v>
      </c>
      <c r="F1010" t="s">
        <v>48</v>
      </c>
      <c r="G1010" t="s">
        <v>202</v>
      </c>
      <c r="H1010" t="s">
        <v>203</v>
      </c>
      <c r="I1010" t="s">
        <v>103</v>
      </c>
      <c r="J1010" t="s">
        <v>104</v>
      </c>
      <c r="K1010">
        <v>2</v>
      </c>
      <c r="L1010" s="2">
        <v>550</v>
      </c>
      <c r="M1010">
        <v>0</v>
      </c>
      <c r="N1010" s="2">
        <v>1100</v>
      </c>
      <c r="O1010" s="2">
        <v>0</v>
      </c>
      <c r="P1010" s="2">
        <v>1100</v>
      </c>
      <c r="Q1010" s="2">
        <v>767.67</v>
      </c>
      <c r="R1010" s="2">
        <v>332.33</v>
      </c>
      <c r="S1010" t="s">
        <v>36</v>
      </c>
      <c r="T1010" t="s">
        <v>153</v>
      </c>
      <c r="U1010" t="s">
        <v>154</v>
      </c>
      <c r="V1010" t="s">
        <v>39</v>
      </c>
      <c r="W1010" t="s">
        <v>66</v>
      </c>
      <c r="X1010" t="s">
        <v>41</v>
      </c>
      <c r="Y1010" t="s">
        <v>56</v>
      </c>
      <c r="Z1010" t="s">
        <v>223</v>
      </c>
      <c r="AA1010" t="s">
        <v>68</v>
      </c>
      <c r="AB1010" t="s">
        <v>44</v>
      </c>
    </row>
    <row r="1011" spans="1:28" x14ac:dyDescent="0.25">
      <c r="A1011" t="s">
        <v>2856</v>
      </c>
      <c r="B1011" s="1">
        <v>45378</v>
      </c>
      <c r="C1011" t="s">
        <v>261</v>
      </c>
      <c r="D1011" t="s">
        <v>262</v>
      </c>
      <c r="E1011">
        <v>45</v>
      </c>
      <c r="F1011" t="s">
        <v>48</v>
      </c>
      <c r="G1011" t="s">
        <v>202</v>
      </c>
      <c r="H1011" t="s">
        <v>203</v>
      </c>
      <c r="I1011" t="s">
        <v>103</v>
      </c>
      <c r="J1011" t="s">
        <v>104</v>
      </c>
      <c r="K1011">
        <v>2</v>
      </c>
      <c r="L1011" s="2">
        <v>550</v>
      </c>
      <c r="M1011">
        <v>0</v>
      </c>
      <c r="N1011" s="2">
        <v>1100</v>
      </c>
      <c r="O1011" s="2">
        <v>0</v>
      </c>
      <c r="P1011" s="2">
        <v>1100</v>
      </c>
      <c r="Q1011" s="2">
        <v>646.83000000000004</v>
      </c>
      <c r="R1011" s="2">
        <v>453.17</v>
      </c>
      <c r="S1011" t="s">
        <v>53</v>
      </c>
      <c r="T1011" t="s">
        <v>54</v>
      </c>
      <c r="U1011" t="s">
        <v>55</v>
      </c>
      <c r="V1011" t="s">
        <v>39</v>
      </c>
      <c r="W1011" t="s">
        <v>124</v>
      </c>
      <c r="X1011" t="s">
        <v>67</v>
      </c>
      <c r="Y1011" t="s">
        <v>56</v>
      </c>
      <c r="Z1011" t="s">
        <v>144</v>
      </c>
      <c r="AA1011" t="s">
        <v>44</v>
      </c>
      <c r="AB1011" t="s">
        <v>44</v>
      </c>
    </row>
    <row r="1012" spans="1:28" x14ac:dyDescent="0.25">
      <c r="A1012" t="s">
        <v>2857</v>
      </c>
      <c r="B1012" s="1">
        <v>45378</v>
      </c>
      <c r="C1012" t="s">
        <v>2858</v>
      </c>
      <c r="D1012" t="s">
        <v>2859</v>
      </c>
      <c r="E1012">
        <v>58</v>
      </c>
      <c r="F1012" t="s">
        <v>31</v>
      </c>
      <c r="G1012" t="s">
        <v>81</v>
      </c>
      <c r="H1012" t="s">
        <v>82</v>
      </c>
      <c r="I1012" t="s">
        <v>51</v>
      </c>
      <c r="J1012" t="s">
        <v>52</v>
      </c>
      <c r="K1012">
        <v>4</v>
      </c>
      <c r="L1012" s="2">
        <v>600</v>
      </c>
      <c r="M1012">
        <v>5</v>
      </c>
      <c r="N1012" s="2">
        <v>2400</v>
      </c>
      <c r="O1012" s="2">
        <v>120</v>
      </c>
      <c r="P1012" s="2">
        <v>2280</v>
      </c>
      <c r="Q1012" s="2">
        <v>1570.7</v>
      </c>
      <c r="R1012" s="2">
        <v>709.3</v>
      </c>
      <c r="S1012" t="s">
        <v>36</v>
      </c>
      <c r="T1012" t="s">
        <v>578</v>
      </c>
      <c r="U1012" t="s">
        <v>579</v>
      </c>
      <c r="V1012" t="s">
        <v>39</v>
      </c>
      <c r="W1012" t="s">
        <v>83</v>
      </c>
      <c r="X1012" t="s">
        <v>67</v>
      </c>
      <c r="Y1012" t="s">
        <v>42</v>
      </c>
      <c r="Z1012" t="s">
        <v>107</v>
      </c>
      <c r="AA1012" t="s">
        <v>44</v>
      </c>
      <c r="AB1012" t="s">
        <v>44</v>
      </c>
    </row>
    <row r="1013" spans="1:28" x14ac:dyDescent="0.25">
      <c r="A1013" t="s">
        <v>2860</v>
      </c>
      <c r="B1013" s="1">
        <v>45379</v>
      </c>
      <c r="C1013" t="s">
        <v>230</v>
      </c>
      <c r="D1013" t="s">
        <v>231</v>
      </c>
      <c r="E1013">
        <v>34</v>
      </c>
      <c r="F1013" t="s">
        <v>111</v>
      </c>
      <c r="G1013" t="s">
        <v>227</v>
      </c>
      <c r="H1013" t="s">
        <v>228</v>
      </c>
      <c r="I1013" t="s">
        <v>74</v>
      </c>
      <c r="J1013" t="s">
        <v>75</v>
      </c>
      <c r="K1013">
        <v>1</v>
      </c>
      <c r="L1013" s="2">
        <v>1400</v>
      </c>
      <c r="M1013">
        <v>0</v>
      </c>
      <c r="N1013" s="2">
        <v>1400</v>
      </c>
      <c r="O1013" s="2">
        <v>0</v>
      </c>
      <c r="P1013" s="2">
        <v>1400</v>
      </c>
      <c r="Q1013" s="2">
        <v>1091.1199999999999</v>
      </c>
      <c r="R1013" s="2">
        <v>308.88</v>
      </c>
      <c r="S1013" t="s">
        <v>53</v>
      </c>
      <c r="T1013" t="s">
        <v>65</v>
      </c>
      <c r="U1013" t="s">
        <v>65</v>
      </c>
      <c r="V1013" t="s">
        <v>39</v>
      </c>
      <c r="W1013" t="s">
        <v>40</v>
      </c>
      <c r="X1013" t="s">
        <v>41</v>
      </c>
      <c r="Y1013" t="s">
        <v>42</v>
      </c>
      <c r="Z1013" t="s">
        <v>107</v>
      </c>
      <c r="AA1013" t="s">
        <v>44</v>
      </c>
      <c r="AB1013" t="s">
        <v>44</v>
      </c>
    </row>
    <row r="1014" spans="1:28" x14ac:dyDescent="0.25">
      <c r="A1014" t="s">
        <v>2861</v>
      </c>
      <c r="B1014" s="1">
        <v>45379</v>
      </c>
      <c r="C1014" t="s">
        <v>2862</v>
      </c>
      <c r="D1014" t="s">
        <v>2863</v>
      </c>
      <c r="E1014">
        <v>43</v>
      </c>
      <c r="F1014" t="s">
        <v>111</v>
      </c>
      <c r="G1014" t="s">
        <v>101</v>
      </c>
      <c r="H1014" t="s">
        <v>102</v>
      </c>
      <c r="I1014" t="s">
        <v>103</v>
      </c>
      <c r="J1014" t="s">
        <v>104</v>
      </c>
      <c r="K1014">
        <v>1</v>
      </c>
      <c r="L1014" s="2">
        <v>1800</v>
      </c>
      <c r="M1014">
        <v>10</v>
      </c>
      <c r="N1014" s="2">
        <v>1800</v>
      </c>
      <c r="O1014" s="2">
        <v>180</v>
      </c>
      <c r="P1014" s="2">
        <v>1620</v>
      </c>
      <c r="Q1014" s="2">
        <v>1233.03</v>
      </c>
      <c r="R1014" s="2">
        <v>386.97</v>
      </c>
      <c r="S1014" t="s">
        <v>53</v>
      </c>
      <c r="T1014" t="s">
        <v>407</v>
      </c>
      <c r="U1014" t="s">
        <v>408</v>
      </c>
      <c r="V1014" t="s">
        <v>39</v>
      </c>
      <c r="W1014" t="s">
        <v>137</v>
      </c>
      <c r="X1014" t="s">
        <v>41</v>
      </c>
      <c r="Y1014" t="s">
        <v>42</v>
      </c>
      <c r="Z1014" t="s">
        <v>43</v>
      </c>
      <c r="AA1014" t="s">
        <v>44</v>
      </c>
      <c r="AB1014" t="s">
        <v>44</v>
      </c>
    </row>
    <row r="1015" spans="1:28" x14ac:dyDescent="0.25">
      <c r="A1015" t="s">
        <v>2864</v>
      </c>
      <c r="B1015" s="1">
        <v>45379</v>
      </c>
      <c r="C1015" t="s">
        <v>2865</v>
      </c>
      <c r="D1015" t="s">
        <v>2866</v>
      </c>
      <c r="E1015">
        <v>31</v>
      </c>
      <c r="F1015" t="s">
        <v>31</v>
      </c>
      <c r="G1015" t="s">
        <v>387</v>
      </c>
      <c r="H1015" t="s">
        <v>388</v>
      </c>
      <c r="I1015" t="s">
        <v>74</v>
      </c>
      <c r="J1015" t="s">
        <v>75</v>
      </c>
      <c r="K1015">
        <v>2</v>
      </c>
      <c r="L1015" s="2">
        <v>3200</v>
      </c>
      <c r="M1015">
        <v>10</v>
      </c>
      <c r="N1015" s="2">
        <v>6400</v>
      </c>
      <c r="O1015" s="2">
        <v>640</v>
      </c>
      <c r="P1015" s="2">
        <v>5760</v>
      </c>
      <c r="Q1015" s="2">
        <v>4710.47</v>
      </c>
      <c r="R1015" s="2">
        <v>1049.53</v>
      </c>
      <c r="S1015" t="s">
        <v>53</v>
      </c>
      <c r="T1015" t="s">
        <v>90</v>
      </c>
      <c r="U1015" t="s">
        <v>91</v>
      </c>
      <c r="V1015" t="s">
        <v>39</v>
      </c>
      <c r="W1015" t="s">
        <v>40</v>
      </c>
      <c r="X1015" t="s">
        <v>41</v>
      </c>
      <c r="Y1015" t="s">
        <v>56</v>
      </c>
      <c r="Z1015" t="s">
        <v>43</v>
      </c>
      <c r="AA1015" t="s">
        <v>44</v>
      </c>
      <c r="AB1015" t="s">
        <v>44</v>
      </c>
    </row>
    <row r="1016" spans="1:28" x14ac:dyDescent="0.25">
      <c r="A1016" t="s">
        <v>2867</v>
      </c>
      <c r="B1016" s="1">
        <v>45379</v>
      </c>
      <c r="C1016" t="s">
        <v>2405</v>
      </c>
      <c r="D1016" t="s">
        <v>2406</v>
      </c>
      <c r="E1016">
        <v>56</v>
      </c>
      <c r="F1016" t="s">
        <v>48</v>
      </c>
      <c r="G1016" t="s">
        <v>141</v>
      </c>
      <c r="H1016" t="s">
        <v>142</v>
      </c>
      <c r="I1016" t="s">
        <v>74</v>
      </c>
      <c r="J1016" t="s">
        <v>143</v>
      </c>
      <c r="K1016">
        <v>2</v>
      </c>
      <c r="L1016" s="2">
        <v>900</v>
      </c>
      <c r="M1016">
        <v>5</v>
      </c>
      <c r="N1016" s="2">
        <v>1800</v>
      </c>
      <c r="O1016" s="2">
        <v>90</v>
      </c>
      <c r="P1016" s="2">
        <v>1710</v>
      </c>
      <c r="Q1016" s="2">
        <v>972.78</v>
      </c>
      <c r="R1016" s="2">
        <v>737.22</v>
      </c>
      <c r="S1016" t="s">
        <v>36</v>
      </c>
      <c r="T1016" t="s">
        <v>578</v>
      </c>
      <c r="U1016" t="s">
        <v>579</v>
      </c>
      <c r="V1016" t="s">
        <v>39</v>
      </c>
      <c r="W1016" t="s">
        <v>124</v>
      </c>
      <c r="X1016" t="s">
        <v>41</v>
      </c>
      <c r="Y1016" t="s">
        <v>56</v>
      </c>
      <c r="Z1016" t="s">
        <v>43</v>
      </c>
      <c r="AA1016" t="s">
        <v>44</v>
      </c>
      <c r="AB1016" t="s">
        <v>44</v>
      </c>
    </row>
    <row r="1017" spans="1:28" x14ac:dyDescent="0.25">
      <c r="A1017" t="s">
        <v>2868</v>
      </c>
      <c r="B1017" s="1">
        <v>45379</v>
      </c>
      <c r="C1017" t="s">
        <v>2248</v>
      </c>
      <c r="D1017" t="s">
        <v>2249</v>
      </c>
      <c r="E1017">
        <v>39</v>
      </c>
      <c r="F1017" t="s">
        <v>48</v>
      </c>
      <c r="G1017" t="s">
        <v>561</v>
      </c>
      <c r="H1017" t="s">
        <v>562</v>
      </c>
      <c r="I1017" t="s">
        <v>34</v>
      </c>
      <c r="J1017" t="s">
        <v>143</v>
      </c>
      <c r="K1017">
        <v>5</v>
      </c>
      <c r="L1017" s="2">
        <v>900</v>
      </c>
      <c r="M1017">
        <v>10</v>
      </c>
      <c r="N1017" s="2">
        <v>4500</v>
      </c>
      <c r="O1017" s="2">
        <v>450</v>
      </c>
      <c r="P1017" s="2">
        <v>4050</v>
      </c>
      <c r="Q1017" s="2">
        <v>2606.54</v>
      </c>
      <c r="R1017" s="2">
        <v>1443.46</v>
      </c>
      <c r="S1017" t="s">
        <v>53</v>
      </c>
      <c r="T1017" t="s">
        <v>178</v>
      </c>
      <c r="U1017" t="s">
        <v>154</v>
      </c>
      <c r="V1017" t="s">
        <v>39</v>
      </c>
      <c r="W1017" t="s">
        <v>83</v>
      </c>
      <c r="X1017" t="s">
        <v>97</v>
      </c>
      <c r="Y1017" t="s">
        <v>56</v>
      </c>
      <c r="Z1017" t="s">
        <v>144</v>
      </c>
      <c r="AA1017" t="s">
        <v>44</v>
      </c>
      <c r="AB1017" t="s">
        <v>44</v>
      </c>
    </row>
    <row r="1018" spans="1:28" x14ac:dyDescent="0.25">
      <c r="A1018" t="s">
        <v>2869</v>
      </c>
      <c r="B1018" s="1">
        <v>45379</v>
      </c>
      <c r="C1018" t="s">
        <v>2870</v>
      </c>
      <c r="D1018" t="s">
        <v>2871</v>
      </c>
      <c r="E1018">
        <v>55</v>
      </c>
      <c r="F1018" t="s">
        <v>111</v>
      </c>
      <c r="G1018" t="s">
        <v>158</v>
      </c>
      <c r="H1018" t="s">
        <v>159</v>
      </c>
      <c r="I1018" t="s">
        <v>51</v>
      </c>
      <c r="J1018" t="s">
        <v>52</v>
      </c>
      <c r="K1018">
        <v>2</v>
      </c>
      <c r="L1018" s="2">
        <v>650</v>
      </c>
      <c r="M1018">
        <v>10</v>
      </c>
      <c r="N1018" s="2">
        <v>1300</v>
      </c>
      <c r="O1018" s="2">
        <v>130</v>
      </c>
      <c r="P1018" s="2">
        <v>1170</v>
      </c>
      <c r="Q1018" s="2">
        <v>656.47</v>
      </c>
      <c r="R1018" s="2">
        <v>513.53</v>
      </c>
      <c r="S1018" t="s">
        <v>64</v>
      </c>
      <c r="T1018" t="s">
        <v>222</v>
      </c>
      <c r="U1018" t="s">
        <v>38</v>
      </c>
      <c r="V1018" t="s">
        <v>39</v>
      </c>
      <c r="W1018" t="s">
        <v>40</v>
      </c>
      <c r="X1018" t="s">
        <v>97</v>
      </c>
      <c r="Y1018" t="s">
        <v>42</v>
      </c>
      <c r="Z1018" t="s">
        <v>107</v>
      </c>
      <c r="AA1018" t="s">
        <v>44</v>
      </c>
      <c r="AB1018" t="s">
        <v>44</v>
      </c>
    </row>
    <row r="1019" spans="1:28" x14ac:dyDescent="0.25">
      <c r="A1019" t="s">
        <v>2872</v>
      </c>
      <c r="B1019" s="1">
        <v>45379</v>
      </c>
      <c r="C1019" t="s">
        <v>2873</v>
      </c>
      <c r="D1019" t="s">
        <v>2874</v>
      </c>
      <c r="E1019">
        <v>25</v>
      </c>
      <c r="F1019" t="s">
        <v>48</v>
      </c>
      <c r="G1019" t="s">
        <v>188</v>
      </c>
      <c r="H1019" t="s">
        <v>189</v>
      </c>
      <c r="I1019" t="s">
        <v>34</v>
      </c>
      <c r="J1019" t="s">
        <v>190</v>
      </c>
      <c r="K1019">
        <v>3</v>
      </c>
      <c r="L1019" s="2">
        <v>1800</v>
      </c>
      <c r="M1019">
        <v>10</v>
      </c>
      <c r="N1019" s="2">
        <v>5400</v>
      </c>
      <c r="O1019" s="2">
        <v>540</v>
      </c>
      <c r="P1019" s="2">
        <v>4860</v>
      </c>
      <c r="Q1019" s="2">
        <v>3736.12</v>
      </c>
      <c r="R1019" s="2">
        <v>1123.8800000000001</v>
      </c>
      <c r="S1019" t="s">
        <v>53</v>
      </c>
      <c r="T1019" t="s">
        <v>54</v>
      </c>
      <c r="U1019" t="s">
        <v>55</v>
      </c>
      <c r="V1019" t="s">
        <v>39</v>
      </c>
      <c r="W1019" t="s">
        <v>124</v>
      </c>
      <c r="X1019" t="s">
        <v>97</v>
      </c>
      <c r="Y1019" t="s">
        <v>56</v>
      </c>
      <c r="Z1019" t="s">
        <v>43</v>
      </c>
      <c r="AA1019" t="s">
        <v>44</v>
      </c>
      <c r="AB1019" t="s">
        <v>44</v>
      </c>
    </row>
    <row r="1020" spans="1:28" x14ac:dyDescent="0.25">
      <c r="A1020" t="s">
        <v>2875</v>
      </c>
      <c r="B1020" s="1">
        <v>45379</v>
      </c>
      <c r="C1020" t="s">
        <v>1846</v>
      </c>
      <c r="D1020" t="s">
        <v>1847</v>
      </c>
      <c r="E1020">
        <v>56</v>
      </c>
      <c r="F1020" t="s">
        <v>31</v>
      </c>
      <c r="G1020" t="s">
        <v>72</v>
      </c>
      <c r="H1020" t="s">
        <v>73</v>
      </c>
      <c r="I1020" t="s">
        <v>74</v>
      </c>
      <c r="J1020" t="s">
        <v>75</v>
      </c>
      <c r="K1020">
        <v>1</v>
      </c>
      <c r="L1020" s="2">
        <v>2200</v>
      </c>
      <c r="M1020">
        <v>0</v>
      </c>
      <c r="N1020" s="2">
        <v>2200</v>
      </c>
      <c r="O1020" s="2">
        <v>0</v>
      </c>
      <c r="P1020" s="2">
        <v>2200</v>
      </c>
      <c r="Q1020" s="2">
        <v>1788.33</v>
      </c>
      <c r="R1020" s="2">
        <v>411.67</v>
      </c>
      <c r="S1020" t="s">
        <v>36</v>
      </c>
      <c r="T1020" t="s">
        <v>122</v>
      </c>
      <c r="U1020" t="s">
        <v>123</v>
      </c>
      <c r="V1020" t="s">
        <v>39</v>
      </c>
      <c r="W1020" t="s">
        <v>137</v>
      </c>
      <c r="X1020" t="s">
        <v>97</v>
      </c>
      <c r="Y1020" t="s">
        <v>56</v>
      </c>
      <c r="Z1020" t="s">
        <v>43</v>
      </c>
      <c r="AA1020" t="s">
        <v>44</v>
      </c>
      <c r="AB1020" t="s">
        <v>44</v>
      </c>
    </row>
    <row r="1021" spans="1:28" x14ac:dyDescent="0.25">
      <c r="A1021" t="s">
        <v>2876</v>
      </c>
      <c r="B1021" s="1">
        <v>45379</v>
      </c>
      <c r="C1021" t="s">
        <v>2877</v>
      </c>
      <c r="D1021" t="s">
        <v>2878</v>
      </c>
      <c r="E1021">
        <v>33</v>
      </c>
      <c r="F1021" t="s">
        <v>48</v>
      </c>
      <c r="G1021" t="s">
        <v>207</v>
      </c>
      <c r="H1021" t="s">
        <v>208</v>
      </c>
      <c r="I1021" t="s">
        <v>34</v>
      </c>
      <c r="J1021" t="s">
        <v>143</v>
      </c>
      <c r="K1021">
        <v>1</v>
      </c>
      <c r="L1021" s="2">
        <v>18000</v>
      </c>
      <c r="M1021">
        <v>10</v>
      </c>
      <c r="N1021" s="2">
        <v>18000</v>
      </c>
      <c r="O1021" s="2">
        <v>1800</v>
      </c>
      <c r="P1021" s="2">
        <v>16200</v>
      </c>
      <c r="Q1021" s="2">
        <v>10246.89</v>
      </c>
      <c r="R1021" s="2">
        <v>5953.11</v>
      </c>
      <c r="S1021" t="s">
        <v>53</v>
      </c>
      <c r="T1021" t="s">
        <v>65</v>
      </c>
      <c r="U1021" t="s">
        <v>65</v>
      </c>
      <c r="V1021" t="s">
        <v>39</v>
      </c>
      <c r="W1021" t="s">
        <v>66</v>
      </c>
      <c r="X1021" t="s">
        <v>41</v>
      </c>
      <c r="Y1021" t="s">
        <v>42</v>
      </c>
      <c r="Z1021" t="s">
        <v>43</v>
      </c>
      <c r="AA1021" t="s">
        <v>44</v>
      </c>
      <c r="AB1021" t="s">
        <v>44</v>
      </c>
    </row>
    <row r="1022" spans="1:28" x14ac:dyDescent="0.25">
      <c r="A1022" t="s">
        <v>2879</v>
      </c>
      <c r="B1022" s="1">
        <v>45379</v>
      </c>
      <c r="C1022" t="s">
        <v>2880</v>
      </c>
      <c r="D1022" t="s">
        <v>2881</v>
      </c>
      <c r="E1022">
        <v>34</v>
      </c>
      <c r="F1022" t="s">
        <v>31</v>
      </c>
      <c r="G1022" t="s">
        <v>60</v>
      </c>
      <c r="H1022" t="s">
        <v>61</v>
      </c>
      <c r="I1022" t="s">
        <v>62</v>
      </c>
      <c r="J1022" t="s">
        <v>63</v>
      </c>
      <c r="K1022">
        <v>1</v>
      </c>
      <c r="L1022" s="2">
        <v>3500</v>
      </c>
      <c r="M1022">
        <v>5</v>
      </c>
      <c r="N1022" s="2">
        <v>3500</v>
      </c>
      <c r="O1022" s="2">
        <v>175</v>
      </c>
      <c r="P1022" s="2">
        <v>3325</v>
      </c>
      <c r="Q1022" s="2">
        <v>1950.58</v>
      </c>
      <c r="R1022" s="2">
        <v>1374.42</v>
      </c>
      <c r="S1022" t="s">
        <v>53</v>
      </c>
      <c r="T1022" t="s">
        <v>90</v>
      </c>
      <c r="U1022" t="s">
        <v>91</v>
      </c>
      <c r="V1022" t="s">
        <v>39</v>
      </c>
      <c r="W1022" t="s">
        <v>92</v>
      </c>
      <c r="X1022" t="s">
        <v>67</v>
      </c>
      <c r="Y1022" t="s">
        <v>42</v>
      </c>
      <c r="Z1022" t="s">
        <v>43</v>
      </c>
      <c r="AA1022" t="s">
        <v>44</v>
      </c>
      <c r="AB1022" t="s">
        <v>44</v>
      </c>
    </row>
    <row r="1023" spans="1:28" x14ac:dyDescent="0.25">
      <c r="A1023" t="s">
        <v>2882</v>
      </c>
      <c r="B1023" s="1">
        <v>45379</v>
      </c>
      <c r="C1023" t="s">
        <v>2883</v>
      </c>
      <c r="D1023" t="s">
        <v>2884</v>
      </c>
      <c r="E1023">
        <v>35</v>
      </c>
      <c r="F1023" t="s">
        <v>31</v>
      </c>
      <c r="G1023" t="s">
        <v>188</v>
      </c>
      <c r="H1023" t="s">
        <v>189</v>
      </c>
      <c r="I1023" t="s">
        <v>34</v>
      </c>
      <c r="J1023" t="s">
        <v>190</v>
      </c>
      <c r="K1023">
        <v>1</v>
      </c>
      <c r="L1023" s="2">
        <v>1800</v>
      </c>
      <c r="M1023">
        <v>25</v>
      </c>
      <c r="N1023" s="2">
        <v>1800</v>
      </c>
      <c r="O1023" s="2">
        <v>450</v>
      </c>
      <c r="P1023" s="2">
        <v>1350</v>
      </c>
      <c r="Q1023" s="2">
        <v>1090.53</v>
      </c>
      <c r="R1023" s="2">
        <v>259.47000000000003</v>
      </c>
      <c r="S1023" t="s">
        <v>53</v>
      </c>
      <c r="T1023" t="s">
        <v>90</v>
      </c>
      <c r="U1023" t="s">
        <v>91</v>
      </c>
      <c r="V1023" t="s">
        <v>39</v>
      </c>
      <c r="W1023" t="s">
        <v>66</v>
      </c>
      <c r="X1023" t="s">
        <v>41</v>
      </c>
      <c r="Y1023" t="s">
        <v>42</v>
      </c>
      <c r="Z1023" t="s">
        <v>43</v>
      </c>
      <c r="AA1023" t="s">
        <v>44</v>
      </c>
      <c r="AB1023" t="s">
        <v>44</v>
      </c>
    </row>
    <row r="1024" spans="1:28" x14ac:dyDescent="0.25">
      <c r="A1024" t="s">
        <v>2885</v>
      </c>
      <c r="B1024" s="1">
        <v>45380</v>
      </c>
      <c r="C1024" t="s">
        <v>1629</v>
      </c>
      <c r="D1024" t="s">
        <v>1630</v>
      </c>
      <c r="E1024">
        <v>42</v>
      </c>
      <c r="F1024" t="s">
        <v>31</v>
      </c>
      <c r="G1024" t="s">
        <v>141</v>
      </c>
      <c r="H1024" t="s">
        <v>142</v>
      </c>
      <c r="I1024" t="s">
        <v>74</v>
      </c>
      <c r="J1024" t="s">
        <v>143</v>
      </c>
      <c r="K1024">
        <v>1</v>
      </c>
      <c r="L1024" s="2">
        <v>900</v>
      </c>
      <c r="M1024">
        <v>15</v>
      </c>
      <c r="N1024" s="2">
        <v>900</v>
      </c>
      <c r="O1024" s="2">
        <v>135</v>
      </c>
      <c r="P1024" s="2">
        <v>765</v>
      </c>
      <c r="Q1024" s="2">
        <v>531.12</v>
      </c>
      <c r="R1024" s="2">
        <v>233.88</v>
      </c>
      <c r="S1024" t="s">
        <v>53</v>
      </c>
      <c r="T1024" t="s">
        <v>163</v>
      </c>
      <c r="U1024" t="s">
        <v>164</v>
      </c>
      <c r="V1024" t="s">
        <v>39</v>
      </c>
      <c r="W1024" t="s">
        <v>66</v>
      </c>
      <c r="X1024" t="s">
        <v>97</v>
      </c>
      <c r="Y1024" t="s">
        <v>42</v>
      </c>
      <c r="Z1024" t="s">
        <v>43</v>
      </c>
      <c r="AA1024" t="s">
        <v>44</v>
      </c>
      <c r="AB1024" t="s">
        <v>44</v>
      </c>
    </row>
    <row r="1025" spans="1:28" x14ac:dyDescent="0.25">
      <c r="A1025" t="s">
        <v>2886</v>
      </c>
      <c r="B1025" s="1">
        <v>45380</v>
      </c>
      <c r="C1025" t="s">
        <v>2887</v>
      </c>
      <c r="D1025" t="s">
        <v>2888</v>
      </c>
      <c r="E1025">
        <v>52</v>
      </c>
      <c r="F1025" t="s">
        <v>31</v>
      </c>
      <c r="G1025" t="s">
        <v>134</v>
      </c>
      <c r="H1025" t="s">
        <v>135</v>
      </c>
      <c r="I1025" t="s">
        <v>62</v>
      </c>
      <c r="J1025" t="s">
        <v>130</v>
      </c>
      <c r="K1025">
        <v>1</v>
      </c>
      <c r="L1025" s="2">
        <v>8500</v>
      </c>
      <c r="M1025">
        <v>20</v>
      </c>
      <c r="N1025" s="2">
        <v>8500</v>
      </c>
      <c r="O1025" s="2">
        <v>1700</v>
      </c>
      <c r="P1025" s="2">
        <v>6800</v>
      </c>
      <c r="Q1025" s="2">
        <v>5057.01</v>
      </c>
      <c r="R1025" s="2">
        <v>1742.99</v>
      </c>
      <c r="S1025" t="s">
        <v>53</v>
      </c>
      <c r="T1025" t="s">
        <v>96</v>
      </c>
      <c r="U1025" t="s">
        <v>96</v>
      </c>
      <c r="V1025" t="s">
        <v>39</v>
      </c>
      <c r="W1025" t="s">
        <v>66</v>
      </c>
      <c r="X1025" t="s">
        <v>97</v>
      </c>
      <c r="Y1025" t="s">
        <v>42</v>
      </c>
      <c r="Z1025" t="s">
        <v>43</v>
      </c>
      <c r="AA1025" t="s">
        <v>44</v>
      </c>
      <c r="AB1025" t="s">
        <v>44</v>
      </c>
    </row>
    <row r="1026" spans="1:28" x14ac:dyDescent="0.25">
      <c r="A1026" t="s">
        <v>2889</v>
      </c>
      <c r="B1026" s="1">
        <v>45380</v>
      </c>
      <c r="C1026" t="s">
        <v>2890</v>
      </c>
      <c r="D1026" t="s">
        <v>2891</v>
      </c>
      <c r="E1026">
        <v>51</v>
      </c>
      <c r="F1026" t="s">
        <v>48</v>
      </c>
      <c r="G1026" t="s">
        <v>318</v>
      </c>
      <c r="H1026" t="s">
        <v>319</v>
      </c>
      <c r="I1026" t="s">
        <v>34</v>
      </c>
      <c r="J1026" t="s">
        <v>190</v>
      </c>
      <c r="K1026">
        <v>1</v>
      </c>
      <c r="L1026" s="2">
        <v>2500</v>
      </c>
      <c r="M1026">
        <v>5</v>
      </c>
      <c r="N1026" s="2">
        <v>2500</v>
      </c>
      <c r="O1026" s="2">
        <v>125</v>
      </c>
      <c r="P1026" s="2">
        <v>2375</v>
      </c>
      <c r="Q1026" s="2">
        <v>1398.34</v>
      </c>
      <c r="R1026" s="2">
        <v>976.66</v>
      </c>
      <c r="S1026" t="s">
        <v>36</v>
      </c>
      <c r="T1026" t="s">
        <v>407</v>
      </c>
      <c r="U1026" t="s">
        <v>408</v>
      </c>
      <c r="V1026" t="s">
        <v>39</v>
      </c>
      <c r="W1026" t="s">
        <v>124</v>
      </c>
      <c r="X1026" t="s">
        <v>97</v>
      </c>
      <c r="Y1026" t="s">
        <v>56</v>
      </c>
      <c r="Z1026" t="s">
        <v>43</v>
      </c>
      <c r="AA1026" t="s">
        <v>44</v>
      </c>
      <c r="AB1026" t="s">
        <v>44</v>
      </c>
    </row>
    <row r="1027" spans="1:28" x14ac:dyDescent="0.25">
      <c r="A1027" t="s">
        <v>2892</v>
      </c>
      <c r="B1027" s="1">
        <v>45380</v>
      </c>
      <c r="C1027" t="s">
        <v>2325</v>
      </c>
      <c r="D1027" t="s">
        <v>2326</v>
      </c>
      <c r="E1027">
        <v>55</v>
      </c>
      <c r="F1027" t="s">
        <v>111</v>
      </c>
      <c r="G1027" t="s">
        <v>134</v>
      </c>
      <c r="H1027" t="s">
        <v>135</v>
      </c>
      <c r="I1027" t="s">
        <v>62</v>
      </c>
      <c r="J1027" t="s">
        <v>130</v>
      </c>
      <c r="K1027">
        <v>1</v>
      </c>
      <c r="L1027" s="2">
        <v>8500</v>
      </c>
      <c r="M1027">
        <v>5</v>
      </c>
      <c r="N1027" s="2">
        <v>8500</v>
      </c>
      <c r="O1027" s="2">
        <v>425</v>
      </c>
      <c r="P1027" s="2">
        <v>8075</v>
      </c>
      <c r="Q1027" s="2">
        <v>6593.6</v>
      </c>
      <c r="R1027" s="2">
        <v>1481.4</v>
      </c>
      <c r="S1027" t="s">
        <v>53</v>
      </c>
      <c r="T1027" t="s">
        <v>153</v>
      </c>
      <c r="U1027" t="s">
        <v>154</v>
      </c>
      <c r="V1027" t="s">
        <v>39</v>
      </c>
      <c r="W1027" t="s">
        <v>66</v>
      </c>
      <c r="X1027" t="s">
        <v>41</v>
      </c>
      <c r="Y1027" t="s">
        <v>56</v>
      </c>
      <c r="Z1027" t="s">
        <v>43</v>
      </c>
      <c r="AA1027" t="s">
        <v>44</v>
      </c>
      <c r="AB1027" t="s">
        <v>44</v>
      </c>
    </row>
    <row r="1028" spans="1:28" x14ac:dyDescent="0.25">
      <c r="A1028" t="s">
        <v>2893</v>
      </c>
      <c r="B1028" s="1">
        <v>45380</v>
      </c>
      <c r="C1028" t="s">
        <v>2894</v>
      </c>
      <c r="D1028" t="s">
        <v>2895</v>
      </c>
      <c r="E1028">
        <v>28</v>
      </c>
      <c r="F1028" t="s">
        <v>31</v>
      </c>
      <c r="G1028" t="s">
        <v>168</v>
      </c>
      <c r="H1028" t="s">
        <v>169</v>
      </c>
      <c r="I1028" t="s">
        <v>62</v>
      </c>
      <c r="J1028" t="s">
        <v>143</v>
      </c>
      <c r="K1028">
        <v>1</v>
      </c>
      <c r="L1028" s="2">
        <v>1800</v>
      </c>
      <c r="M1028">
        <v>5</v>
      </c>
      <c r="N1028" s="2">
        <v>1800</v>
      </c>
      <c r="O1028" s="2">
        <v>90</v>
      </c>
      <c r="P1028" s="2">
        <v>1710</v>
      </c>
      <c r="Q1028" s="2">
        <v>1314.96</v>
      </c>
      <c r="R1028" s="2">
        <v>395.04</v>
      </c>
      <c r="S1028" t="s">
        <v>53</v>
      </c>
      <c r="T1028" t="s">
        <v>290</v>
      </c>
      <c r="U1028" t="s">
        <v>291</v>
      </c>
      <c r="V1028" t="s">
        <v>39</v>
      </c>
      <c r="W1028" t="s">
        <v>66</v>
      </c>
      <c r="X1028" t="s">
        <v>97</v>
      </c>
      <c r="Y1028" t="s">
        <v>56</v>
      </c>
      <c r="Z1028" t="s">
        <v>43</v>
      </c>
      <c r="AA1028" t="s">
        <v>44</v>
      </c>
      <c r="AB1028" t="s">
        <v>44</v>
      </c>
    </row>
    <row r="1029" spans="1:28" x14ac:dyDescent="0.25">
      <c r="A1029" t="s">
        <v>2896</v>
      </c>
      <c r="B1029" s="1">
        <v>45380</v>
      </c>
      <c r="C1029" t="s">
        <v>2618</v>
      </c>
      <c r="D1029" t="s">
        <v>2619</v>
      </c>
      <c r="E1029">
        <v>20</v>
      </c>
      <c r="F1029" t="s">
        <v>48</v>
      </c>
      <c r="G1029" t="s">
        <v>32</v>
      </c>
      <c r="H1029" t="s">
        <v>33</v>
      </c>
      <c r="I1029" t="s">
        <v>34</v>
      </c>
      <c r="J1029" t="s">
        <v>35</v>
      </c>
      <c r="K1029">
        <v>3</v>
      </c>
      <c r="L1029" s="2">
        <v>55000</v>
      </c>
      <c r="M1029">
        <v>0</v>
      </c>
      <c r="N1029" s="2">
        <v>165000</v>
      </c>
      <c r="O1029" s="2">
        <v>0</v>
      </c>
      <c r="P1029" s="2">
        <v>165000</v>
      </c>
      <c r="Q1029" s="2">
        <v>133123.94</v>
      </c>
      <c r="R1029" s="2">
        <v>31876.06</v>
      </c>
      <c r="S1029" t="s">
        <v>64</v>
      </c>
      <c r="T1029" t="s">
        <v>153</v>
      </c>
      <c r="U1029" t="s">
        <v>154</v>
      </c>
      <c r="V1029" t="s">
        <v>39</v>
      </c>
      <c r="W1029" t="s">
        <v>66</v>
      </c>
      <c r="X1029" t="s">
        <v>97</v>
      </c>
      <c r="Y1029" t="s">
        <v>56</v>
      </c>
      <c r="Z1029" t="s">
        <v>43</v>
      </c>
      <c r="AA1029" t="s">
        <v>44</v>
      </c>
      <c r="AB1029" t="s">
        <v>44</v>
      </c>
    </row>
    <row r="1030" spans="1:28" x14ac:dyDescent="0.25">
      <c r="A1030" t="s">
        <v>2897</v>
      </c>
      <c r="B1030" s="1">
        <v>45380</v>
      </c>
      <c r="C1030" t="s">
        <v>2898</v>
      </c>
      <c r="D1030" t="s">
        <v>2899</v>
      </c>
      <c r="E1030">
        <v>27</v>
      </c>
      <c r="F1030" t="s">
        <v>48</v>
      </c>
      <c r="G1030" t="s">
        <v>387</v>
      </c>
      <c r="H1030" t="s">
        <v>388</v>
      </c>
      <c r="I1030" t="s">
        <v>74</v>
      </c>
      <c r="J1030" t="s">
        <v>75</v>
      </c>
      <c r="K1030">
        <v>3</v>
      </c>
      <c r="L1030" s="2">
        <v>3200</v>
      </c>
      <c r="M1030">
        <v>10</v>
      </c>
      <c r="N1030" s="2">
        <v>9600</v>
      </c>
      <c r="O1030" s="2">
        <v>960</v>
      </c>
      <c r="P1030" s="2">
        <v>8640</v>
      </c>
      <c r="Q1030" s="2">
        <v>4907.1899999999996</v>
      </c>
      <c r="R1030" s="2">
        <v>3732.81</v>
      </c>
      <c r="S1030" t="s">
        <v>53</v>
      </c>
      <c r="T1030" t="s">
        <v>136</v>
      </c>
      <c r="U1030" t="s">
        <v>38</v>
      </c>
      <c r="V1030" t="s">
        <v>39</v>
      </c>
      <c r="W1030" t="s">
        <v>92</v>
      </c>
      <c r="X1030" t="s">
        <v>97</v>
      </c>
      <c r="Y1030" t="s">
        <v>56</v>
      </c>
      <c r="Z1030" t="s">
        <v>43</v>
      </c>
      <c r="AA1030" t="s">
        <v>44</v>
      </c>
      <c r="AB1030" t="s">
        <v>44</v>
      </c>
    </row>
    <row r="1031" spans="1:28" x14ac:dyDescent="0.25">
      <c r="A1031" t="s">
        <v>2900</v>
      </c>
      <c r="B1031" s="1">
        <v>45381</v>
      </c>
      <c r="C1031" t="s">
        <v>2901</v>
      </c>
      <c r="D1031" t="s">
        <v>2902</v>
      </c>
      <c r="E1031">
        <v>22</v>
      </c>
      <c r="F1031" t="s">
        <v>48</v>
      </c>
      <c r="G1031" t="s">
        <v>119</v>
      </c>
      <c r="H1031" t="s">
        <v>120</v>
      </c>
      <c r="I1031" t="s">
        <v>62</v>
      </c>
      <c r="J1031" t="s">
        <v>121</v>
      </c>
      <c r="K1031">
        <v>3</v>
      </c>
      <c r="L1031" s="2">
        <v>4800</v>
      </c>
      <c r="M1031">
        <v>25</v>
      </c>
      <c r="N1031" s="2">
        <v>14400</v>
      </c>
      <c r="O1031" s="2">
        <v>3600</v>
      </c>
      <c r="P1031" s="2">
        <v>10800</v>
      </c>
      <c r="Q1031" s="2">
        <v>5961.84</v>
      </c>
      <c r="R1031" s="2">
        <v>4838.16</v>
      </c>
      <c r="S1031" t="s">
        <v>64</v>
      </c>
      <c r="T1031" t="s">
        <v>76</v>
      </c>
      <c r="U1031" t="s">
        <v>77</v>
      </c>
      <c r="V1031" t="s">
        <v>39</v>
      </c>
      <c r="W1031" t="s">
        <v>66</v>
      </c>
      <c r="X1031" t="s">
        <v>97</v>
      </c>
      <c r="Y1031" t="s">
        <v>56</v>
      </c>
      <c r="Z1031" t="s">
        <v>43</v>
      </c>
      <c r="AA1031" t="s">
        <v>44</v>
      </c>
      <c r="AB1031" t="s">
        <v>44</v>
      </c>
    </row>
    <row r="1032" spans="1:28" x14ac:dyDescent="0.25">
      <c r="A1032" t="s">
        <v>2903</v>
      </c>
      <c r="B1032" s="1">
        <v>45381</v>
      </c>
      <c r="C1032" t="s">
        <v>2904</v>
      </c>
      <c r="D1032" t="s">
        <v>2905</v>
      </c>
      <c r="E1032">
        <v>30</v>
      </c>
      <c r="F1032" t="s">
        <v>48</v>
      </c>
      <c r="G1032" t="s">
        <v>112</v>
      </c>
      <c r="H1032" t="s">
        <v>113</v>
      </c>
      <c r="I1032" t="s">
        <v>103</v>
      </c>
      <c r="J1032" t="s">
        <v>104</v>
      </c>
      <c r="K1032">
        <v>1</v>
      </c>
      <c r="L1032" s="2">
        <v>650</v>
      </c>
      <c r="M1032">
        <v>10</v>
      </c>
      <c r="N1032" s="2">
        <v>650</v>
      </c>
      <c r="O1032" s="2">
        <v>65</v>
      </c>
      <c r="P1032" s="2">
        <v>585</v>
      </c>
      <c r="Q1032" s="2">
        <v>374.34</v>
      </c>
      <c r="R1032" s="2">
        <v>210.66</v>
      </c>
      <c r="S1032" t="s">
        <v>36</v>
      </c>
      <c r="T1032" t="s">
        <v>178</v>
      </c>
      <c r="U1032" t="s">
        <v>154</v>
      </c>
      <c r="V1032" t="s">
        <v>39</v>
      </c>
      <c r="W1032" t="s">
        <v>40</v>
      </c>
      <c r="X1032" t="s">
        <v>41</v>
      </c>
      <c r="Y1032" t="s">
        <v>56</v>
      </c>
      <c r="Z1032" t="s">
        <v>223</v>
      </c>
      <c r="AA1032" t="s">
        <v>44</v>
      </c>
      <c r="AB1032" t="s">
        <v>44</v>
      </c>
    </row>
    <row r="1033" spans="1:28" x14ac:dyDescent="0.25">
      <c r="A1033" t="s">
        <v>2906</v>
      </c>
      <c r="B1033" s="1">
        <v>45381</v>
      </c>
      <c r="C1033" t="s">
        <v>2907</v>
      </c>
      <c r="D1033" t="s">
        <v>2908</v>
      </c>
      <c r="E1033">
        <v>39</v>
      </c>
      <c r="F1033" t="s">
        <v>48</v>
      </c>
      <c r="G1033" t="s">
        <v>298</v>
      </c>
      <c r="H1033" t="s">
        <v>299</v>
      </c>
      <c r="I1033" t="s">
        <v>103</v>
      </c>
      <c r="J1033" t="s">
        <v>104</v>
      </c>
      <c r="K1033">
        <v>1</v>
      </c>
      <c r="L1033" s="2">
        <v>700</v>
      </c>
      <c r="M1033">
        <v>10</v>
      </c>
      <c r="N1033" s="2">
        <v>700</v>
      </c>
      <c r="O1033" s="2">
        <v>70</v>
      </c>
      <c r="P1033" s="2">
        <v>630</v>
      </c>
      <c r="Q1033" s="2">
        <v>416.27</v>
      </c>
      <c r="R1033" s="2">
        <v>213.73</v>
      </c>
      <c r="S1033" t="s">
        <v>64</v>
      </c>
      <c r="T1033" t="s">
        <v>163</v>
      </c>
      <c r="U1033" t="s">
        <v>164</v>
      </c>
      <c r="V1033" t="s">
        <v>39</v>
      </c>
      <c r="W1033" t="s">
        <v>124</v>
      </c>
      <c r="X1033" t="s">
        <v>67</v>
      </c>
      <c r="Y1033" t="s">
        <v>56</v>
      </c>
      <c r="Z1033" t="s">
        <v>107</v>
      </c>
      <c r="AA1033" t="s">
        <v>44</v>
      </c>
      <c r="AB1033" t="s">
        <v>44</v>
      </c>
    </row>
    <row r="1034" spans="1:28" x14ac:dyDescent="0.25">
      <c r="A1034" t="s">
        <v>2909</v>
      </c>
      <c r="B1034" s="1">
        <v>45381</v>
      </c>
      <c r="C1034" t="s">
        <v>2910</v>
      </c>
      <c r="D1034" t="s">
        <v>2911</v>
      </c>
      <c r="E1034">
        <v>60</v>
      </c>
      <c r="F1034" t="s">
        <v>31</v>
      </c>
      <c r="G1034" t="s">
        <v>298</v>
      </c>
      <c r="H1034" t="s">
        <v>299</v>
      </c>
      <c r="I1034" t="s">
        <v>103</v>
      </c>
      <c r="J1034" t="s">
        <v>104</v>
      </c>
      <c r="K1034">
        <v>2</v>
      </c>
      <c r="L1034" s="2">
        <v>700</v>
      </c>
      <c r="M1034">
        <v>10</v>
      </c>
      <c r="N1034" s="2">
        <v>1400</v>
      </c>
      <c r="O1034" s="2">
        <v>140</v>
      </c>
      <c r="P1034" s="2">
        <v>1260</v>
      </c>
      <c r="Q1034" s="2">
        <v>992.34</v>
      </c>
      <c r="R1034" s="2">
        <v>267.66000000000003</v>
      </c>
      <c r="S1034" t="s">
        <v>53</v>
      </c>
      <c r="T1034" t="s">
        <v>105</v>
      </c>
      <c r="U1034" t="s">
        <v>106</v>
      </c>
      <c r="V1034" t="s">
        <v>39</v>
      </c>
      <c r="W1034" t="s">
        <v>137</v>
      </c>
      <c r="X1034" t="s">
        <v>41</v>
      </c>
      <c r="Y1034" t="s">
        <v>42</v>
      </c>
      <c r="Z1034" t="s">
        <v>43</v>
      </c>
      <c r="AA1034" t="s">
        <v>44</v>
      </c>
      <c r="AB1034" t="s">
        <v>44</v>
      </c>
    </row>
    <row r="1035" spans="1:28" x14ac:dyDescent="0.25">
      <c r="A1035" t="s">
        <v>2912</v>
      </c>
      <c r="B1035" s="1">
        <v>45381</v>
      </c>
      <c r="C1035" t="s">
        <v>1636</v>
      </c>
      <c r="D1035" t="s">
        <v>1637</v>
      </c>
      <c r="E1035">
        <v>50</v>
      </c>
      <c r="F1035" t="s">
        <v>48</v>
      </c>
      <c r="G1035" t="s">
        <v>561</v>
      </c>
      <c r="H1035" t="s">
        <v>562</v>
      </c>
      <c r="I1035" t="s">
        <v>34</v>
      </c>
      <c r="J1035" t="s">
        <v>143</v>
      </c>
      <c r="K1035">
        <v>2</v>
      </c>
      <c r="L1035" s="2">
        <v>900</v>
      </c>
      <c r="M1035">
        <v>20</v>
      </c>
      <c r="N1035" s="2">
        <v>1800</v>
      </c>
      <c r="O1035" s="2">
        <v>360</v>
      </c>
      <c r="P1035" s="2">
        <v>1440</v>
      </c>
      <c r="Q1035" s="2">
        <v>893.22</v>
      </c>
      <c r="R1035" s="2">
        <v>546.78</v>
      </c>
      <c r="S1035" t="s">
        <v>53</v>
      </c>
      <c r="T1035" t="s">
        <v>290</v>
      </c>
      <c r="U1035" t="s">
        <v>291</v>
      </c>
      <c r="V1035" t="s">
        <v>39</v>
      </c>
      <c r="W1035" t="s">
        <v>92</v>
      </c>
      <c r="X1035" t="s">
        <v>97</v>
      </c>
      <c r="Y1035" t="s">
        <v>42</v>
      </c>
      <c r="Z1035" t="s">
        <v>43</v>
      </c>
      <c r="AA1035" t="s">
        <v>44</v>
      </c>
      <c r="AB1035" t="s">
        <v>44</v>
      </c>
    </row>
    <row r="1036" spans="1:28" x14ac:dyDescent="0.25">
      <c r="A1036" t="s">
        <v>2913</v>
      </c>
      <c r="B1036" s="1">
        <v>45381</v>
      </c>
      <c r="C1036" t="s">
        <v>2914</v>
      </c>
      <c r="D1036" t="s">
        <v>2915</v>
      </c>
      <c r="E1036">
        <v>34</v>
      </c>
      <c r="F1036" t="s">
        <v>111</v>
      </c>
      <c r="G1036" t="s">
        <v>561</v>
      </c>
      <c r="H1036" t="s">
        <v>562</v>
      </c>
      <c r="I1036" t="s">
        <v>34</v>
      </c>
      <c r="J1036" t="s">
        <v>143</v>
      </c>
      <c r="K1036">
        <v>1</v>
      </c>
      <c r="L1036" s="2">
        <v>900</v>
      </c>
      <c r="M1036">
        <v>5</v>
      </c>
      <c r="N1036" s="2">
        <v>900</v>
      </c>
      <c r="O1036" s="2">
        <v>45</v>
      </c>
      <c r="P1036" s="2">
        <v>855</v>
      </c>
      <c r="Q1036" s="2">
        <v>587.9</v>
      </c>
      <c r="R1036" s="2">
        <v>267.10000000000002</v>
      </c>
      <c r="S1036" t="s">
        <v>36</v>
      </c>
      <c r="T1036" t="s">
        <v>76</v>
      </c>
      <c r="U1036" t="s">
        <v>77</v>
      </c>
      <c r="V1036" t="s">
        <v>39</v>
      </c>
      <c r="W1036" t="s">
        <v>66</v>
      </c>
      <c r="X1036" t="s">
        <v>97</v>
      </c>
      <c r="Y1036" t="s">
        <v>42</v>
      </c>
      <c r="Z1036" t="s">
        <v>107</v>
      </c>
      <c r="AA1036" t="s">
        <v>44</v>
      </c>
      <c r="AB1036" t="s">
        <v>44</v>
      </c>
    </row>
    <row r="1037" spans="1:28" x14ac:dyDescent="0.25">
      <c r="A1037" t="s">
        <v>2916</v>
      </c>
      <c r="B1037" s="1">
        <v>45381</v>
      </c>
      <c r="C1037" t="s">
        <v>2917</v>
      </c>
      <c r="D1037" t="s">
        <v>2918</v>
      </c>
      <c r="E1037">
        <v>31</v>
      </c>
      <c r="F1037" t="s">
        <v>111</v>
      </c>
      <c r="G1037" t="s">
        <v>72</v>
      </c>
      <c r="H1037" t="s">
        <v>73</v>
      </c>
      <c r="I1037" t="s">
        <v>74</v>
      </c>
      <c r="J1037" t="s">
        <v>75</v>
      </c>
      <c r="K1037">
        <v>1</v>
      </c>
      <c r="L1037" s="2">
        <v>2200</v>
      </c>
      <c r="M1037">
        <v>20</v>
      </c>
      <c r="N1037" s="2">
        <v>2200</v>
      </c>
      <c r="O1037" s="2">
        <v>440</v>
      </c>
      <c r="P1037" s="2">
        <v>1760</v>
      </c>
      <c r="Q1037" s="2">
        <v>1416.37</v>
      </c>
      <c r="R1037" s="2">
        <v>343.63</v>
      </c>
      <c r="S1037" t="s">
        <v>53</v>
      </c>
      <c r="T1037" t="s">
        <v>54</v>
      </c>
      <c r="U1037" t="s">
        <v>55</v>
      </c>
      <c r="V1037" t="s">
        <v>39</v>
      </c>
      <c r="W1037" t="s">
        <v>124</v>
      </c>
      <c r="X1037" t="s">
        <v>97</v>
      </c>
      <c r="Y1037" t="s">
        <v>56</v>
      </c>
      <c r="Z1037" t="s">
        <v>107</v>
      </c>
      <c r="AA1037" t="s">
        <v>44</v>
      </c>
      <c r="AB1037" t="s">
        <v>44</v>
      </c>
    </row>
    <row r="1038" spans="1:28" x14ac:dyDescent="0.25">
      <c r="A1038" t="s">
        <v>2919</v>
      </c>
      <c r="B1038" s="1">
        <v>45381</v>
      </c>
      <c r="C1038" t="s">
        <v>2920</v>
      </c>
      <c r="D1038" t="s">
        <v>2921</v>
      </c>
      <c r="E1038">
        <v>36</v>
      </c>
      <c r="F1038" t="s">
        <v>48</v>
      </c>
      <c r="G1038" t="s">
        <v>243</v>
      </c>
      <c r="H1038" t="s">
        <v>244</v>
      </c>
      <c r="I1038" t="s">
        <v>103</v>
      </c>
      <c r="J1038" t="s">
        <v>104</v>
      </c>
      <c r="K1038">
        <v>1</v>
      </c>
      <c r="L1038" s="2">
        <v>450</v>
      </c>
      <c r="M1038">
        <v>5</v>
      </c>
      <c r="N1038" s="2">
        <v>450</v>
      </c>
      <c r="O1038" s="2">
        <v>22.5</v>
      </c>
      <c r="P1038" s="2">
        <v>427.5</v>
      </c>
      <c r="Q1038" s="2">
        <v>348.34</v>
      </c>
      <c r="R1038" s="2">
        <v>79.16</v>
      </c>
      <c r="S1038" t="s">
        <v>53</v>
      </c>
      <c r="T1038" t="s">
        <v>76</v>
      </c>
      <c r="U1038" t="s">
        <v>77</v>
      </c>
      <c r="V1038" t="s">
        <v>39</v>
      </c>
      <c r="W1038" t="s">
        <v>124</v>
      </c>
      <c r="X1038" t="s">
        <v>97</v>
      </c>
      <c r="Y1038" t="s">
        <v>84</v>
      </c>
      <c r="Z1038" t="s">
        <v>43</v>
      </c>
      <c r="AA1038" t="s">
        <v>44</v>
      </c>
      <c r="AB1038" t="s">
        <v>44</v>
      </c>
    </row>
    <row r="1039" spans="1:28" x14ac:dyDescent="0.25">
      <c r="A1039" t="s">
        <v>2922</v>
      </c>
      <c r="B1039" s="1">
        <v>45381</v>
      </c>
      <c r="C1039" t="s">
        <v>1801</v>
      </c>
      <c r="D1039" t="s">
        <v>1802</v>
      </c>
      <c r="E1039">
        <v>26</v>
      </c>
      <c r="F1039" t="s">
        <v>31</v>
      </c>
      <c r="G1039" t="s">
        <v>176</v>
      </c>
      <c r="H1039" t="s">
        <v>177</v>
      </c>
      <c r="I1039" t="s">
        <v>34</v>
      </c>
      <c r="J1039" t="s">
        <v>35</v>
      </c>
      <c r="K1039">
        <v>1</v>
      </c>
      <c r="L1039" s="2">
        <v>6500</v>
      </c>
      <c r="M1039">
        <v>15</v>
      </c>
      <c r="N1039" s="2">
        <v>6500</v>
      </c>
      <c r="O1039" s="2">
        <v>975</v>
      </c>
      <c r="P1039" s="2">
        <v>5525</v>
      </c>
      <c r="Q1039" s="2">
        <v>3449.37</v>
      </c>
      <c r="R1039" s="2">
        <v>2075.63</v>
      </c>
      <c r="S1039" t="s">
        <v>36</v>
      </c>
      <c r="T1039" t="s">
        <v>114</v>
      </c>
      <c r="U1039" t="s">
        <v>115</v>
      </c>
      <c r="V1039" t="s">
        <v>39</v>
      </c>
      <c r="W1039" t="s">
        <v>124</v>
      </c>
      <c r="X1039" t="s">
        <v>41</v>
      </c>
      <c r="Y1039" t="s">
        <v>56</v>
      </c>
      <c r="Z1039" t="s">
        <v>223</v>
      </c>
      <c r="AA1039" t="s">
        <v>44</v>
      </c>
      <c r="AB1039" t="s">
        <v>44</v>
      </c>
    </row>
    <row r="1040" spans="1:28" x14ac:dyDescent="0.25">
      <c r="A1040" t="s">
        <v>2923</v>
      </c>
      <c r="B1040" s="1">
        <v>45381</v>
      </c>
      <c r="C1040" t="s">
        <v>1617</v>
      </c>
      <c r="D1040" t="s">
        <v>1618</v>
      </c>
      <c r="E1040">
        <v>20</v>
      </c>
      <c r="F1040" t="s">
        <v>111</v>
      </c>
      <c r="G1040" t="s">
        <v>128</v>
      </c>
      <c r="H1040" t="s">
        <v>129</v>
      </c>
      <c r="I1040" t="s">
        <v>74</v>
      </c>
      <c r="J1040" t="s">
        <v>130</v>
      </c>
      <c r="K1040">
        <v>3</v>
      </c>
      <c r="L1040" s="2">
        <v>1700</v>
      </c>
      <c r="M1040">
        <v>5</v>
      </c>
      <c r="N1040" s="2">
        <v>5100</v>
      </c>
      <c r="O1040" s="2">
        <v>255</v>
      </c>
      <c r="P1040" s="2">
        <v>4845</v>
      </c>
      <c r="Q1040" s="2">
        <v>3477.02</v>
      </c>
      <c r="R1040" s="2">
        <v>1367.98</v>
      </c>
      <c r="S1040" t="s">
        <v>64</v>
      </c>
      <c r="T1040" t="s">
        <v>407</v>
      </c>
      <c r="U1040" t="s">
        <v>408</v>
      </c>
      <c r="V1040" t="s">
        <v>39</v>
      </c>
      <c r="W1040" t="s">
        <v>137</v>
      </c>
      <c r="X1040" t="s">
        <v>67</v>
      </c>
      <c r="Y1040" t="s">
        <v>56</v>
      </c>
      <c r="Z1040" t="s">
        <v>107</v>
      </c>
      <c r="AA1040" t="s">
        <v>44</v>
      </c>
      <c r="AB1040" t="s">
        <v>44</v>
      </c>
    </row>
    <row r="1041" spans="1:28" x14ac:dyDescent="0.25">
      <c r="A1041" t="s">
        <v>2924</v>
      </c>
      <c r="B1041" s="1">
        <v>45382</v>
      </c>
      <c r="C1041" t="s">
        <v>2664</v>
      </c>
      <c r="D1041" t="s">
        <v>2665</v>
      </c>
      <c r="E1041">
        <v>47</v>
      </c>
      <c r="F1041" t="s">
        <v>48</v>
      </c>
      <c r="G1041" t="s">
        <v>238</v>
      </c>
      <c r="H1041" t="s">
        <v>239</v>
      </c>
      <c r="I1041" t="s">
        <v>62</v>
      </c>
      <c r="J1041" t="s">
        <v>63</v>
      </c>
      <c r="K1041">
        <v>2</v>
      </c>
      <c r="L1041" s="2">
        <v>6500</v>
      </c>
      <c r="M1041">
        <v>0</v>
      </c>
      <c r="N1041" s="2">
        <v>13000</v>
      </c>
      <c r="O1041" s="2">
        <v>0</v>
      </c>
      <c r="P1041" s="2">
        <v>13000</v>
      </c>
      <c r="Q1041" s="2">
        <v>7211.7</v>
      </c>
      <c r="R1041" s="2">
        <v>5788.3</v>
      </c>
      <c r="S1041" t="s">
        <v>53</v>
      </c>
      <c r="T1041" t="s">
        <v>37</v>
      </c>
      <c r="U1041" t="s">
        <v>38</v>
      </c>
      <c r="V1041" t="s">
        <v>39</v>
      </c>
      <c r="W1041" t="s">
        <v>83</v>
      </c>
      <c r="X1041" t="s">
        <v>97</v>
      </c>
      <c r="Y1041" t="s">
        <v>56</v>
      </c>
      <c r="Z1041" t="s">
        <v>43</v>
      </c>
      <c r="AA1041" t="s">
        <v>44</v>
      </c>
      <c r="AB1041" t="s">
        <v>44</v>
      </c>
    </row>
    <row r="1042" spans="1:28" x14ac:dyDescent="0.25">
      <c r="A1042" t="s">
        <v>2925</v>
      </c>
      <c r="B1042" s="1">
        <v>45382</v>
      </c>
      <c r="C1042" t="s">
        <v>1725</v>
      </c>
      <c r="D1042" t="s">
        <v>1726</v>
      </c>
      <c r="E1042">
        <v>30</v>
      </c>
      <c r="F1042" t="s">
        <v>31</v>
      </c>
      <c r="G1042" t="s">
        <v>366</v>
      </c>
      <c r="H1042" t="s">
        <v>367</v>
      </c>
      <c r="I1042" t="s">
        <v>34</v>
      </c>
      <c r="J1042" t="s">
        <v>130</v>
      </c>
      <c r="K1042">
        <v>2</v>
      </c>
      <c r="L1042" s="2">
        <v>14500</v>
      </c>
      <c r="M1042">
        <v>10</v>
      </c>
      <c r="N1042" s="2">
        <v>29000</v>
      </c>
      <c r="O1042" s="2">
        <v>2900</v>
      </c>
      <c r="P1042" s="2">
        <v>26100</v>
      </c>
      <c r="Q1042" s="2">
        <v>18719.080000000002</v>
      </c>
      <c r="R1042" s="2">
        <v>7380.92</v>
      </c>
      <c r="S1042" t="s">
        <v>53</v>
      </c>
      <c r="T1042" t="s">
        <v>578</v>
      </c>
      <c r="U1042" t="s">
        <v>579</v>
      </c>
      <c r="V1042" t="s">
        <v>39</v>
      </c>
      <c r="W1042" t="s">
        <v>66</v>
      </c>
      <c r="X1042" t="s">
        <v>97</v>
      </c>
      <c r="Y1042" t="s">
        <v>56</v>
      </c>
      <c r="Z1042" t="s">
        <v>43</v>
      </c>
      <c r="AA1042" t="s">
        <v>68</v>
      </c>
      <c r="AB1042" t="s">
        <v>44</v>
      </c>
    </row>
    <row r="1043" spans="1:28" x14ac:dyDescent="0.25">
      <c r="A1043" t="s">
        <v>2926</v>
      </c>
      <c r="B1043" s="1">
        <v>45382</v>
      </c>
      <c r="C1043" t="s">
        <v>2927</v>
      </c>
      <c r="D1043" t="s">
        <v>2928</v>
      </c>
      <c r="E1043">
        <v>40</v>
      </c>
      <c r="F1043" t="s">
        <v>111</v>
      </c>
      <c r="G1043" t="s">
        <v>32</v>
      </c>
      <c r="H1043" t="s">
        <v>33</v>
      </c>
      <c r="I1043" t="s">
        <v>34</v>
      </c>
      <c r="J1043" t="s">
        <v>35</v>
      </c>
      <c r="K1043">
        <v>1</v>
      </c>
      <c r="L1043" s="2">
        <v>55000</v>
      </c>
      <c r="M1043">
        <v>15</v>
      </c>
      <c r="N1043" s="2">
        <v>55000</v>
      </c>
      <c r="O1043" s="2">
        <v>8250</v>
      </c>
      <c r="P1043" s="2">
        <v>46750</v>
      </c>
      <c r="Q1043" s="2">
        <v>36465.620000000003</v>
      </c>
      <c r="R1043" s="2">
        <v>10284.379999999999</v>
      </c>
      <c r="S1043" t="s">
        <v>53</v>
      </c>
      <c r="T1043" t="s">
        <v>96</v>
      </c>
      <c r="U1043" t="s">
        <v>96</v>
      </c>
      <c r="V1043" t="s">
        <v>39</v>
      </c>
      <c r="W1043" t="s">
        <v>124</v>
      </c>
      <c r="X1043" t="s">
        <v>97</v>
      </c>
      <c r="Y1043" t="s">
        <v>42</v>
      </c>
      <c r="Z1043" t="s">
        <v>43</v>
      </c>
      <c r="AA1043" t="s">
        <v>44</v>
      </c>
      <c r="AB1043" t="s">
        <v>44</v>
      </c>
    </row>
    <row r="1044" spans="1:28" x14ac:dyDescent="0.25">
      <c r="A1044" t="s">
        <v>2929</v>
      </c>
      <c r="B1044" s="1">
        <v>45382</v>
      </c>
      <c r="C1044" t="s">
        <v>2930</v>
      </c>
      <c r="D1044" t="s">
        <v>2931</v>
      </c>
      <c r="E1044">
        <v>31</v>
      </c>
      <c r="F1044" t="s">
        <v>31</v>
      </c>
      <c r="G1044" t="s">
        <v>81</v>
      </c>
      <c r="H1044" t="s">
        <v>82</v>
      </c>
      <c r="I1044" t="s">
        <v>51</v>
      </c>
      <c r="J1044" t="s">
        <v>52</v>
      </c>
      <c r="K1044">
        <v>1</v>
      </c>
      <c r="L1044" s="2">
        <v>600</v>
      </c>
      <c r="M1044">
        <v>5</v>
      </c>
      <c r="N1044" s="2">
        <v>600</v>
      </c>
      <c r="O1044" s="2">
        <v>30</v>
      </c>
      <c r="P1044" s="2">
        <v>570</v>
      </c>
      <c r="Q1044" s="2">
        <v>329.27</v>
      </c>
      <c r="R1044" s="2">
        <v>240.73</v>
      </c>
      <c r="S1044" t="s">
        <v>36</v>
      </c>
      <c r="T1044" t="s">
        <v>578</v>
      </c>
      <c r="U1044" t="s">
        <v>579</v>
      </c>
      <c r="V1044" t="s">
        <v>39</v>
      </c>
      <c r="W1044" t="s">
        <v>66</v>
      </c>
      <c r="X1044" t="s">
        <v>41</v>
      </c>
      <c r="Y1044" t="s">
        <v>56</v>
      </c>
      <c r="Z1044" t="s">
        <v>43</v>
      </c>
      <c r="AA1044" t="s">
        <v>44</v>
      </c>
      <c r="AB1044" t="s">
        <v>44</v>
      </c>
    </row>
    <row r="1045" spans="1:28" x14ac:dyDescent="0.25">
      <c r="A1045" t="s">
        <v>2932</v>
      </c>
      <c r="B1045" s="1">
        <v>45382</v>
      </c>
      <c r="C1045" t="s">
        <v>2296</v>
      </c>
      <c r="D1045" t="s">
        <v>2297</v>
      </c>
      <c r="E1045">
        <v>54</v>
      </c>
      <c r="F1045" t="s">
        <v>48</v>
      </c>
      <c r="G1045" t="s">
        <v>32</v>
      </c>
      <c r="H1045" t="s">
        <v>33</v>
      </c>
      <c r="I1045" t="s">
        <v>34</v>
      </c>
      <c r="J1045" t="s">
        <v>35</v>
      </c>
      <c r="K1045">
        <v>3</v>
      </c>
      <c r="L1045" s="2">
        <v>55000</v>
      </c>
      <c r="M1045">
        <v>10</v>
      </c>
      <c r="N1045" s="2">
        <v>165000</v>
      </c>
      <c r="O1045" s="2">
        <v>16500</v>
      </c>
      <c r="P1045" s="2">
        <v>148500</v>
      </c>
      <c r="Q1045" s="2">
        <v>89961.51</v>
      </c>
      <c r="R1045" s="2">
        <v>58538.49</v>
      </c>
      <c r="S1045" t="s">
        <v>36</v>
      </c>
      <c r="T1045" t="s">
        <v>65</v>
      </c>
      <c r="U1045" t="s">
        <v>65</v>
      </c>
      <c r="V1045" t="s">
        <v>39</v>
      </c>
      <c r="W1045" t="s">
        <v>83</v>
      </c>
      <c r="X1045" t="s">
        <v>97</v>
      </c>
      <c r="Y1045" t="s">
        <v>84</v>
      </c>
      <c r="Z1045" t="s">
        <v>43</v>
      </c>
      <c r="AA1045" t="s">
        <v>68</v>
      </c>
      <c r="AB1045" t="s">
        <v>44</v>
      </c>
    </row>
    <row r="1046" spans="1:28" x14ac:dyDescent="0.25">
      <c r="A1046" t="s">
        <v>2933</v>
      </c>
      <c r="B1046" s="1">
        <v>45382</v>
      </c>
      <c r="C1046" t="s">
        <v>2934</v>
      </c>
      <c r="D1046" t="s">
        <v>2935</v>
      </c>
      <c r="E1046">
        <v>36</v>
      </c>
      <c r="F1046" t="s">
        <v>48</v>
      </c>
      <c r="G1046" t="s">
        <v>344</v>
      </c>
      <c r="H1046" t="s">
        <v>345</v>
      </c>
      <c r="I1046" t="s">
        <v>34</v>
      </c>
      <c r="J1046" t="s">
        <v>121</v>
      </c>
      <c r="K1046">
        <v>5</v>
      </c>
      <c r="L1046" s="2">
        <v>1600</v>
      </c>
      <c r="M1046">
        <v>10</v>
      </c>
      <c r="N1046" s="2">
        <v>8000</v>
      </c>
      <c r="O1046" s="2">
        <v>800</v>
      </c>
      <c r="P1046" s="2">
        <v>7200</v>
      </c>
      <c r="Q1046" s="2">
        <v>5109.1499999999996</v>
      </c>
      <c r="R1046" s="2">
        <v>2090.85</v>
      </c>
      <c r="S1046" t="s">
        <v>64</v>
      </c>
      <c r="T1046" t="s">
        <v>263</v>
      </c>
      <c r="U1046" t="s">
        <v>91</v>
      </c>
      <c r="V1046" t="s">
        <v>39</v>
      </c>
      <c r="W1046" t="s">
        <v>83</v>
      </c>
      <c r="X1046" t="s">
        <v>97</v>
      </c>
      <c r="Y1046" t="s">
        <v>56</v>
      </c>
      <c r="Z1046" t="s">
        <v>223</v>
      </c>
      <c r="AA1046" t="s">
        <v>68</v>
      </c>
      <c r="AB1046" t="s">
        <v>44</v>
      </c>
    </row>
    <row r="1047" spans="1:28" x14ac:dyDescent="0.25">
      <c r="A1047" t="s">
        <v>2936</v>
      </c>
      <c r="B1047" s="1">
        <v>45382</v>
      </c>
      <c r="C1047" t="s">
        <v>2725</v>
      </c>
      <c r="D1047" t="s">
        <v>2726</v>
      </c>
      <c r="E1047">
        <v>58</v>
      </c>
      <c r="F1047" t="s">
        <v>31</v>
      </c>
      <c r="G1047" t="s">
        <v>207</v>
      </c>
      <c r="H1047" t="s">
        <v>208</v>
      </c>
      <c r="I1047" t="s">
        <v>34</v>
      </c>
      <c r="J1047" t="s">
        <v>143</v>
      </c>
      <c r="K1047">
        <v>4</v>
      </c>
      <c r="L1047" s="2">
        <v>18000</v>
      </c>
      <c r="M1047">
        <v>5</v>
      </c>
      <c r="N1047" s="2">
        <v>72000</v>
      </c>
      <c r="O1047" s="2">
        <v>3600</v>
      </c>
      <c r="P1047" s="2">
        <v>68400</v>
      </c>
      <c r="Q1047" s="2">
        <v>55157.69</v>
      </c>
      <c r="R1047" s="2">
        <v>13242.31</v>
      </c>
      <c r="S1047" t="s">
        <v>36</v>
      </c>
      <c r="T1047" t="s">
        <v>105</v>
      </c>
      <c r="U1047" t="s">
        <v>106</v>
      </c>
      <c r="V1047" t="s">
        <v>39</v>
      </c>
      <c r="W1047" t="s">
        <v>66</v>
      </c>
      <c r="X1047" t="s">
        <v>41</v>
      </c>
      <c r="Y1047" t="s">
        <v>42</v>
      </c>
      <c r="Z1047" t="s">
        <v>43</v>
      </c>
      <c r="AA1047" t="s">
        <v>44</v>
      </c>
      <c r="AB1047" t="s">
        <v>44</v>
      </c>
    </row>
    <row r="1048" spans="1:28" x14ac:dyDescent="0.25">
      <c r="A1048" t="s">
        <v>2937</v>
      </c>
      <c r="B1048" s="1">
        <v>45382</v>
      </c>
      <c r="C1048" t="s">
        <v>1250</v>
      </c>
      <c r="D1048" t="s">
        <v>1251</v>
      </c>
      <c r="E1048">
        <v>46</v>
      </c>
      <c r="F1048" t="s">
        <v>31</v>
      </c>
      <c r="G1048" t="s">
        <v>243</v>
      </c>
      <c r="H1048" t="s">
        <v>244</v>
      </c>
      <c r="I1048" t="s">
        <v>103</v>
      </c>
      <c r="J1048" t="s">
        <v>104</v>
      </c>
      <c r="K1048">
        <v>2</v>
      </c>
      <c r="L1048" s="2">
        <v>450</v>
      </c>
      <c r="M1048">
        <v>10</v>
      </c>
      <c r="N1048" s="2">
        <v>900</v>
      </c>
      <c r="O1048" s="2">
        <v>90</v>
      </c>
      <c r="P1048" s="2">
        <v>810</v>
      </c>
      <c r="Q1048" s="2">
        <v>609.33000000000004</v>
      </c>
      <c r="R1048" s="2">
        <v>200.67</v>
      </c>
      <c r="S1048" t="s">
        <v>53</v>
      </c>
      <c r="T1048" t="s">
        <v>114</v>
      </c>
      <c r="U1048" t="s">
        <v>115</v>
      </c>
      <c r="V1048" t="s">
        <v>39</v>
      </c>
      <c r="W1048" t="s">
        <v>83</v>
      </c>
      <c r="X1048" t="s">
        <v>97</v>
      </c>
      <c r="Y1048" t="s">
        <v>42</v>
      </c>
      <c r="Z1048" t="s">
        <v>43</v>
      </c>
      <c r="AA1048" t="s">
        <v>44</v>
      </c>
      <c r="AB1048" t="s">
        <v>44</v>
      </c>
    </row>
    <row r="1049" spans="1:28" x14ac:dyDescent="0.25">
      <c r="A1049" t="s">
        <v>2938</v>
      </c>
      <c r="B1049" s="1">
        <v>45382</v>
      </c>
      <c r="C1049" t="s">
        <v>2939</v>
      </c>
      <c r="D1049" t="s">
        <v>2940</v>
      </c>
      <c r="E1049">
        <v>35</v>
      </c>
      <c r="F1049" t="s">
        <v>111</v>
      </c>
      <c r="G1049" t="s">
        <v>561</v>
      </c>
      <c r="H1049" t="s">
        <v>562</v>
      </c>
      <c r="I1049" t="s">
        <v>34</v>
      </c>
      <c r="J1049" t="s">
        <v>143</v>
      </c>
      <c r="K1049">
        <v>2</v>
      </c>
      <c r="L1049" s="2">
        <v>900</v>
      </c>
      <c r="M1049">
        <v>10</v>
      </c>
      <c r="N1049" s="2">
        <v>1800</v>
      </c>
      <c r="O1049" s="2">
        <v>180</v>
      </c>
      <c r="P1049" s="2">
        <v>1620</v>
      </c>
      <c r="Q1049" s="2">
        <v>1140.26</v>
      </c>
      <c r="R1049" s="2">
        <v>479.74</v>
      </c>
      <c r="S1049" t="s">
        <v>53</v>
      </c>
      <c r="T1049" t="s">
        <v>37</v>
      </c>
      <c r="U1049" t="s">
        <v>38</v>
      </c>
      <c r="V1049" t="s">
        <v>39</v>
      </c>
      <c r="W1049" t="s">
        <v>40</v>
      </c>
      <c r="X1049" t="s">
        <v>41</v>
      </c>
      <c r="Y1049" t="s">
        <v>42</v>
      </c>
      <c r="Z1049" t="s">
        <v>107</v>
      </c>
      <c r="AA1049" t="s">
        <v>44</v>
      </c>
      <c r="AB1049" t="s">
        <v>44</v>
      </c>
    </row>
    <row r="1050" spans="1:28" x14ac:dyDescent="0.25">
      <c r="A1050" t="s">
        <v>2941</v>
      </c>
      <c r="B1050" s="1">
        <v>45382</v>
      </c>
      <c r="C1050" t="s">
        <v>2449</v>
      </c>
      <c r="D1050" t="s">
        <v>2450</v>
      </c>
      <c r="E1050">
        <v>46</v>
      </c>
      <c r="F1050" t="s">
        <v>31</v>
      </c>
      <c r="G1050" t="s">
        <v>168</v>
      </c>
      <c r="H1050" t="s">
        <v>169</v>
      </c>
      <c r="I1050" t="s">
        <v>62</v>
      </c>
      <c r="J1050" t="s">
        <v>143</v>
      </c>
      <c r="K1050">
        <v>1</v>
      </c>
      <c r="L1050" s="2">
        <v>1800</v>
      </c>
      <c r="M1050">
        <v>30</v>
      </c>
      <c r="N1050" s="2">
        <v>1800</v>
      </c>
      <c r="O1050" s="2">
        <v>540</v>
      </c>
      <c r="P1050" s="2">
        <v>1260</v>
      </c>
      <c r="Q1050" s="2">
        <v>974.89</v>
      </c>
      <c r="R1050" s="2">
        <v>285.11</v>
      </c>
      <c r="S1050" t="s">
        <v>36</v>
      </c>
      <c r="T1050" t="s">
        <v>37</v>
      </c>
      <c r="U1050" t="s">
        <v>38</v>
      </c>
      <c r="V1050" t="s">
        <v>39</v>
      </c>
      <c r="W1050" t="s">
        <v>66</v>
      </c>
      <c r="X1050" t="s">
        <v>41</v>
      </c>
      <c r="Y1050" t="s">
        <v>56</v>
      </c>
      <c r="Z1050" t="s">
        <v>43</v>
      </c>
      <c r="AA1050" t="s">
        <v>68</v>
      </c>
      <c r="AB1050" t="s">
        <v>44</v>
      </c>
    </row>
    <row r="1051" spans="1:28" x14ac:dyDescent="0.25">
      <c r="A1051" t="s">
        <v>2942</v>
      </c>
      <c r="B1051" s="1">
        <v>45382</v>
      </c>
      <c r="C1051" t="s">
        <v>2943</v>
      </c>
      <c r="D1051" t="s">
        <v>2944</v>
      </c>
      <c r="E1051">
        <v>28</v>
      </c>
      <c r="F1051" t="s">
        <v>31</v>
      </c>
      <c r="G1051" t="s">
        <v>188</v>
      </c>
      <c r="H1051" t="s">
        <v>189</v>
      </c>
      <c r="I1051" t="s">
        <v>34</v>
      </c>
      <c r="J1051" t="s">
        <v>190</v>
      </c>
      <c r="K1051">
        <v>1</v>
      </c>
      <c r="L1051" s="2">
        <v>1800</v>
      </c>
      <c r="M1051">
        <v>15</v>
      </c>
      <c r="N1051" s="2">
        <v>1800</v>
      </c>
      <c r="O1051" s="2">
        <v>270</v>
      </c>
      <c r="P1051" s="2">
        <v>1530</v>
      </c>
      <c r="Q1051" s="2">
        <v>1046.83</v>
      </c>
      <c r="R1051" s="2">
        <v>483.17</v>
      </c>
      <c r="S1051" t="s">
        <v>64</v>
      </c>
      <c r="T1051" t="s">
        <v>153</v>
      </c>
      <c r="U1051" t="s">
        <v>154</v>
      </c>
      <c r="V1051" t="s">
        <v>39</v>
      </c>
      <c r="W1051" t="s">
        <v>92</v>
      </c>
      <c r="X1051" t="s">
        <v>97</v>
      </c>
      <c r="Y1051" t="s">
        <v>56</v>
      </c>
      <c r="Z1051" t="s">
        <v>43</v>
      </c>
      <c r="AA1051" t="s">
        <v>44</v>
      </c>
      <c r="AB1051" t="s">
        <v>44</v>
      </c>
    </row>
    <row r="1052" spans="1:28" x14ac:dyDescent="0.25">
      <c r="A1052" t="s">
        <v>2945</v>
      </c>
      <c r="B1052" s="1">
        <v>45382</v>
      </c>
      <c r="C1052" t="s">
        <v>2946</v>
      </c>
      <c r="D1052" t="s">
        <v>2947</v>
      </c>
      <c r="E1052">
        <v>38</v>
      </c>
      <c r="F1052" t="s">
        <v>31</v>
      </c>
      <c r="G1052" t="s">
        <v>88</v>
      </c>
      <c r="H1052" t="s">
        <v>89</v>
      </c>
      <c r="I1052" t="s">
        <v>62</v>
      </c>
      <c r="J1052" t="s">
        <v>63</v>
      </c>
      <c r="K1052">
        <v>2</v>
      </c>
      <c r="L1052" s="2">
        <v>4200</v>
      </c>
      <c r="M1052">
        <v>10</v>
      </c>
      <c r="N1052" s="2">
        <v>8400</v>
      </c>
      <c r="O1052" s="2">
        <v>840</v>
      </c>
      <c r="P1052" s="2">
        <v>7560</v>
      </c>
      <c r="Q1052" s="2">
        <v>4762.05</v>
      </c>
      <c r="R1052" s="2">
        <v>2797.95</v>
      </c>
      <c r="S1052" t="s">
        <v>53</v>
      </c>
      <c r="T1052" t="s">
        <v>407</v>
      </c>
      <c r="U1052" t="s">
        <v>408</v>
      </c>
      <c r="V1052" t="s">
        <v>39</v>
      </c>
      <c r="W1052" t="s">
        <v>137</v>
      </c>
      <c r="X1052" t="s">
        <v>97</v>
      </c>
      <c r="Y1052" t="s">
        <v>42</v>
      </c>
      <c r="Z1052" t="s">
        <v>107</v>
      </c>
      <c r="AA1052" t="s">
        <v>44</v>
      </c>
      <c r="AB1052" t="s">
        <v>44</v>
      </c>
    </row>
    <row r="1053" spans="1:28" x14ac:dyDescent="0.25">
      <c r="A1053" t="s">
        <v>2948</v>
      </c>
      <c r="B1053" s="1">
        <v>45383</v>
      </c>
      <c r="C1053" t="s">
        <v>2949</v>
      </c>
      <c r="D1053" t="s">
        <v>2950</v>
      </c>
      <c r="E1053">
        <v>56</v>
      </c>
      <c r="F1053" t="s">
        <v>111</v>
      </c>
      <c r="G1053" t="s">
        <v>212</v>
      </c>
      <c r="H1053" t="s">
        <v>213</v>
      </c>
      <c r="I1053" t="s">
        <v>51</v>
      </c>
      <c r="J1053" t="s">
        <v>52</v>
      </c>
      <c r="K1053">
        <v>2</v>
      </c>
      <c r="L1053" s="2">
        <v>400</v>
      </c>
      <c r="M1053">
        <v>0</v>
      </c>
      <c r="N1053" s="2">
        <v>800</v>
      </c>
      <c r="O1053" s="2">
        <v>0</v>
      </c>
      <c r="P1053" s="2">
        <v>800</v>
      </c>
      <c r="Q1053" s="2">
        <v>617.47</v>
      </c>
      <c r="R1053" s="2">
        <v>182.53</v>
      </c>
      <c r="S1053" t="s">
        <v>53</v>
      </c>
      <c r="T1053" t="s">
        <v>163</v>
      </c>
      <c r="U1053" t="s">
        <v>164</v>
      </c>
      <c r="V1053" t="s">
        <v>39</v>
      </c>
      <c r="W1053" t="s">
        <v>137</v>
      </c>
      <c r="X1053" t="s">
        <v>97</v>
      </c>
      <c r="Y1053" t="s">
        <v>42</v>
      </c>
      <c r="Z1053" t="s">
        <v>43</v>
      </c>
      <c r="AA1053" t="s">
        <v>44</v>
      </c>
      <c r="AB1053" t="s">
        <v>44</v>
      </c>
    </row>
    <row r="1054" spans="1:28" x14ac:dyDescent="0.25">
      <c r="A1054" t="s">
        <v>2951</v>
      </c>
      <c r="B1054" s="1">
        <v>45383</v>
      </c>
      <c r="C1054" t="s">
        <v>473</v>
      </c>
      <c r="D1054" t="s">
        <v>474</v>
      </c>
      <c r="E1054">
        <v>34</v>
      </c>
      <c r="F1054" t="s">
        <v>48</v>
      </c>
      <c r="G1054" t="s">
        <v>436</v>
      </c>
      <c r="H1054" t="s">
        <v>437</v>
      </c>
      <c r="I1054" t="s">
        <v>74</v>
      </c>
      <c r="J1054" t="s">
        <v>190</v>
      </c>
      <c r="K1054">
        <v>1</v>
      </c>
      <c r="L1054" s="2">
        <v>1800</v>
      </c>
      <c r="M1054">
        <v>10</v>
      </c>
      <c r="N1054" s="2">
        <v>1800</v>
      </c>
      <c r="O1054" s="2">
        <v>180</v>
      </c>
      <c r="P1054" s="2">
        <v>1620</v>
      </c>
      <c r="Q1054" s="2">
        <v>1288.6199999999999</v>
      </c>
      <c r="R1054" s="2">
        <v>331.38</v>
      </c>
      <c r="S1054" t="s">
        <v>53</v>
      </c>
      <c r="T1054" t="s">
        <v>105</v>
      </c>
      <c r="U1054" t="s">
        <v>106</v>
      </c>
      <c r="V1054" t="s">
        <v>39</v>
      </c>
      <c r="W1054" t="s">
        <v>137</v>
      </c>
      <c r="X1054" t="s">
        <v>97</v>
      </c>
      <c r="Y1054" t="s">
        <v>56</v>
      </c>
      <c r="Z1054" t="s">
        <v>144</v>
      </c>
      <c r="AA1054" t="s">
        <v>44</v>
      </c>
      <c r="AB1054" t="s">
        <v>44</v>
      </c>
    </row>
    <row r="1055" spans="1:28" x14ac:dyDescent="0.25">
      <c r="A1055" t="s">
        <v>2952</v>
      </c>
      <c r="B1055" s="1">
        <v>45383</v>
      </c>
      <c r="C1055" t="s">
        <v>2953</v>
      </c>
      <c r="D1055" t="s">
        <v>2954</v>
      </c>
      <c r="E1055">
        <v>28</v>
      </c>
      <c r="F1055" t="s">
        <v>31</v>
      </c>
      <c r="G1055" t="s">
        <v>119</v>
      </c>
      <c r="H1055" t="s">
        <v>120</v>
      </c>
      <c r="I1055" t="s">
        <v>62</v>
      </c>
      <c r="J1055" t="s">
        <v>121</v>
      </c>
      <c r="K1055">
        <v>1</v>
      </c>
      <c r="L1055" s="2">
        <v>4800</v>
      </c>
      <c r="M1055">
        <v>5</v>
      </c>
      <c r="N1055" s="2">
        <v>4800</v>
      </c>
      <c r="O1055" s="2">
        <v>240</v>
      </c>
      <c r="P1055" s="2">
        <v>4560</v>
      </c>
      <c r="Q1055" s="2">
        <v>3432.17</v>
      </c>
      <c r="R1055" s="2">
        <v>1127.83</v>
      </c>
      <c r="S1055" t="s">
        <v>53</v>
      </c>
      <c r="T1055" t="s">
        <v>263</v>
      </c>
      <c r="U1055" t="s">
        <v>91</v>
      </c>
      <c r="V1055" t="s">
        <v>39</v>
      </c>
      <c r="W1055" t="s">
        <v>40</v>
      </c>
      <c r="X1055" t="s">
        <v>41</v>
      </c>
      <c r="Y1055" t="s">
        <v>42</v>
      </c>
      <c r="Z1055" t="s">
        <v>43</v>
      </c>
      <c r="AA1055" t="s">
        <v>44</v>
      </c>
      <c r="AB1055" t="s">
        <v>44</v>
      </c>
    </row>
    <row r="1056" spans="1:28" x14ac:dyDescent="0.25">
      <c r="A1056" t="s">
        <v>2955</v>
      </c>
      <c r="B1056" s="1">
        <v>45383</v>
      </c>
      <c r="C1056" t="s">
        <v>2030</v>
      </c>
      <c r="D1056" t="s">
        <v>2031</v>
      </c>
      <c r="E1056">
        <v>23</v>
      </c>
      <c r="F1056" t="s">
        <v>111</v>
      </c>
      <c r="G1056" t="s">
        <v>158</v>
      </c>
      <c r="H1056" t="s">
        <v>159</v>
      </c>
      <c r="I1056" t="s">
        <v>51</v>
      </c>
      <c r="J1056" t="s">
        <v>52</v>
      </c>
      <c r="K1056">
        <v>1</v>
      </c>
      <c r="L1056" s="2">
        <v>650</v>
      </c>
      <c r="M1056">
        <v>5</v>
      </c>
      <c r="N1056" s="2">
        <v>650</v>
      </c>
      <c r="O1056" s="2">
        <v>32.5</v>
      </c>
      <c r="P1056" s="2">
        <v>617.5</v>
      </c>
      <c r="Q1056" s="2">
        <v>478.64</v>
      </c>
      <c r="R1056" s="2">
        <v>138.86000000000001</v>
      </c>
      <c r="S1056" t="s">
        <v>53</v>
      </c>
      <c r="T1056" t="s">
        <v>398</v>
      </c>
      <c r="U1056" t="s">
        <v>399</v>
      </c>
      <c r="V1056" t="s">
        <v>39</v>
      </c>
      <c r="W1056" t="s">
        <v>137</v>
      </c>
      <c r="X1056" t="s">
        <v>67</v>
      </c>
      <c r="Y1056" t="s">
        <v>56</v>
      </c>
      <c r="Z1056" t="s">
        <v>43</v>
      </c>
      <c r="AA1056" t="s">
        <v>44</v>
      </c>
      <c r="AB1056" t="s">
        <v>44</v>
      </c>
    </row>
    <row r="1057" spans="1:28" x14ac:dyDescent="0.25">
      <c r="A1057" t="s">
        <v>2956</v>
      </c>
      <c r="B1057" s="1">
        <v>45383</v>
      </c>
      <c r="C1057" t="s">
        <v>1737</v>
      </c>
      <c r="D1057" t="s">
        <v>1738</v>
      </c>
      <c r="E1057">
        <v>42</v>
      </c>
      <c r="F1057" t="s">
        <v>111</v>
      </c>
      <c r="G1057" t="s">
        <v>119</v>
      </c>
      <c r="H1057" t="s">
        <v>120</v>
      </c>
      <c r="I1057" t="s">
        <v>62</v>
      </c>
      <c r="J1057" t="s">
        <v>121</v>
      </c>
      <c r="K1057">
        <v>3</v>
      </c>
      <c r="L1057" s="2">
        <v>4800</v>
      </c>
      <c r="M1057">
        <v>20</v>
      </c>
      <c r="N1057" s="2">
        <v>14400</v>
      </c>
      <c r="O1057" s="2">
        <v>2880</v>
      </c>
      <c r="P1057" s="2">
        <v>11520</v>
      </c>
      <c r="Q1057" s="2">
        <v>6851.13</v>
      </c>
      <c r="R1057" s="2">
        <v>4668.87</v>
      </c>
      <c r="S1057" t="s">
        <v>53</v>
      </c>
      <c r="T1057" t="s">
        <v>54</v>
      </c>
      <c r="U1057" t="s">
        <v>55</v>
      </c>
      <c r="V1057" t="s">
        <v>39</v>
      </c>
      <c r="W1057" t="s">
        <v>83</v>
      </c>
      <c r="X1057" t="s">
        <v>97</v>
      </c>
      <c r="Y1057" t="s">
        <v>56</v>
      </c>
      <c r="Z1057" t="s">
        <v>43</v>
      </c>
      <c r="AA1057" t="s">
        <v>44</v>
      </c>
      <c r="AB1057" t="s">
        <v>44</v>
      </c>
    </row>
    <row r="1058" spans="1:28" x14ac:dyDescent="0.25">
      <c r="A1058" t="s">
        <v>2957</v>
      </c>
      <c r="B1058" s="1">
        <v>45383</v>
      </c>
      <c r="C1058" t="s">
        <v>2958</v>
      </c>
      <c r="D1058" t="s">
        <v>2959</v>
      </c>
      <c r="E1058">
        <v>36</v>
      </c>
      <c r="F1058" t="s">
        <v>48</v>
      </c>
      <c r="G1058" t="s">
        <v>101</v>
      </c>
      <c r="H1058" t="s">
        <v>102</v>
      </c>
      <c r="I1058" t="s">
        <v>103</v>
      </c>
      <c r="J1058" t="s">
        <v>104</v>
      </c>
      <c r="K1058">
        <v>4</v>
      </c>
      <c r="L1058" s="2">
        <v>1800</v>
      </c>
      <c r="M1058">
        <v>20</v>
      </c>
      <c r="N1058" s="2">
        <v>7200</v>
      </c>
      <c r="O1058" s="2">
        <v>1440</v>
      </c>
      <c r="P1058" s="2">
        <v>5760</v>
      </c>
      <c r="Q1058" s="2">
        <v>4440.43</v>
      </c>
      <c r="R1058" s="2">
        <v>1319.57</v>
      </c>
      <c r="S1058" t="s">
        <v>53</v>
      </c>
      <c r="T1058" t="s">
        <v>407</v>
      </c>
      <c r="U1058" t="s">
        <v>408</v>
      </c>
      <c r="V1058" t="s">
        <v>39</v>
      </c>
      <c r="W1058" t="s">
        <v>124</v>
      </c>
      <c r="X1058" t="s">
        <v>41</v>
      </c>
      <c r="Y1058" t="s">
        <v>56</v>
      </c>
      <c r="Z1058" t="s">
        <v>43</v>
      </c>
      <c r="AA1058" t="s">
        <v>44</v>
      </c>
      <c r="AB1058" t="s">
        <v>68</v>
      </c>
    </row>
    <row r="1059" spans="1:28" x14ac:dyDescent="0.25">
      <c r="A1059" t="s">
        <v>2960</v>
      </c>
      <c r="B1059" s="1">
        <v>45383</v>
      </c>
      <c r="C1059" t="s">
        <v>2961</v>
      </c>
      <c r="D1059" t="s">
        <v>2962</v>
      </c>
      <c r="E1059">
        <v>27</v>
      </c>
      <c r="F1059" t="s">
        <v>31</v>
      </c>
      <c r="G1059" t="s">
        <v>366</v>
      </c>
      <c r="H1059" t="s">
        <v>367</v>
      </c>
      <c r="I1059" t="s">
        <v>34</v>
      </c>
      <c r="J1059" t="s">
        <v>130</v>
      </c>
      <c r="K1059">
        <v>2</v>
      </c>
      <c r="L1059" s="2">
        <v>14500</v>
      </c>
      <c r="M1059">
        <v>0</v>
      </c>
      <c r="N1059" s="2">
        <v>29000</v>
      </c>
      <c r="O1059" s="2">
        <v>0</v>
      </c>
      <c r="P1059" s="2">
        <v>29000</v>
      </c>
      <c r="Q1059" s="2">
        <v>20211.63</v>
      </c>
      <c r="R1059" s="2">
        <v>8788.3700000000008</v>
      </c>
      <c r="S1059" t="s">
        <v>53</v>
      </c>
      <c r="T1059" t="s">
        <v>76</v>
      </c>
      <c r="U1059" t="s">
        <v>77</v>
      </c>
      <c r="V1059" t="s">
        <v>39</v>
      </c>
      <c r="W1059" t="s">
        <v>66</v>
      </c>
      <c r="X1059" t="s">
        <v>97</v>
      </c>
      <c r="Y1059" t="s">
        <v>56</v>
      </c>
      <c r="Z1059" t="s">
        <v>43</v>
      </c>
      <c r="AA1059" t="s">
        <v>44</v>
      </c>
      <c r="AB1059" t="s">
        <v>44</v>
      </c>
    </row>
    <row r="1060" spans="1:28" x14ac:dyDescent="0.25">
      <c r="A1060" t="s">
        <v>2963</v>
      </c>
      <c r="B1060" s="1">
        <v>45383</v>
      </c>
      <c r="C1060" t="s">
        <v>2880</v>
      </c>
      <c r="D1060" t="s">
        <v>2881</v>
      </c>
      <c r="E1060">
        <v>29</v>
      </c>
      <c r="F1060" t="s">
        <v>48</v>
      </c>
      <c r="G1060" t="s">
        <v>188</v>
      </c>
      <c r="H1060" t="s">
        <v>189</v>
      </c>
      <c r="I1060" t="s">
        <v>34</v>
      </c>
      <c r="J1060" t="s">
        <v>190</v>
      </c>
      <c r="K1060">
        <v>2</v>
      </c>
      <c r="L1060" s="2">
        <v>1800</v>
      </c>
      <c r="M1060">
        <v>0</v>
      </c>
      <c r="N1060" s="2">
        <v>3600</v>
      </c>
      <c r="O1060" s="2">
        <v>0</v>
      </c>
      <c r="P1060" s="2">
        <v>3600</v>
      </c>
      <c r="Q1060" s="2">
        <v>2135.9299999999998</v>
      </c>
      <c r="R1060" s="2">
        <v>1464.07</v>
      </c>
      <c r="S1060" t="s">
        <v>36</v>
      </c>
      <c r="T1060" t="s">
        <v>76</v>
      </c>
      <c r="U1060" t="s">
        <v>77</v>
      </c>
      <c r="V1060" t="s">
        <v>39</v>
      </c>
      <c r="W1060" t="s">
        <v>83</v>
      </c>
      <c r="X1060" t="s">
        <v>97</v>
      </c>
      <c r="Y1060" t="s">
        <v>56</v>
      </c>
      <c r="Z1060" t="s">
        <v>43</v>
      </c>
      <c r="AA1060" t="s">
        <v>44</v>
      </c>
      <c r="AB1060" t="s">
        <v>44</v>
      </c>
    </row>
    <row r="1061" spans="1:28" x14ac:dyDescent="0.25">
      <c r="A1061" t="s">
        <v>2964</v>
      </c>
      <c r="B1061" s="1">
        <v>45383</v>
      </c>
      <c r="C1061" t="s">
        <v>1840</v>
      </c>
      <c r="D1061" t="s">
        <v>1841</v>
      </c>
      <c r="E1061">
        <v>22</v>
      </c>
      <c r="F1061" t="s">
        <v>48</v>
      </c>
      <c r="G1061" t="s">
        <v>366</v>
      </c>
      <c r="H1061" t="s">
        <v>367</v>
      </c>
      <c r="I1061" t="s">
        <v>34</v>
      </c>
      <c r="J1061" t="s">
        <v>130</v>
      </c>
      <c r="K1061">
        <v>3</v>
      </c>
      <c r="L1061" s="2">
        <v>14500</v>
      </c>
      <c r="M1061">
        <v>15</v>
      </c>
      <c r="N1061" s="2">
        <v>43500</v>
      </c>
      <c r="O1061" s="2">
        <v>6525</v>
      </c>
      <c r="P1061" s="2">
        <v>36975</v>
      </c>
      <c r="Q1061" s="2">
        <v>26282.25</v>
      </c>
      <c r="R1061" s="2">
        <v>10692.75</v>
      </c>
      <c r="S1061" t="s">
        <v>53</v>
      </c>
      <c r="T1061" t="s">
        <v>222</v>
      </c>
      <c r="U1061" t="s">
        <v>38</v>
      </c>
      <c r="V1061" t="s">
        <v>39</v>
      </c>
      <c r="W1061" t="s">
        <v>40</v>
      </c>
      <c r="X1061" t="s">
        <v>41</v>
      </c>
      <c r="Y1061" t="s">
        <v>42</v>
      </c>
      <c r="Z1061" t="s">
        <v>43</v>
      </c>
      <c r="AA1061" t="s">
        <v>44</v>
      </c>
      <c r="AB1061" t="s">
        <v>44</v>
      </c>
    </row>
    <row r="1062" spans="1:28" x14ac:dyDescent="0.25">
      <c r="A1062" t="s">
        <v>2965</v>
      </c>
      <c r="B1062" s="1">
        <v>45383</v>
      </c>
      <c r="C1062" t="s">
        <v>1159</v>
      </c>
      <c r="D1062" t="s">
        <v>1160</v>
      </c>
      <c r="E1062">
        <v>47</v>
      </c>
      <c r="F1062" t="s">
        <v>48</v>
      </c>
      <c r="G1062" t="s">
        <v>81</v>
      </c>
      <c r="H1062" t="s">
        <v>82</v>
      </c>
      <c r="I1062" t="s">
        <v>51</v>
      </c>
      <c r="J1062" t="s">
        <v>52</v>
      </c>
      <c r="K1062">
        <v>1</v>
      </c>
      <c r="L1062" s="2">
        <v>600</v>
      </c>
      <c r="M1062">
        <v>5</v>
      </c>
      <c r="N1062" s="2">
        <v>600</v>
      </c>
      <c r="O1062" s="2">
        <v>30</v>
      </c>
      <c r="P1062" s="2">
        <v>570</v>
      </c>
      <c r="Q1062" s="2">
        <v>430.38</v>
      </c>
      <c r="R1062" s="2">
        <v>139.62</v>
      </c>
      <c r="S1062" t="s">
        <v>64</v>
      </c>
      <c r="T1062" t="s">
        <v>398</v>
      </c>
      <c r="U1062" t="s">
        <v>399</v>
      </c>
      <c r="V1062" t="s">
        <v>39</v>
      </c>
      <c r="W1062" t="s">
        <v>83</v>
      </c>
      <c r="X1062" t="s">
        <v>97</v>
      </c>
      <c r="Y1062" t="s">
        <v>56</v>
      </c>
      <c r="Z1062" t="s">
        <v>43</v>
      </c>
      <c r="AA1062" t="s">
        <v>44</v>
      </c>
      <c r="AB1062" t="s">
        <v>68</v>
      </c>
    </row>
    <row r="1063" spans="1:28" x14ac:dyDescent="0.25">
      <c r="A1063" t="s">
        <v>2966</v>
      </c>
      <c r="B1063" s="1">
        <v>45383</v>
      </c>
      <c r="C1063" t="s">
        <v>1122</v>
      </c>
      <c r="D1063" t="s">
        <v>1123</v>
      </c>
      <c r="E1063">
        <v>60</v>
      </c>
      <c r="F1063" t="s">
        <v>48</v>
      </c>
      <c r="G1063" t="s">
        <v>72</v>
      </c>
      <c r="H1063" t="s">
        <v>73</v>
      </c>
      <c r="I1063" t="s">
        <v>74</v>
      </c>
      <c r="J1063" t="s">
        <v>75</v>
      </c>
      <c r="K1063">
        <v>1</v>
      </c>
      <c r="L1063" s="2">
        <v>2200</v>
      </c>
      <c r="M1063">
        <v>10</v>
      </c>
      <c r="N1063" s="2">
        <v>2200</v>
      </c>
      <c r="O1063" s="2">
        <v>220</v>
      </c>
      <c r="P1063" s="2">
        <v>1980</v>
      </c>
      <c r="Q1063" s="2">
        <v>1287.17</v>
      </c>
      <c r="R1063" s="2">
        <v>692.83</v>
      </c>
      <c r="S1063" t="s">
        <v>36</v>
      </c>
      <c r="T1063" t="s">
        <v>105</v>
      </c>
      <c r="U1063" t="s">
        <v>106</v>
      </c>
      <c r="V1063" t="s">
        <v>39</v>
      </c>
      <c r="W1063" t="s">
        <v>124</v>
      </c>
      <c r="X1063" t="s">
        <v>97</v>
      </c>
      <c r="Y1063" t="s">
        <v>42</v>
      </c>
      <c r="Z1063" t="s">
        <v>43</v>
      </c>
      <c r="AA1063" t="s">
        <v>44</v>
      </c>
      <c r="AB1063" t="s">
        <v>44</v>
      </c>
    </row>
    <row r="1064" spans="1:28" x14ac:dyDescent="0.25">
      <c r="A1064" t="s">
        <v>2967</v>
      </c>
      <c r="B1064" s="1">
        <v>45383</v>
      </c>
      <c r="C1064" t="s">
        <v>2968</v>
      </c>
      <c r="D1064" t="s">
        <v>2969</v>
      </c>
      <c r="E1064">
        <v>55</v>
      </c>
      <c r="F1064" t="s">
        <v>111</v>
      </c>
      <c r="G1064" t="s">
        <v>352</v>
      </c>
      <c r="H1064" t="s">
        <v>353</v>
      </c>
      <c r="I1064" t="s">
        <v>103</v>
      </c>
      <c r="J1064" t="s">
        <v>104</v>
      </c>
      <c r="K1064">
        <v>2</v>
      </c>
      <c r="L1064" s="2">
        <v>850</v>
      </c>
      <c r="M1064">
        <v>0</v>
      </c>
      <c r="N1064" s="2">
        <v>1700</v>
      </c>
      <c r="O1064" s="2">
        <v>0</v>
      </c>
      <c r="P1064" s="2">
        <v>1700</v>
      </c>
      <c r="Q1064" s="2">
        <v>1205.94</v>
      </c>
      <c r="R1064" s="2">
        <v>494.06</v>
      </c>
      <c r="S1064" t="s">
        <v>53</v>
      </c>
      <c r="T1064" t="s">
        <v>153</v>
      </c>
      <c r="U1064" t="s">
        <v>154</v>
      </c>
      <c r="V1064" t="s">
        <v>39</v>
      </c>
      <c r="W1064" t="s">
        <v>137</v>
      </c>
      <c r="X1064" t="s">
        <v>41</v>
      </c>
      <c r="Y1064" t="s">
        <v>56</v>
      </c>
      <c r="Z1064" t="s">
        <v>107</v>
      </c>
      <c r="AA1064" t="s">
        <v>44</v>
      </c>
      <c r="AB1064" t="s">
        <v>44</v>
      </c>
    </row>
    <row r="1065" spans="1:28" x14ac:dyDescent="0.25">
      <c r="A1065" t="s">
        <v>2970</v>
      </c>
      <c r="B1065" s="1">
        <v>45383</v>
      </c>
      <c r="C1065" t="s">
        <v>2971</v>
      </c>
      <c r="D1065" t="s">
        <v>2972</v>
      </c>
      <c r="E1065">
        <v>49</v>
      </c>
      <c r="F1065" t="s">
        <v>48</v>
      </c>
      <c r="G1065" t="s">
        <v>176</v>
      </c>
      <c r="H1065" t="s">
        <v>177</v>
      </c>
      <c r="I1065" t="s">
        <v>34</v>
      </c>
      <c r="J1065" t="s">
        <v>35</v>
      </c>
      <c r="K1065">
        <v>1</v>
      </c>
      <c r="L1065" s="2">
        <v>6500</v>
      </c>
      <c r="M1065">
        <v>0</v>
      </c>
      <c r="N1065" s="2">
        <v>6500</v>
      </c>
      <c r="O1065" s="2">
        <v>0</v>
      </c>
      <c r="P1065" s="2">
        <v>6500</v>
      </c>
      <c r="Q1065" s="2">
        <v>3847.82</v>
      </c>
      <c r="R1065" s="2">
        <v>2652.18</v>
      </c>
      <c r="S1065" t="s">
        <v>64</v>
      </c>
      <c r="T1065" t="s">
        <v>105</v>
      </c>
      <c r="U1065" t="s">
        <v>106</v>
      </c>
      <c r="V1065" t="s">
        <v>39</v>
      </c>
      <c r="W1065" t="s">
        <v>66</v>
      </c>
      <c r="X1065" t="s">
        <v>97</v>
      </c>
      <c r="Y1065" t="s">
        <v>56</v>
      </c>
      <c r="Z1065" t="s">
        <v>223</v>
      </c>
      <c r="AA1065" t="s">
        <v>44</v>
      </c>
      <c r="AB1065" t="s">
        <v>44</v>
      </c>
    </row>
    <row r="1066" spans="1:28" x14ac:dyDescent="0.25">
      <c r="A1066" t="s">
        <v>2973</v>
      </c>
      <c r="B1066" s="1">
        <v>45383</v>
      </c>
      <c r="C1066" t="s">
        <v>654</v>
      </c>
      <c r="D1066" t="s">
        <v>655</v>
      </c>
      <c r="E1066">
        <v>43</v>
      </c>
      <c r="F1066" t="s">
        <v>48</v>
      </c>
      <c r="G1066" t="s">
        <v>158</v>
      </c>
      <c r="H1066" t="s">
        <v>159</v>
      </c>
      <c r="I1066" t="s">
        <v>51</v>
      </c>
      <c r="J1066" t="s">
        <v>52</v>
      </c>
      <c r="K1066">
        <v>1</v>
      </c>
      <c r="L1066" s="2">
        <v>650</v>
      </c>
      <c r="M1066">
        <v>0</v>
      </c>
      <c r="N1066" s="2">
        <v>650</v>
      </c>
      <c r="O1066" s="2">
        <v>0</v>
      </c>
      <c r="P1066" s="2">
        <v>650</v>
      </c>
      <c r="Q1066" s="2">
        <v>415.49</v>
      </c>
      <c r="R1066" s="2">
        <v>234.51</v>
      </c>
      <c r="S1066" t="s">
        <v>64</v>
      </c>
      <c r="T1066" t="s">
        <v>76</v>
      </c>
      <c r="U1066" t="s">
        <v>77</v>
      </c>
      <c r="V1066" t="s">
        <v>39</v>
      </c>
      <c r="W1066" t="s">
        <v>66</v>
      </c>
      <c r="X1066" t="s">
        <v>97</v>
      </c>
      <c r="Y1066" t="s">
        <v>42</v>
      </c>
      <c r="Z1066" t="s">
        <v>223</v>
      </c>
      <c r="AA1066" t="s">
        <v>44</v>
      </c>
      <c r="AB1066" t="s">
        <v>44</v>
      </c>
    </row>
    <row r="1067" spans="1:28" x14ac:dyDescent="0.25">
      <c r="A1067" t="s">
        <v>2974</v>
      </c>
      <c r="B1067" s="1">
        <v>45383</v>
      </c>
      <c r="C1067" t="s">
        <v>1247</v>
      </c>
      <c r="D1067" t="s">
        <v>1248</v>
      </c>
      <c r="E1067">
        <v>40</v>
      </c>
      <c r="F1067" t="s">
        <v>48</v>
      </c>
      <c r="G1067" t="s">
        <v>119</v>
      </c>
      <c r="H1067" t="s">
        <v>120</v>
      </c>
      <c r="I1067" t="s">
        <v>62</v>
      </c>
      <c r="J1067" t="s">
        <v>121</v>
      </c>
      <c r="K1067">
        <v>2</v>
      </c>
      <c r="L1067" s="2">
        <v>4800</v>
      </c>
      <c r="M1067">
        <v>20</v>
      </c>
      <c r="N1067" s="2">
        <v>9600</v>
      </c>
      <c r="O1067" s="2">
        <v>1920</v>
      </c>
      <c r="P1067" s="2">
        <v>7680</v>
      </c>
      <c r="Q1067" s="2">
        <v>5335.62</v>
      </c>
      <c r="R1067" s="2">
        <v>2344.38</v>
      </c>
      <c r="S1067" t="s">
        <v>53</v>
      </c>
      <c r="T1067" t="s">
        <v>153</v>
      </c>
      <c r="U1067" t="s">
        <v>154</v>
      </c>
      <c r="V1067" t="s">
        <v>39</v>
      </c>
      <c r="W1067" t="s">
        <v>92</v>
      </c>
      <c r="X1067" t="s">
        <v>41</v>
      </c>
      <c r="Y1067" t="s">
        <v>42</v>
      </c>
      <c r="Z1067" t="s">
        <v>144</v>
      </c>
      <c r="AA1067" t="s">
        <v>44</v>
      </c>
      <c r="AB1067" t="s">
        <v>44</v>
      </c>
    </row>
    <row r="1068" spans="1:28" x14ac:dyDescent="0.25">
      <c r="A1068" t="s">
        <v>2975</v>
      </c>
      <c r="B1068" s="1">
        <v>45384</v>
      </c>
      <c r="C1068" t="s">
        <v>2976</v>
      </c>
      <c r="D1068" t="s">
        <v>2977</v>
      </c>
      <c r="E1068">
        <v>59</v>
      </c>
      <c r="F1068" t="s">
        <v>111</v>
      </c>
      <c r="G1068" t="s">
        <v>101</v>
      </c>
      <c r="H1068" t="s">
        <v>102</v>
      </c>
      <c r="I1068" t="s">
        <v>103</v>
      </c>
      <c r="J1068" t="s">
        <v>104</v>
      </c>
      <c r="K1068">
        <v>1</v>
      </c>
      <c r="L1068" s="2">
        <v>1800</v>
      </c>
      <c r="M1068">
        <v>15</v>
      </c>
      <c r="N1068" s="2">
        <v>1800</v>
      </c>
      <c r="O1068" s="2">
        <v>270</v>
      </c>
      <c r="P1068" s="2">
        <v>1530</v>
      </c>
      <c r="Q1068" s="2">
        <v>1072.57</v>
      </c>
      <c r="R1068" s="2">
        <v>457.43</v>
      </c>
      <c r="S1068" t="s">
        <v>64</v>
      </c>
      <c r="T1068" t="s">
        <v>407</v>
      </c>
      <c r="U1068" t="s">
        <v>408</v>
      </c>
      <c r="V1068" t="s">
        <v>39</v>
      </c>
      <c r="W1068" t="s">
        <v>124</v>
      </c>
      <c r="X1068" t="s">
        <v>67</v>
      </c>
      <c r="Y1068" t="s">
        <v>56</v>
      </c>
      <c r="Z1068" t="s">
        <v>43</v>
      </c>
      <c r="AA1068" t="s">
        <v>44</v>
      </c>
      <c r="AB1068" t="s">
        <v>44</v>
      </c>
    </row>
    <row r="1069" spans="1:28" x14ac:dyDescent="0.25">
      <c r="A1069" t="s">
        <v>2978</v>
      </c>
      <c r="B1069" s="1">
        <v>45384</v>
      </c>
      <c r="C1069" t="s">
        <v>2979</v>
      </c>
      <c r="D1069" t="s">
        <v>2980</v>
      </c>
      <c r="E1069">
        <v>33</v>
      </c>
      <c r="F1069" t="s">
        <v>31</v>
      </c>
      <c r="G1069" t="s">
        <v>72</v>
      </c>
      <c r="H1069" t="s">
        <v>73</v>
      </c>
      <c r="I1069" t="s">
        <v>74</v>
      </c>
      <c r="J1069" t="s">
        <v>75</v>
      </c>
      <c r="K1069">
        <v>3</v>
      </c>
      <c r="L1069" s="2">
        <v>2200</v>
      </c>
      <c r="M1069">
        <v>0</v>
      </c>
      <c r="N1069" s="2">
        <v>6600</v>
      </c>
      <c r="O1069" s="2">
        <v>0</v>
      </c>
      <c r="P1069" s="2">
        <v>6600</v>
      </c>
      <c r="Q1069" s="2">
        <v>5239.7299999999996</v>
      </c>
      <c r="R1069" s="2">
        <v>1360.27</v>
      </c>
      <c r="S1069" t="s">
        <v>36</v>
      </c>
      <c r="T1069" t="s">
        <v>76</v>
      </c>
      <c r="U1069" t="s">
        <v>77</v>
      </c>
      <c r="V1069" t="s">
        <v>39</v>
      </c>
      <c r="W1069" t="s">
        <v>40</v>
      </c>
      <c r="X1069" t="s">
        <v>67</v>
      </c>
      <c r="Y1069" t="s">
        <v>56</v>
      </c>
      <c r="Z1069" t="s">
        <v>43</v>
      </c>
      <c r="AA1069" t="s">
        <v>68</v>
      </c>
      <c r="AB1069" t="s">
        <v>44</v>
      </c>
    </row>
    <row r="1070" spans="1:28" x14ac:dyDescent="0.25">
      <c r="A1070" t="s">
        <v>2981</v>
      </c>
      <c r="B1070" s="1">
        <v>45384</v>
      </c>
      <c r="C1070" t="s">
        <v>2982</v>
      </c>
      <c r="D1070" t="s">
        <v>2983</v>
      </c>
      <c r="E1070">
        <v>40</v>
      </c>
      <c r="F1070" t="s">
        <v>31</v>
      </c>
      <c r="G1070" t="s">
        <v>101</v>
      </c>
      <c r="H1070" t="s">
        <v>102</v>
      </c>
      <c r="I1070" t="s">
        <v>103</v>
      </c>
      <c r="J1070" t="s">
        <v>104</v>
      </c>
      <c r="K1070">
        <v>2</v>
      </c>
      <c r="L1070" s="2">
        <v>1800</v>
      </c>
      <c r="M1070">
        <v>5</v>
      </c>
      <c r="N1070" s="2">
        <v>3600</v>
      </c>
      <c r="O1070" s="2">
        <v>180</v>
      </c>
      <c r="P1070" s="2">
        <v>3420</v>
      </c>
      <c r="Q1070" s="2">
        <v>2658.4</v>
      </c>
      <c r="R1070" s="2">
        <v>761.6</v>
      </c>
      <c r="S1070" t="s">
        <v>53</v>
      </c>
      <c r="T1070" t="s">
        <v>275</v>
      </c>
      <c r="U1070" t="s">
        <v>123</v>
      </c>
      <c r="V1070" t="s">
        <v>39</v>
      </c>
      <c r="W1070" t="s">
        <v>83</v>
      </c>
      <c r="X1070" t="s">
        <v>41</v>
      </c>
      <c r="Y1070" t="s">
        <v>56</v>
      </c>
      <c r="Z1070" t="s">
        <v>43</v>
      </c>
      <c r="AA1070" t="s">
        <v>44</v>
      </c>
      <c r="AB1070" t="s">
        <v>44</v>
      </c>
    </row>
    <row r="1071" spans="1:28" x14ac:dyDescent="0.25">
      <c r="A1071" t="s">
        <v>2984</v>
      </c>
      <c r="B1071" s="1">
        <v>45384</v>
      </c>
      <c r="C1071" t="s">
        <v>2985</v>
      </c>
      <c r="D1071" t="s">
        <v>2986</v>
      </c>
      <c r="E1071">
        <v>33</v>
      </c>
      <c r="F1071" t="s">
        <v>111</v>
      </c>
      <c r="G1071" t="s">
        <v>352</v>
      </c>
      <c r="H1071" t="s">
        <v>353</v>
      </c>
      <c r="I1071" t="s">
        <v>103</v>
      </c>
      <c r="J1071" t="s">
        <v>104</v>
      </c>
      <c r="K1071">
        <v>2</v>
      </c>
      <c r="L1071" s="2">
        <v>850</v>
      </c>
      <c r="M1071">
        <v>5</v>
      </c>
      <c r="N1071" s="2">
        <v>1700</v>
      </c>
      <c r="O1071" s="2">
        <v>85</v>
      </c>
      <c r="P1071" s="2">
        <v>1615</v>
      </c>
      <c r="Q1071" s="2">
        <v>965.31</v>
      </c>
      <c r="R1071" s="2">
        <v>649.69000000000005</v>
      </c>
      <c r="S1071" t="s">
        <v>53</v>
      </c>
      <c r="T1071" t="s">
        <v>163</v>
      </c>
      <c r="U1071" t="s">
        <v>164</v>
      </c>
      <c r="V1071" t="s">
        <v>39</v>
      </c>
      <c r="W1071" t="s">
        <v>40</v>
      </c>
      <c r="X1071" t="s">
        <v>97</v>
      </c>
      <c r="Y1071" t="s">
        <v>56</v>
      </c>
      <c r="Z1071" t="s">
        <v>43</v>
      </c>
      <c r="AA1071" t="s">
        <v>44</v>
      </c>
      <c r="AB1071" t="s">
        <v>44</v>
      </c>
    </row>
    <row r="1072" spans="1:28" x14ac:dyDescent="0.25">
      <c r="A1072" t="s">
        <v>2987</v>
      </c>
      <c r="B1072" s="1">
        <v>45384</v>
      </c>
      <c r="C1072" t="s">
        <v>2988</v>
      </c>
      <c r="D1072" t="s">
        <v>2989</v>
      </c>
      <c r="E1072">
        <v>46</v>
      </c>
      <c r="F1072" t="s">
        <v>31</v>
      </c>
      <c r="G1072" t="s">
        <v>273</v>
      </c>
      <c r="H1072" t="s">
        <v>274</v>
      </c>
      <c r="I1072" t="s">
        <v>51</v>
      </c>
      <c r="J1072" t="s">
        <v>52</v>
      </c>
      <c r="K1072">
        <v>4</v>
      </c>
      <c r="L1072" s="2">
        <v>250</v>
      </c>
      <c r="M1072">
        <v>0</v>
      </c>
      <c r="N1072" s="2">
        <v>1000</v>
      </c>
      <c r="O1072" s="2">
        <v>0</v>
      </c>
      <c r="P1072" s="2">
        <v>1000</v>
      </c>
      <c r="Q1072" s="2">
        <v>676.21</v>
      </c>
      <c r="R1072" s="2">
        <v>323.79000000000002</v>
      </c>
      <c r="S1072" t="s">
        <v>53</v>
      </c>
      <c r="T1072" t="s">
        <v>37</v>
      </c>
      <c r="U1072" t="s">
        <v>38</v>
      </c>
      <c r="V1072" t="s">
        <v>39</v>
      </c>
      <c r="W1072" t="s">
        <v>124</v>
      </c>
      <c r="X1072" t="s">
        <v>97</v>
      </c>
      <c r="Y1072" t="s">
        <v>56</v>
      </c>
      <c r="Z1072" t="s">
        <v>43</v>
      </c>
      <c r="AA1072" t="s">
        <v>44</v>
      </c>
      <c r="AB1072" t="s">
        <v>44</v>
      </c>
    </row>
    <row r="1073" spans="1:28" x14ac:dyDescent="0.25">
      <c r="A1073" t="s">
        <v>2990</v>
      </c>
      <c r="B1073" s="1">
        <v>45384</v>
      </c>
      <c r="C1073" t="s">
        <v>2991</v>
      </c>
      <c r="D1073" t="s">
        <v>2992</v>
      </c>
      <c r="E1073">
        <v>54</v>
      </c>
      <c r="F1073" t="s">
        <v>48</v>
      </c>
      <c r="G1073" t="s">
        <v>188</v>
      </c>
      <c r="H1073" t="s">
        <v>189</v>
      </c>
      <c r="I1073" t="s">
        <v>34</v>
      </c>
      <c r="J1073" t="s">
        <v>190</v>
      </c>
      <c r="K1073">
        <v>2</v>
      </c>
      <c r="L1073" s="2">
        <v>1800</v>
      </c>
      <c r="M1073">
        <v>0</v>
      </c>
      <c r="N1073" s="2">
        <v>3600</v>
      </c>
      <c r="O1073" s="2">
        <v>0</v>
      </c>
      <c r="P1073" s="2">
        <v>3600</v>
      </c>
      <c r="Q1073" s="2">
        <v>2181.12</v>
      </c>
      <c r="R1073" s="2">
        <v>1418.88</v>
      </c>
      <c r="S1073" t="s">
        <v>53</v>
      </c>
      <c r="T1073" t="s">
        <v>122</v>
      </c>
      <c r="U1073" t="s">
        <v>123</v>
      </c>
      <c r="V1073" t="s">
        <v>39</v>
      </c>
      <c r="W1073" t="s">
        <v>92</v>
      </c>
      <c r="X1073" t="s">
        <v>41</v>
      </c>
      <c r="Y1073" t="s">
        <v>42</v>
      </c>
      <c r="Z1073" t="s">
        <v>43</v>
      </c>
      <c r="AA1073" t="s">
        <v>44</v>
      </c>
      <c r="AB1073" t="s">
        <v>44</v>
      </c>
    </row>
    <row r="1074" spans="1:28" x14ac:dyDescent="0.25">
      <c r="A1074" t="s">
        <v>2993</v>
      </c>
      <c r="B1074" s="1">
        <v>45384</v>
      </c>
      <c r="C1074" t="s">
        <v>2994</v>
      </c>
      <c r="D1074" t="s">
        <v>2995</v>
      </c>
      <c r="E1074">
        <v>55</v>
      </c>
      <c r="F1074" t="s">
        <v>31</v>
      </c>
      <c r="G1074" t="s">
        <v>72</v>
      </c>
      <c r="H1074" t="s">
        <v>73</v>
      </c>
      <c r="I1074" t="s">
        <v>74</v>
      </c>
      <c r="J1074" t="s">
        <v>75</v>
      </c>
      <c r="K1074">
        <v>1</v>
      </c>
      <c r="L1074" s="2">
        <v>2200</v>
      </c>
      <c r="M1074">
        <v>15</v>
      </c>
      <c r="N1074" s="2">
        <v>2200</v>
      </c>
      <c r="O1074" s="2">
        <v>330</v>
      </c>
      <c r="P1074" s="2">
        <v>1870</v>
      </c>
      <c r="Q1074" s="2">
        <v>1337.37</v>
      </c>
      <c r="R1074" s="2">
        <v>532.63</v>
      </c>
      <c r="S1074" t="s">
        <v>53</v>
      </c>
      <c r="T1074" t="s">
        <v>105</v>
      </c>
      <c r="U1074" t="s">
        <v>106</v>
      </c>
      <c r="V1074" t="s">
        <v>39</v>
      </c>
      <c r="W1074" t="s">
        <v>137</v>
      </c>
      <c r="X1074" t="s">
        <v>67</v>
      </c>
      <c r="Y1074" t="s">
        <v>56</v>
      </c>
      <c r="Z1074" t="s">
        <v>107</v>
      </c>
      <c r="AA1074" t="s">
        <v>44</v>
      </c>
      <c r="AB1074" t="s">
        <v>44</v>
      </c>
    </row>
    <row r="1075" spans="1:28" x14ac:dyDescent="0.25">
      <c r="A1075" t="s">
        <v>2996</v>
      </c>
      <c r="B1075" s="1">
        <v>45384</v>
      </c>
      <c r="C1075" t="s">
        <v>2683</v>
      </c>
      <c r="D1075" t="s">
        <v>2684</v>
      </c>
      <c r="E1075">
        <v>19</v>
      </c>
      <c r="F1075" t="s">
        <v>48</v>
      </c>
      <c r="G1075" t="s">
        <v>352</v>
      </c>
      <c r="H1075" t="s">
        <v>353</v>
      </c>
      <c r="I1075" t="s">
        <v>103</v>
      </c>
      <c r="J1075" t="s">
        <v>104</v>
      </c>
      <c r="K1075">
        <v>3</v>
      </c>
      <c r="L1075" s="2">
        <v>850</v>
      </c>
      <c r="M1075">
        <v>30</v>
      </c>
      <c r="N1075" s="2">
        <v>2550</v>
      </c>
      <c r="O1075" s="2">
        <v>765</v>
      </c>
      <c r="P1075" s="2">
        <v>1785</v>
      </c>
      <c r="Q1075" s="2">
        <v>1063.8499999999999</v>
      </c>
      <c r="R1075" s="2">
        <v>721.15</v>
      </c>
      <c r="S1075" t="s">
        <v>64</v>
      </c>
      <c r="T1075" t="s">
        <v>96</v>
      </c>
      <c r="U1075" t="s">
        <v>96</v>
      </c>
      <c r="V1075" t="s">
        <v>39</v>
      </c>
      <c r="W1075" t="s">
        <v>40</v>
      </c>
      <c r="X1075" t="s">
        <v>97</v>
      </c>
      <c r="Y1075" t="s">
        <v>56</v>
      </c>
      <c r="Z1075" t="s">
        <v>43</v>
      </c>
      <c r="AA1075" t="s">
        <v>44</v>
      </c>
      <c r="AB1075" t="s">
        <v>44</v>
      </c>
    </row>
    <row r="1076" spans="1:28" x14ac:dyDescent="0.25">
      <c r="A1076" t="s">
        <v>2997</v>
      </c>
      <c r="B1076" s="1">
        <v>45384</v>
      </c>
      <c r="C1076" t="s">
        <v>2991</v>
      </c>
      <c r="D1076" t="s">
        <v>2992</v>
      </c>
      <c r="E1076">
        <v>46</v>
      </c>
      <c r="F1076" t="s">
        <v>48</v>
      </c>
      <c r="G1076" t="s">
        <v>207</v>
      </c>
      <c r="H1076" t="s">
        <v>208</v>
      </c>
      <c r="I1076" t="s">
        <v>34</v>
      </c>
      <c r="J1076" t="s">
        <v>143</v>
      </c>
      <c r="K1076">
        <v>1</v>
      </c>
      <c r="L1076" s="2">
        <v>18000</v>
      </c>
      <c r="M1076">
        <v>0</v>
      </c>
      <c r="N1076" s="2">
        <v>18000</v>
      </c>
      <c r="O1076" s="2">
        <v>0</v>
      </c>
      <c r="P1076" s="2">
        <v>18000</v>
      </c>
      <c r="Q1076" s="2">
        <v>10202.459999999999</v>
      </c>
      <c r="R1076" s="2">
        <v>7797.54</v>
      </c>
      <c r="S1076" t="s">
        <v>53</v>
      </c>
      <c r="T1076" t="s">
        <v>37</v>
      </c>
      <c r="U1076" t="s">
        <v>38</v>
      </c>
      <c r="V1076" t="s">
        <v>39</v>
      </c>
      <c r="W1076" t="s">
        <v>124</v>
      </c>
      <c r="X1076" t="s">
        <v>97</v>
      </c>
      <c r="Y1076" t="s">
        <v>56</v>
      </c>
      <c r="Z1076" t="s">
        <v>43</v>
      </c>
      <c r="AA1076" t="s">
        <v>44</v>
      </c>
      <c r="AB1076" t="s">
        <v>44</v>
      </c>
    </row>
    <row r="1077" spans="1:28" x14ac:dyDescent="0.25">
      <c r="A1077" t="s">
        <v>2998</v>
      </c>
      <c r="B1077" s="1">
        <v>45384</v>
      </c>
      <c r="C1077" t="s">
        <v>2999</v>
      </c>
      <c r="D1077" t="s">
        <v>3000</v>
      </c>
      <c r="E1077">
        <v>37</v>
      </c>
      <c r="F1077" t="s">
        <v>48</v>
      </c>
      <c r="G1077" t="s">
        <v>141</v>
      </c>
      <c r="H1077" t="s">
        <v>142</v>
      </c>
      <c r="I1077" t="s">
        <v>74</v>
      </c>
      <c r="J1077" t="s">
        <v>143</v>
      </c>
      <c r="K1077">
        <v>1</v>
      </c>
      <c r="L1077" s="2">
        <v>900</v>
      </c>
      <c r="M1077">
        <v>10</v>
      </c>
      <c r="N1077" s="2">
        <v>900</v>
      </c>
      <c r="O1077" s="2">
        <v>90</v>
      </c>
      <c r="P1077" s="2">
        <v>810</v>
      </c>
      <c r="Q1077" s="2">
        <v>448.74</v>
      </c>
      <c r="R1077" s="2">
        <v>361.26</v>
      </c>
      <c r="S1077" t="s">
        <v>53</v>
      </c>
      <c r="T1077" t="s">
        <v>407</v>
      </c>
      <c r="U1077" t="s">
        <v>408</v>
      </c>
      <c r="V1077" t="s">
        <v>39</v>
      </c>
      <c r="W1077" t="s">
        <v>40</v>
      </c>
      <c r="X1077" t="s">
        <v>67</v>
      </c>
      <c r="Y1077" t="s">
        <v>56</v>
      </c>
      <c r="Z1077" t="s">
        <v>43</v>
      </c>
      <c r="AA1077" t="s">
        <v>44</v>
      </c>
      <c r="AB1077" t="s">
        <v>44</v>
      </c>
    </row>
    <row r="1078" spans="1:28" x14ac:dyDescent="0.25">
      <c r="A1078" t="s">
        <v>3001</v>
      </c>
      <c r="B1078" s="1">
        <v>45384</v>
      </c>
      <c r="C1078" t="s">
        <v>3002</v>
      </c>
      <c r="D1078" t="s">
        <v>3003</v>
      </c>
      <c r="E1078">
        <v>26</v>
      </c>
      <c r="F1078" t="s">
        <v>31</v>
      </c>
      <c r="G1078" t="s">
        <v>212</v>
      </c>
      <c r="H1078" t="s">
        <v>213</v>
      </c>
      <c r="I1078" t="s">
        <v>51</v>
      </c>
      <c r="J1078" t="s">
        <v>52</v>
      </c>
      <c r="K1078">
        <v>2</v>
      </c>
      <c r="L1078" s="2">
        <v>400</v>
      </c>
      <c r="M1078">
        <v>15</v>
      </c>
      <c r="N1078" s="2">
        <v>800</v>
      </c>
      <c r="O1078" s="2">
        <v>120</v>
      </c>
      <c r="P1078" s="2">
        <v>680</v>
      </c>
      <c r="Q1078" s="2">
        <v>522.58000000000004</v>
      </c>
      <c r="R1078" s="2">
        <v>157.41999999999999</v>
      </c>
      <c r="S1078" t="s">
        <v>36</v>
      </c>
      <c r="T1078" t="s">
        <v>136</v>
      </c>
      <c r="U1078" t="s">
        <v>38</v>
      </c>
      <c r="V1078" t="s">
        <v>39</v>
      </c>
      <c r="W1078" t="s">
        <v>137</v>
      </c>
      <c r="X1078" t="s">
        <v>41</v>
      </c>
      <c r="Y1078" t="s">
        <v>56</v>
      </c>
      <c r="Z1078" t="s">
        <v>107</v>
      </c>
      <c r="AA1078" t="s">
        <v>44</v>
      </c>
      <c r="AB1078" t="s">
        <v>68</v>
      </c>
    </row>
    <row r="1079" spans="1:28" x14ac:dyDescent="0.25">
      <c r="A1079" t="s">
        <v>3004</v>
      </c>
      <c r="B1079" s="1">
        <v>45384</v>
      </c>
      <c r="C1079" t="s">
        <v>2914</v>
      </c>
      <c r="D1079" t="s">
        <v>2915</v>
      </c>
      <c r="E1079">
        <v>60</v>
      </c>
      <c r="F1079" t="s">
        <v>48</v>
      </c>
      <c r="G1079" t="s">
        <v>148</v>
      </c>
      <c r="H1079" t="s">
        <v>149</v>
      </c>
      <c r="I1079" t="s">
        <v>74</v>
      </c>
      <c r="J1079" t="s">
        <v>130</v>
      </c>
      <c r="K1079">
        <v>6</v>
      </c>
      <c r="L1079" s="2">
        <v>3500</v>
      </c>
      <c r="M1079">
        <v>0</v>
      </c>
      <c r="N1079" s="2">
        <v>21000</v>
      </c>
      <c r="O1079" s="2">
        <v>0</v>
      </c>
      <c r="P1079" s="2">
        <v>21000</v>
      </c>
      <c r="Q1079" s="2">
        <v>11840.81</v>
      </c>
      <c r="R1079" s="2">
        <v>9159.19</v>
      </c>
      <c r="S1079" t="s">
        <v>53</v>
      </c>
      <c r="T1079" t="s">
        <v>114</v>
      </c>
      <c r="U1079" t="s">
        <v>115</v>
      </c>
      <c r="V1079" t="s">
        <v>39</v>
      </c>
      <c r="W1079" t="s">
        <v>40</v>
      </c>
      <c r="X1079" t="s">
        <v>97</v>
      </c>
      <c r="Y1079" t="s">
        <v>42</v>
      </c>
      <c r="Z1079" t="s">
        <v>43</v>
      </c>
      <c r="AA1079" t="s">
        <v>44</v>
      </c>
      <c r="AB1079" t="s">
        <v>44</v>
      </c>
    </row>
    <row r="1080" spans="1:28" x14ac:dyDescent="0.25">
      <c r="A1080" t="s">
        <v>3005</v>
      </c>
      <c r="B1080" s="1">
        <v>45384</v>
      </c>
      <c r="C1080" t="s">
        <v>1090</v>
      </c>
      <c r="D1080" t="s">
        <v>1091</v>
      </c>
      <c r="E1080">
        <v>52</v>
      </c>
      <c r="F1080" t="s">
        <v>31</v>
      </c>
      <c r="G1080" t="s">
        <v>134</v>
      </c>
      <c r="H1080" t="s">
        <v>135</v>
      </c>
      <c r="I1080" t="s">
        <v>62</v>
      </c>
      <c r="J1080" t="s">
        <v>130</v>
      </c>
      <c r="K1080">
        <v>1</v>
      </c>
      <c r="L1080" s="2">
        <v>8500</v>
      </c>
      <c r="M1080">
        <v>10</v>
      </c>
      <c r="N1080" s="2">
        <v>8500</v>
      </c>
      <c r="O1080" s="2">
        <v>850</v>
      </c>
      <c r="P1080" s="2">
        <v>7650</v>
      </c>
      <c r="Q1080" s="2">
        <v>4999.93</v>
      </c>
      <c r="R1080" s="2">
        <v>2650.07</v>
      </c>
      <c r="S1080" t="s">
        <v>36</v>
      </c>
      <c r="T1080" t="s">
        <v>90</v>
      </c>
      <c r="U1080" t="s">
        <v>91</v>
      </c>
      <c r="V1080" t="s">
        <v>39</v>
      </c>
      <c r="W1080" t="s">
        <v>66</v>
      </c>
      <c r="X1080" t="s">
        <v>97</v>
      </c>
      <c r="Y1080" t="s">
        <v>42</v>
      </c>
      <c r="Z1080" t="s">
        <v>43</v>
      </c>
      <c r="AA1080" t="s">
        <v>44</v>
      </c>
      <c r="AB1080" t="s">
        <v>44</v>
      </c>
    </row>
    <row r="1081" spans="1:28" x14ac:dyDescent="0.25">
      <c r="A1081" t="s">
        <v>3006</v>
      </c>
      <c r="B1081" s="1">
        <v>45384</v>
      </c>
      <c r="C1081" t="s">
        <v>3007</v>
      </c>
      <c r="D1081" t="s">
        <v>3008</v>
      </c>
      <c r="E1081">
        <v>38</v>
      </c>
      <c r="F1081" t="s">
        <v>48</v>
      </c>
      <c r="G1081" t="s">
        <v>227</v>
      </c>
      <c r="H1081" t="s">
        <v>228</v>
      </c>
      <c r="I1081" t="s">
        <v>74</v>
      </c>
      <c r="J1081" t="s">
        <v>75</v>
      </c>
      <c r="K1081">
        <v>2</v>
      </c>
      <c r="L1081" s="2">
        <v>1400</v>
      </c>
      <c r="M1081">
        <v>25</v>
      </c>
      <c r="N1081" s="2">
        <v>2800</v>
      </c>
      <c r="O1081" s="2">
        <v>700</v>
      </c>
      <c r="P1081" s="2">
        <v>2100</v>
      </c>
      <c r="Q1081" s="2">
        <v>1585.51</v>
      </c>
      <c r="R1081" s="2">
        <v>514.49</v>
      </c>
      <c r="S1081" t="s">
        <v>53</v>
      </c>
      <c r="T1081" t="s">
        <v>263</v>
      </c>
      <c r="U1081" t="s">
        <v>91</v>
      </c>
      <c r="V1081" t="s">
        <v>39</v>
      </c>
      <c r="W1081" t="s">
        <v>83</v>
      </c>
      <c r="X1081" t="s">
        <v>41</v>
      </c>
      <c r="Y1081" t="s">
        <v>56</v>
      </c>
      <c r="Z1081" t="s">
        <v>43</v>
      </c>
      <c r="AA1081" t="s">
        <v>44</v>
      </c>
      <c r="AB1081" t="s">
        <v>44</v>
      </c>
    </row>
    <row r="1082" spans="1:28" x14ac:dyDescent="0.25">
      <c r="A1082" t="s">
        <v>3009</v>
      </c>
      <c r="B1082" s="1">
        <v>45385</v>
      </c>
      <c r="C1082" t="s">
        <v>3010</v>
      </c>
      <c r="D1082" t="s">
        <v>3011</v>
      </c>
      <c r="E1082">
        <v>44</v>
      </c>
      <c r="F1082" t="s">
        <v>111</v>
      </c>
      <c r="G1082" t="s">
        <v>387</v>
      </c>
      <c r="H1082" t="s">
        <v>388</v>
      </c>
      <c r="I1082" t="s">
        <v>74</v>
      </c>
      <c r="J1082" t="s">
        <v>75</v>
      </c>
      <c r="K1082">
        <v>2</v>
      </c>
      <c r="L1082" s="2">
        <v>3200</v>
      </c>
      <c r="M1082">
        <v>15</v>
      </c>
      <c r="N1082" s="2">
        <v>6400</v>
      </c>
      <c r="O1082" s="2">
        <v>960</v>
      </c>
      <c r="P1082" s="2">
        <v>5440</v>
      </c>
      <c r="Q1082" s="2">
        <v>3475.65</v>
      </c>
      <c r="R1082" s="2">
        <v>1964.35</v>
      </c>
      <c r="S1082" t="s">
        <v>53</v>
      </c>
      <c r="T1082" t="s">
        <v>407</v>
      </c>
      <c r="U1082" t="s">
        <v>408</v>
      </c>
      <c r="V1082" t="s">
        <v>39</v>
      </c>
      <c r="W1082" t="s">
        <v>124</v>
      </c>
      <c r="X1082" t="s">
        <v>41</v>
      </c>
      <c r="Y1082" t="s">
        <v>56</v>
      </c>
      <c r="Z1082" t="s">
        <v>43</v>
      </c>
      <c r="AA1082" t="s">
        <v>68</v>
      </c>
      <c r="AB1082" t="s">
        <v>44</v>
      </c>
    </row>
    <row r="1083" spans="1:28" x14ac:dyDescent="0.25">
      <c r="A1083" t="s">
        <v>3012</v>
      </c>
      <c r="B1083" s="1">
        <v>45385</v>
      </c>
      <c r="C1083" t="s">
        <v>3013</v>
      </c>
      <c r="D1083" t="s">
        <v>3014</v>
      </c>
      <c r="E1083">
        <v>51</v>
      </c>
      <c r="F1083" t="s">
        <v>111</v>
      </c>
      <c r="G1083" t="s">
        <v>168</v>
      </c>
      <c r="H1083" t="s">
        <v>169</v>
      </c>
      <c r="I1083" t="s">
        <v>62</v>
      </c>
      <c r="J1083" t="s">
        <v>143</v>
      </c>
      <c r="K1083">
        <v>2</v>
      </c>
      <c r="L1083" s="2">
        <v>1800</v>
      </c>
      <c r="M1083">
        <v>5</v>
      </c>
      <c r="N1083" s="2">
        <v>3600</v>
      </c>
      <c r="O1083" s="2">
        <v>180</v>
      </c>
      <c r="P1083" s="2">
        <v>3420</v>
      </c>
      <c r="Q1083" s="2">
        <v>2329.96</v>
      </c>
      <c r="R1083" s="2">
        <v>1090.04</v>
      </c>
      <c r="S1083" t="s">
        <v>53</v>
      </c>
      <c r="T1083" t="s">
        <v>122</v>
      </c>
      <c r="U1083" t="s">
        <v>123</v>
      </c>
      <c r="V1083" t="s">
        <v>39</v>
      </c>
      <c r="W1083" t="s">
        <v>92</v>
      </c>
      <c r="X1083" t="s">
        <v>97</v>
      </c>
      <c r="Y1083" t="s">
        <v>56</v>
      </c>
      <c r="Z1083" t="s">
        <v>223</v>
      </c>
      <c r="AA1083" t="s">
        <v>68</v>
      </c>
      <c r="AB1083" t="s">
        <v>44</v>
      </c>
    </row>
    <row r="1084" spans="1:28" x14ac:dyDescent="0.25">
      <c r="A1084" t="s">
        <v>3015</v>
      </c>
      <c r="B1084" s="1">
        <v>45385</v>
      </c>
      <c r="C1084" t="s">
        <v>3016</v>
      </c>
      <c r="D1084" t="s">
        <v>3017</v>
      </c>
      <c r="E1084">
        <v>58</v>
      </c>
      <c r="F1084" t="s">
        <v>31</v>
      </c>
      <c r="G1084" t="s">
        <v>49</v>
      </c>
      <c r="H1084" t="s">
        <v>50</v>
      </c>
      <c r="I1084" t="s">
        <v>51</v>
      </c>
      <c r="J1084" t="s">
        <v>52</v>
      </c>
      <c r="K1084">
        <v>1</v>
      </c>
      <c r="L1084" s="2">
        <v>500</v>
      </c>
      <c r="M1084">
        <v>0</v>
      </c>
      <c r="N1084" s="2">
        <v>500</v>
      </c>
      <c r="O1084" s="2">
        <v>0</v>
      </c>
      <c r="P1084" s="2">
        <v>500</v>
      </c>
      <c r="Q1084" s="2">
        <v>277.01</v>
      </c>
      <c r="R1084" s="2">
        <v>222.99</v>
      </c>
      <c r="S1084" t="s">
        <v>64</v>
      </c>
      <c r="T1084" t="s">
        <v>114</v>
      </c>
      <c r="U1084" t="s">
        <v>115</v>
      </c>
      <c r="V1084" t="s">
        <v>39</v>
      </c>
      <c r="W1084" t="s">
        <v>92</v>
      </c>
      <c r="X1084" t="s">
        <v>67</v>
      </c>
      <c r="Y1084" t="s">
        <v>42</v>
      </c>
      <c r="Z1084" t="s">
        <v>43</v>
      </c>
      <c r="AA1084" t="s">
        <v>44</v>
      </c>
      <c r="AB1084" t="s">
        <v>44</v>
      </c>
    </row>
    <row r="1085" spans="1:28" x14ac:dyDescent="0.25">
      <c r="A1085" t="s">
        <v>3018</v>
      </c>
      <c r="B1085" s="1">
        <v>45385</v>
      </c>
      <c r="C1085" t="s">
        <v>3019</v>
      </c>
      <c r="D1085" t="s">
        <v>3020</v>
      </c>
      <c r="E1085">
        <v>55</v>
      </c>
      <c r="F1085" t="s">
        <v>31</v>
      </c>
      <c r="G1085" t="s">
        <v>285</v>
      </c>
      <c r="H1085" t="s">
        <v>286</v>
      </c>
      <c r="I1085" t="s">
        <v>34</v>
      </c>
      <c r="J1085" t="s">
        <v>121</v>
      </c>
      <c r="K1085">
        <v>1</v>
      </c>
      <c r="L1085" s="2">
        <v>3200</v>
      </c>
      <c r="M1085">
        <v>20</v>
      </c>
      <c r="N1085" s="2">
        <v>3200</v>
      </c>
      <c r="O1085" s="2">
        <v>640</v>
      </c>
      <c r="P1085" s="2">
        <v>2560</v>
      </c>
      <c r="Q1085" s="2">
        <v>1977.7</v>
      </c>
      <c r="R1085" s="2">
        <v>582.29999999999995</v>
      </c>
      <c r="S1085" t="s">
        <v>53</v>
      </c>
      <c r="T1085" t="s">
        <v>153</v>
      </c>
      <c r="U1085" t="s">
        <v>154</v>
      </c>
      <c r="V1085" t="s">
        <v>39</v>
      </c>
      <c r="W1085" t="s">
        <v>83</v>
      </c>
      <c r="X1085" t="s">
        <v>41</v>
      </c>
      <c r="Y1085" t="s">
        <v>56</v>
      </c>
      <c r="Z1085" t="s">
        <v>43</v>
      </c>
      <c r="AA1085" t="s">
        <v>68</v>
      </c>
      <c r="AB1085" t="s">
        <v>44</v>
      </c>
    </row>
    <row r="1086" spans="1:28" x14ac:dyDescent="0.25">
      <c r="A1086" t="s">
        <v>3021</v>
      </c>
      <c r="B1086" s="1">
        <v>45385</v>
      </c>
      <c r="C1086" t="s">
        <v>3022</v>
      </c>
      <c r="D1086" t="s">
        <v>3023</v>
      </c>
      <c r="E1086">
        <v>43</v>
      </c>
      <c r="F1086" t="s">
        <v>48</v>
      </c>
      <c r="G1086" t="s">
        <v>366</v>
      </c>
      <c r="H1086" t="s">
        <v>367</v>
      </c>
      <c r="I1086" t="s">
        <v>34</v>
      </c>
      <c r="J1086" t="s">
        <v>130</v>
      </c>
      <c r="K1086">
        <v>1</v>
      </c>
      <c r="L1086" s="2">
        <v>14500</v>
      </c>
      <c r="M1086">
        <v>20</v>
      </c>
      <c r="N1086" s="2">
        <v>14500</v>
      </c>
      <c r="O1086" s="2">
        <v>2900</v>
      </c>
      <c r="P1086" s="2">
        <v>11600</v>
      </c>
      <c r="Q1086" s="2">
        <v>8955.1299999999992</v>
      </c>
      <c r="R1086" s="2">
        <v>2644.87</v>
      </c>
      <c r="S1086" t="s">
        <v>53</v>
      </c>
      <c r="T1086" t="s">
        <v>153</v>
      </c>
      <c r="U1086" t="s">
        <v>154</v>
      </c>
      <c r="V1086" t="s">
        <v>39</v>
      </c>
      <c r="W1086" t="s">
        <v>40</v>
      </c>
      <c r="X1086" t="s">
        <v>97</v>
      </c>
      <c r="Y1086" t="s">
        <v>56</v>
      </c>
      <c r="Z1086" t="s">
        <v>43</v>
      </c>
      <c r="AA1086" t="s">
        <v>44</v>
      </c>
      <c r="AB1086" t="s">
        <v>44</v>
      </c>
    </row>
    <row r="1087" spans="1:28" x14ac:dyDescent="0.25">
      <c r="A1087" t="s">
        <v>3024</v>
      </c>
      <c r="B1087" s="1">
        <v>45385</v>
      </c>
      <c r="C1087" t="s">
        <v>70</v>
      </c>
      <c r="D1087" t="s">
        <v>71</v>
      </c>
      <c r="E1087">
        <v>18</v>
      </c>
      <c r="F1087" t="s">
        <v>48</v>
      </c>
      <c r="G1087" t="s">
        <v>72</v>
      </c>
      <c r="H1087" t="s">
        <v>73</v>
      </c>
      <c r="I1087" t="s">
        <v>74</v>
      </c>
      <c r="J1087" t="s">
        <v>75</v>
      </c>
      <c r="K1087">
        <v>4</v>
      </c>
      <c r="L1087" s="2">
        <v>2200</v>
      </c>
      <c r="M1087">
        <v>5</v>
      </c>
      <c r="N1087" s="2">
        <v>8800</v>
      </c>
      <c r="O1087" s="2">
        <v>440</v>
      </c>
      <c r="P1087" s="2">
        <v>8360</v>
      </c>
      <c r="Q1087" s="2">
        <v>4899.55</v>
      </c>
      <c r="R1087" s="2">
        <v>3460.45</v>
      </c>
      <c r="S1087" t="s">
        <v>36</v>
      </c>
      <c r="T1087" t="s">
        <v>122</v>
      </c>
      <c r="U1087" t="s">
        <v>123</v>
      </c>
      <c r="V1087" t="s">
        <v>39</v>
      </c>
      <c r="W1087" t="s">
        <v>137</v>
      </c>
      <c r="X1087" t="s">
        <v>67</v>
      </c>
      <c r="Y1087" t="s">
        <v>56</v>
      </c>
      <c r="Z1087" t="s">
        <v>144</v>
      </c>
      <c r="AA1087" t="s">
        <v>44</v>
      </c>
      <c r="AB1087" t="s">
        <v>44</v>
      </c>
    </row>
    <row r="1088" spans="1:28" x14ac:dyDescent="0.25">
      <c r="A1088" t="s">
        <v>3025</v>
      </c>
      <c r="B1088" s="1">
        <v>45385</v>
      </c>
      <c r="C1088" t="s">
        <v>3026</v>
      </c>
      <c r="D1088" t="s">
        <v>3027</v>
      </c>
      <c r="E1088">
        <v>45</v>
      </c>
      <c r="F1088" t="s">
        <v>31</v>
      </c>
      <c r="G1088" t="s">
        <v>298</v>
      </c>
      <c r="H1088" t="s">
        <v>299</v>
      </c>
      <c r="I1088" t="s">
        <v>103</v>
      </c>
      <c r="J1088" t="s">
        <v>104</v>
      </c>
      <c r="K1088">
        <v>1</v>
      </c>
      <c r="L1088" s="2">
        <v>700</v>
      </c>
      <c r="M1088">
        <v>0</v>
      </c>
      <c r="N1088" s="2">
        <v>700</v>
      </c>
      <c r="O1088" s="2">
        <v>0</v>
      </c>
      <c r="P1088" s="2">
        <v>700</v>
      </c>
      <c r="Q1088" s="2">
        <v>554.14</v>
      </c>
      <c r="R1088" s="2">
        <v>145.86000000000001</v>
      </c>
      <c r="S1088" t="s">
        <v>36</v>
      </c>
      <c r="T1088" t="s">
        <v>65</v>
      </c>
      <c r="U1088" t="s">
        <v>65</v>
      </c>
      <c r="V1088" t="s">
        <v>39</v>
      </c>
      <c r="W1088" t="s">
        <v>40</v>
      </c>
      <c r="X1088" t="s">
        <v>97</v>
      </c>
      <c r="Y1088" t="s">
        <v>42</v>
      </c>
      <c r="Z1088" t="s">
        <v>43</v>
      </c>
      <c r="AA1088" t="s">
        <v>44</v>
      </c>
      <c r="AB1088" t="s">
        <v>44</v>
      </c>
    </row>
    <row r="1089" spans="1:28" x14ac:dyDescent="0.25">
      <c r="A1089" t="s">
        <v>3028</v>
      </c>
      <c r="B1089" s="1">
        <v>45385</v>
      </c>
      <c r="C1089" t="s">
        <v>550</v>
      </c>
      <c r="D1089" t="s">
        <v>551</v>
      </c>
      <c r="E1089">
        <v>56</v>
      </c>
      <c r="F1089" t="s">
        <v>31</v>
      </c>
      <c r="G1089" t="s">
        <v>344</v>
      </c>
      <c r="H1089" t="s">
        <v>345</v>
      </c>
      <c r="I1089" t="s">
        <v>34</v>
      </c>
      <c r="J1089" t="s">
        <v>121</v>
      </c>
      <c r="K1089">
        <v>4</v>
      </c>
      <c r="L1089" s="2">
        <v>1600</v>
      </c>
      <c r="M1089">
        <v>0</v>
      </c>
      <c r="N1089" s="2">
        <v>6400</v>
      </c>
      <c r="O1089" s="2">
        <v>0</v>
      </c>
      <c r="P1089" s="2">
        <v>6400</v>
      </c>
      <c r="Q1089" s="2">
        <v>3766.38</v>
      </c>
      <c r="R1089" s="2">
        <v>2633.62</v>
      </c>
      <c r="S1089" t="s">
        <v>36</v>
      </c>
      <c r="T1089" t="s">
        <v>290</v>
      </c>
      <c r="U1089" t="s">
        <v>291</v>
      </c>
      <c r="V1089" t="s">
        <v>39</v>
      </c>
      <c r="W1089" t="s">
        <v>40</v>
      </c>
      <c r="X1089" t="s">
        <v>41</v>
      </c>
      <c r="Y1089" t="s">
        <v>56</v>
      </c>
      <c r="Z1089" t="s">
        <v>107</v>
      </c>
      <c r="AA1089" t="s">
        <v>44</v>
      </c>
      <c r="AB1089" t="s">
        <v>44</v>
      </c>
    </row>
    <row r="1090" spans="1:28" x14ac:dyDescent="0.25">
      <c r="A1090" t="s">
        <v>3029</v>
      </c>
      <c r="B1090" s="1">
        <v>45385</v>
      </c>
      <c r="C1090" t="s">
        <v>3030</v>
      </c>
      <c r="D1090" t="s">
        <v>3031</v>
      </c>
      <c r="E1090">
        <v>35</v>
      </c>
      <c r="F1090" t="s">
        <v>48</v>
      </c>
      <c r="G1090" t="s">
        <v>243</v>
      </c>
      <c r="H1090" t="s">
        <v>244</v>
      </c>
      <c r="I1090" t="s">
        <v>103</v>
      </c>
      <c r="J1090" t="s">
        <v>104</v>
      </c>
      <c r="K1090">
        <v>1</v>
      </c>
      <c r="L1090" s="2">
        <v>450</v>
      </c>
      <c r="M1090">
        <v>15</v>
      </c>
      <c r="N1090" s="2">
        <v>450</v>
      </c>
      <c r="O1090" s="2">
        <v>67.5</v>
      </c>
      <c r="P1090" s="2">
        <v>382.5</v>
      </c>
      <c r="Q1090" s="2">
        <v>228.86</v>
      </c>
      <c r="R1090" s="2">
        <v>153.63999999999999</v>
      </c>
      <c r="S1090" t="s">
        <v>64</v>
      </c>
      <c r="T1090" t="s">
        <v>76</v>
      </c>
      <c r="U1090" t="s">
        <v>77</v>
      </c>
      <c r="V1090" t="s">
        <v>39</v>
      </c>
      <c r="W1090" t="s">
        <v>40</v>
      </c>
      <c r="X1090" t="s">
        <v>97</v>
      </c>
      <c r="Y1090" t="s">
        <v>56</v>
      </c>
      <c r="Z1090" t="s">
        <v>107</v>
      </c>
      <c r="AA1090" t="s">
        <v>44</v>
      </c>
      <c r="AB1090" t="s">
        <v>44</v>
      </c>
    </row>
    <row r="1091" spans="1:28" x14ac:dyDescent="0.25">
      <c r="A1091" t="s">
        <v>3032</v>
      </c>
      <c r="B1091" s="1">
        <v>45385</v>
      </c>
      <c r="C1091" t="s">
        <v>3033</v>
      </c>
      <c r="D1091" t="s">
        <v>3034</v>
      </c>
      <c r="E1091">
        <v>48</v>
      </c>
      <c r="F1091" t="s">
        <v>31</v>
      </c>
      <c r="G1091" t="s">
        <v>88</v>
      </c>
      <c r="H1091" t="s">
        <v>89</v>
      </c>
      <c r="I1091" t="s">
        <v>62</v>
      </c>
      <c r="J1091" t="s">
        <v>63</v>
      </c>
      <c r="K1091">
        <v>1</v>
      </c>
      <c r="L1091" s="2">
        <v>4200</v>
      </c>
      <c r="M1091">
        <v>10</v>
      </c>
      <c r="N1091" s="2">
        <v>4200</v>
      </c>
      <c r="O1091" s="2">
        <v>420</v>
      </c>
      <c r="P1091" s="2">
        <v>3780</v>
      </c>
      <c r="Q1091" s="2">
        <v>2292.91</v>
      </c>
      <c r="R1091" s="2">
        <v>1487.09</v>
      </c>
      <c r="S1091" t="s">
        <v>64</v>
      </c>
      <c r="T1091" t="s">
        <v>263</v>
      </c>
      <c r="U1091" t="s">
        <v>91</v>
      </c>
      <c r="V1091" t="s">
        <v>39</v>
      </c>
      <c r="W1091" t="s">
        <v>83</v>
      </c>
      <c r="X1091" t="s">
        <v>41</v>
      </c>
      <c r="Y1091" t="s">
        <v>56</v>
      </c>
      <c r="Z1091" t="s">
        <v>43</v>
      </c>
      <c r="AA1091" t="s">
        <v>44</v>
      </c>
      <c r="AB1091" t="s">
        <v>44</v>
      </c>
    </row>
    <row r="1092" spans="1:28" x14ac:dyDescent="0.25">
      <c r="A1092" t="s">
        <v>3035</v>
      </c>
      <c r="B1092" s="1">
        <v>45385</v>
      </c>
      <c r="C1092" t="s">
        <v>800</v>
      </c>
      <c r="D1092" t="s">
        <v>801</v>
      </c>
      <c r="E1092">
        <v>32</v>
      </c>
      <c r="F1092" t="s">
        <v>111</v>
      </c>
      <c r="G1092" t="s">
        <v>112</v>
      </c>
      <c r="H1092" t="s">
        <v>113</v>
      </c>
      <c r="I1092" t="s">
        <v>103</v>
      </c>
      <c r="J1092" t="s">
        <v>104</v>
      </c>
      <c r="K1092">
        <v>1</v>
      </c>
      <c r="L1092" s="2">
        <v>650</v>
      </c>
      <c r="M1092">
        <v>20</v>
      </c>
      <c r="N1092" s="2">
        <v>650</v>
      </c>
      <c r="O1092" s="2">
        <v>130</v>
      </c>
      <c r="P1092" s="2">
        <v>520</v>
      </c>
      <c r="Q1092" s="2">
        <v>325.93</v>
      </c>
      <c r="R1092" s="2">
        <v>194.07</v>
      </c>
      <c r="S1092" t="s">
        <v>53</v>
      </c>
      <c r="T1092" t="s">
        <v>114</v>
      </c>
      <c r="U1092" t="s">
        <v>115</v>
      </c>
      <c r="V1092" t="s">
        <v>39</v>
      </c>
      <c r="W1092" t="s">
        <v>66</v>
      </c>
      <c r="X1092" t="s">
        <v>67</v>
      </c>
      <c r="Y1092" t="s">
        <v>84</v>
      </c>
      <c r="Z1092" t="s">
        <v>43</v>
      </c>
      <c r="AA1092" t="s">
        <v>44</v>
      </c>
      <c r="AB1092" t="s">
        <v>44</v>
      </c>
    </row>
    <row r="1093" spans="1:28" x14ac:dyDescent="0.25">
      <c r="A1093" t="s">
        <v>3036</v>
      </c>
      <c r="B1093" s="1">
        <v>45385</v>
      </c>
      <c r="C1093" t="s">
        <v>293</v>
      </c>
      <c r="D1093" t="s">
        <v>294</v>
      </c>
      <c r="E1093">
        <v>56</v>
      </c>
      <c r="F1093" t="s">
        <v>48</v>
      </c>
      <c r="G1093" t="s">
        <v>81</v>
      </c>
      <c r="H1093" t="s">
        <v>82</v>
      </c>
      <c r="I1093" t="s">
        <v>51</v>
      </c>
      <c r="J1093" t="s">
        <v>52</v>
      </c>
      <c r="K1093">
        <v>1</v>
      </c>
      <c r="L1093" s="2">
        <v>600</v>
      </c>
      <c r="M1093">
        <v>20</v>
      </c>
      <c r="N1093" s="2">
        <v>600</v>
      </c>
      <c r="O1093" s="2">
        <v>120</v>
      </c>
      <c r="P1093" s="2">
        <v>480</v>
      </c>
      <c r="Q1093" s="2">
        <v>264.95999999999998</v>
      </c>
      <c r="R1093" s="2">
        <v>215.04</v>
      </c>
      <c r="S1093" t="s">
        <v>36</v>
      </c>
      <c r="T1093" t="s">
        <v>222</v>
      </c>
      <c r="U1093" t="s">
        <v>38</v>
      </c>
      <c r="V1093" t="s">
        <v>39</v>
      </c>
      <c r="W1093" t="s">
        <v>137</v>
      </c>
      <c r="X1093" t="s">
        <v>97</v>
      </c>
      <c r="Y1093" t="s">
        <v>56</v>
      </c>
      <c r="Z1093" t="s">
        <v>144</v>
      </c>
      <c r="AA1093" t="s">
        <v>68</v>
      </c>
      <c r="AB1093" t="s">
        <v>44</v>
      </c>
    </row>
    <row r="1094" spans="1:28" x14ac:dyDescent="0.25">
      <c r="A1094" t="s">
        <v>3037</v>
      </c>
      <c r="B1094" s="1">
        <v>45385</v>
      </c>
      <c r="C1094" t="s">
        <v>2828</v>
      </c>
      <c r="D1094" t="s">
        <v>2829</v>
      </c>
      <c r="E1094">
        <v>53</v>
      </c>
      <c r="F1094" t="s">
        <v>111</v>
      </c>
      <c r="G1094" t="s">
        <v>217</v>
      </c>
      <c r="H1094" t="s">
        <v>218</v>
      </c>
      <c r="I1094" t="s">
        <v>34</v>
      </c>
      <c r="J1094" t="s">
        <v>130</v>
      </c>
      <c r="K1094">
        <v>2</v>
      </c>
      <c r="L1094" s="2">
        <v>28000</v>
      </c>
      <c r="M1094">
        <v>10</v>
      </c>
      <c r="N1094" s="2">
        <v>56000</v>
      </c>
      <c r="O1094" s="2">
        <v>5600</v>
      </c>
      <c r="P1094" s="2">
        <v>50400</v>
      </c>
      <c r="Q1094" s="2">
        <v>39181.15</v>
      </c>
      <c r="R1094" s="2">
        <v>11218.85</v>
      </c>
      <c r="S1094" t="s">
        <v>53</v>
      </c>
      <c r="T1094" t="s">
        <v>65</v>
      </c>
      <c r="U1094" t="s">
        <v>65</v>
      </c>
      <c r="V1094" t="s">
        <v>39</v>
      </c>
      <c r="W1094" t="s">
        <v>124</v>
      </c>
      <c r="X1094" t="s">
        <v>67</v>
      </c>
      <c r="Y1094" t="s">
        <v>56</v>
      </c>
      <c r="Z1094" t="s">
        <v>43</v>
      </c>
      <c r="AA1094" t="s">
        <v>44</v>
      </c>
      <c r="AB1094" t="s">
        <v>44</v>
      </c>
    </row>
    <row r="1095" spans="1:28" x14ac:dyDescent="0.25">
      <c r="A1095" t="s">
        <v>3038</v>
      </c>
      <c r="B1095" s="1">
        <v>45385</v>
      </c>
      <c r="C1095" t="s">
        <v>3039</v>
      </c>
      <c r="D1095" t="s">
        <v>3040</v>
      </c>
      <c r="E1095">
        <v>58</v>
      </c>
      <c r="F1095" t="s">
        <v>31</v>
      </c>
      <c r="G1095" t="s">
        <v>280</v>
      </c>
      <c r="H1095" t="s">
        <v>281</v>
      </c>
      <c r="I1095" t="s">
        <v>62</v>
      </c>
      <c r="J1095" t="s">
        <v>190</v>
      </c>
      <c r="K1095">
        <v>2</v>
      </c>
      <c r="L1095" s="2">
        <v>700</v>
      </c>
      <c r="M1095">
        <v>5</v>
      </c>
      <c r="N1095" s="2">
        <v>1400</v>
      </c>
      <c r="O1095" s="2">
        <v>70</v>
      </c>
      <c r="P1095" s="2">
        <v>1330</v>
      </c>
      <c r="Q1095" s="2">
        <v>996.92</v>
      </c>
      <c r="R1095" s="2">
        <v>333.08</v>
      </c>
      <c r="S1095" t="s">
        <v>36</v>
      </c>
      <c r="T1095" t="s">
        <v>578</v>
      </c>
      <c r="U1095" t="s">
        <v>579</v>
      </c>
      <c r="V1095" t="s">
        <v>39</v>
      </c>
      <c r="W1095" t="s">
        <v>92</v>
      </c>
      <c r="X1095" t="s">
        <v>41</v>
      </c>
      <c r="Y1095" t="s">
        <v>56</v>
      </c>
      <c r="Z1095" t="s">
        <v>43</v>
      </c>
      <c r="AA1095" t="s">
        <v>68</v>
      </c>
      <c r="AB1095" t="s">
        <v>44</v>
      </c>
    </row>
    <row r="1096" spans="1:28" x14ac:dyDescent="0.25">
      <c r="A1096" t="s">
        <v>3041</v>
      </c>
      <c r="B1096" s="1">
        <v>45385</v>
      </c>
      <c r="C1096" t="s">
        <v>2979</v>
      </c>
      <c r="D1096" t="s">
        <v>2980</v>
      </c>
      <c r="E1096">
        <v>39</v>
      </c>
      <c r="F1096" t="s">
        <v>31</v>
      </c>
      <c r="G1096" t="s">
        <v>318</v>
      </c>
      <c r="H1096" t="s">
        <v>319</v>
      </c>
      <c r="I1096" t="s">
        <v>34</v>
      </c>
      <c r="J1096" t="s">
        <v>190</v>
      </c>
      <c r="K1096">
        <v>2</v>
      </c>
      <c r="L1096" s="2">
        <v>2500</v>
      </c>
      <c r="M1096">
        <v>10</v>
      </c>
      <c r="N1096" s="2">
        <v>5000</v>
      </c>
      <c r="O1096" s="2">
        <v>500</v>
      </c>
      <c r="P1096" s="2">
        <v>4500</v>
      </c>
      <c r="Q1096" s="2">
        <v>3270.48</v>
      </c>
      <c r="R1096" s="2">
        <v>1229.52</v>
      </c>
      <c r="S1096" t="s">
        <v>64</v>
      </c>
      <c r="T1096" t="s">
        <v>65</v>
      </c>
      <c r="U1096" t="s">
        <v>65</v>
      </c>
      <c r="V1096" t="s">
        <v>39</v>
      </c>
      <c r="W1096" t="s">
        <v>83</v>
      </c>
      <c r="X1096" t="s">
        <v>41</v>
      </c>
      <c r="Y1096" t="s">
        <v>56</v>
      </c>
      <c r="Z1096" t="s">
        <v>144</v>
      </c>
      <c r="AA1096" t="s">
        <v>44</v>
      </c>
      <c r="AB1096" t="s">
        <v>44</v>
      </c>
    </row>
    <row r="1097" spans="1:28" x14ac:dyDescent="0.25">
      <c r="A1097" t="s">
        <v>3042</v>
      </c>
      <c r="B1097" s="1">
        <v>45385</v>
      </c>
      <c r="C1097" t="s">
        <v>2627</v>
      </c>
      <c r="D1097" t="s">
        <v>2628</v>
      </c>
      <c r="E1097">
        <v>33</v>
      </c>
      <c r="F1097" t="s">
        <v>31</v>
      </c>
      <c r="G1097" t="s">
        <v>148</v>
      </c>
      <c r="H1097" t="s">
        <v>149</v>
      </c>
      <c r="I1097" t="s">
        <v>74</v>
      </c>
      <c r="J1097" t="s">
        <v>130</v>
      </c>
      <c r="K1097">
        <v>1</v>
      </c>
      <c r="L1097" s="2">
        <v>3500</v>
      </c>
      <c r="M1097">
        <v>30</v>
      </c>
      <c r="N1097" s="2">
        <v>3500</v>
      </c>
      <c r="O1097" s="2">
        <v>1050</v>
      </c>
      <c r="P1097" s="2">
        <v>2450</v>
      </c>
      <c r="Q1097" s="2">
        <v>1878.4</v>
      </c>
      <c r="R1097" s="2">
        <v>571.6</v>
      </c>
      <c r="S1097" t="s">
        <v>53</v>
      </c>
      <c r="T1097" t="s">
        <v>275</v>
      </c>
      <c r="U1097" t="s">
        <v>123</v>
      </c>
      <c r="V1097" t="s">
        <v>39</v>
      </c>
      <c r="W1097" t="s">
        <v>66</v>
      </c>
      <c r="X1097" t="s">
        <v>41</v>
      </c>
      <c r="Y1097" t="s">
        <v>56</v>
      </c>
      <c r="Z1097" t="s">
        <v>43</v>
      </c>
      <c r="AA1097" t="s">
        <v>68</v>
      </c>
      <c r="AB1097" t="s">
        <v>44</v>
      </c>
    </row>
    <row r="1098" spans="1:28" x14ac:dyDescent="0.25">
      <c r="A1098" t="s">
        <v>3043</v>
      </c>
      <c r="B1098" s="1">
        <v>45385</v>
      </c>
      <c r="C1098" t="s">
        <v>3044</v>
      </c>
      <c r="D1098" t="s">
        <v>3045</v>
      </c>
      <c r="E1098">
        <v>40</v>
      </c>
      <c r="F1098" t="s">
        <v>48</v>
      </c>
      <c r="G1098" t="s">
        <v>273</v>
      </c>
      <c r="H1098" t="s">
        <v>274</v>
      </c>
      <c r="I1098" t="s">
        <v>51</v>
      </c>
      <c r="J1098" t="s">
        <v>52</v>
      </c>
      <c r="K1098">
        <v>4</v>
      </c>
      <c r="L1098" s="2">
        <v>250</v>
      </c>
      <c r="M1098">
        <v>5</v>
      </c>
      <c r="N1098" s="2">
        <v>1000</v>
      </c>
      <c r="O1098" s="2">
        <v>50</v>
      </c>
      <c r="P1098" s="2">
        <v>950</v>
      </c>
      <c r="Q1098" s="2">
        <v>764.81</v>
      </c>
      <c r="R1098" s="2">
        <v>185.19</v>
      </c>
      <c r="S1098" t="s">
        <v>36</v>
      </c>
      <c r="T1098" t="s">
        <v>222</v>
      </c>
      <c r="U1098" t="s">
        <v>38</v>
      </c>
      <c r="V1098" t="s">
        <v>39</v>
      </c>
      <c r="W1098" t="s">
        <v>40</v>
      </c>
      <c r="X1098" t="s">
        <v>67</v>
      </c>
      <c r="Y1098" t="s">
        <v>56</v>
      </c>
      <c r="Z1098" t="s">
        <v>223</v>
      </c>
      <c r="AA1098" t="s">
        <v>44</v>
      </c>
      <c r="AB1098" t="s">
        <v>44</v>
      </c>
    </row>
    <row r="1099" spans="1:28" x14ac:dyDescent="0.25">
      <c r="A1099" t="s">
        <v>3046</v>
      </c>
      <c r="B1099" s="1">
        <v>45385</v>
      </c>
      <c r="C1099" t="s">
        <v>1069</v>
      </c>
      <c r="D1099" t="s">
        <v>1070</v>
      </c>
      <c r="E1099">
        <v>40</v>
      </c>
      <c r="F1099" t="s">
        <v>111</v>
      </c>
      <c r="G1099" t="s">
        <v>238</v>
      </c>
      <c r="H1099" t="s">
        <v>239</v>
      </c>
      <c r="I1099" t="s">
        <v>62</v>
      </c>
      <c r="J1099" t="s">
        <v>63</v>
      </c>
      <c r="K1099">
        <v>1</v>
      </c>
      <c r="L1099" s="2">
        <v>6500</v>
      </c>
      <c r="M1099">
        <v>10</v>
      </c>
      <c r="N1099" s="2">
        <v>6500</v>
      </c>
      <c r="O1099" s="2">
        <v>650</v>
      </c>
      <c r="P1099" s="2">
        <v>5850</v>
      </c>
      <c r="Q1099" s="2">
        <v>4581.53</v>
      </c>
      <c r="R1099" s="2">
        <v>1268.47</v>
      </c>
      <c r="S1099" t="s">
        <v>64</v>
      </c>
      <c r="T1099" t="s">
        <v>290</v>
      </c>
      <c r="U1099" t="s">
        <v>291</v>
      </c>
      <c r="V1099" t="s">
        <v>39</v>
      </c>
      <c r="W1099" t="s">
        <v>83</v>
      </c>
      <c r="X1099" t="s">
        <v>97</v>
      </c>
      <c r="Y1099" t="s">
        <v>84</v>
      </c>
      <c r="Z1099" t="s">
        <v>43</v>
      </c>
      <c r="AA1099" t="s">
        <v>44</v>
      </c>
      <c r="AB1099" t="s">
        <v>44</v>
      </c>
    </row>
    <row r="1100" spans="1:28" x14ac:dyDescent="0.25">
      <c r="A1100" t="s">
        <v>3047</v>
      </c>
      <c r="B1100" s="1">
        <v>45385</v>
      </c>
      <c r="C1100" t="s">
        <v>3048</v>
      </c>
      <c r="D1100" t="s">
        <v>3049</v>
      </c>
      <c r="E1100">
        <v>40</v>
      </c>
      <c r="F1100" t="s">
        <v>48</v>
      </c>
      <c r="G1100" t="s">
        <v>188</v>
      </c>
      <c r="H1100" t="s">
        <v>189</v>
      </c>
      <c r="I1100" t="s">
        <v>34</v>
      </c>
      <c r="J1100" t="s">
        <v>190</v>
      </c>
      <c r="K1100">
        <v>1</v>
      </c>
      <c r="L1100" s="2">
        <v>1800</v>
      </c>
      <c r="M1100">
        <v>0</v>
      </c>
      <c r="N1100" s="2">
        <v>1800</v>
      </c>
      <c r="O1100" s="2">
        <v>0</v>
      </c>
      <c r="P1100" s="2">
        <v>1800</v>
      </c>
      <c r="Q1100" s="2">
        <v>1252.93</v>
      </c>
      <c r="R1100" s="2">
        <v>547.07000000000005</v>
      </c>
      <c r="S1100" t="s">
        <v>36</v>
      </c>
      <c r="T1100" t="s">
        <v>407</v>
      </c>
      <c r="U1100" t="s">
        <v>408</v>
      </c>
      <c r="V1100" t="s">
        <v>39</v>
      </c>
      <c r="W1100" t="s">
        <v>66</v>
      </c>
      <c r="X1100" t="s">
        <v>41</v>
      </c>
      <c r="Y1100" t="s">
        <v>42</v>
      </c>
      <c r="Z1100" t="s">
        <v>144</v>
      </c>
      <c r="AA1100" t="s">
        <v>44</v>
      </c>
      <c r="AB1100" t="s">
        <v>44</v>
      </c>
    </row>
    <row r="1101" spans="1:28" x14ac:dyDescent="0.25">
      <c r="A1101" t="s">
        <v>3050</v>
      </c>
      <c r="B1101" s="1">
        <v>45385</v>
      </c>
      <c r="C1101" t="s">
        <v>3051</v>
      </c>
      <c r="D1101" t="s">
        <v>3052</v>
      </c>
      <c r="E1101">
        <v>22</v>
      </c>
      <c r="F1101" t="s">
        <v>48</v>
      </c>
      <c r="G1101" t="s">
        <v>168</v>
      </c>
      <c r="H1101" t="s">
        <v>169</v>
      </c>
      <c r="I1101" t="s">
        <v>62</v>
      </c>
      <c r="J1101" t="s">
        <v>143</v>
      </c>
      <c r="K1101">
        <v>1</v>
      </c>
      <c r="L1101" s="2">
        <v>1800</v>
      </c>
      <c r="M1101">
        <v>20</v>
      </c>
      <c r="N1101" s="2">
        <v>1800</v>
      </c>
      <c r="O1101" s="2">
        <v>360</v>
      </c>
      <c r="P1101" s="2">
        <v>1440</v>
      </c>
      <c r="Q1101" s="2">
        <v>1168.72</v>
      </c>
      <c r="R1101" s="2">
        <v>271.27999999999997</v>
      </c>
      <c r="S1101" t="s">
        <v>53</v>
      </c>
      <c r="T1101" t="s">
        <v>37</v>
      </c>
      <c r="U1101" t="s">
        <v>38</v>
      </c>
      <c r="V1101" t="s">
        <v>39</v>
      </c>
      <c r="W1101" t="s">
        <v>40</v>
      </c>
      <c r="X1101" t="s">
        <v>97</v>
      </c>
      <c r="Y1101" t="s">
        <v>42</v>
      </c>
      <c r="Z1101" t="s">
        <v>43</v>
      </c>
      <c r="AA1101" t="s">
        <v>44</v>
      </c>
      <c r="AB1101" t="s">
        <v>44</v>
      </c>
    </row>
    <row r="1102" spans="1:28" x14ac:dyDescent="0.25">
      <c r="A1102" t="s">
        <v>3053</v>
      </c>
      <c r="B1102" s="1">
        <v>45386</v>
      </c>
      <c r="C1102" t="s">
        <v>3054</v>
      </c>
      <c r="D1102" t="s">
        <v>3055</v>
      </c>
      <c r="E1102">
        <v>60</v>
      </c>
      <c r="F1102" t="s">
        <v>111</v>
      </c>
      <c r="G1102" t="s">
        <v>280</v>
      </c>
      <c r="H1102" t="s">
        <v>281</v>
      </c>
      <c r="I1102" t="s">
        <v>62</v>
      </c>
      <c r="J1102" t="s">
        <v>190</v>
      </c>
      <c r="K1102">
        <v>4</v>
      </c>
      <c r="L1102" s="2">
        <v>700</v>
      </c>
      <c r="M1102">
        <v>10</v>
      </c>
      <c r="N1102" s="2">
        <v>2800</v>
      </c>
      <c r="O1102" s="2">
        <v>280</v>
      </c>
      <c r="P1102" s="2">
        <v>2520</v>
      </c>
      <c r="Q1102" s="2">
        <v>1786.78</v>
      </c>
      <c r="R1102" s="2">
        <v>733.22</v>
      </c>
      <c r="S1102" t="s">
        <v>36</v>
      </c>
      <c r="T1102" t="s">
        <v>263</v>
      </c>
      <c r="U1102" t="s">
        <v>91</v>
      </c>
      <c r="V1102" t="s">
        <v>39</v>
      </c>
      <c r="W1102" t="s">
        <v>137</v>
      </c>
      <c r="X1102" t="s">
        <v>67</v>
      </c>
      <c r="Y1102" t="s">
        <v>56</v>
      </c>
      <c r="Z1102" t="s">
        <v>223</v>
      </c>
      <c r="AA1102" t="s">
        <v>44</v>
      </c>
      <c r="AB1102" t="s">
        <v>44</v>
      </c>
    </row>
    <row r="1103" spans="1:28" x14ac:dyDescent="0.25">
      <c r="A1103" t="s">
        <v>3056</v>
      </c>
      <c r="B1103" s="1">
        <v>45386</v>
      </c>
      <c r="C1103" t="s">
        <v>3057</v>
      </c>
      <c r="D1103" t="s">
        <v>3058</v>
      </c>
      <c r="E1103">
        <v>30</v>
      </c>
      <c r="F1103" t="s">
        <v>48</v>
      </c>
      <c r="G1103" t="s">
        <v>176</v>
      </c>
      <c r="H1103" t="s">
        <v>177</v>
      </c>
      <c r="I1103" t="s">
        <v>34</v>
      </c>
      <c r="J1103" t="s">
        <v>35</v>
      </c>
      <c r="K1103">
        <v>1</v>
      </c>
      <c r="L1103" s="2">
        <v>6500</v>
      </c>
      <c r="M1103">
        <v>10</v>
      </c>
      <c r="N1103" s="2">
        <v>6500</v>
      </c>
      <c r="O1103" s="2">
        <v>650</v>
      </c>
      <c r="P1103" s="2">
        <v>5850</v>
      </c>
      <c r="Q1103" s="2">
        <v>3871.2</v>
      </c>
      <c r="R1103" s="2">
        <v>1978.8</v>
      </c>
      <c r="S1103" t="s">
        <v>36</v>
      </c>
      <c r="T1103" t="s">
        <v>578</v>
      </c>
      <c r="U1103" t="s">
        <v>579</v>
      </c>
      <c r="V1103" t="s">
        <v>39</v>
      </c>
      <c r="W1103" t="s">
        <v>124</v>
      </c>
      <c r="X1103" t="s">
        <v>97</v>
      </c>
      <c r="Y1103" t="s">
        <v>56</v>
      </c>
      <c r="Z1103" t="s">
        <v>43</v>
      </c>
      <c r="AA1103" t="s">
        <v>44</v>
      </c>
      <c r="AB1103" t="s">
        <v>44</v>
      </c>
    </row>
    <row r="1104" spans="1:28" x14ac:dyDescent="0.25">
      <c r="A1104" t="s">
        <v>3059</v>
      </c>
      <c r="B1104" s="1">
        <v>45386</v>
      </c>
      <c r="C1104" t="s">
        <v>3060</v>
      </c>
      <c r="D1104" t="s">
        <v>3061</v>
      </c>
      <c r="E1104">
        <v>44</v>
      </c>
      <c r="F1104" t="s">
        <v>31</v>
      </c>
      <c r="G1104" t="s">
        <v>273</v>
      </c>
      <c r="H1104" t="s">
        <v>274</v>
      </c>
      <c r="I1104" t="s">
        <v>51</v>
      </c>
      <c r="J1104" t="s">
        <v>52</v>
      </c>
      <c r="K1104">
        <v>3</v>
      </c>
      <c r="L1104" s="2">
        <v>250</v>
      </c>
      <c r="M1104">
        <v>15</v>
      </c>
      <c r="N1104" s="2">
        <v>750</v>
      </c>
      <c r="O1104" s="2">
        <v>112.5</v>
      </c>
      <c r="P1104" s="2">
        <v>637.5</v>
      </c>
      <c r="Q1104" s="2">
        <v>434.9</v>
      </c>
      <c r="R1104" s="2">
        <v>202.6</v>
      </c>
      <c r="S1104" t="s">
        <v>53</v>
      </c>
      <c r="T1104" t="s">
        <v>163</v>
      </c>
      <c r="U1104" t="s">
        <v>164</v>
      </c>
      <c r="V1104" t="s">
        <v>39</v>
      </c>
      <c r="W1104" t="s">
        <v>137</v>
      </c>
      <c r="X1104" t="s">
        <v>97</v>
      </c>
      <c r="Y1104" t="s">
        <v>56</v>
      </c>
      <c r="Z1104" t="s">
        <v>508</v>
      </c>
      <c r="AA1104" t="s">
        <v>44</v>
      </c>
      <c r="AB1104" t="s">
        <v>44</v>
      </c>
    </row>
    <row r="1105" spans="1:28" x14ac:dyDescent="0.25">
      <c r="A1105" t="s">
        <v>3062</v>
      </c>
      <c r="B1105" s="1">
        <v>45386</v>
      </c>
      <c r="C1105" t="s">
        <v>3063</v>
      </c>
      <c r="D1105" t="s">
        <v>3064</v>
      </c>
      <c r="E1105">
        <v>19</v>
      </c>
      <c r="F1105" t="s">
        <v>31</v>
      </c>
      <c r="G1105" t="s">
        <v>88</v>
      </c>
      <c r="H1105" t="s">
        <v>89</v>
      </c>
      <c r="I1105" t="s">
        <v>62</v>
      </c>
      <c r="J1105" t="s">
        <v>63</v>
      </c>
      <c r="K1105">
        <v>1</v>
      </c>
      <c r="L1105" s="2">
        <v>4200</v>
      </c>
      <c r="M1105">
        <v>15</v>
      </c>
      <c r="N1105" s="2">
        <v>4200</v>
      </c>
      <c r="O1105" s="2">
        <v>630</v>
      </c>
      <c r="P1105" s="2">
        <v>3570</v>
      </c>
      <c r="Q1105" s="2">
        <v>2909.72</v>
      </c>
      <c r="R1105" s="2">
        <v>660.28</v>
      </c>
      <c r="S1105" t="s">
        <v>53</v>
      </c>
      <c r="T1105" t="s">
        <v>114</v>
      </c>
      <c r="U1105" t="s">
        <v>115</v>
      </c>
      <c r="V1105" t="s">
        <v>39</v>
      </c>
      <c r="W1105" t="s">
        <v>83</v>
      </c>
      <c r="X1105" t="s">
        <v>41</v>
      </c>
      <c r="Y1105" t="s">
        <v>42</v>
      </c>
      <c r="Z1105" t="s">
        <v>107</v>
      </c>
      <c r="AA1105" t="s">
        <v>44</v>
      </c>
      <c r="AB1105" t="s">
        <v>44</v>
      </c>
    </row>
    <row r="1106" spans="1:28" x14ac:dyDescent="0.25">
      <c r="A1106" t="s">
        <v>3065</v>
      </c>
      <c r="B1106" s="1">
        <v>45386</v>
      </c>
      <c r="C1106" t="s">
        <v>3066</v>
      </c>
      <c r="D1106" t="s">
        <v>3067</v>
      </c>
      <c r="E1106">
        <v>36</v>
      </c>
      <c r="F1106" t="s">
        <v>48</v>
      </c>
      <c r="G1106" t="s">
        <v>49</v>
      </c>
      <c r="H1106" t="s">
        <v>50</v>
      </c>
      <c r="I1106" t="s">
        <v>51</v>
      </c>
      <c r="J1106" t="s">
        <v>52</v>
      </c>
      <c r="K1106">
        <v>1</v>
      </c>
      <c r="L1106" s="2">
        <v>500</v>
      </c>
      <c r="M1106">
        <v>10</v>
      </c>
      <c r="N1106" s="2">
        <v>500</v>
      </c>
      <c r="O1106" s="2">
        <v>50</v>
      </c>
      <c r="P1106" s="2">
        <v>450</v>
      </c>
      <c r="Q1106" s="2">
        <v>269.98</v>
      </c>
      <c r="R1106" s="2">
        <v>180.02</v>
      </c>
      <c r="S1106" t="s">
        <v>36</v>
      </c>
      <c r="T1106" t="s">
        <v>37</v>
      </c>
      <c r="U1106" t="s">
        <v>38</v>
      </c>
      <c r="V1106" t="s">
        <v>39</v>
      </c>
      <c r="W1106" t="s">
        <v>92</v>
      </c>
      <c r="X1106" t="s">
        <v>41</v>
      </c>
      <c r="Y1106" t="s">
        <v>42</v>
      </c>
      <c r="Z1106" t="s">
        <v>43</v>
      </c>
      <c r="AA1106" t="s">
        <v>44</v>
      </c>
      <c r="AB1106" t="s">
        <v>44</v>
      </c>
    </row>
    <row r="1107" spans="1:28" x14ac:dyDescent="0.25">
      <c r="A1107" t="s">
        <v>3068</v>
      </c>
      <c r="B1107" s="1">
        <v>45386</v>
      </c>
      <c r="C1107" t="s">
        <v>1500</v>
      </c>
      <c r="D1107" t="s">
        <v>1501</v>
      </c>
      <c r="E1107">
        <v>59</v>
      </c>
      <c r="F1107" t="s">
        <v>31</v>
      </c>
      <c r="G1107" t="s">
        <v>202</v>
      </c>
      <c r="H1107" t="s">
        <v>203</v>
      </c>
      <c r="I1107" t="s">
        <v>103</v>
      </c>
      <c r="J1107" t="s">
        <v>104</v>
      </c>
      <c r="K1107">
        <v>3</v>
      </c>
      <c r="L1107" s="2">
        <v>550</v>
      </c>
      <c r="M1107">
        <v>10</v>
      </c>
      <c r="N1107" s="2">
        <v>1650</v>
      </c>
      <c r="O1107" s="2">
        <v>165</v>
      </c>
      <c r="P1107" s="2">
        <v>1485</v>
      </c>
      <c r="Q1107" s="2">
        <v>1076.26</v>
      </c>
      <c r="R1107" s="2">
        <v>408.74</v>
      </c>
      <c r="S1107" t="s">
        <v>53</v>
      </c>
      <c r="T1107" t="s">
        <v>290</v>
      </c>
      <c r="U1107" t="s">
        <v>291</v>
      </c>
      <c r="V1107" t="s">
        <v>39</v>
      </c>
      <c r="W1107" t="s">
        <v>92</v>
      </c>
      <c r="X1107" t="s">
        <v>97</v>
      </c>
      <c r="Y1107" t="s">
        <v>42</v>
      </c>
      <c r="Z1107" t="s">
        <v>107</v>
      </c>
      <c r="AA1107" t="s">
        <v>44</v>
      </c>
      <c r="AB1107" t="s">
        <v>44</v>
      </c>
    </row>
    <row r="1108" spans="1:28" x14ac:dyDescent="0.25">
      <c r="A1108" t="s">
        <v>3069</v>
      </c>
      <c r="B1108" s="1">
        <v>45386</v>
      </c>
      <c r="C1108" t="s">
        <v>1432</v>
      </c>
      <c r="D1108" t="s">
        <v>1433</v>
      </c>
      <c r="E1108">
        <v>46</v>
      </c>
      <c r="F1108" t="s">
        <v>111</v>
      </c>
      <c r="G1108" t="s">
        <v>81</v>
      </c>
      <c r="H1108" t="s">
        <v>82</v>
      </c>
      <c r="I1108" t="s">
        <v>51</v>
      </c>
      <c r="J1108" t="s">
        <v>52</v>
      </c>
      <c r="K1108">
        <v>2</v>
      </c>
      <c r="L1108" s="2">
        <v>600</v>
      </c>
      <c r="M1108">
        <v>10</v>
      </c>
      <c r="N1108" s="2">
        <v>1200</v>
      </c>
      <c r="O1108" s="2">
        <v>120</v>
      </c>
      <c r="P1108" s="2">
        <v>1080</v>
      </c>
      <c r="Q1108" s="2">
        <v>711.76</v>
      </c>
      <c r="R1108" s="2">
        <v>368.24</v>
      </c>
      <c r="S1108" t="s">
        <v>53</v>
      </c>
      <c r="T1108" t="s">
        <v>263</v>
      </c>
      <c r="U1108" t="s">
        <v>91</v>
      </c>
      <c r="V1108" t="s">
        <v>39</v>
      </c>
      <c r="W1108" t="s">
        <v>40</v>
      </c>
      <c r="X1108" t="s">
        <v>97</v>
      </c>
      <c r="Y1108" t="s">
        <v>42</v>
      </c>
      <c r="Z1108" t="s">
        <v>43</v>
      </c>
      <c r="AA1108" t="s">
        <v>44</v>
      </c>
      <c r="AB1108" t="s">
        <v>44</v>
      </c>
    </row>
    <row r="1109" spans="1:28" x14ac:dyDescent="0.25">
      <c r="A1109" t="s">
        <v>3070</v>
      </c>
      <c r="B1109" s="1">
        <v>45386</v>
      </c>
      <c r="C1109" t="s">
        <v>3071</v>
      </c>
      <c r="D1109" t="s">
        <v>3072</v>
      </c>
      <c r="E1109">
        <v>33</v>
      </c>
      <c r="F1109" t="s">
        <v>111</v>
      </c>
      <c r="G1109" t="s">
        <v>32</v>
      </c>
      <c r="H1109" t="s">
        <v>33</v>
      </c>
      <c r="I1109" t="s">
        <v>34</v>
      </c>
      <c r="J1109" t="s">
        <v>35</v>
      </c>
      <c r="K1109">
        <v>3</v>
      </c>
      <c r="L1109" s="2">
        <v>55000</v>
      </c>
      <c r="M1109">
        <v>5</v>
      </c>
      <c r="N1109" s="2">
        <v>165000</v>
      </c>
      <c r="O1109" s="2">
        <v>8250</v>
      </c>
      <c r="P1109" s="2">
        <v>156750</v>
      </c>
      <c r="Q1109" s="2">
        <v>118740.83</v>
      </c>
      <c r="R1109" s="2">
        <v>38009.17</v>
      </c>
      <c r="S1109" t="s">
        <v>53</v>
      </c>
      <c r="T1109" t="s">
        <v>275</v>
      </c>
      <c r="U1109" t="s">
        <v>123</v>
      </c>
      <c r="V1109" t="s">
        <v>39</v>
      </c>
      <c r="W1109" t="s">
        <v>83</v>
      </c>
      <c r="X1109" t="s">
        <v>41</v>
      </c>
      <c r="Y1109" t="s">
        <v>56</v>
      </c>
      <c r="Z1109" t="s">
        <v>43</v>
      </c>
      <c r="AA1109" t="s">
        <v>44</v>
      </c>
      <c r="AB1109" t="s">
        <v>44</v>
      </c>
    </row>
    <row r="1110" spans="1:28" x14ac:dyDescent="0.25">
      <c r="A1110" t="s">
        <v>3073</v>
      </c>
      <c r="B1110" s="1">
        <v>45386</v>
      </c>
      <c r="C1110" t="s">
        <v>3074</v>
      </c>
      <c r="D1110" t="s">
        <v>3075</v>
      </c>
      <c r="E1110">
        <v>48</v>
      </c>
      <c r="F1110" t="s">
        <v>31</v>
      </c>
      <c r="G1110" t="s">
        <v>188</v>
      </c>
      <c r="H1110" t="s">
        <v>189</v>
      </c>
      <c r="I1110" t="s">
        <v>34</v>
      </c>
      <c r="J1110" t="s">
        <v>190</v>
      </c>
      <c r="K1110">
        <v>2</v>
      </c>
      <c r="L1110" s="2">
        <v>1800</v>
      </c>
      <c r="M1110">
        <v>15</v>
      </c>
      <c r="N1110" s="2">
        <v>3600</v>
      </c>
      <c r="O1110" s="2">
        <v>540</v>
      </c>
      <c r="P1110" s="2">
        <v>3060</v>
      </c>
      <c r="Q1110" s="2">
        <v>1779.95</v>
      </c>
      <c r="R1110" s="2">
        <v>1280.05</v>
      </c>
      <c r="S1110" t="s">
        <v>53</v>
      </c>
      <c r="T1110" t="s">
        <v>114</v>
      </c>
      <c r="U1110" t="s">
        <v>115</v>
      </c>
      <c r="V1110" t="s">
        <v>39</v>
      </c>
      <c r="W1110" t="s">
        <v>124</v>
      </c>
      <c r="X1110" t="s">
        <v>67</v>
      </c>
      <c r="Y1110" t="s">
        <v>42</v>
      </c>
      <c r="Z1110" t="s">
        <v>43</v>
      </c>
      <c r="AA1110" t="s">
        <v>68</v>
      </c>
      <c r="AB1110" t="s">
        <v>44</v>
      </c>
    </row>
    <row r="1111" spans="1:28" x14ac:dyDescent="0.25">
      <c r="A1111" t="s">
        <v>3076</v>
      </c>
      <c r="B1111" s="1">
        <v>45386</v>
      </c>
      <c r="C1111" t="s">
        <v>785</v>
      </c>
      <c r="D1111" t="s">
        <v>786</v>
      </c>
      <c r="E1111">
        <v>39</v>
      </c>
      <c r="F1111" t="s">
        <v>48</v>
      </c>
      <c r="G1111" t="s">
        <v>188</v>
      </c>
      <c r="H1111" t="s">
        <v>189</v>
      </c>
      <c r="I1111" t="s">
        <v>34</v>
      </c>
      <c r="J1111" t="s">
        <v>190</v>
      </c>
      <c r="K1111">
        <v>2</v>
      </c>
      <c r="L1111" s="2">
        <v>1800</v>
      </c>
      <c r="M1111">
        <v>10</v>
      </c>
      <c r="N1111" s="2">
        <v>3600</v>
      </c>
      <c r="O1111" s="2">
        <v>360</v>
      </c>
      <c r="P1111" s="2">
        <v>3240</v>
      </c>
      <c r="Q1111" s="2">
        <v>2076.11</v>
      </c>
      <c r="R1111" s="2">
        <v>1163.8900000000001</v>
      </c>
      <c r="S1111" t="s">
        <v>53</v>
      </c>
      <c r="T1111" t="s">
        <v>290</v>
      </c>
      <c r="U1111" t="s">
        <v>291</v>
      </c>
      <c r="V1111" t="s">
        <v>39</v>
      </c>
      <c r="W1111" t="s">
        <v>66</v>
      </c>
      <c r="X1111" t="s">
        <v>97</v>
      </c>
      <c r="Y1111" t="s">
        <v>56</v>
      </c>
      <c r="Z1111" t="s">
        <v>43</v>
      </c>
      <c r="AA1111" t="s">
        <v>44</v>
      </c>
      <c r="AB1111" t="s">
        <v>44</v>
      </c>
    </row>
    <row r="1112" spans="1:28" x14ac:dyDescent="0.25">
      <c r="A1112" t="s">
        <v>3077</v>
      </c>
      <c r="B1112" s="1">
        <v>45386</v>
      </c>
      <c r="C1112" t="s">
        <v>3078</v>
      </c>
      <c r="D1112" t="s">
        <v>3079</v>
      </c>
      <c r="E1112">
        <v>44</v>
      </c>
      <c r="F1112" t="s">
        <v>48</v>
      </c>
      <c r="G1112" t="s">
        <v>81</v>
      </c>
      <c r="H1112" t="s">
        <v>82</v>
      </c>
      <c r="I1112" t="s">
        <v>51</v>
      </c>
      <c r="J1112" t="s">
        <v>52</v>
      </c>
      <c r="K1112">
        <v>2</v>
      </c>
      <c r="L1112" s="2">
        <v>600</v>
      </c>
      <c r="M1112">
        <v>15</v>
      </c>
      <c r="N1112" s="2">
        <v>1200</v>
      </c>
      <c r="O1112" s="2">
        <v>180</v>
      </c>
      <c r="P1112" s="2">
        <v>1020</v>
      </c>
      <c r="Q1112" s="2">
        <v>628.89</v>
      </c>
      <c r="R1112" s="2">
        <v>391.11</v>
      </c>
      <c r="S1112" t="s">
        <v>53</v>
      </c>
      <c r="T1112" t="s">
        <v>153</v>
      </c>
      <c r="U1112" t="s">
        <v>154</v>
      </c>
      <c r="V1112" t="s">
        <v>39</v>
      </c>
      <c r="W1112" t="s">
        <v>137</v>
      </c>
      <c r="X1112" t="s">
        <v>97</v>
      </c>
      <c r="Y1112" t="s">
        <v>56</v>
      </c>
      <c r="Z1112" t="s">
        <v>43</v>
      </c>
      <c r="AA1112" t="s">
        <v>44</v>
      </c>
      <c r="AB1112" t="s">
        <v>44</v>
      </c>
    </row>
    <row r="1113" spans="1:28" x14ac:dyDescent="0.25">
      <c r="A1113" t="s">
        <v>3080</v>
      </c>
      <c r="B1113" s="1">
        <v>45386</v>
      </c>
      <c r="C1113" t="s">
        <v>1057</v>
      </c>
      <c r="D1113" t="s">
        <v>1058</v>
      </c>
      <c r="E1113">
        <v>37</v>
      </c>
      <c r="F1113" t="s">
        <v>48</v>
      </c>
      <c r="G1113" t="s">
        <v>176</v>
      </c>
      <c r="H1113" t="s">
        <v>177</v>
      </c>
      <c r="I1113" t="s">
        <v>34</v>
      </c>
      <c r="J1113" t="s">
        <v>35</v>
      </c>
      <c r="K1113">
        <v>1</v>
      </c>
      <c r="L1113" s="2">
        <v>6500</v>
      </c>
      <c r="M1113">
        <v>0</v>
      </c>
      <c r="N1113" s="2">
        <v>6500</v>
      </c>
      <c r="O1113" s="2">
        <v>0</v>
      </c>
      <c r="P1113" s="2">
        <v>6500</v>
      </c>
      <c r="Q1113" s="2">
        <v>4220.8</v>
      </c>
      <c r="R1113" s="2">
        <v>2279.1999999999998</v>
      </c>
      <c r="S1113" t="s">
        <v>53</v>
      </c>
      <c r="T1113" t="s">
        <v>76</v>
      </c>
      <c r="U1113" t="s">
        <v>77</v>
      </c>
      <c r="V1113" t="s">
        <v>39</v>
      </c>
      <c r="W1113" t="s">
        <v>66</v>
      </c>
      <c r="X1113" t="s">
        <v>97</v>
      </c>
      <c r="Y1113" t="s">
        <v>56</v>
      </c>
      <c r="Z1113" t="s">
        <v>43</v>
      </c>
      <c r="AA1113" t="s">
        <v>44</v>
      </c>
      <c r="AB1113" t="s">
        <v>44</v>
      </c>
    </row>
    <row r="1114" spans="1:28" x14ac:dyDescent="0.25">
      <c r="A1114" t="s">
        <v>3081</v>
      </c>
      <c r="B1114" s="1">
        <v>45386</v>
      </c>
      <c r="C1114" t="s">
        <v>2152</v>
      </c>
      <c r="D1114" t="s">
        <v>2153</v>
      </c>
      <c r="E1114">
        <v>20</v>
      </c>
      <c r="F1114" t="s">
        <v>48</v>
      </c>
      <c r="G1114" t="s">
        <v>197</v>
      </c>
      <c r="H1114" t="s">
        <v>198</v>
      </c>
      <c r="I1114" t="s">
        <v>74</v>
      </c>
      <c r="J1114" t="s">
        <v>75</v>
      </c>
      <c r="K1114">
        <v>3</v>
      </c>
      <c r="L1114" s="2">
        <v>2600</v>
      </c>
      <c r="M1114">
        <v>10</v>
      </c>
      <c r="N1114" s="2">
        <v>7800</v>
      </c>
      <c r="O1114" s="2">
        <v>780</v>
      </c>
      <c r="P1114" s="2">
        <v>7020</v>
      </c>
      <c r="Q1114" s="2">
        <v>4751.59</v>
      </c>
      <c r="R1114" s="2">
        <v>2268.41</v>
      </c>
      <c r="S1114" t="s">
        <v>53</v>
      </c>
      <c r="T1114" t="s">
        <v>136</v>
      </c>
      <c r="U1114" t="s">
        <v>38</v>
      </c>
      <c r="V1114" t="s">
        <v>39</v>
      </c>
      <c r="W1114" t="s">
        <v>137</v>
      </c>
      <c r="X1114" t="s">
        <v>41</v>
      </c>
      <c r="Y1114" t="s">
        <v>56</v>
      </c>
      <c r="Z1114" t="s">
        <v>43</v>
      </c>
      <c r="AA1114" t="s">
        <v>44</v>
      </c>
      <c r="AB1114" t="s">
        <v>44</v>
      </c>
    </row>
    <row r="1115" spans="1:28" x14ac:dyDescent="0.25">
      <c r="A1115" t="s">
        <v>3082</v>
      </c>
      <c r="B1115" s="1">
        <v>45387</v>
      </c>
      <c r="C1115" t="s">
        <v>3083</v>
      </c>
      <c r="D1115" t="s">
        <v>3084</v>
      </c>
      <c r="E1115">
        <v>20</v>
      </c>
      <c r="F1115" t="s">
        <v>31</v>
      </c>
      <c r="G1115" t="s">
        <v>119</v>
      </c>
      <c r="H1115" t="s">
        <v>120</v>
      </c>
      <c r="I1115" t="s">
        <v>62</v>
      </c>
      <c r="J1115" t="s">
        <v>121</v>
      </c>
      <c r="K1115">
        <v>5</v>
      </c>
      <c r="L1115" s="2">
        <v>4800</v>
      </c>
      <c r="M1115">
        <v>5</v>
      </c>
      <c r="N1115" s="2">
        <v>24000</v>
      </c>
      <c r="O1115" s="2">
        <v>1200</v>
      </c>
      <c r="P1115" s="2">
        <v>22800</v>
      </c>
      <c r="Q1115" s="2">
        <v>16889.87</v>
      </c>
      <c r="R1115" s="2">
        <v>5910.13</v>
      </c>
      <c r="S1115" t="s">
        <v>53</v>
      </c>
      <c r="T1115" t="s">
        <v>65</v>
      </c>
      <c r="U1115" t="s">
        <v>65</v>
      </c>
      <c r="V1115" t="s">
        <v>39</v>
      </c>
      <c r="W1115" t="s">
        <v>66</v>
      </c>
      <c r="X1115" t="s">
        <v>67</v>
      </c>
      <c r="Y1115" t="s">
        <v>42</v>
      </c>
      <c r="Z1115" t="s">
        <v>43</v>
      </c>
      <c r="AA1115" t="s">
        <v>44</v>
      </c>
      <c r="AB1115" t="s">
        <v>44</v>
      </c>
    </row>
    <row r="1116" spans="1:28" x14ac:dyDescent="0.25">
      <c r="A1116" t="s">
        <v>3085</v>
      </c>
      <c r="B1116" s="1">
        <v>45387</v>
      </c>
      <c r="C1116" t="s">
        <v>600</v>
      </c>
      <c r="D1116" t="s">
        <v>601</v>
      </c>
      <c r="E1116">
        <v>46</v>
      </c>
      <c r="F1116" t="s">
        <v>31</v>
      </c>
      <c r="G1116" t="s">
        <v>318</v>
      </c>
      <c r="H1116" t="s">
        <v>319</v>
      </c>
      <c r="I1116" t="s">
        <v>34</v>
      </c>
      <c r="J1116" t="s">
        <v>190</v>
      </c>
      <c r="K1116">
        <v>2</v>
      </c>
      <c r="L1116" s="2">
        <v>2500</v>
      </c>
      <c r="M1116">
        <v>15</v>
      </c>
      <c r="N1116" s="2">
        <v>5000</v>
      </c>
      <c r="O1116" s="2">
        <v>750</v>
      </c>
      <c r="P1116" s="2">
        <v>4250</v>
      </c>
      <c r="Q1116" s="2">
        <v>3432.82</v>
      </c>
      <c r="R1116" s="2">
        <v>817.18</v>
      </c>
      <c r="S1116" t="s">
        <v>64</v>
      </c>
      <c r="T1116" t="s">
        <v>76</v>
      </c>
      <c r="U1116" t="s">
        <v>77</v>
      </c>
      <c r="V1116" t="s">
        <v>39</v>
      </c>
      <c r="W1116" t="s">
        <v>137</v>
      </c>
      <c r="X1116" t="s">
        <v>97</v>
      </c>
      <c r="Y1116" t="s">
        <v>42</v>
      </c>
      <c r="Z1116" t="s">
        <v>223</v>
      </c>
      <c r="AA1116" t="s">
        <v>68</v>
      </c>
      <c r="AB1116" t="s">
        <v>44</v>
      </c>
    </row>
    <row r="1117" spans="1:28" x14ac:dyDescent="0.25">
      <c r="A1117" t="s">
        <v>3086</v>
      </c>
      <c r="B1117" s="1">
        <v>45387</v>
      </c>
      <c r="C1117" t="s">
        <v>1895</v>
      </c>
      <c r="D1117" t="s">
        <v>1896</v>
      </c>
      <c r="E1117">
        <v>31</v>
      </c>
      <c r="F1117" t="s">
        <v>111</v>
      </c>
      <c r="G1117" t="s">
        <v>298</v>
      </c>
      <c r="H1117" t="s">
        <v>299</v>
      </c>
      <c r="I1117" t="s">
        <v>103</v>
      </c>
      <c r="J1117" t="s">
        <v>104</v>
      </c>
      <c r="K1117">
        <v>1</v>
      </c>
      <c r="L1117" s="2">
        <v>700</v>
      </c>
      <c r="M1117">
        <v>25</v>
      </c>
      <c r="N1117" s="2">
        <v>700</v>
      </c>
      <c r="O1117" s="2">
        <v>175</v>
      </c>
      <c r="P1117" s="2">
        <v>525</v>
      </c>
      <c r="Q1117" s="2">
        <v>405.16</v>
      </c>
      <c r="R1117" s="2">
        <v>119.84</v>
      </c>
      <c r="S1117" t="s">
        <v>36</v>
      </c>
      <c r="T1117" t="s">
        <v>114</v>
      </c>
      <c r="U1117" t="s">
        <v>115</v>
      </c>
      <c r="V1117" t="s">
        <v>39</v>
      </c>
      <c r="W1117" t="s">
        <v>92</v>
      </c>
      <c r="X1117" t="s">
        <v>97</v>
      </c>
      <c r="Y1117" t="s">
        <v>56</v>
      </c>
      <c r="Z1117" t="s">
        <v>508</v>
      </c>
      <c r="AA1117" t="s">
        <v>44</v>
      </c>
      <c r="AB1117" t="s">
        <v>44</v>
      </c>
    </row>
    <row r="1118" spans="1:28" x14ac:dyDescent="0.25">
      <c r="A1118" t="s">
        <v>3087</v>
      </c>
      <c r="B1118" s="1">
        <v>45387</v>
      </c>
      <c r="C1118" t="s">
        <v>863</v>
      </c>
      <c r="D1118" t="s">
        <v>864</v>
      </c>
      <c r="E1118">
        <v>39</v>
      </c>
      <c r="F1118" t="s">
        <v>111</v>
      </c>
      <c r="G1118" t="s">
        <v>238</v>
      </c>
      <c r="H1118" t="s">
        <v>239</v>
      </c>
      <c r="I1118" t="s">
        <v>62</v>
      </c>
      <c r="J1118" t="s">
        <v>63</v>
      </c>
      <c r="K1118">
        <v>2</v>
      </c>
      <c r="L1118" s="2">
        <v>6500</v>
      </c>
      <c r="M1118">
        <v>10</v>
      </c>
      <c r="N1118" s="2">
        <v>13000</v>
      </c>
      <c r="O1118" s="2">
        <v>1300</v>
      </c>
      <c r="P1118" s="2">
        <v>11700</v>
      </c>
      <c r="Q1118" s="2">
        <v>8502.57</v>
      </c>
      <c r="R1118" s="2">
        <v>3197.43</v>
      </c>
      <c r="S1118" t="s">
        <v>53</v>
      </c>
      <c r="T1118" t="s">
        <v>96</v>
      </c>
      <c r="U1118" t="s">
        <v>96</v>
      </c>
      <c r="V1118" t="s">
        <v>39</v>
      </c>
      <c r="W1118" t="s">
        <v>83</v>
      </c>
      <c r="X1118" t="s">
        <v>97</v>
      </c>
      <c r="Y1118" t="s">
        <v>42</v>
      </c>
      <c r="Z1118" t="s">
        <v>43</v>
      </c>
      <c r="AA1118" t="s">
        <v>44</v>
      </c>
      <c r="AB1118" t="s">
        <v>44</v>
      </c>
    </row>
    <row r="1119" spans="1:28" x14ac:dyDescent="0.25">
      <c r="A1119" t="s">
        <v>3088</v>
      </c>
      <c r="B1119" s="1">
        <v>45387</v>
      </c>
      <c r="C1119" t="s">
        <v>3089</v>
      </c>
      <c r="D1119" t="s">
        <v>3090</v>
      </c>
      <c r="E1119">
        <v>28</v>
      </c>
      <c r="F1119" t="s">
        <v>48</v>
      </c>
      <c r="G1119" t="s">
        <v>318</v>
      </c>
      <c r="H1119" t="s">
        <v>319</v>
      </c>
      <c r="I1119" t="s">
        <v>34</v>
      </c>
      <c r="J1119" t="s">
        <v>190</v>
      </c>
      <c r="K1119">
        <v>2</v>
      </c>
      <c r="L1119" s="2">
        <v>2500</v>
      </c>
      <c r="M1119">
        <v>15</v>
      </c>
      <c r="N1119" s="2">
        <v>5000</v>
      </c>
      <c r="O1119" s="2">
        <v>750</v>
      </c>
      <c r="P1119" s="2">
        <v>4250</v>
      </c>
      <c r="Q1119" s="2">
        <v>3312.96</v>
      </c>
      <c r="R1119" s="2">
        <v>937.04</v>
      </c>
      <c r="S1119" t="s">
        <v>64</v>
      </c>
      <c r="T1119" t="s">
        <v>398</v>
      </c>
      <c r="U1119" t="s">
        <v>399</v>
      </c>
      <c r="V1119" t="s">
        <v>39</v>
      </c>
      <c r="W1119" t="s">
        <v>83</v>
      </c>
      <c r="X1119" t="s">
        <v>97</v>
      </c>
      <c r="Y1119" t="s">
        <v>42</v>
      </c>
      <c r="Z1119" t="s">
        <v>223</v>
      </c>
      <c r="AA1119" t="s">
        <v>44</v>
      </c>
      <c r="AB1119" t="s">
        <v>44</v>
      </c>
    </row>
    <row r="1120" spans="1:28" x14ac:dyDescent="0.25">
      <c r="A1120" t="s">
        <v>3091</v>
      </c>
      <c r="B1120" s="1">
        <v>45387</v>
      </c>
      <c r="C1120" t="s">
        <v>3092</v>
      </c>
      <c r="D1120" t="s">
        <v>3093</v>
      </c>
      <c r="E1120">
        <v>35</v>
      </c>
      <c r="F1120" t="s">
        <v>31</v>
      </c>
      <c r="G1120" t="s">
        <v>168</v>
      </c>
      <c r="H1120" t="s">
        <v>169</v>
      </c>
      <c r="I1120" t="s">
        <v>62</v>
      </c>
      <c r="J1120" t="s">
        <v>143</v>
      </c>
      <c r="K1120">
        <v>2</v>
      </c>
      <c r="L1120" s="2">
        <v>1800</v>
      </c>
      <c r="M1120">
        <v>5</v>
      </c>
      <c r="N1120" s="2">
        <v>3600</v>
      </c>
      <c r="O1120" s="2">
        <v>180</v>
      </c>
      <c r="P1120" s="2">
        <v>3420</v>
      </c>
      <c r="Q1120" s="2">
        <v>2726.4</v>
      </c>
      <c r="R1120" s="2">
        <v>693.6</v>
      </c>
      <c r="S1120" t="s">
        <v>53</v>
      </c>
      <c r="T1120" t="s">
        <v>578</v>
      </c>
      <c r="U1120" t="s">
        <v>579</v>
      </c>
      <c r="V1120" t="s">
        <v>39</v>
      </c>
      <c r="W1120" t="s">
        <v>124</v>
      </c>
      <c r="X1120" t="s">
        <v>41</v>
      </c>
      <c r="Y1120" t="s">
        <v>56</v>
      </c>
      <c r="Z1120" t="s">
        <v>43</v>
      </c>
      <c r="AA1120" t="s">
        <v>44</v>
      </c>
      <c r="AB1120" t="s">
        <v>44</v>
      </c>
    </row>
    <row r="1121" spans="1:28" x14ac:dyDescent="0.25">
      <c r="A1121" t="s">
        <v>3094</v>
      </c>
      <c r="B1121" s="1">
        <v>45387</v>
      </c>
      <c r="C1121" t="s">
        <v>2452</v>
      </c>
      <c r="D1121" t="s">
        <v>2453</v>
      </c>
      <c r="E1121">
        <v>39</v>
      </c>
      <c r="F1121" t="s">
        <v>111</v>
      </c>
      <c r="G1121" t="s">
        <v>88</v>
      </c>
      <c r="H1121" t="s">
        <v>89</v>
      </c>
      <c r="I1121" t="s">
        <v>62</v>
      </c>
      <c r="J1121" t="s">
        <v>63</v>
      </c>
      <c r="K1121">
        <v>1</v>
      </c>
      <c r="L1121" s="2">
        <v>4200</v>
      </c>
      <c r="M1121">
        <v>5</v>
      </c>
      <c r="N1121" s="2">
        <v>4200</v>
      </c>
      <c r="O1121" s="2">
        <v>210</v>
      </c>
      <c r="P1121" s="2">
        <v>3990</v>
      </c>
      <c r="Q1121" s="2">
        <v>2905.45</v>
      </c>
      <c r="R1121" s="2">
        <v>1084.55</v>
      </c>
      <c r="S1121" t="s">
        <v>53</v>
      </c>
      <c r="T1121" t="s">
        <v>136</v>
      </c>
      <c r="U1121" t="s">
        <v>38</v>
      </c>
      <c r="V1121" t="s">
        <v>39</v>
      </c>
      <c r="W1121" t="s">
        <v>66</v>
      </c>
      <c r="X1121" t="s">
        <v>97</v>
      </c>
      <c r="Y1121" t="s">
        <v>56</v>
      </c>
      <c r="Z1121" t="s">
        <v>43</v>
      </c>
      <c r="AA1121" t="s">
        <v>44</v>
      </c>
      <c r="AB1121" t="s">
        <v>44</v>
      </c>
    </row>
    <row r="1122" spans="1:28" x14ac:dyDescent="0.25">
      <c r="A1122" t="s">
        <v>3095</v>
      </c>
      <c r="B1122" s="1">
        <v>45387</v>
      </c>
      <c r="C1122" t="s">
        <v>3096</v>
      </c>
      <c r="D1122" t="s">
        <v>3097</v>
      </c>
      <c r="E1122">
        <v>42</v>
      </c>
      <c r="F1122" t="s">
        <v>31</v>
      </c>
      <c r="G1122" t="s">
        <v>436</v>
      </c>
      <c r="H1122" t="s">
        <v>437</v>
      </c>
      <c r="I1122" t="s">
        <v>74</v>
      </c>
      <c r="J1122" t="s">
        <v>190</v>
      </c>
      <c r="K1122">
        <v>1</v>
      </c>
      <c r="L1122" s="2">
        <v>1800</v>
      </c>
      <c r="M1122">
        <v>15</v>
      </c>
      <c r="N1122" s="2">
        <v>1800</v>
      </c>
      <c r="O1122" s="2">
        <v>270</v>
      </c>
      <c r="P1122" s="2">
        <v>1530</v>
      </c>
      <c r="Q1122" s="2">
        <v>1112.5999999999999</v>
      </c>
      <c r="R1122" s="2">
        <v>417.4</v>
      </c>
      <c r="S1122" t="s">
        <v>64</v>
      </c>
      <c r="T1122" t="s">
        <v>65</v>
      </c>
      <c r="U1122" t="s">
        <v>65</v>
      </c>
      <c r="V1122" t="s">
        <v>39</v>
      </c>
      <c r="W1122" t="s">
        <v>137</v>
      </c>
      <c r="X1122" t="s">
        <v>97</v>
      </c>
      <c r="Y1122" t="s">
        <v>56</v>
      </c>
      <c r="Z1122" t="s">
        <v>508</v>
      </c>
      <c r="AA1122" t="s">
        <v>44</v>
      </c>
      <c r="AB1122" t="s">
        <v>44</v>
      </c>
    </row>
    <row r="1123" spans="1:28" x14ac:dyDescent="0.25">
      <c r="A1123" t="s">
        <v>3098</v>
      </c>
      <c r="B1123" s="1">
        <v>45387</v>
      </c>
      <c r="C1123" t="s">
        <v>3099</v>
      </c>
      <c r="D1123" t="s">
        <v>3100</v>
      </c>
      <c r="E1123">
        <v>40</v>
      </c>
      <c r="F1123" t="s">
        <v>48</v>
      </c>
      <c r="G1123" t="s">
        <v>238</v>
      </c>
      <c r="H1123" t="s">
        <v>239</v>
      </c>
      <c r="I1123" t="s">
        <v>62</v>
      </c>
      <c r="J1123" t="s">
        <v>63</v>
      </c>
      <c r="K1123">
        <v>2</v>
      </c>
      <c r="L1123" s="2">
        <v>6500</v>
      </c>
      <c r="M1123">
        <v>0</v>
      </c>
      <c r="N1123" s="2">
        <v>13000</v>
      </c>
      <c r="O1123" s="2">
        <v>0</v>
      </c>
      <c r="P1123" s="2">
        <v>13000</v>
      </c>
      <c r="Q1123" s="2">
        <v>7340.78</v>
      </c>
      <c r="R1123" s="2">
        <v>5659.22</v>
      </c>
      <c r="S1123" t="s">
        <v>53</v>
      </c>
      <c r="T1123" t="s">
        <v>90</v>
      </c>
      <c r="U1123" t="s">
        <v>91</v>
      </c>
      <c r="V1123" t="s">
        <v>39</v>
      </c>
      <c r="W1123" t="s">
        <v>83</v>
      </c>
      <c r="X1123" t="s">
        <v>41</v>
      </c>
      <c r="Y1123" t="s">
        <v>56</v>
      </c>
      <c r="Z1123" t="s">
        <v>43</v>
      </c>
      <c r="AA1123" t="s">
        <v>44</v>
      </c>
      <c r="AB1123" t="s">
        <v>44</v>
      </c>
    </row>
    <row r="1124" spans="1:28" x14ac:dyDescent="0.25">
      <c r="A1124" t="s">
        <v>3101</v>
      </c>
      <c r="B1124" s="1">
        <v>45387</v>
      </c>
      <c r="C1124" t="s">
        <v>1674</v>
      </c>
      <c r="D1124" t="s">
        <v>1675</v>
      </c>
      <c r="E1124">
        <v>36</v>
      </c>
      <c r="F1124" t="s">
        <v>48</v>
      </c>
      <c r="G1124" t="s">
        <v>88</v>
      </c>
      <c r="H1124" t="s">
        <v>89</v>
      </c>
      <c r="I1124" t="s">
        <v>62</v>
      </c>
      <c r="J1124" t="s">
        <v>63</v>
      </c>
      <c r="K1124">
        <v>5</v>
      </c>
      <c r="L1124" s="2">
        <v>4200</v>
      </c>
      <c r="M1124">
        <v>5</v>
      </c>
      <c r="N1124" s="2">
        <v>21000</v>
      </c>
      <c r="O1124" s="2">
        <v>1050</v>
      </c>
      <c r="P1124" s="2">
        <v>19950</v>
      </c>
      <c r="Q1124" s="2">
        <v>15368.58</v>
      </c>
      <c r="R1124" s="2">
        <v>4581.42</v>
      </c>
      <c r="S1124" t="s">
        <v>53</v>
      </c>
      <c r="T1124" t="s">
        <v>407</v>
      </c>
      <c r="U1124" t="s">
        <v>408</v>
      </c>
      <c r="V1124" t="s">
        <v>39</v>
      </c>
      <c r="W1124" t="s">
        <v>66</v>
      </c>
      <c r="X1124" t="s">
        <v>97</v>
      </c>
      <c r="Y1124" t="s">
        <v>56</v>
      </c>
      <c r="Z1124" t="s">
        <v>43</v>
      </c>
      <c r="AA1124" t="s">
        <v>44</v>
      </c>
      <c r="AB1124" t="s">
        <v>44</v>
      </c>
    </row>
    <row r="1125" spans="1:28" x14ac:dyDescent="0.25">
      <c r="A1125" t="s">
        <v>3102</v>
      </c>
      <c r="B1125" s="1">
        <v>45387</v>
      </c>
      <c r="C1125" t="s">
        <v>1586</v>
      </c>
      <c r="D1125" t="s">
        <v>1587</v>
      </c>
      <c r="E1125">
        <v>24</v>
      </c>
      <c r="F1125" t="s">
        <v>31</v>
      </c>
      <c r="G1125" t="s">
        <v>273</v>
      </c>
      <c r="H1125" t="s">
        <v>274</v>
      </c>
      <c r="I1125" t="s">
        <v>51</v>
      </c>
      <c r="J1125" t="s">
        <v>52</v>
      </c>
      <c r="K1125">
        <v>3</v>
      </c>
      <c r="L1125" s="2">
        <v>250</v>
      </c>
      <c r="M1125">
        <v>0</v>
      </c>
      <c r="N1125" s="2">
        <v>750</v>
      </c>
      <c r="O1125" s="2">
        <v>0</v>
      </c>
      <c r="P1125" s="2">
        <v>750</v>
      </c>
      <c r="Q1125" s="2">
        <v>576.98</v>
      </c>
      <c r="R1125" s="2">
        <v>173.02</v>
      </c>
      <c r="S1125" t="s">
        <v>64</v>
      </c>
      <c r="T1125" t="s">
        <v>105</v>
      </c>
      <c r="U1125" t="s">
        <v>106</v>
      </c>
      <c r="V1125" t="s">
        <v>39</v>
      </c>
      <c r="W1125" t="s">
        <v>83</v>
      </c>
      <c r="X1125" t="s">
        <v>41</v>
      </c>
      <c r="Y1125" t="s">
        <v>56</v>
      </c>
      <c r="Z1125" t="s">
        <v>43</v>
      </c>
      <c r="AA1125" t="s">
        <v>44</v>
      </c>
      <c r="AB1125" t="s">
        <v>44</v>
      </c>
    </row>
    <row r="1126" spans="1:28" x14ac:dyDescent="0.25">
      <c r="A1126" t="s">
        <v>3103</v>
      </c>
      <c r="B1126" s="1">
        <v>45387</v>
      </c>
      <c r="C1126" t="s">
        <v>3104</v>
      </c>
      <c r="D1126" t="s">
        <v>3105</v>
      </c>
      <c r="E1126">
        <v>42</v>
      </c>
      <c r="F1126" t="s">
        <v>48</v>
      </c>
      <c r="G1126" t="s">
        <v>49</v>
      </c>
      <c r="H1126" t="s">
        <v>50</v>
      </c>
      <c r="I1126" t="s">
        <v>51</v>
      </c>
      <c r="J1126" t="s">
        <v>52</v>
      </c>
      <c r="K1126">
        <v>1</v>
      </c>
      <c r="L1126" s="2">
        <v>500</v>
      </c>
      <c r="M1126">
        <v>10</v>
      </c>
      <c r="N1126" s="2">
        <v>500</v>
      </c>
      <c r="O1126" s="2">
        <v>50</v>
      </c>
      <c r="P1126" s="2">
        <v>450</v>
      </c>
      <c r="Q1126" s="2">
        <v>333.52</v>
      </c>
      <c r="R1126" s="2">
        <v>116.48</v>
      </c>
      <c r="S1126" t="s">
        <v>36</v>
      </c>
      <c r="T1126" t="s">
        <v>263</v>
      </c>
      <c r="U1126" t="s">
        <v>91</v>
      </c>
      <c r="V1126" t="s">
        <v>39</v>
      </c>
      <c r="W1126" t="s">
        <v>124</v>
      </c>
      <c r="X1126" t="s">
        <v>41</v>
      </c>
      <c r="Y1126" t="s">
        <v>56</v>
      </c>
      <c r="Z1126" t="s">
        <v>43</v>
      </c>
      <c r="AA1126" t="s">
        <v>44</v>
      </c>
      <c r="AB1126" t="s">
        <v>44</v>
      </c>
    </row>
    <row r="1127" spans="1:28" x14ac:dyDescent="0.25">
      <c r="A1127" t="s">
        <v>3106</v>
      </c>
      <c r="B1127" s="1">
        <v>45387</v>
      </c>
      <c r="C1127" t="s">
        <v>3107</v>
      </c>
      <c r="D1127" t="s">
        <v>3108</v>
      </c>
      <c r="E1127">
        <v>50</v>
      </c>
      <c r="F1127" t="s">
        <v>111</v>
      </c>
      <c r="G1127" t="s">
        <v>212</v>
      </c>
      <c r="H1127" t="s">
        <v>213</v>
      </c>
      <c r="I1127" t="s">
        <v>51</v>
      </c>
      <c r="J1127" t="s">
        <v>52</v>
      </c>
      <c r="K1127">
        <v>2</v>
      </c>
      <c r="L1127" s="2">
        <v>400</v>
      </c>
      <c r="M1127">
        <v>10</v>
      </c>
      <c r="N1127" s="2">
        <v>800</v>
      </c>
      <c r="O1127" s="2">
        <v>80</v>
      </c>
      <c r="P1127" s="2">
        <v>720</v>
      </c>
      <c r="Q1127" s="2">
        <v>542.97</v>
      </c>
      <c r="R1127" s="2">
        <v>177.03</v>
      </c>
      <c r="S1127" t="s">
        <v>53</v>
      </c>
      <c r="T1127" t="s">
        <v>37</v>
      </c>
      <c r="U1127" t="s">
        <v>38</v>
      </c>
      <c r="V1127" t="s">
        <v>39</v>
      </c>
      <c r="W1127" t="s">
        <v>124</v>
      </c>
      <c r="X1127" t="s">
        <v>97</v>
      </c>
      <c r="Y1127" t="s">
        <v>56</v>
      </c>
      <c r="Z1127" t="s">
        <v>43</v>
      </c>
      <c r="AA1127" t="s">
        <v>44</v>
      </c>
      <c r="AB1127" t="s">
        <v>44</v>
      </c>
    </row>
    <row r="1128" spans="1:28" x14ac:dyDescent="0.25">
      <c r="A1128" t="s">
        <v>3109</v>
      </c>
      <c r="B1128" s="1">
        <v>45387</v>
      </c>
      <c r="C1128" t="s">
        <v>3110</v>
      </c>
      <c r="D1128" t="s">
        <v>3111</v>
      </c>
      <c r="E1128">
        <v>37</v>
      </c>
      <c r="F1128" t="s">
        <v>31</v>
      </c>
      <c r="G1128" t="s">
        <v>202</v>
      </c>
      <c r="H1128" t="s">
        <v>203</v>
      </c>
      <c r="I1128" t="s">
        <v>103</v>
      </c>
      <c r="J1128" t="s">
        <v>104</v>
      </c>
      <c r="K1128">
        <v>1</v>
      </c>
      <c r="L1128" s="2">
        <v>550</v>
      </c>
      <c r="M1128">
        <v>0</v>
      </c>
      <c r="N1128" s="2">
        <v>550</v>
      </c>
      <c r="O1128" s="2">
        <v>0</v>
      </c>
      <c r="P1128" s="2">
        <v>550</v>
      </c>
      <c r="Q1128" s="2">
        <v>378.77</v>
      </c>
      <c r="R1128" s="2">
        <v>171.23</v>
      </c>
      <c r="S1128" t="s">
        <v>64</v>
      </c>
      <c r="T1128" t="s">
        <v>163</v>
      </c>
      <c r="U1128" t="s">
        <v>164</v>
      </c>
      <c r="V1128" t="s">
        <v>39</v>
      </c>
      <c r="W1128" t="s">
        <v>124</v>
      </c>
      <c r="X1128" t="s">
        <v>97</v>
      </c>
      <c r="Y1128" t="s">
        <v>56</v>
      </c>
      <c r="Z1128" t="s">
        <v>43</v>
      </c>
      <c r="AA1128" t="s">
        <v>44</v>
      </c>
      <c r="AB1128" t="s">
        <v>44</v>
      </c>
    </row>
    <row r="1129" spans="1:28" x14ac:dyDescent="0.25">
      <c r="A1129" t="s">
        <v>3112</v>
      </c>
      <c r="B1129" s="1">
        <v>45388</v>
      </c>
      <c r="C1129" t="s">
        <v>3113</v>
      </c>
      <c r="D1129" t="s">
        <v>3114</v>
      </c>
      <c r="E1129">
        <v>28</v>
      </c>
      <c r="F1129" t="s">
        <v>48</v>
      </c>
      <c r="G1129" t="s">
        <v>352</v>
      </c>
      <c r="H1129" t="s">
        <v>353</v>
      </c>
      <c r="I1129" t="s">
        <v>103</v>
      </c>
      <c r="J1129" t="s">
        <v>104</v>
      </c>
      <c r="K1129">
        <v>3</v>
      </c>
      <c r="L1129" s="2">
        <v>850</v>
      </c>
      <c r="M1129">
        <v>20</v>
      </c>
      <c r="N1129" s="2">
        <v>2550</v>
      </c>
      <c r="O1129" s="2">
        <v>510</v>
      </c>
      <c r="P1129" s="2">
        <v>2040</v>
      </c>
      <c r="Q1129" s="2">
        <v>1558.38</v>
      </c>
      <c r="R1129" s="2">
        <v>481.62</v>
      </c>
      <c r="S1129" t="s">
        <v>53</v>
      </c>
      <c r="T1129" t="s">
        <v>222</v>
      </c>
      <c r="U1129" t="s">
        <v>38</v>
      </c>
      <c r="V1129" t="s">
        <v>39</v>
      </c>
      <c r="W1129" t="s">
        <v>137</v>
      </c>
      <c r="X1129" t="s">
        <v>67</v>
      </c>
      <c r="Y1129" t="s">
        <v>56</v>
      </c>
      <c r="Z1129" t="s">
        <v>223</v>
      </c>
      <c r="AA1129" t="s">
        <v>44</v>
      </c>
      <c r="AB1129" t="s">
        <v>44</v>
      </c>
    </row>
    <row r="1130" spans="1:28" x14ac:dyDescent="0.25">
      <c r="A1130" t="s">
        <v>3115</v>
      </c>
      <c r="B1130" s="1">
        <v>45388</v>
      </c>
      <c r="C1130" t="s">
        <v>3116</v>
      </c>
      <c r="D1130" t="s">
        <v>3117</v>
      </c>
      <c r="E1130">
        <v>35</v>
      </c>
      <c r="F1130" t="s">
        <v>31</v>
      </c>
      <c r="G1130" t="s">
        <v>81</v>
      </c>
      <c r="H1130" t="s">
        <v>82</v>
      </c>
      <c r="I1130" t="s">
        <v>51</v>
      </c>
      <c r="J1130" t="s">
        <v>52</v>
      </c>
      <c r="K1130">
        <v>1</v>
      </c>
      <c r="L1130" s="2">
        <v>600</v>
      </c>
      <c r="M1130">
        <v>25</v>
      </c>
      <c r="N1130" s="2">
        <v>600</v>
      </c>
      <c r="O1130" s="2">
        <v>150</v>
      </c>
      <c r="P1130" s="2">
        <v>450</v>
      </c>
      <c r="Q1130" s="2">
        <v>366.92</v>
      </c>
      <c r="R1130" s="2">
        <v>83.08</v>
      </c>
      <c r="S1130" t="s">
        <v>53</v>
      </c>
      <c r="T1130" t="s">
        <v>37</v>
      </c>
      <c r="U1130" t="s">
        <v>38</v>
      </c>
      <c r="V1130" t="s">
        <v>39</v>
      </c>
      <c r="W1130" t="s">
        <v>83</v>
      </c>
      <c r="X1130" t="s">
        <v>97</v>
      </c>
      <c r="Y1130" t="s">
        <v>42</v>
      </c>
      <c r="Z1130" t="s">
        <v>43</v>
      </c>
      <c r="AA1130" t="s">
        <v>44</v>
      </c>
      <c r="AB1130" t="s">
        <v>44</v>
      </c>
    </row>
    <row r="1131" spans="1:28" x14ac:dyDescent="0.25">
      <c r="A1131" t="s">
        <v>3118</v>
      </c>
      <c r="B1131" s="1">
        <v>45388</v>
      </c>
      <c r="C1131" t="s">
        <v>3119</v>
      </c>
      <c r="D1131" t="s">
        <v>3120</v>
      </c>
      <c r="E1131">
        <v>42</v>
      </c>
      <c r="F1131" t="s">
        <v>48</v>
      </c>
      <c r="G1131" t="s">
        <v>112</v>
      </c>
      <c r="H1131" t="s">
        <v>113</v>
      </c>
      <c r="I1131" t="s">
        <v>103</v>
      </c>
      <c r="J1131" t="s">
        <v>104</v>
      </c>
      <c r="K1131">
        <v>4</v>
      </c>
      <c r="L1131" s="2">
        <v>650</v>
      </c>
      <c r="M1131">
        <v>5</v>
      </c>
      <c r="N1131" s="2">
        <v>2600</v>
      </c>
      <c r="O1131" s="2">
        <v>130</v>
      </c>
      <c r="P1131" s="2">
        <v>2470</v>
      </c>
      <c r="Q1131" s="2">
        <v>1780.83</v>
      </c>
      <c r="R1131" s="2">
        <v>689.17</v>
      </c>
      <c r="S1131" t="s">
        <v>53</v>
      </c>
      <c r="T1131" t="s">
        <v>178</v>
      </c>
      <c r="U1131" t="s">
        <v>154</v>
      </c>
      <c r="V1131" t="s">
        <v>39</v>
      </c>
      <c r="W1131" t="s">
        <v>137</v>
      </c>
      <c r="X1131" t="s">
        <v>97</v>
      </c>
      <c r="Y1131" t="s">
        <v>56</v>
      </c>
      <c r="Z1131" t="s">
        <v>43</v>
      </c>
      <c r="AA1131" t="s">
        <v>44</v>
      </c>
      <c r="AB1131" t="s">
        <v>44</v>
      </c>
    </row>
    <row r="1132" spans="1:28" x14ac:dyDescent="0.25">
      <c r="A1132" t="s">
        <v>3121</v>
      </c>
      <c r="B1132" s="1">
        <v>45388</v>
      </c>
      <c r="C1132" t="s">
        <v>3122</v>
      </c>
      <c r="D1132" t="s">
        <v>3123</v>
      </c>
      <c r="E1132">
        <v>18</v>
      </c>
      <c r="F1132" t="s">
        <v>48</v>
      </c>
      <c r="G1132" t="s">
        <v>436</v>
      </c>
      <c r="H1132" t="s">
        <v>437</v>
      </c>
      <c r="I1132" t="s">
        <v>74</v>
      </c>
      <c r="J1132" t="s">
        <v>190</v>
      </c>
      <c r="K1132">
        <v>3</v>
      </c>
      <c r="L1132" s="2">
        <v>1800</v>
      </c>
      <c r="M1132">
        <v>10</v>
      </c>
      <c r="N1132" s="2">
        <v>5400</v>
      </c>
      <c r="O1132" s="2">
        <v>540</v>
      </c>
      <c r="P1132" s="2">
        <v>4860</v>
      </c>
      <c r="Q1132" s="2">
        <v>3392.06</v>
      </c>
      <c r="R1132" s="2">
        <v>1467.94</v>
      </c>
      <c r="S1132" t="s">
        <v>53</v>
      </c>
      <c r="T1132" t="s">
        <v>275</v>
      </c>
      <c r="U1132" t="s">
        <v>123</v>
      </c>
      <c r="V1132" t="s">
        <v>39</v>
      </c>
      <c r="W1132" t="s">
        <v>92</v>
      </c>
      <c r="X1132" t="s">
        <v>41</v>
      </c>
      <c r="Y1132" t="s">
        <v>42</v>
      </c>
      <c r="Z1132" t="s">
        <v>43</v>
      </c>
      <c r="AA1132" t="s">
        <v>68</v>
      </c>
      <c r="AB1132" t="s">
        <v>44</v>
      </c>
    </row>
    <row r="1133" spans="1:28" x14ac:dyDescent="0.25">
      <c r="A1133" t="s">
        <v>3124</v>
      </c>
      <c r="B1133" s="1">
        <v>45388</v>
      </c>
      <c r="C1133" t="s">
        <v>2184</v>
      </c>
      <c r="D1133" t="s">
        <v>2185</v>
      </c>
      <c r="E1133">
        <v>27</v>
      </c>
      <c r="F1133" t="s">
        <v>111</v>
      </c>
      <c r="G1133" t="s">
        <v>387</v>
      </c>
      <c r="H1133" t="s">
        <v>388</v>
      </c>
      <c r="I1133" t="s">
        <v>74</v>
      </c>
      <c r="J1133" t="s">
        <v>75</v>
      </c>
      <c r="K1133">
        <v>1</v>
      </c>
      <c r="L1133" s="2">
        <v>3200</v>
      </c>
      <c r="M1133">
        <v>25</v>
      </c>
      <c r="N1133" s="2">
        <v>3200</v>
      </c>
      <c r="O1133" s="2">
        <v>800</v>
      </c>
      <c r="P1133" s="2">
        <v>2400</v>
      </c>
      <c r="Q1133" s="2">
        <v>1334.45</v>
      </c>
      <c r="R1133" s="2">
        <v>1065.55</v>
      </c>
      <c r="S1133" t="s">
        <v>53</v>
      </c>
      <c r="T1133" t="s">
        <v>578</v>
      </c>
      <c r="U1133" t="s">
        <v>579</v>
      </c>
      <c r="V1133" t="s">
        <v>39</v>
      </c>
      <c r="W1133" t="s">
        <v>40</v>
      </c>
      <c r="X1133" t="s">
        <v>97</v>
      </c>
      <c r="Y1133" t="s">
        <v>56</v>
      </c>
      <c r="Z1133" t="s">
        <v>144</v>
      </c>
      <c r="AA1133" t="s">
        <v>44</v>
      </c>
      <c r="AB1133" t="s">
        <v>68</v>
      </c>
    </row>
    <row r="1134" spans="1:28" x14ac:dyDescent="0.25">
      <c r="A1134" t="s">
        <v>3125</v>
      </c>
      <c r="B1134" s="1">
        <v>45388</v>
      </c>
      <c r="C1134" t="s">
        <v>3126</v>
      </c>
      <c r="D1134" t="s">
        <v>3127</v>
      </c>
      <c r="E1134">
        <v>40</v>
      </c>
      <c r="F1134" t="s">
        <v>111</v>
      </c>
      <c r="G1134" t="s">
        <v>119</v>
      </c>
      <c r="H1134" t="s">
        <v>120</v>
      </c>
      <c r="I1134" t="s">
        <v>62</v>
      </c>
      <c r="J1134" t="s">
        <v>121</v>
      </c>
      <c r="K1134">
        <v>2</v>
      </c>
      <c r="L1134" s="2">
        <v>4800</v>
      </c>
      <c r="M1134">
        <v>25</v>
      </c>
      <c r="N1134" s="2">
        <v>9600</v>
      </c>
      <c r="O1134" s="2">
        <v>2400</v>
      </c>
      <c r="P1134" s="2">
        <v>7200</v>
      </c>
      <c r="Q1134" s="2">
        <v>4648.4399999999996</v>
      </c>
      <c r="R1134" s="2">
        <v>2551.56</v>
      </c>
      <c r="S1134" t="s">
        <v>64</v>
      </c>
      <c r="T1134" t="s">
        <v>178</v>
      </c>
      <c r="U1134" t="s">
        <v>154</v>
      </c>
      <c r="V1134" t="s">
        <v>39</v>
      </c>
      <c r="W1134" t="s">
        <v>92</v>
      </c>
      <c r="X1134" t="s">
        <v>97</v>
      </c>
      <c r="Y1134" t="s">
        <v>56</v>
      </c>
      <c r="Z1134" t="s">
        <v>43</v>
      </c>
      <c r="AA1134" t="s">
        <v>44</v>
      </c>
      <c r="AB1134" t="s">
        <v>44</v>
      </c>
    </row>
    <row r="1135" spans="1:28" x14ac:dyDescent="0.25">
      <c r="A1135" t="s">
        <v>3128</v>
      </c>
      <c r="B1135" s="1">
        <v>45388</v>
      </c>
      <c r="C1135" t="s">
        <v>1029</v>
      </c>
      <c r="D1135" t="s">
        <v>1030</v>
      </c>
      <c r="E1135">
        <v>23</v>
      </c>
      <c r="F1135" t="s">
        <v>31</v>
      </c>
      <c r="G1135" t="s">
        <v>436</v>
      </c>
      <c r="H1135" t="s">
        <v>437</v>
      </c>
      <c r="I1135" t="s">
        <v>74</v>
      </c>
      <c r="J1135" t="s">
        <v>190</v>
      </c>
      <c r="K1135">
        <v>2</v>
      </c>
      <c r="L1135" s="2">
        <v>1800</v>
      </c>
      <c r="M1135">
        <v>0</v>
      </c>
      <c r="N1135" s="2">
        <v>3600</v>
      </c>
      <c r="O1135" s="2">
        <v>0</v>
      </c>
      <c r="P1135" s="2">
        <v>3600</v>
      </c>
      <c r="Q1135" s="2">
        <v>2123.38</v>
      </c>
      <c r="R1135" s="2">
        <v>1476.62</v>
      </c>
      <c r="S1135" t="s">
        <v>36</v>
      </c>
      <c r="T1135" t="s">
        <v>105</v>
      </c>
      <c r="U1135" t="s">
        <v>106</v>
      </c>
      <c r="V1135" t="s">
        <v>39</v>
      </c>
      <c r="W1135" t="s">
        <v>83</v>
      </c>
      <c r="X1135" t="s">
        <v>41</v>
      </c>
      <c r="Y1135" t="s">
        <v>56</v>
      </c>
      <c r="Z1135" t="s">
        <v>43</v>
      </c>
      <c r="AA1135" t="s">
        <v>44</v>
      </c>
      <c r="AB1135" t="s">
        <v>44</v>
      </c>
    </row>
    <row r="1136" spans="1:28" x14ac:dyDescent="0.25">
      <c r="A1136" t="s">
        <v>3129</v>
      </c>
      <c r="B1136" s="1">
        <v>45388</v>
      </c>
      <c r="C1136" t="s">
        <v>3130</v>
      </c>
      <c r="D1136" t="s">
        <v>3131</v>
      </c>
      <c r="E1136">
        <v>32</v>
      </c>
      <c r="F1136" t="s">
        <v>48</v>
      </c>
      <c r="G1136" t="s">
        <v>158</v>
      </c>
      <c r="H1136" t="s">
        <v>159</v>
      </c>
      <c r="I1136" t="s">
        <v>51</v>
      </c>
      <c r="J1136" t="s">
        <v>52</v>
      </c>
      <c r="K1136">
        <v>3</v>
      </c>
      <c r="L1136" s="2">
        <v>650</v>
      </c>
      <c r="M1136">
        <v>10</v>
      </c>
      <c r="N1136" s="2">
        <v>1950</v>
      </c>
      <c r="O1136" s="2">
        <v>195</v>
      </c>
      <c r="P1136" s="2">
        <v>1755</v>
      </c>
      <c r="Q1136" s="2">
        <v>1390.22</v>
      </c>
      <c r="R1136" s="2">
        <v>364.78</v>
      </c>
      <c r="S1136" t="s">
        <v>36</v>
      </c>
      <c r="T1136" t="s">
        <v>398</v>
      </c>
      <c r="U1136" t="s">
        <v>399</v>
      </c>
      <c r="V1136" t="s">
        <v>39</v>
      </c>
      <c r="W1136" t="s">
        <v>137</v>
      </c>
      <c r="X1136" t="s">
        <v>97</v>
      </c>
      <c r="Y1136" t="s">
        <v>42</v>
      </c>
      <c r="Z1136" t="s">
        <v>43</v>
      </c>
      <c r="AA1136" t="s">
        <v>44</v>
      </c>
      <c r="AB1136" t="s">
        <v>44</v>
      </c>
    </row>
    <row r="1137" spans="1:28" x14ac:dyDescent="0.25">
      <c r="A1137" t="s">
        <v>3132</v>
      </c>
      <c r="B1137" s="1">
        <v>45388</v>
      </c>
      <c r="C1137" t="s">
        <v>3133</v>
      </c>
      <c r="D1137" t="s">
        <v>3134</v>
      </c>
      <c r="E1137">
        <v>50</v>
      </c>
      <c r="F1137" t="s">
        <v>48</v>
      </c>
      <c r="G1137" t="s">
        <v>81</v>
      </c>
      <c r="H1137" t="s">
        <v>82</v>
      </c>
      <c r="I1137" t="s">
        <v>51</v>
      </c>
      <c r="J1137" t="s">
        <v>52</v>
      </c>
      <c r="K1137">
        <v>3</v>
      </c>
      <c r="L1137" s="2">
        <v>600</v>
      </c>
      <c r="M1137">
        <v>0</v>
      </c>
      <c r="N1137" s="2">
        <v>1800</v>
      </c>
      <c r="O1137" s="2">
        <v>0</v>
      </c>
      <c r="P1137" s="2">
        <v>1800</v>
      </c>
      <c r="Q1137" s="2">
        <v>1361.18</v>
      </c>
      <c r="R1137" s="2">
        <v>438.82</v>
      </c>
      <c r="S1137" t="s">
        <v>53</v>
      </c>
      <c r="T1137" t="s">
        <v>54</v>
      </c>
      <c r="U1137" t="s">
        <v>55</v>
      </c>
      <c r="V1137" t="s">
        <v>39</v>
      </c>
      <c r="W1137" t="s">
        <v>92</v>
      </c>
      <c r="X1137" t="s">
        <v>41</v>
      </c>
      <c r="Y1137" t="s">
        <v>42</v>
      </c>
      <c r="Z1137" t="s">
        <v>43</v>
      </c>
      <c r="AA1137" t="s">
        <v>44</v>
      </c>
      <c r="AB1137" t="s">
        <v>44</v>
      </c>
    </row>
    <row r="1138" spans="1:28" x14ac:dyDescent="0.25">
      <c r="A1138" t="s">
        <v>3135</v>
      </c>
      <c r="B1138" s="1">
        <v>45388</v>
      </c>
      <c r="C1138" t="s">
        <v>3136</v>
      </c>
      <c r="D1138" t="s">
        <v>3137</v>
      </c>
      <c r="E1138">
        <v>43</v>
      </c>
      <c r="F1138" t="s">
        <v>111</v>
      </c>
      <c r="G1138" t="s">
        <v>436</v>
      </c>
      <c r="H1138" t="s">
        <v>437</v>
      </c>
      <c r="I1138" t="s">
        <v>74</v>
      </c>
      <c r="J1138" t="s">
        <v>190</v>
      </c>
      <c r="K1138">
        <v>2</v>
      </c>
      <c r="L1138" s="2">
        <v>1800</v>
      </c>
      <c r="M1138">
        <v>20</v>
      </c>
      <c r="N1138" s="2">
        <v>3600</v>
      </c>
      <c r="O1138" s="2">
        <v>720</v>
      </c>
      <c r="P1138" s="2">
        <v>2880</v>
      </c>
      <c r="Q1138" s="2">
        <v>2073.5500000000002</v>
      </c>
      <c r="R1138" s="2">
        <v>806.45</v>
      </c>
      <c r="S1138" t="s">
        <v>53</v>
      </c>
      <c r="T1138" t="s">
        <v>263</v>
      </c>
      <c r="U1138" t="s">
        <v>91</v>
      </c>
      <c r="V1138" t="s">
        <v>39</v>
      </c>
      <c r="W1138" t="s">
        <v>137</v>
      </c>
      <c r="X1138" t="s">
        <v>67</v>
      </c>
      <c r="Y1138" t="s">
        <v>56</v>
      </c>
      <c r="Z1138" t="s">
        <v>43</v>
      </c>
      <c r="AA1138" t="s">
        <v>44</v>
      </c>
      <c r="AB1138" t="s">
        <v>44</v>
      </c>
    </row>
    <row r="1139" spans="1:28" x14ac:dyDescent="0.25">
      <c r="A1139" t="s">
        <v>3138</v>
      </c>
      <c r="B1139" s="1">
        <v>45388</v>
      </c>
      <c r="C1139" t="s">
        <v>1491</v>
      </c>
      <c r="D1139" t="s">
        <v>1492</v>
      </c>
      <c r="E1139">
        <v>18</v>
      </c>
      <c r="F1139" t="s">
        <v>48</v>
      </c>
      <c r="G1139" t="s">
        <v>141</v>
      </c>
      <c r="H1139" t="s">
        <v>142</v>
      </c>
      <c r="I1139" t="s">
        <v>74</v>
      </c>
      <c r="J1139" t="s">
        <v>143</v>
      </c>
      <c r="K1139">
        <v>3</v>
      </c>
      <c r="L1139" s="2">
        <v>900</v>
      </c>
      <c r="M1139">
        <v>5</v>
      </c>
      <c r="N1139" s="2">
        <v>2700</v>
      </c>
      <c r="O1139" s="2">
        <v>135</v>
      </c>
      <c r="P1139" s="2">
        <v>2565</v>
      </c>
      <c r="Q1139" s="2">
        <v>1914.69</v>
      </c>
      <c r="R1139" s="2">
        <v>650.30999999999995</v>
      </c>
      <c r="S1139" t="s">
        <v>64</v>
      </c>
      <c r="T1139" t="s">
        <v>105</v>
      </c>
      <c r="U1139" t="s">
        <v>106</v>
      </c>
      <c r="V1139" t="s">
        <v>39</v>
      </c>
      <c r="W1139" t="s">
        <v>124</v>
      </c>
      <c r="X1139" t="s">
        <v>97</v>
      </c>
      <c r="Y1139" t="s">
        <v>56</v>
      </c>
      <c r="Z1139" t="s">
        <v>43</v>
      </c>
      <c r="AA1139" t="s">
        <v>44</v>
      </c>
      <c r="AB1139" t="s">
        <v>44</v>
      </c>
    </row>
    <row r="1140" spans="1:28" x14ac:dyDescent="0.25">
      <c r="A1140" t="s">
        <v>3139</v>
      </c>
      <c r="B1140" s="1">
        <v>45388</v>
      </c>
      <c r="C1140" t="s">
        <v>3140</v>
      </c>
      <c r="D1140" t="s">
        <v>3141</v>
      </c>
      <c r="E1140">
        <v>35</v>
      </c>
      <c r="F1140" t="s">
        <v>31</v>
      </c>
      <c r="G1140" t="s">
        <v>285</v>
      </c>
      <c r="H1140" t="s">
        <v>286</v>
      </c>
      <c r="I1140" t="s">
        <v>34</v>
      </c>
      <c r="J1140" t="s">
        <v>121</v>
      </c>
      <c r="K1140">
        <v>4</v>
      </c>
      <c r="L1140" s="2">
        <v>3200</v>
      </c>
      <c r="M1140">
        <v>25</v>
      </c>
      <c r="N1140" s="2">
        <v>12800</v>
      </c>
      <c r="O1140" s="2">
        <v>3200</v>
      </c>
      <c r="P1140" s="2">
        <v>9600</v>
      </c>
      <c r="Q1140" s="2">
        <v>6243.1</v>
      </c>
      <c r="R1140" s="2">
        <v>3356.9</v>
      </c>
      <c r="S1140" t="s">
        <v>53</v>
      </c>
      <c r="T1140" t="s">
        <v>398</v>
      </c>
      <c r="U1140" t="s">
        <v>399</v>
      </c>
      <c r="V1140" t="s">
        <v>39</v>
      </c>
      <c r="W1140" t="s">
        <v>137</v>
      </c>
      <c r="X1140" t="s">
        <v>67</v>
      </c>
      <c r="Y1140" t="s">
        <v>42</v>
      </c>
      <c r="Z1140" t="s">
        <v>43</v>
      </c>
      <c r="AA1140" t="s">
        <v>44</v>
      </c>
      <c r="AB1140" t="s">
        <v>44</v>
      </c>
    </row>
    <row r="1141" spans="1:28" x14ac:dyDescent="0.25">
      <c r="A1141" t="s">
        <v>3142</v>
      </c>
      <c r="B1141" s="1">
        <v>45388</v>
      </c>
      <c r="C1141" t="s">
        <v>3143</v>
      </c>
      <c r="D1141" t="s">
        <v>3144</v>
      </c>
      <c r="E1141">
        <v>40</v>
      </c>
      <c r="F1141" t="s">
        <v>48</v>
      </c>
      <c r="G1141" t="s">
        <v>197</v>
      </c>
      <c r="H1141" t="s">
        <v>198</v>
      </c>
      <c r="I1141" t="s">
        <v>74</v>
      </c>
      <c r="J1141" t="s">
        <v>75</v>
      </c>
      <c r="K1141">
        <v>3</v>
      </c>
      <c r="L1141" s="2">
        <v>2600</v>
      </c>
      <c r="M1141">
        <v>15</v>
      </c>
      <c r="N1141" s="2">
        <v>7800</v>
      </c>
      <c r="O1141" s="2">
        <v>1170</v>
      </c>
      <c r="P1141" s="2">
        <v>6630</v>
      </c>
      <c r="Q1141" s="2">
        <v>5242.03</v>
      </c>
      <c r="R1141" s="2">
        <v>1387.97</v>
      </c>
      <c r="S1141" t="s">
        <v>53</v>
      </c>
      <c r="T1141" t="s">
        <v>275</v>
      </c>
      <c r="U1141" t="s">
        <v>123</v>
      </c>
      <c r="V1141" t="s">
        <v>39</v>
      </c>
      <c r="W1141" t="s">
        <v>40</v>
      </c>
      <c r="X1141" t="s">
        <v>97</v>
      </c>
      <c r="Y1141" t="s">
        <v>56</v>
      </c>
      <c r="Z1141" t="s">
        <v>508</v>
      </c>
      <c r="AA1141" t="s">
        <v>44</v>
      </c>
      <c r="AB1141" t="s">
        <v>44</v>
      </c>
    </row>
    <row r="1142" spans="1:28" x14ac:dyDescent="0.25">
      <c r="A1142" t="s">
        <v>3145</v>
      </c>
      <c r="B1142" s="1">
        <v>45388</v>
      </c>
      <c r="C1142" t="s">
        <v>1195</v>
      </c>
      <c r="D1142" t="s">
        <v>1196</v>
      </c>
      <c r="E1142">
        <v>56</v>
      </c>
      <c r="F1142" t="s">
        <v>31</v>
      </c>
      <c r="G1142" t="s">
        <v>436</v>
      </c>
      <c r="H1142" t="s">
        <v>437</v>
      </c>
      <c r="I1142" t="s">
        <v>74</v>
      </c>
      <c r="J1142" t="s">
        <v>190</v>
      </c>
      <c r="K1142">
        <v>2</v>
      </c>
      <c r="L1142" s="2">
        <v>1800</v>
      </c>
      <c r="M1142">
        <v>30</v>
      </c>
      <c r="N1142" s="2">
        <v>3600</v>
      </c>
      <c r="O1142" s="2">
        <v>1080</v>
      </c>
      <c r="P1142" s="2">
        <v>2520</v>
      </c>
      <c r="Q1142" s="2">
        <v>1641.42</v>
      </c>
      <c r="R1142" s="2">
        <v>878.58</v>
      </c>
      <c r="S1142" t="s">
        <v>53</v>
      </c>
      <c r="T1142" t="s">
        <v>163</v>
      </c>
      <c r="U1142" t="s">
        <v>164</v>
      </c>
      <c r="V1142" t="s">
        <v>39</v>
      </c>
      <c r="W1142" t="s">
        <v>124</v>
      </c>
      <c r="X1142" t="s">
        <v>97</v>
      </c>
      <c r="Y1142" t="s">
        <v>42</v>
      </c>
      <c r="Z1142" t="s">
        <v>43</v>
      </c>
      <c r="AA1142" t="s">
        <v>44</v>
      </c>
      <c r="AB1142" t="s">
        <v>44</v>
      </c>
    </row>
    <row r="1143" spans="1:28" x14ac:dyDescent="0.25">
      <c r="A1143" t="s">
        <v>3146</v>
      </c>
      <c r="B1143" s="1">
        <v>45388</v>
      </c>
      <c r="C1143" t="s">
        <v>3147</v>
      </c>
      <c r="D1143" t="s">
        <v>3148</v>
      </c>
      <c r="E1143">
        <v>35</v>
      </c>
      <c r="F1143" t="s">
        <v>48</v>
      </c>
      <c r="G1143" t="s">
        <v>88</v>
      </c>
      <c r="H1143" t="s">
        <v>89</v>
      </c>
      <c r="I1143" t="s">
        <v>62</v>
      </c>
      <c r="J1143" t="s">
        <v>63</v>
      </c>
      <c r="K1143">
        <v>2</v>
      </c>
      <c r="L1143" s="2">
        <v>4200</v>
      </c>
      <c r="M1143">
        <v>10</v>
      </c>
      <c r="N1143" s="2">
        <v>8400</v>
      </c>
      <c r="O1143" s="2">
        <v>840</v>
      </c>
      <c r="P1143" s="2">
        <v>7560</v>
      </c>
      <c r="Q1143" s="2">
        <v>4747.55</v>
      </c>
      <c r="R1143" s="2">
        <v>2812.45</v>
      </c>
      <c r="S1143" t="s">
        <v>53</v>
      </c>
      <c r="T1143" t="s">
        <v>275</v>
      </c>
      <c r="U1143" t="s">
        <v>123</v>
      </c>
      <c r="V1143" t="s">
        <v>39</v>
      </c>
      <c r="W1143" t="s">
        <v>40</v>
      </c>
      <c r="X1143" t="s">
        <v>97</v>
      </c>
      <c r="Y1143" t="s">
        <v>42</v>
      </c>
      <c r="Z1143" t="s">
        <v>43</v>
      </c>
      <c r="AA1143" t="s">
        <v>44</v>
      </c>
      <c r="AB1143" t="s">
        <v>44</v>
      </c>
    </row>
    <row r="1144" spans="1:28" x14ac:dyDescent="0.25">
      <c r="A1144" t="s">
        <v>3149</v>
      </c>
      <c r="B1144" s="1">
        <v>45388</v>
      </c>
      <c r="C1144" t="s">
        <v>1081</v>
      </c>
      <c r="D1144" t="s">
        <v>1082</v>
      </c>
      <c r="E1144">
        <v>47</v>
      </c>
      <c r="F1144" t="s">
        <v>31</v>
      </c>
      <c r="G1144" t="s">
        <v>352</v>
      </c>
      <c r="H1144" t="s">
        <v>353</v>
      </c>
      <c r="I1144" t="s">
        <v>103</v>
      </c>
      <c r="J1144" t="s">
        <v>104</v>
      </c>
      <c r="K1144">
        <v>1</v>
      </c>
      <c r="L1144" s="2">
        <v>850</v>
      </c>
      <c r="M1144">
        <v>20</v>
      </c>
      <c r="N1144" s="2">
        <v>850</v>
      </c>
      <c r="O1144" s="2">
        <v>170</v>
      </c>
      <c r="P1144" s="2">
        <v>680</v>
      </c>
      <c r="Q1144" s="2">
        <v>552.19000000000005</v>
      </c>
      <c r="R1144" s="2">
        <v>127.81</v>
      </c>
      <c r="S1144" t="s">
        <v>64</v>
      </c>
      <c r="T1144" t="s">
        <v>114</v>
      </c>
      <c r="U1144" t="s">
        <v>115</v>
      </c>
      <c r="V1144" t="s">
        <v>39</v>
      </c>
      <c r="W1144" t="s">
        <v>40</v>
      </c>
      <c r="X1144" t="s">
        <v>97</v>
      </c>
      <c r="Y1144" t="s">
        <v>56</v>
      </c>
      <c r="Z1144" t="s">
        <v>144</v>
      </c>
      <c r="AA1144" t="s">
        <v>44</v>
      </c>
      <c r="AB1144" t="s">
        <v>44</v>
      </c>
    </row>
    <row r="1145" spans="1:28" x14ac:dyDescent="0.25">
      <c r="A1145" t="s">
        <v>3150</v>
      </c>
      <c r="B1145" s="1">
        <v>45389</v>
      </c>
      <c r="C1145" t="s">
        <v>3151</v>
      </c>
      <c r="D1145" t="s">
        <v>3152</v>
      </c>
      <c r="E1145">
        <v>36</v>
      </c>
      <c r="F1145" t="s">
        <v>48</v>
      </c>
      <c r="G1145" t="s">
        <v>112</v>
      </c>
      <c r="H1145" t="s">
        <v>113</v>
      </c>
      <c r="I1145" t="s">
        <v>103</v>
      </c>
      <c r="J1145" t="s">
        <v>104</v>
      </c>
      <c r="K1145">
        <v>4</v>
      </c>
      <c r="L1145" s="2">
        <v>650</v>
      </c>
      <c r="M1145">
        <v>0</v>
      </c>
      <c r="N1145" s="2">
        <v>2600</v>
      </c>
      <c r="O1145" s="2">
        <v>0</v>
      </c>
      <c r="P1145" s="2">
        <v>2600</v>
      </c>
      <c r="Q1145" s="2">
        <v>1731.27</v>
      </c>
      <c r="R1145" s="2">
        <v>868.73</v>
      </c>
      <c r="S1145" t="s">
        <v>53</v>
      </c>
      <c r="T1145" t="s">
        <v>398</v>
      </c>
      <c r="U1145" t="s">
        <v>399</v>
      </c>
      <c r="V1145" t="s">
        <v>39</v>
      </c>
      <c r="W1145" t="s">
        <v>124</v>
      </c>
      <c r="X1145" t="s">
        <v>97</v>
      </c>
      <c r="Y1145" t="s">
        <v>56</v>
      </c>
      <c r="Z1145" t="s">
        <v>223</v>
      </c>
      <c r="AA1145" t="s">
        <v>44</v>
      </c>
      <c r="AB1145" t="s">
        <v>44</v>
      </c>
    </row>
    <row r="1146" spans="1:28" x14ac:dyDescent="0.25">
      <c r="A1146" t="s">
        <v>3153</v>
      </c>
      <c r="B1146" s="1">
        <v>45389</v>
      </c>
      <c r="C1146" t="s">
        <v>2817</v>
      </c>
      <c r="D1146" t="s">
        <v>2818</v>
      </c>
      <c r="E1146">
        <v>44</v>
      </c>
      <c r="F1146" t="s">
        <v>31</v>
      </c>
      <c r="G1146" t="s">
        <v>134</v>
      </c>
      <c r="H1146" t="s">
        <v>135</v>
      </c>
      <c r="I1146" t="s">
        <v>62</v>
      </c>
      <c r="J1146" t="s">
        <v>130</v>
      </c>
      <c r="K1146">
        <v>4</v>
      </c>
      <c r="L1146" s="2">
        <v>8500</v>
      </c>
      <c r="M1146">
        <v>5</v>
      </c>
      <c r="N1146" s="2">
        <v>34000</v>
      </c>
      <c r="O1146" s="2">
        <v>1700</v>
      </c>
      <c r="P1146" s="2">
        <v>32300</v>
      </c>
      <c r="Q1146" s="2">
        <v>20667.689999999999</v>
      </c>
      <c r="R1146" s="2">
        <v>11632.31</v>
      </c>
      <c r="S1146" t="s">
        <v>53</v>
      </c>
      <c r="T1146" t="s">
        <v>407</v>
      </c>
      <c r="U1146" t="s">
        <v>408</v>
      </c>
      <c r="V1146" t="s">
        <v>39</v>
      </c>
      <c r="W1146" t="s">
        <v>66</v>
      </c>
      <c r="X1146" t="s">
        <v>41</v>
      </c>
      <c r="Y1146" t="s">
        <v>56</v>
      </c>
      <c r="Z1146" t="s">
        <v>43</v>
      </c>
      <c r="AA1146" t="s">
        <v>44</v>
      </c>
      <c r="AB1146" t="s">
        <v>44</v>
      </c>
    </row>
    <row r="1147" spans="1:28" x14ac:dyDescent="0.25">
      <c r="A1147" t="s">
        <v>3154</v>
      </c>
      <c r="B1147" s="1">
        <v>45389</v>
      </c>
      <c r="C1147" t="s">
        <v>3155</v>
      </c>
      <c r="D1147" t="s">
        <v>3156</v>
      </c>
      <c r="E1147">
        <v>38</v>
      </c>
      <c r="F1147" t="s">
        <v>31</v>
      </c>
      <c r="G1147" t="s">
        <v>112</v>
      </c>
      <c r="H1147" t="s">
        <v>113</v>
      </c>
      <c r="I1147" t="s">
        <v>103</v>
      </c>
      <c r="J1147" t="s">
        <v>104</v>
      </c>
      <c r="K1147">
        <v>1</v>
      </c>
      <c r="L1147" s="2">
        <v>650</v>
      </c>
      <c r="M1147">
        <v>15</v>
      </c>
      <c r="N1147" s="2">
        <v>650</v>
      </c>
      <c r="O1147" s="2">
        <v>97.5</v>
      </c>
      <c r="P1147" s="2">
        <v>552.5</v>
      </c>
      <c r="Q1147" s="2">
        <v>427.41</v>
      </c>
      <c r="R1147" s="2">
        <v>125.09</v>
      </c>
      <c r="S1147" t="s">
        <v>36</v>
      </c>
      <c r="T1147" t="s">
        <v>578</v>
      </c>
      <c r="U1147" t="s">
        <v>579</v>
      </c>
      <c r="V1147" t="s">
        <v>39</v>
      </c>
      <c r="W1147" t="s">
        <v>137</v>
      </c>
      <c r="X1147" t="s">
        <v>97</v>
      </c>
      <c r="Y1147" t="s">
        <v>56</v>
      </c>
      <c r="Z1147" t="s">
        <v>43</v>
      </c>
      <c r="AA1147" t="s">
        <v>44</v>
      </c>
      <c r="AB1147" t="s">
        <v>44</v>
      </c>
    </row>
    <row r="1148" spans="1:28" x14ac:dyDescent="0.25">
      <c r="A1148" t="s">
        <v>3157</v>
      </c>
      <c r="B1148" s="1">
        <v>45389</v>
      </c>
      <c r="C1148" t="s">
        <v>3158</v>
      </c>
      <c r="D1148" t="s">
        <v>3159</v>
      </c>
      <c r="E1148">
        <v>58</v>
      </c>
      <c r="F1148" t="s">
        <v>48</v>
      </c>
      <c r="G1148" t="s">
        <v>238</v>
      </c>
      <c r="H1148" t="s">
        <v>239</v>
      </c>
      <c r="I1148" t="s">
        <v>62</v>
      </c>
      <c r="J1148" t="s">
        <v>63</v>
      </c>
      <c r="K1148">
        <v>1</v>
      </c>
      <c r="L1148" s="2">
        <v>6500</v>
      </c>
      <c r="M1148">
        <v>5</v>
      </c>
      <c r="N1148" s="2">
        <v>6500</v>
      </c>
      <c r="O1148" s="2">
        <v>325</v>
      </c>
      <c r="P1148" s="2">
        <v>6175</v>
      </c>
      <c r="Q1148" s="2">
        <v>5059.3599999999997</v>
      </c>
      <c r="R1148" s="2">
        <v>1115.6400000000001</v>
      </c>
      <c r="S1148" t="s">
        <v>53</v>
      </c>
      <c r="T1148" t="s">
        <v>407</v>
      </c>
      <c r="U1148" t="s">
        <v>408</v>
      </c>
      <c r="V1148" t="s">
        <v>39</v>
      </c>
      <c r="W1148" t="s">
        <v>137</v>
      </c>
      <c r="X1148" t="s">
        <v>97</v>
      </c>
      <c r="Y1148" t="s">
        <v>56</v>
      </c>
      <c r="Z1148" t="s">
        <v>43</v>
      </c>
      <c r="AA1148" t="s">
        <v>44</v>
      </c>
      <c r="AB1148" t="s">
        <v>44</v>
      </c>
    </row>
    <row r="1149" spans="1:28" x14ac:dyDescent="0.25">
      <c r="A1149" t="s">
        <v>3160</v>
      </c>
      <c r="B1149" s="1">
        <v>45389</v>
      </c>
      <c r="C1149" t="s">
        <v>2104</v>
      </c>
      <c r="D1149" t="s">
        <v>2105</v>
      </c>
      <c r="E1149">
        <v>19</v>
      </c>
      <c r="F1149" t="s">
        <v>111</v>
      </c>
      <c r="G1149" t="s">
        <v>352</v>
      </c>
      <c r="H1149" t="s">
        <v>353</v>
      </c>
      <c r="I1149" t="s">
        <v>103</v>
      </c>
      <c r="J1149" t="s">
        <v>104</v>
      </c>
      <c r="K1149">
        <v>1</v>
      </c>
      <c r="L1149" s="2">
        <v>850</v>
      </c>
      <c r="M1149">
        <v>10</v>
      </c>
      <c r="N1149" s="2">
        <v>850</v>
      </c>
      <c r="O1149" s="2">
        <v>85</v>
      </c>
      <c r="P1149" s="2">
        <v>765</v>
      </c>
      <c r="Q1149" s="2">
        <v>546.38</v>
      </c>
      <c r="R1149" s="2">
        <v>218.62</v>
      </c>
      <c r="S1149" t="s">
        <v>53</v>
      </c>
      <c r="T1149" t="s">
        <v>54</v>
      </c>
      <c r="U1149" t="s">
        <v>55</v>
      </c>
      <c r="V1149" t="s">
        <v>39</v>
      </c>
      <c r="W1149" t="s">
        <v>92</v>
      </c>
      <c r="X1149" t="s">
        <v>97</v>
      </c>
      <c r="Y1149" t="s">
        <v>56</v>
      </c>
      <c r="Z1149" t="s">
        <v>223</v>
      </c>
      <c r="AA1149" t="s">
        <v>44</v>
      </c>
      <c r="AB1149" t="s">
        <v>44</v>
      </c>
    </row>
    <row r="1150" spans="1:28" x14ac:dyDescent="0.25">
      <c r="A1150" t="s">
        <v>3161</v>
      </c>
      <c r="B1150" s="1">
        <v>45389</v>
      </c>
      <c r="C1150" t="s">
        <v>3162</v>
      </c>
      <c r="D1150" t="s">
        <v>3163</v>
      </c>
      <c r="E1150">
        <v>50</v>
      </c>
      <c r="F1150" t="s">
        <v>111</v>
      </c>
      <c r="G1150" t="s">
        <v>387</v>
      </c>
      <c r="H1150" t="s">
        <v>388</v>
      </c>
      <c r="I1150" t="s">
        <v>74</v>
      </c>
      <c r="J1150" t="s">
        <v>75</v>
      </c>
      <c r="K1150">
        <v>3</v>
      </c>
      <c r="L1150" s="2">
        <v>3200</v>
      </c>
      <c r="M1150">
        <v>20</v>
      </c>
      <c r="N1150" s="2">
        <v>9600</v>
      </c>
      <c r="O1150" s="2">
        <v>1920</v>
      </c>
      <c r="P1150" s="2">
        <v>7680</v>
      </c>
      <c r="Q1150" s="2">
        <v>6033.3</v>
      </c>
      <c r="R1150" s="2">
        <v>1646.7</v>
      </c>
      <c r="S1150" t="s">
        <v>36</v>
      </c>
      <c r="T1150" t="s">
        <v>222</v>
      </c>
      <c r="U1150" t="s">
        <v>38</v>
      </c>
      <c r="V1150" t="s">
        <v>39</v>
      </c>
      <c r="W1150" t="s">
        <v>92</v>
      </c>
      <c r="X1150" t="s">
        <v>97</v>
      </c>
      <c r="Y1150" t="s">
        <v>56</v>
      </c>
      <c r="Z1150" t="s">
        <v>43</v>
      </c>
      <c r="AA1150" t="s">
        <v>44</v>
      </c>
      <c r="AB1150" t="s">
        <v>44</v>
      </c>
    </row>
    <row r="1151" spans="1:28" x14ac:dyDescent="0.25">
      <c r="A1151" t="s">
        <v>3164</v>
      </c>
      <c r="B1151" s="1">
        <v>45389</v>
      </c>
      <c r="C1151" t="s">
        <v>2492</v>
      </c>
      <c r="D1151" t="s">
        <v>2493</v>
      </c>
      <c r="E1151">
        <v>18</v>
      </c>
      <c r="F1151" t="s">
        <v>111</v>
      </c>
      <c r="G1151" t="s">
        <v>176</v>
      </c>
      <c r="H1151" t="s">
        <v>177</v>
      </c>
      <c r="I1151" t="s">
        <v>34</v>
      </c>
      <c r="J1151" t="s">
        <v>35</v>
      </c>
      <c r="K1151">
        <v>1</v>
      </c>
      <c r="L1151" s="2">
        <v>6500</v>
      </c>
      <c r="M1151">
        <v>5</v>
      </c>
      <c r="N1151" s="2">
        <v>6500</v>
      </c>
      <c r="O1151" s="2">
        <v>325</v>
      </c>
      <c r="P1151" s="2">
        <v>6175</v>
      </c>
      <c r="Q1151" s="2">
        <v>3846.31</v>
      </c>
      <c r="R1151" s="2">
        <v>2328.69</v>
      </c>
      <c r="S1151" t="s">
        <v>53</v>
      </c>
      <c r="T1151" t="s">
        <v>136</v>
      </c>
      <c r="U1151" t="s">
        <v>38</v>
      </c>
      <c r="V1151" t="s">
        <v>39</v>
      </c>
      <c r="W1151" t="s">
        <v>92</v>
      </c>
      <c r="X1151" t="s">
        <v>67</v>
      </c>
      <c r="Y1151" t="s">
        <v>56</v>
      </c>
      <c r="Z1151" t="s">
        <v>43</v>
      </c>
      <c r="AA1151" t="s">
        <v>44</v>
      </c>
      <c r="AB1151" t="s">
        <v>44</v>
      </c>
    </row>
    <row r="1152" spans="1:28" x14ac:dyDescent="0.25">
      <c r="A1152" t="s">
        <v>3165</v>
      </c>
      <c r="B1152" s="1">
        <v>45389</v>
      </c>
      <c r="C1152" t="s">
        <v>2302</v>
      </c>
      <c r="D1152" t="s">
        <v>2303</v>
      </c>
      <c r="E1152">
        <v>33</v>
      </c>
      <c r="F1152" t="s">
        <v>31</v>
      </c>
      <c r="G1152" t="s">
        <v>119</v>
      </c>
      <c r="H1152" t="s">
        <v>120</v>
      </c>
      <c r="I1152" t="s">
        <v>62</v>
      </c>
      <c r="J1152" t="s">
        <v>121</v>
      </c>
      <c r="K1152">
        <v>3</v>
      </c>
      <c r="L1152" s="2">
        <v>4800</v>
      </c>
      <c r="M1152">
        <v>20</v>
      </c>
      <c r="N1152" s="2">
        <v>14400</v>
      </c>
      <c r="O1152" s="2">
        <v>2880</v>
      </c>
      <c r="P1152" s="2">
        <v>11520</v>
      </c>
      <c r="Q1152" s="2">
        <v>8456.27</v>
      </c>
      <c r="R1152" s="2">
        <v>3063.73</v>
      </c>
      <c r="S1152" t="s">
        <v>36</v>
      </c>
      <c r="T1152" t="s">
        <v>407</v>
      </c>
      <c r="U1152" t="s">
        <v>408</v>
      </c>
      <c r="V1152" t="s">
        <v>39</v>
      </c>
      <c r="W1152" t="s">
        <v>40</v>
      </c>
      <c r="X1152" t="s">
        <v>41</v>
      </c>
      <c r="Y1152" t="s">
        <v>42</v>
      </c>
      <c r="Z1152" t="s">
        <v>43</v>
      </c>
      <c r="AA1152" t="s">
        <v>44</v>
      </c>
      <c r="AB1152" t="s">
        <v>68</v>
      </c>
    </row>
    <row r="1153" spans="1:28" x14ac:dyDescent="0.25">
      <c r="A1153" t="s">
        <v>3166</v>
      </c>
      <c r="B1153" s="1">
        <v>45389</v>
      </c>
      <c r="C1153" t="s">
        <v>3167</v>
      </c>
      <c r="D1153" t="s">
        <v>3168</v>
      </c>
      <c r="E1153">
        <v>39</v>
      </c>
      <c r="F1153" t="s">
        <v>31</v>
      </c>
      <c r="G1153" t="s">
        <v>387</v>
      </c>
      <c r="H1153" t="s">
        <v>388</v>
      </c>
      <c r="I1153" t="s">
        <v>74</v>
      </c>
      <c r="J1153" t="s">
        <v>75</v>
      </c>
      <c r="K1153">
        <v>1</v>
      </c>
      <c r="L1153" s="2">
        <v>3200</v>
      </c>
      <c r="M1153">
        <v>25</v>
      </c>
      <c r="N1153" s="2">
        <v>3200</v>
      </c>
      <c r="O1153" s="2">
        <v>800</v>
      </c>
      <c r="P1153" s="2">
        <v>2400</v>
      </c>
      <c r="Q1153" s="2">
        <v>1936.47</v>
      </c>
      <c r="R1153" s="2">
        <v>463.53</v>
      </c>
      <c r="S1153" t="s">
        <v>53</v>
      </c>
      <c r="T1153" t="s">
        <v>163</v>
      </c>
      <c r="U1153" t="s">
        <v>164</v>
      </c>
      <c r="V1153" t="s">
        <v>39</v>
      </c>
      <c r="W1153" t="s">
        <v>66</v>
      </c>
      <c r="X1153" t="s">
        <v>97</v>
      </c>
      <c r="Y1153" t="s">
        <v>56</v>
      </c>
      <c r="Z1153" t="s">
        <v>43</v>
      </c>
      <c r="AA1153" t="s">
        <v>44</v>
      </c>
      <c r="AB1153" t="s">
        <v>44</v>
      </c>
    </row>
    <row r="1154" spans="1:28" x14ac:dyDescent="0.25">
      <c r="A1154" t="s">
        <v>3169</v>
      </c>
      <c r="B1154" s="1">
        <v>45389</v>
      </c>
      <c r="C1154" t="s">
        <v>591</v>
      </c>
      <c r="D1154" t="s">
        <v>592</v>
      </c>
      <c r="E1154">
        <v>41</v>
      </c>
      <c r="F1154" t="s">
        <v>31</v>
      </c>
      <c r="G1154" t="s">
        <v>387</v>
      </c>
      <c r="H1154" t="s">
        <v>388</v>
      </c>
      <c r="I1154" t="s">
        <v>74</v>
      </c>
      <c r="J1154" t="s">
        <v>75</v>
      </c>
      <c r="K1154">
        <v>2</v>
      </c>
      <c r="L1154" s="2">
        <v>3200</v>
      </c>
      <c r="M1154">
        <v>15</v>
      </c>
      <c r="N1154" s="2">
        <v>6400</v>
      </c>
      <c r="O1154" s="2">
        <v>960</v>
      </c>
      <c r="P1154" s="2">
        <v>5440</v>
      </c>
      <c r="Q1154" s="2">
        <v>3498.69</v>
      </c>
      <c r="R1154" s="2">
        <v>1941.31</v>
      </c>
      <c r="S1154" t="s">
        <v>64</v>
      </c>
      <c r="T1154" t="s">
        <v>578</v>
      </c>
      <c r="U1154" t="s">
        <v>579</v>
      </c>
      <c r="V1154" t="s">
        <v>39</v>
      </c>
      <c r="W1154" t="s">
        <v>40</v>
      </c>
      <c r="X1154" t="s">
        <v>41</v>
      </c>
      <c r="Y1154" t="s">
        <v>56</v>
      </c>
      <c r="Z1154" t="s">
        <v>144</v>
      </c>
      <c r="AA1154" t="s">
        <v>44</v>
      </c>
      <c r="AB1154" t="s">
        <v>44</v>
      </c>
    </row>
    <row r="1155" spans="1:28" x14ac:dyDescent="0.25">
      <c r="A1155" t="s">
        <v>3170</v>
      </c>
      <c r="B1155" s="1">
        <v>45389</v>
      </c>
      <c r="C1155" t="s">
        <v>911</v>
      </c>
      <c r="D1155" t="s">
        <v>912</v>
      </c>
      <c r="E1155">
        <v>48</v>
      </c>
      <c r="F1155" t="s">
        <v>31</v>
      </c>
      <c r="G1155" t="s">
        <v>280</v>
      </c>
      <c r="H1155" t="s">
        <v>281</v>
      </c>
      <c r="I1155" t="s">
        <v>62</v>
      </c>
      <c r="J1155" t="s">
        <v>190</v>
      </c>
      <c r="K1155">
        <v>2</v>
      </c>
      <c r="L1155" s="2">
        <v>700</v>
      </c>
      <c r="M1155">
        <v>15</v>
      </c>
      <c r="N1155" s="2">
        <v>1400</v>
      </c>
      <c r="O1155" s="2">
        <v>210</v>
      </c>
      <c r="P1155" s="2">
        <v>1190</v>
      </c>
      <c r="Q1155" s="2">
        <v>867.98</v>
      </c>
      <c r="R1155" s="2">
        <v>322.02</v>
      </c>
      <c r="S1155" t="s">
        <v>53</v>
      </c>
      <c r="T1155" t="s">
        <v>578</v>
      </c>
      <c r="U1155" t="s">
        <v>579</v>
      </c>
      <c r="V1155" t="s">
        <v>39</v>
      </c>
      <c r="W1155" t="s">
        <v>92</v>
      </c>
      <c r="X1155" t="s">
        <v>97</v>
      </c>
      <c r="Y1155" t="s">
        <v>84</v>
      </c>
      <c r="Z1155" t="s">
        <v>107</v>
      </c>
      <c r="AA1155" t="s">
        <v>44</v>
      </c>
      <c r="AB1155" t="s">
        <v>44</v>
      </c>
    </row>
    <row r="1156" spans="1:28" x14ac:dyDescent="0.25">
      <c r="A1156" t="s">
        <v>3171</v>
      </c>
      <c r="B1156" s="1">
        <v>45389</v>
      </c>
      <c r="C1156" t="s">
        <v>3030</v>
      </c>
      <c r="D1156" t="s">
        <v>3031</v>
      </c>
      <c r="E1156">
        <v>42</v>
      </c>
      <c r="F1156" t="s">
        <v>48</v>
      </c>
      <c r="G1156" t="s">
        <v>60</v>
      </c>
      <c r="H1156" t="s">
        <v>61</v>
      </c>
      <c r="I1156" t="s">
        <v>62</v>
      </c>
      <c r="J1156" t="s">
        <v>63</v>
      </c>
      <c r="K1156">
        <v>3</v>
      </c>
      <c r="L1156" s="2">
        <v>3500</v>
      </c>
      <c r="M1156">
        <v>10</v>
      </c>
      <c r="N1156" s="2">
        <v>10500</v>
      </c>
      <c r="O1156" s="2">
        <v>1050</v>
      </c>
      <c r="P1156" s="2">
        <v>9450</v>
      </c>
      <c r="Q1156" s="2">
        <v>6964.43</v>
      </c>
      <c r="R1156" s="2">
        <v>2485.5700000000002</v>
      </c>
      <c r="S1156" t="s">
        <v>53</v>
      </c>
      <c r="T1156" t="s">
        <v>163</v>
      </c>
      <c r="U1156" t="s">
        <v>164</v>
      </c>
      <c r="V1156" t="s">
        <v>39</v>
      </c>
      <c r="W1156" t="s">
        <v>40</v>
      </c>
      <c r="X1156" t="s">
        <v>97</v>
      </c>
      <c r="Y1156" t="s">
        <v>42</v>
      </c>
      <c r="Z1156" t="s">
        <v>43</v>
      </c>
      <c r="AA1156" t="s">
        <v>44</v>
      </c>
      <c r="AB1156" t="s">
        <v>44</v>
      </c>
    </row>
    <row r="1157" spans="1:28" x14ac:dyDescent="0.25">
      <c r="A1157" t="s">
        <v>3172</v>
      </c>
      <c r="B1157" s="1">
        <v>45389</v>
      </c>
      <c r="C1157" t="s">
        <v>3173</v>
      </c>
      <c r="D1157" t="s">
        <v>3174</v>
      </c>
      <c r="E1157">
        <v>43</v>
      </c>
      <c r="F1157" t="s">
        <v>111</v>
      </c>
      <c r="G1157" t="s">
        <v>212</v>
      </c>
      <c r="H1157" t="s">
        <v>213</v>
      </c>
      <c r="I1157" t="s">
        <v>51</v>
      </c>
      <c r="J1157" t="s">
        <v>52</v>
      </c>
      <c r="K1157">
        <v>1</v>
      </c>
      <c r="L1157" s="2">
        <v>400</v>
      </c>
      <c r="M1157">
        <v>5</v>
      </c>
      <c r="N1157" s="2">
        <v>400</v>
      </c>
      <c r="O1157" s="2">
        <v>20</v>
      </c>
      <c r="P1157" s="2">
        <v>380</v>
      </c>
      <c r="Q1157" s="2">
        <v>215.18</v>
      </c>
      <c r="R1157" s="2">
        <v>164.82</v>
      </c>
      <c r="S1157" t="s">
        <v>36</v>
      </c>
      <c r="T1157" t="s">
        <v>114</v>
      </c>
      <c r="U1157" t="s">
        <v>115</v>
      </c>
      <c r="V1157" t="s">
        <v>39</v>
      </c>
      <c r="W1157" t="s">
        <v>92</v>
      </c>
      <c r="X1157" t="s">
        <v>67</v>
      </c>
      <c r="Y1157" t="s">
        <v>56</v>
      </c>
      <c r="Z1157" t="s">
        <v>43</v>
      </c>
      <c r="AA1157" t="s">
        <v>44</v>
      </c>
      <c r="AB1157" t="s">
        <v>44</v>
      </c>
    </row>
    <row r="1158" spans="1:28" x14ac:dyDescent="0.25">
      <c r="A1158" t="s">
        <v>3175</v>
      </c>
      <c r="B1158" s="1">
        <v>45389</v>
      </c>
      <c r="C1158" t="s">
        <v>3176</v>
      </c>
      <c r="D1158" t="s">
        <v>3177</v>
      </c>
      <c r="E1158">
        <v>41</v>
      </c>
      <c r="F1158" t="s">
        <v>31</v>
      </c>
      <c r="G1158" t="s">
        <v>176</v>
      </c>
      <c r="H1158" t="s">
        <v>177</v>
      </c>
      <c r="I1158" t="s">
        <v>34</v>
      </c>
      <c r="J1158" t="s">
        <v>35</v>
      </c>
      <c r="K1158">
        <v>1</v>
      </c>
      <c r="L1158" s="2">
        <v>6500</v>
      </c>
      <c r="M1158">
        <v>15</v>
      </c>
      <c r="N1158" s="2">
        <v>6500</v>
      </c>
      <c r="O1158" s="2">
        <v>975</v>
      </c>
      <c r="P1158" s="2">
        <v>5525</v>
      </c>
      <c r="Q1158" s="2">
        <v>3099.11</v>
      </c>
      <c r="R1158" s="2">
        <v>2425.89</v>
      </c>
      <c r="S1158" t="s">
        <v>53</v>
      </c>
      <c r="T1158" t="s">
        <v>136</v>
      </c>
      <c r="U1158" t="s">
        <v>38</v>
      </c>
      <c r="V1158" t="s">
        <v>39</v>
      </c>
      <c r="W1158" t="s">
        <v>66</v>
      </c>
      <c r="X1158" t="s">
        <v>67</v>
      </c>
      <c r="Y1158" t="s">
        <v>56</v>
      </c>
      <c r="Z1158" t="s">
        <v>43</v>
      </c>
      <c r="AA1158" t="s">
        <v>44</v>
      </c>
      <c r="AB1158" t="s">
        <v>44</v>
      </c>
    </row>
    <row r="1159" spans="1:28" x14ac:dyDescent="0.25">
      <c r="A1159" t="s">
        <v>3178</v>
      </c>
      <c r="B1159" s="1">
        <v>45389</v>
      </c>
      <c r="C1159" t="s">
        <v>3179</v>
      </c>
      <c r="D1159" t="s">
        <v>3180</v>
      </c>
      <c r="E1159">
        <v>51</v>
      </c>
      <c r="F1159" t="s">
        <v>31</v>
      </c>
      <c r="G1159" t="s">
        <v>197</v>
      </c>
      <c r="H1159" t="s">
        <v>198</v>
      </c>
      <c r="I1159" t="s">
        <v>74</v>
      </c>
      <c r="J1159" t="s">
        <v>75</v>
      </c>
      <c r="K1159">
        <v>6</v>
      </c>
      <c r="L1159" s="2">
        <v>2600</v>
      </c>
      <c r="M1159">
        <v>0</v>
      </c>
      <c r="N1159" s="2">
        <v>15600</v>
      </c>
      <c r="O1159" s="2">
        <v>0</v>
      </c>
      <c r="P1159" s="2">
        <v>15600</v>
      </c>
      <c r="Q1159" s="2">
        <v>10603.54</v>
      </c>
      <c r="R1159" s="2">
        <v>4996.46</v>
      </c>
      <c r="S1159" t="s">
        <v>53</v>
      </c>
      <c r="T1159" t="s">
        <v>54</v>
      </c>
      <c r="U1159" t="s">
        <v>55</v>
      </c>
      <c r="V1159" t="s">
        <v>39</v>
      </c>
      <c r="W1159" t="s">
        <v>66</v>
      </c>
      <c r="X1159" t="s">
        <v>97</v>
      </c>
      <c r="Y1159" t="s">
        <v>56</v>
      </c>
      <c r="Z1159" t="s">
        <v>43</v>
      </c>
      <c r="AA1159" t="s">
        <v>44</v>
      </c>
      <c r="AB1159" t="s">
        <v>44</v>
      </c>
    </row>
    <row r="1160" spans="1:28" x14ac:dyDescent="0.25">
      <c r="A1160" t="s">
        <v>3181</v>
      </c>
      <c r="B1160" s="1">
        <v>45389</v>
      </c>
      <c r="C1160" t="s">
        <v>3182</v>
      </c>
      <c r="D1160" t="s">
        <v>3183</v>
      </c>
      <c r="E1160">
        <v>59</v>
      </c>
      <c r="F1160" t="s">
        <v>31</v>
      </c>
      <c r="G1160" t="s">
        <v>60</v>
      </c>
      <c r="H1160" t="s">
        <v>61</v>
      </c>
      <c r="I1160" t="s">
        <v>62</v>
      </c>
      <c r="J1160" t="s">
        <v>63</v>
      </c>
      <c r="K1160">
        <v>2</v>
      </c>
      <c r="L1160" s="2">
        <v>3500</v>
      </c>
      <c r="M1160">
        <v>10</v>
      </c>
      <c r="N1160" s="2">
        <v>7000</v>
      </c>
      <c r="O1160" s="2">
        <v>700</v>
      </c>
      <c r="P1160" s="2">
        <v>6300</v>
      </c>
      <c r="Q1160" s="2">
        <v>4393.8999999999996</v>
      </c>
      <c r="R1160" s="2">
        <v>1906.1</v>
      </c>
      <c r="S1160" t="s">
        <v>36</v>
      </c>
      <c r="T1160" t="s">
        <v>65</v>
      </c>
      <c r="U1160" t="s">
        <v>65</v>
      </c>
      <c r="V1160" t="s">
        <v>39</v>
      </c>
      <c r="W1160" t="s">
        <v>137</v>
      </c>
      <c r="X1160" t="s">
        <v>67</v>
      </c>
      <c r="Y1160" t="s">
        <v>56</v>
      </c>
      <c r="Z1160" t="s">
        <v>43</v>
      </c>
      <c r="AA1160" t="s">
        <v>44</v>
      </c>
      <c r="AB1160" t="s">
        <v>44</v>
      </c>
    </row>
    <row r="1161" spans="1:28" x14ac:dyDescent="0.25">
      <c r="A1161" t="s">
        <v>3184</v>
      </c>
      <c r="B1161" s="1">
        <v>45390</v>
      </c>
      <c r="C1161" t="s">
        <v>3185</v>
      </c>
      <c r="D1161" t="s">
        <v>3186</v>
      </c>
      <c r="E1161">
        <v>36</v>
      </c>
      <c r="F1161" t="s">
        <v>48</v>
      </c>
      <c r="G1161" t="s">
        <v>197</v>
      </c>
      <c r="H1161" t="s">
        <v>198</v>
      </c>
      <c r="I1161" t="s">
        <v>74</v>
      </c>
      <c r="J1161" t="s">
        <v>75</v>
      </c>
      <c r="K1161">
        <v>2</v>
      </c>
      <c r="L1161" s="2">
        <v>2600</v>
      </c>
      <c r="M1161">
        <v>20</v>
      </c>
      <c r="N1161" s="2">
        <v>5200</v>
      </c>
      <c r="O1161" s="2">
        <v>1040</v>
      </c>
      <c r="P1161" s="2">
        <v>4160</v>
      </c>
      <c r="Q1161" s="2">
        <v>2892.38</v>
      </c>
      <c r="R1161" s="2">
        <v>1267.6199999999999</v>
      </c>
      <c r="S1161" t="s">
        <v>53</v>
      </c>
      <c r="T1161" t="s">
        <v>76</v>
      </c>
      <c r="U1161" t="s">
        <v>77</v>
      </c>
      <c r="V1161" t="s">
        <v>39</v>
      </c>
      <c r="W1161" t="s">
        <v>83</v>
      </c>
      <c r="X1161" t="s">
        <v>67</v>
      </c>
      <c r="Y1161" t="s">
        <v>56</v>
      </c>
      <c r="Z1161" t="s">
        <v>508</v>
      </c>
      <c r="AA1161" t="s">
        <v>68</v>
      </c>
      <c r="AB1161" t="s">
        <v>44</v>
      </c>
    </row>
    <row r="1162" spans="1:28" x14ac:dyDescent="0.25">
      <c r="A1162" t="s">
        <v>3187</v>
      </c>
      <c r="B1162" s="1">
        <v>45390</v>
      </c>
      <c r="C1162" t="s">
        <v>3188</v>
      </c>
      <c r="D1162" t="s">
        <v>3189</v>
      </c>
      <c r="E1162">
        <v>41</v>
      </c>
      <c r="F1162" t="s">
        <v>48</v>
      </c>
      <c r="G1162" t="s">
        <v>112</v>
      </c>
      <c r="H1162" t="s">
        <v>113</v>
      </c>
      <c r="I1162" t="s">
        <v>103</v>
      </c>
      <c r="J1162" t="s">
        <v>104</v>
      </c>
      <c r="K1162">
        <v>3</v>
      </c>
      <c r="L1162" s="2">
        <v>650</v>
      </c>
      <c r="M1162">
        <v>5</v>
      </c>
      <c r="N1162" s="2">
        <v>1950</v>
      </c>
      <c r="O1162" s="2">
        <v>97.5</v>
      </c>
      <c r="P1162" s="2">
        <v>1852.5</v>
      </c>
      <c r="Q1162" s="2">
        <v>1483.88</v>
      </c>
      <c r="R1162" s="2">
        <v>368.62</v>
      </c>
      <c r="S1162" t="s">
        <v>36</v>
      </c>
      <c r="T1162" t="s">
        <v>37</v>
      </c>
      <c r="U1162" t="s">
        <v>38</v>
      </c>
      <c r="V1162" t="s">
        <v>39</v>
      </c>
      <c r="W1162" t="s">
        <v>92</v>
      </c>
      <c r="X1162" t="s">
        <v>97</v>
      </c>
      <c r="Y1162" t="s">
        <v>56</v>
      </c>
      <c r="Z1162" t="s">
        <v>43</v>
      </c>
      <c r="AA1162" t="s">
        <v>68</v>
      </c>
      <c r="AB1162" t="s">
        <v>44</v>
      </c>
    </row>
    <row r="1163" spans="1:28" x14ac:dyDescent="0.25">
      <c r="A1163" t="s">
        <v>3190</v>
      </c>
      <c r="B1163" s="1">
        <v>45390</v>
      </c>
      <c r="C1163" t="s">
        <v>3191</v>
      </c>
      <c r="D1163" t="s">
        <v>3192</v>
      </c>
      <c r="E1163">
        <v>36</v>
      </c>
      <c r="F1163" t="s">
        <v>31</v>
      </c>
      <c r="G1163" t="s">
        <v>134</v>
      </c>
      <c r="H1163" t="s">
        <v>135</v>
      </c>
      <c r="I1163" t="s">
        <v>62</v>
      </c>
      <c r="J1163" t="s">
        <v>130</v>
      </c>
      <c r="K1163">
        <v>1</v>
      </c>
      <c r="L1163" s="2">
        <v>8500</v>
      </c>
      <c r="M1163">
        <v>5</v>
      </c>
      <c r="N1163" s="2">
        <v>8500</v>
      </c>
      <c r="O1163" s="2">
        <v>425</v>
      </c>
      <c r="P1163" s="2">
        <v>8075</v>
      </c>
      <c r="Q1163" s="2">
        <v>5416.83</v>
      </c>
      <c r="R1163" s="2">
        <v>2658.17</v>
      </c>
      <c r="S1163" t="s">
        <v>53</v>
      </c>
      <c r="T1163" t="s">
        <v>105</v>
      </c>
      <c r="U1163" t="s">
        <v>106</v>
      </c>
      <c r="V1163" t="s">
        <v>39</v>
      </c>
      <c r="W1163" t="s">
        <v>83</v>
      </c>
      <c r="X1163" t="s">
        <v>97</v>
      </c>
      <c r="Y1163" t="s">
        <v>42</v>
      </c>
      <c r="Z1163" t="s">
        <v>107</v>
      </c>
      <c r="AA1163" t="s">
        <v>44</v>
      </c>
      <c r="AB1163" t="s">
        <v>44</v>
      </c>
    </row>
    <row r="1164" spans="1:28" x14ac:dyDescent="0.25">
      <c r="A1164" t="s">
        <v>3193</v>
      </c>
      <c r="B1164" s="1">
        <v>45390</v>
      </c>
      <c r="C1164" t="s">
        <v>3194</v>
      </c>
      <c r="D1164" t="s">
        <v>3195</v>
      </c>
      <c r="E1164">
        <v>50</v>
      </c>
      <c r="F1164" t="s">
        <v>48</v>
      </c>
      <c r="G1164" t="s">
        <v>243</v>
      </c>
      <c r="H1164" t="s">
        <v>244</v>
      </c>
      <c r="I1164" t="s">
        <v>103</v>
      </c>
      <c r="J1164" t="s">
        <v>104</v>
      </c>
      <c r="K1164">
        <v>4</v>
      </c>
      <c r="L1164" s="2">
        <v>450</v>
      </c>
      <c r="M1164">
        <v>20</v>
      </c>
      <c r="N1164" s="2">
        <v>1800</v>
      </c>
      <c r="O1164" s="2">
        <v>360</v>
      </c>
      <c r="P1164" s="2">
        <v>1440</v>
      </c>
      <c r="Q1164" s="2">
        <v>1163.72</v>
      </c>
      <c r="R1164" s="2">
        <v>276.27999999999997</v>
      </c>
      <c r="S1164" t="s">
        <v>53</v>
      </c>
      <c r="T1164" t="s">
        <v>407</v>
      </c>
      <c r="U1164" t="s">
        <v>408</v>
      </c>
      <c r="V1164" t="s">
        <v>39</v>
      </c>
      <c r="W1164" t="s">
        <v>83</v>
      </c>
      <c r="X1164" t="s">
        <v>41</v>
      </c>
      <c r="Y1164" t="s">
        <v>56</v>
      </c>
      <c r="Z1164" t="s">
        <v>43</v>
      </c>
      <c r="AA1164" t="s">
        <v>44</v>
      </c>
      <c r="AB1164" t="s">
        <v>44</v>
      </c>
    </row>
    <row r="1165" spans="1:28" x14ac:dyDescent="0.25">
      <c r="A1165" t="s">
        <v>3196</v>
      </c>
      <c r="B1165" s="1">
        <v>45390</v>
      </c>
      <c r="C1165" t="s">
        <v>2020</v>
      </c>
      <c r="D1165" t="s">
        <v>2021</v>
      </c>
      <c r="E1165">
        <v>45</v>
      </c>
      <c r="F1165" t="s">
        <v>48</v>
      </c>
      <c r="G1165" t="s">
        <v>119</v>
      </c>
      <c r="H1165" t="s">
        <v>120</v>
      </c>
      <c r="I1165" t="s">
        <v>62</v>
      </c>
      <c r="J1165" t="s">
        <v>121</v>
      </c>
      <c r="K1165">
        <v>1</v>
      </c>
      <c r="L1165" s="2">
        <v>4800</v>
      </c>
      <c r="M1165">
        <v>15</v>
      </c>
      <c r="N1165" s="2">
        <v>4800</v>
      </c>
      <c r="O1165" s="2">
        <v>720</v>
      </c>
      <c r="P1165" s="2">
        <v>4080</v>
      </c>
      <c r="Q1165" s="2">
        <v>2382.15</v>
      </c>
      <c r="R1165" s="2">
        <v>1697.85</v>
      </c>
      <c r="S1165" t="s">
        <v>36</v>
      </c>
      <c r="T1165" t="s">
        <v>54</v>
      </c>
      <c r="U1165" t="s">
        <v>55</v>
      </c>
      <c r="V1165" t="s">
        <v>39</v>
      </c>
      <c r="W1165" t="s">
        <v>92</v>
      </c>
      <c r="X1165" t="s">
        <v>97</v>
      </c>
      <c r="Y1165" t="s">
        <v>84</v>
      </c>
      <c r="Z1165" t="s">
        <v>43</v>
      </c>
      <c r="AA1165" t="s">
        <v>44</v>
      </c>
      <c r="AB1165" t="s">
        <v>44</v>
      </c>
    </row>
    <row r="1166" spans="1:28" x14ac:dyDescent="0.25">
      <c r="A1166" t="s">
        <v>3197</v>
      </c>
      <c r="B1166" s="1">
        <v>45390</v>
      </c>
      <c r="C1166" t="s">
        <v>3054</v>
      </c>
      <c r="D1166" t="s">
        <v>3055</v>
      </c>
      <c r="E1166">
        <v>54</v>
      </c>
      <c r="F1166" t="s">
        <v>48</v>
      </c>
      <c r="G1166" t="s">
        <v>148</v>
      </c>
      <c r="H1166" t="s">
        <v>149</v>
      </c>
      <c r="I1166" t="s">
        <v>74</v>
      </c>
      <c r="J1166" t="s">
        <v>130</v>
      </c>
      <c r="K1166">
        <v>3</v>
      </c>
      <c r="L1166" s="2">
        <v>3500</v>
      </c>
      <c r="M1166">
        <v>15</v>
      </c>
      <c r="N1166" s="2">
        <v>10500</v>
      </c>
      <c r="O1166" s="2">
        <v>1575</v>
      </c>
      <c r="P1166" s="2">
        <v>8925</v>
      </c>
      <c r="Q1166" s="2">
        <v>5667.01</v>
      </c>
      <c r="R1166" s="2">
        <v>3257.99</v>
      </c>
      <c r="S1166" t="s">
        <v>53</v>
      </c>
      <c r="T1166" t="s">
        <v>90</v>
      </c>
      <c r="U1166" t="s">
        <v>91</v>
      </c>
      <c r="V1166" t="s">
        <v>39</v>
      </c>
      <c r="W1166" t="s">
        <v>124</v>
      </c>
      <c r="X1166" t="s">
        <v>67</v>
      </c>
      <c r="Y1166" t="s">
        <v>56</v>
      </c>
      <c r="Z1166" t="s">
        <v>43</v>
      </c>
      <c r="AA1166" t="s">
        <v>44</v>
      </c>
      <c r="AB1166" t="s">
        <v>44</v>
      </c>
    </row>
    <row r="1167" spans="1:28" x14ac:dyDescent="0.25">
      <c r="A1167" t="s">
        <v>3198</v>
      </c>
      <c r="B1167" s="1">
        <v>45390</v>
      </c>
      <c r="C1167" t="s">
        <v>3199</v>
      </c>
      <c r="D1167" t="s">
        <v>3200</v>
      </c>
      <c r="E1167">
        <v>44</v>
      </c>
      <c r="F1167" t="s">
        <v>111</v>
      </c>
      <c r="G1167" t="s">
        <v>280</v>
      </c>
      <c r="H1167" t="s">
        <v>281</v>
      </c>
      <c r="I1167" t="s">
        <v>62</v>
      </c>
      <c r="J1167" t="s">
        <v>190</v>
      </c>
      <c r="K1167">
        <v>3</v>
      </c>
      <c r="L1167" s="2">
        <v>700</v>
      </c>
      <c r="M1167">
        <v>10</v>
      </c>
      <c r="N1167" s="2">
        <v>2100</v>
      </c>
      <c r="O1167" s="2">
        <v>210</v>
      </c>
      <c r="P1167" s="2">
        <v>1890</v>
      </c>
      <c r="Q1167" s="2">
        <v>1134.92</v>
      </c>
      <c r="R1167" s="2">
        <v>755.08</v>
      </c>
      <c r="S1167" t="s">
        <v>53</v>
      </c>
      <c r="T1167" t="s">
        <v>37</v>
      </c>
      <c r="U1167" t="s">
        <v>38</v>
      </c>
      <c r="V1167" t="s">
        <v>39</v>
      </c>
      <c r="W1167" t="s">
        <v>92</v>
      </c>
      <c r="X1167" t="s">
        <v>97</v>
      </c>
      <c r="Y1167" t="s">
        <v>56</v>
      </c>
      <c r="Z1167" t="s">
        <v>43</v>
      </c>
      <c r="AA1167" t="s">
        <v>44</v>
      </c>
      <c r="AB1167" t="s">
        <v>44</v>
      </c>
    </row>
    <row r="1168" spans="1:28" x14ac:dyDescent="0.25">
      <c r="A1168" t="s">
        <v>3201</v>
      </c>
      <c r="B1168" s="1">
        <v>45390</v>
      </c>
      <c r="C1168" t="s">
        <v>1995</v>
      </c>
      <c r="D1168" t="s">
        <v>1996</v>
      </c>
      <c r="E1168">
        <v>52</v>
      </c>
      <c r="F1168" t="s">
        <v>48</v>
      </c>
      <c r="G1168" t="s">
        <v>112</v>
      </c>
      <c r="H1168" t="s">
        <v>113</v>
      </c>
      <c r="I1168" t="s">
        <v>103</v>
      </c>
      <c r="J1168" t="s">
        <v>104</v>
      </c>
      <c r="K1168">
        <v>1</v>
      </c>
      <c r="L1168" s="2">
        <v>650</v>
      </c>
      <c r="M1168">
        <v>10</v>
      </c>
      <c r="N1168" s="2">
        <v>650</v>
      </c>
      <c r="O1168" s="2">
        <v>65</v>
      </c>
      <c r="P1168" s="2">
        <v>585</v>
      </c>
      <c r="Q1168" s="2">
        <v>459.5</v>
      </c>
      <c r="R1168" s="2">
        <v>125.5</v>
      </c>
      <c r="S1168" t="s">
        <v>53</v>
      </c>
      <c r="T1168" t="s">
        <v>76</v>
      </c>
      <c r="U1168" t="s">
        <v>77</v>
      </c>
      <c r="V1168" t="s">
        <v>39</v>
      </c>
      <c r="W1168" t="s">
        <v>83</v>
      </c>
      <c r="X1168" t="s">
        <v>41</v>
      </c>
      <c r="Y1168" t="s">
        <v>42</v>
      </c>
      <c r="Z1168" t="s">
        <v>223</v>
      </c>
      <c r="AA1168" t="s">
        <v>68</v>
      </c>
      <c r="AB1168" t="s">
        <v>44</v>
      </c>
    </row>
    <row r="1169" spans="1:28" x14ac:dyDescent="0.25">
      <c r="A1169" t="s">
        <v>3202</v>
      </c>
      <c r="B1169" s="1">
        <v>45390</v>
      </c>
      <c r="C1169" t="s">
        <v>3203</v>
      </c>
      <c r="D1169" t="s">
        <v>3204</v>
      </c>
      <c r="E1169">
        <v>48</v>
      </c>
      <c r="F1169" t="s">
        <v>31</v>
      </c>
      <c r="G1169" t="s">
        <v>202</v>
      </c>
      <c r="H1169" t="s">
        <v>203</v>
      </c>
      <c r="I1169" t="s">
        <v>103</v>
      </c>
      <c r="J1169" t="s">
        <v>104</v>
      </c>
      <c r="K1169">
        <v>1</v>
      </c>
      <c r="L1169" s="2">
        <v>550</v>
      </c>
      <c r="M1169">
        <v>10</v>
      </c>
      <c r="N1169" s="2">
        <v>550</v>
      </c>
      <c r="O1169" s="2">
        <v>55</v>
      </c>
      <c r="P1169" s="2">
        <v>495</v>
      </c>
      <c r="Q1169" s="2">
        <v>373.89</v>
      </c>
      <c r="R1169" s="2">
        <v>121.11</v>
      </c>
      <c r="S1169" t="s">
        <v>53</v>
      </c>
      <c r="T1169" t="s">
        <v>105</v>
      </c>
      <c r="U1169" t="s">
        <v>106</v>
      </c>
      <c r="V1169" t="s">
        <v>39</v>
      </c>
      <c r="W1169" t="s">
        <v>66</v>
      </c>
      <c r="X1169" t="s">
        <v>41</v>
      </c>
      <c r="Y1169" t="s">
        <v>56</v>
      </c>
      <c r="Z1169" t="s">
        <v>43</v>
      </c>
      <c r="AA1169" t="s">
        <v>44</v>
      </c>
      <c r="AB1169" t="s">
        <v>44</v>
      </c>
    </row>
    <row r="1170" spans="1:28" x14ac:dyDescent="0.25">
      <c r="A1170" t="s">
        <v>3205</v>
      </c>
      <c r="B1170" s="1">
        <v>45391</v>
      </c>
      <c r="C1170" t="s">
        <v>3206</v>
      </c>
      <c r="D1170" t="s">
        <v>3207</v>
      </c>
      <c r="E1170">
        <v>20</v>
      </c>
      <c r="F1170" t="s">
        <v>31</v>
      </c>
      <c r="G1170" t="s">
        <v>60</v>
      </c>
      <c r="H1170" t="s">
        <v>61</v>
      </c>
      <c r="I1170" t="s">
        <v>62</v>
      </c>
      <c r="J1170" t="s">
        <v>63</v>
      </c>
      <c r="K1170">
        <v>2</v>
      </c>
      <c r="L1170" s="2">
        <v>3500</v>
      </c>
      <c r="M1170">
        <v>10</v>
      </c>
      <c r="N1170" s="2">
        <v>7000</v>
      </c>
      <c r="O1170" s="2">
        <v>700</v>
      </c>
      <c r="P1170" s="2">
        <v>6300</v>
      </c>
      <c r="Q1170" s="2">
        <v>4893.38</v>
      </c>
      <c r="R1170" s="2">
        <v>1406.62</v>
      </c>
      <c r="S1170" t="s">
        <v>36</v>
      </c>
      <c r="T1170" t="s">
        <v>398</v>
      </c>
      <c r="U1170" t="s">
        <v>399</v>
      </c>
      <c r="V1170" t="s">
        <v>39</v>
      </c>
      <c r="W1170" t="s">
        <v>66</v>
      </c>
      <c r="X1170" t="s">
        <v>97</v>
      </c>
      <c r="Y1170" t="s">
        <v>56</v>
      </c>
      <c r="Z1170" t="s">
        <v>43</v>
      </c>
      <c r="AA1170" t="s">
        <v>44</v>
      </c>
      <c r="AB1170" t="s">
        <v>44</v>
      </c>
    </row>
    <row r="1171" spans="1:28" x14ac:dyDescent="0.25">
      <c r="A1171" t="s">
        <v>3208</v>
      </c>
      <c r="B1171" s="1">
        <v>45391</v>
      </c>
      <c r="C1171" t="s">
        <v>2946</v>
      </c>
      <c r="D1171" t="s">
        <v>2947</v>
      </c>
      <c r="E1171">
        <v>54</v>
      </c>
      <c r="F1171" t="s">
        <v>31</v>
      </c>
      <c r="G1171" t="s">
        <v>197</v>
      </c>
      <c r="H1171" t="s">
        <v>198</v>
      </c>
      <c r="I1171" t="s">
        <v>74</v>
      </c>
      <c r="J1171" t="s">
        <v>75</v>
      </c>
      <c r="K1171">
        <v>2</v>
      </c>
      <c r="L1171" s="2">
        <v>2600</v>
      </c>
      <c r="M1171">
        <v>5</v>
      </c>
      <c r="N1171" s="2">
        <v>5200</v>
      </c>
      <c r="O1171" s="2">
        <v>260</v>
      </c>
      <c r="P1171" s="2">
        <v>4940</v>
      </c>
      <c r="Q1171" s="2">
        <v>3904.05</v>
      </c>
      <c r="R1171" s="2">
        <v>1035.95</v>
      </c>
      <c r="S1171" t="s">
        <v>53</v>
      </c>
      <c r="T1171" t="s">
        <v>54</v>
      </c>
      <c r="U1171" t="s">
        <v>55</v>
      </c>
      <c r="V1171" t="s">
        <v>39</v>
      </c>
      <c r="W1171" t="s">
        <v>124</v>
      </c>
      <c r="X1171" t="s">
        <v>97</v>
      </c>
      <c r="Y1171" t="s">
        <v>42</v>
      </c>
      <c r="Z1171" t="s">
        <v>223</v>
      </c>
      <c r="AA1171" t="s">
        <v>44</v>
      </c>
      <c r="AB1171" t="s">
        <v>44</v>
      </c>
    </row>
    <row r="1172" spans="1:28" x14ac:dyDescent="0.25">
      <c r="A1172" t="s">
        <v>3209</v>
      </c>
      <c r="B1172" s="1">
        <v>45391</v>
      </c>
      <c r="C1172" t="s">
        <v>3210</v>
      </c>
      <c r="D1172" t="s">
        <v>3211</v>
      </c>
      <c r="E1172">
        <v>34</v>
      </c>
      <c r="F1172" t="s">
        <v>111</v>
      </c>
      <c r="G1172" t="s">
        <v>273</v>
      </c>
      <c r="H1172" t="s">
        <v>274</v>
      </c>
      <c r="I1172" t="s">
        <v>51</v>
      </c>
      <c r="J1172" t="s">
        <v>52</v>
      </c>
      <c r="K1172">
        <v>2</v>
      </c>
      <c r="L1172" s="2">
        <v>250</v>
      </c>
      <c r="M1172">
        <v>10</v>
      </c>
      <c r="N1172" s="2">
        <v>500</v>
      </c>
      <c r="O1172" s="2">
        <v>50</v>
      </c>
      <c r="P1172" s="2">
        <v>450</v>
      </c>
      <c r="Q1172" s="2">
        <v>277.94</v>
      </c>
      <c r="R1172" s="2">
        <v>172.06</v>
      </c>
      <c r="S1172" t="s">
        <v>36</v>
      </c>
      <c r="T1172" t="s">
        <v>76</v>
      </c>
      <c r="U1172" t="s">
        <v>77</v>
      </c>
      <c r="V1172" t="s">
        <v>39</v>
      </c>
      <c r="W1172" t="s">
        <v>40</v>
      </c>
      <c r="X1172" t="s">
        <v>97</v>
      </c>
      <c r="Y1172" t="s">
        <v>42</v>
      </c>
      <c r="Z1172" t="s">
        <v>43</v>
      </c>
      <c r="AA1172" t="s">
        <v>68</v>
      </c>
      <c r="AB1172" t="s">
        <v>44</v>
      </c>
    </row>
    <row r="1173" spans="1:28" x14ac:dyDescent="0.25">
      <c r="A1173" t="s">
        <v>3212</v>
      </c>
      <c r="B1173" s="1">
        <v>45391</v>
      </c>
      <c r="C1173" t="s">
        <v>3213</v>
      </c>
      <c r="D1173" t="s">
        <v>3214</v>
      </c>
      <c r="E1173">
        <v>54</v>
      </c>
      <c r="F1173" t="s">
        <v>111</v>
      </c>
      <c r="G1173" t="s">
        <v>238</v>
      </c>
      <c r="H1173" t="s">
        <v>239</v>
      </c>
      <c r="I1173" t="s">
        <v>62</v>
      </c>
      <c r="J1173" t="s">
        <v>63</v>
      </c>
      <c r="K1173">
        <v>1</v>
      </c>
      <c r="L1173" s="2">
        <v>6500</v>
      </c>
      <c r="M1173">
        <v>20</v>
      </c>
      <c r="N1173" s="2">
        <v>6500</v>
      </c>
      <c r="O1173" s="2">
        <v>1300</v>
      </c>
      <c r="P1173" s="2">
        <v>5200</v>
      </c>
      <c r="Q1173" s="2">
        <v>3705.62</v>
      </c>
      <c r="R1173" s="2">
        <v>1494.38</v>
      </c>
      <c r="S1173" t="s">
        <v>36</v>
      </c>
      <c r="T1173" t="s">
        <v>37</v>
      </c>
      <c r="U1173" t="s">
        <v>38</v>
      </c>
      <c r="V1173" t="s">
        <v>39</v>
      </c>
      <c r="W1173" t="s">
        <v>137</v>
      </c>
      <c r="X1173" t="s">
        <v>41</v>
      </c>
      <c r="Y1173" t="s">
        <v>84</v>
      </c>
      <c r="Z1173" t="s">
        <v>43</v>
      </c>
      <c r="AA1173" t="s">
        <v>44</v>
      </c>
      <c r="AB1173" t="s">
        <v>44</v>
      </c>
    </row>
    <row r="1174" spans="1:28" x14ac:dyDescent="0.25">
      <c r="A1174" t="s">
        <v>3215</v>
      </c>
      <c r="B1174" s="1">
        <v>45391</v>
      </c>
      <c r="C1174" t="s">
        <v>2293</v>
      </c>
      <c r="D1174" t="s">
        <v>2294</v>
      </c>
      <c r="E1174">
        <v>23</v>
      </c>
      <c r="F1174" t="s">
        <v>31</v>
      </c>
      <c r="G1174" t="s">
        <v>112</v>
      </c>
      <c r="H1174" t="s">
        <v>113</v>
      </c>
      <c r="I1174" t="s">
        <v>103</v>
      </c>
      <c r="J1174" t="s">
        <v>104</v>
      </c>
      <c r="K1174">
        <v>1</v>
      </c>
      <c r="L1174" s="2">
        <v>650</v>
      </c>
      <c r="M1174">
        <v>5</v>
      </c>
      <c r="N1174" s="2">
        <v>650</v>
      </c>
      <c r="O1174" s="2">
        <v>32.5</v>
      </c>
      <c r="P1174" s="2">
        <v>617.5</v>
      </c>
      <c r="Q1174" s="2">
        <v>405.76</v>
      </c>
      <c r="R1174" s="2">
        <v>211.74</v>
      </c>
      <c r="S1174" t="s">
        <v>53</v>
      </c>
      <c r="T1174" t="s">
        <v>90</v>
      </c>
      <c r="U1174" t="s">
        <v>91</v>
      </c>
      <c r="V1174" t="s">
        <v>39</v>
      </c>
      <c r="W1174" t="s">
        <v>124</v>
      </c>
      <c r="X1174" t="s">
        <v>97</v>
      </c>
      <c r="Y1174" t="s">
        <v>42</v>
      </c>
      <c r="Z1174" t="s">
        <v>43</v>
      </c>
      <c r="AA1174" t="s">
        <v>68</v>
      </c>
      <c r="AB1174" t="s">
        <v>44</v>
      </c>
    </row>
    <row r="1175" spans="1:28" x14ac:dyDescent="0.25">
      <c r="A1175" t="s">
        <v>3216</v>
      </c>
      <c r="B1175" s="1">
        <v>45391</v>
      </c>
      <c r="C1175" t="s">
        <v>1005</v>
      </c>
      <c r="D1175" t="s">
        <v>1006</v>
      </c>
      <c r="E1175">
        <v>48</v>
      </c>
      <c r="F1175" t="s">
        <v>48</v>
      </c>
      <c r="G1175" t="s">
        <v>227</v>
      </c>
      <c r="H1175" t="s">
        <v>228</v>
      </c>
      <c r="I1175" t="s">
        <v>74</v>
      </c>
      <c r="J1175" t="s">
        <v>75</v>
      </c>
      <c r="K1175">
        <v>1</v>
      </c>
      <c r="L1175" s="2">
        <v>1400</v>
      </c>
      <c r="M1175">
        <v>10</v>
      </c>
      <c r="N1175" s="2">
        <v>1400</v>
      </c>
      <c r="O1175" s="2">
        <v>140</v>
      </c>
      <c r="P1175" s="2">
        <v>1260</v>
      </c>
      <c r="Q1175" s="2">
        <v>925.37</v>
      </c>
      <c r="R1175" s="2">
        <v>334.63</v>
      </c>
      <c r="S1175" t="s">
        <v>53</v>
      </c>
      <c r="T1175" t="s">
        <v>76</v>
      </c>
      <c r="U1175" t="s">
        <v>77</v>
      </c>
      <c r="V1175" t="s">
        <v>39</v>
      </c>
      <c r="W1175" t="s">
        <v>83</v>
      </c>
      <c r="X1175" t="s">
        <v>67</v>
      </c>
      <c r="Y1175" t="s">
        <v>42</v>
      </c>
      <c r="Z1175" t="s">
        <v>43</v>
      </c>
      <c r="AA1175" t="s">
        <v>44</v>
      </c>
      <c r="AB1175" t="s">
        <v>44</v>
      </c>
    </row>
    <row r="1176" spans="1:28" x14ac:dyDescent="0.25">
      <c r="A1176" t="s">
        <v>3217</v>
      </c>
      <c r="B1176" s="1">
        <v>45391</v>
      </c>
      <c r="C1176" t="s">
        <v>3218</v>
      </c>
      <c r="D1176" t="s">
        <v>3219</v>
      </c>
      <c r="E1176">
        <v>58</v>
      </c>
      <c r="F1176" t="s">
        <v>48</v>
      </c>
      <c r="G1176" t="s">
        <v>436</v>
      </c>
      <c r="H1176" t="s">
        <v>437</v>
      </c>
      <c r="I1176" t="s">
        <v>74</v>
      </c>
      <c r="J1176" t="s">
        <v>190</v>
      </c>
      <c r="K1176">
        <v>1</v>
      </c>
      <c r="L1176" s="2">
        <v>1800</v>
      </c>
      <c r="M1176">
        <v>20</v>
      </c>
      <c r="N1176" s="2">
        <v>1800</v>
      </c>
      <c r="O1176" s="2">
        <v>360</v>
      </c>
      <c r="P1176" s="2">
        <v>1440</v>
      </c>
      <c r="Q1176" s="2">
        <v>840.5</v>
      </c>
      <c r="R1176" s="2">
        <v>599.5</v>
      </c>
      <c r="S1176" t="s">
        <v>53</v>
      </c>
      <c r="T1176" t="s">
        <v>105</v>
      </c>
      <c r="U1176" t="s">
        <v>106</v>
      </c>
      <c r="V1176" t="s">
        <v>39</v>
      </c>
      <c r="W1176" t="s">
        <v>83</v>
      </c>
      <c r="X1176" t="s">
        <v>41</v>
      </c>
      <c r="Y1176" t="s">
        <v>56</v>
      </c>
      <c r="Z1176" t="s">
        <v>43</v>
      </c>
      <c r="AA1176" t="s">
        <v>44</v>
      </c>
      <c r="AB1176" t="s">
        <v>44</v>
      </c>
    </row>
    <row r="1177" spans="1:28" x14ac:dyDescent="0.25">
      <c r="A1177" t="s">
        <v>3220</v>
      </c>
      <c r="B1177" s="1">
        <v>45391</v>
      </c>
      <c r="C1177" t="s">
        <v>3221</v>
      </c>
      <c r="D1177" t="s">
        <v>3222</v>
      </c>
      <c r="E1177">
        <v>23</v>
      </c>
      <c r="F1177" t="s">
        <v>31</v>
      </c>
      <c r="G1177" t="s">
        <v>148</v>
      </c>
      <c r="H1177" t="s">
        <v>149</v>
      </c>
      <c r="I1177" t="s">
        <v>74</v>
      </c>
      <c r="J1177" t="s">
        <v>130</v>
      </c>
      <c r="K1177">
        <v>2</v>
      </c>
      <c r="L1177" s="2">
        <v>3500</v>
      </c>
      <c r="M1177">
        <v>0</v>
      </c>
      <c r="N1177" s="2">
        <v>7000</v>
      </c>
      <c r="O1177" s="2">
        <v>0</v>
      </c>
      <c r="P1177" s="2">
        <v>7000</v>
      </c>
      <c r="Q1177" s="2">
        <v>5076.95</v>
      </c>
      <c r="R1177" s="2">
        <v>1923.05</v>
      </c>
      <c r="S1177" t="s">
        <v>36</v>
      </c>
      <c r="T1177" t="s">
        <v>153</v>
      </c>
      <c r="U1177" t="s">
        <v>154</v>
      </c>
      <c r="V1177" t="s">
        <v>39</v>
      </c>
      <c r="W1177" t="s">
        <v>66</v>
      </c>
      <c r="X1177" t="s">
        <v>41</v>
      </c>
      <c r="Y1177" t="s">
        <v>56</v>
      </c>
      <c r="Z1177" t="s">
        <v>43</v>
      </c>
      <c r="AA1177" t="s">
        <v>44</v>
      </c>
      <c r="AB1177" t="s">
        <v>44</v>
      </c>
    </row>
    <row r="1178" spans="1:28" x14ac:dyDescent="0.25">
      <c r="A1178" t="s">
        <v>3223</v>
      </c>
      <c r="B1178" s="1">
        <v>45391</v>
      </c>
      <c r="C1178" t="s">
        <v>2729</v>
      </c>
      <c r="D1178" t="s">
        <v>2730</v>
      </c>
      <c r="E1178">
        <v>42</v>
      </c>
      <c r="F1178" t="s">
        <v>48</v>
      </c>
      <c r="G1178" t="s">
        <v>238</v>
      </c>
      <c r="H1178" t="s">
        <v>239</v>
      </c>
      <c r="I1178" t="s">
        <v>62</v>
      </c>
      <c r="J1178" t="s">
        <v>63</v>
      </c>
      <c r="K1178">
        <v>1</v>
      </c>
      <c r="L1178" s="2">
        <v>6500</v>
      </c>
      <c r="M1178">
        <v>25</v>
      </c>
      <c r="N1178" s="2">
        <v>6500</v>
      </c>
      <c r="O1178" s="2">
        <v>1625</v>
      </c>
      <c r="P1178" s="2">
        <v>4875</v>
      </c>
      <c r="Q1178" s="2">
        <v>2964.11</v>
      </c>
      <c r="R1178" s="2">
        <v>1910.89</v>
      </c>
      <c r="S1178" t="s">
        <v>53</v>
      </c>
      <c r="T1178" t="s">
        <v>136</v>
      </c>
      <c r="U1178" t="s">
        <v>38</v>
      </c>
      <c r="V1178" t="s">
        <v>39</v>
      </c>
      <c r="W1178" t="s">
        <v>92</v>
      </c>
      <c r="X1178" t="s">
        <v>41</v>
      </c>
      <c r="Y1178" t="s">
        <v>56</v>
      </c>
      <c r="Z1178" t="s">
        <v>43</v>
      </c>
      <c r="AA1178" t="s">
        <v>44</v>
      </c>
      <c r="AB1178" t="s">
        <v>44</v>
      </c>
    </row>
    <row r="1179" spans="1:28" x14ac:dyDescent="0.25">
      <c r="A1179" t="s">
        <v>3224</v>
      </c>
      <c r="B1179" s="1">
        <v>45391</v>
      </c>
      <c r="C1179" t="s">
        <v>3225</v>
      </c>
      <c r="D1179" t="s">
        <v>3226</v>
      </c>
      <c r="E1179">
        <v>52</v>
      </c>
      <c r="F1179" t="s">
        <v>31</v>
      </c>
      <c r="G1179" t="s">
        <v>285</v>
      </c>
      <c r="H1179" t="s">
        <v>286</v>
      </c>
      <c r="I1179" t="s">
        <v>34</v>
      </c>
      <c r="J1179" t="s">
        <v>121</v>
      </c>
      <c r="K1179">
        <v>2</v>
      </c>
      <c r="L1179" s="2">
        <v>3200</v>
      </c>
      <c r="M1179">
        <v>10</v>
      </c>
      <c r="N1179" s="2">
        <v>6400</v>
      </c>
      <c r="O1179" s="2">
        <v>640</v>
      </c>
      <c r="P1179" s="2">
        <v>5760</v>
      </c>
      <c r="Q1179" s="2">
        <v>4228.24</v>
      </c>
      <c r="R1179" s="2">
        <v>1531.76</v>
      </c>
      <c r="S1179" t="s">
        <v>53</v>
      </c>
      <c r="T1179" t="s">
        <v>65</v>
      </c>
      <c r="U1179" t="s">
        <v>65</v>
      </c>
      <c r="V1179" t="s">
        <v>39</v>
      </c>
      <c r="W1179" t="s">
        <v>83</v>
      </c>
      <c r="X1179" t="s">
        <v>41</v>
      </c>
      <c r="Y1179" t="s">
        <v>56</v>
      </c>
      <c r="Z1179" t="s">
        <v>107</v>
      </c>
      <c r="AA1179" t="s">
        <v>68</v>
      </c>
      <c r="AB1179" t="s">
        <v>44</v>
      </c>
    </row>
    <row r="1180" spans="1:28" x14ac:dyDescent="0.25">
      <c r="A1180" t="s">
        <v>3227</v>
      </c>
      <c r="B1180" s="1">
        <v>45391</v>
      </c>
      <c r="C1180" t="s">
        <v>3228</v>
      </c>
      <c r="D1180" t="s">
        <v>3229</v>
      </c>
      <c r="E1180">
        <v>23</v>
      </c>
      <c r="F1180" t="s">
        <v>111</v>
      </c>
      <c r="G1180" t="s">
        <v>188</v>
      </c>
      <c r="H1180" t="s">
        <v>189</v>
      </c>
      <c r="I1180" t="s">
        <v>34</v>
      </c>
      <c r="J1180" t="s">
        <v>190</v>
      </c>
      <c r="K1180">
        <v>2</v>
      </c>
      <c r="L1180" s="2">
        <v>1800</v>
      </c>
      <c r="M1180">
        <v>0</v>
      </c>
      <c r="N1180" s="2">
        <v>3600</v>
      </c>
      <c r="O1180" s="2">
        <v>0</v>
      </c>
      <c r="P1180" s="2">
        <v>3600</v>
      </c>
      <c r="Q1180" s="2">
        <v>2471.1</v>
      </c>
      <c r="R1180" s="2">
        <v>1128.9000000000001</v>
      </c>
      <c r="S1180" t="s">
        <v>64</v>
      </c>
      <c r="T1180" t="s">
        <v>136</v>
      </c>
      <c r="U1180" t="s">
        <v>38</v>
      </c>
      <c r="V1180" t="s">
        <v>39</v>
      </c>
      <c r="W1180" t="s">
        <v>92</v>
      </c>
      <c r="X1180" t="s">
        <v>67</v>
      </c>
      <c r="Y1180" t="s">
        <v>42</v>
      </c>
      <c r="Z1180" t="s">
        <v>43</v>
      </c>
      <c r="AA1180" t="s">
        <v>44</v>
      </c>
      <c r="AB1180" t="s">
        <v>44</v>
      </c>
    </row>
    <row r="1181" spans="1:28" x14ac:dyDescent="0.25">
      <c r="A1181" t="s">
        <v>3230</v>
      </c>
      <c r="B1181" s="1">
        <v>45392</v>
      </c>
      <c r="C1181" t="s">
        <v>3231</v>
      </c>
      <c r="D1181" t="s">
        <v>3232</v>
      </c>
      <c r="E1181">
        <v>46</v>
      </c>
      <c r="F1181" t="s">
        <v>31</v>
      </c>
      <c r="G1181" t="s">
        <v>49</v>
      </c>
      <c r="H1181" t="s">
        <v>50</v>
      </c>
      <c r="I1181" t="s">
        <v>51</v>
      </c>
      <c r="J1181" t="s">
        <v>52</v>
      </c>
      <c r="K1181">
        <v>1</v>
      </c>
      <c r="L1181" s="2">
        <v>500</v>
      </c>
      <c r="M1181">
        <v>0</v>
      </c>
      <c r="N1181" s="2">
        <v>500</v>
      </c>
      <c r="O1181" s="2">
        <v>0</v>
      </c>
      <c r="P1181" s="2">
        <v>500</v>
      </c>
      <c r="Q1181" s="2">
        <v>344.99</v>
      </c>
      <c r="R1181" s="2">
        <v>155.01</v>
      </c>
      <c r="S1181" t="s">
        <v>53</v>
      </c>
      <c r="T1181" t="s">
        <v>122</v>
      </c>
      <c r="U1181" t="s">
        <v>123</v>
      </c>
      <c r="V1181" t="s">
        <v>39</v>
      </c>
      <c r="W1181" t="s">
        <v>92</v>
      </c>
      <c r="X1181" t="s">
        <v>67</v>
      </c>
      <c r="Y1181" t="s">
        <v>42</v>
      </c>
      <c r="Z1181" t="s">
        <v>43</v>
      </c>
      <c r="AA1181" t="s">
        <v>44</v>
      </c>
      <c r="AB1181" t="s">
        <v>44</v>
      </c>
    </row>
    <row r="1182" spans="1:28" x14ac:dyDescent="0.25">
      <c r="A1182" t="s">
        <v>3233</v>
      </c>
      <c r="B1182" s="1">
        <v>45392</v>
      </c>
      <c r="C1182" t="s">
        <v>821</v>
      </c>
      <c r="D1182" t="s">
        <v>822</v>
      </c>
      <c r="E1182">
        <v>49</v>
      </c>
      <c r="F1182" t="s">
        <v>48</v>
      </c>
      <c r="G1182" t="s">
        <v>207</v>
      </c>
      <c r="H1182" t="s">
        <v>208</v>
      </c>
      <c r="I1182" t="s">
        <v>34</v>
      </c>
      <c r="J1182" t="s">
        <v>143</v>
      </c>
      <c r="K1182">
        <v>2</v>
      </c>
      <c r="L1182" s="2">
        <v>18000</v>
      </c>
      <c r="M1182">
        <v>0</v>
      </c>
      <c r="N1182" s="2">
        <v>36000</v>
      </c>
      <c r="O1182" s="2">
        <v>0</v>
      </c>
      <c r="P1182" s="2">
        <v>36000</v>
      </c>
      <c r="Q1182" s="2">
        <v>21301.74</v>
      </c>
      <c r="R1182" s="2">
        <v>14698.26</v>
      </c>
      <c r="S1182" t="s">
        <v>64</v>
      </c>
      <c r="T1182" t="s">
        <v>37</v>
      </c>
      <c r="U1182" t="s">
        <v>38</v>
      </c>
      <c r="V1182" t="s">
        <v>39</v>
      </c>
      <c r="W1182" t="s">
        <v>66</v>
      </c>
      <c r="X1182" t="s">
        <v>41</v>
      </c>
      <c r="Y1182" t="s">
        <v>42</v>
      </c>
      <c r="Z1182" t="s">
        <v>43</v>
      </c>
      <c r="AA1182" t="s">
        <v>44</v>
      </c>
      <c r="AB1182" t="s">
        <v>44</v>
      </c>
    </row>
    <row r="1183" spans="1:28" x14ac:dyDescent="0.25">
      <c r="A1183" t="s">
        <v>3234</v>
      </c>
      <c r="B1183" s="1">
        <v>45392</v>
      </c>
      <c r="C1183" t="s">
        <v>3235</v>
      </c>
      <c r="D1183" t="s">
        <v>3236</v>
      </c>
      <c r="E1183">
        <v>26</v>
      </c>
      <c r="F1183" t="s">
        <v>48</v>
      </c>
      <c r="G1183" t="s">
        <v>227</v>
      </c>
      <c r="H1183" t="s">
        <v>228</v>
      </c>
      <c r="I1183" t="s">
        <v>74</v>
      </c>
      <c r="J1183" t="s">
        <v>75</v>
      </c>
      <c r="K1183">
        <v>2</v>
      </c>
      <c r="L1183" s="2">
        <v>1400</v>
      </c>
      <c r="M1183">
        <v>5</v>
      </c>
      <c r="N1183" s="2">
        <v>2800</v>
      </c>
      <c r="O1183" s="2">
        <v>140</v>
      </c>
      <c r="P1183" s="2">
        <v>2660</v>
      </c>
      <c r="Q1183" s="2">
        <v>1640.89</v>
      </c>
      <c r="R1183" s="2">
        <v>1019.11</v>
      </c>
      <c r="S1183" t="s">
        <v>36</v>
      </c>
      <c r="T1183" t="s">
        <v>105</v>
      </c>
      <c r="U1183" t="s">
        <v>106</v>
      </c>
      <c r="V1183" t="s">
        <v>39</v>
      </c>
      <c r="W1183" t="s">
        <v>40</v>
      </c>
      <c r="X1183" t="s">
        <v>97</v>
      </c>
      <c r="Y1183" t="s">
        <v>42</v>
      </c>
      <c r="Z1183" t="s">
        <v>43</v>
      </c>
      <c r="AA1183" t="s">
        <v>44</v>
      </c>
      <c r="AB1183" t="s">
        <v>44</v>
      </c>
    </row>
    <row r="1184" spans="1:28" x14ac:dyDescent="0.25">
      <c r="A1184" t="s">
        <v>3237</v>
      </c>
      <c r="B1184" s="1">
        <v>45392</v>
      </c>
      <c r="C1184" t="s">
        <v>3238</v>
      </c>
      <c r="D1184" t="s">
        <v>3239</v>
      </c>
      <c r="E1184">
        <v>27</v>
      </c>
      <c r="F1184" t="s">
        <v>48</v>
      </c>
      <c r="G1184" t="s">
        <v>387</v>
      </c>
      <c r="H1184" t="s">
        <v>388</v>
      </c>
      <c r="I1184" t="s">
        <v>74</v>
      </c>
      <c r="J1184" t="s">
        <v>75</v>
      </c>
      <c r="K1184">
        <v>1</v>
      </c>
      <c r="L1184" s="2">
        <v>3200</v>
      </c>
      <c r="M1184">
        <v>10</v>
      </c>
      <c r="N1184" s="2">
        <v>3200</v>
      </c>
      <c r="O1184" s="2">
        <v>320</v>
      </c>
      <c r="P1184" s="2">
        <v>2880</v>
      </c>
      <c r="Q1184" s="2">
        <v>2349.71</v>
      </c>
      <c r="R1184" s="2">
        <v>530.29</v>
      </c>
      <c r="S1184" t="s">
        <v>64</v>
      </c>
      <c r="T1184" t="s">
        <v>290</v>
      </c>
      <c r="U1184" t="s">
        <v>291</v>
      </c>
      <c r="V1184" t="s">
        <v>39</v>
      </c>
      <c r="W1184" t="s">
        <v>124</v>
      </c>
      <c r="X1184" t="s">
        <v>97</v>
      </c>
      <c r="Y1184" t="s">
        <v>42</v>
      </c>
      <c r="Z1184" t="s">
        <v>43</v>
      </c>
      <c r="AA1184" t="s">
        <v>44</v>
      </c>
      <c r="AB1184" t="s">
        <v>44</v>
      </c>
    </row>
    <row r="1185" spans="1:28" x14ac:dyDescent="0.25">
      <c r="A1185" t="s">
        <v>3240</v>
      </c>
      <c r="B1185" s="1">
        <v>45392</v>
      </c>
      <c r="C1185" t="s">
        <v>3241</v>
      </c>
      <c r="D1185" t="s">
        <v>3242</v>
      </c>
      <c r="E1185">
        <v>36</v>
      </c>
      <c r="F1185" t="s">
        <v>31</v>
      </c>
      <c r="G1185" t="s">
        <v>72</v>
      </c>
      <c r="H1185" t="s">
        <v>73</v>
      </c>
      <c r="I1185" t="s">
        <v>74</v>
      </c>
      <c r="J1185" t="s">
        <v>75</v>
      </c>
      <c r="K1185">
        <v>3</v>
      </c>
      <c r="L1185" s="2">
        <v>2200</v>
      </c>
      <c r="M1185">
        <v>5</v>
      </c>
      <c r="N1185" s="2">
        <v>6600</v>
      </c>
      <c r="O1185" s="2">
        <v>330</v>
      </c>
      <c r="P1185" s="2">
        <v>6270</v>
      </c>
      <c r="Q1185" s="2">
        <v>4062.03</v>
      </c>
      <c r="R1185" s="2">
        <v>2207.9699999999998</v>
      </c>
      <c r="S1185" t="s">
        <v>53</v>
      </c>
      <c r="T1185" t="s">
        <v>163</v>
      </c>
      <c r="U1185" t="s">
        <v>164</v>
      </c>
      <c r="V1185" t="s">
        <v>39</v>
      </c>
      <c r="W1185" t="s">
        <v>137</v>
      </c>
      <c r="X1185" t="s">
        <v>41</v>
      </c>
      <c r="Y1185" t="s">
        <v>56</v>
      </c>
      <c r="Z1185" t="s">
        <v>43</v>
      </c>
      <c r="AA1185" t="s">
        <v>44</v>
      </c>
      <c r="AB1185" t="s">
        <v>44</v>
      </c>
    </row>
    <row r="1186" spans="1:28" x14ac:dyDescent="0.25">
      <c r="A1186" t="s">
        <v>3243</v>
      </c>
      <c r="B1186" s="1">
        <v>45392</v>
      </c>
      <c r="C1186" t="s">
        <v>3244</v>
      </c>
      <c r="D1186" t="s">
        <v>3245</v>
      </c>
      <c r="E1186">
        <v>53</v>
      </c>
      <c r="F1186" t="s">
        <v>48</v>
      </c>
      <c r="G1186" t="s">
        <v>212</v>
      </c>
      <c r="H1186" t="s">
        <v>213</v>
      </c>
      <c r="I1186" t="s">
        <v>51</v>
      </c>
      <c r="J1186" t="s">
        <v>52</v>
      </c>
      <c r="K1186">
        <v>1</v>
      </c>
      <c r="L1186" s="2">
        <v>400</v>
      </c>
      <c r="M1186">
        <v>0</v>
      </c>
      <c r="N1186" s="2">
        <v>400</v>
      </c>
      <c r="O1186" s="2">
        <v>0</v>
      </c>
      <c r="P1186" s="2">
        <v>400</v>
      </c>
      <c r="Q1186" s="2">
        <v>308.39999999999998</v>
      </c>
      <c r="R1186" s="2">
        <v>91.6</v>
      </c>
      <c r="S1186" t="s">
        <v>53</v>
      </c>
      <c r="T1186" t="s">
        <v>96</v>
      </c>
      <c r="U1186" t="s">
        <v>96</v>
      </c>
      <c r="V1186" t="s">
        <v>39</v>
      </c>
      <c r="W1186" t="s">
        <v>92</v>
      </c>
      <c r="X1186" t="s">
        <v>67</v>
      </c>
      <c r="Y1186" t="s">
        <v>56</v>
      </c>
      <c r="Z1186" t="s">
        <v>43</v>
      </c>
      <c r="AA1186" t="s">
        <v>44</v>
      </c>
      <c r="AB1186" t="s">
        <v>44</v>
      </c>
    </row>
    <row r="1187" spans="1:28" x14ac:dyDescent="0.25">
      <c r="A1187" t="s">
        <v>3246</v>
      </c>
      <c r="B1187" s="1">
        <v>45392</v>
      </c>
      <c r="C1187" t="s">
        <v>3247</v>
      </c>
      <c r="D1187" t="s">
        <v>3248</v>
      </c>
      <c r="E1187">
        <v>24</v>
      </c>
      <c r="F1187" t="s">
        <v>48</v>
      </c>
      <c r="G1187" t="s">
        <v>176</v>
      </c>
      <c r="H1187" t="s">
        <v>177</v>
      </c>
      <c r="I1187" t="s">
        <v>34</v>
      </c>
      <c r="J1187" t="s">
        <v>35</v>
      </c>
      <c r="K1187">
        <v>1</v>
      </c>
      <c r="L1187" s="2">
        <v>6500</v>
      </c>
      <c r="M1187">
        <v>10</v>
      </c>
      <c r="N1187" s="2">
        <v>6500</v>
      </c>
      <c r="O1187" s="2">
        <v>650</v>
      </c>
      <c r="P1187" s="2">
        <v>5850</v>
      </c>
      <c r="Q1187" s="2">
        <v>3859.58</v>
      </c>
      <c r="R1187" s="2">
        <v>1990.42</v>
      </c>
      <c r="S1187" t="s">
        <v>36</v>
      </c>
      <c r="T1187" t="s">
        <v>398</v>
      </c>
      <c r="U1187" t="s">
        <v>399</v>
      </c>
      <c r="V1187" t="s">
        <v>39</v>
      </c>
      <c r="W1187" t="s">
        <v>40</v>
      </c>
      <c r="X1187" t="s">
        <v>67</v>
      </c>
      <c r="Y1187" t="s">
        <v>56</v>
      </c>
      <c r="Z1187" t="s">
        <v>144</v>
      </c>
      <c r="AA1187" t="s">
        <v>44</v>
      </c>
      <c r="AB1187" t="s">
        <v>44</v>
      </c>
    </row>
    <row r="1188" spans="1:28" x14ac:dyDescent="0.25">
      <c r="A1188" t="s">
        <v>3249</v>
      </c>
      <c r="B1188" s="1">
        <v>45392</v>
      </c>
      <c r="C1188" t="s">
        <v>3250</v>
      </c>
      <c r="D1188" t="s">
        <v>3251</v>
      </c>
      <c r="E1188">
        <v>57</v>
      </c>
      <c r="F1188" t="s">
        <v>48</v>
      </c>
      <c r="G1188" t="s">
        <v>298</v>
      </c>
      <c r="H1188" t="s">
        <v>299</v>
      </c>
      <c r="I1188" t="s">
        <v>103</v>
      </c>
      <c r="J1188" t="s">
        <v>104</v>
      </c>
      <c r="K1188">
        <v>1</v>
      </c>
      <c r="L1188" s="2">
        <v>700</v>
      </c>
      <c r="M1188">
        <v>25</v>
      </c>
      <c r="N1188" s="2">
        <v>700</v>
      </c>
      <c r="O1188" s="2">
        <v>175</v>
      </c>
      <c r="P1188" s="2">
        <v>525</v>
      </c>
      <c r="Q1188" s="2">
        <v>422.55</v>
      </c>
      <c r="R1188" s="2">
        <v>102.45</v>
      </c>
      <c r="S1188" t="s">
        <v>53</v>
      </c>
      <c r="T1188" t="s">
        <v>407</v>
      </c>
      <c r="U1188" t="s">
        <v>408</v>
      </c>
      <c r="V1188" t="s">
        <v>39</v>
      </c>
      <c r="W1188" t="s">
        <v>124</v>
      </c>
      <c r="X1188" t="s">
        <v>41</v>
      </c>
      <c r="Y1188" t="s">
        <v>56</v>
      </c>
      <c r="Z1188" t="s">
        <v>43</v>
      </c>
      <c r="AA1188" t="s">
        <v>44</v>
      </c>
      <c r="AB1188" t="s">
        <v>44</v>
      </c>
    </row>
    <row r="1189" spans="1:28" x14ac:dyDescent="0.25">
      <c r="A1189" t="s">
        <v>3252</v>
      </c>
      <c r="B1189" s="1">
        <v>45392</v>
      </c>
      <c r="C1189" t="s">
        <v>3253</v>
      </c>
      <c r="D1189" t="s">
        <v>3254</v>
      </c>
      <c r="E1189">
        <v>28</v>
      </c>
      <c r="F1189" t="s">
        <v>111</v>
      </c>
      <c r="G1189" t="s">
        <v>32</v>
      </c>
      <c r="H1189" t="s">
        <v>33</v>
      </c>
      <c r="I1189" t="s">
        <v>34</v>
      </c>
      <c r="J1189" t="s">
        <v>35</v>
      </c>
      <c r="K1189">
        <v>1</v>
      </c>
      <c r="L1189" s="2">
        <v>55000</v>
      </c>
      <c r="M1189">
        <v>30</v>
      </c>
      <c r="N1189" s="2">
        <v>55000</v>
      </c>
      <c r="O1189" s="2">
        <v>16500</v>
      </c>
      <c r="P1189" s="2">
        <v>38500</v>
      </c>
      <c r="Q1189" s="2">
        <v>27242.080000000002</v>
      </c>
      <c r="R1189" s="2">
        <v>11257.92</v>
      </c>
      <c r="S1189" t="s">
        <v>53</v>
      </c>
      <c r="T1189" t="s">
        <v>222</v>
      </c>
      <c r="U1189" t="s">
        <v>38</v>
      </c>
      <c r="V1189" t="s">
        <v>39</v>
      </c>
      <c r="W1189" t="s">
        <v>66</v>
      </c>
      <c r="X1189" t="s">
        <v>41</v>
      </c>
      <c r="Y1189" t="s">
        <v>56</v>
      </c>
      <c r="Z1189" t="s">
        <v>43</v>
      </c>
      <c r="AA1189" t="s">
        <v>44</v>
      </c>
      <c r="AB1189" t="s">
        <v>44</v>
      </c>
    </row>
    <row r="1190" spans="1:28" x14ac:dyDescent="0.25">
      <c r="A1190" t="s">
        <v>3255</v>
      </c>
      <c r="B1190" s="1">
        <v>45392</v>
      </c>
      <c r="C1190" t="s">
        <v>2393</v>
      </c>
      <c r="D1190" t="s">
        <v>2394</v>
      </c>
      <c r="E1190">
        <v>56</v>
      </c>
      <c r="F1190" t="s">
        <v>31</v>
      </c>
      <c r="G1190" t="s">
        <v>32</v>
      </c>
      <c r="H1190" t="s">
        <v>33</v>
      </c>
      <c r="I1190" t="s">
        <v>34</v>
      </c>
      <c r="J1190" t="s">
        <v>35</v>
      </c>
      <c r="K1190">
        <v>3</v>
      </c>
      <c r="L1190" s="2">
        <v>55000</v>
      </c>
      <c r="M1190">
        <v>0</v>
      </c>
      <c r="N1190" s="2">
        <v>165000</v>
      </c>
      <c r="O1190" s="2">
        <v>0</v>
      </c>
      <c r="P1190" s="2">
        <v>165000</v>
      </c>
      <c r="Q1190" s="2">
        <v>94666.13</v>
      </c>
      <c r="R1190" s="2">
        <v>70333.87</v>
      </c>
      <c r="S1190" t="s">
        <v>53</v>
      </c>
      <c r="T1190" t="s">
        <v>178</v>
      </c>
      <c r="U1190" t="s">
        <v>154</v>
      </c>
      <c r="V1190" t="s">
        <v>39</v>
      </c>
      <c r="W1190" t="s">
        <v>66</v>
      </c>
      <c r="X1190" t="s">
        <v>97</v>
      </c>
      <c r="Y1190" t="s">
        <v>42</v>
      </c>
      <c r="Z1190" t="s">
        <v>43</v>
      </c>
      <c r="AA1190" t="s">
        <v>44</v>
      </c>
      <c r="AB1190" t="s">
        <v>44</v>
      </c>
    </row>
    <row r="1191" spans="1:28" x14ac:dyDescent="0.25">
      <c r="A1191" t="s">
        <v>3256</v>
      </c>
      <c r="B1191" s="1">
        <v>45392</v>
      </c>
      <c r="C1191" t="s">
        <v>3257</v>
      </c>
      <c r="D1191" t="s">
        <v>3258</v>
      </c>
      <c r="E1191">
        <v>29</v>
      </c>
      <c r="F1191" t="s">
        <v>31</v>
      </c>
      <c r="G1191" t="s">
        <v>243</v>
      </c>
      <c r="H1191" t="s">
        <v>244</v>
      </c>
      <c r="I1191" t="s">
        <v>103</v>
      </c>
      <c r="J1191" t="s">
        <v>104</v>
      </c>
      <c r="K1191">
        <v>2</v>
      </c>
      <c r="L1191" s="2">
        <v>450</v>
      </c>
      <c r="M1191">
        <v>5</v>
      </c>
      <c r="N1191" s="2">
        <v>900</v>
      </c>
      <c r="O1191" s="2">
        <v>45</v>
      </c>
      <c r="P1191" s="2">
        <v>855</v>
      </c>
      <c r="Q1191" s="2">
        <v>487.72</v>
      </c>
      <c r="R1191" s="2">
        <v>367.28</v>
      </c>
      <c r="S1191" t="s">
        <v>36</v>
      </c>
      <c r="T1191" t="s">
        <v>222</v>
      </c>
      <c r="U1191" t="s">
        <v>38</v>
      </c>
      <c r="V1191" t="s">
        <v>39</v>
      </c>
      <c r="W1191" t="s">
        <v>66</v>
      </c>
      <c r="X1191" t="s">
        <v>41</v>
      </c>
      <c r="Y1191" t="s">
        <v>56</v>
      </c>
      <c r="Z1191" t="s">
        <v>223</v>
      </c>
      <c r="AA1191" t="s">
        <v>44</v>
      </c>
      <c r="AB1191" t="s">
        <v>44</v>
      </c>
    </row>
    <row r="1192" spans="1:28" x14ac:dyDescent="0.25">
      <c r="A1192" t="s">
        <v>3259</v>
      </c>
      <c r="B1192" s="1">
        <v>45392</v>
      </c>
      <c r="C1192" t="s">
        <v>1332</v>
      </c>
      <c r="D1192" t="s">
        <v>1333</v>
      </c>
      <c r="E1192">
        <v>55</v>
      </c>
      <c r="F1192" t="s">
        <v>31</v>
      </c>
      <c r="G1192" t="s">
        <v>217</v>
      </c>
      <c r="H1192" t="s">
        <v>218</v>
      </c>
      <c r="I1192" t="s">
        <v>34</v>
      </c>
      <c r="J1192" t="s">
        <v>130</v>
      </c>
      <c r="K1192">
        <v>2</v>
      </c>
      <c r="L1192" s="2">
        <v>28000</v>
      </c>
      <c r="M1192">
        <v>20</v>
      </c>
      <c r="N1192" s="2">
        <v>56000</v>
      </c>
      <c r="O1192" s="2">
        <v>11200</v>
      </c>
      <c r="P1192" s="2">
        <v>44800</v>
      </c>
      <c r="Q1192" s="2">
        <v>34660.5</v>
      </c>
      <c r="R1192" s="2">
        <v>10139.5</v>
      </c>
      <c r="S1192" t="s">
        <v>53</v>
      </c>
      <c r="T1192" t="s">
        <v>153</v>
      </c>
      <c r="U1192" t="s">
        <v>154</v>
      </c>
      <c r="V1192" t="s">
        <v>39</v>
      </c>
      <c r="W1192" t="s">
        <v>137</v>
      </c>
      <c r="X1192" t="s">
        <v>97</v>
      </c>
      <c r="Y1192" t="s">
        <v>56</v>
      </c>
      <c r="Z1192" t="s">
        <v>43</v>
      </c>
      <c r="AA1192" t="s">
        <v>44</v>
      </c>
      <c r="AB1192" t="s">
        <v>44</v>
      </c>
    </row>
    <row r="1193" spans="1:28" x14ac:dyDescent="0.25">
      <c r="A1193" t="s">
        <v>3260</v>
      </c>
      <c r="B1193" s="1">
        <v>45392</v>
      </c>
      <c r="C1193" t="s">
        <v>2296</v>
      </c>
      <c r="D1193" t="s">
        <v>2297</v>
      </c>
      <c r="E1193">
        <v>22</v>
      </c>
      <c r="F1193" t="s">
        <v>31</v>
      </c>
      <c r="G1193" t="s">
        <v>112</v>
      </c>
      <c r="H1193" t="s">
        <v>113</v>
      </c>
      <c r="I1193" t="s">
        <v>103</v>
      </c>
      <c r="J1193" t="s">
        <v>104</v>
      </c>
      <c r="K1193">
        <v>3</v>
      </c>
      <c r="L1193" s="2">
        <v>650</v>
      </c>
      <c r="M1193">
        <v>10</v>
      </c>
      <c r="N1193" s="2">
        <v>1950</v>
      </c>
      <c r="O1193" s="2">
        <v>195</v>
      </c>
      <c r="P1193" s="2">
        <v>1755</v>
      </c>
      <c r="Q1193" s="2">
        <v>1327.97</v>
      </c>
      <c r="R1193" s="2">
        <v>427.03</v>
      </c>
      <c r="S1193" t="s">
        <v>53</v>
      </c>
      <c r="T1193" t="s">
        <v>90</v>
      </c>
      <c r="U1193" t="s">
        <v>91</v>
      </c>
      <c r="V1193" t="s">
        <v>39</v>
      </c>
      <c r="W1193" t="s">
        <v>66</v>
      </c>
      <c r="X1193" t="s">
        <v>41</v>
      </c>
      <c r="Y1193" t="s">
        <v>42</v>
      </c>
      <c r="Z1193" t="s">
        <v>43</v>
      </c>
      <c r="AA1193" t="s">
        <v>44</v>
      </c>
      <c r="AB1193" t="s">
        <v>44</v>
      </c>
    </row>
    <row r="1194" spans="1:28" x14ac:dyDescent="0.25">
      <c r="A1194" t="s">
        <v>3261</v>
      </c>
      <c r="B1194" s="1">
        <v>45392</v>
      </c>
      <c r="C1194" t="s">
        <v>3262</v>
      </c>
      <c r="D1194" t="s">
        <v>3263</v>
      </c>
      <c r="E1194">
        <v>49</v>
      </c>
      <c r="F1194" t="s">
        <v>31</v>
      </c>
      <c r="G1194" t="s">
        <v>273</v>
      </c>
      <c r="H1194" t="s">
        <v>274</v>
      </c>
      <c r="I1194" t="s">
        <v>51</v>
      </c>
      <c r="J1194" t="s">
        <v>52</v>
      </c>
      <c r="K1194">
        <v>6</v>
      </c>
      <c r="L1194" s="2">
        <v>250</v>
      </c>
      <c r="M1194">
        <v>20</v>
      </c>
      <c r="N1194" s="2">
        <v>1500</v>
      </c>
      <c r="O1194" s="2">
        <v>300</v>
      </c>
      <c r="P1194" s="2">
        <v>1200</v>
      </c>
      <c r="Q1194" s="2">
        <v>943.76</v>
      </c>
      <c r="R1194" s="2">
        <v>256.24</v>
      </c>
      <c r="S1194" t="s">
        <v>53</v>
      </c>
      <c r="T1194" t="s">
        <v>96</v>
      </c>
      <c r="U1194" t="s">
        <v>96</v>
      </c>
      <c r="V1194" t="s">
        <v>39</v>
      </c>
      <c r="W1194" t="s">
        <v>92</v>
      </c>
      <c r="X1194" t="s">
        <v>97</v>
      </c>
      <c r="Y1194" t="s">
        <v>42</v>
      </c>
      <c r="Z1194" t="s">
        <v>43</v>
      </c>
      <c r="AA1194" t="s">
        <v>44</v>
      </c>
      <c r="AB1194" t="s">
        <v>44</v>
      </c>
    </row>
    <row r="1195" spans="1:28" x14ac:dyDescent="0.25">
      <c r="A1195" t="s">
        <v>3264</v>
      </c>
      <c r="B1195" s="1">
        <v>45393</v>
      </c>
      <c r="C1195" t="s">
        <v>1599</v>
      </c>
      <c r="D1195" t="s">
        <v>1600</v>
      </c>
      <c r="E1195">
        <v>44</v>
      </c>
      <c r="F1195" t="s">
        <v>48</v>
      </c>
      <c r="G1195" t="s">
        <v>176</v>
      </c>
      <c r="H1195" t="s">
        <v>177</v>
      </c>
      <c r="I1195" t="s">
        <v>34</v>
      </c>
      <c r="J1195" t="s">
        <v>35</v>
      </c>
      <c r="K1195">
        <v>2</v>
      </c>
      <c r="L1195" s="2">
        <v>6500</v>
      </c>
      <c r="M1195">
        <v>10</v>
      </c>
      <c r="N1195" s="2">
        <v>13000</v>
      </c>
      <c r="O1195" s="2">
        <v>1300</v>
      </c>
      <c r="P1195" s="2">
        <v>11700</v>
      </c>
      <c r="Q1195" s="2">
        <v>7553.44</v>
      </c>
      <c r="R1195" s="2">
        <v>4146.5600000000004</v>
      </c>
      <c r="S1195" t="s">
        <v>53</v>
      </c>
      <c r="T1195" t="s">
        <v>398</v>
      </c>
      <c r="U1195" t="s">
        <v>399</v>
      </c>
      <c r="V1195" t="s">
        <v>39</v>
      </c>
      <c r="W1195" t="s">
        <v>83</v>
      </c>
      <c r="X1195" t="s">
        <v>41</v>
      </c>
      <c r="Y1195" t="s">
        <v>56</v>
      </c>
      <c r="Z1195" t="s">
        <v>43</v>
      </c>
      <c r="AA1195" t="s">
        <v>44</v>
      </c>
      <c r="AB1195" t="s">
        <v>44</v>
      </c>
    </row>
    <row r="1196" spans="1:28" x14ac:dyDescent="0.25">
      <c r="A1196" t="s">
        <v>3265</v>
      </c>
      <c r="B1196" s="1">
        <v>45393</v>
      </c>
      <c r="C1196" t="s">
        <v>3016</v>
      </c>
      <c r="D1196" t="s">
        <v>3017</v>
      </c>
      <c r="E1196">
        <v>55</v>
      </c>
      <c r="F1196" t="s">
        <v>31</v>
      </c>
      <c r="G1196" t="s">
        <v>128</v>
      </c>
      <c r="H1196" t="s">
        <v>129</v>
      </c>
      <c r="I1196" t="s">
        <v>74</v>
      </c>
      <c r="J1196" t="s">
        <v>130</v>
      </c>
      <c r="K1196">
        <v>2</v>
      </c>
      <c r="L1196" s="2">
        <v>1700</v>
      </c>
      <c r="M1196">
        <v>5</v>
      </c>
      <c r="N1196" s="2">
        <v>3400</v>
      </c>
      <c r="O1196" s="2">
        <v>170</v>
      </c>
      <c r="P1196" s="2">
        <v>3230</v>
      </c>
      <c r="Q1196" s="2">
        <v>2400.91</v>
      </c>
      <c r="R1196" s="2">
        <v>829.09</v>
      </c>
      <c r="S1196" t="s">
        <v>53</v>
      </c>
      <c r="T1196" t="s">
        <v>122</v>
      </c>
      <c r="U1196" t="s">
        <v>123</v>
      </c>
      <c r="V1196" t="s">
        <v>39</v>
      </c>
      <c r="W1196" t="s">
        <v>137</v>
      </c>
      <c r="X1196" t="s">
        <v>97</v>
      </c>
      <c r="Y1196" t="s">
        <v>56</v>
      </c>
      <c r="Z1196" t="s">
        <v>223</v>
      </c>
      <c r="AA1196" t="s">
        <v>44</v>
      </c>
      <c r="AB1196" t="s">
        <v>44</v>
      </c>
    </row>
    <row r="1197" spans="1:28" x14ac:dyDescent="0.25">
      <c r="A1197" t="s">
        <v>3266</v>
      </c>
      <c r="B1197" s="1">
        <v>45393</v>
      </c>
      <c r="C1197" t="s">
        <v>3267</v>
      </c>
      <c r="D1197" t="s">
        <v>3268</v>
      </c>
      <c r="E1197">
        <v>60</v>
      </c>
      <c r="F1197" t="s">
        <v>111</v>
      </c>
      <c r="G1197" t="s">
        <v>148</v>
      </c>
      <c r="H1197" t="s">
        <v>149</v>
      </c>
      <c r="I1197" t="s">
        <v>74</v>
      </c>
      <c r="J1197" t="s">
        <v>130</v>
      </c>
      <c r="K1197">
        <v>3</v>
      </c>
      <c r="L1197" s="2">
        <v>3500</v>
      </c>
      <c r="M1197">
        <v>15</v>
      </c>
      <c r="N1197" s="2">
        <v>10500</v>
      </c>
      <c r="O1197" s="2">
        <v>1575</v>
      </c>
      <c r="P1197" s="2">
        <v>8925</v>
      </c>
      <c r="Q1197" s="2">
        <v>6525.14</v>
      </c>
      <c r="R1197" s="2">
        <v>2399.86</v>
      </c>
      <c r="S1197" t="s">
        <v>64</v>
      </c>
      <c r="T1197" t="s">
        <v>222</v>
      </c>
      <c r="U1197" t="s">
        <v>38</v>
      </c>
      <c r="V1197" t="s">
        <v>39</v>
      </c>
      <c r="W1197" t="s">
        <v>83</v>
      </c>
      <c r="X1197" t="s">
        <v>97</v>
      </c>
      <c r="Y1197" t="s">
        <v>56</v>
      </c>
      <c r="Z1197" t="s">
        <v>508</v>
      </c>
      <c r="AA1197" t="s">
        <v>44</v>
      </c>
      <c r="AB1197" t="s">
        <v>44</v>
      </c>
    </row>
    <row r="1198" spans="1:28" x14ac:dyDescent="0.25">
      <c r="A1198" t="s">
        <v>3269</v>
      </c>
      <c r="B1198" s="1">
        <v>45393</v>
      </c>
      <c r="C1198" t="s">
        <v>1033</v>
      </c>
      <c r="D1198" t="s">
        <v>1034</v>
      </c>
      <c r="E1198">
        <v>35</v>
      </c>
      <c r="F1198" t="s">
        <v>48</v>
      </c>
      <c r="G1198" t="s">
        <v>280</v>
      </c>
      <c r="H1198" t="s">
        <v>281</v>
      </c>
      <c r="I1198" t="s">
        <v>62</v>
      </c>
      <c r="J1198" t="s">
        <v>190</v>
      </c>
      <c r="K1198">
        <v>1</v>
      </c>
      <c r="L1198" s="2">
        <v>700</v>
      </c>
      <c r="M1198">
        <v>0</v>
      </c>
      <c r="N1198" s="2">
        <v>700</v>
      </c>
      <c r="O1198" s="2">
        <v>0</v>
      </c>
      <c r="P1198" s="2">
        <v>700</v>
      </c>
      <c r="Q1198" s="2">
        <v>482.23</v>
      </c>
      <c r="R1198" s="2">
        <v>217.77</v>
      </c>
      <c r="S1198" t="s">
        <v>53</v>
      </c>
      <c r="T1198" t="s">
        <v>105</v>
      </c>
      <c r="U1198" t="s">
        <v>106</v>
      </c>
      <c r="V1198" t="s">
        <v>39</v>
      </c>
      <c r="W1198" t="s">
        <v>92</v>
      </c>
      <c r="X1198" t="s">
        <v>97</v>
      </c>
      <c r="Y1198" t="s">
        <v>56</v>
      </c>
      <c r="Z1198" t="s">
        <v>43</v>
      </c>
      <c r="AA1198" t="s">
        <v>68</v>
      </c>
      <c r="AB1198" t="s">
        <v>44</v>
      </c>
    </row>
    <row r="1199" spans="1:28" x14ac:dyDescent="0.25">
      <c r="A1199" t="s">
        <v>3270</v>
      </c>
      <c r="B1199" s="1">
        <v>45393</v>
      </c>
      <c r="C1199" t="s">
        <v>3271</v>
      </c>
      <c r="D1199" t="s">
        <v>3272</v>
      </c>
      <c r="E1199">
        <v>43</v>
      </c>
      <c r="F1199" t="s">
        <v>31</v>
      </c>
      <c r="G1199" t="s">
        <v>49</v>
      </c>
      <c r="H1199" t="s">
        <v>50</v>
      </c>
      <c r="I1199" t="s">
        <v>51</v>
      </c>
      <c r="J1199" t="s">
        <v>52</v>
      </c>
      <c r="K1199">
        <v>2</v>
      </c>
      <c r="L1199" s="2">
        <v>500</v>
      </c>
      <c r="M1199">
        <v>5</v>
      </c>
      <c r="N1199" s="2">
        <v>1000</v>
      </c>
      <c r="O1199" s="2">
        <v>50</v>
      </c>
      <c r="P1199" s="2">
        <v>950</v>
      </c>
      <c r="Q1199" s="2">
        <v>767.24</v>
      </c>
      <c r="R1199" s="2">
        <v>182.76</v>
      </c>
      <c r="S1199" t="s">
        <v>53</v>
      </c>
      <c r="T1199" t="s">
        <v>37</v>
      </c>
      <c r="U1199" t="s">
        <v>38</v>
      </c>
      <c r="V1199" t="s">
        <v>39</v>
      </c>
      <c r="W1199" t="s">
        <v>66</v>
      </c>
      <c r="X1199" t="s">
        <v>67</v>
      </c>
      <c r="Y1199" t="s">
        <v>42</v>
      </c>
      <c r="Z1199" t="s">
        <v>43</v>
      </c>
      <c r="AA1199" t="s">
        <v>44</v>
      </c>
      <c r="AB1199" t="s">
        <v>44</v>
      </c>
    </row>
    <row r="1200" spans="1:28" x14ac:dyDescent="0.25">
      <c r="A1200" t="s">
        <v>3273</v>
      </c>
      <c r="B1200" s="1">
        <v>45393</v>
      </c>
      <c r="C1200" t="s">
        <v>3274</v>
      </c>
      <c r="D1200" t="s">
        <v>3275</v>
      </c>
      <c r="E1200">
        <v>24</v>
      </c>
      <c r="F1200" t="s">
        <v>48</v>
      </c>
      <c r="G1200" t="s">
        <v>176</v>
      </c>
      <c r="H1200" t="s">
        <v>177</v>
      </c>
      <c r="I1200" t="s">
        <v>34</v>
      </c>
      <c r="J1200" t="s">
        <v>35</v>
      </c>
      <c r="K1200">
        <v>4</v>
      </c>
      <c r="L1200" s="2">
        <v>6500</v>
      </c>
      <c r="M1200">
        <v>0</v>
      </c>
      <c r="N1200" s="2">
        <v>26000</v>
      </c>
      <c r="O1200" s="2">
        <v>0</v>
      </c>
      <c r="P1200" s="2">
        <v>26000</v>
      </c>
      <c r="Q1200" s="2">
        <v>20855.09</v>
      </c>
      <c r="R1200" s="2">
        <v>5144.91</v>
      </c>
      <c r="S1200" t="s">
        <v>53</v>
      </c>
      <c r="T1200" t="s">
        <v>263</v>
      </c>
      <c r="U1200" t="s">
        <v>91</v>
      </c>
      <c r="V1200" t="s">
        <v>39</v>
      </c>
      <c r="W1200" t="s">
        <v>40</v>
      </c>
      <c r="X1200" t="s">
        <v>41</v>
      </c>
      <c r="Y1200" t="s">
        <v>42</v>
      </c>
      <c r="Z1200" t="s">
        <v>223</v>
      </c>
      <c r="AA1200" t="s">
        <v>44</v>
      </c>
      <c r="AB1200" t="s">
        <v>44</v>
      </c>
    </row>
    <row r="1201" spans="1:28" x14ac:dyDescent="0.25">
      <c r="A1201" t="s">
        <v>3276</v>
      </c>
      <c r="B1201" s="1">
        <v>45394</v>
      </c>
      <c r="C1201" t="s">
        <v>901</v>
      </c>
      <c r="D1201" t="s">
        <v>902</v>
      </c>
      <c r="E1201">
        <v>20</v>
      </c>
      <c r="F1201" t="s">
        <v>48</v>
      </c>
      <c r="G1201" t="s">
        <v>352</v>
      </c>
      <c r="H1201" t="s">
        <v>353</v>
      </c>
      <c r="I1201" t="s">
        <v>103</v>
      </c>
      <c r="J1201" t="s">
        <v>104</v>
      </c>
      <c r="K1201">
        <v>1</v>
      </c>
      <c r="L1201" s="2">
        <v>850</v>
      </c>
      <c r="M1201">
        <v>15</v>
      </c>
      <c r="N1201" s="2">
        <v>850</v>
      </c>
      <c r="O1201" s="2">
        <v>127.5</v>
      </c>
      <c r="P1201" s="2">
        <v>722.5</v>
      </c>
      <c r="Q1201" s="2">
        <v>491.7</v>
      </c>
      <c r="R1201" s="2">
        <v>230.8</v>
      </c>
      <c r="S1201" t="s">
        <v>64</v>
      </c>
      <c r="T1201" t="s">
        <v>54</v>
      </c>
      <c r="U1201" t="s">
        <v>55</v>
      </c>
      <c r="V1201" t="s">
        <v>39</v>
      </c>
      <c r="W1201" t="s">
        <v>124</v>
      </c>
      <c r="X1201" t="s">
        <v>97</v>
      </c>
      <c r="Y1201" t="s">
        <v>56</v>
      </c>
      <c r="Z1201" t="s">
        <v>144</v>
      </c>
      <c r="AA1201" t="s">
        <v>44</v>
      </c>
      <c r="AB1201" t="s">
        <v>44</v>
      </c>
    </row>
    <row r="1202" spans="1:28" x14ac:dyDescent="0.25">
      <c r="A1202" t="s">
        <v>3277</v>
      </c>
      <c r="B1202" s="1">
        <v>45394</v>
      </c>
      <c r="C1202" t="s">
        <v>573</v>
      </c>
      <c r="D1202" t="s">
        <v>574</v>
      </c>
      <c r="E1202">
        <v>39</v>
      </c>
      <c r="F1202" t="s">
        <v>48</v>
      </c>
      <c r="G1202" t="s">
        <v>101</v>
      </c>
      <c r="H1202" t="s">
        <v>102</v>
      </c>
      <c r="I1202" t="s">
        <v>103</v>
      </c>
      <c r="J1202" t="s">
        <v>104</v>
      </c>
      <c r="K1202">
        <v>2</v>
      </c>
      <c r="L1202" s="2">
        <v>1800</v>
      </c>
      <c r="M1202">
        <v>5</v>
      </c>
      <c r="N1202" s="2">
        <v>3600</v>
      </c>
      <c r="O1202" s="2">
        <v>180</v>
      </c>
      <c r="P1202" s="2">
        <v>3420</v>
      </c>
      <c r="Q1202" s="2">
        <v>2641.54</v>
      </c>
      <c r="R1202" s="2">
        <v>778.46</v>
      </c>
      <c r="S1202" t="s">
        <v>64</v>
      </c>
      <c r="T1202" t="s">
        <v>178</v>
      </c>
      <c r="U1202" t="s">
        <v>154</v>
      </c>
      <c r="V1202" t="s">
        <v>39</v>
      </c>
      <c r="W1202" t="s">
        <v>137</v>
      </c>
      <c r="X1202" t="s">
        <v>97</v>
      </c>
      <c r="Y1202" t="s">
        <v>56</v>
      </c>
      <c r="Z1202" t="s">
        <v>43</v>
      </c>
      <c r="AA1202" t="s">
        <v>44</v>
      </c>
      <c r="AB1202" t="s">
        <v>68</v>
      </c>
    </row>
    <row r="1203" spans="1:28" x14ac:dyDescent="0.25">
      <c r="A1203" t="s">
        <v>3278</v>
      </c>
      <c r="B1203" s="1">
        <v>45394</v>
      </c>
      <c r="C1203" t="s">
        <v>3279</v>
      </c>
      <c r="D1203" t="s">
        <v>3280</v>
      </c>
      <c r="E1203">
        <v>50</v>
      </c>
      <c r="F1203" t="s">
        <v>111</v>
      </c>
      <c r="G1203" t="s">
        <v>207</v>
      </c>
      <c r="H1203" t="s">
        <v>208</v>
      </c>
      <c r="I1203" t="s">
        <v>34</v>
      </c>
      <c r="J1203" t="s">
        <v>143</v>
      </c>
      <c r="K1203">
        <v>6</v>
      </c>
      <c r="L1203" s="2">
        <v>18000</v>
      </c>
      <c r="M1203">
        <v>10</v>
      </c>
      <c r="N1203" s="2">
        <v>108000</v>
      </c>
      <c r="O1203" s="2">
        <v>10800</v>
      </c>
      <c r="P1203" s="2">
        <v>97200</v>
      </c>
      <c r="Q1203" s="2">
        <v>59824.07</v>
      </c>
      <c r="R1203" s="2">
        <v>37375.93</v>
      </c>
      <c r="S1203" t="s">
        <v>53</v>
      </c>
      <c r="T1203" t="s">
        <v>178</v>
      </c>
      <c r="U1203" t="s">
        <v>154</v>
      </c>
      <c r="V1203" t="s">
        <v>39</v>
      </c>
      <c r="W1203" t="s">
        <v>137</v>
      </c>
      <c r="X1203" t="s">
        <v>41</v>
      </c>
      <c r="Y1203" t="s">
        <v>56</v>
      </c>
      <c r="Z1203" t="s">
        <v>43</v>
      </c>
      <c r="AA1203" t="s">
        <v>44</v>
      </c>
      <c r="AB1203" t="s">
        <v>44</v>
      </c>
    </row>
    <row r="1204" spans="1:28" x14ac:dyDescent="0.25">
      <c r="A1204" t="s">
        <v>3281</v>
      </c>
      <c r="B1204" s="1">
        <v>45394</v>
      </c>
      <c r="C1204" t="s">
        <v>3282</v>
      </c>
      <c r="D1204" t="s">
        <v>3283</v>
      </c>
      <c r="E1204">
        <v>32</v>
      </c>
      <c r="F1204" t="s">
        <v>48</v>
      </c>
      <c r="G1204" t="s">
        <v>141</v>
      </c>
      <c r="H1204" t="s">
        <v>142</v>
      </c>
      <c r="I1204" t="s">
        <v>74</v>
      </c>
      <c r="J1204" t="s">
        <v>143</v>
      </c>
      <c r="K1204">
        <v>2</v>
      </c>
      <c r="L1204" s="2">
        <v>900</v>
      </c>
      <c r="M1204">
        <v>30</v>
      </c>
      <c r="N1204" s="2">
        <v>1800</v>
      </c>
      <c r="O1204" s="2">
        <v>540</v>
      </c>
      <c r="P1204" s="2">
        <v>1260</v>
      </c>
      <c r="Q1204" s="2">
        <v>913.64</v>
      </c>
      <c r="R1204" s="2">
        <v>346.36</v>
      </c>
      <c r="S1204" t="s">
        <v>36</v>
      </c>
      <c r="T1204" t="s">
        <v>407</v>
      </c>
      <c r="U1204" t="s">
        <v>408</v>
      </c>
      <c r="V1204" t="s">
        <v>39</v>
      </c>
      <c r="W1204" t="s">
        <v>137</v>
      </c>
      <c r="X1204" t="s">
        <v>97</v>
      </c>
      <c r="Y1204" t="s">
        <v>56</v>
      </c>
      <c r="Z1204" t="s">
        <v>144</v>
      </c>
      <c r="AA1204" t="s">
        <v>44</v>
      </c>
      <c r="AB1204" t="s">
        <v>44</v>
      </c>
    </row>
    <row r="1205" spans="1:28" x14ac:dyDescent="0.25">
      <c r="A1205" t="s">
        <v>3284</v>
      </c>
      <c r="B1205" s="1">
        <v>45394</v>
      </c>
      <c r="C1205" t="s">
        <v>612</v>
      </c>
      <c r="D1205" t="s">
        <v>613</v>
      </c>
      <c r="E1205">
        <v>54</v>
      </c>
      <c r="F1205" t="s">
        <v>111</v>
      </c>
      <c r="G1205" t="s">
        <v>561</v>
      </c>
      <c r="H1205" t="s">
        <v>562</v>
      </c>
      <c r="I1205" t="s">
        <v>34</v>
      </c>
      <c r="J1205" t="s">
        <v>143</v>
      </c>
      <c r="K1205">
        <v>2</v>
      </c>
      <c r="L1205" s="2">
        <v>900</v>
      </c>
      <c r="M1205">
        <v>15</v>
      </c>
      <c r="N1205" s="2">
        <v>1800</v>
      </c>
      <c r="O1205" s="2">
        <v>270</v>
      </c>
      <c r="P1205" s="2">
        <v>1530</v>
      </c>
      <c r="Q1205" s="2">
        <v>930.22</v>
      </c>
      <c r="R1205" s="2">
        <v>599.78</v>
      </c>
      <c r="S1205" t="s">
        <v>53</v>
      </c>
      <c r="T1205" t="s">
        <v>178</v>
      </c>
      <c r="U1205" t="s">
        <v>154</v>
      </c>
      <c r="V1205" t="s">
        <v>39</v>
      </c>
      <c r="W1205" t="s">
        <v>40</v>
      </c>
      <c r="X1205" t="s">
        <v>41</v>
      </c>
      <c r="Y1205" t="s">
        <v>56</v>
      </c>
      <c r="Z1205" t="s">
        <v>43</v>
      </c>
      <c r="AA1205" t="s">
        <v>44</v>
      </c>
      <c r="AB1205" t="s">
        <v>44</v>
      </c>
    </row>
    <row r="1206" spans="1:28" x14ac:dyDescent="0.25">
      <c r="A1206" t="s">
        <v>3285</v>
      </c>
      <c r="B1206" s="1">
        <v>45394</v>
      </c>
      <c r="C1206" t="s">
        <v>428</v>
      </c>
      <c r="D1206" t="s">
        <v>429</v>
      </c>
      <c r="E1206">
        <v>28</v>
      </c>
      <c r="F1206" t="s">
        <v>111</v>
      </c>
      <c r="G1206" t="s">
        <v>197</v>
      </c>
      <c r="H1206" t="s">
        <v>198</v>
      </c>
      <c r="I1206" t="s">
        <v>74</v>
      </c>
      <c r="J1206" t="s">
        <v>75</v>
      </c>
      <c r="K1206">
        <v>2</v>
      </c>
      <c r="L1206" s="2">
        <v>2600</v>
      </c>
      <c r="M1206">
        <v>20</v>
      </c>
      <c r="N1206" s="2">
        <v>5200</v>
      </c>
      <c r="O1206" s="2">
        <v>1040</v>
      </c>
      <c r="P1206" s="2">
        <v>4160</v>
      </c>
      <c r="Q1206" s="2">
        <v>2701.42</v>
      </c>
      <c r="R1206" s="2">
        <v>1458.58</v>
      </c>
      <c r="S1206" t="s">
        <v>64</v>
      </c>
      <c r="T1206" t="s">
        <v>122</v>
      </c>
      <c r="U1206" t="s">
        <v>123</v>
      </c>
      <c r="V1206" t="s">
        <v>39</v>
      </c>
      <c r="W1206" t="s">
        <v>83</v>
      </c>
      <c r="X1206" t="s">
        <v>97</v>
      </c>
      <c r="Y1206" t="s">
        <v>56</v>
      </c>
      <c r="Z1206" t="s">
        <v>43</v>
      </c>
      <c r="AA1206" t="s">
        <v>68</v>
      </c>
      <c r="AB1206" t="s">
        <v>44</v>
      </c>
    </row>
    <row r="1207" spans="1:28" x14ac:dyDescent="0.25">
      <c r="A1207" t="s">
        <v>3286</v>
      </c>
      <c r="B1207" s="1">
        <v>45394</v>
      </c>
      <c r="C1207" t="s">
        <v>3287</v>
      </c>
      <c r="D1207" t="s">
        <v>3288</v>
      </c>
      <c r="E1207">
        <v>45</v>
      </c>
      <c r="F1207" t="s">
        <v>111</v>
      </c>
      <c r="G1207" t="s">
        <v>72</v>
      </c>
      <c r="H1207" t="s">
        <v>73</v>
      </c>
      <c r="I1207" t="s">
        <v>74</v>
      </c>
      <c r="J1207" t="s">
        <v>75</v>
      </c>
      <c r="K1207">
        <v>2</v>
      </c>
      <c r="L1207" s="2">
        <v>2200</v>
      </c>
      <c r="M1207">
        <v>5</v>
      </c>
      <c r="N1207" s="2">
        <v>4400</v>
      </c>
      <c r="O1207" s="2">
        <v>220</v>
      </c>
      <c r="P1207" s="2">
        <v>4180</v>
      </c>
      <c r="Q1207" s="2">
        <v>2863.07</v>
      </c>
      <c r="R1207" s="2">
        <v>1316.93</v>
      </c>
      <c r="S1207" t="s">
        <v>53</v>
      </c>
      <c r="T1207" t="s">
        <v>275</v>
      </c>
      <c r="U1207" t="s">
        <v>123</v>
      </c>
      <c r="V1207" t="s">
        <v>39</v>
      </c>
      <c r="W1207" t="s">
        <v>92</v>
      </c>
      <c r="X1207" t="s">
        <v>97</v>
      </c>
      <c r="Y1207" t="s">
        <v>84</v>
      </c>
      <c r="Z1207" t="s">
        <v>223</v>
      </c>
      <c r="AA1207" t="s">
        <v>44</v>
      </c>
      <c r="AB1207" t="s">
        <v>44</v>
      </c>
    </row>
    <row r="1208" spans="1:28" x14ac:dyDescent="0.25">
      <c r="A1208" t="s">
        <v>3289</v>
      </c>
      <c r="B1208" s="1">
        <v>45395</v>
      </c>
      <c r="C1208" t="s">
        <v>3290</v>
      </c>
      <c r="D1208" t="s">
        <v>3291</v>
      </c>
      <c r="E1208">
        <v>60</v>
      </c>
      <c r="F1208" t="s">
        <v>31</v>
      </c>
      <c r="G1208" t="s">
        <v>112</v>
      </c>
      <c r="H1208" t="s">
        <v>113</v>
      </c>
      <c r="I1208" t="s">
        <v>103</v>
      </c>
      <c r="J1208" t="s">
        <v>104</v>
      </c>
      <c r="K1208">
        <v>3</v>
      </c>
      <c r="L1208" s="2">
        <v>650</v>
      </c>
      <c r="M1208">
        <v>5</v>
      </c>
      <c r="N1208" s="2">
        <v>1950</v>
      </c>
      <c r="O1208" s="2">
        <v>97.5</v>
      </c>
      <c r="P1208" s="2">
        <v>1852.5</v>
      </c>
      <c r="Q1208" s="2">
        <v>1023.67</v>
      </c>
      <c r="R1208" s="2">
        <v>828.83</v>
      </c>
      <c r="S1208" t="s">
        <v>36</v>
      </c>
      <c r="T1208" t="s">
        <v>122</v>
      </c>
      <c r="U1208" t="s">
        <v>123</v>
      </c>
      <c r="V1208" t="s">
        <v>39</v>
      </c>
      <c r="W1208" t="s">
        <v>92</v>
      </c>
      <c r="X1208" t="s">
        <v>97</v>
      </c>
      <c r="Y1208" t="s">
        <v>56</v>
      </c>
      <c r="Z1208" t="s">
        <v>43</v>
      </c>
      <c r="AA1208" t="s">
        <v>44</v>
      </c>
      <c r="AB1208" t="s">
        <v>44</v>
      </c>
    </row>
    <row r="1209" spans="1:28" x14ac:dyDescent="0.25">
      <c r="A1209" t="s">
        <v>3292</v>
      </c>
      <c r="B1209" s="1">
        <v>45395</v>
      </c>
      <c r="C1209" t="s">
        <v>3293</v>
      </c>
      <c r="D1209" t="s">
        <v>3294</v>
      </c>
      <c r="E1209">
        <v>25</v>
      </c>
      <c r="F1209" t="s">
        <v>48</v>
      </c>
      <c r="G1209" t="s">
        <v>561</v>
      </c>
      <c r="H1209" t="s">
        <v>562</v>
      </c>
      <c r="I1209" t="s">
        <v>34</v>
      </c>
      <c r="J1209" t="s">
        <v>143</v>
      </c>
      <c r="K1209">
        <v>2</v>
      </c>
      <c r="L1209" s="2">
        <v>900</v>
      </c>
      <c r="M1209">
        <v>0</v>
      </c>
      <c r="N1209" s="2">
        <v>1800</v>
      </c>
      <c r="O1209" s="2">
        <v>0</v>
      </c>
      <c r="P1209" s="2">
        <v>1800</v>
      </c>
      <c r="Q1209" s="2">
        <v>1002.58</v>
      </c>
      <c r="R1209" s="2">
        <v>797.42</v>
      </c>
      <c r="S1209" t="s">
        <v>36</v>
      </c>
      <c r="T1209" t="s">
        <v>578</v>
      </c>
      <c r="U1209" t="s">
        <v>579</v>
      </c>
      <c r="V1209" t="s">
        <v>39</v>
      </c>
      <c r="W1209" t="s">
        <v>124</v>
      </c>
      <c r="X1209" t="s">
        <v>41</v>
      </c>
      <c r="Y1209" t="s">
        <v>56</v>
      </c>
      <c r="Z1209" t="s">
        <v>43</v>
      </c>
      <c r="AA1209" t="s">
        <v>44</v>
      </c>
      <c r="AB1209" t="s">
        <v>44</v>
      </c>
    </row>
    <row r="1210" spans="1:28" x14ac:dyDescent="0.25">
      <c r="A1210" t="s">
        <v>3295</v>
      </c>
      <c r="B1210" s="1">
        <v>45395</v>
      </c>
      <c r="C1210" t="s">
        <v>3002</v>
      </c>
      <c r="D1210" t="s">
        <v>3003</v>
      </c>
      <c r="E1210">
        <v>41</v>
      </c>
      <c r="F1210" t="s">
        <v>31</v>
      </c>
      <c r="G1210" t="s">
        <v>212</v>
      </c>
      <c r="H1210" t="s">
        <v>213</v>
      </c>
      <c r="I1210" t="s">
        <v>51</v>
      </c>
      <c r="J1210" t="s">
        <v>52</v>
      </c>
      <c r="K1210">
        <v>2</v>
      </c>
      <c r="L1210" s="2">
        <v>400</v>
      </c>
      <c r="M1210">
        <v>25</v>
      </c>
      <c r="N1210" s="2">
        <v>800</v>
      </c>
      <c r="O1210" s="2">
        <v>200</v>
      </c>
      <c r="P1210" s="2">
        <v>600</v>
      </c>
      <c r="Q1210" s="2">
        <v>477.91</v>
      </c>
      <c r="R1210" s="2">
        <v>122.09</v>
      </c>
      <c r="S1210" t="s">
        <v>64</v>
      </c>
      <c r="T1210" t="s">
        <v>222</v>
      </c>
      <c r="U1210" t="s">
        <v>38</v>
      </c>
      <c r="V1210" t="s">
        <v>39</v>
      </c>
      <c r="W1210" t="s">
        <v>124</v>
      </c>
      <c r="X1210" t="s">
        <v>97</v>
      </c>
      <c r="Y1210" t="s">
        <v>56</v>
      </c>
      <c r="Z1210" t="s">
        <v>107</v>
      </c>
      <c r="AA1210" t="s">
        <v>44</v>
      </c>
      <c r="AB1210" t="s">
        <v>44</v>
      </c>
    </row>
    <row r="1211" spans="1:28" x14ac:dyDescent="0.25">
      <c r="A1211" t="s">
        <v>3296</v>
      </c>
      <c r="B1211" s="1">
        <v>45395</v>
      </c>
      <c r="C1211" t="s">
        <v>3297</v>
      </c>
      <c r="D1211" t="s">
        <v>3298</v>
      </c>
      <c r="E1211">
        <v>57</v>
      </c>
      <c r="F1211" t="s">
        <v>31</v>
      </c>
      <c r="G1211" t="s">
        <v>158</v>
      </c>
      <c r="H1211" t="s">
        <v>159</v>
      </c>
      <c r="I1211" t="s">
        <v>51</v>
      </c>
      <c r="J1211" t="s">
        <v>52</v>
      </c>
      <c r="K1211">
        <v>1</v>
      </c>
      <c r="L1211" s="2">
        <v>650</v>
      </c>
      <c r="M1211">
        <v>5</v>
      </c>
      <c r="N1211" s="2">
        <v>650</v>
      </c>
      <c r="O1211" s="2">
        <v>32.5</v>
      </c>
      <c r="P1211" s="2">
        <v>617.5</v>
      </c>
      <c r="Q1211" s="2">
        <v>451.67</v>
      </c>
      <c r="R1211" s="2">
        <v>165.83</v>
      </c>
      <c r="S1211" t="s">
        <v>64</v>
      </c>
      <c r="T1211" t="s">
        <v>275</v>
      </c>
      <c r="U1211" t="s">
        <v>123</v>
      </c>
      <c r="V1211" t="s">
        <v>39</v>
      </c>
      <c r="W1211" t="s">
        <v>124</v>
      </c>
      <c r="X1211" t="s">
        <v>67</v>
      </c>
      <c r="Y1211" t="s">
        <v>56</v>
      </c>
      <c r="Z1211" t="s">
        <v>43</v>
      </c>
      <c r="AA1211" t="s">
        <v>44</v>
      </c>
      <c r="AB1211" t="s">
        <v>44</v>
      </c>
    </row>
    <row r="1212" spans="1:28" x14ac:dyDescent="0.25">
      <c r="A1212" t="s">
        <v>3299</v>
      </c>
      <c r="B1212" s="1">
        <v>45395</v>
      </c>
      <c r="C1212" t="s">
        <v>3300</v>
      </c>
      <c r="D1212" t="s">
        <v>3301</v>
      </c>
      <c r="E1212">
        <v>39</v>
      </c>
      <c r="F1212" t="s">
        <v>48</v>
      </c>
      <c r="G1212" t="s">
        <v>273</v>
      </c>
      <c r="H1212" t="s">
        <v>274</v>
      </c>
      <c r="I1212" t="s">
        <v>51</v>
      </c>
      <c r="J1212" t="s">
        <v>52</v>
      </c>
      <c r="K1212">
        <v>1</v>
      </c>
      <c r="L1212" s="2">
        <v>250</v>
      </c>
      <c r="M1212">
        <v>15</v>
      </c>
      <c r="N1212" s="2">
        <v>250</v>
      </c>
      <c r="O1212" s="2">
        <v>37.5</v>
      </c>
      <c r="P1212" s="2">
        <v>212.5</v>
      </c>
      <c r="Q1212" s="2">
        <v>132.22999999999999</v>
      </c>
      <c r="R1212" s="2">
        <v>80.27</v>
      </c>
      <c r="S1212" t="s">
        <v>36</v>
      </c>
      <c r="T1212" t="s">
        <v>114</v>
      </c>
      <c r="U1212" t="s">
        <v>115</v>
      </c>
      <c r="V1212" t="s">
        <v>39</v>
      </c>
      <c r="W1212" t="s">
        <v>124</v>
      </c>
      <c r="X1212" t="s">
        <v>41</v>
      </c>
      <c r="Y1212" t="s">
        <v>42</v>
      </c>
      <c r="Z1212" t="s">
        <v>43</v>
      </c>
      <c r="AA1212" t="s">
        <v>44</v>
      </c>
      <c r="AB1212" t="s">
        <v>44</v>
      </c>
    </row>
    <row r="1213" spans="1:28" x14ac:dyDescent="0.25">
      <c r="A1213" t="s">
        <v>3302</v>
      </c>
      <c r="B1213" s="1">
        <v>45395</v>
      </c>
      <c r="C1213" t="s">
        <v>761</v>
      </c>
      <c r="D1213" t="s">
        <v>762</v>
      </c>
      <c r="E1213">
        <v>28</v>
      </c>
      <c r="F1213" t="s">
        <v>48</v>
      </c>
      <c r="G1213" t="s">
        <v>128</v>
      </c>
      <c r="H1213" t="s">
        <v>129</v>
      </c>
      <c r="I1213" t="s">
        <v>74</v>
      </c>
      <c r="J1213" t="s">
        <v>130</v>
      </c>
      <c r="K1213">
        <v>2</v>
      </c>
      <c r="L1213" s="2">
        <v>1700</v>
      </c>
      <c r="M1213">
        <v>0</v>
      </c>
      <c r="N1213" s="2">
        <v>3400</v>
      </c>
      <c r="O1213" s="2">
        <v>0</v>
      </c>
      <c r="P1213" s="2">
        <v>3400</v>
      </c>
      <c r="Q1213" s="2">
        <v>2371.61</v>
      </c>
      <c r="R1213" s="2">
        <v>1028.3900000000001</v>
      </c>
      <c r="S1213" t="s">
        <v>53</v>
      </c>
      <c r="T1213" t="s">
        <v>222</v>
      </c>
      <c r="U1213" t="s">
        <v>38</v>
      </c>
      <c r="V1213" t="s">
        <v>39</v>
      </c>
      <c r="W1213" t="s">
        <v>124</v>
      </c>
      <c r="X1213" t="s">
        <v>97</v>
      </c>
      <c r="Y1213" t="s">
        <v>56</v>
      </c>
      <c r="Z1213" t="s">
        <v>107</v>
      </c>
      <c r="AA1213" t="s">
        <v>44</v>
      </c>
      <c r="AB1213" t="s">
        <v>44</v>
      </c>
    </row>
    <row r="1214" spans="1:28" x14ac:dyDescent="0.25">
      <c r="A1214" t="s">
        <v>3303</v>
      </c>
      <c r="B1214" s="1">
        <v>45395</v>
      </c>
      <c r="C1214" t="s">
        <v>3304</v>
      </c>
      <c r="D1214" t="s">
        <v>3305</v>
      </c>
      <c r="E1214">
        <v>49</v>
      </c>
      <c r="F1214" t="s">
        <v>111</v>
      </c>
      <c r="G1214" t="s">
        <v>148</v>
      </c>
      <c r="H1214" t="s">
        <v>149</v>
      </c>
      <c r="I1214" t="s">
        <v>74</v>
      </c>
      <c r="J1214" t="s">
        <v>130</v>
      </c>
      <c r="K1214">
        <v>2</v>
      </c>
      <c r="L1214" s="2">
        <v>3500</v>
      </c>
      <c r="M1214">
        <v>0</v>
      </c>
      <c r="N1214" s="2">
        <v>7000</v>
      </c>
      <c r="O1214" s="2">
        <v>0</v>
      </c>
      <c r="P1214" s="2">
        <v>7000</v>
      </c>
      <c r="Q1214" s="2">
        <v>4919.5600000000004</v>
      </c>
      <c r="R1214" s="2">
        <v>2080.44</v>
      </c>
      <c r="S1214" t="s">
        <v>53</v>
      </c>
      <c r="T1214" t="s">
        <v>263</v>
      </c>
      <c r="U1214" t="s">
        <v>91</v>
      </c>
      <c r="V1214" t="s">
        <v>39</v>
      </c>
      <c r="W1214" t="s">
        <v>66</v>
      </c>
      <c r="X1214" t="s">
        <v>67</v>
      </c>
      <c r="Y1214" t="s">
        <v>42</v>
      </c>
      <c r="Z1214" t="s">
        <v>43</v>
      </c>
      <c r="AA1214" t="s">
        <v>44</v>
      </c>
      <c r="AB1214" t="s">
        <v>44</v>
      </c>
    </row>
    <row r="1215" spans="1:28" x14ac:dyDescent="0.25">
      <c r="A1215" t="s">
        <v>3306</v>
      </c>
      <c r="B1215" s="1">
        <v>45395</v>
      </c>
      <c r="C1215" t="s">
        <v>3307</v>
      </c>
      <c r="D1215" t="s">
        <v>3308</v>
      </c>
      <c r="E1215">
        <v>55</v>
      </c>
      <c r="F1215" t="s">
        <v>31</v>
      </c>
      <c r="G1215" t="s">
        <v>366</v>
      </c>
      <c r="H1215" t="s">
        <v>367</v>
      </c>
      <c r="I1215" t="s">
        <v>34</v>
      </c>
      <c r="J1215" t="s">
        <v>130</v>
      </c>
      <c r="K1215">
        <v>1</v>
      </c>
      <c r="L1215" s="2">
        <v>14500</v>
      </c>
      <c r="M1215">
        <v>15</v>
      </c>
      <c r="N1215" s="2">
        <v>14500</v>
      </c>
      <c r="O1215" s="2">
        <v>2175</v>
      </c>
      <c r="P1215" s="2">
        <v>12325</v>
      </c>
      <c r="Q1215" s="2">
        <v>7754.45</v>
      </c>
      <c r="R1215" s="2">
        <v>4570.55</v>
      </c>
      <c r="S1215" t="s">
        <v>53</v>
      </c>
      <c r="T1215" t="s">
        <v>105</v>
      </c>
      <c r="U1215" t="s">
        <v>106</v>
      </c>
      <c r="V1215" t="s">
        <v>39</v>
      </c>
      <c r="W1215" t="s">
        <v>66</v>
      </c>
      <c r="X1215" t="s">
        <v>97</v>
      </c>
      <c r="Y1215" t="s">
        <v>84</v>
      </c>
      <c r="Z1215" t="s">
        <v>43</v>
      </c>
      <c r="AA1215" t="s">
        <v>44</v>
      </c>
      <c r="AB1215" t="s">
        <v>44</v>
      </c>
    </row>
    <row r="1216" spans="1:28" x14ac:dyDescent="0.25">
      <c r="A1216" t="s">
        <v>3309</v>
      </c>
      <c r="B1216" s="1">
        <v>45395</v>
      </c>
      <c r="C1216" t="s">
        <v>3310</v>
      </c>
      <c r="D1216" t="s">
        <v>3311</v>
      </c>
      <c r="E1216">
        <v>27</v>
      </c>
      <c r="F1216" t="s">
        <v>48</v>
      </c>
      <c r="G1216" t="s">
        <v>128</v>
      </c>
      <c r="H1216" t="s">
        <v>129</v>
      </c>
      <c r="I1216" t="s">
        <v>74</v>
      </c>
      <c r="J1216" t="s">
        <v>130</v>
      </c>
      <c r="K1216">
        <v>4</v>
      </c>
      <c r="L1216" s="2">
        <v>1700</v>
      </c>
      <c r="M1216">
        <v>10</v>
      </c>
      <c r="N1216" s="2">
        <v>6800</v>
      </c>
      <c r="O1216" s="2">
        <v>680</v>
      </c>
      <c r="P1216" s="2">
        <v>6120</v>
      </c>
      <c r="Q1216" s="2">
        <v>3568.75</v>
      </c>
      <c r="R1216" s="2">
        <v>2551.25</v>
      </c>
      <c r="S1216" t="s">
        <v>64</v>
      </c>
      <c r="T1216" t="s">
        <v>90</v>
      </c>
      <c r="U1216" t="s">
        <v>91</v>
      </c>
      <c r="V1216" t="s">
        <v>39</v>
      </c>
      <c r="W1216" t="s">
        <v>83</v>
      </c>
      <c r="X1216" t="s">
        <v>41</v>
      </c>
      <c r="Y1216" t="s">
        <v>42</v>
      </c>
      <c r="Z1216" t="s">
        <v>43</v>
      </c>
      <c r="AA1216" t="s">
        <v>44</v>
      </c>
      <c r="AB1216" t="s">
        <v>44</v>
      </c>
    </row>
    <row r="1217" spans="1:28" x14ac:dyDescent="0.25">
      <c r="A1217" t="s">
        <v>3312</v>
      </c>
      <c r="B1217" s="1">
        <v>45395</v>
      </c>
      <c r="C1217" t="s">
        <v>3313</v>
      </c>
      <c r="D1217" t="s">
        <v>3314</v>
      </c>
      <c r="E1217">
        <v>30</v>
      </c>
      <c r="F1217" t="s">
        <v>31</v>
      </c>
      <c r="G1217" t="s">
        <v>436</v>
      </c>
      <c r="H1217" t="s">
        <v>437</v>
      </c>
      <c r="I1217" t="s">
        <v>74</v>
      </c>
      <c r="J1217" t="s">
        <v>190</v>
      </c>
      <c r="K1217">
        <v>2</v>
      </c>
      <c r="L1217" s="2">
        <v>1800</v>
      </c>
      <c r="M1217">
        <v>5</v>
      </c>
      <c r="N1217" s="2">
        <v>3600</v>
      </c>
      <c r="O1217" s="2">
        <v>180</v>
      </c>
      <c r="P1217" s="2">
        <v>3420</v>
      </c>
      <c r="Q1217" s="2">
        <v>2756.51</v>
      </c>
      <c r="R1217" s="2">
        <v>663.49</v>
      </c>
      <c r="S1217" t="s">
        <v>53</v>
      </c>
      <c r="T1217" t="s">
        <v>275</v>
      </c>
      <c r="U1217" t="s">
        <v>123</v>
      </c>
      <c r="V1217" t="s">
        <v>39</v>
      </c>
      <c r="W1217" t="s">
        <v>137</v>
      </c>
      <c r="X1217" t="s">
        <v>41</v>
      </c>
      <c r="Y1217" t="s">
        <v>42</v>
      </c>
      <c r="Z1217" t="s">
        <v>43</v>
      </c>
      <c r="AA1217" t="s">
        <v>44</v>
      </c>
      <c r="AB1217" t="s">
        <v>44</v>
      </c>
    </row>
    <row r="1218" spans="1:28" x14ac:dyDescent="0.25">
      <c r="A1218" t="s">
        <v>3315</v>
      </c>
      <c r="B1218" s="1">
        <v>45395</v>
      </c>
      <c r="C1218" t="s">
        <v>3316</v>
      </c>
      <c r="D1218" t="s">
        <v>3317</v>
      </c>
      <c r="E1218">
        <v>54</v>
      </c>
      <c r="F1218" t="s">
        <v>111</v>
      </c>
      <c r="G1218" t="s">
        <v>298</v>
      </c>
      <c r="H1218" t="s">
        <v>299</v>
      </c>
      <c r="I1218" t="s">
        <v>103</v>
      </c>
      <c r="J1218" t="s">
        <v>104</v>
      </c>
      <c r="K1218">
        <v>1</v>
      </c>
      <c r="L1218" s="2">
        <v>700</v>
      </c>
      <c r="M1218">
        <v>15</v>
      </c>
      <c r="N1218" s="2">
        <v>700</v>
      </c>
      <c r="O1218" s="2">
        <v>105</v>
      </c>
      <c r="P1218" s="2">
        <v>595</v>
      </c>
      <c r="Q1218" s="2">
        <v>438.67</v>
      </c>
      <c r="R1218" s="2">
        <v>156.33000000000001</v>
      </c>
      <c r="S1218" t="s">
        <v>53</v>
      </c>
      <c r="T1218" t="s">
        <v>153</v>
      </c>
      <c r="U1218" t="s">
        <v>154</v>
      </c>
      <c r="V1218" t="s">
        <v>39</v>
      </c>
      <c r="W1218" t="s">
        <v>83</v>
      </c>
      <c r="X1218" t="s">
        <v>67</v>
      </c>
      <c r="Y1218" t="s">
        <v>42</v>
      </c>
      <c r="Z1218" t="s">
        <v>43</v>
      </c>
      <c r="AA1218" t="s">
        <v>44</v>
      </c>
      <c r="AB1218" t="s">
        <v>44</v>
      </c>
    </row>
    <row r="1219" spans="1:28" x14ac:dyDescent="0.25">
      <c r="A1219" t="s">
        <v>3318</v>
      </c>
      <c r="B1219" s="1">
        <v>45395</v>
      </c>
      <c r="C1219" t="s">
        <v>3319</v>
      </c>
      <c r="D1219" t="s">
        <v>3320</v>
      </c>
      <c r="E1219">
        <v>46</v>
      </c>
      <c r="F1219" t="s">
        <v>31</v>
      </c>
      <c r="G1219" t="s">
        <v>217</v>
      </c>
      <c r="H1219" t="s">
        <v>218</v>
      </c>
      <c r="I1219" t="s">
        <v>34</v>
      </c>
      <c r="J1219" t="s">
        <v>130</v>
      </c>
      <c r="K1219">
        <v>3</v>
      </c>
      <c r="L1219" s="2">
        <v>28000</v>
      </c>
      <c r="M1219">
        <v>10</v>
      </c>
      <c r="N1219" s="2">
        <v>84000</v>
      </c>
      <c r="O1219" s="2">
        <v>8400</v>
      </c>
      <c r="P1219" s="2">
        <v>75600</v>
      </c>
      <c r="Q1219" s="2">
        <v>59634.080000000002</v>
      </c>
      <c r="R1219" s="2">
        <v>15965.92</v>
      </c>
      <c r="S1219" t="s">
        <v>64</v>
      </c>
      <c r="T1219" t="s">
        <v>65</v>
      </c>
      <c r="U1219" t="s">
        <v>65</v>
      </c>
      <c r="V1219" t="s">
        <v>39</v>
      </c>
      <c r="W1219" t="s">
        <v>124</v>
      </c>
      <c r="X1219" t="s">
        <v>41</v>
      </c>
      <c r="Y1219" t="s">
        <v>56</v>
      </c>
      <c r="Z1219" t="s">
        <v>107</v>
      </c>
      <c r="AA1219" t="s">
        <v>44</v>
      </c>
      <c r="AB1219" t="s">
        <v>44</v>
      </c>
    </row>
    <row r="1220" spans="1:28" x14ac:dyDescent="0.25">
      <c r="A1220" t="s">
        <v>3321</v>
      </c>
      <c r="B1220" s="1">
        <v>45395</v>
      </c>
      <c r="C1220" t="s">
        <v>1885</v>
      </c>
      <c r="D1220" t="s">
        <v>1886</v>
      </c>
      <c r="E1220">
        <v>21</v>
      </c>
      <c r="F1220" t="s">
        <v>31</v>
      </c>
      <c r="G1220" t="s">
        <v>561</v>
      </c>
      <c r="H1220" t="s">
        <v>562</v>
      </c>
      <c r="I1220" t="s">
        <v>34</v>
      </c>
      <c r="J1220" t="s">
        <v>143</v>
      </c>
      <c r="K1220">
        <v>2</v>
      </c>
      <c r="L1220" s="2">
        <v>900</v>
      </c>
      <c r="M1220">
        <v>10</v>
      </c>
      <c r="N1220" s="2">
        <v>1800</v>
      </c>
      <c r="O1220" s="2">
        <v>180</v>
      </c>
      <c r="P1220" s="2">
        <v>1620</v>
      </c>
      <c r="Q1220" s="2">
        <v>949.96</v>
      </c>
      <c r="R1220" s="2">
        <v>670.04</v>
      </c>
      <c r="S1220" t="s">
        <v>53</v>
      </c>
      <c r="T1220" t="s">
        <v>178</v>
      </c>
      <c r="U1220" t="s">
        <v>154</v>
      </c>
      <c r="V1220" t="s">
        <v>39</v>
      </c>
      <c r="W1220" t="s">
        <v>137</v>
      </c>
      <c r="X1220" t="s">
        <v>97</v>
      </c>
      <c r="Y1220" t="s">
        <v>56</v>
      </c>
      <c r="Z1220" t="s">
        <v>107</v>
      </c>
      <c r="AA1220" t="s">
        <v>44</v>
      </c>
      <c r="AB1220" t="s">
        <v>44</v>
      </c>
    </row>
    <row r="1221" spans="1:28" x14ac:dyDescent="0.25">
      <c r="A1221" t="s">
        <v>3322</v>
      </c>
      <c r="B1221" s="1">
        <v>45396</v>
      </c>
      <c r="C1221" t="s">
        <v>132</v>
      </c>
      <c r="D1221" t="s">
        <v>133</v>
      </c>
      <c r="E1221">
        <v>28</v>
      </c>
      <c r="F1221" t="s">
        <v>111</v>
      </c>
      <c r="G1221" t="s">
        <v>119</v>
      </c>
      <c r="H1221" t="s">
        <v>120</v>
      </c>
      <c r="I1221" t="s">
        <v>62</v>
      </c>
      <c r="J1221" t="s">
        <v>121</v>
      </c>
      <c r="K1221">
        <v>3</v>
      </c>
      <c r="L1221" s="2">
        <v>4800</v>
      </c>
      <c r="M1221">
        <v>10</v>
      </c>
      <c r="N1221" s="2">
        <v>14400</v>
      </c>
      <c r="O1221" s="2">
        <v>1440</v>
      </c>
      <c r="P1221" s="2">
        <v>12960</v>
      </c>
      <c r="Q1221" s="2">
        <v>7815.16</v>
      </c>
      <c r="R1221" s="2">
        <v>5144.84</v>
      </c>
      <c r="S1221" t="s">
        <v>64</v>
      </c>
      <c r="T1221" t="s">
        <v>122</v>
      </c>
      <c r="U1221" t="s">
        <v>123</v>
      </c>
      <c r="V1221" t="s">
        <v>39</v>
      </c>
      <c r="W1221" t="s">
        <v>137</v>
      </c>
      <c r="X1221" t="s">
        <v>97</v>
      </c>
      <c r="Y1221" t="s">
        <v>84</v>
      </c>
      <c r="Z1221" t="s">
        <v>43</v>
      </c>
      <c r="AA1221" t="s">
        <v>44</v>
      </c>
      <c r="AB1221" t="s">
        <v>44</v>
      </c>
    </row>
    <row r="1222" spans="1:28" x14ac:dyDescent="0.25">
      <c r="A1222" t="s">
        <v>3323</v>
      </c>
      <c r="B1222" s="1">
        <v>45396</v>
      </c>
      <c r="C1222" t="s">
        <v>3324</v>
      </c>
      <c r="D1222" t="s">
        <v>3325</v>
      </c>
      <c r="E1222">
        <v>52</v>
      </c>
      <c r="F1222" t="s">
        <v>48</v>
      </c>
      <c r="G1222" t="s">
        <v>285</v>
      </c>
      <c r="H1222" t="s">
        <v>286</v>
      </c>
      <c r="I1222" t="s">
        <v>34</v>
      </c>
      <c r="J1222" t="s">
        <v>121</v>
      </c>
      <c r="K1222">
        <v>4</v>
      </c>
      <c r="L1222" s="2">
        <v>3200</v>
      </c>
      <c r="M1222">
        <v>5</v>
      </c>
      <c r="N1222" s="2">
        <v>12800</v>
      </c>
      <c r="O1222" s="2">
        <v>640</v>
      </c>
      <c r="P1222" s="2">
        <v>12160</v>
      </c>
      <c r="Q1222" s="2">
        <v>8118.43</v>
      </c>
      <c r="R1222" s="2">
        <v>4041.57</v>
      </c>
      <c r="S1222" t="s">
        <v>36</v>
      </c>
      <c r="T1222" t="s">
        <v>65</v>
      </c>
      <c r="U1222" t="s">
        <v>65</v>
      </c>
      <c r="V1222" t="s">
        <v>39</v>
      </c>
      <c r="W1222" t="s">
        <v>124</v>
      </c>
      <c r="X1222" t="s">
        <v>97</v>
      </c>
      <c r="Y1222" t="s">
        <v>42</v>
      </c>
      <c r="Z1222" t="s">
        <v>508</v>
      </c>
      <c r="AA1222" t="s">
        <v>44</v>
      </c>
      <c r="AB1222" t="s">
        <v>44</v>
      </c>
    </row>
    <row r="1223" spans="1:28" x14ac:dyDescent="0.25">
      <c r="A1223" t="s">
        <v>3326</v>
      </c>
      <c r="B1223" s="1">
        <v>45396</v>
      </c>
      <c r="C1223" t="s">
        <v>3327</v>
      </c>
      <c r="D1223" t="s">
        <v>3328</v>
      </c>
      <c r="E1223">
        <v>42</v>
      </c>
      <c r="F1223" t="s">
        <v>48</v>
      </c>
      <c r="G1223" t="s">
        <v>128</v>
      </c>
      <c r="H1223" t="s">
        <v>129</v>
      </c>
      <c r="I1223" t="s">
        <v>74</v>
      </c>
      <c r="J1223" t="s">
        <v>130</v>
      </c>
      <c r="K1223">
        <v>2</v>
      </c>
      <c r="L1223" s="2">
        <v>1700</v>
      </c>
      <c r="M1223">
        <v>5</v>
      </c>
      <c r="N1223" s="2">
        <v>3400</v>
      </c>
      <c r="O1223" s="2">
        <v>170</v>
      </c>
      <c r="P1223" s="2">
        <v>3230</v>
      </c>
      <c r="Q1223" s="2">
        <v>2087.54</v>
      </c>
      <c r="R1223" s="2">
        <v>1142.46</v>
      </c>
      <c r="S1223" t="s">
        <v>64</v>
      </c>
      <c r="T1223" t="s">
        <v>398</v>
      </c>
      <c r="U1223" t="s">
        <v>399</v>
      </c>
      <c r="V1223" t="s">
        <v>39</v>
      </c>
      <c r="W1223" t="s">
        <v>137</v>
      </c>
      <c r="X1223" t="s">
        <v>41</v>
      </c>
      <c r="Y1223" t="s">
        <v>42</v>
      </c>
      <c r="Z1223" t="s">
        <v>43</v>
      </c>
      <c r="AA1223" t="s">
        <v>44</v>
      </c>
      <c r="AB1223" t="s">
        <v>44</v>
      </c>
    </row>
    <row r="1224" spans="1:28" x14ac:dyDescent="0.25">
      <c r="A1224" t="s">
        <v>3329</v>
      </c>
      <c r="B1224" s="1">
        <v>45396</v>
      </c>
      <c r="C1224" t="s">
        <v>1700</v>
      </c>
      <c r="D1224" t="s">
        <v>1701</v>
      </c>
      <c r="E1224">
        <v>54</v>
      </c>
      <c r="F1224" t="s">
        <v>31</v>
      </c>
      <c r="G1224" t="s">
        <v>352</v>
      </c>
      <c r="H1224" t="s">
        <v>353</v>
      </c>
      <c r="I1224" t="s">
        <v>103</v>
      </c>
      <c r="J1224" t="s">
        <v>104</v>
      </c>
      <c r="K1224">
        <v>2</v>
      </c>
      <c r="L1224" s="2">
        <v>850</v>
      </c>
      <c r="M1224">
        <v>25</v>
      </c>
      <c r="N1224" s="2">
        <v>1700</v>
      </c>
      <c r="O1224" s="2">
        <v>425</v>
      </c>
      <c r="P1224" s="2">
        <v>1275</v>
      </c>
      <c r="Q1224" s="2">
        <v>813.61</v>
      </c>
      <c r="R1224" s="2">
        <v>461.39</v>
      </c>
      <c r="S1224" t="s">
        <v>64</v>
      </c>
      <c r="T1224" t="s">
        <v>105</v>
      </c>
      <c r="U1224" t="s">
        <v>106</v>
      </c>
      <c r="V1224" t="s">
        <v>39</v>
      </c>
      <c r="W1224" t="s">
        <v>66</v>
      </c>
      <c r="X1224" t="s">
        <v>97</v>
      </c>
      <c r="Y1224" t="s">
        <v>42</v>
      </c>
      <c r="Z1224" t="s">
        <v>223</v>
      </c>
      <c r="AA1224" t="s">
        <v>44</v>
      </c>
      <c r="AB1224" t="s">
        <v>44</v>
      </c>
    </row>
    <row r="1225" spans="1:28" x14ac:dyDescent="0.25">
      <c r="A1225" t="s">
        <v>3330</v>
      </c>
      <c r="B1225" s="1">
        <v>45396</v>
      </c>
      <c r="C1225" t="s">
        <v>3331</v>
      </c>
      <c r="D1225" t="s">
        <v>3332</v>
      </c>
      <c r="E1225">
        <v>22</v>
      </c>
      <c r="F1225" t="s">
        <v>31</v>
      </c>
      <c r="G1225" t="s">
        <v>318</v>
      </c>
      <c r="H1225" t="s">
        <v>319</v>
      </c>
      <c r="I1225" t="s">
        <v>34</v>
      </c>
      <c r="J1225" t="s">
        <v>190</v>
      </c>
      <c r="K1225">
        <v>1</v>
      </c>
      <c r="L1225" s="2">
        <v>2500</v>
      </c>
      <c r="M1225">
        <v>15</v>
      </c>
      <c r="N1225" s="2">
        <v>2500</v>
      </c>
      <c r="O1225" s="2">
        <v>375</v>
      </c>
      <c r="P1225" s="2">
        <v>2125</v>
      </c>
      <c r="Q1225" s="2">
        <v>1475.37</v>
      </c>
      <c r="R1225" s="2">
        <v>649.63</v>
      </c>
      <c r="S1225" t="s">
        <v>64</v>
      </c>
      <c r="T1225" t="s">
        <v>153</v>
      </c>
      <c r="U1225" t="s">
        <v>154</v>
      </c>
      <c r="V1225" t="s">
        <v>39</v>
      </c>
      <c r="W1225" t="s">
        <v>137</v>
      </c>
      <c r="X1225" t="s">
        <v>97</v>
      </c>
      <c r="Y1225" t="s">
        <v>56</v>
      </c>
      <c r="Z1225" t="s">
        <v>43</v>
      </c>
      <c r="AA1225" t="s">
        <v>44</v>
      </c>
      <c r="AB1225" t="s">
        <v>44</v>
      </c>
    </row>
    <row r="1226" spans="1:28" x14ac:dyDescent="0.25">
      <c r="A1226" t="s">
        <v>3333</v>
      </c>
      <c r="B1226" s="1">
        <v>45396</v>
      </c>
      <c r="C1226" t="s">
        <v>737</v>
      </c>
      <c r="D1226" t="s">
        <v>738</v>
      </c>
      <c r="E1226">
        <v>48</v>
      </c>
      <c r="F1226" t="s">
        <v>48</v>
      </c>
      <c r="G1226" t="s">
        <v>60</v>
      </c>
      <c r="H1226" t="s">
        <v>61</v>
      </c>
      <c r="I1226" t="s">
        <v>62</v>
      </c>
      <c r="J1226" t="s">
        <v>63</v>
      </c>
      <c r="K1226">
        <v>5</v>
      </c>
      <c r="L1226" s="2">
        <v>3500</v>
      </c>
      <c r="M1226">
        <v>25</v>
      </c>
      <c r="N1226" s="2">
        <v>17500</v>
      </c>
      <c r="O1226" s="2">
        <v>4375</v>
      </c>
      <c r="P1226" s="2">
        <v>13125</v>
      </c>
      <c r="Q1226" s="2">
        <v>10374.75</v>
      </c>
      <c r="R1226" s="2">
        <v>2750.25</v>
      </c>
      <c r="S1226" t="s">
        <v>53</v>
      </c>
      <c r="T1226" t="s">
        <v>275</v>
      </c>
      <c r="U1226" t="s">
        <v>123</v>
      </c>
      <c r="V1226" t="s">
        <v>39</v>
      </c>
      <c r="W1226" t="s">
        <v>137</v>
      </c>
      <c r="X1226" t="s">
        <v>67</v>
      </c>
      <c r="Y1226" t="s">
        <v>42</v>
      </c>
      <c r="Z1226" t="s">
        <v>223</v>
      </c>
      <c r="AA1226" t="s">
        <v>44</v>
      </c>
      <c r="AB1226" t="s">
        <v>44</v>
      </c>
    </row>
    <row r="1227" spans="1:28" x14ac:dyDescent="0.25">
      <c r="A1227" t="s">
        <v>3334</v>
      </c>
      <c r="B1227" s="1">
        <v>45396</v>
      </c>
      <c r="C1227" t="s">
        <v>3324</v>
      </c>
      <c r="D1227" t="s">
        <v>3325</v>
      </c>
      <c r="E1227">
        <v>22</v>
      </c>
      <c r="F1227" t="s">
        <v>48</v>
      </c>
      <c r="G1227" t="s">
        <v>273</v>
      </c>
      <c r="H1227" t="s">
        <v>274</v>
      </c>
      <c r="I1227" t="s">
        <v>51</v>
      </c>
      <c r="J1227" t="s">
        <v>52</v>
      </c>
      <c r="K1227">
        <v>2</v>
      </c>
      <c r="L1227" s="2">
        <v>250</v>
      </c>
      <c r="M1227">
        <v>0</v>
      </c>
      <c r="N1227" s="2">
        <v>500</v>
      </c>
      <c r="O1227" s="2">
        <v>0</v>
      </c>
      <c r="P1227" s="2">
        <v>500</v>
      </c>
      <c r="Q1227" s="2">
        <v>322.14</v>
      </c>
      <c r="R1227" s="2">
        <v>177.86</v>
      </c>
      <c r="S1227" t="s">
        <v>53</v>
      </c>
      <c r="T1227" t="s">
        <v>114</v>
      </c>
      <c r="U1227" t="s">
        <v>115</v>
      </c>
      <c r="V1227" t="s">
        <v>39</v>
      </c>
      <c r="W1227" t="s">
        <v>124</v>
      </c>
      <c r="X1227" t="s">
        <v>97</v>
      </c>
      <c r="Y1227" t="s">
        <v>56</v>
      </c>
      <c r="Z1227" t="s">
        <v>43</v>
      </c>
      <c r="AA1227" t="s">
        <v>44</v>
      </c>
      <c r="AB1227" t="s">
        <v>44</v>
      </c>
    </row>
    <row r="1228" spans="1:28" x14ac:dyDescent="0.25">
      <c r="A1228" t="s">
        <v>3335</v>
      </c>
      <c r="B1228" s="1">
        <v>45396</v>
      </c>
      <c r="C1228" t="s">
        <v>3336</v>
      </c>
      <c r="D1228" t="s">
        <v>3337</v>
      </c>
      <c r="E1228">
        <v>40</v>
      </c>
      <c r="F1228" t="s">
        <v>31</v>
      </c>
      <c r="G1228" t="s">
        <v>243</v>
      </c>
      <c r="H1228" t="s">
        <v>244</v>
      </c>
      <c r="I1228" t="s">
        <v>103</v>
      </c>
      <c r="J1228" t="s">
        <v>104</v>
      </c>
      <c r="K1228">
        <v>1</v>
      </c>
      <c r="L1228" s="2">
        <v>450</v>
      </c>
      <c r="M1228">
        <v>10</v>
      </c>
      <c r="N1228" s="2">
        <v>450</v>
      </c>
      <c r="O1228" s="2">
        <v>45</v>
      </c>
      <c r="P1228" s="2">
        <v>405</v>
      </c>
      <c r="Q1228" s="2">
        <v>320.26</v>
      </c>
      <c r="R1228" s="2">
        <v>84.74</v>
      </c>
      <c r="S1228" t="s">
        <v>36</v>
      </c>
      <c r="T1228" t="s">
        <v>54</v>
      </c>
      <c r="U1228" t="s">
        <v>55</v>
      </c>
      <c r="V1228" t="s">
        <v>39</v>
      </c>
      <c r="W1228" t="s">
        <v>83</v>
      </c>
      <c r="X1228" t="s">
        <v>41</v>
      </c>
      <c r="Y1228" t="s">
        <v>56</v>
      </c>
      <c r="Z1228" t="s">
        <v>43</v>
      </c>
      <c r="AA1228" t="s">
        <v>44</v>
      </c>
      <c r="AB1228" t="s">
        <v>44</v>
      </c>
    </row>
    <row r="1229" spans="1:28" x14ac:dyDescent="0.25">
      <c r="A1229" t="s">
        <v>3338</v>
      </c>
      <c r="B1229" s="1">
        <v>45396</v>
      </c>
      <c r="C1229" t="s">
        <v>3339</v>
      </c>
      <c r="D1229" t="s">
        <v>3340</v>
      </c>
      <c r="E1229">
        <v>36</v>
      </c>
      <c r="F1229" t="s">
        <v>31</v>
      </c>
      <c r="G1229" t="s">
        <v>366</v>
      </c>
      <c r="H1229" t="s">
        <v>367</v>
      </c>
      <c r="I1229" t="s">
        <v>34</v>
      </c>
      <c r="J1229" t="s">
        <v>130</v>
      </c>
      <c r="K1229">
        <v>2</v>
      </c>
      <c r="L1229" s="2">
        <v>14500</v>
      </c>
      <c r="M1229">
        <v>15</v>
      </c>
      <c r="N1229" s="2">
        <v>29000</v>
      </c>
      <c r="O1229" s="2">
        <v>4350</v>
      </c>
      <c r="P1229" s="2">
        <v>24650</v>
      </c>
      <c r="Q1229" s="2">
        <v>18649.7</v>
      </c>
      <c r="R1229" s="2">
        <v>6000.3</v>
      </c>
      <c r="S1229" t="s">
        <v>53</v>
      </c>
      <c r="T1229" t="s">
        <v>90</v>
      </c>
      <c r="U1229" t="s">
        <v>91</v>
      </c>
      <c r="V1229" t="s">
        <v>39</v>
      </c>
      <c r="W1229" t="s">
        <v>83</v>
      </c>
      <c r="X1229" t="s">
        <v>41</v>
      </c>
      <c r="Y1229" t="s">
        <v>42</v>
      </c>
      <c r="Z1229" t="s">
        <v>43</v>
      </c>
      <c r="AA1229" t="s">
        <v>44</v>
      </c>
      <c r="AB1229" t="s">
        <v>44</v>
      </c>
    </row>
    <row r="1230" spans="1:28" x14ac:dyDescent="0.25">
      <c r="A1230" t="s">
        <v>3341</v>
      </c>
      <c r="B1230" s="1">
        <v>45396</v>
      </c>
      <c r="C1230" t="s">
        <v>3342</v>
      </c>
      <c r="D1230" t="s">
        <v>3343</v>
      </c>
      <c r="E1230">
        <v>58</v>
      </c>
      <c r="F1230" t="s">
        <v>31</v>
      </c>
      <c r="G1230" t="s">
        <v>352</v>
      </c>
      <c r="H1230" t="s">
        <v>353</v>
      </c>
      <c r="I1230" t="s">
        <v>103</v>
      </c>
      <c r="J1230" t="s">
        <v>104</v>
      </c>
      <c r="K1230">
        <v>3</v>
      </c>
      <c r="L1230" s="2">
        <v>850</v>
      </c>
      <c r="M1230">
        <v>5</v>
      </c>
      <c r="N1230" s="2">
        <v>2550</v>
      </c>
      <c r="O1230" s="2">
        <v>127.5</v>
      </c>
      <c r="P1230" s="2">
        <v>2422.5</v>
      </c>
      <c r="Q1230" s="2">
        <v>1456.03</v>
      </c>
      <c r="R1230" s="2">
        <v>966.47</v>
      </c>
      <c r="S1230" t="s">
        <v>64</v>
      </c>
      <c r="T1230" t="s">
        <v>136</v>
      </c>
      <c r="U1230" t="s">
        <v>38</v>
      </c>
      <c r="V1230" t="s">
        <v>39</v>
      </c>
      <c r="W1230" t="s">
        <v>124</v>
      </c>
      <c r="X1230" t="s">
        <v>97</v>
      </c>
      <c r="Y1230" t="s">
        <v>56</v>
      </c>
      <c r="Z1230" t="s">
        <v>43</v>
      </c>
      <c r="AA1230" t="s">
        <v>44</v>
      </c>
      <c r="AB1230" t="s">
        <v>44</v>
      </c>
    </row>
    <row r="1231" spans="1:28" x14ac:dyDescent="0.25">
      <c r="A1231" t="s">
        <v>3344</v>
      </c>
      <c r="B1231" s="1">
        <v>45396</v>
      </c>
      <c r="C1231" t="s">
        <v>1134</v>
      </c>
      <c r="D1231" t="s">
        <v>1135</v>
      </c>
      <c r="E1231">
        <v>36</v>
      </c>
      <c r="F1231" t="s">
        <v>48</v>
      </c>
      <c r="G1231" t="s">
        <v>207</v>
      </c>
      <c r="H1231" t="s">
        <v>208</v>
      </c>
      <c r="I1231" t="s">
        <v>34</v>
      </c>
      <c r="J1231" t="s">
        <v>143</v>
      </c>
      <c r="K1231">
        <v>3</v>
      </c>
      <c r="L1231" s="2">
        <v>18000</v>
      </c>
      <c r="M1231">
        <v>30</v>
      </c>
      <c r="N1231" s="2">
        <v>54000</v>
      </c>
      <c r="O1231" s="2">
        <v>16200</v>
      </c>
      <c r="P1231" s="2">
        <v>37800</v>
      </c>
      <c r="Q1231" s="2">
        <v>25807.3</v>
      </c>
      <c r="R1231" s="2">
        <v>11992.7</v>
      </c>
      <c r="S1231" t="s">
        <v>53</v>
      </c>
      <c r="T1231" t="s">
        <v>163</v>
      </c>
      <c r="U1231" t="s">
        <v>164</v>
      </c>
      <c r="V1231" t="s">
        <v>39</v>
      </c>
      <c r="W1231" t="s">
        <v>92</v>
      </c>
      <c r="X1231" t="s">
        <v>41</v>
      </c>
      <c r="Y1231" t="s">
        <v>42</v>
      </c>
      <c r="Z1231" t="s">
        <v>43</v>
      </c>
      <c r="AA1231" t="s">
        <v>68</v>
      </c>
      <c r="AB1231" t="s">
        <v>44</v>
      </c>
    </row>
    <row r="1232" spans="1:28" x14ac:dyDescent="0.25">
      <c r="A1232" t="s">
        <v>3345</v>
      </c>
      <c r="B1232" s="1">
        <v>45397</v>
      </c>
      <c r="C1232" t="s">
        <v>3346</v>
      </c>
      <c r="D1232" t="s">
        <v>3347</v>
      </c>
      <c r="E1232">
        <v>57</v>
      </c>
      <c r="F1232" t="s">
        <v>31</v>
      </c>
      <c r="G1232" t="s">
        <v>387</v>
      </c>
      <c r="H1232" t="s">
        <v>388</v>
      </c>
      <c r="I1232" t="s">
        <v>74</v>
      </c>
      <c r="J1232" t="s">
        <v>75</v>
      </c>
      <c r="K1232">
        <v>2</v>
      </c>
      <c r="L1232" s="2">
        <v>3200</v>
      </c>
      <c r="M1232">
        <v>0</v>
      </c>
      <c r="N1232" s="2">
        <v>6400</v>
      </c>
      <c r="O1232" s="2">
        <v>0</v>
      </c>
      <c r="P1232" s="2">
        <v>6400</v>
      </c>
      <c r="Q1232" s="2">
        <v>3690.77</v>
      </c>
      <c r="R1232" s="2">
        <v>2709.23</v>
      </c>
      <c r="S1232" t="s">
        <v>53</v>
      </c>
      <c r="T1232" t="s">
        <v>105</v>
      </c>
      <c r="U1232" t="s">
        <v>106</v>
      </c>
      <c r="V1232" t="s">
        <v>39</v>
      </c>
      <c r="W1232" t="s">
        <v>92</v>
      </c>
      <c r="X1232" t="s">
        <v>41</v>
      </c>
      <c r="Y1232" t="s">
        <v>56</v>
      </c>
      <c r="Z1232" t="s">
        <v>43</v>
      </c>
      <c r="AA1232" t="s">
        <v>44</v>
      </c>
      <c r="AB1232" t="s">
        <v>44</v>
      </c>
    </row>
    <row r="1233" spans="1:28" x14ac:dyDescent="0.25">
      <c r="A1233" t="s">
        <v>3348</v>
      </c>
      <c r="B1233" s="1">
        <v>45397</v>
      </c>
      <c r="C1233" t="s">
        <v>821</v>
      </c>
      <c r="D1233" t="s">
        <v>822</v>
      </c>
      <c r="E1233">
        <v>21</v>
      </c>
      <c r="F1233" t="s">
        <v>48</v>
      </c>
      <c r="G1233" t="s">
        <v>318</v>
      </c>
      <c r="H1233" t="s">
        <v>319</v>
      </c>
      <c r="I1233" t="s">
        <v>34</v>
      </c>
      <c r="J1233" t="s">
        <v>190</v>
      </c>
      <c r="K1233">
        <v>1</v>
      </c>
      <c r="L1233" s="2">
        <v>2500</v>
      </c>
      <c r="M1233">
        <v>20</v>
      </c>
      <c r="N1233" s="2">
        <v>2500</v>
      </c>
      <c r="O1233" s="2">
        <v>500</v>
      </c>
      <c r="P1233" s="2">
        <v>2000</v>
      </c>
      <c r="Q1233" s="2">
        <v>1425.08</v>
      </c>
      <c r="R1233" s="2">
        <v>574.91999999999996</v>
      </c>
      <c r="S1233" t="s">
        <v>53</v>
      </c>
      <c r="T1233" t="s">
        <v>578</v>
      </c>
      <c r="U1233" t="s">
        <v>579</v>
      </c>
      <c r="V1233" t="s">
        <v>39</v>
      </c>
      <c r="W1233" t="s">
        <v>92</v>
      </c>
      <c r="X1233" t="s">
        <v>97</v>
      </c>
      <c r="Y1233" t="s">
        <v>56</v>
      </c>
      <c r="Z1233" t="s">
        <v>43</v>
      </c>
      <c r="AA1233" t="s">
        <v>44</v>
      </c>
      <c r="AB1233" t="s">
        <v>44</v>
      </c>
    </row>
    <row r="1234" spans="1:28" x14ac:dyDescent="0.25">
      <c r="A1234" t="s">
        <v>3349</v>
      </c>
      <c r="B1234" s="1">
        <v>45397</v>
      </c>
      <c r="C1234" t="s">
        <v>3350</v>
      </c>
      <c r="D1234" t="s">
        <v>3351</v>
      </c>
      <c r="E1234">
        <v>33</v>
      </c>
      <c r="F1234" t="s">
        <v>48</v>
      </c>
      <c r="G1234" t="s">
        <v>49</v>
      </c>
      <c r="H1234" t="s">
        <v>50</v>
      </c>
      <c r="I1234" t="s">
        <v>51</v>
      </c>
      <c r="J1234" t="s">
        <v>52</v>
      </c>
      <c r="K1234">
        <v>3</v>
      </c>
      <c r="L1234" s="2">
        <v>500</v>
      </c>
      <c r="M1234">
        <v>15</v>
      </c>
      <c r="N1234" s="2">
        <v>1500</v>
      </c>
      <c r="O1234" s="2">
        <v>225</v>
      </c>
      <c r="P1234" s="2">
        <v>1275</v>
      </c>
      <c r="Q1234" s="2">
        <v>976.5</v>
      </c>
      <c r="R1234" s="2">
        <v>298.5</v>
      </c>
      <c r="S1234" t="s">
        <v>64</v>
      </c>
      <c r="T1234" t="s">
        <v>163</v>
      </c>
      <c r="U1234" t="s">
        <v>164</v>
      </c>
      <c r="V1234" t="s">
        <v>39</v>
      </c>
      <c r="W1234" t="s">
        <v>66</v>
      </c>
      <c r="X1234" t="s">
        <v>97</v>
      </c>
      <c r="Y1234" t="s">
        <v>56</v>
      </c>
      <c r="Z1234" t="s">
        <v>107</v>
      </c>
      <c r="AA1234" t="s">
        <v>44</v>
      </c>
      <c r="AB1234" t="s">
        <v>44</v>
      </c>
    </row>
    <row r="1235" spans="1:28" x14ac:dyDescent="0.25">
      <c r="A1235" t="s">
        <v>3352</v>
      </c>
      <c r="B1235" s="1">
        <v>45397</v>
      </c>
      <c r="C1235" t="s">
        <v>743</v>
      </c>
      <c r="D1235" t="s">
        <v>744</v>
      </c>
      <c r="E1235">
        <v>52</v>
      </c>
      <c r="F1235" t="s">
        <v>111</v>
      </c>
      <c r="G1235" t="s">
        <v>280</v>
      </c>
      <c r="H1235" t="s">
        <v>281</v>
      </c>
      <c r="I1235" t="s">
        <v>62</v>
      </c>
      <c r="J1235" t="s">
        <v>190</v>
      </c>
      <c r="K1235">
        <v>2</v>
      </c>
      <c r="L1235" s="2">
        <v>700</v>
      </c>
      <c r="M1235">
        <v>15</v>
      </c>
      <c r="N1235" s="2">
        <v>1400</v>
      </c>
      <c r="O1235" s="2">
        <v>210</v>
      </c>
      <c r="P1235" s="2">
        <v>1190</v>
      </c>
      <c r="Q1235" s="2">
        <v>769.34</v>
      </c>
      <c r="R1235" s="2">
        <v>420.66</v>
      </c>
      <c r="S1235" t="s">
        <v>53</v>
      </c>
      <c r="T1235" t="s">
        <v>65</v>
      </c>
      <c r="U1235" t="s">
        <v>65</v>
      </c>
      <c r="V1235" t="s">
        <v>39</v>
      </c>
      <c r="W1235" t="s">
        <v>92</v>
      </c>
      <c r="X1235" t="s">
        <v>97</v>
      </c>
      <c r="Y1235" t="s">
        <v>56</v>
      </c>
      <c r="Z1235" t="s">
        <v>43</v>
      </c>
      <c r="AA1235" t="s">
        <v>44</v>
      </c>
      <c r="AB1235" t="s">
        <v>44</v>
      </c>
    </row>
    <row r="1236" spans="1:28" x14ac:dyDescent="0.25">
      <c r="A1236" t="s">
        <v>3353</v>
      </c>
      <c r="B1236" s="1">
        <v>45397</v>
      </c>
      <c r="C1236" t="s">
        <v>1253</v>
      </c>
      <c r="D1236" t="s">
        <v>1254</v>
      </c>
      <c r="E1236">
        <v>60</v>
      </c>
      <c r="F1236" t="s">
        <v>48</v>
      </c>
      <c r="G1236" t="s">
        <v>128</v>
      </c>
      <c r="H1236" t="s">
        <v>129</v>
      </c>
      <c r="I1236" t="s">
        <v>74</v>
      </c>
      <c r="J1236" t="s">
        <v>130</v>
      </c>
      <c r="K1236">
        <v>1</v>
      </c>
      <c r="L1236" s="2">
        <v>1700</v>
      </c>
      <c r="M1236">
        <v>20</v>
      </c>
      <c r="N1236" s="2">
        <v>1700</v>
      </c>
      <c r="O1236" s="2">
        <v>340</v>
      </c>
      <c r="P1236" s="2">
        <v>1360</v>
      </c>
      <c r="Q1236" s="2">
        <v>780.12</v>
      </c>
      <c r="R1236" s="2">
        <v>579.88</v>
      </c>
      <c r="S1236" t="s">
        <v>53</v>
      </c>
      <c r="T1236" t="s">
        <v>54</v>
      </c>
      <c r="U1236" t="s">
        <v>55</v>
      </c>
      <c r="V1236" t="s">
        <v>39</v>
      </c>
      <c r="W1236" t="s">
        <v>92</v>
      </c>
      <c r="X1236" t="s">
        <v>67</v>
      </c>
      <c r="Y1236" t="s">
        <v>56</v>
      </c>
      <c r="Z1236" t="s">
        <v>223</v>
      </c>
      <c r="AA1236" t="s">
        <v>44</v>
      </c>
      <c r="AB1236" t="s">
        <v>44</v>
      </c>
    </row>
    <row r="1237" spans="1:28" x14ac:dyDescent="0.25">
      <c r="A1237" t="s">
        <v>3354</v>
      </c>
      <c r="B1237" s="1">
        <v>45397</v>
      </c>
      <c r="C1237" t="s">
        <v>1470</v>
      </c>
      <c r="D1237" t="s">
        <v>1471</v>
      </c>
      <c r="E1237">
        <v>60</v>
      </c>
      <c r="F1237" t="s">
        <v>48</v>
      </c>
      <c r="G1237" t="s">
        <v>134</v>
      </c>
      <c r="H1237" t="s">
        <v>135</v>
      </c>
      <c r="I1237" t="s">
        <v>62</v>
      </c>
      <c r="J1237" t="s">
        <v>130</v>
      </c>
      <c r="K1237">
        <v>1</v>
      </c>
      <c r="L1237" s="2">
        <v>8500</v>
      </c>
      <c r="M1237">
        <v>0</v>
      </c>
      <c r="N1237" s="2">
        <v>8500</v>
      </c>
      <c r="O1237" s="2">
        <v>0</v>
      </c>
      <c r="P1237" s="2">
        <v>8500</v>
      </c>
      <c r="Q1237" s="2">
        <v>6648.41</v>
      </c>
      <c r="R1237" s="2">
        <v>1851.59</v>
      </c>
      <c r="S1237" t="s">
        <v>53</v>
      </c>
      <c r="T1237" t="s">
        <v>398</v>
      </c>
      <c r="U1237" t="s">
        <v>399</v>
      </c>
      <c r="V1237" t="s">
        <v>39</v>
      </c>
      <c r="W1237" t="s">
        <v>137</v>
      </c>
      <c r="X1237" t="s">
        <v>67</v>
      </c>
      <c r="Y1237" t="s">
        <v>56</v>
      </c>
      <c r="Z1237" t="s">
        <v>43</v>
      </c>
      <c r="AA1237" t="s">
        <v>44</v>
      </c>
      <c r="AB1237" t="s">
        <v>44</v>
      </c>
    </row>
    <row r="1238" spans="1:28" x14ac:dyDescent="0.25">
      <c r="A1238" t="s">
        <v>3355</v>
      </c>
      <c r="B1238" s="1">
        <v>45397</v>
      </c>
      <c r="C1238" t="s">
        <v>3356</v>
      </c>
      <c r="D1238" t="s">
        <v>3357</v>
      </c>
      <c r="E1238">
        <v>21</v>
      </c>
      <c r="F1238" t="s">
        <v>48</v>
      </c>
      <c r="G1238" t="s">
        <v>207</v>
      </c>
      <c r="H1238" t="s">
        <v>208</v>
      </c>
      <c r="I1238" t="s">
        <v>34</v>
      </c>
      <c r="J1238" t="s">
        <v>143</v>
      </c>
      <c r="K1238">
        <v>5</v>
      </c>
      <c r="L1238" s="2">
        <v>18000</v>
      </c>
      <c r="M1238">
        <v>10</v>
      </c>
      <c r="N1238" s="2">
        <v>90000</v>
      </c>
      <c r="O1238" s="2">
        <v>9000</v>
      </c>
      <c r="P1238" s="2">
        <v>81000</v>
      </c>
      <c r="Q1238" s="2">
        <v>55209.39</v>
      </c>
      <c r="R1238" s="2">
        <v>25790.61</v>
      </c>
      <c r="S1238" t="s">
        <v>64</v>
      </c>
      <c r="T1238" t="s">
        <v>178</v>
      </c>
      <c r="U1238" t="s">
        <v>154</v>
      </c>
      <c r="V1238" t="s">
        <v>39</v>
      </c>
      <c r="W1238" t="s">
        <v>83</v>
      </c>
      <c r="X1238" t="s">
        <v>41</v>
      </c>
      <c r="Y1238" t="s">
        <v>56</v>
      </c>
      <c r="Z1238" t="s">
        <v>223</v>
      </c>
      <c r="AA1238" t="s">
        <v>44</v>
      </c>
      <c r="AB1238" t="s">
        <v>44</v>
      </c>
    </row>
    <row r="1239" spans="1:28" x14ac:dyDescent="0.25">
      <c r="A1239" t="s">
        <v>3358</v>
      </c>
      <c r="B1239" s="1">
        <v>45397</v>
      </c>
      <c r="C1239" t="s">
        <v>3359</v>
      </c>
      <c r="D1239" t="s">
        <v>3360</v>
      </c>
      <c r="E1239">
        <v>52</v>
      </c>
      <c r="F1239" t="s">
        <v>48</v>
      </c>
      <c r="G1239" t="s">
        <v>273</v>
      </c>
      <c r="H1239" t="s">
        <v>274</v>
      </c>
      <c r="I1239" t="s">
        <v>51</v>
      </c>
      <c r="J1239" t="s">
        <v>52</v>
      </c>
      <c r="K1239">
        <v>1</v>
      </c>
      <c r="L1239" s="2">
        <v>250</v>
      </c>
      <c r="M1239">
        <v>20</v>
      </c>
      <c r="N1239" s="2">
        <v>250</v>
      </c>
      <c r="O1239" s="2">
        <v>50</v>
      </c>
      <c r="P1239" s="2">
        <v>200</v>
      </c>
      <c r="Q1239" s="2">
        <v>111.67</v>
      </c>
      <c r="R1239" s="2">
        <v>88.33</v>
      </c>
      <c r="S1239" t="s">
        <v>53</v>
      </c>
      <c r="T1239" t="s">
        <v>153</v>
      </c>
      <c r="U1239" t="s">
        <v>154</v>
      </c>
      <c r="V1239" t="s">
        <v>39</v>
      </c>
      <c r="W1239" t="s">
        <v>83</v>
      </c>
      <c r="X1239" t="s">
        <v>67</v>
      </c>
      <c r="Y1239" t="s">
        <v>56</v>
      </c>
      <c r="Z1239" t="s">
        <v>43</v>
      </c>
      <c r="AA1239" t="s">
        <v>44</v>
      </c>
      <c r="AB1239" t="s">
        <v>44</v>
      </c>
    </row>
    <row r="1240" spans="1:28" x14ac:dyDescent="0.25">
      <c r="A1240" t="s">
        <v>3361</v>
      </c>
      <c r="B1240" s="1">
        <v>45397</v>
      </c>
      <c r="C1240" t="s">
        <v>3362</v>
      </c>
      <c r="D1240" t="s">
        <v>3363</v>
      </c>
      <c r="E1240">
        <v>54</v>
      </c>
      <c r="F1240" t="s">
        <v>48</v>
      </c>
      <c r="G1240" t="s">
        <v>298</v>
      </c>
      <c r="H1240" t="s">
        <v>299</v>
      </c>
      <c r="I1240" t="s">
        <v>103</v>
      </c>
      <c r="J1240" t="s">
        <v>104</v>
      </c>
      <c r="K1240">
        <v>2</v>
      </c>
      <c r="L1240" s="2">
        <v>700</v>
      </c>
      <c r="M1240">
        <v>25</v>
      </c>
      <c r="N1240" s="2">
        <v>1400</v>
      </c>
      <c r="O1240" s="2">
        <v>350</v>
      </c>
      <c r="P1240" s="2">
        <v>1050</v>
      </c>
      <c r="Q1240" s="2">
        <v>709.88</v>
      </c>
      <c r="R1240" s="2">
        <v>340.12</v>
      </c>
      <c r="S1240" t="s">
        <v>53</v>
      </c>
      <c r="T1240" t="s">
        <v>178</v>
      </c>
      <c r="U1240" t="s">
        <v>154</v>
      </c>
      <c r="V1240" t="s">
        <v>39</v>
      </c>
      <c r="W1240" t="s">
        <v>124</v>
      </c>
      <c r="X1240" t="s">
        <v>97</v>
      </c>
      <c r="Y1240" t="s">
        <v>42</v>
      </c>
      <c r="Z1240" t="s">
        <v>43</v>
      </c>
      <c r="AA1240" t="s">
        <v>44</v>
      </c>
      <c r="AB1240" t="s">
        <v>44</v>
      </c>
    </row>
    <row r="1241" spans="1:28" x14ac:dyDescent="0.25">
      <c r="A1241" t="s">
        <v>3364</v>
      </c>
      <c r="B1241" s="1">
        <v>45397</v>
      </c>
      <c r="C1241" t="s">
        <v>3365</v>
      </c>
      <c r="D1241" t="s">
        <v>3366</v>
      </c>
      <c r="E1241">
        <v>45</v>
      </c>
      <c r="F1241" t="s">
        <v>48</v>
      </c>
      <c r="G1241" t="s">
        <v>436</v>
      </c>
      <c r="H1241" t="s">
        <v>437</v>
      </c>
      <c r="I1241" t="s">
        <v>74</v>
      </c>
      <c r="J1241" t="s">
        <v>190</v>
      </c>
      <c r="K1241">
        <v>4</v>
      </c>
      <c r="L1241" s="2">
        <v>1800</v>
      </c>
      <c r="M1241">
        <v>10</v>
      </c>
      <c r="N1241" s="2">
        <v>7200</v>
      </c>
      <c r="O1241" s="2">
        <v>720</v>
      </c>
      <c r="P1241" s="2">
        <v>6480</v>
      </c>
      <c r="Q1241" s="2">
        <v>5069.8900000000003</v>
      </c>
      <c r="R1241" s="2">
        <v>1410.11</v>
      </c>
      <c r="S1241" t="s">
        <v>64</v>
      </c>
      <c r="T1241" t="s">
        <v>105</v>
      </c>
      <c r="U1241" t="s">
        <v>106</v>
      </c>
      <c r="V1241" t="s">
        <v>39</v>
      </c>
      <c r="W1241" t="s">
        <v>92</v>
      </c>
      <c r="X1241" t="s">
        <v>67</v>
      </c>
      <c r="Y1241" t="s">
        <v>56</v>
      </c>
      <c r="Z1241" t="s">
        <v>223</v>
      </c>
      <c r="AA1241" t="s">
        <v>44</v>
      </c>
      <c r="AB1241" t="s">
        <v>44</v>
      </c>
    </row>
    <row r="1242" spans="1:28" x14ac:dyDescent="0.25">
      <c r="A1242" t="s">
        <v>3367</v>
      </c>
      <c r="B1242" s="1">
        <v>45397</v>
      </c>
      <c r="C1242" t="s">
        <v>419</v>
      </c>
      <c r="D1242" t="s">
        <v>420</v>
      </c>
      <c r="E1242">
        <v>56</v>
      </c>
      <c r="F1242" t="s">
        <v>111</v>
      </c>
      <c r="G1242" t="s">
        <v>344</v>
      </c>
      <c r="H1242" t="s">
        <v>345</v>
      </c>
      <c r="I1242" t="s">
        <v>34</v>
      </c>
      <c r="J1242" t="s">
        <v>121</v>
      </c>
      <c r="K1242">
        <v>1</v>
      </c>
      <c r="L1242" s="2">
        <v>1600</v>
      </c>
      <c r="M1242">
        <v>15</v>
      </c>
      <c r="N1242" s="2">
        <v>1600</v>
      </c>
      <c r="O1242" s="2">
        <v>240</v>
      </c>
      <c r="P1242" s="2">
        <v>1360</v>
      </c>
      <c r="Q1242" s="2">
        <v>1086.31</v>
      </c>
      <c r="R1242" s="2">
        <v>273.69</v>
      </c>
      <c r="S1242" t="s">
        <v>64</v>
      </c>
      <c r="T1242" t="s">
        <v>37</v>
      </c>
      <c r="U1242" t="s">
        <v>38</v>
      </c>
      <c r="V1242" t="s">
        <v>39</v>
      </c>
      <c r="W1242" t="s">
        <v>83</v>
      </c>
      <c r="X1242" t="s">
        <v>67</v>
      </c>
      <c r="Y1242" t="s">
        <v>42</v>
      </c>
      <c r="Z1242" t="s">
        <v>43</v>
      </c>
      <c r="AA1242" t="s">
        <v>44</v>
      </c>
      <c r="AB1242" t="s">
        <v>44</v>
      </c>
    </row>
    <row r="1243" spans="1:28" x14ac:dyDescent="0.25">
      <c r="A1243" t="s">
        <v>3368</v>
      </c>
      <c r="B1243" s="1">
        <v>45397</v>
      </c>
      <c r="C1243" t="s">
        <v>3369</v>
      </c>
      <c r="D1243" t="s">
        <v>3370</v>
      </c>
      <c r="E1243">
        <v>34</v>
      </c>
      <c r="F1243" t="s">
        <v>111</v>
      </c>
      <c r="G1243" t="s">
        <v>217</v>
      </c>
      <c r="H1243" t="s">
        <v>218</v>
      </c>
      <c r="I1243" t="s">
        <v>34</v>
      </c>
      <c r="J1243" t="s">
        <v>130</v>
      </c>
      <c r="K1243">
        <v>2</v>
      </c>
      <c r="L1243" s="2">
        <v>28000</v>
      </c>
      <c r="M1243">
        <v>5</v>
      </c>
      <c r="N1243" s="2">
        <v>56000</v>
      </c>
      <c r="O1243" s="2">
        <v>2800</v>
      </c>
      <c r="P1243" s="2">
        <v>53200</v>
      </c>
      <c r="Q1243" s="2">
        <v>34844.589999999997</v>
      </c>
      <c r="R1243" s="2">
        <v>18355.41</v>
      </c>
      <c r="S1243" t="s">
        <v>53</v>
      </c>
      <c r="T1243" t="s">
        <v>178</v>
      </c>
      <c r="U1243" t="s">
        <v>154</v>
      </c>
      <c r="V1243" t="s">
        <v>39</v>
      </c>
      <c r="W1243" t="s">
        <v>137</v>
      </c>
      <c r="X1243" t="s">
        <v>97</v>
      </c>
      <c r="Y1243" t="s">
        <v>56</v>
      </c>
      <c r="Z1243" t="s">
        <v>43</v>
      </c>
      <c r="AA1243" t="s">
        <v>44</v>
      </c>
      <c r="AB1243" t="s">
        <v>44</v>
      </c>
    </row>
    <row r="1244" spans="1:28" x14ac:dyDescent="0.25">
      <c r="A1244" t="s">
        <v>3371</v>
      </c>
      <c r="B1244" s="1">
        <v>45397</v>
      </c>
      <c r="C1244" t="s">
        <v>3372</v>
      </c>
      <c r="D1244" t="s">
        <v>3373</v>
      </c>
      <c r="E1244">
        <v>57</v>
      </c>
      <c r="F1244" t="s">
        <v>31</v>
      </c>
      <c r="G1244" t="s">
        <v>128</v>
      </c>
      <c r="H1244" t="s">
        <v>129</v>
      </c>
      <c r="I1244" t="s">
        <v>74</v>
      </c>
      <c r="J1244" t="s">
        <v>130</v>
      </c>
      <c r="K1244">
        <v>2</v>
      </c>
      <c r="L1244" s="2">
        <v>1700</v>
      </c>
      <c r="M1244">
        <v>0</v>
      </c>
      <c r="N1244" s="2">
        <v>3400</v>
      </c>
      <c r="O1244" s="2">
        <v>0</v>
      </c>
      <c r="P1244" s="2">
        <v>3400</v>
      </c>
      <c r="Q1244" s="2">
        <v>2386.65</v>
      </c>
      <c r="R1244" s="2">
        <v>1013.35</v>
      </c>
      <c r="S1244" t="s">
        <v>53</v>
      </c>
      <c r="T1244" t="s">
        <v>54</v>
      </c>
      <c r="U1244" t="s">
        <v>55</v>
      </c>
      <c r="V1244" t="s">
        <v>39</v>
      </c>
      <c r="W1244" t="s">
        <v>137</v>
      </c>
      <c r="X1244" t="s">
        <v>97</v>
      </c>
      <c r="Y1244" t="s">
        <v>42</v>
      </c>
      <c r="Z1244" t="s">
        <v>43</v>
      </c>
      <c r="AA1244" t="s">
        <v>44</v>
      </c>
      <c r="AB1244" t="s">
        <v>44</v>
      </c>
    </row>
    <row r="1245" spans="1:28" x14ac:dyDescent="0.25">
      <c r="A1245" t="s">
        <v>3374</v>
      </c>
      <c r="B1245" s="1">
        <v>45397</v>
      </c>
      <c r="C1245" t="s">
        <v>1367</v>
      </c>
      <c r="D1245" t="s">
        <v>1368</v>
      </c>
      <c r="E1245">
        <v>44</v>
      </c>
      <c r="F1245" t="s">
        <v>48</v>
      </c>
      <c r="G1245" t="s">
        <v>134</v>
      </c>
      <c r="H1245" t="s">
        <v>135</v>
      </c>
      <c r="I1245" t="s">
        <v>62</v>
      </c>
      <c r="J1245" t="s">
        <v>130</v>
      </c>
      <c r="K1245">
        <v>5</v>
      </c>
      <c r="L1245" s="2">
        <v>8500</v>
      </c>
      <c r="M1245">
        <v>10</v>
      </c>
      <c r="N1245" s="2">
        <v>42500</v>
      </c>
      <c r="O1245" s="2">
        <v>4250</v>
      </c>
      <c r="P1245" s="2">
        <v>38250</v>
      </c>
      <c r="Q1245" s="2">
        <v>24873.66</v>
      </c>
      <c r="R1245" s="2">
        <v>13376.34</v>
      </c>
      <c r="S1245" t="s">
        <v>53</v>
      </c>
      <c r="T1245" t="s">
        <v>275</v>
      </c>
      <c r="U1245" t="s">
        <v>123</v>
      </c>
      <c r="V1245" t="s">
        <v>39</v>
      </c>
      <c r="W1245" t="s">
        <v>92</v>
      </c>
      <c r="X1245" t="s">
        <v>97</v>
      </c>
      <c r="Y1245" t="s">
        <v>42</v>
      </c>
      <c r="Z1245" t="s">
        <v>43</v>
      </c>
      <c r="AA1245" t="s">
        <v>44</v>
      </c>
      <c r="AB1245" t="s">
        <v>44</v>
      </c>
    </row>
    <row r="1246" spans="1:28" x14ac:dyDescent="0.25">
      <c r="A1246" t="s">
        <v>3375</v>
      </c>
      <c r="B1246" s="1">
        <v>45398</v>
      </c>
      <c r="C1246" t="s">
        <v>3376</v>
      </c>
      <c r="D1246" t="s">
        <v>3377</v>
      </c>
      <c r="E1246">
        <v>44</v>
      </c>
      <c r="F1246" t="s">
        <v>31</v>
      </c>
      <c r="G1246" t="s">
        <v>158</v>
      </c>
      <c r="H1246" t="s">
        <v>159</v>
      </c>
      <c r="I1246" t="s">
        <v>51</v>
      </c>
      <c r="J1246" t="s">
        <v>52</v>
      </c>
      <c r="K1246">
        <v>1</v>
      </c>
      <c r="L1246" s="2">
        <v>650</v>
      </c>
      <c r="M1246">
        <v>0</v>
      </c>
      <c r="N1246" s="2">
        <v>650</v>
      </c>
      <c r="O1246" s="2">
        <v>0</v>
      </c>
      <c r="P1246" s="2">
        <v>650</v>
      </c>
      <c r="Q1246" s="2">
        <v>519.38</v>
      </c>
      <c r="R1246" s="2">
        <v>130.62</v>
      </c>
      <c r="S1246" t="s">
        <v>53</v>
      </c>
      <c r="T1246" t="s">
        <v>37</v>
      </c>
      <c r="U1246" t="s">
        <v>38</v>
      </c>
      <c r="V1246" t="s">
        <v>39</v>
      </c>
      <c r="W1246" t="s">
        <v>137</v>
      </c>
      <c r="X1246" t="s">
        <v>97</v>
      </c>
      <c r="Y1246" t="s">
        <v>42</v>
      </c>
      <c r="Z1246" t="s">
        <v>508</v>
      </c>
      <c r="AA1246" t="s">
        <v>44</v>
      </c>
      <c r="AB1246" t="s">
        <v>44</v>
      </c>
    </row>
    <row r="1247" spans="1:28" x14ac:dyDescent="0.25">
      <c r="A1247" t="s">
        <v>3378</v>
      </c>
      <c r="B1247" s="1">
        <v>45398</v>
      </c>
      <c r="C1247" t="s">
        <v>3379</v>
      </c>
      <c r="D1247" t="s">
        <v>3380</v>
      </c>
      <c r="E1247">
        <v>48</v>
      </c>
      <c r="F1247" t="s">
        <v>31</v>
      </c>
      <c r="G1247" t="s">
        <v>212</v>
      </c>
      <c r="H1247" t="s">
        <v>213</v>
      </c>
      <c r="I1247" t="s">
        <v>51</v>
      </c>
      <c r="J1247" t="s">
        <v>52</v>
      </c>
      <c r="K1247">
        <v>5</v>
      </c>
      <c r="L1247" s="2">
        <v>400</v>
      </c>
      <c r="M1247">
        <v>20</v>
      </c>
      <c r="N1247" s="2">
        <v>2000</v>
      </c>
      <c r="O1247" s="2">
        <v>400</v>
      </c>
      <c r="P1247" s="2">
        <v>1600</v>
      </c>
      <c r="Q1247" s="2">
        <v>1184.97</v>
      </c>
      <c r="R1247" s="2">
        <v>415.03</v>
      </c>
      <c r="S1247" t="s">
        <v>64</v>
      </c>
      <c r="T1247" t="s">
        <v>96</v>
      </c>
      <c r="U1247" t="s">
        <v>96</v>
      </c>
      <c r="V1247" t="s">
        <v>39</v>
      </c>
      <c r="W1247" t="s">
        <v>66</v>
      </c>
      <c r="X1247" t="s">
        <v>41</v>
      </c>
      <c r="Y1247" t="s">
        <v>42</v>
      </c>
      <c r="Z1247" t="s">
        <v>43</v>
      </c>
      <c r="AA1247" t="s">
        <v>44</v>
      </c>
      <c r="AB1247" t="s">
        <v>44</v>
      </c>
    </row>
    <row r="1248" spans="1:28" x14ac:dyDescent="0.25">
      <c r="A1248" t="s">
        <v>3381</v>
      </c>
      <c r="B1248" s="1">
        <v>45398</v>
      </c>
      <c r="C1248" t="s">
        <v>109</v>
      </c>
      <c r="D1248" t="s">
        <v>110</v>
      </c>
      <c r="E1248">
        <v>51</v>
      </c>
      <c r="F1248" t="s">
        <v>31</v>
      </c>
      <c r="G1248" t="s">
        <v>243</v>
      </c>
      <c r="H1248" t="s">
        <v>244</v>
      </c>
      <c r="I1248" t="s">
        <v>103</v>
      </c>
      <c r="J1248" t="s">
        <v>104</v>
      </c>
      <c r="K1248">
        <v>3</v>
      </c>
      <c r="L1248" s="2">
        <v>450</v>
      </c>
      <c r="M1248">
        <v>5</v>
      </c>
      <c r="N1248" s="2">
        <v>1350</v>
      </c>
      <c r="O1248" s="2">
        <v>67.5</v>
      </c>
      <c r="P1248" s="2">
        <v>1282.5</v>
      </c>
      <c r="Q1248" s="2">
        <v>835.79</v>
      </c>
      <c r="R1248" s="2">
        <v>446.71</v>
      </c>
      <c r="S1248" t="s">
        <v>53</v>
      </c>
      <c r="T1248" t="s">
        <v>136</v>
      </c>
      <c r="U1248" t="s">
        <v>38</v>
      </c>
      <c r="V1248" t="s">
        <v>39</v>
      </c>
      <c r="W1248" t="s">
        <v>124</v>
      </c>
      <c r="X1248" t="s">
        <v>97</v>
      </c>
      <c r="Y1248" t="s">
        <v>56</v>
      </c>
      <c r="Z1248" t="s">
        <v>43</v>
      </c>
      <c r="AA1248" t="s">
        <v>44</v>
      </c>
      <c r="AB1248" t="s">
        <v>44</v>
      </c>
    </row>
    <row r="1249" spans="1:28" x14ac:dyDescent="0.25">
      <c r="A1249" t="s">
        <v>3382</v>
      </c>
      <c r="B1249" s="1">
        <v>45398</v>
      </c>
      <c r="C1249" t="s">
        <v>233</v>
      </c>
      <c r="D1249" t="s">
        <v>234</v>
      </c>
      <c r="E1249">
        <v>30</v>
      </c>
      <c r="F1249" t="s">
        <v>31</v>
      </c>
      <c r="G1249" t="s">
        <v>168</v>
      </c>
      <c r="H1249" t="s">
        <v>169</v>
      </c>
      <c r="I1249" t="s">
        <v>62</v>
      </c>
      <c r="J1249" t="s">
        <v>143</v>
      </c>
      <c r="K1249">
        <v>6</v>
      </c>
      <c r="L1249" s="2">
        <v>1800</v>
      </c>
      <c r="M1249">
        <v>15</v>
      </c>
      <c r="N1249" s="2">
        <v>10800</v>
      </c>
      <c r="O1249" s="2">
        <v>1620</v>
      </c>
      <c r="P1249" s="2">
        <v>9180</v>
      </c>
      <c r="Q1249" s="2">
        <v>5325.95</v>
      </c>
      <c r="R1249" s="2">
        <v>3854.05</v>
      </c>
      <c r="S1249" t="s">
        <v>36</v>
      </c>
      <c r="T1249" t="s">
        <v>578</v>
      </c>
      <c r="U1249" t="s">
        <v>579</v>
      </c>
      <c r="V1249" t="s">
        <v>39</v>
      </c>
      <c r="W1249" t="s">
        <v>124</v>
      </c>
      <c r="X1249" t="s">
        <v>97</v>
      </c>
      <c r="Y1249" t="s">
        <v>56</v>
      </c>
      <c r="Z1249" t="s">
        <v>43</v>
      </c>
      <c r="AA1249" t="s">
        <v>44</v>
      </c>
      <c r="AB1249" t="s">
        <v>44</v>
      </c>
    </row>
    <row r="1250" spans="1:28" x14ac:dyDescent="0.25">
      <c r="A1250" t="s">
        <v>3383</v>
      </c>
      <c r="B1250" s="1">
        <v>45398</v>
      </c>
      <c r="C1250" t="s">
        <v>3384</v>
      </c>
      <c r="D1250" t="s">
        <v>3385</v>
      </c>
      <c r="E1250">
        <v>23</v>
      </c>
      <c r="F1250" t="s">
        <v>48</v>
      </c>
      <c r="G1250" t="s">
        <v>212</v>
      </c>
      <c r="H1250" t="s">
        <v>213</v>
      </c>
      <c r="I1250" t="s">
        <v>51</v>
      </c>
      <c r="J1250" t="s">
        <v>52</v>
      </c>
      <c r="K1250">
        <v>3</v>
      </c>
      <c r="L1250" s="2">
        <v>400</v>
      </c>
      <c r="M1250">
        <v>30</v>
      </c>
      <c r="N1250" s="2">
        <v>1200</v>
      </c>
      <c r="O1250" s="2">
        <v>360</v>
      </c>
      <c r="P1250" s="2">
        <v>840</v>
      </c>
      <c r="Q1250" s="2">
        <v>505.6</v>
      </c>
      <c r="R1250" s="2">
        <v>334.4</v>
      </c>
      <c r="S1250" t="s">
        <v>53</v>
      </c>
      <c r="T1250" t="s">
        <v>178</v>
      </c>
      <c r="U1250" t="s">
        <v>154</v>
      </c>
      <c r="V1250" t="s">
        <v>39</v>
      </c>
      <c r="W1250" t="s">
        <v>124</v>
      </c>
      <c r="X1250" t="s">
        <v>97</v>
      </c>
      <c r="Y1250" t="s">
        <v>56</v>
      </c>
      <c r="Z1250" t="s">
        <v>43</v>
      </c>
      <c r="AA1250" t="s">
        <v>44</v>
      </c>
      <c r="AB1250" t="s">
        <v>44</v>
      </c>
    </row>
    <row r="1251" spans="1:28" x14ac:dyDescent="0.25">
      <c r="A1251" t="s">
        <v>3386</v>
      </c>
      <c r="B1251" s="1">
        <v>45398</v>
      </c>
      <c r="C1251" t="s">
        <v>3387</v>
      </c>
      <c r="D1251" t="s">
        <v>3388</v>
      </c>
      <c r="E1251">
        <v>39</v>
      </c>
      <c r="F1251" t="s">
        <v>48</v>
      </c>
      <c r="G1251" t="s">
        <v>176</v>
      </c>
      <c r="H1251" t="s">
        <v>177</v>
      </c>
      <c r="I1251" t="s">
        <v>34</v>
      </c>
      <c r="J1251" t="s">
        <v>35</v>
      </c>
      <c r="K1251">
        <v>3</v>
      </c>
      <c r="L1251" s="2">
        <v>6500</v>
      </c>
      <c r="M1251">
        <v>5</v>
      </c>
      <c r="N1251" s="2">
        <v>19500</v>
      </c>
      <c r="O1251" s="2">
        <v>975</v>
      </c>
      <c r="P1251" s="2">
        <v>18525</v>
      </c>
      <c r="Q1251" s="2">
        <v>12154.39</v>
      </c>
      <c r="R1251" s="2">
        <v>6370.61</v>
      </c>
      <c r="S1251" t="s">
        <v>53</v>
      </c>
      <c r="T1251" t="s">
        <v>37</v>
      </c>
      <c r="U1251" t="s">
        <v>38</v>
      </c>
      <c r="V1251" t="s">
        <v>39</v>
      </c>
      <c r="W1251" t="s">
        <v>40</v>
      </c>
      <c r="X1251" t="s">
        <v>67</v>
      </c>
      <c r="Y1251" t="s">
        <v>56</v>
      </c>
      <c r="Z1251" t="s">
        <v>43</v>
      </c>
      <c r="AA1251" t="s">
        <v>44</v>
      </c>
      <c r="AB1251" t="s">
        <v>44</v>
      </c>
    </row>
    <row r="1252" spans="1:28" x14ac:dyDescent="0.25">
      <c r="A1252" t="s">
        <v>3389</v>
      </c>
      <c r="B1252" s="1">
        <v>45398</v>
      </c>
      <c r="C1252" t="s">
        <v>3390</v>
      </c>
      <c r="D1252" t="s">
        <v>3391</v>
      </c>
      <c r="E1252">
        <v>56</v>
      </c>
      <c r="F1252" t="s">
        <v>48</v>
      </c>
      <c r="G1252" t="s">
        <v>168</v>
      </c>
      <c r="H1252" t="s">
        <v>169</v>
      </c>
      <c r="I1252" t="s">
        <v>62</v>
      </c>
      <c r="J1252" t="s">
        <v>143</v>
      </c>
      <c r="K1252">
        <v>2</v>
      </c>
      <c r="L1252" s="2">
        <v>1800</v>
      </c>
      <c r="M1252">
        <v>0</v>
      </c>
      <c r="N1252" s="2">
        <v>3600</v>
      </c>
      <c r="O1252" s="2">
        <v>0</v>
      </c>
      <c r="P1252" s="2">
        <v>3600</v>
      </c>
      <c r="Q1252" s="2">
        <v>2747</v>
      </c>
      <c r="R1252" s="2">
        <v>853</v>
      </c>
      <c r="S1252" t="s">
        <v>53</v>
      </c>
      <c r="T1252" t="s">
        <v>65</v>
      </c>
      <c r="U1252" t="s">
        <v>65</v>
      </c>
      <c r="V1252" t="s">
        <v>39</v>
      </c>
      <c r="W1252" t="s">
        <v>124</v>
      </c>
      <c r="X1252" t="s">
        <v>67</v>
      </c>
      <c r="Y1252" t="s">
        <v>56</v>
      </c>
      <c r="Z1252" t="s">
        <v>107</v>
      </c>
      <c r="AA1252" t="s">
        <v>44</v>
      </c>
      <c r="AB1252" t="s">
        <v>44</v>
      </c>
    </row>
    <row r="1253" spans="1:28" x14ac:dyDescent="0.25">
      <c r="A1253" t="s">
        <v>3392</v>
      </c>
      <c r="B1253" s="1">
        <v>45398</v>
      </c>
      <c r="C1253" t="s">
        <v>3393</v>
      </c>
      <c r="D1253" t="s">
        <v>3394</v>
      </c>
      <c r="E1253">
        <v>48</v>
      </c>
      <c r="F1253" t="s">
        <v>31</v>
      </c>
      <c r="G1253" t="s">
        <v>344</v>
      </c>
      <c r="H1253" t="s">
        <v>345</v>
      </c>
      <c r="I1253" t="s">
        <v>34</v>
      </c>
      <c r="J1253" t="s">
        <v>121</v>
      </c>
      <c r="K1253">
        <v>3</v>
      </c>
      <c r="L1253" s="2">
        <v>1600</v>
      </c>
      <c r="M1253">
        <v>20</v>
      </c>
      <c r="N1253" s="2">
        <v>4800</v>
      </c>
      <c r="O1253" s="2">
        <v>960</v>
      </c>
      <c r="P1253" s="2">
        <v>3840</v>
      </c>
      <c r="Q1253" s="2">
        <v>2812.14</v>
      </c>
      <c r="R1253" s="2">
        <v>1027.8599999999999</v>
      </c>
      <c r="S1253" t="s">
        <v>53</v>
      </c>
      <c r="T1253" t="s">
        <v>275</v>
      </c>
      <c r="U1253" t="s">
        <v>123</v>
      </c>
      <c r="V1253" t="s">
        <v>39</v>
      </c>
      <c r="W1253" t="s">
        <v>92</v>
      </c>
      <c r="X1253" t="s">
        <v>67</v>
      </c>
      <c r="Y1253" t="s">
        <v>42</v>
      </c>
      <c r="Z1253" t="s">
        <v>43</v>
      </c>
      <c r="AA1253" t="s">
        <v>44</v>
      </c>
      <c r="AB1253" t="s">
        <v>44</v>
      </c>
    </row>
    <row r="1254" spans="1:28" x14ac:dyDescent="0.25">
      <c r="A1254" t="s">
        <v>3395</v>
      </c>
      <c r="B1254" s="1">
        <v>45398</v>
      </c>
      <c r="C1254" t="s">
        <v>3396</v>
      </c>
      <c r="D1254" t="s">
        <v>3397</v>
      </c>
      <c r="E1254">
        <v>54</v>
      </c>
      <c r="F1254" t="s">
        <v>31</v>
      </c>
      <c r="G1254" t="s">
        <v>318</v>
      </c>
      <c r="H1254" t="s">
        <v>319</v>
      </c>
      <c r="I1254" t="s">
        <v>34</v>
      </c>
      <c r="J1254" t="s">
        <v>190</v>
      </c>
      <c r="K1254">
        <v>2</v>
      </c>
      <c r="L1254" s="2">
        <v>2500</v>
      </c>
      <c r="M1254">
        <v>5</v>
      </c>
      <c r="N1254" s="2">
        <v>5000</v>
      </c>
      <c r="O1254" s="2">
        <v>250</v>
      </c>
      <c r="P1254" s="2">
        <v>4750</v>
      </c>
      <c r="Q1254" s="2">
        <v>3687.79</v>
      </c>
      <c r="R1254" s="2">
        <v>1062.21</v>
      </c>
      <c r="S1254" t="s">
        <v>53</v>
      </c>
      <c r="T1254" t="s">
        <v>275</v>
      </c>
      <c r="U1254" t="s">
        <v>123</v>
      </c>
      <c r="V1254" t="s">
        <v>39</v>
      </c>
      <c r="W1254" t="s">
        <v>66</v>
      </c>
      <c r="X1254" t="s">
        <v>67</v>
      </c>
      <c r="Y1254" t="s">
        <v>56</v>
      </c>
      <c r="Z1254" t="s">
        <v>43</v>
      </c>
      <c r="AA1254" t="s">
        <v>44</v>
      </c>
      <c r="AB1254" t="s">
        <v>44</v>
      </c>
    </row>
    <row r="1255" spans="1:28" x14ac:dyDescent="0.25">
      <c r="A1255" t="s">
        <v>3398</v>
      </c>
      <c r="B1255" s="1">
        <v>45398</v>
      </c>
      <c r="C1255" t="s">
        <v>3399</v>
      </c>
      <c r="D1255" t="s">
        <v>3400</v>
      </c>
      <c r="E1255">
        <v>38</v>
      </c>
      <c r="F1255" t="s">
        <v>111</v>
      </c>
      <c r="G1255" t="s">
        <v>212</v>
      </c>
      <c r="H1255" t="s">
        <v>213</v>
      </c>
      <c r="I1255" t="s">
        <v>51</v>
      </c>
      <c r="J1255" t="s">
        <v>52</v>
      </c>
      <c r="K1255">
        <v>1</v>
      </c>
      <c r="L1255" s="2">
        <v>400</v>
      </c>
      <c r="M1255">
        <v>30</v>
      </c>
      <c r="N1255" s="2">
        <v>400</v>
      </c>
      <c r="O1255" s="2">
        <v>120</v>
      </c>
      <c r="P1255" s="2">
        <v>280</v>
      </c>
      <c r="Q1255" s="2">
        <v>178.33</v>
      </c>
      <c r="R1255" s="2">
        <v>101.67</v>
      </c>
      <c r="S1255" t="s">
        <v>36</v>
      </c>
      <c r="T1255" t="s">
        <v>114</v>
      </c>
      <c r="U1255" t="s">
        <v>115</v>
      </c>
      <c r="V1255" t="s">
        <v>39</v>
      </c>
      <c r="W1255" t="s">
        <v>137</v>
      </c>
      <c r="X1255" t="s">
        <v>97</v>
      </c>
      <c r="Y1255" t="s">
        <v>56</v>
      </c>
      <c r="Z1255" t="s">
        <v>508</v>
      </c>
      <c r="AA1255" t="s">
        <v>44</v>
      </c>
      <c r="AB1255" t="s">
        <v>44</v>
      </c>
    </row>
    <row r="1256" spans="1:28" x14ac:dyDescent="0.25">
      <c r="A1256" t="s">
        <v>3401</v>
      </c>
      <c r="B1256" s="1">
        <v>45398</v>
      </c>
      <c r="C1256" t="s">
        <v>691</v>
      </c>
      <c r="D1256" t="s">
        <v>692</v>
      </c>
      <c r="E1256">
        <v>19</v>
      </c>
      <c r="F1256" t="s">
        <v>48</v>
      </c>
      <c r="G1256" t="s">
        <v>176</v>
      </c>
      <c r="H1256" t="s">
        <v>177</v>
      </c>
      <c r="I1256" t="s">
        <v>34</v>
      </c>
      <c r="J1256" t="s">
        <v>35</v>
      </c>
      <c r="K1256">
        <v>1</v>
      </c>
      <c r="L1256" s="2">
        <v>6500</v>
      </c>
      <c r="M1256">
        <v>10</v>
      </c>
      <c r="N1256" s="2">
        <v>6500</v>
      </c>
      <c r="O1256" s="2">
        <v>650</v>
      </c>
      <c r="P1256" s="2">
        <v>5850</v>
      </c>
      <c r="Q1256" s="2">
        <v>4119.03</v>
      </c>
      <c r="R1256" s="2">
        <v>1730.97</v>
      </c>
      <c r="S1256" t="s">
        <v>53</v>
      </c>
      <c r="T1256" t="s">
        <v>76</v>
      </c>
      <c r="U1256" t="s">
        <v>77</v>
      </c>
      <c r="V1256" t="s">
        <v>39</v>
      </c>
      <c r="W1256" t="s">
        <v>137</v>
      </c>
      <c r="X1256" t="s">
        <v>41</v>
      </c>
      <c r="Y1256" t="s">
        <v>42</v>
      </c>
      <c r="Z1256" t="s">
        <v>43</v>
      </c>
      <c r="AA1256" t="s">
        <v>44</v>
      </c>
      <c r="AB1256" t="s">
        <v>44</v>
      </c>
    </row>
    <row r="1257" spans="1:28" x14ac:dyDescent="0.25">
      <c r="A1257" t="s">
        <v>3402</v>
      </c>
      <c r="B1257" s="1">
        <v>45398</v>
      </c>
      <c r="C1257" t="s">
        <v>3403</v>
      </c>
      <c r="D1257" t="s">
        <v>3404</v>
      </c>
      <c r="E1257">
        <v>23</v>
      </c>
      <c r="F1257" t="s">
        <v>111</v>
      </c>
      <c r="G1257" t="s">
        <v>112</v>
      </c>
      <c r="H1257" t="s">
        <v>113</v>
      </c>
      <c r="I1257" t="s">
        <v>103</v>
      </c>
      <c r="J1257" t="s">
        <v>104</v>
      </c>
      <c r="K1257">
        <v>2</v>
      </c>
      <c r="L1257" s="2">
        <v>650</v>
      </c>
      <c r="M1257">
        <v>20</v>
      </c>
      <c r="N1257" s="2">
        <v>1300</v>
      </c>
      <c r="O1257" s="2">
        <v>260</v>
      </c>
      <c r="P1257" s="2">
        <v>1040</v>
      </c>
      <c r="Q1257" s="2">
        <v>719.22</v>
      </c>
      <c r="R1257" s="2">
        <v>320.77999999999997</v>
      </c>
      <c r="S1257" t="s">
        <v>53</v>
      </c>
      <c r="T1257" t="s">
        <v>122</v>
      </c>
      <c r="U1257" t="s">
        <v>123</v>
      </c>
      <c r="V1257" t="s">
        <v>39</v>
      </c>
      <c r="W1257" t="s">
        <v>137</v>
      </c>
      <c r="X1257" t="s">
        <v>41</v>
      </c>
      <c r="Y1257" t="s">
        <v>42</v>
      </c>
      <c r="Z1257" t="s">
        <v>43</v>
      </c>
      <c r="AA1257" t="s">
        <v>44</v>
      </c>
      <c r="AB1257" t="s">
        <v>44</v>
      </c>
    </row>
    <row r="1258" spans="1:28" x14ac:dyDescent="0.25">
      <c r="A1258" t="s">
        <v>3405</v>
      </c>
      <c r="B1258" s="1">
        <v>45398</v>
      </c>
      <c r="C1258" t="s">
        <v>2342</v>
      </c>
      <c r="D1258" t="s">
        <v>2343</v>
      </c>
      <c r="E1258">
        <v>38</v>
      </c>
      <c r="F1258" t="s">
        <v>48</v>
      </c>
      <c r="G1258" t="s">
        <v>387</v>
      </c>
      <c r="H1258" t="s">
        <v>388</v>
      </c>
      <c r="I1258" t="s">
        <v>74</v>
      </c>
      <c r="J1258" t="s">
        <v>75</v>
      </c>
      <c r="K1258">
        <v>1</v>
      </c>
      <c r="L1258" s="2">
        <v>3200</v>
      </c>
      <c r="M1258">
        <v>15</v>
      </c>
      <c r="N1258" s="2">
        <v>3200</v>
      </c>
      <c r="O1258" s="2">
        <v>480</v>
      </c>
      <c r="P1258" s="2">
        <v>2720</v>
      </c>
      <c r="Q1258" s="2">
        <v>1883.77</v>
      </c>
      <c r="R1258" s="2">
        <v>836.23</v>
      </c>
      <c r="S1258" t="s">
        <v>64</v>
      </c>
      <c r="T1258" t="s">
        <v>275</v>
      </c>
      <c r="U1258" t="s">
        <v>123</v>
      </c>
      <c r="V1258" t="s">
        <v>39</v>
      </c>
      <c r="W1258" t="s">
        <v>124</v>
      </c>
      <c r="X1258" t="s">
        <v>41</v>
      </c>
      <c r="Y1258" t="s">
        <v>56</v>
      </c>
      <c r="Z1258" t="s">
        <v>43</v>
      </c>
      <c r="AA1258" t="s">
        <v>44</v>
      </c>
      <c r="AB1258" t="s">
        <v>44</v>
      </c>
    </row>
    <row r="1259" spans="1:28" x14ac:dyDescent="0.25">
      <c r="A1259" t="s">
        <v>3406</v>
      </c>
      <c r="B1259" s="1">
        <v>45398</v>
      </c>
      <c r="C1259" t="s">
        <v>3407</v>
      </c>
      <c r="D1259" t="s">
        <v>3408</v>
      </c>
      <c r="E1259">
        <v>39</v>
      </c>
      <c r="F1259" t="s">
        <v>111</v>
      </c>
      <c r="G1259" t="s">
        <v>134</v>
      </c>
      <c r="H1259" t="s">
        <v>135</v>
      </c>
      <c r="I1259" t="s">
        <v>62</v>
      </c>
      <c r="J1259" t="s">
        <v>130</v>
      </c>
      <c r="K1259">
        <v>4</v>
      </c>
      <c r="L1259" s="2">
        <v>8500</v>
      </c>
      <c r="M1259">
        <v>5</v>
      </c>
      <c r="N1259" s="2">
        <v>34000</v>
      </c>
      <c r="O1259" s="2">
        <v>1700</v>
      </c>
      <c r="P1259" s="2">
        <v>32300</v>
      </c>
      <c r="Q1259" s="2">
        <v>19553.93</v>
      </c>
      <c r="R1259" s="2">
        <v>12746.07</v>
      </c>
      <c r="S1259" t="s">
        <v>53</v>
      </c>
      <c r="T1259" t="s">
        <v>222</v>
      </c>
      <c r="U1259" t="s">
        <v>38</v>
      </c>
      <c r="V1259" t="s">
        <v>39</v>
      </c>
      <c r="W1259" t="s">
        <v>124</v>
      </c>
      <c r="X1259" t="s">
        <v>97</v>
      </c>
      <c r="Y1259" t="s">
        <v>56</v>
      </c>
      <c r="Z1259" t="s">
        <v>43</v>
      </c>
      <c r="AA1259" t="s">
        <v>44</v>
      </c>
      <c r="AB1259" t="s">
        <v>44</v>
      </c>
    </row>
    <row r="1260" spans="1:28" x14ac:dyDescent="0.25">
      <c r="A1260" t="s">
        <v>3409</v>
      </c>
      <c r="B1260" s="1">
        <v>45398</v>
      </c>
      <c r="C1260" t="s">
        <v>3410</v>
      </c>
      <c r="D1260" t="s">
        <v>3411</v>
      </c>
      <c r="E1260">
        <v>49</v>
      </c>
      <c r="F1260" t="s">
        <v>48</v>
      </c>
      <c r="G1260" t="s">
        <v>436</v>
      </c>
      <c r="H1260" t="s">
        <v>437</v>
      </c>
      <c r="I1260" t="s">
        <v>74</v>
      </c>
      <c r="J1260" t="s">
        <v>190</v>
      </c>
      <c r="K1260">
        <v>1</v>
      </c>
      <c r="L1260" s="2">
        <v>1800</v>
      </c>
      <c r="M1260">
        <v>0</v>
      </c>
      <c r="N1260" s="2">
        <v>1800</v>
      </c>
      <c r="O1260" s="2">
        <v>0</v>
      </c>
      <c r="P1260" s="2">
        <v>1800</v>
      </c>
      <c r="Q1260" s="2">
        <v>1027.1300000000001</v>
      </c>
      <c r="R1260" s="2">
        <v>772.87</v>
      </c>
      <c r="S1260" t="s">
        <v>53</v>
      </c>
      <c r="T1260" t="s">
        <v>178</v>
      </c>
      <c r="U1260" t="s">
        <v>154</v>
      </c>
      <c r="V1260" t="s">
        <v>39</v>
      </c>
      <c r="W1260" t="s">
        <v>66</v>
      </c>
      <c r="X1260" t="s">
        <v>41</v>
      </c>
      <c r="Y1260" t="s">
        <v>56</v>
      </c>
      <c r="Z1260" t="s">
        <v>43</v>
      </c>
      <c r="AA1260" t="s">
        <v>44</v>
      </c>
      <c r="AB1260" t="s">
        <v>44</v>
      </c>
    </row>
    <row r="1261" spans="1:28" x14ac:dyDescent="0.25">
      <c r="A1261" t="s">
        <v>3412</v>
      </c>
      <c r="B1261" s="1">
        <v>45398</v>
      </c>
      <c r="C1261" t="s">
        <v>3413</v>
      </c>
      <c r="D1261" t="s">
        <v>3414</v>
      </c>
      <c r="E1261">
        <v>51</v>
      </c>
      <c r="F1261" t="s">
        <v>31</v>
      </c>
      <c r="G1261" t="s">
        <v>134</v>
      </c>
      <c r="H1261" t="s">
        <v>135</v>
      </c>
      <c r="I1261" t="s">
        <v>62</v>
      </c>
      <c r="J1261" t="s">
        <v>130</v>
      </c>
      <c r="K1261">
        <v>1</v>
      </c>
      <c r="L1261" s="2">
        <v>8500</v>
      </c>
      <c r="M1261">
        <v>25</v>
      </c>
      <c r="N1261" s="2">
        <v>8500</v>
      </c>
      <c r="O1261" s="2">
        <v>2125</v>
      </c>
      <c r="P1261" s="2">
        <v>6375</v>
      </c>
      <c r="Q1261" s="2">
        <v>4334.1000000000004</v>
      </c>
      <c r="R1261" s="2">
        <v>2040.9</v>
      </c>
      <c r="S1261" t="s">
        <v>36</v>
      </c>
      <c r="T1261" t="s">
        <v>290</v>
      </c>
      <c r="U1261" t="s">
        <v>291</v>
      </c>
      <c r="V1261" t="s">
        <v>39</v>
      </c>
      <c r="W1261" t="s">
        <v>124</v>
      </c>
      <c r="X1261" t="s">
        <v>41</v>
      </c>
      <c r="Y1261" t="s">
        <v>42</v>
      </c>
      <c r="Z1261" t="s">
        <v>43</v>
      </c>
      <c r="AA1261" t="s">
        <v>44</v>
      </c>
      <c r="AB1261" t="s">
        <v>68</v>
      </c>
    </row>
    <row r="1262" spans="1:28" x14ac:dyDescent="0.25">
      <c r="A1262" t="s">
        <v>3415</v>
      </c>
      <c r="B1262" s="1">
        <v>45398</v>
      </c>
      <c r="C1262" t="s">
        <v>537</v>
      </c>
      <c r="D1262" t="s">
        <v>538</v>
      </c>
      <c r="E1262">
        <v>49</v>
      </c>
      <c r="F1262" t="s">
        <v>48</v>
      </c>
      <c r="G1262" t="s">
        <v>141</v>
      </c>
      <c r="H1262" t="s">
        <v>142</v>
      </c>
      <c r="I1262" t="s">
        <v>74</v>
      </c>
      <c r="J1262" t="s">
        <v>143</v>
      </c>
      <c r="K1262">
        <v>2</v>
      </c>
      <c r="L1262" s="2">
        <v>900</v>
      </c>
      <c r="M1262">
        <v>0</v>
      </c>
      <c r="N1262" s="2">
        <v>1800</v>
      </c>
      <c r="O1262" s="2">
        <v>0</v>
      </c>
      <c r="P1262" s="2">
        <v>1800</v>
      </c>
      <c r="Q1262" s="2">
        <v>1205.75</v>
      </c>
      <c r="R1262" s="2">
        <v>594.25</v>
      </c>
      <c r="S1262" t="s">
        <v>53</v>
      </c>
      <c r="T1262" t="s">
        <v>178</v>
      </c>
      <c r="U1262" t="s">
        <v>154</v>
      </c>
      <c r="V1262" t="s">
        <v>39</v>
      </c>
      <c r="W1262" t="s">
        <v>137</v>
      </c>
      <c r="X1262" t="s">
        <v>97</v>
      </c>
      <c r="Y1262" t="s">
        <v>42</v>
      </c>
      <c r="Z1262" t="s">
        <v>223</v>
      </c>
      <c r="AA1262" t="s">
        <v>68</v>
      </c>
      <c r="AB1262" t="s">
        <v>44</v>
      </c>
    </row>
    <row r="1263" spans="1:28" x14ac:dyDescent="0.25">
      <c r="A1263" t="s">
        <v>3416</v>
      </c>
      <c r="B1263" s="1">
        <v>45398</v>
      </c>
      <c r="C1263" t="s">
        <v>1054</v>
      </c>
      <c r="D1263" t="s">
        <v>1055</v>
      </c>
      <c r="E1263">
        <v>31</v>
      </c>
      <c r="F1263" t="s">
        <v>48</v>
      </c>
      <c r="G1263" t="s">
        <v>72</v>
      </c>
      <c r="H1263" t="s">
        <v>73</v>
      </c>
      <c r="I1263" t="s">
        <v>74</v>
      </c>
      <c r="J1263" t="s">
        <v>75</v>
      </c>
      <c r="K1263">
        <v>1</v>
      </c>
      <c r="L1263" s="2">
        <v>2200</v>
      </c>
      <c r="M1263">
        <v>20</v>
      </c>
      <c r="N1263" s="2">
        <v>2200</v>
      </c>
      <c r="O1263" s="2">
        <v>440</v>
      </c>
      <c r="P1263" s="2">
        <v>1760</v>
      </c>
      <c r="Q1263" s="2">
        <v>1385</v>
      </c>
      <c r="R1263" s="2">
        <v>375</v>
      </c>
      <c r="S1263" t="s">
        <v>53</v>
      </c>
      <c r="T1263" t="s">
        <v>76</v>
      </c>
      <c r="U1263" t="s">
        <v>77</v>
      </c>
      <c r="V1263" t="s">
        <v>39</v>
      </c>
      <c r="W1263" t="s">
        <v>66</v>
      </c>
      <c r="X1263" t="s">
        <v>67</v>
      </c>
      <c r="Y1263" t="s">
        <v>56</v>
      </c>
      <c r="Z1263" t="s">
        <v>43</v>
      </c>
      <c r="AA1263" t="s">
        <v>44</v>
      </c>
      <c r="AB1263" t="s">
        <v>44</v>
      </c>
    </row>
    <row r="1264" spans="1:28" x14ac:dyDescent="0.25">
      <c r="A1264" t="s">
        <v>3417</v>
      </c>
      <c r="B1264" s="1">
        <v>45399</v>
      </c>
      <c r="C1264" t="s">
        <v>1349</v>
      </c>
      <c r="D1264" t="s">
        <v>1350</v>
      </c>
      <c r="E1264">
        <v>36</v>
      </c>
      <c r="F1264" t="s">
        <v>48</v>
      </c>
      <c r="G1264" t="s">
        <v>60</v>
      </c>
      <c r="H1264" t="s">
        <v>61</v>
      </c>
      <c r="I1264" t="s">
        <v>62</v>
      </c>
      <c r="J1264" t="s">
        <v>63</v>
      </c>
      <c r="K1264">
        <v>5</v>
      </c>
      <c r="L1264" s="2">
        <v>3500</v>
      </c>
      <c r="M1264">
        <v>25</v>
      </c>
      <c r="N1264" s="2">
        <v>17500</v>
      </c>
      <c r="O1264" s="2">
        <v>4375</v>
      </c>
      <c r="P1264" s="2">
        <v>13125</v>
      </c>
      <c r="Q1264" s="2">
        <v>7771.43</v>
      </c>
      <c r="R1264" s="2">
        <v>5353.57</v>
      </c>
      <c r="S1264" t="s">
        <v>64</v>
      </c>
      <c r="T1264" t="s">
        <v>398</v>
      </c>
      <c r="U1264" t="s">
        <v>399</v>
      </c>
      <c r="V1264" t="s">
        <v>39</v>
      </c>
      <c r="W1264" t="s">
        <v>92</v>
      </c>
      <c r="X1264" t="s">
        <v>97</v>
      </c>
      <c r="Y1264" t="s">
        <v>42</v>
      </c>
      <c r="Z1264" t="s">
        <v>43</v>
      </c>
      <c r="AA1264" t="s">
        <v>44</v>
      </c>
      <c r="AB1264" t="s">
        <v>44</v>
      </c>
    </row>
    <row r="1265" spans="1:28" x14ac:dyDescent="0.25">
      <c r="A1265" t="s">
        <v>3418</v>
      </c>
      <c r="B1265" s="1">
        <v>45399</v>
      </c>
      <c r="C1265" t="s">
        <v>3130</v>
      </c>
      <c r="D1265" t="s">
        <v>3131</v>
      </c>
      <c r="E1265">
        <v>40</v>
      </c>
      <c r="F1265" t="s">
        <v>48</v>
      </c>
      <c r="G1265" t="s">
        <v>436</v>
      </c>
      <c r="H1265" t="s">
        <v>437</v>
      </c>
      <c r="I1265" t="s">
        <v>74</v>
      </c>
      <c r="J1265" t="s">
        <v>190</v>
      </c>
      <c r="K1265">
        <v>1</v>
      </c>
      <c r="L1265" s="2">
        <v>1800</v>
      </c>
      <c r="M1265">
        <v>10</v>
      </c>
      <c r="N1265" s="2">
        <v>1800</v>
      </c>
      <c r="O1265" s="2">
        <v>180</v>
      </c>
      <c r="P1265" s="2">
        <v>1620</v>
      </c>
      <c r="Q1265" s="2">
        <v>1060.18</v>
      </c>
      <c r="R1265" s="2">
        <v>559.82000000000005</v>
      </c>
      <c r="S1265" t="s">
        <v>53</v>
      </c>
      <c r="T1265" t="s">
        <v>275</v>
      </c>
      <c r="U1265" t="s">
        <v>123</v>
      </c>
      <c r="V1265" t="s">
        <v>39</v>
      </c>
      <c r="W1265" t="s">
        <v>40</v>
      </c>
      <c r="X1265" t="s">
        <v>41</v>
      </c>
      <c r="Y1265" t="s">
        <v>56</v>
      </c>
      <c r="Z1265" t="s">
        <v>107</v>
      </c>
      <c r="AA1265" t="s">
        <v>44</v>
      </c>
      <c r="AB1265" t="s">
        <v>44</v>
      </c>
    </row>
    <row r="1266" spans="1:28" x14ac:dyDescent="0.25">
      <c r="A1266" t="s">
        <v>3419</v>
      </c>
      <c r="B1266" s="1">
        <v>45399</v>
      </c>
      <c r="C1266" t="s">
        <v>3420</v>
      </c>
      <c r="D1266" t="s">
        <v>3421</v>
      </c>
      <c r="E1266">
        <v>48</v>
      </c>
      <c r="F1266" t="s">
        <v>48</v>
      </c>
      <c r="G1266" t="s">
        <v>243</v>
      </c>
      <c r="H1266" t="s">
        <v>244</v>
      </c>
      <c r="I1266" t="s">
        <v>103</v>
      </c>
      <c r="J1266" t="s">
        <v>104</v>
      </c>
      <c r="K1266">
        <v>2</v>
      </c>
      <c r="L1266" s="2">
        <v>450</v>
      </c>
      <c r="M1266">
        <v>10</v>
      </c>
      <c r="N1266" s="2">
        <v>900</v>
      </c>
      <c r="O1266" s="2">
        <v>90</v>
      </c>
      <c r="P1266" s="2">
        <v>810</v>
      </c>
      <c r="Q1266" s="2">
        <v>623.45000000000005</v>
      </c>
      <c r="R1266" s="2">
        <v>186.55</v>
      </c>
      <c r="S1266" t="s">
        <v>64</v>
      </c>
      <c r="T1266" t="s">
        <v>136</v>
      </c>
      <c r="U1266" t="s">
        <v>38</v>
      </c>
      <c r="V1266" t="s">
        <v>39</v>
      </c>
      <c r="W1266" t="s">
        <v>137</v>
      </c>
      <c r="X1266" t="s">
        <v>97</v>
      </c>
      <c r="Y1266" t="s">
        <v>42</v>
      </c>
      <c r="Z1266" t="s">
        <v>43</v>
      </c>
      <c r="AA1266" t="s">
        <v>44</v>
      </c>
      <c r="AB1266" t="s">
        <v>44</v>
      </c>
    </row>
    <row r="1267" spans="1:28" x14ac:dyDescent="0.25">
      <c r="A1267" t="s">
        <v>3422</v>
      </c>
      <c r="B1267" s="1">
        <v>45399</v>
      </c>
      <c r="C1267" t="s">
        <v>929</v>
      </c>
      <c r="D1267" t="s">
        <v>930</v>
      </c>
      <c r="E1267">
        <v>56</v>
      </c>
      <c r="F1267" t="s">
        <v>31</v>
      </c>
      <c r="G1267" t="s">
        <v>352</v>
      </c>
      <c r="H1267" t="s">
        <v>353</v>
      </c>
      <c r="I1267" t="s">
        <v>103</v>
      </c>
      <c r="J1267" t="s">
        <v>104</v>
      </c>
      <c r="K1267">
        <v>2</v>
      </c>
      <c r="L1267" s="2">
        <v>850</v>
      </c>
      <c r="M1267">
        <v>5</v>
      </c>
      <c r="N1267" s="2">
        <v>1700</v>
      </c>
      <c r="O1267" s="2">
        <v>85</v>
      </c>
      <c r="P1267" s="2">
        <v>1615</v>
      </c>
      <c r="Q1267" s="2">
        <v>1008.43</v>
      </c>
      <c r="R1267" s="2">
        <v>606.57000000000005</v>
      </c>
      <c r="S1267" t="s">
        <v>36</v>
      </c>
      <c r="T1267" t="s">
        <v>163</v>
      </c>
      <c r="U1267" t="s">
        <v>164</v>
      </c>
      <c r="V1267" t="s">
        <v>39</v>
      </c>
      <c r="W1267" t="s">
        <v>137</v>
      </c>
      <c r="X1267" t="s">
        <v>67</v>
      </c>
      <c r="Y1267" t="s">
        <v>42</v>
      </c>
      <c r="Z1267" t="s">
        <v>107</v>
      </c>
      <c r="AA1267" t="s">
        <v>44</v>
      </c>
      <c r="AB1267" t="s">
        <v>44</v>
      </c>
    </row>
    <row r="1268" spans="1:28" x14ac:dyDescent="0.25">
      <c r="A1268" t="s">
        <v>3423</v>
      </c>
      <c r="B1268" s="1">
        <v>45399</v>
      </c>
      <c r="C1268" t="s">
        <v>3424</v>
      </c>
      <c r="D1268" t="s">
        <v>3425</v>
      </c>
      <c r="E1268">
        <v>26</v>
      </c>
      <c r="F1268" t="s">
        <v>111</v>
      </c>
      <c r="G1268" t="s">
        <v>128</v>
      </c>
      <c r="H1268" t="s">
        <v>129</v>
      </c>
      <c r="I1268" t="s">
        <v>74</v>
      </c>
      <c r="J1268" t="s">
        <v>130</v>
      </c>
      <c r="K1268">
        <v>4</v>
      </c>
      <c r="L1268" s="2">
        <v>1700</v>
      </c>
      <c r="M1268">
        <v>5</v>
      </c>
      <c r="N1268" s="2">
        <v>6800</v>
      </c>
      <c r="O1268" s="2">
        <v>340</v>
      </c>
      <c r="P1268" s="2">
        <v>6460</v>
      </c>
      <c r="Q1268" s="2">
        <v>4879.8</v>
      </c>
      <c r="R1268" s="2">
        <v>1580.2</v>
      </c>
      <c r="S1268" t="s">
        <v>64</v>
      </c>
      <c r="T1268" t="s">
        <v>65</v>
      </c>
      <c r="U1268" t="s">
        <v>65</v>
      </c>
      <c r="V1268" t="s">
        <v>39</v>
      </c>
      <c r="W1268" t="s">
        <v>40</v>
      </c>
      <c r="X1268" t="s">
        <v>67</v>
      </c>
      <c r="Y1268" t="s">
        <v>56</v>
      </c>
      <c r="Z1268" t="s">
        <v>43</v>
      </c>
      <c r="AA1268" t="s">
        <v>68</v>
      </c>
      <c r="AB1268" t="s">
        <v>44</v>
      </c>
    </row>
    <row r="1269" spans="1:28" x14ac:dyDescent="0.25">
      <c r="A1269" t="s">
        <v>3426</v>
      </c>
      <c r="B1269" s="1">
        <v>45399</v>
      </c>
      <c r="C1269" t="s">
        <v>3427</v>
      </c>
      <c r="D1269" t="s">
        <v>3428</v>
      </c>
      <c r="E1269">
        <v>21</v>
      </c>
      <c r="F1269" t="s">
        <v>111</v>
      </c>
      <c r="G1269" t="s">
        <v>243</v>
      </c>
      <c r="H1269" t="s">
        <v>244</v>
      </c>
      <c r="I1269" t="s">
        <v>103</v>
      </c>
      <c r="J1269" t="s">
        <v>104</v>
      </c>
      <c r="K1269">
        <v>1</v>
      </c>
      <c r="L1269" s="2">
        <v>450</v>
      </c>
      <c r="M1269">
        <v>5</v>
      </c>
      <c r="N1269" s="2">
        <v>450</v>
      </c>
      <c r="O1269" s="2">
        <v>22.5</v>
      </c>
      <c r="P1269" s="2">
        <v>427.5</v>
      </c>
      <c r="Q1269" s="2">
        <v>349.45</v>
      </c>
      <c r="R1269" s="2">
        <v>78.05</v>
      </c>
      <c r="S1269" t="s">
        <v>53</v>
      </c>
      <c r="T1269" t="s">
        <v>37</v>
      </c>
      <c r="U1269" t="s">
        <v>38</v>
      </c>
      <c r="V1269" t="s">
        <v>39</v>
      </c>
      <c r="W1269" t="s">
        <v>66</v>
      </c>
      <c r="X1269" t="s">
        <v>67</v>
      </c>
      <c r="Y1269" t="s">
        <v>84</v>
      </c>
      <c r="Z1269" t="s">
        <v>223</v>
      </c>
      <c r="AA1269" t="s">
        <v>44</v>
      </c>
      <c r="AB1269" t="s">
        <v>44</v>
      </c>
    </row>
    <row r="1270" spans="1:28" x14ac:dyDescent="0.25">
      <c r="A1270" t="s">
        <v>3429</v>
      </c>
      <c r="B1270" s="1">
        <v>45399</v>
      </c>
      <c r="C1270" t="s">
        <v>3430</v>
      </c>
      <c r="D1270" t="s">
        <v>3431</v>
      </c>
      <c r="E1270">
        <v>56</v>
      </c>
      <c r="F1270" t="s">
        <v>48</v>
      </c>
      <c r="G1270" t="s">
        <v>227</v>
      </c>
      <c r="H1270" t="s">
        <v>228</v>
      </c>
      <c r="I1270" t="s">
        <v>74</v>
      </c>
      <c r="J1270" t="s">
        <v>75</v>
      </c>
      <c r="K1270">
        <v>3</v>
      </c>
      <c r="L1270" s="2">
        <v>1400</v>
      </c>
      <c r="M1270">
        <v>10</v>
      </c>
      <c r="N1270" s="2">
        <v>4200</v>
      </c>
      <c r="O1270" s="2">
        <v>420</v>
      </c>
      <c r="P1270" s="2">
        <v>3780</v>
      </c>
      <c r="Q1270" s="2">
        <v>2600.5700000000002</v>
      </c>
      <c r="R1270" s="2">
        <v>1179.43</v>
      </c>
      <c r="S1270" t="s">
        <v>53</v>
      </c>
      <c r="T1270" t="s">
        <v>398</v>
      </c>
      <c r="U1270" t="s">
        <v>399</v>
      </c>
      <c r="V1270" t="s">
        <v>39</v>
      </c>
      <c r="W1270" t="s">
        <v>40</v>
      </c>
      <c r="X1270" t="s">
        <v>67</v>
      </c>
      <c r="Y1270" t="s">
        <v>56</v>
      </c>
      <c r="Z1270" t="s">
        <v>43</v>
      </c>
      <c r="AA1270" t="s">
        <v>44</v>
      </c>
      <c r="AB1270" t="s">
        <v>68</v>
      </c>
    </row>
    <row r="1271" spans="1:28" x14ac:dyDescent="0.25">
      <c r="A1271" t="s">
        <v>3432</v>
      </c>
      <c r="B1271" s="1">
        <v>45399</v>
      </c>
      <c r="C1271" t="s">
        <v>782</v>
      </c>
      <c r="D1271" t="s">
        <v>783</v>
      </c>
      <c r="E1271">
        <v>34</v>
      </c>
      <c r="F1271" t="s">
        <v>48</v>
      </c>
      <c r="G1271" t="s">
        <v>112</v>
      </c>
      <c r="H1271" t="s">
        <v>113</v>
      </c>
      <c r="I1271" t="s">
        <v>103</v>
      </c>
      <c r="J1271" t="s">
        <v>104</v>
      </c>
      <c r="K1271">
        <v>4</v>
      </c>
      <c r="L1271" s="2">
        <v>650</v>
      </c>
      <c r="M1271">
        <v>10</v>
      </c>
      <c r="N1271" s="2">
        <v>2600</v>
      </c>
      <c r="O1271" s="2">
        <v>260</v>
      </c>
      <c r="P1271" s="2">
        <v>2340</v>
      </c>
      <c r="Q1271" s="2">
        <v>1362.76</v>
      </c>
      <c r="R1271" s="2">
        <v>977.24</v>
      </c>
      <c r="S1271" t="s">
        <v>53</v>
      </c>
      <c r="T1271" t="s">
        <v>263</v>
      </c>
      <c r="U1271" t="s">
        <v>91</v>
      </c>
      <c r="V1271" t="s">
        <v>39</v>
      </c>
      <c r="W1271" t="s">
        <v>83</v>
      </c>
      <c r="X1271" t="s">
        <v>97</v>
      </c>
      <c r="Y1271" t="s">
        <v>56</v>
      </c>
      <c r="Z1271" t="s">
        <v>43</v>
      </c>
      <c r="AA1271" t="s">
        <v>44</v>
      </c>
      <c r="AB1271" t="s">
        <v>44</v>
      </c>
    </row>
    <row r="1272" spans="1:28" x14ac:dyDescent="0.25">
      <c r="A1272" t="s">
        <v>3433</v>
      </c>
      <c r="B1272" s="1">
        <v>45399</v>
      </c>
      <c r="C1272" t="s">
        <v>3434</v>
      </c>
      <c r="D1272" t="s">
        <v>3435</v>
      </c>
      <c r="E1272">
        <v>41</v>
      </c>
      <c r="F1272" t="s">
        <v>31</v>
      </c>
      <c r="G1272" t="s">
        <v>60</v>
      </c>
      <c r="H1272" t="s">
        <v>61</v>
      </c>
      <c r="I1272" t="s">
        <v>62</v>
      </c>
      <c r="J1272" t="s">
        <v>63</v>
      </c>
      <c r="K1272">
        <v>1</v>
      </c>
      <c r="L1272" s="2">
        <v>3500</v>
      </c>
      <c r="M1272">
        <v>5</v>
      </c>
      <c r="N1272" s="2">
        <v>3500</v>
      </c>
      <c r="O1272" s="2">
        <v>175</v>
      </c>
      <c r="P1272" s="2">
        <v>3325</v>
      </c>
      <c r="Q1272" s="2">
        <v>2199.02</v>
      </c>
      <c r="R1272" s="2">
        <v>1125.98</v>
      </c>
      <c r="S1272" t="s">
        <v>53</v>
      </c>
      <c r="T1272" t="s">
        <v>153</v>
      </c>
      <c r="U1272" t="s">
        <v>154</v>
      </c>
      <c r="V1272" t="s">
        <v>39</v>
      </c>
      <c r="W1272" t="s">
        <v>40</v>
      </c>
      <c r="X1272" t="s">
        <v>97</v>
      </c>
      <c r="Y1272" t="s">
        <v>56</v>
      </c>
      <c r="Z1272" t="s">
        <v>43</v>
      </c>
      <c r="AA1272" t="s">
        <v>44</v>
      </c>
      <c r="AB1272" t="s">
        <v>44</v>
      </c>
    </row>
    <row r="1273" spans="1:28" x14ac:dyDescent="0.25">
      <c r="A1273" t="s">
        <v>3436</v>
      </c>
      <c r="B1273" s="1">
        <v>45399</v>
      </c>
      <c r="C1273" t="s">
        <v>1210</v>
      </c>
      <c r="D1273" t="s">
        <v>1211</v>
      </c>
      <c r="E1273">
        <v>52</v>
      </c>
      <c r="F1273" t="s">
        <v>48</v>
      </c>
      <c r="G1273" t="s">
        <v>88</v>
      </c>
      <c r="H1273" t="s">
        <v>89</v>
      </c>
      <c r="I1273" t="s">
        <v>62</v>
      </c>
      <c r="J1273" t="s">
        <v>63</v>
      </c>
      <c r="K1273">
        <v>1</v>
      </c>
      <c r="L1273" s="2">
        <v>4200</v>
      </c>
      <c r="M1273">
        <v>10</v>
      </c>
      <c r="N1273" s="2">
        <v>4200</v>
      </c>
      <c r="O1273" s="2">
        <v>420</v>
      </c>
      <c r="P1273" s="2">
        <v>3780</v>
      </c>
      <c r="Q1273" s="2">
        <v>2779.69</v>
      </c>
      <c r="R1273" s="2">
        <v>1000.31</v>
      </c>
      <c r="S1273" t="s">
        <v>53</v>
      </c>
      <c r="T1273" t="s">
        <v>65</v>
      </c>
      <c r="U1273" t="s">
        <v>65</v>
      </c>
      <c r="V1273" t="s">
        <v>39</v>
      </c>
      <c r="W1273" t="s">
        <v>137</v>
      </c>
      <c r="X1273" t="s">
        <v>41</v>
      </c>
      <c r="Y1273" t="s">
        <v>56</v>
      </c>
      <c r="Z1273" t="s">
        <v>43</v>
      </c>
      <c r="AA1273" t="s">
        <v>44</v>
      </c>
      <c r="AB1273" t="s">
        <v>44</v>
      </c>
    </row>
    <row r="1274" spans="1:28" x14ac:dyDescent="0.25">
      <c r="A1274" t="s">
        <v>3437</v>
      </c>
      <c r="B1274" s="1">
        <v>45399</v>
      </c>
      <c r="C1274" t="s">
        <v>3438</v>
      </c>
      <c r="D1274" t="s">
        <v>3439</v>
      </c>
      <c r="E1274">
        <v>32</v>
      </c>
      <c r="F1274" t="s">
        <v>48</v>
      </c>
      <c r="G1274" t="s">
        <v>202</v>
      </c>
      <c r="H1274" t="s">
        <v>203</v>
      </c>
      <c r="I1274" t="s">
        <v>103</v>
      </c>
      <c r="J1274" t="s">
        <v>104</v>
      </c>
      <c r="K1274">
        <v>2</v>
      </c>
      <c r="L1274" s="2">
        <v>550</v>
      </c>
      <c r="M1274">
        <v>15</v>
      </c>
      <c r="N1274" s="2">
        <v>1100</v>
      </c>
      <c r="O1274" s="2">
        <v>165</v>
      </c>
      <c r="P1274" s="2">
        <v>935</v>
      </c>
      <c r="Q1274" s="2">
        <v>633.36</v>
      </c>
      <c r="R1274" s="2">
        <v>301.64</v>
      </c>
      <c r="S1274" t="s">
        <v>36</v>
      </c>
      <c r="T1274" t="s">
        <v>178</v>
      </c>
      <c r="U1274" t="s">
        <v>154</v>
      </c>
      <c r="V1274" t="s">
        <v>39</v>
      </c>
      <c r="W1274" t="s">
        <v>83</v>
      </c>
      <c r="X1274" t="s">
        <v>97</v>
      </c>
      <c r="Y1274" t="s">
        <v>56</v>
      </c>
      <c r="Z1274" t="s">
        <v>43</v>
      </c>
      <c r="AA1274" t="s">
        <v>68</v>
      </c>
      <c r="AB1274" t="s">
        <v>44</v>
      </c>
    </row>
    <row r="1275" spans="1:28" x14ac:dyDescent="0.25">
      <c r="A1275" t="s">
        <v>3440</v>
      </c>
      <c r="B1275" s="1">
        <v>45399</v>
      </c>
      <c r="C1275" t="s">
        <v>3441</v>
      </c>
      <c r="D1275" t="s">
        <v>3442</v>
      </c>
      <c r="E1275">
        <v>49</v>
      </c>
      <c r="F1275" t="s">
        <v>111</v>
      </c>
      <c r="G1275" t="s">
        <v>344</v>
      </c>
      <c r="H1275" t="s">
        <v>345</v>
      </c>
      <c r="I1275" t="s">
        <v>34</v>
      </c>
      <c r="J1275" t="s">
        <v>121</v>
      </c>
      <c r="K1275">
        <v>5</v>
      </c>
      <c r="L1275" s="2">
        <v>1600</v>
      </c>
      <c r="M1275">
        <v>15</v>
      </c>
      <c r="N1275" s="2">
        <v>8000</v>
      </c>
      <c r="O1275" s="2">
        <v>1200</v>
      </c>
      <c r="P1275" s="2">
        <v>6800</v>
      </c>
      <c r="Q1275" s="2">
        <v>4774.2</v>
      </c>
      <c r="R1275" s="2">
        <v>2025.8</v>
      </c>
      <c r="S1275" t="s">
        <v>36</v>
      </c>
      <c r="T1275" t="s">
        <v>114</v>
      </c>
      <c r="U1275" t="s">
        <v>115</v>
      </c>
      <c r="V1275" t="s">
        <v>39</v>
      </c>
      <c r="W1275" t="s">
        <v>66</v>
      </c>
      <c r="X1275" t="s">
        <v>97</v>
      </c>
      <c r="Y1275" t="s">
        <v>42</v>
      </c>
      <c r="Z1275" t="s">
        <v>43</v>
      </c>
      <c r="AA1275" t="s">
        <v>44</v>
      </c>
      <c r="AB1275" t="s">
        <v>44</v>
      </c>
    </row>
    <row r="1276" spans="1:28" x14ac:dyDescent="0.25">
      <c r="A1276" t="s">
        <v>3443</v>
      </c>
      <c r="B1276" s="1">
        <v>45399</v>
      </c>
      <c r="C1276" t="s">
        <v>746</v>
      </c>
      <c r="D1276" t="s">
        <v>747</v>
      </c>
      <c r="E1276">
        <v>36</v>
      </c>
      <c r="F1276" t="s">
        <v>111</v>
      </c>
      <c r="G1276" t="s">
        <v>158</v>
      </c>
      <c r="H1276" t="s">
        <v>159</v>
      </c>
      <c r="I1276" t="s">
        <v>51</v>
      </c>
      <c r="J1276" t="s">
        <v>52</v>
      </c>
      <c r="K1276">
        <v>2</v>
      </c>
      <c r="L1276" s="2">
        <v>650</v>
      </c>
      <c r="M1276">
        <v>10</v>
      </c>
      <c r="N1276" s="2">
        <v>1300</v>
      </c>
      <c r="O1276" s="2">
        <v>130</v>
      </c>
      <c r="P1276" s="2">
        <v>1170</v>
      </c>
      <c r="Q1276" s="2">
        <v>705.02</v>
      </c>
      <c r="R1276" s="2">
        <v>464.98</v>
      </c>
      <c r="S1276" t="s">
        <v>53</v>
      </c>
      <c r="T1276" t="s">
        <v>222</v>
      </c>
      <c r="U1276" t="s">
        <v>38</v>
      </c>
      <c r="V1276" t="s">
        <v>39</v>
      </c>
      <c r="W1276" t="s">
        <v>40</v>
      </c>
      <c r="X1276" t="s">
        <v>97</v>
      </c>
      <c r="Y1276" t="s">
        <v>56</v>
      </c>
      <c r="Z1276" t="s">
        <v>43</v>
      </c>
      <c r="AA1276" t="s">
        <v>44</v>
      </c>
      <c r="AB1276" t="s">
        <v>44</v>
      </c>
    </row>
    <row r="1277" spans="1:28" x14ac:dyDescent="0.25">
      <c r="A1277" t="s">
        <v>3444</v>
      </c>
      <c r="B1277" s="1">
        <v>45399</v>
      </c>
      <c r="C1277" t="s">
        <v>1680</v>
      </c>
      <c r="D1277" t="s">
        <v>1681</v>
      </c>
      <c r="E1277">
        <v>30</v>
      </c>
      <c r="F1277" t="s">
        <v>31</v>
      </c>
      <c r="G1277" t="s">
        <v>561</v>
      </c>
      <c r="H1277" t="s">
        <v>562</v>
      </c>
      <c r="I1277" t="s">
        <v>34</v>
      </c>
      <c r="J1277" t="s">
        <v>143</v>
      </c>
      <c r="K1277">
        <v>1</v>
      </c>
      <c r="L1277" s="2">
        <v>900</v>
      </c>
      <c r="M1277">
        <v>0</v>
      </c>
      <c r="N1277" s="2">
        <v>900</v>
      </c>
      <c r="O1277" s="2">
        <v>0</v>
      </c>
      <c r="P1277" s="2">
        <v>900</v>
      </c>
      <c r="Q1277" s="2">
        <v>677.55</v>
      </c>
      <c r="R1277" s="2">
        <v>222.45</v>
      </c>
      <c r="S1277" t="s">
        <v>53</v>
      </c>
      <c r="T1277" t="s">
        <v>105</v>
      </c>
      <c r="U1277" t="s">
        <v>106</v>
      </c>
      <c r="V1277" t="s">
        <v>39</v>
      </c>
      <c r="W1277" t="s">
        <v>92</v>
      </c>
      <c r="X1277" t="s">
        <v>97</v>
      </c>
      <c r="Y1277" t="s">
        <v>84</v>
      </c>
      <c r="Z1277" t="s">
        <v>223</v>
      </c>
      <c r="AA1277" t="s">
        <v>44</v>
      </c>
      <c r="AB1277" t="s">
        <v>44</v>
      </c>
    </row>
    <row r="1278" spans="1:28" x14ac:dyDescent="0.25">
      <c r="A1278" t="s">
        <v>3445</v>
      </c>
      <c r="B1278" s="1">
        <v>45399</v>
      </c>
      <c r="C1278" t="s">
        <v>3446</v>
      </c>
      <c r="D1278" t="s">
        <v>3447</v>
      </c>
      <c r="E1278">
        <v>43</v>
      </c>
      <c r="F1278" t="s">
        <v>111</v>
      </c>
      <c r="G1278" t="s">
        <v>88</v>
      </c>
      <c r="H1278" t="s">
        <v>89</v>
      </c>
      <c r="I1278" t="s">
        <v>62</v>
      </c>
      <c r="J1278" t="s">
        <v>63</v>
      </c>
      <c r="K1278">
        <v>1</v>
      </c>
      <c r="L1278" s="2">
        <v>4200</v>
      </c>
      <c r="M1278">
        <v>20</v>
      </c>
      <c r="N1278" s="2">
        <v>4200</v>
      </c>
      <c r="O1278" s="2">
        <v>840</v>
      </c>
      <c r="P1278" s="2">
        <v>3360</v>
      </c>
      <c r="Q1278" s="2">
        <v>2335.8200000000002</v>
      </c>
      <c r="R1278" s="2">
        <v>1024.18</v>
      </c>
      <c r="S1278" t="s">
        <v>53</v>
      </c>
      <c r="T1278" t="s">
        <v>398</v>
      </c>
      <c r="U1278" t="s">
        <v>399</v>
      </c>
      <c r="V1278" t="s">
        <v>39</v>
      </c>
      <c r="W1278" t="s">
        <v>92</v>
      </c>
      <c r="X1278" t="s">
        <v>97</v>
      </c>
      <c r="Y1278" t="s">
        <v>56</v>
      </c>
      <c r="Z1278" t="s">
        <v>43</v>
      </c>
      <c r="AA1278" t="s">
        <v>44</v>
      </c>
      <c r="AB1278" t="s">
        <v>44</v>
      </c>
    </row>
    <row r="1279" spans="1:28" x14ac:dyDescent="0.25">
      <c r="A1279" t="s">
        <v>3448</v>
      </c>
      <c r="B1279" s="1">
        <v>45400</v>
      </c>
      <c r="C1279" t="s">
        <v>2501</v>
      </c>
      <c r="D1279" t="s">
        <v>2502</v>
      </c>
      <c r="E1279">
        <v>20</v>
      </c>
      <c r="F1279" t="s">
        <v>31</v>
      </c>
      <c r="G1279" t="s">
        <v>60</v>
      </c>
      <c r="H1279" t="s">
        <v>61</v>
      </c>
      <c r="I1279" t="s">
        <v>62</v>
      </c>
      <c r="J1279" t="s">
        <v>63</v>
      </c>
      <c r="K1279">
        <v>1</v>
      </c>
      <c r="L1279" s="2">
        <v>3500</v>
      </c>
      <c r="M1279">
        <v>0</v>
      </c>
      <c r="N1279" s="2">
        <v>3500</v>
      </c>
      <c r="O1279" s="2">
        <v>0</v>
      </c>
      <c r="P1279" s="2">
        <v>3500</v>
      </c>
      <c r="Q1279" s="2">
        <v>2017.99</v>
      </c>
      <c r="R1279" s="2">
        <v>1482.01</v>
      </c>
      <c r="S1279" t="s">
        <v>53</v>
      </c>
      <c r="T1279" t="s">
        <v>222</v>
      </c>
      <c r="U1279" t="s">
        <v>38</v>
      </c>
      <c r="V1279" t="s">
        <v>39</v>
      </c>
      <c r="W1279" t="s">
        <v>137</v>
      </c>
      <c r="X1279" t="s">
        <v>67</v>
      </c>
      <c r="Y1279" t="s">
        <v>56</v>
      </c>
      <c r="Z1279" t="s">
        <v>144</v>
      </c>
      <c r="AA1279" t="s">
        <v>44</v>
      </c>
      <c r="AB1279" t="s">
        <v>44</v>
      </c>
    </row>
    <row r="1280" spans="1:28" x14ac:dyDescent="0.25">
      <c r="A1280" t="s">
        <v>3449</v>
      </c>
      <c r="B1280" s="1">
        <v>45400</v>
      </c>
      <c r="C1280" t="s">
        <v>3450</v>
      </c>
      <c r="D1280" t="s">
        <v>3451</v>
      </c>
      <c r="E1280">
        <v>45</v>
      </c>
      <c r="F1280" t="s">
        <v>31</v>
      </c>
      <c r="G1280" t="s">
        <v>280</v>
      </c>
      <c r="H1280" t="s">
        <v>281</v>
      </c>
      <c r="I1280" t="s">
        <v>62</v>
      </c>
      <c r="J1280" t="s">
        <v>190</v>
      </c>
      <c r="K1280">
        <v>2</v>
      </c>
      <c r="L1280" s="2">
        <v>700</v>
      </c>
      <c r="M1280">
        <v>5</v>
      </c>
      <c r="N1280" s="2">
        <v>1400</v>
      </c>
      <c r="O1280" s="2">
        <v>70</v>
      </c>
      <c r="P1280" s="2">
        <v>1330</v>
      </c>
      <c r="Q1280" s="2">
        <v>1004.09</v>
      </c>
      <c r="R1280" s="2">
        <v>325.91000000000003</v>
      </c>
      <c r="S1280" t="s">
        <v>53</v>
      </c>
      <c r="T1280" t="s">
        <v>54</v>
      </c>
      <c r="U1280" t="s">
        <v>55</v>
      </c>
      <c r="V1280" t="s">
        <v>39</v>
      </c>
      <c r="W1280" t="s">
        <v>40</v>
      </c>
      <c r="X1280" t="s">
        <v>67</v>
      </c>
      <c r="Y1280" t="s">
        <v>56</v>
      </c>
      <c r="Z1280" t="s">
        <v>223</v>
      </c>
      <c r="AA1280" t="s">
        <v>44</v>
      </c>
      <c r="AB1280" t="s">
        <v>44</v>
      </c>
    </row>
    <row r="1281" spans="1:28" x14ac:dyDescent="0.25">
      <c r="A1281" t="s">
        <v>3452</v>
      </c>
      <c r="B1281" s="1">
        <v>45400</v>
      </c>
      <c r="C1281" t="s">
        <v>3453</v>
      </c>
      <c r="D1281" t="s">
        <v>3454</v>
      </c>
      <c r="E1281">
        <v>43</v>
      </c>
      <c r="F1281" t="s">
        <v>31</v>
      </c>
      <c r="G1281" t="s">
        <v>436</v>
      </c>
      <c r="H1281" t="s">
        <v>437</v>
      </c>
      <c r="I1281" t="s">
        <v>74</v>
      </c>
      <c r="J1281" t="s">
        <v>190</v>
      </c>
      <c r="K1281">
        <v>5</v>
      </c>
      <c r="L1281" s="2">
        <v>1800</v>
      </c>
      <c r="M1281">
        <v>5</v>
      </c>
      <c r="N1281" s="2">
        <v>9000</v>
      </c>
      <c r="O1281" s="2">
        <v>450</v>
      </c>
      <c r="P1281" s="2">
        <v>8550</v>
      </c>
      <c r="Q1281" s="2">
        <v>5120.3599999999997</v>
      </c>
      <c r="R1281" s="2">
        <v>3429.64</v>
      </c>
      <c r="S1281" t="s">
        <v>36</v>
      </c>
      <c r="T1281" t="s">
        <v>398</v>
      </c>
      <c r="U1281" t="s">
        <v>399</v>
      </c>
      <c r="V1281" t="s">
        <v>39</v>
      </c>
      <c r="W1281" t="s">
        <v>83</v>
      </c>
      <c r="X1281" t="s">
        <v>97</v>
      </c>
      <c r="Y1281" t="s">
        <v>56</v>
      </c>
      <c r="Z1281" t="s">
        <v>43</v>
      </c>
      <c r="AA1281" t="s">
        <v>44</v>
      </c>
      <c r="AB1281" t="s">
        <v>68</v>
      </c>
    </row>
    <row r="1282" spans="1:28" x14ac:dyDescent="0.25">
      <c r="A1282" t="s">
        <v>3455</v>
      </c>
      <c r="B1282" s="1">
        <v>45400</v>
      </c>
      <c r="C1282" t="s">
        <v>3456</v>
      </c>
      <c r="D1282" t="s">
        <v>3457</v>
      </c>
      <c r="E1282">
        <v>41</v>
      </c>
      <c r="F1282" t="s">
        <v>31</v>
      </c>
      <c r="G1282" t="s">
        <v>352</v>
      </c>
      <c r="H1282" t="s">
        <v>353</v>
      </c>
      <c r="I1282" t="s">
        <v>103</v>
      </c>
      <c r="J1282" t="s">
        <v>104</v>
      </c>
      <c r="K1282">
        <v>1</v>
      </c>
      <c r="L1282" s="2">
        <v>850</v>
      </c>
      <c r="M1282">
        <v>15</v>
      </c>
      <c r="N1282" s="2">
        <v>850</v>
      </c>
      <c r="O1282" s="2">
        <v>127.5</v>
      </c>
      <c r="P1282" s="2">
        <v>722.5</v>
      </c>
      <c r="Q1282" s="2">
        <v>512.87</v>
      </c>
      <c r="R1282" s="2">
        <v>209.63</v>
      </c>
      <c r="S1282" t="s">
        <v>36</v>
      </c>
      <c r="T1282" t="s">
        <v>76</v>
      </c>
      <c r="U1282" t="s">
        <v>77</v>
      </c>
      <c r="V1282" t="s">
        <v>39</v>
      </c>
      <c r="W1282" t="s">
        <v>124</v>
      </c>
      <c r="X1282" t="s">
        <v>97</v>
      </c>
      <c r="Y1282" t="s">
        <v>42</v>
      </c>
      <c r="Z1282" t="s">
        <v>107</v>
      </c>
      <c r="AA1282" t="s">
        <v>44</v>
      </c>
      <c r="AB1282" t="s">
        <v>44</v>
      </c>
    </row>
    <row r="1283" spans="1:28" x14ac:dyDescent="0.25">
      <c r="A1283" t="s">
        <v>3458</v>
      </c>
      <c r="B1283" s="1">
        <v>45400</v>
      </c>
      <c r="C1283" t="s">
        <v>3459</v>
      </c>
      <c r="D1283" t="s">
        <v>3460</v>
      </c>
      <c r="E1283">
        <v>43</v>
      </c>
      <c r="F1283" t="s">
        <v>31</v>
      </c>
      <c r="G1283" t="s">
        <v>32</v>
      </c>
      <c r="H1283" t="s">
        <v>33</v>
      </c>
      <c r="I1283" t="s">
        <v>34</v>
      </c>
      <c r="J1283" t="s">
        <v>35</v>
      </c>
      <c r="K1283">
        <v>3</v>
      </c>
      <c r="L1283" s="2">
        <v>55000</v>
      </c>
      <c r="M1283">
        <v>20</v>
      </c>
      <c r="N1283" s="2">
        <v>165000</v>
      </c>
      <c r="O1283" s="2">
        <v>33000</v>
      </c>
      <c r="P1283" s="2">
        <v>132000</v>
      </c>
      <c r="Q1283" s="2">
        <v>82030.720000000001</v>
      </c>
      <c r="R1283" s="2">
        <v>49969.279999999999</v>
      </c>
      <c r="S1283" t="s">
        <v>53</v>
      </c>
      <c r="T1283" t="s">
        <v>76</v>
      </c>
      <c r="U1283" t="s">
        <v>77</v>
      </c>
      <c r="V1283" t="s">
        <v>39</v>
      </c>
      <c r="W1283" t="s">
        <v>40</v>
      </c>
      <c r="X1283" t="s">
        <v>97</v>
      </c>
      <c r="Y1283" t="s">
        <v>42</v>
      </c>
      <c r="Z1283" t="s">
        <v>508</v>
      </c>
      <c r="AA1283" t="s">
        <v>44</v>
      </c>
      <c r="AB1283" t="s">
        <v>44</v>
      </c>
    </row>
    <row r="1284" spans="1:28" x14ac:dyDescent="0.25">
      <c r="A1284" t="s">
        <v>3461</v>
      </c>
      <c r="B1284" s="1">
        <v>45400</v>
      </c>
      <c r="C1284" t="s">
        <v>3462</v>
      </c>
      <c r="D1284" t="s">
        <v>3463</v>
      </c>
      <c r="E1284">
        <v>56</v>
      </c>
      <c r="F1284" t="s">
        <v>48</v>
      </c>
      <c r="G1284" t="s">
        <v>366</v>
      </c>
      <c r="H1284" t="s">
        <v>367</v>
      </c>
      <c r="I1284" t="s">
        <v>34</v>
      </c>
      <c r="J1284" t="s">
        <v>130</v>
      </c>
      <c r="K1284">
        <v>2</v>
      </c>
      <c r="L1284" s="2">
        <v>14500</v>
      </c>
      <c r="M1284">
        <v>5</v>
      </c>
      <c r="N1284" s="2">
        <v>29000</v>
      </c>
      <c r="O1284" s="2">
        <v>1450</v>
      </c>
      <c r="P1284" s="2">
        <v>27550</v>
      </c>
      <c r="Q1284" s="2">
        <v>16410.68</v>
      </c>
      <c r="R1284" s="2">
        <v>11139.32</v>
      </c>
      <c r="S1284" t="s">
        <v>64</v>
      </c>
      <c r="T1284" t="s">
        <v>65</v>
      </c>
      <c r="U1284" t="s">
        <v>65</v>
      </c>
      <c r="V1284" t="s">
        <v>39</v>
      </c>
      <c r="W1284" t="s">
        <v>137</v>
      </c>
      <c r="X1284" t="s">
        <v>41</v>
      </c>
      <c r="Y1284" t="s">
        <v>56</v>
      </c>
      <c r="Z1284" t="s">
        <v>223</v>
      </c>
      <c r="AA1284" t="s">
        <v>44</v>
      </c>
      <c r="AB1284" t="s">
        <v>44</v>
      </c>
    </row>
    <row r="1285" spans="1:28" x14ac:dyDescent="0.25">
      <c r="A1285" t="s">
        <v>3464</v>
      </c>
      <c r="B1285" s="1">
        <v>45400</v>
      </c>
      <c r="C1285" t="s">
        <v>3465</v>
      </c>
      <c r="D1285" t="s">
        <v>3466</v>
      </c>
      <c r="E1285">
        <v>22</v>
      </c>
      <c r="F1285" t="s">
        <v>48</v>
      </c>
      <c r="G1285" t="s">
        <v>561</v>
      </c>
      <c r="H1285" t="s">
        <v>562</v>
      </c>
      <c r="I1285" t="s">
        <v>34</v>
      </c>
      <c r="J1285" t="s">
        <v>143</v>
      </c>
      <c r="K1285">
        <v>1</v>
      </c>
      <c r="L1285" s="2">
        <v>900</v>
      </c>
      <c r="M1285">
        <v>30</v>
      </c>
      <c r="N1285" s="2">
        <v>900</v>
      </c>
      <c r="O1285" s="2">
        <v>270</v>
      </c>
      <c r="P1285" s="2">
        <v>630</v>
      </c>
      <c r="Q1285" s="2">
        <v>477.66</v>
      </c>
      <c r="R1285" s="2">
        <v>152.34</v>
      </c>
      <c r="S1285" t="s">
        <v>53</v>
      </c>
      <c r="T1285" t="s">
        <v>578</v>
      </c>
      <c r="U1285" t="s">
        <v>579</v>
      </c>
      <c r="V1285" t="s">
        <v>39</v>
      </c>
      <c r="W1285" t="s">
        <v>40</v>
      </c>
      <c r="X1285" t="s">
        <v>97</v>
      </c>
      <c r="Y1285" t="s">
        <v>42</v>
      </c>
      <c r="Z1285" t="s">
        <v>43</v>
      </c>
      <c r="AA1285" t="s">
        <v>44</v>
      </c>
      <c r="AB1285" t="s">
        <v>44</v>
      </c>
    </row>
    <row r="1286" spans="1:28" x14ac:dyDescent="0.25">
      <c r="A1286" t="s">
        <v>3467</v>
      </c>
      <c r="B1286" s="1">
        <v>45400</v>
      </c>
      <c r="C1286" t="s">
        <v>2222</v>
      </c>
      <c r="D1286" t="s">
        <v>2223</v>
      </c>
      <c r="E1286">
        <v>40</v>
      </c>
      <c r="F1286" t="s">
        <v>111</v>
      </c>
      <c r="G1286" t="s">
        <v>280</v>
      </c>
      <c r="H1286" t="s">
        <v>281</v>
      </c>
      <c r="I1286" t="s">
        <v>62</v>
      </c>
      <c r="J1286" t="s">
        <v>190</v>
      </c>
      <c r="K1286">
        <v>2</v>
      </c>
      <c r="L1286" s="2">
        <v>700</v>
      </c>
      <c r="M1286">
        <v>5</v>
      </c>
      <c r="N1286" s="2">
        <v>1400</v>
      </c>
      <c r="O1286" s="2">
        <v>70</v>
      </c>
      <c r="P1286" s="2">
        <v>1330</v>
      </c>
      <c r="Q1286" s="2">
        <v>783.12</v>
      </c>
      <c r="R1286" s="2">
        <v>546.88</v>
      </c>
      <c r="S1286" t="s">
        <v>64</v>
      </c>
      <c r="T1286" t="s">
        <v>222</v>
      </c>
      <c r="U1286" t="s">
        <v>38</v>
      </c>
      <c r="V1286" t="s">
        <v>39</v>
      </c>
      <c r="W1286" t="s">
        <v>124</v>
      </c>
      <c r="X1286" t="s">
        <v>41</v>
      </c>
      <c r="Y1286" t="s">
        <v>56</v>
      </c>
      <c r="Z1286" t="s">
        <v>43</v>
      </c>
      <c r="AA1286" t="s">
        <v>44</v>
      </c>
      <c r="AB1286" t="s">
        <v>44</v>
      </c>
    </row>
    <row r="1287" spans="1:28" x14ac:dyDescent="0.25">
      <c r="A1287" t="s">
        <v>3468</v>
      </c>
      <c r="B1287" s="1">
        <v>45401</v>
      </c>
      <c r="C1287" t="s">
        <v>3210</v>
      </c>
      <c r="D1287" t="s">
        <v>3211</v>
      </c>
      <c r="E1287">
        <v>54</v>
      </c>
      <c r="F1287" t="s">
        <v>48</v>
      </c>
      <c r="G1287" t="s">
        <v>344</v>
      </c>
      <c r="H1287" t="s">
        <v>345</v>
      </c>
      <c r="I1287" t="s">
        <v>34</v>
      </c>
      <c r="J1287" t="s">
        <v>121</v>
      </c>
      <c r="K1287">
        <v>1</v>
      </c>
      <c r="L1287" s="2">
        <v>1600</v>
      </c>
      <c r="M1287">
        <v>10</v>
      </c>
      <c r="N1287" s="2">
        <v>1600</v>
      </c>
      <c r="O1287" s="2">
        <v>160</v>
      </c>
      <c r="P1287" s="2">
        <v>1440</v>
      </c>
      <c r="Q1287" s="2">
        <v>934.14</v>
      </c>
      <c r="R1287" s="2">
        <v>505.86</v>
      </c>
      <c r="S1287" t="s">
        <v>36</v>
      </c>
      <c r="T1287" t="s">
        <v>578</v>
      </c>
      <c r="U1287" t="s">
        <v>579</v>
      </c>
      <c r="V1287" t="s">
        <v>39</v>
      </c>
      <c r="W1287" t="s">
        <v>83</v>
      </c>
      <c r="X1287" t="s">
        <v>41</v>
      </c>
      <c r="Y1287" t="s">
        <v>56</v>
      </c>
      <c r="Z1287" t="s">
        <v>43</v>
      </c>
      <c r="AA1287" t="s">
        <v>44</v>
      </c>
      <c r="AB1287" t="s">
        <v>44</v>
      </c>
    </row>
    <row r="1288" spans="1:28" x14ac:dyDescent="0.25">
      <c r="A1288" t="s">
        <v>3469</v>
      </c>
      <c r="B1288" s="1">
        <v>45401</v>
      </c>
      <c r="C1288" t="s">
        <v>2145</v>
      </c>
      <c r="D1288" t="s">
        <v>2146</v>
      </c>
      <c r="E1288">
        <v>22</v>
      </c>
      <c r="F1288" t="s">
        <v>31</v>
      </c>
      <c r="G1288" t="s">
        <v>436</v>
      </c>
      <c r="H1288" t="s">
        <v>437</v>
      </c>
      <c r="I1288" t="s">
        <v>74</v>
      </c>
      <c r="J1288" t="s">
        <v>190</v>
      </c>
      <c r="K1288">
        <v>2</v>
      </c>
      <c r="L1288" s="2">
        <v>1800</v>
      </c>
      <c r="M1288">
        <v>15</v>
      </c>
      <c r="N1288" s="2">
        <v>3600</v>
      </c>
      <c r="O1288" s="2">
        <v>540</v>
      </c>
      <c r="P1288" s="2">
        <v>3060</v>
      </c>
      <c r="Q1288" s="2">
        <v>2489.6</v>
      </c>
      <c r="R1288" s="2">
        <v>570.4</v>
      </c>
      <c r="S1288" t="s">
        <v>53</v>
      </c>
      <c r="T1288" t="s">
        <v>54</v>
      </c>
      <c r="U1288" t="s">
        <v>55</v>
      </c>
      <c r="V1288" t="s">
        <v>39</v>
      </c>
      <c r="W1288" t="s">
        <v>40</v>
      </c>
      <c r="X1288" t="s">
        <v>97</v>
      </c>
      <c r="Y1288" t="s">
        <v>56</v>
      </c>
      <c r="Z1288" t="s">
        <v>43</v>
      </c>
      <c r="AA1288" t="s">
        <v>44</v>
      </c>
      <c r="AB1288" t="s">
        <v>68</v>
      </c>
    </row>
    <row r="1289" spans="1:28" x14ac:dyDescent="0.25">
      <c r="A1289" t="s">
        <v>3470</v>
      </c>
      <c r="B1289" s="1">
        <v>45401</v>
      </c>
      <c r="C1289" t="s">
        <v>1885</v>
      </c>
      <c r="D1289" t="s">
        <v>1886</v>
      </c>
      <c r="E1289">
        <v>20</v>
      </c>
      <c r="F1289" t="s">
        <v>48</v>
      </c>
      <c r="G1289" t="s">
        <v>197</v>
      </c>
      <c r="H1289" t="s">
        <v>198</v>
      </c>
      <c r="I1289" t="s">
        <v>74</v>
      </c>
      <c r="J1289" t="s">
        <v>75</v>
      </c>
      <c r="K1289">
        <v>2</v>
      </c>
      <c r="L1289" s="2">
        <v>2600</v>
      </c>
      <c r="M1289">
        <v>0</v>
      </c>
      <c r="N1289" s="2">
        <v>5200</v>
      </c>
      <c r="O1289" s="2">
        <v>0</v>
      </c>
      <c r="P1289" s="2">
        <v>5200</v>
      </c>
      <c r="Q1289" s="2">
        <v>2986.7</v>
      </c>
      <c r="R1289" s="2">
        <v>2213.3000000000002</v>
      </c>
      <c r="S1289" t="s">
        <v>53</v>
      </c>
      <c r="T1289" t="s">
        <v>178</v>
      </c>
      <c r="U1289" t="s">
        <v>154</v>
      </c>
      <c r="V1289" t="s">
        <v>39</v>
      </c>
      <c r="W1289" t="s">
        <v>66</v>
      </c>
      <c r="X1289" t="s">
        <v>97</v>
      </c>
      <c r="Y1289" t="s">
        <v>42</v>
      </c>
      <c r="Z1289" t="s">
        <v>43</v>
      </c>
      <c r="AA1289" t="s">
        <v>44</v>
      </c>
      <c r="AB1289" t="s">
        <v>44</v>
      </c>
    </row>
    <row r="1290" spans="1:28" x14ac:dyDescent="0.25">
      <c r="A1290" t="s">
        <v>3471</v>
      </c>
      <c r="B1290" s="1">
        <v>45401</v>
      </c>
      <c r="C1290" t="s">
        <v>3151</v>
      </c>
      <c r="D1290" t="s">
        <v>3152</v>
      </c>
      <c r="E1290">
        <v>59</v>
      </c>
      <c r="F1290" t="s">
        <v>31</v>
      </c>
      <c r="G1290" t="s">
        <v>101</v>
      </c>
      <c r="H1290" t="s">
        <v>102</v>
      </c>
      <c r="I1290" t="s">
        <v>103</v>
      </c>
      <c r="J1290" t="s">
        <v>104</v>
      </c>
      <c r="K1290">
        <v>1</v>
      </c>
      <c r="L1290" s="2">
        <v>1800</v>
      </c>
      <c r="M1290">
        <v>15</v>
      </c>
      <c r="N1290" s="2">
        <v>1800</v>
      </c>
      <c r="O1290" s="2">
        <v>270</v>
      </c>
      <c r="P1290" s="2">
        <v>1530</v>
      </c>
      <c r="Q1290" s="2">
        <v>1208.99</v>
      </c>
      <c r="R1290" s="2">
        <v>321.01</v>
      </c>
      <c r="S1290" t="s">
        <v>64</v>
      </c>
      <c r="T1290" t="s">
        <v>122</v>
      </c>
      <c r="U1290" t="s">
        <v>123</v>
      </c>
      <c r="V1290" t="s">
        <v>39</v>
      </c>
      <c r="W1290" t="s">
        <v>83</v>
      </c>
      <c r="X1290" t="s">
        <v>67</v>
      </c>
      <c r="Y1290" t="s">
        <v>56</v>
      </c>
      <c r="Z1290" t="s">
        <v>43</v>
      </c>
      <c r="AA1290" t="s">
        <v>44</v>
      </c>
      <c r="AB1290" t="s">
        <v>44</v>
      </c>
    </row>
    <row r="1291" spans="1:28" x14ac:dyDescent="0.25">
      <c r="A1291" t="s">
        <v>3472</v>
      </c>
      <c r="B1291" s="1">
        <v>45401</v>
      </c>
      <c r="C1291" t="s">
        <v>233</v>
      </c>
      <c r="D1291" t="s">
        <v>234</v>
      </c>
      <c r="E1291">
        <v>49</v>
      </c>
      <c r="F1291" t="s">
        <v>31</v>
      </c>
      <c r="G1291" t="s">
        <v>436</v>
      </c>
      <c r="H1291" t="s">
        <v>437</v>
      </c>
      <c r="I1291" t="s">
        <v>74</v>
      </c>
      <c r="J1291" t="s">
        <v>190</v>
      </c>
      <c r="K1291">
        <v>1</v>
      </c>
      <c r="L1291" s="2">
        <v>1800</v>
      </c>
      <c r="M1291">
        <v>20</v>
      </c>
      <c r="N1291" s="2">
        <v>1800</v>
      </c>
      <c r="O1291" s="2">
        <v>360</v>
      </c>
      <c r="P1291" s="2">
        <v>1440</v>
      </c>
      <c r="Q1291" s="2">
        <v>1149.3800000000001</v>
      </c>
      <c r="R1291" s="2">
        <v>290.62</v>
      </c>
      <c r="S1291" t="s">
        <v>53</v>
      </c>
      <c r="T1291" t="s">
        <v>275</v>
      </c>
      <c r="U1291" t="s">
        <v>123</v>
      </c>
      <c r="V1291" t="s">
        <v>39</v>
      </c>
      <c r="W1291" t="s">
        <v>66</v>
      </c>
      <c r="X1291" t="s">
        <v>41</v>
      </c>
      <c r="Y1291" t="s">
        <v>56</v>
      </c>
      <c r="Z1291" t="s">
        <v>508</v>
      </c>
      <c r="AA1291" t="s">
        <v>44</v>
      </c>
      <c r="AB1291" t="s">
        <v>44</v>
      </c>
    </row>
    <row r="1292" spans="1:28" x14ac:dyDescent="0.25">
      <c r="A1292" t="s">
        <v>3473</v>
      </c>
      <c r="B1292" s="1">
        <v>45401</v>
      </c>
      <c r="C1292" t="s">
        <v>1718</v>
      </c>
      <c r="D1292" t="s">
        <v>1719</v>
      </c>
      <c r="E1292">
        <v>36</v>
      </c>
      <c r="F1292" t="s">
        <v>111</v>
      </c>
      <c r="G1292" t="s">
        <v>227</v>
      </c>
      <c r="H1292" t="s">
        <v>228</v>
      </c>
      <c r="I1292" t="s">
        <v>74</v>
      </c>
      <c r="J1292" t="s">
        <v>75</v>
      </c>
      <c r="K1292">
        <v>1</v>
      </c>
      <c r="L1292" s="2">
        <v>1400</v>
      </c>
      <c r="M1292">
        <v>20</v>
      </c>
      <c r="N1292" s="2">
        <v>1400</v>
      </c>
      <c r="O1292" s="2">
        <v>280</v>
      </c>
      <c r="P1292" s="2">
        <v>1120</v>
      </c>
      <c r="Q1292" s="2">
        <v>697.9</v>
      </c>
      <c r="R1292" s="2">
        <v>422.1</v>
      </c>
      <c r="S1292" t="s">
        <v>53</v>
      </c>
      <c r="T1292" t="s">
        <v>65</v>
      </c>
      <c r="U1292" t="s">
        <v>65</v>
      </c>
      <c r="V1292" t="s">
        <v>39</v>
      </c>
      <c r="W1292" t="s">
        <v>137</v>
      </c>
      <c r="X1292" t="s">
        <v>97</v>
      </c>
      <c r="Y1292" t="s">
        <v>42</v>
      </c>
      <c r="Z1292" t="s">
        <v>43</v>
      </c>
      <c r="AA1292" t="s">
        <v>44</v>
      </c>
      <c r="AB1292" t="s">
        <v>44</v>
      </c>
    </row>
    <row r="1293" spans="1:28" x14ac:dyDescent="0.25">
      <c r="A1293" t="s">
        <v>3474</v>
      </c>
      <c r="B1293" s="1">
        <v>45401</v>
      </c>
      <c r="C1293" t="s">
        <v>3475</v>
      </c>
      <c r="D1293" t="s">
        <v>3476</v>
      </c>
      <c r="E1293">
        <v>55</v>
      </c>
      <c r="F1293" t="s">
        <v>31</v>
      </c>
      <c r="G1293" t="s">
        <v>119</v>
      </c>
      <c r="H1293" t="s">
        <v>120</v>
      </c>
      <c r="I1293" t="s">
        <v>62</v>
      </c>
      <c r="J1293" t="s">
        <v>121</v>
      </c>
      <c r="K1293">
        <v>1</v>
      </c>
      <c r="L1293" s="2">
        <v>4800</v>
      </c>
      <c r="M1293">
        <v>10</v>
      </c>
      <c r="N1293" s="2">
        <v>4800</v>
      </c>
      <c r="O1293" s="2">
        <v>480</v>
      </c>
      <c r="P1293" s="2">
        <v>4320</v>
      </c>
      <c r="Q1293" s="2">
        <v>3296.31</v>
      </c>
      <c r="R1293" s="2">
        <v>1023.69</v>
      </c>
      <c r="S1293" t="s">
        <v>53</v>
      </c>
      <c r="T1293" t="s">
        <v>163</v>
      </c>
      <c r="U1293" t="s">
        <v>164</v>
      </c>
      <c r="V1293" t="s">
        <v>39</v>
      </c>
      <c r="W1293" t="s">
        <v>83</v>
      </c>
      <c r="X1293" t="s">
        <v>41</v>
      </c>
      <c r="Y1293" t="s">
        <v>56</v>
      </c>
      <c r="Z1293" t="s">
        <v>43</v>
      </c>
      <c r="AA1293" t="s">
        <v>44</v>
      </c>
      <c r="AB1293" t="s">
        <v>44</v>
      </c>
    </row>
    <row r="1294" spans="1:28" x14ac:dyDescent="0.25">
      <c r="A1294" t="s">
        <v>3477</v>
      </c>
      <c r="B1294" s="1">
        <v>45401</v>
      </c>
      <c r="C1294" t="s">
        <v>3478</v>
      </c>
      <c r="D1294" t="s">
        <v>3479</v>
      </c>
      <c r="E1294">
        <v>40</v>
      </c>
      <c r="F1294" t="s">
        <v>31</v>
      </c>
      <c r="G1294" t="s">
        <v>197</v>
      </c>
      <c r="H1294" t="s">
        <v>198</v>
      </c>
      <c r="I1294" t="s">
        <v>74</v>
      </c>
      <c r="J1294" t="s">
        <v>75</v>
      </c>
      <c r="K1294">
        <v>2</v>
      </c>
      <c r="L1294" s="2">
        <v>2600</v>
      </c>
      <c r="M1294">
        <v>5</v>
      </c>
      <c r="N1294" s="2">
        <v>5200</v>
      </c>
      <c r="O1294" s="2">
        <v>260</v>
      </c>
      <c r="P1294" s="2">
        <v>4940</v>
      </c>
      <c r="Q1294" s="2">
        <v>3301.35</v>
      </c>
      <c r="R1294" s="2">
        <v>1638.65</v>
      </c>
      <c r="S1294" t="s">
        <v>53</v>
      </c>
      <c r="T1294" t="s">
        <v>275</v>
      </c>
      <c r="U1294" t="s">
        <v>123</v>
      </c>
      <c r="V1294" t="s">
        <v>39</v>
      </c>
      <c r="W1294" t="s">
        <v>83</v>
      </c>
      <c r="X1294" t="s">
        <v>41</v>
      </c>
      <c r="Y1294" t="s">
        <v>56</v>
      </c>
      <c r="Z1294" t="s">
        <v>144</v>
      </c>
      <c r="AA1294" t="s">
        <v>44</v>
      </c>
      <c r="AB1294" t="s">
        <v>68</v>
      </c>
    </row>
    <row r="1295" spans="1:28" x14ac:dyDescent="0.25">
      <c r="A1295" t="s">
        <v>3480</v>
      </c>
      <c r="B1295" s="1">
        <v>45401</v>
      </c>
      <c r="C1295" t="s">
        <v>3481</v>
      </c>
      <c r="D1295" t="s">
        <v>3482</v>
      </c>
      <c r="E1295">
        <v>20</v>
      </c>
      <c r="F1295" t="s">
        <v>31</v>
      </c>
      <c r="G1295" t="s">
        <v>273</v>
      </c>
      <c r="H1295" t="s">
        <v>274</v>
      </c>
      <c r="I1295" t="s">
        <v>51</v>
      </c>
      <c r="J1295" t="s">
        <v>52</v>
      </c>
      <c r="K1295">
        <v>5</v>
      </c>
      <c r="L1295" s="2">
        <v>250</v>
      </c>
      <c r="M1295">
        <v>0</v>
      </c>
      <c r="N1295" s="2">
        <v>1250</v>
      </c>
      <c r="O1295" s="2">
        <v>0</v>
      </c>
      <c r="P1295" s="2">
        <v>1250</v>
      </c>
      <c r="Q1295" s="2">
        <v>705.99</v>
      </c>
      <c r="R1295" s="2">
        <v>544.01</v>
      </c>
      <c r="S1295" t="s">
        <v>53</v>
      </c>
      <c r="T1295" t="s">
        <v>178</v>
      </c>
      <c r="U1295" t="s">
        <v>154</v>
      </c>
      <c r="V1295" t="s">
        <v>39</v>
      </c>
      <c r="W1295" t="s">
        <v>124</v>
      </c>
      <c r="X1295" t="s">
        <v>97</v>
      </c>
      <c r="Y1295" t="s">
        <v>56</v>
      </c>
      <c r="Z1295" t="s">
        <v>43</v>
      </c>
      <c r="AA1295" t="s">
        <v>44</v>
      </c>
      <c r="AB1295" t="s">
        <v>44</v>
      </c>
    </row>
    <row r="1296" spans="1:28" x14ac:dyDescent="0.25">
      <c r="A1296" t="s">
        <v>3483</v>
      </c>
      <c r="B1296" s="1">
        <v>45401</v>
      </c>
      <c r="C1296" t="s">
        <v>2377</v>
      </c>
      <c r="D1296" t="s">
        <v>2378</v>
      </c>
      <c r="E1296">
        <v>49</v>
      </c>
      <c r="F1296" t="s">
        <v>111</v>
      </c>
      <c r="G1296" t="s">
        <v>60</v>
      </c>
      <c r="H1296" t="s">
        <v>61</v>
      </c>
      <c r="I1296" t="s">
        <v>62</v>
      </c>
      <c r="J1296" t="s">
        <v>63</v>
      </c>
      <c r="K1296">
        <v>1</v>
      </c>
      <c r="L1296" s="2">
        <v>3500</v>
      </c>
      <c r="M1296">
        <v>0</v>
      </c>
      <c r="N1296" s="2">
        <v>3500</v>
      </c>
      <c r="O1296" s="2">
        <v>0</v>
      </c>
      <c r="P1296" s="2">
        <v>3500</v>
      </c>
      <c r="Q1296" s="2">
        <v>2592.16</v>
      </c>
      <c r="R1296" s="2">
        <v>907.84</v>
      </c>
      <c r="S1296" t="s">
        <v>53</v>
      </c>
      <c r="T1296" t="s">
        <v>54</v>
      </c>
      <c r="U1296" t="s">
        <v>55</v>
      </c>
      <c r="V1296" t="s">
        <v>39</v>
      </c>
      <c r="W1296" t="s">
        <v>137</v>
      </c>
      <c r="X1296" t="s">
        <v>67</v>
      </c>
      <c r="Y1296" t="s">
        <v>56</v>
      </c>
      <c r="Z1296" t="s">
        <v>107</v>
      </c>
      <c r="AA1296" t="s">
        <v>44</v>
      </c>
      <c r="AB1296" t="s">
        <v>44</v>
      </c>
    </row>
    <row r="1297" spans="1:28" x14ac:dyDescent="0.25">
      <c r="A1297" t="s">
        <v>3484</v>
      </c>
      <c r="B1297" s="1">
        <v>45401</v>
      </c>
      <c r="C1297" t="s">
        <v>3485</v>
      </c>
      <c r="D1297" t="s">
        <v>3486</v>
      </c>
      <c r="E1297">
        <v>20</v>
      </c>
      <c r="F1297" t="s">
        <v>48</v>
      </c>
      <c r="G1297" t="s">
        <v>81</v>
      </c>
      <c r="H1297" t="s">
        <v>82</v>
      </c>
      <c r="I1297" t="s">
        <v>51</v>
      </c>
      <c r="J1297" t="s">
        <v>52</v>
      </c>
      <c r="K1297">
        <v>1</v>
      </c>
      <c r="L1297" s="2">
        <v>600</v>
      </c>
      <c r="M1297">
        <v>25</v>
      </c>
      <c r="N1297" s="2">
        <v>600</v>
      </c>
      <c r="O1297" s="2">
        <v>150</v>
      </c>
      <c r="P1297" s="2">
        <v>450</v>
      </c>
      <c r="Q1297" s="2">
        <v>262.43</v>
      </c>
      <c r="R1297" s="2">
        <v>187.57</v>
      </c>
      <c r="S1297" t="s">
        <v>53</v>
      </c>
      <c r="T1297" t="s">
        <v>96</v>
      </c>
      <c r="U1297" t="s">
        <v>96</v>
      </c>
      <c r="V1297" t="s">
        <v>39</v>
      </c>
      <c r="W1297" t="s">
        <v>92</v>
      </c>
      <c r="X1297" t="s">
        <v>67</v>
      </c>
      <c r="Y1297" t="s">
        <v>56</v>
      </c>
      <c r="Z1297" t="s">
        <v>508</v>
      </c>
      <c r="AA1297" t="s">
        <v>44</v>
      </c>
      <c r="AB1297" t="s">
        <v>44</v>
      </c>
    </row>
    <row r="1298" spans="1:28" x14ac:dyDescent="0.25">
      <c r="A1298" t="s">
        <v>3487</v>
      </c>
      <c r="B1298" s="1">
        <v>45401</v>
      </c>
      <c r="C1298" t="s">
        <v>3096</v>
      </c>
      <c r="D1298" t="s">
        <v>3097</v>
      </c>
      <c r="E1298">
        <v>40</v>
      </c>
      <c r="F1298" t="s">
        <v>111</v>
      </c>
      <c r="G1298" t="s">
        <v>280</v>
      </c>
      <c r="H1298" t="s">
        <v>281</v>
      </c>
      <c r="I1298" t="s">
        <v>62</v>
      </c>
      <c r="J1298" t="s">
        <v>190</v>
      </c>
      <c r="K1298">
        <v>2</v>
      </c>
      <c r="L1298" s="2">
        <v>700</v>
      </c>
      <c r="M1298">
        <v>5</v>
      </c>
      <c r="N1298" s="2">
        <v>1400</v>
      </c>
      <c r="O1298" s="2">
        <v>70</v>
      </c>
      <c r="P1298" s="2">
        <v>1330</v>
      </c>
      <c r="Q1298" s="2">
        <v>818.56</v>
      </c>
      <c r="R1298" s="2">
        <v>511.44</v>
      </c>
      <c r="S1298" t="s">
        <v>53</v>
      </c>
      <c r="T1298" t="s">
        <v>153</v>
      </c>
      <c r="U1298" t="s">
        <v>154</v>
      </c>
      <c r="V1298" t="s">
        <v>39</v>
      </c>
      <c r="W1298" t="s">
        <v>124</v>
      </c>
      <c r="X1298" t="s">
        <v>97</v>
      </c>
      <c r="Y1298" t="s">
        <v>56</v>
      </c>
      <c r="Z1298" t="s">
        <v>43</v>
      </c>
      <c r="AA1298" t="s">
        <v>44</v>
      </c>
      <c r="AB1298" t="s">
        <v>44</v>
      </c>
    </row>
    <row r="1299" spans="1:28" x14ac:dyDescent="0.25">
      <c r="A1299" t="s">
        <v>3488</v>
      </c>
      <c r="B1299" s="1">
        <v>45401</v>
      </c>
      <c r="C1299" t="s">
        <v>830</v>
      </c>
      <c r="D1299" t="s">
        <v>831</v>
      </c>
      <c r="E1299">
        <v>54</v>
      </c>
      <c r="F1299" t="s">
        <v>111</v>
      </c>
      <c r="G1299" t="s">
        <v>134</v>
      </c>
      <c r="H1299" t="s">
        <v>135</v>
      </c>
      <c r="I1299" t="s">
        <v>62</v>
      </c>
      <c r="J1299" t="s">
        <v>130</v>
      </c>
      <c r="K1299">
        <v>2</v>
      </c>
      <c r="L1299" s="2">
        <v>8500</v>
      </c>
      <c r="M1299">
        <v>0</v>
      </c>
      <c r="N1299" s="2">
        <v>17000</v>
      </c>
      <c r="O1299" s="2">
        <v>0</v>
      </c>
      <c r="P1299" s="2">
        <v>17000</v>
      </c>
      <c r="Q1299" s="2">
        <v>11912.47</v>
      </c>
      <c r="R1299" s="2">
        <v>5087.53</v>
      </c>
      <c r="S1299" t="s">
        <v>64</v>
      </c>
      <c r="T1299" t="s">
        <v>263</v>
      </c>
      <c r="U1299" t="s">
        <v>91</v>
      </c>
      <c r="V1299" t="s">
        <v>39</v>
      </c>
      <c r="W1299" t="s">
        <v>124</v>
      </c>
      <c r="X1299" t="s">
        <v>97</v>
      </c>
      <c r="Y1299" t="s">
        <v>56</v>
      </c>
      <c r="Z1299" t="s">
        <v>223</v>
      </c>
      <c r="AA1299" t="s">
        <v>44</v>
      </c>
      <c r="AB1299" t="s">
        <v>44</v>
      </c>
    </row>
    <row r="1300" spans="1:28" x14ac:dyDescent="0.25">
      <c r="A1300" t="s">
        <v>3489</v>
      </c>
      <c r="B1300" s="1">
        <v>45401</v>
      </c>
      <c r="C1300" t="s">
        <v>3490</v>
      </c>
      <c r="D1300" t="s">
        <v>3491</v>
      </c>
      <c r="E1300">
        <v>35</v>
      </c>
      <c r="F1300" t="s">
        <v>48</v>
      </c>
      <c r="G1300" t="s">
        <v>561</v>
      </c>
      <c r="H1300" t="s">
        <v>562</v>
      </c>
      <c r="I1300" t="s">
        <v>34</v>
      </c>
      <c r="J1300" t="s">
        <v>143</v>
      </c>
      <c r="K1300">
        <v>1</v>
      </c>
      <c r="L1300" s="2">
        <v>900</v>
      </c>
      <c r="M1300">
        <v>20</v>
      </c>
      <c r="N1300" s="2">
        <v>900</v>
      </c>
      <c r="O1300" s="2">
        <v>180</v>
      </c>
      <c r="P1300" s="2">
        <v>720</v>
      </c>
      <c r="Q1300" s="2">
        <v>570.22</v>
      </c>
      <c r="R1300" s="2">
        <v>149.78</v>
      </c>
      <c r="S1300" t="s">
        <v>64</v>
      </c>
      <c r="T1300" t="s">
        <v>37</v>
      </c>
      <c r="U1300" t="s">
        <v>38</v>
      </c>
      <c r="V1300" t="s">
        <v>39</v>
      </c>
      <c r="W1300" t="s">
        <v>124</v>
      </c>
      <c r="X1300" t="s">
        <v>97</v>
      </c>
      <c r="Y1300" t="s">
        <v>56</v>
      </c>
      <c r="Z1300" t="s">
        <v>107</v>
      </c>
      <c r="AA1300" t="s">
        <v>44</v>
      </c>
      <c r="AB1300" t="s">
        <v>44</v>
      </c>
    </row>
    <row r="1301" spans="1:28" x14ac:dyDescent="0.25">
      <c r="A1301" t="s">
        <v>3492</v>
      </c>
      <c r="B1301" s="1">
        <v>45401</v>
      </c>
      <c r="C1301" t="s">
        <v>3033</v>
      </c>
      <c r="D1301" t="s">
        <v>3034</v>
      </c>
      <c r="E1301">
        <v>32</v>
      </c>
      <c r="F1301" t="s">
        <v>48</v>
      </c>
      <c r="G1301" t="s">
        <v>318</v>
      </c>
      <c r="H1301" t="s">
        <v>319</v>
      </c>
      <c r="I1301" t="s">
        <v>34</v>
      </c>
      <c r="J1301" t="s">
        <v>190</v>
      </c>
      <c r="K1301">
        <v>2</v>
      </c>
      <c r="L1301" s="2">
        <v>2500</v>
      </c>
      <c r="M1301">
        <v>0</v>
      </c>
      <c r="N1301" s="2">
        <v>5000</v>
      </c>
      <c r="O1301" s="2">
        <v>0</v>
      </c>
      <c r="P1301" s="2">
        <v>5000</v>
      </c>
      <c r="Q1301" s="2">
        <v>3954.64</v>
      </c>
      <c r="R1301" s="2">
        <v>1045.3599999999999</v>
      </c>
      <c r="S1301" t="s">
        <v>53</v>
      </c>
      <c r="T1301" t="s">
        <v>122</v>
      </c>
      <c r="U1301" t="s">
        <v>123</v>
      </c>
      <c r="V1301" t="s">
        <v>39</v>
      </c>
      <c r="W1301" t="s">
        <v>137</v>
      </c>
      <c r="X1301" t="s">
        <v>97</v>
      </c>
      <c r="Y1301" t="s">
        <v>42</v>
      </c>
      <c r="Z1301" t="s">
        <v>107</v>
      </c>
      <c r="AA1301" t="s">
        <v>44</v>
      </c>
      <c r="AB1301" t="s">
        <v>44</v>
      </c>
    </row>
    <row r="1302" spans="1:28" x14ac:dyDescent="0.25">
      <c r="A1302" t="s">
        <v>3493</v>
      </c>
      <c r="B1302" s="1">
        <v>45401</v>
      </c>
      <c r="C1302" t="s">
        <v>3494</v>
      </c>
      <c r="D1302" t="s">
        <v>3495</v>
      </c>
      <c r="E1302">
        <v>44</v>
      </c>
      <c r="F1302" t="s">
        <v>31</v>
      </c>
      <c r="G1302" t="s">
        <v>141</v>
      </c>
      <c r="H1302" t="s">
        <v>142</v>
      </c>
      <c r="I1302" t="s">
        <v>74</v>
      </c>
      <c r="J1302" t="s">
        <v>143</v>
      </c>
      <c r="K1302">
        <v>1</v>
      </c>
      <c r="L1302" s="2">
        <v>900</v>
      </c>
      <c r="M1302">
        <v>5</v>
      </c>
      <c r="N1302" s="2">
        <v>900</v>
      </c>
      <c r="O1302" s="2">
        <v>45</v>
      </c>
      <c r="P1302" s="2">
        <v>855</v>
      </c>
      <c r="Q1302" s="2">
        <v>573.63</v>
      </c>
      <c r="R1302" s="2">
        <v>281.37</v>
      </c>
      <c r="S1302" t="s">
        <v>36</v>
      </c>
      <c r="T1302" t="s">
        <v>178</v>
      </c>
      <c r="U1302" t="s">
        <v>154</v>
      </c>
      <c r="V1302" t="s">
        <v>39</v>
      </c>
      <c r="W1302" t="s">
        <v>124</v>
      </c>
      <c r="X1302" t="s">
        <v>97</v>
      </c>
      <c r="Y1302" t="s">
        <v>56</v>
      </c>
      <c r="Z1302" t="s">
        <v>43</v>
      </c>
      <c r="AA1302" t="s">
        <v>44</v>
      </c>
      <c r="AB1302" t="s">
        <v>68</v>
      </c>
    </row>
    <row r="1303" spans="1:28" x14ac:dyDescent="0.25">
      <c r="A1303" t="s">
        <v>3496</v>
      </c>
      <c r="B1303" s="1">
        <v>45401</v>
      </c>
      <c r="C1303" t="s">
        <v>3497</v>
      </c>
      <c r="D1303" t="s">
        <v>3498</v>
      </c>
      <c r="E1303">
        <v>32</v>
      </c>
      <c r="F1303" t="s">
        <v>48</v>
      </c>
      <c r="G1303" t="s">
        <v>318</v>
      </c>
      <c r="H1303" t="s">
        <v>319</v>
      </c>
      <c r="I1303" t="s">
        <v>34</v>
      </c>
      <c r="J1303" t="s">
        <v>190</v>
      </c>
      <c r="K1303">
        <v>1</v>
      </c>
      <c r="L1303" s="2">
        <v>2500</v>
      </c>
      <c r="M1303">
        <v>5</v>
      </c>
      <c r="N1303" s="2">
        <v>2500</v>
      </c>
      <c r="O1303" s="2">
        <v>125</v>
      </c>
      <c r="P1303" s="2">
        <v>2375</v>
      </c>
      <c r="Q1303" s="2">
        <v>1661.73</v>
      </c>
      <c r="R1303" s="2">
        <v>713.27</v>
      </c>
      <c r="S1303" t="s">
        <v>53</v>
      </c>
      <c r="T1303" t="s">
        <v>153</v>
      </c>
      <c r="U1303" t="s">
        <v>154</v>
      </c>
      <c r="V1303" t="s">
        <v>39</v>
      </c>
      <c r="W1303" t="s">
        <v>40</v>
      </c>
      <c r="X1303" t="s">
        <v>41</v>
      </c>
      <c r="Y1303" t="s">
        <v>56</v>
      </c>
      <c r="Z1303" t="s">
        <v>43</v>
      </c>
      <c r="AA1303" t="s">
        <v>44</v>
      </c>
      <c r="AB1303" t="s">
        <v>44</v>
      </c>
    </row>
    <row r="1304" spans="1:28" x14ac:dyDescent="0.25">
      <c r="A1304" t="s">
        <v>3499</v>
      </c>
      <c r="B1304" s="1">
        <v>45401</v>
      </c>
      <c r="C1304" t="s">
        <v>2597</v>
      </c>
      <c r="D1304" t="s">
        <v>2598</v>
      </c>
      <c r="E1304">
        <v>27</v>
      </c>
      <c r="F1304" t="s">
        <v>48</v>
      </c>
      <c r="G1304" t="s">
        <v>197</v>
      </c>
      <c r="H1304" t="s">
        <v>198</v>
      </c>
      <c r="I1304" t="s">
        <v>74</v>
      </c>
      <c r="J1304" t="s">
        <v>75</v>
      </c>
      <c r="K1304">
        <v>1</v>
      </c>
      <c r="L1304" s="2">
        <v>2600</v>
      </c>
      <c r="M1304">
        <v>10</v>
      </c>
      <c r="N1304" s="2">
        <v>2600</v>
      </c>
      <c r="O1304" s="2">
        <v>260</v>
      </c>
      <c r="P1304" s="2">
        <v>2340</v>
      </c>
      <c r="Q1304" s="2">
        <v>1304.06</v>
      </c>
      <c r="R1304" s="2">
        <v>1035.94</v>
      </c>
      <c r="S1304" t="s">
        <v>53</v>
      </c>
      <c r="T1304" t="s">
        <v>37</v>
      </c>
      <c r="U1304" t="s">
        <v>38</v>
      </c>
      <c r="V1304" t="s">
        <v>39</v>
      </c>
      <c r="W1304" t="s">
        <v>83</v>
      </c>
      <c r="X1304" t="s">
        <v>97</v>
      </c>
      <c r="Y1304" t="s">
        <v>56</v>
      </c>
      <c r="Z1304" t="s">
        <v>508</v>
      </c>
      <c r="AA1304" t="s">
        <v>44</v>
      </c>
      <c r="AB1304" t="s">
        <v>44</v>
      </c>
    </row>
    <row r="1305" spans="1:28" x14ac:dyDescent="0.25">
      <c r="A1305" t="s">
        <v>3500</v>
      </c>
      <c r="B1305" s="1">
        <v>45401</v>
      </c>
      <c r="C1305" t="s">
        <v>3501</v>
      </c>
      <c r="D1305" t="s">
        <v>3502</v>
      </c>
      <c r="E1305">
        <v>24</v>
      </c>
      <c r="F1305" t="s">
        <v>31</v>
      </c>
      <c r="G1305" t="s">
        <v>217</v>
      </c>
      <c r="H1305" t="s">
        <v>218</v>
      </c>
      <c r="I1305" t="s">
        <v>34</v>
      </c>
      <c r="J1305" t="s">
        <v>130</v>
      </c>
      <c r="K1305">
        <v>1</v>
      </c>
      <c r="L1305" s="2">
        <v>28000</v>
      </c>
      <c r="M1305">
        <v>0</v>
      </c>
      <c r="N1305" s="2">
        <v>28000</v>
      </c>
      <c r="O1305" s="2">
        <v>0</v>
      </c>
      <c r="P1305" s="2">
        <v>28000</v>
      </c>
      <c r="Q1305" s="2">
        <v>18667.21</v>
      </c>
      <c r="R1305" s="2">
        <v>9332.7900000000009</v>
      </c>
      <c r="S1305" t="s">
        <v>64</v>
      </c>
      <c r="T1305" t="s">
        <v>122</v>
      </c>
      <c r="U1305" t="s">
        <v>123</v>
      </c>
      <c r="V1305" t="s">
        <v>39</v>
      </c>
      <c r="W1305" t="s">
        <v>92</v>
      </c>
      <c r="X1305" t="s">
        <v>41</v>
      </c>
      <c r="Y1305" t="s">
        <v>56</v>
      </c>
      <c r="Z1305" t="s">
        <v>43</v>
      </c>
      <c r="AA1305" t="s">
        <v>44</v>
      </c>
      <c r="AB1305" t="s">
        <v>44</v>
      </c>
    </row>
    <row r="1306" spans="1:28" x14ac:dyDescent="0.25">
      <c r="A1306" t="s">
        <v>3503</v>
      </c>
      <c r="B1306" s="1">
        <v>45402</v>
      </c>
      <c r="C1306" t="s">
        <v>3504</v>
      </c>
      <c r="D1306" t="s">
        <v>3505</v>
      </c>
      <c r="E1306">
        <v>54</v>
      </c>
      <c r="F1306" t="s">
        <v>31</v>
      </c>
      <c r="G1306" t="s">
        <v>128</v>
      </c>
      <c r="H1306" t="s">
        <v>129</v>
      </c>
      <c r="I1306" t="s">
        <v>74</v>
      </c>
      <c r="J1306" t="s">
        <v>130</v>
      </c>
      <c r="K1306">
        <v>4</v>
      </c>
      <c r="L1306" s="2">
        <v>1700</v>
      </c>
      <c r="M1306">
        <v>5</v>
      </c>
      <c r="N1306" s="2">
        <v>6800</v>
      </c>
      <c r="O1306" s="2">
        <v>340</v>
      </c>
      <c r="P1306" s="2">
        <v>6460</v>
      </c>
      <c r="Q1306" s="2">
        <v>4455.5200000000004</v>
      </c>
      <c r="R1306" s="2">
        <v>2004.48</v>
      </c>
      <c r="S1306" t="s">
        <v>53</v>
      </c>
      <c r="T1306" t="s">
        <v>263</v>
      </c>
      <c r="U1306" t="s">
        <v>91</v>
      </c>
      <c r="V1306" t="s">
        <v>39</v>
      </c>
      <c r="W1306" t="s">
        <v>137</v>
      </c>
      <c r="X1306" t="s">
        <v>97</v>
      </c>
      <c r="Y1306" t="s">
        <v>42</v>
      </c>
      <c r="Z1306" t="s">
        <v>43</v>
      </c>
      <c r="AA1306" t="s">
        <v>44</v>
      </c>
      <c r="AB1306" t="s">
        <v>44</v>
      </c>
    </row>
    <row r="1307" spans="1:28" x14ac:dyDescent="0.25">
      <c r="A1307" t="s">
        <v>3506</v>
      </c>
      <c r="B1307" s="1">
        <v>45402</v>
      </c>
      <c r="C1307" t="s">
        <v>3507</v>
      </c>
      <c r="D1307" t="s">
        <v>3508</v>
      </c>
      <c r="E1307">
        <v>48</v>
      </c>
      <c r="F1307" t="s">
        <v>48</v>
      </c>
      <c r="G1307" t="s">
        <v>280</v>
      </c>
      <c r="H1307" t="s">
        <v>281</v>
      </c>
      <c r="I1307" t="s">
        <v>62</v>
      </c>
      <c r="J1307" t="s">
        <v>190</v>
      </c>
      <c r="K1307">
        <v>3</v>
      </c>
      <c r="L1307" s="2">
        <v>700</v>
      </c>
      <c r="M1307">
        <v>10</v>
      </c>
      <c r="N1307" s="2">
        <v>2100</v>
      </c>
      <c r="O1307" s="2">
        <v>210</v>
      </c>
      <c r="P1307" s="2">
        <v>1890</v>
      </c>
      <c r="Q1307" s="2">
        <v>1416.08</v>
      </c>
      <c r="R1307" s="2">
        <v>473.92</v>
      </c>
      <c r="S1307" t="s">
        <v>64</v>
      </c>
      <c r="T1307" t="s">
        <v>275</v>
      </c>
      <c r="U1307" t="s">
        <v>123</v>
      </c>
      <c r="V1307" t="s">
        <v>39</v>
      </c>
      <c r="W1307" t="s">
        <v>92</v>
      </c>
      <c r="X1307" t="s">
        <v>41</v>
      </c>
      <c r="Y1307" t="s">
        <v>56</v>
      </c>
      <c r="Z1307" t="s">
        <v>223</v>
      </c>
      <c r="AA1307" t="s">
        <v>68</v>
      </c>
      <c r="AB1307" t="s">
        <v>44</v>
      </c>
    </row>
    <row r="1308" spans="1:28" x14ac:dyDescent="0.25">
      <c r="A1308" t="s">
        <v>3509</v>
      </c>
      <c r="B1308" s="1">
        <v>45402</v>
      </c>
      <c r="C1308" t="s">
        <v>3510</v>
      </c>
      <c r="D1308" t="s">
        <v>3511</v>
      </c>
      <c r="E1308">
        <v>44</v>
      </c>
      <c r="F1308" t="s">
        <v>31</v>
      </c>
      <c r="G1308" t="s">
        <v>436</v>
      </c>
      <c r="H1308" t="s">
        <v>437</v>
      </c>
      <c r="I1308" t="s">
        <v>74</v>
      </c>
      <c r="J1308" t="s">
        <v>190</v>
      </c>
      <c r="K1308">
        <v>2</v>
      </c>
      <c r="L1308" s="2">
        <v>1800</v>
      </c>
      <c r="M1308">
        <v>10</v>
      </c>
      <c r="N1308" s="2">
        <v>3600</v>
      </c>
      <c r="O1308" s="2">
        <v>360</v>
      </c>
      <c r="P1308" s="2">
        <v>3240</v>
      </c>
      <c r="Q1308" s="2">
        <v>1828.61</v>
      </c>
      <c r="R1308" s="2">
        <v>1411.39</v>
      </c>
      <c r="S1308" t="s">
        <v>64</v>
      </c>
      <c r="T1308" t="s">
        <v>290</v>
      </c>
      <c r="U1308" t="s">
        <v>291</v>
      </c>
      <c r="V1308" t="s">
        <v>39</v>
      </c>
      <c r="W1308" t="s">
        <v>92</v>
      </c>
      <c r="X1308" t="s">
        <v>67</v>
      </c>
      <c r="Y1308" t="s">
        <v>84</v>
      </c>
      <c r="Z1308" t="s">
        <v>107</v>
      </c>
      <c r="AA1308" t="s">
        <v>44</v>
      </c>
      <c r="AB1308" t="s">
        <v>44</v>
      </c>
    </row>
    <row r="1309" spans="1:28" x14ac:dyDescent="0.25">
      <c r="A1309" t="s">
        <v>3512</v>
      </c>
      <c r="B1309" s="1">
        <v>45402</v>
      </c>
      <c r="C1309" t="s">
        <v>3513</v>
      </c>
      <c r="D1309" t="s">
        <v>3514</v>
      </c>
      <c r="E1309">
        <v>21</v>
      </c>
      <c r="F1309" t="s">
        <v>48</v>
      </c>
      <c r="G1309" t="s">
        <v>60</v>
      </c>
      <c r="H1309" t="s">
        <v>61</v>
      </c>
      <c r="I1309" t="s">
        <v>62</v>
      </c>
      <c r="J1309" t="s">
        <v>63</v>
      </c>
      <c r="K1309">
        <v>1</v>
      </c>
      <c r="L1309" s="2">
        <v>3500</v>
      </c>
      <c r="M1309">
        <v>15</v>
      </c>
      <c r="N1309" s="2">
        <v>3500</v>
      </c>
      <c r="O1309" s="2">
        <v>525</v>
      </c>
      <c r="P1309" s="2">
        <v>2975</v>
      </c>
      <c r="Q1309" s="2">
        <v>2100.8000000000002</v>
      </c>
      <c r="R1309" s="2">
        <v>874.2</v>
      </c>
      <c r="S1309" t="s">
        <v>36</v>
      </c>
      <c r="T1309" t="s">
        <v>222</v>
      </c>
      <c r="U1309" t="s">
        <v>38</v>
      </c>
      <c r="V1309" t="s">
        <v>39</v>
      </c>
      <c r="W1309" t="s">
        <v>66</v>
      </c>
      <c r="X1309" t="s">
        <v>41</v>
      </c>
      <c r="Y1309" t="s">
        <v>56</v>
      </c>
      <c r="Z1309" t="s">
        <v>223</v>
      </c>
      <c r="AA1309" t="s">
        <v>44</v>
      </c>
      <c r="AB1309" t="s">
        <v>44</v>
      </c>
    </row>
    <row r="1310" spans="1:28" x14ac:dyDescent="0.25">
      <c r="A1310" t="s">
        <v>3515</v>
      </c>
      <c r="B1310" s="1">
        <v>45402</v>
      </c>
      <c r="C1310" t="s">
        <v>3516</v>
      </c>
      <c r="D1310" t="s">
        <v>3517</v>
      </c>
      <c r="E1310">
        <v>30</v>
      </c>
      <c r="F1310" t="s">
        <v>31</v>
      </c>
      <c r="G1310" t="s">
        <v>344</v>
      </c>
      <c r="H1310" t="s">
        <v>345</v>
      </c>
      <c r="I1310" t="s">
        <v>34</v>
      </c>
      <c r="J1310" t="s">
        <v>121</v>
      </c>
      <c r="K1310">
        <v>3</v>
      </c>
      <c r="L1310" s="2">
        <v>1600</v>
      </c>
      <c r="M1310">
        <v>10</v>
      </c>
      <c r="N1310" s="2">
        <v>4800</v>
      </c>
      <c r="O1310" s="2">
        <v>480</v>
      </c>
      <c r="P1310" s="2">
        <v>4320</v>
      </c>
      <c r="Q1310" s="2">
        <v>2704.74</v>
      </c>
      <c r="R1310" s="2">
        <v>1615.26</v>
      </c>
      <c r="S1310" t="s">
        <v>36</v>
      </c>
      <c r="T1310" t="s">
        <v>178</v>
      </c>
      <c r="U1310" t="s">
        <v>154</v>
      </c>
      <c r="V1310" t="s">
        <v>39</v>
      </c>
      <c r="W1310" t="s">
        <v>124</v>
      </c>
      <c r="X1310" t="s">
        <v>97</v>
      </c>
      <c r="Y1310" t="s">
        <v>56</v>
      </c>
      <c r="Z1310" t="s">
        <v>43</v>
      </c>
      <c r="AA1310" t="s">
        <v>44</v>
      </c>
      <c r="AB1310" t="s">
        <v>44</v>
      </c>
    </row>
    <row r="1311" spans="1:28" x14ac:dyDescent="0.25">
      <c r="A1311" t="s">
        <v>3518</v>
      </c>
      <c r="B1311" s="1">
        <v>45402</v>
      </c>
      <c r="C1311" t="s">
        <v>2735</v>
      </c>
      <c r="D1311" t="s">
        <v>2736</v>
      </c>
      <c r="E1311">
        <v>34</v>
      </c>
      <c r="F1311" t="s">
        <v>48</v>
      </c>
      <c r="G1311" t="s">
        <v>352</v>
      </c>
      <c r="H1311" t="s">
        <v>353</v>
      </c>
      <c r="I1311" t="s">
        <v>103</v>
      </c>
      <c r="J1311" t="s">
        <v>104</v>
      </c>
      <c r="K1311">
        <v>3</v>
      </c>
      <c r="L1311" s="2">
        <v>850</v>
      </c>
      <c r="M1311">
        <v>10</v>
      </c>
      <c r="N1311" s="2">
        <v>2550</v>
      </c>
      <c r="O1311" s="2">
        <v>255</v>
      </c>
      <c r="P1311" s="2">
        <v>2295</v>
      </c>
      <c r="Q1311" s="2">
        <v>1598.23</v>
      </c>
      <c r="R1311" s="2">
        <v>696.77</v>
      </c>
      <c r="S1311" t="s">
        <v>53</v>
      </c>
      <c r="T1311" t="s">
        <v>398</v>
      </c>
      <c r="U1311" t="s">
        <v>399</v>
      </c>
      <c r="V1311" t="s">
        <v>39</v>
      </c>
      <c r="W1311" t="s">
        <v>92</v>
      </c>
      <c r="X1311" t="s">
        <v>97</v>
      </c>
      <c r="Y1311" t="s">
        <v>42</v>
      </c>
      <c r="Z1311" t="s">
        <v>43</v>
      </c>
      <c r="AA1311" t="s">
        <v>44</v>
      </c>
      <c r="AB1311" t="s">
        <v>44</v>
      </c>
    </row>
    <row r="1312" spans="1:28" x14ac:dyDescent="0.25">
      <c r="A1312" t="s">
        <v>3519</v>
      </c>
      <c r="B1312" s="1">
        <v>45403</v>
      </c>
      <c r="C1312" t="s">
        <v>3520</v>
      </c>
      <c r="D1312" t="s">
        <v>3521</v>
      </c>
      <c r="E1312">
        <v>21</v>
      </c>
      <c r="F1312" t="s">
        <v>48</v>
      </c>
      <c r="G1312" t="s">
        <v>81</v>
      </c>
      <c r="H1312" t="s">
        <v>82</v>
      </c>
      <c r="I1312" t="s">
        <v>51</v>
      </c>
      <c r="J1312" t="s">
        <v>52</v>
      </c>
      <c r="K1312">
        <v>4</v>
      </c>
      <c r="L1312" s="2">
        <v>600</v>
      </c>
      <c r="M1312">
        <v>10</v>
      </c>
      <c r="N1312" s="2">
        <v>2400</v>
      </c>
      <c r="O1312" s="2">
        <v>240</v>
      </c>
      <c r="P1312" s="2">
        <v>2160</v>
      </c>
      <c r="Q1312" s="2">
        <v>1192.49</v>
      </c>
      <c r="R1312" s="2">
        <v>967.51</v>
      </c>
      <c r="S1312" t="s">
        <v>53</v>
      </c>
      <c r="T1312" t="s">
        <v>153</v>
      </c>
      <c r="U1312" t="s">
        <v>154</v>
      </c>
      <c r="V1312" t="s">
        <v>39</v>
      </c>
      <c r="W1312" t="s">
        <v>40</v>
      </c>
      <c r="X1312" t="s">
        <v>41</v>
      </c>
      <c r="Y1312" t="s">
        <v>56</v>
      </c>
      <c r="Z1312" t="s">
        <v>43</v>
      </c>
      <c r="AA1312" t="s">
        <v>44</v>
      </c>
      <c r="AB1312" t="s">
        <v>44</v>
      </c>
    </row>
    <row r="1313" spans="1:28" x14ac:dyDescent="0.25">
      <c r="A1313" t="s">
        <v>3522</v>
      </c>
      <c r="B1313" s="1">
        <v>45403</v>
      </c>
      <c r="C1313" t="s">
        <v>3523</v>
      </c>
      <c r="D1313" t="s">
        <v>3524</v>
      </c>
      <c r="E1313">
        <v>53</v>
      </c>
      <c r="F1313" t="s">
        <v>31</v>
      </c>
      <c r="G1313" t="s">
        <v>60</v>
      </c>
      <c r="H1313" t="s">
        <v>61</v>
      </c>
      <c r="I1313" t="s">
        <v>62</v>
      </c>
      <c r="J1313" t="s">
        <v>63</v>
      </c>
      <c r="K1313">
        <v>1</v>
      </c>
      <c r="L1313" s="2">
        <v>3500</v>
      </c>
      <c r="M1313">
        <v>5</v>
      </c>
      <c r="N1313" s="2">
        <v>3500</v>
      </c>
      <c r="O1313" s="2">
        <v>175</v>
      </c>
      <c r="P1313" s="2">
        <v>3325</v>
      </c>
      <c r="Q1313" s="2">
        <v>2546.9699999999998</v>
      </c>
      <c r="R1313" s="2">
        <v>778.03</v>
      </c>
      <c r="S1313" t="s">
        <v>53</v>
      </c>
      <c r="T1313" t="s">
        <v>263</v>
      </c>
      <c r="U1313" t="s">
        <v>91</v>
      </c>
      <c r="V1313" t="s">
        <v>39</v>
      </c>
      <c r="W1313" t="s">
        <v>92</v>
      </c>
      <c r="X1313" t="s">
        <v>41</v>
      </c>
      <c r="Y1313" t="s">
        <v>56</v>
      </c>
      <c r="Z1313" t="s">
        <v>43</v>
      </c>
      <c r="AA1313" t="s">
        <v>44</v>
      </c>
      <c r="AB1313" t="s">
        <v>44</v>
      </c>
    </row>
    <row r="1314" spans="1:28" x14ac:dyDescent="0.25">
      <c r="A1314" t="s">
        <v>3525</v>
      </c>
      <c r="B1314" s="1">
        <v>45403</v>
      </c>
      <c r="C1314" t="s">
        <v>3526</v>
      </c>
      <c r="D1314" t="s">
        <v>3527</v>
      </c>
      <c r="E1314">
        <v>57</v>
      </c>
      <c r="F1314" t="s">
        <v>31</v>
      </c>
      <c r="G1314" t="s">
        <v>197</v>
      </c>
      <c r="H1314" t="s">
        <v>198</v>
      </c>
      <c r="I1314" t="s">
        <v>74</v>
      </c>
      <c r="J1314" t="s">
        <v>75</v>
      </c>
      <c r="K1314">
        <v>3</v>
      </c>
      <c r="L1314" s="2">
        <v>2600</v>
      </c>
      <c r="M1314">
        <v>25</v>
      </c>
      <c r="N1314" s="2">
        <v>7800</v>
      </c>
      <c r="O1314" s="2">
        <v>1950</v>
      </c>
      <c r="P1314" s="2">
        <v>5850</v>
      </c>
      <c r="Q1314" s="2">
        <v>3298.74</v>
      </c>
      <c r="R1314" s="2">
        <v>2551.2600000000002</v>
      </c>
      <c r="S1314" t="s">
        <v>53</v>
      </c>
      <c r="T1314" t="s">
        <v>65</v>
      </c>
      <c r="U1314" t="s">
        <v>65</v>
      </c>
      <c r="V1314" t="s">
        <v>39</v>
      </c>
      <c r="W1314" t="s">
        <v>137</v>
      </c>
      <c r="X1314" t="s">
        <v>97</v>
      </c>
      <c r="Y1314" t="s">
        <v>56</v>
      </c>
      <c r="Z1314" t="s">
        <v>43</v>
      </c>
      <c r="AA1314" t="s">
        <v>44</v>
      </c>
      <c r="AB1314" t="s">
        <v>44</v>
      </c>
    </row>
    <row r="1315" spans="1:28" x14ac:dyDescent="0.25">
      <c r="A1315" t="s">
        <v>3528</v>
      </c>
      <c r="B1315" s="1">
        <v>45403</v>
      </c>
      <c r="C1315" t="s">
        <v>894</v>
      </c>
      <c r="D1315" t="s">
        <v>895</v>
      </c>
      <c r="E1315">
        <v>45</v>
      </c>
      <c r="F1315" t="s">
        <v>111</v>
      </c>
      <c r="G1315" t="s">
        <v>49</v>
      </c>
      <c r="H1315" t="s">
        <v>50</v>
      </c>
      <c r="I1315" t="s">
        <v>51</v>
      </c>
      <c r="J1315" t="s">
        <v>52</v>
      </c>
      <c r="K1315">
        <v>1</v>
      </c>
      <c r="L1315" s="2">
        <v>500</v>
      </c>
      <c r="M1315">
        <v>5</v>
      </c>
      <c r="N1315" s="2">
        <v>500</v>
      </c>
      <c r="O1315" s="2">
        <v>25</v>
      </c>
      <c r="P1315" s="2">
        <v>475</v>
      </c>
      <c r="Q1315" s="2">
        <v>362.99</v>
      </c>
      <c r="R1315" s="2">
        <v>112.01</v>
      </c>
      <c r="S1315" t="s">
        <v>36</v>
      </c>
      <c r="T1315" t="s">
        <v>54</v>
      </c>
      <c r="U1315" t="s">
        <v>55</v>
      </c>
      <c r="V1315" t="s">
        <v>39</v>
      </c>
      <c r="W1315" t="s">
        <v>83</v>
      </c>
      <c r="X1315" t="s">
        <v>41</v>
      </c>
      <c r="Y1315" t="s">
        <v>84</v>
      </c>
      <c r="Z1315" t="s">
        <v>43</v>
      </c>
      <c r="AA1315" t="s">
        <v>44</v>
      </c>
      <c r="AB1315" t="s">
        <v>44</v>
      </c>
    </row>
    <row r="1316" spans="1:28" x14ac:dyDescent="0.25">
      <c r="A1316" t="s">
        <v>3529</v>
      </c>
      <c r="B1316" s="1">
        <v>45403</v>
      </c>
      <c r="C1316" t="s">
        <v>3530</v>
      </c>
      <c r="D1316" t="s">
        <v>3531</v>
      </c>
      <c r="E1316">
        <v>18</v>
      </c>
      <c r="F1316" t="s">
        <v>31</v>
      </c>
      <c r="G1316" t="s">
        <v>141</v>
      </c>
      <c r="H1316" t="s">
        <v>142</v>
      </c>
      <c r="I1316" t="s">
        <v>74</v>
      </c>
      <c r="J1316" t="s">
        <v>143</v>
      </c>
      <c r="K1316">
        <v>5</v>
      </c>
      <c r="L1316" s="2">
        <v>900</v>
      </c>
      <c r="M1316">
        <v>5</v>
      </c>
      <c r="N1316" s="2">
        <v>4500</v>
      </c>
      <c r="O1316" s="2">
        <v>225</v>
      </c>
      <c r="P1316" s="2">
        <v>4275</v>
      </c>
      <c r="Q1316" s="2">
        <v>2449.71</v>
      </c>
      <c r="R1316" s="2">
        <v>1825.29</v>
      </c>
      <c r="S1316" t="s">
        <v>64</v>
      </c>
      <c r="T1316" t="s">
        <v>153</v>
      </c>
      <c r="U1316" t="s">
        <v>154</v>
      </c>
      <c r="V1316" t="s">
        <v>39</v>
      </c>
      <c r="W1316" t="s">
        <v>137</v>
      </c>
      <c r="X1316" t="s">
        <v>97</v>
      </c>
      <c r="Y1316" t="s">
        <v>56</v>
      </c>
      <c r="Z1316" t="s">
        <v>43</v>
      </c>
      <c r="AA1316" t="s">
        <v>44</v>
      </c>
      <c r="AB1316" t="s">
        <v>44</v>
      </c>
    </row>
    <row r="1317" spans="1:28" x14ac:dyDescent="0.25">
      <c r="A1317" t="s">
        <v>3532</v>
      </c>
      <c r="B1317" s="1">
        <v>45403</v>
      </c>
      <c r="C1317" t="s">
        <v>3533</v>
      </c>
      <c r="D1317" t="s">
        <v>3534</v>
      </c>
      <c r="E1317">
        <v>39</v>
      </c>
      <c r="F1317" t="s">
        <v>31</v>
      </c>
      <c r="G1317" t="s">
        <v>298</v>
      </c>
      <c r="H1317" t="s">
        <v>299</v>
      </c>
      <c r="I1317" t="s">
        <v>103</v>
      </c>
      <c r="J1317" t="s">
        <v>104</v>
      </c>
      <c r="K1317">
        <v>1</v>
      </c>
      <c r="L1317" s="2">
        <v>700</v>
      </c>
      <c r="M1317">
        <v>10</v>
      </c>
      <c r="N1317" s="2">
        <v>700</v>
      </c>
      <c r="O1317" s="2">
        <v>70</v>
      </c>
      <c r="P1317" s="2">
        <v>630</v>
      </c>
      <c r="Q1317" s="2">
        <v>390.24</v>
      </c>
      <c r="R1317" s="2">
        <v>239.76</v>
      </c>
      <c r="S1317" t="s">
        <v>53</v>
      </c>
      <c r="T1317" t="s">
        <v>578</v>
      </c>
      <c r="U1317" t="s">
        <v>579</v>
      </c>
      <c r="V1317" t="s">
        <v>39</v>
      </c>
      <c r="W1317" t="s">
        <v>83</v>
      </c>
      <c r="X1317" t="s">
        <v>41</v>
      </c>
      <c r="Y1317" t="s">
        <v>84</v>
      </c>
      <c r="Z1317" t="s">
        <v>43</v>
      </c>
      <c r="AA1317" t="s">
        <v>44</v>
      </c>
      <c r="AB1317" t="s">
        <v>68</v>
      </c>
    </row>
    <row r="1318" spans="1:28" x14ac:dyDescent="0.25">
      <c r="A1318" t="s">
        <v>3535</v>
      </c>
      <c r="B1318" s="1">
        <v>45403</v>
      </c>
      <c r="C1318" t="s">
        <v>3536</v>
      </c>
      <c r="D1318" t="s">
        <v>3537</v>
      </c>
      <c r="E1318">
        <v>53</v>
      </c>
      <c r="F1318" t="s">
        <v>111</v>
      </c>
      <c r="G1318" t="s">
        <v>49</v>
      </c>
      <c r="H1318" t="s">
        <v>50</v>
      </c>
      <c r="I1318" t="s">
        <v>51</v>
      </c>
      <c r="J1318" t="s">
        <v>52</v>
      </c>
      <c r="K1318">
        <v>2</v>
      </c>
      <c r="L1318" s="2">
        <v>500</v>
      </c>
      <c r="M1318">
        <v>15</v>
      </c>
      <c r="N1318" s="2">
        <v>1000</v>
      </c>
      <c r="O1318" s="2">
        <v>150</v>
      </c>
      <c r="P1318" s="2">
        <v>850</v>
      </c>
      <c r="Q1318" s="2">
        <v>520.58000000000004</v>
      </c>
      <c r="R1318" s="2">
        <v>329.42</v>
      </c>
      <c r="S1318" t="s">
        <v>36</v>
      </c>
      <c r="T1318" t="s">
        <v>65</v>
      </c>
      <c r="U1318" t="s">
        <v>65</v>
      </c>
      <c r="V1318" t="s">
        <v>39</v>
      </c>
      <c r="W1318" t="s">
        <v>124</v>
      </c>
      <c r="X1318" t="s">
        <v>41</v>
      </c>
      <c r="Y1318" t="s">
        <v>56</v>
      </c>
      <c r="Z1318" t="s">
        <v>43</v>
      </c>
      <c r="AA1318" t="s">
        <v>68</v>
      </c>
      <c r="AB1318" t="s">
        <v>44</v>
      </c>
    </row>
    <row r="1319" spans="1:28" x14ac:dyDescent="0.25">
      <c r="A1319" t="s">
        <v>3538</v>
      </c>
      <c r="B1319" s="1">
        <v>45403</v>
      </c>
      <c r="C1319" t="s">
        <v>2086</v>
      </c>
      <c r="D1319" t="s">
        <v>2087</v>
      </c>
      <c r="E1319">
        <v>22</v>
      </c>
      <c r="F1319" t="s">
        <v>48</v>
      </c>
      <c r="G1319" t="s">
        <v>49</v>
      </c>
      <c r="H1319" t="s">
        <v>50</v>
      </c>
      <c r="I1319" t="s">
        <v>51</v>
      </c>
      <c r="J1319" t="s">
        <v>52</v>
      </c>
      <c r="K1319">
        <v>4</v>
      </c>
      <c r="L1319" s="2">
        <v>500</v>
      </c>
      <c r="M1319">
        <v>5</v>
      </c>
      <c r="N1319" s="2">
        <v>2000</v>
      </c>
      <c r="O1319" s="2">
        <v>100</v>
      </c>
      <c r="P1319" s="2">
        <v>1900</v>
      </c>
      <c r="Q1319" s="2">
        <v>1245.5999999999999</v>
      </c>
      <c r="R1319" s="2">
        <v>654.4</v>
      </c>
      <c r="S1319" t="s">
        <v>53</v>
      </c>
      <c r="T1319" t="s">
        <v>96</v>
      </c>
      <c r="U1319" t="s">
        <v>96</v>
      </c>
      <c r="V1319" t="s">
        <v>39</v>
      </c>
      <c r="W1319" t="s">
        <v>83</v>
      </c>
      <c r="X1319" t="s">
        <v>67</v>
      </c>
      <c r="Y1319" t="s">
        <v>56</v>
      </c>
      <c r="Z1319" t="s">
        <v>43</v>
      </c>
      <c r="AA1319" t="s">
        <v>44</v>
      </c>
      <c r="AB1319" t="s">
        <v>44</v>
      </c>
    </row>
    <row r="1320" spans="1:28" x14ac:dyDescent="0.25">
      <c r="A1320" t="s">
        <v>3539</v>
      </c>
      <c r="B1320" s="1">
        <v>45403</v>
      </c>
      <c r="C1320" t="s">
        <v>3540</v>
      </c>
      <c r="D1320" t="s">
        <v>3541</v>
      </c>
      <c r="E1320">
        <v>28</v>
      </c>
      <c r="F1320" t="s">
        <v>31</v>
      </c>
      <c r="G1320" t="s">
        <v>188</v>
      </c>
      <c r="H1320" t="s">
        <v>189</v>
      </c>
      <c r="I1320" t="s">
        <v>34</v>
      </c>
      <c r="J1320" t="s">
        <v>190</v>
      </c>
      <c r="K1320">
        <v>3</v>
      </c>
      <c r="L1320" s="2">
        <v>1800</v>
      </c>
      <c r="M1320">
        <v>30</v>
      </c>
      <c r="N1320" s="2">
        <v>5400</v>
      </c>
      <c r="O1320" s="2">
        <v>1620</v>
      </c>
      <c r="P1320" s="2">
        <v>3780</v>
      </c>
      <c r="Q1320" s="2">
        <v>2445.27</v>
      </c>
      <c r="R1320" s="2">
        <v>1334.73</v>
      </c>
      <c r="S1320" t="s">
        <v>36</v>
      </c>
      <c r="T1320" t="s">
        <v>178</v>
      </c>
      <c r="U1320" t="s">
        <v>154</v>
      </c>
      <c r="V1320" t="s">
        <v>39</v>
      </c>
      <c r="W1320" t="s">
        <v>40</v>
      </c>
      <c r="X1320" t="s">
        <v>41</v>
      </c>
      <c r="Y1320" t="s">
        <v>56</v>
      </c>
      <c r="Z1320" t="s">
        <v>43</v>
      </c>
      <c r="AA1320" t="s">
        <v>44</v>
      </c>
      <c r="AB1320" t="s">
        <v>44</v>
      </c>
    </row>
    <row r="1321" spans="1:28" x14ac:dyDescent="0.25">
      <c r="A1321" t="s">
        <v>3542</v>
      </c>
      <c r="B1321" s="1">
        <v>45403</v>
      </c>
      <c r="C1321" t="s">
        <v>3543</v>
      </c>
      <c r="D1321" t="s">
        <v>3544</v>
      </c>
      <c r="E1321">
        <v>52</v>
      </c>
      <c r="F1321" t="s">
        <v>111</v>
      </c>
      <c r="G1321" t="s">
        <v>148</v>
      </c>
      <c r="H1321" t="s">
        <v>149</v>
      </c>
      <c r="I1321" t="s">
        <v>74</v>
      </c>
      <c r="J1321" t="s">
        <v>130</v>
      </c>
      <c r="K1321">
        <v>1</v>
      </c>
      <c r="L1321" s="2">
        <v>3500</v>
      </c>
      <c r="M1321">
        <v>30</v>
      </c>
      <c r="N1321" s="2">
        <v>3500</v>
      </c>
      <c r="O1321" s="2">
        <v>1050</v>
      </c>
      <c r="P1321" s="2">
        <v>2450</v>
      </c>
      <c r="Q1321" s="2">
        <v>1652.57</v>
      </c>
      <c r="R1321" s="2">
        <v>797.43</v>
      </c>
      <c r="S1321" t="s">
        <v>53</v>
      </c>
      <c r="T1321" t="s">
        <v>90</v>
      </c>
      <c r="U1321" t="s">
        <v>91</v>
      </c>
      <c r="V1321" t="s">
        <v>39</v>
      </c>
      <c r="W1321" t="s">
        <v>137</v>
      </c>
      <c r="X1321" t="s">
        <v>41</v>
      </c>
      <c r="Y1321" t="s">
        <v>56</v>
      </c>
      <c r="Z1321" t="s">
        <v>43</v>
      </c>
      <c r="AA1321" t="s">
        <v>44</v>
      </c>
      <c r="AB1321" t="s">
        <v>44</v>
      </c>
    </row>
    <row r="1322" spans="1:28" x14ac:dyDescent="0.25">
      <c r="A1322" t="s">
        <v>3545</v>
      </c>
      <c r="B1322" s="1">
        <v>45403</v>
      </c>
      <c r="C1322" t="s">
        <v>1247</v>
      </c>
      <c r="D1322" t="s">
        <v>1248</v>
      </c>
      <c r="E1322">
        <v>27</v>
      </c>
      <c r="F1322" t="s">
        <v>48</v>
      </c>
      <c r="G1322" t="s">
        <v>202</v>
      </c>
      <c r="H1322" t="s">
        <v>203</v>
      </c>
      <c r="I1322" t="s">
        <v>103</v>
      </c>
      <c r="J1322" t="s">
        <v>104</v>
      </c>
      <c r="K1322">
        <v>3</v>
      </c>
      <c r="L1322" s="2">
        <v>550</v>
      </c>
      <c r="M1322">
        <v>0</v>
      </c>
      <c r="N1322" s="2">
        <v>1650</v>
      </c>
      <c r="O1322" s="2">
        <v>0</v>
      </c>
      <c r="P1322" s="2">
        <v>1650</v>
      </c>
      <c r="Q1322" s="2">
        <v>1152.02</v>
      </c>
      <c r="R1322" s="2">
        <v>497.98</v>
      </c>
      <c r="S1322" t="s">
        <v>53</v>
      </c>
      <c r="T1322" t="s">
        <v>263</v>
      </c>
      <c r="U1322" t="s">
        <v>91</v>
      </c>
      <c r="V1322" t="s">
        <v>39</v>
      </c>
      <c r="W1322" t="s">
        <v>92</v>
      </c>
      <c r="X1322" t="s">
        <v>41</v>
      </c>
      <c r="Y1322" t="s">
        <v>56</v>
      </c>
      <c r="Z1322" t="s">
        <v>43</v>
      </c>
      <c r="AA1322" t="s">
        <v>44</v>
      </c>
      <c r="AB1322" t="s">
        <v>44</v>
      </c>
    </row>
    <row r="1323" spans="1:28" x14ac:dyDescent="0.25">
      <c r="A1323" t="s">
        <v>3546</v>
      </c>
      <c r="B1323" s="1">
        <v>45403</v>
      </c>
      <c r="C1323" t="s">
        <v>3547</v>
      </c>
      <c r="D1323" t="s">
        <v>3548</v>
      </c>
      <c r="E1323">
        <v>41</v>
      </c>
      <c r="F1323" t="s">
        <v>48</v>
      </c>
      <c r="G1323" t="s">
        <v>227</v>
      </c>
      <c r="H1323" t="s">
        <v>228</v>
      </c>
      <c r="I1323" t="s">
        <v>74</v>
      </c>
      <c r="J1323" t="s">
        <v>75</v>
      </c>
      <c r="K1323">
        <v>1</v>
      </c>
      <c r="L1323" s="2">
        <v>1400</v>
      </c>
      <c r="M1323">
        <v>5</v>
      </c>
      <c r="N1323" s="2">
        <v>1400</v>
      </c>
      <c r="O1323" s="2">
        <v>70</v>
      </c>
      <c r="P1323" s="2">
        <v>1330</v>
      </c>
      <c r="Q1323" s="2">
        <v>929.95</v>
      </c>
      <c r="R1323" s="2">
        <v>400.05</v>
      </c>
      <c r="S1323" t="s">
        <v>53</v>
      </c>
      <c r="T1323" t="s">
        <v>65</v>
      </c>
      <c r="U1323" t="s">
        <v>65</v>
      </c>
      <c r="V1323" t="s">
        <v>39</v>
      </c>
      <c r="W1323" t="s">
        <v>83</v>
      </c>
      <c r="X1323" t="s">
        <v>67</v>
      </c>
      <c r="Y1323" t="s">
        <v>42</v>
      </c>
      <c r="Z1323" t="s">
        <v>223</v>
      </c>
      <c r="AA1323" t="s">
        <v>44</v>
      </c>
      <c r="AB1323" t="s">
        <v>44</v>
      </c>
    </row>
    <row r="1324" spans="1:28" x14ac:dyDescent="0.25">
      <c r="A1324" t="s">
        <v>3549</v>
      </c>
      <c r="B1324" s="1">
        <v>45403</v>
      </c>
      <c r="C1324" t="s">
        <v>3550</v>
      </c>
      <c r="D1324" t="s">
        <v>3551</v>
      </c>
      <c r="E1324">
        <v>59</v>
      </c>
      <c r="F1324" t="s">
        <v>48</v>
      </c>
      <c r="G1324" t="s">
        <v>436</v>
      </c>
      <c r="H1324" t="s">
        <v>437</v>
      </c>
      <c r="I1324" t="s">
        <v>74</v>
      </c>
      <c r="J1324" t="s">
        <v>190</v>
      </c>
      <c r="K1324">
        <v>3</v>
      </c>
      <c r="L1324" s="2">
        <v>1800</v>
      </c>
      <c r="M1324">
        <v>30</v>
      </c>
      <c r="N1324" s="2">
        <v>5400</v>
      </c>
      <c r="O1324" s="2">
        <v>1620</v>
      </c>
      <c r="P1324" s="2">
        <v>3780</v>
      </c>
      <c r="Q1324" s="2">
        <v>2397.27</v>
      </c>
      <c r="R1324" s="2">
        <v>1382.73</v>
      </c>
      <c r="S1324" t="s">
        <v>53</v>
      </c>
      <c r="T1324" t="s">
        <v>105</v>
      </c>
      <c r="U1324" t="s">
        <v>106</v>
      </c>
      <c r="V1324" t="s">
        <v>39</v>
      </c>
      <c r="W1324" t="s">
        <v>83</v>
      </c>
      <c r="X1324" t="s">
        <v>41</v>
      </c>
      <c r="Y1324" t="s">
        <v>56</v>
      </c>
      <c r="Z1324" t="s">
        <v>43</v>
      </c>
      <c r="AA1324" t="s">
        <v>44</v>
      </c>
      <c r="AB1324" t="s">
        <v>44</v>
      </c>
    </row>
    <row r="1325" spans="1:28" x14ac:dyDescent="0.25">
      <c r="A1325" t="s">
        <v>3552</v>
      </c>
      <c r="B1325" s="1">
        <v>45403</v>
      </c>
      <c r="C1325" t="s">
        <v>3553</v>
      </c>
      <c r="D1325" t="s">
        <v>3554</v>
      </c>
      <c r="E1325">
        <v>58</v>
      </c>
      <c r="F1325" t="s">
        <v>31</v>
      </c>
      <c r="G1325" t="s">
        <v>238</v>
      </c>
      <c r="H1325" t="s">
        <v>239</v>
      </c>
      <c r="I1325" t="s">
        <v>62</v>
      </c>
      <c r="J1325" t="s">
        <v>63</v>
      </c>
      <c r="K1325">
        <v>1</v>
      </c>
      <c r="L1325" s="2">
        <v>6500</v>
      </c>
      <c r="M1325">
        <v>10</v>
      </c>
      <c r="N1325" s="2">
        <v>6500</v>
      </c>
      <c r="O1325" s="2">
        <v>650</v>
      </c>
      <c r="P1325" s="2">
        <v>5850</v>
      </c>
      <c r="Q1325" s="2">
        <v>3612.1</v>
      </c>
      <c r="R1325" s="2">
        <v>2237.9</v>
      </c>
      <c r="S1325" t="s">
        <v>53</v>
      </c>
      <c r="T1325" t="s">
        <v>407</v>
      </c>
      <c r="U1325" t="s">
        <v>408</v>
      </c>
      <c r="V1325" t="s">
        <v>39</v>
      </c>
      <c r="W1325" t="s">
        <v>66</v>
      </c>
      <c r="X1325" t="s">
        <v>41</v>
      </c>
      <c r="Y1325" t="s">
        <v>42</v>
      </c>
      <c r="Z1325" t="s">
        <v>223</v>
      </c>
      <c r="AA1325" t="s">
        <v>44</v>
      </c>
      <c r="AB1325" t="s">
        <v>68</v>
      </c>
    </row>
    <row r="1326" spans="1:28" x14ac:dyDescent="0.25">
      <c r="A1326" t="s">
        <v>3555</v>
      </c>
      <c r="B1326" s="1">
        <v>45403</v>
      </c>
      <c r="C1326" t="s">
        <v>3210</v>
      </c>
      <c r="D1326" t="s">
        <v>3211</v>
      </c>
      <c r="E1326">
        <v>51</v>
      </c>
      <c r="F1326" t="s">
        <v>48</v>
      </c>
      <c r="G1326" t="s">
        <v>212</v>
      </c>
      <c r="H1326" t="s">
        <v>213</v>
      </c>
      <c r="I1326" t="s">
        <v>51</v>
      </c>
      <c r="J1326" t="s">
        <v>52</v>
      </c>
      <c r="K1326">
        <v>5</v>
      </c>
      <c r="L1326" s="2">
        <v>400</v>
      </c>
      <c r="M1326">
        <v>25</v>
      </c>
      <c r="N1326" s="2">
        <v>2000</v>
      </c>
      <c r="O1326" s="2">
        <v>500</v>
      </c>
      <c r="P1326" s="2">
        <v>1500</v>
      </c>
      <c r="Q1326" s="2">
        <v>1200.3499999999999</v>
      </c>
      <c r="R1326" s="2">
        <v>299.64999999999998</v>
      </c>
      <c r="S1326" t="s">
        <v>53</v>
      </c>
      <c r="T1326" t="s">
        <v>407</v>
      </c>
      <c r="U1326" t="s">
        <v>408</v>
      </c>
      <c r="V1326" t="s">
        <v>39</v>
      </c>
      <c r="W1326" t="s">
        <v>66</v>
      </c>
      <c r="X1326" t="s">
        <v>67</v>
      </c>
      <c r="Y1326" t="s">
        <v>84</v>
      </c>
      <c r="Z1326" t="s">
        <v>223</v>
      </c>
      <c r="AA1326" t="s">
        <v>44</v>
      </c>
      <c r="AB1326" t="s">
        <v>44</v>
      </c>
    </row>
    <row r="1327" spans="1:28" x14ac:dyDescent="0.25">
      <c r="A1327" t="s">
        <v>3556</v>
      </c>
      <c r="B1327" s="1">
        <v>45403</v>
      </c>
      <c r="C1327" t="s">
        <v>3438</v>
      </c>
      <c r="D1327" t="s">
        <v>3439</v>
      </c>
      <c r="E1327">
        <v>35</v>
      </c>
      <c r="F1327" t="s">
        <v>31</v>
      </c>
      <c r="G1327" t="s">
        <v>352</v>
      </c>
      <c r="H1327" t="s">
        <v>353</v>
      </c>
      <c r="I1327" t="s">
        <v>103</v>
      </c>
      <c r="J1327" t="s">
        <v>104</v>
      </c>
      <c r="K1327">
        <v>4</v>
      </c>
      <c r="L1327" s="2">
        <v>850</v>
      </c>
      <c r="M1327">
        <v>5</v>
      </c>
      <c r="N1327" s="2">
        <v>3400</v>
      </c>
      <c r="O1327" s="2">
        <v>170</v>
      </c>
      <c r="P1327" s="2">
        <v>3230</v>
      </c>
      <c r="Q1327" s="2">
        <v>2511.37</v>
      </c>
      <c r="R1327" s="2">
        <v>718.63</v>
      </c>
      <c r="S1327" t="s">
        <v>64</v>
      </c>
      <c r="T1327" t="s">
        <v>114</v>
      </c>
      <c r="U1327" t="s">
        <v>115</v>
      </c>
      <c r="V1327" t="s">
        <v>39</v>
      </c>
      <c r="W1327" t="s">
        <v>83</v>
      </c>
      <c r="X1327" t="s">
        <v>41</v>
      </c>
      <c r="Y1327" t="s">
        <v>84</v>
      </c>
      <c r="Z1327" t="s">
        <v>43</v>
      </c>
      <c r="AA1327" t="s">
        <v>44</v>
      </c>
      <c r="AB1327" t="s">
        <v>44</v>
      </c>
    </row>
    <row r="1328" spans="1:28" x14ac:dyDescent="0.25">
      <c r="A1328" t="s">
        <v>3557</v>
      </c>
      <c r="B1328" s="1">
        <v>45404</v>
      </c>
      <c r="C1328" t="s">
        <v>3558</v>
      </c>
      <c r="D1328" t="s">
        <v>3559</v>
      </c>
      <c r="E1328">
        <v>42</v>
      </c>
      <c r="F1328" t="s">
        <v>48</v>
      </c>
      <c r="G1328" t="s">
        <v>238</v>
      </c>
      <c r="H1328" t="s">
        <v>239</v>
      </c>
      <c r="I1328" t="s">
        <v>62</v>
      </c>
      <c r="J1328" t="s">
        <v>63</v>
      </c>
      <c r="K1328">
        <v>3</v>
      </c>
      <c r="L1328" s="2">
        <v>6500</v>
      </c>
      <c r="M1328">
        <v>10</v>
      </c>
      <c r="N1328" s="2">
        <v>19500</v>
      </c>
      <c r="O1328" s="2">
        <v>1950</v>
      </c>
      <c r="P1328" s="2">
        <v>17550</v>
      </c>
      <c r="Q1328" s="2">
        <v>12230.97</v>
      </c>
      <c r="R1328" s="2">
        <v>5319.03</v>
      </c>
      <c r="S1328" t="s">
        <v>53</v>
      </c>
      <c r="T1328" t="s">
        <v>65</v>
      </c>
      <c r="U1328" t="s">
        <v>65</v>
      </c>
      <c r="V1328" t="s">
        <v>39</v>
      </c>
      <c r="W1328" t="s">
        <v>137</v>
      </c>
      <c r="X1328" t="s">
        <v>41</v>
      </c>
      <c r="Y1328" t="s">
        <v>56</v>
      </c>
      <c r="Z1328" t="s">
        <v>43</v>
      </c>
      <c r="AA1328" t="s">
        <v>44</v>
      </c>
      <c r="AB1328" t="s">
        <v>44</v>
      </c>
    </row>
    <row r="1329" spans="1:28" x14ac:dyDescent="0.25">
      <c r="A1329" t="s">
        <v>3560</v>
      </c>
      <c r="B1329" s="1">
        <v>45404</v>
      </c>
      <c r="C1329" t="s">
        <v>3561</v>
      </c>
      <c r="D1329" t="s">
        <v>3562</v>
      </c>
      <c r="E1329">
        <v>39</v>
      </c>
      <c r="F1329" t="s">
        <v>31</v>
      </c>
      <c r="G1329" t="s">
        <v>197</v>
      </c>
      <c r="H1329" t="s">
        <v>198</v>
      </c>
      <c r="I1329" t="s">
        <v>74</v>
      </c>
      <c r="J1329" t="s">
        <v>75</v>
      </c>
      <c r="K1329">
        <v>3</v>
      </c>
      <c r="L1329" s="2">
        <v>2600</v>
      </c>
      <c r="M1329">
        <v>5</v>
      </c>
      <c r="N1329" s="2">
        <v>7800</v>
      </c>
      <c r="O1329" s="2">
        <v>390</v>
      </c>
      <c r="P1329" s="2">
        <v>7410</v>
      </c>
      <c r="Q1329" s="2">
        <v>4723.32</v>
      </c>
      <c r="R1329" s="2">
        <v>2686.68</v>
      </c>
      <c r="S1329" t="s">
        <v>64</v>
      </c>
      <c r="T1329" t="s">
        <v>407</v>
      </c>
      <c r="U1329" t="s">
        <v>408</v>
      </c>
      <c r="V1329" t="s">
        <v>39</v>
      </c>
      <c r="W1329" t="s">
        <v>66</v>
      </c>
      <c r="X1329" t="s">
        <v>67</v>
      </c>
      <c r="Y1329" t="s">
        <v>56</v>
      </c>
      <c r="Z1329" t="s">
        <v>144</v>
      </c>
      <c r="AA1329" t="s">
        <v>44</v>
      </c>
      <c r="AB1329" t="s">
        <v>44</v>
      </c>
    </row>
    <row r="1330" spans="1:28" x14ac:dyDescent="0.25">
      <c r="A1330" t="s">
        <v>3563</v>
      </c>
      <c r="B1330" s="1">
        <v>45404</v>
      </c>
      <c r="C1330" t="s">
        <v>3407</v>
      </c>
      <c r="D1330" t="s">
        <v>3408</v>
      </c>
      <c r="E1330">
        <v>21</v>
      </c>
      <c r="F1330" t="s">
        <v>31</v>
      </c>
      <c r="G1330" t="s">
        <v>168</v>
      </c>
      <c r="H1330" t="s">
        <v>169</v>
      </c>
      <c r="I1330" t="s">
        <v>62</v>
      </c>
      <c r="J1330" t="s">
        <v>143</v>
      </c>
      <c r="K1330">
        <v>2</v>
      </c>
      <c r="L1330" s="2">
        <v>1800</v>
      </c>
      <c r="M1330">
        <v>10</v>
      </c>
      <c r="N1330" s="2">
        <v>3600</v>
      </c>
      <c r="O1330" s="2">
        <v>360</v>
      </c>
      <c r="P1330" s="2">
        <v>3240</v>
      </c>
      <c r="Q1330" s="2">
        <v>1919.02</v>
      </c>
      <c r="R1330" s="2">
        <v>1320.98</v>
      </c>
      <c r="S1330" t="s">
        <v>64</v>
      </c>
      <c r="T1330" t="s">
        <v>96</v>
      </c>
      <c r="U1330" t="s">
        <v>96</v>
      </c>
      <c r="V1330" t="s">
        <v>39</v>
      </c>
      <c r="W1330" t="s">
        <v>124</v>
      </c>
      <c r="X1330" t="s">
        <v>41</v>
      </c>
      <c r="Y1330" t="s">
        <v>42</v>
      </c>
      <c r="Z1330" t="s">
        <v>43</v>
      </c>
      <c r="AA1330" t="s">
        <v>44</v>
      </c>
      <c r="AB1330" t="s">
        <v>44</v>
      </c>
    </row>
    <row r="1331" spans="1:28" x14ac:dyDescent="0.25">
      <c r="A1331" t="s">
        <v>3564</v>
      </c>
      <c r="B1331" s="1">
        <v>45404</v>
      </c>
      <c r="C1331" t="s">
        <v>3565</v>
      </c>
      <c r="D1331" t="s">
        <v>3566</v>
      </c>
      <c r="E1331">
        <v>48</v>
      </c>
      <c r="F1331" t="s">
        <v>111</v>
      </c>
      <c r="G1331" t="s">
        <v>217</v>
      </c>
      <c r="H1331" t="s">
        <v>218</v>
      </c>
      <c r="I1331" t="s">
        <v>34</v>
      </c>
      <c r="J1331" t="s">
        <v>130</v>
      </c>
      <c r="K1331">
        <v>2</v>
      </c>
      <c r="L1331" s="2">
        <v>28000</v>
      </c>
      <c r="M1331">
        <v>5</v>
      </c>
      <c r="N1331" s="2">
        <v>56000</v>
      </c>
      <c r="O1331" s="2">
        <v>2800</v>
      </c>
      <c r="P1331" s="2">
        <v>53200</v>
      </c>
      <c r="Q1331" s="2">
        <v>35670.199999999997</v>
      </c>
      <c r="R1331" s="2">
        <v>17529.8</v>
      </c>
      <c r="S1331" t="s">
        <v>36</v>
      </c>
      <c r="T1331" t="s">
        <v>222</v>
      </c>
      <c r="U1331" t="s">
        <v>38</v>
      </c>
      <c r="V1331" t="s">
        <v>39</v>
      </c>
      <c r="W1331" t="s">
        <v>40</v>
      </c>
      <c r="X1331" t="s">
        <v>97</v>
      </c>
      <c r="Y1331" t="s">
        <v>42</v>
      </c>
      <c r="Z1331" t="s">
        <v>43</v>
      </c>
      <c r="AA1331" t="s">
        <v>44</v>
      </c>
      <c r="AB1331" t="s">
        <v>44</v>
      </c>
    </row>
    <row r="1332" spans="1:28" x14ac:dyDescent="0.25">
      <c r="A1332" t="s">
        <v>3567</v>
      </c>
      <c r="B1332" s="1">
        <v>45404</v>
      </c>
      <c r="C1332" t="s">
        <v>3568</v>
      </c>
      <c r="D1332" t="s">
        <v>3569</v>
      </c>
      <c r="E1332">
        <v>58</v>
      </c>
      <c r="F1332" t="s">
        <v>31</v>
      </c>
      <c r="G1332" t="s">
        <v>227</v>
      </c>
      <c r="H1332" t="s">
        <v>228</v>
      </c>
      <c r="I1332" t="s">
        <v>74</v>
      </c>
      <c r="J1332" t="s">
        <v>75</v>
      </c>
      <c r="K1332">
        <v>1</v>
      </c>
      <c r="L1332" s="2">
        <v>1400</v>
      </c>
      <c r="M1332">
        <v>10</v>
      </c>
      <c r="N1332" s="2">
        <v>1400</v>
      </c>
      <c r="O1332" s="2">
        <v>140</v>
      </c>
      <c r="P1332" s="2">
        <v>1260</v>
      </c>
      <c r="Q1332" s="2">
        <v>1027.3900000000001</v>
      </c>
      <c r="R1332" s="2">
        <v>232.61</v>
      </c>
      <c r="S1332" t="s">
        <v>53</v>
      </c>
      <c r="T1332" t="s">
        <v>222</v>
      </c>
      <c r="U1332" t="s">
        <v>38</v>
      </c>
      <c r="V1332" t="s">
        <v>39</v>
      </c>
      <c r="W1332" t="s">
        <v>66</v>
      </c>
      <c r="X1332" t="s">
        <v>97</v>
      </c>
      <c r="Y1332" t="s">
        <v>56</v>
      </c>
      <c r="Z1332" t="s">
        <v>43</v>
      </c>
      <c r="AA1332" t="s">
        <v>44</v>
      </c>
      <c r="AB1332" t="s">
        <v>44</v>
      </c>
    </row>
    <row r="1333" spans="1:28" x14ac:dyDescent="0.25">
      <c r="A1333" t="s">
        <v>3570</v>
      </c>
      <c r="B1333" s="1">
        <v>45404</v>
      </c>
      <c r="C1333" t="s">
        <v>3571</v>
      </c>
      <c r="D1333" t="s">
        <v>3572</v>
      </c>
      <c r="E1333">
        <v>51</v>
      </c>
      <c r="F1333" t="s">
        <v>31</v>
      </c>
      <c r="G1333" t="s">
        <v>32</v>
      </c>
      <c r="H1333" t="s">
        <v>33</v>
      </c>
      <c r="I1333" t="s">
        <v>34</v>
      </c>
      <c r="J1333" t="s">
        <v>35</v>
      </c>
      <c r="K1333">
        <v>1</v>
      </c>
      <c r="L1333" s="2">
        <v>55000</v>
      </c>
      <c r="M1333">
        <v>10</v>
      </c>
      <c r="N1333" s="2">
        <v>55000</v>
      </c>
      <c r="O1333" s="2">
        <v>5500</v>
      </c>
      <c r="P1333" s="2">
        <v>49500</v>
      </c>
      <c r="Q1333" s="2">
        <v>37455.949999999997</v>
      </c>
      <c r="R1333" s="2">
        <v>12044.05</v>
      </c>
      <c r="S1333" t="s">
        <v>64</v>
      </c>
      <c r="T1333" t="s">
        <v>578</v>
      </c>
      <c r="U1333" t="s">
        <v>579</v>
      </c>
      <c r="V1333" t="s">
        <v>39</v>
      </c>
      <c r="W1333" t="s">
        <v>92</v>
      </c>
      <c r="X1333" t="s">
        <v>97</v>
      </c>
      <c r="Y1333" t="s">
        <v>56</v>
      </c>
      <c r="Z1333" t="s">
        <v>43</v>
      </c>
      <c r="AA1333" t="s">
        <v>44</v>
      </c>
      <c r="AB1333" t="s">
        <v>44</v>
      </c>
    </row>
    <row r="1334" spans="1:28" x14ac:dyDescent="0.25">
      <c r="A1334" t="s">
        <v>3573</v>
      </c>
      <c r="B1334" s="1">
        <v>45404</v>
      </c>
      <c r="C1334" t="s">
        <v>3574</v>
      </c>
      <c r="D1334" t="s">
        <v>3575</v>
      </c>
      <c r="E1334">
        <v>43</v>
      </c>
      <c r="F1334" t="s">
        <v>48</v>
      </c>
      <c r="G1334" t="s">
        <v>49</v>
      </c>
      <c r="H1334" t="s">
        <v>50</v>
      </c>
      <c r="I1334" t="s">
        <v>51</v>
      </c>
      <c r="J1334" t="s">
        <v>52</v>
      </c>
      <c r="K1334">
        <v>2</v>
      </c>
      <c r="L1334" s="2">
        <v>500</v>
      </c>
      <c r="M1334">
        <v>10</v>
      </c>
      <c r="N1334" s="2">
        <v>1000</v>
      </c>
      <c r="O1334" s="2">
        <v>100</v>
      </c>
      <c r="P1334" s="2">
        <v>900</v>
      </c>
      <c r="Q1334" s="2">
        <v>558.65</v>
      </c>
      <c r="R1334" s="2">
        <v>341.35</v>
      </c>
      <c r="S1334" t="s">
        <v>53</v>
      </c>
      <c r="T1334" t="s">
        <v>290</v>
      </c>
      <c r="U1334" t="s">
        <v>291</v>
      </c>
      <c r="V1334" t="s">
        <v>39</v>
      </c>
      <c r="W1334" t="s">
        <v>66</v>
      </c>
      <c r="X1334" t="s">
        <v>41</v>
      </c>
      <c r="Y1334" t="s">
        <v>56</v>
      </c>
      <c r="Z1334" t="s">
        <v>43</v>
      </c>
      <c r="AA1334" t="s">
        <v>44</v>
      </c>
      <c r="AB1334" t="s">
        <v>44</v>
      </c>
    </row>
    <row r="1335" spans="1:28" x14ac:dyDescent="0.25">
      <c r="A1335" t="s">
        <v>3576</v>
      </c>
      <c r="B1335" s="1">
        <v>45404</v>
      </c>
      <c r="C1335" t="s">
        <v>3577</v>
      </c>
      <c r="D1335" t="s">
        <v>3578</v>
      </c>
      <c r="E1335">
        <v>39</v>
      </c>
      <c r="F1335" t="s">
        <v>48</v>
      </c>
      <c r="G1335" t="s">
        <v>49</v>
      </c>
      <c r="H1335" t="s">
        <v>50</v>
      </c>
      <c r="I1335" t="s">
        <v>51</v>
      </c>
      <c r="J1335" t="s">
        <v>52</v>
      </c>
      <c r="K1335">
        <v>2</v>
      </c>
      <c r="L1335" s="2">
        <v>500</v>
      </c>
      <c r="M1335">
        <v>30</v>
      </c>
      <c r="N1335" s="2">
        <v>1000</v>
      </c>
      <c r="O1335" s="2">
        <v>300</v>
      </c>
      <c r="P1335" s="2">
        <v>700</v>
      </c>
      <c r="Q1335" s="2">
        <v>521.33000000000004</v>
      </c>
      <c r="R1335" s="2">
        <v>178.67</v>
      </c>
      <c r="S1335" t="s">
        <v>53</v>
      </c>
      <c r="T1335" t="s">
        <v>178</v>
      </c>
      <c r="U1335" t="s">
        <v>154</v>
      </c>
      <c r="V1335" t="s">
        <v>39</v>
      </c>
      <c r="W1335" t="s">
        <v>66</v>
      </c>
      <c r="X1335" t="s">
        <v>97</v>
      </c>
      <c r="Y1335" t="s">
        <v>56</v>
      </c>
      <c r="Z1335" t="s">
        <v>43</v>
      </c>
      <c r="AA1335" t="s">
        <v>44</v>
      </c>
      <c r="AB1335" t="s">
        <v>44</v>
      </c>
    </row>
    <row r="1336" spans="1:28" x14ac:dyDescent="0.25">
      <c r="A1336" t="s">
        <v>3579</v>
      </c>
      <c r="B1336" s="1">
        <v>45404</v>
      </c>
      <c r="C1336" t="s">
        <v>2870</v>
      </c>
      <c r="D1336" t="s">
        <v>2871</v>
      </c>
      <c r="E1336">
        <v>25</v>
      </c>
      <c r="F1336" t="s">
        <v>31</v>
      </c>
      <c r="G1336" t="s">
        <v>285</v>
      </c>
      <c r="H1336" t="s">
        <v>286</v>
      </c>
      <c r="I1336" t="s">
        <v>34</v>
      </c>
      <c r="J1336" t="s">
        <v>121</v>
      </c>
      <c r="K1336">
        <v>4</v>
      </c>
      <c r="L1336" s="2">
        <v>3200</v>
      </c>
      <c r="M1336">
        <v>15</v>
      </c>
      <c r="N1336" s="2">
        <v>12800</v>
      </c>
      <c r="O1336" s="2">
        <v>1920</v>
      </c>
      <c r="P1336" s="2">
        <v>10880</v>
      </c>
      <c r="Q1336" s="2">
        <v>7819.66</v>
      </c>
      <c r="R1336" s="2">
        <v>3060.34</v>
      </c>
      <c r="S1336" t="s">
        <v>64</v>
      </c>
      <c r="T1336" t="s">
        <v>178</v>
      </c>
      <c r="U1336" t="s">
        <v>154</v>
      </c>
      <c r="V1336" t="s">
        <v>39</v>
      </c>
      <c r="W1336" t="s">
        <v>83</v>
      </c>
      <c r="X1336" t="s">
        <v>67</v>
      </c>
      <c r="Y1336" t="s">
        <v>42</v>
      </c>
      <c r="Z1336" t="s">
        <v>107</v>
      </c>
      <c r="AA1336" t="s">
        <v>44</v>
      </c>
      <c r="AB1336" t="s">
        <v>44</v>
      </c>
    </row>
    <row r="1337" spans="1:28" x14ac:dyDescent="0.25">
      <c r="A1337" t="s">
        <v>3580</v>
      </c>
      <c r="B1337" s="1">
        <v>45404</v>
      </c>
      <c r="C1337" t="s">
        <v>3356</v>
      </c>
      <c r="D1337" t="s">
        <v>3357</v>
      </c>
      <c r="E1337">
        <v>35</v>
      </c>
      <c r="F1337" t="s">
        <v>31</v>
      </c>
      <c r="G1337" t="s">
        <v>298</v>
      </c>
      <c r="H1337" t="s">
        <v>299</v>
      </c>
      <c r="I1337" t="s">
        <v>103</v>
      </c>
      <c r="J1337" t="s">
        <v>104</v>
      </c>
      <c r="K1337">
        <v>1</v>
      </c>
      <c r="L1337" s="2">
        <v>700</v>
      </c>
      <c r="M1337">
        <v>10</v>
      </c>
      <c r="N1337" s="2">
        <v>700</v>
      </c>
      <c r="O1337" s="2">
        <v>70</v>
      </c>
      <c r="P1337" s="2">
        <v>630</v>
      </c>
      <c r="Q1337" s="2">
        <v>451.73</v>
      </c>
      <c r="R1337" s="2">
        <v>178.27</v>
      </c>
      <c r="S1337" t="s">
        <v>64</v>
      </c>
      <c r="T1337" t="s">
        <v>105</v>
      </c>
      <c r="U1337" t="s">
        <v>106</v>
      </c>
      <c r="V1337" t="s">
        <v>39</v>
      </c>
      <c r="W1337" t="s">
        <v>40</v>
      </c>
      <c r="X1337" t="s">
        <v>41</v>
      </c>
      <c r="Y1337" t="s">
        <v>84</v>
      </c>
      <c r="Z1337" t="s">
        <v>107</v>
      </c>
      <c r="AA1337" t="s">
        <v>44</v>
      </c>
      <c r="AB1337" t="s">
        <v>44</v>
      </c>
    </row>
    <row r="1338" spans="1:28" x14ac:dyDescent="0.25">
      <c r="A1338" t="s">
        <v>3581</v>
      </c>
      <c r="B1338" s="1">
        <v>45404</v>
      </c>
      <c r="C1338" t="s">
        <v>3582</v>
      </c>
      <c r="D1338" t="s">
        <v>3583</v>
      </c>
      <c r="E1338">
        <v>37</v>
      </c>
      <c r="F1338" t="s">
        <v>48</v>
      </c>
      <c r="G1338" t="s">
        <v>366</v>
      </c>
      <c r="H1338" t="s">
        <v>367</v>
      </c>
      <c r="I1338" t="s">
        <v>34</v>
      </c>
      <c r="J1338" t="s">
        <v>130</v>
      </c>
      <c r="K1338">
        <v>5</v>
      </c>
      <c r="L1338" s="2">
        <v>14500</v>
      </c>
      <c r="M1338">
        <v>5</v>
      </c>
      <c r="N1338" s="2">
        <v>72500</v>
      </c>
      <c r="O1338" s="2">
        <v>3625</v>
      </c>
      <c r="P1338" s="2">
        <v>68875</v>
      </c>
      <c r="Q1338" s="2">
        <v>43950.93</v>
      </c>
      <c r="R1338" s="2">
        <v>24924.07</v>
      </c>
      <c r="S1338" t="s">
        <v>53</v>
      </c>
      <c r="T1338" t="s">
        <v>263</v>
      </c>
      <c r="U1338" t="s">
        <v>91</v>
      </c>
      <c r="V1338" t="s">
        <v>39</v>
      </c>
      <c r="W1338" t="s">
        <v>92</v>
      </c>
      <c r="X1338" t="s">
        <v>97</v>
      </c>
      <c r="Y1338" t="s">
        <v>56</v>
      </c>
      <c r="Z1338" t="s">
        <v>508</v>
      </c>
      <c r="AA1338" t="s">
        <v>44</v>
      </c>
      <c r="AB1338" t="s">
        <v>44</v>
      </c>
    </row>
    <row r="1339" spans="1:28" x14ac:dyDescent="0.25">
      <c r="A1339" t="s">
        <v>3584</v>
      </c>
      <c r="B1339" s="1">
        <v>45404</v>
      </c>
      <c r="C1339" t="s">
        <v>3585</v>
      </c>
      <c r="D1339" t="s">
        <v>3586</v>
      </c>
      <c r="E1339">
        <v>25</v>
      </c>
      <c r="F1339" t="s">
        <v>48</v>
      </c>
      <c r="G1339" t="s">
        <v>318</v>
      </c>
      <c r="H1339" t="s">
        <v>319</v>
      </c>
      <c r="I1339" t="s">
        <v>34</v>
      </c>
      <c r="J1339" t="s">
        <v>190</v>
      </c>
      <c r="K1339">
        <v>2</v>
      </c>
      <c r="L1339" s="2">
        <v>2500</v>
      </c>
      <c r="M1339">
        <v>20</v>
      </c>
      <c r="N1339" s="2">
        <v>5000</v>
      </c>
      <c r="O1339" s="2">
        <v>1000</v>
      </c>
      <c r="P1339" s="2">
        <v>4000</v>
      </c>
      <c r="Q1339" s="2">
        <v>3126.46</v>
      </c>
      <c r="R1339" s="2">
        <v>873.54</v>
      </c>
      <c r="S1339" t="s">
        <v>53</v>
      </c>
      <c r="T1339" t="s">
        <v>136</v>
      </c>
      <c r="U1339" t="s">
        <v>38</v>
      </c>
      <c r="V1339" t="s">
        <v>39</v>
      </c>
      <c r="W1339" t="s">
        <v>40</v>
      </c>
      <c r="X1339" t="s">
        <v>67</v>
      </c>
      <c r="Y1339" t="s">
        <v>42</v>
      </c>
      <c r="Z1339" t="s">
        <v>223</v>
      </c>
      <c r="AA1339" t="s">
        <v>44</v>
      </c>
      <c r="AB1339" t="s">
        <v>44</v>
      </c>
    </row>
    <row r="1340" spans="1:28" x14ac:dyDescent="0.25">
      <c r="A1340" t="s">
        <v>3587</v>
      </c>
      <c r="B1340" s="1">
        <v>45404</v>
      </c>
      <c r="C1340" t="s">
        <v>3588</v>
      </c>
      <c r="D1340" t="s">
        <v>3589</v>
      </c>
      <c r="E1340">
        <v>19</v>
      </c>
      <c r="F1340" t="s">
        <v>48</v>
      </c>
      <c r="G1340" t="s">
        <v>101</v>
      </c>
      <c r="H1340" t="s">
        <v>102</v>
      </c>
      <c r="I1340" t="s">
        <v>103</v>
      </c>
      <c r="J1340" t="s">
        <v>104</v>
      </c>
      <c r="K1340">
        <v>1</v>
      </c>
      <c r="L1340" s="2">
        <v>1800</v>
      </c>
      <c r="M1340">
        <v>20</v>
      </c>
      <c r="N1340" s="2">
        <v>1800</v>
      </c>
      <c r="O1340" s="2">
        <v>360</v>
      </c>
      <c r="P1340" s="2">
        <v>1440</v>
      </c>
      <c r="Q1340" s="2">
        <v>1150.03</v>
      </c>
      <c r="R1340" s="2">
        <v>289.97000000000003</v>
      </c>
      <c r="S1340" t="s">
        <v>64</v>
      </c>
      <c r="T1340" t="s">
        <v>178</v>
      </c>
      <c r="U1340" t="s">
        <v>154</v>
      </c>
      <c r="V1340" t="s">
        <v>39</v>
      </c>
      <c r="W1340" t="s">
        <v>66</v>
      </c>
      <c r="X1340" t="s">
        <v>67</v>
      </c>
      <c r="Y1340" t="s">
        <v>42</v>
      </c>
      <c r="Z1340" t="s">
        <v>43</v>
      </c>
      <c r="AA1340" t="s">
        <v>68</v>
      </c>
      <c r="AB1340" t="s">
        <v>44</v>
      </c>
    </row>
    <row r="1341" spans="1:28" x14ac:dyDescent="0.25">
      <c r="A1341" t="s">
        <v>3590</v>
      </c>
      <c r="B1341" s="1">
        <v>45404</v>
      </c>
      <c r="C1341" t="s">
        <v>3591</v>
      </c>
      <c r="D1341" t="s">
        <v>3592</v>
      </c>
      <c r="E1341">
        <v>49</v>
      </c>
      <c r="F1341" t="s">
        <v>31</v>
      </c>
      <c r="G1341" t="s">
        <v>72</v>
      </c>
      <c r="H1341" t="s">
        <v>73</v>
      </c>
      <c r="I1341" t="s">
        <v>74</v>
      </c>
      <c r="J1341" t="s">
        <v>75</v>
      </c>
      <c r="K1341">
        <v>2</v>
      </c>
      <c r="L1341" s="2">
        <v>2200</v>
      </c>
      <c r="M1341">
        <v>15</v>
      </c>
      <c r="N1341" s="2">
        <v>4400</v>
      </c>
      <c r="O1341" s="2">
        <v>660</v>
      </c>
      <c r="P1341" s="2">
        <v>3740</v>
      </c>
      <c r="Q1341" s="2">
        <v>2454.15</v>
      </c>
      <c r="R1341" s="2">
        <v>1285.8499999999999</v>
      </c>
      <c r="S1341" t="s">
        <v>36</v>
      </c>
      <c r="T1341" t="s">
        <v>105</v>
      </c>
      <c r="U1341" t="s">
        <v>106</v>
      </c>
      <c r="V1341" t="s">
        <v>39</v>
      </c>
      <c r="W1341" t="s">
        <v>83</v>
      </c>
      <c r="X1341" t="s">
        <v>97</v>
      </c>
      <c r="Y1341" t="s">
        <v>42</v>
      </c>
      <c r="Z1341" t="s">
        <v>43</v>
      </c>
      <c r="AA1341" t="s">
        <v>68</v>
      </c>
      <c r="AB1341" t="s">
        <v>44</v>
      </c>
    </row>
    <row r="1342" spans="1:28" x14ac:dyDescent="0.25">
      <c r="A1342" t="s">
        <v>3593</v>
      </c>
      <c r="B1342" s="1">
        <v>45404</v>
      </c>
      <c r="C1342" t="s">
        <v>3594</v>
      </c>
      <c r="D1342" t="s">
        <v>3595</v>
      </c>
      <c r="E1342">
        <v>42</v>
      </c>
      <c r="F1342" t="s">
        <v>31</v>
      </c>
      <c r="G1342" t="s">
        <v>81</v>
      </c>
      <c r="H1342" t="s">
        <v>82</v>
      </c>
      <c r="I1342" t="s">
        <v>51</v>
      </c>
      <c r="J1342" t="s">
        <v>52</v>
      </c>
      <c r="K1342">
        <v>2</v>
      </c>
      <c r="L1342" s="2">
        <v>600</v>
      </c>
      <c r="M1342">
        <v>10</v>
      </c>
      <c r="N1342" s="2">
        <v>1200</v>
      </c>
      <c r="O1342" s="2">
        <v>120</v>
      </c>
      <c r="P1342" s="2">
        <v>1080</v>
      </c>
      <c r="Q1342" s="2">
        <v>843.46</v>
      </c>
      <c r="R1342" s="2">
        <v>236.54</v>
      </c>
      <c r="S1342" t="s">
        <v>64</v>
      </c>
      <c r="T1342" t="s">
        <v>105</v>
      </c>
      <c r="U1342" t="s">
        <v>106</v>
      </c>
      <c r="V1342" t="s">
        <v>39</v>
      </c>
      <c r="W1342" t="s">
        <v>137</v>
      </c>
      <c r="X1342" t="s">
        <v>41</v>
      </c>
      <c r="Y1342" t="s">
        <v>56</v>
      </c>
      <c r="Z1342" t="s">
        <v>43</v>
      </c>
      <c r="AA1342" t="s">
        <v>44</v>
      </c>
      <c r="AB1342" t="s">
        <v>44</v>
      </c>
    </row>
    <row r="1343" spans="1:28" x14ac:dyDescent="0.25">
      <c r="A1343" t="s">
        <v>3596</v>
      </c>
      <c r="B1343" s="1">
        <v>45405</v>
      </c>
      <c r="C1343" t="s">
        <v>3597</v>
      </c>
      <c r="D1343" t="s">
        <v>3598</v>
      </c>
      <c r="E1343">
        <v>19</v>
      </c>
      <c r="F1343" t="s">
        <v>48</v>
      </c>
      <c r="G1343" t="s">
        <v>387</v>
      </c>
      <c r="H1343" t="s">
        <v>388</v>
      </c>
      <c r="I1343" t="s">
        <v>74</v>
      </c>
      <c r="J1343" t="s">
        <v>75</v>
      </c>
      <c r="K1343">
        <v>4</v>
      </c>
      <c r="L1343" s="2">
        <v>3200</v>
      </c>
      <c r="M1343">
        <v>20</v>
      </c>
      <c r="N1343" s="2">
        <v>12800</v>
      </c>
      <c r="O1343" s="2">
        <v>2560</v>
      </c>
      <c r="P1343" s="2">
        <v>10240</v>
      </c>
      <c r="Q1343" s="2">
        <v>6065.77</v>
      </c>
      <c r="R1343" s="2">
        <v>4174.2299999999996</v>
      </c>
      <c r="S1343" t="s">
        <v>53</v>
      </c>
      <c r="T1343" t="s">
        <v>90</v>
      </c>
      <c r="U1343" t="s">
        <v>91</v>
      </c>
      <c r="V1343" t="s">
        <v>39</v>
      </c>
      <c r="W1343" t="s">
        <v>124</v>
      </c>
      <c r="X1343" t="s">
        <v>41</v>
      </c>
      <c r="Y1343" t="s">
        <v>56</v>
      </c>
      <c r="Z1343" t="s">
        <v>43</v>
      </c>
      <c r="AA1343" t="s">
        <v>44</v>
      </c>
      <c r="AB1343" t="s">
        <v>44</v>
      </c>
    </row>
    <row r="1344" spans="1:28" x14ac:dyDescent="0.25">
      <c r="A1344" t="s">
        <v>3599</v>
      </c>
      <c r="B1344" s="1">
        <v>45405</v>
      </c>
      <c r="C1344" t="s">
        <v>3600</v>
      </c>
      <c r="D1344" t="s">
        <v>3601</v>
      </c>
      <c r="E1344">
        <v>22</v>
      </c>
      <c r="F1344" t="s">
        <v>48</v>
      </c>
      <c r="G1344" t="s">
        <v>188</v>
      </c>
      <c r="H1344" t="s">
        <v>189</v>
      </c>
      <c r="I1344" t="s">
        <v>34</v>
      </c>
      <c r="J1344" t="s">
        <v>190</v>
      </c>
      <c r="K1344">
        <v>1</v>
      </c>
      <c r="L1344" s="2">
        <v>1800</v>
      </c>
      <c r="M1344">
        <v>15</v>
      </c>
      <c r="N1344" s="2">
        <v>1800</v>
      </c>
      <c r="O1344" s="2">
        <v>270</v>
      </c>
      <c r="P1344" s="2">
        <v>1530</v>
      </c>
      <c r="Q1344" s="2">
        <v>951.46</v>
      </c>
      <c r="R1344" s="2">
        <v>578.54</v>
      </c>
      <c r="S1344" t="s">
        <v>53</v>
      </c>
      <c r="T1344" t="s">
        <v>90</v>
      </c>
      <c r="U1344" t="s">
        <v>91</v>
      </c>
      <c r="V1344" t="s">
        <v>39</v>
      </c>
      <c r="W1344" t="s">
        <v>66</v>
      </c>
      <c r="X1344" t="s">
        <v>41</v>
      </c>
      <c r="Y1344" t="s">
        <v>56</v>
      </c>
      <c r="Z1344" t="s">
        <v>43</v>
      </c>
      <c r="AA1344" t="s">
        <v>68</v>
      </c>
      <c r="AB1344" t="s">
        <v>44</v>
      </c>
    </row>
    <row r="1345" spans="1:28" x14ac:dyDescent="0.25">
      <c r="A1345" t="s">
        <v>3602</v>
      </c>
      <c r="B1345" s="1">
        <v>45405</v>
      </c>
      <c r="C1345" t="s">
        <v>3603</v>
      </c>
      <c r="D1345" t="s">
        <v>3604</v>
      </c>
      <c r="E1345">
        <v>38</v>
      </c>
      <c r="F1345" t="s">
        <v>31</v>
      </c>
      <c r="G1345" t="s">
        <v>72</v>
      </c>
      <c r="H1345" t="s">
        <v>73</v>
      </c>
      <c r="I1345" t="s">
        <v>74</v>
      </c>
      <c r="J1345" t="s">
        <v>75</v>
      </c>
      <c r="K1345">
        <v>2</v>
      </c>
      <c r="L1345" s="2">
        <v>2200</v>
      </c>
      <c r="M1345">
        <v>10</v>
      </c>
      <c r="N1345" s="2">
        <v>4400</v>
      </c>
      <c r="O1345" s="2">
        <v>440</v>
      </c>
      <c r="P1345" s="2">
        <v>3960</v>
      </c>
      <c r="Q1345" s="2">
        <v>3068.42</v>
      </c>
      <c r="R1345" s="2">
        <v>891.58</v>
      </c>
      <c r="S1345" t="s">
        <v>36</v>
      </c>
      <c r="T1345" t="s">
        <v>275</v>
      </c>
      <c r="U1345" t="s">
        <v>123</v>
      </c>
      <c r="V1345" t="s">
        <v>39</v>
      </c>
      <c r="W1345" t="s">
        <v>124</v>
      </c>
      <c r="X1345" t="s">
        <v>41</v>
      </c>
      <c r="Y1345" t="s">
        <v>56</v>
      </c>
      <c r="Z1345" t="s">
        <v>43</v>
      </c>
      <c r="AA1345" t="s">
        <v>44</v>
      </c>
      <c r="AB1345" t="s">
        <v>44</v>
      </c>
    </row>
    <row r="1346" spans="1:28" x14ac:dyDescent="0.25">
      <c r="A1346" t="s">
        <v>3605</v>
      </c>
      <c r="B1346" s="1">
        <v>45405</v>
      </c>
      <c r="C1346" t="s">
        <v>3271</v>
      </c>
      <c r="D1346" t="s">
        <v>3272</v>
      </c>
      <c r="E1346">
        <v>49</v>
      </c>
      <c r="F1346" t="s">
        <v>31</v>
      </c>
      <c r="G1346" t="s">
        <v>387</v>
      </c>
      <c r="H1346" t="s">
        <v>388</v>
      </c>
      <c r="I1346" t="s">
        <v>74</v>
      </c>
      <c r="J1346" t="s">
        <v>75</v>
      </c>
      <c r="K1346">
        <v>1</v>
      </c>
      <c r="L1346" s="2">
        <v>3200</v>
      </c>
      <c r="M1346">
        <v>10</v>
      </c>
      <c r="N1346" s="2">
        <v>3200</v>
      </c>
      <c r="O1346" s="2">
        <v>320</v>
      </c>
      <c r="P1346" s="2">
        <v>2880</v>
      </c>
      <c r="Q1346" s="2">
        <v>2136.87</v>
      </c>
      <c r="R1346" s="2">
        <v>743.13</v>
      </c>
      <c r="S1346" t="s">
        <v>53</v>
      </c>
      <c r="T1346" t="s">
        <v>105</v>
      </c>
      <c r="U1346" t="s">
        <v>106</v>
      </c>
      <c r="V1346" t="s">
        <v>39</v>
      </c>
      <c r="W1346" t="s">
        <v>83</v>
      </c>
      <c r="X1346" t="s">
        <v>97</v>
      </c>
      <c r="Y1346" t="s">
        <v>56</v>
      </c>
      <c r="Z1346" t="s">
        <v>43</v>
      </c>
      <c r="AA1346" t="s">
        <v>44</v>
      </c>
      <c r="AB1346" t="s">
        <v>44</v>
      </c>
    </row>
    <row r="1347" spans="1:28" x14ac:dyDescent="0.25">
      <c r="A1347" t="s">
        <v>3606</v>
      </c>
      <c r="B1347" s="1">
        <v>45405</v>
      </c>
      <c r="C1347" t="s">
        <v>3607</v>
      </c>
      <c r="D1347" t="s">
        <v>3608</v>
      </c>
      <c r="E1347">
        <v>22</v>
      </c>
      <c r="F1347" t="s">
        <v>31</v>
      </c>
      <c r="G1347" t="s">
        <v>318</v>
      </c>
      <c r="H1347" t="s">
        <v>319</v>
      </c>
      <c r="I1347" t="s">
        <v>34</v>
      </c>
      <c r="J1347" t="s">
        <v>190</v>
      </c>
      <c r="K1347">
        <v>3</v>
      </c>
      <c r="L1347" s="2">
        <v>2500</v>
      </c>
      <c r="M1347">
        <v>10</v>
      </c>
      <c r="N1347" s="2">
        <v>7500</v>
      </c>
      <c r="O1347" s="2">
        <v>750</v>
      </c>
      <c r="P1347" s="2">
        <v>6750</v>
      </c>
      <c r="Q1347" s="2">
        <v>4243.54</v>
      </c>
      <c r="R1347" s="2">
        <v>2506.46</v>
      </c>
      <c r="S1347" t="s">
        <v>53</v>
      </c>
      <c r="T1347" t="s">
        <v>37</v>
      </c>
      <c r="U1347" t="s">
        <v>38</v>
      </c>
      <c r="V1347" t="s">
        <v>39</v>
      </c>
      <c r="W1347" t="s">
        <v>40</v>
      </c>
      <c r="X1347" t="s">
        <v>41</v>
      </c>
      <c r="Y1347" t="s">
        <v>84</v>
      </c>
      <c r="Z1347" t="s">
        <v>43</v>
      </c>
      <c r="AA1347" t="s">
        <v>44</v>
      </c>
      <c r="AB1347" t="s">
        <v>44</v>
      </c>
    </row>
    <row r="1348" spans="1:28" x14ac:dyDescent="0.25">
      <c r="A1348" t="s">
        <v>3609</v>
      </c>
      <c r="B1348" s="1">
        <v>45405</v>
      </c>
      <c r="C1348" t="s">
        <v>962</v>
      </c>
      <c r="D1348" t="s">
        <v>963</v>
      </c>
      <c r="E1348">
        <v>57</v>
      </c>
      <c r="F1348" t="s">
        <v>48</v>
      </c>
      <c r="G1348" t="s">
        <v>217</v>
      </c>
      <c r="H1348" t="s">
        <v>218</v>
      </c>
      <c r="I1348" t="s">
        <v>34</v>
      </c>
      <c r="J1348" t="s">
        <v>130</v>
      </c>
      <c r="K1348">
        <v>1</v>
      </c>
      <c r="L1348" s="2">
        <v>28000</v>
      </c>
      <c r="M1348">
        <v>10</v>
      </c>
      <c r="N1348" s="2">
        <v>28000</v>
      </c>
      <c r="O1348" s="2">
        <v>2800</v>
      </c>
      <c r="P1348" s="2">
        <v>25200</v>
      </c>
      <c r="Q1348" s="2">
        <v>16719.84</v>
      </c>
      <c r="R1348" s="2">
        <v>8480.16</v>
      </c>
      <c r="S1348" t="s">
        <v>36</v>
      </c>
      <c r="T1348" t="s">
        <v>105</v>
      </c>
      <c r="U1348" t="s">
        <v>106</v>
      </c>
      <c r="V1348" t="s">
        <v>39</v>
      </c>
      <c r="W1348" t="s">
        <v>83</v>
      </c>
      <c r="X1348" t="s">
        <v>41</v>
      </c>
      <c r="Y1348" t="s">
        <v>56</v>
      </c>
      <c r="Z1348" t="s">
        <v>43</v>
      </c>
      <c r="AA1348" t="s">
        <v>68</v>
      </c>
      <c r="AB1348" t="s">
        <v>44</v>
      </c>
    </row>
    <row r="1349" spans="1:28" x14ac:dyDescent="0.25">
      <c r="A1349" t="s">
        <v>3610</v>
      </c>
      <c r="B1349" s="1">
        <v>45405</v>
      </c>
      <c r="C1349" t="s">
        <v>3611</v>
      </c>
      <c r="D1349" t="s">
        <v>3612</v>
      </c>
      <c r="E1349">
        <v>51</v>
      </c>
      <c r="F1349" t="s">
        <v>31</v>
      </c>
      <c r="G1349" t="s">
        <v>227</v>
      </c>
      <c r="H1349" t="s">
        <v>228</v>
      </c>
      <c r="I1349" t="s">
        <v>74</v>
      </c>
      <c r="J1349" t="s">
        <v>75</v>
      </c>
      <c r="K1349">
        <v>3</v>
      </c>
      <c r="L1349" s="2">
        <v>1400</v>
      </c>
      <c r="M1349">
        <v>0</v>
      </c>
      <c r="N1349" s="2">
        <v>4200</v>
      </c>
      <c r="O1349" s="2">
        <v>0</v>
      </c>
      <c r="P1349" s="2">
        <v>4200</v>
      </c>
      <c r="Q1349" s="2">
        <v>2878.36</v>
      </c>
      <c r="R1349" s="2">
        <v>1321.64</v>
      </c>
      <c r="S1349" t="s">
        <v>53</v>
      </c>
      <c r="T1349" t="s">
        <v>178</v>
      </c>
      <c r="U1349" t="s">
        <v>154</v>
      </c>
      <c r="V1349" t="s">
        <v>39</v>
      </c>
      <c r="W1349" t="s">
        <v>92</v>
      </c>
      <c r="X1349" t="s">
        <v>67</v>
      </c>
      <c r="Y1349" t="s">
        <v>56</v>
      </c>
      <c r="Z1349" t="s">
        <v>43</v>
      </c>
      <c r="AA1349" t="s">
        <v>44</v>
      </c>
      <c r="AB1349" t="s">
        <v>44</v>
      </c>
    </row>
    <row r="1350" spans="1:28" x14ac:dyDescent="0.25">
      <c r="A1350" t="s">
        <v>3613</v>
      </c>
      <c r="B1350" s="1">
        <v>45405</v>
      </c>
      <c r="C1350" t="s">
        <v>3614</v>
      </c>
      <c r="D1350" t="s">
        <v>3615</v>
      </c>
      <c r="E1350">
        <v>50</v>
      </c>
      <c r="F1350" t="s">
        <v>31</v>
      </c>
      <c r="G1350" t="s">
        <v>352</v>
      </c>
      <c r="H1350" t="s">
        <v>353</v>
      </c>
      <c r="I1350" t="s">
        <v>103</v>
      </c>
      <c r="J1350" t="s">
        <v>104</v>
      </c>
      <c r="K1350">
        <v>1</v>
      </c>
      <c r="L1350" s="2">
        <v>850</v>
      </c>
      <c r="M1350">
        <v>5</v>
      </c>
      <c r="N1350" s="2">
        <v>850</v>
      </c>
      <c r="O1350" s="2">
        <v>42.5</v>
      </c>
      <c r="P1350" s="2">
        <v>807.5</v>
      </c>
      <c r="Q1350" s="2">
        <v>613.11</v>
      </c>
      <c r="R1350" s="2">
        <v>194.39</v>
      </c>
      <c r="S1350" t="s">
        <v>64</v>
      </c>
      <c r="T1350" t="s">
        <v>263</v>
      </c>
      <c r="U1350" t="s">
        <v>91</v>
      </c>
      <c r="V1350" t="s">
        <v>39</v>
      </c>
      <c r="W1350" t="s">
        <v>40</v>
      </c>
      <c r="X1350" t="s">
        <v>67</v>
      </c>
      <c r="Y1350" t="s">
        <v>42</v>
      </c>
      <c r="Z1350" t="s">
        <v>107</v>
      </c>
      <c r="AA1350" t="s">
        <v>44</v>
      </c>
      <c r="AB1350" t="s">
        <v>44</v>
      </c>
    </row>
    <row r="1351" spans="1:28" x14ac:dyDescent="0.25">
      <c r="A1351" t="s">
        <v>3616</v>
      </c>
      <c r="B1351" s="1">
        <v>45405</v>
      </c>
      <c r="C1351" t="s">
        <v>3617</v>
      </c>
      <c r="D1351" t="s">
        <v>3618</v>
      </c>
      <c r="E1351">
        <v>28</v>
      </c>
      <c r="F1351" t="s">
        <v>48</v>
      </c>
      <c r="G1351" t="s">
        <v>88</v>
      </c>
      <c r="H1351" t="s">
        <v>89</v>
      </c>
      <c r="I1351" t="s">
        <v>62</v>
      </c>
      <c r="J1351" t="s">
        <v>63</v>
      </c>
      <c r="K1351">
        <v>2</v>
      </c>
      <c r="L1351" s="2">
        <v>4200</v>
      </c>
      <c r="M1351">
        <v>20</v>
      </c>
      <c r="N1351" s="2">
        <v>8400</v>
      </c>
      <c r="O1351" s="2">
        <v>1680</v>
      </c>
      <c r="P1351" s="2">
        <v>6720</v>
      </c>
      <c r="Q1351" s="2">
        <v>5460.08</v>
      </c>
      <c r="R1351" s="2">
        <v>1259.92</v>
      </c>
      <c r="S1351" t="s">
        <v>53</v>
      </c>
      <c r="T1351" t="s">
        <v>153</v>
      </c>
      <c r="U1351" t="s">
        <v>154</v>
      </c>
      <c r="V1351" t="s">
        <v>39</v>
      </c>
      <c r="W1351" t="s">
        <v>40</v>
      </c>
      <c r="X1351" t="s">
        <v>67</v>
      </c>
      <c r="Y1351" t="s">
        <v>56</v>
      </c>
      <c r="Z1351" t="s">
        <v>43</v>
      </c>
      <c r="AA1351" t="s">
        <v>44</v>
      </c>
      <c r="AB1351" t="s">
        <v>44</v>
      </c>
    </row>
    <row r="1352" spans="1:28" x14ac:dyDescent="0.25">
      <c r="A1352" t="s">
        <v>3619</v>
      </c>
      <c r="B1352" s="1">
        <v>45405</v>
      </c>
      <c r="C1352" t="s">
        <v>3225</v>
      </c>
      <c r="D1352" t="s">
        <v>3226</v>
      </c>
      <c r="E1352">
        <v>21</v>
      </c>
      <c r="F1352" t="s">
        <v>111</v>
      </c>
      <c r="G1352" t="s">
        <v>273</v>
      </c>
      <c r="H1352" t="s">
        <v>274</v>
      </c>
      <c r="I1352" t="s">
        <v>51</v>
      </c>
      <c r="J1352" t="s">
        <v>52</v>
      </c>
      <c r="K1352">
        <v>1</v>
      </c>
      <c r="L1352" s="2">
        <v>250</v>
      </c>
      <c r="M1352">
        <v>10</v>
      </c>
      <c r="N1352" s="2">
        <v>250</v>
      </c>
      <c r="O1352" s="2">
        <v>25</v>
      </c>
      <c r="P1352" s="2">
        <v>225</v>
      </c>
      <c r="Q1352" s="2">
        <v>164.9</v>
      </c>
      <c r="R1352" s="2">
        <v>60.1</v>
      </c>
      <c r="S1352" t="s">
        <v>36</v>
      </c>
      <c r="T1352" t="s">
        <v>222</v>
      </c>
      <c r="U1352" t="s">
        <v>38</v>
      </c>
      <c r="V1352" t="s">
        <v>39</v>
      </c>
      <c r="W1352" t="s">
        <v>124</v>
      </c>
      <c r="X1352" t="s">
        <v>97</v>
      </c>
      <c r="Y1352" t="s">
        <v>56</v>
      </c>
      <c r="Z1352" t="s">
        <v>43</v>
      </c>
      <c r="AA1352" t="s">
        <v>68</v>
      </c>
      <c r="AB1352" t="s">
        <v>44</v>
      </c>
    </row>
    <row r="1353" spans="1:28" x14ac:dyDescent="0.25">
      <c r="A1353" t="s">
        <v>3620</v>
      </c>
      <c r="B1353" s="1">
        <v>45406</v>
      </c>
      <c r="C1353" t="s">
        <v>1271</v>
      </c>
      <c r="D1353" t="s">
        <v>1272</v>
      </c>
      <c r="E1353">
        <v>52</v>
      </c>
      <c r="F1353" t="s">
        <v>48</v>
      </c>
      <c r="G1353" t="s">
        <v>101</v>
      </c>
      <c r="H1353" t="s">
        <v>102</v>
      </c>
      <c r="I1353" t="s">
        <v>103</v>
      </c>
      <c r="J1353" t="s">
        <v>104</v>
      </c>
      <c r="K1353">
        <v>2</v>
      </c>
      <c r="L1353" s="2">
        <v>1800</v>
      </c>
      <c r="M1353">
        <v>5</v>
      </c>
      <c r="N1353" s="2">
        <v>3600</v>
      </c>
      <c r="O1353" s="2">
        <v>180</v>
      </c>
      <c r="P1353" s="2">
        <v>3420</v>
      </c>
      <c r="Q1353" s="2">
        <v>2552.7600000000002</v>
      </c>
      <c r="R1353" s="2">
        <v>867.24</v>
      </c>
      <c r="S1353" t="s">
        <v>36</v>
      </c>
      <c r="T1353" t="s">
        <v>76</v>
      </c>
      <c r="U1353" t="s">
        <v>77</v>
      </c>
      <c r="V1353" t="s">
        <v>39</v>
      </c>
      <c r="W1353" t="s">
        <v>92</v>
      </c>
      <c r="X1353" t="s">
        <v>97</v>
      </c>
      <c r="Y1353" t="s">
        <v>42</v>
      </c>
      <c r="Z1353" t="s">
        <v>43</v>
      </c>
      <c r="AA1353" t="s">
        <v>44</v>
      </c>
      <c r="AB1353" t="s">
        <v>44</v>
      </c>
    </row>
    <row r="1354" spans="1:28" x14ac:dyDescent="0.25">
      <c r="A1354" t="s">
        <v>3621</v>
      </c>
      <c r="B1354" s="1">
        <v>45406</v>
      </c>
      <c r="C1354" t="s">
        <v>3622</v>
      </c>
      <c r="D1354" t="s">
        <v>3623</v>
      </c>
      <c r="E1354">
        <v>60</v>
      </c>
      <c r="F1354" t="s">
        <v>31</v>
      </c>
      <c r="G1354" t="s">
        <v>217</v>
      </c>
      <c r="H1354" t="s">
        <v>218</v>
      </c>
      <c r="I1354" t="s">
        <v>34</v>
      </c>
      <c r="J1354" t="s">
        <v>130</v>
      </c>
      <c r="K1354">
        <v>6</v>
      </c>
      <c r="L1354" s="2">
        <v>28000</v>
      </c>
      <c r="M1354">
        <v>15</v>
      </c>
      <c r="N1354" s="2">
        <v>168000</v>
      </c>
      <c r="O1354" s="2">
        <v>25200</v>
      </c>
      <c r="P1354" s="2">
        <v>142800</v>
      </c>
      <c r="Q1354" s="2">
        <v>108133.75999999999</v>
      </c>
      <c r="R1354" s="2">
        <v>34666.239999999998</v>
      </c>
      <c r="S1354" t="s">
        <v>36</v>
      </c>
      <c r="T1354" t="s">
        <v>122</v>
      </c>
      <c r="U1354" t="s">
        <v>123</v>
      </c>
      <c r="V1354" t="s">
        <v>39</v>
      </c>
      <c r="W1354" t="s">
        <v>92</v>
      </c>
      <c r="X1354" t="s">
        <v>41</v>
      </c>
      <c r="Y1354" t="s">
        <v>84</v>
      </c>
      <c r="Z1354" t="s">
        <v>43</v>
      </c>
      <c r="AA1354" t="s">
        <v>44</v>
      </c>
      <c r="AB1354" t="s">
        <v>44</v>
      </c>
    </row>
    <row r="1355" spans="1:28" x14ac:dyDescent="0.25">
      <c r="A1355" t="s">
        <v>3624</v>
      </c>
      <c r="B1355" s="1">
        <v>45406</v>
      </c>
      <c r="C1355" t="s">
        <v>2187</v>
      </c>
      <c r="D1355" t="s">
        <v>2188</v>
      </c>
      <c r="E1355">
        <v>54</v>
      </c>
      <c r="F1355" t="s">
        <v>31</v>
      </c>
      <c r="G1355" t="s">
        <v>119</v>
      </c>
      <c r="H1355" t="s">
        <v>120</v>
      </c>
      <c r="I1355" t="s">
        <v>62</v>
      </c>
      <c r="J1355" t="s">
        <v>121</v>
      </c>
      <c r="K1355">
        <v>2</v>
      </c>
      <c r="L1355" s="2">
        <v>4800</v>
      </c>
      <c r="M1355">
        <v>10</v>
      </c>
      <c r="N1355" s="2">
        <v>9600</v>
      </c>
      <c r="O1355" s="2">
        <v>960</v>
      </c>
      <c r="P1355" s="2">
        <v>8640</v>
      </c>
      <c r="Q1355" s="2">
        <v>6088.16</v>
      </c>
      <c r="R1355" s="2">
        <v>2551.84</v>
      </c>
      <c r="S1355" t="s">
        <v>53</v>
      </c>
      <c r="T1355" t="s">
        <v>136</v>
      </c>
      <c r="U1355" t="s">
        <v>38</v>
      </c>
      <c r="V1355" t="s">
        <v>39</v>
      </c>
      <c r="W1355" t="s">
        <v>40</v>
      </c>
      <c r="X1355" t="s">
        <v>67</v>
      </c>
      <c r="Y1355" t="s">
        <v>56</v>
      </c>
      <c r="Z1355" t="s">
        <v>508</v>
      </c>
      <c r="AA1355" t="s">
        <v>44</v>
      </c>
      <c r="AB1355" t="s">
        <v>44</v>
      </c>
    </row>
    <row r="1356" spans="1:28" x14ac:dyDescent="0.25">
      <c r="A1356" t="s">
        <v>3625</v>
      </c>
      <c r="B1356" s="1">
        <v>45406</v>
      </c>
      <c r="C1356" t="s">
        <v>3379</v>
      </c>
      <c r="D1356" t="s">
        <v>3380</v>
      </c>
      <c r="E1356">
        <v>47</v>
      </c>
      <c r="F1356" t="s">
        <v>48</v>
      </c>
      <c r="G1356" t="s">
        <v>561</v>
      </c>
      <c r="H1356" t="s">
        <v>562</v>
      </c>
      <c r="I1356" t="s">
        <v>34</v>
      </c>
      <c r="J1356" t="s">
        <v>143</v>
      </c>
      <c r="K1356">
        <v>1</v>
      </c>
      <c r="L1356" s="2">
        <v>900</v>
      </c>
      <c r="M1356">
        <v>10</v>
      </c>
      <c r="N1356" s="2">
        <v>900</v>
      </c>
      <c r="O1356" s="2">
        <v>90</v>
      </c>
      <c r="P1356" s="2">
        <v>810</v>
      </c>
      <c r="Q1356" s="2">
        <v>480.16</v>
      </c>
      <c r="R1356" s="2">
        <v>329.84</v>
      </c>
      <c r="S1356" t="s">
        <v>53</v>
      </c>
      <c r="T1356" t="s">
        <v>263</v>
      </c>
      <c r="U1356" t="s">
        <v>91</v>
      </c>
      <c r="V1356" t="s">
        <v>39</v>
      </c>
      <c r="W1356" t="s">
        <v>66</v>
      </c>
      <c r="X1356" t="s">
        <v>67</v>
      </c>
      <c r="Y1356" t="s">
        <v>56</v>
      </c>
      <c r="Z1356" t="s">
        <v>43</v>
      </c>
      <c r="AA1356" t="s">
        <v>44</v>
      </c>
      <c r="AB1356" t="s">
        <v>44</v>
      </c>
    </row>
    <row r="1357" spans="1:28" x14ac:dyDescent="0.25">
      <c r="A1357" t="s">
        <v>3626</v>
      </c>
      <c r="B1357" s="1">
        <v>45406</v>
      </c>
      <c r="C1357" t="s">
        <v>1457</v>
      </c>
      <c r="D1357" t="s">
        <v>1458</v>
      </c>
      <c r="E1357">
        <v>31</v>
      </c>
      <c r="F1357" t="s">
        <v>31</v>
      </c>
      <c r="G1357" t="s">
        <v>217</v>
      </c>
      <c r="H1357" t="s">
        <v>218</v>
      </c>
      <c r="I1357" t="s">
        <v>34</v>
      </c>
      <c r="J1357" t="s">
        <v>130</v>
      </c>
      <c r="K1357">
        <v>2</v>
      </c>
      <c r="L1357" s="2">
        <v>28000</v>
      </c>
      <c r="M1357">
        <v>0</v>
      </c>
      <c r="N1357" s="2">
        <v>56000</v>
      </c>
      <c r="O1357" s="2">
        <v>0</v>
      </c>
      <c r="P1357" s="2">
        <v>56000</v>
      </c>
      <c r="Q1357" s="2">
        <v>45841.53</v>
      </c>
      <c r="R1357" s="2">
        <v>10158.469999999999</v>
      </c>
      <c r="S1357" t="s">
        <v>53</v>
      </c>
      <c r="T1357" t="s">
        <v>122</v>
      </c>
      <c r="U1357" t="s">
        <v>123</v>
      </c>
      <c r="V1357" t="s">
        <v>39</v>
      </c>
      <c r="W1357" t="s">
        <v>40</v>
      </c>
      <c r="X1357" t="s">
        <v>67</v>
      </c>
      <c r="Y1357" t="s">
        <v>56</v>
      </c>
      <c r="Z1357" t="s">
        <v>43</v>
      </c>
      <c r="AA1357" t="s">
        <v>44</v>
      </c>
      <c r="AB1357" t="s">
        <v>44</v>
      </c>
    </row>
    <row r="1358" spans="1:28" x14ac:dyDescent="0.25">
      <c r="A1358" t="s">
        <v>3627</v>
      </c>
      <c r="B1358" s="1">
        <v>45406</v>
      </c>
      <c r="C1358" t="s">
        <v>3628</v>
      </c>
      <c r="D1358" t="s">
        <v>3629</v>
      </c>
      <c r="E1358">
        <v>19</v>
      </c>
      <c r="F1358" t="s">
        <v>31</v>
      </c>
      <c r="G1358" t="s">
        <v>197</v>
      </c>
      <c r="H1358" t="s">
        <v>198</v>
      </c>
      <c r="I1358" t="s">
        <v>74</v>
      </c>
      <c r="J1358" t="s">
        <v>75</v>
      </c>
      <c r="K1358">
        <v>2</v>
      </c>
      <c r="L1358" s="2">
        <v>2600</v>
      </c>
      <c r="M1358">
        <v>20</v>
      </c>
      <c r="N1358" s="2">
        <v>5200</v>
      </c>
      <c r="O1358" s="2">
        <v>1040</v>
      </c>
      <c r="P1358" s="2">
        <v>4160</v>
      </c>
      <c r="Q1358" s="2">
        <v>3335.6</v>
      </c>
      <c r="R1358" s="2">
        <v>824.4</v>
      </c>
      <c r="S1358" t="s">
        <v>53</v>
      </c>
      <c r="T1358" t="s">
        <v>222</v>
      </c>
      <c r="U1358" t="s">
        <v>38</v>
      </c>
      <c r="V1358" t="s">
        <v>39</v>
      </c>
      <c r="W1358" t="s">
        <v>83</v>
      </c>
      <c r="X1358" t="s">
        <v>41</v>
      </c>
      <c r="Y1358" t="s">
        <v>42</v>
      </c>
      <c r="Z1358" t="s">
        <v>43</v>
      </c>
      <c r="AA1358" t="s">
        <v>44</v>
      </c>
      <c r="AB1358" t="s">
        <v>44</v>
      </c>
    </row>
    <row r="1359" spans="1:28" x14ac:dyDescent="0.25">
      <c r="A1359" t="s">
        <v>3630</v>
      </c>
      <c r="B1359" s="1">
        <v>45406</v>
      </c>
      <c r="C1359" t="s">
        <v>3631</v>
      </c>
      <c r="D1359" t="s">
        <v>3632</v>
      </c>
      <c r="E1359">
        <v>26</v>
      </c>
      <c r="F1359" t="s">
        <v>111</v>
      </c>
      <c r="G1359" t="s">
        <v>212</v>
      </c>
      <c r="H1359" t="s">
        <v>213</v>
      </c>
      <c r="I1359" t="s">
        <v>51</v>
      </c>
      <c r="J1359" t="s">
        <v>52</v>
      </c>
      <c r="K1359">
        <v>2</v>
      </c>
      <c r="L1359" s="2">
        <v>400</v>
      </c>
      <c r="M1359">
        <v>5</v>
      </c>
      <c r="N1359" s="2">
        <v>800</v>
      </c>
      <c r="O1359" s="2">
        <v>40</v>
      </c>
      <c r="P1359" s="2">
        <v>760</v>
      </c>
      <c r="Q1359" s="2">
        <v>480.01</v>
      </c>
      <c r="R1359" s="2">
        <v>279.99</v>
      </c>
      <c r="S1359" t="s">
        <v>36</v>
      </c>
      <c r="T1359" t="s">
        <v>398</v>
      </c>
      <c r="U1359" t="s">
        <v>399</v>
      </c>
      <c r="V1359" t="s">
        <v>39</v>
      </c>
      <c r="W1359" t="s">
        <v>124</v>
      </c>
      <c r="X1359" t="s">
        <v>97</v>
      </c>
      <c r="Y1359" t="s">
        <v>56</v>
      </c>
      <c r="Z1359" t="s">
        <v>43</v>
      </c>
      <c r="AA1359" t="s">
        <v>44</v>
      </c>
      <c r="AB1359" t="s">
        <v>44</v>
      </c>
    </row>
    <row r="1360" spans="1:28" x14ac:dyDescent="0.25">
      <c r="A1360" t="s">
        <v>3633</v>
      </c>
      <c r="B1360" s="1">
        <v>45406</v>
      </c>
      <c r="C1360" t="s">
        <v>1063</v>
      </c>
      <c r="D1360" t="s">
        <v>1064</v>
      </c>
      <c r="E1360">
        <v>58</v>
      </c>
      <c r="F1360" t="s">
        <v>48</v>
      </c>
      <c r="G1360" t="s">
        <v>280</v>
      </c>
      <c r="H1360" t="s">
        <v>281</v>
      </c>
      <c r="I1360" t="s">
        <v>62</v>
      </c>
      <c r="J1360" t="s">
        <v>190</v>
      </c>
      <c r="K1360">
        <v>4</v>
      </c>
      <c r="L1360" s="2">
        <v>700</v>
      </c>
      <c r="M1360">
        <v>10</v>
      </c>
      <c r="N1360" s="2">
        <v>2800</v>
      </c>
      <c r="O1360" s="2">
        <v>280</v>
      </c>
      <c r="P1360" s="2">
        <v>2520</v>
      </c>
      <c r="Q1360" s="2">
        <v>1475.19</v>
      </c>
      <c r="R1360" s="2">
        <v>1044.81</v>
      </c>
      <c r="S1360" t="s">
        <v>53</v>
      </c>
      <c r="T1360" t="s">
        <v>263</v>
      </c>
      <c r="U1360" t="s">
        <v>91</v>
      </c>
      <c r="V1360" t="s">
        <v>39</v>
      </c>
      <c r="W1360" t="s">
        <v>137</v>
      </c>
      <c r="X1360" t="s">
        <v>97</v>
      </c>
      <c r="Y1360" t="s">
        <v>56</v>
      </c>
      <c r="Z1360" t="s">
        <v>223</v>
      </c>
      <c r="AA1360" t="s">
        <v>44</v>
      </c>
      <c r="AB1360" t="s">
        <v>44</v>
      </c>
    </row>
    <row r="1361" spans="1:28" x14ac:dyDescent="0.25">
      <c r="A1361" t="s">
        <v>3634</v>
      </c>
      <c r="B1361" s="1">
        <v>45406</v>
      </c>
      <c r="C1361" t="s">
        <v>2196</v>
      </c>
      <c r="D1361" t="s">
        <v>2197</v>
      </c>
      <c r="E1361">
        <v>25</v>
      </c>
      <c r="F1361" t="s">
        <v>48</v>
      </c>
      <c r="G1361" t="s">
        <v>81</v>
      </c>
      <c r="H1361" t="s">
        <v>82</v>
      </c>
      <c r="I1361" t="s">
        <v>51</v>
      </c>
      <c r="J1361" t="s">
        <v>52</v>
      </c>
      <c r="K1361">
        <v>1</v>
      </c>
      <c r="L1361" s="2">
        <v>600</v>
      </c>
      <c r="M1361">
        <v>15</v>
      </c>
      <c r="N1361" s="2">
        <v>600</v>
      </c>
      <c r="O1361" s="2">
        <v>90</v>
      </c>
      <c r="P1361" s="2">
        <v>510</v>
      </c>
      <c r="Q1361" s="2">
        <v>366.66</v>
      </c>
      <c r="R1361" s="2">
        <v>143.34</v>
      </c>
      <c r="S1361" t="s">
        <v>53</v>
      </c>
      <c r="T1361" t="s">
        <v>96</v>
      </c>
      <c r="U1361" t="s">
        <v>96</v>
      </c>
      <c r="V1361" t="s">
        <v>39</v>
      </c>
      <c r="W1361" t="s">
        <v>40</v>
      </c>
      <c r="X1361" t="s">
        <v>97</v>
      </c>
      <c r="Y1361" t="s">
        <v>84</v>
      </c>
      <c r="Z1361" t="s">
        <v>43</v>
      </c>
      <c r="AA1361" t="s">
        <v>44</v>
      </c>
      <c r="AB1361" t="s">
        <v>44</v>
      </c>
    </row>
    <row r="1362" spans="1:28" x14ac:dyDescent="0.25">
      <c r="A1362" t="s">
        <v>3635</v>
      </c>
      <c r="B1362" s="1">
        <v>45406</v>
      </c>
      <c r="C1362" t="s">
        <v>3026</v>
      </c>
      <c r="D1362" t="s">
        <v>3027</v>
      </c>
      <c r="E1362">
        <v>20</v>
      </c>
      <c r="F1362" t="s">
        <v>31</v>
      </c>
      <c r="G1362" t="s">
        <v>81</v>
      </c>
      <c r="H1362" t="s">
        <v>82</v>
      </c>
      <c r="I1362" t="s">
        <v>51</v>
      </c>
      <c r="J1362" t="s">
        <v>52</v>
      </c>
      <c r="K1362">
        <v>5</v>
      </c>
      <c r="L1362" s="2">
        <v>600</v>
      </c>
      <c r="M1362">
        <v>5</v>
      </c>
      <c r="N1362" s="2">
        <v>3000</v>
      </c>
      <c r="O1362" s="2">
        <v>150</v>
      </c>
      <c r="P1362" s="2">
        <v>2850</v>
      </c>
      <c r="Q1362" s="2">
        <v>2058.5300000000002</v>
      </c>
      <c r="R1362" s="2">
        <v>791.47</v>
      </c>
      <c r="S1362" t="s">
        <v>53</v>
      </c>
      <c r="T1362" t="s">
        <v>136</v>
      </c>
      <c r="U1362" t="s">
        <v>38</v>
      </c>
      <c r="V1362" t="s">
        <v>39</v>
      </c>
      <c r="W1362" t="s">
        <v>83</v>
      </c>
      <c r="X1362" t="s">
        <v>67</v>
      </c>
      <c r="Y1362" t="s">
        <v>56</v>
      </c>
      <c r="Z1362" t="s">
        <v>223</v>
      </c>
      <c r="AA1362" t="s">
        <v>44</v>
      </c>
      <c r="AB1362" t="s">
        <v>44</v>
      </c>
    </row>
    <row r="1363" spans="1:28" x14ac:dyDescent="0.25">
      <c r="A1363" t="s">
        <v>3636</v>
      </c>
      <c r="B1363" s="1">
        <v>45406</v>
      </c>
      <c r="C1363" t="s">
        <v>3637</v>
      </c>
      <c r="D1363" t="s">
        <v>3638</v>
      </c>
      <c r="E1363">
        <v>26</v>
      </c>
      <c r="F1363" t="s">
        <v>31</v>
      </c>
      <c r="G1363" t="s">
        <v>387</v>
      </c>
      <c r="H1363" t="s">
        <v>388</v>
      </c>
      <c r="I1363" t="s">
        <v>74</v>
      </c>
      <c r="J1363" t="s">
        <v>75</v>
      </c>
      <c r="K1363">
        <v>3</v>
      </c>
      <c r="L1363" s="2">
        <v>3200</v>
      </c>
      <c r="M1363">
        <v>15</v>
      </c>
      <c r="N1363" s="2">
        <v>9600</v>
      </c>
      <c r="O1363" s="2">
        <v>1440</v>
      </c>
      <c r="P1363" s="2">
        <v>8160</v>
      </c>
      <c r="Q1363" s="2">
        <v>5375.9</v>
      </c>
      <c r="R1363" s="2">
        <v>2784.1</v>
      </c>
      <c r="S1363" t="s">
        <v>53</v>
      </c>
      <c r="T1363" t="s">
        <v>398</v>
      </c>
      <c r="U1363" t="s">
        <v>399</v>
      </c>
      <c r="V1363" t="s">
        <v>39</v>
      </c>
      <c r="W1363" t="s">
        <v>83</v>
      </c>
      <c r="X1363" t="s">
        <v>97</v>
      </c>
      <c r="Y1363" t="s">
        <v>84</v>
      </c>
      <c r="Z1363" t="s">
        <v>43</v>
      </c>
      <c r="AA1363" t="s">
        <v>44</v>
      </c>
      <c r="AB1363" t="s">
        <v>68</v>
      </c>
    </row>
    <row r="1364" spans="1:28" x14ac:dyDescent="0.25">
      <c r="A1364" t="s">
        <v>3639</v>
      </c>
      <c r="B1364" s="1">
        <v>45406</v>
      </c>
      <c r="C1364" t="s">
        <v>3199</v>
      </c>
      <c r="D1364" t="s">
        <v>3200</v>
      </c>
      <c r="E1364">
        <v>48</v>
      </c>
      <c r="F1364" t="s">
        <v>48</v>
      </c>
      <c r="G1364" t="s">
        <v>141</v>
      </c>
      <c r="H1364" t="s">
        <v>142</v>
      </c>
      <c r="I1364" t="s">
        <v>74</v>
      </c>
      <c r="J1364" t="s">
        <v>143</v>
      </c>
      <c r="K1364">
        <v>1</v>
      </c>
      <c r="L1364" s="2">
        <v>900</v>
      </c>
      <c r="M1364">
        <v>0</v>
      </c>
      <c r="N1364" s="2">
        <v>900</v>
      </c>
      <c r="O1364" s="2">
        <v>0</v>
      </c>
      <c r="P1364" s="2">
        <v>900</v>
      </c>
      <c r="Q1364" s="2">
        <v>691.23</v>
      </c>
      <c r="R1364" s="2">
        <v>208.77</v>
      </c>
      <c r="S1364" t="s">
        <v>53</v>
      </c>
      <c r="T1364" t="s">
        <v>54</v>
      </c>
      <c r="U1364" t="s">
        <v>55</v>
      </c>
      <c r="V1364" t="s">
        <v>39</v>
      </c>
      <c r="W1364" t="s">
        <v>66</v>
      </c>
      <c r="X1364" t="s">
        <v>97</v>
      </c>
      <c r="Y1364" t="s">
        <v>42</v>
      </c>
      <c r="Z1364" t="s">
        <v>43</v>
      </c>
      <c r="AA1364" t="s">
        <v>44</v>
      </c>
      <c r="AB1364" t="s">
        <v>44</v>
      </c>
    </row>
    <row r="1365" spans="1:28" x14ac:dyDescent="0.25">
      <c r="A1365" t="s">
        <v>3640</v>
      </c>
      <c r="B1365" s="1">
        <v>45407</v>
      </c>
      <c r="C1365" t="s">
        <v>3641</v>
      </c>
      <c r="D1365" t="s">
        <v>3642</v>
      </c>
      <c r="E1365">
        <v>49</v>
      </c>
      <c r="F1365" t="s">
        <v>48</v>
      </c>
      <c r="G1365" t="s">
        <v>280</v>
      </c>
      <c r="H1365" t="s">
        <v>281</v>
      </c>
      <c r="I1365" t="s">
        <v>62</v>
      </c>
      <c r="J1365" t="s">
        <v>190</v>
      </c>
      <c r="K1365">
        <v>2</v>
      </c>
      <c r="L1365" s="2">
        <v>700</v>
      </c>
      <c r="M1365">
        <v>20</v>
      </c>
      <c r="N1365" s="2">
        <v>1400</v>
      </c>
      <c r="O1365" s="2">
        <v>280</v>
      </c>
      <c r="P1365" s="2">
        <v>1120</v>
      </c>
      <c r="Q1365" s="2">
        <v>636.74</v>
      </c>
      <c r="R1365" s="2">
        <v>483.26</v>
      </c>
      <c r="S1365" t="s">
        <v>53</v>
      </c>
      <c r="T1365" t="s">
        <v>263</v>
      </c>
      <c r="U1365" t="s">
        <v>91</v>
      </c>
      <c r="V1365" t="s">
        <v>39</v>
      </c>
      <c r="W1365" t="s">
        <v>66</v>
      </c>
      <c r="X1365" t="s">
        <v>97</v>
      </c>
      <c r="Y1365" t="s">
        <v>42</v>
      </c>
      <c r="Z1365" t="s">
        <v>508</v>
      </c>
      <c r="AA1365" t="s">
        <v>44</v>
      </c>
      <c r="AB1365" t="s">
        <v>44</v>
      </c>
    </row>
    <row r="1366" spans="1:28" x14ac:dyDescent="0.25">
      <c r="A1366" t="s">
        <v>3643</v>
      </c>
      <c r="B1366" s="1">
        <v>45407</v>
      </c>
      <c r="C1366" t="s">
        <v>1225</v>
      </c>
      <c r="D1366" t="s">
        <v>1226</v>
      </c>
      <c r="E1366">
        <v>33</v>
      </c>
      <c r="F1366" t="s">
        <v>48</v>
      </c>
      <c r="G1366" t="s">
        <v>202</v>
      </c>
      <c r="H1366" t="s">
        <v>203</v>
      </c>
      <c r="I1366" t="s">
        <v>103</v>
      </c>
      <c r="J1366" t="s">
        <v>104</v>
      </c>
      <c r="K1366">
        <v>1</v>
      </c>
      <c r="L1366" s="2">
        <v>550</v>
      </c>
      <c r="M1366">
        <v>10</v>
      </c>
      <c r="N1366" s="2">
        <v>550</v>
      </c>
      <c r="O1366" s="2">
        <v>55</v>
      </c>
      <c r="P1366" s="2">
        <v>495</v>
      </c>
      <c r="Q1366" s="2">
        <v>345.71</v>
      </c>
      <c r="R1366" s="2">
        <v>149.29</v>
      </c>
      <c r="S1366" t="s">
        <v>53</v>
      </c>
      <c r="T1366" t="s">
        <v>290</v>
      </c>
      <c r="U1366" t="s">
        <v>291</v>
      </c>
      <c r="V1366" t="s">
        <v>39</v>
      </c>
      <c r="W1366" t="s">
        <v>92</v>
      </c>
      <c r="X1366" t="s">
        <v>97</v>
      </c>
      <c r="Y1366" t="s">
        <v>42</v>
      </c>
      <c r="Z1366" t="s">
        <v>43</v>
      </c>
      <c r="AA1366" t="s">
        <v>44</v>
      </c>
      <c r="AB1366" t="s">
        <v>44</v>
      </c>
    </row>
    <row r="1367" spans="1:28" x14ac:dyDescent="0.25">
      <c r="A1367" t="s">
        <v>3644</v>
      </c>
      <c r="B1367" s="1">
        <v>45407</v>
      </c>
      <c r="C1367" t="s">
        <v>46</v>
      </c>
      <c r="D1367" t="s">
        <v>47</v>
      </c>
      <c r="E1367">
        <v>56</v>
      </c>
      <c r="F1367" t="s">
        <v>48</v>
      </c>
      <c r="G1367" t="s">
        <v>112</v>
      </c>
      <c r="H1367" t="s">
        <v>113</v>
      </c>
      <c r="I1367" t="s">
        <v>103</v>
      </c>
      <c r="J1367" t="s">
        <v>104</v>
      </c>
      <c r="K1367">
        <v>2</v>
      </c>
      <c r="L1367" s="2">
        <v>650</v>
      </c>
      <c r="M1367">
        <v>5</v>
      </c>
      <c r="N1367" s="2">
        <v>1300</v>
      </c>
      <c r="O1367" s="2">
        <v>65</v>
      </c>
      <c r="P1367" s="2">
        <v>1235</v>
      </c>
      <c r="Q1367" s="2">
        <v>897.34</v>
      </c>
      <c r="R1367" s="2">
        <v>337.66</v>
      </c>
      <c r="S1367" t="s">
        <v>36</v>
      </c>
      <c r="T1367" t="s">
        <v>153</v>
      </c>
      <c r="U1367" t="s">
        <v>154</v>
      </c>
      <c r="V1367" t="s">
        <v>39</v>
      </c>
      <c r="W1367" t="s">
        <v>137</v>
      </c>
      <c r="X1367" t="s">
        <v>97</v>
      </c>
      <c r="Y1367" t="s">
        <v>56</v>
      </c>
      <c r="Z1367" t="s">
        <v>223</v>
      </c>
      <c r="AA1367" t="s">
        <v>44</v>
      </c>
      <c r="AB1367" t="s">
        <v>44</v>
      </c>
    </row>
    <row r="1368" spans="1:28" x14ac:dyDescent="0.25">
      <c r="A1368" t="s">
        <v>3645</v>
      </c>
      <c r="B1368" s="1">
        <v>45407</v>
      </c>
      <c r="C1368" t="s">
        <v>1911</v>
      </c>
      <c r="D1368" t="s">
        <v>1912</v>
      </c>
      <c r="E1368">
        <v>19</v>
      </c>
      <c r="F1368" t="s">
        <v>48</v>
      </c>
      <c r="G1368" t="s">
        <v>141</v>
      </c>
      <c r="H1368" t="s">
        <v>142</v>
      </c>
      <c r="I1368" t="s">
        <v>74</v>
      </c>
      <c r="J1368" t="s">
        <v>143</v>
      </c>
      <c r="K1368">
        <v>3</v>
      </c>
      <c r="L1368" s="2">
        <v>900</v>
      </c>
      <c r="M1368">
        <v>0</v>
      </c>
      <c r="N1368" s="2">
        <v>2700</v>
      </c>
      <c r="O1368" s="2">
        <v>0</v>
      </c>
      <c r="P1368" s="2">
        <v>2700</v>
      </c>
      <c r="Q1368" s="2">
        <v>1658</v>
      </c>
      <c r="R1368" s="2">
        <v>1042</v>
      </c>
      <c r="S1368" t="s">
        <v>53</v>
      </c>
      <c r="T1368" t="s">
        <v>96</v>
      </c>
      <c r="U1368" t="s">
        <v>96</v>
      </c>
      <c r="V1368" t="s">
        <v>39</v>
      </c>
      <c r="W1368" t="s">
        <v>92</v>
      </c>
      <c r="X1368" t="s">
        <v>41</v>
      </c>
      <c r="Y1368" t="s">
        <v>42</v>
      </c>
      <c r="Z1368" t="s">
        <v>43</v>
      </c>
      <c r="AA1368" t="s">
        <v>68</v>
      </c>
      <c r="AB1368" t="s">
        <v>44</v>
      </c>
    </row>
    <row r="1369" spans="1:28" x14ac:dyDescent="0.25">
      <c r="A1369" t="s">
        <v>3646</v>
      </c>
      <c r="B1369" s="1">
        <v>45407</v>
      </c>
      <c r="C1369" t="s">
        <v>2580</v>
      </c>
      <c r="D1369" t="s">
        <v>2581</v>
      </c>
      <c r="E1369">
        <v>36</v>
      </c>
      <c r="F1369" t="s">
        <v>111</v>
      </c>
      <c r="G1369" t="s">
        <v>280</v>
      </c>
      <c r="H1369" t="s">
        <v>281</v>
      </c>
      <c r="I1369" t="s">
        <v>62</v>
      </c>
      <c r="J1369" t="s">
        <v>190</v>
      </c>
      <c r="K1369">
        <v>3</v>
      </c>
      <c r="L1369" s="2">
        <v>700</v>
      </c>
      <c r="M1369">
        <v>0</v>
      </c>
      <c r="N1369" s="2">
        <v>2100</v>
      </c>
      <c r="O1369" s="2">
        <v>0</v>
      </c>
      <c r="P1369" s="2">
        <v>2100</v>
      </c>
      <c r="Q1369" s="2">
        <v>1571.73</v>
      </c>
      <c r="R1369" s="2">
        <v>528.27</v>
      </c>
      <c r="S1369" t="s">
        <v>53</v>
      </c>
      <c r="T1369" t="s">
        <v>76</v>
      </c>
      <c r="U1369" t="s">
        <v>77</v>
      </c>
      <c r="V1369" t="s">
        <v>39</v>
      </c>
      <c r="W1369" t="s">
        <v>40</v>
      </c>
      <c r="X1369" t="s">
        <v>41</v>
      </c>
      <c r="Y1369" t="s">
        <v>84</v>
      </c>
      <c r="Z1369" t="s">
        <v>43</v>
      </c>
      <c r="AA1369" t="s">
        <v>44</v>
      </c>
      <c r="AB1369" t="s">
        <v>44</v>
      </c>
    </row>
    <row r="1370" spans="1:28" x14ac:dyDescent="0.25">
      <c r="A1370" t="s">
        <v>3647</v>
      </c>
      <c r="B1370" s="1">
        <v>45407</v>
      </c>
      <c r="C1370" t="s">
        <v>3648</v>
      </c>
      <c r="D1370" t="s">
        <v>3649</v>
      </c>
      <c r="E1370">
        <v>44</v>
      </c>
      <c r="F1370" t="s">
        <v>111</v>
      </c>
      <c r="G1370" t="s">
        <v>60</v>
      </c>
      <c r="H1370" t="s">
        <v>61</v>
      </c>
      <c r="I1370" t="s">
        <v>62</v>
      </c>
      <c r="J1370" t="s">
        <v>63</v>
      </c>
      <c r="K1370">
        <v>1</v>
      </c>
      <c r="L1370" s="2">
        <v>3500</v>
      </c>
      <c r="M1370">
        <v>5</v>
      </c>
      <c r="N1370" s="2">
        <v>3500</v>
      </c>
      <c r="O1370" s="2">
        <v>175</v>
      </c>
      <c r="P1370" s="2">
        <v>3325</v>
      </c>
      <c r="Q1370" s="2">
        <v>2686.7</v>
      </c>
      <c r="R1370" s="2">
        <v>638.29999999999995</v>
      </c>
      <c r="S1370" t="s">
        <v>36</v>
      </c>
      <c r="T1370" t="s">
        <v>275</v>
      </c>
      <c r="U1370" t="s">
        <v>123</v>
      </c>
      <c r="V1370" t="s">
        <v>39</v>
      </c>
      <c r="W1370" t="s">
        <v>83</v>
      </c>
      <c r="X1370" t="s">
        <v>67</v>
      </c>
      <c r="Y1370" t="s">
        <v>42</v>
      </c>
      <c r="Z1370" t="s">
        <v>43</v>
      </c>
      <c r="AA1370" t="s">
        <v>44</v>
      </c>
      <c r="AB1370" t="s">
        <v>44</v>
      </c>
    </row>
    <row r="1371" spans="1:28" x14ac:dyDescent="0.25">
      <c r="A1371" t="s">
        <v>3650</v>
      </c>
      <c r="B1371" s="1">
        <v>45407</v>
      </c>
      <c r="C1371" t="s">
        <v>3651</v>
      </c>
      <c r="D1371" t="s">
        <v>3652</v>
      </c>
      <c r="E1371">
        <v>46</v>
      </c>
      <c r="F1371" t="s">
        <v>111</v>
      </c>
      <c r="G1371" t="s">
        <v>176</v>
      </c>
      <c r="H1371" t="s">
        <v>177</v>
      </c>
      <c r="I1371" t="s">
        <v>34</v>
      </c>
      <c r="J1371" t="s">
        <v>35</v>
      </c>
      <c r="K1371">
        <v>3</v>
      </c>
      <c r="L1371" s="2">
        <v>6500</v>
      </c>
      <c r="M1371">
        <v>0</v>
      </c>
      <c r="N1371" s="2">
        <v>19500</v>
      </c>
      <c r="O1371" s="2">
        <v>0</v>
      </c>
      <c r="P1371" s="2">
        <v>19500</v>
      </c>
      <c r="Q1371" s="2">
        <v>11235.8</v>
      </c>
      <c r="R1371" s="2">
        <v>8264.2000000000007</v>
      </c>
      <c r="S1371" t="s">
        <v>64</v>
      </c>
      <c r="T1371" t="s">
        <v>90</v>
      </c>
      <c r="U1371" t="s">
        <v>91</v>
      </c>
      <c r="V1371" t="s">
        <v>39</v>
      </c>
      <c r="W1371" t="s">
        <v>137</v>
      </c>
      <c r="X1371" t="s">
        <v>41</v>
      </c>
      <c r="Y1371" t="s">
        <v>56</v>
      </c>
      <c r="Z1371" t="s">
        <v>43</v>
      </c>
      <c r="AA1371" t="s">
        <v>44</v>
      </c>
      <c r="AB1371" t="s">
        <v>44</v>
      </c>
    </row>
    <row r="1372" spans="1:28" x14ac:dyDescent="0.25">
      <c r="A1372" t="s">
        <v>3653</v>
      </c>
      <c r="B1372" s="1">
        <v>45407</v>
      </c>
      <c r="C1372" t="s">
        <v>156</v>
      </c>
      <c r="D1372" t="s">
        <v>157</v>
      </c>
      <c r="E1372">
        <v>58</v>
      </c>
      <c r="F1372" t="s">
        <v>111</v>
      </c>
      <c r="G1372" t="s">
        <v>207</v>
      </c>
      <c r="H1372" t="s">
        <v>208</v>
      </c>
      <c r="I1372" t="s">
        <v>34</v>
      </c>
      <c r="J1372" t="s">
        <v>143</v>
      </c>
      <c r="K1372">
        <v>2</v>
      </c>
      <c r="L1372" s="2">
        <v>18000</v>
      </c>
      <c r="M1372">
        <v>10</v>
      </c>
      <c r="N1372" s="2">
        <v>36000</v>
      </c>
      <c r="O1372" s="2">
        <v>3600</v>
      </c>
      <c r="P1372" s="2">
        <v>32400</v>
      </c>
      <c r="Q1372" s="2">
        <v>22779.63</v>
      </c>
      <c r="R1372" s="2">
        <v>9620.3700000000008</v>
      </c>
      <c r="S1372" t="s">
        <v>36</v>
      </c>
      <c r="T1372" t="s">
        <v>578</v>
      </c>
      <c r="U1372" t="s">
        <v>579</v>
      </c>
      <c r="V1372" t="s">
        <v>39</v>
      </c>
      <c r="W1372" t="s">
        <v>92</v>
      </c>
      <c r="X1372" t="s">
        <v>41</v>
      </c>
      <c r="Y1372" t="s">
        <v>42</v>
      </c>
      <c r="Z1372" t="s">
        <v>43</v>
      </c>
      <c r="AA1372" t="s">
        <v>44</v>
      </c>
      <c r="AB1372" t="s">
        <v>44</v>
      </c>
    </row>
    <row r="1373" spans="1:28" x14ac:dyDescent="0.25">
      <c r="A1373" t="s">
        <v>3654</v>
      </c>
      <c r="B1373" s="1">
        <v>45407</v>
      </c>
      <c r="C1373" t="s">
        <v>3655</v>
      </c>
      <c r="D1373" t="s">
        <v>3656</v>
      </c>
      <c r="E1373">
        <v>38</v>
      </c>
      <c r="F1373" t="s">
        <v>31</v>
      </c>
      <c r="G1373" t="s">
        <v>188</v>
      </c>
      <c r="H1373" t="s">
        <v>189</v>
      </c>
      <c r="I1373" t="s">
        <v>34</v>
      </c>
      <c r="J1373" t="s">
        <v>190</v>
      </c>
      <c r="K1373">
        <v>1</v>
      </c>
      <c r="L1373" s="2">
        <v>1800</v>
      </c>
      <c r="M1373">
        <v>15</v>
      </c>
      <c r="N1373" s="2">
        <v>1800</v>
      </c>
      <c r="O1373" s="2">
        <v>270</v>
      </c>
      <c r="P1373" s="2">
        <v>1530</v>
      </c>
      <c r="Q1373" s="2">
        <v>1038.1300000000001</v>
      </c>
      <c r="R1373" s="2">
        <v>491.87</v>
      </c>
      <c r="S1373" t="s">
        <v>64</v>
      </c>
      <c r="T1373" t="s">
        <v>275</v>
      </c>
      <c r="U1373" t="s">
        <v>123</v>
      </c>
      <c r="V1373" t="s">
        <v>39</v>
      </c>
      <c r="W1373" t="s">
        <v>92</v>
      </c>
      <c r="X1373" t="s">
        <v>41</v>
      </c>
      <c r="Y1373" t="s">
        <v>56</v>
      </c>
      <c r="Z1373" t="s">
        <v>223</v>
      </c>
      <c r="AA1373" t="s">
        <v>44</v>
      </c>
      <c r="AB1373" t="s">
        <v>44</v>
      </c>
    </row>
    <row r="1374" spans="1:28" x14ac:dyDescent="0.25">
      <c r="A1374" t="s">
        <v>3657</v>
      </c>
      <c r="B1374" s="1">
        <v>45407</v>
      </c>
      <c r="C1374" t="s">
        <v>2539</v>
      </c>
      <c r="D1374" t="s">
        <v>2540</v>
      </c>
      <c r="E1374">
        <v>31</v>
      </c>
      <c r="F1374" t="s">
        <v>48</v>
      </c>
      <c r="G1374" t="s">
        <v>318</v>
      </c>
      <c r="H1374" t="s">
        <v>319</v>
      </c>
      <c r="I1374" t="s">
        <v>34</v>
      </c>
      <c r="J1374" t="s">
        <v>190</v>
      </c>
      <c r="K1374">
        <v>2</v>
      </c>
      <c r="L1374" s="2">
        <v>2500</v>
      </c>
      <c r="M1374">
        <v>20</v>
      </c>
      <c r="N1374" s="2">
        <v>5000</v>
      </c>
      <c r="O1374" s="2">
        <v>1000</v>
      </c>
      <c r="P1374" s="2">
        <v>4000</v>
      </c>
      <c r="Q1374" s="2">
        <v>2953.17</v>
      </c>
      <c r="R1374" s="2">
        <v>1046.83</v>
      </c>
      <c r="S1374" t="s">
        <v>53</v>
      </c>
      <c r="T1374" t="s">
        <v>122</v>
      </c>
      <c r="U1374" t="s">
        <v>123</v>
      </c>
      <c r="V1374" t="s">
        <v>39</v>
      </c>
      <c r="W1374" t="s">
        <v>92</v>
      </c>
      <c r="X1374" t="s">
        <v>41</v>
      </c>
      <c r="Y1374" t="s">
        <v>56</v>
      </c>
      <c r="Z1374" t="s">
        <v>43</v>
      </c>
      <c r="AA1374" t="s">
        <v>44</v>
      </c>
      <c r="AB1374" t="s">
        <v>44</v>
      </c>
    </row>
    <row r="1375" spans="1:28" x14ac:dyDescent="0.25">
      <c r="A1375" t="s">
        <v>3658</v>
      </c>
      <c r="B1375" s="1">
        <v>45407</v>
      </c>
      <c r="C1375" t="s">
        <v>2193</v>
      </c>
      <c r="D1375" t="s">
        <v>2194</v>
      </c>
      <c r="E1375">
        <v>51</v>
      </c>
      <c r="F1375" t="s">
        <v>31</v>
      </c>
      <c r="G1375" t="s">
        <v>238</v>
      </c>
      <c r="H1375" t="s">
        <v>239</v>
      </c>
      <c r="I1375" t="s">
        <v>62</v>
      </c>
      <c r="J1375" t="s">
        <v>63</v>
      </c>
      <c r="K1375">
        <v>2</v>
      </c>
      <c r="L1375" s="2">
        <v>6500</v>
      </c>
      <c r="M1375">
        <v>10</v>
      </c>
      <c r="N1375" s="2">
        <v>13000</v>
      </c>
      <c r="O1375" s="2">
        <v>1300</v>
      </c>
      <c r="P1375" s="2">
        <v>11700</v>
      </c>
      <c r="Q1375" s="2">
        <v>8977.1</v>
      </c>
      <c r="R1375" s="2">
        <v>2722.9</v>
      </c>
      <c r="S1375" t="s">
        <v>53</v>
      </c>
      <c r="T1375" t="s">
        <v>290</v>
      </c>
      <c r="U1375" t="s">
        <v>291</v>
      </c>
      <c r="V1375" t="s">
        <v>39</v>
      </c>
      <c r="W1375" t="s">
        <v>40</v>
      </c>
      <c r="X1375" t="s">
        <v>41</v>
      </c>
      <c r="Y1375" t="s">
        <v>42</v>
      </c>
      <c r="Z1375" t="s">
        <v>43</v>
      </c>
      <c r="AA1375" t="s">
        <v>44</v>
      </c>
      <c r="AB1375" t="s">
        <v>44</v>
      </c>
    </row>
    <row r="1376" spans="1:28" x14ac:dyDescent="0.25">
      <c r="A1376" t="s">
        <v>3659</v>
      </c>
      <c r="B1376" s="1">
        <v>45407</v>
      </c>
      <c r="C1376" t="s">
        <v>3660</v>
      </c>
      <c r="D1376" t="s">
        <v>3661</v>
      </c>
      <c r="E1376">
        <v>38</v>
      </c>
      <c r="F1376" t="s">
        <v>48</v>
      </c>
      <c r="G1376" t="s">
        <v>128</v>
      </c>
      <c r="H1376" t="s">
        <v>129</v>
      </c>
      <c r="I1376" t="s">
        <v>74</v>
      </c>
      <c r="J1376" t="s">
        <v>130</v>
      </c>
      <c r="K1376">
        <v>2</v>
      </c>
      <c r="L1376" s="2">
        <v>1700</v>
      </c>
      <c r="M1376">
        <v>20</v>
      </c>
      <c r="N1376" s="2">
        <v>3400</v>
      </c>
      <c r="O1376" s="2">
        <v>680</v>
      </c>
      <c r="P1376" s="2">
        <v>2720</v>
      </c>
      <c r="Q1376" s="2">
        <v>1982.15</v>
      </c>
      <c r="R1376" s="2">
        <v>737.85</v>
      </c>
      <c r="S1376" t="s">
        <v>53</v>
      </c>
      <c r="T1376" t="s">
        <v>105</v>
      </c>
      <c r="U1376" t="s">
        <v>106</v>
      </c>
      <c r="V1376" t="s">
        <v>39</v>
      </c>
      <c r="W1376" t="s">
        <v>92</v>
      </c>
      <c r="X1376" t="s">
        <v>97</v>
      </c>
      <c r="Y1376" t="s">
        <v>56</v>
      </c>
      <c r="Z1376" t="s">
        <v>144</v>
      </c>
      <c r="AA1376" t="s">
        <v>44</v>
      </c>
      <c r="AB1376" t="s">
        <v>44</v>
      </c>
    </row>
    <row r="1377" spans="1:28" x14ac:dyDescent="0.25">
      <c r="A1377" t="s">
        <v>3662</v>
      </c>
      <c r="B1377" s="1">
        <v>45407</v>
      </c>
      <c r="C1377" t="s">
        <v>3663</v>
      </c>
      <c r="D1377" t="s">
        <v>3664</v>
      </c>
      <c r="E1377">
        <v>53</v>
      </c>
      <c r="F1377" t="s">
        <v>31</v>
      </c>
      <c r="G1377" t="s">
        <v>134</v>
      </c>
      <c r="H1377" t="s">
        <v>135</v>
      </c>
      <c r="I1377" t="s">
        <v>62</v>
      </c>
      <c r="J1377" t="s">
        <v>130</v>
      </c>
      <c r="K1377">
        <v>2</v>
      </c>
      <c r="L1377" s="2">
        <v>8500</v>
      </c>
      <c r="M1377">
        <v>5</v>
      </c>
      <c r="N1377" s="2">
        <v>17000</v>
      </c>
      <c r="O1377" s="2">
        <v>850</v>
      </c>
      <c r="P1377" s="2">
        <v>16150</v>
      </c>
      <c r="Q1377" s="2">
        <v>12611.71</v>
      </c>
      <c r="R1377" s="2">
        <v>3538.29</v>
      </c>
      <c r="S1377" t="s">
        <v>64</v>
      </c>
      <c r="T1377" t="s">
        <v>222</v>
      </c>
      <c r="U1377" t="s">
        <v>38</v>
      </c>
      <c r="V1377" t="s">
        <v>39</v>
      </c>
      <c r="W1377" t="s">
        <v>92</v>
      </c>
      <c r="X1377" t="s">
        <v>97</v>
      </c>
      <c r="Y1377" t="s">
        <v>84</v>
      </c>
      <c r="Z1377" t="s">
        <v>223</v>
      </c>
      <c r="AA1377" t="s">
        <v>44</v>
      </c>
      <c r="AB1377" t="s">
        <v>44</v>
      </c>
    </row>
    <row r="1378" spans="1:28" x14ac:dyDescent="0.25">
      <c r="A1378" t="s">
        <v>3665</v>
      </c>
      <c r="B1378" s="1">
        <v>45408</v>
      </c>
      <c r="C1378" t="s">
        <v>3666</v>
      </c>
      <c r="D1378" t="s">
        <v>3667</v>
      </c>
      <c r="E1378">
        <v>20</v>
      </c>
      <c r="F1378" t="s">
        <v>111</v>
      </c>
      <c r="G1378" t="s">
        <v>561</v>
      </c>
      <c r="H1378" t="s">
        <v>562</v>
      </c>
      <c r="I1378" t="s">
        <v>34</v>
      </c>
      <c r="J1378" t="s">
        <v>143</v>
      </c>
      <c r="K1378">
        <v>3</v>
      </c>
      <c r="L1378" s="2">
        <v>900</v>
      </c>
      <c r="M1378">
        <v>10</v>
      </c>
      <c r="N1378" s="2">
        <v>2700</v>
      </c>
      <c r="O1378" s="2">
        <v>270</v>
      </c>
      <c r="P1378" s="2">
        <v>2430</v>
      </c>
      <c r="Q1378" s="2">
        <v>1985.04</v>
      </c>
      <c r="R1378" s="2">
        <v>444.96</v>
      </c>
      <c r="S1378" t="s">
        <v>53</v>
      </c>
      <c r="T1378" t="s">
        <v>578</v>
      </c>
      <c r="U1378" t="s">
        <v>579</v>
      </c>
      <c r="V1378" t="s">
        <v>39</v>
      </c>
      <c r="W1378" t="s">
        <v>92</v>
      </c>
      <c r="X1378" t="s">
        <v>97</v>
      </c>
      <c r="Y1378" t="s">
        <v>42</v>
      </c>
      <c r="Z1378" t="s">
        <v>223</v>
      </c>
      <c r="AA1378" t="s">
        <v>44</v>
      </c>
      <c r="AB1378" t="s">
        <v>44</v>
      </c>
    </row>
    <row r="1379" spans="1:28" x14ac:dyDescent="0.25">
      <c r="A1379" t="s">
        <v>3668</v>
      </c>
      <c r="B1379" s="1">
        <v>45408</v>
      </c>
      <c r="C1379" t="s">
        <v>497</v>
      </c>
      <c r="D1379" t="s">
        <v>498</v>
      </c>
      <c r="E1379">
        <v>48</v>
      </c>
      <c r="F1379" t="s">
        <v>111</v>
      </c>
      <c r="G1379" t="s">
        <v>112</v>
      </c>
      <c r="H1379" t="s">
        <v>113</v>
      </c>
      <c r="I1379" t="s">
        <v>103</v>
      </c>
      <c r="J1379" t="s">
        <v>104</v>
      </c>
      <c r="K1379">
        <v>1</v>
      </c>
      <c r="L1379" s="2">
        <v>650</v>
      </c>
      <c r="M1379">
        <v>15</v>
      </c>
      <c r="N1379" s="2">
        <v>650</v>
      </c>
      <c r="O1379" s="2">
        <v>97.5</v>
      </c>
      <c r="P1379" s="2">
        <v>552.5</v>
      </c>
      <c r="Q1379" s="2">
        <v>407.58</v>
      </c>
      <c r="R1379" s="2">
        <v>144.91999999999999</v>
      </c>
      <c r="S1379" t="s">
        <v>36</v>
      </c>
      <c r="T1379" t="s">
        <v>114</v>
      </c>
      <c r="U1379" t="s">
        <v>115</v>
      </c>
      <c r="V1379" t="s">
        <v>39</v>
      </c>
      <c r="W1379" t="s">
        <v>137</v>
      </c>
      <c r="X1379" t="s">
        <v>41</v>
      </c>
      <c r="Y1379" t="s">
        <v>56</v>
      </c>
      <c r="Z1379" t="s">
        <v>43</v>
      </c>
      <c r="AA1379" t="s">
        <v>44</v>
      </c>
      <c r="AB1379" t="s">
        <v>44</v>
      </c>
    </row>
    <row r="1380" spans="1:28" x14ac:dyDescent="0.25">
      <c r="A1380" t="s">
        <v>3669</v>
      </c>
      <c r="B1380" s="1">
        <v>45408</v>
      </c>
      <c r="C1380" t="s">
        <v>3670</v>
      </c>
      <c r="D1380" t="s">
        <v>3671</v>
      </c>
      <c r="E1380">
        <v>21</v>
      </c>
      <c r="F1380" t="s">
        <v>48</v>
      </c>
      <c r="G1380" t="s">
        <v>352</v>
      </c>
      <c r="H1380" t="s">
        <v>353</v>
      </c>
      <c r="I1380" t="s">
        <v>103</v>
      </c>
      <c r="J1380" t="s">
        <v>104</v>
      </c>
      <c r="K1380">
        <v>1</v>
      </c>
      <c r="L1380" s="2">
        <v>850</v>
      </c>
      <c r="M1380">
        <v>10</v>
      </c>
      <c r="N1380" s="2">
        <v>850</v>
      </c>
      <c r="O1380" s="2">
        <v>85</v>
      </c>
      <c r="P1380" s="2">
        <v>765</v>
      </c>
      <c r="Q1380" s="2">
        <v>434.81</v>
      </c>
      <c r="R1380" s="2">
        <v>330.19</v>
      </c>
      <c r="S1380" t="s">
        <v>64</v>
      </c>
      <c r="T1380" t="s">
        <v>290</v>
      </c>
      <c r="U1380" t="s">
        <v>291</v>
      </c>
      <c r="V1380" t="s">
        <v>39</v>
      </c>
      <c r="W1380" t="s">
        <v>83</v>
      </c>
      <c r="X1380" t="s">
        <v>97</v>
      </c>
      <c r="Y1380" t="s">
        <v>56</v>
      </c>
      <c r="Z1380" t="s">
        <v>43</v>
      </c>
      <c r="AA1380" t="s">
        <v>44</v>
      </c>
      <c r="AB1380" t="s">
        <v>44</v>
      </c>
    </row>
    <row r="1381" spans="1:28" x14ac:dyDescent="0.25">
      <c r="A1381" t="s">
        <v>3672</v>
      </c>
      <c r="B1381" s="1">
        <v>45408</v>
      </c>
      <c r="C1381" t="s">
        <v>573</v>
      </c>
      <c r="D1381" t="s">
        <v>574</v>
      </c>
      <c r="E1381">
        <v>21</v>
      </c>
      <c r="F1381" t="s">
        <v>48</v>
      </c>
      <c r="G1381" t="s">
        <v>207</v>
      </c>
      <c r="H1381" t="s">
        <v>208</v>
      </c>
      <c r="I1381" t="s">
        <v>34</v>
      </c>
      <c r="J1381" t="s">
        <v>143</v>
      </c>
      <c r="K1381">
        <v>2</v>
      </c>
      <c r="L1381" s="2">
        <v>18000</v>
      </c>
      <c r="M1381">
        <v>0</v>
      </c>
      <c r="N1381" s="2">
        <v>36000</v>
      </c>
      <c r="O1381" s="2">
        <v>0</v>
      </c>
      <c r="P1381" s="2">
        <v>36000</v>
      </c>
      <c r="Q1381" s="2">
        <v>26006.799999999999</v>
      </c>
      <c r="R1381" s="2">
        <v>9993.2000000000007</v>
      </c>
      <c r="S1381" t="s">
        <v>53</v>
      </c>
      <c r="T1381" t="s">
        <v>290</v>
      </c>
      <c r="U1381" t="s">
        <v>291</v>
      </c>
      <c r="V1381" t="s">
        <v>39</v>
      </c>
      <c r="W1381" t="s">
        <v>137</v>
      </c>
      <c r="X1381" t="s">
        <v>41</v>
      </c>
      <c r="Y1381" t="s">
        <v>56</v>
      </c>
      <c r="Z1381" t="s">
        <v>223</v>
      </c>
      <c r="AA1381" t="s">
        <v>44</v>
      </c>
      <c r="AB1381" t="s">
        <v>44</v>
      </c>
    </row>
    <row r="1382" spans="1:28" x14ac:dyDescent="0.25">
      <c r="A1382" t="s">
        <v>3673</v>
      </c>
      <c r="B1382" s="1">
        <v>45408</v>
      </c>
      <c r="C1382" t="s">
        <v>2124</v>
      </c>
      <c r="D1382" t="s">
        <v>2125</v>
      </c>
      <c r="E1382">
        <v>46</v>
      </c>
      <c r="F1382" t="s">
        <v>111</v>
      </c>
      <c r="G1382" t="s">
        <v>212</v>
      </c>
      <c r="H1382" t="s">
        <v>213</v>
      </c>
      <c r="I1382" t="s">
        <v>51</v>
      </c>
      <c r="J1382" t="s">
        <v>52</v>
      </c>
      <c r="K1382">
        <v>1</v>
      </c>
      <c r="L1382" s="2">
        <v>400</v>
      </c>
      <c r="M1382">
        <v>10</v>
      </c>
      <c r="N1382" s="2">
        <v>400</v>
      </c>
      <c r="O1382" s="2">
        <v>40</v>
      </c>
      <c r="P1382" s="2">
        <v>360</v>
      </c>
      <c r="Q1382" s="2">
        <v>223.52</v>
      </c>
      <c r="R1382" s="2">
        <v>136.47999999999999</v>
      </c>
      <c r="S1382" t="s">
        <v>64</v>
      </c>
      <c r="T1382" t="s">
        <v>407</v>
      </c>
      <c r="U1382" t="s">
        <v>408</v>
      </c>
      <c r="V1382" t="s">
        <v>39</v>
      </c>
      <c r="W1382" t="s">
        <v>124</v>
      </c>
      <c r="X1382" t="s">
        <v>97</v>
      </c>
      <c r="Y1382" t="s">
        <v>56</v>
      </c>
      <c r="Z1382" t="s">
        <v>43</v>
      </c>
      <c r="AA1382" t="s">
        <v>44</v>
      </c>
      <c r="AB1382" t="s">
        <v>44</v>
      </c>
    </row>
    <row r="1383" spans="1:28" x14ac:dyDescent="0.25">
      <c r="A1383" t="s">
        <v>3674</v>
      </c>
      <c r="B1383" s="1">
        <v>45408</v>
      </c>
      <c r="C1383" t="s">
        <v>1662</v>
      </c>
      <c r="D1383" t="s">
        <v>1663</v>
      </c>
      <c r="E1383">
        <v>35</v>
      </c>
      <c r="F1383" t="s">
        <v>31</v>
      </c>
      <c r="G1383" t="s">
        <v>436</v>
      </c>
      <c r="H1383" t="s">
        <v>437</v>
      </c>
      <c r="I1383" t="s">
        <v>74</v>
      </c>
      <c r="J1383" t="s">
        <v>190</v>
      </c>
      <c r="K1383">
        <v>1</v>
      </c>
      <c r="L1383" s="2">
        <v>1800</v>
      </c>
      <c r="M1383">
        <v>10</v>
      </c>
      <c r="N1383" s="2">
        <v>1800</v>
      </c>
      <c r="O1383" s="2">
        <v>180</v>
      </c>
      <c r="P1383" s="2">
        <v>1620</v>
      </c>
      <c r="Q1383" s="2">
        <v>927.04</v>
      </c>
      <c r="R1383" s="2">
        <v>692.96</v>
      </c>
      <c r="S1383" t="s">
        <v>53</v>
      </c>
      <c r="T1383" t="s">
        <v>65</v>
      </c>
      <c r="U1383" t="s">
        <v>65</v>
      </c>
      <c r="V1383" t="s">
        <v>39</v>
      </c>
      <c r="W1383" t="s">
        <v>66</v>
      </c>
      <c r="X1383" t="s">
        <v>41</v>
      </c>
      <c r="Y1383" t="s">
        <v>56</v>
      </c>
      <c r="Z1383" t="s">
        <v>43</v>
      </c>
      <c r="AA1383" t="s">
        <v>44</v>
      </c>
      <c r="AB1383" t="s">
        <v>44</v>
      </c>
    </row>
    <row r="1384" spans="1:28" x14ac:dyDescent="0.25">
      <c r="A1384" t="s">
        <v>3675</v>
      </c>
      <c r="B1384" s="1">
        <v>45408</v>
      </c>
      <c r="C1384" t="s">
        <v>3140</v>
      </c>
      <c r="D1384" t="s">
        <v>3141</v>
      </c>
      <c r="E1384">
        <v>18</v>
      </c>
      <c r="F1384" t="s">
        <v>31</v>
      </c>
      <c r="G1384" t="s">
        <v>101</v>
      </c>
      <c r="H1384" t="s">
        <v>102</v>
      </c>
      <c r="I1384" t="s">
        <v>103</v>
      </c>
      <c r="J1384" t="s">
        <v>104</v>
      </c>
      <c r="K1384">
        <v>2</v>
      </c>
      <c r="L1384" s="2">
        <v>1800</v>
      </c>
      <c r="M1384">
        <v>10</v>
      </c>
      <c r="N1384" s="2">
        <v>3600</v>
      </c>
      <c r="O1384" s="2">
        <v>360</v>
      </c>
      <c r="P1384" s="2">
        <v>3240</v>
      </c>
      <c r="Q1384" s="2">
        <v>1892.8</v>
      </c>
      <c r="R1384" s="2">
        <v>1347.2</v>
      </c>
      <c r="S1384" t="s">
        <v>36</v>
      </c>
      <c r="T1384" t="s">
        <v>163</v>
      </c>
      <c r="U1384" t="s">
        <v>164</v>
      </c>
      <c r="V1384" t="s">
        <v>39</v>
      </c>
      <c r="W1384" t="s">
        <v>40</v>
      </c>
      <c r="X1384" t="s">
        <v>67</v>
      </c>
      <c r="Y1384" t="s">
        <v>56</v>
      </c>
      <c r="Z1384" t="s">
        <v>43</v>
      </c>
      <c r="AA1384" t="s">
        <v>44</v>
      </c>
      <c r="AB1384" t="s">
        <v>44</v>
      </c>
    </row>
    <row r="1385" spans="1:28" x14ac:dyDescent="0.25">
      <c r="A1385" t="s">
        <v>3676</v>
      </c>
      <c r="B1385" s="1">
        <v>45408</v>
      </c>
      <c r="C1385" t="s">
        <v>2180</v>
      </c>
      <c r="D1385" t="s">
        <v>2181</v>
      </c>
      <c r="E1385">
        <v>18</v>
      </c>
      <c r="F1385" t="s">
        <v>48</v>
      </c>
      <c r="G1385" t="s">
        <v>366</v>
      </c>
      <c r="H1385" t="s">
        <v>367</v>
      </c>
      <c r="I1385" t="s">
        <v>34</v>
      </c>
      <c r="J1385" t="s">
        <v>130</v>
      </c>
      <c r="K1385">
        <v>5</v>
      </c>
      <c r="L1385" s="2">
        <v>14500</v>
      </c>
      <c r="M1385">
        <v>5</v>
      </c>
      <c r="N1385" s="2">
        <v>72500</v>
      </c>
      <c r="O1385" s="2">
        <v>3625</v>
      </c>
      <c r="P1385" s="2">
        <v>68875</v>
      </c>
      <c r="Q1385" s="2">
        <v>47867.82</v>
      </c>
      <c r="R1385" s="2">
        <v>21007.18</v>
      </c>
      <c r="S1385" t="s">
        <v>53</v>
      </c>
      <c r="T1385" t="s">
        <v>398</v>
      </c>
      <c r="U1385" t="s">
        <v>399</v>
      </c>
      <c r="V1385" t="s">
        <v>39</v>
      </c>
      <c r="W1385" t="s">
        <v>92</v>
      </c>
      <c r="X1385" t="s">
        <v>97</v>
      </c>
      <c r="Y1385" t="s">
        <v>56</v>
      </c>
      <c r="Z1385" t="s">
        <v>43</v>
      </c>
      <c r="AA1385" t="s">
        <v>44</v>
      </c>
      <c r="AB1385" t="s">
        <v>44</v>
      </c>
    </row>
    <row r="1386" spans="1:28" x14ac:dyDescent="0.25">
      <c r="A1386" t="s">
        <v>3677</v>
      </c>
      <c r="B1386" s="1">
        <v>45409</v>
      </c>
      <c r="C1386" t="s">
        <v>3501</v>
      </c>
      <c r="D1386" t="s">
        <v>3502</v>
      </c>
      <c r="E1386">
        <v>39</v>
      </c>
      <c r="F1386" t="s">
        <v>31</v>
      </c>
      <c r="G1386" t="s">
        <v>280</v>
      </c>
      <c r="H1386" t="s">
        <v>281</v>
      </c>
      <c r="I1386" t="s">
        <v>62</v>
      </c>
      <c r="J1386" t="s">
        <v>190</v>
      </c>
      <c r="K1386">
        <v>2</v>
      </c>
      <c r="L1386" s="2">
        <v>700</v>
      </c>
      <c r="M1386">
        <v>10</v>
      </c>
      <c r="N1386" s="2">
        <v>1400</v>
      </c>
      <c r="O1386" s="2">
        <v>140</v>
      </c>
      <c r="P1386" s="2">
        <v>1260</v>
      </c>
      <c r="Q1386" s="2">
        <v>811.32</v>
      </c>
      <c r="R1386" s="2">
        <v>448.68</v>
      </c>
      <c r="S1386" t="s">
        <v>53</v>
      </c>
      <c r="T1386" t="s">
        <v>398</v>
      </c>
      <c r="U1386" t="s">
        <v>399</v>
      </c>
      <c r="V1386" t="s">
        <v>39</v>
      </c>
      <c r="W1386" t="s">
        <v>124</v>
      </c>
      <c r="X1386" t="s">
        <v>97</v>
      </c>
      <c r="Y1386" t="s">
        <v>84</v>
      </c>
      <c r="Z1386" t="s">
        <v>43</v>
      </c>
      <c r="AA1386" t="s">
        <v>44</v>
      </c>
      <c r="AB1386" t="s">
        <v>44</v>
      </c>
    </row>
    <row r="1387" spans="1:28" x14ac:dyDescent="0.25">
      <c r="A1387" t="s">
        <v>3678</v>
      </c>
      <c r="B1387" s="1">
        <v>45409</v>
      </c>
      <c r="C1387" t="s">
        <v>3679</v>
      </c>
      <c r="D1387" t="s">
        <v>3680</v>
      </c>
      <c r="E1387">
        <v>42</v>
      </c>
      <c r="F1387" t="s">
        <v>31</v>
      </c>
      <c r="G1387" t="s">
        <v>227</v>
      </c>
      <c r="H1387" t="s">
        <v>228</v>
      </c>
      <c r="I1387" t="s">
        <v>74</v>
      </c>
      <c r="J1387" t="s">
        <v>75</v>
      </c>
      <c r="K1387">
        <v>1</v>
      </c>
      <c r="L1387" s="2">
        <v>1400</v>
      </c>
      <c r="M1387">
        <v>0</v>
      </c>
      <c r="N1387" s="2">
        <v>1400</v>
      </c>
      <c r="O1387" s="2">
        <v>0</v>
      </c>
      <c r="P1387" s="2">
        <v>1400</v>
      </c>
      <c r="Q1387" s="2">
        <v>958.04</v>
      </c>
      <c r="R1387" s="2">
        <v>441.96</v>
      </c>
      <c r="S1387" t="s">
        <v>36</v>
      </c>
      <c r="T1387" t="s">
        <v>263</v>
      </c>
      <c r="U1387" t="s">
        <v>91</v>
      </c>
      <c r="V1387" t="s">
        <v>39</v>
      </c>
      <c r="W1387" t="s">
        <v>40</v>
      </c>
      <c r="X1387" t="s">
        <v>67</v>
      </c>
      <c r="Y1387" t="s">
        <v>56</v>
      </c>
      <c r="Z1387" t="s">
        <v>43</v>
      </c>
      <c r="AA1387" t="s">
        <v>44</v>
      </c>
      <c r="AB1387" t="s">
        <v>44</v>
      </c>
    </row>
    <row r="1388" spans="1:28" x14ac:dyDescent="0.25">
      <c r="A1388" t="s">
        <v>3681</v>
      </c>
      <c r="B1388" s="1">
        <v>45409</v>
      </c>
      <c r="C1388" t="s">
        <v>494</v>
      </c>
      <c r="D1388" t="s">
        <v>495</v>
      </c>
      <c r="E1388">
        <v>23</v>
      </c>
      <c r="F1388" t="s">
        <v>48</v>
      </c>
      <c r="G1388" t="s">
        <v>49</v>
      </c>
      <c r="H1388" t="s">
        <v>50</v>
      </c>
      <c r="I1388" t="s">
        <v>51</v>
      </c>
      <c r="J1388" t="s">
        <v>52</v>
      </c>
      <c r="K1388">
        <v>2</v>
      </c>
      <c r="L1388" s="2">
        <v>500</v>
      </c>
      <c r="M1388">
        <v>10</v>
      </c>
      <c r="N1388" s="2">
        <v>1000</v>
      </c>
      <c r="O1388" s="2">
        <v>100</v>
      </c>
      <c r="P1388" s="2">
        <v>900</v>
      </c>
      <c r="Q1388" s="2">
        <v>521.52</v>
      </c>
      <c r="R1388" s="2">
        <v>378.48</v>
      </c>
      <c r="S1388" t="s">
        <v>53</v>
      </c>
      <c r="T1388" t="s">
        <v>163</v>
      </c>
      <c r="U1388" t="s">
        <v>164</v>
      </c>
      <c r="V1388" t="s">
        <v>39</v>
      </c>
      <c r="W1388" t="s">
        <v>83</v>
      </c>
      <c r="X1388" t="s">
        <v>97</v>
      </c>
      <c r="Y1388" t="s">
        <v>56</v>
      </c>
      <c r="Z1388" t="s">
        <v>43</v>
      </c>
      <c r="AA1388" t="s">
        <v>44</v>
      </c>
      <c r="AB1388" t="s">
        <v>44</v>
      </c>
    </row>
    <row r="1389" spans="1:28" x14ac:dyDescent="0.25">
      <c r="A1389" t="s">
        <v>3682</v>
      </c>
      <c r="B1389" s="1">
        <v>45409</v>
      </c>
      <c r="C1389" t="s">
        <v>3683</v>
      </c>
      <c r="D1389" t="s">
        <v>3684</v>
      </c>
      <c r="E1389">
        <v>48</v>
      </c>
      <c r="F1389" t="s">
        <v>31</v>
      </c>
      <c r="G1389" t="s">
        <v>280</v>
      </c>
      <c r="H1389" t="s">
        <v>281</v>
      </c>
      <c r="I1389" t="s">
        <v>62</v>
      </c>
      <c r="J1389" t="s">
        <v>190</v>
      </c>
      <c r="K1389">
        <v>3</v>
      </c>
      <c r="L1389" s="2">
        <v>700</v>
      </c>
      <c r="M1389">
        <v>15</v>
      </c>
      <c r="N1389" s="2">
        <v>2100</v>
      </c>
      <c r="O1389" s="2">
        <v>315</v>
      </c>
      <c r="P1389" s="2">
        <v>1785</v>
      </c>
      <c r="Q1389" s="2">
        <v>1233.1400000000001</v>
      </c>
      <c r="R1389" s="2">
        <v>551.86</v>
      </c>
      <c r="S1389" t="s">
        <v>36</v>
      </c>
      <c r="T1389" t="s">
        <v>105</v>
      </c>
      <c r="U1389" t="s">
        <v>106</v>
      </c>
      <c r="V1389" t="s">
        <v>39</v>
      </c>
      <c r="W1389" t="s">
        <v>92</v>
      </c>
      <c r="X1389" t="s">
        <v>97</v>
      </c>
      <c r="Y1389" t="s">
        <v>42</v>
      </c>
      <c r="Z1389" t="s">
        <v>223</v>
      </c>
      <c r="AA1389" t="s">
        <v>44</v>
      </c>
      <c r="AB1389" t="s">
        <v>44</v>
      </c>
    </row>
    <row r="1390" spans="1:28" x14ac:dyDescent="0.25">
      <c r="A1390" t="s">
        <v>3685</v>
      </c>
      <c r="B1390" s="1">
        <v>45409</v>
      </c>
      <c r="C1390" t="s">
        <v>3096</v>
      </c>
      <c r="D1390" t="s">
        <v>3097</v>
      </c>
      <c r="E1390">
        <v>52</v>
      </c>
      <c r="F1390" t="s">
        <v>48</v>
      </c>
      <c r="G1390" t="s">
        <v>168</v>
      </c>
      <c r="H1390" t="s">
        <v>169</v>
      </c>
      <c r="I1390" t="s">
        <v>62</v>
      </c>
      <c r="J1390" t="s">
        <v>143</v>
      </c>
      <c r="K1390">
        <v>3</v>
      </c>
      <c r="L1390" s="2">
        <v>1800</v>
      </c>
      <c r="M1390">
        <v>15</v>
      </c>
      <c r="N1390" s="2">
        <v>5400</v>
      </c>
      <c r="O1390" s="2">
        <v>810</v>
      </c>
      <c r="P1390" s="2">
        <v>4590</v>
      </c>
      <c r="Q1390" s="2">
        <v>2561.6799999999998</v>
      </c>
      <c r="R1390" s="2">
        <v>2028.32</v>
      </c>
      <c r="S1390" t="s">
        <v>36</v>
      </c>
      <c r="T1390" t="s">
        <v>76</v>
      </c>
      <c r="U1390" t="s">
        <v>77</v>
      </c>
      <c r="V1390" t="s">
        <v>39</v>
      </c>
      <c r="W1390" t="s">
        <v>92</v>
      </c>
      <c r="X1390" t="s">
        <v>97</v>
      </c>
      <c r="Y1390" t="s">
        <v>56</v>
      </c>
      <c r="Z1390" t="s">
        <v>508</v>
      </c>
      <c r="AA1390" t="s">
        <v>44</v>
      </c>
      <c r="AB1390" t="s">
        <v>44</v>
      </c>
    </row>
    <row r="1391" spans="1:28" x14ac:dyDescent="0.25">
      <c r="A1391" t="s">
        <v>3686</v>
      </c>
      <c r="B1391" s="1">
        <v>45409</v>
      </c>
      <c r="C1391" t="s">
        <v>3687</v>
      </c>
      <c r="D1391" t="s">
        <v>3688</v>
      </c>
      <c r="E1391">
        <v>30</v>
      </c>
      <c r="F1391" t="s">
        <v>31</v>
      </c>
      <c r="G1391" t="s">
        <v>168</v>
      </c>
      <c r="H1391" t="s">
        <v>169</v>
      </c>
      <c r="I1391" t="s">
        <v>62</v>
      </c>
      <c r="J1391" t="s">
        <v>143</v>
      </c>
      <c r="K1391">
        <v>2</v>
      </c>
      <c r="L1391" s="2">
        <v>1800</v>
      </c>
      <c r="M1391">
        <v>20</v>
      </c>
      <c r="N1391" s="2">
        <v>3600</v>
      </c>
      <c r="O1391" s="2">
        <v>720</v>
      </c>
      <c r="P1391" s="2">
        <v>2880</v>
      </c>
      <c r="Q1391" s="2">
        <v>1909.08</v>
      </c>
      <c r="R1391" s="2">
        <v>970.92</v>
      </c>
      <c r="S1391" t="s">
        <v>64</v>
      </c>
      <c r="T1391" t="s">
        <v>37</v>
      </c>
      <c r="U1391" t="s">
        <v>38</v>
      </c>
      <c r="V1391" t="s">
        <v>39</v>
      </c>
      <c r="W1391" t="s">
        <v>83</v>
      </c>
      <c r="X1391" t="s">
        <v>41</v>
      </c>
      <c r="Y1391" t="s">
        <v>56</v>
      </c>
      <c r="Z1391" t="s">
        <v>43</v>
      </c>
      <c r="AA1391" t="s">
        <v>68</v>
      </c>
      <c r="AB1391" t="s">
        <v>44</v>
      </c>
    </row>
    <row r="1392" spans="1:28" x14ac:dyDescent="0.25">
      <c r="A1392" t="s">
        <v>3689</v>
      </c>
      <c r="B1392" s="1">
        <v>45409</v>
      </c>
      <c r="C1392" t="s">
        <v>3690</v>
      </c>
      <c r="D1392" t="s">
        <v>3691</v>
      </c>
      <c r="E1392">
        <v>57</v>
      </c>
      <c r="F1392" t="s">
        <v>48</v>
      </c>
      <c r="G1392" t="s">
        <v>197</v>
      </c>
      <c r="H1392" t="s">
        <v>198</v>
      </c>
      <c r="I1392" t="s">
        <v>74</v>
      </c>
      <c r="J1392" t="s">
        <v>75</v>
      </c>
      <c r="K1392">
        <v>1</v>
      </c>
      <c r="L1392" s="2">
        <v>2600</v>
      </c>
      <c r="M1392">
        <v>5</v>
      </c>
      <c r="N1392" s="2">
        <v>2600</v>
      </c>
      <c r="O1392" s="2">
        <v>130</v>
      </c>
      <c r="P1392" s="2">
        <v>2470</v>
      </c>
      <c r="Q1392" s="2">
        <v>1581</v>
      </c>
      <c r="R1392" s="2">
        <v>889</v>
      </c>
      <c r="S1392" t="s">
        <v>64</v>
      </c>
      <c r="T1392" t="s">
        <v>76</v>
      </c>
      <c r="U1392" t="s">
        <v>77</v>
      </c>
      <c r="V1392" t="s">
        <v>39</v>
      </c>
      <c r="W1392" t="s">
        <v>92</v>
      </c>
      <c r="X1392" t="s">
        <v>97</v>
      </c>
      <c r="Y1392" t="s">
        <v>56</v>
      </c>
      <c r="Z1392" t="s">
        <v>43</v>
      </c>
      <c r="AA1392" t="s">
        <v>44</v>
      </c>
      <c r="AB1392" t="s">
        <v>44</v>
      </c>
    </row>
    <row r="1393" spans="1:28" x14ac:dyDescent="0.25">
      <c r="A1393" t="s">
        <v>3692</v>
      </c>
      <c r="B1393" s="1">
        <v>45409</v>
      </c>
      <c r="C1393" t="s">
        <v>3693</v>
      </c>
      <c r="D1393" t="s">
        <v>3694</v>
      </c>
      <c r="E1393">
        <v>46</v>
      </c>
      <c r="F1393" t="s">
        <v>111</v>
      </c>
      <c r="G1393" t="s">
        <v>352</v>
      </c>
      <c r="H1393" t="s">
        <v>353</v>
      </c>
      <c r="I1393" t="s">
        <v>103</v>
      </c>
      <c r="J1393" t="s">
        <v>104</v>
      </c>
      <c r="K1393">
        <v>1</v>
      </c>
      <c r="L1393" s="2">
        <v>850</v>
      </c>
      <c r="M1393">
        <v>5</v>
      </c>
      <c r="N1393" s="2">
        <v>850</v>
      </c>
      <c r="O1393" s="2">
        <v>42.5</v>
      </c>
      <c r="P1393" s="2">
        <v>807.5</v>
      </c>
      <c r="Q1393" s="2">
        <v>645.66</v>
      </c>
      <c r="R1393" s="2">
        <v>161.84</v>
      </c>
      <c r="S1393" t="s">
        <v>53</v>
      </c>
      <c r="T1393" t="s">
        <v>290</v>
      </c>
      <c r="U1393" t="s">
        <v>291</v>
      </c>
      <c r="V1393" t="s">
        <v>39</v>
      </c>
      <c r="W1393" t="s">
        <v>124</v>
      </c>
      <c r="X1393" t="s">
        <v>41</v>
      </c>
      <c r="Y1393" t="s">
        <v>56</v>
      </c>
      <c r="Z1393" t="s">
        <v>107</v>
      </c>
      <c r="AA1393" t="s">
        <v>44</v>
      </c>
      <c r="AB1393" t="s">
        <v>44</v>
      </c>
    </row>
    <row r="1394" spans="1:28" x14ac:dyDescent="0.25">
      <c r="A1394" t="s">
        <v>3695</v>
      </c>
      <c r="B1394" s="1">
        <v>45409</v>
      </c>
      <c r="C1394" t="s">
        <v>628</v>
      </c>
      <c r="D1394" t="s">
        <v>629</v>
      </c>
      <c r="E1394">
        <v>19</v>
      </c>
      <c r="F1394" t="s">
        <v>48</v>
      </c>
      <c r="G1394" t="s">
        <v>141</v>
      </c>
      <c r="H1394" t="s">
        <v>142</v>
      </c>
      <c r="I1394" t="s">
        <v>74</v>
      </c>
      <c r="J1394" t="s">
        <v>143</v>
      </c>
      <c r="K1394">
        <v>2</v>
      </c>
      <c r="L1394" s="2">
        <v>900</v>
      </c>
      <c r="M1394">
        <v>30</v>
      </c>
      <c r="N1394" s="2">
        <v>1800</v>
      </c>
      <c r="O1394" s="2">
        <v>540</v>
      </c>
      <c r="P1394" s="2">
        <v>1260</v>
      </c>
      <c r="Q1394" s="2">
        <v>734.4</v>
      </c>
      <c r="R1394" s="2">
        <v>525.6</v>
      </c>
      <c r="S1394" t="s">
        <v>53</v>
      </c>
      <c r="T1394" t="s">
        <v>263</v>
      </c>
      <c r="U1394" t="s">
        <v>91</v>
      </c>
      <c r="V1394" t="s">
        <v>39</v>
      </c>
      <c r="W1394" t="s">
        <v>137</v>
      </c>
      <c r="X1394" t="s">
        <v>41</v>
      </c>
      <c r="Y1394" t="s">
        <v>42</v>
      </c>
      <c r="Z1394" t="s">
        <v>43</v>
      </c>
      <c r="AA1394" t="s">
        <v>44</v>
      </c>
      <c r="AB1394" t="s">
        <v>44</v>
      </c>
    </row>
    <row r="1395" spans="1:28" x14ac:dyDescent="0.25">
      <c r="A1395" t="s">
        <v>3696</v>
      </c>
      <c r="B1395" s="1">
        <v>45409</v>
      </c>
      <c r="C1395" t="s">
        <v>3697</v>
      </c>
      <c r="D1395" t="s">
        <v>3698</v>
      </c>
      <c r="E1395">
        <v>55</v>
      </c>
      <c r="F1395" t="s">
        <v>48</v>
      </c>
      <c r="G1395" t="s">
        <v>49</v>
      </c>
      <c r="H1395" t="s">
        <v>50</v>
      </c>
      <c r="I1395" t="s">
        <v>51</v>
      </c>
      <c r="J1395" t="s">
        <v>52</v>
      </c>
      <c r="K1395">
        <v>4</v>
      </c>
      <c r="L1395" s="2">
        <v>500</v>
      </c>
      <c r="M1395">
        <v>10</v>
      </c>
      <c r="N1395" s="2">
        <v>2000</v>
      </c>
      <c r="O1395" s="2">
        <v>200</v>
      </c>
      <c r="P1395" s="2">
        <v>1800</v>
      </c>
      <c r="Q1395" s="2">
        <v>1412.83</v>
      </c>
      <c r="R1395" s="2">
        <v>387.17</v>
      </c>
      <c r="S1395" t="s">
        <v>36</v>
      </c>
      <c r="T1395" t="s">
        <v>90</v>
      </c>
      <c r="U1395" t="s">
        <v>91</v>
      </c>
      <c r="V1395" t="s">
        <v>39</v>
      </c>
      <c r="W1395" t="s">
        <v>124</v>
      </c>
      <c r="X1395" t="s">
        <v>97</v>
      </c>
      <c r="Y1395" t="s">
        <v>56</v>
      </c>
      <c r="Z1395" t="s">
        <v>43</v>
      </c>
      <c r="AA1395" t="s">
        <v>68</v>
      </c>
      <c r="AB1395" t="s">
        <v>44</v>
      </c>
    </row>
    <row r="1396" spans="1:28" x14ac:dyDescent="0.25">
      <c r="A1396" t="s">
        <v>3699</v>
      </c>
      <c r="B1396" s="1">
        <v>45409</v>
      </c>
      <c r="C1396" t="s">
        <v>797</v>
      </c>
      <c r="D1396" t="s">
        <v>798</v>
      </c>
      <c r="E1396">
        <v>46</v>
      </c>
      <c r="F1396" t="s">
        <v>111</v>
      </c>
      <c r="G1396" t="s">
        <v>119</v>
      </c>
      <c r="H1396" t="s">
        <v>120</v>
      </c>
      <c r="I1396" t="s">
        <v>62</v>
      </c>
      <c r="J1396" t="s">
        <v>121</v>
      </c>
      <c r="K1396">
        <v>4</v>
      </c>
      <c r="L1396" s="2">
        <v>4800</v>
      </c>
      <c r="M1396">
        <v>10</v>
      </c>
      <c r="N1396" s="2">
        <v>19200</v>
      </c>
      <c r="O1396" s="2">
        <v>1920</v>
      </c>
      <c r="P1396" s="2">
        <v>17280</v>
      </c>
      <c r="Q1396" s="2">
        <v>11241.33</v>
      </c>
      <c r="R1396" s="2">
        <v>6038.67</v>
      </c>
      <c r="S1396" t="s">
        <v>53</v>
      </c>
      <c r="T1396" t="s">
        <v>136</v>
      </c>
      <c r="U1396" t="s">
        <v>38</v>
      </c>
      <c r="V1396" t="s">
        <v>39</v>
      </c>
      <c r="W1396" t="s">
        <v>83</v>
      </c>
      <c r="X1396" t="s">
        <v>41</v>
      </c>
      <c r="Y1396" t="s">
        <v>84</v>
      </c>
      <c r="Z1396" t="s">
        <v>43</v>
      </c>
      <c r="AA1396" t="s">
        <v>44</v>
      </c>
      <c r="AB1396" t="s">
        <v>44</v>
      </c>
    </row>
    <row r="1397" spans="1:28" x14ac:dyDescent="0.25">
      <c r="A1397" t="s">
        <v>3700</v>
      </c>
      <c r="B1397" s="1">
        <v>45409</v>
      </c>
      <c r="C1397" t="s">
        <v>3701</v>
      </c>
      <c r="D1397" t="s">
        <v>3702</v>
      </c>
      <c r="E1397">
        <v>31</v>
      </c>
      <c r="F1397" t="s">
        <v>31</v>
      </c>
      <c r="G1397" t="s">
        <v>344</v>
      </c>
      <c r="H1397" t="s">
        <v>345</v>
      </c>
      <c r="I1397" t="s">
        <v>34</v>
      </c>
      <c r="J1397" t="s">
        <v>121</v>
      </c>
      <c r="K1397">
        <v>1</v>
      </c>
      <c r="L1397" s="2">
        <v>1600</v>
      </c>
      <c r="M1397">
        <v>30</v>
      </c>
      <c r="N1397" s="2">
        <v>1600</v>
      </c>
      <c r="O1397" s="2">
        <v>480</v>
      </c>
      <c r="P1397" s="2">
        <v>1120</v>
      </c>
      <c r="Q1397" s="2">
        <v>673.27</v>
      </c>
      <c r="R1397" s="2">
        <v>446.73</v>
      </c>
      <c r="S1397" t="s">
        <v>53</v>
      </c>
      <c r="T1397" t="s">
        <v>136</v>
      </c>
      <c r="U1397" t="s">
        <v>38</v>
      </c>
      <c r="V1397" t="s">
        <v>39</v>
      </c>
      <c r="W1397" t="s">
        <v>40</v>
      </c>
      <c r="X1397" t="s">
        <v>97</v>
      </c>
      <c r="Y1397" t="s">
        <v>42</v>
      </c>
      <c r="Z1397" t="s">
        <v>43</v>
      </c>
      <c r="AA1397" t="s">
        <v>44</v>
      </c>
      <c r="AB1397" t="s">
        <v>44</v>
      </c>
    </row>
    <row r="1398" spans="1:28" x14ac:dyDescent="0.25">
      <c r="A1398" t="s">
        <v>3703</v>
      </c>
      <c r="B1398" s="1">
        <v>45409</v>
      </c>
      <c r="C1398" t="s">
        <v>2349</v>
      </c>
      <c r="D1398" t="s">
        <v>2350</v>
      </c>
      <c r="E1398">
        <v>49</v>
      </c>
      <c r="F1398" t="s">
        <v>48</v>
      </c>
      <c r="G1398" t="s">
        <v>207</v>
      </c>
      <c r="H1398" t="s">
        <v>208</v>
      </c>
      <c r="I1398" t="s">
        <v>34</v>
      </c>
      <c r="J1398" t="s">
        <v>143</v>
      </c>
      <c r="K1398">
        <v>3</v>
      </c>
      <c r="L1398" s="2">
        <v>18000</v>
      </c>
      <c r="M1398">
        <v>10</v>
      </c>
      <c r="N1398" s="2">
        <v>54000</v>
      </c>
      <c r="O1398" s="2">
        <v>5400</v>
      </c>
      <c r="P1398" s="2">
        <v>48600</v>
      </c>
      <c r="Q1398" s="2">
        <v>33465.47</v>
      </c>
      <c r="R1398" s="2">
        <v>15134.53</v>
      </c>
      <c r="S1398" t="s">
        <v>36</v>
      </c>
      <c r="T1398" t="s">
        <v>275</v>
      </c>
      <c r="U1398" t="s">
        <v>123</v>
      </c>
      <c r="V1398" t="s">
        <v>39</v>
      </c>
      <c r="W1398" t="s">
        <v>40</v>
      </c>
      <c r="X1398" t="s">
        <v>41</v>
      </c>
      <c r="Y1398" t="s">
        <v>56</v>
      </c>
      <c r="Z1398" t="s">
        <v>43</v>
      </c>
      <c r="AA1398" t="s">
        <v>44</v>
      </c>
      <c r="AB1398" t="s">
        <v>44</v>
      </c>
    </row>
    <row r="1399" spans="1:28" x14ac:dyDescent="0.25">
      <c r="A1399" t="s">
        <v>3704</v>
      </c>
      <c r="B1399" s="1">
        <v>45409</v>
      </c>
      <c r="C1399" t="s">
        <v>3705</v>
      </c>
      <c r="D1399" t="s">
        <v>3706</v>
      </c>
      <c r="E1399">
        <v>34</v>
      </c>
      <c r="F1399" t="s">
        <v>48</v>
      </c>
      <c r="G1399" t="s">
        <v>101</v>
      </c>
      <c r="H1399" t="s">
        <v>102</v>
      </c>
      <c r="I1399" t="s">
        <v>103</v>
      </c>
      <c r="J1399" t="s">
        <v>104</v>
      </c>
      <c r="K1399">
        <v>1</v>
      </c>
      <c r="L1399" s="2">
        <v>1800</v>
      </c>
      <c r="M1399">
        <v>5</v>
      </c>
      <c r="N1399" s="2">
        <v>1800</v>
      </c>
      <c r="O1399" s="2">
        <v>90</v>
      </c>
      <c r="P1399" s="2">
        <v>1710</v>
      </c>
      <c r="Q1399" s="2">
        <v>1174.06</v>
      </c>
      <c r="R1399" s="2">
        <v>535.94000000000005</v>
      </c>
      <c r="S1399" t="s">
        <v>53</v>
      </c>
      <c r="T1399" t="s">
        <v>153</v>
      </c>
      <c r="U1399" t="s">
        <v>154</v>
      </c>
      <c r="V1399" t="s">
        <v>39</v>
      </c>
      <c r="W1399" t="s">
        <v>92</v>
      </c>
      <c r="X1399" t="s">
        <v>41</v>
      </c>
      <c r="Y1399" t="s">
        <v>42</v>
      </c>
      <c r="Z1399" t="s">
        <v>223</v>
      </c>
      <c r="AA1399" t="s">
        <v>44</v>
      </c>
      <c r="AB1399" t="s">
        <v>44</v>
      </c>
    </row>
    <row r="1400" spans="1:28" x14ac:dyDescent="0.25">
      <c r="A1400" t="s">
        <v>3707</v>
      </c>
      <c r="B1400" s="1">
        <v>45409</v>
      </c>
      <c r="C1400" t="s">
        <v>2553</v>
      </c>
      <c r="D1400" t="s">
        <v>2554</v>
      </c>
      <c r="E1400">
        <v>58</v>
      </c>
      <c r="F1400" t="s">
        <v>31</v>
      </c>
      <c r="G1400" t="s">
        <v>168</v>
      </c>
      <c r="H1400" t="s">
        <v>169</v>
      </c>
      <c r="I1400" t="s">
        <v>62</v>
      </c>
      <c r="J1400" t="s">
        <v>143</v>
      </c>
      <c r="K1400">
        <v>2</v>
      </c>
      <c r="L1400" s="2">
        <v>1800</v>
      </c>
      <c r="M1400">
        <v>10</v>
      </c>
      <c r="N1400" s="2">
        <v>3600</v>
      </c>
      <c r="O1400" s="2">
        <v>360</v>
      </c>
      <c r="P1400" s="2">
        <v>3240</v>
      </c>
      <c r="Q1400" s="2">
        <v>2246.9</v>
      </c>
      <c r="R1400" s="2">
        <v>993.1</v>
      </c>
      <c r="S1400" t="s">
        <v>53</v>
      </c>
      <c r="T1400" t="s">
        <v>153</v>
      </c>
      <c r="U1400" t="s">
        <v>154</v>
      </c>
      <c r="V1400" t="s">
        <v>39</v>
      </c>
      <c r="W1400" t="s">
        <v>124</v>
      </c>
      <c r="X1400" t="s">
        <v>97</v>
      </c>
      <c r="Y1400" t="s">
        <v>56</v>
      </c>
      <c r="Z1400" t="s">
        <v>107</v>
      </c>
      <c r="AA1400" t="s">
        <v>44</v>
      </c>
      <c r="AB1400" t="s">
        <v>44</v>
      </c>
    </row>
    <row r="1401" spans="1:28" x14ac:dyDescent="0.25">
      <c r="A1401" t="s">
        <v>3708</v>
      </c>
      <c r="B1401" s="1">
        <v>45410</v>
      </c>
      <c r="C1401" t="s">
        <v>992</v>
      </c>
      <c r="D1401" t="s">
        <v>993</v>
      </c>
      <c r="E1401">
        <v>39</v>
      </c>
      <c r="F1401" t="s">
        <v>111</v>
      </c>
      <c r="G1401" t="s">
        <v>112</v>
      </c>
      <c r="H1401" t="s">
        <v>113</v>
      </c>
      <c r="I1401" t="s">
        <v>103</v>
      </c>
      <c r="J1401" t="s">
        <v>104</v>
      </c>
      <c r="K1401">
        <v>2</v>
      </c>
      <c r="L1401" s="2">
        <v>650</v>
      </c>
      <c r="M1401">
        <v>25</v>
      </c>
      <c r="N1401" s="2">
        <v>1300</v>
      </c>
      <c r="O1401" s="2">
        <v>325</v>
      </c>
      <c r="P1401" s="2">
        <v>975</v>
      </c>
      <c r="Q1401" s="2">
        <v>677.22</v>
      </c>
      <c r="R1401" s="2">
        <v>297.77999999999997</v>
      </c>
      <c r="S1401" t="s">
        <v>64</v>
      </c>
      <c r="T1401" t="s">
        <v>222</v>
      </c>
      <c r="U1401" t="s">
        <v>38</v>
      </c>
      <c r="V1401" t="s">
        <v>39</v>
      </c>
      <c r="W1401" t="s">
        <v>124</v>
      </c>
      <c r="X1401" t="s">
        <v>41</v>
      </c>
      <c r="Y1401" t="s">
        <v>84</v>
      </c>
      <c r="Z1401" t="s">
        <v>223</v>
      </c>
      <c r="AA1401" t="s">
        <v>44</v>
      </c>
      <c r="AB1401" t="s">
        <v>44</v>
      </c>
    </row>
    <row r="1402" spans="1:28" x14ac:dyDescent="0.25">
      <c r="A1402" t="s">
        <v>3709</v>
      </c>
      <c r="B1402" s="1">
        <v>45410</v>
      </c>
      <c r="C1402" t="s">
        <v>3710</v>
      </c>
      <c r="D1402" t="s">
        <v>3711</v>
      </c>
      <c r="E1402">
        <v>19</v>
      </c>
      <c r="F1402" t="s">
        <v>111</v>
      </c>
      <c r="G1402" t="s">
        <v>212</v>
      </c>
      <c r="H1402" t="s">
        <v>213</v>
      </c>
      <c r="I1402" t="s">
        <v>51</v>
      </c>
      <c r="J1402" t="s">
        <v>52</v>
      </c>
      <c r="K1402">
        <v>1</v>
      </c>
      <c r="L1402" s="2">
        <v>400</v>
      </c>
      <c r="M1402">
        <v>0</v>
      </c>
      <c r="N1402" s="2">
        <v>400</v>
      </c>
      <c r="O1402" s="2">
        <v>0</v>
      </c>
      <c r="P1402" s="2">
        <v>400</v>
      </c>
      <c r="Q1402" s="2">
        <v>260.83999999999997</v>
      </c>
      <c r="R1402" s="2">
        <v>139.16</v>
      </c>
      <c r="S1402" t="s">
        <v>64</v>
      </c>
      <c r="T1402" t="s">
        <v>222</v>
      </c>
      <c r="U1402" t="s">
        <v>38</v>
      </c>
      <c r="V1402" t="s">
        <v>39</v>
      </c>
      <c r="W1402" t="s">
        <v>92</v>
      </c>
      <c r="X1402" t="s">
        <v>41</v>
      </c>
      <c r="Y1402" t="s">
        <v>56</v>
      </c>
      <c r="Z1402" t="s">
        <v>223</v>
      </c>
      <c r="AA1402" t="s">
        <v>44</v>
      </c>
      <c r="AB1402" t="s">
        <v>68</v>
      </c>
    </row>
    <row r="1403" spans="1:28" x14ac:dyDescent="0.25">
      <c r="A1403" t="s">
        <v>3712</v>
      </c>
      <c r="B1403" s="1">
        <v>45410</v>
      </c>
      <c r="C1403" t="s">
        <v>2877</v>
      </c>
      <c r="D1403" t="s">
        <v>2878</v>
      </c>
      <c r="E1403">
        <v>45</v>
      </c>
      <c r="F1403" t="s">
        <v>111</v>
      </c>
      <c r="G1403" t="s">
        <v>387</v>
      </c>
      <c r="H1403" t="s">
        <v>388</v>
      </c>
      <c r="I1403" t="s">
        <v>74</v>
      </c>
      <c r="J1403" t="s">
        <v>75</v>
      </c>
      <c r="K1403">
        <v>2</v>
      </c>
      <c r="L1403" s="2">
        <v>3200</v>
      </c>
      <c r="M1403">
        <v>15</v>
      </c>
      <c r="N1403" s="2">
        <v>6400</v>
      </c>
      <c r="O1403" s="2">
        <v>960</v>
      </c>
      <c r="P1403" s="2">
        <v>5440</v>
      </c>
      <c r="Q1403" s="2">
        <v>3090.17</v>
      </c>
      <c r="R1403" s="2">
        <v>2349.83</v>
      </c>
      <c r="S1403" t="s">
        <v>53</v>
      </c>
      <c r="T1403" t="s">
        <v>90</v>
      </c>
      <c r="U1403" t="s">
        <v>91</v>
      </c>
      <c r="V1403" t="s">
        <v>39</v>
      </c>
      <c r="W1403" t="s">
        <v>124</v>
      </c>
      <c r="X1403" t="s">
        <v>41</v>
      </c>
      <c r="Y1403" t="s">
        <v>84</v>
      </c>
      <c r="Z1403" t="s">
        <v>144</v>
      </c>
      <c r="AA1403" t="s">
        <v>44</v>
      </c>
      <c r="AB1403" t="s">
        <v>44</v>
      </c>
    </row>
    <row r="1404" spans="1:28" x14ac:dyDescent="0.25">
      <c r="A1404" t="s">
        <v>3713</v>
      </c>
      <c r="B1404" s="1">
        <v>45410</v>
      </c>
      <c r="C1404" t="s">
        <v>3714</v>
      </c>
      <c r="D1404" t="s">
        <v>3715</v>
      </c>
      <c r="E1404">
        <v>21</v>
      </c>
      <c r="F1404" t="s">
        <v>48</v>
      </c>
      <c r="G1404" t="s">
        <v>112</v>
      </c>
      <c r="H1404" t="s">
        <v>113</v>
      </c>
      <c r="I1404" t="s">
        <v>103</v>
      </c>
      <c r="J1404" t="s">
        <v>104</v>
      </c>
      <c r="K1404">
        <v>4</v>
      </c>
      <c r="L1404" s="2">
        <v>650</v>
      </c>
      <c r="M1404">
        <v>10</v>
      </c>
      <c r="N1404" s="2">
        <v>2600</v>
      </c>
      <c r="O1404" s="2">
        <v>260</v>
      </c>
      <c r="P1404" s="2">
        <v>2340</v>
      </c>
      <c r="Q1404" s="2">
        <v>1470.46</v>
      </c>
      <c r="R1404" s="2">
        <v>869.54</v>
      </c>
      <c r="S1404" t="s">
        <v>36</v>
      </c>
      <c r="T1404" t="s">
        <v>136</v>
      </c>
      <c r="U1404" t="s">
        <v>38</v>
      </c>
      <c r="V1404" t="s">
        <v>39</v>
      </c>
      <c r="W1404" t="s">
        <v>124</v>
      </c>
      <c r="X1404" t="s">
        <v>41</v>
      </c>
      <c r="Y1404" t="s">
        <v>56</v>
      </c>
      <c r="Z1404" t="s">
        <v>43</v>
      </c>
      <c r="AA1404" t="s">
        <v>44</v>
      </c>
      <c r="AB1404" t="s">
        <v>44</v>
      </c>
    </row>
    <row r="1405" spans="1:28" x14ac:dyDescent="0.25">
      <c r="A1405" t="s">
        <v>3716</v>
      </c>
      <c r="B1405" s="1">
        <v>45410</v>
      </c>
      <c r="C1405" t="s">
        <v>3717</v>
      </c>
      <c r="D1405" t="s">
        <v>3718</v>
      </c>
      <c r="E1405">
        <v>29</v>
      </c>
      <c r="F1405" t="s">
        <v>31</v>
      </c>
      <c r="G1405" t="s">
        <v>212</v>
      </c>
      <c r="H1405" t="s">
        <v>213</v>
      </c>
      <c r="I1405" t="s">
        <v>51</v>
      </c>
      <c r="J1405" t="s">
        <v>52</v>
      </c>
      <c r="K1405">
        <v>2</v>
      </c>
      <c r="L1405" s="2">
        <v>400</v>
      </c>
      <c r="M1405">
        <v>10</v>
      </c>
      <c r="N1405" s="2">
        <v>800</v>
      </c>
      <c r="O1405" s="2">
        <v>80</v>
      </c>
      <c r="P1405" s="2">
        <v>720</v>
      </c>
      <c r="Q1405" s="2">
        <v>428.72</v>
      </c>
      <c r="R1405" s="2">
        <v>291.27999999999997</v>
      </c>
      <c r="S1405" t="s">
        <v>64</v>
      </c>
      <c r="T1405" t="s">
        <v>178</v>
      </c>
      <c r="U1405" t="s">
        <v>154</v>
      </c>
      <c r="V1405" t="s">
        <v>39</v>
      </c>
      <c r="W1405" t="s">
        <v>66</v>
      </c>
      <c r="X1405" t="s">
        <v>41</v>
      </c>
      <c r="Y1405" t="s">
        <v>56</v>
      </c>
      <c r="Z1405" t="s">
        <v>43</v>
      </c>
      <c r="AA1405" t="s">
        <v>44</v>
      </c>
      <c r="AB1405" t="s">
        <v>44</v>
      </c>
    </row>
    <row r="1406" spans="1:28" x14ac:dyDescent="0.25">
      <c r="A1406" t="s">
        <v>3719</v>
      </c>
      <c r="B1406" s="1">
        <v>45410</v>
      </c>
      <c r="C1406" t="s">
        <v>445</v>
      </c>
      <c r="D1406" t="s">
        <v>446</v>
      </c>
      <c r="E1406">
        <v>19</v>
      </c>
      <c r="F1406" t="s">
        <v>48</v>
      </c>
      <c r="G1406" t="s">
        <v>49</v>
      </c>
      <c r="H1406" t="s">
        <v>50</v>
      </c>
      <c r="I1406" t="s">
        <v>51</v>
      </c>
      <c r="J1406" t="s">
        <v>52</v>
      </c>
      <c r="K1406">
        <v>1</v>
      </c>
      <c r="L1406" s="2">
        <v>500</v>
      </c>
      <c r="M1406">
        <v>20</v>
      </c>
      <c r="N1406" s="2">
        <v>500</v>
      </c>
      <c r="O1406" s="2">
        <v>100</v>
      </c>
      <c r="P1406" s="2">
        <v>400</v>
      </c>
      <c r="Q1406" s="2">
        <v>238.33</v>
      </c>
      <c r="R1406" s="2">
        <v>161.66999999999999</v>
      </c>
      <c r="S1406" t="s">
        <v>64</v>
      </c>
      <c r="T1406" t="s">
        <v>263</v>
      </c>
      <c r="U1406" t="s">
        <v>91</v>
      </c>
      <c r="V1406" t="s">
        <v>39</v>
      </c>
      <c r="W1406" t="s">
        <v>83</v>
      </c>
      <c r="X1406" t="s">
        <v>41</v>
      </c>
      <c r="Y1406" t="s">
        <v>56</v>
      </c>
      <c r="Z1406" t="s">
        <v>43</v>
      </c>
      <c r="AA1406" t="s">
        <v>44</v>
      </c>
      <c r="AB1406" t="s">
        <v>44</v>
      </c>
    </row>
    <row r="1407" spans="1:28" x14ac:dyDescent="0.25">
      <c r="A1407" t="s">
        <v>3720</v>
      </c>
      <c r="B1407" s="1">
        <v>45410</v>
      </c>
      <c r="C1407" t="s">
        <v>3721</v>
      </c>
      <c r="D1407" t="s">
        <v>3722</v>
      </c>
      <c r="E1407">
        <v>18</v>
      </c>
      <c r="F1407" t="s">
        <v>48</v>
      </c>
      <c r="G1407" t="s">
        <v>101</v>
      </c>
      <c r="H1407" t="s">
        <v>102</v>
      </c>
      <c r="I1407" t="s">
        <v>103</v>
      </c>
      <c r="J1407" t="s">
        <v>104</v>
      </c>
      <c r="K1407">
        <v>2</v>
      </c>
      <c r="L1407" s="2">
        <v>1800</v>
      </c>
      <c r="M1407">
        <v>10</v>
      </c>
      <c r="N1407" s="2">
        <v>3600</v>
      </c>
      <c r="O1407" s="2">
        <v>360</v>
      </c>
      <c r="P1407" s="2">
        <v>3240</v>
      </c>
      <c r="Q1407" s="2">
        <v>1783.3</v>
      </c>
      <c r="R1407" s="2">
        <v>1456.7</v>
      </c>
      <c r="S1407" t="s">
        <v>36</v>
      </c>
      <c r="T1407" t="s">
        <v>275</v>
      </c>
      <c r="U1407" t="s">
        <v>123</v>
      </c>
      <c r="V1407" t="s">
        <v>39</v>
      </c>
      <c r="W1407" t="s">
        <v>40</v>
      </c>
      <c r="X1407" t="s">
        <v>67</v>
      </c>
      <c r="Y1407" t="s">
        <v>56</v>
      </c>
      <c r="Z1407" t="s">
        <v>43</v>
      </c>
      <c r="AA1407" t="s">
        <v>44</v>
      </c>
      <c r="AB1407" t="s">
        <v>44</v>
      </c>
    </row>
    <row r="1408" spans="1:28" x14ac:dyDescent="0.25">
      <c r="A1408" t="s">
        <v>3723</v>
      </c>
      <c r="B1408" s="1">
        <v>45410</v>
      </c>
      <c r="C1408" t="s">
        <v>3071</v>
      </c>
      <c r="D1408" t="s">
        <v>3072</v>
      </c>
      <c r="E1408">
        <v>21</v>
      </c>
      <c r="F1408" t="s">
        <v>48</v>
      </c>
      <c r="G1408" t="s">
        <v>60</v>
      </c>
      <c r="H1408" t="s">
        <v>61</v>
      </c>
      <c r="I1408" t="s">
        <v>62</v>
      </c>
      <c r="J1408" t="s">
        <v>63</v>
      </c>
      <c r="K1408">
        <v>3</v>
      </c>
      <c r="L1408" s="2">
        <v>3500</v>
      </c>
      <c r="M1408">
        <v>20</v>
      </c>
      <c r="N1408" s="2">
        <v>10500</v>
      </c>
      <c r="O1408" s="2">
        <v>2100</v>
      </c>
      <c r="P1408" s="2">
        <v>8400</v>
      </c>
      <c r="Q1408" s="2">
        <v>6621.6</v>
      </c>
      <c r="R1408" s="2">
        <v>1778.4</v>
      </c>
      <c r="S1408" t="s">
        <v>53</v>
      </c>
      <c r="T1408" t="s">
        <v>153</v>
      </c>
      <c r="U1408" t="s">
        <v>154</v>
      </c>
      <c r="V1408" t="s">
        <v>39</v>
      </c>
      <c r="W1408" t="s">
        <v>92</v>
      </c>
      <c r="X1408" t="s">
        <v>67</v>
      </c>
      <c r="Y1408" t="s">
        <v>42</v>
      </c>
      <c r="Z1408" t="s">
        <v>43</v>
      </c>
      <c r="AA1408" t="s">
        <v>44</v>
      </c>
      <c r="AB1408" t="s">
        <v>44</v>
      </c>
    </row>
    <row r="1409" spans="1:28" x14ac:dyDescent="0.25">
      <c r="A1409" t="s">
        <v>3724</v>
      </c>
      <c r="B1409" s="1">
        <v>45410</v>
      </c>
      <c r="C1409" t="s">
        <v>3725</v>
      </c>
      <c r="D1409" t="s">
        <v>3726</v>
      </c>
      <c r="E1409">
        <v>31</v>
      </c>
      <c r="F1409" t="s">
        <v>31</v>
      </c>
      <c r="G1409" t="s">
        <v>128</v>
      </c>
      <c r="H1409" t="s">
        <v>129</v>
      </c>
      <c r="I1409" t="s">
        <v>74</v>
      </c>
      <c r="J1409" t="s">
        <v>130</v>
      </c>
      <c r="K1409">
        <v>1</v>
      </c>
      <c r="L1409" s="2">
        <v>1700</v>
      </c>
      <c r="M1409">
        <v>5</v>
      </c>
      <c r="N1409" s="2">
        <v>1700</v>
      </c>
      <c r="O1409" s="2">
        <v>85</v>
      </c>
      <c r="P1409" s="2">
        <v>1615</v>
      </c>
      <c r="Q1409" s="2">
        <v>1249.1199999999999</v>
      </c>
      <c r="R1409" s="2">
        <v>365.88</v>
      </c>
      <c r="S1409" t="s">
        <v>53</v>
      </c>
      <c r="T1409" t="s">
        <v>275</v>
      </c>
      <c r="U1409" t="s">
        <v>123</v>
      </c>
      <c r="V1409" t="s">
        <v>39</v>
      </c>
      <c r="W1409" t="s">
        <v>92</v>
      </c>
      <c r="X1409" t="s">
        <v>97</v>
      </c>
      <c r="Y1409" t="s">
        <v>56</v>
      </c>
      <c r="Z1409" t="s">
        <v>43</v>
      </c>
      <c r="AA1409" t="s">
        <v>68</v>
      </c>
      <c r="AB1409" t="s">
        <v>44</v>
      </c>
    </row>
    <row r="1410" spans="1:28" x14ac:dyDescent="0.25">
      <c r="A1410" t="s">
        <v>3727</v>
      </c>
      <c r="B1410" s="1">
        <v>45410</v>
      </c>
      <c r="C1410" t="s">
        <v>3147</v>
      </c>
      <c r="D1410" t="s">
        <v>3148</v>
      </c>
      <c r="E1410">
        <v>20</v>
      </c>
      <c r="F1410" t="s">
        <v>48</v>
      </c>
      <c r="G1410" t="s">
        <v>227</v>
      </c>
      <c r="H1410" t="s">
        <v>228</v>
      </c>
      <c r="I1410" t="s">
        <v>74</v>
      </c>
      <c r="J1410" t="s">
        <v>75</v>
      </c>
      <c r="K1410">
        <v>4</v>
      </c>
      <c r="L1410" s="2">
        <v>1400</v>
      </c>
      <c r="M1410">
        <v>15</v>
      </c>
      <c r="N1410" s="2">
        <v>5600</v>
      </c>
      <c r="O1410" s="2">
        <v>840</v>
      </c>
      <c r="P1410" s="2">
        <v>4760</v>
      </c>
      <c r="Q1410" s="2">
        <v>3578.94</v>
      </c>
      <c r="R1410" s="2">
        <v>1181.06</v>
      </c>
      <c r="S1410" t="s">
        <v>53</v>
      </c>
      <c r="T1410" t="s">
        <v>263</v>
      </c>
      <c r="U1410" t="s">
        <v>91</v>
      </c>
      <c r="V1410" t="s">
        <v>39</v>
      </c>
      <c r="W1410" t="s">
        <v>124</v>
      </c>
      <c r="X1410" t="s">
        <v>41</v>
      </c>
      <c r="Y1410" t="s">
        <v>56</v>
      </c>
      <c r="Z1410" t="s">
        <v>43</v>
      </c>
      <c r="AA1410" t="s">
        <v>44</v>
      </c>
      <c r="AB1410" t="s">
        <v>44</v>
      </c>
    </row>
    <row r="1411" spans="1:28" x14ac:dyDescent="0.25">
      <c r="A1411" t="s">
        <v>3728</v>
      </c>
      <c r="B1411" s="1">
        <v>45410</v>
      </c>
      <c r="C1411" t="s">
        <v>3729</v>
      </c>
      <c r="D1411" t="s">
        <v>3730</v>
      </c>
      <c r="E1411">
        <v>47</v>
      </c>
      <c r="F1411" t="s">
        <v>48</v>
      </c>
      <c r="G1411" t="s">
        <v>318</v>
      </c>
      <c r="H1411" t="s">
        <v>319</v>
      </c>
      <c r="I1411" t="s">
        <v>34</v>
      </c>
      <c r="J1411" t="s">
        <v>190</v>
      </c>
      <c r="K1411">
        <v>5</v>
      </c>
      <c r="L1411" s="2">
        <v>2500</v>
      </c>
      <c r="M1411">
        <v>25</v>
      </c>
      <c r="N1411" s="2">
        <v>12500</v>
      </c>
      <c r="O1411" s="2">
        <v>3125</v>
      </c>
      <c r="P1411" s="2">
        <v>9375</v>
      </c>
      <c r="Q1411" s="2">
        <v>5607.51</v>
      </c>
      <c r="R1411" s="2">
        <v>3767.49</v>
      </c>
      <c r="S1411" t="s">
        <v>53</v>
      </c>
      <c r="T1411" t="s">
        <v>153</v>
      </c>
      <c r="U1411" t="s">
        <v>154</v>
      </c>
      <c r="V1411" t="s">
        <v>39</v>
      </c>
      <c r="W1411" t="s">
        <v>40</v>
      </c>
      <c r="X1411" t="s">
        <v>67</v>
      </c>
      <c r="Y1411" t="s">
        <v>56</v>
      </c>
      <c r="Z1411" t="s">
        <v>43</v>
      </c>
      <c r="AA1411" t="s">
        <v>44</v>
      </c>
      <c r="AB1411" t="s">
        <v>44</v>
      </c>
    </row>
    <row r="1412" spans="1:28" x14ac:dyDescent="0.25">
      <c r="A1412" t="s">
        <v>3731</v>
      </c>
      <c r="B1412" s="1">
        <v>45410</v>
      </c>
      <c r="C1412" t="s">
        <v>3732</v>
      </c>
      <c r="D1412" t="s">
        <v>3733</v>
      </c>
      <c r="E1412">
        <v>41</v>
      </c>
      <c r="F1412" t="s">
        <v>48</v>
      </c>
      <c r="G1412" t="s">
        <v>202</v>
      </c>
      <c r="H1412" t="s">
        <v>203</v>
      </c>
      <c r="I1412" t="s">
        <v>103</v>
      </c>
      <c r="J1412" t="s">
        <v>104</v>
      </c>
      <c r="K1412">
        <v>2</v>
      </c>
      <c r="L1412" s="2">
        <v>550</v>
      </c>
      <c r="M1412">
        <v>10</v>
      </c>
      <c r="N1412" s="2">
        <v>1100</v>
      </c>
      <c r="O1412" s="2">
        <v>110</v>
      </c>
      <c r="P1412" s="2">
        <v>990</v>
      </c>
      <c r="Q1412" s="2">
        <v>686.25</v>
      </c>
      <c r="R1412" s="2">
        <v>303.75</v>
      </c>
      <c r="S1412" t="s">
        <v>64</v>
      </c>
      <c r="T1412" t="s">
        <v>54</v>
      </c>
      <c r="U1412" t="s">
        <v>55</v>
      </c>
      <c r="V1412" t="s">
        <v>39</v>
      </c>
      <c r="W1412" t="s">
        <v>124</v>
      </c>
      <c r="X1412" t="s">
        <v>97</v>
      </c>
      <c r="Y1412" t="s">
        <v>56</v>
      </c>
      <c r="Z1412" t="s">
        <v>144</v>
      </c>
      <c r="AA1412" t="s">
        <v>44</v>
      </c>
      <c r="AB1412" t="s">
        <v>44</v>
      </c>
    </row>
    <row r="1413" spans="1:28" x14ac:dyDescent="0.25">
      <c r="A1413" t="s">
        <v>3734</v>
      </c>
      <c r="B1413" s="1">
        <v>45410</v>
      </c>
      <c r="C1413" t="s">
        <v>1840</v>
      </c>
      <c r="D1413" t="s">
        <v>1841</v>
      </c>
      <c r="E1413">
        <v>40</v>
      </c>
      <c r="F1413" t="s">
        <v>111</v>
      </c>
      <c r="G1413" t="s">
        <v>273</v>
      </c>
      <c r="H1413" t="s">
        <v>274</v>
      </c>
      <c r="I1413" t="s">
        <v>51</v>
      </c>
      <c r="J1413" t="s">
        <v>52</v>
      </c>
      <c r="K1413">
        <v>2</v>
      </c>
      <c r="L1413" s="2">
        <v>250</v>
      </c>
      <c r="M1413">
        <v>25</v>
      </c>
      <c r="N1413" s="2">
        <v>500</v>
      </c>
      <c r="O1413" s="2">
        <v>125</v>
      </c>
      <c r="P1413" s="2">
        <v>375</v>
      </c>
      <c r="Q1413" s="2">
        <v>225.59</v>
      </c>
      <c r="R1413" s="2">
        <v>149.41</v>
      </c>
      <c r="S1413" t="s">
        <v>53</v>
      </c>
      <c r="T1413" t="s">
        <v>65</v>
      </c>
      <c r="U1413" t="s">
        <v>65</v>
      </c>
      <c r="V1413" t="s">
        <v>39</v>
      </c>
      <c r="W1413" t="s">
        <v>92</v>
      </c>
      <c r="X1413" t="s">
        <v>97</v>
      </c>
      <c r="Y1413" t="s">
        <v>56</v>
      </c>
      <c r="Z1413" t="s">
        <v>107</v>
      </c>
      <c r="AA1413" t="s">
        <v>44</v>
      </c>
      <c r="AB1413" t="s">
        <v>44</v>
      </c>
    </row>
    <row r="1414" spans="1:28" x14ac:dyDescent="0.25">
      <c r="A1414" t="s">
        <v>3735</v>
      </c>
      <c r="B1414" s="1">
        <v>45410</v>
      </c>
      <c r="C1414" t="s">
        <v>1659</v>
      </c>
      <c r="D1414" t="s">
        <v>1660</v>
      </c>
      <c r="E1414">
        <v>52</v>
      </c>
      <c r="F1414" t="s">
        <v>31</v>
      </c>
      <c r="G1414" t="s">
        <v>49</v>
      </c>
      <c r="H1414" t="s">
        <v>50</v>
      </c>
      <c r="I1414" t="s">
        <v>51</v>
      </c>
      <c r="J1414" t="s">
        <v>52</v>
      </c>
      <c r="K1414">
        <v>5</v>
      </c>
      <c r="L1414" s="2">
        <v>500</v>
      </c>
      <c r="M1414">
        <v>20</v>
      </c>
      <c r="N1414" s="2">
        <v>2500</v>
      </c>
      <c r="O1414" s="2">
        <v>500</v>
      </c>
      <c r="P1414" s="2">
        <v>2000</v>
      </c>
      <c r="Q1414" s="2">
        <v>1496.94</v>
      </c>
      <c r="R1414" s="2">
        <v>503.06</v>
      </c>
      <c r="S1414" t="s">
        <v>53</v>
      </c>
      <c r="T1414" t="s">
        <v>163</v>
      </c>
      <c r="U1414" t="s">
        <v>164</v>
      </c>
      <c r="V1414" t="s">
        <v>39</v>
      </c>
      <c r="W1414" t="s">
        <v>92</v>
      </c>
      <c r="X1414" t="s">
        <v>41</v>
      </c>
      <c r="Y1414" t="s">
        <v>56</v>
      </c>
      <c r="Z1414" t="s">
        <v>43</v>
      </c>
      <c r="AA1414" t="s">
        <v>44</v>
      </c>
      <c r="AB1414" t="s">
        <v>44</v>
      </c>
    </row>
    <row r="1415" spans="1:28" x14ac:dyDescent="0.25">
      <c r="A1415" t="s">
        <v>3736</v>
      </c>
      <c r="B1415" s="1">
        <v>45410</v>
      </c>
      <c r="C1415" t="s">
        <v>920</v>
      </c>
      <c r="D1415" t="s">
        <v>921</v>
      </c>
      <c r="E1415">
        <v>52</v>
      </c>
      <c r="F1415" t="s">
        <v>48</v>
      </c>
      <c r="G1415" t="s">
        <v>285</v>
      </c>
      <c r="H1415" t="s">
        <v>286</v>
      </c>
      <c r="I1415" t="s">
        <v>34</v>
      </c>
      <c r="J1415" t="s">
        <v>121</v>
      </c>
      <c r="K1415">
        <v>1</v>
      </c>
      <c r="L1415" s="2">
        <v>3200</v>
      </c>
      <c r="M1415">
        <v>0</v>
      </c>
      <c r="N1415" s="2">
        <v>3200</v>
      </c>
      <c r="O1415" s="2">
        <v>0</v>
      </c>
      <c r="P1415" s="2">
        <v>3200</v>
      </c>
      <c r="Q1415" s="2">
        <v>2352.4899999999998</v>
      </c>
      <c r="R1415" s="2">
        <v>847.51</v>
      </c>
      <c r="S1415" t="s">
        <v>53</v>
      </c>
      <c r="T1415" t="s">
        <v>290</v>
      </c>
      <c r="U1415" t="s">
        <v>291</v>
      </c>
      <c r="V1415" t="s">
        <v>39</v>
      </c>
      <c r="W1415" t="s">
        <v>66</v>
      </c>
      <c r="X1415" t="s">
        <v>41</v>
      </c>
      <c r="Y1415" t="s">
        <v>56</v>
      </c>
      <c r="Z1415" t="s">
        <v>223</v>
      </c>
      <c r="AA1415" t="s">
        <v>44</v>
      </c>
      <c r="AB1415" t="s">
        <v>44</v>
      </c>
    </row>
    <row r="1416" spans="1:28" x14ac:dyDescent="0.25">
      <c r="A1416" t="s">
        <v>3737</v>
      </c>
      <c r="B1416" s="1">
        <v>45410</v>
      </c>
      <c r="C1416" t="s">
        <v>3738</v>
      </c>
      <c r="D1416" t="s">
        <v>3739</v>
      </c>
      <c r="E1416">
        <v>45</v>
      </c>
      <c r="F1416" t="s">
        <v>31</v>
      </c>
      <c r="G1416" t="s">
        <v>344</v>
      </c>
      <c r="H1416" t="s">
        <v>345</v>
      </c>
      <c r="I1416" t="s">
        <v>34</v>
      </c>
      <c r="J1416" t="s">
        <v>121</v>
      </c>
      <c r="K1416">
        <v>2</v>
      </c>
      <c r="L1416" s="2">
        <v>1600</v>
      </c>
      <c r="M1416">
        <v>0</v>
      </c>
      <c r="N1416" s="2">
        <v>3200</v>
      </c>
      <c r="O1416" s="2">
        <v>0</v>
      </c>
      <c r="P1416" s="2">
        <v>3200</v>
      </c>
      <c r="Q1416" s="2">
        <v>2088.36</v>
      </c>
      <c r="R1416" s="2">
        <v>1111.6400000000001</v>
      </c>
      <c r="S1416" t="s">
        <v>53</v>
      </c>
      <c r="T1416" t="s">
        <v>96</v>
      </c>
      <c r="U1416" t="s">
        <v>96</v>
      </c>
      <c r="V1416" t="s">
        <v>39</v>
      </c>
      <c r="W1416" t="s">
        <v>137</v>
      </c>
      <c r="X1416" t="s">
        <v>41</v>
      </c>
      <c r="Y1416" t="s">
        <v>56</v>
      </c>
      <c r="Z1416" t="s">
        <v>223</v>
      </c>
      <c r="AA1416" t="s">
        <v>44</v>
      </c>
      <c r="AB1416" t="s">
        <v>44</v>
      </c>
    </row>
    <row r="1417" spans="1:28" x14ac:dyDescent="0.25">
      <c r="A1417" t="s">
        <v>3740</v>
      </c>
      <c r="B1417" s="1">
        <v>45410</v>
      </c>
      <c r="C1417" t="s">
        <v>3741</v>
      </c>
      <c r="D1417" t="s">
        <v>3742</v>
      </c>
      <c r="E1417">
        <v>59</v>
      </c>
      <c r="F1417" t="s">
        <v>111</v>
      </c>
      <c r="G1417" t="s">
        <v>197</v>
      </c>
      <c r="H1417" t="s">
        <v>198</v>
      </c>
      <c r="I1417" t="s">
        <v>74</v>
      </c>
      <c r="J1417" t="s">
        <v>75</v>
      </c>
      <c r="K1417">
        <v>2</v>
      </c>
      <c r="L1417" s="2">
        <v>2600</v>
      </c>
      <c r="M1417">
        <v>25</v>
      </c>
      <c r="N1417" s="2">
        <v>5200</v>
      </c>
      <c r="O1417" s="2">
        <v>1300</v>
      </c>
      <c r="P1417" s="2">
        <v>3900</v>
      </c>
      <c r="Q1417" s="2">
        <v>2573.0500000000002</v>
      </c>
      <c r="R1417" s="2">
        <v>1326.95</v>
      </c>
      <c r="S1417" t="s">
        <v>53</v>
      </c>
      <c r="T1417" t="s">
        <v>136</v>
      </c>
      <c r="U1417" t="s">
        <v>38</v>
      </c>
      <c r="V1417" t="s">
        <v>39</v>
      </c>
      <c r="W1417" t="s">
        <v>40</v>
      </c>
      <c r="X1417" t="s">
        <v>41</v>
      </c>
      <c r="Y1417" t="s">
        <v>56</v>
      </c>
      <c r="Z1417" t="s">
        <v>43</v>
      </c>
      <c r="AA1417" t="s">
        <v>44</v>
      </c>
      <c r="AB1417" t="s">
        <v>44</v>
      </c>
    </row>
    <row r="1418" spans="1:28" x14ac:dyDescent="0.25">
      <c r="A1418" t="s">
        <v>3743</v>
      </c>
      <c r="B1418" s="1">
        <v>45410</v>
      </c>
      <c r="C1418" t="s">
        <v>3744</v>
      </c>
      <c r="D1418" t="s">
        <v>3745</v>
      </c>
      <c r="E1418">
        <v>55</v>
      </c>
      <c r="F1418" t="s">
        <v>31</v>
      </c>
      <c r="G1418" t="s">
        <v>101</v>
      </c>
      <c r="H1418" t="s">
        <v>102</v>
      </c>
      <c r="I1418" t="s">
        <v>103</v>
      </c>
      <c r="J1418" t="s">
        <v>104</v>
      </c>
      <c r="K1418">
        <v>3</v>
      </c>
      <c r="L1418" s="2">
        <v>1800</v>
      </c>
      <c r="M1418">
        <v>25</v>
      </c>
      <c r="N1418" s="2">
        <v>5400</v>
      </c>
      <c r="O1418" s="2">
        <v>1350</v>
      </c>
      <c r="P1418" s="2">
        <v>4050</v>
      </c>
      <c r="Q1418" s="2">
        <v>2721.17</v>
      </c>
      <c r="R1418" s="2">
        <v>1328.83</v>
      </c>
      <c r="S1418" t="s">
        <v>53</v>
      </c>
      <c r="T1418" t="s">
        <v>54</v>
      </c>
      <c r="U1418" t="s">
        <v>55</v>
      </c>
      <c r="V1418" t="s">
        <v>39</v>
      </c>
      <c r="W1418" t="s">
        <v>83</v>
      </c>
      <c r="X1418" t="s">
        <v>97</v>
      </c>
      <c r="Y1418" t="s">
        <v>56</v>
      </c>
      <c r="Z1418" t="s">
        <v>508</v>
      </c>
      <c r="AA1418" t="s">
        <v>44</v>
      </c>
      <c r="AB1418" t="s">
        <v>44</v>
      </c>
    </row>
    <row r="1419" spans="1:28" x14ac:dyDescent="0.25">
      <c r="A1419" t="s">
        <v>3746</v>
      </c>
      <c r="B1419" s="1">
        <v>45410</v>
      </c>
      <c r="C1419" t="s">
        <v>3747</v>
      </c>
      <c r="D1419" t="s">
        <v>3748</v>
      </c>
      <c r="E1419">
        <v>52</v>
      </c>
      <c r="F1419" t="s">
        <v>111</v>
      </c>
      <c r="G1419" t="s">
        <v>148</v>
      </c>
      <c r="H1419" t="s">
        <v>149</v>
      </c>
      <c r="I1419" t="s">
        <v>74</v>
      </c>
      <c r="J1419" t="s">
        <v>130</v>
      </c>
      <c r="K1419">
        <v>5</v>
      </c>
      <c r="L1419" s="2">
        <v>3500</v>
      </c>
      <c r="M1419">
        <v>0</v>
      </c>
      <c r="N1419" s="2">
        <v>17500</v>
      </c>
      <c r="O1419" s="2">
        <v>0</v>
      </c>
      <c r="P1419" s="2">
        <v>17500</v>
      </c>
      <c r="Q1419" s="2">
        <v>13976.04</v>
      </c>
      <c r="R1419" s="2">
        <v>3523.96</v>
      </c>
      <c r="S1419" t="s">
        <v>36</v>
      </c>
      <c r="T1419" t="s">
        <v>163</v>
      </c>
      <c r="U1419" t="s">
        <v>164</v>
      </c>
      <c r="V1419" t="s">
        <v>39</v>
      </c>
      <c r="W1419" t="s">
        <v>83</v>
      </c>
      <c r="X1419" t="s">
        <v>41</v>
      </c>
      <c r="Y1419" t="s">
        <v>56</v>
      </c>
      <c r="Z1419" t="s">
        <v>223</v>
      </c>
      <c r="AA1419" t="s">
        <v>44</v>
      </c>
      <c r="AB1419" t="s">
        <v>44</v>
      </c>
    </row>
    <row r="1420" spans="1:28" x14ac:dyDescent="0.25">
      <c r="A1420" t="s">
        <v>3749</v>
      </c>
      <c r="B1420" s="1">
        <v>45411</v>
      </c>
      <c r="C1420" t="s">
        <v>3750</v>
      </c>
      <c r="D1420" t="s">
        <v>3751</v>
      </c>
      <c r="E1420">
        <v>50</v>
      </c>
      <c r="F1420" t="s">
        <v>31</v>
      </c>
      <c r="G1420" t="s">
        <v>197</v>
      </c>
      <c r="H1420" t="s">
        <v>198</v>
      </c>
      <c r="I1420" t="s">
        <v>74</v>
      </c>
      <c r="J1420" t="s">
        <v>75</v>
      </c>
      <c r="K1420">
        <v>3</v>
      </c>
      <c r="L1420" s="2">
        <v>2600</v>
      </c>
      <c r="M1420">
        <v>0</v>
      </c>
      <c r="N1420" s="2">
        <v>7800</v>
      </c>
      <c r="O1420" s="2">
        <v>0</v>
      </c>
      <c r="P1420" s="2">
        <v>7800</v>
      </c>
      <c r="Q1420" s="2">
        <v>5707.07</v>
      </c>
      <c r="R1420" s="2">
        <v>2092.9299999999998</v>
      </c>
      <c r="S1420" t="s">
        <v>53</v>
      </c>
      <c r="T1420" t="s">
        <v>275</v>
      </c>
      <c r="U1420" t="s">
        <v>123</v>
      </c>
      <c r="V1420" t="s">
        <v>39</v>
      </c>
      <c r="W1420" t="s">
        <v>40</v>
      </c>
      <c r="X1420" t="s">
        <v>41</v>
      </c>
      <c r="Y1420" t="s">
        <v>42</v>
      </c>
      <c r="Z1420" t="s">
        <v>43</v>
      </c>
      <c r="AA1420" t="s">
        <v>44</v>
      </c>
      <c r="AB1420" t="s">
        <v>44</v>
      </c>
    </row>
    <row r="1421" spans="1:28" x14ac:dyDescent="0.25">
      <c r="A1421" t="s">
        <v>3752</v>
      </c>
      <c r="B1421" s="1">
        <v>45411</v>
      </c>
      <c r="C1421" t="s">
        <v>3753</v>
      </c>
      <c r="D1421" t="s">
        <v>3754</v>
      </c>
      <c r="E1421">
        <v>38</v>
      </c>
      <c r="F1421" t="s">
        <v>48</v>
      </c>
      <c r="G1421" t="s">
        <v>49</v>
      </c>
      <c r="H1421" t="s">
        <v>50</v>
      </c>
      <c r="I1421" t="s">
        <v>51</v>
      </c>
      <c r="J1421" t="s">
        <v>52</v>
      </c>
      <c r="K1421">
        <v>1</v>
      </c>
      <c r="L1421" s="2">
        <v>500</v>
      </c>
      <c r="M1421">
        <v>10</v>
      </c>
      <c r="N1421" s="2">
        <v>500</v>
      </c>
      <c r="O1421" s="2">
        <v>50</v>
      </c>
      <c r="P1421" s="2">
        <v>450</v>
      </c>
      <c r="Q1421" s="2">
        <v>264.86</v>
      </c>
      <c r="R1421" s="2">
        <v>185.14</v>
      </c>
      <c r="S1421" t="s">
        <v>36</v>
      </c>
      <c r="T1421" t="s">
        <v>222</v>
      </c>
      <c r="U1421" t="s">
        <v>38</v>
      </c>
      <c r="V1421" t="s">
        <v>39</v>
      </c>
      <c r="W1421" t="s">
        <v>83</v>
      </c>
      <c r="X1421" t="s">
        <v>97</v>
      </c>
      <c r="Y1421" t="s">
        <v>56</v>
      </c>
      <c r="Z1421" t="s">
        <v>43</v>
      </c>
      <c r="AA1421" t="s">
        <v>44</v>
      </c>
      <c r="AB1421" t="s">
        <v>44</v>
      </c>
    </row>
    <row r="1422" spans="1:28" x14ac:dyDescent="0.25">
      <c r="A1422" t="s">
        <v>3755</v>
      </c>
      <c r="B1422" s="1">
        <v>45411</v>
      </c>
      <c r="C1422" t="s">
        <v>3235</v>
      </c>
      <c r="D1422" t="s">
        <v>3236</v>
      </c>
      <c r="E1422">
        <v>35</v>
      </c>
      <c r="F1422" t="s">
        <v>31</v>
      </c>
      <c r="G1422" t="s">
        <v>436</v>
      </c>
      <c r="H1422" t="s">
        <v>437</v>
      </c>
      <c r="I1422" t="s">
        <v>74</v>
      </c>
      <c r="J1422" t="s">
        <v>190</v>
      </c>
      <c r="K1422">
        <v>3</v>
      </c>
      <c r="L1422" s="2">
        <v>1800</v>
      </c>
      <c r="M1422">
        <v>20</v>
      </c>
      <c r="N1422" s="2">
        <v>5400</v>
      </c>
      <c r="O1422" s="2">
        <v>1080</v>
      </c>
      <c r="P1422" s="2">
        <v>4320</v>
      </c>
      <c r="Q1422" s="2">
        <v>2448.11</v>
      </c>
      <c r="R1422" s="2">
        <v>1871.89</v>
      </c>
      <c r="S1422" t="s">
        <v>64</v>
      </c>
      <c r="T1422" t="s">
        <v>37</v>
      </c>
      <c r="U1422" t="s">
        <v>38</v>
      </c>
      <c r="V1422" t="s">
        <v>39</v>
      </c>
      <c r="W1422" t="s">
        <v>83</v>
      </c>
      <c r="X1422" t="s">
        <v>41</v>
      </c>
      <c r="Y1422" t="s">
        <v>56</v>
      </c>
      <c r="Z1422" t="s">
        <v>223</v>
      </c>
      <c r="AA1422" t="s">
        <v>44</v>
      </c>
      <c r="AB1422" t="s">
        <v>44</v>
      </c>
    </row>
    <row r="1423" spans="1:28" x14ac:dyDescent="0.25">
      <c r="A1423" t="s">
        <v>3756</v>
      </c>
      <c r="B1423" s="1">
        <v>45411</v>
      </c>
      <c r="C1423" t="s">
        <v>1551</v>
      </c>
      <c r="D1423" t="s">
        <v>1552</v>
      </c>
      <c r="E1423">
        <v>35</v>
      </c>
      <c r="F1423" t="s">
        <v>48</v>
      </c>
      <c r="G1423" t="s">
        <v>298</v>
      </c>
      <c r="H1423" t="s">
        <v>299</v>
      </c>
      <c r="I1423" t="s">
        <v>103</v>
      </c>
      <c r="J1423" t="s">
        <v>104</v>
      </c>
      <c r="K1423">
        <v>2</v>
      </c>
      <c r="L1423" s="2">
        <v>700</v>
      </c>
      <c r="M1423">
        <v>10</v>
      </c>
      <c r="N1423" s="2">
        <v>1400</v>
      </c>
      <c r="O1423" s="2">
        <v>140</v>
      </c>
      <c r="P1423" s="2">
        <v>1260</v>
      </c>
      <c r="Q1423" s="2">
        <v>970.76</v>
      </c>
      <c r="R1423" s="2">
        <v>289.24</v>
      </c>
      <c r="S1423" t="s">
        <v>36</v>
      </c>
      <c r="T1423" t="s">
        <v>407</v>
      </c>
      <c r="U1423" t="s">
        <v>408</v>
      </c>
      <c r="V1423" t="s">
        <v>39</v>
      </c>
      <c r="W1423" t="s">
        <v>92</v>
      </c>
      <c r="X1423" t="s">
        <v>41</v>
      </c>
      <c r="Y1423" t="s">
        <v>42</v>
      </c>
      <c r="Z1423" t="s">
        <v>43</v>
      </c>
      <c r="AA1423" t="s">
        <v>44</v>
      </c>
      <c r="AB1423" t="s">
        <v>44</v>
      </c>
    </row>
    <row r="1424" spans="1:28" x14ac:dyDescent="0.25">
      <c r="A1424" t="s">
        <v>3757</v>
      </c>
      <c r="B1424" s="1">
        <v>45411</v>
      </c>
      <c r="C1424" t="s">
        <v>3758</v>
      </c>
      <c r="D1424" t="s">
        <v>3759</v>
      </c>
      <c r="E1424">
        <v>31</v>
      </c>
      <c r="F1424" t="s">
        <v>31</v>
      </c>
      <c r="G1424" t="s">
        <v>72</v>
      </c>
      <c r="H1424" t="s">
        <v>73</v>
      </c>
      <c r="I1424" t="s">
        <v>74</v>
      </c>
      <c r="J1424" t="s">
        <v>75</v>
      </c>
      <c r="K1424">
        <v>2</v>
      </c>
      <c r="L1424" s="2">
        <v>2200</v>
      </c>
      <c r="M1424">
        <v>10</v>
      </c>
      <c r="N1424" s="2">
        <v>4400</v>
      </c>
      <c r="O1424" s="2">
        <v>440</v>
      </c>
      <c r="P1424" s="2">
        <v>3960</v>
      </c>
      <c r="Q1424" s="2">
        <v>2501.84</v>
      </c>
      <c r="R1424" s="2">
        <v>1458.16</v>
      </c>
      <c r="S1424" t="s">
        <v>53</v>
      </c>
      <c r="T1424" t="s">
        <v>407</v>
      </c>
      <c r="U1424" t="s">
        <v>408</v>
      </c>
      <c r="V1424" t="s">
        <v>39</v>
      </c>
      <c r="W1424" t="s">
        <v>124</v>
      </c>
      <c r="X1424" t="s">
        <v>67</v>
      </c>
      <c r="Y1424" t="s">
        <v>56</v>
      </c>
      <c r="Z1424" t="s">
        <v>43</v>
      </c>
      <c r="AA1424" t="s">
        <v>68</v>
      </c>
      <c r="AB1424" t="s">
        <v>44</v>
      </c>
    </row>
    <row r="1425" spans="1:28" x14ac:dyDescent="0.25">
      <c r="A1425" t="s">
        <v>3760</v>
      </c>
      <c r="B1425" s="1">
        <v>45411</v>
      </c>
      <c r="C1425" t="s">
        <v>3761</v>
      </c>
      <c r="D1425" t="s">
        <v>3762</v>
      </c>
      <c r="E1425">
        <v>46</v>
      </c>
      <c r="F1425" t="s">
        <v>31</v>
      </c>
      <c r="G1425" t="s">
        <v>168</v>
      </c>
      <c r="H1425" t="s">
        <v>169</v>
      </c>
      <c r="I1425" t="s">
        <v>62</v>
      </c>
      <c r="J1425" t="s">
        <v>143</v>
      </c>
      <c r="K1425">
        <v>3</v>
      </c>
      <c r="L1425" s="2">
        <v>1800</v>
      </c>
      <c r="M1425">
        <v>10</v>
      </c>
      <c r="N1425" s="2">
        <v>5400</v>
      </c>
      <c r="O1425" s="2">
        <v>540</v>
      </c>
      <c r="P1425" s="2">
        <v>4860</v>
      </c>
      <c r="Q1425" s="2">
        <v>3767.98</v>
      </c>
      <c r="R1425" s="2">
        <v>1092.02</v>
      </c>
      <c r="S1425" t="s">
        <v>53</v>
      </c>
      <c r="T1425" t="s">
        <v>114</v>
      </c>
      <c r="U1425" t="s">
        <v>115</v>
      </c>
      <c r="V1425" t="s">
        <v>39</v>
      </c>
      <c r="W1425" t="s">
        <v>92</v>
      </c>
      <c r="X1425" t="s">
        <v>97</v>
      </c>
      <c r="Y1425" t="s">
        <v>56</v>
      </c>
      <c r="Z1425" t="s">
        <v>43</v>
      </c>
      <c r="AA1425" t="s">
        <v>44</v>
      </c>
      <c r="AB1425" t="s">
        <v>44</v>
      </c>
    </row>
    <row r="1426" spans="1:28" x14ac:dyDescent="0.25">
      <c r="A1426" t="s">
        <v>3763</v>
      </c>
      <c r="B1426" s="1">
        <v>45411</v>
      </c>
      <c r="C1426" t="s">
        <v>3764</v>
      </c>
      <c r="D1426" t="s">
        <v>3765</v>
      </c>
      <c r="E1426">
        <v>37</v>
      </c>
      <c r="F1426" t="s">
        <v>48</v>
      </c>
      <c r="G1426" t="s">
        <v>134</v>
      </c>
      <c r="H1426" t="s">
        <v>135</v>
      </c>
      <c r="I1426" t="s">
        <v>62</v>
      </c>
      <c r="J1426" t="s">
        <v>130</v>
      </c>
      <c r="K1426">
        <v>2</v>
      </c>
      <c r="L1426" s="2">
        <v>8500</v>
      </c>
      <c r="M1426">
        <v>0</v>
      </c>
      <c r="N1426" s="2">
        <v>17000</v>
      </c>
      <c r="O1426" s="2">
        <v>0</v>
      </c>
      <c r="P1426" s="2">
        <v>17000</v>
      </c>
      <c r="Q1426" s="2">
        <v>13353.87</v>
      </c>
      <c r="R1426" s="2">
        <v>3646.13</v>
      </c>
      <c r="S1426" t="s">
        <v>53</v>
      </c>
      <c r="T1426" t="s">
        <v>275</v>
      </c>
      <c r="U1426" t="s">
        <v>123</v>
      </c>
      <c r="V1426" t="s">
        <v>39</v>
      </c>
      <c r="W1426" t="s">
        <v>92</v>
      </c>
      <c r="X1426" t="s">
        <v>41</v>
      </c>
      <c r="Y1426" t="s">
        <v>56</v>
      </c>
      <c r="Z1426" t="s">
        <v>43</v>
      </c>
      <c r="AA1426" t="s">
        <v>68</v>
      </c>
      <c r="AB1426" t="s">
        <v>44</v>
      </c>
    </row>
    <row r="1427" spans="1:28" x14ac:dyDescent="0.25">
      <c r="A1427" t="s">
        <v>3766</v>
      </c>
      <c r="B1427" s="1">
        <v>45411</v>
      </c>
      <c r="C1427" t="s">
        <v>3767</v>
      </c>
      <c r="D1427" t="s">
        <v>3768</v>
      </c>
      <c r="E1427">
        <v>39</v>
      </c>
      <c r="F1427" t="s">
        <v>48</v>
      </c>
      <c r="G1427" t="s">
        <v>188</v>
      </c>
      <c r="H1427" t="s">
        <v>189</v>
      </c>
      <c r="I1427" t="s">
        <v>34</v>
      </c>
      <c r="J1427" t="s">
        <v>190</v>
      </c>
      <c r="K1427">
        <v>1</v>
      </c>
      <c r="L1427" s="2">
        <v>1800</v>
      </c>
      <c r="M1427">
        <v>0</v>
      </c>
      <c r="N1427" s="2">
        <v>1800</v>
      </c>
      <c r="O1427" s="2">
        <v>0</v>
      </c>
      <c r="P1427" s="2">
        <v>1800</v>
      </c>
      <c r="Q1427" s="2">
        <v>1359.39</v>
      </c>
      <c r="R1427" s="2">
        <v>440.61</v>
      </c>
      <c r="S1427" t="s">
        <v>53</v>
      </c>
      <c r="T1427" t="s">
        <v>163</v>
      </c>
      <c r="U1427" t="s">
        <v>164</v>
      </c>
      <c r="V1427" t="s">
        <v>39</v>
      </c>
      <c r="W1427" t="s">
        <v>83</v>
      </c>
      <c r="X1427" t="s">
        <v>41</v>
      </c>
      <c r="Y1427" t="s">
        <v>56</v>
      </c>
      <c r="Z1427" t="s">
        <v>43</v>
      </c>
      <c r="AA1427" t="s">
        <v>68</v>
      </c>
      <c r="AB1427" t="s">
        <v>68</v>
      </c>
    </row>
    <row r="1428" spans="1:28" x14ac:dyDescent="0.25">
      <c r="A1428" t="s">
        <v>3769</v>
      </c>
      <c r="B1428" s="1">
        <v>45411</v>
      </c>
      <c r="C1428" t="s">
        <v>3770</v>
      </c>
      <c r="D1428" t="s">
        <v>3771</v>
      </c>
      <c r="E1428">
        <v>33</v>
      </c>
      <c r="F1428" t="s">
        <v>48</v>
      </c>
      <c r="G1428" t="s">
        <v>60</v>
      </c>
      <c r="H1428" t="s">
        <v>61</v>
      </c>
      <c r="I1428" t="s">
        <v>62</v>
      </c>
      <c r="J1428" t="s">
        <v>63</v>
      </c>
      <c r="K1428">
        <v>1</v>
      </c>
      <c r="L1428" s="2">
        <v>3500</v>
      </c>
      <c r="M1428">
        <v>15</v>
      </c>
      <c r="N1428" s="2">
        <v>3500</v>
      </c>
      <c r="O1428" s="2">
        <v>525</v>
      </c>
      <c r="P1428" s="2">
        <v>2975</v>
      </c>
      <c r="Q1428" s="2">
        <v>2054.67</v>
      </c>
      <c r="R1428" s="2">
        <v>920.33</v>
      </c>
      <c r="S1428" t="s">
        <v>64</v>
      </c>
      <c r="T1428" t="s">
        <v>122</v>
      </c>
      <c r="U1428" t="s">
        <v>123</v>
      </c>
      <c r="V1428" t="s">
        <v>39</v>
      </c>
      <c r="W1428" t="s">
        <v>83</v>
      </c>
      <c r="X1428" t="s">
        <v>67</v>
      </c>
      <c r="Y1428" t="s">
        <v>56</v>
      </c>
      <c r="Z1428" t="s">
        <v>508</v>
      </c>
      <c r="AA1428" t="s">
        <v>44</v>
      </c>
      <c r="AB1428" t="s">
        <v>44</v>
      </c>
    </row>
    <row r="1429" spans="1:28" x14ac:dyDescent="0.25">
      <c r="A1429" t="s">
        <v>3772</v>
      </c>
      <c r="B1429" s="1">
        <v>45411</v>
      </c>
      <c r="C1429" t="s">
        <v>3773</v>
      </c>
      <c r="D1429" t="s">
        <v>3774</v>
      </c>
      <c r="E1429">
        <v>47</v>
      </c>
      <c r="F1429" t="s">
        <v>31</v>
      </c>
      <c r="G1429" t="s">
        <v>227</v>
      </c>
      <c r="H1429" t="s">
        <v>228</v>
      </c>
      <c r="I1429" t="s">
        <v>74</v>
      </c>
      <c r="J1429" t="s">
        <v>75</v>
      </c>
      <c r="K1429">
        <v>3</v>
      </c>
      <c r="L1429" s="2">
        <v>1400</v>
      </c>
      <c r="M1429">
        <v>20</v>
      </c>
      <c r="N1429" s="2">
        <v>4200</v>
      </c>
      <c r="O1429" s="2">
        <v>840</v>
      </c>
      <c r="P1429" s="2">
        <v>3360</v>
      </c>
      <c r="Q1429" s="2">
        <v>1920.66</v>
      </c>
      <c r="R1429" s="2">
        <v>1439.34</v>
      </c>
      <c r="S1429" t="s">
        <v>36</v>
      </c>
      <c r="T1429" t="s">
        <v>54</v>
      </c>
      <c r="U1429" t="s">
        <v>55</v>
      </c>
      <c r="V1429" t="s">
        <v>39</v>
      </c>
      <c r="W1429" t="s">
        <v>124</v>
      </c>
      <c r="X1429" t="s">
        <v>41</v>
      </c>
      <c r="Y1429" t="s">
        <v>42</v>
      </c>
      <c r="Z1429" t="s">
        <v>43</v>
      </c>
      <c r="AA1429" t="s">
        <v>44</v>
      </c>
      <c r="AB1429" t="s">
        <v>44</v>
      </c>
    </row>
    <row r="1430" spans="1:28" x14ac:dyDescent="0.25">
      <c r="A1430" t="s">
        <v>3775</v>
      </c>
      <c r="B1430" s="1">
        <v>45411</v>
      </c>
      <c r="C1430" t="s">
        <v>603</v>
      </c>
      <c r="D1430" t="s">
        <v>604</v>
      </c>
      <c r="E1430">
        <v>38</v>
      </c>
      <c r="F1430" t="s">
        <v>31</v>
      </c>
      <c r="G1430" t="s">
        <v>243</v>
      </c>
      <c r="H1430" t="s">
        <v>244</v>
      </c>
      <c r="I1430" t="s">
        <v>103</v>
      </c>
      <c r="J1430" t="s">
        <v>104</v>
      </c>
      <c r="K1430">
        <v>2</v>
      </c>
      <c r="L1430" s="2">
        <v>450</v>
      </c>
      <c r="M1430">
        <v>15</v>
      </c>
      <c r="N1430" s="2">
        <v>900</v>
      </c>
      <c r="O1430" s="2">
        <v>135</v>
      </c>
      <c r="P1430" s="2">
        <v>765</v>
      </c>
      <c r="Q1430" s="2">
        <v>421.35</v>
      </c>
      <c r="R1430" s="2">
        <v>343.65</v>
      </c>
      <c r="S1430" t="s">
        <v>36</v>
      </c>
      <c r="T1430" t="s">
        <v>136</v>
      </c>
      <c r="U1430" t="s">
        <v>38</v>
      </c>
      <c r="V1430" t="s">
        <v>39</v>
      </c>
      <c r="W1430" t="s">
        <v>137</v>
      </c>
      <c r="X1430" t="s">
        <v>41</v>
      </c>
      <c r="Y1430" t="s">
        <v>84</v>
      </c>
      <c r="Z1430" t="s">
        <v>43</v>
      </c>
      <c r="AA1430" t="s">
        <v>44</v>
      </c>
      <c r="AB1430" t="s">
        <v>44</v>
      </c>
    </row>
    <row r="1431" spans="1:28" x14ac:dyDescent="0.25">
      <c r="A1431" t="s">
        <v>3776</v>
      </c>
      <c r="B1431" s="1">
        <v>45411</v>
      </c>
      <c r="C1431" t="s">
        <v>815</v>
      </c>
      <c r="D1431" t="s">
        <v>816</v>
      </c>
      <c r="E1431">
        <v>43</v>
      </c>
      <c r="F1431" t="s">
        <v>31</v>
      </c>
      <c r="G1431" t="s">
        <v>285</v>
      </c>
      <c r="H1431" t="s">
        <v>286</v>
      </c>
      <c r="I1431" t="s">
        <v>34</v>
      </c>
      <c r="J1431" t="s">
        <v>121</v>
      </c>
      <c r="K1431">
        <v>2</v>
      </c>
      <c r="L1431" s="2">
        <v>3200</v>
      </c>
      <c r="M1431">
        <v>15</v>
      </c>
      <c r="N1431" s="2">
        <v>6400</v>
      </c>
      <c r="O1431" s="2">
        <v>960</v>
      </c>
      <c r="P1431" s="2">
        <v>5440</v>
      </c>
      <c r="Q1431" s="2">
        <v>3759.81</v>
      </c>
      <c r="R1431" s="2">
        <v>1680.19</v>
      </c>
      <c r="S1431" t="s">
        <v>36</v>
      </c>
      <c r="T1431" t="s">
        <v>65</v>
      </c>
      <c r="U1431" t="s">
        <v>65</v>
      </c>
      <c r="V1431" t="s">
        <v>39</v>
      </c>
      <c r="W1431" t="s">
        <v>83</v>
      </c>
      <c r="X1431" t="s">
        <v>97</v>
      </c>
      <c r="Y1431" t="s">
        <v>56</v>
      </c>
      <c r="Z1431" t="s">
        <v>43</v>
      </c>
      <c r="AA1431" t="s">
        <v>44</v>
      </c>
      <c r="AB1431" t="s">
        <v>44</v>
      </c>
    </row>
    <row r="1432" spans="1:28" x14ac:dyDescent="0.25">
      <c r="A1432" t="s">
        <v>3777</v>
      </c>
      <c r="B1432" s="1">
        <v>45411</v>
      </c>
      <c r="C1432" t="s">
        <v>2927</v>
      </c>
      <c r="D1432" t="s">
        <v>2928</v>
      </c>
      <c r="E1432">
        <v>39</v>
      </c>
      <c r="F1432" t="s">
        <v>111</v>
      </c>
      <c r="G1432" t="s">
        <v>49</v>
      </c>
      <c r="H1432" t="s">
        <v>50</v>
      </c>
      <c r="I1432" t="s">
        <v>51</v>
      </c>
      <c r="J1432" t="s">
        <v>52</v>
      </c>
      <c r="K1432">
        <v>2</v>
      </c>
      <c r="L1432" s="2">
        <v>500</v>
      </c>
      <c r="M1432">
        <v>5</v>
      </c>
      <c r="N1432" s="2">
        <v>1000</v>
      </c>
      <c r="O1432" s="2">
        <v>50</v>
      </c>
      <c r="P1432" s="2">
        <v>950</v>
      </c>
      <c r="Q1432" s="2">
        <v>687.82</v>
      </c>
      <c r="R1432" s="2">
        <v>262.18</v>
      </c>
      <c r="S1432" t="s">
        <v>36</v>
      </c>
      <c r="T1432" t="s">
        <v>578</v>
      </c>
      <c r="U1432" t="s">
        <v>579</v>
      </c>
      <c r="V1432" t="s">
        <v>39</v>
      </c>
      <c r="W1432" t="s">
        <v>92</v>
      </c>
      <c r="X1432" t="s">
        <v>41</v>
      </c>
      <c r="Y1432" t="s">
        <v>42</v>
      </c>
      <c r="Z1432" t="s">
        <v>43</v>
      </c>
      <c r="AA1432" t="s">
        <v>44</v>
      </c>
      <c r="AB1432" t="s">
        <v>44</v>
      </c>
    </row>
    <row r="1433" spans="1:28" x14ac:dyDescent="0.25">
      <c r="A1433" t="s">
        <v>3778</v>
      </c>
      <c r="B1433" s="1">
        <v>45411</v>
      </c>
      <c r="C1433" t="s">
        <v>3758</v>
      </c>
      <c r="D1433" t="s">
        <v>3759</v>
      </c>
      <c r="E1433">
        <v>35</v>
      </c>
      <c r="F1433" t="s">
        <v>48</v>
      </c>
      <c r="G1433" t="s">
        <v>243</v>
      </c>
      <c r="H1433" t="s">
        <v>244</v>
      </c>
      <c r="I1433" t="s">
        <v>103</v>
      </c>
      <c r="J1433" t="s">
        <v>104</v>
      </c>
      <c r="K1433">
        <v>2</v>
      </c>
      <c r="L1433" s="2">
        <v>450</v>
      </c>
      <c r="M1433">
        <v>15</v>
      </c>
      <c r="N1433" s="2">
        <v>900</v>
      </c>
      <c r="O1433" s="2">
        <v>135</v>
      </c>
      <c r="P1433" s="2">
        <v>765</v>
      </c>
      <c r="Q1433" s="2">
        <v>539.5</v>
      </c>
      <c r="R1433" s="2">
        <v>225.5</v>
      </c>
      <c r="S1433" t="s">
        <v>64</v>
      </c>
      <c r="T1433" t="s">
        <v>275</v>
      </c>
      <c r="U1433" t="s">
        <v>123</v>
      </c>
      <c r="V1433" t="s">
        <v>39</v>
      </c>
      <c r="W1433" t="s">
        <v>83</v>
      </c>
      <c r="X1433" t="s">
        <v>97</v>
      </c>
      <c r="Y1433" t="s">
        <v>56</v>
      </c>
      <c r="Z1433" t="s">
        <v>43</v>
      </c>
      <c r="AA1433" t="s">
        <v>44</v>
      </c>
      <c r="AB1433" t="s">
        <v>44</v>
      </c>
    </row>
    <row r="1434" spans="1:28" x14ac:dyDescent="0.25">
      <c r="A1434" t="s">
        <v>3779</v>
      </c>
      <c r="B1434" s="1">
        <v>45411</v>
      </c>
      <c r="C1434" t="s">
        <v>3780</v>
      </c>
      <c r="D1434" t="s">
        <v>3781</v>
      </c>
      <c r="E1434">
        <v>34</v>
      </c>
      <c r="F1434" t="s">
        <v>48</v>
      </c>
      <c r="G1434" t="s">
        <v>60</v>
      </c>
      <c r="H1434" t="s">
        <v>61</v>
      </c>
      <c r="I1434" t="s">
        <v>62</v>
      </c>
      <c r="J1434" t="s">
        <v>63</v>
      </c>
      <c r="K1434">
        <v>1</v>
      </c>
      <c r="L1434" s="2">
        <v>3500</v>
      </c>
      <c r="M1434">
        <v>15</v>
      </c>
      <c r="N1434" s="2">
        <v>3500</v>
      </c>
      <c r="O1434" s="2">
        <v>525</v>
      </c>
      <c r="P1434" s="2">
        <v>2975</v>
      </c>
      <c r="Q1434" s="2">
        <v>2244.31</v>
      </c>
      <c r="R1434" s="2">
        <v>730.69</v>
      </c>
      <c r="S1434" t="s">
        <v>53</v>
      </c>
      <c r="T1434" t="s">
        <v>153</v>
      </c>
      <c r="U1434" t="s">
        <v>154</v>
      </c>
      <c r="V1434" t="s">
        <v>39</v>
      </c>
      <c r="W1434" t="s">
        <v>124</v>
      </c>
      <c r="X1434" t="s">
        <v>97</v>
      </c>
      <c r="Y1434" t="s">
        <v>84</v>
      </c>
      <c r="Z1434" t="s">
        <v>43</v>
      </c>
      <c r="AA1434" t="s">
        <v>68</v>
      </c>
      <c r="AB1434" t="s">
        <v>44</v>
      </c>
    </row>
    <row r="1435" spans="1:28" x14ac:dyDescent="0.25">
      <c r="A1435" t="s">
        <v>3782</v>
      </c>
      <c r="B1435" s="1">
        <v>45411</v>
      </c>
      <c r="C1435" t="s">
        <v>842</v>
      </c>
      <c r="D1435" t="s">
        <v>843</v>
      </c>
      <c r="E1435">
        <v>48</v>
      </c>
      <c r="F1435" t="s">
        <v>31</v>
      </c>
      <c r="G1435" t="s">
        <v>352</v>
      </c>
      <c r="H1435" t="s">
        <v>353</v>
      </c>
      <c r="I1435" t="s">
        <v>103</v>
      </c>
      <c r="J1435" t="s">
        <v>104</v>
      </c>
      <c r="K1435">
        <v>1</v>
      </c>
      <c r="L1435" s="2">
        <v>850</v>
      </c>
      <c r="M1435">
        <v>20</v>
      </c>
      <c r="N1435" s="2">
        <v>850</v>
      </c>
      <c r="O1435" s="2">
        <v>170</v>
      </c>
      <c r="P1435" s="2">
        <v>680</v>
      </c>
      <c r="Q1435" s="2">
        <v>428.03</v>
      </c>
      <c r="R1435" s="2">
        <v>251.97</v>
      </c>
      <c r="S1435" t="s">
        <v>53</v>
      </c>
      <c r="T1435" t="s">
        <v>65</v>
      </c>
      <c r="U1435" t="s">
        <v>65</v>
      </c>
      <c r="V1435" t="s">
        <v>39</v>
      </c>
      <c r="W1435" t="s">
        <v>83</v>
      </c>
      <c r="X1435" t="s">
        <v>97</v>
      </c>
      <c r="Y1435" t="s">
        <v>56</v>
      </c>
      <c r="Z1435" t="s">
        <v>43</v>
      </c>
      <c r="AA1435" t="s">
        <v>44</v>
      </c>
      <c r="AB1435" t="s">
        <v>44</v>
      </c>
    </row>
    <row r="1436" spans="1:28" x14ac:dyDescent="0.25">
      <c r="A1436" t="s">
        <v>3783</v>
      </c>
      <c r="B1436" s="1">
        <v>45412</v>
      </c>
      <c r="C1436" t="s">
        <v>872</v>
      </c>
      <c r="D1436" t="s">
        <v>873</v>
      </c>
      <c r="E1436">
        <v>23</v>
      </c>
      <c r="F1436" t="s">
        <v>48</v>
      </c>
      <c r="G1436" t="s">
        <v>273</v>
      </c>
      <c r="H1436" t="s">
        <v>274</v>
      </c>
      <c r="I1436" t="s">
        <v>51</v>
      </c>
      <c r="J1436" t="s">
        <v>52</v>
      </c>
      <c r="K1436">
        <v>2</v>
      </c>
      <c r="L1436" s="2">
        <v>250</v>
      </c>
      <c r="M1436">
        <v>5</v>
      </c>
      <c r="N1436" s="2">
        <v>500</v>
      </c>
      <c r="O1436" s="2">
        <v>25</v>
      </c>
      <c r="P1436" s="2">
        <v>475</v>
      </c>
      <c r="Q1436" s="2">
        <v>383.12</v>
      </c>
      <c r="R1436" s="2">
        <v>91.88</v>
      </c>
      <c r="S1436" t="s">
        <v>53</v>
      </c>
      <c r="T1436" t="s">
        <v>290</v>
      </c>
      <c r="U1436" t="s">
        <v>291</v>
      </c>
      <c r="V1436" t="s">
        <v>39</v>
      </c>
      <c r="W1436" t="s">
        <v>92</v>
      </c>
      <c r="X1436" t="s">
        <v>67</v>
      </c>
      <c r="Y1436" t="s">
        <v>42</v>
      </c>
      <c r="Z1436" t="s">
        <v>107</v>
      </c>
      <c r="AA1436" t="s">
        <v>44</v>
      </c>
      <c r="AB1436" t="s">
        <v>44</v>
      </c>
    </row>
    <row r="1437" spans="1:28" x14ac:dyDescent="0.25">
      <c r="A1437" t="s">
        <v>3784</v>
      </c>
      <c r="B1437" s="1">
        <v>45412</v>
      </c>
      <c r="C1437" t="s">
        <v>3785</v>
      </c>
      <c r="D1437" t="s">
        <v>3786</v>
      </c>
      <c r="E1437">
        <v>47</v>
      </c>
      <c r="F1437" t="s">
        <v>111</v>
      </c>
      <c r="G1437" t="s">
        <v>141</v>
      </c>
      <c r="H1437" t="s">
        <v>142</v>
      </c>
      <c r="I1437" t="s">
        <v>74</v>
      </c>
      <c r="J1437" t="s">
        <v>143</v>
      </c>
      <c r="K1437">
        <v>3</v>
      </c>
      <c r="L1437" s="2">
        <v>900</v>
      </c>
      <c r="M1437">
        <v>10</v>
      </c>
      <c r="N1437" s="2">
        <v>2700</v>
      </c>
      <c r="O1437" s="2">
        <v>270</v>
      </c>
      <c r="P1437" s="2">
        <v>2430</v>
      </c>
      <c r="Q1437" s="2">
        <v>1891.7</v>
      </c>
      <c r="R1437" s="2">
        <v>538.29999999999995</v>
      </c>
      <c r="S1437" t="s">
        <v>64</v>
      </c>
      <c r="T1437" t="s">
        <v>153</v>
      </c>
      <c r="U1437" t="s">
        <v>154</v>
      </c>
      <c r="V1437" t="s">
        <v>39</v>
      </c>
      <c r="W1437" t="s">
        <v>137</v>
      </c>
      <c r="X1437" t="s">
        <v>41</v>
      </c>
      <c r="Y1437" t="s">
        <v>56</v>
      </c>
      <c r="Z1437" t="s">
        <v>43</v>
      </c>
      <c r="AA1437" t="s">
        <v>44</v>
      </c>
      <c r="AB1437" t="s">
        <v>44</v>
      </c>
    </row>
    <row r="1438" spans="1:28" x14ac:dyDescent="0.25">
      <c r="A1438" t="s">
        <v>3787</v>
      </c>
      <c r="B1438" s="1">
        <v>45412</v>
      </c>
      <c r="C1438" t="s">
        <v>3788</v>
      </c>
      <c r="D1438" t="s">
        <v>3789</v>
      </c>
      <c r="E1438">
        <v>52</v>
      </c>
      <c r="F1438" t="s">
        <v>31</v>
      </c>
      <c r="G1438" t="s">
        <v>188</v>
      </c>
      <c r="H1438" t="s">
        <v>189</v>
      </c>
      <c r="I1438" t="s">
        <v>34</v>
      </c>
      <c r="J1438" t="s">
        <v>190</v>
      </c>
      <c r="K1438">
        <v>2</v>
      </c>
      <c r="L1438" s="2">
        <v>1800</v>
      </c>
      <c r="M1438">
        <v>15</v>
      </c>
      <c r="N1438" s="2">
        <v>3600</v>
      </c>
      <c r="O1438" s="2">
        <v>540</v>
      </c>
      <c r="P1438" s="2">
        <v>3060</v>
      </c>
      <c r="Q1438" s="2">
        <v>2166.91</v>
      </c>
      <c r="R1438" s="2">
        <v>893.09</v>
      </c>
      <c r="S1438" t="s">
        <v>64</v>
      </c>
      <c r="T1438" t="s">
        <v>275</v>
      </c>
      <c r="U1438" t="s">
        <v>123</v>
      </c>
      <c r="V1438" t="s">
        <v>39</v>
      </c>
      <c r="W1438" t="s">
        <v>124</v>
      </c>
      <c r="X1438" t="s">
        <v>97</v>
      </c>
      <c r="Y1438" t="s">
        <v>56</v>
      </c>
      <c r="Z1438" t="s">
        <v>43</v>
      </c>
      <c r="AA1438" t="s">
        <v>44</v>
      </c>
      <c r="AB1438" t="s">
        <v>44</v>
      </c>
    </row>
    <row r="1439" spans="1:28" x14ac:dyDescent="0.25">
      <c r="A1439" t="s">
        <v>3790</v>
      </c>
      <c r="B1439" s="1">
        <v>45412</v>
      </c>
      <c r="C1439" t="s">
        <v>1694</v>
      </c>
      <c r="D1439" t="s">
        <v>1695</v>
      </c>
      <c r="E1439">
        <v>38</v>
      </c>
      <c r="F1439" t="s">
        <v>31</v>
      </c>
      <c r="G1439" t="s">
        <v>227</v>
      </c>
      <c r="H1439" t="s">
        <v>228</v>
      </c>
      <c r="I1439" t="s">
        <v>74</v>
      </c>
      <c r="J1439" t="s">
        <v>75</v>
      </c>
      <c r="K1439">
        <v>1</v>
      </c>
      <c r="L1439" s="2">
        <v>1400</v>
      </c>
      <c r="M1439">
        <v>30</v>
      </c>
      <c r="N1439" s="2">
        <v>1400</v>
      </c>
      <c r="O1439" s="2">
        <v>420</v>
      </c>
      <c r="P1439" s="2">
        <v>980</v>
      </c>
      <c r="Q1439" s="2">
        <v>606.75</v>
      </c>
      <c r="R1439" s="2">
        <v>373.25</v>
      </c>
      <c r="S1439" t="s">
        <v>53</v>
      </c>
      <c r="T1439" t="s">
        <v>96</v>
      </c>
      <c r="U1439" t="s">
        <v>96</v>
      </c>
      <c r="V1439" t="s">
        <v>39</v>
      </c>
      <c r="W1439" t="s">
        <v>40</v>
      </c>
      <c r="X1439" t="s">
        <v>97</v>
      </c>
      <c r="Y1439" t="s">
        <v>56</v>
      </c>
      <c r="Z1439" t="s">
        <v>43</v>
      </c>
      <c r="AA1439" t="s">
        <v>44</v>
      </c>
      <c r="AB1439" t="s">
        <v>68</v>
      </c>
    </row>
    <row r="1440" spans="1:28" x14ac:dyDescent="0.25">
      <c r="A1440" t="s">
        <v>3791</v>
      </c>
      <c r="B1440" s="1">
        <v>45412</v>
      </c>
      <c r="C1440" t="s">
        <v>854</v>
      </c>
      <c r="D1440" t="s">
        <v>855</v>
      </c>
      <c r="E1440">
        <v>57</v>
      </c>
      <c r="F1440" t="s">
        <v>111</v>
      </c>
      <c r="G1440" t="s">
        <v>176</v>
      </c>
      <c r="H1440" t="s">
        <v>177</v>
      </c>
      <c r="I1440" t="s">
        <v>34</v>
      </c>
      <c r="J1440" t="s">
        <v>35</v>
      </c>
      <c r="K1440">
        <v>2</v>
      </c>
      <c r="L1440" s="2">
        <v>6500</v>
      </c>
      <c r="M1440">
        <v>10</v>
      </c>
      <c r="N1440" s="2">
        <v>13000</v>
      </c>
      <c r="O1440" s="2">
        <v>1300</v>
      </c>
      <c r="P1440" s="2">
        <v>11700</v>
      </c>
      <c r="Q1440" s="2">
        <v>8994.77</v>
      </c>
      <c r="R1440" s="2">
        <v>2705.23</v>
      </c>
      <c r="S1440" t="s">
        <v>64</v>
      </c>
      <c r="T1440" t="s">
        <v>398</v>
      </c>
      <c r="U1440" t="s">
        <v>399</v>
      </c>
      <c r="V1440" t="s">
        <v>39</v>
      </c>
      <c r="W1440" t="s">
        <v>66</v>
      </c>
      <c r="X1440" t="s">
        <v>97</v>
      </c>
      <c r="Y1440" t="s">
        <v>56</v>
      </c>
      <c r="Z1440" t="s">
        <v>43</v>
      </c>
      <c r="AA1440" t="s">
        <v>44</v>
      </c>
      <c r="AB1440" t="s">
        <v>68</v>
      </c>
    </row>
    <row r="1441" spans="1:28" x14ac:dyDescent="0.25">
      <c r="A1441" t="s">
        <v>3792</v>
      </c>
      <c r="B1441" s="1">
        <v>45412</v>
      </c>
      <c r="C1441" t="s">
        <v>3793</v>
      </c>
      <c r="D1441" t="s">
        <v>3794</v>
      </c>
      <c r="E1441">
        <v>21</v>
      </c>
      <c r="F1441" t="s">
        <v>48</v>
      </c>
      <c r="G1441" t="s">
        <v>436</v>
      </c>
      <c r="H1441" t="s">
        <v>437</v>
      </c>
      <c r="I1441" t="s">
        <v>74</v>
      </c>
      <c r="J1441" t="s">
        <v>190</v>
      </c>
      <c r="K1441">
        <v>3</v>
      </c>
      <c r="L1441" s="2">
        <v>1800</v>
      </c>
      <c r="M1441">
        <v>15</v>
      </c>
      <c r="N1441" s="2">
        <v>5400</v>
      </c>
      <c r="O1441" s="2">
        <v>810</v>
      </c>
      <c r="P1441" s="2">
        <v>4590</v>
      </c>
      <c r="Q1441" s="2">
        <v>2598.37</v>
      </c>
      <c r="R1441" s="2">
        <v>1991.63</v>
      </c>
      <c r="S1441" t="s">
        <v>36</v>
      </c>
      <c r="T1441" t="s">
        <v>105</v>
      </c>
      <c r="U1441" t="s">
        <v>106</v>
      </c>
      <c r="V1441" t="s">
        <v>39</v>
      </c>
      <c r="W1441" t="s">
        <v>83</v>
      </c>
      <c r="X1441" t="s">
        <v>97</v>
      </c>
      <c r="Y1441" t="s">
        <v>56</v>
      </c>
      <c r="Z1441" t="s">
        <v>223</v>
      </c>
      <c r="AA1441" t="s">
        <v>68</v>
      </c>
      <c r="AB1441" t="s">
        <v>44</v>
      </c>
    </row>
    <row r="1442" spans="1:28" x14ac:dyDescent="0.25">
      <c r="A1442" t="s">
        <v>3795</v>
      </c>
      <c r="B1442" s="1">
        <v>45412</v>
      </c>
      <c r="C1442" t="s">
        <v>3796</v>
      </c>
      <c r="D1442" t="s">
        <v>3797</v>
      </c>
      <c r="E1442">
        <v>34</v>
      </c>
      <c r="F1442" t="s">
        <v>48</v>
      </c>
      <c r="G1442" t="s">
        <v>119</v>
      </c>
      <c r="H1442" t="s">
        <v>120</v>
      </c>
      <c r="I1442" t="s">
        <v>62</v>
      </c>
      <c r="J1442" t="s">
        <v>121</v>
      </c>
      <c r="K1442">
        <v>1</v>
      </c>
      <c r="L1442" s="2">
        <v>4800</v>
      </c>
      <c r="M1442">
        <v>15</v>
      </c>
      <c r="N1442" s="2">
        <v>4800</v>
      </c>
      <c r="O1442" s="2">
        <v>720</v>
      </c>
      <c r="P1442" s="2">
        <v>4080</v>
      </c>
      <c r="Q1442" s="2">
        <v>2971.94</v>
      </c>
      <c r="R1442" s="2">
        <v>1108.06</v>
      </c>
      <c r="S1442" t="s">
        <v>53</v>
      </c>
      <c r="T1442" t="s">
        <v>54</v>
      </c>
      <c r="U1442" t="s">
        <v>55</v>
      </c>
      <c r="V1442" t="s">
        <v>39</v>
      </c>
      <c r="W1442" t="s">
        <v>137</v>
      </c>
      <c r="X1442" t="s">
        <v>41</v>
      </c>
      <c r="Y1442" t="s">
        <v>42</v>
      </c>
      <c r="Z1442" t="s">
        <v>43</v>
      </c>
      <c r="AA1442" t="s">
        <v>44</v>
      </c>
      <c r="AB1442" t="s">
        <v>44</v>
      </c>
    </row>
    <row r="1443" spans="1:28" x14ac:dyDescent="0.25">
      <c r="A1443" t="s">
        <v>3798</v>
      </c>
      <c r="B1443" s="1">
        <v>45412</v>
      </c>
      <c r="C1443" t="s">
        <v>600</v>
      </c>
      <c r="D1443" t="s">
        <v>601</v>
      </c>
      <c r="E1443">
        <v>53</v>
      </c>
      <c r="F1443" t="s">
        <v>111</v>
      </c>
      <c r="G1443" t="s">
        <v>298</v>
      </c>
      <c r="H1443" t="s">
        <v>299</v>
      </c>
      <c r="I1443" t="s">
        <v>103</v>
      </c>
      <c r="J1443" t="s">
        <v>104</v>
      </c>
      <c r="K1443">
        <v>3</v>
      </c>
      <c r="L1443" s="2">
        <v>700</v>
      </c>
      <c r="M1443">
        <v>20</v>
      </c>
      <c r="N1443" s="2">
        <v>2100</v>
      </c>
      <c r="O1443" s="2">
        <v>420</v>
      </c>
      <c r="P1443" s="2">
        <v>1680</v>
      </c>
      <c r="Q1443" s="2">
        <v>1312.68</v>
      </c>
      <c r="R1443" s="2">
        <v>367.32</v>
      </c>
      <c r="S1443" t="s">
        <v>64</v>
      </c>
      <c r="T1443" t="s">
        <v>398</v>
      </c>
      <c r="U1443" t="s">
        <v>399</v>
      </c>
      <c r="V1443" t="s">
        <v>39</v>
      </c>
      <c r="W1443" t="s">
        <v>83</v>
      </c>
      <c r="X1443" t="s">
        <v>97</v>
      </c>
      <c r="Y1443" t="s">
        <v>42</v>
      </c>
      <c r="Z1443" t="s">
        <v>43</v>
      </c>
      <c r="AA1443" t="s">
        <v>44</v>
      </c>
      <c r="AB1443" t="s">
        <v>44</v>
      </c>
    </row>
    <row r="1444" spans="1:28" x14ac:dyDescent="0.25">
      <c r="A1444" t="s">
        <v>3799</v>
      </c>
      <c r="B1444" s="1">
        <v>45412</v>
      </c>
      <c r="C1444" t="s">
        <v>881</v>
      </c>
      <c r="D1444" t="s">
        <v>882</v>
      </c>
      <c r="E1444">
        <v>29</v>
      </c>
      <c r="F1444" t="s">
        <v>31</v>
      </c>
      <c r="G1444" t="s">
        <v>148</v>
      </c>
      <c r="H1444" t="s">
        <v>149</v>
      </c>
      <c r="I1444" t="s">
        <v>74</v>
      </c>
      <c r="J1444" t="s">
        <v>130</v>
      </c>
      <c r="K1444">
        <v>1</v>
      </c>
      <c r="L1444" s="2">
        <v>3500</v>
      </c>
      <c r="M1444">
        <v>10</v>
      </c>
      <c r="N1444" s="2">
        <v>3500</v>
      </c>
      <c r="O1444" s="2">
        <v>350</v>
      </c>
      <c r="P1444" s="2">
        <v>3150</v>
      </c>
      <c r="Q1444" s="2">
        <v>1764.23</v>
      </c>
      <c r="R1444" s="2">
        <v>1385.77</v>
      </c>
      <c r="S1444" t="s">
        <v>53</v>
      </c>
      <c r="T1444" t="s">
        <v>96</v>
      </c>
      <c r="U1444" t="s">
        <v>96</v>
      </c>
      <c r="V1444" t="s">
        <v>39</v>
      </c>
      <c r="W1444" t="s">
        <v>124</v>
      </c>
      <c r="X1444" t="s">
        <v>97</v>
      </c>
      <c r="Y1444" t="s">
        <v>42</v>
      </c>
      <c r="Z1444" t="s">
        <v>43</v>
      </c>
      <c r="AA1444" t="s">
        <v>44</v>
      </c>
      <c r="AB1444" t="s">
        <v>44</v>
      </c>
    </row>
    <row r="1445" spans="1:28" x14ac:dyDescent="0.25">
      <c r="A1445" t="s">
        <v>3800</v>
      </c>
      <c r="B1445" s="1">
        <v>45412</v>
      </c>
      <c r="C1445" t="s">
        <v>3801</v>
      </c>
      <c r="D1445" t="s">
        <v>3802</v>
      </c>
      <c r="E1445">
        <v>47</v>
      </c>
      <c r="F1445" t="s">
        <v>31</v>
      </c>
      <c r="G1445" t="s">
        <v>344</v>
      </c>
      <c r="H1445" t="s">
        <v>345</v>
      </c>
      <c r="I1445" t="s">
        <v>34</v>
      </c>
      <c r="J1445" t="s">
        <v>121</v>
      </c>
      <c r="K1445">
        <v>3</v>
      </c>
      <c r="L1445" s="2">
        <v>1600</v>
      </c>
      <c r="M1445">
        <v>10</v>
      </c>
      <c r="N1445" s="2">
        <v>4800</v>
      </c>
      <c r="O1445" s="2">
        <v>480</v>
      </c>
      <c r="P1445" s="2">
        <v>4320</v>
      </c>
      <c r="Q1445" s="2">
        <v>2602.37</v>
      </c>
      <c r="R1445" s="2">
        <v>1717.63</v>
      </c>
      <c r="S1445" t="s">
        <v>53</v>
      </c>
      <c r="T1445" t="s">
        <v>222</v>
      </c>
      <c r="U1445" t="s">
        <v>38</v>
      </c>
      <c r="V1445" t="s">
        <v>39</v>
      </c>
      <c r="W1445" t="s">
        <v>92</v>
      </c>
      <c r="X1445" t="s">
        <v>97</v>
      </c>
      <c r="Y1445" t="s">
        <v>42</v>
      </c>
      <c r="Z1445" t="s">
        <v>43</v>
      </c>
      <c r="AA1445" t="s">
        <v>44</v>
      </c>
      <c r="AB1445" t="s">
        <v>44</v>
      </c>
    </row>
    <row r="1446" spans="1:28" x14ac:dyDescent="0.25">
      <c r="A1446" t="s">
        <v>3803</v>
      </c>
      <c r="B1446" s="1">
        <v>45412</v>
      </c>
      <c r="C1446" t="s">
        <v>3804</v>
      </c>
      <c r="D1446" t="s">
        <v>3805</v>
      </c>
      <c r="E1446">
        <v>26</v>
      </c>
      <c r="F1446" t="s">
        <v>31</v>
      </c>
      <c r="G1446" t="s">
        <v>352</v>
      </c>
      <c r="H1446" t="s">
        <v>353</v>
      </c>
      <c r="I1446" t="s">
        <v>103</v>
      </c>
      <c r="J1446" t="s">
        <v>104</v>
      </c>
      <c r="K1446">
        <v>1</v>
      </c>
      <c r="L1446" s="2">
        <v>850</v>
      </c>
      <c r="M1446">
        <v>10</v>
      </c>
      <c r="N1446" s="2">
        <v>850</v>
      </c>
      <c r="O1446" s="2">
        <v>85</v>
      </c>
      <c r="P1446" s="2">
        <v>765</v>
      </c>
      <c r="Q1446" s="2">
        <v>584.91999999999996</v>
      </c>
      <c r="R1446" s="2">
        <v>180.08</v>
      </c>
      <c r="S1446" t="s">
        <v>53</v>
      </c>
      <c r="T1446" t="s">
        <v>37</v>
      </c>
      <c r="U1446" t="s">
        <v>38</v>
      </c>
      <c r="V1446" t="s">
        <v>39</v>
      </c>
      <c r="W1446" t="s">
        <v>83</v>
      </c>
      <c r="X1446" t="s">
        <v>97</v>
      </c>
      <c r="Y1446" t="s">
        <v>56</v>
      </c>
      <c r="Z1446" t="s">
        <v>223</v>
      </c>
      <c r="AA1446" t="s">
        <v>44</v>
      </c>
      <c r="AB1446" t="s">
        <v>44</v>
      </c>
    </row>
    <row r="1447" spans="1:28" x14ac:dyDescent="0.25">
      <c r="A1447" t="s">
        <v>3806</v>
      </c>
      <c r="B1447" s="1">
        <v>45412</v>
      </c>
      <c r="C1447" t="s">
        <v>3807</v>
      </c>
      <c r="D1447" t="s">
        <v>3808</v>
      </c>
      <c r="E1447">
        <v>58</v>
      </c>
      <c r="F1447" t="s">
        <v>111</v>
      </c>
      <c r="G1447" t="s">
        <v>101</v>
      </c>
      <c r="H1447" t="s">
        <v>102</v>
      </c>
      <c r="I1447" t="s">
        <v>103</v>
      </c>
      <c r="J1447" t="s">
        <v>104</v>
      </c>
      <c r="K1447">
        <v>1</v>
      </c>
      <c r="L1447" s="2">
        <v>1800</v>
      </c>
      <c r="M1447">
        <v>10</v>
      </c>
      <c r="N1447" s="2">
        <v>1800</v>
      </c>
      <c r="O1447" s="2">
        <v>180</v>
      </c>
      <c r="P1447" s="2">
        <v>1620</v>
      </c>
      <c r="Q1447" s="2">
        <v>1089.8599999999999</v>
      </c>
      <c r="R1447" s="2">
        <v>530.14</v>
      </c>
      <c r="S1447" t="s">
        <v>53</v>
      </c>
      <c r="T1447" t="s">
        <v>105</v>
      </c>
      <c r="U1447" t="s">
        <v>106</v>
      </c>
      <c r="V1447" t="s">
        <v>39</v>
      </c>
      <c r="W1447" t="s">
        <v>137</v>
      </c>
      <c r="X1447" t="s">
        <v>97</v>
      </c>
      <c r="Y1447" t="s">
        <v>42</v>
      </c>
      <c r="Z1447" t="s">
        <v>144</v>
      </c>
      <c r="AA1447" t="s">
        <v>44</v>
      </c>
      <c r="AB1447" t="s">
        <v>44</v>
      </c>
    </row>
    <row r="1448" spans="1:28" x14ac:dyDescent="0.25">
      <c r="A1448" t="s">
        <v>3809</v>
      </c>
      <c r="B1448" s="1">
        <v>45412</v>
      </c>
      <c r="C1448" t="s">
        <v>2813</v>
      </c>
      <c r="D1448" t="s">
        <v>2814</v>
      </c>
      <c r="E1448">
        <v>27</v>
      </c>
      <c r="F1448" t="s">
        <v>48</v>
      </c>
      <c r="G1448" t="s">
        <v>366</v>
      </c>
      <c r="H1448" t="s">
        <v>367</v>
      </c>
      <c r="I1448" t="s">
        <v>34</v>
      </c>
      <c r="J1448" t="s">
        <v>130</v>
      </c>
      <c r="K1448">
        <v>3</v>
      </c>
      <c r="L1448" s="2">
        <v>14500</v>
      </c>
      <c r="M1448">
        <v>10</v>
      </c>
      <c r="N1448" s="2">
        <v>43500</v>
      </c>
      <c r="O1448" s="2">
        <v>4350</v>
      </c>
      <c r="P1448" s="2">
        <v>39150</v>
      </c>
      <c r="Q1448" s="2">
        <v>21594.21</v>
      </c>
      <c r="R1448" s="2">
        <v>17555.79</v>
      </c>
      <c r="S1448" t="s">
        <v>53</v>
      </c>
      <c r="T1448" t="s">
        <v>290</v>
      </c>
      <c r="U1448" t="s">
        <v>291</v>
      </c>
      <c r="V1448" t="s">
        <v>39</v>
      </c>
      <c r="W1448" t="s">
        <v>83</v>
      </c>
      <c r="X1448" t="s">
        <v>97</v>
      </c>
      <c r="Y1448" t="s">
        <v>42</v>
      </c>
      <c r="Z1448" t="s">
        <v>43</v>
      </c>
      <c r="AA1448" t="s">
        <v>44</v>
      </c>
      <c r="AB1448" t="s">
        <v>44</v>
      </c>
    </row>
    <row r="1449" spans="1:28" x14ac:dyDescent="0.25">
      <c r="A1449" t="s">
        <v>3810</v>
      </c>
      <c r="B1449" s="1">
        <v>45412</v>
      </c>
      <c r="C1449" t="s">
        <v>622</v>
      </c>
      <c r="D1449" t="s">
        <v>623</v>
      </c>
      <c r="E1449">
        <v>41</v>
      </c>
      <c r="F1449" t="s">
        <v>31</v>
      </c>
      <c r="G1449" t="s">
        <v>101</v>
      </c>
      <c r="H1449" t="s">
        <v>102</v>
      </c>
      <c r="I1449" t="s">
        <v>103</v>
      </c>
      <c r="J1449" t="s">
        <v>104</v>
      </c>
      <c r="K1449">
        <v>5</v>
      </c>
      <c r="L1449" s="2">
        <v>1800</v>
      </c>
      <c r="M1449">
        <v>5</v>
      </c>
      <c r="N1449" s="2">
        <v>9000</v>
      </c>
      <c r="O1449" s="2">
        <v>450</v>
      </c>
      <c r="P1449" s="2">
        <v>8550</v>
      </c>
      <c r="Q1449" s="2">
        <v>5004.2</v>
      </c>
      <c r="R1449" s="2">
        <v>3545.8</v>
      </c>
      <c r="S1449" t="s">
        <v>53</v>
      </c>
      <c r="T1449" t="s">
        <v>96</v>
      </c>
      <c r="U1449" t="s">
        <v>96</v>
      </c>
      <c r="V1449" t="s">
        <v>39</v>
      </c>
      <c r="W1449" t="s">
        <v>137</v>
      </c>
      <c r="X1449" t="s">
        <v>97</v>
      </c>
      <c r="Y1449" t="s">
        <v>56</v>
      </c>
      <c r="Z1449" t="s">
        <v>43</v>
      </c>
      <c r="AA1449" t="s">
        <v>44</v>
      </c>
      <c r="AB1449" t="s">
        <v>44</v>
      </c>
    </row>
    <row r="1450" spans="1:28" x14ac:dyDescent="0.25">
      <c r="A1450" t="s">
        <v>3811</v>
      </c>
      <c r="B1450" s="1">
        <v>45412</v>
      </c>
      <c r="C1450" t="s">
        <v>3225</v>
      </c>
      <c r="D1450" t="s">
        <v>3226</v>
      </c>
      <c r="E1450">
        <v>58</v>
      </c>
      <c r="F1450" t="s">
        <v>31</v>
      </c>
      <c r="G1450" t="s">
        <v>188</v>
      </c>
      <c r="H1450" t="s">
        <v>189</v>
      </c>
      <c r="I1450" t="s">
        <v>34</v>
      </c>
      <c r="J1450" t="s">
        <v>190</v>
      </c>
      <c r="K1450">
        <v>2</v>
      </c>
      <c r="L1450" s="2">
        <v>1800</v>
      </c>
      <c r="M1450">
        <v>5</v>
      </c>
      <c r="N1450" s="2">
        <v>3600</v>
      </c>
      <c r="O1450" s="2">
        <v>180</v>
      </c>
      <c r="P1450" s="2">
        <v>3420</v>
      </c>
      <c r="Q1450" s="2">
        <v>2465.88</v>
      </c>
      <c r="R1450" s="2">
        <v>954.12</v>
      </c>
      <c r="S1450" t="s">
        <v>53</v>
      </c>
      <c r="T1450" t="s">
        <v>222</v>
      </c>
      <c r="U1450" t="s">
        <v>38</v>
      </c>
      <c r="V1450" t="s">
        <v>39</v>
      </c>
      <c r="W1450" t="s">
        <v>124</v>
      </c>
      <c r="X1450" t="s">
        <v>97</v>
      </c>
      <c r="Y1450" t="s">
        <v>56</v>
      </c>
      <c r="Z1450" t="s">
        <v>43</v>
      </c>
      <c r="AA1450" t="s">
        <v>44</v>
      </c>
      <c r="AB1450" t="s">
        <v>44</v>
      </c>
    </row>
    <row r="1451" spans="1:28" x14ac:dyDescent="0.25">
      <c r="A1451" t="s">
        <v>3812</v>
      </c>
      <c r="B1451" s="1">
        <v>45412</v>
      </c>
      <c r="C1451" t="s">
        <v>3813</v>
      </c>
      <c r="D1451" t="s">
        <v>3814</v>
      </c>
      <c r="E1451">
        <v>42</v>
      </c>
      <c r="F1451" t="s">
        <v>48</v>
      </c>
      <c r="G1451" t="s">
        <v>243</v>
      </c>
      <c r="H1451" t="s">
        <v>244</v>
      </c>
      <c r="I1451" t="s">
        <v>103</v>
      </c>
      <c r="J1451" t="s">
        <v>104</v>
      </c>
      <c r="K1451">
        <v>2</v>
      </c>
      <c r="L1451" s="2">
        <v>450</v>
      </c>
      <c r="M1451">
        <v>0</v>
      </c>
      <c r="N1451" s="2">
        <v>900</v>
      </c>
      <c r="O1451" s="2">
        <v>0</v>
      </c>
      <c r="P1451" s="2">
        <v>900</v>
      </c>
      <c r="Q1451" s="2">
        <v>601.29</v>
      </c>
      <c r="R1451" s="2">
        <v>298.70999999999998</v>
      </c>
      <c r="S1451" t="s">
        <v>53</v>
      </c>
      <c r="T1451" t="s">
        <v>578</v>
      </c>
      <c r="U1451" t="s">
        <v>579</v>
      </c>
      <c r="V1451" t="s">
        <v>39</v>
      </c>
      <c r="W1451" t="s">
        <v>137</v>
      </c>
      <c r="X1451" t="s">
        <v>41</v>
      </c>
      <c r="Y1451" t="s">
        <v>56</v>
      </c>
      <c r="Z1451" t="s">
        <v>43</v>
      </c>
      <c r="AA1451" t="s">
        <v>44</v>
      </c>
      <c r="AB1451" t="s">
        <v>44</v>
      </c>
    </row>
    <row r="1452" spans="1:28" x14ac:dyDescent="0.25">
      <c r="A1452" t="s">
        <v>3815</v>
      </c>
      <c r="B1452" s="1">
        <v>45413</v>
      </c>
      <c r="C1452" t="s">
        <v>3816</v>
      </c>
      <c r="D1452" t="s">
        <v>3817</v>
      </c>
      <c r="E1452">
        <v>42</v>
      </c>
      <c r="F1452" t="s">
        <v>31</v>
      </c>
      <c r="G1452" t="s">
        <v>148</v>
      </c>
      <c r="H1452" t="s">
        <v>149</v>
      </c>
      <c r="I1452" t="s">
        <v>74</v>
      </c>
      <c r="J1452" t="s">
        <v>130</v>
      </c>
      <c r="K1452">
        <v>4</v>
      </c>
      <c r="L1452" s="2">
        <v>3500</v>
      </c>
      <c r="M1452">
        <v>20</v>
      </c>
      <c r="N1452" s="2">
        <v>14000</v>
      </c>
      <c r="O1452" s="2">
        <v>2800</v>
      </c>
      <c r="P1452" s="2">
        <v>11200</v>
      </c>
      <c r="Q1452" s="2">
        <v>8520.6200000000008</v>
      </c>
      <c r="R1452" s="2">
        <v>2679.38</v>
      </c>
      <c r="S1452" t="s">
        <v>53</v>
      </c>
      <c r="T1452" t="s">
        <v>65</v>
      </c>
      <c r="U1452" t="s">
        <v>65</v>
      </c>
      <c r="V1452" t="s">
        <v>39</v>
      </c>
      <c r="W1452" t="s">
        <v>92</v>
      </c>
      <c r="X1452" t="s">
        <v>97</v>
      </c>
      <c r="Y1452" t="s">
        <v>42</v>
      </c>
      <c r="Z1452" t="s">
        <v>43</v>
      </c>
      <c r="AA1452" t="s">
        <v>44</v>
      </c>
      <c r="AB1452" t="s">
        <v>44</v>
      </c>
    </row>
    <row r="1453" spans="1:28" x14ac:dyDescent="0.25">
      <c r="A1453" t="s">
        <v>3818</v>
      </c>
      <c r="B1453" s="1">
        <v>45413</v>
      </c>
      <c r="C1453" t="s">
        <v>3819</v>
      </c>
      <c r="D1453" t="s">
        <v>3820</v>
      </c>
      <c r="E1453">
        <v>45</v>
      </c>
      <c r="F1453" t="s">
        <v>31</v>
      </c>
      <c r="G1453" t="s">
        <v>148</v>
      </c>
      <c r="H1453" t="s">
        <v>149</v>
      </c>
      <c r="I1453" t="s">
        <v>74</v>
      </c>
      <c r="J1453" t="s">
        <v>130</v>
      </c>
      <c r="K1453">
        <v>2</v>
      </c>
      <c r="L1453" s="2">
        <v>3500</v>
      </c>
      <c r="M1453">
        <v>0</v>
      </c>
      <c r="N1453" s="2">
        <v>7000</v>
      </c>
      <c r="O1453" s="2">
        <v>0</v>
      </c>
      <c r="P1453" s="2">
        <v>7000</v>
      </c>
      <c r="Q1453" s="2">
        <v>4804.8900000000003</v>
      </c>
      <c r="R1453" s="2">
        <v>2195.11</v>
      </c>
      <c r="S1453" t="s">
        <v>64</v>
      </c>
      <c r="T1453" t="s">
        <v>122</v>
      </c>
      <c r="U1453" t="s">
        <v>123</v>
      </c>
      <c r="V1453" t="s">
        <v>39</v>
      </c>
      <c r="W1453" t="s">
        <v>137</v>
      </c>
      <c r="X1453" t="s">
        <v>41</v>
      </c>
      <c r="Y1453" t="s">
        <v>42</v>
      </c>
      <c r="Z1453" t="s">
        <v>107</v>
      </c>
      <c r="AA1453" t="s">
        <v>44</v>
      </c>
      <c r="AB1453" t="s">
        <v>44</v>
      </c>
    </row>
    <row r="1454" spans="1:28" x14ac:dyDescent="0.25">
      <c r="A1454" t="s">
        <v>3821</v>
      </c>
      <c r="B1454" s="1">
        <v>45413</v>
      </c>
      <c r="C1454" t="s">
        <v>3822</v>
      </c>
      <c r="D1454" t="s">
        <v>3823</v>
      </c>
      <c r="E1454">
        <v>50</v>
      </c>
      <c r="F1454" t="s">
        <v>48</v>
      </c>
      <c r="G1454" t="s">
        <v>217</v>
      </c>
      <c r="H1454" t="s">
        <v>218</v>
      </c>
      <c r="I1454" t="s">
        <v>34</v>
      </c>
      <c r="J1454" t="s">
        <v>130</v>
      </c>
      <c r="K1454">
        <v>4</v>
      </c>
      <c r="L1454" s="2">
        <v>28000</v>
      </c>
      <c r="M1454">
        <v>10</v>
      </c>
      <c r="N1454" s="2">
        <v>112000</v>
      </c>
      <c r="O1454" s="2">
        <v>11200</v>
      </c>
      <c r="P1454" s="2">
        <v>100800</v>
      </c>
      <c r="Q1454" s="2">
        <v>69629.210000000006</v>
      </c>
      <c r="R1454" s="2">
        <v>31170.79</v>
      </c>
      <c r="S1454" t="s">
        <v>53</v>
      </c>
      <c r="T1454" t="s">
        <v>96</v>
      </c>
      <c r="U1454" t="s">
        <v>96</v>
      </c>
      <c r="V1454" t="s">
        <v>39</v>
      </c>
      <c r="W1454" t="s">
        <v>124</v>
      </c>
      <c r="X1454" t="s">
        <v>97</v>
      </c>
      <c r="Y1454" t="s">
        <v>56</v>
      </c>
      <c r="Z1454" t="s">
        <v>43</v>
      </c>
      <c r="AA1454" t="s">
        <v>44</v>
      </c>
      <c r="AB1454" t="s">
        <v>44</v>
      </c>
    </row>
    <row r="1455" spans="1:28" x14ac:dyDescent="0.25">
      <c r="A1455" t="s">
        <v>3824</v>
      </c>
      <c r="B1455" s="1">
        <v>45413</v>
      </c>
      <c r="C1455" t="s">
        <v>3203</v>
      </c>
      <c r="D1455" t="s">
        <v>3204</v>
      </c>
      <c r="E1455">
        <v>28</v>
      </c>
      <c r="F1455" t="s">
        <v>31</v>
      </c>
      <c r="G1455" t="s">
        <v>188</v>
      </c>
      <c r="H1455" t="s">
        <v>189</v>
      </c>
      <c r="I1455" t="s">
        <v>34</v>
      </c>
      <c r="J1455" t="s">
        <v>190</v>
      </c>
      <c r="K1455">
        <v>1</v>
      </c>
      <c r="L1455" s="2">
        <v>1800</v>
      </c>
      <c r="M1455">
        <v>20</v>
      </c>
      <c r="N1455" s="2">
        <v>1800</v>
      </c>
      <c r="O1455" s="2">
        <v>360</v>
      </c>
      <c r="P1455" s="2">
        <v>1440</v>
      </c>
      <c r="Q1455" s="2">
        <v>907.95</v>
      </c>
      <c r="R1455" s="2">
        <v>532.04999999999995</v>
      </c>
      <c r="S1455" t="s">
        <v>36</v>
      </c>
      <c r="T1455" t="s">
        <v>178</v>
      </c>
      <c r="U1455" t="s">
        <v>154</v>
      </c>
      <c r="V1455" t="s">
        <v>39</v>
      </c>
      <c r="W1455" t="s">
        <v>137</v>
      </c>
      <c r="X1455" t="s">
        <v>67</v>
      </c>
      <c r="Y1455" t="s">
        <v>56</v>
      </c>
      <c r="Z1455" t="s">
        <v>43</v>
      </c>
      <c r="AA1455" t="s">
        <v>68</v>
      </c>
      <c r="AB1455" t="s">
        <v>44</v>
      </c>
    </row>
    <row r="1456" spans="1:28" x14ac:dyDescent="0.25">
      <c r="A1456" t="s">
        <v>3825</v>
      </c>
      <c r="B1456" s="1">
        <v>45413</v>
      </c>
      <c r="C1456" t="s">
        <v>1116</v>
      </c>
      <c r="D1456" t="s">
        <v>1117</v>
      </c>
      <c r="E1456">
        <v>27</v>
      </c>
      <c r="F1456" t="s">
        <v>31</v>
      </c>
      <c r="G1456" t="s">
        <v>49</v>
      </c>
      <c r="H1456" t="s">
        <v>50</v>
      </c>
      <c r="I1456" t="s">
        <v>51</v>
      </c>
      <c r="J1456" t="s">
        <v>52</v>
      </c>
      <c r="K1456">
        <v>2</v>
      </c>
      <c r="L1456" s="2">
        <v>500</v>
      </c>
      <c r="M1456">
        <v>10</v>
      </c>
      <c r="N1456" s="2">
        <v>1000</v>
      </c>
      <c r="O1456" s="2">
        <v>100</v>
      </c>
      <c r="P1456" s="2">
        <v>900</v>
      </c>
      <c r="Q1456" s="2">
        <v>656.99</v>
      </c>
      <c r="R1456" s="2">
        <v>243.01</v>
      </c>
      <c r="S1456" t="s">
        <v>53</v>
      </c>
      <c r="T1456" t="s">
        <v>136</v>
      </c>
      <c r="U1456" t="s">
        <v>38</v>
      </c>
      <c r="V1456" t="s">
        <v>39</v>
      </c>
      <c r="W1456" t="s">
        <v>137</v>
      </c>
      <c r="X1456" t="s">
        <v>41</v>
      </c>
      <c r="Y1456" t="s">
        <v>56</v>
      </c>
      <c r="Z1456" t="s">
        <v>43</v>
      </c>
      <c r="AA1456" t="s">
        <v>44</v>
      </c>
      <c r="AB1456" t="s">
        <v>44</v>
      </c>
    </row>
    <row r="1457" spans="1:28" x14ac:dyDescent="0.25">
      <c r="A1457" t="s">
        <v>3826</v>
      </c>
      <c r="B1457" s="1">
        <v>45413</v>
      </c>
      <c r="C1457" t="s">
        <v>2589</v>
      </c>
      <c r="D1457" t="s">
        <v>2590</v>
      </c>
      <c r="E1457">
        <v>53</v>
      </c>
      <c r="F1457" t="s">
        <v>111</v>
      </c>
      <c r="G1457" t="s">
        <v>60</v>
      </c>
      <c r="H1457" t="s">
        <v>61</v>
      </c>
      <c r="I1457" t="s">
        <v>62</v>
      </c>
      <c r="J1457" t="s">
        <v>63</v>
      </c>
      <c r="K1457">
        <v>1</v>
      </c>
      <c r="L1457" s="2">
        <v>3500</v>
      </c>
      <c r="M1457">
        <v>15</v>
      </c>
      <c r="N1457" s="2">
        <v>3500</v>
      </c>
      <c r="O1457" s="2">
        <v>525</v>
      </c>
      <c r="P1457" s="2">
        <v>2975</v>
      </c>
      <c r="Q1457" s="2">
        <v>2268.92</v>
      </c>
      <c r="R1457" s="2">
        <v>706.08</v>
      </c>
      <c r="S1457" t="s">
        <v>64</v>
      </c>
      <c r="T1457" t="s">
        <v>54</v>
      </c>
      <c r="U1457" t="s">
        <v>55</v>
      </c>
      <c r="V1457" t="s">
        <v>39</v>
      </c>
      <c r="W1457" t="s">
        <v>66</v>
      </c>
      <c r="X1457" t="s">
        <v>97</v>
      </c>
      <c r="Y1457" t="s">
        <v>56</v>
      </c>
      <c r="Z1457" t="s">
        <v>43</v>
      </c>
      <c r="AA1457" t="s">
        <v>44</v>
      </c>
      <c r="AB1457" t="s">
        <v>44</v>
      </c>
    </row>
    <row r="1458" spans="1:28" x14ac:dyDescent="0.25">
      <c r="A1458" t="s">
        <v>3827</v>
      </c>
      <c r="B1458" s="1">
        <v>45413</v>
      </c>
      <c r="C1458" t="s">
        <v>3828</v>
      </c>
      <c r="D1458" t="s">
        <v>3829</v>
      </c>
      <c r="E1458">
        <v>38</v>
      </c>
      <c r="F1458" t="s">
        <v>48</v>
      </c>
      <c r="G1458" t="s">
        <v>217</v>
      </c>
      <c r="H1458" t="s">
        <v>218</v>
      </c>
      <c r="I1458" t="s">
        <v>34</v>
      </c>
      <c r="J1458" t="s">
        <v>130</v>
      </c>
      <c r="K1458">
        <v>1</v>
      </c>
      <c r="L1458" s="2">
        <v>28000</v>
      </c>
      <c r="M1458">
        <v>5</v>
      </c>
      <c r="N1458" s="2">
        <v>28000</v>
      </c>
      <c r="O1458" s="2">
        <v>1400</v>
      </c>
      <c r="P1458" s="2">
        <v>26600</v>
      </c>
      <c r="Q1458" s="2">
        <v>18670.21</v>
      </c>
      <c r="R1458" s="2">
        <v>7929.79</v>
      </c>
      <c r="S1458" t="s">
        <v>53</v>
      </c>
      <c r="T1458" t="s">
        <v>136</v>
      </c>
      <c r="U1458" t="s">
        <v>38</v>
      </c>
      <c r="V1458" t="s">
        <v>39</v>
      </c>
      <c r="W1458" t="s">
        <v>83</v>
      </c>
      <c r="X1458" t="s">
        <v>97</v>
      </c>
      <c r="Y1458" t="s">
        <v>56</v>
      </c>
      <c r="Z1458" t="s">
        <v>43</v>
      </c>
      <c r="AA1458" t="s">
        <v>44</v>
      </c>
      <c r="AB1458" t="s">
        <v>44</v>
      </c>
    </row>
    <row r="1459" spans="1:28" x14ac:dyDescent="0.25">
      <c r="A1459" t="s">
        <v>3830</v>
      </c>
      <c r="B1459" s="1">
        <v>45413</v>
      </c>
      <c r="C1459" t="s">
        <v>3831</v>
      </c>
      <c r="D1459" t="s">
        <v>3832</v>
      </c>
      <c r="E1459">
        <v>22</v>
      </c>
      <c r="F1459" t="s">
        <v>48</v>
      </c>
      <c r="G1459" t="s">
        <v>72</v>
      </c>
      <c r="H1459" t="s">
        <v>73</v>
      </c>
      <c r="I1459" t="s">
        <v>74</v>
      </c>
      <c r="J1459" t="s">
        <v>75</v>
      </c>
      <c r="K1459">
        <v>1</v>
      </c>
      <c r="L1459" s="2">
        <v>2200</v>
      </c>
      <c r="M1459">
        <v>0</v>
      </c>
      <c r="N1459" s="2">
        <v>2200</v>
      </c>
      <c r="O1459" s="2">
        <v>0</v>
      </c>
      <c r="P1459" s="2">
        <v>2200</v>
      </c>
      <c r="Q1459" s="2">
        <v>1292.0999999999999</v>
      </c>
      <c r="R1459" s="2">
        <v>907.9</v>
      </c>
      <c r="S1459" t="s">
        <v>64</v>
      </c>
      <c r="T1459" t="s">
        <v>163</v>
      </c>
      <c r="U1459" t="s">
        <v>164</v>
      </c>
      <c r="V1459" t="s">
        <v>39</v>
      </c>
      <c r="W1459" t="s">
        <v>40</v>
      </c>
      <c r="X1459" t="s">
        <v>97</v>
      </c>
      <c r="Y1459" t="s">
        <v>56</v>
      </c>
      <c r="Z1459" t="s">
        <v>107</v>
      </c>
      <c r="AA1459" t="s">
        <v>44</v>
      </c>
      <c r="AB1459" t="s">
        <v>44</v>
      </c>
    </row>
    <row r="1460" spans="1:28" x14ac:dyDescent="0.25">
      <c r="A1460" t="s">
        <v>3833</v>
      </c>
      <c r="B1460" s="1">
        <v>45413</v>
      </c>
      <c r="C1460" t="s">
        <v>3834</v>
      </c>
      <c r="D1460" t="s">
        <v>3835</v>
      </c>
      <c r="E1460">
        <v>48</v>
      </c>
      <c r="F1460" t="s">
        <v>111</v>
      </c>
      <c r="G1460" t="s">
        <v>273</v>
      </c>
      <c r="H1460" t="s">
        <v>274</v>
      </c>
      <c r="I1460" t="s">
        <v>51</v>
      </c>
      <c r="J1460" t="s">
        <v>52</v>
      </c>
      <c r="K1460">
        <v>1</v>
      </c>
      <c r="L1460" s="2">
        <v>250</v>
      </c>
      <c r="M1460">
        <v>25</v>
      </c>
      <c r="N1460" s="2">
        <v>250</v>
      </c>
      <c r="O1460" s="2">
        <v>62.5</v>
      </c>
      <c r="P1460" s="2">
        <v>187.5</v>
      </c>
      <c r="Q1460" s="2">
        <v>106.61</v>
      </c>
      <c r="R1460" s="2">
        <v>80.89</v>
      </c>
      <c r="S1460" t="s">
        <v>64</v>
      </c>
      <c r="T1460" t="s">
        <v>263</v>
      </c>
      <c r="U1460" t="s">
        <v>91</v>
      </c>
      <c r="V1460" t="s">
        <v>39</v>
      </c>
      <c r="W1460" t="s">
        <v>92</v>
      </c>
      <c r="X1460" t="s">
        <v>41</v>
      </c>
      <c r="Y1460" t="s">
        <v>42</v>
      </c>
      <c r="Z1460" t="s">
        <v>43</v>
      </c>
      <c r="AA1460" t="s">
        <v>68</v>
      </c>
      <c r="AB1460" t="s">
        <v>44</v>
      </c>
    </row>
    <row r="1461" spans="1:28" x14ac:dyDescent="0.25">
      <c r="A1461" t="s">
        <v>3836</v>
      </c>
      <c r="B1461" s="1">
        <v>45413</v>
      </c>
      <c r="C1461" t="s">
        <v>2624</v>
      </c>
      <c r="D1461" t="s">
        <v>2625</v>
      </c>
      <c r="E1461">
        <v>29</v>
      </c>
      <c r="F1461" t="s">
        <v>31</v>
      </c>
      <c r="G1461" t="s">
        <v>366</v>
      </c>
      <c r="H1461" t="s">
        <v>367</v>
      </c>
      <c r="I1461" t="s">
        <v>34</v>
      </c>
      <c r="J1461" t="s">
        <v>130</v>
      </c>
      <c r="K1461">
        <v>3</v>
      </c>
      <c r="L1461" s="2">
        <v>14500</v>
      </c>
      <c r="M1461">
        <v>10</v>
      </c>
      <c r="N1461" s="2">
        <v>43500</v>
      </c>
      <c r="O1461" s="2">
        <v>4350</v>
      </c>
      <c r="P1461" s="2">
        <v>39150</v>
      </c>
      <c r="Q1461" s="2">
        <v>22608.53</v>
      </c>
      <c r="R1461" s="2">
        <v>16541.47</v>
      </c>
      <c r="S1461" t="s">
        <v>53</v>
      </c>
      <c r="T1461" t="s">
        <v>65</v>
      </c>
      <c r="U1461" t="s">
        <v>65</v>
      </c>
      <c r="V1461" t="s">
        <v>39</v>
      </c>
      <c r="W1461" t="s">
        <v>92</v>
      </c>
      <c r="X1461" t="s">
        <v>41</v>
      </c>
      <c r="Y1461" t="s">
        <v>56</v>
      </c>
      <c r="Z1461" t="s">
        <v>43</v>
      </c>
      <c r="AA1461" t="s">
        <v>44</v>
      </c>
      <c r="AB1461" t="s">
        <v>44</v>
      </c>
    </row>
    <row r="1462" spans="1:28" x14ac:dyDescent="0.25">
      <c r="A1462" t="s">
        <v>3837</v>
      </c>
      <c r="B1462" s="1">
        <v>45414</v>
      </c>
      <c r="C1462" t="s">
        <v>3838</v>
      </c>
      <c r="D1462" t="s">
        <v>3839</v>
      </c>
      <c r="E1462">
        <v>38</v>
      </c>
      <c r="F1462" t="s">
        <v>48</v>
      </c>
      <c r="G1462" t="s">
        <v>188</v>
      </c>
      <c r="H1462" t="s">
        <v>189</v>
      </c>
      <c r="I1462" t="s">
        <v>34</v>
      </c>
      <c r="J1462" t="s">
        <v>190</v>
      </c>
      <c r="K1462">
        <v>5</v>
      </c>
      <c r="L1462" s="2">
        <v>1800</v>
      </c>
      <c r="M1462">
        <v>10</v>
      </c>
      <c r="N1462" s="2">
        <v>9000</v>
      </c>
      <c r="O1462" s="2">
        <v>900</v>
      </c>
      <c r="P1462" s="2">
        <v>8100</v>
      </c>
      <c r="Q1462" s="2">
        <v>6517.61</v>
      </c>
      <c r="R1462" s="2">
        <v>1582.39</v>
      </c>
      <c r="S1462" t="s">
        <v>53</v>
      </c>
      <c r="T1462" t="s">
        <v>178</v>
      </c>
      <c r="U1462" t="s">
        <v>154</v>
      </c>
      <c r="V1462" t="s">
        <v>39</v>
      </c>
      <c r="W1462" t="s">
        <v>92</v>
      </c>
      <c r="X1462" t="s">
        <v>67</v>
      </c>
      <c r="Y1462" t="s">
        <v>56</v>
      </c>
      <c r="Z1462" t="s">
        <v>43</v>
      </c>
      <c r="AA1462" t="s">
        <v>44</v>
      </c>
      <c r="AB1462" t="s">
        <v>44</v>
      </c>
    </row>
    <row r="1463" spans="1:28" x14ac:dyDescent="0.25">
      <c r="A1463" t="s">
        <v>3840</v>
      </c>
      <c r="B1463" s="1">
        <v>45414</v>
      </c>
      <c r="C1463" t="s">
        <v>2979</v>
      </c>
      <c r="D1463" t="s">
        <v>2980</v>
      </c>
      <c r="E1463">
        <v>55</v>
      </c>
      <c r="F1463" t="s">
        <v>31</v>
      </c>
      <c r="G1463" t="s">
        <v>298</v>
      </c>
      <c r="H1463" t="s">
        <v>299</v>
      </c>
      <c r="I1463" t="s">
        <v>103</v>
      </c>
      <c r="J1463" t="s">
        <v>104</v>
      </c>
      <c r="K1463">
        <v>3</v>
      </c>
      <c r="L1463" s="2">
        <v>700</v>
      </c>
      <c r="M1463">
        <v>5</v>
      </c>
      <c r="N1463" s="2">
        <v>2100</v>
      </c>
      <c r="O1463" s="2">
        <v>105</v>
      </c>
      <c r="P1463" s="2">
        <v>1995</v>
      </c>
      <c r="Q1463" s="2">
        <v>1590.59</v>
      </c>
      <c r="R1463" s="2">
        <v>404.41</v>
      </c>
      <c r="S1463" t="s">
        <v>53</v>
      </c>
      <c r="T1463" t="s">
        <v>65</v>
      </c>
      <c r="U1463" t="s">
        <v>65</v>
      </c>
      <c r="V1463" t="s">
        <v>39</v>
      </c>
      <c r="W1463" t="s">
        <v>92</v>
      </c>
      <c r="X1463" t="s">
        <v>67</v>
      </c>
      <c r="Y1463" t="s">
        <v>56</v>
      </c>
      <c r="Z1463" t="s">
        <v>43</v>
      </c>
      <c r="AA1463" t="s">
        <v>68</v>
      </c>
      <c r="AB1463" t="s">
        <v>44</v>
      </c>
    </row>
    <row r="1464" spans="1:28" x14ac:dyDescent="0.25">
      <c r="A1464" t="s">
        <v>3841</v>
      </c>
      <c r="B1464" s="1">
        <v>45414</v>
      </c>
      <c r="C1464" t="s">
        <v>3842</v>
      </c>
      <c r="D1464" t="s">
        <v>3843</v>
      </c>
      <c r="E1464">
        <v>35</v>
      </c>
      <c r="F1464" t="s">
        <v>48</v>
      </c>
      <c r="G1464" t="s">
        <v>49</v>
      </c>
      <c r="H1464" t="s">
        <v>50</v>
      </c>
      <c r="I1464" t="s">
        <v>51</v>
      </c>
      <c r="J1464" t="s">
        <v>52</v>
      </c>
      <c r="K1464">
        <v>1</v>
      </c>
      <c r="L1464" s="2">
        <v>500</v>
      </c>
      <c r="M1464">
        <v>20</v>
      </c>
      <c r="N1464" s="2">
        <v>500</v>
      </c>
      <c r="O1464" s="2">
        <v>100</v>
      </c>
      <c r="P1464" s="2">
        <v>400</v>
      </c>
      <c r="Q1464" s="2">
        <v>299.22000000000003</v>
      </c>
      <c r="R1464" s="2">
        <v>100.78</v>
      </c>
      <c r="S1464" t="s">
        <v>64</v>
      </c>
      <c r="T1464" t="s">
        <v>407</v>
      </c>
      <c r="U1464" t="s">
        <v>408</v>
      </c>
      <c r="V1464" t="s">
        <v>39</v>
      </c>
      <c r="W1464" t="s">
        <v>83</v>
      </c>
      <c r="X1464" t="s">
        <v>67</v>
      </c>
      <c r="Y1464" t="s">
        <v>56</v>
      </c>
      <c r="Z1464" t="s">
        <v>43</v>
      </c>
      <c r="AA1464" t="s">
        <v>44</v>
      </c>
      <c r="AB1464" t="s">
        <v>44</v>
      </c>
    </row>
    <row r="1465" spans="1:28" x14ac:dyDescent="0.25">
      <c r="A1465" t="s">
        <v>3844</v>
      </c>
      <c r="B1465" s="1">
        <v>45414</v>
      </c>
      <c r="C1465" t="s">
        <v>3845</v>
      </c>
      <c r="D1465" t="s">
        <v>3846</v>
      </c>
      <c r="E1465">
        <v>37</v>
      </c>
      <c r="F1465" t="s">
        <v>31</v>
      </c>
      <c r="G1465" t="s">
        <v>227</v>
      </c>
      <c r="H1465" t="s">
        <v>228</v>
      </c>
      <c r="I1465" t="s">
        <v>74</v>
      </c>
      <c r="J1465" t="s">
        <v>75</v>
      </c>
      <c r="K1465">
        <v>2</v>
      </c>
      <c r="L1465" s="2">
        <v>1400</v>
      </c>
      <c r="M1465">
        <v>10</v>
      </c>
      <c r="N1465" s="2">
        <v>2800</v>
      </c>
      <c r="O1465" s="2">
        <v>280</v>
      </c>
      <c r="P1465" s="2">
        <v>2520</v>
      </c>
      <c r="Q1465" s="2">
        <v>1566.36</v>
      </c>
      <c r="R1465" s="2">
        <v>953.64</v>
      </c>
      <c r="S1465" t="s">
        <v>53</v>
      </c>
      <c r="T1465" t="s">
        <v>37</v>
      </c>
      <c r="U1465" t="s">
        <v>38</v>
      </c>
      <c r="V1465" t="s">
        <v>39</v>
      </c>
      <c r="W1465" t="s">
        <v>137</v>
      </c>
      <c r="X1465" t="s">
        <v>41</v>
      </c>
      <c r="Y1465" t="s">
        <v>56</v>
      </c>
      <c r="Z1465" t="s">
        <v>43</v>
      </c>
      <c r="AA1465" t="s">
        <v>44</v>
      </c>
      <c r="AB1465" t="s">
        <v>44</v>
      </c>
    </row>
    <row r="1466" spans="1:28" x14ac:dyDescent="0.25">
      <c r="A1466" t="s">
        <v>3847</v>
      </c>
      <c r="B1466" s="1">
        <v>45414</v>
      </c>
      <c r="C1466" t="s">
        <v>3848</v>
      </c>
      <c r="D1466" t="s">
        <v>3849</v>
      </c>
      <c r="E1466">
        <v>26</v>
      </c>
      <c r="F1466" t="s">
        <v>48</v>
      </c>
      <c r="G1466" t="s">
        <v>168</v>
      </c>
      <c r="H1466" t="s">
        <v>169</v>
      </c>
      <c r="I1466" t="s">
        <v>62</v>
      </c>
      <c r="J1466" t="s">
        <v>143</v>
      </c>
      <c r="K1466">
        <v>1</v>
      </c>
      <c r="L1466" s="2">
        <v>1800</v>
      </c>
      <c r="M1466">
        <v>0</v>
      </c>
      <c r="N1466" s="2">
        <v>1800</v>
      </c>
      <c r="O1466" s="2">
        <v>0</v>
      </c>
      <c r="P1466" s="2">
        <v>1800</v>
      </c>
      <c r="Q1466" s="2">
        <v>1336.44</v>
      </c>
      <c r="R1466" s="2">
        <v>463.56</v>
      </c>
      <c r="S1466" t="s">
        <v>36</v>
      </c>
      <c r="T1466" t="s">
        <v>105</v>
      </c>
      <c r="U1466" t="s">
        <v>106</v>
      </c>
      <c r="V1466" t="s">
        <v>39</v>
      </c>
      <c r="W1466" t="s">
        <v>83</v>
      </c>
      <c r="X1466" t="s">
        <v>41</v>
      </c>
      <c r="Y1466" t="s">
        <v>84</v>
      </c>
      <c r="Z1466" t="s">
        <v>43</v>
      </c>
      <c r="AA1466" t="s">
        <v>44</v>
      </c>
      <c r="AB1466" t="s">
        <v>44</v>
      </c>
    </row>
    <row r="1467" spans="1:28" x14ac:dyDescent="0.25">
      <c r="A1467" t="s">
        <v>3850</v>
      </c>
      <c r="B1467" s="1">
        <v>45414</v>
      </c>
      <c r="C1467" t="s">
        <v>1712</v>
      </c>
      <c r="D1467" t="s">
        <v>1713</v>
      </c>
      <c r="E1467">
        <v>33</v>
      </c>
      <c r="F1467" t="s">
        <v>31</v>
      </c>
      <c r="G1467" t="s">
        <v>298</v>
      </c>
      <c r="H1467" t="s">
        <v>299</v>
      </c>
      <c r="I1467" t="s">
        <v>103</v>
      </c>
      <c r="J1467" t="s">
        <v>104</v>
      </c>
      <c r="K1467">
        <v>2</v>
      </c>
      <c r="L1467" s="2">
        <v>700</v>
      </c>
      <c r="M1467">
        <v>5</v>
      </c>
      <c r="N1467" s="2">
        <v>1400</v>
      </c>
      <c r="O1467" s="2">
        <v>70</v>
      </c>
      <c r="P1467" s="2">
        <v>1330</v>
      </c>
      <c r="Q1467" s="2">
        <v>862.42</v>
      </c>
      <c r="R1467" s="2">
        <v>467.58</v>
      </c>
      <c r="S1467" t="s">
        <v>53</v>
      </c>
      <c r="T1467" t="s">
        <v>407</v>
      </c>
      <c r="U1467" t="s">
        <v>408</v>
      </c>
      <c r="V1467" t="s">
        <v>39</v>
      </c>
      <c r="W1467" t="s">
        <v>66</v>
      </c>
      <c r="X1467" t="s">
        <v>41</v>
      </c>
      <c r="Y1467" t="s">
        <v>56</v>
      </c>
      <c r="Z1467" t="s">
        <v>43</v>
      </c>
      <c r="AA1467" t="s">
        <v>44</v>
      </c>
      <c r="AB1467" t="s">
        <v>44</v>
      </c>
    </row>
    <row r="1468" spans="1:28" x14ac:dyDescent="0.25">
      <c r="A1468" t="s">
        <v>3851</v>
      </c>
      <c r="B1468" s="1">
        <v>45414</v>
      </c>
      <c r="C1468" t="s">
        <v>3852</v>
      </c>
      <c r="D1468" t="s">
        <v>3853</v>
      </c>
      <c r="E1468">
        <v>49</v>
      </c>
      <c r="F1468" t="s">
        <v>48</v>
      </c>
      <c r="G1468" t="s">
        <v>81</v>
      </c>
      <c r="H1468" t="s">
        <v>82</v>
      </c>
      <c r="I1468" t="s">
        <v>51</v>
      </c>
      <c r="J1468" t="s">
        <v>52</v>
      </c>
      <c r="K1468">
        <v>3</v>
      </c>
      <c r="L1468" s="2">
        <v>600</v>
      </c>
      <c r="M1468">
        <v>15</v>
      </c>
      <c r="N1468" s="2">
        <v>1800</v>
      </c>
      <c r="O1468" s="2">
        <v>270</v>
      </c>
      <c r="P1468" s="2">
        <v>1530</v>
      </c>
      <c r="Q1468" s="2">
        <v>955.92</v>
      </c>
      <c r="R1468" s="2">
        <v>574.08000000000004</v>
      </c>
      <c r="S1468" t="s">
        <v>53</v>
      </c>
      <c r="T1468" t="s">
        <v>290</v>
      </c>
      <c r="U1468" t="s">
        <v>291</v>
      </c>
      <c r="V1468" t="s">
        <v>39</v>
      </c>
      <c r="W1468" t="s">
        <v>92</v>
      </c>
      <c r="X1468" t="s">
        <v>97</v>
      </c>
      <c r="Y1468" t="s">
        <v>42</v>
      </c>
      <c r="Z1468" t="s">
        <v>144</v>
      </c>
      <c r="AA1468" t="s">
        <v>44</v>
      </c>
      <c r="AB1468" t="s">
        <v>44</v>
      </c>
    </row>
    <row r="1469" spans="1:28" x14ac:dyDescent="0.25">
      <c r="A1469" t="s">
        <v>3854</v>
      </c>
      <c r="B1469" s="1">
        <v>45414</v>
      </c>
      <c r="C1469" t="s">
        <v>3855</v>
      </c>
      <c r="D1469" t="s">
        <v>3856</v>
      </c>
      <c r="E1469">
        <v>31</v>
      </c>
      <c r="F1469" t="s">
        <v>48</v>
      </c>
      <c r="G1469" t="s">
        <v>298</v>
      </c>
      <c r="H1469" t="s">
        <v>299</v>
      </c>
      <c r="I1469" t="s">
        <v>103</v>
      </c>
      <c r="J1469" t="s">
        <v>104</v>
      </c>
      <c r="K1469">
        <v>2</v>
      </c>
      <c r="L1469" s="2">
        <v>700</v>
      </c>
      <c r="M1469">
        <v>5</v>
      </c>
      <c r="N1469" s="2">
        <v>1400</v>
      </c>
      <c r="O1469" s="2">
        <v>70</v>
      </c>
      <c r="P1469" s="2">
        <v>1330</v>
      </c>
      <c r="Q1469" s="2">
        <v>945.67</v>
      </c>
      <c r="R1469" s="2">
        <v>384.33</v>
      </c>
      <c r="S1469" t="s">
        <v>53</v>
      </c>
      <c r="T1469" t="s">
        <v>290</v>
      </c>
      <c r="U1469" t="s">
        <v>291</v>
      </c>
      <c r="V1469" t="s">
        <v>39</v>
      </c>
      <c r="W1469" t="s">
        <v>92</v>
      </c>
      <c r="X1469" t="s">
        <v>97</v>
      </c>
      <c r="Y1469" t="s">
        <v>42</v>
      </c>
      <c r="Z1469" t="s">
        <v>43</v>
      </c>
      <c r="AA1469" t="s">
        <v>44</v>
      </c>
      <c r="AB1469" t="s">
        <v>44</v>
      </c>
    </row>
    <row r="1470" spans="1:28" x14ac:dyDescent="0.25">
      <c r="A1470" t="s">
        <v>3857</v>
      </c>
      <c r="B1470" s="1">
        <v>45414</v>
      </c>
      <c r="C1470" t="s">
        <v>3858</v>
      </c>
      <c r="D1470" t="s">
        <v>3859</v>
      </c>
      <c r="E1470">
        <v>32</v>
      </c>
      <c r="F1470" t="s">
        <v>111</v>
      </c>
      <c r="G1470" t="s">
        <v>119</v>
      </c>
      <c r="H1470" t="s">
        <v>120</v>
      </c>
      <c r="I1470" t="s">
        <v>62</v>
      </c>
      <c r="J1470" t="s">
        <v>121</v>
      </c>
      <c r="K1470">
        <v>4</v>
      </c>
      <c r="L1470" s="2">
        <v>4800</v>
      </c>
      <c r="M1470">
        <v>20</v>
      </c>
      <c r="N1470" s="2">
        <v>19200</v>
      </c>
      <c r="O1470" s="2">
        <v>3840</v>
      </c>
      <c r="P1470" s="2">
        <v>15360</v>
      </c>
      <c r="Q1470" s="2">
        <v>12338.26</v>
      </c>
      <c r="R1470" s="2">
        <v>3021.74</v>
      </c>
      <c r="S1470" t="s">
        <v>64</v>
      </c>
      <c r="T1470" t="s">
        <v>54</v>
      </c>
      <c r="U1470" t="s">
        <v>55</v>
      </c>
      <c r="V1470" t="s">
        <v>39</v>
      </c>
      <c r="W1470" t="s">
        <v>137</v>
      </c>
      <c r="X1470" t="s">
        <v>97</v>
      </c>
      <c r="Y1470" t="s">
        <v>42</v>
      </c>
      <c r="Z1470" t="s">
        <v>508</v>
      </c>
      <c r="AA1470" t="s">
        <v>44</v>
      </c>
      <c r="AB1470" t="s">
        <v>44</v>
      </c>
    </row>
    <row r="1471" spans="1:28" x14ac:dyDescent="0.25">
      <c r="A1471" t="s">
        <v>3860</v>
      </c>
      <c r="B1471" s="1">
        <v>45414</v>
      </c>
      <c r="C1471" t="s">
        <v>3861</v>
      </c>
      <c r="D1471" t="s">
        <v>3862</v>
      </c>
      <c r="E1471">
        <v>46</v>
      </c>
      <c r="F1471" t="s">
        <v>111</v>
      </c>
      <c r="G1471" t="s">
        <v>148</v>
      </c>
      <c r="H1471" t="s">
        <v>149</v>
      </c>
      <c r="I1471" t="s">
        <v>74</v>
      </c>
      <c r="J1471" t="s">
        <v>130</v>
      </c>
      <c r="K1471">
        <v>1</v>
      </c>
      <c r="L1471" s="2">
        <v>3500</v>
      </c>
      <c r="M1471">
        <v>15</v>
      </c>
      <c r="N1471" s="2">
        <v>3500</v>
      </c>
      <c r="O1471" s="2">
        <v>525</v>
      </c>
      <c r="P1471" s="2">
        <v>2975</v>
      </c>
      <c r="Q1471" s="2">
        <v>2007.94</v>
      </c>
      <c r="R1471" s="2">
        <v>967.06</v>
      </c>
      <c r="S1471" t="s">
        <v>64</v>
      </c>
      <c r="T1471" t="s">
        <v>122</v>
      </c>
      <c r="U1471" t="s">
        <v>123</v>
      </c>
      <c r="V1471" t="s">
        <v>39</v>
      </c>
      <c r="W1471" t="s">
        <v>137</v>
      </c>
      <c r="X1471" t="s">
        <v>97</v>
      </c>
      <c r="Y1471" t="s">
        <v>56</v>
      </c>
      <c r="Z1471" t="s">
        <v>43</v>
      </c>
      <c r="AA1471" t="s">
        <v>44</v>
      </c>
      <c r="AB1471" t="s">
        <v>44</v>
      </c>
    </row>
    <row r="1472" spans="1:28" x14ac:dyDescent="0.25">
      <c r="A1472" t="s">
        <v>3863</v>
      </c>
      <c r="B1472" s="1">
        <v>45414</v>
      </c>
      <c r="C1472" t="s">
        <v>3864</v>
      </c>
      <c r="D1472" t="s">
        <v>3865</v>
      </c>
      <c r="E1472">
        <v>55</v>
      </c>
      <c r="F1472" t="s">
        <v>48</v>
      </c>
      <c r="G1472" t="s">
        <v>202</v>
      </c>
      <c r="H1472" t="s">
        <v>203</v>
      </c>
      <c r="I1472" t="s">
        <v>103</v>
      </c>
      <c r="J1472" t="s">
        <v>104</v>
      </c>
      <c r="K1472">
        <v>1</v>
      </c>
      <c r="L1472" s="2">
        <v>550</v>
      </c>
      <c r="M1472">
        <v>25</v>
      </c>
      <c r="N1472" s="2">
        <v>550</v>
      </c>
      <c r="O1472" s="2">
        <v>137.5</v>
      </c>
      <c r="P1472" s="2">
        <v>412.5</v>
      </c>
      <c r="Q1472" s="2">
        <v>336.87</v>
      </c>
      <c r="R1472" s="2">
        <v>75.63</v>
      </c>
      <c r="S1472" t="s">
        <v>53</v>
      </c>
      <c r="T1472" t="s">
        <v>136</v>
      </c>
      <c r="U1472" t="s">
        <v>38</v>
      </c>
      <c r="V1472" t="s">
        <v>39</v>
      </c>
      <c r="W1472" t="s">
        <v>66</v>
      </c>
      <c r="X1472" t="s">
        <v>67</v>
      </c>
      <c r="Y1472" t="s">
        <v>56</v>
      </c>
      <c r="Z1472" t="s">
        <v>43</v>
      </c>
      <c r="AA1472" t="s">
        <v>44</v>
      </c>
      <c r="AB1472" t="s">
        <v>68</v>
      </c>
    </row>
    <row r="1473" spans="1:28" x14ac:dyDescent="0.25">
      <c r="A1473" t="s">
        <v>3866</v>
      </c>
      <c r="B1473" s="1">
        <v>45414</v>
      </c>
      <c r="C1473" t="s">
        <v>233</v>
      </c>
      <c r="D1473" t="s">
        <v>234</v>
      </c>
      <c r="E1473">
        <v>58</v>
      </c>
      <c r="F1473" t="s">
        <v>48</v>
      </c>
      <c r="G1473" t="s">
        <v>112</v>
      </c>
      <c r="H1473" t="s">
        <v>113</v>
      </c>
      <c r="I1473" t="s">
        <v>103</v>
      </c>
      <c r="J1473" t="s">
        <v>104</v>
      </c>
      <c r="K1473">
        <v>3</v>
      </c>
      <c r="L1473" s="2">
        <v>650</v>
      </c>
      <c r="M1473">
        <v>0</v>
      </c>
      <c r="N1473" s="2">
        <v>1950</v>
      </c>
      <c r="O1473" s="2">
        <v>0</v>
      </c>
      <c r="P1473" s="2">
        <v>1950</v>
      </c>
      <c r="Q1473" s="2">
        <v>1230.28</v>
      </c>
      <c r="R1473" s="2">
        <v>719.72</v>
      </c>
      <c r="S1473" t="s">
        <v>53</v>
      </c>
      <c r="T1473" t="s">
        <v>114</v>
      </c>
      <c r="U1473" t="s">
        <v>115</v>
      </c>
      <c r="V1473" t="s">
        <v>39</v>
      </c>
      <c r="W1473" t="s">
        <v>66</v>
      </c>
      <c r="X1473" t="s">
        <v>97</v>
      </c>
      <c r="Y1473" t="s">
        <v>42</v>
      </c>
      <c r="Z1473" t="s">
        <v>43</v>
      </c>
      <c r="AA1473" t="s">
        <v>44</v>
      </c>
      <c r="AB1473" t="s">
        <v>44</v>
      </c>
    </row>
    <row r="1474" spans="1:28" x14ac:dyDescent="0.25">
      <c r="A1474" t="s">
        <v>3867</v>
      </c>
      <c r="B1474" s="1">
        <v>45414</v>
      </c>
      <c r="C1474" t="s">
        <v>3868</v>
      </c>
      <c r="D1474" t="s">
        <v>3869</v>
      </c>
      <c r="E1474">
        <v>45</v>
      </c>
      <c r="F1474" t="s">
        <v>31</v>
      </c>
      <c r="G1474" t="s">
        <v>81</v>
      </c>
      <c r="H1474" t="s">
        <v>82</v>
      </c>
      <c r="I1474" t="s">
        <v>51</v>
      </c>
      <c r="J1474" t="s">
        <v>52</v>
      </c>
      <c r="K1474">
        <v>4</v>
      </c>
      <c r="L1474" s="2">
        <v>600</v>
      </c>
      <c r="M1474">
        <v>15</v>
      </c>
      <c r="N1474" s="2">
        <v>2400</v>
      </c>
      <c r="O1474" s="2">
        <v>360</v>
      </c>
      <c r="P1474" s="2">
        <v>2040</v>
      </c>
      <c r="Q1474" s="2">
        <v>1402.03</v>
      </c>
      <c r="R1474" s="2">
        <v>637.97</v>
      </c>
      <c r="S1474" t="s">
        <v>64</v>
      </c>
      <c r="T1474" t="s">
        <v>90</v>
      </c>
      <c r="U1474" t="s">
        <v>91</v>
      </c>
      <c r="V1474" t="s">
        <v>39</v>
      </c>
      <c r="W1474" t="s">
        <v>83</v>
      </c>
      <c r="X1474" t="s">
        <v>97</v>
      </c>
      <c r="Y1474" t="s">
        <v>84</v>
      </c>
      <c r="Z1474" t="s">
        <v>43</v>
      </c>
      <c r="AA1474" t="s">
        <v>44</v>
      </c>
      <c r="AB1474" t="s">
        <v>44</v>
      </c>
    </row>
    <row r="1475" spans="1:28" x14ac:dyDescent="0.25">
      <c r="A1475" t="s">
        <v>3870</v>
      </c>
      <c r="B1475" s="1">
        <v>45414</v>
      </c>
      <c r="C1475" t="s">
        <v>2315</v>
      </c>
      <c r="D1475" t="s">
        <v>2316</v>
      </c>
      <c r="E1475">
        <v>33</v>
      </c>
      <c r="F1475" t="s">
        <v>31</v>
      </c>
      <c r="G1475" t="s">
        <v>148</v>
      </c>
      <c r="H1475" t="s">
        <v>149</v>
      </c>
      <c r="I1475" t="s">
        <v>74</v>
      </c>
      <c r="J1475" t="s">
        <v>130</v>
      </c>
      <c r="K1475">
        <v>1</v>
      </c>
      <c r="L1475" s="2">
        <v>3500</v>
      </c>
      <c r="M1475">
        <v>15</v>
      </c>
      <c r="N1475" s="2">
        <v>3500</v>
      </c>
      <c r="O1475" s="2">
        <v>525</v>
      </c>
      <c r="P1475" s="2">
        <v>2975</v>
      </c>
      <c r="Q1475" s="2">
        <v>1818.9</v>
      </c>
      <c r="R1475" s="2">
        <v>1156.0999999999999</v>
      </c>
      <c r="S1475" t="s">
        <v>53</v>
      </c>
      <c r="T1475" t="s">
        <v>37</v>
      </c>
      <c r="U1475" t="s">
        <v>38</v>
      </c>
      <c r="V1475" t="s">
        <v>39</v>
      </c>
      <c r="W1475" t="s">
        <v>66</v>
      </c>
      <c r="X1475" t="s">
        <v>97</v>
      </c>
      <c r="Y1475" t="s">
        <v>56</v>
      </c>
      <c r="Z1475" t="s">
        <v>43</v>
      </c>
      <c r="AA1475" t="s">
        <v>44</v>
      </c>
      <c r="AB1475" t="s">
        <v>68</v>
      </c>
    </row>
    <row r="1476" spans="1:28" x14ac:dyDescent="0.25">
      <c r="A1476" t="s">
        <v>3871</v>
      </c>
      <c r="B1476" s="1">
        <v>45414</v>
      </c>
      <c r="C1476" t="s">
        <v>3872</v>
      </c>
      <c r="D1476" t="s">
        <v>3873</v>
      </c>
      <c r="E1476">
        <v>60</v>
      </c>
      <c r="F1476" t="s">
        <v>111</v>
      </c>
      <c r="G1476" t="s">
        <v>49</v>
      </c>
      <c r="H1476" t="s">
        <v>50</v>
      </c>
      <c r="I1476" t="s">
        <v>51</v>
      </c>
      <c r="J1476" t="s">
        <v>52</v>
      </c>
      <c r="K1476">
        <v>3</v>
      </c>
      <c r="L1476" s="2">
        <v>500</v>
      </c>
      <c r="M1476">
        <v>20</v>
      </c>
      <c r="N1476" s="2">
        <v>1500</v>
      </c>
      <c r="O1476" s="2">
        <v>300</v>
      </c>
      <c r="P1476" s="2">
        <v>1200</v>
      </c>
      <c r="Q1476" s="2">
        <v>793.08</v>
      </c>
      <c r="R1476" s="2">
        <v>406.92</v>
      </c>
      <c r="S1476" t="s">
        <v>53</v>
      </c>
      <c r="T1476" t="s">
        <v>263</v>
      </c>
      <c r="U1476" t="s">
        <v>91</v>
      </c>
      <c r="V1476" t="s">
        <v>39</v>
      </c>
      <c r="W1476" t="s">
        <v>83</v>
      </c>
      <c r="X1476" t="s">
        <v>97</v>
      </c>
      <c r="Y1476" t="s">
        <v>56</v>
      </c>
      <c r="Z1476" t="s">
        <v>43</v>
      </c>
      <c r="AA1476" t="s">
        <v>44</v>
      </c>
      <c r="AB1476" t="s">
        <v>44</v>
      </c>
    </row>
    <row r="1477" spans="1:28" x14ac:dyDescent="0.25">
      <c r="A1477" t="s">
        <v>3874</v>
      </c>
      <c r="B1477" s="1">
        <v>45414</v>
      </c>
      <c r="C1477" t="s">
        <v>1404</v>
      </c>
      <c r="D1477" t="s">
        <v>1405</v>
      </c>
      <c r="E1477">
        <v>23</v>
      </c>
      <c r="F1477" t="s">
        <v>48</v>
      </c>
      <c r="G1477" t="s">
        <v>32</v>
      </c>
      <c r="H1477" t="s">
        <v>33</v>
      </c>
      <c r="I1477" t="s">
        <v>34</v>
      </c>
      <c r="J1477" t="s">
        <v>35</v>
      </c>
      <c r="K1477">
        <v>2</v>
      </c>
      <c r="L1477" s="2">
        <v>55000</v>
      </c>
      <c r="M1477">
        <v>15</v>
      </c>
      <c r="N1477" s="2">
        <v>110000</v>
      </c>
      <c r="O1477" s="2">
        <v>16500</v>
      </c>
      <c r="P1477" s="2">
        <v>93500</v>
      </c>
      <c r="Q1477" s="2">
        <v>65265.25</v>
      </c>
      <c r="R1477" s="2">
        <v>28234.75</v>
      </c>
      <c r="S1477" t="s">
        <v>64</v>
      </c>
      <c r="T1477" t="s">
        <v>96</v>
      </c>
      <c r="U1477" t="s">
        <v>96</v>
      </c>
      <c r="V1477" t="s">
        <v>39</v>
      </c>
      <c r="W1477" t="s">
        <v>124</v>
      </c>
      <c r="X1477" t="s">
        <v>67</v>
      </c>
      <c r="Y1477" t="s">
        <v>56</v>
      </c>
      <c r="Z1477" t="s">
        <v>107</v>
      </c>
      <c r="AA1477" t="s">
        <v>44</v>
      </c>
      <c r="AB1477" t="s">
        <v>44</v>
      </c>
    </row>
    <row r="1478" spans="1:28" x14ac:dyDescent="0.25">
      <c r="A1478" t="s">
        <v>3875</v>
      </c>
      <c r="B1478" s="1">
        <v>45415</v>
      </c>
      <c r="C1478" t="s">
        <v>3179</v>
      </c>
      <c r="D1478" t="s">
        <v>3180</v>
      </c>
      <c r="E1478">
        <v>54</v>
      </c>
      <c r="F1478" t="s">
        <v>48</v>
      </c>
      <c r="G1478" t="s">
        <v>101</v>
      </c>
      <c r="H1478" t="s">
        <v>102</v>
      </c>
      <c r="I1478" t="s">
        <v>103</v>
      </c>
      <c r="J1478" t="s">
        <v>104</v>
      </c>
      <c r="K1478">
        <v>4</v>
      </c>
      <c r="L1478" s="2">
        <v>1800</v>
      </c>
      <c r="M1478">
        <v>10</v>
      </c>
      <c r="N1478" s="2">
        <v>7200</v>
      </c>
      <c r="O1478" s="2">
        <v>720</v>
      </c>
      <c r="P1478" s="2">
        <v>6480</v>
      </c>
      <c r="Q1478" s="2">
        <v>4750.84</v>
      </c>
      <c r="R1478" s="2">
        <v>1729.16</v>
      </c>
      <c r="S1478" t="s">
        <v>64</v>
      </c>
      <c r="T1478" t="s">
        <v>163</v>
      </c>
      <c r="U1478" t="s">
        <v>164</v>
      </c>
      <c r="V1478" t="s">
        <v>39</v>
      </c>
      <c r="W1478" t="s">
        <v>66</v>
      </c>
      <c r="X1478" t="s">
        <v>97</v>
      </c>
      <c r="Y1478" t="s">
        <v>42</v>
      </c>
      <c r="Z1478" t="s">
        <v>107</v>
      </c>
      <c r="AA1478" t="s">
        <v>44</v>
      </c>
      <c r="AB1478" t="s">
        <v>44</v>
      </c>
    </row>
    <row r="1479" spans="1:28" x14ac:dyDescent="0.25">
      <c r="A1479" t="s">
        <v>3876</v>
      </c>
      <c r="B1479" s="1">
        <v>45415</v>
      </c>
      <c r="C1479" t="s">
        <v>3446</v>
      </c>
      <c r="D1479" t="s">
        <v>3447</v>
      </c>
      <c r="E1479">
        <v>38</v>
      </c>
      <c r="F1479" t="s">
        <v>111</v>
      </c>
      <c r="G1479" t="s">
        <v>243</v>
      </c>
      <c r="H1479" t="s">
        <v>244</v>
      </c>
      <c r="I1479" t="s">
        <v>103</v>
      </c>
      <c r="J1479" t="s">
        <v>104</v>
      </c>
      <c r="K1479">
        <v>1</v>
      </c>
      <c r="L1479" s="2">
        <v>450</v>
      </c>
      <c r="M1479">
        <v>20</v>
      </c>
      <c r="N1479" s="2">
        <v>450</v>
      </c>
      <c r="O1479" s="2">
        <v>90</v>
      </c>
      <c r="P1479" s="2">
        <v>360</v>
      </c>
      <c r="Q1479" s="2">
        <v>230.56</v>
      </c>
      <c r="R1479" s="2">
        <v>129.44</v>
      </c>
      <c r="S1479" t="s">
        <v>53</v>
      </c>
      <c r="T1479" t="s">
        <v>114</v>
      </c>
      <c r="U1479" t="s">
        <v>115</v>
      </c>
      <c r="V1479" t="s">
        <v>39</v>
      </c>
      <c r="W1479" t="s">
        <v>124</v>
      </c>
      <c r="X1479" t="s">
        <v>41</v>
      </c>
      <c r="Y1479" t="s">
        <v>42</v>
      </c>
      <c r="Z1479" t="s">
        <v>43</v>
      </c>
      <c r="AA1479" t="s">
        <v>44</v>
      </c>
      <c r="AB1479" t="s">
        <v>44</v>
      </c>
    </row>
    <row r="1480" spans="1:28" x14ac:dyDescent="0.25">
      <c r="A1480" t="s">
        <v>3877</v>
      </c>
      <c r="B1480" s="1">
        <v>45415</v>
      </c>
      <c r="C1480" t="s">
        <v>3878</v>
      </c>
      <c r="D1480" t="s">
        <v>3879</v>
      </c>
      <c r="E1480">
        <v>37</v>
      </c>
      <c r="F1480" t="s">
        <v>31</v>
      </c>
      <c r="G1480" t="s">
        <v>197</v>
      </c>
      <c r="H1480" t="s">
        <v>198</v>
      </c>
      <c r="I1480" t="s">
        <v>74</v>
      </c>
      <c r="J1480" t="s">
        <v>75</v>
      </c>
      <c r="K1480">
        <v>1</v>
      </c>
      <c r="L1480" s="2">
        <v>2600</v>
      </c>
      <c r="M1480">
        <v>5</v>
      </c>
      <c r="N1480" s="2">
        <v>2600</v>
      </c>
      <c r="O1480" s="2">
        <v>130</v>
      </c>
      <c r="P1480" s="2">
        <v>2470</v>
      </c>
      <c r="Q1480" s="2">
        <v>1804.17</v>
      </c>
      <c r="R1480" s="2">
        <v>665.83</v>
      </c>
      <c r="S1480" t="s">
        <v>64</v>
      </c>
      <c r="T1480" t="s">
        <v>290</v>
      </c>
      <c r="U1480" t="s">
        <v>291</v>
      </c>
      <c r="V1480" t="s">
        <v>39</v>
      </c>
      <c r="W1480" t="s">
        <v>66</v>
      </c>
      <c r="X1480" t="s">
        <v>67</v>
      </c>
      <c r="Y1480" t="s">
        <v>56</v>
      </c>
      <c r="Z1480" t="s">
        <v>223</v>
      </c>
      <c r="AA1480" t="s">
        <v>44</v>
      </c>
      <c r="AB1480" t="s">
        <v>44</v>
      </c>
    </row>
    <row r="1481" spans="1:28" x14ac:dyDescent="0.25">
      <c r="A1481" t="s">
        <v>3880</v>
      </c>
      <c r="B1481" s="1">
        <v>45415</v>
      </c>
      <c r="C1481" t="s">
        <v>288</v>
      </c>
      <c r="D1481" t="s">
        <v>289</v>
      </c>
      <c r="E1481">
        <v>55</v>
      </c>
      <c r="F1481" t="s">
        <v>111</v>
      </c>
      <c r="G1481" t="s">
        <v>72</v>
      </c>
      <c r="H1481" t="s">
        <v>73</v>
      </c>
      <c r="I1481" t="s">
        <v>74</v>
      </c>
      <c r="J1481" t="s">
        <v>75</v>
      </c>
      <c r="K1481">
        <v>2</v>
      </c>
      <c r="L1481" s="2">
        <v>2200</v>
      </c>
      <c r="M1481">
        <v>0</v>
      </c>
      <c r="N1481" s="2">
        <v>4400</v>
      </c>
      <c r="O1481" s="2">
        <v>0</v>
      </c>
      <c r="P1481" s="2">
        <v>4400</v>
      </c>
      <c r="Q1481" s="2">
        <v>3600.05</v>
      </c>
      <c r="R1481" s="2">
        <v>799.95</v>
      </c>
      <c r="S1481" t="s">
        <v>53</v>
      </c>
      <c r="T1481" t="s">
        <v>90</v>
      </c>
      <c r="U1481" t="s">
        <v>91</v>
      </c>
      <c r="V1481" t="s">
        <v>39</v>
      </c>
      <c r="W1481" t="s">
        <v>66</v>
      </c>
      <c r="X1481" t="s">
        <v>67</v>
      </c>
      <c r="Y1481" t="s">
        <v>56</v>
      </c>
      <c r="Z1481" t="s">
        <v>43</v>
      </c>
      <c r="AA1481" t="s">
        <v>44</v>
      </c>
      <c r="AB1481" t="s">
        <v>44</v>
      </c>
    </row>
    <row r="1482" spans="1:28" x14ac:dyDescent="0.25">
      <c r="A1482" t="s">
        <v>3881</v>
      </c>
      <c r="B1482" s="1">
        <v>45415</v>
      </c>
      <c r="C1482" t="s">
        <v>666</v>
      </c>
      <c r="D1482" t="s">
        <v>667</v>
      </c>
      <c r="E1482">
        <v>22</v>
      </c>
      <c r="F1482" t="s">
        <v>111</v>
      </c>
      <c r="G1482" t="s">
        <v>72</v>
      </c>
      <c r="H1482" t="s">
        <v>73</v>
      </c>
      <c r="I1482" t="s">
        <v>74</v>
      </c>
      <c r="J1482" t="s">
        <v>75</v>
      </c>
      <c r="K1482">
        <v>2</v>
      </c>
      <c r="L1482" s="2">
        <v>2200</v>
      </c>
      <c r="M1482">
        <v>0</v>
      </c>
      <c r="N1482" s="2">
        <v>4400</v>
      </c>
      <c r="O1482" s="2">
        <v>0</v>
      </c>
      <c r="P1482" s="2">
        <v>4400</v>
      </c>
      <c r="Q1482" s="2">
        <v>3374.36</v>
      </c>
      <c r="R1482" s="2">
        <v>1025.6400000000001</v>
      </c>
      <c r="S1482" t="s">
        <v>53</v>
      </c>
      <c r="T1482" t="s">
        <v>578</v>
      </c>
      <c r="U1482" t="s">
        <v>579</v>
      </c>
      <c r="V1482" t="s">
        <v>39</v>
      </c>
      <c r="W1482" t="s">
        <v>137</v>
      </c>
      <c r="X1482" t="s">
        <v>41</v>
      </c>
      <c r="Y1482" t="s">
        <v>56</v>
      </c>
      <c r="Z1482" t="s">
        <v>43</v>
      </c>
      <c r="AA1482" t="s">
        <v>44</v>
      </c>
      <c r="AB1482" t="s">
        <v>44</v>
      </c>
    </row>
    <row r="1483" spans="1:28" x14ac:dyDescent="0.25">
      <c r="A1483" t="s">
        <v>3882</v>
      </c>
      <c r="B1483" s="1">
        <v>45415</v>
      </c>
      <c r="C1483" t="s">
        <v>625</v>
      </c>
      <c r="D1483" t="s">
        <v>626</v>
      </c>
      <c r="E1483">
        <v>18</v>
      </c>
      <c r="F1483" t="s">
        <v>48</v>
      </c>
      <c r="G1483" t="s">
        <v>119</v>
      </c>
      <c r="H1483" t="s">
        <v>120</v>
      </c>
      <c r="I1483" t="s">
        <v>62</v>
      </c>
      <c r="J1483" t="s">
        <v>121</v>
      </c>
      <c r="K1483">
        <v>2</v>
      </c>
      <c r="L1483" s="2">
        <v>4800</v>
      </c>
      <c r="M1483">
        <v>25</v>
      </c>
      <c r="N1483" s="2">
        <v>9600</v>
      </c>
      <c r="O1483" s="2">
        <v>2400</v>
      </c>
      <c r="P1483" s="2">
        <v>7200</v>
      </c>
      <c r="Q1483" s="2">
        <v>5671.75</v>
      </c>
      <c r="R1483" s="2">
        <v>1528.25</v>
      </c>
      <c r="S1483" t="s">
        <v>64</v>
      </c>
      <c r="T1483" t="s">
        <v>578</v>
      </c>
      <c r="U1483" t="s">
        <v>579</v>
      </c>
      <c r="V1483" t="s">
        <v>39</v>
      </c>
      <c r="W1483" t="s">
        <v>92</v>
      </c>
      <c r="X1483" t="s">
        <v>97</v>
      </c>
      <c r="Y1483" t="s">
        <v>56</v>
      </c>
      <c r="Z1483" t="s">
        <v>107</v>
      </c>
      <c r="AA1483" t="s">
        <v>44</v>
      </c>
      <c r="AB1483" t="s">
        <v>44</v>
      </c>
    </row>
    <row r="1484" spans="1:28" x14ac:dyDescent="0.25">
      <c r="A1484" t="s">
        <v>3883</v>
      </c>
      <c r="B1484" s="1">
        <v>45415</v>
      </c>
      <c r="C1484" t="s">
        <v>1479</v>
      </c>
      <c r="D1484" t="s">
        <v>1480</v>
      </c>
      <c r="E1484">
        <v>50</v>
      </c>
      <c r="F1484" t="s">
        <v>111</v>
      </c>
      <c r="G1484" t="s">
        <v>148</v>
      </c>
      <c r="H1484" t="s">
        <v>149</v>
      </c>
      <c r="I1484" t="s">
        <v>74</v>
      </c>
      <c r="J1484" t="s">
        <v>130</v>
      </c>
      <c r="K1484">
        <v>4</v>
      </c>
      <c r="L1484" s="2">
        <v>3500</v>
      </c>
      <c r="M1484">
        <v>20</v>
      </c>
      <c r="N1484" s="2">
        <v>14000</v>
      </c>
      <c r="O1484" s="2">
        <v>2800</v>
      </c>
      <c r="P1484" s="2">
        <v>11200</v>
      </c>
      <c r="Q1484" s="2">
        <v>6983.42</v>
      </c>
      <c r="R1484" s="2">
        <v>4216.58</v>
      </c>
      <c r="S1484" t="s">
        <v>53</v>
      </c>
      <c r="T1484" t="s">
        <v>65</v>
      </c>
      <c r="U1484" t="s">
        <v>65</v>
      </c>
      <c r="V1484" t="s">
        <v>39</v>
      </c>
      <c r="W1484" t="s">
        <v>83</v>
      </c>
      <c r="X1484" t="s">
        <v>41</v>
      </c>
      <c r="Y1484" t="s">
        <v>42</v>
      </c>
      <c r="Z1484" t="s">
        <v>43</v>
      </c>
      <c r="AA1484" t="s">
        <v>44</v>
      </c>
      <c r="AB1484" t="s">
        <v>44</v>
      </c>
    </row>
    <row r="1485" spans="1:28" x14ac:dyDescent="0.25">
      <c r="A1485" t="s">
        <v>3884</v>
      </c>
      <c r="B1485" s="1">
        <v>45415</v>
      </c>
      <c r="C1485" t="s">
        <v>3885</v>
      </c>
      <c r="D1485" t="s">
        <v>3886</v>
      </c>
      <c r="E1485">
        <v>55</v>
      </c>
      <c r="F1485" t="s">
        <v>48</v>
      </c>
      <c r="G1485" t="s">
        <v>318</v>
      </c>
      <c r="H1485" t="s">
        <v>319</v>
      </c>
      <c r="I1485" t="s">
        <v>34</v>
      </c>
      <c r="J1485" t="s">
        <v>190</v>
      </c>
      <c r="K1485">
        <v>1</v>
      </c>
      <c r="L1485" s="2">
        <v>2500</v>
      </c>
      <c r="M1485">
        <v>5</v>
      </c>
      <c r="N1485" s="2">
        <v>2500</v>
      </c>
      <c r="O1485" s="2">
        <v>125</v>
      </c>
      <c r="P1485" s="2">
        <v>2375</v>
      </c>
      <c r="Q1485" s="2">
        <v>1627.96</v>
      </c>
      <c r="R1485" s="2">
        <v>747.04</v>
      </c>
      <c r="S1485" t="s">
        <v>53</v>
      </c>
      <c r="T1485" t="s">
        <v>178</v>
      </c>
      <c r="U1485" t="s">
        <v>154</v>
      </c>
      <c r="V1485" t="s">
        <v>39</v>
      </c>
      <c r="W1485" t="s">
        <v>40</v>
      </c>
      <c r="X1485" t="s">
        <v>41</v>
      </c>
      <c r="Y1485" t="s">
        <v>56</v>
      </c>
      <c r="Z1485" t="s">
        <v>223</v>
      </c>
      <c r="AA1485" t="s">
        <v>44</v>
      </c>
      <c r="AB1485" t="s">
        <v>44</v>
      </c>
    </row>
    <row r="1486" spans="1:28" x14ac:dyDescent="0.25">
      <c r="A1486" t="s">
        <v>3887</v>
      </c>
      <c r="B1486" s="1">
        <v>45415</v>
      </c>
      <c r="C1486" t="s">
        <v>1109</v>
      </c>
      <c r="D1486" t="s">
        <v>1110</v>
      </c>
      <c r="E1486">
        <v>56</v>
      </c>
      <c r="F1486" t="s">
        <v>31</v>
      </c>
      <c r="G1486" t="s">
        <v>168</v>
      </c>
      <c r="H1486" t="s">
        <v>169</v>
      </c>
      <c r="I1486" t="s">
        <v>62</v>
      </c>
      <c r="J1486" t="s">
        <v>143</v>
      </c>
      <c r="K1486">
        <v>5</v>
      </c>
      <c r="L1486" s="2">
        <v>1800</v>
      </c>
      <c r="M1486">
        <v>15</v>
      </c>
      <c r="N1486" s="2">
        <v>9000</v>
      </c>
      <c r="O1486" s="2">
        <v>1350</v>
      </c>
      <c r="P1486" s="2">
        <v>7650</v>
      </c>
      <c r="Q1486" s="2">
        <v>4755.58</v>
      </c>
      <c r="R1486" s="2">
        <v>2894.42</v>
      </c>
      <c r="S1486" t="s">
        <v>53</v>
      </c>
      <c r="T1486" t="s">
        <v>578</v>
      </c>
      <c r="U1486" t="s">
        <v>579</v>
      </c>
      <c r="V1486" t="s">
        <v>39</v>
      </c>
      <c r="W1486" t="s">
        <v>124</v>
      </c>
      <c r="X1486" t="s">
        <v>41</v>
      </c>
      <c r="Y1486" t="s">
        <v>56</v>
      </c>
      <c r="Z1486" t="s">
        <v>43</v>
      </c>
      <c r="AA1486" t="s">
        <v>44</v>
      </c>
      <c r="AB1486" t="s">
        <v>44</v>
      </c>
    </row>
    <row r="1487" spans="1:28" x14ac:dyDescent="0.25">
      <c r="A1487" t="s">
        <v>3888</v>
      </c>
      <c r="B1487" s="1">
        <v>45415</v>
      </c>
      <c r="C1487" t="s">
        <v>3279</v>
      </c>
      <c r="D1487" t="s">
        <v>3280</v>
      </c>
      <c r="E1487">
        <v>21</v>
      </c>
      <c r="F1487" t="s">
        <v>31</v>
      </c>
      <c r="G1487" t="s">
        <v>176</v>
      </c>
      <c r="H1487" t="s">
        <v>177</v>
      </c>
      <c r="I1487" t="s">
        <v>34</v>
      </c>
      <c r="J1487" t="s">
        <v>35</v>
      </c>
      <c r="K1487">
        <v>2</v>
      </c>
      <c r="L1487" s="2">
        <v>6500</v>
      </c>
      <c r="M1487">
        <v>10</v>
      </c>
      <c r="N1487" s="2">
        <v>13000</v>
      </c>
      <c r="O1487" s="2">
        <v>1300</v>
      </c>
      <c r="P1487" s="2">
        <v>11700</v>
      </c>
      <c r="Q1487" s="2">
        <v>8698.59</v>
      </c>
      <c r="R1487" s="2">
        <v>3001.41</v>
      </c>
      <c r="S1487" t="s">
        <v>53</v>
      </c>
      <c r="T1487" t="s">
        <v>96</v>
      </c>
      <c r="U1487" t="s">
        <v>96</v>
      </c>
      <c r="V1487" t="s">
        <v>39</v>
      </c>
      <c r="W1487" t="s">
        <v>137</v>
      </c>
      <c r="X1487" t="s">
        <v>97</v>
      </c>
      <c r="Y1487" t="s">
        <v>56</v>
      </c>
      <c r="Z1487" t="s">
        <v>43</v>
      </c>
      <c r="AA1487" t="s">
        <v>68</v>
      </c>
      <c r="AB1487" t="s">
        <v>44</v>
      </c>
    </row>
    <row r="1488" spans="1:28" x14ac:dyDescent="0.25">
      <c r="A1488" t="s">
        <v>3889</v>
      </c>
      <c r="B1488" s="1">
        <v>45415</v>
      </c>
      <c r="C1488" t="s">
        <v>86</v>
      </c>
      <c r="D1488" t="s">
        <v>87</v>
      </c>
      <c r="E1488">
        <v>23</v>
      </c>
      <c r="F1488" t="s">
        <v>31</v>
      </c>
      <c r="G1488" t="s">
        <v>119</v>
      </c>
      <c r="H1488" t="s">
        <v>120</v>
      </c>
      <c r="I1488" t="s">
        <v>62</v>
      </c>
      <c r="J1488" t="s">
        <v>121</v>
      </c>
      <c r="K1488">
        <v>2</v>
      </c>
      <c r="L1488" s="2">
        <v>4800</v>
      </c>
      <c r="M1488">
        <v>15</v>
      </c>
      <c r="N1488" s="2">
        <v>9600</v>
      </c>
      <c r="O1488" s="2">
        <v>1440</v>
      </c>
      <c r="P1488" s="2">
        <v>8160</v>
      </c>
      <c r="Q1488" s="2">
        <v>6586.36</v>
      </c>
      <c r="R1488" s="2">
        <v>1573.64</v>
      </c>
      <c r="S1488" t="s">
        <v>53</v>
      </c>
      <c r="T1488" t="s">
        <v>178</v>
      </c>
      <c r="U1488" t="s">
        <v>154</v>
      </c>
      <c r="V1488" t="s">
        <v>39</v>
      </c>
      <c r="W1488" t="s">
        <v>66</v>
      </c>
      <c r="X1488" t="s">
        <v>41</v>
      </c>
      <c r="Y1488" t="s">
        <v>42</v>
      </c>
      <c r="Z1488" t="s">
        <v>43</v>
      </c>
      <c r="AA1488" t="s">
        <v>44</v>
      </c>
      <c r="AB1488" t="s">
        <v>44</v>
      </c>
    </row>
    <row r="1489" spans="1:28" x14ac:dyDescent="0.25">
      <c r="A1489" t="s">
        <v>3890</v>
      </c>
      <c r="B1489" s="1">
        <v>45415</v>
      </c>
      <c r="C1489" t="s">
        <v>3891</v>
      </c>
      <c r="D1489" t="s">
        <v>3892</v>
      </c>
      <c r="E1489">
        <v>22</v>
      </c>
      <c r="F1489" t="s">
        <v>111</v>
      </c>
      <c r="G1489" t="s">
        <v>273</v>
      </c>
      <c r="H1489" t="s">
        <v>274</v>
      </c>
      <c r="I1489" t="s">
        <v>51</v>
      </c>
      <c r="J1489" t="s">
        <v>52</v>
      </c>
      <c r="K1489">
        <v>2</v>
      </c>
      <c r="L1489" s="2">
        <v>250</v>
      </c>
      <c r="M1489">
        <v>10</v>
      </c>
      <c r="N1489" s="2">
        <v>500</v>
      </c>
      <c r="O1489" s="2">
        <v>50</v>
      </c>
      <c r="P1489" s="2">
        <v>450</v>
      </c>
      <c r="Q1489" s="2">
        <v>338.77</v>
      </c>
      <c r="R1489" s="2">
        <v>111.23</v>
      </c>
      <c r="S1489" t="s">
        <v>36</v>
      </c>
      <c r="T1489" t="s">
        <v>290</v>
      </c>
      <c r="U1489" t="s">
        <v>291</v>
      </c>
      <c r="V1489" t="s">
        <v>39</v>
      </c>
      <c r="W1489" t="s">
        <v>83</v>
      </c>
      <c r="X1489" t="s">
        <v>41</v>
      </c>
      <c r="Y1489" t="s">
        <v>56</v>
      </c>
      <c r="Z1489" t="s">
        <v>107</v>
      </c>
      <c r="AA1489" t="s">
        <v>44</v>
      </c>
      <c r="AB1489" t="s">
        <v>44</v>
      </c>
    </row>
    <row r="1490" spans="1:28" x14ac:dyDescent="0.25">
      <c r="A1490" t="s">
        <v>3893</v>
      </c>
      <c r="B1490" s="1">
        <v>45416</v>
      </c>
      <c r="C1490" t="s">
        <v>3894</v>
      </c>
      <c r="D1490" t="s">
        <v>3895</v>
      </c>
      <c r="E1490">
        <v>57</v>
      </c>
      <c r="F1490" t="s">
        <v>48</v>
      </c>
      <c r="G1490" t="s">
        <v>318</v>
      </c>
      <c r="H1490" t="s">
        <v>319</v>
      </c>
      <c r="I1490" t="s">
        <v>34</v>
      </c>
      <c r="J1490" t="s">
        <v>190</v>
      </c>
      <c r="K1490">
        <v>4</v>
      </c>
      <c r="L1490" s="2">
        <v>2500</v>
      </c>
      <c r="M1490">
        <v>15</v>
      </c>
      <c r="N1490" s="2">
        <v>10000</v>
      </c>
      <c r="O1490" s="2">
        <v>1500</v>
      </c>
      <c r="P1490" s="2">
        <v>8500</v>
      </c>
      <c r="Q1490" s="2">
        <v>5855.69</v>
      </c>
      <c r="R1490" s="2">
        <v>2644.31</v>
      </c>
      <c r="S1490" t="s">
        <v>53</v>
      </c>
      <c r="T1490" t="s">
        <v>178</v>
      </c>
      <c r="U1490" t="s">
        <v>154</v>
      </c>
      <c r="V1490" t="s">
        <v>39</v>
      </c>
      <c r="W1490" t="s">
        <v>137</v>
      </c>
      <c r="X1490" t="s">
        <v>41</v>
      </c>
      <c r="Y1490" t="s">
        <v>56</v>
      </c>
      <c r="Z1490" t="s">
        <v>43</v>
      </c>
      <c r="AA1490" t="s">
        <v>44</v>
      </c>
      <c r="AB1490" t="s">
        <v>68</v>
      </c>
    </row>
    <row r="1491" spans="1:28" x14ac:dyDescent="0.25">
      <c r="A1491" t="s">
        <v>3896</v>
      </c>
      <c r="B1491" s="1">
        <v>45416</v>
      </c>
      <c r="C1491" t="s">
        <v>2556</v>
      </c>
      <c r="D1491" t="s">
        <v>2557</v>
      </c>
      <c r="E1491">
        <v>25</v>
      </c>
      <c r="F1491" t="s">
        <v>111</v>
      </c>
      <c r="G1491" t="s">
        <v>298</v>
      </c>
      <c r="H1491" t="s">
        <v>299</v>
      </c>
      <c r="I1491" t="s">
        <v>103</v>
      </c>
      <c r="J1491" t="s">
        <v>104</v>
      </c>
      <c r="K1491">
        <v>1</v>
      </c>
      <c r="L1491" s="2">
        <v>700</v>
      </c>
      <c r="M1491">
        <v>0</v>
      </c>
      <c r="N1491" s="2">
        <v>700</v>
      </c>
      <c r="O1491" s="2">
        <v>0</v>
      </c>
      <c r="P1491" s="2">
        <v>700</v>
      </c>
      <c r="Q1491" s="2">
        <v>389.48</v>
      </c>
      <c r="R1491" s="2">
        <v>310.52</v>
      </c>
      <c r="S1491" t="s">
        <v>64</v>
      </c>
      <c r="T1491" t="s">
        <v>54</v>
      </c>
      <c r="U1491" t="s">
        <v>55</v>
      </c>
      <c r="V1491" t="s">
        <v>39</v>
      </c>
      <c r="W1491" t="s">
        <v>66</v>
      </c>
      <c r="X1491" t="s">
        <v>41</v>
      </c>
      <c r="Y1491" t="s">
        <v>84</v>
      </c>
      <c r="Z1491" t="s">
        <v>43</v>
      </c>
      <c r="AA1491" t="s">
        <v>44</v>
      </c>
      <c r="AB1491" t="s">
        <v>68</v>
      </c>
    </row>
    <row r="1492" spans="1:28" x14ac:dyDescent="0.25">
      <c r="A1492" t="s">
        <v>3897</v>
      </c>
      <c r="B1492" s="1">
        <v>45416</v>
      </c>
      <c r="C1492" t="s">
        <v>3113</v>
      </c>
      <c r="D1492" t="s">
        <v>3114</v>
      </c>
      <c r="E1492">
        <v>60</v>
      </c>
      <c r="F1492" t="s">
        <v>48</v>
      </c>
      <c r="G1492" t="s">
        <v>352</v>
      </c>
      <c r="H1492" t="s">
        <v>353</v>
      </c>
      <c r="I1492" t="s">
        <v>103</v>
      </c>
      <c r="J1492" t="s">
        <v>104</v>
      </c>
      <c r="K1492">
        <v>1</v>
      </c>
      <c r="L1492" s="2">
        <v>850</v>
      </c>
      <c r="M1492">
        <v>10</v>
      </c>
      <c r="N1492" s="2">
        <v>850</v>
      </c>
      <c r="O1492" s="2">
        <v>85</v>
      </c>
      <c r="P1492" s="2">
        <v>765</v>
      </c>
      <c r="Q1492" s="2">
        <v>426.48</v>
      </c>
      <c r="R1492" s="2">
        <v>338.52</v>
      </c>
      <c r="S1492" t="s">
        <v>64</v>
      </c>
      <c r="T1492" t="s">
        <v>578</v>
      </c>
      <c r="U1492" t="s">
        <v>579</v>
      </c>
      <c r="V1492" t="s">
        <v>39</v>
      </c>
      <c r="W1492" t="s">
        <v>40</v>
      </c>
      <c r="X1492" t="s">
        <v>67</v>
      </c>
      <c r="Y1492" t="s">
        <v>42</v>
      </c>
      <c r="Z1492" t="s">
        <v>43</v>
      </c>
      <c r="AA1492" t="s">
        <v>44</v>
      </c>
      <c r="AB1492" t="s">
        <v>68</v>
      </c>
    </row>
    <row r="1493" spans="1:28" x14ac:dyDescent="0.25">
      <c r="A1493" t="s">
        <v>3898</v>
      </c>
      <c r="B1493" s="1">
        <v>45416</v>
      </c>
      <c r="C1493" t="s">
        <v>929</v>
      </c>
      <c r="D1493" t="s">
        <v>930</v>
      </c>
      <c r="E1493">
        <v>31</v>
      </c>
      <c r="F1493" t="s">
        <v>31</v>
      </c>
      <c r="G1493" t="s">
        <v>280</v>
      </c>
      <c r="H1493" t="s">
        <v>281</v>
      </c>
      <c r="I1493" t="s">
        <v>62</v>
      </c>
      <c r="J1493" t="s">
        <v>190</v>
      </c>
      <c r="K1493">
        <v>1</v>
      </c>
      <c r="L1493" s="2">
        <v>700</v>
      </c>
      <c r="M1493">
        <v>0</v>
      </c>
      <c r="N1493" s="2">
        <v>700</v>
      </c>
      <c r="O1493" s="2">
        <v>0</v>
      </c>
      <c r="P1493" s="2">
        <v>700</v>
      </c>
      <c r="Q1493" s="2">
        <v>535.54</v>
      </c>
      <c r="R1493" s="2">
        <v>164.46</v>
      </c>
      <c r="S1493" t="s">
        <v>53</v>
      </c>
      <c r="T1493" t="s">
        <v>76</v>
      </c>
      <c r="U1493" t="s">
        <v>77</v>
      </c>
      <c r="V1493" t="s">
        <v>39</v>
      </c>
      <c r="W1493" t="s">
        <v>92</v>
      </c>
      <c r="X1493" t="s">
        <v>97</v>
      </c>
      <c r="Y1493" t="s">
        <v>42</v>
      </c>
      <c r="Z1493" t="s">
        <v>144</v>
      </c>
      <c r="AA1493" t="s">
        <v>44</v>
      </c>
      <c r="AB1493" t="s">
        <v>44</v>
      </c>
    </row>
    <row r="1494" spans="1:28" x14ac:dyDescent="0.25">
      <c r="A1494" t="s">
        <v>3899</v>
      </c>
      <c r="B1494" s="1">
        <v>45416</v>
      </c>
      <c r="C1494" t="s">
        <v>2169</v>
      </c>
      <c r="D1494" t="s">
        <v>2170</v>
      </c>
      <c r="E1494">
        <v>35</v>
      </c>
      <c r="F1494" t="s">
        <v>48</v>
      </c>
      <c r="G1494" t="s">
        <v>176</v>
      </c>
      <c r="H1494" t="s">
        <v>177</v>
      </c>
      <c r="I1494" t="s">
        <v>34</v>
      </c>
      <c r="J1494" t="s">
        <v>35</v>
      </c>
      <c r="K1494">
        <v>1</v>
      </c>
      <c r="L1494" s="2">
        <v>6500</v>
      </c>
      <c r="M1494">
        <v>20</v>
      </c>
      <c r="N1494" s="2">
        <v>6500</v>
      </c>
      <c r="O1494" s="2">
        <v>1300</v>
      </c>
      <c r="P1494" s="2">
        <v>5200</v>
      </c>
      <c r="Q1494" s="2">
        <v>3191.32</v>
      </c>
      <c r="R1494" s="2">
        <v>2008.68</v>
      </c>
      <c r="S1494" t="s">
        <v>53</v>
      </c>
      <c r="T1494" t="s">
        <v>290</v>
      </c>
      <c r="U1494" t="s">
        <v>291</v>
      </c>
      <c r="V1494" t="s">
        <v>39</v>
      </c>
      <c r="W1494" t="s">
        <v>137</v>
      </c>
      <c r="X1494" t="s">
        <v>41</v>
      </c>
      <c r="Y1494" t="s">
        <v>42</v>
      </c>
      <c r="Z1494" t="s">
        <v>43</v>
      </c>
      <c r="AA1494" t="s">
        <v>44</v>
      </c>
      <c r="AB1494" t="s">
        <v>44</v>
      </c>
    </row>
    <row r="1495" spans="1:28" x14ac:dyDescent="0.25">
      <c r="A1495" t="s">
        <v>3900</v>
      </c>
      <c r="B1495" s="1">
        <v>45416</v>
      </c>
      <c r="C1495" t="s">
        <v>1876</v>
      </c>
      <c r="D1495" t="s">
        <v>1877</v>
      </c>
      <c r="E1495">
        <v>30</v>
      </c>
      <c r="F1495" t="s">
        <v>31</v>
      </c>
      <c r="G1495" t="s">
        <v>318</v>
      </c>
      <c r="H1495" t="s">
        <v>319</v>
      </c>
      <c r="I1495" t="s">
        <v>34</v>
      </c>
      <c r="J1495" t="s">
        <v>190</v>
      </c>
      <c r="K1495">
        <v>2</v>
      </c>
      <c r="L1495" s="2">
        <v>2500</v>
      </c>
      <c r="M1495">
        <v>25</v>
      </c>
      <c r="N1495" s="2">
        <v>5000</v>
      </c>
      <c r="O1495" s="2">
        <v>1250</v>
      </c>
      <c r="P1495" s="2">
        <v>3750</v>
      </c>
      <c r="Q1495" s="2">
        <v>2421.4</v>
      </c>
      <c r="R1495" s="2">
        <v>1328.6</v>
      </c>
      <c r="S1495" t="s">
        <v>64</v>
      </c>
      <c r="T1495" t="s">
        <v>76</v>
      </c>
      <c r="U1495" t="s">
        <v>77</v>
      </c>
      <c r="V1495" t="s">
        <v>39</v>
      </c>
      <c r="W1495" t="s">
        <v>137</v>
      </c>
      <c r="X1495" t="s">
        <v>97</v>
      </c>
      <c r="Y1495" t="s">
        <v>56</v>
      </c>
      <c r="Z1495" t="s">
        <v>508</v>
      </c>
      <c r="AA1495" t="s">
        <v>44</v>
      </c>
      <c r="AB1495" t="s">
        <v>44</v>
      </c>
    </row>
    <row r="1496" spans="1:28" x14ac:dyDescent="0.25">
      <c r="A1496" t="s">
        <v>3901</v>
      </c>
      <c r="B1496" s="1">
        <v>45416</v>
      </c>
      <c r="C1496" t="s">
        <v>3902</v>
      </c>
      <c r="D1496" t="s">
        <v>3903</v>
      </c>
      <c r="E1496">
        <v>42</v>
      </c>
      <c r="F1496" t="s">
        <v>31</v>
      </c>
      <c r="G1496" t="s">
        <v>202</v>
      </c>
      <c r="H1496" t="s">
        <v>203</v>
      </c>
      <c r="I1496" t="s">
        <v>103</v>
      </c>
      <c r="J1496" t="s">
        <v>104</v>
      </c>
      <c r="K1496">
        <v>2</v>
      </c>
      <c r="L1496" s="2">
        <v>550</v>
      </c>
      <c r="M1496">
        <v>10</v>
      </c>
      <c r="N1496" s="2">
        <v>1100</v>
      </c>
      <c r="O1496" s="2">
        <v>110</v>
      </c>
      <c r="P1496" s="2">
        <v>990</v>
      </c>
      <c r="Q1496" s="2">
        <v>603.51</v>
      </c>
      <c r="R1496" s="2">
        <v>386.49</v>
      </c>
      <c r="S1496" t="s">
        <v>53</v>
      </c>
      <c r="T1496" t="s">
        <v>122</v>
      </c>
      <c r="U1496" t="s">
        <v>123</v>
      </c>
      <c r="V1496" t="s">
        <v>39</v>
      </c>
      <c r="W1496" t="s">
        <v>137</v>
      </c>
      <c r="X1496" t="s">
        <v>41</v>
      </c>
      <c r="Y1496" t="s">
        <v>56</v>
      </c>
      <c r="Z1496" t="s">
        <v>43</v>
      </c>
      <c r="AA1496" t="s">
        <v>44</v>
      </c>
      <c r="AB1496" t="s">
        <v>68</v>
      </c>
    </row>
    <row r="1497" spans="1:28" x14ac:dyDescent="0.25">
      <c r="A1497" t="s">
        <v>3904</v>
      </c>
      <c r="B1497" s="1">
        <v>45416</v>
      </c>
      <c r="C1497" t="s">
        <v>3905</v>
      </c>
      <c r="D1497" t="s">
        <v>3906</v>
      </c>
      <c r="E1497">
        <v>43</v>
      </c>
      <c r="F1497" t="s">
        <v>48</v>
      </c>
      <c r="G1497" t="s">
        <v>128</v>
      </c>
      <c r="H1497" t="s">
        <v>129</v>
      </c>
      <c r="I1497" t="s">
        <v>74</v>
      </c>
      <c r="J1497" t="s">
        <v>130</v>
      </c>
      <c r="K1497">
        <v>1</v>
      </c>
      <c r="L1497" s="2">
        <v>1700</v>
      </c>
      <c r="M1497">
        <v>10</v>
      </c>
      <c r="N1497" s="2">
        <v>1700</v>
      </c>
      <c r="O1497" s="2">
        <v>170</v>
      </c>
      <c r="P1497" s="2">
        <v>1530</v>
      </c>
      <c r="Q1497" s="2">
        <v>918.45</v>
      </c>
      <c r="R1497" s="2">
        <v>611.54999999999995</v>
      </c>
      <c r="S1497" t="s">
        <v>53</v>
      </c>
      <c r="T1497" t="s">
        <v>163</v>
      </c>
      <c r="U1497" t="s">
        <v>164</v>
      </c>
      <c r="V1497" t="s">
        <v>39</v>
      </c>
      <c r="W1497" t="s">
        <v>137</v>
      </c>
      <c r="X1497" t="s">
        <v>97</v>
      </c>
      <c r="Y1497" t="s">
        <v>56</v>
      </c>
      <c r="Z1497" t="s">
        <v>107</v>
      </c>
      <c r="AA1497" t="s">
        <v>44</v>
      </c>
      <c r="AB1497" t="s">
        <v>44</v>
      </c>
    </row>
    <row r="1498" spans="1:28" x14ac:dyDescent="0.25">
      <c r="A1498" t="s">
        <v>3907</v>
      </c>
      <c r="B1498" s="1">
        <v>45416</v>
      </c>
      <c r="C1498" t="s">
        <v>3908</v>
      </c>
      <c r="D1498" t="s">
        <v>3909</v>
      </c>
      <c r="E1498">
        <v>52</v>
      </c>
      <c r="F1498" t="s">
        <v>111</v>
      </c>
      <c r="G1498" t="s">
        <v>49</v>
      </c>
      <c r="H1498" t="s">
        <v>50</v>
      </c>
      <c r="I1498" t="s">
        <v>51</v>
      </c>
      <c r="J1498" t="s">
        <v>52</v>
      </c>
      <c r="K1498">
        <v>2</v>
      </c>
      <c r="L1498" s="2">
        <v>500</v>
      </c>
      <c r="M1498">
        <v>0</v>
      </c>
      <c r="N1498" s="2">
        <v>1000</v>
      </c>
      <c r="O1498" s="2">
        <v>0</v>
      </c>
      <c r="P1498" s="2">
        <v>1000</v>
      </c>
      <c r="Q1498" s="2">
        <v>742.27</v>
      </c>
      <c r="R1498" s="2">
        <v>257.73</v>
      </c>
      <c r="S1498" t="s">
        <v>36</v>
      </c>
      <c r="T1498" t="s">
        <v>96</v>
      </c>
      <c r="U1498" t="s">
        <v>96</v>
      </c>
      <c r="V1498" t="s">
        <v>39</v>
      </c>
      <c r="W1498" t="s">
        <v>40</v>
      </c>
      <c r="X1498" t="s">
        <v>97</v>
      </c>
      <c r="Y1498" t="s">
        <v>56</v>
      </c>
      <c r="Z1498" t="s">
        <v>43</v>
      </c>
      <c r="AA1498" t="s">
        <v>44</v>
      </c>
      <c r="AB1498" t="s">
        <v>44</v>
      </c>
    </row>
    <row r="1499" spans="1:28" x14ac:dyDescent="0.25">
      <c r="A1499" t="s">
        <v>3910</v>
      </c>
      <c r="B1499" s="1">
        <v>45416</v>
      </c>
      <c r="C1499" t="s">
        <v>3911</v>
      </c>
      <c r="D1499" t="s">
        <v>3912</v>
      </c>
      <c r="E1499">
        <v>44</v>
      </c>
      <c r="F1499" t="s">
        <v>31</v>
      </c>
      <c r="G1499" t="s">
        <v>112</v>
      </c>
      <c r="H1499" t="s">
        <v>113</v>
      </c>
      <c r="I1499" t="s">
        <v>103</v>
      </c>
      <c r="J1499" t="s">
        <v>104</v>
      </c>
      <c r="K1499">
        <v>3</v>
      </c>
      <c r="L1499" s="2">
        <v>650</v>
      </c>
      <c r="M1499">
        <v>20</v>
      </c>
      <c r="N1499" s="2">
        <v>1950</v>
      </c>
      <c r="O1499" s="2">
        <v>390</v>
      </c>
      <c r="P1499" s="2">
        <v>1560</v>
      </c>
      <c r="Q1499" s="2">
        <v>1065.31</v>
      </c>
      <c r="R1499" s="2">
        <v>494.69</v>
      </c>
      <c r="S1499" t="s">
        <v>53</v>
      </c>
      <c r="T1499" t="s">
        <v>178</v>
      </c>
      <c r="U1499" t="s">
        <v>154</v>
      </c>
      <c r="V1499" t="s">
        <v>39</v>
      </c>
      <c r="W1499" t="s">
        <v>92</v>
      </c>
      <c r="X1499" t="s">
        <v>41</v>
      </c>
      <c r="Y1499" t="s">
        <v>42</v>
      </c>
      <c r="Z1499" t="s">
        <v>43</v>
      </c>
      <c r="AA1499" t="s">
        <v>44</v>
      </c>
      <c r="AB1499" t="s">
        <v>44</v>
      </c>
    </row>
    <row r="1500" spans="1:28" x14ac:dyDescent="0.25">
      <c r="A1500" t="s">
        <v>3913</v>
      </c>
      <c r="B1500" s="1">
        <v>45416</v>
      </c>
      <c r="C1500" t="s">
        <v>2618</v>
      </c>
      <c r="D1500" t="s">
        <v>2619</v>
      </c>
      <c r="E1500">
        <v>40</v>
      </c>
      <c r="F1500" t="s">
        <v>48</v>
      </c>
      <c r="G1500" t="s">
        <v>227</v>
      </c>
      <c r="H1500" t="s">
        <v>228</v>
      </c>
      <c r="I1500" t="s">
        <v>74</v>
      </c>
      <c r="J1500" t="s">
        <v>75</v>
      </c>
      <c r="K1500">
        <v>1</v>
      </c>
      <c r="L1500" s="2">
        <v>1400</v>
      </c>
      <c r="M1500">
        <v>20</v>
      </c>
      <c r="N1500" s="2">
        <v>1400</v>
      </c>
      <c r="O1500" s="2">
        <v>280</v>
      </c>
      <c r="P1500" s="2">
        <v>1120</v>
      </c>
      <c r="Q1500" s="2">
        <v>730.67</v>
      </c>
      <c r="R1500" s="2">
        <v>389.33</v>
      </c>
      <c r="S1500" t="s">
        <v>53</v>
      </c>
      <c r="T1500" t="s">
        <v>105</v>
      </c>
      <c r="U1500" t="s">
        <v>106</v>
      </c>
      <c r="V1500" t="s">
        <v>39</v>
      </c>
      <c r="W1500" t="s">
        <v>83</v>
      </c>
      <c r="X1500" t="s">
        <v>67</v>
      </c>
      <c r="Y1500" t="s">
        <v>56</v>
      </c>
      <c r="Z1500" t="s">
        <v>43</v>
      </c>
      <c r="AA1500" t="s">
        <v>44</v>
      </c>
      <c r="AB1500" t="s">
        <v>44</v>
      </c>
    </row>
    <row r="1501" spans="1:28" x14ac:dyDescent="0.25">
      <c r="A1501" t="s">
        <v>3914</v>
      </c>
      <c r="B1501" s="1">
        <v>45416</v>
      </c>
      <c r="C1501" t="s">
        <v>3915</v>
      </c>
      <c r="D1501" t="s">
        <v>3916</v>
      </c>
      <c r="E1501">
        <v>58</v>
      </c>
      <c r="F1501" t="s">
        <v>48</v>
      </c>
      <c r="G1501" t="s">
        <v>207</v>
      </c>
      <c r="H1501" t="s">
        <v>208</v>
      </c>
      <c r="I1501" t="s">
        <v>34</v>
      </c>
      <c r="J1501" t="s">
        <v>143</v>
      </c>
      <c r="K1501">
        <v>2</v>
      </c>
      <c r="L1501" s="2">
        <v>18000</v>
      </c>
      <c r="M1501">
        <v>15</v>
      </c>
      <c r="N1501" s="2">
        <v>36000</v>
      </c>
      <c r="O1501" s="2">
        <v>5400</v>
      </c>
      <c r="P1501" s="2">
        <v>30600</v>
      </c>
      <c r="Q1501" s="2">
        <v>20048.919999999998</v>
      </c>
      <c r="R1501" s="2">
        <v>10551.08</v>
      </c>
      <c r="S1501" t="s">
        <v>53</v>
      </c>
      <c r="T1501" t="s">
        <v>37</v>
      </c>
      <c r="U1501" t="s">
        <v>38</v>
      </c>
      <c r="V1501" t="s">
        <v>39</v>
      </c>
      <c r="W1501" t="s">
        <v>137</v>
      </c>
      <c r="X1501" t="s">
        <v>97</v>
      </c>
      <c r="Y1501" t="s">
        <v>56</v>
      </c>
      <c r="Z1501" t="s">
        <v>107</v>
      </c>
      <c r="AA1501" t="s">
        <v>44</v>
      </c>
      <c r="AB1501" t="s">
        <v>44</v>
      </c>
    </row>
    <row r="1502" spans="1:28" x14ac:dyDescent="0.25">
      <c r="A1502" t="s">
        <v>3917</v>
      </c>
      <c r="B1502" s="1">
        <v>45416</v>
      </c>
      <c r="C1502" t="s">
        <v>1768</v>
      </c>
      <c r="D1502" t="s">
        <v>1769</v>
      </c>
      <c r="E1502">
        <v>57</v>
      </c>
      <c r="F1502" t="s">
        <v>31</v>
      </c>
      <c r="G1502" t="s">
        <v>212</v>
      </c>
      <c r="H1502" t="s">
        <v>213</v>
      </c>
      <c r="I1502" t="s">
        <v>51</v>
      </c>
      <c r="J1502" t="s">
        <v>52</v>
      </c>
      <c r="K1502">
        <v>2</v>
      </c>
      <c r="L1502" s="2">
        <v>400</v>
      </c>
      <c r="M1502">
        <v>5</v>
      </c>
      <c r="N1502" s="2">
        <v>800</v>
      </c>
      <c r="O1502" s="2">
        <v>40</v>
      </c>
      <c r="P1502" s="2">
        <v>760</v>
      </c>
      <c r="Q1502" s="2">
        <v>602.41</v>
      </c>
      <c r="R1502" s="2">
        <v>157.59</v>
      </c>
      <c r="S1502" t="s">
        <v>53</v>
      </c>
      <c r="T1502" t="s">
        <v>105</v>
      </c>
      <c r="U1502" t="s">
        <v>106</v>
      </c>
      <c r="V1502" t="s">
        <v>39</v>
      </c>
      <c r="W1502" t="s">
        <v>66</v>
      </c>
      <c r="X1502" t="s">
        <v>97</v>
      </c>
      <c r="Y1502" t="s">
        <v>42</v>
      </c>
      <c r="Z1502" t="s">
        <v>43</v>
      </c>
      <c r="AA1502" t="s">
        <v>44</v>
      </c>
      <c r="AB1502" t="s">
        <v>44</v>
      </c>
    </row>
    <row r="1503" spans="1:28" x14ac:dyDescent="0.25">
      <c r="A1503" t="s">
        <v>3918</v>
      </c>
      <c r="B1503" s="1">
        <v>45416</v>
      </c>
      <c r="C1503" t="s">
        <v>2007</v>
      </c>
      <c r="D1503" t="s">
        <v>2008</v>
      </c>
      <c r="E1503">
        <v>22</v>
      </c>
      <c r="F1503" t="s">
        <v>31</v>
      </c>
      <c r="G1503" t="s">
        <v>158</v>
      </c>
      <c r="H1503" t="s">
        <v>159</v>
      </c>
      <c r="I1503" t="s">
        <v>51</v>
      </c>
      <c r="J1503" t="s">
        <v>52</v>
      </c>
      <c r="K1503">
        <v>1</v>
      </c>
      <c r="L1503" s="2">
        <v>650</v>
      </c>
      <c r="M1503">
        <v>10</v>
      </c>
      <c r="N1503" s="2">
        <v>650</v>
      </c>
      <c r="O1503" s="2">
        <v>65</v>
      </c>
      <c r="P1503" s="2">
        <v>585</v>
      </c>
      <c r="Q1503" s="2">
        <v>322.14999999999998</v>
      </c>
      <c r="R1503" s="2">
        <v>262.85000000000002</v>
      </c>
      <c r="S1503" t="s">
        <v>53</v>
      </c>
      <c r="T1503" t="s">
        <v>153</v>
      </c>
      <c r="U1503" t="s">
        <v>154</v>
      </c>
      <c r="V1503" t="s">
        <v>39</v>
      </c>
      <c r="W1503" t="s">
        <v>83</v>
      </c>
      <c r="X1503" t="s">
        <v>41</v>
      </c>
      <c r="Y1503" t="s">
        <v>42</v>
      </c>
      <c r="Z1503" t="s">
        <v>43</v>
      </c>
      <c r="AA1503" t="s">
        <v>44</v>
      </c>
      <c r="AB1503" t="s">
        <v>68</v>
      </c>
    </row>
    <row r="1504" spans="1:28" x14ac:dyDescent="0.25">
      <c r="A1504" t="s">
        <v>3919</v>
      </c>
      <c r="B1504" s="1">
        <v>45417</v>
      </c>
      <c r="C1504" t="s">
        <v>3920</v>
      </c>
      <c r="D1504" t="s">
        <v>3921</v>
      </c>
      <c r="E1504">
        <v>33</v>
      </c>
      <c r="F1504" t="s">
        <v>31</v>
      </c>
      <c r="G1504" t="s">
        <v>344</v>
      </c>
      <c r="H1504" t="s">
        <v>345</v>
      </c>
      <c r="I1504" t="s">
        <v>34</v>
      </c>
      <c r="J1504" t="s">
        <v>121</v>
      </c>
      <c r="K1504">
        <v>3</v>
      </c>
      <c r="L1504" s="2">
        <v>1600</v>
      </c>
      <c r="M1504">
        <v>15</v>
      </c>
      <c r="N1504" s="2">
        <v>4800</v>
      </c>
      <c r="O1504" s="2">
        <v>720</v>
      </c>
      <c r="P1504" s="2">
        <v>4080</v>
      </c>
      <c r="Q1504" s="2">
        <v>2574.1</v>
      </c>
      <c r="R1504" s="2">
        <v>1505.9</v>
      </c>
      <c r="S1504" t="s">
        <v>53</v>
      </c>
      <c r="T1504" t="s">
        <v>114</v>
      </c>
      <c r="U1504" t="s">
        <v>115</v>
      </c>
      <c r="V1504" t="s">
        <v>39</v>
      </c>
      <c r="W1504" t="s">
        <v>83</v>
      </c>
      <c r="X1504" t="s">
        <v>97</v>
      </c>
      <c r="Y1504" t="s">
        <v>56</v>
      </c>
      <c r="Z1504" t="s">
        <v>43</v>
      </c>
      <c r="AA1504" t="s">
        <v>44</v>
      </c>
      <c r="AB1504" t="s">
        <v>44</v>
      </c>
    </row>
    <row r="1505" spans="1:28" x14ac:dyDescent="0.25">
      <c r="A1505" t="s">
        <v>3922</v>
      </c>
      <c r="B1505" s="1">
        <v>45417</v>
      </c>
      <c r="C1505" t="s">
        <v>1143</v>
      </c>
      <c r="D1505" t="s">
        <v>1144</v>
      </c>
      <c r="E1505">
        <v>43</v>
      </c>
      <c r="F1505" t="s">
        <v>111</v>
      </c>
      <c r="G1505" t="s">
        <v>217</v>
      </c>
      <c r="H1505" t="s">
        <v>218</v>
      </c>
      <c r="I1505" t="s">
        <v>34</v>
      </c>
      <c r="J1505" t="s">
        <v>130</v>
      </c>
      <c r="K1505">
        <v>2</v>
      </c>
      <c r="L1505" s="2">
        <v>28000</v>
      </c>
      <c r="M1505">
        <v>20</v>
      </c>
      <c r="N1505" s="2">
        <v>56000</v>
      </c>
      <c r="O1505" s="2">
        <v>11200</v>
      </c>
      <c r="P1505" s="2">
        <v>44800</v>
      </c>
      <c r="Q1505" s="2">
        <v>32012.32</v>
      </c>
      <c r="R1505" s="2">
        <v>12787.68</v>
      </c>
      <c r="S1505" t="s">
        <v>53</v>
      </c>
      <c r="T1505" t="s">
        <v>76</v>
      </c>
      <c r="U1505" t="s">
        <v>77</v>
      </c>
      <c r="V1505" t="s">
        <v>39</v>
      </c>
      <c r="W1505" t="s">
        <v>92</v>
      </c>
      <c r="X1505" t="s">
        <v>41</v>
      </c>
      <c r="Y1505" t="s">
        <v>42</v>
      </c>
      <c r="Z1505" t="s">
        <v>43</v>
      </c>
      <c r="AA1505" t="s">
        <v>44</v>
      </c>
      <c r="AB1505" t="s">
        <v>44</v>
      </c>
    </row>
    <row r="1506" spans="1:28" x14ac:dyDescent="0.25">
      <c r="A1506" t="s">
        <v>3923</v>
      </c>
      <c r="B1506" s="1">
        <v>45417</v>
      </c>
      <c r="C1506" t="s">
        <v>3924</v>
      </c>
      <c r="D1506" t="s">
        <v>3925</v>
      </c>
      <c r="E1506">
        <v>24</v>
      </c>
      <c r="F1506" t="s">
        <v>31</v>
      </c>
      <c r="G1506" t="s">
        <v>88</v>
      </c>
      <c r="H1506" t="s">
        <v>89</v>
      </c>
      <c r="I1506" t="s">
        <v>62</v>
      </c>
      <c r="J1506" t="s">
        <v>63</v>
      </c>
      <c r="K1506">
        <v>3</v>
      </c>
      <c r="L1506" s="2">
        <v>4200</v>
      </c>
      <c r="M1506">
        <v>15</v>
      </c>
      <c r="N1506" s="2">
        <v>12600</v>
      </c>
      <c r="O1506" s="2">
        <v>1890</v>
      </c>
      <c r="P1506" s="2">
        <v>10710</v>
      </c>
      <c r="Q1506" s="2">
        <v>8468.9699999999993</v>
      </c>
      <c r="R1506" s="2">
        <v>2241.0300000000002</v>
      </c>
      <c r="S1506" t="s">
        <v>36</v>
      </c>
      <c r="T1506" t="s">
        <v>96</v>
      </c>
      <c r="U1506" t="s">
        <v>96</v>
      </c>
      <c r="V1506" t="s">
        <v>39</v>
      </c>
      <c r="W1506" t="s">
        <v>83</v>
      </c>
      <c r="X1506" t="s">
        <v>41</v>
      </c>
      <c r="Y1506" t="s">
        <v>56</v>
      </c>
      <c r="Z1506" t="s">
        <v>223</v>
      </c>
      <c r="AA1506" t="s">
        <v>44</v>
      </c>
      <c r="AB1506" t="s">
        <v>44</v>
      </c>
    </row>
    <row r="1507" spans="1:28" x14ac:dyDescent="0.25">
      <c r="A1507" t="s">
        <v>3926</v>
      </c>
      <c r="B1507" s="1">
        <v>45417</v>
      </c>
      <c r="C1507" t="s">
        <v>1854</v>
      </c>
      <c r="D1507" t="s">
        <v>1855</v>
      </c>
      <c r="E1507">
        <v>33</v>
      </c>
      <c r="F1507" t="s">
        <v>31</v>
      </c>
      <c r="G1507" t="s">
        <v>298</v>
      </c>
      <c r="H1507" t="s">
        <v>299</v>
      </c>
      <c r="I1507" t="s">
        <v>103</v>
      </c>
      <c r="J1507" t="s">
        <v>104</v>
      </c>
      <c r="K1507">
        <v>1</v>
      </c>
      <c r="L1507" s="2">
        <v>700</v>
      </c>
      <c r="M1507">
        <v>10</v>
      </c>
      <c r="N1507" s="2">
        <v>700</v>
      </c>
      <c r="O1507" s="2">
        <v>70</v>
      </c>
      <c r="P1507" s="2">
        <v>630</v>
      </c>
      <c r="Q1507" s="2">
        <v>492.41</v>
      </c>
      <c r="R1507" s="2">
        <v>137.59</v>
      </c>
      <c r="S1507" t="s">
        <v>53</v>
      </c>
      <c r="T1507" t="s">
        <v>54</v>
      </c>
      <c r="U1507" t="s">
        <v>55</v>
      </c>
      <c r="V1507" t="s">
        <v>39</v>
      </c>
      <c r="W1507" t="s">
        <v>40</v>
      </c>
      <c r="X1507" t="s">
        <v>41</v>
      </c>
      <c r="Y1507" t="s">
        <v>56</v>
      </c>
      <c r="Z1507" t="s">
        <v>43</v>
      </c>
      <c r="AA1507" t="s">
        <v>44</v>
      </c>
      <c r="AB1507" t="s">
        <v>44</v>
      </c>
    </row>
    <row r="1508" spans="1:28" x14ac:dyDescent="0.25">
      <c r="A1508" t="s">
        <v>3927</v>
      </c>
      <c r="B1508" s="1">
        <v>45417</v>
      </c>
      <c r="C1508" t="s">
        <v>3928</v>
      </c>
      <c r="D1508" t="s">
        <v>3929</v>
      </c>
      <c r="E1508">
        <v>38</v>
      </c>
      <c r="F1508" t="s">
        <v>111</v>
      </c>
      <c r="G1508" t="s">
        <v>49</v>
      </c>
      <c r="H1508" t="s">
        <v>50</v>
      </c>
      <c r="I1508" t="s">
        <v>51</v>
      </c>
      <c r="J1508" t="s">
        <v>52</v>
      </c>
      <c r="K1508">
        <v>1</v>
      </c>
      <c r="L1508" s="2">
        <v>500</v>
      </c>
      <c r="M1508">
        <v>0</v>
      </c>
      <c r="N1508" s="2">
        <v>500</v>
      </c>
      <c r="O1508" s="2">
        <v>0</v>
      </c>
      <c r="P1508" s="2">
        <v>500</v>
      </c>
      <c r="Q1508" s="2">
        <v>391.76</v>
      </c>
      <c r="R1508" s="2">
        <v>108.24</v>
      </c>
      <c r="S1508" t="s">
        <v>36</v>
      </c>
      <c r="T1508" t="s">
        <v>90</v>
      </c>
      <c r="U1508" t="s">
        <v>91</v>
      </c>
      <c r="V1508" t="s">
        <v>39</v>
      </c>
      <c r="W1508" t="s">
        <v>124</v>
      </c>
      <c r="X1508" t="s">
        <v>41</v>
      </c>
      <c r="Y1508" t="s">
        <v>56</v>
      </c>
      <c r="Z1508" t="s">
        <v>43</v>
      </c>
      <c r="AA1508" t="s">
        <v>44</v>
      </c>
      <c r="AB1508" t="s">
        <v>44</v>
      </c>
    </row>
    <row r="1509" spans="1:28" x14ac:dyDescent="0.25">
      <c r="A1509" t="s">
        <v>3930</v>
      </c>
      <c r="B1509" s="1">
        <v>45417</v>
      </c>
      <c r="C1509" t="s">
        <v>3931</v>
      </c>
      <c r="D1509" t="s">
        <v>3932</v>
      </c>
      <c r="E1509">
        <v>36</v>
      </c>
      <c r="F1509" t="s">
        <v>31</v>
      </c>
      <c r="G1509" t="s">
        <v>134</v>
      </c>
      <c r="H1509" t="s">
        <v>135</v>
      </c>
      <c r="I1509" t="s">
        <v>62</v>
      </c>
      <c r="J1509" t="s">
        <v>130</v>
      </c>
      <c r="K1509">
        <v>2</v>
      </c>
      <c r="L1509" s="2">
        <v>8500</v>
      </c>
      <c r="M1509">
        <v>0</v>
      </c>
      <c r="N1509" s="2">
        <v>17000</v>
      </c>
      <c r="O1509" s="2">
        <v>0</v>
      </c>
      <c r="P1509" s="2">
        <v>17000</v>
      </c>
      <c r="Q1509" s="2">
        <v>9872.77</v>
      </c>
      <c r="R1509" s="2">
        <v>7127.23</v>
      </c>
      <c r="S1509" t="s">
        <v>53</v>
      </c>
      <c r="T1509" t="s">
        <v>290</v>
      </c>
      <c r="U1509" t="s">
        <v>291</v>
      </c>
      <c r="V1509" t="s">
        <v>39</v>
      </c>
      <c r="W1509" t="s">
        <v>92</v>
      </c>
      <c r="X1509" t="s">
        <v>97</v>
      </c>
      <c r="Y1509" t="s">
        <v>42</v>
      </c>
      <c r="Z1509" t="s">
        <v>223</v>
      </c>
      <c r="AA1509" t="s">
        <v>44</v>
      </c>
      <c r="AB1509" t="s">
        <v>44</v>
      </c>
    </row>
    <row r="1510" spans="1:28" x14ac:dyDescent="0.25">
      <c r="A1510" t="s">
        <v>3933</v>
      </c>
      <c r="B1510" s="1">
        <v>45417</v>
      </c>
      <c r="C1510" t="s">
        <v>2521</v>
      </c>
      <c r="D1510" t="s">
        <v>2522</v>
      </c>
      <c r="E1510">
        <v>30</v>
      </c>
      <c r="F1510" t="s">
        <v>31</v>
      </c>
      <c r="G1510" t="s">
        <v>168</v>
      </c>
      <c r="H1510" t="s">
        <v>169</v>
      </c>
      <c r="I1510" t="s">
        <v>62</v>
      </c>
      <c r="J1510" t="s">
        <v>143</v>
      </c>
      <c r="K1510">
        <v>1</v>
      </c>
      <c r="L1510" s="2">
        <v>1800</v>
      </c>
      <c r="M1510">
        <v>20</v>
      </c>
      <c r="N1510" s="2">
        <v>1800</v>
      </c>
      <c r="O1510" s="2">
        <v>360</v>
      </c>
      <c r="P1510" s="2">
        <v>1440</v>
      </c>
      <c r="Q1510" s="2">
        <v>1063.07</v>
      </c>
      <c r="R1510" s="2">
        <v>376.93</v>
      </c>
      <c r="S1510" t="s">
        <v>53</v>
      </c>
      <c r="T1510" t="s">
        <v>263</v>
      </c>
      <c r="U1510" t="s">
        <v>91</v>
      </c>
      <c r="V1510" t="s">
        <v>39</v>
      </c>
      <c r="W1510" t="s">
        <v>40</v>
      </c>
      <c r="X1510" t="s">
        <v>97</v>
      </c>
      <c r="Y1510" t="s">
        <v>56</v>
      </c>
      <c r="Z1510" t="s">
        <v>43</v>
      </c>
      <c r="AA1510" t="s">
        <v>44</v>
      </c>
      <c r="AB1510" t="s">
        <v>44</v>
      </c>
    </row>
    <row r="1511" spans="1:28" x14ac:dyDescent="0.25">
      <c r="A1511" t="s">
        <v>3934</v>
      </c>
      <c r="B1511" s="1">
        <v>45417</v>
      </c>
      <c r="C1511" t="s">
        <v>743</v>
      </c>
      <c r="D1511" t="s">
        <v>744</v>
      </c>
      <c r="E1511">
        <v>58</v>
      </c>
      <c r="F1511" t="s">
        <v>31</v>
      </c>
      <c r="G1511" t="s">
        <v>298</v>
      </c>
      <c r="H1511" t="s">
        <v>299</v>
      </c>
      <c r="I1511" t="s">
        <v>103</v>
      </c>
      <c r="J1511" t="s">
        <v>104</v>
      </c>
      <c r="K1511">
        <v>1</v>
      </c>
      <c r="L1511" s="2">
        <v>700</v>
      </c>
      <c r="M1511">
        <v>0</v>
      </c>
      <c r="N1511" s="2">
        <v>700</v>
      </c>
      <c r="O1511" s="2">
        <v>0</v>
      </c>
      <c r="P1511" s="2">
        <v>700</v>
      </c>
      <c r="Q1511" s="2">
        <v>480.15</v>
      </c>
      <c r="R1511" s="2">
        <v>219.85</v>
      </c>
      <c r="S1511" t="s">
        <v>53</v>
      </c>
      <c r="T1511" t="s">
        <v>407</v>
      </c>
      <c r="U1511" t="s">
        <v>408</v>
      </c>
      <c r="V1511" t="s">
        <v>39</v>
      </c>
      <c r="W1511" t="s">
        <v>66</v>
      </c>
      <c r="X1511" t="s">
        <v>67</v>
      </c>
      <c r="Y1511" t="s">
        <v>56</v>
      </c>
      <c r="Z1511" t="s">
        <v>43</v>
      </c>
      <c r="AA1511" t="s">
        <v>44</v>
      </c>
      <c r="AB1511" t="s">
        <v>44</v>
      </c>
    </row>
    <row r="1512" spans="1:28" x14ac:dyDescent="0.25">
      <c r="A1512" t="s">
        <v>3935</v>
      </c>
      <c r="B1512" s="1">
        <v>45417</v>
      </c>
      <c r="C1512" t="s">
        <v>2738</v>
      </c>
      <c r="D1512" t="s">
        <v>2739</v>
      </c>
      <c r="E1512">
        <v>25</v>
      </c>
      <c r="F1512" t="s">
        <v>48</v>
      </c>
      <c r="G1512" t="s">
        <v>285</v>
      </c>
      <c r="H1512" t="s">
        <v>286</v>
      </c>
      <c r="I1512" t="s">
        <v>34</v>
      </c>
      <c r="J1512" t="s">
        <v>121</v>
      </c>
      <c r="K1512">
        <v>1</v>
      </c>
      <c r="L1512" s="2">
        <v>3200</v>
      </c>
      <c r="M1512">
        <v>20</v>
      </c>
      <c r="N1512" s="2">
        <v>3200</v>
      </c>
      <c r="O1512" s="2">
        <v>640</v>
      </c>
      <c r="P1512" s="2">
        <v>2560</v>
      </c>
      <c r="Q1512" s="2">
        <v>1463.48</v>
      </c>
      <c r="R1512" s="2">
        <v>1096.52</v>
      </c>
      <c r="S1512" t="s">
        <v>36</v>
      </c>
      <c r="T1512" t="s">
        <v>407</v>
      </c>
      <c r="U1512" t="s">
        <v>408</v>
      </c>
      <c r="V1512" t="s">
        <v>39</v>
      </c>
      <c r="W1512" t="s">
        <v>40</v>
      </c>
      <c r="X1512" t="s">
        <v>41</v>
      </c>
      <c r="Y1512" t="s">
        <v>56</v>
      </c>
      <c r="Z1512" t="s">
        <v>43</v>
      </c>
      <c r="AA1512" t="s">
        <v>44</v>
      </c>
      <c r="AB1512" t="s">
        <v>44</v>
      </c>
    </row>
    <row r="1513" spans="1:28" x14ac:dyDescent="0.25">
      <c r="A1513" t="s">
        <v>3936</v>
      </c>
      <c r="B1513" s="1">
        <v>45417</v>
      </c>
      <c r="C1513" t="s">
        <v>803</v>
      </c>
      <c r="D1513" t="s">
        <v>804</v>
      </c>
      <c r="E1513">
        <v>22</v>
      </c>
      <c r="F1513" t="s">
        <v>111</v>
      </c>
      <c r="G1513" t="s">
        <v>134</v>
      </c>
      <c r="H1513" t="s">
        <v>135</v>
      </c>
      <c r="I1513" t="s">
        <v>62</v>
      </c>
      <c r="J1513" t="s">
        <v>130</v>
      </c>
      <c r="K1513">
        <v>1</v>
      </c>
      <c r="L1513" s="2">
        <v>8500</v>
      </c>
      <c r="M1513">
        <v>25</v>
      </c>
      <c r="N1513" s="2">
        <v>8500</v>
      </c>
      <c r="O1513" s="2">
        <v>2125</v>
      </c>
      <c r="P1513" s="2">
        <v>6375</v>
      </c>
      <c r="Q1513" s="2">
        <v>4275.8999999999996</v>
      </c>
      <c r="R1513" s="2">
        <v>2099.1</v>
      </c>
      <c r="S1513" t="s">
        <v>53</v>
      </c>
      <c r="T1513" t="s">
        <v>578</v>
      </c>
      <c r="U1513" t="s">
        <v>579</v>
      </c>
      <c r="V1513" t="s">
        <v>39</v>
      </c>
      <c r="W1513" t="s">
        <v>92</v>
      </c>
      <c r="X1513" t="s">
        <v>97</v>
      </c>
      <c r="Y1513" t="s">
        <v>56</v>
      </c>
      <c r="Z1513" t="s">
        <v>43</v>
      </c>
      <c r="AA1513" t="s">
        <v>44</v>
      </c>
      <c r="AB1513" t="s">
        <v>44</v>
      </c>
    </row>
    <row r="1514" spans="1:28" x14ac:dyDescent="0.25">
      <c r="A1514" t="s">
        <v>3937</v>
      </c>
      <c r="B1514" s="1">
        <v>45417</v>
      </c>
      <c r="C1514" t="s">
        <v>3938</v>
      </c>
      <c r="D1514" t="s">
        <v>3939</v>
      </c>
      <c r="E1514">
        <v>42</v>
      </c>
      <c r="F1514" t="s">
        <v>48</v>
      </c>
      <c r="G1514" t="s">
        <v>49</v>
      </c>
      <c r="H1514" t="s">
        <v>50</v>
      </c>
      <c r="I1514" t="s">
        <v>51</v>
      </c>
      <c r="J1514" t="s">
        <v>52</v>
      </c>
      <c r="K1514">
        <v>2</v>
      </c>
      <c r="L1514" s="2">
        <v>500</v>
      </c>
      <c r="M1514">
        <v>10</v>
      </c>
      <c r="N1514" s="2">
        <v>1000</v>
      </c>
      <c r="O1514" s="2">
        <v>100</v>
      </c>
      <c r="P1514" s="2">
        <v>900</v>
      </c>
      <c r="Q1514" s="2">
        <v>727.88</v>
      </c>
      <c r="R1514" s="2">
        <v>172.12</v>
      </c>
      <c r="S1514" t="s">
        <v>53</v>
      </c>
      <c r="T1514" t="s">
        <v>114</v>
      </c>
      <c r="U1514" t="s">
        <v>115</v>
      </c>
      <c r="V1514" t="s">
        <v>39</v>
      </c>
      <c r="W1514" t="s">
        <v>66</v>
      </c>
      <c r="X1514" t="s">
        <v>41</v>
      </c>
      <c r="Y1514" t="s">
        <v>42</v>
      </c>
      <c r="Z1514" t="s">
        <v>43</v>
      </c>
      <c r="AA1514" t="s">
        <v>44</v>
      </c>
      <c r="AB1514" t="s">
        <v>44</v>
      </c>
    </row>
    <row r="1515" spans="1:28" x14ac:dyDescent="0.25">
      <c r="A1515" t="s">
        <v>3940</v>
      </c>
      <c r="B1515" s="1">
        <v>45417</v>
      </c>
      <c r="C1515" t="s">
        <v>1137</v>
      </c>
      <c r="D1515" t="s">
        <v>1138</v>
      </c>
      <c r="E1515">
        <v>44</v>
      </c>
      <c r="F1515" t="s">
        <v>111</v>
      </c>
      <c r="G1515" t="s">
        <v>217</v>
      </c>
      <c r="H1515" t="s">
        <v>218</v>
      </c>
      <c r="I1515" t="s">
        <v>34</v>
      </c>
      <c r="J1515" t="s">
        <v>130</v>
      </c>
      <c r="K1515">
        <v>4</v>
      </c>
      <c r="L1515" s="2">
        <v>28000</v>
      </c>
      <c r="M1515">
        <v>5</v>
      </c>
      <c r="N1515" s="2">
        <v>112000</v>
      </c>
      <c r="O1515" s="2">
        <v>5600</v>
      </c>
      <c r="P1515" s="2">
        <v>106400</v>
      </c>
      <c r="Q1515" s="2">
        <v>71312.009999999995</v>
      </c>
      <c r="R1515" s="2">
        <v>35087.99</v>
      </c>
      <c r="S1515" t="s">
        <v>53</v>
      </c>
      <c r="T1515" t="s">
        <v>122</v>
      </c>
      <c r="U1515" t="s">
        <v>123</v>
      </c>
      <c r="V1515" t="s">
        <v>39</v>
      </c>
      <c r="W1515" t="s">
        <v>40</v>
      </c>
      <c r="X1515" t="s">
        <v>97</v>
      </c>
      <c r="Y1515" t="s">
        <v>56</v>
      </c>
      <c r="Z1515" t="s">
        <v>43</v>
      </c>
      <c r="AA1515" t="s">
        <v>44</v>
      </c>
      <c r="AB1515" t="s">
        <v>44</v>
      </c>
    </row>
    <row r="1516" spans="1:28" x14ac:dyDescent="0.25">
      <c r="A1516" t="s">
        <v>3941</v>
      </c>
      <c r="B1516" s="1">
        <v>45417</v>
      </c>
      <c r="C1516" t="s">
        <v>3942</v>
      </c>
      <c r="D1516" t="s">
        <v>3943</v>
      </c>
      <c r="E1516">
        <v>22</v>
      </c>
      <c r="F1516" t="s">
        <v>31</v>
      </c>
      <c r="G1516" t="s">
        <v>280</v>
      </c>
      <c r="H1516" t="s">
        <v>281</v>
      </c>
      <c r="I1516" t="s">
        <v>62</v>
      </c>
      <c r="J1516" t="s">
        <v>190</v>
      </c>
      <c r="K1516">
        <v>2</v>
      </c>
      <c r="L1516" s="2">
        <v>700</v>
      </c>
      <c r="M1516">
        <v>0</v>
      </c>
      <c r="N1516" s="2">
        <v>1400</v>
      </c>
      <c r="O1516" s="2">
        <v>0</v>
      </c>
      <c r="P1516" s="2">
        <v>1400</v>
      </c>
      <c r="Q1516" s="2">
        <v>1059.24</v>
      </c>
      <c r="R1516" s="2">
        <v>340.76</v>
      </c>
      <c r="S1516" t="s">
        <v>53</v>
      </c>
      <c r="T1516" t="s">
        <v>136</v>
      </c>
      <c r="U1516" t="s">
        <v>38</v>
      </c>
      <c r="V1516" t="s">
        <v>39</v>
      </c>
      <c r="W1516" t="s">
        <v>66</v>
      </c>
      <c r="X1516" t="s">
        <v>97</v>
      </c>
      <c r="Y1516" t="s">
        <v>56</v>
      </c>
      <c r="Z1516" t="s">
        <v>223</v>
      </c>
      <c r="AA1516" t="s">
        <v>44</v>
      </c>
      <c r="AB1516" t="s">
        <v>44</v>
      </c>
    </row>
    <row r="1517" spans="1:28" x14ac:dyDescent="0.25">
      <c r="A1517" t="s">
        <v>3944</v>
      </c>
      <c r="B1517" s="1">
        <v>45417</v>
      </c>
      <c r="C1517" t="s">
        <v>3945</v>
      </c>
      <c r="D1517" t="s">
        <v>3946</v>
      </c>
      <c r="E1517">
        <v>36</v>
      </c>
      <c r="F1517" t="s">
        <v>31</v>
      </c>
      <c r="G1517" t="s">
        <v>141</v>
      </c>
      <c r="H1517" t="s">
        <v>142</v>
      </c>
      <c r="I1517" t="s">
        <v>74</v>
      </c>
      <c r="J1517" t="s">
        <v>143</v>
      </c>
      <c r="K1517">
        <v>1</v>
      </c>
      <c r="L1517" s="2">
        <v>900</v>
      </c>
      <c r="M1517">
        <v>5</v>
      </c>
      <c r="N1517" s="2">
        <v>900</v>
      </c>
      <c r="O1517" s="2">
        <v>45</v>
      </c>
      <c r="P1517" s="2">
        <v>855</v>
      </c>
      <c r="Q1517" s="2">
        <v>616.64</v>
      </c>
      <c r="R1517" s="2">
        <v>238.36</v>
      </c>
      <c r="S1517" t="s">
        <v>64</v>
      </c>
      <c r="T1517" t="s">
        <v>105</v>
      </c>
      <c r="U1517" t="s">
        <v>106</v>
      </c>
      <c r="V1517" t="s">
        <v>39</v>
      </c>
      <c r="W1517" t="s">
        <v>137</v>
      </c>
      <c r="X1517" t="s">
        <v>41</v>
      </c>
      <c r="Y1517" t="s">
        <v>42</v>
      </c>
      <c r="Z1517" t="s">
        <v>43</v>
      </c>
      <c r="AA1517" t="s">
        <v>44</v>
      </c>
      <c r="AB1517" t="s">
        <v>44</v>
      </c>
    </row>
    <row r="1518" spans="1:28" x14ac:dyDescent="0.25">
      <c r="A1518" t="s">
        <v>3947</v>
      </c>
      <c r="B1518" s="1">
        <v>45418</v>
      </c>
      <c r="C1518" t="s">
        <v>3948</v>
      </c>
      <c r="D1518" t="s">
        <v>3949</v>
      </c>
      <c r="E1518">
        <v>20</v>
      </c>
      <c r="F1518" t="s">
        <v>48</v>
      </c>
      <c r="G1518" t="s">
        <v>212</v>
      </c>
      <c r="H1518" t="s">
        <v>213</v>
      </c>
      <c r="I1518" t="s">
        <v>51</v>
      </c>
      <c r="J1518" t="s">
        <v>52</v>
      </c>
      <c r="K1518">
        <v>3</v>
      </c>
      <c r="L1518" s="2">
        <v>400</v>
      </c>
      <c r="M1518">
        <v>10</v>
      </c>
      <c r="N1518" s="2">
        <v>1200</v>
      </c>
      <c r="O1518" s="2">
        <v>120</v>
      </c>
      <c r="P1518" s="2">
        <v>1080</v>
      </c>
      <c r="Q1518" s="2">
        <v>676.13</v>
      </c>
      <c r="R1518" s="2">
        <v>403.87</v>
      </c>
      <c r="S1518" t="s">
        <v>53</v>
      </c>
      <c r="T1518" t="s">
        <v>65</v>
      </c>
      <c r="U1518" t="s">
        <v>65</v>
      </c>
      <c r="V1518" t="s">
        <v>39</v>
      </c>
      <c r="W1518" t="s">
        <v>92</v>
      </c>
      <c r="X1518" t="s">
        <v>97</v>
      </c>
      <c r="Y1518" t="s">
        <v>42</v>
      </c>
      <c r="Z1518" t="s">
        <v>43</v>
      </c>
      <c r="AA1518" t="s">
        <v>44</v>
      </c>
      <c r="AB1518" t="s">
        <v>44</v>
      </c>
    </row>
    <row r="1519" spans="1:28" x14ac:dyDescent="0.25">
      <c r="A1519" t="s">
        <v>3950</v>
      </c>
      <c r="B1519" s="1">
        <v>45418</v>
      </c>
      <c r="C1519" t="s">
        <v>3951</v>
      </c>
      <c r="D1519" t="s">
        <v>3952</v>
      </c>
      <c r="E1519">
        <v>48</v>
      </c>
      <c r="F1519" t="s">
        <v>48</v>
      </c>
      <c r="G1519" t="s">
        <v>273</v>
      </c>
      <c r="H1519" t="s">
        <v>274</v>
      </c>
      <c r="I1519" t="s">
        <v>51</v>
      </c>
      <c r="J1519" t="s">
        <v>52</v>
      </c>
      <c r="K1519">
        <v>2</v>
      </c>
      <c r="L1519" s="2">
        <v>250</v>
      </c>
      <c r="M1519">
        <v>15</v>
      </c>
      <c r="N1519" s="2">
        <v>500</v>
      </c>
      <c r="O1519" s="2">
        <v>75</v>
      </c>
      <c r="P1519" s="2">
        <v>425</v>
      </c>
      <c r="Q1519" s="2">
        <v>334.82</v>
      </c>
      <c r="R1519" s="2">
        <v>90.18</v>
      </c>
      <c r="S1519" t="s">
        <v>53</v>
      </c>
      <c r="T1519" t="s">
        <v>290</v>
      </c>
      <c r="U1519" t="s">
        <v>291</v>
      </c>
      <c r="V1519" t="s">
        <v>39</v>
      </c>
      <c r="W1519" t="s">
        <v>137</v>
      </c>
      <c r="X1519" t="s">
        <v>41</v>
      </c>
      <c r="Y1519" t="s">
        <v>42</v>
      </c>
      <c r="Z1519" t="s">
        <v>223</v>
      </c>
      <c r="AA1519" t="s">
        <v>44</v>
      </c>
      <c r="AB1519" t="s">
        <v>44</v>
      </c>
    </row>
    <row r="1520" spans="1:28" x14ac:dyDescent="0.25">
      <c r="A1520" t="s">
        <v>3953</v>
      </c>
      <c r="B1520" s="1">
        <v>45418</v>
      </c>
      <c r="C1520" t="s">
        <v>3954</v>
      </c>
      <c r="D1520" t="s">
        <v>3955</v>
      </c>
      <c r="E1520">
        <v>42</v>
      </c>
      <c r="F1520" t="s">
        <v>111</v>
      </c>
      <c r="G1520" t="s">
        <v>273</v>
      </c>
      <c r="H1520" t="s">
        <v>274</v>
      </c>
      <c r="I1520" t="s">
        <v>51</v>
      </c>
      <c r="J1520" t="s">
        <v>52</v>
      </c>
      <c r="K1520">
        <v>6</v>
      </c>
      <c r="L1520" s="2">
        <v>250</v>
      </c>
      <c r="M1520">
        <v>10</v>
      </c>
      <c r="N1520" s="2">
        <v>1500</v>
      </c>
      <c r="O1520" s="2">
        <v>150</v>
      </c>
      <c r="P1520" s="2">
        <v>1350</v>
      </c>
      <c r="Q1520" s="2">
        <v>913.47</v>
      </c>
      <c r="R1520" s="2">
        <v>436.53</v>
      </c>
      <c r="S1520" t="s">
        <v>64</v>
      </c>
      <c r="T1520" t="s">
        <v>136</v>
      </c>
      <c r="U1520" t="s">
        <v>38</v>
      </c>
      <c r="V1520" t="s">
        <v>39</v>
      </c>
      <c r="W1520" t="s">
        <v>92</v>
      </c>
      <c r="X1520" t="s">
        <v>97</v>
      </c>
      <c r="Y1520" t="s">
        <v>42</v>
      </c>
      <c r="Z1520" t="s">
        <v>43</v>
      </c>
      <c r="AA1520" t="s">
        <v>68</v>
      </c>
      <c r="AB1520" t="s">
        <v>44</v>
      </c>
    </row>
    <row r="1521" spans="1:28" x14ac:dyDescent="0.25">
      <c r="A1521" t="s">
        <v>3956</v>
      </c>
      <c r="B1521" s="1">
        <v>45418</v>
      </c>
      <c r="C1521" t="s">
        <v>3403</v>
      </c>
      <c r="D1521" t="s">
        <v>3404</v>
      </c>
      <c r="E1521">
        <v>19</v>
      </c>
      <c r="F1521" t="s">
        <v>48</v>
      </c>
      <c r="G1521" t="s">
        <v>318</v>
      </c>
      <c r="H1521" t="s">
        <v>319</v>
      </c>
      <c r="I1521" t="s">
        <v>34</v>
      </c>
      <c r="J1521" t="s">
        <v>190</v>
      </c>
      <c r="K1521">
        <v>2</v>
      </c>
      <c r="L1521" s="2">
        <v>2500</v>
      </c>
      <c r="M1521">
        <v>0</v>
      </c>
      <c r="N1521" s="2">
        <v>5000</v>
      </c>
      <c r="O1521" s="2">
        <v>0</v>
      </c>
      <c r="P1521" s="2">
        <v>5000</v>
      </c>
      <c r="Q1521" s="2">
        <v>3564.46</v>
      </c>
      <c r="R1521" s="2">
        <v>1435.54</v>
      </c>
      <c r="S1521" t="s">
        <v>36</v>
      </c>
      <c r="T1521" t="s">
        <v>76</v>
      </c>
      <c r="U1521" t="s">
        <v>77</v>
      </c>
      <c r="V1521" t="s">
        <v>39</v>
      </c>
      <c r="W1521" t="s">
        <v>83</v>
      </c>
      <c r="X1521" t="s">
        <v>67</v>
      </c>
      <c r="Y1521" t="s">
        <v>56</v>
      </c>
      <c r="Z1521" t="s">
        <v>43</v>
      </c>
      <c r="AA1521" t="s">
        <v>44</v>
      </c>
      <c r="AB1521" t="s">
        <v>44</v>
      </c>
    </row>
    <row r="1522" spans="1:28" x14ac:dyDescent="0.25">
      <c r="A1522" t="s">
        <v>3957</v>
      </c>
      <c r="B1522" s="1">
        <v>45418</v>
      </c>
      <c r="C1522" t="s">
        <v>663</v>
      </c>
      <c r="D1522" t="s">
        <v>664</v>
      </c>
      <c r="E1522">
        <v>33</v>
      </c>
      <c r="F1522" t="s">
        <v>31</v>
      </c>
      <c r="G1522" t="s">
        <v>134</v>
      </c>
      <c r="H1522" t="s">
        <v>135</v>
      </c>
      <c r="I1522" t="s">
        <v>62</v>
      </c>
      <c r="J1522" t="s">
        <v>130</v>
      </c>
      <c r="K1522">
        <v>1</v>
      </c>
      <c r="L1522" s="2">
        <v>8500</v>
      </c>
      <c r="M1522">
        <v>25</v>
      </c>
      <c r="N1522" s="2">
        <v>8500</v>
      </c>
      <c r="O1522" s="2">
        <v>2125</v>
      </c>
      <c r="P1522" s="2">
        <v>6375</v>
      </c>
      <c r="Q1522" s="2">
        <v>4256.5600000000004</v>
      </c>
      <c r="R1522" s="2">
        <v>2118.44</v>
      </c>
      <c r="S1522" t="s">
        <v>36</v>
      </c>
      <c r="T1522" t="s">
        <v>275</v>
      </c>
      <c r="U1522" t="s">
        <v>123</v>
      </c>
      <c r="V1522" t="s">
        <v>39</v>
      </c>
      <c r="W1522" t="s">
        <v>124</v>
      </c>
      <c r="X1522" t="s">
        <v>41</v>
      </c>
      <c r="Y1522" t="s">
        <v>56</v>
      </c>
      <c r="Z1522" t="s">
        <v>43</v>
      </c>
      <c r="AA1522" t="s">
        <v>44</v>
      </c>
      <c r="AB1522" t="s">
        <v>44</v>
      </c>
    </row>
    <row r="1523" spans="1:28" x14ac:dyDescent="0.25">
      <c r="A1523" t="s">
        <v>3958</v>
      </c>
      <c r="B1523" s="1">
        <v>45418</v>
      </c>
      <c r="C1523" t="s">
        <v>3959</v>
      </c>
      <c r="D1523" t="s">
        <v>3960</v>
      </c>
      <c r="E1523">
        <v>40</v>
      </c>
      <c r="F1523" t="s">
        <v>31</v>
      </c>
      <c r="G1523" t="s">
        <v>207</v>
      </c>
      <c r="H1523" t="s">
        <v>208</v>
      </c>
      <c r="I1523" t="s">
        <v>34</v>
      </c>
      <c r="J1523" t="s">
        <v>143</v>
      </c>
      <c r="K1523">
        <v>6</v>
      </c>
      <c r="L1523" s="2">
        <v>18000</v>
      </c>
      <c r="M1523">
        <v>15</v>
      </c>
      <c r="N1523" s="2">
        <v>108000</v>
      </c>
      <c r="O1523" s="2">
        <v>16200</v>
      </c>
      <c r="P1523" s="2">
        <v>91800</v>
      </c>
      <c r="Q1523" s="2">
        <v>66506.81</v>
      </c>
      <c r="R1523" s="2">
        <v>25293.19</v>
      </c>
      <c r="S1523" t="s">
        <v>53</v>
      </c>
      <c r="T1523" t="s">
        <v>54</v>
      </c>
      <c r="U1523" t="s">
        <v>55</v>
      </c>
      <c r="V1523" t="s">
        <v>39</v>
      </c>
      <c r="W1523" t="s">
        <v>83</v>
      </c>
      <c r="X1523" t="s">
        <v>97</v>
      </c>
      <c r="Y1523" t="s">
        <v>56</v>
      </c>
      <c r="Z1523" t="s">
        <v>43</v>
      </c>
      <c r="AA1523" t="s">
        <v>44</v>
      </c>
      <c r="AB1523" t="s">
        <v>44</v>
      </c>
    </row>
    <row r="1524" spans="1:28" x14ac:dyDescent="0.25">
      <c r="A1524" t="s">
        <v>3961</v>
      </c>
      <c r="B1524" s="1">
        <v>45418</v>
      </c>
      <c r="C1524" t="s">
        <v>3962</v>
      </c>
      <c r="D1524" t="s">
        <v>3963</v>
      </c>
      <c r="E1524">
        <v>24</v>
      </c>
      <c r="F1524" t="s">
        <v>111</v>
      </c>
      <c r="G1524" t="s">
        <v>280</v>
      </c>
      <c r="H1524" t="s">
        <v>281</v>
      </c>
      <c r="I1524" t="s">
        <v>62</v>
      </c>
      <c r="J1524" t="s">
        <v>190</v>
      </c>
      <c r="K1524">
        <v>1</v>
      </c>
      <c r="L1524" s="2">
        <v>700</v>
      </c>
      <c r="M1524">
        <v>10</v>
      </c>
      <c r="N1524" s="2">
        <v>700</v>
      </c>
      <c r="O1524" s="2">
        <v>70</v>
      </c>
      <c r="P1524" s="2">
        <v>630</v>
      </c>
      <c r="Q1524" s="2">
        <v>423.99</v>
      </c>
      <c r="R1524" s="2">
        <v>206.01</v>
      </c>
      <c r="S1524" t="s">
        <v>53</v>
      </c>
      <c r="T1524" t="s">
        <v>163</v>
      </c>
      <c r="U1524" t="s">
        <v>164</v>
      </c>
      <c r="V1524" t="s">
        <v>39</v>
      </c>
      <c r="W1524" t="s">
        <v>40</v>
      </c>
      <c r="X1524" t="s">
        <v>41</v>
      </c>
      <c r="Y1524" t="s">
        <v>56</v>
      </c>
      <c r="Z1524" t="s">
        <v>223</v>
      </c>
      <c r="AA1524" t="s">
        <v>44</v>
      </c>
      <c r="AB1524" t="s">
        <v>44</v>
      </c>
    </row>
    <row r="1525" spans="1:28" x14ac:dyDescent="0.25">
      <c r="A1525" t="s">
        <v>3964</v>
      </c>
      <c r="B1525" s="1">
        <v>45418</v>
      </c>
      <c r="C1525" t="s">
        <v>3965</v>
      </c>
      <c r="D1525" t="s">
        <v>3966</v>
      </c>
      <c r="E1525">
        <v>53</v>
      </c>
      <c r="F1525" t="s">
        <v>48</v>
      </c>
      <c r="G1525" t="s">
        <v>212</v>
      </c>
      <c r="H1525" t="s">
        <v>213</v>
      </c>
      <c r="I1525" t="s">
        <v>51</v>
      </c>
      <c r="J1525" t="s">
        <v>52</v>
      </c>
      <c r="K1525">
        <v>1</v>
      </c>
      <c r="L1525" s="2">
        <v>400</v>
      </c>
      <c r="M1525">
        <v>0</v>
      </c>
      <c r="N1525" s="2">
        <v>400</v>
      </c>
      <c r="O1525" s="2">
        <v>0</v>
      </c>
      <c r="P1525" s="2">
        <v>400</v>
      </c>
      <c r="Q1525" s="2">
        <v>260.11</v>
      </c>
      <c r="R1525" s="2">
        <v>139.88999999999999</v>
      </c>
      <c r="S1525" t="s">
        <v>53</v>
      </c>
      <c r="T1525" t="s">
        <v>163</v>
      </c>
      <c r="U1525" t="s">
        <v>164</v>
      </c>
      <c r="V1525" t="s">
        <v>39</v>
      </c>
      <c r="W1525" t="s">
        <v>137</v>
      </c>
      <c r="X1525" t="s">
        <v>41</v>
      </c>
      <c r="Y1525" t="s">
        <v>56</v>
      </c>
      <c r="Z1525" t="s">
        <v>43</v>
      </c>
      <c r="AA1525" t="s">
        <v>44</v>
      </c>
      <c r="AB1525" t="s">
        <v>44</v>
      </c>
    </row>
    <row r="1526" spans="1:28" x14ac:dyDescent="0.25">
      <c r="A1526" t="s">
        <v>3967</v>
      </c>
      <c r="B1526" s="1">
        <v>45418</v>
      </c>
      <c r="C1526" t="s">
        <v>3968</v>
      </c>
      <c r="D1526" t="s">
        <v>3969</v>
      </c>
      <c r="E1526">
        <v>58</v>
      </c>
      <c r="F1526" t="s">
        <v>48</v>
      </c>
      <c r="G1526" t="s">
        <v>148</v>
      </c>
      <c r="H1526" t="s">
        <v>149</v>
      </c>
      <c r="I1526" t="s">
        <v>74</v>
      </c>
      <c r="J1526" t="s">
        <v>130</v>
      </c>
      <c r="K1526">
        <v>1</v>
      </c>
      <c r="L1526" s="2">
        <v>3500</v>
      </c>
      <c r="M1526">
        <v>5</v>
      </c>
      <c r="N1526" s="2">
        <v>3500</v>
      </c>
      <c r="O1526" s="2">
        <v>175</v>
      </c>
      <c r="P1526" s="2">
        <v>3325</v>
      </c>
      <c r="Q1526" s="2">
        <v>2178.2199999999998</v>
      </c>
      <c r="R1526" s="2">
        <v>1146.78</v>
      </c>
      <c r="S1526" t="s">
        <v>53</v>
      </c>
      <c r="T1526" t="s">
        <v>275</v>
      </c>
      <c r="U1526" t="s">
        <v>123</v>
      </c>
      <c r="V1526" t="s">
        <v>39</v>
      </c>
      <c r="W1526" t="s">
        <v>124</v>
      </c>
      <c r="X1526" t="s">
        <v>41</v>
      </c>
      <c r="Y1526" t="s">
        <v>56</v>
      </c>
      <c r="Z1526" t="s">
        <v>43</v>
      </c>
      <c r="AA1526" t="s">
        <v>44</v>
      </c>
      <c r="AB1526" t="s">
        <v>44</v>
      </c>
    </row>
    <row r="1527" spans="1:28" x14ac:dyDescent="0.25">
      <c r="A1527" t="s">
        <v>3970</v>
      </c>
      <c r="B1527" s="1">
        <v>45418</v>
      </c>
      <c r="C1527" t="s">
        <v>3971</v>
      </c>
      <c r="D1527" t="s">
        <v>3972</v>
      </c>
      <c r="E1527">
        <v>43</v>
      </c>
      <c r="F1527" t="s">
        <v>48</v>
      </c>
      <c r="G1527" t="s">
        <v>212</v>
      </c>
      <c r="H1527" t="s">
        <v>213</v>
      </c>
      <c r="I1527" t="s">
        <v>51</v>
      </c>
      <c r="J1527" t="s">
        <v>52</v>
      </c>
      <c r="K1527">
        <v>5</v>
      </c>
      <c r="L1527" s="2">
        <v>400</v>
      </c>
      <c r="M1527">
        <v>30</v>
      </c>
      <c r="N1527" s="2">
        <v>2000</v>
      </c>
      <c r="O1527" s="2">
        <v>600</v>
      </c>
      <c r="P1527" s="2">
        <v>1400</v>
      </c>
      <c r="Q1527" s="2">
        <v>1003.39</v>
      </c>
      <c r="R1527" s="2">
        <v>396.61</v>
      </c>
      <c r="S1527" t="s">
        <v>53</v>
      </c>
      <c r="T1527" t="s">
        <v>76</v>
      </c>
      <c r="U1527" t="s">
        <v>77</v>
      </c>
      <c r="V1527" t="s">
        <v>39</v>
      </c>
      <c r="W1527" t="s">
        <v>83</v>
      </c>
      <c r="X1527" t="s">
        <v>41</v>
      </c>
      <c r="Y1527" t="s">
        <v>42</v>
      </c>
      <c r="Z1527" t="s">
        <v>43</v>
      </c>
      <c r="AA1527" t="s">
        <v>44</v>
      </c>
      <c r="AB1527" t="s">
        <v>44</v>
      </c>
    </row>
    <row r="1528" spans="1:28" x14ac:dyDescent="0.25">
      <c r="A1528" t="s">
        <v>3973</v>
      </c>
      <c r="B1528" s="1">
        <v>45418</v>
      </c>
      <c r="C1528" t="s">
        <v>3974</v>
      </c>
      <c r="D1528" t="s">
        <v>3975</v>
      </c>
      <c r="E1528">
        <v>27</v>
      </c>
      <c r="F1528" t="s">
        <v>31</v>
      </c>
      <c r="G1528" t="s">
        <v>280</v>
      </c>
      <c r="H1528" t="s">
        <v>281</v>
      </c>
      <c r="I1528" t="s">
        <v>62</v>
      </c>
      <c r="J1528" t="s">
        <v>190</v>
      </c>
      <c r="K1528">
        <v>1</v>
      </c>
      <c r="L1528" s="2">
        <v>700</v>
      </c>
      <c r="M1528">
        <v>15</v>
      </c>
      <c r="N1528" s="2">
        <v>700</v>
      </c>
      <c r="O1528" s="2">
        <v>105</v>
      </c>
      <c r="P1528" s="2">
        <v>595</v>
      </c>
      <c r="Q1528" s="2">
        <v>420.79</v>
      </c>
      <c r="R1528" s="2">
        <v>174.21</v>
      </c>
      <c r="S1528" t="s">
        <v>53</v>
      </c>
      <c r="T1528" t="s">
        <v>178</v>
      </c>
      <c r="U1528" t="s">
        <v>154</v>
      </c>
      <c r="V1528" t="s">
        <v>39</v>
      </c>
      <c r="W1528" t="s">
        <v>83</v>
      </c>
      <c r="X1528" t="s">
        <v>97</v>
      </c>
      <c r="Y1528" t="s">
        <v>56</v>
      </c>
      <c r="Z1528" t="s">
        <v>43</v>
      </c>
      <c r="AA1528" t="s">
        <v>44</v>
      </c>
      <c r="AB1528" t="s">
        <v>44</v>
      </c>
    </row>
    <row r="1529" spans="1:28" x14ac:dyDescent="0.25">
      <c r="A1529" t="s">
        <v>3976</v>
      </c>
      <c r="B1529" s="1">
        <v>45418</v>
      </c>
      <c r="C1529" t="s">
        <v>3977</v>
      </c>
      <c r="D1529" t="s">
        <v>3978</v>
      </c>
      <c r="E1529">
        <v>37</v>
      </c>
      <c r="F1529" t="s">
        <v>31</v>
      </c>
      <c r="G1529" t="s">
        <v>112</v>
      </c>
      <c r="H1529" t="s">
        <v>113</v>
      </c>
      <c r="I1529" t="s">
        <v>103</v>
      </c>
      <c r="J1529" t="s">
        <v>104</v>
      </c>
      <c r="K1529">
        <v>2</v>
      </c>
      <c r="L1529" s="2">
        <v>650</v>
      </c>
      <c r="M1529">
        <v>25</v>
      </c>
      <c r="N1529" s="2">
        <v>1300</v>
      </c>
      <c r="O1529" s="2">
        <v>325</v>
      </c>
      <c r="P1529" s="2">
        <v>975</v>
      </c>
      <c r="Q1529" s="2">
        <v>561.99</v>
      </c>
      <c r="R1529" s="2">
        <v>413.01</v>
      </c>
      <c r="S1529" t="s">
        <v>64</v>
      </c>
      <c r="T1529" t="s">
        <v>578</v>
      </c>
      <c r="U1529" t="s">
        <v>579</v>
      </c>
      <c r="V1529" t="s">
        <v>39</v>
      </c>
      <c r="W1529" t="s">
        <v>124</v>
      </c>
      <c r="X1529" t="s">
        <v>41</v>
      </c>
      <c r="Y1529" t="s">
        <v>42</v>
      </c>
      <c r="Z1529" t="s">
        <v>43</v>
      </c>
      <c r="AA1529" t="s">
        <v>44</v>
      </c>
      <c r="AB1529" t="s">
        <v>44</v>
      </c>
    </row>
    <row r="1530" spans="1:28" x14ac:dyDescent="0.25">
      <c r="A1530" t="s">
        <v>3979</v>
      </c>
      <c r="B1530" s="1">
        <v>45419</v>
      </c>
      <c r="C1530" t="s">
        <v>1048</v>
      </c>
      <c r="D1530" t="s">
        <v>1049</v>
      </c>
      <c r="E1530">
        <v>27</v>
      </c>
      <c r="F1530" t="s">
        <v>48</v>
      </c>
      <c r="G1530" t="s">
        <v>207</v>
      </c>
      <c r="H1530" t="s">
        <v>208</v>
      </c>
      <c r="I1530" t="s">
        <v>34</v>
      </c>
      <c r="J1530" t="s">
        <v>143</v>
      </c>
      <c r="K1530">
        <v>2</v>
      </c>
      <c r="L1530" s="2">
        <v>18000</v>
      </c>
      <c r="M1530">
        <v>10</v>
      </c>
      <c r="N1530" s="2">
        <v>36000</v>
      </c>
      <c r="O1530" s="2">
        <v>3600</v>
      </c>
      <c r="P1530" s="2">
        <v>32400</v>
      </c>
      <c r="Q1530" s="2">
        <v>23433.58</v>
      </c>
      <c r="R1530" s="2">
        <v>8966.42</v>
      </c>
      <c r="S1530" t="s">
        <v>53</v>
      </c>
      <c r="T1530" t="s">
        <v>114</v>
      </c>
      <c r="U1530" t="s">
        <v>115</v>
      </c>
      <c r="V1530" t="s">
        <v>39</v>
      </c>
      <c r="W1530" t="s">
        <v>124</v>
      </c>
      <c r="X1530" t="s">
        <v>97</v>
      </c>
      <c r="Y1530" t="s">
        <v>42</v>
      </c>
      <c r="Z1530" t="s">
        <v>223</v>
      </c>
      <c r="AA1530" t="s">
        <v>44</v>
      </c>
      <c r="AB1530" t="s">
        <v>44</v>
      </c>
    </row>
    <row r="1531" spans="1:28" x14ac:dyDescent="0.25">
      <c r="A1531" t="s">
        <v>3980</v>
      </c>
      <c r="B1531" s="1">
        <v>45419</v>
      </c>
      <c r="C1531" t="s">
        <v>3981</v>
      </c>
      <c r="D1531" t="s">
        <v>3982</v>
      </c>
      <c r="E1531">
        <v>34</v>
      </c>
      <c r="F1531" t="s">
        <v>48</v>
      </c>
      <c r="G1531" t="s">
        <v>273</v>
      </c>
      <c r="H1531" t="s">
        <v>274</v>
      </c>
      <c r="I1531" t="s">
        <v>51</v>
      </c>
      <c r="J1531" t="s">
        <v>52</v>
      </c>
      <c r="K1531">
        <v>4</v>
      </c>
      <c r="L1531" s="2">
        <v>250</v>
      </c>
      <c r="M1531">
        <v>0</v>
      </c>
      <c r="N1531" s="2">
        <v>1000</v>
      </c>
      <c r="O1531" s="2">
        <v>0</v>
      </c>
      <c r="P1531" s="2">
        <v>1000</v>
      </c>
      <c r="Q1531" s="2">
        <v>714.81</v>
      </c>
      <c r="R1531" s="2">
        <v>285.19</v>
      </c>
      <c r="S1531" t="s">
        <v>53</v>
      </c>
      <c r="T1531" t="s">
        <v>407</v>
      </c>
      <c r="U1531" t="s">
        <v>408</v>
      </c>
      <c r="V1531" t="s">
        <v>39</v>
      </c>
      <c r="W1531" t="s">
        <v>40</v>
      </c>
      <c r="X1531" t="s">
        <v>41</v>
      </c>
      <c r="Y1531" t="s">
        <v>56</v>
      </c>
      <c r="Z1531" t="s">
        <v>107</v>
      </c>
      <c r="AA1531" t="s">
        <v>44</v>
      </c>
      <c r="AB1531" t="s">
        <v>68</v>
      </c>
    </row>
    <row r="1532" spans="1:28" x14ac:dyDescent="0.25">
      <c r="A1532" t="s">
        <v>3983</v>
      </c>
      <c r="B1532" s="1">
        <v>45419</v>
      </c>
      <c r="C1532" t="s">
        <v>3984</v>
      </c>
      <c r="D1532" t="s">
        <v>3985</v>
      </c>
      <c r="E1532">
        <v>33</v>
      </c>
      <c r="F1532" t="s">
        <v>111</v>
      </c>
      <c r="G1532" t="s">
        <v>238</v>
      </c>
      <c r="H1532" t="s">
        <v>239</v>
      </c>
      <c r="I1532" t="s">
        <v>62</v>
      </c>
      <c r="J1532" t="s">
        <v>63</v>
      </c>
      <c r="K1532">
        <v>3</v>
      </c>
      <c r="L1532" s="2">
        <v>6500</v>
      </c>
      <c r="M1532">
        <v>20</v>
      </c>
      <c r="N1532" s="2">
        <v>19500</v>
      </c>
      <c r="O1532" s="2">
        <v>3900</v>
      </c>
      <c r="P1532" s="2">
        <v>15600</v>
      </c>
      <c r="Q1532" s="2">
        <v>9340.77</v>
      </c>
      <c r="R1532" s="2">
        <v>6259.23</v>
      </c>
      <c r="S1532" t="s">
        <v>36</v>
      </c>
      <c r="T1532" t="s">
        <v>263</v>
      </c>
      <c r="U1532" t="s">
        <v>91</v>
      </c>
      <c r="V1532" t="s">
        <v>39</v>
      </c>
      <c r="W1532" t="s">
        <v>83</v>
      </c>
      <c r="X1532" t="s">
        <v>67</v>
      </c>
      <c r="Y1532" t="s">
        <v>56</v>
      </c>
      <c r="Z1532" t="s">
        <v>43</v>
      </c>
      <c r="AA1532" t="s">
        <v>44</v>
      </c>
      <c r="AB1532" t="s">
        <v>44</v>
      </c>
    </row>
    <row r="1533" spans="1:28" x14ac:dyDescent="0.25">
      <c r="A1533" t="s">
        <v>3986</v>
      </c>
      <c r="B1533" s="1">
        <v>45419</v>
      </c>
      <c r="C1533" t="s">
        <v>3987</v>
      </c>
      <c r="D1533" t="s">
        <v>3988</v>
      </c>
      <c r="E1533">
        <v>56</v>
      </c>
      <c r="F1533" t="s">
        <v>111</v>
      </c>
      <c r="G1533" t="s">
        <v>366</v>
      </c>
      <c r="H1533" t="s">
        <v>367</v>
      </c>
      <c r="I1533" t="s">
        <v>34</v>
      </c>
      <c r="J1533" t="s">
        <v>130</v>
      </c>
      <c r="K1533">
        <v>1</v>
      </c>
      <c r="L1533" s="2">
        <v>14500</v>
      </c>
      <c r="M1533">
        <v>10</v>
      </c>
      <c r="N1533" s="2">
        <v>14500</v>
      </c>
      <c r="O1533" s="2">
        <v>1450</v>
      </c>
      <c r="P1533" s="2">
        <v>13050</v>
      </c>
      <c r="Q1533" s="2">
        <v>8784.4599999999991</v>
      </c>
      <c r="R1533" s="2">
        <v>4265.54</v>
      </c>
      <c r="S1533" t="s">
        <v>53</v>
      </c>
      <c r="T1533" t="s">
        <v>163</v>
      </c>
      <c r="U1533" t="s">
        <v>164</v>
      </c>
      <c r="V1533" t="s">
        <v>39</v>
      </c>
      <c r="W1533" t="s">
        <v>92</v>
      </c>
      <c r="X1533" t="s">
        <v>41</v>
      </c>
      <c r="Y1533" t="s">
        <v>84</v>
      </c>
      <c r="Z1533" t="s">
        <v>43</v>
      </c>
      <c r="AA1533" t="s">
        <v>44</v>
      </c>
      <c r="AB1533" t="s">
        <v>44</v>
      </c>
    </row>
    <row r="1534" spans="1:28" x14ac:dyDescent="0.25">
      <c r="A1534" t="s">
        <v>3989</v>
      </c>
      <c r="B1534" s="1">
        <v>45419</v>
      </c>
      <c r="C1534" t="s">
        <v>2014</v>
      </c>
      <c r="D1534" t="s">
        <v>2015</v>
      </c>
      <c r="E1534">
        <v>54</v>
      </c>
      <c r="F1534" t="s">
        <v>31</v>
      </c>
      <c r="G1534" t="s">
        <v>280</v>
      </c>
      <c r="H1534" t="s">
        <v>281</v>
      </c>
      <c r="I1534" t="s">
        <v>62</v>
      </c>
      <c r="J1534" t="s">
        <v>190</v>
      </c>
      <c r="K1534">
        <v>6</v>
      </c>
      <c r="L1534" s="2">
        <v>700</v>
      </c>
      <c r="M1534">
        <v>20</v>
      </c>
      <c r="N1534" s="2">
        <v>4200</v>
      </c>
      <c r="O1534" s="2">
        <v>840</v>
      </c>
      <c r="P1534" s="2">
        <v>3360</v>
      </c>
      <c r="Q1534" s="2">
        <v>1863.15</v>
      </c>
      <c r="R1534" s="2">
        <v>1496.85</v>
      </c>
      <c r="S1534" t="s">
        <v>53</v>
      </c>
      <c r="T1534" t="s">
        <v>122</v>
      </c>
      <c r="U1534" t="s">
        <v>123</v>
      </c>
      <c r="V1534" t="s">
        <v>39</v>
      </c>
      <c r="W1534" t="s">
        <v>40</v>
      </c>
      <c r="X1534" t="s">
        <v>67</v>
      </c>
      <c r="Y1534" t="s">
        <v>56</v>
      </c>
      <c r="Z1534" t="s">
        <v>43</v>
      </c>
      <c r="AA1534" t="s">
        <v>44</v>
      </c>
      <c r="AB1534" t="s">
        <v>44</v>
      </c>
    </row>
    <row r="1535" spans="1:28" x14ac:dyDescent="0.25">
      <c r="A1535" t="s">
        <v>3990</v>
      </c>
      <c r="B1535" s="1">
        <v>45419</v>
      </c>
      <c r="C1535" t="s">
        <v>2449</v>
      </c>
      <c r="D1535" t="s">
        <v>2450</v>
      </c>
      <c r="E1535">
        <v>19</v>
      </c>
      <c r="F1535" t="s">
        <v>48</v>
      </c>
      <c r="G1535" t="s">
        <v>168</v>
      </c>
      <c r="H1535" t="s">
        <v>169</v>
      </c>
      <c r="I1535" t="s">
        <v>62</v>
      </c>
      <c r="J1535" t="s">
        <v>143</v>
      </c>
      <c r="K1535">
        <v>4</v>
      </c>
      <c r="L1535" s="2">
        <v>1800</v>
      </c>
      <c r="M1535">
        <v>0</v>
      </c>
      <c r="N1535" s="2">
        <v>7200</v>
      </c>
      <c r="O1535" s="2">
        <v>0</v>
      </c>
      <c r="P1535" s="2">
        <v>7200</v>
      </c>
      <c r="Q1535" s="2">
        <v>5481.54</v>
      </c>
      <c r="R1535" s="2">
        <v>1718.46</v>
      </c>
      <c r="S1535" t="s">
        <v>53</v>
      </c>
      <c r="T1535" t="s">
        <v>290</v>
      </c>
      <c r="U1535" t="s">
        <v>291</v>
      </c>
      <c r="V1535" t="s">
        <v>39</v>
      </c>
      <c r="W1535" t="s">
        <v>66</v>
      </c>
      <c r="X1535" t="s">
        <v>97</v>
      </c>
      <c r="Y1535" t="s">
        <v>56</v>
      </c>
      <c r="Z1535" t="s">
        <v>43</v>
      </c>
      <c r="AA1535" t="s">
        <v>44</v>
      </c>
      <c r="AB1535" t="s">
        <v>44</v>
      </c>
    </row>
    <row r="1536" spans="1:28" x14ac:dyDescent="0.25">
      <c r="A1536" t="s">
        <v>3991</v>
      </c>
      <c r="B1536" s="1">
        <v>45419</v>
      </c>
      <c r="C1536" t="s">
        <v>3992</v>
      </c>
      <c r="D1536" t="s">
        <v>3993</v>
      </c>
      <c r="E1536">
        <v>21</v>
      </c>
      <c r="F1536" t="s">
        <v>111</v>
      </c>
      <c r="G1536" t="s">
        <v>101</v>
      </c>
      <c r="H1536" t="s">
        <v>102</v>
      </c>
      <c r="I1536" t="s">
        <v>103</v>
      </c>
      <c r="J1536" t="s">
        <v>104</v>
      </c>
      <c r="K1536">
        <v>4</v>
      </c>
      <c r="L1536" s="2">
        <v>1800</v>
      </c>
      <c r="M1536">
        <v>5</v>
      </c>
      <c r="N1536" s="2">
        <v>7200</v>
      </c>
      <c r="O1536" s="2">
        <v>360</v>
      </c>
      <c r="P1536" s="2">
        <v>6840</v>
      </c>
      <c r="Q1536" s="2">
        <v>4128.29</v>
      </c>
      <c r="R1536" s="2">
        <v>2711.71</v>
      </c>
      <c r="S1536" t="s">
        <v>53</v>
      </c>
      <c r="T1536" t="s">
        <v>37</v>
      </c>
      <c r="U1536" t="s">
        <v>38</v>
      </c>
      <c r="V1536" t="s">
        <v>39</v>
      </c>
      <c r="W1536" t="s">
        <v>66</v>
      </c>
      <c r="X1536" t="s">
        <v>41</v>
      </c>
      <c r="Y1536" t="s">
        <v>56</v>
      </c>
      <c r="Z1536" t="s">
        <v>43</v>
      </c>
      <c r="AA1536" t="s">
        <v>68</v>
      </c>
      <c r="AB1536" t="s">
        <v>44</v>
      </c>
    </row>
    <row r="1537" spans="1:28" x14ac:dyDescent="0.25">
      <c r="A1537" t="s">
        <v>3994</v>
      </c>
      <c r="B1537" s="1">
        <v>45419</v>
      </c>
      <c r="C1537" t="s">
        <v>2274</v>
      </c>
      <c r="D1537" t="s">
        <v>2275</v>
      </c>
      <c r="E1537">
        <v>45</v>
      </c>
      <c r="F1537" t="s">
        <v>48</v>
      </c>
      <c r="G1537" t="s">
        <v>366</v>
      </c>
      <c r="H1537" t="s">
        <v>367</v>
      </c>
      <c r="I1537" t="s">
        <v>34</v>
      </c>
      <c r="J1537" t="s">
        <v>130</v>
      </c>
      <c r="K1537">
        <v>4</v>
      </c>
      <c r="L1537" s="2">
        <v>14500</v>
      </c>
      <c r="M1537">
        <v>15</v>
      </c>
      <c r="N1537" s="2">
        <v>58000</v>
      </c>
      <c r="O1537" s="2">
        <v>8700</v>
      </c>
      <c r="P1537" s="2">
        <v>49300</v>
      </c>
      <c r="Q1537" s="2">
        <v>35557.699999999997</v>
      </c>
      <c r="R1537" s="2">
        <v>13742.3</v>
      </c>
      <c r="S1537" t="s">
        <v>53</v>
      </c>
      <c r="T1537" t="s">
        <v>96</v>
      </c>
      <c r="U1537" t="s">
        <v>96</v>
      </c>
      <c r="V1537" t="s">
        <v>39</v>
      </c>
      <c r="W1537" t="s">
        <v>137</v>
      </c>
      <c r="X1537" t="s">
        <v>41</v>
      </c>
      <c r="Y1537" t="s">
        <v>56</v>
      </c>
      <c r="Z1537" t="s">
        <v>43</v>
      </c>
      <c r="AA1537" t="s">
        <v>44</v>
      </c>
      <c r="AB1537" t="s">
        <v>44</v>
      </c>
    </row>
    <row r="1538" spans="1:28" x14ac:dyDescent="0.25">
      <c r="A1538" t="s">
        <v>3995</v>
      </c>
      <c r="B1538" s="1">
        <v>45419</v>
      </c>
      <c r="C1538" t="s">
        <v>3996</v>
      </c>
      <c r="D1538" t="s">
        <v>3997</v>
      </c>
      <c r="E1538">
        <v>40</v>
      </c>
      <c r="F1538" t="s">
        <v>48</v>
      </c>
      <c r="G1538" t="s">
        <v>207</v>
      </c>
      <c r="H1538" t="s">
        <v>208</v>
      </c>
      <c r="I1538" t="s">
        <v>34</v>
      </c>
      <c r="J1538" t="s">
        <v>143</v>
      </c>
      <c r="K1538">
        <v>2</v>
      </c>
      <c r="L1538" s="2">
        <v>18000</v>
      </c>
      <c r="M1538">
        <v>30</v>
      </c>
      <c r="N1538" s="2">
        <v>36000</v>
      </c>
      <c r="O1538" s="2">
        <v>10800</v>
      </c>
      <c r="P1538" s="2">
        <v>25200</v>
      </c>
      <c r="Q1538" s="2">
        <v>16765.37</v>
      </c>
      <c r="R1538" s="2">
        <v>8434.6299999999992</v>
      </c>
      <c r="S1538" t="s">
        <v>36</v>
      </c>
      <c r="T1538" t="s">
        <v>578</v>
      </c>
      <c r="U1538" t="s">
        <v>579</v>
      </c>
      <c r="V1538" t="s">
        <v>39</v>
      </c>
      <c r="W1538" t="s">
        <v>66</v>
      </c>
      <c r="X1538" t="s">
        <v>41</v>
      </c>
      <c r="Y1538" t="s">
        <v>42</v>
      </c>
      <c r="Z1538" t="s">
        <v>43</v>
      </c>
      <c r="AA1538" t="s">
        <v>44</v>
      </c>
      <c r="AB1538" t="s">
        <v>44</v>
      </c>
    </row>
    <row r="1539" spans="1:28" x14ac:dyDescent="0.25">
      <c r="A1539" t="s">
        <v>3998</v>
      </c>
      <c r="B1539" s="1">
        <v>45419</v>
      </c>
      <c r="C1539" t="s">
        <v>3319</v>
      </c>
      <c r="D1539" t="s">
        <v>3320</v>
      </c>
      <c r="E1539">
        <v>22</v>
      </c>
      <c r="F1539" t="s">
        <v>31</v>
      </c>
      <c r="G1539" t="s">
        <v>119</v>
      </c>
      <c r="H1539" t="s">
        <v>120</v>
      </c>
      <c r="I1539" t="s">
        <v>62</v>
      </c>
      <c r="J1539" t="s">
        <v>121</v>
      </c>
      <c r="K1539">
        <v>1</v>
      </c>
      <c r="L1539" s="2">
        <v>4800</v>
      </c>
      <c r="M1539">
        <v>5</v>
      </c>
      <c r="N1539" s="2">
        <v>4800</v>
      </c>
      <c r="O1539" s="2">
        <v>240</v>
      </c>
      <c r="P1539" s="2">
        <v>4560</v>
      </c>
      <c r="Q1539" s="2">
        <v>3640.82</v>
      </c>
      <c r="R1539" s="2">
        <v>919.18</v>
      </c>
      <c r="S1539" t="s">
        <v>53</v>
      </c>
      <c r="T1539" t="s">
        <v>178</v>
      </c>
      <c r="U1539" t="s">
        <v>154</v>
      </c>
      <c r="V1539" t="s">
        <v>39</v>
      </c>
      <c r="W1539" t="s">
        <v>92</v>
      </c>
      <c r="X1539" t="s">
        <v>97</v>
      </c>
      <c r="Y1539" t="s">
        <v>56</v>
      </c>
      <c r="Z1539" t="s">
        <v>43</v>
      </c>
      <c r="AA1539" t="s">
        <v>44</v>
      </c>
      <c r="AB1539" t="s">
        <v>44</v>
      </c>
    </row>
    <row r="1540" spans="1:28" x14ac:dyDescent="0.25">
      <c r="A1540" t="s">
        <v>3999</v>
      </c>
      <c r="B1540" s="1">
        <v>45420</v>
      </c>
      <c r="C1540" t="s">
        <v>4000</v>
      </c>
      <c r="D1540" t="s">
        <v>4001</v>
      </c>
      <c r="E1540">
        <v>36</v>
      </c>
      <c r="F1540" t="s">
        <v>31</v>
      </c>
      <c r="G1540" t="s">
        <v>49</v>
      </c>
      <c r="H1540" t="s">
        <v>50</v>
      </c>
      <c r="I1540" t="s">
        <v>51</v>
      </c>
      <c r="J1540" t="s">
        <v>52</v>
      </c>
      <c r="K1540">
        <v>3</v>
      </c>
      <c r="L1540" s="2">
        <v>500</v>
      </c>
      <c r="M1540">
        <v>10</v>
      </c>
      <c r="N1540" s="2">
        <v>1500</v>
      </c>
      <c r="O1540" s="2">
        <v>150</v>
      </c>
      <c r="P1540" s="2">
        <v>1350</v>
      </c>
      <c r="Q1540" s="2">
        <v>1015.82</v>
      </c>
      <c r="R1540" s="2">
        <v>334.18</v>
      </c>
      <c r="S1540" t="s">
        <v>53</v>
      </c>
      <c r="T1540" t="s">
        <v>178</v>
      </c>
      <c r="U1540" t="s">
        <v>154</v>
      </c>
      <c r="V1540" t="s">
        <v>39</v>
      </c>
      <c r="W1540" t="s">
        <v>92</v>
      </c>
      <c r="X1540" t="s">
        <v>97</v>
      </c>
      <c r="Y1540" t="s">
        <v>56</v>
      </c>
      <c r="Z1540" t="s">
        <v>43</v>
      </c>
      <c r="AA1540" t="s">
        <v>44</v>
      </c>
      <c r="AB1540" t="s">
        <v>44</v>
      </c>
    </row>
    <row r="1541" spans="1:28" x14ac:dyDescent="0.25">
      <c r="A1541" t="s">
        <v>4002</v>
      </c>
      <c r="B1541" s="1">
        <v>45420</v>
      </c>
      <c r="C1541" t="s">
        <v>4003</v>
      </c>
      <c r="D1541" t="s">
        <v>4004</v>
      </c>
      <c r="E1541">
        <v>18</v>
      </c>
      <c r="F1541" t="s">
        <v>31</v>
      </c>
      <c r="G1541" t="s">
        <v>238</v>
      </c>
      <c r="H1541" t="s">
        <v>239</v>
      </c>
      <c r="I1541" t="s">
        <v>62</v>
      </c>
      <c r="J1541" t="s">
        <v>63</v>
      </c>
      <c r="K1541">
        <v>2</v>
      </c>
      <c r="L1541" s="2">
        <v>6500</v>
      </c>
      <c r="M1541">
        <v>20</v>
      </c>
      <c r="N1541" s="2">
        <v>13000</v>
      </c>
      <c r="O1541" s="2">
        <v>2600</v>
      </c>
      <c r="P1541" s="2">
        <v>10400</v>
      </c>
      <c r="Q1541" s="2">
        <v>7793.34</v>
      </c>
      <c r="R1541" s="2">
        <v>2606.66</v>
      </c>
      <c r="S1541" t="s">
        <v>36</v>
      </c>
      <c r="T1541" t="s">
        <v>122</v>
      </c>
      <c r="U1541" t="s">
        <v>123</v>
      </c>
      <c r="V1541" t="s">
        <v>39</v>
      </c>
      <c r="W1541" t="s">
        <v>40</v>
      </c>
      <c r="X1541" t="s">
        <v>41</v>
      </c>
      <c r="Y1541" t="s">
        <v>84</v>
      </c>
      <c r="Z1541" t="s">
        <v>223</v>
      </c>
      <c r="AA1541" t="s">
        <v>44</v>
      </c>
      <c r="AB1541" t="s">
        <v>68</v>
      </c>
    </row>
    <row r="1542" spans="1:28" x14ac:dyDescent="0.25">
      <c r="A1542" t="s">
        <v>4005</v>
      </c>
      <c r="B1542" s="1">
        <v>45420</v>
      </c>
      <c r="C1542" t="s">
        <v>510</v>
      </c>
      <c r="D1542" t="s">
        <v>511</v>
      </c>
      <c r="E1542">
        <v>44</v>
      </c>
      <c r="F1542" t="s">
        <v>31</v>
      </c>
      <c r="G1542" t="s">
        <v>344</v>
      </c>
      <c r="H1542" t="s">
        <v>345</v>
      </c>
      <c r="I1542" t="s">
        <v>34</v>
      </c>
      <c r="J1542" t="s">
        <v>121</v>
      </c>
      <c r="K1542">
        <v>2</v>
      </c>
      <c r="L1542" s="2">
        <v>1600</v>
      </c>
      <c r="M1542">
        <v>0</v>
      </c>
      <c r="N1542" s="2">
        <v>3200</v>
      </c>
      <c r="O1542" s="2">
        <v>0</v>
      </c>
      <c r="P1542" s="2">
        <v>3200</v>
      </c>
      <c r="Q1542" s="2">
        <v>2112.29</v>
      </c>
      <c r="R1542" s="2">
        <v>1087.71</v>
      </c>
      <c r="S1542" t="s">
        <v>53</v>
      </c>
      <c r="T1542" t="s">
        <v>407</v>
      </c>
      <c r="U1542" t="s">
        <v>408</v>
      </c>
      <c r="V1542" t="s">
        <v>39</v>
      </c>
      <c r="W1542" t="s">
        <v>66</v>
      </c>
      <c r="X1542" t="s">
        <v>97</v>
      </c>
      <c r="Y1542" t="s">
        <v>56</v>
      </c>
      <c r="Z1542" t="s">
        <v>43</v>
      </c>
      <c r="AA1542" t="s">
        <v>44</v>
      </c>
      <c r="AB1542" t="s">
        <v>44</v>
      </c>
    </row>
    <row r="1543" spans="1:28" x14ac:dyDescent="0.25">
      <c r="A1543" t="s">
        <v>4006</v>
      </c>
      <c r="B1543" s="1">
        <v>45420</v>
      </c>
      <c r="C1543" t="s">
        <v>4007</v>
      </c>
      <c r="D1543" t="s">
        <v>4008</v>
      </c>
      <c r="E1543">
        <v>56</v>
      </c>
      <c r="F1543" t="s">
        <v>111</v>
      </c>
      <c r="G1543" t="s">
        <v>188</v>
      </c>
      <c r="H1543" t="s">
        <v>189</v>
      </c>
      <c r="I1543" t="s">
        <v>34</v>
      </c>
      <c r="J1543" t="s">
        <v>190</v>
      </c>
      <c r="K1543">
        <v>2</v>
      </c>
      <c r="L1543" s="2">
        <v>1800</v>
      </c>
      <c r="M1543">
        <v>5</v>
      </c>
      <c r="N1543" s="2">
        <v>3600</v>
      </c>
      <c r="O1543" s="2">
        <v>180</v>
      </c>
      <c r="P1543" s="2">
        <v>3420</v>
      </c>
      <c r="Q1543" s="2">
        <v>2455.83</v>
      </c>
      <c r="R1543" s="2">
        <v>964.17</v>
      </c>
      <c r="S1543" t="s">
        <v>36</v>
      </c>
      <c r="T1543" t="s">
        <v>114</v>
      </c>
      <c r="U1543" t="s">
        <v>115</v>
      </c>
      <c r="V1543" t="s">
        <v>39</v>
      </c>
      <c r="W1543" t="s">
        <v>40</v>
      </c>
      <c r="X1543" t="s">
        <v>97</v>
      </c>
      <c r="Y1543" t="s">
        <v>56</v>
      </c>
      <c r="Z1543" t="s">
        <v>144</v>
      </c>
      <c r="AA1543" t="s">
        <v>44</v>
      </c>
      <c r="AB1543" t="s">
        <v>44</v>
      </c>
    </row>
    <row r="1544" spans="1:28" x14ac:dyDescent="0.25">
      <c r="A1544" t="s">
        <v>4009</v>
      </c>
      <c r="B1544" s="1">
        <v>45420</v>
      </c>
      <c r="C1544" t="s">
        <v>2573</v>
      </c>
      <c r="D1544" t="s">
        <v>2574</v>
      </c>
      <c r="E1544">
        <v>30</v>
      </c>
      <c r="F1544" t="s">
        <v>48</v>
      </c>
      <c r="G1544" t="s">
        <v>202</v>
      </c>
      <c r="H1544" t="s">
        <v>203</v>
      </c>
      <c r="I1544" t="s">
        <v>103</v>
      </c>
      <c r="J1544" t="s">
        <v>104</v>
      </c>
      <c r="K1544">
        <v>1</v>
      </c>
      <c r="L1544" s="2">
        <v>550</v>
      </c>
      <c r="M1544">
        <v>10</v>
      </c>
      <c r="N1544" s="2">
        <v>550</v>
      </c>
      <c r="O1544" s="2">
        <v>55</v>
      </c>
      <c r="P1544" s="2">
        <v>495</v>
      </c>
      <c r="Q1544" s="2">
        <v>305.52999999999997</v>
      </c>
      <c r="R1544" s="2">
        <v>189.47</v>
      </c>
      <c r="S1544" t="s">
        <v>36</v>
      </c>
      <c r="T1544" t="s">
        <v>275</v>
      </c>
      <c r="U1544" t="s">
        <v>123</v>
      </c>
      <c r="V1544" t="s">
        <v>39</v>
      </c>
      <c r="W1544" t="s">
        <v>137</v>
      </c>
      <c r="X1544" t="s">
        <v>41</v>
      </c>
      <c r="Y1544" t="s">
        <v>56</v>
      </c>
      <c r="Z1544" t="s">
        <v>43</v>
      </c>
      <c r="AA1544" t="s">
        <v>44</v>
      </c>
      <c r="AB1544" t="s">
        <v>44</v>
      </c>
    </row>
    <row r="1545" spans="1:28" x14ac:dyDescent="0.25">
      <c r="A1545" t="s">
        <v>4010</v>
      </c>
      <c r="B1545" s="1">
        <v>45420</v>
      </c>
      <c r="C1545" t="s">
        <v>3513</v>
      </c>
      <c r="D1545" t="s">
        <v>3514</v>
      </c>
      <c r="E1545">
        <v>56</v>
      </c>
      <c r="F1545" t="s">
        <v>31</v>
      </c>
      <c r="G1545" t="s">
        <v>148</v>
      </c>
      <c r="H1545" t="s">
        <v>149</v>
      </c>
      <c r="I1545" t="s">
        <v>74</v>
      </c>
      <c r="J1545" t="s">
        <v>130</v>
      </c>
      <c r="K1545">
        <v>3</v>
      </c>
      <c r="L1545" s="2">
        <v>3500</v>
      </c>
      <c r="M1545">
        <v>15</v>
      </c>
      <c r="N1545" s="2">
        <v>10500</v>
      </c>
      <c r="O1545" s="2">
        <v>1575</v>
      </c>
      <c r="P1545" s="2">
        <v>8925</v>
      </c>
      <c r="Q1545" s="2">
        <v>6428.71</v>
      </c>
      <c r="R1545" s="2">
        <v>2496.29</v>
      </c>
      <c r="S1545" t="s">
        <v>53</v>
      </c>
      <c r="T1545" t="s">
        <v>65</v>
      </c>
      <c r="U1545" t="s">
        <v>65</v>
      </c>
      <c r="V1545" t="s">
        <v>39</v>
      </c>
      <c r="W1545" t="s">
        <v>124</v>
      </c>
      <c r="X1545" t="s">
        <v>41</v>
      </c>
      <c r="Y1545" t="s">
        <v>56</v>
      </c>
      <c r="Z1545" t="s">
        <v>43</v>
      </c>
      <c r="AA1545" t="s">
        <v>44</v>
      </c>
      <c r="AB1545" t="s">
        <v>44</v>
      </c>
    </row>
    <row r="1546" spans="1:28" x14ac:dyDescent="0.25">
      <c r="A1546" t="s">
        <v>4011</v>
      </c>
      <c r="B1546" s="1">
        <v>45420</v>
      </c>
      <c r="C1546" t="s">
        <v>4012</v>
      </c>
      <c r="D1546" t="s">
        <v>4013</v>
      </c>
      <c r="E1546">
        <v>47</v>
      </c>
      <c r="F1546" t="s">
        <v>31</v>
      </c>
      <c r="G1546" t="s">
        <v>176</v>
      </c>
      <c r="H1546" t="s">
        <v>177</v>
      </c>
      <c r="I1546" t="s">
        <v>34</v>
      </c>
      <c r="J1546" t="s">
        <v>35</v>
      </c>
      <c r="K1546">
        <v>2</v>
      </c>
      <c r="L1546" s="2">
        <v>6500</v>
      </c>
      <c r="M1546">
        <v>5</v>
      </c>
      <c r="N1546" s="2">
        <v>13000</v>
      </c>
      <c r="O1546" s="2">
        <v>650</v>
      </c>
      <c r="P1546" s="2">
        <v>12350</v>
      </c>
      <c r="Q1546" s="2">
        <v>6989.27</v>
      </c>
      <c r="R1546" s="2">
        <v>5360.73</v>
      </c>
      <c r="S1546" t="s">
        <v>53</v>
      </c>
      <c r="T1546" t="s">
        <v>275</v>
      </c>
      <c r="U1546" t="s">
        <v>123</v>
      </c>
      <c r="V1546" t="s">
        <v>39</v>
      </c>
      <c r="W1546" t="s">
        <v>40</v>
      </c>
      <c r="X1546" t="s">
        <v>41</v>
      </c>
      <c r="Y1546" t="s">
        <v>42</v>
      </c>
      <c r="Z1546" t="s">
        <v>107</v>
      </c>
      <c r="AA1546" t="s">
        <v>44</v>
      </c>
      <c r="AB1546" t="s">
        <v>44</v>
      </c>
    </row>
    <row r="1547" spans="1:28" x14ac:dyDescent="0.25">
      <c r="A1547" t="s">
        <v>4014</v>
      </c>
      <c r="B1547" s="1">
        <v>45420</v>
      </c>
      <c r="C1547" t="s">
        <v>4015</v>
      </c>
      <c r="D1547" t="s">
        <v>4016</v>
      </c>
      <c r="E1547">
        <v>58</v>
      </c>
      <c r="F1547" t="s">
        <v>48</v>
      </c>
      <c r="G1547" t="s">
        <v>352</v>
      </c>
      <c r="H1547" t="s">
        <v>353</v>
      </c>
      <c r="I1547" t="s">
        <v>103</v>
      </c>
      <c r="J1547" t="s">
        <v>104</v>
      </c>
      <c r="K1547">
        <v>1</v>
      </c>
      <c r="L1547" s="2">
        <v>850</v>
      </c>
      <c r="M1547">
        <v>10</v>
      </c>
      <c r="N1547" s="2">
        <v>850</v>
      </c>
      <c r="O1547" s="2">
        <v>85</v>
      </c>
      <c r="P1547" s="2">
        <v>765</v>
      </c>
      <c r="Q1547" s="2">
        <v>566.48</v>
      </c>
      <c r="R1547" s="2">
        <v>198.52</v>
      </c>
      <c r="S1547" t="s">
        <v>53</v>
      </c>
      <c r="T1547" t="s">
        <v>263</v>
      </c>
      <c r="U1547" t="s">
        <v>91</v>
      </c>
      <c r="V1547" t="s">
        <v>39</v>
      </c>
      <c r="W1547" t="s">
        <v>83</v>
      </c>
      <c r="X1547" t="s">
        <v>41</v>
      </c>
      <c r="Y1547" t="s">
        <v>42</v>
      </c>
      <c r="Z1547" t="s">
        <v>107</v>
      </c>
      <c r="AA1547" t="s">
        <v>44</v>
      </c>
      <c r="AB1547" t="s">
        <v>44</v>
      </c>
    </row>
    <row r="1548" spans="1:28" x14ac:dyDescent="0.25">
      <c r="A1548" t="s">
        <v>4017</v>
      </c>
      <c r="B1548" s="1">
        <v>45420</v>
      </c>
      <c r="C1548" t="s">
        <v>4018</v>
      </c>
      <c r="D1548" t="s">
        <v>4019</v>
      </c>
      <c r="E1548">
        <v>37</v>
      </c>
      <c r="F1548" t="s">
        <v>111</v>
      </c>
      <c r="G1548" t="s">
        <v>148</v>
      </c>
      <c r="H1548" t="s">
        <v>149</v>
      </c>
      <c r="I1548" t="s">
        <v>74</v>
      </c>
      <c r="J1548" t="s">
        <v>130</v>
      </c>
      <c r="K1548">
        <v>3</v>
      </c>
      <c r="L1548" s="2">
        <v>3500</v>
      </c>
      <c r="M1548">
        <v>10</v>
      </c>
      <c r="N1548" s="2">
        <v>10500</v>
      </c>
      <c r="O1548" s="2">
        <v>1050</v>
      </c>
      <c r="P1548" s="2">
        <v>9450</v>
      </c>
      <c r="Q1548" s="2">
        <v>5342.84</v>
      </c>
      <c r="R1548" s="2">
        <v>4107.16</v>
      </c>
      <c r="S1548" t="s">
        <v>64</v>
      </c>
      <c r="T1548" t="s">
        <v>54</v>
      </c>
      <c r="U1548" t="s">
        <v>55</v>
      </c>
      <c r="V1548" t="s">
        <v>39</v>
      </c>
      <c r="W1548" t="s">
        <v>137</v>
      </c>
      <c r="X1548" t="s">
        <v>41</v>
      </c>
      <c r="Y1548" t="s">
        <v>56</v>
      </c>
      <c r="Z1548" t="s">
        <v>43</v>
      </c>
      <c r="AA1548" t="s">
        <v>44</v>
      </c>
      <c r="AB1548" t="s">
        <v>44</v>
      </c>
    </row>
    <row r="1549" spans="1:28" x14ac:dyDescent="0.25">
      <c r="A1549" t="s">
        <v>4020</v>
      </c>
      <c r="B1549" s="1">
        <v>45420</v>
      </c>
      <c r="C1549" t="s">
        <v>2213</v>
      </c>
      <c r="D1549" t="s">
        <v>2214</v>
      </c>
      <c r="E1549">
        <v>38</v>
      </c>
      <c r="F1549" t="s">
        <v>48</v>
      </c>
      <c r="G1549" t="s">
        <v>436</v>
      </c>
      <c r="H1549" t="s">
        <v>437</v>
      </c>
      <c r="I1549" t="s">
        <v>74</v>
      </c>
      <c r="J1549" t="s">
        <v>190</v>
      </c>
      <c r="K1549">
        <v>1</v>
      </c>
      <c r="L1549" s="2">
        <v>1800</v>
      </c>
      <c r="M1549">
        <v>5</v>
      </c>
      <c r="N1549" s="2">
        <v>1800</v>
      </c>
      <c r="O1549" s="2">
        <v>90</v>
      </c>
      <c r="P1549" s="2">
        <v>1710</v>
      </c>
      <c r="Q1549" s="2">
        <v>1288.02</v>
      </c>
      <c r="R1549" s="2">
        <v>421.98</v>
      </c>
      <c r="S1549" t="s">
        <v>36</v>
      </c>
      <c r="T1549" t="s">
        <v>54</v>
      </c>
      <c r="U1549" t="s">
        <v>55</v>
      </c>
      <c r="V1549" t="s">
        <v>39</v>
      </c>
      <c r="W1549" t="s">
        <v>83</v>
      </c>
      <c r="X1549" t="s">
        <v>41</v>
      </c>
      <c r="Y1549" t="s">
        <v>56</v>
      </c>
      <c r="Z1549" t="s">
        <v>43</v>
      </c>
      <c r="AA1549" t="s">
        <v>44</v>
      </c>
      <c r="AB1549" t="s">
        <v>44</v>
      </c>
    </row>
    <row r="1550" spans="1:28" x14ac:dyDescent="0.25">
      <c r="A1550" t="s">
        <v>4021</v>
      </c>
      <c r="B1550" s="1">
        <v>45421</v>
      </c>
      <c r="C1550" t="s">
        <v>603</v>
      </c>
      <c r="D1550" t="s">
        <v>604</v>
      </c>
      <c r="E1550">
        <v>52</v>
      </c>
      <c r="F1550" t="s">
        <v>48</v>
      </c>
      <c r="G1550" t="s">
        <v>273</v>
      </c>
      <c r="H1550" t="s">
        <v>274</v>
      </c>
      <c r="I1550" t="s">
        <v>51</v>
      </c>
      <c r="J1550" t="s">
        <v>52</v>
      </c>
      <c r="K1550">
        <v>1</v>
      </c>
      <c r="L1550" s="2">
        <v>250</v>
      </c>
      <c r="M1550">
        <v>5</v>
      </c>
      <c r="N1550" s="2">
        <v>250</v>
      </c>
      <c r="O1550" s="2">
        <v>12.5</v>
      </c>
      <c r="P1550" s="2">
        <v>237.5</v>
      </c>
      <c r="Q1550" s="2">
        <v>189.64</v>
      </c>
      <c r="R1550" s="2">
        <v>47.86</v>
      </c>
      <c r="S1550" t="s">
        <v>53</v>
      </c>
      <c r="T1550" t="s">
        <v>263</v>
      </c>
      <c r="U1550" t="s">
        <v>91</v>
      </c>
      <c r="V1550" t="s">
        <v>39</v>
      </c>
      <c r="W1550" t="s">
        <v>124</v>
      </c>
      <c r="X1550" t="s">
        <v>97</v>
      </c>
      <c r="Y1550" t="s">
        <v>42</v>
      </c>
      <c r="Z1550" t="s">
        <v>107</v>
      </c>
      <c r="AA1550" t="s">
        <v>44</v>
      </c>
      <c r="AB1550" t="s">
        <v>44</v>
      </c>
    </row>
    <row r="1551" spans="1:28" x14ac:dyDescent="0.25">
      <c r="A1551" t="s">
        <v>4022</v>
      </c>
      <c r="B1551" s="1">
        <v>45421</v>
      </c>
      <c r="C1551" t="s">
        <v>4023</v>
      </c>
      <c r="D1551" t="s">
        <v>4024</v>
      </c>
      <c r="E1551">
        <v>43</v>
      </c>
      <c r="F1551" t="s">
        <v>31</v>
      </c>
      <c r="G1551" t="s">
        <v>561</v>
      </c>
      <c r="H1551" t="s">
        <v>562</v>
      </c>
      <c r="I1551" t="s">
        <v>34</v>
      </c>
      <c r="J1551" t="s">
        <v>143</v>
      </c>
      <c r="K1551">
        <v>1</v>
      </c>
      <c r="L1551" s="2">
        <v>900</v>
      </c>
      <c r="M1551">
        <v>30</v>
      </c>
      <c r="N1551" s="2">
        <v>900</v>
      </c>
      <c r="O1551" s="2">
        <v>270</v>
      </c>
      <c r="P1551" s="2">
        <v>630</v>
      </c>
      <c r="Q1551" s="2">
        <v>431.21</v>
      </c>
      <c r="R1551" s="2">
        <v>198.79</v>
      </c>
      <c r="S1551" t="s">
        <v>53</v>
      </c>
      <c r="T1551" t="s">
        <v>222</v>
      </c>
      <c r="U1551" t="s">
        <v>38</v>
      </c>
      <c r="V1551" t="s">
        <v>39</v>
      </c>
      <c r="W1551" t="s">
        <v>137</v>
      </c>
      <c r="X1551" t="s">
        <v>41</v>
      </c>
      <c r="Y1551" t="s">
        <v>56</v>
      </c>
      <c r="Z1551" t="s">
        <v>508</v>
      </c>
      <c r="AA1551" t="s">
        <v>44</v>
      </c>
      <c r="AB1551" t="s">
        <v>44</v>
      </c>
    </row>
    <row r="1552" spans="1:28" x14ac:dyDescent="0.25">
      <c r="A1552" t="s">
        <v>4025</v>
      </c>
      <c r="B1552" s="1">
        <v>45421</v>
      </c>
      <c r="C1552" t="s">
        <v>3568</v>
      </c>
      <c r="D1552" t="s">
        <v>3569</v>
      </c>
      <c r="E1552">
        <v>25</v>
      </c>
      <c r="F1552" t="s">
        <v>111</v>
      </c>
      <c r="G1552" t="s">
        <v>298</v>
      </c>
      <c r="H1552" t="s">
        <v>299</v>
      </c>
      <c r="I1552" t="s">
        <v>103</v>
      </c>
      <c r="J1552" t="s">
        <v>104</v>
      </c>
      <c r="K1552">
        <v>2</v>
      </c>
      <c r="L1552" s="2">
        <v>700</v>
      </c>
      <c r="M1552">
        <v>15</v>
      </c>
      <c r="N1552" s="2">
        <v>1400</v>
      </c>
      <c r="O1552" s="2">
        <v>210</v>
      </c>
      <c r="P1552" s="2">
        <v>1190</v>
      </c>
      <c r="Q1552" s="2">
        <v>721.02</v>
      </c>
      <c r="R1552" s="2">
        <v>468.98</v>
      </c>
      <c r="S1552" t="s">
        <v>53</v>
      </c>
      <c r="T1552" t="s">
        <v>136</v>
      </c>
      <c r="U1552" t="s">
        <v>38</v>
      </c>
      <c r="V1552" t="s">
        <v>39</v>
      </c>
      <c r="W1552" t="s">
        <v>92</v>
      </c>
      <c r="X1552" t="s">
        <v>41</v>
      </c>
      <c r="Y1552" t="s">
        <v>56</v>
      </c>
      <c r="Z1552" t="s">
        <v>43</v>
      </c>
      <c r="AA1552" t="s">
        <v>44</v>
      </c>
      <c r="AB1552" t="s">
        <v>44</v>
      </c>
    </row>
    <row r="1553" spans="1:28" x14ac:dyDescent="0.25">
      <c r="A1553" t="s">
        <v>4026</v>
      </c>
      <c r="B1553" s="1">
        <v>45421</v>
      </c>
      <c r="C1553" t="s">
        <v>4027</v>
      </c>
      <c r="D1553" t="s">
        <v>4028</v>
      </c>
      <c r="E1553">
        <v>35</v>
      </c>
      <c r="F1553" t="s">
        <v>31</v>
      </c>
      <c r="G1553" t="s">
        <v>202</v>
      </c>
      <c r="H1553" t="s">
        <v>203</v>
      </c>
      <c r="I1553" t="s">
        <v>103</v>
      </c>
      <c r="J1553" t="s">
        <v>104</v>
      </c>
      <c r="K1553">
        <v>1</v>
      </c>
      <c r="L1553" s="2">
        <v>550</v>
      </c>
      <c r="M1553">
        <v>15</v>
      </c>
      <c r="N1553" s="2">
        <v>550</v>
      </c>
      <c r="O1553" s="2">
        <v>82.5</v>
      </c>
      <c r="P1553" s="2">
        <v>467.5</v>
      </c>
      <c r="Q1553" s="2">
        <v>259.85000000000002</v>
      </c>
      <c r="R1553" s="2">
        <v>207.65</v>
      </c>
      <c r="S1553" t="s">
        <v>53</v>
      </c>
      <c r="T1553" t="s">
        <v>136</v>
      </c>
      <c r="U1553" t="s">
        <v>38</v>
      </c>
      <c r="V1553" t="s">
        <v>39</v>
      </c>
      <c r="W1553" t="s">
        <v>92</v>
      </c>
      <c r="X1553" t="s">
        <v>67</v>
      </c>
      <c r="Y1553" t="s">
        <v>56</v>
      </c>
      <c r="Z1553" t="s">
        <v>43</v>
      </c>
      <c r="AA1553" t="s">
        <v>44</v>
      </c>
      <c r="AB1553" t="s">
        <v>44</v>
      </c>
    </row>
    <row r="1554" spans="1:28" x14ac:dyDescent="0.25">
      <c r="A1554" t="s">
        <v>4029</v>
      </c>
      <c r="B1554" s="1">
        <v>45421</v>
      </c>
      <c r="C1554" t="s">
        <v>4030</v>
      </c>
      <c r="D1554" t="s">
        <v>4031</v>
      </c>
      <c r="E1554">
        <v>56</v>
      </c>
      <c r="F1554" t="s">
        <v>31</v>
      </c>
      <c r="G1554" t="s">
        <v>285</v>
      </c>
      <c r="H1554" t="s">
        <v>286</v>
      </c>
      <c r="I1554" t="s">
        <v>34</v>
      </c>
      <c r="J1554" t="s">
        <v>121</v>
      </c>
      <c r="K1554">
        <v>2</v>
      </c>
      <c r="L1554" s="2">
        <v>3200</v>
      </c>
      <c r="M1554">
        <v>15</v>
      </c>
      <c r="N1554" s="2">
        <v>6400</v>
      </c>
      <c r="O1554" s="2">
        <v>960</v>
      </c>
      <c r="P1554" s="2">
        <v>5440</v>
      </c>
      <c r="Q1554" s="2">
        <v>3594.66</v>
      </c>
      <c r="R1554" s="2">
        <v>1845.34</v>
      </c>
      <c r="S1554" t="s">
        <v>53</v>
      </c>
      <c r="T1554" t="s">
        <v>114</v>
      </c>
      <c r="U1554" t="s">
        <v>115</v>
      </c>
      <c r="V1554" t="s">
        <v>39</v>
      </c>
      <c r="W1554" t="s">
        <v>92</v>
      </c>
      <c r="X1554" t="s">
        <v>67</v>
      </c>
      <c r="Y1554" t="s">
        <v>56</v>
      </c>
      <c r="Z1554" t="s">
        <v>43</v>
      </c>
      <c r="AA1554" t="s">
        <v>44</v>
      </c>
      <c r="AB1554" t="s">
        <v>44</v>
      </c>
    </row>
    <row r="1555" spans="1:28" x14ac:dyDescent="0.25">
      <c r="A1555" t="s">
        <v>4032</v>
      </c>
      <c r="B1555" s="1">
        <v>45421</v>
      </c>
      <c r="C1555" t="s">
        <v>1805</v>
      </c>
      <c r="D1555" t="s">
        <v>1806</v>
      </c>
      <c r="E1555">
        <v>24</v>
      </c>
      <c r="F1555" t="s">
        <v>111</v>
      </c>
      <c r="G1555" t="s">
        <v>207</v>
      </c>
      <c r="H1555" t="s">
        <v>208</v>
      </c>
      <c r="I1555" t="s">
        <v>34</v>
      </c>
      <c r="J1555" t="s">
        <v>143</v>
      </c>
      <c r="K1555">
        <v>2</v>
      </c>
      <c r="L1555" s="2">
        <v>18000</v>
      </c>
      <c r="M1555">
        <v>10</v>
      </c>
      <c r="N1555" s="2">
        <v>36000</v>
      </c>
      <c r="O1555" s="2">
        <v>3600</v>
      </c>
      <c r="P1555" s="2">
        <v>32400</v>
      </c>
      <c r="Q1555" s="2">
        <v>25465.38</v>
      </c>
      <c r="R1555" s="2">
        <v>6934.62</v>
      </c>
      <c r="S1555" t="s">
        <v>53</v>
      </c>
      <c r="T1555" t="s">
        <v>290</v>
      </c>
      <c r="U1555" t="s">
        <v>291</v>
      </c>
      <c r="V1555" t="s">
        <v>39</v>
      </c>
      <c r="W1555" t="s">
        <v>124</v>
      </c>
      <c r="X1555" t="s">
        <v>41</v>
      </c>
      <c r="Y1555" t="s">
        <v>42</v>
      </c>
      <c r="Z1555" t="s">
        <v>223</v>
      </c>
      <c r="AA1555" t="s">
        <v>44</v>
      </c>
      <c r="AB1555" t="s">
        <v>44</v>
      </c>
    </row>
    <row r="1556" spans="1:28" x14ac:dyDescent="0.25">
      <c r="A1556" t="s">
        <v>4033</v>
      </c>
      <c r="B1556" s="1">
        <v>45421</v>
      </c>
      <c r="C1556" t="s">
        <v>4034</v>
      </c>
      <c r="D1556" t="s">
        <v>4035</v>
      </c>
      <c r="E1556">
        <v>59</v>
      </c>
      <c r="F1556" t="s">
        <v>48</v>
      </c>
      <c r="G1556" t="s">
        <v>49</v>
      </c>
      <c r="H1556" t="s">
        <v>50</v>
      </c>
      <c r="I1556" t="s">
        <v>51</v>
      </c>
      <c r="J1556" t="s">
        <v>52</v>
      </c>
      <c r="K1556">
        <v>1</v>
      </c>
      <c r="L1556" s="2">
        <v>500</v>
      </c>
      <c r="M1556">
        <v>10</v>
      </c>
      <c r="N1556" s="2">
        <v>500</v>
      </c>
      <c r="O1556" s="2">
        <v>50</v>
      </c>
      <c r="P1556" s="2">
        <v>450</v>
      </c>
      <c r="Q1556" s="2">
        <v>331.28</v>
      </c>
      <c r="R1556" s="2">
        <v>118.72</v>
      </c>
      <c r="S1556" t="s">
        <v>53</v>
      </c>
      <c r="T1556" t="s">
        <v>398</v>
      </c>
      <c r="U1556" t="s">
        <v>399</v>
      </c>
      <c r="V1556" t="s">
        <v>39</v>
      </c>
      <c r="W1556" t="s">
        <v>40</v>
      </c>
      <c r="X1556" t="s">
        <v>67</v>
      </c>
      <c r="Y1556" t="s">
        <v>42</v>
      </c>
      <c r="Z1556" t="s">
        <v>43</v>
      </c>
      <c r="AA1556" t="s">
        <v>44</v>
      </c>
      <c r="AB1556" t="s">
        <v>44</v>
      </c>
    </row>
    <row r="1557" spans="1:28" x14ac:dyDescent="0.25">
      <c r="A1557" t="s">
        <v>4036</v>
      </c>
      <c r="B1557" s="1">
        <v>45421</v>
      </c>
      <c r="C1557" t="s">
        <v>4037</v>
      </c>
      <c r="D1557" t="s">
        <v>4038</v>
      </c>
      <c r="E1557">
        <v>48</v>
      </c>
      <c r="F1557" t="s">
        <v>111</v>
      </c>
      <c r="G1557" t="s">
        <v>168</v>
      </c>
      <c r="H1557" t="s">
        <v>169</v>
      </c>
      <c r="I1557" t="s">
        <v>62</v>
      </c>
      <c r="J1557" t="s">
        <v>143</v>
      </c>
      <c r="K1557">
        <v>2</v>
      </c>
      <c r="L1557" s="2">
        <v>1800</v>
      </c>
      <c r="M1557">
        <v>25</v>
      </c>
      <c r="N1557" s="2">
        <v>3600</v>
      </c>
      <c r="O1557" s="2">
        <v>900</v>
      </c>
      <c r="P1557" s="2">
        <v>2700</v>
      </c>
      <c r="Q1557" s="2">
        <v>1633.73</v>
      </c>
      <c r="R1557" s="2">
        <v>1066.27</v>
      </c>
      <c r="S1557" t="s">
        <v>64</v>
      </c>
      <c r="T1557" t="s">
        <v>398</v>
      </c>
      <c r="U1557" t="s">
        <v>399</v>
      </c>
      <c r="V1557" t="s">
        <v>39</v>
      </c>
      <c r="W1557" t="s">
        <v>124</v>
      </c>
      <c r="X1557" t="s">
        <v>41</v>
      </c>
      <c r="Y1557" t="s">
        <v>42</v>
      </c>
      <c r="Z1557" t="s">
        <v>43</v>
      </c>
      <c r="AA1557" t="s">
        <v>44</v>
      </c>
      <c r="AB1557" t="s">
        <v>44</v>
      </c>
    </row>
    <row r="1558" spans="1:28" x14ac:dyDescent="0.25">
      <c r="A1558" t="s">
        <v>4039</v>
      </c>
      <c r="B1558" s="1">
        <v>45421</v>
      </c>
      <c r="C1558" t="s">
        <v>1854</v>
      </c>
      <c r="D1558" t="s">
        <v>1855</v>
      </c>
      <c r="E1558">
        <v>45</v>
      </c>
      <c r="F1558" t="s">
        <v>31</v>
      </c>
      <c r="G1558" t="s">
        <v>227</v>
      </c>
      <c r="H1558" t="s">
        <v>228</v>
      </c>
      <c r="I1558" t="s">
        <v>74</v>
      </c>
      <c r="J1558" t="s">
        <v>75</v>
      </c>
      <c r="K1558">
        <v>2</v>
      </c>
      <c r="L1558" s="2">
        <v>1400</v>
      </c>
      <c r="M1558">
        <v>30</v>
      </c>
      <c r="N1558" s="2">
        <v>2800</v>
      </c>
      <c r="O1558" s="2">
        <v>840</v>
      </c>
      <c r="P1558" s="2">
        <v>1960</v>
      </c>
      <c r="Q1558" s="2">
        <v>1225.2</v>
      </c>
      <c r="R1558" s="2">
        <v>734.8</v>
      </c>
      <c r="S1558" t="s">
        <v>64</v>
      </c>
      <c r="T1558" t="s">
        <v>76</v>
      </c>
      <c r="U1558" t="s">
        <v>77</v>
      </c>
      <c r="V1558" t="s">
        <v>39</v>
      </c>
      <c r="W1558" t="s">
        <v>124</v>
      </c>
      <c r="X1558" t="s">
        <v>41</v>
      </c>
      <c r="Y1558" t="s">
        <v>56</v>
      </c>
      <c r="Z1558" t="s">
        <v>43</v>
      </c>
      <c r="AA1558" t="s">
        <v>44</v>
      </c>
      <c r="AB1558" t="s">
        <v>44</v>
      </c>
    </row>
    <row r="1559" spans="1:28" x14ac:dyDescent="0.25">
      <c r="A1559" t="s">
        <v>4040</v>
      </c>
      <c r="B1559" s="1">
        <v>45421</v>
      </c>
      <c r="C1559" t="s">
        <v>4041</v>
      </c>
      <c r="D1559" t="s">
        <v>4042</v>
      </c>
      <c r="E1559">
        <v>60</v>
      </c>
      <c r="F1559" t="s">
        <v>31</v>
      </c>
      <c r="G1559" t="s">
        <v>141</v>
      </c>
      <c r="H1559" t="s">
        <v>142</v>
      </c>
      <c r="I1559" t="s">
        <v>74</v>
      </c>
      <c r="J1559" t="s">
        <v>143</v>
      </c>
      <c r="K1559">
        <v>2</v>
      </c>
      <c r="L1559" s="2">
        <v>900</v>
      </c>
      <c r="M1559">
        <v>25</v>
      </c>
      <c r="N1559" s="2">
        <v>1800</v>
      </c>
      <c r="O1559" s="2">
        <v>450</v>
      </c>
      <c r="P1559" s="2">
        <v>1350</v>
      </c>
      <c r="Q1559" s="2">
        <v>857.24</v>
      </c>
      <c r="R1559" s="2">
        <v>492.76</v>
      </c>
      <c r="S1559" t="s">
        <v>53</v>
      </c>
      <c r="T1559" t="s">
        <v>178</v>
      </c>
      <c r="U1559" t="s">
        <v>154</v>
      </c>
      <c r="V1559" t="s">
        <v>39</v>
      </c>
      <c r="W1559" t="s">
        <v>137</v>
      </c>
      <c r="X1559" t="s">
        <v>41</v>
      </c>
      <c r="Y1559" t="s">
        <v>56</v>
      </c>
      <c r="Z1559" t="s">
        <v>43</v>
      </c>
      <c r="AA1559" t="s">
        <v>44</v>
      </c>
      <c r="AB1559" t="s">
        <v>44</v>
      </c>
    </row>
    <row r="1560" spans="1:28" x14ac:dyDescent="0.25">
      <c r="A1560" t="s">
        <v>4043</v>
      </c>
      <c r="B1560" s="1">
        <v>45421</v>
      </c>
      <c r="C1560" t="s">
        <v>4044</v>
      </c>
      <c r="D1560" t="s">
        <v>4045</v>
      </c>
      <c r="E1560">
        <v>37</v>
      </c>
      <c r="F1560" t="s">
        <v>48</v>
      </c>
      <c r="G1560" t="s">
        <v>352</v>
      </c>
      <c r="H1560" t="s">
        <v>353</v>
      </c>
      <c r="I1560" t="s">
        <v>103</v>
      </c>
      <c r="J1560" t="s">
        <v>104</v>
      </c>
      <c r="K1560">
        <v>5</v>
      </c>
      <c r="L1560" s="2">
        <v>850</v>
      </c>
      <c r="M1560">
        <v>5</v>
      </c>
      <c r="N1560" s="2">
        <v>4250</v>
      </c>
      <c r="O1560" s="2">
        <v>212.5</v>
      </c>
      <c r="P1560" s="2">
        <v>4037.5</v>
      </c>
      <c r="Q1560" s="2">
        <v>3122.05</v>
      </c>
      <c r="R1560" s="2">
        <v>915.45</v>
      </c>
      <c r="S1560" t="s">
        <v>36</v>
      </c>
      <c r="T1560" t="s">
        <v>578</v>
      </c>
      <c r="U1560" t="s">
        <v>579</v>
      </c>
      <c r="V1560" t="s">
        <v>39</v>
      </c>
      <c r="W1560" t="s">
        <v>124</v>
      </c>
      <c r="X1560" t="s">
        <v>67</v>
      </c>
      <c r="Y1560" t="s">
        <v>56</v>
      </c>
      <c r="Z1560" t="s">
        <v>43</v>
      </c>
      <c r="AA1560" t="s">
        <v>44</v>
      </c>
      <c r="AB1560" t="s">
        <v>44</v>
      </c>
    </row>
    <row r="1561" spans="1:28" x14ac:dyDescent="0.25">
      <c r="A1561" t="s">
        <v>4046</v>
      </c>
      <c r="B1561" s="1">
        <v>45421</v>
      </c>
      <c r="C1561" t="s">
        <v>425</v>
      </c>
      <c r="D1561" t="s">
        <v>426</v>
      </c>
      <c r="E1561">
        <v>27</v>
      </c>
      <c r="F1561" t="s">
        <v>48</v>
      </c>
      <c r="G1561" t="s">
        <v>112</v>
      </c>
      <c r="H1561" t="s">
        <v>113</v>
      </c>
      <c r="I1561" t="s">
        <v>103</v>
      </c>
      <c r="J1561" t="s">
        <v>104</v>
      </c>
      <c r="K1561">
        <v>5</v>
      </c>
      <c r="L1561" s="2">
        <v>650</v>
      </c>
      <c r="M1561">
        <v>0</v>
      </c>
      <c r="N1561" s="2">
        <v>3250</v>
      </c>
      <c r="O1561" s="2">
        <v>0</v>
      </c>
      <c r="P1561" s="2">
        <v>3250</v>
      </c>
      <c r="Q1561" s="2">
        <v>2177.7600000000002</v>
      </c>
      <c r="R1561" s="2">
        <v>1072.24</v>
      </c>
      <c r="S1561" t="s">
        <v>53</v>
      </c>
      <c r="T1561" t="s">
        <v>37</v>
      </c>
      <c r="U1561" t="s">
        <v>38</v>
      </c>
      <c r="V1561" t="s">
        <v>39</v>
      </c>
      <c r="W1561" t="s">
        <v>83</v>
      </c>
      <c r="X1561" t="s">
        <v>67</v>
      </c>
      <c r="Y1561" t="s">
        <v>56</v>
      </c>
      <c r="Z1561" t="s">
        <v>43</v>
      </c>
      <c r="AA1561" t="s">
        <v>44</v>
      </c>
      <c r="AB1561" t="s">
        <v>44</v>
      </c>
    </row>
    <row r="1562" spans="1:28" x14ac:dyDescent="0.25">
      <c r="A1562" t="s">
        <v>4047</v>
      </c>
      <c r="B1562" s="1">
        <v>45421</v>
      </c>
      <c r="C1562" t="s">
        <v>4048</v>
      </c>
      <c r="D1562" t="s">
        <v>4049</v>
      </c>
      <c r="E1562">
        <v>55</v>
      </c>
      <c r="F1562" t="s">
        <v>48</v>
      </c>
      <c r="G1562" t="s">
        <v>128</v>
      </c>
      <c r="H1562" t="s">
        <v>129</v>
      </c>
      <c r="I1562" t="s">
        <v>74</v>
      </c>
      <c r="J1562" t="s">
        <v>130</v>
      </c>
      <c r="K1562">
        <v>2</v>
      </c>
      <c r="L1562" s="2">
        <v>1700</v>
      </c>
      <c r="M1562">
        <v>15</v>
      </c>
      <c r="N1562" s="2">
        <v>3400</v>
      </c>
      <c r="O1562" s="2">
        <v>510</v>
      </c>
      <c r="P1562" s="2">
        <v>2890</v>
      </c>
      <c r="Q1562" s="2">
        <v>2081.4699999999998</v>
      </c>
      <c r="R1562" s="2">
        <v>808.53</v>
      </c>
      <c r="S1562" t="s">
        <v>53</v>
      </c>
      <c r="T1562" t="s">
        <v>122</v>
      </c>
      <c r="U1562" t="s">
        <v>123</v>
      </c>
      <c r="V1562" t="s">
        <v>39</v>
      </c>
      <c r="W1562" t="s">
        <v>137</v>
      </c>
      <c r="X1562" t="s">
        <v>97</v>
      </c>
      <c r="Y1562" t="s">
        <v>56</v>
      </c>
      <c r="Z1562" t="s">
        <v>43</v>
      </c>
      <c r="AA1562" t="s">
        <v>44</v>
      </c>
      <c r="AB1562" t="s">
        <v>44</v>
      </c>
    </row>
    <row r="1563" spans="1:28" x14ac:dyDescent="0.25">
      <c r="A1563" t="s">
        <v>4050</v>
      </c>
      <c r="B1563" s="1">
        <v>45421</v>
      </c>
      <c r="C1563" t="s">
        <v>4051</v>
      </c>
      <c r="D1563" t="s">
        <v>4052</v>
      </c>
      <c r="E1563">
        <v>36</v>
      </c>
      <c r="F1563" t="s">
        <v>48</v>
      </c>
      <c r="G1563" t="s">
        <v>561</v>
      </c>
      <c r="H1563" t="s">
        <v>562</v>
      </c>
      <c r="I1563" t="s">
        <v>34</v>
      </c>
      <c r="J1563" t="s">
        <v>143</v>
      </c>
      <c r="K1563">
        <v>1</v>
      </c>
      <c r="L1563" s="2">
        <v>900</v>
      </c>
      <c r="M1563">
        <v>0</v>
      </c>
      <c r="N1563" s="2">
        <v>900</v>
      </c>
      <c r="O1563" s="2">
        <v>0</v>
      </c>
      <c r="P1563" s="2">
        <v>900</v>
      </c>
      <c r="Q1563" s="2">
        <v>553.79</v>
      </c>
      <c r="R1563" s="2">
        <v>346.21</v>
      </c>
      <c r="S1563" t="s">
        <v>64</v>
      </c>
      <c r="T1563" t="s">
        <v>90</v>
      </c>
      <c r="U1563" t="s">
        <v>91</v>
      </c>
      <c r="V1563" t="s">
        <v>39</v>
      </c>
      <c r="W1563" t="s">
        <v>124</v>
      </c>
      <c r="X1563" t="s">
        <v>67</v>
      </c>
      <c r="Y1563" t="s">
        <v>56</v>
      </c>
      <c r="Z1563" t="s">
        <v>107</v>
      </c>
      <c r="AA1563" t="s">
        <v>44</v>
      </c>
      <c r="AB1563" t="s">
        <v>44</v>
      </c>
    </row>
    <row r="1564" spans="1:28" x14ac:dyDescent="0.25">
      <c r="A1564" t="s">
        <v>4053</v>
      </c>
      <c r="B1564" s="1">
        <v>45422</v>
      </c>
      <c r="C1564" t="s">
        <v>830</v>
      </c>
      <c r="D1564" t="s">
        <v>831</v>
      </c>
      <c r="E1564">
        <v>37</v>
      </c>
      <c r="F1564" t="s">
        <v>31</v>
      </c>
      <c r="G1564" t="s">
        <v>197</v>
      </c>
      <c r="H1564" t="s">
        <v>198</v>
      </c>
      <c r="I1564" t="s">
        <v>74</v>
      </c>
      <c r="J1564" t="s">
        <v>75</v>
      </c>
      <c r="K1564">
        <v>2</v>
      </c>
      <c r="L1564" s="2">
        <v>2600</v>
      </c>
      <c r="M1564">
        <v>15</v>
      </c>
      <c r="N1564" s="2">
        <v>5200</v>
      </c>
      <c r="O1564" s="2">
        <v>780</v>
      </c>
      <c r="P1564" s="2">
        <v>4420</v>
      </c>
      <c r="Q1564" s="2">
        <v>2656.67</v>
      </c>
      <c r="R1564" s="2">
        <v>1763.33</v>
      </c>
      <c r="S1564" t="s">
        <v>64</v>
      </c>
      <c r="T1564" t="s">
        <v>114</v>
      </c>
      <c r="U1564" t="s">
        <v>115</v>
      </c>
      <c r="V1564" t="s">
        <v>39</v>
      </c>
      <c r="W1564" t="s">
        <v>137</v>
      </c>
      <c r="X1564" t="s">
        <v>41</v>
      </c>
      <c r="Y1564" t="s">
        <v>42</v>
      </c>
      <c r="Z1564" t="s">
        <v>43</v>
      </c>
      <c r="AA1564" t="s">
        <v>44</v>
      </c>
      <c r="AB1564" t="s">
        <v>44</v>
      </c>
    </row>
    <row r="1565" spans="1:28" x14ac:dyDescent="0.25">
      <c r="A1565" t="s">
        <v>4054</v>
      </c>
      <c r="B1565" s="1">
        <v>45422</v>
      </c>
      <c r="C1565" t="s">
        <v>4055</v>
      </c>
      <c r="D1565" t="s">
        <v>4056</v>
      </c>
      <c r="E1565">
        <v>33</v>
      </c>
      <c r="F1565" t="s">
        <v>48</v>
      </c>
      <c r="G1565" t="s">
        <v>112</v>
      </c>
      <c r="H1565" t="s">
        <v>113</v>
      </c>
      <c r="I1565" t="s">
        <v>103</v>
      </c>
      <c r="J1565" t="s">
        <v>104</v>
      </c>
      <c r="K1565">
        <v>2</v>
      </c>
      <c r="L1565" s="2">
        <v>650</v>
      </c>
      <c r="M1565">
        <v>5</v>
      </c>
      <c r="N1565" s="2">
        <v>1300</v>
      </c>
      <c r="O1565" s="2">
        <v>65</v>
      </c>
      <c r="P1565" s="2">
        <v>1235</v>
      </c>
      <c r="Q1565" s="2">
        <v>738.16</v>
      </c>
      <c r="R1565" s="2">
        <v>496.84</v>
      </c>
      <c r="S1565" t="s">
        <v>53</v>
      </c>
      <c r="T1565" t="s">
        <v>37</v>
      </c>
      <c r="U1565" t="s">
        <v>38</v>
      </c>
      <c r="V1565" t="s">
        <v>39</v>
      </c>
      <c r="W1565" t="s">
        <v>92</v>
      </c>
      <c r="X1565" t="s">
        <v>97</v>
      </c>
      <c r="Y1565" t="s">
        <v>42</v>
      </c>
      <c r="Z1565" t="s">
        <v>43</v>
      </c>
      <c r="AA1565" t="s">
        <v>44</v>
      </c>
      <c r="AB1565" t="s">
        <v>44</v>
      </c>
    </row>
    <row r="1566" spans="1:28" x14ac:dyDescent="0.25">
      <c r="A1566" t="s">
        <v>4057</v>
      </c>
      <c r="B1566" s="1">
        <v>45422</v>
      </c>
      <c r="C1566" t="s">
        <v>4058</v>
      </c>
      <c r="D1566" t="s">
        <v>4059</v>
      </c>
      <c r="E1566">
        <v>44</v>
      </c>
      <c r="F1566" t="s">
        <v>111</v>
      </c>
      <c r="G1566" t="s">
        <v>238</v>
      </c>
      <c r="H1566" t="s">
        <v>239</v>
      </c>
      <c r="I1566" t="s">
        <v>62</v>
      </c>
      <c r="J1566" t="s">
        <v>63</v>
      </c>
      <c r="K1566">
        <v>4</v>
      </c>
      <c r="L1566" s="2">
        <v>6500</v>
      </c>
      <c r="M1566">
        <v>15</v>
      </c>
      <c r="N1566" s="2">
        <v>26000</v>
      </c>
      <c r="O1566" s="2">
        <v>3900</v>
      </c>
      <c r="P1566" s="2">
        <v>22100</v>
      </c>
      <c r="Q1566" s="2">
        <v>17732.919999999998</v>
      </c>
      <c r="R1566" s="2">
        <v>4367.08</v>
      </c>
      <c r="S1566" t="s">
        <v>64</v>
      </c>
      <c r="T1566" t="s">
        <v>398</v>
      </c>
      <c r="U1566" t="s">
        <v>399</v>
      </c>
      <c r="V1566" t="s">
        <v>39</v>
      </c>
      <c r="W1566" t="s">
        <v>92</v>
      </c>
      <c r="X1566" t="s">
        <v>41</v>
      </c>
      <c r="Y1566" t="s">
        <v>56</v>
      </c>
      <c r="Z1566" t="s">
        <v>43</v>
      </c>
      <c r="AA1566" t="s">
        <v>44</v>
      </c>
      <c r="AB1566" t="s">
        <v>44</v>
      </c>
    </row>
    <row r="1567" spans="1:28" x14ac:dyDescent="0.25">
      <c r="A1567" t="s">
        <v>4060</v>
      </c>
      <c r="B1567" s="1">
        <v>45422</v>
      </c>
      <c r="C1567" t="s">
        <v>4061</v>
      </c>
      <c r="D1567" t="s">
        <v>4062</v>
      </c>
      <c r="E1567">
        <v>38</v>
      </c>
      <c r="F1567" t="s">
        <v>48</v>
      </c>
      <c r="G1567" t="s">
        <v>280</v>
      </c>
      <c r="H1567" t="s">
        <v>281</v>
      </c>
      <c r="I1567" t="s">
        <v>62</v>
      </c>
      <c r="J1567" t="s">
        <v>190</v>
      </c>
      <c r="K1567">
        <v>1</v>
      </c>
      <c r="L1567" s="2">
        <v>700</v>
      </c>
      <c r="M1567">
        <v>5</v>
      </c>
      <c r="N1567" s="2">
        <v>700</v>
      </c>
      <c r="O1567" s="2">
        <v>35</v>
      </c>
      <c r="P1567" s="2">
        <v>665</v>
      </c>
      <c r="Q1567" s="2">
        <v>521.6</v>
      </c>
      <c r="R1567" s="2">
        <v>143.4</v>
      </c>
      <c r="S1567" t="s">
        <v>36</v>
      </c>
      <c r="T1567" t="s">
        <v>37</v>
      </c>
      <c r="U1567" t="s">
        <v>38</v>
      </c>
      <c r="V1567" t="s">
        <v>39</v>
      </c>
      <c r="W1567" t="s">
        <v>66</v>
      </c>
      <c r="X1567" t="s">
        <v>67</v>
      </c>
      <c r="Y1567" t="s">
        <v>42</v>
      </c>
      <c r="Z1567" t="s">
        <v>223</v>
      </c>
      <c r="AA1567" t="s">
        <v>68</v>
      </c>
      <c r="AB1567" t="s">
        <v>44</v>
      </c>
    </row>
    <row r="1568" spans="1:28" x14ac:dyDescent="0.25">
      <c r="A1568" t="s">
        <v>4063</v>
      </c>
      <c r="B1568" s="1">
        <v>45422</v>
      </c>
      <c r="C1568" t="s">
        <v>439</v>
      </c>
      <c r="D1568" t="s">
        <v>440</v>
      </c>
      <c r="E1568">
        <v>19</v>
      </c>
      <c r="F1568" t="s">
        <v>31</v>
      </c>
      <c r="G1568" t="s">
        <v>561</v>
      </c>
      <c r="H1568" t="s">
        <v>562</v>
      </c>
      <c r="I1568" t="s">
        <v>34</v>
      </c>
      <c r="J1568" t="s">
        <v>143</v>
      </c>
      <c r="K1568">
        <v>2</v>
      </c>
      <c r="L1568" s="2">
        <v>900</v>
      </c>
      <c r="M1568">
        <v>10</v>
      </c>
      <c r="N1568" s="2">
        <v>1800</v>
      </c>
      <c r="O1568" s="2">
        <v>180</v>
      </c>
      <c r="P1568" s="2">
        <v>1620</v>
      </c>
      <c r="Q1568" s="2">
        <v>1259.6600000000001</v>
      </c>
      <c r="R1568" s="2">
        <v>360.34</v>
      </c>
      <c r="S1568" t="s">
        <v>36</v>
      </c>
      <c r="T1568" t="s">
        <v>290</v>
      </c>
      <c r="U1568" t="s">
        <v>291</v>
      </c>
      <c r="V1568" t="s">
        <v>39</v>
      </c>
      <c r="W1568" t="s">
        <v>124</v>
      </c>
      <c r="X1568" t="s">
        <v>97</v>
      </c>
      <c r="Y1568" t="s">
        <v>56</v>
      </c>
      <c r="Z1568" t="s">
        <v>43</v>
      </c>
      <c r="AA1568" t="s">
        <v>44</v>
      </c>
      <c r="AB1568" t="s">
        <v>44</v>
      </c>
    </row>
    <row r="1569" spans="1:28" x14ac:dyDescent="0.25">
      <c r="A1569" t="s">
        <v>4064</v>
      </c>
      <c r="B1569" s="1">
        <v>45422</v>
      </c>
      <c r="C1569" t="s">
        <v>3510</v>
      </c>
      <c r="D1569" t="s">
        <v>3511</v>
      </c>
      <c r="E1569">
        <v>40</v>
      </c>
      <c r="F1569" t="s">
        <v>31</v>
      </c>
      <c r="G1569" t="s">
        <v>207</v>
      </c>
      <c r="H1569" t="s">
        <v>208</v>
      </c>
      <c r="I1569" t="s">
        <v>34</v>
      </c>
      <c r="J1569" t="s">
        <v>143</v>
      </c>
      <c r="K1569">
        <v>5</v>
      </c>
      <c r="L1569" s="2">
        <v>18000</v>
      </c>
      <c r="M1569">
        <v>10</v>
      </c>
      <c r="N1569" s="2">
        <v>90000</v>
      </c>
      <c r="O1569" s="2">
        <v>9000</v>
      </c>
      <c r="P1569" s="2">
        <v>81000</v>
      </c>
      <c r="Q1569" s="2">
        <v>63491.92</v>
      </c>
      <c r="R1569" s="2">
        <v>17508.080000000002</v>
      </c>
      <c r="S1569" t="s">
        <v>53</v>
      </c>
      <c r="T1569" t="s">
        <v>65</v>
      </c>
      <c r="U1569" t="s">
        <v>65</v>
      </c>
      <c r="V1569" t="s">
        <v>39</v>
      </c>
      <c r="W1569" t="s">
        <v>124</v>
      </c>
      <c r="X1569" t="s">
        <v>97</v>
      </c>
      <c r="Y1569" t="s">
        <v>56</v>
      </c>
      <c r="Z1569" t="s">
        <v>144</v>
      </c>
      <c r="AA1569" t="s">
        <v>44</v>
      </c>
      <c r="AB1569" t="s">
        <v>44</v>
      </c>
    </row>
    <row r="1570" spans="1:28" x14ac:dyDescent="0.25">
      <c r="A1570" t="s">
        <v>4065</v>
      </c>
      <c r="B1570" s="1">
        <v>45422</v>
      </c>
      <c r="C1570" t="s">
        <v>2914</v>
      </c>
      <c r="D1570" t="s">
        <v>2915</v>
      </c>
      <c r="E1570">
        <v>36</v>
      </c>
      <c r="F1570" t="s">
        <v>48</v>
      </c>
      <c r="G1570" t="s">
        <v>318</v>
      </c>
      <c r="H1570" t="s">
        <v>319</v>
      </c>
      <c r="I1570" t="s">
        <v>34</v>
      </c>
      <c r="J1570" t="s">
        <v>190</v>
      </c>
      <c r="K1570">
        <v>1</v>
      </c>
      <c r="L1570" s="2">
        <v>2500</v>
      </c>
      <c r="M1570">
        <v>0</v>
      </c>
      <c r="N1570" s="2">
        <v>2500</v>
      </c>
      <c r="O1570" s="2">
        <v>0</v>
      </c>
      <c r="P1570" s="2">
        <v>2500</v>
      </c>
      <c r="Q1570" s="2">
        <v>1836.93</v>
      </c>
      <c r="R1570" s="2">
        <v>663.07</v>
      </c>
      <c r="S1570" t="s">
        <v>53</v>
      </c>
      <c r="T1570" t="s">
        <v>136</v>
      </c>
      <c r="U1570" t="s">
        <v>38</v>
      </c>
      <c r="V1570" t="s">
        <v>39</v>
      </c>
      <c r="W1570" t="s">
        <v>40</v>
      </c>
      <c r="X1570" t="s">
        <v>41</v>
      </c>
      <c r="Y1570" t="s">
        <v>56</v>
      </c>
      <c r="Z1570" t="s">
        <v>43</v>
      </c>
      <c r="AA1570" t="s">
        <v>44</v>
      </c>
      <c r="AB1570" t="s">
        <v>44</v>
      </c>
    </row>
    <row r="1571" spans="1:28" x14ac:dyDescent="0.25">
      <c r="A1571" t="s">
        <v>4066</v>
      </c>
      <c r="B1571" s="1">
        <v>45422</v>
      </c>
      <c r="C1571" t="s">
        <v>4067</v>
      </c>
      <c r="D1571" t="s">
        <v>4068</v>
      </c>
      <c r="E1571">
        <v>60</v>
      </c>
      <c r="F1571" t="s">
        <v>31</v>
      </c>
      <c r="G1571" t="s">
        <v>352</v>
      </c>
      <c r="H1571" t="s">
        <v>353</v>
      </c>
      <c r="I1571" t="s">
        <v>103</v>
      </c>
      <c r="J1571" t="s">
        <v>104</v>
      </c>
      <c r="K1571">
        <v>1</v>
      </c>
      <c r="L1571" s="2">
        <v>850</v>
      </c>
      <c r="M1571">
        <v>15</v>
      </c>
      <c r="N1571" s="2">
        <v>850</v>
      </c>
      <c r="O1571" s="2">
        <v>127.5</v>
      </c>
      <c r="P1571" s="2">
        <v>722.5</v>
      </c>
      <c r="Q1571" s="2">
        <v>476.38</v>
      </c>
      <c r="R1571" s="2">
        <v>246.12</v>
      </c>
      <c r="S1571" t="s">
        <v>64</v>
      </c>
      <c r="T1571" t="s">
        <v>222</v>
      </c>
      <c r="U1571" t="s">
        <v>38</v>
      </c>
      <c r="V1571" t="s">
        <v>39</v>
      </c>
      <c r="W1571" t="s">
        <v>92</v>
      </c>
      <c r="X1571" t="s">
        <v>97</v>
      </c>
      <c r="Y1571" t="s">
        <v>84</v>
      </c>
      <c r="Z1571" t="s">
        <v>43</v>
      </c>
      <c r="AA1571" t="s">
        <v>68</v>
      </c>
      <c r="AB1571" t="s">
        <v>44</v>
      </c>
    </row>
    <row r="1572" spans="1:28" x14ac:dyDescent="0.25">
      <c r="A1572" t="s">
        <v>4069</v>
      </c>
      <c r="B1572" s="1">
        <v>45422</v>
      </c>
      <c r="C1572" t="s">
        <v>4070</v>
      </c>
      <c r="D1572" t="s">
        <v>4071</v>
      </c>
      <c r="E1572">
        <v>33</v>
      </c>
      <c r="F1572" t="s">
        <v>48</v>
      </c>
      <c r="G1572" t="s">
        <v>188</v>
      </c>
      <c r="H1572" t="s">
        <v>189</v>
      </c>
      <c r="I1572" t="s">
        <v>34</v>
      </c>
      <c r="J1572" t="s">
        <v>190</v>
      </c>
      <c r="K1572">
        <v>1</v>
      </c>
      <c r="L1572" s="2">
        <v>1800</v>
      </c>
      <c r="M1572">
        <v>15</v>
      </c>
      <c r="N1572" s="2">
        <v>1800</v>
      </c>
      <c r="O1572" s="2">
        <v>270</v>
      </c>
      <c r="P1572" s="2">
        <v>1530</v>
      </c>
      <c r="Q1572" s="2">
        <v>986.16</v>
      </c>
      <c r="R1572" s="2">
        <v>543.84</v>
      </c>
      <c r="S1572" t="s">
        <v>64</v>
      </c>
      <c r="T1572" t="s">
        <v>153</v>
      </c>
      <c r="U1572" t="s">
        <v>154</v>
      </c>
      <c r="V1572" t="s">
        <v>39</v>
      </c>
      <c r="W1572" t="s">
        <v>124</v>
      </c>
      <c r="X1572" t="s">
        <v>97</v>
      </c>
      <c r="Y1572" t="s">
        <v>84</v>
      </c>
      <c r="Z1572" t="s">
        <v>43</v>
      </c>
      <c r="AA1572" t="s">
        <v>44</v>
      </c>
      <c r="AB1572" t="s">
        <v>44</v>
      </c>
    </row>
    <row r="1573" spans="1:28" x14ac:dyDescent="0.25">
      <c r="A1573" t="s">
        <v>4072</v>
      </c>
      <c r="B1573" s="1">
        <v>45422</v>
      </c>
      <c r="C1573" t="s">
        <v>839</v>
      </c>
      <c r="D1573" t="s">
        <v>840</v>
      </c>
      <c r="E1573">
        <v>30</v>
      </c>
      <c r="F1573" t="s">
        <v>31</v>
      </c>
      <c r="G1573" t="s">
        <v>202</v>
      </c>
      <c r="H1573" t="s">
        <v>203</v>
      </c>
      <c r="I1573" t="s">
        <v>103</v>
      </c>
      <c r="J1573" t="s">
        <v>104</v>
      </c>
      <c r="K1573">
        <v>1</v>
      </c>
      <c r="L1573" s="2">
        <v>550</v>
      </c>
      <c r="M1573">
        <v>20</v>
      </c>
      <c r="N1573" s="2">
        <v>550</v>
      </c>
      <c r="O1573" s="2">
        <v>110</v>
      </c>
      <c r="P1573" s="2">
        <v>440</v>
      </c>
      <c r="Q1573" s="2">
        <v>312.23</v>
      </c>
      <c r="R1573" s="2">
        <v>127.77</v>
      </c>
      <c r="S1573" t="s">
        <v>53</v>
      </c>
      <c r="T1573" t="s">
        <v>407</v>
      </c>
      <c r="U1573" t="s">
        <v>408</v>
      </c>
      <c r="V1573" t="s">
        <v>39</v>
      </c>
      <c r="W1573" t="s">
        <v>137</v>
      </c>
      <c r="X1573" t="s">
        <v>41</v>
      </c>
      <c r="Y1573" t="s">
        <v>56</v>
      </c>
      <c r="Z1573" t="s">
        <v>43</v>
      </c>
      <c r="AA1573" t="s">
        <v>44</v>
      </c>
      <c r="AB1573" t="s">
        <v>44</v>
      </c>
    </row>
    <row r="1574" spans="1:28" x14ac:dyDescent="0.25">
      <c r="A1574" t="s">
        <v>4073</v>
      </c>
      <c r="B1574" s="1">
        <v>45423</v>
      </c>
      <c r="C1574" t="s">
        <v>2180</v>
      </c>
      <c r="D1574" t="s">
        <v>2181</v>
      </c>
      <c r="E1574">
        <v>40</v>
      </c>
      <c r="F1574" t="s">
        <v>48</v>
      </c>
      <c r="G1574" t="s">
        <v>119</v>
      </c>
      <c r="H1574" t="s">
        <v>120</v>
      </c>
      <c r="I1574" t="s">
        <v>62</v>
      </c>
      <c r="J1574" t="s">
        <v>121</v>
      </c>
      <c r="K1574">
        <v>2</v>
      </c>
      <c r="L1574" s="2">
        <v>4800</v>
      </c>
      <c r="M1574">
        <v>10</v>
      </c>
      <c r="N1574" s="2">
        <v>9600</v>
      </c>
      <c r="O1574" s="2">
        <v>960</v>
      </c>
      <c r="P1574" s="2">
        <v>8640</v>
      </c>
      <c r="Q1574" s="2">
        <v>6855.04</v>
      </c>
      <c r="R1574" s="2">
        <v>1784.96</v>
      </c>
      <c r="S1574" t="s">
        <v>53</v>
      </c>
      <c r="T1574" t="s">
        <v>263</v>
      </c>
      <c r="U1574" t="s">
        <v>91</v>
      </c>
      <c r="V1574" t="s">
        <v>39</v>
      </c>
      <c r="W1574" t="s">
        <v>137</v>
      </c>
      <c r="X1574" t="s">
        <v>67</v>
      </c>
      <c r="Y1574" t="s">
        <v>56</v>
      </c>
      <c r="Z1574" t="s">
        <v>43</v>
      </c>
      <c r="AA1574" t="s">
        <v>44</v>
      </c>
      <c r="AB1574" t="s">
        <v>44</v>
      </c>
    </row>
    <row r="1575" spans="1:28" x14ac:dyDescent="0.25">
      <c r="A1575" t="s">
        <v>4074</v>
      </c>
      <c r="B1575" s="1">
        <v>45423</v>
      </c>
      <c r="C1575" t="s">
        <v>2339</v>
      </c>
      <c r="D1575" t="s">
        <v>2340</v>
      </c>
      <c r="E1575">
        <v>30</v>
      </c>
      <c r="F1575" t="s">
        <v>111</v>
      </c>
      <c r="G1575" t="s">
        <v>81</v>
      </c>
      <c r="H1575" t="s">
        <v>82</v>
      </c>
      <c r="I1575" t="s">
        <v>51</v>
      </c>
      <c r="J1575" t="s">
        <v>52</v>
      </c>
      <c r="K1575">
        <v>1</v>
      </c>
      <c r="L1575" s="2">
        <v>600</v>
      </c>
      <c r="M1575">
        <v>5</v>
      </c>
      <c r="N1575" s="2">
        <v>600</v>
      </c>
      <c r="O1575" s="2">
        <v>30</v>
      </c>
      <c r="P1575" s="2">
        <v>570</v>
      </c>
      <c r="Q1575" s="2">
        <v>461.78</v>
      </c>
      <c r="R1575" s="2">
        <v>108.22</v>
      </c>
      <c r="S1575" t="s">
        <v>53</v>
      </c>
      <c r="T1575" t="s">
        <v>263</v>
      </c>
      <c r="U1575" t="s">
        <v>91</v>
      </c>
      <c r="V1575" t="s">
        <v>39</v>
      </c>
      <c r="W1575" t="s">
        <v>124</v>
      </c>
      <c r="X1575" t="s">
        <v>97</v>
      </c>
      <c r="Y1575" t="s">
        <v>56</v>
      </c>
      <c r="Z1575" t="s">
        <v>43</v>
      </c>
      <c r="AA1575" t="s">
        <v>44</v>
      </c>
      <c r="AB1575" t="s">
        <v>44</v>
      </c>
    </row>
    <row r="1576" spans="1:28" x14ac:dyDescent="0.25">
      <c r="A1576" t="s">
        <v>4075</v>
      </c>
      <c r="B1576" s="1">
        <v>45423</v>
      </c>
      <c r="C1576" t="s">
        <v>2774</v>
      </c>
      <c r="D1576" t="s">
        <v>2775</v>
      </c>
      <c r="E1576">
        <v>57</v>
      </c>
      <c r="F1576" t="s">
        <v>48</v>
      </c>
      <c r="G1576" t="s">
        <v>119</v>
      </c>
      <c r="H1576" t="s">
        <v>120</v>
      </c>
      <c r="I1576" t="s">
        <v>62</v>
      </c>
      <c r="J1576" t="s">
        <v>121</v>
      </c>
      <c r="K1576">
        <v>2</v>
      </c>
      <c r="L1576" s="2">
        <v>4800</v>
      </c>
      <c r="M1576">
        <v>20</v>
      </c>
      <c r="N1576" s="2">
        <v>9600</v>
      </c>
      <c r="O1576" s="2">
        <v>1920</v>
      </c>
      <c r="P1576" s="2">
        <v>7680</v>
      </c>
      <c r="Q1576" s="2">
        <v>6241.43</v>
      </c>
      <c r="R1576" s="2">
        <v>1438.57</v>
      </c>
      <c r="S1576" t="s">
        <v>53</v>
      </c>
      <c r="T1576" t="s">
        <v>263</v>
      </c>
      <c r="U1576" t="s">
        <v>91</v>
      </c>
      <c r="V1576" t="s">
        <v>39</v>
      </c>
      <c r="W1576" t="s">
        <v>40</v>
      </c>
      <c r="X1576" t="s">
        <v>97</v>
      </c>
      <c r="Y1576" t="s">
        <v>56</v>
      </c>
      <c r="Z1576" t="s">
        <v>43</v>
      </c>
      <c r="AA1576" t="s">
        <v>44</v>
      </c>
      <c r="AB1576" t="s">
        <v>44</v>
      </c>
    </row>
    <row r="1577" spans="1:28" x14ac:dyDescent="0.25">
      <c r="A1577" t="s">
        <v>4076</v>
      </c>
      <c r="B1577" s="1">
        <v>45423</v>
      </c>
      <c r="C1577" t="s">
        <v>4077</v>
      </c>
      <c r="D1577" t="s">
        <v>4078</v>
      </c>
      <c r="E1577">
        <v>37</v>
      </c>
      <c r="F1577" t="s">
        <v>31</v>
      </c>
      <c r="G1577" t="s">
        <v>227</v>
      </c>
      <c r="H1577" t="s">
        <v>228</v>
      </c>
      <c r="I1577" t="s">
        <v>74</v>
      </c>
      <c r="J1577" t="s">
        <v>75</v>
      </c>
      <c r="K1577">
        <v>2</v>
      </c>
      <c r="L1577" s="2">
        <v>1400</v>
      </c>
      <c r="M1577">
        <v>10</v>
      </c>
      <c r="N1577" s="2">
        <v>2800</v>
      </c>
      <c r="O1577" s="2">
        <v>280</v>
      </c>
      <c r="P1577" s="2">
        <v>2520</v>
      </c>
      <c r="Q1577" s="2">
        <v>1594.7</v>
      </c>
      <c r="R1577" s="2">
        <v>925.3</v>
      </c>
      <c r="S1577" t="s">
        <v>53</v>
      </c>
      <c r="T1577" t="s">
        <v>263</v>
      </c>
      <c r="U1577" t="s">
        <v>91</v>
      </c>
      <c r="V1577" t="s">
        <v>39</v>
      </c>
      <c r="W1577" t="s">
        <v>66</v>
      </c>
      <c r="X1577" t="s">
        <v>67</v>
      </c>
      <c r="Y1577" t="s">
        <v>56</v>
      </c>
      <c r="Z1577" t="s">
        <v>223</v>
      </c>
      <c r="AA1577" t="s">
        <v>44</v>
      </c>
      <c r="AB1577" t="s">
        <v>44</v>
      </c>
    </row>
    <row r="1578" spans="1:28" x14ac:dyDescent="0.25">
      <c r="A1578" t="s">
        <v>4079</v>
      </c>
      <c r="B1578" s="1">
        <v>45423</v>
      </c>
      <c r="C1578" t="s">
        <v>1183</v>
      </c>
      <c r="D1578" t="s">
        <v>1184</v>
      </c>
      <c r="E1578">
        <v>36</v>
      </c>
      <c r="F1578" t="s">
        <v>31</v>
      </c>
      <c r="G1578" t="s">
        <v>188</v>
      </c>
      <c r="H1578" t="s">
        <v>189</v>
      </c>
      <c r="I1578" t="s">
        <v>34</v>
      </c>
      <c r="J1578" t="s">
        <v>190</v>
      </c>
      <c r="K1578">
        <v>3</v>
      </c>
      <c r="L1578" s="2">
        <v>1800</v>
      </c>
      <c r="M1578">
        <v>0</v>
      </c>
      <c r="N1578" s="2">
        <v>5400</v>
      </c>
      <c r="O1578" s="2">
        <v>0</v>
      </c>
      <c r="P1578" s="2">
        <v>5400</v>
      </c>
      <c r="Q1578" s="2">
        <v>3811.3</v>
      </c>
      <c r="R1578" s="2">
        <v>1588.7</v>
      </c>
      <c r="S1578" t="s">
        <v>53</v>
      </c>
      <c r="T1578" t="s">
        <v>114</v>
      </c>
      <c r="U1578" t="s">
        <v>115</v>
      </c>
      <c r="V1578" t="s">
        <v>39</v>
      </c>
      <c r="W1578" t="s">
        <v>137</v>
      </c>
      <c r="X1578" t="s">
        <v>97</v>
      </c>
      <c r="Y1578" t="s">
        <v>56</v>
      </c>
      <c r="Z1578" t="s">
        <v>43</v>
      </c>
      <c r="AA1578" t="s">
        <v>44</v>
      </c>
      <c r="AB1578" t="s">
        <v>44</v>
      </c>
    </row>
    <row r="1579" spans="1:28" x14ac:dyDescent="0.25">
      <c r="A1579" t="s">
        <v>4080</v>
      </c>
      <c r="B1579" s="1">
        <v>45423</v>
      </c>
      <c r="C1579" t="s">
        <v>2630</v>
      </c>
      <c r="D1579" t="s">
        <v>2631</v>
      </c>
      <c r="E1579">
        <v>51</v>
      </c>
      <c r="F1579" t="s">
        <v>31</v>
      </c>
      <c r="G1579" t="s">
        <v>212</v>
      </c>
      <c r="H1579" t="s">
        <v>213</v>
      </c>
      <c r="I1579" t="s">
        <v>51</v>
      </c>
      <c r="J1579" t="s">
        <v>52</v>
      </c>
      <c r="K1579">
        <v>1</v>
      </c>
      <c r="L1579" s="2">
        <v>400</v>
      </c>
      <c r="M1579">
        <v>10</v>
      </c>
      <c r="N1579" s="2">
        <v>400</v>
      </c>
      <c r="O1579" s="2">
        <v>40</v>
      </c>
      <c r="P1579" s="2">
        <v>360</v>
      </c>
      <c r="Q1579" s="2">
        <v>290.24</v>
      </c>
      <c r="R1579" s="2">
        <v>69.760000000000005</v>
      </c>
      <c r="S1579" t="s">
        <v>64</v>
      </c>
      <c r="T1579" t="s">
        <v>290</v>
      </c>
      <c r="U1579" t="s">
        <v>291</v>
      </c>
      <c r="V1579" t="s">
        <v>39</v>
      </c>
      <c r="W1579" t="s">
        <v>124</v>
      </c>
      <c r="X1579" t="s">
        <v>97</v>
      </c>
      <c r="Y1579" t="s">
        <v>42</v>
      </c>
      <c r="Z1579" t="s">
        <v>43</v>
      </c>
      <c r="AA1579" t="s">
        <v>44</v>
      </c>
      <c r="AB1579" t="s">
        <v>44</v>
      </c>
    </row>
    <row r="1580" spans="1:28" x14ac:dyDescent="0.25">
      <c r="A1580" t="s">
        <v>4081</v>
      </c>
      <c r="B1580" s="1">
        <v>45423</v>
      </c>
      <c r="C1580" t="s">
        <v>2268</v>
      </c>
      <c r="D1580" t="s">
        <v>2269</v>
      </c>
      <c r="E1580">
        <v>46</v>
      </c>
      <c r="F1580" t="s">
        <v>31</v>
      </c>
      <c r="G1580" t="s">
        <v>134</v>
      </c>
      <c r="H1580" t="s">
        <v>135</v>
      </c>
      <c r="I1580" t="s">
        <v>62</v>
      </c>
      <c r="J1580" t="s">
        <v>130</v>
      </c>
      <c r="K1580">
        <v>1</v>
      </c>
      <c r="L1580" s="2">
        <v>8500</v>
      </c>
      <c r="M1580">
        <v>20</v>
      </c>
      <c r="N1580" s="2">
        <v>8500</v>
      </c>
      <c r="O1580" s="2">
        <v>1700</v>
      </c>
      <c r="P1580" s="2">
        <v>6800</v>
      </c>
      <c r="Q1580" s="2">
        <v>4430.24</v>
      </c>
      <c r="R1580" s="2">
        <v>2369.7600000000002</v>
      </c>
      <c r="S1580" t="s">
        <v>53</v>
      </c>
      <c r="T1580" t="s">
        <v>136</v>
      </c>
      <c r="U1580" t="s">
        <v>38</v>
      </c>
      <c r="V1580" t="s">
        <v>39</v>
      </c>
      <c r="W1580" t="s">
        <v>83</v>
      </c>
      <c r="X1580" t="s">
        <v>97</v>
      </c>
      <c r="Y1580" t="s">
        <v>56</v>
      </c>
      <c r="Z1580" t="s">
        <v>43</v>
      </c>
      <c r="AA1580" t="s">
        <v>44</v>
      </c>
      <c r="AB1580" t="s">
        <v>44</v>
      </c>
    </row>
    <row r="1581" spans="1:28" x14ac:dyDescent="0.25">
      <c r="A1581" t="s">
        <v>4082</v>
      </c>
      <c r="B1581" s="1">
        <v>45423</v>
      </c>
      <c r="C1581" t="s">
        <v>2501</v>
      </c>
      <c r="D1581" t="s">
        <v>2502</v>
      </c>
      <c r="E1581">
        <v>50</v>
      </c>
      <c r="F1581" t="s">
        <v>48</v>
      </c>
      <c r="G1581" t="s">
        <v>436</v>
      </c>
      <c r="H1581" t="s">
        <v>437</v>
      </c>
      <c r="I1581" t="s">
        <v>74</v>
      </c>
      <c r="J1581" t="s">
        <v>190</v>
      </c>
      <c r="K1581">
        <v>1</v>
      </c>
      <c r="L1581" s="2">
        <v>1800</v>
      </c>
      <c r="M1581">
        <v>20</v>
      </c>
      <c r="N1581" s="2">
        <v>1800</v>
      </c>
      <c r="O1581" s="2">
        <v>360</v>
      </c>
      <c r="P1581" s="2">
        <v>1440</v>
      </c>
      <c r="Q1581" s="2">
        <v>1027.24</v>
      </c>
      <c r="R1581" s="2">
        <v>412.76</v>
      </c>
      <c r="S1581" t="s">
        <v>64</v>
      </c>
      <c r="T1581" t="s">
        <v>54</v>
      </c>
      <c r="U1581" t="s">
        <v>55</v>
      </c>
      <c r="V1581" t="s">
        <v>39</v>
      </c>
      <c r="W1581" t="s">
        <v>66</v>
      </c>
      <c r="X1581" t="s">
        <v>41</v>
      </c>
      <c r="Y1581" t="s">
        <v>56</v>
      </c>
      <c r="Z1581" t="s">
        <v>43</v>
      </c>
      <c r="AA1581" t="s">
        <v>44</v>
      </c>
      <c r="AB1581" t="s">
        <v>44</v>
      </c>
    </row>
    <row r="1582" spans="1:28" x14ac:dyDescent="0.25">
      <c r="A1582" t="s">
        <v>4083</v>
      </c>
      <c r="B1582" s="1">
        <v>45423</v>
      </c>
      <c r="C1582" t="s">
        <v>4084</v>
      </c>
      <c r="D1582" t="s">
        <v>4085</v>
      </c>
      <c r="E1582">
        <v>35</v>
      </c>
      <c r="F1582" t="s">
        <v>48</v>
      </c>
      <c r="G1582" t="s">
        <v>112</v>
      </c>
      <c r="H1582" t="s">
        <v>113</v>
      </c>
      <c r="I1582" t="s">
        <v>103</v>
      </c>
      <c r="J1582" t="s">
        <v>104</v>
      </c>
      <c r="K1582">
        <v>1</v>
      </c>
      <c r="L1582" s="2">
        <v>650</v>
      </c>
      <c r="M1582">
        <v>10</v>
      </c>
      <c r="N1582" s="2">
        <v>650</v>
      </c>
      <c r="O1582" s="2">
        <v>65</v>
      </c>
      <c r="P1582" s="2">
        <v>585</v>
      </c>
      <c r="Q1582" s="2">
        <v>353.17</v>
      </c>
      <c r="R1582" s="2">
        <v>231.83</v>
      </c>
      <c r="S1582" t="s">
        <v>53</v>
      </c>
      <c r="T1582" t="s">
        <v>407</v>
      </c>
      <c r="U1582" t="s">
        <v>408</v>
      </c>
      <c r="V1582" t="s">
        <v>39</v>
      </c>
      <c r="W1582" t="s">
        <v>40</v>
      </c>
      <c r="X1582" t="s">
        <v>41</v>
      </c>
      <c r="Y1582" t="s">
        <v>42</v>
      </c>
      <c r="Z1582" t="s">
        <v>43</v>
      </c>
      <c r="AA1582" t="s">
        <v>44</v>
      </c>
      <c r="AB1582" t="s">
        <v>44</v>
      </c>
    </row>
    <row r="1583" spans="1:28" x14ac:dyDescent="0.25">
      <c r="A1583" t="s">
        <v>4086</v>
      </c>
      <c r="B1583" s="1">
        <v>45423</v>
      </c>
      <c r="C1583" t="s">
        <v>4087</v>
      </c>
      <c r="D1583" t="s">
        <v>4088</v>
      </c>
      <c r="E1583">
        <v>56</v>
      </c>
      <c r="F1583" t="s">
        <v>48</v>
      </c>
      <c r="G1583" t="s">
        <v>72</v>
      </c>
      <c r="H1583" t="s">
        <v>73</v>
      </c>
      <c r="I1583" t="s">
        <v>74</v>
      </c>
      <c r="J1583" t="s">
        <v>75</v>
      </c>
      <c r="K1583">
        <v>6</v>
      </c>
      <c r="L1583" s="2">
        <v>2200</v>
      </c>
      <c r="M1583">
        <v>0</v>
      </c>
      <c r="N1583" s="2">
        <v>13200</v>
      </c>
      <c r="O1583" s="2">
        <v>0</v>
      </c>
      <c r="P1583" s="2">
        <v>13200</v>
      </c>
      <c r="Q1583" s="2">
        <v>10416.82</v>
      </c>
      <c r="R1583" s="2">
        <v>2783.18</v>
      </c>
      <c r="S1583" t="s">
        <v>53</v>
      </c>
      <c r="T1583" t="s">
        <v>90</v>
      </c>
      <c r="U1583" t="s">
        <v>91</v>
      </c>
      <c r="V1583" t="s">
        <v>39</v>
      </c>
      <c r="W1583" t="s">
        <v>83</v>
      </c>
      <c r="X1583" t="s">
        <v>97</v>
      </c>
      <c r="Y1583" t="s">
        <v>56</v>
      </c>
      <c r="Z1583" t="s">
        <v>43</v>
      </c>
      <c r="AA1583" t="s">
        <v>44</v>
      </c>
      <c r="AB1583" t="s">
        <v>44</v>
      </c>
    </row>
    <row r="1584" spans="1:28" x14ac:dyDescent="0.25">
      <c r="A1584" t="s">
        <v>4089</v>
      </c>
      <c r="B1584" s="1">
        <v>45423</v>
      </c>
      <c r="C1584" t="s">
        <v>1978</v>
      </c>
      <c r="D1584" t="s">
        <v>1979</v>
      </c>
      <c r="E1584">
        <v>22</v>
      </c>
      <c r="F1584" t="s">
        <v>31</v>
      </c>
      <c r="G1584" t="s">
        <v>101</v>
      </c>
      <c r="H1584" t="s">
        <v>102</v>
      </c>
      <c r="I1584" t="s">
        <v>103</v>
      </c>
      <c r="J1584" t="s">
        <v>104</v>
      </c>
      <c r="K1584">
        <v>2</v>
      </c>
      <c r="L1584" s="2">
        <v>1800</v>
      </c>
      <c r="M1584">
        <v>0</v>
      </c>
      <c r="N1584" s="2">
        <v>3600</v>
      </c>
      <c r="O1584" s="2">
        <v>0</v>
      </c>
      <c r="P1584" s="2">
        <v>3600</v>
      </c>
      <c r="Q1584" s="2">
        <v>2004.48</v>
      </c>
      <c r="R1584" s="2">
        <v>1595.52</v>
      </c>
      <c r="S1584" t="s">
        <v>53</v>
      </c>
      <c r="T1584" t="s">
        <v>114</v>
      </c>
      <c r="U1584" t="s">
        <v>115</v>
      </c>
      <c r="V1584" t="s">
        <v>39</v>
      </c>
      <c r="W1584" t="s">
        <v>66</v>
      </c>
      <c r="X1584" t="s">
        <v>41</v>
      </c>
      <c r="Y1584" t="s">
        <v>56</v>
      </c>
      <c r="Z1584" t="s">
        <v>43</v>
      </c>
      <c r="AA1584" t="s">
        <v>44</v>
      </c>
      <c r="AB1584" t="s">
        <v>44</v>
      </c>
    </row>
    <row r="1585" spans="1:28" x14ac:dyDescent="0.25">
      <c r="A1585" t="s">
        <v>4090</v>
      </c>
      <c r="B1585" s="1">
        <v>45424</v>
      </c>
      <c r="C1585" t="s">
        <v>4091</v>
      </c>
      <c r="D1585" t="s">
        <v>4092</v>
      </c>
      <c r="E1585">
        <v>42</v>
      </c>
      <c r="F1585" t="s">
        <v>31</v>
      </c>
      <c r="G1585" t="s">
        <v>273</v>
      </c>
      <c r="H1585" t="s">
        <v>274</v>
      </c>
      <c r="I1585" t="s">
        <v>51</v>
      </c>
      <c r="J1585" t="s">
        <v>52</v>
      </c>
      <c r="K1585">
        <v>1</v>
      </c>
      <c r="L1585" s="2">
        <v>250</v>
      </c>
      <c r="M1585">
        <v>0</v>
      </c>
      <c r="N1585" s="2">
        <v>250</v>
      </c>
      <c r="O1585" s="2">
        <v>0</v>
      </c>
      <c r="P1585" s="2">
        <v>250</v>
      </c>
      <c r="Q1585" s="2">
        <v>193.26</v>
      </c>
      <c r="R1585" s="2">
        <v>56.74</v>
      </c>
      <c r="S1585" t="s">
        <v>36</v>
      </c>
      <c r="T1585" t="s">
        <v>90</v>
      </c>
      <c r="U1585" t="s">
        <v>91</v>
      </c>
      <c r="V1585" t="s">
        <v>39</v>
      </c>
      <c r="W1585" t="s">
        <v>92</v>
      </c>
      <c r="X1585" t="s">
        <v>67</v>
      </c>
      <c r="Y1585" t="s">
        <v>42</v>
      </c>
      <c r="Z1585" t="s">
        <v>43</v>
      </c>
      <c r="AA1585" t="s">
        <v>68</v>
      </c>
      <c r="AB1585" t="s">
        <v>68</v>
      </c>
    </row>
    <row r="1586" spans="1:28" x14ac:dyDescent="0.25">
      <c r="A1586" t="s">
        <v>4093</v>
      </c>
      <c r="B1586" s="1">
        <v>45424</v>
      </c>
      <c r="C1586" t="s">
        <v>3092</v>
      </c>
      <c r="D1586" t="s">
        <v>3093</v>
      </c>
      <c r="E1586">
        <v>26</v>
      </c>
      <c r="F1586" t="s">
        <v>48</v>
      </c>
      <c r="G1586" t="s">
        <v>344</v>
      </c>
      <c r="H1586" t="s">
        <v>345</v>
      </c>
      <c r="I1586" t="s">
        <v>34</v>
      </c>
      <c r="J1586" t="s">
        <v>121</v>
      </c>
      <c r="K1586">
        <v>1</v>
      </c>
      <c r="L1586" s="2">
        <v>1600</v>
      </c>
      <c r="M1586">
        <v>10</v>
      </c>
      <c r="N1586" s="2">
        <v>1600</v>
      </c>
      <c r="O1586" s="2">
        <v>160</v>
      </c>
      <c r="P1586" s="2">
        <v>1440</v>
      </c>
      <c r="Q1586" s="2">
        <v>833.37</v>
      </c>
      <c r="R1586" s="2">
        <v>606.63</v>
      </c>
      <c r="S1586" t="s">
        <v>64</v>
      </c>
      <c r="T1586" t="s">
        <v>65</v>
      </c>
      <c r="U1586" t="s">
        <v>65</v>
      </c>
      <c r="V1586" t="s">
        <v>39</v>
      </c>
      <c r="W1586" t="s">
        <v>40</v>
      </c>
      <c r="X1586" t="s">
        <v>97</v>
      </c>
      <c r="Y1586" t="s">
        <v>56</v>
      </c>
      <c r="Z1586" t="s">
        <v>43</v>
      </c>
      <c r="AA1586" t="s">
        <v>44</v>
      </c>
      <c r="AB1586" t="s">
        <v>44</v>
      </c>
    </row>
    <row r="1587" spans="1:28" x14ac:dyDescent="0.25">
      <c r="A1587" t="s">
        <v>4094</v>
      </c>
      <c r="B1587" s="1">
        <v>45424</v>
      </c>
      <c r="C1587" t="s">
        <v>151</v>
      </c>
      <c r="D1587" t="s">
        <v>152</v>
      </c>
      <c r="E1587">
        <v>54</v>
      </c>
      <c r="F1587" t="s">
        <v>48</v>
      </c>
      <c r="G1587" t="s">
        <v>212</v>
      </c>
      <c r="H1587" t="s">
        <v>213</v>
      </c>
      <c r="I1587" t="s">
        <v>51</v>
      </c>
      <c r="J1587" t="s">
        <v>52</v>
      </c>
      <c r="K1587">
        <v>1</v>
      </c>
      <c r="L1587" s="2">
        <v>400</v>
      </c>
      <c r="M1587">
        <v>5</v>
      </c>
      <c r="N1587" s="2">
        <v>400</v>
      </c>
      <c r="O1587" s="2">
        <v>20</v>
      </c>
      <c r="P1587" s="2">
        <v>380</v>
      </c>
      <c r="Q1587" s="2">
        <v>286.76</v>
      </c>
      <c r="R1587" s="2">
        <v>93.24</v>
      </c>
      <c r="S1587" t="s">
        <v>53</v>
      </c>
      <c r="T1587" t="s">
        <v>122</v>
      </c>
      <c r="U1587" t="s">
        <v>123</v>
      </c>
      <c r="V1587" t="s">
        <v>39</v>
      </c>
      <c r="W1587" t="s">
        <v>83</v>
      </c>
      <c r="X1587" t="s">
        <v>67</v>
      </c>
      <c r="Y1587" t="s">
        <v>84</v>
      </c>
      <c r="Z1587" t="s">
        <v>43</v>
      </c>
      <c r="AA1587" t="s">
        <v>44</v>
      </c>
      <c r="AB1587" t="s">
        <v>44</v>
      </c>
    </row>
    <row r="1588" spans="1:28" x14ac:dyDescent="0.25">
      <c r="A1588" t="s">
        <v>4095</v>
      </c>
      <c r="B1588" s="1">
        <v>45424</v>
      </c>
      <c r="C1588" t="s">
        <v>4096</v>
      </c>
      <c r="D1588" t="s">
        <v>4097</v>
      </c>
      <c r="E1588">
        <v>40</v>
      </c>
      <c r="F1588" t="s">
        <v>48</v>
      </c>
      <c r="G1588" t="s">
        <v>243</v>
      </c>
      <c r="H1588" t="s">
        <v>244</v>
      </c>
      <c r="I1588" t="s">
        <v>103</v>
      </c>
      <c r="J1588" t="s">
        <v>104</v>
      </c>
      <c r="K1588">
        <v>1</v>
      </c>
      <c r="L1588" s="2">
        <v>450</v>
      </c>
      <c r="M1588">
        <v>15</v>
      </c>
      <c r="N1588" s="2">
        <v>450</v>
      </c>
      <c r="O1588" s="2">
        <v>67.5</v>
      </c>
      <c r="P1588" s="2">
        <v>382.5</v>
      </c>
      <c r="Q1588" s="2">
        <v>218.78</v>
      </c>
      <c r="R1588" s="2">
        <v>163.72</v>
      </c>
      <c r="S1588" t="s">
        <v>53</v>
      </c>
      <c r="T1588" t="s">
        <v>105</v>
      </c>
      <c r="U1588" t="s">
        <v>106</v>
      </c>
      <c r="V1588" t="s">
        <v>39</v>
      </c>
      <c r="W1588" t="s">
        <v>66</v>
      </c>
      <c r="X1588" t="s">
        <v>41</v>
      </c>
      <c r="Y1588" t="s">
        <v>56</v>
      </c>
      <c r="Z1588" t="s">
        <v>43</v>
      </c>
      <c r="AA1588" t="s">
        <v>44</v>
      </c>
      <c r="AB1588" t="s">
        <v>44</v>
      </c>
    </row>
    <row r="1589" spans="1:28" x14ac:dyDescent="0.25">
      <c r="A1589" t="s">
        <v>4098</v>
      </c>
      <c r="B1589" s="1">
        <v>45424</v>
      </c>
      <c r="C1589" t="s">
        <v>4099</v>
      </c>
      <c r="D1589" t="s">
        <v>4100</v>
      </c>
      <c r="E1589">
        <v>38</v>
      </c>
      <c r="F1589" t="s">
        <v>48</v>
      </c>
      <c r="G1589" t="s">
        <v>60</v>
      </c>
      <c r="H1589" t="s">
        <v>61</v>
      </c>
      <c r="I1589" t="s">
        <v>62</v>
      </c>
      <c r="J1589" t="s">
        <v>63</v>
      </c>
      <c r="K1589">
        <v>2</v>
      </c>
      <c r="L1589" s="2">
        <v>3500</v>
      </c>
      <c r="M1589">
        <v>25</v>
      </c>
      <c r="N1589" s="2">
        <v>7000</v>
      </c>
      <c r="O1589" s="2">
        <v>1750</v>
      </c>
      <c r="P1589" s="2">
        <v>5250</v>
      </c>
      <c r="Q1589" s="2">
        <v>4153.17</v>
      </c>
      <c r="R1589" s="2">
        <v>1096.83</v>
      </c>
      <c r="S1589" t="s">
        <v>64</v>
      </c>
      <c r="T1589" t="s">
        <v>114</v>
      </c>
      <c r="U1589" t="s">
        <v>115</v>
      </c>
      <c r="V1589" t="s">
        <v>39</v>
      </c>
      <c r="W1589" t="s">
        <v>83</v>
      </c>
      <c r="X1589" t="s">
        <v>41</v>
      </c>
      <c r="Y1589" t="s">
        <v>56</v>
      </c>
      <c r="Z1589" t="s">
        <v>223</v>
      </c>
      <c r="AA1589" t="s">
        <v>44</v>
      </c>
      <c r="AB1589" t="s">
        <v>44</v>
      </c>
    </row>
    <row r="1590" spans="1:28" x14ac:dyDescent="0.25">
      <c r="A1590" t="s">
        <v>4101</v>
      </c>
      <c r="B1590" s="1">
        <v>45424</v>
      </c>
      <c r="C1590" t="s">
        <v>989</v>
      </c>
      <c r="D1590" t="s">
        <v>990</v>
      </c>
      <c r="E1590">
        <v>19</v>
      </c>
      <c r="F1590" t="s">
        <v>48</v>
      </c>
      <c r="G1590" t="s">
        <v>81</v>
      </c>
      <c r="H1590" t="s">
        <v>82</v>
      </c>
      <c r="I1590" t="s">
        <v>51</v>
      </c>
      <c r="J1590" t="s">
        <v>52</v>
      </c>
      <c r="K1590">
        <v>1</v>
      </c>
      <c r="L1590" s="2">
        <v>600</v>
      </c>
      <c r="M1590">
        <v>0</v>
      </c>
      <c r="N1590" s="2">
        <v>600</v>
      </c>
      <c r="O1590" s="2">
        <v>0</v>
      </c>
      <c r="P1590" s="2">
        <v>600</v>
      </c>
      <c r="Q1590" s="2">
        <v>409.55</v>
      </c>
      <c r="R1590" s="2">
        <v>190.45</v>
      </c>
      <c r="S1590" t="s">
        <v>64</v>
      </c>
      <c r="T1590" t="s">
        <v>76</v>
      </c>
      <c r="U1590" t="s">
        <v>77</v>
      </c>
      <c r="V1590" t="s">
        <v>39</v>
      </c>
      <c r="W1590" t="s">
        <v>83</v>
      </c>
      <c r="X1590" t="s">
        <v>97</v>
      </c>
      <c r="Y1590" t="s">
        <v>56</v>
      </c>
      <c r="Z1590" t="s">
        <v>107</v>
      </c>
      <c r="AA1590" t="s">
        <v>44</v>
      </c>
      <c r="AB1590" t="s">
        <v>44</v>
      </c>
    </row>
    <row r="1591" spans="1:28" x14ac:dyDescent="0.25">
      <c r="A1591" t="s">
        <v>4102</v>
      </c>
      <c r="B1591" s="1">
        <v>45424</v>
      </c>
      <c r="C1591" t="s">
        <v>4103</v>
      </c>
      <c r="D1591" t="s">
        <v>4104</v>
      </c>
      <c r="E1591">
        <v>32</v>
      </c>
      <c r="F1591" t="s">
        <v>111</v>
      </c>
      <c r="G1591" t="s">
        <v>561</v>
      </c>
      <c r="H1591" t="s">
        <v>562</v>
      </c>
      <c r="I1591" t="s">
        <v>34</v>
      </c>
      <c r="J1591" t="s">
        <v>143</v>
      </c>
      <c r="K1591">
        <v>1</v>
      </c>
      <c r="L1591" s="2">
        <v>900</v>
      </c>
      <c r="M1591">
        <v>10</v>
      </c>
      <c r="N1591" s="2">
        <v>900</v>
      </c>
      <c r="O1591" s="2">
        <v>90</v>
      </c>
      <c r="P1591" s="2">
        <v>810</v>
      </c>
      <c r="Q1591" s="2">
        <v>453.2</v>
      </c>
      <c r="R1591" s="2">
        <v>356.8</v>
      </c>
      <c r="S1591" t="s">
        <v>53</v>
      </c>
      <c r="T1591" t="s">
        <v>398</v>
      </c>
      <c r="U1591" t="s">
        <v>399</v>
      </c>
      <c r="V1591" t="s">
        <v>39</v>
      </c>
      <c r="W1591" t="s">
        <v>124</v>
      </c>
      <c r="X1591" t="s">
        <v>97</v>
      </c>
      <c r="Y1591" t="s">
        <v>56</v>
      </c>
      <c r="Z1591" t="s">
        <v>43</v>
      </c>
      <c r="AA1591" t="s">
        <v>44</v>
      </c>
      <c r="AB1591" t="s">
        <v>44</v>
      </c>
    </row>
    <row r="1592" spans="1:28" x14ac:dyDescent="0.25">
      <c r="A1592" t="s">
        <v>4105</v>
      </c>
      <c r="B1592" s="1">
        <v>45424</v>
      </c>
      <c r="C1592" t="s">
        <v>4106</v>
      </c>
      <c r="D1592" t="s">
        <v>4107</v>
      </c>
      <c r="E1592">
        <v>37</v>
      </c>
      <c r="F1592" t="s">
        <v>31</v>
      </c>
      <c r="G1592" t="s">
        <v>60</v>
      </c>
      <c r="H1592" t="s">
        <v>61</v>
      </c>
      <c r="I1592" t="s">
        <v>62</v>
      </c>
      <c r="J1592" t="s">
        <v>63</v>
      </c>
      <c r="K1592">
        <v>1</v>
      </c>
      <c r="L1592" s="2">
        <v>3500</v>
      </c>
      <c r="M1592">
        <v>10</v>
      </c>
      <c r="N1592" s="2">
        <v>3500</v>
      </c>
      <c r="O1592" s="2">
        <v>350</v>
      </c>
      <c r="P1592" s="2">
        <v>3150</v>
      </c>
      <c r="Q1592" s="2">
        <v>1773.41</v>
      </c>
      <c r="R1592" s="2">
        <v>1376.59</v>
      </c>
      <c r="S1592" t="s">
        <v>53</v>
      </c>
      <c r="T1592" t="s">
        <v>65</v>
      </c>
      <c r="U1592" t="s">
        <v>65</v>
      </c>
      <c r="V1592" t="s">
        <v>39</v>
      </c>
      <c r="W1592" t="s">
        <v>83</v>
      </c>
      <c r="X1592" t="s">
        <v>97</v>
      </c>
      <c r="Y1592" t="s">
        <v>42</v>
      </c>
      <c r="Z1592" t="s">
        <v>43</v>
      </c>
      <c r="AA1592" t="s">
        <v>44</v>
      </c>
      <c r="AB1592" t="s">
        <v>44</v>
      </c>
    </row>
    <row r="1593" spans="1:28" x14ac:dyDescent="0.25">
      <c r="A1593" t="s">
        <v>4108</v>
      </c>
      <c r="B1593" s="1">
        <v>45424</v>
      </c>
      <c r="C1593" t="s">
        <v>2346</v>
      </c>
      <c r="D1593" t="s">
        <v>2347</v>
      </c>
      <c r="E1593">
        <v>49</v>
      </c>
      <c r="F1593" t="s">
        <v>111</v>
      </c>
      <c r="G1593" t="s">
        <v>352</v>
      </c>
      <c r="H1593" t="s">
        <v>353</v>
      </c>
      <c r="I1593" t="s">
        <v>103</v>
      </c>
      <c r="J1593" t="s">
        <v>104</v>
      </c>
      <c r="K1593">
        <v>2</v>
      </c>
      <c r="L1593" s="2">
        <v>850</v>
      </c>
      <c r="M1593">
        <v>0</v>
      </c>
      <c r="N1593" s="2">
        <v>1700</v>
      </c>
      <c r="O1593" s="2">
        <v>0</v>
      </c>
      <c r="P1593" s="2">
        <v>1700</v>
      </c>
      <c r="Q1593" s="2">
        <v>1114.6400000000001</v>
      </c>
      <c r="R1593" s="2">
        <v>585.36</v>
      </c>
      <c r="S1593" t="s">
        <v>53</v>
      </c>
      <c r="T1593" t="s">
        <v>275</v>
      </c>
      <c r="U1593" t="s">
        <v>123</v>
      </c>
      <c r="V1593" t="s">
        <v>39</v>
      </c>
      <c r="W1593" t="s">
        <v>124</v>
      </c>
      <c r="X1593" t="s">
        <v>97</v>
      </c>
      <c r="Y1593" t="s">
        <v>42</v>
      </c>
      <c r="Z1593" t="s">
        <v>43</v>
      </c>
      <c r="AA1593" t="s">
        <v>44</v>
      </c>
      <c r="AB1593" t="s">
        <v>44</v>
      </c>
    </row>
    <row r="1594" spans="1:28" x14ac:dyDescent="0.25">
      <c r="A1594" t="s">
        <v>4109</v>
      </c>
      <c r="B1594" s="1">
        <v>45424</v>
      </c>
      <c r="C1594" t="s">
        <v>1774</v>
      </c>
      <c r="D1594" t="s">
        <v>1775</v>
      </c>
      <c r="E1594">
        <v>42</v>
      </c>
      <c r="F1594" t="s">
        <v>111</v>
      </c>
      <c r="G1594" t="s">
        <v>60</v>
      </c>
      <c r="H1594" t="s">
        <v>61</v>
      </c>
      <c r="I1594" t="s">
        <v>62</v>
      </c>
      <c r="J1594" t="s">
        <v>63</v>
      </c>
      <c r="K1594">
        <v>2</v>
      </c>
      <c r="L1594" s="2">
        <v>3500</v>
      </c>
      <c r="M1594">
        <v>10</v>
      </c>
      <c r="N1594" s="2">
        <v>7000</v>
      </c>
      <c r="O1594" s="2">
        <v>700</v>
      </c>
      <c r="P1594" s="2">
        <v>6300</v>
      </c>
      <c r="Q1594" s="2">
        <v>4238.0600000000004</v>
      </c>
      <c r="R1594" s="2">
        <v>2061.94</v>
      </c>
      <c r="S1594" t="s">
        <v>64</v>
      </c>
      <c r="T1594" t="s">
        <v>37</v>
      </c>
      <c r="U1594" t="s">
        <v>38</v>
      </c>
      <c r="V1594" t="s">
        <v>39</v>
      </c>
      <c r="W1594" t="s">
        <v>66</v>
      </c>
      <c r="X1594" t="s">
        <v>41</v>
      </c>
      <c r="Y1594" t="s">
        <v>56</v>
      </c>
      <c r="Z1594" t="s">
        <v>223</v>
      </c>
      <c r="AA1594" t="s">
        <v>44</v>
      </c>
      <c r="AB1594" t="s">
        <v>68</v>
      </c>
    </row>
    <row r="1595" spans="1:28" x14ac:dyDescent="0.25">
      <c r="A1595" t="s">
        <v>4110</v>
      </c>
      <c r="B1595" s="1">
        <v>45424</v>
      </c>
      <c r="C1595" t="s">
        <v>1457</v>
      </c>
      <c r="D1595" t="s">
        <v>1458</v>
      </c>
      <c r="E1595">
        <v>20</v>
      </c>
      <c r="F1595" t="s">
        <v>31</v>
      </c>
      <c r="G1595" t="s">
        <v>188</v>
      </c>
      <c r="H1595" t="s">
        <v>189</v>
      </c>
      <c r="I1595" t="s">
        <v>34</v>
      </c>
      <c r="J1595" t="s">
        <v>190</v>
      </c>
      <c r="K1595">
        <v>2</v>
      </c>
      <c r="L1595" s="2">
        <v>1800</v>
      </c>
      <c r="M1595">
        <v>15</v>
      </c>
      <c r="N1595" s="2">
        <v>3600</v>
      </c>
      <c r="O1595" s="2">
        <v>540</v>
      </c>
      <c r="P1595" s="2">
        <v>3060</v>
      </c>
      <c r="Q1595" s="2">
        <v>2399.73</v>
      </c>
      <c r="R1595" s="2">
        <v>660.27</v>
      </c>
      <c r="S1595" t="s">
        <v>64</v>
      </c>
      <c r="T1595" t="s">
        <v>96</v>
      </c>
      <c r="U1595" t="s">
        <v>96</v>
      </c>
      <c r="V1595" t="s">
        <v>39</v>
      </c>
      <c r="W1595" t="s">
        <v>92</v>
      </c>
      <c r="X1595" t="s">
        <v>97</v>
      </c>
      <c r="Y1595" t="s">
        <v>56</v>
      </c>
      <c r="Z1595" t="s">
        <v>43</v>
      </c>
      <c r="AA1595" t="s">
        <v>44</v>
      </c>
      <c r="AB1595" t="s">
        <v>44</v>
      </c>
    </row>
    <row r="1596" spans="1:28" x14ac:dyDescent="0.25">
      <c r="A1596" t="s">
        <v>4111</v>
      </c>
      <c r="B1596" s="1">
        <v>45424</v>
      </c>
      <c r="C1596" t="s">
        <v>2778</v>
      </c>
      <c r="D1596" t="s">
        <v>2779</v>
      </c>
      <c r="E1596">
        <v>46</v>
      </c>
      <c r="F1596" t="s">
        <v>31</v>
      </c>
      <c r="G1596" t="s">
        <v>188</v>
      </c>
      <c r="H1596" t="s">
        <v>189</v>
      </c>
      <c r="I1596" t="s">
        <v>34</v>
      </c>
      <c r="J1596" t="s">
        <v>190</v>
      </c>
      <c r="K1596">
        <v>3</v>
      </c>
      <c r="L1596" s="2">
        <v>1800</v>
      </c>
      <c r="M1596">
        <v>0</v>
      </c>
      <c r="N1596" s="2">
        <v>5400</v>
      </c>
      <c r="O1596" s="2">
        <v>0</v>
      </c>
      <c r="P1596" s="2">
        <v>5400</v>
      </c>
      <c r="Q1596" s="2">
        <v>4209.03</v>
      </c>
      <c r="R1596" s="2">
        <v>1190.97</v>
      </c>
      <c r="S1596" t="s">
        <v>53</v>
      </c>
      <c r="T1596" t="s">
        <v>90</v>
      </c>
      <c r="U1596" t="s">
        <v>91</v>
      </c>
      <c r="V1596" t="s">
        <v>39</v>
      </c>
      <c r="W1596" t="s">
        <v>40</v>
      </c>
      <c r="X1596" t="s">
        <v>97</v>
      </c>
      <c r="Y1596" t="s">
        <v>56</v>
      </c>
      <c r="Z1596" t="s">
        <v>43</v>
      </c>
      <c r="AA1596" t="s">
        <v>44</v>
      </c>
      <c r="AB1596" t="s">
        <v>44</v>
      </c>
    </row>
    <row r="1597" spans="1:28" x14ac:dyDescent="0.25">
      <c r="A1597" t="s">
        <v>4112</v>
      </c>
      <c r="B1597" s="1">
        <v>45425</v>
      </c>
      <c r="C1597" t="s">
        <v>1949</v>
      </c>
      <c r="D1597" t="s">
        <v>1950</v>
      </c>
      <c r="E1597">
        <v>20</v>
      </c>
      <c r="F1597" t="s">
        <v>48</v>
      </c>
      <c r="G1597" t="s">
        <v>72</v>
      </c>
      <c r="H1597" t="s">
        <v>73</v>
      </c>
      <c r="I1597" t="s">
        <v>74</v>
      </c>
      <c r="J1597" t="s">
        <v>75</v>
      </c>
      <c r="K1597">
        <v>2</v>
      </c>
      <c r="L1597" s="2">
        <v>2200</v>
      </c>
      <c r="M1597">
        <v>5</v>
      </c>
      <c r="N1597" s="2">
        <v>4400</v>
      </c>
      <c r="O1597" s="2">
        <v>220</v>
      </c>
      <c r="P1597" s="2">
        <v>4180</v>
      </c>
      <c r="Q1597" s="2">
        <v>2661.85</v>
      </c>
      <c r="R1597" s="2">
        <v>1518.15</v>
      </c>
      <c r="S1597" t="s">
        <v>36</v>
      </c>
      <c r="T1597" t="s">
        <v>275</v>
      </c>
      <c r="U1597" t="s">
        <v>123</v>
      </c>
      <c r="V1597" t="s">
        <v>39</v>
      </c>
      <c r="W1597" t="s">
        <v>92</v>
      </c>
      <c r="X1597" t="s">
        <v>67</v>
      </c>
      <c r="Y1597" t="s">
        <v>42</v>
      </c>
      <c r="Z1597" t="s">
        <v>43</v>
      </c>
      <c r="AA1597" t="s">
        <v>44</v>
      </c>
      <c r="AB1597" t="s">
        <v>44</v>
      </c>
    </row>
    <row r="1598" spans="1:28" x14ac:dyDescent="0.25">
      <c r="A1598" t="s">
        <v>4113</v>
      </c>
      <c r="B1598" s="1">
        <v>45425</v>
      </c>
      <c r="C1598" t="s">
        <v>4114</v>
      </c>
      <c r="D1598" t="s">
        <v>4115</v>
      </c>
      <c r="E1598">
        <v>41</v>
      </c>
      <c r="F1598" t="s">
        <v>111</v>
      </c>
      <c r="G1598" t="s">
        <v>561</v>
      </c>
      <c r="H1598" t="s">
        <v>562</v>
      </c>
      <c r="I1598" t="s">
        <v>34</v>
      </c>
      <c r="J1598" t="s">
        <v>143</v>
      </c>
      <c r="K1598">
        <v>1</v>
      </c>
      <c r="L1598" s="2">
        <v>900</v>
      </c>
      <c r="M1598">
        <v>25</v>
      </c>
      <c r="N1598" s="2">
        <v>900</v>
      </c>
      <c r="O1598" s="2">
        <v>225</v>
      </c>
      <c r="P1598" s="2">
        <v>675</v>
      </c>
      <c r="Q1598" s="2">
        <v>477.84</v>
      </c>
      <c r="R1598" s="2">
        <v>197.16</v>
      </c>
      <c r="S1598" t="s">
        <v>36</v>
      </c>
      <c r="T1598" t="s">
        <v>153</v>
      </c>
      <c r="U1598" t="s">
        <v>154</v>
      </c>
      <c r="V1598" t="s">
        <v>39</v>
      </c>
      <c r="W1598" t="s">
        <v>124</v>
      </c>
      <c r="X1598" t="s">
        <v>97</v>
      </c>
      <c r="Y1598" t="s">
        <v>56</v>
      </c>
      <c r="Z1598" t="s">
        <v>43</v>
      </c>
      <c r="AA1598" t="s">
        <v>44</v>
      </c>
      <c r="AB1598" t="s">
        <v>44</v>
      </c>
    </row>
    <row r="1599" spans="1:28" x14ac:dyDescent="0.25">
      <c r="A1599" t="s">
        <v>4116</v>
      </c>
      <c r="B1599" s="1">
        <v>45425</v>
      </c>
      <c r="C1599" t="s">
        <v>4117</v>
      </c>
      <c r="D1599" t="s">
        <v>4118</v>
      </c>
      <c r="E1599">
        <v>60</v>
      </c>
      <c r="F1599" t="s">
        <v>48</v>
      </c>
      <c r="G1599" t="s">
        <v>148</v>
      </c>
      <c r="H1599" t="s">
        <v>149</v>
      </c>
      <c r="I1599" t="s">
        <v>74</v>
      </c>
      <c r="J1599" t="s">
        <v>130</v>
      </c>
      <c r="K1599">
        <v>3</v>
      </c>
      <c r="L1599" s="2">
        <v>3500</v>
      </c>
      <c r="M1599">
        <v>5</v>
      </c>
      <c r="N1599" s="2">
        <v>10500</v>
      </c>
      <c r="O1599" s="2">
        <v>525</v>
      </c>
      <c r="P1599" s="2">
        <v>9975</v>
      </c>
      <c r="Q1599" s="2">
        <v>7984.13</v>
      </c>
      <c r="R1599" s="2">
        <v>1990.87</v>
      </c>
      <c r="S1599" t="s">
        <v>53</v>
      </c>
      <c r="T1599" t="s">
        <v>105</v>
      </c>
      <c r="U1599" t="s">
        <v>106</v>
      </c>
      <c r="V1599" t="s">
        <v>39</v>
      </c>
      <c r="W1599" t="s">
        <v>137</v>
      </c>
      <c r="X1599" t="s">
        <v>97</v>
      </c>
      <c r="Y1599" t="s">
        <v>42</v>
      </c>
      <c r="Z1599" t="s">
        <v>223</v>
      </c>
      <c r="AA1599" t="s">
        <v>44</v>
      </c>
      <c r="AB1599" t="s">
        <v>44</v>
      </c>
    </row>
    <row r="1600" spans="1:28" x14ac:dyDescent="0.25">
      <c r="A1600" t="s">
        <v>4119</v>
      </c>
      <c r="B1600" s="1">
        <v>45425</v>
      </c>
      <c r="C1600" t="s">
        <v>4120</v>
      </c>
      <c r="D1600" t="s">
        <v>4121</v>
      </c>
      <c r="E1600">
        <v>33</v>
      </c>
      <c r="F1600" t="s">
        <v>48</v>
      </c>
      <c r="G1600" t="s">
        <v>158</v>
      </c>
      <c r="H1600" t="s">
        <v>159</v>
      </c>
      <c r="I1600" t="s">
        <v>51</v>
      </c>
      <c r="J1600" t="s">
        <v>52</v>
      </c>
      <c r="K1600">
        <v>4</v>
      </c>
      <c r="L1600" s="2">
        <v>650</v>
      </c>
      <c r="M1600">
        <v>10</v>
      </c>
      <c r="N1600" s="2">
        <v>2600</v>
      </c>
      <c r="O1600" s="2">
        <v>260</v>
      </c>
      <c r="P1600" s="2">
        <v>2340</v>
      </c>
      <c r="Q1600" s="2">
        <v>1695.98</v>
      </c>
      <c r="R1600" s="2">
        <v>644.02</v>
      </c>
      <c r="S1600" t="s">
        <v>53</v>
      </c>
      <c r="T1600" t="s">
        <v>54</v>
      </c>
      <c r="U1600" t="s">
        <v>55</v>
      </c>
      <c r="V1600" t="s">
        <v>39</v>
      </c>
      <c r="W1600" t="s">
        <v>124</v>
      </c>
      <c r="X1600" t="s">
        <v>41</v>
      </c>
      <c r="Y1600" t="s">
        <v>42</v>
      </c>
      <c r="Z1600" t="s">
        <v>43</v>
      </c>
      <c r="AA1600" t="s">
        <v>44</v>
      </c>
      <c r="AB1600" t="s">
        <v>44</v>
      </c>
    </row>
    <row r="1601" spans="1:28" x14ac:dyDescent="0.25">
      <c r="A1601" t="s">
        <v>4122</v>
      </c>
      <c r="B1601" s="1">
        <v>45425</v>
      </c>
      <c r="C1601" t="s">
        <v>4123</v>
      </c>
      <c r="D1601" t="s">
        <v>4124</v>
      </c>
      <c r="E1601">
        <v>53</v>
      </c>
      <c r="F1601" t="s">
        <v>48</v>
      </c>
      <c r="G1601" t="s">
        <v>128</v>
      </c>
      <c r="H1601" t="s">
        <v>129</v>
      </c>
      <c r="I1601" t="s">
        <v>74</v>
      </c>
      <c r="J1601" t="s">
        <v>130</v>
      </c>
      <c r="K1601">
        <v>1</v>
      </c>
      <c r="L1601" s="2">
        <v>1700</v>
      </c>
      <c r="M1601">
        <v>15</v>
      </c>
      <c r="N1601" s="2">
        <v>1700</v>
      </c>
      <c r="O1601" s="2">
        <v>255</v>
      </c>
      <c r="P1601" s="2">
        <v>1445</v>
      </c>
      <c r="Q1601" s="2">
        <v>882.32</v>
      </c>
      <c r="R1601" s="2">
        <v>562.67999999999995</v>
      </c>
      <c r="S1601" t="s">
        <v>64</v>
      </c>
      <c r="T1601" t="s">
        <v>153</v>
      </c>
      <c r="U1601" t="s">
        <v>154</v>
      </c>
      <c r="V1601" t="s">
        <v>39</v>
      </c>
      <c r="W1601" t="s">
        <v>92</v>
      </c>
      <c r="X1601" t="s">
        <v>67</v>
      </c>
      <c r="Y1601" t="s">
        <v>84</v>
      </c>
      <c r="Z1601" t="s">
        <v>43</v>
      </c>
      <c r="AA1601" t="s">
        <v>44</v>
      </c>
      <c r="AB1601" t="s">
        <v>44</v>
      </c>
    </row>
    <row r="1602" spans="1:28" x14ac:dyDescent="0.25">
      <c r="A1602" t="s">
        <v>4125</v>
      </c>
      <c r="B1602" s="1">
        <v>45425</v>
      </c>
      <c r="C1602" t="s">
        <v>4106</v>
      </c>
      <c r="D1602" t="s">
        <v>4107</v>
      </c>
      <c r="E1602">
        <v>28</v>
      </c>
      <c r="F1602" t="s">
        <v>48</v>
      </c>
      <c r="G1602" t="s">
        <v>243</v>
      </c>
      <c r="H1602" t="s">
        <v>244</v>
      </c>
      <c r="I1602" t="s">
        <v>103</v>
      </c>
      <c r="J1602" t="s">
        <v>104</v>
      </c>
      <c r="K1602">
        <v>1</v>
      </c>
      <c r="L1602" s="2">
        <v>450</v>
      </c>
      <c r="M1602">
        <v>15</v>
      </c>
      <c r="N1602" s="2">
        <v>450</v>
      </c>
      <c r="O1602" s="2">
        <v>67.5</v>
      </c>
      <c r="P1602" s="2">
        <v>382.5</v>
      </c>
      <c r="Q1602" s="2">
        <v>267.66000000000003</v>
      </c>
      <c r="R1602" s="2">
        <v>114.84</v>
      </c>
      <c r="S1602" t="s">
        <v>64</v>
      </c>
      <c r="T1602" t="s">
        <v>290</v>
      </c>
      <c r="U1602" t="s">
        <v>291</v>
      </c>
      <c r="V1602" t="s">
        <v>39</v>
      </c>
      <c r="W1602" t="s">
        <v>92</v>
      </c>
      <c r="X1602" t="s">
        <v>41</v>
      </c>
      <c r="Y1602" t="s">
        <v>42</v>
      </c>
      <c r="Z1602" t="s">
        <v>107</v>
      </c>
      <c r="AA1602" t="s">
        <v>44</v>
      </c>
      <c r="AB1602" t="s">
        <v>44</v>
      </c>
    </row>
    <row r="1603" spans="1:28" x14ac:dyDescent="0.25">
      <c r="A1603" t="s">
        <v>4126</v>
      </c>
      <c r="B1603" s="1">
        <v>45425</v>
      </c>
      <c r="C1603" t="s">
        <v>2349</v>
      </c>
      <c r="D1603" t="s">
        <v>2350</v>
      </c>
      <c r="E1603">
        <v>18</v>
      </c>
      <c r="F1603" t="s">
        <v>31</v>
      </c>
      <c r="G1603" t="s">
        <v>158</v>
      </c>
      <c r="H1603" t="s">
        <v>159</v>
      </c>
      <c r="I1603" t="s">
        <v>51</v>
      </c>
      <c r="J1603" t="s">
        <v>52</v>
      </c>
      <c r="K1603">
        <v>3</v>
      </c>
      <c r="L1603" s="2">
        <v>650</v>
      </c>
      <c r="M1603">
        <v>5</v>
      </c>
      <c r="N1603" s="2">
        <v>1950</v>
      </c>
      <c r="O1603" s="2">
        <v>97.5</v>
      </c>
      <c r="P1603" s="2">
        <v>1852.5</v>
      </c>
      <c r="Q1603" s="2">
        <v>1489.57</v>
      </c>
      <c r="R1603" s="2">
        <v>362.93</v>
      </c>
      <c r="S1603" t="s">
        <v>53</v>
      </c>
      <c r="T1603" t="s">
        <v>153</v>
      </c>
      <c r="U1603" t="s">
        <v>154</v>
      </c>
      <c r="V1603" t="s">
        <v>39</v>
      </c>
      <c r="W1603" t="s">
        <v>66</v>
      </c>
      <c r="X1603" t="s">
        <v>41</v>
      </c>
      <c r="Y1603" t="s">
        <v>56</v>
      </c>
      <c r="Z1603" t="s">
        <v>107</v>
      </c>
      <c r="AA1603" t="s">
        <v>44</v>
      </c>
      <c r="AB1603" t="s">
        <v>44</v>
      </c>
    </row>
    <row r="1604" spans="1:28" x14ac:dyDescent="0.25">
      <c r="A1604" t="s">
        <v>4127</v>
      </c>
      <c r="B1604" s="1">
        <v>45425</v>
      </c>
      <c r="C1604" t="s">
        <v>1831</v>
      </c>
      <c r="D1604" t="s">
        <v>1832</v>
      </c>
      <c r="E1604">
        <v>33</v>
      </c>
      <c r="F1604" t="s">
        <v>111</v>
      </c>
      <c r="G1604" t="s">
        <v>176</v>
      </c>
      <c r="H1604" t="s">
        <v>177</v>
      </c>
      <c r="I1604" t="s">
        <v>34</v>
      </c>
      <c r="J1604" t="s">
        <v>35</v>
      </c>
      <c r="K1604">
        <v>2</v>
      </c>
      <c r="L1604" s="2">
        <v>6500</v>
      </c>
      <c r="M1604">
        <v>10</v>
      </c>
      <c r="N1604" s="2">
        <v>13000</v>
      </c>
      <c r="O1604" s="2">
        <v>1300</v>
      </c>
      <c r="P1604" s="2">
        <v>11700</v>
      </c>
      <c r="Q1604" s="2">
        <v>7007.38</v>
      </c>
      <c r="R1604" s="2">
        <v>4692.62</v>
      </c>
      <c r="S1604" t="s">
        <v>53</v>
      </c>
      <c r="T1604" t="s">
        <v>54</v>
      </c>
      <c r="U1604" t="s">
        <v>55</v>
      </c>
      <c r="V1604" t="s">
        <v>39</v>
      </c>
      <c r="W1604" t="s">
        <v>92</v>
      </c>
      <c r="X1604" t="s">
        <v>41</v>
      </c>
      <c r="Y1604" t="s">
        <v>56</v>
      </c>
      <c r="Z1604" t="s">
        <v>43</v>
      </c>
      <c r="AA1604" t="s">
        <v>44</v>
      </c>
      <c r="AB1604" t="s">
        <v>44</v>
      </c>
    </row>
    <row r="1605" spans="1:28" x14ac:dyDescent="0.25">
      <c r="A1605" t="s">
        <v>4128</v>
      </c>
      <c r="B1605" s="1">
        <v>45425</v>
      </c>
      <c r="C1605" t="s">
        <v>3007</v>
      </c>
      <c r="D1605" t="s">
        <v>3008</v>
      </c>
      <c r="E1605">
        <v>23</v>
      </c>
      <c r="F1605" t="s">
        <v>111</v>
      </c>
      <c r="G1605" t="s">
        <v>128</v>
      </c>
      <c r="H1605" t="s">
        <v>129</v>
      </c>
      <c r="I1605" t="s">
        <v>74</v>
      </c>
      <c r="J1605" t="s">
        <v>130</v>
      </c>
      <c r="K1605">
        <v>5</v>
      </c>
      <c r="L1605" s="2">
        <v>1700</v>
      </c>
      <c r="M1605">
        <v>0</v>
      </c>
      <c r="N1605" s="2">
        <v>8500</v>
      </c>
      <c r="O1605" s="2">
        <v>0</v>
      </c>
      <c r="P1605" s="2">
        <v>8500</v>
      </c>
      <c r="Q1605" s="2">
        <v>4870.3599999999997</v>
      </c>
      <c r="R1605" s="2">
        <v>3629.64</v>
      </c>
      <c r="S1605" t="s">
        <v>53</v>
      </c>
      <c r="T1605" t="s">
        <v>263</v>
      </c>
      <c r="U1605" t="s">
        <v>91</v>
      </c>
      <c r="V1605" t="s">
        <v>39</v>
      </c>
      <c r="W1605" t="s">
        <v>124</v>
      </c>
      <c r="X1605" t="s">
        <v>41</v>
      </c>
      <c r="Y1605" t="s">
        <v>56</v>
      </c>
      <c r="Z1605" t="s">
        <v>43</v>
      </c>
      <c r="AA1605" t="s">
        <v>44</v>
      </c>
      <c r="AB1605" t="s">
        <v>44</v>
      </c>
    </row>
    <row r="1606" spans="1:28" x14ac:dyDescent="0.25">
      <c r="A1606" t="s">
        <v>4129</v>
      </c>
      <c r="B1606" s="1">
        <v>45425</v>
      </c>
      <c r="C1606" t="s">
        <v>4130</v>
      </c>
      <c r="D1606" t="s">
        <v>4131</v>
      </c>
      <c r="E1606">
        <v>42</v>
      </c>
      <c r="F1606" t="s">
        <v>48</v>
      </c>
      <c r="G1606" t="s">
        <v>141</v>
      </c>
      <c r="H1606" t="s">
        <v>142</v>
      </c>
      <c r="I1606" t="s">
        <v>74</v>
      </c>
      <c r="J1606" t="s">
        <v>143</v>
      </c>
      <c r="K1606">
        <v>1</v>
      </c>
      <c r="L1606" s="2">
        <v>900</v>
      </c>
      <c r="M1606">
        <v>0</v>
      </c>
      <c r="N1606" s="2">
        <v>900</v>
      </c>
      <c r="O1606" s="2">
        <v>0</v>
      </c>
      <c r="P1606" s="2">
        <v>900</v>
      </c>
      <c r="Q1606" s="2">
        <v>601.62</v>
      </c>
      <c r="R1606" s="2">
        <v>298.38</v>
      </c>
      <c r="S1606" t="s">
        <v>36</v>
      </c>
      <c r="T1606" t="s">
        <v>122</v>
      </c>
      <c r="U1606" t="s">
        <v>123</v>
      </c>
      <c r="V1606" t="s">
        <v>39</v>
      </c>
      <c r="W1606" t="s">
        <v>124</v>
      </c>
      <c r="X1606" t="s">
        <v>67</v>
      </c>
      <c r="Y1606" t="s">
        <v>56</v>
      </c>
      <c r="Z1606" t="s">
        <v>43</v>
      </c>
      <c r="AA1606" t="s">
        <v>44</v>
      </c>
      <c r="AB1606" t="s">
        <v>44</v>
      </c>
    </row>
    <row r="1607" spans="1:28" x14ac:dyDescent="0.25">
      <c r="A1607" t="s">
        <v>4132</v>
      </c>
      <c r="B1607" s="1">
        <v>45425</v>
      </c>
      <c r="C1607" t="s">
        <v>183</v>
      </c>
      <c r="D1607" t="s">
        <v>184</v>
      </c>
      <c r="E1607">
        <v>40</v>
      </c>
      <c r="F1607" t="s">
        <v>48</v>
      </c>
      <c r="G1607" t="s">
        <v>60</v>
      </c>
      <c r="H1607" t="s">
        <v>61</v>
      </c>
      <c r="I1607" t="s">
        <v>62</v>
      </c>
      <c r="J1607" t="s">
        <v>63</v>
      </c>
      <c r="K1607">
        <v>1</v>
      </c>
      <c r="L1607" s="2">
        <v>3500</v>
      </c>
      <c r="M1607">
        <v>10</v>
      </c>
      <c r="N1607" s="2">
        <v>3500</v>
      </c>
      <c r="O1607" s="2">
        <v>350</v>
      </c>
      <c r="P1607" s="2">
        <v>3150</v>
      </c>
      <c r="Q1607" s="2">
        <v>2355.41</v>
      </c>
      <c r="R1607" s="2">
        <v>794.59</v>
      </c>
      <c r="S1607" t="s">
        <v>53</v>
      </c>
      <c r="T1607" t="s">
        <v>76</v>
      </c>
      <c r="U1607" t="s">
        <v>77</v>
      </c>
      <c r="V1607" t="s">
        <v>39</v>
      </c>
      <c r="W1607" t="s">
        <v>66</v>
      </c>
      <c r="X1607" t="s">
        <v>41</v>
      </c>
      <c r="Y1607" t="s">
        <v>56</v>
      </c>
      <c r="Z1607" t="s">
        <v>43</v>
      </c>
      <c r="AA1607" t="s">
        <v>44</v>
      </c>
      <c r="AB1607" t="s">
        <v>44</v>
      </c>
    </row>
    <row r="1608" spans="1:28" x14ac:dyDescent="0.25">
      <c r="A1608" t="s">
        <v>4133</v>
      </c>
      <c r="B1608" s="1">
        <v>45426</v>
      </c>
      <c r="C1608" t="s">
        <v>4134</v>
      </c>
      <c r="D1608" t="s">
        <v>4135</v>
      </c>
      <c r="E1608">
        <v>21</v>
      </c>
      <c r="F1608" t="s">
        <v>48</v>
      </c>
      <c r="G1608" t="s">
        <v>561</v>
      </c>
      <c r="H1608" t="s">
        <v>562</v>
      </c>
      <c r="I1608" t="s">
        <v>34</v>
      </c>
      <c r="J1608" t="s">
        <v>143</v>
      </c>
      <c r="K1608">
        <v>3</v>
      </c>
      <c r="L1608" s="2">
        <v>900</v>
      </c>
      <c r="M1608">
        <v>10</v>
      </c>
      <c r="N1608" s="2">
        <v>2700</v>
      </c>
      <c r="O1608" s="2">
        <v>270</v>
      </c>
      <c r="P1608" s="2">
        <v>2430</v>
      </c>
      <c r="Q1608" s="2">
        <v>1901.13</v>
      </c>
      <c r="R1608" s="2">
        <v>528.87</v>
      </c>
      <c r="S1608" t="s">
        <v>36</v>
      </c>
      <c r="T1608" t="s">
        <v>263</v>
      </c>
      <c r="U1608" t="s">
        <v>91</v>
      </c>
      <c r="V1608" t="s">
        <v>39</v>
      </c>
      <c r="W1608" t="s">
        <v>66</v>
      </c>
      <c r="X1608" t="s">
        <v>41</v>
      </c>
      <c r="Y1608" t="s">
        <v>84</v>
      </c>
      <c r="Z1608" t="s">
        <v>107</v>
      </c>
      <c r="AA1608" t="s">
        <v>44</v>
      </c>
      <c r="AB1608" t="s">
        <v>44</v>
      </c>
    </row>
    <row r="1609" spans="1:28" x14ac:dyDescent="0.25">
      <c r="A1609" t="s">
        <v>4136</v>
      </c>
      <c r="B1609" s="1">
        <v>45426</v>
      </c>
      <c r="C1609" t="s">
        <v>888</v>
      </c>
      <c r="D1609" t="s">
        <v>889</v>
      </c>
      <c r="E1609">
        <v>22</v>
      </c>
      <c r="F1609" t="s">
        <v>31</v>
      </c>
      <c r="G1609" t="s">
        <v>243</v>
      </c>
      <c r="H1609" t="s">
        <v>244</v>
      </c>
      <c r="I1609" t="s">
        <v>103</v>
      </c>
      <c r="J1609" t="s">
        <v>104</v>
      </c>
      <c r="K1609">
        <v>2</v>
      </c>
      <c r="L1609" s="2">
        <v>450</v>
      </c>
      <c r="M1609">
        <v>10</v>
      </c>
      <c r="N1609" s="2">
        <v>900</v>
      </c>
      <c r="O1609" s="2">
        <v>90</v>
      </c>
      <c r="P1609" s="2">
        <v>810</v>
      </c>
      <c r="Q1609" s="2">
        <v>655.04999999999995</v>
      </c>
      <c r="R1609" s="2">
        <v>154.94999999999999</v>
      </c>
      <c r="S1609" t="s">
        <v>53</v>
      </c>
      <c r="T1609" t="s">
        <v>163</v>
      </c>
      <c r="U1609" t="s">
        <v>164</v>
      </c>
      <c r="V1609" t="s">
        <v>39</v>
      </c>
      <c r="W1609" t="s">
        <v>137</v>
      </c>
      <c r="X1609" t="s">
        <v>97</v>
      </c>
      <c r="Y1609" t="s">
        <v>56</v>
      </c>
      <c r="Z1609" t="s">
        <v>43</v>
      </c>
      <c r="AA1609" t="s">
        <v>68</v>
      </c>
      <c r="AB1609" t="s">
        <v>44</v>
      </c>
    </row>
    <row r="1610" spans="1:28" x14ac:dyDescent="0.25">
      <c r="A1610" t="s">
        <v>4137</v>
      </c>
      <c r="B1610" s="1">
        <v>45426</v>
      </c>
      <c r="C1610" t="s">
        <v>3039</v>
      </c>
      <c r="D1610" t="s">
        <v>3040</v>
      </c>
      <c r="E1610">
        <v>41</v>
      </c>
      <c r="F1610" t="s">
        <v>48</v>
      </c>
      <c r="G1610" t="s">
        <v>436</v>
      </c>
      <c r="H1610" t="s">
        <v>437</v>
      </c>
      <c r="I1610" t="s">
        <v>74</v>
      </c>
      <c r="J1610" t="s">
        <v>190</v>
      </c>
      <c r="K1610">
        <v>2</v>
      </c>
      <c r="L1610" s="2">
        <v>1800</v>
      </c>
      <c r="M1610">
        <v>10</v>
      </c>
      <c r="N1610" s="2">
        <v>3600</v>
      </c>
      <c r="O1610" s="2">
        <v>360</v>
      </c>
      <c r="P1610" s="2">
        <v>3240</v>
      </c>
      <c r="Q1610" s="2">
        <v>2158.11</v>
      </c>
      <c r="R1610" s="2">
        <v>1081.8900000000001</v>
      </c>
      <c r="S1610" t="s">
        <v>53</v>
      </c>
      <c r="T1610" t="s">
        <v>96</v>
      </c>
      <c r="U1610" t="s">
        <v>96</v>
      </c>
      <c r="V1610" t="s">
        <v>39</v>
      </c>
      <c r="W1610" t="s">
        <v>83</v>
      </c>
      <c r="X1610" t="s">
        <v>41</v>
      </c>
      <c r="Y1610" t="s">
        <v>56</v>
      </c>
      <c r="Z1610" t="s">
        <v>144</v>
      </c>
      <c r="AA1610" t="s">
        <v>44</v>
      </c>
      <c r="AB1610" t="s">
        <v>44</v>
      </c>
    </row>
    <row r="1611" spans="1:28" x14ac:dyDescent="0.25">
      <c r="A1611" t="s">
        <v>4138</v>
      </c>
      <c r="B1611" s="1">
        <v>45426</v>
      </c>
      <c r="C1611" t="s">
        <v>3253</v>
      </c>
      <c r="D1611" t="s">
        <v>3254</v>
      </c>
      <c r="E1611">
        <v>58</v>
      </c>
      <c r="F1611" t="s">
        <v>48</v>
      </c>
      <c r="G1611" t="s">
        <v>273</v>
      </c>
      <c r="H1611" t="s">
        <v>274</v>
      </c>
      <c r="I1611" t="s">
        <v>51</v>
      </c>
      <c r="J1611" t="s">
        <v>52</v>
      </c>
      <c r="K1611">
        <v>1</v>
      </c>
      <c r="L1611" s="2">
        <v>250</v>
      </c>
      <c r="M1611">
        <v>25</v>
      </c>
      <c r="N1611" s="2">
        <v>250</v>
      </c>
      <c r="O1611" s="2">
        <v>62.5</v>
      </c>
      <c r="P1611" s="2">
        <v>187.5</v>
      </c>
      <c r="Q1611" s="2">
        <v>129.44999999999999</v>
      </c>
      <c r="R1611" s="2">
        <v>58.05</v>
      </c>
      <c r="S1611" t="s">
        <v>53</v>
      </c>
      <c r="T1611" t="s">
        <v>178</v>
      </c>
      <c r="U1611" t="s">
        <v>154</v>
      </c>
      <c r="V1611" t="s">
        <v>39</v>
      </c>
      <c r="W1611" t="s">
        <v>124</v>
      </c>
      <c r="X1611" t="s">
        <v>97</v>
      </c>
      <c r="Y1611" t="s">
        <v>42</v>
      </c>
      <c r="Z1611" t="s">
        <v>43</v>
      </c>
      <c r="AA1611" t="s">
        <v>68</v>
      </c>
      <c r="AB1611" t="s">
        <v>44</v>
      </c>
    </row>
    <row r="1612" spans="1:28" x14ac:dyDescent="0.25">
      <c r="A1612" t="s">
        <v>4139</v>
      </c>
      <c r="B1612" s="1">
        <v>45426</v>
      </c>
      <c r="C1612" t="s">
        <v>4140</v>
      </c>
      <c r="D1612" t="s">
        <v>4141</v>
      </c>
      <c r="E1612">
        <v>46</v>
      </c>
      <c r="F1612" t="s">
        <v>48</v>
      </c>
      <c r="G1612" t="s">
        <v>344</v>
      </c>
      <c r="H1612" t="s">
        <v>345</v>
      </c>
      <c r="I1612" t="s">
        <v>34</v>
      </c>
      <c r="J1612" t="s">
        <v>121</v>
      </c>
      <c r="K1612">
        <v>1</v>
      </c>
      <c r="L1612" s="2">
        <v>1600</v>
      </c>
      <c r="M1612">
        <v>10</v>
      </c>
      <c r="N1612" s="2">
        <v>1600</v>
      </c>
      <c r="O1612" s="2">
        <v>160</v>
      </c>
      <c r="P1612" s="2">
        <v>1440</v>
      </c>
      <c r="Q1612" s="2">
        <v>1103.0899999999999</v>
      </c>
      <c r="R1612" s="2">
        <v>336.91</v>
      </c>
      <c r="S1612" t="s">
        <v>53</v>
      </c>
      <c r="T1612" t="s">
        <v>114</v>
      </c>
      <c r="U1612" t="s">
        <v>115</v>
      </c>
      <c r="V1612" t="s">
        <v>39</v>
      </c>
      <c r="W1612" t="s">
        <v>137</v>
      </c>
      <c r="X1612" t="s">
        <v>67</v>
      </c>
      <c r="Y1612" t="s">
        <v>56</v>
      </c>
      <c r="Z1612" t="s">
        <v>43</v>
      </c>
      <c r="AA1612" t="s">
        <v>44</v>
      </c>
      <c r="AB1612" t="s">
        <v>44</v>
      </c>
    </row>
    <row r="1613" spans="1:28" x14ac:dyDescent="0.25">
      <c r="A1613" t="s">
        <v>4142</v>
      </c>
      <c r="B1613" s="1">
        <v>45426</v>
      </c>
      <c r="C1613" t="s">
        <v>171</v>
      </c>
      <c r="D1613" t="s">
        <v>172</v>
      </c>
      <c r="E1613">
        <v>27</v>
      </c>
      <c r="F1613" t="s">
        <v>48</v>
      </c>
      <c r="G1613" t="s">
        <v>561</v>
      </c>
      <c r="H1613" t="s">
        <v>562</v>
      </c>
      <c r="I1613" t="s">
        <v>34</v>
      </c>
      <c r="J1613" t="s">
        <v>143</v>
      </c>
      <c r="K1613">
        <v>2</v>
      </c>
      <c r="L1613" s="2">
        <v>900</v>
      </c>
      <c r="M1613">
        <v>5</v>
      </c>
      <c r="N1613" s="2">
        <v>1800</v>
      </c>
      <c r="O1613" s="2">
        <v>90</v>
      </c>
      <c r="P1613" s="2">
        <v>1710</v>
      </c>
      <c r="Q1613" s="2">
        <v>1220.6199999999999</v>
      </c>
      <c r="R1613" s="2">
        <v>489.38</v>
      </c>
      <c r="S1613" t="s">
        <v>53</v>
      </c>
      <c r="T1613" t="s">
        <v>275</v>
      </c>
      <c r="U1613" t="s">
        <v>123</v>
      </c>
      <c r="V1613" t="s">
        <v>39</v>
      </c>
      <c r="W1613" t="s">
        <v>137</v>
      </c>
      <c r="X1613" t="s">
        <v>67</v>
      </c>
      <c r="Y1613" t="s">
        <v>56</v>
      </c>
      <c r="Z1613" t="s">
        <v>107</v>
      </c>
      <c r="AA1613" t="s">
        <v>44</v>
      </c>
      <c r="AB1613" t="s">
        <v>44</v>
      </c>
    </row>
    <row r="1614" spans="1:28" x14ac:dyDescent="0.25">
      <c r="A1614" t="s">
        <v>4143</v>
      </c>
      <c r="B1614" s="1">
        <v>45426</v>
      </c>
      <c r="C1614" t="s">
        <v>1762</v>
      </c>
      <c r="D1614" t="s">
        <v>1763</v>
      </c>
      <c r="E1614">
        <v>51</v>
      </c>
      <c r="F1614" t="s">
        <v>31</v>
      </c>
      <c r="G1614" t="s">
        <v>72</v>
      </c>
      <c r="H1614" t="s">
        <v>73</v>
      </c>
      <c r="I1614" t="s">
        <v>74</v>
      </c>
      <c r="J1614" t="s">
        <v>75</v>
      </c>
      <c r="K1614">
        <v>2</v>
      </c>
      <c r="L1614" s="2">
        <v>2200</v>
      </c>
      <c r="M1614">
        <v>5</v>
      </c>
      <c r="N1614" s="2">
        <v>4400</v>
      </c>
      <c r="O1614" s="2">
        <v>220</v>
      </c>
      <c r="P1614" s="2">
        <v>4180</v>
      </c>
      <c r="Q1614" s="2">
        <v>3004.75</v>
      </c>
      <c r="R1614" s="2">
        <v>1175.25</v>
      </c>
      <c r="S1614" t="s">
        <v>36</v>
      </c>
      <c r="T1614" t="s">
        <v>178</v>
      </c>
      <c r="U1614" t="s">
        <v>154</v>
      </c>
      <c r="V1614" t="s">
        <v>39</v>
      </c>
      <c r="W1614" t="s">
        <v>137</v>
      </c>
      <c r="X1614" t="s">
        <v>97</v>
      </c>
      <c r="Y1614" t="s">
        <v>56</v>
      </c>
      <c r="Z1614" t="s">
        <v>43</v>
      </c>
      <c r="AA1614" t="s">
        <v>44</v>
      </c>
      <c r="AB1614" t="s">
        <v>44</v>
      </c>
    </row>
    <row r="1615" spans="1:28" x14ac:dyDescent="0.25">
      <c r="A1615" t="s">
        <v>4144</v>
      </c>
      <c r="B1615" s="1">
        <v>45426</v>
      </c>
      <c r="C1615" t="s">
        <v>4145</v>
      </c>
      <c r="D1615" t="s">
        <v>4146</v>
      </c>
      <c r="E1615">
        <v>28</v>
      </c>
      <c r="F1615" t="s">
        <v>48</v>
      </c>
      <c r="G1615" t="s">
        <v>134</v>
      </c>
      <c r="H1615" t="s">
        <v>135</v>
      </c>
      <c r="I1615" t="s">
        <v>62</v>
      </c>
      <c r="J1615" t="s">
        <v>130</v>
      </c>
      <c r="K1615">
        <v>2</v>
      </c>
      <c r="L1615" s="2">
        <v>8500</v>
      </c>
      <c r="M1615">
        <v>5</v>
      </c>
      <c r="N1615" s="2">
        <v>17000</v>
      </c>
      <c r="O1615" s="2">
        <v>850</v>
      </c>
      <c r="P1615" s="2">
        <v>16150</v>
      </c>
      <c r="Q1615" s="2">
        <v>10442.450000000001</v>
      </c>
      <c r="R1615" s="2">
        <v>5707.55</v>
      </c>
      <c r="S1615" t="s">
        <v>53</v>
      </c>
      <c r="T1615" t="s">
        <v>37</v>
      </c>
      <c r="U1615" t="s">
        <v>38</v>
      </c>
      <c r="V1615" t="s">
        <v>39</v>
      </c>
      <c r="W1615" t="s">
        <v>83</v>
      </c>
      <c r="X1615" t="s">
        <v>41</v>
      </c>
      <c r="Y1615" t="s">
        <v>42</v>
      </c>
      <c r="Z1615" t="s">
        <v>107</v>
      </c>
      <c r="AA1615" t="s">
        <v>44</v>
      </c>
      <c r="AB1615" t="s">
        <v>44</v>
      </c>
    </row>
    <row r="1616" spans="1:28" x14ac:dyDescent="0.25">
      <c r="A1616" t="s">
        <v>4147</v>
      </c>
      <c r="B1616" s="1">
        <v>45426</v>
      </c>
      <c r="C1616" t="s">
        <v>3607</v>
      </c>
      <c r="D1616" t="s">
        <v>3608</v>
      </c>
      <c r="E1616">
        <v>59</v>
      </c>
      <c r="F1616" t="s">
        <v>48</v>
      </c>
      <c r="G1616" t="s">
        <v>227</v>
      </c>
      <c r="H1616" t="s">
        <v>228</v>
      </c>
      <c r="I1616" t="s">
        <v>74</v>
      </c>
      <c r="J1616" t="s">
        <v>75</v>
      </c>
      <c r="K1616">
        <v>1</v>
      </c>
      <c r="L1616" s="2">
        <v>1400</v>
      </c>
      <c r="M1616">
        <v>15</v>
      </c>
      <c r="N1616" s="2">
        <v>1400</v>
      </c>
      <c r="O1616" s="2">
        <v>210</v>
      </c>
      <c r="P1616" s="2">
        <v>1190</v>
      </c>
      <c r="Q1616" s="2">
        <v>665.76</v>
      </c>
      <c r="R1616" s="2">
        <v>524.24</v>
      </c>
      <c r="S1616" t="s">
        <v>53</v>
      </c>
      <c r="T1616" t="s">
        <v>37</v>
      </c>
      <c r="U1616" t="s">
        <v>38</v>
      </c>
      <c r="V1616" t="s">
        <v>39</v>
      </c>
      <c r="W1616" t="s">
        <v>124</v>
      </c>
      <c r="X1616" t="s">
        <v>97</v>
      </c>
      <c r="Y1616" t="s">
        <v>56</v>
      </c>
      <c r="Z1616" t="s">
        <v>223</v>
      </c>
      <c r="AA1616" t="s">
        <v>44</v>
      </c>
      <c r="AB1616" t="s">
        <v>44</v>
      </c>
    </row>
    <row r="1617" spans="1:28" x14ac:dyDescent="0.25">
      <c r="A1617" t="s">
        <v>4148</v>
      </c>
      <c r="B1617" s="1">
        <v>45426</v>
      </c>
      <c r="C1617" t="s">
        <v>4149</v>
      </c>
      <c r="D1617" t="s">
        <v>4150</v>
      </c>
      <c r="E1617">
        <v>51</v>
      </c>
      <c r="F1617" t="s">
        <v>111</v>
      </c>
      <c r="G1617" t="s">
        <v>197</v>
      </c>
      <c r="H1617" t="s">
        <v>198</v>
      </c>
      <c r="I1617" t="s">
        <v>74</v>
      </c>
      <c r="J1617" t="s">
        <v>75</v>
      </c>
      <c r="K1617">
        <v>1</v>
      </c>
      <c r="L1617" s="2">
        <v>2600</v>
      </c>
      <c r="M1617">
        <v>20</v>
      </c>
      <c r="N1617" s="2">
        <v>2600</v>
      </c>
      <c r="O1617" s="2">
        <v>520</v>
      </c>
      <c r="P1617" s="2">
        <v>2080</v>
      </c>
      <c r="Q1617" s="2">
        <v>1145.53</v>
      </c>
      <c r="R1617" s="2">
        <v>934.47</v>
      </c>
      <c r="S1617" t="s">
        <v>53</v>
      </c>
      <c r="T1617" t="s">
        <v>263</v>
      </c>
      <c r="U1617" t="s">
        <v>91</v>
      </c>
      <c r="V1617" t="s">
        <v>39</v>
      </c>
      <c r="W1617" t="s">
        <v>66</v>
      </c>
      <c r="X1617" t="s">
        <v>67</v>
      </c>
      <c r="Y1617" t="s">
        <v>42</v>
      </c>
      <c r="Z1617" t="s">
        <v>43</v>
      </c>
      <c r="AA1617" t="s">
        <v>44</v>
      </c>
      <c r="AB1617" t="s">
        <v>44</v>
      </c>
    </row>
    <row r="1618" spans="1:28" x14ac:dyDescent="0.25">
      <c r="A1618" t="s">
        <v>4151</v>
      </c>
      <c r="B1618" s="1">
        <v>45426</v>
      </c>
      <c r="C1618" t="s">
        <v>4152</v>
      </c>
      <c r="D1618" t="s">
        <v>4153</v>
      </c>
      <c r="E1618">
        <v>37</v>
      </c>
      <c r="F1618" t="s">
        <v>48</v>
      </c>
      <c r="G1618" t="s">
        <v>81</v>
      </c>
      <c r="H1618" t="s">
        <v>82</v>
      </c>
      <c r="I1618" t="s">
        <v>51</v>
      </c>
      <c r="J1618" t="s">
        <v>52</v>
      </c>
      <c r="K1618">
        <v>2</v>
      </c>
      <c r="L1618" s="2">
        <v>600</v>
      </c>
      <c r="M1618">
        <v>20</v>
      </c>
      <c r="N1618" s="2">
        <v>1200</v>
      </c>
      <c r="O1618" s="2">
        <v>240</v>
      </c>
      <c r="P1618" s="2">
        <v>960</v>
      </c>
      <c r="Q1618" s="2">
        <v>582.27</v>
      </c>
      <c r="R1618" s="2">
        <v>377.73</v>
      </c>
      <c r="S1618" t="s">
        <v>36</v>
      </c>
      <c r="T1618" t="s">
        <v>105</v>
      </c>
      <c r="U1618" t="s">
        <v>106</v>
      </c>
      <c r="V1618" t="s">
        <v>39</v>
      </c>
      <c r="W1618" t="s">
        <v>66</v>
      </c>
      <c r="X1618" t="s">
        <v>41</v>
      </c>
      <c r="Y1618" t="s">
        <v>84</v>
      </c>
      <c r="Z1618" t="s">
        <v>43</v>
      </c>
      <c r="AA1618" t="s">
        <v>68</v>
      </c>
      <c r="AB1618" t="s">
        <v>44</v>
      </c>
    </row>
    <row r="1619" spans="1:28" x14ac:dyDescent="0.25">
      <c r="A1619" t="s">
        <v>4154</v>
      </c>
      <c r="B1619" s="1">
        <v>45426</v>
      </c>
      <c r="C1619" t="s">
        <v>4155</v>
      </c>
      <c r="D1619" t="s">
        <v>4156</v>
      </c>
      <c r="E1619">
        <v>42</v>
      </c>
      <c r="F1619" t="s">
        <v>31</v>
      </c>
      <c r="G1619" t="s">
        <v>202</v>
      </c>
      <c r="H1619" t="s">
        <v>203</v>
      </c>
      <c r="I1619" t="s">
        <v>103</v>
      </c>
      <c r="J1619" t="s">
        <v>104</v>
      </c>
      <c r="K1619">
        <v>5</v>
      </c>
      <c r="L1619" s="2">
        <v>550</v>
      </c>
      <c r="M1619">
        <v>5</v>
      </c>
      <c r="N1619" s="2">
        <v>2750</v>
      </c>
      <c r="O1619" s="2">
        <v>137.5</v>
      </c>
      <c r="P1619" s="2">
        <v>2612.5</v>
      </c>
      <c r="Q1619" s="2">
        <v>1463.4</v>
      </c>
      <c r="R1619" s="2">
        <v>1149.0999999999999</v>
      </c>
      <c r="S1619" t="s">
        <v>53</v>
      </c>
      <c r="T1619" t="s">
        <v>114</v>
      </c>
      <c r="U1619" t="s">
        <v>115</v>
      </c>
      <c r="V1619" t="s">
        <v>39</v>
      </c>
      <c r="W1619" t="s">
        <v>66</v>
      </c>
      <c r="X1619" t="s">
        <v>97</v>
      </c>
      <c r="Y1619" t="s">
        <v>56</v>
      </c>
      <c r="Z1619" t="s">
        <v>43</v>
      </c>
      <c r="AA1619" t="s">
        <v>44</v>
      </c>
      <c r="AB1619" t="s">
        <v>44</v>
      </c>
    </row>
    <row r="1620" spans="1:28" x14ac:dyDescent="0.25">
      <c r="A1620" t="s">
        <v>4157</v>
      </c>
      <c r="B1620" s="1">
        <v>45426</v>
      </c>
      <c r="C1620" t="s">
        <v>4158</v>
      </c>
      <c r="D1620" t="s">
        <v>4159</v>
      </c>
      <c r="E1620">
        <v>40</v>
      </c>
      <c r="F1620" t="s">
        <v>31</v>
      </c>
      <c r="G1620" t="s">
        <v>436</v>
      </c>
      <c r="H1620" t="s">
        <v>437</v>
      </c>
      <c r="I1620" t="s">
        <v>74</v>
      </c>
      <c r="J1620" t="s">
        <v>190</v>
      </c>
      <c r="K1620">
        <v>1</v>
      </c>
      <c r="L1620" s="2">
        <v>1800</v>
      </c>
      <c r="M1620">
        <v>5</v>
      </c>
      <c r="N1620" s="2">
        <v>1800</v>
      </c>
      <c r="O1620" s="2">
        <v>90</v>
      </c>
      <c r="P1620" s="2">
        <v>1710</v>
      </c>
      <c r="Q1620" s="2">
        <v>1391.32</v>
      </c>
      <c r="R1620" s="2">
        <v>318.68</v>
      </c>
      <c r="S1620" t="s">
        <v>36</v>
      </c>
      <c r="T1620" t="s">
        <v>263</v>
      </c>
      <c r="U1620" t="s">
        <v>91</v>
      </c>
      <c r="V1620" t="s">
        <v>39</v>
      </c>
      <c r="W1620" t="s">
        <v>66</v>
      </c>
      <c r="X1620" t="s">
        <v>67</v>
      </c>
      <c r="Y1620" t="s">
        <v>42</v>
      </c>
      <c r="Z1620" t="s">
        <v>43</v>
      </c>
      <c r="AA1620" t="s">
        <v>44</v>
      </c>
      <c r="AB1620" t="s">
        <v>44</v>
      </c>
    </row>
    <row r="1621" spans="1:28" x14ac:dyDescent="0.25">
      <c r="A1621" t="s">
        <v>4160</v>
      </c>
      <c r="B1621" s="1">
        <v>45426</v>
      </c>
      <c r="C1621" t="s">
        <v>4161</v>
      </c>
      <c r="D1621" t="s">
        <v>4162</v>
      </c>
      <c r="E1621">
        <v>23</v>
      </c>
      <c r="F1621" t="s">
        <v>48</v>
      </c>
      <c r="G1621" t="s">
        <v>273</v>
      </c>
      <c r="H1621" t="s">
        <v>274</v>
      </c>
      <c r="I1621" t="s">
        <v>51</v>
      </c>
      <c r="J1621" t="s">
        <v>52</v>
      </c>
      <c r="K1621">
        <v>1</v>
      </c>
      <c r="L1621" s="2">
        <v>250</v>
      </c>
      <c r="M1621">
        <v>10</v>
      </c>
      <c r="N1621" s="2">
        <v>250</v>
      </c>
      <c r="O1621" s="2">
        <v>25</v>
      </c>
      <c r="P1621" s="2">
        <v>225</v>
      </c>
      <c r="Q1621" s="2">
        <v>155.59</v>
      </c>
      <c r="R1621" s="2">
        <v>69.41</v>
      </c>
      <c r="S1621" t="s">
        <v>36</v>
      </c>
      <c r="T1621" t="s">
        <v>275</v>
      </c>
      <c r="U1621" t="s">
        <v>123</v>
      </c>
      <c r="V1621" t="s">
        <v>39</v>
      </c>
      <c r="W1621" t="s">
        <v>92</v>
      </c>
      <c r="X1621" t="s">
        <v>41</v>
      </c>
      <c r="Y1621" t="s">
        <v>56</v>
      </c>
      <c r="Z1621" t="s">
        <v>223</v>
      </c>
      <c r="AA1621" t="s">
        <v>44</v>
      </c>
      <c r="AB1621" t="s">
        <v>44</v>
      </c>
    </row>
    <row r="1622" spans="1:28" x14ac:dyDescent="0.25">
      <c r="A1622" t="s">
        <v>4163</v>
      </c>
      <c r="B1622" s="1">
        <v>45426</v>
      </c>
      <c r="C1622" t="s">
        <v>4164</v>
      </c>
      <c r="D1622" t="s">
        <v>4165</v>
      </c>
      <c r="E1622">
        <v>18</v>
      </c>
      <c r="F1622" t="s">
        <v>31</v>
      </c>
      <c r="G1622" t="s">
        <v>280</v>
      </c>
      <c r="H1622" t="s">
        <v>281</v>
      </c>
      <c r="I1622" t="s">
        <v>62</v>
      </c>
      <c r="J1622" t="s">
        <v>190</v>
      </c>
      <c r="K1622">
        <v>1</v>
      </c>
      <c r="L1622" s="2">
        <v>700</v>
      </c>
      <c r="M1622">
        <v>15</v>
      </c>
      <c r="N1622" s="2">
        <v>700</v>
      </c>
      <c r="O1622" s="2">
        <v>105</v>
      </c>
      <c r="P1622" s="2">
        <v>595</v>
      </c>
      <c r="Q1622" s="2">
        <v>329.13</v>
      </c>
      <c r="R1622" s="2">
        <v>265.87</v>
      </c>
      <c r="S1622" t="s">
        <v>53</v>
      </c>
      <c r="T1622" t="s">
        <v>275</v>
      </c>
      <c r="U1622" t="s">
        <v>123</v>
      </c>
      <c r="V1622" t="s">
        <v>39</v>
      </c>
      <c r="W1622" t="s">
        <v>83</v>
      </c>
      <c r="X1622" t="s">
        <v>41</v>
      </c>
      <c r="Y1622" t="s">
        <v>56</v>
      </c>
      <c r="Z1622" t="s">
        <v>43</v>
      </c>
      <c r="AA1622" t="s">
        <v>44</v>
      </c>
      <c r="AB1622" t="s">
        <v>44</v>
      </c>
    </row>
    <row r="1623" spans="1:28" x14ac:dyDescent="0.25">
      <c r="A1623" t="s">
        <v>4166</v>
      </c>
      <c r="B1623" s="1">
        <v>45426</v>
      </c>
      <c r="C1623" t="s">
        <v>1025</v>
      </c>
      <c r="D1623" t="s">
        <v>1026</v>
      </c>
      <c r="E1623">
        <v>26</v>
      </c>
      <c r="F1623" t="s">
        <v>48</v>
      </c>
      <c r="G1623" t="s">
        <v>318</v>
      </c>
      <c r="H1623" t="s">
        <v>319</v>
      </c>
      <c r="I1623" t="s">
        <v>34</v>
      </c>
      <c r="J1623" t="s">
        <v>190</v>
      </c>
      <c r="K1623">
        <v>1</v>
      </c>
      <c r="L1623" s="2">
        <v>2500</v>
      </c>
      <c r="M1623">
        <v>30</v>
      </c>
      <c r="N1623" s="2">
        <v>2500</v>
      </c>
      <c r="O1623" s="2">
        <v>750</v>
      </c>
      <c r="P1623" s="2">
        <v>1750</v>
      </c>
      <c r="Q1623" s="2">
        <v>1179.3399999999999</v>
      </c>
      <c r="R1623" s="2">
        <v>570.66</v>
      </c>
      <c r="S1623" t="s">
        <v>64</v>
      </c>
      <c r="T1623" t="s">
        <v>65</v>
      </c>
      <c r="U1623" t="s">
        <v>65</v>
      </c>
      <c r="V1623" t="s">
        <v>39</v>
      </c>
      <c r="W1623" t="s">
        <v>66</v>
      </c>
      <c r="X1623" t="s">
        <v>67</v>
      </c>
      <c r="Y1623" t="s">
        <v>42</v>
      </c>
      <c r="Z1623" t="s">
        <v>508</v>
      </c>
      <c r="AA1623" t="s">
        <v>44</v>
      </c>
      <c r="AB1623" t="s">
        <v>44</v>
      </c>
    </row>
    <row r="1624" spans="1:28" x14ac:dyDescent="0.25">
      <c r="A1624" t="s">
        <v>4167</v>
      </c>
      <c r="B1624" s="1">
        <v>45426</v>
      </c>
      <c r="C1624" t="s">
        <v>1580</v>
      </c>
      <c r="D1624" t="s">
        <v>1581</v>
      </c>
      <c r="E1624">
        <v>54</v>
      </c>
      <c r="F1624" t="s">
        <v>31</v>
      </c>
      <c r="G1624" t="s">
        <v>280</v>
      </c>
      <c r="H1624" t="s">
        <v>281</v>
      </c>
      <c r="I1624" t="s">
        <v>62</v>
      </c>
      <c r="J1624" t="s">
        <v>190</v>
      </c>
      <c r="K1624">
        <v>1</v>
      </c>
      <c r="L1624" s="2">
        <v>700</v>
      </c>
      <c r="M1624">
        <v>0</v>
      </c>
      <c r="N1624" s="2">
        <v>700</v>
      </c>
      <c r="O1624" s="2">
        <v>0</v>
      </c>
      <c r="P1624" s="2">
        <v>700</v>
      </c>
      <c r="Q1624" s="2">
        <v>515.47</v>
      </c>
      <c r="R1624" s="2">
        <v>184.53</v>
      </c>
      <c r="S1624" t="s">
        <v>36</v>
      </c>
      <c r="T1624" t="s">
        <v>178</v>
      </c>
      <c r="U1624" t="s">
        <v>154</v>
      </c>
      <c r="V1624" t="s">
        <v>39</v>
      </c>
      <c r="W1624" t="s">
        <v>92</v>
      </c>
      <c r="X1624" t="s">
        <v>41</v>
      </c>
      <c r="Y1624" t="s">
        <v>56</v>
      </c>
      <c r="Z1624" t="s">
        <v>223</v>
      </c>
      <c r="AA1624" t="s">
        <v>44</v>
      </c>
      <c r="AB1624" t="s">
        <v>44</v>
      </c>
    </row>
    <row r="1625" spans="1:28" x14ac:dyDescent="0.25">
      <c r="A1625" t="s">
        <v>4168</v>
      </c>
      <c r="B1625" s="1">
        <v>45426</v>
      </c>
      <c r="C1625" t="s">
        <v>4169</v>
      </c>
      <c r="D1625" t="s">
        <v>4170</v>
      </c>
      <c r="E1625">
        <v>28</v>
      </c>
      <c r="F1625" t="s">
        <v>31</v>
      </c>
      <c r="G1625" t="s">
        <v>561</v>
      </c>
      <c r="H1625" t="s">
        <v>562</v>
      </c>
      <c r="I1625" t="s">
        <v>34</v>
      </c>
      <c r="J1625" t="s">
        <v>143</v>
      </c>
      <c r="K1625">
        <v>1</v>
      </c>
      <c r="L1625" s="2">
        <v>900</v>
      </c>
      <c r="M1625">
        <v>10</v>
      </c>
      <c r="N1625" s="2">
        <v>900</v>
      </c>
      <c r="O1625" s="2">
        <v>90</v>
      </c>
      <c r="P1625" s="2">
        <v>810</v>
      </c>
      <c r="Q1625" s="2">
        <v>601.74</v>
      </c>
      <c r="R1625" s="2">
        <v>208.26</v>
      </c>
      <c r="S1625" t="s">
        <v>53</v>
      </c>
      <c r="T1625" t="s">
        <v>578</v>
      </c>
      <c r="U1625" t="s">
        <v>579</v>
      </c>
      <c r="V1625" t="s">
        <v>39</v>
      </c>
      <c r="W1625" t="s">
        <v>124</v>
      </c>
      <c r="X1625" t="s">
        <v>97</v>
      </c>
      <c r="Y1625" t="s">
        <v>84</v>
      </c>
      <c r="Z1625" t="s">
        <v>223</v>
      </c>
      <c r="AA1625" t="s">
        <v>44</v>
      </c>
      <c r="AB1625" t="s">
        <v>44</v>
      </c>
    </row>
    <row r="1626" spans="1:28" x14ac:dyDescent="0.25">
      <c r="A1626" t="s">
        <v>4171</v>
      </c>
      <c r="B1626" s="1">
        <v>45427</v>
      </c>
      <c r="C1626" t="s">
        <v>2516</v>
      </c>
      <c r="D1626" t="s">
        <v>2517</v>
      </c>
      <c r="E1626">
        <v>34</v>
      </c>
      <c r="F1626" t="s">
        <v>48</v>
      </c>
      <c r="G1626" t="s">
        <v>158</v>
      </c>
      <c r="H1626" t="s">
        <v>159</v>
      </c>
      <c r="I1626" t="s">
        <v>51</v>
      </c>
      <c r="J1626" t="s">
        <v>52</v>
      </c>
      <c r="K1626">
        <v>1</v>
      </c>
      <c r="L1626" s="2">
        <v>650</v>
      </c>
      <c r="M1626">
        <v>20</v>
      </c>
      <c r="N1626" s="2">
        <v>650</v>
      </c>
      <c r="O1626" s="2">
        <v>130</v>
      </c>
      <c r="P1626" s="2">
        <v>520</v>
      </c>
      <c r="Q1626" s="2">
        <v>345.03</v>
      </c>
      <c r="R1626" s="2">
        <v>174.97</v>
      </c>
      <c r="S1626" t="s">
        <v>53</v>
      </c>
      <c r="T1626" t="s">
        <v>578</v>
      </c>
      <c r="U1626" t="s">
        <v>579</v>
      </c>
      <c r="V1626" t="s">
        <v>39</v>
      </c>
      <c r="W1626" t="s">
        <v>124</v>
      </c>
      <c r="X1626" t="s">
        <v>67</v>
      </c>
      <c r="Y1626" t="s">
        <v>84</v>
      </c>
      <c r="Z1626" t="s">
        <v>223</v>
      </c>
      <c r="AA1626" t="s">
        <v>68</v>
      </c>
      <c r="AB1626" t="s">
        <v>44</v>
      </c>
    </row>
    <row r="1627" spans="1:28" x14ac:dyDescent="0.25">
      <c r="A1627" t="s">
        <v>4172</v>
      </c>
      <c r="B1627" s="1">
        <v>45427</v>
      </c>
      <c r="C1627" t="s">
        <v>485</v>
      </c>
      <c r="D1627" t="s">
        <v>486</v>
      </c>
      <c r="E1627">
        <v>58</v>
      </c>
      <c r="F1627" t="s">
        <v>31</v>
      </c>
      <c r="G1627" t="s">
        <v>141</v>
      </c>
      <c r="H1627" t="s">
        <v>142</v>
      </c>
      <c r="I1627" t="s">
        <v>74</v>
      </c>
      <c r="J1627" t="s">
        <v>143</v>
      </c>
      <c r="K1627">
        <v>1</v>
      </c>
      <c r="L1627" s="2">
        <v>900</v>
      </c>
      <c r="M1627">
        <v>0</v>
      </c>
      <c r="N1627" s="2">
        <v>900</v>
      </c>
      <c r="O1627" s="2">
        <v>0</v>
      </c>
      <c r="P1627" s="2">
        <v>900</v>
      </c>
      <c r="Q1627" s="2">
        <v>673.67</v>
      </c>
      <c r="R1627" s="2">
        <v>226.33</v>
      </c>
      <c r="S1627" t="s">
        <v>36</v>
      </c>
      <c r="T1627" t="s">
        <v>153</v>
      </c>
      <c r="U1627" t="s">
        <v>154</v>
      </c>
      <c r="V1627" t="s">
        <v>39</v>
      </c>
      <c r="W1627" t="s">
        <v>137</v>
      </c>
      <c r="X1627" t="s">
        <v>97</v>
      </c>
      <c r="Y1627" t="s">
        <v>42</v>
      </c>
      <c r="Z1627" t="s">
        <v>43</v>
      </c>
      <c r="AA1627" t="s">
        <v>44</v>
      </c>
      <c r="AB1627" t="s">
        <v>44</v>
      </c>
    </row>
    <row r="1628" spans="1:28" x14ac:dyDescent="0.25">
      <c r="A1628" t="s">
        <v>4173</v>
      </c>
      <c r="B1628" s="1">
        <v>45427</v>
      </c>
      <c r="C1628" t="s">
        <v>265</v>
      </c>
      <c r="D1628" t="s">
        <v>266</v>
      </c>
      <c r="E1628">
        <v>51</v>
      </c>
      <c r="F1628" t="s">
        <v>31</v>
      </c>
      <c r="G1628" t="s">
        <v>212</v>
      </c>
      <c r="H1628" t="s">
        <v>213</v>
      </c>
      <c r="I1628" t="s">
        <v>51</v>
      </c>
      <c r="J1628" t="s">
        <v>52</v>
      </c>
      <c r="K1628">
        <v>1</v>
      </c>
      <c r="L1628" s="2">
        <v>400</v>
      </c>
      <c r="M1628">
        <v>10</v>
      </c>
      <c r="N1628" s="2">
        <v>400</v>
      </c>
      <c r="O1628" s="2">
        <v>40</v>
      </c>
      <c r="P1628" s="2">
        <v>360</v>
      </c>
      <c r="Q1628" s="2">
        <v>241.7</v>
      </c>
      <c r="R1628" s="2">
        <v>118.3</v>
      </c>
      <c r="S1628" t="s">
        <v>64</v>
      </c>
      <c r="T1628" t="s">
        <v>178</v>
      </c>
      <c r="U1628" t="s">
        <v>154</v>
      </c>
      <c r="V1628" t="s">
        <v>39</v>
      </c>
      <c r="W1628" t="s">
        <v>124</v>
      </c>
      <c r="X1628" t="s">
        <v>67</v>
      </c>
      <c r="Y1628" t="s">
        <v>56</v>
      </c>
      <c r="Z1628" t="s">
        <v>223</v>
      </c>
      <c r="AA1628" t="s">
        <v>44</v>
      </c>
      <c r="AB1628" t="s">
        <v>44</v>
      </c>
    </row>
    <row r="1629" spans="1:28" x14ac:dyDescent="0.25">
      <c r="A1629" t="s">
        <v>4174</v>
      </c>
      <c r="B1629" s="1">
        <v>45427</v>
      </c>
      <c r="C1629" t="s">
        <v>4175</v>
      </c>
      <c r="D1629" t="s">
        <v>4176</v>
      </c>
      <c r="E1629">
        <v>31</v>
      </c>
      <c r="F1629" t="s">
        <v>31</v>
      </c>
      <c r="G1629" t="s">
        <v>227</v>
      </c>
      <c r="H1629" t="s">
        <v>228</v>
      </c>
      <c r="I1629" t="s">
        <v>74</v>
      </c>
      <c r="J1629" t="s">
        <v>75</v>
      </c>
      <c r="K1629">
        <v>2</v>
      </c>
      <c r="L1629" s="2">
        <v>1400</v>
      </c>
      <c r="M1629">
        <v>15</v>
      </c>
      <c r="N1629" s="2">
        <v>2800</v>
      </c>
      <c r="O1629" s="2">
        <v>420</v>
      </c>
      <c r="P1629" s="2">
        <v>2380</v>
      </c>
      <c r="Q1629" s="2">
        <v>1611.08</v>
      </c>
      <c r="R1629" s="2">
        <v>768.92</v>
      </c>
      <c r="S1629" t="s">
        <v>36</v>
      </c>
      <c r="T1629" t="s">
        <v>105</v>
      </c>
      <c r="U1629" t="s">
        <v>106</v>
      </c>
      <c r="V1629" t="s">
        <v>39</v>
      </c>
      <c r="W1629" t="s">
        <v>66</v>
      </c>
      <c r="X1629" t="s">
        <v>97</v>
      </c>
      <c r="Y1629" t="s">
        <v>42</v>
      </c>
      <c r="Z1629" t="s">
        <v>43</v>
      </c>
      <c r="AA1629" t="s">
        <v>44</v>
      </c>
      <c r="AB1629" t="s">
        <v>44</v>
      </c>
    </row>
    <row r="1630" spans="1:28" x14ac:dyDescent="0.25">
      <c r="A1630" t="s">
        <v>4177</v>
      </c>
      <c r="B1630" s="1">
        <v>45427</v>
      </c>
      <c r="C1630" t="s">
        <v>4178</v>
      </c>
      <c r="D1630" t="s">
        <v>4179</v>
      </c>
      <c r="E1630">
        <v>43</v>
      </c>
      <c r="F1630" t="s">
        <v>48</v>
      </c>
      <c r="G1630" t="s">
        <v>298</v>
      </c>
      <c r="H1630" t="s">
        <v>299</v>
      </c>
      <c r="I1630" t="s">
        <v>103</v>
      </c>
      <c r="J1630" t="s">
        <v>104</v>
      </c>
      <c r="K1630">
        <v>1</v>
      </c>
      <c r="L1630" s="2">
        <v>700</v>
      </c>
      <c r="M1630">
        <v>10</v>
      </c>
      <c r="N1630" s="2">
        <v>700</v>
      </c>
      <c r="O1630" s="2">
        <v>70</v>
      </c>
      <c r="P1630" s="2">
        <v>630</v>
      </c>
      <c r="Q1630" s="2">
        <v>490.46</v>
      </c>
      <c r="R1630" s="2">
        <v>139.54</v>
      </c>
      <c r="S1630" t="s">
        <v>64</v>
      </c>
      <c r="T1630" t="s">
        <v>263</v>
      </c>
      <c r="U1630" t="s">
        <v>91</v>
      </c>
      <c r="V1630" t="s">
        <v>39</v>
      </c>
      <c r="W1630" t="s">
        <v>124</v>
      </c>
      <c r="X1630" t="s">
        <v>41</v>
      </c>
      <c r="Y1630" t="s">
        <v>56</v>
      </c>
      <c r="Z1630" t="s">
        <v>43</v>
      </c>
      <c r="AA1630" t="s">
        <v>44</v>
      </c>
      <c r="AB1630" t="s">
        <v>44</v>
      </c>
    </row>
    <row r="1631" spans="1:28" x14ac:dyDescent="0.25">
      <c r="A1631" t="s">
        <v>4180</v>
      </c>
      <c r="B1631" s="1">
        <v>45427</v>
      </c>
      <c r="C1631" t="s">
        <v>1010</v>
      </c>
      <c r="D1631" t="s">
        <v>1011</v>
      </c>
      <c r="E1631">
        <v>49</v>
      </c>
      <c r="F1631" t="s">
        <v>31</v>
      </c>
      <c r="G1631" t="s">
        <v>176</v>
      </c>
      <c r="H1631" t="s">
        <v>177</v>
      </c>
      <c r="I1631" t="s">
        <v>34</v>
      </c>
      <c r="J1631" t="s">
        <v>35</v>
      </c>
      <c r="K1631">
        <v>2</v>
      </c>
      <c r="L1631" s="2">
        <v>6500</v>
      </c>
      <c r="M1631">
        <v>5</v>
      </c>
      <c r="N1631" s="2">
        <v>13000</v>
      </c>
      <c r="O1631" s="2">
        <v>650</v>
      </c>
      <c r="P1631" s="2">
        <v>12350</v>
      </c>
      <c r="Q1631" s="2">
        <v>8451.49</v>
      </c>
      <c r="R1631" s="2">
        <v>3898.51</v>
      </c>
      <c r="S1631" t="s">
        <v>53</v>
      </c>
      <c r="T1631" t="s">
        <v>122</v>
      </c>
      <c r="U1631" t="s">
        <v>123</v>
      </c>
      <c r="V1631" t="s">
        <v>39</v>
      </c>
      <c r="W1631" t="s">
        <v>66</v>
      </c>
      <c r="X1631" t="s">
        <v>97</v>
      </c>
      <c r="Y1631" t="s">
        <v>56</v>
      </c>
      <c r="Z1631" t="s">
        <v>107</v>
      </c>
      <c r="AA1631" t="s">
        <v>44</v>
      </c>
      <c r="AB1631" t="s">
        <v>44</v>
      </c>
    </row>
    <row r="1632" spans="1:28" x14ac:dyDescent="0.25">
      <c r="A1632" t="s">
        <v>4181</v>
      </c>
      <c r="B1632" s="1">
        <v>45427</v>
      </c>
      <c r="C1632" t="s">
        <v>2107</v>
      </c>
      <c r="D1632" t="s">
        <v>2108</v>
      </c>
      <c r="E1632">
        <v>34</v>
      </c>
      <c r="F1632" t="s">
        <v>111</v>
      </c>
      <c r="G1632" t="s">
        <v>141</v>
      </c>
      <c r="H1632" t="s">
        <v>142</v>
      </c>
      <c r="I1632" t="s">
        <v>74</v>
      </c>
      <c r="J1632" t="s">
        <v>143</v>
      </c>
      <c r="K1632">
        <v>3</v>
      </c>
      <c r="L1632" s="2">
        <v>900</v>
      </c>
      <c r="M1632">
        <v>10</v>
      </c>
      <c r="N1632" s="2">
        <v>2700</v>
      </c>
      <c r="O1632" s="2">
        <v>270</v>
      </c>
      <c r="P1632" s="2">
        <v>2430</v>
      </c>
      <c r="Q1632" s="2">
        <v>1509.02</v>
      </c>
      <c r="R1632" s="2">
        <v>920.98</v>
      </c>
      <c r="S1632" t="s">
        <v>64</v>
      </c>
      <c r="T1632" t="s">
        <v>407</v>
      </c>
      <c r="U1632" t="s">
        <v>408</v>
      </c>
      <c r="V1632" t="s">
        <v>39</v>
      </c>
      <c r="W1632" t="s">
        <v>40</v>
      </c>
      <c r="X1632" t="s">
        <v>41</v>
      </c>
      <c r="Y1632" t="s">
        <v>56</v>
      </c>
      <c r="Z1632" t="s">
        <v>223</v>
      </c>
      <c r="AA1632" t="s">
        <v>44</v>
      </c>
      <c r="AB1632" t="s">
        <v>44</v>
      </c>
    </row>
    <row r="1633" spans="1:28" x14ac:dyDescent="0.25">
      <c r="A1633" t="s">
        <v>4182</v>
      </c>
      <c r="B1633" s="1">
        <v>45427</v>
      </c>
      <c r="C1633" t="s">
        <v>989</v>
      </c>
      <c r="D1633" t="s">
        <v>990</v>
      </c>
      <c r="E1633">
        <v>37</v>
      </c>
      <c r="F1633" t="s">
        <v>31</v>
      </c>
      <c r="G1633" t="s">
        <v>298</v>
      </c>
      <c r="H1633" t="s">
        <v>299</v>
      </c>
      <c r="I1633" t="s">
        <v>103</v>
      </c>
      <c r="J1633" t="s">
        <v>104</v>
      </c>
      <c r="K1633">
        <v>2</v>
      </c>
      <c r="L1633" s="2">
        <v>700</v>
      </c>
      <c r="M1633">
        <v>10</v>
      </c>
      <c r="N1633" s="2">
        <v>1400</v>
      </c>
      <c r="O1633" s="2">
        <v>140</v>
      </c>
      <c r="P1633" s="2">
        <v>1260</v>
      </c>
      <c r="Q1633" s="2">
        <v>947.31</v>
      </c>
      <c r="R1633" s="2">
        <v>312.69</v>
      </c>
      <c r="S1633" t="s">
        <v>53</v>
      </c>
      <c r="T1633" t="s">
        <v>290</v>
      </c>
      <c r="U1633" t="s">
        <v>291</v>
      </c>
      <c r="V1633" t="s">
        <v>39</v>
      </c>
      <c r="W1633" t="s">
        <v>66</v>
      </c>
      <c r="X1633" t="s">
        <v>97</v>
      </c>
      <c r="Y1633" t="s">
        <v>42</v>
      </c>
      <c r="Z1633" t="s">
        <v>43</v>
      </c>
      <c r="AA1633" t="s">
        <v>44</v>
      </c>
      <c r="AB1633" t="s">
        <v>44</v>
      </c>
    </row>
    <row r="1634" spans="1:28" x14ac:dyDescent="0.25">
      <c r="A1634" t="s">
        <v>4183</v>
      </c>
      <c r="B1634" s="1">
        <v>45427</v>
      </c>
      <c r="C1634" t="s">
        <v>86</v>
      </c>
      <c r="D1634" t="s">
        <v>87</v>
      </c>
      <c r="E1634">
        <v>54</v>
      </c>
      <c r="F1634" t="s">
        <v>31</v>
      </c>
      <c r="G1634" t="s">
        <v>128</v>
      </c>
      <c r="H1634" t="s">
        <v>129</v>
      </c>
      <c r="I1634" t="s">
        <v>74</v>
      </c>
      <c r="J1634" t="s">
        <v>130</v>
      </c>
      <c r="K1634">
        <v>3</v>
      </c>
      <c r="L1634" s="2">
        <v>1700</v>
      </c>
      <c r="M1634">
        <v>25</v>
      </c>
      <c r="N1634" s="2">
        <v>5100</v>
      </c>
      <c r="O1634" s="2">
        <v>1275</v>
      </c>
      <c r="P1634" s="2">
        <v>3825</v>
      </c>
      <c r="Q1634" s="2">
        <v>2996.67</v>
      </c>
      <c r="R1634" s="2">
        <v>828.33</v>
      </c>
      <c r="S1634" t="s">
        <v>53</v>
      </c>
      <c r="T1634" t="s">
        <v>153</v>
      </c>
      <c r="U1634" t="s">
        <v>154</v>
      </c>
      <c r="V1634" t="s">
        <v>39</v>
      </c>
      <c r="W1634" t="s">
        <v>137</v>
      </c>
      <c r="X1634" t="s">
        <v>97</v>
      </c>
      <c r="Y1634" t="s">
        <v>42</v>
      </c>
      <c r="Z1634" t="s">
        <v>43</v>
      </c>
      <c r="AA1634" t="s">
        <v>68</v>
      </c>
      <c r="AB1634" t="s">
        <v>44</v>
      </c>
    </row>
    <row r="1635" spans="1:28" x14ac:dyDescent="0.25">
      <c r="A1635" t="s">
        <v>4184</v>
      </c>
      <c r="B1635" s="1">
        <v>45427</v>
      </c>
      <c r="C1635" t="s">
        <v>1448</v>
      </c>
      <c r="D1635" t="s">
        <v>1449</v>
      </c>
      <c r="E1635">
        <v>37</v>
      </c>
      <c r="F1635" t="s">
        <v>48</v>
      </c>
      <c r="G1635" t="s">
        <v>60</v>
      </c>
      <c r="H1635" t="s">
        <v>61</v>
      </c>
      <c r="I1635" t="s">
        <v>62</v>
      </c>
      <c r="J1635" t="s">
        <v>63</v>
      </c>
      <c r="K1635">
        <v>1</v>
      </c>
      <c r="L1635" s="2">
        <v>3500</v>
      </c>
      <c r="M1635">
        <v>5</v>
      </c>
      <c r="N1635" s="2">
        <v>3500</v>
      </c>
      <c r="O1635" s="2">
        <v>175</v>
      </c>
      <c r="P1635" s="2">
        <v>3325</v>
      </c>
      <c r="Q1635" s="2">
        <v>2515.96</v>
      </c>
      <c r="R1635" s="2">
        <v>809.04</v>
      </c>
      <c r="S1635" t="s">
        <v>64</v>
      </c>
      <c r="T1635" t="s">
        <v>37</v>
      </c>
      <c r="U1635" t="s">
        <v>38</v>
      </c>
      <c r="V1635" t="s">
        <v>39</v>
      </c>
      <c r="W1635" t="s">
        <v>83</v>
      </c>
      <c r="X1635" t="s">
        <v>97</v>
      </c>
      <c r="Y1635" t="s">
        <v>56</v>
      </c>
      <c r="Z1635" t="s">
        <v>144</v>
      </c>
      <c r="AA1635" t="s">
        <v>44</v>
      </c>
      <c r="AB1635" t="s">
        <v>44</v>
      </c>
    </row>
    <row r="1636" spans="1:28" x14ac:dyDescent="0.25">
      <c r="A1636" t="s">
        <v>4185</v>
      </c>
      <c r="B1636" s="1">
        <v>45427</v>
      </c>
      <c r="C1636" t="s">
        <v>4186</v>
      </c>
      <c r="D1636" t="s">
        <v>4187</v>
      </c>
      <c r="E1636">
        <v>35</v>
      </c>
      <c r="F1636" t="s">
        <v>48</v>
      </c>
      <c r="G1636" t="s">
        <v>280</v>
      </c>
      <c r="H1636" t="s">
        <v>281</v>
      </c>
      <c r="I1636" t="s">
        <v>62</v>
      </c>
      <c r="J1636" t="s">
        <v>190</v>
      </c>
      <c r="K1636">
        <v>1</v>
      </c>
      <c r="L1636" s="2">
        <v>700</v>
      </c>
      <c r="M1636">
        <v>10</v>
      </c>
      <c r="N1636" s="2">
        <v>700</v>
      </c>
      <c r="O1636" s="2">
        <v>70</v>
      </c>
      <c r="P1636" s="2">
        <v>630</v>
      </c>
      <c r="Q1636" s="2">
        <v>388.49</v>
      </c>
      <c r="R1636" s="2">
        <v>241.51</v>
      </c>
      <c r="S1636" t="s">
        <v>53</v>
      </c>
      <c r="T1636" t="s">
        <v>178</v>
      </c>
      <c r="U1636" t="s">
        <v>154</v>
      </c>
      <c r="V1636" t="s">
        <v>39</v>
      </c>
      <c r="W1636" t="s">
        <v>66</v>
      </c>
      <c r="X1636" t="s">
        <v>67</v>
      </c>
      <c r="Y1636" t="s">
        <v>42</v>
      </c>
      <c r="Z1636" t="s">
        <v>43</v>
      </c>
      <c r="AA1636" t="s">
        <v>44</v>
      </c>
      <c r="AB1636" t="s">
        <v>44</v>
      </c>
    </row>
    <row r="1637" spans="1:28" x14ac:dyDescent="0.25">
      <c r="A1637" t="s">
        <v>4188</v>
      </c>
      <c r="B1637" s="1">
        <v>45427</v>
      </c>
      <c r="C1637" t="s">
        <v>4189</v>
      </c>
      <c r="D1637" t="s">
        <v>4190</v>
      </c>
      <c r="E1637">
        <v>44</v>
      </c>
      <c r="F1637" t="s">
        <v>111</v>
      </c>
      <c r="G1637" t="s">
        <v>202</v>
      </c>
      <c r="H1637" t="s">
        <v>203</v>
      </c>
      <c r="I1637" t="s">
        <v>103</v>
      </c>
      <c r="J1637" t="s">
        <v>104</v>
      </c>
      <c r="K1637">
        <v>1</v>
      </c>
      <c r="L1637" s="2">
        <v>550</v>
      </c>
      <c r="M1637">
        <v>0</v>
      </c>
      <c r="N1637" s="2">
        <v>550</v>
      </c>
      <c r="O1637" s="2">
        <v>0</v>
      </c>
      <c r="P1637" s="2">
        <v>550</v>
      </c>
      <c r="Q1637" s="2">
        <v>361.51</v>
      </c>
      <c r="R1637" s="2">
        <v>188.49</v>
      </c>
      <c r="S1637" t="s">
        <v>53</v>
      </c>
      <c r="T1637" t="s">
        <v>153</v>
      </c>
      <c r="U1637" t="s">
        <v>154</v>
      </c>
      <c r="V1637" t="s">
        <v>39</v>
      </c>
      <c r="W1637" t="s">
        <v>40</v>
      </c>
      <c r="X1637" t="s">
        <v>67</v>
      </c>
      <c r="Y1637" t="s">
        <v>56</v>
      </c>
      <c r="Z1637" t="s">
        <v>43</v>
      </c>
      <c r="AA1637" t="s">
        <v>44</v>
      </c>
      <c r="AB1637" t="s">
        <v>44</v>
      </c>
    </row>
    <row r="1638" spans="1:28" x14ac:dyDescent="0.25">
      <c r="A1638" t="s">
        <v>4191</v>
      </c>
      <c r="B1638" s="1">
        <v>45427</v>
      </c>
      <c r="C1638" t="s">
        <v>4192</v>
      </c>
      <c r="D1638" t="s">
        <v>4193</v>
      </c>
      <c r="E1638">
        <v>21</v>
      </c>
      <c r="F1638" t="s">
        <v>48</v>
      </c>
      <c r="G1638" t="s">
        <v>49</v>
      </c>
      <c r="H1638" t="s">
        <v>50</v>
      </c>
      <c r="I1638" t="s">
        <v>51</v>
      </c>
      <c r="J1638" t="s">
        <v>52</v>
      </c>
      <c r="K1638">
        <v>1</v>
      </c>
      <c r="L1638" s="2">
        <v>500</v>
      </c>
      <c r="M1638">
        <v>25</v>
      </c>
      <c r="N1638" s="2">
        <v>500</v>
      </c>
      <c r="O1638" s="2">
        <v>125</v>
      </c>
      <c r="P1638" s="2">
        <v>375</v>
      </c>
      <c r="Q1638" s="2">
        <v>233.55</v>
      </c>
      <c r="R1638" s="2">
        <v>141.44999999999999</v>
      </c>
      <c r="S1638" t="s">
        <v>53</v>
      </c>
      <c r="T1638" t="s">
        <v>54</v>
      </c>
      <c r="U1638" t="s">
        <v>55</v>
      </c>
      <c r="V1638" t="s">
        <v>39</v>
      </c>
      <c r="W1638" t="s">
        <v>40</v>
      </c>
      <c r="X1638" t="s">
        <v>97</v>
      </c>
      <c r="Y1638" t="s">
        <v>56</v>
      </c>
      <c r="Z1638" t="s">
        <v>43</v>
      </c>
      <c r="AA1638" t="s">
        <v>44</v>
      </c>
      <c r="AB1638" t="s">
        <v>44</v>
      </c>
    </row>
    <row r="1639" spans="1:28" x14ac:dyDescent="0.25">
      <c r="A1639" t="s">
        <v>4194</v>
      </c>
      <c r="B1639" s="1">
        <v>45427</v>
      </c>
      <c r="C1639" t="s">
        <v>2593</v>
      </c>
      <c r="D1639" t="s">
        <v>2594</v>
      </c>
      <c r="E1639">
        <v>33</v>
      </c>
      <c r="F1639" t="s">
        <v>31</v>
      </c>
      <c r="G1639" t="s">
        <v>119</v>
      </c>
      <c r="H1639" t="s">
        <v>120</v>
      </c>
      <c r="I1639" t="s">
        <v>62</v>
      </c>
      <c r="J1639" t="s">
        <v>121</v>
      </c>
      <c r="K1639">
        <v>2</v>
      </c>
      <c r="L1639" s="2">
        <v>4800</v>
      </c>
      <c r="M1639">
        <v>15</v>
      </c>
      <c r="N1639" s="2">
        <v>9600</v>
      </c>
      <c r="O1639" s="2">
        <v>1440</v>
      </c>
      <c r="P1639" s="2">
        <v>8160</v>
      </c>
      <c r="Q1639" s="2">
        <v>5965.48</v>
      </c>
      <c r="R1639" s="2">
        <v>2194.52</v>
      </c>
      <c r="S1639" t="s">
        <v>64</v>
      </c>
      <c r="T1639" t="s">
        <v>90</v>
      </c>
      <c r="U1639" t="s">
        <v>91</v>
      </c>
      <c r="V1639" t="s">
        <v>39</v>
      </c>
      <c r="W1639" t="s">
        <v>92</v>
      </c>
      <c r="X1639" t="s">
        <v>97</v>
      </c>
      <c r="Y1639" t="s">
        <v>42</v>
      </c>
      <c r="Z1639" t="s">
        <v>43</v>
      </c>
      <c r="AA1639" t="s">
        <v>44</v>
      </c>
      <c r="AB1639" t="s">
        <v>44</v>
      </c>
    </row>
    <row r="1640" spans="1:28" x14ac:dyDescent="0.25">
      <c r="A1640" t="s">
        <v>4195</v>
      </c>
      <c r="B1640" s="1">
        <v>45428</v>
      </c>
      <c r="C1640" t="s">
        <v>4196</v>
      </c>
      <c r="D1640" t="s">
        <v>4197</v>
      </c>
      <c r="E1640">
        <v>34</v>
      </c>
      <c r="F1640" t="s">
        <v>31</v>
      </c>
      <c r="G1640" t="s">
        <v>207</v>
      </c>
      <c r="H1640" t="s">
        <v>208</v>
      </c>
      <c r="I1640" t="s">
        <v>34</v>
      </c>
      <c r="J1640" t="s">
        <v>143</v>
      </c>
      <c r="K1640">
        <v>3</v>
      </c>
      <c r="L1640" s="2">
        <v>18000</v>
      </c>
      <c r="M1640">
        <v>25</v>
      </c>
      <c r="N1640" s="2">
        <v>54000</v>
      </c>
      <c r="O1640" s="2">
        <v>13500</v>
      </c>
      <c r="P1640" s="2">
        <v>40500</v>
      </c>
      <c r="Q1640" s="2">
        <v>32655.8</v>
      </c>
      <c r="R1640" s="2">
        <v>7844.2</v>
      </c>
      <c r="S1640" t="s">
        <v>53</v>
      </c>
      <c r="T1640" t="s">
        <v>398</v>
      </c>
      <c r="U1640" t="s">
        <v>399</v>
      </c>
      <c r="V1640" t="s">
        <v>39</v>
      </c>
      <c r="W1640" t="s">
        <v>124</v>
      </c>
      <c r="X1640" t="s">
        <v>41</v>
      </c>
      <c r="Y1640" t="s">
        <v>42</v>
      </c>
      <c r="Z1640" t="s">
        <v>508</v>
      </c>
      <c r="AA1640" t="s">
        <v>44</v>
      </c>
      <c r="AB1640" t="s">
        <v>44</v>
      </c>
    </row>
    <row r="1641" spans="1:28" x14ac:dyDescent="0.25">
      <c r="A1641" t="s">
        <v>4198</v>
      </c>
      <c r="B1641" s="1">
        <v>45428</v>
      </c>
      <c r="C1641" t="s">
        <v>2302</v>
      </c>
      <c r="D1641" t="s">
        <v>2303</v>
      </c>
      <c r="E1641">
        <v>51</v>
      </c>
      <c r="F1641" t="s">
        <v>31</v>
      </c>
      <c r="G1641" t="s">
        <v>176</v>
      </c>
      <c r="H1641" t="s">
        <v>177</v>
      </c>
      <c r="I1641" t="s">
        <v>34</v>
      </c>
      <c r="J1641" t="s">
        <v>35</v>
      </c>
      <c r="K1641">
        <v>1</v>
      </c>
      <c r="L1641" s="2">
        <v>6500</v>
      </c>
      <c r="M1641">
        <v>25</v>
      </c>
      <c r="N1641" s="2">
        <v>6500</v>
      </c>
      <c r="O1641" s="2">
        <v>1625</v>
      </c>
      <c r="P1641" s="2">
        <v>4875</v>
      </c>
      <c r="Q1641" s="2">
        <v>2994.16</v>
      </c>
      <c r="R1641" s="2">
        <v>1880.84</v>
      </c>
      <c r="S1641" t="s">
        <v>53</v>
      </c>
      <c r="T1641" t="s">
        <v>122</v>
      </c>
      <c r="U1641" t="s">
        <v>123</v>
      </c>
      <c r="V1641" t="s">
        <v>39</v>
      </c>
      <c r="W1641" t="s">
        <v>83</v>
      </c>
      <c r="X1641" t="s">
        <v>41</v>
      </c>
      <c r="Y1641" t="s">
        <v>56</v>
      </c>
      <c r="Z1641" t="s">
        <v>43</v>
      </c>
      <c r="AA1641" t="s">
        <v>44</v>
      </c>
      <c r="AB1641" t="s">
        <v>44</v>
      </c>
    </row>
    <row r="1642" spans="1:28" x14ac:dyDescent="0.25">
      <c r="A1642" t="s">
        <v>4199</v>
      </c>
      <c r="B1642" s="1">
        <v>45428</v>
      </c>
      <c r="C1642" t="s">
        <v>4200</v>
      </c>
      <c r="D1642" t="s">
        <v>4201</v>
      </c>
      <c r="E1642">
        <v>54</v>
      </c>
      <c r="F1642" t="s">
        <v>48</v>
      </c>
      <c r="G1642" t="s">
        <v>207</v>
      </c>
      <c r="H1642" t="s">
        <v>208</v>
      </c>
      <c r="I1642" t="s">
        <v>34</v>
      </c>
      <c r="J1642" t="s">
        <v>143</v>
      </c>
      <c r="K1642">
        <v>1</v>
      </c>
      <c r="L1642" s="2">
        <v>18000</v>
      </c>
      <c r="M1642">
        <v>10</v>
      </c>
      <c r="N1642" s="2">
        <v>18000</v>
      </c>
      <c r="O1642" s="2">
        <v>1800</v>
      </c>
      <c r="P1642" s="2">
        <v>16200</v>
      </c>
      <c r="Q1642" s="2">
        <v>10715.63</v>
      </c>
      <c r="R1642" s="2">
        <v>5484.37</v>
      </c>
      <c r="S1642" t="s">
        <v>53</v>
      </c>
      <c r="T1642" t="s">
        <v>153</v>
      </c>
      <c r="U1642" t="s">
        <v>154</v>
      </c>
      <c r="V1642" t="s">
        <v>39</v>
      </c>
      <c r="W1642" t="s">
        <v>137</v>
      </c>
      <c r="X1642" t="s">
        <v>97</v>
      </c>
      <c r="Y1642" t="s">
        <v>42</v>
      </c>
      <c r="Z1642" t="s">
        <v>43</v>
      </c>
      <c r="AA1642" t="s">
        <v>44</v>
      </c>
      <c r="AB1642" t="s">
        <v>44</v>
      </c>
    </row>
    <row r="1643" spans="1:28" x14ac:dyDescent="0.25">
      <c r="A1643" t="s">
        <v>4202</v>
      </c>
      <c r="B1643" s="1">
        <v>45428</v>
      </c>
      <c r="C1643" t="s">
        <v>4203</v>
      </c>
      <c r="D1643" t="s">
        <v>4204</v>
      </c>
      <c r="E1643">
        <v>45</v>
      </c>
      <c r="F1643" t="s">
        <v>48</v>
      </c>
      <c r="G1643" t="s">
        <v>148</v>
      </c>
      <c r="H1643" t="s">
        <v>149</v>
      </c>
      <c r="I1643" t="s">
        <v>74</v>
      </c>
      <c r="J1643" t="s">
        <v>130</v>
      </c>
      <c r="K1643">
        <v>1</v>
      </c>
      <c r="L1643" s="2">
        <v>3500</v>
      </c>
      <c r="M1643">
        <v>10</v>
      </c>
      <c r="N1643" s="2">
        <v>3500</v>
      </c>
      <c r="O1643" s="2">
        <v>350</v>
      </c>
      <c r="P1643" s="2">
        <v>3150</v>
      </c>
      <c r="Q1643" s="2">
        <v>2390.61</v>
      </c>
      <c r="R1643" s="2">
        <v>759.39</v>
      </c>
      <c r="S1643" t="s">
        <v>53</v>
      </c>
      <c r="T1643" t="s">
        <v>398</v>
      </c>
      <c r="U1643" t="s">
        <v>399</v>
      </c>
      <c r="V1643" t="s">
        <v>39</v>
      </c>
      <c r="W1643" t="s">
        <v>40</v>
      </c>
      <c r="X1643" t="s">
        <v>41</v>
      </c>
      <c r="Y1643" t="s">
        <v>42</v>
      </c>
      <c r="Z1643" t="s">
        <v>107</v>
      </c>
      <c r="AA1643" t="s">
        <v>44</v>
      </c>
      <c r="AB1643" t="s">
        <v>44</v>
      </c>
    </row>
    <row r="1644" spans="1:28" x14ac:dyDescent="0.25">
      <c r="A1644" t="s">
        <v>4205</v>
      </c>
      <c r="B1644" s="1">
        <v>45428</v>
      </c>
      <c r="C1644" t="s">
        <v>4206</v>
      </c>
      <c r="D1644" t="s">
        <v>4207</v>
      </c>
      <c r="E1644">
        <v>32</v>
      </c>
      <c r="F1644" t="s">
        <v>111</v>
      </c>
      <c r="G1644" t="s">
        <v>243</v>
      </c>
      <c r="H1644" t="s">
        <v>244</v>
      </c>
      <c r="I1644" t="s">
        <v>103</v>
      </c>
      <c r="J1644" t="s">
        <v>104</v>
      </c>
      <c r="K1644">
        <v>4</v>
      </c>
      <c r="L1644" s="2">
        <v>450</v>
      </c>
      <c r="M1644">
        <v>5</v>
      </c>
      <c r="N1644" s="2">
        <v>1800</v>
      </c>
      <c r="O1644" s="2">
        <v>90</v>
      </c>
      <c r="P1644" s="2">
        <v>1710</v>
      </c>
      <c r="Q1644" s="2">
        <v>1201.79</v>
      </c>
      <c r="R1644" s="2">
        <v>508.21</v>
      </c>
      <c r="S1644" t="s">
        <v>64</v>
      </c>
      <c r="T1644" t="s">
        <v>136</v>
      </c>
      <c r="U1644" t="s">
        <v>38</v>
      </c>
      <c r="V1644" t="s">
        <v>39</v>
      </c>
      <c r="W1644" t="s">
        <v>92</v>
      </c>
      <c r="X1644" t="s">
        <v>97</v>
      </c>
      <c r="Y1644" t="s">
        <v>56</v>
      </c>
      <c r="Z1644" t="s">
        <v>223</v>
      </c>
      <c r="AA1644" t="s">
        <v>44</v>
      </c>
      <c r="AB1644" t="s">
        <v>44</v>
      </c>
    </row>
    <row r="1645" spans="1:28" x14ac:dyDescent="0.25">
      <c r="A1645" t="s">
        <v>4208</v>
      </c>
      <c r="B1645" s="1">
        <v>45428</v>
      </c>
      <c r="C1645" t="s">
        <v>4209</v>
      </c>
      <c r="D1645" t="s">
        <v>4210</v>
      </c>
      <c r="E1645">
        <v>58</v>
      </c>
      <c r="F1645" t="s">
        <v>111</v>
      </c>
      <c r="G1645" t="s">
        <v>436</v>
      </c>
      <c r="H1645" t="s">
        <v>437</v>
      </c>
      <c r="I1645" t="s">
        <v>74</v>
      </c>
      <c r="J1645" t="s">
        <v>190</v>
      </c>
      <c r="K1645">
        <v>2</v>
      </c>
      <c r="L1645" s="2">
        <v>1800</v>
      </c>
      <c r="M1645">
        <v>25</v>
      </c>
      <c r="N1645" s="2">
        <v>3600</v>
      </c>
      <c r="O1645" s="2">
        <v>900</v>
      </c>
      <c r="P1645" s="2">
        <v>2700</v>
      </c>
      <c r="Q1645" s="2">
        <v>1940.98</v>
      </c>
      <c r="R1645" s="2">
        <v>759.02</v>
      </c>
      <c r="S1645" t="s">
        <v>53</v>
      </c>
      <c r="T1645" t="s">
        <v>398</v>
      </c>
      <c r="U1645" t="s">
        <v>399</v>
      </c>
      <c r="V1645" t="s">
        <v>39</v>
      </c>
      <c r="W1645" t="s">
        <v>66</v>
      </c>
      <c r="X1645" t="s">
        <v>41</v>
      </c>
      <c r="Y1645" t="s">
        <v>56</v>
      </c>
      <c r="Z1645" t="s">
        <v>43</v>
      </c>
      <c r="AA1645" t="s">
        <v>44</v>
      </c>
      <c r="AB1645" t="s">
        <v>44</v>
      </c>
    </row>
    <row r="1646" spans="1:28" x14ac:dyDescent="0.25">
      <c r="A1646" t="s">
        <v>4211</v>
      </c>
      <c r="B1646" s="1">
        <v>45428</v>
      </c>
      <c r="C1646" t="s">
        <v>4212</v>
      </c>
      <c r="D1646" t="s">
        <v>4213</v>
      </c>
      <c r="E1646">
        <v>52</v>
      </c>
      <c r="F1646" t="s">
        <v>48</v>
      </c>
      <c r="G1646" t="s">
        <v>81</v>
      </c>
      <c r="H1646" t="s">
        <v>82</v>
      </c>
      <c r="I1646" t="s">
        <v>51</v>
      </c>
      <c r="J1646" t="s">
        <v>52</v>
      </c>
      <c r="K1646">
        <v>6</v>
      </c>
      <c r="L1646" s="2">
        <v>600</v>
      </c>
      <c r="M1646">
        <v>0</v>
      </c>
      <c r="N1646" s="2">
        <v>3600</v>
      </c>
      <c r="O1646" s="2">
        <v>0</v>
      </c>
      <c r="P1646" s="2">
        <v>3600</v>
      </c>
      <c r="Q1646" s="2">
        <v>2747.36</v>
      </c>
      <c r="R1646" s="2">
        <v>852.64</v>
      </c>
      <c r="S1646" t="s">
        <v>53</v>
      </c>
      <c r="T1646" t="s">
        <v>65</v>
      </c>
      <c r="U1646" t="s">
        <v>65</v>
      </c>
      <c r="V1646" t="s">
        <v>39</v>
      </c>
      <c r="W1646" t="s">
        <v>137</v>
      </c>
      <c r="X1646" t="s">
        <v>67</v>
      </c>
      <c r="Y1646" t="s">
        <v>56</v>
      </c>
      <c r="Z1646" t="s">
        <v>43</v>
      </c>
      <c r="AA1646" t="s">
        <v>44</v>
      </c>
      <c r="AB1646" t="s">
        <v>44</v>
      </c>
    </row>
    <row r="1647" spans="1:28" x14ac:dyDescent="0.25">
      <c r="A1647" t="s">
        <v>4214</v>
      </c>
      <c r="B1647" s="1">
        <v>45428</v>
      </c>
      <c r="C1647" t="s">
        <v>3044</v>
      </c>
      <c r="D1647" t="s">
        <v>3045</v>
      </c>
      <c r="E1647">
        <v>20</v>
      </c>
      <c r="F1647" t="s">
        <v>31</v>
      </c>
      <c r="G1647" t="s">
        <v>88</v>
      </c>
      <c r="H1647" t="s">
        <v>89</v>
      </c>
      <c r="I1647" t="s">
        <v>62</v>
      </c>
      <c r="J1647" t="s">
        <v>63</v>
      </c>
      <c r="K1647">
        <v>2</v>
      </c>
      <c r="L1647" s="2">
        <v>4200</v>
      </c>
      <c r="M1647">
        <v>20</v>
      </c>
      <c r="N1647" s="2">
        <v>8400</v>
      </c>
      <c r="O1647" s="2">
        <v>1680</v>
      </c>
      <c r="P1647" s="2">
        <v>6720</v>
      </c>
      <c r="Q1647" s="2">
        <v>3836.5</v>
      </c>
      <c r="R1647" s="2">
        <v>2883.5</v>
      </c>
      <c r="S1647" t="s">
        <v>53</v>
      </c>
      <c r="T1647" t="s">
        <v>136</v>
      </c>
      <c r="U1647" t="s">
        <v>38</v>
      </c>
      <c r="V1647" t="s">
        <v>39</v>
      </c>
      <c r="W1647" t="s">
        <v>83</v>
      </c>
      <c r="X1647" t="s">
        <v>41</v>
      </c>
      <c r="Y1647" t="s">
        <v>42</v>
      </c>
      <c r="Z1647" t="s">
        <v>508</v>
      </c>
      <c r="AA1647" t="s">
        <v>44</v>
      </c>
      <c r="AB1647" t="s">
        <v>44</v>
      </c>
    </row>
    <row r="1648" spans="1:28" x14ac:dyDescent="0.25">
      <c r="A1648" t="s">
        <v>4215</v>
      </c>
      <c r="B1648" s="1">
        <v>45428</v>
      </c>
      <c r="C1648" t="s">
        <v>4216</v>
      </c>
      <c r="D1648" t="s">
        <v>4217</v>
      </c>
      <c r="E1648">
        <v>35</v>
      </c>
      <c r="F1648" t="s">
        <v>31</v>
      </c>
      <c r="G1648" t="s">
        <v>158</v>
      </c>
      <c r="H1648" t="s">
        <v>159</v>
      </c>
      <c r="I1648" t="s">
        <v>51</v>
      </c>
      <c r="J1648" t="s">
        <v>52</v>
      </c>
      <c r="K1648">
        <v>2</v>
      </c>
      <c r="L1648" s="2">
        <v>650</v>
      </c>
      <c r="M1648">
        <v>5</v>
      </c>
      <c r="N1648" s="2">
        <v>1300</v>
      </c>
      <c r="O1648" s="2">
        <v>65</v>
      </c>
      <c r="P1648" s="2">
        <v>1235</v>
      </c>
      <c r="Q1648" s="2">
        <v>788.69</v>
      </c>
      <c r="R1648" s="2">
        <v>446.31</v>
      </c>
      <c r="S1648" t="s">
        <v>36</v>
      </c>
      <c r="T1648" t="s">
        <v>275</v>
      </c>
      <c r="U1648" t="s">
        <v>123</v>
      </c>
      <c r="V1648" t="s">
        <v>39</v>
      </c>
      <c r="W1648" t="s">
        <v>137</v>
      </c>
      <c r="X1648" t="s">
        <v>41</v>
      </c>
      <c r="Y1648" t="s">
        <v>42</v>
      </c>
      <c r="Z1648" t="s">
        <v>43</v>
      </c>
      <c r="AA1648" t="s">
        <v>44</v>
      </c>
      <c r="AB1648" t="s">
        <v>44</v>
      </c>
    </row>
    <row r="1649" spans="1:28" x14ac:dyDescent="0.25">
      <c r="A1649" t="s">
        <v>4218</v>
      </c>
      <c r="B1649" s="1">
        <v>45428</v>
      </c>
      <c r="C1649" t="s">
        <v>4219</v>
      </c>
      <c r="D1649" t="s">
        <v>4220</v>
      </c>
      <c r="E1649">
        <v>43</v>
      </c>
      <c r="F1649" t="s">
        <v>31</v>
      </c>
      <c r="G1649" t="s">
        <v>436</v>
      </c>
      <c r="H1649" t="s">
        <v>437</v>
      </c>
      <c r="I1649" t="s">
        <v>74</v>
      </c>
      <c r="J1649" t="s">
        <v>190</v>
      </c>
      <c r="K1649">
        <v>4</v>
      </c>
      <c r="L1649" s="2">
        <v>1800</v>
      </c>
      <c r="M1649">
        <v>10</v>
      </c>
      <c r="N1649" s="2">
        <v>7200</v>
      </c>
      <c r="O1649" s="2">
        <v>720</v>
      </c>
      <c r="P1649" s="2">
        <v>6480</v>
      </c>
      <c r="Q1649" s="2">
        <v>3892.13</v>
      </c>
      <c r="R1649" s="2">
        <v>2587.87</v>
      </c>
      <c r="S1649" t="s">
        <v>36</v>
      </c>
      <c r="T1649" t="s">
        <v>96</v>
      </c>
      <c r="U1649" t="s">
        <v>96</v>
      </c>
      <c r="V1649" t="s">
        <v>39</v>
      </c>
      <c r="W1649" t="s">
        <v>40</v>
      </c>
      <c r="X1649" t="s">
        <v>97</v>
      </c>
      <c r="Y1649" t="s">
        <v>56</v>
      </c>
      <c r="Z1649" t="s">
        <v>43</v>
      </c>
      <c r="AA1649" t="s">
        <v>44</v>
      </c>
      <c r="AB1649" t="s">
        <v>44</v>
      </c>
    </row>
    <row r="1650" spans="1:28" x14ac:dyDescent="0.25">
      <c r="A1650" t="s">
        <v>4221</v>
      </c>
      <c r="B1650" s="1">
        <v>45428</v>
      </c>
      <c r="C1650" t="s">
        <v>4222</v>
      </c>
      <c r="D1650" t="s">
        <v>4223</v>
      </c>
      <c r="E1650">
        <v>59</v>
      </c>
      <c r="F1650" t="s">
        <v>31</v>
      </c>
      <c r="G1650" t="s">
        <v>273</v>
      </c>
      <c r="H1650" t="s">
        <v>274</v>
      </c>
      <c r="I1650" t="s">
        <v>51</v>
      </c>
      <c r="J1650" t="s">
        <v>52</v>
      </c>
      <c r="K1650">
        <v>2</v>
      </c>
      <c r="L1650" s="2">
        <v>250</v>
      </c>
      <c r="M1650">
        <v>5</v>
      </c>
      <c r="N1650" s="2">
        <v>500</v>
      </c>
      <c r="O1650" s="2">
        <v>25</v>
      </c>
      <c r="P1650" s="2">
        <v>475</v>
      </c>
      <c r="Q1650" s="2">
        <v>271.57</v>
      </c>
      <c r="R1650" s="2">
        <v>203.43</v>
      </c>
      <c r="S1650" t="s">
        <v>53</v>
      </c>
      <c r="T1650" t="s">
        <v>163</v>
      </c>
      <c r="U1650" t="s">
        <v>164</v>
      </c>
      <c r="V1650" t="s">
        <v>39</v>
      </c>
      <c r="W1650" t="s">
        <v>92</v>
      </c>
      <c r="X1650" t="s">
        <v>41</v>
      </c>
      <c r="Y1650" t="s">
        <v>56</v>
      </c>
      <c r="Z1650" t="s">
        <v>43</v>
      </c>
      <c r="AA1650" t="s">
        <v>44</v>
      </c>
      <c r="AB1650" t="s">
        <v>44</v>
      </c>
    </row>
    <row r="1651" spans="1:28" x14ac:dyDescent="0.25">
      <c r="A1651" t="s">
        <v>4224</v>
      </c>
      <c r="B1651" s="1">
        <v>45428</v>
      </c>
      <c r="C1651" t="s">
        <v>4225</v>
      </c>
      <c r="D1651" t="s">
        <v>4226</v>
      </c>
      <c r="E1651">
        <v>26</v>
      </c>
      <c r="F1651" t="s">
        <v>48</v>
      </c>
      <c r="G1651" t="s">
        <v>60</v>
      </c>
      <c r="H1651" t="s">
        <v>61</v>
      </c>
      <c r="I1651" t="s">
        <v>62</v>
      </c>
      <c r="J1651" t="s">
        <v>63</v>
      </c>
      <c r="K1651">
        <v>1</v>
      </c>
      <c r="L1651" s="2">
        <v>3500</v>
      </c>
      <c r="M1651">
        <v>0</v>
      </c>
      <c r="N1651" s="2">
        <v>3500</v>
      </c>
      <c r="O1651" s="2">
        <v>0</v>
      </c>
      <c r="P1651" s="2">
        <v>3500</v>
      </c>
      <c r="Q1651" s="2">
        <v>2741.79</v>
      </c>
      <c r="R1651" s="2">
        <v>758.21</v>
      </c>
      <c r="S1651" t="s">
        <v>53</v>
      </c>
      <c r="T1651" t="s">
        <v>54</v>
      </c>
      <c r="U1651" t="s">
        <v>55</v>
      </c>
      <c r="V1651" t="s">
        <v>39</v>
      </c>
      <c r="W1651" t="s">
        <v>124</v>
      </c>
      <c r="X1651" t="s">
        <v>67</v>
      </c>
      <c r="Y1651" t="s">
        <v>42</v>
      </c>
      <c r="Z1651" t="s">
        <v>43</v>
      </c>
      <c r="AA1651" t="s">
        <v>44</v>
      </c>
      <c r="AB1651" t="s">
        <v>68</v>
      </c>
    </row>
    <row r="1652" spans="1:28" x14ac:dyDescent="0.25">
      <c r="A1652" t="s">
        <v>4227</v>
      </c>
      <c r="B1652" s="1">
        <v>45428</v>
      </c>
      <c r="C1652" t="s">
        <v>4228</v>
      </c>
      <c r="D1652" t="s">
        <v>4229</v>
      </c>
      <c r="E1652">
        <v>31</v>
      </c>
      <c r="F1652" t="s">
        <v>111</v>
      </c>
      <c r="G1652" t="s">
        <v>158</v>
      </c>
      <c r="H1652" t="s">
        <v>159</v>
      </c>
      <c r="I1652" t="s">
        <v>51</v>
      </c>
      <c r="J1652" t="s">
        <v>52</v>
      </c>
      <c r="K1652">
        <v>2</v>
      </c>
      <c r="L1652" s="2">
        <v>650</v>
      </c>
      <c r="M1652">
        <v>10</v>
      </c>
      <c r="N1652" s="2">
        <v>1300</v>
      </c>
      <c r="O1652" s="2">
        <v>130</v>
      </c>
      <c r="P1652" s="2">
        <v>1170</v>
      </c>
      <c r="Q1652" s="2">
        <v>787.69</v>
      </c>
      <c r="R1652" s="2">
        <v>382.31</v>
      </c>
      <c r="S1652" t="s">
        <v>53</v>
      </c>
      <c r="T1652" t="s">
        <v>122</v>
      </c>
      <c r="U1652" t="s">
        <v>123</v>
      </c>
      <c r="V1652" t="s">
        <v>39</v>
      </c>
      <c r="W1652" t="s">
        <v>124</v>
      </c>
      <c r="X1652" t="s">
        <v>41</v>
      </c>
      <c r="Y1652" t="s">
        <v>56</v>
      </c>
      <c r="Z1652" t="s">
        <v>43</v>
      </c>
      <c r="AA1652" t="s">
        <v>44</v>
      </c>
      <c r="AB1652" t="s">
        <v>44</v>
      </c>
    </row>
    <row r="1653" spans="1:28" x14ac:dyDescent="0.25">
      <c r="A1653" t="s">
        <v>4230</v>
      </c>
      <c r="B1653" s="1">
        <v>45428</v>
      </c>
      <c r="C1653" t="s">
        <v>4216</v>
      </c>
      <c r="D1653" t="s">
        <v>4217</v>
      </c>
      <c r="E1653">
        <v>33</v>
      </c>
      <c r="F1653" t="s">
        <v>48</v>
      </c>
      <c r="G1653" t="s">
        <v>344</v>
      </c>
      <c r="H1653" t="s">
        <v>345</v>
      </c>
      <c r="I1653" t="s">
        <v>34</v>
      </c>
      <c r="J1653" t="s">
        <v>121</v>
      </c>
      <c r="K1653">
        <v>1</v>
      </c>
      <c r="L1653" s="2">
        <v>1600</v>
      </c>
      <c r="M1653">
        <v>5</v>
      </c>
      <c r="N1653" s="2">
        <v>1600</v>
      </c>
      <c r="O1653" s="2">
        <v>80</v>
      </c>
      <c r="P1653" s="2">
        <v>1520</v>
      </c>
      <c r="Q1653" s="2">
        <v>900.8</v>
      </c>
      <c r="R1653" s="2">
        <v>619.20000000000005</v>
      </c>
      <c r="S1653" t="s">
        <v>53</v>
      </c>
      <c r="T1653" t="s">
        <v>114</v>
      </c>
      <c r="U1653" t="s">
        <v>115</v>
      </c>
      <c r="V1653" t="s">
        <v>39</v>
      </c>
      <c r="W1653" t="s">
        <v>83</v>
      </c>
      <c r="X1653" t="s">
        <v>97</v>
      </c>
      <c r="Y1653" t="s">
        <v>42</v>
      </c>
      <c r="Z1653" t="s">
        <v>43</v>
      </c>
      <c r="AA1653" t="s">
        <v>44</v>
      </c>
      <c r="AB1653" t="s">
        <v>44</v>
      </c>
    </row>
    <row r="1654" spans="1:28" x14ac:dyDescent="0.25">
      <c r="A1654" t="s">
        <v>4231</v>
      </c>
      <c r="B1654" s="1">
        <v>45428</v>
      </c>
      <c r="C1654" t="s">
        <v>959</v>
      </c>
      <c r="D1654" t="s">
        <v>960</v>
      </c>
      <c r="E1654">
        <v>40</v>
      </c>
      <c r="F1654" t="s">
        <v>111</v>
      </c>
      <c r="G1654" t="s">
        <v>318</v>
      </c>
      <c r="H1654" t="s">
        <v>319</v>
      </c>
      <c r="I1654" t="s">
        <v>34</v>
      </c>
      <c r="J1654" t="s">
        <v>190</v>
      </c>
      <c r="K1654">
        <v>2</v>
      </c>
      <c r="L1654" s="2">
        <v>2500</v>
      </c>
      <c r="M1654">
        <v>15</v>
      </c>
      <c r="N1654" s="2">
        <v>5000</v>
      </c>
      <c r="O1654" s="2">
        <v>750</v>
      </c>
      <c r="P1654" s="2">
        <v>4250</v>
      </c>
      <c r="Q1654" s="2">
        <v>3006.38</v>
      </c>
      <c r="R1654" s="2">
        <v>1243.6199999999999</v>
      </c>
      <c r="S1654" t="s">
        <v>64</v>
      </c>
      <c r="T1654" t="s">
        <v>578</v>
      </c>
      <c r="U1654" t="s">
        <v>579</v>
      </c>
      <c r="V1654" t="s">
        <v>39</v>
      </c>
      <c r="W1654" t="s">
        <v>83</v>
      </c>
      <c r="X1654" t="s">
        <v>97</v>
      </c>
      <c r="Y1654" t="s">
        <v>56</v>
      </c>
      <c r="Z1654" t="s">
        <v>107</v>
      </c>
      <c r="AA1654" t="s">
        <v>44</v>
      </c>
      <c r="AB1654" t="s">
        <v>44</v>
      </c>
    </row>
    <row r="1655" spans="1:28" x14ac:dyDescent="0.25">
      <c r="A1655" t="s">
        <v>4232</v>
      </c>
      <c r="B1655" s="1">
        <v>45428</v>
      </c>
      <c r="C1655" t="s">
        <v>476</v>
      </c>
      <c r="D1655" t="s">
        <v>477</v>
      </c>
      <c r="E1655">
        <v>45</v>
      </c>
      <c r="F1655" t="s">
        <v>48</v>
      </c>
      <c r="G1655" t="s">
        <v>81</v>
      </c>
      <c r="H1655" t="s">
        <v>82</v>
      </c>
      <c r="I1655" t="s">
        <v>51</v>
      </c>
      <c r="J1655" t="s">
        <v>52</v>
      </c>
      <c r="K1655">
        <v>2</v>
      </c>
      <c r="L1655" s="2">
        <v>600</v>
      </c>
      <c r="M1655">
        <v>5</v>
      </c>
      <c r="N1655" s="2">
        <v>1200</v>
      </c>
      <c r="O1655" s="2">
        <v>60</v>
      </c>
      <c r="P1655" s="2">
        <v>1140</v>
      </c>
      <c r="Q1655" s="2">
        <v>796.03</v>
      </c>
      <c r="R1655" s="2">
        <v>343.97</v>
      </c>
      <c r="S1655" t="s">
        <v>53</v>
      </c>
      <c r="T1655" t="s">
        <v>163</v>
      </c>
      <c r="U1655" t="s">
        <v>164</v>
      </c>
      <c r="V1655" t="s">
        <v>39</v>
      </c>
      <c r="W1655" t="s">
        <v>40</v>
      </c>
      <c r="X1655" t="s">
        <v>67</v>
      </c>
      <c r="Y1655" t="s">
        <v>56</v>
      </c>
      <c r="Z1655" t="s">
        <v>223</v>
      </c>
      <c r="AA1655" t="s">
        <v>44</v>
      </c>
      <c r="AB1655" t="s">
        <v>68</v>
      </c>
    </row>
    <row r="1656" spans="1:28" x14ac:dyDescent="0.25">
      <c r="A1656" t="s">
        <v>4233</v>
      </c>
      <c r="B1656" s="1">
        <v>45428</v>
      </c>
      <c r="C1656" t="s">
        <v>4234</v>
      </c>
      <c r="D1656" t="s">
        <v>4235</v>
      </c>
      <c r="E1656">
        <v>50</v>
      </c>
      <c r="F1656" t="s">
        <v>31</v>
      </c>
      <c r="G1656" t="s">
        <v>112</v>
      </c>
      <c r="H1656" t="s">
        <v>113</v>
      </c>
      <c r="I1656" t="s">
        <v>103</v>
      </c>
      <c r="J1656" t="s">
        <v>104</v>
      </c>
      <c r="K1656">
        <v>1</v>
      </c>
      <c r="L1656" s="2">
        <v>650</v>
      </c>
      <c r="M1656">
        <v>10</v>
      </c>
      <c r="N1656" s="2">
        <v>650</v>
      </c>
      <c r="O1656" s="2">
        <v>65</v>
      </c>
      <c r="P1656" s="2">
        <v>585</v>
      </c>
      <c r="Q1656" s="2">
        <v>395.18</v>
      </c>
      <c r="R1656" s="2">
        <v>189.82</v>
      </c>
      <c r="S1656" t="s">
        <v>36</v>
      </c>
      <c r="T1656" t="s">
        <v>407</v>
      </c>
      <c r="U1656" t="s">
        <v>408</v>
      </c>
      <c r="V1656" t="s">
        <v>39</v>
      </c>
      <c r="W1656" t="s">
        <v>137</v>
      </c>
      <c r="X1656" t="s">
        <v>67</v>
      </c>
      <c r="Y1656" t="s">
        <v>42</v>
      </c>
      <c r="Z1656" t="s">
        <v>107</v>
      </c>
      <c r="AA1656" t="s">
        <v>44</v>
      </c>
      <c r="AB1656" t="s">
        <v>44</v>
      </c>
    </row>
    <row r="1657" spans="1:28" x14ac:dyDescent="0.25">
      <c r="A1657" t="s">
        <v>4236</v>
      </c>
      <c r="B1657" s="1">
        <v>45429</v>
      </c>
      <c r="C1657" t="s">
        <v>2210</v>
      </c>
      <c r="D1657" t="s">
        <v>2211</v>
      </c>
      <c r="E1657">
        <v>20</v>
      </c>
      <c r="F1657" t="s">
        <v>31</v>
      </c>
      <c r="G1657" t="s">
        <v>60</v>
      </c>
      <c r="H1657" t="s">
        <v>61</v>
      </c>
      <c r="I1657" t="s">
        <v>62</v>
      </c>
      <c r="J1657" t="s">
        <v>63</v>
      </c>
      <c r="K1657">
        <v>2</v>
      </c>
      <c r="L1657" s="2">
        <v>3500</v>
      </c>
      <c r="M1657">
        <v>30</v>
      </c>
      <c r="N1657" s="2">
        <v>7000</v>
      </c>
      <c r="O1657" s="2">
        <v>2100</v>
      </c>
      <c r="P1657" s="2">
        <v>4900</v>
      </c>
      <c r="Q1657" s="2">
        <v>3427.96</v>
      </c>
      <c r="R1657" s="2">
        <v>1472.04</v>
      </c>
      <c r="S1657" t="s">
        <v>53</v>
      </c>
      <c r="T1657" t="s">
        <v>290</v>
      </c>
      <c r="U1657" t="s">
        <v>291</v>
      </c>
      <c r="V1657" t="s">
        <v>39</v>
      </c>
      <c r="W1657" t="s">
        <v>92</v>
      </c>
      <c r="X1657" t="s">
        <v>67</v>
      </c>
      <c r="Y1657" t="s">
        <v>42</v>
      </c>
      <c r="Z1657" t="s">
        <v>508</v>
      </c>
      <c r="AA1657" t="s">
        <v>44</v>
      </c>
      <c r="AB1657" t="s">
        <v>68</v>
      </c>
    </row>
    <row r="1658" spans="1:28" x14ac:dyDescent="0.25">
      <c r="A1658" t="s">
        <v>4237</v>
      </c>
      <c r="B1658" s="1">
        <v>45429</v>
      </c>
      <c r="C1658" t="s">
        <v>2259</v>
      </c>
      <c r="D1658" t="s">
        <v>2260</v>
      </c>
      <c r="E1658">
        <v>56</v>
      </c>
      <c r="F1658" t="s">
        <v>31</v>
      </c>
      <c r="G1658" t="s">
        <v>318</v>
      </c>
      <c r="H1658" t="s">
        <v>319</v>
      </c>
      <c r="I1658" t="s">
        <v>34</v>
      </c>
      <c r="J1658" t="s">
        <v>190</v>
      </c>
      <c r="K1658">
        <v>1</v>
      </c>
      <c r="L1658" s="2">
        <v>2500</v>
      </c>
      <c r="M1658">
        <v>0</v>
      </c>
      <c r="N1658" s="2">
        <v>2500</v>
      </c>
      <c r="O1658" s="2">
        <v>0</v>
      </c>
      <c r="P1658" s="2">
        <v>2500</v>
      </c>
      <c r="Q1658" s="2">
        <v>1396.8</v>
      </c>
      <c r="R1658" s="2">
        <v>1103.2</v>
      </c>
      <c r="S1658" t="s">
        <v>53</v>
      </c>
      <c r="T1658" t="s">
        <v>153</v>
      </c>
      <c r="U1658" t="s">
        <v>154</v>
      </c>
      <c r="V1658" t="s">
        <v>39</v>
      </c>
      <c r="W1658" t="s">
        <v>124</v>
      </c>
      <c r="X1658" t="s">
        <v>41</v>
      </c>
      <c r="Y1658" t="s">
        <v>56</v>
      </c>
      <c r="Z1658" t="s">
        <v>43</v>
      </c>
      <c r="AA1658" t="s">
        <v>44</v>
      </c>
      <c r="AB1658" t="s">
        <v>44</v>
      </c>
    </row>
    <row r="1659" spans="1:28" x14ac:dyDescent="0.25">
      <c r="A1659" t="s">
        <v>4238</v>
      </c>
      <c r="B1659" s="1">
        <v>45429</v>
      </c>
      <c r="C1659" t="s">
        <v>3981</v>
      </c>
      <c r="D1659" t="s">
        <v>3982</v>
      </c>
      <c r="E1659">
        <v>18</v>
      </c>
      <c r="F1659" t="s">
        <v>48</v>
      </c>
      <c r="G1659" t="s">
        <v>212</v>
      </c>
      <c r="H1659" t="s">
        <v>213</v>
      </c>
      <c r="I1659" t="s">
        <v>51</v>
      </c>
      <c r="J1659" t="s">
        <v>52</v>
      </c>
      <c r="K1659">
        <v>2</v>
      </c>
      <c r="L1659" s="2">
        <v>400</v>
      </c>
      <c r="M1659">
        <v>0</v>
      </c>
      <c r="N1659" s="2">
        <v>800</v>
      </c>
      <c r="O1659" s="2">
        <v>0</v>
      </c>
      <c r="P1659" s="2">
        <v>800</v>
      </c>
      <c r="Q1659" s="2">
        <v>577.66</v>
      </c>
      <c r="R1659" s="2">
        <v>222.34</v>
      </c>
      <c r="S1659" t="s">
        <v>36</v>
      </c>
      <c r="T1659" t="s">
        <v>105</v>
      </c>
      <c r="U1659" t="s">
        <v>106</v>
      </c>
      <c r="V1659" t="s">
        <v>39</v>
      </c>
      <c r="W1659" t="s">
        <v>40</v>
      </c>
      <c r="X1659" t="s">
        <v>97</v>
      </c>
      <c r="Y1659" t="s">
        <v>56</v>
      </c>
      <c r="Z1659" t="s">
        <v>107</v>
      </c>
      <c r="AA1659" t="s">
        <v>44</v>
      </c>
      <c r="AB1659" t="s">
        <v>44</v>
      </c>
    </row>
    <row r="1660" spans="1:28" x14ac:dyDescent="0.25">
      <c r="A1660" t="s">
        <v>4239</v>
      </c>
      <c r="B1660" s="1">
        <v>45429</v>
      </c>
      <c r="C1660" t="s">
        <v>4240</v>
      </c>
      <c r="D1660" t="s">
        <v>4241</v>
      </c>
      <c r="E1660">
        <v>51</v>
      </c>
      <c r="F1660" t="s">
        <v>48</v>
      </c>
      <c r="G1660" t="s">
        <v>243</v>
      </c>
      <c r="H1660" t="s">
        <v>244</v>
      </c>
      <c r="I1660" t="s">
        <v>103</v>
      </c>
      <c r="J1660" t="s">
        <v>104</v>
      </c>
      <c r="K1660">
        <v>3</v>
      </c>
      <c r="L1660" s="2">
        <v>450</v>
      </c>
      <c r="M1660">
        <v>20</v>
      </c>
      <c r="N1660" s="2">
        <v>1350</v>
      </c>
      <c r="O1660" s="2">
        <v>270</v>
      </c>
      <c r="P1660" s="2">
        <v>1080</v>
      </c>
      <c r="Q1660" s="2">
        <v>683.84</v>
      </c>
      <c r="R1660" s="2">
        <v>396.16</v>
      </c>
      <c r="S1660" t="s">
        <v>53</v>
      </c>
      <c r="T1660" t="s">
        <v>290</v>
      </c>
      <c r="U1660" t="s">
        <v>291</v>
      </c>
      <c r="V1660" t="s">
        <v>39</v>
      </c>
      <c r="W1660" t="s">
        <v>83</v>
      </c>
      <c r="X1660" t="s">
        <v>41</v>
      </c>
      <c r="Y1660" t="s">
        <v>56</v>
      </c>
      <c r="Z1660" t="s">
        <v>43</v>
      </c>
      <c r="AA1660" t="s">
        <v>44</v>
      </c>
      <c r="AB1660" t="s">
        <v>44</v>
      </c>
    </row>
    <row r="1661" spans="1:28" x14ac:dyDescent="0.25">
      <c r="A1661" t="s">
        <v>4242</v>
      </c>
      <c r="B1661" s="1">
        <v>45429</v>
      </c>
      <c r="C1661" t="s">
        <v>2004</v>
      </c>
      <c r="D1661" t="s">
        <v>2005</v>
      </c>
      <c r="E1661">
        <v>29</v>
      </c>
      <c r="F1661" t="s">
        <v>48</v>
      </c>
      <c r="G1661" t="s">
        <v>207</v>
      </c>
      <c r="H1661" t="s">
        <v>208</v>
      </c>
      <c r="I1661" t="s">
        <v>34</v>
      </c>
      <c r="J1661" t="s">
        <v>143</v>
      </c>
      <c r="K1661">
        <v>1</v>
      </c>
      <c r="L1661" s="2">
        <v>18000</v>
      </c>
      <c r="M1661">
        <v>10</v>
      </c>
      <c r="N1661" s="2">
        <v>18000</v>
      </c>
      <c r="O1661" s="2">
        <v>1800</v>
      </c>
      <c r="P1661" s="2">
        <v>16200</v>
      </c>
      <c r="Q1661" s="2">
        <v>10915.29</v>
      </c>
      <c r="R1661" s="2">
        <v>5284.71</v>
      </c>
      <c r="S1661" t="s">
        <v>64</v>
      </c>
      <c r="T1661" t="s">
        <v>65</v>
      </c>
      <c r="U1661" t="s">
        <v>65</v>
      </c>
      <c r="V1661" t="s">
        <v>39</v>
      </c>
      <c r="W1661" t="s">
        <v>124</v>
      </c>
      <c r="X1661" t="s">
        <v>41</v>
      </c>
      <c r="Y1661" t="s">
        <v>56</v>
      </c>
      <c r="Z1661" t="s">
        <v>508</v>
      </c>
      <c r="AA1661" t="s">
        <v>68</v>
      </c>
      <c r="AB1661" t="s">
        <v>44</v>
      </c>
    </row>
    <row r="1662" spans="1:28" x14ac:dyDescent="0.25">
      <c r="A1662" t="s">
        <v>4243</v>
      </c>
      <c r="B1662" s="1">
        <v>45429</v>
      </c>
      <c r="C1662" t="s">
        <v>4244</v>
      </c>
      <c r="D1662" t="s">
        <v>4245</v>
      </c>
      <c r="E1662">
        <v>45</v>
      </c>
      <c r="F1662" t="s">
        <v>48</v>
      </c>
      <c r="G1662" t="s">
        <v>141</v>
      </c>
      <c r="H1662" t="s">
        <v>142</v>
      </c>
      <c r="I1662" t="s">
        <v>74</v>
      </c>
      <c r="J1662" t="s">
        <v>143</v>
      </c>
      <c r="K1662">
        <v>5</v>
      </c>
      <c r="L1662" s="2">
        <v>900</v>
      </c>
      <c r="M1662">
        <v>0</v>
      </c>
      <c r="N1662" s="2">
        <v>4500</v>
      </c>
      <c r="O1662" s="2">
        <v>0</v>
      </c>
      <c r="P1662" s="2">
        <v>4500</v>
      </c>
      <c r="Q1662" s="2">
        <v>3638.88</v>
      </c>
      <c r="R1662" s="2">
        <v>861.12</v>
      </c>
      <c r="S1662" t="s">
        <v>53</v>
      </c>
      <c r="T1662" t="s">
        <v>263</v>
      </c>
      <c r="U1662" t="s">
        <v>91</v>
      </c>
      <c r="V1662" t="s">
        <v>39</v>
      </c>
      <c r="W1662" t="s">
        <v>83</v>
      </c>
      <c r="X1662" t="s">
        <v>41</v>
      </c>
      <c r="Y1662" t="s">
        <v>56</v>
      </c>
      <c r="Z1662" t="s">
        <v>43</v>
      </c>
      <c r="AA1662" t="s">
        <v>44</v>
      </c>
      <c r="AB1662" t="s">
        <v>44</v>
      </c>
    </row>
    <row r="1663" spans="1:28" x14ac:dyDescent="0.25">
      <c r="A1663" t="s">
        <v>4246</v>
      </c>
      <c r="B1663" s="1">
        <v>45429</v>
      </c>
      <c r="C1663" t="s">
        <v>4247</v>
      </c>
      <c r="D1663" t="s">
        <v>4248</v>
      </c>
      <c r="E1663">
        <v>44</v>
      </c>
      <c r="F1663" t="s">
        <v>48</v>
      </c>
      <c r="G1663" t="s">
        <v>141</v>
      </c>
      <c r="H1663" t="s">
        <v>142</v>
      </c>
      <c r="I1663" t="s">
        <v>74</v>
      </c>
      <c r="J1663" t="s">
        <v>143</v>
      </c>
      <c r="K1663">
        <v>4</v>
      </c>
      <c r="L1663" s="2">
        <v>900</v>
      </c>
      <c r="M1663">
        <v>20</v>
      </c>
      <c r="N1663" s="2">
        <v>3600</v>
      </c>
      <c r="O1663" s="2">
        <v>720</v>
      </c>
      <c r="P1663" s="2">
        <v>2880</v>
      </c>
      <c r="Q1663" s="2">
        <v>1882.48</v>
      </c>
      <c r="R1663" s="2">
        <v>997.52</v>
      </c>
      <c r="S1663" t="s">
        <v>36</v>
      </c>
      <c r="T1663" t="s">
        <v>178</v>
      </c>
      <c r="U1663" t="s">
        <v>154</v>
      </c>
      <c r="V1663" t="s">
        <v>39</v>
      </c>
      <c r="W1663" t="s">
        <v>92</v>
      </c>
      <c r="X1663" t="s">
        <v>97</v>
      </c>
      <c r="Y1663" t="s">
        <v>56</v>
      </c>
      <c r="Z1663" t="s">
        <v>107</v>
      </c>
      <c r="AA1663" t="s">
        <v>44</v>
      </c>
      <c r="AB1663" t="s">
        <v>44</v>
      </c>
    </row>
    <row r="1664" spans="1:28" x14ac:dyDescent="0.25">
      <c r="A1664" t="s">
        <v>4249</v>
      </c>
      <c r="B1664" s="1">
        <v>45429</v>
      </c>
      <c r="C1664" t="s">
        <v>1788</v>
      </c>
      <c r="D1664" t="s">
        <v>1789</v>
      </c>
      <c r="E1664">
        <v>41</v>
      </c>
      <c r="F1664" t="s">
        <v>48</v>
      </c>
      <c r="G1664" t="s">
        <v>285</v>
      </c>
      <c r="H1664" t="s">
        <v>286</v>
      </c>
      <c r="I1664" t="s">
        <v>34</v>
      </c>
      <c r="J1664" t="s">
        <v>121</v>
      </c>
      <c r="K1664">
        <v>5</v>
      </c>
      <c r="L1664" s="2">
        <v>3200</v>
      </c>
      <c r="M1664">
        <v>30</v>
      </c>
      <c r="N1664" s="2">
        <v>16000</v>
      </c>
      <c r="O1664" s="2">
        <v>4800</v>
      </c>
      <c r="P1664" s="2">
        <v>11200</v>
      </c>
      <c r="Q1664" s="2">
        <v>7046.41</v>
      </c>
      <c r="R1664" s="2">
        <v>4153.59</v>
      </c>
      <c r="S1664" t="s">
        <v>36</v>
      </c>
      <c r="T1664" t="s">
        <v>105</v>
      </c>
      <c r="U1664" t="s">
        <v>106</v>
      </c>
      <c r="V1664" t="s">
        <v>39</v>
      </c>
      <c r="W1664" t="s">
        <v>92</v>
      </c>
      <c r="X1664" t="s">
        <v>41</v>
      </c>
      <c r="Y1664" t="s">
        <v>56</v>
      </c>
      <c r="Z1664" t="s">
        <v>43</v>
      </c>
      <c r="AA1664" t="s">
        <v>44</v>
      </c>
      <c r="AB1664" t="s">
        <v>44</v>
      </c>
    </row>
    <row r="1665" spans="1:28" x14ac:dyDescent="0.25">
      <c r="A1665" t="s">
        <v>4250</v>
      </c>
      <c r="B1665" s="1">
        <v>45429</v>
      </c>
      <c r="C1665" t="s">
        <v>4251</v>
      </c>
      <c r="D1665" t="s">
        <v>4252</v>
      </c>
      <c r="E1665">
        <v>60</v>
      </c>
      <c r="F1665" t="s">
        <v>48</v>
      </c>
      <c r="G1665" t="s">
        <v>134</v>
      </c>
      <c r="H1665" t="s">
        <v>135</v>
      </c>
      <c r="I1665" t="s">
        <v>62</v>
      </c>
      <c r="J1665" t="s">
        <v>130</v>
      </c>
      <c r="K1665">
        <v>4</v>
      </c>
      <c r="L1665" s="2">
        <v>8500</v>
      </c>
      <c r="M1665">
        <v>15</v>
      </c>
      <c r="N1665" s="2">
        <v>34000</v>
      </c>
      <c r="O1665" s="2">
        <v>5100</v>
      </c>
      <c r="P1665" s="2">
        <v>28900</v>
      </c>
      <c r="Q1665" s="2">
        <v>20916.77</v>
      </c>
      <c r="R1665" s="2">
        <v>7983.23</v>
      </c>
      <c r="S1665" t="s">
        <v>53</v>
      </c>
      <c r="T1665" t="s">
        <v>222</v>
      </c>
      <c r="U1665" t="s">
        <v>38</v>
      </c>
      <c r="V1665" t="s">
        <v>39</v>
      </c>
      <c r="W1665" t="s">
        <v>92</v>
      </c>
      <c r="X1665" t="s">
        <v>67</v>
      </c>
      <c r="Y1665" t="s">
        <v>56</v>
      </c>
      <c r="Z1665" t="s">
        <v>43</v>
      </c>
      <c r="AA1665" t="s">
        <v>44</v>
      </c>
      <c r="AB1665" t="s">
        <v>68</v>
      </c>
    </row>
    <row r="1666" spans="1:28" x14ac:dyDescent="0.25">
      <c r="A1666" t="s">
        <v>4253</v>
      </c>
      <c r="B1666" s="1">
        <v>45429</v>
      </c>
      <c r="C1666" t="s">
        <v>4254</v>
      </c>
      <c r="D1666" t="s">
        <v>4255</v>
      </c>
      <c r="E1666">
        <v>25</v>
      </c>
      <c r="F1666" t="s">
        <v>31</v>
      </c>
      <c r="G1666" t="s">
        <v>436</v>
      </c>
      <c r="H1666" t="s">
        <v>437</v>
      </c>
      <c r="I1666" t="s">
        <v>74</v>
      </c>
      <c r="J1666" t="s">
        <v>190</v>
      </c>
      <c r="K1666">
        <v>1</v>
      </c>
      <c r="L1666" s="2">
        <v>1800</v>
      </c>
      <c r="M1666">
        <v>15</v>
      </c>
      <c r="N1666" s="2">
        <v>1800</v>
      </c>
      <c r="O1666" s="2">
        <v>270</v>
      </c>
      <c r="P1666" s="2">
        <v>1530</v>
      </c>
      <c r="Q1666" s="2">
        <v>1146.05</v>
      </c>
      <c r="R1666" s="2">
        <v>383.95</v>
      </c>
      <c r="S1666" t="s">
        <v>53</v>
      </c>
      <c r="T1666" t="s">
        <v>407</v>
      </c>
      <c r="U1666" t="s">
        <v>408</v>
      </c>
      <c r="V1666" t="s">
        <v>39</v>
      </c>
      <c r="W1666" t="s">
        <v>137</v>
      </c>
      <c r="X1666" t="s">
        <v>41</v>
      </c>
      <c r="Y1666" t="s">
        <v>56</v>
      </c>
      <c r="Z1666" t="s">
        <v>223</v>
      </c>
      <c r="AA1666" t="s">
        <v>44</v>
      </c>
      <c r="AB1666" t="s">
        <v>44</v>
      </c>
    </row>
    <row r="1667" spans="1:28" x14ac:dyDescent="0.25">
      <c r="A1667" t="s">
        <v>4256</v>
      </c>
      <c r="B1667" s="1">
        <v>45429</v>
      </c>
      <c r="C1667" t="s">
        <v>4257</v>
      </c>
      <c r="D1667" t="s">
        <v>4258</v>
      </c>
      <c r="E1667">
        <v>60</v>
      </c>
      <c r="F1667" t="s">
        <v>48</v>
      </c>
      <c r="G1667" t="s">
        <v>202</v>
      </c>
      <c r="H1667" t="s">
        <v>203</v>
      </c>
      <c r="I1667" t="s">
        <v>103</v>
      </c>
      <c r="J1667" t="s">
        <v>104</v>
      </c>
      <c r="K1667">
        <v>2</v>
      </c>
      <c r="L1667" s="2">
        <v>550</v>
      </c>
      <c r="M1667">
        <v>10</v>
      </c>
      <c r="N1667" s="2">
        <v>1100</v>
      </c>
      <c r="O1667" s="2">
        <v>110</v>
      </c>
      <c r="P1667" s="2">
        <v>990</v>
      </c>
      <c r="Q1667" s="2">
        <v>788.04</v>
      </c>
      <c r="R1667" s="2">
        <v>201.96</v>
      </c>
      <c r="S1667" t="s">
        <v>53</v>
      </c>
      <c r="T1667" t="s">
        <v>578</v>
      </c>
      <c r="U1667" t="s">
        <v>579</v>
      </c>
      <c r="V1667" t="s">
        <v>39</v>
      </c>
      <c r="W1667" t="s">
        <v>40</v>
      </c>
      <c r="X1667" t="s">
        <v>97</v>
      </c>
      <c r="Y1667" t="s">
        <v>56</v>
      </c>
      <c r="Z1667" t="s">
        <v>43</v>
      </c>
      <c r="AA1667" t="s">
        <v>44</v>
      </c>
      <c r="AB1667" t="s">
        <v>68</v>
      </c>
    </row>
    <row r="1668" spans="1:28" x14ac:dyDescent="0.25">
      <c r="A1668" t="s">
        <v>4259</v>
      </c>
      <c r="B1668" s="1">
        <v>45429</v>
      </c>
      <c r="C1668" t="s">
        <v>3250</v>
      </c>
      <c r="D1668" t="s">
        <v>3251</v>
      </c>
      <c r="E1668">
        <v>53</v>
      </c>
      <c r="F1668" t="s">
        <v>31</v>
      </c>
      <c r="G1668" t="s">
        <v>436</v>
      </c>
      <c r="H1668" t="s">
        <v>437</v>
      </c>
      <c r="I1668" t="s">
        <v>74</v>
      </c>
      <c r="J1668" t="s">
        <v>190</v>
      </c>
      <c r="K1668">
        <v>2</v>
      </c>
      <c r="L1668" s="2">
        <v>1800</v>
      </c>
      <c r="M1668">
        <v>20</v>
      </c>
      <c r="N1668" s="2">
        <v>3600</v>
      </c>
      <c r="O1668" s="2">
        <v>720</v>
      </c>
      <c r="P1668" s="2">
        <v>2880</v>
      </c>
      <c r="Q1668" s="2">
        <v>1696.42</v>
      </c>
      <c r="R1668" s="2">
        <v>1183.58</v>
      </c>
      <c r="S1668" t="s">
        <v>64</v>
      </c>
      <c r="T1668" t="s">
        <v>114</v>
      </c>
      <c r="U1668" t="s">
        <v>115</v>
      </c>
      <c r="V1668" t="s">
        <v>39</v>
      </c>
      <c r="W1668" t="s">
        <v>83</v>
      </c>
      <c r="X1668" t="s">
        <v>97</v>
      </c>
      <c r="Y1668" t="s">
        <v>56</v>
      </c>
      <c r="Z1668" t="s">
        <v>43</v>
      </c>
      <c r="AA1668" t="s">
        <v>44</v>
      </c>
      <c r="AB1668" t="s">
        <v>44</v>
      </c>
    </row>
    <row r="1669" spans="1:28" x14ac:dyDescent="0.25">
      <c r="A1669" t="s">
        <v>4260</v>
      </c>
      <c r="B1669" s="1">
        <v>45429</v>
      </c>
      <c r="C1669" t="s">
        <v>4261</v>
      </c>
      <c r="D1669" t="s">
        <v>4262</v>
      </c>
      <c r="E1669">
        <v>43</v>
      </c>
      <c r="F1669" t="s">
        <v>31</v>
      </c>
      <c r="G1669" t="s">
        <v>436</v>
      </c>
      <c r="H1669" t="s">
        <v>437</v>
      </c>
      <c r="I1669" t="s">
        <v>74</v>
      </c>
      <c r="J1669" t="s">
        <v>190</v>
      </c>
      <c r="K1669">
        <v>1</v>
      </c>
      <c r="L1669" s="2">
        <v>1800</v>
      </c>
      <c r="M1669">
        <v>15</v>
      </c>
      <c r="N1669" s="2">
        <v>1800</v>
      </c>
      <c r="O1669" s="2">
        <v>270</v>
      </c>
      <c r="P1669" s="2">
        <v>1530</v>
      </c>
      <c r="Q1669" s="2">
        <v>949.1</v>
      </c>
      <c r="R1669" s="2">
        <v>580.9</v>
      </c>
      <c r="S1669" t="s">
        <v>53</v>
      </c>
      <c r="T1669" t="s">
        <v>76</v>
      </c>
      <c r="U1669" t="s">
        <v>77</v>
      </c>
      <c r="V1669" t="s">
        <v>39</v>
      </c>
      <c r="W1669" t="s">
        <v>40</v>
      </c>
      <c r="X1669" t="s">
        <v>97</v>
      </c>
      <c r="Y1669" t="s">
        <v>42</v>
      </c>
      <c r="Z1669" t="s">
        <v>144</v>
      </c>
      <c r="AA1669" t="s">
        <v>44</v>
      </c>
      <c r="AB1669" t="s">
        <v>44</v>
      </c>
    </row>
    <row r="1670" spans="1:28" x14ac:dyDescent="0.25">
      <c r="A1670" t="s">
        <v>4263</v>
      </c>
      <c r="B1670" s="1">
        <v>45430</v>
      </c>
      <c r="C1670" t="s">
        <v>4264</v>
      </c>
      <c r="D1670" t="s">
        <v>4265</v>
      </c>
      <c r="E1670">
        <v>58</v>
      </c>
      <c r="F1670" t="s">
        <v>48</v>
      </c>
      <c r="G1670" t="s">
        <v>243</v>
      </c>
      <c r="H1670" t="s">
        <v>244</v>
      </c>
      <c r="I1670" t="s">
        <v>103</v>
      </c>
      <c r="J1670" t="s">
        <v>104</v>
      </c>
      <c r="K1670">
        <v>1</v>
      </c>
      <c r="L1670" s="2">
        <v>450</v>
      </c>
      <c r="M1670">
        <v>10</v>
      </c>
      <c r="N1670" s="2">
        <v>450</v>
      </c>
      <c r="O1670" s="2">
        <v>45</v>
      </c>
      <c r="P1670" s="2">
        <v>405</v>
      </c>
      <c r="Q1670" s="2">
        <v>261.48</v>
      </c>
      <c r="R1670" s="2">
        <v>143.52000000000001</v>
      </c>
      <c r="S1670" t="s">
        <v>36</v>
      </c>
      <c r="T1670" t="s">
        <v>65</v>
      </c>
      <c r="U1670" t="s">
        <v>65</v>
      </c>
      <c r="V1670" t="s">
        <v>39</v>
      </c>
      <c r="W1670" t="s">
        <v>83</v>
      </c>
      <c r="X1670" t="s">
        <v>97</v>
      </c>
      <c r="Y1670" t="s">
        <v>56</v>
      </c>
      <c r="Z1670" t="s">
        <v>43</v>
      </c>
      <c r="AA1670" t="s">
        <v>44</v>
      </c>
      <c r="AB1670" t="s">
        <v>44</v>
      </c>
    </row>
    <row r="1671" spans="1:28" x14ac:dyDescent="0.25">
      <c r="A1671" t="s">
        <v>4266</v>
      </c>
      <c r="B1671" s="1">
        <v>45430</v>
      </c>
      <c r="C1671" t="s">
        <v>1122</v>
      </c>
      <c r="D1671" t="s">
        <v>1123</v>
      </c>
      <c r="E1671">
        <v>18</v>
      </c>
      <c r="F1671" t="s">
        <v>48</v>
      </c>
      <c r="G1671" t="s">
        <v>243</v>
      </c>
      <c r="H1671" t="s">
        <v>244</v>
      </c>
      <c r="I1671" t="s">
        <v>103</v>
      </c>
      <c r="J1671" t="s">
        <v>104</v>
      </c>
      <c r="K1671">
        <v>2</v>
      </c>
      <c r="L1671" s="2">
        <v>450</v>
      </c>
      <c r="M1671">
        <v>10</v>
      </c>
      <c r="N1671" s="2">
        <v>900</v>
      </c>
      <c r="O1671" s="2">
        <v>90</v>
      </c>
      <c r="P1671" s="2">
        <v>810</v>
      </c>
      <c r="Q1671" s="2">
        <v>553.49</v>
      </c>
      <c r="R1671" s="2">
        <v>256.51</v>
      </c>
      <c r="S1671" t="s">
        <v>36</v>
      </c>
      <c r="T1671" t="s">
        <v>163</v>
      </c>
      <c r="U1671" t="s">
        <v>164</v>
      </c>
      <c r="V1671" t="s">
        <v>39</v>
      </c>
      <c r="W1671" t="s">
        <v>40</v>
      </c>
      <c r="X1671" t="s">
        <v>97</v>
      </c>
      <c r="Y1671" t="s">
        <v>56</v>
      </c>
      <c r="Z1671" t="s">
        <v>43</v>
      </c>
      <c r="AA1671" t="s">
        <v>68</v>
      </c>
      <c r="AB1671" t="s">
        <v>44</v>
      </c>
    </row>
    <row r="1672" spans="1:28" x14ac:dyDescent="0.25">
      <c r="A1672" t="s">
        <v>4267</v>
      </c>
      <c r="B1672" s="1">
        <v>45430</v>
      </c>
      <c r="C1672" t="s">
        <v>941</v>
      </c>
      <c r="D1672" t="s">
        <v>942</v>
      </c>
      <c r="E1672">
        <v>27</v>
      </c>
      <c r="F1672" t="s">
        <v>48</v>
      </c>
      <c r="G1672" t="s">
        <v>387</v>
      </c>
      <c r="H1672" t="s">
        <v>388</v>
      </c>
      <c r="I1672" t="s">
        <v>74</v>
      </c>
      <c r="J1672" t="s">
        <v>75</v>
      </c>
      <c r="K1672">
        <v>4</v>
      </c>
      <c r="L1672" s="2">
        <v>3200</v>
      </c>
      <c r="M1672">
        <v>10</v>
      </c>
      <c r="N1672" s="2">
        <v>12800</v>
      </c>
      <c r="O1672" s="2">
        <v>1280</v>
      </c>
      <c r="P1672" s="2">
        <v>11520</v>
      </c>
      <c r="Q1672" s="2">
        <v>6552.94</v>
      </c>
      <c r="R1672" s="2">
        <v>4967.0600000000004</v>
      </c>
      <c r="S1672" t="s">
        <v>53</v>
      </c>
      <c r="T1672" t="s">
        <v>153</v>
      </c>
      <c r="U1672" t="s">
        <v>154</v>
      </c>
      <c r="V1672" t="s">
        <v>39</v>
      </c>
      <c r="W1672" t="s">
        <v>124</v>
      </c>
      <c r="X1672" t="s">
        <v>97</v>
      </c>
      <c r="Y1672" t="s">
        <v>56</v>
      </c>
      <c r="Z1672" t="s">
        <v>43</v>
      </c>
      <c r="AA1672" t="s">
        <v>44</v>
      </c>
      <c r="AB1672" t="s">
        <v>44</v>
      </c>
    </row>
    <row r="1673" spans="1:28" x14ac:dyDescent="0.25">
      <c r="A1673" t="s">
        <v>4268</v>
      </c>
      <c r="B1673" s="1">
        <v>45430</v>
      </c>
      <c r="C1673" t="s">
        <v>4269</v>
      </c>
      <c r="D1673" t="s">
        <v>4270</v>
      </c>
      <c r="E1673">
        <v>42</v>
      </c>
      <c r="F1673" t="s">
        <v>48</v>
      </c>
      <c r="G1673" t="s">
        <v>141</v>
      </c>
      <c r="H1673" t="s">
        <v>142</v>
      </c>
      <c r="I1673" t="s">
        <v>74</v>
      </c>
      <c r="J1673" t="s">
        <v>143</v>
      </c>
      <c r="K1673">
        <v>1</v>
      </c>
      <c r="L1673" s="2">
        <v>900</v>
      </c>
      <c r="M1673">
        <v>10</v>
      </c>
      <c r="N1673" s="2">
        <v>900</v>
      </c>
      <c r="O1673" s="2">
        <v>90</v>
      </c>
      <c r="P1673" s="2">
        <v>810</v>
      </c>
      <c r="Q1673" s="2">
        <v>612.42999999999995</v>
      </c>
      <c r="R1673" s="2">
        <v>197.57</v>
      </c>
      <c r="S1673" t="s">
        <v>53</v>
      </c>
      <c r="T1673" t="s">
        <v>290</v>
      </c>
      <c r="U1673" t="s">
        <v>291</v>
      </c>
      <c r="V1673" t="s">
        <v>39</v>
      </c>
      <c r="W1673" t="s">
        <v>66</v>
      </c>
      <c r="X1673" t="s">
        <v>67</v>
      </c>
      <c r="Y1673" t="s">
        <v>56</v>
      </c>
      <c r="Z1673" t="s">
        <v>107</v>
      </c>
      <c r="AA1673" t="s">
        <v>44</v>
      </c>
      <c r="AB1673" t="s">
        <v>44</v>
      </c>
    </row>
    <row r="1674" spans="1:28" x14ac:dyDescent="0.25">
      <c r="A1674" t="s">
        <v>4271</v>
      </c>
      <c r="B1674" s="1">
        <v>45430</v>
      </c>
      <c r="C1674" t="s">
        <v>2110</v>
      </c>
      <c r="D1674" t="s">
        <v>2111</v>
      </c>
      <c r="E1674">
        <v>32</v>
      </c>
      <c r="F1674" t="s">
        <v>48</v>
      </c>
      <c r="G1674" t="s">
        <v>101</v>
      </c>
      <c r="H1674" t="s">
        <v>102</v>
      </c>
      <c r="I1674" t="s">
        <v>103</v>
      </c>
      <c r="J1674" t="s">
        <v>104</v>
      </c>
      <c r="K1674">
        <v>2</v>
      </c>
      <c r="L1674" s="2">
        <v>1800</v>
      </c>
      <c r="M1674">
        <v>15</v>
      </c>
      <c r="N1674" s="2">
        <v>3600</v>
      </c>
      <c r="O1674" s="2">
        <v>540</v>
      </c>
      <c r="P1674" s="2">
        <v>3060</v>
      </c>
      <c r="Q1674" s="2">
        <v>2354.77</v>
      </c>
      <c r="R1674" s="2">
        <v>705.23</v>
      </c>
      <c r="S1674" t="s">
        <v>53</v>
      </c>
      <c r="T1674" t="s">
        <v>122</v>
      </c>
      <c r="U1674" t="s">
        <v>123</v>
      </c>
      <c r="V1674" t="s">
        <v>39</v>
      </c>
      <c r="W1674" t="s">
        <v>40</v>
      </c>
      <c r="X1674" t="s">
        <v>67</v>
      </c>
      <c r="Y1674" t="s">
        <v>56</v>
      </c>
      <c r="Z1674" t="s">
        <v>43</v>
      </c>
      <c r="AA1674" t="s">
        <v>44</v>
      </c>
      <c r="AB1674" t="s">
        <v>44</v>
      </c>
    </row>
    <row r="1675" spans="1:28" x14ac:dyDescent="0.25">
      <c r="A1675" t="s">
        <v>4272</v>
      </c>
      <c r="B1675" s="1">
        <v>45430</v>
      </c>
      <c r="C1675" t="s">
        <v>4273</v>
      </c>
      <c r="D1675" t="s">
        <v>4274</v>
      </c>
      <c r="E1675">
        <v>29</v>
      </c>
      <c r="F1675" t="s">
        <v>31</v>
      </c>
      <c r="G1675" t="s">
        <v>49</v>
      </c>
      <c r="H1675" t="s">
        <v>50</v>
      </c>
      <c r="I1675" t="s">
        <v>51</v>
      </c>
      <c r="J1675" t="s">
        <v>52</v>
      </c>
      <c r="K1675">
        <v>4</v>
      </c>
      <c r="L1675" s="2">
        <v>500</v>
      </c>
      <c r="M1675">
        <v>10</v>
      </c>
      <c r="N1675" s="2">
        <v>2000</v>
      </c>
      <c r="O1675" s="2">
        <v>200</v>
      </c>
      <c r="P1675" s="2">
        <v>1800</v>
      </c>
      <c r="Q1675" s="2">
        <v>1090.51</v>
      </c>
      <c r="R1675" s="2">
        <v>709.49</v>
      </c>
      <c r="S1675" t="s">
        <v>53</v>
      </c>
      <c r="T1675" t="s">
        <v>105</v>
      </c>
      <c r="U1675" t="s">
        <v>106</v>
      </c>
      <c r="V1675" t="s">
        <v>39</v>
      </c>
      <c r="W1675" t="s">
        <v>137</v>
      </c>
      <c r="X1675" t="s">
        <v>97</v>
      </c>
      <c r="Y1675" t="s">
        <v>56</v>
      </c>
      <c r="Z1675" t="s">
        <v>43</v>
      </c>
      <c r="AA1675" t="s">
        <v>44</v>
      </c>
      <c r="AB1675" t="s">
        <v>44</v>
      </c>
    </row>
    <row r="1676" spans="1:28" x14ac:dyDescent="0.25">
      <c r="A1676" t="s">
        <v>4275</v>
      </c>
      <c r="B1676" s="1">
        <v>45430</v>
      </c>
      <c r="C1676" t="s">
        <v>923</v>
      </c>
      <c r="D1676" t="s">
        <v>924</v>
      </c>
      <c r="E1676">
        <v>35</v>
      </c>
      <c r="F1676" t="s">
        <v>48</v>
      </c>
      <c r="G1676" t="s">
        <v>176</v>
      </c>
      <c r="H1676" t="s">
        <v>177</v>
      </c>
      <c r="I1676" t="s">
        <v>34</v>
      </c>
      <c r="J1676" t="s">
        <v>35</v>
      </c>
      <c r="K1676">
        <v>2</v>
      </c>
      <c r="L1676" s="2">
        <v>6500</v>
      </c>
      <c r="M1676">
        <v>20</v>
      </c>
      <c r="N1676" s="2">
        <v>13000</v>
      </c>
      <c r="O1676" s="2">
        <v>2600</v>
      </c>
      <c r="P1676" s="2">
        <v>10400</v>
      </c>
      <c r="Q1676" s="2">
        <v>6673.99</v>
      </c>
      <c r="R1676" s="2">
        <v>3726.01</v>
      </c>
      <c r="S1676" t="s">
        <v>53</v>
      </c>
      <c r="T1676" t="s">
        <v>37</v>
      </c>
      <c r="U1676" t="s">
        <v>38</v>
      </c>
      <c r="V1676" t="s">
        <v>39</v>
      </c>
      <c r="W1676" t="s">
        <v>124</v>
      </c>
      <c r="X1676" t="s">
        <v>97</v>
      </c>
      <c r="Y1676" t="s">
        <v>56</v>
      </c>
      <c r="Z1676" t="s">
        <v>43</v>
      </c>
      <c r="AA1676" t="s">
        <v>44</v>
      </c>
      <c r="AB1676" t="s">
        <v>44</v>
      </c>
    </row>
    <row r="1677" spans="1:28" x14ac:dyDescent="0.25">
      <c r="A1677" t="s">
        <v>4276</v>
      </c>
      <c r="B1677" s="1">
        <v>45430</v>
      </c>
      <c r="C1677" t="s">
        <v>3761</v>
      </c>
      <c r="D1677" t="s">
        <v>3762</v>
      </c>
      <c r="E1677">
        <v>46</v>
      </c>
      <c r="F1677" t="s">
        <v>31</v>
      </c>
      <c r="G1677" t="s">
        <v>243</v>
      </c>
      <c r="H1677" t="s">
        <v>244</v>
      </c>
      <c r="I1677" t="s">
        <v>103</v>
      </c>
      <c r="J1677" t="s">
        <v>104</v>
      </c>
      <c r="K1677">
        <v>1</v>
      </c>
      <c r="L1677" s="2">
        <v>450</v>
      </c>
      <c r="M1677">
        <v>20</v>
      </c>
      <c r="N1677" s="2">
        <v>450</v>
      </c>
      <c r="O1677" s="2">
        <v>90</v>
      </c>
      <c r="P1677" s="2">
        <v>360</v>
      </c>
      <c r="Q1677" s="2">
        <v>266.66000000000003</v>
      </c>
      <c r="R1677" s="2">
        <v>93.34</v>
      </c>
      <c r="S1677" t="s">
        <v>53</v>
      </c>
      <c r="T1677" t="s">
        <v>122</v>
      </c>
      <c r="U1677" t="s">
        <v>123</v>
      </c>
      <c r="V1677" t="s">
        <v>39</v>
      </c>
      <c r="W1677" t="s">
        <v>92</v>
      </c>
      <c r="X1677" t="s">
        <v>97</v>
      </c>
      <c r="Y1677" t="s">
        <v>56</v>
      </c>
      <c r="Z1677" t="s">
        <v>43</v>
      </c>
      <c r="AA1677" t="s">
        <v>44</v>
      </c>
      <c r="AB1677" t="s">
        <v>44</v>
      </c>
    </row>
    <row r="1678" spans="1:28" x14ac:dyDescent="0.25">
      <c r="A1678" t="s">
        <v>4277</v>
      </c>
      <c r="B1678" s="1">
        <v>45430</v>
      </c>
      <c r="C1678" t="s">
        <v>4278</v>
      </c>
      <c r="D1678" t="s">
        <v>4279</v>
      </c>
      <c r="E1678">
        <v>55</v>
      </c>
      <c r="F1678" t="s">
        <v>111</v>
      </c>
      <c r="G1678" t="s">
        <v>298</v>
      </c>
      <c r="H1678" t="s">
        <v>299</v>
      </c>
      <c r="I1678" t="s">
        <v>103</v>
      </c>
      <c r="J1678" t="s">
        <v>104</v>
      </c>
      <c r="K1678">
        <v>6</v>
      </c>
      <c r="L1678" s="2">
        <v>700</v>
      </c>
      <c r="M1678">
        <v>25</v>
      </c>
      <c r="N1678" s="2">
        <v>4200</v>
      </c>
      <c r="O1678" s="2">
        <v>1050</v>
      </c>
      <c r="P1678" s="2">
        <v>3150</v>
      </c>
      <c r="Q1678" s="2">
        <v>2234.0300000000002</v>
      </c>
      <c r="R1678" s="2">
        <v>915.97</v>
      </c>
      <c r="S1678" t="s">
        <v>53</v>
      </c>
      <c r="T1678" t="s">
        <v>122</v>
      </c>
      <c r="U1678" t="s">
        <v>123</v>
      </c>
      <c r="V1678" t="s">
        <v>39</v>
      </c>
      <c r="W1678" t="s">
        <v>92</v>
      </c>
      <c r="X1678" t="s">
        <v>67</v>
      </c>
      <c r="Y1678" t="s">
        <v>56</v>
      </c>
      <c r="Z1678" t="s">
        <v>43</v>
      </c>
      <c r="AA1678" t="s">
        <v>44</v>
      </c>
      <c r="AB1678" t="s">
        <v>44</v>
      </c>
    </row>
    <row r="1679" spans="1:28" x14ac:dyDescent="0.25">
      <c r="A1679" t="s">
        <v>4280</v>
      </c>
      <c r="B1679" s="1">
        <v>45430</v>
      </c>
      <c r="C1679" t="s">
        <v>268</v>
      </c>
      <c r="D1679" t="s">
        <v>269</v>
      </c>
      <c r="E1679">
        <v>45</v>
      </c>
      <c r="F1679" t="s">
        <v>111</v>
      </c>
      <c r="G1679" t="s">
        <v>344</v>
      </c>
      <c r="H1679" t="s">
        <v>345</v>
      </c>
      <c r="I1679" t="s">
        <v>34</v>
      </c>
      <c r="J1679" t="s">
        <v>121</v>
      </c>
      <c r="K1679">
        <v>1</v>
      </c>
      <c r="L1679" s="2">
        <v>1600</v>
      </c>
      <c r="M1679">
        <v>30</v>
      </c>
      <c r="N1679" s="2">
        <v>1600</v>
      </c>
      <c r="O1679" s="2">
        <v>480</v>
      </c>
      <c r="P1679" s="2">
        <v>1120</v>
      </c>
      <c r="Q1679" s="2">
        <v>700.82</v>
      </c>
      <c r="R1679" s="2">
        <v>419.18</v>
      </c>
      <c r="S1679" t="s">
        <v>64</v>
      </c>
      <c r="T1679" t="s">
        <v>578</v>
      </c>
      <c r="U1679" t="s">
        <v>579</v>
      </c>
      <c r="V1679" t="s">
        <v>39</v>
      </c>
      <c r="W1679" t="s">
        <v>92</v>
      </c>
      <c r="X1679" t="s">
        <v>67</v>
      </c>
      <c r="Y1679" t="s">
        <v>56</v>
      </c>
      <c r="Z1679" t="s">
        <v>43</v>
      </c>
      <c r="AA1679" t="s">
        <v>44</v>
      </c>
      <c r="AB1679" t="s">
        <v>44</v>
      </c>
    </row>
    <row r="1680" spans="1:28" x14ac:dyDescent="0.25">
      <c r="A1680" t="s">
        <v>4281</v>
      </c>
      <c r="B1680" s="1">
        <v>45430</v>
      </c>
      <c r="C1680" t="s">
        <v>4282</v>
      </c>
      <c r="D1680" t="s">
        <v>4283</v>
      </c>
      <c r="E1680">
        <v>33</v>
      </c>
      <c r="F1680" t="s">
        <v>31</v>
      </c>
      <c r="G1680" t="s">
        <v>212</v>
      </c>
      <c r="H1680" t="s">
        <v>213</v>
      </c>
      <c r="I1680" t="s">
        <v>51</v>
      </c>
      <c r="J1680" t="s">
        <v>52</v>
      </c>
      <c r="K1680">
        <v>4</v>
      </c>
      <c r="L1680" s="2">
        <v>400</v>
      </c>
      <c r="M1680">
        <v>15</v>
      </c>
      <c r="N1680" s="2">
        <v>1600</v>
      </c>
      <c r="O1680" s="2">
        <v>240</v>
      </c>
      <c r="P1680" s="2">
        <v>1360</v>
      </c>
      <c r="Q1680" s="2">
        <v>986.92</v>
      </c>
      <c r="R1680" s="2">
        <v>373.08</v>
      </c>
      <c r="S1680" t="s">
        <v>53</v>
      </c>
      <c r="T1680" t="s">
        <v>96</v>
      </c>
      <c r="U1680" t="s">
        <v>96</v>
      </c>
      <c r="V1680" t="s">
        <v>39</v>
      </c>
      <c r="W1680" t="s">
        <v>40</v>
      </c>
      <c r="X1680" t="s">
        <v>97</v>
      </c>
      <c r="Y1680" t="s">
        <v>42</v>
      </c>
      <c r="Z1680" t="s">
        <v>43</v>
      </c>
      <c r="AA1680" t="s">
        <v>44</v>
      </c>
      <c r="AB1680" t="s">
        <v>44</v>
      </c>
    </row>
    <row r="1681" spans="1:28" x14ac:dyDescent="0.25">
      <c r="A1681" t="s">
        <v>4284</v>
      </c>
      <c r="B1681" s="1">
        <v>45430</v>
      </c>
      <c r="C1681" t="s">
        <v>4285</v>
      </c>
      <c r="D1681" t="s">
        <v>4286</v>
      </c>
      <c r="E1681">
        <v>37</v>
      </c>
      <c r="F1681" t="s">
        <v>111</v>
      </c>
      <c r="G1681" t="s">
        <v>197</v>
      </c>
      <c r="H1681" t="s">
        <v>198</v>
      </c>
      <c r="I1681" t="s">
        <v>74</v>
      </c>
      <c r="J1681" t="s">
        <v>75</v>
      </c>
      <c r="K1681">
        <v>4</v>
      </c>
      <c r="L1681" s="2">
        <v>2600</v>
      </c>
      <c r="M1681">
        <v>0</v>
      </c>
      <c r="N1681" s="2">
        <v>10400</v>
      </c>
      <c r="O1681" s="2">
        <v>0</v>
      </c>
      <c r="P1681" s="2">
        <v>10400</v>
      </c>
      <c r="Q1681" s="2">
        <v>6789.02</v>
      </c>
      <c r="R1681" s="2">
        <v>3610.98</v>
      </c>
      <c r="S1681" t="s">
        <v>53</v>
      </c>
      <c r="T1681" t="s">
        <v>153</v>
      </c>
      <c r="U1681" t="s">
        <v>154</v>
      </c>
      <c r="V1681" t="s">
        <v>39</v>
      </c>
      <c r="W1681" t="s">
        <v>66</v>
      </c>
      <c r="X1681" t="s">
        <v>97</v>
      </c>
      <c r="Y1681" t="s">
        <v>56</v>
      </c>
      <c r="Z1681" t="s">
        <v>508</v>
      </c>
      <c r="AA1681" t="s">
        <v>44</v>
      </c>
      <c r="AB1681" t="s">
        <v>44</v>
      </c>
    </row>
    <row r="1682" spans="1:28" x14ac:dyDescent="0.25">
      <c r="A1682" t="s">
        <v>4287</v>
      </c>
      <c r="B1682" s="1">
        <v>45430</v>
      </c>
      <c r="C1682" t="s">
        <v>4288</v>
      </c>
      <c r="D1682" t="s">
        <v>4289</v>
      </c>
      <c r="E1682">
        <v>27</v>
      </c>
      <c r="F1682" t="s">
        <v>48</v>
      </c>
      <c r="G1682" t="s">
        <v>60</v>
      </c>
      <c r="H1682" t="s">
        <v>61</v>
      </c>
      <c r="I1682" t="s">
        <v>62</v>
      </c>
      <c r="J1682" t="s">
        <v>63</v>
      </c>
      <c r="K1682">
        <v>3</v>
      </c>
      <c r="L1682" s="2">
        <v>3500</v>
      </c>
      <c r="M1682">
        <v>5</v>
      </c>
      <c r="N1682" s="2">
        <v>10500</v>
      </c>
      <c r="O1682" s="2">
        <v>525</v>
      </c>
      <c r="P1682" s="2">
        <v>9975</v>
      </c>
      <c r="Q1682" s="2">
        <v>7502.12</v>
      </c>
      <c r="R1682" s="2">
        <v>2472.88</v>
      </c>
      <c r="S1682" t="s">
        <v>53</v>
      </c>
      <c r="T1682" t="s">
        <v>90</v>
      </c>
      <c r="U1682" t="s">
        <v>91</v>
      </c>
      <c r="V1682" t="s">
        <v>39</v>
      </c>
      <c r="W1682" t="s">
        <v>83</v>
      </c>
      <c r="X1682" t="s">
        <v>41</v>
      </c>
      <c r="Y1682" t="s">
        <v>56</v>
      </c>
      <c r="Z1682" t="s">
        <v>43</v>
      </c>
      <c r="AA1682" t="s">
        <v>68</v>
      </c>
      <c r="AB1682" t="s">
        <v>44</v>
      </c>
    </row>
    <row r="1683" spans="1:28" x14ac:dyDescent="0.25">
      <c r="A1683" t="s">
        <v>4290</v>
      </c>
      <c r="B1683" s="1">
        <v>45430</v>
      </c>
      <c r="C1683" t="s">
        <v>4291</v>
      </c>
      <c r="D1683" t="s">
        <v>4292</v>
      </c>
      <c r="E1683">
        <v>37</v>
      </c>
      <c r="F1683" t="s">
        <v>31</v>
      </c>
      <c r="G1683" t="s">
        <v>227</v>
      </c>
      <c r="H1683" t="s">
        <v>228</v>
      </c>
      <c r="I1683" t="s">
        <v>74</v>
      </c>
      <c r="J1683" t="s">
        <v>75</v>
      </c>
      <c r="K1683">
        <v>5</v>
      </c>
      <c r="L1683" s="2">
        <v>1400</v>
      </c>
      <c r="M1683">
        <v>10</v>
      </c>
      <c r="N1683" s="2">
        <v>7000</v>
      </c>
      <c r="O1683" s="2">
        <v>700</v>
      </c>
      <c r="P1683" s="2">
        <v>6300</v>
      </c>
      <c r="Q1683" s="2">
        <v>3480.02</v>
      </c>
      <c r="R1683" s="2">
        <v>2819.98</v>
      </c>
      <c r="S1683" t="s">
        <v>53</v>
      </c>
      <c r="T1683" t="s">
        <v>90</v>
      </c>
      <c r="U1683" t="s">
        <v>91</v>
      </c>
      <c r="V1683" t="s">
        <v>39</v>
      </c>
      <c r="W1683" t="s">
        <v>124</v>
      </c>
      <c r="X1683" t="s">
        <v>41</v>
      </c>
      <c r="Y1683" t="s">
        <v>56</v>
      </c>
      <c r="Z1683" t="s">
        <v>43</v>
      </c>
      <c r="AA1683" t="s">
        <v>44</v>
      </c>
      <c r="AB1683" t="s">
        <v>44</v>
      </c>
    </row>
    <row r="1684" spans="1:28" x14ac:dyDescent="0.25">
      <c r="A1684" t="s">
        <v>4293</v>
      </c>
      <c r="B1684" s="1">
        <v>45430</v>
      </c>
      <c r="C1684" t="s">
        <v>2190</v>
      </c>
      <c r="D1684" t="s">
        <v>2191</v>
      </c>
      <c r="E1684">
        <v>20</v>
      </c>
      <c r="F1684" t="s">
        <v>31</v>
      </c>
      <c r="G1684" t="s">
        <v>285</v>
      </c>
      <c r="H1684" t="s">
        <v>286</v>
      </c>
      <c r="I1684" t="s">
        <v>34</v>
      </c>
      <c r="J1684" t="s">
        <v>121</v>
      </c>
      <c r="K1684">
        <v>1</v>
      </c>
      <c r="L1684" s="2">
        <v>3200</v>
      </c>
      <c r="M1684">
        <v>15</v>
      </c>
      <c r="N1684" s="2">
        <v>3200</v>
      </c>
      <c r="O1684" s="2">
        <v>480</v>
      </c>
      <c r="P1684" s="2">
        <v>2720</v>
      </c>
      <c r="Q1684" s="2">
        <v>2028.01</v>
      </c>
      <c r="R1684" s="2">
        <v>691.99</v>
      </c>
      <c r="S1684" t="s">
        <v>64</v>
      </c>
      <c r="T1684" t="s">
        <v>76</v>
      </c>
      <c r="U1684" t="s">
        <v>77</v>
      </c>
      <c r="V1684" t="s">
        <v>39</v>
      </c>
      <c r="W1684" t="s">
        <v>124</v>
      </c>
      <c r="X1684" t="s">
        <v>41</v>
      </c>
      <c r="Y1684" t="s">
        <v>42</v>
      </c>
      <c r="Z1684" t="s">
        <v>43</v>
      </c>
      <c r="AA1684" t="s">
        <v>44</v>
      </c>
      <c r="AB1684" t="s">
        <v>44</v>
      </c>
    </row>
    <row r="1685" spans="1:28" x14ac:dyDescent="0.25">
      <c r="A1685" t="s">
        <v>4294</v>
      </c>
      <c r="B1685" s="1">
        <v>45430</v>
      </c>
      <c r="C1685" t="s">
        <v>2355</v>
      </c>
      <c r="D1685" t="s">
        <v>2356</v>
      </c>
      <c r="E1685">
        <v>38</v>
      </c>
      <c r="F1685" t="s">
        <v>48</v>
      </c>
      <c r="G1685" t="s">
        <v>197</v>
      </c>
      <c r="H1685" t="s">
        <v>198</v>
      </c>
      <c r="I1685" t="s">
        <v>74</v>
      </c>
      <c r="J1685" t="s">
        <v>75</v>
      </c>
      <c r="K1685">
        <v>1</v>
      </c>
      <c r="L1685" s="2">
        <v>2600</v>
      </c>
      <c r="M1685">
        <v>15</v>
      </c>
      <c r="N1685" s="2">
        <v>2600</v>
      </c>
      <c r="O1685" s="2">
        <v>390</v>
      </c>
      <c r="P1685" s="2">
        <v>2210</v>
      </c>
      <c r="Q1685" s="2">
        <v>1353.47</v>
      </c>
      <c r="R1685" s="2">
        <v>856.53</v>
      </c>
      <c r="S1685" t="s">
        <v>53</v>
      </c>
      <c r="T1685" t="s">
        <v>178</v>
      </c>
      <c r="U1685" t="s">
        <v>154</v>
      </c>
      <c r="V1685" t="s">
        <v>39</v>
      </c>
      <c r="W1685" t="s">
        <v>124</v>
      </c>
      <c r="X1685" t="s">
        <v>41</v>
      </c>
      <c r="Y1685" t="s">
        <v>42</v>
      </c>
      <c r="Z1685" t="s">
        <v>223</v>
      </c>
      <c r="AA1685" t="s">
        <v>44</v>
      </c>
      <c r="AB1685" t="s">
        <v>44</v>
      </c>
    </row>
    <row r="1686" spans="1:28" x14ac:dyDescent="0.25">
      <c r="A1686" t="s">
        <v>4295</v>
      </c>
      <c r="B1686" s="1">
        <v>45431</v>
      </c>
      <c r="C1686" t="s">
        <v>3151</v>
      </c>
      <c r="D1686" t="s">
        <v>3152</v>
      </c>
      <c r="E1686">
        <v>59</v>
      </c>
      <c r="F1686" t="s">
        <v>48</v>
      </c>
      <c r="G1686" t="s">
        <v>134</v>
      </c>
      <c r="H1686" t="s">
        <v>135</v>
      </c>
      <c r="I1686" t="s">
        <v>62</v>
      </c>
      <c r="J1686" t="s">
        <v>130</v>
      </c>
      <c r="K1686">
        <v>2</v>
      </c>
      <c r="L1686" s="2">
        <v>8500</v>
      </c>
      <c r="M1686">
        <v>15</v>
      </c>
      <c r="N1686" s="2">
        <v>17000</v>
      </c>
      <c r="O1686" s="2">
        <v>2550</v>
      </c>
      <c r="P1686" s="2">
        <v>14450</v>
      </c>
      <c r="Q1686" s="2">
        <v>9282.06</v>
      </c>
      <c r="R1686" s="2">
        <v>5167.9399999999996</v>
      </c>
      <c r="S1686" t="s">
        <v>64</v>
      </c>
      <c r="T1686" t="s">
        <v>290</v>
      </c>
      <c r="U1686" t="s">
        <v>291</v>
      </c>
      <c r="V1686" t="s">
        <v>39</v>
      </c>
      <c r="W1686" t="s">
        <v>124</v>
      </c>
      <c r="X1686" t="s">
        <v>97</v>
      </c>
      <c r="Y1686" t="s">
        <v>56</v>
      </c>
      <c r="Z1686" t="s">
        <v>43</v>
      </c>
      <c r="AA1686" t="s">
        <v>44</v>
      </c>
      <c r="AB1686" t="s">
        <v>44</v>
      </c>
    </row>
    <row r="1687" spans="1:28" x14ac:dyDescent="0.25">
      <c r="A1687" t="s">
        <v>4296</v>
      </c>
      <c r="B1687" s="1">
        <v>45431</v>
      </c>
      <c r="C1687" t="s">
        <v>2265</v>
      </c>
      <c r="D1687" t="s">
        <v>2266</v>
      </c>
      <c r="E1687">
        <v>38</v>
      </c>
      <c r="F1687" t="s">
        <v>111</v>
      </c>
      <c r="G1687" t="s">
        <v>32</v>
      </c>
      <c r="H1687" t="s">
        <v>33</v>
      </c>
      <c r="I1687" t="s">
        <v>34</v>
      </c>
      <c r="J1687" t="s">
        <v>35</v>
      </c>
      <c r="K1687">
        <v>2</v>
      </c>
      <c r="L1687" s="2">
        <v>55000</v>
      </c>
      <c r="M1687">
        <v>5</v>
      </c>
      <c r="N1687" s="2">
        <v>110000</v>
      </c>
      <c r="O1687" s="2">
        <v>5500</v>
      </c>
      <c r="P1687" s="2">
        <v>104500</v>
      </c>
      <c r="Q1687" s="2">
        <v>78562.720000000001</v>
      </c>
      <c r="R1687" s="2">
        <v>25937.279999999999</v>
      </c>
      <c r="S1687" t="s">
        <v>36</v>
      </c>
      <c r="T1687" t="s">
        <v>398</v>
      </c>
      <c r="U1687" t="s">
        <v>399</v>
      </c>
      <c r="V1687" t="s">
        <v>39</v>
      </c>
      <c r="W1687" t="s">
        <v>137</v>
      </c>
      <c r="X1687" t="s">
        <v>41</v>
      </c>
      <c r="Y1687" t="s">
        <v>56</v>
      </c>
      <c r="Z1687" t="s">
        <v>223</v>
      </c>
      <c r="AA1687" t="s">
        <v>44</v>
      </c>
      <c r="AB1687" t="s">
        <v>44</v>
      </c>
    </row>
    <row r="1688" spans="1:28" x14ac:dyDescent="0.25">
      <c r="A1688" t="s">
        <v>4297</v>
      </c>
      <c r="B1688" s="1">
        <v>45431</v>
      </c>
      <c r="C1688" t="s">
        <v>4298</v>
      </c>
      <c r="D1688" t="s">
        <v>4299</v>
      </c>
      <c r="E1688">
        <v>39</v>
      </c>
      <c r="F1688" t="s">
        <v>111</v>
      </c>
      <c r="G1688" t="s">
        <v>32</v>
      </c>
      <c r="H1688" t="s">
        <v>33</v>
      </c>
      <c r="I1688" t="s">
        <v>34</v>
      </c>
      <c r="J1688" t="s">
        <v>35</v>
      </c>
      <c r="K1688">
        <v>4</v>
      </c>
      <c r="L1688" s="2">
        <v>55000</v>
      </c>
      <c r="M1688">
        <v>5</v>
      </c>
      <c r="N1688" s="2">
        <v>220000</v>
      </c>
      <c r="O1688" s="2">
        <v>11000</v>
      </c>
      <c r="P1688" s="2">
        <v>209000</v>
      </c>
      <c r="Q1688" s="2">
        <v>137422.29</v>
      </c>
      <c r="R1688" s="2">
        <v>71577.710000000006</v>
      </c>
      <c r="S1688" t="s">
        <v>53</v>
      </c>
      <c r="T1688" t="s">
        <v>222</v>
      </c>
      <c r="U1688" t="s">
        <v>38</v>
      </c>
      <c r="V1688" t="s">
        <v>39</v>
      </c>
      <c r="W1688" t="s">
        <v>137</v>
      </c>
      <c r="X1688" t="s">
        <v>67</v>
      </c>
      <c r="Y1688" t="s">
        <v>56</v>
      </c>
      <c r="Z1688" t="s">
        <v>43</v>
      </c>
      <c r="AA1688" t="s">
        <v>44</v>
      </c>
      <c r="AB1688" t="s">
        <v>44</v>
      </c>
    </row>
    <row r="1689" spans="1:28" x14ac:dyDescent="0.25">
      <c r="A1689" t="s">
        <v>4300</v>
      </c>
      <c r="B1689" s="1">
        <v>45431</v>
      </c>
      <c r="C1689" t="s">
        <v>4301</v>
      </c>
      <c r="D1689" t="s">
        <v>4302</v>
      </c>
      <c r="E1689">
        <v>41</v>
      </c>
      <c r="F1689" t="s">
        <v>111</v>
      </c>
      <c r="G1689" t="s">
        <v>60</v>
      </c>
      <c r="H1689" t="s">
        <v>61</v>
      </c>
      <c r="I1689" t="s">
        <v>62</v>
      </c>
      <c r="J1689" t="s">
        <v>63</v>
      </c>
      <c r="K1689">
        <v>3</v>
      </c>
      <c r="L1689" s="2">
        <v>3500</v>
      </c>
      <c r="M1689">
        <v>20</v>
      </c>
      <c r="N1689" s="2">
        <v>10500</v>
      </c>
      <c r="O1689" s="2">
        <v>2100</v>
      </c>
      <c r="P1689" s="2">
        <v>8400</v>
      </c>
      <c r="Q1689" s="2">
        <v>4749.3500000000004</v>
      </c>
      <c r="R1689" s="2">
        <v>3650.65</v>
      </c>
      <c r="S1689" t="s">
        <v>53</v>
      </c>
      <c r="T1689" t="s">
        <v>578</v>
      </c>
      <c r="U1689" t="s">
        <v>579</v>
      </c>
      <c r="V1689" t="s">
        <v>39</v>
      </c>
      <c r="W1689" t="s">
        <v>124</v>
      </c>
      <c r="X1689" t="s">
        <v>41</v>
      </c>
      <c r="Y1689" t="s">
        <v>56</v>
      </c>
      <c r="Z1689" t="s">
        <v>43</v>
      </c>
      <c r="AA1689" t="s">
        <v>44</v>
      </c>
      <c r="AB1689" t="s">
        <v>44</v>
      </c>
    </row>
    <row r="1690" spans="1:28" x14ac:dyDescent="0.25">
      <c r="A1690" t="s">
        <v>4303</v>
      </c>
      <c r="B1690" s="1">
        <v>45431</v>
      </c>
      <c r="C1690" t="s">
        <v>2399</v>
      </c>
      <c r="D1690" t="s">
        <v>2400</v>
      </c>
      <c r="E1690">
        <v>38</v>
      </c>
      <c r="F1690" t="s">
        <v>48</v>
      </c>
      <c r="G1690" t="s">
        <v>202</v>
      </c>
      <c r="H1690" t="s">
        <v>203</v>
      </c>
      <c r="I1690" t="s">
        <v>103</v>
      </c>
      <c r="J1690" t="s">
        <v>104</v>
      </c>
      <c r="K1690">
        <v>5</v>
      </c>
      <c r="L1690" s="2">
        <v>550</v>
      </c>
      <c r="M1690">
        <v>5</v>
      </c>
      <c r="N1690" s="2">
        <v>2750</v>
      </c>
      <c r="O1690" s="2">
        <v>137.5</v>
      </c>
      <c r="P1690" s="2">
        <v>2612.5</v>
      </c>
      <c r="Q1690" s="2">
        <v>1519.81</v>
      </c>
      <c r="R1690" s="2">
        <v>1092.69</v>
      </c>
      <c r="S1690" t="s">
        <v>36</v>
      </c>
      <c r="T1690" t="s">
        <v>275</v>
      </c>
      <c r="U1690" t="s">
        <v>123</v>
      </c>
      <c r="V1690" t="s">
        <v>39</v>
      </c>
      <c r="W1690" t="s">
        <v>83</v>
      </c>
      <c r="X1690" t="s">
        <v>67</v>
      </c>
      <c r="Y1690" t="s">
        <v>56</v>
      </c>
      <c r="Z1690" t="s">
        <v>508</v>
      </c>
      <c r="AA1690" t="s">
        <v>44</v>
      </c>
      <c r="AB1690" t="s">
        <v>44</v>
      </c>
    </row>
    <row r="1691" spans="1:28" x14ac:dyDescent="0.25">
      <c r="A1691" t="s">
        <v>4304</v>
      </c>
      <c r="B1691" s="1">
        <v>45431</v>
      </c>
      <c r="C1691" t="s">
        <v>2445</v>
      </c>
      <c r="D1691" t="s">
        <v>2446</v>
      </c>
      <c r="E1691">
        <v>54</v>
      </c>
      <c r="F1691" t="s">
        <v>31</v>
      </c>
      <c r="G1691" t="s">
        <v>32</v>
      </c>
      <c r="H1691" t="s">
        <v>33</v>
      </c>
      <c r="I1691" t="s">
        <v>34</v>
      </c>
      <c r="J1691" t="s">
        <v>35</v>
      </c>
      <c r="K1691">
        <v>3</v>
      </c>
      <c r="L1691" s="2">
        <v>55000</v>
      </c>
      <c r="M1691">
        <v>10</v>
      </c>
      <c r="N1691" s="2">
        <v>165000</v>
      </c>
      <c r="O1691" s="2">
        <v>16500</v>
      </c>
      <c r="P1691" s="2">
        <v>148500</v>
      </c>
      <c r="Q1691" s="2">
        <v>114265.43</v>
      </c>
      <c r="R1691" s="2">
        <v>34234.57</v>
      </c>
      <c r="S1691" t="s">
        <v>53</v>
      </c>
      <c r="T1691" t="s">
        <v>122</v>
      </c>
      <c r="U1691" t="s">
        <v>123</v>
      </c>
      <c r="V1691" t="s">
        <v>39</v>
      </c>
      <c r="W1691" t="s">
        <v>66</v>
      </c>
      <c r="X1691" t="s">
        <v>41</v>
      </c>
      <c r="Y1691" t="s">
        <v>56</v>
      </c>
      <c r="Z1691" t="s">
        <v>43</v>
      </c>
      <c r="AA1691" t="s">
        <v>44</v>
      </c>
      <c r="AB1691" t="s">
        <v>44</v>
      </c>
    </row>
    <row r="1692" spans="1:28" x14ac:dyDescent="0.25">
      <c r="A1692" t="s">
        <v>4305</v>
      </c>
      <c r="B1692" s="1">
        <v>45431</v>
      </c>
      <c r="C1692" t="s">
        <v>878</v>
      </c>
      <c r="D1692" t="s">
        <v>879</v>
      </c>
      <c r="E1692">
        <v>53</v>
      </c>
      <c r="F1692" t="s">
        <v>111</v>
      </c>
      <c r="G1692" t="s">
        <v>168</v>
      </c>
      <c r="H1692" t="s">
        <v>169</v>
      </c>
      <c r="I1692" t="s">
        <v>62</v>
      </c>
      <c r="J1692" t="s">
        <v>143</v>
      </c>
      <c r="K1692">
        <v>1</v>
      </c>
      <c r="L1692" s="2">
        <v>1800</v>
      </c>
      <c r="M1692">
        <v>25</v>
      </c>
      <c r="N1692" s="2">
        <v>1800</v>
      </c>
      <c r="O1692" s="2">
        <v>450</v>
      </c>
      <c r="P1692" s="2">
        <v>1350</v>
      </c>
      <c r="Q1692" s="2">
        <v>970.33</v>
      </c>
      <c r="R1692" s="2">
        <v>379.67</v>
      </c>
      <c r="S1692" t="s">
        <v>53</v>
      </c>
      <c r="T1692" t="s">
        <v>54</v>
      </c>
      <c r="U1692" t="s">
        <v>55</v>
      </c>
      <c r="V1692" t="s">
        <v>39</v>
      </c>
      <c r="W1692" t="s">
        <v>137</v>
      </c>
      <c r="X1692" t="s">
        <v>67</v>
      </c>
      <c r="Y1692" t="s">
        <v>56</v>
      </c>
      <c r="Z1692" t="s">
        <v>43</v>
      </c>
      <c r="AA1692" t="s">
        <v>44</v>
      </c>
      <c r="AB1692" t="s">
        <v>44</v>
      </c>
    </row>
    <row r="1693" spans="1:28" x14ac:dyDescent="0.25">
      <c r="A1693" t="s">
        <v>4306</v>
      </c>
      <c r="B1693" s="1">
        <v>45431</v>
      </c>
      <c r="C1693" t="s">
        <v>4307</v>
      </c>
      <c r="D1693" t="s">
        <v>4308</v>
      </c>
      <c r="E1693">
        <v>53</v>
      </c>
      <c r="F1693" t="s">
        <v>48</v>
      </c>
      <c r="G1693" t="s">
        <v>197</v>
      </c>
      <c r="H1693" t="s">
        <v>198</v>
      </c>
      <c r="I1693" t="s">
        <v>74</v>
      </c>
      <c r="J1693" t="s">
        <v>75</v>
      </c>
      <c r="K1693">
        <v>3</v>
      </c>
      <c r="L1693" s="2">
        <v>2600</v>
      </c>
      <c r="M1693">
        <v>15</v>
      </c>
      <c r="N1693" s="2">
        <v>7800</v>
      </c>
      <c r="O1693" s="2">
        <v>1170</v>
      </c>
      <c r="P1693" s="2">
        <v>6630</v>
      </c>
      <c r="Q1693" s="2">
        <v>4565.21</v>
      </c>
      <c r="R1693" s="2">
        <v>2064.79</v>
      </c>
      <c r="S1693" t="s">
        <v>36</v>
      </c>
      <c r="T1693" t="s">
        <v>114</v>
      </c>
      <c r="U1693" t="s">
        <v>115</v>
      </c>
      <c r="V1693" t="s">
        <v>39</v>
      </c>
      <c r="W1693" t="s">
        <v>92</v>
      </c>
      <c r="X1693" t="s">
        <v>67</v>
      </c>
      <c r="Y1693" t="s">
        <v>42</v>
      </c>
      <c r="Z1693" t="s">
        <v>43</v>
      </c>
      <c r="AA1693" t="s">
        <v>44</v>
      </c>
      <c r="AB1693" t="s">
        <v>44</v>
      </c>
    </row>
    <row r="1694" spans="1:28" x14ac:dyDescent="0.25">
      <c r="A1694" t="s">
        <v>4309</v>
      </c>
      <c r="B1694" s="1">
        <v>45431</v>
      </c>
      <c r="C1694" t="s">
        <v>4310</v>
      </c>
      <c r="D1694" t="s">
        <v>4311</v>
      </c>
      <c r="E1694">
        <v>44</v>
      </c>
      <c r="F1694" t="s">
        <v>31</v>
      </c>
      <c r="G1694" t="s">
        <v>561</v>
      </c>
      <c r="H1694" t="s">
        <v>562</v>
      </c>
      <c r="I1694" t="s">
        <v>34</v>
      </c>
      <c r="J1694" t="s">
        <v>143</v>
      </c>
      <c r="K1694">
        <v>1</v>
      </c>
      <c r="L1694" s="2">
        <v>900</v>
      </c>
      <c r="M1694">
        <v>0</v>
      </c>
      <c r="N1694" s="2">
        <v>900</v>
      </c>
      <c r="O1694" s="2">
        <v>0</v>
      </c>
      <c r="P1694" s="2">
        <v>900</v>
      </c>
      <c r="Q1694" s="2">
        <v>639.42999999999995</v>
      </c>
      <c r="R1694" s="2">
        <v>260.57</v>
      </c>
      <c r="S1694" t="s">
        <v>64</v>
      </c>
      <c r="T1694" t="s">
        <v>54</v>
      </c>
      <c r="U1694" t="s">
        <v>55</v>
      </c>
      <c r="V1694" t="s">
        <v>39</v>
      </c>
      <c r="W1694" t="s">
        <v>40</v>
      </c>
      <c r="X1694" t="s">
        <v>41</v>
      </c>
      <c r="Y1694" t="s">
        <v>56</v>
      </c>
      <c r="Z1694" t="s">
        <v>43</v>
      </c>
      <c r="AA1694" t="s">
        <v>44</v>
      </c>
      <c r="AB1694" t="s">
        <v>44</v>
      </c>
    </row>
    <row r="1695" spans="1:28" x14ac:dyDescent="0.25">
      <c r="A1695" t="s">
        <v>4312</v>
      </c>
      <c r="B1695" s="1">
        <v>45431</v>
      </c>
      <c r="C1695" t="s">
        <v>1656</v>
      </c>
      <c r="D1695" t="s">
        <v>1657</v>
      </c>
      <c r="E1695">
        <v>37</v>
      </c>
      <c r="F1695" t="s">
        <v>48</v>
      </c>
      <c r="G1695" t="s">
        <v>243</v>
      </c>
      <c r="H1695" t="s">
        <v>244</v>
      </c>
      <c r="I1695" t="s">
        <v>103</v>
      </c>
      <c r="J1695" t="s">
        <v>104</v>
      </c>
      <c r="K1695">
        <v>6</v>
      </c>
      <c r="L1695" s="2">
        <v>450</v>
      </c>
      <c r="M1695">
        <v>10</v>
      </c>
      <c r="N1695" s="2">
        <v>2700</v>
      </c>
      <c r="O1695" s="2">
        <v>270</v>
      </c>
      <c r="P1695" s="2">
        <v>2430</v>
      </c>
      <c r="Q1695" s="2">
        <v>1770.75</v>
      </c>
      <c r="R1695" s="2">
        <v>659.25</v>
      </c>
      <c r="S1695" t="s">
        <v>36</v>
      </c>
      <c r="T1695" t="s">
        <v>37</v>
      </c>
      <c r="U1695" t="s">
        <v>38</v>
      </c>
      <c r="V1695" t="s">
        <v>39</v>
      </c>
      <c r="W1695" t="s">
        <v>66</v>
      </c>
      <c r="X1695" t="s">
        <v>41</v>
      </c>
      <c r="Y1695" t="s">
        <v>84</v>
      </c>
      <c r="Z1695" t="s">
        <v>43</v>
      </c>
      <c r="AA1695" t="s">
        <v>44</v>
      </c>
      <c r="AB1695" t="s">
        <v>44</v>
      </c>
    </row>
    <row r="1696" spans="1:28" x14ac:dyDescent="0.25">
      <c r="A1696" t="s">
        <v>4313</v>
      </c>
      <c r="B1696" s="1">
        <v>45431</v>
      </c>
      <c r="C1696" t="s">
        <v>4070</v>
      </c>
      <c r="D1696" t="s">
        <v>4071</v>
      </c>
      <c r="E1696">
        <v>42</v>
      </c>
      <c r="F1696" t="s">
        <v>48</v>
      </c>
      <c r="G1696" t="s">
        <v>273</v>
      </c>
      <c r="H1696" t="s">
        <v>274</v>
      </c>
      <c r="I1696" t="s">
        <v>51</v>
      </c>
      <c r="J1696" t="s">
        <v>52</v>
      </c>
      <c r="K1696">
        <v>1</v>
      </c>
      <c r="L1696" s="2">
        <v>250</v>
      </c>
      <c r="M1696">
        <v>15</v>
      </c>
      <c r="N1696" s="2">
        <v>250</v>
      </c>
      <c r="O1696" s="2">
        <v>37.5</v>
      </c>
      <c r="P1696" s="2">
        <v>212.5</v>
      </c>
      <c r="Q1696" s="2">
        <v>170.62</v>
      </c>
      <c r="R1696" s="2">
        <v>41.88</v>
      </c>
      <c r="S1696" t="s">
        <v>64</v>
      </c>
      <c r="T1696" t="s">
        <v>222</v>
      </c>
      <c r="U1696" t="s">
        <v>38</v>
      </c>
      <c r="V1696" t="s">
        <v>39</v>
      </c>
      <c r="W1696" t="s">
        <v>66</v>
      </c>
      <c r="X1696" t="s">
        <v>97</v>
      </c>
      <c r="Y1696" t="s">
        <v>56</v>
      </c>
      <c r="Z1696" t="s">
        <v>43</v>
      </c>
      <c r="AA1696" t="s">
        <v>44</v>
      </c>
      <c r="AB1696" t="s">
        <v>44</v>
      </c>
    </row>
    <row r="1697" spans="1:28" x14ac:dyDescent="0.25">
      <c r="A1697" t="s">
        <v>4314</v>
      </c>
      <c r="B1697" s="1">
        <v>45431</v>
      </c>
      <c r="C1697" t="s">
        <v>4315</v>
      </c>
      <c r="D1697" t="s">
        <v>4316</v>
      </c>
      <c r="E1697">
        <v>34</v>
      </c>
      <c r="F1697" t="s">
        <v>48</v>
      </c>
      <c r="G1697" t="s">
        <v>298</v>
      </c>
      <c r="H1697" t="s">
        <v>299</v>
      </c>
      <c r="I1697" t="s">
        <v>103</v>
      </c>
      <c r="J1697" t="s">
        <v>104</v>
      </c>
      <c r="K1697">
        <v>1</v>
      </c>
      <c r="L1697" s="2">
        <v>700</v>
      </c>
      <c r="M1697">
        <v>5</v>
      </c>
      <c r="N1697" s="2">
        <v>700</v>
      </c>
      <c r="O1697" s="2">
        <v>35</v>
      </c>
      <c r="P1697" s="2">
        <v>665</v>
      </c>
      <c r="Q1697" s="2">
        <v>464.52</v>
      </c>
      <c r="R1697" s="2">
        <v>200.48</v>
      </c>
      <c r="S1697" t="s">
        <v>53</v>
      </c>
      <c r="T1697" t="s">
        <v>54</v>
      </c>
      <c r="U1697" t="s">
        <v>55</v>
      </c>
      <c r="V1697" t="s">
        <v>39</v>
      </c>
      <c r="W1697" t="s">
        <v>83</v>
      </c>
      <c r="X1697" t="s">
        <v>67</v>
      </c>
      <c r="Y1697" t="s">
        <v>56</v>
      </c>
      <c r="Z1697" t="s">
        <v>43</v>
      </c>
      <c r="AA1697" t="s">
        <v>44</v>
      </c>
      <c r="AB1697" t="s">
        <v>44</v>
      </c>
    </row>
    <row r="1698" spans="1:28" x14ac:dyDescent="0.25">
      <c r="A1698" t="s">
        <v>4317</v>
      </c>
      <c r="B1698" s="1">
        <v>45431</v>
      </c>
      <c r="C1698" t="s">
        <v>4318</v>
      </c>
      <c r="D1698" t="s">
        <v>4319</v>
      </c>
      <c r="E1698">
        <v>22</v>
      </c>
      <c r="F1698" t="s">
        <v>48</v>
      </c>
      <c r="G1698" t="s">
        <v>112</v>
      </c>
      <c r="H1698" t="s">
        <v>113</v>
      </c>
      <c r="I1698" t="s">
        <v>103</v>
      </c>
      <c r="J1698" t="s">
        <v>104</v>
      </c>
      <c r="K1698">
        <v>5</v>
      </c>
      <c r="L1698" s="2">
        <v>650</v>
      </c>
      <c r="M1698">
        <v>30</v>
      </c>
      <c r="N1698" s="2">
        <v>3250</v>
      </c>
      <c r="O1698" s="2">
        <v>975</v>
      </c>
      <c r="P1698" s="2">
        <v>2275</v>
      </c>
      <c r="Q1698" s="2">
        <v>1323.9</v>
      </c>
      <c r="R1698" s="2">
        <v>951.1</v>
      </c>
      <c r="S1698" t="s">
        <v>36</v>
      </c>
      <c r="T1698" t="s">
        <v>290</v>
      </c>
      <c r="U1698" t="s">
        <v>291</v>
      </c>
      <c r="V1698" t="s">
        <v>39</v>
      </c>
      <c r="W1698" t="s">
        <v>83</v>
      </c>
      <c r="X1698" t="s">
        <v>41</v>
      </c>
      <c r="Y1698" t="s">
        <v>56</v>
      </c>
      <c r="Z1698" t="s">
        <v>43</v>
      </c>
      <c r="AA1698" t="s">
        <v>44</v>
      </c>
      <c r="AB1698" t="s">
        <v>44</v>
      </c>
    </row>
    <row r="1699" spans="1:28" x14ac:dyDescent="0.25">
      <c r="A1699" t="s">
        <v>4320</v>
      </c>
      <c r="B1699" s="1">
        <v>45431</v>
      </c>
      <c r="C1699" t="s">
        <v>4321</v>
      </c>
      <c r="D1699" t="s">
        <v>4322</v>
      </c>
      <c r="E1699">
        <v>53</v>
      </c>
      <c r="F1699" t="s">
        <v>48</v>
      </c>
      <c r="G1699" t="s">
        <v>366</v>
      </c>
      <c r="H1699" t="s">
        <v>367</v>
      </c>
      <c r="I1699" t="s">
        <v>34</v>
      </c>
      <c r="J1699" t="s">
        <v>130</v>
      </c>
      <c r="K1699">
        <v>1</v>
      </c>
      <c r="L1699" s="2">
        <v>14500</v>
      </c>
      <c r="M1699">
        <v>15</v>
      </c>
      <c r="N1699" s="2">
        <v>14500</v>
      </c>
      <c r="O1699" s="2">
        <v>2175</v>
      </c>
      <c r="P1699" s="2">
        <v>12325</v>
      </c>
      <c r="Q1699" s="2">
        <v>7854.95</v>
      </c>
      <c r="R1699" s="2">
        <v>4470.05</v>
      </c>
      <c r="S1699" t="s">
        <v>53</v>
      </c>
      <c r="T1699" t="s">
        <v>290</v>
      </c>
      <c r="U1699" t="s">
        <v>291</v>
      </c>
      <c r="V1699" t="s">
        <v>39</v>
      </c>
      <c r="W1699" t="s">
        <v>137</v>
      </c>
      <c r="X1699" t="s">
        <v>97</v>
      </c>
      <c r="Y1699" t="s">
        <v>42</v>
      </c>
      <c r="Z1699" t="s">
        <v>43</v>
      </c>
      <c r="AA1699" t="s">
        <v>44</v>
      </c>
      <c r="AB1699" t="s">
        <v>44</v>
      </c>
    </row>
    <row r="1700" spans="1:28" x14ac:dyDescent="0.25">
      <c r="A1700" t="s">
        <v>4323</v>
      </c>
      <c r="B1700" s="1">
        <v>45431</v>
      </c>
      <c r="C1700" t="s">
        <v>4324</v>
      </c>
      <c r="D1700" t="s">
        <v>4325</v>
      </c>
      <c r="E1700">
        <v>19</v>
      </c>
      <c r="F1700" t="s">
        <v>31</v>
      </c>
      <c r="G1700" t="s">
        <v>280</v>
      </c>
      <c r="H1700" t="s">
        <v>281</v>
      </c>
      <c r="I1700" t="s">
        <v>62</v>
      </c>
      <c r="J1700" t="s">
        <v>190</v>
      </c>
      <c r="K1700">
        <v>1</v>
      </c>
      <c r="L1700" s="2">
        <v>700</v>
      </c>
      <c r="M1700">
        <v>0</v>
      </c>
      <c r="N1700" s="2">
        <v>700</v>
      </c>
      <c r="O1700" s="2">
        <v>0</v>
      </c>
      <c r="P1700" s="2">
        <v>700</v>
      </c>
      <c r="Q1700" s="2">
        <v>569.03</v>
      </c>
      <c r="R1700" s="2">
        <v>130.97</v>
      </c>
      <c r="S1700" t="s">
        <v>53</v>
      </c>
      <c r="T1700" t="s">
        <v>178</v>
      </c>
      <c r="U1700" t="s">
        <v>154</v>
      </c>
      <c r="V1700" t="s">
        <v>39</v>
      </c>
      <c r="W1700" t="s">
        <v>92</v>
      </c>
      <c r="X1700" t="s">
        <v>41</v>
      </c>
      <c r="Y1700" t="s">
        <v>56</v>
      </c>
      <c r="Z1700" t="s">
        <v>43</v>
      </c>
      <c r="AA1700" t="s">
        <v>44</v>
      </c>
      <c r="AB1700" t="s">
        <v>44</v>
      </c>
    </row>
    <row r="1701" spans="1:28" x14ac:dyDescent="0.25">
      <c r="A1701" t="s">
        <v>4326</v>
      </c>
      <c r="B1701" s="1">
        <v>45432</v>
      </c>
      <c r="C1701" t="s">
        <v>4327</v>
      </c>
      <c r="D1701" t="s">
        <v>4328</v>
      </c>
      <c r="E1701">
        <v>44</v>
      </c>
      <c r="F1701" t="s">
        <v>48</v>
      </c>
      <c r="G1701" t="s">
        <v>366</v>
      </c>
      <c r="H1701" t="s">
        <v>367</v>
      </c>
      <c r="I1701" t="s">
        <v>34</v>
      </c>
      <c r="J1701" t="s">
        <v>130</v>
      </c>
      <c r="K1701">
        <v>1</v>
      </c>
      <c r="L1701" s="2">
        <v>14500</v>
      </c>
      <c r="M1701">
        <v>0</v>
      </c>
      <c r="N1701" s="2">
        <v>14500</v>
      </c>
      <c r="O1701" s="2">
        <v>0</v>
      </c>
      <c r="P1701" s="2">
        <v>14500</v>
      </c>
      <c r="Q1701" s="2">
        <v>11748.51</v>
      </c>
      <c r="R1701" s="2">
        <v>2751.49</v>
      </c>
      <c r="S1701" t="s">
        <v>53</v>
      </c>
      <c r="T1701" t="s">
        <v>90</v>
      </c>
      <c r="U1701" t="s">
        <v>91</v>
      </c>
      <c r="V1701" t="s">
        <v>39</v>
      </c>
      <c r="W1701" t="s">
        <v>83</v>
      </c>
      <c r="X1701" t="s">
        <v>41</v>
      </c>
      <c r="Y1701" t="s">
        <v>84</v>
      </c>
      <c r="Z1701" t="s">
        <v>144</v>
      </c>
      <c r="AA1701" t="s">
        <v>44</v>
      </c>
      <c r="AB1701" t="s">
        <v>44</v>
      </c>
    </row>
    <row r="1702" spans="1:28" x14ac:dyDescent="0.25">
      <c r="A1702" t="s">
        <v>4329</v>
      </c>
      <c r="B1702" s="1">
        <v>45432</v>
      </c>
      <c r="C1702" t="s">
        <v>1013</v>
      </c>
      <c r="D1702" t="s">
        <v>1014</v>
      </c>
      <c r="E1702">
        <v>23</v>
      </c>
      <c r="F1702" t="s">
        <v>48</v>
      </c>
      <c r="G1702" t="s">
        <v>207</v>
      </c>
      <c r="H1702" t="s">
        <v>208</v>
      </c>
      <c r="I1702" t="s">
        <v>34</v>
      </c>
      <c r="J1702" t="s">
        <v>143</v>
      </c>
      <c r="K1702">
        <v>2</v>
      </c>
      <c r="L1702" s="2">
        <v>18000</v>
      </c>
      <c r="M1702">
        <v>10</v>
      </c>
      <c r="N1702" s="2">
        <v>36000</v>
      </c>
      <c r="O1702" s="2">
        <v>3600</v>
      </c>
      <c r="P1702" s="2">
        <v>32400</v>
      </c>
      <c r="Q1702" s="2">
        <v>24304.880000000001</v>
      </c>
      <c r="R1702" s="2">
        <v>8095.12</v>
      </c>
      <c r="S1702" t="s">
        <v>36</v>
      </c>
      <c r="T1702" t="s">
        <v>163</v>
      </c>
      <c r="U1702" t="s">
        <v>164</v>
      </c>
      <c r="V1702" t="s">
        <v>39</v>
      </c>
      <c r="W1702" t="s">
        <v>137</v>
      </c>
      <c r="X1702" t="s">
        <v>41</v>
      </c>
      <c r="Y1702" t="s">
        <v>56</v>
      </c>
      <c r="Z1702" t="s">
        <v>43</v>
      </c>
      <c r="AA1702" t="s">
        <v>44</v>
      </c>
      <c r="AB1702" t="s">
        <v>44</v>
      </c>
    </row>
    <row r="1703" spans="1:28" x14ac:dyDescent="0.25">
      <c r="A1703" t="s">
        <v>4330</v>
      </c>
      <c r="B1703" s="1">
        <v>45432</v>
      </c>
      <c r="C1703" t="s">
        <v>4331</v>
      </c>
      <c r="D1703" t="s">
        <v>4332</v>
      </c>
      <c r="E1703">
        <v>43</v>
      </c>
      <c r="F1703" t="s">
        <v>31</v>
      </c>
      <c r="G1703" t="s">
        <v>285</v>
      </c>
      <c r="H1703" t="s">
        <v>286</v>
      </c>
      <c r="I1703" t="s">
        <v>34</v>
      </c>
      <c r="J1703" t="s">
        <v>121</v>
      </c>
      <c r="K1703">
        <v>1</v>
      </c>
      <c r="L1703" s="2">
        <v>3200</v>
      </c>
      <c r="M1703">
        <v>0</v>
      </c>
      <c r="N1703" s="2">
        <v>3200</v>
      </c>
      <c r="O1703" s="2">
        <v>0</v>
      </c>
      <c r="P1703" s="2">
        <v>3200</v>
      </c>
      <c r="Q1703" s="2">
        <v>1909.51</v>
      </c>
      <c r="R1703" s="2">
        <v>1290.49</v>
      </c>
      <c r="S1703" t="s">
        <v>53</v>
      </c>
      <c r="T1703" t="s">
        <v>578</v>
      </c>
      <c r="U1703" t="s">
        <v>579</v>
      </c>
      <c r="V1703" t="s">
        <v>39</v>
      </c>
      <c r="W1703" t="s">
        <v>83</v>
      </c>
      <c r="X1703" t="s">
        <v>41</v>
      </c>
      <c r="Y1703" t="s">
        <v>42</v>
      </c>
      <c r="Z1703" t="s">
        <v>43</v>
      </c>
      <c r="AA1703" t="s">
        <v>44</v>
      </c>
      <c r="AB1703" t="s">
        <v>68</v>
      </c>
    </row>
    <row r="1704" spans="1:28" x14ac:dyDescent="0.25">
      <c r="A1704" t="s">
        <v>4333</v>
      </c>
      <c r="B1704" s="1">
        <v>45432</v>
      </c>
      <c r="C1704" t="s">
        <v>4334</v>
      </c>
      <c r="D1704" t="s">
        <v>4335</v>
      </c>
      <c r="E1704">
        <v>19</v>
      </c>
      <c r="F1704" t="s">
        <v>31</v>
      </c>
      <c r="G1704" t="s">
        <v>81</v>
      </c>
      <c r="H1704" t="s">
        <v>82</v>
      </c>
      <c r="I1704" t="s">
        <v>51</v>
      </c>
      <c r="J1704" t="s">
        <v>52</v>
      </c>
      <c r="K1704">
        <v>4</v>
      </c>
      <c r="L1704" s="2">
        <v>600</v>
      </c>
      <c r="M1704">
        <v>20</v>
      </c>
      <c r="N1704" s="2">
        <v>2400</v>
      </c>
      <c r="O1704" s="2">
        <v>480</v>
      </c>
      <c r="P1704" s="2">
        <v>1920</v>
      </c>
      <c r="Q1704" s="2">
        <v>1554.43</v>
      </c>
      <c r="R1704" s="2">
        <v>365.57</v>
      </c>
      <c r="S1704" t="s">
        <v>53</v>
      </c>
      <c r="T1704" t="s">
        <v>407</v>
      </c>
      <c r="U1704" t="s">
        <v>408</v>
      </c>
      <c r="V1704" t="s">
        <v>39</v>
      </c>
      <c r="W1704" t="s">
        <v>124</v>
      </c>
      <c r="X1704" t="s">
        <v>97</v>
      </c>
      <c r="Y1704" t="s">
        <v>56</v>
      </c>
      <c r="Z1704" t="s">
        <v>43</v>
      </c>
      <c r="AA1704" t="s">
        <v>68</v>
      </c>
      <c r="AB1704" t="s">
        <v>44</v>
      </c>
    </row>
    <row r="1705" spans="1:28" x14ac:dyDescent="0.25">
      <c r="A1705" t="s">
        <v>4336</v>
      </c>
      <c r="B1705" s="1">
        <v>45432</v>
      </c>
      <c r="C1705" t="s">
        <v>4337</v>
      </c>
      <c r="D1705" t="s">
        <v>4338</v>
      </c>
      <c r="E1705">
        <v>38</v>
      </c>
      <c r="F1705" t="s">
        <v>111</v>
      </c>
      <c r="G1705" t="s">
        <v>243</v>
      </c>
      <c r="H1705" t="s">
        <v>244</v>
      </c>
      <c r="I1705" t="s">
        <v>103</v>
      </c>
      <c r="J1705" t="s">
        <v>104</v>
      </c>
      <c r="K1705">
        <v>2</v>
      </c>
      <c r="L1705" s="2">
        <v>450</v>
      </c>
      <c r="M1705">
        <v>20</v>
      </c>
      <c r="N1705" s="2">
        <v>900</v>
      </c>
      <c r="O1705" s="2">
        <v>180</v>
      </c>
      <c r="P1705" s="2">
        <v>720</v>
      </c>
      <c r="Q1705" s="2">
        <v>531.79</v>
      </c>
      <c r="R1705" s="2">
        <v>188.21</v>
      </c>
      <c r="S1705" t="s">
        <v>64</v>
      </c>
      <c r="T1705" t="s">
        <v>122</v>
      </c>
      <c r="U1705" t="s">
        <v>123</v>
      </c>
      <c r="V1705" t="s">
        <v>39</v>
      </c>
      <c r="W1705" t="s">
        <v>92</v>
      </c>
      <c r="X1705" t="s">
        <v>41</v>
      </c>
      <c r="Y1705" t="s">
        <v>84</v>
      </c>
      <c r="Z1705" t="s">
        <v>43</v>
      </c>
      <c r="AA1705" t="s">
        <v>44</v>
      </c>
      <c r="AB1705" t="s">
        <v>44</v>
      </c>
    </row>
    <row r="1706" spans="1:28" x14ac:dyDescent="0.25">
      <c r="A1706" t="s">
        <v>4339</v>
      </c>
      <c r="B1706" s="1">
        <v>45432</v>
      </c>
      <c r="C1706" t="s">
        <v>4340</v>
      </c>
      <c r="D1706" t="s">
        <v>4341</v>
      </c>
      <c r="E1706">
        <v>36</v>
      </c>
      <c r="F1706" t="s">
        <v>31</v>
      </c>
      <c r="G1706" t="s">
        <v>32</v>
      </c>
      <c r="H1706" t="s">
        <v>33</v>
      </c>
      <c r="I1706" t="s">
        <v>34</v>
      </c>
      <c r="J1706" t="s">
        <v>35</v>
      </c>
      <c r="K1706">
        <v>1</v>
      </c>
      <c r="L1706" s="2">
        <v>55000</v>
      </c>
      <c r="M1706">
        <v>20</v>
      </c>
      <c r="N1706" s="2">
        <v>55000</v>
      </c>
      <c r="O1706" s="2">
        <v>11000</v>
      </c>
      <c r="P1706" s="2">
        <v>44000</v>
      </c>
      <c r="Q1706" s="2">
        <v>33600.29</v>
      </c>
      <c r="R1706" s="2">
        <v>10399.709999999999</v>
      </c>
      <c r="S1706" t="s">
        <v>53</v>
      </c>
      <c r="T1706" t="s">
        <v>398</v>
      </c>
      <c r="U1706" t="s">
        <v>399</v>
      </c>
      <c r="V1706" t="s">
        <v>39</v>
      </c>
      <c r="W1706" t="s">
        <v>40</v>
      </c>
      <c r="X1706" t="s">
        <v>41</v>
      </c>
      <c r="Y1706" t="s">
        <v>56</v>
      </c>
      <c r="Z1706" t="s">
        <v>43</v>
      </c>
      <c r="AA1706" t="s">
        <v>44</v>
      </c>
      <c r="AB1706" t="s">
        <v>44</v>
      </c>
    </row>
    <row r="1707" spans="1:28" x14ac:dyDescent="0.25">
      <c r="A1707" t="s">
        <v>4342</v>
      </c>
      <c r="B1707" s="1">
        <v>45432</v>
      </c>
      <c r="C1707" t="s">
        <v>4343</v>
      </c>
      <c r="D1707" t="s">
        <v>4344</v>
      </c>
      <c r="E1707">
        <v>58</v>
      </c>
      <c r="F1707" t="s">
        <v>48</v>
      </c>
      <c r="G1707" t="s">
        <v>168</v>
      </c>
      <c r="H1707" t="s">
        <v>169</v>
      </c>
      <c r="I1707" t="s">
        <v>62</v>
      </c>
      <c r="J1707" t="s">
        <v>143</v>
      </c>
      <c r="K1707">
        <v>2</v>
      </c>
      <c r="L1707" s="2">
        <v>1800</v>
      </c>
      <c r="M1707">
        <v>0</v>
      </c>
      <c r="N1707" s="2">
        <v>3600</v>
      </c>
      <c r="O1707" s="2">
        <v>0</v>
      </c>
      <c r="P1707" s="2">
        <v>3600</v>
      </c>
      <c r="Q1707" s="2">
        <v>2587.81</v>
      </c>
      <c r="R1707" s="2">
        <v>1012.19</v>
      </c>
      <c r="S1707" t="s">
        <v>53</v>
      </c>
      <c r="T1707" t="s">
        <v>222</v>
      </c>
      <c r="U1707" t="s">
        <v>38</v>
      </c>
      <c r="V1707" t="s">
        <v>39</v>
      </c>
      <c r="W1707" t="s">
        <v>83</v>
      </c>
      <c r="X1707" t="s">
        <v>97</v>
      </c>
      <c r="Y1707" t="s">
        <v>56</v>
      </c>
      <c r="Z1707" t="s">
        <v>107</v>
      </c>
      <c r="AA1707" t="s">
        <v>44</v>
      </c>
      <c r="AB1707" t="s">
        <v>44</v>
      </c>
    </row>
    <row r="1708" spans="1:28" x14ac:dyDescent="0.25">
      <c r="A1708" t="s">
        <v>4345</v>
      </c>
      <c r="B1708" s="1">
        <v>45432</v>
      </c>
      <c r="C1708" t="s">
        <v>4346</v>
      </c>
      <c r="D1708" t="s">
        <v>4347</v>
      </c>
      <c r="E1708">
        <v>18</v>
      </c>
      <c r="F1708" t="s">
        <v>31</v>
      </c>
      <c r="G1708" t="s">
        <v>32</v>
      </c>
      <c r="H1708" t="s">
        <v>33</v>
      </c>
      <c r="I1708" t="s">
        <v>34</v>
      </c>
      <c r="J1708" t="s">
        <v>35</v>
      </c>
      <c r="K1708">
        <v>4</v>
      </c>
      <c r="L1708" s="2">
        <v>55000</v>
      </c>
      <c r="M1708">
        <v>10</v>
      </c>
      <c r="N1708" s="2">
        <v>220000</v>
      </c>
      <c r="O1708" s="2">
        <v>22000</v>
      </c>
      <c r="P1708" s="2">
        <v>198000</v>
      </c>
      <c r="Q1708" s="2">
        <v>159556.07999999999</v>
      </c>
      <c r="R1708" s="2">
        <v>38443.919999999998</v>
      </c>
      <c r="S1708" t="s">
        <v>53</v>
      </c>
      <c r="T1708" t="s">
        <v>105</v>
      </c>
      <c r="U1708" t="s">
        <v>106</v>
      </c>
      <c r="V1708" t="s">
        <v>39</v>
      </c>
      <c r="W1708" t="s">
        <v>66</v>
      </c>
      <c r="X1708" t="s">
        <v>67</v>
      </c>
      <c r="Y1708" t="s">
        <v>42</v>
      </c>
      <c r="Z1708" t="s">
        <v>43</v>
      </c>
      <c r="AA1708" t="s">
        <v>44</v>
      </c>
      <c r="AB1708" t="s">
        <v>44</v>
      </c>
    </row>
    <row r="1709" spans="1:28" x14ac:dyDescent="0.25">
      <c r="A1709" t="s">
        <v>4348</v>
      </c>
      <c r="B1709" s="1">
        <v>45432</v>
      </c>
      <c r="C1709" t="s">
        <v>1834</v>
      </c>
      <c r="D1709" t="s">
        <v>1835</v>
      </c>
      <c r="E1709">
        <v>44</v>
      </c>
      <c r="F1709" t="s">
        <v>48</v>
      </c>
      <c r="G1709" t="s">
        <v>197</v>
      </c>
      <c r="H1709" t="s">
        <v>198</v>
      </c>
      <c r="I1709" t="s">
        <v>74</v>
      </c>
      <c r="J1709" t="s">
        <v>75</v>
      </c>
      <c r="K1709">
        <v>3</v>
      </c>
      <c r="L1709" s="2">
        <v>2600</v>
      </c>
      <c r="M1709">
        <v>0</v>
      </c>
      <c r="N1709" s="2">
        <v>7800</v>
      </c>
      <c r="O1709" s="2">
        <v>0</v>
      </c>
      <c r="P1709" s="2">
        <v>7800</v>
      </c>
      <c r="Q1709" s="2">
        <v>4801.21</v>
      </c>
      <c r="R1709" s="2">
        <v>2998.79</v>
      </c>
      <c r="S1709" t="s">
        <v>53</v>
      </c>
      <c r="T1709" t="s">
        <v>105</v>
      </c>
      <c r="U1709" t="s">
        <v>106</v>
      </c>
      <c r="V1709" t="s">
        <v>39</v>
      </c>
      <c r="W1709" t="s">
        <v>40</v>
      </c>
      <c r="X1709" t="s">
        <v>41</v>
      </c>
      <c r="Y1709" t="s">
        <v>56</v>
      </c>
      <c r="Z1709" t="s">
        <v>223</v>
      </c>
      <c r="AA1709" t="s">
        <v>44</v>
      </c>
      <c r="AB1709" t="s">
        <v>44</v>
      </c>
    </row>
    <row r="1710" spans="1:28" x14ac:dyDescent="0.25">
      <c r="A1710" t="s">
        <v>4349</v>
      </c>
      <c r="B1710" s="1">
        <v>45432</v>
      </c>
      <c r="C1710" t="s">
        <v>2319</v>
      </c>
      <c r="D1710" t="s">
        <v>2320</v>
      </c>
      <c r="E1710">
        <v>20</v>
      </c>
      <c r="F1710" t="s">
        <v>111</v>
      </c>
      <c r="G1710" t="s">
        <v>344</v>
      </c>
      <c r="H1710" t="s">
        <v>345</v>
      </c>
      <c r="I1710" t="s">
        <v>34</v>
      </c>
      <c r="J1710" t="s">
        <v>121</v>
      </c>
      <c r="K1710">
        <v>1</v>
      </c>
      <c r="L1710" s="2">
        <v>1600</v>
      </c>
      <c r="M1710">
        <v>15</v>
      </c>
      <c r="N1710" s="2">
        <v>1600</v>
      </c>
      <c r="O1710" s="2">
        <v>240</v>
      </c>
      <c r="P1710" s="2">
        <v>1360</v>
      </c>
      <c r="Q1710" s="2">
        <v>1083.06</v>
      </c>
      <c r="R1710" s="2">
        <v>276.94</v>
      </c>
      <c r="S1710" t="s">
        <v>53</v>
      </c>
      <c r="T1710" t="s">
        <v>54</v>
      </c>
      <c r="U1710" t="s">
        <v>55</v>
      </c>
      <c r="V1710" t="s">
        <v>39</v>
      </c>
      <c r="W1710" t="s">
        <v>92</v>
      </c>
      <c r="X1710" t="s">
        <v>41</v>
      </c>
      <c r="Y1710" t="s">
        <v>56</v>
      </c>
      <c r="Z1710" t="s">
        <v>43</v>
      </c>
      <c r="AA1710" t="s">
        <v>44</v>
      </c>
      <c r="AB1710" t="s">
        <v>44</v>
      </c>
    </row>
    <row r="1711" spans="1:28" x14ac:dyDescent="0.25">
      <c r="A1711" t="s">
        <v>4350</v>
      </c>
      <c r="B1711" s="1">
        <v>45432</v>
      </c>
      <c r="C1711" t="s">
        <v>445</v>
      </c>
      <c r="D1711" t="s">
        <v>446</v>
      </c>
      <c r="E1711">
        <v>30</v>
      </c>
      <c r="F1711" t="s">
        <v>48</v>
      </c>
      <c r="G1711" t="s">
        <v>112</v>
      </c>
      <c r="H1711" t="s">
        <v>113</v>
      </c>
      <c r="I1711" t="s">
        <v>103</v>
      </c>
      <c r="J1711" t="s">
        <v>104</v>
      </c>
      <c r="K1711">
        <v>2</v>
      </c>
      <c r="L1711" s="2">
        <v>650</v>
      </c>
      <c r="M1711">
        <v>5</v>
      </c>
      <c r="N1711" s="2">
        <v>1300</v>
      </c>
      <c r="O1711" s="2">
        <v>65</v>
      </c>
      <c r="P1711" s="2">
        <v>1235</v>
      </c>
      <c r="Q1711" s="2">
        <v>911.39</v>
      </c>
      <c r="R1711" s="2">
        <v>323.61</v>
      </c>
      <c r="S1711" t="s">
        <v>36</v>
      </c>
      <c r="T1711" t="s">
        <v>96</v>
      </c>
      <c r="U1711" t="s">
        <v>96</v>
      </c>
      <c r="V1711" t="s">
        <v>39</v>
      </c>
      <c r="W1711" t="s">
        <v>137</v>
      </c>
      <c r="X1711" t="s">
        <v>97</v>
      </c>
      <c r="Y1711" t="s">
        <v>84</v>
      </c>
      <c r="Z1711" t="s">
        <v>43</v>
      </c>
      <c r="AA1711" t="s">
        <v>44</v>
      </c>
      <c r="AB1711" t="s">
        <v>44</v>
      </c>
    </row>
    <row r="1712" spans="1:28" x14ac:dyDescent="0.25">
      <c r="A1712" t="s">
        <v>4351</v>
      </c>
      <c r="B1712" s="1">
        <v>45432</v>
      </c>
      <c r="C1712" t="s">
        <v>4352</v>
      </c>
      <c r="D1712" t="s">
        <v>4353</v>
      </c>
      <c r="E1712">
        <v>59</v>
      </c>
      <c r="F1712" t="s">
        <v>48</v>
      </c>
      <c r="G1712" t="s">
        <v>298</v>
      </c>
      <c r="H1712" t="s">
        <v>299</v>
      </c>
      <c r="I1712" t="s">
        <v>103</v>
      </c>
      <c r="J1712" t="s">
        <v>104</v>
      </c>
      <c r="K1712">
        <v>1</v>
      </c>
      <c r="L1712" s="2">
        <v>700</v>
      </c>
      <c r="M1712">
        <v>0</v>
      </c>
      <c r="N1712" s="2">
        <v>700</v>
      </c>
      <c r="O1712" s="2">
        <v>0</v>
      </c>
      <c r="P1712" s="2">
        <v>700</v>
      </c>
      <c r="Q1712" s="2">
        <v>415.77</v>
      </c>
      <c r="R1712" s="2">
        <v>284.23</v>
      </c>
      <c r="S1712" t="s">
        <v>53</v>
      </c>
      <c r="T1712" t="s">
        <v>54</v>
      </c>
      <c r="U1712" t="s">
        <v>55</v>
      </c>
      <c r="V1712" t="s">
        <v>39</v>
      </c>
      <c r="W1712" t="s">
        <v>124</v>
      </c>
      <c r="X1712" t="s">
        <v>97</v>
      </c>
      <c r="Y1712" t="s">
        <v>42</v>
      </c>
      <c r="Z1712" t="s">
        <v>43</v>
      </c>
      <c r="AA1712" t="s">
        <v>44</v>
      </c>
      <c r="AB1712" t="s">
        <v>44</v>
      </c>
    </row>
    <row r="1713" spans="1:28" x14ac:dyDescent="0.25">
      <c r="A1713" t="s">
        <v>4354</v>
      </c>
      <c r="B1713" s="1">
        <v>45432</v>
      </c>
      <c r="C1713" t="s">
        <v>4355</v>
      </c>
      <c r="D1713" t="s">
        <v>4356</v>
      </c>
      <c r="E1713">
        <v>39</v>
      </c>
      <c r="F1713" t="s">
        <v>31</v>
      </c>
      <c r="G1713" t="s">
        <v>217</v>
      </c>
      <c r="H1713" t="s">
        <v>218</v>
      </c>
      <c r="I1713" t="s">
        <v>34</v>
      </c>
      <c r="J1713" t="s">
        <v>130</v>
      </c>
      <c r="K1713">
        <v>3</v>
      </c>
      <c r="L1713" s="2">
        <v>28000</v>
      </c>
      <c r="M1713">
        <v>5</v>
      </c>
      <c r="N1713" s="2">
        <v>84000</v>
      </c>
      <c r="O1713" s="2">
        <v>4200</v>
      </c>
      <c r="P1713" s="2">
        <v>79800</v>
      </c>
      <c r="Q1713" s="2">
        <v>57072.82</v>
      </c>
      <c r="R1713" s="2">
        <v>22727.18</v>
      </c>
      <c r="S1713" t="s">
        <v>53</v>
      </c>
      <c r="T1713" t="s">
        <v>114</v>
      </c>
      <c r="U1713" t="s">
        <v>115</v>
      </c>
      <c r="V1713" t="s">
        <v>39</v>
      </c>
      <c r="W1713" t="s">
        <v>83</v>
      </c>
      <c r="X1713" t="s">
        <v>41</v>
      </c>
      <c r="Y1713" t="s">
        <v>42</v>
      </c>
      <c r="Z1713" t="s">
        <v>43</v>
      </c>
      <c r="AA1713" t="s">
        <v>44</v>
      </c>
      <c r="AB1713" t="s">
        <v>44</v>
      </c>
    </row>
    <row r="1714" spans="1:28" x14ac:dyDescent="0.25">
      <c r="A1714" t="s">
        <v>4357</v>
      </c>
      <c r="B1714" s="1">
        <v>45432</v>
      </c>
      <c r="C1714" t="s">
        <v>1210</v>
      </c>
      <c r="D1714" t="s">
        <v>1211</v>
      </c>
      <c r="E1714">
        <v>34</v>
      </c>
      <c r="F1714" t="s">
        <v>48</v>
      </c>
      <c r="G1714" t="s">
        <v>176</v>
      </c>
      <c r="H1714" t="s">
        <v>177</v>
      </c>
      <c r="I1714" t="s">
        <v>34</v>
      </c>
      <c r="J1714" t="s">
        <v>35</v>
      </c>
      <c r="K1714">
        <v>2</v>
      </c>
      <c r="L1714" s="2">
        <v>6500</v>
      </c>
      <c r="M1714">
        <v>10</v>
      </c>
      <c r="N1714" s="2">
        <v>13000</v>
      </c>
      <c r="O1714" s="2">
        <v>1300</v>
      </c>
      <c r="P1714" s="2">
        <v>11700</v>
      </c>
      <c r="Q1714" s="2">
        <v>8186.14</v>
      </c>
      <c r="R1714" s="2">
        <v>3513.86</v>
      </c>
      <c r="S1714" t="s">
        <v>36</v>
      </c>
      <c r="T1714" t="s">
        <v>90</v>
      </c>
      <c r="U1714" t="s">
        <v>91</v>
      </c>
      <c r="V1714" t="s">
        <v>39</v>
      </c>
      <c r="W1714" t="s">
        <v>124</v>
      </c>
      <c r="X1714" t="s">
        <v>67</v>
      </c>
      <c r="Y1714" t="s">
        <v>56</v>
      </c>
      <c r="Z1714" t="s">
        <v>223</v>
      </c>
      <c r="AA1714" t="s">
        <v>44</v>
      </c>
      <c r="AB1714" t="s">
        <v>44</v>
      </c>
    </row>
    <row r="1715" spans="1:28" x14ac:dyDescent="0.25">
      <c r="A1715" t="s">
        <v>4358</v>
      </c>
      <c r="B1715" s="1">
        <v>45432</v>
      </c>
      <c r="C1715" t="s">
        <v>1791</v>
      </c>
      <c r="D1715" t="s">
        <v>1792</v>
      </c>
      <c r="E1715">
        <v>25</v>
      </c>
      <c r="F1715" t="s">
        <v>48</v>
      </c>
      <c r="G1715" t="s">
        <v>72</v>
      </c>
      <c r="H1715" t="s">
        <v>73</v>
      </c>
      <c r="I1715" t="s">
        <v>74</v>
      </c>
      <c r="J1715" t="s">
        <v>75</v>
      </c>
      <c r="K1715">
        <v>2</v>
      </c>
      <c r="L1715" s="2">
        <v>2200</v>
      </c>
      <c r="M1715">
        <v>0</v>
      </c>
      <c r="N1715" s="2">
        <v>4400</v>
      </c>
      <c r="O1715" s="2">
        <v>0</v>
      </c>
      <c r="P1715" s="2">
        <v>4400</v>
      </c>
      <c r="Q1715" s="2">
        <v>3039</v>
      </c>
      <c r="R1715" s="2">
        <v>1361</v>
      </c>
      <c r="S1715" t="s">
        <v>53</v>
      </c>
      <c r="T1715" t="s">
        <v>222</v>
      </c>
      <c r="U1715" t="s">
        <v>38</v>
      </c>
      <c r="V1715" t="s">
        <v>39</v>
      </c>
      <c r="W1715" t="s">
        <v>124</v>
      </c>
      <c r="X1715" t="s">
        <v>97</v>
      </c>
      <c r="Y1715" t="s">
        <v>56</v>
      </c>
      <c r="Z1715" t="s">
        <v>223</v>
      </c>
      <c r="AA1715" t="s">
        <v>44</v>
      </c>
      <c r="AB1715" t="s">
        <v>44</v>
      </c>
    </row>
    <row r="1716" spans="1:28" x14ac:dyDescent="0.25">
      <c r="A1716" t="s">
        <v>4359</v>
      </c>
      <c r="B1716" s="1">
        <v>45432</v>
      </c>
      <c r="C1716" t="s">
        <v>4360</v>
      </c>
      <c r="D1716" t="s">
        <v>4361</v>
      </c>
      <c r="E1716">
        <v>21</v>
      </c>
      <c r="F1716" t="s">
        <v>31</v>
      </c>
      <c r="G1716" t="s">
        <v>168</v>
      </c>
      <c r="H1716" t="s">
        <v>169</v>
      </c>
      <c r="I1716" t="s">
        <v>62</v>
      </c>
      <c r="J1716" t="s">
        <v>143</v>
      </c>
      <c r="K1716">
        <v>3</v>
      </c>
      <c r="L1716" s="2">
        <v>1800</v>
      </c>
      <c r="M1716">
        <v>5</v>
      </c>
      <c r="N1716" s="2">
        <v>5400</v>
      </c>
      <c r="O1716" s="2">
        <v>270</v>
      </c>
      <c r="P1716" s="2">
        <v>5130</v>
      </c>
      <c r="Q1716" s="2">
        <v>3501.66</v>
      </c>
      <c r="R1716" s="2">
        <v>1628.34</v>
      </c>
      <c r="S1716" t="s">
        <v>53</v>
      </c>
      <c r="T1716" t="s">
        <v>398</v>
      </c>
      <c r="U1716" t="s">
        <v>399</v>
      </c>
      <c r="V1716" t="s">
        <v>39</v>
      </c>
      <c r="W1716" t="s">
        <v>137</v>
      </c>
      <c r="X1716" t="s">
        <v>97</v>
      </c>
      <c r="Y1716" t="s">
        <v>56</v>
      </c>
      <c r="Z1716" t="s">
        <v>43</v>
      </c>
      <c r="AA1716" t="s">
        <v>44</v>
      </c>
      <c r="AB1716" t="s">
        <v>44</v>
      </c>
    </row>
    <row r="1717" spans="1:28" x14ac:dyDescent="0.25">
      <c r="A1717" t="s">
        <v>4362</v>
      </c>
      <c r="B1717" s="1">
        <v>45433</v>
      </c>
      <c r="C1717" t="s">
        <v>2196</v>
      </c>
      <c r="D1717" t="s">
        <v>2197</v>
      </c>
      <c r="E1717">
        <v>41</v>
      </c>
      <c r="F1717" t="s">
        <v>31</v>
      </c>
      <c r="G1717" t="s">
        <v>217</v>
      </c>
      <c r="H1717" t="s">
        <v>218</v>
      </c>
      <c r="I1717" t="s">
        <v>34</v>
      </c>
      <c r="J1717" t="s">
        <v>130</v>
      </c>
      <c r="K1717">
        <v>1</v>
      </c>
      <c r="L1717" s="2">
        <v>28000</v>
      </c>
      <c r="M1717">
        <v>5</v>
      </c>
      <c r="N1717" s="2">
        <v>28000</v>
      </c>
      <c r="O1717" s="2">
        <v>1400</v>
      </c>
      <c r="P1717" s="2">
        <v>26600</v>
      </c>
      <c r="Q1717" s="2">
        <v>17339.38</v>
      </c>
      <c r="R1717" s="2">
        <v>9260.6200000000008</v>
      </c>
      <c r="S1717" t="s">
        <v>53</v>
      </c>
      <c r="T1717" t="s">
        <v>122</v>
      </c>
      <c r="U1717" t="s">
        <v>123</v>
      </c>
      <c r="V1717" t="s">
        <v>39</v>
      </c>
      <c r="W1717" t="s">
        <v>40</v>
      </c>
      <c r="X1717" t="s">
        <v>41</v>
      </c>
      <c r="Y1717" t="s">
        <v>56</v>
      </c>
      <c r="Z1717" t="s">
        <v>107</v>
      </c>
      <c r="AA1717" t="s">
        <v>44</v>
      </c>
      <c r="AB1717" t="s">
        <v>68</v>
      </c>
    </row>
    <row r="1718" spans="1:28" x14ac:dyDescent="0.25">
      <c r="A1718" t="s">
        <v>4363</v>
      </c>
      <c r="B1718" s="1">
        <v>45433</v>
      </c>
      <c r="C1718" t="s">
        <v>4364</v>
      </c>
      <c r="D1718" t="s">
        <v>4365</v>
      </c>
      <c r="E1718">
        <v>51</v>
      </c>
      <c r="F1718" t="s">
        <v>111</v>
      </c>
      <c r="G1718" t="s">
        <v>318</v>
      </c>
      <c r="H1718" t="s">
        <v>319</v>
      </c>
      <c r="I1718" t="s">
        <v>34</v>
      </c>
      <c r="J1718" t="s">
        <v>190</v>
      </c>
      <c r="K1718">
        <v>3</v>
      </c>
      <c r="L1718" s="2">
        <v>2500</v>
      </c>
      <c r="M1718">
        <v>10</v>
      </c>
      <c r="N1718" s="2">
        <v>7500</v>
      </c>
      <c r="O1718" s="2">
        <v>750</v>
      </c>
      <c r="P1718" s="2">
        <v>6750</v>
      </c>
      <c r="Q1718" s="2">
        <v>4374.7700000000004</v>
      </c>
      <c r="R1718" s="2">
        <v>2375.23</v>
      </c>
      <c r="S1718" t="s">
        <v>36</v>
      </c>
      <c r="T1718" t="s">
        <v>122</v>
      </c>
      <c r="U1718" t="s">
        <v>123</v>
      </c>
      <c r="V1718" t="s">
        <v>39</v>
      </c>
      <c r="W1718" t="s">
        <v>137</v>
      </c>
      <c r="X1718" t="s">
        <v>97</v>
      </c>
      <c r="Y1718" t="s">
        <v>56</v>
      </c>
      <c r="Z1718" t="s">
        <v>43</v>
      </c>
      <c r="AA1718" t="s">
        <v>44</v>
      </c>
      <c r="AB1718" t="s">
        <v>44</v>
      </c>
    </row>
    <row r="1719" spans="1:28" x14ac:dyDescent="0.25">
      <c r="A1719" t="s">
        <v>4366</v>
      </c>
      <c r="B1719" s="1">
        <v>45433</v>
      </c>
      <c r="C1719" t="s">
        <v>4367</v>
      </c>
      <c r="D1719" t="s">
        <v>4368</v>
      </c>
      <c r="E1719">
        <v>38</v>
      </c>
      <c r="F1719" t="s">
        <v>111</v>
      </c>
      <c r="G1719" t="s">
        <v>168</v>
      </c>
      <c r="H1719" t="s">
        <v>169</v>
      </c>
      <c r="I1719" t="s">
        <v>62</v>
      </c>
      <c r="J1719" t="s">
        <v>143</v>
      </c>
      <c r="K1719">
        <v>2</v>
      </c>
      <c r="L1719" s="2">
        <v>1800</v>
      </c>
      <c r="M1719">
        <v>15</v>
      </c>
      <c r="N1719" s="2">
        <v>3600</v>
      </c>
      <c r="O1719" s="2">
        <v>540</v>
      </c>
      <c r="P1719" s="2">
        <v>3060</v>
      </c>
      <c r="Q1719" s="2">
        <v>2491.87</v>
      </c>
      <c r="R1719" s="2">
        <v>568.13</v>
      </c>
      <c r="S1719" t="s">
        <v>53</v>
      </c>
      <c r="T1719" t="s">
        <v>163</v>
      </c>
      <c r="U1719" t="s">
        <v>164</v>
      </c>
      <c r="V1719" t="s">
        <v>39</v>
      </c>
      <c r="W1719" t="s">
        <v>66</v>
      </c>
      <c r="X1719" t="s">
        <v>97</v>
      </c>
      <c r="Y1719" t="s">
        <v>56</v>
      </c>
      <c r="Z1719" t="s">
        <v>43</v>
      </c>
      <c r="AA1719" t="s">
        <v>44</v>
      </c>
      <c r="AB1719" t="s">
        <v>44</v>
      </c>
    </row>
    <row r="1720" spans="1:28" x14ac:dyDescent="0.25">
      <c r="A1720" t="s">
        <v>4369</v>
      </c>
      <c r="B1720" s="1">
        <v>45433</v>
      </c>
      <c r="C1720" t="s">
        <v>513</v>
      </c>
      <c r="D1720" t="s">
        <v>514</v>
      </c>
      <c r="E1720">
        <v>41</v>
      </c>
      <c r="F1720" t="s">
        <v>31</v>
      </c>
      <c r="G1720" t="s">
        <v>60</v>
      </c>
      <c r="H1720" t="s">
        <v>61</v>
      </c>
      <c r="I1720" t="s">
        <v>62</v>
      </c>
      <c r="J1720" t="s">
        <v>63</v>
      </c>
      <c r="K1720">
        <v>1</v>
      </c>
      <c r="L1720" s="2">
        <v>3500</v>
      </c>
      <c r="M1720">
        <v>10</v>
      </c>
      <c r="N1720" s="2">
        <v>3500</v>
      </c>
      <c r="O1720" s="2">
        <v>350</v>
      </c>
      <c r="P1720" s="2">
        <v>3150</v>
      </c>
      <c r="Q1720" s="2">
        <v>2507.81</v>
      </c>
      <c r="R1720" s="2">
        <v>642.19000000000005</v>
      </c>
      <c r="S1720" t="s">
        <v>53</v>
      </c>
      <c r="T1720" t="s">
        <v>37</v>
      </c>
      <c r="U1720" t="s">
        <v>38</v>
      </c>
      <c r="V1720" t="s">
        <v>39</v>
      </c>
      <c r="W1720" t="s">
        <v>137</v>
      </c>
      <c r="X1720" t="s">
        <v>97</v>
      </c>
      <c r="Y1720" t="s">
        <v>56</v>
      </c>
      <c r="Z1720" t="s">
        <v>43</v>
      </c>
      <c r="AA1720" t="s">
        <v>44</v>
      </c>
      <c r="AB1720" t="s">
        <v>44</v>
      </c>
    </row>
    <row r="1721" spans="1:28" x14ac:dyDescent="0.25">
      <c r="A1721" t="s">
        <v>4370</v>
      </c>
      <c r="B1721" s="1">
        <v>45433</v>
      </c>
      <c r="C1721" t="s">
        <v>4371</v>
      </c>
      <c r="D1721" t="s">
        <v>4372</v>
      </c>
      <c r="E1721">
        <v>59</v>
      </c>
      <c r="F1721" t="s">
        <v>48</v>
      </c>
      <c r="G1721" t="s">
        <v>101</v>
      </c>
      <c r="H1721" t="s">
        <v>102</v>
      </c>
      <c r="I1721" t="s">
        <v>103</v>
      </c>
      <c r="J1721" t="s">
        <v>104</v>
      </c>
      <c r="K1721">
        <v>1</v>
      </c>
      <c r="L1721" s="2">
        <v>1800</v>
      </c>
      <c r="M1721">
        <v>0</v>
      </c>
      <c r="N1721" s="2">
        <v>1800</v>
      </c>
      <c r="O1721" s="2">
        <v>0</v>
      </c>
      <c r="P1721" s="2">
        <v>1800</v>
      </c>
      <c r="Q1721" s="2">
        <v>1419.65</v>
      </c>
      <c r="R1721" s="2">
        <v>380.35</v>
      </c>
      <c r="S1721" t="s">
        <v>53</v>
      </c>
      <c r="T1721" t="s">
        <v>37</v>
      </c>
      <c r="U1721" t="s">
        <v>38</v>
      </c>
      <c r="V1721" t="s">
        <v>39</v>
      </c>
      <c r="W1721" t="s">
        <v>40</v>
      </c>
      <c r="X1721" t="s">
        <v>97</v>
      </c>
      <c r="Y1721" t="s">
        <v>84</v>
      </c>
      <c r="Z1721" t="s">
        <v>43</v>
      </c>
      <c r="AA1721" t="s">
        <v>44</v>
      </c>
      <c r="AB1721" t="s">
        <v>44</v>
      </c>
    </row>
    <row r="1722" spans="1:28" x14ac:dyDescent="0.25">
      <c r="A1722" t="s">
        <v>4373</v>
      </c>
      <c r="B1722" s="1">
        <v>45433</v>
      </c>
      <c r="C1722" t="s">
        <v>4374</v>
      </c>
      <c r="D1722" t="s">
        <v>4375</v>
      </c>
      <c r="E1722">
        <v>54</v>
      </c>
      <c r="F1722" t="s">
        <v>111</v>
      </c>
      <c r="G1722" t="s">
        <v>202</v>
      </c>
      <c r="H1722" t="s">
        <v>203</v>
      </c>
      <c r="I1722" t="s">
        <v>103</v>
      </c>
      <c r="J1722" t="s">
        <v>104</v>
      </c>
      <c r="K1722">
        <v>1</v>
      </c>
      <c r="L1722" s="2">
        <v>550</v>
      </c>
      <c r="M1722">
        <v>5</v>
      </c>
      <c r="N1722" s="2">
        <v>550</v>
      </c>
      <c r="O1722" s="2">
        <v>27.5</v>
      </c>
      <c r="P1722" s="2">
        <v>522.5</v>
      </c>
      <c r="Q1722" s="2">
        <v>290.77</v>
      </c>
      <c r="R1722" s="2">
        <v>231.73</v>
      </c>
      <c r="S1722" t="s">
        <v>64</v>
      </c>
      <c r="T1722" t="s">
        <v>65</v>
      </c>
      <c r="U1722" t="s">
        <v>65</v>
      </c>
      <c r="V1722" t="s">
        <v>39</v>
      </c>
      <c r="W1722" t="s">
        <v>40</v>
      </c>
      <c r="X1722" t="s">
        <v>41</v>
      </c>
      <c r="Y1722" t="s">
        <v>42</v>
      </c>
      <c r="Z1722" t="s">
        <v>223</v>
      </c>
      <c r="AA1722" t="s">
        <v>44</v>
      </c>
      <c r="AB1722" t="s">
        <v>44</v>
      </c>
    </row>
    <row r="1723" spans="1:28" x14ac:dyDescent="0.25">
      <c r="A1723" t="s">
        <v>4376</v>
      </c>
      <c r="B1723" s="1">
        <v>45433</v>
      </c>
      <c r="C1723" t="s">
        <v>3561</v>
      </c>
      <c r="D1723" t="s">
        <v>3562</v>
      </c>
      <c r="E1723">
        <v>55</v>
      </c>
      <c r="F1723" t="s">
        <v>48</v>
      </c>
      <c r="G1723" t="s">
        <v>168</v>
      </c>
      <c r="H1723" t="s">
        <v>169</v>
      </c>
      <c r="I1723" t="s">
        <v>62</v>
      </c>
      <c r="J1723" t="s">
        <v>143</v>
      </c>
      <c r="K1723">
        <v>1</v>
      </c>
      <c r="L1723" s="2">
        <v>1800</v>
      </c>
      <c r="M1723">
        <v>10</v>
      </c>
      <c r="N1723" s="2">
        <v>1800</v>
      </c>
      <c r="O1723" s="2">
        <v>180</v>
      </c>
      <c r="P1723" s="2">
        <v>1620</v>
      </c>
      <c r="Q1723" s="2">
        <v>923.31</v>
      </c>
      <c r="R1723" s="2">
        <v>696.69</v>
      </c>
      <c r="S1723" t="s">
        <v>53</v>
      </c>
      <c r="T1723" t="s">
        <v>275</v>
      </c>
      <c r="U1723" t="s">
        <v>123</v>
      </c>
      <c r="V1723" t="s">
        <v>39</v>
      </c>
      <c r="W1723" t="s">
        <v>83</v>
      </c>
      <c r="X1723" t="s">
        <v>97</v>
      </c>
      <c r="Y1723" t="s">
        <v>42</v>
      </c>
      <c r="Z1723" t="s">
        <v>43</v>
      </c>
      <c r="AA1723" t="s">
        <v>44</v>
      </c>
      <c r="AB1723" t="s">
        <v>44</v>
      </c>
    </row>
    <row r="1724" spans="1:28" x14ac:dyDescent="0.25">
      <c r="A1724" t="s">
        <v>4377</v>
      </c>
      <c r="B1724" s="1">
        <v>45433</v>
      </c>
      <c r="C1724" t="s">
        <v>4378</v>
      </c>
      <c r="D1724" t="s">
        <v>4379</v>
      </c>
      <c r="E1724">
        <v>49</v>
      </c>
      <c r="F1724" t="s">
        <v>111</v>
      </c>
      <c r="G1724" t="s">
        <v>298</v>
      </c>
      <c r="H1724" t="s">
        <v>299</v>
      </c>
      <c r="I1724" t="s">
        <v>103</v>
      </c>
      <c r="J1724" t="s">
        <v>104</v>
      </c>
      <c r="K1724">
        <v>3</v>
      </c>
      <c r="L1724" s="2">
        <v>700</v>
      </c>
      <c r="M1724">
        <v>15</v>
      </c>
      <c r="N1724" s="2">
        <v>2100</v>
      </c>
      <c r="O1724" s="2">
        <v>315</v>
      </c>
      <c r="P1724" s="2">
        <v>1785</v>
      </c>
      <c r="Q1724" s="2">
        <v>1162.46</v>
      </c>
      <c r="R1724" s="2">
        <v>622.54</v>
      </c>
      <c r="S1724" t="s">
        <v>53</v>
      </c>
      <c r="T1724" t="s">
        <v>163</v>
      </c>
      <c r="U1724" t="s">
        <v>164</v>
      </c>
      <c r="V1724" t="s">
        <v>39</v>
      </c>
      <c r="W1724" t="s">
        <v>40</v>
      </c>
      <c r="X1724" t="s">
        <v>41</v>
      </c>
      <c r="Y1724" t="s">
        <v>56</v>
      </c>
      <c r="Z1724" t="s">
        <v>43</v>
      </c>
      <c r="AA1724" t="s">
        <v>68</v>
      </c>
      <c r="AB1724" t="s">
        <v>44</v>
      </c>
    </row>
    <row r="1725" spans="1:28" x14ac:dyDescent="0.25">
      <c r="A1725" t="s">
        <v>4380</v>
      </c>
      <c r="B1725" s="1">
        <v>45433</v>
      </c>
      <c r="C1725" t="s">
        <v>2305</v>
      </c>
      <c r="D1725" t="s">
        <v>2306</v>
      </c>
      <c r="E1725">
        <v>57</v>
      </c>
      <c r="F1725" t="s">
        <v>48</v>
      </c>
      <c r="G1725" t="s">
        <v>158</v>
      </c>
      <c r="H1725" t="s">
        <v>159</v>
      </c>
      <c r="I1725" t="s">
        <v>51</v>
      </c>
      <c r="J1725" t="s">
        <v>52</v>
      </c>
      <c r="K1725">
        <v>4</v>
      </c>
      <c r="L1725" s="2">
        <v>650</v>
      </c>
      <c r="M1725">
        <v>15</v>
      </c>
      <c r="N1725" s="2">
        <v>2600</v>
      </c>
      <c r="O1725" s="2">
        <v>390</v>
      </c>
      <c r="P1725" s="2">
        <v>2210</v>
      </c>
      <c r="Q1725" s="2">
        <v>1719.13</v>
      </c>
      <c r="R1725" s="2">
        <v>490.87</v>
      </c>
      <c r="S1725" t="s">
        <v>53</v>
      </c>
      <c r="T1725" t="s">
        <v>65</v>
      </c>
      <c r="U1725" t="s">
        <v>65</v>
      </c>
      <c r="V1725" t="s">
        <v>39</v>
      </c>
      <c r="W1725" t="s">
        <v>83</v>
      </c>
      <c r="X1725" t="s">
        <v>97</v>
      </c>
      <c r="Y1725" t="s">
        <v>56</v>
      </c>
      <c r="Z1725" t="s">
        <v>43</v>
      </c>
      <c r="AA1725" t="s">
        <v>44</v>
      </c>
      <c r="AB1725" t="s">
        <v>44</v>
      </c>
    </row>
    <row r="1726" spans="1:28" x14ac:dyDescent="0.25">
      <c r="A1726" t="s">
        <v>4381</v>
      </c>
      <c r="B1726" s="1">
        <v>45433</v>
      </c>
      <c r="C1726" t="s">
        <v>4382</v>
      </c>
      <c r="D1726" t="s">
        <v>4383</v>
      </c>
      <c r="E1726">
        <v>34</v>
      </c>
      <c r="F1726" t="s">
        <v>48</v>
      </c>
      <c r="G1726" t="s">
        <v>72</v>
      </c>
      <c r="H1726" t="s">
        <v>73</v>
      </c>
      <c r="I1726" t="s">
        <v>74</v>
      </c>
      <c r="J1726" t="s">
        <v>75</v>
      </c>
      <c r="K1726">
        <v>1</v>
      </c>
      <c r="L1726" s="2">
        <v>2200</v>
      </c>
      <c r="M1726">
        <v>10</v>
      </c>
      <c r="N1726" s="2">
        <v>2200</v>
      </c>
      <c r="O1726" s="2">
        <v>220</v>
      </c>
      <c r="P1726" s="2">
        <v>1980</v>
      </c>
      <c r="Q1726" s="2">
        <v>1324.98</v>
      </c>
      <c r="R1726" s="2">
        <v>655.02</v>
      </c>
      <c r="S1726" t="s">
        <v>53</v>
      </c>
      <c r="T1726" t="s">
        <v>96</v>
      </c>
      <c r="U1726" t="s">
        <v>96</v>
      </c>
      <c r="V1726" t="s">
        <v>39</v>
      </c>
      <c r="W1726" t="s">
        <v>40</v>
      </c>
      <c r="X1726" t="s">
        <v>67</v>
      </c>
      <c r="Y1726" t="s">
        <v>56</v>
      </c>
      <c r="Z1726" t="s">
        <v>508</v>
      </c>
      <c r="AA1726" t="s">
        <v>44</v>
      </c>
      <c r="AB1726" t="s">
        <v>44</v>
      </c>
    </row>
    <row r="1727" spans="1:28" x14ac:dyDescent="0.25">
      <c r="A1727" t="s">
        <v>4384</v>
      </c>
      <c r="B1727" s="1">
        <v>45433</v>
      </c>
      <c r="C1727" t="s">
        <v>4385</v>
      </c>
      <c r="D1727" t="s">
        <v>4386</v>
      </c>
      <c r="E1727">
        <v>21</v>
      </c>
      <c r="F1727" t="s">
        <v>31</v>
      </c>
      <c r="G1727" t="s">
        <v>202</v>
      </c>
      <c r="H1727" t="s">
        <v>203</v>
      </c>
      <c r="I1727" t="s">
        <v>103</v>
      </c>
      <c r="J1727" t="s">
        <v>104</v>
      </c>
      <c r="K1727">
        <v>2</v>
      </c>
      <c r="L1727" s="2">
        <v>550</v>
      </c>
      <c r="M1727">
        <v>20</v>
      </c>
      <c r="N1727" s="2">
        <v>1100</v>
      </c>
      <c r="O1727" s="2">
        <v>220</v>
      </c>
      <c r="P1727" s="2">
        <v>880</v>
      </c>
      <c r="Q1727" s="2">
        <v>546.66999999999996</v>
      </c>
      <c r="R1727" s="2">
        <v>333.33</v>
      </c>
      <c r="S1727" t="s">
        <v>53</v>
      </c>
      <c r="T1727" t="s">
        <v>105</v>
      </c>
      <c r="U1727" t="s">
        <v>106</v>
      </c>
      <c r="V1727" t="s">
        <v>39</v>
      </c>
      <c r="W1727" t="s">
        <v>83</v>
      </c>
      <c r="X1727" t="s">
        <v>97</v>
      </c>
      <c r="Y1727" t="s">
        <v>56</v>
      </c>
      <c r="Z1727" t="s">
        <v>43</v>
      </c>
      <c r="AA1727" t="s">
        <v>44</v>
      </c>
      <c r="AB1727" t="s">
        <v>44</v>
      </c>
    </row>
    <row r="1728" spans="1:28" x14ac:dyDescent="0.25">
      <c r="A1728" t="s">
        <v>4387</v>
      </c>
      <c r="B1728" s="1">
        <v>45433</v>
      </c>
      <c r="C1728" t="s">
        <v>4388</v>
      </c>
      <c r="D1728" t="s">
        <v>4389</v>
      </c>
      <c r="E1728">
        <v>53</v>
      </c>
      <c r="F1728" t="s">
        <v>48</v>
      </c>
      <c r="G1728" t="s">
        <v>81</v>
      </c>
      <c r="H1728" t="s">
        <v>82</v>
      </c>
      <c r="I1728" t="s">
        <v>51</v>
      </c>
      <c r="J1728" t="s">
        <v>52</v>
      </c>
      <c r="K1728">
        <v>2</v>
      </c>
      <c r="L1728" s="2">
        <v>600</v>
      </c>
      <c r="M1728">
        <v>10</v>
      </c>
      <c r="N1728" s="2">
        <v>1200</v>
      </c>
      <c r="O1728" s="2">
        <v>120</v>
      </c>
      <c r="P1728" s="2">
        <v>1080</v>
      </c>
      <c r="Q1728" s="2">
        <v>656.58</v>
      </c>
      <c r="R1728" s="2">
        <v>423.42</v>
      </c>
      <c r="S1728" t="s">
        <v>36</v>
      </c>
      <c r="T1728" t="s">
        <v>398</v>
      </c>
      <c r="U1728" t="s">
        <v>399</v>
      </c>
      <c r="V1728" t="s">
        <v>39</v>
      </c>
      <c r="W1728" t="s">
        <v>137</v>
      </c>
      <c r="X1728" t="s">
        <v>97</v>
      </c>
      <c r="Y1728" t="s">
        <v>42</v>
      </c>
      <c r="Z1728" t="s">
        <v>508</v>
      </c>
      <c r="AA1728" t="s">
        <v>68</v>
      </c>
      <c r="AB1728" t="s">
        <v>44</v>
      </c>
    </row>
    <row r="1729" spans="1:28" x14ac:dyDescent="0.25">
      <c r="A1729" t="s">
        <v>4390</v>
      </c>
      <c r="B1729" s="1">
        <v>45433</v>
      </c>
      <c r="C1729" t="s">
        <v>4391</v>
      </c>
      <c r="D1729" t="s">
        <v>4392</v>
      </c>
      <c r="E1729">
        <v>51</v>
      </c>
      <c r="F1729" t="s">
        <v>31</v>
      </c>
      <c r="G1729" t="s">
        <v>141</v>
      </c>
      <c r="H1729" t="s">
        <v>142</v>
      </c>
      <c r="I1729" t="s">
        <v>74</v>
      </c>
      <c r="J1729" t="s">
        <v>143</v>
      </c>
      <c r="K1729">
        <v>2</v>
      </c>
      <c r="L1729" s="2">
        <v>900</v>
      </c>
      <c r="M1729">
        <v>5</v>
      </c>
      <c r="N1729" s="2">
        <v>1800</v>
      </c>
      <c r="O1729" s="2">
        <v>90</v>
      </c>
      <c r="P1729" s="2">
        <v>1710</v>
      </c>
      <c r="Q1729" s="2">
        <v>1279.3900000000001</v>
      </c>
      <c r="R1729" s="2">
        <v>430.61</v>
      </c>
      <c r="S1729" t="s">
        <v>53</v>
      </c>
      <c r="T1729" t="s">
        <v>90</v>
      </c>
      <c r="U1729" t="s">
        <v>91</v>
      </c>
      <c r="V1729" t="s">
        <v>39</v>
      </c>
      <c r="W1729" t="s">
        <v>137</v>
      </c>
      <c r="X1729" t="s">
        <v>67</v>
      </c>
      <c r="Y1729" t="s">
        <v>56</v>
      </c>
      <c r="Z1729" t="s">
        <v>43</v>
      </c>
      <c r="AA1729" t="s">
        <v>44</v>
      </c>
      <c r="AB1729" t="s">
        <v>44</v>
      </c>
    </row>
    <row r="1730" spans="1:28" x14ac:dyDescent="0.25">
      <c r="A1730" t="s">
        <v>4393</v>
      </c>
      <c r="B1730" s="1">
        <v>45433</v>
      </c>
      <c r="C1730" t="s">
        <v>537</v>
      </c>
      <c r="D1730" t="s">
        <v>538</v>
      </c>
      <c r="E1730">
        <v>25</v>
      </c>
      <c r="F1730" t="s">
        <v>48</v>
      </c>
      <c r="G1730" t="s">
        <v>207</v>
      </c>
      <c r="H1730" t="s">
        <v>208</v>
      </c>
      <c r="I1730" t="s">
        <v>34</v>
      </c>
      <c r="J1730" t="s">
        <v>143</v>
      </c>
      <c r="K1730">
        <v>2</v>
      </c>
      <c r="L1730" s="2">
        <v>18000</v>
      </c>
      <c r="M1730">
        <v>5</v>
      </c>
      <c r="N1730" s="2">
        <v>36000</v>
      </c>
      <c r="O1730" s="2">
        <v>1800</v>
      </c>
      <c r="P1730" s="2">
        <v>34200</v>
      </c>
      <c r="Q1730" s="2">
        <v>22626.27</v>
      </c>
      <c r="R1730" s="2">
        <v>11573.73</v>
      </c>
      <c r="S1730" t="s">
        <v>36</v>
      </c>
      <c r="T1730" t="s">
        <v>275</v>
      </c>
      <c r="U1730" t="s">
        <v>123</v>
      </c>
      <c r="V1730" t="s">
        <v>39</v>
      </c>
      <c r="W1730" t="s">
        <v>137</v>
      </c>
      <c r="X1730" t="s">
        <v>97</v>
      </c>
      <c r="Y1730" t="s">
        <v>56</v>
      </c>
      <c r="Z1730" t="s">
        <v>43</v>
      </c>
      <c r="AA1730" t="s">
        <v>44</v>
      </c>
      <c r="AB1730" t="s">
        <v>44</v>
      </c>
    </row>
    <row r="1731" spans="1:28" x14ac:dyDescent="0.25">
      <c r="A1731" t="s">
        <v>4394</v>
      </c>
      <c r="B1731" s="1">
        <v>45433</v>
      </c>
      <c r="C1731" t="s">
        <v>1995</v>
      </c>
      <c r="D1731" t="s">
        <v>1996</v>
      </c>
      <c r="E1731">
        <v>42</v>
      </c>
      <c r="F1731" t="s">
        <v>31</v>
      </c>
      <c r="G1731" t="s">
        <v>128</v>
      </c>
      <c r="H1731" t="s">
        <v>129</v>
      </c>
      <c r="I1731" t="s">
        <v>74</v>
      </c>
      <c r="J1731" t="s">
        <v>130</v>
      </c>
      <c r="K1731">
        <v>2</v>
      </c>
      <c r="L1731" s="2">
        <v>1700</v>
      </c>
      <c r="M1731">
        <v>5</v>
      </c>
      <c r="N1731" s="2">
        <v>3400</v>
      </c>
      <c r="O1731" s="2">
        <v>170</v>
      </c>
      <c r="P1731" s="2">
        <v>3230</v>
      </c>
      <c r="Q1731" s="2">
        <v>1839.88</v>
      </c>
      <c r="R1731" s="2">
        <v>1390.12</v>
      </c>
      <c r="S1731" t="s">
        <v>53</v>
      </c>
      <c r="T1731" t="s">
        <v>37</v>
      </c>
      <c r="U1731" t="s">
        <v>38</v>
      </c>
      <c r="V1731" t="s">
        <v>39</v>
      </c>
      <c r="W1731" t="s">
        <v>137</v>
      </c>
      <c r="X1731" t="s">
        <v>41</v>
      </c>
      <c r="Y1731" t="s">
        <v>56</v>
      </c>
      <c r="Z1731" t="s">
        <v>223</v>
      </c>
      <c r="AA1731" t="s">
        <v>44</v>
      </c>
      <c r="AB1731" t="s">
        <v>44</v>
      </c>
    </row>
    <row r="1732" spans="1:28" x14ac:dyDescent="0.25">
      <c r="A1732" t="s">
        <v>4395</v>
      </c>
      <c r="B1732" s="1">
        <v>45433</v>
      </c>
      <c r="C1732" t="s">
        <v>4396</v>
      </c>
      <c r="D1732" t="s">
        <v>4397</v>
      </c>
      <c r="E1732">
        <v>45</v>
      </c>
      <c r="F1732" t="s">
        <v>48</v>
      </c>
      <c r="G1732" t="s">
        <v>212</v>
      </c>
      <c r="H1732" t="s">
        <v>213</v>
      </c>
      <c r="I1732" t="s">
        <v>51</v>
      </c>
      <c r="J1732" t="s">
        <v>52</v>
      </c>
      <c r="K1732">
        <v>3</v>
      </c>
      <c r="L1732" s="2">
        <v>400</v>
      </c>
      <c r="M1732">
        <v>20</v>
      </c>
      <c r="N1732" s="2">
        <v>1200</v>
      </c>
      <c r="O1732" s="2">
        <v>240</v>
      </c>
      <c r="P1732" s="2">
        <v>960</v>
      </c>
      <c r="Q1732" s="2">
        <v>762.7</v>
      </c>
      <c r="R1732" s="2">
        <v>197.3</v>
      </c>
      <c r="S1732" t="s">
        <v>53</v>
      </c>
      <c r="T1732" t="s">
        <v>114</v>
      </c>
      <c r="U1732" t="s">
        <v>115</v>
      </c>
      <c r="V1732" t="s">
        <v>39</v>
      </c>
      <c r="W1732" t="s">
        <v>92</v>
      </c>
      <c r="X1732" t="s">
        <v>41</v>
      </c>
      <c r="Y1732" t="s">
        <v>56</v>
      </c>
      <c r="Z1732" t="s">
        <v>43</v>
      </c>
      <c r="AA1732" t="s">
        <v>44</v>
      </c>
      <c r="AB1732" t="s">
        <v>44</v>
      </c>
    </row>
    <row r="1733" spans="1:28" x14ac:dyDescent="0.25">
      <c r="A1733" t="s">
        <v>4398</v>
      </c>
      <c r="B1733" s="1">
        <v>45433</v>
      </c>
      <c r="C1733" t="s">
        <v>4399</v>
      </c>
      <c r="D1733" t="s">
        <v>4400</v>
      </c>
      <c r="E1733">
        <v>37</v>
      </c>
      <c r="F1733" t="s">
        <v>48</v>
      </c>
      <c r="G1733" t="s">
        <v>318</v>
      </c>
      <c r="H1733" t="s">
        <v>319</v>
      </c>
      <c r="I1733" t="s">
        <v>34</v>
      </c>
      <c r="J1733" t="s">
        <v>190</v>
      </c>
      <c r="K1733">
        <v>2</v>
      </c>
      <c r="L1733" s="2">
        <v>2500</v>
      </c>
      <c r="M1733">
        <v>10</v>
      </c>
      <c r="N1733" s="2">
        <v>5000</v>
      </c>
      <c r="O1733" s="2">
        <v>500</v>
      </c>
      <c r="P1733" s="2">
        <v>4500</v>
      </c>
      <c r="Q1733" s="2">
        <v>3618.27</v>
      </c>
      <c r="R1733" s="2">
        <v>881.73</v>
      </c>
      <c r="S1733" t="s">
        <v>36</v>
      </c>
      <c r="T1733" t="s">
        <v>263</v>
      </c>
      <c r="U1733" t="s">
        <v>91</v>
      </c>
      <c r="V1733" t="s">
        <v>39</v>
      </c>
      <c r="W1733" t="s">
        <v>92</v>
      </c>
      <c r="X1733" t="s">
        <v>97</v>
      </c>
      <c r="Y1733" t="s">
        <v>56</v>
      </c>
      <c r="Z1733" t="s">
        <v>144</v>
      </c>
      <c r="AA1733" t="s">
        <v>44</v>
      </c>
      <c r="AB1733" t="s">
        <v>44</v>
      </c>
    </row>
    <row r="1734" spans="1:28" x14ac:dyDescent="0.25">
      <c r="A1734" t="s">
        <v>4401</v>
      </c>
      <c r="B1734" s="1">
        <v>45434</v>
      </c>
      <c r="C1734" t="s">
        <v>2525</v>
      </c>
      <c r="D1734" t="s">
        <v>2526</v>
      </c>
      <c r="E1734">
        <v>19</v>
      </c>
      <c r="F1734" t="s">
        <v>48</v>
      </c>
      <c r="G1734" t="s">
        <v>227</v>
      </c>
      <c r="H1734" t="s">
        <v>228</v>
      </c>
      <c r="I1734" t="s">
        <v>74</v>
      </c>
      <c r="J1734" t="s">
        <v>75</v>
      </c>
      <c r="K1734">
        <v>3</v>
      </c>
      <c r="L1734" s="2">
        <v>1400</v>
      </c>
      <c r="M1734">
        <v>20</v>
      </c>
      <c r="N1734" s="2">
        <v>4200</v>
      </c>
      <c r="O1734" s="2">
        <v>840</v>
      </c>
      <c r="P1734" s="2">
        <v>3360</v>
      </c>
      <c r="Q1734" s="2">
        <v>2007.84</v>
      </c>
      <c r="R1734" s="2">
        <v>1352.16</v>
      </c>
      <c r="S1734" t="s">
        <v>53</v>
      </c>
      <c r="T1734" t="s">
        <v>65</v>
      </c>
      <c r="U1734" t="s">
        <v>65</v>
      </c>
      <c r="V1734" t="s">
        <v>39</v>
      </c>
      <c r="W1734" t="s">
        <v>83</v>
      </c>
      <c r="X1734" t="s">
        <v>41</v>
      </c>
      <c r="Y1734" t="s">
        <v>42</v>
      </c>
      <c r="Z1734" t="s">
        <v>144</v>
      </c>
      <c r="AA1734" t="s">
        <v>44</v>
      </c>
      <c r="AB1734" t="s">
        <v>44</v>
      </c>
    </row>
    <row r="1735" spans="1:28" x14ac:dyDescent="0.25">
      <c r="A1735" t="s">
        <v>4402</v>
      </c>
      <c r="B1735" s="1">
        <v>45434</v>
      </c>
      <c r="C1735" t="s">
        <v>755</v>
      </c>
      <c r="D1735" t="s">
        <v>756</v>
      </c>
      <c r="E1735">
        <v>35</v>
      </c>
      <c r="F1735" t="s">
        <v>48</v>
      </c>
      <c r="G1735" t="s">
        <v>112</v>
      </c>
      <c r="H1735" t="s">
        <v>113</v>
      </c>
      <c r="I1735" t="s">
        <v>103</v>
      </c>
      <c r="J1735" t="s">
        <v>104</v>
      </c>
      <c r="K1735">
        <v>1</v>
      </c>
      <c r="L1735" s="2">
        <v>650</v>
      </c>
      <c r="M1735">
        <v>5</v>
      </c>
      <c r="N1735" s="2">
        <v>650</v>
      </c>
      <c r="O1735" s="2">
        <v>32.5</v>
      </c>
      <c r="P1735" s="2">
        <v>617.5</v>
      </c>
      <c r="Q1735" s="2">
        <v>493.49</v>
      </c>
      <c r="R1735" s="2">
        <v>124.01</v>
      </c>
      <c r="S1735" t="s">
        <v>36</v>
      </c>
      <c r="T1735" t="s">
        <v>136</v>
      </c>
      <c r="U1735" t="s">
        <v>38</v>
      </c>
      <c r="V1735" t="s">
        <v>39</v>
      </c>
      <c r="W1735" t="s">
        <v>137</v>
      </c>
      <c r="X1735" t="s">
        <v>97</v>
      </c>
      <c r="Y1735" t="s">
        <v>42</v>
      </c>
      <c r="Z1735" t="s">
        <v>107</v>
      </c>
      <c r="AA1735" t="s">
        <v>44</v>
      </c>
      <c r="AB1735" t="s">
        <v>44</v>
      </c>
    </row>
    <row r="1736" spans="1:28" x14ac:dyDescent="0.25">
      <c r="A1736" t="s">
        <v>4403</v>
      </c>
      <c r="B1736" s="1">
        <v>45434</v>
      </c>
      <c r="C1736" t="s">
        <v>1457</v>
      </c>
      <c r="D1736" t="s">
        <v>1458</v>
      </c>
      <c r="E1736">
        <v>23</v>
      </c>
      <c r="F1736" t="s">
        <v>31</v>
      </c>
      <c r="G1736" t="s">
        <v>212</v>
      </c>
      <c r="H1736" t="s">
        <v>213</v>
      </c>
      <c r="I1736" t="s">
        <v>51</v>
      </c>
      <c r="J1736" t="s">
        <v>52</v>
      </c>
      <c r="K1736">
        <v>1</v>
      </c>
      <c r="L1736" s="2">
        <v>400</v>
      </c>
      <c r="M1736">
        <v>0</v>
      </c>
      <c r="N1736" s="2">
        <v>400</v>
      </c>
      <c r="O1736" s="2">
        <v>0</v>
      </c>
      <c r="P1736" s="2">
        <v>400</v>
      </c>
      <c r="Q1736" s="2">
        <v>261.64</v>
      </c>
      <c r="R1736" s="2">
        <v>138.36000000000001</v>
      </c>
      <c r="S1736" t="s">
        <v>36</v>
      </c>
      <c r="T1736" t="s">
        <v>136</v>
      </c>
      <c r="U1736" t="s">
        <v>38</v>
      </c>
      <c r="V1736" t="s">
        <v>39</v>
      </c>
      <c r="W1736" t="s">
        <v>40</v>
      </c>
      <c r="X1736" t="s">
        <v>97</v>
      </c>
      <c r="Y1736" t="s">
        <v>56</v>
      </c>
      <c r="Z1736" t="s">
        <v>43</v>
      </c>
      <c r="AA1736" t="s">
        <v>44</v>
      </c>
      <c r="AB1736" t="s">
        <v>44</v>
      </c>
    </row>
    <row r="1737" spans="1:28" x14ac:dyDescent="0.25">
      <c r="A1737" t="s">
        <v>4404</v>
      </c>
      <c r="B1737" s="1">
        <v>45434</v>
      </c>
      <c r="C1737" t="s">
        <v>4244</v>
      </c>
      <c r="D1737" t="s">
        <v>4245</v>
      </c>
      <c r="E1737">
        <v>26</v>
      </c>
      <c r="F1737" t="s">
        <v>31</v>
      </c>
      <c r="G1737" t="s">
        <v>188</v>
      </c>
      <c r="H1737" t="s">
        <v>189</v>
      </c>
      <c r="I1737" t="s">
        <v>34</v>
      </c>
      <c r="J1737" t="s">
        <v>190</v>
      </c>
      <c r="K1737">
        <v>2</v>
      </c>
      <c r="L1737" s="2">
        <v>1800</v>
      </c>
      <c r="M1737">
        <v>15</v>
      </c>
      <c r="N1737" s="2">
        <v>3600</v>
      </c>
      <c r="O1737" s="2">
        <v>540</v>
      </c>
      <c r="P1737" s="2">
        <v>3060</v>
      </c>
      <c r="Q1737" s="2">
        <v>2468.42</v>
      </c>
      <c r="R1737" s="2">
        <v>591.58000000000004</v>
      </c>
      <c r="S1737" t="s">
        <v>53</v>
      </c>
      <c r="T1737" t="s">
        <v>105</v>
      </c>
      <c r="U1737" t="s">
        <v>106</v>
      </c>
      <c r="V1737" t="s">
        <v>39</v>
      </c>
      <c r="W1737" t="s">
        <v>40</v>
      </c>
      <c r="X1737" t="s">
        <v>97</v>
      </c>
      <c r="Y1737" t="s">
        <v>42</v>
      </c>
      <c r="Z1737" t="s">
        <v>107</v>
      </c>
      <c r="AA1737" t="s">
        <v>44</v>
      </c>
      <c r="AB1737" t="s">
        <v>44</v>
      </c>
    </row>
    <row r="1738" spans="1:28" x14ac:dyDescent="0.25">
      <c r="A1738" t="s">
        <v>4405</v>
      </c>
      <c r="B1738" s="1">
        <v>45434</v>
      </c>
      <c r="C1738" t="s">
        <v>1401</v>
      </c>
      <c r="D1738" t="s">
        <v>1402</v>
      </c>
      <c r="E1738">
        <v>27</v>
      </c>
      <c r="F1738" t="s">
        <v>48</v>
      </c>
      <c r="G1738" t="s">
        <v>158</v>
      </c>
      <c r="H1738" t="s">
        <v>159</v>
      </c>
      <c r="I1738" t="s">
        <v>51</v>
      </c>
      <c r="J1738" t="s">
        <v>52</v>
      </c>
      <c r="K1738">
        <v>1</v>
      </c>
      <c r="L1738" s="2">
        <v>650</v>
      </c>
      <c r="M1738">
        <v>10</v>
      </c>
      <c r="N1738" s="2">
        <v>650</v>
      </c>
      <c r="O1738" s="2">
        <v>65</v>
      </c>
      <c r="P1738" s="2">
        <v>585</v>
      </c>
      <c r="Q1738" s="2">
        <v>422.19</v>
      </c>
      <c r="R1738" s="2">
        <v>162.81</v>
      </c>
      <c r="S1738" t="s">
        <v>64</v>
      </c>
      <c r="T1738" t="s">
        <v>178</v>
      </c>
      <c r="U1738" t="s">
        <v>154</v>
      </c>
      <c r="V1738" t="s">
        <v>39</v>
      </c>
      <c r="W1738" t="s">
        <v>40</v>
      </c>
      <c r="X1738" t="s">
        <v>41</v>
      </c>
      <c r="Y1738" t="s">
        <v>42</v>
      </c>
      <c r="Z1738" t="s">
        <v>43</v>
      </c>
      <c r="AA1738" t="s">
        <v>44</v>
      </c>
      <c r="AB1738" t="s">
        <v>44</v>
      </c>
    </row>
    <row r="1739" spans="1:28" x14ac:dyDescent="0.25">
      <c r="A1739" t="s">
        <v>4406</v>
      </c>
      <c r="B1739" s="1">
        <v>45434</v>
      </c>
      <c r="C1739" t="s">
        <v>2030</v>
      </c>
      <c r="D1739" t="s">
        <v>2031</v>
      </c>
      <c r="E1739">
        <v>26</v>
      </c>
      <c r="F1739" t="s">
        <v>48</v>
      </c>
      <c r="G1739" t="s">
        <v>158</v>
      </c>
      <c r="H1739" t="s">
        <v>159</v>
      </c>
      <c r="I1739" t="s">
        <v>51</v>
      </c>
      <c r="J1739" t="s">
        <v>52</v>
      </c>
      <c r="K1739">
        <v>2</v>
      </c>
      <c r="L1739" s="2">
        <v>650</v>
      </c>
      <c r="M1739">
        <v>15</v>
      </c>
      <c r="N1739" s="2">
        <v>1300</v>
      </c>
      <c r="O1739" s="2">
        <v>195</v>
      </c>
      <c r="P1739" s="2">
        <v>1105</v>
      </c>
      <c r="Q1739" s="2">
        <v>683.98</v>
      </c>
      <c r="R1739" s="2">
        <v>421.02</v>
      </c>
      <c r="S1739" t="s">
        <v>36</v>
      </c>
      <c r="T1739" t="s">
        <v>578</v>
      </c>
      <c r="U1739" t="s">
        <v>579</v>
      </c>
      <c r="V1739" t="s">
        <v>39</v>
      </c>
      <c r="W1739" t="s">
        <v>124</v>
      </c>
      <c r="X1739" t="s">
        <v>97</v>
      </c>
      <c r="Y1739" t="s">
        <v>56</v>
      </c>
      <c r="Z1739" t="s">
        <v>43</v>
      </c>
      <c r="AA1739" t="s">
        <v>44</v>
      </c>
      <c r="AB1739" t="s">
        <v>44</v>
      </c>
    </row>
    <row r="1740" spans="1:28" x14ac:dyDescent="0.25">
      <c r="A1740" t="s">
        <v>4407</v>
      </c>
      <c r="B1740" s="1">
        <v>45434</v>
      </c>
      <c r="C1740" t="s">
        <v>1467</v>
      </c>
      <c r="D1740" t="s">
        <v>1468</v>
      </c>
      <c r="E1740">
        <v>27</v>
      </c>
      <c r="F1740" t="s">
        <v>48</v>
      </c>
      <c r="G1740" t="s">
        <v>168</v>
      </c>
      <c r="H1740" t="s">
        <v>169</v>
      </c>
      <c r="I1740" t="s">
        <v>62</v>
      </c>
      <c r="J1740" t="s">
        <v>143</v>
      </c>
      <c r="K1740">
        <v>3</v>
      </c>
      <c r="L1740" s="2">
        <v>1800</v>
      </c>
      <c r="M1740">
        <v>10</v>
      </c>
      <c r="N1740" s="2">
        <v>5400</v>
      </c>
      <c r="O1740" s="2">
        <v>540</v>
      </c>
      <c r="P1740" s="2">
        <v>4860</v>
      </c>
      <c r="Q1740" s="2">
        <v>3181.71</v>
      </c>
      <c r="R1740" s="2">
        <v>1678.29</v>
      </c>
      <c r="S1740" t="s">
        <v>53</v>
      </c>
      <c r="T1740" t="s">
        <v>275</v>
      </c>
      <c r="U1740" t="s">
        <v>123</v>
      </c>
      <c r="V1740" t="s">
        <v>39</v>
      </c>
      <c r="W1740" t="s">
        <v>83</v>
      </c>
      <c r="X1740" t="s">
        <v>97</v>
      </c>
      <c r="Y1740" t="s">
        <v>56</v>
      </c>
      <c r="Z1740" t="s">
        <v>223</v>
      </c>
      <c r="AA1740" t="s">
        <v>68</v>
      </c>
      <c r="AB1740" t="s">
        <v>44</v>
      </c>
    </row>
    <row r="1741" spans="1:28" x14ac:dyDescent="0.25">
      <c r="A1741" t="s">
        <v>4408</v>
      </c>
      <c r="B1741" s="1">
        <v>45434</v>
      </c>
      <c r="C1741" t="s">
        <v>4409</v>
      </c>
      <c r="D1741" t="s">
        <v>4410</v>
      </c>
      <c r="E1741">
        <v>22</v>
      </c>
      <c r="F1741" t="s">
        <v>31</v>
      </c>
      <c r="G1741" t="s">
        <v>285</v>
      </c>
      <c r="H1741" t="s">
        <v>286</v>
      </c>
      <c r="I1741" t="s">
        <v>34</v>
      </c>
      <c r="J1741" t="s">
        <v>121</v>
      </c>
      <c r="K1741">
        <v>1</v>
      </c>
      <c r="L1741" s="2">
        <v>3200</v>
      </c>
      <c r="M1741">
        <v>25</v>
      </c>
      <c r="N1741" s="2">
        <v>3200</v>
      </c>
      <c r="O1741" s="2">
        <v>800</v>
      </c>
      <c r="P1741" s="2">
        <v>2400</v>
      </c>
      <c r="Q1741" s="2">
        <v>1338.03</v>
      </c>
      <c r="R1741" s="2">
        <v>1061.97</v>
      </c>
      <c r="S1741" t="s">
        <v>53</v>
      </c>
      <c r="T1741" t="s">
        <v>178</v>
      </c>
      <c r="U1741" t="s">
        <v>154</v>
      </c>
      <c r="V1741" t="s">
        <v>39</v>
      </c>
      <c r="W1741" t="s">
        <v>66</v>
      </c>
      <c r="X1741" t="s">
        <v>41</v>
      </c>
      <c r="Y1741" t="s">
        <v>42</v>
      </c>
      <c r="Z1741" t="s">
        <v>223</v>
      </c>
      <c r="AA1741" t="s">
        <v>44</v>
      </c>
      <c r="AB1741" t="s">
        <v>44</v>
      </c>
    </row>
    <row r="1742" spans="1:28" x14ac:dyDescent="0.25">
      <c r="A1742" t="s">
        <v>4411</v>
      </c>
      <c r="B1742" s="1">
        <v>45434</v>
      </c>
      <c r="C1742" t="s">
        <v>3304</v>
      </c>
      <c r="D1742" t="s">
        <v>3305</v>
      </c>
      <c r="E1742">
        <v>24</v>
      </c>
      <c r="F1742" t="s">
        <v>48</v>
      </c>
      <c r="G1742" t="s">
        <v>344</v>
      </c>
      <c r="H1742" t="s">
        <v>345</v>
      </c>
      <c r="I1742" t="s">
        <v>34</v>
      </c>
      <c r="J1742" t="s">
        <v>121</v>
      </c>
      <c r="K1742">
        <v>3</v>
      </c>
      <c r="L1742" s="2">
        <v>1600</v>
      </c>
      <c r="M1742">
        <v>10</v>
      </c>
      <c r="N1742" s="2">
        <v>4800</v>
      </c>
      <c r="O1742" s="2">
        <v>480</v>
      </c>
      <c r="P1742" s="2">
        <v>4320</v>
      </c>
      <c r="Q1742" s="2">
        <v>3328.02</v>
      </c>
      <c r="R1742" s="2">
        <v>991.98</v>
      </c>
      <c r="S1742" t="s">
        <v>53</v>
      </c>
      <c r="T1742" t="s">
        <v>407</v>
      </c>
      <c r="U1742" t="s">
        <v>408</v>
      </c>
      <c r="V1742" t="s">
        <v>39</v>
      </c>
      <c r="W1742" t="s">
        <v>40</v>
      </c>
      <c r="X1742" t="s">
        <v>67</v>
      </c>
      <c r="Y1742" t="s">
        <v>56</v>
      </c>
      <c r="Z1742" t="s">
        <v>43</v>
      </c>
      <c r="AA1742" t="s">
        <v>44</v>
      </c>
      <c r="AB1742" t="s">
        <v>44</v>
      </c>
    </row>
    <row r="1743" spans="1:28" x14ac:dyDescent="0.25">
      <c r="A1743" t="s">
        <v>4412</v>
      </c>
      <c r="B1743" s="1">
        <v>45434</v>
      </c>
      <c r="C1743" t="s">
        <v>4413</v>
      </c>
      <c r="D1743" t="s">
        <v>4414</v>
      </c>
      <c r="E1743">
        <v>39</v>
      </c>
      <c r="F1743" t="s">
        <v>48</v>
      </c>
      <c r="G1743" t="s">
        <v>101</v>
      </c>
      <c r="H1743" t="s">
        <v>102</v>
      </c>
      <c r="I1743" t="s">
        <v>103</v>
      </c>
      <c r="J1743" t="s">
        <v>104</v>
      </c>
      <c r="K1743">
        <v>2</v>
      </c>
      <c r="L1743" s="2">
        <v>1800</v>
      </c>
      <c r="M1743">
        <v>10</v>
      </c>
      <c r="N1743" s="2">
        <v>3600</v>
      </c>
      <c r="O1743" s="2">
        <v>360</v>
      </c>
      <c r="P1743" s="2">
        <v>3240</v>
      </c>
      <c r="Q1743" s="2">
        <v>2204.14</v>
      </c>
      <c r="R1743" s="2">
        <v>1035.8599999999999</v>
      </c>
      <c r="S1743" t="s">
        <v>53</v>
      </c>
      <c r="T1743" t="s">
        <v>163</v>
      </c>
      <c r="U1743" t="s">
        <v>164</v>
      </c>
      <c r="V1743" t="s">
        <v>39</v>
      </c>
      <c r="W1743" t="s">
        <v>40</v>
      </c>
      <c r="X1743" t="s">
        <v>67</v>
      </c>
      <c r="Y1743" t="s">
        <v>42</v>
      </c>
      <c r="Z1743" t="s">
        <v>43</v>
      </c>
      <c r="AA1743" t="s">
        <v>44</v>
      </c>
      <c r="AB1743" t="s">
        <v>44</v>
      </c>
    </row>
    <row r="1744" spans="1:28" x14ac:dyDescent="0.25">
      <c r="A1744" t="s">
        <v>4415</v>
      </c>
      <c r="B1744" s="1">
        <v>45434</v>
      </c>
      <c r="C1744" t="s">
        <v>4416</v>
      </c>
      <c r="D1744" t="s">
        <v>4417</v>
      </c>
      <c r="E1744">
        <v>31</v>
      </c>
      <c r="F1744" t="s">
        <v>111</v>
      </c>
      <c r="G1744" t="s">
        <v>49</v>
      </c>
      <c r="H1744" t="s">
        <v>50</v>
      </c>
      <c r="I1744" t="s">
        <v>51</v>
      </c>
      <c r="J1744" t="s">
        <v>52</v>
      </c>
      <c r="K1744">
        <v>5</v>
      </c>
      <c r="L1744" s="2">
        <v>500</v>
      </c>
      <c r="M1744">
        <v>10</v>
      </c>
      <c r="N1744" s="2">
        <v>2500</v>
      </c>
      <c r="O1744" s="2">
        <v>250</v>
      </c>
      <c r="P1744" s="2">
        <v>2250</v>
      </c>
      <c r="Q1744" s="2">
        <v>1558.75</v>
      </c>
      <c r="R1744" s="2">
        <v>691.25</v>
      </c>
      <c r="S1744" t="s">
        <v>53</v>
      </c>
      <c r="T1744" t="s">
        <v>407</v>
      </c>
      <c r="U1744" t="s">
        <v>408</v>
      </c>
      <c r="V1744" t="s">
        <v>39</v>
      </c>
      <c r="W1744" t="s">
        <v>137</v>
      </c>
      <c r="X1744" t="s">
        <v>41</v>
      </c>
      <c r="Y1744" t="s">
        <v>56</v>
      </c>
      <c r="Z1744" t="s">
        <v>43</v>
      </c>
      <c r="AA1744" t="s">
        <v>44</v>
      </c>
      <c r="AB1744" t="s">
        <v>44</v>
      </c>
    </row>
    <row r="1745" spans="1:28" x14ac:dyDescent="0.25">
      <c r="A1745" t="s">
        <v>4418</v>
      </c>
      <c r="B1745" s="1">
        <v>45434</v>
      </c>
      <c r="C1745" t="s">
        <v>4419</v>
      </c>
      <c r="D1745" t="s">
        <v>4420</v>
      </c>
      <c r="E1745">
        <v>37</v>
      </c>
      <c r="F1745" t="s">
        <v>48</v>
      </c>
      <c r="G1745" t="s">
        <v>197</v>
      </c>
      <c r="H1745" t="s">
        <v>198</v>
      </c>
      <c r="I1745" t="s">
        <v>74</v>
      </c>
      <c r="J1745" t="s">
        <v>75</v>
      </c>
      <c r="K1745">
        <v>1</v>
      </c>
      <c r="L1745" s="2">
        <v>2600</v>
      </c>
      <c r="M1745">
        <v>15</v>
      </c>
      <c r="N1745" s="2">
        <v>2600</v>
      </c>
      <c r="O1745" s="2">
        <v>390</v>
      </c>
      <c r="P1745" s="2">
        <v>2210</v>
      </c>
      <c r="Q1745" s="2">
        <v>1328.71</v>
      </c>
      <c r="R1745" s="2">
        <v>881.29</v>
      </c>
      <c r="S1745" t="s">
        <v>53</v>
      </c>
      <c r="T1745" t="s">
        <v>290</v>
      </c>
      <c r="U1745" t="s">
        <v>291</v>
      </c>
      <c r="V1745" t="s">
        <v>39</v>
      </c>
      <c r="W1745" t="s">
        <v>40</v>
      </c>
      <c r="X1745" t="s">
        <v>97</v>
      </c>
      <c r="Y1745" t="s">
        <v>56</v>
      </c>
      <c r="Z1745" t="s">
        <v>43</v>
      </c>
      <c r="AA1745" t="s">
        <v>44</v>
      </c>
      <c r="AB1745" t="s">
        <v>44</v>
      </c>
    </row>
    <row r="1746" spans="1:28" x14ac:dyDescent="0.25">
      <c r="A1746" t="s">
        <v>4421</v>
      </c>
      <c r="B1746" s="1">
        <v>45434</v>
      </c>
      <c r="C1746" t="s">
        <v>3582</v>
      </c>
      <c r="D1746" t="s">
        <v>3583</v>
      </c>
      <c r="E1746">
        <v>18</v>
      </c>
      <c r="F1746" t="s">
        <v>111</v>
      </c>
      <c r="G1746" t="s">
        <v>128</v>
      </c>
      <c r="H1746" t="s">
        <v>129</v>
      </c>
      <c r="I1746" t="s">
        <v>74</v>
      </c>
      <c r="J1746" t="s">
        <v>130</v>
      </c>
      <c r="K1746">
        <v>1</v>
      </c>
      <c r="L1746" s="2">
        <v>1700</v>
      </c>
      <c r="M1746">
        <v>10</v>
      </c>
      <c r="N1746" s="2">
        <v>1700</v>
      </c>
      <c r="O1746" s="2">
        <v>170</v>
      </c>
      <c r="P1746" s="2">
        <v>1530</v>
      </c>
      <c r="Q1746" s="2">
        <v>952.15</v>
      </c>
      <c r="R1746" s="2">
        <v>577.85</v>
      </c>
      <c r="S1746" t="s">
        <v>53</v>
      </c>
      <c r="T1746" t="s">
        <v>65</v>
      </c>
      <c r="U1746" t="s">
        <v>65</v>
      </c>
      <c r="V1746" t="s">
        <v>39</v>
      </c>
      <c r="W1746" t="s">
        <v>137</v>
      </c>
      <c r="X1746" t="s">
        <v>41</v>
      </c>
      <c r="Y1746" t="s">
        <v>42</v>
      </c>
      <c r="Z1746" t="s">
        <v>43</v>
      </c>
      <c r="AA1746" t="s">
        <v>44</v>
      </c>
      <c r="AB1746" t="s">
        <v>44</v>
      </c>
    </row>
    <row r="1747" spans="1:28" x14ac:dyDescent="0.25">
      <c r="A1747" t="s">
        <v>4422</v>
      </c>
      <c r="B1747" s="1">
        <v>45434</v>
      </c>
      <c r="C1747" t="s">
        <v>2585</v>
      </c>
      <c r="D1747" t="s">
        <v>2586</v>
      </c>
      <c r="E1747">
        <v>42</v>
      </c>
      <c r="F1747" t="s">
        <v>111</v>
      </c>
      <c r="G1747" t="s">
        <v>88</v>
      </c>
      <c r="H1747" t="s">
        <v>89</v>
      </c>
      <c r="I1747" t="s">
        <v>62</v>
      </c>
      <c r="J1747" t="s">
        <v>63</v>
      </c>
      <c r="K1747">
        <v>4</v>
      </c>
      <c r="L1747" s="2">
        <v>4200</v>
      </c>
      <c r="M1747">
        <v>5</v>
      </c>
      <c r="N1747" s="2">
        <v>16800</v>
      </c>
      <c r="O1747" s="2">
        <v>840</v>
      </c>
      <c r="P1747" s="2">
        <v>15960</v>
      </c>
      <c r="Q1747" s="2">
        <v>11742.79</v>
      </c>
      <c r="R1747" s="2">
        <v>4217.21</v>
      </c>
      <c r="S1747" t="s">
        <v>36</v>
      </c>
      <c r="T1747" t="s">
        <v>114</v>
      </c>
      <c r="U1747" t="s">
        <v>115</v>
      </c>
      <c r="V1747" t="s">
        <v>39</v>
      </c>
      <c r="W1747" t="s">
        <v>137</v>
      </c>
      <c r="X1747" t="s">
        <v>41</v>
      </c>
      <c r="Y1747" t="s">
        <v>56</v>
      </c>
      <c r="Z1747" t="s">
        <v>107</v>
      </c>
      <c r="AA1747" t="s">
        <v>44</v>
      </c>
      <c r="AB1747" t="s">
        <v>44</v>
      </c>
    </row>
    <row r="1748" spans="1:28" x14ac:dyDescent="0.25">
      <c r="A1748" t="s">
        <v>4423</v>
      </c>
      <c r="B1748" s="1">
        <v>45434</v>
      </c>
      <c r="C1748" t="s">
        <v>4424</v>
      </c>
      <c r="D1748" t="s">
        <v>4425</v>
      </c>
      <c r="E1748">
        <v>25</v>
      </c>
      <c r="F1748" t="s">
        <v>31</v>
      </c>
      <c r="G1748" t="s">
        <v>243</v>
      </c>
      <c r="H1748" t="s">
        <v>244</v>
      </c>
      <c r="I1748" t="s">
        <v>103</v>
      </c>
      <c r="J1748" t="s">
        <v>104</v>
      </c>
      <c r="K1748">
        <v>3</v>
      </c>
      <c r="L1748" s="2">
        <v>450</v>
      </c>
      <c r="M1748">
        <v>25</v>
      </c>
      <c r="N1748" s="2">
        <v>1350</v>
      </c>
      <c r="O1748" s="2">
        <v>337.5</v>
      </c>
      <c r="P1748" s="2">
        <v>1012.5</v>
      </c>
      <c r="Q1748" s="2">
        <v>812.59</v>
      </c>
      <c r="R1748" s="2">
        <v>199.91</v>
      </c>
      <c r="S1748" t="s">
        <v>53</v>
      </c>
      <c r="T1748" t="s">
        <v>407</v>
      </c>
      <c r="U1748" t="s">
        <v>408</v>
      </c>
      <c r="V1748" t="s">
        <v>39</v>
      </c>
      <c r="W1748" t="s">
        <v>137</v>
      </c>
      <c r="X1748" t="s">
        <v>41</v>
      </c>
      <c r="Y1748" t="s">
        <v>42</v>
      </c>
      <c r="Z1748" t="s">
        <v>43</v>
      </c>
      <c r="AA1748" t="s">
        <v>44</v>
      </c>
      <c r="AB1748" t="s">
        <v>44</v>
      </c>
    </row>
    <row r="1749" spans="1:28" x14ac:dyDescent="0.25">
      <c r="A1749" t="s">
        <v>4426</v>
      </c>
      <c r="B1749" s="1">
        <v>45434</v>
      </c>
      <c r="C1749" t="s">
        <v>4427</v>
      </c>
      <c r="D1749" t="s">
        <v>4428</v>
      </c>
      <c r="E1749">
        <v>54</v>
      </c>
      <c r="F1749" t="s">
        <v>31</v>
      </c>
      <c r="G1749" t="s">
        <v>119</v>
      </c>
      <c r="H1749" t="s">
        <v>120</v>
      </c>
      <c r="I1749" t="s">
        <v>62</v>
      </c>
      <c r="J1749" t="s">
        <v>121</v>
      </c>
      <c r="K1749">
        <v>1</v>
      </c>
      <c r="L1749" s="2">
        <v>4800</v>
      </c>
      <c r="M1749">
        <v>5</v>
      </c>
      <c r="N1749" s="2">
        <v>4800</v>
      </c>
      <c r="O1749" s="2">
        <v>240</v>
      </c>
      <c r="P1749" s="2">
        <v>4560</v>
      </c>
      <c r="Q1749" s="2">
        <v>3312.01</v>
      </c>
      <c r="R1749" s="2">
        <v>1247.99</v>
      </c>
      <c r="S1749" t="s">
        <v>64</v>
      </c>
      <c r="T1749" t="s">
        <v>178</v>
      </c>
      <c r="U1749" t="s">
        <v>154</v>
      </c>
      <c r="V1749" t="s">
        <v>39</v>
      </c>
      <c r="W1749" t="s">
        <v>40</v>
      </c>
      <c r="X1749" t="s">
        <v>41</v>
      </c>
      <c r="Y1749" t="s">
        <v>56</v>
      </c>
      <c r="Z1749" t="s">
        <v>43</v>
      </c>
      <c r="AA1749" t="s">
        <v>44</v>
      </c>
      <c r="AB1749" t="s">
        <v>44</v>
      </c>
    </row>
    <row r="1750" spans="1:28" x14ac:dyDescent="0.25">
      <c r="A1750" t="s">
        <v>4429</v>
      </c>
      <c r="B1750" s="1">
        <v>45434</v>
      </c>
      <c r="C1750" t="s">
        <v>1265</v>
      </c>
      <c r="D1750" t="s">
        <v>1266</v>
      </c>
      <c r="E1750">
        <v>39</v>
      </c>
      <c r="F1750" t="s">
        <v>111</v>
      </c>
      <c r="G1750" t="s">
        <v>436</v>
      </c>
      <c r="H1750" t="s">
        <v>437</v>
      </c>
      <c r="I1750" t="s">
        <v>74</v>
      </c>
      <c r="J1750" t="s">
        <v>190</v>
      </c>
      <c r="K1750">
        <v>1</v>
      </c>
      <c r="L1750" s="2">
        <v>1800</v>
      </c>
      <c r="M1750">
        <v>5</v>
      </c>
      <c r="N1750" s="2">
        <v>1800</v>
      </c>
      <c r="O1750" s="2">
        <v>90</v>
      </c>
      <c r="P1750" s="2">
        <v>1710</v>
      </c>
      <c r="Q1750" s="2">
        <v>952.9</v>
      </c>
      <c r="R1750" s="2">
        <v>757.1</v>
      </c>
      <c r="S1750" t="s">
        <v>36</v>
      </c>
      <c r="T1750" t="s">
        <v>90</v>
      </c>
      <c r="U1750" t="s">
        <v>91</v>
      </c>
      <c r="V1750" t="s">
        <v>39</v>
      </c>
      <c r="W1750" t="s">
        <v>92</v>
      </c>
      <c r="X1750" t="s">
        <v>41</v>
      </c>
      <c r="Y1750" t="s">
        <v>56</v>
      </c>
      <c r="Z1750" t="s">
        <v>43</v>
      </c>
      <c r="AA1750" t="s">
        <v>44</v>
      </c>
      <c r="AB1750" t="s">
        <v>44</v>
      </c>
    </row>
    <row r="1751" spans="1:28" x14ac:dyDescent="0.25">
      <c r="A1751" t="s">
        <v>4430</v>
      </c>
      <c r="B1751" s="1">
        <v>45435</v>
      </c>
      <c r="C1751" t="s">
        <v>4431</v>
      </c>
      <c r="D1751" t="s">
        <v>4432</v>
      </c>
      <c r="E1751">
        <v>24</v>
      </c>
      <c r="F1751" t="s">
        <v>31</v>
      </c>
      <c r="G1751" t="s">
        <v>197</v>
      </c>
      <c r="H1751" t="s">
        <v>198</v>
      </c>
      <c r="I1751" t="s">
        <v>74</v>
      </c>
      <c r="J1751" t="s">
        <v>75</v>
      </c>
      <c r="K1751">
        <v>6</v>
      </c>
      <c r="L1751" s="2">
        <v>2600</v>
      </c>
      <c r="M1751">
        <v>0</v>
      </c>
      <c r="N1751" s="2">
        <v>15600</v>
      </c>
      <c r="O1751" s="2">
        <v>0</v>
      </c>
      <c r="P1751" s="2">
        <v>15600</v>
      </c>
      <c r="Q1751" s="2">
        <v>9638.57</v>
      </c>
      <c r="R1751" s="2">
        <v>5961.43</v>
      </c>
      <c r="S1751" t="s">
        <v>53</v>
      </c>
      <c r="T1751" t="s">
        <v>90</v>
      </c>
      <c r="U1751" t="s">
        <v>91</v>
      </c>
      <c r="V1751" t="s">
        <v>39</v>
      </c>
      <c r="W1751" t="s">
        <v>40</v>
      </c>
      <c r="X1751" t="s">
        <v>97</v>
      </c>
      <c r="Y1751" t="s">
        <v>56</v>
      </c>
      <c r="Z1751" t="s">
        <v>43</v>
      </c>
      <c r="AA1751" t="s">
        <v>44</v>
      </c>
      <c r="AB1751" t="s">
        <v>44</v>
      </c>
    </row>
    <row r="1752" spans="1:28" x14ac:dyDescent="0.25">
      <c r="A1752" t="s">
        <v>4433</v>
      </c>
      <c r="B1752" s="1">
        <v>45435</v>
      </c>
      <c r="C1752" t="s">
        <v>4434</v>
      </c>
      <c r="D1752" t="s">
        <v>4435</v>
      </c>
      <c r="E1752">
        <v>59</v>
      </c>
      <c r="F1752" t="s">
        <v>111</v>
      </c>
      <c r="G1752" t="s">
        <v>318</v>
      </c>
      <c r="H1752" t="s">
        <v>319</v>
      </c>
      <c r="I1752" t="s">
        <v>34</v>
      </c>
      <c r="J1752" t="s">
        <v>190</v>
      </c>
      <c r="K1752">
        <v>6</v>
      </c>
      <c r="L1752" s="2">
        <v>2500</v>
      </c>
      <c r="M1752">
        <v>5</v>
      </c>
      <c r="N1752" s="2">
        <v>15000</v>
      </c>
      <c r="O1752" s="2">
        <v>750</v>
      </c>
      <c r="P1752" s="2">
        <v>14250</v>
      </c>
      <c r="Q1752" s="2">
        <v>8740.2199999999993</v>
      </c>
      <c r="R1752" s="2">
        <v>5509.78</v>
      </c>
      <c r="S1752" t="s">
        <v>53</v>
      </c>
      <c r="T1752" t="s">
        <v>65</v>
      </c>
      <c r="U1752" t="s">
        <v>65</v>
      </c>
      <c r="V1752" t="s">
        <v>39</v>
      </c>
      <c r="W1752" t="s">
        <v>83</v>
      </c>
      <c r="X1752" t="s">
        <v>41</v>
      </c>
      <c r="Y1752" t="s">
        <v>42</v>
      </c>
      <c r="Z1752" t="s">
        <v>43</v>
      </c>
      <c r="AA1752" t="s">
        <v>68</v>
      </c>
      <c r="AB1752" t="s">
        <v>44</v>
      </c>
    </row>
    <row r="1753" spans="1:28" x14ac:dyDescent="0.25">
      <c r="A1753" t="s">
        <v>4436</v>
      </c>
      <c r="B1753" s="1">
        <v>45435</v>
      </c>
      <c r="C1753" t="s">
        <v>4437</v>
      </c>
      <c r="D1753" t="s">
        <v>4438</v>
      </c>
      <c r="E1753">
        <v>25</v>
      </c>
      <c r="F1753" t="s">
        <v>31</v>
      </c>
      <c r="G1753" t="s">
        <v>128</v>
      </c>
      <c r="H1753" t="s">
        <v>129</v>
      </c>
      <c r="I1753" t="s">
        <v>74</v>
      </c>
      <c r="J1753" t="s">
        <v>130</v>
      </c>
      <c r="K1753">
        <v>1</v>
      </c>
      <c r="L1753" s="2">
        <v>1700</v>
      </c>
      <c r="M1753">
        <v>0</v>
      </c>
      <c r="N1753" s="2">
        <v>1700</v>
      </c>
      <c r="O1753" s="2">
        <v>0</v>
      </c>
      <c r="P1753" s="2">
        <v>1700</v>
      </c>
      <c r="Q1753" s="2">
        <v>1141.77</v>
      </c>
      <c r="R1753" s="2">
        <v>558.23</v>
      </c>
      <c r="S1753" t="s">
        <v>53</v>
      </c>
      <c r="T1753" t="s">
        <v>407</v>
      </c>
      <c r="U1753" t="s">
        <v>408</v>
      </c>
      <c r="V1753" t="s">
        <v>39</v>
      </c>
      <c r="W1753" t="s">
        <v>40</v>
      </c>
      <c r="X1753" t="s">
        <v>97</v>
      </c>
      <c r="Y1753" t="s">
        <v>56</v>
      </c>
      <c r="Z1753" t="s">
        <v>43</v>
      </c>
      <c r="AA1753" t="s">
        <v>44</v>
      </c>
      <c r="AB1753" t="s">
        <v>44</v>
      </c>
    </row>
    <row r="1754" spans="1:28" x14ac:dyDescent="0.25">
      <c r="A1754" t="s">
        <v>4439</v>
      </c>
      <c r="B1754" s="1">
        <v>45435</v>
      </c>
      <c r="C1754" t="s">
        <v>4440</v>
      </c>
      <c r="D1754" t="s">
        <v>4441</v>
      </c>
      <c r="E1754">
        <v>45</v>
      </c>
      <c r="F1754" t="s">
        <v>48</v>
      </c>
      <c r="G1754" t="s">
        <v>238</v>
      </c>
      <c r="H1754" t="s">
        <v>239</v>
      </c>
      <c r="I1754" t="s">
        <v>62</v>
      </c>
      <c r="J1754" t="s">
        <v>63</v>
      </c>
      <c r="K1754">
        <v>2</v>
      </c>
      <c r="L1754" s="2">
        <v>6500</v>
      </c>
      <c r="M1754">
        <v>10</v>
      </c>
      <c r="N1754" s="2">
        <v>13000</v>
      </c>
      <c r="O1754" s="2">
        <v>1300</v>
      </c>
      <c r="P1754" s="2">
        <v>11700</v>
      </c>
      <c r="Q1754" s="2">
        <v>9303.4599999999991</v>
      </c>
      <c r="R1754" s="2">
        <v>2396.54</v>
      </c>
      <c r="S1754" t="s">
        <v>36</v>
      </c>
      <c r="T1754" t="s">
        <v>398</v>
      </c>
      <c r="U1754" t="s">
        <v>399</v>
      </c>
      <c r="V1754" t="s">
        <v>39</v>
      </c>
      <c r="W1754" t="s">
        <v>124</v>
      </c>
      <c r="X1754" t="s">
        <v>97</v>
      </c>
      <c r="Y1754" t="s">
        <v>42</v>
      </c>
      <c r="Z1754" t="s">
        <v>43</v>
      </c>
      <c r="AA1754" t="s">
        <v>44</v>
      </c>
      <c r="AB1754" t="s">
        <v>68</v>
      </c>
    </row>
    <row r="1755" spans="1:28" x14ac:dyDescent="0.25">
      <c r="A1755" t="s">
        <v>4442</v>
      </c>
      <c r="B1755" s="1">
        <v>45435</v>
      </c>
      <c r="C1755" t="s">
        <v>4443</v>
      </c>
      <c r="D1755" t="s">
        <v>4444</v>
      </c>
      <c r="E1755">
        <v>53</v>
      </c>
      <c r="F1755" t="s">
        <v>111</v>
      </c>
      <c r="G1755" t="s">
        <v>238</v>
      </c>
      <c r="H1755" t="s">
        <v>239</v>
      </c>
      <c r="I1755" t="s">
        <v>62</v>
      </c>
      <c r="J1755" t="s">
        <v>63</v>
      </c>
      <c r="K1755">
        <v>1</v>
      </c>
      <c r="L1755" s="2">
        <v>6500</v>
      </c>
      <c r="M1755">
        <v>10</v>
      </c>
      <c r="N1755" s="2">
        <v>6500</v>
      </c>
      <c r="O1755" s="2">
        <v>650</v>
      </c>
      <c r="P1755" s="2">
        <v>5850</v>
      </c>
      <c r="Q1755" s="2">
        <v>4589.09</v>
      </c>
      <c r="R1755" s="2">
        <v>1260.9100000000001</v>
      </c>
      <c r="S1755" t="s">
        <v>53</v>
      </c>
      <c r="T1755" t="s">
        <v>263</v>
      </c>
      <c r="U1755" t="s">
        <v>91</v>
      </c>
      <c r="V1755" t="s">
        <v>39</v>
      </c>
      <c r="W1755" t="s">
        <v>92</v>
      </c>
      <c r="X1755" t="s">
        <v>41</v>
      </c>
      <c r="Y1755" t="s">
        <v>42</v>
      </c>
      <c r="Z1755" t="s">
        <v>43</v>
      </c>
      <c r="AA1755" t="s">
        <v>44</v>
      </c>
      <c r="AB1755" t="s">
        <v>44</v>
      </c>
    </row>
    <row r="1756" spans="1:28" x14ac:dyDescent="0.25">
      <c r="A1756" t="s">
        <v>4445</v>
      </c>
      <c r="B1756" s="1">
        <v>45435</v>
      </c>
      <c r="C1756" t="s">
        <v>3523</v>
      </c>
      <c r="D1756" t="s">
        <v>3524</v>
      </c>
      <c r="E1756">
        <v>58</v>
      </c>
      <c r="F1756" t="s">
        <v>31</v>
      </c>
      <c r="G1756" t="s">
        <v>32</v>
      </c>
      <c r="H1756" t="s">
        <v>33</v>
      </c>
      <c r="I1756" t="s">
        <v>34</v>
      </c>
      <c r="J1756" t="s">
        <v>35</v>
      </c>
      <c r="K1756">
        <v>2</v>
      </c>
      <c r="L1756" s="2">
        <v>55000</v>
      </c>
      <c r="M1756">
        <v>10</v>
      </c>
      <c r="N1756" s="2">
        <v>110000</v>
      </c>
      <c r="O1756" s="2">
        <v>11000</v>
      </c>
      <c r="P1756" s="2">
        <v>99000</v>
      </c>
      <c r="Q1756" s="2">
        <v>60174.99</v>
      </c>
      <c r="R1756" s="2">
        <v>38825.01</v>
      </c>
      <c r="S1756" t="s">
        <v>36</v>
      </c>
      <c r="T1756" t="s">
        <v>407</v>
      </c>
      <c r="U1756" t="s">
        <v>408</v>
      </c>
      <c r="V1756" t="s">
        <v>39</v>
      </c>
      <c r="W1756" t="s">
        <v>83</v>
      </c>
      <c r="X1756" t="s">
        <v>67</v>
      </c>
      <c r="Y1756" t="s">
        <v>56</v>
      </c>
      <c r="Z1756" t="s">
        <v>144</v>
      </c>
      <c r="AA1756" t="s">
        <v>44</v>
      </c>
      <c r="AB1756" t="s">
        <v>44</v>
      </c>
    </row>
    <row r="1757" spans="1:28" x14ac:dyDescent="0.25">
      <c r="A1757" t="s">
        <v>4446</v>
      </c>
      <c r="B1757" s="1">
        <v>45435</v>
      </c>
      <c r="C1757" t="s">
        <v>4447</v>
      </c>
      <c r="D1757" t="s">
        <v>4448</v>
      </c>
      <c r="E1757">
        <v>56</v>
      </c>
      <c r="F1757" t="s">
        <v>31</v>
      </c>
      <c r="G1757" t="s">
        <v>49</v>
      </c>
      <c r="H1757" t="s">
        <v>50</v>
      </c>
      <c r="I1757" t="s">
        <v>51</v>
      </c>
      <c r="J1757" t="s">
        <v>52</v>
      </c>
      <c r="K1757">
        <v>2</v>
      </c>
      <c r="L1757" s="2">
        <v>500</v>
      </c>
      <c r="M1757">
        <v>0</v>
      </c>
      <c r="N1757" s="2">
        <v>1000</v>
      </c>
      <c r="O1757" s="2">
        <v>0</v>
      </c>
      <c r="P1757" s="2">
        <v>1000</v>
      </c>
      <c r="Q1757" s="2">
        <v>642.38</v>
      </c>
      <c r="R1757" s="2">
        <v>357.62</v>
      </c>
      <c r="S1757" t="s">
        <v>53</v>
      </c>
      <c r="T1757" t="s">
        <v>178</v>
      </c>
      <c r="U1757" t="s">
        <v>154</v>
      </c>
      <c r="V1757" t="s">
        <v>39</v>
      </c>
      <c r="W1757" t="s">
        <v>40</v>
      </c>
      <c r="X1757" t="s">
        <v>97</v>
      </c>
      <c r="Y1757" t="s">
        <v>42</v>
      </c>
      <c r="Z1757" t="s">
        <v>508</v>
      </c>
      <c r="AA1757" t="s">
        <v>44</v>
      </c>
      <c r="AB1757" t="s">
        <v>44</v>
      </c>
    </row>
    <row r="1758" spans="1:28" x14ac:dyDescent="0.25">
      <c r="A1758" t="s">
        <v>4449</v>
      </c>
      <c r="B1758" s="1">
        <v>45435</v>
      </c>
      <c r="C1758" t="s">
        <v>1574</v>
      </c>
      <c r="D1758" t="s">
        <v>1575</v>
      </c>
      <c r="E1758">
        <v>19</v>
      </c>
      <c r="F1758" t="s">
        <v>111</v>
      </c>
      <c r="G1758" t="s">
        <v>72</v>
      </c>
      <c r="H1758" t="s">
        <v>73</v>
      </c>
      <c r="I1758" t="s">
        <v>74</v>
      </c>
      <c r="J1758" t="s">
        <v>75</v>
      </c>
      <c r="K1758">
        <v>1</v>
      </c>
      <c r="L1758" s="2">
        <v>2200</v>
      </c>
      <c r="M1758">
        <v>10</v>
      </c>
      <c r="N1758" s="2">
        <v>2200</v>
      </c>
      <c r="O1758" s="2">
        <v>220</v>
      </c>
      <c r="P1758" s="2">
        <v>1980</v>
      </c>
      <c r="Q1758" s="2">
        <v>1383.92</v>
      </c>
      <c r="R1758" s="2">
        <v>596.08000000000004</v>
      </c>
      <c r="S1758" t="s">
        <v>53</v>
      </c>
      <c r="T1758" t="s">
        <v>105</v>
      </c>
      <c r="U1758" t="s">
        <v>106</v>
      </c>
      <c r="V1758" t="s">
        <v>39</v>
      </c>
      <c r="W1758" t="s">
        <v>137</v>
      </c>
      <c r="X1758" t="s">
        <v>41</v>
      </c>
      <c r="Y1758" t="s">
        <v>56</v>
      </c>
      <c r="Z1758" t="s">
        <v>43</v>
      </c>
      <c r="AA1758" t="s">
        <v>44</v>
      </c>
      <c r="AB1758" t="s">
        <v>44</v>
      </c>
    </row>
    <row r="1759" spans="1:28" x14ac:dyDescent="0.25">
      <c r="A1759" t="s">
        <v>4450</v>
      </c>
      <c r="B1759" s="1">
        <v>45435</v>
      </c>
      <c r="C1759" t="s">
        <v>3924</v>
      </c>
      <c r="D1759" t="s">
        <v>3925</v>
      </c>
      <c r="E1759">
        <v>35</v>
      </c>
      <c r="F1759" t="s">
        <v>48</v>
      </c>
      <c r="G1759" t="s">
        <v>227</v>
      </c>
      <c r="H1759" t="s">
        <v>228</v>
      </c>
      <c r="I1759" t="s">
        <v>74</v>
      </c>
      <c r="J1759" t="s">
        <v>75</v>
      </c>
      <c r="K1759">
        <v>1</v>
      </c>
      <c r="L1759" s="2">
        <v>1400</v>
      </c>
      <c r="M1759">
        <v>10</v>
      </c>
      <c r="N1759" s="2">
        <v>1400</v>
      </c>
      <c r="O1759" s="2">
        <v>140</v>
      </c>
      <c r="P1759" s="2">
        <v>1260</v>
      </c>
      <c r="Q1759" s="2">
        <v>936.32</v>
      </c>
      <c r="R1759" s="2">
        <v>323.68</v>
      </c>
      <c r="S1759" t="s">
        <v>64</v>
      </c>
      <c r="T1759" t="s">
        <v>407</v>
      </c>
      <c r="U1759" t="s">
        <v>408</v>
      </c>
      <c r="V1759" t="s">
        <v>39</v>
      </c>
      <c r="W1759" t="s">
        <v>137</v>
      </c>
      <c r="X1759" t="s">
        <v>41</v>
      </c>
      <c r="Y1759" t="s">
        <v>56</v>
      </c>
      <c r="Z1759" t="s">
        <v>43</v>
      </c>
      <c r="AA1759" t="s">
        <v>44</v>
      </c>
      <c r="AB1759" t="s">
        <v>44</v>
      </c>
    </row>
    <row r="1760" spans="1:28" x14ac:dyDescent="0.25">
      <c r="A1760" t="s">
        <v>4451</v>
      </c>
      <c r="B1760" s="1">
        <v>45435</v>
      </c>
      <c r="C1760" t="s">
        <v>3920</v>
      </c>
      <c r="D1760" t="s">
        <v>3921</v>
      </c>
      <c r="E1760">
        <v>25</v>
      </c>
      <c r="F1760" t="s">
        <v>48</v>
      </c>
      <c r="G1760" t="s">
        <v>72</v>
      </c>
      <c r="H1760" t="s">
        <v>73</v>
      </c>
      <c r="I1760" t="s">
        <v>74</v>
      </c>
      <c r="J1760" t="s">
        <v>75</v>
      </c>
      <c r="K1760">
        <v>3</v>
      </c>
      <c r="L1760" s="2">
        <v>2200</v>
      </c>
      <c r="M1760">
        <v>15</v>
      </c>
      <c r="N1760" s="2">
        <v>6600</v>
      </c>
      <c r="O1760" s="2">
        <v>990</v>
      </c>
      <c r="P1760" s="2">
        <v>5610</v>
      </c>
      <c r="Q1760" s="2">
        <v>3685.5</v>
      </c>
      <c r="R1760" s="2">
        <v>1924.5</v>
      </c>
      <c r="S1760" t="s">
        <v>64</v>
      </c>
      <c r="T1760" t="s">
        <v>263</v>
      </c>
      <c r="U1760" t="s">
        <v>91</v>
      </c>
      <c r="V1760" t="s">
        <v>39</v>
      </c>
      <c r="W1760" t="s">
        <v>83</v>
      </c>
      <c r="X1760" t="s">
        <v>67</v>
      </c>
      <c r="Y1760" t="s">
        <v>42</v>
      </c>
      <c r="Z1760" t="s">
        <v>43</v>
      </c>
      <c r="AA1760" t="s">
        <v>44</v>
      </c>
      <c r="AB1760" t="s">
        <v>44</v>
      </c>
    </row>
    <row r="1761" spans="1:28" x14ac:dyDescent="0.25">
      <c r="A1761" t="s">
        <v>4452</v>
      </c>
      <c r="B1761" s="1">
        <v>45435</v>
      </c>
      <c r="C1761" t="s">
        <v>3099</v>
      </c>
      <c r="D1761" t="s">
        <v>3100</v>
      </c>
      <c r="E1761">
        <v>19</v>
      </c>
      <c r="F1761" t="s">
        <v>48</v>
      </c>
      <c r="G1761" t="s">
        <v>387</v>
      </c>
      <c r="H1761" t="s">
        <v>388</v>
      </c>
      <c r="I1761" t="s">
        <v>74</v>
      </c>
      <c r="J1761" t="s">
        <v>75</v>
      </c>
      <c r="K1761">
        <v>3</v>
      </c>
      <c r="L1761" s="2">
        <v>3200</v>
      </c>
      <c r="M1761">
        <v>20</v>
      </c>
      <c r="N1761" s="2">
        <v>9600</v>
      </c>
      <c r="O1761" s="2">
        <v>1920</v>
      </c>
      <c r="P1761" s="2">
        <v>7680</v>
      </c>
      <c r="Q1761" s="2">
        <v>5258.07</v>
      </c>
      <c r="R1761" s="2">
        <v>2421.9299999999998</v>
      </c>
      <c r="S1761" t="s">
        <v>53</v>
      </c>
      <c r="T1761" t="s">
        <v>222</v>
      </c>
      <c r="U1761" t="s">
        <v>38</v>
      </c>
      <c r="V1761" t="s">
        <v>39</v>
      </c>
      <c r="W1761" t="s">
        <v>92</v>
      </c>
      <c r="X1761" t="s">
        <v>41</v>
      </c>
      <c r="Y1761" t="s">
        <v>56</v>
      </c>
      <c r="Z1761" t="s">
        <v>43</v>
      </c>
      <c r="AA1761" t="s">
        <v>44</v>
      </c>
      <c r="AB1761" t="s">
        <v>44</v>
      </c>
    </row>
    <row r="1762" spans="1:28" x14ac:dyDescent="0.25">
      <c r="A1762" t="s">
        <v>4453</v>
      </c>
      <c r="B1762" s="1">
        <v>45436</v>
      </c>
      <c r="C1762" t="s">
        <v>4454</v>
      </c>
      <c r="D1762" t="s">
        <v>4455</v>
      </c>
      <c r="E1762">
        <v>57</v>
      </c>
      <c r="F1762" t="s">
        <v>31</v>
      </c>
      <c r="G1762" t="s">
        <v>72</v>
      </c>
      <c r="H1762" t="s">
        <v>73</v>
      </c>
      <c r="I1762" t="s">
        <v>74</v>
      </c>
      <c r="J1762" t="s">
        <v>75</v>
      </c>
      <c r="K1762">
        <v>3</v>
      </c>
      <c r="L1762" s="2">
        <v>2200</v>
      </c>
      <c r="M1762">
        <v>5</v>
      </c>
      <c r="N1762" s="2">
        <v>6600</v>
      </c>
      <c r="O1762" s="2">
        <v>330</v>
      </c>
      <c r="P1762" s="2">
        <v>6270</v>
      </c>
      <c r="Q1762" s="2">
        <v>4168.3900000000003</v>
      </c>
      <c r="R1762" s="2">
        <v>2101.61</v>
      </c>
      <c r="S1762" t="s">
        <v>64</v>
      </c>
      <c r="T1762" t="s">
        <v>578</v>
      </c>
      <c r="U1762" t="s">
        <v>579</v>
      </c>
      <c r="V1762" t="s">
        <v>39</v>
      </c>
      <c r="W1762" t="s">
        <v>137</v>
      </c>
      <c r="X1762" t="s">
        <v>67</v>
      </c>
      <c r="Y1762" t="s">
        <v>42</v>
      </c>
      <c r="Z1762" t="s">
        <v>43</v>
      </c>
      <c r="AA1762" t="s">
        <v>44</v>
      </c>
      <c r="AB1762" t="s">
        <v>44</v>
      </c>
    </row>
    <row r="1763" spans="1:28" x14ac:dyDescent="0.25">
      <c r="A1763" t="s">
        <v>4456</v>
      </c>
      <c r="B1763" s="1">
        <v>45436</v>
      </c>
      <c r="C1763" t="s">
        <v>4457</v>
      </c>
      <c r="D1763" t="s">
        <v>4458</v>
      </c>
      <c r="E1763">
        <v>45</v>
      </c>
      <c r="F1763" t="s">
        <v>48</v>
      </c>
      <c r="G1763" t="s">
        <v>243</v>
      </c>
      <c r="H1763" t="s">
        <v>244</v>
      </c>
      <c r="I1763" t="s">
        <v>103</v>
      </c>
      <c r="J1763" t="s">
        <v>104</v>
      </c>
      <c r="K1763">
        <v>3</v>
      </c>
      <c r="L1763" s="2">
        <v>450</v>
      </c>
      <c r="M1763">
        <v>20</v>
      </c>
      <c r="N1763" s="2">
        <v>1350</v>
      </c>
      <c r="O1763" s="2">
        <v>270</v>
      </c>
      <c r="P1763" s="2">
        <v>1080</v>
      </c>
      <c r="Q1763" s="2">
        <v>864.7</v>
      </c>
      <c r="R1763" s="2">
        <v>215.3</v>
      </c>
      <c r="S1763" t="s">
        <v>36</v>
      </c>
      <c r="T1763" t="s">
        <v>153</v>
      </c>
      <c r="U1763" t="s">
        <v>154</v>
      </c>
      <c r="V1763" t="s">
        <v>39</v>
      </c>
      <c r="W1763" t="s">
        <v>66</v>
      </c>
      <c r="X1763" t="s">
        <v>97</v>
      </c>
      <c r="Y1763" t="s">
        <v>56</v>
      </c>
      <c r="Z1763" t="s">
        <v>107</v>
      </c>
      <c r="AA1763" t="s">
        <v>44</v>
      </c>
      <c r="AB1763" t="s">
        <v>44</v>
      </c>
    </row>
    <row r="1764" spans="1:28" x14ac:dyDescent="0.25">
      <c r="A1764" t="s">
        <v>4459</v>
      </c>
      <c r="B1764" s="1">
        <v>45436</v>
      </c>
      <c r="C1764" t="s">
        <v>333</v>
      </c>
      <c r="D1764" t="s">
        <v>334</v>
      </c>
      <c r="E1764">
        <v>44</v>
      </c>
      <c r="F1764" t="s">
        <v>31</v>
      </c>
      <c r="G1764" t="s">
        <v>88</v>
      </c>
      <c r="H1764" t="s">
        <v>89</v>
      </c>
      <c r="I1764" t="s">
        <v>62</v>
      </c>
      <c r="J1764" t="s">
        <v>63</v>
      </c>
      <c r="K1764">
        <v>2</v>
      </c>
      <c r="L1764" s="2">
        <v>4200</v>
      </c>
      <c r="M1764">
        <v>0</v>
      </c>
      <c r="N1764" s="2">
        <v>8400</v>
      </c>
      <c r="O1764" s="2">
        <v>0</v>
      </c>
      <c r="P1764" s="2">
        <v>8400</v>
      </c>
      <c r="Q1764" s="2">
        <v>6224.4</v>
      </c>
      <c r="R1764" s="2">
        <v>2175.6</v>
      </c>
      <c r="S1764" t="s">
        <v>36</v>
      </c>
      <c r="T1764" t="s">
        <v>90</v>
      </c>
      <c r="U1764" t="s">
        <v>91</v>
      </c>
      <c r="V1764" t="s">
        <v>39</v>
      </c>
      <c r="W1764" t="s">
        <v>66</v>
      </c>
      <c r="X1764" t="s">
        <v>41</v>
      </c>
      <c r="Y1764" t="s">
        <v>56</v>
      </c>
      <c r="Z1764" t="s">
        <v>43</v>
      </c>
      <c r="AA1764" t="s">
        <v>44</v>
      </c>
      <c r="AB1764" t="s">
        <v>44</v>
      </c>
    </row>
    <row r="1765" spans="1:28" x14ac:dyDescent="0.25">
      <c r="A1765" t="s">
        <v>4460</v>
      </c>
      <c r="B1765" s="1">
        <v>45436</v>
      </c>
      <c r="C1765" t="s">
        <v>4461</v>
      </c>
      <c r="D1765" t="s">
        <v>4462</v>
      </c>
      <c r="E1765">
        <v>54</v>
      </c>
      <c r="F1765" t="s">
        <v>31</v>
      </c>
      <c r="G1765" t="s">
        <v>197</v>
      </c>
      <c r="H1765" t="s">
        <v>198</v>
      </c>
      <c r="I1765" t="s">
        <v>74</v>
      </c>
      <c r="J1765" t="s">
        <v>75</v>
      </c>
      <c r="K1765">
        <v>2</v>
      </c>
      <c r="L1765" s="2">
        <v>2600</v>
      </c>
      <c r="M1765">
        <v>5</v>
      </c>
      <c r="N1765" s="2">
        <v>5200</v>
      </c>
      <c r="O1765" s="2">
        <v>260</v>
      </c>
      <c r="P1765" s="2">
        <v>4940</v>
      </c>
      <c r="Q1765" s="2">
        <v>3418.32</v>
      </c>
      <c r="R1765" s="2">
        <v>1521.68</v>
      </c>
      <c r="S1765" t="s">
        <v>53</v>
      </c>
      <c r="T1765" t="s">
        <v>76</v>
      </c>
      <c r="U1765" t="s">
        <v>77</v>
      </c>
      <c r="V1765" t="s">
        <v>39</v>
      </c>
      <c r="W1765" t="s">
        <v>124</v>
      </c>
      <c r="X1765" t="s">
        <v>97</v>
      </c>
      <c r="Y1765" t="s">
        <v>56</v>
      </c>
      <c r="Z1765" t="s">
        <v>43</v>
      </c>
      <c r="AA1765" t="s">
        <v>44</v>
      </c>
      <c r="AB1765" t="s">
        <v>44</v>
      </c>
    </row>
    <row r="1766" spans="1:28" x14ac:dyDescent="0.25">
      <c r="A1766" t="s">
        <v>4463</v>
      </c>
      <c r="B1766" s="1">
        <v>45436</v>
      </c>
      <c r="C1766" t="s">
        <v>1491</v>
      </c>
      <c r="D1766" t="s">
        <v>1492</v>
      </c>
      <c r="E1766">
        <v>24</v>
      </c>
      <c r="F1766" t="s">
        <v>48</v>
      </c>
      <c r="G1766" t="s">
        <v>387</v>
      </c>
      <c r="H1766" t="s">
        <v>388</v>
      </c>
      <c r="I1766" t="s">
        <v>74</v>
      </c>
      <c r="J1766" t="s">
        <v>75</v>
      </c>
      <c r="K1766">
        <v>2</v>
      </c>
      <c r="L1766" s="2">
        <v>3200</v>
      </c>
      <c r="M1766">
        <v>20</v>
      </c>
      <c r="N1766" s="2">
        <v>6400</v>
      </c>
      <c r="O1766" s="2">
        <v>1280</v>
      </c>
      <c r="P1766" s="2">
        <v>5120</v>
      </c>
      <c r="Q1766" s="2">
        <v>3112.74</v>
      </c>
      <c r="R1766" s="2">
        <v>2007.26</v>
      </c>
      <c r="S1766" t="s">
        <v>53</v>
      </c>
      <c r="T1766" t="s">
        <v>407</v>
      </c>
      <c r="U1766" t="s">
        <v>408</v>
      </c>
      <c r="V1766" t="s">
        <v>39</v>
      </c>
      <c r="W1766" t="s">
        <v>40</v>
      </c>
      <c r="X1766" t="s">
        <v>97</v>
      </c>
      <c r="Y1766" t="s">
        <v>42</v>
      </c>
      <c r="Z1766" t="s">
        <v>43</v>
      </c>
      <c r="AA1766" t="s">
        <v>44</v>
      </c>
      <c r="AB1766" t="s">
        <v>44</v>
      </c>
    </row>
    <row r="1767" spans="1:28" x14ac:dyDescent="0.25">
      <c r="A1767" t="s">
        <v>4464</v>
      </c>
      <c r="B1767" s="1">
        <v>45436</v>
      </c>
      <c r="C1767" t="s">
        <v>1525</v>
      </c>
      <c r="D1767" t="s">
        <v>1526</v>
      </c>
      <c r="E1767">
        <v>56</v>
      </c>
      <c r="F1767" t="s">
        <v>111</v>
      </c>
      <c r="G1767" t="s">
        <v>197</v>
      </c>
      <c r="H1767" t="s">
        <v>198</v>
      </c>
      <c r="I1767" t="s">
        <v>74</v>
      </c>
      <c r="J1767" t="s">
        <v>75</v>
      </c>
      <c r="K1767">
        <v>3</v>
      </c>
      <c r="L1767" s="2">
        <v>2600</v>
      </c>
      <c r="M1767">
        <v>0</v>
      </c>
      <c r="N1767" s="2">
        <v>7800</v>
      </c>
      <c r="O1767" s="2">
        <v>0</v>
      </c>
      <c r="P1767" s="2">
        <v>7800</v>
      </c>
      <c r="Q1767" s="2">
        <v>5105.75</v>
      </c>
      <c r="R1767" s="2">
        <v>2694.25</v>
      </c>
      <c r="S1767" t="s">
        <v>53</v>
      </c>
      <c r="T1767" t="s">
        <v>163</v>
      </c>
      <c r="U1767" t="s">
        <v>164</v>
      </c>
      <c r="V1767" t="s">
        <v>39</v>
      </c>
      <c r="W1767" t="s">
        <v>66</v>
      </c>
      <c r="X1767" t="s">
        <v>41</v>
      </c>
      <c r="Y1767" t="s">
        <v>56</v>
      </c>
      <c r="Z1767" t="s">
        <v>43</v>
      </c>
      <c r="AA1767" t="s">
        <v>44</v>
      </c>
      <c r="AB1767" t="s">
        <v>44</v>
      </c>
    </row>
    <row r="1768" spans="1:28" x14ac:dyDescent="0.25">
      <c r="A1768" t="s">
        <v>4465</v>
      </c>
      <c r="B1768" s="1">
        <v>45436</v>
      </c>
      <c r="C1768" t="s">
        <v>4084</v>
      </c>
      <c r="D1768" t="s">
        <v>4085</v>
      </c>
      <c r="E1768">
        <v>41</v>
      </c>
      <c r="F1768" t="s">
        <v>31</v>
      </c>
      <c r="G1768" t="s">
        <v>285</v>
      </c>
      <c r="H1768" t="s">
        <v>286</v>
      </c>
      <c r="I1768" t="s">
        <v>34</v>
      </c>
      <c r="J1768" t="s">
        <v>121</v>
      </c>
      <c r="K1768">
        <v>5</v>
      </c>
      <c r="L1768" s="2">
        <v>3200</v>
      </c>
      <c r="M1768">
        <v>10</v>
      </c>
      <c r="N1768" s="2">
        <v>16000</v>
      </c>
      <c r="O1768" s="2">
        <v>1600</v>
      </c>
      <c r="P1768" s="2">
        <v>14400</v>
      </c>
      <c r="Q1768" s="2">
        <v>9257.4599999999991</v>
      </c>
      <c r="R1768" s="2">
        <v>5142.54</v>
      </c>
      <c r="S1768" t="s">
        <v>53</v>
      </c>
      <c r="T1768" t="s">
        <v>122</v>
      </c>
      <c r="U1768" t="s">
        <v>123</v>
      </c>
      <c r="V1768" t="s">
        <v>39</v>
      </c>
      <c r="W1768" t="s">
        <v>137</v>
      </c>
      <c r="X1768" t="s">
        <v>97</v>
      </c>
      <c r="Y1768" t="s">
        <v>42</v>
      </c>
      <c r="Z1768" t="s">
        <v>43</v>
      </c>
      <c r="AA1768" t="s">
        <v>44</v>
      </c>
      <c r="AB1768" t="s">
        <v>44</v>
      </c>
    </row>
    <row r="1769" spans="1:28" x14ac:dyDescent="0.25">
      <c r="A1769" t="s">
        <v>4466</v>
      </c>
      <c r="B1769" s="1">
        <v>45436</v>
      </c>
      <c r="C1769" t="s">
        <v>4467</v>
      </c>
      <c r="D1769" t="s">
        <v>4468</v>
      </c>
      <c r="E1769">
        <v>48</v>
      </c>
      <c r="F1769" t="s">
        <v>111</v>
      </c>
      <c r="G1769" t="s">
        <v>197</v>
      </c>
      <c r="H1769" t="s">
        <v>198</v>
      </c>
      <c r="I1769" t="s">
        <v>74</v>
      </c>
      <c r="J1769" t="s">
        <v>75</v>
      </c>
      <c r="K1769">
        <v>1</v>
      </c>
      <c r="L1769" s="2">
        <v>2600</v>
      </c>
      <c r="M1769">
        <v>25</v>
      </c>
      <c r="N1769" s="2">
        <v>2600</v>
      </c>
      <c r="O1769" s="2">
        <v>650</v>
      </c>
      <c r="P1769" s="2">
        <v>1950</v>
      </c>
      <c r="Q1769" s="2">
        <v>1452.68</v>
      </c>
      <c r="R1769" s="2">
        <v>497.32</v>
      </c>
      <c r="S1769" t="s">
        <v>53</v>
      </c>
      <c r="T1769" t="s">
        <v>114</v>
      </c>
      <c r="U1769" t="s">
        <v>115</v>
      </c>
      <c r="V1769" t="s">
        <v>39</v>
      </c>
      <c r="W1769" t="s">
        <v>66</v>
      </c>
      <c r="X1769" t="s">
        <v>67</v>
      </c>
      <c r="Y1769" t="s">
        <v>56</v>
      </c>
      <c r="Z1769" t="s">
        <v>508</v>
      </c>
      <c r="AA1769" t="s">
        <v>44</v>
      </c>
      <c r="AB1769" t="s">
        <v>44</v>
      </c>
    </row>
    <row r="1770" spans="1:28" x14ac:dyDescent="0.25">
      <c r="A1770" t="s">
        <v>4469</v>
      </c>
      <c r="B1770" s="1">
        <v>45436</v>
      </c>
      <c r="C1770" t="s">
        <v>422</v>
      </c>
      <c r="D1770" t="s">
        <v>423</v>
      </c>
      <c r="E1770">
        <v>37</v>
      </c>
      <c r="F1770" t="s">
        <v>48</v>
      </c>
      <c r="G1770" t="s">
        <v>81</v>
      </c>
      <c r="H1770" t="s">
        <v>82</v>
      </c>
      <c r="I1770" t="s">
        <v>51</v>
      </c>
      <c r="J1770" t="s">
        <v>52</v>
      </c>
      <c r="K1770">
        <v>1</v>
      </c>
      <c r="L1770" s="2">
        <v>600</v>
      </c>
      <c r="M1770">
        <v>10</v>
      </c>
      <c r="N1770" s="2">
        <v>600</v>
      </c>
      <c r="O1770" s="2">
        <v>60</v>
      </c>
      <c r="P1770" s="2">
        <v>540</v>
      </c>
      <c r="Q1770" s="2">
        <v>359.32</v>
      </c>
      <c r="R1770" s="2">
        <v>180.68</v>
      </c>
      <c r="S1770" t="s">
        <v>64</v>
      </c>
      <c r="T1770" t="s">
        <v>275</v>
      </c>
      <c r="U1770" t="s">
        <v>123</v>
      </c>
      <c r="V1770" t="s">
        <v>39</v>
      </c>
      <c r="W1770" t="s">
        <v>83</v>
      </c>
      <c r="X1770" t="s">
        <v>97</v>
      </c>
      <c r="Y1770" t="s">
        <v>42</v>
      </c>
      <c r="Z1770" t="s">
        <v>43</v>
      </c>
      <c r="AA1770" t="s">
        <v>44</v>
      </c>
      <c r="AB1770" t="s">
        <v>44</v>
      </c>
    </row>
    <row r="1771" spans="1:28" x14ac:dyDescent="0.25">
      <c r="A1771" t="s">
        <v>4470</v>
      </c>
      <c r="B1771" s="1">
        <v>45436</v>
      </c>
      <c r="C1771" t="s">
        <v>4471</v>
      </c>
      <c r="D1771" t="s">
        <v>4472</v>
      </c>
      <c r="E1771">
        <v>18</v>
      </c>
      <c r="F1771" t="s">
        <v>111</v>
      </c>
      <c r="G1771" t="s">
        <v>188</v>
      </c>
      <c r="H1771" t="s">
        <v>189</v>
      </c>
      <c r="I1771" t="s">
        <v>34</v>
      </c>
      <c r="J1771" t="s">
        <v>190</v>
      </c>
      <c r="K1771">
        <v>6</v>
      </c>
      <c r="L1771" s="2">
        <v>1800</v>
      </c>
      <c r="M1771">
        <v>0</v>
      </c>
      <c r="N1771" s="2">
        <v>10800</v>
      </c>
      <c r="O1771" s="2">
        <v>0</v>
      </c>
      <c r="P1771" s="2">
        <v>10800</v>
      </c>
      <c r="Q1771" s="2">
        <v>6059.35</v>
      </c>
      <c r="R1771" s="2">
        <v>4740.6499999999996</v>
      </c>
      <c r="S1771" t="s">
        <v>53</v>
      </c>
      <c r="T1771" t="s">
        <v>96</v>
      </c>
      <c r="U1771" t="s">
        <v>96</v>
      </c>
      <c r="V1771" t="s">
        <v>39</v>
      </c>
      <c r="W1771" t="s">
        <v>137</v>
      </c>
      <c r="X1771" t="s">
        <v>41</v>
      </c>
      <c r="Y1771" t="s">
        <v>56</v>
      </c>
      <c r="Z1771" t="s">
        <v>43</v>
      </c>
      <c r="AA1771" t="s">
        <v>68</v>
      </c>
      <c r="AB1771" t="s">
        <v>44</v>
      </c>
    </row>
    <row r="1772" spans="1:28" x14ac:dyDescent="0.25">
      <c r="A1772" t="s">
        <v>4473</v>
      </c>
      <c r="B1772" s="1">
        <v>45436</v>
      </c>
      <c r="C1772" t="s">
        <v>788</v>
      </c>
      <c r="D1772" t="s">
        <v>789</v>
      </c>
      <c r="E1772">
        <v>25</v>
      </c>
      <c r="F1772" t="s">
        <v>31</v>
      </c>
      <c r="G1772" t="s">
        <v>227</v>
      </c>
      <c r="H1772" t="s">
        <v>228</v>
      </c>
      <c r="I1772" t="s">
        <v>74</v>
      </c>
      <c r="J1772" t="s">
        <v>75</v>
      </c>
      <c r="K1772">
        <v>1</v>
      </c>
      <c r="L1772" s="2">
        <v>1400</v>
      </c>
      <c r="M1772">
        <v>10</v>
      </c>
      <c r="N1772" s="2">
        <v>1400</v>
      </c>
      <c r="O1772" s="2">
        <v>140</v>
      </c>
      <c r="P1772" s="2">
        <v>1260</v>
      </c>
      <c r="Q1772" s="2">
        <v>984.49</v>
      </c>
      <c r="R1772" s="2">
        <v>275.51</v>
      </c>
      <c r="S1772" t="s">
        <v>36</v>
      </c>
      <c r="T1772" t="s">
        <v>65</v>
      </c>
      <c r="U1772" t="s">
        <v>65</v>
      </c>
      <c r="V1772" t="s">
        <v>39</v>
      </c>
      <c r="W1772" t="s">
        <v>124</v>
      </c>
      <c r="X1772" t="s">
        <v>97</v>
      </c>
      <c r="Y1772" t="s">
        <v>56</v>
      </c>
      <c r="Z1772" t="s">
        <v>43</v>
      </c>
      <c r="AA1772" t="s">
        <v>44</v>
      </c>
      <c r="AB1772" t="s">
        <v>44</v>
      </c>
    </row>
    <row r="1773" spans="1:28" x14ac:dyDescent="0.25">
      <c r="A1773" t="s">
        <v>4474</v>
      </c>
      <c r="B1773" s="1">
        <v>45436</v>
      </c>
      <c r="C1773" t="s">
        <v>1943</v>
      </c>
      <c r="D1773" t="s">
        <v>1944</v>
      </c>
      <c r="E1773">
        <v>23</v>
      </c>
      <c r="F1773" t="s">
        <v>31</v>
      </c>
      <c r="G1773" t="s">
        <v>344</v>
      </c>
      <c r="H1773" t="s">
        <v>345</v>
      </c>
      <c r="I1773" t="s">
        <v>34</v>
      </c>
      <c r="J1773" t="s">
        <v>121</v>
      </c>
      <c r="K1773">
        <v>1</v>
      </c>
      <c r="L1773" s="2">
        <v>1600</v>
      </c>
      <c r="M1773">
        <v>5</v>
      </c>
      <c r="N1773" s="2">
        <v>1600</v>
      </c>
      <c r="O1773" s="2">
        <v>80</v>
      </c>
      <c r="P1773" s="2">
        <v>1520</v>
      </c>
      <c r="Q1773" s="2">
        <v>1089.44</v>
      </c>
      <c r="R1773" s="2">
        <v>430.56</v>
      </c>
      <c r="S1773" t="s">
        <v>53</v>
      </c>
      <c r="T1773" t="s">
        <v>114</v>
      </c>
      <c r="U1773" t="s">
        <v>115</v>
      </c>
      <c r="V1773" t="s">
        <v>39</v>
      </c>
      <c r="W1773" t="s">
        <v>137</v>
      </c>
      <c r="X1773" t="s">
        <v>41</v>
      </c>
      <c r="Y1773" t="s">
        <v>56</v>
      </c>
      <c r="Z1773" t="s">
        <v>43</v>
      </c>
      <c r="AA1773" t="s">
        <v>44</v>
      </c>
      <c r="AB1773" t="s">
        <v>44</v>
      </c>
    </row>
    <row r="1774" spans="1:28" x14ac:dyDescent="0.25">
      <c r="A1774" t="s">
        <v>4475</v>
      </c>
      <c r="B1774" s="1">
        <v>45436</v>
      </c>
      <c r="C1774" t="s">
        <v>3977</v>
      </c>
      <c r="D1774" t="s">
        <v>3978</v>
      </c>
      <c r="E1774">
        <v>27</v>
      </c>
      <c r="F1774" t="s">
        <v>111</v>
      </c>
      <c r="G1774" t="s">
        <v>128</v>
      </c>
      <c r="H1774" t="s">
        <v>129</v>
      </c>
      <c r="I1774" t="s">
        <v>74</v>
      </c>
      <c r="J1774" t="s">
        <v>130</v>
      </c>
      <c r="K1774">
        <v>3</v>
      </c>
      <c r="L1774" s="2">
        <v>1700</v>
      </c>
      <c r="M1774">
        <v>10</v>
      </c>
      <c r="N1774" s="2">
        <v>5100</v>
      </c>
      <c r="O1774" s="2">
        <v>510</v>
      </c>
      <c r="P1774" s="2">
        <v>4590</v>
      </c>
      <c r="Q1774" s="2">
        <v>3383.59</v>
      </c>
      <c r="R1774" s="2">
        <v>1206.4100000000001</v>
      </c>
      <c r="S1774" t="s">
        <v>53</v>
      </c>
      <c r="T1774" t="s">
        <v>122</v>
      </c>
      <c r="U1774" t="s">
        <v>123</v>
      </c>
      <c r="V1774" t="s">
        <v>39</v>
      </c>
      <c r="W1774" t="s">
        <v>124</v>
      </c>
      <c r="X1774" t="s">
        <v>97</v>
      </c>
      <c r="Y1774" t="s">
        <v>84</v>
      </c>
      <c r="Z1774" t="s">
        <v>43</v>
      </c>
      <c r="AA1774" t="s">
        <v>44</v>
      </c>
      <c r="AB1774" t="s">
        <v>44</v>
      </c>
    </row>
    <row r="1775" spans="1:28" x14ac:dyDescent="0.25">
      <c r="A1775" t="s">
        <v>4476</v>
      </c>
      <c r="B1775" s="1">
        <v>45437</v>
      </c>
      <c r="C1775" t="s">
        <v>1174</v>
      </c>
      <c r="D1775" t="s">
        <v>1175</v>
      </c>
      <c r="E1775">
        <v>51</v>
      </c>
      <c r="F1775" t="s">
        <v>48</v>
      </c>
      <c r="G1775" t="s">
        <v>202</v>
      </c>
      <c r="H1775" t="s">
        <v>203</v>
      </c>
      <c r="I1775" t="s">
        <v>103</v>
      </c>
      <c r="J1775" t="s">
        <v>104</v>
      </c>
      <c r="K1775">
        <v>1</v>
      </c>
      <c r="L1775" s="2">
        <v>550</v>
      </c>
      <c r="M1775">
        <v>20</v>
      </c>
      <c r="N1775" s="2">
        <v>550</v>
      </c>
      <c r="O1775" s="2">
        <v>110</v>
      </c>
      <c r="P1775" s="2">
        <v>440</v>
      </c>
      <c r="Q1775" s="2">
        <v>273.01</v>
      </c>
      <c r="R1775" s="2">
        <v>166.99</v>
      </c>
      <c r="S1775" t="s">
        <v>53</v>
      </c>
      <c r="T1775" t="s">
        <v>407</v>
      </c>
      <c r="U1775" t="s">
        <v>408</v>
      </c>
      <c r="V1775" t="s">
        <v>39</v>
      </c>
      <c r="W1775" t="s">
        <v>137</v>
      </c>
      <c r="X1775" t="s">
        <v>41</v>
      </c>
      <c r="Y1775" t="s">
        <v>42</v>
      </c>
      <c r="Z1775" t="s">
        <v>43</v>
      </c>
      <c r="AA1775" t="s">
        <v>44</v>
      </c>
      <c r="AB1775" t="s">
        <v>44</v>
      </c>
    </row>
    <row r="1776" spans="1:28" x14ac:dyDescent="0.25">
      <c r="A1776" t="s">
        <v>4477</v>
      </c>
      <c r="B1776" s="1">
        <v>45437</v>
      </c>
      <c r="C1776" t="s">
        <v>4478</v>
      </c>
      <c r="D1776" t="s">
        <v>4479</v>
      </c>
      <c r="E1776">
        <v>51</v>
      </c>
      <c r="F1776" t="s">
        <v>31</v>
      </c>
      <c r="G1776" t="s">
        <v>318</v>
      </c>
      <c r="H1776" t="s">
        <v>319</v>
      </c>
      <c r="I1776" t="s">
        <v>34</v>
      </c>
      <c r="J1776" t="s">
        <v>190</v>
      </c>
      <c r="K1776">
        <v>2</v>
      </c>
      <c r="L1776" s="2">
        <v>2500</v>
      </c>
      <c r="M1776">
        <v>20</v>
      </c>
      <c r="N1776" s="2">
        <v>5000</v>
      </c>
      <c r="O1776" s="2">
        <v>1000</v>
      </c>
      <c r="P1776" s="2">
        <v>4000</v>
      </c>
      <c r="Q1776" s="2">
        <v>2701.03</v>
      </c>
      <c r="R1776" s="2">
        <v>1298.97</v>
      </c>
      <c r="S1776" t="s">
        <v>64</v>
      </c>
      <c r="T1776" t="s">
        <v>407</v>
      </c>
      <c r="U1776" t="s">
        <v>408</v>
      </c>
      <c r="V1776" t="s">
        <v>39</v>
      </c>
      <c r="W1776" t="s">
        <v>92</v>
      </c>
      <c r="X1776" t="s">
        <v>41</v>
      </c>
      <c r="Y1776" t="s">
        <v>42</v>
      </c>
      <c r="Z1776" t="s">
        <v>43</v>
      </c>
      <c r="AA1776" t="s">
        <v>44</v>
      </c>
      <c r="AB1776" t="s">
        <v>44</v>
      </c>
    </row>
    <row r="1777" spans="1:28" x14ac:dyDescent="0.25">
      <c r="A1777" t="s">
        <v>4480</v>
      </c>
      <c r="B1777" s="1">
        <v>45437</v>
      </c>
      <c r="C1777" t="s">
        <v>4481</v>
      </c>
      <c r="D1777" t="s">
        <v>4482</v>
      </c>
      <c r="E1777">
        <v>32</v>
      </c>
      <c r="F1777" t="s">
        <v>31</v>
      </c>
      <c r="G1777" t="s">
        <v>32</v>
      </c>
      <c r="H1777" t="s">
        <v>33</v>
      </c>
      <c r="I1777" t="s">
        <v>34</v>
      </c>
      <c r="J1777" t="s">
        <v>35</v>
      </c>
      <c r="K1777">
        <v>1</v>
      </c>
      <c r="L1777" s="2">
        <v>55000</v>
      </c>
      <c r="M1777">
        <v>15</v>
      </c>
      <c r="N1777" s="2">
        <v>55000</v>
      </c>
      <c r="O1777" s="2">
        <v>8250</v>
      </c>
      <c r="P1777" s="2">
        <v>46750</v>
      </c>
      <c r="Q1777" s="2">
        <v>32893.040000000001</v>
      </c>
      <c r="R1777" s="2">
        <v>13856.96</v>
      </c>
      <c r="S1777" t="s">
        <v>53</v>
      </c>
      <c r="T1777" t="s">
        <v>290</v>
      </c>
      <c r="U1777" t="s">
        <v>291</v>
      </c>
      <c r="V1777" t="s">
        <v>39</v>
      </c>
      <c r="W1777" t="s">
        <v>66</v>
      </c>
      <c r="X1777" t="s">
        <v>67</v>
      </c>
      <c r="Y1777" t="s">
        <v>56</v>
      </c>
      <c r="Z1777" t="s">
        <v>43</v>
      </c>
      <c r="AA1777" t="s">
        <v>68</v>
      </c>
      <c r="AB1777" t="s">
        <v>44</v>
      </c>
    </row>
    <row r="1778" spans="1:28" x14ac:dyDescent="0.25">
      <c r="A1778" t="s">
        <v>4483</v>
      </c>
      <c r="B1778" s="1">
        <v>45437</v>
      </c>
      <c r="C1778" t="s">
        <v>4484</v>
      </c>
      <c r="D1778" t="s">
        <v>4485</v>
      </c>
      <c r="E1778">
        <v>19</v>
      </c>
      <c r="F1778" t="s">
        <v>48</v>
      </c>
      <c r="G1778" t="s">
        <v>561</v>
      </c>
      <c r="H1778" t="s">
        <v>562</v>
      </c>
      <c r="I1778" t="s">
        <v>34</v>
      </c>
      <c r="J1778" t="s">
        <v>143</v>
      </c>
      <c r="K1778">
        <v>3</v>
      </c>
      <c r="L1778" s="2">
        <v>900</v>
      </c>
      <c r="M1778">
        <v>10</v>
      </c>
      <c r="N1778" s="2">
        <v>2700</v>
      </c>
      <c r="O1778" s="2">
        <v>270</v>
      </c>
      <c r="P1778" s="2">
        <v>2430</v>
      </c>
      <c r="Q1778" s="2">
        <v>1546.9</v>
      </c>
      <c r="R1778" s="2">
        <v>883.1</v>
      </c>
      <c r="S1778" t="s">
        <v>36</v>
      </c>
      <c r="T1778" t="s">
        <v>37</v>
      </c>
      <c r="U1778" t="s">
        <v>38</v>
      </c>
      <c r="V1778" t="s">
        <v>39</v>
      </c>
      <c r="W1778" t="s">
        <v>66</v>
      </c>
      <c r="X1778" t="s">
        <v>41</v>
      </c>
      <c r="Y1778" t="s">
        <v>56</v>
      </c>
      <c r="Z1778" t="s">
        <v>43</v>
      </c>
      <c r="AA1778" t="s">
        <v>44</v>
      </c>
      <c r="AB1778" t="s">
        <v>44</v>
      </c>
    </row>
    <row r="1779" spans="1:28" x14ac:dyDescent="0.25">
      <c r="A1779" t="s">
        <v>4486</v>
      </c>
      <c r="B1779" s="1">
        <v>45437</v>
      </c>
      <c r="C1779" t="s">
        <v>1364</v>
      </c>
      <c r="D1779" t="s">
        <v>1365</v>
      </c>
      <c r="E1779">
        <v>32</v>
      </c>
      <c r="F1779" t="s">
        <v>111</v>
      </c>
      <c r="G1779" t="s">
        <v>176</v>
      </c>
      <c r="H1779" t="s">
        <v>177</v>
      </c>
      <c r="I1779" t="s">
        <v>34</v>
      </c>
      <c r="J1779" t="s">
        <v>35</v>
      </c>
      <c r="K1779">
        <v>2</v>
      </c>
      <c r="L1779" s="2">
        <v>6500</v>
      </c>
      <c r="M1779">
        <v>5</v>
      </c>
      <c r="N1779" s="2">
        <v>13000</v>
      </c>
      <c r="O1779" s="2">
        <v>650</v>
      </c>
      <c r="P1779" s="2">
        <v>12350</v>
      </c>
      <c r="Q1779" s="2">
        <v>8407.76</v>
      </c>
      <c r="R1779" s="2">
        <v>3942.24</v>
      </c>
      <c r="S1779" t="s">
        <v>36</v>
      </c>
      <c r="T1779" t="s">
        <v>178</v>
      </c>
      <c r="U1779" t="s">
        <v>154</v>
      </c>
      <c r="V1779" t="s">
        <v>39</v>
      </c>
      <c r="W1779" t="s">
        <v>124</v>
      </c>
      <c r="X1779" t="s">
        <v>41</v>
      </c>
      <c r="Y1779" t="s">
        <v>42</v>
      </c>
      <c r="Z1779" t="s">
        <v>107</v>
      </c>
      <c r="AA1779" t="s">
        <v>44</v>
      </c>
      <c r="AB1779" t="s">
        <v>44</v>
      </c>
    </row>
    <row r="1780" spans="1:28" x14ac:dyDescent="0.25">
      <c r="A1780" t="s">
        <v>4487</v>
      </c>
      <c r="B1780" s="1">
        <v>45437</v>
      </c>
      <c r="C1780" t="s">
        <v>4488</v>
      </c>
      <c r="D1780" t="s">
        <v>4489</v>
      </c>
      <c r="E1780">
        <v>59</v>
      </c>
      <c r="F1780" t="s">
        <v>31</v>
      </c>
      <c r="G1780" t="s">
        <v>318</v>
      </c>
      <c r="H1780" t="s">
        <v>319</v>
      </c>
      <c r="I1780" t="s">
        <v>34</v>
      </c>
      <c r="J1780" t="s">
        <v>190</v>
      </c>
      <c r="K1780">
        <v>1</v>
      </c>
      <c r="L1780" s="2">
        <v>2500</v>
      </c>
      <c r="M1780">
        <v>10</v>
      </c>
      <c r="N1780" s="2">
        <v>2500</v>
      </c>
      <c r="O1780" s="2">
        <v>250</v>
      </c>
      <c r="P1780" s="2">
        <v>2250</v>
      </c>
      <c r="Q1780" s="2">
        <v>1620.42</v>
      </c>
      <c r="R1780" s="2">
        <v>629.58000000000004</v>
      </c>
      <c r="S1780" t="s">
        <v>64</v>
      </c>
      <c r="T1780" t="s">
        <v>263</v>
      </c>
      <c r="U1780" t="s">
        <v>91</v>
      </c>
      <c r="V1780" t="s">
        <v>39</v>
      </c>
      <c r="W1780" t="s">
        <v>40</v>
      </c>
      <c r="X1780" t="s">
        <v>67</v>
      </c>
      <c r="Y1780" t="s">
        <v>56</v>
      </c>
      <c r="Z1780" t="s">
        <v>43</v>
      </c>
      <c r="AA1780" t="s">
        <v>44</v>
      </c>
      <c r="AB1780" t="s">
        <v>44</v>
      </c>
    </row>
    <row r="1781" spans="1:28" x14ac:dyDescent="0.25">
      <c r="A1781" t="s">
        <v>4490</v>
      </c>
      <c r="B1781" s="1">
        <v>45437</v>
      </c>
      <c r="C1781" t="s">
        <v>4254</v>
      </c>
      <c r="D1781" t="s">
        <v>4255</v>
      </c>
      <c r="E1781">
        <v>49</v>
      </c>
      <c r="F1781" t="s">
        <v>48</v>
      </c>
      <c r="G1781" t="s">
        <v>387</v>
      </c>
      <c r="H1781" t="s">
        <v>388</v>
      </c>
      <c r="I1781" t="s">
        <v>74</v>
      </c>
      <c r="J1781" t="s">
        <v>75</v>
      </c>
      <c r="K1781">
        <v>2</v>
      </c>
      <c r="L1781" s="2">
        <v>3200</v>
      </c>
      <c r="M1781">
        <v>0</v>
      </c>
      <c r="N1781" s="2">
        <v>6400</v>
      </c>
      <c r="O1781" s="2">
        <v>0</v>
      </c>
      <c r="P1781" s="2">
        <v>6400</v>
      </c>
      <c r="Q1781" s="2">
        <v>4462.3599999999997</v>
      </c>
      <c r="R1781" s="2">
        <v>1937.64</v>
      </c>
      <c r="S1781" t="s">
        <v>53</v>
      </c>
      <c r="T1781" t="s">
        <v>263</v>
      </c>
      <c r="U1781" t="s">
        <v>91</v>
      </c>
      <c r="V1781" t="s">
        <v>39</v>
      </c>
      <c r="W1781" t="s">
        <v>137</v>
      </c>
      <c r="X1781" t="s">
        <v>41</v>
      </c>
      <c r="Y1781" t="s">
        <v>56</v>
      </c>
      <c r="Z1781" t="s">
        <v>43</v>
      </c>
      <c r="AA1781" t="s">
        <v>44</v>
      </c>
      <c r="AB1781" t="s">
        <v>44</v>
      </c>
    </row>
    <row r="1782" spans="1:28" x14ac:dyDescent="0.25">
      <c r="A1782" t="s">
        <v>4491</v>
      </c>
      <c r="B1782" s="1">
        <v>45437</v>
      </c>
      <c r="C1782" t="s">
        <v>723</v>
      </c>
      <c r="D1782" t="s">
        <v>724</v>
      </c>
      <c r="E1782">
        <v>22</v>
      </c>
      <c r="F1782" t="s">
        <v>48</v>
      </c>
      <c r="G1782" t="s">
        <v>352</v>
      </c>
      <c r="H1782" t="s">
        <v>353</v>
      </c>
      <c r="I1782" t="s">
        <v>103</v>
      </c>
      <c r="J1782" t="s">
        <v>104</v>
      </c>
      <c r="K1782">
        <v>1</v>
      </c>
      <c r="L1782" s="2">
        <v>850</v>
      </c>
      <c r="M1782">
        <v>10</v>
      </c>
      <c r="N1782" s="2">
        <v>850</v>
      </c>
      <c r="O1782" s="2">
        <v>85</v>
      </c>
      <c r="P1782" s="2">
        <v>765</v>
      </c>
      <c r="Q1782" s="2">
        <v>432.41</v>
      </c>
      <c r="R1782" s="2">
        <v>332.59</v>
      </c>
      <c r="S1782" t="s">
        <v>36</v>
      </c>
      <c r="T1782" t="s">
        <v>263</v>
      </c>
      <c r="U1782" t="s">
        <v>91</v>
      </c>
      <c r="V1782" t="s">
        <v>39</v>
      </c>
      <c r="W1782" t="s">
        <v>66</v>
      </c>
      <c r="X1782" t="s">
        <v>97</v>
      </c>
      <c r="Y1782" t="s">
        <v>56</v>
      </c>
      <c r="Z1782" t="s">
        <v>43</v>
      </c>
      <c r="AA1782" t="s">
        <v>44</v>
      </c>
      <c r="AB1782" t="s">
        <v>44</v>
      </c>
    </row>
    <row r="1783" spans="1:28" x14ac:dyDescent="0.25">
      <c r="A1783" t="s">
        <v>4492</v>
      </c>
      <c r="B1783" s="1">
        <v>45437</v>
      </c>
      <c r="C1783" t="s">
        <v>4493</v>
      </c>
      <c r="D1783" t="s">
        <v>4494</v>
      </c>
      <c r="E1783">
        <v>31</v>
      </c>
      <c r="F1783" t="s">
        <v>111</v>
      </c>
      <c r="G1783" t="s">
        <v>128</v>
      </c>
      <c r="H1783" t="s">
        <v>129</v>
      </c>
      <c r="I1783" t="s">
        <v>74</v>
      </c>
      <c r="J1783" t="s">
        <v>130</v>
      </c>
      <c r="K1783">
        <v>2</v>
      </c>
      <c r="L1783" s="2">
        <v>1700</v>
      </c>
      <c r="M1783">
        <v>5</v>
      </c>
      <c r="N1783" s="2">
        <v>3400</v>
      </c>
      <c r="O1783" s="2">
        <v>170</v>
      </c>
      <c r="P1783" s="2">
        <v>3230</v>
      </c>
      <c r="Q1783" s="2">
        <v>2389.79</v>
      </c>
      <c r="R1783" s="2">
        <v>840.21</v>
      </c>
      <c r="S1783" t="s">
        <v>36</v>
      </c>
      <c r="T1783" t="s">
        <v>163</v>
      </c>
      <c r="U1783" t="s">
        <v>164</v>
      </c>
      <c r="V1783" t="s">
        <v>39</v>
      </c>
      <c r="W1783" t="s">
        <v>40</v>
      </c>
      <c r="X1783" t="s">
        <v>41</v>
      </c>
      <c r="Y1783" t="s">
        <v>56</v>
      </c>
      <c r="Z1783" t="s">
        <v>43</v>
      </c>
      <c r="AA1783" t="s">
        <v>44</v>
      </c>
      <c r="AB1783" t="s">
        <v>44</v>
      </c>
    </row>
    <row r="1784" spans="1:28" x14ac:dyDescent="0.25">
      <c r="A1784" t="s">
        <v>4495</v>
      </c>
      <c r="B1784" s="1">
        <v>45437</v>
      </c>
      <c r="C1784" t="s">
        <v>4496</v>
      </c>
      <c r="D1784" t="s">
        <v>4497</v>
      </c>
      <c r="E1784">
        <v>24</v>
      </c>
      <c r="F1784" t="s">
        <v>48</v>
      </c>
      <c r="G1784" t="s">
        <v>81</v>
      </c>
      <c r="H1784" t="s">
        <v>82</v>
      </c>
      <c r="I1784" t="s">
        <v>51</v>
      </c>
      <c r="J1784" t="s">
        <v>52</v>
      </c>
      <c r="K1784">
        <v>2</v>
      </c>
      <c r="L1784" s="2">
        <v>600</v>
      </c>
      <c r="M1784">
        <v>15</v>
      </c>
      <c r="N1784" s="2">
        <v>1200</v>
      </c>
      <c r="O1784" s="2">
        <v>180</v>
      </c>
      <c r="P1784" s="2">
        <v>1020</v>
      </c>
      <c r="Q1784" s="2">
        <v>614.24</v>
      </c>
      <c r="R1784" s="2">
        <v>405.76</v>
      </c>
      <c r="S1784" t="s">
        <v>53</v>
      </c>
      <c r="T1784" t="s">
        <v>153</v>
      </c>
      <c r="U1784" t="s">
        <v>154</v>
      </c>
      <c r="V1784" t="s">
        <v>39</v>
      </c>
      <c r="W1784" t="s">
        <v>40</v>
      </c>
      <c r="X1784" t="s">
        <v>41</v>
      </c>
      <c r="Y1784" t="s">
        <v>42</v>
      </c>
      <c r="Z1784" t="s">
        <v>43</v>
      </c>
      <c r="AA1784" t="s">
        <v>44</v>
      </c>
      <c r="AB1784" t="s">
        <v>68</v>
      </c>
    </row>
    <row r="1785" spans="1:28" x14ac:dyDescent="0.25">
      <c r="A1785" t="s">
        <v>4498</v>
      </c>
      <c r="B1785" s="1">
        <v>45437</v>
      </c>
      <c r="C1785" t="s">
        <v>2213</v>
      </c>
      <c r="D1785" t="s">
        <v>2214</v>
      </c>
      <c r="E1785">
        <v>56</v>
      </c>
      <c r="F1785" t="s">
        <v>111</v>
      </c>
      <c r="G1785" t="s">
        <v>217</v>
      </c>
      <c r="H1785" t="s">
        <v>218</v>
      </c>
      <c r="I1785" t="s">
        <v>34</v>
      </c>
      <c r="J1785" t="s">
        <v>130</v>
      </c>
      <c r="K1785">
        <v>1</v>
      </c>
      <c r="L1785" s="2">
        <v>28000</v>
      </c>
      <c r="M1785">
        <v>15</v>
      </c>
      <c r="N1785" s="2">
        <v>28000</v>
      </c>
      <c r="O1785" s="2">
        <v>4200</v>
      </c>
      <c r="P1785" s="2">
        <v>23800</v>
      </c>
      <c r="Q1785" s="2">
        <v>18523.2</v>
      </c>
      <c r="R1785" s="2">
        <v>5276.8</v>
      </c>
      <c r="S1785" t="s">
        <v>64</v>
      </c>
      <c r="T1785" t="s">
        <v>263</v>
      </c>
      <c r="U1785" t="s">
        <v>91</v>
      </c>
      <c r="V1785" t="s">
        <v>39</v>
      </c>
      <c r="W1785" t="s">
        <v>92</v>
      </c>
      <c r="X1785" t="s">
        <v>67</v>
      </c>
      <c r="Y1785" t="s">
        <v>42</v>
      </c>
      <c r="Z1785" t="s">
        <v>43</v>
      </c>
      <c r="AA1785" t="s">
        <v>44</v>
      </c>
      <c r="AB1785" t="s">
        <v>44</v>
      </c>
    </row>
    <row r="1786" spans="1:28" x14ac:dyDescent="0.25">
      <c r="A1786" t="s">
        <v>4499</v>
      </c>
      <c r="B1786" s="1">
        <v>45437</v>
      </c>
      <c r="C1786" t="s">
        <v>4500</v>
      </c>
      <c r="D1786" t="s">
        <v>4501</v>
      </c>
      <c r="E1786">
        <v>19</v>
      </c>
      <c r="F1786" t="s">
        <v>111</v>
      </c>
      <c r="G1786" t="s">
        <v>227</v>
      </c>
      <c r="H1786" t="s">
        <v>228</v>
      </c>
      <c r="I1786" t="s">
        <v>74</v>
      </c>
      <c r="J1786" t="s">
        <v>75</v>
      </c>
      <c r="K1786">
        <v>1</v>
      </c>
      <c r="L1786" s="2">
        <v>1400</v>
      </c>
      <c r="M1786">
        <v>5</v>
      </c>
      <c r="N1786" s="2">
        <v>1400</v>
      </c>
      <c r="O1786" s="2">
        <v>70</v>
      </c>
      <c r="P1786" s="2">
        <v>1330</v>
      </c>
      <c r="Q1786" s="2">
        <v>891.65</v>
      </c>
      <c r="R1786" s="2">
        <v>438.35</v>
      </c>
      <c r="S1786" t="s">
        <v>53</v>
      </c>
      <c r="T1786" t="s">
        <v>290</v>
      </c>
      <c r="U1786" t="s">
        <v>291</v>
      </c>
      <c r="V1786" t="s">
        <v>39</v>
      </c>
      <c r="W1786" t="s">
        <v>83</v>
      </c>
      <c r="X1786" t="s">
        <v>41</v>
      </c>
      <c r="Y1786" t="s">
        <v>56</v>
      </c>
      <c r="Z1786" t="s">
        <v>43</v>
      </c>
      <c r="AA1786" t="s">
        <v>44</v>
      </c>
      <c r="AB1786" t="s">
        <v>44</v>
      </c>
    </row>
    <row r="1787" spans="1:28" x14ac:dyDescent="0.25">
      <c r="A1787" t="s">
        <v>4502</v>
      </c>
      <c r="B1787" s="1">
        <v>45437</v>
      </c>
      <c r="C1787" t="s">
        <v>2100</v>
      </c>
      <c r="D1787" t="s">
        <v>2101</v>
      </c>
      <c r="E1787">
        <v>21</v>
      </c>
      <c r="F1787" t="s">
        <v>31</v>
      </c>
      <c r="G1787" t="s">
        <v>101</v>
      </c>
      <c r="H1787" t="s">
        <v>102</v>
      </c>
      <c r="I1787" t="s">
        <v>103</v>
      </c>
      <c r="J1787" t="s">
        <v>104</v>
      </c>
      <c r="K1787">
        <v>3</v>
      </c>
      <c r="L1787" s="2">
        <v>1800</v>
      </c>
      <c r="M1787">
        <v>5</v>
      </c>
      <c r="N1787" s="2">
        <v>5400</v>
      </c>
      <c r="O1787" s="2">
        <v>270</v>
      </c>
      <c r="P1787" s="2">
        <v>5130</v>
      </c>
      <c r="Q1787" s="2">
        <v>3453.79</v>
      </c>
      <c r="R1787" s="2">
        <v>1676.21</v>
      </c>
      <c r="S1787" t="s">
        <v>36</v>
      </c>
      <c r="T1787" t="s">
        <v>54</v>
      </c>
      <c r="U1787" t="s">
        <v>55</v>
      </c>
      <c r="V1787" t="s">
        <v>39</v>
      </c>
      <c r="W1787" t="s">
        <v>92</v>
      </c>
      <c r="X1787" t="s">
        <v>97</v>
      </c>
      <c r="Y1787" t="s">
        <v>56</v>
      </c>
      <c r="Z1787" t="s">
        <v>43</v>
      </c>
      <c r="AA1787" t="s">
        <v>44</v>
      </c>
      <c r="AB1787" t="s">
        <v>44</v>
      </c>
    </row>
    <row r="1788" spans="1:28" x14ac:dyDescent="0.25">
      <c r="A1788" t="s">
        <v>4503</v>
      </c>
      <c r="B1788" s="1">
        <v>45437</v>
      </c>
      <c r="C1788" t="s">
        <v>4504</v>
      </c>
      <c r="D1788" t="s">
        <v>4505</v>
      </c>
      <c r="E1788">
        <v>31</v>
      </c>
      <c r="F1788" t="s">
        <v>111</v>
      </c>
      <c r="G1788" t="s">
        <v>188</v>
      </c>
      <c r="H1788" t="s">
        <v>189</v>
      </c>
      <c r="I1788" t="s">
        <v>34</v>
      </c>
      <c r="J1788" t="s">
        <v>190</v>
      </c>
      <c r="K1788">
        <v>1</v>
      </c>
      <c r="L1788" s="2">
        <v>1800</v>
      </c>
      <c r="M1788">
        <v>5</v>
      </c>
      <c r="N1788" s="2">
        <v>1800</v>
      </c>
      <c r="O1788" s="2">
        <v>90</v>
      </c>
      <c r="P1788" s="2">
        <v>1710</v>
      </c>
      <c r="Q1788" s="2">
        <v>1049.23</v>
      </c>
      <c r="R1788" s="2">
        <v>660.77</v>
      </c>
      <c r="S1788" t="s">
        <v>36</v>
      </c>
      <c r="T1788" t="s">
        <v>37</v>
      </c>
      <c r="U1788" t="s">
        <v>38</v>
      </c>
      <c r="V1788" t="s">
        <v>39</v>
      </c>
      <c r="W1788" t="s">
        <v>83</v>
      </c>
      <c r="X1788" t="s">
        <v>97</v>
      </c>
      <c r="Y1788" t="s">
        <v>84</v>
      </c>
      <c r="Z1788" t="s">
        <v>43</v>
      </c>
      <c r="AA1788" t="s">
        <v>44</v>
      </c>
      <c r="AB1788" t="s">
        <v>44</v>
      </c>
    </row>
    <row r="1789" spans="1:28" x14ac:dyDescent="0.25">
      <c r="A1789" t="s">
        <v>4506</v>
      </c>
      <c r="B1789" s="1">
        <v>45438</v>
      </c>
      <c r="C1789" t="s">
        <v>4507</v>
      </c>
      <c r="D1789" t="s">
        <v>4508</v>
      </c>
      <c r="E1789">
        <v>57</v>
      </c>
      <c r="F1789" t="s">
        <v>31</v>
      </c>
      <c r="G1789" t="s">
        <v>344</v>
      </c>
      <c r="H1789" t="s">
        <v>345</v>
      </c>
      <c r="I1789" t="s">
        <v>34</v>
      </c>
      <c r="J1789" t="s">
        <v>121</v>
      </c>
      <c r="K1789">
        <v>1</v>
      </c>
      <c r="L1789" s="2">
        <v>1600</v>
      </c>
      <c r="M1789">
        <v>25</v>
      </c>
      <c r="N1789" s="2">
        <v>1600</v>
      </c>
      <c r="O1789" s="2">
        <v>400</v>
      </c>
      <c r="P1789" s="2">
        <v>1200</v>
      </c>
      <c r="Q1789" s="2">
        <v>665.96</v>
      </c>
      <c r="R1789" s="2">
        <v>534.04</v>
      </c>
      <c r="S1789" t="s">
        <v>53</v>
      </c>
      <c r="T1789" t="s">
        <v>153</v>
      </c>
      <c r="U1789" t="s">
        <v>154</v>
      </c>
      <c r="V1789" t="s">
        <v>39</v>
      </c>
      <c r="W1789" t="s">
        <v>137</v>
      </c>
      <c r="X1789" t="s">
        <v>41</v>
      </c>
      <c r="Y1789" t="s">
        <v>56</v>
      </c>
      <c r="Z1789" t="s">
        <v>508</v>
      </c>
      <c r="AA1789" t="s">
        <v>68</v>
      </c>
      <c r="AB1789" t="s">
        <v>44</v>
      </c>
    </row>
    <row r="1790" spans="1:28" x14ac:dyDescent="0.25">
      <c r="A1790" t="s">
        <v>4509</v>
      </c>
      <c r="B1790" s="1">
        <v>45438</v>
      </c>
      <c r="C1790" t="s">
        <v>4225</v>
      </c>
      <c r="D1790" t="s">
        <v>4226</v>
      </c>
      <c r="E1790">
        <v>46</v>
      </c>
      <c r="F1790" t="s">
        <v>31</v>
      </c>
      <c r="G1790" t="s">
        <v>32</v>
      </c>
      <c r="H1790" t="s">
        <v>33</v>
      </c>
      <c r="I1790" t="s">
        <v>34</v>
      </c>
      <c r="J1790" t="s">
        <v>35</v>
      </c>
      <c r="K1790">
        <v>2</v>
      </c>
      <c r="L1790" s="2">
        <v>55000</v>
      </c>
      <c r="M1790">
        <v>10</v>
      </c>
      <c r="N1790" s="2">
        <v>110000</v>
      </c>
      <c r="O1790" s="2">
        <v>11000</v>
      </c>
      <c r="P1790" s="2">
        <v>99000</v>
      </c>
      <c r="Q1790" s="2">
        <v>62007.31</v>
      </c>
      <c r="R1790" s="2">
        <v>36992.69</v>
      </c>
      <c r="S1790" t="s">
        <v>53</v>
      </c>
      <c r="T1790" t="s">
        <v>163</v>
      </c>
      <c r="U1790" t="s">
        <v>164</v>
      </c>
      <c r="V1790" t="s">
        <v>39</v>
      </c>
      <c r="W1790" t="s">
        <v>83</v>
      </c>
      <c r="X1790" t="s">
        <v>41</v>
      </c>
      <c r="Y1790" t="s">
        <v>56</v>
      </c>
      <c r="Z1790" t="s">
        <v>43</v>
      </c>
      <c r="AA1790" t="s">
        <v>44</v>
      </c>
      <c r="AB1790" t="s">
        <v>44</v>
      </c>
    </row>
    <row r="1791" spans="1:28" x14ac:dyDescent="0.25">
      <c r="A1791" t="s">
        <v>4510</v>
      </c>
      <c r="B1791" s="1">
        <v>45438</v>
      </c>
      <c r="C1791" t="s">
        <v>464</v>
      </c>
      <c r="D1791" t="s">
        <v>465</v>
      </c>
      <c r="E1791">
        <v>40</v>
      </c>
      <c r="F1791" t="s">
        <v>48</v>
      </c>
      <c r="G1791" t="s">
        <v>280</v>
      </c>
      <c r="H1791" t="s">
        <v>281</v>
      </c>
      <c r="I1791" t="s">
        <v>62</v>
      </c>
      <c r="J1791" t="s">
        <v>190</v>
      </c>
      <c r="K1791">
        <v>2</v>
      </c>
      <c r="L1791" s="2">
        <v>700</v>
      </c>
      <c r="M1791">
        <v>10</v>
      </c>
      <c r="N1791" s="2">
        <v>1400</v>
      </c>
      <c r="O1791" s="2">
        <v>140</v>
      </c>
      <c r="P1791" s="2">
        <v>1260</v>
      </c>
      <c r="Q1791" s="2">
        <v>878.67</v>
      </c>
      <c r="R1791" s="2">
        <v>381.33</v>
      </c>
      <c r="S1791" t="s">
        <v>36</v>
      </c>
      <c r="T1791" t="s">
        <v>275</v>
      </c>
      <c r="U1791" t="s">
        <v>123</v>
      </c>
      <c r="V1791" t="s">
        <v>39</v>
      </c>
      <c r="W1791" t="s">
        <v>40</v>
      </c>
      <c r="X1791" t="s">
        <v>41</v>
      </c>
      <c r="Y1791" t="s">
        <v>56</v>
      </c>
      <c r="Z1791" t="s">
        <v>43</v>
      </c>
      <c r="AA1791" t="s">
        <v>44</v>
      </c>
      <c r="AB1791" t="s">
        <v>44</v>
      </c>
    </row>
    <row r="1792" spans="1:28" x14ac:dyDescent="0.25">
      <c r="A1792" t="s">
        <v>4511</v>
      </c>
      <c r="B1792" s="1">
        <v>45438</v>
      </c>
      <c r="C1792" t="s">
        <v>3758</v>
      </c>
      <c r="D1792" t="s">
        <v>3759</v>
      </c>
      <c r="E1792">
        <v>40</v>
      </c>
      <c r="F1792" t="s">
        <v>48</v>
      </c>
      <c r="G1792" t="s">
        <v>134</v>
      </c>
      <c r="H1792" t="s">
        <v>135</v>
      </c>
      <c r="I1792" t="s">
        <v>62</v>
      </c>
      <c r="J1792" t="s">
        <v>130</v>
      </c>
      <c r="K1792">
        <v>4</v>
      </c>
      <c r="L1792" s="2">
        <v>8500</v>
      </c>
      <c r="M1792">
        <v>10</v>
      </c>
      <c r="N1792" s="2">
        <v>34000</v>
      </c>
      <c r="O1792" s="2">
        <v>3400</v>
      </c>
      <c r="P1792" s="2">
        <v>30600</v>
      </c>
      <c r="Q1792" s="2">
        <v>24554.68</v>
      </c>
      <c r="R1792" s="2">
        <v>6045.32</v>
      </c>
      <c r="S1792" t="s">
        <v>53</v>
      </c>
      <c r="T1792" t="s">
        <v>136</v>
      </c>
      <c r="U1792" t="s">
        <v>38</v>
      </c>
      <c r="V1792" t="s">
        <v>39</v>
      </c>
      <c r="W1792" t="s">
        <v>92</v>
      </c>
      <c r="X1792" t="s">
        <v>67</v>
      </c>
      <c r="Y1792" t="s">
        <v>56</v>
      </c>
      <c r="Z1792" t="s">
        <v>223</v>
      </c>
      <c r="AA1792" t="s">
        <v>44</v>
      </c>
      <c r="AB1792" t="s">
        <v>44</v>
      </c>
    </row>
    <row r="1793" spans="1:28" x14ac:dyDescent="0.25">
      <c r="A1793" t="s">
        <v>4512</v>
      </c>
      <c r="B1793" s="1">
        <v>45438</v>
      </c>
      <c r="C1793" t="s">
        <v>3336</v>
      </c>
      <c r="D1793" t="s">
        <v>3337</v>
      </c>
      <c r="E1793">
        <v>58</v>
      </c>
      <c r="F1793" t="s">
        <v>48</v>
      </c>
      <c r="G1793" t="s">
        <v>49</v>
      </c>
      <c r="H1793" t="s">
        <v>50</v>
      </c>
      <c r="I1793" t="s">
        <v>51</v>
      </c>
      <c r="J1793" t="s">
        <v>52</v>
      </c>
      <c r="K1793">
        <v>1</v>
      </c>
      <c r="L1793" s="2">
        <v>500</v>
      </c>
      <c r="M1793">
        <v>20</v>
      </c>
      <c r="N1793" s="2">
        <v>500</v>
      </c>
      <c r="O1793" s="2">
        <v>100</v>
      </c>
      <c r="P1793" s="2">
        <v>400</v>
      </c>
      <c r="Q1793" s="2">
        <v>243.97</v>
      </c>
      <c r="R1793" s="2">
        <v>156.03</v>
      </c>
      <c r="S1793" t="s">
        <v>53</v>
      </c>
      <c r="T1793" t="s">
        <v>37</v>
      </c>
      <c r="U1793" t="s">
        <v>38</v>
      </c>
      <c r="V1793" t="s">
        <v>39</v>
      </c>
      <c r="W1793" t="s">
        <v>124</v>
      </c>
      <c r="X1793" t="s">
        <v>41</v>
      </c>
      <c r="Y1793" t="s">
        <v>42</v>
      </c>
      <c r="Z1793" t="s">
        <v>43</v>
      </c>
      <c r="AA1793" t="s">
        <v>44</v>
      </c>
      <c r="AB1793" t="s">
        <v>44</v>
      </c>
    </row>
    <row r="1794" spans="1:28" x14ac:dyDescent="0.25">
      <c r="A1794" t="s">
        <v>4513</v>
      </c>
      <c r="B1794" s="1">
        <v>45438</v>
      </c>
      <c r="C1794" t="s">
        <v>2564</v>
      </c>
      <c r="D1794" t="s">
        <v>2565</v>
      </c>
      <c r="E1794">
        <v>52</v>
      </c>
      <c r="F1794" t="s">
        <v>48</v>
      </c>
      <c r="G1794" t="s">
        <v>212</v>
      </c>
      <c r="H1794" t="s">
        <v>213</v>
      </c>
      <c r="I1794" t="s">
        <v>51</v>
      </c>
      <c r="J1794" t="s">
        <v>52</v>
      </c>
      <c r="K1794">
        <v>1</v>
      </c>
      <c r="L1794" s="2">
        <v>400</v>
      </c>
      <c r="M1794">
        <v>10</v>
      </c>
      <c r="N1794" s="2">
        <v>400</v>
      </c>
      <c r="O1794" s="2">
        <v>40</v>
      </c>
      <c r="P1794" s="2">
        <v>360</v>
      </c>
      <c r="Q1794" s="2">
        <v>210.55</v>
      </c>
      <c r="R1794" s="2">
        <v>149.44999999999999</v>
      </c>
      <c r="S1794" t="s">
        <v>53</v>
      </c>
      <c r="T1794" t="s">
        <v>153</v>
      </c>
      <c r="U1794" t="s">
        <v>154</v>
      </c>
      <c r="V1794" t="s">
        <v>39</v>
      </c>
      <c r="W1794" t="s">
        <v>92</v>
      </c>
      <c r="X1794" t="s">
        <v>97</v>
      </c>
      <c r="Y1794" t="s">
        <v>56</v>
      </c>
      <c r="Z1794" t="s">
        <v>144</v>
      </c>
      <c r="AA1794" t="s">
        <v>44</v>
      </c>
      <c r="AB1794" t="s">
        <v>44</v>
      </c>
    </row>
    <row r="1795" spans="1:28" x14ac:dyDescent="0.25">
      <c r="A1795" t="s">
        <v>4514</v>
      </c>
      <c r="B1795" s="1">
        <v>45438</v>
      </c>
      <c r="C1795" t="s">
        <v>3393</v>
      </c>
      <c r="D1795" t="s">
        <v>3394</v>
      </c>
      <c r="E1795">
        <v>48</v>
      </c>
      <c r="F1795" t="s">
        <v>31</v>
      </c>
      <c r="G1795" t="s">
        <v>227</v>
      </c>
      <c r="H1795" t="s">
        <v>228</v>
      </c>
      <c r="I1795" t="s">
        <v>74</v>
      </c>
      <c r="J1795" t="s">
        <v>75</v>
      </c>
      <c r="K1795">
        <v>1</v>
      </c>
      <c r="L1795" s="2">
        <v>1400</v>
      </c>
      <c r="M1795">
        <v>15</v>
      </c>
      <c r="N1795" s="2">
        <v>1400</v>
      </c>
      <c r="O1795" s="2">
        <v>210</v>
      </c>
      <c r="P1795" s="2">
        <v>1190</v>
      </c>
      <c r="Q1795" s="2">
        <v>698.11</v>
      </c>
      <c r="R1795" s="2">
        <v>491.89</v>
      </c>
      <c r="S1795" t="s">
        <v>64</v>
      </c>
      <c r="T1795" t="s">
        <v>90</v>
      </c>
      <c r="U1795" t="s">
        <v>91</v>
      </c>
      <c r="V1795" t="s">
        <v>39</v>
      </c>
      <c r="W1795" t="s">
        <v>92</v>
      </c>
      <c r="X1795" t="s">
        <v>67</v>
      </c>
      <c r="Y1795" t="s">
        <v>56</v>
      </c>
      <c r="Z1795" t="s">
        <v>508</v>
      </c>
      <c r="AA1795" t="s">
        <v>44</v>
      </c>
      <c r="AB1795" t="s">
        <v>44</v>
      </c>
    </row>
    <row r="1796" spans="1:28" x14ac:dyDescent="0.25">
      <c r="A1796" t="s">
        <v>4515</v>
      </c>
      <c r="B1796" s="1">
        <v>45438</v>
      </c>
      <c r="C1796" t="s">
        <v>570</v>
      </c>
      <c r="D1796" t="s">
        <v>571</v>
      </c>
      <c r="E1796">
        <v>50</v>
      </c>
      <c r="F1796" t="s">
        <v>48</v>
      </c>
      <c r="G1796" t="s">
        <v>49</v>
      </c>
      <c r="H1796" t="s">
        <v>50</v>
      </c>
      <c r="I1796" t="s">
        <v>51</v>
      </c>
      <c r="J1796" t="s">
        <v>52</v>
      </c>
      <c r="K1796">
        <v>3</v>
      </c>
      <c r="L1796" s="2">
        <v>500</v>
      </c>
      <c r="M1796">
        <v>30</v>
      </c>
      <c r="N1796" s="2">
        <v>1500</v>
      </c>
      <c r="O1796" s="2">
        <v>450</v>
      </c>
      <c r="P1796" s="2">
        <v>1050</v>
      </c>
      <c r="Q1796" s="2">
        <v>627.47</v>
      </c>
      <c r="R1796" s="2">
        <v>422.53</v>
      </c>
      <c r="S1796" t="s">
        <v>53</v>
      </c>
      <c r="T1796" t="s">
        <v>54</v>
      </c>
      <c r="U1796" t="s">
        <v>55</v>
      </c>
      <c r="V1796" t="s">
        <v>39</v>
      </c>
      <c r="W1796" t="s">
        <v>92</v>
      </c>
      <c r="X1796" t="s">
        <v>41</v>
      </c>
      <c r="Y1796" t="s">
        <v>56</v>
      </c>
      <c r="Z1796" t="s">
        <v>43</v>
      </c>
      <c r="AA1796" t="s">
        <v>44</v>
      </c>
      <c r="AB1796" t="s">
        <v>44</v>
      </c>
    </row>
    <row r="1797" spans="1:28" x14ac:dyDescent="0.25">
      <c r="A1797" t="s">
        <v>4516</v>
      </c>
      <c r="B1797" s="1">
        <v>45438</v>
      </c>
      <c r="C1797" t="s">
        <v>4517</v>
      </c>
      <c r="D1797" t="s">
        <v>4518</v>
      </c>
      <c r="E1797">
        <v>56</v>
      </c>
      <c r="F1797" t="s">
        <v>31</v>
      </c>
      <c r="G1797" t="s">
        <v>88</v>
      </c>
      <c r="H1797" t="s">
        <v>89</v>
      </c>
      <c r="I1797" t="s">
        <v>62</v>
      </c>
      <c r="J1797" t="s">
        <v>63</v>
      </c>
      <c r="K1797">
        <v>2</v>
      </c>
      <c r="L1797" s="2">
        <v>4200</v>
      </c>
      <c r="M1797">
        <v>20</v>
      </c>
      <c r="N1797" s="2">
        <v>8400</v>
      </c>
      <c r="O1797" s="2">
        <v>1680</v>
      </c>
      <c r="P1797" s="2">
        <v>6720</v>
      </c>
      <c r="Q1797" s="2">
        <v>4427.29</v>
      </c>
      <c r="R1797" s="2">
        <v>2292.71</v>
      </c>
      <c r="S1797" t="s">
        <v>53</v>
      </c>
      <c r="T1797" t="s">
        <v>163</v>
      </c>
      <c r="U1797" t="s">
        <v>164</v>
      </c>
      <c r="V1797" t="s">
        <v>39</v>
      </c>
      <c r="W1797" t="s">
        <v>66</v>
      </c>
      <c r="X1797" t="s">
        <v>97</v>
      </c>
      <c r="Y1797" t="s">
        <v>56</v>
      </c>
      <c r="Z1797" t="s">
        <v>223</v>
      </c>
      <c r="AA1797" t="s">
        <v>44</v>
      </c>
      <c r="AB1797" t="s">
        <v>44</v>
      </c>
    </row>
    <row r="1798" spans="1:28" x14ac:dyDescent="0.25">
      <c r="A1798" t="s">
        <v>4519</v>
      </c>
      <c r="B1798" s="1">
        <v>45438</v>
      </c>
      <c r="C1798" t="s">
        <v>4520</v>
      </c>
      <c r="D1798" t="s">
        <v>4521</v>
      </c>
      <c r="E1798">
        <v>35</v>
      </c>
      <c r="F1798" t="s">
        <v>31</v>
      </c>
      <c r="G1798" t="s">
        <v>72</v>
      </c>
      <c r="H1798" t="s">
        <v>73</v>
      </c>
      <c r="I1798" t="s">
        <v>74</v>
      </c>
      <c r="J1798" t="s">
        <v>75</v>
      </c>
      <c r="K1798">
        <v>1</v>
      </c>
      <c r="L1798" s="2">
        <v>2200</v>
      </c>
      <c r="M1798">
        <v>10</v>
      </c>
      <c r="N1798" s="2">
        <v>2200</v>
      </c>
      <c r="O1798" s="2">
        <v>220</v>
      </c>
      <c r="P1798" s="2">
        <v>1980</v>
      </c>
      <c r="Q1798" s="2">
        <v>1108.5999999999999</v>
      </c>
      <c r="R1798" s="2">
        <v>871.4</v>
      </c>
      <c r="S1798" t="s">
        <v>64</v>
      </c>
      <c r="T1798" t="s">
        <v>105</v>
      </c>
      <c r="U1798" t="s">
        <v>106</v>
      </c>
      <c r="V1798" t="s">
        <v>39</v>
      </c>
      <c r="W1798" t="s">
        <v>40</v>
      </c>
      <c r="X1798" t="s">
        <v>41</v>
      </c>
      <c r="Y1798" t="s">
        <v>56</v>
      </c>
      <c r="Z1798" t="s">
        <v>43</v>
      </c>
      <c r="AA1798" t="s">
        <v>44</v>
      </c>
      <c r="AB1798" t="s">
        <v>44</v>
      </c>
    </row>
    <row r="1799" spans="1:28" x14ac:dyDescent="0.25">
      <c r="A1799" t="s">
        <v>4522</v>
      </c>
      <c r="B1799" s="1">
        <v>45438</v>
      </c>
      <c r="C1799" t="s">
        <v>3450</v>
      </c>
      <c r="D1799" t="s">
        <v>3451</v>
      </c>
      <c r="E1799">
        <v>40</v>
      </c>
      <c r="F1799" t="s">
        <v>111</v>
      </c>
      <c r="G1799" t="s">
        <v>81</v>
      </c>
      <c r="H1799" t="s">
        <v>82</v>
      </c>
      <c r="I1799" t="s">
        <v>51</v>
      </c>
      <c r="J1799" t="s">
        <v>52</v>
      </c>
      <c r="K1799">
        <v>2</v>
      </c>
      <c r="L1799" s="2">
        <v>600</v>
      </c>
      <c r="M1799">
        <v>15</v>
      </c>
      <c r="N1799" s="2">
        <v>1200</v>
      </c>
      <c r="O1799" s="2">
        <v>180</v>
      </c>
      <c r="P1799" s="2">
        <v>1020</v>
      </c>
      <c r="Q1799" s="2">
        <v>799.58</v>
      </c>
      <c r="R1799" s="2">
        <v>220.42</v>
      </c>
      <c r="S1799" t="s">
        <v>53</v>
      </c>
      <c r="T1799" t="s">
        <v>122</v>
      </c>
      <c r="U1799" t="s">
        <v>123</v>
      </c>
      <c r="V1799" t="s">
        <v>39</v>
      </c>
      <c r="W1799" t="s">
        <v>124</v>
      </c>
      <c r="X1799" t="s">
        <v>41</v>
      </c>
      <c r="Y1799" t="s">
        <v>56</v>
      </c>
      <c r="Z1799" t="s">
        <v>43</v>
      </c>
      <c r="AA1799" t="s">
        <v>44</v>
      </c>
      <c r="AB1799" t="s">
        <v>44</v>
      </c>
    </row>
    <row r="1800" spans="1:28" x14ac:dyDescent="0.25">
      <c r="A1800" t="s">
        <v>4523</v>
      </c>
      <c r="B1800" s="1">
        <v>45438</v>
      </c>
      <c r="C1800" t="s">
        <v>4524</v>
      </c>
      <c r="D1800" t="s">
        <v>4525</v>
      </c>
      <c r="E1800">
        <v>60</v>
      </c>
      <c r="F1800" t="s">
        <v>31</v>
      </c>
      <c r="G1800" t="s">
        <v>88</v>
      </c>
      <c r="H1800" t="s">
        <v>89</v>
      </c>
      <c r="I1800" t="s">
        <v>62</v>
      </c>
      <c r="J1800" t="s">
        <v>63</v>
      </c>
      <c r="K1800">
        <v>1</v>
      </c>
      <c r="L1800" s="2">
        <v>4200</v>
      </c>
      <c r="M1800">
        <v>15</v>
      </c>
      <c r="N1800" s="2">
        <v>4200</v>
      </c>
      <c r="O1800" s="2">
        <v>630</v>
      </c>
      <c r="P1800" s="2">
        <v>3570</v>
      </c>
      <c r="Q1800" s="2">
        <v>2868.77</v>
      </c>
      <c r="R1800" s="2">
        <v>701.23</v>
      </c>
      <c r="S1800" t="s">
        <v>36</v>
      </c>
      <c r="T1800" t="s">
        <v>105</v>
      </c>
      <c r="U1800" t="s">
        <v>106</v>
      </c>
      <c r="V1800" t="s">
        <v>39</v>
      </c>
      <c r="W1800" t="s">
        <v>40</v>
      </c>
      <c r="X1800" t="s">
        <v>97</v>
      </c>
      <c r="Y1800" t="s">
        <v>56</v>
      </c>
      <c r="Z1800" t="s">
        <v>43</v>
      </c>
      <c r="AA1800" t="s">
        <v>44</v>
      </c>
      <c r="AB1800" t="s">
        <v>44</v>
      </c>
    </row>
    <row r="1801" spans="1:28" x14ac:dyDescent="0.25">
      <c r="A1801" t="s">
        <v>4526</v>
      </c>
      <c r="B1801" s="1">
        <v>45438</v>
      </c>
      <c r="C1801" t="s">
        <v>4527</v>
      </c>
      <c r="D1801" t="s">
        <v>4528</v>
      </c>
      <c r="E1801">
        <v>39</v>
      </c>
      <c r="F1801" t="s">
        <v>111</v>
      </c>
      <c r="G1801" t="s">
        <v>318</v>
      </c>
      <c r="H1801" t="s">
        <v>319</v>
      </c>
      <c r="I1801" t="s">
        <v>34</v>
      </c>
      <c r="J1801" t="s">
        <v>190</v>
      </c>
      <c r="K1801">
        <v>5</v>
      </c>
      <c r="L1801" s="2">
        <v>2500</v>
      </c>
      <c r="M1801">
        <v>25</v>
      </c>
      <c r="N1801" s="2">
        <v>12500</v>
      </c>
      <c r="O1801" s="2">
        <v>3125</v>
      </c>
      <c r="P1801" s="2">
        <v>9375</v>
      </c>
      <c r="Q1801" s="2">
        <v>6281.87</v>
      </c>
      <c r="R1801" s="2">
        <v>3093.13</v>
      </c>
      <c r="S1801" t="s">
        <v>36</v>
      </c>
      <c r="T1801" t="s">
        <v>578</v>
      </c>
      <c r="U1801" t="s">
        <v>579</v>
      </c>
      <c r="V1801" t="s">
        <v>39</v>
      </c>
      <c r="W1801" t="s">
        <v>83</v>
      </c>
      <c r="X1801" t="s">
        <v>97</v>
      </c>
      <c r="Y1801" t="s">
        <v>42</v>
      </c>
      <c r="Z1801" t="s">
        <v>223</v>
      </c>
      <c r="AA1801" t="s">
        <v>44</v>
      </c>
      <c r="AB1801" t="s">
        <v>44</v>
      </c>
    </row>
    <row r="1802" spans="1:28" x14ac:dyDescent="0.25">
      <c r="A1802" t="s">
        <v>4529</v>
      </c>
      <c r="B1802" s="1">
        <v>45438</v>
      </c>
      <c r="C1802" t="s">
        <v>4254</v>
      </c>
      <c r="D1802" t="s">
        <v>4255</v>
      </c>
      <c r="E1802">
        <v>40</v>
      </c>
      <c r="F1802" t="s">
        <v>111</v>
      </c>
      <c r="G1802" t="s">
        <v>49</v>
      </c>
      <c r="H1802" t="s">
        <v>50</v>
      </c>
      <c r="I1802" t="s">
        <v>51</v>
      </c>
      <c r="J1802" t="s">
        <v>52</v>
      </c>
      <c r="K1802">
        <v>1</v>
      </c>
      <c r="L1802" s="2">
        <v>500</v>
      </c>
      <c r="M1802">
        <v>10</v>
      </c>
      <c r="N1802" s="2">
        <v>500</v>
      </c>
      <c r="O1802" s="2">
        <v>50</v>
      </c>
      <c r="P1802" s="2">
        <v>450</v>
      </c>
      <c r="Q1802" s="2">
        <v>359.22</v>
      </c>
      <c r="R1802" s="2">
        <v>90.78</v>
      </c>
      <c r="S1802" t="s">
        <v>36</v>
      </c>
      <c r="T1802" t="s">
        <v>290</v>
      </c>
      <c r="U1802" t="s">
        <v>291</v>
      </c>
      <c r="V1802" t="s">
        <v>39</v>
      </c>
      <c r="W1802" t="s">
        <v>40</v>
      </c>
      <c r="X1802" t="s">
        <v>97</v>
      </c>
      <c r="Y1802" t="s">
        <v>84</v>
      </c>
      <c r="Z1802" t="s">
        <v>107</v>
      </c>
      <c r="AA1802" t="s">
        <v>44</v>
      </c>
      <c r="AB1802" t="s">
        <v>44</v>
      </c>
    </row>
    <row r="1803" spans="1:28" x14ac:dyDescent="0.25">
      <c r="A1803" t="s">
        <v>4530</v>
      </c>
      <c r="B1803" s="1">
        <v>45438</v>
      </c>
      <c r="C1803" t="s">
        <v>4531</v>
      </c>
      <c r="D1803" t="s">
        <v>4532</v>
      </c>
      <c r="E1803">
        <v>47</v>
      </c>
      <c r="F1803" t="s">
        <v>111</v>
      </c>
      <c r="G1803" t="s">
        <v>72</v>
      </c>
      <c r="H1803" t="s">
        <v>73</v>
      </c>
      <c r="I1803" t="s">
        <v>74</v>
      </c>
      <c r="J1803" t="s">
        <v>75</v>
      </c>
      <c r="K1803">
        <v>1</v>
      </c>
      <c r="L1803" s="2">
        <v>2200</v>
      </c>
      <c r="M1803">
        <v>15</v>
      </c>
      <c r="N1803" s="2">
        <v>2200</v>
      </c>
      <c r="O1803" s="2">
        <v>330</v>
      </c>
      <c r="P1803" s="2">
        <v>1870</v>
      </c>
      <c r="Q1803" s="2">
        <v>1425.05</v>
      </c>
      <c r="R1803" s="2">
        <v>444.95</v>
      </c>
      <c r="S1803" t="s">
        <v>53</v>
      </c>
      <c r="T1803" t="s">
        <v>178</v>
      </c>
      <c r="U1803" t="s">
        <v>154</v>
      </c>
      <c r="V1803" t="s">
        <v>39</v>
      </c>
      <c r="W1803" t="s">
        <v>83</v>
      </c>
      <c r="X1803" t="s">
        <v>97</v>
      </c>
      <c r="Y1803" t="s">
        <v>56</v>
      </c>
      <c r="Z1803" t="s">
        <v>43</v>
      </c>
      <c r="AA1803" t="s">
        <v>44</v>
      </c>
      <c r="AB1803" t="s">
        <v>68</v>
      </c>
    </row>
    <row r="1804" spans="1:28" x14ac:dyDescent="0.25">
      <c r="A1804" t="s">
        <v>4533</v>
      </c>
      <c r="B1804" s="1">
        <v>45439</v>
      </c>
      <c r="C1804" t="s">
        <v>4534</v>
      </c>
      <c r="D1804" t="s">
        <v>4535</v>
      </c>
      <c r="E1804">
        <v>34</v>
      </c>
      <c r="F1804" t="s">
        <v>111</v>
      </c>
      <c r="G1804" t="s">
        <v>212</v>
      </c>
      <c r="H1804" t="s">
        <v>213</v>
      </c>
      <c r="I1804" t="s">
        <v>51</v>
      </c>
      <c r="J1804" t="s">
        <v>52</v>
      </c>
      <c r="K1804">
        <v>6</v>
      </c>
      <c r="L1804" s="2">
        <v>400</v>
      </c>
      <c r="M1804">
        <v>0</v>
      </c>
      <c r="N1804" s="2">
        <v>2400</v>
      </c>
      <c r="O1804" s="2">
        <v>0</v>
      </c>
      <c r="P1804" s="2">
        <v>2400</v>
      </c>
      <c r="Q1804" s="2">
        <v>1340.59</v>
      </c>
      <c r="R1804" s="2">
        <v>1059.4100000000001</v>
      </c>
      <c r="S1804" t="s">
        <v>53</v>
      </c>
      <c r="T1804" t="s">
        <v>96</v>
      </c>
      <c r="U1804" t="s">
        <v>96</v>
      </c>
      <c r="V1804" t="s">
        <v>39</v>
      </c>
      <c r="W1804" t="s">
        <v>66</v>
      </c>
      <c r="X1804" t="s">
        <v>97</v>
      </c>
      <c r="Y1804" t="s">
        <v>56</v>
      </c>
      <c r="Z1804" t="s">
        <v>43</v>
      </c>
      <c r="AA1804" t="s">
        <v>44</v>
      </c>
      <c r="AB1804" t="s">
        <v>44</v>
      </c>
    </row>
    <row r="1805" spans="1:28" x14ac:dyDescent="0.25">
      <c r="A1805" t="s">
        <v>4536</v>
      </c>
      <c r="B1805" s="1">
        <v>45439</v>
      </c>
      <c r="C1805" t="s">
        <v>4537</v>
      </c>
      <c r="D1805" t="s">
        <v>4538</v>
      </c>
      <c r="E1805">
        <v>56</v>
      </c>
      <c r="F1805" t="s">
        <v>48</v>
      </c>
      <c r="G1805" t="s">
        <v>202</v>
      </c>
      <c r="H1805" t="s">
        <v>203</v>
      </c>
      <c r="I1805" t="s">
        <v>103</v>
      </c>
      <c r="J1805" t="s">
        <v>104</v>
      </c>
      <c r="K1805">
        <v>2</v>
      </c>
      <c r="L1805" s="2">
        <v>550</v>
      </c>
      <c r="M1805">
        <v>25</v>
      </c>
      <c r="N1805" s="2">
        <v>1100</v>
      </c>
      <c r="O1805" s="2">
        <v>275</v>
      </c>
      <c r="P1805" s="2">
        <v>825</v>
      </c>
      <c r="Q1805" s="2">
        <v>489.07</v>
      </c>
      <c r="R1805" s="2">
        <v>335.93</v>
      </c>
      <c r="S1805" t="s">
        <v>53</v>
      </c>
      <c r="T1805" t="s">
        <v>105</v>
      </c>
      <c r="U1805" t="s">
        <v>106</v>
      </c>
      <c r="V1805" t="s">
        <v>39</v>
      </c>
      <c r="W1805" t="s">
        <v>66</v>
      </c>
      <c r="X1805" t="s">
        <v>41</v>
      </c>
      <c r="Y1805" t="s">
        <v>56</v>
      </c>
      <c r="Z1805" t="s">
        <v>223</v>
      </c>
      <c r="AA1805" t="s">
        <v>44</v>
      </c>
      <c r="AB1805" t="s">
        <v>44</v>
      </c>
    </row>
    <row r="1806" spans="1:28" x14ac:dyDescent="0.25">
      <c r="A1806" t="s">
        <v>4539</v>
      </c>
      <c r="B1806" s="1">
        <v>45439</v>
      </c>
      <c r="C1806" t="s">
        <v>1929</v>
      </c>
      <c r="D1806" t="s">
        <v>1930</v>
      </c>
      <c r="E1806">
        <v>43</v>
      </c>
      <c r="F1806" t="s">
        <v>31</v>
      </c>
      <c r="G1806" t="s">
        <v>243</v>
      </c>
      <c r="H1806" t="s">
        <v>244</v>
      </c>
      <c r="I1806" t="s">
        <v>103</v>
      </c>
      <c r="J1806" t="s">
        <v>104</v>
      </c>
      <c r="K1806">
        <v>2</v>
      </c>
      <c r="L1806" s="2">
        <v>450</v>
      </c>
      <c r="M1806">
        <v>10</v>
      </c>
      <c r="N1806" s="2">
        <v>900</v>
      </c>
      <c r="O1806" s="2">
        <v>90</v>
      </c>
      <c r="P1806" s="2">
        <v>810</v>
      </c>
      <c r="Q1806" s="2">
        <v>466.71</v>
      </c>
      <c r="R1806" s="2">
        <v>343.29</v>
      </c>
      <c r="S1806" t="s">
        <v>64</v>
      </c>
      <c r="T1806" t="s">
        <v>578</v>
      </c>
      <c r="U1806" t="s">
        <v>579</v>
      </c>
      <c r="V1806" t="s">
        <v>39</v>
      </c>
      <c r="W1806" t="s">
        <v>137</v>
      </c>
      <c r="X1806" t="s">
        <v>67</v>
      </c>
      <c r="Y1806" t="s">
        <v>42</v>
      </c>
      <c r="Z1806" t="s">
        <v>43</v>
      </c>
      <c r="AA1806" t="s">
        <v>44</v>
      </c>
      <c r="AB1806" t="s">
        <v>44</v>
      </c>
    </row>
    <row r="1807" spans="1:28" x14ac:dyDescent="0.25">
      <c r="A1807" t="s">
        <v>4540</v>
      </c>
      <c r="B1807" s="1">
        <v>45439</v>
      </c>
      <c r="C1807" t="s">
        <v>4164</v>
      </c>
      <c r="D1807" t="s">
        <v>4165</v>
      </c>
      <c r="E1807">
        <v>18</v>
      </c>
      <c r="F1807" t="s">
        <v>31</v>
      </c>
      <c r="G1807" t="s">
        <v>273</v>
      </c>
      <c r="H1807" t="s">
        <v>274</v>
      </c>
      <c r="I1807" t="s">
        <v>51</v>
      </c>
      <c r="J1807" t="s">
        <v>52</v>
      </c>
      <c r="K1807">
        <v>5</v>
      </c>
      <c r="L1807" s="2">
        <v>250</v>
      </c>
      <c r="M1807">
        <v>10</v>
      </c>
      <c r="N1807" s="2">
        <v>1250</v>
      </c>
      <c r="O1807" s="2">
        <v>125</v>
      </c>
      <c r="P1807" s="2">
        <v>1125</v>
      </c>
      <c r="Q1807" s="2">
        <v>730.98</v>
      </c>
      <c r="R1807" s="2">
        <v>394.02</v>
      </c>
      <c r="S1807" t="s">
        <v>53</v>
      </c>
      <c r="T1807" t="s">
        <v>65</v>
      </c>
      <c r="U1807" t="s">
        <v>65</v>
      </c>
      <c r="V1807" t="s">
        <v>39</v>
      </c>
      <c r="W1807" t="s">
        <v>137</v>
      </c>
      <c r="X1807" t="s">
        <v>67</v>
      </c>
      <c r="Y1807" t="s">
        <v>56</v>
      </c>
      <c r="Z1807" t="s">
        <v>43</v>
      </c>
      <c r="AA1807" t="s">
        <v>68</v>
      </c>
      <c r="AB1807" t="s">
        <v>44</v>
      </c>
    </row>
    <row r="1808" spans="1:28" x14ac:dyDescent="0.25">
      <c r="A1808" t="s">
        <v>4541</v>
      </c>
      <c r="B1808" s="1">
        <v>45439</v>
      </c>
      <c r="C1808" t="s">
        <v>4542</v>
      </c>
      <c r="D1808" t="s">
        <v>4543</v>
      </c>
      <c r="E1808">
        <v>47</v>
      </c>
      <c r="F1808" t="s">
        <v>48</v>
      </c>
      <c r="G1808" t="s">
        <v>243</v>
      </c>
      <c r="H1808" t="s">
        <v>244</v>
      </c>
      <c r="I1808" t="s">
        <v>103</v>
      </c>
      <c r="J1808" t="s">
        <v>104</v>
      </c>
      <c r="K1808">
        <v>2</v>
      </c>
      <c r="L1808" s="2">
        <v>450</v>
      </c>
      <c r="M1808">
        <v>15</v>
      </c>
      <c r="N1808" s="2">
        <v>900</v>
      </c>
      <c r="O1808" s="2">
        <v>135</v>
      </c>
      <c r="P1808" s="2">
        <v>765</v>
      </c>
      <c r="Q1808" s="2">
        <v>618.04999999999995</v>
      </c>
      <c r="R1808" s="2">
        <v>146.94999999999999</v>
      </c>
      <c r="S1808" t="s">
        <v>64</v>
      </c>
      <c r="T1808" t="s">
        <v>398</v>
      </c>
      <c r="U1808" t="s">
        <v>399</v>
      </c>
      <c r="V1808" t="s">
        <v>39</v>
      </c>
      <c r="W1808" t="s">
        <v>92</v>
      </c>
      <c r="X1808" t="s">
        <v>97</v>
      </c>
      <c r="Y1808" t="s">
        <v>42</v>
      </c>
      <c r="Z1808" t="s">
        <v>43</v>
      </c>
      <c r="AA1808" t="s">
        <v>44</v>
      </c>
      <c r="AB1808" t="s">
        <v>44</v>
      </c>
    </row>
    <row r="1809" spans="1:28" x14ac:dyDescent="0.25">
      <c r="A1809" t="s">
        <v>4544</v>
      </c>
      <c r="B1809" s="1">
        <v>45439</v>
      </c>
      <c r="C1809" t="s">
        <v>1653</v>
      </c>
      <c r="D1809" t="s">
        <v>1654</v>
      </c>
      <c r="E1809">
        <v>45</v>
      </c>
      <c r="F1809" t="s">
        <v>48</v>
      </c>
      <c r="G1809" t="s">
        <v>128</v>
      </c>
      <c r="H1809" t="s">
        <v>129</v>
      </c>
      <c r="I1809" t="s">
        <v>74</v>
      </c>
      <c r="J1809" t="s">
        <v>130</v>
      </c>
      <c r="K1809">
        <v>1</v>
      </c>
      <c r="L1809" s="2">
        <v>1700</v>
      </c>
      <c r="M1809">
        <v>5</v>
      </c>
      <c r="N1809" s="2">
        <v>1700</v>
      </c>
      <c r="O1809" s="2">
        <v>85</v>
      </c>
      <c r="P1809" s="2">
        <v>1615</v>
      </c>
      <c r="Q1809" s="2">
        <v>1258.3499999999999</v>
      </c>
      <c r="R1809" s="2">
        <v>356.65</v>
      </c>
      <c r="S1809" t="s">
        <v>64</v>
      </c>
      <c r="T1809" t="s">
        <v>222</v>
      </c>
      <c r="U1809" t="s">
        <v>38</v>
      </c>
      <c r="V1809" t="s">
        <v>39</v>
      </c>
      <c r="W1809" t="s">
        <v>83</v>
      </c>
      <c r="X1809" t="s">
        <v>67</v>
      </c>
      <c r="Y1809" t="s">
        <v>56</v>
      </c>
      <c r="Z1809" t="s">
        <v>43</v>
      </c>
      <c r="AA1809" t="s">
        <v>44</v>
      </c>
      <c r="AB1809" t="s">
        <v>44</v>
      </c>
    </row>
    <row r="1810" spans="1:28" x14ac:dyDescent="0.25">
      <c r="A1810" t="s">
        <v>4545</v>
      </c>
      <c r="B1810" s="1">
        <v>45439</v>
      </c>
      <c r="C1810" t="s">
        <v>2060</v>
      </c>
      <c r="D1810" t="s">
        <v>2061</v>
      </c>
      <c r="E1810">
        <v>53</v>
      </c>
      <c r="F1810" t="s">
        <v>31</v>
      </c>
      <c r="G1810" t="s">
        <v>318</v>
      </c>
      <c r="H1810" t="s">
        <v>319</v>
      </c>
      <c r="I1810" t="s">
        <v>34</v>
      </c>
      <c r="J1810" t="s">
        <v>190</v>
      </c>
      <c r="K1810">
        <v>2</v>
      </c>
      <c r="L1810" s="2">
        <v>2500</v>
      </c>
      <c r="M1810">
        <v>10</v>
      </c>
      <c r="N1810" s="2">
        <v>5000</v>
      </c>
      <c r="O1810" s="2">
        <v>500</v>
      </c>
      <c r="P1810" s="2">
        <v>4500</v>
      </c>
      <c r="Q1810" s="2">
        <v>2712.91</v>
      </c>
      <c r="R1810" s="2">
        <v>1787.09</v>
      </c>
      <c r="S1810" t="s">
        <v>64</v>
      </c>
      <c r="T1810" t="s">
        <v>96</v>
      </c>
      <c r="U1810" t="s">
        <v>96</v>
      </c>
      <c r="V1810" t="s">
        <v>39</v>
      </c>
      <c r="W1810" t="s">
        <v>40</v>
      </c>
      <c r="X1810" t="s">
        <v>41</v>
      </c>
      <c r="Y1810" t="s">
        <v>56</v>
      </c>
      <c r="Z1810" t="s">
        <v>43</v>
      </c>
      <c r="AA1810" t="s">
        <v>44</v>
      </c>
      <c r="AB1810" t="s">
        <v>44</v>
      </c>
    </row>
    <row r="1811" spans="1:28" x14ac:dyDescent="0.25">
      <c r="A1811" t="s">
        <v>4546</v>
      </c>
      <c r="B1811" s="1">
        <v>45439</v>
      </c>
      <c r="C1811" t="s">
        <v>4547</v>
      </c>
      <c r="D1811" t="s">
        <v>4548</v>
      </c>
      <c r="E1811">
        <v>28</v>
      </c>
      <c r="F1811" t="s">
        <v>111</v>
      </c>
      <c r="G1811" t="s">
        <v>134</v>
      </c>
      <c r="H1811" t="s">
        <v>135</v>
      </c>
      <c r="I1811" t="s">
        <v>62</v>
      </c>
      <c r="J1811" t="s">
        <v>130</v>
      </c>
      <c r="K1811">
        <v>3</v>
      </c>
      <c r="L1811" s="2">
        <v>8500</v>
      </c>
      <c r="M1811">
        <v>5</v>
      </c>
      <c r="N1811" s="2">
        <v>25500</v>
      </c>
      <c r="O1811" s="2">
        <v>1275</v>
      </c>
      <c r="P1811" s="2">
        <v>24225</v>
      </c>
      <c r="Q1811" s="2">
        <v>14701.16</v>
      </c>
      <c r="R1811" s="2">
        <v>9523.84</v>
      </c>
      <c r="S1811" t="s">
        <v>64</v>
      </c>
      <c r="T1811" t="s">
        <v>76</v>
      </c>
      <c r="U1811" t="s">
        <v>77</v>
      </c>
      <c r="V1811" t="s">
        <v>39</v>
      </c>
      <c r="W1811" t="s">
        <v>83</v>
      </c>
      <c r="X1811" t="s">
        <v>67</v>
      </c>
      <c r="Y1811" t="s">
        <v>42</v>
      </c>
      <c r="Z1811" t="s">
        <v>43</v>
      </c>
      <c r="AA1811" t="s">
        <v>44</v>
      </c>
      <c r="AB1811" t="s">
        <v>44</v>
      </c>
    </row>
    <row r="1812" spans="1:28" x14ac:dyDescent="0.25">
      <c r="A1812" t="s">
        <v>4549</v>
      </c>
      <c r="B1812" s="1">
        <v>45439</v>
      </c>
      <c r="C1812" t="s">
        <v>2753</v>
      </c>
      <c r="D1812" t="s">
        <v>2754</v>
      </c>
      <c r="E1812">
        <v>52</v>
      </c>
      <c r="F1812" t="s">
        <v>31</v>
      </c>
      <c r="G1812" t="s">
        <v>280</v>
      </c>
      <c r="H1812" t="s">
        <v>281</v>
      </c>
      <c r="I1812" t="s">
        <v>62</v>
      </c>
      <c r="J1812" t="s">
        <v>190</v>
      </c>
      <c r="K1812">
        <v>2</v>
      </c>
      <c r="L1812" s="2">
        <v>700</v>
      </c>
      <c r="M1812">
        <v>5</v>
      </c>
      <c r="N1812" s="2">
        <v>1400</v>
      </c>
      <c r="O1812" s="2">
        <v>70</v>
      </c>
      <c r="P1812" s="2">
        <v>1330</v>
      </c>
      <c r="Q1812" s="2">
        <v>1030.05</v>
      </c>
      <c r="R1812" s="2">
        <v>299.95</v>
      </c>
      <c r="S1812" t="s">
        <v>64</v>
      </c>
      <c r="T1812" t="s">
        <v>105</v>
      </c>
      <c r="U1812" t="s">
        <v>106</v>
      </c>
      <c r="V1812" t="s">
        <v>39</v>
      </c>
      <c r="W1812" t="s">
        <v>83</v>
      </c>
      <c r="X1812" t="s">
        <v>97</v>
      </c>
      <c r="Y1812" t="s">
        <v>56</v>
      </c>
      <c r="Z1812" t="s">
        <v>223</v>
      </c>
      <c r="AA1812" t="s">
        <v>44</v>
      </c>
      <c r="AB1812" t="s">
        <v>44</v>
      </c>
    </row>
    <row r="1813" spans="1:28" x14ac:dyDescent="0.25">
      <c r="A1813" t="s">
        <v>4550</v>
      </c>
      <c r="B1813" s="1">
        <v>45439</v>
      </c>
      <c r="C1813" t="s">
        <v>1271</v>
      </c>
      <c r="D1813" t="s">
        <v>1272</v>
      </c>
      <c r="E1813">
        <v>23</v>
      </c>
      <c r="F1813" t="s">
        <v>48</v>
      </c>
      <c r="G1813" t="s">
        <v>60</v>
      </c>
      <c r="H1813" t="s">
        <v>61</v>
      </c>
      <c r="I1813" t="s">
        <v>62</v>
      </c>
      <c r="J1813" t="s">
        <v>63</v>
      </c>
      <c r="K1813">
        <v>3</v>
      </c>
      <c r="L1813" s="2">
        <v>3500</v>
      </c>
      <c r="M1813">
        <v>15</v>
      </c>
      <c r="N1813" s="2">
        <v>10500</v>
      </c>
      <c r="O1813" s="2">
        <v>1575</v>
      </c>
      <c r="P1813" s="2">
        <v>8925</v>
      </c>
      <c r="Q1813" s="2">
        <v>5851.84</v>
      </c>
      <c r="R1813" s="2">
        <v>3073.16</v>
      </c>
      <c r="S1813" t="s">
        <v>36</v>
      </c>
      <c r="T1813" t="s">
        <v>263</v>
      </c>
      <c r="U1813" t="s">
        <v>91</v>
      </c>
      <c r="V1813" t="s">
        <v>39</v>
      </c>
      <c r="W1813" t="s">
        <v>124</v>
      </c>
      <c r="X1813" t="s">
        <v>67</v>
      </c>
      <c r="Y1813" t="s">
        <v>42</v>
      </c>
      <c r="Z1813" t="s">
        <v>43</v>
      </c>
      <c r="AA1813" t="s">
        <v>44</v>
      </c>
      <c r="AB1813" t="s">
        <v>44</v>
      </c>
    </row>
    <row r="1814" spans="1:28" x14ac:dyDescent="0.25">
      <c r="A1814" t="s">
        <v>4551</v>
      </c>
      <c r="B1814" s="1">
        <v>45439</v>
      </c>
      <c r="C1814" t="s">
        <v>4552</v>
      </c>
      <c r="D1814" t="s">
        <v>4553</v>
      </c>
      <c r="E1814">
        <v>51</v>
      </c>
      <c r="F1814" t="s">
        <v>111</v>
      </c>
      <c r="G1814" t="s">
        <v>60</v>
      </c>
      <c r="H1814" t="s">
        <v>61</v>
      </c>
      <c r="I1814" t="s">
        <v>62</v>
      </c>
      <c r="J1814" t="s">
        <v>63</v>
      </c>
      <c r="K1814">
        <v>1</v>
      </c>
      <c r="L1814" s="2">
        <v>3500</v>
      </c>
      <c r="M1814">
        <v>0</v>
      </c>
      <c r="N1814" s="2">
        <v>3500</v>
      </c>
      <c r="O1814" s="2">
        <v>0</v>
      </c>
      <c r="P1814" s="2">
        <v>3500</v>
      </c>
      <c r="Q1814" s="2">
        <v>2185.71</v>
      </c>
      <c r="R1814" s="2">
        <v>1314.29</v>
      </c>
      <c r="S1814" t="s">
        <v>64</v>
      </c>
      <c r="T1814" t="s">
        <v>114</v>
      </c>
      <c r="U1814" t="s">
        <v>115</v>
      </c>
      <c r="V1814" t="s">
        <v>39</v>
      </c>
      <c r="W1814" t="s">
        <v>124</v>
      </c>
      <c r="X1814" t="s">
        <v>41</v>
      </c>
      <c r="Y1814" t="s">
        <v>56</v>
      </c>
      <c r="Z1814" t="s">
        <v>107</v>
      </c>
      <c r="AA1814" t="s">
        <v>44</v>
      </c>
      <c r="AB1814" t="s">
        <v>44</v>
      </c>
    </row>
    <row r="1815" spans="1:28" x14ac:dyDescent="0.25">
      <c r="A1815" t="s">
        <v>4554</v>
      </c>
      <c r="B1815" s="1">
        <v>45439</v>
      </c>
      <c r="C1815" t="s">
        <v>2299</v>
      </c>
      <c r="D1815" t="s">
        <v>2300</v>
      </c>
      <c r="E1815">
        <v>51</v>
      </c>
      <c r="F1815" t="s">
        <v>48</v>
      </c>
      <c r="G1815" t="s">
        <v>298</v>
      </c>
      <c r="H1815" t="s">
        <v>299</v>
      </c>
      <c r="I1815" t="s">
        <v>103</v>
      </c>
      <c r="J1815" t="s">
        <v>104</v>
      </c>
      <c r="K1815">
        <v>1</v>
      </c>
      <c r="L1815" s="2">
        <v>700</v>
      </c>
      <c r="M1815">
        <v>5</v>
      </c>
      <c r="N1815" s="2">
        <v>700</v>
      </c>
      <c r="O1815" s="2">
        <v>35</v>
      </c>
      <c r="P1815" s="2">
        <v>665</v>
      </c>
      <c r="Q1815" s="2">
        <v>518.70000000000005</v>
      </c>
      <c r="R1815" s="2">
        <v>146.30000000000001</v>
      </c>
      <c r="S1815" t="s">
        <v>53</v>
      </c>
      <c r="T1815" t="s">
        <v>275</v>
      </c>
      <c r="U1815" t="s">
        <v>123</v>
      </c>
      <c r="V1815" t="s">
        <v>39</v>
      </c>
      <c r="W1815" t="s">
        <v>83</v>
      </c>
      <c r="X1815" t="s">
        <v>41</v>
      </c>
      <c r="Y1815" t="s">
        <v>56</v>
      </c>
      <c r="Z1815" t="s">
        <v>43</v>
      </c>
      <c r="AA1815" t="s">
        <v>44</v>
      </c>
      <c r="AB1815" t="s">
        <v>44</v>
      </c>
    </row>
    <row r="1816" spans="1:28" x14ac:dyDescent="0.25">
      <c r="A1816" t="s">
        <v>4555</v>
      </c>
      <c r="B1816" s="1">
        <v>45439</v>
      </c>
      <c r="C1816" t="s">
        <v>4556</v>
      </c>
      <c r="D1816" t="s">
        <v>4557</v>
      </c>
      <c r="E1816">
        <v>48</v>
      </c>
      <c r="F1816" t="s">
        <v>31</v>
      </c>
      <c r="G1816" t="s">
        <v>168</v>
      </c>
      <c r="H1816" t="s">
        <v>169</v>
      </c>
      <c r="I1816" t="s">
        <v>62</v>
      </c>
      <c r="J1816" t="s">
        <v>143</v>
      </c>
      <c r="K1816">
        <v>1</v>
      </c>
      <c r="L1816" s="2">
        <v>1800</v>
      </c>
      <c r="M1816">
        <v>15</v>
      </c>
      <c r="N1816" s="2">
        <v>1800</v>
      </c>
      <c r="O1816" s="2">
        <v>270</v>
      </c>
      <c r="P1816" s="2">
        <v>1530</v>
      </c>
      <c r="Q1816" s="2">
        <v>868.03</v>
      </c>
      <c r="R1816" s="2">
        <v>661.97</v>
      </c>
      <c r="S1816" t="s">
        <v>64</v>
      </c>
      <c r="T1816" t="s">
        <v>96</v>
      </c>
      <c r="U1816" t="s">
        <v>96</v>
      </c>
      <c r="V1816" t="s">
        <v>39</v>
      </c>
      <c r="W1816" t="s">
        <v>40</v>
      </c>
      <c r="X1816" t="s">
        <v>97</v>
      </c>
      <c r="Y1816" t="s">
        <v>56</v>
      </c>
      <c r="Z1816" t="s">
        <v>107</v>
      </c>
      <c r="AA1816" t="s">
        <v>44</v>
      </c>
      <c r="AB1816" t="s">
        <v>44</v>
      </c>
    </row>
    <row r="1817" spans="1:28" x14ac:dyDescent="0.25">
      <c r="A1817" t="s">
        <v>4558</v>
      </c>
      <c r="B1817" s="1">
        <v>45439</v>
      </c>
      <c r="C1817" t="s">
        <v>3376</v>
      </c>
      <c r="D1817" t="s">
        <v>3377</v>
      </c>
      <c r="E1817">
        <v>59</v>
      </c>
      <c r="F1817" t="s">
        <v>31</v>
      </c>
      <c r="G1817" t="s">
        <v>148</v>
      </c>
      <c r="H1817" t="s">
        <v>149</v>
      </c>
      <c r="I1817" t="s">
        <v>74</v>
      </c>
      <c r="J1817" t="s">
        <v>130</v>
      </c>
      <c r="K1817">
        <v>3</v>
      </c>
      <c r="L1817" s="2">
        <v>3500</v>
      </c>
      <c r="M1817">
        <v>10</v>
      </c>
      <c r="N1817" s="2">
        <v>10500</v>
      </c>
      <c r="O1817" s="2">
        <v>1050</v>
      </c>
      <c r="P1817" s="2">
        <v>9450</v>
      </c>
      <c r="Q1817" s="2">
        <v>5916.66</v>
      </c>
      <c r="R1817" s="2">
        <v>3533.34</v>
      </c>
      <c r="S1817" t="s">
        <v>53</v>
      </c>
      <c r="T1817" t="s">
        <v>37</v>
      </c>
      <c r="U1817" t="s">
        <v>38</v>
      </c>
      <c r="V1817" t="s">
        <v>39</v>
      </c>
      <c r="W1817" t="s">
        <v>137</v>
      </c>
      <c r="X1817" t="s">
        <v>97</v>
      </c>
      <c r="Y1817" t="s">
        <v>56</v>
      </c>
      <c r="Z1817" t="s">
        <v>43</v>
      </c>
      <c r="AA1817" t="s">
        <v>44</v>
      </c>
      <c r="AB1817" t="s">
        <v>44</v>
      </c>
    </row>
    <row r="1818" spans="1:28" x14ac:dyDescent="0.25">
      <c r="A1818" t="s">
        <v>4559</v>
      </c>
      <c r="B1818" s="1">
        <v>45439</v>
      </c>
      <c r="C1818" t="s">
        <v>2036</v>
      </c>
      <c r="D1818" t="s">
        <v>2037</v>
      </c>
      <c r="E1818">
        <v>44</v>
      </c>
      <c r="F1818" t="s">
        <v>111</v>
      </c>
      <c r="G1818" t="s">
        <v>238</v>
      </c>
      <c r="H1818" t="s">
        <v>239</v>
      </c>
      <c r="I1818" t="s">
        <v>62</v>
      </c>
      <c r="J1818" t="s">
        <v>63</v>
      </c>
      <c r="K1818">
        <v>2</v>
      </c>
      <c r="L1818" s="2">
        <v>6500</v>
      </c>
      <c r="M1818">
        <v>20</v>
      </c>
      <c r="N1818" s="2">
        <v>13000</v>
      </c>
      <c r="O1818" s="2">
        <v>2600</v>
      </c>
      <c r="P1818" s="2">
        <v>10400</v>
      </c>
      <c r="Q1818" s="2">
        <v>7668.76</v>
      </c>
      <c r="R1818" s="2">
        <v>2731.24</v>
      </c>
      <c r="S1818" t="s">
        <v>53</v>
      </c>
      <c r="T1818" t="s">
        <v>114</v>
      </c>
      <c r="U1818" t="s">
        <v>115</v>
      </c>
      <c r="V1818" t="s">
        <v>39</v>
      </c>
      <c r="W1818" t="s">
        <v>40</v>
      </c>
      <c r="X1818" t="s">
        <v>97</v>
      </c>
      <c r="Y1818" t="s">
        <v>42</v>
      </c>
      <c r="Z1818" t="s">
        <v>43</v>
      </c>
      <c r="AA1818" t="s">
        <v>44</v>
      </c>
      <c r="AB1818" t="s">
        <v>44</v>
      </c>
    </row>
    <row r="1819" spans="1:28" x14ac:dyDescent="0.25">
      <c r="A1819" t="s">
        <v>4560</v>
      </c>
      <c r="B1819" s="1">
        <v>45440</v>
      </c>
      <c r="C1819" t="s">
        <v>4561</v>
      </c>
      <c r="D1819" t="s">
        <v>4562</v>
      </c>
      <c r="E1819">
        <v>53</v>
      </c>
      <c r="F1819" t="s">
        <v>31</v>
      </c>
      <c r="G1819" t="s">
        <v>352</v>
      </c>
      <c r="H1819" t="s">
        <v>353</v>
      </c>
      <c r="I1819" t="s">
        <v>103</v>
      </c>
      <c r="J1819" t="s">
        <v>104</v>
      </c>
      <c r="K1819">
        <v>1</v>
      </c>
      <c r="L1819" s="2">
        <v>850</v>
      </c>
      <c r="M1819">
        <v>0</v>
      </c>
      <c r="N1819" s="2">
        <v>850</v>
      </c>
      <c r="O1819" s="2">
        <v>0</v>
      </c>
      <c r="P1819" s="2">
        <v>850</v>
      </c>
      <c r="Q1819" s="2">
        <v>642.41999999999996</v>
      </c>
      <c r="R1819" s="2">
        <v>207.58</v>
      </c>
      <c r="S1819" t="s">
        <v>53</v>
      </c>
      <c r="T1819" t="s">
        <v>290</v>
      </c>
      <c r="U1819" t="s">
        <v>291</v>
      </c>
      <c r="V1819" t="s">
        <v>39</v>
      </c>
      <c r="W1819" t="s">
        <v>92</v>
      </c>
      <c r="X1819" t="s">
        <v>41</v>
      </c>
      <c r="Y1819" t="s">
        <v>84</v>
      </c>
      <c r="Z1819" t="s">
        <v>43</v>
      </c>
      <c r="AA1819" t="s">
        <v>44</v>
      </c>
      <c r="AB1819" t="s">
        <v>44</v>
      </c>
    </row>
    <row r="1820" spans="1:28" x14ac:dyDescent="0.25">
      <c r="A1820" t="s">
        <v>4563</v>
      </c>
      <c r="B1820" s="1">
        <v>45440</v>
      </c>
      <c r="C1820" t="s">
        <v>4564</v>
      </c>
      <c r="D1820" t="s">
        <v>4565</v>
      </c>
      <c r="E1820">
        <v>60</v>
      </c>
      <c r="F1820" t="s">
        <v>31</v>
      </c>
      <c r="G1820" t="s">
        <v>60</v>
      </c>
      <c r="H1820" t="s">
        <v>61</v>
      </c>
      <c r="I1820" t="s">
        <v>62</v>
      </c>
      <c r="J1820" t="s">
        <v>63</v>
      </c>
      <c r="K1820">
        <v>1</v>
      </c>
      <c r="L1820" s="2">
        <v>3500</v>
      </c>
      <c r="M1820">
        <v>20</v>
      </c>
      <c r="N1820" s="2">
        <v>3500</v>
      </c>
      <c r="O1820" s="2">
        <v>700</v>
      </c>
      <c r="P1820" s="2">
        <v>2800</v>
      </c>
      <c r="Q1820" s="2">
        <v>1654.03</v>
      </c>
      <c r="R1820" s="2">
        <v>1145.97</v>
      </c>
      <c r="S1820" t="s">
        <v>53</v>
      </c>
      <c r="T1820" t="s">
        <v>105</v>
      </c>
      <c r="U1820" t="s">
        <v>106</v>
      </c>
      <c r="V1820" t="s">
        <v>39</v>
      </c>
      <c r="W1820" t="s">
        <v>137</v>
      </c>
      <c r="X1820" t="s">
        <v>67</v>
      </c>
      <c r="Y1820" t="s">
        <v>42</v>
      </c>
      <c r="Z1820" t="s">
        <v>43</v>
      </c>
      <c r="AA1820" t="s">
        <v>44</v>
      </c>
      <c r="AB1820" t="s">
        <v>68</v>
      </c>
    </row>
    <row r="1821" spans="1:28" x14ac:dyDescent="0.25">
      <c r="A1821" t="s">
        <v>4566</v>
      </c>
      <c r="B1821" s="1">
        <v>45440</v>
      </c>
      <c r="C1821" t="s">
        <v>503</v>
      </c>
      <c r="D1821" t="s">
        <v>504</v>
      </c>
      <c r="E1821">
        <v>30</v>
      </c>
      <c r="F1821" t="s">
        <v>111</v>
      </c>
      <c r="G1821" t="s">
        <v>273</v>
      </c>
      <c r="H1821" t="s">
        <v>274</v>
      </c>
      <c r="I1821" t="s">
        <v>51</v>
      </c>
      <c r="J1821" t="s">
        <v>52</v>
      </c>
      <c r="K1821">
        <v>1</v>
      </c>
      <c r="L1821" s="2">
        <v>250</v>
      </c>
      <c r="M1821">
        <v>0</v>
      </c>
      <c r="N1821" s="2">
        <v>250</v>
      </c>
      <c r="O1821" s="2">
        <v>0</v>
      </c>
      <c r="P1821" s="2">
        <v>250</v>
      </c>
      <c r="Q1821" s="2">
        <v>200.3</v>
      </c>
      <c r="R1821" s="2">
        <v>49.7</v>
      </c>
      <c r="S1821" t="s">
        <v>53</v>
      </c>
      <c r="T1821" t="s">
        <v>407</v>
      </c>
      <c r="U1821" t="s">
        <v>408</v>
      </c>
      <c r="V1821" t="s">
        <v>39</v>
      </c>
      <c r="W1821" t="s">
        <v>92</v>
      </c>
      <c r="X1821" t="s">
        <v>97</v>
      </c>
      <c r="Y1821" t="s">
        <v>56</v>
      </c>
      <c r="Z1821" t="s">
        <v>43</v>
      </c>
      <c r="AA1821" t="s">
        <v>44</v>
      </c>
      <c r="AB1821" t="s">
        <v>44</v>
      </c>
    </row>
    <row r="1822" spans="1:28" x14ac:dyDescent="0.25">
      <c r="A1822" t="s">
        <v>4567</v>
      </c>
      <c r="B1822" s="1">
        <v>45440</v>
      </c>
      <c r="C1822" t="s">
        <v>4568</v>
      </c>
      <c r="D1822" t="s">
        <v>4569</v>
      </c>
      <c r="E1822">
        <v>56</v>
      </c>
      <c r="F1822" t="s">
        <v>31</v>
      </c>
      <c r="G1822" t="s">
        <v>280</v>
      </c>
      <c r="H1822" t="s">
        <v>281</v>
      </c>
      <c r="I1822" t="s">
        <v>62</v>
      </c>
      <c r="J1822" t="s">
        <v>190</v>
      </c>
      <c r="K1822">
        <v>4</v>
      </c>
      <c r="L1822" s="2">
        <v>700</v>
      </c>
      <c r="M1822">
        <v>5</v>
      </c>
      <c r="N1822" s="2">
        <v>2800</v>
      </c>
      <c r="O1822" s="2">
        <v>140</v>
      </c>
      <c r="P1822" s="2">
        <v>2660</v>
      </c>
      <c r="Q1822" s="2">
        <v>1796.16</v>
      </c>
      <c r="R1822" s="2">
        <v>863.84</v>
      </c>
      <c r="S1822" t="s">
        <v>53</v>
      </c>
      <c r="T1822" t="s">
        <v>96</v>
      </c>
      <c r="U1822" t="s">
        <v>96</v>
      </c>
      <c r="V1822" t="s">
        <v>39</v>
      </c>
      <c r="W1822" t="s">
        <v>137</v>
      </c>
      <c r="X1822" t="s">
        <v>41</v>
      </c>
      <c r="Y1822" t="s">
        <v>56</v>
      </c>
      <c r="Z1822" t="s">
        <v>43</v>
      </c>
      <c r="AA1822" t="s">
        <v>44</v>
      </c>
      <c r="AB1822" t="s">
        <v>44</v>
      </c>
    </row>
    <row r="1823" spans="1:28" x14ac:dyDescent="0.25">
      <c r="A1823" t="s">
        <v>4570</v>
      </c>
      <c r="B1823" s="1">
        <v>45440</v>
      </c>
      <c r="C1823" t="s">
        <v>4571</v>
      </c>
      <c r="D1823" t="s">
        <v>4572</v>
      </c>
      <c r="E1823">
        <v>54</v>
      </c>
      <c r="F1823" t="s">
        <v>31</v>
      </c>
      <c r="G1823" t="s">
        <v>158</v>
      </c>
      <c r="H1823" t="s">
        <v>159</v>
      </c>
      <c r="I1823" t="s">
        <v>51</v>
      </c>
      <c r="J1823" t="s">
        <v>52</v>
      </c>
      <c r="K1823">
        <v>1</v>
      </c>
      <c r="L1823" s="2">
        <v>650</v>
      </c>
      <c r="M1823">
        <v>10</v>
      </c>
      <c r="N1823" s="2">
        <v>650</v>
      </c>
      <c r="O1823" s="2">
        <v>65</v>
      </c>
      <c r="P1823" s="2">
        <v>585</v>
      </c>
      <c r="Q1823" s="2">
        <v>382.37</v>
      </c>
      <c r="R1823" s="2">
        <v>202.63</v>
      </c>
      <c r="S1823" t="s">
        <v>53</v>
      </c>
      <c r="T1823" t="s">
        <v>275</v>
      </c>
      <c r="U1823" t="s">
        <v>123</v>
      </c>
      <c r="V1823" t="s">
        <v>39</v>
      </c>
      <c r="W1823" t="s">
        <v>83</v>
      </c>
      <c r="X1823" t="s">
        <v>41</v>
      </c>
      <c r="Y1823" t="s">
        <v>56</v>
      </c>
      <c r="Z1823" t="s">
        <v>43</v>
      </c>
      <c r="AA1823" t="s">
        <v>44</v>
      </c>
      <c r="AB1823" t="s">
        <v>44</v>
      </c>
    </row>
    <row r="1824" spans="1:28" x14ac:dyDescent="0.25">
      <c r="A1824" t="s">
        <v>4573</v>
      </c>
      <c r="B1824" s="1">
        <v>45440</v>
      </c>
      <c r="C1824" t="s">
        <v>4574</v>
      </c>
      <c r="D1824" t="s">
        <v>4575</v>
      </c>
      <c r="E1824">
        <v>51</v>
      </c>
      <c r="F1824" t="s">
        <v>31</v>
      </c>
      <c r="G1824" t="s">
        <v>318</v>
      </c>
      <c r="H1824" t="s">
        <v>319</v>
      </c>
      <c r="I1824" t="s">
        <v>34</v>
      </c>
      <c r="J1824" t="s">
        <v>190</v>
      </c>
      <c r="K1824">
        <v>3</v>
      </c>
      <c r="L1824" s="2">
        <v>2500</v>
      </c>
      <c r="M1824">
        <v>15</v>
      </c>
      <c r="N1824" s="2">
        <v>7500</v>
      </c>
      <c r="O1824" s="2">
        <v>1125</v>
      </c>
      <c r="P1824" s="2">
        <v>6375</v>
      </c>
      <c r="Q1824" s="2">
        <v>4123.71</v>
      </c>
      <c r="R1824" s="2">
        <v>2251.29</v>
      </c>
      <c r="S1824" t="s">
        <v>53</v>
      </c>
      <c r="T1824" t="s">
        <v>407</v>
      </c>
      <c r="U1824" t="s">
        <v>408</v>
      </c>
      <c r="V1824" t="s">
        <v>39</v>
      </c>
      <c r="W1824" t="s">
        <v>66</v>
      </c>
      <c r="X1824" t="s">
        <v>97</v>
      </c>
      <c r="Y1824" t="s">
        <v>56</v>
      </c>
      <c r="Z1824" t="s">
        <v>43</v>
      </c>
      <c r="AA1824" t="s">
        <v>68</v>
      </c>
      <c r="AB1824" t="s">
        <v>44</v>
      </c>
    </row>
    <row r="1825" spans="1:28" x14ac:dyDescent="0.25">
      <c r="A1825" t="s">
        <v>4576</v>
      </c>
      <c r="B1825" s="1">
        <v>45440</v>
      </c>
      <c r="C1825" t="s">
        <v>2467</v>
      </c>
      <c r="D1825" t="s">
        <v>2468</v>
      </c>
      <c r="E1825">
        <v>56</v>
      </c>
      <c r="F1825" t="s">
        <v>48</v>
      </c>
      <c r="G1825" t="s">
        <v>197</v>
      </c>
      <c r="H1825" t="s">
        <v>198</v>
      </c>
      <c r="I1825" t="s">
        <v>74</v>
      </c>
      <c r="J1825" t="s">
        <v>75</v>
      </c>
      <c r="K1825">
        <v>2</v>
      </c>
      <c r="L1825" s="2">
        <v>2600</v>
      </c>
      <c r="M1825">
        <v>30</v>
      </c>
      <c r="N1825" s="2">
        <v>5200</v>
      </c>
      <c r="O1825" s="2">
        <v>1560</v>
      </c>
      <c r="P1825" s="2">
        <v>3640</v>
      </c>
      <c r="Q1825" s="2">
        <v>2245.94</v>
      </c>
      <c r="R1825" s="2">
        <v>1394.06</v>
      </c>
      <c r="S1825" t="s">
        <v>53</v>
      </c>
      <c r="T1825" t="s">
        <v>163</v>
      </c>
      <c r="U1825" t="s">
        <v>164</v>
      </c>
      <c r="V1825" t="s">
        <v>39</v>
      </c>
      <c r="W1825" t="s">
        <v>137</v>
      </c>
      <c r="X1825" t="s">
        <v>41</v>
      </c>
      <c r="Y1825" t="s">
        <v>42</v>
      </c>
      <c r="Z1825" t="s">
        <v>43</v>
      </c>
      <c r="AA1825" t="s">
        <v>44</v>
      </c>
      <c r="AB1825" t="s">
        <v>44</v>
      </c>
    </row>
    <row r="1826" spans="1:28" x14ac:dyDescent="0.25">
      <c r="A1826" t="s">
        <v>4577</v>
      </c>
      <c r="B1826" s="1">
        <v>45440</v>
      </c>
      <c r="C1826" t="s">
        <v>4578</v>
      </c>
      <c r="D1826" t="s">
        <v>4579</v>
      </c>
      <c r="E1826">
        <v>32</v>
      </c>
      <c r="F1826" t="s">
        <v>48</v>
      </c>
      <c r="G1826" t="s">
        <v>280</v>
      </c>
      <c r="H1826" t="s">
        <v>281</v>
      </c>
      <c r="I1826" t="s">
        <v>62</v>
      </c>
      <c r="J1826" t="s">
        <v>190</v>
      </c>
      <c r="K1826">
        <v>1</v>
      </c>
      <c r="L1826" s="2">
        <v>700</v>
      </c>
      <c r="M1826">
        <v>25</v>
      </c>
      <c r="N1826" s="2">
        <v>700</v>
      </c>
      <c r="O1826" s="2">
        <v>175</v>
      </c>
      <c r="P1826" s="2">
        <v>525</v>
      </c>
      <c r="Q1826" s="2">
        <v>326.13</v>
      </c>
      <c r="R1826" s="2">
        <v>198.87</v>
      </c>
      <c r="S1826" t="s">
        <v>53</v>
      </c>
      <c r="T1826" t="s">
        <v>136</v>
      </c>
      <c r="U1826" t="s">
        <v>38</v>
      </c>
      <c r="V1826" t="s">
        <v>39</v>
      </c>
      <c r="W1826" t="s">
        <v>40</v>
      </c>
      <c r="X1826" t="s">
        <v>97</v>
      </c>
      <c r="Y1826" t="s">
        <v>56</v>
      </c>
      <c r="Z1826" t="s">
        <v>43</v>
      </c>
      <c r="AA1826" t="s">
        <v>44</v>
      </c>
      <c r="AB1826" t="s">
        <v>44</v>
      </c>
    </row>
    <row r="1827" spans="1:28" x14ac:dyDescent="0.25">
      <c r="A1827" t="s">
        <v>4580</v>
      </c>
      <c r="B1827" s="1">
        <v>45441</v>
      </c>
      <c r="C1827" t="s">
        <v>336</v>
      </c>
      <c r="D1827" t="s">
        <v>337</v>
      </c>
      <c r="E1827">
        <v>44</v>
      </c>
      <c r="F1827" t="s">
        <v>111</v>
      </c>
      <c r="G1827" t="s">
        <v>238</v>
      </c>
      <c r="H1827" t="s">
        <v>239</v>
      </c>
      <c r="I1827" t="s">
        <v>62</v>
      </c>
      <c r="J1827" t="s">
        <v>63</v>
      </c>
      <c r="K1827">
        <v>1</v>
      </c>
      <c r="L1827" s="2">
        <v>6500</v>
      </c>
      <c r="M1827">
        <v>15</v>
      </c>
      <c r="N1827" s="2">
        <v>6500</v>
      </c>
      <c r="O1827" s="2">
        <v>975</v>
      </c>
      <c r="P1827" s="2">
        <v>5525</v>
      </c>
      <c r="Q1827" s="2">
        <v>3125.26</v>
      </c>
      <c r="R1827" s="2">
        <v>2399.7399999999998</v>
      </c>
      <c r="S1827" t="s">
        <v>64</v>
      </c>
      <c r="T1827" t="s">
        <v>263</v>
      </c>
      <c r="U1827" t="s">
        <v>91</v>
      </c>
      <c r="V1827" t="s">
        <v>39</v>
      </c>
      <c r="W1827" t="s">
        <v>92</v>
      </c>
      <c r="X1827" t="s">
        <v>97</v>
      </c>
      <c r="Y1827" t="s">
        <v>84</v>
      </c>
      <c r="Z1827" t="s">
        <v>223</v>
      </c>
      <c r="AA1827" t="s">
        <v>44</v>
      </c>
      <c r="AB1827" t="s">
        <v>44</v>
      </c>
    </row>
    <row r="1828" spans="1:28" x14ac:dyDescent="0.25">
      <c r="A1828" t="s">
        <v>4581</v>
      </c>
      <c r="B1828" s="1">
        <v>45441</v>
      </c>
      <c r="C1828" t="s">
        <v>4582</v>
      </c>
      <c r="D1828" t="s">
        <v>4583</v>
      </c>
      <c r="E1828">
        <v>19</v>
      </c>
      <c r="F1828" t="s">
        <v>31</v>
      </c>
      <c r="G1828" t="s">
        <v>344</v>
      </c>
      <c r="H1828" t="s">
        <v>345</v>
      </c>
      <c r="I1828" t="s">
        <v>34</v>
      </c>
      <c r="J1828" t="s">
        <v>121</v>
      </c>
      <c r="K1828">
        <v>2</v>
      </c>
      <c r="L1828" s="2">
        <v>1600</v>
      </c>
      <c r="M1828">
        <v>0</v>
      </c>
      <c r="N1828" s="2">
        <v>3200</v>
      </c>
      <c r="O1828" s="2">
        <v>0</v>
      </c>
      <c r="P1828" s="2">
        <v>3200</v>
      </c>
      <c r="Q1828" s="2">
        <v>1783.79</v>
      </c>
      <c r="R1828" s="2">
        <v>1416.21</v>
      </c>
      <c r="S1828" t="s">
        <v>53</v>
      </c>
      <c r="T1828" t="s">
        <v>578</v>
      </c>
      <c r="U1828" t="s">
        <v>579</v>
      </c>
      <c r="V1828" t="s">
        <v>39</v>
      </c>
      <c r="W1828" t="s">
        <v>124</v>
      </c>
      <c r="X1828" t="s">
        <v>97</v>
      </c>
      <c r="Y1828" t="s">
        <v>56</v>
      </c>
      <c r="Z1828" t="s">
        <v>43</v>
      </c>
      <c r="AA1828" t="s">
        <v>44</v>
      </c>
      <c r="AB1828" t="s">
        <v>44</v>
      </c>
    </row>
    <row r="1829" spans="1:28" x14ac:dyDescent="0.25">
      <c r="A1829" t="s">
        <v>4584</v>
      </c>
      <c r="B1829" s="1">
        <v>45441</v>
      </c>
      <c r="C1829" t="s">
        <v>3287</v>
      </c>
      <c r="D1829" t="s">
        <v>3288</v>
      </c>
      <c r="E1829">
        <v>22</v>
      </c>
      <c r="F1829" t="s">
        <v>111</v>
      </c>
      <c r="G1829" t="s">
        <v>60</v>
      </c>
      <c r="H1829" t="s">
        <v>61</v>
      </c>
      <c r="I1829" t="s">
        <v>62</v>
      </c>
      <c r="J1829" t="s">
        <v>63</v>
      </c>
      <c r="K1829">
        <v>4</v>
      </c>
      <c r="L1829" s="2">
        <v>3500</v>
      </c>
      <c r="M1829">
        <v>15</v>
      </c>
      <c r="N1829" s="2">
        <v>14000</v>
      </c>
      <c r="O1829" s="2">
        <v>2100</v>
      </c>
      <c r="P1829" s="2">
        <v>11900</v>
      </c>
      <c r="Q1829" s="2">
        <v>6646.46</v>
      </c>
      <c r="R1829" s="2">
        <v>5253.54</v>
      </c>
      <c r="S1829" t="s">
        <v>64</v>
      </c>
      <c r="T1829" t="s">
        <v>105</v>
      </c>
      <c r="U1829" t="s">
        <v>106</v>
      </c>
      <c r="V1829" t="s">
        <v>39</v>
      </c>
      <c r="W1829" t="s">
        <v>40</v>
      </c>
      <c r="X1829" t="s">
        <v>41</v>
      </c>
      <c r="Y1829" t="s">
        <v>56</v>
      </c>
      <c r="Z1829" t="s">
        <v>43</v>
      </c>
      <c r="AA1829" t="s">
        <v>44</v>
      </c>
      <c r="AB1829" t="s">
        <v>44</v>
      </c>
    </row>
    <row r="1830" spans="1:28" x14ac:dyDescent="0.25">
      <c r="A1830" t="s">
        <v>4585</v>
      </c>
      <c r="B1830" s="1">
        <v>45441</v>
      </c>
      <c r="C1830" t="s">
        <v>4586</v>
      </c>
      <c r="D1830" t="s">
        <v>4587</v>
      </c>
      <c r="E1830">
        <v>29</v>
      </c>
      <c r="F1830" t="s">
        <v>111</v>
      </c>
      <c r="G1830" t="s">
        <v>72</v>
      </c>
      <c r="H1830" t="s">
        <v>73</v>
      </c>
      <c r="I1830" t="s">
        <v>74</v>
      </c>
      <c r="J1830" t="s">
        <v>75</v>
      </c>
      <c r="K1830">
        <v>3</v>
      </c>
      <c r="L1830" s="2">
        <v>2200</v>
      </c>
      <c r="M1830">
        <v>25</v>
      </c>
      <c r="N1830" s="2">
        <v>6600</v>
      </c>
      <c r="O1830" s="2">
        <v>1650</v>
      </c>
      <c r="P1830" s="2">
        <v>4950</v>
      </c>
      <c r="Q1830" s="2">
        <v>3791.38</v>
      </c>
      <c r="R1830" s="2">
        <v>1158.6199999999999</v>
      </c>
      <c r="S1830" t="s">
        <v>53</v>
      </c>
      <c r="T1830" t="s">
        <v>136</v>
      </c>
      <c r="U1830" t="s">
        <v>38</v>
      </c>
      <c r="V1830" t="s">
        <v>39</v>
      </c>
      <c r="W1830" t="s">
        <v>66</v>
      </c>
      <c r="X1830" t="s">
        <v>97</v>
      </c>
      <c r="Y1830" t="s">
        <v>56</v>
      </c>
      <c r="Z1830" t="s">
        <v>43</v>
      </c>
      <c r="AA1830" t="s">
        <v>44</v>
      </c>
      <c r="AB1830" t="s">
        <v>44</v>
      </c>
    </row>
    <row r="1831" spans="1:28" x14ac:dyDescent="0.25">
      <c r="A1831" t="s">
        <v>4588</v>
      </c>
      <c r="B1831" s="1">
        <v>45441</v>
      </c>
      <c r="C1831" t="s">
        <v>258</v>
      </c>
      <c r="D1831" t="s">
        <v>259</v>
      </c>
      <c r="E1831">
        <v>35</v>
      </c>
      <c r="F1831" t="s">
        <v>48</v>
      </c>
      <c r="G1831" t="s">
        <v>72</v>
      </c>
      <c r="H1831" t="s">
        <v>73</v>
      </c>
      <c r="I1831" t="s">
        <v>74</v>
      </c>
      <c r="J1831" t="s">
        <v>75</v>
      </c>
      <c r="K1831">
        <v>2</v>
      </c>
      <c r="L1831" s="2">
        <v>2200</v>
      </c>
      <c r="M1831">
        <v>0</v>
      </c>
      <c r="N1831" s="2">
        <v>4400</v>
      </c>
      <c r="O1831" s="2">
        <v>0</v>
      </c>
      <c r="P1831" s="2">
        <v>4400</v>
      </c>
      <c r="Q1831" s="2">
        <v>3047.03</v>
      </c>
      <c r="R1831" s="2">
        <v>1352.97</v>
      </c>
      <c r="S1831" t="s">
        <v>36</v>
      </c>
      <c r="T1831" t="s">
        <v>178</v>
      </c>
      <c r="U1831" t="s">
        <v>154</v>
      </c>
      <c r="V1831" t="s">
        <v>39</v>
      </c>
      <c r="W1831" t="s">
        <v>66</v>
      </c>
      <c r="X1831" t="s">
        <v>97</v>
      </c>
      <c r="Y1831" t="s">
        <v>56</v>
      </c>
      <c r="Z1831" t="s">
        <v>107</v>
      </c>
      <c r="AA1831" t="s">
        <v>44</v>
      </c>
      <c r="AB1831" t="s">
        <v>44</v>
      </c>
    </row>
    <row r="1832" spans="1:28" x14ac:dyDescent="0.25">
      <c r="A1832" t="s">
        <v>4589</v>
      </c>
      <c r="B1832" s="1">
        <v>45441</v>
      </c>
      <c r="C1832" t="s">
        <v>2930</v>
      </c>
      <c r="D1832" t="s">
        <v>2931</v>
      </c>
      <c r="E1832">
        <v>27</v>
      </c>
      <c r="F1832" t="s">
        <v>48</v>
      </c>
      <c r="G1832" t="s">
        <v>352</v>
      </c>
      <c r="H1832" t="s">
        <v>353</v>
      </c>
      <c r="I1832" t="s">
        <v>103</v>
      </c>
      <c r="J1832" t="s">
        <v>104</v>
      </c>
      <c r="K1832">
        <v>1</v>
      </c>
      <c r="L1832" s="2">
        <v>850</v>
      </c>
      <c r="M1832">
        <v>10</v>
      </c>
      <c r="N1832" s="2">
        <v>850</v>
      </c>
      <c r="O1832" s="2">
        <v>85</v>
      </c>
      <c r="P1832" s="2">
        <v>765</v>
      </c>
      <c r="Q1832" s="2">
        <v>508.25</v>
      </c>
      <c r="R1832" s="2">
        <v>256.75</v>
      </c>
      <c r="S1832" t="s">
        <v>53</v>
      </c>
      <c r="T1832" t="s">
        <v>290</v>
      </c>
      <c r="U1832" t="s">
        <v>291</v>
      </c>
      <c r="V1832" t="s">
        <v>39</v>
      </c>
      <c r="W1832" t="s">
        <v>124</v>
      </c>
      <c r="X1832" t="s">
        <v>41</v>
      </c>
      <c r="Y1832" t="s">
        <v>56</v>
      </c>
      <c r="Z1832" t="s">
        <v>43</v>
      </c>
      <c r="AA1832" t="s">
        <v>44</v>
      </c>
      <c r="AB1832" t="s">
        <v>44</v>
      </c>
    </row>
    <row r="1833" spans="1:28" x14ac:dyDescent="0.25">
      <c r="A1833" t="s">
        <v>4590</v>
      </c>
      <c r="B1833" s="1">
        <v>45441</v>
      </c>
      <c r="C1833" t="s">
        <v>4591</v>
      </c>
      <c r="D1833" t="s">
        <v>4592</v>
      </c>
      <c r="E1833">
        <v>44</v>
      </c>
      <c r="F1833" t="s">
        <v>48</v>
      </c>
      <c r="G1833" t="s">
        <v>101</v>
      </c>
      <c r="H1833" t="s">
        <v>102</v>
      </c>
      <c r="I1833" t="s">
        <v>103</v>
      </c>
      <c r="J1833" t="s">
        <v>104</v>
      </c>
      <c r="K1833">
        <v>1</v>
      </c>
      <c r="L1833" s="2">
        <v>1800</v>
      </c>
      <c r="M1833">
        <v>0</v>
      </c>
      <c r="N1833" s="2">
        <v>1800</v>
      </c>
      <c r="O1833" s="2">
        <v>0</v>
      </c>
      <c r="P1833" s="2">
        <v>1800</v>
      </c>
      <c r="Q1833" s="2">
        <v>1463.03</v>
      </c>
      <c r="R1833" s="2">
        <v>336.97</v>
      </c>
      <c r="S1833" t="s">
        <v>53</v>
      </c>
      <c r="T1833" t="s">
        <v>578</v>
      </c>
      <c r="U1833" t="s">
        <v>579</v>
      </c>
      <c r="V1833" t="s">
        <v>39</v>
      </c>
      <c r="W1833" t="s">
        <v>137</v>
      </c>
      <c r="X1833" t="s">
        <v>67</v>
      </c>
      <c r="Y1833" t="s">
        <v>56</v>
      </c>
      <c r="Z1833" t="s">
        <v>223</v>
      </c>
      <c r="AA1833" t="s">
        <v>44</v>
      </c>
      <c r="AB1833" t="s">
        <v>44</v>
      </c>
    </row>
    <row r="1834" spans="1:28" x14ac:dyDescent="0.25">
      <c r="A1834" t="s">
        <v>4593</v>
      </c>
      <c r="B1834" s="1">
        <v>45441</v>
      </c>
      <c r="C1834" t="s">
        <v>4594</v>
      </c>
      <c r="D1834" t="s">
        <v>4595</v>
      </c>
      <c r="E1834">
        <v>25</v>
      </c>
      <c r="F1834" t="s">
        <v>31</v>
      </c>
      <c r="G1834" t="s">
        <v>366</v>
      </c>
      <c r="H1834" t="s">
        <v>367</v>
      </c>
      <c r="I1834" t="s">
        <v>34</v>
      </c>
      <c r="J1834" t="s">
        <v>130</v>
      </c>
      <c r="K1834">
        <v>3</v>
      </c>
      <c r="L1834" s="2">
        <v>14500</v>
      </c>
      <c r="M1834">
        <v>25</v>
      </c>
      <c r="N1834" s="2">
        <v>43500</v>
      </c>
      <c r="O1834" s="2">
        <v>10875</v>
      </c>
      <c r="P1834" s="2">
        <v>32625</v>
      </c>
      <c r="Q1834" s="2">
        <v>25930.48</v>
      </c>
      <c r="R1834" s="2">
        <v>6694.52</v>
      </c>
      <c r="S1834" t="s">
        <v>53</v>
      </c>
      <c r="T1834" t="s">
        <v>96</v>
      </c>
      <c r="U1834" t="s">
        <v>96</v>
      </c>
      <c r="V1834" t="s">
        <v>39</v>
      </c>
      <c r="W1834" t="s">
        <v>83</v>
      </c>
      <c r="X1834" t="s">
        <v>41</v>
      </c>
      <c r="Y1834" t="s">
        <v>56</v>
      </c>
      <c r="Z1834" t="s">
        <v>43</v>
      </c>
      <c r="AA1834" t="s">
        <v>44</v>
      </c>
      <c r="AB1834" t="s">
        <v>44</v>
      </c>
    </row>
    <row r="1835" spans="1:28" x14ac:dyDescent="0.25">
      <c r="A1835" t="s">
        <v>4596</v>
      </c>
      <c r="B1835" s="1">
        <v>45441</v>
      </c>
      <c r="C1835" t="s">
        <v>1583</v>
      </c>
      <c r="D1835" t="s">
        <v>1584</v>
      </c>
      <c r="E1835">
        <v>27</v>
      </c>
      <c r="F1835" t="s">
        <v>48</v>
      </c>
      <c r="G1835" t="s">
        <v>352</v>
      </c>
      <c r="H1835" t="s">
        <v>353</v>
      </c>
      <c r="I1835" t="s">
        <v>103</v>
      </c>
      <c r="J1835" t="s">
        <v>104</v>
      </c>
      <c r="K1835">
        <v>3</v>
      </c>
      <c r="L1835" s="2">
        <v>850</v>
      </c>
      <c r="M1835">
        <v>15</v>
      </c>
      <c r="N1835" s="2">
        <v>2550</v>
      </c>
      <c r="O1835" s="2">
        <v>382.5</v>
      </c>
      <c r="P1835" s="2">
        <v>2167.5</v>
      </c>
      <c r="Q1835" s="2">
        <v>1214.8900000000001</v>
      </c>
      <c r="R1835" s="2">
        <v>952.61</v>
      </c>
      <c r="S1835" t="s">
        <v>53</v>
      </c>
      <c r="T1835" t="s">
        <v>105</v>
      </c>
      <c r="U1835" t="s">
        <v>106</v>
      </c>
      <c r="V1835" t="s">
        <v>39</v>
      </c>
      <c r="W1835" t="s">
        <v>137</v>
      </c>
      <c r="X1835" t="s">
        <v>97</v>
      </c>
      <c r="Y1835" t="s">
        <v>56</v>
      </c>
      <c r="Z1835" t="s">
        <v>43</v>
      </c>
      <c r="AA1835" t="s">
        <v>44</v>
      </c>
      <c r="AB1835" t="s">
        <v>44</v>
      </c>
    </row>
    <row r="1836" spans="1:28" x14ac:dyDescent="0.25">
      <c r="A1836" t="s">
        <v>4597</v>
      </c>
      <c r="B1836" s="1">
        <v>45441</v>
      </c>
      <c r="C1836" t="s">
        <v>898</v>
      </c>
      <c r="D1836" t="s">
        <v>899</v>
      </c>
      <c r="E1836">
        <v>33</v>
      </c>
      <c r="F1836" t="s">
        <v>111</v>
      </c>
      <c r="G1836" t="s">
        <v>101</v>
      </c>
      <c r="H1836" t="s">
        <v>102</v>
      </c>
      <c r="I1836" t="s">
        <v>103</v>
      </c>
      <c r="J1836" t="s">
        <v>104</v>
      </c>
      <c r="K1836">
        <v>2</v>
      </c>
      <c r="L1836" s="2">
        <v>1800</v>
      </c>
      <c r="M1836">
        <v>10</v>
      </c>
      <c r="N1836" s="2">
        <v>3600</v>
      </c>
      <c r="O1836" s="2">
        <v>360</v>
      </c>
      <c r="P1836" s="2">
        <v>3240</v>
      </c>
      <c r="Q1836" s="2">
        <v>2487.85</v>
      </c>
      <c r="R1836" s="2">
        <v>752.15</v>
      </c>
      <c r="S1836" t="s">
        <v>53</v>
      </c>
      <c r="T1836" t="s">
        <v>122</v>
      </c>
      <c r="U1836" t="s">
        <v>123</v>
      </c>
      <c r="V1836" t="s">
        <v>39</v>
      </c>
      <c r="W1836" t="s">
        <v>66</v>
      </c>
      <c r="X1836" t="s">
        <v>97</v>
      </c>
      <c r="Y1836" t="s">
        <v>84</v>
      </c>
      <c r="Z1836" t="s">
        <v>43</v>
      </c>
      <c r="AA1836" t="s">
        <v>44</v>
      </c>
      <c r="AB1836" t="s">
        <v>44</v>
      </c>
    </row>
    <row r="1837" spans="1:28" x14ac:dyDescent="0.25">
      <c r="A1837" t="s">
        <v>4598</v>
      </c>
      <c r="B1837" s="1">
        <v>45441</v>
      </c>
      <c r="C1837" t="s">
        <v>4434</v>
      </c>
      <c r="D1837" t="s">
        <v>4435</v>
      </c>
      <c r="E1837">
        <v>21</v>
      </c>
      <c r="F1837" t="s">
        <v>31</v>
      </c>
      <c r="G1837" t="s">
        <v>227</v>
      </c>
      <c r="H1837" t="s">
        <v>228</v>
      </c>
      <c r="I1837" t="s">
        <v>74</v>
      </c>
      <c r="J1837" t="s">
        <v>75</v>
      </c>
      <c r="K1837">
        <v>2</v>
      </c>
      <c r="L1837" s="2">
        <v>1400</v>
      </c>
      <c r="M1837">
        <v>0</v>
      </c>
      <c r="N1837" s="2">
        <v>2800</v>
      </c>
      <c r="O1837" s="2">
        <v>0</v>
      </c>
      <c r="P1837" s="2">
        <v>2800</v>
      </c>
      <c r="Q1837" s="2">
        <v>2117.29</v>
      </c>
      <c r="R1837" s="2">
        <v>682.71</v>
      </c>
      <c r="S1837" t="s">
        <v>53</v>
      </c>
      <c r="T1837" t="s">
        <v>398</v>
      </c>
      <c r="U1837" t="s">
        <v>399</v>
      </c>
      <c r="V1837" t="s">
        <v>39</v>
      </c>
      <c r="W1837" t="s">
        <v>92</v>
      </c>
      <c r="X1837" t="s">
        <v>41</v>
      </c>
      <c r="Y1837" t="s">
        <v>56</v>
      </c>
      <c r="Z1837" t="s">
        <v>43</v>
      </c>
      <c r="AA1837" t="s">
        <v>44</v>
      </c>
      <c r="AB1837" t="s">
        <v>44</v>
      </c>
    </row>
    <row r="1838" spans="1:28" x14ac:dyDescent="0.25">
      <c r="A1838" t="s">
        <v>4599</v>
      </c>
      <c r="B1838" s="1">
        <v>45441</v>
      </c>
      <c r="C1838" t="s">
        <v>4324</v>
      </c>
      <c r="D1838" t="s">
        <v>4325</v>
      </c>
      <c r="E1838">
        <v>58</v>
      </c>
      <c r="F1838" t="s">
        <v>48</v>
      </c>
      <c r="G1838" t="s">
        <v>366</v>
      </c>
      <c r="H1838" t="s">
        <v>367</v>
      </c>
      <c r="I1838" t="s">
        <v>34</v>
      </c>
      <c r="J1838" t="s">
        <v>130</v>
      </c>
      <c r="K1838">
        <v>3</v>
      </c>
      <c r="L1838" s="2">
        <v>14500</v>
      </c>
      <c r="M1838">
        <v>10</v>
      </c>
      <c r="N1838" s="2">
        <v>43500</v>
      </c>
      <c r="O1838" s="2">
        <v>4350</v>
      </c>
      <c r="P1838" s="2">
        <v>39150</v>
      </c>
      <c r="Q1838" s="2">
        <v>28566.26</v>
      </c>
      <c r="R1838" s="2">
        <v>10583.74</v>
      </c>
      <c r="S1838" t="s">
        <v>64</v>
      </c>
      <c r="T1838" t="s">
        <v>76</v>
      </c>
      <c r="U1838" t="s">
        <v>77</v>
      </c>
      <c r="V1838" t="s">
        <v>39</v>
      </c>
      <c r="W1838" t="s">
        <v>83</v>
      </c>
      <c r="X1838" t="s">
        <v>97</v>
      </c>
      <c r="Y1838" t="s">
        <v>56</v>
      </c>
      <c r="Z1838" t="s">
        <v>43</v>
      </c>
      <c r="AA1838" t="s">
        <v>44</v>
      </c>
      <c r="AB1838" t="s">
        <v>44</v>
      </c>
    </row>
    <row r="1839" spans="1:28" x14ac:dyDescent="0.25">
      <c r="A1839" t="s">
        <v>4600</v>
      </c>
      <c r="B1839" s="1">
        <v>45441</v>
      </c>
      <c r="C1839" t="s">
        <v>4601</v>
      </c>
      <c r="D1839" t="s">
        <v>4602</v>
      </c>
      <c r="E1839">
        <v>51</v>
      </c>
      <c r="F1839" t="s">
        <v>31</v>
      </c>
      <c r="G1839" t="s">
        <v>273</v>
      </c>
      <c r="H1839" t="s">
        <v>274</v>
      </c>
      <c r="I1839" t="s">
        <v>51</v>
      </c>
      <c r="J1839" t="s">
        <v>52</v>
      </c>
      <c r="K1839">
        <v>1</v>
      </c>
      <c r="L1839" s="2">
        <v>250</v>
      </c>
      <c r="M1839">
        <v>10</v>
      </c>
      <c r="N1839" s="2">
        <v>250</v>
      </c>
      <c r="O1839" s="2">
        <v>25</v>
      </c>
      <c r="P1839" s="2">
        <v>225</v>
      </c>
      <c r="Q1839" s="2">
        <v>178.2</v>
      </c>
      <c r="R1839" s="2">
        <v>46.8</v>
      </c>
      <c r="S1839" t="s">
        <v>53</v>
      </c>
      <c r="T1839" t="s">
        <v>136</v>
      </c>
      <c r="U1839" t="s">
        <v>38</v>
      </c>
      <c r="V1839" t="s">
        <v>39</v>
      </c>
      <c r="W1839" t="s">
        <v>66</v>
      </c>
      <c r="X1839" t="s">
        <v>67</v>
      </c>
      <c r="Y1839" t="s">
        <v>42</v>
      </c>
      <c r="Z1839" t="s">
        <v>144</v>
      </c>
      <c r="AA1839" t="s">
        <v>44</v>
      </c>
      <c r="AB1839" t="s">
        <v>44</v>
      </c>
    </row>
    <row r="1840" spans="1:28" x14ac:dyDescent="0.25">
      <c r="A1840" t="s">
        <v>4603</v>
      </c>
      <c r="B1840" s="1">
        <v>45442</v>
      </c>
      <c r="C1840" t="s">
        <v>4604</v>
      </c>
      <c r="D1840" t="s">
        <v>4605</v>
      </c>
      <c r="E1840">
        <v>56</v>
      </c>
      <c r="F1840" t="s">
        <v>111</v>
      </c>
      <c r="G1840" t="s">
        <v>176</v>
      </c>
      <c r="H1840" t="s">
        <v>177</v>
      </c>
      <c r="I1840" t="s">
        <v>34</v>
      </c>
      <c r="J1840" t="s">
        <v>35</v>
      </c>
      <c r="K1840">
        <v>3</v>
      </c>
      <c r="L1840" s="2">
        <v>6500</v>
      </c>
      <c r="M1840">
        <v>10</v>
      </c>
      <c r="N1840" s="2">
        <v>19500</v>
      </c>
      <c r="O1840" s="2">
        <v>1950</v>
      </c>
      <c r="P1840" s="2">
        <v>17550</v>
      </c>
      <c r="Q1840" s="2">
        <v>13073.95</v>
      </c>
      <c r="R1840" s="2">
        <v>4476.05</v>
      </c>
      <c r="S1840" t="s">
        <v>64</v>
      </c>
      <c r="T1840" t="s">
        <v>222</v>
      </c>
      <c r="U1840" t="s">
        <v>38</v>
      </c>
      <c r="V1840" t="s">
        <v>39</v>
      </c>
      <c r="W1840" t="s">
        <v>137</v>
      </c>
      <c r="X1840" t="s">
        <v>97</v>
      </c>
      <c r="Y1840" t="s">
        <v>56</v>
      </c>
      <c r="Z1840" t="s">
        <v>43</v>
      </c>
      <c r="AA1840" t="s">
        <v>68</v>
      </c>
      <c r="AB1840" t="s">
        <v>68</v>
      </c>
    </row>
    <row r="1841" spans="1:28" x14ac:dyDescent="0.25">
      <c r="A1841" t="s">
        <v>4606</v>
      </c>
      <c r="B1841" s="1">
        <v>45442</v>
      </c>
      <c r="C1841" t="s">
        <v>4607</v>
      </c>
      <c r="D1841" t="s">
        <v>4608</v>
      </c>
      <c r="E1841">
        <v>28</v>
      </c>
      <c r="F1841" t="s">
        <v>31</v>
      </c>
      <c r="G1841" t="s">
        <v>344</v>
      </c>
      <c r="H1841" t="s">
        <v>345</v>
      </c>
      <c r="I1841" t="s">
        <v>34</v>
      </c>
      <c r="J1841" t="s">
        <v>121</v>
      </c>
      <c r="K1841">
        <v>1</v>
      </c>
      <c r="L1841" s="2">
        <v>1600</v>
      </c>
      <c r="M1841">
        <v>10</v>
      </c>
      <c r="N1841" s="2">
        <v>1600</v>
      </c>
      <c r="O1841" s="2">
        <v>160</v>
      </c>
      <c r="P1841" s="2">
        <v>1440</v>
      </c>
      <c r="Q1841" s="2">
        <v>927.93</v>
      </c>
      <c r="R1841" s="2">
        <v>512.07000000000005</v>
      </c>
      <c r="S1841" t="s">
        <v>53</v>
      </c>
      <c r="T1841" t="s">
        <v>76</v>
      </c>
      <c r="U1841" t="s">
        <v>77</v>
      </c>
      <c r="V1841" t="s">
        <v>39</v>
      </c>
      <c r="W1841" t="s">
        <v>66</v>
      </c>
      <c r="X1841" t="s">
        <v>97</v>
      </c>
      <c r="Y1841" t="s">
        <v>56</v>
      </c>
      <c r="Z1841" t="s">
        <v>43</v>
      </c>
      <c r="AA1841" t="s">
        <v>44</v>
      </c>
      <c r="AB1841" t="s">
        <v>44</v>
      </c>
    </row>
    <row r="1842" spans="1:28" x14ac:dyDescent="0.25">
      <c r="A1842" t="s">
        <v>4609</v>
      </c>
      <c r="B1842" s="1">
        <v>45442</v>
      </c>
      <c r="C1842" t="s">
        <v>4247</v>
      </c>
      <c r="D1842" t="s">
        <v>4248</v>
      </c>
      <c r="E1842">
        <v>21</v>
      </c>
      <c r="F1842" t="s">
        <v>111</v>
      </c>
      <c r="G1842" t="s">
        <v>243</v>
      </c>
      <c r="H1842" t="s">
        <v>244</v>
      </c>
      <c r="I1842" t="s">
        <v>103</v>
      </c>
      <c r="J1842" t="s">
        <v>104</v>
      </c>
      <c r="K1842">
        <v>1</v>
      </c>
      <c r="L1842" s="2">
        <v>450</v>
      </c>
      <c r="M1842">
        <v>0</v>
      </c>
      <c r="N1842" s="2">
        <v>450</v>
      </c>
      <c r="O1842" s="2">
        <v>0</v>
      </c>
      <c r="P1842" s="2">
        <v>450</v>
      </c>
      <c r="Q1842" s="2">
        <v>316.14999999999998</v>
      </c>
      <c r="R1842" s="2">
        <v>133.85</v>
      </c>
      <c r="S1842" t="s">
        <v>36</v>
      </c>
      <c r="T1842" t="s">
        <v>136</v>
      </c>
      <c r="U1842" t="s">
        <v>38</v>
      </c>
      <c r="V1842" t="s">
        <v>39</v>
      </c>
      <c r="W1842" t="s">
        <v>92</v>
      </c>
      <c r="X1842" t="s">
        <v>97</v>
      </c>
      <c r="Y1842" t="s">
        <v>56</v>
      </c>
      <c r="Z1842" t="s">
        <v>43</v>
      </c>
      <c r="AA1842" t="s">
        <v>68</v>
      </c>
      <c r="AB1842" t="s">
        <v>44</v>
      </c>
    </row>
    <row r="1843" spans="1:28" x14ac:dyDescent="0.25">
      <c r="A1843" t="s">
        <v>4610</v>
      </c>
      <c r="B1843" s="1">
        <v>45442</v>
      </c>
      <c r="C1843" t="s">
        <v>4611</v>
      </c>
      <c r="D1843" t="s">
        <v>4612</v>
      </c>
      <c r="E1843">
        <v>58</v>
      </c>
      <c r="F1843" t="s">
        <v>48</v>
      </c>
      <c r="G1843" t="s">
        <v>168</v>
      </c>
      <c r="H1843" t="s">
        <v>169</v>
      </c>
      <c r="I1843" t="s">
        <v>62</v>
      </c>
      <c r="J1843" t="s">
        <v>143</v>
      </c>
      <c r="K1843">
        <v>1</v>
      </c>
      <c r="L1843" s="2">
        <v>1800</v>
      </c>
      <c r="M1843">
        <v>15</v>
      </c>
      <c r="N1843" s="2">
        <v>1800</v>
      </c>
      <c r="O1843" s="2">
        <v>270</v>
      </c>
      <c r="P1843" s="2">
        <v>1530</v>
      </c>
      <c r="Q1843" s="2">
        <v>1173.49</v>
      </c>
      <c r="R1843" s="2">
        <v>356.51</v>
      </c>
      <c r="S1843" t="s">
        <v>53</v>
      </c>
      <c r="T1843" t="s">
        <v>407</v>
      </c>
      <c r="U1843" t="s">
        <v>408</v>
      </c>
      <c r="V1843" t="s">
        <v>39</v>
      </c>
      <c r="W1843" t="s">
        <v>124</v>
      </c>
      <c r="X1843" t="s">
        <v>97</v>
      </c>
      <c r="Y1843" t="s">
        <v>42</v>
      </c>
      <c r="Z1843" t="s">
        <v>43</v>
      </c>
      <c r="AA1843" t="s">
        <v>44</v>
      </c>
      <c r="AB1843" t="s">
        <v>44</v>
      </c>
    </row>
    <row r="1844" spans="1:28" x14ac:dyDescent="0.25">
      <c r="A1844" t="s">
        <v>4613</v>
      </c>
      <c r="B1844" s="1">
        <v>45442</v>
      </c>
      <c r="C1844" t="s">
        <v>4385</v>
      </c>
      <c r="D1844" t="s">
        <v>4386</v>
      </c>
      <c r="E1844">
        <v>25</v>
      </c>
      <c r="F1844" t="s">
        <v>48</v>
      </c>
      <c r="G1844" t="s">
        <v>238</v>
      </c>
      <c r="H1844" t="s">
        <v>239</v>
      </c>
      <c r="I1844" t="s">
        <v>62</v>
      </c>
      <c r="J1844" t="s">
        <v>63</v>
      </c>
      <c r="K1844">
        <v>1</v>
      </c>
      <c r="L1844" s="2">
        <v>6500</v>
      </c>
      <c r="M1844">
        <v>10</v>
      </c>
      <c r="N1844" s="2">
        <v>6500</v>
      </c>
      <c r="O1844" s="2">
        <v>650</v>
      </c>
      <c r="P1844" s="2">
        <v>5850</v>
      </c>
      <c r="Q1844" s="2">
        <v>3914.55</v>
      </c>
      <c r="R1844" s="2">
        <v>1935.45</v>
      </c>
      <c r="S1844" t="s">
        <v>53</v>
      </c>
      <c r="T1844" t="s">
        <v>136</v>
      </c>
      <c r="U1844" t="s">
        <v>38</v>
      </c>
      <c r="V1844" t="s">
        <v>39</v>
      </c>
      <c r="W1844" t="s">
        <v>40</v>
      </c>
      <c r="X1844" t="s">
        <v>41</v>
      </c>
      <c r="Y1844" t="s">
        <v>42</v>
      </c>
      <c r="Z1844" t="s">
        <v>43</v>
      </c>
      <c r="AA1844" t="s">
        <v>44</v>
      </c>
      <c r="AB1844" t="s">
        <v>44</v>
      </c>
    </row>
    <row r="1845" spans="1:28" x14ac:dyDescent="0.25">
      <c r="A1845" t="s">
        <v>4614</v>
      </c>
      <c r="B1845" s="1">
        <v>45442</v>
      </c>
      <c r="C1845" t="s">
        <v>3151</v>
      </c>
      <c r="D1845" t="s">
        <v>3152</v>
      </c>
      <c r="E1845">
        <v>33</v>
      </c>
      <c r="F1845" t="s">
        <v>48</v>
      </c>
      <c r="G1845" t="s">
        <v>141</v>
      </c>
      <c r="H1845" t="s">
        <v>142</v>
      </c>
      <c r="I1845" t="s">
        <v>74</v>
      </c>
      <c r="J1845" t="s">
        <v>143</v>
      </c>
      <c r="K1845">
        <v>1</v>
      </c>
      <c r="L1845" s="2">
        <v>900</v>
      </c>
      <c r="M1845">
        <v>10</v>
      </c>
      <c r="N1845" s="2">
        <v>900</v>
      </c>
      <c r="O1845" s="2">
        <v>90</v>
      </c>
      <c r="P1845" s="2">
        <v>810</v>
      </c>
      <c r="Q1845" s="2">
        <v>643.47</v>
      </c>
      <c r="R1845" s="2">
        <v>166.53</v>
      </c>
      <c r="S1845" t="s">
        <v>36</v>
      </c>
      <c r="T1845" t="s">
        <v>407</v>
      </c>
      <c r="U1845" t="s">
        <v>408</v>
      </c>
      <c r="V1845" t="s">
        <v>39</v>
      </c>
      <c r="W1845" t="s">
        <v>92</v>
      </c>
      <c r="X1845" t="s">
        <v>67</v>
      </c>
      <c r="Y1845" t="s">
        <v>42</v>
      </c>
      <c r="Z1845" t="s">
        <v>508</v>
      </c>
      <c r="AA1845" t="s">
        <v>44</v>
      </c>
      <c r="AB1845" t="s">
        <v>44</v>
      </c>
    </row>
    <row r="1846" spans="1:28" x14ac:dyDescent="0.25">
      <c r="A1846" t="s">
        <v>4615</v>
      </c>
      <c r="B1846" s="1">
        <v>45442</v>
      </c>
      <c r="C1846" t="s">
        <v>1946</v>
      </c>
      <c r="D1846" t="s">
        <v>1947</v>
      </c>
      <c r="E1846">
        <v>51</v>
      </c>
      <c r="F1846" t="s">
        <v>31</v>
      </c>
      <c r="G1846" t="s">
        <v>280</v>
      </c>
      <c r="H1846" t="s">
        <v>281</v>
      </c>
      <c r="I1846" t="s">
        <v>62</v>
      </c>
      <c r="J1846" t="s">
        <v>190</v>
      </c>
      <c r="K1846">
        <v>4</v>
      </c>
      <c r="L1846" s="2">
        <v>700</v>
      </c>
      <c r="M1846">
        <v>15</v>
      </c>
      <c r="N1846" s="2">
        <v>2800</v>
      </c>
      <c r="O1846" s="2">
        <v>420</v>
      </c>
      <c r="P1846" s="2">
        <v>2380</v>
      </c>
      <c r="Q1846" s="2">
        <v>1771.75</v>
      </c>
      <c r="R1846" s="2">
        <v>608.25</v>
      </c>
      <c r="S1846" t="s">
        <v>36</v>
      </c>
      <c r="T1846" t="s">
        <v>398</v>
      </c>
      <c r="U1846" t="s">
        <v>399</v>
      </c>
      <c r="V1846" t="s">
        <v>39</v>
      </c>
      <c r="W1846" t="s">
        <v>66</v>
      </c>
      <c r="X1846" t="s">
        <v>67</v>
      </c>
      <c r="Y1846" t="s">
        <v>42</v>
      </c>
      <c r="Z1846" t="s">
        <v>43</v>
      </c>
      <c r="AA1846" t="s">
        <v>44</v>
      </c>
      <c r="AB1846" t="s">
        <v>44</v>
      </c>
    </row>
    <row r="1847" spans="1:28" x14ac:dyDescent="0.25">
      <c r="A1847" t="s">
        <v>4616</v>
      </c>
      <c r="B1847" s="1">
        <v>45442</v>
      </c>
      <c r="C1847" t="s">
        <v>2686</v>
      </c>
      <c r="D1847" t="s">
        <v>2687</v>
      </c>
      <c r="E1847">
        <v>48</v>
      </c>
      <c r="F1847" t="s">
        <v>111</v>
      </c>
      <c r="G1847" t="s">
        <v>101</v>
      </c>
      <c r="H1847" t="s">
        <v>102</v>
      </c>
      <c r="I1847" t="s">
        <v>103</v>
      </c>
      <c r="J1847" t="s">
        <v>104</v>
      </c>
      <c r="K1847">
        <v>5</v>
      </c>
      <c r="L1847" s="2">
        <v>1800</v>
      </c>
      <c r="M1847">
        <v>20</v>
      </c>
      <c r="N1847" s="2">
        <v>9000</v>
      </c>
      <c r="O1847" s="2">
        <v>1800</v>
      </c>
      <c r="P1847" s="2">
        <v>7200</v>
      </c>
      <c r="Q1847" s="2">
        <v>5893.28</v>
      </c>
      <c r="R1847" s="2">
        <v>1306.72</v>
      </c>
      <c r="S1847" t="s">
        <v>53</v>
      </c>
      <c r="T1847" t="s">
        <v>37</v>
      </c>
      <c r="U1847" t="s">
        <v>38</v>
      </c>
      <c r="V1847" t="s">
        <v>39</v>
      </c>
      <c r="W1847" t="s">
        <v>40</v>
      </c>
      <c r="X1847" t="s">
        <v>41</v>
      </c>
      <c r="Y1847" t="s">
        <v>42</v>
      </c>
      <c r="Z1847" t="s">
        <v>43</v>
      </c>
      <c r="AA1847" t="s">
        <v>44</v>
      </c>
      <c r="AB1847" t="s">
        <v>44</v>
      </c>
    </row>
    <row r="1848" spans="1:28" x14ac:dyDescent="0.25">
      <c r="A1848" t="s">
        <v>4617</v>
      </c>
      <c r="B1848" s="1">
        <v>45442</v>
      </c>
      <c r="C1848" t="s">
        <v>4618</v>
      </c>
      <c r="D1848" t="s">
        <v>4619</v>
      </c>
      <c r="E1848">
        <v>38</v>
      </c>
      <c r="F1848" t="s">
        <v>48</v>
      </c>
      <c r="G1848" t="s">
        <v>561</v>
      </c>
      <c r="H1848" t="s">
        <v>562</v>
      </c>
      <c r="I1848" t="s">
        <v>34</v>
      </c>
      <c r="J1848" t="s">
        <v>143</v>
      </c>
      <c r="K1848">
        <v>2</v>
      </c>
      <c r="L1848" s="2">
        <v>900</v>
      </c>
      <c r="M1848">
        <v>10</v>
      </c>
      <c r="N1848" s="2">
        <v>1800</v>
      </c>
      <c r="O1848" s="2">
        <v>180</v>
      </c>
      <c r="P1848" s="2">
        <v>1620</v>
      </c>
      <c r="Q1848" s="2">
        <v>1092</v>
      </c>
      <c r="R1848" s="2">
        <v>528</v>
      </c>
      <c r="S1848" t="s">
        <v>36</v>
      </c>
      <c r="T1848" t="s">
        <v>114</v>
      </c>
      <c r="U1848" t="s">
        <v>115</v>
      </c>
      <c r="V1848" t="s">
        <v>39</v>
      </c>
      <c r="W1848" t="s">
        <v>137</v>
      </c>
      <c r="X1848" t="s">
        <v>97</v>
      </c>
      <c r="Y1848" t="s">
        <v>42</v>
      </c>
      <c r="Z1848" t="s">
        <v>43</v>
      </c>
      <c r="AA1848" t="s">
        <v>44</v>
      </c>
      <c r="AB1848" t="s">
        <v>44</v>
      </c>
    </row>
    <row r="1849" spans="1:28" x14ac:dyDescent="0.25">
      <c r="A1849" t="s">
        <v>4620</v>
      </c>
      <c r="B1849" s="1">
        <v>45442</v>
      </c>
      <c r="C1849" t="s">
        <v>4367</v>
      </c>
      <c r="D1849" t="s">
        <v>4368</v>
      </c>
      <c r="E1849">
        <v>20</v>
      </c>
      <c r="F1849" t="s">
        <v>31</v>
      </c>
      <c r="G1849" t="s">
        <v>128</v>
      </c>
      <c r="H1849" t="s">
        <v>129</v>
      </c>
      <c r="I1849" t="s">
        <v>74</v>
      </c>
      <c r="J1849" t="s">
        <v>130</v>
      </c>
      <c r="K1849">
        <v>1</v>
      </c>
      <c r="L1849" s="2">
        <v>1700</v>
      </c>
      <c r="M1849">
        <v>25</v>
      </c>
      <c r="N1849" s="2">
        <v>1700</v>
      </c>
      <c r="O1849" s="2">
        <v>425</v>
      </c>
      <c r="P1849" s="2">
        <v>1275</v>
      </c>
      <c r="Q1849" s="2">
        <v>714.83</v>
      </c>
      <c r="R1849" s="2">
        <v>560.16999999999996</v>
      </c>
      <c r="S1849" t="s">
        <v>53</v>
      </c>
      <c r="T1849" t="s">
        <v>90</v>
      </c>
      <c r="U1849" t="s">
        <v>91</v>
      </c>
      <c r="V1849" t="s">
        <v>39</v>
      </c>
      <c r="W1849" t="s">
        <v>137</v>
      </c>
      <c r="X1849" t="s">
        <v>67</v>
      </c>
      <c r="Y1849" t="s">
        <v>56</v>
      </c>
      <c r="Z1849" t="s">
        <v>107</v>
      </c>
      <c r="AA1849" t="s">
        <v>68</v>
      </c>
      <c r="AB1849" t="s">
        <v>44</v>
      </c>
    </row>
    <row r="1850" spans="1:28" x14ac:dyDescent="0.25">
      <c r="A1850" t="s">
        <v>4621</v>
      </c>
      <c r="B1850" s="1">
        <v>45442</v>
      </c>
      <c r="C1850" t="s">
        <v>2309</v>
      </c>
      <c r="D1850" t="s">
        <v>2310</v>
      </c>
      <c r="E1850">
        <v>55</v>
      </c>
      <c r="F1850" t="s">
        <v>31</v>
      </c>
      <c r="G1850" t="s">
        <v>60</v>
      </c>
      <c r="H1850" t="s">
        <v>61</v>
      </c>
      <c r="I1850" t="s">
        <v>62</v>
      </c>
      <c r="J1850" t="s">
        <v>63</v>
      </c>
      <c r="K1850">
        <v>2</v>
      </c>
      <c r="L1850" s="2">
        <v>3500</v>
      </c>
      <c r="M1850">
        <v>0</v>
      </c>
      <c r="N1850" s="2">
        <v>7000</v>
      </c>
      <c r="O1850" s="2">
        <v>0</v>
      </c>
      <c r="P1850" s="2">
        <v>7000</v>
      </c>
      <c r="Q1850" s="2">
        <v>4175.45</v>
      </c>
      <c r="R1850" s="2">
        <v>2824.55</v>
      </c>
      <c r="S1850" t="s">
        <v>53</v>
      </c>
      <c r="T1850" t="s">
        <v>37</v>
      </c>
      <c r="U1850" t="s">
        <v>38</v>
      </c>
      <c r="V1850" t="s">
        <v>39</v>
      </c>
      <c r="W1850" t="s">
        <v>83</v>
      </c>
      <c r="X1850" t="s">
        <v>97</v>
      </c>
      <c r="Y1850" t="s">
        <v>56</v>
      </c>
      <c r="Z1850" t="s">
        <v>107</v>
      </c>
      <c r="AA1850" t="s">
        <v>44</v>
      </c>
      <c r="AB1850" t="s">
        <v>44</v>
      </c>
    </row>
    <row r="1851" spans="1:28" x14ac:dyDescent="0.25">
      <c r="A1851" t="s">
        <v>4622</v>
      </c>
      <c r="B1851" s="1">
        <v>45442</v>
      </c>
      <c r="C1851" t="s">
        <v>4623</v>
      </c>
      <c r="D1851" t="s">
        <v>4624</v>
      </c>
      <c r="E1851">
        <v>22</v>
      </c>
      <c r="F1851" t="s">
        <v>48</v>
      </c>
      <c r="G1851" t="s">
        <v>158</v>
      </c>
      <c r="H1851" t="s">
        <v>159</v>
      </c>
      <c r="I1851" t="s">
        <v>51</v>
      </c>
      <c r="J1851" t="s">
        <v>52</v>
      </c>
      <c r="K1851">
        <v>1</v>
      </c>
      <c r="L1851" s="2">
        <v>650</v>
      </c>
      <c r="M1851">
        <v>0</v>
      </c>
      <c r="N1851" s="2">
        <v>650</v>
      </c>
      <c r="O1851" s="2">
        <v>0</v>
      </c>
      <c r="P1851" s="2">
        <v>650</v>
      </c>
      <c r="Q1851" s="2">
        <v>443.25</v>
      </c>
      <c r="R1851" s="2">
        <v>206.75</v>
      </c>
      <c r="S1851" t="s">
        <v>36</v>
      </c>
      <c r="T1851" t="s">
        <v>163</v>
      </c>
      <c r="U1851" t="s">
        <v>164</v>
      </c>
      <c r="V1851" t="s">
        <v>39</v>
      </c>
      <c r="W1851" t="s">
        <v>40</v>
      </c>
      <c r="X1851" t="s">
        <v>41</v>
      </c>
      <c r="Y1851" t="s">
        <v>42</v>
      </c>
      <c r="Z1851" t="s">
        <v>43</v>
      </c>
      <c r="AA1851" t="s">
        <v>44</v>
      </c>
      <c r="AB1851" t="s">
        <v>44</v>
      </c>
    </row>
    <row r="1852" spans="1:28" x14ac:dyDescent="0.25">
      <c r="A1852" t="s">
        <v>4625</v>
      </c>
      <c r="B1852" s="1">
        <v>45442</v>
      </c>
      <c r="C1852" t="s">
        <v>4626</v>
      </c>
      <c r="D1852" t="s">
        <v>4627</v>
      </c>
      <c r="E1852">
        <v>30</v>
      </c>
      <c r="F1852" t="s">
        <v>31</v>
      </c>
      <c r="G1852" t="s">
        <v>112</v>
      </c>
      <c r="H1852" t="s">
        <v>113</v>
      </c>
      <c r="I1852" t="s">
        <v>103</v>
      </c>
      <c r="J1852" t="s">
        <v>104</v>
      </c>
      <c r="K1852">
        <v>3</v>
      </c>
      <c r="L1852" s="2">
        <v>650</v>
      </c>
      <c r="M1852">
        <v>25</v>
      </c>
      <c r="N1852" s="2">
        <v>1950</v>
      </c>
      <c r="O1852" s="2">
        <v>487.5</v>
      </c>
      <c r="P1852" s="2">
        <v>1462.5</v>
      </c>
      <c r="Q1852" s="2">
        <v>1100.9100000000001</v>
      </c>
      <c r="R1852" s="2">
        <v>361.59</v>
      </c>
      <c r="S1852" t="s">
        <v>36</v>
      </c>
      <c r="T1852" t="s">
        <v>54</v>
      </c>
      <c r="U1852" t="s">
        <v>55</v>
      </c>
      <c r="V1852" t="s">
        <v>39</v>
      </c>
      <c r="W1852" t="s">
        <v>66</v>
      </c>
      <c r="X1852" t="s">
        <v>97</v>
      </c>
      <c r="Y1852" t="s">
        <v>56</v>
      </c>
      <c r="Z1852" t="s">
        <v>43</v>
      </c>
      <c r="AA1852" t="s">
        <v>44</v>
      </c>
      <c r="AB1852" t="s">
        <v>44</v>
      </c>
    </row>
    <row r="1853" spans="1:28" x14ac:dyDescent="0.25">
      <c r="A1853" t="s">
        <v>4628</v>
      </c>
      <c r="B1853" s="1">
        <v>45443</v>
      </c>
      <c r="C1853" t="s">
        <v>947</v>
      </c>
      <c r="D1853" t="s">
        <v>948</v>
      </c>
      <c r="E1853">
        <v>52</v>
      </c>
      <c r="F1853" t="s">
        <v>31</v>
      </c>
      <c r="G1853" t="s">
        <v>134</v>
      </c>
      <c r="H1853" t="s">
        <v>135</v>
      </c>
      <c r="I1853" t="s">
        <v>62</v>
      </c>
      <c r="J1853" t="s">
        <v>130</v>
      </c>
      <c r="K1853">
        <v>2</v>
      </c>
      <c r="L1853" s="2">
        <v>8500</v>
      </c>
      <c r="M1853">
        <v>10</v>
      </c>
      <c r="N1853" s="2">
        <v>17000</v>
      </c>
      <c r="O1853" s="2">
        <v>1700</v>
      </c>
      <c r="P1853" s="2">
        <v>15300</v>
      </c>
      <c r="Q1853" s="2">
        <v>12478.97</v>
      </c>
      <c r="R1853" s="2">
        <v>2821.03</v>
      </c>
      <c r="S1853" t="s">
        <v>53</v>
      </c>
      <c r="T1853" t="s">
        <v>263</v>
      </c>
      <c r="U1853" t="s">
        <v>91</v>
      </c>
      <c r="V1853" t="s">
        <v>39</v>
      </c>
      <c r="W1853" t="s">
        <v>124</v>
      </c>
      <c r="X1853" t="s">
        <v>97</v>
      </c>
      <c r="Y1853" t="s">
        <v>56</v>
      </c>
      <c r="Z1853" t="s">
        <v>43</v>
      </c>
      <c r="AA1853" t="s">
        <v>68</v>
      </c>
      <c r="AB1853" t="s">
        <v>44</v>
      </c>
    </row>
    <row r="1854" spans="1:28" x14ac:dyDescent="0.25">
      <c r="A1854" t="s">
        <v>4629</v>
      </c>
      <c r="B1854" s="1">
        <v>45443</v>
      </c>
      <c r="C1854" t="s">
        <v>1798</v>
      </c>
      <c r="D1854" t="s">
        <v>1799</v>
      </c>
      <c r="E1854">
        <v>43</v>
      </c>
      <c r="F1854" t="s">
        <v>31</v>
      </c>
      <c r="G1854" t="s">
        <v>352</v>
      </c>
      <c r="H1854" t="s">
        <v>353</v>
      </c>
      <c r="I1854" t="s">
        <v>103</v>
      </c>
      <c r="J1854" t="s">
        <v>104</v>
      </c>
      <c r="K1854">
        <v>4</v>
      </c>
      <c r="L1854" s="2">
        <v>850</v>
      </c>
      <c r="M1854">
        <v>25</v>
      </c>
      <c r="N1854" s="2">
        <v>3400</v>
      </c>
      <c r="O1854" s="2">
        <v>850</v>
      </c>
      <c r="P1854" s="2">
        <v>2550</v>
      </c>
      <c r="Q1854" s="2">
        <v>1572.61</v>
      </c>
      <c r="R1854" s="2">
        <v>977.39</v>
      </c>
      <c r="S1854" t="s">
        <v>53</v>
      </c>
      <c r="T1854" t="s">
        <v>105</v>
      </c>
      <c r="U1854" t="s">
        <v>106</v>
      </c>
      <c r="V1854" t="s">
        <v>39</v>
      </c>
      <c r="W1854" t="s">
        <v>137</v>
      </c>
      <c r="X1854" t="s">
        <v>41</v>
      </c>
      <c r="Y1854" t="s">
        <v>42</v>
      </c>
      <c r="Z1854" t="s">
        <v>43</v>
      </c>
      <c r="AA1854" t="s">
        <v>44</v>
      </c>
      <c r="AB1854" t="s">
        <v>68</v>
      </c>
    </row>
    <row r="1855" spans="1:28" x14ac:dyDescent="0.25">
      <c r="A1855" t="s">
        <v>4630</v>
      </c>
      <c r="B1855" s="1">
        <v>45443</v>
      </c>
      <c r="C1855" t="s">
        <v>4631</v>
      </c>
      <c r="D1855" t="s">
        <v>4632</v>
      </c>
      <c r="E1855">
        <v>44</v>
      </c>
      <c r="F1855" t="s">
        <v>48</v>
      </c>
      <c r="G1855" t="s">
        <v>273</v>
      </c>
      <c r="H1855" t="s">
        <v>274</v>
      </c>
      <c r="I1855" t="s">
        <v>51</v>
      </c>
      <c r="J1855" t="s">
        <v>52</v>
      </c>
      <c r="K1855">
        <v>1</v>
      </c>
      <c r="L1855" s="2">
        <v>250</v>
      </c>
      <c r="M1855">
        <v>5</v>
      </c>
      <c r="N1855" s="2">
        <v>250</v>
      </c>
      <c r="O1855" s="2">
        <v>12.5</v>
      </c>
      <c r="P1855" s="2">
        <v>237.5</v>
      </c>
      <c r="Q1855" s="2">
        <v>138.29</v>
      </c>
      <c r="R1855" s="2">
        <v>99.21</v>
      </c>
      <c r="S1855" t="s">
        <v>53</v>
      </c>
      <c r="T1855" t="s">
        <v>76</v>
      </c>
      <c r="U1855" t="s">
        <v>77</v>
      </c>
      <c r="V1855" t="s">
        <v>39</v>
      </c>
      <c r="W1855" t="s">
        <v>83</v>
      </c>
      <c r="X1855" t="s">
        <v>41</v>
      </c>
      <c r="Y1855" t="s">
        <v>84</v>
      </c>
      <c r="Z1855" t="s">
        <v>43</v>
      </c>
      <c r="AA1855" t="s">
        <v>44</v>
      </c>
      <c r="AB1855" t="s">
        <v>44</v>
      </c>
    </row>
    <row r="1856" spans="1:28" x14ac:dyDescent="0.25">
      <c r="A1856" t="s">
        <v>4633</v>
      </c>
      <c r="B1856" s="1">
        <v>45443</v>
      </c>
      <c r="C1856" t="s">
        <v>1827</v>
      </c>
      <c r="D1856" t="s">
        <v>1828</v>
      </c>
      <c r="E1856">
        <v>48</v>
      </c>
      <c r="F1856" t="s">
        <v>31</v>
      </c>
      <c r="G1856" t="s">
        <v>387</v>
      </c>
      <c r="H1856" t="s">
        <v>388</v>
      </c>
      <c r="I1856" t="s">
        <v>74</v>
      </c>
      <c r="J1856" t="s">
        <v>75</v>
      </c>
      <c r="K1856">
        <v>3</v>
      </c>
      <c r="L1856" s="2">
        <v>3200</v>
      </c>
      <c r="M1856">
        <v>10</v>
      </c>
      <c r="N1856" s="2">
        <v>9600</v>
      </c>
      <c r="O1856" s="2">
        <v>960</v>
      </c>
      <c r="P1856" s="2">
        <v>8640</v>
      </c>
      <c r="Q1856" s="2">
        <v>5024.4799999999996</v>
      </c>
      <c r="R1856" s="2">
        <v>3615.52</v>
      </c>
      <c r="S1856" t="s">
        <v>53</v>
      </c>
      <c r="T1856" t="s">
        <v>275</v>
      </c>
      <c r="U1856" t="s">
        <v>123</v>
      </c>
      <c r="V1856" t="s">
        <v>39</v>
      </c>
      <c r="W1856" t="s">
        <v>137</v>
      </c>
      <c r="X1856" t="s">
        <v>41</v>
      </c>
      <c r="Y1856" t="s">
        <v>56</v>
      </c>
      <c r="Z1856" t="s">
        <v>107</v>
      </c>
      <c r="AA1856" t="s">
        <v>44</v>
      </c>
      <c r="AB1856" t="s">
        <v>44</v>
      </c>
    </row>
    <row r="1857" spans="1:28" x14ac:dyDescent="0.25">
      <c r="A1857" t="s">
        <v>4634</v>
      </c>
      <c r="B1857" s="1">
        <v>45443</v>
      </c>
      <c r="C1857" t="s">
        <v>1542</v>
      </c>
      <c r="D1857" t="s">
        <v>1543</v>
      </c>
      <c r="E1857">
        <v>60</v>
      </c>
      <c r="F1857" t="s">
        <v>48</v>
      </c>
      <c r="G1857" t="s">
        <v>72</v>
      </c>
      <c r="H1857" t="s">
        <v>73</v>
      </c>
      <c r="I1857" t="s">
        <v>74</v>
      </c>
      <c r="J1857" t="s">
        <v>75</v>
      </c>
      <c r="K1857">
        <v>1</v>
      </c>
      <c r="L1857" s="2">
        <v>2200</v>
      </c>
      <c r="M1857">
        <v>10</v>
      </c>
      <c r="N1857" s="2">
        <v>2200</v>
      </c>
      <c r="O1857" s="2">
        <v>220</v>
      </c>
      <c r="P1857" s="2">
        <v>1980</v>
      </c>
      <c r="Q1857" s="2">
        <v>1611.12</v>
      </c>
      <c r="R1857" s="2">
        <v>368.88</v>
      </c>
      <c r="S1857" t="s">
        <v>64</v>
      </c>
      <c r="T1857" t="s">
        <v>178</v>
      </c>
      <c r="U1857" t="s">
        <v>154</v>
      </c>
      <c r="V1857" t="s">
        <v>39</v>
      </c>
      <c r="W1857" t="s">
        <v>66</v>
      </c>
      <c r="X1857" t="s">
        <v>97</v>
      </c>
      <c r="Y1857" t="s">
        <v>56</v>
      </c>
      <c r="Z1857" t="s">
        <v>43</v>
      </c>
      <c r="AA1857" t="s">
        <v>44</v>
      </c>
      <c r="AB1857" t="s">
        <v>44</v>
      </c>
    </row>
    <row r="1858" spans="1:28" x14ac:dyDescent="0.25">
      <c r="A1858" t="s">
        <v>4635</v>
      </c>
      <c r="B1858" s="1">
        <v>45443</v>
      </c>
      <c r="C1858" t="s">
        <v>4636</v>
      </c>
      <c r="D1858" t="s">
        <v>4637</v>
      </c>
      <c r="E1858">
        <v>36</v>
      </c>
      <c r="F1858" t="s">
        <v>31</v>
      </c>
      <c r="G1858" t="s">
        <v>344</v>
      </c>
      <c r="H1858" t="s">
        <v>345</v>
      </c>
      <c r="I1858" t="s">
        <v>34</v>
      </c>
      <c r="J1858" t="s">
        <v>121</v>
      </c>
      <c r="K1858">
        <v>3</v>
      </c>
      <c r="L1858" s="2">
        <v>1600</v>
      </c>
      <c r="M1858">
        <v>10</v>
      </c>
      <c r="N1858" s="2">
        <v>4800</v>
      </c>
      <c r="O1858" s="2">
        <v>480</v>
      </c>
      <c r="P1858" s="2">
        <v>4320</v>
      </c>
      <c r="Q1858" s="2">
        <v>3024.29</v>
      </c>
      <c r="R1858" s="2">
        <v>1295.71</v>
      </c>
      <c r="S1858" t="s">
        <v>53</v>
      </c>
      <c r="T1858" t="s">
        <v>76</v>
      </c>
      <c r="U1858" t="s">
        <v>77</v>
      </c>
      <c r="V1858" t="s">
        <v>39</v>
      </c>
      <c r="W1858" t="s">
        <v>137</v>
      </c>
      <c r="X1858" t="s">
        <v>41</v>
      </c>
      <c r="Y1858" t="s">
        <v>56</v>
      </c>
      <c r="Z1858" t="s">
        <v>43</v>
      </c>
      <c r="AA1858" t="s">
        <v>44</v>
      </c>
      <c r="AB1858" t="s">
        <v>44</v>
      </c>
    </row>
    <row r="1859" spans="1:28" x14ac:dyDescent="0.25">
      <c r="A1859" t="s">
        <v>4638</v>
      </c>
      <c r="B1859" s="1">
        <v>45443</v>
      </c>
      <c r="C1859" t="s">
        <v>4639</v>
      </c>
      <c r="D1859" t="s">
        <v>4640</v>
      </c>
      <c r="E1859">
        <v>40</v>
      </c>
      <c r="F1859" t="s">
        <v>48</v>
      </c>
      <c r="G1859" t="s">
        <v>101</v>
      </c>
      <c r="H1859" t="s">
        <v>102</v>
      </c>
      <c r="I1859" t="s">
        <v>103</v>
      </c>
      <c r="J1859" t="s">
        <v>104</v>
      </c>
      <c r="K1859">
        <v>2</v>
      </c>
      <c r="L1859" s="2">
        <v>1800</v>
      </c>
      <c r="M1859">
        <v>25</v>
      </c>
      <c r="N1859" s="2">
        <v>3600</v>
      </c>
      <c r="O1859" s="2">
        <v>900</v>
      </c>
      <c r="P1859" s="2">
        <v>2700</v>
      </c>
      <c r="Q1859" s="2">
        <v>1809.54</v>
      </c>
      <c r="R1859" s="2">
        <v>890.46</v>
      </c>
      <c r="S1859" t="s">
        <v>36</v>
      </c>
      <c r="T1859" t="s">
        <v>222</v>
      </c>
      <c r="U1859" t="s">
        <v>38</v>
      </c>
      <c r="V1859" t="s">
        <v>39</v>
      </c>
      <c r="W1859" t="s">
        <v>66</v>
      </c>
      <c r="X1859" t="s">
        <v>41</v>
      </c>
      <c r="Y1859" t="s">
        <v>56</v>
      </c>
      <c r="Z1859" t="s">
        <v>223</v>
      </c>
      <c r="AA1859" t="s">
        <v>44</v>
      </c>
      <c r="AB1859" t="s">
        <v>44</v>
      </c>
    </row>
    <row r="1860" spans="1:28" x14ac:dyDescent="0.25">
      <c r="A1860" t="s">
        <v>4641</v>
      </c>
      <c r="B1860" s="1">
        <v>45443</v>
      </c>
      <c r="C1860" t="s">
        <v>4642</v>
      </c>
      <c r="D1860" t="s">
        <v>4643</v>
      </c>
      <c r="E1860">
        <v>37</v>
      </c>
      <c r="F1860" t="s">
        <v>31</v>
      </c>
      <c r="G1860" t="s">
        <v>81</v>
      </c>
      <c r="H1860" t="s">
        <v>82</v>
      </c>
      <c r="I1860" t="s">
        <v>51</v>
      </c>
      <c r="J1860" t="s">
        <v>52</v>
      </c>
      <c r="K1860">
        <v>3</v>
      </c>
      <c r="L1860" s="2">
        <v>600</v>
      </c>
      <c r="M1860">
        <v>5</v>
      </c>
      <c r="N1860" s="2">
        <v>1800</v>
      </c>
      <c r="O1860" s="2">
        <v>90</v>
      </c>
      <c r="P1860" s="2">
        <v>1710</v>
      </c>
      <c r="Q1860" s="2">
        <v>1114.51</v>
      </c>
      <c r="R1860" s="2">
        <v>595.49</v>
      </c>
      <c r="S1860" t="s">
        <v>36</v>
      </c>
      <c r="T1860" t="s">
        <v>54</v>
      </c>
      <c r="U1860" t="s">
        <v>55</v>
      </c>
      <c r="V1860" t="s">
        <v>39</v>
      </c>
      <c r="W1860" t="s">
        <v>40</v>
      </c>
      <c r="X1860" t="s">
        <v>97</v>
      </c>
      <c r="Y1860" t="s">
        <v>42</v>
      </c>
      <c r="Z1860" t="s">
        <v>223</v>
      </c>
      <c r="AA1860" t="s">
        <v>44</v>
      </c>
      <c r="AB1860" t="s">
        <v>44</v>
      </c>
    </row>
    <row r="1861" spans="1:28" x14ac:dyDescent="0.25">
      <c r="A1861" t="s">
        <v>4644</v>
      </c>
      <c r="B1861" s="1">
        <v>45443</v>
      </c>
      <c r="C1861" t="s">
        <v>1867</v>
      </c>
      <c r="D1861" t="s">
        <v>1868</v>
      </c>
      <c r="E1861">
        <v>46</v>
      </c>
      <c r="F1861" t="s">
        <v>48</v>
      </c>
      <c r="G1861" t="s">
        <v>280</v>
      </c>
      <c r="H1861" t="s">
        <v>281</v>
      </c>
      <c r="I1861" t="s">
        <v>62</v>
      </c>
      <c r="J1861" t="s">
        <v>190</v>
      </c>
      <c r="K1861">
        <v>2</v>
      </c>
      <c r="L1861" s="2">
        <v>700</v>
      </c>
      <c r="M1861">
        <v>0</v>
      </c>
      <c r="N1861" s="2">
        <v>1400</v>
      </c>
      <c r="O1861" s="2">
        <v>0</v>
      </c>
      <c r="P1861" s="2">
        <v>1400</v>
      </c>
      <c r="Q1861" s="2">
        <v>827.68</v>
      </c>
      <c r="R1861" s="2">
        <v>572.32000000000005</v>
      </c>
      <c r="S1861" t="s">
        <v>36</v>
      </c>
      <c r="T1861" t="s">
        <v>114</v>
      </c>
      <c r="U1861" t="s">
        <v>115</v>
      </c>
      <c r="V1861" t="s">
        <v>39</v>
      </c>
      <c r="W1861" t="s">
        <v>40</v>
      </c>
      <c r="X1861" t="s">
        <v>67</v>
      </c>
      <c r="Y1861" t="s">
        <v>56</v>
      </c>
      <c r="Z1861" t="s">
        <v>43</v>
      </c>
      <c r="AA1861" t="s">
        <v>44</v>
      </c>
      <c r="AB1861" t="s">
        <v>44</v>
      </c>
    </row>
    <row r="1862" spans="1:28" x14ac:dyDescent="0.25">
      <c r="A1862" t="s">
        <v>4645</v>
      </c>
      <c r="B1862" s="1">
        <v>45444</v>
      </c>
      <c r="C1862" t="s">
        <v>4646</v>
      </c>
      <c r="D1862" t="s">
        <v>4647</v>
      </c>
      <c r="E1862">
        <v>40</v>
      </c>
      <c r="F1862" t="s">
        <v>48</v>
      </c>
      <c r="G1862" t="s">
        <v>81</v>
      </c>
      <c r="H1862" t="s">
        <v>82</v>
      </c>
      <c r="I1862" t="s">
        <v>51</v>
      </c>
      <c r="J1862" t="s">
        <v>52</v>
      </c>
      <c r="K1862">
        <v>2</v>
      </c>
      <c r="L1862" s="2">
        <v>600</v>
      </c>
      <c r="M1862">
        <v>5</v>
      </c>
      <c r="N1862" s="2">
        <v>1200</v>
      </c>
      <c r="O1862" s="2">
        <v>60</v>
      </c>
      <c r="P1862" s="2">
        <v>1140</v>
      </c>
      <c r="Q1862" s="2">
        <v>775.74</v>
      </c>
      <c r="R1862" s="2">
        <v>364.26</v>
      </c>
      <c r="S1862" t="s">
        <v>53</v>
      </c>
      <c r="T1862" t="s">
        <v>136</v>
      </c>
      <c r="U1862" t="s">
        <v>38</v>
      </c>
      <c r="V1862" t="s">
        <v>39</v>
      </c>
      <c r="W1862" t="s">
        <v>124</v>
      </c>
      <c r="X1862" t="s">
        <v>97</v>
      </c>
      <c r="Y1862" t="s">
        <v>56</v>
      </c>
      <c r="Z1862" t="s">
        <v>107</v>
      </c>
      <c r="AA1862" t="s">
        <v>44</v>
      </c>
      <c r="AB1862" t="s">
        <v>44</v>
      </c>
    </row>
    <row r="1863" spans="1:28" x14ac:dyDescent="0.25">
      <c r="A1863" t="s">
        <v>4648</v>
      </c>
      <c r="B1863" s="1">
        <v>45444</v>
      </c>
      <c r="C1863" t="s">
        <v>1858</v>
      </c>
      <c r="D1863" t="s">
        <v>1859</v>
      </c>
      <c r="E1863">
        <v>51</v>
      </c>
      <c r="F1863" t="s">
        <v>111</v>
      </c>
      <c r="G1863" t="s">
        <v>298</v>
      </c>
      <c r="H1863" t="s">
        <v>299</v>
      </c>
      <c r="I1863" t="s">
        <v>103</v>
      </c>
      <c r="J1863" t="s">
        <v>104</v>
      </c>
      <c r="K1863">
        <v>2</v>
      </c>
      <c r="L1863" s="2">
        <v>700</v>
      </c>
      <c r="M1863">
        <v>0</v>
      </c>
      <c r="N1863" s="2">
        <v>1400</v>
      </c>
      <c r="O1863" s="2">
        <v>0</v>
      </c>
      <c r="P1863" s="2">
        <v>1400</v>
      </c>
      <c r="Q1863" s="2">
        <v>893.62</v>
      </c>
      <c r="R1863" s="2">
        <v>506.38</v>
      </c>
      <c r="S1863" t="s">
        <v>53</v>
      </c>
      <c r="T1863" t="s">
        <v>136</v>
      </c>
      <c r="U1863" t="s">
        <v>38</v>
      </c>
      <c r="V1863" t="s">
        <v>39</v>
      </c>
      <c r="W1863" t="s">
        <v>83</v>
      </c>
      <c r="X1863" t="s">
        <v>67</v>
      </c>
      <c r="Y1863" t="s">
        <v>42</v>
      </c>
      <c r="Z1863" t="s">
        <v>43</v>
      </c>
      <c r="AA1863" t="s">
        <v>44</v>
      </c>
      <c r="AB1863" t="s">
        <v>44</v>
      </c>
    </row>
    <row r="1864" spans="1:28" x14ac:dyDescent="0.25">
      <c r="A1864" t="s">
        <v>4649</v>
      </c>
      <c r="B1864" s="1">
        <v>45444</v>
      </c>
      <c r="C1864" t="s">
        <v>1653</v>
      </c>
      <c r="D1864" t="s">
        <v>1654</v>
      </c>
      <c r="E1864">
        <v>50</v>
      </c>
      <c r="F1864" t="s">
        <v>48</v>
      </c>
      <c r="G1864" t="s">
        <v>158</v>
      </c>
      <c r="H1864" t="s">
        <v>159</v>
      </c>
      <c r="I1864" t="s">
        <v>51</v>
      </c>
      <c r="J1864" t="s">
        <v>52</v>
      </c>
      <c r="K1864">
        <v>1</v>
      </c>
      <c r="L1864" s="2">
        <v>650</v>
      </c>
      <c r="M1864">
        <v>10</v>
      </c>
      <c r="N1864" s="2">
        <v>650</v>
      </c>
      <c r="O1864" s="2">
        <v>65</v>
      </c>
      <c r="P1864" s="2">
        <v>585</v>
      </c>
      <c r="Q1864" s="2">
        <v>445.5</v>
      </c>
      <c r="R1864" s="2">
        <v>139.5</v>
      </c>
      <c r="S1864" t="s">
        <v>53</v>
      </c>
      <c r="T1864" t="s">
        <v>290</v>
      </c>
      <c r="U1864" t="s">
        <v>291</v>
      </c>
      <c r="V1864" t="s">
        <v>39</v>
      </c>
      <c r="W1864" t="s">
        <v>83</v>
      </c>
      <c r="X1864" t="s">
        <v>41</v>
      </c>
      <c r="Y1864" t="s">
        <v>56</v>
      </c>
      <c r="Z1864" t="s">
        <v>43</v>
      </c>
      <c r="AA1864" t="s">
        <v>44</v>
      </c>
      <c r="AB1864" t="s">
        <v>44</v>
      </c>
    </row>
    <row r="1865" spans="1:28" x14ac:dyDescent="0.25">
      <c r="A1865" t="s">
        <v>4650</v>
      </c>
      <c r="B1865" s="1">
        <v>45444</v>
      </c>
      <c r="C1865" t="s">
        <v>4651</v>
      </c>
      <c r="D1865" t="s">
        <v>4652</v>
      </c>
      <c r="E1865">
        <v>56</v>
      </c>
      <c r="F1865" t="s">
        <v>31</v>
      </c>
      <c r="G1865" t="s">
        <v>128</v>
      </c>
      <c r="H1865" t="s">
        <v>129</v>
      </c>
      <c r="I1865" t="s">
        <v>74</v>
      </c>
      <c r="J1865" t="s">
        <v>130</v>
      </c>
      <c r="K1865">
        <v>1</v>
      </c>
      <c r="L1865" s="2">
        <v>1700</v>
      </c>
      <c r="M1865">
        <v>5</v>
      </c>
      <c r="N1865" s="2">
        <v>1700</v>
      </c>
      <c r="O1865" s="2">
        <v>85</v>
      </c>
      <c r="P1865" s="2">
        <v>1615</v>
      </c>
      <c r="Q1865" s="2">
        <v>1206.81</v>
      </c>
      <c r="R1865" s="2">
        <v>408.19</v>
      </c>
      <c r="S1865" t="s">
        <v>64</v>
      </c>
      <c r="T1865" t="s">
        <v>407</v>
      </c>
      <c r="U1865" t="s">
        <v>408</v>
      </c>
      <c r="V1865" t="s">
        <v>39</v>
      </c>
      <c r="W1865" t="s">
        <v>137</v>
      </c>
      <c r="X1865" t="s">
        <v>41</v>
      </c>
      <c r="Y1865" t="s">
        <v>56</v>
      </c>
      <c r="Z1865" t="s">
        <v>107</v>
      </c>
      <c r="AA1865" t="s">
        <v>44</v>
      </c>
      <c r="AB1865" t="s">
        <v>44</v>
      </c>
    </row>
    <row r="1866" spans="1:28" x14ac:dyDescent="0.25">
      <c r="A1866" t="s">
        <v>4653</v>
      </c>
      <c r="B1866" s="1">
        <v>45444</v>
      </c>
      <c r="C1866" t="s">
        <v>4654</v>
      </c>
      <c r="D1866" t="s">
        <v>4655</v>
      </c>
      <c r="E1866">
        <v>52</v>
      </c>
      <c r="F1866" t="s">
        <v>31</v>
      </c>
      <c r="G1866" t="s">
        <v>285</v>
      </c>
      <c r="H1866" t="s">
        <v>286</v>
      </c>
      <c r="I1866" t="s">
        <v>34</v>
      </c>
      <c r="J1866" t="s">
        <v>121</v>
      </c>
      <c r="K1866">
        <v>3</v>
      </c>
      <c r="L1866" s="2">
        <v>3200</v>
      </c>
      <c r="M1866">
        <v>15</v>
      </c>
      <c r="N1866" s="2">
        <v>9600</v>
      </c>
      <c r="O1866" s="2">
        <v>1440</v>
      </c>
      <c r="P1866" s="2">
        <v>8160</v>
      </c>
      <c r="Q1866" s="2">
        <v>5665.28</v>
      </c>
      <c r="R1866" s="2">
        <v>2494.7199999999998</v>
      </c>
      <c r="S1866" t="s">
        <v>53</v>
      </c>
      <c r="T1866" t="s">
        <v>105</v>
      </c>
      <c r="U1866" t="s">
        <v>106</v>
      </c>
      <c r="V1866" t="s">
        <v>39</v>
      </c>
      <c r="W1866" t="s">
        <v>40</v>
      </c>
      <c r="X1866" t="s">
        <v>67</v>
      </c>
      <c r="Y1866" t="s">
        <v>84</v>
      </c>
      <c r="Z1866" t="s">
        <v>223</v>
      </c>
      <c r="AA1866" t="s">
        <v>44</v>
      </c>
      <c r="AB1866" t="s">
        <v>44</v>
      </c>
    </row>
    <row r="1867" spans="1:28" x14ac:dyDescent="0.25">
      <c r="A1867" t="s">
        <v>4656</v>
      </c>
      <c r="B1867" s="1">
        <v>45444</v>
      </c>
      <c r="C1867" t="s">
        <v>1831</v>
      </c>
      <c r="D1867" t="s">
        <v>1832</v>
      </c>
      <c r="E1867">
        <v>18</v>
      </c>
      <c r="F1867" t="s">
        <v>48</v>
      </c>
      <c r="G1867" t="s">
        <v>318</v>
      </c>
      <c r="H1867" t="s">
        <v>319</v>
      </c>
      <c r="I1867" t="s">
        <v>34</v>
      </c>
      <c r="J1867" t="s">
        <v>190</v>
      </c>
      <c r="K1867">
        <v>1</v>
      </c>
      <c r="L1867" s="2">
        <v>2500</v>
      </c>
      <c r="M1867">
        <v>5</v>
      </c>
      <c r="N1867" s="2">
        <v>2500</v>
      </c>
      <c r="O1867" s="2">
        <v>125</v>
      </c>
      <c r="P1867" s="2">
        <v>2375</v>
      </c>
      <c r="Q1867" s="2">
        <v>1365.49</v>
      </c>
      <c r="R1867" s="2">
        <v>1009.51</v>
      </c>
      <c r="S1867" t="s">
        <v>53</v>
      </c>
      <c r="T1867" t="s">
        <v>76</v>
      </c>
      <c r="U1867" t="s">
        <v>77</v>
      </c>
      <c r="V1867" t="s">
        <v>39</v>
      </c>
      <c r="W1867" t="s">
        <v>137</v>
      </c>
      <c r="X1867" t="s">
        <v>97</v>
      </c>
      <c r="Y1867" t="s">
        <v>56</v>
      </c>
      <c r="Z1867" t="s">
        <v>43</v>
      </c>
      <c r="AA1867" t="s">
        <v>44</v>
      </c>
      <c r="AB1867" t="s">
        <v>44</v>
      </c>
    </row>
    <row r="1868" spans="1:28" x14ac:dyDescent="0.25">
      <c r="A1868" t="s">
        <v>4657</v>
      </c>
      <c r="B1868" s="1">
        <v>45444</v>
      </c>
      <c r="C1868" t="s">
        <v>4658</v>
      </c>
      <c r="D1868" t="s">
        <v>4659</v>
      </c>
      <c r="E1868">
        <v>23</v>
      </c>
      <c r="F1868" t="s">
        <v>48</v>
      </c>
      <c r="G1868" t="s">
        <v>81</v>
      </c>
      <c r="H1868" t="s">
        <v>82</v>
      </c>
      <c r="I1868" t="s">
        <v>51</v>
      </c>
      <c r="J1868" t="s">
        <v>52</v>
      </c>
      <c r="K1868">
        <v>3</v>
      </c>
      <c r="L1868" s="2">
        <v>600</v>
      </c>
      <c r="M1868">
        <v>5</v>
      </c>
      <c r="N1868" s="2">
        <v>1800</v>
      </c>
      <c r="O1868" s="2">
        <v>90</v>
      </c>
      <c r="P1868" s="2">
        <v>1710</v>
      </c>
      <c r="Q1868" s="2">
        <v>1223.78</v>
      </c>
      <c r="R1868" s="2">
        <v>486.22</v>
      </c>
      <c r="S1868" t="s">
        <v>36</v>
      </c>
      <c r="T1868" t="s">
        <v>290</v>
      </c>
      <c r="U1868" t="s">
        <v>291</v>
      </c>
      <c r="V1868" t="s">
        <v>39</v>
      </c>
      <c r="W1868" t="s">
        <v>40</v>
      </c>
      <c r="X1868" t="s">
        <v>97</v>
      </c>
      <c r="Y1868" t="s">
        <v>42</v>
      </c>
      <c r="Z1868" t="s">
        <v>43</v>
      </c>
      <c r="AA1868" t="s">
        <v>44</v>
      </c>
      <c r="AB1868" t="s">
        <v>68</v>
      </c>
    </row>
    <row r="1869" spans="1:28" x14ac:dyDescent="0.25">
      <c r="A1869" t="s">
        <v>4660</v>
      </c>
      <c r="B1869" s="1">
        <v>45444</v>
      </c>
      <c r="C1869" t="s">
        <v>4661</v>
      </c>
      <c r="D1869" t="s">
        <v>4662</v>
      </c>
      <c r="E1869">
        <v>27</v>
      </c>
      <c r="F1869" t="s">
        <v>48</v>
      </c>
      <c r="G1869" t="s">
        <v>49</v>
      </c>
      <c r="H1869" t="s">
        <v>50</v>
      </c>
      <c r="I1869" t="s">
        <v>51</v>
      </c>
      <c r="J1869" t="s">
        <v>52</v>
      </c>
      <c r="K1869">
        <v>2</v>
      </c>
      <c r="L1869" s="2">
        <v>500</v>
      </c>
      <c r="M1869">
        <v>15</v>
      </c>
      <c r="N1869" s="2">
        <v>1000</v>
      </c>
      <c r="O1869" s="2">
        <v>150</v>
      </c>
      <c r="P1869" s="2">
        <v>850</v>
      </c>
      <c r="Q1869" s="2">
        <v>481.79</v>
      </c>
      <c r="R1869" s="2">
        <v>368.21</v>
      </c>
      <c r="S1869" t="s">
        <v>53</v>
      </c>
      <c r="T1869" t="s">
        <v>96</v>
      </c>
      <c r="U1869" t="s">
        <v>96</v>
      </c>
      <c r="V1869" t="s">
        <v>39</v>
      </c>
      <c r="W1869" t="s">
        <v>83</v>
      </c>
      <c r="X1869" t="s">
        <v>67</v>
      </c>
      <c r="Y1869" t="s">
        <v>56</v>
      </c>
      <c r="Z1869" t="s">
        <v>144</v>
      </c>
      <c r="AA1869" t="s">
        <v>44</v>
      </c>
      <c r="AB1869" t="s">
        <v>44</v>
      </c>
    </row>
    <row r="1870" spans="1:28" x14ac:dyDescent="0.25">
      <c r="A1870" t="s">
        <v>4663</v>
      </c>
      <c r="B1870" s="1">
        <v>45444</v>
      </c>
      <c r="C1870" t="s">
        <v>4664</v>
      </c>
      <c r="D1870" t="s">
        <v>4665</v>
      </c>
      <c r="E1870">
        <v>31</v>
      </c>
      <c r="F1870" t="s">
        <v>111</v>
      </c>
      <c r="G1870" t="s">
        <v>32</v>
      </c>
      <c r="H1870" t="s">
        <v>33</v>
      </c>
      <c r="I1870" t="s">
        <v>34</v>
      </c>
      <c r="J1870" t="s">
        <v>35</v>
      </c>
      <c r="K1870">
        <v>1</v>
      </c>
      <c r="L1870" s="2">
        <v>55000</v>
      </c>
      <c r="M1870">
        <v>20</v>
      </c>
      <c r="N1870" s="2">
        <v>55000</v>
      </c>
      <c r="O1870" s="2">
        <v>11000</v>
      </c>
      <c r="P1870" s="2">
        <v>44000</v>
      </c>
      <c r="Q1870" s="2">
        <v>31563.93</v>
      </c>
      <c r="R1870" s="2">
        <v>12436.07</v>
      </c>
      <c r="S1870" t="s">
        <v>53</v>
      </c>
      <c r="T1870" t="s">
        <v>114</v>
      </c>
      <c r="U1870" t="s">
        <v>115</v>
      </c>
      <c r="V1870" t="s">
        <v>39</v>
      </c>
      <c r="W1870" t="s">
        <v>66</v>
      </c>
      <c r="X1870" t="s">
        <v>41</v>
      </c>
      <c r="Y1870" t="s">
        <v>56</v>
      </c>
      <c r="Z1870" t="s">
        <v>43</v>
      </c>
      <c r="AA1870" t="s">
        <v>44</v>
      </c>
      <c r="AB1870" t="s">
        <v>44</v>
      </c>
    </row>
    <row r="1871" spans="1:28" x14ac:dyDescent="0.25">
      <c r="A1871" t="s">
        <v>4666</v>
      </c>
      <c r="B1871" s="1">
        <v>45444</v>
      </c>
      <c r="C1871" t="s">
        <v>4667</v>
      </c>
      <c r="D1871" t="s">
        <v>4668</v>
      </c>
      <c r="E1871">
        <v>41</v>
      </c>
      <c r="F1871" t="s">
        <v>111</v>
      </c>
      <c r="G1871" t="s">
        <v>88</v>
      </c>
      <c r="H1871" t="s">
        <v>89</v>
      </c>
      <c r="I1871" t="s">
        <v>62</v>
      </c>
      <c r="J1871" t="s">
        <v>63</v>
      </c>
      <c r="K1871">
        <v>1</v>
      </c>
      <c r="L1871" s="2">
        <v>4200</v>
      </c>
      <c r="M1871">
        <v>0</v>
      </c>
      <c r="N1871" s="2">
        <v>4200</v>
      </c>
      <c r="O1871" s="2">
        <v>0</v>
      </c>
      <c r="P1871" s="2">
        <v>4200</v>
      </c>
      <c r="Q1871" s="2">
        <v>2685.69</v>
      </c>
      <c r="R1871" s="2">
        <v>1514.31</v>
      </c>
      <c r="S1871" t="s">
        <v>36</v>
      </c>
      <c r="T1871" t="s">
        <v>407</v>
      </c>
      <c r="U1871" t="s">
        <v>408</v>
      </c>
      <c r="V1871" t="s">
        <v>39</v>
      </c>
      <c r="W1871" t="s">
        <v>66</v>
      </c>
      <c r="X1871" t="s">
        <v>41</v>
      </c>
      <c r="Y1871" t="s">
        <v>56</v>
      </c>
      <c r="Z1871" t="s">
        <v>43</v>
      </c>
      <c r="AA1871" t="s">
        <v>44</v>
      </c>
      <c r="AB1871" t="s">
        <v>44</v>
      </c>
    </row>
    <row r="1872" spans="1:28" x14ac:dyDescent="0.25">
      <c r="A1872" t="s">
        <v>4669</v>
      </c>
      <c r="B1872" s="1">
        <v>45444</v>
      </c>
      <c r="C1872" t="s">
        <v>4670</v>
      </c>
      <c r="D1872" t="s">
        <v>4671</v>
      </c>
      <c r="E1872">
        <v>57</v>
      </c>
      <c r="F1872" t="s">
        <v>111</v>
      </c>
      <c r="G1872" t="s">
        <v>101</v>
      </c>
      <c r="H1872" t="s">
        <v>102</v>
      </c>
      <c r="I1872" t="s">
        <v>103</v>
      </c>
      <c r="J1872" t="s">
        <v>104</v>
      </c>
      <c r="K1872">
        <v>3</v>
      </c>
      <c r="L1872" s="2">
        <v>1800</v>
      </c>
      <c r="M1872">
        <v>0</v>
      </c>
      <c r="N1872" s="2">
        <v>5400</v>
      </c>
      <c r="O1872" s="2">
        <v>0</v>
      </c>
      <c r="P1872" s="2">
        <v>5400</v>
      </c>
      <c r="Q1872" s="2">
        <v>4031.3</v>
      </c>
      <c r="R1872" s="2">
        <v>1368.7</v>
      </c>
      <c r="S1872" t="s">
        <v>53</v>
      </c>
      <c r="T1872" t="s">
        <v>37</v>
      </c>
      <c r="U1872" t="s">
        <v>38</v>
      </c>
      <c r="V1872" t="s">
        <v>39</v>
      </c>
      <c r="W1872" t="s">
        <v>40</v>
      </c>
      <c r="X1872" t="s">
        <v>97</v>
      </c>
      <c r="Y1872" t="s">
        <v>42</v>
      </c>
      <c r="Z1872" t="s">
        <v>43</v>
      </c>
      <c r="AA1872" t="s">
        <v>44</v>
      </c>
      <c r="AB1872" t="s">
        <v>44</v>
      </c>
    </row>
    <row r="1873" spans="1:28" x14ac:dyDescent="0.25">
      <c r="A1873" t="s">
        <v>4672</v>
      </c>
      <c r="B1873" s="1">
        <v>45444</v>
      </c>
      <c r="C1873" t="s">
        <v>4673</v>
      </c>
      <c r="D1873" t="s">
        <v>4674</v>
      </c>
      <c r="E1873">
        <v>33</v>
      </c>
      <c r="F1873" t="s">
        <v>48</v>
      </c>
      <c r="G1873" t="s">
        <v>134</v>
      </c>
      <c r="H1873" t="s">
        <v>135</v>
      </c>
      <c r="I1873" t="s">
        <v>62</v>
      </c>
      <c r="J1873" t="s">
        <v>130</v>
      </c>
      <c r="K1873">
        <v>1</v>
      </c>
      <c r="L1873" s="2">
        <v>8500</v>
      </c>
      <c r="M1873">
        <v>0</v>
      </c>
      <c r="N1873" s="2">
        <v>8500</v>
      </c>
      <c r="O1873" s="2">
        <v>0</v>
      </c>
      <c r="P1873" s="2">
        <v>8500</v>
      </c>
      <c r="Q1873" s="2">
        <v>5314.61</v>
      </c>
      <c r="R1873" s="2">
        <v>3185.39</v>
      </c>
      <c r="S1873" t="s">
        <v>64</v>
      </c>
      <c r="T1873" t="s">
        <v>407</v>
      </c>
      <c r="U1873" t="s">
        <v>408</v>
      </c>
      <c r="V1873" t="s">
        <v>39</v>
      </c>
      <c r="W1873" t="s">
        <v>92</v>
      </c>
      <c r="X1873" t="s">
        <v>67</v>
      </c>
      <c r="Y1873" t="s">
        <v>56</v>
      </c>
      <c r="Z1873" t="s">
        <v>43</v>
      </c>
      <c r="AA1873" t="s">
        <v>44</v>
      </c>
      <c r="AB1873" t="s">
        <v>44</v>
      </c>
    </row>
    <row r="1874" spans="1:28" x14ac:dyDescent="0.25">
      <c r="A1874" t="s">
        <v>4675</v>
      </c>
      <c r="B1874" s="1">
        <v>45444</v>
      </c>
      <c r="C1874" t="s">
        <v>3413</v>
      </c>
      <c r="D1874" t="s">
        <v>3414</v>
      </c>
      <c r="E1874">
        <v>59</v>
      </c>
      <c r="F1874" t="s">
        <v>31</v>
      </c>
      <c r="G1874" t="s">
        <v>243</v>
      </c>
      <c r="H1874" t="s">
        <v>244</v>
      </c>
      <c r="I1874" t="s">
        <v>103</v>
      </c>
      <c r="J1874" t="s">
        <v>104</v>
      </c>
      <c r="K1874">
        <v>3</v>
      </c>
      <c r="L1874" s="2">
        <v>450</v>
      </c>
      <c r="M1874">
        <v>5</v>
      </c>
      <c r="N1874" s="2">
        <v>1350</v>
      </c>
      <c r="O1874" s="2">
        <v>67.5</v>
      </c>
      <c r="P1874" s="2">
        <v>1282.5</v>
      </c>
      <c r="Q1874" s="2">
        <v>766.11</v>
      </c>
      <c r="R1874" s="2">
        <v>516.39</v>
      </c>
      <c r="S1874" t="s">
        <v>53</v>
      </c>
      <c r="T1874" t="s">
        <v>222</v>
      </c>
      <c r="U1874" t="s">
        <v>38</v>
      </c>
      <c r="V1874" t="s">
        <v>39</v>
      </c>
      <c r="W1874" t="s">
        <v>83</v>
      </c>
      <c r="X1874" t="s">
        <v>97</v>
      </c>
      <c r="Y1874" t="s">
        <v>42</v>
      </c>
      <c r="Z1874" t="s">
        <v>43</v>
      </c>
      <c r="AA1874" t="s">
        <v>44</v>
      </c>
      <c r="AB1874" t="s">
        <v>44</v>
      </c>
    </row>
    <row r="1875" spans="1:28" x14ac:dyDescent="0.25">
      <c r="A1875" t="s">
        <v>4676</v>
      </c>
      <c r="B1875" s="1">
        <v>45444</v>
      </c>
      <c r="C1875" t="s">
        <v>4677</v>
      </c>
      <c r="D1875" t="s">
        <v>4678</v>
      </c>
      <c r="E1875">
        <v>37</v>
      </c>
      <c r="F1875" t="s">
        <v>31</v>
      </c>
      <c r="G1875" t="s">
        <v>207</v>
      </c>
      <c r="H1875" t="s">
        <v>208</v>
      </c>
      <c r="I1875" t="s">
        <v>34</v>
      </c>
      <c r="J1875" t="s">
        <v>143</v>
      </c>
      <c r="K1875">
        <v>1</v>
      </c>
      <c r="L1875" s="2">
        <v>18000</v>
      </c>
      <c r="M1875">
        <v>5</v>
      </c>
      <c r="N1875" s="2">
        <v>18000</v>
      </c>
      <c r="O1875" s="2">
        <v>900</v>
      </c>
      <c r="P1875" s="2">
        <v>17100</v>
      </c>
      <c r="Q1875" s="2">
        <v>11827.55</v>
      </c>
      <c r="R1875" s="2">
        <v>5272.45</v>
      </c>
      <c r="S1875" t="s">
        <v>53</v>
      </c>
      <c r="T1875" t="s">
        <v>136</v>
      </c>
      <c r="U1875" t="s">
        <v>38</v>
      </c>
      <c r="V1875" t="s">
        <v>39</v>
      </c>
      <c r="W1875" t="s">
        <v>137</v>
      </c>
      <c r="X1875" t="s">
        <v>97</v>
      </c>
      <c r="Y1875" t="s">
        <v>56</v>
      </c>
      <c r="Z1875" t="s">
        <v>508</v>
      </c>
      <c r="AA1875" t="s">
        <v>68</v>
      </c>
      <c r="AB1875" t="s">
        <v>44</v>
      </c>
    </row>
    <row r="1876" spans="1:28" x14ac:dyDescent="0.25">
      <c r="A1876" t="s">
        <v>4679</v>
      </c>
      <c r="B1876" s="1">
        <v>45444</v>
      </c>
      <c r="C1876" t="s">
        <v>4680</v>
      </c>
      <c r="D1876" t="s">
        <v>4681</v>
      </c>
      <c r="E1876">
        <v>33</v>
      </c>
      <c r="F1876" t="s">
        <v>111</v>
      </c>
      <c r="G1876" t="s">
        <v>148</v>
      </c>
      <c r="H1876" t="s">
        <v>149</v>
      </c>
      <c r="I1876" t="s">
        <v>74</v>
      </c>
      <c r="J1876" t="s">
        <v>130</v>
      </c>
      <c r="K1876">
        <v>6</v>
      </c>
      <c r="L1876" s="2">
        <v>3500</v>
      </c>
      <c r="M1876">
        <v>15</v>
      </c>
      <c r="N1876" s="2">
        <v>21000</v>
      </c>
      <c r="O1876" s="2">
        <v>3150</v>
      </c>
      <c r="P1876" s="2">
        <v>17850</v>
      </c>
      <c r="Q1876" s="2">
        <v>10778.1</v>
      </c>
      <c r="R1876" s="2">
        <v>7071.9</v>
      </c>
      <c r="S1876" t="s">
        <v>64</v>
      </c>
      <c r="T1876" t="s">
        <v>122</v>
      </c>
      <c r="U1876" t="s">
        <v>123</v>
      </c>
      <c r="V1876" t="s">
        <v>39</v>
      </c>
      <c r="W1876" t="s">
        <v>92</v>
      </c>
      <c r="X1876" t="s">
        <v>41</v>
      </c>
      <c r="Y1876" t="s">
        <v>56</v>
      </c>
      <c r="Z1876" t="s">
        <v>107</v>
      </c>
      <c r="AA1876" t="s">
        <v>44</v>
      </c>
      <c r="AB1876" t="s">
        <v>44</v>
      </c>
    </row>
    <row r="1877" spans="1:28" x14ac:dyDescent="0.25">
      <c r="A1877" t="s">
        <v>4682</v>
      </c>
      <c r="B1877" s="1">
        <v>45444</v>
      </c>
      <c r="C1877" t="s">
        <v>4683</v>
      </c>
      <c r="D1877" t="s">
        <v>4684</v>
      </c>
      <c r="E1877">
        <v>41</v>
      </c>
      <c r="F1877" t="s">
        <v>31</v>
      </c>
      <c r="G1877" t="s">
        <v>81</v>
      </c>
      <c r="H1877" t="s">
        <v>82</v>
      </c>
      <c r="I1877" t="s">
        <v>51</v>
      </c>
      <c r="J1877" t="s">
        <v>52</v>
      </c>
      <c r="K1877">
        <v>2</v>
      </c>
      <c r="L1877" s="2">
        <v>600</v>
      </c>
      <c r="M1877">
        <v>0</v>
      </c>
      <c r="N1877" s="2">
        <v>1200</v>
      </c>
      <c r="O1877" s="2">
        <v>0</v>
      </c>
      <c r="P1877" s="2">
        <v>1200</v>
      </c>
      <c r="Q1877" s="2">
        <v>895.48</v>
      </c>
      <c r="R1877" s="2">
        <v>304.52</v>
      </c>
      <c r="S1877" t="s">
        <v>36</v>
      </c>
      <c r="T1877" t="s">
        <v>90</v>
      </c>
      <c r="U1877" t="s">
        <v>91</v>
      </c>
      <c r="V1877" t="s">
        <v>39</v>
      </c>
      <c r="W1877" t="s">
        <v>66</v>
      </c>
      <c r="X1877" t="s">
        <v>97</v>
      </c>
      <c r="Y1877" t="s">
        <v>84</v>
      </c>
      <c r="Z1877" t="s">
        <v>43</v>
      </c>
      <c r="AA1877" t="s">
        <v>68</v>
      </c>
      <c r="AB1877" t="s">
        <v>44</v>
      </c>
    </row>
    <row r="1878" spans="1:28" x14ac:dyDescent="0.25">
      <c r="A1878" t="s">
        <v>4685</v>
      </c>
      <c r="B1878" s="1">
        <v>45444</v>
      </c>
      <c r="C1878" t="s">
        <v>2373</v>
      </c>
      <c r="D1878" t="s">
        <v>2374</v>
      </c>
      <c r="E1878">
        <v>58</v>
      </c>
      <c r="F1878" t="s">
        <v>111</v>
      </c>
      <c r="G1878" t="s">
        <v>101</v>
      </c>
      <c r="H1878" t="s">
        <v>102</v>
      </c>
      <c r="I1878" t="s">
        <v>103</v>
      </c>
      <c r="J1878" t="s">
        <v>104</v>
      </c>
      <c r="K1878">
        <v>1</v>
      </c>
      <c r="L1878" s="2">
        <v>1800</v>
      </c>
      <c r="M1878">
        <v>10</v>
      </c>
      <c r="N1878" s="2">
        <v>1800</v>
      </c>
      <c r="O1878" s="2">
        <v>180</v>
      </c>
      <c r="P1878" s="2">
        <v>1620</v>
      </c>
      <c r="Q1878" s="2">
        <v>1251.1300000000001</v>
      </c>
      <c r="R1878" s="2">
        <v>368.87</v>
      </c>
      <c r="S1878" t="s">
        <v>64</v>
      </c>
      <c r="T1878" t="s">
        <v>96</v>
      </c>
      <c r="U1878" t="s">
        <v>96</v>
      </c>
      <c r="V1878" t="s">
        <v>39</v>
      </c>
      <c r="W1878" t="s">
        <v>124</v>
      </c>
      <c r="X1878" t="s">
        <v>97</v>
      </c>
      <c r="Y1878" t="s">
        <v>56</v>
      </c>
      <c r="Z1878" t="s">
        <v>43</v>
      </c>
      <c r="AA1878" t="s">
        <v>68</v>
      </c>
      <c r="AB1878" t="s">
        <v>68</v>
      </c>
    </row>
    <row r="1879" spans="1:28" x14ac:dyDescent="0.25">
      <c r="A1879" t="s">
        <v>4686</v>
      </c>
      <c r="B1879" s="1">
        <v>45444</v>
      </c>
      <c r="C1879" t="s">
        <v>4687</v>
      </c>
      <c r="D1879" t="s">
        <v>4688</v>
      </c>
      <c r="E1879">
        <v>44</v>
      </c>
      <c r="F1879" t="s">
        <v>48</v>
      </c>
      <c r="G1879" t="s">
        <v>88</v>
      </c>
      <c r="H1879" t="s">
        <v>89</v>
      </c>
      <c r="I1879" t="s">
        <v>62</v>
      </c>
      <c r="J1879" t="s">
        <v>63</v>
      </c>
      <c r="K1879">
        <v>2</v>
      </c>
      <c r="L1879" s="2">
        <v>4200</v>
      </c>
      <c r="M1879">
        <v>10</v>
      </c>
      <c r="N1879" s="2">
        <v>8400</v>
      </c>
      <c r="O1879" s="2">
        <v>840</v>
      </c>
      <c r="P1879" s="2">
        <v>7560</v>
      </c>
      <c r="Q1879" s="2">
        <v>5334.69</v>
      </c>
      <c r="R1879" s="2">
        <v>2225.31</v>
      </c>
      <c r="S1879" t="s">
        <v>53</v>
      </c>
      <c r="T1879" t="s">
        <v>65</v>
      </c>
      <c r="U1879" t="s">
        <v>65</v>
      </c>
      <c r="V1879" t="s">
        <v>39</v>
      </c>
      <c r="W1879" t="s">
        <v>40</v>
      </c>
      <c r="X1879" t="s">
        <v>97</v>
      </c>
      <c r="Y1879" t="s">
        <v>42</v>
      </c>
      <c r="Z1879" t="s">
        <v>43</v>
      </c>
      <c r="AA1879" t="s">
        <v>44</v>
      </c>
      <c r="AB1879" t="s">
        <v>44</v>
      </c>
    </row>
    <row r="1880" spans="1:28" x14ac:dyDescent="0.25">
      <c r="A1880" t="s">
        <v>4689</v>
      </c>
      <c r="B1880" s="1">
        <v>45445</v>
      </c>
      <c r="C1880" t="s">
        <v>461</v>
      </c>
      <c r="D1880" t="s">
        <v>462</v>
      </c>
      <c r="E1880">
        <v>47</v>
      </c>
      <c r="F1880" t="s">
        <v>48</v>
      </c>
      <c r="G1880" t="s">
        <v>88</v>
      </c>
      <c r="H1880" t="s">
        <v>89</v>
      </c>
      <c r="I1880" t="s">
        <v>62</v>
      </c>
      <c r="J1880" t="s">
        <v>63</v>
      </c>
      <c r="K1880">
        <v>3</v>
      </c>
      <c r="L1880" s="2">
        <v>4200</v>
      </c>
      <c r="M1880">
        <v>5</v>
      </c>
      <c r="N1880" s="2">
        <v>12600</v>
      </c>
      <c r="O1880" s="2">
        <v>630</v>
      </c>
      <c r="P1880" s="2">
        <v>11970</v>
      </c>
      <c r="Q1880" s="2">
        <v>8374.26</v>
      </c>
      <c r="R1880" s="2">
        <v>3595.74</v>
      </c>
      <c r="S1880" t="s">
        <v>64</v>
      </c>
      <c r="T1880" t="s">
        <v>65</v>
      </c>
      <c r="U1880" t="s">
        <v>65</v>
      </c>
      <c r="V1880" t="s">
        <v>39</v>
      </c>
      <c r="W1880" t="s">
        <v>92</v>
      </c>
      <c r="X1880" t="s">
        <v>97</v>
      </c>
      <c r="Y1880" t="s">
        <v>56</v>
      </c>
      <c r="Z1880" t="s">
        <v>223</v>
      </c>
      <c r="AA1880" t="s">
        <v>44</v>
      </c>
      <c r="AB1880" t="s">
        <v>44</v>
      </c>
    </row>
    <row r="1881" spans="1:28" x14ac:dyDescent="0.25">
      <c r="A1881" t="s">
        <v>4690</v>
      </c>
      <c r="B1881" s="1">
        <v>45445</v>
      </c>
      <c r="C1881" t="s">
        <v>4691</v>
      </c>
      <c r="D1881" t="s">
        <v>4692</v>
      </c>
      <c r="E1881">
        <v>27</v>
      </c>
      <c r="F1881" t="s">
        <v>111</v>
      </c>
      <c r="G1881" t="s">
        <v>88</v>
      </c>
      <c r="H1881" t="s">
        <v>89</v>
      </c>
      <c r="I1881" t="s">
        <v>62</v>
      </c>
      <c r="J1881" t="s">
        <v>63</v>
      </c>
      <c r="K1881">
        <v>2</v>
      </c>
      <c r="L1881" s="2">
        <v>4200</v>
      </c>
      <c r="M1881">
        <v>15</v>
      </c>
      <c r="N1881" s="2">
        <v>8400</v>
      </c>
      <c r="O1881" s="2">
        <v>1260</v>
      </c>
      <c r="P1881" s="2">
        <v>7140</v>
      </c>
      <c r="Q1881" s="2">
        <v>5244.62</v>
      </c>
      <c r="R1881" s="2">
        <v>1895.38</v>
      </c>
      <c r="S1881" t="s">
        <v>53</v>
      </c>
      <c r="T1881" t="s">
        <v>136</v>
      </c>
      <c r="U1881" t="s">
        <v>38</v>
      </c>
      <c r="V1881" t="s">
        <v>39</v>
      </c>
      <c r="W1881" t="s">
        <v>137</v>
      </c>
      <c r="X1881" t="s">
        <v>97</v>
      </c>
      <c r="Y1881" t="s">
        <v>84</v>
      </c>
      <c r="Z1881" t="s">
        <v>223</v>
      </c>
      <c r="AA1881" t="s">
        <v>44</v>
      </c>
      <c r="AB1881" t="s">
        <v>44</v>
      </c>
    </row>
    <row r="1882" spans="1:28" x14ac:dyDescent="0.25">
      <c r="A1882" t="s">
        <v>4693</v>
      </c>
      <c r="B1882" s="1">
        <v>45445</v>
      </c>
      <c r="C1882" t="s">
        <v>4694</v>
      </c>
      <c r="D1882" t="s">
        <v>4695</v>
      </c>
      <c r="E1882">
        <v>32</v>
      </c>
      <c r="F1882" t="s">
        <v>111</v>
      </c>
      <c r="G1882" t="s">
        <v>207</v>
      </c>
      <c r="H1882" t="s">
        <v>208</v>
      </c>
      <c r="I1882" t="s">
        <v>34</v>
      </c>
      <c r="J1882" t="s">
        <v>143</v>
      </c>
      <c r="K1882">
        <v>2</v>
      </c>
      <c r="L1882" s="2">
        <v>18000</v>
      </c>
      <c r="M1882">
        <v>15</v>
      </c>
      <c r="N1882" s="2">
        <v>36000</v>
      </c>
      <c r="O1882" s="2">
        <v>5400</v>
      </c>
      <c r="P1882" s="2">
        <v>30600</v>
      </c>
      <c r="Q1882" s="2">
        <v>19755.439999999999</v>
      </c>
      <c r="R1882" s="2">
        <v>10844.56</v>
      </c>
      <c r="S1882" t="s">
        <v>53</v>
      </c>
      <c r="T1882" t="s">
        <v>90</v>
      </c>
      <c r="U1882" t="s">
        <v>91</v>
      </c>
      <c r="V1882" t="s">
        <v>39</v>
      </c>
      <c r="W1882" t="s">
        <v>66</v>
      </c>
      <c r="X1882" t="s">
        <v>67</v>
      </c>
      <c r="Y1882" t="s">
        <v>42</v>
      </c>
      <c r="Z1882" t="s">
        <v>43</v>
      </c>
      <c r="AA1882" t="s">
        <v>44</v>
      </c>
      <c r="AB1882" t="s">
        <v>44</v>
      </c>
    </row>
    <row r="1883" spans="1:28" x14ac:dyDescent="0.25">
      <c r="A1883" t="s">
        <v>4696</v>
      </c>
      <c r="B1883" s="1">
        <v>45445</v>
      </c>
      <c r="C1883" t="s">
        <v>4697</v>
      </c>
      <c r="D1883" t="s">
        <v>4698</v>
      </c>
      <c r="E1883">
        <v>22</v>
      </c>
      <c r="F1883" t="s">
        <v>111</v>
      </c>
      <c r="G1883" t="s">
        <v>243</v>
      </c>
      <c r="H1883" t="s">
        <v>244</v>
      </c>
      <c r="I1883" t="s">
        <v>103</v>
      </c>
      <c r="J1883" t="s">
        <v>104</v>
      </c>
      <c r="K1883">
        <v>2</v>
      </c>
      <c r="L1883" s="2">
        <v>450</v>
      </c>
      <c r="M1883">
        <v>10</v>
      </c>
      <c r="N1883" s="2">
        <v>900</v>
      </c>
      <c r="O1883" s="2">
        <v>90</v>
      </c>
      <c r="P1883" s="2">
        <v>810</v>
      </c>
      <c r="Q1883" s="2">
        <v>569.57000000000005</v>
      </c>
      <c r="R1883" s="2">
        <v>240.43</v>
      </c>
      <c r="S1883" t="s">
        <v>53</v>
      </c>
      <c r="T1883" t="s">
        <v>290</v>
      </c>
      <c r="U1883" t="s">
        <v>291</v>
      </c>
      <c r="V1883" t="s">
        <v>39</v>
      </c>
      <c r="W1883" t="s">
        <v>92</v>
      </c>
      <c r="X1883" t="s">
        <v>97</v>
      </c>
      <c r="Y1883" t="s">
        <v>42</v>
      </c>
      <c r="Z1883" t="s">
        <v>43</v>
      </c>
      <c r="AA1883" t="s">
        <v>44</v>
      </c>
      <c r="AB1883" t="s">
        <v>44</v>
      </c>
    </row>
    <row r="1884" spans="1:28" x14ac:dyDescent="0.25">
      <c r="A1884" t="s">
        <v>4699</v>
      </c>
      <c r="B1884" s="1">
        <v>45445</v>
      </c>
      <c r="C1884" t="s">
        <v>347</v>
      </c>
      <c r="D1884" t="s">
        <v>348</v>
      </c>
      <c r="E1884">
        <v>22</v>
      </c>
      <c r="F1884" t="s">
        <v>48</v>
      </c>
      <c r="G1884" t="s">
        <v>176</v>
      </c>
      <c r="H1884" t="s">
        <v>177</v>
      </c>
      <c r="I1884" t="s">
        <v>34</v>
      </c>
      <c r="J1884" t="s">
        <v>35</v>
      </c>
      <c r="K1884">
        <v>1</v>
      </c>
      <c r="L1884" s="2">
        <v>6500</v>
      </c>
      <c r="M1884">
        <v>15</v>
      </c>
      <c r="N1884" s="2">
        <v>6500</v>
      </c>
      <c r="O1884" s="2">
        <v>975</v>
      </c>
      <c r="P1884" s="2">
        <v>5525</v>
      </c>
      <c r="Q1884" s="2">
        <v>3199.81</v>
      </c>
      <c r="R1884" s="2">
        <v>2325.19</v>
      </c>
      <c r="S1884" t="s">
        <v>53</v>
      </c>
      <c r="T1884" t="s">
        <v>163</v>
      </c>
      <c r="U1884" t="s">
        <v>164</v>
      </c>
      <c r="V1884" t="s">
        <v>39</v>
      </c>
      <c r="W1884" t="s">
        <v>83</v>
      </c>
      <c r="X1884" t="s">
        <v>41</v>
      </c>
      <c r="Y1884" t="s">
        <v>56</v>
      </c>
      <c r="Z1884" t="s">
        <v>43</v>
      </c>
      <c r="AA1884" t="s">
        <v>44</v>
      </c>
      <c r="AB1884" t="s">
        <v>44</v>
      </c>
    </row>
    <row r="1885" spans="1:28" x14ac:dyDescent="0.25">
      <c r="A1885" t="s">
        <v>4700</v>
      </c>
      <c r="B1885" s="1">
        <v>45445</v>
      </c>
      <c r="C1885" t="s">
        <v>3465</v>
      </c>
      <c r="D1885" t="s">
        <v>3466</v>
      </c>
      <c r="E1885">
        <v>59</v>
      </c>
      <c r="F1885" t="s">
        <v>31</v>
      </c>
      <c r="G1885" t="s">
        <v>32</v>
      </c>
      <c r="H1885" t="s">
        <v>33</v>
      </c>
      <c r="I1885" t="s">
        <v>34</v>
      </c>
      <c r="J1885" t="s">
        <v>35</v>
      </c>
      <c r="K1885">
        <v>1</v>
      </c>
      <c r="L1885" s="2">
        <v>55000</v>
      </c>
      <c r="M1885">
        <v>10</v>
      </c>
      <c r="N1885" s="2">
        <v>55000</v>
      </c>
      <c r="O1885" s="2">
        <v>5500</v>
      </c>
      <c r="P1885" s="2">
        <v>49500</v>
      </c>
      <c r="Q1885" s="2">
        <v>31679.56</v>
      </c>
      <c r="R1885" s="2">
        <v>17820.439999999999</v>
      </c>
      <c r="S1885" t="s">
        <v>36</v>
      </c>
      <c r="T1885" t="s">
        <v>407</v>
      </c>
      <c r="U1885" t="s">
        <v>408</v>
      </c>
      <c r="V1885" t="s">
        <v>39</v>
      </c>
      <c r="W1885" t="s">
        <v>92</v>
      </c>
      <c r="X1885" t="s">
        <v>41</v>
      </c>
      <c r="Y1885" t="s">
        <v>42</v>
      </c>
      <c r="Z1885" t="s">
        <v>43</v>
      </c>
      <c r="AA1885" t="s">
        <v>44</v>
      </c>
      <c r="AB1885" t="s">
        <v>44</v>
      </c>
    </row>
    <row r="1886" spans="1:28" x14ac:dyDescent="0.25">
      <c r="A1886" t="s">
        <v>4701</v>
      </c>
      <c r="B1886" s="1">
        <v>45445</v>
      </c>
      <c r="C1886" t="s">
        <v>1060</v>
      </c>
      <c r="D1886" t="s">
        <v>1061</v>
      </c>
      <c r="E1886">
        <v>18</v>
      </c>
      <c r="F1886" t="s">
        <v>31</v>
      </c>
      <c r="G1886" t="s">
        <v>436</v>
      </c>
      <c r="H1886" t="s">
        <v>437</v>
      </c>
      <c r="I1886" t="s">
        <v>74</v>
      </c>
      <c r="J1886" t="s">
        <v>190</v>
      </c>
      <c r="K1886">
        <v>1</v>
      </c>
      <c r="L1886" s="2">
        <v>1800</v>
      </c>
      <c r="M1886">
        <v>15</v>
      </c>
      <c r="N1886" s="2">
        <v>1800</v>
      </c>
      <c r="O1886" s="2">
        <v>270</v>
      </c>
      <c r="P1886" s="2">
        <v>1530</v>
      </c>
      <c r="Q1886" s="2">
        <v>999.98</v>
      </c>
      <c r="R1886" s="2">
        <v>530.02</v>
      </c>
      <c r="S1886" t="s">
        <v>64</v>
      </c>
      <c r="T1886" t="s">
        <v>37</v>
      </c>
      <c r="U1886" t="s">
        <v>38</v>
      </c>
      <c r="V1886" t="s">
        <v>39</v>
      </c>
      <c r="W1886" t="s">
        <v>83</v>
      </c>
      <c r="X1886" t="s">
        <v>41</v>
      </c>
      <c r="Y1886" t="s">
        <v>56</v>
      </c>
      <c r="Z1886" t="s">
        <v>223</v>
      </c>
      <c r="AA1886" t="s">
        <v>44</v>
      </c>
      <c r="AB1886" t="s">
        <v>44</v>
      </c>
    </row>
    <row r="1887" spans="1:28" x14ac:dyDescent="0.25">
      <c r="A1887" t="s">
        <v>4702</v>
      </c>
      <c r="B1887" s="1">
        <v>45445</v>
      </c>
      <c r="C1887" t="s">
        <v>4703</v>
      </c>
      <c r="D1887" t="s">
        <v>4704</v>
      </c>
      <c r="E1887">
        <v>45</v>
      </c>
      <c r="F1887" t="s">
        <v>31</v>
      </c>
      <c r="G1887" t="s">
        <v>49</v>
      </c>
      <c r="H1887" t="s">
        <v>50</v>
      </c>
      <c r="I1887" t="s">
        <v>51</v>
      </c>
      <c r="J1887" t="s">
        <v>52</v>
      </c>
      <c r="K1887">
        <v>3</v>
      </c>
      <c r="L1887" s="2">
        <v>500</v>
      </c>
      <c r="M1887">
        <v>15</v>
      </c>
      <c r="N1887" s="2">
        <v>1500</v>
      </c>
      <c r="O1887" s="2">
        <v>225</v>
      </c>
      <c r="P1887" s="2">
        <v>1275</v>
      </c>
      <c r="Q1887" s="2">
        <v>835.46</v>
      </c>
      <c r="R1887" s="2">
        <v>439.54</v>
      </c>
      <c r="S1887" t="s">
        <v>64</v>
      </c>
      <c r="T1887" t="s">
        <v>65</v>
      </c>
      <c r="U1887" t="s">
        <v>65</v>
      </c>
      <c r="V1887" t="s">
        <v>39</v>
      </c>
      <c r="W1887" t="s">
        <v>83</v>
      </c>
      <c r="X1887" t="s">
        <v>67</v>
      </c>
      <c r="Y1887" t="s">
        <v>84</v>
      </c>
      <c r="Z1887" t="s">
        <v>223</v>
      </c>
      <c r="AA1887" t="s">
        <v>44</v>
      </c>
      <c r="AB1887" t="s">
        <v>44</v>
      </c>
    </row>
    <row r="1888" spans="1:28" x14ac:dyDescent="0.25">
      <c r="A1888" t="s">
        <v>4705</v>
      </c>
      <c r="B1888" s="1">
        <v>45445</v>
      </c>
      <c r="C1888" t="s">
        <v>4706</v>
      </c>
      <c r="D1888" t="s">
        <v>4707</v>
      </c>
      <c r="E1888">
        <v>54</v>
      </c>
      <c r="F1888" t="s">
        <v>111</v>
      </c>
      <c r="G1888" t="s">
        <v>158</v>
      </c>
      <c r="H1888" t="s">
        <v>159</v>
      </c>
      <c r="I1888" t="s">
        <v>51</v>
      </c>
      <c r="J1888" t="s">
        <v>52</v>
      </c>
      <c r="K1888">
        <v>1</v>
      </c>
      <c r="L1888" s="2">
        <v>650</v>
      </c>
      <c r="M1888">
        <v>15</v>
      </c>
      <c r="N1888" s="2">
        <v>650</v>
      </c>
      <c r="O1888" s="2">
        <v>97.5</v>
      </c>
      <c r="P1888" s="2">
        <v>552.5</v>
      </c>
      <c r="Q1888" s="2">
        <v>449.75</v>
      </c>
      <c r="R1888" s="2">
        <v>102.75</v>
      </c>
      <c r="S1888" t="s">
        <v>53</v>
      </c>
      <c r="T1888" t="s">
        <v>96</v>
      </c>
      <c r="U1888" t="s">
        <v>96</v>
      </c>
      <c r="V1888" t="s">
        <v>39</v>
      </c>
      <c r="W1888" t="s">
        <v>92</v>
      </c>
      <c r="X1888" t="s">
        <v>97</v>
      </c>
      <c r="Y1888" t="s">
        <v>56</v>
      </c>
      <c r="Z1888" t="s">
        <v>43</v>
      </c>
      <c r="AA1888" t="s">
        <v>44</v>
      </c>
      <c r="AB1888" t="s">
        <v>44</v>
      </c>
    </row>
    <row r="1889" spans="1:28" x14ac:dyDescent="0.25">
      <c r="A1889" t="s">
        <v>4708</v>
      </c>
      <c r="B1889" s="1">
        <v>45445</v>
      </c>
      <c r="C1889" t="s">
        <v>4709</v>
      </c>
      <c r="D1889" t="s">
        <v>4710</v>
      </c>
      <c r="E1889">
        <v>56</v>
      </c>
      <c r="F1889" t="s">
        <v>48</v>
      </c>
      <c r="G1889" t="s">
        <v>197</v>
      </c>
      <c r="H1889" t="s">
        <v>198</v>
      </c>
      <c r="I1889" t="s">
        <v>74</v>
      </c>
      <c r="J1889" t="s">
        <v>75</v>
      </c>
      <c r="K1889">
        <v>3</v>
      </c>
      <c r="L1889" s="2">
        <v>2600</v>
      </c>
      <c r="M1889">
        <v>10</v>
      </c>
      <c r="N1889" s="2">
        <v>7800</v>
      </c>
      <c r="O1889" s="2">
        <v>780</v>
      </c>
      <c r="P1889" s="2">
        <v>7020</v>
      </c>
      <c r="Q1889" s="2">
        <v>4770.0600000000004</v>
      </c>
      <c r="R1889" s="2">
        <v>2249.94</v>
      </c>
      <c r="S1889" t="s">
        <v>53</v>
      </c>
      <c r="T1889" t="s">
        <v>96</v>
      </c>
      <c r="U1889" t="s">
        <v>96</v>
      </c>
      <c r="V1889" t="s">
        <v>39</v>
      </c>
      <c r="W1889" t="s">
        <v>92</v>
      </c>
      <c r="X1889" t="s">
        <v>41</v>
      </c>
      <c r="Y1889" t="s">
        <v>56</v>
      </c>
      <c r="Z1889" t="s">
        <v>43</v>
      </c>
      <c r="AA1889" t="s">
        <v>44</v>
      </c>
      <c r="AB1889" t="s">
        <v>44</v>
      </c>
    </row>
    <row r="1890" spans="1:28" x14ac:dyDescent="0.25">
      <c r="A1890" t="s">
        <v>4711</v>
      </c>
      <c r="B1890" s="1">
        <v>45445</v>
      </c>
      <c r="C1890" t="s">
        <v>2763</v>
      </c>
      <c r="D1890" t="s">
        <v>2764</v>
      </c>
      <c r="E1890">
        <v>23</v>
      </c>
      <c r="F1890" t="s">
        <v>48</v>
      </c>
      <c r="G1890" t="s">
        <v>148</v>
      </c>
      <c r="H1890" t="s">
        <v>149</v>
      </c>
      <c r="I1890" t="s">
        <v>74</v>
      </c>
      <c r="J1890" t="s">
        <v>130</v>
      </c>
      <c r="K1890">
        <v>2</v>
      </c>
      <c r="L1890" s="2">
        <v>3500</v>
      </c>
      <c r="M1890">
        <v>10</v>
      </c>
      <c r="N1890" s="2">
        <v>7000</v>
      </c>
      <c r="O1890" s="2">
        <v>700</v>
      </c>
      <c r="P1890" s="2">
        <v>6300</v>
      </c>
      <c r="Q1890" s="2">
        <v>3506.29</v>
      </c>
      <c r="R1890" s="2">
        <v>2793.71</v>
      </c>
      <c r="S1890" t="s">
        <v>36</v>
      </c>
      <c r="T1890" t="s">
        <v>37</v>
      </c>
      <c r="U1890" t="s">
        <v>38</v>
      </c>
      <c r="V1890" t="s">
        <v>39</v>
      </c>
      <c r="W1890" t="s">
        <v>137</v>
      </c>
      <c r="X1890" t="s">
        <v>41</v>
      </c>
      <c r="Y1890" t="s">
        <v>42</v>
      </c>
      <c r="Z1890" t="s">
        <v>144</v>
      </c>
      <c r="AA1890" t="s">
        <v>44</v>
      </c>
      <c r="AB1890" t="s">
        <v>44</v>
      </c>
    </row>
    <row r="1891" spans="1:28" x14ac:dyDescent="0.25">
      <c r="A1891" t="s">
        <v>4712</v>
      </c>
      <c r="B1891" s="1">
        <v>45445</v>
      </c>
      <c r="C1891" t="s">
        <v>4713</v>
      </c>
      <c r="D1891" t="s">
        <v>4714</v>
      </c>
      <c r="E1891">
        <v>35</v>
      </c>
      <c r="F1891" t="s">
        <v>31</v>
      </c>
      <c r="G1891" t="s">
        <v>344</v>
      </c>
      <c r="H1891" t="s">
        <v>345</v>
      </c>
      <c r="I1891" t="s">
        <v>34</v>
      </c>
      <c r="J1891" t="s">
        <v>121</v>
      </c>
      <c r="K1891">
        <v>1</v>
      </c>
      <c r="L1891" s="2">
        <v>1600</v>
      </c>
      <c r="M1891">
        <v>20</v>
      </c>
      <c r="N1891" s="2">
        <v>1600</v>
      </c>
      <c r="O1891" s="2">
        <v>320</v>
      </c>
      <c r="P1891" s="2">
        <v>1280</v>
      </c>
      <c r="Q1891" s="2">
        <v>742.19</v>
      </c>
      <c r="R1891" s="2">
        <v>537.80999999999995</v>
      </c>
      <c r="S1891" t="s">
        <v>53</v>
      </c>
      <c r="T1891" t="s">
        <v>178</v>
      </c>
      <c r="U1891" t="s">
        <v>154</v>
      </c>
      <c r="V1891" t="s">
        <v>39</v>
      </c>
      <c r="W1891" t="s">
        <v>83</v>
      </c>
      <c r="X1891" t="s">
        <v>97</v>
      </c>
      <c r="Y1891" t="s">
        <v>56</v>
      </c>
      <c r="Z1891" t="s">
        <v>43</v>
      </c>
      <c r="AA1891" t="s">
        <v>44</v>
      </c>
      <c r="AB1891" t="s">
        <v>44</v>
      </c>
    </row>
    <row r="1892" spans="1:28" x14ac:dyDescent="0.25">
      <c r="A1892" t="s">
        <v>4715</v>
      </c>
      <c r="B1892" s="1">
        <v>45445</v>
      </c>
      <c r="C1892" t="s">
        <v>151</v>
      </c>
      <c r="D1892" t="s">
        <v>152</v>
      </c>
      <c r="E1892">
        <v>22</v>
      </c>
      <c r="F1892" t="s">
        <v>48</v>
      </c>
      <c r="G1892" t="s">
        <v>285</v>
      </c>
      <c r="H1892" t="s">
        <v>286</v>
      </c>
      <c r="I1892" t="s">
        <v>34</v>
      </c>
      <c r="J1892" t="s">
        <v>121</v>
      </c>
      <c r="K1892">
        <v>3</v>
      </c>
      <c r="L1892" s="2">
        <v>3200</v>
      </c>
      <c r="M1892">
        <v>15</v>
      </c>
      <c r="N1892" s="2">
        <v>9600</v>
      </c>
      <c r="O1892" s="2">
        <v>1440</v>
      </c>
      <c r="P1892" s="2">
        <v>8160</v>
      </c>
      <c r="Q1892" s="2">
        <v>5678.69</v>
      </c>
      <c r="R1892" s="2">
        <v>2481.31</v>
      </c>
      <c r="S1892" t="s">
        <v>53</v>
      </c>
      <c r="T1892" t="s">
        <v>136</v>
      </c>
      <c r="U1892" t="s">
        <v>38</v>
      </c>
      <c r="V1892" t="s">
        <v>39</v>
      </c>
      <c r="W1892" t="s">
        <v>124</v>
      </c>
      <c r="X1892" t="s">
        <v>67</v>
      </c>
      <c r="Y1892" t="s">
        <v>42</v>
      </c>
      <c r="Z1892" t="s">
        <v>43</v>
      </c>
      <c r="AA1892" t="s">
        <v>44</v>
      </c>
      <c r="AB1892" t="s">
        <v>44</v>
      </c>
    </row>
    <row r="1893" spans="1:28" x14ac:dyDescent="0.25">
      <c r="A1893" t="s">
        <v>4716</v>
      </c>
      <c r="B1893" s="1">
        <v>45445</v>
      </c>
      <c r="C1893" t="s">
        <v>4717</v>
      </c>
      <c r="D1893" t="s">
        <v>4718</v>
      </c>
      <c r="E1893">
        <v>23</v>
      </c>
      <c r="F1893" t="s">
        <v>48</v>
      </c>
      <c r="G1893" t="s">
        <v>197</v>
      </c>
      <c r="H1893" t="s">
        <v>198</v>
      </c>
      <c r="I1893" t="s">
        <v>74</v>
      </c>
      <c r="J1893" t="s">
        <v>75</v>
      </c>
      <c r="K1893">
        <v>3</v>
      </c>
      <c r="L1893" s="2">
        <v>2600</v>
      </c>
      <c r="M1893">
        <v>20</v>
      </c>
      <c r="N1893" s="2">
        <v>7800</v>
      </c>
      <c r="O1893" s="2">
        <v>1560</v>
      </c>
      <c r="P1893" s="2">
        <v>6240</v>
      </c>
      <c r="Q1893" s="2">
        <v>4808.0600000000004</v>
      </c>
      <c r="R1893" s="2">
        <v>1431.94</v>
      </c>
      <c r="S1893" t="s">
        <v>53</v>
      </c>
      <c r="T1893" t="s">
        <v>163</v>
      </c>
      <c r="U1893" t="s">
        <v>164</v>
      </c>
      <c r="V1893" t="s">
        <v>39</v>
      </c>
      <c r="W1893" t="s">
        <v>40</v>
      </c>
      <c r="X1893" t="s">
        <v>41</v>
      </c>
      <c r="Y1893" t="s">
        <v>42</v>
      </c>
      <c r="Z1893" t="s">
        <v>43</v>
      </c>
      <c r="AA1893" t="s">
        <v>44</v>
      </c>
      <c r="AB1893" t="s">
        <v>44</v>
      </c>
    </row>
    <row r="1894" spans="1:28" x14ac:dyDescent="0.25">
      <c r="A1894" t="s">
        <v>4719</v>
      </c>
      <c r="B1894" s="1">
        <v>45445</v>
      </c>
      <c r="C1894" t="s">
        <v>4720</v>
      </c>
      <c r="D1894" t="s">
        <v>4721</v>
      </c>
      <c r="E1894">
        <v>31</v>
      </c>
      <c r="F1894" t="s">
        <v>31</v>
      </c>
      <c r="G1894" t="s">
        <v>561</v>
      </c>
      <c r="H1894" t="s">
        <v>562</v>
      </c>
      <c r="I1894" t="s">
        <v>34</v>
      </c>
      <c r="J1894" t="s">
        <v>143</v>
      </c>
      <c r="K1894">
        <v>3</v>
      </c>
      <c r="L1894" s="2">
        <v>900</v>
      </c>
      <c r="M1894">
        <v>5</v>
      </c>
      <c r="N1894" s="2">
        <v>2700</v>
      </c>
      <c r="O1894" s="2">
        <v>135</v>
      </c>
      <c r="P1894" s="2">
        <v>2565</v>
      </c>
      <c r="Q1894" s="2">
        <v>2103.14</v>
      </c>
      <c r="R1894" s="2">
        <v>461.86</v>
      </c>
      <c r="S1894" t="s">
        <v>53</v>
      </c>
      <c r="T1894" t="s">
        <v>114</v>
      </c>
      <c r="U1894" t="s">
        <v>115</v>
      </c>
      <c r="V1894" t="s">
        <v>39</v>
      </c>
      <c r="W1894" t="s">
        <v>137</v>
      </c>
      <c r="X1894" t="s">
        <v>67</v>
      </c>
      <c r="Y1894" t="s">
        <v>56</v>
      </c>
      <c r="Z1894" t="s">
        <v>43</v>
      </c>
      <c r="AA1894" t="s">
        <v>44</v>
      </c>
      <c r="AB1894" t="s">
        <v>44</v>
      </c>
    </row>
    <row r="1895" spans="1:28" x14ac:dyDescent="0.25">
      <c r="A1895" t="s">
        <v>4722</v>
      </c>
      <c r="B1895" s="1">
        <v>45445</v>
      </c>
      <c r="C1895" t="s">
        <v>1998</v>
      </c>
      <c r="D1895" t="s">
        <v>1999</v>
      </c>
      <c r="E1895">
        <v>35</v>
      </c>
      <c r="F1895" t="s">
        <v>48</v>
      </c>
      <c r="G1895" t="s">
        <v>112</v>
      </c>
      <c r="H1895" t="s">
        <v>113</v>
      </c>
      <c r="I1895" t="s">
        <v>103</v>
      </c>
      <c r="J1895" t="s">
        <v>104</v>
      </c>
      <c r="K1895">
        <v>3</v>
      </c>
      <c r="L1895" s="2">
        <v>650</v>
      </c>
      <c r="M1895">
        <v>10</v>
      </c>
      <c r="N1895" s="2">
        <v>1950</v>
      </c>
      <c r="O1895" s="2">
        <v>195</v>
      </c>
      <c r="P1895" s="2">
        <v>1755</v>
      </c>
      <c r="Q1895" s="2">
        <v>1059.92</v>
      </c>
      <c r="R1895" s="2">
        <v>695.08</v>
      </c>
      <c r="S1895" t="s">
        <v>53</v>
      </c>
      <c r="T1895" t="s">
        <v>54</v>
      </c>
      <c r="U1895" t="s">
        <v>55</v>
      </c>
      <c r="V1895" t="s">
        <v>39</v>
      </c>
      <c r="W1895" t="s">
        <v>137</v>
      </c>
      <c r="X1895" t="s">
        <v>97</v>
      </c>
      <c r="Y1895" t="s">
        <v>42</v>
      </c>
      <c r="Z1895" t="s">
        <v>43</v>
      </c>
      <c r="AA1895" t="s">
        <v>44</v>
      </c>
      <c r="AB1895" t="s">
        <v>44</v>
      </c>
    </row>
    <row r="1896" spans="1:28" x14ac:dyDescent="0.25">
      <c r="A1896" t="s">
        <v>4723</v>
      </c>
      <c r="B1896" s="1">
        <v>45446</v>
      </c>
      <c r="C1896" t="s">
        <v>3666</v>
      </c>
      <c r="D1896" t="s">
        <v>3667</v>
      </c>
      <c r="E1896">
        <v>31</v>
      </c>
      <c r="F1896" t="s">
        <v>111</v>
      </c>
      <c r="G1896" t="s">
        <v>88</v>
      </c>
      <c r="H1896" t="s">
        <v>89</v>
      </c>
      <c r="I1896" t="s">
        <v>62</v>
      </c>
      <c r="J1896" t="s">
        <v>63</v>
      </c>
      <c r="K1896">
        <v>5</v>
      </c>
      <c r="L1896" s="2">
        <v>4200</v>
      </c>
      <c r="M1896">
        <v>25</v>
      </c>
      <c r="N1896" s="2">
        <v>21000</v>
      </c>
      <c r="O1896" s="2">
        <v>5250</v>
      </c>
      <c r="P1896" s="2">
        <v>15750</v>
      </c>
      <c r="Q1896" s="2">
        <v>9982.6299999999992</v>
      </c>
      <c r="R1896" s="2">
        <v>5767.37</v>
      </c>
      <c r="S1896" t="s">
        <v>53</v>
      </c>
      <c r="T1896" t="s">
        <v>222</v>
      </c>
      <c r="U1896" t="s">
        <v>38</v>
      </c>
      <c r="V1896" t="s">
        <v>39</v>
      </c>
      <c r="W1896" t="s">
        <v>83</v>
      </c>
      <c r="X1896" t="s">
        <v>41</v>
      </c>
      <c r="Y1896" t="s">
        <v>42</v>
      </c>
      <c r="Z1896" t="s">
        <v>43</v>
      </c>
      <c r="AA1896" t="s">
        <v>44</v>
      </c>
      <c r="AB1896" t="s">
        <v>44</v>
      </c>
    </row>
    <row r="1897" spans="1:28" x14ac:dyDescent="0.25">
      <c r="A1897" t="s">
        <v>4724</v>
      </c>
      <c r="B1897" s="1">
        <v>45446</v>
      </c>
      <c r="C1897" t="s">
        <v>4725</v>
      </c>
      <c r="D1897" t="s">
        <v>4726</v>
      </c>
      <c r="E1897">
        <v>29</v>
      </c>
      <c r="F1897" t="s">
        <v>111</v>
      </c>
      <c r="G1897" t="s">
        <v>280</v>
      </c>
      <c r="H1897" t="s">
        <v>281</v>
      </c>
      <c r="I1897" t="s">
        <v>62</v>
      </c>
      <c r="J1897" t="s">
        <v>190</v>
      </c>
      <c r="K1897">
        <v>2</v>
      </c>
      <c r="L1897" s="2">
        <v>700</v>
      </c>
      <c r="M1897">
        <v>25</v>
      </c>
      <c r="N1897" s="2">
        <v>1400</v>
      </c>
      <c r="O1897" s="2">
        <v>350</v>
      </c>
      <c r="P1897" s="2">
        <v>1050</v>
      </c>
      <c r="Q1897" s="2">
        <v>807.2</v>
      </c>
      <c r="R1897" s="2">
        <v>242.8</v>
      </c>
      <c r="S1897" t="s">
        <v>53</v>
      </c>
      <c r="T1897" t="s">
        <v>122</v>
      </c>
      <c r="U1897" t="s">
        <v>123</v>
      </c>
      <c r="V1897" t="s">
        <v>39</v>
      </c>
      <c r="W1897" t="s">
        <v>40</v>
      </c>
      <c r="X1897" t="s">
        <v>67</v>
      </c>
      <c r="Y1897" t="s">
        <v>42</v>
      </c>
      <c r="Z1897" t="s">
        <v>43</v>
      </c>
      <c r="AA1897" t="s">
        <v>44</v>
      </c>
      <c r="AB1897" t="s">
        <v>44</v>
      </c>
    </row>
    <row r="1898" spans="1:28" x14ac:dyDescent="0.25">
      <c r="A1898" t="s">
        <v>4727</v>
      </c>
      <c r="B1898" s="1">
        <v>45446</v>
      </c>
      <c r="C1898" t="s">
        <v>4728</v>
      </c>
      <c r="D1898" t="s">
        <v>4729</v>
      </c>
      <c r="E1898">
        <v>25</v>
      </c>
      <c r="F1898" t="s">
        <v>31</v>
      </c>
      <c r="G1898" t="s">
        <v>318</v>
      </c>
      <c r="H1898" t="s">
        <v>319</v>
      </c>
      <c r="I1898" t="s">
        <v>34</v>
      </c>
      <c r="J1898" t="s">
        <v>190</v>
      </c>
      <c r="K1898">
        <v>1</v>
      </c>
      <c r="L1898" s="2">
        <v>2500</v>
      </c>
      <c r="M1898">
        <v>10</v>
      </c>
      <c r="N1898" s="2">
        <v>2500</v>
      </c>
      <c r="O1898" s="2">
        <v>250</v>
      </c>
      <c r="P1898" s="2">
        <v>2250</v>
      </c>
      <c r="Q1898" s="2">
        <v>1546.71</v>
      </c>
      <c r="R1898" s="2">
        <v>703.29</v>
      </c>
      <c r="S1898" t="s">
        <v>36</v>
      </c>
      <c r="T1898" t="s">
        <v>96</v>
      </c>
      <c r="U1898" t="s">
        <v>96</v>
      </c>
      <c r="V1898" t="s">
        <v>39</v>
      </c>
      <c r="W1898" t="s">
        <v>40</v>
      </c>
      <c r="X1898" t="s">
        <v>41</v>
      </c>
      <c r="Y1898" t="s">
        <v>56</v>
      </c>
      <c r="Z1898" t="s">
        <v>508</v>
      </c>
      <c r="AA1898" t="s">
        <v>44</v>
      </c>
      <c r="AB1898" t="s">
        <v>44</v>
      </c>
    </row>
    <row r="1899" spans="1:28" x14ac:dyDescent="0.25">
      <c r="A1899" t="s">
        <v>4730</v>
      </c>
      <c r="B1899" s="1">
        <v>45446</v>
      </c>
      <c r="C1899" t="s">
        <v>4731</v>
      </c>
      <c r="D1899" t="s">
        <v>4732</v>
      </c>
      <c r="E1899">
        <v>31</v>
      </c>
      <c r="F1899" t="s">
        <v>111</v>
      </c>
      <c r="G1899" t="s">
        <v>344</v>
      </c>
      <c r="H1899" t="s">
        <v>345</v>
      </c>
      <c r="I1899" t="s">
        <v>34</v>
      </c>
      <c r="J1899" t="s">
        <v>121</v>
      </c>
      <c r="K1899">
        <v>3</v>
      </c>
      <c r="L1899" s="2">
        <v>1600</v>
      </c>
      <c r="M1899">
        <v>20</v>
      </c>
      <c r="N1899" s="2">
        <v>4800</v>
      </c>
      <c r="O1899" s="2">
        <v>960</v>
      </c>
      <c r="P1899" s="2">
        <v>3840</v>
      </c>
      <c r="Q1899" s="2">
        <v>2170.25</v>
      </c>
      <c r="R1899" s="2">
        <v>1669.75</v>
      </c>
      <c r="S1899" t="s">
        <v>53</v>
      </c>
      <c r="T1899" t="s">
        <v>163</v>
      </c>
      <c r="U1899" t="s">
        <v>164</v>
      </c>
      <c r="V1899" t="s">
        <v>39</v>
      </c>
      <c r="W1899" t="s">
        <v>92</v>
      </c>
      <c r="X1899" t="s">
        <v>97</v>
      </c>
      <c r="Y1899" t="s">
        <v>56</v>
      </c>
      <c r="Z1899" t="s">
        <v>107</v>
      </c>
      <c r="AA1899" t="s">
        <v>44</v>
      </c>
      <c r="AB1899" t="s">
        <v>44</v>
      </c>
    </row>
    <row r="1900" spans="1:28" x14ac:dyDescent="0.25">
      <c r="A1900" t="s">
        <v>4733</v>
      </c>
      <c r="B1900" s="1">
        <v>45446</v>
      </c>
      <c r="C1900" t="s">
        <v>4734</v>
      </c>
      <c r="D1900" t="s">
        <v>4735</v>
      </c>
      <c r="E1900">
        <v>48</v>
      </c>
      <c r="F1900" t="s">
        <v>48</v>
      </c>
      <c r="G1900" t="s">
        <v>176</v>
      </c>
      <c r="H1900" t="s">
        <v>177</v>
      </c>
      <c r="I1900" t="s">
        <v>34</v>
      </c>
      <c r="J1900" t="s">
        <v>35</v>
      </c>
      <c r="K1900">
        <v>1</v>
      </c>
      <c r="L1900" s="2">
        <v>6500</v>
      </c>
      <c r="M1900">
        <v>15</v>
      </c>
      <c r="N1900" s="2">
        <v>6500</v>
      </c>
      <c r="O1900" s="2">
        <v>975</v>
      </c>
      <c r="P1900" s="2">
        <v>5525</v>
      </c>
      <c r="Q1900" s="2">
        <v>3293.01</v>
      </c>
      <c r="R1900" s="2">
        <v>2231.9899999999998</v>
      </c>
      <c r="S1900" t="s">
        <v>36</v>
      </c>
      <c r="T1900" t="s">
        <v>275</v>
      </c>
      <c r="U1900" t="s">
        <v>123</v>
      </c>
      <c r="V1900" t="s">
        <v>39</v>
      </c>
      <c r="W1900" t="s">
        <v>66</v>
      </c>
      <c r="X1900" t="s">
        <v>97</v>
      </c>
      <c r="Y1900" t="s">
        <v>56</v>
      </c>
      <c r="Z1900" t="s">
        <v>223</v>
      </c>
      <c r="AA1900" t="s">
        <v>44</v>
      </c>
      <c r="AB1900" t="s">
        <v>44</v>
      </c>
    </row>
    <row r="1901" spans="1:28" x14ac:dyDescent="0.25">
      <c r="A1901" t="s">
        <v>4736</v>
      </c>
      <c r="B1901" s="1">
        <v>45446</v>
      </c>
      <c r="C1901" t="s">
        <v>3861</v>
      </c>
      <c r="D1901" t="s">
        <v>3862</v>
      </c>
      <c r="E1901">
        <v>50</v>
      </c>
      <c r="F1901" t="s">
        <v>48</v>
      </c>
      <c r="G1901" t="s">
        <v>273</v>
      </c>
      <c r="H1901" t="s">
        <v>274</v>
      </c>
      <c r="I1901" t="s">
        <v>51</v>
      </c>
      <c r="J1901" t="s">
        <v>52</v>
      </c>
      <c r="K1901">
        <v>2</v>
      </c>
      <c r="L1901" s="2">
        <v>250</v>
      </c>
      <c r="M1901">
        <v>5</v>
      </c>
      <c r="N1901" s="2">
        <v>500</v>
      </c>
      <c r="O1901" s="2">
        <v>25</v>
      </c>
      <c r="P1901" s="2">
        <v>475</v>
      </c>
      <c r="Q1901" s="2">
        <v>380.32</v>
      </c>
      <c r="R1901" s="2">
        <v>94.68</v>
      </c>
      <c r="S1901" t="s">
        <v>53</v>
      </c>
      <c r="T1901" t="s">
        <v>578</v>
      </c>
      <c r="U1901" t="s">
        <v>579</v>
      </c>
      <c r="V1901" t="s">
        <v>39</v>
      </c>
      <c r="W1901" t="s">
        <v>40</v>
      </c>
      <c r="X1901" t="s">
        <v>41</v>
      </c>
      <c r="Y1901" t="s">
        <v>42</v>
      </c>
      <c r="Z1901" t="s">
        <v>43</v>
      </c>
      <c r="AA1901" t="s">
        <v>44</v>
      </c>
      <c r="AB1901" t="s">
        <v>44</v>
      </c>
    </row>
    <row r="1902" spans="1:28" x14ac:dyDescent="0.25">
      <c r="A1902" t="s">
        <v>4737</v>
      </c>
      <c r="B1902" s="1">
        <v>45446</v>
      </c>
      <c r="C1902" t="s">
        <v>2838</v>
      </c>
      <c r="D1902" t="s">
        <v>2839</v>
      </c>
      <c r="E1902">
        <v>54</v>
      </c>
      <c r="F1902" t="s">
        <v>31</v>
      </c>
      <c r="G1902" t="s">
        <v>436</v>
      </c>
      <c r="H1902" t="s">
        <v>437</v>
      </c>
      <c r="I1902" t="s">
        <v>74</v>
      </c>
      <c r="J1902" t="s">
        <v>190</v>
      </c>
      <c r="K1902">
        <v>3</v>
      </c>
      <c r="L1902" s="2">
        <v>1800</v>
      </c>
      <c r="M1902">
        <v>20</v>
      </c>
      <c r="N1902" s="2">
        <v>5400</v>
      </c>
      <c r="O1902" s="2">
        <v>1080</v>
      </c>
      <c r="P1902" s="2">
        <v>4320</v>
      </c>
      <c r="Q1902" s="2">
        <v>3412.92</v>
      </c>
      <c r="R1902" s="2">
        <v>907.08</v>
      </c>
      <c r="S1902" t="s">
        <v>53</v>
      </c>
      <c r="T1902" t="s">
        <v>54</v>
      </c>
      <c r="U1902" t="s">
        <v>55</v>
      </c>
      <c r="V1902" t="s">
        <v>39</v>
      </c>
      <c r="W1902" t="s">
        <v>83</v>
      </c>
      <c r="X1902" t="s">
        <v>67</v>
      </c>
      <c r="Y1902" t="s">
        <v>56</v>
      </c>
      <c r="Z1902" t="s">
        <v>43</v>
      </c>
      <c r="AA1902" t="s">
        <v>68</v>
      </c>
      <c r="AB1902" t="s">
        <v>44</v>
      </c>
    </row>
    <row r="1903" spans="1:28" x14ac:dyDescent="0.25">
      <c r="A1903" t="s">
        <v>4738</v>
      </c>
      <c r="B1903" s="1">
        <v>45446</v>
      </c>
      <c r="C1903" t="s">
        <v>271</v>
      </c>
      <c r="D1903" t="s">
        <v>272</v>
      </c>
      <c r="E1903">
        <v>34</v>
      </c>
      <c r="F1903" t="s">
        <v>48</v>
      </c>
      <c r="G1903" t="s">
        <v>188</v>
      </c>
      <c r="H1903" t="s">
        <v>189</v>
      </c>
      <c r="I1903" t="s">
        <v>34</v>
      </c>
      <c r="J1903" t="s">
        <v>190</v>
      </c>
      <c r="K1903">
        <v>1</v>
      </c>
      <c r="L1903" s="2">
        <v>1800</v>
      </c>
      <c r="M1903">
        <v>20</v>
      </c>
      <c r="N1903" s="2">
        <v>1800</v>
      </c>
      <c r="O1903" s="2">
        <v>360</v>
      </c>
      <c r="P1903" s="2">
        <v>1440</v>
      </c>
      <c r="Q1903" s="2">
        <v>927.23</v>
      </c>
      <c r="R1903" s="2">
        <v>512.77</v>
      </c>
      <c r="S1903" t="s">
        <v>53</v>
      </c>
      <c r="T1903" t="s">
        <v>65</v>
      </c>
      <c r="U1903" t="s">
        <v>65</v>
      </c>
      <c r="V1903" t="s">
        <v>39</v>
      </c>
      <c r="W1903" t="s">
        <v>124</v>
      </c>
      <c r="X1903" t="s">
        <v>41</v>
      </c>
      <c r="Y1903" t="s">
        <v>56</v>
      </c>
      <c r="Z1903" t="s">
        <v>144</v>
      </c>
      <c r="AA1903" t="s">
        <v>44</v>
      </c>
      <c r="AB1903" t="s">
        <v>44</v>
      </c>
    </row>
    <row r="1904" spans="1:28" x14ac:dyDescent="0.25">
      <c r="A1904" t="s">
        <v>4739</v>
      </c>
      <c r="B1904" s="1">
        <v>45446</v>
      </c>
      <c r="C1904" t="s">
        <v>1586</v>
      </c>
      <c r="D1904" t="s">
        <v>1587</v>
      </c>
      <c r="E1904">
        <v>43</v>
      </c>
      <c r="F1904" t="s">
        <v>111</v>
      </c>
      <c r="G1904" t="s">
        <v>101</v>
      </c>
      <c r="H1904" t="s">
        <v>102</v>
      </c>
      <c r="I1904" t="s">
        <v>103</v>
      </c>
      <c r="J1904" t="s">
        <v>104</v>
      </c>
      <c r="K1904">
        <v>2</v>
      </c>
      <c r="L1904" s="2">
        <v>1800</v>
      </c>
      <c r="M1904">
        <v>15</v>
      </c>
      <c r="N1904" s="2">
        <v>3600</v>
      </c>
      <c r="O1904" s="2">
        <v>540</v>
      </c>
      <c r="P1904" s="2">
        <v>3060</v>
      </c>
      <c r="Q1904" s="2">
        <v>1868.59</v>
      </c>
      <c r="R1904" s="2">
        <v>1191.4100000000001</v>
      </c>
      <c r="S1904" t="s">
        <v>53</v>
      </c>
      <c r="T1904" t="s">
        <v>136</v>
      </c>
      <c r="U1904" t="s">
        <v>38</v>
      </c>
      <c r="V1904" t="s">
        <v>39</v>
      </c>
      <c r="W1904" t="s">
        <v>137</v>
      </c>
      <c r="X1904" t="s">
        <v>41</v>
      </c>
      <c r="Y1904" t="s">
        <v>56</v>
      </c>
      <c r="Z1904" t="s">
        <v>43</v>
      </c>
      <c r="AA1904" t="s">
        <v>44</v>
      </c>
      <c r="AB1904" t="s">
        <v>68</v>
      </c>
    </row>
    <row r="1905" spans="1:28" x14ac:dyDescent="0.25">
      <c r="A1905" t="s">
        <v>4740</v>
      </c>
      <c r="B1905" s="1">
        <v>45446</v>
      </c>
      <c r="C1905" t="s">
        <v>3110</v>
      </c>
      <c r="D1905" t="s">
        <v>3111</v>
      </c>
      <c r="E1905">
        <v>18</v>
      </c>
      <c r="F1905" t="s">
        <v>111</v>
      </c>
      <c r="G1905" t="s">
        <v>197</v>
      </c>
      <c r="H1905" t="s">
        <v>198</v>
      </c>
      <c r="I1905" t="s">
        <v>74</v>
      </c>
      <c r="J1905" t="s">
        <v>75</v>
      </c>
      <c r="K1905">
        <v>1</v>
      </c>
      <c r="L1905" s="2">
        <v>2600</v>
      </c>
      <c r="M1905">
        <v>5</v>
      </c>
      <c r="N1905" s="2">
        <v>2600</v>
      </c>
      <c r="O1905" s="2">
        <v>130</v>
      </c>
      <c r="P1905" s="2">
        <v>2470</v>
      </c>
      <c r="Q1905" s="2">
        <v>1690.57</v>
      </c>
      <c r="R1905" s="2">
        <v>779.43</v>
      </c>
      <c r="S1905" t="s">
        <v>36</v>
      </c>
      <c r="T1905" t="s">
        <v>122</v>
      </c>
      <c r="U1905" t="s">
        <v>123</v>
      </c>
      <c r="V1905" t="s">
        <v>39</v>
      </c>
      <c r="W1905" t="s">
        <v>137</v>
      </c>
      <c r="X1905" t="s">
        <v>67</v>
      </c>
      <c r="Y1905" t="s">
        <v>56</v>
      </c>
      <c r="Z1905" t="s">
        <v>43</v>
      </c>
      <c r="AA1905" t="s">
        <v>44</v>
      </c>
      <c r="AB1905" t="s">
        <v>44</v>
      </c>
    </row>
    <row r="1906" spans="1:28" x14ac:dyDescent="0.25">
      <c r="A1906" t="s">
        <v>4741</v>
      </c>
      <c r="B1906" s="1">
        <v>45446</v>
      </c>
      <c r="C1906" t="s">
        <v>4742</v>
      </c>
      <c r="D1906" t="s">
        <v>4743</v>
      </c>
      <c r="E1906">
        <v>49</v>
      </c>
      <c r="F1906" t="s">
        <v>31</v>
      </c>
      <c r="G1906" t="s">
        <v>168</v>
      </c>
      <c r="H1906" t="s">
        <v>169</v>
      </c>
      <c r="I1906" t="s">
        <v>62</v>
      </c>
      <c r="J1906" t="s">
        <v>143</v>
      </c>
      <c r="K1906">
        <v>1</v>
      </c>
      <c r="L1906" s="2">
        <v>1800</v>
      </c>
      <c r="M1906">
        <v>20</v>
      </c>
      <c r="N1906" s="2">
        <v>1800</v>
      </c>
      <c r="O1906" s="2">
        <v>360</v>
      </c>
      <c r="P1906" s="2">
        <v>1440</v>
      </c>
      <c r="Q1906" s="2">
        <v>925.12</v>
      </c>
      <c r="R1906" s="2">
        <v>514.88</v>
      </c>
      <c r="S1906" t="s">
        <v>53</v>
      </c>
      <c r="T1906" t="s">
        <v>407</v>
      </c>
      <c r="U1906" t="s">
        <v>408</v>
      </c>
      <c r="V1906" t="s">
        <v>39</v>
      </c>
      <c r="W1906" t="s">
        <v>137</v>
      </c>
      <c r="X1906" t="s">
        <v>41</v>
      </c>
      <c r="Y1906" t="s">
        <v>42</v>
      </c>
      <c r="Z1906" t="s">
        <v>43</v>
      </c>
      <c r="AA1906" t="s">
        <v>44</v>
      </c>
      <c r="AB1906" t="s">
        <v>44</v>
      </c>
    </row>
    <row r="1907" spans="1:28" x14ac:dyDescent="0.25">
      <c r="A1907" t="s">
        <v>4744</v>
      </c>
      <c r="B1907" s="1">
        <v>45446</v>
      </c>
      <c r="C1907" t="s">
        <v>4745</v>
      </c>
      <c r="D1907" t="s">
        <v>4746</v>
      </c>
      <c r="E1907">
        <v>60</v>
      </c>
      <c r="F1907" t="s">
        <v>31</v>
      </c>
      <c r="G1907" t="s">
        <v>280</v>
      </c>
      <c r="H1907" t="s">
        <v>281</v>
      </c>
      <c r="I1907" t="s">
        <v>62</v>
      </c>
      <c r="J1907" t="s">
        <v>190</v>
      </c>
      <c r="K1907">
        <v>1</v>
      </c>
      <c r="L1907" s="2">
        <v>700</v>
      </c>
      <c r="M1907">
        <v>10</v>
      </c>
      <c r="N1907" s="2">
        <v>700</v>
      </c>
      <c r="O1907" s="2">
        <v>70</v>
      </c>
      <c r="P1907" s="2">
        <v>630</v>
      </c>
      <c r="Q1907" s="2">
        <v>427.73</v>
      </c>
      <c r="R1907" s="2">
        <v>202.27</v>
      </c>
      <c r="S1907" t="s">
        <v>53</v>
      </c>
      <c r="T1907" t="s">
        <v>37</v>
      </c>
      <c r="U1907" t="s">
        <v>38</v>
      </c>
      <c r="V1907" t="s">
        <v>39</v>
      </c>
      <c r="W1907" t="s">
        <v>40</v>
      </c>
      <c r="X1907" t="s">
        <v>41</v>
      </c>
      <c r="Y1907" t="s">
        <v>84</v>
      </c>
      <c r="Z1907" t="s">
        <v>43</v>
      </c>
      <c r="AA1907" t="s">
        <v>44</v>
      </c>
      <c r="AB1907" t="s">
        <v>44</v>
      </c>
    </row>
    <row r="1908" spans="1:28" x14ac:dyDescent="0.25">
      <c r="A1908" t="s">
        <v>4747</v>
      </c>
      <c r="B1908" s="1">
        <v>45446</v>
      </c>
      <c r="C1908" t="s">
        <v>4748</v>
      </c>
      <c r="D1908" t="s">
        <v>4749</v>
      </c>
      <c r="E1908">
        <v>31</v>
      </c>
      <c r="F1908" t="s">
        <v>31</v>
      </c>
      <c r="G1908" t="s">
        <v>119</v>
      </c>
      <c r="H1908" t="s">
        <v>120</v>
      </c>
      <c r="I1908" t="s">
        <v>62</v>
      </c>
      <c r="J1908" t="s">
        <v>121</v>
      </c>
      <c r="K1908">
        <v>3</v>
      </c>
      <c r="L1908" s="2">
        <v>4800</v>
      </c>
      <c r="M1908">
        <v>5</v>
      </c>
      <c r="N1908" s="2">
        <v>14400</v>
      </c>
      <c r="O1908" s="2">
        <v>720</v>
      </c>
      <c r="P1908" s="2">
        <v>13680</v>
      </c>
      <c r="Q1908" s="2">
        <v>8917.4</v>
      </c>
      <c r="R1908" s="2">
        <v>4762.6000000000004</v>
      </c>
      <c r="S1908" t="s">
        <v>36</v>
      </c>
      <c r="T1908" t="s">
        <v>578</v>
      </c>
      <c r="U1908" t="s">
        <v>579</v>
      </c>
      <c r="V1908" t="s">
        <v>39</v>
      </c>
      <c r="W1908" t="s">
        <v>92</v>
      </c>
      <c r="X1908" t="s">
        <v>97</v>
      </c>
      <c r="Y1908" t="s">
        <v>56</v>
      </c>
      <c r="Z1908" t="s">
        <v>223</v>
      </c>
      <c r="AA1908" t="s">
        <v>68</v>
      </c>
      <c r="AB1908" t="s">
        <v>44</v>
      </c>
    </row>
    <row r="1909" spans="1:28" x14ac:dyDescent="0.25">
      <c r="A1909" t="s">
        <v>4750</v>
      </c>
      <c r="B1909" s="1">
        <v>45446</v>
      </c>
      <c r="C1909" t="s">
        <v>4751</v>
      </c>
      <c r="D1909" t="s">
        <v>4752</v>
      </c>
      <c r="E1909">
        <v>39</v>
      </c>
      <c r="F1909" t="s">
        <v>111</v>
      </c>
      <c r="G1909" t="s">
        <v>49</v>
      </c>
      <c r="H1909" t="s">
        <v>50</v>
      </c>
      <c r="I1909" t="s">
        <v>51</v>
      </c>
      <c r="J1909" t="s">
        <v>52</v>
      </c>
      <c r="K1909">
        <v>1</v>
      </c>
      <c r="L1909" s="2">
        <v>500</v>
      </c>
      <c r="M1909">
        <v>10</v>
      </c>
      <c r="N1909" s="2">
        <v>500</v>
      </c>
      <c r="O1909" s="2">
        <v>50</v>
      </c>
      <c r="P1909" s="2">
        <v>450</v>
      </c>
      <c r="Q1909" s="2">
        <v>320.38</v>
      </c>
      <c r="R1909" s="2">
        <v>129.62</v>
      </c>
      <c r="S1909" t="s">
        <v>36</v>
      </c>
      <c r="T1909" t="s">
        <v>178</v>
      </c>
      <c r="U1909" t="s">
        <v>154</v>
      </c>
      <c r="V1909" t="s">
        <v>39</v>
      </c>
      <c r="W1909" t="s">
        <v>40</v>
      </c>
      <c r="X1909" t="s">
        <v>97</v>
      </c>
      <c r="Y1909" t="s">
        <v>56</v>
      </c>
      <c r="Z1909" t="s">
        <v>43</v>
      </c>
      <c r="AA1909" t="s">
        <v>44</v>
      </c>
      <c r="AB1909" t="s">
        <v>44</v>
      </c>
    </row>
    <row r="1910" spans="1:28" x14ac:dyDescent="0.25">
      <c r="A1910" t="s">
        <v>4753</v>
      </c>
      <c r="B1910" s="1">
        <v>45446</v>
      </c>
      <c r="C1910" t="s">
        <v>2498</v>
      </c>
      <c r="D1910" t="s">
        <v>2499</v>
      </c>
      <c r="E1910">
        <v>23</v>
      </c>
      <c r="F1910" t="s">
        <v>31</v>
      </c>
      <c r="G1910" t="s">
        <v>344</v>
      </c>
      <c r="H1910" t="s">
        <v>345</v>
      </c>
      <c r="I1910" t="s">
        <v>34</v>
      </c>
      <c r="J1910" t="s">
        <v>121</v>
      </c>
      <c r="K1910">
        <v>1</v>
      </c>
      <c r="L1910" s="2">
        <v>1600</v>
      </c>
      <c r="M1910">
        <v>0</v>
      </c>
      <c r="N1910" s="2">
        <v>1600</v>
      </c>
      <c r="O1910" s="2">
        <v>0</v>
      </c>
      <c r="P1910" s="2">
        <v>1600</v>
      </c>
      <c r="Q1910" s="2">
        <v>925.34</v>
      </c>
      <c r="R1910" s="2">
        <v>674.66</v>
      </c>
      <c r="S1910" t="s">
        <v>64</v>
      </c>
      <c r="T1910" t="s">
        <v>222</v>
      </c>
      <c r="U1910" t="s">
        <v>38</v>
      </c>
      <c r="V1910" t="s">
        <v>39</v>
      </c>
      <c r="W1910" t="s">
        <v>137</v>
      </c>
      <c r="X1910" t="s">
        <v>41</v>
      </c>
      <c r="Y1910" t="s">
        <v>56</v>
      </c>
      <c r="Z1910" t="s">
        <v>43</v>
      </c>
      <c r="AA1910" t="s">
        <v>44</v>
      </c>
      <c r="AB1910" t="s">
        <v>44</v>
      </c>
    </row>
    <row r="1911" spans="1:28" x14ac:dyDescent="0.25">
      <c r="A1911" t="s">
        <v>4754</v>
      </c>
      <c r="B1911" s="1">
        <v>45446</v>
      </c>
      <c r="C1911" t="s">
        <v>4755</v>
      </c>
      <c r="D1911" t="s">
        <v>4756</v>
      </c>
      <c r="E1911">
        <v>48</v>
      </c>
      <c r="F1911" t="s">
        <v>48</v>
      </c>
      <c r="G1911" t="s">
        <v>243</v>
      </c>
      <c r="H1911" t="s">
        <v>244</v>
      </c>
      <c r="I1911" t="s">
        <v>103</v>
      </c>
      <c r="J1911" t="s">
        <v>104</v>
      </c>
      <c r="K1911">
        <v>2</v>
      </c>
      <c r="L1911" s="2">
        <v>450</v>
      </c>
      <c r="M1911">
        <v>10</v>
      </c>
      <c r="N1911" s="2">
        <v>900</v>
      </c>
      <c r="O1911" s="2">
        <v>90</v>
      </c>
      <c r="P1911" s="2">
        <v>810</v>
      </c>
      <c r="Q1911" s="2">
        <v>469.8</v>
      </c>
      <c r="R1911" s="2">
        <v>340.2</v>
      </c>
      <c r="S1911" t="s">
        <v>36</v>
      </c>
      <c r="T1911" t="s">
        <v>90</v>
      </c>
      <c r="U1911" t="s">
        <v>91</v>
      </c>
      <c r="V1911" t="s">
        <v>39</v>
      </c>
      <c r="W1911" t="s">
        <v>124</v>
      </c>
      <c r="X1911" t="s">
        <v>41</v>
      </c>
      <c r="Y1911" t="s">
        <v>56</v>
      </c>
      <c r="Z1911" t="s">
        <v>43</v>
      </c>
      <c r="AA1911" t="s">
        <v>44</v>
      </c>
      <c r="AB1911" t="s">
        <v>44</v>
      </c>
    </row>
    <row r="1912" spans="1:28" x14ac:dyDescent="0.25">
      <c r="A1912" t="s">
        <v>4757</v>
      </c>
      <c r="B1912" s="1">
        <v>45446</v>
      </c>
      <c r="C1912" t="s">
        <v>2251</v>
      </c>
      <c r="D1912" t="s">
        <v>2252</v>
      </c>
      <c r="E1912">
        <v>37</v>
      </c>
      <c r="F1912" t="s">
        <v>48</v>
      </c>
      <c r="G1912" t="s">
        <v>128</v>
      </c>
      <c r="H1912" t="s">
        <v>129</v>
      </c>
      <c r="I1912" t="s">
        <v>74</v>
      </c>
      <c r="J1912" t="s">
        <v>130</v>
      </c>
      <c r="K1912">
        <v>1</v>
      </c>
      <c r="L1912" s="2">
        <v>1700</v>
      </c>
      <c r="M1912">
        <v>10</v>
      </c>
      <c r="N1912" s="2">
        <v>1700</v>
      </c>
      <c r="O1912" s="2">
        <v>170</v>
      </c>
      <c r="P1912" s="2">
        <v>1530</v>
      </c>
      <c r="Q1912" s="2">
        <v>1080.5</v>
      </c>
      <c r="R1912" s="2">
        <v>449.5</v>
      </c>
      <c r="S1912" t="s">
        <v>53</v>
      </c>
      <c r="T1912" t="s">
        <v>54</v>
      </c>
      <c r="U1912" t="s">
        <v>55</v>
      </c>
      <c r="V1912" t="s">
        <v>39</v>
      </c>
      <c r="W1912" t="s">
        <v>137</v>
      </c>
      <c r="X1912" t="s">
        <v>97</v>
      </c>
      <c r="Y1912" t="s">
        <v>42</v>
      </c>
      <c r="Z1912" t="s">
        <v>43</v>
      </c>
      <c r="AA1912" t="s">
        <v>68</v>
      </c>
      <c r="AB1912" t="s">
        <v>44</v>
      </c>
    </row>
    <row r="1913" spans="1:28" x14ac:dyDescent="0.25">
      <c r="A1913" t="s">
        <v>4758</v>
      </c>
      <c r="B1913" s="1">
        <v>45447</v>
      </c>
      <c r="C1913" t="s">
        <v>2841</v>
      </c>
      <c r="D1913" t="s">
        <v>2842</v>
      </c>
      <c r="E1913">
        <v>47</v>
      </c>
      <c r="F1913" t="s">
        <v>48</v>
      </c>
      <c r="G1913" t="s">
        <v>60</v>
      </c>
      <c r="H1913" t="s">
        <v>61</v>
      </c>
      <c r="I1913" t="s">
        <v>62</v>
      </c>
      <c r="J1913" t="s">
        <v>63</v>
      </c>
      <c r="K1913">
        <v>1</v>
      </c>
      <c r="L1913" s="2">
        <v>3500</v>
      </c>
      <c r="M1913">
        <v>20</v>
      </c>
      <c r="N1913" s="2">
        <v>3500</v>
      </c>
      <c r="O1913" s="2">
        <v>700</v>
      </c>
      <c r="P1913" s="2">
        <v>2800</v>
      </c>
      <c r="Q1913" s="2">
        <v>2264.2800000000002</v>
      </c>
      <c r="R1913" s="2">
        <v>535.72</v>
      </c>
      <c r="S1913" t="s">
        <v>53</v>
      </c>
      <c r="T1913" t="s">
        <v>222</v>
      </c>
      <c r="U1913" t="s">
        <v>38</v>
      </c>
      <c r="V1913" t="s">
        <v>39</v>
      </c>
      <c r="W1913" t="s">
        <v>92</v>
      </c>
      <c r="X1913" t="s">
        <v>67</v>
      </c>
      <c r="Y1913" t="s">
        <v>42</v>
      </c>
      <c r="Z1913" t="s">
        <v>43</v>
      </c>
      <c r="AA1913" t="s">
        <v>44</v>
      </c>
      <c r="AB1913" t="s">
        <v>44</v>
      </c>
    </row>
    <row r="1914" spans="1:28" x14ac:dyDescent="0.25">
      <c r="A1914" t="s">
        <v>4759</v>
      </c>
      <c r="B1914" s="1">
        <v>45447</v>
      </c>
      <c r="C1914" t="s">
        <v>953</v>
      </c>
      <c r="D1914" t="s">
        <v>954</v>
      </c>
      <c r="E1914">
        <v>54</v>
      </c>
      <c r="F1914" t="s">
        <v>31</v>
      </c>
      <c r="G1914" t="s">
        <v>352</v>
      </c>
      <c r="H1914" t="s">
        <v>353</v>
      </c>
      <c r="I1914" t="s">
        <v>103</v>
      </c>
      <c r="J1914" t="s">
        <v>104</v>
      </c>
      <c r="K1914">
        <v>4</v>
      </c>
      <c r="L1914" s="2">
        <v>850</v>
      </c>
      <c r="M1914">
        <v>30</v>
      </c>
      <c r="N1914" s="2">
        <v>3400</v>
      </c>
      <c r="O1914" s="2">
        <v>1020</v>
      </c>
      <c r="P1914" s="2">
        <v>2380</v>
      </c>
      <c r="Q1914" s="2">
        <v>1579.19</v>
      </c>
      <c r="R1914" s="2">
        <v>800.81</v>
      </c>
      <c r="S1914" t="s">
        <v>53</v>
      </c>
      <c r="T1914" t="s">
        <v>136</v>
      </c>
      <c r="U1914" t="s">
        <v>38</v>
      </c>
      <c r="V1914" t="s">
        <v>39</v>
      </c>
      <c r="W1914" t="s">
        <v>66</v>
      </c>
      <c r="X1914" t="s">
        <v>41</v>
      </c>
      <c r="Y1914" t="s">
        <v>56</v>
      </c>
      <c r="Z1914" t="s">
        <v>43</v>
      </c>
      <c r="AA1914" t="s">
        <v>44</v>
      </c>
      <c r="AB1914" t="s">
        <v>44</v>
      </c>
    </row>
    <row r="1915" spans="1:28" x14ac:dyDescent="0.25">
      <c r="A1915" t="s">
        <v>4760</v>
      </c>
      <c r="B1915" s="1">
        <v>45447</v>
      </c>
      <c r="C1915" t="s">
        <v>2242</v>
      </c>
      <c r="D1915" t="s">
        <v>2243</v>
      </c>
      <c r="E1915">
        <v>56</v>
      </c>
      <c r="F1915" t="s">
        <v>31</v>
      </c>
      <c r="G1915" t="s">
        <v>112</v>
      </c>
      <c r="H1915" t="s">
        <v>113</v>
      </c>
      <c r="I1915" t="s">
        <v>103</v>
      </c>
      <c r="J1915" t="s">
        <v>104</v>
      </c>
      <c r="K1915">
        <v>1</v>
      </c>
      <c r="L1915" s="2">
        <v>650</v>
      </c>
      <c r="M1915">
        <v>5</v>
      </c>
      <c r="N1915" s="2">
        <v>650</v>
      </c>
      <c r="O1915" s="2">
        <v>32.5</v>
      </c>
      <c r="P1915" s="2">
        <v>617.5</v>
      </c>
      <c r="Q1915" s="2">
        <v>487.83</v>
      </c>
      <c r="R1915" s="2">
        <v>129.66999999999999</v>
      </c>
      <c r="S1915" t="s">
        <v>53</v>
      </c>
      <c r="T1915" t="s">
        <v>153</v>
      </c>
      <c r="U1915" t="s">
        <v>154</v>
      </c>
      <c r="V1915" t="s">
        <v>39</v>
      </c>
      <c r="W1915" t="s">
        <v>66</v>
      </c>
      <c r="X1915" t="s">
        <v>97</v>
      </c>
      <c r="Y1915" t="s">
        <v>56</v>
      </c>
      <c r="Z1915" t="s">
        <v>43</v>
      </c>
      <c r="AA1915" t="s">
        <v>44</v>
      </c>
      <c r="AB1915" t="s">
        <v>44</v>
      </c>
    </row>
    <row r="1916" spans="1:28" x14ac:dyDescent="0.25">
      <c r="A1916" t="s">
        <v>4761</v>
      </c>
      <c r="B1916" s="1">
        <v>45447</v>
      </c>
      <c r="C1916" t="s">
        <v>3594</v>
      </c>
      <c r="D1916" t="s">
        <v>3595</v>
      </c>
      <c r="E1916">
        <v>42</v>
      </c>
      <c r="F1916" t="s">
        <v>48</v>
      </c>
      <c r="G1916" t="s">
        <v>158</v>
      </c>
      <c r="H1916" t="s">
        <v>159</v>
      </c>
      <c r="I1916" t="s">
        <v>51</v>
      </c>
      <c r="J1916" t="s">
        <v>52</v>
      </c>
      <c r="K1916">
        <v>1</v>
      </c>
      <c r="L1916" s="2">
        <v>650</v>
      </c>
      <c r="M1916">
        <v>10</v>
      </c>
      <c r="N1916" s="2">
        <v>650</v>
      </c>
      <c r="O1916" s="2">
        <v>65</v>
      </c>
      <c r="P1916" s="2">
        <v>585</v>
      </c>
      <c r="Q1916" s="2">
        <v>475.16</v>
      </c>
      <c r="R1916" s="2">
        <v>109.84</v>
      </c>
      <c r="S1916" t="s">
        <v>53</v>
      </c>
      <c r="T1916" t="s">
        <v>163</v>
      </c>
      <c r="U1916" t="s">
        <v>164</v>
      </c>
      <c r="V1916" t="s">
        <v>39</v>
      </c>
      <c r="W1916" t="s">
        <v>92</v>
      </c>
      <c r="X1916" t="s">
        <v>97</v>
      </c>
      <c r="Y1916" t="s">
        <v>56</v>
      </c>
      <c r="Z1916" t="s">
        <v>43</v>
      </c>
      <c r="AA1916" t="s">
        <v>44</v>
      </c>
      <c r="AB1916" t="s">
        <v>44</v>
      </c>
    </row>
    <row r="1917" spans="1:28" x14ac:dyDescent="0.25">
      <c r="A1917" t="s">
        <v>4762</v>
      </c>
      <c r="B1917" s="1">
        <v>45447</v>
      </c>
      <c r="C1917" t="s">
        <v>4763</v>
      </c>
      <c r="D1917" t="s">
        <v>4764</v>
      </c>
      <c r="E1917">
        <v>54</v>
      </c>
      <c r="F1917" t="s">
        <v>31</v>
      </c>
      <c r="G1917" t="s">
        <v>238</v>
      </c>
      <c r="H1917" t="s">
        <v>239</v>
      </c>
      <c r="I1917" t="s">
        <v>62</v>
      </c>
      <c r="J1917" t="s">
        <v>63</v>
      </c>
      <c r="K1917">
        <v>5</v>
      </c>
      <c r="L1917" s="2">
        <v>6500</v>
      </c>
      <c r="M1917">
        <v>0</v>
      </c>
      <c r="N1917" s="2">
        <v>32500</v>
      </c>
      <c r="O1917" s="2">
        <v>0</v>
      </c>
      <c r="P1917" s="2">
        <v>32500</v>
      </c>
      <c r="Q1917" s="2">
        <v>24561.39</v>
      </c>
      <c r="R1917" s="2">
        <v>7938.61</v>
      </c>
      <c r="S1917" t="s">
        <v>53</v>
      </c>
      <c r="T1917" t="s">
        <v>136</v>
      </c>
      <c r="U1917" t="s">
        <v>38</v>
      </c>
      <c r="V1917" t="s">
        <v>39</v>
      </c>
      <c r="W1917" t="s">
        <v>124</v>
      </c>
      <c r="X1917" t="s">
        <v>41</v>
      </c>
      <c r="Y1917" t="s">
        <v>42</v>
      </c>
      <c r="Z1917" t="s">
        <v>144</v>
      </c>
      <c r="AA1917" t="s">
        <v>44</v>
      </c>
      <c r="AB1917" t="s">
        <v>44</v>
      </c>
    </row>
    <row r="1918" spans="1:28" x14ac:dyDescent="0.25">
      <c r="A1918" t="s">
        <v>4765</v>
      </c>
      <c r="B1918" s="1">
        <v>45447</v>
      </c>
      <c r="C1918" t="s">
        <v>233</v>
      </c>
      <c r="D1918" t="s">
        <v>234</v>
      </c>
      <c r="E1918">
        <v>52</v>
      </c>
      <c r="F1918" t="s">
        <v>111</v>
      </c>
      <c r="G1918" t="s">
        <v>88</v>
      </c>
      <c r="H1918" t="s">
        <v>89</v>
      </c>
      <c r="I1918" t="s">
        <v>62</v>
      </c>
      <c r="J1918" t="s">
        <v>63</v>
      </c>
      <c r="K1918">
        <v>2</v>
      </c>
      <c r="L1918" s="2">
        <v>4200</v>
      </c>
      <c r="M1918">
        <v>0</v>
      </c>
      <c r="N1918" s="2">
        <v>8400</v>
      </c>
      <c r="O1918" s="2">
        <v>0</v>
      </c>
      <c r="P1918" s="2">
        <v>8400</v>
      </c>
      <c r="Q1918" s="2">
        <v>4679.92</v>
      </c>
      <c r="R1918" s="2">
        <v>3720.08</v>
      </c>
      <c r="S1918" t="s">
        <v>53</v>
      </c>
      <c r="T1918" t="s">
        <v>222</v>
      </c>
      <c r="U1918" t="s">
        <v>38</v>
      </c>
      <c r="V1918" t="s">
        <v>39</v>
      </c>
      <c r="W1918" t="s">
        <v>124</v>
      </c>
      <c r="X1918" t="s">
        <v>67</v>
      </c>
      <c r="Y1918" t="s">
        <v>56</v>
      </c>
      <c r="Z1918" t="s">
        <v>43</v>
      </c>
      <c r="AA1918" t="s">
        <v>44</v>
      </c>
      <c r="AB1918" t="s">
        <v>44</v>
      </c>
    </row>
    <row r="1919" spans="1:28" x14ac:dyDescent="0.25">
      <c r="A1919" t="s">
        <v>4766</v>
      </c>
      <c r="B1919" s="1">
        <v>45447</v>
      </c>
      <c r="C1919" t="s">
        <v>1010</v>
      </c>
      <c r="D1919" t="s">
        <v>1011</v>
      </c>
      <c r="E1919">
        <v>54</v>
      </c>
      <c r="F1919" t="s">
        <v>48</v>
      </c>
      <c r="G1919" t="s">
        <v>60</v>
      </c>
      <c r="H1919" t="s">
        <v>61</v>
      </c>
      <c r="I1919" t="s">
        <v>62</v>
      </c>
      <c r="J1919" t="s">
        <v>63</v>
      </c>
      <c r="K1919">
        <v>2</v>
      </c>
      <c r="L1919" s="2">
        <v>3500</v>
      </c>
      <c r="M1919">
        <v>15</v>
      </c>
      <c r="N1919" s="2">
        <v>7000</v>
      </c>
      <c r="O1919" s="2">
        <v>1050</v>
      </c>
      <c r="P1919" s="2">
        <v>5950</v>
      </c>
      <c r="Q1919" s="2">
        <v>4161.37</v>
      </c>
      <c r="R1919" s="2">
        <v>1788.63</v>
      </c>
      <c r="S1919" t="s">
        <v>64</v>
      </c>
      <c r="T1919" t="s">
        <v>136</v>
      </c>
      <c r="U1919" t="s">
        <v>38</v>
      </c>
      <c r="V1919" t="s">
        <v>39</v>
      </c>
      <c r="W1919" t="s">
        <v>92</v>
      </c>
      <c r="X1919" t="s">
        <v>41</v>
      </c>
      <c r="Y1919" t="s">
        <v>42</v>
      </c>
      <c r="Z1919" t="s">
        <v>508</v>
      </c>
      <c r="AA1919" t="s">
        <v>68</v>
      </c>
      <c r="AB1919" t="s">
        <v>44</v>
      </c>
    </row>
    <row r="1920" spans="1:28" x14ac:dyDescent="0.25">
      <c r="A1920" t="s">
        <v>4767</v>
      </c>
      <c r="B1920" s="1">
        <v>45447</v>
      </c>
      <c r="C1920" t="s">
        <v>4768</v>
      </c>
      <c r="D1920" t="s">
        <v>4769</v>
      </c>
      <c r="E1920">
        <v>38</v>
      </c>
      <c r="F1920" t="s">
        <v>31</v>
      </c>
      <c r="G1920" t="s">
        <v>273</v>
      </c>
      <c r="H1920" t="s">
        <v>274</v>
      </c>
      <c r="I1920" t="s">
        <v>51</v>
      </c>
      <c r="J1920" t="s">
        <v>52</v>
      </c>
      <c r="K1920">
        <v>3</v>
      </c>
      <c r="L1920" s="2">
        <v>250</v>
      </c>
      <c r="M1920">
        <v>0</v>
      </c>
      <c r="N1920" s="2">
        <v>750</v>
      </c>
      <c r="O1920" s="2">
        <v>0</v>
      </c>
      <c r="P1920" s="2">
        <v>750</v>
      </c>
      <c r="Q1920" s="2">
        <v>493.58</v>
      </c>
      <c r="R1920" s="2">
        <v>256.42</v>
      </c>
      <c r="S1920" t="s">
        <v>53</v>
      </c>
      <c r="T1920" t="s">
        <v>153</v>
      </c>
      <c r="U1920" t="s">
        <v>154</v>
      </c>
      <c r="V1920" t="s">
        <v>39</v>
      </c>
      <c r="W1920" t="s">
        <v>137</v>
      </c>
      <c r="X1920" t="s">
        <v>41</v>
      </c>
      <c r="Y1920" t="s">
        <v>56</v>
      </c>
      <c r="Z1920" t="s">
        <v>144</v>
      </c>
      <c r="AA1920" t="s">
        <v>44</v>
      </c>
      <c r="AB1920" t="s">
        <v>44</v>
      </c>
    </row>
    <row r="1921" spans="1:28" x14ac:dyDescent="0.25">
      <c r="A1921" t="s">
        <v>4770</v>
      </c>
      <c r="B1921" s="1">
        <v>45447</v>
      </c>
      <c r="C1921" t="s">
        <v>2994</v>
      </c>
      <c r="D1921" t="s">
        <v>2995</v>
      </c>
      <c r="E1921">
        <v>46</v>
      </c>
      <c r="F1921" t="s">
        <v>111</v>
      </c>
      <c r="G1921" t="s">
        <v>49</v>
      </c>
      <c r="H1921" t="s">
        <v>50</v>
      </c>
      <c r="I1921" t="s">
        <v>51</v>
      </c>
      <c r="J1921" t="s">
        <v>52</v>
      </c>
      <c r="K1921">
        <v>2</v>
      </c>
      <c r="L1921" s="2">
        <v>500</v>
      </c>
      <c r="M1921">
        <v>10</v>
      </c>
      <c r="N1921" s="2">
        <v>1000</v>
      </c>
      <c r="O1921" s="2">
        <v>100</v>
      </c>
      <c r="P1921" s="2">
        <v>900</v>
      </c>
      <c r="Q1921" s="2">
        <v>541.91</v>
      </c>
      <c r="R1921" s="2">
        <v>358.09</v>
      </c>
      <c r="S1921" t="s">
        <v>36</v>
      </c>
      <c r="T1921" t="s">
        <v>105</v>
      </c>
      <c r="U1921" t="s">
        <v>106</v>
      </c>
      <c r="V1921" t="s">
        <v>39</v>
      </c>
      <c r="W1921" t="s">
        <v>124</v>
      </c>
      <c r="X1921" t="s">
        <v>67</v>
      </c>
      <c r="Y1921" t="s">
        <v>42</v>
      </c>
      <c r="Z1921" t="s">
        <v>223</v>
      </c>
      <c r="AA1921" t="s">
        <v>44</v>
      </c>
      <c r="AB1921" t="s">
        <v>44</v>
      </c>
    </row>
    <row r="1922" spans="1:28" x14ac:dyDescent="0.25">
      <c r="A1922" t="s">
        <v>4771</v>
      </c>
      <c r="B1922" s="1">
        <v>45447</v>
      </c>
      <c r="C1922" t="s">
        <v>4772</v>
      </c>
      <c r="D1922" t="s">
        <v>4773</v>
      </c>
      <c r="E1922">
        <v>49</v>
      </c>
      <c r="F1922" t="s">
        <v>111</v>
      </c>
      <c r="G1922" t="s">
        <v>141</v>
      </c>
      <c r="H1922" t="s">
        <v>142</v>
      </c>
      <c r="I1922" t="s">
        <v>74</v>
      </c>
      <c r="J1922" t="s">
        <v>143</v>
      </c>
      <c r="K1922">
        <v>2</v>
      </c>
      <c r="L1922" s="2">
        <v>900</v>
      </c>
      <c r="M1922">
        <v>15</v>
      </c>
      <c r="N1922" s="2">
        <v>1800</v>
      </c>
      <c r="O1922" s="2">
        <v>270</v>
      </c>
      <c r="P1922" s="2">
        <v>1530</v>
      </c>
      <c r="Q1922" s="2">
        <v>850.06</v>
      </c>
      <c r="R1922" s="2">
        <v>679.94</v>
      </c>
      <c r="S1922" t="s">
        <v>53</v>
      </c>
      <c r="T1922" t="s">
        <v>65</v>
      </c>
      <c r="U1922" t="s">
        <v>65</v>
      </c>
      <c r="V1922" t="s">
        <v>39</v>
      </c>
      <c r="W1922" t="s">
        <v>66</v>
      </c>
      <c r="X1922" t="s">
        <v>97</v>
      </c>
      <c r="Y1922" t="s">
        <v>56</v>
      </c>
      <c r="Z1922" t="s">
        <v>43</v>
      </c>
      <c r="AA1922" t="s">
        <v>44</v>
      </c>
      <c r="AB1922" t="s">
        <v>44</v>
      </c>
    </row>
    <row r="1923" spans="1:28" x14ac:dyDescent="0.25">
      <c r="A1923" t="s">
        <v>4774</v>
      </c>
      <c r="B1923" s="1">
        <v>45447</v>
      </c>
      <c r="C1923" t="s">
        <v>3362</v>
      </c>
      <c r="D1923" t="s">
        <v>3363</v>
      </c>
      <c r="E1923">
        <v>39</v>
      </c>
      <c r="F1923" t="s">
        <v>111</v>
      </c>
      <c r="G1923" t="s">
        <v>561</v>
      </c>
      <c r="H1923" t="s">
        <v>562</v>
      </c>
      <c r="I1923" t="s">
        <v>34</v>
      </c>
      <c r="J1923" t="s">
        <v>143</v>
      </c>
      <c r="K1923">
        <v>2</v>
      </c>
      <c r="L1923" s="2">
        <v>900</v>
      </c>
      <c r="M1923">
        <v>5</v>
      </c>
      <c r="N1923" s="2">
        <v>1800</v>
      </c>
      <c r="O1923" s="2">
        <v>90</v>
      </c>
      <c r="P1923" s="2">
        <v>1710</v>
      </c>
      <c r="Q1923" s="2">
        <v>1130.95</v>
      </c>
      <c r="R1923" s="2">
        <v>579.04999999999995</v>
      </c>
      <c r="S1923" t="s">
        <v>36</v>
      </c>
      <c r="T1923" t="s">
        <v>153</v>
      </c>
      <c r="U1923" t="s">
        <v>154</v>
      </c>
      <c r="V1923" t="s">
        <v>39</v>
      </c>
      <c r="W1923" t="s">
        <v>40</v>
      </c>
      <c r="X1923" t="s">
        <v>41</v>
      </c>
      <c r="Y1923" t="s">
        <v>56</v>
      </c>
      <c r="Z1923" t="s">
        <v>508</v>
      </c>
      <c r="AA1923" t="s">
        <v>68</v>
      </c>
      <c r="AB1923" t="s">
        <v>44</v>
      </c>
    </row>
    <row r="1924" spans="1:28" x14ac:dyDescent="0.25">
      <c r="A1924" t="s">
        <v>4775</v>
      </c>
      <c r="B1924" s="1">
        <v>45447</v>
      </c>
      <c r="C1924" t="s">
        <v>3387</v>
      </c>
      <c r="D1924" t="s">
        <v>3388</v>
      </c>
      <c r="E1924">
        <v>43</v>
      </c>
      <c r="F1924" t="s">
        <v>48</v>
      </c>
      <c r="G1924" t="s">
        <v>217</v>
      </c>
      <c r="H1924" t="s">
        <v>218</v>
      </c>
      <c r="I1924" t="s">
        <v>34</v>
      </c>
      <c r="J1924" t="s">
        <v>130</v>
      </c>
      <c r="K1924">
        <v>1</v>
      </c>
      <c r="L1924" s="2">
        <v>28000</v>
      </c>
      <c r="M1924">
        <v>15</v>
      </c>
      <c r="N1924" s="2">
        <v>28000</v>
      </c>
      <c r="O1924" s="2">
        <v>4200</v>
      </c>
      <c r="P1924" s="2">
        <v>23800</v>
      </c>
      <c r="Q1924" s="2">
        <v>15168.97</v>
      </c>
      <c r="R1924" s="2">
        <v>8631.0300000000007</v>
      </c>
      <c r="S1924" t="s">
        <v>53</v>
      </c>
      <c r="T1924" t="s">
        <v>222</v>
      </c>
      <c r="U1924" t="s">
        <v>38</v>
      </c>
      <c r="V1924" t="s">
        <v>39</v>
      </c>
      <c r="W1924" t="s">
        <v>66</v>
      </c>
      <c r="X1924" t="s">
        <v>97</v>
      </c>
      <c r="Y1924" t="s">
        <v>42</v>
      </c>
      <c r="Z1924" t="s">
        <v>43</v>
      </c>
      <c r="AA1924" t="s">
        <v>44</v>
      </c>
      <c r="AB1924" t="s">
        <v>44</v>
      </c>
    </row>
    <row r="1925" spans="1:28" x14ac:dyDescent="0.25">
      <c r="A1925" t="s">
        <v>4776</v>
      </c>
      <c r="B1925" s="1">
        <v>45447</v>
      </c>
      <c r="C1925" t="s">
        <v>4777</v>
      </c>
      <c r="D1925" t="s">
        <v>4778</v>
      </c>
      <c r="E1925">
        <v>24</v>
      </c>
      <c r="F1925" t="s">
        <v>111</v>
      </c>
      <c r="G1925" t="s">
        <v>227</v>
      </c>
      <c r="H1925" t="s">
        <v>228</v>
      </c>
      <c r="I1925" t="s">
        <v>74</v>
      </c>
      <c r="J1925" t="s">
        <v>75</v>
      </c>
      <c r="K1925">
        <v>3</v>
      </c>
      <c r="L1925" s="2">
        <v>1400</v>
      </c>
      <c r="M1925">
        <v>20</v>
      </c>
      <c r="N1925" s="2">
        <v>4200</v>
      </c>
      <c r="O1925" s="2">
        <v>840</v>
      </c>
      <c r="P1925" s="2">
        <v>3360</v>
      </c>
      <c r="Q1925" s="2">
        <v>2632.95</v>
      </c>
      <c r="R1925" s="2">
        <v>727.05</v>
      </c>
      <c r="S1925" t="s">
        <v>36</v>
      </c>
      <c r="T1925" t="s">
        <v>407</v>
      </c>
      <c r="U1925" t="s">
        <v>408</v>
      </c>
      <c r="V1925" t="s">
        <v>39</v>
      </c>
      <c r="W1925" t="s">
        <v>83</v>
      </c>
      <c r="X1925" t="s">
        <v>41</v>
      </c>
      <c r="Y1925" t="s">
        <v>56</v>
      </c>
      <c r="Z1925" t="s">
        <v>43</v>
      </c>
      <c r="AA1925" t="s">
        <v>44</v>
      </c>
      <c r="AB1925" t="s">
        <v>44</v>
      </c>
    </row>
    <row r="1926" spans="1:28" x14ac:dyDescent="0.25">
      <c r="A1926" t="s">
        <v>4779</v>
      </c>
      <c r="B1926" s="1">
        <v>45447</v>
      </c>
      <c r="C1926" t="s">
        <v>2633</v>
      </c>
      <c r="D1926" t="s">
        <v>2634</v>
      </c>
      <c r="E1926">
        <v>48</v>
      </c>
      <c r="F1926" t="s">
        <v>111</v>
      </c>
      <c r="G1926" t="s">
        <v>212</v>
      </c>
      <c r="H1926" t="s">
        <v>213</v>
      </c>
      <c r="I1926" t="s">
        <v>51</v>
      </c>
      <c r="J1926" t="s">
        <v>52</v>
      </c>
      <c r="K1926">
        <v>5</v>
      </c>
      <c r="L1926" s="2">
        <v>400</v>
      </c>
      <c r="M1926">
        <v>5</v>
      </c>
      <c r="N1926" s="2">
        <v>2000</v>
      </c>
      <c r="O1926" s="2">
        <v>100</v>
      </c>
      <c r="P1926" s="2">
        <v>1900</v>
      </c>
      <c r="Q1926" s="2">
        <v>1360.72</v>
      </c>
      <c r="R1926" s="2">
        <v>539.28</v>
      </c>
      <c r="S1926" t="s">
        <v>64</v>
      </c>
      <c r="T1926" t="s">
        <v>163</v>
      </c>
      <c r="U1926" t="s">
        <v>164</v>
      </c>
      <c r="V1926" t="s">
        <v>39</v>
      </c>
      <c r="W1926" t="s">
        <v>40</v>
      </c>
      <c r="X1926" t="s">
        <v>41</v>
      </c>
      <c r="Y1926" t="s">
        <v>42</v>
      </c>
      <c r="Z1926" t="s">
        <v>144</v>
      </c>
      <c r="AA1926" t="s">
        <v>44</v>
      </c>
      <c r="AB1926" t="s">
        <v>68</v>
      </c>
    </row>
    <row r="1927" spans="1:28" x14ac:dyDescent="0.25">
      <c r="A1927" t="s">
        <v>4780</v>
      </c>
      <c r="B1927" s="1">
        <v>45447</v>
      </c>
      <c r="C1927" t="s">
        <v>4374</v>
      </c>
      <c r="D1927" t="s">
        <v>4375</v>
      </c>
      <c r="E1927">
        <v>57</v>
      </c>
      <c r="F1927" t="s">
        <v>31</v>
      </c>
      <c r="G1927" t="s">
        <v>119</v>
      </c>
      <c r="H1927" t="s">
        <v>120</v>
      </c>
      <c r="I1927" t="s">
        <v>62</v>
      </c>
      <c r="J1927" t="s">
        <v>121</v>
      </c>
      <c r="K1927">
        <v>1</v>
      </c>
      <c r="L1927" s="2">
        <v>4800</v>
      </c>
      <c r="M1927">
        <v>10</v>
      </c>
      <c r="N1927" s="2">
        <v>4800</v>
      </c>
      <c r="O1927" s="2">
        <v>480</v>
      </c>
      <c r="P1927" s="2">
        <v>4320</v>
      </c>
      <c r="Q1927" s="2">
        <v>2423.42</v>
      </c>
      <c r="R1927" s="2">
        <v>1896.58</v>
      </c>
      <c r="S1927" t="s">
        <v>36</v>
      </c>
      <c r="T1927" t="s">
        <v>178</v>
      </c>
      <c r="U1927" t="s">
        <v>154</v>
      </c>
      <c r="V1927" t="s">
        <v>39</v>
      </c>
      <c r="W1927" t="s">
        <v>137</v>
      </c>
      <c r="X1927" t="s">
        <v>41</v>
      </c>
      <c r="Y1927" t="s">
        <v>42</v>
      </c>
      <c r="Z1927" t="s">
        <v>43</v>
      </c>
      <c r="AA1927" t="s">
        <v>44</v>
      </c>
      <c r="AB1927" t="s">
        <v>44</v>
      </c>
    </row>
    <row r="1928" spans="1:28" x14ac:dyDescent="0.25">
      <c r="A1928" t="s">
        <v>4781</v>
      </c>
      <c r="B1928" s="1">
        <v>45448</v>
      </c>
      <c r="C1928" t="s">
        <v>2624</v>
      </c>
      <c r="D1928" t="s">
        <v>2625</v>
      </c>
      <c r="E1928">
        <v>24</v>
      </c>
      <c r="F1928" t="s">
        <v>48</v>
      </c>
      <c r="G1928" t="s">
        <v>188</v>
      </c>
      <c r="H1928" t="s">
        <v>189</v>
      </c>
      <c r="I1928" t="s">
        <v>34</v>
      </c>
      <c r="J1928" t="s">
        <v>190</v>
      </c>
      <c r="K1928">
        <v>2</v>
      </c>
      <c r="L1928" s="2">
        <v>1800</v>
      </c>
      <c r="M1928">
        <v>0</v>
      </c>
      <c r="N1928" s="2">
        <v>3600</v>
      </c>
      <c r="O1928" s="2">
        <v>0</v>
      </c>
      <c r="P1928" s="2">
        <v>3600</v>
      </c>
      <c r="Q1928" s="2">
        <v>2410.36</v>
      </c>
      <c r="R1928" s="2">
        <v>1189.6400000000001</v>
      </c>
      <c r="S1928" t="s">
        <v>36</v>
      </c>
      <c r="T1928" t="s">
        <v>407</v>
      </c>
      <c r="U1928" t="s">
        <v>408</v>
      </c>
      <c r="V1928" t="s">
        <v>39</v>
      </c>
      <c r="W1928" t="s">
        <v>137</v>
      </c>
      <c r="X1928" t="s">
        <v>41</v>
      </c>
      <c r="Y1928" t="s">
        <v>42</v>
      </c>
      <c r="Z1928" t="s">
        <v>43</v>
      </c>
      <c r="AA1928" t="s">
        <v>44</v>
      </c>
      <c r="AB1928" t="s">
        <v>44</v>
      </c>
    </row>
    <row r="1929" spans="1:28" x14ac:dyDescent="0.25">
      <c r="A1929" t="s">
        <v>4782</v>
      </c>
      <c r="B1929" s="1">
        <v>45448</v>
      </c>
      <c r="C1929" t="s">
        <v>1680</v>
      </c>
      <c r="D1929" t="s">
        <v>1681</v>
      </c>
      <c r="E1929">
        <v>38</v>
      </c>
      <c r="F1929" t="s">
        <v>31</v>
      </c>
      <c r="G1929" t="s">
        <v>158</v>
      </c>
      <c r="H1929" t="s">
        <v>159</v>
      </c>
      <c r="I1929" t="s">
        <v>51</v>
      </c>
      <c r="J1929" t="s">
        <v>52</v>
      </c>
      <c r="K1929">
        <v>4</v>
      </c>
      <c r="L1929" s="2">
        <v>650</v>
      </c>
      <c r="M1929">
        <v>15</v>
      </c>
      <c r="N1929" s="2">
        <v>2600</v>
      </c>
      <c r="O1929" s="2">
        <v>390</v>
      </c>
      <c r="P1929" s="2">
        <v>2210</v>
      </c>
      <c r="Q1929" s="2">
        <v>1539.74</v>
      </c>
      <c r="R1929" s="2">
        <v>670.26</v>
      </c>
      <c r="S1929" t="s">
        <v>36</v>
      </c>
      <c r="T1929" t="s">
        <v>90</v>
      </c>
      <c r="U1929" t="s">
        <v>91</v>
      </c>
      <c r="V1929" t="s">
        <v>39</v>
      </c>
      <c r="W1929" t="s">
        <v>83</v>
      </c>
      <c r="X1929" t="s">
        <v>97</v>
      </c>
      <c r="Y1929" t="s">
        <v>56</v>
      </c>
      <c r="Z1929" t="s">
        <v>43</v>
      </c>
      <c r="AA1929" t="s">
        <v>44</v>
      </c>
      <c r="AB1929" t="s">
        <v>44</v>
      </c>
    </row>
    <row r="1930" spans="1:28" x14ac:dyDescent="0.25">
      <c r="A1930" t="s">
        <v>4783</v>
      </c>
      <c r="B1930" s="1">
        <v>45448</v>
      </c>
      <c r="C1930" t="s">
        <v>4784</v>
      </c>
      <c r="D1930" t="s">
        <v>4785</v>
      </c>
      <c r="E1930">
        <v>58</v>
      </c>
      <c r="F1930" t="s">
        <v>31</v>
      </c>
      <c r="G1930" t="s">
        <v>207</v>
      </c>
      <c r="H1930" t="s">
        <v>208</v>
      </c>
      <c r="I1930" t="s">
        <v>34</v>
      </c>
      <c r="J1930" t="s">
        <v>143</v>
      </c>
      <c r="K1930">
        <v>2</v>
      </c>
      <c r="L1930" s="2">
        <v>18000</v>
      </c>
      <c r="M1930">
        <v>15</v>
      </c>
      <c r="N1930" s="2">
        <v>36000</v>
      </c>
      <c r="O1930" s="2">
        <v>5400</v>
      </c>
      <c r="P1930" s="2">
        <v>30600</v>
      </c>
      <c r="Q1930" s="2">
        <v>20078.3</v>
      </c>
      <c r="R1930" s="2">
        <v>10521.7</v>
      </c>
      <c r="S1930" t="s">
        <v>64</v>
      </c>
      <c r="T1930" t="s">
        <v>90</v>
      </c>
      <c r="U1930" t="s">
        <v>91</v>
      </c>
      <c r="V1930" t="s">
        <v>39</v>
      </c>
      <c r="W1930" t="s">
        <v>92</v>
      </c>
      <c r="X1930" t="s">
        <v>41</v>
      </c>
      <c r="Y1930" t="s">
        <v>56</v>
      </c>
      <c r="Z1930" t="s">
        <v>107</v>
      </c>
      <c r="AA1930" t="s">
        <v>44</v>
      </c>
      <c r="AB1930" t="s">
        <v>44</v>
      </c>
    </row>
    <row r="1931" spans="1:28" x14ac:dyDescent="0.25">
      <c r="A1931" t="s">
        <v>4786</v>
      </c>
      <c r="B1931" s="1">
        <v>45448</v>
      </c>
      <c r="C1931" t="s">
        <v>550</v>
      </c>
      <c r="D1931" t="s">
        <v>551</v>
      </c>
      <c r="E1931">
        <v>19</v>
      </c>
      <c r="F1931" t="s">
        <v>31</v>
      </c>
      <c r="G1931" t="s">
        <v>141</v>
      </c>
      <c r="H1931" t="s">
        <v>142</v>
      </c>
      <c r="I1931" t="s">
        <v>74</v>
      </c>
      <c r="J1931" t="s">
        <v>143</v>
      </c>
      <c r="K1931">
        <v>1</v>
      </c>
      <c r="L1931" s="2">
        <v>900</v>
      </c>
      <c r="M1931">
        <v>10</v>
      </c>
      <c r="N1931" s="2">
        <v>900</v>
      </c>
      <c r="O1931" s="2">
        <v>90</v>
      </c>
      <c r="P1931" s="2">
        <v>810</v>
      </c>
      <c r="Q1931" s="2">
        <v>560.33000000000004</v>
      </c>
      <c r="R1931" s="2">
        <v>249.67</v>
      </c>
      <c r="S1931" t="s">
        <v>53</v>
      </c>
      <c r="T1931" t="s">
        <v>122</v>
      </c>
      <c r="U1931" t="s">
        <v>123</v>
      </c>
      <c r="V1931" t="s">
        <v>39</v>
      </c>
      <c r="W1931" t="s">
        <v>66</v>
      </c>
      <c r="X1931" t="s">
        <v>41</v>
      </c>
      <c r="Y1931" t="s">
        <v>56</v>
      </c>
      <c r="Z1931" t="s">
        <v>107</v>
      </c>
      <c r="AA1931" t="s">
        <v>44</v>
      </c>
      <c r="AB1931" t="s">
        <v>44</v>
      </c>
    </row>
    <row r="1932" spans="1:28" x14ac:dyDescent="0.25">
      <c r="A1932" t="s">
        <v>4787</v>
      </c>
      <c r="B1932" s="1">
        <v>45448</v>
      </c>
      <c r="C1932" t="s">
        <v>2738</v>
      </c>
      <c r="D1932" t="s">
        <v>2739</v>
      </c>
      <c r="E1932">
        <v>30</v>
      </c>
      <c r="F1932" t="s">
        <v>111</v>
      </c>
      <c r="G1932" t="s">
        <v>168</v>
      </c>
      <c r="H1932" t="s">
        <v>169</v>
      </c>
      <c r="I1932" t="s">
        <v>62</v>
      </c>
      <c r="J1932" t="s">
        <v>143</v>
      </c>
      <c r="K1932">
        <v>3</v>
      </c>
      <c r="L1932" s="2">
        <v>1800</v>
      </c>
      <c r="M1932">
        <v>30</v>
      </c>
      <c r="N1932" s="2">
        <v>5400</v>
      </c>
      <c r="O1932" s="2">
        <v>1620</v>
      </c>
      <c r="P1932" s="2">
        <v>3780</v>
      </c>
      <c r="Q1932" s="2">
        <v>3081.71</v>
      </c>
      <c r="R1932" s="2">
        <v>698.29</v>
      </c>
      <c r="S1932" t="s">
        <v>64</v>
      </c>
      <c r="T1932" t="s">
        <v>136</v>
      </c>
      <c r="U1932" t="s">
        <v>38</v>
      </c>
      <c r="V1932" t="s">
        <v>39</v>
      </c>
      <c r="W1932" t="s">
        <v>92</v>
      </c>
      <c r="X1932" t="s">
        <v>97</v>
      </c>
      <c r="Y1932" t="s">
        <v>56</v>
      </c>
      <c r="Z1932" t="s">
        <v>43</v>
      </c>
      <c r="AA1932" t="s">
        <v>44</v>
      </c>
      <c r="AB1932" t="s">
        <v>44</v>
      </c>
    </row>
    <row r="1933" spans="1:28" x14ac:dyDescent="0.25">
      <c r="A1933" t="s">
        <v>4788</v>
      </c>
      <c r="B1933" s="1">
        <v>45448</v>
      </c>
      <c r="C1933" t="s">
        <v>3878</v>
      </c>
      <c r="D1933" t="s">
        <v>3879</v>
      </c>
      <c r="E1933">
        <v>21</v>
      </c>
      <c r="F1933" t="s">
        <v>48</v>
      </c>
      <c r="G1933" t="s">
        <v>60</v>
      </c>
      <c r="H1933" t="s">
        <v>61</v>
      </c>
      <c r="I1933" t="s">
        <v>62</v>
      </c>
      <c r="J1933" t="s">
        <v>63</v>
      </c>
      <c r="K1933">
        <v>1</v>
      </c>
      <c r="L1933" s="2">
        <v>3500</v>
      </c>
      <c r="M1933">
        <v>25</v>
      </c>
      <c r="N1933" s="2">
        <v>3500</v>
      </c>
      <c r="O1933" s="2">
        <v>875</v>
      </c>
      <c r="P1933" s="2">
        <v>2625</v>
      </c>
      <c r="Q1933" s="2">
        <v>2022.15</v>
      </c>
      <c r="R1933" s="2">
        <v>602.85</v>
      </c>
      <c r="S1933" t="s">
        <v>36</v>
      </c>
      <c r="T1933" t="s">
        <v>54</v>
      </c>
      <c r="U1933" t="s">
        <v>55</v>
      </c>
      <c r="V1933" t="s">
        <v>39</v>
      </c>
      <c r="W1933" t="s">
        <v>40</v>
      </c>
      <c r="X1933" t="s">
        <v>41</v>
      </c>
      <c r="Y1933" t="s">
        <v>56</v>
      </c>
      <c r="Z1933" t="s">
        <v>43</v>
      </c>
      <c r="AA1933" t="s">
        <v>44</v>
      </c>
      <c r="AB1933" t="s">
        <v>44</v>
      </c>
    </row>
    <row r="1934" spans="1:28" x14ac:dyDescent="0.25">
      <c r="A1934" t="s">
        <v>4789</v>
      </c>
      <c r="B1934" s="1">
        <v>45448</v>
      </c>
      <c r="C1934" t="s">
        <v>4790</v>
      </c>
      <c r="D1934" t="s">
        <v>4791</v>
      </c>
      <c r="E1934">
        <v>47</v>
      </c>
      <c r="F1934" t="s">
        <v>31</v>
      </c>
      <c r="G1934" t="s">
        <v>243</v>
      </c>
      <c r="H1934" t="s">
        <v>244</v>
      </c>
      <c r="I1934" t="s">
        <v>103</v>
      </c>
      <c r="J1934" t="s">
        <v>104</v>
      </c>
      <c r="K1934">
        <v>1</v>
      </c>
      <c r="L1934" s="2">
        <v>450</v>
      </c>
      <c r="M1934">
        <v>20</v>
      </c>
      <c r="N1934" s="2">
        <v>450</v>
      </c>
      <c r="O1934" s="2">
        <v>90</v>
      </c>
      <c r="P1934" s="2">
        <v>360</v>
      </c>
      <c r="Q1934" s="2">
        <v>224.68</v>
      </c>
      <c r="R1934" s="2">
        <v>135.32</v>
      </c>
      <c r="S1934" t="s">
        <v>53</v>
      </c>
      <c r="T1934" t="s">
        <v>263</v>
      </c>
      <c r="U1934" t="s">
        <v>91</v>
      </c>
      <c r="V1934" t="s">
        <v>39</v>
      </c>
      <c r="W1934" t="s">
        <v>124</v>
      </c>
      <c r="X1934" t="s">
        <v>41</v>
      </c>
      <c r="Y1934" t="s">
        <v>56</v>
      </c>
      <c r="Z1934" t="s">
        <v>43</v>
      </c>
      <c r="AA1934" t="s">
        <v>44</v>
      </c>
      <c r="AB1934" t="s">
        <v>44</v>
      </c>
    </row>
    <row r="1935" spans="1:28" x14ac:dyDescent="0.25">
      <c r="A1935" t="s">
        <v>4792</v>
      </c>
      <c r="B1935" s="1">
        <v>45448</v>
      </c>
      <c r="C1935" t="s">
        <v>4793</v>
      </c>
      <c r="D1935" t="s">
        <v>4794</v>
      </c>
      <c r="E1935">
        <v>38</v>
      </c>
      <c r="F1935" t="s">
        <v>31</v>
      </c>
      <c r="G1935" t="s">
        <v>176</v>
      </c>
      <c r="H1935" t="s">
        <v>177</v>
      </c>
      <c r="I1935" t="s">
        <v>34</v>
      </c>
      <c r="J1935" t="s">
        <v>35</v>
      </c>
      <c r="K1935">
        <v>5</v>
      </c>
      <c r="L1935" s="2">
        <v>6500</v>
      </c>
      <c r="M1935">
        <v>20</v>
      </c>
      <c r="N1935" s="2">
        <v>32500</v>
      </c>
      <c r="O1935" s="2">
        <v>6500</v>
      </c>
      <c r="P1935" s="2">
        <v>26000</v>
      </c>
      <c r="Q1935" s="2">
        <v>18707.77</v>
      </c>
      <c r="R1935" s="2">
        <v>7292.23</v>
      </c>
      <c r="S1935" t="s">
        <v>53</v>
      </c>
      <c r="T1935" t="s">
        <v>290</v>
      </c>
      <c r="U1935" t="s">
        <v>291</v>
      </c>
      <c r="V1935" t="s">
        <v>39</v>
      </c>
      <c r="W1935" t="s">
        <v>66</v>
      </c>
      <c r="X1935" t="s">
        <v>97</v>
      </c>
      <c r="Y1935" t="s">
        <v>42</v>
      </c>
      <c r="Z1935" t="s">
        <v>508</v>
      </c>
      <c r="AA1935" t="s">
        <v>44</v>
      </c>
      <c r="AB1935" t="s">
        <v>44</v>
      </c>
    </row>
    <row r="1936" spans="1:28" x14ac:dyDescent="0.25">
      <c r="A1936" t="s">
        <v>4795</v>
      </c>
      <c r="B1936" s="1">
        <v>45448</v>
      </c>
      <c r="C1936" t="s">
        <v>2268</v>
      </c>
      <c r="D1936" t="s">
        <v>2269</v>
      </c>
      <c r="E1936">
        <v>53</v>
      </c>
      <c r="F1936" t="s">
        <v>48</v>
      </c>
      <c r="G1936" t="s">
        <v>207</v>
      </c>
      <c r="H1936" t="s">
        <v>208</v>
      </c>
      <c r="I1936" t="s">
        <v>34</v>
      </c>
      <c r="J1936" t="s">
        <v>143</v>
      </c>
      <c r="K1936">
        <v>3</v>
      </c>
      <c r="L1936" s="2">
        <v>18000</v>
      </c>
      <c r="M1936">
        <v>20</v>
      </c>
      <c r="N1936" s="2">
        <v>54000</v>
      </c>
      <c r="O1936" s="2">
        <v>10800</v>
      </c>
      <c r="P1936" s="2">
        <v>43200</v>
      </c>
      <c r="Q1936" s="2">
        <v>25460.880000000001</v>
      </c>
      <c r="R1936" s="2">
        <v>17739.12</v>
      </c>
      <c r="S1936" t="s">
        <v>53</v>
      </c>
      <c r="T1936" t="s">
        <v>114</v>
      </c>
      <c r="U1936" t="s">
        <v>115</v>
      </c>
      <c r="V1936" t="s">
        <v>39</v>
      </c>
      <c r="W1936" t="s">
        <v>40</v>
      </c>
      <c r="X1936" t="s">
        <v>41</v>
      </c>
      <c r="Y1936" t="s">
        <v>84</v>
      </c>
      <c r="Z1936" t="s">
        <v>43</v>
      </c>
      <c r="AA1936" t="s">
        <v>68</v>
      </c>
      <c r="AB1936" t="s">
        <v>44</v>
      </c>
    </row>
    <row r="1937" spans="1:28" x14ac:dyDescent="0.25">
      <c r="A1937" t="s">
        <v>4796</v>
      </c>
      <c r="B1937" s="1">
        <v>45448</v>
      </c>
      <c r="C1937" t="s">
        <v>4434</v>
      </c>
      <c r="D1937" t="s">
        <v>4435</v>
      </c>
      <c r="E1937">
        <v>49</v>
      </c>
      <c r="F1937" t="s">
        <v>48</v>
      </c>
      <c r="G1937" t="s">
        <v>119</v>
      </c>
      <c r="H1937" t="s">
        <v>120</v>
      </c>
      <c r="I1937" t="s">
        <v>62</v>
      </c>
      <c r="J1937" t="s">
        <v>121</v>
      </c>
      <c r="K1937">
        <v>5</v>
      </c>
      <c r="L1937" s="2">
        <v>4800</v>
      </c>
      <c r="M1937">
        <v>15</v>
      </c>
      <c r="N1937" s="2">
        <v>24000</v>
      </c>
      <c r="O1937" s="2">
        <v>3600</v>
      </c>
      <c r="P1937" s="2">
        <v>20400</v>
      </c>
      <c r="Q1937" s="2">
        <v>15208.58</v>
      </c>
      <c r="R1937" s="2">
        <v>5191.42</v>
      </c>
      <c r="S1937" t="s">
        <v>53</v>
      </c>
      <c r="T1937" t="s">
        <v>54</v>
      </c>
      <c r="U1937" t="s">
        <v>55</v>
      </c>
      <c r="V1937" t="s">
        <v>39</v>
      </c>
      <c r="W1937" t="s">
        <v>124</v>
      </c>
      <c r="X1937" t="s">
        <v>97</v>
      </c>
      <c r="Y1937" t="s">
        <v>56</v>
      </c>
      <c r="Z1937" t="s">
        <v>43</v>
      </c>
      <c r="AA1937" t="s">
        <v>44</v>
      </c>
      <c r="AB1937" t="s">
        <v>44</v>
      </c>
    </row>
    <row r="1938" spans="1:28" x14ac:dyDescent="0.25">
      <c r="A1938" t="s">
        <v>4797</v>
      </c>
      <c r="B1938" s="1">
        <v>45448</v>
      </c>
      <c r="C1938" t="s">
        <v>3908</v>
      </c>
      <c r="D1938" t="s">
        <v>3909</v>
      </c>
      <c r="E1938">
        <v>40</v>
      </c>
      <c r="F1938" t="s">
        <v>111</v>
      </c>
      <c r="G1938" t="s">
        <v>280</v>
      </c>
      <c r="H1938" t="s">
        <v>281</v>
      </c>
      <c r="I1938" t="s">
        <v>62</v>
      </c>
      <c r="J1938" t="s">
        <v>190</v>
      </c>
      <c r="K1938">
        <v>3</v>
      </c>
      <c r="L1938" s="2">
        <v>700</v>
      </c>
      <c r="M1938">
        <v>15</v>
      </c>
      <c r="N1938" s="2">
        <v>2100</v>
      </c>
      <c r="O1938" s="2">
        <v>315</v>
      </c>
      <c r="P1938" s="2">
        <v>1785</v>
      </c>
      <c r="Q1938" s="2">
        <v>1143.4000000000001</v>
      </c>
      <c r="R1938" s="2">
        <v>641.6</v>
      </c>
      <c r="S1938" t="s">
        <v>53</v>
      </c>
      <c r="T1938" t="s">
        <v>37</v>
      </c>
      <c r="U1938" t="s">
        <v>38</v>
      </c>
      <c r="V1938" t="s">
        <v>39</v>
      </c>
      <c r="W1938" t="s">
        <v>40</v>
      </c>
      <c r="X1938" t="s">
        <v>67</v>
      </c>
      <c r="Y1938" t="s">
        <v>56</v>
      </c>
      <c r="Z1938" t="s">
        <v>43</v>
      </c>
      <c r="AA1938" t="s">
        <v>44</v>
      </c>
      <c r="AB1938" t="s">
        <v>44</v>
      </c>
    </row>
    <row r="1939" spans="1:28" x14ac:dyDescent="0.25">
      <c r="A1939" t="s">
        <v>4798</v>
      </c>
      <c r="B1939" s="1">
        <v>45448</v>
      </c>
      <c r="C1939" t="s">
        <v>2567</v>
      </c>
      <c r="D1939" t="s">
        <v>2568</v>
      </c>
      <c r="E1939">
        <v>44</v>
      </c>
      <c r="F1939" t="s">
        <v>31</v>
      </c>
      <c r="G1939" t="s">
        <v>112</v>
      </c>
      <c r="H1939" t="s">
        <v>113</v>
      </c>
      <c r="I1939" t="s">
        <v>103</v>
      </c>
      <c r="J1939" t="s">
        <v>104</v>
      </c>
      <c r="K1939">
        <v>1</v>
      </c>
      <c r="L1939" s="2">
        <v>650</v>
      </c>
      <c r="M1939">
        <v>0</v>
      </c>
      <c r="N1939" s="2">
        <v>650</v>
      </c>
      <c r="O1939" s="2">
        <v>0</v>
      </c>
      <c r="P1939" s="2">
        <v>650</v>
      </c>
      <c r="Q1939" s="2">
        <v>403.59</v>
      </c>
      <c r="R1939" s="2">
        <v>246.41</v>
      </c>
      <c r="S1939" t="s">
        <v>53</v>
      </c>
      <c r="T1939" t="s">
        <v>90</v>
      </c>
      <c r="U1939" t="s">
        <v>91</v>
      </c>
      <c r="V1939" t="s">
        <v>39</v>
      </c>
      <c r="W1939" t="s">
        <v>137</v>
      </c>
      <c r="X1939" t="s">
        <v>41</v>
      </c>
      <c r="Y1939" t="s">
        <v>56</v>
      </c>
      <c r="Z1939" t="s">
        <v>43</v>
      </c>
      <c r="AA1939" t="s">
        <v>44</v>
      </c>
      <c r="AB1939" t="s">
        <v>44</v>
      </c>
    </row>
    <row r="1940" spans="1:28" x14ac:dyDescent="0.25">
      <c r="A1940" t="s">
        <v>4799</v>
      </c>
      <c r="B1940" s="1">
        <v>45449</v>
      </c>
      <c r="C1940" t="s">
        <v>342</v>
      </c>
      <c r="D1940" t="s">
        <v>343</v>
      </c>
      <c r="E1940">
        <v>52</v>
      </c>
      <c r="F1940" t="s">
        <v>111</v>
      </c>
      <c r="G1940" t="s">
        <v>148</v>
      </c>
      <c r="H1940" t="s">
        <v>149</v>
      </c>
      <c r="I1940" t="s">
        <v>74</v>
      </c>
      <c r="J1940" t="s">
        <v>130</v>
      </c>
      <c r="K1940">
        <v>3</v>
      </c>
      <c r="L1940" s="2">
        <v>3500</v>
      </c>
      <c r="M1940">
        <v>20</v>
      </c>
      <c r="N1940" s="2">
        <v>10500</v>
      </c>
      <c r="O1940" s="2">
        <v>2100</v>
      </c>
      <c r="P1940" s="2">
        <v>8400</v>
      </c>
      <c r="Q1940" s="2">
        <v>4710.6400000000003</v>
      </c>
      <c r="R1940" s="2">
        <v>3689.36</v>
      </c>
      <c r="S1940" t="s">
        <v>53</v>
      </c>
      <c r="T1940" t="s">
        <v>153</v>
      </c>
      <c r="U1940" t="s">
        <v>154</v>
      </c>
      <c r="V1940" t="s">
        <v>39</v>
      </c>
      <c r="W1940" t="s">
        <v>137</v>
      </c>
      <c r="X1940" t="s">
        <v>97</v>
      </c>
      <c r="Y1940" t="s">
        <v>56</v>
      </c>
      <c r="Z1940" t="s">
        <v>43</v>
      </c>
      <c r="AA1940" t="s">
        <v>44</v>
      </c>
      <c r="AB1940" t="s">
        <v>44</v>
      </c>
    </row>
    <row r="1941" spans="1:28" x14ac:dyDescent="0.25">
      <c r="A1941" t="s">
        <v>4800</v>
      </c>
      <c r="B1941" s="1">
        <v>45449</v>
      </c>
      <c r="C1941" t="s">
        <v>4801</v>
      </c>
      <c r="D1941" t="s">
        <v>4802</v>
      </c>
      <c r="E1941">
        <v>31</v>
      </c>
      <c r="F1941" t="s">
        <v>48</v>
      </c>
      <c r="G1941" t="s">
        <v>318</v>
      </c>
      <c r="H1941" t="s">
        <v>319</v>
      </c>
      <c r="I1941" t="s">
        <v>34</v>
      </c>
      <c r="J1941" t="s">
        <v>190</v>
      </c>
      <c r="K1941">
        <v>1</v>
      </c>
      <c r="L1941" s="2">
        <v>2500</v>
      </c>
      <c r="M1941">
        <v>0</v>
      </c>
      <c r="N1941" s="2">
        <v>2500</v>
      </c>
      <c r="O1941" s="2">
        <v>0</v>
      </c>
      <c r="P1941" s="2">
        <v>2500</v>
      </c>
      <c r="Q1941" s="2">
        <v>1397.82</v>
      </c>
      <c r="R1941" s="2">
        <v>1102.18</v>
      </c>
      <c r="S1941" t="s">
        <v>64</v>
      </c>
      <c r="T1941" t="s">
        <v>275</v>
      </c>
      <c r="U1941" t="s">
        <v>123</v>
      </c>
      <c r="V1941" t="s">
        <v>39</v>
      </c>
      <c r="W1941" t="s">
        <v>137</v>
      </c>
      <c r="X1941" t="s">
        <v>41</v>
      </c>
      <c r="Y1941" t="s">
        <v>56</v>
      </c>
      <c r="Z1941" t="s">
        <v>43</v>
      </c>
      <c r="AA1941" t="s">
        <v>44</v>
      </c>
      <c r="AB1941" t="s">
        <v>44</v>
      </c>
    </row>
    <row r="1942" spans="1:28" x14ac:dyDescent="0.25">
      <c r="A1942" t="s">
        <v>4803</v>
      </c>
      <c r="B1942" s="1">
        <v>45449</v>
      </c>
      <c r="C1942" t="s">
        <v>4804</v>
      </c>
      <c r="D1942" t="s">
        <v>4805</v>
      </c>
      <c r="E1942">
        <v>51</v>
      </c>
      <c r="F1942" t="s">
        <v>48</v>
      </c>
      <c r="G1942" t="s">
        <v>227</v>
      </c>
      <c r="H1942" t="s">
        <v>228</v>
      </c>
      <c r="I1942" t="s">
        <v>74</v>
      </c>
      <c r="J1942" t="s">
        <v>75</v>
      </c>
      <c r="K1942">
        <v>2</v>
      </c>
      <c r="L1942" s="2">
        <v>1400</v>
      </c>
      <c r="M1942">
        <v>5</v>
      </c>
      <c r="N1942" s="2">
        <v>2800</v>
      </c>
      <c r="O1942" s="2">
        <v>140</v>
      </c>
      <c r="P1942" s="2">
        <v>2660</v>
      </c>
      <c r="Q1942" s="2">
        <v>2031.66</v>
      </c>
      <c r="R1942" s="2">
        <v>628.34</v>
      </c>
      <c r="S1942" t="s">
        <v>53</v>
      </c>
      <c r="T1942" t="s">
        <v>578</v>
      </c>
      <c r="U1942" t="s">
        <v>579</v>
      </c>
      <c r="V1942" t="s">
        <v>39</v>
      </c>
      <c r="W1942" t="s">
        <v>137</v>
      </c>
      <c r="X1942" t="s">
        <v>67</v>
      </c>
      <c r="Y1942" t="s">
        <v>42</v>
      </c>
      <c r="Z1942" t="s">
        <v>43</v>
      </c>
      <c r="AA1942" t="s">
        <v>44</v>
      </c>
      <c r="AB1942" t="s">
        <v>44</v>
      </c>
    </row>
    <row r="1943" spans="1:28" x14ac:dyDescent="0.25">
      <c r="A1943" t="s">
        <v>4806</v>
      </c>
      <c r="B1943" s="1">
        <v>45449</v>
      </c>
      <c r="C1943" t="s">
        <v>1153</v>
      </c>
      <c r="D1943" t="s">
        <v>1154</v>
      </c>
      <c r="E1943">
        <v>25</v>
      </c>
      <c r="F1943" t="s">
        <v>111</v>
      </c>
      <c r="G1943" t="s">
        <v>141</v>
      </c>
      <c r="H1943" t="s">
        <v>142</v>
      </c>
      <c r="I1943" t="s">
        <v>74</v>
      </c>
      <c r="J1943" t="s">
        <v>143</v>
      </c>
      <c r="K1943">
        <v>2</v>
      </c>
      <c r="L1943" s="2">
        <v>900</v>
      </c>
      <c r="M1943">
        <v>5</v>
      </c>
      <c r="N1943" s="2">
        <v>1800</v>
      </c>
      <c r="O1943" s="2">
        <v>90</v>
      </c>
      <c r="P1943" s="2">
        <v>1710</v>
      </c>
      <c r="Q1943" s="2">
        <v>966.93</v>
      </c>
      <c r="R1943" s="2">
        <v>743.07</v>
      </c>
      <c r="S1943" t="s">
        <v>53</v>
      </c>
      <c r="T1943" t="s">
        <v>65</v>
      </c>
      <c r="U1943" t="s">
        <v>65</v>
      </c>
      <c r="V1943" t="s">
        <v>39</v>
      </c>
      <c r="W1943" t="s">
        <v>83</v>
      </c>
      <c r="X1943" t="s">
        <v>67</v>
      </c>
      <c r="Y1943" t="s">
        <v>42</v>
      </c>
      <c r="Z1943" t="s">
        <v>43</v>
      </c>
      <c r="AA1943" t="s">
        <v>44</v>
      </c>
      <c r="AB1943" t="s">
        <v>44</v>
      </c>
    </row>
    <row r="1944" spans="1:28" x14ac:dyDescent="0.25">
      <c r="A1944" t="s">
        <v>4807</v>
      </c>
      <c r="B1944" s="1">
        <v>45449</v>
      </c>
      <c r="C1944" t="s">
        <v>4808</v>
      </c>
      <c r="D1944" t="s">
        <v>4809</v>
      </c>
      <c r="E1944">
        <v>56</v>
      </c>
      <c r="F1944" t="s">
        <v>111</v>
      </c>
      <c r="G1944" t="s">
        <v>60</v>
      </c>
      <c r="H1944" t="s">
        <v>61</v>
      </c>
      <c r="I1944" t="s">
        <v>62</v>
      </c>
      <c r="J1944" t="s">
        <v>63</v>
      </c>
      <c r="K1944">
        <v>1</v>
      </c>
      <c r="L1944" s="2">
        <v>3500</v>
      </c>
      <c r="M1944">
        <v>30</v>
      </c>
      <c r="N1944" s="2">
        <v>3500</v>
      </c>
      <c r="O1944" s="2">
        <v>1050</v>
      </c>
      <c r="P1944" s="2">
        <v>2450</v>
      </c>
      <c r="Q1944" s="2">
        <v>1515.07</v>
      </c>
      <c r="R1944" s="2">
        <v>934.93</v>
      </c>
      <c r="S1944" t="s">
        <v>53</v>
      </c>
      <c r="T1944" t="s">
        <v>578</v>
      </c>
      <c r="U1944" t="s">
        <v>579</v>
      </c>
      <c r="V1944" t="s">
        <v>39</v>
      </c>
      <c r="W1944" t="s">
        <v>40</v>
      </c>
      <c r="X1944" t="s">
        <v>41</v>
      </c>
      <c r="Y1944" t="s">
        <v>56</v>
      </c>
      <c r="Z1944" t="s">
        <v>43</v>
      </c>
      <c r="AA1944" t="s">
        <v>44</v>
      </c>
      <c r="AB1944" t="s">
        <v>44</v>
      </c>
    </row>
    <row r="1945" spans="1:28" x14ac:dyDescent="0.25">
      <c r="A1945" t="s">
        <v>4810</v>
      </c>
      <c r="B1945" s="1">
        <v>45449</v>
      </c>
      <c r="C1945" t="s">
        <v>4811</v>
      </c>
      <c r="D1945" t="s">
        <v>4812</v>
      </c>
      <c r="E1945">
        <v>25</v>
      </c>
      <c r="F1945" t="s">
        <v>48</v>
      </c>
      <c r="G1945" t="s">
        <v>561</v>
      </c>
      <c r="H1945" t="s">
        <v>562</v>
      </c>
      <c r="I1945" t="s">
        <v>34</v>
      </c>
      <c r="J1945" t="s">
        <v>143</v>
      </c>
      <c r="K1945">
        <v>2</v>
      </c>
      <c r="L1945" s="2">
        <v>900</v>
      </c>
      <c r="M1945">
        <v>15</v>
      </c>
      <c r="N1945" s="2">
        <v>1800</v>
      </c>
      <c r="O1945" s="2">
        <v>270</v>
      </c>
      <c r="P1945" s="2">
        <v>1530</v>
      </c>
      <c r="Q1945" s="2">
        <v>1151.6400000000001</v>
      </c>
      <c r="R1945" s="2">
        <v>378.36</v>
      </c>
      <c r="S1945" t="s">
        <v>64</v>
      </c>
      <c r="T1945" t="s">
        <v>290</v>
      </c>
      <c r="U1945" t="s">
        <v>291</v>
      </c>
      <c r="V1945" t="s">
        <v>39</v>
      </c>
      <c r="W1945" t="s">
        <v>83</v>
      </c>
      <c r="X1945" t="s">
        <v>41</v>
      </c>
      <c r="Y1945" t="s">
        <v>56</v>
      </c>
      <c r="Z1945" t="s">
        <v>223</v>
      </c>
      <c r="AA1945" t="s">
        <v>44</v>
      </c>
      <c r="AB1945" t="s">
        <v>44</v>
      </c>
    </row>
    <row r="1946" spans="1:28" x14ac:dyDescent="0.25">
      <c r="A1946" t="s">
        <v>4813</v>
      </c>
      <c r="B1946" s="1">
        <v>45449</v>
      </c>
      <c r="C1946" t="s">
        <v>4814</v>
      </c>
      <c r="D1946" t="s">
        <v>4815</v>
      </c>
      <c r="E1946">
        <v>20</v>
      </c>
      <c r="F1946" t="s">
        <v>48</v>
      </c>
      <c r="G1946" t="s">
        <v>280</v>
      </c>
      <c r="H1946" t="s">
        <v>281</v>
      </c>
      <c r="I1946" t="s">
        <v>62</v>
      </c>
      <c r="J1946" t="s">
        <v>190</v>
      </c>
      <c r="K1946">
        <v>1</v>
      </c>
      <c r="L1946" s="2">
        <v>700</v>
      </c>
      <c r="M1946">
        <v>0</v>
      </c>
      <c r="N1946" s="2">
        <v>700</v>
      </c>
      <c r="O1946" s="2">
        <v>0</v>
      </c>
      <c r="P1946" s="2">
        <v>700</v>
      </c>
      <c r="Q1946" s="2">
        <v>419.31</v>
      </c>
      <c r="R1946" s="2">
        <v>280.69</v>
      </c>
      <c r="S1946" t="s">
        <v>53</v>
      </c>
      <c r="T1946" t="s">
        <v>407</v>
      </c>
      <c r="U1946" t="s">
        <v>408</v>
      </c>
      <c r="V1946" t="s">
        <v>39</v>
      </c>
      <c r="W1946" t="s">
        <v>92</v>
      </c>
      <c r="X1946" t="s">
        <v>97</v>
      </c>
      <c r="Y1946" t="s">
        <v>56</v>
      </c>
      <c r="Z1946" t="s">
        <v>43</v>
      </c>
      <c r="AA1946" t="s">
        <v>44</v>
      </c>
      <c r="AB1946" t="s">
        <v>44</v>
      </c>
    </row>
    <row r="1947" spans="1:28" x14ac:dyDescent="0.25">
      <c r="A1947" t="s">
        <v>4816</v>
      </c>
      <c r="B1947" s="1">
        <v>45449</v>
      </c>
      <c r="C1947" t="s">
        <v>1096</v>
      </c>
      <c r="D1947" t="s">
        <v>1097</v>
      </c>
      <c r="E1947">
        <v>46</v>
      </c>
      <c r="F1947" t="s">
        <v>48</v>
      </c>
      <c r="G1947" t="s">
        <v>352</v>
      </c>
      <c r="H1947" t="s">
        <v>353</v>
      </c>
      <c r="I1947" t="s">
        <v>103</v>
      </c>
      <c r="J1947" t="s">
        <v>104</v>
      </c>
      <c r="K1947">
        <v>1</v>
      </c>
      <c r="L1947" s="2">
        <v>850</v>
      </c>
      <c r="M1947">
        <v>5</v>
      </c>
      <c r="N1947" s="2">
        <v>850</v>
      </c>
      <c r="O1947" s="2">
        <v>42.5</v>
      </c>
      <c r="P1947" s="2">
        <v>807.5</v>
      </c>
      <c r="Q1947" s="2">
        <v>643.16</v>
      </c>
      <c r="R1947" s="2">
        <v>164.34</v>
      </c>
      <c r="S1947" t="s">
        <v>36</v>
      </c>
      <c r="T1947" t="s">
        <v>136</v>
      </c>
      <c r="U1947" t="s">
        <v>38</v>
      </c>
      <c r="V1947" t="s">
        <v>39</v>
      </c>
      <c r="W1947" t="s">
        <v>83</v>
      </c>
      <c r="X1947" t="s">
        <v>41</v>
      </c>
      <c r="Y1947" t="s">
        <v>56</v>
      </c>
      <c r="Z1947" t="s">
        <v>107</v>
      </c>
      <c r="AA1947" t="s">
        <v>44</v>
      </c>
      <c r="AB1947" t="s">
        <v>44</v>
      </c>
    </row>
    <row r="1948" spans="1:28" x14ac:dyDescent="0.25">
      <c r="A1948" t="s">
        <v>4817</v>
      </c>
      <c r="B1948" s="1">
        <v>45449</v>
      </c>
      <c r="C1948" t="s">
        <v>2832</v>
      </c>
      <c r="D1948" t="s">
        <v>2833</v>
      </c>
      <c r="E1948">
        <v>45</v>
      </c>
      <c r="F1948" t="s">
        <v>48</v>
      </c>
      <c r="G1948" t="s">
        <v>168</v>
      </c>
      <c r="H1948" t="s">
        <v>169</v>
      </c>
      <c r="I1948" t="s">
        <v>62</v>
      </c>
      <c r="J1948" t="s">
        <v>143</v>
      </c>
      <c r="K1948">
        <v>2</v>
      </c>
      <c r="L1948" s="2">
        <v>1800</v>
      </c>
      <c r="M1948">
        <v>20</v>
      </c>
      <c r="N1948" s="2">
        <v>3600</v>
      </c>
      <c r="O1948" s="2">
        <v>720</v>
      </c>
      <c r="P1948" s="2">
        <v>2880</v>
      </c>
      <c r="Q1948" s="2">
        <v>2241.06</v>
      </c>
      <c r="R1948" s="2">
        <v>638.94000000000005</v>
      </c>
      <c r="S1948" t="s">
        <v>53</v>
      </c>
      <c r="T1948" t="s">
        <v>290</v>
      </c>
      <c r="U1948" t="s">
        <v>291</v>
      </c>
      <c r="V1948" t="s">
        <v>39</v>
      </c>
      <c r="W1948" t="s">
        <v>124</v>
      </c>
      <c r="X1948" t="s">
        <v>97</v>
      </c>
      <c r="Y1948" t="s">
        <v>42</v>
      </c>
      <c r="Z1948" t="s">
        <v>43</v>
      </c>
      <c r="AA1948" t="s">
        <v>44</v>
      </c>
      <c r="AB1948" t="s">
        <v>44</v>
      </c>
    </row>
    <row r="1949" spans="1:28" x14ac:dyDescent="0.25">
      <c r="A1949" t="s">
        <v>4818</v>
      </c>
      <c r="B1949" s="1">
        <v>45449</v>
      </c>
      <c r="C1949" t="s">
        <v>2001</v>
      </c>
      <c r="D1949" t="s">
        <v>2002</v>
      </c>
      <c r="E1949">
        <v>27</v>
      </c>
      <c r="F1949" t="s">
        <v>48</v>
      </c>
      <c r="G1949" t="s">
        <v>212</v>
      </c>
      <c r="H1949" t="s">
        <v>213</v>
      </c>
      <c r="I1949" t="s">
        <v>51</v>
      </c>
      <c r="J1949" t="s">
        <v>52</v>
      </c>
      <c r="K1949">
        <v>2</v>
      </c>
      <c r="L1949" s="2">
        <v>400</v>
      </c>
      <c r="M1949">
        <v>0</v>
      </c>
      <c r="N1949" s="2">
        <v>800</v>
      </c>
      <c r="O1949" s="2">
        <v>0</v>
      </c>
      <c r="P1949" s="2">
        <v>800</v>
      </c>
      <c r="Q1949" s="2">
        <v>634.20000000000005</v>
      </c>
      <c r="R1949" s="2">
        <v>165.8</v>
      </c>
      <c r="S1949" t="s">
        <v>53</v>
      </c>
      <c r="T1949" t="s">
        <v>163</v>
      </c>
      <c r="U1949" t="s">
        <v>164</v>
      </c>
      <c r="V1949" t="s">
        <v>39</v>
      </c>
      <c r="W1949" t="s">
        <v>137</v>
      </c>
      <c r="X1949" t="s">
        <v>67</v>
      </c>
      <c r="Y1949" t="s">
        <v>56</v>
      </c>
      <c r="Z1949" t="s">
        <v>43</v>
      </c>
      <c r="AA1949" t="s">
        <v>44</v>
      </c>
      <c r="AB1949" t="s">
        <v>44</v>
      </c>
    </row>
    <row r="1950" spans="1:28" x14ac:dyDescent="0.25">
      <c r="A1950" t="s">
        <v>4819</v>
      </c>
      <c r="B1950" s="1">
        <v>45449</v>
      </c>
      <c r="C1950" t="s">
        <v>3475</v>
      </c>
      <c r="D1950" t="s">
        <v>3476</v>
      </c>
      <c r="E1950">
        <v>49</v>
      </c>
      <c r="F1950" t="s">
        <v>48</v>
      </c>
      <c r="G1950" t="s">
        <v>561</v>
      </c>
      <c r="H1950" t="s">
        <v>562</v>
      </c>
      <c r="I1950" t="s">
        <v>34</v>
      </c>
      <c r="J1950" t="s">
        <v>143</v>
      </c>
      <c r="K1950">
        <v>4</v>
      </c>
      <c r="L1950" s="2">
        <v>900</v>
      </c>
      <c r="M1950">
        <v>5</v>
      </c>
      <c r="N1950" s="2">
        <v>3600</v>
      </c>
      <c r="O1950" s="2">
        <v>180</v>
      </c>
      <c r="P1950" s="2">
        <v>3420</v>
      </c>
      <c r="Q1950" s="2">
        <v>2150.3000000000002</v>
      </c>
      <c r="R1950" s="2">
        <v>1269.7</v>
      </c>
      <c r="S1950" t="s">
        <v>53</v>
      </c>
      <c r="T1950" t="s">
        <v>275</v>
      </c>
      <c r="U1950" t="s">
        <v>123</v>
      </c>
      <c r="V1950" t="s">
        <v>39</v>
      </c>
      <c r="W1950" t="s">
        <v>92</v>
      </c>
      <c r="X1950" t="s">
        <v>41</v>
      </c>
      <c r="Y1950" t="s">
        <v>56</v>
      </c>
      <c r="Z1950" t="s">
        <v>43</v>
      </c>
      <c r="AA1950" t="s">
        <v>44</v>
      </c>
      <c r="AB1950" t="s">
        <v>44</v>
      </c>
    </row>
    <row r="1951" spans="1:28" x14ac:dyDescent="0.25">
      <c r="A1951" t="s">
        <v>4820</v>
      </c>
      <c r="B1951" s="1">
        <v>45449</v>
      </c>
      <c r="C1951" t="s">
        <v>4821</v>
      </c>
      <c r="D1951" t="s">
        <v>4822</v>
      </c>
      <c r="E1951">
        <v>48</v>
      </c>
      <c r="F1951" t="s">
        <v>48</v>
      </c>
      <c r="G1951" t="s">
        <v>387</v>
      </c>
      <c r="H1951" t="s">
        <v>388</v>
      </c>
      <c r="I1951" t="s">
        <v>74</v>
      </c>
      <c r="J1951" t="s">
        <v>75</v>
      </c>
      <c r="K1951">
        <v>1</v>
      </c>
      <c r="L1951" s="2">
        <v>3200</v>
      </c>
      <c r="M1951">
        <v>5</v>
      </c>
      <c r="N1951" s="2">
        <v>3200</v>
      </c>
      <c r="O1951" s="2">
        <v>160</v>
      </c>
      <c r="P1951" s="2">
        <v>3040</v>
      </c>
      <c r="Q1951" s="2">
        <v>2285.77</v>
      </c>
      <c r="R1951" s="2">
        <v>754.23</v>
      </c>
      <c r="S1951" t="s">
        <v>53</v>
      </c>
      <c r="T1951" t="s">
        <v>263</v>
      </c>
      <c r="U1951" t="s">
        <v>91</v>
      </c>
      <c r="V1951" t="s">
        <v>39</v>
      </c>
      <c r="W1951" t="s">
        <v>83</v>
      </c>
      <c r="X1951" t="s">
        <v>97</v>
      </c>
      <c r="Y1951" t="s">
        <v>56</v>
      </c>
      <c r="Z1951" t="s">
        <v>223</v>
      </c>
      <c r="AA1951" t="s">
        <v>44</v>
      </c>
      <c r="AB1951" t="s">
        <v>44</v>
      </c>
    </row>
    <row r="1952" spans="1:28" x14ac:dyDescent="0.25">
      <c r="A1952" t="s">
        <v>4823</v>
      </c>
      <c r="B1952" s="1">
        <v>45449</v>
      </c>
      <c r="C1952" t="s">
        <v>4824</v>
      </c>
      <c r="D1952" t="s">
        <v>4825</v>
      </c>
      <c r="E1952">
        <v>19</v>
      </c>
      <c r="F1952" t="s">
        <v>48</v>
      </c>
      <c r="G1952" t="s">
        <v>387</v>
      </c>
      <c r="H1952" t="s">
        <v>388</v>
      </c>
      <c r="I1952" t="s">
        <v>74</v>
      </c>
      <c r="J1952" t="s">
        <v>75</v>
      </c>
      <c r="K1952">
        <v>1</v>
      </c>
      <c r="L1952" s="2">
        <v>3200</v>
      </c>
      <c r="M1952">
        <v>5</v>
      </c>
      <c r="N1952" s="2">
        <v>3200</v>
      </c>
      <c r="O1952" s="2">
        <v>160</v>
      </c>
      <c r="P1952" s="2">
        <v>3040</v>
      </c>
      <c r="Q1952" s="2">
        <v>1901.57</v>
      </c>
      <c r="R1952" s="2">
        <v>1138.43</v>
      </c>
      <c r="S1952" t="s">
        <v>36</v>
      </c>
      <c r="T1952" t="s">
        <v>76</v>
      </c>
      <c r="U1952" t="s">
        <v>77</v>
      </c>
      <c r="V1952" t="s">
        <v>39</v>
      </c>
      <c r="W1952" t="s">
        <v>137</v>
      </c>
      <c r="X1952" t="s">
        <v>97</v>
      </c>
      <c r="Y1952" t="s">
        <v>56</v>
      </c>
      <c r="Z1952" t="s">
        <v>107</v>
      </c>
      <c r="AA1952" t="s">
        <v>44</v>
      </c>
      <c r="AB1952" t="s">
        <v>44</v>
      </c>
    </row>
    <row r="1953" spans="1:28" x14ac:dyDescent="0.25">
      <c r="A1953" t="s">
        <v>4826</v>
      </c>
      <c r="B1953" s="1">
        <v>45449</v>
      </c>
      <c r="C1953" t="s">
        <v>4827</v>
      </c>
      <c r="D1953" t="s">
        <v>4828</v>
      </c>
      <c r="E1953">
        <v>45</v>
      </c>
      <c r="F1953" t="s">
        <v>48</v>
      </c>
      <c r="G1953" t="s">
        <v>298</v>
      </c>
      <c r="H1953" t="s">
        <v>299</v>
      </c>
      <c r="I1953" t="s">
        <v>103</v>
      </c>
      <c r="J1953" t="s">
        <v>104</v>
      </c>
      <c r="K1953">
        <v>3</v>
      </c>
      <c r="L1953" s="2">
        <v>700</v>
      </c>
      <c r="M1953">
        <v>10</v>
      </c>
      <c r="N1953" s="2">
        <v>2100</v>
      </c>
      <c r="O1953" s="2">
        <v>210</v>
      </c>
      <c r="P1953" s="2">
        <v>1890</v>
      </c>
      <c r="Q1953" s="2">
        <v>1288.6099999999999</v>
      </c>
      <c r="R1953" s="2">
        <v>601.39</v>
      </c>
      <c r="S1953" t="s">
        <v>53</v>
      </c>
      <c r="T1953" t="s">
        <v>222</v>
      </c>
      <c r="U1953" t="s">
        <v>38</v>
      </c>
      <c r="V1953" t="s">
        <v>39</v>
      </c>
      <c r="W1953" t="s">
        <v>83</v>
      </c>
      <c r="X1953" t="s">
        <v>41</v>
      </c>
      <c r="Y1953" t="s">
        <v>42</v>
      </c>
      <c r="Z1953" t="s">
        <v>43</v>
      </c>
      <c r="AA1953" t="s">
        <v>44</v>
      </c>
      <c r="AB1953" t="s">
        <v>44</v>
      </c>
    </row>
    <row r="1954" spans="1:28" x14ac:dyDescent="0.25">
      <c r="A1954" t="s">
        <v>4829</v>
      </c>
      <c r="B1954" s="1">
        <v>45449</v>
      </c>
      <c r="C1954" t="s">
        <v>4830</v>
      </c>
      <c r="D1954" t="s">
        <v>4831</v>
      </c>
      <c r="E1954">
        <v>57</v>
      </c>
      <c r="F1954" t="s">
        <v>48</v>
      </c>
      <c r="G1954" t="s">
        <v>81</v>
      </c>
      <c r="H1954" t="s">
        <v>82</v>
      </c>
      <c r="I1954" t="s">
        <v>51</v>
      </c>
      <c r="J1954" t="s">
        <v>52</v>
      </c>
      <c r="K1954">
        <v>2</v>
      </c>
      <c r="L1954" s="2">
        <v>600</v>
      </c>
      <c r="M1954">
        <v>5</v>
      </c>
      <c r="N1954" s="2">
        <v>1200</v>
      </c>
      <c r="O1954" s="2">
        <v>60</v>
      </c>
      <c r="P1954" s="2">
        <v>1140</v>
      </c>
      <c r="Q1954" s="2">
        <v>721.18</v>
      </c>
      <c r="R1954" s="2">
        <v>418.82</v>
      </c>
      <c r="S1954" t="s">
        <v>53</v>
      </c>
      <c r="T1954" t="s">
        <v>90</v>
      </c>
      <c r="U1954" t="s">
        <v>91</v>
      </c>
      <c r="V1954" t="s">
        <v>39</v>
      </c>
      <c r="W1954" t="s">
        <v>137</v>
      </c>
      <c r="X1954" t="s">
        <v>41</v>
      </c>
      <c r="Y1954" t="s">
        <v>42</v>
      </c>
      <c r="Z1954" t="s">
        <v>223</v>
      </c>
      <c r="AA1954" t="s">
        <v>44</v>
      </c>
      <c r="AB1954" t="s">
        <v>44</v>
      </c>
    </row>
    <row r="1955" spans="1:28" x14ac:dyDescent="0.25">
      <c r="A1955" t="s">
        <v>4832</v>
      </c>
      <c r="B1955" s="1">
        <v>45449</v>
      </c>
      <c r="C1955" t="s">
        <v>1734</v>
      </c>
      <c r="D1955" t="s">
        <v>1735</v>
      </c>
      <c r="E1955">
        <v>54</v>
      </c>
      <c r="F1955" t="s">
        <v>48</v>
      </c>
      <c r="G1955" t="s">
        <v>141</v>
      </c>
      <c r="H1955" t="s">
        <v>142</v>
      </c>
      <c r="I1955" t="s">
        <v>74</v>
      </c>
      <c r="J1955" t="s">
        <v>143</v>
      </c>
      <c r="K1955">
        <v>3</v>
      </c>
      <c r="L1955" s="2">
        <v>900</v>
      </c>
      <c r="M1955">
        <v>10</v>
      </c>
      <c r="N1955" s="2">
        <v>2700</v>
      </c>
      <c r="O1955" s="2">
        <v>270</v>
      </c>
      <c r="P1955" s="2">
        <v>2430</v>
      </c>
      <c r="Q1955" s="2">
        <v>1899.39</v>
      </c>
      <c r="R1955" s="2">
        <v>530.61</v>
      </c>
      <c r="S1955" t="s">
        <v>53</v>
      </c>
      <c r="T1955" t="s">
        <v>114</v>
      </c>
      <c r="U1955" t="s">
        <v>115</v>
      </c>
      <c r="V1955" t="s">
        <v>39</v>
      </c>
      <c r="W1955" t="s">
        <v>66</v>
      </c>
      <c r="X1955" t="s">
        <v>97</v>
      </c>
      <c r="Y1955" t="s">
        <v>56</v>
      </c>
      <c r="Z1955" t="s">
        <v>43</v>
      </c>
      <c r="AA1955" t="s">
        <v>44</v>
      </c>
      <c r="AB1955" t="s">
        <v>44</v>
      </c>
    </row>
    <row r="1956" spans="1:28" x14ac:dyDescent="0.25">
      <c r="A1956" t="s">
        <v>4833</v>
      </c>
      <c r="B1956" s="1">
        <v>45449</v>
      </c>
      <c r="C1956" t="s">
        <v>2953</v>
      </c>
      <c r="D1956" t="s">
        <v>2954</v>
      </c>
      <c r="E1956">
        <v>30</v>
      </c>
      <c r="F1956" t="s">
        <v>31</v>
      </c>
      <c r="G1956" t="s">
        <v>112</v>
      </c>
      <c r="H1956" t="s">
        <v>113</v>
      </c>
      <c r="I1956" t="s">
        <v>103</v>
      </c>
      <c r="J1956" t="s">
        <v>104</v>
      </c>
      <c r="K1956">
        <v>1</v>
      </c>
      <c r="L1956" s="2">
        <v>650</v>
      </c>
      <c r="M1956">
        <v>30</v>
      </c>
      <c r="N1956" s="2">
        <v>650</v>
      </c>
      <c r="O1956" s="2">
        <v>195</v>
      </c>
      <c r="P1956" s="2">
        <v>455</v>
      </c>
      <c r="Q1956" s="2">
        <v>352.67</v>
      </c>
      <c r="R1956" s="2">
        <v>102.33</v>
      </c>
      <c r="S1956" t="s">
        <v>53</v>
      </c>
      <c r="T1956" t="s">
        <v>37</v>
      </c>
      <c r="U1956" t="s">
        <v>38</v>
      </c>
      <c r="V1956" t="s">
        <v>39</v>
      </c>
      <c r="W1956" t="s">
        <v>66</v>
      </c>
      <c r="X1956" t="s">
        <v>41</v>
      </c>
      <c r="Y1956" t="s">
        <v>56</v>
      </c>
      <c r="Z1956" t="s">
        <v>43</v>
      </c>
      <c r="AA1956" t="s">
        <v>44</v>
      </c>
      <c r="AB1956" t="s">
        <v>44</v>
      </c>
    </row>
    <row r="1957" spans="1:28" x14ac:dyDescent="0.25">
      <c r="A1957" t="s">
        <v>4834</v>
      </c>
      <c r="B1957" s="1">
        <v>45449</v>
      </c>
      <c r="C1957" t="s">
        <v>4835</v>
      </c>
      <c r="D1957" t="s">
        <v>4836</v>
      </c>
      <c r="E1957">
        <v>48</v>
      </c>
      <c r="F1957" t="s">
        <v>48</v>
      </c>
      <c r="G1957" t="s">
        <v>352</v>
      </c>
      <c r="H1957" t="s">
        <v>353</v>
      </c>
      <c r="I1957" t="s">
        <v>103</v>
      </c>
      <c r="J1957" t="s">
        <v>104</v>
      </c>
      <c r="K1957">
        <v>2</v>
      </c>
      <c r="L1957" s="2">
        <v>850</v>
      </c>
      <c r="M1957">
        <v>10</v>
      </c>
      <c r="N1957" s="2">
        <v>1700</v>
      </c>
      <c r="O1957" s="2">
        <v>170</v>
      </c>
      <c r="P1957" s="2">
        <v>1530</v>
      </c>
      <c r="Q1957" s="2">
        <v>949.1</v>
      </c>
      <c r="R1957" s="2">
        <v>580.9</v>
      </c>
      <c r="S1957" t="s">
        <v>53</v>
      </c>
      <c r="T1957" t="s">
        <v>153</v>
      </c>
      <c r="U1957" t="s">
        <v>154</v>
      </c>
      <c r="V1957" t="s">
        <v>39</v>
      </c>
      <c r="W1957" t="s">
        <v>92</v>
      </c>
      <c r="X1957" t="s">
        <v>97</v>
      </c>
      <c r="Y1957" t="s">
        <v>56</v>
      </c>
      <c r="Z1957" t="s">
        <v>43</v>
      </c>
      <c r="AA1957" t="s">
        <v>44</v>
      </c>
      <c r="AB1957" t="s">
        <v>68</v>
      </c>
    </row>
    <row r="1958" spans="1:28" x14ac:dyDescent="0.25">
      <c r="A1958" t="s">
        <v>4837</v>
      </c>
      <c r="B1958" s="1">
        <v>45450</v>
      </c>
      <c r="C1958" t="s">
        <v>4838</v>
      </c>
      <c r="D1958" t="s">
        <v>4839</v>
      </c>
      <c r="E1958">
        <v>24</v>
      </c>
      <c r="F1958" t="s">
        <v>48</v>
      </c>
      <c r="G1958" t="s">
        <v>318</v>
      </c>
      <c r="H1958" t="s">
        <v>319</v>
      </c>
      <c r="I1958" t="s">
        <v>34</v>
      </c>
      <c r="J1958" t="s">
        <v>190</v>
      </c>
      <c r="K1958">
        <v>1</v>
      </c>
      <c r="L1958" s="2">
        <v>2500</v>
      </c>
      <c r="M1958">
        <v>10</v>
      </c>
      <c r="N1958" s="2">
        <v>2500</v>
      </c>
      <c r="O1958" s="2">
        <v>250</v>
      </c>
      <c r="P1958" s="2">
        <v>2250</v>
      </c>
      <c r="Q1958" s="2">
        <v>1686.9</v>
      </c>
      <c r="R1958" s="2">
        <v>563.1</v>
      </c>
      <c r="S1958" t="s">
        <v>36</v>
      </c>
      <c r="T1958" t="s">
        <v>96</v>
      </c>
      <c r="U1958" t="s">
        <v>96</v>
      </c>
      <c r="V1958" t="s">
        <v>39</v>
      </c>
      <c r="W1958" t="s">
        <v>124</v>
      </c>
      <c r="X1958" t="s">
        <v>41</v>
      </c>
      <c r="Y1958" t="s">
        <v>56</v>
      </c>
      <c r="Z1958" t="s">
        <v>223</v>
      </c>
      <c r="AA1958" t="s">
        <v>68</v>
      </c>
      <c r="AB1958" t="s">
        <v>44</v>
      </c>
    </row>
    <row r="1959" spans="1:28" x14ac:dyDescent="0.25">
      <c r="A1959" t="s">
        <v>4840</v>
      </c>
      <c r="B1959" s="1">
        <v>45450</v>
      </c>
      <c r="C1959" t="s">
        <v>546</v>
      </c>
      <c r="D1959" t="s">
        <v>547</v>
      </c>
      <c r="E1959">
        <v>49</v>
      </c>
      <c r="F1959" t="s">
        <v>48</v>
      </c>
      <c r="G1959" t="s">
        <v>298</v>
      </c>
      <c r="H1959" t="s">
        <v>299</v>
      </c>
      <c r="I1959" t="s">
        <v>103</v>
      </c>
      <c r="J1959" t="s">
        <v>104</v>
      </c>
      <c r="K1959">
        <v>4</v>
      </c>
      <c r="L1959" s="2">
        <v>700</v>
      </c>
      <c r="M1959">
        <v>10</v>
      </c>
      <c r="N1959" s="2">
        <v>2800</v>
      </c>
      <c r="O1959" s="2">
        <v>280</v>
      </c>
      <c r="P1959" s="2">
        <v>2520</v>
      </c>
      <c r="Q1959" s="2">
        <v>1710.62</v>
      </c>
      <c r="R1959" s="2">
        <v>809.38</v>
      </c>
      <c r="S1959" t="s">
        <v>53</v>
      </c>
      <c r="T1959" t="s">
        <v>114</v>
      </c>
      <c r="U1959" t="s">
        <v>115</v>
      </c>
      <c r="V1959" t="s">
        <v>39</v>
      </c>
      <c r="W1959" t="s">
        <v>40</v>
      </c>
      <c r="X1959" t="s">
        <v>41</v>
      </c>
      <c r="Y1959" t="s">
        <v>42</v>
      </c>
      <c r="Z1959" t="s">
        <v>43</v>
      </c>
      <c r="AA1959" t="s">
        <v>44</v>
      </c>
      <c r="AB1959" t="s">
        <v>44</v>
      </c>
    </row>
    <row r="1960" spans="1:28" x14ac:dyDescent="0.25">
      <c r="A1960" t="s">
        <v>4841</v>
      </c>
      <c r="B1960" s="1">
        <v>45450</v>
      </c>
      <c r="C1960" t="s">
        <v>4842</v>
      </c>
      <c r="D1960" t="s">
        <v>4843</v>
      </c>
      <c r="E1960">
        <v>59</v>
      </c>
      <c r="F1960" t="s">
        <v>111</v>
      </c>
      <c r="G1960" t="s">
        <v>81</v>
      </c>
      <c r="H1960" t="s">
        <v>82</v>
      </c>
      <c r="I1960" t="s">
        <v>51</v>
      </c>
      <c r="J1960" t="s">
        <v>52</v>
      </c>
      <c r="K1960">
        <v>1</v>
      </c>
      <c r="L1960" s="2">
        <v>600</v>
      </c>
      <c r="M1960">
        <v>0</v>
      </c>
      <c r="N1960" s="2">
        <v>600</v>
      </c>
      <c r="O1960" s="2">
        <v>0</v>
      </c>
      <c r="P1960" s="2">
        <v>600</v>
      </c>
      <c r="Q1960" s="2">
        <v>364.3</v>
      </c>
      <c r="R1960" s="2">
        <v>235.7</v>
      </c>
      <c r="S1960" t="s">
        <v>53</v>
      </c>
      <c r="T1960" t="s">
        <v>398</v>
      </c>
      <c r="U1960" t="s">
        <v>399</v>
      </c>
      <c r="V1960" t="s">
        <v>39</v>
      </c>
      <c r="W1960" t="s">
        <v>124</v>
      </c>
      <c r="X1960" t="s">
        <v>41</v>
      </c>
      <c r="Y1960" t="s">
        <v>56</v>
      </c>
      <c r="Z1960" t="s">
        <v>43</v>
      </c>
      <c r="AA1960" t="s">
        <v>44</v>
      </c>
      <c r="AB1960" t="s">
        <v>44</v>
      </c>
    </row>
    <row r="1961" spans="1:28" x14ac:dyDescent="0.25">
      <c r="A1961" t="s">
        <v>4844</v>
      </c>
      <c r="B1961" s="1">
        <v>45450</v>
      </c>
      <c r="C1961" t="s">
        <v>4096</v>
      </c>
      <c r="D1961" t="s">
        <v>4097</v>
      </c>
      <c r="E1961">
        <v>18</v>
      </c>
      <c r="F1961" t="s">
        <v>48</v>
      </c>
      <c r="G1961" t="s">
        <v>112</v>
      </c>
      <c r="H1961" t="s">
        <v>113</v>
      </c>
      <c r="I1961" t="s">
        <v>103</v>
      </c>
      <c r="J1961" t="s">
        <v>104</v>
      </c>
      <c r="K1961">
        <v>1</v>
      </c>
      <c r="L1961" s="2">
        <v>650</v>
      </c>
      <c r="M1961">
        <v>15</v>
      </c>
      <c r="N1961" s="2">
        <v>650</v>
      </c>
      <c r="O1961" s="2">
        <v>97.5</v>
      </c>
      <c r="P1961" s="2">
        <v>552.5</v>
      </c>
      <c r="Q1961" s="2">
        <v>380.98</v>
      </c>
      <c r="R1961" s="2">
        <v>171.52</v>
      </c>
      <c r="S1961" t="s">
        <v>64</v>
      </c>
      <c r="T1961" t="s">
        <v>54</v>
      </c>
      <c r="U1961" t="s">
        <v>55</v>
      </c>
      <c r="V1961" t="s">
        <v>39</v>
      </c>
      <c r="W1961" t="s">
        <v>137</v>
      </c>
      <c r="X1961" t="s">
        <v>41</v>
      </c>
      <c r="Y1961" t="s">
        <v>84</v>
      </c>
      <c r="Z1961" t="s">
        <v>144</v>
      </c>
      <c r="AA1961" t="s">
        <v>44</v>
      </c>
      <c r="AB1961" t="s">
        <v>44</v>
      </c>
    </row>
    <row r="1962" spans="1:28" x14ac:dyDescent="0.25">
      <c r="A1962" t="s">
        <v>4845</v>
      </c>
      <c r="B1962" s="1">
        <v>45450</v>
      </c>
      <c r="C1962" t="s">
        <v>4846</v>
      </c>
      <c r="D1962" t="s">
        <v>4847</v>
      </c>
      <c r="E1962">
        <v>38</v>
      </c>
      <c r="F1962" t="s">
        <v>31</v>
      </c>
      <c r="G1962" t="s">
        <v>243</v>
      </c>
      <c r="H1962" t="s">
        <v>244</v>
      </c>
      <c r="I1962" t="s">
        <v>103</v>
      </c>
      <c r="J1962" t="s">
        <v>104</v>
      </c>
      <c r="K1962">
        <v>3</v>
      </c>
      <c r="L1962" s="2">
        <v>450</v>
      </c>
      <c r="M1962">
        <v>30</v>
      </c>
      <c r="N1962" s="2">
        <v>1350</v>
      </c>
      <c r="O1962" s="2">
        <v>405</v>
      </c>
      <c r="P1962" s="2">
        <v>945</v>
      </c>
      <c r="Q1962" s="2">
        <v>684.4</v>
      </c>
      <c r="R1962" s="2">
        <v>260.60000000000002</v>
      </c>
      <c r="S1962" t="s">
        <v>36</v>
      </c>
      <c r="T1962" t="s">
        <v>290</v>
      </c>
      <c r="U1962" t="s">
        <v>291</v>
      </c>
      <c r="V1962" t="s">
        <v>39</v>
      </c>
      <c r="W1962" t="s">
        <v>124</v>
      </c>
      <c r="X1962" t="s">
        <v>41</v>
      </c>
      <c r="Y1962" t="s">
        <v>56</v>
      </c>
      <c r="Z1962" t="s">
        <v>43</v>
      </c>
      <c r="AA1962" t="s">
        <v>44</v>
      </c>
      <c r="AB1962" t="s">
        <v>44</v>
      </c>
    </row>
    <row r="1963" spans="1:28" x14ac:dyDescent="0.25">
      <c r="A1963" t="s">
        <v>4848</v>
      </c>
      <c r="B1963" s="1">
        <v>45450</v>
      </c>
      <c r="C1963" t="s">
        <v>3104</v>
      </c>
      <c r="D1963" t="s">
        <v>3105</v>
      </c>
      <c r="E1963">
        <v>41</v>
      </c>
      <c r="F1963" t="s">
        <v>31</v>
      </c>
      <c r="G1963" t="s">
        <v>352</v>
      </c>
      <c r="H1963" t="s">
        <v>353</v>
      </c>
      <c r="I1963" t="s">
        <v>103</v>
      </c>
      <c r="J1963" t="s">
        <v>104</v>
      </c>
      <c r="K1963">
        <v>2</v>
      </c>
      <c r="L1963" s="2">
        <v>850</v>
      </c>
      <c r="M1963">
        <v>10</v>
      </c>
      <c r="N1963" s="2">
        <v>1700</v>
      </c>
      <c r="O1963" s="2">
        <v>170</v>
      </c>
      <c r="P1963" s="2">
        <v>1530</v>
      </c>
      <c r="Q1963" s="2">
        <v>855.82</v>
      </c>
      <c r="R1963" s="2">
        <v>674.18</v>
      </c>
      <c r="S1963" t="s">
        <v>53</v>
      </c>
      <c r="T1963" t="s">
        <v>65</v>
      </c>
      <c r="U1963" t="s">
        <v>65</v>
      </c>
      <c r="V1963" t="s">
        <v>39</v>
      </c>
      <c r="W1963" t="s">
        <v>137</v>
      </c>
      <c r="X1963" t="s">
        <v>41</v>
      </c>
      <c r="Y1963" t="s">
        <v>84</v>
      </c>
      <c r="Z1963" t="s">
        <v>508</v>
      </c>
      <c r="AA1963" t="s">
        <v>68</v>
      </c>
      <c r="AB1963" t="s">
        <v>44</v>
      </c>
    </row>
    <row r="1964" spans="1:28" x14ac:dyDescent="0.25">
      <c r="A1964" t="s">
        <v>4849</v>
      </c>
      <c r="B1964" s="1">
        <v>45450</v>
      </c>
      <c r="C1964" t="s">
        <v>4850</v>
      </c>
      <c r="D1964" t="s">
        <v>4851</v>
      </c>
      <c r="E1964">
        <v>37</v>
      </c>
      <c r="F1964" t="s">
        <v>31</v>
      </c>
      <c r="G1964" t="s">
        <v>561</v>
      </c>
      <c r="H1964" t="s">
        <v>562</v>
      </c>
      <c r="I1964" t="s">
        <v>34</v>
      </c>
      <c r="J1964" t="s">
        <v>143</v>
      </c>
      <c r="K1964">
        <v>3</v>
      </c>
      <c r="L1964" s="2">
        <v>900</v>
      </c>
      <c r="M1964">
        <v>5</v>
      </c>
      <c r="N1964" s="2">
        <v>2700</v>
      </c>
      <c r="O1964" s="2">
        <v>135</v>
      </c>
      <c r="P1964" s="2">
        <v>2565</v>
      </c>
      <c r="Q1964" s="2">
        <v>1618.79</v>
      </c>
      <c r="R1964" s="2">
        <v>946.21</v>
      </c>
      <c r="S1964" t="s">
        <v>53</v>
      </c>
      <c r="T1964" t="s">
        <v>275</v>
      </c>
      <c r="U1964" t="s">
        <v>123</v>
      </c>
      <c r="V1964" t="s">
        <v>39</v>
      </c>
      <c r="W1964" t="s">
        <v>83</v>
      </c>
      <c r="X1964" t="s">
        <v>41</v>
      </c>
      <c r="Y1964" t="s">
        <v>56</v>
      </c>
      <c r="Z1964" t="s">
        <v>43</v>
      </c>
      <c r="AA1964" t="s">
        <v>44</v>
      </c>
      <c r="AB1964" t="s">
        <v>44</v>
      </c>
    </row>
    <row r="1965" spans="1:28" x14ac:dyDescent="0.25">
      <c r="A1965" t="s">
        <v>4852</v>
      </c>
      <c r="B1965" s="1">
        <v>45450</v>
      </c>
      <c r="C1965" t="s">
        <v>3342</v>
      </c>
      <c r="D1965" t="s">
        <v>3343</v>
      </c>
      <c r="E1965">
        <v>40</v>
      </c>
      <c r="F1965" t="s">
        <v>48</v>
      </c>
      <c r="G1965" t="s">
        <v>273</v>
      </c>
      <c r="H1965" t="s">
        <v>274</v>
      </c>
      <c r="I1965" t="s">
        <v>51</v>
      </c>
      <c r="J1965" t="s">
        <v>52</v>
      </c>
      <c r="K1965">
        <v>4</v>
      </c>
      <c r="L1965" s="2">
        <v>250</v>
      </c>
      <c r="M1965">
        <v>10</v>
      </c>
      <c r="N1965" s="2">
        <v>1000</v>
      </c>
      <c r="O1965" s="2">
        <v>100</v>
      </c>
      <c r="P1965" s="2">
        <v>900</v>
      </c>
      <c r="Q1965" s="2">
        <v>643.86</v>
      </c>
      <c r="R1965" s="2">
        <v>256.14</v>
      </c>
      <c r="S1965" t="s">
        <v>64</v>
      </c>
      <c r="T1965" t="s">
        <v>54</v>
      </c>
      <c r="U1965" t="s">
        <v>55</v>
      </c>
      <c r="V1965" t="s">
        <v>39</v>
      </c>
      <c r="W1965" t="s">
        <v>66</v>
      </c>
      <c r="X1965" t="s">
        <v>41</v>
      </c>
      <c r="Y1965" t="s">
        <v>56</v>
      </c>
      <c r="Z1965" t="s">
        <v>43</v>
      </c>
      <c r="AA1965" t="s">
        <v>44</v>
      </c>
      <c r="AB1965" t="s">
        <v>44</v>
      </c>
    </row>
    <row r="1966" spans="1:28" x14ac:dyDescent="0.25">
      <c r="A1966" t="s">
        <v>4853</v>
      </c>
      <c r="B1966" s="1">
        <v>45450</v>
      </c>
      <c r="C1966" t="s">
        <v>4772</v>
      </c>
      <c r="D1966" t="s">
        <v>4773</v>
      </c>
      <c r="E1966">
        <v>51</v>
      </c>
      <c r="F1966" t="s">
        <v>48</v>
      </c>
      <c r="G1966" t="s">
        <v>81</v>
      </c>
      <c r="H1966" t="s">
        <v>82</v>
      </c>
      <c r="I1966" t="s">
        <v>51</v>
      </c>
      <c r="J1966" t="s">
        <v>52</v>
      </c>
      <c r="K1966">
        <v>1</v>
      </c>
      <c r="L1966" s="2">
        <v>600</v>
      </c>
      <c r="M1966">
        <v>15</v>
      </c>
      <c r="N1966" s="2">
        <v>600</v>
      </c>
      <c r="O1966" s="2">
        <v>90</v>
      </c>
      <c r="P1966" s="2">
        <v>510</v>
      </c>
      <c r="Q1966" s="2">
        <v>360.55</v>
      </c>
      <c r="R1966" s="2">
        <v>149.44999999999999</v>
      </c>
      <c r="S1966" t="s">
        <v>53</v>
      </c>
      <c r="T1966" t="s">
        <v>54</v>
      </c>
      <c r="U1966" t="s">
        <v>55</v>
      </c>
      <c r="V1966" t="s">
        <v>39</v>
      </c>
      <c r="W1966" t="s">
        <v>40</v>
      </c>
      <c r="X1966" t="s">
        <v>41</v>
      </c>
      <c r="Y1966" t="s">
        <v>56</v>
      </c>
      <c r="Z1966" t="s">
        <v>107</v>
      </c>
      <c r="AA1966" t="s">
        <v>44</v>
      </c>
      <c r="AB1966" t="s">
        <v>44</v>
      </c>
    </row>
    <row r="1967" spans="1:28" x14ac:dyDescent="0.25">
      <c r="A1967" t="s">
        <v>4854</v>
      </c>
      <c r="B1967" s="1">
        <v>45450</v>
      </c>
      <c r="C1967" t="s">
        <v>833</v>
      </c>
      <c r="D1967" t="s">
        <v>834</v>
      </c>
      <c r="E1967">
        <v>35</v>
      </c>
      <c r="F1967" t="s">
        <v>31</v>
      </c>
      <c r="G1967" t="s">
        <v>158</v>
      </c>
      <c r="H1967" t="s">
        <v>159</v>
      </c>
      <c r="I1967" t="s">
        <v>51</v>
      </c>
      <c r="J1967" t="s">
        <v>52</v>
      </c>
      <c r="K1967">
        <v>5</v>
      </c>
      <c r="L1967" s="2">
        <v>650</v>
      </c>
      <c r="M1967">
        <v>5</v>
      </c>
      <c r="N1967" s="2">
        <v>3250</v>
      </c>
      <c r="O1967" s="2">
        <v>162.5</v>
      </c>
      <c r="P1967" s="2">
        <v>3087.5</v>
      </c>
      <c r="Q1967" s="2">
        <v>1732.12</v>
      </c>
      <c r="R1967" s="2">
        <v>1355.38</v>
      </c>
      <c r="S1967" t="s">
        <v>36</v>
      </c>
      <c r="T1967" t="s">
        <v>263</v>
      </c>
      <c r="U1967" t="s">
        <v>91</v>
      </c>
      <c r="V1967" t="s">
        <v>39</v>
      </c>
      <c r="W1967" t="s">
        <v>137</v>
      </c>
      <c r="X1967" t="s">
        <v>41</v>
      </c>
      <c r="Y1967" t="s">
        <v>84</v>
      </c>
      <c r="Z1967" t="s">
        <v>43</v>
      </c>
      <c r="AA1967" t="s">
        <v>44</v>
      </c>
      <c r="AB1967" t="s">
        <v>44</v>
      </c>
    </row>
    <row r="1968" spans="1:28" x14ac:dyDescent="0.25">
      <c r="A1968" t="s">
        <v>4855</v>
      </c>
      <c r="B1968" s="1">
        <v>45450</v>
      </c>
      <c r="C1968" t="s">
        <v>528</v>
      </c>
      <c r="D1968" t="s">
        <v>529</v>
      </c>
      <c r="E1968">
        <v>37</v>
      </c>
      <c r="F1968" t="s">
        <v>111</v>
      </c>
      <c r="G1968" t="s">
        <v>387</v>
      </c>
      <c r="H1968" t="s">
        <v>388</v>
      </c>
      <c r="I1968" t="s">
        <v>74</v>
      </c>
      <c r="J1968" t="s">
        <v>75</v>
      </c>
      <c r="K1968">
        <v>2</v>
      </c>
      <c r="L1968" s="2">
        <v>3200</v>
      </c>
      <c r="M1968">
        <v>10</v>
      </c>
      <c r="N1968" s="2">
        <v>6400</v>
      </c>
      <c r="O1968" s="2">
        <v>640</v>
      </c>
      <c r="P1968" s="2">
        <v>5760</v>
      </c>
      <c r="Q1968" s="2">
        <v>4200.6499999999996</v>
      </c>
      <c r="R1968" s="2">
        <v>1559.35</v>
      </c>
      <c r="S1968" t="s">
        <v>53</v>
      </c>
      <c r="T1968" t="s">
        <v>153</v>
      </c>
      <c r="U1968" t="s">
        <v>154</v>
      </c>
      <c r="V1968" t="s">
        <v>39</v>
      </c>
      <c r="W1968" t="s">
        <v>92</v>
      </c>
      <c r="X1968" t="s">
        <v>97</v>
      </c>
      <c r="Y1968" t="s">
        <v>56</v>
      </c>
      <c r="Z1968" t="s">
        <v>43</v>
      </c>
      <c r="AA1968" t="s">
        <v>44</v>
      </c>
      <c r="AB1968" t="s">
        <v>44</v>
      </c>
    </row>
    <row r="1969" spans="1:28" x14ac:dyDescent="0.25">
      <c r="A1969" t="s">
        <v>4856</v>
      </c>
      <c r="B1969" s="1">
        <v>45450</v>
      </c>
      <c r="C1969" t="s">
        <v>1352</v>
      </c>
      <c r="D1969" t="s">
        <v>1353</v>
      </c>
      <c r="E1969">
        <v>48</v>
      </c>
      <c r="F1969" t="s">
        <v>48</v>
      </c>
      <c r="G1969" t="s">
        <v>32</v>
      </c>
      <c r="H1969" t="s">
        <v>33</v>
      </c>
      <c r="I1969" t="s">
        <v>34</v>
      </c>
      <c r="J1969" t="s">
        <v>35</v>
      </c>
      <c r="K1969">
        <v>1</v>
      </c>
      <c r="L1969" s="2">
        <v>55000</v>
      </c>
      <c r="M1969">
        <v>10</v>
      </c>
      <c r="N1969" s="2">
        <v>55000</v>
      </c>
      <c r="O1969" s="2">
        <v>5500</v>
      </c>
      <c r="P1969" s="2">
        <v>49500</v>
      </c>
      <c r="Q1969" s="2">
        <v>29301.55</v>
      </c>
      <c r="R1969" s="2">
        <v>20198.45</v>
      </c>
      <c r="S1969" t="s">
        <v>64</v>
      </c>
      <c r="T1969" t="s">
        <v>222</v>
      </c>
      <c r="U1969" t="s">
        <v>38</v>
      </c>
      <c r="V1969" t="s">
        <v>39</v>
      </c>
      <c r="W1969" t="s">
        <v>137</v>
      </c>
      <c r="X1969" t="s">
        <v>41</v>
      </c>
      <c r="Y1969" t="s">
        <v>56</v>
      </c>
      <c r="Z1969" t="s">
        <v>43</v>
      </c>
      <c r="AA1969" t="s">
        <v>44</v>
      </c>
      <c r="AB1969" t="s">
        <v>44</v>
      </c>
    </row>
    <row r="1970" spans="1:28" x14ac:dyDescent="0.25">
      <c r="A1970" t="s">
        <v>4857</v>
      </c>
      <c r="B1970" s="1">
        <v>45451</v>
      </c>
      <c r="C1970" t="s">
        <v>3450</v>
      </c>
      <c r="D1970" t="s">
        <v>3451</v>
      </c>
      <c r="E1970">
        <v>47</v>
      </c>
      <c r="F1970" t="s">
        <v>111</v>
      </c>
      <c r="G1970" t="s">
        <v>202</v>
      </c>
      <c r="H1970" t="s">
        <v>203</v>
      </c>
      <c r="I1970" t="s">
        <v>103</v>
      </c>
      <c r="J1970" t="s">
        <v>104</v>
      </c>
      <c r="K1970">
        <v>2</v>
      </c>
      <c r="L1970" s="2">
        <v>550</v>
      </c>
      <c r="M1970">
        <v>15</v>
      </c>
      <c r="N1970" s="2">
        <v>1100</v>
      </c>
      <c r="O1970" s="2">
        <v>165</v>
      </c>
      <c r="P1970" s="2">
        <v>935</v>
      </c>
      <c r="Q1970" s="2">
        <v>732.36</v>
      </c>
      <c r="R1970" s="2">
        <v>202.64</v>
      </c>
      <c r="S1970" t="s">
        <v>64</v>
      </c>
      <c r="T1970" t="s">
        <v>96</v>
      </c>
      <c r="U1970" t="s">
        <v>96</v>
      </c>
      <c r="V1970" t="s">
        <v>39</v>
      </c>
      <c r="W1970" t="s">
        <v>83</v>
      </c>
      <c r="X1970" t="s">
        <v>97</v>
      </c>
      <c r="Y1970" t="s">
        <v>56</v>
      </c>
      <c r="Z1970" t="s">
        <v>43</v>
      </c>
      <c r="AA1970" t="s">
        <v>44</v>
      </c>
      <c r="AB1970" t="s">
        <v>68</v>
      </c>
    </row>
    <row r="1971" spans="1:28" x14ac:dyDescent="0.25">
      <c r="A1971" t="s">
        <v>4858</v>
      </c>
      <c r="B1971" s="1">
        <v>45451</v>
      </c>
      <c r="C1971" t="s">
        <v>4859</v>
      </c>
      <c r="D1971" t="s">
        <v>4860</v>
      </c>
      <c r="E1971">
        <v>52</v>
      </c>
      <c r="F1971" t="s">
        <v>31</v>
      </c>
      <c r="G1971" t="s">
        <v>387</v>
      </c>
      <c r="H1971" t="s">
        <v>388</v>
      </c>
      <c r="I1971" t="s">
        <v>74</v>
      </c>
      <c r="J1971" t="s">
        <v>75</v>
      </c>
      <c r="K1971">
        <v>1</v>
      </c>
      <c r="L1971" s="2">
        <v>3200</v>
      </c>
      <c r="M1971">
        <v>0</v>
      </c>
      <c r="N1971" s="2">
        <v>3200</v>
      </c>
      <c r="O1971" s="2">
        <v>0</v>
      </c>
      <c r="P1971" s="2">
        <v>3200</v>
      </c>
      <c r="Q1971" s="2">
        <v>1763.24</v>
      </c>
      <c r="R1971" s="2">
        <v>1436.76</v>
      </c>
      <c r="S1971" t="s">
        <v>53</v>
      </c>
      <c r="T1971" t="s">
        <v>90</v>
      </c>
      <c r="U1971" t="s">
        <v>91</v>
      </c>
      <c r="V1971" t="s">
        <v>39</v>
      </c>
      <c r="W1971" t="s">
        <v>66</v>
      </c>
      <c r="X1971" t="s">
        <v>97</v>
      </c>
      <c r="Y1971" t="s">
        <v>56</v>
      </c>
      <c r="Z1971" t="s">
        <v>43</v>
      </c>
      <c r="AA1971" t="s">
        <v>44</v>
      </c>
      <c r="AB1971" t="s">
        <v>68</v>
      </c>
    </row>
    <row r="1972" spans="1:28" x14ac:dyDescent="0.25">
      <c r="A1972" t="s">
        <v>4861</v>
      </c>
      <c r="B1972" s="1">
        <v>45451</v>
      </c>
      <c r="C1972" t="s">
        <v>4862</v>
      </c>
      <c r="D1972" t="s">
        <v>4863</v>
      </c>
      <c r="E1972">
        <v>56</v>
      </c>
      <c r="F1972" t="s">
        <v>48</v>
      </c>
      <c r="G1972" t="s">
        <v>217</v>
      </c>
      <c r="H1972" t="s">
        <v>218</v>
      </c>
      <c r="I1972" t="s">
        <v>34</v>
      </c>
      <c r="J1972" t="s">
        <v>130</v>
      </c>
      <c r="K1972">
        <v>2</v>
      </c>
      <c r="L1972" s="2">
        <v>28000</v>
      </c>
      <c r="M1972">
        <v>20</v>
      </c>
      <c r="N1972" s="2">
        <v>56000</v>
      </c>
      <c r="O1972" s="2">
        <v>11200</v>
      </c>
      <c r="P1972" s="2">
        <v>44800</v>
      </c>
      <c r="Q1972" s="2">
        <v>28927.46</v>
      </c>
      <c r="R1972" s="2">
        <v>15872.54</v>
      </c>
      <c r="S1972" t="s">
        <v>64</v>
      </c>
      <c r="T1972" t="s">
        <v>105</v>
      </c>
      <c r="U1972" t="s">
        <v>106</v>
      </c>
      <c r="V1972" t="s">
        <v>39</v>
      </c>
      <c r="W1972" t="s">
        <v>92</v>
      </c>
      <c r="X1972" t="s">
        <v>97</v>
      </c>
      <c r="Y1972" t="s">
        <v>42</v>
      </c>
      <c r="Z1972" t="s">
        <v>508</v>
      </c>
      <c r="AA1972" t="s">
        <v>44</v>
      </c>
      <c r="AB1972" t="s">
        <v>44</v>
      </c>
    </row>
    <row r="1973" spans="1:28" x14ac:dyDescent="0.25">
      <c r="A1973" t="s">
        <v>4864</v>
      </c>
      <c r="B1973" s="1">
        <v>45451</v>
      </c>
      <c r="C1973" t="s">
        <v>2367</v>
      </c>
      <c r="D1973" t="s">
        <v>2368</v>
      </c>
      <c r="E1973">
        <v>42</v>
      </c>
      <c r="F1973" t="s">
        <v>48</v>
      </c>
      <c r="G1973" t="s">
        <v>202</v>
      </c>
      <c r="H1973" t="s">
        <v>203</v>
      </c>
      <c r="I1973" t="s">
        <v>103</v>
      </c>
      <c r="J1973" t="s">
        <v>104</v>
      </c>
      <c r="K1973">
        <v>5</v>
      </c>
      <c r="L1973" s="2">
        <v>550</v>
      </c>
      <c r="M1973">
        <v>10</v>
      </c>
      <c r="N1973" s="2">
        <v>2750</v>
      </c>
      <c r="O1973" s="2">
        <v>275</v>
      </c>
      <c r="P1973" s="2">
        <v>2475</v>
      </c>
      <c r="Q1973" s="2">
        <v>1754.17</v>
      </c>
      <c r="R1973" s="2">
        <v>720.83</v>
      </c>
      <c r="S1973" t="s">
        <v>36</v>
      </c>
      <c r="T1973" t="s">
        <v>578</v>
      </c>
      <c r="U1973" t="s">
        <v>579</v>
      </c>
      <c r="V1973" t="s">
        <v>39</v>
      </c>
      <c r="W1973" t="s">
        <v>40</v>
      </c>
      <c r="X1973" t="s">
        <v>41</v>
      </c>
      <c r="Y1973" t="s">
        <v>56</v>
      </c>
      <c r="Z1973" t="s">
        <v>223</v>
      </c>
      <c r="AA1973" t="s">
        <v>44</v>
      </c>
      <c r="AB1973" t="s">
        <v>44</v>
      </c>
    </row>
    <row r="1974" spans="1:28" x14ac:dyDescent="0.25">
      <c r="A1974" t="s">
        <v>4865</v>
      </c>
      <c r="B1974" s="1">
        <v>45451</v>
      </c>
      <c r="C1974" t="s">
        <v>4866</v>
      </c>
      <c r="D1974" t="s">
        <v>4867</v>
      </c>
      <c r="E1974">
        <v>40</v>
      </c>
      <c r="F1974" t="s">
        <v>111</v>
      </c>
      <c r="G1974" t="s">
        <v>60</v>
      </c>
      <c r="H1974" t="s">
        <v>61</v>
      </c>
      <c r="I1974" t="s">
        <v>62</v>
      </c>
      <c r="J1974" t="s">
        <v>63</v>
      </c>
      <c r="K1974">
        <v>4</v>
      </c>
      <c r="L1974" s="2">
        <v>3500</v>
      </c>
      <c r="M1974">
        <v>25</v>
      </c>
      <c r="N1974" s="2">
        <v>14000</v>
      </c>
      <c r="O1974" s="2">
        <v>3500</v>
      </c>
      <c r="P1974" s="2">
        <v>10500</v>
      </c>
      <c r="Q1974" s="2">
        <v>7504.96</v>
      </c>
      <c r="R1974" s="2">
        <v>2995.04</v>
      </c>
      <c r="S1974" t="s">
        <v>53</v>
      </c>
      <c r="T1974" t="s">
        <v>136</v>
      </c>
      <c r="U1974" t="s">
        <v>38</v>
      </c>
      <c r="V1974" t="s">
        <v>39</v>
      </c>
      <c r="W1974" t="s">
        <v>124</v>
      </c>
      <c r="X1974" t="s">
        <v>41</v>
      </c>
      <c r="Y1974" t="s">
        <v>56</v>
      </c>
      <c r="Z1974" t="s">
        <v>107</v>
      </c>
      <c r="AA1974" t="s">
        <v>44</v>
      </c>
      <c r="AB1974" t="s">
        <v>68</v>
      </c>
    </row>
    <row r="1975" spans="1:28" x14ac:dyDescent="0.25">
      <c r="A1975" t="s">
        <v>4868</v>
      </c>
      <c r="B1975" s="1">
        <v>45451</v>
      </c>
      <c r="C1975" t="s">
        <v>4869</v>
      </c>
      <c r="D1975" t="s">
        <v>4870</v>
      </c>
      <c r="E1975">
        <v>26</v>
      </c>
      <c r="F1975" t="s">
        <v>111</v>
      </c>
      <c r="G1975" t="s">
        <v>207</v>
      </c>
      <c r="H1975" t="s">
        <v>208</v>
      </c>
      <c r="I1975" t="s">
        <v>34</v>
      </c>
      <c r="J1975" t="s">
        <v>143</v>
      </c>
      <c r="K1975">
        <v>1</v>
      </c>
      <c r="L1975" s="2">
        <v>18000</v>
      </c>
      <c r="M1975">
        <v>15</v>
      </c>
      <c r="N1975" s="2">
        <v>18000</v>
      </c>
      <c r="O1975" s="2">
        <v>2700</v>
      </c>
      <c r="P1975" s="2">
        <v>15300</v>
      </c>
      <c r="Q1975" s="2">
        <v>10692.97</v>
      </c>
      <c r="R1975" s="2">
        <v>4607.03</v>
      </c>
      <c r="S1975" t="s">
        <v>64</v>
      </c>
      <c r="T1975" t="s">
        <v>398</v>
      </c>
      <c r="U1975" t="s">
        <v>399</v>
      </c>
      <c r="V1975" t="s">
        <v>39</v>
      </c>
      <c r="W1975" t="s">
        <v>40</v>
      </c>
      <c r="X1975" t="s">
        <v>41</v>
      </c>
      <c r="Y1975" t="s">
        <v>42</v>
      </c>
      <c r="Z1975" t="s">
        <v>508</v>
      </c>
      <c r="AA1975" t="s">
        <v>44</v>
      </c>
      <c r="AB1975" t="s">
        <v>44</v>
      </c>
    </row>
    <row r="1976" spans="1:28" x14ac:dyDescent="0.25">
      <c r="A1976" t="s">
        <v>4871</v>
      </c>
      <c r="B1976" s="1">
        <v>45451</v>
      </c>
      <c r="C1976" t="s">
        <v>1593</v>
      </c>
      <c r="D1976" t="s">
        <v>1594</v>
      </c>
      <c r="E1976">
        <v>56</v>
      </c>
      <c r="F1976" t="s">
        <v>48</v>
      </c>
      <c r="G1976" t="s">
        <v>32</v>
      </c>
      <c r="H1976" t="s">
        <v>33</v>
      </c>
      <c r="I1976" t="s">
        <v>34</v>
      </c>
      <c r="J1976" t="s">
        <v>35</v>
      </c>
      <c r="K1976">
        <v>3</v>
      </c>
      <c r="L1976" s="2">
        <v>55000</v>
      </c>
      <c r="M1976">
        <v>10</v>
      </c>
      <c r="N1976" s="2">
        <v>165000</v>
      </c>
      <c r="O1976" s="2">
        <v>16500</v>
      </c>
      <c r="P1976" s="2">
        <v>148500</v>
      </c>
      <c r="Q1976" s="2">
        <v>88422.16</v>
      </c>
      <c r="R1976" s="2">
        <v>60077.84</v>
      </c>
      <c r="S1976" t="s">
        <v>53</v>
      </c>
      <c r="T1976" t="s">
        <v>578</v>
      </c>
      <c r="U1976" t="s">
        <v>579</v>
      </c>
      <c r="V1976" t="s">
        <v>39</v>
      </c>
      <c r="W1976" t="s">
        <v>40</v>
      </c>
      <c r="X1976" t="s">
        <v>41</v>
      </c>
      <c r="Y1976" t="s">
        <v>56</v>
      </c>
      <c r="Z1976" t="s">
        <v>43</v>
      </c>
      <c r="AA1976" t="s">
        <v>44</v>
      </c>
      <c r="AB1976" t="s">
        <v>44</v>
      </c>
    </row>
    <row r="1977" spans="1:28" x14ac:dyDescent="0.25">
      <c r="A1977" t="s">
        <v>4872</v>
      </c>
      <c r="B1977" s="1">
        <v>45451</v>
      </c>
      <c r="C1977" t="s">
        <v>4873</v>
      </c>
      <c r="D1977" t="s">
        <v>4874</v>
      </c>
      <c r="E1977">
        <v>47</v>
      </c>
      <c r="F1977" t="s">
        <v>48</v>
      </c>
      <c r="G1977" t="s">
        <v>366</v>
      </c>
      <c r="H1977" t="s">
        <v>367</v>
      </c>
      <c r="I1977" t="s">
        <v>34</v>
      </c>
      <c r="J1977" t="s">
        <v>130</v>
      </c>
      <c r="K1977">
        <v>2</v>
      </c>
      <c r="L1977" s="2">
        <v>14500</v>
      </c>
      <c r="M1977">
        <v>15</v>
      </c>
      <c r="N1977" s="2">
        <v>29000</v>
      </c>
      <c r="O1977" s="2">
        <v>4350</v>
      </c>
      <c r="P1977" s="2">
        <v>24650</v>
      </c>
      <c r="Q1977" s="2">
        <v>15830.72</v>
      </c>
      <c r="R1977" s="2">
        <v>8819.2800000000007</v>
      </c>
      <c r="S1977" t="s">
        <v>64</v>
      </c>
      <c r="T1977" t="s">
        <v>407</v>
      </c>
      <c r="U1977" t="s">
        <v>408</v>
      </c>
      <c r="V1977" t="s">
        <v>39</v>
      </c>
      <c r="W1977" t="s">
        <v>137</v>
      </c>
      <c r="X1977" t="s">
        <v>41</v>
      </c>
      <c r="Y1977" t="s">
        <v>42</v>
      </c>
      <c r="Z1977" t="s">
        <v>43</v>
      </c>
      <c r="AA1977" t="s">
        <v>44</v>
      </c>
      <c r="AB1977" t="s">
        <v>68</v>
      </c>
    </row>
    <row r="1978" spans="1:28" x14ac:dyDescent="0.25">
      <c r="A1978" t="s">
        <v>4875</v>
      </c>
      <c r="B1978" s="1">
        <v>45451</v>
      </c>
      <c r="C1978" t="s">
        <v>2767</v>
      </c>
      <c r="D1978" t="s">
        <v>2768</v>
      </c>
      <c r="E1978">
        <v>27</v>
      </c>
      <c r="F1978" t="s">
        <v>31</v>
      </c>
      <c r="G1978" t="s">
        <v>285</v>
      </c>
      <c r="H1978" t="s">
        <v>286</v>
      </c>
      <c r="I1978" t="s">
        <v>34</v>
      </c>
      <c r="J1978" t="s">
        <v>121</v>
      </c>
      <c r="K1978">
        <v>3</v>
      </c>
      <c r="L1978" s="2">
        <v>3200</v>
      </c>
      <c r="M1978">
        <v>20</v>
      </c>
      <c r="N1978" s="2">
        <v>9600</v>
      </c>
      <c r="O1978" s="2">
        <v>1920</v>
      </c>
      <c r="P1978" s="2">
        <v>7680</v>
      </c>
      <c r="Q1978" s="2">
        <v>5328.79</v>
      </c>
      <c r="R1978" s="2">
        <v>2351.21</v>
      </c>
      <c r="S1978" t="s">
        <v>53</v>
      </c>
      <c r="T1978" t="s">
        <v>76</v>
      </c>
      <c r="U1978" t="s">
        <v>77</v>
      </c>
      <c r="V1978" t="s">
        <v>39</v>
      </c>
      <c r="W1978" t="s">
        <v>137</v>
      </c>
      <c r="X1978" t="s">
        <v>41</v>
      </c>
      <c r="Y1978" t="s">
        <v>56</v>
      </c>
      <c r="Z1978" t="s">
        <v>43</v>
      </c>
      <c r="AA1978" t="s">
        <v>44</v>
      </c>
      <c r="AB1978" t="s">
        <v>44</v>
      </c>
    </row>
    <row r="1979" spans="1:28" x14ac:dyDescent="0.25">
      <c r="A1979" t="s">
        <v>4876</v>
      </c>
      <c r="B1979" s="1">
        <v>45451</v>
      </c>
      <c r="C1979" t="s">
        <v>4877</v>
      </c>
      <c r="D1979" t="s">
        <v>4878</v>
      </c>
      <c r="E1979">
        <v>59</v>
      </c>
      <c r="F1979" t="s">
        <v>31</v>
      </c>
      <c r="G1979" t="s">
        <v>168</v>
      </c>
      <c r="H1979" t="s">
        <v>169</v>
      </c>
      <c r="I1979" t="s">
        <v>62</v>
      </c>
      <c r="J1979" t="s">
        <v>143</v>
      </c>
      <c r="K1979">
        <v>1</v>
      </c>
      <c r="L1979" s="2">
        <v>1800</v>
      </c>
      <c r="M1979">
        <v>10</v>
      </c>
      <c r="N1979" s="2">
        <v>1800</v>
      </c>
      <c r="O1979" s="2">
        <v>180</v>
      </c>
      <c r="P1979" s="2">
        <v>1620</v>
      </c>
      <c r="Q1979" s="2">
        <v>1117.81</v>
      </c>
      <c r="R1979" s="2">
        <v>502.19</v>
      </c>
      <c r="S1979" t="s">
        <v>64</v>
      </c>
      <c r="T1979" t="s">
        <v>398</v>
      </c>
      <c r="U1979" t="s">
        <v>399</v>
      </c>
      <c r="V1979" t="s">
        <v>39</v>
      </c>
      <c r="W1979" t="s">
        <v>124</v>
      </c>
      <c r="X1979" t="s">
        <v>41</v>
      </c>
      <c r="Y1979" t="s">
        <v>56</v>
      </c>
      <c r="Z1979" t="s">
        <v>43</v>
      </c>
      <c r="AA1979" t="s">
        <v>68</v>
      </c>
      <c r="AB1979" t="s">
        <v>44</v>
      </c>
    </row>
    <row r="1980" spans="1:28" x14ac:dyDescent="0.25">
      <c r="A1980" t="s">
        <v>4879</v>
      </c>
      <c r="B1980" s="1">
        <v>45451</v>
      </c>
      <c r="C1980" t="s">
        <v>4880</v>
      </c>
      <c r="D1980" t="s">
        <v>4881</v>
      </c>
      <c r="E1980">
        <v>42</v>
      </c>
      <c r="F1980" t="s">
        <v>48</v>
      </c>
      <c r="G1980" t="s">
        <v>227</v>
      </c>
      <c r="H1980" t="s">
        <v>228</v>
      </c>
      <c r="I1980" t="s">
        <v>74</v>
      </c>
      <c r="J1980" t="s">
        <v>75</v>
      </c>
      <c r="K1980">
        <v>2</v>
      </c>
      <c r="L1980" s="2">
        <v>1400</v>
      </c>
      <c r="M1980">
        <v>5</v>
      </c>
      <c r="N1980" s="2">
        <v>2800</v>
      </c>
      <c r="O1980" s="2">
        <v>140</v>
      </c>
      <c r="P1980" s="2">
        <v>2660</v>
      </c>
      <c r="Q1980" s="2">
        <v>2081.52</v>
      </c>
      <c r="R1980" s="2">
        <v>578.48</v>
      </c>
      <c r="S1980" t="s">
        <v>64</v>
      </c>
      <c r="T1980" t="s">
        <v>122</v>
      </c>
      <c r="U1980" t="s">
        <v>123</v>
      </c>
      <c r="V1980" t="s">
        <v>39</v>
      </c>
      <c r="W1980" t="s">
        <v>137</v>
      </c>
      <c r="X1980" t="s">
        <v>41</v>
      </c>
      <c r="Y1980" t="s">
        <v>56</v>
      </c>
      <c r="Z1980" t="s">
        <v>144</v>
      </c>
      <c r="AA1980" t="s">
        <v>44</v>
      </c>
      <c r="AB1980" t="s">
        <v>44</v>
      </c>
    </row>
    <row r="1981" spans="1:28" x14ac:dyDescent="0.25">
      <c r="A1981" t="s">
        <v>4882</v>
      </c>
      <c r="B1981" s="1">
        <v>45452</v>
      </c>
      <c r="C1981" t="s">
        <v>4883</v>
      </c>
      <c r="D1981" t="s">
        <v>4884</v>
      </c>
      <c r="E1981">
        <v>55</v>
      </c>
      <c r="F1981" t="s">
        <v>48</v>
      </c>
      <c r="G1981" t="s">
        <v>188</v>
      </c>
      <c r="H1981" t="s">
        <v>189</v>
      </c>
      <c r="I1981" t="s">
        <v>34</v>
      </c>
      <c r="J1981" t="s">
        <v>190</v>
      </c>
      <c r="K1981">
        <v>4</v>
      </c>
      <c r="L1981" s="2">
        <v>1800</v>
      </c>
      <c r="M1981">
        <v>20</v>
      </c>
      <c r="N1981" s="2">
        <v>7200</v>
      </c>
      <c r="O1981" s="2">
        <v>1440</v>
      </c>
      <c r="P1981" s="2">
        <v>5760</v>
      </c>
      <c r="Q1981" s="2">
        <v>3365.75</v>
      </c>
      <c r="R1981" s="2">
        <v>2394.25</v>
      </c>
      <c r="S1981" t="s">
        <v>53</v>
      </c>
      <c r="T1981" t="s">
        <v>153</v>
      </c>
      <c r="U1981" t="s">
        <v>154</v>
      </c>
      <c r="V1981" t="s">
        <v>39</v>
      </c>
      <c r="W1981" t="s">
        <v>40</v>
      </c>
      <c r="X1981" t="s">
        <v>41</v>
      </c>
      <c r="Y1981" t="s">
        <v>56</v>
      </c>
      <c r="Z1981" t="s">
        <v>43</v>
      </c>
      <c r="AA1981" t="s">
        <v>44</v>
      </c>
      <c r="AB1981" t="s">
        <v>44</v>
      </c>
    </row>
    <row r="1982" spans="1:28" x14ac:dyDescent="0.25">
      <c r="A1982" t="s">
        <v>4885</v>
      </c>
      <c r="B1982" s="1">
        <v>45452</v>
      </c>
      <c r="C1982" t="s">
        <v>1998</v>
      </c>
      <c r="D1982" t="s">
        <v>1999</v>
      </c>
      <c r="E1982">
        <v>54</v>
      </c>
      <c r="F1982" t="s">
        <v>48</v>
      </c>
      <c r="G1982" t="s">
        <v>168</v>
      </c>
      <c r="H1982" t="s">
        <v>169</v>
      </c>
      <c r="I1982" t="s">
        <v>62</v>
      </c>
      <c r="J1982" t="s">
        <v>143</v>
      </c>
      <c r="K1982">
        <v>1</v>
      </c>
      <c r="L1982" s="2">
        <v>1800</v>
      </c>
      <c r="M1982">
        <v>15</v>
      </c>
      <c r="N1982" s="2">
        <v>1800</v>
      </c>
      <c r="O1982" s="2">
        <v>270</v>
      </c>
      <c r="P1982" s="2">
        <v>1530</v>
      </c>
      <c r="Q1982" s="2">
        <v>1187.02</v>
      </c>
      <c r="R1982" s="2">
        <v>342.98</v>
      </c>
      <c r="S1982" t="s">
        <v>53</v>
      </c>
      <c r="T1982" t="s">
        <v>290</v>
      </c>
      <c r="U1982" t="s">
        <v>291</v>
      </c>
      <c r="V1982" t="s">
        <v>39</v>
      </c>
      <c r="W1982" t="s">
        <v>137</v>
      </c>
      <c r="X1982" t="s">
        <v>41</v>
      </c>
      <c r="Y1982" t="s">
        <v>56</v>
      </c>
      <c r="Z1982" t="s">
        <v>43</v>
      </c>
      <c r="AA1982" t="s">
        <v>44</v>
      </c>
      <c r="AB1982" t="s">
        <v>68</v>
      </c>
    </row>
    <row r="1983" spans="1:28" x14ac:dyDescent="0.25">
      <c r="A1983" t="s">
        <v>4886</v>
      </c>
      <c r="B1983" s="1">
        <v>45452</v>
      </c>
      <c r="C1983" t="s">
        <v>4887</v>
      </c>
      <c r="D1983" t="s">
        <v>4888</v>
      </c>
      <c r="E1983">
        <v>41</v>
      </c>
      <c r="F1983" t="s">
        <v>31</v>
      </c>
      <c r="G1983" t="s">
        <v>176</v>
      </c>
      <c r="H1983" t="s">
        <v>177</v>
      </c>
      <c r="I1983" t="s">
        <v>34</v>
      </c>
      <c r="J1983" t="s">
        <v>35</v>
      </c>
      <c r="K1983">
        <v>2</v>
      </c>
      <c r="L1983" s="2">
        <v>6500</v>
      </c>
      <c r="M1983">
        <v>10</v>
      </c>
      <c r="N1983" s="2">
        <v>13000</v>
      </c>
      <c r="O1983" s="2">
        <v>1300</v>
      </c>
      <c r="P1983" s="2">
        <v>11700</v>
      </c>
      <c r="Q1983" s="2">
        <v>9005.9599999999991</v>
      </c>
      <c r="R1983" s="2">
        <v>2694.04</v>
      </c>
      <c r="S1983" t="s">
        <v>36</v>
      </c>
      <c r="T1983" t="s">
        <v>578</v>
      </c>
      <c r="U1983" t="s">
        <v>579</v>
      </c>
      <c r="V1983" t="s">
        <v>39</v>
      </c>
      <c r="W1983" t="s">
        <v>66</v>
      </c>
      <c r="X1983" t="s">
        <v>41</v>
      </c>
      <c r="Y1983" t="s">
        <v>42</v>
      </c>
      <c r="Z1983" t="s">
        <v>43</v>
      </c>
      <c r="AA1983" t="s">
        <v>44</v>
      </c>
      <c r="AB1983" t="s">
        <v>44</v>
      </c>
    </row>
    <row r="1984" spans="1:28" x14ac:dyDescent="0.25">
      <c r="A1984" t="s">
        <v>4889</v>
      </c>
      <c r="B1984" s="1">
        <v>45452</v>
      </c>
      <c r="C1984" t="s">
        <v>1078</v>
      </c>
      <c r="D1984" t="s">
        <v>1079</v>
      </c>
      <c r="E1984">
        <v>22</v>
      </c>
      <c r="F1984" t="s">
        <v>48</v>
      </c>
      <c r="G1984" t="s">
        <v>119</v>
      </c>
      <c r="H1984" t="s">
        <v>120</v>
      </c>
      <c r="I1984" t="s">
        <v>62</v>
      </c>
      <c r="J1984" t="s">
        <v>121</v>
      </c>
      <c r="K1984">
        <v>6</v>
      </c>
      <c r="L1984" s="2">
        <v>4800</v>
      </c>
      <c r="M1984">
        <v>15</v>
      </c>
      <c r="N1984" s="2">
        <v>28800</v>
      </c>
      <c r="O1984" s="2">
        <v>4320</v>
      </c>
      <c r="P1984" s="2">
        <v>24480</v>
      </c>
      <c r="Q1984" s="2">
        <v>15910.35</v>
      </c>
      <c r="R1984" s="2">
        <v>8569.65</v>
      </c>
      <c r="S1984" t="s">
        <v>53</v>
      </c>
      <c r="T1984" t="s">
        <v>96</v>
      </c>
      <c r="U1984" t="s">
        <v>96</v>
      </c>
      <c r="V1984" t="s">
        <v>39</v>
      </c>
      <c r="W1984" t="s">
        <v>83</v>
      </c>
      <c r="X1984" t="s">
        <v>41</v>
      </c>
      <c r="Y1984" t="s">
        <v>56</v>
      </c>
      <c r="Z1984" t="s">
        <v>43</v>
      </c>
      <c r="AA1984" t="s">
        <v>44</v>
      </c>
      <c r="AB1984" t="s">
        <v>44</v>
      </c>
    </row>
    <row r="1985" spans="1:28" x14ac:dyDescent="0.25">
      <c r="A1985" t="s">
        <v>4890</v>
      </c>
      <c r="B1985" s="1">
        <v>45452</v>
      </c>
      <c r="C1985" t="s">
        <v>3399</v>
      </c>
      <c r="D1985" t="s">
        <v>3400</v>
      </c>
      <c r="E1985">
        <v>34</v>
      </c>
      <c r="F1985" t="s">
        <v>31</v>
      </c>
      <c r="G1985" t="s">
        <v>387</v>
      </c>
      <c r="H1985" t="s">
        <v>388</v>
      </c>
      <c r="I1985" t="s">
        <v>74</v>
      </c>
      <c r="J1985" t="s">
        <v>75</v>
      </c>
      <c r="K1985">
        <v>1</v>
      </c>
      <c r="L1985" s="2">
        <v>3200</v>
      </c>
      <c r="M1985">
        <v>5</v>
      </c>
      <c r="N1985" s="2">
        <v>3200</v>
      </c>
      <c r="O1985" s="2">
        <v>160</v>
      </c>
      <c r="P1985" s="2">
        <v>3040</v>
      </c>
      <c r="Q1985" s="2">
        <v>2394.2399999999998</v>
      </c>
      <c r="R1985" s="2">
        <v>645.76</v>
      </c>
      <c r="S1985" t="s">
        <v>53</v>
      </c>
      <c r="T1985" t="s">
        <v>114</v>
      </c>
      <c r="U1985" t="s">
        <v>115</v>
      </c>
      <c r="V1985" t="s">
        <v>39</v>
      </c>
      <c r="W1985" t="s">
        <v>66</v>
      </c>
      <c r="X1985" t="s">
        <v>97</v>
      </c>
      <c r="Y1985" t="s">
        <v>42</v>
      </c>
      <c r="Z1985" t="s">
        <v>43</v>
      </c>
      <c r="AA1985" t="s">
        <v>44</v>
      </c>
      <c r="AB1985" t="s">
        <v>44</v>
      </c>
    </row>
    <row r="1986" spans="1:28" x14ac:dyDescent="0.25">
      <c r="A1986" t="s">
        <v>4891</v>
      </c>
      <c r="B1986" s="1">
        <v>45452</v>
      </c>
      <c r="C1986" t="s">
        <v>4892</v>
      </c>
      <c r="D1986" t="s">
        <v>4893</v>
      </c>
      <c r="E1986">
        <v>44</v>
      </c>
      <c r="F1986" t="s">
        <v>111</v>
      </c>
      <c r="G1986" t="s">
        <v>81</v>
      </c>
      <c r="H1986" t="s">
        <v>82</v>
      </c>
      <c r="I1986" t="s">
        <v>51</v>
      </c>
      <c r="J1986" t="s">
        <v>52</v>
      </c>
      <c r="K1986">
        <v>1</v>
      </c>
      <c r="L1986" s="2">
        <v>600</v>
      </c>
      <c r="M1986">
        <v>15</v>
      </c>
      <c r="N1986" s="2">
        <v>600</v>
      </c>
      <c r="O1986" s="2">
        <v>90</v>
      </c>
      <c r="P1986" s="2">
        <v>510</v>
      </c>
      <c r="Q1986" s="2">
        <v>307.12</v>
      </c>
      <c r="R1986" s="2">
        <v>202.88</v>
      </c>
      <c r="S1986" t="s">
        <v>64</v>
      </c>
      <c r="T1986" t="s">
        <v>275</v>
      </c>
      <c r="U1986" t="s">
        <v>123</v>
      </c>
      <c r="V1986" t="s">
        <v>39</v>
      </c>
      <c r="W1986" t="s">
        <v>124</v>
      </c>
      <c r="X1986" t="s">
        <v>97</v>
      </c>
      <c r="Y1986" t="s">
        <v>56</v>
      </c>
      <c r="Z1986" t="s">
        <v>43</v>
      </c>
      <c r="AA1986" t="s">
        <v>44</v>
      </c>
      <c r="AB1986" t="s">
        <v>44</v>
      </c>
    </row>
    <row r="1987" spans="1:28" x14ac:dyDescent="0.25">
      <c r="A1987" t="s">
        <v>4894</v>
      </c>
      <c r="B1987" s="1">
        <v>45452</v>
      </c>
      <c r="C1987" t="s">
        <v>2428</v>
      </c>
      <c r="D1987" t="s">
        <v>2429</v>
      </c>
      <c r="E1987">
        <v>55</v>
      </c>
      <c r="F1987" t="s">
        <v>31</v>
      </c>
      <c r="G1987" t="s">
        <v>243</v>
      </c>
      <c r="H1987" t="s">
        <v>244</v>
      </c>
      <c r="I1987" t="s">
        <v>103</v>
      </c>
      <c r="J1987" t="s">
        <v>104</v>
      </c>
      <c r="K1987">
        <v>2</v>
      </c>
      <c r="L1987" s="2">
        <v>450</v>
      </c>
      <c r="M1987">
        <v>20</v>
      </c>
      <c r="N1987" s="2">
        <v>900</v>
      </c>
      <c r="O1987" s="2">
        <v>180</v>
      </c>
      <c r="P1987" s="2">
        <v>720</v>
      </c>
      <c r="Q1987" s="2">
        <v>585.9</v>
      </c>
      <c r="R1987" s="2">
        <v>134.1</v>
      </c>
      <c r="S1987" t="s">
        <v>36</v>
      </c>
      <c r="T1987" t="s">
        <v>65</v>
      </c>
      <c r="U1987" t="s">
        <v>65</v>
      </c>
      <c r="V1987" t="s">
        <v>39</v>
      </c>
      <c r="W1987" t="s">
        <v>40</v>
      </c>
      <c r="X1987" t="s">
        <v>97</v>
      </c>
      <c r="Y1987" t="s">
        <v>42</v>
      </c>
      <c r="Z1987" t="s">
        <v>43</v>
      </c>
      <c r="AA1987" t="s">
        <v>44</v>
      </c>
      <c r="AB1987" t="s">
        <v>44</v>
      </c>
    </row>
    <row r="1988" spans="1:28" x14ac:dyDescent="0.25">
      <c r="A1988" t="s">
        <v>4895</v>
      </c>
      <c r="B1988" s="1">
        <v>45452</v>
      </c>
      <c r="C1988" t="s">
        <v>1774</v>
      </c>
      <c r="D1988" t="s">
        <v>1775</v>
      </c>
      <c r="E1988">
        <v>46</v>
      </c>
      <c r="F1988" t="s">
        <v>111</v>
      </c>
      <c r="G1988" t="s">
        <v>298</v>
      </c>
      <c r="H1988" t="s">
        <v>299</v>
      </c>
      <c r="I1988" t="s">
        <v>103</v>
      </c>
      <c r="J1988" t="s">
        <v>104</v>
      </c>
      <c r="K1988">
        <v>2</v>
      </c>
      <c r="L1988" s="2">
        <v>700</v>
      </c>
      <c r="M1988">
        <v>5</v>
      </c>
      <c r="N1988" s="2">
        <v>1400</v>
      </c>
      <c r="O1988" s="2">
        <v>70</v>
      </c>
      <c r="P1988" s="2">
        <v>1330</v>
      </c>
      <c r="Q1988" s="2">
        <v>1023.18</v>
      </c>
      <c r="R1988" s="2">
        <v>306.82</v>
      </c>
      <c r="S1988" t="s">
        <v>64</v>
      </c>
      <c r="T1988" t="s">
        <v>153</v>
      </c>
      <c r="U1988" t="s">
        <v>154</v>
      </c>
      <c r="V1988" t="s">
        <v>39</v>
      </c>
      <c r="W1988" t="s">
        <v>92</v>
      </c>
      <c r="X1988" t="s">
        <v>97</v>
      </c>
      <c r="Y1988" t="s">
        <v>56</v>
      </c>
      <c r="Z1988" t="s">
        <v>107</v>
      </c>
      <c r="AA1988" t="s">
        <v>44</v>
      </c>
      <c r="AB1988" t="s">
        <v>44</v>
      </c>
    </row>
    <row r="1989" spans="1:28" x14ac:dyDescent="0.25">
      <c r="A1989" t="s">
        <v>4896</v>
      </c>
      <c r="B1989" s="1">
        <v>45452</v>
      </c>
      <c r="C1989" t="s">
        <v>2615</v>
      </c>
      <c r="D1989" t="s">
        <v>2616</v>
      </c>
      <c r="E1989">
        <v>29</v>
      </c>
      <c r="F1989" t="s">
        <v>48</v>
      </c>
      <c r="G1989" t="s">
        <v>366</v>
      </c>
      <c r="H1989" t="s">
        <v>367</v>
      </c>
      <c r="I1989" t="s">
        <v>34</v>
      </c>
      <c r="J1989" t="s">
        <v>130</v>
      </c>
      <c r="K1989">
        <v>1</v>
      </c>
      <c r="L1989" s="2">
        <v>14500</v>
      </c>
      <c r="M1989">
        <v>20</v>
      </c>
      <c r="N1989" s="2">
        <v>14500</v>
      </c>
      <c r="O1989" s="2">
        <v>2900</v>
      </c>
      <c r="P1989" s="2">
        <v>11600</v>
      </c>
      <c r="Q1989" s="2">
        <v>7867.35</v>
      </c>
      <c r="R1989" s="2">
        <v>3732.65</v>
      </c>
      <c r="S1989" t="s">
        <v>53</v>
      </c>
      <c r="T1989" t="s">
        <v>122</v>
      </c>
      <c r="U1989" t="s">
        <v>123</v>
      </c>
      <c r="V1989" t="s">
        <v>39</v>
      </c>
      <c r="W1989" t="s">
        <v>83</v>
      </c>
      <c r="X1989" t="s">
        <v>41</v>
      </c>
      <c r="Y1989" t="s">
        <v>42</v>
      </c>
      <c r="Z1989" t="s">
        <v>43</v>
      </c>
      <c r="AA1989" t="s">
        <v>44</v>
      </c>
      <c r="AB1989" t="s">
        <v>44</v>
      </c>
    </row>
    <row r="1990" spans="1:28" x14ac:dyDescent="0.25">
      <c r="A1990" t="s">
        <v>4897</v>
      </c>
      <c r="B1990" s="1">
        <v>45452</v>
      </c>
      <c r="C1990" t="s">
        <v>644</v>
      </c>
      <c r="D1990" t="s">
        <v>645</v>
      </c>
      <c r="E1990">
        <v>32</v>
      </c>
      <c r="F1990" t="s">
        <v>48</v>
      </c>
      <c r="G1990" t="s">
        <v>158</v>
      </c>
      <c r="H1990" t="s">
        <v>159</v>
      </c>
      <c r="I1990" t="s">
        <v>51</v>
      </c>
      <c r="J1990" t="s">
        <v>52</v>
      </c>
      <c r="K1990">
        <v>3</v>
      </c>
      <c r="L1990" s="2">
        <v>650</v>
      </c>
      <c r="M1990">
        <v>15</v>
      </c>
      <c r="N1990" s="2">
        <v>1950</v>
      </c>
      <c r="O1990" s="2">
        <v>292.5</v>
      </c>
      <c r="P1990" s="2">
        <v>1657.5</v>
      </c>
      <c r="Q1990" s="2">
        <v>1298.99</v>
      </c>
      <c r="R1990" s="2">
        <v>358.51</v>
      </c>
      <c r="S1990" t="s">
        <v>53</v>
      </c>
      <c r="T1990" t="s">
        <v>407</v>
      </c>
      <c r="U1990" t="s">
        <v>408</v>
      </c>
      <c r="V1990" t="s">
        <v>39</v>
      </c>
      <c r="W1990" t="s">
        <v>66</v>
      </c>
      <c r="X1990" t="s">
        <v>97</v>
      </c>
      <c r="Y1990" t="s">
        <v>56</v>
      </c>
      <c r="Z1990" t="s">
        <v>107</v>
      </c>
      <c r="AA1990" t="s">
        <v>68</v>
      </c>
      <c r="AB1990" t="s">
        <v>44</v>
      </c>
    </row>
    <row r="1991" spans="1:28" x14ac:dyDescent="0.25">
      <c r="A1991" t="s">
        <v>4898</v>
      </c>
      <c r="B1991" s="1">
        <v>45452</v>
      </c>
      <c r="C1991" t="s">
        <v>4899</v>
      </c>
      <c r="D1991" t="s">
        <v>4900</v>
      </c>
      <c r="E1991">
        <v>53</v>
      </c>
      <c r="F1991" t="s">
        <v>48</v>
      </c>
      <c r="G1991" t="s">
        <v>227</v>
      </c>
      <c r="H1991" t="s">
        <v>228</v>
      </c>
      <c r="I1991" t="s">
        <v>74</v>
      </c>
      <c r="J1991" t="s">
        <v>75</v>
      </c>
      <c r="K1991">
        <v>4</v>
      </c>
      <c r="L1991" s="2">
        <v>1400</v>
      </c>
      <c r="M1991">
        <v>15</v>
      </c>
      <c r="N1991" s="2">
        <v>5600</v>
      </c>
      <c r="O1991" s="2">
        <v>840</v>
      </c>
      <c r="P1991" s="2">
        <v>4760</v>
      </c>
      <c r="Q1991" s="2">
        <v>3659.73</v>
      </c>
      <c r="R1991" s="2">
        <v>1100.27</v>
      </c>
      <c r="S1991" t="s">
        <v>36</v>
      </c>
      <c r="T1991" t="s">
        <v>153</v>
      </c>
      <c r="U1991" t="s">
        <v>154</v>
      </c>
      <c r="V1991" t="s">
        <v>39</v>
      </c>
      <c r="W1991" t="s">
        <v>66</v>
      </c>
      <c r="X1991" t="s">
        <v>41</v>
      </c>
      <c r="Y1991" t="s">
        <v>56</v>
      </c>
      <c r="Z1991" t="s">
        <v>43</v>
      </c>
      <c r="AA1991" t="s">
        <v>68</v>
      </c>
      <c r="AB1991" t="s">
        <v>44</v>
      </c>
    </row>
    <row r="1992" spans="1:28" x14ac:dyDescent="0.25">
      <c r="A1992" t="s">
        <v>4901</v>
      </c>
      <c r="B1992" s="1">
        <v>45452</v>
      </c>
      <c r="C1992" t="s">
        <v>3162</v>
      </c>
      <c r="D1992" t="s">
        <v>3163</v>
      </c>
      <c r="E1992">
        <v>40</v>
      </c>
      <c r="F1992" t="s">
        <v>31</v>
      </c>
      <c r="G1992" t="s">
        <v>298</v>
      </c>
      <c r="H1992" t="s">
        <v>299</v>
      </c>
      <c r="I1992" t="s">
        <v>103</v>
      </c>
      <c r="J1992" t="s">
        <v>104</v>
      </c>
      <c r="K1992">
        <v>6</v>
      </c>
      <c r="L1992" s="2">
        <v>700</v>
      </c>
      <c r="M1992">
        <v>5</v>
      </c>
      <c r="N1992" s="2">
        <v>4200</v>
      </c>
      <c r="O1992" s="2">
        <v>210</v>
      </c>
      <c r="P1992" s="2">
        <v>3990</v>
      </c>
      <c r="Q1992" s="2">
        <v>3193.62</v>
      </c>
      <c r="R1992" s="2">
        <v>796.38</v>
      </c>
      <c r="S1992" t="s">
        <v>36</v>
      </c>
      <c r="T1992" t="s">
        <v>96</v>
      </c>
      <c r="U1992" t="s">
        <v>96</v>
      </c>
      <c r="V1992" t="s">
        <v>39</v>
      </c>
      <c r="W1992" t="s">
        <v>83</v>
      </c>
      <c r="X1992" t="s">
        <v>97</v>
      </c>
      <c r="Y1992" t="s">
        <v>42</v>
      </c>
      <c r="Z1992" t="s">
        <v>43</v>
      </c>
      <c r="AA1992" t="s">
        <v>44</v>
      </c>
      <c r="AB1992" t="s">
        <v>44</v>
      </c>
    </row>
    <row r="1993" spans="1:28" x14ac:dyDescent="0.25">
      <c r="A1993" t="s">
        <v>4902</v>
      </c>
      <c r="B1993" s="1">
        <v>45452</v>
      </c>
      <c r="C1993" t="s">
        <v>4903</v>
      </c>
      <c r="D1993" t="s">
        <v>4904</v>
      </c>
      <c r="E1993">
        <v>28</v>
      </c>
      <c r="F1993" t="s">
        <v>48</v>
      </c>
      <c r="G1993" t="s">
        <v>273</v>
      </c>
      <c r="H1993" t="s">
        <v>274</v>
      </c>
      <c r="I1993" t="s">
        <v>51</v>
      </c>
      <c r="J1993" t="s">
        <v>52</v>
      </c>
      <c r="K1993">
        <v>2</v>
      </c>
      <c r="L1993" s="2">
        <v>250</v>
      </c>
      <c r="M1993">
        <v>30</v>
      </c>
      <c r="N1993" s="2">
        <v>500</v>
      </c>
      <c r="O1993" s="2">
        <v>150</v>
      </c>
      <c r="P1993" s="2">
        <v>350</v>
      </c>
      <c r="Q1993" s="2">
        <v>277.58</v>
      </c>
      <c r="R1993" s="2">
        <v>72.42</v>
      </c>
      <c r="S1993" t="s">
        <v>53</v>
      </c>
      <c r="T1993" t="s">
        <v>136</v>
      </c>
      <c r="U1993" t="s">
        <v>38</v>
      </c>
      <c r="V1993" t="s">
        <v>39</v>
      </c>
      <c r="W1993" t="s">
        <v>40</v>
      </c>
      <c r="X1993" t="s">
        <v>67</v>
      </c>
      <c r="Y1993" t="s">
        <v>84</v>
      </c>
      <c r="Z1993" t="s">
        <v>144</v>
      </c>
      <c r="AA1993" t="s">
        <v>44</v>
      </c>
      <c r="AB1993" t="s">
        <v>44</v>
      </c>
    </row>
    <row r="1994" spans="1:28" x14ac:dyDescent="0.25">
      <c r="A1994" t="s">
        <v>4905</v>
      </c>
      <c r="B1994" s="1">
        <v>45453</v>
      </c>
      <c r="C1994" t="s">
        <v>740</v>
      </c>
      <c r="D1994" t="s">
        <v>741</v>
      </c>
      <c r="E1994">
        <v>45</v>
      </c>
      <c r="F1994" t="s">
        <v>111</v>
      </c>
      <c r="G1994" t="s">
        <v>168</v>
      </c>
      <c r="H1994" t="s">
        <v>169</v>
      </c>
      <c r="I1994" t="s">
        <v>62</v>
      </c>
      <c r="J1994" t="s">
        <v>143</v>
      </c>
      <c r="K1994">
        <v>2</v>
      </c>
      <c r="L1994" s="2">
        <v>1800</v>
      </c>
      <c r="M1994">
        <v>10</v>
      </c>
      <c r="N1994" s="2">
        <v>3600</v>
      </c>
      <c r="O1994" s="2">
        <v>360</v>
      </c>
      <c r="P1994" s="2">
        <v>3240</v>
      </c>
      <c r="Q1994" s="2">
        <v>2222.06</v>
      </c>
      <c r="R1994" s="2">
        <v>1017.94</v>
      </c>
      <c r="S1994" t="s">
        <v>53</v>
      </c>
      <c r="T1994" t="s">
        <v>163</v>
      </c>
      <c r="U1994" t="s">
        <v>164</v>
      </c>
      <c r="V1994" t="s">
        <v>39</v>
      </c>
      <c r="W1994" t="s">
        <v>83</v>
      </c>
      <c r="X1994" t="s">
        <v>97</v>
      </c>
      <c r="Y1994" t="s">
        <v>84</v>
      </c>
      <c r="Z1994" t="s">
        <v>107</v>
      </c>
      <c r="AA1994" t="s">
        <v>44</v>
      </c>
      <c r="AB1994" t="s">
        <v>44</v>
      </c>
    </row>
    <row r="1995" spans="1:28" x14ac:dyDescent="0.25">
      <c r="A1995" t="s">
        <v>4906</v>
      </c>
      <c r="B1995" s="1">
        <v>45453</v>
      </c>
      <c r="C1995" t="s">
        <v>4907</v>
      </c>
      <c r="D1995" t="s">
        <v>4908</v>
      </c>
      <c r="E1995">
        <v>41</v>
      </c>
      <c r="F1995" t="s">
        <v>111</v>
      </c>
      <c r="G1995" t="s">
        <v>32</v>
      </c>
      <c r="H1995" t="s">
        <v>33</v>
      </c>
      <c r="I1995" t="s">
        <v>34</v>
      </c>
      <c r="J1995" t="s">
        <v>35</v>
      </c>
      <c r="K1995">
        <v>4</v>
      </c>
      <c r="L1995" s="2">
        <v>55000</v>
      </c>
      <c r="M1995">
        <v>25</v>
      </c>
      <c r="N1995" s="2">
        <v>220000</v>
      </c>
      <c r="O1995" s="2">
        <v>55000</v>
      </c>
      <c r="P1995" s="2">
        <v>165000</v>
      </c>
      <c r="Q1995" s="2">
        <v>114433.76</v>
      </c>
      <c r="R1995" s="2">
        <v>50566.239999999998</v>
      </c>
      <c r="S1995" t="s">
        <v>36</v>
      </c>
      <c r="T1995" t="s">
        <v>275</v>
      </c>
      <c r="U1995" t="s">
        <v>123</v>
      </c>
      <c r="V1995" t="s">
        <v>39</v>
      </c>
      <c r="W1995" t="s">
        <v>66</v>
      </c>
      <c r="X1995" t="s">
        <v>41</v>
      </c>
      <c r="Y1995" t="s">
        <v>56</v>
      </c>
      <c r="Z1995" t="s">
        <v>43</v>
      </c>
      <c r="AA1995" t="s">
        <v>68</v>
      </c>
      <c r="AB1995" t="s">
        <v>44</v>
      </c>
    </row>
    <row r="1996" spans="1:28" x14ac:dyDescent="0.25">
      <c r="A1996" t="s">
        <v>4909</v>
      </c>
      <c r="B1996" s="1">
        <v>45453</v>
      </c>
      <c r="C1996" t="s">
        <v>1995</v>
      </c>
      <c r="D1996" t="s">
        <v>1996</v>
      </c>
      <c r="E1996">
        <v>40</v>
      </c>
      <c r="F1996" t="s">
        <v>31</v>
      </c>
      <c r="G1996" t="s">
        <v>227</v>
      </c>
      <c r="H1996" t="s">
        <v>228</v>
      </c>
      <c r="I1996" t="s">
        <v>74</v>
      </c>
      <c r="J1996" t="s">
        <v>75</v>
      </c>
      <c r="K1996">
        <v>2</v>
      </c>
      <c r="L1996" s="2">
        <v>1400</v>
      </c>
      <c r="M1996">
        <v>0</v>
      </c>
      <c r="N1996" s="2">
        <v>2800</v>
      </c>
      <c r="O1996" s="2">
        <v>0</v>
      </c>
      <c r="P1996" s="2">
        <v>2800</v>
      </c>
      <c r="Q1996" s="2">
        <v>1808.58</v>
      </c>
      <c r="R1996" s="2">
        <v>991.42</v>
      </c>
      <c r="S1996" t="s">
        <v>53</v>
      </c>
      <c r="T1996" t="s">
        <v>153</v>
      </c>
      <c r="U1996" t="s">
        <v>154</v>
      </c>
      <c r="V1996" t="s">
        <v>39</v>
      </c>
      <c r="W1996" t="s">
        <v>124</v>
      </c>
      <c r="X1996" t="s">
        <v>41</v>
      </c>
      <c r="Y1996" t="s">
        <v>42</v>
      </c>
      <c r="Z1996" t="s">
        <v>43</v>
      </c>
      <c r="AA1996" t="s">
        <v>44</v>
      </c>
      <c r="AB1996" t="s">
        <v>44</v>
      </c>
    </row>
    <row r="1997" spans="1:28" x14ac:dyDescent="0.25">
      <c r="A1997" t="s">
        <v>4910</v>
      </c>
      <c r="B1997" s="1">
        <v>45453</v>
      </c>
      <c r="C1997" t="s">
        <v>4911</v>
      </c>
      <c r="D1997" t="s">
        <v>4912</v>
      </c>
      <c r="E1997">
        <v>43</v>
      </c>
      <c r="F1997" t="s">
        <v>31</v>
      </c>
      <c r="G1997" t="s">
        <v>318</v>
      </c>
      <c r="H1997" t="s">
        <v>319</v>
      </c>
      <c r="I1997" t="s">
        <v>34</v>
      </c>
      <c r="J1997" t="s">
        <v>190</v>
      </c>
      <c r="K1997">
        <v>2</v>
      </c>
      <c r="L1997" s="2">
        <v>2500</v>
      </c>
      <c r="M1997">
        <v>10</v>
      </c>
      <c r="N1997" s="2">
        <v>5000</v>
      </c>
      <c r="O1997" s="2">
        <v>500</v>
      </c>
      <c r="P1997" s="2">
        <v>4500</v>
      </c>
      <c r="Q1997" s="2">
        <v>3325.16</v>
      </c>
      <c r="R1997" s="2">
        <v>1174.8399999999999</v>
      </c>
      <c r="S1997" t="s">
        <v>36</v>
      </c>
      <c r="T1997" t="s">
        <v>398</v>
      </c>
      <c r="U1997" t="s">
        <v>399</v>
      </c>
      <c r="V1997" t="s">
        <v>39</v>
      </c>
      <c r="W1997" t="s">
        <v>92</v>
      </c>
      <c r="X1997" t="s">
        <v>67</v>
      </c>
      <c r="Y1997" t="s">
        <v>56</v>
      </c>
      <c r="Z1997" t="s">
        <v>43</v>
      </c>
      <c r="AA1997" t="s">
        <v>44</v>
      </c>
      <c r="AB1997" t="s">
        <v>44</v>
      </c>
    </row>
    <row r="1998" spans="1:28" x14ac:dyDescent="0.25">
      <c r="A1998" t="s">
        <v>4913</v>
      </c>
      <c r="B1998" s="1">
        <v>45453</v>
      </c>
      <c r="C1998" t="s">
        <v>4793</v>
      </c>
      <c r="D1998" t="s">
        <v>4794</v>
      </c>
      <c r="E1998">
        <v>46</v>
      </c>
      <c r="F1998" t="s">
        <v>111</v>
      </c>
      <c r="G1998" t="s">
        <v>128</v>
      </c>
      <c r="H1998" t="s">
        <v>129</v>
      </c>
      <c r="I1998" t="s">
        <v>74</v>
      </c>
      <c r="J1998" t="s">
        <v>130</v>
      </c>
      <c r="K1998">
        <v>1</v>
      </c>
      <c r="L1998" s="2">
        <v>1700</v>
      </c>
      <c r="M1998">
        <v>20</v>
      </c>
      <c r="N1998" s="2">
        <v>1700</v>
      </c>
      <c r="O1998" s="2">
        <v>340</v>
      </c>
      <c r="P1998" s="2">
        <v>1360</v>
      </c>
      <c r="Q1998" s="2">
        <v>939.77</v>
      </c>
      <c r="R1998" s="2">
        <v>420.23</v>
      </c>
      <c r="S1998" t="s">
        <v>53</v>
      </c>
      <c r="T1998" t="s">
        <v>275</v>
      </c>
      <c r="U1998" t="s">
        <v>123</v>
      </c>
      <c r="V1998" t="s">
        <v>39</v>
      </c>
      <c r="W1998" t="s">
        <v>40</v>
      </c>
      <c r="X1998" t="s">
        <v>97</v>
      </c>
      <c r="Y1998" t="s">
        <v>56</v>
      </c>
      <c r="Z1998" t="s">
        <v>107</v>
      </c>
      <c r="AA1998" t="s">
        <v>44</v>
      </c>
      <c r="AB1998" t="s">
        <v>44</v>
      </c>
    </row>
    <row r="1999" spans="1:28" x14ac:dyDescent="0.25">
      <c r="A1999" t="s">
        <v>4914</v>
      </c>
      <c r="B1999" s="1">
        <v>45453</v>
      </c>
      <c r="C1999" t="s">
        <v>4623</v>
      </c>
      <c r="D1999" t="s">
        <v>4624</v>
      </c>
      <c r="E1999">
        <v>55</v>
      </c>
      <c r="F1999" t="s">
        <v>31</v>
      </c>
      <c r="G1999" t="s">
        <v>207</v>
      </c>
      <c r="H1999" t="s">
        <v>208</v>
      </c>
      <c r="I1999" t="s">
        <v>34</v>
      </c>
      <c r="J1999" t="s">
        <v>143</v>
      </c>
      <c r="K1999">
        <v>1</v>
      </c>
      <c r="L1999" s="2">
        <v>18000</v>
      </c>
      <c r="M1999">
        <v>5</v>
      </c>
      <c r="N1999" s="2">
        <v>18000</v>
      </c>
      <c r="O1999" s="2">
        <v>900</v>
      </c>
      <c r="P1999" s="2">
        <v>17100</v>
      </c>
      <c r="Q1999" s="2">
        <v>12285.8</v>
      </c>
      <c r="R1999" s="2">
        <v>4814.2</v>
      </c>
      <c r="S1999" t="s">
        <v>53</v>
      </c>
      <c r="T1999" t="s">
        <v>275</v>
      </c>
      <c r="U1999" t="s">
        <v>123</v>
      </c>
      <c r="V1999" t="s">
        <v>39</v>
      </c>
      <c r="W1999" t="s">
        <v>66</v>
      </c>
      <c r="X1999" t="s">
        <v>41</v>
      </c>
      <c r="Y1999" t="s">
        <v>42</v>
      </c>
      <c r="Z1999" t="s">
        <v>43</v>
      </c>
      <c r="AA1999" t="s">
        <v>44</v>
      </c>
      <c r="AB1999" t="s">
        <v>44</v>
      </c>
    </row>
    <row r="2000" spans="1:28" x14ac:dyDescent="0.25">
      <c r="A2000" t="s">
        <v>4915</v>
      </c>
      <c r="B2000" s="1">
        <v>45453</v>
      </c>
      <c r="C2000" t="s">
        <v>513</v>
      </c>
      <c r="D2000" t="s">
        <v>514</v>
      </c>
      <c r="E2000">
        <v>46</v>
      </c>
      <c r="F2000" t="s">
        <v>111</v>
      </c>
      <c r="G2000" t="s">
        <v>119</v>
      </c>
      <c r="H2000" t="s">
        <v>120</v>
      </c>
      <c r="I2000" t="s">
        <v>62</v>
      </c>
      <c r="J2000" t="s">
        <v>121</v>
      </c>
      <c r="K2000">
        <v>2</v>
      </c>
      <c r="L2000" s="2">
        <v>4800</v>
      </c>
      <c r="M2000">
        <v>0</v>
      </c>
      <c r="N2000" s="2">
        <v>9600</v>
      </c>
      <c r="O2000" s="2">
        <v>0</v>
      </c>
      <c r="P2000" s="2">
        <v>9600</v>
      </c>
      <c r="Q2000" s="2">
        <v>7343.53</v>
      </c>
      <c r="R2000" s="2">
        <v>2256.4699999999998</v>
      </c>
      <c r="S2000" t="s">
        <v>64</v>
      </c>
      <c r="T2000" t="s">
        <v>263</v>
      </c>
      <c r="U2000" t="s">
        <v>91</v>
      </c>
      <c r="V2000" t="s">
        <v>39</v>
      </c>
      <c r="W2000" t="s">
        <v>92</v>
      </c>
      <c r="X2000" t="s">
        <v>41</v>
      </c>
      <c r="Y2000" t="s">
        <v>56</v>
      </c>
      <c r="Z2000" t="s">
        <v>43</v>
      </c>
      <c r="AA2000" t="s">
        <v>68</v>
      </c>
      <c r="AB2000" t="s">
        <v>44</v>
      </c>
    </row>
    <row r="2001" spans="1:28" x14ac:dyDescent="0.25">
      <c r="A2001" t="s">
        <v>4916</v>
      </c>
      <c r="B2001" s="1">
        <v>45453</v>
      </c>
      <c r="C2001" t="s">
        <v>4917</v>
      </c>
      <c r="D2001" t="s">
        <v>4918</v>
      </c>
      <c r="E2001">
        <v>23</v>
      </c>
      <c r="F2001" t="s">
        <v>48</v>
      </c>
      <c r="G2001" t="s">
        <v>318</v>
      </c>
      <c r="H2001" t="s">
        <v>319</v>
      </c>
      <c r="I2001" t="s">
        <v>34</v>
      </c>
      <c r="J2001" t="s">
        <v>190</v>
      </c>
      <c r="K2001">
        <v>1</v>
      </c>
      <c r="L2001" s="2">
        <v>2500</v>
      </c>
      <c r="M2001">
        <v>10</v>
      </c>
      <c r="N2001" s="2">
        <v>2500</v>
      </c>
      <c r="O2001" s="2">
        <v>250</v>
      </c>
      <c r="P2001" s="2">
        <v>2250</v>
      </c>
      <c r="Q2001" s="2">
        <v>1755.81</v>
      </c>
      <c r="R2001" s="2">
        <v>494.19</v>
      </c>
      <c r="S2001" t="s">
        <v>53</v>
      </c>
      <c r="T2001" t="s">
        <v>275</v>
      </c>
      <c r="U2001" t="s">
        <v>123</v>
      </c>
      <c r="V2001" t="s">
        <v>39</v>
      </c>
      <c r="W2001" t="s">
        <v>83</v>
      </c>
      <c r="X2001" t="s">
        <v>97</v>
      </c>
      <c r="Y2001" t="s">
        <v>84</v>
      </c>
      <c r="Z2001" t="s">
        <v>508</v>
      </c>
      <c r="AA2001" t="s">
        <v>44</v>
      </c>
      <c r="AB2001" t="s">
        <v>44</v>
      </c>
    </row>
    <row r="2002" spans="1:28" x14ac:dyDescent="0.25">
      <c r="A2002" t="s">
        <v>4919</v>
      </c>
      <c r="B2002" s="1">
        <v>45453</v>
      </c>
      <c r="C2002" t="s">
        <v>660</v>
      </c>
      <c r="D2002" t="s">
        <v>661</v>
      </c>
      <c r="E2002">
        <v>55</v>
      </c>
      <c r="F2002" t="s">
        <v>31</v>
      </c>
      <c r="G2002" t="s">
        <v>217</v>
      </c>
      <c r="H2002" t="s">
        <v>218</v>
      </c>
      <c r="I2002" t="s">
        <v>34</v>
      </c>
      <c r="J2002" t="s">
        <v>130</v>
      </c>
      <c r="K2002">
        <v>2</v>
      </c>
      <c r="L2002" s="2">
        <v>28000</v>
      </c>
      <c r="M2002">
        <v>10</v>
      </c>
      <c r="N2002" s="2">
        <v>56000</v>
      </c>
      <c r="O2002" s="2">
        <v>5600</v>
      </c>
      <c r="P2002" s="2">
        <v>50400</v>
      </c>
      <c r="Q2002" s="2">
        <v>36570.07</v>
      </c>
      <c r="R2002" s="2">
        <v>13829.93</v>
      </c>
      <c r="S2002" t="s">
        <v>53</v>
      </c>
      <c r="T2002" t="s">
        <v>122</v>
      </c>
      <c r="U2002" t="s">
        <v>123</v>
      </c>
      <c r="V2002" t="s">
        <v>39</v>
      </c>
      <c r="W2002" t="s">
        <v>124</v>
      </c>
      <c r="X2002" t="s">
        <v>97</v>
      </c>
      <c r="Y2002" t="s">
        <v>56</v>
      </c>
      <c r="Z2002" t="s">
        <v>508</v>
      </c>
      <c r="AA2002" t="s">
        <v>44</v>
      </c>
      <c r="AB2002" t="s">
        <v>44</v>
      </c>
    </row>
    <row r="2003" spans="1:28" x14ac:dyDescent="0.25">
      <c r="A2003" t="s">
        <v>4920</v>
      </c>
      <c r="B2003" s="1">
        <v>45453</v>
      </c>
      <c r="C2003" t="s">
        <v>4123</v>
      </c>
      <c r="D2003" t="s">
        <v>4124</v>
      </c>
      <c r="E2003">
        <v>42</v>
      </c>
      <c r="F2003" t="s">
        <v>48</v>
      </c>
      <c r="G2003" t="s">
        <v>273</v>
      </c>
      <c r="H2003" t="s">
        <v>274</v>
      </c>
      <c r="I2003" t="s">
        <v>51</v>
      </c>
      <c r="J2003" t="s">
        <v>52</v>
      </c>
      <c r="K2003">
        <v>1</v>
      </c>
      <c r="L2003" s="2">
        <v>250</v>
      </c>
      <c r="M2003">
        <v>5</v>
      </c>
      <c r="N2003" s="2">
        <v>250</v>
      </c>
      <c r="O2003" s="2">
        <v>12.5</v>
      </c>
      <c r="P2003" s="2">
        <v>237.5</v>
      </c>
      <c r="Q2003" s="2">
        <v>163.16999999999999</v>
      </c>
      <c r="R2003" s="2">
        <v>74.33</v>
      </c>
      <c r="S2003" t="s">
        <v>53</v>
      </c>
      <c r="T2003" t="s">
        <v>90</v>
      </c>
      <c r="U2003" t="s">
        <v>91</v>
      </c>
      <c r="V2003" t="s">
        <v>39</v>
      </c>
      <c r="W2003" t="s">
        <v>83</v>
      </c>
      <c r="X2003" t="s">
        <v>67</v>
      </c>
      <c r="Y2003" t="s">
        <v>56</v>
      </c>
      <c r="Z2003" t="s">
        <v>223</v>
      </c>
      <c r="AA2003" t="s">
        <v>44</v>
      </c>
      <c r="AB2003" t="s">
        <v>44</v>
      </c>
    </row>
    <row r="2004" spans="1:28" x14ac:dyDescent="0.25">
      <c r="A2004" t="s">
        <v>4921</v>
      </c>
      <c r="B2004" s="1">
        <v>45453</v>
      </c>
      <c r="C2004" t="s">
        <v>4922</v>
      </c>
      <c r="D2004" t="s">
        <v>4923</v>
      </c>
      <c r="E2004">
        <v>35</v>
      </c>
      <c r="F2004" t="s">
        <v>48</v>
      </c>
      <c r="G2004" t="s">
        <v>352</v>
      </c>
      <c r="H2004" t="s">
        <v>353</v>
      </c>
      <c r="I2004" t="s">
        <v>103</v>
      </c>
      <c r="J2004" t="s">
        <v>104</v>
      </c>
      <c r="K2004">
        <v>2</v>
      </c>
      <c r="L2004" s="2">
        <v>850</v>
      </c>
      <c r="M2004">
        <v>5</v>
      </c>
      <c r="N2004" s="2">
        <v>1700</v>
      </c>
      <c r="O2004" s="2">
        <v>85</v>
      </c>
      <c r="P2004" s="2">
        <v>1615</v>
      </c>
      <c r="Q2004" s="2">
        <v>1283.5</v>
      </c>
      <c r="R2004" s="2">
        <v>331.5</v>
      </c>
      <c r="S2004" t="s">
        <v>64</v>
      </c>
      <c r="T2004" t="s">
        <v>222</v>
      </c>
      <c r="U2004" t="s">
        <v>38</v>
      </c>
      <c r="V2004" t="s">
        <v>39</v>
      </c>
      <c r="W2004" t="s">
        <v>40</v>
      </c>
      <c r="X2004" t="s">
        <v>97</v>
      </c>
      <c r="Y2004" t="s">
        <v>56</v>
      </c>
      <c r="Z2004" t="s">
        <v>43</v>
      </c>
      <c r="AA2004" t="s">
        <v>44</v>
      </c>
      <c r="AB2004" t="s">
        <v>68</v>
      </c>
    </row>
    <row r="2005" spans="1:28" x14ac:dyDescent="0.25">
      <c r="A2005" t="s">
        <v>4924</v>
      </c>
      <c r="B2005" s="1">
        <v>45453</v>
      </c>
      <c r="C2005" t="s">
        <v>622</v>
      </c>
      <c r="D2005" t="s">
        <v>623</v>
      </c>
      <c r="E2005">
        <v>56</v>
      </c>
      <c r="F2005" t="s">
        <v>31</v>
      </c>
      <c r="G2005" t="s">
        <v>436</v>
      </c>
      <c r="H2005" t="s">
        <v>437</v>
      </c>
      <c r="I2005" t="s">
        <v>74</v>
      </c>
      <c r="J2005" t="s">
        <v>190</v>
      </c>
      <c r="K2005">
        <v>2</v>
      </c>
      <c r="L2005" s="2">
        <v>1800</v>
      </c>
      <c r="M2005">
        <v>5</v>
      </c>
      <c r="N2005" s="2">
        <v>3600</v>
      </c>
      <c r="O2005" s="2">
        <v>180</v>
      </c>
      <c r="P2005" s="2">
        <v>3420</v>
      </c>
      <c r="Q2005" s="2">
        <v>2329.11</v>
      </c>
      <c r="R2005" s="2">
        <v>1090.8900000000001</v>
      </c>
      <c r="S2005" t="s">
        <v>36</v>
      </c>
      <c r="T2005" t="s">
        <v>263</v>
      </c>
      <c r="U2005" t="s">
        <v>91</v>
      </c>
      <c r="V2005" t="s">
        <v>39</v>
      </c>
      <c r="W2005" t="s">
        <v>124</v>
      </c>
      <c r="X2005" t="s">
        <v>67</v>
      </c>
      <c r="Y2005" t="s">
        <v>56</v>
      </c>
      <c r="Z2005" t="s">
        <v>223</v>
      </c>
      <c r="AA2005" t="s">
        <v>44</v>
      </c>
      <c r="AB2005" t="s">
        <v>44</v>
      </c>
    </row>
    <row r="2006" spans="1:28" x14ac:dyDescent="0.25">
      <c r="A2006" t="s">
        <v>4925</v>
      </c>
      <c r="B2006" s="1">
        <v>45453</v>
      </c>
      <c r="C2006" t="s">
        <v>4926</v>
      </c>
      <c r="D2006" t="s">
        <v>4927</v>
      </c>
      <c r="E2006">
        <v>45</v>
      </c>
      <c r="F2006" t="s">
        <v>31</v>
      </c>
      <c r="G2006" t="s">
        <v>128</v>
      </c>
      <c r="H2006" t="s">
        <v>129</v>
      </c>
      <c r="I2006" t="s">
        <v>74</v>
      </c>
      <c r="J2006" t="s">
        <v>130</v>
      </c>
      <c r="K2006">
        <v>2</v>
      </c>
      <c r="L2006" s="2">
        <v>1700</v>
      </c>
      <c r="M2006">
        <v>15</v>
      </c>
      <c r="N2006" s="2">
        <v>3400</v>
      </c>
      <c r="O2006" s="2">
        <v>510</v>
      </c>
      <c r="P2006" s="2">
        <v>2890</v>
      </c>
      <c r="Q2006" s="2">
        <v>1794.93</v>
      </c>
      <c r="R2006" s="2">
        <v>1095.07</v>
      </c>
      <c r="S2006" t="s">
        <v>53</v>
      </c>
      <c r="T2006" t="s">
        <v>136</v>
      </c>
      <c r="U2006" t="s">
        <v>38</v>
      </c>
      <c r="V2006" t="s">
        <v>39</v>
      </c>
      <c r="W2006" t="s">
        <v>40</v>
      </c>
      <c r="X2006" t="s">
        <v>41</v>
      </c>
      <c r="Y2006" t="s">
        <v>56</v>
      </c>
      <c r="Z2006" t="s">
        <v>508</v>
      </c>
      <c r="AA2006" t="s">
        <v>44</v>
      </c>
      <c r="AB2006" t="s">
        <v>44</v>
      </c>
    </row>
    <row r="2007" spans="1:28" x14ac:dyDescent="0.25">
      <c r="A2007" t="s">
        <v>4928</v>
      </c>
      <c r="B2007" s="1">
        <v>45453</v>
      </c>
      <c r="C2007" t="s">
        <v>4929</v>
      </c>
      <c r="D2007" t="s">
        <v>4930</v>
      </c>
      <c r="E2007">
        <v>55</v>
      </c>
      <c r="F2007" t="s">
        <v>48</v>
      </c>
      <c r="G2007" t="s">
        <v>176</v>
      </c>
      <c r="H2007" t="s">
        <v>177</v>
      </c>
      <c r="I2007" t="s">
        <v>34</v>
      </c>
      <c r="J2007" t="s">
        <v>35</v>
      </c>
      <c r="K2007">
        <v>4</v>
      </c>
      <c r="L2007" s="2">
        <v>6500</v>
      </c>
      <c r="M2007">
        <v>15</v>
      </c>
      <c r="N2007" s="2">
        <v>26000</v>
      </c>
      <c r="O2007" s="2">
        <v>3900</v>
      </c>
      <c r="P2007" s="2">
        <v>22100</v>
      </c>
      <c r="Q2007" s="2">
        <v>14508.04</v>
      </c>
      <c r="R2007" s="2">
        <v>7591.96</v>
      </c>
      <c r="S2007" t="s">
        <v>53</v>
      </c>
      <c r="T2007" t="s">
        <v>54</v>
      </c>
      <c r="U2007" t="s">
        <v>55</v>
      </c>
      <c r="V2007" t="s">
        <v>39</v>
      </c>
      <c r="W2007" t="s">
        <v>137</v>
      </c>
      <c r="X2007" t="s">
        <v>67</v>
      </c>
      <c r="Y2007" t="s">
        <v>42</v>
      </c>
      <c r="Z2007" t="s">
        <v>43</v>
      </c>
      <c r="AA2007" t="s">
        <v>44</v>
      </c>
      <c r="AB2007" t="s">
        <v>44</v>
      </c>
    </row>
    <row r="2008" spans="1:28" x14ac:dyDescent="0.25">
      <c r="A2008" t="s">
        <v>4931</v>
      </c>
      <c r="B2008" s="1">
        <v>45453</v>
      </c>
      <c r="C2008" t="s">
        <v>1099</v>
      </c>
      <c r="D2008" t="s">
        <v>1100</v>
      </c>
      <c r="E2008">
        <v>51</v>
      </c>
      <c r="F2008" t="s">
        <v>48</v>
      </c>
      <c r="G2008" t="s">
        <v>112</v>
      </c>
      <c r="H2008" t="s">
        <v>113</v>
      </c>
      <c r="I2008" t="s">
        <v>103</v>
      </c>
      <c r="J2008" t="s">
        <v>104</v>
      </c>
      <c r="K2008">
        <v>1</v>
      </c>
      <c r="L2008" s="2">
        <v>650</v>
      </c>
      <c r="M2008">
        <v>0</v>
      </c>
      <c r="N2008" s="2">
        <v>650</v>
      </c>
      <c r="O2008" s="2">
        <v>0</v>
      </c>
      <c r="P2008" s="2">
        <v>650</v>
      </c>
      <c r="Q2008" s="2">
        <v>423.67</v>
      </c>
      <c r="R2008" s="2">
        <v>226.33</v>
      </c>
      <c r="S2008" t="s">
        <v>53</v>
      </c>
      <c r="T2008" t="s">
        <v>136</v>
      </c>
      <c r="U2008" t="s">
        <v>38</v>
      </c>
      <c r="V2008" t="s">
        <v>39</v>
      </c>
      <c r="W2008" t="s">
        <v>66</v>
      </c>
      <c r="X2008" t="s">
        <v>97</v>
      </c>
      <c r="Y2008" t="s">
        <v>56</v>
      </c>
      <c r="Z2008" t="s">
        <v>107</v>
      </c>
      <c r="AA2008" t="s">
        <v>44</v>
      </c>
      <c r="AB2008" t="s">
        <v>44</v>
      </c>
    </row>
    <row r="2009" spans="1:28" x14ac:dyDescent="0.25">
      <c r="A2009" t="s">
        <v>4932</v>
      </c>
      <c r="B2009" s="1">
        <v>45453</v>
      </c>
      <c r="C2009" t="s">
        <v>4933</v>
      </c>
      <c r="D2009" t="s">
        <v>4934</v>
      </c>
      <c r="E2009">
        <v>38</v>
      </c>
      <c r="F2009" t="s">
        <v>111</v>
      </c>
      <c r="G2009" t="s">
        <v>318</v>
      </c>
      <c r="H2009" t="s">
        <v>319</v>
      </c>
      <c r="I2009" t="s">
        <v>34</v>
      </c>
      <c r="J2009" t="s">
        <v>190</v>
      </c>
      <c r="K2009">
        <v>1</v>
      </c>
      <c r="L2009" s="2">
        <v>2500</v>
      </c>
      <c r="M2009">
        <v>5</v>
      </c>
      <c r="N2009" s="2">
        <v>2500</v>
      </c>
      <c r="O2009" s="2">
        <v>125</v>
      </c>
      <c r="P2009" s="2">
        <v>2375</v>
      </c>
      <c r="Q2009" s="2">
        <v>1747.86</v>
      </c>
      <c r="R2009" s="2">
        <v>627.14</v>
      </c>
      <c r="S2009" t="s">
        <v>36</v>
      </c>
      <c r="T2009" t="s">
        <v>263</v>
      </c>
      <c r="U2009" t="s">
        <v>91</v>
      </c>
      <c r="V2009" t="s">
        <v>39</v>
      </c>
      <c r="W2009" t="s">
        <v>124</v>
      </c>
      <c r="X2009" t="s">
        <v>97</v>
      </c>
      <c r="Y2009" t="s">
        <v>42</v>
      </c>
      <c r="Z2009" t="s">
        <v>43</v>
      </c>
      <c r="AA2009" t="s">
        <v>44</v>
      </c>
      <c r="AB2009" t="s">
        <v>44</v>
      </c>
    </row>
    <row r="2010" spans="1:28" x14ac:dyDescent="0.25">
      <c r="A2010" t="s">
        <v>4935</v>
      </c>
      <c r="B2010" s="1">
        <v>45453</v>
      </c>
      <c r="C2010" t="s">
        <v>4936</v>
      </c>
      <c r="D2010" t="s">
        <v>4937</v>
      </c>
      <c r="E2010">
        <v>46</v>
      </c>
      <c r="F2010" t="s">
        <v>31</v>
      </c>
      <c r="G2010" t="s">
        <v>285</v>
      </c>
      <c r="H2010" t="s">
        <v>286</v>
      </c>
      <c r="I2010" t="s">
        <v>34</v>
      </c>
      <c r="J2010" t="s">
        <v>121</v>
      </c>
      <c r="K2010">
        <v>3</v>
      </c>
      <c r="L2010" s="2">
        <v>3200</v>
      </c>
      <c r="M2010">
        <v>20</v>
      </c>
      <c r="N2010" s="2">
        <v>9600</v>
      </c>
      <c r="O2010" s="2">
        <v>1920</v>
      </c>
      <c r="P2010" s="2">
        <v>7680</v>
      </c>
      <c r="Q2010" s="2">
        <v>4707.84</v>
      </c>
      <c r="R2010" s="2">
        <v>2972.16</v>
      </c>
      <c r="S2010" t="s">
        <v>36</v>
      </c>
      <c r="T2010" t="s">
        <v>122</v>
      </c>
      <c r="U2010" t="s">
        <v>123</v>
      </c>
      <c r="V2010" t="s">
        <v>39</v>
      </c>
      <c r="W2010" t="s">
        <v>83</v>
      </c>
      <c r="X2010" t="s">
        <v>41</v>
      </c>
      <c r="Y2010" t="s">
        <v>56</v>
      </c>
      <c r="Z2010" t="s">
        <v>107</v>
      </c>
      <c r="AA2010" t="s">
        <v>44</v>
      </c>
      <c r="AB2010" t="s">
        <v>44</v>
      </c>
    </row>
    <row r="2011" spans="1:28" x14ac:dyDescent="0.25">
      <c r="A2011" t="s">
        <v>4938</v>
      </c>
      <c r="B2011" s="1">
        <v>45453</v>
      </c>
      <c r="C2011" t="s">
        <v>4939</v>
      </c>
      <c r="D2011" t="s">
        <v>4940</v>
      </c>
      <c r="E2011">
        <v>20</v>
      </c>
      <c r="F2011" t="s">
        <v>48</v>
      </c>
      <c r="G2011" t="s">
        <v>119</v>
      </c>
      <c r="H2011" t="s">
        <v>120</v>
      </c>
      <c r="I2011" t="s">
        <v>62</v>
      </c>
      <c r="J2011" t="s">
        <v>121</v>
      </c>
      <c r="K2011">
        <v>1</v>
      </c>
      <c r="L2011" s="2">
        <v>4800</v>
      </c>
      <c r="M2011">
        <v>0</v>
      </c>
      <c r="N2011" s="2">
        <v>4800</v>
      </c>
      <c r="O2011" s="2">
        <v>0</v>
      </c>
      <c r="P2011" s="2">
        <v>4800</v>
      </c>
      <c r="Q2011" s="2">
        <v>3672.85</v>
      </c>
      <c r="R2011" s="2">
        <v>1127.1500000000001</v>
      </c>
      <c r="S2011" t="s">
        <v>53</v>
      </c>
      <c r="T2011" t="s">
        <v>578</v>
      </c>
      <c r="U2011" t="s">
        <v>579</v>
      </c>
      <c r="V2011" t="s">
        <v>39</v>
      </c>
      <c r="W2011" t="s">
        <v>40</v>
      </c>
      <c r="X2011" t="s">
        <v>41</v>
      </c>
      <c r="Y2011" t="s">
        <v>56</v>
      </c>
      <c r="Z2011" t="s">
        <v>43</v>
      </c>
      <c r="AA2011" t="s">
        <v>44</v>
      </c>
      <c r="AB2011" t="s">
        <v>44</v>
      </c>
    </row>
    <row r="2012" spans="1:28" x14ac:dyDescent="0.25">
      <c r="A2012" t="s">
        <v>4941</v>
      </c>
      <c r="B2012" s="1">
        <v>45453</v>
      </c>
      <c r="C2012" t="s">
        <v>2342</v>
      </c>
      <c r="D2012" t="s">
        <v>2343</v>
      </c>
      <c r="E2012">
        <v>48</v>
      </c>
      <c r="F2012" t="s">
        <v>31</v>
      </c>
      <c r="G2012" t="s">
        <v>212</v>
      </c>
      <c r="H2012" t="s">
        <v>213</v>
      </c>
      <c r="I2012" t="s">
        <v>51</v>
      </c>
      <c r="J2012" t="s">
        <v>52</v>
      </c>
      <c r="K2012">
        <v>5</v>
      </c>
      <c r="L2012" s="2">
        <v>400</v>
      </c>
      <c r="M2012">
        <v>0</v>
      </c>
      <c r="N2012" s="2">
        <v>2000</v>
      </c>
      <c r="O2012" s="2">
        <v>0</v>
      </c>
      <c r="P2012" s="2">
        <v>2000</v>
      </c>
      <c r="Q2012" s="2">
        <v>1527.69</v>
      </c>
      <c r="R2012" s="2">
        <v>472.31</v>
      </c>
      <c r="S2012" t="s">
        <v>53</v>
      </c>
      <c r="T2012" t="s">
        <v>222</v>
      </c>
      <c r="U2012" t="s">
        <v>38</v>
      </c>
      <c r="V2012" t="s">
        <v>39</v>
      </c>
      <c r="W2012" t="s">
        <v>83</v>
      </c>
      <c r="X2012" t="s">
        <v>41</v>
      </c>
      <c r="Y2012" t="s">
        <v>56</v>
      </c>
      <c r="Z2012" t="s">
        <v>43</v>
      </c>
      <c r="AA2012" t="s">
        <v>44</v>
      </c>
      <c r="AB2012" t="s">
        <v>44</v>
      </c>
    </row>
    <row r="2013" spans="1:28" x14ac:dyDescent="0.25">
      <c r="A2013" t="s">
        <v>4942</v>
      </c>
      <c r="B2013" s="1">
        <v>45453</v>
      </c>
      <c r="C2013" t="s">
        <v>1583</v>
      </c>
      <c r="D2013" t="s">
        <v>1584</v>
      </c>
      <c r="E2013">
        <v>47</v>
      </c>
      <c r="F2013" t="s">
        <v>111</v>
      </c>
      <c r="G2013" t="s">
        <v>128</v>
      </c>
      <c r="H2013" t="s">
        <v>129</v>
      </c>
      <c r="I2013" t="s">
        <v>74</v>
      </c>
      <c r="J2013" t="s">
        <v>130</v>
      </c>
      <c r="K2013">
        <v>3</v>
      </c>
      <c r="L2013" s="2">
        <v>1700</v>
      </c>
      <c r="M2013">
        <v>0</v>
      </c>
      <c r="N2013" s="2">
        <v>5100</v>
      </c>
      <c r="O2013" s="2">
        <v>0</v>
      </c>
      <c r="P2013" s="2">
        <v>5100</v>
      </c>
      <c r="Q2013" s="2">
        <v>4123.84</v>
      </c>
      <c r="R2013" s="2">
        <v>976.16</v>
      </c>
      <c r="S2013" t="s">
        <v>53</v>
      </c>
      <c r="T2013" t="s">
        <v>398</v>
      </c>
      <c r="U2013" t="s">
        <v>399</v>
      </c>
      <c r="V2013" t="s">
        <v>39</v>
      </c>
      <c r="W2013" t="s">
        <v>66</v>
      </c>
      <c r="X2013" t="s">
        <v>41</v>
      </c>
      <c r="Y2013" t="s">
        <v>56</v>
      </c>
      <c r="Z2013" t="s">
        <v>43</v>
      </c>
      <c r="AA2013" t="s">
        <v>44</v>
      </c>
      <c r="AB2013" t="s">
        <v>44</v>
      </c>
    </row>
    <row r="2014" spans="1:28" x14ac:dyDescent="0.25">
      <c r="A2014" t="s">
        <v>4943</v>
      </c>
      <c r="B2014" s="1">
        <v>45453</v>
      </c>
      <c r="C2014" t="s">
        <v>4713</v>
      </c>
      <c r="D2014" t="s">
        <v>4714</v>
      </c>
      <c r="E2014">
        <v>41</v>
      </c>
      <c r="F2014" t="s">
        <v>111</v>
      </c>
      <c r="G2014" t="s">
        <v>217</v>
      </c>
      <c r="H2014" t="s">
        <v>218</v>
      </c>
      <c r="I2014" t="s">
        <v>34</v>
      </c>
      <c r="J2014" t="s">
        <v>130</v>
      </c>
      <c r="K2014">
        <v>4</v>
      </c>
      <c r="L2014" s="2">
        <v>28000</v>
      </c>
      <c r="M2014">
        <v>5</v>
      </c>
      <c r="N2014" s="2">
        <v>112000</v>
      </c>
      <c r="O2014" s="2">
        <v>5600</v>
      </c>
      <c r="P2014" s="2">
        <v>106400</v>
      </c>
      <c r="Q2014" s="2">
        <v>78724.210000000006</v>
      </c>
      <c r="R2014" s="2">
        <v>27675.79</v>
      </c>
      <c r="S2014" t="s">
        <v>53</v>
      </c>
      <c r="T2014" t="s">
        <v>96</v>
      </c>
      <c r="U2014" t="s">
        <v>96</v>
      </c>
      <c r="V2014" t="s">
        <v>39</v>
      </c>
      <c r="W2014" t="s">
        <v>124</v>
      </c>
      <c r="X2014" t="s">
        <v>67</v>
      </c>
      <c r="Y2014" t="s">
        <v>56</v>
      </c>
      <c r="Z2014" t="s">
        <v>43</v>
      </c>
      <c r="AA2014" t="s">
        <v>44</v>
      </c>
      <c r="AB2014" t="s">
        <v>44</v>
      </c>
    </row>
    <row r="2015" spans="1:28" x14ac:dyDescent="0.25">
      <c r="A2015" t="s">
        <v>4944</v>
      </c>
      <c r="B2015" s="1">
        <v>45454</v>
      </c>
      <c r="C2015" t="s">
        <v>3732</v>
      </c>
      <c r="D2015" t="s">
        <v>3733</v>
      </c>
      <c r="E2015">
        <v>19</v>
      </c>
      <c r="F2015" t="s">
        <v>31</v>
      </c>
      <c r="G2015" t="s">
        <v>176</v>
      </c>
      <c r="H2015" t="s">
        <v>177</v>
      </c>
      <c r="I2015" t="s">
        <v>34</v>
      </c>
      <c r="J2015" t="s">
        <v>35</v>
      </c>
      <c r="K2015">
        <v>1</v>
      </c>
      <c r="L2015" s="2">
        <v>6500</v>
      </c>
      <c r="M2015">
        <v>25</v>
      </c>
      <c r="N2015" s="2">
        <v>6500</v>
      </c>
      <c r="O2015" s="2">
        <v>1625</v>
      </c>
      <c r="P2015" s="2">
        <v>4875</v>
      </c>
      <c r="Q2015" s="2">
        <v>2761.87</v>
      </c>
      <c r="R2015" s="2">
        <v>2113.13</v>
      </c>
      <c r="S2015" t="s">
        <v>53</v>
      </c>
      <c r="T2015" t="s">
        <v>114</v>
      </c>
      <c r="U2015" t="s">
        <v>115</v>
      </c>
      <c r="V2015" t="s">
        <v>39</v>
      </c>
      <c r="W2015" t="s">
        <v>124</v>
      </c>
      <c r="X2015" t="s">
        <v>41</v>
      </c>
      <c r="Y2015" t="s">
        <v>56</v>
      </c>
      <c r="Z2015" t="s">
        <v>144</v>
      </c>
      <c r="AA2015" t="s">
        <v>44</v>
      </c>
      <c r="AB2015" t="s">
        <v>44</v>
      </c>
    </row>
    <row r="2016" spans="1:28" x14ac:dyDescent="0.25">
      <c r="A2016" t="s">
        <v>4945</v>
      </c>
      <c r="B2016" s="1">
        <v>45454</v>
      </c>
      <c r="C2016" t="s">
        <v>4946</v>
      </c>
      <c r="D2016" t="s">
        <v>4947</v>
      </c>
      <c r="E2016">
        <v>23</v>
      </c>
      <c r="F2016" t="s">
        <v>48</v>
      </c>
      <c r="G2016" t="s">
        <v>134</v>
      </c>
      <c r="H2016" t="s">
        <v>135</v>
      </c>
      <c r="I2016" t="s">
        <v>62</v>
      </c>
      <c r="J2016" t="s">
        <v>130</v>
      </c>
      <c r="K2016">
        <v>1</v>
      </c>
      <c r="L2016" s="2">
        <v>8500</v>
      </c>
      <c r="M2016">
        <v>20</v>
      </c>
      <c r="N2016" s="2">
        <v>8500</v>
      </c>
      <c r="O2016" s="2">
        <v>1700</v>
      </c>
      <c r="P2016" s="2">
        <v>6800</v>
      </c>
      <c r="Q2016" s="2">
        <v>4205.9399999999996</v>
      </c>
      <c r="R2016" s="2">
        <v>2594.06</v>
      </c>
      <c r="S2016" t="s">
        <v>53</v>
      </c>
      <c r="T2016" t="s">
        <v>37</v>
      </c>
      <c r="U2016" t="s">
        <v>38</v>
      </c>
      <c r="V2016" t="s">
        <v>39</v>
      </c>
      <c r="W2016" t="s">
        <v>66</v>
      </c>
      <c r="X2016" t="s">
        <v>41</v>
      </c>
      <c r="Y2016" t="s">
        <v>56</v>
      </c>
      <c r="Z2016" t="s">
        <v>43</v>
      </c>
      <c r="AA2016" t="s">
        <v>44</v>
      </c>
      <c r="AB2016" t="s">
        <v>44</v>
      </c>
    </row>
    <row r="2017" spans="1:28" x14ac:dyDescent="0.25">
      <c r="A2017" t="s">
        <v>4948</v>
      </c>
      <c r="B2017" s="1">
        <v>45454</v>
      </c>
      <c r="C2017" t="s">
        <v>4949</v>
      </c>
      <c r="D2017" t="s">
        <v>4950</v>
      </c>
      <c r="E2017">
        <v>58</v>
      </c>
      <c r="F2017" t="s">
        <v>111</v>
      </c>
      <c r="G2017" t="s">
        <v>285</v>
      </c>
      <c r="H2017" t="s">
        <v>286</v>
      </c>
      <c r="I2017" t="s">
        <v>34</v>
      </c>
      <c r="J2017" t="s">
        <v>121</v>
      </c>
      <c r="K2017">
        <v>1</v>
      </c>
      <c r="L2017" s="2">
        <v>3200</v>
      </c>
      <c r="M2017">
        <v>20</v>
      </c>
      <c r="N2017" s="2">
        <v>3200</v>
      </c>
      <c r="O2017" s="2">
        <v>640</v>
      </c>
      <c r="P2017" s="2">
        <v>2560</v>
      </c>
      <c r="Q2017" s="2">
        <v>1441.07</v>
      </c>
      <c r="R2017" s="2">
        <v>1118.93</v>
      </c>
      <c r="S2017" t="s">
        <v>53</v>
      </c>
      <c r="T2017" t="s">
        <v>105</v>
      </c>
      <c r="U2017" t="s">
        <v>106</v>
      </c>
      <c r="V2017" t="s">
        <v>39</v>
      </c>
      <c r="W2017" t="s">
        <v>124</v>
      </c>
      <c r="X2017" t="s">
        <v>97</v>
      </c>
      <c r="Y2017" t="s">
        <v>84</v>
      </c>
      <c r="Z2017" t="s">
        <v>144</v>
      </c>
      <c r="AA2017" t="s">
        <v>68</v>
      </c>
      <c r="AB2017" t="s">
        <v>44</v>
      </c>
    </row>
    <row r="2018" spans="1:28" x14ac:dyDescent="0.25">
      <c r="A2018" t="s">
        <v>4951</v>
      </c>
      <c r="B2018" s="1">
        <v>45454</v>
      </c>
      <c r="C2018" t="s">
        <v>4952</v>
      </c>
      <c r="D2018" t="s">
        <v>4953</v>
      </c>
      <c r="E2018">
        <v>60</v>
      </c>
      <c r="F2018" t="s">
        <v>111</v>
      </c>
      <c r="G2018" t="s">
        <v>134</v>
      </c>
      <c r="H2018" t="s">
        <v>135</v>
      </c>
      <c r="I2018" t="s">
        <v>62</v>
      </c>
      <c r="J2018" t="s">
        <v>130</v>
      </c>
      <c r="K2018">
        <v>1</v>
      </c>
      <c r="L2018" s="2">
        <v>8500</v>
      </c>
      <c r="M2018">
        <v>10</v>
      </c>
      <c r="N2018" s="2">
        <v>8500</v>
      </c>
      <c r="O2018" s="2">
        <v>850</v>
      </c>
      <c r="P2018" s="2">
        <v>7650</v>
      </c>
      <c r="Q2018" s="2">
        <v>5735.98</v>
      </c>
      <c r="R2018" s="2">
        <v>1914.02</v>
      </c>
      <c r="S2018" t="s">
        <v>53</v>
      </c>
      <c r="T2018" t="s">
        <v>263</v>
      </c>
      <c r="U2018" t="s">
        <v>91</v>
      </c>
      <c r="V2018" t="s">
        <v>39</v>
      </c>
      <c r="W2018" t="s">
        <v>83</v>
      </c>
      <c r="X2018" t="s">
        <v>41</v>
      </c>
      <c r="Y2018" t="s">
        <v>56</v>
      </c>
      <c r="Z2018" t="s">
        <v>508</v>
      </c>
      <c r="AA2018" t="s">
        <v>44</v>
      </c>
      <c r="AB2018" t="s">
        <v>44</v>
      </c>
    </row>
    <row r="2019" spans="1:28" x14ac:dyDescent="0.25">
      <c r="A2019" t="s">
        <v>4954</v>
      </c>
      <c r="B2019" s="1">
        <v>45454</v>
      </c>
      <c r="C2019" t="s">
        <v>4955</v>
      </c>
      <c r="D2019" t="s">
        <v>4956</v>
      </c>
      <c r="E2019">
        <v>39</v>
      </c>
      <c r="F2019" t="s">
        <v>31</v>
      </c>
      <c r="G2019" t="s">
        <v>72</v>
      </c>
      <c r="H2019" t="s">
        <v>73</v>
      </c>
      <c r="I2019" t="s">
        <v>74</v>
      </c>
      <c r="J2019" t="s">
        <v>75</v>
      </c>
      <c r="K2019">
        <v>2</v>
      </c>
      <c r="L2019" s="2">
        <v>2200</v>
      </c>
      <c r="M2019">
        <v>10</v>
      </c>
      <c r="N2019" s="2">
        <v>4400</v>
      </c>
      <c r="O2019" s="2">
        <v>440</v>
      </c>
      <c r="P2019" s="2">
        <v>3960</v>
      </c>
      <c r="Q2019" s="2">
        <v>2643.5</v>
      </c>
      <c r="R2019" s="2">
        <v>1316.5</v>
      </c>
      <c r="S2019" t="s">
        <v>53</v>
      </c>
      <c r="T2019" t="s">
        <v>96</v>
      </c>
      <c r="U2019" t="s">
        <v>96</v>
      </c>
      <c r="V2019" t="s">
        <v>39</v>
      </c>
      <c r="W2019" t="s">
        <v>40</v>
      </c>
      <c r="X2019" t="s">
        <v>41</v>
      </c>
      <c r="Y2019" t="s">
        <v>56</v>
      </c>
      <c r="Z2019" t="s">
        <v>43</v>
      </c>
      <c r="AA2019" t="s">
        <v>44</v>
      </c>
      <c r="AB2019" t="s">
        <v>44</v>
      </c>
    </row>
    <row r="2020" spans="1:28" x14ac:dyDescent="0.25">
      <c r="A2020" t="s">
        <v>4957</v>
      </c>
      <c r="B2020" s="1">
        <v>45454</v>
      </c>
      <c r="C2020" t="s">
        <v>4958</v>
      </c>
      <c r="D2020" t="s">
        <v>4959</v>
      </c>
      <c r="E2020">
        <v>26</v>
      </c>
      <c r="F2020" t="s">
        <v>31</v>
      </c>
      <c r="G2020" t="s">
        <v>158</v>
      </c>
      <c r="H2020" t="s">
        <v>159</v>
      </c>
      <c r="I2020" t="s">
        <v>51</v>
      </c>
      <c r="J2020" t="s">
        <v>52</v>
      </c>
      <c r="K2020">
        <v>3</v>
      </c>
      <c r="L2020" s="2">
        <v>650</v>
      </c>
      <c r="M2020">
        <v>10</v>
      </c>
      <c r="N2020" s="2">
        <v>1950</v>
      </c>
      <c r="O2020" s="2">
        <v>195</v>
      </c>
      <c r="P2020" s="2">
        <v>1755</v>
      </c>
      <c r="Q2020" s="2">
        <v>1004.52</v>
      </c>
      <c r="R2020" s="2">
        <v>750.48</v>
      </c>
      <c r="S2020" t="s">
        <v>36</v>
      </c>
      <c r="T2020" t="s">
        <v>398</v>
      </c>
      <c r="U2020" t="s">
        <v>399</v>
      </c>
      <c r="V2020" t="s">
        <v>39</v>
      </c>
      <c r="W2020" t="s">
        <v>92</v>
      </c>
      <c r="X2020" t="s">
        <v>97</v>
      </c>
      <c r="Y2020" t="s">
        <v>56</v>
      </c>
      <c r="Z2020" t="s">
        <v>144</v>
      </c>
      <c r="AA2020" t="s">
        <v>44</v>
      </c>
      <c r="AB2020" t="s">
        <v>44</v>
      </c>
    </row>
    <row r="2021" spans="1:28" x14ac:dyDescent="0.25">
      <c r="A2021" t="s">
        <v>4960</v>
      </c>
      <c r="B2021" s="1">
        <v>45454</v>
      </c>
      <c r="C2021" t="s">
        <v>4961</v>
      </c>
      <c r="D2021" t="s">
        <v>4962</v>
      </c>
      <c r="E2021">
        <v>53</v>
      </c>
      <c r="F2021" t="s">
        <v>48</v>
      </c>
      <c r="G2021" t="s">
        <v>366</v>
      </c>
      <c r="H2021" t="s">
        <v>367</v>
      </c>
      <c r="I2021" t="s">
        <v>34</v>
      </c>
      <c r="J2021" t="s">
        <v>130</v>
      </c>
      <c r="K2021">
        <v>1</v>
      </c>
      <c r="L2021" s="2">
        <v>14500</v>
      </c>
      <c r="M2021">
        <v>15</v>
      </c>
      <c r="N2021" s="2">
        <v>14500</v>
      </c>
      <c r="O2021" s="2">
        <v>2175</v>
      </c>
      <c r="P2021" s="2">
        <v>12325</v>
      </c>
      <c r="Q2021" s="2">
        <v>8673.7900000000009</v>
      </c>
      <c r="R2021" s="2">
        <v>3651.21</v>
      </c>
      <c r="S2021" t="s">
        <v>53</v>
      </c>
      <c r="T2021" t="s">
        <v>122</v>
      </c>
      <c r="U2021" t="s">
        <v>123</v>
      </c>
      <c r="V2021" t="s">
        <v>39</v>
      </c>
      <c r="W2021" t="s">
        <v>92</v>
      </c>
      <c r="X2021" t="s">
        <v>41</v>
      </c>
      <c r="Y2021" t="s">
        <v>42</v>
      </c>
      <c r="Z2021" t="s">
        <v>43</v>
      </c>
      <c r="AA2021" t="s">
        <v>44</v>
      </c>
      <c r="AB2021" t="s">
        <v>44</v>
      </c>
    </row>
    <row r="2022" spans="1:28" x14ac:dyDescent="0.25">
      <c r="A2022" t="s">
        <v>4963</v>
      </c>
      <c r="B2022" s="1">
        <v>45454</v>
      </c>
      <c r="C2022" t="s">
        <v>4964</v>
      </c>
      <c r="D2022" t="s">
        <v>4965</v>
      </c>
      <c r="E2022">
        <v>34</v>
      </c>
      <c r="F2022" t="s">
        <v>48</v>
      </c>
      <c r="G2022" t="s">
        <v>60</v>
      </c>
      <c r="H2022" t="s">
        <v>61</v>
      </c>
      <c r="I2022" t="s">
        <v>62</v>
      </c>
      <c r="J2022" t="s">
        <v>63</v>
      </c>
      <c r="K2022">
        <v>2</v>
      </c>
      <c r="L2022" s="2">
        <v>3500</v>
      </c>
      <c r="M2022">
        <v>10</v>
      </c>
      <c r="N2022" s="2">
        <v>7000</v>
      </c>
      <c r="O2022" s="2">
        <v>700</v>
      </c>
      <c r="P2022" s="2">
        <v>6300</v>
      </c>
      <c r="Q2022" s="2">
        <v>4334.6499999999996</v>
      </c>
      <c r="R2022" s="2">
        <v>1965.35</v>
      </c>
      <c r="S2022" t="s">
        <v>53</v>
      </c>
      <c r="T2022" t="s">
        <v>136</v>
      </c>
      <c r="U2022" t="s">
        <v>38</v>
      </c>
      <c r="V2022" t="s">
        <v>39</v>
      </c>
      <c r="W2022" t="s">
        <v>66</v>
      </c>
      <c r="X2022" t="s">
        <v>41</v>
      </c>
      <c r="Y2022" t="s">
        <v>56</v>
      </c>
      <c r="Z2022" t="s">
        <v>43</v>
      </c>
      <c r="AA2022" t="s">
        <v>44</v>
      </c>
      <c r="AB2022" t="s">
        <v>44</v>
      </c>
    </row>
    <row r="2023" spans="1:28" x14ac:dyDescent="0.25">
      <c r="A2023" t="s">
        <v>4966</v>
      </c>
      <c r="B2023" s="1">
        <v>45454</v>
      </c>
      <c r="C2023" t="s">
        <v>2495</v>
      </c>
      <c r="D2023" t="s">
        <v>2496</v>
      </c>
      <c r="E2023">
        <v>26</v>
      </c>
      <c r="F2023" t="s">
        <v>48</v>
      </c>
      <c r="G2023" t="s">
        <v>141</v>
      </c>
      <c r="H2023" t="s">
        <v>142</v>
      </c>
      <c r="I2023" t="s">
        <v>74</v>
      </c>
      <c r="J2023" t="s">
        <v>143</v>
      </c>
      <c r="K2023">
        <v>3</v>
      </c>
      <c r="L2023" s="2">
        <v>900</v>
      </c>
      <c r="M2023">
        <v>10</v>
      </c>
      <c r="N2023" s="2">
        <v>2700</v>
      </c>
      <c r="O2023" s="2">
        <v>270</v>
      </c>
      <c r="P2023" s="2">
        <v>2430</v>
      </c>
      <c r="Q2023" s="2">
        <v>1508.63</v>
      </c>
      <c r="R2023" s="2">
        <v>921.37</v>
      </c>
      <c r="S2023" t="s">
        <v>36</v>
      </c>
      <c r="T2023" t="s">
        <v>37</v>
      </c>
      <c r="U2023" t="s">
        <v>38</v>
      </c>
      <c r="V2023" t="s">
        <v>39</v>
      </c>
      <c r="W2023" t="s">
        <v>40</v>
      </c>
      <c r="X2023" t="s">
        <v>97</v>
      </c>
      <c r="Y2023" t="s">
        <v>56</v>
      </c>
      <c r="Z2023" t="s">
        <v>43</v>
      </c>
      <c r="AA2023" t="s">
        <v>44</v>
      </c>
      <c r="AB2023" t="s">
        <v>44</v>
      </c>
    </row>
    <row r="2024" spans="1:28" x14ac:dyDescent="0.25">
      <c r="A2024" t="s">
        <v>4967</v>
      </c>
      <c r="B2024" s="1">
        <v>45454</v>
      </c>
      <c r="C2024" t="s">
        <v>2309</v>
      </c>
      <c r="D2024" t="s">
        <v>2310</v>
      </c>
      <c r="E2024">
        <v>58</v>
      </c>
      <c r="F2024" t="s">
        <v>48</v>
      </c>
      <c r="G2024" t="s">
        <v>207</v>
      </c>
      <c r="H2024" t="s">
        <v>208</v>
      </c>
      <c r="I2024" t="s">
        <v>34</v>
      </c>
      <c r="J2024" t="s">
        <v>143</v>
      </c>
      <c r="K2024">
        <v>1</v>
      </c>
      <c r="L2024" s="2">
        <v>18000</v>
      </c>
      <c r="M2024">
        <v>10</v>
      </c>
      <c r="N2024" s="2">
        <v>18000</v>
      </c>
      <c r="O2024" s="2">
        <v>1800</v>
      </c>
      <c r="P2024" s="2">
        <v>16200</v>
      </c>
      <c r="Q2024" s="2">
        <v>12160.97</v>
      </c>
      <c r="R2024" s="2">
        <v>4039.03</v>
      </c>
      <c r="S2024" t="s">
        <v>53</v>
      </c>
      <c r="T2024" t="s">
        <v>263</v>
      </c>
      <c r="U2024" t="s">
        <v>91</v>
      </c>
      <c r="V2024" t="s">
        <v>39</v>
      </c>
      <c r="W2024" t="s">
        <v>66</v>
      </c>
      <c r="X2024" t="s">
        <v>67</v>
      </c>
      <c r="Y2024" t="s">
        <v>42</v>
      </c>
      <c r="Z2024" t="s">
        <v>43</v>
      </c>
      <c r="AA2024" t="s">
        <v>44</v>
      </c>
      <c r="AB2024" t="s">
        <v>44</v>
      </c>
    </row>
    <row r="2025" spans="1:28" x14ac:dyDescent="0.25">
      <c r="A2025" t="s">
        <v>4968</v>
      </c>
      <c r="B2025" s="1">
        <v>45454</v>
      </c>
      <c r="C2025" t="s">
        <v>4969</v>
      </c>
      <c r="D2025" t="s">
        <v>4970</v>
      </c>
      <c r="E2025">
        <v>60</v>
      </c>
      <c r="F2025" t="s">
        <v>31</v>
      </c>
      <c r="G2025" t="s">
        <v>280</v>
      </c>
      <c r="H2025" t="s">
        <v>281</v>
      </c>
      <c r="I2025" t="s">
        <v>62</v>
      </c>
      <c r="J2025" t="s">
        <v>190</v>
      </c>
      <c r="K2025">
        <v>2</v>
      </c>
      <c r="L2025" s="2">
        <v>700</v>
      </c>
      <c r="M2025">
        <v>5</v>
      </c>
      <c r="N2025" s="2">
        <v>1400</v>
      </c>
      <c r="O2025" s="2">
        <v>70</v>
      </c>
      <c r="P2025" s="2">
        <v>1330</v>
      </c>
      <c r="Q2025" s="2">
        <v>849.67</v>
      </c>
      <c r="R2025" s="2">
        <v>480.33</v>
      </c>
      <c r="S2025" t="s">
        <v>53</v>
      </c>
      <c r="T2025" t="s">
        <v>37</v>
      </c>
      <c r="U2025" t="s">
        <v>38</v>
      </c>
      <c r="V2025" t="s">
        <v>39</v>
      </c>
      <c r="W2025" t="s">
        <v>66</v>
      </c>
      <c r="X2025" t="s">
        <v>67</v>
      </c>
      <c r="Y2025" t="s">
        <v>56</v>
      </c>
      <c r="Z2025" t="s">
        <v>43</v>
      </c>
      <c r="AA2025" t="s">
        <v>44</v>
      </c>
      <c r="AB2025" t="s">
        <v>44</v>
      </c>
    </row>
    <row r="2026" spans="1:28" x14ac:dyDescent="0.25">
      <c r="A2026" t="s">
        <v>4971</v>
      </c>
      <c r="B2026" s="1">
        <v>45455</v>
      </c>
      <c r="C2026" t="s">
        <v>3384</v>
      </c>
      <c r="D2026" t="s">
        <v>3385</v>
      </c>
      <c r="E2026">
        <v>60</v>
      </c>
      <c r="F2026" t="s">
        <v>111</v>
      </c>
      <c r="G2026" t="s">
        <v>366</v>
      </c>
      <c r="H2026" t="s">
        <v>367</v>
      </c>
      <c r="I2026" t="s">
        <v>34</v>
      </c>
      <c r="J2026" t="s">
        <v>130</v>
      </c>
      <c r="K2026">
        <v>1</v>
      </c>
      <c r="L2026" s="2">
        <v>14500</v>
      </c>
      <c r="M2026">
        <v>20</v>
      </c>
      <c r="N2026" s="2">
        <v>14500</v>
      </c>
      <c r="O2026" s="2">
        <v>2900</v>
      </c>
      <c r="P2026" s="2">
        <v>11600</v>
      </c>
      <c r="Q2026" s="2">
        <v>8319.3799999999992</v>
      </c>
      <c r="R2026" s="2">
        <v>3280.62</v>
      </c>
      <c r="S2026" t="s">
        <v>53</v>
      </c>
      <c r="T2026" t="s">
        <v>153</v>
      </c>
      <c r="U2026" t="s">
        <v>154</v>
      </c>
      <c r="V2026" t="s">
        <v>39</v>
      </c>
      <c r="W2026" t="s">
        <v>124</v>
      </c>
      <c r="X2026" t="s">
        <v>97</v>
      </c>
      <c r="Y2026" t="s">
        <v>42</v>
      </c>
      <c r="Z2026" t="s">
        <v>43</v>
      </c>
      <c r="AA2026" t="s">
        <v>44</v>
      </c>
      <c r="AB2026" t="s">
        <v>68</v>
      </c>
    </row>
    <row r="2027" spans="1:28" x14ac:dyDescent="0.25">
      <c r="A2027" t="s">
        <v>4972</v>
      </c>
      <c r="B2027" s="1">
        <v>45455</v>
      </c>
      <c r="C2027" t="s">
        <v>4973</v>
      </c>
      <c r="D2027" t="s">
        <v>4974</v>
      </c>
      <c r="E2027">
        <v>40</v>
      </c>
      <c r="F2027" t="s">
        <v>31</v>
      </c>
      <c r="G2027" t="s">
        <v>141</v>
      </c>
      <c r="H2027" t="s">
        <v>142</v>
      </c>
      <c r="I2027" t="s">
        <v>74</v>
      </c>
      <c r="J2027" t="s">
        <v>143</v>
      </c>
      <c r="K2027">
        <v>1</v>
      </c>
      <c r="L2027" s="2">
        <v>900</v>
      </c>
      <c r="M2027">
        <v>5</v>
      </c>
      <c r="N2027" s="2">
        <v>900</v>
      </c>
      <c r="O2027" s="2">
        <v>45</v>
      </c>
      <c r="P2027" s="2">
        <v>855</v>
      </c>
      <c r="Q2027" s="2">
        <v>653.99</v>
      </c>
      <c r="R2027" s="2">
        <v>201.01</v>
      </c>
      <c r="S2027" t="s">
        <v>36</v>
      </c>
      <c r="T2027" t="s">
        <v>275</v>
      </c>
      <c r="U2027" t="s">
        <v>123</v>
      </c>
      <c r="V2027" t="s">
        <v>39</v>
      </c>
      <c r="W2027" t="s">
        <v>137</v>
      </c>
      <c r="X2027" t="s">
        <v>97</v>
      </c>
      <c r="Y2027" t="s">
        <v>56</v>
      </c>
      <c r="Z2027" t="s">
        <v>144</v>
      </c>
      <c r="AA2027" t="s">
        <v>44</v>
      </c>
      <c r="AB2027" t="s">
        <v>44</v>
      </c>
    </row>
    <row r="2028" spans="1:28" x14ac:dyDescent="0.25">
      <c r="A2028" t="s">
        <v>4975</v>
      </c>
      <c r="B2028" s="1">
        <v>45455</v>
      </c>
      <c r="C2028" t="s">
        <v>4976</v>
      </c>
      <c r="D2028" t="s">
        <v>4977</v>
      </c>
      <c r="E2028">
        <v>20</v>
      </c>
      <c r="F2028" t="s">
        <v>48</v>
      </c>
      <c r="G2028" t="s">
        <v>141</v>
      </c>
      <c r="H2028" t="s">
        <v>142</v>
      </c>
      <c r="I2028" t="s">
        <v>74</v>
      </c>
      <c r="J2028" t="s">
        <v>143</v>
      </c>
      <c r="K2028">
        <v>2</v>
      </c>
      <c r="L2028" s="2">
        <v>900</v>
      </c>
      <c r="M2028">
        <v>10</v>
      </c>
      <c r="N2028" s="2">
        <v>1800</v>
      </c>
      <c r="O2028" s="2">
        <v>180</v>
      </c>
      <c r="P2028" s="2">
        <v>1620</v>
      </c>
      <c r="Q2028" s="2">
        <v>1309.6600000000001</v>
      </c>
      <c r="R2028" s="2">
        <v>310.33999999999997</v>
      </c>
      <c r="S2028" t="s">
        <v>53</v>
      </c>
      <c r="T2028" t="s">
        <v>163</v>
      </c>
      <c r="U2028" t="s">
        <v>164</v>
      </c>
      <c r="V2028" t="s">
        <v>39</v>
      </c>
      <c r="W2028" t="s">
        <v>92</v>
      </c>
      <c r="X2028" t="s">
        <v>97</v>
      </c>
      <c r="Y2028" t="s">
        <v>84</v>
      </c>
      <c r="Z2028" t="s">
        <v>43</v>
      </c>
      <c r="AA2028" t="s">
        <v>68</v>
      </c>
      <c r="AB2028" t="s">
        <v>44</v>
      </c>
    </row>
    <row r="2029" spans="1:28" x14ac:dyDescent="0.25">
      <c r="A2029" t="s">
        <v>4978</v>
      </c>
      <c r="B2029" s="1">
        <v>45455</v>
      </c>
      <c r="C2029" t="s">
        <v>4979</v>
      </c>
      <c r="D2029" t="s">
        <v>4980</v>
      </c>
      <c r="E2029">
        <v>30</v>
      </c>
      <c r="F2029" t="s">
        <v>31</v>
      </c>
      <c r="G2029" t="s">
        <v>72</v>
      </c>
      <c r="H2029" t="s">
        <v>73</v>
      </c>
      <c r="I2029" t="s">
        <v>74</v>
      </c>
      <c r="J2029" t="s">
        <v>75</v>
      </c>
      <c r="K2029">
        <v>4</v>
      </c>
      <c r="L2029" s="2">
        <v>2200</v>
      </c>
      <c r="M2029">
        <v>20</v>
      </c>
      <c r="N2029" s="2">
        <v>8800</v>
      </c>
      <c r="O2029" s="2">
        <v>1760</v>
      </c>
      <c r="P2029" s="2">
        <v>7040</v>
      </c>
      <c r="Q2029" s="2">
        <v>4326.5</v>
      </c>
      <c r="R2029" s="2">
        <v>2713.5</v>
      </c>
      <c r="S2029" t="s">
        <v>53</v>
      </c>
      <c r="T2029" t="s">
        <v>65</v>
      </c>
      <c r="U2029" t="s">
        <v>65</v>
      </c>
      <c r="V2029" t="s">
        <v>39</v>
      </c>
      <c r="W2029" t="s">
        <v>40</v>
      </c>
      <c r="X2029" t="s">
        <v>41</v>
      </c>
      <c r="Y2029" t="s">
        <v>56</v>
      </c>
      <c r="Z2029" t="s">
        <v>43</v>
      </c>
      <c r="AA2029" t="s">
        <v>44</v>
      </c>
      <c r="AB2029" t="s">
        <v>44</v>
      </c>
    </row>
    <row r="2030" spans="1:28" x14ac:dyDescent="0.25">
      <c r="A2030" t="s">
        <v>4981</v>
      </c>
      <c r="B2030" s="1">
        <v>45455</v>
      </c>
      <c r="C2030" t="s">
        <v>3622</v>
      </c>
      <c r="D2030" t="s">
        <v>3623</v>
      </c>
      <c r="E2030">
        <v>28</v>
      </c>
      <c r="F2030" t="s">
        <v>48</v>
      </c>
      <c r="G2030" t="s">
        <v>202</v>
      </c>
      <c r="H2030" t="s">
        <v>203</v>
      </c>
      <c r="I2030" t="s">
        <v>103</v>
      </c>
      <c r="J2030" t="s">
        <v>104</v>
      </c>
      <c r="K2030">
        <v>1</v>
      </c>
      <c r="L2030" s="2">
        <v>550</v>
      </c>
      <c r="M2030">
        <v>10</v>
      </c>
      <c r="N2030" s="2">
        <v>550</v>
      </c>
      <c r="O2030" s="2">
        <v>55</v>
      </c>
      <c r="P2030" s="2">
        <v>495</v>
      </c>
      <c r="Q2030" s="2">
        <v>340.91</v>
      </c>
      <c r="R2030" s="2">
        <v>154.09</v>
      </c>
      <c r="S2030" t="s">
        <v>53</v>
      </c>
      <c r="T2030" t="s">
        <v>178</v>
      </c>
      <c r="U2030" t="s">
        <v>154</v>
      </c>
      <c r="V2030" t="s">
        <v>39</v>
      </c>
      <c r="W2030" t="s">
        <v>40</v>
      </c>
      <c r="X2030" t="s">
        <v>41</v>
      </c>
      <c r="Y2030" t="s">
        <v>56</v>
      </c>
      <c r="Z2030" t="s">
        <v>508</v>
      </c>
      <c r="AA2030" t="s">
        <v>44</v>
      </c>
      <c r="AB2030" t="s">
        <v>44</v>
      </c>
    </row>
    <row r="2031" spans="1:28" x14ac:dyDescent="0.25">
      <c r="A2031" t="s">
        <v>4982</v>
      </c>
      <c r="B2031" s="1">
        <v>45455</v>
      </c>
      <c r="C2031" t="s">
        <v>4983</v>
      </c>
      <c r="D2031" t="s">
        <v>4984</v>
      </c>
      <c r="E2031">
        <v>26</v>
      </c>
      <c r="F2031" t="s">
        <v>48</v>
      </c>
      <c r="G2031" t="s">
        <v>141</v>
      </c>
      <c r="H2031" t="s">
        <v>142</v>
      </c>
      <c r="I2031" t="s">
        <v>74</v>
      </c>
      <c r="J2031" t="s">
        <v>143</v>
      </c>
      <c r="K2031">
        <v>2</v>
      </c>
      <c r="L2031" s="2">
        <v>900</v>
      </c>
      <c r="M2031">
        <v>20</v>
      </c>
      <c r="N2031" s="2">
        <v>1800</v>
      </c>
      <c r="O2031" s="2">
        <v>360</v>
      </c>
      <c r="P2031" s="2">
        <v>1440</v>
      </c>
      <c r="Q2031" s="2">
        <v>1002.05</v>
      </c>
      <c r="R2031" s="2">
        <v>437.95</v>
      </c>
      <c r="S2031" t="s">
        <v>53</v>
      </c>
      <c r="T2031" t="s">
        <v>398</v>
      </c>
      <c r="U2031" t="s">
        <v>399</v>
      </c>
      <c r="V2031" t="s">
        <v>39</v>
      </c>
      <c r="W2031" t="s">
        <v>66</v>
      </c>
      <c r="X2031" t="s">
        <v>97</v>
      </c>
      <c r="Y2031" t="s">
        <v>42</v>
      </c>
      <c r="Z2031" t="s">
        <v>223</v>
      </c>
      <c r="AA2031" t="s">
        <v>44</v>
      </c>
      <c r="AB2031" t="s">
        <v>44</v>
      </c>
    </row>
    <row r="2032" spans="1:28" x14ac:dyDescent="0.25">
      <c r="A2032" t="s">
        <v>4985</v>
      </c>
      <c r="B2032" s="1">
        <v>45455</v>
      </c>
      <c r="C2032" t="s">
        <v>4244</v>
      </c>
      <c r="D2032" t="s">
        <v>4245</v>
      </c>
      <c r="E2032">
        <v>58</v>
      </c>
      <c r="F2032" t="s">
        <v>48</v>
      </c>
      <c r="G2032" t="s">
        <v>352</v>
      </c>
      <c r="H2032" t="s">
        <v>353</v>
      </c>
      <c r="I2032" t="s">
        <v>103</v>
      </c>
      <c r="J2032" t="s">
        <v>104</v>
      </c>
      <c r="K2032">
        <v>2</v>
      </c>
      <c r="L2032" s="2">
        <v>850</v>
      </c>
      <c r="M2032">
        <v>5</v>
      </c>
      <c r="N2032" s="2">
        <v>1700</v>
      </c>
      <c r="O2032" s="2">
        <v>85</v>
      </c>
      <c r="P2032" s="2">
        <v>1615</v>
      </c>
      <c r="Q2032" s="2">
        <v>1102.07</v>
      </c>
      <c r="R2032" s="2">
        <v>512.92999999999995</v>
      </c>
      <c r="S2032" t="s">
        <v>36</v>
      </c>
      <c r="T2032" t="s">
        <v>37</v>
      </c>
      <c r="U2032" t="s">
        <v>38</v>
      </c>
      <c r="V2032" t="s">
        <v>39</v>
      </c>
      <c r="W2032" t="s">
        <v>40</v>
      </c>
      <c r="X2032" t="s">
        <v>67</v>
      </c>
      <c r="Y2032" t="s">
        <v>56</v>
      </c>
      <c r="Z2032" t="s">
        <v>43</v>
      </c>
      <c r="AA2032" t="s">
        <v>44</v>
      </c>
      <c r="AB2032" t="s">
        <v>44</v>
      </c>
    </row>
    <row r="2033" spans="1:28" x14ac:dyDescent="0.25">
      <c r="A2033" t="s">
        <v>4986</v>
      </c>
      <c r="B2033" s="1">
        <v>45455</v>
      </c>
      <c r="C2033" t="s">
        <v>522</v>
      </c>
      <c r="D2033" t="s">
        <v>523</v>
      </c>
      <c r="E2033">
        <v>20</v>
      </c>
      <c r="F2033" t="s">
        <v>31</v>
      </c>
      <c r="G2033" t="s">
        <v>158</v>
      </c>
      <c r="H2033" t="s">
        <v>159</v>
      </c>
      <c r="I2033" t="s">
        <v>51</v>
      </c>
      <c r="J2033" t="s">
        <v>52</v>
      </c>
      <c r="K2033">
        <v>1</v>
      </c>
      <c r="L2033" s="2">
        <v>650</v>
      </c>
      <c r="M2033">
        <v>0</v>
      </c>
      <c r="N2033" s="2">
        <v>650</v>
      </c>
      <c r="O2033" s="2">
        <v>0</v>
      </c>
      <c r="P2033" s="2">
        <v>650</v>
      </c>
      <c r="Q2033" s="2">
        <v>470.98</v>
      </c>
      <c r="R2033" s="2">
        <v>179.02</v>
      </c>
      <c r="S2033" t="s">
        <v>53</v>
      </c>
      <c r="T2033" t="s">
        <v>163</v>
      </c>
      <c r="U2033" t="s">
        <v>164</v>
      </c>
      <c r="V2033" t="s">
        <v>39</v>
      </c>
      <c r="W2033" t="s">
        <v>137</v>
      </c>
      <c r="X2033" t="s">
        <v>67</v>
      </c>
      <c r="Y2033" t="s">
        <v>56</v>
      </c>
      <c r="Z2033" t="s">
        <v>43</v>
      </c>
      <c r="AA2033" t="s">
        <v>44</v>
      </c>
      <c r="AB2033" t="s">
        <v>44</v>
      </c>
    </row>
    <row r="2034" spans="1:28" x14ac:dyDescent="0.25">
      <c r="A2034" t="s">
        <v>4987</v>
      </c>
      <c r="B2034" s="1">
        <v>45455</v>
      </c>
      <c r="C2034" t="s">
        <v>3971</v>
      </c>
      <c r="D2034" t="s">
        <v>3972</v>
      </c>
      <c r="E2034">
        <v>48</v>
      </c>
      <c r="F2034" t="s">
        <v>31</v>
      </c>
      <c r="G2034" t="s">
        <v>112</v>
      </c>
      <c r="H2034" t="s">
        <v>113</v>
      </c>
      <c r="I2034" t="s">
        <v>103</v>
      </c>
      <c r="J2034" t="s">
        <v>104</v>
      </c>
      <c r="K2034">
        <v>2</v>
      </c>
      <c r="L2034" s="2">
        <v>650</v>
      </c>
      <c r="M2034">
        <v>20</v>
      </c>
      <c r="N2034" s="2">
        <v>1300</v>
      </c>
      <c r="O2034" s="2">
        <v>260</v>
      </c>
      <c r="P2034" s="2">
        <v>1040</v>
      </c>
      <c r="Q2034" s="2">
        <v>575.51</v>
      </c>
      <c r="R2034" s="2">
        <v>464.49</v>
      </c>
      <c r="S2034" t="s">
        <v>36</v>
      </c>
      <c r="T2034" t="s">
        <v>263</v>
      </c>
      <c r="U2034" t="s">
        <v>91</v>
      </c>
      <c r="V2034" t="s">
        <v>39</v>
      </c>
      <c r="W2034" t="s">
        <v>83</v>
      </c>
      <c r="X2034" t="s">
        <v>67</v>
      </c>
      <c r="Y2034" t="s">
        <v>56</v>
      </c>
      <c r="Z2034" t="s">
        <v>223</v>
      </c>
      <c r="AA2034" t="s">
        <v>44</v>
      </c>
      <c r="AB2034" t="s">
        <v>44</v>
      </c>
    </row>
    <row r="2035" spans="1:28" x14ac:dyDescent="0.25">
      <c r="A2035" t="s">
        <v>4988</v>
      </c>
      <c r="B2035" s="1">
        <v>45455</v>
      </c>
      <c r="C2035" t="s">
        <v>2011</v>
      </c>
      <c r="D2035" t="s">
        <v>2012</v>
      </c>
      <c r="E2035">
        <v>41</v>
      </c>
      <c r="F2035" t="s">
        <v>31</v>
      </c>
      <c r="G2035" t="s">
        <v>188</v>
      </c>
      <c r="H2035" t="s">
        <v>189</v>
      </c>
      <c r="I2035" t="s">
        <v>34</v>
      </c>
      <c r="J2035" t="s">
        <v>190</v>
      </c>
      <c r="K2035">
        <v>2</v>
      </c>
      <c r="L2035" s="2">
        <v>1800</v>
      </c>
      <c r="M2035">
        <v>0</v>
      </c>
      <c r="N2035" s="2">
        <v>3600</v>
      </c>
      <c r="O2035" s="2">
        <v>0</v>
      </c>
      <c r="P2035" s="2">
        <v>3600</v>
      </c>
      <c r="Q2035" s="2">
        <v>2164.92</v>
      </c>
      <c r="R2035" s="2">
        <v>1435.08</v>
      </c>
      <c r="S2035" t="s">
        <v>53</v>
      </c>
      <c r="T2035" t="s">
        <v>54</v>
      </c>
      <c r="U2035" t="s">
        <v>55</v>
      </c>
      <c r="V2035" t="s">
        <v>39</v>
      </c>
      <c r="W2035" t="s">
        <v>92</v>
      </c>
      <c r="X2035" t="s">
        <v>41</v>
      </c>
      <c r="Y2035" t="s">
        <v>56</v>
      </c>
      <c r="Z2035" t="s">
        <v>43</v>
      </c>
      <c r="AA2035" t="s">
        <v>44</v>
      </c>
      <c r="AB2035" t="s">
        <v>44</v>
      </c>
    </row>
    <row r="2036" spans="1:28" x14ac:dyDescent="0.25">
      <c r="A2036" t="s">
        <v>4989</v>
      </c>
      <c r="B2036" s="1">
        <v>45456</v>
      </c>
      <c r="C2036" t="s">
        <v>700</v>
      </c>
      <c r="D2036" t="s">
        <v>701</v>
      </c>
      <c r="E2036">
        <v>29</v>
      </c>
      <c r="F2036" t="s">
        <v>31</v>
      </c>
      <c r="G2036" t="s">
        <v>188</v>
      </c>
      <c r="H2036" t="s">
        <v>189</v>
      </c>
      <c r="I2036" t="s">
        <v>34</v>
      </c>
      <c r="J2036" t="s">
        <v>190</v>
      </c>
      <c r="K2036">
        <v>1</v>
      </c>
      <c r="L2036" s="2">
        <v>1800</v>
      </c>
      <c r="M2036">
        <v>0</v>
      </c>
      <c r="N2036" s="2">
        <v>1800</v>
      </c>
      <c r="O2036" s="2">
        <v>0</v>
      </c>
      <c r="P2036" s="2">
        <v>1800</v>
      </c>
      <c r="Q2036" s="2">
        <v>1090.51</v>
      </c>
      <c r="R2036" s="2">
        <v>709.49</v>
      </c>
      <c r="S2036" t="s">
        <v>64</v>
      </c>
      <c r="T2036" t="s">
        <v>114</v>
      </c>
      <c r="U2036" t="s">
        <v>115</v>
      </c>
      <c r="V2036" t="s">
        <v>39</v>
      </c>
      <c r="W2036" t="s">
        <v>92</v>
      </c>
      <c r="X2036" t="s">
        <v>41</v>
      </c>
      <c r="Y2036" t="s">
        <v>56</v>
      </c>
      <c r="Z2036" t="s">
        <v>43</v>
      </c>
      <c r="AA2036" t="s">
        <v>44</v>
      </c>
      <c r="AB2036" t="s">
        <v>44</v>
      </c>
    </row>
    <row r="2037" spans="1:28" x14ac:dyDescent="0.25">
      <c r="A2037" t="s">
        <v>4990</v>
      </c>
      <c r="B2037" s="1">
        <v>45456</v>
      </c>
      <c r="C2037" t="s">
        <v>4991</v>
      </c>
      <c r="D2037" t="s">
        <v>4992</v>
      </c>
      <c r="E2037">
        <v>48</v>
      </c>
      <c r="F2037" t="s">
        <v>48</v>
      </c>
      <c r="G2037" t="s">
        <v>112</v>
      </c>
      <c r="H2037" t="s">
        <v>113</v>
      </c>
      <c r="I2037" t="s">
        <v>103</v>
      </c>
      <c r="J2037" t="s">
        <v>104</v>
      </c>
      <c r="K2037">
        <v>1</v>
      </c>
      <c r="L2037" s="2">
        <v>650</v>
      </c>
      <c r="M2037">
        <v>10</v>
      </c>
      <c r="N2037" s="2">
        <v>650</v>
      </c>
      <c r="O2037" s="2">
        <v>65</v>
      </c>
      <c r="P2037" s="2">
        <v>585</v>
      </c>
      <c r="Q2037" s="2">
        <v>423.08</v>
      </c>
      <c r="R2037" s="2">
        <v>161.91999999999999</v>
      </c>
      <c r="S2037" t="s">
        <v>53</v>
      </c>
      <c r="T2037" t="s">
        <v>290</v>
      </c>
      <c r="U2037" t="s">
        <v>291</v>
      </c>
      <c r="V2037" t="s">
        <v>39</v>
      </c>
      <c r="W2037" t="s">
        <v>137</v>
      </c>
      <c r="X2037" t="s">
        <v>97</v>
      </c>
      <c r="Y2037" t="s">
        <v>56</v>
      </c>
      <c r="Z2037" t="s">
        <v>43</v>
      </c>
      <c r="AA2037" t="s">
        <v>44</v>
      </c>
      <c r="AB2037" t="s">
        <v>44</v>
      </c>
    </row>
    <row r="2038" spans="1:28" x14ac:dyDescent="0.25">
      <c r="A2038" t="s">
        <v>4993</v>
      </c>
      <c r="B2038" s="1">
        <v>45456</v>
      </c>
      <c r="C2038" t="s">
        <v>4994</v>
      </c>
      <c r="D2038" t="s">
        <v>4995</v>
      </c>
      <c r="E2038">
        <v>47</v>
      </c>
      <c r="F2038" t="s">
        <v>48</v>
      </c>
      <c r="G2038" t="s">
        <v>285</v>
      </c>
      <c r="H2038" t="s">
        <v>286</v>
      </c>
      <c r="I2038" t="s">
        <v>34</v>
      </c>
      <c r="J2038" t="s">
        <v>121</v>
      </c>
      <c r="K2038">
        <v>1</v>
      </c>
      <c r="L2038" s="2">
        <v>3200</v>
      </c>
      <c r="M2038">
        <v>0</v>
      </c>
      <c r="N2038" s="2">
        <v>3200</v>
      </c>
      <c r="O2038" s="2">
        <v>0</v>
      </c>
      <c r="P2038" s="2">
        <v>3200</v>
      </c>
      <c r="Q2038" s="2">
        <v>2257.7199999999998</v>
      </c>
      <c r="R2038" s="2">
        <v>942.28</v>
      </c>
      <c r="S2038" t="s">
        <v>64</v>
      </c>
      <c r="T2038" t="s">
        <v>122</v>
      </c>
      <c r="U2038" t="s">
        <v>123</v>
      </c>
      <c r="V2038" t="s">
        <v>39</v>
      </c>
      <c r="W2038" t="s">
        <v>83</v>
      </c>
      <c r="X2038" t="s">
        <v>41</v>
      </c>
      <c r="Y2038" t="s">
        <v>84</v>
      </c>
      <c r="Z2038" t="s">
        <v>223</v>
      </c>
      <c r="AA2038" t="s">
        <v>44</v>
      </c>
      <c r="AB2038" t="s">
        <v>44</v>
      </c>
    </row>
    <row r="2039" spans="1:28" x14ac:dyDescent="0.25">
      <c r="A2039" t="s">
        <v>4996</v>
      </c>
      <c r="B2039" s="1">
        <v>45456</v>
      </c>
      <c r="C2039" t="s">
        <v>4997</v>
      </c>
      <c r="D2039" t="s">
        <v>4998</v>
      </c>
      <c r="E2039">
        <v>48</v>
      </c>
      <c r="F2039" t="s">
        <v>111</v>
      </c>
      <c r="G2039" t="s">
        <v>101</v>
      </c>
      <c r="H2039" t="s">
        <v>102</v>
      </c>
      <c r="I2039" t="s">
        <v>103</v>
      </c>
      <c r="J2039" t="s">
        <v>104</v>
      </c>
      <c r="K2039">
        <v>1</v>
      </c>
      <c r="L2039" s="2">
        <v>1800</v>
      </c>
      <c r="M2039">
        <v>15</v>
      </c>
      <c r="N2039" s="2">
        <v>1800</v>
      </c>
      <c r="O2039" s="2">
        <v>270</v>
      </c>
      <c r="P2039" s="2">
        <v>1530</v>
      </c>
      <c r="Q2039" s="2">
        <v>984.06</v>
      </c>
      <c r="R2039" s="2">
        <v>545.94000000000005</v>
      </c>
      <c r="S2039" t="s">
        <v>64</v>
      </c>
      <c r="T2039" t="s">
        <v>90</v>
      </c>
      <c r="U2039" t="s">
        <v>91</v>
      </c>
      <c r="V2039" t="s">
        <v>39</v>
      </c>
      <c r="W2039" t="s">
        <v>124</v>
      </c>
      <c r="X2039" t="s">
        <v>97</v>
      </c>
      <c r="Y2039" t="s">
        <v>56</v>
      </c>
      <c r="Z2039" t="s">
        <v>43</v>
      </c>
      <c r="AA2039" t="s">
        <v>44</v>
      </c>
      <c r="AB2039" t="s">
        <v>44</v>
      </c>
    </row>
    <row r="2040" spans="1:28" x14ac:dyDescent="0.25">
      <c r="A2040" t="s">
        <v>4999</v>
      </c>
      <c r="B2040" s="1">
        <v>45456</v>
      </c>
      <c r="C2040" t="s">
        <v>4257</v>
      </c>
      <c r="D2040" t="s">
        <v>4258</v>
      </c>
      <c r="E2040">
        <v>47</v>
      </c>
      <c r="F2040" t="s">
        <v>111</v>
      </c>
      <c r="G2040" t="s">
        <v>212</v>
      </c>
      <c r="H2040" t="s">
        <v>213</v>
      </c>
      <c r="I2040" t="s">
        <v>51</v>
      </c>
      <c r="J2040" t="s">
        <v>52</v>
      </c>
      <c r="K2040">
        <v>1</v>
      </c>
      <c r="L2040" s="2">
        <v>400</v>
      </c>
      <c r="M2040">
        <v>10</v>
      </c>
      <c r="N2040" s="2">
        <v>400</v>
      </c>
      <c r="O2040" s="2">
        <v>40</v>
      </c>
      <c r="P2040" s="2">
        <v>360</v>
      </c>
      <c r="Q2040" s="2">
        <v>239.16</v>
      </c>
      <c r="R2040" s="2">
        <v>120.84</v>
      </c>
      <c r="S2040" t="s">
        <v>53</v>
      </c>
      <c r="T2040" t="s">
        <v>398</v>
      </c>
      <c r="U2040" t="s">
        <v>399</v>
      </c>
      <c r="V2040" t="s">
        <v>39</v>
      </c>
      <c r="W2040" t="s">
        <v>137</v>
      </c>
      <c r="X2040" t="s">
        <v>41</v>
      </c>
      <c r="Y2040" t="s">
        <v>56</v>
      </c>
      <c r="Z2040" t="s">
        <v>43</v>
      </c>
      <c r="AA2040" t="s">
        <v>44</v>
      </c>
      <c r="AB2040" t="s">
        <v>44</v>
      </c>
    </row>
    <row r="2041" spans="1:28" x14ac:dyDescent="0.25">
      <c r="A2041" t="s">
        <v>5000</v>
      </c>
      <c r="B2041" s="1">
        <v>45456</v>
      </c>
      <c r="C2041" t="s">
        <v>5001</v>
      </c>
      <c r="D2041" t="s">
        <v>5002</v>
      </c>
      <c r="E2041">
        <v>34</v>
      </c>
      <c r="F2041" t="s">
        <v>31</v>
      </c>
      <c r="G2041" t="s">
        <v>207</v>
      </c>
      <c r="H2041" t="s">
        <v>208</v>
      </c>
      <c r="I2041" t="s">
        <v>34</v>
      </c>
      <c r="J2041" t="s">
        <v>143</v>
      </c>
      <c r="K2041">
        <v>1</v>
      </c>
      <c r="L2041" s="2">
        <v>18000</v>
      </c>
      <c r="M2041">
        <v>5</v>
      </c>
      <c r="N2041" s="2">
        <v>18000</v>
      </c>
      <c r="O2041" s="2">
        <v>900</v>
      </c>
      <c r="P2041" s="2">
        <v>17100</v>
      </c>
      <c r="Q2041" s="2">
        <v>10324.86</v>
      </c>
      <c r="R2041" s="2">
        <v>6775.14</v>
      </c>
      <c r="S2041" t="s">
        <v>53</v>
      </c>
      <c r="T2041" t="s">
        <v>275</v>
      </c>
      <c r="U2041" t="s">
        <v>123</v>
      </c>
      <c r="V2041" t="s">
        <v>39</v>
      </c>
      <c r="W2041" t="s">
        <v>92</v>
      </c>
      <c r="X2041" t="s">
        <v>97</v>
      </c>
      <c r="Y2041" t="s">
        <v>56</v>
      </c>
      <c r="Z2041" t="s">
        <v>43</v>
      </c>
      <c r="AA2041" t="s">
        <v>44</v>
      </c>
      <c r="AB2041" t="s">
        <v>44</v>
      </c>
    </row>
    <row r="2042" spans="1:28" x14ac:dyDescent="0.25">
      <c r="A2042" t="s">
        <v>5003</v>
      </c>
      <c r="B2042" s="1">
        <v>45456</v>
      </c>
      <c r="C2042" t="s">
        <v>5004</v>
      </c>
      <c r="D2042" t="s">
        <v>5005</v>
      </c>
      <c r="E2042">
        <v>37</v>
      </c>
      <c r="F2042" t="s">
        <v>48</v>
      </c>
      <c r="G2042" t="s">
        <v>88</v>
      </c>
      <c r="H2042" t="s">
        <v>89</v>
      </c>
      <c r="I2042" t="s">
        <v>62</v>
      </c>
      <c r="J2042" t="s">
        <v>63</v>
      </c>
      <c r="K2042">
        <v>1</v>
      </c>
      <c r="L2042" s="2">
        <v>4200</v>
      </c>
      <c r="M2042">
        <v>15</v>
      </c>
      <c r="N2042" s="2">
        <v>4200</v>
      </c>
      <c r="O2042" s="2">
        <v>630</v>
      </c>
      <c r="P2042" s="2">
        <v>3570</v>
      </c>
      <c r="Q2042" s="2">
        <v>2027.58</v>
      </c>
      <c r="R2042" s="2">
        <v>1542.42</v>
      </c>
      <c r="S2042" t="s">
        <v>53</v>
      </c>
      <c r="T2042" t="s">
        <v>263</v>
      </c>
      <c r="U2042" t="s">
        <v>91</v>
      </c>
      <c r="V2042" t="s">
        <v>39</v>
      </c>
      <c r="W2042" t="s">
        <v>83</v>
      </c>
      <c r="X2042" t="s">
        <v>41</v>
      </c>
      <c r="Y2042" t="s">
        <v>84</v>
      </c>
      <c r="Z2042" t="s">
        <v>43</v>
      </c>
      <c r="AA2042" t="s">
        <v>68</v>
      </c>
      <c r="AB2042" t="s">
        <v>44</v>
      </c>
    </row>
    <row r="2043" spans="1:28" x14ac:dyDescent="0.25">
      <c r="A2043" t="s">
        <v>5006</v>
      </c>
      <c r="B2043" s="1">
        <v>45456</v>
      </c>
      <c r="C2043" t="s">
        <v>4772</v>
      </c>
      <c r="D2043" t="s">
        <v>4773</v>
      </c>
      <c r="E2043">
        <v>48</v>
      </c>
      <c r="F2043" t="s">
        <v>111</v>
      </c>
      <c r="G2043" t="s">
        <v>158</v>
      </c>
      <c r="H2043" t="s">
        <v>159</v>
      </c>
      <c r="I2043" t="s">
        <v>51</v>
      </c>
      <c r="J2043" t="s">
        <v>52</v>
      </c>
      <c r="K2043">
        <v>5</v>
      </c>
      <c r="L2043" s="2">
        <v>650</v>
      </c>
      <c r="M2043">
        <v>10</v>
      </c>
      <c r="N2043" s="2">
        <v>3250</v>
      </c>
      <c r="O2043" s="2">
        <v>325</v>
      </c>
      <c r="P2043" s="2">
        <v>2925</v>
      </c>
      <c r="Q2043" s="2">
        <v>2243.0100000000002</v>
      </c>
      <c r="R2043" s="2">
        <v>681.99</v>
      </c>
      <c r="S2043" t="s">
        <v>53</v>
      </c>
      <c r="T2043" t="s">
        <v>275</v>
      </c>
      <c r="U2043" t="s">
        <v>123</v>
      </c>
      <c r="V2043" t="s">
        <v>39</v>
      </c>
      <c r="W2043" t="s">
        <v>40</v>
      </c>
      <c r="X2043" t="s">
        <v>67</v>
      </c>
      <c r="Y2043" t="s">
        <v>56</v>
      </c>
      <c r="Z2043" t="s">
        <v>43</v>
      </c>
      <c r="AA2043" t="s">
        <v>44</v>
      </c>
      <c r="AB2043" t="s">
        <v>44</v>
      </c>
    </row>
    <row r="2044" spans="1:28" x14ac:dyDescent="0.25">
      <c r="A2044" t="s">
        <v>5007</v>
      </c>
      <c r="B2044" s="1">
        <v>45456</v>
      </c>
      <c r="C2044" t="s">
        <v>5008</v>
      </c>
      <c r="D2044" t="s">
        <v>5009</v>
      </c>
      <c r="E2044">
        <v>30</v>
      </c>
      <c r="F2044" t="s">
        <v>48</v>
      </c>
      <c r="G2044" t="s">
        <v>32</v>
      </c>
      <c r="H2044" t="s">
        <v>33</v>
      </c>
      <c r="I2044" t="s">
        <v>34</v>
      </c>
      <c r="J2044" t="s">
        <v>35</v>
      </c>
      <c r="K2044">
        <v>2</v>
      </c>
      <c r="L2044" s="2">
        <v>55000</v>
      </c>
      <c r="M2044">
        <v>20</v>
      </c>
      <c r="N2044" s="2">
        <v>110000</v>
      </c>
      <c r="O2044" s="2">
        <v>22000</v>
      </c>
      <c r="P2044" s="2">
        <v>88000</v>
      </c>
      <c r="Q2044" s="2">
        <v>59728.71</v>
      </c>
      <c r="R2044" s="2">
        <v>28271.29</v>
      </c>
      <c r="S2044" t="s">
        <v>53</v>
      </c>
      <c r="T2044" t="s">
        <v>114</v>
      </c>
      <c r="U2044" t="s">
        <v>115</v>
      </c>
      <c r="V2044" t="s">
        <v>39</v>
      </c>
      <c r="W2044" t="s">
        <v>137</v>
      </c>
      <c r="X2044" t="s">
        <v>41</v>
      </c>
      <c r="Y2044" t="s">
        <v>56</v>
      </c>
      <c r="Z2044" t="s">
        <v>43</v>
      </c>
      <c r="AA2044" t="s">
        <v>44</v>
      </c>
      <c r="AB2044" t="s">
        <v>44</v>
      </c>
    </row>
    <row r="2045" spans="1:28" x14ac:dyDescent="0.25">
      <c r="A2045" t="s">
        <v>5010</v>
      </c>
      <c r="B2045" s="1">
        <v>45456</v>
      </c>
      <c r="C2045" t="s">
        <v>2200</v>
      </c>
      <c r="D2045" t="s">
        <v>2201</v>
      </c>
      <c r="E2045">
        <v>24</v>
      </c>
      <c r="F2045" t="s">
        <v>111</v>
      </c>
      <c r="G2045" t="s">
        <v>32</v>
      </c>
      <c r="H2045" t="s">
        <v>33</v>
      </c>
      <c r="I2045" t="s">
        <v>34</v>
      </c>
      <c r="J2045" t="s">
        <v>35</v>
      </c>
      <c r="K2045">
        <v>3</v>
      </c>
      <c r="L2045" s="2">
        <v>55000</v>
      </c>
      <c r="M2045">
        <v>15</v>
      </c>
      <c r="N2045" s="2">
        <v>165000</v>
      </c>
      <c r="O2045" s="2">
        <v>24750</v>
      </c>
      <c r="P2045" s="2">
        <v>140250</v>
      </c>
      <c r="Q2045" s="2">
        <v>81950.87</v>
      </c>
      <c r="R2045" s="2">
        <v>58299.13</v>
      </c>
      <c r="S2045" t="s">
        <v>64</v>
      </c>
      <c r="T2045" t="s">
        <v>114</v>
      </c>
      <c r="U2045" t="s">
        <v>115</v>
      </c>
      <c r="V2045" t="s">
        <v>39</v>
      </c>
      <c r="W2045" t="s">
        <v>66</v>
      </c>
      <c r="X2045" t="s">
        <v>41</v>
      </c>
      <c r="Y2045" t="s">
        <v>42</v>
      </c>
      <c r="Z2045" t="s">
        <v>43</v>
      </c>
      <c r="AA2045" t="s">
        <v>44</v>
      </c>
      <c r="AB2045" t="s">
        <v>44</v>
      </c>
    </row>
    <row r="2046" spans="1:28" x14ac:dyDescent="0.25">
      <c r="A2046" t="s">
        <v>5011</v>
      </c>
      <c r="B2046" s="1">
        <v>45456</v>
      </c>
      <c r="C2046" t="s">
        <v>4061</v>
      </c>
      <c r="D2046" t="s">
        <v>4062</v>
      </c>
      <c r="E2046">
        <v>25</v>
      </c>
      <c r="F2046" t="s">
        <v>31</v>
      </c>
      <c r="G2046" t="s">
        <v>318</v>
      </c>
      <c r="H2046" t="s">
        <v>319</v>
      </c>
      <c r="I2046" t="s">
        <v>34</v>
      </c>
      <c r="J2046" t="s">
        <v>190</v>
      </c>
      <c r="K2046">
        <v>1</v>
      </c>
      <c r="L2046" s="2">
        <v>2500</v>
      </c>
      <c r="M2046">
        <v>15</v>
      </c>
      <c r="N2046" s="2">
        <v>2500</v>
      </c>
      <c r="O2046" s="2">
        <v>375</v>
      </c>
      <c r="P2046" s="2">
        <v>2125</v>
      </c>
      <c r="Q2046" s="2">
        <v>1680.09</v>
      </c>
      <c r="R2046" s="2">
        <v>444.91</v>
      </c>
      <c r="S2046" t="s">
        <v>36</v>
      </c>
      <c r="T2046" t="s">
        <v>96</v>
      </c>
      <c r="U2046" t="s">
        <v>96</v>
      </c>
      <c r="V2046" t="s">
        <v>39</v>
      </c>
      <c r="W2046" t="s">
        <v>124</v>
      </c>
      <c r="X2046" t="s">
        <v>41</v>
      </c>
      <c r="Y2046" t="s">
        <v>56</v>
      </c>
      <c r="Z2046" t="s">
        <v>43</v>
      </c>
      <c r="AA2046" t="s">
        <v>44</v>
      </c>
      <c r="AB2046" t="s">
        <v>44</v>
      </c>
    </row>
    <row r="2047" spans="1:28" x14ac:dyDescent="0.25">
      <c r="A2047" t="s">
        <v>5012</v>
      </c>
      <c r="B2047" s="1">
        <v>45457</v>
      </c>
      <c r="C2047" t="s">
        <v>2064</v>
      </c>
      <c r="D2047" t="s">
        <v>2065</v>
      </c>
      <c r="E2047">
        <v>53</v>
      </c>
      <c r="F2047" t="s">
        <v>111</v>
      </c>
      <c r="G2047" t="s">
        <v>134</v>
      </c>
      <c r="H2047" t="s">
        <v>135</v>
      </c>
      <c r="I2047" t="s">
        <v>62</v>
      </c>
      <c r="J2047" t="s">
        <v>130</v>
      </c>
      <c r="K2047">
        <v>1</v>
      </c>
      <c r="L2047" s="2">
        <v>8500</v>
      </c>
      <c r="M2047">
        <v>5</v>
      </c>
      <c r="N2047" s="2">
        <v>8500</v>
      </c>
      <c r="O2047" s="2">
        <v>425</v>
      </c>
      <c r="P2047" s="2">
        <v>8075</v>
      </c>
      <c r="Q2047" s="2">
        <v>5462.77</v>
      </c>
      <c r="R2047" s="2">
        <v>2612.23</v>
      </c>
      <c r="S2047" t="s">
        <v>53</v>
      </c>
      <c r="T2047" t="s">
        <v>54</v>
      </c>
      <c r="U2047" t="s">
        <v>55</v>
      </c>
      <c r="V2047" t="s">
        <v>39</v>
      </c>
      <c r="W2047" t="s">
        <v>137</v>
      </c>
      <c r="X2047" t="s">
        <v>41</v>
      </c>
      <c r="Y2047" t="s">
        <v>56</v>
      </c>
      <c r="Z2047" t="s">
        <v>43</v>
      </c>
      <c r="AA2047" t="s">
        <v>44</v>
      </c>
      <c r="AB2047" t="s">
        <v>44</v>
      </c>
    </row>
    <row r="2048" spans="1:28" x14ac:dyDescent="0.25">
      <c r="A2048" t="s">
        <v>5013</v>
      </c>
      <c r="B2048" s="1">
        <v>45457</v>
      </c>
      <c r="C2048" t="s">
        <v>1768</v>
      </c>
      <c r="D2048" t="s">
        <v>1769</v>
      </c>
      <c r="E2048">
        <v>59</v>
      </c>
      <c r="F2048" t="s">
        <v>31</v>
      </c>
      <c r="G2048" t="s">
        <v>60</v>
      </c>
      <c r="H2048" t="s">
        <v>61</v>
      </c>
      <c r="I2048" t="s">
        <v>62</v>
      </c>
      <c r="J2048" t="s">
        <v>63</v>
      </c>
      <c r="K2048">
        <v>4</v>
      </c>
      <c r="L2048" s="2">
        <v>3500</v>
      </c>
      <c r="M2048">
        <v>25</v>
      </c>
      <c r="N2048" s="2">
        <v>14000</v>
      </c>
      <c r="O2048" s="2">
        <v>3500</v>
      </c>
      <c r="P2048" s="2">
        <v>10500</v>
      </c>
      <c r="Q2048" s="2">
        <v>7753.58</v>
      </c>
      <c r="R2048" s="2">
        <v>2746.42</v>
      </c>
      <c r="S2048" t="s">
        <v>53</v>
      </c>
      <c r="T2048" t="s">
        <v>290</v>
      </c>
      <c r="U2048" t="s">
        <v>291</v>
      </c>
      <c r="V2048" t="s">
        <v>39</v>
      </c>
      <c r="W2048" t="s">
        <v>83</v>
      </c>
      <c r="X2048" t="s">
        <v>97</v>
      </c>
      <c r="Y2048" t="s">
        <v>42</v>
      </c>
      <c r="Z2048" t="s">
        <v>43</v>
      </c>
      <c r="AA2048" t="s">
        <v>44</v>
      </c>
      <c r="AB2048" t="s">
        <v>68</v>
      </c>
    </row>
    <row r="2049" spans="1:28" x14ac:dyDescent="0.25">
      <c r="A2049" t="s">
        <v>5014</v>
      </c>
      <c r="B2049" s="1">
        <v>45457</v>
      </c>
      <c r="C2049" t="s">
        <v>5015</v>
      </c>
      <c r="D2049" t="s">
        <v>5016</v>
      </c>
      <c r="E2049">
        <v>19</v>
      </c>
      <c r="F2049" t="s">
        <v>48</v>
      </c>
      <c r="G2049" t="s">
        <v>134</v>
      </c>
      <c r="H2049" t="s">
        <v>135</v>
      </c>
      <c r="I2049" t="s">
        <v>62</v>
      </c>
      <c r="J2049" t="s">
        <v>130</v>
      </c>
      <c r="K2049">
        <v>5</v>
      </c>
      <c r="L2049" s="2">
        <v>8500</v>
      </c>
      <c r="M2049">
        <v>10</v>
      </c>
      <c r="N2049" s="2">
        <v>42500</v>
      </c>
      <c r="O2049" s="2">
        <v>4250</v>
      </c>
      <c r="P2049" s="2">
        <v>38250</v>
      </c>
      <c r="Q2049" s="2">
        <v>24265.98</v>
      </c>
      <c r="R2049" s="2">
        <v>13984.02</v>
      </c>
      <c r="S2049" t="s">
        <v>36</v>
      </c>
      <c r="T2049" t="s">
        <v>178</v>
      </c>
      <c r="U2049" t="s">
        <v>154</v>
      </c>
      <c r="V2049" t="s">
        <v>39</v>
      </c>
      <c r="W2049" t="s">
        <v>40</v>
      </c>
      <c r="X2049" t="s">
        <v>97</v>
      </c>
      <c r="Y2049" t="s">
        <v>56</v>
      </c>
      <c r="Z2049" t="s">
        <v>43</v>
      </c>
      <c r="AA2049" t="s">
        <v>44</v>
      </c>
      <c r="AB2049" t="s">
        <v>44</v>
      </c>
    </row>
    <row r="2050" spans="1:28" x14ac:dyDescent="0.25">
      <c r="A2050" t="s">
        <v>5017</v>
      </c>
      <c r="B2050" s="1">
        <v>45457</v>
      </c>
      <c r="C2050" t="s">
        <v>5018</v>
      </c>
      <c r="D2050" t="s">
        <v>5019</v>
      </c>
      <c r="E2050">
        <v>27</v>
      </c>
      <c r="F2050" t="s">
        <v>31</v>
      </c>
      <c r="G2050" t="s">
        <v>101</v>
      </c>
      <c r="H2050" t="s">
        <v>102</v>
      </c>
      <c r="I2050" t="s">
        <v>103</v>
      </c>
      <c r="J2050" t="s">
        <v>104</v>
      </c>
      <c r="K2050">
        <v>4</v>
      </c>
      <c r="L2050" s="2">
        <v>1800</v>
      </c>
      <c r="M2050">
        <v>5</v>
      </c>
      <c r="N2050" s="2">
        <v>7200</v>
      </c>
      <c r="O2050" s="2">
        <v>360</v>
      </c>
      <c r="P2050" s="2">
        <v>6840</v>
      </c>
      <c r="Q2050" s="2">
        <v>3847.79</v>
      </c>
      <c r="R2050" s="2">
        <v>2992.21</v>
      </c>
      <c r="S2050" t="s">
        <v>36</v>
      </c>
      <c r="T2050" t="s">
        <v>275</v>
      </c>
      <c r="U2050" t="s">
        <v>123</v>
      </c>
      <c r="V2050" t="s">
        <v>39</v>
      </c>
      <c r="W2050" t="s">
        <v>40</v>
      </c>
      <c r="X2050" t="s">
        <v>97</v>
      </c>
      <c r="Y2050" t="s">
        <v>56</v>
      </c>
      <c r="Z2050" t="s">
        <v>107</v>
      </c>
      <c r="AA2050" t="s">
        <v>44</v>
      </c>
      <c r="AB2050" t="s">
        <v>44</v>
      </c>
    </row>
    <row r="2051" spans="1:28" x14ac:dyDescent="0.25">
      <c r="A2051" t="s">
        <v>5020</v>
      </c>
      <c r="B2051" s="1">
        <v>45457</v>
      </c>
      <c r="C2051" t="s">
        <v>1010</v>
      </c>
      <c r="D2051" t="s">
        <v>1011</v>
      </c>
      <c r="E2051">
        <v>40</v>
      </c>
      <c r="F2051" t="s">
        <v>48</v>
      </c>
      <c r="G2051" t="s">
        <v>101</v>
      </c>
      <c r="H2051" t="s">
        <v>102</v>
      </c>
      <c r="I2051" t="s">
        <v>103</v>
      </c>
      <c r="J2051" t="s">
        <v>104</v>
      </c>
      <c r="K2051">
        <v>2</v>
      </c>
      <c r="L2051" s="2">
        <v>1800</v>
      </c>
      <c r="M2051">
        <v>0</v>
      </c>
      <c r="N2051" s="2">
        <v>3600</v>
      </c>
      <c r="O2051" s="2">
        <v>0</v>
      </c>
      <c r="P2051" s="2">
        <v>3600</v>
      </c>
      <c r="Q2051" s="2">
        <v>2873.39</v>
      </c>
      <c r="R2051" s="2">
        <v>726.61</v>
      </c>
      <c r="S2051" t="s">
        <v>53</v>
      </c>
      <c r="T2051" t="s">
        <v>76</v>
      </c>
      <c r="U2051" t="s">
        <v>77</v>
      </c>
      <c r="V2051" t="s">
        <v>39</v>
      </c>
      <c r="W2051" t="s">
        <v>66</v>
      </c>
      <c r="X2051" t="s">
        <v>41</v>
      </c>
      <c r="Y2051" t="s">
        <v>56</v>
      </c>
      <c r="Z2051" t="s">
        <v>43</v>
      </c>
      <c r="AA2051" t="s">
        <v>44</v>
      </c>
      <c r="AB2051" t="s">
        <v>44</v>
      </c>
    </row>
    <row r="2052" spans="1:28" x14ac:dyDescent="0.25">
      <c r="A2052" t="s">
        <v>5021</v>
      </c>
      <c r="B2052" s="1">
        <v>45457</v>
      </c>
      <c r="C2052" t="s">
        <v>5022</v>
      </c>
      <c r="D2052" t="s">
        <v>5023</v>
      </c>
      <c r="E2052">
        <v>51</v>
      </c>
      <c r="F2052" t="s">
        <v>111</v>
      </c>
      <c r="G2052" t="s">
        <v>128</v>
      </c>
      <c r="H2052" t="s">
        <v>129</v>
      </c>
      <c r="I2052" t="s">
        <v>74</v>
      </c>
      <c r="J2052" t="s">
        <v>130</v>
      </c>
      <c r="K2052">
        <v>3</v>
      </c>
      <c r="L2052" s="2">
        <v>1700</v>
      </c>
      <c r="M2052">
        <v>25</v>
      </c>
      <c r="N2052" s="2">
        <v>5100</v>
      </c>
      <c r="O2052" s="2">
        <v>1275</v>
      </c>
      <c r="P2052" s="2">
        <v>3825</v>
      </c>
      <c r="Q2052" s="2">
        <v>2881.26</v>
      </c>
      <c r="R2052" s="2">
        <v>943.74</v>
      </c>
      <c r="S2052" t="s">
        <v>53</v>
      </c>
      <c r="T2052" t="s">
        <v>90</v>
      </c>
      <c r="U2052" t="s">
        <v>91</v>
      </c>
      <c r="V2052" t="s">
        <v>39</v>
      </c>
      <c r="W2052" t="s">
        <v>124</v>
      </c>
      <c r="X2052" t="s">
        <v>67</v>
      </c>
      <c r="Y2052" t="s">
        <v>56</v>
      </c>
      <c r="Z2052" t="s">
        <v>223</v>
      </c>
      <c r="AA2052" t="s">
        <v>44</v>
      </c>
      <c r="AB2052" t="s">
        <v>44</v>
      </c>
    </row>
    <row r="2053" spans="1:28" x14ac:dyDescent="0.25">
      <c r="A2053" t="s">
        <v>5024</v>
      </c>
      <c r="B2053" s="1">
        <v>45457</v>
      </c>
      <c r="C2053" t="s">
        <v>2274</v>
      </c>
      <c r="D2053" t="s">
        <v>2275</v>
      </c>
      <c r="E2053">
        <v>51</v>
      </c>
      <c r="F2053" t="s">
        <v>31</v>
      </c>
      <c r="G2053" t="s">
        <v>217</v>
      </c>
      <c r="H2053" t="s">
        <v>218</v>
      </c>
      <c r="I2053" t="s">
        <v>34</v>
      </c>
      <c r="J2053" t="s">
        <v>130</v>
      </c>
      <c r="K2053">
        <v>2</v>
      </c>
      <c r="L2053" s="2">
        <v>28000</v>
      </c>
      <c r="M2053">
        <v>25</v>
      </c>
      <c r="N2053" s="2">
        <v>56000</v>
      </c>
      <c r="O2053" s="2">
        <v>14000</v>
      </c>
      <c r="P2053" s="2">
        <v>42000</v>
      </c>
      <c r="Q2053" s="2">
        <v>26132.39</v>
      </c>
      <c r="R2053" s="2">
        <v>15867.61</v>
      </c>
      <c r="S2053" t="s">
        <v>64</v>
      </c>
      <c r="T2053" t="s">
        <v>398</v>
      </c>
      <c r="U2053" t="s">
        <v>399</v>
      </c>
      <c r="V2053" t="s">
        <v>39</v>
      </c>
      <c r="W2053" t="s">
        <v>124</v>
      </c>
      <c r="X2053" t="s">
        <v>97</v>
      </c>
      <c r="Y2053" t="s">
        <v>84</v>
      </c>
      <c r="Z2053" t="s">
        <v>43</v>
      </c>
      <c r="AA2053" t="s">
        <v>44</v>
      </c>
      <c r="AB2053" t="s">
        <v>44</v>
      </c>
    </row>
    <row r="2054" spans="1:28" x14ac:dyDescent="0.25">
      <c r="A2054" t="s">
        <v>5025</v>
      </c>
      <c r="B2054" s="1">
        <v>45457</v>
      </c>
      <c r="C2054" t="s">
        <v>5026</v>
      </c>
      <c r="D2054" t="s">
        <v>5027</v>
      </c>
      <c r="E2054">
        <v>39</v>
      </c>
      <c r="F2054" t="s">
        <v>48</v>
      </c>
      <c r="G2054" t="s">
        <v>128</v>
      </c>
      <c r="H2054" t="s">
        <v>129</v>
      </c>
      <c r="I2054" t="s">
        <v>74</v>
      </c>
      <c r="J2054" t="s">
        <v>130</v>
      </c>
      <c r="K2054">
        <v>1</v>
      </c>
      <c r="L2054" s="2">
        <v>1700</v>
      </c>
      <c r="M2054">
        <v>15</v>
      </c>
      <c r="N2054" s="2">
        <v>1700</v>
      </c>
      <c r="O2054" s="2">
        <v>255</v>
      </c>
      <c r="P2054" s="2">
        <v>1445</v>
      </c>
      <c r="Q2054" s="2">
        <v>1005.84</v>
      </c>
      <c r="R2054" s="2">
        <v>439.16</v>
      </c>
      <c r="S2054" t="s">
        <v>53</v>
      </c>
      <c r="T2054" t="s">
        <v>153</v>
      </c>
      <c r="U2054" t="s">
        <v>154</v>
      </c>
      <c r="V2054" t="s">
        <v>39</v>
      </c>
      <c r="W2054" t="s">
        <v>92</v>
      </c>
      <c r="X2054" t="s">
        <v>97</v>
      </c>
      <c r="Y2054" t="s">
        <v>42</v>
      </c>
      <c r="Z2054" t="s">
        <v>43</v>
      </c>
      <c r="AA2054" t="s">
        <v>44</v>
      </c>
      <c r="AB2054" t="s">
        <v>44</v>
      </c>
    </row>
    <row r="2055" spans="1:28" x14ac:dyDescent="0.25">
      <c r="A2055" t="s">
        <v>5028</v>
      </c>
      <c r="B2055" s="1">
        <v>45457</v>
      </c>
      <c r="C2055" t="s">
        <v>3136</v>
      </c>
      <c r="D2055" t="s">
        <v>3137</v>
      </c>
      <c r="E2055">
        <v>50</v>
      </c>
      <c r="F2055" t="s">
        <v>48</v>
      </c>
      <c r="G2055" t="s">
        <v>273</v>
      </c>
      <c r="H2055" t="s">
        <v>274</v>
      </c>
      <c r="I2055" t="s">
        <v>51</v>
      </c>
      <c r="J2055" t="s">
        <v>52</v>
      </c>
      <c r="K2055">
        <v>1</v>
      </c>
      <c r="L2055" s="2">
        <v>250</v>
      </c>
      <c r="M2055">
        <v>15</v>
      </c>
      <c r="N2055" s="2">
        <v>250</v>
      </c>
      <c r="O2055" s="2">
        <v>37.5</v>
      </c>
      <c r="P2055" s="2">
        <v>212.5</v>
      </c>
      <c r="Q2055" s="2">
        <v>126.36</v>
      </c>
      <c r="R2055" s="2">
        <v>86.14</v>
      </c>
      <c r="S2055" t="s">
        <v>36</v>
      </c>
      <c r="T2055" t="s">
        <v>37</v>
      </c>
      <c r="U2055" t="s">
        <v>38</v>
      </c>
      <c r="V2055" t="s">
        <v>39</v>
      </c>
      <c r="W2055" t="s">
        <v>83</v>
      </c>
      <c r="X2055" t="s">
        <v>67</v>
      </c>
      <c r="Y2055" t="s">
        <v>56</v>
      </c>
      <c r="Z2055" t="s">
        <v>223</v>
      </c>
      <c r="AA2055" t="s">
        <v>44</v>
      </c>
      <c r="AB2055" t="s">
        <v>44</v>
      </c>
    </row>
    <row r="2056" spans="1:28" x14ac:dyDescent="0.25">
      <c r="A2056" t="s">
        <v>5029</v>
      </c>
      <c r="B2056" s="1">
        <v>45457</v>
      </c>
      <c r="C2056" t="s">
        <v>5030</v>
      </c>
      <c r="D2056" t="s">
        <v>5031</v>
      </c>
      <c r="E2056">
        <v>48</v>
      </c>
      <c r="F2056" t="s">
        <v>111</v>
      </c>
      <c r="G2056" t="s">
        <v>119</v>
      </c>
      <c r="H2056" t="s">
        <v>120</v>
      </c>
      <c r="I2056" t="s">
        <v>62</v>
      </c>
      <c r="J2056" t="s">
        <v>121</v>
      </c>
      <c r="K2056">
        <v>1</v>
      </c>
      <c r="L2056" s="2">
        <v>4800</v>
      </c>
      <c r="M2056">
        <v>0</v>
      </c>
      <c r="N2056" s="2">
        <v>4800</v>
      </c>
      <c r="O2056" s="2">
        <v>0</v>
      </c>
      <c r="P2056" s="2">
        <v>4800</v>
      </c>
      <c r="Q2056" s="2">
        <v>2733.87</v>
      </c>
      <c r="R2056" s="2">
        <v>2066.13</v>
      </c>
      <c r="S2056" t="s">
        <v>64</v>
      </c>
      <c r="T2056" t="s">
        <v>222</v>
      </c>
      <c r="U2056" t="s">
        <v>38</v>
      </c>
      <c r="V2056" t="s">
        <v>39</v>
      </c>
      <c r="W2056" t="s">
        <v>137</v>
      </c>
      <c r="X2056" t="s">
        <v>41</v>
      </c>
      <c r="Y2056" t="s">
        <v>56</v>
      </c>
      <c r="Z2056" t="s">
        <v>223</v>
      </c>
      <c r="AA2056" t="s">
        <v>44</v>
      </c>
      <c r="AB2056" t="s">
        <v>44</v>
      </c>
    </row>
    <row r="2057" spans="1:28" x14ac:dyDescent="0.25">
      <c r="A2057" t="s">
        <v>5032</v>
      </c>
      <c r="B2057" s="1">
        <v>45457</v>
      </c>
      <c r="C2057" t="s">
        <v>4427</v>
      </c>
      <c r="D2057" t="s">
        <v>4428</v>
      </c>
      <c r="E2057">
        <v>24</v>
      </c>
      <c r="F2057" t="s">
        <v>48</v>
      </c>
      <c r="G2057" t="s">
        <v>188</v>
      </c>
      <c r="H2057" t="s">
        <v>189</v>
      </c>
      <c r="I2057" t="s">
        <v>34</v>
      </c>
      <c r="J2057" t="s">
        <v>190</v>
      </c>
      <c r="K2057">
        <v>3</v>
      </c>
      <c r="L2057" s="2">
        <v>1800</v>
      </c>
      <c r="M2057">
        <v>25</v>
      </c>
      <c r="N2057" s="2">
        <v>5400</v>
      </c>
      <c r="O2057" s="2">
        <v>1350</v>
      </c>
      <c r="P2057" s="2">
        <v>4050</v>
      </c>
      <c r="Q2057" s="2">
        <v>3070.36</v>
      </c>
      <c r="R2057" s="2">
        <v>979.64</v>
      </c>
      <c r="S2057" t="s">
        <v>53</v>
      </c>
      <c r="T2057" t="s">
        <v>37</v>
      </c>
      <c r="U2057" t="s">
        <v>38</v>
      </c>
      <c r="V2057" t="s">
        <v>39</v>
      </c>
      <c r="W2057" t="s">
        <v>66</v>
      </c>
      <c r="X2057" t="s">
        <v>41</v>
      </c>
      <c r="Y2057" t="s">
        <v>56</v>
      </c>
      <c r="Z2057" t="s">
        <v>43</v>
      </c>
      <c r="AA2057" t="s">
        <v>44</v>
      </c>
      <c r="AB2057" t="s">
        <v>44</v>
      </c>
    </row>
    <row r="2058" spans="1:28" x14ac:dyDescent="0.25">
      <c r="A2058" t="s">
        <v>5033</v>
      </c>
      <c r="B2058" s="1">
        <v>45458</v>
      </c>
      <c r="C2058" t="s">
        <v>1439</v>
      </c>
      <c r="D2058" t="s">
        <v>1440</v>
      </c>
      <c r="E2058">
        <v>24</v>
      </c>
      <c r="F2058" t="s">
        <v>31</v>
      </c>
      <c r="G2058" t="s">
        <v>158</v>
      </c>
      <c r="H2058" t="s">
        <v>159</v>
      </c>
      <c r="I2058" t="s">
        <v>51</v>
      </c>
      <c r="J2058" t="s">
        <v>52</v>
      </c>
      <c r="K2058">
        <v>1</v>
      </c>
      <c r="L2058" s="2">
        <v>650</v>
      </c>
      <c r="M2058">
        <v>20</v>
      </c>
      <c r="N2058" s="2">
        <v>650</v>
      </c>
      <c r="O2058" s="2">
        <v>130</v>
      </c>
      <c r="P2058" s="2">
        <v>520</v>
      </c>
      <c r="Q2058" s="2">
        <v>356.32</v>
      </c>
      <c r="R2058" s="2">
        <v>163.68</v>
      </c>
      <c r="S2058" t="s">
        <v>53</v>
      </c>
      <c r="T2058" t="s">
        <v>222</v>
      </c>
      <c r="U2058" t="s">
        <v>38</v>
      </c>
      <c r="V2058" t="s">
        <v>39</v>
      </c>
      <c r="W2058" t="s">
        <v>92</v>
      </c>
      <c r="X2058" t="s">
        <v>41</v>
      </c>
      <c r="Y2058" t="s">
        <v>42</v>
      </c>
      <c r="Z2058" t="s">
        <v>43</v>
      </c>
      <c r="AA2058" t="s">
        <v>44</v>
      </c>
      <c r="AB2058" t="s">
        <v>44</v>
      </c>
    </row>
    <row r="2059" spans="1:28" x14ac:dyDescent="0.25">
      <c r="A2059" t="s">
        <v>5034</v>
      </c>
      <c r="B2059" s="1">
        <v>45458</v>
      </c>
      <c r="C2059" t="s">
        <v>3250</v>
      </c>
      <c r="D2059" t="s">
        <v>3251</v>
      </c>
      <c r="E2059">
        <v>44</v>
      </c>
      <c r="F2059" t="s">
        <v>31</v>
      </c>
      <c r="G2059" t="s">
        <v>243</v>
      </c>
      <c r="H2059" t="s">
        <v>244</v>
      </c>
      <c r="I2059" t="s">
        <v>103</v>
      </c>
      <c r="J2059" t="s">
        <v>104</v>
      </c>
      <c r="K2059">
        <v>3</v>
      </c>
      <c r="L2059" s="2">
        <v>450</v>
      </c>
      <c r="M2059">
        <v>5</v>
      </c>
      <c r="N2059" s="2">
        <v>1350</v>
      </c>
      <c r="O2059" s="2">
        <v>67.5</v>
      </c>
      <c r="P2059" s="2">
        <v>1282.5</v>
      </c>
      <c r="Q2059" s="2">
        <v>1003.79</v>
      </c>
      <c r="R2059" s="2">
        <v>278.70999999999998</v>
      </c>
      <c r="S2059" t="s">
        <v>53</v>
      </c>
      <c r="T2059" t="s">
        <v>90</v>
      </c>
      <c r="U2059" t="s">
        <v>91</v>
      </c>
      <c r="V2059" t="s">
        <v>39</v>
      </c>
      <c r="W2059" t="s">
        <v>92</v>
      </c>
      <c r="X2059" t="s">
        <v>41</v>
      </c>
      <c r="Y2059" t="s">
        <v>56</v>
      </c>
      <c r="Z2059" t="s">
        <v>223</v>
      </c>
      <c r="AA2059" t="s">
        <v>44</v>
      </c>
      <c r="AB2059" t="s">
        <v>44</v>
      </c>
    </row>
    <row r="2060" spans="1:28" x14ac:dyDescent="0.25">
      <c r="A2060" t="s">
        <v>5035</v>
      </c>
      <c r="B2060" s="1">
        <v>45458</v>
      </c>
      <c r="C2060" t="s">
        <v>3855</v>
      </c>
      <c r="D2060" t="s">
        <v>3856</v>
      </c>
      <c r="E2060">
        <v>22</v>
      </c>
      <c r="F2060" t="s">
        <v>31</v>
      </c>
      <c r="G2060" t="s">
        <v>227</v>
      </c>
      <c r="H2060" t="s">
        <v>228</v>
      </c>
      <c r="I2060" t="s">
        <v>74</v>
      </c>
      <c r="J2060" t="s">
        <v>75</v>
      </c>
      <c r="K2060">
        <v>1</v>
      </c>
      <c r="L2060" s="2">
        <v>1400</v>
      </c>
      <c r="M2060">
        <v>5</v>
      </c>
      <c r="N2060" s="2">
        <v>1400</v>
      </c>
      <c r="O2060" s="2">
        <v>70</v>
      </c>
      <c r="P2060" s="2">
        <v>1330</v>
      </c>
      <c r="Q2060" s="2">
        <v>841.52</v>
      </c>
      <c r="R2060" s="2">
        <v>488.48</v>
      </c>
      <c r="S2060" t="s">
        <v>53</v>
      </c>
      <c r="T2060" t="s">
        <v>578</v>
      </c>
      <c r="U2060" t="s">
        <v>579</v>
      </c>
      <c r="V2060" t="s">
        <v>39</v>
      </c>
      <c r="W2060" t="s">
        <v>40</v>
      </c>
      <c r="X2060" t="s">
        <v>41</v>
      </c>
      <c r="Y2060" t="s">
        <v>56</v>
      </c>
      <c r="Z2060" t="s">
        <v>43</v>
      </c>
      <c r="AA2060" t="s">
        <v>44</v>
      </c>
      <c r="AB2060" t="s">
        <v>44</v>
      </c>
    </row>
    <row r="2061" spans="1:28" x14ac:dyDescent="0.25">
      <c r="A2061" t="s">
        <v>5036</v>
      </c>
      <c r="B2061" s="1">
        <v>45458</v>
      </c>
      <c r="C2061" t="s">
        <v>5037</v>
      </c>
      <c r="D2061" t="s">
        <v>5038</v>
      </c>
      <c r="E2061">
        <v>43</v>
      </c>
      <c r="F2061" t="s">
        <v>31</v>
      </c>
      <c r="G2061" t="s">
        <v>318</v>
      </c>
      <c r="H2061" t="s">
        <v>319</v>
      </c>
      <c r="I2061" t="s">
        <v>34</v>
      </c>
      <c r="J2061" t="s">
        <v>190</v>
      </c>
      <c r="K2061">
        <v>1</v>
      </c>
      <c r="L2061" s="2">
        <v>2500</v>
      </c>
      <c r="M2061">
        <v>5</v>
      </c>
      <c r="N2061" s="2">
        <v>2500</v>
      </c>
      <c r="O2061" s="2">
        <v>125</v>
      </c>
      <c r="P2061" s="2">
        <v>2375</v>
      </c>
      <c r="Q2061" s="2">
        <v>1898.97</v>
      </c>
      <c r="R2061" s="2">
        <v>476.03</v>
      </c>
      <c r="S2061" t="s">
        <v>53</v>
      </c>
      <c r="T2061" t="s">
        <v>65</v>
      </c>
      <c r="U2061" t="s">
        <v>65</v>
      </c>
      <c r="V2061" t="s">
        <v>39</v>
      </c>
      <c r="W2061" t="s">
        <v>124</v>
      </c>
      <c r="X2061" t="s">
        <v>67</v>
      </c>
      <c r="Y2061" t="s">
        <v>42</v>
      </c>
      <c r="Z2061" t="s">
        <v>223</v>
      </c>
      <c r="AA2061" t="s">
        <v>44</v>
      </c>
      <c r="AB2061" t="s">
        <v>44</v>
      </c>
    </row>
    <row r="2062" spans="1:28" x14ac:dyDescent="0.25">
      <c r="A2062" t="s">
        <v>5039</v>
      </c>
      <c r="B2062" s="1">
        <v>45458</v>
      </c>
      <c r="C2062" t="s">
        <v>3732</v>
      </c>
      <c r="D2062" t="s">
        <v>3733</v>
      </c>
      <c r="E2062">
        <v>45</v>
      </c>
      <c r="F2062" t="s">
        <v>111</v>
      </c>
      <c r="G2062" t="s">
        <v>128</v>
      </c>
      <c r="H2062" t="s">
        <v>129</v>
      </c>
      <c r="I2062" t="s">
        <v>74</v>
      </c>
      <c r="J2062" t="s">
        <v>130</v>
      </c>
      <c r="K2062">
        <v>5</v>
      </c>
      <c r="L2062" s="2">
        <v>1700</v>
      </c>
      <c r="M2062">
        <v>20</v>
      </c>
      <c r="N2062" s="2">
        <v>8500</v>
      </c>
      <c r="O2062" s="2">
        <v>1700</v>
      </c>
      <c r="P2062" s="2">
        <v>6800</v>
      </c>
      <c r="Q2062" s="2">
        <v>4414.5</v>
      </c>
      <c r="R2062" s="2">
        <v>2385.5</v>
      </c>
      <c r="S2062" t="s">
        <v>53</v>
      </c>
      <c r="T2062" t="s">
        <v>136</v>
      </c>
      <c r="U2062" t="s">
        <v>38</v>
      </c>
      <c r="V2062" t="s">
        <v>39</v>
      </c>
      <c r="W2062" t="s">
        <v>83</v>
      </c>
      <c r="X2062" t="s">
        <v>97</v>
      </c>
      <c r="Y2062" t="s">
        <v>56</v>
      </c>
      <c r="Z2062" t="s">
        <v>107</v>
      </c>
      <c r="AA2062" t="s">
        <v>44</v>
      </c>
      <c r="AB2062" t="s">
        <v>44</v>
      </c>
    </row>
    <row r="2063" spans="1:28" x14ac:dyDescent="0.25">
      <c r="A2063" t="s">
        <v>5040</v>
      </c>
      <c r="B2063" s="1">
        <v>45458</v>
      </c>
      <c r="C2063" t="s">
        <v>1395</v>
      </c>
      <c r="D2063" t="s">
        <v>1396</v>
      </c>
      <c r="E2063">
        <v>24</v>
      </c>
      <c r="F2063" t="s">
        <v>31</v>
      </c>
      <c r="G2063" t="s">
        <v>60</v>
      </c>
      <c r="H2063" t="s">
        <v>61</v>
      </c>
      <c r="I2063" t="s">
        <v>62</v>
      </c>
      <c r="J2063" t="s">
        <v>63</v>
      </c>
      <c r="K2063">
        <v>1</v>
      </c>
      <c r="L2063" s="2">
        <v>3500</v>
      </c>
      <c r="M2063">
        <v>0</v>
      </c>
      <c r="N2063" s="2">
        <v>3500</v>
      </c>
      <c r="O2063" s="2">
        <v>0</v>
      </c>
      <c r="P2063" s="2">
        <v>3500</v>
      </c>
      <c r="Q2063" s="2">
        <v>2272.58</v>
      </c>
      <c r="R2063" s="2">
        <v>1227.42</v>
      </c>
      <c r="S2063" t="s">
        <v>36</v>
      </c>
      <c r="T2063" t="s">
        <v>222</v>
      </c>
      <c r="U2063" t="s">
        <v>38</v>
      </c>
      <c r="V2063" t="s">
        <v>39</v>
      </c>
      <c r="W2063" t="s">
        <v>40</v>
      </c>
      <c r="X2063" t="s">
        <v>97</v>
      </c>
      <c r="Y2063" t="s">
        <v>42</v>
      </c>
      <c r="Z2063" t="s">
        <v>43</v>
      </c>
      <c r="AA2063" t="s">
        <v>44</v>
      </c>
      <c r="AB2063" t="s">
        <v>44</v>
      </c>
    </row>
    <row r="2064" spans="1:28" x14ac:dyDescent="0.25">
      <c r="A2064" t="s">
        <v>5041</v>
      </c>
      <c r="B2064" s="1">
        <v>45458</v>
      </c>
      <c r="C2064" t="s">
        <v>2516</v>
      </c>
      <c r="D2064" t="s">
        <v>2517</v>
      </c>
      <c r="E2064">
        <v>22</v>
      </c>
      <c r="F2064" t="s">
        <v>48</v>
      </c>
      <c r="G2064" t="s">
        <v>112</v>
      </c>
      <c r="H2064" t="s">
        <v>113</v>
      </c>
      <c r="I2064" t="s">
        <v>103</v>
      </c>
      <c r="J2064" t="s">
        <v>104</v>
      </c>
      <c r="K2064">
        <v>1</v>
      </c>
      <c r="L2064" s="2">
        <v>650</v>
      </c>
      <c r="M2064">
        <v>25</v>
      </c>
      <c r="N2064" s="2">
        <v>650</v>
      </c>
      <c r="O2064" s="2">
        <v>162.5</v>
      </c>
      <c r="P2064" s="2">
        <v>487.5</v>
      </c>
      <c r="Q2064" s="2">
        <v>334.59</v>
      </c>
      <c r="R2064" s="2">
        <v>152.91</v>
      </c>
      <c r="S2064" t="s">
        <v>36</v>
      </c>
      <c r="T2064" t="s">
        <v>398</v>
      </c>
      <c r="U2064" t="s">
        <v>399</v>
      </c>
      <c r="V2064" t="s">
        <v>39</v>
      </c>
      <c r="W2064" t="s">
        <v>83</v>
      </c>
      <c r="X2064" t="s">
        <v>97</v>
      </c>
      <c r="Y2064" t="s">
        <v>56</v>
      </c>
      <c r="Z2064" t="s">
        <v>43</v>
      </c>
      <c r="AA2064" t="s">
        <v>44</v>
      </c>
      <c r="AB2064" t="s">
        <v>44</v>
      </c>
    </row>
    <row r="2065" spans="1:28" x14ac:dyDescent="0.25">
      <c r="A2065" t="s">
        <v>5042</v>
      </c>
      <c r="B2065" s="1">
        <v>45458</v>
      </c>
      <c r="C2065" t="s">
        <v>5043</v>
      </c>
      <c r="D2065" t="s">
        <v>5044</v>
      </c>
      <c r="E2065">
        <v>60</v>
      </c>
      <c r="F2065" t="s">
        <v>111</v>
      </c>
      <c r="G2065" t="s">
        <v>212</v>
      </c>
      <c r="H2065" t="s">
        <v>213</v>
      </c>
      <c r="I2065" t="s">
        <v>51</v>
      </c>
      <c r="J2065" t="s">
        <v>52</v>
      </c>
      <c r="K2065">
        <v>3</v>
      </c>
      <c r="L2065" s="2">
        <v>400</v>
      </c>
      <c r="M2065">
        <v>5</v>
      </c>
      <c r="N2065" s="2">
        <v>1200</v>
      </c>
      <c r="O2065" s="2">
        <v>60</v>
      </c>
      <c r="P2065" s="2">
        <v>1140</v>
      </c>
      <c r="Q2065" s="2">
        <v>672.32</v>
      </c>
      <c r="R2065" s="2">
        <v>467.68</v>
      </c>
      <c r="S2065" t="s">
        <v>53</v>
      </c>
      <c r="T2065" t="s">
        <v>263</v>
      </c>
      <c r="U2065" t="s">
        <v>91</v>
      </c>
      <c r="V2065" t="s">
        <v>39</v>
      </c>
      <c r="W2065" t="s">
        <v>124</v>
      </c>
      <c r="X2065" t="s">
        <v>97</v>
      </c>
      <c r="Y2065" t="s">
        <v>56</v>
      </c>
      <c r="Z2065" t="s">
        <v>43</v>
      </c>
      <c r="AA2065" t="s">
        <v>44</v>
      </c>
      <c r="AB2065" t="s">
        <v>44</v>
      </c>
    </row>
    <row r="2066" spans="1:28" x14ac:dyDescent="0.25">
      <c r="A2066" t="s">
        <v>5045</v>
      </c>
      <c r="B2066" s="1">
        <v>45458</v>
      </c>
      <c r="C2066" t="s">
        <v>1858</v>
      </c>
      <c r="D2066" t="s">
        <v>1859</v>
      </c>
      <c r="E2066">
        <v>22</v>
      </c>
      <c r="F2066" t="s">
        <v>31</v>
      </c>
      <c r="G2066" t="s">
        <v>49</v>
      </c>
      <c r="H2066" t="s">
        <v>50</v>
      </c>
      <c r="I2066" t="s">
        <v>51</v>
      </c>
      <c r="J2066" t="s">
        <v>52</v>
      </c>
      <c r="K2066">
        <v>3</v>
      </c>
      <c r="L2066" s="2">
        <v>500</v>
      </c>
      <c r="M2066">
        <v>5</v>
      </c>
      <c r="N2066" s="2">
        <v>1500</v>
      </c>
      <c r="O2066" s="2">
        <v>75</v>
      </c>
      <c r="P2066" s="2">
        <v>1425</v>
      </c>
      <c r="Q2066" s="2">
        <v>1086.53</v>
      </c>
      <c r="R2066" s="2">
        <v>338.47</v>
      </c>
      <c r="S2066" t="s">
        <v>53</v>
      </c>
      <c r="T2066" t="s">
        <v>290</v>
      </c>
      <c r="U2066" t="s">
        <v>291</v>
      </c>
      <c r="V2066" t="s">
        <v>39</v>
      </c>
      <c r="W2066" t="s">
        <v>40</v>
      </c>
      <c r="X2066" t="s">
        <v>67</v>
      </c>
      <c r="Y2066" t="s">
        <v>56</v>
      </c>
      <c r="Z2066" t="s">
        <v>107</v>
      </c>
      <c r="AA2066" t="s">
        <v>44</v>
      </c>
      <c r="AB2066" t="s">
        <v>44</v>
      </c>
    </row>
    <row r="2067" spans="1:28" x14ac:dyDescent="0.25">
      <c r="A2067" t="s">
        <v>5046</v>
      </c>
      <c r="B2067" s="1">
        <v>45458</v>
      </c>
      <c r="C2067" t="s">
        <v>5047</v>
      </c>
      <c r="D2067" t="s">
        <v>5048</v>
      </c>
      <c r="E2067">
        <v>49</v>
      </c>
      <c r="F2067" t="s">
        <v>111</v>
      </c>
      <c r="G2067" t="s">
        <v>227</v>
      </c>
      <c r="H2067" t="s">
        <v>228</v>
      </c>
      <c r="I2067" t="s">
        <v>74</v>
      </c>
      <c r="J2067" t="s">
        <v>75</v>
      </c>
      <c r="K2067">
        <v>2</v>
      </c>
      <c r="L2067" s="2">
        <v>1400</v>
      </c>
      <c r="M2067">
        <v>5</v>
      </c>
      <c r="N2067" s="2">
        <v>2800</v>
      </c>
      <c r="O2067" s="2">
        <v>140</v>
      </c>
      <c r="P2067" s="2">
        <v>2660</v>
      </c>
      <c r="Q2067" s="2">
        <v>1497.59</v>
      </c>
      <c r="R2067" s="2">
        <v>1162.4100000000001</v>
      </c>
      <c r="S2067" t="s">
        <v>36</v>
      </c>
      <c r="T2067" t="s">
        <v>578</v>
      </c>
      <c r="U2067" t="s">
        <v>579</v>
      </c>
      <c r="V2067" t="s">
        <v>39</v>
      </c>
      <c r="W2067" t="s">
        <v>92</v>
      </c>
      <c r="X2067" t="s">
        <v>97</v>
      </c>
      <c r="Y2067" t="s">
        <v>84</v>
      </c>
      <c r="Z2067" t="s">
        <v>43</v>
      </c>
      <c r="AA2067" t="s">
        <v>44</v>
      </c>
      <c r="AB2067" t="s">
        <v>44</v>
      </c>
    </row>
    <row r="2068" spans="1:28" x14ac:dyDescent="0.25">
      <c r="A2068" t="s">
        <v>5049</v>
      </c>
      <c r="B2068" s="1">
        <v>45458</v>
      </c>
      <c r="C2068" t="s">
        <v>797</v>
      </c>
      <c r="D2068" t="s">
        <v>798</v>
      </c>
      <c r="E2068">
        <v>27</v>
      </c>
      <c r="F2068" t="s">
        <v>48</v>
      </c>
      <c r="G2068" t="s">
        <v>112</v>
      </c>
      <c r="H2068" t="s">
        <v>113</v>
      </c>
      <c r="I2068" t="s">
        <v>103</v>
      </c>
      <c r="J2068" t="s">
        <v>104</v>
      </c>
      <c r="K2068">
        <v>1</v>
      </c>
      <c r="L2068" s="2">
        <v>650</v>
      </c>
      <c r="M2068">
        <v>15</v>
      </c>
      <c r="N2068" s="2">
        <v>650</v>
      </c>
      <c r="O2068" s="2">
        <v>97.5</v>
      </c>
      <c r="P2068" s="2">
        <v>552.5</v>
      </c>
      <c r="Q2068" s="2">
        <v>375.75</v>
      </c>
      <c r="R2068" s="2">
        <v>176.75</v>
      </c>
      <c r="S2068" t="s">
        <v>53</v>
      </c>
      <c r="T2068" t="s">
        <v>122</v>
      </c>
      <c r="U2068" t="s">
        <v>123</v>
      </c>
      <c r="V2068" t="s">
        <v>39</v>
      </c>
      <c r="W2068" t="s">
        <v>124</v>
      </c>
      <c r="X2068" t="s">
        <v>67</v>
      </c>
      <c r="Y2068" t="s">
        <v>56</v>
      </c>
      <c r="Z2068" t="s">
        <v>223</v>
      </c>
      <c r="AA2068" t="s">
        <v>44</v>
      </c>
      <c r="AB2068" t="s">
        <v>44</v>
      </c>
    </row>
    <row r="2069" spans="1:28" x14ac:dyDescent="0.25">
      <c r="A2069" t="s">
        <v>5050</v>
      </c>
      <c r="B2069" s="1">
        <v>45458</v>
      </c>
      <c r="C2069" t="s">
        <v>2813</v>
      </c>
      <c r="D2069" t="s">
        <v>2814</v>
      </c>
      <c r="E2069">
        <v>60</v>
      </c>
      <c r="F2069" t="s">
        <v>111</v>
      </c>
      <c r="G2069" t="s">
        <v>212</v>
      </c>
      <c r="H2069" t="s">
        <v>213</v>
      </c>
      <c r="I2069" t="s">
        <v>51</v>
      </c>
      <c r="J2069" t="s">
        <v>52</v>
      </c>
      <c r="K2069">
        <v>2</v>
      </c>
      <c r="L2069" s="2">
        <v>400</v>
      </c>
      <c r="M2069">
        <v>10</v>
      </c>
      <c r="N2069" s="2">
        <v>800</v>
      </c>
      <c r="O2069" s="2">
        <v>80</v>
      </c>
      <c r="P2069" s="2">
        <v>720</v>
      </c>
      <c r="Q2069" s="2">
        <v>473.27</v>
      </c>
      <c r="R2069" s="2">
        <v>246.73</v>
      </c>
      <c r="S2069" t="s">
        <v>64</v>
      </c>
      <c r="T2069" t="s">
        <v>114</v>
      </c>
      <c r="U2069" t="s">
        <v>115</v>
      </c>
      <c r="V2069" t="s">
        <v>39</v>
      </c>
      <c r="W2069" t="s">
        <v>66</v>
      </c>
      <c r="X2069" t="s">
        <v>41</v>
      </c>
      <c r="Y2069" t="s">
        <v>42</v>
      </c>
      <c r="Z2069" t="s">
        <v>43</v>
      </c>
      <c r="AA2069" t="s">
        <v>44</v>
      </c>
      <c r="AB2069" t="s">
        <v>44</v>
      </c>
    </row>
    <row r="2070" spans="1:28" x14ac:dyDescent="0.25">
      <c r="A2070" t="s">
        <v>5051</v>
      </c>
      <c r="B2070" s="1">
        <v>45458</v>
      </c>
      <c r="C2070" t="s">
        <v>5052</v>
      </c>
      <c r="D2070" t="s">
        <v>5053</v>
      </c>
      <c r="E2070">
        <v>52</v>
      </c>
      <c r="F2070" t="s">
        <v>111</v>
      </c>
      <c r="G2070" t="s">
        <v>366</v>
      </c>
      <c r="H2070" t="s">
        <v>367</v>
      </c>
      <c r="I2070" t="s">
        <v>34</v>
      </c>
      <c r="J2070" t="s">
        <v>130</v>
      </c>
      <c r="K2070">
        <v>1</v>
      </c>
      <c r="L2070" s="2">
        <v>14500</v>
      </c>
      <c r="M2070">
        <v>25</v>
      </c>
      <c r="N2070" s="2">
        <v>14500</v>
      </c>
      <c r="O2070" s="2">
        <v>3625</v>
      </c>
      <c r="P2070" s="2">
        <v>10875</v>
      </c>
      <c r="Q2070" s="2">
        <v>8489.73</v>
      </c>
      <c r="R2070" s="2">
        <v>2385.27</v>
      </c>
      <c r="S2070" t="s">
        <v>53</v>
      </c>
      <c r="T2070" t="s">
        <v>578</v>
      </c>
      <c r="U2070" t="s">
        <v>579</v>
      </c>
      <c r="V2070" t="s">
        <v>39</v>
      </c>
      <c r="W2070" t="s">
        <v>40</v>
      </c>
      <c r="X2070" t="s">
        <v>41</v>
      </c>
      <c r="Y2070" t="s">
        <v>56</v>
      </c>
      <c r="Z2070" t="s">
        <v>223</v>
      </c>
      <c r="AA2070" t="s">
        <v>44</v>
      </c>
      <c r="AB2070" t="s">
        <v>44</v>
      </c>
    </row>
    <row r="2071" spans="1:28" x14ac:dyDescent="0.25">
      <c r="A2071" t="s">
        <v>5054</v>
      </c>
      <c r="B2071" s="1">
        <v>45458</v>
      </c>
      <c r="C2071" t="s">
        <v>3670</v>
      </c>
      <c r="D2071" t="s">
        <v>3671</v>
      </c>
      <c r="E2071">
        <v>46</v>
      </c>
      <c r="F2071" t="s">
        <v>48</v>
      </c>
      <c r="G2071" t="s">
        <v>344</v>
      </c>
      <c r="H2071" t="s">
        <v>345</v>
      </c>
      <c r="I2071" t="s">
        <v>34</v>
      </c>
      <c r="J2071" t="s">
        <v>121</v>
      </c>
      <c r="K2071">
        <v>1</v>
      </c>
      <c r="L2071" s="2">
        <v>1600</v>
      </c>
      <c r="M2071">
        <v>5</v>
      </c>
      <c r="N2071" s="2">
        <v>1600</v>
      </c>
      <c r="O2071" s="2">
        <v>80</v>
      </c>
      <c r="P2071" s="2">
        <v>1520</v>
      </c>
      <c r="Q2071" s="2">
        <v>1230.47</v>
      </c>
      <c r="R2071" s="2">
        <v>289.52999999999997</v>
      </c>
      <c r="S2071" t="s">
        <v>53</v>
      </c>
      <c r="T2071" t="s">
        <v>65</v>
      </c>
      <c r="U2071" t="s">
        <v>65</v>
      </c>
      <c r="V2071" t="s">
        <v>39</v>
      </c>
      <c r="W2071" t="s">
        <v>40</v>
      </c>
      <c r="X2071" t="s">
        <v>97</v>
      </c>
      <c r="Y2071" t="s">
        <v>56</v>
      </c>
      <c r="Z2071" t="s">
        <v>43</v>
      </c>
      <c r="AA2071" t="s">
        <v>68</v>
      </c>
      <c r="AB2071" t="s">
        <v>44</v>
      </c>
    </row>
    <row r="2072" spans="1:28" x14ac:dyDescent="0.25">
      <c r="A2072" t="s">
        <v>5055</v>
      </c>
      <c r="B2072" s="1">
        <v>45459</v>
      </c>
      <c r="C2072" t="s">
        <v>5056</v>
      </c>
      <c r="D2072" t="s">
        <v>5057</v>
      </c>
      <c r="E2072">
        <v>46</v>
      </c>
      <c r="F2072" t="s">
        <v>31</v>
      </c>
      <c r="G2072" t="s">
        <v>49</v>
      </c>
      <c r="H2072" t="s">
        <v>50</v>
      </c>
      <c r="I2072" t="s">
        <v>51</v>
      </c>
      <c r="J2072" t="s">
        <v>52</v>
      </c>
      <c r="K2072">
        <v>2</v>
      </c>
      <c r="L2072" s="2">
        <v>500</v>
      </c>
      <c r="M2072">
        <v>10</v>
      </c>
      <c r="N2072" s="2">
        <v>1000</v>
      </c>
      <c r="O2072" s="2">
        <v>100</v>
      </c>
      <c r="P2072" s="2">
        <v>900</v>
      </c>
      <c r="Q2072" s="2">
        <v>637.12</v>
      </c>
      <c r="R2072" s="2">
        <v>262.88</v>
      </c>
      <c r="S2072" t="s">
        <v>53</v>
      </c>
      <c r="T2072" t="s">
        <v>90</v>
      </c>
      <c r="U2072" t="s">
        <v>91</v>
      </c>
      <c r="V2072" t="s">
        <v>39</v>
      </c>
      <c r="W2072" t="s">
        <v>92</v>
      </c>
      <c r="X2072" t="s">
        <v>97</v>
      </c>
      <c r="Y2072" t="s">
        <v>42</v>
      </c>
      <c r="Z2072" t="s">
        <v>43</v>
      </c>
      <c r="AA2072" t="s">
        <v>44</v>
      </c>
      <c r="AB2072" t="s">
        <v>44</v>
      </c>
    </row>
    <row r="2073" spans="1:28" x14ac:dyDescent="0.25">
      <c r="A2073" t="s">
        <v>5058</v>
      </c>
      <c r="B2073" s="1">
        <v>45459</v>
      </c>
      <c r="C2073" t="s">
        <v>5059</v>
      </c>
      <c r="D2073" t="s">
        <v>5060</v>
      </c>
      <c r="E2073">
        <v>60</v>
      </c>
      <c r="F2073" t="s">
        <v>31</v>
      </c>
      <c r="G2073" t="s">
        <v>88</v>
      </c>
      <c r="H2073" t="s">
        <v>89</v>
      </c>
      <c r="I2073" t="s">
        <v>62</v>
      </c>
      <c r="J2073" t="s">
        <v>63</v>
      </c>
      <c r="K2073">
        <v>2</v>
      </c>
      <c r="L2073" s="2">
        <v>4200</v>
      </c>
      <c r="M2073">
        <v>10</v>
      </c>
      <c r="N2073" s="2">
        <v>8400</v>
      </c>
      <c r="O2073" s="2">
        <v>840</v>
      </c>
      <c r="P2073" s="2">
        <v>7560</v>
      </c>
      <c r="Q2073" s="2">
        <v>4703.0600000000004</v>
      </c>
      <c r="R2073" s="2">
        <v>2856.94</v>
      </c>
      <c r="S2073" t="s">
        <v>53</v>
      </c>
      <c r="T2073" t="s">
        <v>222</v>
      </c>
      <c r="U2073" t="s">
        <v>38</v>
      </c>
      <c r="V2073" t="s">
        <v>39</v>
      </c>
      <c r="W2073" t="s">
        <v>92</v>
      </c>
      <c r="X2073" t="s">
        <v>67</v>
      </c>
      <c r="Y2073" t="s">
        <v>56</v>
      </c>
      <c r="Z2073" t="s">
        <v>43</v>
      </c>
      <c r="AA2073" t="s">
        <v>44</v>
      </c>
      <c r="AB2073" t="s">
        <v>44</v>
      </c>
    </row>
    <row r="2074" spans="1:28" x14ac:dyDescent="0.25">
      <c r="A2074" t="s">
        <v>5061</v>
      </c>
      <c r="B2074" s="1">
        <v>45459</v>
      </c>
      <c r="C2074" t="s">
        <v>5062</v>
      </c>
      <c r="D2074" t="s">
        <v>5063</v>
      </c>
      <c r="E2074">
        <v>57</v>
      </c>
      <c r="F2074" t="s">
        <v>31</v>
      </c>
      <c r="G2074" t="s">
        <v>387</v>
      </c>
      <c r="H2074" t="s">
        <v>388</v>
      </c>
      <c r="I2074" t="s">
        <v>74</v>
      </c>
      <c r="J2074" t="s">
        <v>75</v>
      </c>
      <c r="K2074">
        <v>1</v>
      </c>
      <c r="L2074" s="2">
        <v>3200</v>
      </c>
      <c r="M2074">
        <v>10</v>
      </c>
      <c r="N2074" s="2">
        <v>3200</v>
      </c>
      <c r="O2074" s="2">
        <v>320</v>
      </c>
      <c r="P2074" s="2">
        <v>2880</v>
      </c>
      <c r="Q2074" s="2">
        <v>1741.25</v>
      </c>
      <c r="R2074" s="2">
        <v>1138.75</v>
      </c>
      <c r="S2074" t="s">
        <v>36</v>
      </c>
      <c r="T2074" t="s">
        <v>114</v>
      </c>
      <c r="U2074" t="s">
        <v>115</v>
      </c>
      <c r="V2074" t="s">
        <v>39</v>
      </c>
      <c r="W2074" t="s">
        <v>92</v>
      </c>
      <c r="X2074" t="s">
        <v>41</v>
      </c>
      <c r="Y2074" t="s">
        <v>56</v>
      </c>
      <c r="Z2074" t="s">
        <v>43</v>
      </c>
      <c r="AA2074" t="s">
        <v>44</v>
      </c>
      <c r="AB2074" t="s">
        <v>44</v>
      </c>
    </row>
    <row r="2075" spans="1:28" x14ac:dyDescent="0.25">
      <c r="A2075" t="s">
        <v>5064</v>
      </c>
      <c r="B2075" s="1">
        <v>45459</v>
      </c>
      <c r="C2075" t="s">
        <v>1668</v>
      </c>
      <c r="D2075" t="s">
        <v>1669</v>
      </c>
      <c r="E2075">
        <v>20</v>
      </c>
      <c r="F2075" t="s">
        <v>48</v>
      </c>
      <c r="G2075" t="s">
        <v>227</v>
      </c>
      <c r="H2075" t="s">
        <v>228</v>
      </c>
      <c r="I2075" t="s">
        <v>74</v>
      </c>
      <c r="J2075" t="s">
        <v>75</v>
      </c>
      <c r="K2075">
        <v>1</v>
      </c>
      <c r="L2075" s="2">
        <v>1400</v>
      </c>
      <c r="M2075">
        <v>0</v>
      </c>
      <c r="N2075" s="2">
        <v>1400</v>
      </c>
      <c r="O2075" s="2">
        <v>0</v>
      </c>
      <c r="P2075" s="2">
        <v>1400</v>
      </c>
      <c r="Q2075" s="2">
        <v>880.3</v>
      </c>
      <c r="R2075" s="2">
        <v>519.70000000000005</v>
      </c>
      <c r="S2075" t="s">
        <v>36</v>
      </c>
      <c r="T2075" t="s">
        <v>76</v>
      </c>
      <c r="U2075" t="s">
        <v>77</v>
      </c>
      <c r="V2075" t="s">
        <v>39</v>
      </c>
      <c r="W2075" t="s">
        <v>83</v>
      </c>
      <c r="X2075" t="s">
        <v>97</v>
      </c>
      <c r="Y2075" t="s">
        <v>56</v>
      </c>
      <c r="Z2075" t="s">
        <v>144</v>
      </c>
      <c r="AA2075" t="s">
        <v>44</v>
      </c>
      <c r="AB2075" t="s">
        <v>44</v>
      </c>
    </row>
    <row r="2076" spans="1:28" x14ac:dyDescent="0.25">
      <c r="A2076" t="s">
        <v>5065</v>
      </c>
      <c r="B2076" s="1">
        <v>45459</v>
      </c>
      <c r="C2076" t="s">
        <v>3848</v>
      </c>
      <c r="D2076" t="s">
        <v>3849</v>
      </c>
      <c r="E2076">
        <v>29</v>
      </c>
      <c r="F2076" t="s">
        <v>48</v>
      </c>
      <c r="G2076" t="s">
        <v>72</v>
      </c>
      <c r="H2076" t="s">
        <v>73</v>
      </c>
      <c r="I2076" t="s">
        <v>74</v>
      </c>
      <c r="J2076" t="s">
        <v>75</v>
      </c>
      <c r="K2076">
        <v>5</v>
      </c>
      <c r="L2076" s="2">
        <v>2200</v>
      </c>
      <c r="M2076">
        <v>5</v>
      </c>
      <c r="N2076" s="2">
        <v>11000</v>
      </c>
      <c r="O2076" s="2">
        <v>550</v>
      </c>
      <c r="P2076" s="2">
        <v>10450</v>
      </c>
      <c r="Q2076" s="2">
        <v>6168.28</v>
      </c>
      <c r="R2076" s="2">
        <v>4281.72</v>
      </c>
      <c r="S2076" t="s">
        <v>53</v>
      </c>
      <c r="T2076" t="s">
        <v>578</v>
      </c>
      <c r="U2076" t="s">
        <v>579</v>
      </c>
      <c r="V2076" t="s">
        <v>39</v>
      </c>
      <c r="W2076" t="s">
        <v>40</v>
      </c>
      <c r="X2076" t="s">
        <v>97</v>
      </c>
      <c r="Y2076" t="s">
        <v>56</v>
      </c>
      <c r="Z2076" t="s">
        <v>43</v>
      </c>
      <c r="AA2076" t="s">
        <v>44</v>
      </c>
      <c r="AB2076" t="s">
        <v>44</v>
      </c>
    </row>
    <row r="2077" spans="1:28" x14ac:dyDescent="0.25">
      <c r="A2077" t="s">
        <v>5066</v>
      </c>
      <c r="B2077" s="1">
        <v>45459</v>
      </c>
      <c r="C2077" t="s">
        <v>5067</v>
      </c>
      <c r="D2077" t="s">
        <v>5068</v>
      </c>
      <c r="E2077">
        <v>32</v>
      </c>
      <c r="F2077" t="s">
        <v>48</v>
      </c>
      <c r="G2077" t="s">
        <v>112</v>
      </c>
      <c r="H2077" t="s">
        <v>113</v>
      </c>
      <c r="I2077" t="s">
        <v>103</v>
      </c>
      <c r="J2077" t="s">
        <v>104</v>
      </c>
      <c r="K2077">
        <v>1</v>
      </c>
      <c r="L2077" s="2">
        <v>650</v>
      </c>
      <c r="M2077">
        <v>25</v>
      </c>
      <c r="N2077" s="2">
        <v>650</v>
      </c>
      <c r="O2077" s="2">
        <v>162.5</v>
      </c>
      <c r="P2077" s="2">
        <v>487.5</v>
      </c>
      <c r="Q2077" s="2">
        <v>379.61</v>
      </c>
      <c r="R2077" s="2">
        <v>107.89</v>
      </c>
      <c r="S2077" t="s">
        <v>53</v>
      </c>
      <c r="T2077" t="s">
        <v>407</v>
      </c>
      <c r="U2077" t="s">
        <v>408</v>
      </c>
      <c r="V2077" t="s">
        <v>39</v>
      </c>
      <c r="W2077" t="s">
        <v>124</v>
      </c>
      <c r="X2077" t="s">
        <v>41</v>
      </c>
      <c r="Y2077" t="s">
        <v>56</v>
      </c>
      <c r="Z2077" t="s">
        <v>43</v>
      </c>
      <c r="AA2077" t="s">
        <v>44</v>
      </c>
      <c r="AB2077" t="s">
        <v>44</v>
      </c>
    </row>
    <row r="2078" spans="1:28" x14ac:dyDescent="0.25">
      <c r="A2078" t="s">
        <v>5069</v>
      </c>
      <c r="B2078" s="1">
        <v>45459</v>
      </c>
      <c r="C2078" t="s">
        <v>540</v>
      </c>
      <c r="D2078" t="s">
        <v>541</v>
      </c>
      <c r="E2078">
        <v>40</v>
      </c>
      <c r="F2078" t="s">
        <v>48</v>
      </c>
      <c r="G2078" t="s">
        <v>158</v>
      </c>
      <c r="H2078" t="s">
        <v>159</v>
      </c>
      <c r="I2078" t="s">
        <v>51</v>
      </c>
      <c r="J2078" t="s">
        <v>52</v>
      </c>
      <c r="K2078">
        <v>5</v>
      </c>
      <c r="L2078" s="2">
        <v>650</v>
      </c>
      <c r="M2078">
        <v>20</v>
      </c>
      <c r="N2078" s="2">
        <v>3250</v>
      </c>
      <c r="O2078" s="2">
        <v>650</v>
      </c>
      <c r="P2078" s="2">
        <v>2600</v>
      </c>
      <c r="Q2078" s="2">
        <v>1806.85</v>
      </c>
      <c r="R2078" s="2">
        <v>793.15</v>
      </c>
      <c r="S2078" t="s">
        <v>53</v>
      </c>
      <c r="T2078" t="s">
        <v>54</v>
      </c>
      <c r="U2078" t="s">
        <v>55</v>
      </c>
      <c r="V2078" t="s">
        <v>39</v>
      </c>
      <c r="W2078" t="s">
        <v>83</v>
      </c>
      <c r="X2078" t="s">
        <v>41</v>
      </c>
      <c r="Y2078" t="s">
        <v>56</v>
      </c>
      <c r="Z2078" t="s">
        <v>43</v>
      </c>
      <c r="AA2078" t="s">
        <v>44</v>
      </c>
      <c r="AB2078" t="s">
        <v>44</v>
      </c>
    </row>
    <row r="2079" spans="1:28" x14ac:dyDescent="0.25">
      <c r="A2079" t="s">
        <v>5070</v>
      </c>
      <c r="B2079" s="1">
        <v>45459</v>
      </c>
      <c r="C2079" t="s">
        <v>5071</v>
      </c>
      <c r="D2079" t="s">
        <v>5072</v>
      </c>
      <c r="E2079">
        <v>21</v>
      </c>
      <c r="F2079" t="s">
        <v>48</v>
      </c>
      <c r="G2079" t="s">
        <v>49</v>
      </c>
      <c r="H2079" t="s">
        <v>50</v>
      </c>
      <c r="I2079" t="s">
        <v>51</v>
      </c>
      <c r="J2079" t="s">
        <v>52</v>
      </c>
      <c r="K2079">
        <v>3</v>
      </c>
      <c r="L2079" s="2">
        <v>500</v>
      </c>
      <c r="M2079">
        <v>10</v>
      </c>
      <c r="N2079" s="2">
        <v>1500</v>
      </c>
      <c r="O2079" s="2">
        <v>150</v>
      </c>
      <c r="P2079" s="2">
        <v>1350</v>
      </c>
      <c r="Q2079" s="2">
        <v>912.33</v>
      </c>
      <c r="R2079" s="2">
        <v>437.67</v>
      </c>
      <c r="S2079" t="s">
        <v>53</v>
      </c>
      <c r="T2079" t="s">
        <v>398</v>
      </c>
      <c r="U2079" t="s">
        <v>399</v>
      </c>
      <c r="V2079" t="s">
        <v>39</v>
      </c>
      <c r="W2079" t="s">
        <v>83</v>
      </c>
      <c r="X2079" t="s">
        <v>97</v>
      </c>
      <c r="Y2079" t="s">
        <v>56</v>
      </c>
      <c r="Z2079" t="s">
        <v>43</v>
      </c>
      <c r="AA2079" t="s">
        <v>44</v>
      </c>
      <c r="AB2079" t="s">
        <v>44</v>
      </c>
    </row>
    <row r="2080" spans="1:28" x14ac:dyDescent="0.25">
      <c r="A2080" t="s">
        <v>5073</v>
      </c>
      <c r="B2080" s="1">
        <v>45459</v>
      </c>
      <c r="C2080" t="s">
        <v>5074</v>
      </c>
      <c r="D2080" t="s">
        <v>5075</v>
      </c>
      <c r="E2080">
        <v>58</v>
      </c>
      <c r="F2080" t="s">
        <v>48</v>
      </c>
      <c r="G2080" t="s">
        <v>119</v>
      </c>
      <c r="H2080" t="s">
        <v>120</v>
      </c>
      <c r="I2080" t="s">
        <v>62</v>
      </c>
      <c r="J2080" t="s">
        <v>121</v>
      </c>
      <c r="K2080">
        <v>2</v>
      </c>
      <c r="L2080" s="2">
        <v>4800</v>
      </c>
      <c r="M2080">
        <v>25</v>
      </c>
      <c r="N2080" s="2">
        <v>9600</v>
      </c>
      <c r="O2080" s="2">
        <v>2400</v>
      </c>
      <c r="P2080" s="2">
        <v>7200</v>
      </c>
      <c r="Q2080" s="2">
        <v>5029.38</v>
      </c>
      <c r="R2080" s="2">
        <v>2170.62</v>
      </c>
      <c r="S2080" t="s">
        <v>53</v>
      </c>
      <c r="T2080" t="s">
        <v>398</v>
      </c>
      <c r="U2080" t="s">
        <v>399</v>
      </c>
      <c r="V2080" t="s">
        <v>39</v>
      </c>
      <c r="W2080" t="s">
        <v>83</v>
      </c>
      <c r="X2080" t="s">
        <v>41</v>
      </c>
      <c r="Y2080" t="s">
        <v>56</v>
      </c>
      <c r="Z2080" t="s">
        <v>223</v>
      </c>
      <c r="AA2080" t="s">
        <v>44</v>
      </c>
      <c r="AB2080" t="s">
        <v>44</v>
      </c>
    </row>
    <row r="2081" spans="1:28" x14ac:dyDescent="0.25">
      <c r="A2081" t="s">
        <v>5076</v>
      </c>
      <c r="B2081" s="1">
        <v>45459</v>
      </c>
      <c r="C2081" t="s">
        <v>5077</v>
      </c>
      <c r="D2081" t="s">
        <v>5078</v>
      </c>
      <c r="E2081">
        <v>31</v>
      </c>
      <c r="F2081" t="s">
        <v>48</v>
      </c>
      <c r="G2081" t="s">
        <v>285</v>
      </c>
      <c r="H2081" t="s">
        <v>286</v>
      </c>
      <c r="I2081" t="s">
        <v>34</v>
      </c>
      <c r="J2081" t="s">
        <v>121</v>
      </c>
      <c r="K2081">
        <v>3</v>
      </c>
      <c r="L2081" s="2">
        <v>3200</v>
      </c>
      <c r="M2081">
        <v>0</v>
      </c>
      <c r="N2081" s="2">
        <v>9600</v>
      </c>
      <c r="O2081" s="2">
        <v>0</v>
      </c>
      <c r="P2081" s="2">
        <v>9600</v>
      </c>
      <c r="Q2081" s="2">
        <v>6999.13</v>
      </c>
      <c r="R2081" s="2">
        <v>2600.87</v>
      </c>
      <c r="S2081" t="s">
        <v>64</v>
      </c>
      <c r="T2081" t="s">
        <v>76</v>
      </c>
      <c r="U2081" t="s">
        <v>77</v>
      </c>
      <c r="V2081" t="s">
        <v>39</v>
      </c>
      <c r="W2081" t="s">
        <v>124</v>
      </c>
      <c r="X2081" t="s">
        <v>97</v>
      </c>
      <c r="Y2081" t="s">
        <v>56</v>
      </c>
      <c r="Z2081" t="s">
        <v>43</v>
      </c>
      <c r="AA2081" t="s">
        <v>44</v>
      </c>
      <c r="AB2081" t="s">
        <v>44</v>
      </c>
    </row>
    <row r="2082" spans="1:28" x14ac:dyDescent="0.25">
      <c r="A2082" t="s">
        <v>5079</v>
      </c>
      <c r="B2082" s="1">
        <v>45459</v>
      </c>
      <c r="C2082" t="s">
        <v>5080</v>
      </c>
      <c r="D2082" t="s">
        <v>5081</v>
      </c>
      <c r="E2082">
        <v>24</v>
      </c>
      <c r="F2082" t="s">
        <v>48</v>
      </c>
      <c r="G2082" t="s">
        <v>32</v>
      </c>
      <c r="H2082" t="s">
        <v>33</v>
      </c>
      <c r="I2082" t="s">
        <v>34</v>
      </c>
      <c r="J2082" t="s">
        <v>35</v>
      </c>
      <c r="K2082">
        <v>2</v>
      </c>
      <c r="L2082" s="2">
        <v>55000</v>
      </c>
      <c r="M2082">
        <v>5</v>
      </c>
      <c r="N2082" s="2">
        <v>110000</v>
      </c>
      <c r="O2082" s="2">
        <v>5500</v>
      </c>
      <c r="P2082" s="2">
        <v>104500</v>
      </c>
      <c r="Q2082" s="2">
        <v>62638.18</v>
      </c>
      <c r="R2082" s="2">
        <v>41861.82</v>
      </c>
      <c r="S2082" t="s">
        <v>53</v>
      </c>
      <c r="T2082" t="s">
        <v>407</v>
      </c>
      <c r="U2082" t="s">
        <v>408</v>
      </c>
      <c r="V2082" t="s">
        <v>39</v>
      </c>
      <c r="W2082" t="s">
        <v>40</v>
      </c>
      <c r="X2082" t="s">
        <v>67</v>
      </c>
      <c r="Y2082" t="s">
        <v>56</v>
      </c>
      <c r="Z2082" t="s">
        <v>43</v>
      </c>
      <c r="AA2082" t="s">
        <v>44</v>
      </c>
      <c r="AB2082" t="s">
        <v>44</v>
      </c>
    </row>
    <row r="2083" spans="1:28" x14ac:dyDescent="0.25">
      <c r="A2083" t="s">
        <v>5082</v>
      </c>
      <c r="B2083" s="1">
        <v>45459</v>
      </c>
      <c r="C2083" t="s">
        <v>5083</v>
      </c>
      <c r="D2083" t="s">
        <v>5084</v>
      </c>
      <c r="E2083">
        <v>44</v>
      </c>
      <c r="F2083" t="s">
        <v>31</v>
      </c>
      <c r="G2083" t="s">
        <v>148</v>
      </c>
      <c r="H2083" t="s">
        <v>149</v>
      </c>
      <c r="I2083" t="s">
        <v>74</v>
      </c>
      <c r="J2083" t="s">
        <v>130</v>
      </c>
      <c r="K2083">
        <v>3</v>
      </c>
      <c r="L2083" s="2">
        <v>3500</v>
      </c>
      <c r="M2083">
        <v>25</v>
      </c>
      <c r="N2083" s="2">
        <v>10500</v>
      </c>
      <c r="O2083" s="2">
        <v>2625</v>
      </c>
      <c r="P2083" s="2">
        <v>7875</v>
      </c>
      <c r="Q2083" s="2">
        <v>5409.2</v>
      </c>
      <c r="R2083" s="2">
        <v>2465.8000000000002</v>
      </c>
      <c r="S2083" t="s">
        <v>53</v>
      </c>
      <c r="T2083" t="s">
        <v>275</v>
      </c>
      <c r="U2083" t="s">
        <v>123</v>
      </c>
      <c r="V2083" t="s">
        <v>39</v>
      </c>
      <c r="W2083" t="s">
        <v>124</v>
      </c>
      <c r="X2083" t="s">
        <v>41</v>
      </c>
      <c r="Y2083" t="s">
        <v>56</v>
      </c>
      <c r="Z2083" t="s">
        <v>43</v>
      </c>
      <c r="AA2083" t="s">
        <v>44</v>
      </c>
      <c r="AB2083" t="s">
        <v>44</v>
      </c>
    </row>
    <row r="2084" spans="1:28" x14ac:dyDescent="0.25">
      <c r="A2084" t="s">
        <v>5085</v>
      </c>
      <c r="B2084" s="1">
        <v>45459</v>
      </c>
      <c r="C2084" t="s">
        <v>5086</v>
      </c>
      <c r="D2084" t="s">
        <v>5087</v>
      </c>
      <c r="E2084">
        <v>57</v>
      </c>
      <c r="F2084" t="s">
        <v>31</v>
      </c>
      <c r="G2084" t="s">
        <v>273</v>
      </c>
      <c r="H2084" t="s">
        <v>274</v>
      </c>
      <c r="I2084" t="s">
        <v>51</v>
      </c>
      <c r="J2084" t="s">
        <v>52</v>
      </c>
      <c r="K2084">
        <v>3</v>
      </c>
      <c r="L2084" s="2">
        <v>250</v>
      </c>
      <c r="M2084">
        <v>15</v>
      </c>
      <c r="N2084" s="2">
        <v>750</v>
      </c>
      <c r="O2084" s="2">
        <v>112.5</v>
      </c>
      <c r="P2084" s="2">
        <v>637.5</v>
      </c>
      <c r="Q2084" s="2">
        <v>459.99</v>
      </c>
      <c r="R2084" s="2">
        <v>177.51</v>
      </c>
      <c r="S2084" t="s">
        <v>64</v>
      </c>
      <c r="T2084" t="s">
        <v>90</v>
      </c>
      <c r="U2084" t="s">
        <v>91</v>
      </c>
      <c r="V2084" t="s">
        <v>39</v>
      </c>
      <c r="W2084" t="s">
        <v>40</v>
      </c>
      <c r="X2084" t="s">
        <v>67</v>
      </c>
      <c r="Y2084" t="s">
        <v>56</v>
      </c>
      <c r="Z2084" t="s">
        <v>43</v>
      </c>
      <c r="AA2084" t="s">
        <v>44</v>
      </c>
      <c r="AB2084" t="s">
        <v>44</v>
      </c>
    </row>
    <row r="2085" spans="1:28" x14ac:dyDescent="0.25">
      <c r="A2085" t="s">
        <v>5088</v>
      </c>
      <c r="B2085" s="1">
        <v>45459</v>
      </c>
      <c r="C2085" t="s">
        <v>3992</v>
      </c>
      <c r="D2085" t="s">
        <v>3993</v>
      </c>
      <c r="E2085">
        <v>31</v>
      </c>
      <c r="F2085" t="s">
        <v>111</v>
      </c>
      <c r="G2085" t="s">
        <v>207</v>
      </c>
      <c r="H2085" t="s">
        <v>208</v>
      </c>
      <c r="I2085" t="s">
        <v>34</v>
      </c>
      <c r="J2085" t="s">
        <v>143</v>
      </c>
      <c r="K2085">
        <v>1</v>
      </c>
      <c r="L2085" s="2">
        <v>18000</v>
      </c>
      <c r="M2085">
        <v>25</v>
      </c>
      <c r="N2085" s="2">
        <v>18000</v>
      </c>
      <c r="O2085" s="2">
        <v>4500</v>
      </c>
      <c r="P2085" s="2">
        <v>13500</v>
      </c>
      <c r="Q2085" s="2">
        <v>9598.17</v>
      </c>
      <c r="R2085" s="2">
        <v>3901.83</v>
      </c>
      <c r="S2085" t="s">
        <v>53</v>
      </c>
      <c r="T2085" t="s">
        <v>163</v>
      </c>
      <c r="U2085" t="s">
        <v>164</v>
      </c>
      <c r="V2085" t="s">
        <v>39</v>
      </c>
      <c r="W2085" t="s">
        <v>40</v>
      </c>
      <c r="X2085" t="s">
        <v>41</v>
      </c>
      <c r="Y2085" t="s">
        <v>56</v>
      </c>
      <c r="Z2085" t="s">
        <v>43</v>
      </c>
      <c r="AA2085" t="s">
        <v>44</v>
      </c>
      <c r="AB2085" t="s">
        <v>44</v>
      </c>
    </row>
    <row r="2086" spans="1:28" x14ac:dyDescent="0.25">
      <c r="A2086" t="s">
        <v>5089</v>
      </c>
      <c r="B2086" s="1">
        <v>45460</v>
      </c>
      <c r="C2086" t="s">
        <v>5090</v>
      </c>
      <c r="D2086" t="s">
        <v>5091</v>
      </c>
      <c r="E2086">
        <v>37</v>
      </c>
      <c r="F2086" t="s">
        <v>31</v>
      </c>
      <c r="G2086" t="s">
        <v>119</v>
      </c>
      <c r="H2086" t="s">
        <v>120</v>
      </c>
      <c r="I2086" t="s">
        <v>62</v>
      </c>
      <c r="J2086" t="s">
        <v>121</v>
      </c>
      <c r="K2086">
        <v>4</v>
      </c>
      <c r="L2086" s="2">
        <v>4800</v>
      </c>
      <c r="M2086">
        <v>20</v>
      </c>
      <c r="N2086" s="2">
        <v>19200</v>
      </c>
      <c r="O2086" s="2">
        <v>3840</v>
      </c>
      <c r="P2086" s="2">
        <v>15360</v>
      </c>
      <c r="Q2086" s="2">
        <v>11159.51</v>
      </c>
      <c r="R2086" s="2">
        <v>4200.49</v>
      </c>
      <c r="S2086" t="s">
        <v>53</v>
      </c>
      <c r="T2086" t="s">
        <v>407</v>
      </c>
      <c r="U2086" t="s">
        <v>408</v>
      </c>
      <c r="V2086" t="s">
        <v>39</v>
      </c>
      <c r="W2086" t="s">
        <v>92</v>
      </c>
      <c r="X2086" t="s">
        <v>97</v>
      </c>
      <c r="Y2086" t="s">
        <v>56</v>
      </c>
      <c r="Z2086" t="s">
        <v>223</v>
      </c>
      <c r="AA2086" t="s">
        <v>44</v>
      </c>
      <c r="AB2086" t="s">
        <v>68</v>
      </c>
    </row>
    <row r="2087" spans="1:28" x14ac:dyDescent="0.25">
      <c r="A2087" t="s">
        <v>5092</v>
      </c>
      <c r="B2087" s="1">
        <v>45460</v>
      </c>
      <c r="C2087" t="s">
        <v>5093</v>
      </c>
      <c r="D2087" t="s">
        <v>5094</v>
      </c>
      <c r="E2087">
        <v>26</v>
      </c>
      <c r="F2087" t="s">
        <v>48</v>
      </c>
      <c r="G2087" t="s">
        <v>273</v>
      </c>
      <c r="H2087" t="s">
        <v>274</v>
      </c>
      <c r="I2087" t="s">
        <v>51</v>
      </c>
      <c r="J2087" t="s">
        <v>52</v>
      </c>
      <c r="K2087">
        <v>1</v>
      </c>
      <c r="L2087" s="2">
        <v>250</v>
      </c>
      <c r="M2087">
        <v>25</v>
      </c>
      <c r="N2087" s="2">
        <v>250</v>
      </c>
      <c r="O2087" s="2">
        <v>62.5</v>
      </c>
      <c r="P2087" s="2">
        <v>187.5</v>
      </c>
      <c r="Q2087" s="2">
        <v>141.35</v>
      </c>
      <c r="R2087" s="2">
        <v>46.15</v>
      </c>
      <c r="S2087" t="s">
        <v>53</v>
      </c>
      <c r="T2087" t="s">
        <v>222</v>
      </c>
      <c r="U2087" t="s">
        <v>38</v>
      </c>
      <c r="V2087" t="s">
        <v>39</v>
      </c>
      <c r="W2087" t="s">
        <v>124</v>
      </c>
      <c r="X2087" t="s">
        <v>41</v>
      </c>
      <c r="Y2087" t="s">
        <v>56</v>
      </c>
      <c r="Z2087" t="s">
        <v>144</v>
      </c>
      <c r="AA2087" t="s">
        <v>44</v>
      </c>
      <c r="AB2087" t="s">
        <v>44</v>
      </c>
    </row>
    <row r="2088" spans="1:28" x14ac:dyDescent="0.25">
      <c r="A2088" t="s">
        <v>5095</v>
      </c>
      <c r="B2088" s="1">
        <v>45460</v>
      </c>
      <c r="C2088" t="s">
        <v>5096</v>
      </c>
      <c r="D2088" t="s">
        <v>5097</v>
      </c>
      <c r="E2088">
        <v>26</v>
      </c>
      <c r="F2088" t="s">
        <v>31</v>
      </c>
      <c r="G2088" t="s">
        <v>60</v>
      </c>
      <c r="H2088" t="s">
        <v>61</v>
      </c>
      <c r="I2088" t="s">
        <v>62</v>
      </c>
      <c r="J2088" t="s">
        <v>63</v>
      </c>
      <c r="K2088">
        <v>1</v>
      </c>
      <c r="L2088" s="2">
        <v>3500</v>
      </c>
      <c r="M2088">
        <v>5</v>
      </c>
      <c r="N2088" s="2">
        <v>3500</v>
      </c>
      <c r="O2088" s="2">
        <v>175</v>
      </c>
      <c r="P2088" s="2">
        <v>3325</v>
      </c>
      <c r="Q2088" s="2">
        <v>2209.64</v>
      </c>
      <c r="R2088" s="2">
        <v>1115.3599999999999</v>
      </c>
      <c r="S2088" t="s">
        <v>53</v>
      </c>
      <c r="T2088" t="s">
        <v>163</v>
      </c>
      <c r="U2088" t="s">
        <v>164</v>
      </c>
      <c r="V2088" t="s">
        <v>39</v>
      </c>
      <c r="W2088" t="s">
        <v>66</v>
      </c>
      <c r="X2088" t="s">
        <v>97</v>
      </c>
      <c r="Y2088" t="s">
        <v>56</v>
      </c>
      <c r="Z2088" t="s">
        <v>43</v>
      </c>
      <c r="AA2088" t="s">
        <v>44</v>
      </c>
      <c r="AB2088" t="s">
        <v>44</v>
      </c>
    </row>
    <row r="2089" spans="1:28" x14ac:dyDescent="0.25">
      <c r="A2089" t="s">
        <v>5098</v>
      </c>
      <c r="B2089" s="1">
        <v>45460</v>
      </c>
      <c r="C2089" t="s">
        <v>5099</v>
      </c>
      <c r="D2089" t="s">
        <v>5100</v>
      </c>
      <c r="E2089">
        <v>22</v>
      </c>
      <c r="F2089" t="s">
        <v>48</v>
      </c>
      <c r="G2089" t="s">
        <v>387</v>
      </c>
      <c r="H2089" t="s">
        <v>388</v>
      </c>
      <c r="I2089" t="s">
        <v>74</v>
      </c>
      <c r="J2089" t="s">
        <v>75</v>
      </c>
      <c r="K2089">
        <v>4</v>
      </c>
      <c r="L2089" s="2">
        <v>3200</v>
      </c>
      <c r="M2089">
        <v>15</v>
      </c>
      <c r="N2089" s="2">
        <v>12800</v>
      </c>
      <c r="O2089" s="2">
        <v>1920</v>
      </c>
      <c r="P2089" s="2">
        <v>10880</v>
      </c>
      <c r="Q2089" s="2">
        <v>8255.42</v>
      </c>
      <c r="R2089" s="2">
        <v>2624.58</v>
      </c>
      <c r="S2089" t="s">
        <v>53</v>
      </c>
      <c r="T2089" t="s">
        <v>163</v>
      </c>
      <c r="U2089" t="s">
        <v>164</v>
      </c>
      <c r="V2089" t="s">
        <v>39</v>
      </c>
      <c r="W2089" t="s">
        <v>40</v>
      </c>
      <c r="X2089" t="s">
        <v>97</v>
      </c>
      <c r="Y2089" t="s">
        <v>42</v>
      </c>
      <c r="Z2089" t="s">
        <v>223</v>
      </c>
      <c r="AA2089" t="s">
        <v>44</v>
      </c>
      <c r="AB2089" t="s">
        <v>44</v>
      </c>
    </row>
    <row r="2090" spans="1:28" x14ac:dyDescent="0.25">
      <c r="A2090" t="s">
        <v>5101</v>
      </c>
      <c r="B2090" s="1">
        <v>45460</v>
      </c>
      <c r="C2090" t="s">
        <v>3494</v>
      </c>
      <c r="D2090" t="s">
        <v>3495</v>
      </c>
      <c r="E2090">
        <v>56</v>
      </c>
      <c r="F2090" t="s">
        <v>48</v>
      </c>
      <c r="G2090" t="s">
        <v>128</v>
      </c>
      <c r="H2090" t="s">
        <v>129</v>
      </c>
      <c r="I2090" t="s">
        <v>74</v>
      </c>
      <c r="J2090" t="s">
        <v>130</v>
      </c>
      <c r="K2090">
        <v>2</v>
      </c>
      <c r="L2090" s="2">
        <v>1700</v>
      </c>
      <c r="M2090">
        <v>15</v>
      </c>
      <c r="N2090" s="2">
        <v>3400</v>
      </c>
      <c r="O2090" s="2">
        <v>510</v>
      </c>
      <c r="P2090" s="2">
        <v>2890</v>
      </c>
      <c r="Q2090" s="2">
        <v>1732.64</v>
      </c>
      <c r="R2090" s="2">
        <v>1157.3599999999999</v>
      </c>
      <c r="S2090" t="s">
        <v>53</v>
      </c>
      <c r="T2090" t="s">
        <v>578</v>
      </c>
      <c r="U2090" t="s">
        <v>579</v>
      </c>
      <c r="V2090" t="s">
        <v>39</v>
      </c>
      <c r="W2090" t="s">
        <v>124</v>
      </c>
      <c r="X2090" t="s">
        <v>67</v>
      </c>
      <c r="Y2090" t="s">
        <v>42</v>
      </c>
      <c r="Z2090" t="s">
        <v>43</v>
      </c>
      <c r="AA2090" t="s">
        <v>44</v>
      </c>
      <c r="AB2090" t="s">
        <v>44</v>
      </c>
    </row>
    <row r="2091" spans="1:28" x14ac:dyDescent="0.25">
      <c r="A2091" t="s">
        <v>5102</v>
      </c>
      <c r="B2091" s="1">
        <v>45460</v>
      </c>
      <c r="C2091" t="s">
        <v>932</v>
      </c>
      <c r="D2091" t="s">
        <v>933</v>
      </c>
      <c r="E2091">
        <v>39</v>
      </c>
      <c r="F2091" t="s">
        <v>48</v>
      </c>
      <c r="G2091" t="s">
        <v>101</v>
      </c>
      <c r="H2091" t="s">
        <v>102</v>
      </c>
      <c r="I2091" t="s">
        <v>103</v>
      </c>
      <c r="J2091" t="s">
        <v>104</v>
      </c>
      <c r="K2091">
        <v>1</v>
      </c>
      <c r="L2091" s="2">
        <v>1800</v>
      </c>
      <c r="M2091">
        <v>15</v>
      </c>
      <c r="N2091" s="2">
        <v>1800</v>
      </c>
      <c r="O2091" s="2">
        <v>270</v>
      </c>
      <c r="P2091" s="2">
        <v>1530</v>
      </c>
      <c r="Q2091" s="2">
        <v>1155.57</v>
      </c>
      <c r="R2091" s="2">
        <v>374.43</v>
      </c>
      <c r="S2091" t="s">
        <v>53</v>
      </c>
      <c r="T2091" t="s">
        <v>263</v>
      </c>
      <c r="U2091" t="s">
        <v>91</v>
      </c>
      <c r="V2091" t="s">
        <v>39</v>
      </c>
      <c r="W2091" t="s">
        <v>66</v>
      </c>
      <c r="X2091" t="s">
        <v>41</v>
      </c>
      <c r="Y2091" t="s">
        <v>56</v>
      </c>
      <c r="Z2091" t="s">
        <v>43</v>
      </c>
      <c r="AA2091" t="s">
        <v>44</v>
      </c>
      <c r="AB2091" t="s">
        <v>44</v>
      </c>
    </row>
    <row r="2092" spans="1:28" x14ac:dyDescent="0.25">
      <c r="A2092" t="s">
        <v>5103</v>
      </c>
      <c r="B2092" s="1">
        <v>45460</v>
      </c>
      <c r="C2092" t="s">
        <v>5104</v>
      </c>
      <c r="D2092" t="s">
        <v>5105</v>
      </c>
      <c r="E2092">
        <v>28</v>
      </c>
      <c r="F2092" t="s">
        <v>48</v>
      </c>
      <c r="G2092" t="s">
        <v>318</v>
      </c>
      <c r="H2092" t="s">
        <v>319</v>
      </c>
      <c r="I2092" t="s">
        <v>34</v>
      </c>
      <c r="J2092" t="s">
        <v>190</v>
      </c>
      <c r="K2092">
        <v>4</v>
      </c>
      <c r="L2092" s="2">
        <v>2500</v>
      </c>
      <c r="M2092">
        <v>10</v>
      </c>
      <c r="N2092" s="2">
        <v>10000</v>
      </c>
      <c r="O2092" s="2">
        <v>1000</v>
      </c>
      <c r="P2092" s="2">
        <v>9000</v>
      </c>
      <c r="Q2092" s="2">
        <v>5207.99</v>
      </c>
      <c r="R2092" s="2">
        <v>3792.01</v>
      </c>
      <c r="S2092" t="s">
        <v>53</v>
      </c>
      <c r="T2092" t="s">
        <v>37</v>
      </c>
      <c r="U2092" t="s">
        <v>38</v>
      </c>
      <c r="V2092" t="s">
        <v>39</v>
      </c>
      <c r="W2092" t="s">
        <v>83</v>
      </c>
      <c r="X2092" t="s">
        <v>41</v>
      </c>
      <c r="Y2092" t="s">
        <v>56</v>
      </c>
      <c r="Z2092" t="s">
        <v>43</v>
      </c>
      <c r="AA2092" t="s">
        <v>44</v>
      </c>
      <c r="AB2092" t="s">
        <v>44</v>
      </c>
    </row>
    <row r="2093" spans="1:28" x14ac:dyDescent="0.25">
      <c r="A2093" t="s">
        <v>5106</v>
      </c>
      <c r="B2093" s="1">
        <v>45460</v>
      </c>
      <c r="C2093" t="s">
        <v>2458</v>
      </c>
      <c r="D2093" t="s">
        <v>2459</v>
      </c>
      <c r="E2093">
        <v>35</v>
      </c>
      <c r="F2093" t="s">
        <v>48</v>
      </c>
      <c r="G2093" t="s">
        <v>88</v>
      </c>
      <c r="H2093" t="s">
        <v>89</v>
      </c>
      <c r="I2093" t="s">
        <v>62</v>
      </c>
      <c r="J2093" t="s">
        <v>63</v>
      </c>
      <c r="K2093">
        <v>1</v>
      </c>
      <c r="L2093" s="2">
        <v>4200</v>
      </c>
      <c r="M2093">
        <v>15</v>
      </c>
      <c r="N2093" s="2">
        <v>4200</v>
      </c>
      <c r="O2093" s="2">
        <v>630</v>
      </c>
      <c r="P2093" s="2">
        <v>3570</v>
      </c>
      <c r="Q2093" s="2">
        <v>2340.2399999999998</v>
      </c>
      <c r="R2093" s="2">
        <v>1229.76</v>
      </c>
      <c r="S2093" t="s">
        <v>53</v>
      </c>
      <c r="T2093" t="s">
        <v>275</v>
      </c>
      <c r="U2093" t="s">
        <v>123</v>
      </c>
      <c r="V2093" t="s">
        <v>39</v>
      </c>
      <c r="W2093" t="s">
        <v>83</v>
      </c>
      <c r="X2093" t="s">
        <v>97</v>
      </c>
      <c r="Y2093" t="s">
        <v>56</v>
      </c>
      <c r="Z2093" t="s">
        <v>43</v>
      </c>
      <c r="AA2093" t="s">
        <v>68</v>
      </c>
      <c r="AB2093" t="s">
        <v>44</v>
      </c>
    </row>
    <row r="2094" spans="1:28" x14ac:dyDescent="0.25">
      <c r="A2094" t="s">
        <v>5107</v>
      </c>
      <c r="B2094" s="1">
        <v>45460</v>
      </c>
      <c r="C2094" t="s">
        <v>1072</v>
      </c>
      <c r="D2094" t="s">
        <v>1073</v>
      </c>
      <c r="E2094">
        <v>41</v>
      </c>
      <c r="F2094" t="s">
        <v>111</v>
      </c>
      <c r="G2094" t="s">
        <v>202</v>
      </c>
      <c r="H2094" t="s">
        <v>203</v>
      </c>
      <c r="I2094" t="s">
        <v>103</v>
      </c>
      <c r="J2094" t="s">
        <v>104</v>
      </c>
      <c r="K2094">
        <v>1</v>
      </c>
      <c r="L2094" s="2">
        <v>550</v>
      </c>
      <c r="M2094">
        <v>30</v>
      </c>
      <c r="N2094" s="2">
        <v>550</v>
      </c>
      <c r="O2094" s="2">
        <v>165</v>
      </c>
      <c r="P2094" s="2">
        <v>385</v>
      </c>
      <c r="Q2094" s="2">
        <v>305.95</v>
      </c>
      <c r="R2094" s="2">
        <v>79.05</v>
      </c>
      <c r="S2094" t="s">
        <v>53</v>
      </c>
      <c r="T2094" t="s">
        <v>275</v>
      </c>
      <c r="U2094" t="s">
        <v>123</v>
      </c>
      <c r="V2094" t="s">
        <v>39</v>
      </c>
      <c r="W2094" t="s">
        <v>137</v>
      </c>
      <c r="X2094" t="s">
        <v>97</v>
      </c>
      <c r="Y2094" t="s">
        <v>42</v>
      </c>
      <c r="Z2094" t="s">
        <v>223</v>
      </c>
      <c r="AA2094" t="s">
        <v>44</v>
      </c>
      <c r="AB2094" t="s">
        <v>68</v>
      </c>
    </row>
    <row r="2095" spans="1:28" x14ac:dyDescent="0.25">
      <c r="A2095" t="s">
        <v>5108</v>
      </c>
      <c r="B2095" s="1">
        <v>45460</v>
      </c>
      <c r="C2095" t="s">
        <v>3855</v>
      </c>
      <c r="D2095" t="s">
        <v>3856</v>
      </c>
      <c r="E2095">
        <v>24</v>
      </c>
      <c r="F2095" t="s">
        <v>48</v>
      </c>
      <c r="G2095" t="s">
        <v>273</v>
      </c>
      <c r="H2095" t="s">
        <v>274</v>
      </c>
      <c r="I2095" t="s">
        <v>51</v>
      </c>
      <c r="J2095" t="s">
        <v>52</v>
      </c>
      <c r="K2095">
        <v>4</v>
      </c>
      <c r="L2095" s="2">
        <v>250</v>
      </c>
      <c r="M2095">
        <v>25</v>
      </c>
      <c r="N2095" s="2">
        <v>1000</v>
      </c>
      <c r="O2095" s="2">
        <v>250</v>
      </c>
      <c r="P2095" s="2">
        <v>750</v>
      </c>
      <c r="Q2095" s="2">
        <v>431.95</v>
      </c>
      <c r="R2095" s="2">
        <v>318.05</v>
      </c>
      <c r="S2095" t="s">
        <v>53</v>
      </c>
      <c r="T2095" t="s">
        <v>290</v>
      </c>
      <c r="U2095" t="s">
        <v>291</v>
      </c>
      <c r="V2095" t="s">
        <v>39</v>
      </c>
      <c r="W2095" t="s">
        <v>137</v>
      </c>
      <c r="X2095" t="s">
        <v>41</v>
      </c>
      <c r="Y2095" t="s">
        <v>42</v>
      </c>
      <c r="Z2095" t="s">
        <v>107</v>
      </c>
      <c r="AA2095" t="s">
        <v>44</v>
      </c>
      <c r="AB2095" t="s">
        <v>44</v>
      </c>
    </row>
    <row r="2096" spans="1:28" x14ac:dyDescent="0.25">
      <c r="A2096" t="s">
        <v>5109</v>
      </c>
      <c r="B2096" s="1">
        <v>45460</v>
      </c>
      <c r="C2096" t="s">
        <v>1545</v>
      </c>
      <c r="D2096" t="s">
        <v>1546</v>
      </c>
      <c r="E2096">
        <v>19</v>
      </c>
      <c r="F2096" t="s">
        <v>31</v>
      </c>
      <c r="G2096" t="s">
        <v>81</v>
      </c>
      <c r="H2096" t="s">
        <v>82</v>
      </c>
      <c r="I2096" t="s">
        <v>51</v>
      </c>
      <c r="J2096" t="s">
        <v>52</v>
      </c>
      <c r="K2096">
        <v>4</v>
      </c>
      <c r="L2096" s="2">
        <v>600</v>
      </c>
      <c r="M2096">
        <v>10</v>
      </c>
      <c r="N2096" s="2">
        <v>2400</v>
      </c>
      <c r="O2096" s="2">
        <v>240</v>
      </c>
      <c r="P2096" s="2">
        <v>2160</v>
      </c>
      <c r="Q2096" s="2">
        <v>1625.11</v>
      </c>
      <c r="R2096" s="2">
        <v>534.89</v>
      </c>
      <c r="S2096" t="s">
        <v>53</v>
      </c>
      <c r="T2096" t="s">
        <v>122</v>
      </c>
      <c r="U2096" t="s">
        <v>123</v>
      </c>
      <c r="V2096" t="s">
        <v>39</v>
      </c>
      <c r="W2096" t="s">
        <v>83</v>
      </c>
      <c r="X2096" t="s">
        <v>41</v>
      </c>
      <c r="Y2096" t="s">
        <v>56</v>
      </c>
      <c r="Z2096" t="s">
        <v>43</v>
      </c>
      <c r="AA2096" t="s">
        <v>44</v>
      </c>
      <c r="AB2096" t="s">
        <v>44</v>
      </c>
    </row>
    <row r="2097" spans="1:28" x14ac:dyDescent="0.25">
      <c r="A2097" t="s">
        <v>5110</v>
      </c>
      <c r="B2097" s="1">
        <v>45460</v>
      </c>
      <c r="C2097" t="s">
        <v>1545</v>
      </c>
      <c r="D2097" t="s">
        <v>1546</v>
      </c>
      <c r="E2097">
        <v>36</v>
      </c>
      <c r="F2097" t="s">
        <v>31</v>
      </c>
      <c r="G2097" t="s">
        <v>344</v>
      </c>
      <c r="H2097" t="s">
        <v>345</v>
      </c>
      <c r="I2097" t="s">
        <v>34</v>
      </c>
      <c r="J2097" t="s">
        <v>121</v>
      </c>
      <c r="K2097">
        <v>4</v>
      </c>
      <c r="L2097" s="2">
        <v>1600</v>
      </c>
      <c r="M2097">
        <v>5</v>
      </c>
      <c r="N2097" s="2">
        <v>6400</v>
      </c>
      <c r="O2097" s="2">
        <v>320</v>
      </c>
      <c r="P2097" s="2">
        <v>6080</v>
      </c>
      <c r="Q2097" s="2">
        <v>3395.89</v>
      </c>
      <c r="R2097" s="2">
        <v>2684.11</v>
      </c>
      <c r="S2097" t="s">
        <v>53</v>
      </c>
      <c r="T2097" t="s">
        <v>122</v>
      </c>
      <c r="U2097" t="s">
        <v>123</v>
      </c>
      <c r="V2097" t="s">
        <v>39</v>
      </c>
      <c r="W2097" t="s">
        <v>66</v>
      </c>
      <c r="X2097" t="s">
        <v>97</v>
      </c>
      <c r="Y2097" t="s">
        <v>56</v>
      </c>
      <c r="Z2097" t="s">
        <v>43</v>
      </c>
      <c r="AA2097" t="s">
        <v>44</v>
      </c>
      <c r="AB2097" t="s">
        <v>44</v>
      </c>
    </row>
    <row r="2098" spans="1:28" x14ac:dyDescent="0.25">
      <c r="A2098" t="s">
        <v>5111</v>
      </c>
      <c r="B2098" s="1">
        <v>45460</v>
      </c>
      <c r="C2098" t="s">
        <v>3110</v>
      </c>
      <c r="D2098" t="s">
        <v>3111</v>
      </c>
      <c r="E2098">
        <v>44</v>
      </c>
      <c r="F2098" t="s">
        <v>48</v>
      </c>
      <c r="G2098" t="s">
        <v>119</v>
      </c>
      <c r="H2098" t="s">
        <v>120</v>
      </c>
      <c r="I2098" t="s">
        <v>62</v>
      </c>
      <c r="J2098" t="s">
        <v>121</v>
      </c>
      <c r="K2098">
        <v>1</v>
      </c>
      <c r="L2098" s="2">
        <v>4800</v>
      </c>
      <c r="M2098">
        <v>10</v>
      </c>
      <c r="N2098" s="2">
        <v>4800</v>
      </c>
      <c r="O2098" s="2">
        <v>480</v>
      </c>
      <c r="P2098" s="2">
        <v>4320</v>
      </c>
      <c r="Q2098" s="2">
        <v>2504.17</v>
      </c>
      <c r="R2098" s="2">
        <v>1815.83</v>
      </c>
      <c r="S2098" t="s">
        <v>53</v>
      </c>
      <c r="T2098" t="s">
        <v>163</v>
      </c>
      <c r="U2098" t="s">
        <v>164</v>
      </c>
      <c r="V2098" t="s">
        <v>39</v>
      </c>
      <c r="W2098" t="s">
        <v>66</v>
      </c>
      <c r="X2098" t="s">
        <v>97</v>
      </c>
      <c r="Y2098" t="s">
        <v>56</v>
      </c>
      <c r="Z2098" t="s">
        <v>43</v>
      </c>
      <c r="AA2098" t="s">
        <v>44</v>
      </c>
      <c r="AB2098" t="s">
        <v>44</v>
      </c>
    </row>
    <row r="2099" spans="1:28" x14ac:dyDescent="0.25">
      <c r="A2099" t="s">
        <v>5112</v>
      </c>
      <c r="B2099" s="1">
        <v>45460</v>
      </c>
      <c r="C2099" t="s">
        <v>5113</v>
      </c>
      <c r="D2099" t="s">
        <v>5114</v>
      </c>
      <c r="E2099">
        <v>25</v>
      </c>
      <c r="F2099" t="s">
        <v>31</v>
      </c>
      <c r="G2099" t="s">
        <v>238</v>
      </c>
      <c r="H2099" t="s">
        <v>239</v>
      </c>
      <c r="I2099" t="s">
        <v>62</v>
      </c>
      <c r="J2099" t="s">
        <v>63</v>
      </c>
      <c r="K2099">
        <v>5</v>
      </c>
      <c r="L2099" s="2">
        <v>6500</v>
      </c>
      <c r="M2099">
        <v>25</v>
      </c>
      <c r="N2099" s="2">
        <v>32500</v>
      </c>
      <c r="O2099" s="2">
        <v>8125</v>
      </c>
      <c r="P2099" s="2">
        <v>24375</v>
      </c>
      <c r="Q2099" s="2">
        <v>16844.78</v>
      </c>
      <c r="R2099" s="2">
        <v>7530.22</v>
      </c>
      <c r="S2099" t="s">
        <v>53</v>
      </c>
      <c r="T2099" t="s">
        <v>407</v>
      </c>
      <c r="U2099" t="s">
        <v>408</v>
      </c>
      <c r="V2099" t="s">
        <v>39</v>
      </c>
      <c r="W2099" t="s">
        <v>66</v>
      </c>
      <c r="X2099" t="s">
        <v>41</v>
      </c>
      <c r="Y2099" t="s">
        <v>42</v>
      </c>
      <c r="Z2099" t="s">
        <v>43</v>
      </c>
      <c r="AA2099" t="s">
        <v>44</v>
      </c>
      <c r="AB2099" t="s">
        <v>44</v>
      </c>
    </row>
    <row r="2100" spans="1:28" x14ac:dyDescent="0.25">
      <c r="A2100" t="s">
        <v>5115</v>
      </c>
      <c r="B2100" s="1">
        <v>45460</v>
      </c>
      <c r="C2100" t="s">
        <v>5116</v>
      </c>
      <c r="D2100" t="s">
        <v>5117</v>
      </c>
      <c r="E2100">
        <v>59</v>
      </c>
      <c r="F2100" t="s">
        <v>48</v>
      </c>
      <c r="G2100" t="s">
        <v>128</v>
      </c>
      <c r="H2100" t="s">
        <v>129</v>
      </c>
      <c r="I2100" t="s">
        <v>74</v>
      </c>
      <c r="J2100" t="s">
        <v>130</v>
      </c>
      <c r="K2100">
        <v>1</v>
      </c>
      <c r="L2100" s="2">
        <v>1700</v>
      </c>
      <c r="M2100">
        <v>20</v>
      </c>
      <c r="N2100" s="2">
        <v>1700</v>
      </c>
      <c r="O2100" s="2">
        <v>340</v>
      </c>
      <c r="P2100" s="2">
        <v>1360</v>
      </c>
      <c r="Q2100" s="2">
        <v>764.48</v>
      </c>
      <c r="R2100" s="2">
        <v>595.52</v>
      </c>
      <c r="S2100" t="s">
        <v>64</v>
      </c>
      <c r="T2100" t="s">
        <v>122</v>
      </c>
      <c r="U2100" t="s">
        <v>123</v>
      </c>
      <c r="V2100" t="s">
        <v>39</v>
      </c>
      <c r="W2100" t="s">
        <v>92</v>
      </c>
      <c r="X2100" t="s">
        <v>67</v>
      </c>
      <c r="Y2100" t="s">
        <v>56</v>
      </c>
      <c r="Z2100" t="s">
        <v>43</v>
      </c>
      <c r="AA2100" t="s">
        <v>44</v>
      </c>
      <c r="AB2100" t="s">
        <v>44</v>
      </c>
    </row>
    <row r="2101" spans="1:28" x14ac:dyDescent="0.25">
      <c r="A2101" t="s">
        <v>5118</v>
      </c>
      <c r="B2101" s="1">
        <v>45460</v>
      </c>
      <c r="C2101" t="s">
        <v>5119</v>
      </c>
      <c r="D2101" t="s">
        <v>5120</v>
      </c>
      <c r="E2101">
        <v>40</v>
      </c>
      <c r="F2101" t="s">
        <v>48</v>
      </c>
      <c r="G2101" t="s">
        <v>318</v>
      </c>
      <c r="H2101" t="s">
        <v>319</v>
      </c>
      <c r="I2101" t="s">
        <v>34</v>
      </c>
      <c r="J2101" t="s">
        <v>190</v>
      </c>
      <c r="K2101">
        <v>1</v>
      </c>
      <c r="L2101" s="2">
        <v>2500</v>
      </c>
      <c r="M2101">
        <v>20</v>
      </c>
      <c r="N2101" s="2">
        <v>2500</v>
      </c>
      <c r="O2101" s="2">
        <v>500</v>
      </c>
      <c r="P2101" s="2">
        <v>2000</v>
      </c>
      <c r="Q2101" s="2">
        <v>1450.94</v>
      </c>
      <c r="R2101" s="2">
        <v>549.05999999999995</v>
      </c>
      <c r="S2101" t="s">
        <v>64</v>
      </c>
      <c r="T2101" t="s">
        <v>65</v>
      </c>
      <c r="U2101" t="s">
        <v>65</v>
      </c>
      <c r="V2101" t="s">
        <v>39</v>
      </c>
      <c r="W2101" t="s">
        <v>66</v>
      </c>
      <c r="X2101" t="s">
        <v>67</v>
      </c>
      <c r="Y2101" t="s">
        <v>56</v>
      </c>
      <c r="Z2101" t="s">
        <v>43</v>
      </c>
      <c r="AA2101" t="s">
        <v>68</v>
      </c>
      <c r="AB2101" t="s">
        <v>44</v>
      </c>
    </row>
    <row r="2102" spans="1:28" x14ac:dyDescent="0.25">
      <c r="A2102" t="s">
        <v>5121</v>
      </c>
      <c r="B2102" s="1">
        <v>45460</v>
      </c>
      <c r="C2102" t="s">
        <v>5122</v>
      </c>
      <c r="D2102" t="s">
        <v>5123</v>
      </c>
      <c r="E2102">
        <v>18</v>
      </c>
      <c r="F2102" t="s">
        <v>48</v>
      </c>
      <c r="G2102" t="s">
        <v>202</v>
      </c>
      <c r="H2102" t="s">
        <v>203</v>
      </c>
      <c r="I2102" t="s">
        <v>103</v>
      </c>
      <c r="J2102" t="s">
        <v>104</v>
      </c>
      <c r="K2102">
        <v>2</v>
      </c>
      <c r="L2102" s="2">
        <v>550</v>
      </c>
      <c r="M2102">
        <v>10</v>
      </c>
      <c r="N2102" s="2">
        <v>1100</v>
      </c>
      <c r="O2102" s="2">
        <v>110</v>
      </c>
      <c r="P2102" s="2">
        <v>990</v>
      </c>
      <c r="Q2102" s="2">
        <v>729.49</v>
      </c>
      <c r="R2102" s="2">
        <v>260.51</v>
      </c>
      <c r="S2102" t="s">
        <v>36</v>
      </c>
      <c r="T2102" t="s">
        <v>37</v>
      </c>
      <c r="U2102" t="s">
        <v>38</v>
      </c>
      <c r="V2102" t="s">
        <v>39</v>
      </c>
      <c r="W2102" t="s">
        <v>83</v>
      </c>
      <c r="X2102" t="s">
        <v>41</v>
      </c>
      <c r="Y2102" t="s">
        <v>56</v>
      </c>
      <c r="Z2102" t="s">
        <v>43</v>
      </c>
      <c r="AA2102" t="s">
        <v>44</v>
      </c>
      <c r="AB2102" t="s">
        <v>44</v>
      </c>
    </row>
    <row r="2103" spans="1:28" x14ac:dyDescent="0.25">
      <c r="A2103" t="s">
        <v>5124</v>
      </c>
      <c r="B2103" s="1">
        <v>45460</v>
      </c>
      <c r="C2103" t="s">
        <v>5125</v>
      </c>
      <c r="D2103" t="s">
        <v>5126</v>
      </c>
      <c r="E2103">
        <v>52</v>
      </c>
      <c r="F2103" t="s">
        <v>48</v>
      </c>
      <c r="G2103" t="s">
        <v>202</v>
      </c>
      <c r="H2103" t="s">
        <v>203</v>
      </c>
      <c r="I2103" t="s">
        <v>103</v>
      </c>
      <c r="J2103" t="s">
        <v>104</v>
      </c>
      <c r="K2103">
        <v>2</v>
      </c>
      <c r="L2103" s="2">
        <v>550</v>
      </c>
      <c r="M2103">
        <v>10</v>
      </c>
      <c r="N2103" s="2">
        <v>1100</v>
      </c>
      <c r="O2103" s="2">
        <v>110</v>
      </c>
      <c r="P2103" s="2">
        <v>990</v>
      </c>
      <c r="Q2103" s="2">
        <v>654.77</v>
      </c>
      <c r="R2103" s="2">
        <v>335.23</v>
      </c>
      <c r="S2103" t="s">
        <v>53</v>
      </c>
      <c r="T2103" t="s">
        <v>398</v>
      </c>
      <c r="U2103" t="s">
        <v>399</v>
      </c>
      <c r="V2103" t="s">
        <v>39</v>
      </c>
      <c r="W2103" t="s">
        <v>83</v>
      </c>
      <c r="X2103" t="s">
        <v>41</v>
      </c>
      <c r="Y2103" t="s">
        <v>56</v>
      </c>
      <c r="Z2103" t="s">
        <v>43</v>
      </c>
      <c r="AA2103" t="s">
        <v>44</v>
      </c>
      <c r="AB2103" t="s">
        <v>44</v>
      </c>
    </row>
    <row r="2104" spans="1:28" x14ac:dyDescent="0.25">
      <c r="A2104" t="s">
        <v>5127</v>
      </c>
      <c r="B2104" s="1">
        <v>45460</v>
      </c>
      <c r="C2104" t="s">
        <v>5128</v>
      </c>
      <c r="D2104" t="s">
        <v>5129</v>
      </c>
      <c r="E2104">
        <v>52</v>
      </c>
      <c r="F2104" t="s">
        <v>31</v>
      </c>
      <c r="G2104" t="s">
        <v>280</v>
      </c>
      <c r="H2104" t="s">
        <v>281</v>
      </c>
      <c r="I2104" t="s">
        <v>62</v>
      </c>
      <c r="J2104" t="s">
        <v>190</v>
      </c>
      <c r="K2104">
        <v>1</v>
      </c>
      <c r="L2104" s="2">
        <v>700</v>
      </c>
      <c r="M2104">
        <v>25</v>
      </c>
      <c r="N2104" s="2">
        <v>700</v>
      </c>
      <c r="O2104" s="2">
        <v>175</v>
      </c>
      <c r="P2104" s="2">
        <v>525</v>
      </c>
      <c r="Q2104" s="2">
        <v>417.66</v>
      </c>
      <c r="R2104" s="2">
        <v>107.34</v>
      </c>
      <c r="S2104" t="s">
        <v>64</v>
      </c>
      <c r="T2104" t="s">
        <v>54</v>
      </c>
      <c r="U2104" t="s">
        <v>55</v>
      </c>
      <c r="V2104" t="s">
        <v>39</v>
      </c>
      <c r="W2104" t="s">
        <v>40</v>
      </c>
      <c r="X2104" t="s">
        <v>97</v>
      </c>
      <c r="Y2104" t="s">
        <v>42</v>
      </c>
      <c r="Z2104" t="s">
        <v>43</v>
      </c>
      <c r="AA2104" t="s">
        <v>44</v>
      </c>
      <c r="AB2104" t="s">
        <v>44</v>
      </c>
    </row>
    <row r="2105" spans="1:28" x14ac:dyDescent="0.25">
      <c r="A2105" t="s">
        <v>5130</v>
      </c>
      <c r="B2105" s="1">
        <v>45460</v>
      </c>
      <c r="C2105" t="s">
        <v>5131</v>
      </c>
      <c r="D2105" t="s">
        <v>5132</v>
      </c>
      <c r="E2105">
        <v>52</v>
      </c>
      <c r="F2105" t="s">
        <v>31</v>
      </c>
      <c r="G2105" t="s">
        <v>168</v>
      </c>
      <c r="H2105" t="s">
        <v>169</v>
      </c>
      <c r="I2105" t="s">
        <v>62</v>
      </c>
      <c r="J2105" t="s">
        <v>143</v>
      </c>
      <c r="K2105">
        <v>5</v>
      </c>
      <c r="L2105" s="2">
        <v>1800</v>
      </c>
      <c r="M2105">
        <v>10</v>
      </c>
      <c r="N2105" s="2">
        <v>9000</v>
      </c>
      <c r="O2105" s="2">
        <v>900</v>
      </c>
      <c r="P2105" s="2">
        <v>8100</v>
      </c>
      <c r="Q2105" s="2">
        <v>6410.19</v>
      </c>
      <c r="R2105" s="2">
        <v>1689.81</v>
      </c>
      <c r="S2105" t="s">
        <v>53</v>
      </c>
      <c r="T2105" t="s">
        <v>37</v>
      </c>
      <c r="U2105" t="s">
        <v>38</v>
      </c>
      <c r="V2105" t="s">
        <v>39</v>
      </c>
      <c r="W2105" t="s">
        <v>92</v>
      </c>
      <c r="X2105" t="s">
        <v>97</v>
      </c>
      <c r="Y2105" t="s">
        <v>42</v>
      </c>
      <c r="Z2105" t="s">
        <v>43</v>
      </c>
      <c r="AA2105" t="s">
        <v>44</v>
      </c>
      <c r="AB2105" t="s">
        <v>44</v>
      </c>
    </row>
    <row r="2106" spans="1:28" x14ac:dyDescent="0.25">
      <c r="A2106" t="s">
        <v>5133</v>
      </c>
      <c r="B2106" s="1">
        <v>45460</v>
      </c>
      <c r="C2106" t="s">
        <v>770</v>
      </c>
      <c r="D2106" t="s">
        <v>771</v>
      </c>
      <c r="E2106">
        <v>33</v>
      </c>
      <c r="F2106" t="s">
        <v>31</v>
      </c>
      <c r="G2106" t="s">
        <v>212</v>
      </c>
      <c r="H2106" t="s">
        <v>213</v>
      </c>
      <c r="I2106" t="s">
        <v>51</v>
      </c>
      <c r="J2106" t="s">
        <v>52</v>
      </c>
      <c r="K2106">
        <v>2</v>
      </c>
      <c r="L2106" s="2">
        <v>400</v>
      </c>
      <c r="M2106">
        <v>10</v>
      </c>
      <c r="N2106" s="2">
        <v>800</v>
      </c>
      <c r="O2106" s="2">
        <v>80</v>
      </c>
      <c r="P2106" s="2">
        <v>720</v>
      </c>
      <c r="Q2106" s="2">
        <v>456.62</v>
      </c>
      <c r="R2106" s="2">
        <v>263.38</v>
      </c>
      <c r="S2106" t="s">
        <v>36</v>
      </c>
      <c r="T2106" t="s">
        <v>275</v>
      </c>
      <c r="U2106" t="s">
        <v>123</v>
      </c>
      <c r="V2106" t="s">
        <v>39</v>
      </c>
      <c r="W2106" t="s">
        <v>92</v>
      </c>
      <c r="X2106" t="s">
        <v>41</v>
      </c>
      <c r="Y2106" t="s">
        <v>42</v>
      </c>
      <c r="Z2106" t="s">
        <v>43</v>
      </c>
      <c r="AA2106" t="s">
        <v>44</v>
      </c>
      <c r="AB2106" t="s">
        <v>44</v>
      </c>
    </row>
    <row r="2107" spans="1:28" x14ac:dyDescent="0.25">
      <c r="A2107" t="s">
        <v>5134</v>
      </c>
      <c r="B2107" s="1">
        <v>45460</v>
      </c>
      <c r="C2107" t="s">
        <v>1247</v>
      </c>
      <c r="D2107" t="s">
        <v>1248</v>
      </c>
      <c r="E2107">
        <v>47</v>
      </c>
      <c r="F2107" t="s">
        <v>48</v>
      </c>
      <c r="G2107" t="s">
        <v>227</v>
      </c>
      <c r="H2107" t="s">
        <v>228</v>
      </c>
      <c r="I2107" t="s">
        <v>74</v>
      </c>
      <c r="J2107" t="s">
        <v>75</v>
      </c>
      <c r="K2107">
        <v>1</v>
      </c>
      <c r="L2107" s="2">
        <v>1400</v>
      </c>
      <c r="M2107">
        <v>10</v>
      </c>
      <c r="N2107" s="2">
        <v>1400</v>
      </c>
      <c r="O2107" s="2">
        <v>140</v>
      </c>
      <c r="P2107" s="2">
        <v>1260</v>
      </c>
      <c r="Q2107" s="2">
        <v>959.84</v>
      </c>
      <c r="R2107" s="2">
        <v>300.16000000000003</v>
      </c>
      <c r="S2107" t="s">
        <v>53</v>
      </c>
      <c r="T2107" t="s">
        <v>578</v>
      </c>
      <c r="U2107" t="s">
        <v>579</v>
      </c>
      <c r="V2107" t="s">
        <v>39</v>
      </c>
      <c r="W2107" t="s">
        <v>66</v>
      </c>
      <c r="X2107" t="s">
        <v>41</v>
      </c>
      <c r="Y2107" t="s">
        <v>56</v>
      </c>
      <c r="Z2107" t="s">
        <v>43</v>
      </c>
      <c r="AA2107" t="s">
        <v>44</v>
      </c>
      <c r="AB2107" t="s">
        <v>44</v>
      </c>
    </row>
    <row r="2108" spans="1:28" x14ac:dyDescent="0.25">
      <c r="A2108" t="s">
        <v>5135</v>
      </c>
      <c r="B2108" s="1">
        <v>45460</v>
      </c>
      <c r="C2108" t="s">
        <v>553</v>
      </c>
      <c r="D2108" t="s">
        <v>554</v>
      </c>
      <c r="E2108">
        <v>24</v>
      </c>
      <c r="F2108" t="s">
        <v>31</v>
      </c>
      <c r="G2108" t="s">
        <v>148</v>
      </c>
      <c r="H2108" t="s">
        <v>149</v>
      </c>
      <c r="I2108" t="s">
        <v>74</v>
      </c>
      <c r="J2108" t="s">
        <v>130</v>
      </c>
      <c r="K2108">
        <v>2</v>
      </c>
      <c r="L2108" s="2">
        <v>3500</v>
      </c>
      <c r="M2108">
        <v>5</v>
      </c>
      <c r="N2108" s="2">
        <v>7000</v>
      </c>
      <c r="O2108" s="2">
        <v>350</v>
      </c>
      <c r="P2108" s="2">
        <v>6650</v>
      </c>
      <c r="Q2108" s="2">
        <v>3911.4</v>
      </c>
      <c r="R2108" s="2">
        <v>2738.6</v>
      </c>
      <c r="S2108" t="s">
        <v>64</v>
      </c>
      <c r="T2108" t="s">
        <v>96</v>
      </c>
      <c r="U2108" t="s">
        <v>96</v>
      </c>
      <c r="V2108" t="s">
        <v>39</v>
      </c>
      <c r="W2108" t="s">
        <v>137</v>
      </c>
      <c r="X2108" t="s">
        <v>97</v>
      </c>
      <c r="Y2108" t="s">
        <v>42</v>
      </c>
      <c r="Z2108" t="s">
        <v>43</v>
      </c>
      <c r="AA2108" t="s">
        <v>44</v>
      </c>
      <c r="AB2108" t="s">
        <v>44</v>
      </c>
    </row>
    <row r="2109" spans="1:28" x14ac:dyDescent="0.25">
      <c r="A2109" t="s">
        <v>5136</v>
      </c>
      <c r="B2109" s="1">
        <v>45460</v>
      </c>
      <c r="C2109" t="s">
        <v>4244</v>
      </c>
      <c r="D2109" t="s">
        <v>4245</v>
      </c>
      <c r="E2109">
        <v>26</v>
      </c>
      <c r="F2109" t="s">
        <v>48</v>
      </c>
      <c r="G2109" t="s">
        <v>112</v>
      </c>
      <c r="H2109" t="s">
        <v>113</v>
      </c>
      <c r="I2109" t="s">
        <v>103</v>
      </c>
      <c r="J2109" t="s">
        <v>104</v>
      </c>
      <c r="K2109">
        <v>1</v>
      </c>
      <c r="L2109" s="2">
        <v>650</v>
      </c>
      <c r="M2109">
        <v>0</v>
      </c>
      <c r="N2109" s="2">
        <v>650</v>
      </c>
      <c r="O2109" s="2">
        <v>0</v>
      </c>
      <c r="P2109" s="2">
        <v>650</v>
      </c>
      <c r="Q2109" s="2">
        <v>514.38</v>
      </c>
      <c r="R2109" s="2">
        <v>135.62</v>
      </c>
      <c r="S2109" t="s">
        <v>53</v>
      </c>
      <c r="T2109" t="s">
        <v>222</v>
      </c>
      <c r="U2109" t="s">
        <v>38</v>
      </c>
      <c r="V2109" t="s">
        <v>39</v>
      </c>
      <c r="W2109" t="s">
        <v>83</v>
      </c>
      <c r="X2109" t="s">
        <v>41</v>
      </c>
      <c r="Y2109" t="s">
        <v>42</v>
      </c>
      <c r="Z2109" t="s">
        <v>43</v>
      </c>
      <c r="AA2109" t="s">
        <v>44</v>
      </c>
      <c r="AB2109" t="s">
        <v>44</v>
      </c>
    </row>
    <row r="2110" spans="1:28" x14ac:dyDescent="0.25">
      <c r="A2110" t="s">
        <v>5137</v>
      </c>
      <c r="B2110" s="1">
        <v>45461</v>
      </c>
      <c r="C2110" t="s">
        <v>5138</v>
      </c>
      <c r="D2110" t="s">
        <v>5139</v>
      </c>
      <c r="E2110">
        <v>58</v>
      </c>
      <c r="F2110" t="s">
        <v>48</v>
      </c>
      <c r="G2110" t="s">
        <v>88</v>
      </c>
      <c r="H2110" t="s">
        <v>89</v>
      </c>
      <c r="I2110" t="s">
        <v>62</v>
      </c>
      <c r="J2110" t="s">
        <v>63</v>
      </c>
      <c r="K2110">
        <v>2</v>
      </c>
      <c r="L2110" s="2">
        <v>4200</v>
      </c>
      <c r="M2110">
        <v>5</v>
      </c>
      <c r="N2110" s="2">
        <v>8400</v>
      </c>
      <c r="O2110" s="2">
        <v>420</v>
      </c>
      <c r="P2110" s="2">
        <v>7980</v>
      </c>
      <c r="Q2110" s="2">
        <v>5984.57</v>
      </c>
      <c r="R2110" s="2">
        <v>1995.43</v>
      </c>
      <c r="S2110" t="s">
        <v>64</v>
      </c>
      <c r="T2110" t="s">
        <v>76</v>
      </c>
      <c r="U2110" t="s">
        <v>77</v>
      </c>
      <c r="V2110" t="s">
        <v>39</v>
      </c>
      <c r="W2110" t="s">
        <v>83</v>
      </c>
      <c r="X2110" t="s">
        <v>97</v>
      </c>
      <c r="Y2110" t="s">
        <v>56</v>
      </c>
      <c r="Z2110" t="s">
        <v>43</v>
      </c>
      <c r="AA2110" t="s">
        <v>44</v>
      </c>
      <c r="AB2110" t="s">
        <v>68</v>
      </c>
    </row>
    <row r="2111" spans="1:28" x14ac:dyDescent="0.25">
      <c r="A2111" t="s">
        <v>5140</v>
      </c>
      <c r="B2111" s="1">
        <v>45461</v>
      </c>
      <c r="C2111" t="s">
        <v>5015</v>
      </c>
      <c r="D2111" t="s">
        <v>5016</v>
      </c>
      <c r="E2111">
        <v>52</v>
      </c>
      <c r="F2111" t="s">
        <v>31</v>
      </c>
      <c r="G2111" t="s">
        <v>148</v>
      </c>
      <c r="H2111" t="s">
        <v>149</v>
      </c>
      <c r="I2111" t="s">
        <v>74</v>
      </c>
      <c r="J2111" t="s">
        <v>130</v>
      </c>
      <c r="K2111">
        <v>1</v>
      </c>
      <c r="L2111" s="2">
        <v>3500</v>
      </c>
      <c r="M2111">
        <v>15</v>
      </c>
      <c r="N2111" s="2">
        <v>3500</v>
      </c>
      <c r="O2111" s="2">
        <v>525</v>
      </c>
      <c r="P2111" s="2">
        <v>2975</v>
      </c>
      <c r="Q2111" s="2">
        <v>2304.2600000000002</v>
      </c>
      <c r="R2111" s="2">
        <v>670.74</v>
      </c>
      <c r="S2111" t="s">
        <v>53</v>
      </c>
      <c r="T2111" t="s">
        <v>163</v>
      </c>
      <c r="U2111" t="s">
        <v>164</v>
      </c>
      <c r="V2111" t="s">
        <v>39</v>
      </c>
      <c r="W2111" t="s">
        <v>137</v>
      </c>
      <c r="X2111" t="s">
        <v>41</v>
      </c>
      <c r="Y2111" t="s">
        <v>42</v>
      </c>
      <c r="Z2111" t="s">
        <v>43</v>
      </c>
      <c r="AA2111" t="s">
        <v>44</v>
      </c>
      <c r="AB2111" t="s">
        <v>44</v>
      </c>
    </row>
    <row r="2112" spans="1:28" x14ac:dyDescent="0.25">
      <c r="A2112" t="s">
        <v>5141</v>
      </c>
      <c r="B2112" s="1">
        <v>45461</v>
      </c>
      <c r="C2112" t="s">
        <v>5142</v>
      </c>
      <c r="D2112" t="s">
        <v>5143</v>
      </c>
      <c r="E2112">
        <v>58</v>
      </c>
      <c r="F2112" t="s">
        <v>31</v>
      </c>
      <c r="G2112" t="s">
        <v>227</v>
      </c>
      <c r="H2112" t="s">
        <v>228</v>
      </c>
      <c r="I2112" t="s">
        <v>74</v>
      </c>
      <c r="J2112" t="s">
        <v>75</v>
      </c>
      <c r="K2112">
        <v>4</v>
      </c>
      <c r="L2112" s="2">
        <v>1400</v>
      </c>
      <c r="M2112">
        <v>0</v>
      </c>
      <c r="N2112" s="2">
        <v>5600</v>
      </c>
      <c r="O2112" s="2">
        <v>0</v>
      </c>
      <c r="P2112" s="2">
        <v>5600</v>
      </c>
      <c r="Q2112" s="2">
        <v>4340.29</v>
      </c>
      <c r="R2112" s="2">
        <v>1259.71</v>
      </c>
      <c r="S2112" t="s">
        <v>36</v>
      </c>
      <c r="T2112" t="s">
        <v>96</v>
      </c>
      <c r="U2112" t="s">
        <v>96</v>
      </c>
      <c r="V2112" t="s">
        <v>39</v>
      </c>
      <c r="W2112" t="s">
        <v>40</v>
      </c>
      <c r="X2112" t="s">
        <v>97</v>
      </c>
      <c r="Y2112" t="s">
        <v>42</v>
      </c>
      <c r="Z2112" t="s">
        <v>43</v>
      </c>
      <c r="AA2112" t="s">
        <v>44</v>
      </c>
      <c r="AB2112" t="s">
        <v>44</v>
      </c>
    </row>
    <row r="2113" spans="1:28" x14ac:dyDescent="0.25">
      <c r="A2113" t="s">
        <v>5144</v>
      </c>
      <c r="B2113" s="1">
        <v>45461</v>
      </c>
      <c r="C2113" t="s">
        <v>5145</v>
      </c>
      <c r="D2113" t="s">
        <v>5146</v>
      </c>
      <c r="E2113">
        <v>44</v>
      </c>
      <c r="F2113" t="s">
        <v>31</v>
      </c>
      <c r="G2113" t="s">
        <v>366</v>
      </c>
      <c r="H2113" t="s">
        <v>367</v>
      </c>
      <c r="I2113" t="s">
        <v>34</v>
      </c>
      <c r="J2113" t="s">
        <v>130</v>
      </c>
      <c r="K2113">
        <v>1</v>
      </c>
      <c r="L2113" s="2">
        <v>14500</v>
      </c>
      <c r="M2113">
        <v>10</v>
      </c>
      <c r="N2113" s="2">
        <v>14500</v>
      </c>
      <c r="O2113" s="2">
        <v>1450</v>
      </c>
      <c r="P2113" s="2">
        <v>13050</v>
      </c>
      <c r="Q2113" s="2">
        <v>8157.1</v>
      </c>
      <c r="R2113" s="2">
        <v>4892.8999999999996</v>
      </c>
      <c r="S2113" t="s">
        <v>53</v>
      </c>
      <c r="T2113" t="s">
        <v>90</v>
      </c>
      <c r="U2113" t="s">
        <v>91</v>
      </c>
      <c r="V2113" t="s">
        <v>39</v>
      </c>
      <c r="W2113" t="s">
        <v>40</v>
      </c>
      <c r="X2113" t="s">
        <v>97</v>
      </c>
      <c r="Y2113" t="s">
        <v>56</v>
      </c>
      <c r="Z2113" t="s">
        <v>223</v>
      </c>
      <c r="AA2113" t="s">
        <v>44</v>
      </c>
      <c r="AB2113" t="s">
        <v>44</v>
      </c>
    </row>
    <row r="2114" spans="1:28" x14ac:dyDescent="0.25">
      <c r="A2114" t="s">
        <v>5147</v>
      </c>
      <c r="B2114" s="1">
        <v>45461</v>
      </c>
      <c r="C2114" t="s">
        <v>4725</v>
      </c>
      <c r="D2114" t="s">
        <v>4726</v>
      </c>
      <c r="E2114">
        <v>30</v>
      </c>
      <c r="F2114" t="s">
        <v>31</v>
      </c>
      <c r="G2114" t="s">
        <v>352</v>
      </c>
      <c r="H2114" t="s">
        <v>353</v>
      </c>
      <c r="I2114" t="s">
        <v>103</v>
      </c>
      <c r="J2114" t="s">
        <v>104</v>
      </c>
      <c r="K2114">
        <v>3</v>
      </c>
      <c r="L2114" s="2">
        <v>850</v>
      </c>
      <c r="M2114">
        <v>0</v>
      </c>
      <c r="N2114" s="2">
        <v>2550</v>
      </c>
      <c r="O2114" s="2">
        <v>0</v>
      </c>
      <c r="P2114" s="2">
        <v>2550</v>
      </c>
      <c r="Q2114" s="2">
        <v>1875.43</v>
      </c>
      <c r="R2114" s="2">
        <v>674.57</v>
      </c>
      <c r="S2114" t="s">
        <v>36</v>
      </c>
      <c r="T2114" t="s">
        <v>222</v>
      </c>
      <c r="U2114" t="s">
        <v>38</v>
      </c>
      <c r="V2114" t="s">
        <v>39</v>
      </c>
      <c r="W2114" t="s">
        <v>83</v>
      </c>
      <c r="X2114" t="s">
        <v>67</v>
      </c>
      <c r="Y2114" t="s">
        <v>56</v>
      </c>
      <c r="Z2114" t="s">
        <v>43</v>
      </c>
      <c r="AA2114" t="s">
        <v>44</v>
      </c>
      <c r="AB2114" t="s">
        <v>44</v>
      </c>
    </row>
    <row r="2115" spans="1:28" x14ac:dyDescent="0.25">
      <c r="A2115" t="s">
        <v>5148</v>
      </c>
      <c r="B2115" s="1">
        <v>45461</v>
      </c>
      <c r="C2115" t="s">
        <v>5149</v>
      </c>
      <c r="D2115" t="s">
        <v>5150</v>
      </c>
      <c r="E2115">
        <v>25</v>
      </c>
      <c r="F2115" t="s">
        <v>31</v>
      </c>
      <c r="G2115" t="s">
        <v>49</v>
      </c>
      <c r="H2115" t="s">
        <v>50</v>
      </c>
      <c r="I2115" t="s">
        <v>51</v>
      </c>
      <c r="J2115" t="s">
        <v>52</v>
      </c>
      <c r="K2115">
        <v>1</v>
      </c>
      <c r="L2115" s="2">
        <v>500</v>
      </c>
      <c r="M2115">
        <v>15</v>
      </c>
      <c r="N2115" s="2">
        <v>500</v>
      </c>
      <c r="O2115" s="2">
        <v>75</v>
      </c>
      <c r="P2115" s="2">
        <v>425</v>
      </c>
      <c r="Q2115" s="2">
        <v>254.68</v>
      </c>
      <c r="R2115" s="2">
        <v>170.32</v>
      </c>
      <c r="S2115" t="s">
        <v>53</v>
      </c>
      <c r="T2115" t="s">
        <v>222</v>
      </c>
      <c r="U2115" t="s">
        <v>38</v>
      </c>
      <c r="V2115" t="s">
        <v>39</v>
      </c>
      <c r="W2115" t="s">
        <v>137</v>
      </c>
      <c r="X2115" t="s">
        <v>97</v>
      </c>
      <c r="Y2115" t="s">
        <v>56</v>
      </c>
      <c r="Z2115" t="s">
        <v>43</v>
      </c>
      <c r="AA2115" t="s">
        <v>44</v>
      </c>
      <c r="AB2115" t="s">
        <v>44</v>
      </c>
    </row>
    <row r="2116" spans="1:28" x14ac:dyDescent="0.25">
      <c r="A2116" t="s">
        <v>5151</v>
      </c>
      <c r="B2116" s="1">
        <v>45461</v>
      </c>
      <c r="C2116" t="s">
        <v>3063</v>
      </c>
      <c r="D2116" t="s">
        <v>3064</v>
      </c>
      <c r="E2116">
        <v>54</v>
      </c>
      <c r="F2116" t="s">
        <v>48</v>
      </c>
      <c r="G2116" t="s">
        <v>280</v>
      </c>
      <c r="H2116" t="s">
        <v>281</v>
      </c>
      <c r="I2116" t="s">
        <v>62</v>
      </c>
      <c r="J2116" t="s">
        <v>190</v>
      </c>
      <c r="K2116">
        <v>2</v>
      </c>
      <c r="L2116" s="2">
        <v>700</v>
      </c>
      <c r="M2116">
        <v>0</v>
      </c>
      <c r="N2116" s="2">
        <v>1400</v>
      </c>
      <c r="O2116" s="2">
        <v>0</v>
      </c>
      <c r="P2116" s="2">
        <v>1400</v>
      </c>
      <c r="Q2116" s="2">
        <v>985.99</v>
      </c>
      <c r="R2116" s="2">
        <v>414.01</v>
      </c>
      <c r="S2116" t="s">
        <v>53</v>
      </c>
      <c r="T2116" t="s">
        <v>290</v>
      </c>
      <c r="U2116" t="s">
        <v>291</v>
      </c>
      <c r="V2116" t="s">
        <v>39</v>
      </c>
      <c r="W2116" t="s">
        <v>124</v>
      </c>
      <c r="X2116" t="s">
        <v>41</v>
      </c>
      <c r="Y2116" t="s">
        <v>42</v>
      </c>
      <c r="Z2116" t="s">
        <v>107</v>
      </c>
      <c r="AA2116" t="s">
        <v>44</v>
      </c>
      <c r="AB2116" t="s">
        <v>44</v>
      </c>
    </row>
    <row r="2117" spans="1:28" x14ac:dyDescent="0.25">
      <c r="A2117" t="s">
        <v>5152</v>
      </c>
      <c r="B2117" s="1">
        <v>45461</v>
      </c>
      <c r="C2117" t="s">
        <v>3813</v>
      </c>
      <c r="D2117" t="s">
        <v>3814</v>
      </c>
      <c r="E2117">
        <v>53</v>
      </c>
      <c r="F2117" t="s">
        <v>31</v>
      </c>
      <c r="G2117" t="s">
        <v>128</v>
      </c>
      <c r="H2117" t="s">
        <v>129</v>
      </c>
      <c r="I2117" t="s">
        <v>74</v>
      </c>
      <c r="J2117" t="s">
        <v>130</v>
      </c>
      <c r="K2117">
        <v>5</v>
      </c>
      <c r="L2117" s="2">
        <v>1700</v>
      </c>
      <c r="M2117">
        <v>25</v>
      </c>
      <c r="N2117" s="2">
        <v>8500</v>
      </c>
      <c r="O2117" s="2">
        <v>2125</v>
      </c>
      <c r="P2117" s="2">
        <v>6375</v>
      </c>
      <c r="Q2117" s="2">
        <v>4155.18</v>
      </c>
      <c r="R2117" s="2">
        <v>2219.8200000000002</v>
      </c>
      <c r="S2117" t="s">
        <v>36</v>
      </c>
      <c r="T2117" t="s">
        <v>136</v>
      </c>
      <c r="U2117" t="s">
        <v>38</v>
      </c>
      <c r="V2117" t="s">
        <v>39</v>
      </c>
      <c r="W2117" t="s">
        <v>137</v>
      </c>
      <c r="X2117" t="s">
        <v>41</v>
      </c>
      <c r="Y2117" t="s">
        <v>56</v>
      </c>
      <c r="Z2117" t="s">
        <v>43</v>
      </c>
      <c r="AA2117" t="s">
        <v>44</v>
      </c>
      <c r="AB2117" t="s">
        <v>44</v>
      </c>
    </row>
    <row r="2118" spans="1:28" x14ac:dyDescent="0.25">
      <c r="A2118" t="s">
        <v>5153</v>
      </c>
      <c r="B2118" s="1">
        <v>45461</v>
      </c>
      <c r="C2118" t="s">
        <v>5154</v>
      </c>
      <c r="D2118" t="s">
        <v>5155</v>
      </c>
      <c r="E2118">
        <v>56</v>
      </c>
      <c r="F2118" t="s">
        <v>111</v>
      </c>
      <c r="G2118" t="s">
        <v>32</v>
      </c>
      <c r="H2118" t="s">
        <v>33</v>
      </c>
      <c r="I2118" t="s">
        <v>34</v>
      </c>
      <c r="J2118" t="s">
        <v>35</v>
      </c>
      <c r="K2118">
        <v>2</v>
      </c>
      <c r="L2118" s="2">
        <v>55000</v>
      </c>
      <c r="M2118">
        <v>10</v>
      </c>
      <c r="N2118" s="2">
        <v>110000</v>
      </c>
      <c r="O2118" s="2">
        <v>11000</v>
      </c>
      <c r="P2118" s="2">
        <v>99000</v>
      </c>
      <c r="Q2118" s="2">
        <v>65135.43</v>
      </c>
      <c r="R2118" s="2">
        <v>33864.57</v>
      </c>
      <c r="S2118" t="s">
        <v>64</v>
      </c>
      <c r="T2118" t="s">
        <v>407</v>
      </c>
      <c r="U2118" t="s">
        <v>408</v>
      </c>
      <c r="V2118" t="s">
        <v>39</v>
      </c>
      <c r="W2118" t="s">
        <v>40</v>
      </c>
      <c r="X2118" t="s">
        <v>67</v>
      </c>
      <c r="Y2118" t="s">
        <v>56</v>
      </c>
      <c r="Z2118" t="s">
        <v>107</v>
      </c>
      <c r="AA2118" t="s">
        <v>44</v>
      </c>
      <c r="AB2118" t="s">
        <v>44</v>
      </c>
    </row>
    <row r="2119" spans="1:28" x14ac:dyDescent="0.25">
      <c r="A2119" t="s">
        <v>5156</v>
      </c>
      <c r="B2119" s="1">
        <v>45461</v>
      </c>
      <c r="C2119" t="s">
        <v>5157</v>
      </c>
      <c r="D2119" t="s">
        <v>5158</v>
      </c>
      <c r="E2119">
        <v>48</v>
      </c>
      <c r="F2119" t="s">
        <v>48</v>
      </c>
      <c r="G2119" t="s">
        <v>158</v>
      </c>
      <c r="H2119" t="s">
        <v>159</v>
      </c>
      <c r="I2119" t="s">
        <v>51</v>
      </c>
      <c r="J2119" t="s">
        <v>52</v>
      </c>
      <c r="K2119">
        <v>1</v>
      </c>
      <c r="L2119" s="2">
        <v>650</v>
      </c>
      <c r="M2119">
        <v>10</v>
      </c>
      <c r="N2119" s="2">
        <v>650</v>
      </c>
      <c r="O2119" s="2">
        <v>65</v>
      </c>
      <c r="P2119" s="2">
        <v>585</v>
      </c>
      <c r="Q2119" s="2">
        <v>388.87</v>
      </c>
      <c r="R2119" s="2">
        <v>196.13</v>
      </c>
      <c r="S2119" t="s">
        <v>64</v>
      </c>
      <c r="T2119" t="s">
        <v>178</v>
      </c>
      <c r="U2119" t="s">
        <v>154</v>
      </c>
      <c r="V2119" t="s">
        <v>39</v>
      </c>
      <c r="W2119" t="s">
        <v>83</v>
      </c>
      <c r="X2119" t="s">
        <v>97</v>
      </c>
      <c r="Y2119" t="s">
        <v>42</v>
      </c>
      <c r="Z2119" t="s">
        <v>107</v>
      </c>
      <c r="AA2119" t="s">
        <v>44</v>
      </c>
      <c r="AB2119" t="s">
        <v>44</v>
      </c>
    </row>
    <row r="2120" spans="1:28" x14ac:dyDescent="0.25">
      <c r="A2120" t="s">
        <v>5159</v>
      </c>
      <c r="B2120" s="1">
        <v>45461</v>
      </c>
      <c r="C2120" t="s">
        <v>4488</v>
      </c>
      <c r="D2120" t="s">
        <v>4489</v>
      </c>
      <c r="E2120">
        <v>60</v>
      </c>
      <c r="F2120" t="s">
        <v>31</v>
      </c>
      <c r="G2120" t="s">
        <v>134</v>
      </c>
      <c r="H2120" t="s">
        <v>135</v>
      </c>
      <c r="I2120" t="s">
        <v>62</v>
      </c>
      <c r="J2120" t="s">
        <v>130</v>
      </c>
      <c r="K2120">
        <v>1</v>
      </c>
      <c r="L2120" s="2">
        <v>8500</v>
      </c>
      <c r="M2120">
        <v>10</v>
      </c>
      <c r="N2120" s="2">
        <v>8500</v>
      </c>
      <c r="O2120" s="2">
        <v>850</v>
      </c>
      <c r="P2120" s="2">
        <v>7650</v>
      </c>
      <c r="Q2120" s="2">
        <v>6211.54</v>
      </c>
      <c r="R2120" s="2">
        <v>1438.46</v>
      </c>
      <c r="S2120" t="s">
        <v>36</v>
      </c>
      <c r="T2120" t="s">
        <v>263</v>
      </c>
      <c r="U2120" t="s">
        <v>91</v>
      </c>
      <c r="V2120" t="s">
        <v>39</v>
      </c>
      <c r="W2120" t="s">
        <v>137</v>
      </c>
      <c r="X2120" t="s">
        <v>41</v>
      </c>
      <c r="Y2120" t="s">
        <v>56</v>
      </c>
      <c r="Z2120" t="s">
        <v>43</v>
      </c>
      <c r="AA2120" t="s">
        <v>44</v>
      </c>
      <c r="AB2120" t="s">
        <v>44</v>
      </c>
    </row>
    <row r="2121" spans="1:28" x14ac:dyDescent="0.25">
      <c r="A2121" t="s">
        <v>5160</v>
      </c>
      <c r="B2121" s="1">
        <v>45462</v>
      </c>
      <c r="C2121" t="s">
        <v>3336</v>
      </c>
      <c r="D2121" t="s">
        <v>3337</v>
      </c>
      <c r="E2121">
        <v>37</v>
      </c>
      <c r="F2121" t="s">
        <v>111</v>
      </c>
      <c r="G2121" t="s">
        <v>227</v>
      </c>
      <c r="H2121" t="s">
        <v>228</v>
      </c>
      <c r="I2121" t="s">
        <v>74</v>
      </c>
      <c r="J2121" t="s">
        <v>75</v>
      </c>
      <c r="K2121">
        <v>3</v>
      </c>
      <c r="L2121" s="2">
        <v>1400</v>
      </c>
      <c r="M2121">
        <v>20</v>
      </c>
      <c r="N2121" s="2">
        <v>4200</v>
      </c>
      <c r="O2121" s="2">
        <v>840</v>
      </c>
      <c r="P2121" s="2">
        <v>3360</v>
      </c>
      <c r="Q2121" s="2">
        <v>2489.08</v>
      </c>
      <c r="R2121" s="2">
        <v>870.92</v>
      </c>
      <c r="S2121" t="s">
        <v>36</v>
      </c>
      <c r="T2121" t="s">
        <v>398</v>
      </c>
      <c r="U2121" t="s">
        <v>399</v>
      </c>
      <c r="V2121" t="s">
        <v>39</v>
      </c>
      <c r="W2121" t="s">
        <v>66</v>
      </c>
      <c r="X2121" t="s">
        <v>41</v>
      </c>
      <c r="Y2121" t="s">
        <v>84</v>
      </c>
      <c r="Z2121" t="s">
        <v>43</v>
      </c>
      <c r="AA2121" t="s">
        <v>44</v>
      </c>
      <c r="AB2121" t="s">
        <v>44</v>
      </c>
    </row>
    <row r="2122" spans="1:28" x14ac:dyDescent="0.25">
      <c r="A2122" t="s">
        <v>5161</v>
      </c>
      <c r="B2122" s="1">
        <v>45462</v>
      </c>
      <c r="C2122" t="s">
        <v>5162</v>
      </c>
      <c r="D2122" t="s">
        <v>5163</v>
      </c>
      <c r="E2122">
        <v>19</v>
      </c>
      <c r="F2122" t="s">
        <v>48</v>
      </c>
      <c r="G2122" t="s">
        <v>436</v>
      </c>
      <c r="H2122" t="s">
        <v>437</v>
      </c>
      <c r="I2122" t="s">
        <v>74</v>
      </c>
      <c r="J2122" t="s">
        <v>190</v>
      </c>
      <c r="K2122">
        <v>2</v>
      </c>
      <c r="L2122" s="2">
        <v>1800</v>
      </c>
      <c r="M2122">
        <v>10</v>
      </c>
      <c r="N2122" s="2">
        <v>3600</v>
      </c>
      <c r="O2122" s="2">
        <v>360</v>
      </c>
      <c r="P2122" s="2">
        <v>3240</v>
      </c>
      <c r="Q2122" s="2">
        <v>2621.51</v>
      </c>
      <c r="R2122" s="2">
        <v>618.49</v>
      </c>
      <c r="S2122" t="s">
        <v>53</v>
      </c>
      <c r="T2122" t="s">
        <v>275</v>
      </c>
      <c r="U2122" t="s">
        <v>123</v>
      </c>
      <c r="V2122" t="s">
        <v>39</v>
      </c>
      <c r="W2122" t="s">
        <v>92</v>
      </c>
      <c r="X2122" t="s">
        <v>41</v>
      </c>
      <c r="Y2122" t="s">
        <v>84</v>
      </c>
      <c r="Z2122" t="s">
        <v>43</v>
      </c>
      <c r="AA2122" t="s">
        <v>44</v>
      </c>
      <c r="AB2122" t="s">
        <v>44</v>
      </c>
    </row>
    <row r="2123" spans="1:28" x14ac:dyDescent="0.25">
      <c r="A2123" t="s">
        <v>5164</v>
      </c>
      <c r="B2123" s="1">
        <v>45462</v>
      </c>
      <c r="C2123" t="s">
        <v>776</v>
      </c>
      <c r="D2123" t="s">
        <v>777</v>
      </c>
      <c r="E2123">
        <v>58</v>
      </c>
      <c r="F2123" t="s">
        <v>48</v>
      </c>
      <c r="G2123" t="s">
        <v>212</v>
      </c>
      <c r="H2123" t="s">
        <v>213</v>
      </c>
      <c r="I2123" t="s">
        <v>51</v>
      </c>
      <c r="J2123" t="s">
        <v>52</v>
      </c>
      <c r="K2123">
        <v>2</v>
      </c>
      <c r="L2123" s="2">
        <v>400</v>
      </c>
      <c r="M2123">
        <v>15</v>
      </c>
      <c r="N2123" s="2">
        <v>800</v>
      </c>
      <c r="O2123" s="2">
        <v>120</v>
      </c>
      <c r="P2123" s="2">
        <v>680</v>
      </c>
      <c r="Q2123" s="2">
        <v>523.39</v>
      </c>
      <c r="R2123" s="2">
        <v>156.61000000000001</v>
      </c>
      <c r="S2123" t="s">
        <v>53</v>
      </c>
      <c r="T2123" t="s">
        <v>96</v>
      </c>
      <c r="U2123" t="s">
        <v>96</v>
      </c>
      <c r="V2123" t="s">
        <v>39</v>
      </c>
      <c r="W2123" t="s">
        <v>137</v>
      </c>
      <c r="X2123" t="s">
        <v>41</v>
      </c>
      <c r="Y2123" t="s">
        <v>56</v>
      </c>
      <c r="Z2123" t="s">
        <v>43</v>
      </c>
      <c r="AA2123" t="s">
        <v>44</v>
      </c>
      <c r="AB2123" t="s">
        <v>44</v>
      </c>
    </row>
    <row r="2124" spans="1:28" x14ac:dyDescent="0.25">
      <c r="A2124" t="s">
        <v>5165</v>
      </c>
      <c r="B2124" s="1">
        <v>45462</v>
      </c>
      <c r="C2124" t="s">
        <v>5166</v>
      </c>
      <c r="D2124" t="s">
        <v>5167</v>
      </c>
      <c r="E2124">
        <v>57</v>
      </c>
      <c r="F2124" t="s">
        <v>111</v>
      </c>
      <c r="G2124" t="s">
        <v>366</v>
      </c>
      <c r="H2124" t="s">
        <v>367</v>
      </c>
      <c r="I2124" t="s">
        <v>34</v>
      </c>
      <c r="J2124" t="s">
        <v>130</v>
      </c>
      <c r="K2124">
        <v>2</v>
      </c>
      <c r="L2124" s="2">
        <v>14500</v>
      </c>
      <c r="M2124">
        <v>20</v>
      </c>
      <c r="N2124" s="2">
        <v>29000</v>
      </c>
      <c r="O2124" s="2">
        <v>5800</v>
      </c>
      <c r="P2124" s="2">
        <v>23200</v>
      </c>
      <c r="Q2124" s="2">
        <v>13456.19</v>
      </c>
      <c r="R2124" s="2">
        <v>9743.81</v>
      </c>
      <c r="S2124" t="s">
        <v>53</v>
      </c>
      <c r="T2124" t="s">
        <v>407</v>
      </c>
      <c r="U2124" t="s">
        <v>408</v>
      </c>
      <c r="V2124" t="s">
        <v>39</v>
      </c>
      <c r="W2124" t="s">
        <v>124</v>
      </c>
      <c r="X2124" t="s">
        <v>41</v>
      </c>
      <c r="Y2124" t="s">
        <v>56</v>
      </c>
      <c r="Z2124" t="s">
        <v>223</v>
      </c>
      <c r="AA2124" t="s">
        <v>44</v>
      </c>
      <c r="AB2124" t="s">
        <v>68</v>
      </c>
    </row>
    <row r="2125" spans="1:28" x14ac:dyDescent="0.25">
      <c r="A2125" t="s">
        <v>5168</v>
      </c>
      <c r="B2125" s="1">
        <v>45462</v>
      </c>
      <c r="C2125" t="s">
        <v>1935</v>
      </c>
      <c r="D2125" t="s">
        <v>1936</v>
      </c>
      <c r="E2125">
        <v>44</v>
      </c>
      <c r="F2125" t="s">
        <v>31</v>
      </c>
      <c r="G2125" t="s">
        <v>387</v>
      </c>
      <c r="H2125" t="s">
        <v>388</v>
      </c>
      <c r="I2125" t="s">
        <v>74</v>
      </c>
      <c r="J2125" t="s">
        <v>75</v>
      </c>
      <c r="K2125">
        <v>3</v>
      </c>
      <c r="L2125" s="2">
        <v>3200</v>
      </c>
      <c r="M2125">
        <v>10</v>
      </c>
      <c r="N2125" s="2">
        <v>9600</v>
      </c>
      <c r="O2125" s="2">
        <v>960</v>
      </c>
      <c r="P2125" s="2">
        <v>8640</v>
      </c>
      <c r="Q2125" s="2">
        <v>5896.3</v>
      </c>
      <c r="R2125" s="2">
        <v>2743.7</v>
      </c>
      <c r="S2125" t="s">
        <v>64</v>
      </c>
      <c r="T2125" t="s">
        <v>398</v>
      </c>
      <c r="U2125" t="s">
        <v>399</v>
      </c>
      <c r="V2125" t="s">
        <v>39</v>
      </c>
      <c r="W2125" t="s">
        <v>124</v>
      </c>
      <c r="X2125" t="s">
        <v>97</v>
      </c>
      <c r="Y2125" t="s">
        <v>56</v>
      </c>
      <c r="Z2125" t="s">
        <v>43</v>
      </c>
      <c r="AA2125" t="s">
        <v>44</v>
      </c>
      <c r="AB2125" t="s">
        <v>44</v>
      </c>
    </row>
    <row r="2126" spans="1:28" x14ac:dyDescent="0.25">
      <c r="A2126" t="s">
        <v>5169</v>
      </c>
      <c r="B2126" s="1">
        <v>45462</v>
      </c>
      <c r="C2126" t="s">
        <v>5170</v>
      </c>
      <c r="D2126" t="s">
        <v>5171</v>
      </c>
      <c r="E2126">
        <v>56</v>
      </c>
      <c r="F2126" t="s">
        <v>31</v>
      </c>
      <c r="G2126" t="s">
        <v>112</v>
      </c>
      <c r="H2126" t="s">
        <v>113</v>
      </c>
      <c r="I2126" t="s">
        <v>103</v>
      </c>
      <c r="J2126" t="s">
        <v>104</v>
      </c>
      <c r="K2126">
        <v>2</v>
      </c>
      <c r="L2126" s="2">
        <v>650</v>
      </c>
      <c r="M2126">
        <v>10</v>
      </c>
      <c r="N2126" s="2">
        <v>1300</v>
      </c>
      <c r="O2126" s="2">
        <v>130</v>
      </c>
      <c r="P2126" s="2">
        <v>1170</v>
      </c>
      <c r="Q2126" s="2">
        <v>900.67</v>
      </c>
      <c r="R2126" s="2">
        <v>269.33</v>
      </c>
      <c r="S2126" t="s">
        <v>36</v>
      </c>
      <c r="T2126" t="s">
        <v>578</v>
      </c>
      <c r="U2126" t="s">
        <v>579</v>
      </c>
      <c r="V2126" t="s">
        <v>39</v>
      </c>
      <c r="W2126" t="s">
        <v>92</v>
      </c>
      <c r="X2126" t="s">
        <v>97</v>
      </c>
      <c r="Y2126" t="s">
        <v>56</v>
      </c>
      <c r="Z2126" t="s">
        <v>43</v>
      </c>
      <c r="AA2126" t="s">
        <v>44</v>
      </c>
      <c r="AB2126" t="s">
        <v>44</v>
      </c>
    </row>
    <row r="2127" spans="1:28" x14ac:dyDescent="0.25">
      <c r="A2127" t="s">
        <v>5172</v>
      </c>
      <c r="B2127" s="1">
        <v>45462</v>
      </c>
      <c r="C2127" t="s">
        <v>5173</v>
      </c>
      <c r="D2127" t="s">
        <v>5174</v>
      </c>
      <c r="E2127">
        <v>32</v>
      </c>
      <c r="F2127" t="s">
        <v>48</v>
      </c>
      <c r="G2127" t="s">
        <v>197</v>
      </c>
      <c r="H2127" t="s">
        <v>198</v>
      </c>
      <c r="I2127" t="s">
        <v>74</v>
      </c>
      <c r="J2127" t="s">
        <v>75</v>
      </c>
      <c r="K2127">
        <v>2</v>
      </c>
      <c r="L2127" s="2">
        <v>2600</v>
      </c>
      <c r="M2127">
        <v>20</v>
      </c>
      <c r="N2127" s="2">
        <v>5200</v>
      </c>
      <c r="O2127" s="2">
        <v>1040</v>
      </c>
      <c r="P2127" s="2">
        <v>4160</v>
      </c>
      <c r="Q2127" s="2">
        <v>2589.1799999999998</v>
      </c>
      <c r="R2127" s="2">
        <v>1570.82</v>
      </c>
      <c r="S2127" t="s">
        <v>53</v>
      </c>
      <c r="T2127" t="s">
        <v>105</v>
      </c>
      <c r="U2127" t="s">
        <v>106</v>
      </c>
      <c r="V2127" t="s">
        <v>39</v>
      </c>
      <c r="W2127" t="s">
        <v>137</v>
      </c>
      <c r="X2127" t="s">
        <v>67</v>
      </c>
      <c r="Y2127" t="s">
        <v>56</v>
      </c>
      <c r="Z2127" t="s">
        <v>43</v>
      </c>
      <c r="AA2127" t="s">
        <v>44</v>
      </c>
      <c r="AB2127" t="s">
        <v>44</v>
      </c>
    </row>
    <row r="2128" spans="1:28" x14ac:dyDescent="0.25">
      <c r="A2128" t="s">
        <v>5175</v>
      </c>
      <c r="B2128" s="1">
        <v>45462</v>
      </c>
      <c r="C2128" t="s">
        <v>2042</v>
      </c>
      <c r="D2128" t="s">
        <v>2043</v>
      </c>
      <c r="E2128">
        <v>31</v>
      </c>
      <c r="F2128" t="s">
        <v>111</v>
      </c>
      <c r="G2128" t="s">
        <v>298</v>
      </c>
      <c r="H2128" t="s">
        <v>299</v>
      </c>
      <c r="I2128" t="s">
        <v>103</v>
      </c>
      <c r="J2128" t="s">
        <v>104</v>
      </c>
      <c r="K2128">
        <v>1</v>
      </c>
      <c r="L2128" s="2">
        <v>700</v>
      </c>
      <c r="M2128">
        <v>5</v>
      </c>
      <c r="N2128" s="2">
        <v>700</v>
      </c>
      <c r="O2128" s="2">
        <v>35</v>
      </c>
      <c r="P2128" s="2">
        <v>665</v>
      </c>
      <c r="Q2128" s="2">
        <v>521.02</v>
      </c>
      <c r="R2128" s="2">
        <v>143.97999999999999</v>
      </c>
      <c r="S2128" t="s">
        <v>53</v>
      </c>
      <c r="T2128" t="s">
        <v>407</v>
      </c>
      <c r="U2128" t="s">
        <v>408</v>
      </c>
      <c r="V2128" t="s">
        <v>39</v>
      </c>
      <c r="W2128" t="s">
        <v>124</v>
      </c>
      <c r="X2128" t="s">
        <v>67</v>
      </c>
      <c r="Y2128" t="s">
        <v>42</v>
      </c>
      <c r="Z2128" t="s">
        <v>43</v>
      </c>
      <c r="AA2128" t="s">
        <v>68</v>
      </c>
      <c r="AB2128" t="s">
        <v>44</v>
      </c>
    </row>
    <row r="2129" spans="1:28" x14ac:dyDescent="0.25">
      <c r="A2129" t="s">
        <v>5176</v>
      </c>
      <c r="B2129" s="1">
        <v>45462</v>
      </c>
      <c r="C2129" t="s">
        <v>3282</v>
      </c>
      <c r="D2129" t="s">
        <v>3283</v>
      </c>
      <c r="E2129">
        <v>38</v>
      </c>
      <c r="F2129" t="s">
        <v>31</v>
      </c>
      <c r="G2129" t="s">
        <v>168</v>
      </c>
      <c r="H2129" t="s">
        <v>169</v>
      </c>
      <c r="I2129" t="s">
        <v>62</v>
      </c>
      <c r="J2129" t="s">
        <v>143</v>
      </c>
      <c r="K2129">
        <v>1</v>
      </c>
      <c r="L2129" s="2">
        <v>1800</v>
      </c>
      <c r="M2129">
        <v>15</v>
      </c>
      <c r="N2129" s="2">
        <v>1800</v>
      </c>
      <c r="O2129" s="2">
        <v>270</v>
      </c>
      <c r="P2129" s="2">
        <v>1530</v>
      </c>
      <c r="Q2129" s="2">
        <v>1245.68</v>
      </c>
      <c r="R2129" s="2">
        <v>284.32</v>
      </c>
      <c r="S2129" t="s">
        <v>53</v>
      </c>
      <c r="T2129" t="s">
        <v>96</v>
      </c>
      <c r="U2129" t="s">
        <v>96</v>
      </c>
      <c r="V2129" t="s">
        <v>39</v>
      </c>
      <c r="W2129" t="s">
        <v>124</v>
      </c>
      <c r="X2129" t="s">
        <v>97</v>
      </c>
      <c r="Y2129" t="s">
        <v>42</v>
      </c>
      <c r="Z2129" t="s">
        <v>508</v>
      </c>
      <c r="AA2129" t="s">
        <v>44</v>
      </c>
      <c r="AB2129" t="s">
        <v>44</v>
      </c>
    </row>
    <row r="2130" spans="1:28" x14ac:dyDescent="0.25">
      <c r="A2130" t="s">
        <v>5177</v>
      </c>
      <c r="B2130" s="1">
        <v>45463</v>
      </c>
      <c r="C2130" t="s">
        <v>2352</v>
      </c>
      <c r="D2130" t="s">
        <v>2353</v>
      </c>
      <c r="E2130">
        <v>57</v>
      </c>
      <c r="F2130" t="s">
        <v>48</v>
      </c>
      <c r="G2130" t="s">
        <v>217</v>
      </c>
      <c r="H2130" t="s">
        <v>218</v>
      </c>
      <c r="I2130" t="s">
        <v>34</v>
      </c>
      <c r="J2130" t="s">
        <v>130</v>
      </c>
      <c r="K2130">
        <v>1</v>
      </c>
      <c r="L2130" s="2">
        <v>28000</v>
      </c>
      <c r="M2130">
        <v>20</v>
      </c>
      <c r="N2130" s="2">
        <v>28000</v>
      </c>
      <c r="O2130" s="2">
        <v>5600</v>
      </c>
      <c r="P2130" s="2">
        <v>22400</v>
      </c>
      <c r="Q2130" s="2">
        <v>15095.54</v>
      </c>
      <c r="R2130" s="2">
        <v>7304.46</v>
      </c>
      <c r="S2130" t="s">
        <v>53</v>
      </c>
      <c r="T2130" t="s">
        <v>76</v>
      </c>
      <c r="U2130" t="s">
        <v>77</v>
      </c>
      <c r="V2130" t="s">
        <v>39</v>
      </c>
      <c r="W2130" t="s">
        <v>92</v>
      </c>
      <c r="X2130" t="s">
        <v>41</v>
      </c>
      <c r="Y2130" t="s">
        <v>42</v>
      </c>
      <c r="Z2130" t="s">
        <v>223</v>
      </c>
      <c r="AA2130" t="s">
        <v>44</v>
      </c>
      <c r="AB2130" t="s">
        <v>44</v>
      </c>
    </row>
    <row r="2131" spans="1:28" x14ac:dyDescent="0.25">
      <c r="A2131" t="s">
        <v>5178</v>
      </c>
      <c r="B2131" s="1">
        <v>45463</v>
      </c>
      <c r="C2131" t="s">
        <v>3971</v>
      </c>
      <c r="D2131" t="s">
        <v>3972</v>
      </c>
      <c r="E2131">
        <v>44</v>
      </c>
      <c r="F2131" t="s">
        <v>111</v>
      </c>
      <c r="G2131" t="s">
        <v>285</v>
      </c>
      <c r="H2131" t="s">
        <v>286</v>
      </c>
      <c r="I2131" t="s">
        <v>34</v>
      </c>
      <c r="J2131" t="s">
        <v>121</v>
      </c>
      <c r="K2131">
        <v>1</v>
      </c>
      <c r="L2131" s="2">
        <v>3200</v>
      </c>
      <c r="M2131">
        <v>15</v>
      </c>
      <c r="N2131" s="2">
        <v>3200</v>
      </c>
      <c r="O2131" s="2">
        <v>480</v>
      </c>
      <c r="P2131" s="2">
        <v>2720</v>
      </c>
      <c r="Q2131" s="2">
        <v>2198.5700000000002</v>
      </c>
      <c r="R2131" s="2">
        <v>521.42999999999995</v>
      </c>
      <c r="S2131" t="s">
        <v>36</v>
      </c>
      <c r="T2131" t="s">
        <v>105</v>
      </c>
      <c r="U2131" t="s">
        <v>106</v>
      </c>
      <c r="V2131" t="s">
        <v>39</v>
      </c>
      <c r="W2131" t="s">
        <v>83</v>
      </c>
      <c r="X2131" t="s">
        <v>41</v>
      </c>
      <c r="Y2131" t="s">
        <v>56</v>
      </c>
      <c r="Z2131" t="s">
        <v>43</v>
      </c>
      <c r="AA2131" t="s">
        <v>68</v>
      </c>
      <c r="AB2131" t="s">
        <v>44</v>
      </c>
    </row>
    <row r="2132" spans="1:28" x14ac:dyDescent="0.25">
      <c r="A2132" t="s">
        <v>5179</v>
      </c>
      <c r="B2132" s="1">
        <v>45463</v>
      </c>
      <c r="C2132" t="s">
        <v>3235</v>
      </c>
      <c r="D2132" t="s">
        <v>3236</v>
      </c>
      <c r="E2132">
        <v>55</v>
      </c>
      <c r="F2132" t="s">
        <v>31</v>
      </c>
      <c r="G2132" t="s">
        <v>60</v>
      </c>
      <c r="H2132" t="s">
        <v>61</v>
      </c>
      <c r="I2132" t="s">
        <v>62</v>
      </c>
      <c r="J2132" t="s">
        <v>63</v>
      </c>
      <c r="K2132">
        <v>2</v>
      </c>
      <c r="L2132" s="2">
        <v>3500</v>
      </c>
      <c r="M2132">
        <v>0</v>
      </c>
      <c r="N2132" s="2">
        <v>7000</v>
      </c>
      <c r="O2132" s="2">
        <v>0</v>
      </c>
      <c r="P2132" s="2">
        <v>7000</v>
      </c>
      <c r="Q2132" s="2">
        <v>4331.3599999999997</v>
      </c>
      <c r="R2132" s="2">
        <v>2668.64</v>
      </c>
      <c r="S2132" t="s">
        <v>64</v>
      </c>
      <c r="T2132" t="s">
        <v>398</v>
      </c>
      <c r="U2132" t="s">
        <v>399</v>
      </c>
      <c r="V2132" t="s">
        <v>39</v>
      </c>
      <c r="W2132" t="s">
        <v>137</v>
      </c>
      <c r="X2132" t="s">
        <v>97</v>
      </c>
      <c r="Y2132" t="s">
        <v>56</v>
      </c>
      <c r="Z2132" t="s">
        <v>43</v>
      </c>
      <c r="AA2132" t="s">
        <v>44</v>
      </c>
      <c r="AB2132" t="s">
        <v>68</v>
      </c>
    </row>
    <row r="2133" spans="1:28" x14ac:dyDescent="0.25">
      <c r="A2133" t="s">
        <v>5180</v>
      </c>
      <c r="B2133" s="1">
        <v>45463</v>
      </c>
      <c r="C2133" t="s">
        <v>4661</v>
      </c>
      <c r="D2133" t="s">
        <v>4662</v>
      </c>
      <c r="E2133">
        <v>52</v>
      </c>
      <c r="F2133" t="s">
        <v>31</v>
      </c>
      <c r="G2133" t="s">
        <v>436</v>
      </c>
      <c r="H2133" t="s">
        <v>437</v>
      </c>
      <c r="I2133" t="s">
        <v>74</v>
      </c>
      <c r="J2133" t="s">
        <v>190</v>
      </c>
      <c r="K2133">
        <v>3</v>
      </c>
      <c r="L2133" s="2">
        <v>1800</v>
      </c>
      <c r="M2133">
        <v>5</v>
      </c>
      <c r="N2133" s="2">
        <v>5400</v>
      </c>
      <c r="O2133" s="2">
        <v>270</v>
      </c>
      <c r="P2133" s="2">
        <v>5130</v>
      </c>
      <c r="Q2133" s="2">
        <v>3227.65</v>
      </c>
      <c r="R2133" s="2">
        <v>1902.35</v>
      </c>
      <c r="S2133" t="s">
        <v>64</v>
      </c>
      <c r="T2133" t="s">
        <v>122</v>
      </c>
      <c r="U2133" t="s">
        <v>123</v>
      </c>
      <c r="V2133" t="s">
        <v>39</v>
      </c>
      <c r="W2133" t="s">
        <v>92</v>
      </c>
      <c r="X2133" t="s">
        <v>67</v>
      </c>
      <c r="Y2133" t="s">
        <v>42</v>
      </c>
      <c r="Z2133" t="s">
        <v>43</v>
      </c>
      <c r="AA2133" t="s">
        <v>44</v>
      </c>
      <c r="AB2133" t="s">
        <v>44</v>
      </c>
    </row>
    <row r="2134" spans="1:28" x14ac:dyDescent="0.25">
      <c r="A2134" t="s">
        <v>5181</v>
      </c>
      <c r="B2134" s="1">
        <v>45463</v>
      </c>
      <c r="C2134" t="s">
        <v>5182</v>
      </c>
      <c r="D2134" t="s">
        <v>5183</v>
      </c>
      <c r="E2134">
        <v>54</v>
      </c>
      <c r="F2134" t="s">
        <v>48</v>
      </c>
      <c r="G2134" t="s">
        <v>285</v>
      </c>
      <c r="H2134" t="s">
        <v>286</v>
      </c>
      <c r="I2134" t="s">
        <v>34</v>
      </c>
      <c r="J2134" t="s">
        <v>121</v>
      </c>
      <c r="K2134">
        <v>2</v>
      </c>
      <c r="L2134" s="2">
        <v>3200</v>
      </c>
      <c r="M2134">
        <v>5</v>
      </c>
      <c r="N2134" s="2">
        <v>6400</v>
      </c>
      <c r="O2134" s="2">
        <v>320</v>
      </c>
      <c r="P2134" s="2">
        <v>6080</v>
      </c>
      <c r="Q2134" s="2">
        <v>4587.84</v>
      </c>
      <c r="R2134" s="2">
        <v>1492.16</v>
      </c>
      <c r="S2134" t="s">
        <v>64</v>
      </c>
      <c r="T2134" t="s">
        <v>136</v>
      </c>
      <c r="U2134" t="s">
        <v>38</v>
      </c>
      <c r="V2134" t="s">
        <v>39</v>
      </c>
      <c r="W2134" t="s">
        <v>66</v>
      </c>
      <c r="X2134" t="s">
        <v>97</v>
      </c>
      <c r="Y2134" t="s">
        <v>84</v>
      </c>
      <c r="Z2134" t="s">
        <v>43</v>
      </c>
      <c r="AA2134" t="s">
        <v>44</v>
      </c>
      <c r="AB2134" t="s">
        <v>44</v>
      </c>
    </row>
    <row r="2135" spans="1:28" x14ac:dyDescent="0.25">
      <c r="A2135" t="s">
        <v>5184</v>
      </c>
      <c r="B2135" s="1">
        <v>45463</v>
      </c>
      <c r="C2135" t="s">
        <v>3179</v>
      </c>
      <c r="D2135" t="s">
        <v>3180</v>
      </c>
      <c r="E2135">
        <v>55</v>
      </c>
      <c r="F2135" t="s">
        <v>48</v>
      </c>
      <c r="G2135" t="s">
        <v>436</v>
      </c>
      <c r="H2135" t="s">
        <v>437</v>
      </c>
      <c r="I2135" t="s">
        <v>74</v>
      </c>
      <c r="J2135" t="s">
        <v>190</v>
      </c>
      <c r="K2135">
        <v>2</v>
      </c>
      <c r="L2135" s="2">
        <v>1800</v>
      </c>
      <c r="M2135">
        <v>15</v>
      </c>
      <c r="N2135" s="2">
        <v>3600</v>
      </c>
      <c r="O2135" s="2">
        <v>540</v>
      </c>
      <c r="P2135" s="2">
        <v>3060</v>
      </c>
      <c r="Q2135" s="2">
        <v>1972.55</v>
      </c>
      <c r="R2135" s="2">
        <v>1087.45</v>
      </c>
      <c r="S2135" t="s">
        <v>64</v>
      </c>
      <c r="T2135" t="s">
        <v>153</v>
      </c>
      <c r="U2135" t="s">
        <v>154</v>
      </c>
      <c r="V2135" t="s">
        <v>39</v>
      </c>
      <c r="W2135" t="s">
        <v>92</v>
      </c>
      <c r="X2135" t="s">
        <v>97</v>
      </c>
      <c r="Y2135" t="s">
        <v>56</v>
      </c>
      <c r="Z2135" t="s">
        <v>43</v>
      </c>
      <c r="AA2135" t="s">
        <v>44</v>
      </c>
      <c r="AB2135" t="s">
        <v>44</v>
      </c>
    </row>
    <row r="2136" spans="1:28" x14ac:dyDescent="0.25">
      <c r="A2136" t="s">
        <v>5185</v>
      </c>
      <c r="B2136" s="1">
        <v>45463</v>
      </c>
      <c r="C2136" t="s">
        <v>5186</v>
      </c>
      <c r="D2136" t="s">
        <v>5187</v>
      </c>
      <c r="E2136">
        <v>41</v>
      </c>
      <c r="F2136" t="s">
        <v>111</v>
      </c>
      <c r="G2136" t="s">
        <v>49</v>
      </c>
      <c r="H2136" t="s">
        <v>50</v>
      </c>
      <c r="I2136" t="s">
        <v>51</v>
      </c>
      <c r="J2136" t="s">
        <v>52</v>
      </c>
      <c r="K2136">
        <v>2</v>
      </c>
      <c r="L2136" s="2">
        <v>500</v>
      </c>
      <c r="M2136">
        <v>5</v>
      </c>
      <c r="N2136" s="2">
        <v>1000</v>
      </c>
      <c r="O2136" s="2">
        <v>50</v>
      </c>
      <c r="P2136" s="2">
        <v>950</v>
      </c>
      <c r="Q2136" s="2">
        <v>734.4</v>
      </c>
      <c r="R2136" s="2">
        <v>215.6</v>
      </c>
      <c r="S2136" t="s">
        <v>53</v>
      </c>
      <c r="T2136" t="s">
        <v>275</v>
      </c>
      <c r="U2136" t="s">
        <v>123</v>
      </c>
      <c r="V2136" t="s">
        <v>39</v>
      </c>
      <c r="W2136" t="s">
        <v>124</v>
      </c>
      <c r="X2136" t="s">
        <v>41</v>
      </c>
      <c r="Y2136" t="s">
        <v>42</v>
      </c>
      <c r="Z2136" t="s">
        <v>43</v>
      </c>
      <c r="AA2136" t="s">
        <v>44</v>
      </c>
      <c r="AB2136" t="s">
        <v>44</v>
      </c>
    </row>
    <row r="2137" spans="1:28" x14ac:dyDescent="0.25">
      <c r="A2137" t="s">
        <v>5188</v>
      </c>
      <c r="B2137" s="1">
        <v>45463</v>
      </c>
      <c r="C2137" t="s">
        <v>5189</v>
      </c>
      <c r="D2137" t="s">
        <v>5190</v>
      </c>
      <c r="E2137">
        <v>43</v>
      </c>
      <c r="F2137" t="s">
        <v>111</v>
      </c>
      <c r="G2137" t="s">
        <v>188</v>
      </c>
      <c r="H2137" t="s">
        <v>189</v>
      </c>
      <c r="I2137" t="s">
        <v>34</v>
      </c>
      <c r="J2137" t="s">
        <v>190</v>
      </c>
      <c r="K2137">
        <v>2</v>
      </c>
      <c r="L2137" s="2">
        <v>1800</v>
      </c>
      <c r="M2137">
        <v>0</v>
      </c>
      <c r="N2137" s="2">
        <v>3600</v>
      </c>
      <c r="O2137" s="2">
        <v>0</v>
      </c>
      <c r="P2137" s="2">
        <v>3600</v>
      </c>
      <c r="Q2137" s="2">
        <v>2869.79</v>
      </c>
      <c r="R2137" s="2">
        <v>730.21</v>
      </c>
      <c r="S2137" t="s">
        <v>53</v>
      </c>
      <c r="T2137" t="s">
        <v>398</v>
      </c>
      <c r="U2137" t="s">
        <v>399</v>
      </c>
      <c r="V2137" t="s">
        <v>39</v>
      </c>
      <c r="W2137" t="s">
        <v>40</v>
      </c>
      <c r="X2137" t="s">
        <v>67</v>
      </c>
      <c r="Y2137" t="s">
        <v>42</v>
      </c>
      <c r="Z2137" t="s">
        <v>43</v>
      </c>
      <c r="AA2137" t="s">
        <v>68</v>
      </c>
      <c r="AB2137" t="s">
        <v>44</v>
      </c>
    </row>
    <row r="2138" spans="1:28" x14ac:dyDescent="0.25">
      <c r="A2138" t="s">
        <v>5191</v>
      </c>
      <c r="B2138" s="1">
        <v>45463</v>
      </c>
      <c r="C2138" t="s">
        <v>5192</v>
      </c>
      <c r="D2138" t="s">
        <v>5193</v>
      </c>
      <c r="E2138">
        <v>33</v>
      </c>
      <c r="F2138" t="s">
        <v>48</v>
      </c>
      <c r="G2138" t="s">
        <v>227</v>
      </c>
      <c r="H2138" t="s">
        <v>228</v>
      </c>
      <c r="I2138" t="s">
        <v>74</v>
      </c>
      <c r="J2138" t="s">
        <v>75</v>
      </c>
      <c r="K2138">
        <v>1</v>
      </c>
      <c r="L2138" s="2">
        <v>1400</v>
      </c>
      <c r="M2138">
        <v>0</v>
      </c>
      <c r="N2138" s="2">
        <v>1400</v>
      </c>
      <c r="O2138" s="2">
        <v>0</v>
      </c>
      <c r="P2138" s="2">
        <v>1400</v>
      </c>
      <c r="Q2138" s="2">
        <v>1116.06</v>
      </c>
      <c r="R2138" s="2">
        <v>283.94</v>
      </c>
      <c r="S2138" t="s">
        <v>53</v>
      </c>
      <c r="T2138" t="s">
        <v>275</v>
      </c>
      <c r="U2138" t="s">
        <v>123</v>
      </c>
      <c r="V2138" t="s">
        <v>39</v>
      </c>
      <c r="W2138" t="s">
        <v>124</v>
      </c>
      <c r="X2138" t="s">
        <v>97</v>
      </c>
      <c r="Y2138" t="s">
        <v>56</v>
      </c>
      <c r="Z2138" t="s">
        <v>107</v>
      </c>
      <c r="AA2138" t="s">
        <v>44</v>
      </c>
      <c r="AB2138" t="s">
        <v>44</v>
      </c>
    </row>
    <row r="2139" spans="1:28" x14ac:dyDescent="0.25">
      <c r="A2139" t="s">
        <v>5194</v>
      </c>
      <c r="B2139" s="1">
        <v>45463</v>
      </c>
      <c r="C2139" t="s">
        <v>3319</v>
      </c>
      <c r="D2139" t="s">
        <v>3320</v>
      </c>
      <c r="E2139">
        <v>37</v>
      </c>
      <c r="F2139" t="s">
        <v>48</v>
      </c>
      <c r="G2139" t="s">
        <v>366</v>
      </c>
      <c r="H2139" t="s">
        <v>367</v>
      </c>
      <c r="I2139" t="s">
        <v>34</v>
      </c>
      <c r="J2139" t="s">
        <v>130</v>
      </c>
      <c r="K2139">
        <v>2</v>
      </c>
      <c r="L2139" s="2">
        <v>14500</v>
      </c>
      <c r="M2139">
        <v>25</v>
      </c>
      <c r="N2139" s="2">
        <v>29000</v>
      </c>
      <c r="O2139" s="2">
        <v>7250</v>
      </c>
      <c r="P2139" s="2">
        <v>21750</v>
      </c>
      <c r="Q2139" s="2">
        <v>12888.65</v>
      </c>
      <c r="R2139" s="2">
        <v>8861.35</v>
      </c>
      <c r="S2139" t="s">
        <v>36</v>
      </c>
      <c r="T2139" t="s">
        <v>76</v>
      </c>
      <c r="U2139" t="s">
        <v>77</v>
      </c>
      <c r="V2139" t="s">
        <v>39</v>
      </c>
      <c r="W2139" t="s">
        <v>83</v>
      </c>
      <c r="X2139" t="s">
        <v>67</v>
      </c>
      <c r="Y2139" t="s">
        <v>42</v>
      </c>
      <c r="Z2139" t="s">
        <v>223</v>
      </c>
      <c r="AA2139" t="s">
        <v>44</v>
      </c>
      <c r="AB2139" t="s">
        <v>44</v>
      </c>
    </row>
    <row r="2140" spans="1:28" x14ac:dyDescent="0.25">
      <c r="A2140" t="s">
        <v>5195</v>
      </c>
      <c r="B2140" s="1">
        <v>45463</v>
      </c>
      <c r="C2140" t="s">
        <v>1519</v>
      </c>
      <c r="D2140" t="s">
        <v>1520</v>
      </c>
      <c r="E2140">
        <v>22</v>
      </c>
      <c r="F2140" t="s">
        <v>31</v>
      </c>
      <c r="G2140" t="s">
        <v>197</v>
      </c>
      <c r="H2140" t="s">
        <v>198</v>
      </c>
      <c r="I2140" t="s">
        <v>74</v>
      </c>
      <c r="J2140" t="s">
        <v>75</v>
      </c>
      <c r="K2140">
        <v>2</v>
      </c>
      <c r="L2140" s="2">
        <v>2600</v>
      </c>
      <c r="M2140">
        <v>20</v>
      </c>
      <c r="N2140" s="2">
        <v>5200</v>
      </c>
      <c r="O2140" s="2">
        <v>1040</v>
      </c>
      <c r="P2140" s="2">
        <v>4160</v>
      </c>
      <c r="Q2140" s="2">
        <v>2478.5500000000002</v>
      </c>
      <c r="R2140" s="2">
        <v>1681.45</v>
      </c>
      <c r="S2140" t="s">
        <v>53</v>
      </c>
      <c r="T2140" t="s">
        <v>90</v>
      </c>
      <c r="U2140" t="s">
        <v>91</v>
      </c>
      <c r="V2140" t="s">
        <v>39</v>
      </c>
      <c r="W2140" t="s">
        <v>124</v>
      </c>
      <c r="X2140" t="s">
        <v>97</v>
      </c>
      <c r="Y2140" t="s">
        <v>56</v>
      </c>
      <c r="Z2140" t="s">
        <v>43</v>
      </c>
      <c r="AA2140" t="s">
        <v>44</v>
      </c>
      <c r="AB2140" t="s">
        <v>44</v>
      </c>
    </row>
    <row r="2141" spans="1:28" x14ac:dyDescent="0.25">
      <c r="A2141" t="s">
        <v>5196</v>
      </c>
      <c r="B2141" s="1">
        <v>45463</v>
      </c>
      <c r="C2141" t="s">
        <v>5197</v>
      </c>
      <c r="D2141" t="s">
        <v>5198</v>
      </c>
      <c r="E2141">
        <v>45</v>
      </c>
      <c r="F2141" t="s">
        <v>48</v>
      </c>
      <c r="G2141" t="s">
        <v>352</v>
      </c>
      <c r="H2141" t="s">
        <v>353</v>
      </c>
      <c r="I2141" t="s">
        <v>103</v>
      </c>
      <c r="J2141" t="s">
        <v>104</v>
      </c>
      <c r="K2141">
        <v>1</v>
      </c>
      <c r="L2141" s="2">
        <v>850</v>
      </c>
      <c r="M2141">
        <v>30</v>
      </c>
      <c r="N2141" s="2">
        <v>850</v>
      </c>
      <c r="O2141" s="2">
        <v>255</v>
      </c>
      <c r="P2141" s="2">
        <v>595</v>
      </c>
      <c r="Q2141" s="2">
        <v>437.6</v>
      </c>
      <c r="R2141" s="2">
        <v>157.4</v>
      </c>
      <c r="S2141" t="s">
        <v>64</v>
      </c>
      <c r="T2141" t="s">
        <v>37</v>
      </c>
      <c r="U2141" t="s">
        <v>38</v>
      </c>
      <c r="V2141" t="s">
        <v>39</v>
      </c>
      <c r="W2141" t="s">
        <v>124</v>
      </c>
      <c r="X2141" t="s">
        <v>97</v>
      </c>
      <c r="Y2141" t="s">
        <v>56</v>
      </c>
      <c r="Z2141" t="s">
        <v>223</v>
      </c>
      <c r="AA2141" t="s">
        <v>44</v>
      </c>
      <c r="AB2141" t="s">
        <v>44</v>
      </c>
    </row>
    <row r="2142" spans="1:28" x14ac:dyDescent="0.25">
      <c r="A2142" t="s">
        <v>5199</v>
      </c>
      <c r="B2142" s="1">
        <v>45463</v>
      </c>
      <c r="C2142" t="s">
        <v>3597</v>
      </c>
      <c r="D2142" t="s">
        <v>3598</v>
      </c>
      <c r="E2142">
        <v>37</v>
      </c>
      <c r="F2142" t="s">
        <v>31</v>
      </c>
      <c r="G2142" t="s">
        <v>207</v>
      </c>
      <c r="H2142" t="s">
        <v>208</v>
      </c>
      <c r="I2142" t="s">
        <v>34</v>
      </c>
      <c r="J2142" t="s">
        <v>143</v>
      </c>
      <c r="K2142">
        <v>2</v>
      </c>
      <c r="L2142" s="2">
        <v>18000</v>
      </c>
      <c r="M2142">
        <v>10</v>
      </c>
      <c r="N2142" s="2">
        <v>36000</v>
      </c>
      <c r="O2142" s="2">
        <v>3600</v>
      </c>
      <c r="P2142" s="2">
        <v>32400</v>
      </c>
      <c r="Q2142" s="2">
        <v>23885.55</v>
      </c>
      <c r="R2142" s="2">
        <v>8514.4500000000007</v>
      </c>
      <c r="S2142" t="s">
        <v>53</v>
      </c>
      <c r="T2142" t="s">
        <v>263</v>
      </c>
      <c r="U2142" t="s">
        <v>91</v>
      </c>
      <c r="V2142" t="s">
        <v>39</v>
      </c>
      <c r="W2142" t="s">
        <v>124</v>
      </c>
      <c r="X2142" t="s">
        <v>67</v>
      </c>
      <c r="Y2142" t="s">
        <v>42</v>
      </c>
      <c r="Z2142" t="s">
        <v>107</v>
      </c>
      <c r="AA2142" t="s">
        <v>44</v>
      </c>
      <c r="AB2142" t="s">
        <v>44</v>
      </c>
    </row>
    <row r="2143" spans="1:28" x14ac:dyDescent="0.25">
      <c r="A2143" t="s">
        <v>5200</v>
      </c>
      <c r="B2143" s="1">
        <v>45463</v>
      </c>
      <c r="C2143" t="s">
        <v>4301</v>
      </c>
      <c r="D2143" t="s">
        <v>4302</v>
      </c>
      <c r="E2143">
        <v>60</v>
      </c>
      <c r="F2143" t="s">
        <v>48</v>
      </c>
      <c r="G2143" t="s">
        <v>298</v>
      </c>
      <c r="H2143" t="s">
        <v>299</v>
      </c>
      <c r="I2143" t="s">
        <v>103</v>
      </c>
      <c r="J2143" t="s">
        <v>104</v>
      </c>
      <c r="K2143">
        <v>2</v>
      </c>
      <c r="L2143" s="2">
        <v>700</v>
      </c>
      <c r="M2143">
        <v>10</v>
      </c>
      <c r="N2143" s="2">
        <v>1400</v>
      </c>
      <c r="O2143" s="2">
        <v>140</v>
      </c>
      <c r="P2143" s="2">
        <v>1260</v>
      </c>
      <c r="Q2143" s="2">
        <v>848.03</v>
      </c>
      <c r="R2143" s="2">
        <v>411.97</v>
      </c>
      <c r="S2143" t="s">
        <v>53</v>
      </c>
      <c r="T2143" t="s">
        <v>407</v>
      </c>
      <c r="U2143" t="s">
        <v>408</v>
      </c>
      <c r="V2143" t="s">
        <v>39</v>
      </c>
      <c r="W2143" t="s">
        <v>137</v>
      </c>
      <c r="X2143" t="s">
        <v>41</v>
      </c>
      <c r="Y2143" t="s">
        <v>56</v>
      </c>
      <c r="Z2143" t="s">
        <v>43</v>
      </c>
      <c r="AA2143" t="s">
        <v>44</v>
      </c>
      <c r="AB2143" t="s">
        <v>44</v>
      </c>
    </row>
    <row r="2144" spans="1:28" x14ac:dyDescent="0.25">
      <c r="A2144" t="s">
        <v>5201</v>
      </c>
      <c r="B2144" s="1">
        <v>45463</v>
      </c>
      <c r="C2144" t="s">
        <v>5202</v>
      </c>
      <c r="D2144" t="s">
        <v>5203</v>
      </c>
      <c r="E2144">
        <v>24</v>
      </c>
      <c r="F2144" t="s">
        <v>31</v>
      </c>
      <c r="G2144" t="s">
        <v>148</v>
      </c>
      <c r="H2144" t="s">
        <v>149</v>
      </c>
      <c r="I2144" t="s">
        <v>74</v>
      </c>
      <c r="J2144" t="s">
        <v>130</v>
      </c>
      <c r="K2144">
        <v>1</v>
      </c>
      <c r="L2144" s="2">
        <v>3500</v>
      </c>
      <c r="M2144">
        <v>5</v>
      </c>
      <c r="N2144" s="2">
        <v>3500</v>
      </c>
      <c r="O2144" s="2">
        <v>175</v>
      </c>
      <c r="P2144" s="2">
        <v>3325</v>
      </c>
      <c r="Q2144" s="2">
        <v>1944.7</v>
      </c>
      <c r="R2144" s="2">
        <v>1380.3</v>
      </c>
      <c r="S2144" t="s">
        <v>64</v>
      </c>
      <c r="T2144" t="s">
        <v>114</v>
      </c>
      <c r="U2144" t="s">
        <v>115</v>
      </c>
      <c r="V2144" t="s">
        <v>39</v>
      </c>
      <c r="W2144" t="s">
        <v>124</v>
      </c>
      <c r="X2144" t="s">
        <v>97</v>
      </c>
      <c r="Y2144" t="s">
        <v>42</v>
      </c>
      <c r="Z2144" t="s">
        <v>107</v>
      </c>
      <c r="AA2144" t="s">
        <v>68</v>
      </c>
      <c r="AB2144" t="s">
        <v>44</v>
      </c>
    </row>
    <row r="2145" spans="1:28" x14ac:dyDescent="0.25">
      <c r="A2145" t="s">
        <v>5204</v>
      </c>
      <c r="B2145" s="1">
        <v>45463</v>
      </c>
      <c r="C2145" t="s">
        <v>1908</v>
      </c>
      <c r="D2145" t="s">
        <v>1909</v>
      </c>
      <c r="E2145">
        <v>43</v>
      </c>
      <c r="F2145" t="s">
        <v>48</v>
      </c>
      <c r="G2145" t="s">
        <v>60</v>
      </c>
      <c r="H2145" t="s">
        <v>61</v>
      </c>
      <c r="I2145" t="s">
        <v>62</v>
      </c>
      <c r="J2145" t="s">
        <v>63</v>
      </c>
      <c r="K2145">
        <v>2</v>
      </c>
      <c r="L2145" s="2">
        <v>3500</v>
      </c>
      <c r="M2145">
        <v>30</v>
      </c>
      <c r="N2145" s="2">
        <v>7000</v>
      </c>
      <c r="O2145" s="2">
        <v>2100</v>
      </c>
      <c r="P2145" s="2">
        <v>4900</v>
      </c>
      <c r="Q2145" s="2">
        <v>4006.44</v>
      </c>
      <c r="R2145" s="2">
        <v>893.56</v>
      </c>
      <c r="S2145" t="s">
        <v>36</v>
      </c>
      <c r="T2145" t="s">
        <v>37</v>
      </c>
      <c r="U2145" t="s">
        <v>38</v>
      </c>
      <c r="V2145" t="s">
        <v>39</v>
      </c>
      <c r="W2145" t="s">
        <v>124</v>
      </c>
      <c r="X2145" t="s">
        <v>41</v>
      </c>
      <c r="Y2145" t="s">
        <v>56</v>
      </c>
      <c r="Z2145" t="s">
        <v>107</v>
      </c>
      <c r="AA2145" t="s">
        <v>44</v>
      </c>
      <c r="AB2145" t="s">
        <v>44</v>
      </c>
    </row>
    <row r="2146" spans="1:28" x14ac:dyDescent="0.25">
      <c r="A2146" t="s">
        <v>5205</v>
      </c>
      <c r="B2146" s="1">
        <v>45463</v>
      </c>
      <c r="C2146" t="s">
        <v>1626</v>
      </c>
      <c r="D2146" t="s">
        <v>1627</v>
      </c>
      <c r="E2146">
        <v>42</v>
      </c>
      <c r="F2146" t="s">
        <v>48</v>
      </c>
      <c r="G2146" t="s">
        <v>141</v>
      </c>
      <c r="H2146" t="s">
        <v>142</v>
      </c>
      <c r="I2146" t="s">
        <v>74</v>
      </c>
      <c r="J2146" t="s">
        <v>143</v>
      </c>
      <c r="K2146">
        <v>2</v>
      </c>
      <c r="L2146" s="2">
        <v>900</v>
      </c>
      <c r="M2146">
        <v>5</v>
      </c>
      <c r="N2146" s="2">
        <v>1800</v>
      </c>
      <c r="O2146" s="2">
        <v>90</v>
      </c>
      <c r="P2146" s="2">
        <v>1710</v>
      </c>
      <c r="Q2146" s="2">
        <v>1211.6400000000001</v>
      </c>
      <c r="R2146" s="2">
        <v>498.36</v>
      </c>
      <c r="S2146" t="s">
        <v>53</v>
      </c>
      <c r="T2146" t="s">
        <v>76</v>
      </c>
      <c r="U2146" t="s">
        <v>77</v>
      </c>
      <c r="V2146" t="s">
        <v>39</v>
      </c>
      <c r="W2146" t="s">
        <v>92</v>
      </c>
      <c r="X2146" t="s">
        <v>97</v>
      </c>
      <c r="Y2146" t="s">
        <v>56</v>
      </c>
      <c r="Z2146" t="s">
        <v>43</v>
      </c>
      <c r="AA2146" t="s">
        <v>44</v>
      </c>
      <c r="AB2146" t="s">
        <v>44</v>
      </c>
    </row>
    <row r="2147" spans="1:28" x14ac:dyDescent="0.25">
      <c r="A2147" t="s">
        <v>5206</v>
      </c>
      <c r="B2147" s="1">
        <v>45463</v>
      </c>
      <c r="C2147" t="s">
        <v>5207</v>
      </c>
      <c r="D2147" t="s">
        <v>5208</v>
      </c>
      <c r="E2147">
        <v>57</v>
      </c>
      <c r="F2147" t="s">
        <v>48</v>
      </c>
      <c r="G2147" t="s">
        <v>243</v>
      </c>
      <c r="H2147" t="s">
        <v>244</v>
      </c>
      <c r="I2147" t="s">
        <v>103</v>
      </c>
      <c r="J2147" t="s">
        <v>104</v>
      </c>
      <c r="K2147">
        <v>3</v>
      </c>
      <c r="L2147" s="2">
        <v>450</v>
      </c>
      <c r="M2147">
        <v>20</v>
      </c>
      <c r="N2147" s="2">
        <v>1350</v>
      </c>
      <c r="O2147" s="2">
        <v>270</v>
      </c>
      <c r="P2147" s="2">
        <v>1080</v>
      </c>
      <c r="Q2147" s="2">
        <v>802.99</v>
      </c>
      <c r="R2147" s="2">
        <v>277.01</v>
      </c>
      <c r="S2147" t="s">
        <v>53</v>
      </c>
      <c r="T2147" t="s">
        <v>407</v>
      </c>
      <c r="U2147" t="s">
        <v>408</v>
      </c>
      <c r="V2147" t="s">
        <v>39</v>
      </c>
      <c r="W2147" t="s">
        <v>124</v>
      </c>
      <c r="X2147" t="s">
        <v>41</v>
      </c>
      <c r="Y2147" t="s">
        <v>84</v>
      </c>
      <c r="Z2147" t="s">
        <v>43</v>
      </c>
      <c r="AA2147" t="s">
        <v>44</v>
      </c>
      <c r="AB2147" t="s">
        <v>44</v>
      </c>
    </row>
    <row r="2148" spans="1:28" x14ac:dyDescent="0.25">
      <c r="A2148" t="s">
        <v>5209</v>
      </c>
      <c r="B2148" s="1">
        <v>45464</v>
      </c>
      <c r="C2148" t="s">
        <v>5210</v>
      </c>
      <c r="D2148" t="s">
        <v>5211</v>
      </c>
      <c r="E2148">
        <v>47</v>
      </c>
      <c r="F2148" t="s">
        <v>48</v>
      </c>
      <c r="G2148" t="s">
        <v>32</v>
      </c>
      <c r="H2148" t="s">
        <v>33</v>
      </c>
      <c r="I2148" t="s">
        <v>34</v>
      </c>
      <c r="J2148" t="s">
        <v>35</v>
      </c>
      <c r="K2148">
        <v>1</v>
      </c>
      <c r="L2148" s="2">
        <v>55000</v>
      </c>
      <c r="M2148">
        <v>15</v>
      </c>
      <c r="N2148" s="2">
        <v>55000</v>
      </c>
      <c r="O2148" s="2">
        <v>8250</v>
      </c>
      <c r="P2148" s="2">
        <v>46750</v>
      </c>
      <c r="Q2148" s="2">
        <v>33687.53</v>
      </c>
      <c r="R2148" s="2">
        <v>13062.47</v>
      </c>
      <c r="S2148" t="s">
        <v>53</v>
      </c>
      <c r="T2148" t="s">
        <v>153</v>
      </c>
      <c r="U2148" t="s">
        <v>154</v>
      </c>
      <c r="V2148" t="s">
        <v>39</v>
      </c>
      <c r="W2148" t="s">
        <v>92</v>
      </c>
      <c r="X2148" t="s">
        <v>41</v>
      </c>
      <c r="Y2148" t="s">
        <v>56</v>
      </c>
      <c r="Z2148" t="s">
        <v>144</v>
      </c>
      <c r="AA2148" t="s">
        <v>44</v>
      </c>
      <c r="AB2148" t="s">
        <v>44</v>
      </c>
    </row>
    <row r="2149" spans="1:28" x14ac:dyDescent="0.25">
      <c r="A2149" t="s">
        <v>5212</v>
      </c>
      <c r="B2149" s="1">
        <v>45464</v>
      </c>
      <c r="C2149" t="s">
        <v>5213</v>
      </c>
      <c r="D2149" t="s">
        <v>5214</v>
      </c>
      <c r="E2149">
        <v>19</v>
      </c>
      <c r="F2149" t="s">
        <v>48</v>
      </c>
      <c r="G2149" t="s">
        <v>101</v>
      </c>
      <c r="H2149" t="s">
        <v>102</v>
      </c>
      <c r="I2149" t="s">
        <v>103</v>
      </c>
      <c r="J2149" t="s">
        <v>104</v>
      </c>
      <c r="K2149">
        <v>1</v>
      </c>
      <c r="L2149" s="2">
        <v>1800</v>
      </c>
      <c r="M2149">
        <v>0</v>
      </c>
      <c r="N2149" s="2">
        <v>1800</v>
      </c>
      <c r="O2149" s="2">
        <v>0</v>
      </c>
      <c r="P2149" s="2">
        <v>1800</v>
      </c>
      <c r="Q2149" s="2">
        <v>1187.68</v>
      </c>
      <c r="R2149" s="2">
        <v>612.32000000000005</v>
      </c>
      <c r="S2149" t="s">
        <v>64</v>
      </c>
      <c r="T2149" t="s">
        <v>407</v>
      </c>
      <c r="U2149" t="s">
        <v>408</v>
      </c>
      <c r="V2149" t="s">
        <v>39</v>
      </c>
      <c r="W2149" t="s">
        <v>66</v>
      </c>
      <c r="X2149" t="s">
        <v>67</v>
      </c>
      <c r="Y2149" t="s">
        <v>42</v>
      </c>
      <c r="Z2149" t="s">
        <v>43</v>
      </c>
      <c r="AA2149" t="s">
        <v>44</v>
      </c>
      <c r="AB2149" t="s">
        <v>44</v>
      </c>
    </row>
    <row r="2150" spans="1:28" x14ac:dyDescent="0.25">
      <c r="A2150" t="s">
        <v>5215</v>
      </c>
      <c r="B2150" s="1">
        <v>45464</v>
      </c>
      <c r="C2150" t="s">
        <v>3390</v>
      </c>
      <c r="D2150" t="s">
        <v>3391</v>
      </c>
      <c r="E2150">
        <v>31</v>
      </c>
      <c r="F2150" t="s">
        <v>31</v>
      </c>
      <c r="G2150" t="s">
        <v>188</v>
      </c>
      <c r="H2150" t="s">
        <v>189</v>
      </c>
      <c r="I2150" t="s">
        <v>34</v>
      </c>
      <c r="J2150" t="s">
        <v>190</v>
      </c>
      <c r="K2150">
        <v>2</v>
      </c>
      <c r="L2150" s="2">
        <v>1800</v>
      </c>
      <c r="M2150">
        <v>15</v>
      </c>
      <c r="N2150" s="2">
        <v>3600</v>
      </c>
      <c r="O2150" s="2">
        <v>540</v>
      </c>
      <c r="P2150" s="2">
        <v>3060</v>
      </c>
      <c r="Q2150" s="2">
        <v>1781.77</v>
      </c>
      <c r="R2150" s="2">
        <v>1278.23</v>
      </c>
      <c r="S2150" t="s">
        <v>53</v>
      </c>
      <c r="T2150" t="s">
        <v>105</v>
      </c>
      <c r="U2150" t="s">
        <v>106</v>
      </c>
      <c r="V2150" t="s">
        <v>39</v>
      </c>
      <c r="W2150" t="s">
        <v>83</v>
      </c>
      <c r="X2150" t="s">
        <v>67</v>
      </c>
      <c r="Y2150" t="s">
        <v>42</v>
      </c>
      <c r="Z2150" t="s">
        <v>43</v>
      </c>
      <c r="AA2150" t="s">
        <v>44</v>
      </c>
      <c r="AB2150" t="s">
        <v>44</v>
      </c>
    </row>
    <row r="2151" spans="1:28" x14ac:dyDescent="0.25">
      <c r="A2151" t="s">
        <v>5216</v>
      </c>
      <c r="B2151" s="1">
        <v>45464</v>
      </c>
      <c r="C2151" t="s">
        <v>5217</v>
      </c>
      <c r="D2151" t="s">
        <v>5218</v>
      </c>
      <c r="E2151">
        <v>54</v>
      </c>
      <c r="F2151" t="s">
        <v>48</v>
      </c>
      <c r="G2151" t="s">
        <v>344</v>
      </c>
      <c r="H2151" t="s">
        <v>345</v>
      </c>
      <c r="I2151" t="s">
        <v>34</v>
      </c>
      <c r="J2151" t="s">
        <v>121</v>
      </c>
      <c r="K2151">
        <v>3</v>
      </c>
      <c r="L2151" s="2">
        <v>1600</v>
      </c>
      <c r="M2151">
        <v>5</v>
      </c>
      <c r="N2151" s="2">
        <v>4800</v>
      </c>
      <c r="O2151" s="2">
        <v>240</v>
      </c>
      <c r="P2151" s="2">
        <v>4560</v>
      </c>
      <c r="Q2151" s="2">
        <v>3203.22</v>
      </c>
      <c r="R2151" s="2">
        <v>1356.78</v>
      </c>
      <c r="S2151" t="s">
        <v>36</v>
      </c>
      <c r="T2151" t="s">
        <v>105</v>
      </c>
      <c r="U2151" t="s">
        <v>106</v>
      </c>
      <c r="V2151" t="s">
        <v>39</v>
      </c>
      <c r="W2151" t="s">
        <v>92</v>
      </c>
      <c r="X2151" t="s">
        <v>41</v>
      </c>
      <c r="Y2151" t="s">
        <v>56</v>
      </c>
      <c r="Z2151" t="s">
        <v>43</v>
      </c>
      <c r="AA2151" t="s">
        <v>44</v>
      </c>
      <c r="AB2151" t="s">
        <v>44</v>
      </c>
    </row>
    <row r="2152" spans="1:28" x14ac:dyDescent="0.25">
      <c r="A2152" t="s">
        <v>5219</v>
      </c>
      <c r="B2152" s="1">
        <v>45464</v>
      </c>
      <c r="C2152" t="s">
        <v>2107</v>
      </c>
      <c r="D2152" t="s">
        <v>2108</v>
      </c>
      <c r="E2152">
        <v>53</v>
      </c>
      <c r="F2152" t="s">
        <v>31</v>
      </c>
      <c r="G2152" t="s">
        <v>81</v>
      </c>
      <c r="H2152" t="s">
        <v>82</v>
      </c>
      <c r="I2152" t="s">
        <v>51</v>
      </c>
      <c r="J2152" t="s">
        <v>52</v>
      </c>
      <c r="K2152">
        <v>1</v>
      </c>
      <c r="L2152" s="2">
        <v>600</v>
      </c>
      <c r="M2152">
        <v>20</v>
      </c>
      <c r="N2152" s="2">
        <v>600</v>
      </c>
      <c r="O2152" s="2">
        <v>120</v>
      </c>
      <c r="P2152" s="2">
        <v>480</v>
      </c>
      <c r="Q2152" s="2">
        <v>313.81</v>
      </c>
      <c r="R2152" s="2">
        <v>166.19</v>
      </c>
      <c r="S2152" t="s">
        <v>36</v>
      </c>
      <c r="T2152" t="s">
        <v>136</v>
      </c>
      <c r="U2152" t="s">
        <v>38</v>
      </c>
      <c r="V2152" t="s">
        <v>39</v>
      </c>
      <c r="W2152" t="s">
        <v>66</v>
      </c>
      <c r="X2152" t="s">
        <v>97</v>
      </c>
      <c r="Y2152" t="s">
        <v>42</v>
      </c>
      <c r="Z2152" t="s">
        <v>43</v>
      </c>
      <c r="AA2152" t="s">
        <v>44</v>
      </c>
      <c r="AB2152" t="s">
        <v>44</v>
      </c>
    </row>
    <row r="2153" spans="1:28" x14ac:dyDescent="0.25">
      <c r="A2153" t="s">
        <v>5220</v>
      </c>
      <c r="B2153" s="1">
        <v>45464</v>
      </c>
      <c r="C2153" t="s">
        <v>5221</v>
      </c>
      <c r="D2153" t="s">
        <v>5222</v>
      </c>
      <c r="E2153">
        <v>28</v>
      </c>
      <c r="F2153" t="s">
        <v>111</v>
      </c>
      <c r="G2153" t="s">
        <v>280</v>
      </c>
      <c r="H2153" t="s">
        <v>281</v>
      </c>
      <c r="I2153" t="s">
        <v>62</v>
      </c>
      <c r="J2153" t="s">
        <v>190</v>
      </c>
      <c r="K2153">
        <v>1</v>
      </c>
      <c r="L2153" s="2">
        <v>700</v>
      </c>
      <c r="M2153">
        <v>5</v>
      </c>
      <c r="N2153" s="2">
        <v>700</v>
      </c>
      <c r="O2153" s="2">
        <v>35</v>
      </c>
      <c r="P2153" s="2">
        <v>665</v>
      </c>
      <c r="Q2153" s="2">
        <v>407.29</v>
      </c>
      <c r="R2153" s="2">
        <v>257.70999999999998</v>
      </c>
      <c r="S2153" t="s">
        <v>64</v>
      </c>
      <c r="T2153" t="s">
        <v>96</v>
      </c>
      <c r="U2153" t="s">
        <v>96</v>
      </c>
      <c r="V2153" t="s">
        <v>39</v>
      </c>
      <c r="W2153" t="s">
        <v>124</v>
      </c>
      <c r="X2153" t="s">
        <v>97</v>
      </c>
      <c r="Y2153" t="s">
        <v>56</v>
      </c>
      <c r="Z2153" t="s">
        <v>43</v>
      </c>
      <c r="AA2153" t="s">
        <v>68</v>
      </c>
      <c r="AB2153" t="s">
        <v>44</v>
      </c>
    </row>
    <row r="2154" spans="1:28" x14ac:dyDescent="0.25">
      <c r="A2154" t="s">
        <v>5223</v>
      </c>
      <c r="B2154" s="1">
        <v>45464</v>
      </c>
      <c r="C2154" t="s">
        <v>139</v>
      </c>
      <c r="D2154" t="s">
        <v>140</v>
      </c>
      <c r="E2154">
        <v>59</v>
      </c>
      <c r="F2154" t="s">
        <v>48</v>
      </c>
      <c r="G2154" t="s">
        <v>561</v>
      </c>
      <c r="H2154" t="s">
        <v>562</v>
      </c>
      <c r="I2154" t="s">
        <v>34</v>
      </c>
      <c r="J2154" t="s">
        <v>143</v>
      </c>
      <c r="K2154">
        <v>3</v>
      </c>
      <c r="L2154" s="2">
        <v>900</v>
      </c>
      <c r="M2154">
        <v>5</v>
      </c>
      <c r="N2154" s="2">
        <v>2700</v>
      </c>
      <c r="O2154" s="2">
        <v>135</v>
      </c>
      <c r="P2154" s="2">
        <v>2565</v>
      </c>
      <c r="Q2154" s="2">
        <v>2094.67</v>
      </c>
      <c r="R2154" s="2">
        <v>470.33</v>
      </c>
      <c r="S2154" t="s">
        <v>53</v>
      </c>
      <c r="T2154" t="s">
        <v>90</v>
      </c>
      <c r="U2154" t="s">
        <v>91</v>
      </c>
      <c r="V2154" t="s">
        <v>39</v>
      </c>
      <c r="W2154" t="s">
        <v>124</v>
      </c>
      <c r="X2154" t="s">
        <v>67</v>
      </c>
      <c r="Y2154" t="s">
        <v>84</v>
      </c>
      <c r="Z2154" t="s">
        <v>43</v>
      </c>
      <c r="AA2154" t="s">
        <v>44</v>
      </c>
      <c r="AB2154" t="s">
        <v>44</v>
      </c>
    </row>
    <row r="2155" spans="1:28" x14ac:dyDescent="0.25">
      <c r="A2155" t="s">
        <v>5224</v>
      </c>
      <c r="B2155" s="1">
        <v>45464</v>
      </c>
      <c r="C2155" t="s">
        <v>573</v>
      </c>
      <c r="D2155" t="s">
        <v>574</v>
      </c>
      <c r="E2155">
        <v>39</v>
      </c>
      <c r="F2155" t="s">
        <v>48</v>
      </c>
      <c r="G2155" t="s">
        <v>168</v>
      </c>
      <c r="H2155" t="s">
        <v>169</v>
      </c>
      <c r="I2155" t="s">
        <v>62</v>
      </c>
      <c r="J2155" t="s">
        <v>143</v>
      </c>
      <c r="K2155">
        <v>4</v>
      </c>
      <c r="L2155" s="2">
        <v>1800</v>
      </c>
      <c r="M2155">
        <v>10</v>
      </c>
      <c r="N2155" s="2">
        <v>7200</v>
      </c>
      <c r="O2155" s="2">
        <v>720</v>
      </c>
      <c r="P2155" s="2">
        <v>6480</v>
      </c>
      <c r="Q2155" s="2">
        <v>4352.5600000000004</v>
      </c>
      <c r="R2155" s="2">
        <v>2127.44</v>
      </c>
      <c r="S2155" t="s">
        <v>53</v>
      </c>
      <c r="T2155" t="s">
        <v>290</v>
      </c>
      <c r="U2155" t="s">
        <v>291</v>
      </c>
      <c r="V2155" t="s">
        <v>39</v>
      </c>
      <c r="W2155" t="s">
        <v>66</v>
      </c>
      <c r="X2155" t="s">
        <v>67</v>
      </c>
      <c r="Y2155" t="s">
        <v>56</v>
      </c>
      <c r="Z2155" t="s">
        <v>43</v>
      </c>
      <c r="AA2155" t="s">
        <v>44</v>
      </c>
      <c r="AB2155" t="s">
        <v>44</v>
      </c>
    </row>
    <row r="2156" spans="1:28" x14ac:dyDescent="0.25">
      <c r="A2156" t="s">
        <v>5225</v>
      </c>
      <c r="B2156" s="1">
        <v>45464</v>
      </c>
      <c r="C2156" t="s">
        <v>5226</v>
      </c>
      <c r="D2156" t="s">
        <v>5227</v>
      </c>
      <c r="E2156">
        <v>31</v>
      </c>
      <c r="F2156" t="s">
        <v>111</v>
      </c>
      <c r="G2156" t="s">
        <v>101</v>
      </c>
      <c r="H2156" t="s">
        <v>102</v>
      </c>
      <c r="I2156" t="s">
        <v>103</v>
      </c>
      <c r="J2156" t="s">
        <v>104</v>
      </c>
      <c r="K2156">
        <v>1</v>
      </c>
      <c r="L2156" s="2">
        <v>1800</v>
      </c>
      <c r="M2156">
        <v>20</v>
      </c>
      <c r="N2156" s="2">
        <v>1800</v>
      </c>
      <c r="O2156" s="2">
        <v>360</v>
      </c>
      <c r="P2156" s="2">
        <v>1440</v>
      </c>
      <c r="Q2156" s="2">
        <v>1119.18</v>
      </c>
      <c r="R2156" s="2">
        <v>320.82</v>
      </c>
      <c r="S2156" t="s">
        <v>53</v>
      </c>
      <c r="T2156" t="s">
        <v>178</v>
      </c>
      <c r="U2156" t="s">
        <v>154</v>
      </c>
      <c r="V2156" t="s">
        <v>39</v>
      </c>
      <c r="W2156" t="s">
        <v>40</v>
      </c>
      <c r="X2156" t="s">
        <v>67</v>
      </c>
      <c r="Y2156" t="s">
        <v>56</v>
      </c>
      <c r="Z2156" t="s">
        <v>144</v>
      </c>
      <c r="AA2156" t="s">
        <v>44</v>
      </c>
      <c r="AB2156" t="s">
        <v>44</v>
      </c>
    </row>
    <row r="2157" spans="1:28" x14ac:dyDescent="0.25">
      <c r="A2157" t="s">
        <v>5228</v>
      </c>
      <c r="B2157" s="1">
        <v>45464</v>
      </c>
      <c r="C2157" t="s">
        <v>3316</v>
      </c>
      <c r="D2157" t="s">
        <v>3317</v>
      </c>
      <c r="E2157">
        <v>30</v>
      </c>
      <c r="F2157" t="s">
        <v>111</v>
      </c>
      <c r="G2157" t="s">
        <v>212</v>
      </c>
      <c r="H2157" t="s">
        <v>213</v>
      </c>
      <c r="I2157" t="s">
        <v>51</v>
      </c>
      <c r="J2157" t="s">
        <v>52</v>
      </c>
      <c r="K2157">
        <v>1</v>
      </c>
      <c r="L2157" s="2">
        <v>400</v>
      </c>
      <c r="M2157">
        <v>0</v>
      </c>
      <c r="N2157" s="2">
        <v>400</v>
      </c>
      <c r="O2157" s="2">
        <v>0</v>
      </c>
      <c r="P2157" s="2">
        <v>400</v>
      </c>
      <c r="Q2157" s="2">
        <v>239.58</v>
      </c>
      <c r="R2157" s="2">
        <v>160.41999999999999</v>
      </c>
      <c r="S2157" t="s">
        <v>53</v>
      </c>
      <c r="T2157" t="s">
        <v>122</v>
      </c>
      <c r="U2157" t="s">
        <v>123</v>
      </c>
      <c r="V2157" t="s">
        <v>39</v>
      </c>
      <c r="W2157" t="s">
        <v>66</v>
      </c>
      <c r="X2157" t="s">
        <v>67</v>
      </c>
      <c r="Y2157" t="s">
        <v>56</v>
      </c>
      <c r="Z2157" t="s">
        <v>43</v>
      </c>
      <c r="AA2157" t="s">
        <v>44</v>
      </c>
      <c r="AB2157" t="s">
        <v>44</v>
      </c>
    </row>
    <row r="2158" spans="1:28" x14ac:dyDescent="0.25">
      <c r="A2158" t="s">
        <v>5229</v>
      </c>
      <c r="B2158" s="1">
        <v>45464</v>
      </c>
      <c r="C2158" t="s">
        <v>3885</v>
      </c>
      <c r="D2158" t="s">
        <v>3886</v>
      </c>
      <c r="E2158">
        <v>19</v>
      </c>
      <c r="F2158" t="s">
        <v>31</v>
      </c>
      <c r="G2158" t="s">
        <v>280</v>
      </c>
      <c r="H2158" t="s">
        <v>281</v>
      </c>
      <c r="I2158" t="s">
        <v>62</v>
      </c>
      <c r="J2158" t="s">
        <v>190</v>
      </c>
      <c r="K2158">
        <v>1</v>
      </c>
      <c r="L2158" s="2">
        <v>700</v>
      </c>
      <c r="M2158">
        <v>15</v>
      </c>
      <c r="N2158" s="2">
        <v>700</v>
      </c>
      <c r="O2158" s="2">
        <v>105</v>
      </c>
      <c r="P2158" s="2">
        <v>595</v>
      </c>
      <c r="Q2158" s="2">
        <v>378.6</v>
      </c>
      <c r="R2158" s="2">
        <v>216.4</v>
      </c>
      <c r="S2158" t="s">
        <v>53</v>
      </c>
      <c r="T2158" t="s">
        <v>578</v>
      </c>
      <c r="U2158" t="s">
        <v>579</v>
      </c>
      <c r="V2158" t="s">
        <v>39</v>
      </c>
      <c r="W2158" t="s">
        <v>92</v>
      </c>
      <c r="X2158" t="s">
        <v>41</v>
      </c>
      <c r="Y2158" t="s">
        <v>56</v>
      </c>
      <c r="Z2158" t="s">
        <v>107</v>
      </c>
      <c r="AA2158" t="s">
        <v>44</v>
      </c>
      <c r="AB2158" t="s">
        <v>44</v>
      </c>
    </row>
    <row r="2159" spans="1:28" x14ac:dyDescent="0.25">
      <c r="A2159" t="s">
        <v>5230</v>
      </c>
      <c r="B2159" s="1">
        <v>45464</v>
      </c>
      <c r="C2159" t="s">
        <v>5231</v>
      </c>
      <c r="D2159" t="s">
        <v>5232</v>
      </c>
      <c r="E2159">
        <v>33</v>
      </c>
      <c r="F2159" t="s">
        <v>48</v>
      </c>
      <c r="G2159" t="s">
        <v>134</v>
      </c>
      <c r="H2159" t="s">
        <v>135</v>
      </c>
      <c r="I2159" t="s">
        <v>62</v>
      </c>
      <c r="J2159" t="s">
        <v>130</v>
      </c>
      <c r="K2159">
        <v>2</v>
      </c>
      <c r="L2159" s="2">
        <v>8500</v>
      </c>
      <c r="M2159">
        <v>30</v>
      </c>
      <c r="N2159" s="2">
        <v>17000</v>
      </c>
      <c r="O2159" s="2">
        <v>5100</v>
      </c>
      <c r="P2159" s="2">
        <v>11900</v>
      </c>
      <c r="Q2159" s="2">
        <v>7263.11</v>
      </c>
      <c r="R2159" s="2">
        <v>4636.8900000000003</v>
      </c>
      <c r="S2159" t="s">
        <v>53</v>
      </c>
      <c r="T2159" t="s">
        <v>163</v>
      </c>
      <c r="U2159" t="s">
        <v>164</v>
      </c>
      <c r="V2159" t="s">
        <v>39</v>
      </c>
      <c r="W2159" t="s">
        <v>137</v>
      </c>
      <c r="X2159" t="s">
        <v>97</v>
      </c>
      <c r="Y2159" t="s">
        <v>84</v>
      </c>
      <c r="Z2159" t="s">
        <v>223</v>
      </c>
      <c r="AA2159" t="s">
        <v>44</v>
      </c>
      <c r="AB2159" t="s">
        <v>44</v>
      </c>
    </row>
    <row r="2160" spans="1:28" x14ac:dyDescent="0.25">
      <c r="A2160" t="s">
        <v>5233</v>
      </c>
      <c r="B2160" s="1">
        <v>45464</v>
      </c>
      <c r="C2160" t="s">
        <v>5234</v>
      </c>
      <c r="D2160" t="s">
        <v>5235</v>
      </c>
      <c r="E2160">
        <v>33</v>
      </c>
      <c r="F2160" t="s">
        <v>48</v>
      </c>
      <c r="G2160" t="s">
        <v>112</v>
      </c>
      <c r="H2160" t="s">
        <v>113</v>
      </c>
      <c r="I2160" t="s">
        <v>103</v>
      </c>
      <c r="J2160" t="s">
        <v>104</v>
      </c>
      <c r="K2160">
        <v>3</v>
      </c>
      <c r="L2160" s="2">
        <v>650</v>
      </c>
      <c r="M2160">
        <v>20</v>
      </c>
      <c r="N2160" s="2">
        <v>1950</v>
      </c>
      <c r="O2160" s="2">
        <v>390</v>
      </c>
      <c r="P2160" s="2">
        <v>1560</v>
      </c>
      <c r="Q2160" s="2">
        <v>872.03</v>
      </c>
      <c r="R2160" s="2">
        <v>687.97</v>
      </c>
      <c r="S2160" t="s">
        <v>53</v>
      </c>
      <c r="T2160" t="s">
        <v>122</v>
      </c>
      <c r="U2160" t="s">
        <v>123</v>
      </c>
      <c r="V2160" t="s">
        <v>39</v>
      </c>
      <c r="W2160" t="s">
        <v>137</v>
      </c>
      <c r="X2160" t="s">
        <v>41</v>
      </c>
      <c r="Y2160" t="s">
        <v>56</v>
      </c>
      <c r="Z2160" t="s">
        <v>43</v>
      </c>
      <c r="AA2160" t="s">
        <v>44</v>
      </c>
      <c r="AB2160" t="s">
        <v>44</v>
      </c>
    </row>
    <row r="2161" spans="1:28" x14ac:dyDescent="0.25">
      <c r="A2161" t="s">
        <v>5236</v>
      </c>
      <c r="B2161" s="1">
        <v>45464</v>
      </c>
      <c r="C2161" t="s">
        <v>5237</v>
      </c>
      <c r="D2161" t="s">
        <v>5238</v>
      </c>
      <c r="E2161">
        <v>25</v>
      </c>
      <c r="F2161" t="s">
        <v>111</v>
      </c>
      <c r="G2161" t="s">
        <v>112</v>
      </c>
      <c r="H2161" t="s">
        <v>113</v>
      </c>
      <c r="I2161" t="s">
        <v>103</v>
      </c>
      <c r="J2161" t="s">
        <v>104</v>
      </c>
      <c r="K2161">
        <v>4</v>
      </c>
      <c r="L2161" s="2">
        <v>650</v>
      </c>
      <c r="M2161">
        <v>5</v>
      </c>
      <c r="N2161" s="2">
        <v>2600</v>
      </c>
      <c r="O2161" s="2">
        <v>130</v>
      </c>
      <c r="P2161" s="2">
        <v>2470</v>
      </c>
      <c r="Q2161" s="2">
        <v>1821.48</v>
      </c>
      <c r="R2161" s="2">
        <v>648.52</v>
      </c>
      <c r="S2161" t="s">
        <v>53</v>
      </c>
      <c r="T2161" t="s">
        <v>263</v>
      </c>
      <c r="U2161" t="s">
        <v>91</v>
      </c>
      <c r="V2161" t="s">
        <v>39</v>
      </c>
      <c r="W2161" t="s">
        <v>124</v>
      </c>
      <c r="X2161" t="s">
        <v>41</v>
      </c>
      <c r="Y2161" t="s">
        <v>42</v>
      </c>
      <c r="Z2161" t="s">
        <v>508</v>
      </c>
      <c r="AA2161" t="s">
        <v>44</v>
      </c>
      <c r="AB2161" t="s">
        <v>44</v>
      </c>
    </row>
    <row r="2162" spans="1:28" x14ac:dyDescent="0.25">
      <c r="A2162" t="s">
        <v>5239</v>
      </c>
      <c r="B2162" s="1">
        <v>45465</v>
      </c>
      <c r="C2162" t="s">
        <v>5240</v>
      </c>
      <c r="D2162" t="s">
        <v>5241</v>
      </c>
      <c r="E2162">
        <v>31</v>
      </c>
      <c r="F2162" t="s">
        <v>31</v>
      </c>
      <c r="G2162" t="s">
        <v>141</v>
      </c>
      <c r="H2162" t="s">
        <v>142</v>
      </c>
      <c r="I2162" t="s">
        <v>74</v>
      </c>
      <c r="J2162" t="s">
        <v>143</v>
      </c>
      <c r="K2162">
        <v>1</v>
      </c>
      <c r="L2162" s="2">
        <v>900</v>
      </c>
      <c r="M2162">
        <v>30</v>
      </c>
      <c r="N2162" s="2">
        <v>900</v>
      </c>
      <c r="O2162" s="2">
        <v>270</v>
      </c>
      <c r="P2162" s="2">
        <v>630</v>
      </c>
      <c r="Q2162" s="2">
        <v>370.07</v>
      </c>
      <c r="R2162" s="2">
        <v>259.93</v>
      </c>
      <c r="S2162" t="s">
        <v>64</v>
      </c>
      <c r="T2162" t="s">
        <v>105</v>
      </c>
      <c r="U2162" t="s">
        <v>106</v>
      </c>
      <c r="V2162" t="s">
        <v>39</v>
      </c>
      <c r="W2162" t="s">
        <v>137</v>
      </c>
      <c r="X2162" t="s">
        <v>97</v>
      </c>
      <c r="Y2162" t="s">
        <v>56</v>
      </c>
      <c r="Z2162" t="s">
        <v>43</v>
      </c>
      <c r="AA2162" t="s">
        <v>68</v>
      </c>
      <c r="AB2162" t="s">
        <v>44</v>
      </c>
    </row>
    <row r="2163" spans="1:28" x14ac:dyDescent="0.25">
      <c r="A2163" t="s">
        <v>5242</v>
      </c>
      <c r="B2163" s="1">
        <v>45465</v>
      </c>
      <c r="C2163" t="s">
        <v>1694</v>
      </c>
      <c r="D2163" t="s">
        <v>1695</v>
      </c>
      <c r="E2163">
        <v>59</v>
      </c>
      <c r="F2163" t="s">
        <v>31</v>
      </c>
      <c r="G2163" t="s">
        <v>273</v>
      </c>
      <c r="H2163" t="s">
        <v>274</v>
      </c>
      <c r="I2163" t="s">
        <v>51</v>
      </c>
      <c r="J2163" t="s">
        <v>52</v>
      </c>
      <c r="K2163">
        <v>4</v>
      </c>
      <c r="L2163" s="2">
        <v>250</v>
      </c>
      <c r="M2163">
        <v>0</v>
      </c>
      <c r="N2163" s="2">
        <v>1000</v>
      </c>
      <c r="O2163" s="2">
        <v>0</v>
      </c>
      <c r="P2163" s="2">
        <v>1000</v>
      </c>
      <c r="Q2163" s="2">
        <v>649.9</v>
      </c>
      <c r="R2163" s="2">
        <v>350.1</v>
      </c>
      <c r="S2163" t="s">
        <v>53</v>
      </c>
      <c r="T2163" t="s">
        <v>122</v>
      </c>
      <c r="U2163" t="s">
        <v>123</v>
      </c>
      <c r="V2163" t="s">
        <v>39</v>
      </c>
      <c r="W2163" t="s">
        <v>83</v>
      </c>
      <c r="X2163" t="s">
        <v>67</v>
      </c>
      <c r="Y2163" t="s">
        <v>56</v>
      </c>
      <c r="Z2163" t="s">
        <v>107</v>
      </c>
      <c r="AA2163" t="s">
        <v>44</v>
      </c>
      <c r="AB2163" t="s">
        <v>44</v>
      </c>
    </row>
    <row r="2164" spans="1:28" x14ac:dyDescent="0.25">
      <c r="A2164" t="s">
        <v>5243</v>
      </c>
      <c r="B2164" s="1">
        <v>45465</v>
      </c>
      <c r="C2164" t="s">
        <v>448</v>
      </c>
      <c r="D2164" t="s">
        <v>449</v>
      </c>
      <c r="E2164">
        <v>19</v>
      </c>
      <c r="F2164" t="s">
        <v>31</v>
      </c>
      <c r="G2164" t="s">
        <v>352</v>
      </c>
      <c r="H2164" t="s">
        <v>353</v>
      </c>
      <c r="I2164" t="s">
        <v>103</v>
      </c>
      <c r="J2164" t="s">
        <v>104</v>
      </c>
      <c r="K2164">
        <v>2</v>
      </c>
      <c r="L2164" s="2">
        <v>850</v>
      </c>
      <c r="M2164">
        <v>20</v>
      </c>
      <c r="N2164" s="2">
        <v>1700</v>
      </c>
      <c r="O2164" s="2">
        <v>340</v>
      </c>
      <c r="P2164" s="2">
        <v>1360</v>
      </c>
      <c r="Q2164" s="2">
        <v>1061.44</v>
      </c>
      <c r="R2164" s="2">
        <v>298.56</v>
      </c>
      <c r="S2164" t="s">
        <v>53</v>
      </c>
      <c r="T2164" t="s">
        <v>90</v>
      </c>
      <c r="U2164" t="s">
        <v>91</v>
      </c>
      <c r="V2164" t="s">
        <v>39</v>
      </c>
      <c r="W2164" t="s">
        <v>66</v>
      </c>
      <c r="X2164" t="s">
        <v>67</v>
      </c>
      <c r="Y2164" t="s">
        <v>56</v>
      </c>
      <c r="Z2164" t="s">
        <v>43</v>
      </c>
      <c r="AA2164" t="s">
        <v>44</v>
      </c>
      <c r="AB2164" t="s">
        <v>44</v>
      </c>
    </row>
    <row r="2165" spans="1:28" x14ac:dyDescent="0.25">
      <c r="A2165" t="s">
        <v>5244</v>
      </c>
      <c r="B2165" s="1">
        <v>45465</v>
      </c>
      <c r="C2165" t="s">
        <v>1162</v>
      </c>
      <c r="D2165" t="s">
        <v>1163</v>
      </c>
      <c r="E2165">
        <v>18</v>
      </c>
      <c r="F2165" t="s">
        <v>31</v>
      </c>
      <c r="G2165" t="s">
        <v>243</v>
      </c>
      <c r="H2165" t="s">
        <v>244</v>
      </c>
      <c r="I2165" t="s">
        <v>103</v>
      </c>
      <c r="J2165" t="s">
        <v>104</v>
      </c>
      <c r="K2165">
        <v>1</v>
      </c>
      <c r="L2165" s="2">
        <v>450</v>
      </c>
      <c r="M2165">
        <v>20</v>
      </c>
      <c r="N2165" s="2">
        <v>450</v>
      </c>
      <c r="O2165" s="2">
        <v>90</v>
      </c>
      <c r="P2165" s="2">
        <v>360</v>
      </c>
      <c r="Q2165" s="2">
        <v>206.81</v>
      </c>
      <c r="R2165" s="2">
        <v>153.19</v>
      </c>
      <c r="S2165" t="s">
        <v>53</v>
      </c>
      <c r="T2165" t="s">
        <v>290</v>
      </c>
      <c r="U2165" t="s">
        <v>291</v>
      </c>
      <c r="V2165" t="s">
        <v>39</v>
      </c>
      <c r="W2165" t="s">
        <v>124</v>
      </c>
      <c r="X2165" t="s">
        <v>97</v>
      </c>
      <c r="Y2165" t="s">
        <v>42</v>
      </c>
      <c r="Z2165" t="s">
        <v>43</v>
      </c>
      <c r="AA2165" t="s">
        <v>44</v>
      </c>
      <c r="AB2165" t="s">
        <v>44</v>
      </c>
    </row>
    <row r="2166" spans="1:28" x14ac:dyDescent="0.25">
      <c r="A2166" t="s">
        <v>5245</v>
      </c>
      <c r="B2166" s="1">
        <v>45465</v>
      </c>
      <c r="C2166" t="s">
        <v>1743</v>
      </c>
      <c r="D2166" t="s">
        <v>1744</v>
      </c>
      <c r="E2166">
        <v>32</v>
      </c>
      <c r="F2166" t="s">
        <v>31</v>
      </c>
      <c r="G2166" t="s">
        <v>128</v>
      </c>
      <c r="H2166" t="s">
        <v>129</v>
      </c>
      <c r="I2166" t="s">
        <v>74</v>
      </c>
      <c r="J2166" t="s">
        <v>130</v>
      </c>
      <c r="K2166">
        <v>3</v>
      </c>
      <c r="L2166" s="2">
        <v>1700</v>
      </c>
      <c r="M2166">
        <v>15</v>
      </c>
      <c r="N2166" s="2">
        <v>5100</v>
      </c>
      <c r="O2166" s="2">
        <v>765</v>
      </c>
      <c r="P2166" s="2">
        <v>4335</v>
      </c>
      <c r="Q2166" s="2">
        <v>2821.2</v>
      </c>
      <c r="R2166" s="2">
        <v>1513.8</v>
      </c>
      <c r="S2166" t="s">
        <v>53</v>
      </c>
      <c r="T2166" t="s">
        <v>90</v>
      </c>
      <c r="U2166" t="s">
        <v>91</v>
      </c>
      <c r="V2166" t="s">
        <v>39</v>
      </c>
      <c r="W2166" t="s">
        <v>92</v>
      </c>
      <c r="X2166" t="s">
        <v>41</v>
      </c>
      <c r="Y2166" t="s">
        <v>56</v>
      </c>
      <c r="Z2166" t="s">
        <v>43</v>
      </c>
      <c r="AA2166" t="s">
        <v>44</v>
      </c>
      <c r="AB2166" t="s">
        <v>44</v>
      </c>
    </row>
    <row r="2167" spans="1:28" x14ac:dyDescent="0.25">
      <c r="A2167" t="s">
        <v>5246</v>
      </c>
      <c r="B2167" s="1">
        <v>45465</v>
      </c>
      <c r="C2167" t="s">
        <v>732</v>
      </c>
      <c r="D2167" t="s">
        <v>733</v>
      </c>
      <c r="E2167">
        <v>40</v>
      </c>
      <c r="F2167" t="s">
        <v>48</v>
      </c>
      <c r="G2167" t="s">
        <v>128</v>
      </c>
      <c r="H2167" t="s">
        <v>129</v>
      </c>
      <c r="I2167" t="s">
        <v>74</v>
      </c>
      <c r="J2167" t="s">
        <v>130</v>
      </c>
      <c r="K2167">
        <v>1</v>
      </c>
      <c r="L2167" s="2">
        <v>1700</v>
      </c>
      <c r="M2167">
        <v>15</v>
      </c>
      <c r="N2167" s="2">
        <v>1700</v>
      </c>
      <c r="O2167" s="2">
        <v>255</v>
      </c>
      <c r="P2167" s="2">
        <v>1445</v>
      </c>
      <c r="Q2167" s="2">
        <v>937.64</v>
      </c>
      <c r="R2167" s="2">
        <v>507.36</v>
      </c>
      <c r="S2167" t="s">
        <v>53</v>
      </c>
      <c r="T2167" t="s">
        <v>90</v>
      </c>
      <c r="U2167" t="s">
        <v>91</v>
      </c>
      <c r="V2167" t="s">
        <v>39</v>
      </c>
      <c r="W2167" t="s">
        <v>83</v>
      </c>
      <c r="X2167" t="s">
        <v>97</v>
      </c>
      <c r="Y2167" t="s">
        <v>56</v>
      </c>
      <c r="Z2167" t="s">
        <v>223</v>
      </c>
      <c r="AA2167" t="s">
        <v>44</v>
      </c>
      <c r="AB2167" t="s">
        <v>44</v>
      </c>
    </row>
    <row r="2168" spans="1:28" x14ac:dyDescent="0.25">
      <c r="A2168" t="s">
        <v>5247</v>
      </c>
      <c r="B2168" s="1">
        <v>45465</v>
      </c>
      <c r="C2168" t="s">
        <v>2121</v>
      </c>
      <c r="D2168" t="s">
        <v>2122</v>
      </c>
      <c r="E2168">
        <v>26</v>
      </c>
      <c r="F2168" t="s">
        <v>111</v>
      </c>
      <c r="G2168" t="s">
        <v>366</v>
      </c>
      <c r="H2168" t="s">
        <v>367</v>
      </c>
      <c r="I2168" t="s">
        <v>34</v>
      </c>
      <c r="J2168" t="s">
        <v>130</v>
      </c>
      <c r="K2168">
        <v>2</v>
      </c>
      <c r="L2168" s="2">
        <v>14500</v>
      </c>
      <c r="M2168">
        <v>10</v>
      </c>
      <c r="N2168" s="2">
        <v>29000</v>
      </c>
      <c r="O2168" s="2">
        <v>2900</v>
      </c>
      <c r="P2168" s="2">
        <v>26100</v>
      </c>
      <c r="Q2168" s="2">
        <v>17881.490000000002</v>
      </c>
      <c r="R2168" s="2">
        <v>8218.51</v>
      </c>
      <c r="S2168" t="s">
        <v>53</v>
      </c>
      <c r="T2168" t="s">
        <v>398</v>
      </c>
      <c r="U2168" t="s">
        <v>399</v>
      </c>
      <c r="V2168" t="s">
        <v>39</v>
      </c>
      <c r="W2168" t="s">
        <v>83</v>
      </c>
      <c r="X2168" t="s">
        <v>97</v>
      </c>
      <c r="Y2168" t="s">
        <v>56</v>
      </c>
      <c r="Z2168" t="s">
        <v>43</v>
      </c>
      <c r="AA2168" t="s">
        <v>44</v>
      </c>
      <c r="AB2168" t="s">
        <v>44</v>
      </c>
    </row>
    <row r="2169" spans="1:28" x14ac:dyDescent="0.25">
      <c r="A2169" t="s">
        <v>5248</v>
      </c>
      <c r="B2169" s="1">
        <v>45465</v>
      </c>
      <c r="C2169" t="s">
        <v>5249</v>
      </c>
      <c r="D2169" t="s">
        <v>5250</v>
      </c>
      <c r="E2169">
        <v>36</v>
      </c>
      <c r="F2169" t="s">
        <v>48</v>
      </c>
      <c r="G2169" t="s">
        <v>202</v>
      </c>
      <c r="H2169" t="s">
        <v>203</v>
      </c>
      <c r="I2169" t="s">
        <v>103</v>
      </c>
      <c r="J2169" t="s">
        <v>104</v>
      </c>
      <c r="K2169">
        <v>1</v>
      </c>
      <c r="L2169" s="2">
        <v>550</v>
      </c>
      <c r="M2169">
        <v>10</v>
      </c>
      <c r="N2169" s="2">
        <v>550</v>
      </c>
      <c r="O2169" s="2">
        <v>55</v>
      </c>
      <c r="P2169" s="2">
        <v>495</v>
      </c>
      <c r="Q2169" s="2">
        <v>390.92</v>
      </c>
      <c r="R2169" s="2">
        <v>104.08</v>
      </c>
      <c r="S2169" t="s">
        <v>64</v>
      </c>
      <c r="T2169" t="s">
        <v>114</v>
      </c>
      <c r="U2169" t="s">
        <v>115</v>
      </c>
      <c r="V2169" t="s">
        <v>39</v>
      </c>
      <c r="W2169" t="s">
        <v>66</v>
      </c>
      <c r="X2169" t="s">
        <v>97</v>
      </c>
      <c r="Y2169" t="s">
        <v>56</v>
      </c>
      <c r="Z2169" t="s">
        <v>43</v>
      </c>
      <c r="AA2169" t="s">
        <v>44</v>
      </c>
      <c r="AB2169" t="s">
        <v>44</v>
      </c>
    </row>
    <row r="2170" spans="1:28" x14ac:dyDescent="0.25">
      <c r="A2170" t="s">
        <v>5251</v>
      </c>
      <c r="B2170" s="1">
        <v>45465</v>
      </c>
      <c r="C2170" t="s">
        <v>3307</v>
      </c>
      <c r="D2170" t="s">
        <v>3308</v>
      </c>
      <c r="E2170">
        <v>57</v>
      </c>
      <c r="F2170" t="s">
        <v>48</v>
      </c>
      <c r="G2170" t="s">
        <v>141</v>
      </c>
      <c r="H2170" t="s">
        <v>142</v>
      </c>
      <c r="I2170" t="s">
        <v>74</v>
      </c>
      <c r="J2170" t="s">
        <v>143</v>
      </c>
      <c r="K2170">
        <v>1</v>
      </c>
      <c r="L2170" s="2">
        <v>900</v>
      </c>
      <c r="M2170">
        <v>30</v>
      </c>
      <c r="N2170" s="2">
        <v>900</v>
      </c>
      <c r="O2170" s="2">
        <v>270</v>
      </c>
      <c r="P2170" s="2">
        <v>630</v>
      </c>
      <c r="Q2170" s="2">
        <v>375.32</v>
      </c>
      <c r="R2170" s="2">
        <v>254.68</v>
      </c>
      <c r="S2170" t="s">
        <v>64</v>
      </c>
      <c r="T2170" t="s">
        <v>105</v>
      </c>
      <c r="U2170" t="s">
        <v>106</v>
      </c>
      <c r="V2170" t="s">
        <v>39</v>
      </c>
      <c r="W2170" t="s">
        <v>83</v>
      </c>
      <c r="X2170" t="s">
        <v>97</v>
      </c>
      <c r="Y2170" t="s">
        <v>56</v>
      </c>
      <c r="Z2170" t="s">
        <v>43</v>
      </c>
      <c r="AA2170" t="s">
        <v>44</v>
      </c>
      <c r="AB2170" t="s">
        <v>44</v>
      </c>
    </row>
    <row r="2171" spans="1:28" x14ac:dyDescent="0.25">
      <c r="A2171" t="s">
        <v>5252</v>
      </c>
      <c r="B2171" s="1">
        <v>45466</v>
      </c>
      <c r="C2171" t="s">
        <v>5253</v>
      </c>
      <c r="D2171" t="s">
        <v>5254</v>
      </c>
      <c r="E2171">
        <v>26</v>
      </c>
      <c r="F2171" t="s">
        <v>111</v>
      </c>
      <c r="G2171" t="s">
        <v>318</v>
      </c>
      <c r="H2171" t="s">
        <v>319</v>
      </c>
      <c r="I2171" t="s">
        <v>34</v>
      </c>
      <c r="J2171" t="s">
        <v>190</v>
      </c>
      <c r="K2171">
        <v>1</v>
      </c>
      <c r="L2171" s="2">
        <v>2500</v>
      </c>
      <c r="M2171">
        <v>15</v>
      </c>
      <c r="N2171" s="2">
        <v>2500</v>
      </c>
      <c r="O2171" s="2">
        <v>375</v>
      </c>
      <c r="P2171" s="2">
        <v>2125</v>
      </c>
      <c r="Q2171" s="2">
        <v>1651.65</v>
      </c>
      <c r="R2171" s="2">
        <v>473.35</v>
      </c>
      <c r="S2171" t="s">
        <v>53</v>
      </c>
      <c r="T2171" t="s">
        <v>76</v>
      </c>
      <c r="U2171" t="s">
        <v>77</v>
      </c>
      <c r="V2171" t="s">
        <v>39</v>
      </c>
      <c r="W2171" t="s">
        <v>137</v>
      </c>
      <c r="X2171" t="s">
        <v>41</v>
      </c>
      <c r="Y2171" t="s">
        <v>42</v>
      </c>
      <c r="Z2171" t="s">
        <v>43</v>
      </c>
      <c r="AA2171" t="s">
        <v>44</v>
      </c>
      <c r="AB2171" t="s">
        <v>44</v>
      </c>
    </row>
    <row r="2172" spans="1:28" x14ac:dyDescent="0.25">
      <c r="A2172" t="s">
        <v>5255</v>
      </c>
      <c r="B2172" s="1">
        <v>45466</v>
      </c>
      <c r="C2172" t="s">
        <v>5256</v>
      </c>
      <c r="D2172" t="s">
        <v>5257</v>
      </c>
      <c r="E2172">
        <v>42</v>
      </c>
      <c r="F2172" t="s">
        <v>31</v>
      </c>
      <c r="G2172" t="s">
        <v>119</v>
      </c>
      <c r="H2172" t="s">
        <v>120</v>
      </c>
      <c r="I2172" t="s">
        <v>62</v>
      </c>
      <c r="J2172" t="s">
        <v>121</v>
      </c>
      <c r="K2172">
        <v>1</v>
      </c>
      <c r="L2172" s="2">
        <v>4800</v>
      </c>
      <c r="M2172">
        <v>5</v>
      </c>
      <c r="N2172" s="2">
        <v>4800</v>
      </c>
      <c r="O2172" s="2">
        <v>240</v>
      </c>
      <c r="P2172" s="2">
        <v>4560</v>
      </c>
      <c r="Q2172" s="2">
        <v>2540.5500000000002</v>
      </c>
      <c r="R2172" s="2">
        <v>2019.45</v>
      </c>
      <c r="S2172" t="s">
        <v>36</v>
      </c>
      <c r="T2172" t="s">
        <v>263</v>
      </c>
      <c r="U2172" t="s">
        <v>91</v>
      </c>
      <c r="V2172" t="s">
        <v>39</v>
      </c>
      <c r="W2172" t="s">
        <v>124</v>
      </c>
      <c r="X2172" t="s">
        <v>97</v>
      </c>
      <c r="Y2172" t="s">
        <v>56</v>
      </c>
      <c r="Z2172" t="s">
        <v>43</v>
      </c>
      <c r="AA2172" t="s">
        <v>44</v>
      </c>
      <c r="AB2172" t="s">
        <v>44</v>
      </c>
    </row>
    <row r="2173" spans="1:28" x14ac:dyDescent="0.25">
      <c r="A2173" t="s">
        <v>5258</v>
      </c>
      <c r="B2173" s="1">
        <v>45466</v>
      </c>
      <c r="C2173" t="s">
        <v>2449</v>
      </c>
      <c r="D2173" t="s">
        <v>2450</v>
      </c>
      <c r="E2173">
        <v>36</v>
      </c>
      <c r="F2173" t="s">
        <v>48</v>
      </c>
      <c r="G2173" t="s">
        <v>217</v>
      </c>
      <c r="H2173" t="s">
        <v>218</v>
      </c>
      <c r="I2173" t="s">
        <v>34</v>
      </c>
      <c r="J2173" t="s">
        <v>130</v>
      </c>
      <c r="K2173">
        <v>1</v>
      </c>
      <c r="L2173" s="2">
        <v>28000</v>
      </c>
      <c r="M2173">
        <v>25</v>
      </c>
      <c r="N2173" s="2">
        <v>28000</v>
      </c>
      <c r="O2173" s="2">
        <v>7000</v>
      </c>
      <c r="P2173" s="2">
        <v>21000</v>
      </c>
      <c r="Q2173" s="2">
        <v>16612.62</v>
      </c>
      <c r="R2173" s="2">
        <v>4387.38</v>
      </c>
      <c r="S2173" t="s">
        <v>53</v>
      </c>
      <c r="T2173" t="s">
        <v>96</v>
      </c>
      <c r="U2173" t="s">
        <v>96</v>
      </c>
      <c r="V2173" t="s">
        <v>39</v>
      </c>
      <c r="W2173" t="s">
        <v>137</v>
      </c>
      <c r="X2173" t="s">
        <v>41</v>
      </c>
      <c r="Y2173" t="s">
        <v>56</v>
      </c>
      <c r="Z2173" t="s">
        <v>43</v>
      </c>
      <c r="AA2173" t="s">
        <v>44</v>
      </c>
      <c r="AB2173" t="s">
        <v>44</v>
      </c>
    </row>
    <row r="2174" spans="1:28" x14ac:dyDescent="0.25">
      <c r="A2174" t="s">
        <v>5259</v>
      </c>
      <c r="B2174" s="1">
        <v>45466</v>
      </c>
      <c r="C2174" t="s">
        <v>2607</v>
      </c>
      <c r="D2174" t="s">
        <v>2608</v>
      </c>
      <c r="E2174">
        <v>40</v>
      </c>
      <c r="F2174" t="s">
        <v>31</v>
      </c>
      <c r="G2174" t="s">
        <v>49</v>
      </c>
      <c r="H2174" t="s">
        <v>50</v>
      </c>
      <c r="I2174" t="s">
        <v>51</v>
      </c>
      <c r="J2174" t="s">
        <v>52</v>
      </c>
      <c r="K2174">
        <v>2</v>
      </c>
      <c r="L2174" s="2">
        <v>500</v>
      </c>
      <c r="M2174">
        <v>20</v>
      </c>
      <c r="N2174" s="2">
        <v>1000</v>
      </c>
      <c r="O2174" s="2">
        <v>200</v>
      </c>
      <c r="P2174" s="2">
        <v>800</v>
      </c>
      <c r="Q2174" s="2">
        <v>527.69000000000005</v>
      </c>
      <c r="R2174" s="2">
        <v>272.31</v>
      </c>
      <c r="S2174" t="s">
        <v>64</v>
      </c>
      <c r="T2174" t="s">
        <v>222</v>
      </c>
      <c r="U2174" t="s">
        <v>38</v>
      </c>
      <c r="V2174" t="s">
        <v>39</v>
      </c>
      <c r="W2174" t="s">
        <v>83</v>
      </c>
      <c r="X2174" t="s">
        <v>67</v>
      </c>
      <c r="Y2174" t="s">
        <v>56</v>
      </c>
      <c r="Z2174" t="s">
        <v>43</v>
      </c>
      <c r="AA2174" t="s">
        <v>44</v>
      </c>
      <c r="AB2174" t="s">
        <v>44</v>
      </c>
    </row>
    <row r="2175" spans="1:28" x14ac:dyDescent="0.25">
      <c r="A2175" t="s">
        <v>5260</v>
      </c>
      <c r="B2175" s="1">
        <v>45466</v>
      </c>
      <c r="C2175" t="s">
        <v>5261</v>
      </c>
      <c r="D2175" t="s">
        <v>5262</v>
      </c>
      <c r="E2175">
        <v>45</v>
      </c>
      <c r="F2175" t="s">
        <v>111</v>
      </c>
      <c r="G2175" t="s">
        <v>298</v>
      </c>
      <c r="H2175" t="s">
        <v>299</v>
      </c>
      <c r="I2175" t="s">
        <v>103</v>
      </c>
      <c r="J2175" t="s">
        <v>104</v>
      </c>
      <c r="K2175">
        <v>2</v>
      </c>
      <c r="L2175" s="2">
        <v>700</v>
      </c>
      <c r="M2175">
        <v>20</v>
      </c>
      <c r="N2175" s="2">
        <v>1400</v>
      </c>
      <c r="O2175" s="2">
        <v>280</v>
      </c>
      <c r="P2175" s="2">
        <v>1120</v>
      </c>
      <c r="Q2175" s="2">
        <v>885.22</v>
      </c>
      <c r="R2175" s="2">
        <v>234.78</v>
      </c>
      <c r="S2175" t="s">
        <v>53</v>
      </c>
      <c r="T2175" t="s">
        <v>407</v>
      </c>
      <c r="U2175" t="s">
        <v>408</v>
      </c>
      <c r="V2175" t="s">
        <v>39</v>
      </c>
      <c r="W2175" t="s">
        <v>83</v>
      </c>
      <c r="X2175" t="s">
        <v>97</v>
      </c>
      <c r="Y2175" t="s">
        <v>42</v>
      </c>
      <c r="Z2175" t="s">
        <v>43</v>
      </c>
      <c r="AA2175" t="s">
        <v>44</v>
      </c>
      <c r="AB2175" t="s">
        <v>44</v>
      </c>
    </row>
    <row r="2176" spans="1:28" x14ac:dyDescent="0.25">
      <c r="A2176" t="s">
        <v>5263</v>
      </c>
      <c r="B2176" s="1">
        <v>45466</v>
      </c>
      <c r="C2176" t="s">
        <v>1998</v>
      </c>
      <c r="D2176" t="s">
        <v>1999</v>
      </c>
      <c r="E2176">
        <v>27</v>
      </c>
      <c r="F2176" t="s">
        <v>31</v>
      </c>
      <c r="G2176" t="s">
        <v>212</v>
      </c>
      <c r="H2176" t="s">
        <v>213</v>
      </c>
      <c r="I2176" t="s">
        <v>51</v>
      </c>
      <c r="J2176" t="s">
        <v>52</v>
      </c>
      <c r="K2176">
        <v>3</v>
      </c>
      <c r="L2176" s="2">
        <v>400</v>
      </c>
      <c r="M2176">
        <v>10</v>
      </c>
      <c r="N2176" s="2">
        <v>1200</v>
      </c>
      <c r="O2176" s="2">
        <v>120</v>
      </c>
      <c r="P2176" s="2">
        <v>1080</v>
      </c>
      <c r="Q2176" s="2">
        <v>701.84</v>
      </c>
      <c r="R2176" s="2">
        <v>378.16</v>
      </c>
      <c r="S2176" t="s">
        <v>64</v>
      </c>
      <c r="T2176" t="s">
        <v>153</v>
      </c>
      <c r="U2176" t="s">
        <v>154</v>
      </c>
      <c r="V2176" t="s">
        <v>39</v>
      </c>
      <c r="W2176" t="s">
        <v>124</v>
      </c>
      <c r="X2176" t="s">
        <v>97</v>
      </c>
      <c r="Y2176" t="s">
        <v>56</v>
      </c>
      <c r="Z2176" t="s">
        <v>43</v>
      </c>
      <c r="AA2176" t="s">
        <v>44</v>
      </c>
      <c r="AB2176" t="s">
        <v>44</v>
      </c>
    </row>
    <row r="2177" spans="1:28" x14ac:dyDescent="0.25">
      <c r="A2177" t="s">
        <v>5264</v>
      </c>
      <c r="B2177" s="1">
        <v>45466</v>
      </c>
      <c r="C2177" t="s">
        <v>2428</v>
      </c>
      <c r="D2177" t="s">
        <v>2429</v>
      </c>
      <c r="E2177">
        <v>28</v>
      </c>
      <c r="F2177" t="s">
        <v>48</v>
      </c>
      <c r="G2177" t="s">
        <v>298</v>
      </c>
      <c r="H2177" t="s">
        <v>299</v>
      </c>
      <c r="I2177" t="s">
        <v>103</v>
      </c>
      <c r="J2177" t="s">
        <v>104</v>
      </c>
      <c r="K2177">
        <v>6</v>
      </c>
      <c r="L2177" s="2">
        <v>700</v>
      </c>
      <c r="M2177">
        <v>10</v>
      </c>
      <c r="N2177" s="2">
        <v>4200</v>
      </c>
      <c r="O2177" s="2">
        <v>420</v>
      </c>
      <c r="P2177" s="2">
        <v>3780</v>
      </c>
      <c r="Q2177" s="2">
        <v>2240.8000000000002</v>
      </c>
      <c r="R2177" s="2">
        <v>1539.2</v>
      </c>
      <c r="S2177" t="s">
        <v>53</v>
      </c>
      <c r="T2177" t="s">
        <v>114</v>
      </c>
      <c r="U2177" t="s">
        <v>115</v>
      </c>
      <c r="V2177" t="s">
        <v>39</v>
      </c>
      <c r="W2177" t="s">
        <v>40</v>
      </c>
      <c r="X2177" t="s">
        <v>97</v>
      </c>
      <c r="Y2177" t="s">
        <v>42</v>
      </c>
      <c r="Z2177" t="s">
        <v>107</v>
      </c>
      <c r="AA2177" t="s">
        <v>44</v>
      </c>
      <c r="AB2177" t="s">
        <v>44</v>
      </c>
    </row>
    <row r="2178" spans="1:28" x14ac:dyDescent="0.25">
      <c r="A2178" t="s">
        <v>5265</v>
      </c>
      <c r="B2178" s="1">
        <v>45466</v>
      </c>
      <c r="C2178" t="s">
        <v>3834</v>
      </c>
      <c r="D2178" t="s">
        <v>3835</v>
      </c>
      <c r="E2178">
        <v>32</v>
      </c>
      <c r="F2178" t="s">
        <v>31</v>
      </c>
      <c r="G2178" t="s">
        <v>280</v>
      </c>
      <c r="H2178" t="s">
        <v>281</v>
      </c>
      <c r="I2178" t="s">
        <v>62</v>
      </c>
      <c r="J2178" t="s">
        <v>190</v>
      </c>
      <c r="K2178">
        <v>2</v>
      </c>
      <c r="L2178" s="2">
        <v>700</v>
      </c>
      <c r="M2178">
        <v>20</v>
      </c>
      <c r="N2178" s="2">
        <v>1400</v>
      </c>
      <c r="O2178" s="2">
        <v>280</v>
      </c>
      <c r="P2178" s="2">
        <v>1120</v>
      </c>
      <c r="Q2178" s="2">
        <v>892.6</v>
      </c>
      <c r="R2178" s="2">
        <v>227.4</v>
      </c>
      <c r="S2178" t="s">
        <v>53</v>
      </c>
      <c r="T2178" t="s">
        <v>76</v>
      </c>
      <c r="U2178" t="s">
        <v>77</v>
      </c>
      <c r="V2178" t="s">
        <v>39</v>
      </c>
      <c r="W2178" t="s">
        <v>66</v>
      </c>
      <c r="X2178" t="s">
        <v>41</v>
      </c>
      <c r="Y2178" t="s">
        <v>56</v>
      </c>
      <c r="Z2178" t="s">
        <v>223</v>
      </c>
      <c r="AA2178" t="s">
        <v>44</v>
      </c>
      <c r="AB2178" t="s">
        <v>44</v>
      </c>
    </row>
    <row r="2179" spans="1:28" x14ac:dyDescent="0.25">
      <c r="A2179" t="s">
        <v>5266</v>
      </c>
      <c r="B2179" s="1">
        <v>45466</v>
      </c>
      <c r="C2179" t="s">
        <v>5267</v>
      </c>
      <c r="D2179" t="s">
        <v>5268</v>
      </c>
      <c r="E2179">
        <v>49</v>
      </c>
      <c r="F2179" t="s">
        <v>31</v>
      </c>
      <c r="G2179" t="s">
        <v>273</v>
      </c>
      <c r="H2179" t="s">
        <v>274</v>
      </c>
      <c r="I2179" t="s">
        <v>51</v>
      </c>
      <c r="J2179" t="s">
        <v>52</v>
      </c>
      <c r="K2179">
        <v>1</v>
      </c>
      <c r="L2179" s="2">
        <v>250</v>
      </c>
      <c r="M2179">
        <v>5</v>
      </c>
      <c r="N2179" s="2">
        <v>250</v>
      </c>
      <c r="O2179" s="2">
        <v>12.5</v>
      </c>
      <c r="P2179" s="2">
        <v>237.5</v>
      </c>
      <c r="Q2179" s="2">
        <v>178.72</v>
      </c>
      <c r="R2179" s="2">
        <v>58.78</v>
      </c>
      <c r="S2179" t="s">
        <v>36</v>
      </c>
      <c r="T2179" t="s">
        <v>96</v>
      </c>
      <c r="U2179" t="s">
        <v>96</v>
      </c>
      <c r="V2179" t="s">
        <v>39</v>
      </c>
      <c r="W2179" t="s">
        <v>124</v>
      </c>
      <c r="X2179" t="s">
        <v>41</v>
      </c>
      <c r="Y2179" t="s">
        <v>56</v>
      </c>
      <c r="Z2179" t="s">
        <v>43</v>
      </c>
      <c r="AA2179" t="s">
        <v>44</v>
      </c>
      <c r="AB2179" t="s">
        <v>68</v>
      </c>
    </row>
    <row r="2180" spans="1:28" x14ac:dyDescent="0.25">
      <c r="A2180" t="s">
        <v>5269</v>
      </c>
      <c r="B2180" s="1">
        <v>45466</v>
      </c>
      <c r="C2180" t="s">
        <v>1180</v>
      </c>
      <c r="D2180" t="s">
        <v>1181</v>
      </c>
      <c r="E2180">
        <v>52</v>
      </c>
      <c r="F2180" t="s">
        <v>48</v>
      </c>
      <c r="G2180" t="s">
        <v>280</v>
      </c>
      <c r="H2180" t="s">
        <v>281</v>
      </c>
      <c r="I2180" t="s">
        <v>62</v>
      </c>
      <c r="J2180" t="s">
        <v>190</v>
      </c>
      <c r="K2180">
        <v>3</v>
      </c>
      <c r="L2180" s="2">
        <v>700</v>
      </c>
      <c r="M2180">
        <v>20</v>
      </c>
      <c r="N2180" s="2">
        <v>2100</v>
      </c>
      <c r="O2180" s="2">
        <v>420</v>
      </c>
      <c r="P2180" s="2">
        <v>1680</v>
      </c>
      <c r="Q2180" s="2">
        <v>1334.13</v>
      </c>
      <c r="R2180" s="2">
        <v>345.87</v>
      </c>
      <c r="S2180" t="s">
        <v>53</v>
      </c>
      <c r="T2180" t="s">
        <v>578</v>
      </c>
      <c r="U2180" t="s">
        <v>579</v>
      </c>
      <c r="V2180" t="s">
        <v>39</v>
      </c>
      <c r="W2180" t="s">
        <v>66</v>
      </c>
      <c r="X2180" t="s">
        <v>97</v>
      </c>
      <c r="Y2180" t="s">
        <v>56</v>
      </c>
      <c r="Z2180" t="s">
        <v>43</v>
      </c>
      <c r="AA2180" t="s">
        <v>44</v>
      </c>
      <c r="AB2180" t="s">
        <v>44</v>
      </c>
    </row>
    <row r="2181" spans="1:28" x14ac:dyDescent="0.25">
      <c r="A2181" t="s">
        <v>5270</v>
      </c>
      <c r="B2181" s="1">
        <v>45466</v>
      </c>
      <c r="C2181" t="s">
        <v>4524</v>
      </c>
      <c r="D2181" t="s">
        <v>4525</v>
      </c>
      <c r="E2181">
        <v>20</v>
      </c>
      <c r="F2181" t="s">
        <v>48</v>
      </c>
      <c r="G2181" t="s">
        <v>318</v>
      </c>
      <c r="H2181" t="s">
        <v>319</v>
      </c>
      <c r="I2181" t="s">
        <v>34</v>
      </c>
      <c r="J2181" t="s">
        <v>190</v>
      </c>
      <c r="K2181">
        <v>1</v>
      </c>
      <c r="L2181" s="2">
        <v>2500</v>
      </c>
      <c r="M2181">
        <v>10</v>
      </c>
      <c r="N2181" s="2">
        <v>2500</v>
      </c>
      <c r="O2181" s="2">
        <v>250</v>
      </c>
      <c r="P2181" s="2">
        <v>2250</v>
      </c>
      <c r="Q2181" s="2">
        <v>1333.34</v>
      </c>
      <c r="R2181" s="2">
        <v>916.66</v>
      </c>
      <c r="S2181" t="s">
        <v>36</v>
      </c>
      <c r="T2181" t="s">
        <v>263</v>
      </c>
      <c r="U2181" t="s">
        <v>91</v>
      </c>
      <c r="V2181" t="s">
        <v>39</v>
      </c>
      <c r="W2181" t="s">
        <v>66</v>
      </c>
      <c r="X2181" t="s">
        <v>41</v>
      </c>
      <c r="Y2181" t="s">
        <v>56</v>
      </c>
      <c r="Z2181" t="s">
        <v>43</v>
      </c>
      <c r="AA2181" t="s">
        <v>44</v>
      </c>
      <c r="AB2181" t="s">
        <v>68</v>
      </c>
    </row>
    <row r="2182" spans="1:28" x14ac:dyDescent="0.25">
      <c r="A2182" t="s">
        <v>5271</v>
      </c>
      <c r="B2182" s="1">
        <v>45466</v>
      </c>
      <c r="C2182" t="s">
        <v>5272</v>
      </c>
      <c r="D2182" t="s">
        <v>5273</v>
      </c>
      <c r="E2182">
        <v>31</v>
      </c>
      <c r="F2182" t="s">
        <v>48</v>
      </c>
      <c r="G2182" t="s">
        <v>344</v>
      </c>
      <c r="H2182" t="s">
        <v>345</v>
      </c>
      <c r="I2182" t="s">
        <v>34</v>
      </c>
      <c r="J2182" t="s">
        <v>121</v>
      </c>
      <c r="K2182">
        <v>2</v>
      </c>
      <c r="L2182" s="2">
        <v>1600</v>
      </c>
      <c r="M2182">
        <v>15</v>
      </c>
      <c r="N2182" s="2">
        <v>3200</v>
      </c>
      <c r="O2182" s="2">
        <v>480</v>
      </c>
      <c r="P2182" s="2">
        <v>2720</v>
      </c>
      <c r="Q2182" s="2">
        <v>2028.96</v>
      </c>
      <c r="R2182" s="2">
        <v>691.04</v>
      </c>
      <c r="S2182" t="s">
        <v>53</v>
      </c>
      <c r="T2182" t="s">
        <v>290</v>
      </c>
      <c r="U2182" t="s">
        <v>291</v>
      </c>
      <c r="V2182" t="s">
        <v>39</v>
      </c>
      <c r="W2182" t="s">
        <v>40</v>
      </c>
      <c r="X2182" t="s">
        <v>97</v>
      </c>
      <c r="Y2182" t="s">
        <v>42</v>
      </c>
      <c r="Z2182" t="s">
        <v>43</v>
      </c>
      <c r="AA2182" t="s">
        <v>68</v>
      </c>
      <c r="AB2182" t="s">
        <v>44</v>
      </c>
    </row>
    <row r="2183" spans="1:28" x14ac:dyDescent="0.25">
      <c r="A2183" t="s">
        <v>5274</v>
      </c>
      <c r="B2183" s="1">
        <v>45466</v>
      </c>
      <c r="C2183" t="s">
        <v>5275</v>
      </c>
      <c r="D2183" t="s">
        <v>5276</v>
      </c>
      <c r="E2183">
        <v>51</v>
      </c>
      <c r="F2183" t="s">
        <v>31</v>
      </c>
      <c r="G2183" t="s">
        <v>273</v>
      </c>
      <c r="H2183" t="s">
        <v>274</v>
      </c>
      <c r="I2183" t="s">
        <v>51</v>
      </c>
      <c r="J2183" t="s">
        <v>52</v>
      </c>
      <c r="K2183">
        <v>2</v>
      </c>
      <c r="L2183" s="2">
        <v>250</v>
      </c>
      <c r="M2183">
        <v>0</v>
      </c>
      <c r="N2183" s="2">
        <v>500</v>
      </c>
      <c r="O2183" s="2">
        <v>0</v>
      </c>
      <c r="P2183" s="2">
        <v>500</v>
      </c>
      <c r="Q2183" s="2">
        <v>315.12</v>
      </c>
      <c r="R2183" s="2">
        <v>184.88</v>
      </c>
      <c r="S2183" t="s">
        <v>53</v>
      </c>
      <c r="T2183" t="s">
        <v>114</v>
      </c>
      <c r="U2183" t="s">
        <v>115</v>
      </c>
      <c r="V2183" t="s">
        <v>39</v>
      </c>
      <c r="W2183" t="s">
        <v>124</v>
      </c>
      <c r="X2183" t="s">
        <v>67</v>
      </c>
      <c r="Y2183" t="s">
        <v>42</v>
      </c>
      <c r="Z2183" t="s">
        <v>43</v>
      </c>
      <c r="AA2183" t="s">
        <v>44</v>
      </c>
      <c r="AB2183" t="s">
        <v>44</v>
      </c>
    </row>
    <row r="2184" spans="1:28" x14ac:dyDescent="0.25">
      <c r="A2184" t="s">
        <v>5277</v>
      </c>
      <c r="B2184" s="1">
        <v>45467</v>
      </c>
      <c r="C2184" t="s">
        <v>5278</v>
      </c>
      <c r="D2184" t="s">
        <v>5279</v>
      </c>
      <c r="E2184">
        <v>50</v>
      </c>
      <c r="F2184" t="s">
        <v>48</v>
      </c>
      <c r="G2184" t="s">
        <v>119</v>
      </c>
      <c r="H2184" t="s">
        <v>120</v>
      </c>
      <c r="I2184" t="s">
        <v>62</v>
      </c>
      <c r="J2184" t="s">
        <v>121</v>
      </c>
      <c r="K2184">
        <v>4</v>
      </c>
      <c r="L2184" s="2">
        <v>4800</v>
      </c>
      <c r="M2184">
        <v>10</v>
      </c>
      <c r="N2184" s="2">
        <v>19200</v>
      </c>
      <c r="O2184" s="2">
        <v>1920</v>
      </c>
      <c r="P2184" s="2">
        <v>17280</v>
      </c>
      <c r="Q2184" s="2">
        <v>11469.7</v>
      </c>
      <c r="R2184" s="2">
        <v>5810.3</v>
      </c>
      <c r="S2184" t="s">
        <v>36</v>
      </c>
      <c r="T2184" t="s">
        <v>96</v>
      </c>
      <c r="U2184" t="s">
        <v>96</v>
      </c>
      <c r="V2184" t="s">
        <v>39</v>
      </c>
      <c r="W2184" t="s">
        <v>83</v>
      </c>
      <c r="X2184" t="s">
        <v>67</v>
      </c>
      <c r="Y2184" t="s">
        <v>56</v>
      </c>
      <c r="Z2184" t="s">
        <v>107</v>
      </c>
      <c r="AA2184" t="s">
        <v>44</v>
      </c>
      <c r="AB2184" t="s">
        <v>44</v>
      </c>
    </row>
    <row r="2185" spans="1:28" x14ac:dyDescent="0.25">
      <c r="A2185" t="s">
        <v>5280</v>
      </c>
      <c r="B2185" s="1">
        <v>45467</v>
      </c>
      <c r="C2185" t="s">
        <v>5281</v>
      </c>
      <c r="D2185" t="s">
        <v>5282</v>
      </c>
      <c r="E2185">
        <v>55</v>
      </c>
      <c r="F2185" t="s">
        <v>48</v>
      </c>
      <c r="G2185" t="s">
        <v>217</v>
      </c>
      <c r="H2185" t="s">
        <v>218</v>
      </c>
      <c r="I2185" t="s">
        <v>34</v>
      </c>
      <c r="J2185" t="s">
        <v>130</v>
      </c>
      <c r="K2185">
        <v>1</v>
      </c>
      <c r="L2185" s="2">
        <v>28000</v>
      </c>
      <c r="M2185">
        <v>10</v>
      </c>
      <c r="N2185" s="2">
        <v>28000</v>
      </c>
      <c r="O2185" s="2">
        <v>2800</v>
      </c>
      <c r="P2185" s="2">
        <v>25200</v>
      </c>
      <c r="Q2185" s="2">
        <v>16749.38</v>
      </c>
      <c r="R2185" s="2">
        <v>8450.6200000000008</v>
      </c>
      <c r="S2185" t="s">
        <v>36</v>
      </c>
      <c r="T2185" t="s">
        <v>153</v>
      </c>
      <c r="U2185" t="s">
        <v>154</v>
      </c>
      <c r="V2185" t="s">
        <v>39</v>
      </c>
      <c r="W2185" t="s">
        <v>40</v>
      </c>
      <c r="X2185" t="s">
        <v>41</v>
      </c>
      <c r="Y2185" t="s">
        <v>56</v>
      </c>
      <c r="Z2185" t="s">
        <v>43</v>
      </c>
      <c r="AA2185" t="s">
        <v>44</v>
      </c>
      <c r="AB2185" t="s">
        <v>44</v>
      </c>
    </row>
    <row r="2186" spans="1:28" x14ac:dyDescent="0.25">
      <c r="A2186" t="s">
        <v>5283</v>
      </c>
      <c r="B2186" s="1">
        <v>45467</v>
      </c>
      <c r="C2186" t="s">
        <v>5284</v>
      </c>
      <c r="D2186" t="s">
        <v>5285</v>
      </c>
      <c r="E2186">
        <v>36</v>
      </c>
      <c r="F2186" t="s">
        <v>48</v>
      </c>
      <c r="G2186" t="s">
        <v>318</v>
      </c>
      <c r="H2186" t="s">
        <v>319</v>
      </c>
      <c r="I2186" t="s">
        <v>34</v>
      </c>
      <c r="J2186" t="s">
        <v>190</v>
      </c>
      <c r="K2186">
        <v>2</v>
      </c>
      <c r="L2186" s="2">
        <v>2500</v>
      </c>
      <c r="M2186">
        <v>20</v>
      </c>
      <c r="N2186" s="2">
        <v>5000</v>
      </c>
      <c r="O2186" s="2">
        <v>1000</v>
      </c>
      <c r="P2186" s="2">
        <v>4000</v>
      </c>
      <c r="Q2186" s="2">
        <v>2988.45</v>
      </c>
      <c r="R2186" s="2">
        <v>1011.55</v>
      </c>
      <c r="S2186" t="s">
        <v>53</v>
      </c>
      <c r="T2186" t="s">
        <v>65</v>
      </c>
      <c r="U2186" t="s">
        <v>65</v>
      </c>
      <c r="V2186" t="s">
        <v>39</v>
      </c>
      <c r="W2186" t="s">
        <v>83</v>
      </c>
      <c r="X2186" t="s">
        <v>97</v>
      </c>
      <c r="Y2186" t="s">
        <v>56</v>
      </c>
      <c r="Z2186" t="s">
        <v>43</v>
      </c>
      <c r="AA2186" t="s">
        <v>44</v>
      </c>
      <c r="AB2186" t="s">
        <v>44</v>
      </c>
    </row>
    <row r="2187" spans="1:28" x14ac:dyDescent="0.25">
      <c r="A2187" t="s">
        <v>5286</v>
      </c>
      <c r="B2187" s="1">
        <v>45467</v>
      </c>
      <c r="C2187" t="s">
        <v>2680</v>
      </c>
      <c r="D2187" t="s">
        <v>2681</v>
      </c>
      <c r="E2187">
        <v>37</v>
      </c>
      <c r="F2187" t="s">
        <v>31</v>
      </c>
      <c r="G2187" t="s">
        <v>202</v>
      </c>
      <c r="H2187" t="s">
        <v>203</v>
      </c>
      <c r="I2187" t="s">
        <v>103</v>
      </c>
      <c r="J2187" t="s">
        <v>104</v>
      </c>
      <c r="K2187">
        <v>3</v>
      </c>
      <c r="L2187" s="2">
        <v>550</v>
      </c>
      <c r="M2187">
        <v>5</v>
      </c>
      <c r="N2187" s="2">
        <v>1650</v>
      </c>
      <c r="O2187" s="2">
        <v>82.5</v>
      </c>
      <c r="P2187" s="2">
        <v>1567.5</v>
      </c>
      <c r="Q2187" s="2">
        <v>1222.29</v>
      </c>
      <c r="R2187" s="2">
        <v>345.21</v>
      </c>
      <c r="S2187" t="s">
        <v>36</v>
      </c>
      <c r="T2187" t="s">
        <v>163</v>
      </c>
      <c r="U2187" t="s">
        <v>164</v>
      </c>
      <c r="V2187" t="s">
        <v>39</v>
      </c>
      <c r="W2187" t="s">
        <v>124</v>
      </c>
      <c r="X2187" t="s">
        <v>97</v>
      </c>
      <c r="Y2187" t="s">
        <v>56</v>
      </c>
      <c r="Z2187" t="s">
        <v>43</v>
      </c>
      <c r="AA2187" t="s">
        <v>44</v>
      </c>
      <c r="AB2187" t="s">
        <v>44</v>
      </c>
    </row>
    <row r="2188" spans="1:28" x14ac:dyDescent="0.25">
      <c r="A2188" t="s">
        <v>5287</v>
      </c>
      <c r="B2188" s="1">
        <v>45467</v>
      </c>
      <c r="C2188" t="s">
        <v>5288</v>
      </c>
      <c r="D2188" t="s">
        <v>5289</v>
      </c>
      <c r="E2188">
        <v>31</v>
      </c>
      <c r="F2188" t="s">
        <v>31</v>
      </c>
      <c r="G2188" t="s">
        <v>188</v>
      </c>
      <c r="H2188" t="s">
        <v>189</v>
      </c>
      <c r="I2188" t="s">
        <v>34</v>
      </c>
      <c r="J2188" t="s">
        <v>190</v>
      </c>
      <c r="K2188">
        <v>4</v>
      </c>
      <c r="L2188" s="2">
        <v>1800</v>
      </c>
      <c r="M2188">
        <v>15</v>
      </c>
      <c r="N2188" s="2">
        <v>7200</v>
      </c>
      <c r="O2188" s="2">
        <v>1080</v>
      </c>
      <c r="P2188" s="2">
        <v>6120</v>
      </c>
      <c r="Q2188" s="2">
        <v>4053.27</v>
      </c>
      <c r="R2188" s="2">
        <v>2066.73</v>
      </c>
      <c r="S2188" t="s">
        <v>53</v>
      </c>
      <c r="T2188" t="s">
        <v>136</v>
      </c>
      <c r="U2188" t="s">
        <v>38</v>
      </c>
      <c r="V2188" t="s">
        <v>39</v>
      </c>
      <c r="W2188" t="s">
        <v>66</v>
      </c>
      <c r="X2188" t="s">
        <v>97</v>
      </c>
      <c r="Y2188" t="s">
        <v>56</v>
      </c>
      <c r="Z2188" t="s">
        <v>43</v>
      </c>
      <c r="AA2188" t="s">
        <v>44</v>
      </c>
      <c r="AB2188" t="s">
        <v>44</v>
      </c>
    </row>
    <row r="2189" spans="1:28" x14ac:dyDescent="0.25">
      <c r="A2189" t="s">
        <v>5290</v>
      </c>
      <c r="B2189" s="1">
        <v>45467</v>
      </c>
      <c r="C2189" t="s">
        <v>2229</v>
      </c>
      <c r="D2189" t="s">
        <v>2230</v>
      </c>
      <c r="E2189">
        <v>38</v>
      </c>
      <c r="F2189" t="s">
        <v>48</v>
      </c>
      <c r="G2189" t="s">
        <v>318</v>
      </c>
      <c r="H2189" t="s">
        <v>319</v>
      </c>
      <c r="I2189" t="s">
        <v>34</v>
      </c>
      <c r="J2189" t="s">
        <v>190</v>
      </c>
      <c r="K2189">
        <v>1</v>
      </c>
      <c r="L2189" s="2">
        <v>2500</v>
      </c>
      <c r="M2189">
        <v>10</v>
      </c>
      <c r="N2189" s="2">
        <v>2500</v>
      </c>
      <c r="O2189" s="2">
        <v>250</v>
      </c>
      <c r="P2189" s="2">
        <v>2250</v>
      </c>
      <c r="Q2189" s="2">
        <v>1823.8</v>
      </c>
      <c r="R2189" s="2">
        <v>426.2</v>
      </c>
      <c r="S2189" t="s">
        <v>53</v>
      </c>
      <c r="T2189" t="s">
        <v>76</v>
      </c>
      <c r="U2189" t="s">
        <v>77</v>
      </c>
      <c r="V2189" t="s">
        <v>39</v>
      </c>
      <c r="W2189" t="s">
        <v>124</v>
      </c>
      <c r="X2189" t="s">
        <v>97</v>
      </c>
      <c r="Y2189" t="s">
        <v>56</v>
      </c>
      <c r="Z2189" t="s">
        <v>43</v>
      </c>
      <c r="AA2189" t="s">
        <v>44</v>
      </c>
      <c r="AB2189" t="s">
        <v>44</v>
      </c>
    </row>
    <row r="2190" spans="1:28" x14ac:dyDescent="0.25">
      <c r="A2190" t="s">
        <v>5291</v>
      </c>
      <c r="B2190" s="1">
        <v>45467</v>
      </c>
      <c r="C2190" t="s">
        <v>1643</v>
      </c>
      <c r="D2190" t="s">
        <v>1644</v>
      </c>
      <c r="E2190">
        <v>47</v>
      </c>
      <c r="F2190" t="s">
        <v>48</v>
      </c>
      <c r="G2190" t="s">
        <v>112</v>
      </c>
      <c r="H2190" t="s">
        <v>113</v>
      </c>
      <c r="I2190" t="s">
        <v>103</v>
      </c>
      <c r="J2190" t="s">
        <v>104</v>
      </c>
      <c r="K2190">
        <v>2</v>
      </c>
      <c r="L2190" s="2">
        <v>650</v>
      </c>
      <c r="M2190">
        <v>5</v>
      </c>
      <c r="N2190" s="2">
        <v>1300</v>
      </c>
      <c r="O2190" s="2">
        <v>65</v>
      </c>
      <c r="P2190" s="2">
        <v>1235</v>
      </c>
      <c r="Q2190" s="2">
        <v>966.05</v>
      </c>
      <c r="R2190" s="2">
        <v>268.95</v>
      </c>
      <c r="S2190" t="s">
        <v>53</v>
      </c>
      <c r="T2190" t="s">
        <v>290</v>
      </c>
      <c r="U2190" t="s">
        <v>291</v>
      </c>
      <c r="V2190" t="s">
        <v>39</v>
      </c>
      <c r="W2190" t="s">
        <v>83</v>
      </c>
      <c r="X2190" t="s">
        <v>41</v>
      </c>
      <c r="Y2190" t="s">
        <v>56</v>
      </c>
      <c r="Z2190" t="s">
        <v>43</v>
      </c>
      <c r="AA2190" t="s">
        <v>44</v>
      </c>
      <c r="AB2190" t="s">
        <v>44</v>
      </c>
    </row>
    <row r="2191" spans="1:28" x14ac:dyDescent="0.25">
      <c r="A2191" t="s">
        <v>5292</v>
      </c>
      <c r="B2191" s="1">
        <v>45467</v>
      </c>
      <c r="C2191" t="s">
        <v>3310</v>
      </c>
      <c r="D2191" t="s">
        <v>3311</v>
      </c>
      <c r="E2191">
        <v>19</v>
      </c>
      <c r="F2191" t="s">
        <v>48</v>
      </c>
      <c r="G2191" t="s">
        <v>207</v>
      </c>
      <c r="H2191" t="s">
        <v>208</v>
      </c>
      <c r="I2191" t="s">
        <v>34</v>
      </c>
      <c r="J2191" t="s">
        <v>143</v>
      </c>
      <c r="K2191">
        <v>1</v>
      </c>
      <c r="L2191" s="2">
        <v>18000</v>
      </c>
      <c r="M2191">
        <v>15</v>
      </c>
      <c r="N2191" s="2">
        <v>18000</v>
      </c>
      <c r="O2191" s="2">
        <v>2700</v>
      </c>
      <c r="P2191" s="2">
        <v>15300</v>
      </c>
      <c r="Q2191" s="2">
        <v>9393.0400000000009</v>
      </c>
      <c r="R2191" s="2">
        <v>5906.96</v>
      </c>
      <c r="S2191" t="s">
        <v>36</v>
      </c>
      <c r="T2191" t="s">
        <v>290</v>
      </c>
      <c r="U2191" t="s">
        <v>291</v>
      </c>
      <c r="V2191" t="s">
        <v>39</v>
      </c>
      <c r="W2191" t="s">
        <v>83</v>
      </c>
      <c r="X2191" t="s">
        <v>67</v>
      </c>
      <c r="Y2191" t="s">
        <v>56</v>
      </c>
      <c r="Z2191" t="s">
        <v>43</v>
      </c>
      <c r="AA2191" t="s">
        <v>44</v>
      </c>
      <c r="AB2191" t="s">
        <v>44</v>
      </c>
    </row>
    <row r="2192" spans="1:28" x14ac:dyDescent="0.25">
      <c r="A2192" t="s">
        <v>5293</v>
      </c>
      <c r="B2192" s="1">
        <v>45467</v>
      </c>
      <c r="C2192" t="s">
        <v>4748</v>
      </c>
      <c r="D2192" t="s">
        <v>4749</v>
      </c>
      <c r="E2192">
        <v>31</v>
      </c>
      <c r="F2192" t="s">
        <v>48</v>
      </c>
      <c r="G2192" t="s">
        <v>176</v>
      </c>
      <c r="H2192" t="s">
        <v>177</v>
      </c>
      <c r="I2192" t="s">
        <v>34</v>
      </c>
      <c r="J2192" t="s">
        <v>35</v>
      </c>
      <c r="K2192">
        <v>1</v>
      </c>
      <c r="L2192" s="2">
        <v>6500</v>
      </c>
      <c r="M2192">
        <v>25</v>
      </c>
      <c r="N2192" s="2">
        <v>6500</v>
      </c>
      <c r="O2192" s="2">
        <v>1625</v>
      </c>
      <c r="P2192" s="2">
        <v>4875</v>
      </c>
      <c r="Q2192" s="2">
        <v>3809.58</v>
      </c>
      <c r="R2192" s="2">
        <v>1065.42</v>
      </c>
      <c r="S2192" t="s">
        <v>64</v>
      </c>
      <c r="T2192" t="s">
        <v>90</v>
      </c>
      <c r="U2192" t="s">
        <v>91</v>
      </c>
      <c r="V2192" t="s">
        <v>39</v>
      </c>
      <c r="W2192" t="s">
        <v>66</v>
      </c>
      <c r="X2192" t="s">
        <v>97</v>
      </c>
      <c r="Y2192" t="s">
        <v>42</v>
      </c>
      <c r="Z2192" t="s">
        <v>508</v>
      </c>
      <c r="AA2192" t="s">
        <v>44</v>
      </c>
      <c r="AB2192" t="s">
        <v>44</v>
      </c>
    </row>
    <row r="2193" spans="1:28" x14ac:dyDescent="0.25">
      <c r="A2193" t="s">
        <v>5294</v>
      </c>
      <c r="B2193" s="1">
        <v>45467</v>
      </c>
      <c r="C2193" t="s">
        <v>5295</v>
      </c>
      <c r="D2193" t="s">
        <v>5296</v>
      </c>
      <c r="E2193">
        <v>29</v>
      </c>
      <c r="F2193" t="s">
        <v>48</v>
      </c>
      <c r="G2193" t="s">
        <v>207</v>
      </c>
      <c r="H2193" t="s">
        <v>208</v>
      </c>
      <c r="I2193" t="s">
        <v>34</v>
      </c>
      <c r="J2193" t="s">
        <v>143</v>
      </c>
      <c r="K2193">
        <v>2</v>
      </c>
      <c r="L2193" s="2">
        <v>18000</v>
      </c>
      <c r="M2193">
        <v>10</v>
      </c>
      <c r="N2193" s="2">
        <v>36000</v>
      </c>
      <c r="O2193" s="2">
        <v>3600</v>
      </c>
      <c r="P2193" s="2">
        <v>32400</v>
      </c>
      <c r="Q2193" s="2">
        <v>22555.27</v>
      </c>
      <c r="R2193" s="2">
        <v>9844.73</v>
      </c>
      <c r="S2193" t="s">
        <v>53</v>
      </c>
      <c r="T2193" t="s">
        <v>178</v>
      </c>
      <c r="U2193" t="s">
        <v>154</v>
      </c>
      <c r="V2193" t="s">
        <v>39</v>
      </c>
      <c r="W2193" t="s">
        <v>137</v>
      </c>
      <c r="X2193" t="s">
        <v>97</v>
      </c>
      <c r="Y2193" t="s">
        <v>56</v>
      </c>
      <c r="Z2193" t="s">
        <v>223</v>
      </c>
      <c r="AA2193" t="s">
        <v>44</v>
      </c>
      <c r="AB2193" t="s">
        <v>44</v>
      </c>
    </row>
    <row r="2194" spans="1:28" x14ac:dyDescent="0.25">
      <c r="A2194" t="s">
        <v>5297</v>
      </c>
      <c r="B2194" s="1">
        <v>45467</v>
      </c>
      <c r="C2194" t="s">
        <v>5298</v>
      </c>
      <c r="D2194" t="s">
        <v>5299</v>
      </c>
      <c r="E2194">
        <v>53</v>
      </c>
      <c r="F2194" t="s">
        <v>48</v>
      </c>
      <c r="G2194" t="s">
        <v>81</v>
      </c>
      <c r="H2194" t="s">
        <v>82</v>
      </c>
      <c r="I2194" t="s">
        <v>51</v>
      </c>
      <c r="J2194" t="s">
        <v>52</v>
      </c>
      <c r="K2194">
        <v>2</v>
      </c>
      <c r="L2194" s="2">
        <v>600</v>
      </c>
      <c r="M2194">
        <v>10</v>
      </c>
      <c r="N2194" s="2">
        <v>1200</v>
      </c>
      <c r="O2194" s="2">
        <v>120</v>
      </c>
      <c r="P2194" s="2">
        <v>1080</v>
      </c>
      <c r="Q2194" s="2">
        <v>824.86</v>
      </c>
      <c r="R2194" s="2">
        <v>255.14</v>
      </c>
      <c r="S2194" t="s">
        <v>53</v>
      </c>
      <c r="T2194" t="s">
        <v>76</v>
      </c>
      <c r="U2194" t="s">
        <v>77</v>
      </c>
      <c r="V2194" t="s">
        <v>39</v>
      </c>
      <c r="W2194" t="s">
        <v>124</v>
      </c>
      <c r="X2194" t="s">
        <v>97</v>
      </c>
      <c r="Y2194" t="s">
        <v>56</v>
      </c>
      <c r="Z2194" t="s">
        <v>43</v>
      </c>
      <c r="AA2194" t="s">
        <v>44</v>
      </c>
      <c r="AB2194" t="s">
        <v>44</v>
      </c>
    </row>
    <row r="2195" spans="1:28" x14ac:dyDescent="0.25">
      <c r="A2195" t="s">
        <v>5300</v>
      </c>
      <c r="B2195" s="1">
        <v>45467</v>
      </c>
      <c r="C2195" t="s">
        <v>3981</v>
      </c>
      <c r="D2195" t="s">
        <v>3982</v>
      </c>
      <c r="E2195">
        <v>25</v>
      </c>
      <c r="F2195" t="s">
        <v>31</v>
      </c>
      <c r="G2195" t="s">
        <v>168</v>
      </c>
      <c r="H2195" t="s">
        <v>169</v>
      </c>
      <c r="I2195" t="s">
        <v>62</v>
      </c>
      <c r="J2195" t="s">
        <v>143</v>
      </c>
      <c r="K2195">
        <v>1</v>
      </c>
      <c r="L2195" s="2">
        <v>1800</v>
      </c>
      <c r="M2195">
        <v>15</v>
      </c>
      <c r="N2195" s="2">
        <v>1800</v>
      </c>
      <c r="O2195" s="2">
        <v>270</v>
      </c>
      <c r="P2195" s="2">
        <v>1530</v>
      </c>
      <c r="Q2195" s="2">
        <v>973.82</v>
      </c>
      <c r="R2195" s="2">
        <v>556.17999999999995</v>
      </c>
      <c r="S2195" t="s">
        <v>53</v>
      </c>
      <c r="T2195" t="s">
        <v>105</v>
      </c>
      <c r="U2195" t="s">
        <v>106</v>
      </c>
      <c r="V2195" t="s">
        <v>39</v>
      </c>
      <c r="W2195" t="s">
        <v>40</v>
      </c>
      <c r="X2195" t="s">
        <v>41</v>
      </c>
      <c r="Y2195" t="s">
        <v>56</v>
      </c>
      <c r="Z2195" t="s">
        <v>508</v>
      </c>
      <c r="AA2195" t="s">
        <v>44</v>
      </c>
      <c r="AB2195" t="s">
        <v>68</v>
      </c>
    </row>
    <row r="2196" spans="1:28" x14ac:dyDescent="0.25">
      <c r="A2196" t="s">
        <v>5301</v>
      </c>
      <c r="B2196" s="1">
        <v>45467</v>
      </c>
      <c r="C2196" t="s">
        <v>1105</v>
      </c>
      <c r="D2196" t="s">
        <v>1106</v>
      </c>
      <c r="E2196">
        <v>38</v>
      </c>
      <c r="F2196" t="s">
        <v>31</v>
      </c>
      <c r="G2196" t="s">
        <v>227</v>
      </c>
      <c r="H2196" t="s">
        <v>228</v>
      </c>
      <c r="I2196" t="s">
        <v>74</v>
      </c>
      <c r="J2196" t="s">
        <v>75</v>
      </c>
      <c r="K2196">
        <v>3</v>
      </c>
      <c r="L2196" s="2">
        <v>1400</v>
      </c>
      <c r="M2196">
        <v>5</v>
      </c>
      <c r="N2196" s="2">
        <v>4200</v>
      </c>
      <c r="O2196" s="2">
        <v>210</v>
      </c>
      <c r="P2196" s="2">
        <v>3990</v>
      </c>
      <c r="Q2196" s="2">
        <v>2861.78</v>
      </c>
      <c r="R2196" s="2">
        <v>1128.22</v>
      </c>
      <c r="S2196" t="s">
        <v>53</v>
      </c>
      <c r="T2196" t="s">
        <v>90</v>
      </c>
      <c r="U2196" t="s">
        <v>91</v>
      </c>
      <c r="V2196" t="s">
        <v>39</v>
      </c>
      <c r="W2196" t="s">
        <v>40</v>
      </c>
      <c r="X2196" t="s">
        <v>41</v>
      </c>
      <c r="Y2196" t="s">
        <v>56</v>
      </c>
      <c r="Z2196" t="s">
        <v>43</v>
      </c>
      <c r="AA2196" t="s">
        <v>44</v>
      </c>
      <c r="AB2196" t="s">
        <v>44</v>
      </c>
    </row>
    <row r="2197" spans="1:28" x14ac:dyDescent="0.25">
      <c r="A2197" t="s">
        <v>5302</v>
      </c>
      <c r="B2197" s="1">
        <v>45467</v>
      </c>
      <c r="C2197" t="s">
        <v>3313</v>
      </c>
      <c r="D2197" t="s">
        <v>3314</v>
      </c>
      <c r="E2197">
        <v>57</v>
      </c>
      <c r="F2197" t="s">
        <v>31</v>
      </c>
      <c r="G2197" t="s">
        <v>212</v>
      </c>
      <c r="H2197" t="s">
        <v>213</v>
      </c>
      <c r="I2197" t="s">
        <v>51</v>
      </c>
      <c r="J2197" t="s">
        <v>52</v>
      </c>
      <c r="K2197">
        <v>1</v>
      </c>
      <c r="L2197" s="2">
        <v>400</v>
      </c>
      <c r="M2197">
        <v>5</v>
      </c>
      <c r="N2197" s="2">
        <v>400</v>
      </c>
      <c r="O2197" s="2">
        <v>20</v>
      </c>
      <c r="P2197" s="2">
        <v>380</v>
      </c>
      <c r="Q2197" s="2">
        <v>244.63</v>
      </c>
      <c r="R2197" s="2">
        <v>135.37</v>
      </c>
      <c r="S2197" t="s">
        <v>53</v>
      </c>
      <c r="T2197" t="s">
        <v>65</v>
      </c>
      <c r="U2197" t="s">
        <v>65</v>
      </c>
      <c r="V2197" t="s">
        <v>39</v>
      </c>
      <c r="W2197" t="s">
        <v>92</v>
      </c>
      <c r="X2197" t="s">
        <v>41</v>
      </c>
      <c r="Y2197" t="s">
        <v>56</v>
      </c>
      <c r="Z2197" t="s">
        <v>43</v>
      </c>
      <c r="AA2197" t="s">
        <v>44</v>
      </c>
      <c r="AB2197" t="s">
        <v>44</v>
      </c>
    </row>
    <row r="2198" spans="1:28" x14ac:dyDescent="0.25">
      <c r="A2198" t="s">
        <v>5303</v>
      </c>
      <c r="B2198" s="1">
        <v>45468</v>
      </c>
      <c r="C2198" t="s">
        <v>5304</v>
      </c>
      <c r="D2198" t="s">
        <v>5305</v>
      </c>
      <c r="E2198">
        <v>20</v>
      </c>
      <c r="F2198" t="s">
        <v>31</v>
      </c>
      <c r="G2198" t="s">
        <v>188</v>
      </c>
      <c r="H2198" t="s">
        <v>189</v>
      </c>
      <c r="I2198" t="s">
        <v>34</v>
      </c>
      <c r="J2198" t="s">
        <v>190</v>
      </c>
      <c r="K2198">
        <v>1</v>
      </c>
      <c r="L2198" s="2">
        <v>1800</v>
      </c>
      <c r="M2198">
        <v>10</v>
      </c>
      <c r="N2198" s="2">
        <v>1800</v>
      </c>
      <c r="O2198" s="2">
        <v>180</v>
      </c>
      <c r="P2198" s="2">
        <v>1620</v>
      </c>
      <c r="Q2198" s="2">
        <v>1149.56</v>
      </c>
      <c r="R2198" s="2">
        <v>470.44</v>
      </c>
      <c r="S2198" t="s">
        <v>36</v>
      </c>
      <c r="T2198" t="s">
        <v>90</v>
      </c>
      <c r="U2198" t="s">
        <v>91</v>
      </c>
      <c r="V2198" t="s">
        <v>39</v>
      </c>
      <c r="W2198" t="s">
        <v>124</v>
      </c>
      <c r="X2198" t="s">
        <v>97</v>
      </c>
      <c r="Y2198" t="s">
        <v>84</v>
      </c>
      <c r="Z2198" t="s">
        <v>43</v>
      </c>
      <c r="AA2198" t="s">
        <v>44</v>
      </c>
      <c r="AB2198" t="s">
        <v>44</v>
      </c>
    </row>
    <row r="2199" spans="1:28" x14ac:dyDescent="0.25">
      <c r="A2199" t="s">
        <v>5306</v>
      </c>
      <c r="B2199" s="1">
        <v>45468</v>
      </c>
      <c r="C2199" t="s">
        <v>434</v>
      </c>
      <c r="D2199" t="s">
        <v>435</v>
      </c>
      <c r="E2199">
        <v>45</v>
      </c>
      <c r="F2199" t="s">
        <v>31</v>
      </c>
      <c r="G2199" t="s">
        <v>141</v>
      </c>
      <c r="H2199" t="s">
        <v>142</v>
      </c>
      <c r="I2199" t="s">
        <v>74</v>
      </c>
      <c r="J2199" t="s">
        <v>143</v>
      </c>
      <c r="K2199">
        <v>2</v>
      </c>
      <c r="L2199" s="2">
        <v>900</v>
      </c>
      <c r="M2199">
        <v>15</v>
      </c>
      <c r="N2199" s="2">
        <v>1800</v>
      </c>
      <c r="O2199" s="2">
        <v>270</v>
      </c>
      <c r="P2199" s="2">
        <v>1530</v>
      </c>
      <c r="Q2199" s="2">
        <v>1233.55</v>
      </c>
      <c r="R2199" s="2">
        <v>296.45</v>
      </c>
      <c r="S2199" t="s">
        <v>36</v>
      </c>
      <c r="T2199" t="s">
        <v>114</v>
      </c>
      <c r="U2199" t="s">
        <v>115</v>
      </c>
      <c r="V2199" t="s">
        <v>39</v>
      </c>
      <c r="W2199" t="s">
        <v>83</v>
      </c>
      <c r="X2199" t="s">
        <v>97</v>
      </c>
      <c r="Y2199" t="s">
        <v>56</v>
      </c>
      <c r="Z2199" t="s">
        <v>43</v>
      </c>
      <c r="AA2199" t="s">
        <v>44</v>
      </c>
      <c r="AB2199" t="s">
        <v>44</v>
      </c>
    </row>
    <row r="2200" spans="1:28" x14ac:dyDescent="0.25">
      <c r="A2200" t="s">
        <v>5307</v>
      </c>
      <c r="B2200" s="1">
        <v>45468</v>
      </c>
      <c r="C2200" t="s">
        <v>4955</v>
      </c>
      <c r="D2200" t="s">
        <v>4956</v>
      </c>
      <c r="E2200">
        <v>58</v>
      </c>
      <c r="F2200" t="s">
        <v>111</v>
      </c>
      <c r="G2200" t="s">
        <v>72</v>
      </c>
      <c r="H2200" t="s">
        <v>73</v>
      </c>
      <c r="I2200" t="s">
        <v>74</v>
      </c>
      <c r="J2200" t="s">
        <v>75</v>
      </c>
      <c r="K2200">
        <v>1</v>
      </c>
      <c r="L2200" s="2">
        <v>2200</v>
      </c>
      <c r="M2200">
        <v>0</v>
      </c>
      <c r="N2200" s="2">
        <v>2200</v>
      </c>
      <c r="O2200" s="2">
        <v>0</v>
      </c>
      <c r="P2200" s="2">
        <v>2200</v>
      </c>
      <c r="Q2200" s="2">
        <v>1435.88</v>
      </c>
      <c r="R2200" s="2">
        <v>764.12</v>
      </c>
      <c r="S2200" t="s">
        <v>36</v>
      </c>
      <c r="T2200" t="s">
        <v>122</v>
      </c>
      <c r="U2200" t="s">
        <v>123</v>
      </c>
      <c r="V2200" t="s">
        <v>39</v>
      </c>
      <c r="W2200" t="s">
        <v>137</v>
      </c>
      <c r="X2200" t="s">
        <v>41</v>
      </c>
      <c r="Y2200" t="s">
        <v>84</v>
      </c>
      <c r="Z2200" t="s">
        <v>43</v>
      </c>
      <c r="AA2200" t="s">
        <v>44</v>
      </c>
      <c r="AB2200" t="s">
        <v>44</v>
      </c>
    </row>
    <row r="2201" spans="1:28" x14ac:dyDescent="0.25">
      <c r="A2201" t="s">
        <v>5308</v>
      </c>
      <c r="B2201" s="1">
        <v>45468</v>
      </c>
      <c r="C2201" t="s">
        <v>2976</v>
      </c>
      <c r="D2201" t="s">
        <v>2977</v>
      </c>
      <c r="E2201">
        <v>47</v>
      </c>
      <c r="F2201" t="s">
        <v>31</v>
      </c>
      <c r="G2201" t="s">
        <v>202</v>
      </c>
      <c r="H2201" t="s">
        <v>203</v>
      </c>
      <c r="I2201" t="s">
        <v>103</v>
      </c>
      <c r="J2201" t="s">
        <v>104</v>
      </c>
      <c r="K2201">
        <v>3</v>
      </c>
      <c r="L2201" s="2">
        <v>550</v>
      </c>
      <c r="M2201">
        <v>20</v>
      </c>
      <c r="N2201" s="2">
        <v>1650</v>
      </c>
      <c r="O2201" s="2">
        <v>330</v>
      </c>
      <c r="P2201" s="2">
        <v>1320</v>
      </c>
      <c r="Q2201" s="2">
        <v>940.44</v>
      </c>
      <c r="R2201" s="2">
        <v>379.56</v>
      </c>
      <c r="S2201" t="s">
        <v>53</v>
      </c>
      <c r="T2201" t="s">
        <v>65</v>
      </c>
      <c r="U2201" t="s">
        <v>65</v>
      </c>
      <c r="V2201" t="s">
        <v>39</v>
      </c>
      <c r="W2201" t="s">
        <v>137</v>
      </c>
      <c r="X2201" t="s">
        <v>41</v>
      </c>
      <c r="Y2201" t="s">
        <v>42</v>
      </c>
      <c r="Z2201" t="s">
        <v>43</v>
      </c>
      <c r="AA2201" t="s">
        <v>44</v>
      </c>
      <c r="AB2201" t="s">
        <v>68</v>
      </c>
    </row>
    <row r="2202" spans="1:28" x14ac:dyDescent="0.25">
      <c r="A2202" t="s">
        <v>5309</v>
      </c>
      <c r="B2202" s="1">
        <v>45468</v>
      </c>
      <c r="C2202" t="s">
        <v>3540</v>
      </c>
      <c r="D2202" t="s">
        <v>3541</v>
      </c>
      <c r="E2202">
        <v>43</v>
      </c>
      <c r="F2202" t="s">
        <v>48</v>
      </c>
      <c r="G2202" t="s">
        <v>134</v>
      </c>
      <c r="H2202" t="s">
        <v>135</v>
      </c>
      <c r="I2202" t="s">
        <v>62</v>
      </c>
      <c r="J2202" t="s">
        <v>130</v>
      </c>
      <c r="K2202">
        <v>2</v>
      </c>
      <c r="L2202" s="2">
        <v>8500</v>
      </c>
      <c r="M2202">
        <v>0</v>
      </c>
      <c r="N2202" s="2">
        <v>17000</v>
      </c>
      <c r="O2202" s="2">
        <v>0</v>
      </c>
      <c r="P2202" s="2">
        <v>17000</v>
      </c>
      <c r="Q2202" s="2">
        <v>10686.8</v>
      </c>
      <c r="R2202" s="2">
        <v>6313.2</v>
      </c>
      <c r="S2202" t="s">
        <v>53</v>
      </c>
      <c r="T2202" t="s">
        <v>114</v>
      </c>
      <c r="U2202" t="s">
        <v>115</v>
      </c>
      <c r="V2202" t="s">
        <v>39</v>
      </c>
      <c r="W2202" t="s">
        <v>83</v>
      </c>
      <c r="X2202" t="s">
        <v>41</v>
      </c>
      <c r="Y2202" t="s">
        <v>42</v>
      </c>
      <c r="Z2202" t="s">
        <v>223</v>
      </c>
      <c r="AA2202" t="s">
        <v>44</v>
      </c>
      <c r="AB2202" t="s">
        <v>44</v>
      </c>
    </row>
    <row r="2203" spans="1:28" x14ac:dyDescent="0.25">
      <c r="A2203" t="s">
        <v>5310</v>
      </c>
      <c r="B2203" s="1">
        <v>45468</v>
      </c>
      <c r="C2203" t="s">
        <v>5311</v>
      </c>
      <c r="D2203" t="s">
        <v>5312</v>
      </c>
      <c r="E2203">
        <v>29</v>
      </c>
      <c r="F2203" t="s">
        <v>48</v>
      </c>
      <c r="G2203" t="s">
        <v>318</v>
      </c>
      <c r="H2203" t="s">
        <v>319</v>
      </c>
      <c r="I2203" t="s">
        <v>34</v>
      </c>
      <c r="J2203" t="s">
        <v>190</v>
      </c>
      <c r="K2203">
        <v>2</v>
      </c>
      <c r="L2203" s="2">
        <v>2500</v>
      </c>
      <c r="M2203">
        <v>5</v>
      </c>
      <c r="N2203" s="2">
        <v>5000</v>
      </c>
      <c r="O2203" s="2">
        <v>250</v>
      </c>
      <c r="P2203" s="2">
        <v>4750</v>
      </c>
      <c r="Q2203" s="2">
        <v>2895.34</v>
      </c>
      <c r="R2203" s="2">
        <v>1854.66</v>
      </c>
      <c r="S2203" t="s">
        <v>53</v>
      </c>
      <c r="T2203" t="s">
        <v>178</v>
      </c>
      <c r="U2203" t="s">
        <v>154</v>
      </c>
      <c r="V2203" t="s">
        <v>39</v>
      </c>
      <c r="W2203" t="s">
        <v>66</v>
      </c>
      <c r="X2203" t="s">
        <v>97</v>
      </c>
      <c r="Y2203" t="s">
        <v>56</v>
      </c>
      <c r="Z2203" t="s">
        <v>43</v>
      </c>
      <c r="AA2203" t="s">
        <v>44</v>
      </c>
      <c r="AB2203" t="s">
        <v>44</v>
      </c>
    </row>
    <row r="2204" spans="1:28" x14ac:dyDescent="0.25">
      <c r="A2204" t="s">
        <v>5313</v>
      </c>
      <c r="B2204" s="1">
        <v>45468</v>
      </c>
      <c r="C2204" t="s">
        <v>5314</v>
      </c>
      <c r="D2204" t="s">
        <v>5315</v>
      </c>
      <c r="E2204">
        <v>25</v>
      </c>
      <c r="F2204" t="s">
        <v>48</v>
      </c>
      <c r="G2204" t="s">
        <v>202</v>
      </c>
      <c r="H2204" t="s">
        <v>203</v>
      </c>
      <c r="I2204" t="s">
        <v>103</v>
      </c>
      <c r="J2204" t="s">
        <v>104</v>
      </c>
      <c r="K2204">
        <v>2</v>
      </c>
      <c r="L2204" s="2">
        <v>550</v>
      </c>
      <c r="M2204">
        <v>0</v>
      </c>
      <c r="N2204" s="2">
        <v>1100</v>
      </c>
      <c r="O2204" s="2">
        <v>0</v>
      </c>
      <c r="P2204" s="2">
        <v>1100</v>
      </c>
      <c r="Q2204" s="2">
        <v>721.53</v>
      </c>
      <c r="R2204" s="2">
        <v>378.47</v>
      </c>
      <c r="S2204" t="s">
        <v>36</v>
      </c>
      <c r="T2204" t="s">
        <v>398</v>
      </c>
      <c r="U2204" t="s">
        <v>399</v>
      </c>
      <c r="V2204" t="s">
        <v>39</v>
      </c>
      <c r="W2204" t="s">
        <v>92</v>
      </c>
      <c r="X2204" t="s">
        <v>97</v>
      </c>
      <c r="Y2204" t="s">
        <v>56</v>
      </c>
      <c r="Z2204" t="s">
        <v>223</v>
      </c>
      <c r="AA2204" t="s">
        <v>44</v>
      </c>
      <c r="AB2204" t="s">
        <v>44</v>
      </c>
    </row>
    <row r="2205" spans="1:28" x14ac:dyDescent="0.25">
      <c r="A2205" t="s">
        <v>5316</v>
      </c>
      <c r="B2205" s="1">
        <v>45469</v>
      </c>
      <c r="C2205" t="s">
        <v>5317</v>
      </c>
      <c r="D2205" t="s">
        <v>5318</v>
      </c>
      <c r="E2205">
        <v>39</v>
      </c>
      <c r="F2205" t="s">
        <v>48</v>
      </c>
      <c r="G2205" t="s">
        <v>217</v>
      </c>
      <c r="H2205" t="s">
        <v>218</v>
      </c>
      <c r="I2205" t="s">
        <v>34</v>
      </c>
      <c r="J2205" t="s">
        <v>130</v>
      </c>
      <c r="K2205">
        <v>1</v>
      </c>
      <c r="L2205" s="2">
        <v>28000</v>
      </c>
      <c r="M2205">
        <v>0</v>
      </c>
      <c r="N2205" s="2">
        <v>28000</v>
      </c>
      <c r="O2205" s="2">
        <v>0</v>
      </c>
      <c r="P2205" s="2">
        <v>28000</v>
      </c>
      <c r="Q2205" s="2">
        <v>19860.95</v>
      </c>
      <c r="R2205" s="2">
        <v>8139.05</v>
      </c>
      <c r="S2205" t="s">
        <v>53</v>
      </c>
      <c r="T2205" t="s">
        <v>407</v>
      </c>
      <c r="U2205" t="s">
        <v>408</v>
      </c>
      <c r="V2205" t="s">
        <v>39</v>
      </c>
      <c r="W2205" t="s">
        <v>83</v>
      </c>
      <c r="X2205" t="s">
        <v>41</v>
      </c>
      <c r="Y2205" t="s">
        <v>84</v>
      </c>
      <c r="Z2205" t="s">
        <v>43</v>
      </c>
      <c r="AA2205" t="s">
        <v>44</v>
      </c>
      <c r="AB2205" t="s">
        <v>44</v>
      </c>
    </row>
    <row r="2206" spans="1:28" x14ac:dyDescent="0.25">
      <c r="A2206" t="s">
        <v>5319</v>
      </c>
      <c r="B2206" s="1">
        <v>45469</v>
      </c>
      <c r="C2206" t="s">
        <v>3631</v>
      </c>
      <c r="D2206" t="s">
        <v>3632</v>
      </c>
      <c r="E2206">
        <v>41</v>
      </c>
      <c r="F2206" t="s">
        <v>111</v>
      </c>
      <c r="G2206" t="s">
        <v>561</v>
      </c>
      <c r="H2206" t="s">
        <v>562</v>
      </c>
      <c r="I2206" t="s">
        <v>34</v>
      </c>
      <c r="J2206" t="s">
        <v>143</v>
      </c>
      <c r="K2206">
        <v>1</v>
      </c>
      <c r="L2206" s="2">
        <v>900</v>
      </c>
      <c r="M2206">
        <v>10</v>
      </c>
      <c r="N2206" s="2">
        <v>900</v>
      </c>
      <c r="O2206" s="2">
        <v>90</v>
      </c>
      <c r="P2206" s="2">
        <v>810</v>
      </c>
      <c r="Q2206" s="2">
        <v>495.18</v>
      </c>
      <c r="R2206" s="2">
        <v>314.82</v>
      </c>
      <c r="S2206" t="s">
        <v>53</v>
      </c>
      <c r="T2206" t="s">
        <v>105</v>
      </c>
      <c r="U2206" t="s">
        <v>106</v>
      </c>
      <c r="V2206" t="s">
        <v>39</v>
      </c>
      <c r="W2206" t="s">
        <v>137</v>
      </c>
      <c r="X2206" t="s">
        <v>97</v>
      </c>
      <c r="Y2206" t="s">
        <v>42</v>
      </c>
      <c r="Z2206" t="s">
        <v>43</v>
      </c>
      <c r="AA2206" t="s">
        <v>44</v>
      </c>
      <c r="AB2206" t="s">
        <v>44</v>
      </c>
    </row>
    <row r="2207" spans="1:28" x14ac:dyDescent="0.25">
      <c r="A2207" t="s">
        <v>5320</v>
      </c>
      <c r="B2207" s="1">
        <v>45469</v>
      </c>
      <c r="C2207" t="s">
        <v>5321</v>
      </c>
      <c r="D2207" t="s">
        <v>5322</v>
      </c>
      <c r="E2207">
        <v>56</v>
      </c>
      <c r="F2207" t="s">
        <v>48</v>
      </c>
      <c r="G2207" t="s">
        <v>81</v>
      </c>
      <c r="H2207" t="s">
        <v>82</v>
      </c>
      <c r="I2207" t="s">
        <v>51</v>
      </c>
      <c r="J2207" t="s">
        <v>52</v>
      </c>
      <c r="K2207">
        <v>2</v>
      </c>
      <c r="L2207" s="2">
        <v>600</v>
      </c>
      <c r="M2207">
        <v>0</v>
      </c>
      <c r="N2207" s="2">
        <v>1200</v>
      </c>
      <c r="O2207" s="2">
        <v>0</v>
      </c>
      <c r="P2207" s="2">
        <v>1200</v>
      </c>
      <c r="Q2207" s="2">
        <v>829.78</v>
      </c>
      <c r="R2207" s="2">
        <v>370.22</v>
      </c>
      <c r="S2207" t="s">
        <v>53</v>
      </c>
      <c r="T2207" t="s">
        <v>263</v>
      </c>
      <c r="U2207" t="s">
        <v>91</v>
      </c>
      <c r="V2207" t="s">
        <v>39</v>
      </c>
      <c r="W2207" t="s">
        <v>92</v>
      </c>
      <c r="X2207" t="s">
        <v>67</v>
      </c>
      <c r="Y2207" t="s">
        <v>56</v>
      </c>
      <c r="Z2207" t="s">
        <v>43</v>
      </c>
      <c r="AA2207" t="s">
        <v>44</v>
      </c>
      <c r="AB2207" t="s">
        <v>44</v>
      </c>
    </row>
    <row r="2208" spans="1:28" x14ac:dyDescent="0.25">
      <c r="A2208" t="s">
        <v>5323</v>
      </c>
      <c r="B2208" s="1">
        <v>45469</v>
      </c>
      <c r="C2208" t="s">
        <v>4192</v>
      </c>
      <c r="D2208" t="s">
        <v>4193</v>
      </c>
      <c r="E2208">
        <v>23</v>
      </c>
      <c r="F2208" t="s">
        <v>48</v>
      </c>
      <c r="G2208" t="s">
        <v>436</v>
      </c>
      <c r="H2208" t="s">
        <v>437</v>
      </c>
      <c r="I2208" t="s">
        <v>74</v>
      </c>
      <c r="J2208" t="s">
        <v>190</v>
      </c>
      <c r="K2208">
        <v>2</v>
      </c>
      <c r="L2208" s="2">
        <v>1800</v>
      </c>
      <c r="M2208">
        <v>0</v>
      </c>
      <c r="N2208" s="2">
        <v>3600</v>
      </c>
      <c r="O2208" s="2">
        <v>0</v>
      </c>
      <c r="P2208" s="2">
        <v>3600</v>
      </c>
      <c r="Q2208" s="2">
        <v>2261.5</v>
      </c>
      <c r="R2208" s="2">
        <v>1338.5</v>
      </c>
      <c r="S2208" t="s">
        <v>53</v>
      </c>
      <c r="T2208" t="s">
        <v>178</v>
      </c>
      <c r="U2208" t="s">
        <v>154</v>
      </c>
      <c r="V2208" t="s">
        <v>39</v>
      </c>
      <c r="W2208" t="s">
        <v>83</v>
      </c>
      <c r="X2208" t="s">
        <v>41</v>
      </c>
      <c r="Y2208" t="s">
        <v>56</v>
      </c>
      <c r="Z2208" t="s">
        <v>43</v>
      </c>
      <c r="AA2208" t="s">
        <v>44</v>
      </c>
      <c r="AB2208" t="s">
        <v>44</v>
      </c>
    </row>
    <row r="2209" spans="1:28" x14ac:dyDescent="0.25">
      <c r="A2209" t="s">
        <v>5324</v>
      </c>
      <c r="B2209" s="1">
        <v>45469</v>
      </c>
      <c r="C2209" t="s">
        <v>5325</v>
      </c>
      <c r="D2209" t="s">
        <v>5326</v>
      </c>
      <c r="E2209">
        <v>52</v>
      </c>
      <c r="F2209" t="s">
        <v>48</v>
      </c>
      <c r="G2209" t="s">
        <v>88</v>
      </c>
      <c r="H2209" t="s">
        <v>89</v>
      </c>
      <c r="I2209" t="s">
        <v>62</v>
      </c>
      <c r="J2209" t="s">
        <v>63</v>
      </c>
      <c r="K2209">
        <v>2</v>
      </c>
      <c r="L2209" s="2">
        <v>4200</v>
      </c>
      <c r="M2209">
        <v>30</v>
      </c>
      <c r="N2209" s="2">
        <v>8400</v>
      </c>
      <c r="O2209" s="2">
        <v>2520</v>
      </c>
      <c r="P2209" s="2">
        <v>5880</v>
      </c>
      <c r="Q2209" s="2">
        <v>4489.79</v>
      </c>
      <c r="R2209" s="2">
        <v>1390.21</v>
      </c>
      <c r="S2209" t="s">
        <v>64</v>
      </c>
      <c r="T2209" t="s">
        <v>54</v>
      </c>
      <c r="U2209" t="s">
        <v>55</v>
      </c>
      <c r="V2209" t="s">
        <v>39</v>
      </c>
      <c r="W2209" t="s">
        <v>92</v>
      </c>
      <c r="X2209" t="s">
        <v>97</v>
      </c>
      <c r="Y2209" t="s">
        <v>42</v>
      </c>
      <c r="Z2209" t="s">
        <v>43</v>
      </c>
      <c r="AA2209" t="s">
        <v>44</v>
      </c>
      <c r="AB2209" t="s">
        <v>44</v>
      </c>
    </row>
    <row r="2210" spans="1:28" x14ac:dyDescent="0.25">
      <c r="A2210" t="s">
        <v>5327</v>
      </c>
      <c r="B2210" s="1">
        <v>45469</v>
      </c>
      <c r="C2210" t="s">
        <v>3663</v>
      </c>
      <c r="D2210" t="s">
        <v>3664</v>
      </c>
      <c r="E2210">
        <v>55</v>
      </c>
      <c r="F2210" t="s">
        <v>48</v>
      </c>
      <c r="G2210" t="s">
        <v>88</v>
      </c>
      <c r="H2210" t="s">
        <v>89</v>
      </c>
      <c r="I2210" t="s">
        <v>62</v>
      </c>
      <c r="J2210" t="s">
        <v>63</v>
      </c>
      <c r="K2210">
        <v>3</v>
      </c>
      <c r="L2210" s="2">
        <v>4200</v>
      </c>
      <c r="M2210">
        <v>25</v>
      </c>
      <c r="N2210" s="2">
        <v>12600</v>
      </c>
      <c r="O2210" s="2">
        <v>3150</v>
      </c>
      <c r="P2210" s="2">
        <v>9450</v>
      </c>
      <c r="Q2210" s="2">
        <v>6874.29</v>
      </c>
      <c r="R2210" s="2">
        <v>2575.71</v>
      </c>
      <c r="S2210" t="s">
        <v>64</v>
      </c>
      <c r="T2210" t="s">
        <v>407</v>
      </c>
      <c r="U2210" t="s">
        <v>408</v>
      </c>
      <c r="V2210" t="s">
        <v>39</v>
      </c>
      <c r="W2210" t="s">
        <v>124</v>
      </c>
      <c r="X2210" t="s">
        <v>67</v>
      </c>
      <c r="Y2210" t="s">
        <v>56</v>
      </c>
      <c r="Z2210" t="s">
        <v>43</v>
      </c>
      <c r="AA2210" t="s">
        <v>44</v>
      </c>
      <c r="AB2210" t="s">
        <v>44</v>
      </c>
    </row>
    <row r="2211" spans="1:28" x14ac:dyDescent="0.25">
      <c r="A2211" t="s">
        <v>5328</v>
      </c>
      <c r="B2211" s="1">
        <v>45469</v>
      </c>
      <c r="C2211" t="s">
        <v>5329</v>
      </c>
      <c r="D2211" t="s">
        <v>5330</v>
      </c>
      <c r="E2211">
        <v>44</v>
      </c>
      <c r="F2211" t="s">
        <v>31</v>
      </c>
      <c r="G2211" t="s">
        <v>168</v>
      </c>
      <c r="H2211" t="s">
        <v>169</v>
      </c>
      <c r="I2211" t="s">
        <v>62</v>
      </c>
      <c r="J2211" t="s">
        <v>143</v>
      </c>
      <c r="K2211">
        <v>5</v>
      </c>
      <c r="L2211" s="2">
        <v>1800</v>
      </c>
      <c r="M2211">
        <v>10</v>
      </c>
      <c r="N2211" s="2">
        <v>9000</v>
      </c>
      <c r="O2211" s="2">
        <v>900</v>
      </c>
      <c r="P2211" s="2">
        <v>8100</v>
      </c>
      <c r="Q2211" s="2">
        <v>6416.9</v>
      </c>
      <c r="R2211" s="2">
        <v>1683.1</v>
      </c>
      <c r="S2211" t="s">
        <v>53</v>
      </c>
      <c r="T2211" t="s">
        <v>275</v>
      </c>
      <c r="U2211" t="s">
        <v>123</v>
      </c>
      <c r="V2211" t="s">
        <v>39</v>
      </c>
      <c r="W2211" t="s">
        <v>137</v>
      </c>
      <c r="X2211" t="s">
        <v>67</v>
      </c>
      <c r="Y2211" t="s">
        <v>84</v>
      </c>
      <c r="Z2211" t="s">
        <v>43</v>
      </c>
      <c r="AA2211" t="s">
        <v>44</v>
      </c>
      <c r="AB2211" t="s">
        <v>44</v>
      </c>
    </row>
    <row r="2212" spans="1:28" x14ac:dyDescent="0.25">
      <c r="A2212" t="s">
        <v>5331</v>
      </c>
      <c r="B2212" s="1">
        <v>45469</v>
      </c>
      <c r="C2212" t="s">
        <v>1265</v>
      </c>
      <c r="D2212" t="s">
        <v>1266</v>
      </c>
      <c r="E2212">
        <v>48</v>
      </c>
      <c r="F2212" t="s">
        <v>31</v>
      </c>
      <c r="G2212" t="s">
        <v>344</v>
      </c>
      <c r="H2212" t="s">
        <v>345</v>
      </c>
      <c r="I2212" t="s">
        <v>34</v>
      </c>
      <c r="J2212" t="s">
        <v>121</v>
      </c>
      <c r="K2212">
        <v>1</v>
      </c>
      <c r="L2212" s="2">
        <v>1600</v>
      </c>
      <c r="M2212">
        <v>10</v>
      </c>
      <c r="N2212" s="2">
        <v>1600</v>
      </c>
      <c r="O2212" s="2">
        <v>160</v>
      </c>
      <c r="P2212" s="2">
        <v>1440</v>
      </c>
      <c r="Q2212" s="2">
        <v>913.19</v>
      </c>
      <c r="R2212" s="2">
        <v>526.80999999999995</v>
      </c>
      <c r="S2212" t="s">
        <v>53</v>
      </c>
      <c r="T2212" t="s">
        <v>163</v>
      </c>
      <c r="U2212" t="s">
        <v>164</v>
      </c>
      <c r="V2212" t="s">
        <v>39</v>
      </c>
      <c r="W2212" t="s">
        <v>124</v>
      </c>
      <c r="X2212" t="s">
        <v>67</v>
      </c>
      <c r="Y2212" t="s">
        <v>84</v>
      </c>
      <c r="Z2212" t="s">
        <v>43</v>
      </c>
      <c r="AA2212" t="s">
        <v>44</v>
      </c>
      <c r="AB2212" t="s">
        <v>44</v>
      </c>
    </row>
    <row r="2213" spans="1:28" x14ac:dyDescent="0.25">
      <c r="A2213" t="s">
        <v>5332</v>
      </c>
      <c r="B2213" s="1">
        <v>45469</v>
      </c>
      <c r="C2213" t="s">
        <v>5145</v>
      </c>
      <c r="D2213" t="s">
        <v>5146</v>
      </c>
      <c r="E2213">
        <v>27</v>
      </c>
      <c r="F2213" t="s">
        <v>48</v>
      </c>
      <c r="G2213" t="s">
        <v>352</v>
      </c>
      <c r="H2213" t="s">
        <v>353</v>
      </c>
      <c r="I2213" t="s">
        <v>103</v>
      </c>
      <c r="J2213" t="s">
        <v>104</v>
      </c>
      <c r="K2213">
        <v>2</v>
      </c>
      <c r="L2213" s="2">
        <v>850</v>
      </c>
      <c r="M2213">
        <v>15</v>
      </c>
      <c r="N2213" s="2">
        <v>1700</v>
      </c>
      <c r="O2213" s="2">
        <v>255</v>
      </c>
      <c r="P2213" s="2">
        <v>1445</v>
      </c>
      <c r="Q2213" s="2">
        <v>870.93</v>
      </c>
      <c r="R2213" s="2">
        <v>574.07000000000005</v>
      </c>
      <c r="S2213" t="s">
        <v>53</v>
      </c>
      <c r="T2213" t="s">
        <v>578</v>
      </c>
      <c r="U2213" t="s">
        <v>579</v>
      </c>
      <c r="V2213" t="s">
        <v>39</v>
      </c>
      <c r="W2213" t="s">
        <v>92</v>
      </c>
      <c r="X2213" t="s">
        <v>41</v>
      </c>
      <c r="Y2213" t="s">
        <v>42</v>
      </c>
      <c r="Z2213" t="s">
        <v>43</v>
      </c>
      <c r="AA2213" t="s">
        <v>44</v>
      </c>
      <c r="AB2213" t="s">
        <v>44</v>
      </c>
    </row>
    <row r="2214" spans="1:28" x14ac:dyDescent="0.25">
      <c r="A2214" t="s">
        <v>5333</v>
      </c>
      <c r="B2214" s="1">
        <v>45469</v>
      </c>
      <c r="C2214" t="s">
        <v>5334</v>
      </c>
      <c r="D2214" t="s">
        <v>5335</v>
      </c>
      <c r="E2214">
        <v>31</v>
      </c>
      <c r="F2214" t="s">
        <v>48</v>
      </c>
      <c r="G2214" t="s">
        <v>141</v>
      </c>
      <c r="H2214" t="s">
        <v>142</v>
      </c>
      <c r="I2214" t="s">
        <v>74</v>
      </c>
      <c r="J2214" t="s">
        <v>143</v>
      </c>
      <c r="K2214">
        <v>3</v>
      </c>
      <c r="L2214" s="2">
        <v>900</v>
      </c>
      <c r="M2214">
        <v>0</v>
      </c>
      <c r="N2214" s="2">
        <v>2700</v>
      </c>
      <c r="O2214" s="2">
        <v>0</v>
      </c>
      <c r="P2214" s="2">
        <v>2700</v>
      </c>
      <c r="Q2214" s="2">
        <v>1851</v>
      </c>
      <c r="R2214" s="2">
        <v>849</v>
      </c>
      <c r="S2214" t="s">
        <v>53</v>
      </c>
      <c r="T2214" t="s">
        <v>578</v>
      </c>
      <c r="U2214" t="s">
        <v>579</v>
      </c>
      <c r="V2214" t="s">
        <v>39</v>
      </c>
      <c r="W2214" t="s">
        <v>124</v>
      </c>
      <c r="X2214" t="s">
        <v>97</v>
      </c>
      <c r="Y2214" t="s">
        <v>56</v>
      </c>
      <c r="Z2214" t="s">
        <v>43</v>
      </c>
      <c r="AA2214" t="s">
        <v>44</v>
      </c>
      <c r="AB2214" t="s">
        <v>44</v>
      </c>
    </row>
    <row r="2215" spans="1:28" x14ac:dyDescent="0.25">
      <c r="A2215" t="s">
        <v>5336</v>
      </c>
      <c r="B2215" s="1">
        <v>45469</v>
      </c>
      <c r="C2215" t="s">
        <v>506</v>
      </c>
      <c r="D2215" t="s">
        <v>507</v>
      </c>
      <c r="E2215">
        <v>55</v>
      </c>
      <c r="F2215" t="s">
        <v>48</v>
      </c>
      <c r="G2215" t="s">
        <v>49</v>
      </c>
      <c r="H2215" t="s">
        <v>50</v>
      </c>
      <c r="I2215" t="s">
        <v>51</v>
      </c>
      <c r="J2215" t="s">
        <v>52</v>
      </c>
      <c r="K2215">
        <v>1</v>
      </c>
      <c r="L2215" s="2">
        <v>500</v>
      </c>
      <c r="M2215">
        <v>10</v>
      </c>
      <c r="N2215" s="2">
        <v>500</v>
      </c>
      <c r="O2215" s="2">
        <v>50</v>
      </c>
      <c r="P2215" s="2">
        <v>450</v>
      </c>
      <c r="Q2215" s="2">
        <v>281.79000000000002</v>
      </c>
      <c r="R2215" s="2">
        <v>168.21</v>
      </c>
      <c r="S2215" t="s">
        <v>36</v>
      </c>
      <c r="T2215" t="s">
        <v>163</v>
      </c>
      <c r="U2215" t="s">
        <v>164</v>
      </c>
      <c r="V2215" t="s">
        <v>39</v>
      </c>
      <c r="W2215" t="s">
        <v>40</v>
      </c>
      <c r="X2215" t="s">
        <v>97</v>
      </c>
      <c r="Y2215" t="s">
        <v>42</v>
      </c>
      <c r="Z2215" t="s">
        <v>43</v>
      </c>
      <c r="AA2215" t="s">
        <v>44</v>
      </c>
      <c r="AB2215" t="s">
        <v>44</v>
      </c>
    </row>
    <row r="2216" spans="1:28" x14ac:dyDescent="0.25">
      <c r="A2216" t="s">
        <v>5337</v>
      </c>
      <c r="B2216" s="1">
        <v>45469</v>
      </c>
      <c r="C2216" t="s">
        <v>5338</v>
      </c>
      <c r="D2216" t="s">
        <v>5339</v>
      </c>
      <c r="E2216">
        <v>46</v>
      </c>
      <c r="F2216" t="s">
        <v>111</v>
      </c>
      <c r="G2216" t="s">
        <v>387</v>
      </c>
      <c r="H2216" t="s">
        <v>388</v>
      </c>
      <c r="I2216" t="s">
        <v>74</v>
      </c>
      <c r="J2216" t="s">
        <v>75</v>
      </c>
      <c r="K2216">
        <v>2</v>
      </c>
      <c r="L2216" s="2">
        <v>3200</v>
      </c>
      <c r="M2216">
        <v>5</v>
      </c>
      <c r="N2216" s="2">
        <v>6400</v>
      </c>
      <c r="O2216" s="2">
        <v>320</v>
      </c>
      <c r="P2216" s="2">
        <v>6080</v>
      </c>
      <c r="Q2216" s="2">
        <v>4393.54</v>
      </c>
      <c r="R2216" s="2">
        <v>1686.46</v>
      </c>
      <c r="S2216" t="s">
        <v>53</v>
      </c>
      <c r="T2216" t="s">
        <v>222</v>
      </c>
      <c r="U2216" t="s">
        <v>38</v>
      </c>
      <c r="V2216" t="s">
        <v>39</v>
      </c>
      <c r="W2216" t="s">
        <v>66</v>
      </c>
      <c r="X2216" t="s">
        <v>41</v>
      </c>
      <c r="Y2216" t="s">
        <v>42</v>
      </c>
      <c r="Z2216" t="s">
        <v>144</v>
      </c>
      <c r="AA2216" t="s">
        <v>44</v>
      </c>
      <c r="AB2216" t="s">
        <v>44</v>
      </c>
    </row>
    <row r="2217" spans="1:28" x14ac:dyDescent="0.25">
      <c r="A2217" t="s">
        <v>5340</v>
      </c>
      <c r="B2217" s="1">
        <v>45469</v>
      </c>
      <c r="C2217" t="s">
        <v>1817</v>
      </c>
      <c r="D2217" t="s">
        <v>1818</v>
      </c>
      <c r="E2217">
        <v>22</v>
      </c>
      <c r="F2217" t="s">
        <v>48</v>
      </c>
      <c r="G2217" t="s">
        <v>176</v>
      </c>
      <c r="H2217" t="s">
        <v>177</v>
      </c>
      <c r="I2217" t="s">
        <v>34</v>
      </c>
      <c r="J2217" t="s">
        <v>35</v>
      </c>
      <c r="K2217">
        <v>5</v>
      </c>
      <c r="L2217" s="2">
        <v>6500</v>
      </c>
      <c r="M2217">
        <v>5</v>
      </c>
      <c r="N2217" s="2">
        <v>32500</v>
      </c>
      <c r="O2217" s="2">
        <v>1625</v>
      </c>
      <c r="P2217" s="2">
        <v>30875</v>
      </c>
      <c r="Q2217" s="2">
        <v>24869.35</v>
      </c>
      <c r="R2217" s="2">
        <v>6005.65</v>
      </c>
      <c r="S2217" t="s">
        <v>64</v>
      </c>
      <c r="T2217" t="s">
        <v>290</v>
      </c>
      <c r="U2217" t="s">
        <v>291</v>
      </c>
      <c r="V2217" t="s">
        <v>39</v>
      </c>
      <c r="W2217" t="s">
        <v>66</v>
      </c>
      <c r="X2217" t="s">
        <v>97</v>
      </c>
      <c r="Y2217" t="s">
        <v>56</v>
      </c>
      <c r="Z2217" t="s">
        <v>107</v>
      </c>
      <c r="AA2217" t="s">
        <v>44</v>
      </c>
      <c r="AB2217" t="s">
        <v>44</v>
      </c>
    </row>
    <row r="2218" spans="1:28" x14ac:dyDescent="0.25">
      <c r="A2218" t="s">
        <v>5341</v>
      </c>
      <c r="B2218" s="1">
        <v>45469</v>
      </c>
      <c r="C2218" t="s">
        <v>5342</v>
      </c>
      <c r="D2218" t="s">
        <v>5343</v>
      </c>
      <c r="E2218">
        <v>46</v>
      </c>
      <c r="F2218" t="s">
        <v>48</v>
      </c>
      <c r="G2218" t="s">
        <v>344</v>
      </c>
      <c r="H2218" t="s">
        <v>345</v>
      </c>
      <c r="I2218" t="s">
        <v>34</v>
      </c>
      <c r="J2218" t="s">
        <v>121</v>
      </c>
      <c r="K2218">
        <v>2</v>
      </c>
      <c r="L2218" s="2">
        <v>1600</v>
      </c>
      <c r="M2218">
        <v>10</v>
      </c>
      <c r="N2218" s="2">
        <v>3200</v>
      </c>
      <c r="O2218" s="2">
        <v>320</v>
      </c>
      <c r="P2218" s="2">
        <v>2880</v>
      </c>
      <c r="Q2218" s="2">
        <v>1707.42</v>
      </c>
      <c r="R2218" s="2">
        <v>1172.58</v>
      </c>
      <c r="S2218" t="s">
        <v>64</v>
      </c>
      <c r="T2218" t="s">
        <v>263</v>
      </c>
      <c r="U2218" t="s">
        <v>91</v>
      </c>
      <c r="V2218" t="s">
        <v>39</v>
      </c>
      <c r="W2218" t="s">
        <v>92</v>
      </c>
      <c r="X2218" t="s">
        <v>67</v>
      </c>
      <c r="Y2218" t="s">
        <v>42</v>
      </c>
      <c r="Z2218" t="s">
        <v>43</v>
      </c>
      <c r="AA2218" t="s">
        <v>44</v>
      </c>
      <c r="AB2218" t="s">
        <v>44</v>
      </c>
    </row>
    <row r="2219" spans="1:28" x14ac:dyDescent="0.25">
      <c r="A2219" t="s">
        <v>5344</v>
      </c>
      <c r="B2219" s="1">
        <v>45469</v>
      </c>
      <c r="C2219" t="s">
        <v>5345</v>
      </c>
      <c r="D2219" t="s">
        <v>5346</v>
      </c>
      <c r="E2219">
        <v>30</v>
      </c>
      <c r="F2219" t="s">
        <v>31</v>
      </c>
      <c r="G2219" t="s">
        <v>188</v>
      </c>
      <c r="H2219" t="s">
        <v>189</v>
      </c>
      <c r="I2219" t="s">
        <v>34</v>
      </c>
      <c r="J2219" t="s">
        <v>190</v>
      </c>
      <c r="K2219">
        <v>4</v>
      </c>
      <c r="L2219" s="2">
        <v>1800</v>
      </c>
      <c r="M2219">
        <v>5</v>
      </c>
      <c r="N2219" s="2">
        <v>7200</v>
      </c>
      <c r="O2219" s="2">
        <v>360</v>
      </c>
      <c r="P2219" s="2">
        <v>6840</v>
      </c>
      <c r="Q2219" s="2">
        <v>5363.46</v>
      </c>
      <c r="R2219" s="2">
        <v>1476.54</v>
      </c>
      <c r="S2219" t="s">
        <v>64</v>
      </c>
      <c r="T2219" t="s">
        <v>114</v>
      </c>
      <c r="U2219" t="s">
        <v>115</v>
      </c>
      <c r="V2219" t="s">
        <v>39</v>
      </c>
      <c r="W2219" t="s">
        <v>137</v>
      </c>
      <c r="X2219" t="s">
        <v>97</v>
      </c>
      <c r="Y2219" t="s">
        <v>42</v>
      </c>
      <c r="Z2219" t="s">
        <v>43</v>
      </c>
      <c r="AA2219" t="s">
        <v>44</v>
      </c>
      <c r="AB2219" t="s">
        <v>44</v>
      </c>
    </row>
    <row r="2220" spans="1:28" x14ac:dyDescent="0.25">
      <c r="A2220" t="s">
        <v>5347</v>
      </c>
      <c r="B2220" s="1">
        <v>45470</v>
      </c>
      <c r="C2220" t="s">
        <v>5348</v>
      </c>
      <c r="D2220" t="s">
        <v>5349</v>
      </c>
      <c r="E2220">
        <v>28</v>
      </c>
      <c r="F2220" t="s">
        <v>31</v>
      </c>
      <c r="G2220" t="s">
        <v>197</v>
      </c>
      <c r="H2220" t="s">
        <v>198</v>
      </c>
      <c r="I2220" t="s">
        <v>74</v>
      </c>
      <c r="J2220" t="s">
        <v>75</v>
      </c>
      <c r="K2220">
        <v>1</v>
      </c>
      <c r="L2220" s="2">
        <v>2600</v>
      </c>
      <c r="M2220">
        <v>5</v>
      </c>
      <c r="N2220" s="2">
        <v>2600</v>
      </c>
      <c r="O2220" s="2">
        <v>130</v>
      </c>
      <c r="P2220" s="2">
        <v>2470</v>
      </c>
      <c r="Q2220" s="2">
        <v>1541.15</v>
      </c>
      <c r="R2220" s="2">
        <v>928.85</v>
      </c>
      <c r="S2220" t="s">
        <v>36</v>
      </c>
      <c r="T2220" t="s">
        <v>114</v>
      </c>
      <c r="U2220" t="s">
        <v>115</v>
      </c>
      <c r="V2220" t="s">
        <v>39</v>
      </c>
      <c r="W2220" t="s">
        <v>40</v>
      </c>
      <c r="X2220" t="s">
        <v>97</v>
      </c>
      <c r="Y2220" t="s">
        <v>56</v>
      </c>
      <c r="Z2220" t="s">
        <v>508</v>
      </c>
      <c r="AA2220" t="s">
        <v>44</v>
      </c>
      <c r="AB2220" t="s">
        <v>44</v>
      </c>
    </row>
    <row r="2221" spans="1:28" x14ac:dyDescent="0.25">
      <c r="A2221" t="s">
        <v>5350</v>
      </c>
      <c r="B2221" s="1">
        <v>45470</v>
      </c>
      <c r="C2221" t="s">
        <v>3010</v>
      </c>
      <c r="D2221" t="s">
        <v>3011</v>
      </c>
      <c r="E2221">
        <v>53</v>
      </c>
      <c r="F2221" t="s">
        <v>48</v>
      </c>
      <c r="G2221" t="s">
        <v>561</v>
      </c>
      <c r="H2221" t="s">
        <v>562</v>
      </c>
      <c r="I2221" t="s">
        <v>34</v>
      </c>
      <c r="J2221" t="s">
        <v>143</v>
      </c>
      <c r="K2221">
        <v>1</v>
      </c>
      <c r="L2221" s="2">
        <v>900</v>
      </c>
      <c r="M2221">
        <v>20</v>
      </c>
      <c r="N2221" s="2">
        <v>900</v>
      </c>
      <c r="O2221" s="2">
        <v>180</v>
      </c>
      <c r="P2221" s="2">
        <v>720</v>
      </c>
      <c r="Q2221" s="2">
        <v>534.16</v>
      </c>
      <c r="R2221" s="2">
        <v>185.84</v>
      </c>
      <c r="S2221" t="s">
        <v>53</v>
      </c>
      <c r="T2221" t="s">
        <v>114</v>
      </c>
      <c r="U2221" t="s">
        <v>115</v>
      </c>
      <c r="V2221" t="s">
        <v>39</v>
      </c>
      <c r="W2221" t="s">
        <v>92</v>
      </c>
      <c r="X2221" t="s">
        <v>67</v>
      </c>
      <c r="Y2221" t="s">
        <v>56</v>
      </c>
      <c r="Z2221" t="s">
        <v>107</v>
      </c>
      <c r="AA2221" t="s">
        <v>44</v>
      </c>
      <c r="AB2221" t="s">
        <v>44</v>
      </c>
    </row>
    <row r="2222" spans="1:28" x14ac:dyDescent="0.25">
      <c r="A2222" t="s">
        <v>5351</v>
      </c>
      <c r="B2222" s="1">
        <v>45470</v>
      </c>
      <c r="C2222" t="s">
        <v>4288</v>
      </c>
      <c r="D2222" t="s">
        <v>4289</v>
      </c>
      <c r="E2222">
        <v>42</v>
      </c>
      <c r="F2222" t="s">
        <v>48</v>
      </c>
      <c r="G2222" t="s">
        <v>352</v>
      </c>
      <c r="H2222" t="s">
        <v>353</v>
      </c>
      <c r="I2222" t="s">
        <v>103</v>
      </c>
      <c r="J2222" t="s">
        <v>104</v>
      </c>
      <c r="K2222">
        <v>4</v>
      </c>
      <c r="L2222" s="2">
        <v>850</v>
      </c>
      <c r="M2222">
        <v>20</v>
      </c>
      <c r="N2222" s="2">
        <v>3400</v>
      </c>
      <c r="O2222" s="2">
        <v>680</v>
      </c>
      <c r="P2222" s="2">
        <v>2720</v>
      </c>
      <c r="Q2222" s="2">
        <v>1747.78</v>
      </c>
      <c r="R2222" s="2">
        <v>972.22</v>
      </c>
      <c r="S2222" t="s">
        <v>53</v>
      </c>
      <c r="T2222" t="s">
        <v>263</v>
      </c>
      <c r="U2222" t="s">
        <v>91</v>
      </c>
      <c r="V2222" t="s">
        <v>39</v>
      </c>
      <c r="W2222" t="s">
        <v>83</v>
      </c>
      <c r="X2222" t="s">
        <v>97</v>
      </c>
      <c r="Y2222" t="s">
        <v>42</v>
      </c>
      <c r="Z2222" t="s">
        <v>107</v>
      </c>
      <c r="AA2222" t="s">
        <v>44</v>
      </c>
      <c r="AB2222" t="s">
        <v>44</v>
      </c>
    </row>
    <row r="2223" spans="1:28" x14ac:dyDescent="0.25">
      <c r="A2223" t="s">
        <v>5352</v>
      </c>
      <c r="B2223" s="1">
        <v>45470</v>
      </c>
      <c r="C2223" t="s">
        <v>1435</v>
      </c>
      <c r="D2223" t="s">
        <v>1436</v>
      </c>
      <c r="E2223">
        <v>42</v>
      </c>
      <c r="F2223" t="s">
        <v>48</v>
      </c>
      <c r="G2223" t="s">
        <v>318</v>
      </c>
      <c r="H2223" t="s">
        <v>319</v>
      </c>
      <c r="I2223" t="s">
        <v>34</v>
      </c>
      <c r="J2223" t="s">
        <v>190</v>
      </c>
      <c r="K2223">
        <v>2</v>
      </c>
      <c r="L2223" s="2">
        <v>2500</v>
      </c>
      <c r="M2223">
        <v>10</v>
      </c>
      <c r="N2223" s="2">
        <v>5000</v>
      </c>
      <c r="O2223" s="2">
        <v>500</v>
      </c>
      <c r="P2223" s="2">
        <v>4500</v>
      </c>
      <c r="Q2223" s="2">
        <v>2548.39</v>
      </c>
      <c r="R2223" s="2">
        <v>1951.61</v>
      </c>
      <c r="S2223" t="s">
        <v>64</v>
      </c>
      <c r="T2223" t="s">
        <v>96</v>
      </c>
      <c r="U2223" t="s">
        <v>96</v>
      </c>
      <c r="V2223" t="s">
        <v>39</v>
      </c>
      <c r="W2223" t="s">
        <v>137</v>
      </c>
      <c r="X2223" t="s">
        <v>97</v>
      </c>
      <c r="Y2223" t="s">
        <v>42</v>
      </c>
      <c r="Z2223" t="s">
        <v>43</v>
      </c>
      <c r="AA2223" t="s">
        <v>68</v>
      </c>
      <c r="AB2223" t="s">
        <v>44</v>
      </c>
    </row>
    <row r="2224" spans="1:28" x14ac:dyDescent="0.25">
      <c r="A2224" t="s">
        <v>5353</v>
      </c>
      <c r="B2224" s="1">
        <v>45470</v>
      </c>
      <c r="C2224" t="s">
        <v>5354</v>
      </c>
      <c r="D2224" t="s">
        <v>5355</v>
      </c>
      <c r="E2224">
        <v>39</v>
      </c>
      <c r="F2224" t="s">
        <v>31</v>
      </c>
      <c r="G2224" t="s">
        <v>298</v>
      </c>
      <c r="H2224" t="s">
        <v>299</v>
      </c>
      <c r="I2224" t="s">
        <v>103</v>
      </c>
      <c r="J2224" t="s">
        <v>104</v>
      </c>
      <c r="K2224">
        <v>1</v>
      </c>
      <c r="L2224" s="2">
        <v>700</v>
      </c>
      <c r="M2224">
        <v>0</v>
      </c>
      <c r="N2224" s="2">
        <v>700</v>
      </c>
      <c r="O2224" s="2">
        <v>0</v>
      </c>
      <c r="P2224" s="2">
        <v>700</v>
      </c>
      <c r="Q2224" s="2">
        <v>520.28</v>
      </c>
      <c r="R2224" s="2">
        <v>179.72</v>
      </c>
      <c r="S2224" t="s">
        <v>53</v>
      </c>
      <c r="T2224" t="s">
        <v>37</v>
      </c>
      <c r="U2224" t="s">
        <v>38</v>
      </c>
      <c r="V2224" t="s">
        <v>39</v>
      </c>
      <c r="W2224" t="s">
        <v>92</v>
      </c>
      <c r="X2224" t="s">
        <v>41</v>
      </c>
      <c r="Y2224" t="s">
        <v>56</v>
      </c>
      <c r="Z2224" t="s">
        <v>43</v>
      </c>
      <c r="AA2224" t="s">
        <v>44</v>
      </c>
      <c r="AB2224" t="s">
        <v>44</v>
      </c>
    </row>
    <row r="2225" spans="1:28" x14ac:dyDescent="0.25">
      <c r="A2225" t="s">
        <v>5356</v>
      </c>
      <c r="B2225" s="1">
        <v>45470</v>
      </c>
      <c r="C2225" t="s">
        <v>5357</v>
      </c>
      <c r="D2225" t="s">
        <v>5358</v>
      </c>
      <c r="E2225">
        <v>57</v>
      </c>
      <c r="F2225" t="s">
        <v>31</v>
      </c>
      <c r="G2225" t="s">
        <v>217</v>
      </c>
      <c r="H2225" t="s">
        <v>218</v>
      </c>
      <c r="I2225" t="s">
        <v>34</v>
      </c>
      <c r="J2225" t="s">
        <v>130</v>
      </c>
      <c r="K2225">
        <v>1</v>
      </c>
      <c r="L2225" s="2">
        <v>28000</v>
      </c>
      <c r="M2225">
        <v>5</v>
      </c>
      <c r="N2225" s="2">
        <v>28000</v>
      </c>
      <c r="O2225" s="2">
        <v>1400</v>
      </c>
      <c r="P2225" s="2">
        <v>26600</v>
      </c>
      <c r="Q2225" s="2">
        <v>17685.150000000001</v>
      </c>
      <c r="R2225" s="2">
        <v>8914.85</v>
      </c>
      <c r="S2225" t="s">
        <v>53</v>
      </c>
      <c r="T2225" t="s">
        <v>122</v>
      </c>
      <c r="U2225" t="s">
        <v>123</v>
      </c>
      <c r="V2225" t="s">
        <v>39</v>
      </c>
      <c r="W2225" t="s">
        <v>92</v>
      </c>
      <c r="X2225" t="s">
        <v>41</v>
      </c>
      <c r="Y2225" t="s">
        <v>56</v>
      </c>
      <c r="Z2225" t="s">
        <v>508</v>
      </c>
      <c r="AA2225" t="s">
        <v>44</v>
      </c>
      <c r="AB2225" t="s">
        <v>44</v>
      </c>
    </row>
    <row r="2226" spans="1:28" x14ac:dyDescent="0.25">
      <c r="A2226" t="s">
        <v>5359</v>
      </c>
      <c r="B2226" s="1">
        <v>45470</v>
      </c>
      <c r="C2226" t="s">
        <v>1407</v>
      </c>
      <c r="D2226" t="s">
        <v>1408</v>
      </c>
      <c r="E2226">
        <v>33</v>
      </c>
      <c r="F2226" t="s">
        <v>48</v>
      </c>
      <c r="G2226" t="s">
        <v>101</v>
      </c>
      <c r="H2226" t="s">
        <v>102</v>
      </c>
      <c r="I2226" t="s">
        <v>103</v>
      </c>
      <c r="J2226" t="s">
        <v>104</v>
      </c>
      <c r="K2226">
        <v>3</v>
      </c>
      <c r="L2226" s="2">
        <v>1800</v>
      </c>
      <c r="M2226">
        <v>5</v>
      </c>
      <c r="N2226" s="2">
        <v>5400</v>
      </c>
      <c r="O2226" s="2">
        <v>270</v>
      </c>
      <c r="P2226" s="2">
        <v>5130</v>
      </c>
      <c r="Q2226" s="2">
        <v>4151.3100000000004</v>
      </c>
      <c r="R2226" s="2">
        <v>978.69</v>
      </c>
      <c r="S2226" t="s">
        <v>36</v>
      </c>
      <c r="T2226" t="s">
        <v>37</v>
      </c>
      <c r="U2226" t="s">
        <v>38</v>
      </c>
      <c r="V2226" t="s">
        <v>39</v>
      </c>
      <c r="W2226" t="s">
        <v>83</v>
      </c>
      <c r="X2226" t="s">
        <v>41</v>
      </c>
      <c r="Y2226" t="s">
        <v>42</v>
      </c>
      <c r="Z2226" t="s">
        <v>43</v>
      </c>
      <c r="AA2226" t="s">
        <v>44</v>
      </c>
      <c r="AB2226" t="s">
        <v>44</v>
      </c>
    </row>
    <row r="2227" spans="1:28" x14ac:dyDescent="0.25">
      <c r="A2227" t="s">
        <v>5360</v>
      </c>
      <c r="B2227" s="1">
        <v>45470</v>
      </c>
      <c r="C2227" t="s">
        <v>5354</v>
      </c>
      <c r="D2227" t="s">
        <v>5355</v>
      </c>
      <c r="E2227">
        <v>29</v>
      </c>
      <c r="F2227" t="s">
        <v>48</v>
      </c>
      <c r="G2227" t="s">
        <v>243</v>
      </c>
      <c r="H2227" t="s">
        <v>244</v>
      </c>
      <c r="I2227" t="s">
        <v>103</v>
      </c>
      <c r="J2227" t="s">
        <v>104</v>
      </c>
      <c r="K2227">
        <v>1</v>
      </c>
      <c r="L2227" s="2">
        <v>450</v>
      </c>
      <c r="M2227">
        <v>5</v>
      </c>
      <c r="N2227" s="2">
        <v>450</v>
      </c>
      <c r="O2227" s="2">
        <v>22.5</v>
      </c>
      <c r="P2227" s="2">
        <v>427.5</v>
      </c>
      <c r="Q2227" s="2">
        <v>318.05</v>
      </c>
      <c r="R2227" s="2">
        <v>109.45</v>
      </c>
      <c r="S2227" t="s">
        <v>53</v>
      </c>
      <c r="T2227" t="s">
        <v>37</v>
      </c>
      <c r="U2227" t="s">
        <v>38</v>
      </c>
      <c r="V2227" t="s">
        <v>39</v>
      </c>
      <c r="W2227" t="s">
        <v>92</v>
      </c>
      <c r="X2227" t="s">
        <v>67</v>
      </c>
      <c r="Y2227" t="s">
        <v>42</v>
      </c>
      <c r="Z2227" t="s">
        <v>43</v>
      </c>
      <c r="AA2227" t="s">
        <v>44</v>
      </c>
      <c r="AB2227" t="s">
        <v>44</v>
      </c>
    </row>
    <row r="2228" spans="1:28" x14ac:dyDescent="0.25">
      <c r="A2228" t="s">
        <v>5361</v>
      </c>
      <c r="B2228" s="1">
        <v>45470</v>
      </c>
      <c r="C2228" t="s">
        <v>2315</v>
      </c>
      <c r="D2228" t="s">
        <v>2316</v>
      </c>
      <c r="E2228">
        <v>55</v>
      </c>
      <c r="F2228" t="s">
        <v>48</v>
      </c>
      <c r="G2228" t="s">
        <v>344</v>
      </c>
      <c r="H2228" t="s">
        <v>345</v>
      </c>
      <c r="I2228" t="s">
        <v>34</v>
      </c>
      <c r="J2228" t="s">
        <v>121</v>
      </c>
      <c r="K2228">
        <v>1</v>
      </c>
      <c r="L2228" s="2">
        <v>1600</v>
      </c>
      <c r="M2228">
        <v>5</v>
      </c>
      <c r="N2228" s="2">
        <v>1600</v>
      </c>
      <c r="O2228" s="2">
        <v>80</v>
      </c>
      <c r="P2228" s="2">
        <v>1520</v>
      </c>
      <c r="Q2228" s="2">
        <v>857.99</v>
      </c>
      <c r="R2228" s="2">
        <v>662.01</v>
      </c>
      <c r="S2228" t="s">
        <v>64</v>
      </c>
      <c r="T2228" t="s">
        <v>398</v>
      </c>
      <c r="U2228" t="s">
        <v>399</v>
      </c>
      <c r="V2228" t="s">
        <v>39</v>
      </c>
      <c r="W2228" t="s">
        <v>124</v>
      </c>
      <c r="X2228" t="s">
        <v>41</v>
      </c>
      <c r="Y2228" t="s">
        <v>42</v>
      </c>
      <c r="Z2228" t="s">
        <v>43</v>
      </c>
      <c r="AA2228" t="s">
        <v>44</v>
      </c>
      <c r="AB2228" t="s">
        <v>44</v>
      </c>
    </row>
    <row r="2229" spans="1:28" x14ac:dyDescent="0.25">
      <c r="A2229" t="s">
        <v>5362</v>
      </c>
      <c r="B2229" s="1">
        <v>45470</v>
      </c>
      <c r="C2229" t="s">
        <v>3083</v>
      </c>
      <c r="D2229" t="s">
        <v>3084</v>
      </c>
      <c r="E2229">
        <v>51</v>
      </c>
      <c r="F2229" t="s">
        <v>111</v>
      </c>
      <c r="G2229" t="s">
        <v>101</v>
      </c>
      <c r="H2229" t="s">
        <v>102</v>
      </c>
      <c r="I2229" t="s">
        <v>103</v>
      </c>
      <c r="J2229" t="s">
        <v>104</v>
      </c>
      <c r="K2229">
        <v>5</v>
      </c>
      <c r="L2229" s="2">
        <v>1800</v>
      </c>
      <c r="M2229">
        <v>30</v>
      </c>
      <c r="N2229" s="2">
        <v>9000</v>
      </c>
      <c r="O2229" s="2">
        <v>2700</v>
      </c>
      <c r="P2229" s="2">
        <v>6300</v>
      </c>
      <c r="Q2229" s="2">
        <v>4968.3100000000004</v>
      </c>
      <c r="R2229" s="2">
        <v>1331.69</v>
      </c>
      <c r="S2229" t="s">
        <v>64</v>
      </c>
      <c r="T2229" t="s">
        <v>263</v>
      </c>
      <c r="U2229" t="s">
        <v>91</v>
      </c>
      <c r="V2229" t="s">
        <v>39</v>
      </c>
      <c r="W2229" t="s">
        <v>92</v>
      </c>
      <c r="X2229" t="s">
        <v>67</v>
      </c>
      <c r="Y2229" t="s">
        <v>56</v>
      </c>
      <c r="Z2229" t="s">
        <v>43</v>
      </c>
      <c r="AA2229" t="s">
        <v>44</v>
      </c>
      <c r="AB2229" t="s">
        <v>44</v>
      </c>
    </row>
    <row r="2230" spans="1:28" x14ac:dyDescent="0.25">
      <c r="A2230" t="s">
        <v>5363</v>
      </c>
      <c r="B2230" s="1">
        <v>45470</v>
      </c>
      <c r="C2230" t="s">
        <v>5364</v>
      </c>
      <c r="D2230" t="s">
        <v>5365</v>
      </c>
      <c r="E2230">
        <v>60</v>
      </c>
      <c r="F2230" t="s">
        <v>111</v>
      </c>
      <c r="G2230" t="s">
        <v>81</v>
      </c>
      <c r="H2230" t="s">
        <v>82</v>
      </c>
      <c r="I2230" t="s">
        <v>51</v>
      </c>
      <c r="J2230" t="s">
        <v>52</v>
      </c>
      <c r="K2230">
        <v>1</v>
      </c>
      <c r="L2230" s="2">
        <v>600</v>
      </c>
      <c r="M2230">
        <v>5</v>
      </c>
      <c r="N2230" s="2">
        <v>600</v>
      </c>
      <c r="O2230" s="2">
        <v>30</v>
      </c>
      <c r="P2230" s="2">
        <v>570</v>
      </c>
      <c r="Q2230" s="2">
        <v>452.72</v>
      </c>
      <c r="R2230" s="2">
        <v>117.28</v>
      </c>
      <c r="S2230" t="s">
        <v>53</v>
      </c>
      <c r="T2230" t="s">
        <v>163</v>
      </c>
      <c r="U2230" t="s">
        <v>164</v>
      </c>
      <c r="V2230" t="s">
        <v>39</v>
      </c>
      <c r="W2230" t="s">
        <v>92</v>
      </c>
      <c r="X2230" t="s">
        <v>41</v>
      </c>
      <c r="Y2230" t="s">
        <v>56</v>
      </c>
      <c r="Z2230" t="s">
        <v>43</v>
      </c>
      <c r="AA2230" t="s">
        <v>44</v>
      </c>
      <c r="AB2230" t="s">
        <v>44</v>
      </c>
    </row>
    <row r="2231" spans="1:28" x14ac:dyDescent="0.25">
      <c r="A2231" t="s">
        <v>5366</v>
      </c>
      <c r="B2231" s="1">
        <v>45471</v>
      </c>
      <c r="C2231" t="s">
        <v>5367</v>
      </c>
      <c r="D2231" t="s">
        <v>5368</v>
      </c>
      <c r="E2231">
        <v>30</v>
      </c>
      <c r="F2231" t="s">
        <v>31</v>
      </c>
      <c r="G2231" t="s">
        <v>217</v>
      </c>
      <c r="H2231" t="s">
        <v>218</v>
      </c>
      <c r="I2231" t="s">
        <v>34</v>
      </c>
      <c r="J2231" t="s">
        <v>130</v>
      </c>
      <c r="K2231">
        <v>4</v>
      </c>
      <c r="L2231" s="2">
        <v>28000</v>
      </c>
      <c r="M2231">
        <v>5</v>
      </c>
      <c r="N2231" s="2">
        <v>112000</v>
      </c>
      <c r="O2231" s="2">
        <v>5600</v>
      </c>
      <c r="P2231" s="2">
        <v>106400</v>
      </c>
      <c r="Q2231" s="2">
        <v>79655.259999999995</v>
      </c>
      <c r="R2231" s="2">
        <v>26744.74</v>
      </c>
      <c r="S2231" t="s">
        <v>36</v>
      </c>
      <c r="T2231" t="s">
        <v>163</v>
      </c>
      <c r="U2231" t="s">
        <v>164</v>
      </c>
      <c r="V2231" t="s">
        <v>39</v>
      </c>
      <c r="W2231" t="s">
        <v>137</v>
      </c>
      <c r="X2231" t="s">
        <v>67</v>
      </c>
      <c r="Y2231" t="s">
        <v>56</v>
      </c>
      <c r="Z2231" t="s">
        <v>43</v>
      </c>
      <c r="AA2231" t="s">
        <v>44</v>
      </c>
      <c r="AB2231" t="s">
        <v>44</v>
      </c>
    </row>
    <row r="2232" spans="1:28" x14ac:dyDescent="0.25">
      <c r="A2232" t="s">
        <v>5369</v>
      </c>
      <c r="B2232" s="1">
        <v>45471</v>
      </c>
      <c r="C2232" t="s">
        <v>1596</v>
      </c>
      <c r="D2232" t="s">
        <v>1597</v>
      </c>
      <c r="E2232">
        <v>20</v>
      </c>
      <c r="F2232" t="s">
        <v>48</v>
      </c>
      <c r="G2232" t="s">
        <v>197</v>
      </c>
      <c r="H2232" t="s">
        <v>198</v>
      </c>
      <c r="I2232" t="s">
        <v>74</v>
      </c>
      <c r="J2232" t="s">
        <v>75</v>
      </c>
      <c r="K2232">
        <v>3</v>
      </c>
      <c r="L2232" s="2">
        <v>2600</v>
      </c>
      <c r="M2232">
        <v>10</v>
      </c>
      <c r="N2232" s="2">
        <v>7800</v>
      </c>
      <c r="O2232" s="2">
        <v>780</v>
      </c>
      <c r="P2232" s="2">
        <v>7020</v>
      </c>
      <c r="Q2232" s="2">
        <v>4581.3900000000003</v>
      </c>
      <c r="R2232" s="2">
        <v>2438.61</v>
      </c>
      <c r="S2232" t="s">
        <v>53</v>
      </c>
      <c r="T2232" t="s">
        <v>222</v>
      </c>
      <c r="U2232" t="s">
        <v>38</v>
      </c>
      <c r="V2232" t="s">
        <v>39</v>
      </c>
      <c r="W2232" t="s">
        <v>92</v>
      </c>
      <c r="X2232" t="s">
        <v>67</v>
      </c>
      <c r="Y2232" t="s">
        <v>56</v>
      </c>
      <c r="Z2232" t="s">
        <v>43</v>
      </c>
      <c r="AA2232" t="s">
        <v>44</v>
      </c>
      <c r="AB2232" t="s">
        <v>68</v>
      </c>
    </row>
    <row r="2233" spans="1:28" x14ac:dyDescent="0.25">
      <c r="A2233" t="s">
        <v>5370</v>
      </c>
      <c r="B2233" s="1">
        <v>45471</v>
      </c>
      <c r="C2233" t="s">
        <v>1905</v>
      </c>
      <c r="D2233" t="s">
        <v>1906</v>
      </c>
      <c r="E2233">
        <v>28</v>
      </c>
      <c r="F2233" t="s">
        <v>48</v>
      </c>
      <c r="G2233" t="s">
        <v>49</v>
      </c>
      <c r="H2233" t="s">
        <v>50</v>
      </c>
      <c r="I2233" t="s">
        <v>51</v>
      </c>
      <c r="J2233" t="s">
        <v>52</v>
      </c>
      <c r="K2233">
        <v>5</v>
      </c>
      <c r="L2233" s="2">
        <v>500</v>
      </c>
      <c r="M2233">
        <v>25</v>
      </c>
      <c r="N2233" s="2">
        <v>2500</v>
      </c>
      <c r="O2233" s="2">
        <v>625</v>
      </c>
      <c r="P2233" s="2">
        <v>1875</v>
      </c>
      <c r="Q2233" s="2">
        <v>1171.5899999999999</v>
      </c>
      <c r="R2233" s="2">
        <v>703.41</v>
      </c>
      <c r="S2233" t="s">
        <v>64</v>
      </c>
      <c r="T2233" t="s">
        <v>136</v>
      </c>
      <c r="U2233" t="s">
        <v>38</v>
      </c>
      <c r="V2233" t="s">
        <v>39</v>
      </c>
      <c r="W2233" t="s">
        <v>124</v>
      </c>
      <c r="X2233" t="s">
        <v>97</v>
      </c>
      <c r="Y2233" t="s">
        <v>56</v>
      </c>
      <c r="Z2233" t="s">
        <v>43</v>
      </c>
      <c r="AA2233" t="s">
        <v>44</v>
      </c>
      <c r="AB2233" t="s">
        <v>68</v>
      </c>
    </row>
    <row r="2234" spans="1:28" x14ac:dyDescent="0.25">
      <c r="A2234" t="s">
        <v>5371</v>
      </c>
      <c r="B2234" s="1">
        <v>45471</v>
      </c>
      <c r="C2234" t="s">
        <v>5372</v>
      </c>
      <c r="D2234" t="s">
        <v>5373</v>
      </c>
      <c r="E2234">
        <v>55</v>
      </c>
      <c r="F2234" t="s">
        <v>31</v>
      </c>
      <c r="G2234" t="s">
        <v>436</v>
      </c>
      <c r="H2234" t="s">
        <v>437</v>
      </c>
      <c r="I2234" t="s">
        <v>74</v>
      </c>
      <c r="J2234" t="s">
        <v>190</v>
      </c>
      <c r="K2234">
        <v>1</v>
      </c>
      <c r="L2234" s="2">
        <v>1800</v>
      </c>
      <c r="M2234">
        <v>0</v>
      </c>
      <c r="N2234" s="2">
        <v>1800</v>
      </c>
      <c r="O2234" s="2">
        <v>0</v>
      </c>
      <c r="P2234" s="2">
        <v>1800</v>
      </c>
      <c r="Q2234" s="2">
        <v>1463.91</v>
      </c>
      <c r="R2234" s="2">
        <v>336.09</v>
      </c>
      <c r="S2234" t="s">
        <v>53</v>
      </c>
      <c r="T2234" t="s">
        <v>76</v>
      </c>
      <c r="U2234" t="s">
        <v>77</v>
      </c>
      <c r="V2234" t="s">
        <v>39</v>
      </c>
      <c r="W2234" t="s">
        <v>66</v>
      </c>
      <c r="X2234" t="s">
        <v>97</v>
      </c>
      <c r="Y2234" t="s">
        <v>56</v>
      </c>
      <c r="Z2234" t="s">
        <v>43</v>
      </c>
      <c r="AA2234" t="s">
        <v>44</v>
      </c>
      <c r="AB2234" t="s">
        <v>44</v>
      </c>
    </row>
    <row r="2235" spans="1:28" x14ac:dyDescent="0.25">
      <c r="A2235" t="s">
        <v>5374</v>
      </c>
      <c r="B2235" s="1">
        <v>45471</v>
      </c>
      <c r="C2235" t="s">
        <v>5375</v>
      </c>
      <c r="D2235" t="s">
        <v>5376</v>
      </c>
      <c r="E2235">
        <v>32</v>
      </c>
      <c r="F2235" t="s">
        <v>111</v>
      </c>
      <c r="G2235" t="s">
        <v>168</v>
      </c>
      <c r="H2235" t="s">
        <v>169</v>
      </c>
      <c r="I2235" t="s">
        <v>62</v>
      </c>
      <c r="J2235" t="s">
        <v>143</v>
      </c>
      <c r="K2235">
        <v>2</v>
      </c>
      <c r="L2235" s="2">
        <v>1800</v>
      </c>
      <c r="M2235">
        <v>10</v>
      </c>
      <c r="N2235" s="2">
        <v>3600</v>
      </c>
      <c r="O2235" s="2">
        <v>360</v>
      </c>
      <c r="P2235" s="2">
        <v>3240</v>
      </c>
      <c r="Q2235" s="2">
        <v>2020.55</v>
      </c>
      <c r="R2235" s="2">
        <v>1219.45</v>
      </c>
      <c r="S2235" t="s">
        <v>64</v>
      </c>
      <c r="T2235" t="s">
        <v>222</v>
      </c>
      <c r="U2235" t="s">
        <v>38</v>
      </c>
      <c r="V2235" t="s">
        <v>39</v>
      </c>
      <c r="W2235" t="s">
        <v>83</v>
      </c>
      <c r="X2235" t="s">
        <v>41</v>
      </c>
      <c r="Y2235" t="s">
        <v>42</v>
      </c>
      <c r="Z2235" t="s">
        <v>43</v>
      </c>
      <c r="AA2235" t="s">
        <v>44</v>
      </c>
      <c r="AB2235" t="s">
        <v>44</v>
      </c>
    </row>
    <row r="2236" spans="1:28" x14ac:dyDescent="0.25">
      <c r="A2236" t="s">
        <v>5377</v>
      </c>
      <c r="B2236" s="1">
        <v>45471</v>
      </c>
      <c r="C2236" t="s">
        <v>2615</v>
      </c>
      <c r="D2236" t="s">
        <v>2616</v>
      </c>
      <c r="E2236">
        <v>55</v>
      </c>
      <c r="F2236" t="s">
        <v>111</v>
      </c>
      <c r="G2236" t="s">
        <v>60</v>
      </c>
      <c r="H2236" t="s">
        <v>61</v>
      </c>
      <c r="I2236" t="s">
        <v>62</v>
      </c>
      <c r="J2236" t="s">
        <v>63</v>
      </c>
      <c r="K2236">
        <v>3</v>
      </c>
      <c r="L2236" s="2">
        <v>3500</v>
      </c>
      <c r="M2236">
        <v>10</v>
      </c>
      <c r="N2236" s="2">
        <v>10500</v>
      </c>
      <c r="O2236" s="2">
        <v>1050</v>
      </c>
      <c r="P2236" s="2">
        <v>9450</v>
      </c>
      <c r="Q2236" s="2">
        <v>6203.92</v>
      </c>
      <c r="R2236" s="2">
        <v>3246.08</v>
      </c>
      <c r="S2236" t="s">
        <v>53</v>
      </c>
      <c r="T2236" t="s">
        <v>76</v>
      </c>
      <c r="U2236" t="s">
        <v>77</v>
      </c>
      <c r="V2236" t="s">
        <v>39</v>
      </c>
      <c r="W2236" t="s">
        <v>92</v>
      </c>
      <c r="X2236" t="s">
        <v>97</v>
      </c>
      <c r="Y2236" t="s">
        <v>42</v>
      </c>
      <c r="Z2236" t="s">
        <v>43</v>
      </c>
      <c r="AA2236" t="s">
        <v>44</v>
      </c>
      <c r="AB2236" t="s">
        <v>44</v>
      </c>
    </row>
    <row r="2237" spans="1:28" x14ac:dyDescent="0.25">
      <c r="A2237" t="s">
        <v>5378</v>
      </c>
      <c r="B2237" s="1">
        <v>45471</v>
      </c>
      <c r="C2237" t="s">
        <v>2464</v>
      </c>
      <c r="D2237" t="s">
        <v>2465</v>
      </c>
      <c r="E2237">
        <v>35</v>
      </c>
      <c r="F2237" t="s">
        <v>48</v>
      </c>
      <c r="G2237" t="s">
        <v>72</v>
      </c>
      <c r="H2237" t="s">
        <v>73</v>
      </c>
      <c r="I2237" t="s">
        <v>74</v>
      </c>
      <c r="J2237" t="s">
        <v>75</v>
      </c>
      <c r="K2237">
        <v>2</v>
      </c>
      <c r="L2237" s="2">
        <v>2200</v>
      </c>
      <c r="M2237">
        <v>5</v>
      </c>
      <c r="N2237" s="2">
        <v>4400</v>
      </c>
      <c r="O2237" s="2">
        <v>220</v>
      </c>
      <c r="P2237" s="2">
        <v>4180</v>
      </c>
      <c r="Q2237" s="2">
        <v>3127.91</v>
      </c>
      <c r="R2237" s="2">
        <v>1052.0899999999999</v>
      </c>
      <c r="S2237" t="s">
        <v>53</v>
      </c>
      <c r="T2237" t="s">
        <v>178</v>
      </c>
      <c r="U2237" t="s">
        <v>154</v>
      </c>
      <c r="V2237" t="s">
        <v>39</v>
      </c>
      <c r="W2237" t="s">
        <v>137</v>
      </c>
      <c r="X2237" t="s">
        <v>41</v>
      </c>
      <c r="Y2237" t="s">
        <v>56</v>
      </c>
      <c r="Z2237" t="s">
        <v>43</v>
      </c>
      <c r="AA2237" t="s">
        <v>44</v>
      </c>
      <c r="AB2237" t="s">
        <v>44</v>
      </c>
    </row>
    <row r="2238" spans="1:28" x14ac:dyDescent="0.25">
      <c r="A2238" t="s">
        <v>5379</v>
      </c>
      <c r="B2238" s="1">
        <v>45471</v>
      </c>
      <c r="C2238" t="s">
        <v>373</v>
      </c>
      <c r="D2238" t="s">
        <v>374</v>
      </c>
      <c r="E2238">
        <v>28</v>
      </c>
      <c r="F2238" t="s">
        <v>111</v>
      </c>
      <c r="G2238" t="s">
        <v>298</v>
      </c>
      <c r="H2238" t="s">
        <v>299</v>
      </c>
      <c r="I2238" t="s">
        <v>103</v>
      </c>
      <c r="J2238" t="s">
        <v>104</v>
      </c>
      <c r="K2238">
        <v>1</v>
      </c>
      <c r="L2238" s="2">
        <v>700</v>
      </c>
      <c r="M2238">
        <v>5</v>
      </c>
      <c r="N2238" s="2">
        <v>700</v>
      </c>
      <c r="O2238" s="2">
        <v>35</v>
      </c>
      <c r="P2238" s="2">
        <v>665</v>
      </c>
      <c r="Q2238" s="2">
        <v>506.81</v>
      </c>
      <c r="R2238" s="2">
        <v>158.19</v>
      </c>
      <c r="S2238" t="s">
        <v>53</v>
      </c>
      <c r="T2238" t="s">
        <v>122</v>
      </c>
      <c r="U2238" t="s">
        <v>123</v>
      </c>
      <c r="V2238" t="s">
        <v>39</v>
      </c>
      <c r="W2238" t="s">
        <v>83</v>
      </c>
      <c r="X2238" t="s">
        <v>41</v>
      </c>
      <c r="Y2238" t="s">
        <v>42</v>
      </c>
      <c r="Z2238" t="s">
        <v>223</v>
      </c>
      <c r="AA2238" t="s">
        <v>68</v>
      </c>
      <c r="AB2238" t="s">
        <v>44</v>
      </c>
    </row>
    <row r="2239" spans="1:28" x14ac:dyDescent="0.25">
      <c r="A2239" t="s">
        <v>5380</v>
      </c>
      <c r="B2239" s="1">
        <v>45471</v>
      </c>
      <c r="C2239" t="s">
        <v>2060</v>
      </c>
      <c r="D2239" t="s">
        <v>2061</v>
      </c>
      <c r="E2239">
        <v>47</v>
      </c>
      <c r="F2239" t="s">
        <v>48</v>
      </c>
      <c r="G2239" t="s">
        <v>81</v>
      </c>
      <c r="H2239" t="s">
        <v>82</v>
      </c>
      <c r="I2239" t="s">
        <v>51</v>
      </c>
      <c r="J2239" t="s">
        <v>52</v>
      </c>
      <c r="K2239">
        <v>1</v>
      </c>
      <c r="L2239" s="2">
        <v>600</v>
      </c>
      <c r="M2239">
        <v>5</v>
      </c>
      <c r="N2239" s="2">
        <v>600</v>
      </c>
      <c r="O2239" s="2">
        <v>30</v>
      </c>
      <c r="P2239" s="2">
        <v>570</v>
      </c>
      <c r="Q2239" s="2">
        <v>438.35</v>
      </c>
      <c r="R2239" s="2">
        <v>131.65</v>
      </c>
      <c r="S2239" t="s">
        <v>53</v>
      </c>
      <c r="T2239" t="s">
        <v>178</v>
      </c>
      <c r="U2239" t="s">
        <v>154</v>
      </c>
      <c r="V2239" t="s">
        <v>39</v>
      </c>
      <c r="W2239" t="s">
        <v>137</v>
      </c>
      <c r="X2239" t="s">
        <v>97</v>
      </c>
      <c r="Y2239" t="s">
        <v>42</v>
      </c>
      <c r="Z2239" t="s">
        <v>43</v>
      </c>
      <c r="AA2239" t="s">
        <v>44</v>
      </c>
      <c r="AB2239" t="s">
        <v>44</v>
      </c>
    </row>
    <row r="2240" spans="1:28" x14ac:dyDescent="0.25">
      <c r="A2240" t="s">
        <v>5381</v>
      </c>
      <c r="B2240" s="1">
        <v>45471</v>
      </c>
      <c r="C2240" t="s">
        <v>4240</v>
      </c>
      <c r="D2240" t="s">
        <v>4241</v>
      </c>
      <c r="E2240">
        <v>28</v>
      </c>
      <c r="F2240" t="s">
        <v>31</v>
      </c>
      <c r="G2240" t="s">
        <v>387</v>
      </c>
      <c r="H2240" t="s">
        <v>388</v>
      </c>
      <c r="I2240" t="s">
        <v>74</v>
      </c>
      <c r="J2240" t="s">
        <v>75</v>
      </c>
      <c r="K2240">
        <v>5</v>
      </c>
      <c r="L2240" s="2">
        <v>3200</v>
      </c>
      <c r="M2240">
        <v>30</v>
      </c>
      <c r="N2240" s="2">
        <v>16000</v>
      </c>
      <c r="O2240" s="2">
        <v>4800</v>
      </c>
      <c r="P2240" s="2">
        <v>11200</v>
      </c>
      <c r="Q2240" s="2">
        <v>7889.16</v>
      </c>
      <c r="R2240" s="2">
        <v>3310.84</v>
      </c>
      <c r="S2240" t="s">
        <v>53</v>
      </c>
      <c r="T2240" t="s">
        <v>263</v>
      </c>
      <c r="U2240" t="s">
        <v>91</v>
      </c>
      <c r="V2240" t="s">
        <v>39</v>
      </c>
      <c r="W2240" t="s">
        <v>40</v>
      </c>
      <c r="X2240" t="s">
        <v>41</v>
      </c>
      <c r="Y2240" t="s">
        <v>56</v>
      </c>
      <c r="Z2240" t="s">
        <v>43</v>
      </c>
      <c r="AA2240" t="s">
        <v>44</v>
      </c>
      <c r="AB2240" t="s">
        <v>44</v>
      </c>
    </row>
    <row r="2241" spans="1:28" x14ac:dyDescent="0.25">
      <c r="A2241" t="s">
        <v>5382</v>
      </c>
      <c r="B2241" s="1">
        <v>45472</v>
      </c>
      <c r="C2241" t="s">
        <v>451</v>
      </c>
      <c r="D2241" t="s">
        <v>452</v>
      </c>
      <c r="E2241">
        <v>45</v>
      </c>
      <c r="F2241" t="s">
        <v>111</v>
      </c>
      <c r="G2241" t="s">
        <v>60</v>
      </c>
      <c r="H2241" t="s">
        <v>61</v>
      </c>
      <c r="I2241" t="s">
        <v>62</v>
      </c>
      <c r="J2241" t="s">
        <v>63</v>
      </c>
      <c r="K2241">
        <v>2</v>
      </c>
      <c r="L2241" s="2">
        <v>3500</v>
      </c>
      <c r="M2241">
        <v>0</v>
      </c>
      <c r="N2241" s="2">
        <v>7000</v>
      </c>
      <c r="O2241" s="2">
        <v>0</v>
      </c>
      <c r="P2241" s="2">
        <v>7000</v>
      </c>
      <c r="Q2241" s="2">
        <v>5098.53</v>
      </c>
      <c r="R2241" s="2">
        <v>1901.47</v>
      </c>
      <c r="S2241" t="s">
        <v>36</v>
      </c>
      <c r="T2241" t="s">
        <v>163</v>
      </c>
      <c r="U2241" t="s">
        <v>164</v>
      </c>
      <c r="V2241" t="s">
        <v>39</v>
      </c>
      <c r="W2241" t="s">
        <v>137</v>
      </c>
      <c r="X2241" t="s">
        <v>97</v>
      </c>
      <c r="Y2241" t="s">
        <v>42</v>
      </c>
      <c r="Z2241" t="s">
        <v>223</v>
      </c>
      <c r="AA2241" t="s">
        <v>44</v>
      </c>
      <c r="AB2241" t="s">
        <v>44</v>
      </c>
    </row>
    <row r="2242" spans="1:28" x14ac:dyDescent="0.25">
      <c r="A2242" t="s">
        <v>5383</v>
      </c>
      <c r="B2242" s="1">
        <v>45472</v>
      </c>
      <c r="C2242" t="s">
        <v>2470</v>
      </c>
      <c r="D2242" t="s">
        <v>2471</v>
      </c>
      <c r="E2242">
        <v>23</v>
      </c>
      <c r="F2242" t="s">
        <v>48</v>
      </c>
      <c r="G2242" t="s">
        <v>168</v>
      </c>
      <c r="H2242" t="s">
        <v>169</v>
      </c>
      <c r="I2242" t="s">
        <v>62</v>
      </c>
      <c r="J2242" t="s">
        <v>143</v>
      </c>
      <c r="K2242">
        <v>4</v>
      </c>
      <c r="L2242" s="2">
        <v>1800</v>
      </c>
      <c r="M2242">
        <v>0</v>
      </c>
      <c r="N2242" s="2">
        <v>7200</v>
      </c>
      <c r="O2242" s="2">
        <v>0</v>
      </c>
      <c r="P2242" s="2">
        <v>7200</v>
      </c>
      <c r="Q2242" s="2">
        <v>4745.07</v>
      </c>
      <c r="R2242" s="2">
        <v>2454.9299999999998</v>
      </c>
      <c r="S2242" t="s">
        <v>64</v>
      </c>
      <c r="T2242" t="s">
        <v>136</v>
      </c>
      <c r="U2242" t="s">
        <v>38</v>
      </c>
      <c r="V2242" t="s">
        <v>39</v>
      </c>
      <c r="W2242" t="s">
        <v>137</v>
      </c>
      <c r="X2242" t="s">
        <v>41</v>
      </c>
      <c r="Y2242" t="s">
        <v>56</v>
      </c>
      <c r="Z2242" t="s">
        <v>43</v>
      </c>
      <c r="AA2242" t="s">
        <v>44</v>
      </c>
      <c r="AB2242" t="s">
        <v>44</v>
      </c>
    </row>
    <row r="2243" spans="1:28" x14ac:dyDescent="0.25">
      <c r="A2243" t="s">
        <v>5384</v>
      </c>
      <c r="B2243" s="1">
        <v>45472</v>
      </c>
      <c r="C2243" t="s">
        <v>5385</v>
      </c>
      <c r="D2243" t="s">
        <v>5386</v>
      </c>
      <c r="E2243">
        <v>43</v>
      </c>
      <c r="F2243" t="s">
        <v>31</v>
      </c>
      <c r="G2243" t="s">
        <v>49</v>
      </c>
      <c r="H2243" t="s">
        <v>50</v>
      </c>
      <c r="I2243" t="s">
        <v>51</v>
      </c>
      <c r="J2243" t="s">
        <v>52</v>
      </c>
      <c r="K2243">
        <v>1</v>
      </c>
      <c r="L2243" s="2">
        <v>500</v>
      </c>
      <c r="M2243">
        <v>15</v>
      </c>
      <c r="N2243" s="2">
        <v>500</v>
      </c>
      <c r="O2243" s="2">
        <v>75</v>
      </c>
      <c r="P2243" s="2">
        <v>425</v>
      </c>
      <c r="Q2243" s="2">
        <v>280.52</v>
      </c>
      <c r="R2243" s="2">
        <v>144.47999999999999</v>
      </c>
      <c r="S2243" t="s">
        <v>53</v>
      </c>
      <c r="T2243" t="s">
        <v>398</v>
      </c>
      <c r="U2243" t="s">
        <v>399</v>
      </c>
      <c r="V2243" t="s">
        <v>39</v>
      </c>
      <c r="W2243" t="s">
        <v>40</v>
      </c>
      <c r="X2243" t="s">
        <v>41</v>
      </c>
      <c r="Y2243" t="s">
        <v>56</v>
      </c>
      <c r="Z2243" t="s">
        <v>43</v>
      </c>
      <c r="AA2243" t="s">
        <v>44</v>
      </c>
      <c r="AB2243" t="s">
        <v>44</v>
      </c>
    </row>
    <row r="2244" spans="1:28" x14ac:dyDescent="0.25">
      <c r="A2244" t="s">
        <v>5387</v>
      </c>
      <c r="B2244" s="1">
        <v>45472</v>
      </c>
      <c r="C2244" t="s">
        <v>5364</v>
      </c>
      <c r="D2244" t="s">
        <v>5365</v>
      </c>
      <c r="E2244">
        <v>30</v>
      </c>
      <c r="F2244" t="s">
        <v>48</v>
      </c>
      <c r="G2244" t="s">
        <v>60</v>
      </c>
      <c r="H2244" t="s">
        <v>61</v>
      </c>
      <c r="I2244" t="s">
        <v>62</v>
      </c>
      <c r="J2244" t="s">
        <v>63</v>
      </c>
      <c r="K2244">
        <v>4</v>
      </c>
      <c r="L2244" s="2">
        <v>3500</v>
      </c>
      <c r="M2244">
        <v>0</v>
      </c>
      <c r="N2244" s="2">
        <v>14000</v>
      </c>
      <c r="O2244" s="2">
        <v>0</v>
      </c>
      <c r="P2244" s="2">
        <v>14000</v>
      </c>
      <c r="Q2244" s="2">
        <v>10255.92</v>
      </c>
      <c r="R2244" s="2">
        <v>3744.08</v>
      </c>
      <c r="S2244" t="s">
        <v>53</v>
      </c>
      <c r="T2244" t="s">
        <v>105</v>
      </c>
      <c r="U2244" t="s">
        <v>106</v>
      </c>
      <c r="V2244" t="s">
        <v>39</v>
      </c>
      <c r="W2244" t="s">
        <v>124</v>
      </c>
      <c r="X2244" t="s">
        <v>97</v>
      </c>
      <c r="Y2244" t="s">
        <v>84</v>
      </c>
      <c r="Z2244" t="s">
        <v>43</v>
      </c>
      <c r="AA2244" t="s">
        <v>44</v>
      </c>
      <c r="AB2244" t="s">
        <v>44</v>
      </c>
    </row>
    <row r="2245" spans="1:28" x14ac:dyDescent="0.25">
      <c r="A2245" t="s">
        <v>5388</v>
      </c>
      <c r="B2245" s="1">
        <v>45472</v>
      </c>
      <c r="C2245" t="s">
        <v>920</v>
      </c>
      <c r="D2245" t="s">
        <v>921</v>
      </c>
      <c r="E2245">
        <v>21</v>
      </c>
      <c r="F2245" t="s">
        <v>31</v>
      </c>
      <c r="G2245" t="s">
        <v>158</v>
      </c>
      <c r="H2245" t="s">
        <v>159</v>
      </c>
      <c r="I2245" t="s">
        <v>51</v>
      </c>
      <c r="J2245" t="s">
        <v>52</v>
      </c>
      <c r="K2245">
        <v>2</v>
      </c>
      <c r="L2245" s="2">
        <v>650</v>
      </c>
      <c r="M2245">
        <v>15</v>
      </c>
      <c r="N2245" s="2">
        <v>1300</v>
      </c>
      <c r="O2245" s="2">
        <v>195</v>
      </c>
      <c r="P2245" s="2">
        <v>1105</v>
      </c>
      <c r="Q2245" s="2">
        <v>726.42</v>
      </c>
      <c r="R2245" s="2">
        <v>378.58</v>
      </c>
      <c r="S2245" t="s">
        <v>53</v>
      </c>
      <c r="T2245" t="s">
        <v>65</v>
      </c>
      <c r="U2245" t="s">
        <v>65</v>
      </c>
      <c r="V2245" t="s">
        <v>39</v>
      </c>
      <c r="W2245" t="s">
        <v>40</v>
      </c>
      <c r="X2245" t="s">
        <v>97</v>
      </c>
      <c r="Y2245" t="s">
        <v>56</v>
      </c>
      <c r="Z2245" t="s">
        <v>43</v>
      </c>
      <c r="AA2245" t="s">
        <v>44</v>
      </c>
      <c r="AB2245" t="s">
        <v>44</v>
      </c>
    </row>
    <row r="2246" spans="1:28" x14ac:dyDescent="0.25">
      <c r="A2246" t="s">
        <v>5389</v>
      </c>
      <c r="B2246" s="1">
        <v>45472</v>
      </c>
      <c r="C2246" t="s">
        <v>5390</v>
      </c>
      <c r="D2246" t="s">
        <v>5391</v>
      </c>
      <c r="E2246">
        <v>45</v>
      </c>
      <c r="F2246" t="s">
        <v>48</v>
      </c>
      <c r="G2246" t="s">
        <v>81</v>
      </c>
      <c r="H2246" t="s">
        <v>82</v>
      </c>
      <c r="I2246" t="s">
        <v>51</v>
      </c>
      <c r="J2246" t="s">
        <v>52</v>
      </c>
      <c r="K2246">
        <v>3</v>
      </c>
      <c r="L2246" s="2">
        <v>600</v>
      </c>
      <c r="M2246">
        <v>10</v>
      </c>
      <c r="N2246" s="2">
        <v>1800</v>
      </c>
      <c r="O2246" s="2">
        <v>180</v>
      </c>
      <c r="P2246" s="2">
        <v>1620</v>
      </c>
      <c r="Q2246" s="2">
        <v>1041.18</v>
      </c>
      <c r="R2246" s="2">
        <v>578.82000000000005</v>
      </c>
      <c r="S2246" t="s">
        <v>53</v>
      </c>
      <c r="T2246" t="s">
        <v>578</v>
      </c>
      <c r="U2246" t="s">
        <v>579</v>
      </c>
      <c r="V2246" t="s">
        <v>39</v>
      </c>
      <c r="W2246" t="s">
        <v>66</v>
      </c>
      <c r="X2246" t="s">
        <v>41</v>
      </c>
      <c r="Y2246" t="s">
        <v>56</v>
      </c>
      <c r="Z2246" t="s">
        <v>223</v>
      </c>
      <c r="AA2246" t="s">
        <v>44</v>
      </c>
      <c r="AB2246" t="s">
        <v>44</v>
      </c>
    </row>
    <row r="2247" spans="1:28" x14ac:dyDescent="0.25">
      <c r="A2247" t="s">
        <v>5392</v>
      </c>
      <c r="B2247" s="1">
        <v>45472</v>
      </c>
      <c r="C2247" t="s">
        <v>1867</v>
      </c>
      <c r="D2247" t="s">
        <v>1868</v>
      </c>
      <c r="E2247">
        <v>43</v>
      </c>
      <c r="F2247" t="s">
        <v>48</v>
      </c>
      <c r="G2247" t="s">
        <v>387</v>
      </c>
      <c r="H2247" t="s">
        <v>388</v>
      </c>
      <c r="I2247" t="s">
        <v>74</v>
      </c>
      <c r="J2247" t="s">
        <v>75</v>
      </c>
      <c r="K2247">
        <v>2</v>
      </c>
      <c r="L2247" s="2">
        <v>3200</v>
      </c>
      <c r="M2247">
        <v>0</v>
      </c>
      <c r="N2247" s="2">
        <v>6400</v>
      </c>
      <c r="O2247" s="2">
        <v>0</v>
      </c>
      <c r="P2247" s="2">
        <v>6400</v>
      </c>
      <c r="Q2247" s="2">
        <v>3650.65</v>
      </c>
      <c r="R2247" s="2">
        <v>2749.35</v>
      </c>
      <c r="S2247" t="s">
        <v>53</v>
      </c>
      <c r="T2247" t="s">
        <v>263</v>
      </c>
      <c r="U2247" t="s">
        <v>91</v>
      </c>
      <c r="V2247" t="s">
        <v>39</v>
      </c>
      <c r="W2247" t="s">
        <v>40</v>
      </c>
      <c r="X2247" t="s">
        <v>97</v>
      </c>
      <c r="Y2247" t="s">
        <v>56</v>
      </c>
      <c r="Z2247" t="s">
        <v>43</v>
      </c>
      <c r="AA2247" t="s">
        <v>44</v>
      </c>
      <c r="AB2247" t="s">
        <v>44</v>
      </c>
    </row>
    <row r="2248" spans="1:28" x14ac:dyDescent="0.25">
      <c r="A2248" t="s">
        <v>5393</v>
      </c>
      <c r="B2248" s="1">
        <v>45472</v>
      </c>
      <c r="C2248" t="s">
        <v>2251</v>
      </c>
      <c r="D2248" t="s">
        <v>2252</v>
      </c>
      <c r="E2248">
        <v>31</v>
      </c>
      <c r="F2248" t="s">
        <v>31</v>
      </c>
      <c r="G2248" t="s">
        <v>176</v>
      </c>
      <c r="H2248" t="s">
        <v>177</v>
      </c>
      <c r="I2248" t="s">
        <v>34</v>
      </c>
      <c r="J2248" t="s">
        <v>35</v>
      </c>
      <c r="K2248">
        <v>1</v>
      </c>
      <c r="L2248" s="2">
        <v>6500</v>
      </c>
      <c r="M2248">
        <v>10</v>
      </c>
      <c r="N2248" s="2">
        <v>6500</v>
      </c>
      <c r="O2248" s="2">
        <v>650</v>
      </c>
      <c r="P2248" s="2">
        <v>5850</v>
      </c>
      <c r="Q2248" s="2">
        <v>3949.57</v>
      </c>
      <c r="R2248" s="2">
        <v>1900.43</v>
      </c>
      <c r="S2248" t="s">
        <v>53</v>
      </c>
      <c r="T2248" t="s">
        <v>398</v>
      </c>
      <c r="U2248" t="s">
        <v>399</v>
      </c>
      <c r="V2248" t="s">
        <v>39</v>
      </c>
      <c r="W2248" t="s">
        <v>124</v>
      </c>
      <c r="X2248" t="s">
        <v>41</v>
      </c>
      <c r="Y2248" t="s">
        <v>84</v>
      </c>
      <c r="Z2248" t="s">
        <v>43</v>
      </c>
      <c r="AA2248" t="s">
        <v>44</v>
      </c>
      <c r="AB2248" t="s">
        <v>44</v>
      </c>
    </row>
    <row r="2249" spans="1:28" x14ac:dyDescent="0.25">
      <c r="A2249" t="s">
        <v>5394</v>
      </c>
      <c r="B2249" s="1">
        <v>45472</v>
      </c>
      <c r="C2249" t="s">
        <v>5395</v>
      </c>
      <c r="D2249" t="s">
        <v>5396</v>
      </c>
      <c r="E2249">
        <v>43</v>
      </c>
      <c r="F2249" t="s">
        <v>48</v>
      </c>
      <c r="G2249" t="s">
        <v>243</v>
      </c>
      <c r="H2249" t="s">
        <v>244</v>
      </c>
      <c r="I2249" t="s">
        <v>103</v>
      </c>
      <c r="J2249" t="s">
        <v>104</v>
      </c>
      <c r="K2249">
        <v>1</v>
      </c>
      <c r="L2249" s="2">
        <v>450</v>
      </c>
      <c r="M2249">
        <v>10</v>
      </c>
      <c r="N2249" s="2">
        <v>450</v>
      </c>
      <c r="O2249" s="2">
        <v>45</v>
      </c>
      <c r="P2249" s="2">
        <v>405</v>
      </c>
      <c r="Q2249" s="2">
        <v>324.73</v>
      </c>
      <c r="R2249" s="2">
        <v>80.27</v>
      </c>
      <c r="S2249" t="s">
        <v>64</v>
      </c>
      <c r="T2249" t="s">
        <v>178</v>
      </c>
      <c r="U2249" t="s">
        <v>154</v>
      </c>
      <c r="V2249" t="s">
        <v>39</v>
      </c>
      <c r="W2249" t="s">
        <v>137</v>
      </c>
      <c r="X2249" t="s">
        <v>41</v>
      </c>
      <c r="Y2249" t="s">
        <v>56</v>
      </c>
      <c r="Z2249" t="s">
        <v>43</v>
      </c>
      <c r="AA2249" t="s">
        <v>44</v>
      </c>
      <c r="AB2249" t="s">
        <v>44</v>
      </c>
    </row>
    <row r="2250" spans="1:28" x14ac:dyDescent="0.25">
      <c r="A2250" t="s">
        <v>5397</v>
      </c>
      <c r="B2250" s="1">
        <v>45472</v>
      </c>
      <c r="C2250" t="s">
        <v>5398</v>
      </c>
      <c r="D2250" t="s">
        <v>5399</v>
      </c>
      <c r="E2250">
        <v>33</v>
      </c>
      <c r="F2250" t="s">
        <v>48</v>
      </c>
      <c r="G2250" t="s">
        <v>49</v>
      </c>
      <c r="H2250" t="s">
        <v>50</v>
      </c>
      <c r="I2250" t="s">
        <v>51</v>
      </c>
      <c r="J2250" t="s">
        <v>52</v>
      </c>
      <c r="K2250">
        <v>2</v>
      </c>
      <c r="L2250" s="2">
        <v>500</v>
      </c>
      <c r="M2250">
        <v>15</v>
      </c>
      <c r="N2250" s="2">
        <v>1000</v>
      </c>
      <c r="O2250" s="2">
        <v>150</v>
      </c>
      <c r="P2250" s="2">
        <v>850</v>
      </c>
      <c r="Q2250" s="2">
        <v>556.23</v>
      </c>
      <c r="R2250" s="2">
        <v>293.77</v>
      </c>
      <c r="S2250" t="s">
        <v>36</v>
      </c>
      <c r="T2250" t="s">
        <v>222</v>
      </c>
      <c r="U2250" t="s">
        <v>38</v>
      </c>
      <c r="V2250" t="s">
        <v>39</v>
      </c>
      <c r="W2250" t="s">
        <v>92</v>
      </c>
      <c r="X2250" t="s">
        <v>41</v>
      </c>
      <c r="Y2250" t="s">
        <v>56</v>
      </c>
      <c r="Z2250" t="s">
        <v>223</v>
      </c>
      <c r="AA2250" t="s">
        <v>44</v>
      </c>
      <c r="AB2250" t="s">
        <v>68</v>
      </c>
    </row>
    <row r="2251" spans="1:28" x14ac:dyDescent="0.25">
      <c r="A2251" t="s">
        <v>5400</v>
      </c>
      <c r="B2251" s="1">
        <v>45472</v>
      </c>
      <c r="C2251" t="s">
        <v>5401</v>
      </c>
      <c r="D2251" t="s">
        <v>5402</v>
      </c>
      <c r="E2251">
        <v>35</v>
      </c>
      <c r="F2251" t="s">
        <v>111</v>
      </c>
      <c r="G2251" t="s">
        <v>81</v>
      </c>
      <c r="H2251" t="s">
        <v>82</v>
      </c>
      <c r="I2251" t="s">
        <v>51</v>
      </c>
      <c r="J2251" t="s">
        <v>52</v>
      </c>
      <c r="K2251">
        <v>2</v>
      </c>
      <c r="L2251" s="2">
        <v>600</v>
      </c>
      <c r="M2251">
        <v>25</v>
      </c>
      <c r="N2251" s="2">
        <v>1200</v>
      </c>
      <c r="O2251" s="2">
        <v>300</v>
      </c>
      <c r="P2251" s="2">
        <v>900</v>
      </c>
      <c r="Q2251" s="2">
        <v>569.35</v>
      </c>
      <c r="R2251" s="2">
        <v>330.65</v>
      </c>
      <c r="S2251" t="s">
        <v>53</v>
      </c>
      <c r="T2251" t="s">
        <v>178</v>
      </c>
      <c r="U2251" t="s">
        <v>154</v>
      </c>
      <c r="V2251" t="s">
        <v>39</v>
      </c>
      <c r="W2251" t="s">
        <v>124</v>
      </c>
      <c r="X2251" t="s">
        <v>41</v>
      </c>
      <c r="Y2251" t="s">
        <v>56</v>
      </c>
      <c r="Z2251" t="s">
        <v>43</v>
      </c>
      <c r="AA2251" t="s">
        <v>44</v>
      </c>
      <c r="AB2251" t="s">
        <v>44</v>
      </c>
    </row>
    <row r="2252" spans="1:28" x14ac:dyDescent="0.25">
      <c r="A2252" t="s">
        <v>5403</v>
      </c>
      <c r="B2252" s="1">
        <v>45472</v>
      </c>
      <c r="C2252" t="s">
        <v>5404</v>
      </c>
      <c r="D2252" t="s">
        <v>5405</v>
      </c>
      <c r="E2252">
        <v>39</v>
      </c>
      <c r="F2252" t="s">
        <v>48</v>
      </c>
      <c r="G2252" t="s">
        <v>158</v>
      </c>
      <c r="H2252" t="s">
        <v>159</v>
      </c>
      <c r="I2252" t="s">
        <v>51</v>
      </c>
      <c r="J2252" t="s">
        <v>52</v>
      </c>
      <c r="K2252">
        <v>5</v>
      </c>
      <c r="L2252" s="2">
        <v>650</v>
      </c>
      <c r="M2252">
        <v>20</v>
      </c>
      <c r="N2252" s="2">
        <v>3250</v>
      </c>
      <c r="O2252" s="2">
        <v>650</v>
      </c>
      <c r="P2252" s="2">
        <v>2600</v>
      </c>
      <c r="Q2252" s="2">
        <v>2002.49</v>
      </c>
      <c r="R2252" s="2">
        <v>597.51</v>
      </c>
      <c r="S2252" t="s">
        <v>64</v>
      </c>
      <c r="T2252" t="s">
        <v>105</v>
      </c>
      <c r="U2252" t="s">
        <v>106</v>
      </c>
      <c r="V2252" t="s">
        <v>39</v>
      </c>
      <c r="W2252" t="s">
        <v>83</v>
      </c>
      <c r="X2252" t="s">
        <v>41</v>
      </c>
      <c r="Y2252" t="s">
        <v>56</v>
      </c>
      <c r="Z2252" t="s">
        <v>43</v>
      </c>
      <c r="AA2252" t="s">
        <v>44</v>
      </c>
      <c r="AB2252" t="s">
        <v>44</v>
      </c>
    </row>
    <row r="2253" spans="1:28" x14ac:dyDescent="0.25">
      <c r="A2253" t="s">
        <v>5406</v>
      </c>
      <c r="B2253" s="1">
        <v>45472</v>
      </c>
      <c r="C2253" t="s">
        <v>4838</v>
      </c>
      <c r="D2253" t="s">
        <v>4839</v>
      </c>
      <c r="E2253">
        <v>47</v>
      </c>
      <c r="F2253" t="s">
        <v>111</v>
      </c>
      <c r="G2253" t="s">
        <v>141</v>
      </c>
      <c r="H2253" t="s">
        <v>142</v>
      </c>
      <c r="I2253" t="s">
        <v>74</v>
      </c>
      <c r="J2253" t="s">
        <v>143</v>
      </c>
      <c r="K2253">
        <v>1</v>
      </c>
      <c r="L2253" s="2">
        <v>900</v>
      </c>
      <c r="M2253">
        <v>10</v>
      </c>
      <c r="N2253" s="2">
        <v>900</v>
      </c>
      <c r="O2253" s="2">
        <v>90</v>
      </c>
      <c r="P2253" s="2">
        <v>810</v>
      </c>
      <c r="Q2253" s="2">
        <v>519.61</v>
      </c>
      <c r="R2253" s="2">
        <v>290.39</v>
      </c>
      <c r="S2253" t="s">
        <v>36</v>
      </c>
      <c r="T2253" t="s">
        <v>37</v>
      </c>
      <c r="U2253" t="s">
        <v>38</v>
      </c>
      <c r="V2253" t="s">
        <v>39</v>
      </c>
      <c r="W2253" t="s">
        <v>40</v>
      </c>
      <c r="X2253" t="s">
        <v>97</v>
      </c>
      <c r="Y2253" t="s">
        <v>42</v>
      </c>
      <c r="Z2253" t="s">
        <v>43</v>
      </c>
      <c r="AA2253" t="s">
        <v>44</v>
      </c>
      <c r="AB2253" t="s">
        <v>44</v>
      </c>
    </row>
    <row r="2254" spans="1:28" x14ac:dyDescent="0.25">
      <c r="A2254" t="s">
        <v>5407</v>
      </c>
      <c r="B2254" s="1">
        <v>45473</v>
      </c>
      <c r="C2254" t="s">
        <v>5408</v>
      </c>
      <c r="D2254" t="s">
        <v>5409</v>
      </c>
      <c r="E2254">
        <v>60</v>
      </c>
      <c r="F2254" t="s">
        <v>111</v>
      </c>
      <c r="G2254" t="s">
        <v>273</v>
      </c>
      <c r="H2254" t="s">
        <v>274</v>
      </c>
      <c r="I2254" t="s">
        <v>51</v>
      </c>
      <c r="J2254" t="s">
        <v>52</v>
      </c>
      <c r="K2254">
        <v>2</v>
      </c>
      <c r="L2254" s="2">
        <v>250</v>
      </c>
      <c r="M2254">
        <v>0</v>
      </c>
      <c r="N2254" s="2">
        <v>500</v>
      </c>
      <c r="O2254" s="2">
        <v>0</v>
      </c>
      <c r="P2254" s="2">
        <v>500</v>
      </c>
      <c r="Q2254" s="2">
        <v>401.57</v>
      </c>
      <c r="R2254" s="2">
        <v>98.43</v>
      </c>
      <c r="S2254" t="s">
        <v>64</v>
      </c>
      <c r="T2254" t="s">
        <v>178</v>
      </c>
      <c r="U2254" t="s">
        <v>154</v>
      </c>
      <c r="V2254" t="s">
        <v>39</v>
      </c>
      <c r="W2254" t="s">
        <v>124</v>
      </c>
      <c r="X2254" t="s">
        <v>97</v>
      </c>
      <c r="Y2254" t="s">
        <v>56</v>
      </c>
      <c r="Z2254" t="s">
        <v>223</v>
      </c>
      <c r="AA2254" t="s">
        <v>44</v>
      </c>
      <c r="AB2254" t="s">
        <v>44</v>
      </c>
    </row>
    <row r="2255" spans="1:28" x14ac:dyDescent="0.25">
      <c r="A2255" t="s">
        <v>5410</v>
      </c>
      <c r="B2255" s="1">
        <v>45473</v>
      </c>
      <c r="C2255" t="s">
        <v>2741</v>
      </c>
      <c r="D2255" t="s">
        <v>2742</v>
      </c>
      <c r="E2255">
        <v>47</v>
      </c>
      <c r="F2255" t="s">
        <v>48</v>
      </c>
      <c r="G2255" t="s">
        <v>352</v>
      </c>
      <c r="H2255" t="s">
        <v>353</v>
      </c>
      <c r="I2255" t="s">
        <v>103</v>
      </c>
      <c r="J2255" t="s">
        <v>104</v>
      </c>
      <c r="K2255">
        <v>3</v>
      </c>
      <c r="L2255" s="2">
        <v>850</v>
      </c>
      <c r="M2255">
        <v>0</v>
      </c>
      <c r="N2255" s="2">
        <v>2550</v>
      </c>
      <c r="O2255" s="2">
        <v>0</v>
      </c>
      <c r="P2255" s="2">
        <v>2550</v>
      </c>
      <c r="Q2255" s="2">
        <v>1762.73</v>
      </c>
      <c r="R2255" s="2">
        <v>787.27</v>
      </c>
      <c r="S2255" t="s">
        <v>53</v>
      </c>
      <c r="T2255" t="s">
        <v>178</v>
      </c>
      <c r="U2255" t="s">
        <v>154</v>
      </c>
      <c r="V2255" t="s">
        <v>39</v>
      </c>
      <c r="W2255" t="s">
        <v>124</v>
      </c>
      <c r="X2255" t="s">
        <v>97</v>
      </c>
      <c r="Y2255" t="s">
        <v>42</v>
      </c>
      <c r="Z2255" t="s">
        <v>43</v>
      </c>
      <c r="AA2255" t="s">
        <v>44</v>
      </c>
      <c r="AB2255" t="s">
        <v>44</v>
      </c>
    </row>
    <row r="2256" spans="1:28" x14ac:dyDescent="0.25">
      <c r="A2256" t="s">
        <v>5411</v>
      </c>
      <c r="B2256" s="1">
        <v>45473</v>
      </c>
      <c r="C2256" t="s">
        <v>5412</v>
      </c>
      <c r="D2256" t="s">
        <v>5413</v>
      </c>
      <c r="E2256">
        <v>21</v>
      </c>
      <c r="F2256" t="s">
        <v>31</v>
      </c>
      <c r="G2256" t="s">
        <v>197</v>
      </c>
      <c r="H2256" t="s">
        <v>198</v>
      </c>
      <c r="I2256" t="s">
        <v>74</v>
      </c>
      <c r="J2256" t="s">
        <v>75</v>
      </c>
      <c r="K2256">
        <v>3</v>
      </c>
      <c r="L2256" s="2">
        <v>2600</v>
      </c>
      <c r="M2256">
        <v>15</v>
      </c>
      <c r="N2256" s="2">
        <v>7800</v>
      </c>
      <c r="O2256" s="2">
        <v>1170</v>
      </c>
      <c r="P2256" s="2">
        <v>6630</v>
      </c>
      <c r="Q2256" s="2">
        <v>3715.19</v>
      </c>
      <c r="R2256" s="2">
        <v>2914.81</v>
      </c>
      <c r="S2256" t="s">
        <v>53</v>
      </c>
      <c r="T2256" t="s">
        <v>163</v>
      </c>
      <c r="U2256" t="s">
        <v>164</v>
      </c>
      <c r="V2256" t="s">
        <v>39</v>
      </c>
      <c r="W2256" t="s">
        <v>137</v>
      </c>
      <c r="X2256" t="s">
        <v>97</v>
      </c>
      <c r="Y2256" t="s">
        <v>84</v>
      </c>
      <c r="Z2256" t="s">
        <v>107</v>
      </c>
      <c r="AA2256" t="s">
        <v>44</v>
      </c>
      <c r="AB2256" t="s">
        <v>44</v>
      </c>
    </row>
    <row r="2257" spans="1:28" x14ac:dyDescent="0.25">
      <c r="A2257" t="s">
        <v>5414</v>
      </c>
      <c r="B2257" s="1">
        <v>45473</v>
      </c>
      <c r="C2257" t="s">
        <v>5415</v>
      </c>
      <c r="D2257" t="s">
        <v>5416</v>
      </c>
      <c r="E2257">
        <v>56</v>
      </c>
      <c r="F2257" t="s">
        <v>31</v>
      </c>
      <c r="G2257" t="s">
        <v>344</v>
      </c>
      <c r="H2257" t="s">
        <v>345</v>
      </c>
      <c r="I2257" t="s">
        <v>34</v>
      </c>
      <c r="J2257" t="s">
        <v>121</v>
      </c>
      <c r="K2257">
        <v>1</v>
      </c>
      <c r="L2257" s="2">
        <v>1600</v>
      </c>
      <c r="M2257">
        <v>5</v>
      </c>
      <c r="N2257" s="2">
        <v>1600</v>
      </c>
      <c r="O2257" s="2">
        <v>80</v>
      </c>
      <c r="P2257" s="2">
        <v>1520</v>
      </c>
      <c r="Q2257" s="2">
        <v>1227.27</v>
      </c>
      <c r="R2257" s="2">
        <v>292.73</v>
      </c>
      <c r="S2257" t="s">
        <v>36</v>
      </c>
      <c r="T2257" t="s">
        <v>290</v>
      </c>
      <c r="U2257" t="s">
        <v>291</v>
      </c>
      <c r="V2257" t="s">
        <v>39</v>
      </c>
      <c r="W2257" t="s">
        <v>66</v>
      </c>
      <c r="X2257" t="s">
        <v>67</v>
      </c>
      <c r="Y2257" t="s">
        <v>84</v>
      </c>
      <c r="Z2257" t="s">
        <v>223</v>
      </c>
      <c r="AA2257" t="s">
        <v>44</v>
      </c>
      <c r="AB2257" t="s">
        <v>44</v>
      </c>
    </row>
    <row r="2258" spans="1:28" x14ac:dyDescent="0.25">
      <c r="A2258" t="s">
        <v>5417</v>
      </c>
      <c r="B2258" s="1">
        <v>45473</v>
      </c>
      <c r="C2258" t="s">
        <v>5418</v>
      </c>
      <c r="D2258" t="s">
        <v>5419</v>
      </c>
      <c r="E2258">
        <v>44</v>
      </c>
      <c r="F2258" t="s">
        <v>48</v>
      </c>
      <c r="G2258" t="s">
        <v>202</v>
      </c>
      <c r="H2258" t="s">
        <v>203</v>
      </c>
      <c r="I2258" t="s">
        <v>103</v>
      </c>
      <c r="J2258" t="s">
        <v>104</v>
      </c>
      <c r="K2258">
        <v>1</v>
      </c>
      <c r="L2258" s="2">
        <v>550</v>
      </c>
      <c r="M2258">
        <v>20</v>
      </c>
      <c r="N2258" s="2">
        <v>550</v>
      </c>
      <c r="O2258" s="2">
        <v>110</v>
      </c>
      <c r="P2258" s="2">
        <v>440</v>
      </c>
      <c r="Q2258" s="2">
        <v>268.01</v>
      </c>
      <c r="R2258" s="2">
        <v>171.99</v>
      </c>
      <c r="S2258" t="s">
        <v>53</v>
      </c>
      <c r="T2258" t="s">
        <v>37</v>
      </c>
      <c r="U2258" t="s">
        <v>38</v>
      </c>
      <c r="V2258" t="s">
        <v>39</v>
      </c>
      <c r="W2258" t="s">
        <v>83</v>
      </c>
      <c r="X2258" t="s">
        <v>67</v>
      </c>
      <c r="Y2258" t="s">
        <v>56</v>
      </c>
      <c r="Z2258" t="s">
        <v>43</v>
      </c>
      <c r="AA2258" t="s">
        <v>44</v>
      </c>
      <c r="AB2258" t="s">
        <v>44</v>
      </c>
    </row>
    <row r="2259" spans="1:28" x14ac:dyDescent="0.25">
      <c r="A2259" t="s">
        <v>5420</v>
      </c>
      <c r="B2259" s="1">
        <v>45473</v>
      </c>
      <c r="C2259" t="s">
        <v>1232</v>
      </c>
      <c r="D2259" t="s">
        <v>1233</v>
      </c>
      <c r="E2259">
        <v>45</v>
      </c>
      <c r="F2259" t="s">
        <v>48</v>
      </c>
      <c r="G2259" t="s">
        <v>352</v>
      </c>
      <c r="H2259" t="s">
        <v>353</v>
      </c>
      <c r="I2259" t="s">
        <v>103</v>
      </c>
      <c r="J2259" t="s">
        <v>104</v>
      </c>
      <c r="K2259">
        <v>5</v>
      </c>
      <c r="L2259" s="2">
        <v>850</v>
      </c>
      <c r="M2259">
        <v>5</v>
      </c>
      <c r="N2259" s="2">
        <v>4250</v>
      </c>
      <c r="O2259" s="2">
        <v>212.5</v>
      </c>
      <c r="P2259" s="2">
        <v>4037.5</v>
      </c>
      <c r="Q2259" s="2">
        <v>2602.4299999999998</v>
      </c>
      <c r="R2259" s="2">
        <v>1435.07</v>
      </c>
      <c r="S2259" t="s">
        <v>36</v>
      </c>
      <c r="T2259" t="s">
        <v>163</v>
      </c>
      <c r="U2259" t="s">
        <v>164</v>
      </c>
      <c r="V2259" t="s">
        <v>39</v>
      </c>
      <c r="W2259" t="s">
        <v>83</v>
      </c>
      <c r="X2259" t="s">
        <v>41</v>
      </c>
      <c r="Y2259" t="s">
        <v>56</v>
      </c>
      <c r="Z2259" t="s">
        <v>107</v>
      </c>
      <c r="AA2259" t="s">
        <v>44</v>
      </c>
      <c r="AB2259" t="s">
        <v>44</v>
      </c>
    </row>
    <row r="2260" spans="1:28" x14ac:dyDescent="0.25">
      <c r="A2260" t="s">
        <v>5421</v>
      </c>
      <c r="B2260" s="1">
        <v>45473</v>
      </c>
      <c r="C2260" t="s">
        <v>4838</v>
      </c>
      <c r="D2260" t="s">
        <v>4839</v>
      </c>
      <c r="E2260">
        <v>33</v>
      </c>
      <c r="F2260" t="s">
        <v>111</v>
      </c>
      <c r="G2260" t="s">
        <v>243</v>
      </c>
      <c r="H2260" t="s">
        <v>244</v>
      </c>
      <c r="I2260" t="s">
        <v>103</v>
      </c>
      <c r="J2260" t="s">
        <v>104</v>
      </c>
      <c r="K2260">
        <v>1</v>
      </c>
      <c r="L2260" s="2">
        <v>450</v>
      </c>
      <c r="M2260">
        <v>10</v>
      </c>
      <c r="N2260" s="2">
        <v>450</v>
      </c>
      <c r="O2260" s="2">
        <v>45</v>
      </c>
      <c r="P2260" s="2">
        <v>405</v>
      </c>
      <c r="Q2260" s="2">
        <v>241.78</v>
      </c>
      <c r="R2260" s="2">
        <v>163.22</v>
      </c>
      <c r="S2260" t="s">
        <v>36</v>
      </c>
      <c r="T2260" t="s">
        <v>398</v>
      </c>
      <c r="U2260" t="s">
        <v>399</v>
      </c>
      <c r="V2260" t="s">
        <v>39</v>
      </c>
      <c r="W2260" t="s">
        <v>137</v>
      </c>
      <c r="X2260" t="s">
        <v>97</v>
      </c>
      <c r="Y2260" t="s">
        <v>42</v>
      </c>
      <c r="Z2260" t="s">
        <v>43</v>
      </c>
      <c r="AA2260" t="s">
        <v>44</v>
      </c>
      <c r="AB2260" t="s">
        <v>44</v>
      </c>
    </row>
    <row r="2261" spans="1:28" x14ac:dyDescent="0.25">
      <c r="A2261" t="s">
        <v>5422</v>
      </c>
      <c r="B2261" s="1">
        <v>45473</v>
      </c>
      <c r="C2261" t="s">
        <v>4877</v>
      </c>
      <c r="D2261" t="s">
        <v>4878</v>
      </c>
      <c r="E2261">
        <v>36</v>
      </c>
      <c r="F2261" t="s">
        <v>31</v>
      </c>
      <c r="G2261" t="s">
        <v>273</v>
      </c>
      <c r="H2261" t="s">
        <v>274</v>
      </c>
      <c r="I2261" t="s">
        <v>51</v>
      </c>
      <c r="J2261" t="s">
        <v>52</v>
      </c>
      <c r="K2261">
        <v>2</v>
      </c>
      <c r="L2261" s="2">
        <v>250</v>
      </c>
      <c r="M2261">
        <v>5</v>
      </c>
      <c r="N2261" s="2">
        <v>500</v>
      </c>
      <c r="O2261" s="2">
        <v>25</v>
      </c>
      <c r="P2261" s="2">
        <v>475</v>
      </c>
      <c r="Q2261" s="2">
        <v>339.25</v>
      </c>
      <c r="R2261" s="2">
        <v>135.75</v>
      </c>
      <c r="S2261" t="s">
        <v>36</v>
      </c>
      <c r="T2261" t="s">
        <v>222</v>
      </c>
      <c r="U2261" t="s">
        <v>38</v>
      </c>
      <c r="V2261" t="s">
        <v>39</v>
      </c>
      <c r="W2261" t="s">
        <v>124</v>
      </c>
      <c r="X2261" t="s">
        <v>67</v>
      </c>
      <c r="Y2261" t="s">
        <v>42</v>
      </c>
      <c r="Z2261" t="s">
        <v>43</v>
      </c>
      <c r="AA2261" t="s">
        <v>44</v>
      </c>
      <c r="AB2261" t="s">
        <v>44</v>
      </c>
    </row>
    <row r="2262" spans="1:28" x14ac:dyDescent="0.25">
      <c r="A2262" t="s">
        <v>5423</v>
      </c>
      <c r="B2262" s="1">
        <v>45473</v>
      </c>
      <c r="C2262" t="s">
        <v>166</v>
      </c>
      <c r="D2262" t="s">
        <v>167</v>
      </c>
      <c r="E2262">
        <v>27</v>
      </c>
      <c r="F2262" t="s">
        <v>48</v>
      </c>
      <c r="G2262" t="s">
        <v>134</v>
      </c>
      <c r="H2262" t="s">
        <v>135</v>
      </c>
      <c r="I2262" t="s">
        <v>62</v>
      </c>
      <c r="J2262" t="s">
        <v>130</v>
      </c>
      <c r="K2262">
        <v>1</v>
      </c>
      <c r="L2262" s="2">
        <v>8500</v>
      </c>
      <c r="M2262">
        <v>5</v>
      </c>
      <c r="N2262" s="2">
        <v>8500</v>
      </c>
      <c r="O2262" s="2">
        <v>425</v>
      </c>
      <c r="P2262" s="2">
        <v>8075</v>
      </c>
      <c r="Q2262" s="2">
        <v>4623.43</v>
      </c>
      <c r="R2262" s="2">
        <v>3451.57</v>
      </c>
      <c r="S2262" t="s">
        <v>64</v>
      </c>
      <c r="T2262" t="s">
        <v>96</v>
      </c>
      <c r="U2262" t="s">
        <v>96</v>
      </c>
      <c r="V2262" t="s">
        <v>39</v>
      </c>
      <c r="W2262" t="s">
        <v>83</v>
      </c>
      <c r="X2262" t="s">
        <v>97</v>
      </c>
      <c r="Y2262" t="s">
        <v>56</v>
      </c>
      <c r="Z2262" t="s">
        <v>508</v>
      </c>
      <c r="AA2262" t="s">
        <v>44</v>
      </c>
      <c r="AB2262" t="s">
        <v>44</v>
      </c>
    </row>
    <row r="2263" spans="1:28" x14ac:dyDescent="0.25">
      <c r="A2263" t="s">
        <v>5424</v>
      </c>
      <c r="B2263" s="1">
        <v>45473</v>
      </c>
      <c r="C2263" t="s">
        <v>881</v>
      </c>
      <c r="D2263" t="s">
        <v>882</v>
      </c>
      <c r="E2263">
        <v>47</v>
      </c>
      <c r="F2263" t="s">
        <v>31</v>
      </c>
      <c r="G2263" t="s">
        <v>318</v>
      </c>
      <c r="H2263" t="s">
        <v>319</v>
      </c>
      <c r="I2263" t="s">
        <v>34</v>
      </c>
      <c r="J2263" t="s">
        <v>190</v>
      </c>
      <c r="K2263">
        <v>4</v>
      </c>
      <c r="L2263" s="2">
        <v>2500</v>
      </c>
      <c r="M2263">
        <v>10</v>
      </c>
      <c r="N2263" s="2">
        <v>10000</v>
      </c>
      <c r="O2263" s="2">
        <v>1000</v>
      </c>
      <c r="P2263" s="2">
        <v>9000</v>
      </c>
      <c r="Q2263" s="2">
        <v>7220.62</v>
      </c>
      <c r="R2263" s="2">
        <v>1779.38</v>
      </c>
      <c r="S2263" t="s">
        <v>64</v>
      </c>
      <c r="T2263" t="s">
        <v>96</v>
      </c>
      <c r="U2263" t="s">
        <v>96</v>
      </c>
      <c r="V2263" t="s">
        <v>39</v>
      </c>
      <c r="W2263" t="s">
        <v>40</v>
      </c>
      <c r="X2263" t="s">
        <v>67</v>
      </c>
      <c r="Y2263" t="s">
        <v>56</v>
      </c>
      <c r="Z2263" t="s">
        <v>43</v>
      </c>
      <c r="AA2263" t="s">
        <v>44</v>
      </c>
      <c r="AB2263" t="s">
        <v>44</v>
      </c>
    </row>
    <row r="2264" spans="1:28" x14ac:dyDescent="0.25">
      <c r="A2264" t="s">
        <v>5425</v>
      </c>
      <c r="B2264" s="1">
        <v>45473</v>
      </c>
      <c r="C2264" t="s">
        <v>776</v>
      </c>
      <c r="D2264" t="s">
        <v>777</v>
      </c>
      <c r="E2264">
        <v>40</v>
      </c>
      <c r="F2264" t="s">
        <v>111</v>
      </c>
      <c r="G2264" t="s">
        <v>49</v>
      </c>
      <c r="H2264" t="s">
        <v>50</v>
      </c>
      <c r="I2264" t="s">
        <v>51</v>
      </c>
      <c r="J2264" t="s">
        <v>52</v>
      </c>
      <c r="K2264">
        <v>1</v>
      </c>
      <c r="L2264" s="2">
        <v>500</v>
      </c>
      <c r="M2264">
        <v>0</v>
      </c>
      <c r="N2264" s="2">
        <v>500</v>
      </c>
      <c r="O2264" s="2">
        <v>0</v>
      </c>
      <c r="P2264" s="2">
        <v>500</v>
      </c>
      <c r="Q2264" s="2">
        <v>298.51</v>
      </c>
      <c r="R2264" s="2">
        <v>201.49</v>
      </c>
      <c r="S2264" t="s">
        <v>64</v>
      </c>
      <c r="T2264" t="s">
        <v>114</v>
      </c>
      <c r="U2264" t="s">
        <v>115</v>
      </c>
      <c r="V2264" t="s">
        <v>39</v>
      </c>
      <c r="W2264" t="s">
        <v>137</v>
      </c>
      <c r="X2264" t="s">
        <v>67</v>
      </c>
      <c r="Y2264" t="s">
        <v>56</v>
      </c>
      <c r="Z2264" t="s">
        <v>43</v>
      </c>
      <c r="AA2264" t="s">
        <v>44</v>
      </c>
      <c r="AB2264" t="s">
        <v>44</v>
      </c>
    </row>
    <row r="2265" spans="1:28" x14ac:dyDescent="0.25">
      <c r="A2265" t="s">
        <v>5426</v>
      </c>
      <c r="B2265" s="1">
        <v>45473</v>
      </c>
      <c r="C2265" t="s">
        <v>5427</v>
      </c>
      <c r="D2265" t="s">
        <v>5428</v>
      </c>
      <c r="E2265">
        <v>18</v>
      </c>
      <c r="F2265" t="s">
        <v>31</v>
      </c>
      <c r="G2265" t="s">
        <v>141</v>
      </c>
      <c r="H2265" t="s">
        <v>142</v>
      </c>
      <c r="I2265" t="s">
        <v>74</v>
      </c>
      <c r="J2265" t="s">
        <v>143</v>
      </c>
      <c r="K2265">
        <v>4</v>
      </c>
      <c r="L2265" s="2">
        <v>900</v>
      </c>
      <c r="M2265">
        <v>10</v>
      </c>
      <c r="N2265" s="2">
        <v>3600</v>
      </c>
      <c r="O2265" s="2">
        <v>360</v>
      </c>
      <c r="P2265" s="2">
        <v>3240</v>
      </c>
      <c r="Q2265" s="2">
        <v>2295.7600000000002</v>
      </c>
      <c r="R2265" s="2">
        <v>944.24</v>
      </c>
      <c r="S2265" t="s">
        <v>64</v>
      </c>
      <c r="T2265" t="s">
        <v>178</v>
      </c>
      <c r="U2265" t="s">
        <v>154</v>
      </c>
      <c r="V2265" t="s">
        <v>39</v>
      </c>
      <c r="W2265" t="s">
        <v>92</v>
      </c>
      <c r="X2265" t="s">
        <v>67</v>
      </c>
      <c r="Y2265" t="s">
        <v>56</v>
      </c>
      <c r="Z2265" t="s">
        <v>43</v>
      </c>
      <c r="AA2265" t="s">
        <v>68</v>
      </c>
      <c r="AB2265" t="s">
        <v>44</v>
      </c>
    </row>
    <row r="2266" spans="1:28" x14ac:dyDescent="0.25">
      <c r="A2266" t="s">
        <v>5429</v>
      </c>
      <c r="B2266" s="1">
        <v>45474</v>
      </c>
      <c r="C2266" t="s">
        <v>4887</v>
      </c>
      <c r="D2266" t="s">
        <v>4888</v>
      </c>
      <c r="E2266">
        <v>36</v>
      </c>
      <c r="F2266" t="s">
        <v>48</v>
      </c>
      <c r="G2266" t="s">
        <v>227</v>
      </c>
      <c r="H2266" t="s">
        <v>228</v>
      </c>
      <c r="I2266" t="s">
        <v>74</v>
      </c>
      <c r="J2266" t="s">
        <v>75</v>
      </c>
      <c r="K2266">
        <v>6</v>
      </c>
      <c r="L2266" s="2">
        <v>1400</v>
      </c>
      <c r="M2266">
        <v>20</v>
      </c>
      <c r="N2266" s="2">
        <v>8400</v>
      </c>
      <c r="O2266" s="2">
        <v>1680</v>
      </c>
      <c r="P2266" s="2">
        <v>6720</v>
      </c>
      <c r="Q2266" s="2">
        <v>5465.68</v>
      </c>
      <c r="R2266" s="2">
        <v>1254.32</v>
      </c>
      <c r="S2266" t="s">
        <v>36</v>
      </c>
      <c r="T2266" t="s">
        <v>90</v>
      </c>
      <c r="U2266" t="s">
        <v>91</v>
      </c>
      <c r="V2266" t="s">
        <v>39</v>
      </c>
      <c r="W2266" t="s">
        <v>66</v>
      </c>
      <c r="X2266" t="s">
        <v>97</v>
      </c>
      <c r="Y2266" t="s">
        <v>84</v>
      </c>
      <c r="Z2266" t="s">
        <v>144</v>
      </c>
      <c r="AA2266" t="s">
        <v>44</v>
      </c>
      <c r="AB2266" t="s">
        <v>44</v>
      </c>
    </row>
    <row r="2267" spans="1:28" x14ac:dyDescent="0.25">
      <c r="A2267" t="s">
        <v>5430</v>
      </c>
      <c r="B2267" s="1">
        <v>45474</v>
      </c>
      <c r="C2267" t="s">
        <v>5431</v>
      </c>
      <c r="D2267" t="s">
        <v>5432</v>
      </c>
      <c r="E2267">
        <v>40</v>
      </c>
      <c r="F2267" t="s">
        <v>31</v>
      </c>
      <c r="G2267" t="s">
        <v>352</v>
      </c>
      <c r="H2267" t="s">
        <v>353</v>
      </c>
      <c r="I2267" t="s">
        <v>103</v>
      </c>
      <c r="J2267" t="s">
        <v>104</v>
      </c>
      <c r="K2267">
        <v>1</v>
      </c>
      <c r="L2267" s="2">
        <v>850</v>
      </c>
      <c r="M2267">
        <v>25</v>
      </c>
      <c r="N2267" s="2">
        <v>850</v>
      </c>
      <c r="O2267" s="2">
        <v>212.5</v>
      </c>
      <c r="P2267" s="2">
        <v>637.5</v>
      </c>
      <c r="Q2267" s="2">
        <v>475.91</v>
      </c>
      <c r="R2267" s="2">
        <v>161.59</v>
      </c>
      <c r="S2267" t="s">
        <v>64</v>
      </c>
      <c r="T2267" t="s">
        <v>153</v>
      </c>
      <c r="U2267" t="s">
        <v>154</v>
      </c>
      <c r="V2267" t="s">
        <v>39</v>
      </c>
      <c r="W2267" t="s">
        <v>92</v>
      </c>
      <c r="X2267" t="s">
        <v>41</v>
      </c>
      <c r="Y2267" t="s">
        <v>56</v>
      </c>
      <c r="Z2267" t="s">
        <v>43</v>
      </c>
      <c r="AA2267" t="s">
        <v>44</v>
      </c>
      <c r="AB2267" t="s">
        <v>44</v>
      </c>
    </row>
    <row r="2268" spans="1:28" x14ac:dyDescent="0.25">
      <c r="A2268" t="s">
        <v>5433</v>
      </c>
      <c r="B2268" s="1">
        <v>45474</v>
      </c>
      <c r="C2268" t="s">
        <v>479</v>
      </c>
      <c r="D2268" t="s">
        <v>480</v>
      </c>
      <c r="E2268">
        <v>58</v>
      </c>
      <c r="F2268" t="s">
        <v>48</v>
      </c>
      <c r="G2268" t="s">
        <v>202</v>
      </c>
      <c r="H2268" t="s">
        <v>203</v>
      </c>
      <c r="I2268" t="s">
        <v>103</v>
      </c>
      <c r="J2268" t="s">
        <v>104</v>
      </c>
      <c r="K2268">
        <v>2</v>
      </c>
      <c r="L2268" s="2">
        <v>550</v>
      </c>
      <c r="M2268">
        <v>0</v>
      </c>
      <c r="N2268" s="2">
        <v>1100</v>
      </c>
      <c r="O2268" s="2">
        <v>0</v>
      </c>
      <c r="P2268" s="2">
        <v>1100</v>
      </c>
      <c r="Q2268" s="2">
        <v>843.57</v>
      </c>
      <c r="R2268" s="2">
        <v>256.43</v>
      </c>
      <c r="S2268" t="s">
        <v>64</v>
      </c>
      <c r="T2268" t="s">
        <v>263</v>
      </c>
      <c r="U2268" t="s">
        <v>91</v>
      </c>
      <c r="V2268" t="s">
        <v>39</v>
      </c>
      <c r="W2268" t="s">
        <v>66</v>
      </c>
      <c r="X2268" t="s">
        <v>97</v>
      </c>
      <c r="Y2268" t="s">
        <v>56</v>
      </c>
      <c r="Z2268" t="s">
        <v>107</v>
      </c>
      <c r="AA2268" t="s">
        <v>68</v>
      </c>
      <c r="AB2268" t="s">
        <v>44</v>
      </c>
    </row>
    <row r="2269" spans="1:28" x14ac:dyDescent="0.25">
      <c r="A2269" t="s">
        <v>5434</v>
      </c>
      <c r="B2269" s="1">
        <v>45474</v>
      </c>
      <c r="C2269" t="s">
        <v>2513</v>
      </c>
      <c r="D2269" t="s">
        <v>2514</v>
      </c>
      <c r="E2269">
        <v>45</v>
      </c>
      <c r="F2269" t="s">
        <v>48</v>
      </c>
      <c r="G2269" t="s">
        <v>119</v>
      </c>
      <c r="H2269" t="s">
        <v>120</v>
      </c>
      <c r="I2269" t="s">
        <v>62</v>
      </c>
      <c r="J2269" t="s">
        <v>121</v>
      </c>
      <c r="K2269">
        <v>1</v>
      </c>
      <c r="L2269" s="2">
        <v>4800</v>
      </c>
      <c r="M2269">
        <v>5</v>
      </c>
      <c r="N2269" s="2">
        <v>4800</v>
      </c>
      <c r="O2269" s="2">
        <v>240</v>
      </c>
      <c r="P2269" s="2">
        <v>4560</v>
      </c>
      <c r="Q2269" s="2">
        <v>3247.66</v>
      </c>
      <c r="R2269" s="2">
        <v>1312.34</v>
      </c>
      <c r="S2269" t="s">
        <v>64</v>
      </c>
      <c r="T2269" t="s">
        <v>222</v>
      </c>
      <c r="U2269" t="s">
        <v>38</v>
      </c>
      <c r="V2269" t="s">
        <v>39</v>
      </c>
      <c r="W2269" t="s">
        <v>137</v>
      </c>
      <c r="X2269" t="s">
        <v>41</v>
      </c>
      <c r="Y2269" t="s">
        <v>56</v>
      </c>
      <c r="Z2269" t="s">
        <v>43</v>
      </c>
      <c r="AA2269" t="s">
        <v>44</v>
      </c>
      <c r="AB2269" t="s">
        <v>44</v>
      </c>
    </row>
    <row r="2270" spans="1:28" x14ac:dyDescent="0.25">
      <c r="A2270" t="s">
        <v>5435</v>
      </c>
      <c r="B2270" s="1">
        <v>45474</v>
      </c>
      <c r="C2270" t="s">
        <v>1195</v>
      </c>
      <c r="D2270" t="s">
        <v>1196</v>
      </c>
      <c r="E2270">
        <v>35</v>
      </c>
      <c r="F2270" t="s">
        <v>111</v>
      </c>
      <c r="G2270" t="s">
        <v>112</v>
      </c>
      <c r="H2270" t="s">
        <v>113</v>
      </c>
      <c r="I2270" t="s">
        <v>103</v>
      </c>
      <c r="J2270" t="s">
        <v>104</v>
      </c>
      <c r="K2270">
        <v>6</v>
      </c>
      <c r="L2270" s="2">
        <v>650</v>
      </c>
      <c r="M2270">
        <v>30</v>
      </c>
      <c r="N2270" s="2">
        <v>3900</v>
      </c>
      <c r="O2270" s="2">
        <v>1170</v>
      </c>
      <c r="P2270" s="2">
        <v>2730</v>
      </c>
      <c r="Q2270" s="2">
        <v>1803.49</v>
      </c>
      <c r="R2270" s="2">
        <v>926.51</v>
      </c>
      <c r="S2270" t="s">
        <v>64</v>
      </c>
      <c r="T2270" t="s">
        <v>178</v>
      </c>
      <c r="U2270" t="s">
        <v>154</v>
      </c>
      <c r="V2270" t="s">
        <v>39</v>
      </c>
      <c r="W2270" t="s">
        <v>92</v>
      </c>
      <c r="X2270" t="s">
        <v>97</v>
      </c>
      <c r="Y2270" t="s">
        <v>56</v>
      </c>
      <c r="Z2270" t="s">
        <v>43</v>
      </c>
      <c r="AA2270" t="s">
        <v>44</v>
      </c>
      <c r="AB2270" t="s">
        <v>44</v>
      </c>
    </row>
    <row r="2271" spans="1:28" x14ac:dyDescent="0.25">
      <c r="A2271" t="s">
        <v>5436</v>
      </c>
      <c r="B2271" s="1">
        <v>45474</v>
      </c>
      <c r="C2271" t="s">
        <v>1045</v>
      </c>
      <c r="D2271" t="s">
        <v>1046</v>
      </c>
      <c r="E2271">
        <v>51</v>
      </c>
      <c r="F2271" t="s">
        <v>48</v>
      </c>
      <c r="G2271" t="s">
        <v>273</v>
      </c>
      <c r="H2271" t="s">
        <v>274</v>
      </c>
      <c r="I2271" t="s">
        <v>51</v>
      </c>
      <c r="J2271" t="s">
        <v>52</v>
      </c>
      <c r="K2271">
        <v>1</v>
      </c>
      <c r="L2271" s="2">
        <v>250</v>
      </c>
      <c r="M2271">
        <v>5</v>
      </c>
      <c r="N2271" s="2">
        <v>250</v>
      </c>
      <c r="O2271" s="2">
        <v>12.5</v>
      </c>
      <c r="P2271" s="2">
        <v>237.5</v>
      </c>
      <c r="Q2271" s="2">
        <v>189.62</v>
      </c>
      <c r="R2271" s="2">
        <v>47.88</v>
      </c>
      <c r="S2271" t="s">
        <v>53</v>
      </c>
      <c r="T2271" t="s">
        <v>105</v>
      </c>
      <c r="U2271" t="s">
        <v>106</v>
      </c>
      <c r="V2271" t="s">
        <v>39</v>
      </c>
      <c r="W2271" t="s">
        <v>83</v>
      </c>
      <c r="X2271" t="s">
        <v>97</v>
      </c>
      <c r="Y2271" t="s">
        <v>56</v>
      </c>
      <c r="Z2271" t="s">
        <v>43</v>
      </c>
      <c r="AA2271" t="s">
        <v>44</v>
      </c>
      <c r="AB2271" t="s">
        <v>44</v>
      </c>
    </row>
    <row r="2272" spans="1:28" x14ac:dyDescent="0.25">
      <c r="A2272" t="s">
        <v>5437</v>
      </c>
      <c r="B2272" s="1">
        <v>45474</v>
      </c>
      <c r="C2272" t="s">
        <v>3327</v>
      </c>
      <c r="D2272" t="s">
        <v>3328</v>
      </c>
      <c r="E2272">
        <v>29</v>
      </c>
      <c r="F2272" t="s">
        <v>111</v>
      </c>
      <c r="G2272" t="s">
        <v>101</v>
      </c>
      <c r="H2272" t="s">
        <v>102</v>
      </c>
      <c r="I2272" t="s">
        <v>103</v>
      </c>
      <c r="J2272" t="s">
        <v>104</v>
      </c>
      <c r="K2272">
        <v>1</v>
      </c>
      <c r="L2272" s="2">
        <v>1800</v>
      </c>
      <c r="M2272">
        <v>10</v>
      </c>
      <c r="N2272" s="2">
        <v>1800</v>
      </c>
      <c r="O2272" s="2">
        <v>180</v>
      </c>
      <c r="P2272" s="2">
        <v>1620</v>
      </c>
      <c r="Q2272" s="2">
        <v>1057.7</v>
      </c>
      <c r="R2272" s="2">
        <v>562.29999999999995</v>
      </c>
      <c r="S2272" t="s">
        <v>64</v>
      </c>
      <c r="T2272" t="s">
        <v>96</v>
      </c>
      <c r="U2272" t="s">
        <v>96</v>
      </c>
      <c r="V2272" t="s">
        <v>39</v>
      </c>
      <c r="W2272" t="s">
        <v>92</v>
      </c>
      <c r="X2272" t="s">
        <v>67</v>
      </c>
      <c r="Y2272" t="s">
        <v>56</v>
      </c>
      <c r="Z2272" t="s">
        <v>43</v>
      </c>
      <c r="AA2272" t="s">
        <v>44</v>
      </c>
      <c r="AB2272" t="s">
        <v>44</v>
      </c>
    </row>
    <row r="2273" spans="1:28" x14ac:dyDescent="0.25">
      <c r="A2273" t="s">
        <v>5438</v>
      </c>
      <c r="B2273" s="1">
        <v>45474</v>
      </c>
      <c r="C2273" t="s">
        <v>3494</v>
      </c>
      <c r="D2273" t="s">
        <v>3495</v>
      </c>
      <c r="E2273">
        <v>40</v>
      </c>
      <c r="F2273" t="s">
        <v>31</v>
      </c>
      <c r="G2273" t="s">
        <v>141</v>
      </c>
      <c r="H2273" t="s">
        <v>142</v>
      </c>
      <c r="I2273" t="s">
        <v>74</v>
      </c>
      <c r="J2273" t="s">
        <v>143</v>
      </c>
      <c r="K2273">
        <v>1</v>
      </c>
      <c r="L2273" s="2">
        <v>900</v>
      </c>
      <c r="M2273">
        <v>5</v>
      </c>
      <c r="N2273" s="2">
        <v>900</v>
      </c>
      <c r="O2273" s="2">
        <v>45</v>
      </c>
      <c r="P2273" s="2">
        <v>855</v>
      </c>
      <c r="Q2273" s="2">
        <v>663</v>
      </c>
      <c r="R2273" s="2">
        <v>192</v>
      </c>
      <c r="S2273" t="s">
        <v>64</v>
      </c>
      <c r="T2273" t="s">
        <v>96</v>
      </c>
      <c r="U2273" t="s">
        <v>96</v>
      </c>
      <c r="V2273" t="s">
        <v>39</v>
      </c>
      <c r="W2273" t="s">
        <v>83</v>
      </c>
      <c r="X2273" t="s">
        <v>41</v>
      </c>
      <c r="Y2273" t="s">
        <v>42</v>
      </c>
      <c r="Z2273" t="s">
        <v>43</v>
      </c>
      <c r="AA2273" t="s">
        <v>44</v>
      </c>
      <c r="AB2273" t="s">
        <v>44</v>
      </c>
    </row>
    <row r="2274" spans="1:28" x14ac:dyDescent="0.25">
      <c r="A2274" t="s">
        <v>5439</v>
      </c>
      <c r="B2274" s="1">
        <v>45474</v>
      </c>
      <c r="C2274" t="s">
        <v>4321</v>
      </c>
      <c r="D2274" t="s">
        <v>4322</v>
      </c>
      <c r="E2274">
        <v>24</v>
      </c>
      <c r="F2274" t="s">
        <v>48</v>
      </c>
      <c r="G2274" t="s">
        <v>60</v>
      </c>
      <c r="H2274" t="s">
        <v>61</v>
      </c>
      <c r="I2274" t="s">
        <v>62</v>
      </c>
      <c r="J2274" t="s">
        <v>63</v>
      </c>
      <c r="K2274">
        <v>1</v>
      </c>
      <c r="L2274" s="2">
        <v>3500</v>
      </c>
      <c r="M2274">
        <v>20</v>
      </c>
      <c r="N2274" s="2">
        <v>3500</v>
      </c>
      <c r="O2274" s="2">
        <v>700</v>
      </c>
      <c r="P2274" s="2">
        <v>2800</v>
      </c>
      <c r="Q2274" s="2">
        <v>1559.87</v>
      </c>
      <c r="R2274" s="2">
        <v>1240.1300000000001</v>
      </c>
      <c r="S2274" t="s">
        <v>53</v>
      </c>
      <c r="T2274" t="s">
        <v>90</v>
      </c>
      <c r="U2274" t="s">
        <v>91</v>
      </c>
      <c r="V2274" t="s">
        <v>39</v>
      </c>
      <c r="W2274" t="s">
        <v>137</v>
      </c>
      <c r="X2274" t="s">
        <v>67</v>
      </c>
      <c r="Y2274" t="s">
        <v>56</v>
      </c>
      <c r="Z2274" t="s">
        <v>43</v>
      </c>
      <c r="AA2274" t="s">
        <v>44</v>
      </c>
      <c r="AB2274" t="s">
        <v>44</v>
      </c>
    </row>
    <row r="2275" spans="1:28" x14ac:dyDescent="0.25">
      <c r="A2275" t="s">
        <v>5440</v>
      </c>
      <c r="B2275" s="1">
        <v>45474</v>
      </c>
      <c r="C2275" t="s">
        <v>3478</v>
      </c>
      <c r="D2275" t="s">
        <v>3479</v>
      </c>
      <c r="E2275">
        <v>58</v>
      </c>
      <c r="F2275" t="s">
        <v>111</v>
      </c>
      <c r="G2275" t="s">
        <v>158</v>
      </c>
      <c r="H2275" t="s">
        <v>159</v>
      </c>
      <c r="I2275" t="s">
        <v>51</v>
      </c>
      <c r="J2275" t="s">
        <v>52</v>
      </c>
      <c r="K2275">
        <v>2</v>
      </c>
      <c r="L2275" s="2">
        <v>650</v>
      </c>
      <c r="M2275">
        <v>10</v>
      </c>
      <c r="N2275" s="2">
        <v>1300</v>
      </c>
      <c r="O2275" s="2">
        <v>130</v>
      </c>
      <c r="P2275" s="2">
        <v>1170</v>
      </c>
      <c r="Q2275" s="2">
        <v>925.66</v>
      </c>
      <c r="R2275" s="2">
        <v>244.34</v>
      </c>
      <c r="S2275" t="s">
        <v>64</v>
      </c>
      <c r="T2275" t="s">
        <v>96</v>
      </c>
      <c r="U2275" t="s">
        <v>96</v>
      </c>
      <c r="V2275" t="s">
        <v>39</v>
      </c>
      <c r="W2275" t="s">
        <v>137</v>
      </c>
      <c r="X2275" t="s">
        <v>41</v>
      </c>
      <c r="Y2275" t="s">
        <v>56</v>
      </c>
      <c r="Z2275" t="s">
        <v>43</v>
      </c>
      <c r="AA2275" t="s">
        <v>44</v>
      </c>
      <c r="AB2275" t="s">
        <v>44</v>
      </c>
    </row>
    <row r="2276" spans="1:28" x14ac:dyDescent="0.25">
      <c r="A2276" t="s">
        <v>5441</v>
      </c>
      <c r="B2276" s="1">
        <v>45474</v>
      </c>
      <c r="C2276" t="s">
        <v>5442</v>
      </c>
      <c r="D2276" t="s">
        <v>5443</v>
      </c>
      <c r="E2276">
        <v>36</v>
      </c>
      <c r="F2276" t="s">
        <v>31</v>
      </c>
      <c r="G2276" t="s">
        <v>188</v>
      </c>
      <c r="H2276" t="s">
        <v>189</v>
      </c>
      <c r="I2276" t="s">
        <v>34</v>
      </c>
      <c r="J2276" t="s">
        <v>190</v>
      </c>
      <c r="K2276">
        <v>2</v>
      </c>
      <c r="L2276" s="2">
        <v>1800</v>
      </c>
      <c r="M2276">
        <v>25</v>
      </c>
      <c r="N2276" s="2">
        <v>3600</v>
      </c>
      <c r="O2276" s="2">
        <v>900</v>
      </c>
      <c r="P2276" s="2">
        <v>2700</v>
      </c>
      <c r="Q2276" s="2">
        <v>2110.65</v>
      </c>
      <c r="R2276" s="2">
        <v>589.35</v>
      </c>
      <c r="S2276" t="s">
        <v>53</v>
      </c>
      <c r="T2276" t="s">
        <v>407</v>
      </c>
      <c r="U2276" t="s">
        <v>408</v>
      </c>
      <c r="V2276" t="s">
        <v>39</v>
      </c>
      <c r="W2276" t="s">
        <v>83</v>
      </c>
      <c r="X2276" t="s">
        <v>41</v>
      </c>
      <c r="Y2276" t="s">
        <v>56</v>
      </c>
      <c r="Z2276" t="s">
        <v>43</v>
      </c>
      <c r="AA2276" t="s">
        <v>44</v>
      </c>
      <c r="AB2276" t="s">
        <v>44</v>
      </c>
    </row>
    <row r="2277" spans="1:28" x14ac:dyDescent="0.25">
      <c r="A2277" t="s">
        <v>5444</v>
      </c>
      <c r="B2277" s="1">
        <v>45474</v>
      </c>
      <c r="C2277" t="s">
        <v>1335</v>
      </c>
      <c r="D2277" t="s">
        <v>1336</v>
      </c>
      <c r="E2277">
        <v>19</v>
      </c>
      <c r="F2277" t="s">
        <v>31</v>
      </c>
      <c r="G2277" t="s">
        <v>285</v>
      </c>
      <c r="H2277" t="s">
        <v>286</v>
      </c>
      <c r="I2277" t="s">
        <v>34</v>
      </c>
      <c r="J2277" t="s">
        <v>121</v>
      </c>
      <c r="K2277">
        <v>2</v>
      </c>
      <c r="L2277" s="2">
        <v>3200</v>
      </c>
      <c r="M2277">
        <v>20</v>
      </c>
      <c r="N2277" s="2">
        <v>6400</v>
      </c>
      <c r="O2277" s="2">
        <v>1280</v>
      </c>
      <c r="P2277" s="2">
        <v>5120</v>
      </c>
      <c r="Q2277" s="2">
        <v>3758.8</v>
      </c>
      <c r="R2277" s="2">
        <v>1361.2</v>
      </c>
      <c r="S2277" t="s">
        <v>53</v>
      </c>
      <c r="T2277" t="s">
        <v>153</v>
      </c>
      <c r="U2277" t="s">
        <v>154</v>
      </c>
      <c r="V2277" t="s">
        <v>39</v>
      </c>
      <c r="W2277" t="s">
        <v>124</v>
      </c>
      <c r="X2277" t="s">
        <v>97</v>
      </c>
      <c r="Y2277" t="s">
        <v>56</v>
      </c>
      <c r="Z2277" t="s">
        <v>43</v>
      </c>
      <c r="AA2277" t="s">
        <v>44</v>
      </c>
      <c r="AB2277" t="s">
        <v>44</v>
      </c>
    </row>
    <row r="2278" spans="1:28" x14ac:dyDescent="0.25">
      <c r="A2278" t="s">
        <v>5445</v>
      </c>
      <c r="B2278" s="1">
        <v>45475</v>
      </c>
      <c r="C2278" t="s">
        <v>4447</v>
      </c>
      <c r="D2278" t="s">
        <v>4448</v>
      </c>
      <c r="E2278">
        <v>38</v>
      </c>
      <c r="F2278" t="s">
        <v>48</v>
      </c>
      <c r="G2278" t="s">
        <v>141</v>
      </c>
      <c r="H2278" t="s">
        <v>142</v>
      </c>
      <c r="I2278" t="s">
        <v>74</v>
      </c>
      <c r="J2278" t="s">
        <v>143</v>
      </c>
      <c r="K2278">
        <v>1</v>
      </c>
      <c r="L2278" s="2">
        <v>900</v>
      </c>
      <c r="M2278">
        <v>25</v>
      </c>
      <c r="N2278" s="2">
        <v>900</v>
      </c>
      <c r="O2278" s="2">
        <v>225</v>
      </c>
      <c r="P2278" s="2">
        <v>675</v>
      </c>
      <c r="Q2278" s="2">
        <v>471.49</v>
      </c>
      <c r="R2278" s="2">
        <v>203.51</v>
      </c>
      <c r="S2278" t="s">
        <v>64</v>
      </c>
      <c r="T2278" t="s">
        <v>407</v>
      </c>
      <c r="U2278" t="s">
        <v>408</v>
      </c>
      <c r="V2278" t="s">
        <v>39</v>
      </c>
      <c r="W2278" t="s">
        <v>66</v>
      </c>
      <c r="X2278" t="s">
        <v>97</v>
      </c>
      <c r="Y2278" t="s">
        <v>42</v>
      </c>
      <c r="Z2278" t="s">
        <v>43</v>
      </c>
      <c r="AA2278" t="s">
        <v>44</v>
      </c>
      <c r="AB2278" t="s">
        <v>44</v>
      </c>
    </row>
    <row r="2279" spans="1:28" x14ac:dyDescent="0.25">
      <c r="A2279" t="s">
        <v>5446</v>
      </c>
      <c r="B2279" s="1">
        <v>45475</v>
      </c>
      <c r="C2279" t="s">
        <v>5447</v>
      </c>
      <c r="D2279" t="s">
        <v>5448</v>
      </c>
      <c r="E2279">
        <v>18</v>
      </c>
      <c r="F2279" t="s">
        <v>31</v>
      </c>
      <c r="G2279" t="s">
        <v>112</v>
      </c>
      <c r="H2279" t="s">
        <v>113</v>
      </c>
      <c r="I2279" t="s">
        <v>103</v>
      </c>
      <c r="J2279" t="s">
        <v>104</v>
      </c>
      <c r="K2279">
        <v>2</v>
      </c>
      <c r="L2279" s="2">
        <v>650</v>
      </c>
      <c r="M2279">
        <v>5</v>
      </c>
      <c r="N2279" s="2">
        <v>1300</v>
      </c>
      <c r="O2279" s="2">
        <v>65</v>
      </c>
      <c r="P2279" s="2">
        <v>1235</v>
      </c>
      <c r="Q2279" s="2">
        <v>909.99</v>
      </c>
      <c r="R2279" s="2">
        <v>325.01</v>
      </c>
      <c r="S2279" t="s">
        <v>53</v>
      </c>
      <c r="T2279" t="s">
        <v>578</v>
      </c>
      <c r="U2279" t="s">
        <v>579</v>
      </c>
      <c r="V2279" t="s">
        <v>39</v>
      </c>
      <c r="W2279" t="s">
        <v>124</v>
      </c>
      <c r="X2279" t="s">
        <v>41</v>
      </c>
      <c r="Y2279" t="s">
        <v>42</v>
      </c>
      <c r="Z2279" t="s">
        <v>43</v>
      </c>
      <c r="AA2279" t="s">
        <v>44</v>
      </c>
      <c r="AB2279" t="s">
        <v>44</v>
      </c>
    </row>
    <row r="2280" spans="1:28" x14ac:dyDescent="0.25">
      <c r="A2280" t="s">
        <v>5449</v>
      </c>
      <c r="B2280" s="1">
        <v>45475</v>
      </c>
      <c r="C2280" t="s">
        <v>2373</v>
      </c>
      <c r="D2280" t="s">
        <v>2374</v>
      </c>
      <c r="E2280">
        <v>34</v>
      </c>
      <c r="F2280" t="s">
        <v>31</v>
      </c>
      <c r="G2280" t="s">
        <v>88</v>
      </c>
      <c r="H2280" t="s">
        <v>89</v>
      </c>
      <c r="I2280" t="s">
        <v>62</v>
      </c>
      <c r="J2280" t="s">
        <v>63</v>
      </c>
      <c r="K2280">
        <v>4</v>
      </c>
      <c r="L2280" s="2">
        <v>4200</v>
      </c>
      <c r="M2280">
        <v>20</v>
      </c>
      <c r="N2280" s="2">
        <v>16800</v>
      </c>
      <c r="O2280" s="2">
        <v>3360</v>
      </c>
      <c r="P2280" s="2">
        <v>13440</v>
      </c>
      <c r="Q2280" s="2">
        <v>9898.57</v>
      </c>
      <c r="R2280" s="2">
        <v>3541.43</v>
      </c>
      <c r="S2280" t="s">
        <v>53</v>
      </c>
      <c r="T2280" t="s">
        <v>136</v>
      </c>
      <c r="U2280" t="s">
        <v>38</v>
      </c>
      <c r="V2280" t="s">
        <v>39</v>
      </c>
      <c r="W2280" t="s">
        <v>92</v>
      </c>
      <c r="X2280" t="s">
        <v>97</v>
      </c>
      <c r="Y2280" t="s">
        <v>56</v>
      </c>
      <c r="Z2280" t="s">
        <v>43</v>
      </c>
      <c r="AA2280" t="s">
        <v>44</v>
      </c>
      <c r="AB2280" t="s">
        <v>44</v>
      </c>
    </row>
    <row r="2281" spans="1:28" x14ac:dyDescent="0.25">
      <c r="A2281" t="s">
        <v>5450</v>
      </c>
      <c r="B2281" s="1">
        <v>45475</v>
      </c>
      <c r="C2281" t="s">
        <v>5451</v>
      </c>
      <c r="D2281" t="s">
        <v>5452</v>
      </c>
      <c r="E2281">
        <v>34</v>
      </c>
      <c r="F2281" t="s">
        <v>31</v>
      </c>
      <c r="G2281" t="s">
        <v>238</v>
      </c>
      <c r="H2281" t="s">
        <v>239</v>
      </c>
      <c r="I2281" t="s">
        <v>62</v>
      </c>
      <c r="J2281" t="s">
        <v>63</v>
      </c>
      <c r="K2281">
        <v>1</v>
      </c>
      <c r="L2281" s="2">
        <v>6500</v>
      </c>
      <c r="M2281">
        <v>5</v>
      </c>
      <c r="N2281" s="2">
        <v>6500</v>
      </c>
      <c r="O2281" s="2">
        <v>325</v>
      </c>
      <c r="P2281" s="2">
        <v>6175</v>
      </c>
      <c r="Q2281" s="2">
        <v>4666.9799999999996</v>
      </c>
      <c r="R2281" s="2">
        <v>1508.02</v>
      </c>
      <c r="S2281" t="s">
        <v>64</v>
      </c>
      <c r="T2281" t="s">
        <v>222</v>
      </c>
      <c r="U2281" t="s">
        <v>38</v>
      </c>
      <c r="V2281" t="s">
        <v>39</v>
      </c>
      <c r="W2281" t="s">
        <v>40</v>
      </c>
      <c r="X2281" t="s">
        <v>41</v>
      </c>
      <c r="Y2281" t="s">
        <v>56</v>
      </c>
      <c r="Z2281" t="s">
        <v>43</v>
      </c>
      <c r="AA2281" t="s">
        <v>44</v>
      </c>
      <c r="AB2281" t="s">
        <v>44</v>
      </c>
    </row>
    <row r="2282" spans="1:28" x14ac:dyDescent="0.25">
      <c r="A2282" t="s">
        <v>5453</v>
      </c>
      <c r="B2282" s="1">
        <v>45475</v>
      </c>
      <c r="C2282" t="s">
        <v>2715</v>
      </c>
      <c r="D2282" t="s">
        <v>2716</v>
      </c>
      <c r="E2282">
        <v>56</v>
      </c>
      <c r="F2282" t="s">
        <v>48</v>
      </c>
      <c r="G2282" t="s">
        <v>436</v>
      </c>
      <c r="H2282" t="s">
        <v>437</v>
      </c>
      <c r="I2282" t="s">
        <v>74</v>
      </c>
      <c r="J2282" t="s">
        <v>190</v>
      </c>
      <c r="K2282">
        <v>3</v>
      </c>
      <c r="L2282" s="2">
        <v>1800</v>
      </c>
      <c r="M2282">
        <v>0</v>
      </c>
      <c r="N2282" s="2">
        <v>5400</v>
      </c>
      <c r="O2282" s="2">
        <v>0</v>
      </c>
      <c r="P2282" s="2">
        <v>5400</v>
      </c>
      <c r="Q2282" s="2">
        <v>3212.52</v>
      </c>
      <c r="R2282" s="2">
        <v>2187.48</v>
      </c>
      <c r="S2282" t="s">
        <v>53</v>
      </c>
      <c r="T2282" t="s">
        <v>65</v>
      </c>
      <c r="U2282" t="s">
        <v>65</v>
      </c>
      <c r="V2282" t="s">
        <v>39</v>
      </c>
      <c r="W2282" t="s">
        <v>66</v>
      </c>
      <c r="X2282" t="s">
        <v>41</v>
      </c>
      <c r="Y2282" t="s">
        <v>56</v>
      </c>
      <c r="Z2282" t="s">
        <v>43</v>
      </c>
      <c r="AA2282" t="s">
        <v>44</v>
      </c>
      <c r="AB2282" t="s">
        <v>44</v>
      </c>
    </row>
    <row r="2283" spans="1:28" x14ac:dyDescent="0.25">
      <c r="A2283" t="s">
        <v>5454</v>
      </c>
      <c r="B2283" s="1">
        <v>45475</v>
      </c>
      <c r="C2283" t="s">
        <v>205</v>
      </c>
      <c r="D2283" t="s">
        <v>206</v>
      </c>
      <c r="E2283">
        <v>37</v>
      </c>
      <c r="F2283" t="s">
        <v>48</v>
      </c>
      <c r="G2283" t="s">
        <v>158</v>
      </c>
      <c r="H2283" t="s">
        <v>159</v>
      </c>
      <c r="I2283" t="s">
        <v>51</v>
      </c>
      <c r="J2283" t="s">
        <v>52</v>
      </c>
      <c r="K2283">
        <v>3</v>
      </c>
      <c r="L2283" s="2">
        <v>650</v>
      </c>
      <c r="M2283">
        <v>0</v>
      </c>
      <c r="N2283" s="2">
        <v>1950</v>
      </c>
      <c r="O2283" s="2">
        <v>0</v>
      </c>
      <c r="P2283" s="2">
        <v>1950</v>
      </c>
      <c r="Q2283" s="2">
        <v>1261.8499999999999</v>
      </c>
      <c r="R2283" s="2">
        <v>688.15</v>
      </c>
      <c r="S2283" t="s">
        <v>53</v>
      </c>
      <c r="T2283" t="s">
        <v>178</v>
      </c>
      <c r="U2283" t="s">
        <v>154</v>
      </c>
      <c r="V2283" t="s">
        <v>39</v>
      </c>
      <c r="W2283" t="s">
        <v>83</v>
      </c>
      <c r="X2283" t="s">
        <v>97</v>
      </c>
      <c r="Y2283" t="s">
        <v>42</v>
      </c>
      <c r="Z2283" t="s">
        <v>43</v>
      </c>
      <c r="AA2283" t="s">
        <v>44</v>
      </c>
      <c r="AB2283" t="s">
        <v>44</v>
      </c>
    </row>
    <row r="2284" spans="1:28" x14ac:dyDescent="0.25">
      <c r="A2284" t="s">
        <v>5455</v>
      </c>
      <c r="B2284" s="1">
        <v>45475</v>
      </c>
      <c r="C2284" t="s">
        <v>5456</v>
      </c>
      <c r="D2284" t="s">
        <v>5457</v>
      </c>
      <c r="E2284">
        <v>51</v>
      </c>
      <c r="F2284" t="s">
        <v>31</v>
      </c>
      <c r="G2284" t="s">
        <v>81</v>
      </c>
      <c r="H2284" t="s">
        <v>82</v>
      </c>
      <c r="I2284" t="s">
        <v>51</v>
      </c>
      <c r="J2284" t="s">
        <v>52</v>
      </c>
      <c r="K2284">
        <v>2</v>
      </c>
      <c r="L2284" s="2">
        <v>600</v>
      </c>
      <c r="M2284">
        <v>10</v>
      </c>
      <c r="N2284" s="2">
        <v>1200</v>
      </c>
      <c r="O2284" s="2">
        <v>120</v>
      </c>
      <c r="P2284" s="2">
        <v>1080</v>
      </c>
      <c r="Q2284" s="2">
        <v>645.82000000000005</v>
      </c>
      <c r="R2284" s="2">
        <v>434.18</v>
      </c>
      <c r="S2284" t="s">
        <v>36</v>
      </c>
      <c r="T2284" t="s">
        <v>407</v>
      </c>
      <c r="U2284" t="s">
        <v>408</v>
      </c>
      <c r="V2284" t="s">
        <v>39</v>
      </c>
      <c r="W2284" t="s">
        <v>40</v>
      </c>
      <c r="X2284" t="s">
        <v>97</v>
      </c>
      <c r="Y2284" t="s">
        <v>42</v>
      </c>
      <c r="Z2284" t="s">
        <v>107</v>
      </c>
      <c r="AA2284" t="s">
        <v>44</v>
      </c>
      <c r="AB2284" t="s">
        <v>44</v>
      </c>
    </row>
    <row r="2285" spans="1:28" x14ac:dyDescent="0.25">
      <c r="A2285" t="s">
        <v>5458</v>
      </c>
      <c r="B2285" s="1">
        <v>45475</v>
      </c>
      <c r="C2285" t="s">
        <v>4808</v>
      </c>
      <c r="D2285" t="s">
        <v>4809</v>
      </c>
      <c r="E2285">
        <v>34</v>
      </c>
      <c r="F2285" t="s">
        <v>48</v>
      </c>
      <c r="G2285" t="s">
        <v>243</v>
      </c>
      <c r="H2285" t="s">
        <v>244</v>
      </c>
      <c r="I2285" t="s">
        <v>103</v>
      </c>
      <c r="J2285" t="s">
        <v>104</v>
      </c>
      <c r="K2285">
        <v>2</v>
      </c>
      <c r="L2285" s="2">
        <v>450</v>
      </c>
      <c r="M2285">
        <v>10</v>
      </c>
      <c r="N2285" s="2">
        <v>900</v>
      </c>
      <c r="O2285" s="2">
        <v>90</v>
      </c>
      <c r="P2285" s="2">
        <v>810</v>
      </c>
      <c r="Q2285" s="2">
        <v>620.21</v>
      </c>
      <c r="R2285" s="2">
        <v>189.79</v>
      </c>
      <c r="S2285" t="s">
        <v>53</v>
      </c>
      <c r="T2285" t="s">
        <v>76</v>
      </c>
      <c r="U2285" t="s">
        <v>77</v>
      </c>
      <c r="V2285" t="s">
        <v>39</v>
      </c>
      <c r="W2285" t="s">
        <v>66</v>
      </c>
      <c r="X2285" t="s">
        <v>41</v>
      </c>
      <c r="Y2285" t="s">
        <v>56</v>
      </c>
      <c r="Z2285" t="s">
        <v>43</v>
      </c>
      <c r="AA2285" t="s">
        <v>44</v>
      </c>
      <c r="AB2285" t="s">
        <v>44</v>
      </c>
    </row>
    <row r="2286" spans="1:28" x14ac:dyDescent="0.25">
      <c r="A2286" t="s">
        <v>5459</v>
      </c>
      <c r="B2286" s="1">
        <v>45475</v>
      </c>
      <c r="C2286" t="s">
        <v>836</v>
      </c>
      <c r="D2286" t="s">
        <v>837</v>
      </c>
      <c r="E2286">
        <v>50</v>
      </c>
      <c r="F2286" t="s">
        <v>48</v>
      </c>
      <c r="G2286" t="s">
        <v>168</v>
      </c>
      <c r="H2286" t="s">
        <v>169</v>
      </c>
      <c r="I2286" t="s">
        <v>62</v>
      </c>
      <c r="J2286" t="s">
        <v>143</v>
      </c>
      <c r="K2286">
        <v>1</v>
      </c>
      <c r="L2286" s="2">
        <v>1800</v>
      </c>
      <c r="M2286">
        <v>5</v>
      </c>
      <c r="N2286" s="2">
        <v>1800</v>
      </c>
      <c r="O2286" s="2">
        <v>90</v>
      </c>
      <c r="P2286" s="2">
        <v>1710</v>
      </c>
      <c r="Q2286" s="2">
        <v>1367.16</v>
      </c>
      <c r="R2286" s="2">
        <v>342.84</v>
      </c>
      <c r="S2286" t="s">
        <v>53</v>
      </c>
      <c r="T2286" t="s">
        <v>37</v>
      </c>
      <c r="U2286" t="s">
        <v>38</v>
      </c>
      <c r="V2286" t="s">
        <v>39</v>
      </c>
      <c r="W2286" t="s">
        <v>40</v>
      </c>
      <c r="X2286" t="s">
        <v>41</v>
      </c>
      <c r="Y2286" t="s">
        <v>42</v>
      </c>
      <c r="Z2286" t="s">
        <v>43</v>
      </c>
      <c r="AA2286" t="s">
        <v>44</v>
      </c>
      <c r="AB2286" t="s">
        <v>44</v>
      </c>
    </row>
    <row r="2287" spans="1:28" x14ac:dyDescent="0.25">
      <c r="A2287" t="s">
        <v>5460</v>
      </c>
      <c r="B2287" s="1">
        <v>45475</v>
      </c>
      <c r="C2287" t="s">
        <v>2680</v>
      </c>
      <c r="D2287" t="s">
        <v>2681</v>
      </c>
      <c r="E2287">
        <v>21</v>
      </c>
      <c r="F2287" t="s">
        <v>48</v>
      </c>
      <c r="G2287" t="s">
        <v>148</v>
      </c>
      <c r="H2287" t="s">
        <v>149</v>
      </c>
      <c r="I2287" t="s">
        <v>74</v>
      </c>
      <c r="J2287" t="s">
        <v>130</v>
      </c>
      <c r="K2287">
        <v>2</v>
      </c>
      <c r="L2287" s="2">
        <v>3500</v>
      </c>
      <c r="M2287">
        <v>15</v>
      </c>
      <c r="N2287" s="2">
        <v>7000</v>
      </c>
      <c r="O2287" s="2">
        <v>1050</v>
      </c>
      <c r="P2287" s="2">
        <v>5950</v>
      </c>
      <c r="Q2287" s="2">
        <v>4486.17</v>
      </c>
      <c r="R2287" s="2">
        <v>1463.83</v>
      </c>
      <c r="S2287" t="s">
        <v>53</v>
      </c>
      <c r="T2287" t="s">
        <v>275</v>
      </c>
      <c r="U2287" t="s">
        <v>123</v>
      </c>
      <c r="V2287" t="s">
        <v>39</v>
      </c>
      <c r="W2287" t="s">
        <v>83</v>
      </c>
      <c r="X2287" t="s">
        <v>67</v>
      </c>
      <c r="Y2287" t="s">
        <v>56</v>
      </c>
      <c r="Z2287" t="s">
        <v>508</v>
      </c>
      <c r="AA2287" t="s">
        <v>44</v>
      </c>
      <c r="AB2287" t="s">
        <v>44</v>
      </c>
    </row>
    <row r="2288" spans="1:28" x14ac:dyDescent="0.25">
      <c r="A2288" t="s">
        <v>5461</v>
      </c>
      <c r="B2288" s="1">
        <v>45475</v>
      </c>
      <c r="C2288" t="s">
        <v>3475</v>
      </c>
      <c r="D2288" t="s">
        <v>3476</v>
      </c>
      <c r="E2288">
        <v>39</v>
      </c>
      <c r="F2288" t="s">
        <v>48</v>
      </c>
      <c r="G2288" t="s">
        <v>134</v>
      </c>
      <c r="H2288" t="s">
        <v>135</v>
      </c>
      <c r="I2288" t="s">
        <v>62</v>
      </c>
      <c r="J2288" t="s">
        <v>130</v>
      </c>
      <c r="K2288">
        <v>3</v>
      </c>
      <c r="L2288" s="2">
        <v>8500</v>
      </c>
      <c r="M2288">
        <v>10</v>
      </c>
      <c r="N2288" s="2">
        <v>25500</v>
      </c>
      <c r="O2288" s="2">
        <v>2550</v>
      </c>
      <c r="P2288" s="2">
        <v>22950</v>
      </c>
      <c r="Q2288" s="2">
        <v>18146.05</v>
      </c>
      <c r="R2288" s="2">
        <v>4803.95</v>
      </c>
      <c r="S2288" t="s">
        <v>36</v>
      </c>
      <c r="T2288" t="s">
        <v>153</v>
      </c>
      <c r="U2288" t="s">
        <v>154</v>
      </c>
      <c r="V2288" t="s">
        <v>39</v>
      </c>
      <c r="W2288" t="s">
        <v>137</v>
      </c>
      <c r="X2288" t="s">
        <v>97</v>
      </c>
      <c r="Y2288" t="s">
        <v>56</v>
      </c>
      <c r="Z2288" t="s">
        <v>43</v>
      </c>
      <c r="AA2288" t="s">
        <v>44</v>
      </c>
      <c r="AB2288" t="s">
        <v>44</v>
      </c>
    </row>
    <row r="2289" spans="1:28" x14ac:dyDescent="0.25">
      <c r="A2289" t="s">
        <v>5462</v>
      </c>
      <c r="B2289" s="1">
        <v>45475</v>
      </c>
      <c r="C2289" t="s">
        <v>3407</v>
      </c>
      <c r="D2289" t="s">
        <v>3408</v>
      </c>
      <c r="E2289">
        <v>58</v>
      </c>
      <c r="F2289" t="s">
        <v>48</v>
      </c>
      <c r="G2289" t="s">
        <v>318</v>
      </c>
      <c r="H2289" t="s">
        <v>319</v>
      </c>
      <c r="I2289" t="s">
        <v>34</v>
      </c>
      <c r="J2289" t="s">
        <v>190</v>
      </c>
      <c r="K2289">
        <v>5</v>
      </c>
      <c r="L2289" s="2">
        <v>2500</v>
      </c>
      <c r="M2289">
        <v>10</v>
      </c>
      <c r="N2289" s="2">
        <v>12500</v>
      </c>
      <c r="O2289" s="2">
        <v>1250</v>
      </c>
      <c r="P2289" s="2">
        <v>11250</v>
      </c>
      <c r="Q2289" s="2">
        <v>8531.31</v>
      </c>
      <c r="R2289" s="2">
        <v>2718.69</v>
      </c>
      <c r="S2289" t="s">
        <v>36</v>
      </c>
      <c r="T2289" t="s">
        <v>407</v>
      </c>
      <c r="U2289" t="s">
        <v>408</v>
      </c>
      <c r="V2289" t="s">
        <v>39</v>
      </c>
      <c r="W2289" t="s">
        <v>66</v>
      </c>
      <c r="X2289" t="s">
        <v>41</v>
      </c>
      <c r="Y2289" t="s">
        <v>56</v>
      </c>
      <c r="Z2289" t="s">
        <v>144</v>
      </c>
      <c r="AA2289" t="s">
        <v>44</v>
      </c>
      <c r="AB2289" t="s">
        <v>44</v>
      </c>
    </row>
    <row r="2290" spans="1:28" x14ac:dyDescent="0.25">
      <c r="A2290" t="s">
        <v>5463</v>
      </c>
      <c r="B2290" s="1">
        <v>45475</v>
      </c>
      <c r="C2290" t="s">
        <v>1697</v>
      </c>
      <c r="D2290" t="s">
        <v>1698</v>
      </c>
      <c r="E2290">
        <v>41</v>
      </c>
      <c r="F2290" t="s">
        <v>111</v>
      </c>
      <c r="G2290" t="s">
        <v>112</v>
      </c>
      <c r="H2290" t="s">
        <v>113</v>
      </c>
      <c r="I2290" t="s">
        <v>103</v>
      </c>
      <c r="J2290" t="s">
        <v>104</v>
      </c>
      <c r="K2290">
        <v>1</v>
      </c>
      <c r="L2290" s="2">
        <v>650</v>
      </c>
      <c r="M2290">
        <v>25</v>
      </c>
      <c r="N2290" s="2">
        <v>650</v>
      </c>
      <c r="O2290" s="2">
        <v>162.5</v>
      </c>
      <c r="P2290" s="2">
        <v>487.5</v>
      </c>
      <c r="Q2290" s="2">
        <v>278.94</v>
      </c>
      <c r="R2290" s="2">
        <v>208.56</v>
      </c>
      <c r="S2290" t="s">
        <v>64</v>
      </c>
      <c r="T2290" t="s">
        <v>178</v>
      </c>
      <c r="U2290" t="s">
        <v>154</v>
      </c>
      <c r="V2290" t="s">
        <v>39</v>
      </c>
      <c r="W2290" t="s">
        <v>83</v>
      </c>
      <c r="X2290" t="s">
        <v>41</v>
      </c>
      <c r="Y2290" t="s">
        <v>56</v>
      </c>
      <c r="Z2290" t="s">
        <v>43</v>
      </c>
      <c r="AA2290" t="s">
        <v>44</v>
      </c>
      <c r="AB2290" t="s">
        <v>44</v>
      </c>
    </row>
    <row r="2291" spans="1:28" x14ac:dyDescent="0.25">
      <c r="A2291" t="s">
        <v>5464</v>
      </c>
      <c r="B2291" s="1">
        <v>45475</v>
      </c>
      <c r="C2291" t="s">
        <v>1143</v>
      </c>
      <c r="D2291" t="s">
        <v>1144</v>
      </c>
      <c r="E2291">
        <v>40</v>
      </c>
      <c r="F2291" t="s">
        <v>31</v>
      </c>
      <c r="G2291" t="s">
        <v>273</v>
      </c>
      <c r="H2291" t="s">
        <v>274</v>
      </c>
      <c r="I2291" t="s">
        <v>51</v>
      </c>
      <c r="J2291" t="s">
        <v>52</v>
      </c>
      <c r="K2291">
        <v>1</v>
      </c>
      <c r="L2291" s="2">
        <v>250</v>
      </c>
      <c r="M2291">
        <v>10</v>
      </c>
      <c r="N2291" s="2">
        <v>250</v>
      </c>
      <c r="O2291" s="2">
        <v>25</v>
      </c>
      <c r="P2291" s="2">
        <v>225</v>
      </c>
      <c r="Q2291" s="2">
        <v>128.81</v>
      </c>
      <c r="R2291" s="2">
        <v>96.19</v>
      </c>
      <c r="S2291" t="s">
        <v>53</v>
      </c>
      <c r="T2291" t="s">
        <v>275</v>
      </c>
      <c r="U2291" t="s">
        <v>123</v>
      </c>
      <c r="V2291" t="s">
        <v>39</v>
      </c>
      <c r="W2291" t="s">
        <v>124</v>
      </c>
      <c r="X2291" t="s">
        <v>97</v>
      </c>
      <c r="Y2291" t="s">
        <v>56</v>
      </c>
      <c r="Z2291" t="s">
        <v>43</v>
      </c>
      <c r="AA2291" t="s">
        <v>44</v>
      </c>
      <c r="AB2291" t="s">
        <v>44</v>
      </c>
    </row>
    <row r="2292" spans="1:28" x14ac:dyDescent="0.25">
      <c r="A2292" t="s">
        <v>5465</v>
      </c>
      <c r="B2292" s="1">
        <v>45475</v>
      </c>
      <c r="C2292" t="s">
        <v>324</v>
      </c>
      <c r="D2292" t="s">
        <v>325</v>
      </c>
      <c r="E2292">
        <v>24</v>
      </c>
      <c r="F2292" t="s">
        <v>48</v>
      </c>
      <c r="G2292" t="s">
        <v>207</v>
      </c>
      <c r="H2292" t="s">
        <v>208</v>
      </c>
      <c r="I2292" t="s">
        <v>34</v>
      </c>
      <c r="J2292" t="s">
        <v>143</v>
      </c>
      <c r="K2292">
        <v>1</v>
      </c>
      <c r="L2292" s="2">
        <v>18000</v>
      </c>
      <c r="M2292">
        <v>5</v>
      </c>
      <c r="N2292" s="2">
        <v>18000</v>
      </c>
      <c r="O2292" s="2">
        <v>900</v>
      </c>
      <c r="P2292" s="2">
        <v>17100</v>
      </c>
      <c r="Q2292" s="2">
        <v>12276.19</v>
      </c>
      <c r="R2292" s="2">
        <v>4823.8100000000004</v>
      </c>
      <c r="S2292" t="s">
        <v>36</v>
      </c>
      <c r="T2292" t="s">
        <v>90</v>
      </c>
      <c r="U2292" t="s">
        <v>91</v>
      </c>
      <c r="V2292" t="s">
        <v>39</v>
      </c>
      <c r="W2292" t="s">
        <v>83</v>
      </c>
      <c r="X2292" t="s">
        <v>97</v>
      </c>
      <c r="Y2292" t="s">
        <v>56</v>
      </c>
      <c r="Z2292" t="s">
        <v>43</v>
      </c>
      <c r="AA2292" t="s">
        <v>44</v>
      </c>
      <c r="AB2292" t="s">
        <v>44</v>
      </c>
    </row>
    <row r="2293" spans="1:28" x14ac:dyDescent="0.25">
      <c r="A2293" t="s">
        <v>5466</v>
      </c>
      <c r="B2293" s="1">
        <v>45475</v>
      </c>
      <c r="C2293" t="s">
        <v>923</v>
      </c>
      <c r="D2293" t="s">
        <v>924</v>
      </c>
      <c r="E2293">
        <v>26</v>
      </c>
      <c r="F2293" t="s">
        <v>48</v>
      </c>
      <c r="G2293" t="s">
        <v>217</v>
      </c>
      <c r="H2293" t="s">
        <v>218</v>
      </c>
      <c r="I2293" t="s">
        <v>34</v>
      </c>
      <c r="J2293" t="s">
        <v>130</v>
      </c>
      <c r="K2293">
        <v>1</v>
      </c>
      <c r="L2293" s="2">
        <v>28000</v>
      </c>
      <c r="M2293">
        <v>5</v>
      </c>
      <c r="N2293" s="2">
        <v>28000</v>
      </c>
      <c r="O2293" s="2">
        <v>1400</v>
      </c>
      <c r="P2293" s="2">
        <v>26600</v>
      </c>
      <c r="Q2293" s="2">
        <v>16332.36</v>
      </c>
      <c r="R2293" s="2">
        <v>10267.64</v>
      </c>
      <c r="S2293" t="s">
        <v>53</v>
      </c>
      <c r="T2293" t="s">
        <v>105</v>
      </c>
      <c r="U2293" t="s">
        <v>106</v>
      </c>
      <c r="V2293" t="s">
        <v>39</v>
      </c>
      <c r="W2293" t="s">
        <v>40</v>
      </c>
      <c r="X2293" t="s">
        <v>41</v>
      </c>
      <c r="Y2293" t="s">
        <v>56</v>
      </c>
      <c r="Z2293" t="s">
        <v>107</v>
      </c>
      <c r="AA2293" t="s">
        <v>44</v>
      </c>
      <c r="AB2293" t="s">
        <v>44</v>
      </c>
    </row>
    <row r="2294" spans="1:28" x14ac:dyDescent="0.25">
      <c r="A2294" t="s">
        <v>5467</v>
      </c>
      <c r="B2294" s="1">
        <v>45476</v>
      </c>
      <c r="C2294" t="s">
        <v>570</v>
      </c>
      <c r="D2294" t="s">
        <v>571</v>
      </c>
      <c r="E2294">
        <v>53</v>
      </c>
      <c r="F2294" t="s">
        <v>48</v>
      </c>
      <c r="G2294" t="s">
        <v>202</v>
      </c>
      <c r="H2294" t="s">
        <v>203</v>
      </c>
      <c r="I2294" t="s">
        <v>103</v>
      </c>
      <c r="J2294" t="s">
        <v>104</v>
      </c>
      <c r="K2294">
        <v>2</v>
      </c>
      <c r="L2294" s="2">
        <v>550</v>
      </c>
      <c r="M2294">
        <v>25</v>
      </c>
      <c r="N2294" s="2">
        <v>1100</v>
      </c>
      <c r="O2294" s="2">
        <v>275</v>
      </c>
      <c r="P2294" s="2">
        <v>825</v>
      </c>
      <c r="Q2294" s="2">
        <v>484.84</v>
      </c>
      <c r="R2294" s="2">
        <v>340.16</v>
      </c>
      <c r="S2294" t="s">
        <v>36</v>
      </c>
      <c r="T2294" t="s">
        <v>398</v>
      </c>
      <c r="U2294" t="s">
        <v>399</v>
      </c>
      <c r="V2294" t="s">
        <v>39</v>
      </c>
      <c r="W2294" t="s">
        <v>66</v>
      </c>
      <c r="X2294" t="s">
        <v>67</v>
      </c>
      <c r="Y2294" t="s">
        <v>56</v>
      </c>
      <c r="Z2294" t="s">
        <v>43</v>
      </c>
      <c r="AA2294" t="s">
        <v>44</v>
      </c>
      <c r="AB2294" t="s">
        <v>44</v>
      </c>
    </row>
    <row r="2295" spans="1:28" x14ac:dyDescent="0.25">
      <c r="A2295" t="s">
        <v>5468</v>
      </c>
      <c r="B2295" s="1">
        <v>45476</v>
      </c>
      <c r="C2295" t="s">
        <v>448</v>
      </c>
      <c r="D2295" t="s">
        <v>449</v>
      </c>
      <c r="E2295">
        <v>36</v>
      </c>
      <c r="F2295" t="s">
        <v>31</v>
      </c>
      <c r="G2295" t="s">
        <v>197</v>
      </c>
      <c r="H2295" t="s">
        <v>198</v>
      </c>
      <c r="I2295" t="s">
        <v>74</v>
      </c>
      <c r="J2295" t="s">
        <v>75</v>
      </c>
      <c r="K2295">
        <v>5</v>
      </c>
      <c r="L2295" s="2">
        <v>2600</v>
      </c>
      <c r="M2295">
        <v>15</v>
      </c>
      <c r="N2295" s="2">
        <v>13000</v>
      </c>
      <c r="O2295" s="2">
        <v>1950</v>
      </c>
      <c r="P2295" s="2">
        <v>11050</v>
      </c>
      <c r="Q2295" s="2">
        <v>8470.4500000000007</v>
      </c>
      <c r="R2295" s="2">
        <v>2579.5500000000002</v>
      </c>
      <c r="S2295" t="s">
        <v>53</v>
      </c>
      <c r="T2295" t="s">
        <v>578</v>
      </c>
      <c r="U2295" t="s">
        <v>579</v>
      </c>
      <c r="V2295" t="s">
        <v>39</v>
      </c>
      <c r="W2295" t="s">
        <v>66</v>
      </c>
      <c r="X2295" t="s">
        <v>41</v>
      </c>
      <c r="Y2295" t="s">
        <v>84</v>
      </c>
      <c r="Z2295" t="s">
        <v>43</v>
      </c>
      <c r="AA2295" t="s">
        <v>44</v>
      </c>
      <c r="AB2295" t="s">
        <v>44</v>
      </c>
    </row>
    <row r="2296" spans="1:28" x14ac:dyDescent="0.25">
      <c r="A2296" t="s">
        <v>5469</v>
      </c>
      <c r="B2296" s="1">
        <v>45476</v>
      </c>
      <c r="C2296" t="s">
        <v>1759</v>
      </c>
      <c r="D2296" t="s">
        <v>1760</v>
      </c>
      <c r="E2296">
        <v>20</v>
      </c>
      <c r="F2296" t="s">
        <v>48</v>
      </c>
      <c r="G2296" t="s">
        <v>72</v>
      </c>
      <c r="H2296" t="s">
        <v>73</v>
      </c>
      <c r="I2296" t="s">
        <v>74</v>
      </c>
      <c r="J2296" t="s">
        <v>75</v>
      </c>
      <c r="K2296">
        <v>4</v>
      </c>
      <c r="L2296" s="2">
        <v>2200</v>
      </c>
      <c r="M2296">
        <v>0</v>
      </c>
      <c r="N2296" s="2">
        <v>8800</v>
      </c>
      <c r="O2296" s="2">
        <v>0</v>
      </c>
      <c r="P2296" s="2">
        <v>8800</v>
      </c>
      <c r="Q2296" s="2">
        <v>6406.57</v>
      </c>
      <c r="R2296" s="2">
        <v>2393.4299999999998</v>
      </c>
      <c r="S2296" t="s">
        <v>53</v>
      </c>
      <c r="T2296" t="s">
        <v>136</v>
      </c>
      <c r="U2296" t="s">
        <v>38</v>
      </c>
      <c r="V2296" t="s">
        <v>39</v>
      </c>
      <c r="W2296" t="s">
        <v>137</v>
      </c>
      <c r="X2296" t="s">
        <v>41</v>
      </c>
      <c r="Y2296" t="s">
        <v>56</v>
      </c>
      <c r="Z2296" t="s">
        <v>43</v>
      </c>
      <c r="AA2296" t="s">
        <v>44</v>
      </c>
      <c r="AB2296" t="s">
        <v>44</v>
      </c>
    </row>
    <row r="2297" spans="1:28" x14ac:dyDescent="0.25">
      <c r="A2297" t="s">
        <v>5470</v>
      </c>
      <c r="B2297" s="1">
        <v>45476</v>
      </c>
      <c r="C2297" t="s">
        <v>3438</v>
      </c>
      <c r="D2297" t="s">
        <v>3439</v>
      </c>
      <c r="E2297">
        <v>39</v>
      </c>
      <c r="F2297" t="s">
        <v>48</v>
      </c>
      <c r="G2297" t="s">
        <v>168</v>
      </c>
      <c r="H2297" t="s">
        <v>169</v>
      </c>
      <c r="I2297" t="s">
        <v>62</v>
      </c>
      <c r="J2297" t="s">
        <v>143</v>
      </c>
      <c r="K2297">
        <v>2</v>
      </c>
      <c r="L2297" s="2">
        <v>1800</v>
      </c>
      <c r="M2297">
        <v>0</v>
      </c>
      <c r="N2297" s="2">
        <v>3600</v>
      </c>
      <c r="O2297" s="2">
        <v>0</v>
      </c>
      <c r="P2297" s="2">
        <v>3600</v>
      </c>
      <c r="Q2297" s="2">
        <v>2734.97</v>
      </c>
      <c r="R2297" s="2">
        <v>865.03</v>
      </c>
      <c r="S2297" t="s">
        <v>64</v>
      </c>
      <c r="T2297" t="s">
        <v>76</v>
      </c>
      <c r="U2297" t="s">
        <v>77</v>
      </c>
      <c r="V2297" t="s">
        <v>39</v>
      </c>
      <c r="W2297" t="s">
        <v>40</v>
      </c>
      <c r="X2297" t="s">
        <v>97</v>
      </c>
      <c r="Y2297" t="s">
        <v>56</v>
      </c>
      <c r="Z2297" t="s">
        <v>43</v>
      </c>
      <c r="AA2297" t="s">
        <v>44</v>
      </c>
      <c r="AB2297" t="s">
        <v>44</v>
      </c>
    </row>
    <row r="2298" spans="1:28" x14ac:dyDescent="0.25">
      <c r="A2298" t="s">
        <v>5471</v>
      </c>
      <c r="B2298" s="1">
        <v>45476</v>
      </c>
      <c r="C2298" t="s">
        <v>1346</v>
      </c>
      <c r="D2298" t="s">
        <v>1347</v>
      </c>
      <c r="E2298">
        <v>45</v>
      </c>
      <c r="F2298" t="s">
        <v>48</v>
      </c>
      <c r="G2298" t="s">
        <v>72</v>
      </c>
      <c r="H2298" t="s">
        <v>73</v>
      </c>
      <c r="I2298" t="s">
        <v>74</v>
      </c>
      <c r="J2298" t="s">
        <v>75</v>
      </c>
      <c r="K2298">
        <v>3</v>
      </c>
      <c r="L2298" s="2">
        <v>2200</v>
      </c>
      <c r="M2298">
        <v>10</v>
      </c>
      <c r="N2298" s="2">
        <v>6600</v>
      </c>
      <c r="O2298" s="2">
        <v>660</v>
      </c>
      <c r="P2298" s="2">
        <v>5940</v>
      </c>
      <c r="Q2298" s="2">
        <v>3984.61</v>
      </c>
      <c r="R2298" s="2">
        <v>1955.39</v>
      </c>
      <c r="S2298" t="s">
        <v>53</v>
      </c>
      <c r="T2298" t="s">
        <v>90</v>
      </c>
      <c r="U2298" t="s">
        <v>91</v>
      </c>
      <c r="V2298" t="s">
        <v>39</v>
      </c>
      <c r="W2298" t="s">
        <v>137</v>
      </c>
      <c r="X2298" t="s">
        <v>41</v>
      </c>
      <c r="Y2298" t="s">
        <v>42</v>
      </c>
      <c r="Z2298" t="s">
        <v>43</v>
      </c>
      <c r="AA2298" t="s">
        <v>44</v>
      </c>
      <c r="AB2298" t="s">
        <v>44</v>
      </c>
    </row>
    <row r="2299" spans="1:28" x14ac:dyDescent="0.25">
      <c r="A2299" t="s">
        <v>5472</v>
      </c>
      <c r="B2299" s="1">
        <v>45476</v>
      </c>
      <c r="C2299" t="s">
        <v>1122</v>
      </c>
      <c r="D2299" t="s">
        <v>1123</v>
      </c>
      <c r="E2299">
        <v>41</v>
      </c>
      <c r="F2299" t="s">
        <v>48</v>
      </c>
      <c r="G2299" t="s">
        <v>134</v>
      </c>
      <c r="H2299" t="s">
        <v>135</v>
      </c>
      <c r="I2299" t="s">
        <v>62</v>
      </c>
      <c r="J2299" t="s">
        <v>130</v>
      </c>
      <c r="K2299">
        <v>2</v>
      </c>
      <c r="L2299" s="2">
        <v>8500</v>
      </c>
      <c r="M2299">
        <v>0</v>
      </c>
      <c r="N2299" s="2">
        <v>17000</v>
      </c>
      <c r="O2299" s="2">
        <v>0</v>
      </c>
      <c r="P2299" s="2">
        <v>17000</v>
      </c>
      <c r="Q2299" s="2">
        <v>13045.65</v>
      </c>
      <c r="R2299" s="2">
        <v>3954.35</v>
      </c>
      <c r="S2299" t="s">
        <v>36</v>
      </c>
      <c r="T2299" t="s">
        <v>136</v>
      </c>
      <c r="U2299" t="s">
        <v>38</v>
      </c>
      <c r="V2299" t="s">
        <v>39</v>
      </c>
      <c r="W2299" t="s">
        <v>124</v>
      </c>
      <c r="X2299" t="s">
        <v>97</v>
      </c>
      <c r="Y2299" t="s">
        <v>42</v>
      </c>
      <c r="Z2299" t="s">
        <v>107</v>
      </c>
      <c r="AA2299" t="s">
        <v>44</v>
      </c>
      <c r="AB2299" t="s">
        <v>44</v>
      </c>
    </row>
    <row r="2300" spans="1:28" x14ac:dyDescent="0.25">
      <c r="A2300" t="s">
        <v>5473</v>
      </c>
      <c r="B2300" s="1">
        <v>45476</v>
      </c>
      <c r="C2300" t="s">
        <v>1265</v>
      </c>
      <c r="D2300" t="s">
        <v>1266</v>
      </c>
      <c r="E2300">
        <v>25</v>
      </c>
      <c r="F2300" t="s">
        <v>48</v>
      </c>
      <c r="G2300" t="s">
        <v>212</v>
      </c>
      <c r="H2300" t="s">
        <v>213</v>
      </c>
      <c r="I2300" t="s">
        <v>51</v>
      </c>
      <c r="J2300" t="s">
        <v>52</v>
      </c>
      <c r="K2300">
        <v>1</v>
      </c>
      <c r="L2300" s="2">
        <v>400</v>
      </c>
      <c r="M2300">
        <v>5</v>
      </c>
      <c r="N2300" s="2">
        <v>400</v>
      </c>
      <c r="O2300" s="2">
        <v>20</v>
      </c>
      <c r="P2300" s="2">
        <v>380</v>
      </c>
      <c r="Q2300" s="2">
        <v>218.31</v>
      </c>
      <c r="R2300" s="2">
        <v>161.69</v>
      </c>
      <c r="S2300" t="s">
        <v>53</v>
      </c>
      <c r="T2300" t="s">
        <v>37</v>
      </c>
      <c r="U2300" t="s">
        <v>38</v>
      </c>
      <c r="V2300" t="s">
        <v>39</v>
      </c>
      <c r="W2300" t="s">
        <v>83</v>
      </c>
      <c r="X2300" t="s">
        <v>97</v>
      </c>
      <c r="Y2300" t="s">
        <v>42</v>
      </c>
      <c r="Z2300" t="s">
        <v>43</v>
      </c>
      <c r="AA2300" t="s">
        <v>44</v>
      </c>
      <c r="AB2300" t="s">
        <v>44</v>
      </c>
    </row>
    <row r="2301" spans="1:28" x14ac:dyDescent="0.25">
      <c r="A2301" t="s">
        <v>5474</v>
      </c>
      <c r="B2301" s="1">
        <v>45476</v>
      </c>
      <c r="C2301" t="s">
        <v>5475</v>
      </c>
      <c r="D2301" t="s">
        <v>5476</v>
      </c>
      <c r="E2301">
        <v>46</v>
      </c>
      <c r="F2301" t="s">
        <v>31</v>
      </c>
      <c r="G2301" t="s">
        <v>197</v>
      </c>
      <c r="H2301" t="s">
        <v>198</v>
      </c>
      <c r="I2301" t="s">
        <v>74</v>
      </c>
      <c r="J2301" t="s">
        <v>75</v>
      </c>
      <c r="K2301">
        <v>1</v>
      </c>
      <c r="L2301" s="2">
        <v>2600</v>
      </c>
      <c r="M2301">
        <v>20</v>
      </c>
      <c r="N2301" s="2">
        <v>2600</v>
      </c>
      <c r="O2301" s="2">
        <v>520</v>
      </c>
      <c r="P2301" s="2">
        <v>2080</v>
      </c>
      <c r="Q2301" s="2">
        <v>1330.02</v>
      </c>
      <c r="R2301" s="2">
        <v>749.98</v>
      </c>
      <c r="S2301" t="s">
        <v>53</v>
      </c>
      <c r="T2301" t="s">
        <v>65</v>
      </c>
      <c r="U2301" t="s">
        <v>65</v>
      </c>
      <c r="V2301" t="s">
        <v>39</v>
      </c>
      <c r="W2301" t="s">
        <v>137</v>
      </c>
      <c r="X2301" t="s">
        <v>67</v>
      </c>
      <c r="Y2301" t="s">
        <v>56</v>
      </c>
      <c r="Z2301" t="s">
        <v>508</v>
      </c>
      <c r="AA2301" t="s">
        <v>44</v>
      </c>
      <c r="AB2301" t="s">
        <v>44</v>
      </c>
    </row>
    <row r="2302" spans="1:28" x14ac:dyDescent="0.25">
      <c r="A2302" t="s">
        <v>5477</v>
      </c>
      <c r="B2302" s="1">
        <v>45476</v>
      </c>
      <c r="C2302" t="s">
        <v>5478</v>
      </c>
      <c r="D2302" t="s">
        <v>5479</v>
      </c>
      <c r="E2302">
        <v>46</v>
      </c>
      <c r="F2302" t="s">
        <v>111</v>
      </c>
      <c r="G2302" t="s">
        <v>273</v>
      </c>
      <c r="H2302" t="s">
        <v>274</v>
      </c>
      <c r="I2302" t="s">
        <v>51</v>
      </c>
      <c r="J2302" t="s">
        <v>52</v>
      </c>
      <c r="K2302">
        <v>1</v>
      </c>
      <c r="L2302" s="2">
        <v>250</v>
      </c>
      <c r="M2302">
        <v>5</v>
      </c>
      <c r="N2302" s="2">
        <v>250</v>
      </c>
      <c r="O2302" s="2">
        <v>12.5</v>
      </c>
      <c r="P2302" s="2">
        <v>237.5</v>
      </c>
      <c r="Q2302" s="2">
        <v>179.25</v>
      </c>
      <c r="R2302" s="2">
        <v>58.25</v>
      </c>
      <c r="S2302" t="s">
        <v>53</v>
      </c>
      <c r="T2302" t="s">
        <v>578</v>
      </c>
      <c r="U2302" t="s">
        <v>579</v>
      </c>
      <c r="V2302" t="s">
        <v>39</v>
      </c>
      <c r="W2302" t="s">
        <v>137</v>
      </c>
      <c r="X2302" t="s">
        <v>67</v>
      </c>
      <c r="Y2302" t="s">
        <v>56</v>
      </c>
      <c r="Z2302" t="s">
        <v>43</v>
      </c>
      <c r="AA2302" t="s">
        <v>44</v>
      </c>
      <c r="AB2302" t="s">
        <v>44</v>
      </c>
    </row>
    <row r="2303" spans="1:28" x14ac:dyDescent="0.25">
      <c r="A2303" t="s">
        <v>5480</v>
      </c>
      <c r="B2303" s="1">
        <v>45476</v>
      </c>
      <c r="C2303" t="s">
        <v>4862</v>
      </c>
      <c r="D2303" t="s">
        <v>4863</v>
      </c>
      <c r="E2303">
        <v>33</v>
      </c>
      <c r="F2303" t="s">
        <v>111</v>
      </c>
      <c r="G2303" t="s">
        <v>112</v>
      </c>
      <c r="H2303" t="s">
        <v>113</v>
      </c>
      <c r="I2303" t="s">
        <v>103</v>
      </c>
      <c r="J2303" t="s">
        <v>104</v>
      </c>
      <c r="K2303">
        <v>2</v>
      </c>
      <c r="L2303" s="2">
        <v>650</v>
      </c>
      <c r="M2303">
        <v>10</v>
      </c>
      <c r="N2303" s="2">
        <v>1300</v>
      </c>
      <c r="O2303" s="2">
        <v>130</v>
      </c>
      <c r="P2303" s="2">
        <v>1170</v>
      </c>
      <c r="Q2303" s="2">
        <v>814.61</v>
      </c>
      <c r="R2303" s="2">
        <v>355.39</v>
      </c>
      <c r="S2303" t="s">
        <v>53</v>
      </c>
      <c r="T2303" t="s">
        <v>222</v>
      </c>
      <c r="U2303" t="s">
        <v>38</v>
      </c>
      <c r="V2303" t="s">
        <v>39</v>
      </c>
      <c r="W2303" t="s">
        <v>83</v>
      </c>
      <c r="X2303" t="s">
        <v>41</v>
      </c>
      <c r="Y2303" t="s">
        <v>56</v>
      </c>
      <c r="Z2303" t="s">
        <v>43</v>
      </c>
      <c r="AA2303" t="s">
        <v>44</v>
      </c>
      <c r="AB2303" t="s">
        <v>44</v>
      </c>
    </row>
    <row r="2304" spans="1:28" x14ac:dyDescent="0.25">
      <c r="A2304" t="s">
        <v>5481</v>
      </c>
      <c r="B2304" s="1">
        <v>45476</v>
      </c>
      <c r="C2304" t="s">
        <v>4542</v>
      </c>
      <c r="D2304" t="s">
        <v>4543</v>
      </c>
      <c r="E2304">
        <v>36</v>
      </c>
      <c r="F2304" t="s">
        <v>31</v>
      </c>
      <c r="G2304" t="s">
        <v>128</v>
      </c>
      <c r="H2304" t="s">
        <v>129</v>
      </c>
      <c r="I2304" t="s">
        <v>74</v>
      </c>
      <c r="J2304" t="s">
        <v>130</v>
      </c>
      <c r="K2304">
        <v>1</v>
      </c>
      <c r="L2304" s="2">
        <v>1700</v>
      </c>
      <c r="M2304">
        <v>10</v>
      </c>
      <c r="N2304" s="2">
        <v>1700</v>
      </c>
      <c r="O2304" s="2">
        <v>170</v>
      </c>
      <c r="P2304" s="2">
        <v>1530</v>
      </c>
      <c r="Q2304" s="2">
        <v>1028.19</v>
      </c>
      <c r="R2304" s="2">
        <v>501.81</v>
      </c>
      <c r="S2304" t="s">
        <v>36</v>
      </c>
      <c r="T2304" t="s">
        <v>163</v>
      </c>
      <c r="U2304" t="s">
        <v>164</v>
      </c>
      <c r="V2304" t="s">
        <v>39</v>
      </c>
      <c r="W2304" t="s">
        <v>40</v>
      </c>
      <c r="X2304" t="s">
        <v>97</v>
      </c>
      <c r="Y2304" t="s">
        <v>42</v>
      </c>
      <c r="Z2304" t="s">
        <v>43</v>
      </c>
      <c r="AA2304" t="s">
        <v>44</v>
      </c>
      <c r="AB2304" t="s">
        <v>68</v>
      </c>
    </row>
    <row r="2305" spans="1:28" x14ac:dyDescent="0.25">
      <c r="A2305" t="s">
        <v>5482</v>
      </c>
      <c r="B2305" s="1">
        <v>45476</v>
      </c>
      <c r="C2305" t="s">
        <v>3188</v>
      </c>
      <c r="D2305" t="s">
        <v>3189</v>
      </c>
      <c r="E2305">
        <v>57</v>
      </c>
      <c r="F2305" t="s">
        <v>48</v>
      </c>
      <c r="G2305" t="s">
        <v>148</v>
      </c>
      <c r="H2305" t="s">
        <v>149</v>
      </c>
      <c r="I2305" t="s">
        <v>74</v>
      </c>
      <c r="J2305" t="s">
        <v>130</v>
      </c>
      <c r="K2305">
        <v>2</v>
      </c>
      <c r="L2305" s="2">
        <v>3500</v>
      </c>
      <c r="M2305">
        <v>10</v>
      </c>
      <c r="N2305" s="2">
        <v>7000</v>
      </c>
      <c r="O2305" s="2">
        <v>700</v>
      </c>
      <c r="P2305" s="2">
        <v>6300</v>
      </c>
      <c r="Q2305" s="2">
        <v>4530.3100000000004</v>
      </c>
      <c r="R2305" s="2">
        <v>1769.69</v>
      </c>
      <c r="S2305" t="s">
        <v>36</v>
      </c>
      <c r="T2305" t="s">
        <v>578</v>
      </c>
      <c r="U2305" t="s">
        <v>579</v>
      </c>
      <c r="V2305" t="s">
        <v>39</v>
      </c>
      <c r="W2305" t="s">
        <v>66</v>
      </c>
      <c r="X2305" t="s">
        <v>67</v>
      </c>
      <c r="Y2305" t="s">
        <v>56</v>
      </c>
      <c r="Z2305" t="s">
        <v>43</v>
      </c>
      <c r="AA2305" t="s">
        <v>44</v>
      </c>
      <c r="AB2305" t="s">
        <v>44</v>
      </c>
    </row>
    <row r="2306" spans="1:28" x14ac:dyDescent="0.25">
      <c r="A2306" t="s">
        <v>5483</v>
      </c>
      <c r="B2306" s="1">
        <v>45477</v>
      </c>
      <c r="C2306" t="s">
        <v>330</v>
      </c>
      <c r="D2306" t="s">
        <v>331</v>
      </c>
      <c r="E2306">
        <v>36</v>
      </c>
      <c r="F2306" t="s">
        <v>111</v>
      </c>
      <c r="G2306" t="s">
        <v>134</v>
      </c>
      <c r="H2306" t="s">
        <v>135</v>
      </c>
      <c r="I2306" t="s">
        <v>62</v>
      </c>
      <c r="J2306" t="s">
        <v>130</v>
      </c>
      <c r="K2306">
        <v>2</v>
      </c>
      <c r="L2306" s="2">
        <v>8500</v>
      </c>
      <c r="M2306">
        <v>15</v>
      </c>
      <c r="N2306" s="2">
        <v>17000</v>
      </c>
      <c r="O2306" s="2">
        <v>2550</v>
      </c>
      <c r="P2306" s="2">
        <v>14450</v>
      </c>
      <c r="Q2306" s="2">
        <v>11096.38</v>
      </c>
      <c r="R2306" s="2">
        <v>3353.62</v>
      </c>
      <c r="S2306" t="s">
        <v>64</v>
      </c>
      <c r="T2306" t="s">
        <v>54</v>
      </c>
      <c r="U2306" t="s">
        <v>55</v>
      </c>
      <c r="V2306" t="s">
        <v>39</v>
      </c>
      <c r="W2306" t="s">
        <v>92</v>
      </c>
      <c r="X2306" t="s">
        <v>67</v>
      </c>
      <c r="Y2306" t="s">
        <v>56</v>
      </c>
      <c r="Z2306" t="s">
        <v>107</v>
      </c>
      <c r="AA2306" t="s">
        <v>44</v>
      </c>
      <c r="AB2306" t="s">
        <v>44</v>
      </c>
    </row>
    <row r="2307" spans="1:28" x14ac:dyDescent="0.25">
      <c r="A2307" t="s">
        <v>5484</v>
      </c>
      <c r="B2307" s="1">
        <v>45477</v>
      </c>
      <c r="C2307" t="s">
        <v>5234</v>
      </c>
      <c r="D2307" t="s">
        <v>5235</v>
      </c>
      <c r="E2307">
        <v>46</v>
      </c>
      <c r="F2307" t="s">
        <v>31</v>
      </c>
      <c r="G2307" t="s">
        <v>148</v>
      </c>
      <c r="H2307" t="s">
        <v>149</v>
      </c>
      <c r="I2307" t="s">
        <v>74</v>
      </c>
      <c r="J2307" t="s">
        <v>130</v>
      </c>
      <c r="K2307">
        <v>1</v>
      </c>
      <c r="L2307" s="2">
        <v>3500</v>
      </c>
      <c r="M2307">
        <v>10</v>
      </c>
      <c r="N2307" s="2">
        <v>3500</v>
      </c>
      <c r="O2307" s="2">
        <v>350</v>
      </c>
      <c r="P2307" s="2">
        <v>3150</v>
      </c>
      <c r="Q2307" s="2">
        <v>2448.0300000000002</v>
      </c>
      <c r="R2307" s="2">
        <v>701.97</v>
      </c>
      <c r="S2307" t="s">
        <v>53</v>
      </c>
      <c r="T2307" t="s">
        <v>90</v>
      </c>
      <c r="U2307" t="s">
        <v>91</v>
      </c>
      <c r="V2307" t="s">
        <v>39</v>
      </c>
      <c r="W2307" t="s">
        <v>66</v>
      </c>
      <c r="X2307" t="s">
        <v>97</v>
      </c>
      <c r="Y2307" t="s">
        <v>42</v>
      </c>
      <c r="Z2307" t="s">
        <v>43</v>
      </c>
      <c r="AA2307" t="s">
        <v>68</v>
      </c>
      <c r="AB2307" t="s">
        <v>44</v>
      </c>
    </row>
    <row r="2308" spans="1:28" x14ac:dyDescent="0.25">
      <c r="A2308" t="s">
        <v>5485</v>
      </c>
      <c r="B2308" s="1">
        <v>45477</v>
      </c>
      <c r="C2308" t="s">
        <v>5486</v>
      </c>
      <c r="D2308" t="s">
        <v>5487</v>
      </c>
      <c r="E2308">
        <v>56</v>
      </c>
      <c r="F2308" t="s">
        <v>31</v>
      </c>
      <c r="G2308" t="s">
        <v>128</v>
      </c>
      <c r="H2308" t="s">
        <v>129</v>
      </c>
      <c r="I2308" t="s">
        <v>74</v>
      </c>
      <c r="J2308" t="s">
        <v>130</v>
      </c>
      <c r="K2308">
        <v>2</v>
      </c>
      <c r="L2308" s="2">
        <v>1700</v>
      </c>
      <c r="M2308">
        <v>5</v>
      </c>
      <c r="N2308" s="2">
        <v>3400</v>
      </c>
      <c r="O2308" s="2">
        <v>170</v>
      </c>
      <c r="P2308" s="2">
        <v>3230</v>
      </c>
      <c r="Q2308" s="2">
        <v>2321.8000000000002</v>
      </c>
      <c r="R2308" s="2">
        <v>908.2</v>
      </c>
      <c r="S2308" t="s">
        <v>53</v>
      </c>
      <c r="T2308" t="s">
        <v>178</v>
      </c>
      <c r="U2308" t="s">
        <v>154</v>
      </c>
      <c r="V2308" t="s">
        <v>39</v>
      </c>
      <c r="W2308" t="s">
        <v>137</v>
      </c>
      <c r="X2308" t="s">
        <v>67</v>
      </c>
      <c r="Y2308" t="s">
        <v>56</v>
      </c>
      <c r="Z2308" t="s">
        <v>43</v>
      </c>
      <c r="AA2308" t="s">
        <v>44</v>
      </c>
      <c r="AB2308" t="s">
        <v>44</v>
      </c>
    </row>
    <row r="2309" spans="1:28" x14ac:dyDescent="0.25">
      <c r="A2309" t="s">
        <v>5488</v>
      </c>
      <c r="B2309" s="1">
        <v>45477</v>
      </c>
      <c r="C2309" t="s">
        <v>5489</v>
      </c>
      <c r="D2309" t="s">
        <v>5490</v>
      </c>
      <c r="E2309">
        <v>19</v>
      </c>
      <c r="F2309" t="s">
        <v>31</v>
      </c>
      <c r="G2309" t="s">
        <v>158</v>
      </c>
      <c r="H2309" t="s">
        <v>159</v>
      </c>
      <c r="I2309" t="s">
        <v>51</v>
      </c>
      <c r="J2309" t="s">
        <v>52</v>
      </c>
      <c r="K2309">
        <v>2</v>
      </c>
      <c r="L2309" s="2">
        <v>650</v>
      </c>
      <c r="M2309">
        <v>15</v>
      </c>
      <c r="N2309" s="2">
        <v>1300</v>
      </c>
      <c r="O2309" s="2">
        <v>195</v>
      </c>
      <c r="P2309" s="2">
        <v>1105</v>
      </c>
      <c r="Q2309" s="2">
        <v>734.91</v>
      </c>
      <c r="R2309" s="2">
        <v>370.09</v>
      </c>
      <c r="S2309" t="s">
        <v>53</v>
      </c>
      <c r="T2309" t="s">
        <v>96</v>
      </c>
      <c r="U2309" t="s">
        <v>96</v>
      </c>
      <c r="V2309" t="s">
        <v>39</v>
      </c>
      <c r="W2309" t="s">
        <v>83</v>
      </c>
      <c r="X2309" t="s">
        <v>97</v>
      </c>
      <c r="Y2309" t="s">
        <v>56</v>
      </c>
      <c r="Z2309" t="s">
        <v>43</v>
      </c>
      <c r="AA2309" t="s">
        <v>44</v>
      </c>
      <c r="AB2309" t="s">
        <v>44</v>
      </c>
    </row>
    <row r="2310" spans="1:28" x14ac:dyDescent="0.25">
      <c r="A2310" t="s">
        <v>5491</v>
      </c>
      <c r="B2310" s="1">
        <v>45477</v>
      </c>
      <c r="C2310" t="s">
        <v>3902</v>
      </c>
      <c r="D2310" t="s">
        <v>3903</v>
      </c>
      <c r="E2310">
        <v>37</v>
      </c>
      <c r="F2310" t="s">
        <v>111</v>
      </c>
      <c r="G2310" t="s">
        <v>32</v>
      </c>
      <c r="H2310" t="s">
        <v>33</v>
      </c>
      <c r="I2310" t="s">
        <v>34</v>
      </c>
      <c r="J2310" t="s">
        <v>35</v>
      </c>
      <c r="K2310">
        <v>2</v>
      </c>
      <c r="L2310" s="2">
        <v>55000</v>
      </c>
      <c r="M2310">
        <v>15</v>
      </c>
      <c r="N2310" s="2">
        <v>110000</v>
      </c>
      <c r="O2310" s="2">
        <v>16500</v>
      </c>
      <c r="P2310" s="2">
        <v>93500</v>
      </c>
      <c r="Q2310" s="2">
        <v>68542.31</v>
      </c>
      <c r="R2310" s="2">
        <v>24957.69</v>
      </c>
      <c r="S2310" t="s">
        <v>53</v>
      </c>
      <c r="T2310" t="s">
        <v>76</v>
      </c>
      <c r="U2310" t="s">
        <v>77</v>
      </c>
      <c r="V2310" t="s">
        <v>39</v>
      </c>
      <c r="W2310" t="s">
        <v>92</v>
      </c>
      <c r="X2310" t="s">
        <v>41</v>
      </c>
      <c r="Y2310" t="s">
        <v>42</v>
      </c>
      <c r="Z2310" t="s">
        <v>43</v>
      </c>
      <c r="AA2310" t="s">
        <v>44</v>
      </c>
      <c r="AB2310" t="s">
        <v>44</v>
      </c>
    </row>
    <row r="2311" spans="1:28" x14ac:dyDescent="0.25">
      <c r="A2311" t="s">
        <v>5492</v>
      </c>
      <c r="B2311" s="1">
        <v>45477</v>
      </c>
      <c r="C2311" t="s">
        <v>3894</v>
      </c>
      <c r="D2311" t="s">
        <v>3895</v>
      </c>
      <c r="E2311">
        <v>38</v>
      </c>
      <c r="F2311" t="s">
        <v>31</v>
      </c>
      <c r="G2311" t="s">
        <v>344</v>
      </c>
      <c r="H2311" t="s">
        <v>345</v>
      </c>
      <c r="I2311" t="s">
        <v>34</v>
      </c>
      <c r="J2311" t="s">
        <v>121</v>
      </c>
      <c r="K2311">
        <v>2</v>
      </c>
      <c r="L2311" s="2">
        <v>1600</v>
      </c>
      <c r="M2311">
        <v>10</v>
      </c>
      <c r="N2311" s="2">
        <v>3200</v>
      </c>
      <c r="O2311" s="2">
        <v>320</v>
      </c>
      <c r="P2311" s="2">
        <v>2880</v>
      </c>
      <c r="Q2311" s="2">
        <v>1880.3</v>
      </c>
      <c r="R2311" s="2">
        <v>999.7</v>
      </c>
      <c r="S2311" t="s">
        <v>53</v>
      </c>
      <c r="T2311" t="s">
        <v>114</v>
      </c>
      <c r="U2311" t="s">
        <v>115</v>
      </c>
      <c r="V2311" t="s">
        <v>39</v>
      </c>
      <c r="W2311" t="s">
        <v>137</v>
      </c>
      <c r="X2311" t="s">
        <v>41</v>
      </c>
      <c r="Y2311" t="s">
        <v>42</v>
      </c>
      <c r="Z2311" t="s">
        <v>43</v>
      </c>
      <c r="AA2311" t="s">
        <v>44</v>
      </c>
      <c r="AB2311" t="s">
        <v>44</v>
      </c>
    </row>
    <row r="2312" spans="1:28" x14ac:dyDescent="0.25">
      <c r="A2312" t="s">
        <v>5493</v>
      </c>
      <c r="B2312" s="1">
        <v>45477</v>
      </c>
      <c r="C2312" t="s">
        <v>5494</v>
      </c>
      <c r="D2312" t="s">
        <v>5495</v>
      </c>
      <c r="E2312">
        <v>20</v>
      </c>
      <c r="F2312" t="s">
        <v>31</v>
      </c>
      <c r="G2312" t="s">
        <v>88</v>
      </c>
      <c r="H2312" t="s">
        <v>89</v>
      </c>
      <c r="I2312" t="s">
        <v>62</v>
      </c>
      <c r="J2312" t="s">
        <v>63</v>
      </c>
      <c r="K2312">
        <v>6</v>
      </c>
      <c r="L2312" s="2">
        <v>4200</v>
      </c>
      <c r="M2312">
        <v>5</v>
      </c>
      <c r="N2312" s="2">
        <v>25200</v>
      </c>
      <c r="O2312" s="2">
        <v>1260</v>
      </c>
      <c r="P2312" s="2">
        <v>23940</v>
      </c>
      <c r="Q2312" s="2">
        <v>19109.580000000002</v>
      </c>
      <c r="R2312" s="2">
        <v>4830.42</v>
      </c>
      <c r="S2312" t="s">
        <v>53</v>
      </c>
      <c r="T2312" t="s">
        <v>163</v>
      </c>
      <c r="U2312" t="s">
        <v>164</v>
      </c>
      <c r="V2312" t="s">
        <v>39</v>
      </c>
      <c r="W2312" t="s">
        <v>83</v>
      </c>
      <c r="X2312" t="s">
        <v>97</v>
      </c>
      <c r="Y2312" t="s">
        <v>56</v>
      </c>
      <c r="Z2312" t="s">
        <v>43</v>
      </c>
      <c r="AA2312" t="s">
        <v>44</v>
      </c>
      <c r="AB2312" t="s">
        <v>44</v>
      </c>
    </row>
    <row r="2313" spans="1:28" x14ac:dyDescent="0.25">
      <c r="A2313" t="s">
        <v>5496</v>
      </c>
      <c r="B2313" s="1">
        <v>45477</v>
      </c>
      <c r="C2313" t="s">
        <v>5497</v>
      </c>
      <c r="D2313" t="s">
        <v>5498</v>
      </c>
      <c r="E2313">
        <v>39</v>
      </c>
      <c r="F2313" t="s">
        <v>48</v>
      </c>
      <c r="G2313" t="s">
        <v>387</v>
      </c>
      <c r="H2313" t="s">
        <v>388</v>
      </c>
      <c r="I2313" t="s">
        <v>74</v>
      </c>
      <c r="J2313" t="s">
        <v>75</v>
      </c>
      <c r="K2313">
        <v>6</v>
      </c>
      <c r="L2313" s="2">
        <v>3200</v>
      </c>
      <c r="M2313">
        <v>5</v>
      </c>
      <c r="N2313" s="2">
        <v>19200</v>
      </c>
      <c r="O2313" s="2">
        <v>960</v>
      </c>
      <c r="P2313" s="2">
        <v>18240</v>
      </c>
      <c r="Q2313" s="2">
        <v>14514.52</v>
      </c>
      <c r="R2313" s="2">
        <v>3725.48</v>
      </c>
      <c r="S2313" t="s">
        <v>53</v>
      </c>
      <c r="T2313" t="s">
        <v>275</v>
      </c>
      <c r="U2313" t="s">
        <v>123</v>
      </c>
      <c r="V2313" t="s">
        <v>39</v>
      </c>
      <c r="W2313" t="s">
        <v>40</v>
      </c>
      <c r="X2313" t="s">
        <v>41</v>
      </c>
      <c r="Y2313" t="s">
        <v>56</v>
      </c>
      <c r="Z2313" t="s">
        <v>43</v>
      </c>
      <c r="AA2313" t="s">
        <v>44</v>
      </c>
      <c r="AB2313" t="s">
        <v>44</v>
      </c>
    </row>
    <row r="2314" spans="1:28" x14ac:dyDescent="0.25">
      <c r="A2314" t="s">
        <v>5499</v>
      </c>
      <c r="B2314" s="1">
        <v>45477</v>
      </c>
      <c r="C2314" t="s">
        <v>5157</v>
      </c>
      <c r="D2314" t="s">
        <v>5158</v>
      </c>
      <c r="E2314">
        <v>48</v>
      </c>
      <c r="F2314" t="s">
        <v>31</v>
      </c>
      <c r="G2314" t="s">
        <v>176</v>
      </c>
      <c r="H2314" t="s">
        <v>177</v>
      </c>
      <c r="I2314" t="s">
        <v>34</v>
      </c>
      <c r="J2314" t="s">
        <v>35</v>
      </c>
      <c r="K2314">
        <v>1</v>
      </c>
      <c r="L2314" s="2">
        <v>6500</v>
      </c>
      <c r="M2314">
        <v>15</v>
      </c>
      <c r="N2314" s="2">
        <v>6500</v>
      </c>
      <c r="O2314" s="2">
        <v>975</v>
      </c>
      <c r="P2314" s="2">
        <v>5525</v>
      </c>
      <c r="Q2314" s="2">
        <v>3156.02</v>
      </c>
      <c r="R2314" s="2">
        <v>2368.98</v>
      </c>
      <c r="S2314" t="s">
        <v>36</v>
      </c>
      <c r="T2314" t="s">
        <v>163</v>
      </c>
      <c r="U2314" t="s">
        <v>164</v>
      </c>
      <c r="V2314" t="s">
        <v>39</v>
      </c>
      <c r="W2314" t="s">
        <v>83</v>
      </c>
      <c r="X2314" t="s">
        <v>67</v>
      </c>
      <c r="Y2314" t="s">
        <v>84</v>
      </c>
      <c r="Z2314" t="s">
        <v>223</v>
      </c>
      <c r="AA2314" t="s">
        <v>44</v>
      </c>
      <c r="AB2314" t="s">
        <v>44</v>
      </c>
    </row>
    <row r="2315" spans="1:28" x14ac:dyDescent="0.25">
      <c r="A2315" t="s">
        <v>5500</v>
      </c>
      <c r="B2315" s="1">
        <v>45477</v>
      </c>
      <c r="C2315" t="s">
        <v>5501</v>
      </c>
      <c r="D2315" t="s">
        <v>5502</v>
      </c>
      <c r="E2315">
        <v>56</v>
      </c>
      <c r="F2315" t="s">
        <v>48</v>
      </c>
      <c r="G2315" t="s">
        <v>81</v>
      </c>
      <c r="H2315" t="s">
        <v>82</v>
      </c>
      <c r="I2315" t="s">
        <v>51</v>
      </c>
      <c r="J2315" t="s">
        <v>52</v>
      </c>
      <c r="K2315">
        <v>3</v>
      </c>
      <c r="L2315" s="2">
        <v>600</v>
      </c>
      <c r="M2315">
        <v>15</v>
      </c>
      <c r="N2315" s="2">
        <v>1800</v>
      </c>
      <c r="O2315" s="2">
        <v>270</v>
      </c>
      <c r="P2315" s="2">
        <v>1530</v>
      </c>
      <c r="Q2315" s="2">
        <v>1242.1400000000001</v>
      </c>
      <c r="R2315" s="2">
        <v>287.86</v>
      </c>
      <c r="S2315" t="s">
        <v>53</v>
      </c>
      <c r="T2315" t="s">
        <v>275</v>
      </c>
      <c r="U2315" t="s">
        <v>123</v>
      </c>
      <c r="V2315" t="s">
        <v>39</v>
      </c>
      <c r="W2315" t="s">
        <v>124</v>
      </c>
      <c r="X2315" t="s">
        <v>67</v>
      </c>
      <c r="Y2315" t="s">
        <v>56</v>
      </c>
      <c r="Z2315" t="s">
        <v>43</v>
      </c>
      <c r="AA2315" t="s">
        <v>44</v>
      </c>
      <c r="AB2315" t="s">
        <v>44</v>
      </c>
    </row>
    <row r="2316" spans="1:28" x14ac:dyDescent="0.25">
      <c r="A2316" t="s">
        <v>5503</v>
      </c>
      <c r="B2316" s="1">
        <v>45477</v>
      </c>
      <c r="C2316" t="s">
        <v>5504</v>
      </c>
      <c r="D2316" t="s">
        <v>5505</v>
      </c>
      <c r="E2316">
        <v>20</v>
      </c>
      <c r="F2316" t="s">
        <v>48</v>
      </c>
      <c r="G2316" t="s">
        <v>227</v>
      </c>
      <c r="H2316" t="s">
        <v>228</v>
      </c>
      <c r="I2316" t="s">
        <v>74</v>
      </c>
      <c r="J2316" t="s">
        <v>75</v>
      </c>
      <c r="K2316">
        <v>1</v>
      </c>
      <c r="L2316" s="2">
        <v>1400</v>
      </c>
      <c r="M2316">
        <v>5</v>
      </c>
      <c r="N2316" s="2">
        <v>1400</v>
      </c>
      <c r="O2316" s="2">
        <v>70</v>
      </c>
      <c r="P2316" s="2">
        <v>1330</v>
      </c>
      <c r="Q2316" s="2">
        <v>879.87</v>
      </c>
      <c r="R2316" s="2">
        <v>450.13</v>
      </c>
      <c r="S2316" t="s">
        <v>53</v>
      </c>
      <c r="T2316" t="s">
        <v>163</v>
      </c>
      <c r="U2316" t="s">
        <v>164</v>
      </c>
      <c r="V2316" t="s">
        <v>39</v>
      </c>
      <c r="W2316" t="s">
        <v>66</v>
      </c>
      <c r="X2316" t="s">
        <v>97</v>
      </c>
      <c r="Y2316" t="s">
        <v>56</v>
      </c>
      <c r="Z2316" t="s">
        <v>223</v>
      </c>
      <c r="AA2316" t="s">
        <v>44</v>
      </c>
      <c r="AB2316" t="s">
        <v>44</v>
      </c>
    </row>
    <row r="2317" spans="1:28" x14ac:dyDescent="0.25">
      <c r="A2317" t="s">
        <v>5506</v>
      </c>
      <c r="B2317" s="1">
        <v>45477</v>
      </c>
      <c r="C2317" t="s">
        <v>4654</v>
      </c>
      <c r="D2317" t="s">
        <v>4655</v>
      </c>
      <c r="E2317">
        <v>50</v>
      </c>
      <c r="F2317" t="s">
        <v>31</v>
      </c>
      <c r="G2317" t="s">
        <v>243</v>
      </c>
      <c r="H2317" t="s">
        <v>244</v>
      </c>
      <c r="I2317" t="s">
        <v>103</v>
      </c>
      <c r="J2317" t="s">
        <v>104</v>
      </c>
      <c r="K2317">
        <v>5</v>
      </c>
      <c r="L2317" s="2">
        <v>450</v>
      </c>
      <c r="M2317">
        <v>30</v>
      </c>
      <c r="N2317" s="2">
        <v>2250</v>
      </c>
      <c r="O2317" s="2">
        <v>675</v>
      </c>
      <c r="P2317" s="2">
        <v>1575</v>
      </c>
      <c r="Q2317" s="2">
        <v>1044.4000000000001</v>
      </c>
      <c r="R2317" s="2">
        <v>530.6</v>
      </c>
      <c r="S2317" t="s">
        <v>53</v>
      </c>
      <c r="T2317" t="s">
        <v>114</v>
      </c>
      <c r="U2317" t="s">
        <v>115</v>
      </c>
      <c r="V2317" t="s">
        <v>39</v>
      </c>
      <c r="W2317" t="s">
        <v>137</v>
      </c>
      <c r="X2317" t="s">
        <v>67</v>
      </c>
      <c r="Y2317" t="s">
        <v>56</v>
      </c>
      <c r="Z2317" t="s">
        <v>43</v>
      </c>
      <c r="AA2317" t="s">
        <v>44</v>
      </c>
      <c r="AB2317" t="s">
        <v>44</v>
      </c>
    </row>
    <row r="2318" spans="1:28" x14ac:dyDescent="0.25">
      <c r="A2318" t="s">
        <v>5507</v>
      </c>
      <c r="B2318" s="1">
        <v>45477</v>
      </c>
      <c r="C2318" t="s">
        <v>4164</v>
      </c>
      <c r="D2318" t="s">
        <v>4165</v>
      </c>
      <c r="E2318">
        <v>60</v>
      </c>
      <c r="F2318" t="s">
        <v>31</v>
      </c>
      <c r="G2318" t="s">
        <v>344</v>
      </c>
      <c r="H2318" t="s">
        <v>345</v>
      </c>
      <c r="I2318" t="s">
        <v>34</v>
      </c>
      <c r="J2318" t="s">
        <v>121</v>
      </c>
      <c r="K2318">
        <v>1</v>
      </c>
      <c r="L2318" s="2">
        <v>1600</v>
      </c>
      <c r="M2318">
        <v>25</v>
      </c>
      <c r="N2318" s="2">
        <v>1600</v>
      </c>
      <c r="O2318" s="2">
        <v>400</v>
      </c>
      <c r="P2318" s="2">
        <v>1200</v>
      </c>
      <c r="Q2318" s="2">
        <v>839.78</v>
      </c>
      <c r="R2318" s="2">
        <v>360.22</v>
      </c>
      <c r="S2318" t="s">
        <v>53</v>
      </c>
      <c r="T2318" t="s">
        <v>114</v>
      </c>
      <c r="U2318" t="s">
        <v>115</v>
      </c>
      <c r="V2318" t="s">
        <v>39</v>
      </c>
      <c r="W2318" t="s">
        <v>137</v>
      </c>
      <c r="X2318" t="s">
        <v>41</v>
      </c>
      <c r="Y2318" t="s">
        <v>56</v>
      </c>
      <c r="Z2318" t="s">
        <v>43</v>
      </c>
      <c r="AA2318" t="s">
        <v>44</v>
      </c>
      <c r="AB2318" t="s">
        <v>44</v>
      </c>
    </row>
    <row r="2319" spans="1:28" x14ac:dyDescent="0.25">
      <c r="A2319" t="s">
        <v>5508</v>
      </c>
      <c r="B2319" s="1">
        <v>45478</v>
      </c>
      <c r="C2319" t="s">
        <v>1834</v>
      </c>
      <c r="D2319" t="s">
        <v>1835</v>
      </c>
      <c r="E2319">
        <v>38</v>
      </c>
      <c r="F2319" t="s">
        <v>48</v>
      </c>
      <c r="G2319" t="s">
        <v>72</v>
      </c>
      <c r="H2319" t="s">
        <v>73</v>
      </c>
      <c r="I2319" t="s">
        <v>74</v>
      </c>
      <c r="J2319" t="s">
        <v>75</v>
      </c>
      <c r="K2319">
        <v>2</v>
      </c>
      <c r="L2319" s="2">
        <v>2200</v>
      </c>
      <c r="M2319">
        <v>5</v>
      </c>
      <c r="N2319" s="2">
        <v>4400</v>
      </c>
      <c r="O2319" s="2">
        <v>220</v>
      </c>
      <c r="P2319" s="2">
        <v>4180</v>
      </c>
      <c r="Q2319" s="2">
        <v>2916.67</v>
      </c>
      <c r="R2319" s="2">
        <v>1263.33</v>
      </c>
      <c r="S2319" t="s">
        <v>53</v>
      </c>
      <c r="T2319" t="s">
        <v>122</v>
      </c>
      <c r="U2319" t="s">
        <v>123</v>
      </c>
      <c r="V2319" t="s">
        <v>39</v>
      </c>
      <c r="W2319" t="s">
        <v>124</v>
      </c>
      <c r="X2319" t="s">
        <v>41</v>
      </c>
      <c r="Y2319" t="s">
        <v>42</v>
      </c>
      <c r="Z2319" t="s">
        <v>508</v>
      </c>
      <c r="AA2319" t="s">
        <v>44</v>
      </c>
      <c r="AB2319" t="s">
        <v>44</v>
      </c>
    </row>
    <row r="2320" spans="1:28" x14ac:dyDescent="0.25">
      <c r="A2320" t="s">
        <v>5509</v>
      </c>
      <c r="B2320" s="1">
        <v>45478</v>
      </c>
      <c r="C2320" t="s">
        <v>5510</v>
      </c>
      <c r="D2320" t="s">
        <v>5511</v>
      </c>
      <c r="E2320">
        <v>42</v>
      </c>
      <c r="F2320" t="s">
        <v>48</v>
      </c>
      <c r="G2320" t="s">
        <v>280</v>
      </c>
      <c r="H2320" t="s">
        <v>281</v>
      </c>
      <c r="I2320" t="s">
        <v>62</v>
      </c>
      <c r="J2320" t="s">
        <v>190</v>
      </c>
      <c r="K2320">
        <v>2</v>
      </c>
      <c r="L2320" s="2">
        <v>700</v>
      </c>
      <c r="M2320">
        <v>0</v>
      </c>
      <c r="N2320" s="2">
        <v>1400</v>
      </c>
      <c r="O2320" s="2">
        <v>0</v>
      </c>
      <c r="P2320" s="2">
        <v>1400</v>
      </c>
      <c r="Q2320" s="2">
        <v>911.89</v>
      </c>
      <c r="R2320" s="2">
        <v>488.11</v>
      </c>
      <c r="S2320" t="s">
        <v>64</v>
      </c>
      <c r="T2320" t="s">
        <v>275</v>
      </c>
      <c r="U2320" t="s">
        <v>123</v>
      </c>
      <c r="V2320" t="s">
        <v>39</v>
      </c>
      <c r="W2320" t="s">
        <v>92</v>
      </c>
      <c r="X2320" t="s">
        <v>97</v>
      </c>
      <c r="Y2320" t="s">
        <v>84</v>
      </c>
      <c r="Z2320" t="s">
        <v>43</v>
      </c>
      <c r="AA2320" t="s">
        <v>68</v>
      </c>
      <c r="AB2320" t="s">
        <v>44</v>
      </c>
    </row>
    <row r="2321" spans="1:28" x14ac:dyDescent="0.25">
      <c r="A2321" t="s">
        <v>5512</v>
      </c>
      <c r="B2321" s="1">
        <v>45478</v>
      </c>
      <c r="C2321" t="s">
        <v>5513</v>
      </c>
      <c r="D2321" t="s">
        <v>5514</v>
      </c>
      <c r="E2321">
        <v>55</v>
      </c>
      <c r="F2321" t="s">
        <v>111</v>
      </c>
      <c r="G2321" t="s">
        <v>60</v>
      </c>
      <c r="H2321" t="s">
        <v>61</v>
      </c>
      <c r="I2321" t="s">
        <v>62</v>
      </c>
      <c r="J2321" t="s">
        <v>63</v>
      </c>
      <c r="K2321">
        <v>6</v>
      </c>
      <c r="L2321" s="2">
        <v>3500</v>
      </c>
      <c r="M2321">
        <v>10</v>
      </c>
      <c r="N2321" s="2">
        <v>21000</v>
      </c>
      <c r="O2321" s="2">
        <v>2100</v>
      </c>
      <c r="P2321" s="2">
        <v>18900</v>
      </c>
      <c r="Q2321" s="2">
        <v>14868.62</v>
      </c>
      <c r="R2321" s="2">
        <v>4031.38</v>
      </c>
      <c r="S2321" t="s">
        <v>53</v>
      </c>
      <c r="T2321" t="s">
        <v>153</v>
      </c>
      <c r="U2321" t="s">
        <v>154</v>
      </c>
      <c r="V2321" t="s">
        <v>39</v>
      </c>
      <c r="W2321" t="s">
        <v>66</v>
      </c>
      <c r="X2321" t="s">
        <v>67</v>
      </c>
      <c r="Y2321" t="s">
        <v>56</v>
      </c>
      <c r="Z2321" t="s">
        <v>43</v>
      </c>
      <c r="AA2321" t="s">
        <v>44</v>
      </c>
      <c r="AB2321" t="s">
        <v>44</v>
      </c>
    </row>
    <row r="2322" spans="1:28" x14ac:dyDescent="0.25">
      <c r="A2322" t="s">
        <v>5515</v>
      </c>
      <c r="B2322" s="1">
        <v>45478</v>
      </c>
      <c r="C2322" t="s">
        <v>5516</v>
      </c>
      <c r="D2322" t="s">
        <v>5517</v>
      </c>
      <c r="E2322">
        <v>58</v>
      </c>
      <c r="F2322" t="s">
        <v>111</v>
      </c>
      <c r="G2322" t="s">
        <v>168</v>
      </c>
      <c r="H2322" t="s">
        <v>169</v>
      </c>
      <c r="I2322" t="s">
        <v>62</v>
      </c>
      <c r="J2322" t="s">
        <v>143</v>
      </c>
      <c r="K2322">
        <v>1</v>
      </c>
      <c r="L2322" s="2">
        <v>1800</v>
      </c>
      <c r="M2322">
        <v>20</v>
      </c>
      <c r="N2322" s="2">
        <v>1800</v>
      </c>
      <c r="O2322" s="2">
        <v>360</v>
      </c>
      <c r="P2322" s="2">
        <v>1440</v>
      </c>
      <c r="Q2322" s="2">
        <v>1113.06</v>
      </c>
      <c r="R2322" s="2">
        <v>326.94</v>
      </c>
      <c r="S2322" t="s">
        <v>36</v>
      </c>
      <c r="T2322" t="s">
        <v>37</v>
      </c>
      <c r="U2322" t="s">
        <v>38</v>
      </c>
      <c r="V2322" t="s">
        <v>39</v>
      </c>
      <c r="W2322" t="s">
        <v>66</v>
      </c>
      <c r="X2322" t="s">
        <v>97</v>
      </c>
      <c r="Y2322" t="s">
        <v>42</v>
      </c>
      <c r="Z2322" t="s">
        <v>43</v>
      </c>
      <c r="AA2322" t="s">
        <v>44</v>
      </c>
      <c r="AB2322" t="s">
        <v>44</v>
      </c>
    </row>
    <row r="2323" spans="1:28" x14ac:dyDescent="0.25">
      <c r="A2323" t="s">
        <v>5518</v>
      </c>
      <c r="B2323" s="1">
        <v>45478</v>
      </c>
      <c r="C2323" t="s">
        <v>2080</v>
      </c>
      <c r="D2323" t="s">
        <v>2081</v>
      </c>
      <c r="E2323">
        <v>56</v>
      </c>
      <c r="F2323" t="s">
        <v>31</v>
      </c>
      <c r="G2323" t="s">
        <v>176</v>
      </c>
      <c r="H2323" t="s">
        <v>177</v>
      </c>
      <c r="I2323" t="s">
        <v>34</v>
      </c>
      <c r="J2323" t="s">
        <v>35</v>
      </c>
      <c r="K2323">
        <v>1</v>
      </c>
      <c r="L2323" s="2">
        <v>6500</v>
      </c>
      <c r="M2323">
        <v>5</v>
      </c>
      <c r="N2323" s="2">
        <v>6500</v>
      </c>
      <c r="O2323" s="2">
        <v>325</v>
      </c>
      <c r="P2323" s="2">
        <v>6175</v>
      </c>
      <c r="Q2323" s="2">
        <v>5043.75</v>
      </c>
      <c r="R2323" s="2">
        <v>1131.25</v>
      </c>
      <c r="S2323" t="s">
        <v>53</v>
      </c>
      <c r="T2323" t="s">
        <v>105</v>
      </c>
      <c r="U2323" t="s">
        <v>106</v>
      </c>
      <c r="V2323" t="s">
        <v>39</v>
      </c>
      <c r="W2323" t="s">
        <v>40</v>
      </c>
      <c r="X2323" t="s">
        <v>41</v>
      </c>
      <c r="Y2323" t="s">
        <v>56</v>
      </c>
      <c r="Z2323" t="s">
        <v>43</v>
      </c>
      <c r="AA2323" t="s">
        <v>44</v>
      </c>
      <c r="AB2323" t="s">
        <v>44</v>
      </c>
    </row>
    <row r="2324" spans="1:28" x14ac:dyDescent="0.25">
      <c r="A2324" t="s">
        <v>5519</v>
      </c>
      <c r="B2324" s="1">
        <v>45478</v>
      </c>
      <c r="C2324" t="s">
        <v>5520</v>
      </c>
      <c r="D2324" t="s">
        <v>5521</v>
      </c>
      <c r="E2324">
        <v>40</v>
      </c>
      <c r="F2324" t="s">
        <v>111</v>
      </c>
      <c r="G2324" t="s">
        <v>217</v>
      </c>
      <c r="H2324" t="s">
        <v>218</v>
      </c>
      <c r="I2324" t="s">
        <v>34</v>
      </c>
      <c r="J2324" t="s">
        <v>130</v>
      </c>
      <c r="K2324">
        <v>1</v>
      </c>
      <c r="L2324" s="2">
        <v>28000</v>
      </c>
      <c r="M2324">
        <v>15</v>
      </c>
      <c r="N2324" s="2">
        <v>28000</v>
      </c>
      <c r="O2324" s="2">
        <v>4200</v>
      </c>
      <c r="P2324" s="2">
        <v>23800</v>
      </c>
      <c r="Q2324" s="2">
        <v>17711.16</v>
      </c>
      <c r="R2324" s="2">
        <v>6088.84</v>
      </c>
      <c r="S2324" t="s">
        <v>53</v>
      </c>
      <c r="T2324" t="s">
        <v>37</v>
      </c>
      <c r="U2324" t="s">
        <v>38</v>
      </c>
      <c r="V2324" t="s">
        <v>39</v>
      </c>
      <c r="W2324" t="s">
        <v>66</v>
      </c>
      <c r="X2324" t="s">
        <v>97</v>
      </c>
      <c r="Y2324" t="s">
        <v>56</v>
      </c>
      <c r="Z2324" t="s">
        <v>43</v>
      </c>
      <c r="AA2324" t="s">
        <v>44</v>
      </c>
      <c r="AB2324" t="s">
        <v>44</v>
      </c>
    </row>
    <row r="2325" spans="1:28" x14ac:dyDescent="0.25">
      <c r="A2325" t="s">
        <v>5522</v>
      </c>
      <c r="B2325" s="1">
        <v>45478</v>
      </c>
      <c r="C2325" t="s">
        <v>4385</v>
      </c>
      <c r="D2325" t="s">
        <v>4386</v>
      </c>
      <c r="E2325">
        <v>36</v>
      </c>
      <c r="F2325" t="s">
        <v>48</v>
      </c>
      <c r="G2325" t="s">
        <v>561</v>
      </c>
      <c r="H2325" t="s">
        <v>562</v>
      </c>
      <c r="I2325" t="s">
        <v>34</v>
      </c>
      <c r="J2325" t="s">
        <v>143</v>
      </c>
      <c r="K2325">
        <v>1</v>
      </c>
      <c r="L2325" s="2">
        <v>900</v>
      </c>
      <c r="M2325">
        <v>0</v>
      </c>
      <c r="N2325" s="2">
        <v>900</v>
      </c>
      <c r="O2325" s="2">
        <v>0</v>
      </c>
      <c r="P2325" s="2">
        <v>900</v>
      </c>
      <c r="Q2325" s="2">
        <v>495.53</v>
      </c>
      <c r="R2325" s="2">
        <v>404.47</v>
      </c>
      <c r="S2325" t="s">
        <v>53</v>
      </c>
      <c r="T2325" t="s">
        <v>398</v>
      </c>
      <c r="U2325" t="s">
        <v>399</v>
      </c>
      <c r="V2325" t="s">
        <v>39</v>
      </c>
      <c r="W2325" t="s">
        <v>66</v>
      </c>
      <c r="X2325" t="s">
        <v>41</v>
      </c>
      <c r="Y2325" t="s">
        <v>56</v>
      </c>
      <c r="Z2325" t="s">
        <v>43</v>
      </c>
      <c r="AA2325" t="s">
        <v>44</v>
      </c>
      <c r="AB2325" t="s">
        <v>44</v>
      </c>
    </row>
    <row r="2326" spans="1:28" x14ac:dyDescent="0.25">
      <c r="A2326" t="s">
        <v>5523</v>
      </c>
      <c r="B2326" s="1">
        <v>45478</v>
      </c>
      <c r="C2326" t="s">
        <v>2477</v>
      </c>
      <c r="D2326" t="s">
        <v>2478</v>
      </c>
      <c r="E2326">
        <v>54</v>
      </c>
      <c r="F2326" t="s">
        <v>48</v>
      </c>
      <c r="G2326" t="s">
        <v>134</v>
      </c>
      <c r="H2326" t="s">
        <v>135</v>
      </c>
      <c r="I2326" t="s">
        <v>62</v>
      </c>
      <c r="J2326" t="s">
        <v>130</v>
      </c>
      <c r="K2326">
        <v>2</v>
      </c>
      <c r="L2326" s="2">
        <v>8500</v>
      </c>
      <c r="M2326">
        <v>0</v>
      </c>
      <c r="N2326" s="2">
        <v>17000</v>
      </c>
      <c r="O2326" s="2">
        <v>0</v>
      </c>
      <c r="P2326" s="2">
        <v>17000</v>
      </c>
      <c r="Q2326" s="2">
        <v>12231.01</v>
      </c>
      <c r="R2326" s="2">
        <v>4768.99</v>
      </c>
      <c r="S2326" t="s">
        <v>64</v>
      </c>
      <c r="T2326" t="s">
        <v>122</v>
      </c>
      <c r="U2326" t="s">
        <v>123</v>
      </c>
      <c r="V2326" t="s">
        <v>39</v>
      </c>
      <c r="W2326" t="s">
        <v>137</v>
      </c>
      <c r="X2326" t="s">
        <v>41</v>
      </c>
      <c r="Y2326" t="s">
        <v>42</v>
      </c>
      <c r="Z2326" t="s">
        <v>43</v>
      </c>
      <c r="AA2326" t="s">
        <v>44</v>
      </c>
      <c r="AB2326" t="s">
        <v>44</v>
      </c>
    </row>
    <row r="2327" spans="1:28" x14ac:dyDescent="0.25">
      <c r="A2327" t="s">
        <v>5524</v>
      </c>
      <c r="B2327" s="1">
        <v>45478</v>
      </c>
      <c r="C2327" t="s">
        <v>779</v>
      </c>
      <c r="D2327" t="s">
        <v>780</v>
      </c>
      <c r="E2327">
        <v>51</v>
      </c>
      <c r="F2327" t="s">
        <v>48</v>
      </c>
      <c r="G2327" t="s">
        <v>387</v>
      </c>
      <c r="H2327" t="s">
        <v>388</v>
      </c>
      <c r="I2327" t="s">
        <v>74</v>
      </c>
      <c r="J2327" t="s">
        <v>75</v>
      </c>
      <c r="K2327">
        <v>3</v>
      </c>
      <c r="L2327" s="2">
        <v>3200</v>
      </c>
      <c r="M2327">
        <v>20</v>
      </c>
      <c r="N2327" s="2">
        <v>9600</v>
      </c>
      <c r="O2327" s="2">
        <v>1920</v>
      </c>
      <c r="P2327" s="2">
        <v>7680</v>
      </c>
      <c r="Q2327" s="2">
        <v>4295.88</v>
      </c>
      <c r="R2327" s="2">
        <v>3384.12</v>
      </c>
      <c r="S2327" t="s">
        <v>53</v>
      </c>
      <c r="T2327" t="s">
        <v>398</v>
      </c>
      <c r="U2327" t="s">
        <v>399</v>
      </c>
      <c r="V2327" t="s">
        <v>39</v>
      </c>
      <c r="W2327" t="s">
        <v>83</v>
      </c>
      <c r="X2327" t="s">
        <v>41</v>
      </c>
      <c r="Y2327" t="s">
        <v>56</v>
      </c>
      <c r="Z2327" t="s">
        <v>43</v>
      </c>
      <c r="AA2327" t="s">
        <v>44</v>
      </c>
      <c r="AB2327" t="s">
        <v>44</v>
      </c>
    </row>
    <row r="2328" spans="1:28" x14ac:dyDescent="0.25">
      <c r="A2328" t="s">
        <v>5525</v>
      </c>
      <c r="B2328" s="1">
        <v>45478</v>
      </c>
      <c r="C2328" t="s">
        <v>5122</v>
      </c>
      <c r="D2328" t="s">
        <v>5123</v>
      </c>
      <c r="E2328">
        <v>56</v>
      </c>
      <c r="F2328" t="s">
        <v>48</v>
      </c>
      <c r="G2328" t="s">
        <v>134</v>
      </c>
      <c r="H2328" t="s">
        <v>135</v>
      </c>
      <c r="I2328" t="s">
        <v>62</v>
      </c>
      <c r="J2328" t="s">
        <v>130</v>
      </c>
      <c r="K2328">
        <v>2</v>
      </c>
      <c r="L2328" s="2">
        <v>8500</v>
      </c>
      <c r="M2328">
        <v>20</v>
      </c>
      <c r="N2328" s="2">
        <v>17000</v>
      </c>
      <c r="O2328" s="2">
        <v>3400</v>
      </c>
      <c r="P2328" s="2">
        <v>13600</v>
      </c>
      <c r="Q2328" s="2">
        <v>9333.82</v>
      </c>
      <c r="R2328" s="2">
        <v>4266.18</v>
      </c>
      <c r="S2328" t="s">
        <v>53</v>
      </c>
      <c r="T2328" t="s">
        <v>578</v>
      </c>
      <c r="U2328" t="s">
        <v>579</v>
      </c>
      <c r="V2328" t="s">
        <v>39</v>
      </c>
      <c r="W2328" t="s">
        <v>66</v>
      </c>
      <c r="X2328" t="s">
        <v>41</v>
      </c>
      <c r="Y2328" t="s">
        <v>42</v>
      </c>
      <c r="Z2328" t="s">
        <v>43</v>
      </c>
      <c r="AA2328" t="s">
        <v>44</v>
      </c>
      <c r="AB2328" t="s">
        <v>44</v>
      </c>
    </row>
    <row r="2329" spans="1:28" x14ac:dyDescent="0.25">
      <c r="A2329" t="s">
        <v>5526</v>
      </c>
      <c r="B2329" s="1">
        <v>45478</v>
      </c>
      <c r="C2329" t="s">
        <v>5527</v>
      </c>
      <c r="D2329" t="s">
        <v>5528</v>
      </c>
      <c r="E2329">
        <v>28</v>
      </c>
      <c r="F2329" t="s">
        <v>111</v>
      </c>
      <c r="G2329" t="s">
        <v>101</v>
      </c>
      <c r="H2329" t="s">
        <v>102</v>
      </c>
      <c r="I2329" t="s">
        <v>103</v>
      </c>
      <c r="J2329" t="s">
        <v>104</v>
      </c>
      <c r="K2329">
        <v>5</v>
      </c>
      <c r="L2329" s="2">
        <v>1800</v>
      </c>
      <c r="M2329">
        <v>15</v>
      </c>
      <c r="N2329" s="2">
        <v>9000</v>
      </c>
      <c r="O2329" s="2">
        <v>1350</v>
      </c>
      <c r="P2329" s="2">
        <v>7650</v>
      </c>
      <c r="Q2329" s="2">
        <v>6270.54</v>
      </c>
      <c r="R2329" s="2">
        <v>1379.46</v>
      </c>
      <c r="S2329" t="s">
        <v>64</v>
      </c>
      <c r="T2329" t="s">
        <v>578</v>
      </c>
      <c r="U2329" t="s">
        <v>579</v>
      </c>
      <c r="V2329" t="s">
        <v>39</v>
      </c>
      <c r="W2329" t="s">
        <v>92</v>
      </c>
      <c r="X2329" t="s">
        <v>97</v>
      </c>
      <c r="Y2329" t="s">
        <v>84</v>
      </c>
      <c r="Z2329" t="s">
        <v>43</v>
      </c>
      <c r="AA2329" t="s">
        <v>44</v>
      </c>
      <c r="AB2329" t="s">
        <v>44</v>
      </c>
    </row>
    <row r="2330" spans="1:28" x14ac:dyDescent="0.25">
      <c r="A2330" t="s">
        <v>5529</v>
      </c>
      <c r="B2330" s="1">
        <v>45478</v>
      </c>
      <c r="C2330" t="s">
        <v>4922</v>
      </c>
      <c r="D2330" t="s">
        <v>4923</v>
      </c>
      <c r="E2330">
        <v>29</v>
      </c>
      <c r="F2330" t="s">
        <v>48</v>
      </c>
      <c r="G2330" t="s">
        <v>217</v>
      </c>
      <c r="H2330" t="s">
        <v>218</v>
      </c>
      <c r="I2330" t="s">
        <v>34</v>
      </c>
      <c r="J2330" t="s">
        <v>130</v>
      </c>
      <c r="K2330">
        <v>1</v>
      </c>
      <c r="L2330" s="2">
        <v>28000</v>
      </c>
      <c r="M2330">
        <v>25</v>
      </c>
      <c r="N2330" s="2">
        <v>28000</v>
      </c>
      <c r="O2330" s="2">
        <v>7000</v>
      </c>
      <c r="P2330" s="2">
        <v>21000</v>
      </c>
      <c r="Q2330" s="2">
        <v>14651.75</v>
      </c>
      <c r="R2330" s="2">
        <v>6348.25</v>
      </c>
      <c r="S2330" t="s">
        <v>36</v>
      </c>
      <c r="T2330" t="s">
        <v>275</v>
      </c>
      <c r="U2330" t="s">
        <v>123</v>
      </c>
      <c r="V2330" t="s">
        <v>39</v>
      </c>
      <c r="W2330" t="s">
        <v>124</v>
      </c>
      <c r="X2330" t="s">
        <v>97</v>
      </c>
      <c r="Y2330" t="s">
        <v>56</v>
      </c>
      <c r="Z2330" t="s">
        <v>223</v>
      </c>
      <c r="AA2330" t="s">
        <v>68</v>
      </c>
      <c r="AB2330" t="s">
        <v>44</v>
      </c>
    </row>
    <row r="2331" spans="1:28" x14ac:dyDescent="0.25">
      <c r="A2331" t="s">
        <v>5530</v>
      </c>
      <c r="B2331" s="1">
        <v>45478</v>
      </c>
      <c r="C2331" t="s">
        <v>5531</v>
      </c>
      <c r="D2331" t="s">
        <v>5532</v>
      </c>
      <c r="E2331">
        <v>38</v>
      </c>
      <c r="F2331" t="s">
        <v>31</v>
      </c>
      <c r="G2331" t="s">
        <v>366</v>
      </c>
      <c r="H2331" t="s">
        <v>367</v>
      </c>
      <c r="I2331" t="s">
        <v>34</v>
      </c>
      <c r="J2331" t="s">
        <v>130</v>
      </c>
      <c r="K2331">
        <v>1</v>
      </c>
      <c r="L2331" s="2">
        <v>14500</v>
      </c>
      <c r="M2331">
        <v>20</v>
      </c>
      <c r="N2331" s="2">
        <v>14500</v>
      </c>
      <c r="O2331" s="2">
        <v>2900</v>
      </c>
      <c r="P2331" s="2">
        <v>11600</v>
      </c>
      <c r="Q2331" s="2">
        <v>8056.93</v>
      </c>
      <c r="R2331" s="2">
        <v>3543.07</v>
      </c>
      <c r="S2331" t="s">
        <v>53</v>
      </c>
      <c r="T2331" t="s">
        <v>105</v>
      </c>
      <c r="U2331" t="s">
        <v>106</v>
      </c>
      <c r="V2331" t="s">
        <v>39</v>
      </c>
      <c r="W2331" t="s">
        <v>83</v>
      </c>
      <c r="X2331" t="s">
        <v>97</v>
      </c>
      <c r="Y2331" t="s">
        <v>56</v>
      </c>
      <c r="Z2331" t="s">
        <v>43</v>
      </c>
      <c r="AA2331" t="s">
        <v>44</v>
      </c>
      <c r="AB2331" t="s">
        <v>44</v>
      </c>
    </row>
    <row r="2332" spans="1:28" x14ac:dyDescent="0.25">
      <c r="A2332" t="s">
        <v>5533</v>
      </c>
      <c r="B2332" s="1">
        <v>45479</v>
      </c>
      <c r="C2332" t="s">
        <v>5077</v>
      </c>
      <c r="D2332" t="s">
        <v>5078</v>
      </c>
      <c r="E2332">
        <v>47</v>
      </c>
      <c r="F2332" t="s">
        <v>48</v>
      </c>
      <c r="G2332" t="s">
        <v>72</v>
      </c>
      <c r="H2332" t="s">
        <v>73</v>
      </c>
      <c r="I2332" t="s">
        <v>74</v>
      </c>
      <c r="J2332" t="s">
        <v>75</v>
      </c>
      <c r="K2332">
        <v>3</v>
      </c>
      <c r="L2332" s="2">
        <v>2200</v>
      </c>
      <c r="M2332">
        <v>10</v>
      </c>
      <c r="N2332" s="2">
        <v>6600</v>
      </c>
      <c r="O2332" s="2">
        <v>660</v>
      </c>
      <c r="P2332" s="2">
        <v>5940</v>
      </c>
      <c r="Q2332" s="2">
        <v>3838</v>
      </c>
      <c r="R2332" s="2">
        <v>2102</v>
      </c>
      <c r="S2332" t="s">
        <v>64</v>
      </c>
      <c r="T2332" t="s">
        <v>54</v>
      </c>
      <c r="U2332" t="s">
        <v>55</v>
      </c>
      <c r="V2332" t="s">
        <v>39</v>
      </c>
      <c r="W2332" t="s">
        <v>40</v>
      </c>
      <c r="X2332" t="s">
        <v>41</v>
      </c>
      <c r="Y2332" t="s">
        <v>42</v>
      </c>
      <c r="Z2332" t="s">
        <v>43</v>
      </c>
      <c r="AA2332" t="s">
        <v>44</v>
      </c>
      <c r="AB2332" t="s">
        <v>44</v>
      </c>
    </row>
    <row r="2333" spans="1:28" x14ac:dyDescent="0.25">
      <c r="A2333" t="s">
        <v>5534</v>
      </c>
      <c r="B2333" s="1">
        <v>45479</v>
      </c>
      <c r="C2333" t="s">
        <v>5535</v>
      </c>
      <c r="D2333" t="s">
        <v>5536</v>
      </c>
      <c r="E2333">
        <v>27</v>
      </c>
      <c r="F2333" t="s">
        <v>48</v>
      </c>
      <c r="G2333" t="s">
        <v>81</v>
      </c>
      <c r="H2333" t="s">
        <v>82</v>
      </c>
      <c r="I2333" t="s">
        <v>51</v>
      </c>
      <c r="J2333" t="s">
        <v>52</v>
      </c>
      <c r="K2333">
        <v>4</v>
      </c>
      <c r="L2333" s="2">
        <v>600</v>
      </c>
      <c r="M2333">
        <v>20</v>
      </c>
      <c r="N2333" s="2">
        <v>2400</v>
      </c>
      <c r="O2333" s="2">
        <v>480</v>
      </c>
      <c r="P2333" s="2">
        <v>1920</v>
      </c>
      <c r="Q2333" s="2">
        <v>1087.1600000000001</v>
      </c>
      <c r="R2333" s="2">
        <v>832.84</v>
      </c>
      <c r="S2333" t="s">
        <v>64</v>
      </c>
      <c r="T2333" t="s">
        <v>114</v>
      </c>
      <c r="U2333" t="s">
        <v>115</v>
      </c>
      <c r="V2333" t="s">
        <v>39</v>
      </c>
      <c r="W2333" t="s">
        <v>137</v>
      </c>
      <c r="X2333" t="s">
        <v>67</v>
      </c>
      <c r="Y2333" t="s">
        <v>56</v>
      </c>
      <c r="Z2333" t="s">
        <v>43</v>
      </c>
      <c r="AA2333" t="s">
        <v>44</v>
      </c>
      <c r="AB2333" t="s">
        <v>44</v>
      </c>
    </row>
    <row r="2334" spans="1:28" x14ac:dyDescent="0.25">
      <c r="A2334" t="s">
        <v>5537</v>
      </c>
      <c r="B2334" s="1">
        <v>45479</v>
      </c>
      <c r="C2334" t="s">
        <v>848</v>
      </c>
      <c r="D2334" t="s">
        <v>849</v>
      </c>
      <c r="E2334">
        <v>53</v>
      </c>
      <c r="F2334" t="s">
        <v>31</v>
      </c>
      <c r="G2334" t="s">
        <v>188</v>
      </c>
      <c r="H2334" t="s">
        <v>189</v>
      </c>
      <c r="I2334" t="s">
        <v>34</v>
      </c>
      <c r="J2334" t="s">
        <v>190</v>
      </c>
      <c r="K2334">
        <v>3</v>
      </c>
      <c r="L2334" s="2">
        <v>1800</v>
      </c>
      <c r="M2334">
        <v>10</v>
      </c>
      <c r="N2334" s="2">
        <v>5400</v>
      </c>
      <c r="O2334" s="2">
        <v>540</v>
      </c>
      <c r="P2334" s="2">
        <v>4860</v>
      </c>
      <c r="Q2334" s="2">
        <v>3334.65</v>
      </c>
      <c r="R2334" s="2">
        <v>1525.35</v>
      </c>
      <c r="S2334" t="s">
        <v>53</v>
      </c>
      <c r="T2334" t="s">
        <v>76</v>
      </c>
      <c r="U2334" t="s">
        <v>77</v>
      </c>
      <c r="V2334" t="s">
        <v>39</v>
      </c>
      <c r="W2334" t="s">
        <v>92</v>
      </c>
      <c r="X2334" t="s">
        <v>67</v>
      </c>
      <c r="Y2334" t="s">
        <v>56</v>
      </c>
      <c r="Z2334" t="s">
        <v>43</v>
      </c>
      <c r="AA2334" t="s">
        <v>44</v>
      </c>
      <c r="AB2334" t="s">
        <v>44</v>
      </c>
    </row>
    <row r="2335" spans="1:28" x14ac:dyDescent="0.25">
      <c r="A2335" t="s">
        <v>5538</v>
      </c>
      <c r="B2335" s="1">
        <v>45479</v>
      </c>
      <c r="C2335" t="s">
        <v>995</v>
      </c>
      <c r="D2335" t="s">
        <v>996</v>
      </c>
      <c r="E2335">
        <v>60</v>
      </c>
      <c r="F2335" t="s">
        <v>48</v>
      </c>
      <c r="G2335" t="s">
        <v>88</v>
      </c>
      <c r="H2335" t="s">
        <v>89</v>
      </c>
      <c r="I2335" t="s">
        <v>62</v>
      </c>
      <c r="J2335" t="s">
        <v>63</v>
      </c>
      <c r="K2335">
        <v>3</v>
      </c>
      <c r="L2335" s="2">
        <v>4200</v>
      </c>
      <c r="M2335">
        <v>10</v>
      </c>
      <c r="N2335" s="2">
        <v>12600</v>
      </c>
      <c r="O2335" s="2">
        <v>1260</v>
      </c>
      <c r="P2335" s="2">
        <v>11340</v>
      </c>
      <c r="Q2335" s="2">
        <v>8743.2199999999993</v>
      </c>
      <c r="R2335" s="2">
        <v>2596.7800000000002</v>
      </c>
      <c r="S2335" t="s">
        <v>64</v>
      </c>
      <c r="T2335" t="s">
        <v>275</v>
      </c>
      <c r="U2335" t="s">
        <v>123</v>
      </c>
      <c r="V2335" t="s">
        <v>39</v>
      </c>
      <c r="W2335" t="s">
        <v>40</v>
      </c>
      <c r="X2335" t="s">
        <v>41</v>
      </c>
      <c r="Y2335" t="s">
        <v>56</v>
      </c>
      <c r="Z2335" t="s">
        <v>43</v>
      </c>
      <c r="AA2335" t="s">
        <v>44</v>
      </c>
      <c r="AB2335" t="s">
        <v>68</v>
      </c>
    </row>
    <row r="2336" spans="1:28" x14ac:dyDescent="0.25">
      <c r="A2336" t="s">
        <v>5539</v>
      </c>
      <c r="B2336" s="1">
        <v>45479</v>
      </c>
      <c r="C2336" t="s">
        <v>5540</v>
      </c>
      <c r="D2336" t="s">
        <v>5541</v>
      </c>
      <c r="E2336">
        <v>50</v>
      </c>
      <c r="F2336" t="s">
        <v>48</v>
      </c>
      <c r="G2336" t="s">
        <v>207</v>
      </c>
      <c r="H2336" t="s">
        <v>208</v>
      </c>
      <c r="I2336" t="s">
        <v>34</v>
      </c>
      <c r="J2336" t="s">
        <v>143</v>
      </c>
      <c r="K2336">
        <v>1</v>
      </c>
      <c r="L2336" s="2">
        <v>18000</v>
      </c>
      <c r="M2336">
        <v>25</v>
      </c>
      <c r="N2336" s="2">
        <v>18000</v>
      </c>
      <c r="O2336" s="2">
        <v>4500</v>
      </c>
      <c r="P2336" s="2">
        <v>13500</v>
      </c>
      <c r="Q2336" s="2">
        <v>10194.66</v>
      </c>
      <c r="R2336" s="2">
        <v>3305.34</v>
      </c>
      <c r="S2336" t="s">
        <v>53</v>
      </c>
      <c r="T2336" t="s">
        <v>136</v>
      </c>
      <c r="U2336" t="s">
        <v>38</v>
      </c>
      <c r="V2336" t="s">
        <v>39</v>
      </c>
      <c r="W2336" t="s">
        <v>40</v>
      </c>
      <c r="X2336" t="s">
        <v>67</v>
      </c>
      <c r="Y2336" t="s">
        <v>56</v>
      </c>
      <c r="Z2336" t="s">
        <v>43</v>
      </c>
      <c r="AA2336" t="s">
        <v>44</v>
      </c>
      <c r="AB2336" t="s">
        <v>44</v>
      </c>
    </row>
    <row r="2337" spans="1:28" x14ac:dyDescent="0.25">
      <c r="A2337" t="s">
        <v>5542</v>
      </c>
      <c r="B2337" s="1">
        <v>45479</v>
      </c>
      <c r="C2337" t="s">
        <v>5543</v>
      </c>
      <c r="D2337" t="s">
        <v>5544</v>
      </c>
      <c r="E2337">
        <v>26</v>
      </c>
      <c r="F2337" t="s">
        <v>48</v>
      </c>
      <c r="G2337" t="s">
        <v>238</v>
      </c>
      <c r="H2337" t="s">
        <v>239</v>
      </c>
      <c r="I2337" t="s">
        <v>62</v>
      </c>
      <c r="J2337" t="s">
        <v>63</v>
      </c>
      <c r="K2337">
        <v>1</v>
      </c>
      <c r="L2337" s="2">
        <v>6500</v>
      </c>
      <c r="M2337">
        <v>10</v>
      </c>
      <c r="N2337" s="2">
        <v>6500</v>
      </c>
      <c r="O2337" s="2">
        <v>650</v>
      </c>
      <c r="P2337" s="2">
        <v>5850</v>
      </c>
      <c r="Q2337" s="2">
        <v>3486.81</v>
      </c>
      <c r="R2337" s="2">
        <v>2363.19</v>
      </c>
      <c r="S2337" t="s">
        <v>53</v>
      </c>
      <c r="T2337" t="s">
        <v>37</v>
      </c>
      <c r="U2337" t="s">
        <v>38</v>
      </c>
      <c r="V2337" t="s">
        <v>39</v>
      </c>
      <c r="W2337" t="s">
        <v>40</v>
      </c>
      <c r="X2337" t="s">
        <v>41</v>
      </c>
      <c r="Y2337" t="s">
        <v>42</v>
      </c>
      <c r="Z2337" t="s">
        <v>43</v>
      </c>
      <c r="AA2337" t="s">
        <v>44</v>
      </c>
      <c r="AB2337" t="s">
        <v>44</v>
      </c>
    </row>
    <row r="2338" spans="1:28" x14ac:dyDescent="0.25">
      <c r="A2338" t="s">
        <v>5545</v>
      </c>
      <c r="B2338" s="1">
        <v>45479</v>
      </c>
      <c r="C2338" t="s">
        <v>5546</v>
      </c>
      <c r="D2338" t="s">
        <v>5547</v>
      </c>
      <c r="E2338">
        <v>34</v>
      </c>
      <c r="F2338" t="s">
        <v>48</v>
      </c>
      <c r="G2338" t="s">
        <v>60</v>
      </c>
      <c r="H2338" t="s">
        <v>61</v>
      </c>
      <c r="I2338" t="s">
        <v>62</v>
      </c>
      <c r="J2338" t="s">
        <v>63</v>
      </c>
      <c r="K2338">
        <v>2</v>
      </c>
      <c r="L2338" s="2">
        <v>3500</v>
      </c>
      <c r="M2338">
        <v>10</v>
      </c>
      <c r="N2338" s="2">
        <v>7000</v>
      </c>
      <c r="O2338" s="2">
        <v>700</v>
      </c>
      <c r="P2338" s="2">
        <v>6300</v>
      </c>
      <c r="Q2338" s="2">
        <v>4270.47</v>
      </c>
      <c r="R2338" s="2">
        <v>2029.53</v>
      </c>
      <c r="S2338" t="s">
        <v>53</v>
      </c>
      <c r="T2338" t="s">
        <v>398</v>
      </c>
      <c r="U2338" t="s">
        <v>399</v>
      </c>
      <c r="V2338" t="s">
        <v>39</v>
      </c>
      <c r="W2338" t="s">
        <v>92</v>
      </c>
      <c r="X2338" t="s">
        <v>97</v>
      </c>
      <c r="Y2338" t="s">
        <v>56</v>
      </c>
      <c r="Z2338" t="s">
        <v>43</v>
      </c>
      <c r="AA2338" t="s">
        <v>44</v>
      </c>
      <c r="AB2338" t="s">
        <v>44</v>
      </c>
    </row>
    <row r="2339" spans="1:28" x14ac:dyDescent="0.25">
      <c r="A2339" t="s">
        <v>5548</v>
      </c>
      <c r="B2339" s="1">
        <v>45479</v>
      </c>
      <c r="C2339" t="s">
        <v>5549</v>
      </c>
      <c r="D2339" t="s">
        <v>5550</v>
      </c>
      <c r="E2339">
        <v>40</v>
      </c>
      <c r="F2339" t="s">
        <v>31</v>
      </c>
      <c r="G2339" t="s">
        <v>134</v>
      </c>
      <c r="H2339" t="s">
        <v>135</v>
      </c>
      <c r="I2339" t="s">
        <v>62</v>
      </c>
      <c r="J2339" t="s">
        <v>130</v>
      </c>
      <c r="K2339">
        <v>1</v>
      </c>
      <c r="L2339" s="2">
        <v>8500</v>
      </c>
      <c r="M2339">
        <v>5</v>
      </c>
      <c r="N2339" s="2">
        <v>8500</v>
      </c>
      <c r="O2339" s="2">
        <v>425</v>
      </c>
      <c r="P2339" s="2">
        <v>8075</v>
      </c>
      <c r="Q2339" s="2">
        <v>5963.85</v>
      </c>
      <c r="R2339" s="2">
        <v>2111.15</v>
      </c>
      <c r="S2339" t="s">
        <v>53</v>
      </c>
      <c r="T2339" t="s">
        <v>178</v>
      </c>
      <c r="U2339" t="s">
        <v>154</v>
      </c>
      <c r="V2339" t="s">
        <v>39</v>
      </c>
      <c r="W2339" t="s">
        <v>83</v>
      </c>
      <c r="X2339" t="s">
        <v>67</v>
      </c>
      <c r="Y2339" t="s">
        <v>56</v>
      </c>
      <c r="Z2339" t="s">
        <v>43</v>
      </c>
      <c r="AA2339" t="s">
        <v>44</v>
      </c>
      <c r="AB2339" t="s">
        <v>44</v>
      </c>
    </row>
    <row r="2340" spans="1:28" x14ac:dyDescent="0.25">
      <c r="A2340" t="s">
        <v>5551</v>
      </c>
      <c r="B2340" s="1">
        <v>45479</v>
      </c>
      <c r="C2340" t="s">
        <v>5552</v>
      </c>
      <c r="D2340" t="s">
        <v>5553</v>
      </c>
      <c r="E2340">
        <v>22</v>
      </c>
      <c r="F2340" t="s">
        <v>111</v>
      </c>
      <c r="G2340" t="s">
        <v>207</v>
      </c>
      <c r="H2340" t="s">
        <v>208</v>
      </c>
      <c r="I2340" t="s">
        <v>34</v>
      </c>
      <c r="J2340" t="s">
        <v>143</v>
      </c>
      <c r="K2340">
        <v>2</v>
      </c>
      <c r="L2340" s="2">
        <v>18000</v>
      </c>
      <c r="M2340">
        <v>20</v>
      </c>
      <c r="N2340" s="2">
        <v>36000</v>
      </c>
      <c r="O2340" s="2">
        <v>7200</v>
      </c>
      <c r="P2340" s="2">
        <v>28800</v>
      </c>
      <c r="Q2340" s="2">
        <v>22854.22</v>
      </c>
      <c r="R2340" s="2">
        <v>5945.78</v>
      </c>
      <c r="S2340" t="s">
        <v>53</v>
      </c>
      <c r="T2340" t="s">
        <v>90</v>
      </c>
      <c r="U2340" t="s">
        <v>91</v>
      </c>
      <c r="V2340" t="s">
        <v>39</v>
      </c>
      <c r="W2340" t="s">
        <v>83</v>
      </c>
      <c r="X2340" t="s">
        <v>41</v>
      </c>
      <c r="Y2340" t="s">
        <v>56</v>
      </c>
      <c r="Z2340" t="s">
        <v>43</v>
      </c>
      <c r="AA2340" t="s">
        <v>44</v>
      </c>
      <c r="AB2340" t="s">
        <v>68</v>
      </c>
    </row>
    <row r="2341" spans="1:28" x14ac:dyDescent="0.25">
      <c r="A2341" t="s">
        <v>5554</v>
      </c>
      <c r="B2341" s="1">
        <v>45479</v>
      </c>
      <c r="C2341" t="s">
        <v>5555</v>
      </c>
      <c r="D2341" t="s">
        <v>5556</v>
      </c>
      <c r="E2341">
        <v>51</v>
      </c>
      <c r="F2341" t="s">
        <v>111</v>
      </c>
      <c r="G2341" t="s">
        <v>176</v>
      </c>
      <c r="H2341" t="s">
        <v>177</v>
      </c>
      <c r="I2341" t="s">
        <v>34</v>
      </c>
      <c r="J2341" t="s">
        <v>35</v>
      </c>
      <c r="K2341">
        <v>6</v>
      </c>
      <c r="L2341" s="2">
        <v>6500</v>
      </c>
      <c r="M2341">
        <v>10</v>
      </c>
      <c r="N2341" s="2">
        <v>39000</v>
      </c>
      <c r="O2341" s="2">
        <v>3900</v>
      </c>
      <c r="P2341" s="2">
        <v>35100</v>
      </c>
      <c r="Q2341" s="2">
        <v>28656.04</v>
      </c>
      <c r="R2341" s="2">
        <v>6443.96</v>
      </c>
      <c r="S2341" t="s">
        <v>53</v>
      </c>
      <c r="T2341" t="s">
        <v>90</v>
      </c>
      <c r="U2341" t="s">
        <v>91</v>
      </c>
      <c r="V2341" t="s">
        <v>39</v>
      </c>
      <c r="W2341" t="s">
        <v>40</v>
      </c>
      <c r="X2341" t="s">
        <v>41</v>
      </c>
      <c r="Y2341" t="s">
        <v>56</v>
      </c>
      <c r="Z2341" t="s">
        <v>43</v>
      </c>
      <c r="AA2341" t="s">
        <v>68</v>
      </c>
      <c r="AB2341" t="s">
        <v>44</v>
      </c>
    </row>
    <row r="2342" spans="1:28" x14ac:dyDescent="0.25">
      <c r="A2342" t="s">
        <v>5557</v>
      </c>
      <c r="B2342" s="1">
        <v>45479</v>
      </c>
      <c r="C2342" t="s">
        <v>2971</v>
      </c>
      <c r="D2342" t="s">
        <v>2972</v>
      </c>
      <c r="E2342">
        <v>54</v>
      </c>
      <c r="F2342" t="s">
        <v>48</v>
      </c>
      <c r="G2342" t="s">
        <v>243</v>
      </c>
      <c r="H2342" t="s">
        <v>244</v>
      </c>
      <c r="I2342" t="s">
        <v>103</v>
      </c>
      <c r="J2342" t="s">
        <v>104</v>
      </c>
      <c r="K2342">
        <v>5</v>
      </c>
      <c r="L2342" s="2">
        <v>450</v>
      </c>
      <c r="M2342">
        <v>10</v>
      </c>
      <c r="N2342" s="2">
        <v>2250</v>
      </c>
      <c r="O2342" s="2">
        <v>225</v>
      </c>
      <c r="P2342" s="2">
        <v>2025</v>
      </c>
      <c r="Q2342" s="2">
        <v>1286.46</v>
      </c>
      <c r="R2342" s="2">
        <v>738.54</v>
      </c>
      <c r="S2342" t="s">
        <v>36</v>
      </c>
      <c r="T2342" t="s">
        <v>122</v>
      </c>
      <c r="U2342" t="s">
        <v>123</v>
      </c>
      <c r="V2342" t="s">
        <v>39</v>
      </c>
      <c r="W2342" t="s">
        <v>92</v>
      </c>
      <c r="X2342" t="s">
        <v>97</v>
      </c>
      <c r="Y2342" t="s">
        <v>84</v>
      </c>
      <c r="Z2342" t="s">
        <v>223</v>
      </c>
      <c r="AA2342" t="s">
        <v>44</v>
      </c>
      <c r="AB2342" t="s">
        <v>44</v>
      </c>
    </row>
    <row r="2343" spans="1:28" x14ac:dyDescent="0.25">
      <c r="A2343" t="s">
        <v>5558</v>
      </c>
      <c r="B2343" s="1">
        <v>45479</v>
      </c>
      <c r="C2343" t="s">
        <v>288</v>
      </c>
      <c r="D2343" t="s">
        <v>289</v>
      </c>
      <c r="E2343">
        <v>37</v>
      </c>
      <c r="F2343" t="s">
        <v>48</v>
      </c>
      <c r="G2343" t="s">
        <v>344</v>
      </c>
      <c r="H2343" t="s">
        <v>345</v>
      </c>
      <c r="I2343" t="s">
        <v>34</v>
      </c>
      <c r="J2343" t="s">
        <v>121</v>
      </c>
      <c r="K2343">
        <v>1</v>
      </c>
      <c r="L2343" s="2">
        <v>1600</v>
      </c>
      <c r="M2343">
        <v>0</v>
      </c>
      <c r="N2343" s="2">
        <v>1600</v>
      </c>
      <c r="O2343" s="2">
        <v>0</v>
      </c>
      <c r="P2343" s="2">
        <v>1600</v>
      </c>
      <c r="Q2343" s="2">
        <v>981.68</v>
      </c>
      <c r="R2343" s="2">
        <v>618.32000000000005</v>
      </c>
      <c r="S2343" t="s">
        <v>53</v>
      </c>
      <c r="T2343" t="s">
        <v>114</v>
      </c>
      <c r="U2343" t="s">
        <v>115</v>
      </c>
      <c r="V2343" t="s">
        <v>39</v>
      </c>
      <c r="W2343" t="s">
        <v>40</v>
      </c>
      <c r="X2343" t="s">
        <v>97</v>
      </c>
      <c r="Y2343" t="s">
        <v>56</v>
      </c>
      <c r="Z2343" t="s">
        <v>43</v>
      </c>
      <c r="AA2343" t="s">
        <v>44</v>
      </c>
      <c r="AB2343" t="s">
        <v>44</v>
      </c>
    </row>
    <row r="2344" spans="1:28" x14ac:dyDescent="0.25">
      <c r="A2344" t="s">
        <v>5559</v>
      </c>
      <c r="B2344" s="1">
        <v>45480</v>
      </c>
      <c r="C2344" t="s">
        <v>2480</v>
      </c>
      <c r="D2344" t="s">
        <v>2481</v>
      </c>
      <c r="E2344">
        <v>27</v>
      </c>
      <c r="F2344" t="s">
        <v>48</v>
      </c>
      <c r="G2344" t="s">
        <v>436</v>
      </c>
      <c r="H2344" t="s">
        <v>437</v>
      </c>
      <c r="I2344" t="s">
        <v>74</v>
      </c>
      <c r="J2344" t="s">
        <v>190</v>
      </c>
      <c r="K2344">
        <v>2</v>
      </c>
      <c r="L2344" s="2">
        <v>1800</v>
      </c>
      <c r="M2344">
        <v>0</v>
      </c>
      <c r="N2344" s="2">
        <v>3600</v>
      </c>
      <c r="O2344" s="2">
        <v>0</v>
      </c>
      <c r="P2344" s="2">
        <v>3600</v>
      </c>
      <c r="Q2344" s="2">
        <v>2344.0300000000002</v>
      </c>
      <c r="R2344" s="2">
        <v>1255.97</v>
      </c>
      <c r="S2344" t="s">
        <v>36</v>
      </c>
      <c r="T2344" t="s">
        <v>153</v>
      </c>
      <c r="U2344" t="s">
        <v>154</v>
      </c>
      <c r="V2344" t="s">
        <v>39</v>
      </c>
      <c r="W2344" t="s">
        <v>66</v>
      </c>
      <c r="X2344" t="s">
        <v>41</v>
      </c>
      <c r="Y2344" t="s">
        <v>56</v>
      </c>
      <c r="Z2344" t="s">
        <v>43</v>
      </c>
      <c r="AA2344" t="s">
        <v>44</v>
      </c>
      <c r="AB2344" t="s">
        <v>44</v>
      </c>
    </row>
    <row r="2345" spans="1:28" x14ac:dyDescent="0.25">
      <c r="A2345" t="s">
        <v>5560</v>
      </c>
      <c r="B2345" s="1">
        <v>45480</v>
      </c>
      <c r="C2345" t="s">
        <v>2309</v>
      </c>
      <c r="D2345" t="s">
        <v>2310</v>
      </c>
      <c r="E2345">
        <v>53</v>
      </c>
      <c r="F2345" t="s">
        <v>48</v>
      </c>
      <c r="G2345" t="s">
        <v>188</v>
      </c>
      <c r="H2345" t="s">
        <v>189</v>
      </c>
      <c r="I2345" t="s">
        <v>34</v>
      </c>
      <c r="J2345" t="s">
        <v>190</v>
      </c>
      <c r="K2345">
        <v>5</v>
      </c>
      <c r="L2345" s="2">
        <v>1800</v>
      </c>
      <c r="M2345">
        <v>30</v>
      </c>
      <c r="N2345" s="2">
        <v>9000</v>
      </c>
      <c r="O2345" s="2">
        <v>2700</v>
      </c>
      <c r="P2345" s="2">
        <v>6300</v>
      </c>
      <c r="Q2345" s="2">
        <v>4937.18</v>
      </c>
      <c r="R2345" s="2">
        <v>1362.82</v>
      </c>
      <c r="S2345" t="s">
        <v>36</v>
      </c>
      <c r="T2345" t="s">
        <v>105</v>
      </c>
      <c r="U2345" t="s">
        <v>106</v>
      </c>
      <c r="V2345" t="s">
        <v>39</v>
      </c>
      <c r="W2345" t="s">
        <v>92</v>
      </c>
      <c r="X2345" t="s">
        <v>41</v>
      </c>
      <c r="Y2345" t="s">
        <v>84</v>
      </c>
      <c r="Z2345" t="s">
        <v>43</v>
      </c>
      <c r="AA2345" t="s">
        <v>68</v>
      </c>
      <c r="AB2345" t="s">
        <v>44</v>
      </c>
    </row>
    <row r="2346" spans="1:28" x14ac:dyDescent="0.25">
      <c r="A2346" t="s">
        <v>5561</v>
      </c>
      <c r="B2346" s="1">
        <v>45480</v>
      </c>
      <c r="C2346" t="s">
        <v>1522</v>
      </c>
      <c r="D2346" t="s">
        <v>1523</v>
      </c>
      <c r="E2346">
        <v>54</v>
      </c>
      <c r="F2346" t="s">
        <v>111</v>
      </c>
      <c r="G2346" t="s">
        <v>168</v>
      </c>
      <c r="H2346" t="s">
        <v>169</v>
      </c>
      <c r="I2346" t="s">
        <v>62</v>
      </c>
      <c r="J2346" t="s">
        <v>143</v>
      </c>
      <c r="K2346">
        <v>4</v>
      </c>
      <c r="L2346" s="2">
        <v>1800</v>
      </c>
      <c r="M2346">
        <v>10</v>
      </c>
      <c r="N2346" s="2">
        <v>7200</v>
      </c>
      <c r="O2346" s="2">
        <v>720</v>
      </c>
      <c r="P2346" s="2">
        <v>6480</v>
      </c>
      <c r="Q2346" s="2">
        <v>4971.6000000000004</v>
      </c>
      <c r="R2346" s="2">
        <v>1508.4</v>
      </c>
      <c r="S2346" t="s">
        <v>36</v>
      </c>
      <c r="T2346" t="s">
        <v>122</v>
      </c>
      <c r="U2346" t="s">
        <v>123</v>
      </c>
      <c r="V2346" t="s">
        <v>39</v>
      </c>
      <c r="W2346" t="s">
        <v>40</v>
      </c>
      <c r="X2346" t="s">
        <v>41</v>
      </c>
      <c r="Y2346" t="s">
        <v>42</v>
      </c>
      <c r="Z2346" t="s">
        <v>223</v>
      </c>
      <c r="AA2346" t="s">
        <v>44</v>
      </c>
      <c r="AB2346" t="s">
        <v>44</v>
      </c>
    </row>
    <row r="2347" spans="1:28" x14ac:dyDescent="0.25">
      <c r="A2347" t="s">
        <v>5562</v>
      </c>
      <c r="B2347" s="1">
        <v>45480</v>
      </c>
      <c r="C2347" t="s">
        <v>5563</v>
      </c>
      <c r="D2347" t="s">
        <v>5564</v>
      </c>
      <c r="E2347">
        <v>59</v>
      </c>
      <c r="F2347" t="s">
        <v>48</v>
      </c>
      <c r="G2347" t="s">
        <v>318</v>
      </c>
      <c r="H2347" t="s">
        <v>319</v>
      </c>
      <c r="I2347" t="s">
        <v>34</v>
      </c>
      <c r="J2347" t="s">
        <v>190</v>
      </c>
      <c r="K2347">
        <v>3</v>
      </c>
      <c r="L2347" s="2">
        <v>2500</v>
      </c>
      <c r="M2347">
        <v>5</v>
      </c>
      <c r="N2347" s="2">
        <v>7500</v>
      </c>
      <c r="O2347" s="2">
        <v>375</v>
      </c>
      <c r="P2347" s="2">
        <v>7125</v>
      </c>
      <c r="Q2347" s="2">
        <v>5705.12</v>
      </c>
      <c r="R2347" s="2">
        <v>1419.88</v>
      </c>
      <c r="S2347" t="s">
        <v>53</v>
      </c>
      <c r="T2347" t="s">
        <v>96</v>
      </c>
      <c r="U2347" t="s">
        <v>96</v>
      </c>
      <c r="V2347" t="s">
        <v>39</v>
      </c>
      <c r="W2347" t="s">
        <v>40</v>
      </c>
      <c r="X2347" t="s">
        <v>41</v>
      </c>
      <c r="Y2347" t="s">
        <v>56</v>
      </c>
      <c r="Z2347" t="s">
        <v>43</v>
      </c>
      <c r="AA2347" t="s">
        <v>44</v>
      </c>
      <c r="AB2347" t="s">
        <v>68</v>
      </c>
    </row>
    <row r="2348" spans="1:28" x14ac:dyDescent="0.25">
      <c r="A2348" t="s">
        <v>5565</v>
      </c>
      <c r="B2348" s="1">
        <v>45480</v>
      </c>
      <c r="C2348" t="s">
        <v>5566</v>
      </c>
      <c r="D2348" t="s">
        <v>5567</v>
      </c>
      <c r="E2348">
        <v>37</v>
      </c>
      <c r="F2348" t="s">
        <v>31</v>
      </c>
      <c r="G2348" t="s">
        <v>436</v>
      </c>
      <c r="H2348" t="s">
        <v>437</v>
      </c>
      <c r="I2348" t="s">
        <v>74</v>
      </c>
      <c r="J2348" t="s">
        <v>190</v>
      </c>
      <c r="K2348">
        <v>3</v>
      </c>
      <c r="L2348" s="2">
        <v>1800</v>
      </c>
      <c r="M2348">
        <v>0</v>
      </c>
      <c r="N2348" s="2">
        <v>5400</v>
      </c>
      <c r="O2348" s="2">
        <v>0</v>
      </c>
      <c r="P2348" s="2">
        <v>5400</v>
      </c>
      <c r="Q2348" s="2">
        <v>4396.34</v>
      </c>
      <c r="R2348" s="2">
        <v>1003.66</v>
      </c>
      <c r="S2348" t="s">
        <v>53</v>
      </c>
      <c r="T2348" t="s">
        <v>398</v>
      </c>
      <c r="U2348" t="s">
        <v>399</v>
      </c>
      <c r="V2348" t="s">
        <v>39</v>
      </c>
      <c r="W2348" t="s">
        <v>66</v>
      </c>
      <c r="X2348" t="s">
        <v>97</v>
      </c>
      <c r="Y2348" t="s">
        <v>56</v>
      </c>
      <c r="Z2348" t="s">
        <v>43</v>
      </c>
      <c r="AA2348" t="s">
        <v>68</v>
      </c>
      <c r="AB2348" t="s">
        <v>44</v>
      </c>
    </row>
    <row r="2349" spans="1:28" x14ac:dyDescent="0.25">
      <c r="A2349" t="s">
        <v>5568</v>
      </c>
      <c r="B2349" s="1">
        <v>45480</v>
      </c>
      <c r="C2349" t="s">
        <v>4571</v>
      </c>
      <c r="D2349" t="s">
        <v>4572</v>
      </c>
      <c r="E2349">
        <v>47</v>
      </c>
      <c r="F2349" t="s">
        <v>31</v>
      </c>
      <c r="G2349" t="s">
        <v>72</v>
      </c>
      <c r="H2349" t="s">
        <v>73</v>
      </c>
      <c r="I2349" t="s">
        <v>74</v>
      </c>
      <c r="J2349" t="s">
        <v>75</v>
      </c>
      <c r="K2349">
        <v>2</v>
      </c>
      <c r="L2349" s="2">
        <v>2200</v>
      </c>
      <c r="M2349">
        <v>0</v>
      </c>
      <c r="N2349" s="2">
        <v>4400</v>
      </c>
      <c r="O2349" s="2">
        <v>0</v>
      </c>
      <c r="P2349" s="2">
        <v>4400</v>
      </c>
      <c r="Q2349" s="2">
        <v>2924.45</v>
      </c>
      <c r="R2349" s="2">
        <v>1475.55</v>
      </c>
      <c r="S2349" t="s">
        <v>64</v>
      </c>
      <c r="T2349" t="s">
        <v>136</v>
      </c>
      <c r="U2349" t="s">
        <v>38</v>
      </c>
      <c r="V2349" t="s">
        <v>39</v>
      </c>
      <c r="W2349" t="s">
        <v>66</v>
      </c>
      <c r="X2349" t="s">
        <v>41</v>
      </c>
      <c r="Y2349" t="s">
        <v>56</v>
      </c>
      <c r="Z2349" t="s">
        <v>144</v>
      </c>
      <c r="AA2349" t="s">
        <v>44</v>
      </c>
      <c r="AB2349" t="s">
        <v>44</v>
      </c>
    </row>
    <row r="2350" spans="1:28" x14ac:dyDescent="0.25">
      <c r="A2350" t="s">
        <v>5569</v>
      </c>
      <c r="B2350" s="1">
        <v>45480</v>
      </c>
      <c r="C2350" t="s">
        <v>5570</v>
      </c>
      <c r="D2350" t="s">
        <v>5571</v>
      </c>
      <c r="E2350">
        <v>60</v>
      </c>
      <c r="F2350" t="s">
        <v>48</v>
      </c>
      <c r="G2350" t="s">
        <v>32</v>
      </c>
      <c r="H2350" t="s">
        <v>33</v>
      </c>
      <c r="I2350" t="s">
        <v>34</v>
      </c>
      <c r="J2350" t="s">
        <v>35</v>
      </c>
      <c r="K2350">
        <v>1</v>
      </c>
      <c r="L2350" s="2">
        <v>55000</v>
      </c>
      <c r="M2350">
        <v>10</v>
      </c>
      <c r="N2350" s="2">
        <v>55000</v>
      </c>
      <c r="O2350" s="2">
        <v>5500</v>
      </c>
      <c r="P2350" s="2">
        <v>49500</v>
      </c>
      <c r="Q2350" s="2">
        <v>35282.339999999997</v>
      </c>
      <c r="R2350" s="2">
        <v>14217.66</v>
      </c>
      <c r="S2350" t="s">
        <v>53</v>
      </c>
      <c r="T2350" t="s">
        <v>136</v>
      </c>
      <c r="U2350" t="s">
        <v>38</v>
      </c>
      <c r="V2350" t="s">
        <v>39</v>
      </c>
      <c r="W2350" t="s">
        <v>83</v>
      </c>
      <c r="X2350" t="s">
        <v>67</v>
      </c>
      <c r="Y2350" t="s">
        <v>56</v>
      </c>
      <c r="Z2350" t="s">
        <v>43</v>
      </c>
      <c r="AA2350" t="s">
        <v>44</v>
      </c>
      <c r="AB2350" t="s">
        <v>44</v>
      </c>
    </row>
    <row r="2351" spans="1:28" x14ac:dyDescent="0.25">
      <c r="A2351" t="s">
        <v>5572</v>
      </c>
      <c r="B2351" s="1">
        <v>45480</v>
      </c>
      <c r="C2351" t="s">
        <v>1201</v>
      </c>
      <c r="D2351" t="s">
        <v>1202</v>
      </c>
      <c r="E2351">
        <v>26</v>
      </c>
      <c r="F2351" t="s">
        <v>48</v>
      </c>
      <c r="G2351" t="s">
        <v>176</v>
      </c>
      <c r="H2351" t="s">
        <v>177</v>
      </c>
      <c r="I2351" t="s">
        <v>34</v>
      </c>
      <c r="J2351" t="s">
        <v>35</v>
      </c>
      <c r="K2351">
        <v>1</v>
      </c>
      <c r="L2351" s="2">
        <v>6500</v>
      </c>
      <c r="M2351">
        <v>30</v>
      </c>
      <c r="N2351" s="2">
        <v>6500</v>
      </c>
      <c r="O2351" s="2">
        <v>1950</v>
      </c>
      <c r="P2351" s="2">
        <v>4550</v>
      </c>
      <c r="Q2351" s="2">
        <v>3500.16</v>
      </c>
      <c r="R2351" s="2">
        <v>1049.8399999999999</v>
      </c>
      <c r="S2351" t="s">
        <v>36</v>
      </c>
      <c r="T2351" t="s">
        <v>263</v>
      </c>
      <c r="U2351" t="s">
        <v>91</v>
      </c>
      <c r="V2351" t="s">
        <v>39</v>
      </c>
      <c r="W2351" t="s">
        <v>83</v>
      </c>
      <c r="X2351" t="s">
        <v>97</v>
      </c>
      <c r="Y2351" t="s">
        <v>56</v>
      </c>
      <c r="Z2351" t="s">
        <v>43</v>
      </c>
      <c r="AA2351" t="s">
        <v>44</v>
      </c>
      <c r="AB2351" t="s">
        <v>44</v>
      </c>
    </row>
    <row r="2352" spans="1:28" x14ac:dyDescent="0.25">
      <c r="A2352" t="s">
        <v>5573</v>
      </c>
      <c r="B2352" s="1">
        <v>45480</v>
      </c>
      <c r="C2352" t="s">
        <v>1256</v>
      </c>
      <c r="D2352" t="s">
        <v>1257</v>
      </c>
      <c r="E2352">
        <v>35</v>
      </c>
      <c r="F2352" t="s">
        <v>111</v>
      </c>
      <c r="G2352" t="s">
        <v>188</v>
      </c>
      <c r="H2352" t="s">
        <v>189</v>
      </c>
      <c r="I2352" t="s">
        <v>34</v>
      </c>
      <c r="J2352" t="s">
        <v>190</v>
      </c>
      <c r="K2352">
        <v>2</v>
      </c>
      <c r="L2352" s="2">
        <v>1800</v>
      </c>
      <c r="M2352">
        <v>20</v>
      </c>
      <c r="N2352" s="2">
        <v>3600</v>
      </c>
      <c r="O2352" s="2">
        <v>720</v>
      </c>
      <c r="P2352" s="2">
        <v>2880</v>
      </c>
      <c r="Q2352" s="2">
        <v>1889.24</v>
      </c>
      <c r="R2352" s="2">
        <v>990.76</v>
      </c>
      <c r="S2352" t="s">
        <v>36</v>
      </c>
      <c r="T2352" t="s">
        <v>65</v>
      </c>
      <c r="U2352" t="s">
        <v>65</v>
      </c>
      <c r="V2352" t="s">
        <v>39</v>
      </c>
      <c r="W2352" t="s">
        <v>137</v>
      </c>
      <c r="X2352" t="s">
        <v>97</v>
      </c>
      <c r="Y2352" t="s">
        <v>56</v>
      </c>
      <c r="Z2352" t="s">
        <v>43</v>
      </c>
      <c r="AA2352" t="s">
        <v>44</v>
      </c>
      <c r="AB2352" t="s">
        <v>44</v>
      </c>
    </row>
    <row r="2353" spans="1:28" x14ac:dyDescent="0.25">
      <c r="A2353" t="s">
        <v>5574</v>
      </c>
      <c r="B2353" s="1">
        <v>45480</v>
      </c>
      <c r="C2353" t="s">
        <v>2910</v>
      </c>
      <c r="D2353" t="s">
        <v>2911</v>
      </c>
      <c r="E2353">
        <v>55</v>
      </c>
      <c r="F2353" t="s">
        <v>31</v>
      </c>
      <c r="G2353" t="s">
        <v>243</v>
      </c>
      <c r="H2353" t="s">
        <v>244</v>
      </c>
      <c r="I2353" t="s">
        <v>103</v>
      </c>
      <c r="J2353" t="s">
        <v>104</v>
      </c>
      <c r="K2353">
        <v>1</v>
      </c>
      <c r="L2353" s="2">
        <v>450</v>
      </c>
      <c r="M2353">
        <v>15</v>
      </c>
      <c r="N2353" s="2">
        <v>450</v>
      </c>
      <c r="O2353" s="2">
        <v>67.5</v>
      </c>
      <c r="P2353" s="2">
        <v>382.5</v>
      </c>
      <c r="Q2353" s="2">
        <v>276.55</v>
      </c>
      <c r="R2353" s="2">
        <v>105.95</v>
      </c>
      <c r="S2353" t="s">
        <v>53</v>
      </c>
      <c r="T2353" t="s">
        <v>275</v>
      </c>
      <c r="U2353" t="s">
        <v>123</v>
      </c>
      <c r="V2353" t="s">
        <v>39</v>
      </c>
      <c r="W2353" t="s">
        <v>137</v>
      </c>
      <c r="X2353" t="s">
        <v>41</v>
      </c>
      <c r="Y2353" t="s">
        <v>56</v>
      </c>
      <c r="Z2353" t="s">
        <v>43</v>
      </c>
      <c r="AA2353" t="s">
        <v>44</v>
      </c>
      <c r="AB2353" t="s">
        <v>44</v>
      </c>
    </row>
    <row r="2354" spans="1:28" x14ac:dyDescent="0.25">
      <c r="A2354" t="s">
        <v>5575</v>
      </c>
      <c r="B2354" s="1">
        <v>45480</v>
      </c>
      <c r="C2354" t="s">
        <v>5576</v>
      </c>
      <c r="D2354" t="s">
        <v>5577</v>
      </c>
      <c r="E2354">
        <v>53</v>
      </c>
      <c r="F2354" t="s">
        <v>48</v>
      </c>
      <c r="G2354" t="s">
        <v>285</v>
      </c>
      <c r="H2354" t="s">
        <v>286</v>
      </c>
      <c r="I2354" t="s">
        <v>34</v>
      </c>
      <c r="J2354" t="s">
        <v>121</v>
      </c>
      <c r="K2354">
        <v>1</v>
      </c>
      <c r="L2354" s="2">
        <v>3200</v>
      </c>
      <c r="M2354">
        <v>15</v>
      </c>
      <c r="N2354" s="2">
        <v>3200</v>
      </c>
      <c r="O2354" s="2">
        <v>480</v>
      </c>
      <c r="P2354" s="2">
        <v>2720</v>
      </c>
      <c r="Q2354" s="2">
        <v>1739.9</v>
      </c>
      <c r="R2354" s="2">
        <v>980.1</v>
      </c>
      <c r="S2354" t="s">
        <v>36</v>
      </c>
      <c r="T2354" t="s">
        <v>136</v>
      </c>
      <c r="U2354" t="s">
        <v>38</v>
      </c>
      <c r="V2354" t="s">
        <v>39</v>
      </c>
      <c r="W2354" t="s">
        <v>124</v>
      </c>
      <c r="X2354" t="s">
        <v>41</v>
      </c>
      <c r="Y2354" t="s">
        <v>56</v>
      </c>
      <c r="Z2354" t="s">
        <v>107</v>
      </c>
      <c r="AA2354" t="s">
        <v>44</v>
      </c>
      <c r="AB2354" t="s">
        <v>44</v>
      </c>
    </row>
    <row r="2355" spans="1:28" x14ac:dyDescent="0.25">
      <c r="A2355" t="s">
        <v>5578</v>
      </c>
      <c r="B2355" s="1">
        <v>45480</v>
      </c>
      <c r="C2355" t="s">
        <v>3250</v>
      </c>
      <c r="D2355" t="s">
        <v>3251</v>
      </c>
      <c r="E2355">
        <v>59</v>
      </c>
      <c r="F2355" t="s">
        <v>48</v>
      </c>
      <c r="G2355" t="s">
        <v>88</v>
      </c>
      <c r="H2355" t="s">
        <v>89</v>
      </c>
      <c r="I2355" t="s">
        <v>62</v>
      </c>
      <c r="J2355" t="s">
        <v>63</v>
      </c>
      <c r="K2355">
        <v>1</v>
      </c>
      <c r="L2355" s="2">
        <v>4200</v>
      </c>
      <c r="M2355">
        <v>5</v>
      </c>
      <c r="N2355" s="2">
        <v>4200</v>
      </c>
      <c r="O2355" s="2">
        <v>210</v>
      </c>
      <c r="P2355" s="2">
        <v>3990</v>
      </c>
      <c r="Q2355" s="2">
        <v>3114.89</v>
      </c>
      <c r="R2355" s="2">
        <v>875.11</v>
      </c>
      <c r="S2355" t="s">
        <v>36</v>
      </c>
      <c r="T2355" t="s">
        <v>65</v>
      </c>
      <c r="U2355" t="s">
        <v>65</v>
      </c>
      <c r="V2355" t="s">
        <v>39</v>
      </c>
      <c r="W2355" t="s">
        <v>92</v>
      </c>
      <c r="X2355" t="s">
        <v>41</v>
      </c>
      <c r="Y2355" t="s">
        <v>56</v>
      </c>
      <c r="Z2355" t="s">
        <v>43</v>
      </c>
      <c r="AA2355" t="s">
        <v>44</v>
      </c>
      <c r="AB2355" t="s">
        <v>44</v>
      </c>
    </row>
    <row r="2356" spans="1:28" x14ac:dyDescent="0.25">
      <c r="A2356" t="s">
        <v>5579</v>
      </c>
      <c r="B2356" s="1">
        <v>45480</v>
      </c>
      <c r="C2356" t="s">
        <v>4850</v>
      </c>
      <c r="D2356" t="s">
        <v>4851</v>
      </c>
      <c r="E2356">
        <v>18</v>
      </c>
      <c r="F2356" t="s">
        <v>31</v>
      </c>
      <c r="G2356" t="s">
        <v>112</v>
      </c>
      <c r="H2356" t="s">
        <v>113</v>
      </c>
      <c r="I2356" t="s">
        <v>103</v>
      </c>
      <c r="J2356" t="s">
        <v>104</v>
      </c>
      <c r="K2356">
        <v>1</v>
      </c>
      <c r="L2356" s="2">
        <v>650</v>
      </c>
      <c r="M2356">
        <v>20</v>
      </c>
      <c r="N2356" s="2">
        <v>650</v>
      </c>
      <c r="O2356" s="2">
        <v>130</v>
      </c>
      <c r="P2356" s="2">
        <v>520</v>
      </c>
      <c r="Q2356" s="2">
        <v>411.22</v>
      </c>
      <c r="R2356" s="2">
        <v>108.78</v>
      </c>
      <c r="S2356" t="s">
        <v>36</v>
      </c>
      <c r="T2356" t="s">
        <v>578</v>
      </c>
      <c r="U2356" t="s">
        <v>579</v>
      </c>
      <c r="V2356" t="s">
        <v>39</v>
      </c>
      <c r="W2356" t="s">
        <v>40</v>
      </c>
      <c r="X2356" t="s">
        <v>97</v>
      </c>
      <c r="Y2356" t="s">
        <v>42</v>
      </c>
      <c r="Z2356" t="s">
        <v>43</v>
      </c>
      <c r="AA2356" t="s">
        <v>44</v>
      </c>
      <c r="AB2356" t="s">
        <v>44</v>
      </c>
    </row>
    <row r="2357" spans="1:28" x14ac:dyDescent="0.25">
      <c r="A2357" t="s">
        <v>5580</v>
      </c>
      <c r="B2357" s="1">
        <v>45481</v>
      </c>
      <c r="C2357" t="s">
        <v>4346</v>
      </c>
      <c r="D2357" t="s">
        <v>4347</v>
      </c>
      <c r="E2357">
        <v>42</v>
      </c>
      <c r="F2357" t="s">
        <v>111</v>
      </c>
      <c r="G2357" t="s">
        <v>134</v>
      </c>
      <c r="H2357" t="s">
        <v>135</v>
      </c>
      <c r="I2357" t="s">
        <v>62</v>
      </c>
      <c r="J2357" t="s">
        <v>130</v>
      </c>
      <c r="K2357">
        <v>3</v>
      </c>
      <c r="L2357" s="2">
        <v>8500</v>
      </c>
      <c r="M2357">
        <v>10</v>
      </c>
      <c r="N2357" s="2">
        <v>25500</v>
      </c>
      <c r="O2357" s="2">
        <v>2550</v>
      </c>
      <c r="P2357" s="2">
        <v>22950</v>
      </c>
      <c r="Q2357" s="2">
        <v>13134.17</v>
      </c>
      <c r="R2357" s="2">
        <v>9815.83</v>
      </c>
      <c r="S2357" t="s">
        <v>53</v>
      </c>
      <c r="T2357" t="s">
        <v>398</v>
      </c>
      <c r="U2357" t="s">
        <v>399</v>
      </c>
      <c r="V2357" t="s">
        <v>39</v>
      </c>
      <c r="W2357" t="s">
        <v>66</v>
      </c>
      <c r="X2357" t="s">
        <v>97</v>
      </c>
      <c r="Y2357" t="s">
        <v>56</v>
      </c>
      <c r="Z2357" t="s">
        <v>43</v>
      </c>
      <c r="AA2357" t="s">
        <v>44</v>
      </c>
      <c r="AB2357" t="s">
        <v>44</v>
      </c>
    </row>
    <row r="2358" spans="1:28" x14ac:dyDescent="0.25">
      <c r="A2358" t="s">
        <v>5581</v>
      </c>
      <c r="B2358" s="1">
        <v>45481</v>
      </c>
      <c r="C2358" t="s">
        <v>3717</v>
      </c>
      <c r="D2358" t="s">
        <v>3718</v>
      </c>
      <c r="E2358">
        <v>53</v>
      </c>
      <c r="F2358" t="s">
        <v>111</v>
      </c>
      <c r="G2358" t="s">
        <v>352</v>
      </c>
      <c r="H2358" t="s">
        <v>353</v>
      </c>
      <c r="I2358" t="s">
        <v>103</v>
      </c>
      <c r="J2358" t="s">
        <v>104</v>
      </c>
      <c r="K2358">
        <v>2</v>
      </c>
      <c r="L2358" s="2">
        <v>850</v>
      </c>
      <c r="M2358">
        <v>30</v>
      </c>
      <c r="N2358" s="2">
        <v>1700</v>
      </c>
      <c r="O2358" s="2">
        <v>510</v>
      </c>
      <c r="P2358" s="2">
        <v>1190</v>
      </c>
      <c r="Q2358" s="2">
        <v>835.14</v>
      </c>
      <c r="R2358" s="2">
        <v>354.86</v>
      </c>
      <c r="S2358" t="s">
        <v>64</v>
      </c>
      <c r="T2358" t="s">
        <v>263</v>
      </c>
      <c r="U2358" t="s">
        <v>91</v>
      </c>
      <c r="V2358" t="s">
        <v>39</v>
      </c>
      <c r="W2358" t="s">
        <v>124</v>
      </c>
      <c r="X2358" t="s">
        <v>67</v>
      </c>
      <c r="Y2358" t="s">
        <v>42</v>
      </c>
      <c r="Z2358" t="s">
        <v>43</v>
      </c>
      <c r="AA2358" t="s">
        <v>44</v>
      </c>
      <c r="AB2358" t="s">
        <v>44</v>
      </c>
    </row>
    <row r="2359" spans="1:28" x14ac:dyDescent="0.25">
      <c r="A2359" t="s">
        <v>5582</v>
      </c>
      <c r="B2359" s="1">
        <v>45481</v>
      </c>
      <c r="C2359" t="s">
        <v>3585</v>
      </c>
      <c r="D2359" t="s">
        <v>3586</v>
      </c>
      <c r="E2359">
        <v>58</v>
      </c>
      <c r="F2359" t="s">
        <v>31</v>
      </c>
      <c r="G2359" t="s">
        <v>318</v>
      </c>
      <c r="H2359" t="s">
        <v>319</v>
      </c>
      <c r="I2359" t="s">
        <v>34</v>
      </c>
      <c r="J2359" t="s">
        <v>190</v>
      </c>
      <c r="K2359">
        <v>3</v>
      </c>
      <c r="L2359" s="2">
        <v>2500</v>
      </c>
      <c r="M2359">
        <v>15</v>
      </c>
      <c r="N2359" s="2">
        <v>7500</v>
      </c>
      <c r="O2359" s="2">
        <v>1125</v>
      </c>
      <c r="P2359" s="2">
        <v>6375</v>
      </c>
      <c r="Q2359" s="2">
        <v>4197.3</v>
      </c>
      <c r="R2359" s="2">
        <v>2177.6999999999998</v>
      </c>
      <c r="S2359" t="s">
        <v>36</v>
      </c>
      <c r="T2359" t="s">
        <v>578</v>
      </c>
      <c r="U2359" t="s">
        <v>579</v>
      </c>
      <c r="V2359" t="s">
        <v>39</v>
      </c>
      <c r="W2359" t="s">
        <v>92</v>
      </c>
      <c r="X2359" t="s">
        <v>97</v>
      </c>
      <c r="Y2359" t="s">
        <v>56</v>
      </c>
      <c r="Z2359" t="s">
        <v>43</v>
      </c>
      <c r="AA2359" t="s">
        <v>44</v>
      </c>
      <c r="AB2359" t="s">
        <v>44</v>
      </c>
    </row>
    <row r="2360" spans="1:28" x14ac:dyDescent="0.25">
      <c r="A2360" t="s">
        <v>5583</v>
      </c>
      <c r="B2360" s="1">
        <v>45481</v>
      </c>
      <c r="C2360" t="s">
        <v>342</v>
      </c>
      <c r="D2360" t="s">
        <v>343</v>
      </c>
      <c r="E2360">
        <v>28</v>
      </c>
      <c r="F2360" t="s">
        <v>48</v>
      </c>
      <c r="G2360" t="s">
        <v>217</v>
      </c>
      <c r="H2360" t="s">
        <v>218</v>
      </c>
      <c r="I2360" t="s">
        <v>34</v>
      </c>
      <c r="J2360" t="s">
        <v>130</v>
      </c>
      <c r="K2360">
        <v>2</v>
      </c>
      <c r="L2360" s="2">
        <v>28000</v>
      </c>
      <c r="M2360">
        <v>5</v>
      </c>
      <c r="N2360" s="2">
        <v>56000</v>
      </c>
      <c r="O2360" s="2">
        <v>2800</v>
      </c>
      <c r="P2360" s="2">
        <v>53200</v>
      </c>
      <c r="Q2360" s="2">
        <v>38266.57</v>
      </c>
      <c r="R2360" s="2">
        <v>14933.43</v>
      </c>
      <c r="S2360" t="s">
        <v>64</v>
      </c>
      <c r="T2360" t="s">
        <v>54</v>
      </c>
      <c r="U2360" t="s">
        <v>55</v>
      </c>
      <c r="V2360" t="s">
        <v>39</v>
      </c>
      <c r="W2360" t="s">
        <v>92</v>
      </c>
      <c r="X2360" t="s">
        <v>41</v>
      </c>
      <c r="Y2360" t="s">
        <v>56</v>
      </c>
      <c r="Z2360" t="s">
        <v>43</v>
      </c>
      <c r="AA2360" t="s">
        <v>68</v>
      </c>
      <c r="AB2360" t="s">
        <v>44</v>
      </c>
    </row>
    <row r="2361" spans="1:28" x14ac:dyDescent="0.25">
      <c r="A2361" t="s">
        <v>5584</v>
      </c>
      <c r="B2361" s="1">
        <v>45481</v>
      </c>
      <c r="C2361" t="s">
        <v>1497</v>
      </c>
      <c r="D2361" t="s">
        <v>1498</v>
      </c>
      <c r="E2361">
        <v>31</v>
      </c>
      <c r="F2361" t="s">
        <v>48</v>
      </c>
      <c r="G2361" t="s">
        <v>436</v>
      </c>
      <c r="H2361" t="s">
        <v>437</v>
      </c>
      <c r="I2361" t="s">
        <v>74</v>
      </c>
      <c r="J2361" t="s">
        <v>190</v>
      </c>
      <c r="K2361">
        <v>1</v>
      </c>
      <c r="L2361" s="2">
        <v>1800</v>
      </c>
      <c r="M2361">
        <v>20</v>
      </c>
      <c r="N2361" s="2">
        <v>1800</v>
      </c>
      <c r="O2361" s="2">
        <v>360</v>
      </c>
      <c r="P2361" s="2">
        <v>1440</v>
      </c>
      <c r="Q2361" s="2">
        <v>1175.51</v>
      </c>
      <c r="R2361" s="2">
        <v>264.49</v>
      </c>
      <c r="S2361" t="s">
        <v>53</v>
      </c>
      <c r="T2361" t="s">
        <v>105</v>
      </c>
      <c r="U2361" t="s">
        <v>106</v>
      </c>
      <c r="V2361" t="s">
        <v>39</v>
      </c>
      <c r="W2361" t="s">
        <v>40</v>
      </c>
      <c r="X2361" t="s">
        <v>67</v>
      </c>
      <c r="Y2361" t="s">
        <v>42</v>
      </c>
      <c r="Z2361" t="s">
        <v>144</v>
      </c>
      <c r="AA2361" t="s">
        <v>44</v>
      </c>
      <c r="AB2361" t="s">
        <v>44</v>
      </c>
    </row>
    <row r="2362" spans="1:28" x14ac:dyDescent="0.25">
      <c r="A2362" t="s">
        <v>5585</v>
      </c>
      <c r="B2362" s="1">
        <v>45481</v>
      </c>
      <c r="C2362" t="s">
        <v>5586</v>
      </c>
      <c r="D2362" t="s">
        <v>5587</v>
      </c>
      <c r="E2362">
        <v>46</v>
      </c>
      <c r="F2362" t="s">
        <v>48</v>
      </c>
      <c r="G2362" t="s">
        <v>176</v>
      </c>
      <c r="H2362" t="s">
        <v>177</v>
      </c>
      <c r="I2362" t="s">
        <v>34</v>
      </c>
      <c r="J2362" t="s">
        <v>35</v>
      </c>
      <c r="K2362">
        <v>1</v>
      </c>
      <c r="L2362" s="2">
        <v>6500</v>
      </c>
      <c r="M2362">
        <v>30</v>
      </c>
      <c r="N2362" s="2">
        <v>6500</v>
      </c>
      <c r="O2362" s="2">
        <v>1950</v>
      </c>
      <c r="P2362" s="2">
        <v>4550</v>
      </c>
      <c r="Q2362" s="2">
        <v>3695.92</v>
      </c>
      <c r="R2362" s="2">
        <v>854.08</v>
      </c>
      <c r="S2362" t="s">
        <v>36</v>
      </c>
      <c r="T2362" t="s">
        <v>153</v>
      </c>
      <c r="U2362" t="s">
        <v>154</v>
      </c>
      <c r="V2362" t="s">
        <v>39</v>
      </c>
      <c r="W2362" t="s">
        <v>66</v>
      </c>
      <c r="X2362" t="s">
        <v>41</v>
      </c>
      <c r="Y2362" t="s">
        <v>56</v>
      </c>
      <c r="Z2362" t="s">
        <v>107</v>
      </c>
      <c r="AA2362" t="s">
        <v>44</v>
      </c>
      <c r="AB2362" t="s">
        <v>44</v>
      </c>
    </row>
    <row r="2363" spans="1:28" x14ac:dyDescent="0.25">
      <c r="A2363" t="s">
        <v>5588</v>
      </c>
      <c r="B2363" s="1">
        <v>45481</v>
      </c>
      <c r="C2363" t="s">
        <v>4946</v>
      </c>
      <c r="D2363" t="s">
        <v>4947</v>
      </c>
      <c r="E2363">
        <v>18</v>
      </c>
      <c r="F2363" t="s">
        <v>31</v>
      </c>
      <c r="G2363" t="s">
        <v>176</v>
      </c>
      <c r="H2363" t="s">
        <v>177</v>
      </c>
      <c r="I2363" t="s">
        <v>34</v>
      </c>
      <c r="J2363" t="s">
        <v>35</v>
      </c>
      <c r="K2363">
        <v>1</v>
      </c>
      <c r="L2363" s="2">
        <v>6500</v>
      </c>
      <c r="M2363">
        <v>25</v>
      </c>
      <c r="N2363" s="2">
        <v>6500</v>
      </c>
      <c r="O2363" s="2">
        <v>1625</v>
      </c>
      <c r="P2363" s="2">
        <v>4875</v>
      </c>
      <c r="Q2363" s="2">
        <v>3518.55</v>
      </c>
      <c r="R2363" s="2">
        <v>1356.45</v>
      </c>
      <c r="S2363" t="s">
        <v>53</v>
      </c>
      <c r="T2363" t="s">
        <v>96</v>
      </c>
      <c r="U2363" t="s">
        <v>96</v>
      </c>
      <c r="V2363" t="s">
        <v>39</v>
      </c>
      <c r="W2363" t="s">
        <v>83</v>
      </c>
      <c r="X2363" t="s">
        <v>41</v>
      </c>
      <c r="Y2363" t="s">
        <v>56</v>
      </c>
      <c r="Z2363" t="s">
        <v>43</v>
      </c>
      <c r="AA2363" t="s">
        <v>68</v>
      </c>
      <c r="AB2363" t="s">
        <v>44</v>
      </c>
    </row>
    <row r="2364" spans="1:28" x14ac:dyDescent="0.25">
      <c r="A2364" t="s">
        <v>5589</v>
      </c>
      <c r="B2364" s="1">
        <v>45481</v>
      </c>
      <c r="C2364" t="s">
        <v>4228</v>
      </c>
      <c r="D2364" t="s">
        <v>4229</v>
      </c>
      <c r="E2364">
        <v>57</v>
      </c>
      <c r="F2364" t="s">
        <v>111</v>
      </c>
      <c r="G2364" t="s">
        <v>366</v>
      </c>
      <c r="H2364" t="s">
        <v>367</v>
      </c>
      <c r="I2364" t="s">
        <v>34</v>
      </c>
      <c r="J2364" t="s">
        <v>130</v>
      </c>
      <c r="K2364">
        <v>1</v>
      </c>
      <c r="L2364" s="2">
        <v>14500</v>
      </c>
      <c r="M2364">
        <v>10</v>
      </c>
      <c r="N2364" s="2">
        <v>14500</v>
      </c>
      <c r="O2364" s="2">
        <v>1450</v>
      </c>
      <c r="P2364" s="2">
        <v>13050</v>
      </c>
      <c r="Q2364" s="2">
        <v>7589.4</v>
      </c>
      <c r="R2364" s="2">
        <v>5460.6</v>
      </c>
      <c r="S2364" t="s">
        <v>53</v>
      </c>
      <c r="T2364" t="s">
        <v>90</v>
      </c>
      <c r="U2364" t="s">
        <v>91</v>
      </c>
      <c r="V2364" t="s">
        <v>39</v>
      </c>
      <c r="W2364" t="s">
        <v>137</v>
      </c>
      <c r="X2364" t="s">
        <v>97</v>
      </c>
      <c r="Y2364" t="s">
        <v>42</v>
      </c>
      <c r="Z2364" t="s">
        <v>43</v>
      </c>
      <c r="AA2364" t="s">
        <v>44</v>
      </c>
      <c r="AB2364" t="s">
        <v>44</v>
      </c>
    </row>
    <row r="2365" spans="1:28" x14ac:dyDescent="0.25">
      <c r="A2365" t="s">
        <v>5590</v>
      </c>
      <c r="B2365" s="1">
        <v>45481</v>
      </c>
      <c r="C2365" t="s">
        <v>5591</v>
      </c>
      <c r="D2365" t="s">
        <v>5592</v>
      </c>
      <c r="E2365">
        <v>48</v>
      </c>
      <c r="F2365" t="s">
        <v>111</v>
      </c>
      <c r="G2365" t="s">
        <v>60</v>
      </c>
      <c r="H2365" t="s">
        <v>61</v>
      </c>
      <c r="I2365" t="s">
        <v>62</v>
      </c>
      <c r="J2365" t="s">
        <v>63</v>
      </c>
      <c r="K2365">
        <v>1</v>
      </c>
      <c r="L2365" s="2">
        <v>3500</v>
      </c>
      <c r="M2365">
        <v>20</v>
      </c>
      <c r="N2365" s="2">
        <v>3500</v>
      </c>
      <c r="O2365" s="2">
        <v>700</v>
      </c>
      <c r="P2365" s="2">
        <v>2800</v>
      </c>
      <c r="Q2365" s="2">
        <v>2091.31</v>
      </c>
      <c r="R2365" s="2">
        <v>708.69</v>
      </c>
      <c r="S2365" t="s">
        <v>53</v>
      </c>
      <c r="T2365" t="s">
        <v>65</v>
      </c>
      <c r="U2365" t="s">
        <v>65</v>
      </c>
      <c r="V2365" t="s">
        <v>39</v>
      </c>
      <c r="W2365" t="s">
        <v>92</v>
      </c>
      <c r="X2365" t="s">
        <v>97</v>
      </c>
      <c r="Y2365" t="s">
        <v>42</v>
      </c>
      <c r="Z2365" t="s">
        <v>223</v>
      </c>
      <c r="AA2365" t="s">
        <v>44</v>
      </c>
      <c r="AB2365" t="s">
        <v>44</v>
      </c>
    </row>
    <row r="2366" spans="1:28" x14ac:dyDescent="0.25">
      <c r="A2366" t="s">
        <v>5593</v>
      </c>
      <c r="B2366" s="1">
        <v>45481</v>
      </c>
      <c r="C2366" t="s">
        <v>5594</v>
      </c>
      <c r="D2366" t="s">
        <v>5595</v>
      </c>
      <c r="E2366">
        <v>46</v>
      </c>
      <c r="F2366" t="s">
        <v>48</v>
      </c>
      <c r="G2366" t="s">
        <v>202</v>
      </c>
      <c r="H2366" t="s">
        <v>203</v>
      </c>
      <c r="I2366" t="s">
        <v>103</v>
      </c>
      <c r="J2366" t="s">
        <v>104</v>
      </c>
      <c r="K2366">
        <v>2</v>
      </c>
      <c r="L2366" s="2">
        <v>550</v>
      </c>
      <c r="M2366">
        <v>15</v>
      </c>
      <c r="N2366" s="2">
        <v>1100</v>
      </c>
      <c r="O2366" s="2">
        <v>165</v>
      </c>
      <c r="P2366" s="2">
        <v>935</v>
      </c>
      <c r="Q2366" s="2">
        <v>550.51</v>
      </c>
      <c r="R2366" s="2">
        <v>384.49</v>
      </c>
      <c r="S2366" t="s">
        <v>53</v>
      </c>
      <c r="T2366" t="s">
        <v>222</v>
      </c>
      <c r="U2366" t="s">
        <v>38</v>
      </c>
      <c r="V2366" t="s">
        <v>39</v>
      </c>
      <c r="W2366" t="s">
        <v>92</v>
      </c>
      <c r="X2366" t="s">
        <v>67</v>
      </c>
      <c r="Y2366" t="s">
        <v>56</v>
      </c>
      <c r="Z2366" t="s">
        <v>43</v>
      </c>
      <c r="AA2366" t="s">
        <v>44</v>
      </c>
      <c r="AB2366" t="s">
        <v>44</v>
      </c>
    </row>
    <row r="2367" spans="1:28" x14ac:dyDescent="0.25">
      <c r="A2367" t="s">
        <v>5596</v>
      </c>
      <c r="B2367" s="1">
        <v>45481</v>
      </c>
      <c r="C2367" t="s">
        <v>5597</v>
      </c>
      <c r="D2367" t="s">
        <v>5598</v>
      </c>
      <c r="E2367">
        <v>22</v>
      </c>
      <c r="F2367" t="s">
        <v>31</v>
      </c>
      <c r="G2367" t="s">
        <v>298</v>
      </c>
      <c r="H2367" t="s">
        <v>299</v>
      </c>
      <c r="I2367" t="s">
        <v>103</v>
      </c>
      <c r="J2367" t="s">
        <v>104</v>
      </c>
      <c r="K2367">
        <v>1</v>
      </c>
      <c r="L2367" s="2">
        <v>700</v>
      </c>
      <c r="M2367">
        <v>25</v>
      </c>
      <c r="N2367" s="2">
        <v>700</v>
      </c>
      <c r="O2367" s="2">
        <v>175</v>
      </c>
      <c r="P2367" s="2">
        <v>525</v>
      </c>
      <c r="Q2367" s="2">
        <v>294.08</v>
      </c>
      <c r="R2367" s="2">
        <v>230.92</v>
      </c>
      <c r="S2367" t="s">
        <v>64</v>
      </c>
      <c r="T2367" t="s">
        <v>37</v>
      </c>
      <c r="U2367" t="s">
        <v>38</v>
      </c>
      <c r="V2367" t="s">
        <v>39</v>
      </c>
      <c r="W2367" t="s">
        <v>40</v>
      </c>
      <c r="X2367" t="s">
        <v>97</v>
      </c>
      <c r="Y2367" t="s">
        <v>42</v>
      </c>
      <c r="Z2367" t="s">
        <v>223</v>
      </c>
      <c r="AA2367" t="s">
        <v>44</v>
      </c>
      <c r="AB2367" t="s">
        <v>44</v>
      </c>
    </row>
    <row r="2368" spans="1:28" x14ac:dyDescent="0.25">
      <c r="A2368" t="s">
        <v>5599</v>
      </c>
      <c r="B2368" s="1">
        <v>45481</v>
      </c>
      <c r="C2368" t="s">
        <v>5304</v>
      </c>
      <c r="D2368" t="s">
        <v>5305</v>
      </c>
      <c r="E2368">
        <v>20</v>
      </c>
      <c r="F2368" t="s">
        <v>31</v>
      </c>
      <c r="G2368" t="s">
        <v>32</v>
      </c>
      <c r="H2368" t="s">
        <v>33</v>
      </c>
      <c r="I2368" t="s">
        <v>34</v>
      </c>
      <c r="J2368" t="s">
        <v>35</v>
      </c>
      <c r="K2368">
        <v>2</v>
      </c>
      <c r="L2368" s="2">
        <v>55000</v>
      </c>
      <c r="M2368">
        <v>5</v>
      </c>
      <c r="N2368" s="2">
        <v>110000</v>
      </c>
      <c r="O2368" s="2">
        <v>5500</v>
      </c>
      <c r="P2368" s="2">
        <v>104500</v>
      </c>
      <c r="Q2368" s="2">
        <v>82909.73</v>
      </c>
      <c r="R2368" s="2">
        <v>21590.27</v>
      </c>
      <c r="S2368" t="s">
        <v>53</v>
      </c>
      <c r="T2368" t="s">
        <v>290</v>
      </c>
      <c r="U2368" t="s">
        <v>291</v>
      </c>
      <c r="V2368" t="s">
        <v>39</v>
      </c>
      <c r="W2368" t="s">
        <v>40</v>
      </c>
      <c r="X2368" t="s">
        <v>41</v>
      </c>
      <c r="Y2368" t="s">
        <v>42</v>
      </c>
      <c r="Z2368" t="s">
        <v>43</v>
      </c>
      <c r="AA2368" t="s">
        <v>44</v>
      </c>
      <c r="AB2368" t="s">
        <v>44</v>
      </c>
    </row>
    <row r="2369" spans="1:28" x14ac:dyDescent="0.25">
      <c r="A2369" t="s">
        <v>5600</v>
      </c>
      <c r="B2369" s="1">
        <v>45481</v>
      </c>
      <c r="C2369" t="s">
        <v>5601</v>
      </c>
      <c r="D2369" t="s">
        <v>5602</v>
      </c>
      <c r="E2369">
        <v>52</v>
      </c>
      <c r="F2369" t="s">
        <v>111</v>
      </c>
      <c r="G2369" t="s">
        <v>352</v>
      </c>
      <c r="H2369" t="s">
        <v>353</v>
      </c>
      <c r="I2369" t="s">
        <v>103</v>
      </c>
      <c r="J2369" t="s">
        <v>104</v>
      </c>
      <c r="K2369">
        <v>5</v>
      </c>
      <c r="L2369" s="2">
        <v>850</v>
      </c>
      <c r="M2369">
        <v>20</v>
      </c>
      <c r="N2369" s="2">
        <v>4250</v>
      </c>
      <c r="O2369" s="2">
        <v>850</v>
      </c>
      <c r="P2369" s="2">
        <v>3400</v>
      </c>
      <c r="Q2369" s="2">
        <v>2630.88</v>
      </c>
      <c r="R2369" s="2">
        <v>769.12</v>
      </c>
      <c r="S2369" t="s">
        <v>64</v>
      </c>
      <c r="T2369" t="s">
        <v>76</v>
      </c>
      <c r="U2369" t="s">
        <v>77</v>
      </c>
      <c r="V2369" t="s">
        <v>39</v>
      </c>
      <c r="W2369" t="s">
        <v>92</v>
      </c>
      <c r="X2369" t="s">
        <v>41</v>
      </c>
      <c r="Y2369" t="s">
        <v>56</v>
      </c>
      <c r="Z2369" t="s">
        <v>43</v>
      </c>
      <c r="AA2369" t="s">
        <v>44</v>
      </c>
      <c r="AB2369" t="s">
        <v>44</v>
      </c>
    </row>
    <row r="2370" spans="1:28" x14ac:dyDescent="0.25">
      <c r="A2370" t="s">
        <v>5603</v>
      </c>
      <c r="B2370" s="1">
        <v>45482</v>
      </c>
      <c r="C2370" t="s">
        <v>3465</v>
      </c>
      <c r="D2370" t="s">
        <v>3466</v>
      </c>
      <c r="E2370">
        <v>42</v>
      </c>
      <c r="F2370" t="s">
        <v>48</v>
      </c>
      <c r="G2370" t="s">
        <v>344</v>
      </c>
      <c r="H2370" t="s">
        <v>345</v>
      </c>
      <c r="I2370" t="s">
        <v>34</v>
      </c>
      <c r="J2370" t="s">
        <v>121</v>
      </c>
      <c r="K2370">
        <v>1</v>
      </c>
      <c r="L2370" s="2">
        <v>1600</v>
      </c>
      <c r="M2370">
        <v>0</v>
      </c>
      <c r="N2370" s="2">
        <v>1600</v>
      </c>
      <c r="O2370" s="2">
        <v>0</v>
      </c>
      <c r="P2370" s="2">
        <v>1600</v>
      </c>
      <c r="Q2370" s="2">
        <v>1011.8</v>
      </c>
      <c r="R2370" s="2">
        <v>588.20000000000005</v>
      </c>
      <c r="S2370" t="s">
        <v>64</v>
      </c>
      <c r="T2370" t="s">
        <v>37</v>
      </c>
      <c r="U2370" t="s">
        <v>38</v>
      </c>
      <c r="V2370" t="s">
        <v>39</v>
      </c>
      <c r="W2370" t="s">
        <v>124</v>
      </c>
      <c r="X2370" t="s">
        <v>97</v>
      </c>
      <c r="Y2370" t="s">
        <v>56</v>
      </c>
      <c r="Z2370" t="s">
        <v>43</v>
      </c>
      <c r="AA2370" t="s">
        <v>44</v>
      </c>
      <c r="AB2370" t="s">
        <v>44</v>
      </c>
    </row>
    <row r="2371" spans="1:28" x14ac:dyDescent="0.25">
      <c r="A2371" t="s">
        <v>5604</v>
      </c>
      <c r="B2371" s="1">
        <v>45482</v>
      </c>
      <c r="C2371" t="s">
        <v>2968</v>
      </c>
      <c r="D2371" t="s">
        <v>2969</v>
      </c>
      <c r="E2371">
        <v>27</v>
      </c>
      <c r="F2371" t="s">
        <v>48</v>
      </c>
      <c r="G2371" t="s">
        <v>112</v>
      </c>
      <c r="H2371" t="s">
        <v>113</v>
      </c>
      <c r="I2371" t="s">
        <v>103</v>
      </c>
      <c r="J2371" t="s">
        <v>104</v>
      </c>
      <c r="K2371">
        <v>3</v>
      </c>
      <c r="L2371" s="2">
        <v>650</v>
      </c>
      <c r="M2371">
        <v>0</v>
      </c>
      <c r="N2371" s="2">
        <v>1950</v>
      </c>
      <c r="O2371" s="2">
        <v>0</v>
      </c>
      <c r="P2371" s="2">
        <v>1950</v>
      </c>
      <c r="Q2371" s="2">
        <v>1456.68</v>
      </c>
      <c r="R2371" s="2">
        <v>493.32</v>
      </c>
      <c r="S2371" t="s">
        <v>53</v>
      </c>
      <c r="T2371" t="s">
        <v>407</v>
      </c>
      <c r="U2371" t="s">
        <v>408</v>
      </c>
      <c r="V2371" t="s">
        <v>39</v>
      </c>
      <c r="W2371" t="s">
        <v>124</v>
      </c>
      <c r="X2371" t="s">
        <v>97</v>
      </c>
      <c r="Y2371" t="s">
        <v>56</v>
      </c>
      <c r="Z2371" t="s">
        <v>107</v>
      </c>
      <c r="AA2371" t="s">
        <v>44</v>
      </c>
      <c r="AB2371" t="s">
        <v>44</v>
      </c>
    </row>
    <row r="2372" spans="1:28" x14ac:dyDescent="0.25">
      <c r="A2372" t="s">
        <v>5605</v>
      </c>
      <c r="B2372" s="1">
        <v>45482</v>
      </c>
      <c r="C2372" t="s">
        <v>1989</v>
      </c>
      <c r="D2372" t="s">
        <v>1990</v>
      </c>
      <c r="E2372">
        <v>53</v>
      </c>
      <c r="F2372" t="s">
        <v>111</v>
      </c>
      <c r="G2372" t="s">
        <v>298</v>
      </c>
      <c r="H2372" t="s">
        <v>299</v>
      </c>
      <c r="I2372" t="s">
        <v>103</v>
      </c>
      <c r="J2372" t="s">
        <v>104</v>
      </c>
      <c r="K2372">
        <v>2</v>
      </c>
      <c r="L2372" s="2">
        <v>700</v>
      </c>
      <c r="M2372">
        <v>10</v>
      </c>
      <c r="N2372" s="2">
        <v>1400</v>
      </c>
      <c r="O2372" s="2">
        <v>140</v>
      </c>
      <c r="P2372" s="2">
        <v>1260</v>
      </c>
      <c r="Q2372" s="2">
        <v>729.73</v>
      </c>
      <c r="R2372" s="2">
        <v>530.27</v>
      </c>
      <c r="S2372" t="s">
        <v>53</v>
      </c>
      <c r="T2372" t="s">
        <v>163</v>
      </c>
      <c r="U2372" t="s">
        <v>164</v>
      </c>
      <c r="V2372" t="s">
        <v>39</v>
      </c>
      <c r="W2372" t="s">
        <v>124</v>
      </c>
      <c r="X2372" t="s">
        <v>97</v>
      </c>
      <c r="Y2372" t="s">
        <v>56</v>
      </c>
      <c r="Z2372" t="s">
        <v>43</v>
      </c>
      <c r="AA2372" t="s">
        <v>44</v>
      </c>
      <c r="AB2372" t="s">
        <v>44</v>
      </c>
    </row>
    <row r="2373" spans="1:28" x14ac:dyDescent="0.25">
      <c r="A2373" t="s">
        <v>5606</v>
      </c>
      <c r="B2373" s="1">
        <v>45482</v>
      </c>
      <c r="C2373" t="s">
        <v>2985</v>
      </c>
      <c r="D2373" t="s">
        <v>2986</v>
      </c>
      <c r="E2373">
        <v>25</v>
      </c>
      <c r="F2373" t="s">
        <v>31</v>
      </c>
      <c r="G2373" t="s">
        <v>148</v>
      </c>
      <c r="H2373" t="s">
        <v>149</v>
      </c>
      <c r="I2373" t="s">
        <v>74</v>
      </c>
      <c r="J2373" t="s">
        <v>130</v>
      </c>
      <c r="K2373">
        <v>1</v>
      </c>
      <c r="L2373" s="2">
        <v>3500</v>
      </c>
      <c r="M2373">
        <v>15</v>
      </c>
      <c r="N2373" s="2">
        <v>3500</v>
      </c>
      <c r="O2373" s="2">
        <v>525</v>
      </c>
      <c r="P2373" s="2">
        <v>2975</v>
      </c>
      <c r="Q2373" s="2">
        <v>2311.7399999999998</v>
      </c>
      <c r="R2373" s="2">
        <v>663.26</v>
      </c>
      <c r="S2373" t="s">
        <v>36</v>
      </c>
      <c r="T2373" t="s">
        <v>96</v>
      </c>
      <c r="U2373" t="s">
        <v>96</v>
      </c>
      <c r="V2373" t="s">
        <v>39</v>
      </c>
      <c r="W2373" t="s">
        <v>83</v>
      </c>
      <c r="X2373" t="s">
        <v>41</v>
      </c>
      <c r="Y2373" t="s">
        <v>56</v>
      </c>
      <c r="Z2373" t="s">
        <v>43</v>
      </c>
      <c r="AA2373" t="s">
        <v>44</v>
      </c>
      <c r="AB2373" t="s">
        <v>44</v>
      </c>
    </row>
    <row r="2374" spans="1:28" x14ac:dyDescent="0.25">
      <c r="A2374" t="s">
        <v>5607</v>
      </c>
      <c r="B2374" s="1">
        <v>45482</v>
      </c>
      <c r="C2374" t="s">
        <v>2753</v>
      </c>
      <c r="D2374" t="s">
        <v>2754</v>
      </c>
      <c r="E2374">
        <v>25</v>
      </c>
      <c r="F2374" t="s">
        <v>48</v>
      </c>
      <c r="G2374" t="s">
        <v>352</v>
      </c>
      <c r="H2374" t="s">
        <v>353</v>
      </c>
      <c r="I2374" t="s">
        <v>103</v>
      </c>
      <c r="J2374" t="s">
        <v>104</v>
      </c>
      <c r="K2374">
        <v>1</v>
      </c>
      <c r="L2374" s="2">
        <v>850</v>
      </c>
      <c r="M2374">
        <v>25</v>
      </c>
      <c r="N2374" s="2">
        <v>850</v>
      </c>
      <c r="O2374" s="2">
        <v>212.5</v>
      </c>
      <c r="P2374" s="2">
        <v>637.5</v>
      </c>
      <c r="Q2374" s="2">
        <v>369.14</v>
      </c>
      <c r="R2374" s="2">
        <v>268.36</v>
      </c>
      <c r="S2374" t="s">
        <v>64</v>
      </c>
      <c r="T2374" t="s">
        <v>96</v>
      </c>
      <c r="U2374" t="s">
        <v>96</v>
      </c>
      <c r="V2374" t="s">
        <v>39</v>
      </c>
      <c r="W2374" t="s">
        <v>40</v>
      </c>
      <c r="X2374" t="s">
        <v>97</v>
      </c>
      <c r="Y2374" t="s">
        <v>56</v>
      </c>
      <c r="Z2374" t="s">
        <v>508</v>
      </c>
      <c r="AA2374" t="s">
        <v>44</v>
      </c>
      <c r="AB2374" t="s">
        <v>44</v>
      </c>
    </row>
    <row r="2375" spans="1:28" x14ac:dyDescent="0.25">
      <c r="A2375" t="s">
        <v>5608</v>
      </c>
      <c r="B2375" s="1">
        <v>45482</v>
      </c>
      <c r="C2375" t="s">
        <v>1051</v>
      </c>
      <c r="D2375" t="s">
        <v>1052</v>
      </c>
      <c r="E2375">
        <v>57</v>
      </c>
      <c r="F2375" t="s">
        <v>48</v>
      </c>
      <c r="G2375" t="s">
        <v>176</v>
      </c>
      <c r="H2375" t="s">
        <v>177</v>
      </c>
      <c r="I2375" t="s">
        <v>34</v>
      </c>
      <c r="J2375" t="s">
        <v>35</v>
      </c>
      <c r="K2375">
        <v>2</v>
      </c>
      <c r="L2375" s="2">
        <v>6500</v>
      </c>
      <c r="M2375">
        <v>5</v>
      </c>
      <c r="N2375" s="2">
        <v>13000</v>
      </c>
      <c r="O2375" s="2">
        <v>650</v>
      </c>
      <c r="P2375" s="2">
        <v>12350</v>
      </c>
      <c r="Q2375" s="2">
        <v>7653</v>
      </c>
      <c r="R2375" s="2">
        <v>4697</v>
      </c>
      <c r="S2375" t="s">
        <v>53</v>
      </c>
      <c r="T2375" t="s">
        <v>114</v>
      </c>
      <c r="U2375" t="s">
        <v>115</v>
      </c>
      <c r="V2375" t="s">
        <v>39</v>
      </c>
      <c r="W2375" t="s">
        <v>137</v>
      </c>
      <c r="X2375" t="s">
        <v>67</v>
      </c>
      <c r="Y2375" t="s">
        <v>42</v>
      </c>
      <c r="Z2375" t="s">
        <v>43</v>
      </c>
      <c r="AA2375" t="s">
        <v>44</v>
      </c>
      <c r="AB2375" t="s">
        <v>44</v>
      </c>
    </row>
    <row r="2376" spans="1:28" x14ac:dyDescent="0.25">
      <c r="A2376" t="s">
        <v>5609</v>
      </c>
      <c r="B2376" s="1">
        <v>45482</v>
      </c>
      <c r="C2376" t="s">
        <v>5074</v>
      </c>
      <c r="D2376" t="s">
        <v>5075</v>
      </c>
      <c r="E2376">
        <v>41</v>
      </c>
      <c r="F2376" t="s">
        <v>31</v>
      </c>
      <c r="G2376" t="s">
        <v>217</v>
      </c>
      <c r="H2376" t="s">
        <v>218</v>
      </c>
      <c r="I2376" t="s">
        <v>34</v>
      </c>
      <c r="J2376" t="s">
        <v>130</v>
      </c>
      <c r="K2376">
        <v>1</v>
      </c>
      <c r="L2376" s="2">
        <v>28000</v>
      </c>
      <c r="M2376">
        <v>0</v>
      </c>
      <c r="N2376" s="2">
        <v>28000</v>
      </c>
      <c r="O2376" s="2">
        <v>0</v>
      </c>
      <c r="P2376" s="2">
        <v>28000</v>
      </c>
      <c r="Q2376" s="2">
        <v>18964.830000000002</v>
      </c>
      <c r="R2376" s="2">
        <v>9035.17</v>
      </c>
      <c r="S2376" t="s">
        <v>53</v>
      </c>
      <c r="T2376" t="s">
        <v>96</v>
      </c>
      <c r="U2376" t="s">
        <v>96</v>
      </c>
      <c r="V2376" t="s">
        <v>39</v>
      </c>
      <c r="W2376" t="s">
        <v>83</v>
      </c>
      <c r="X2376" t="s">
        <v>41</v>
      </c>
      <c r="Y2376" t="s">
        <v>56</v>
      </c>
      <c r="Z2376" t="s">
        <v>43</v>
      </c>
      <c r="AA2376" t="s">
        <v>44</v>
      </c>
      <c r="AB2376" t="s">
        <v>44</v>
      </c>
    </row>
    <row r="2377" spans="1:28" x14ac:dyDescent="0.25">
      <c r="A2377" t="s">
        <v>5610</v>
      </c>
      <c r="B2377" s="1">
        <v>45482</v>
      </c>
      <c r="C2377" t="s">
        <v>2850</v>
      </c>
      <c r="D2377" t="s">
        <v>2851</v>
      </c>
      <c r="E2377">
        <v>47</v>
      </c>
      <c r="F2377" t="s">
        <v>48</v>
      </c>
      <c r="G2377" t="s">
        <v>227</v>
      </c>
      <c r="H2377" t="s">
        <v>228</v>
      </c>
      <c r="I2377" t="s">
        <v>74</v>
      </c>
      <c r="J2377" t="s">
        <v>75</v>
      </c>
      <c r="K2377">
        <v>2</v>
      </c>
      <c r="L2377" s="2">
        <v>1400</v>
      </c>
      <c r="M2377">
        <v>0</v>
      </c>
      <c r="N2377" s="2">
        <v>2800</v>
      </c>
      <c r="O2377" s="2">
        <v>0</v>
      </c>
      <c r="P2377" s="2">
        <v>2800</v>
      </c>
      <c r="Q2377" s="2">
        <v>1823.61</v>
      </c>
      <c r="R2377" s="2">
        <v>976.39</v>
      </c>
      <c r="S2377" t="s">
        <v>36</v>
      </c>
      <c r="T2377" t="s">
        <v>275</v>
      </c>
      <c r="U2377" t="s">
        <v>123</v>
      </c>
      <c r="V2377" t="s">
        <v>39</v>
      </c>
      <c r="W2377" t="s">
        <v>66</v>
      </c>
      <c r="X2377" t="s">
        <v>67</v>
      </c>
      <c r="Y2377" t="s">
        <v>56</v>
      </c>
      <c r="Z2377" t="s">
        <v>223</v>
      </c>
      <c r="AA2377" t="s">
        <v>44</v>
      </c>
      <c r="AB2377" t="s">
        <v>68</v>
      </c>
    </row>
    <row r="2378" spans="1:28" x14ac:dyDescent="0.25">
      <c r="A2378" t="s">
        <v>5611</v>
      </c>
      <c r="B2378" s="1">
        <v>45482</v>
      </c>
      <c r="C2378" t="s">
        <v>364</v>
      </c>
      <c r="D2378" t="s">
        <v>365</v>
      </c>
      <c r="E2378">
        <v>23</v>
      </c>
      <c r="F2378" t="s">
        <v>31</v>
      </c>
      <c r="G2378" t="s">
        <v>158</v>
      </c>
      <c r="H2378" t="s">
        <v>159</v>
      </c>
      <c r="I2378" t="s">
        <v>51</v>
      </c>
      <c r="J2378" t="s">
        <v>52</v>
      </c>
      <c r="K2378">
        <v>1</v>
      </c>
      <c r="L2378" s="2">
        <v>650</v>
      </c>
      <c r="M2378">
        <v>30</v>
      </c>
      <c r="N2378" s="2">
        <v>650</v>
      </c>
      <c r="O2378" s="2">
        <v>195</v>
      </c>
      <c r="P2378" s="2">
        <v>455</v>
      </c>
      <c r="Q2378" s="2">
        <v>343.16</v>
      </c>
      <c r="R2378" s="2">
        <v>111.84</v>
      </c>
      <c r="S2378" t="s">
        <v>53</v>
      </c>
      <c r="T2378" t="s">
        <v>178</v>
      </c>
      <c r="U2378" t="s">
        <v>154</v>
      </c>
      <c r="V2378" t="s">
        <v>39</v>
      </c>
      <c r="W2378" t="s">
        <v>124</v>
      </c>
      <c r="X2378" t="s">
        <v>97</v>
      </c>
      <c r="Y2378" t="s">
        <v>56</v>
      </c>
      <c r="Z2378" t="s">
        <v>43</v>
      </c>
      <c r="AA2378" t="s">
        <v>68</v>
      </c>
      <c r="AB2378" t="s">
        <v>44</v>
      </c>
    </row>
    <row r="2379" spans="1:28" x14ac:dyDescent="0.25">
      <c r="A2379" t="s">
        <v>5612</v>
      </c>
      <c r="B2379" s="1">
        <v>45483</v>
      </c>
      <c r="C2379" t="s">
        <v>4821</v>
      </c>
      <c r="D2379" t="s">
        <v>4822</v>
      </c>
      <c r="E2379">
        <v>41</v>
      </c>
      <c r="F2379" t="s">
        <v>48</v>
      </c>
      <c r="G2379" t="s">
        <v>81</v>
      </c>
      <c r="H2379" t="s">
        <v>82</v>
      </c>
      <c r="I2379" t="s">
        <v>51</v>
      </c>
      <c r="J2379" t="s">
        <v>52</v>
      </c>
      <c r="K2379">
        <v>2</v>
      </c>
      <c r="L2379" s="2">
        <v>600</v>
      </c>
      <c r="M2379">
        <v>5</v>
      </c>
      <c r="N2379" s="2">
        <v>1200</v>
      </c>
      <c r="O2379" s="2">
        <v>60</v>
      </c>
      <c r="P2379" s="2">
        <v>1140</v>
      </c>
      <c r="Q2379" s="2">
        <v>777.97</v>
      </c>
      <c r="R2379" s="2">
        <v>362.03</v>
      </c>
      <c r="S2379" t="s">
        <v>64</v>
      </c>
      <c r="T2379" t="s">
        <v>222</v>
      </c>
      <c r="U2379" t="s">
        <v>38</v>
      </c>
      <c r="V2379" t="s">
        <v>39</v>
      </c>
      <c r="W2379" t="s">
        <v>83</v>
      </c>
      <c r="X2379" t="s">
        <v>97</v>
      </c>
      <c r="Y2379" t="s">
        <v>56</v>
      </c>
      <c r="Z2379" t="s">
        <v>43</v>
      </c>
      <c r="AA2379" t="s">
        <v>44</v>
      </c>
      <c r="AB2379" t="s">
        <v>44</v>
      </c>
    </row>
    <row r="2380" spans="1:28" x14ac:dyDescent="0.25">
      <c r="A2380" t="s">
        <v>5613</v>
      </c>
      <c r="B2380" s="1">
        <v>45483</v>
      </c>
      <c r="C2380" t="s">
        <v>1470</v>
      </c>
      <c r="D2380" t="s">
        <v>1471</v>
      </c>
      <c r="E2380">
        <v>43</v>
      </c>
      <c r="F2380" t="s">
        <v>48</v>
      </c>
      <c r="G2380" t="s">
        <v>176</v>
      </c>
      <c r="H2380" t="s">
        <v>177</v>
      </c>
      <c r="I2380" t="s">
        <v>34</v>
      </c>
      <c r="J2380" t="s">
        <v>35</v>
      </c>
      <c r="K2380">
        <v>2</v>
      </c>
      <c r="L2380" s="2">
        <v>6500</v>
      </c>
      <c r="M2380">
        <v>25</v>
      </c>
      <c r="N2380" s="2">
        <v>13000</v>
      </c>
      <c r="O2380" s="2">
        <v>3250</v>
      </c>
      <c r="P2380" s="2">
        <v>9750</v>
      </c>
      <c r="Q2380" s="2">
        <v>6009.94</v>
      </c>
      <c r="R2380" s="2">
        <v>3740.06</v>
      </c>
      <c r="S2380" t="s">
        <v>64</v>
      </c>
      <c r="T2380" t="s">
        <v>275</v>
      </c>
      <c r="U2380" t="s">
        <v>123</v>
      </c>
      <c r="V2380" t="s">
        <v>39</v>
      </c>
      <c r="W2380" t="s">
        <v>124</v>
      </c>
      <c r="X2380" t="s">
        <v>67</v>
      </c>
      <c r="Y2380" t="s">
        <v>56</v>
      </c>
      <c r="Z2380" t="s">
        <v>43</v>
      </c>
      <c r="AA2380" t="s">
        <v>44</v>
      </c>
      <c r="AB2380" t="s">
        <v>44</v>
      </c>
    </row>
    <row r="2381" spans="1:28" x14ac:dyDescent="0.25">
      <c r="A2381" t="s">
        <v>5614</v>
      </c>
      <c r="B2381" s="1">
        <v>45483</v>
      </c>
      <c r="C2381" t="s">
        <v>5615</v>
      </c>
      <c r="D2381" t="s">
        <v>5616</v>
      </c>
      <c r="E2381">
        <v>56</v>
      </c>
      <c r="F2381" t="s">
        <v>111</v>
      </c>
      <c r="G2381" t="s">
        <v>387</v>
      </c>
      <c r="H2381" t="s">
        <v>388</v>
      </c>
      <c r="I2381" t="s">
        <v>74</v>
      </c>
      <c r="J2381" t="s">
        <v>75</v>
      </c>
      <c r="K2381">
        <v>2</v>
      </c>
      <c r="L2381" s="2">
        <v>3200</v>
      </c>
      <c r="M2381">
        <v>5</v>
      </c>
      <c r="N2381" s="2">
        <v>6400</v>
      </c>
      <c r="O2381" s="2">
        <v>320</v>
      </c>
      <c r="P2381" s="2">
        <v>6080</v>
      </c>
      <c r="Q2381" s="2">
        <v>4211.8900000000003</v>
      </c>
      <c r="R2381" s="2">
        <v>1868.11</v>
      </c>
      <c r="S2381" t="s">
        <v>53</v>
      </c>
      <c r="T2381" t="s">
        <v>153</v>
      </c>
      <c r="U2381" t="s">
        <v>154</v>
      </c>
      <c r="V2381" t="s">
        <v>39</v>
      </c>
      <c r="W2381" t="s">
        <v>83</v>
      </c>
      <c r="X2381" t="s">
        <v>97</v>
      </c>
      <c r="Y2381" t="s">
        <v>56</v>
      </c>
      <c r="Z2381" t="s">
        <v>43</v>
      </c>
      <c r="AA2381" t="s">
        <v>68</v>
      </c>
      <c r="AB2381" t="s">
        <v>44</v>
      </c>
    </row>
    <row r="2382" spans="1:28" x14ac:dyDescent="0.25">
      <c r="A2382" t="s">
        <v>5617</v>
      </c>
      <c r="B2382" s="1">
        <v>45483</v>
      </c>
      <c r="C2382" t="s">
        <v>992</v>
      </c>
      <c r="D2382" t="s">
        <v>993</v>
      </c>
      <c r="E2382">
        <v>29</v>
      </c>
      <c r="F2382" t="s">
        <v>111</v>
      </c>
      <c r="G2382" t="s">
        <v>202</v>
      </c>
      <c r="H2382" t="s">
        <v>203</v>
      </c>
      <c r="I2382" t="s">
        <v>103</v>
      </c>
      <c r="J2382" t="s">
        <v>104</v>
      </c>
      <c r="K2382">
        <v>1</v>
      </c>
      <c r="L2382" s="2">
        <v>550</v>
      </c>
      <c r="M2382">
        <v>5</v>
      </c>
      <c r="N2382" s="2">
        <v>550</v>
      </c>
      <c r="O2382" s="2">
        <v>27.5</v>
      </c>
      <c r="P2382" s="2">
        <v>522.5</v>
      </c>
      <c r="Q2382" s="2">
        <v>412.92</v>
      </c>
      <c r="R2382" s="2">
        <v>109.58</v>
      </c>
      <c r="S2382" t="s">
        <v>53</v>
      </c>
      <c r="T2382" t="s">
        <v>275</v>
      </c>
      <c r="U2382" t="s">
        <v>123</v>
      </c>
      <c r="V2382" t="s">
        <v>39</v>
      </c>
      <c r="W2382" t="s">
        <v>137</v>
      </c>
      <c r="X2382" t="s">
        <v>97</v>
      </c>
      <c r="Y2382" t="s">
        <v>56</v>
      </c>
      <c r="Z2382" t="s">
        <v>43</v>
      </c>
      <c r="AA2382" t="s">
        <v>44</v>
      </c>
      <c r="AB2382" t="s">
        <v>44</v>
      </c>
    </row>
    <row r="2383" spans="1:28" x14ac:dyDescent="0.25">
      <c r="A2383" t="s">
        <v>5618</v>
      </c>
      <c r="B2383" s="1">
        <v>45483</v>
      </c>
      <c r="C2383" t="s">
        <v>3510</v>
      </c>
      <c r="D2383" t="s">
        <v>3511</v>
      </c>
      <c r="E2383">
        <v>55</v>
      </c>
      <c r="F2383" t="s">
        <v>31</v>
      </c>
      <c r="G2383" t="s">
        <v>128</v>
      </c>
      <c r="H2383" t="s">
        <v>129</v>
      </c>
      <c r="I2383" t="s">
        <v>74</v>
      </c>
      <c r="J2383" t="s">
        <v>130</v>
      </c>
      <c r="K2383">
        <v>5</v>
      </c>
      <c r="L2383" s="2">
        <v>1700</v>
      </c>
      <c r="M2383">
        <v>10</v>
      </c>
      <c r="N2383" s="2">
        <v>8500</v>
      </c>
      <c r="O2383" s="2">
        <v>850</v>
      </c>
      <c r="P2383" s="2">
        <v>7650</v>
      </c>
      <c r="Q2383" s="2">
        <v>6198.38</v>
      </c>
      <c r="R2383" s="2">
        <v>1451.62</v>
      </c>
      <c r="S2383" t="s">
        <v>53</v>
      </c>
      <c r="T2383" t="s">
        <v>153</v>
      </c>
      <c r="U2383" t="s">
        <v>154</v>
      </c>
      <c r="V2383" t="s">
        <v>39</v>
      </c>
      <c r="W2383" t="s">
        <v>137</v>
      </c>
      <c r="X2383" t="s">
        <v>97</v>
      </c>
      <c r="Y2383" t="s">
        <v>42</v>
      </c>
      <c r="Z2383" t="s">
        <v>223</v>
      </c>
      <c r="AA2383" t="s">
        <v>68</v>
      </c>
      <c r="AB2383" t="s">
        <v>44</v>
      </c>
    </row>
    <row r="2384" spans="1:28" x14ac:dyDescent="0.25">
      <c r="A2384" t="s">
        <v>5619</v>
      </c>
      <c r="B2384" s="1">
        <v>45483</v>
      </c>
      <c r="C2384" t="s">
        <v>5620</v>
      </c>
      <c r="D2384" t="s">
        <v>5621</v>
      </c>
      <c r="E2384">
        <v>25</v>
      </c>
      <c r="F2384" t="s">
        <v>48</v>
      </c>
      <c r="G2384" t="s">
        <v>366</v>
      </c>
      <c r="H2384" t="s">
        <v>367</v>
      </c>
      <c r="I2384" t="s">
        <v>34</v>
      </c>
      <c r="J2384" t="s">
        <v>130</v>
      </c>
      <c r="K2384">
        <v>2</v>
      </c>
      <c r="L2384" s="2">
        <v>14500</v>
      </c>
      <c r="M2384">
        <v>15</v>
      </c>
      <c r="N2384" s="2">
        <v>29000</v>
      </c>
      <c r="O2384" s="2">
        <v>4350</v>
      </c>
      <c r="P2384" s="2">
        <v>24650</v>
      </c>
      <c r="Q2384" s="2">
        <v>17380.310000000001</v>
      </c>
      <c r="R2384" s="2">
        <v>7269.69</v>
      </c>
      <c r="S2384" t="s">
        <v>53</v>
      </c>
      <c r="T2384" t="s">
        <v>263</v>
      </c>
      <c r="U2384" t="s">
        <v>91</v>
      </c>
      <c r="V2384" t="s">
        <v>39</v>
      </c>
      <c r="W2384" t="s">
        <v>66</v>
      </c>
      <c r="X2384" t="s">
        <v>41</v>
      </c>
      <c r="Y2384" t="s">
        <v>56</v>
      </c>
      <c r="Z2384" t="s">
        <v>223</v>
      </c>
      <c r="AA2384" t="s">
        <v>44</v>
      </c>
      <c r="AB2384" t="s">
        <v>44</v>
      </c>
    </row>
    <row r="2385" spans="1:28" x14ac:dyDescent="0.25">
      <c r="A2385" t="s">
        <v>5622</v>
      </c>
      <c r="B2385" s="1">
        <v>45483</v>
      </c>
      <c r="C2385" t="s">
        <v>4212</v>
      </c>
      <c r="D2385" t="s">
        <v>4213</v>
      </c>
      <c r="E2385">
        <v>33</v>
      </c>
      <c r="F2385" t="s">
        <v>48</v>
      </c>
      <c r="G2385" t="s">
        <v>148</v>
      </c>
      <c r="H2385" t="s">
        <v>149</v>
      </c>
      <c r="I2385" t="s">
        <v>74</v>
      </c>
      <c r="J2385" t="s">
        <v>130</v>
      </c>
      <c r="K2385">
        <v>2</v>
      </c>
      <c r="L2385" s="2">
        <v>3500</v>
      </c>
      <c r="M2385">
        <v>10</v>
      </c>
      <c r="N2385" s="2">
        <v>7000</v>
      </c>
      <c r="O2385" s="2">
        <v>700</v>
      </c>
      <c r="P2385" s="2">
        <v>6300</v>
      </c>
      <c r="Q2385" s="2">
        <v>4073.48</v>
      </c>
      <c r="R2385" s="2">
        <v>2226.52</v>
      </c>
      <c r="S2385" t="s">
        <v>53</v>
      </c>
      <c r="T2385" t="s">
        <v>275</v>
      </c>
      <c r="U2385" t="s">
        <v>123</v>
      </c>
      <c r="V2385" t="s">
        <v>39</v>
      </c>
      <c r="W2385" t="s">
        <v>124</v>
      </c>
      <c r="X2385" t="s">
        <v>97</v>
      </c>
      <c r="Y2385" t="s">
        <v>42</v>
      </c>
      <c r="Z2385" t="s">
        <v>43</v>
      </c>
      <c r="AA2385" t="s">
        <v>44</v>
      </c>
      <c r="AB2385" t="s">
        <v>44</v>
      </c>
    </row>
    <row r="2386" spans="1:28" x14ac:dyDescent="0.25">
      <c r="A2386" t="s">
        <v>5623</v>
      </c>
      <c r="B2386" s="1">
        <v>45483</v>
      </c>
      <c r="C2386" t="s">
        <v>5173</v>
      </c>
      <c r="D2386" t="s">
        <v>5174</v>
      </c>
      <c r="E2386">
        <v>23</v>
      </c>
      <c r="F2386" t="s">
        <v>48</v>
      </c>
      <c r="G2386" t="s">
        <v>188</v>
      </c>
      <c r="H2386" t="s">
        <v>189</v>
      </c>
      <c r="I2386" t="s">
        <v>34</v>
      </c>
      <c r="J2386" t="s">
        <v>190</v>
      </c>
      <c r="K2386">
        <v>1</v>
      </c>
      <c r="L2386" s="2">
        <v>1800</v>
      </c>
      <c r="M2386">
        <v>10</v>
      </c>
      <c r="N2386" s="2">
        <v>1800</v>
      </c>
      <c r="O2386" s="2">
        <v>180</v>
      </c>
      <c r="P2386" s="2">
        <v>1620</v>
      </c>
      <c r="Q2386" s="2">
        <v>1047</v>
      </c>
      <c r="R2386" s="2">
        <v>573</v>
      </c>
      <c r="S2386" t="s">
        <v>53</v>
      </c>
      <c r="T2386" t="s">
        <v>105</v>
      </c>
      <c r="U2386" t="s">
        <v>106</v>
      </c>
      <c r="V2386" t="s">
        <v>39</v>
      </c>
      <c r="W2386" t="s">
        <v>40</v>
      </c>
      <c r="X2386" t="s">
        <v>97</v>
      </c>
      <c r="Y2386" t="s">
        <v>56</v>
      </c>
      <c r="Z2386" t="s">
        <v>508</v>
      </c>
      <c r="AA2386" t="s">
        <v>44</v>
      </c>
      <c r="AB2386" t="s">
        <v>44</v>
      </c>
    </row>
    <row r="2387" spans="1:28" x14ac:dyDescent="0.25">
      <c r="A2387" t="s">
        <v>5624</v>
      </c>
      <c r="B2387" s="1">
        <v>45483</v>
      </c>
      <c r="C2387" t="s">
        <v>3902</v>
      </c>
      <c r="D2387" t="s">
        <v>3903</v>
      </c>
      <c r="E2387">
        <v>50</v>
      </c>
      <c r="F2387" t="s">
        <v>48</v>
      </c>
      <c r="G2387" t="s">
        <v>212</v>
      </c>
      <c r="H2387" t="s">
        <v>213</v>
      </c>
      <c r="I2387" t="s">
        <v>51</v>
      </c>
      <c r="J2387" t="s">
        <v>52</v>
      </c>
      <c r="K2387">
        <v>3</v>
      </c>
      <c r="L2387" s="2">
        <v>400</v>
      </c>
      <c r="M2387">
        <v>25</v>
      </c>
      <c r="N2387" s="2">
        <v>1200</v>
      </c>
      <c r="O2387" s="2">
        <v>300</v>
      </c>
      <c r="P2387" s="2">
        <v>900</v>
      </c>
      <c r="Q2387" s="2">
        <v>642.66999999999996</v>
      </c>
      <c r="R2387" s="2">
        <v>257.33</v>
      </c>
      <c r="S2387" t="s">
        <v>36</v>
      </c>
      <c r="T2387" t="s">
        <v>263</v>
      </c>
      <c r="U2387" t="s">
        <v>91</v>
      </c>
      <c r="V2387" t="s">
        <v>39</v>
      </c>
      <c r="W2387" t="s">
        <v>137</v>
      </c>
      <c r="X2387" t="s">
        <v>41</v>
      </c>
      <c r="Y2387" t="s">
        <v>42</v>
      </c>
      <c r="Z2387" t="s">
        <v>43</v>
      </c>
      <c r="AA2387" t="s">
        <v>44</v>
      </c>
      <c r="AB2387" t="s">
        <v>44</v>
      </c>
    </row>
    <row r="2388" spans="1:28" x14ac:dyDescent="0.25">
      <c r="A2388" t="s">
        <v>5625</v>
      </c>
      <c r="B2388" s="1">
        <v>45483</v>
      </c>
      <c r="C2388" t="s">
        <v>5626</v>
      </c>
      <c r="D2388" t="s">
        <v>5627</v>
      </c>
      <c r="E2388">
        <v>31</v>
      </c>
      <c r="F2388" t="s">
        <v>48</v>
      </c>
      <c r="G2388" t="s">
        <v>238</v>
      </c>
      <c r="H2388" t="s">
        <v>239</v>
      </c>
      <c r="I2388" t="s">
        <v>62</v>
      </c>
      <c r="J2388" t="s">
        <v>63</v>
      </c>
      <c r="K2388">
        <v>1</v>
      </c>
      <c r="L2388" s="2">
        <v>6500</v>
      </c>
      <c r="M2388">
        <v>10</v>
      </c>
      <c r="N2388" s="2">
        <v>6500</v>
      </c>
      <c r="O2388" s="2">
        <v>650</v>
      </c>
      <c r="P2388" s="2">
        <v>5850</v>
      </c>
      <c r="Q2388" s="2">
        <v>4415.96</v>
      </c>
      <c r="R2388" s="2">
        <v>1434.04</v>
      </c>
      <c r="S2388" t="s">
        <v>53</v>
      </c>
      <c r="T2388" t="s">
        <v>105</v>
      </c>
      <c r="U2388" t="s">
        <v>106</v>
      </c>
      <c r="V2388" t="s">
        <v>39</v>
      </c>
      <c r="W2388" t="s">
        <v>124</v>
      </c>
      <c r="X2388" t="s">
        <v>97</v>
      </c>
      <c r="Y2388" t="s">
        <v>56</v>
      </c>
      <c r="Z2388" t="s">
        <v>43</v>
      </c>
      <c r="AA2388" t="s">
        <v>44</v>
      </c>
      <c r="AB2388" t="s">
        <v>44</v>
      </c>
    </row>
    <row r="2389" spans="1:28" x14ac:dyDescent="0.25">
      <c r="A2389" t="s">
        <v>5628</v>
      </c>
      <c r="B2389" s="1">
        <v>45483</v>
      </c>
      <c r="C2389" t="s">
        <v>1608</v>
      </c>
      <c r="D2389" t="s">
        <v>1609</v>
      </c>
      <c r="E2389">
        <v>38</v>
      </c>
      <c r="F2389" t="s">
        <v>31</v>
      </c>
      <c r="G2389" t="s">
        <v>298</v>
      </c>
      <c r="H2389" t="s">
        <v>299</v>
      </c>
      <c r="I2389" t="s">
        <v>103</v>
      </c>
      <c r="J2389" t="s">
        <v>104</v>
      </c>
      <c r="K2389">
        <v>3</v>
      </c>
      <c r="L2389" s="2">
        <v>700</v>
      </c>
      <c r="M2389">
        <v>20</v>
      </c>
      <c r="N2389" s="2">
        <v>2100</v>
      </c>
      <c r="O2389" s="2">
        <v>420</v>
      </c>
      <c r="P2389" s="2">
        <v>1680</v>
      </c>
      <c r="Q2389" s="2">
        <v>943.79</v>
      </c>
      <c r="R2389" s="2">
        <v>736.21</v>
      </c>
      <c r="S2389" t="s">
        <v>36</v>
      </c>
      <c r="T2389" t="s">
        <v>136</v>
      </c>
      <c r="U2389" t="s">
        <v>38</v>
      </c>
      <c r="V2389" t="s">
        <v>39</v>
      </c>
      <c r="W2389" t="s">
        <v>83</v>
      </c>
      <c r="X2389" t="s">
        <v>41</v>
      </c>
      <c r="Y2389" t="s">
        <v>56</v>
      </c>
      <c r="Z2389" t="s">
        <v>223</v>
      </c>
      <c r="AA2389" t="s">
        <v>44</v>
      </c>
      <c r="AB2389" t="s">
        <v>44</v>
      </c>
    </row>
    <row r="2390" spans="1:28" x14ac:dyDescent="0.25">
      <c r="A2390" t="s">
        <v>5629</v>
      </c>
      <c r="B2390" s="1">
        <v>45483</v>
      </c>
      <c r="C2390" t="s">
        <v>4269</v>
      </c>
      <c r="D2390" t="s">
        <v>4270</v>
      </c>
      <c r="E2390">
        <v>45</v>
      </c>
      <c r="F2390" t="s">
        <v>111</v>
      </c>
      <c r="G2390" t="s">
        <v>561</v>
      </c>
      <c r="H2390" t="s">
        <v>562</v>
      </c>
      <c r="I2390" t="s">
        <v>34</v>
      </c>
      <c r="J2390" t="s">
        <v>143</v>
      </c>
      <c r="K2390">
        <v>1</v>
      </c>
      <c r="L2390" s="2">
        <v>900</v>
      </c>
      <c r="M2390">
        <v>0</v>
      </c>
      <c r="N2390" s="2">
        <v>900</v>
      </c>
      <c r="O2390" s="2">
        <v>0</v>
      </c>
      <c r="P2390" s="2">
        <v>900</v>
      </c>
      <c r="Q2390" s="2">
        <v>634.57000000000005</v>
      </c>
      <c r="R2390" s="2">
        <v>265.43</v>
      </c>
      <c r="S2390" t="s">
        <v>53</v>
      </c>
      <c r="T2390" t="s">
        <v>398</v>
      </c>
      <c r="U2390" t="s">
        <v>399</v>
      </c>
      <c r="V2390" t="s">
        <v>39</v>
      </c>
      <c r="W2390" t="s">
        <v>83</v>
      </c>
      <c r="X2390" t="s">
        <v>41</v>
      </c>
      <c r="Y2390" t="s">
        <v>84</v>
      </c>
      <c r="Z2390" t="s">
        <v>43</v>
      </c>
      <c r="AA2390" t="s">
        <v>44</v>
      </c>
      <c r="AB2390" t="s">
        <v>44</v>
      </c>
    </row>
    <row r="2391" spans="1:28" x14ac:dyDescent="0.25">
      <c r="A2391" t="s">
        <v>5630</v>
      </c>
      <c r="B2391" s="1">
        <v>45483</v>
      </c>
      <c r="C2391" t="s">
        <v>2498</v>
      </c>
      <c r="D2391" t="s">
        <v>2499</v>
      </c>
      <c r="E2391">
        <v>52</v>
      </c>
      <c r="F2391" t="s">
        <v>48</v>
      </c>
      <c r="G2391" t="s">
        <v>128</v>
      </c>
      <c r="H2391" t="s">
        <v>129</v>
      </c>
      <c r="I2391" t="s">
        <v>74</v>
      </c>
      <c r="J2391" t="s">
        <v>130</v>
      </c>
      <c r="K2391">
        <v>2</v>
      </c>
      <c r="L2391" s="2">
        <v>1700</v>
      </c>
      <c r="M2391">
        <v>10</v>
      </c>
      <c r="N2391" s="2">
        <v>3400</v>
      </c>
      <c r="O2391" s="2">
        <v>340</v>
      </c>
      <c r="P2391" s="2">
        <v>3060</v>
      </c>
      <c r="Q2391" s="2">
        <v>2341.06</v>
      </c>
      <c r="R2391" s="2">
        <v>718.94</v>
      </c>
      <c r="S2391" t="s">
        <v>53</v>
      </c>
      <c r="T2391" t="s">
        <v>122</v>
      </c>
      <c r="U2391" t="s">
        <v>123</v>
      </c>
      <c r="V2391" t="s">
        <v>39</v>
      </c>
      <c r="W2391" t="s">
        <v>83</v>
      </c>
      <c r="X2391" t="s">
        <v>97</v>
      </c>
      <c r="Y2391" t="s">
        <v>42</v>
      </c>
      <c r="Z2391" t="s">
        <v>223</v>
      </c>
      <c r="AA2391" t="s">
        <v>44</v>
      </c>
      <c r="AB2391" t="s">
        <v>44</v>
      </c>
    </row>
    <row r="2392" spans="1:28" x14ac:dyDescent="0.25">
      <c r="A2392" t="s">
        <v>5631</v>
      </c>
      <c r="B2392" s="1">
        <v>45483</v>
      </c>
      <c r="C2392" t="s">
        <v>2130</v>
      </c>
      <c r="D2392" t="s">
        <v>2131</v>
      </c>
      <c r="E2392">
        <v>19</v>
      </c>
      <c r="F2392" t="s">
        <v>48</v>
      </c>
      <c r="G2392" t="s">
        <v>298</v>
      </c>
      <c r="H2392" t="s">
        <v>299</v>
      </c>
      <c r="I2392" t="s">
        <v>103</v>
      </c>
      <c r="J2392" t="s">
        <v>104</v>
      </c>
      <c r="K2392">
        <v>1</v>
      </c>
      <c r="L2392" s="2">
        <v>700</v>
      </c>
      <c r="M2392">
        <v>0</v>
      </c>
      <c r="N2392" s="2">
        <v>700</v>
      </c>
      <c r="O2392" s="2">
        <v>0</v>
      </c>
      <c r="P2392" s="2">
        <v>700</v>
      </c>
      <c r="Q2392" s="2">
        <v>532.58000000000004</v>
      </c>
      <c r="R2392" s="2">
        <v>167.42</v>
      </c>
      <c r="S2392" t="s">
        <v>53</v>
      </c>
      <c r="T2392" t="s">
        <v>178</v>
      </c>
      <c r="U2392" t="s">
        <v>154</v>
      </c>
      <c r="V2392" t="s">
        <v>39</v>
      </c>
      <c r="W2392" t="s">
        <v>137</v>
      </c>
      <c r="X2392" t="s">
        <v>67</v>
      </c>
      <c r="Y2392" t="s">
        <v>56</v>
      </c>
      <c r="Z2392" t="s">
        <v>43</v>
      </c>
      <c r="AA2392" t="s">
        <v>44</v>
      </c>
      <c r="AB2392" t="s">
        <v>44</v>
      </c>
    </row>
    <row r="2393" spans="1:28" x14ac:dyDescent="0.25">
      <c r="A2393" t="s">
        <v>5632</v>
      </c>
      <c r="B2393" s="1">
        <v>45483</v>
      </c>
      <c r="C2393" t="s">
        <v>5633</v>
      </c>
      <c r="D2393" t="s">
        <v>5634</v>
      </c>
      <c r="E2393">
        <v>50</v>
      </c>
      <c r="F2393" t="s">
        <v>48</v>
      </c>
      <c r="G2393" t="s">
        <v>72</v>
      </c>
      <c r="H2393" t="s">
        <v>73</v>
      </c>
      <c r="I2393" t="s">
        <v>74</v>
      </c>
      <c r="J2393" t="s">
        <v>75</v>
      </c>
      <c r="K2393">
        <v>5</v>
      </c>
      <c r="L2393" s="2">
        <v>2200</v>
      </c>
      <c r="M2393">
        <v>10</v>
      </c>
      <c r="N2393" s="2">
        <v>11000</v>
      </c>
      <c r="O2393" s="2">
        <v>1100</v>
      </c>
      <c r="P2393" s="2">
        <v>9900</v>
      </c>
      <c r="Q2393" s="2">
        <v>6834.06</v>
      </c>
      <c r="R2393" s="2">
        <v>3065.94</v>
      </c>
      <c r="S2393" t="s">
        <v>53</v>
      </c>
      <c r="T2393" t="s">
        <v>136</v>
      </c>
      <c r="U2393" t="s">
        <v>38</v>
      </c>
      <c r="V2393" t="s">
        <v>39</v>
      </c>
      <c r="W2393" t="s">
        <v>40</v>
      </c>
      <c r="X2393" t="s">
        <v>97</v>
      </c>
      <c r="Y2393" t="s">
        <v>42</v>
      </c>
      <c r="Z2393" t="s">
        <v>144</v>
      </c>
      <c r="AA2393" t="s">
        <v>68</v>
      </c>
      <c r="AB2393" t="s">
        <v>44</v>
      </c>
    </row>
    <row r="2394" spans="1:28" x14ac:dyDescent="0.25">
      <c r="A2394" t="s">
        <v>5635</v>
      </c>
      <c r="B2394" s="1">
        <v>45484</v>
      </c>
      <c r="C2394" t="s">
        <v>5636</v>
      </c>
      <c r="D2394" t="s">
        <v>5637</v>
      </c>
      <c r="E2394">
        <v>20</v>
      </c>
      <c r="F2394" t="s">
        <v>48</v>
      </c>
      <c r="G2394" t="s">
        <v>387</v>
      </c>
      <c r="H2394" t="s">
        <v>388</v>
      </c>
      <c r="I2394" t="s">
        <v>74</v>
      </c>
      <c r="J2394" t="s">
        <v>75</v>
      </c>
      <c r="K2394">
        <v>1</v>
      </c>
      <c r="L2394" s="2">
        <v>3200</v>
      </c>
      <c r="M2394">
        <v>5</v>
      </c>
      <c r="N2394" s="2">
        <v>3200</v>
      </c>
      <c r="O2394" s="2">
        <v>160</v>
      </c>
      <c r="P2394" s="2">
        <v>3040</v>
      </c>
      <c r="Q2394" s="2">
        <v>2090.11</v>
      </c>
      <c r="R2394" s="2">
        <v>949.89</v>
      </c>
      <c r="S2394" t="s">
        <v>36</v>
      </c>
      <c r="T2394" t="s">
        <v>290</v>
      </c>
      <c r="U2394" t="s">
        <v>291</v>
      </c>
      <c r="V2394" t="s">
        <v>39</v>
      </c>
      <c r="W2394" t="s">
        <v>83</v>
      </c>
      <c r="X2394" t="s">
        <v>67</v>
      </c>
      <c r="Y2394" t="s">
        <v>42</v>
      </c>
      <c r="Z2394" t="s">
        <v>107</v>
      </c>
      <c r="AA2394" t="s">
        <v>44</v>
      </c>
      <c r="AB2394" t="s">
        <v>44</v>
      </c>
    </row>
    <row r="2395" spans="1:28" x14ac:dyDescent="0.25">
      <c r="A2395" t="s">
        <v>5638</v>
      </c>
      <c r="B2395" s="1">
        <v>45484</v>
      </c>
      <c r="C2395" t="s">
        <v>894</v>
      </c>
      <c r="D2395" t="s">
        <v>895</v>
      </c>
      <c r="E2395">
        <v>30</v>
      </c>
      <c r="F2395" t="s">
        <v>31</v>
      </c>
      <c r="G2395" t="s">
        <v>197</v>
      </c>
      <c r="H2395" t="s">
        <v>198</v>
      </c>
      <c r="I2395" t="s">
        <v>74</v>
      </c>
      <c r="J2395" t="s">
        <v>75</v>
      </c>
      <c r="K2395">
        <v>3</v>
      </c>
      <c r="L2395" s="2">
        <v>2600</v>
      </c>
      <c r="M2395">
        <v>15</v>
      </c>
      <c r="N2395" s="2">
        <v>7800</v>
      </c>
      <c r="O2395" s="2">
        <v>1170</v>
      </c>
      <c r="P2395" s="2">
        <v>6630</v>
      </c>
      <c r="Q2395" s="2">
        <v>5387.23</v>
      </c>
      <c r="R2395" s="2">
        <v>1242.77</v>
      </c>
      <c r="S2395" t="s">
        <v>53</v>
      </c>
      <c r="T2395" t="s">
        <v>578</v>
      </c>
      <c r="U2395" t="s">
        <v>579</v>
      </c>
      <c r="V2395" t="s">
        <v>39</v>
      </c>
      <c r="W2395" t="s">
        <v>66</v>
      </c>
      <c r="X2395" t="s">
        <v>97</v>
      </c>
      <c r="Y2395" t="s">
        <v>56</v>
      </c>
      <c r="Z2395" t="s">
        <v>43</v>
      </c>
      <c r="AA2395" t="s">
        <v>44</v>
      </c>
      <c r="AB2395" t="s">
        <v>44</v>
      </c>
    </row>
    <row r="2396" spans="1:28" x14ac:dyDescent="0.25">
      <c r="A2396" t="s">
        <v>5639</v>
      </c>
      <c r="B2396" s="1">
        <v>45484</v>
      </c>
      <c r="C2396" t="s">
        <v>5640</v>
      </c>
      <c r="D2396" t="s">
        <v>5641</v>
      </c>
      <c r="E2396">
        <v>19</v>
      </c>
      <c r="F2396" t="s">
        <v>48</v>
      </c>
      <c r="G2396" t="s">
        <v>134</v>
      </c>
      <c r="H2396" t="s">
        <v>135</v>
      </c>
      <c r="I2396" t="s">
        <v>62</v>
      </c>
      <c r="J2396" t="s">
        <v>130</v>
      </c>
      <c r="K2396">
        <v>2</v>
      </c>
      <c r="L2396" s="2">
        <v>8500</v>
      </c>
      <c r="M2396">
        <v>5</v>
      </c>
      <c r="N2396" s="2">
        <v>17000</v>
      </c>
      <c r="O2396" s="2">
        <v>850</v>
      </c>
      <c r="P2396" s="2">
        <v>16150</v>
      </c>
      <c r="Q2396" s="2">
        <v>10569.81</v>
      </c>
      <c r="R2396" s="2">
        <v>5580.19</v>
      </c>
      <c r="S2396" t="s">
        <v>36</v>
      </c>
      <c r="T2396" t="s">
        <v>263</v>
      </c>
      <c r="U2396" t="s">
        <v>91</v>
      </c>
      <c r="V2396" t="s">
        <v>39</v>
      </c>
      <c r="W2396" t="s">
        <v>66</v>
      </c>
      <c r="X2396" t="s">
        <v>97</v>
      </c>
      <c r="Y2396" t="s">
        <v>56</v>
      </c>
      <c r="Z2396" t="s">
        <v>43</v>
      </c>
      <c r="AA2396" t="s">
        <v>44</v>
      </c>
      <c r="AB2396" t="s">
        <v>68</v>
      </c>
    </row>
    <row r="2397" spans="1:28" x14ac:dyDescent="0.25">
      <c r="A2397" t="s">
        <v>5642</v>
      </c>
      <c r="B2397" s="1">
        <v>45484</v>
      </c>
      <c r="C2397" t="s">
        <v>2618</v>
      </c>
      <c r="D2397" t="s">
        <v>2619</v>
      </c>
      <c r="E2397">
        <v>44</v>
      </c>
      <c r="F2397" t="s">
        <v>48</v>
      </c>
      <c r="G2397" t="s">
        <v>168</v>
      </c>
      <c r="H2397" t="s">
        <v>169</v>
      </c>
      <c r="I2397" t="s">
        <v>62</v>
      </c>
      <c r="J2397" t="s">
        <v>143</v>
      </c>
      <c r="K2397">
        <v>5</v>
      </c>
      <c r="L2397" s="2">
        <v>1800</v>
      </c>
      <c r="M2397">
        <v>15</v>
      </c>
      <c r="N2397" s="2">
        <v>9000</v>
      </c>
      <c r="O2397" s="2">
        <v>1350</v>
      </c>
      <c r="P2397" s="2">
        <v>7650</v>
      </c>
      <c r="Q2397" s="2">
        <v>5329.52</v>
      </c>
      <c r="R2397" s="2">
        <v>2320.48</v>
      </c>
      <c r="S2397" t="s">
        <v>53</v>
      </c>
      <c r="T2397" t="s">
        <v>96</v>
      </c>
      <c r="U2397" t="s">
        <v>96</v>
      </c>
      <c r="V2397" t="s">
        <v>39</v>
      </c>
      <c r="W2397" t="s">
        <v>124</v>
      </c>
      <c r="X2397" t="s">
        <v>67</v>
      </c>
      <c r="Y2397" t="s">
        <v>42</v>
      </c>
      <c r="Z2397" t="s">
        <v>43</v>
      </c>
      <c r="AA2397" t="s">
        <v>44</v>
      </c>
      <c r="AB2397" t="s">
        <v>44</v>
      </c>
    </row>
    <row r="2398" spans="1:28" x14ac:dyDescent="0.25">
      <c r="A2398" t="s">
        <v>5643</v>
      </c>
      <c r="B2398" s="1">
        <v>45484</v>
      </c>
      <c r="C2398" t="s">
        <v>2943</v>
      </c>
      <c r="D2398" t="s">
        <v>2944</v>
      </c>
      <c r="E2398">
        <v>59</v>
      </c>
      <c r="F2398" t="s">
        <v>48</v>
      </c>
      <c r="G2398" t="s">
        <v>101</v>
      </c>
      <c r="H2398" t="s">
        <v>102</v>
      </c>
      <c r="I2398" t="s">
        <v>103</v>
      </c>
      <c r="J2398" t="s">
        <v>104</v>
      </c>
      <c r="K2398">
        <v>5</v>
      </c>
      <c r="L2398" s="2">
        <v>1800</v>
      </c>
      <c r="M2398">
        <v>5</v>
      </c>
      <c r="N2398" s="2">
        <v>9000</v>
      </c>
      <c r="O2398" s="2">
        <v>450</v>
      </c>
      <c r="P2398" s="2">
        <v>8550</v>
      </c>
      <c r="Q2398" s="2">
        <v>5248.1</v>
      </c>
      <c r="R2398" s="2">
        <v>3301.9</v>
      </c>
      <c r="S2398" t="s">
        <v>53</v>
      </c>
      <c r="T2398" t="s">
        <v>163</v>
      </c>
      <c r="U2398" t="s">
        <v>164</v>
      </c>
      <c r="V2398" t="s">
        <v>39</v>
      </c>
      <c r="W2398" t="s">
        <v>124</v>
      </c>
      <c r="X2398" t="s">
        <v>97</v>
      </c>
      <c r="Y2398" t="s">
        <v>56</v>
      </c>
      <c r="Z2398" t="s">
        <v>43</v>
      </c>
      <c r="AA2398" t="s">
        <v>44</v>
      </c>
      <c r="AB2398" t="s">
        <v>44</v>
      </c>
    </row>
    <row r="2399" spans="1:28" x14ac:dyDescent="0.25">
      <c r="A2399" t="s">
        <v>5644</v>
      </c>
      <c r="B2399" s="1">
        <v>45484</v>
      </c>
      <c r="C2399" t="s">
        <v>2820</v>
      </c>
      <c r="D2399" t="s">
        <v>2821</v>
      </c>
      <c r="E2399">
        <v>51</v>
      </c>
      <c r="F2399" t="s">
        <v>31</v>
      </c>
      <c r="G2399" t="s">
        <v>60</v>
      </c>
      <c r="H2399" t="s">
        <v>61</v>
      </c>
      <c r="I2399" t="s">
        <v>62</v>
      </c>
      <c r="J2399" t="s">
        <v>63</v>
      </c>
      <c r="K2399">
        <v>3</v>
      </c>
      <c r="L2399" s="2">
        <v>3500</v>
      </c>
      <c r="M2399">
        <v>5</v>
      </c>
      <c r="N2399" s="2">
        <v>10500</v>
      </c>
      <c r="O2399" s="2">
        <v>525</v>
      </c>
      <c r="P2399" s="2">
        <v>9975</v>
      </c>
      <c r="Q2399" s="2">
        <v>6305.11</v>
      </c>
      <c r="R2399" s="2">
        <v>3669.89</v>
      </c>
      <c r="S2399" t="s">
        <v>64</v>
      </c>
      <c r="T2399" t="s">
        <v>76</v>
      </c>
      <c r="U2399" t="s">
        <v>77</v>
      </c>
      <c r="V2399" t="s">
        <v>39</v>
      </c>
      <c r="W2399" t="s">
        <v>66</v>
      </c>
      <c r="X2399" t="s">
        <v>41</v>
      </c>
      <c r="Y2399" t="s">
        <v>56</v>
      </c>
      <c r="Z2399" t="s">
        <v>43</v>
      </c>
      <c r="AA2399" t="s">
        <v>44</v>
      </c>
      <c r="AB2399" t="s">
        <v>44</v>
      </c>
    </row>
    <row r="2400" spans="1:28" x14ac:dyDescent="0.25">
      <c r="A2400" t="s">
        <v>5645</v>
      </c>
      <c r="B2400" s="1">
        <v>45484</v>
      </c>
      <c r="C2400" t="s">
        <v>3342</v>
      </c>
      <c r="D2400" t="s">
        <v>3343</v>
      </c>
      <c r="E2400">
        <v>23</v>
      </c>
      <c r="F2400" t="s">
        <v>31</v>
      </c>
      <c r="G2400" t="s">
        <v>148</v>
      </c>
      <c r="H2400" t="s">
        <v>149</v>
      </c>
      <c r="I2400" t="s">
        <v>74</v>
      </c>
      <c r="J2400" t="s">
        <v>130</v>
      </c>
      <c r="K2400">
        <v>2</v>
      </c>
      <c r="L2400" s="2">
        <v>3500</v>
      </c>
      <c r="M2400">
        <v>25</v>
      </c>
      <c r="N2400" s="2">
        <v>7000</v>
      </c>
      <c r="O2400" s="2">
        <v>1750</v>
      </c>
      <c r="P2400" s="2">
        <v>5250</v>
      </c>
      <c r="Q2400" s="2">
        <v>3159.5</v>
      </c>
      <c r="R2400" s="2">
        <v>2090.5</v>
      </c>
      <c r="S2400" t="s">
        <v>53</v>
      </c>
      <c r="T2400" t="s">
        <v>290</v>
      </c>
      <c r="U2400" t="s">
        <v>291</v>
      </c>
      <c r="V2400" t="s">
        <v>39</v>
      </c>
      <c r="W2400" t="s">
        <v>137</v>
      </c>
      <c r="X2400" t="s">
        <v>97</v>
      </c>
      <c r="Y2400" t="s">
        <v>42</v>
      </c>
      <c r="Z2400" t="s">
        <v>43</v>
      </c>
      <c r="AA2400" t="s">
        <v>44</v>
      </c>
      <c r="AB2400" t="s">
        <v>44</v>
      </c>
    </row>
    <row r="2401" spans="1:28" x14ac:dyDescent="0.25">
      <c r="A2401" t="s">
        <v>5646</v>
      </c>
      <c r="B2401" s="1">
        <v>45484</v>
      </c>
      <c r="C2401" t="s">
        <v>166</v>
      </c>
      <c r="D2401" t="s">
        <v>167</v>
      </c>
      <c r="E2401">
        <v>44</v>
      </c>
      <c r="F2401" t="s">
        <v>31</v>
      </c>
      <c r="G2401" t="s">
        <v>227</v>
      </c>
      <c r="H2401" t="s">
        <v>228</v>
      </c>
      <c r="I2401" t="s">
        <v>74</v>
      </c>
      <c r="J2401" t="s">
        <v>75</v>
      </c>
      <c r="K2401">
        <v>1</v>
      </c>
      <c r="L2401" s="2">
        <v>1400</v>
      </c>
      <c r="M2401">
        <v>20</v>
      </c>
      <c r="N2401" s="2">
        <v>1400</v>
      </c>
      <c r="O2401" s="2">
        <v>280</v>
      </c>
      <c r="P2401" s="2">
        <v>1120</v>
      </c>
      <c r="Q2401" s="2">
        <v>834.9</v>
      </c>
      <c r="R2401" s="2">
        <v>285.10000000000002</v>
      </c>
      <c r="S2401" t="s">
        <v>64</v>
      </c>
      <c r="T2401" t="s">
        <v>96</v>
      </c>
      <c r="U2401" t="s">
        <v>96</v>
      </c>
      <c r="V2401" t="s">
        <v>39</v>
      </c>
      <c r="W2401" t="s">
        <v>66</v>
      </c>
      <c r="X2401" t="s">
        <v>97</v>
      </c>
      <c r="Y2401" t="s">
        <v>56</v>
      </c>
      <c r="Z2401" t="s">
        <v>43</v>
      </c>
      <c r="AA2401" t="s">
        <v>44</v>
      </c>
      <c r="AB2401" t="s">
        <v>44</v>
      </c>
    </row>
    <row r="2402" spans="1:28" x14ac:dyDescent="0.25">
      <c r="A2402" t="s">
        <v>5647</v>
      </c>
      <c r="B2402" s="1">
        <v>45484</v>
      </c>
      <c r="C2402" t="s">
        <v>5648</v>
      </c>
      <c r="D2402" t="s">
        <v>5649</v>
      </c>
      <c r="E2402">
        <v>34</v>
      </c>
      <c r="F2402" t="s">
        <v>31</v>
      </c>
      <c r="G2402" t="s">
        <v>227</v>
      </c>
      <c r="H2402" t="s">
        <v>228</v>
      </c>
      <c r="I2402" t="s">
        <v>74</v>
      </c>
      <c r="J2402" t="s">
        <v>75</v>
      </c>
      <c r="K2402">
        <v>3</v>
      </c>
      <c r="L2402" s="2">
        <v>1400</v>
      </c>
      <c r="M2402">
        <v>10</v>
      </c>
      <c r="N2402" s="2">
        <v>4200</v>
      </c>
      <c r="O2402" s="2">
        <v>420</v>
      </c>
      <c r="P2402" s="2">
        <v>3780</v>
      </c>
      <c r="Q2402" s="2">
        <v>3043.87</v>
      </c>
      <c r="R2402" s="2">
        <v>736.13</v>
      </c>
      <c r="S2402" t="s">
        <v>53</v>
      </c>
      <c r="T2402" t="s">
        <v>90</v>
      </c>
      <c r="U2402" t="s">
        <v>91</v>
      </c>
      <c r="V2402" t="s">
        <v>39</v>
      </c>
      <c r="W2402" t="s">
        <v>66</v>
      </c>
      <c r="X2402" t="s">
        <v>41</v>
      </c>
      <c r="Y2402" t="s">
        <v>56</v>
      </c>
      <c r="Z2402" t="s">
        <v>508</v>
      </c>
      <c r="AA2402" t="s">
        <v>44</v>
      </c>
      <c r="AB2402" t="s">
        <v>44</v>
      </c>
    </row>
    <row r="2403" spans="1:28" x14ac:dyDescent="0.25">
      <c r="A2403" t="s">
        <v>5650</v>
      </c>
      <c r="B2403" s="1">
        <v>45484</v>
      </c>
      <c r="C2403" t="s">
        <v>5651</v>
      </c>
      <c r="D2403" t="s">
        <v>5652</v>
      </c>
      <c r="E2403">
        <v>54</v>
      </c>
      <c r="F2403" t="s">
        <v>111</v>
      </c>
      <c r="G2403" t="s">
        <v>207</v>
      </c>
      <c r="H2403" t="s">
        <v>208</v>
      </c>
      <c r="I2403" t="s">
        <v>34</v>
      </c>
      <c r="J2403" t="s">
        <v>143</v>
      </c>
      <c r="K2403">
        <v>1</v>
      </c>
      <c r="L2403" s="2">
        <v>18000</v>
      </c>
      <c r="M2403">
        <v>15</v>
      </c>
      <c r="N2403" s="2">
        <v>18000</v>
      </c>
      <c r="O2403" s="2">
        <v>2700</v>
      </c>
      <c r="P2403" s="2">
        <v>15300</v>
      </c>
      <c r="Q2403" s="2">
        <v>11868.97</v>
      </c>
      <c r="R2403" s="2">
        <v>3431.03</v>
      </c>
      <c r="S2403" t="s">
        <v>53</v>
      </c>
      <c r="T2403" t="s">
        <v>263</v>
      </c>
      <c r="U2403" t="s">
        <v>91</v>
      </c>
      <c r="V2403" t="s">
        <v>39</v>
      </c>
      <c r="W2403" t="s">
        <v>124</v>
      </c>
      <c r="X2403" t="s">
        <v>67</v>
      </c>
      <c r="Y2403" t="s">
        <v>42</v>
      </c>
      <c r="Z2403" t="s">
        <v>43</v>
      </c>
      <c r="AA2403" t="s">
        <v>44</v>
      </c>
      <c r="AB2403" t="s">
        <v>44</v>
      </c>
    </row>
    <row r="2404" spans="1:28" x14ac:dyDescent="0.25">
      <c r="A2404" t="s">
        <v>5653</v>
      </c>
      <c r="B2404" s="1">
        <v>45484</v>
      </c>
      <c r="C2404" t="s">
        <v>723</v>
      </c>
      <c r="D2404" t="s">
        <v>724</v>
      </c>
      <c r="E2404">
        <v>19</v>
      </c>
      <c r="F2404" t="s">
        <v>48</v>
      </c>
      <c r="G2404" t="s">
        <v>227</v>
      </c>
      <c r="H2404" t="s">
        <v>228</v>
      </c>
      <c r="I2404" t="s">
        <v>74</v>
      </c>
      <c r="J2404" t="s">
        <v>75</v>
      </c>
      <c r="K2404">
        <v>1</v>
      </c>
      <c r="L2404" s="2">
        <v>1400</v>
      </c>
      <c r="M2404">
        <v>20</v>
      </c>
      <c r="N2404" s="2">
        <v>1400</v>
      </c>
      <c r="O2404" s="2">
        <v>280</v>
      </c>
      <c r="P2404" s="2">
        <v>1120</v>
      </c>
      <c r="Q2404" s="2">
        <v>811.8</v>
      </c>
      <c r="R2404" s="2">
        <v>308.2</v>
      </c>
      <c r="S2404" t="s">
        <v>36</v>
      </c>
      <c r="T2404" t="s">
        <v>136</v>
      </c>
      <c r="U2404" t="s">
        <v>38</v>
      </c>
      <c r="V2404" t="s">
        <v>39</v>
      </c>
      <c r="W2404" t="s">
        <v>92</v>
      </c>
      <c r="X2404" t="s">
        <v>67</v>
      </c>
      <c r="Y2404" t="s">
        <v>56</v>
      </c>
      <c r="Z2404" t="s">
        <v>43</v>
      </c>
      <c r="AA2404" t="s">
        <v>44</v>
      </c>
      <c r="AB2404" t="s">
        <v>44</v>
      </c>
    </row>
    <row r="2405" spans="1:28" x14ac:dyDescent="0.25">
      <c r="A2405" t="s">
        <v>5654</v>
      </c>
      <c r="B2405" s="1">
        <v>45484</v>
      </c>
      <c r="C2405" t="s">
        <v>5655</v>
      </c>
      <c r="D2405" t="s">
        <v>5656</v>
      </c>
      <c r="E2405">
        <v>20</v>
      </c>
      <c r="F2405" t="s">
        <v>48</v>
      </c>
      <c r="G2405" t="s">
        <v>188</v>
      </c>
      <c r="H2405" t="s">
        <v>189</v>
      </c>
      <c r="I2405" t="s">
        <v>34</v>
      </c>
      <c r="J2405" t="s">
        <v>190</v>
      </c>
      <c r="K2405">
        <v>1</v>
      </c>
      <c r="L2405" s="2">
        <v>1800</v>
      </c>
      <c r="M2405">
        <v>0</v>
      </c>
      <c r="N2405" s="2">
        <v>1800</v>
      </c>
      <c r="O2405" s="2">
        <v>0</v>
      </c>
      <c r="P2405" s="2">
        <v>1800</v>
      </c>
      <c r="Q2405" s="2">
        <v>1002.4</v>
      </c>
      <c r="R2405" s="2">
        <v>797.6</v>
      </c>
      <c r="S2405" t="s">
        <v>53</v>
      </c>
      <c r="T2405" t="s">
        <v>105</v>
      </c>
      <c r="U2405" t="s">
        <v>106</v>
      </c>
      <c r="V2405" t="s">
        <v>39</v>
      </c>
      <c r="W2405" t="s">
        <v>83</v>
      </c>
      <c r="X2405" t="s">
        <v>41</v>
      </c>
      <c r="Y2405" t="s">
        <v>56</v>
      </c>
      <c r="Z2405" t="s">
        <v>43</v>
      </c>
      <c r="AA2405" t="s">
        <v>44</v>
      </c>
      <c r="AB2405" t="s">
        <v>44</v>
      </c>
    </row>
    <row r="2406" spans="1:28" x14ac:dyDescent="0.25">
      <c r="A2406" t="s">
        <v>5657</v>
      </c>
      <c r="B2406" s="1">
        <v>45485</v>
      </c>
      <c r="C2406" t="s">
        <v>3655</v>
      </c>
      <c r="D2406" t="s">
        <v>3656</v>
      </c>
      <c r="E2406">
        <v>21</v>
      </c>
      <c r="F2406" t="s">
        <v>111</v>
      </c>
      <c r="G2406" t="s">
        <v>366</v>
      </c>
      <c r="H2406" t="s">
        <v>367</v>
      </c>
      <c r="I2406" t="s">
        <v>34</v>
      </c>
      <c r="J2406" t="s">
        <v>130</v>
      </c>
      <c r="K2406">
        <v>3</v>
      </c>
      <c r="L2406" s="2">
        <v>14500</v>
      </c>
      <c r="M2406">
        <v>0</v>
      </c>
      <c r="N2406" s="2">
        <v>43500</v>
      </c>
      <c r="O2406" s="2">
        <v>0</v>
      </c>
      <c r="P2406" s="2">
        <v>43500</v>
      </c>
      <c r="Q2406" s="2">
        <v>30155.32</v>
      </c>
      <c r="R2406" s="2">
        <v>13344.68</v>
      </c>
      <c r="S2406" t="s">
        <v>36</v>
      </c>
      <c r="T2406" t="s">
        <v>114</v>
      </c>
      <c r="U2406" t="s">
        <v>115</v>
      </c>
      <c r="V2406" t="s">
        <v>39</v>
      </c>
      <c r="W2406" t="s">
        <v>66</v>
      </c>
      <c r="X2406" t="s">
        <v>97</v>
      </c>
      <c r="Y2406" t="s">
        <v>42</v>
      </c>
      <c r="Z2406" t="s">
        <v>223</v>
      </c>
      <c r="AA2406" t="s">
        <v>44</v>
      </c>
      <c r="AB2406" t="s">
        <v>44</v>
      </c>
    </row>
    <row r="2407" spans="1:28" x14ac:dyDescent="0.25">
      <c r="A2407" t="s">
        <v>5658</v>
      </c>
      <c r="B2407" s="1">
        <v>45485</v>
      </c>
      <c r="C2407" t="s">
        <v>2445</v>
      </c>
      <c r="D2407" t="s">
        <v>2446</v>
      </c>
      <c r="E2407">
        <v>50</v>
      </c>
      <c r="F2407" t="s">
        <v>48</v>
      </c>
      <c r="G2407" t="s">
        <v>212</v>
      </c>
      <c r="H2407" t="s">
        <v>213</v>
      </c>
      <c r="I2407" t="s">
        <v>51</v>
      </c>
      <c r="J2407" t="s">
        <v>52</v>
      </c>
      <c r="K2407">
        <v>1</v>
      </c>
      <c r="L2407" s="2">
        <v>400</v>
      </c>
      <c r="M2407">
        <v>20</v>
      </c>
      <c r="N2407" s="2">
        <v>400</v>
      </c>
      <c r="O2407" s="2">
        <v>80</v>
      </c>
      <c r="P2407" s="2">
        <v>320</v>
      </c>
      <c r="Q2407" s="2">
        <v>224.81</v>
      </c>
      <c r="R2407" s="2">
        <v>95.19</v>
      </c>
      <c r="S2407" t="s">
        <v>53</v>
      </c>
      <c r="T2407" t="s">
        <v>263</v>
      </c>
      <c r="U2407" t="s">
        <v>91</v>
      </c>
      <c r="V2407" t="s">
        <v>39</v>
      </c>
      <c r="W2407" t="s">
        <v>137</v>
      </c>
      <c r="X2407" t="s">
        <v>97</v>
      </c>
      <c r="Y2407" t="s">
        <v>42</v>
      </c>
      <c r="Z2407" t="s">
        <v>144</v>
      </c>
      <c r="AA2407" t="s">
        <v>44</v>
      </c>
      <c r="AB2407" t="s">
        <v>44</v>
      </c>
    </row>
    <row r="2408" spans="1:28" x14ac:dyDescent="0.25">
      <c r="A2408" t="s">
        <v>5659</v>
      </c>
      <c r="B2408" s="1">
        <v>45485</v>
      </c>
      <c r="C2408" t="s">
        <v>2024</v>
      </c>
      <c r="D2408" t="s">
        <v>2025</v>
      </c>
      <c r="E2408">
        <v>34</v>
      </c>
      <c r="F2408" t="s">
        <v>48</v>
      </c>
      <c r="G2408" t="s">
        <v>158</v>
      </c>
      <c r="H2408" t="s">
        <v>159</v>
      </c>
      <c r="I2408" t="s">
        <v>51</v>
      </c>
      <c r="J2408" t="s">
        <v>52</v>
      </c>
      <c r="K2408">
        <v>4</v>
      </c>
      <c r="L2408" s="2">
        <v>650</v>
      </c>
      <c r="M2408">
        <v>10</v>
      </c>
      <c r="N2408" s="2">
        <v>2600</v>
      </c>
      <c r="O2408" s="2">
        <v>260</v>
      </c>
      <c r="P2408" s="2">
        <v>2340</v>
      </c>
      <c r="Q2408" s="2">
        <v>1501.3</v>
      </c>
      <c r="R2408" s="2">
        <v>838.7</v>
      </c>
      <c r="S2408" t="s">
        <v>36</v>
      </c>
      <c r="T2408" t="s">
        <v>136</v>
      </c>
      <c r="U2408" t="s">
        <v>38</v>
      </c>
      <c r="V2408" t="s">
        <v>39</v>
      </c>
      <c r="W2408" t="s">
        <v>124</v>
      </c>
      <c r="X2408" t="s">
        <v>97</v>
      </c>
      <c r="Y2408" t="s">
        <v>56</v>
      </c>
      <c r="Z2408" t="s">
        <v>223</v>
      </c>
      <c r="AA2408" t="s">
        <v>44</v>
      </c>
      <c r="AB2408" t="s">
        <v>44</v>
      </c>
    </row>
    <row r="2409" spans="1:28" x14ac:dyDescent="0.25">
      <c r="A2409" t="s">
        <v>5660</v>
      </c>
      <c r="B2409" s="1">
        <v>45485</v>
      </c>
      <c r="C2409" t="s">
        <v>5661</v>
      </c>
      <c r="D2409" t="s">
        <v>5662</v>
      </c>
      <c r="E2409">
        <v>18</v>
      </c>
      <c r="F2409" t="s">
        <v>48</v>
      </c>
      <c r="G2409" t="s">
        <v>81</v>
      </c>
      <c r="H2409" t="s">
        <v>82</v>
      </c>
      <c r="I2409" t="s">
        <v>51</v>
      </c>
      <c r="J2409" t="s">
        <v>52</v>
      </c>
      <c r="K2409">
        <v>1</v>
      </c>
      <c r="L2409" s="2">
        <v>600</v>
      </c>
      <c r="M2409">
        <v>0</v>
      </c>
      <c r="N2409" s="2">
        <v>600</v>
      </c>
      <c r="O2409" s="2">
        <v>0</v>
      </c>
      <c r="P2409" s="2">
        <v>600</v>
      </c>
      <c r="Q2409" s="2">
        <v>370.6</v>
      </c>
      <c r="R2409" s="2">
        <v>229.4</v>
      </c>
      <c r="S2409" t="s">
        <v>64</v>
      </c>
      <c r="T2409" t="s">
        <v>76</v>
      </c>
      <c r="U2409" t="s">
        <v>77</v>
      </c>
      <c r="V2409" t="s">
        <v>39</v>
      </c>
      <c r="W2409" t="s">
        <v>40</v>
      </c>
      <c r="X2409" t="s">
        <v>97</v>
      </c>
      <c r="Y2409" t="s">
        <v>42</v>
      </c>
      <c r="Z2409" t="s">
        <v>43</v>
      </c>
      <c r="AA2409" t="s">
        <v>44</v>
      </c>
      <c r="AB2409" t="s">
        <v>44</v>
      </c>
    </row>
    <row r="2410" spans="1:28" x14ac:dyDescent="0.25">
      <c r="A2410" t="s">
        <v>5663</v>
      </c>
      <c r="B2410" s="1">
        <v>45485</v>
      </c>
      <c r="C2410" t="s">
        <v>5664</v>
      </c>
      <c r="D2410" t="s">
        <v>5665</v>
      </c>
      <c r="E2410">
        <v>18</v>
      </c>
      <c r="F2410" t="s">
        <v>48</v>
      </c>
      <c r="G2410" t="s">
        <v>227</v>
      </c>
      <c r="H2410" t="s">
        <v>228</v>
      </c>
      <c r="I2410" t="s">
        <v>74</v>
      </c>
      <c r="J2410" t="s">
        <v>75</v>
      </c>
      <c r="K2410">
        <v>1</v>
      </c>
      <c r="L2410" s="2">
        <v>1400</v>
      </c>
      <c r="M2410">
        <v>0</v>
      </c>
      <c r="N2410" s="2">
        <v>1400</v>
      </c>
      <c r="O2410" s="2">
        <v>0</v>
      </c>
      <c r="P2410" s="2">
        <v>1400</v>
      </c>
      <c r="Q2410" s="2">
        <v>1095.72</v>
      </c>
      <c r="R2410" s="2">
        <v>304.27999999999997</v>
      </c>
      <c r="S2410" t="s">
        <v>36</v>
      </c>
      <c r="T2410" t="s">
        <v>96</v>
      </c>
      <c r="U2410" t="s">
        <v>96</v>
      </c>
      <c r="V2410" t="s">
        <v>39</v>
      </c>
      <c r="W2410" t="s">
        <v>66</v>
      </c>
      <c r="X2410" t="s">
        <v>67</v>
      </c>
      <c r="Y2410" t="s">
        <v>42</v>
      </c>
      <c r="Z2410" t="s">
        <v>43</v>
      </c>
      <c r="AA2410" t="s">
        <v>68</v>
      </c>
      <c r="AB2410" t="s">
        <v>44</v>
      </c>
    </row>
    <row r="2411" spans="1:28" x14ac:dyDescent="0.25">
      <c r="A2411" t="s">
        <v>5666</v>
      </c>
      <c r="B2411" s="1">
        <v>45485</v>
      </c>
      <c r="C2411" t="s">
        <v>2516</v>
      </c>
      <c r="D2411" t="s">
        <v>2517</v>
      </c>
      <c r="E2411">
        <v>34</v>
      </c>
      <c r="F2411" t="s">
        <v>48</v>
      </c>
      <c r="G2411" t="s">
        <v>227</v>
      </c>
      <c r="H2411" t="s">
        <v>228</v>
      </c>
      <c r="I2411" t="s">
        <v>74</v>
      </c>
      <c r="J2411" t="s">
        <v>75</v>
      </c>
      <c r="K2411">
        <v>1</v>
      </c>
      <c r="L2411" s="2">
        <v>1400</v>
      </c>
      <c r="M2411">
        <v>15</v>
      </c>
      <c r="N2411" s="2">
        <v>1400</v>
      </c>
      <c r="O2411" s="2">
        <v>210</v>
      </c>
      <c r="P2411" s="2">
        <v>1190</v>
      </c>
      <c r="Q2411" s="2">
        <v>832.7</v>
      </c>
      <c r="R2411" s="2">
        <v>357.3</v>
      </c>
      <c r="S2411" t="s">
        <v>36</v>
      </c>
      <c r="T2411" t="s">
        <v>65</v>
      </c>
      <c r="U2411" t="s">
        <v>65</v>
      </c>
      <c r="V2411" t="s">
        <v>39</v>
      </c>
      <c r="W2411" t="s">
        <v>92</v>
      </c>
      <c r="X2411" t="s">
        <v>97</v>
      </c>
      <c r="Y2411" t="s">
        <v>56</v>
      </c>
      <c r="Z2411" t="s">
        <v>43</v>
      </c>
      <c r="AA2411" t="s">
        <v>44</v>
      </c>
      <c r="AB2411" t="s">
        <v>44</v>
      </c>
    </row>
    <row r="2412" spans="1:28" x14ac:dyDescent="0.25">
      <c r="A2412" t="s">
        <v>5667</v>
      </c>
      <c r="B2412" s="1">
        <v>45485</v>
      </c>
      <c r="C2412" t="s">
        <v>5345</v>
      </c>
      <c r="D2412" t="s">
        <v>5346</v>
      </c>
      <c r="E2412">
        <v>35</v>
      </c>
      <c r="F2412" t="s">
        <v>48</v>
      </c>
      <c r="G2412" t="s">
        <v>212</v>
      </c>
      <c r="H2412" t="s">
        <v>213</v>
      </c>
      <c r="I2412" t="s">
        <v>51</v>
      </c>
      <c r="J2412" t="s">
        <v>52</v>
      </c>
      <c r="K2412">
        <v>1</v>
      </c>
      <c r="L2412" s="2">
        <v>400</v>
      </c>
      <c r="M2412">
        <v>0</v>
      </c>
      <c r="N2412" s="2">
        <v>400</v>
      </c>
      <c r="O2412" s="2">
        <v>0</v>
      </c>
      <c r="P2412" s="2">
        <v>400</v>
      </c>
      <c r="Q2412" s="2">
        <v>322.2</v>
      </c>
      <c r="R2412" s="2">
        <v>77.8</v>
      </c>
      <c r="S2412" t="s">
        <v>53</v>
      </c>
      <c r="T2412" t="s">
        <v>90</v>
      </c>
      <c r="U2412" t="s">
        <v>91</v>
      </c>
      <c r="V2412" t="s">
        <v>39</v>
      </c>
      <c r="W2412" t="s">
        <v>92</v>
      </c>
      <c r="X2412" t="s">
        <v>41</v>
      </c>
      <c r="Y2412" t="s">
        <v>56</v>
      </c>
      <c r="Z2412" t="s">
        <v>43</v>
      </c>
      <c r="AA2412" t="s">
        <v>44</v>
      </c>
      <c r="AB2412" t="s">
        <v>44</v>
      </c>
    </row>
    <row r="2413" spans="1:28" x14ac:dyDescent="0.25">
      <c r="A2413" t="s">
        <v>5668</v>
      </c>
      <c r="B2413" s="1">
        <v>45485</v>
      </c>
      <c r="C2413" t="s">
        <v>2556</v>
      </c>
      <c r="D2413" t="s">
        <v>2557</v>
      </c>
      <c r="E2413">
        <v>27</v>
      </c>
      <c r="F2413" t="s">
        <v>48</v>
      </c>
      <c r="G2413" t="s">
        <v>88</v>
      </c>
      <c r="H2413" t="s">
        <v>89</v>
      </c>
      <c r="I2413" t="s">
        <v>62</v>
      </c>
      <c r="J2413" t="s">
        <v>63</v>
      </c>
      <c r="K2413">
        <v>1</v>
      </c>
      <c r="L2413" s="2">
        <v>4200</v>
      </c>
      <c r="M2413">
        <v>5</v>
      </c>
      <c r="N2413" s="2">
        <v>4200</v>
      </c>
      <c r="O2413" s="2">
        <v>210</v>
      </c>
      <c r="P2413" s="2">
        <v>3990</v>
      </c>
      <c r="Q2413" s="2">
        <v>2871.85</v>
      </c>
      <c r="R2413" s="2">
        <v>1118.1500000000001</v>
      </c>
      <c r="S2413" t="s">
        <v>53</v>
      </c>
      <c r="T2413" t="s">
        <v>114</v>
      </c>
      <c r="U2413" t="s">
        <v>115</v>
      </c>
      <c r="V2413" t="s">
        <v>39</v>
      </c>
      <c r="W2413" t="s">
        <v>83</v>
      </c>
      <c r="X2413" t="s">
        <v>97</v>
      </c>
      <c r="Y2413" t="s">
        <v>56</v>
      </c>
      <c r="Z2413" t="s">
        <v>43</v>
      </c>
      <c r="AA2413" t="s">
        <v>44</v>
      </c>
      <c r="AB2413" t="s">
        <v>44</v>
      </c>
    </row>
    <row r="2414" spans="1:28" x14ac:dyDescent="0.25">
      <c r="A2414" t="s">
        <v>5669</v>
      </c>
      <c r="B2414" s="1">
        <v>45485</v>
      </c>
      <c r="C2414" t="s">
        <v>1777</v>
      </c>
      <c r="D2414" t="s">
        <v>1778</v>
      </c>
      <c r="E2414">
        <v>46</v>
      </c>
      <c r="F2414" t="s">
        <v>48</v>
      </c>
      <c r="G2414" t="s">
        <v>32</v>
      </c>
      <c r="H2414" t="s">
        <v>33</v>
      </c>
      <c r="I2414" t="s">
        <v>34</v>
      </c>
      <c r="J2414" t="s">
        <v>35</v>
      </c>
      <c r="K2414">
        <v>1</v>
      </c>
      <c r="L2414" s="2">
        <v>55000</v>
      </c>
      <c r="M2414">
        <v>0</v>
      </c>
      <c r="N2414" s="2">
        <v>55000</v>
      </c>
      <c r="O2414" s="2">
        <v>0</v>
      </c>
      <c r="P2414" s="2">
        <v>55000</v>
      </c>
      <c r="Q2414" s="2">
        <v>44153.95</v>
      </c>
      <c r="R2414" s="2">
        <v>10846.05</v>
      </c>
      <c r="S2414" t="s">
        <v>53</v>
      </c>
      <c r="T2414" t="s">
        <v>263</v>
      </c>
      <c r="U2414" t="s">
        <v>91</v>
      </c>
      <c r="V2414" t="s">
        <v>39</v>
      </c>
      <c r="W2414" t="s">
        <v>124</v>
      </c>
      <c r="X2414" t="s">
        <v>67</v>
      </c>
      <c r="Y2414" t="s">
        <v>84</v>
      </c>
      <c r="Z2414" t="s">
        <v>43</v>
      </c>
      <c r="AA2414" t="s">
        <v>44</v>
      </c>
      <c r="AB2414" t="s">
        <v>44</v>
      </c>
    </row>
    <row r="2415" spans="1:28" x14ac:dyDescent="0.25">
      <c r="A2415" t="s">
        <v>5670</v>
      </c>
      <c r="B2415" s="1">
        <v>45485</v>
      </c>
      <c r="C2415" t="s">
        <v>2573</v>
      </c>
      <c r="D2415" t="s">
        <v>2574</v>
      </c>
      <c r="E2415">
        <v>56</v>
      </c>
      <c r="F2415" t="s">
        <v>48</v>
      </c>
      <c r="G2415" t="s">
        <v>217</v>
      </c>
      <c r="H2415" t="s">
        <v>218</v>
      </c>
      <c r="I2415" t="s">
        <v>34</v>
      </c>
      <c r="J2415" t="s">
        <v>130</v>
      </c>
      <c r="K2415">
        <v>1</v>
      </c>
      <c r="L2415" s="2">
        <v>28000</v>
      </c>
      <c r="M2415">
        <v>20</v>
      </c>
      <c r="N2415" s="2">
        <v>28000</v>
      </c>
      <c r="O2415" s="2">
        <v>5600</v>
      </c>
      <c r="P2415" s="2">
        <v>22400</v>
      </c>
      <c r="Q2415" s="2">
        <v>18239.55</v>
      </c>
      <c r="R2415" s="2">
        <v>4160.45</v>
      </c>
      <c r="S2415" t="s">
        <v>36</v>
      </c>
      <c r="T2415" t="s">
        <v>105</v>
      </c>
      <c r="U2415" t="s">
        <v>106</v>
      </c>
      <c r="V2415" t="s">
        <v>39</v>
      </c>
      <c r="W2415" t="s">
        <v>92</v>
      </c>
      <c r="X2415" t="s">
        <v>41</v>
      </c>
      <c r="Y2415" t="s">
        <v>42</v>
      </c>
      <c r="Z2415" t="s">
        <v>107</v>
      </c>
      <c r="AA2415" t="s">
        <v>44</v>
      </c>
      <c r="AB2415" t="s">
        <v>44</v>
      </c>
    </row>
    <row r="2416" spans="1:28" x14ac:dyDescent="0.25">
      <c r="A2416" t="s">
        <v>5671</v>
      </c>
      <c r="B2416" s="1">
        <v>45485</v>
      </c>
      <c r="C2416" t="s">
        <v>5672</v>
      </c>
      <c r="D2416" t="s">
        <v>5673</v>
      </c>
      <c r="E2416">
        <v>29</v>
      </c>
      <c r="F2416" t="s">
        <v>48</v>
      </c>
      <c r="G2416" t="s">
        <v>227</v>
      </c>
      <c r="H2416" t="s">
        <v>228</v>
      </c>
      <c r="I2416" t="s">
        <v>74</v>
      </c>
      <c r="J2416" t="s">
        <v>75</v>
      </c>
      <c r="K2416">
        <v>1</v>
      </c>
      <c r="L2416" s="2">
        <v>1400</v>
      </c>
      <c r="M2416">
        <v>15</v>
      </c>
      <c r="N2416" s="2">
        <v>1400</v>
      </c>
      <c r="O2416" s="2">
        <v>210</v>
      </c>
      <c r="P2416" s="2">
        <v>1190</v>
      </c>
      <c r="Q2416" s="2">
        <v>788.89</v>
      </c>
      <c r="R2416" s="2">
        <v>401.11</v>
      </c>
      <c r="S2416" t="s">
        <v>64</v>
      </c>
      <c r="T2416" t="s">
        <v>275</v>
      </c>
      <c r="U2416" t="s">
        <v>123</v>
      </c>
      <c r="V2416" t="s">
        <v>39</v>
      </c>
      <c r="W2416" t="s">
        <v>137</v>
      </c>
      <c r="X2416" t="s">
        <v>97</v>
      </c>
      <c r="Y2416" t="s">
        <v>42</v>
      </c>
      <c r="Z2416" t="s">
        <v>144</v>
      </c>
      <c r="AA2416" t="s">
        <v>44</v>
      </c>
      <c r="AB2416" t="s">
        <v>44</v>
      </c>
    </row>
    <row r="2417" spans="1:28" x14ac:dyDescent="0.25">
      <c r="A2417" t="s">
        <v>5674</v>
      </c>
      <c r="B2417" s="1">
        <v>45486</v>
      </c>
      <c r="C2417" t="s">
        <v>758</v>
      </c>
      <c r="D2417" t="s">
        <v>759</v>
      </c>
      <c r="E2417">
        <v>22</v>
      </c>
      <c r="F2417" t="s">
        <v>48</v>
      </c>
      <c r="G2417" t="s">
        <v>280</v>
      </c>
      <c r="H2417" t="s">
        <v>281</v>
      </c>
      <c r="I2417" t="s">
        <v>62</v>
      </c>
      <c r="J2417" t="s">
        <v>190</v>
      </c>
      <c r="K2417">
        <v>1</v>
      </c>
      <c r="L2417" s="2">
        <v>700</v>
      </c>
      <c r="M2417">
        <v>5</v>
      </c>
      <c r="N2417" s="2">
        <v>700</v>
      </c>
      <c r="O2417" s="2">
        <v>35</v>
      </c>
      <c r="P2417" s="2">
        <v>665</v>
      </c>
      <c r="Q2417" s="2">
        <v>521.76</v>
      </c>
      <c r="R2417" s="2">
        <v>143.24</v>
      </c>
      <c r="S2417" t="s">
        <v>53</v>
      </c>
      <c r="T2417" t="s">
        <v>163</v>
      </c>
      <c r="U2417" t="s">
        <v>164</v>
      </c>
      <c r="V2417" t="s">
        <v>39</v>
      </c>
      <c r="W2417" t="s">
        <v>92</v>
      </c>
      <c r="X2417" t="s">
        <v>97</v>
      </c>
      <c r="Y2417" t="s">
        <v>84</v>
      </c>
      <c r="Z2417" t="s">
        <v>43</v>
      </c>
      <c r="AA2417" t="s">
        <v>44</v>
      </c>
      <c r="AB2417" t="s">
        <v>44</v>
      </c>
    </row>
    <row r="2418" spans="1:28" x14ac:dyDescent="0.25">
      <c r="A2418" t="s">
        <v>5675</v>
      </c>
      <c r="B2418" s="1">
        <v>45486</v>
      </c>
      <c r="C2418" t="s">
        <v>5676</v>
      </c>
      <c r="D2418" t="s">
        <v>5677</v>
      </c>
      <c r="E2418">
        <v>37</v>
      </c>
      <c r="F2418" t="s">
        <v>111</v>
      </c>
      <c r="G2418" t="s">
        <v>352</v>
      </c>
      <c r="H2418" t="s">
        <v>353</v>
      </c>
      <c r="I2418" t="s">
        <v>103</v>
      </c>
      <c r="J2418" t="s">
        <v>104</v>
      </c>
      <c r="K2418">
        <v>3</v>
      </c>
      <c r="L2418" s="2">
        <v>850</v>
      </c>
      <c r="M2418">
        <v>25</v>
      </c>
      <c r="N2418" s="2">
        <v>2550</v>
      </c>
      <c r="O2418" s="2">
        <v>637.5</v>
      </c>
      <c r="P2418" s="2">
        <v>1912.5</v>
      </c>
      <c r="Q2418" s="2">
        <v>1448.97</v>
      </c>
      <c r="R2418" s="2">
        <v>463.53</v>
      </c>
      <c r="S2418" t="s">
        <v>53</v>
      </c>
      <c r="T2418" t="s">
        <v>90</v>
      </c>
      <c r="U2418" t="s">
        <v>91</v>
      </c>
      <c r="V2418" t="s">
        <v>39</v>
      </c>
      <c r="W2418" t="s">
        <v>40</v>
      </c>
      <c r="X2418" t="s">
        <v>67</v>
      </c>
      <c r="Y2418" t="s">
        <v>56</v>
      </c>
      <c r="Z2418" t="s">
        <v>43</v>
      </c>
      <c r="AA2418" t="s">
        <v>44</v>
      </c>
      <c r="AB2418" t="s">
        <v>44</v>
      </c>
    </row>
    <row r="2419" spans="1:28" x14ac:dyDescent="0.25">
      <c r="A2419" t="s">
        <v>5678</v>
      </c>
      <c r="B2419" s="1">
        <v>45486</v>
      </c>
      <c r="C2419" t="s">
        <v>3558</v>
      </c>
      <c r="D2419" t="s">
        <v>3559</v>
      </c>
      <c r="E2419">
        <v>41</v>
      </c>
      <c r="F2419" t="s">
        <v>48</v>
      </c>
      <c r="G2419" t="s">
        <v>298</v>
      </c>
      <c r="H2419" t="s">
        <v>299</v>
      </c>
      <c r="I2419" t="s">
        <v>103</v>
      </c>
      <c r="J2419" t="s">
        <v>104</v>
      </c>
      <c r="K2419">
        <v>1</v>
      </c>
      <c r="L2419" s="2">
        <v>700</v>
      </c>
      <c r="M2419">
        <v>10</v>
      </c>
      <c r="N2419" s="2">
        <v>700</v>
      </c>
      <c r="O2419" s="2">
        <v>70</v>
      </c>
      <c r="P2419" s="2">
        <v>630</v>
      </c>
      <c r="Q2419" s="2">
        <v>379.13</v>
      </c>
      <c r="R2419" s="2">
        <v>250.87</v>
      </c>
      <c r="S2419" t="s">
        <v>36</v>
      </c>
      <c r="T2419" t="s">
        <v>96</v>
      </c>
      <c r="U2419" t="s">
        <v>96</v>
      </c>
      <c r="V2419" t="s">
        <v>39</v>
      </c>
      <c r="W2419" t="s">
        <v>83</v>
      </c>
      <c r="X2419" t="s">
        <v>41</v>
      </c>
      <c r="Y2419" t="s">
        <v>56</v>
      </c>
      <c r="Z2419" t="s">
        <v>144</v>
      </c>
      <c r="AA2419" t="s">
        <v>44</v>
      </c>
      <c r="AB2419" t="s">
        <v>44</v>
      </c>
    </row>
    <row r="2420" spans="1:28" x14ac:dyDescent="0.25">
      <c r="A2420" t="s">
        <v>5679</v>
      </c>
      <c r="B2420" s="1">
        <v>45486</v>
      </c>
      <c r="C2420" t="s">
        <v>5680</v>
      </c>
      <c r="D2420" t="s">
        <v>5681</v>
      </c>
      <c r="E2420">
        <v>21</v>
      </c>
      <c r="F2420" t="s">
        <v>31</v>
      </c>
      <c r="G2420" t="s">
        <v>168</v>
      </c>
      <c r="H2420" t="s">
        <v>169</v>
      </c>
      <c r="I2420" t="s">
        <v>62</v>
      </c>
      <c r="J2420" t="s">
        <v>143</v>
      </c>
      <c r="K2420">
        <v>1</v>
      </c>
      <c r="L2420" s="2">
        <v>1800</v>
      </c>
      <c r="M2420">
        <v>25</v>
      </c>
      <c r="N2420" s="2">
        <v>1800</v>
      </c>
      <c r="O2420" s="2">
        <v>450</v>
      </c>
      <c r="P2420" s="2">
        <v>1350</v>
      </c>
      <c r="Q2420" s="2">
        <v>805.34</v>
      </c>
      <c r="R2420" s="2">
        <v>544.66</v>
      </c>
      <c r="S2420" t="s">
        <v>64</v>
      </c>
      <c r="T2420" t="s">
        <v>398</v>
      </c>
      <c r="U2420" t="s">
        <v>399</v>
      </c>
      <c r="V2420" t="s">
        <v>39</v>
      </c>
      <c r="W2420" t="s">
        <v>92</v>
      </c>
      <c r="X2420" t="s">
        <v>67</v>
      </c>
      <c r="Y2420" t="s">
        <v>56</v>
      </c>
      <c r="Z2420" t="s">
        <v>223</v>
      </c>
      <c r="AA2420" t="s">
        <v>44</v>
      </c>
      <c r="AB2420" t="s">
        <v>44</v>
      </c>
    </row>
    <row r="2421" spans="1:28" x14ac:dyDescent="0.25">
      <c r="A2421" t="s">
        <v>5682</v>
      </c>
      <c r="B2421" s="1">
        <v>45486</v>
      </c>
      <c r="C2421" t="s">
        <v>2219</v>
      </c>
      <c r="D2421" t="s">
        <v>2220</v>
      </c>
      <c r="E2421">
        <v>57</v>
      </c>
      <c r="F2421" t="s">
        <v>48</v>
      </c>
      <c r="G2421" t="s">
        <v>128</v>
      </c>
      <c r="H2421" t="s">
        <v>129</v>
      </c>
      <c r="I2421" t="s">
        <v>74</v>
      </c>
      <c r="J2421" t="s">
        <v>130</v>
      </c>
      <c r="K2421">
        <v>4</v>
      </c>
      <c r="L2421" s="2">
        <v>1700</v>
      </c>
      <c r="M2421">
        <v>15</v>
      </c>
      <c r="N2421" s="2">
        <v>6800</v>
      </c>
      <c r="O2421" s="2">
        <v>1020</v>
      </c>
      <c r="P2421" s="2">
        <v>5780</v>
      </c>
      <c r="Q2421" s="2">
        <v>4004.04</v>
      </c>
      <c r="R2421" s="2">
        <v>1775.96</v>
      </c>
      <c r="S2421" t="s">
        <v>53</v>
      </c>
      <c r="T2421" t="s">
        <v>163</v>
      </c>
      <c r="U2421" t="s">
        <v>164</v>
      </c>
      <c r="V2421" t="s">
        <v>39</v>
      </c>
      <c r="W2421" t="s">
        <v>66</v>
      </c>
      <c r="X2421" t="s">
        <v>41</v>
      </c>
      <c r="Y2421" t="s">
        <v>56</v>
      </c>
      <c r="Z2421" t="s">
        <v>107</v>
      </c>
      <c r="AA2421" t="s">
        <v>44</v>
      </c>
      <c r="AB2421" t="s">
        <v>44</v>
      </c>
    </row>
    <row r="2422" spans="1:28" x14ac:dyDescent="0.25">
      <c r="A2422" t="s">
        <v>5683</v>
      </c>
      <c r="B2422" s="1">
        <v>45486</v>
      </c>
      <c r="C2422" t="s">
        <v>5684</v>
      </c>
      <c r="D2422" t="s">
        <v>5685</v>
      </c>
      <c r="E2422">
        <v>47</v>
      </c>
      <c r="F2422" t="s">
        <v>48</v>
      </c>
      <c r="G2422" t="s">
        <v>273</v>
      </c>
      <c r="H2422" t="s">
        <v>274</v>
      </c>
      <c r="I2422" t="s">
        <v>51</v>
      </c>
      <c r="J2422" t="s">
        <v>52</v>
      </c>
      <c r="K2422">
        <v>4</v>
      </c>
      <c r="L2422" s="2">
        <v>250</v>
      </c>
      <c r="M2422">
        <v>5</v>
      </c>
      <c r="N2422" s="2">
        <v>1000</v>
      </c>
      <c r="O2422" s="2">
        <v>50</v>
      </c>
      <c r="P2422" s="2">
        <v>950</v>
      </c>
      <c r="Q2422" s="2">
        <v>712.82</v>
      </c>
      <c r="R2422" s="2">
        <v>237.18</v>
      </c>
      <c r="S2422" t="s">
        <v>53</v>
      </c>
      <c r="T2422" t="s">
        <v>163</v>
      </c>
      <c r="U2422" t="s">
        <v>164</v>
      </c>
      <c r="V2422" t="s">
        <v>39</v>
      </c>
      <c r="W2422" t="s">
        <v>137</v>
      </c>
      <c r="X2422" t="s">
        <v>67</v>
      </c>
      <c r="Y2422" t="s">
        <v>56</v>
      </c>
      <c r="Z2422" t="s">
        <v>43</v>
      </c>
      <c r="AA2422" t="s">
        <v>44</v>
      </c>
      <c r="AB2422" t="s">
        <v>44</v>
      </c>
    </row>
    <row r="2423" spans="1:28" x14ac:dyDescent="0.25">
      <c r="A2423" t="s">
        <v>5686</v>
      </c>
      <c r="B2423" s="1">
        <v>45486</v>
      </c>
      <c r="C2423" t="s">
        <v>3520</v>
      </c>
      <c r="D2423" t="s">
        <v>3521</v>
      </c>
      <c r="E2423">
        <v>24</v>
      </c>
      <c r="F2423" t="s">
        <v>48</v>
      </c>
      <c r="G2423" t="s">
        <v>561</v>
      </c>
      <c r="H2423" t="s">
        <v>562</v>
      </c>
      <c r="I2423" t="s">
        <v>34</v>
      </c>
      <c r="J2423" t="s">
        <v>143</v>
      </c>
      <c r="K2423">
        <v>5</v>
      </c>
      <c r="L2423" s="2">
        <v>900</v>
      </c>
      <c r="M2423">
        <v>0</v>
      </c>
      <c r="N2423" s="2">
        <v>4500</v>
      </c>
      <c r="O2423" s="2">
        <v>0</v>
      </c>
      <c r="P2423" s="2">
        <v>4500</v>
      </c>
      <c r="Q2423" s="2">
        <v>2563.83</v>
      </c>
      <c r="R2423" s="2">
        <v>1936.17</v>
      </c>
      <c r="S2423" t="s">
        <v>53</v>
      </c>
      <c r="T2423" t="s">
        <v>136</v>
      </c>
      <c r="U2423" t="s">
        <v>38</v>
      </c>
      <c r="V2423" t="s">
        <v>39</v>
      </c>
      <c r="W2423" t="s">
        <v>40</v>
      </c>
      <c r="X2423" t="s">
        <v>41</v>
      </c>
      <c r="Y2423" t="s">
        <v>56</v>
      </c>
      <c r="Z2423" t="s">
        <v>144</v>
      </c>
      <c r="AA2423" t="s">
        <v>44</v>
      </c>
      <c r="AB2423" t="s">
        <v>44</v>
      </c>
    </row>
    <row r="2424" spans="1:28" x14ac:dyDescent="0.25">
      <c r="A2424" t="s">
        <v>5687</v>
      </c>
      <c r="B2424" s="1">
        <v>45486</v>
      </c>
      <c r="C2424" t="s">
        <v>5688</v>
      </c>
      <c r="D2424" t="s">
        <v>5689</v>
      </c>
      <c r="E2424">
        <v>20</v>
      </c>
      <c r="F2424" t="s">
        <v>111</v>
      </c>
      <c r="G2424" t="s">
        <v>168</v>
      </c>
      <c r="H2424" t="s">
        <v>169</v>
      </c>
      <c r="I2424" t="s">
        <v>62</v>
      </c>
      <c r="J2424" t="s">
        <v>143</v>
      </c>
      <c r="K2424">
        <v>3</v>
      </c>
      <c r="L2424" s="2">
        <v>1800</v>
      </c>
      <c r="M2424">
        <v>0</v>
      </c>
      <c r="N2424" s="2">
        <v>5400</v>
      </c>
      <c r="O2424" s="2">
        <v>0</v>
      </c>
      <c r="P2424" s="2">
        <v>5400</v>
      </c>
      <c r="Q2424" s="2">
        <v>3295.77</v>
      </c>
      <c r="R2424" s="2">
        <v>2104.23</v>
      </c>
      <c r="S2424" t="s">
        <v>53</v>
      </c>
      <c r="T2424" t="s">
        <v>222</v>
      </c>
      <c r="U2424" t="s">
        <v>38</v>
      </c>
      <c r="V2424" t="s">
        <v>39</v>
      </c>
      <c r="W2424" t="s">
        <v>92</v>
      </c>
      <c r="X2424" t="s">
        <v>97</v>
      </c>
      <c r="Y2424" t="s">
        <v>56</v>
      </c>
      <c r="Z2424" t="s">
        <v>43</v>
      </c>
      <c r="AA2424" t="s">
        <v>44</v>
      </c>
      <c r="AB2424" t="s">
        <v>44</v>
      </c>
    </row>
    <row r="2425" spans="1:28" x14ac:dyDescent="0.25">
      <c r="A2425" t="s">
        <v>5690</v>
      </c>
      <c r="B2425" s="1">
        <v>45486</v>
      </c>
      <c r="C2425" t="s">
        <v>4520</v>
      </c>
      <c r="D2425" t="s">
        <v>4521</v>
      </c>
      <c r="E2425">
        <v>43</v>
      </c>
      <c r="F2425" t="s">
        <v>31</v>
      </c>
      <c r="G2425" t="s">
        <v>134</v>
      </c>
      <c r="H2425" t="s">
        <v>135</v>
      </c>
      <c r="I2425" t="s">
        <v>62</v>
      </c>
      <c r="J2425" t="s">
        <v>130</v>
      </c>
      <c r="K2425">
        <v>1</v>
      </c>
      <c r="L2425" s="2">
        <v>8500</v>
      </c>
      <c r="M2425">
        <v>0</v>
      </c>
      <c r="N2425" s="2">
        <v>8500</v>
      </c>
      <c r="O2425" s="2">
        <v>0</v>
      </c>
      <c r="P2425" s="2">
        <v>8500</v>
      </c>
      <c r="Q2425" s="2">
        <v>6408.5</v>
      </c>
      <c r="R2425" s="2">
        <v>2091.5</v>
      </c>
      <c r="S2425" t="s">
        <v>64</v>
      </c>
      <c r="T2425" t="s">
        <v>222</v>
      </c>
      <c r="U2425" t="s">
        <v>38</v>
      </c>
      <c r="V2425" t="s">
        <v>39</v>
      </c>
      <c r="W2425" t="s">
        <v>124</v>
      </c>
      <c r="X2425" t="s">
        <v>97</v>
      </c>
      <c r="Y2425" t="s">
        <v>56</v>
      </c>
      <c r="Z2425" t="s">
        <v>508</v>
      </c>
      <c r="AA2425" t="s">
        <v>44</v>
      </c>
      <c r="AB2425" t="s">
        <v>44</v>
      </c>
    </row>
    <row r="2426" spans="1:28" x14ac:dyDescent="0.25">
      <c r="A2426" t="s">
        <v>5691</v>
      </c>
      <c r="B2426" s="1">
        <v>45486</v>
      </c>
      <c r="C2426" t="s">
        <v>5692</v>
      </c>
      <c r="D2426" t="s">
        <v>5693</v>
      </c>
      <c r="E2426">
        <v>59</v>
      </c>
      <c r="F2426" t="s">
        <v>48</v>
      </c>
      <c r="G2426" t="s">
        <v>212</v>
      </c>
      <c r="H2426" t="s">
        <v>213</v>
      </c>
      <c r="I2426" t="s">
        <v>51</v>
      </c>
      <c r="J2426" t="s">
        <v>52</v>
      </c>
      <c r="K2426">
        <v>1</v>
      </c>
      <c r="L2426" s="2">
        <v>400</v>
      </c>
      <c r="M2426">
        <v>10</v>
      </c>
      <c r="N2426" s="2">
        <v>400</v>
      </c>
      <c r="O2426" s="2">
        <v>40</v>
      </c>
      <c r="P2426" s="2">
        <v>360</v>
      </c>
      <c r="Q2426" s="2">
        <v>240.51</v>
      </c>
      <c r="R2426" s="2">
        <v>119.49</v>
      </c>
      <c r="S2426" t="s">
        <v>53</v>
      </c>
      <c r="T2426" t="s">
        <v>153</v>
      </c>
      <c r="U2426" t="s">
        <v>154</v>
      </c>
      <c r="V2426" t="s">
        <v>39</v>
      </c>
      <c r="W2426" t="s">
        <v>124</v>
      </c>
      <c r="X2426" t="s">
        <v>41</v>
      </c>
      <c r="Y2426" t="s">
        <v>56</v>
      </c>
      <c r="Z2426" t="s">
        <v>43</v>
      </c>
      <c r="AA2426" t="s">
        <v>44</v>
      </c>
      <c r="AB2426" t="s">
        <v>44</v>
      </c>
    </row>
    <row r="2427" spans="1:28" x14ac:dyDescent="0.25">
      <c r="A2427" t="s">
        <v>5694</v>
      </c>
      <c r="B2427" s="1">
        <v>45487</v>
      </c>
      <c r="C2427" t="s">
        <v>5695</v>
      </c>
      <c r="D2427" t="s">
        <v>5696</v>
      </c>
      <c r="E2427">
        <v>51</v>
      </c>
      <c r="F2427" t="s">
        <v>31</v>
      </c>
      <c r="G2427" t="s">
        <v>238</v>
      </c>
      <c r="H2427" t="s">
        <v>239</v>
      </c>
      <c r="I2427" t="s">
        <v>62</v>
      </c>
      <c r="J2427" t="s">
        <v>63</v>
      </c>
      <c r="K2427">
        <v>1</v>
      </c>
      <c r="L2427" s="2">
        <v>6500</v>
      </c>
      <c r="M2427">
        <v>20</v>
      </c>
      <c r="N2427" s="2">
        <v>6500</v>
      </c>
      <c r="O2427" s="2">
        <v>1300</v>
      </c>
      <c r="P2427" s="2">
        <v>5200</v>
      </c>
      <c r="Q2427" s="2">
        <v>3043.04</v>
      </c>
      <c r="R2427" s="2">
        <v>2156.96</v>
      </c>
      <c r="S2427" t="s">
        <v>53</v>
      </c>
      <c r="T2427" t="s">
        <v>76</v>
      </c>
      <c r="U2427" t="s">
        <v>77</v>
      </c>
      <c r="V2427" t="s">
        <v>39</v>
      </c>
      <c r="W2427" t="s">
        <v>83</v>
      </c>
      <c r="X2427" t="s">
        <v>97</v>
      </c>
      <c r="Y2427" t="s">
        <v>56</v>
      </c>
      <c r="Z2427" t="s">
        <v>43</v>
      </c>
      <c r="AA2427" t="s">
        <v>44</v>
      </c>
      <c r="AB2427" t="s">
        <v>44</v>
      </c>
    </row>
    <row r="2428" spans="1:28" x14ac:dyDescent="0.25">
      <c r="A2428" t="s">
        <v>5697</v>
      </c>
      <c r="B2428" s="1">
        <v>45487</v>
      </c>
      <c r="C2428" t="s">
        <v>3262</v>
      </c>
      <c r="D2428" t="s">
        <v>3263</v>
      </c>
      <c r="E2428">
        <v>45</v>
      </c>
      <c r="F2428" t="s">
        <v>48</v>
      </c>
      <c r="G2428" t="s">
        <v>207</v>
      </c>
      <c r="H2428" t="s">
        <v>208</v>
      </c>
      <c r="I2428" t="s">
        <v>34</v>
      </c>
      <c r="J2428" t="s">
        <v>143</v>
      </c>
      <c r="K2428">
        <v>1</v>
      </c>
      <c r="L2428" s="2">
        <v>18000</v>
      </c>
      <c r="M2428">
        <v>10</v>
      </c>
      <c r="N2428" s="2">
        <v>18000</v>
      </c>
      <c r="O2428" s="2">
        <v>1800</v>
      </c>
      <c r="P2428" s="2">
        <v>16200</v>
      </c>
      <c r="Q2428" s="2">
        <v>9812.18</v>
      </c>
      <c r="R2428" s="2">
        <v>6387.82</v>
      </c>
      <c r="S2428" t="s">
        <v>53</v>
      </c>
      <c r="T2428" t="s">
        <v>153</v>
      </c>
      <c r="U2428" t="s">
        <v>154</v>
      </c>
      <c r="V2428" t="s">
        <v>39</v>
      </c>
      <c r="W2428" t="s">
        <v>137</v>
      </c>
      <c r="X2428" t="s">
        <v>97</v>
      </c>
      <c r="Y2428" t="s">
        <v>84</v>
      </c>
      <c r="Z2428" t="s">
        <v>43</v>
      </c>
      <c r="AA2428" t="s">
        <v>44</v>
      </c>
      <c r="AB2428" t="s">
        <v>44</v>
      </c>
    </row>
    <row r="2429" spans="1:28" x14ac:dyDescent="0.25">
      <c r="A2429" t="s">
        <v>5698</v>
      </c>
      <c r="B2429" s="1">
        <v>45487</v>
      </c>
      <c r="C2429" t="s">
        <v>1596</v>
      </c>
      <c r="D2429" t="s">
        <v>1597</v>
      </c>
      <c r="E2429">
        <v>48</v>
      </c>
      <c r="F2429" t="s">
        <v>48</v>
      </c>
      <c r="G2429" t="s">
        <v>32</v>
      </c>
      <c r="H2429" t="s">
        <v>33</v>
      </c>
      <c r="I2429" t="s">
        <v>34</v>
      </c>
      <c r="J2429" t="s">
        <v>35</v>
      </c>
      <c r="K2429">
        <v>2</v>
      </c>
      <c r="L2429" s="2">
        <v>55000</v>
      </c>
      <c r="M2429">
        <v>15</v>
      </c>
      <c r="N2429" s="2">
        <v>110000</v>
      </c>
      <c r="O2429" s="2">
        <v>16500</v>
      </c>
      <c r="P2429" s="2">
        <v>93500</v>
      </c>
      <c r="Q2429" s="2">
        <v>62867.62</v>
      </c>
      <c r="R2429" s="2">
        <v>30632.38</v>
      </c>
      <c r="S2429" t="s">
        <v>53</v>
      </c>
      <c r="T2429" t="s">
        <v>407</v>
      </c>
      <c r="U2429" t="s">
        <v>408</v>
      </c>
      <c r="V2429" t="s">
        <v>39</v>
      </c>
      <c r="W2429" t="s">
        <v>66</v>
      </c>
      <c r="X2429" t="s">
        <v>67</v>
      </c>
      <c r="Y2429" t="s">
        <v>56</v>
      </c>
      <c r="Z2429" t="s">
        <v>43</v>
      </c>
      <c r="AA2429" t="s">
        <v>44</v>
      </c>
      <c r="AB2429" t="s">
        <v>44</v>
      </c>
    </row>
    <row r="2430" spans="1:28" x14ac:dyDescent="0.25">
      <c r="A2430" t="s">
        <v>5699</v>
      </c>
      <c r="B2430" s="1">
        <v>45487</v>
      </c>
      <c r="C2430" t="s">
        <v>5700</v>
      </c>
      <c r="D2430" t="s">
        <v>5701</v>
      </c>
      <c r="E2430">
        <v>39</v>
      </c>
      <c r="F2430" t="s">
        <v>48</v>
      </c>
      <c r="G2430" t="s">
        <v>176</v>
      </c>
      <c r="H2430" t="s">
        <v>177</v>
      </c>
      <c r="I2430" t="s">
        <v>34</v>
      </c>
      <c r="J2430" t="s">
        <v>35</v>
      </c>
      <c r="K2430">
        <v>4</v>
      </c>
      <c r="L2430" s="2">
        <v>6500</v>
      </c>
      <c r="M2430">
        <v>5</v>
      </c>
      <c r="N2430" s="2">
        <v>26000</v>
      </c>
      <c r="O2430" s="2">
        <v>1300</v>
      </c>
      <c r="P2430" s="2">
        <v>24700</v>
      </c>
      <c r="Q2430" s="2">
        <v>20123.5</v>
      </c>
      <c r="R2430" s="2">
        <v>4576.5</v>
      </c>
      <c r="S2430" t="s">
        <v>53</v>
      </c>
      <c r="T2430" t="s">
        <v>290</v>
      </c>
      <c r="U2430" t="s">
        <v>291</v>
      </c>
      <c r="V2430" t="s">
        <v>39</v>
      </c>
      <c r="W2430" t="s">
        <v>40</v>
      </c>
      <c r="X2430" t="s">
        <v>41</v>
      </c>
      <c r="Y2430" t="s">
        <v>42</v>
      </c>
      <c r="Z2430" t="s">
        <v>43</v>
      </c>
      <c r="AA2430" t="s">
        <v>44</v>
      </c>
      <c r="AB2430" t="s">
        <v>44</v>
      </c>
    </row>
    <row r="2431" spans="1:28" x14ac:dyDescent="0.25">
      <c r="A2431" t="s">
        <v>5702</v>
      </c>
      <c r="B2431" s="1">
        <v>45487</v>
      </c>
      <c r="C2431" t="s">
        <v>1005</v>
      </c>
      <c r="D2431" t="s">
        <v>1006</v>
      </c>
      <c r="E2431">
        <v>18</v>
      </c>
      <c r="F2431" t="s">
        <v>111</v>
      </c>
      <c r="G2431" t="s">
        <v>366</v>
      </c>
      <c r="H2431" t="s">
        <v>367</v>
      </c>
      <c r="I2431" t="s">
        <v>34</v>
      </c>
      <c r="J2431" t="s">
        <v>130</v>
      </c>
      <c r="K2431">
        <v>3</v>
      </c>
      <c r="L2431" s="2">
        <v>14500</v>
      </c>
      <c r="M2431">
        <v>10</v>
      </c>
      <c r="N2431" s="2">
        <v>43500</v>
      </c>
      <c r="O2431" s="2">
        <v>4350</v>
      </c>
      <c r="P2431" s="2">
        <v>39150</v>
      </c>
      <c r="Q2431" s="2">
        <v>22828.73</v>
      </c>
      <c r="R2431" s="2">
        <v>16321.27</v>
      </c>
      <c r="S2431" t="s">
        <v>36</v>
      </c>
      <c r="T2431" t="s">
        <v>96</v>
      </c>
      <c r="U2431" t="s">
        <v>96</v>
      </c>
      <c r="V2431" t="s">
        <v>39</v>
      </c>
      <c r="W2431" t="s">
        <v>83</v>
      </c>
      <c r="X2431" t="s">
        <v>97</v>
      </c>
      <c r="Y2431" t="s">
        <v>56</v>
      </c>
      <c r="Z2431" t="s">
        <v>43</v>
      </c>
      <c r="AA2431" t="s">
        <v>44</v>
      </c>
      <c r="AB2431" t="s">
        <v>44</v>
      </c>
    </row>
    <row r="2432" spans="1:28" x14ac:dyDescent="0.25">
      <c r="A2432" t="s">
        <v>5703</v>
      </c>
      <c r="B2432" s="1">
        <v>45487</v>
      </c>
      <c r="C2432" t="s">
        <v>5096</v>
      </c>
      <c r="D2432" t="s">
        <v>5097</v>
      </c>
      <c r="E2432">
        <v>27</v>
      </c>
      <c r="F2432" t="s">
        <v>48</v>
      </c>
      <c r="G2432" t="s">
        <v>227</v>
      </c>
      <c r="H2432" t="s">
        <v>228</v>
      </c>
      <c r="I2432" t="s">
        <v>74</v>
      </c>
      <c r="J2432" t="s">
        <v>75</v>
      </c>
      <c r="K2432">
        <v>1</v>
      </c>
      <c r="L2432" s="2">
        <v>1400</v>
      </c>
      <c r="M2432">
        <v>5</v>
      </c>
      <c r="N2432" s="2">
        <v>1400</v>
      </c>
      <c r="O2432" s="2">
        <v>70</v>
      </c>
      <c r="P2432" s="2">
        <v>1330</v>
      </c>
      <c r="Q2432" s="2">
        <v>1030.95</v>
      </c>
      <c r="R2432" s="2">
        <v>299.05</v>
      </c>
      <c r="S2432" t="s">
        <v>53</v>
      </c>
      <c r="T2432" t="s">
        <v>105</v>
      </c>
      <c r="U2432" t="s">
        <v>106</v>
      </c>
      <c r="V2432" t="s">
        <v>39</v>
      </c>
      <c r="W2432" t="s">
        <v>124</v>
      </c>
      <c r="X2432" t="s">
        <v>97</v>
      </c>
      <c r="Y2432" t="s">
        <v>56</v>
      </c>
      <c r="Z2432" t="s">
        <v>43</v>
      </c>
      <c r="AA2432" t="s">
        <v>44</v>
      </c>
      <c r="AB2432" t="s">
        <v>44</v>
      </c>
    </row>
    <row r="2433" spans="1:28" x14ac:dyDescent="0.25">
      <c r="A2433" t="s">
        <v>5704</v>
      </c>
      <c r="B2433" s="1">
        <v>45487</v>
      </c>
      <c r="C2433" t="s">
        <v>5226</v>
      </c>
      <c r="D2433" t="s">
        <v>5227</v>
      </c>
      <c r="E2433">
        <v>32</v>
      </c>
      <c r="F2433" t="s">
        <v>48</v>
      </c>
      <c r="G2433" t="s">
        <v>158</v>
      </c>
      <c r="H2433" t="s">
        <v>159</v>
      </c>
      <c r="I2433" t="s">
        <v>51</v>
      </c>
      <c r="J2433" t="s">
        <v>52</v>
      </c>
      <c r="K2433">
        <v>1</v>
      </c>
      <c r="L2433" s="2">
        <v>650</v>
      </c>
      <c r="M2433">
        <v>10</v>
      </c>
      <c r="N2433" s="2">
        <v>650</v>
      </c>
      <c r="O2433" s="2">
        <v>65</v>
      </c>
      <c r="P2433" s="2">
        <v>585</v>
      </c>
      <c r="Q2433" s="2">
        <v>371.49</v>
      </c>
      <c r="R2433" s="2">
        <v>213.51</v>
      </c>
      <c r="S2433" t="s">
        <v>53</v>
      </c>
      <c r="T2433" t="s">
        <v>275</v>
      </c>
      <c r="U2433" t="s">
        <v>123</v>
      </c>
      <c r="V2433" t="s">
        <v>39</v>
      </c>
      <c r="W2433" t="s">
        <v>66</v>
      </c>
      <c r="X2433" t="s">
        <v>41</v>
      </c>
      <c r="Y2433" t="s">
        <v>56</v>
      </c>
      <c r="Z2433" t="s">
        <v>223</v>
      </c>
      <c r="AA2433" t="s">
        <v>44</v>
      </c>
      <c r="AB2433" t="s">
        <v>44</v>
      </c>
    </row>
    <row r="2434" spans="1:28" x14ac:dyDescent="0.25">
      <c r="A2434" t="s">
        <v>5705</v>
      </c>
      <c r="B2434" s="1">
        <v>45487</v>
      </c>
      <c r="C2434" t="s">
        <v>3773</v>
      </c>
      <c r="D2434" t="s">
        <v>3774</v>
      </c>
      <c r="E2434">
        <v>47</v>
      </c>
      <c r="F2434" t="s">
        <v>31</v>
      </c>
      <c r="G2434" t="s">
        <v>101</v>
      </c>
      <c r="H2434" t="s">
        <v>102</v>
      </c>
      <c r="I2434" t="s">
        <v>103</v>
      </c>
      <c r="J2434" t="s">
        <v>104</v>
      </c>
      <c r="K2434">
        <v>1</v>
      </c>
      <c r="L2434" s="2">
        <v>1800</v>
      </c>
      <c r="M2434">
        <v>0</v>
      </c>
      <c r="N2434" s="2">
        <v>1800</v>
      </c>
      <c r="O2434" s="2">
        <v>0</v>
      </c>
      <c r="P2434" s="2">
        <v>1800</v>
      </c>
      <c r="Q2434" s="2">
        <v>1188.92</v>
      </c>
      <c r="R2434" s="2">
        <v>611.08000000000004</v>
      </c>
      <c r="S2434" t="s">
        <v>53</v>
      </c>
      <c r="T2434" t="s">
        <v>54</v>
      </c>
      <c r="U2434" t="s">
        <v>55</v>
      </c>
      <c r="V2434" t="s">
        <v>39</v>
      </c>
      <c r="W2434" t="s">
        <v>92</v>
      </c>
      <c r="X2434" t="s">
        <v>97</v>
      </c>
      <c r="Y2434" t="s">
        <v>56</v>
      </c>
      <c r="Z2434" t="s">
        <v>43</v>
      </c>
      <c r="AA2434" t="s">
        <v>44</v>
      </c>
      <c r="AB2434" t="s">
        <v>44</v>
      </c>
    </row>
    <row r="2435" spans="1:28" x14ac:dyDescent="0.25">
      <c r="A2435" t="s">
        <v>5706</v>
      </c>
      <c r="B2435" s="1">
        <v>45487</v>
      </c>
      <c r="C2435" t="s">
        <v>4607</v>
      </c>
      <c r="D2435" t="s">
        <v>4608</v>
      </c>
      <c r="E2435">
        <v>39</v>
      </c>
      <c r="F2435" t="s">
        <v>31</v>
      </c>
      <c r="G2435" t="s">
        <v>134</v>
      </c>
      <c r="H2435" t="s">
        <v>135</v>
      </c>
      <c r="I2435" t="s">
        <v>62</v>
      </c>
      <c r="J2435" t="s">
        <v>130</v>
      </c>
      <c r="K2435">
        <v>3</v>
      </c>
      <c r="L2435" s="2">
        <v>8500</v>
      </c>
      <c r="M2435">
        <v>10</v>
      </c>
      <c r="N2435" s="2">
        <v>25500</v>
      </c>
      <c r="O2435" s="2">
        <v>2550</v>
      </c>
      <c r="P2435" s="2">
        <v>22950</v>
      </c>
      <c r="Q2435" s="2">
        <v>15077.68</v>
      </c>
      <c r="R2435" s="2">
        <v>7872.32</v>
      </c>
      <c r="S2435" t="s">
        <v>64</v>
      </c>
      <c r="T2435" t="s">
        <v>263</v>
      </c>
      <c r="U2435" t="s">
        <v>91</v>
      </c>
      <c r="V2435" t="s">
        <v>39</v>
      </c>
      <c r="W2435" t="s">
        <v>92</v>
      </c>
      <c r="X2435" t="s">
        <v>97</v>
      </c>
      <c r="Y2435" t="s">
        <v>56</v>
      </c>
      <c r="Z2435" t="s">
        <v>107</v>
      </c>
      <c r="AA2435" t="s">
        <v>44</v>
      </c>
      <c r="AB2435" t="s">
        <v>44</v>
      </c>
    </row>
    <row r="2436" spans="1:28" x14ac:dyDescent="0.25">
      <c r="A2436" t="s">
        <v>5707</v>
      </c>
      <c r="B2436" s="1">
        <v>45487</v>
      </c>
      <c r="C2436" t="s">
        <v>3026</v>
      </c>
      <c r="D2436" t="s">
        <v>3027</v>
      </c>
      <c r="E2436">
        <v>37</v>
      </c>
      <c r="F2436" t="s">
        <v>31</v>
      </c>
      <c r="G2436" t="s">
        <v>217</v>
      </c>
      <c r="H2436" t="s">
        <v>218</v>
      </c>
      <c r="I2436" t="s">
        <v>34</v>
      </c>
      <c r="J2436" t="s">
        <v>130</v>
      </c>
      <c r="K2436">
        <v>2</v>
      </c>
      <c r="L2436" s="2">
        <v>28000</v>
      </c>
      <c r="M2436">
        <v>10</v>
      </c>
      <c r="N2436" s="2">
        <v>56000</v>
      </c>
      <c r="O2436" s="2">
        <v>5600</v>
      </c>
      <c r="P2436" s="2">
        <v>50400</v>
      </c>
      <c r="Q2436" s="2">
        <v>37490.58</v>
      </c>
      <c r="R2436" s="2">
        <v>12909.42</v>
      </c>
      <c r="S2436" t="s">
        <v>36</v>
      </c>
      <c r="T2436" t="s">
        <v>136</v>
      </c>
      <c r="U2436" t="s">
        <v>38</v>
      </c>
      <c r="V2436" t="s">
        <v>39</v>
      </c>
      <c r="W2436" t="s">
        <v>40</v>
      </c>
      <c r="X2436" t="s">
        <v>97</v>
      </c>
      <c r="Y2436" t="s">
        <v>56</v>
      </c>
      <c r="Z2436" t="s">
        <v>43</v>
      </c>
      <c r="AA2436" t="s">
        <v>44</v>
      </c>
      <c r="AB2436" t="s">
        <v>44</v>
      </c>
    </row>
    <row r="2437" spans="1:28" x14ac:dyDescent="0.25">
      <c r="A2437" t="s">
        <v>5708</v>
      </c>
      <c r="B2437" s="1">
        <v>45488</v>
      </c>
      <c r="C2437" t="s">
        <v>2196</v>
      </c>
      <c r="D2437" t="s">
        <v>2197</v>
      </c>
      <c r="E2437">
        <v>31</v>
      </c>
      <c r="F2437" t="s">
        <v>31</v>
      </c>
      <c r="G2437" t="s">
        <v>141</v>
      </c>
      <c r="H2437" t="s">
        <v>142</v>
      </c>
      <c r="I2437" t="s">
        <v>74</v>
      </c>
      <c r="J2437" t="s">
        <v>143</v>
      </c>
      <c r="K2437">
        <v>3</v>
      </c>
      <c r="L2437" s="2">
        <v>900</v>
      </c>
      <c r="M2437">
        <v>0</v>
      </c>
      <c r="N2437" s="2">
        <v>2700</v>
      </c>
      <c r="O2437" s="2">
        <v>0</v>
      </c>
      <c r="P2437" s="2">
        <v>2700</v>
      </c>
      <c r="Q2437" s="2">
        <v>1810.95</v>
      </c>
      <c r="R2437" s="2">
        <v>889.05</v>
      </c>
      <c r="S2437" t="s">
        <v>36</v>
      </c>
      <c r="T2437" t="s">
        <v>263</v>
      </c>
      <c r="U2437" t="s">
        <v>91</v>
      </c>
      <c r="V2437" t="s">
        <v>39</v>
      </c>
      <c r="W2437" t="s">
        <v>92</v>
      </c>
      <c r="X2437" t="s">
        <v>67</v>
      </c>
      <c r="Y2437" t="s">
        <v>56</v>
      </c>
      <c r="Z2437" t="s">
        <v>144</v>
      </c>
      <c r="AA2437" t="s">
        <v>44</v>
      </c>
      <c r="AB2437" t="s">
        <v>44</v>
      </c>
    </row>
    <row r="2438" spans="1:28" x14ac:dyDescent="0.25">
      <c r="A2438" t="s">
        <v>5709</v>
      </c>
      <c r="B2438" s="1">
        <v>45488</v>
      </c>
      <c r="C2438" t="s">
        <v>881</v>
      </c>
      <c r="D2438" t="s">
        <v>882</v>
      </c>
      <c r="E2438">
        <v>19</v>
      </c>
      <c r="F2438" t="s">
        <v>48</v>
      </c>
      <c r="G2438" t="s">
        <v>243</v>
      </c>
      <c r="H2438" t="s">
        <v>244</v>
      </c>
      <c r="I2438" t="s">
        <v>103</v>
      </c>
      <c r="J2438" t="s">
        <v>104</v>
      </c>
      <c r="K2438">
        <v>4</v>
      </c>
      <c r="L2438" s="2">
        <v>450</v>
      </c>
      <c r="M2438">
        <v>25</v>
      </c>
      <c r="N2438" s="2">
        <v>1800</v>
      </c>
      <c r="O2438" s="2">
        <v>450</v>
      </c>
      <c r="P2438" s="2">
        <v>1350</v>
      </c>
      <c r="Q2438" s="2">
        <v>984.34</v>
      </c>
      <c r="R2438" s="2">
        <v>365.66</v>
      </c>
      <c r="S2438" t="s">
        <v>64</v>
      </c>
      <c r="T2438" t="s">
        <v>90</v>
      </c>
      <c r="U2438" t="s">
        <v>91</v>
      </c>
      <c r="V2438" t="s">
        <v>39</v>
      </c>
      <c r="W2438" t="s">
        <v>137</v>
      </c>
      <c r="X2438" t="s">
        <v>67</v>
      </c>
      <c r="Y2438" t="s">
        <v>56</v>
      </c>
      <c r="Z2438" t="s">
        <v>43</v>
      </c>
      <c r="AA2438" t="s">
        <v>44</v>
      </c>
      <c r="AB2438" t="s">
        <v>44</v>
      </c>
    </row>
    <row r="2439" spans="1:28" x14ac:dyDescent="0.25">
      <c r="A2439" t="s">
        <v>5710</v>
      </c>
      <c r="B2439" s="1">
        <v>45488</v>
      </c>
      <c r="C2439" t="s">
        <v>5711</v>
      </c>
      <c r="D2439" t="s">
        <v>5712</v>
      </c>
      <c r="E2439">
        <v>53</v>
      </c>
      <c r="F2439" t="s">
        <v>48</v>
      </c>
      <c r="G2439" t="s">
        <v>168</v>
      </c>
      <c r="H2439" t="s">
        <v>169</v>
      </c>
      <c r="I2439" t="s">
        <v>62</v>
      </c>
      <c r="J2439" t="s">
        <v>143</v>
      </c>
      <c r="K2439">
        <v>5</v>
      </c>
      <c r="L2439" s="2">
        <v>1800</v>
      </c>
      <c r="M2439">
        <v>20</v>
      </c>
      <c r="N2439" s="2">
        <v>9000</v>
      </c>
      <c r="O2439" s="2">
        <v>1800</v>
      </c>
      <c r="P2439" s="2">
        <v>7200</v>
      </c>
      <c r="Q2439" s="2">
        <v>4249.82</v>
      </c>
      <c r="R2439" s="2">
        <v>2950.18</v>
      </c>
      <c r="S2439" t="s">
        <v>36</v>
      </c>
      <c r="T2439" t="s">
        <v>407</v>
      </c>
      <c r="U2439" t="s">
        <v>408</v>
      </c>
      <c r="V2439" t="s">
        <v>39</v>
      </c>
      <c r="W2439" t="s">
        <v>66</v>
      </c>
      <c r="X2439" t="s">
        <v>97</v>
      </c>
      <c r="Y2439" t="s">
        <v>56</v>
      </c>
      <c r="Z2439" t="s">
        <v>43</v>
      </c>
      <c r="AA2439" t="s">
        <v>68</v>
      </c>
      <c r="AB2439" t="s">
        <v>44</v>
      </c>
    </row>
    <row r="2440" spans="1:28" x14ac:dyDescent="0.25">
      <c r="A2440" t="s">
        <v>5713</v>
      </c>
      <c r="B2440" s="1">
        <v>45488</v>
      </c>
      <c r="C2440" t="s">
        <v>2393</v>
      </c>
      <c r="D2440" t="s">
        <v>2394</v>
      </c>
      <c r="E2440">
        <v>45</v>
      </c>
      <c r="F2440" t="s">
        <v>31</v>
      </c>
      <c r="G2440" t="s">
        <v>88</v>
      </c>
      <c r="H2440" t="s">
        <v>89</v>
      </c>
      <c r="I2440" t="s">
        <v>62</v>
      </c>
      <c r="J2440" t="s">
        <v>63</v>
      </c>
      <c r="K2440">
        <v>2</v>
      </c>
      <c r="L2440" s="2">
        <v>4200</v>
      </c>
      <c r="M2440">
        <v>0</v>
      </c>
      <c r="N2440" s="2">
        <v>8400</v>
      </c>
      <c r="O2440" s="2">
        <v>0</v>
      </c>
      <c r="P2440" s="2">
        <v>8400</v>
      </c>
      <c r="Q2440" s="2">
        <v>5101.1000000000004</v>
      </c>
      <c r="R2440" s="2">
        <v>3298.9</v>
      </c>
      <c r="S2440" t="s">
        <v>36</v>
      </c>
      <c r="T2440" t="s">
        <v>163</v>
      </c>
      <c r="U2440" t="s">
        <v>164</v>
      </c>
      <c r="V2440" t="s">
        <v>39</v>
      </c>
      <c r="W2440" t="s">
        <v>83</v>
      </c>
      <c r="X2440" t="s">
        <v>97</v>
      </c>
      <c r="Y2440" t="s">
        <v>42</v>
      </c>
      <c r="Z2440" t="s">
        <v>43</v>
      </c>
      <c r="AA2440" t="s">
        <v>44</v>
      </c>
      <c r="AB2440" t="s">
        <v>68</v>
      </c>
    </row>
    <row r="2441" spans="1:28" x14ac:dyDescent="0.25">
      <c r="A2441" t="s">
        <v>5714</v>
      </c>
      <c r="B2441" s="1">
        <v>45488</v>
      </c>
      <c r="C2441" t="s">
        <v>1250</v>
      </c>
      <c r="D2441" t="s">
        <v>1251</v>
      </c>
      <c r="E2441">
        <v>18</v>
      </c>
      <c r="F2441" t="s">
        <v>31</v>
      </c>
      <c r="G2441" t="s">
        <v>212</v>
      </c>
      <c r="H2441" t="s">
        <v>213</v>
      </c>
      <c r="I2441" t="s">
        <v>51</v>
      </c>
      <c r="J2441" t="s">
        <v>52</v>
      </c>
      <c r="K2441">
        <v>4</v>
      </c>
      <c r="L2441" s="2">
        <v>400</v>
      </c>
      <c r="M2441">
        <v>20</v>
      </c>
      <c r="N2441" s="2">
        <v>1600</v>
      </c>
      <c r="O2441" s="2">
        <v>320</v>
      </c>
      <c r="P2441" s="2">
        <v>1280</v>
      </c>
      <c r="Q2441" s="2">
        <v>705.71</v>
      </c>
      <c r="R2441" s="2">
        <v>574.29</v>
      </c>
      <c r="S2441" t="s">
        <v>53</v>
      </c>
      <c r="T2441" t="s">
        <v>163</v>
      </c>
      <c r="U2441" t="s">
        <v>164</v>
      </c>
      <c r="V2441" t="s">
        <v>39</v>
      </c>
      <c r="W2441" t="s">
        <v>83</v>
      </c>
      <c r="X2441" t="s">
        <v>97</v>
      </c>
      <c r="Y2441" t="s">
        <v>42</v>
      </c>
      <c r="Z2441" t="s">
        <v>43</v>
      </c>
      <c r="AA2441" t="s">
        <v>44</v>
      </c>
      <c r="AB2441" t="s">
        <v>44</v>
      </c>
    </row>
    <row r="2442" spans="1:28" x14ac:dyDescent="0.25">
      <c r="A2442" t="s">
        <v>5715</v>
      </c>
      <c r="B2442" s="1">
        <v>45488</v>
      </c>
      <c r="C2442" t="s">
        <v>5716</v>
      </c>
      <c r="D2442" t="s">
        <v>5717</v>
      </c>
      <c r="E2442">
        <v>28</v>
      </c>
      <c r="F2442" t="s">
        <v>48</v>
      </c>
      <c r="G2442" t="s">
        <v>298</v>
      </c>
      <c r="H2442" t="s">
        <v>299</v>
      </c>
      <c r="I2442" t="s">
        <v>103</v>
      </c>
      <c r="J2442" t="s">
        <v>104</v>
      </c>
      <c r="K2442">
        <v>1</v>
      </c>
      <c r="L2442" s="2">
        <v>700</v>
      </c>
      <c r="M2442">
        <v>10</v>
      </c>
      <c r="N2442" s="2">
        <v>700</v>
      </c>
      <c r="O2442" s="2">
        <v>70</v>
      </c>
      <c r="P2442" s="2">
        <v>630</v>
      </c>
      <c r="Q2442" s="2">
        <v>487.33</v>
      </c>
      <c r="R2442" s="2">
        <v>142.66999999999999</v>
      </c>
      <c r="S2442" t="s">
        <v>53</v>
      </c>
      <c r="T2442" t="s">
        <v>263</v>
      </c>
      <c r="U2442" t="s">
        <v>91</v>
      </c>
      <c r="V2442" t="s">
        <v>39</v>
      </c>
      <c r="W2442" t="s">
        <v>83</v>
      </c>
      <c r="X2442" t="s">
        <v>41</v>
      </c>
      <c r="Y2442" t="s">
        <v>56</v>
      </c>
      <c r="Z2442" t="s">
        <v>508</v>
      </c>
      <c r="AA2442" t="s">
        <v>44</v>
      </c>
      <c r="AB2442" t="s">
        <v>44</v>
      </c>
    </row>
    <row r="2443" spans="1:28" x14ac:dyDescent="0.25">
      <c r="A2443" t="s">
        <v>5718</v>
      </c>
      <c r="B2443" s="1">
        <v>45488</v>
      </c>
      <c r="C2443" t="s">
        <v>4200</v>
      </c>
      <c r="D2443" t="s">
        <v>4201</v>
      </c>
      <c r="E2443">
        <v>27</v>
      </c>
      <c r="F2443" t="s">
        <v>48</v>
      </c>
      <c r="G2443" t="s">
        <v>273</v>
      </c>
      <c r="H2443" t="s">
        <v>274</v>
      </c>
      <c r="I2443" t="s">
        <v>51</v>
      </c>
      <c r="J2443" t="s">
        <v>52</v>
      </c>
      <c r="K2443">
        <v>2</v>
      </c>
      <c r="L2443" s="2">
        <v>250</v>
      </c>
      <c r="M2443">
        <v>5</v>
      </c>
      <c r="N2443" s="2">
        <v>500</v>
      </c>
      <c r="O2443" s="2">
        <v>25</v>
      </c>
      <c r="P2443" s="2">
        <v>475</v>
      </c>
      <c r="Q2443" s="2">
        <v>353.89</v>
      </c>
      <c r="R2443" s="2">
        <v>121.11</v>
      </c>
      <c r="S2443" t="s">
        <v>53</v>
      </c>
      <c r="T2443" t="s">
        <v>37</v>
      </c>
      <c r="U2443" t="s">
        <v>38</v>
      </c>
      <c r="V2443" t="s">
        <v>39</v>
      </c>
      <c r="W2443" t="s">
        <v>137</v>
      </c>
      <c r="X2443" t="s">
        <v>41</v>
      </c>
      <c r="Y2443" t="s">
        <v>42</v>
      </c>
      <c r="Z2443" t="s">
        <v>43</v>
      </c>
      <c r="AA2443" t="s">
        <v>44</v>
      </c>
      <c r="AB2443" t="s">
        <v>44</v>
      </c>
    </row>
    <row r="2444" spans="1:28" x14ac:dyDescent="0.25">
      <c r="A2444" t="s">
        <v>5719</v>
      </c>
      <c r="B2444" s="1">
        <v>45488</v>
      </c>
      <c r="C2444" t="s">
        <v>5720</v>
      </c>
      <c r="D2444" t="s">
        <v>5721</v>
      </c>
      <c r="E2444">
        <v>18</v>
      </c>
      <c r="F2444" t="s">
        <v>111</v>
      </c>
      <c r="G2444" t="s">
        <v>227</v>
      </c>
      <c r="H2444" t="s">
        <v>228</v>
      </c>
      <c r="I2444" t="s">
        <v>74</v>
      </c>
      <c r="J2444" t="s">
        <v>75</v>
      </c>
      <c r="K2444">
        <v>3</v>
      </c>
      <c r="L2444" s="2">
        <v>1400</v>
      </c>
      <c r="M2444">
        <v>10</v>
      </c>
      <c r="N2444" s="2">
        <v>4200</v>
      </c>
      <c r="O2444" s="2">
        <v>420</v>
      </c>
      <c r="P2444" s="2">
        <v>3780</v>
      </c>
      <c r="Q2444" s="2">
        <v>2377.77</v>
      </c>
      <c r="R2444" s="2">
        <v>1402.23</v>
      </c>
      <c r="S2444" t="s">
        <v>53</v>
      </c>
      <c r="T2444" t="s">
        <v>222</v>
      </c>
      <c r="U2444" t="s">
        <v>38</v>
      </c>
      <c r="V2444" t="s">
        <v>39</v>
      </c>
      <c r="W2444" t="s">
        <v>40</v>
      </c>
      <c r="X2444" t="s">
        <v>67</v>
      </c>
      <c r="Y2444" t="s">
        <v>56</v>
      </c>
      <c r="Z2444" t="s">
        <v>43</v>
      </c>
      <c r="AA2444" t="s">
        <v>68</v>
      </c>
      <c r="AB2444" t="s">
        <v>44</v>
      </c>
    </row>
    <row r="2445" spans="1:28" x14ac:dyDescent="0.25">
      <c r="A2445" t="s">
        <v>5722</v>
      </c>
      <c r="B2445" s="1">
        <v>45488</v>
      </c>
      <c r="C2445" t="s">
        <v>4850</v>
      </c>
      <c r="D2445" t="s">
        <v>4851</v>
      </c>
      <c r="E2445">
        <v>40</v>
      </c>
      <c r="F2445" t="s">
        <v>111</v>
      </c>
      <c r="G2445" t="s">
        <v>217</v>
      </c>
      <c r="H2445" t="s">
        <v>218</v>
      </c>
      <c r="I2445" t="s">
        <v>34</v>
      </c>
      <c r="J2445" t="s">
        <v>130</v>
      </c>
      <c r="K2445">
        <v>2</v>
      </c>
      <c r="L2445" s="2">
        <v>28000</v>
      </c>
      <c r="M2445">
        <v>20</v>
      </c>
      <c r="N2445" s="2">
        <v>56000</v>
      </c>
      <c r="O2445" s="2">
        <v>11200</v>
      </c>
      <c r="P2445" s="2">
        <v>44800</v>
      </c>
      <c r="Q2445" s="2">
        <v>30658.9</v>
      </c>
      <c r="R2445" s="2">
        <v>14141.1</v>
      </c>
      <c r="S2445" t="s">
        <v>53</v>
      </c>
      <c r="T2445" t="s">
        <v>178</v>
      </c>
      <c r="U2445" t="s">
        <v>154</v>
      </c>
      <c r="V2445" t="s">
        <v>39</v>
      </c>
      <c r="W2445" t="s">
        <v>66</v>
      </c>
      <c r="X2445" t="s">
        <v>67</v>
      </c>
      <c r="Y2445" t="s">
        <v>42</v>
      </c>
      <c r="Z2445" t="s">
        <v>508</v>
      </c>
      <c r="AA2445" t="s">
        <v>44</v>
      </c>
      <c r="AB2445" t="s">
        <v>44</v>
      </c>
    </row>
    <row r="2446" spans="1:28" x14ac:dyDescent="0.25">
      <c r="A2446" t="s">
        <v>5723</v>
      </c>
      <c r="B2446" s="1">
        <v>45488</v>
      </c>
      <c r="C2446" t="s">
        <v>2939</v>
      </c>
      <c r="D2446" t="s">
        <v>2940</v>
      </c>
      <c r="E2446">
        <v>27</v>
      </c>
      <c r="F2446" t="s">
        <v>111</v>
      </c>
      <c r="G2446" t="s">
        <v>202</v>
      </c>
      <c r="H2446" t="s">
        <v>203</v>
      </c>
      <c r="I2446" t="s">
        <v>103</v>
      </c>
      <c r="J2446" t="s">
        <v>104</v>
      </c>
      <c r="K2446">
        <v>2</v>
      </c>
      <c r="L2446" s="2">
        <v>550</v>
      </c>
      <c r="M2446">
        <v>5</v>
      </c>
      <c r="N2446" s="2">
        <v>1100</v>
      </c>
      <c r="O2446" s="2">
        <v>55</v>
      </c>
      <c r="P2446" s="2">
        <v>1045</v>
      </c>
      <c r="Q2446" s="2">
        <v>637.13</v>
      </c>
      <c r="R2446" s="2">
        <v>407.87</v>
      </c>
      <c r="S2446" t="s">
        <v>53</v>
      </c>
      <c r="T2446" t="s">
        <v>76</v>
      </c>
      <c r="U2446" t="s">
        <v>77</v>
      </c>
      <c r="V2446" t="s">
        <v>39</v>
      </c>
      <c r="W2446" t="s">
        <v>83</v>
      </c>
      <c r="X2446" t="s">
        <v>97</v>
      </c>
      <c r="Y2446" t="s">
        <v>84</v>
      </c>
      <c r="Z2446" t="s">
        <v>508</v>
      </c>
      <c r="AA2446" t="s">
        <v>44</v>
      </c>
      <c r="AB2446" t="s">
        <v>44</v>
      </c>
    </row>
    <row r="2447" spans="1:28" x14ac:dyDescent="0.25">
      <c r="A2447" t="s">
        <v>5724</v>
      </c>
      <c r="B2447" s="1">
        <v>45488</v>
      </c>
      <c r="C2447" t="s">
        <v>2290</v>
      </c>
      <c r="D2447" t="s">
        <v>2291</v>
      </c>
      <c r="E2447">
        <v>58</v>
      </c>
      <c r="F2447" t="s">
        <v>31</v>
      </c>
      <c r="G2447" t="s">
        <v>168</v>
      </c>
      <c r="H2447" t="s">
        <v>169</v>
      </c>
      <c r="I2447" t="s">
        <v>62</v>
      </c>
      <c r="J2447" t="s">
        <v>143</v>
      </c>
      <c r="K2447">
        <v>2</v>
      </c>
      <c r="L2447" s="2">
        <v>1800</v>
      </c>
      <c r="M2447">
        <v>30</v>
      </c>
      <c r="N2447" s="2">
        <v>3600</v>
      </c>
      <c r="O2447" s="2">
        <v>1080</v>
      </c>
      <c r="P2447" s="2">
        <v>2520</v>
      </c>
      <c r="Q2447" s="2">
        <v>1543.44</v>
      </c>
      <c r="R2447" s="2">
        <v>976.56</v>
      </c>
      <c r="S2447" t="s">
        <v>53</v>
      </c>
      <c r="T2447" t="s">
        <v>163</v>
      </c>
      <c r="U2447" t="s">
        <v>164</v>
      </c>
      <c r="V2447" t="s">
        <v>39</v>
      </c>
      <c r="W2447" t="s">
        <v>92</v>
      </c>
      <c r="X2447" t="s">
        <v>41</v>
      </c>
      <c r="Y2447" t="s">
        <v>56</v>
      </c>
      <c r="Z2447" t="s">
        <v>43</v>
      </c>
      <c r="AA2447" t="s">
        <v>44</v>
      </c>
      <c r="AB2447" t="s">
        <v>44</v>
      </c>
    </row>
    <row r="2448" spans="1:28" x14ac:dyDescent="0.25">
      <c r="A2448" t="s">
        <v>5725</v>
      </c>
      <c r="B2448" s="1">
        <v>45489</v>
      </c>
      <c r="C2448" t="s">
        <v>327</v>
      </c>
      <c r="D2448" t="s">
        <v>328</v>
      </c>
      <c r="E2448">
        <v>53</v>
      </c>
      <c r="F2448" t="s">
        <v>48</v>
      </c>
      <c r="G2448" t="s">
        <v>298</v>
      </c>
      <c r="H2448" t="s">
        <v>299</v>
      </c>
      <c r="I2448" t="s">
        <v>103</v>
      </c>
      <c r="J2448" t="s">
        <v>104</v>
      </c>
      <c r="K2448">
        <v>2</v>
      </c>
      <c r="L2448" s="2">
        <v>700</v>
      </c>
      <c r="M2448">
        <v>0</v>
      </c>
      <c r="N2448" s="2">
        <v>1400</v>
      </c>
      <c r="O2448" s="2">
        <v>0</v>
      </c>
      <c r="P2448" s="2">
        <v>1400</v>
      </c>
      <c r="Q2448" s="2">
        <v>824.83</v>
      </c>
      <c r="R2448" s="2">
        <v>575.16999999999996</v>
      </c>
      <c r="S2448" t="s">
        <v>64</v>
      </c>
      <c r="T2448" t="s">
        <v>398</v>
      </c>
      <c r="U2448" t="s">
        <v>399</v>
      </c>
      <c r="V2448" t="s">
        <v>39</v>
      </c>
      <c r="W2448" t="s">
        <v>83</v>
      </c>
      <c r="X2448" t="s">
        <v>41</v>
      </c>
      <c r="Y2448" t="s">
        <v>56</v>
      </c>
      <c r="Z2448" t="s">
        <v>43</v>
      </c>
      <c r="AA2448" t="s">
        <v>44</v>
      </c>
      <c r="AB2448" t="s">
        <v>44</v>
      </c>
    </row>
    <row r="2449" spans="1:28" x14ac:dyDescent="0.25">
      <c r="A2449" t="s">
        <v>5726</v>
      </c>
      <c r="B2449" s="1">
        <v>45489</v>
      </c>
      <c r="C2449" t="s">
        <v>866</v>
      </c>
      <c r="D2449" t="s">
        <v>867</v>
      </c>
      <c r="E2449">
        <v>38</v>
      </c>
      <c r="F2449" t="s">
        <v>31</v>
      </c>
      <c r="G2449" t="s">
        <v>238</v>
      </c>
      <c r="H2449" t="s">
        <v>239</v>
      </c>
      <c r="I2449" t="s">
        <v>62</v>
      </c>
      <c r="J2449" t="s">
        <v>63</v>
      </c>
      <c r="K2449">
        <v>2</v>
      </c>
      <c r="L2449" s="2">
        <v>6500</v>
      </c>
      <c r="M2449">
        <v>10</v>
      </c>
      <c r="N2449" s="2">
        <v>13000</v>
      </c>
      <c r="O2449" s="2">
        <v>1300</v>
      </c>
      <c r="P2449" s="2">
        <v>11700</v>
      </c>
      <c r="Q2449" s="2">
        <v>8083.8</v>
      </c>
      <c r="R2449" s="2">
        <v>3616.2</v>
      </c>
      <c r="S2449" t="s">
        <v>53</v>
      </c>
      <c r="T2449" t="s">
        <v>398</v>
      </c>
      <c r="U2449" t="s">
        <v>399</v>
      </c>
      <c r="V2449" t="s">
        <v>39</v>
      </c>
      <c r="W2449" t="s">
        <v>83</v>
      </c>
      <c r="X2449" t="s">
        <v>97</v>
      </c>
      <c r="Y2449" t="s">
        <v>56</v>
      </c>
      <c r="Z2449" t="s">
        <v>508</v>
      </c>
      <c r="AA2449" t="s">
        <v>44</v>
      </c>
      <c r="AB2449" t="s">
        <v>44</v>
      </c>
    </row>
    <row r="2450" spans="1:28" x14ac:dyDescent="0.25">
      <c r="A2450" t="s">
        <v>5727</v>
      </c>
      <c r="B2450" s="1">
        <v>45489</v>
      </c>
      <c r="C2450" t="s">
        <v>5728</v>
      </c>
      <c r="D2450" t="s">
        <v>5729</v>
      </c>
      <c r="E2450">
        <v>25</v>
      </c>
      <c r="F2450" t="s">
        <v>48</v>
      </c>
      <c r="G2450" t="s">
        <v>207</v>
      </c>
      <c r="H2450" t="s">
        <v>208</v>
      </c>
      <c r="I2450" t="s">
        <v>34</v>
      </c>
      <c r="J2450" t="s">
        <v>143</v>
      </c>
      <c r="K2450">
        <v>5</v>
      </c>
      <c r="L2450" s="2">
        <v>18000</v>
      </c>
      <c r="M2450">
        <v>10</v>
      </c>
      <c r="N2450" s="2">
        <v>90000</v>
      </c>
      <c r="O2450" s="2">
        <v>9000</v>
      </c>
      <c r="P2450" s="2">
        <v>81000</v>
      </c>
      <c r="Q2450" s="2">
        <v>66064.98</v>
      </c>
      <c r="R2450" s="2">
        <v>14935.02</v>
      </c>
      <c r="S2450" t="s">
        <v>53</v>
      </c>
      <c r="T2450" t="s">
        <v>407</v>
      </c>
      <c r="U2450" t="s">
        <v>408</v>
      </c>
      <c r="V2450" t="s">
        <v>39</v>
      </c>
      <c r="W2450" t="s">
        <v>124</v>
      </c>
      <c r="X2450" t="s">
        <v>67</v>
      </c>
      <c r="Y2450" t="s">
        <v>56</v>
      </c>
      <c r="Z2450" t="s">
        <v>43</v>
      </c>
      <c r="AA2450" t="s">
        <v>44</v>
      </c>
      <c r="AB2450" t="s">
        <v>44</v>
      </c>
    </row>
    <row r="2451" spans="1:28" x14ac:dyDescent="0.25">
      <c r="A2451" t="s">
        <v>5730</v>
      </c>
      <c r="B2451" s="1">
        <v>45489</v>
      </c>
      <c r="C2451" t="s">
        <v>1533</v>
      </c>
      <c r="D2451" t="s">
        <v>1534</v>
      </c>
      <c r="E2451">
        <v>22</v>
      </c>
      <c r="F2451" t="s">
        <v>111</v>
      </c>
      <c r="G2451" t="s">
        <v>318</v>
      </c>
      <c r="H2451" t="s">
        <v>319</v>
      </c>
      <c r="I2451" t="s">
        <v>34</v>
      </c>
      <c r="J2451" t="s">
        <v>190</v>
      </c>
      <c r="K2451">
        <v>1</v>
      </c>
      <c r="L2451" s="2">
        <v>2500</v>
      </c>
      <c r="M2451">
        <v>5</v>
      </c>
      <c r="N2451" s="2">
        <v>2500</v>
      </c>
      <c r="O2451" s="2">
        <v>125</v>
      </c>
      <c r="P2451" s="2">
        <v>2375</v>
      </c>
      <c r="Q2451" s="2">
        <v>1927.21</v>
      </c>
      <c r="R2451" s="2">
        <v>447.79</v>
      </c>
      <c r="S2451" t="s">
        <v>64</v>
      </c>
      <c r="T2451" t="s">
        <v>578</v>
      </c>
      <c r="U2451" t="s">
        <v>579</v>
      </c>
      <c r="V2451" t="s">
        <v>39</v>
      </c>
      <c r="W2451" t="s">
        <v>124</v>
      </c>
      <c r="X2451" t="s">
        <v>97</v>
      </c>
      <c r="Y2451" t="s">
        <v>42</v>
      </c>
      <c r="Z2451" t="s">
        <v>43</v>
      </c>
      <c r="AA2451" t="s">
        <v>44</v>
      </c>
      <c r="AB2451" t="s">
        <v>44</v>
      </c>
    </row>
    <row r="2452" spans="1:28" x14ac:dyDescent="0.25">
      <c r="A2452" t="s">
        <v>5731</v>
      </c>
      <c r="B2452" s="1">
        <v>45489</v>
      </c>
      <c r="C2452" t="s">
        <v>5732</v>
      </c>
      <c r="D2452" t="s">
        <v>5733</v>
      </c>
      <c r="E2452">
        <v>23</v>
      </c>
      <c r="F2452" t="s">
        <v>31</v>
      </c>
      <c r="G2452" t="s">
        <v>217</v>
      </c>
      <c r="H2452" t="s">
        <v>218</v>
      </c>
      <c r="I2452" t="s">
        <v>34</v>
      </c>
      <c r="J2452" t="s">
        <v>130</v>
      </c>
      <c r="K2452">
        <v>1</v>
      </c>
      <c r="L2452" s="2">
        <v>28000</v>
      </c>
      <c r="M2452">
        <v>0</v>
      </c>
      <c r="N2452" s="2">
        <v>28000</v>
      </c>
      <c r="O2452" s="2">
        <v>0</v>
      </c>
      <c r="P2452" s="2">
        <v>28000</v>
      </c>
      <c r="Q2452" s="2">
        <v>19524.509999999998</v>
      </c>
      <c r="R2452" s="2">
        <v>8475.49</v>
      </c>
      <c r="S2452" t="s">
        <v>53</v>
      </c>
      <c r="T2452" t="s">
        <v>222</v>
      </c>
      <c r="U2452" t="s">
        <v>38</v>
      </c>
      <c r="V2452" t="s">
        <v>39</v>
      </c>
      <c r="W2452" t="s">
        <v>124</v>
      </c>
      <c r="X2452" t="s">
        <v>41</v>
      </c>
      <c r="Y2452" t="s">
        <v>42</v>
      </c>
      <c r="Z2452" t="s">
        <v>43</v>
      </c>
      <c r="AA2452" t="s">
        <v>44</v>
      </c>
      <c r="AB2452" t="s">
        <v>44</v>
      </c>
    </row>
    <row r="2453" spans="1:28" x14ac:dyDescent="0.25">
      <c r="A2453" t="s">
        <v>5734</v>
      </c>
      <c r="B2453" s="1">
        <v>45489</v>
      </c>
      <c r="C2453" t="s">
        <v>5735</v>
      </c>
      <c r="D2453" t="s">
        <v>5736</v>
      </c>
      <c r="E2453">
        <v>44</v>
      </c>
      <c r="F2453" t="s">
        <v>48</v>
      </c>
      <c r="G2453" t="s">
        <v>387</v>
      </c>
      <c r="H2453" t="s">
        <v>388</v>
      </c>
      <c r="I2453" t="s">
        <v>74</v>
      </c>
      <c r="J2453" t="s">
        <v>75</v>
      </c>
      <c r="K2453">
        <v>3</v>
      </c>
      <c r="L2453" s="2">
        <v>3200</v>
      </c>
      <c r="M2453">
        <v>5</v>
      </c>
      <c r="N2453" s="2">
        <v>9600</v>
      </c>
      <c r="O2453" s="2">
        <v>480</v>
      </c>
      <c r="P2453" s="2">
        <v>9120</v>
      </c>
      <c r="Q2453" s="2">
        <v>5607.61</v>
      </c>
      <c r="R2453" s="2">
        <v>3512.39</v>
      </c>
      <c r="S2453" t="s">
        <v>53</v>
      </c>
      <c r="T2453" t="s">
        <v>65</v>
      </c>
      <c r="U2453" t="s">
        <v>65</v>
      </c>
      <c r="V2453" t="s">
        <v>39</v>
      </c>
      <c r="W2453" t="s">
        <v>137</v>
      </c>
      <c r="X2453" t="s">
        <v>41</v>
      </c>
      <c r="Y2453" t="s">
        <v>56</v>
      </c>
      <c r="Z2453" t="s">
        <v>43</v>
      </c>
      <c r="AA2453" t="s">
        <v>44</v>
      </c>
      <c r="AB2453" t="s">
        <v>44</v>
      </c>
    </row>
    <row r="2454" spans="1:28" x14ac:dyDescent="0.25">
      <c r="A2454" t="s">
        <v>5737</v>
      </c>
      <c r="B2454" s="1">
        <v>45489</v>
      </c>
      <c r="C2454" t="s">
        <v>2302</v>
      </c>
      <c r="D2454" t="s">
        <v>2303</v>
      </c>
      <c r="E2454">
        <v>58</v>
      </c>
      <c r="F2454" t="s">
        <v>31</v>
      </c>
      <c r="G2454" t="s">
        <v>128</v>
      </c>
      <c r="H2454" t="s">
        <v>129</v>
      </c>
      <c r="I2454" t="s">
        <v>74</v>
      </c>
      <c r="J2454" t="s">
        <v>130</v>
      </c>
      <c r="K2454">
        <v>2</v>
      </c>
      <c r="L2454" s="2">
        <v>1700</v>
      </c>
      <c r="M2454">
        <v>20</v>
      </c>
      <c r="N2454" s="2">
        <v>3400</v>
      </c>
      <c r="O2454" s="2">
        <v>680</v>
      </c>
      <c r="P2454" s="2">
        <v>2720</v>
      </c>
      <c r="Q2454" s="2">
        <v>1653.41</v>
      </c>
      <c r="R2454" s="2">
        <v>1066.5899999999999</v>
      </c>
      <c r="S2454" t="s">
        <v>64</v>
      </c>
      <c r="T2454" t="s">
        <v>122</v>
      </c>
      <c r="U2454" t="s">
        <v>123</v>
      </c>
      <c r="V2454" t="s">
        <v>39</v>
      </c>
      <c r="W2454" t="s">
        <v>40</v>
      </c>
      <c r="X2454" t="s">
        <v>41</v>
      </c>
      <c r="Y2454" t="s">
        <v>42</v>
      </c>
      <c r="Z2454" t="s">
        <v>43</v>
      </c>
      <c r="AA2454" t="s">
        <v>44</v>
      </c>
      <c r="AB2454" t="s">
        <v>68</v>
      </c>
    </row>
    <row r="2455" spans="1:28" x14ac:dyDescent="0.25">
      <c r="A2455" t="s">
        <v>5738</v>
      </c>
      <c r="B2455" s="1">
        <v>45489</v>
      </c>
      <c r="C2455" t="s">
        <v>1722</v>
      </c>
      <c r="D2455" t="s">
        <v>1723</v>
      </c>
      <c r="E2455">
        <v>20</v>
      </c>
      <c r="F2455" t="s">
        <v>48</v>
      </c>
      <c r="G2455" t="s">
        <v>366</v>
      </c>
      <c r="H2455" t="s">
        <v>367</v>
      </c>
      <c r="I2455" t="s">
        <v>34</v>
      </c>
      <c r="J2455" t="s">
        <v>130</v>
      </c>
      <c r="K2455">
        <v>3</v>
      </c>
      <c r="L2455" s="2">
        <v>14500</v>
      </c>
      <c r="M2455">
        <v>10</v>
      </c>
      <c r="N2455" s="2">
        <v>43500</v>
      </c>
      <c r="O2455" s="2">
        <v>4350</v>
      </c>
      <c r="P2455" s="2">
        <v>39150</v>
      </c>
      <c r="Q2455" s="2">
        <v>26266.04</v>
      </c>
      <c r="R2455" s="2">
        <v>12883.96</v>
      </c>
      <c r="S2455" t="s">
        <v>36</v>
      </c>
      <c r="T2455" t="s">
        <v>65</v>
      </c>
      <c r="U2455" t="s">
        <v>65</v>
      </c>
      <c r="V2455" t="s">
        <v>39</v>
      </c>
      <c r="W2455" t="s">
        <v>83</v>
      </c>
      <c r="X2455" t="s">
        <v>97</v>
      </c>
      <c r="Y2455" t="s">
        <v>56</v>
      </c>
      <c r="Z2455" t="s">
        <v>43</v>
      </c>
      <c r="AA2455" t="s">
        <v>44</v>
      </c>
      <c r="AB2455" t="s">
        <v>44</v>
      </c>
    </row>
    <row r="2456" spans="1:28" x14ac:dyDescent="0.25">
      <c r="A2456" t="s">
        <v>5739</v>
      </c>
      <c r="B2456" s="1">
        <v>45489</v>
      </c>
      <c r="C2456" t="s">
        <v>5740</v>
      </c>
      <c r="D2456" t="s">
        <v>5741</v>
      </c>
      <c r="E2456">
        <v>38</v>
      </c>
      <c r="F2456" t="s">
        <v>31</v>
      </c>
      <c r="G2456" t="s">
        <v>158</v>
      </c>
      <c r="H2456" t="s">
        <v>159</v>
      </c>
      <c r="I2456" t="s">
        <v>51</v>
      </c>
      <c r="J2456" t="s">
        <v>52</v>
      </c>
      <c r="K2456">
        <v>1</v>
      </c>
      <c r="L2456" s="2">
        <v>650</v>
      </c>
      <c r="M2456">
        <v>15</v>
      </c>
      <c r="N2456" s="2">
        <v>650</v>
      </c>
      <c r="O2456" s="2">
        <v>97.5</v>
      </c>
      <c r="P2456" s="2">
        <v>552.5</v>
      </c>
      <c r="Q2456" s="2">
        <v>419.24</v>
      </c>
      <c r="R2456" s="2">
        <v>133.26</v>
      </c>
      <c r="S2456" t="s">
        <v>36</v>
      </c>
      <c r="T2456" t="s">
        <v>114</v>
      </c>
      <c r="U2456" t="s">
        <v>115</v>
      </c>
      <c r="V2456" t="s">
        <v>39</v>
      </c>
      <c r="W2456" t="s">
        <v>137</v>
      </c>
      <c r="X2456" t="s">
        <v>97</v>
      </c>
      <c r="Y2456" t="s">
        <v>42</v>
      </c>
      <c r="Z2456" t="s">
        <v>43</v>
      </c>
      <c r="AA2456" t="s">
        <v>44</v>
      </c>
      <c r="AB2456" t="s">
        <v>44</v>
      </c>
    </row>
    <row r="2457" spans="1:28" x14ac:dyDescent="0.25">
      <c r="A2457" t="s">
        <v>5742</v>
      </c>
      <c r="B2457" s="1">
        <v>45489</v>
      </c>
      <c r="C2457" t="s">
        <v>5442</v>
      </c>
      <c r="D2457" t="s">
        <v>5443</v>
      </c>
      <c r="E2457">
        <v>21</v>
      </c>
      <c r="F2457" t="s">
        <v>111</v>
      </c>
      <c r="G2457" t="s">
        <v>243</v>
      </c>
      <c r="H2457" t="s">
        <v>244</v>
      </c>
      <c r="I2457" t="s">
        <v>103</v>
      </c>
      <c r="J2457" t="s">
        <v>104</v>
      </c>
      <c r="K2457">
        <v>1</v>
      </c>
      <c r="L2457" s="2">
        <v>450</v>
      </c>
      <c r="M2457">
        <v>20</v>
      </c>
      <c r="N2457" s="2">
        <v>450</v>
      </c>
      <c r="O2457" s="2">
        <v>90</v>
      </c>
      <c r="P2457" s="2">
        <v>360</v>
      </c>
      <c r="Q2457" s="2">
        <v>208.62</v>
      </c>
      <c r="R2457" s="2">
        <v>151.38</v>
      </c>
      <c r="S2457" t="s">
        <v>53</v>
      </c>
      <c r="T2457" t="s">
        <v>407</v>
      </c>
      <c r="U2457" t="s">
        <v>408</v>
      </c>
      <c r="V2457" t="s">
        <v>39</v>
      </c>
      <c r="W2457" t="s">
        <v>124</v>
      </c>
      <c r="X2457" t="s">
        <v>41</v>
      </c>
      <c r="Y2457" t="s">
        <v>56</v>
      </c>
      <c r="Z2457" t="s">
        <v>43</v>
      </c>
      <c r="AA2457" t="s">
        <v>44</v>
      </c>
      <c r="AB2457" t="s">
        <v>44</v>
      </c>
    </row>
    <row r="2458" spans="1:28" x14ac:dyDescent="0.25">
      <c r="A2458" t="s">
        <v>5743</v>
      </c>
      <c r="B2458" s="1">
        <v>45490</v>
      </c>
      <c r="C2458" t="s">
        <v>3565</v>
      </c>
      <c r="D2458" t="s">
        <v>3566</v>
      </c>
      <c r="E2458">
        <v>54</v>
      </c>
      <c r="F2458" t="s">
        <v>48</v>
      </c>
      <c r="G2458" t="s">
        <v>207</v>
      </c>
      <c r="H2458" t="s">
        <v>208</v>
      </c>
      <c r="I2458" t="s">
        <v>34</v>
      </c>
      <c r="J2458" t="s">
        <v>143</v>
      </c>
      <c r="K2458">
        <v>4</v>
      </c>
      <c r="L2458" s="2">
        <v>18000</v>
      </c>
      <c r="M2458">
        <v>0</v>
      </c>
      <c r="N2458" s="2">
        <v>72000</v>
      </c>
      <c r="O2458" s="2">
        <v>0</v>
      </c>
      <c r="P2458" s="2">
        <v>72000</v>
      </c>
      <c r="Q2458" s="2">
        <v>51583.48</v>
      </c>
      <c r="R2458" s="2">
        <v>20416.52</v>
      </c>
      <c r="S2458" t="s">
        <v>36</v>
      </c>
      <c r="T2458" t="s">
        <v>290</v>
      </c>
      <c r="U2458" t="s">
        <v>291</v>
      </c>
      <c r="V2458" t="s">
        <v>39</v>
      </c>
      <c r="W2458" t="s">
        <v>66</v>
      </c>
      <c r="X2458" t="s">
        <v>41</v>
      </c>
      <c r="Y2458" t="s">
        <v>42</v>
      </c>
      <c r="Z2458" t="s">
        <v>43</v>
      </c>
      <c r="AA2458" t="s">
        <v>44</v>
      </c>
      <c r="AB2458" t="s">
        <v>44</v>
      </c>
    </row>
    <row r="2459" spans="1:28" x14ac:dyDescent="0.25">
      <c r="A2459" t="s">
        <v>5744</v>
      </c>
      <c r="B2459" s="1">
        <v>45490</v>
      </c>
      <c r="C2459" t="s">
        <v>2536</v>
      </c>
      <c r="D2459" t="s">
        <v>2537</v>
      </c>
      <c r="E2459">
        <v>54</v>
      </c>
      <c r="F2459" t="s">
        <v>111</v>
      </c>
      <c r="G2459" t="s">
        <v>81</v>
      </c>
      <c r="H2459" t="s">
        <v>82</v>
      </c>
      <c r="I2459" t="s">
        <v>51</v>
      </c>
      <c r="J2459" t="s">
        <v>52</v>
      </c>
      <c r="K2459">
        <v>1</v>
      </c>
      <c r="L2459" s="2">
        <v>600</v>
      </c>
      <c r="M2459">
        <v>10</v>
      </c>
      <c r="N2459" s="2">
        <v>600</v>
      </c>
      <c r="O2459" s="2">
        <v>60</v>
      </c>
      <c r="P2459" s="2">
        <v>540</v>
      </c>
      <c r="Q2459" s="2">
        <v>318.72000000000003</v>
      </c>
      <c r="R2459" s="2">
        <v>221.28</v>
      </c>
      <c r="S2459" t="s">
        <v>53</v>
      </c>
      <c r="T2459" t="s">
        <v>398</v>
      </c>
      <c r="U2459" t="s">
        <v>399</v>
      </c>
      <c r="V2459" t="s">
        <v>39</v>
      </c>
      <c r="W2459" t="s">
        <v>83</v>
      </c>
      <c r="X2459" t="s">
        <v>97</v>
      </c>
      <c r="Y2459" t="s">
        <v>84</v>
      </c>
      <c r="Z2459" t="s">
        <v>144</v>
      </c>
      <c r="AA2459" t="s">
        <v>44</v>
      </c>
      <c r="AB2459" t="s">
        <v>44</v>
      </c>
    </row>
    <row r="2460" spans="1:28" x14ac:dyDescent="0.25">
      <c r="A2460" t="s">
        <v>5745</v>
      </c>
      <c r="B2460" s="1">
        <v>45490</v>
      </c>
      <c r="C2460" t="s">
        <v>1715</v>
      </c>
      <c r="D2460" t="s">
        <v>1716</v>
      </c>
      <c r="E2460">
        <v>21</v>
      </c>
      <c r="F2460" t="s">
        <v>31</v>
      </c>
      <c r="G2460" t="s">
        <v>285</v>
      </c>
      <c r="H2460" t="s">
        <v>286</v>
      </c>
      <c r="I2460" t="s">
        <v>34</v>
      </c>
      <c r="J2460" t="s">
        <v>121</v>
      </c>
      <c r="K2460">
        <v>6</v>
      </c>
      <c r="L2460" s="2">
        <v>3200</v>
      </c>
      <c r="M2460">
        <v>25</v>
      </c>
      <c r="N2460" s="2">
        <v>19200</v>
      </c>
      <c r="O2460" s="2">
        <v>4800</v>
      </c>
      <c r="P2460" s="2">
        <v>14400</v>
      </c>
      <c r="Q2460" s="2">
        <v>9125.99</v>
      </c>
      <c r="R2460" s="2">
        <v>5274.01</v>
      </c>
      <c r="S2460" t="s">
        <v>53</v>
      </c>
      <c r="T2460" t="s">
        <v>96</v>
      </c>
      <c r="U2460" t="s">
        <v>96</v>
      </c>
      <c r="V2460" t="s">
        <v>39</v>
      </c>
      <c r="W2460" t="s">
        <v>83</v>
      </c>
      <c r="X2460" t="s">
        <v>41</v>
      </c>
      <c r="Y2460" t="s">
        <v>42</v>
      </c>
      <c r="Z2460" t="s">
        <v>144</v>
      </c>
      <c r="AA2460" t="s">
        <v>44</v>
      </c>
      <c r="AB2460" t="s">
        <v>44</v>
      </c>
    </row>
    <row r="2461" spans="1:28" x14ac:dyDescent="0.25">
      <c r="A2461" t="s">
        <v>5746</v>
      </c>
      <c r="B2461" s="1">
        <v>45490</v>
      </c>
      <c r="C2461" t="s">
        <v>2229</v>
      </c>
      <c r="D2461" t="s">
        <v>2230</v>
      </c>
      <c r="E2461">
        <v>36</v>
      </c>
      <c r="F2461" t="s">
        <v>111</v>
      </c>
      <c r="G2461" t="s">
        <v>217</v>
      </c>
      <c r="H2461" t="s">
        <v>218</v>
      </c>
      <c r="I2461" t="s">
        <v>34</v>
      </c>
      <c r="J2461" t="s">
        <v>130</v>
      </c>
      <c r="K2461">
        <v>5</v>
      </c>
      <c r="L2461" s="2">
        <v>28000</v>
      </c>
      <c r="M2461">
        <v>25</v>
      </c>
      <c r="N2461" s="2">
        <v>140000</v>
      </c>
      <c r="O2461" s="2">
        <v>35000</v>
      </c>
      <c r="P2461" s="2">
        <v>105000</v>
      </c>
      <c r="Q2461" s="2">
        <v>71065.600000000006</v>
      </c>
      <c r="R2461" s="2">
        <v>33934.400000000001</v>
      </c>
      <c r="S2461" t="s">
        <v>53</v>
      </c>
      <c r="T2461" t="s">
        <v>178</v>
      </c>
      <c r="U2461" t="s">
        <v>154</v>
      </c>
      <c r="V2461" t="s">
        <v>39</v>
      </c>
      <c r="W2461" t="s">
        <v>92</v>
      </c>
      <c r="X2461" t="s">
        <v>67</v>
      </c>
      <c r="Y2461" t="s">
        <v>56</v>
      </c>
      <c r="Z2461" t="s">
        <v>43</v>
      </c>
      <c r="AA2461" t="s">
        <v>44</v>
      </c>
      <c r="AB2461" t="s">
        <v>44</v>
      </c>
    </row>
    <row r="2462" spans="1:28" x14ac:dyDescent="0.25">
      <c r="A2462" t="s">
        <v>5747</v>
      </c>
      <c r="B2462" s="1">
        <v>45490</v>
      </c>
      <c r="C2462" t="s">
        <v>2449</v>
      </c>
      <c r="D2462" t="s">
        <v>2450</v>
      </c>
      <c r="E2462">
        <v>35</v>
      </c>
      <c r="F2462" t="s">
        <v>111</v>
      </c>
      <c r="G2462" t="s">
        <v>243</v>
      </c>
      <c r="H2462" t="s">
        <v>244</v>
      </c>
      <c r="I2462" t="s">
        <v>103</v>
      </c>
      <c r="J2462" t="s">
        <v>104</v>
      </c>
      <c r="K2462">
        <v>1</v>
      </c>
      <c r="L2462" s="2">
        <v>450</v>
      </c>
      <c r="M2462">
        <v>5</v>
      </c>
      <c r="N2462" s="2">
        <v>450</v>
      </c>
      <c r="O2462" s="2">
        <v>22.5</v>
      </c>
      <c r="P2462" s="2">
        <v>427.5</v>
      </c>
      <c r="Q2462" s="2">
        <v>282.81</v>
      </c>
      <c r="R2462" s="2">
        <v>144.69</v>
      </c>
      <c r="S2462" t="s">
        <v>36</v>
      </c>
      <c r="T2462" t="s">
        <v>96</v>
      </c>
      <c r="U2462" t="s">
        <v>96</v>
      </c>
      <c r="V2462" t="s">
        <v>39</v>
      </c>
      <c r="W2462" t="s">
        <v>40</v>
      </c>
      <c r="X2462" t="s">
        <v>67</v>
      </c>
      <c r="Y2462" t="s">
        <v>56</v>
      </c>
      <c r="Z2462" t="s">
        <v>508</v>
      </c>
      <c r="AA2462" t="s">
        <v>44</v>
      </c>
      <c r="AB2462" t="s">
        <v>44</v>
      </c>
    </row>
    <row r="2463" spans="1:28" x14ac:dyDescent="0.25">
      <c r="A2463" t="s">
        <v>5748</v>
      </c>
      <c r="B2463" s="1">
        <v>45490</v>
      </c>
      <c r="C2463" t="s">
        <v>637</v>
      </c>
      <c r="D2463" t="s">
        <v>638</v>
      </c>
      <c r="E2463">
        <v>49</v>
      </c>
      <c r="F2463" t="s">
        <v>111</v>
      </c>
      <c r="G2463" t="s">
        <v>158</v>
      </c>
      <c r="H2463" t="s">
        <v>159</v>
      </c>
      <c r="I2463" t="s">
        <v>51</v>
      </c>
      <c r="J2463" t="s">
        <v>52</v>
      </c>
      <c r="K2463">
        <v>5</v>
      </c>
      <c r="L2463" s="2">
        <v>650</v>
      </c>
      <c r="M2463">
        <v>15</v>
      </c>
      <c r="N2463" s="2">
        <v>3250</v>
      </c>
      <c r="O2463" s="2">
        <v>487.5</v>
      </c>
      <c r="P2463" s="2">
        <v>2762.5</v>
      </c>
      <c r="Q2463" s="2">
        <v>2012.63</v>
      </c>
      <c r="R2463" s="2">
        <v>749.87</v>
      </c>
      <c r="S2463" t="s">
        <v>64</v>
      </c>
      <c r="T2463" t="s">
        <v>398</v>
      </c>
      <c r="U2463" t="s">
        <v>399</v>
      </c>
      <c r="V2463" t="s">
        <v>39</v>
      </c>
      <c r="W2463" t="s">
        <v>92</v>
      </c>
      <c r="X2463" t="s">
        <v>97</v>
      </c>
      <c r="Y2463" t="s">
        <v>56</v>
      </c>
      <c r="Z2463" t="s">
        <v>223</v>
      </c>
      <c r="AA2463" t="s">
        <v>44</v>
      </c>
      <c r="AB2463" t="s">
        <v>44</v>
      </c>
    </row>
    <row r="2464" spans="1:28" x14ac:dyDescent="0.25">
      <c r="A2464" t="s">
        <v>5749</v>
      </c>
      <c r="B2464" s="1">
        <v>45490</v>
      </c>
      <c r="C2464" t="s">
        <v>2322</v>
      </c>
      <c r="D2464" t="s">
        <v>2323</v>
      </c>
      <c r="E2464">
        <v>59</v>
      </c>
      <c r="F2464" t="s">
        <v>48</v>
      </c>
      <c r="G2464" t="s">
        <v>285</v>
      </c>
      <c r="H2464" t="s">
        <v>286</v>
      </c>
      <c r="I2464" t="s">
        <v>34</v>
      </c>
      <c r="J2464" t="s">
        <v>121</v>
      </c>
      <c r="K2464">
        <v>5</v>
      </c>
      <c r="L2464" s="2">
        <v>3200</v>
      </c>
      <c r="M2464">
        <v>5</v>
      </c>
      <c r="N2464" s="2">
        <v>16000</v>
      </c>
      <c r="O2464" s="2">
        <v>800</v>
      </c>
      <c r="P2464" s="2">
        <v>15200</v>
      </c>
      <c r="Q2464" s="2">
        <v>11312.87</v>
      </c>
      <c r="R2464" s="2">
        <v>3887.13</v>
      </c>
      <c r="S2464" t="s">
        <v>53</v>
      </c>
      <c r="T2464" t="s">
        <v>65</v>
      </c>
      <c r="U2464" t="s">
        <v>65</v>
      </c>
      <c r="V2464" t="s">
        <v>39</v>
      </c>
      <c r="W2464" t="s">
        <v>40</v>
      </c>
      <c r="X2464" t="s">
        <v>97</v>
      </c>
      <c r="Y2464" t="s">
        <v>56</v>
      </c>
      <c r="Z2464" t="s">
        <v>43</v>
      </c>
      <c r="AA2464" t="s">
        <v>44</v>
      </c>
      <c r="AB2464" t="s">
        <v>44</v>
      </c>
    </row>
    <row r="2465" spans="1:28" x14ac:dyDescent="0.25">
      <c r="A2465" t="s">
        <v>5750</v>
      </c>
      <c r="B2465" s="1">
        <v>45490</v>
      </c>
      <c r="C2465" t="s">
        <v>2525</v>
      </c>
      <c r="D2465" t="s">
        <v>2526</v>
      </c>
      <c r="E2465">
        <v>27</v>
      </c>
      <c r="F2465" t="s">
        <v>48</v>
      </c>
      <c r="G2465" t="s">
        <v>202</v>
      </c>
      <c r="H2465" t="s">
        <v>203</v>
      </c>
      <c r="I2465" t="s">
        <v>103</v>
      </c>
      <c r="J2465" t="s">
        <v>104</v>
      </c>
      <c r="K2465">
        <v>2</v>
      </c>
      <c r="L2465" s="2">
        <v>550</v>
      </c>
      <c r="M2465">
        <v>15</v>
      </c>
      <c r="N2465" s="2">
        <v>1100</v>
      </c>
      <c r="O2465" s="2">
        <v>165</v>
      </c>
      <c r="P2465" s="2">
        <v>935</v>
      </c>
      <c r="Q2465" s="2">
        <v>717.33</v>
      </c>
      <c r="R2465" s="2">
        <v>217.67</v>
      </c>
      <c r="S2465" t="s">
        <v>36</v>
      </c>
      <c r="T2465" t="s">
        <v>37</v>
      </c>
      <c r="U2465" t="s">
        <v>38</v>
      </c>
      <c r="V2465" t="s">
        <v>39</v>
      </c>
      <c r="W2465" t="s">
        <v>40</v>
      </c>
      <c r="X2465" t="s">
        <v>41</v>
      </c>
      <c r="Y2465" t="s">
        <v>84</v>
      </c>
      <c r="Z2465" t="s">
        <v>43</v>
      </c>
      <c r="AA2465" t="s">
        <v>44</v>
      </c>
      <c r="AB2465" t="s">
        <v>44</v>
      </c>
    </row>
    <row r="2466" spans="1:28" x14ac:dyDescent="0.25">
      <c r="A2466" t="s">
        <v>5751</v>
      </c>
      <c r="B2466" s="1">
        <v>45490</v>
      </c>
      <c r="C2466" t="s">
        <v>891</v>
      </c>
      <c r="D2466" t="s">
        <v>892</v>
      </c>
      <c r="E2466">
        <v>33</v>
      </c>
      <c r="F2466" t="s">
        <v>31</v>
      </c>
      <c r="G2466" t="s">
        <v>285</v>
      </c>
      <c r="H2466" t="s">
        <v>286</v>
      </c>
      <c r="I2466" t="s">
        <v>34</v>
      </c>
      <c r="J2466" t="s">
        <v>121</v>
      </c>
      <c r="K2466">
        <v>1</v>
      </c>
      <c r="L2466" s="2">
        <v>3200</v>
      </c>
      <c r="M2466">
        <v>20</v>
      </c>
      <c r="N2466" s="2">
        <v>3200</v>
      </c>
      <c r="O2466" s="2">
        <v>640</v>
      </c>
      <c r="P2466" s="2">
        <v>2560</v>
      </c>
      <c r="Q2466" s="2">
        <v>1789.83</v>
      </c>
      <c r="R2466" s="2">
        <v>770.17</v>
      </c>
      <c r="S2466" t="s">
        <v>53</v>
      </c>
      <c r="T2466" t="s">
        <v>122</v>
      </c>
      <c r="U2466" t="s">
        <v>123</v>
      </c>
      <c r="V2466" t="s">
        <v>39</v>
      </c>
      <c r="W2466" t="s">
        <v>137</v>
      </c>
      <c r="X2466" t="s">
        <v>97</v>
      </c>
      <c r="Y2466" t="s">
        <v>56</v>
      </c>
      <c r="Z2466" t="s">
        <v>43</v>
      </c>
      <c r="AA2466" t="s">
        <v>68</v>
      </c>
      <c r="AB2466" t="s">
        <v>44</v>
      </c>
    </row>
    <row r="2467" spans="1:28" x14ac:dyDescent="0.25">
      <c r="A2467" t="s">
        <v>5752</v>
      </c>
      <c r="B2467" s="1">
        <v>45491</v>
      </c>
      <c r="C2467" t="s">
        <v>5753</v>
      </c>
      <c r="D2467" t="s">
        <v>5754</v>
      </c>
      <c r="E2467">
        <v>34</v>
      </c>
      <c r="F2467" t="s">
        <v>111</v>
      </c>
      <c r="G2467" t="s">
        <v>49</v>
      </c>
      <c r="H2467" t="s">
        <v>50</v>
      </c>
      <c r="I2467" t="s">
        <v>51</v>
      </c>
      <c r="J2467" t="s">
        <v>52</v>
      </c>
      <c r="K2467">
        <v>2</v>
      </c>
      <c r="L2467" s="2">
        <v>500</v>
      </c>
      <c r="M2467">
        <v>10</v>
      </c>
      <c r="N2467" s="2">
        <v>1000</v>
      </c>
      <c r="O2467" s="2">
        <v>100</v>
      </c>
      <c r="P2467" s="2">
        <v>900</v>
      </c>
      <c r="Q2467" s="2">
        <v>522.84</v>
      </c>
      <c r="R2467" s="2">
        <v>377.16</v>
      </c>
      <c r="S2467" t="s">
        <v>64</v>
      </c>
      <c r="T2467" t="s">
        <v>114</v>
      </c>
      <c r="U2467" t="s">
        <v>115</v>
      </c>
      <c r="V2467" t="s">
        <v>39</v>
      </c>
      <c r="W2467" t="s">
        <v>83</v>
      </c>
      <c r="X2467" t="s">
        <v>67</v>
      </c>
      <c r="Y2467" t="s">
        <v>84</v>
      </c>
      <c r="Z2467" t="s">
        <v>43</v>
      </c>
      <c r="AA2467" t="s">
        <v>44</v>
      </c>
      <c r="AB2467" t="s">
        <v>44</v>
      </c>
    </row>
    <row r="2468" spans="1:28" x14ac:dyDescent="0.25">
      <c r="A2468" t="s">
        <v>5755</v>
      </c>
      <c r="B2468" s="1">
        <v>45491</v>
      </c>
      <c r="C2468" t="s">
        <v>2976</v>
      </c>
      <c r="D2468" t="s">
        <v>2977</v>
      </c>
      <c r="E2468">
        <v>34</v>
      </c>
      <c r="F2468" t="s">
        <v>48</v>
      </c>
      <c r="G2468" t="s">
        <v>119</v>
      </c>
      <c r="H2468" t="s">
        <v>120</v>
      </c>
      <c r="I2468" t="s">
        <v>62</v>
      </c>
      <c r="J2468" t="s">
        <v>121</v>
      </c>
      <c r="K2468">
        <v>5</v>
      </c>
      <c r="L2468" s="2">
        <v>4800</v>
      </c>
      <c r="M2468">
        <v>15</v>
      </c>
      <c r="N2468" s="2">
        <v>24000</v>
      </c>
      <c r="O2468" s="2">
        <v>3600</v>
      </c>
      <c r="P2468" s="2">
        <v>20400</v>
      </c>
      <c r="Q2468" s="2">
        <v>14500.14</v>
      </c>
      <c r="R2468" s="2">
        <v>5899.86</v>
      </c>
      <c r="S2468" t="s">
        <v>53</v>
      </c>
      <c r="T2468" t="s">
        <v>407</v>
      </c>
      <c r="U2468" t="s">
        <v>408</v>
      </c>
      <c r="V2468" t="s">
        <v>39</v>
      </c>
      <c r="W2468" t="s">
        <v>83</v>
      </c>
      <c r="X2468" t="s">
        <v>97</v>
      </c>
      <c r="Y2468" t="s">
        <v>56</v>
      </c>
      <c r="Z2468" t="s">
        <v>43</v>
      </c>
      <c r="AA2468" t="s">
        <v>44</v>
      </c>
      <c r="AB2468" t="s">
        <v>44</v>
      </c>
    </row>
    <row r="2469" spans="1:28" x14ac:dyDescent="0.25">
      <c r="A2469" t="s">
        <v>5756</v>
      </c>
      <c r="B2469" s="1">
        <v>45491</v>
      </c>
      <c r="C2469" t="s">
        <v>941</v>
      </c>
      <c r="D2469" t="s">
        <v>942</v>
      </c>
      <c r="E2469">
        <v>51</v>
      </c>
      <c r="F2469" t="s">
        <v>111</v>
      </c>
      <c r="G2469" t="s">
        <v>188</v>
      </c>
      <c r="H2469" t="s">
        <v>189</v>
      </c>
      <c r="I2469" t="s">
        <v>34</v>
      </c>
      <c r="J2469" t="s">
        <v>190</v>
      </c>
      <c r="K2469">
        <v>1</v>
      </c>
      <c r="L2469" s="2">
        <v>1800</v>
      </c>
      <c r="M2469">
        <v>10</v>
      </c>
      <c r="N2469" s="2">
        <v>1800</v>
      </c>
      <c r="O2469" s="2">
        <v>180</v>
      </c>
      <c r="P2469" s="2">
        <v>1620</v>
      </c>
      <c r="Q2469" s="2">
        <v>1260.0899999999999</v>
      </c>
      <c r="R2469" s="2">
        <v>359.91</v>
      </c>
      <c r="S2469" t="s">
        <v>53</v>
      </c>
      <c r="T2469" t="s">
        <v>178</v>
      </c>
      <c r="U2469" t="s">
        <v>154</v>
      </c>
      <c r="V2469" t="s">
        <v>39</v>
      </c>
      <c r="W2469" t="s">
        <v>92</v>
      </c>
      <c r="X2469" t="s">
        <v>97</v>
      </c>
      <c r="Y2469" t="s">
        <v>42</v>
      </c>
      <c r="Z2469" t="s">
        <v>43</v>
      </c>
      <c r="AA2469" t="s">
        <v>68</v>
      </c>
      <c r="AB2469" t="s">
        <v>44</v>
      </c>
    </row>
    <row r="2470" spans="1:28" x14ac:dyDescent="0.25">
      <c r="A2470" t="s">
        <v>5757</v>
      </c>
      <c r="B2470" s="1">
        <v>45491</v>
      </c>
      <c r="C2470" t="s">
        <v>5758</v>
      </c>
      <c r="D2470" t="s">
        <v>5759</v>
      </c>
      <c r="E2470">
        <v>21</v>
      </c>
      <c r="F2470" t="s">
        <v>31</v>
      </c>
      <c r="G2470" t="s">
        <v>72</v>
      </c>
      <c r="H2470" t="s">
        <v>73</v>
      </c>
      <c r="I2470" t="s">
        <v>74</v>
      </c>
      <c r="J2470" t="s">
        <v>75</v>
      </c>
      <c r="K2470">
        <v>3</v>
      </c>
      <c r="L2470" s="2">
        <v>2200</v>
      </c>
      <c r="M2470">
        <v>30</v>
      </c>
      <c r="N2470" s="2">
        <v>6600</v>
      </c>
      <c r="O2470" s="2">
        <v>1980</v>
      </c>
      <c r="P2470" s="2">
        <v>4620</v>
      </c>
      <c r="Q2470" s="2">
        <v>3751.89</v>
      </c>
      <c r="R2470" s="2">
        <v>868.11</v>
      </c>
      <c r="S2470" t="s">
        <v>53</v>
      </c>
      <c r="T2470" t="s">
        <v>275</v>
      </c>
      <c r="U2470" t="s">
        <v>123</v>
      </c>
      <c r="V2470" t="s">
        <v>39</v>
      </c>
      <c r="W2470" t="s">
        <v>124</v>
      </c>
      <c r="X2470" t="s">
        <v>97</v>
      </c>
      <c r="Y2470" t="s">
        <v>84</v>
      </c>
      <c r="Z2470" t="s">
        <v>43</v>
      </c>
      <c r="AA2470" t="s">
        <v>44</v>
      </c>
      <c r="AB2470" t="s">
        <v>44</v>
      </c>
    </row>
    <row r="2471" spans="1:28" x14ac:dyDescent="0.25">
      <c r="A2471" t="s">
        <v>5760</v>
      </c>
      <c r="B2471" s="1">
        <v>45491</v>
      </c>
      <c r="C2471" t="s">
        <v>1416</v>
      </c>
      <c r="D2471" t="s">
        <v>1417</v>
      </c>
      <c r="E2471">
        <v>29</v>
      </c>
      <c r="F2471" t="s">
        <v>111</v>
      </c>
      <c r="G2471" t="s">
        <v>60</v>
      </c>
      <c r="H2471" t="s">
        <v>61</v>
      </c>
      <c r="I2471" t="s">
        <v>62</v>
      </c>
      <c r="J2471" t="s">
        <v>63</v>
      </c>
      <c r="K2471">
        <v>2</v>
      </c>
      <c r="L2471" s="2">
        <v>3500</v>
      </c>
      <c r="M2471">
        <v>10</v>
      </c>
      <c r="N2471" s="2">
        <v>7000</v>
      </c>
      <c r="O2471" s="2">
        <v>700</v>
      </c>
      <c r="P2471" s="2">
        <v>6300</v>
      </c>
      <c r="Q2471" s="2">
        <v>5047.96</v>
      </c>
      <c r="R2471" s="2">
        <v>1252.04</v>
      </c>
      <c r="S2471" t="s">
        <v>53</v>
      </c>
      <c r="T2471" t="s">
        <v>263</v>
      </c>
      <c r="U2471" t="s">
        <v>91</v>
      </c>
      <c r="V2471" t="s">
        <v>39</v>
      </c>
      <c r="W2471" t="s">
        <v>83</v>
      </c>
      <c r="X2471" t="s">
        <v>67</v>
      </c>
      <c r="Y2471" t="s">
        <v>56</v>
      </c>
      <c r="Z2471" t="s">
        <v>144</v>
      </c>
      <c r="AA2471" t="s">
        <v>44</v>
      </c>
      <c r="AB2471" t="s">
        <v>44</v>
      </c>
    </row>
    <row r="2472" spans="1:28" x14ac:dyDescent="0.25">
      <c r="A2472" t="s">
        <v>5761</v>
      </c>
      <c r="B2472" s="1">
        <v>45491</v>
      </c>
      <c r="C2472" t="s">
        <v>3143</v>
      </c>
      <c r="D2472" t="s">
        <v>3144</v>
      </c>
      <c r="E2472">
        <v>35</v>
      </c>
      <c r="F2472" t="s">
        <v>31</v>
      </c>
      <c r="G2472" t="s">
        <v>112</v>
      </c>
      <c r="H2472" t="s">
        <v>113</v>
      </c>
      <c r="I2472" t="s">
        <v>103</v>
      </c>
      <c r="J2472" t="s">
        <v>104</v>
      </c>
      <c r="K2472">
        <v>5</v>
      </c>
      <c r="L2472" s="2">
        <v>650</v>
      </c>
      <c r="M2472">
        <v>15</v>
      </c>
      <c r="N2472" s="2">
        <v>3250</v>
      </c>
      <c r="O2472" s="2">
        <v>487.5</v>
      </c>
      <c r="P2472" s="2">
        <v>2762.5</v>
      </c>
      <c r="Q2472" s="2">
        <v>2027.41</v>
      </c>
      <c r="R2472" s="2">
        <v>735.09</v>
      </c>
      <c r="S2472" t="s">
        <v>64</v>
      </c>
      <c r="T2472" t="s">
        <v>263</v>
      </c>
      <c r="U2472" t="s">
        <v>91</v>
      </c>
      <c r="V2472" t="s">
        <v>39</v>
      </c>
      <c r="W2472" t="s">
        <v>66</v>
      </c>
      <c r="X2472" t="s">
        <v>67</v>
      </c>
      <c r="Y2472" t="s">
        <v>42</v>
      </c>
      <c r="Z2472" t="s">
        <v>43</v>
      </c>
      <c r="AA2472" t="s">
        <v>44</v>
      </c>
      <c r="AB2472" t="s">
        <v>44</v>
      </c>
    </row>
    <row r="2473" spans="1:28" x14ac:dyDescent="0.25">
      <c r="A2473" t="s">
        <v>5762</v>
      </c>
      <c r="B2473" s="1">
        <v>45491</v>
      </c>
      <c r="C2473" t="s">
        <v>2850</v>
      </c>
      <c r="D2473" t="s">
        <v>2851</v>
      </c>
      <c r="E2473">
        <v>39</v>
      </c>
      <c r="F2473" t="s">
        <v>48</v>
      </c>
      <c r="G2473" t="s">
        <v>158</v>
      </c>
      <c r="H2473" t="s">
        <v>159</v>
      </c>
      <c r="I2473" t="s">
        <v>51</v>
      </c>
      <c r="J2473" t="s">
        <v>52</v>
      </c>
      <c r="K2473">
        <v>2</v>
      </c>
      <c r="L2473" s="2">
        <v>650</v>
      </c>
      <c r="M2473">
        <v>10</v>
      </c>
      <c r="N2473" s="2">
        <v>1300</v>
      </c>
      <c r="O2473" s="2">
        <v>130</v>
      </c>
      <c r="P2473" s="2">
        <v>1170</v>
      </c>
      <c r="Q2473" s="2">
        <v>890.51</v>
      </c>
      <c r="R2473" s="2">
        <v>279.49</v>
      </c>
      <c r="S2473" t="s">
        <v>64</v>
      </c>
      <c r="T2473" t="s">
        <v>76</v>
      </c>
      <c r="U2473" t="s">
        <v>77</v>
      </c>
      <c r="V2473" t="s">
        <v>39</v>
      </c>
      <c r="W2473" t="s">
        <v>40</v>
      </c>
      <c r="X2473" t="s">
        <v>97</v>
      </c>
      <c r="Y2473" t="s">
        <v>42</v>
      </c>
      <c r="Z2473" t="s">
        <v>43</v>
      </c>
      <c r="AA2473" t="s">
        <v>44</v>
      </c>
      <c r="AB2473" t="s">
        <v>44</v>
      </c>
    </row>
    <row r="2474" spans="1:28" x14ac:dyDescent="0.25">
      <c r="A2474" t="s">
        <v>5763</v>
      </c>
      <c r="B2474" s="1">
        <v>45491</v>
      </c>
      <c r="C2474" t="s">
        <v>3287</v>
      </c>
      <c r="D2474" t="s">
        <v>3288</v>
      </c>
      <c r="E2474">
        <v>21</v>
      </c>
      <c r="F2474" t="s">
        <v>48</v>
      </c>
      <c r="G2474" t="s">
        <v>148</v>
      </c>
      <c r="H2474" t="s">
        <v>149</v>
      </c>
      <c r="I2474" t="s">
        <v>74</v>
      </c>
      <c r="J2474" t="s">
        <v>130</v>
      </c>
      <c r="K2474">
        <v>4</v>
      </c>
      <c r="L2474" s="2">
        <v>3500</v>
      </c>
      <c r="M2474">
        <v>15</v>
      </c>
      <c r="N2474" s="2">
        <v>14000</v>
      </c>
      <c r="O2474" s="2">
        <v>2100</v>
      </c>
      <c r="P2474" s="2">
        <v>11900</v>
      </c>
      <c r="Q2474" s="2">
        <v>7445.33</v>
      </c>
      <c r="R2474" s="2">
        <v>4454.67</v>
      </c>
      <c r="S2474" t="s">
        <v>64</v>
      </c>
      <c r="T2474" t="s">
        <v>114</v>
      </c>
      <c r="U2474" t="s">
        <v>115</v>
      </c>
      <c r="V2474" t="s">
        <v>39</v>
      </c>
      <c r="W2474" t="s">
        <v>92</v>
      </c>
      <c r="X2474" t="s">
        <v>41</v>
      </c>
      <c r="Y2474" t="s">
        <v>56</v>
      </c>
      <c r="Z2474" t="s">
        <v>43</v>
      </c>
      <c r="AA2474" t="s">
        <v>44</v>
      </c>
      <c r="AB2474" t="s">
        <v>44</v>
      </c>
    </row>
    <row r="2475" spans="1:28" x14ac:dyDescent="0.25">
      <c r="A2475" t="s">
        <v>5764</v>
      </c>
      <c r="B2475" s="1">
        <v>45491</v>
      </c>
      <c r="C2475" t="s">
        <v>5765</v>
      </c>
      <c r="D2475" t="s">
        <v>5766</v>
      </c>
      <c r="E2475">
        <v>44</v>
      </c>
      <c r="F2475" t="s">
        <v>48</v>
      </c>
      <c r="G2475" t="s">
        <v>134</v>
      </c>
      <c r="H2475" t="s">
        <v>135</v>
      </c>
      <c r="I2475" t="s">
        <v>62</v>
      </c>
      <c r="J2475" t="s">
        <v>130</v>
      </c>
      <c r="K2475">
        <v>1</v>
      </c>
      <c r="L2475" s="2">
        <v>8500</v>
      </c>
      <c r="M2475">
        <v>20</v>
      </c>
      <c r="N2475" s="2">
        <v>8500</v>
      </c>
      <c r="O2475" s="2">
        <v>1700</v>
      </c>
      <c r="P2475" s="2">
        <v>6800</v>
      </c>
      <c r="Q2475" s="2">
        <v>4832.59</v>
      </c>
      <c r="R2475" s="2">
        <v>1967.41</v>
      </c>
      <c r="S2475" t="s">
        <v>53</v>
      </c>
      <c r="T2475" t="s">
        <v>407</v>
      </c>
      <c r="U2475" t="s">
        <v>408</v>
      </c>
      <c r="V2475" t="s">
        <v>39</v>
      </c>
      <c r="W2475" t="s">
        <v>66</v>
      </c>
      <c r="X2475" t="s">
        <v>41</v>
      </c>
      <c r="Y2475" t="s">
        <v>56</v>
      </c>
      <c r="Z2475" t="s">
        <v>43</v>
      </c>
      <c r="AA2475" t="s">
        <v>44</v>
      </c>
      <c r="AB2475" t="s">
        <v>68</v>
      </c>
    </row>
    <row r="2476" spans="1:28" x14ac:dyDescent="0.25">
      <c r="A2476" t="s">
        <v>5767</v>
      </c>
      <c r="B2476" s="1">
        <v>45491</v>
      </c>
      <c r="C2476" t="s">
        <v>5768</v>
      </c>
      <c r="D2476" t="s">
        <v>5769</v>
      </c>
      <c r="E2476">
        <v>47</v>
      </c>
      <c r="F2476" t="s">
        <v>48</v>
      </c>
      <c r="G2476" t="s">
        <v>112</v>
      </c>
      <c r="H2476" t="s">
        <v>113</v>
      </c>
      <c r="I2476" t="s">
        <v>103</v>
      </c>
      <c r="J2476" t="s">
        <v>104</v>
      </c>
      <c r="K2476">
        <v>1</v>
      </c>
      <c r="L2476" s="2">
        <v>650</v>
      </c>
      <c r="M2476">
        <v>10</v>
      </c>
      <c r="N2476" s="2">
        <v>650</v>
      </c>
      <c r="O2476" s="2">
        <v>65</v>
      </c>
      <c r="P2476" s="2">
        <v>585</v>
      </c>
      <c r="Q2476" s="2">
        <v>334.17</v>
      </c>
      <c r="R2476" s="2">
        <v>250.83</v>
      </c>
      <c r="S2476" t="s">
        <v>36</v>
      </c>
      <c r="T2476" t="s">
        <v>163</v>
      </c>
      <c r="U2476" t="s">
        <v>164</v>
      </c>
      <c r="V2476" t="s">
        <v>39</v>
      </c>
      <c r="W2476" t="s">
        <v>83</v>
      </c>
      <c r="X2476" t="s">
        <v>41</v>
      </c>
      <c r="Y2476" t="s">
        <v>56</v>
      </c>
      <c r="Z2476" t="s">
        <v>43</v>
      </c>
      <c r="AA2476" t="s">
        <v>44</v>
      </c>
      <c r="AB2476" t="s">
        <v>44</v>
      </c>
    </row>
    <row r="2477" spans="1:28" x14ac:dyDescent="0.25">
      <c r="A2477" t="s">
        <v>5770</v>
      </c>
      <c r="B2477" s="1">
        <v>45491</v>
      </c>
      <c r="C2477" t="s">
        <v>2060</v>
      </c>
      <c r="D2477" t="s">
        <v>2061</v>
      </c>
      <c r="E2477">
        <v>26</v>
      </c>
      <c r="F2477" t="s">
        <v>31</v>
      </c>
      <c r="G2477" t="s">
        <v>387</v>
      </c>
      <c r="H2477" t="s">
        <v>388</v>
      </c>
      <c r="I2477" t="s">
        <v>74</v>
      </c>
      <c r="J2477" t="s">
        <v>75</v>
      </c>
      <c r="K2477">
        <v>1</v>
      </c>
      <c r="L2477" s="2">
        <v>3200</v>
      </c>
      <c r="M2477">
        <v>10</v>
      </c>
      <c r="N2477" s="2">
        <v>3200</v>
      </c>
      <c r="O2477" s="2">
        <v>320</v>
      </c>
      <c r="P2477" s="2">
        <v>2880</v>
      </c>
      <c r="Q2477" s="2">
        <v>2161.9899999999998</v>
      </c>
      <c r="R2477" s="2">
        <v>718.01</v>
      </c>
      <c r="S2477" t="s">
        <v>36</v>
      </c>
      <c r="T2477" t="s">
        <v>96</v>
      </c>
      <c r="U2477" t="s">
        <v>96</v>
      </c>
      <c r="V2477" t="s">
        <v>39</v>
      </c>
      <c r="W2477" t="s">
        <v>40</v>
      </c>
      <c r="X2477" t="s">
        <v>41</v>
      </c>
      <c r="Y2477" t="s">
        <v>84</v>
      </c>
      <c r="Z2477" t="s">
        <v>43</v>
      </c>
      <c r="AA2477" t="s">
        <v>44</v>
      </c>
      <c r="AB2477" t="s">
        <v>44</v>
      </c>
    </row>
    <row r="2478" spans="1:28" x14ac:dyDescent="0.25">
      <c r="A2478" t="s">
        <v>5771</v>
      </c>
      <c r="B2478" s="1">
        <v>45491</v>
      </c>
      <c r="C2478" t="s">
        <v>5772</v>
      </c>
      <c r="D2478" t="s">
        <v>5773</v>
      </c>
      <c r="E2478">
        <v>27</v>
      </c>
      <c r="F2478" t="s">
        <v>48</v>
      </c>
      <c r="G2478" t="s">
        <v>352</v>
      </c>
      <c r="H2478" t="s">
        <v>353</v>
      </c>
      <c r="I2478" t="s">
        <v>103</v>
      </c>
      <c r="J2478" t="s">
        <v>104</v>
      </c>
      <c r="K2478">
        <v>3</v>
      </c>
      <c r="L2478" s="2">
        <v>850</v>
      </c>
      <c r="M2478">
        <v>0</v>
      </c>
      <c r="N2478" s="2">
        <v>2550</v>
      </c>
      <c r="O2478" s="2">
        <v>0</v>
      </c>
      <c r="P2478" s="2">
        <v>2550</v>
      </c>
      <c r="Q2478" s="2">
        <v>1508.88</v>
      </c>
      <c r="R2478" s="2">
        <v>1041.1199999999999</v>
      </c>
      <c r="S2478" t="s">
        <v>64</v>
      </c>
      <c r="T2478" t="s">
        <v>76</v>
      </c>
      <c r="U2478" t="s">
        <v>77</v>
      </c>
      <c r="V2478" t="s">
        <v>39</v>
      </c>
      <c r="W2478" t="s">
        <v>66</v>
      </c>
      <c r="X2478" t="s">
        <v>41</v>
      </c>
      <c r="Y2478" t="s">
        <v>56</v>
      </c>
      <c r="Z2478" t="s">
        <v>107</v>
      </c>
      <c r="AA2478" t="s">
        <v>68</v>
      </c>
      <c r="AB2478" t="s">
        <v>44</v>
      </c>
    </row>
    <row r="2479" spans="1:28" x14ac:dyDescent="0.25">
      <c r="A2479" t="s">
        <v>5774</v>
      </c>
      <c r="B2479" s="1">
        <v>45491</v>
      </c>
      <c r="C2479" t="s">
        <v>405</v>
      </c>
      <c r="D2479" t="s">
        <v>406</v>
      </c>
      <c r="E2479">
        <v>32</v>
      </c>
      <c r="F2479" t="s">
        <v>48</v>
      </c>
      <c r="G2479" t="s">
        <v>141</v>
      </c>
      <c r="H2479" t="s">
        <v>142</v>
      </c>
      <c r="I2479" t="s">
        <v>74</v>
      </c>
      <c r="J2479" t="s">
        <v>143</v>
      </c>
      <c r="K2479">
        <v>4</v>
      </c>
      <c r="L2479" s="2">
        <v>900</v>
      </c>
      <c r="M2479">
        <v>15</v>
      </c>
      <c r="N2479" s="2">
        <v>3600</v>
      </c>
      <c r="O2479" s="2">
        <v>540</v>
      </c>
      <c r="P2479" s="2">
        <v>3060</v>
      </c>
      <c r="Q2479" s="2">
        <v>1880.23</v>
      </c>
      <c r="R2479" s="2">
        <v>1179.77</v>
      </c>
      <c r="S2479" t="s">
        <v>36</v>
      </c>
      <c r="T2479" t="s">
        <v>114</v>
      </c>
      <c r="U2479" t="s">
        <v>115</v>
      </c>
      <c r="V2479" t="s">
        <v>39</v>
      </c>
      <c r="W2479" t="s">
        <v>137</v>
      </c>
      <c r="X2479" t="s">
        <v>41</v>
      </c>
      <c r="Y2479" t="s">
        <v>56</v>
      </c>
      <c r="Z2479" t="s">
        <v>223</v>
      </c>
      <c r="AA2479" t="s">
        <v>44</v>
      </c>
      <c r="AB2479" t="s">
        <v>44</v>
      </c>
    </row>
    <row r="2480" spans="1:28" x14ac:dyDescent="0.25">
      <c r="A2480" t="s">
        <v>5775</v>
      </c>
      <c r="B2480" s="1">
        <v>45492</v>
      </c>
      <c r="C2480" t="s">
        <v>1602</v>
      </c>
      <c r="D2480" t="s">
        <v>1603</v>
      </c>
      <c r="E2480">
        <v>40</v>
      </c>
      <c r="F2480" t="s">
        <v>48</v>
      </c>
      <c r="G2480" t="s">
        <v>101</v>
      </c>
      <c r="H2480" t="s">
        <v>102</v>
      </c>
      <c r="I2480" t="s">
        <v>103</v>
      </c>
      <c r="J2480" t="s">
        <v>104</v>
      </c>
      <c r="K2480">
        <v>2</v>
      </c>
      <c r="L2480" s="2">
        <v>1800</v>
      </c>
      <c r="M2480">
        <v>0</v>
      </c>
      <c r="N2480" s="2">
        <v>3600</v>
      </c>
      <c r="O2480" s="2">
        <v>0</v>
      </c>
      <c r="P2480" s="2">
        <v>3600</v>
      </c>
      <c r="Q2480" s="2">
        <v>2258.21</v>
      </c>
      <c r="R2480" s="2">
        <v>1341.79</v>
      </c>
      <c r="S2480" t="s">
        <v>36</v>
      </c>
      <c r="T2480" t="s">
        <v>222</v>
      </c>
      <c r="U2480" t="s">
        <v>38</v>
      </c>
      <c r="V2480" t="s">
        <v>39</v>
      </c>
      <c r="W2480" t="s">
        <v>137</v>
      </c>
      <c r="X2480" t="s">
        <v>41</v>
      </c>
      <c r="Y2480" t="s">
        <v>56</v>
      </c>
      <c r="Z2480" t="s">
        <v>43</v>
      </c>
      <c r="AA2480" t="s">
        <v>44</v>
      </c>
      <c r="AB2480" t="s">
        <v>44</v>
      </c>
    </row>
    <row r="2481" spans="1:28" x14ac:dyDescent="0.25">
      <c r="A2481" t="s">
        <v>5776</v>
      </c>
      <c r="B2481" s="1">
        <v>45492</v>
      </c>
      <c r="C2481" t="s">
        <v>5777</v>
      </c>
      <c r="D2481" t="s">
        <v>5778</v>
      </c>
      <c r="E2481">
        <v>42</v>
      </c>
      <c r="F2481" t="s">
        <v>31</v>
      </c>
      <c r="G2481" t="s">
        <v>188</v>
      </c>
      <c r="H2481" t="s">
        <v>189</v>
      </c>
      <c r="I2481" t="s">
        <v>34</v>
      </c>
      <c r="J2481" t="s">
        <v>190</v>
      </c>
      <c r="K2481">
        <v>6</v>
      </c>
      <c r="L2481" s="2">
        <v>1800</v>
      </c>
      <c r="M2481">
        <v>5</v>
      </c>
      <c r="N2481" s="2">
        <v>10800</v>
      </c>
      <c r="O2481" s="2">
        <v>540</v>
      </c>
      <c r="P2481" s="2">
        <v>10260</v>
      </c>
      <c r="Q2481" s="2">
        <v>7969.72</v>
      </c>
      <c r="R2481" s="2">
        <v>2290.2800000000002</v>
      </c>
      <c r="S2481" t="s">
        <v>53</v>
      </c>
      <c r="T2481" t="s">
        <v>407</v>
      </c>
      <c r="U2481" t="s">
        <v>408</v>
      </c>
      <c r="V2481" t="s">
        <v>39</v>
      </c>
      <c r="W2481" t="s">
        <v>40</v>
      </c>
      <c r="X2481" t="s">
        <v>67</v>
      </c>
      <c r="Y2481" t="s">
        <v>56</v>
      </c>
      <c r="Z2481" t="s">
        <v>43</v>
      </c>
      <c r="AA2481" t="s">
        <v>44</v>
      </c>
      <c r="AB2481" t="s">
        <v>44</v>
      </c>
    </row>
    <row r="2482" spans="1:28" x14ac:dyDescent="0.25">
      <c r="A2482" t="s">
        <v>5779</v>
      </c>
      <c r="B2482" s="1">
        <v>45492</v>
      </c>
      <c r="C2482" t="s">
        <v>5780</v>
      </c>
      <c r="D2482" t="s">
        <v>5781</v>
      </c>
      <c r="E2482">
        <v>55</v>
      </c>
      <c r="F2482" t="s">
        <v>31</v>
      </c>
      <c r="G2482" t="s">
        <v>168</v>
      </c>
      <c r="H2482" t="s">
        <v>169</v>
      </c>
      <c r="I2482" t="s">
        <v>62</v>
      </c>
      <c r="J2482" t="s">
        <v>143</v>
      </c>
      <c r="K2482">
        <v>1</v>
      </c>
      <c r="L2482" s="2">
        <v>1800</v>
      </c>
      <c r="M2482">
        <v>20</v>
      </c>
      <c r="N2482" s="2">
        <v>1800</v>
      </c>
      <c r="O2482" s="2">
        <v>360</v>
      </c>
      <c r="P2482" s="2">
        <v>1440</v>
      </c>
      <c r="Q2482" s="2">
        <v>1168.22</v>
      </c>
      <c r="R2482" s="2">
        <v>271.77999999999997</v>
      </c>
      <c r="S2482" t="s">
        <v>53</v>
      </c>
      <c r="T2482" t="s">
        <v>136</v>
      </c>
      <c r="U2482" t="s">
        <v>38</v>
      </c>
      <c r="V2482" t="s">
        <v>39</v>
      </c>
      <c r="W2482" t="s">
        <v>124</v>
      </c>
      <c r="X2482" t="s">
        <v>41</v>
      </c>
      <c r="Y2482" t="s">
        <v>42</v>
      </c>
      <c r="Z2482" t="s">
        <v>144</v>
      </c>
      <c r="AA2482" t="s">
        <v>44</v>
      </c>
      <c r="AB2482" t="s">
        <v>44</v>
      </c>
    </row>
    <row r="2483" spans="1:28" x14ac:dyDescent="0.25">
      <c r="A2483" t="s">
        <v>5782</v>
      </c>
      <c r="B2483" s="1">
        <v>45492</v>
      </c>
      <c r="C2483" t="s">
        <v>5783</v>
      </c>
      <c r="D2483" t="s">
        <v>5784</v>
      </c>
      <c r="E2483">
        <v>57</v>
      </c>
      <c r="F2483" t="s">
        <v>31</v>
      </c>
      <c r="G2483" t="s">
        <v>197</v>
      </c>
      <c r="H2483" t="s">
        <v>198</v>
      </c>
      <c r="I2483" t="s">
        <v>74</v>
      </c>
      <c r="J2483" t="s">
        <v>75</v>
      </c>
      <c r="K2483">
        <v>4</v>
      </c>
      <c r="L2483" s="2">
        <v>2600</v>
      </c>
      <c r="M2483">
        <v>10</v>
      </c>
      <c r="N2483" s="2">
        <v>10400</v>
      </c>
      <c r="O2483" s="2">
        <v>1040</v>
      </c>
      <c r="P2483" s="2">
        <v>9360</v>
      </c>
      <c r="Q2483" s="2">
        <v>5688.2</v>
      </c>
      <c r="R2483" s="2">
        <v>3671.8</v>
      </c>
      <c r="S2483" t="s">
        <v>53</v>
      </c>
      <c r="T2483" t="s">
        <v>163</v>
      </c>
      <c r="U2483" t="s">
        <v>164</v>
      </c>
      <c r="V2483" t="s">
        <v>39</v>
      </c>
      <c r="W2483" t="s">
        <v>124</v>
      </c>
      <c r="X2483" t="s">
        <v>67</v>
      </c>
      <c r="Y2483" t="s">
        <v>42</v>
      </c>
      <c r="Z2483" t="s">
        <v>43</v>
      </c>
      <c r="AA2483" t="s">
        <v>44</v>
      </c>
      <c r="AB2483" t="s">
        <v>44</v>
      </c>
    </row>
    <row r="2484" spans="1:28" x14ac:dyDescent="0.25">
      <c r="A2484" t="s">
        <v>5785</v>
      </c>
      <c r="B2484" s="1">
        <v>45492</v>
      </c>
      <c r="C2484" t="s">
        <v>3185</v>
      </c>
      <c r="D2484" t="s">
        <v>3186</v>
      </c>
      <c r="E2484">
        <v>51</v>
      </c>
      <c r="F2484" t="s">
        <v>31</v>
      </c>
      <c r="G2484" t="s">
        <v>285</v>
      </c>
      <c r="H2484" t="s">
        <v>286</v>
      </c>
      <c r="I2484" t="s">
        <v>34</v>
      </c>
      <c r="J2484" t="s">
        <v>121</v>
      </c>
      <c r="K2484">
        <v>4</v>
      </c>
      <c r="L2484" s="2">
        <v>3200</v>
      </c>
      <c r="M2484">
        <v>10</v>
      </c>
      <c r="N2484" s="2">
        <v>12800</v>
      </c>
      <c r="O2484" s="2">
        <v>1280</v>
      </c>
      <c r="P2484" s="2">
        <v>11520</v>
      </c>
      <c r="Q2484" s="2">
        <v>8657.65</v>
      </c>
      <c r="R2484" s="2">
        <v>2862.35</v>
      </c>
      <c r="S2484" t="s">
        <v>53</v>
      </c>
      <c r="T2484" t="s">
        <v>122</v>
      </c>
      <c r="U2484" t="s">
        <v>123</v>
      </c>
      <c r="V2484" t="s">
        <v>39</v>
      </c>
      <c r="W2484" t="s">
        <v>124</v>
      </c>
      <c r="X2484" t="s">
        <v>67</v>
      </c>
      <c r="Y2484" t="s">
        <v>56</v>
      </c>
      <c r="Z2484" t="s">
        <v>43</v>
      </c>
      <c r="AA2484" t="s">
        <v>44</v>
      </c>
      <c r="AB2484" t="s">
        <v>44</v>
      </c>
    </row>
    <row r="2485" spans="1:28" x14ac:dyDescent="0.25">
      <c r="A2485" t="s">
        <v>5786</v>
      </c>
      <c r="B2485" s="1">
        <v>45492</v>
      </c>
      <c r="C2485" t="s">
        <v>1229</v>
      </c>
      <c r="D2485" t="s">
        <v>1230</v>
      </c>
      <c r="E2485">
        <v>25</v>
      </c>
      <c r="F2485" t="s">
        <v>48</v>
      </c>
      <c r="G2485" t="s">
        <v>60</v>
      </c>
      <c r="H2485" t="s">
        <v>61</v>
      </c>
      <c r="I2485" t="s">
        <v>62</v>
      </c>
      <c r="J2485" t="s">
        <v>63</v>
      </c>
      <c r="K2485">
        <v>1</v>
      </c>
      <c r="L2485" s="2">
        <v>3500</v>
      </c>
      <c r="M2485">
        <v>15</v>
      </c>
      <c r="N2485" s="2">
        <v>3500</v>
      </c>
      <c r="O2485" s="2">
        <v>525</v>
      </c>
      <c r="P2485" s="2">
        <v>2975</v>
      </c>
      <c r="Q2485" s="2">
        <v>2241.34</v>
      </c>
      <c r="R2485" s="2">
        <v>733.66</v>
      </c>
      <c r="S2485" t="s">
        <v>53</v>
      </c>
      <c r="T2485" t="s">
        <v>178</v>
      </c>
      <c r="U2485" t="s">
        <v>154</v>
      </c>
      <c r="V2485" t="s">
        <v>39</v>
      </c>
      <c r="W2485" t="s">
        <v>137</v>
      </c>
      <c r="X2485" t="s">
        <v>41</v>
      </c>
      <c r="Y2485" t="s">
        <v>56</v>
      </c>
      <c r="Z2485" t="s">
        <v>107</v>
      </c>
      <c r="AA2485" t="s">
        <v>44</v>
      </c>
      <c r="AB2485" t="s">
        <v>44</v>
      </c>
    </row>
    <row r="2486" spans="1:28" x14ac:dyDescent="0.25">
      <c r="A2486" t="s">
        <v>5787</v>
      </c>
      <c r="B2486" s="1">
        <v>45492</v>
      </c>
      <c r="C2486" t="s">
        <v>3770</v>
      </c>
      <c r="D2486" t="s">
        <v>3771</v>
      </c>
      <c r="E2486">
        <v>33</v>
      </c>
      <c r="F2486" t="s">
        <v>48</v>
      </c>
      <c r="G2486" t="s">
        <v>81</v>
      </c>
      <c r="H2486" t="s">
        <v>82</v>
      </c>
      <c r="I2486" t="s">
        <v>51</v>
      </c>
      <c r="J2486" t="s">
        <v>52</v>
      </c>
      <c r="K2486">
        <v>2</v>
      </c>
      <c r="L2486" s="2">
        <v>600</v>
      </c>
      <c r="M2486">
        <v>5</v>
      </c>
      <c r="N2486" s="2">
        <v>1200</v>
      </c>
      <c r="O2486" s="2">
        <v>60</v>
      </c>
      <c r="P2486" s="2">
        <v>1140</v>
      </c>
      <c r="Q2486" s="2">
        <v>674.37</v>
      </c>
      <c r="R2486" s="2">
        <v>465.63</v>
      </c>
      <c r="S2486" t="s">
        <v>53</v>
      </c>
      <c r="T2486" t="s">
        <v>76</v>
      </c>
      <c r="U2486" t="s">
        <v>77</v>
      </c>
      <c r="V2486" t="s">
        <v>39</v>
      </c>
      <c r="W2486" t="s">
        <v>40</v>
      </c>
      <c r="X2486" t="s">
        <v>97</v>
      </c>
      <c r="Y2486" t="s">
        <v>56</v>
      </c>
      <c r="Z2486" t="s">
        <v>43</v>
      </c>
      <c r="AA2486" t="s">
        <v>44</v>
      </c>
      <c r="AB2486" t="s">
        <v>44</v>
      </c>
    </row>
    <row r="2487" spans="1:28" x14ac:dyDescent="0.25">
      <c r="A2487" t="s">
        <v>5788</v>
      </c>
      <c r="B2487" s="1">
        <v>45492</v>
      </c>
      <c r="C2487" t="s">
        <v>5789</v>
      </c>
      <c r="D2487" t="s">
        <v>5790</v>
      </c>
      <c r="E2487">
        <v>48</v>
      </c>
      <c r="F2487" t="s">
        <v>48</v>
      </c>
      <c r="G2487" t="s">
        <v>119</v>
      </c>
      <c r="H2487" t="s">
        <v>120</v>
      </c>
      <c r="I2487" t="s">
        <v>62</v>
      </c>
      <c r="J2487" t="s">
        <v>121</v>
      </c>
      <c r="K2487">
        <v>1</v>
      </c>
      <c r="L2487" s="2">
        <v>4800</v>
      </c>
      <c r="M2487">
        <v>5</v>
      </c>
      <c r="N2487" s="2">
        <v>4800</v>
      </c>
      <c r="O2487" s="2">
        <v>240</v>
      </c>
      <c r="P2487" s="2">
        <v>4560</v>
      </c>
      <c r="Q2487" s="2">
        <v>2889.08</v>
      </c>
      <c r="R2487" s="2">
        <v>1670.92</v>
      </c>
      <c r="S2487" t="s">
        <v>53</v>
      </c>
      <c r="T2487" t="s">
        <v>37</v>
      </c>
      <c r="U2487" t="s">
        <v>38</v>
      </c>
      <c r="V2487" t="s">
        <v>39</v>
      </c>
      <c r="W2487" t="s">
        <v>124</v>
      </c>
      <c r="X2487" t="s">
        <v>97</v>
      </c>
      <c r="Y2487" t="s">
        <v>42</v>
      </c>
      <c r="Z2487" t="s">
        <v>508</v>
      </c>
      <c r="AA2487" t="s">
        <v>44</v>
      </c>
      <c r="AB2487" t="s">
        <v>44</v>
      </c>
    </row>
    <row r="2488" spans="1:28" x14ac:dyDescent="0.25">
      <c r="A2488" t="s">
        <v>5791</v>
      </c>
      <c r="B2488" s="1">
        <v>45492</v>
      </c>
      <c r="C2488" t="s">
        <v>803</v>
      </c>
      <c r="D2488" t="s">
        <v>804</v>
      </c>
      <c r="E2488">
        <v>31</v>
      </c>
      <c r="F2488" t="s">
        <v>48</v>
      </c>
      <c r="G2488" t="s">
        <v>32</v>
      </c>
      <c r="H2488" t="s">
        <v>33</v>
      </c>
      <c r="I2488" t="s">
        <v>34</v>
      </c>
      <c r="J2488" t="s">
        <v>35</v>
      </c>
      <c r="K2488">
        <v>1</v>
      </c>
      <c r="L2488" s="2">
        <v>55000</v>
      </c>
      <c r="M2488">
        <v>10</v>
      </c>
      <c r="N2488" s="2">
        <v>55000</v>
      </c>
      <c r="O2488" s="2">
        <v>5500</v>
      </c>
      <c r="P2488" s="2">
        <v>49500</v>
      </c>
      <c r="Q2488" s="2">
        <v>31439.98</v>
      </c>
      <c r="R2488" s="2">
        <v>18060.02</v>
      </c>
      <c r="S2488" t="s">
        <v>64</v>
      </c>
      <c r="T2488" t="s">
        <v>90</v>
      </c>
      <c r="U2488" t="s">
        <v>91</v>
      </c>
      <c r="V2488" t="s">
        <v>39</v>
      </c>
      <c r="W2488" t="s">
        <v>83</v>
      </c>
      <c r="X2488" t="s">
        <v>41</v>
      </c>
      <c r="Y2488" t="s">
        <v>84</v>
      </c>
      <c r="Z2488" t="s">
        <v>43</v>
      </c>
      <c r="AA2488" t="s">
        <v>44</v>
      </c>
      <c r="AB2488" t="s">
        <v>44</v>
      </c>
    </row>
    <row r="2489" spans="1:28" x14ac:dyDescent="0.25">
      <c r="A2489" t="s">
        <v>5792</v>
      </c>
      <c r="B2489" s="1">
        <v>45492</v>
      </c>
      <c r="C2489" t="s">
        <v>1685</v>
      </c>
      <c r="D2489" t="s">
        <v>1686</v>
      </c>
      <c r="E2489">
        <v>30</v>
      </c>
      <c r="F2489" t="s">
        <v>48</v>
      </c>
      <c r="G2489" t="s">
        <v>285</v>
      </c>
      <c r="H2489" t="s">
        <v>286</v>
      </c>
      <c r="I2489" t="s">
        <v>34</v>
      </c>
      <c r="J2489" t="s">
        <v>121</v>
      </c>
      <c r="K2489">
        <v>2</v>
      </c>
      <c r="L2489" s="2">
        <v>3200</v>
      </c>
      <c r="M2489">
        <v>10</v>
      </c>
      <c r="N2489" s="2">
        <v>6400</v>
      </c>
      <c r="O2489" s="2">
        <v>640</v>
      </c>
      <c r="P2489" s="2">
        <v>5760</v>
      </c>
      <c r="Q2489" s="2">
        <v>3432.09</v>
      </c>
      <c r="R2489" s="2">
        <v>2327.91</v>
      </c>
      <c r="S2489" t="s">
        <v>36</v>
      </c>
      <c r="T2489" t="s">
        <v>136</v>
      </c>
      <c r="U2489" t="s">
        <v>38</v>
      </c>
      <c r="V2489" t="s">
        <v>39</v>
      </c>
      <c r="W2489" t="s">
        <v>83</v>
      </c>
      <c r="X2489" t="s">
        <v>41</v>
      </c>
      <c r="Y2489" t="s">
        <v>56</v>
      </c>
      <c r="Z2489" t="s">
        <v>43</v>
      </c>
      <c r="AA2489" t="s">
        <v>44</v>
      </c>
      <c r="AB2489" t="s">
        <v>44</v>
      </c>
    </row>
    <row r="2490" spans="1:28" x14ac:dyDescent="0.25">
      <c r="A2490" t="s">
        <v>5793</v>
      </c>
      <c r="B2490" s="1">
        <v>45492</v>
      </c>
      <c r="C2490" t="s">
        <v>278</v>
      </c>
      <c r="D2490" t="s">
        <v>279</v>
      </c>
      <c r="E2490">
        <v>45</v>
      </c>
      <c r="F2490" t="s">
        <v>111</v>
      </c>
      <c r="G2490" t="s">
        <v>212</v>
      </c>
      <c r="H2490" t="s">
        <v>213</v>
      </c>
      <c r="I2490" t="s">
        <v>51</v>
      </c>
      <c r="J2490" t="s">
        <v>52</v>
      </c>
      <c r="K2490">
        <v>2</v>
      </c>
      <c r="L2490" s="2">
        <v>400</v>
      </c>
      <c r="M2490">
        <v>5</v>
      </c>
      <c r="N2490" s="2">
        <v>800</v>
      </c>
      <c r="O2490" s="2">
        <v>40</v>
      </c>
      <c r="P2490" s="2">
        <v>760</v>
      </c>
      <c r="Q2490" s="2">
        <v>440.94</v>
      </c>
      <c r="R2490" s="2">
        <v>319.06</v>
      </c>
      <c r="S2490" t="s">
        <v>36</v>
      </c>
      <c r="T2490" t="s">
        <v>122</v>
      </c>
      <c r="U2490" t="s">
        <v>123</v>
      </c>
      <c r="V2490" t="s">
        <v>39</v>
      </c>
      <c r="W2490" t="s">
        <v>40</v>
      </c>
      <c r="X2490" t="s">
        <v>97</v>
      </c>
      <c r="Y2490" t="s">
        <v>56</v>
      </c>
      <c r="Z2490" t="s">
        <v>43</v>
      </c>
      <c r="AA2490" t="s">
        <v>44</v>
      </c>
      <c r="AB2490" t="s">
        <v>44</v>
      </c>
    </row>
    <row r="2491" spans="1:28" x14ac:dyDescent="0.25">
      <c r="A2491" t="s">
        <v>5794</v>
      </c>
      <c r="B2491" s="1">
        <v>45493</v>
      </c>
      <c r="C2491" t="s">
        <v>5795</v>
      </c>
      <c r="D2491" t="s">
        <v>5796</v>
      </c>
      <c r="E2491">
        <v>22</v>
      </c>
      <c r="F2491" t="s">
        <v>31</v>
      </c>
      <c r="G2491" t="s">
        <v>561</v>
      </c>
      <c r="H2491" t="s">
        <v>562</v>
      </c>
      <c r="I2491" t="s">
        <v>34</v>
      </c>
      <c r="J2491" t="s">
        <v>143</v>
      </c>
      <c r="K2491">
        <v>1</v>
      </c>
      <c r="L2491" s="2">
        <v>900</v>
      </c>
      <c r="M2491">
        <v>15</v>
      </c>
      <c r="N2491" s="2">
        <v>900</v>
      </c>
      <c r="O2491" s="2">
        <v>135</v>
      </c>
      <c r="P2491" s="2">
        <v>765</v>
      </c>
      <c r="Q2491" s="2">
        <v>551.19000000000005</v>
      </c>
      <c r="R2491" s="2">
        <v>213.81</v>
      </c>
      <c r="S2491" t="s">
        <v>53</v>
      </c>
      <c r="T2491" t="s">
        <v>275</v>
      </c>
      <c r="U2491" t="s">
        <v>123</v>
      </c>
      <c r="V2491" t="s">
        <v>39</v>
      </c>
      <c r="W2491" t="s">
        <v>83</v>
      </c>
      <c r="X2491" t="s">
        <v>41</v>
      </c>
      <c r="Y2491" t="s">
        <v>84</v>
      </c>
      <c r="Z2491" t="s">
        <v>43</v>
      </c>
      <c r="AA2491" t="s">
        <v>44</v>
      </c>
      <c r="AB2491" t="s">
        <v>44</v>
      </c>
    </row>
    <row r="2492" spans="1:28" x14ac:dyDescent="0.25">
      <c r="A2492" t="s">
        <v>5797</v>
      </c>
      <c r="B2492" s="1">
        <v>45493</v>
      </c>
      <c r="C2492" t="s">
        <v>1319</v>
      </c>
      <c r="D2492" t="s">
        <v>1320</v>
      </c>
      <c r="E2492">
        <v>39</v>
      </c>
      <c r="F2492" t="s">
        <v>31</v>
      </c>
      <c r="G2492" t="s">
        <v>81</v>
      </c>
      <c r="H2492" t="s">
        <v>82</v>
      </c>
      <c r="I2492" t="s">
        <v>51</v>
      </c>
      <c r="J2492" t="s">
        <v>52</v>
      </c>
      <c r="K2492">
        <v>3</v>
      </c>
      <c r="L2492" s="2">
        <v>600</v>
      </c>
      <c r="M2492">
        <v>10</v>
      </c>
      <c r="N2492" s="2">
        <v>1800</v>
      </c>
      <c r="O2492" s="2">
        <v>180</v>
      </c>
      <c r="P2492" s="2">
        <v>1620</v>
      </c>
      <c r="Q2492" s="2">
        <v>944.03</v>
      </c>
      <c r="R2492" s="2">
        <v>675.97</v>
      </c>
      <c r="S2492" t="s">
        <v>36</v>
      </c>
      <c r="T2492" t="s">
        <v>76</v>
      </c>
      <c r="U2492" t="s">
        <v>77</v>
      </c>
      <c r="V2492" t="s">
        <v>39</v>
      </c>
      <c r="W2492" t="s">
        <v>124</v>
      </c>
      <c r="X2492" t="s">
        <v>41</v>
      </c>
      <c r="Y2492" t="s">
        <v>42</v>
      </c>
      <c r="Z2492" t="s">
        <v>223</v>
      </c>
      <c r="AA2492" t="s">
        <v>44</v>
      </c>
      <c r="AB2492" t="s">
        <v>44</v>
      </c>
    </row>
    <row r="2493" spans="1:28" x14ac:dyDescent="0.25">
      <c r="A2493" t="s">
        <v>5798</v>
      </c>
      <c r="B2493" s="1">
        <v>45493</v>
      </c>
      <c r="C2493" t="s">
        <v>5799</v>
      </c>
      <c r="D2493" t="s">
        <v>5800</v>
      </c>
      <c r="E2493">
        <v>31</v>
      </c>
      <c r="F2493" t="s">
        <v>31</v>
      </c>
      <c r="G2493" t="s">
        <v>134</v>
      </c>
      <c r="H2493" t="s">
        <v>135</v>
      </c>
      <c r="I2493" t="s">
        <v>62</v>
      </c>
      <c r="J2493" t="s">
        <v>130</v>
      </c>
      <c r="K2493">
        <v>3</v>
      </c>
      <c r="L2493" s="2">
        <v>8500</v>
      </c>
      <c r="M2493">
        <v>5</v>
      </c>
      <c r="N2493" s="2">
        <v>25500</v>
      </c>
      <c r="O2493" s="2">
        <v>1275</v>
      </c>
      <c r="P2493" s="2">
        <v>24225</v>
      </c>
      <c r="Q2493" s="2">
        <v>18594.27</v>
      </c>
      <c r="R2493" s="2">
        <v>5630.73</v>
      </c>
      <c r="S2493" t="s">
        <v>53</v>
      </c>
      <c r="T2493" t="s">
        <v>114</v>
      </c>
      <c r="U2493" t="s">
        <v>115</v>
      </c>
      <c r="V2493" t="s">
        <v>39</v>
      </c>
      <c r="W2493" t="s">
        <v>137</v>
      </c>
      <c r="X2493" t="s">
        <v>67</v>
      </c>
      <c r="Y2493" t="s">
        <v>56</v>
      </c>
      <c r="Z2493" t="s">
        <v>107</v>
      </c>
      <c r="AA2493" t="s">
        <v>44</v>
      </c>
      <c r="AB2493" t="s">
        <v>44</v>
      </c>
    </row>
    <row r="2494" spans="1:28" x14ac:dyDescent="0.25">
      <c r="A2494" t="s">
        <v>5801</v>
      </c>
      <c r="B2494" s="1">
        <v>45493</v>
      </c>
      <c r="C2494" t="s">
        <v>2242</v>
      </c>
      <c r="D2494" t="s">
        <v>2243</v>
      </c>
      <c r="E2494">
        <v>44</v>
      </c>
      <c r="F2494" t="s">
        <v>48</v>
      </c>
      <c r="G2494" t="s">
        <v>202</v>
      </c>
      <c r="H2494" t="s">
        <v>203</v>
      </c>
      <c r="I2494" t="s">
        <v>103</v>
      </c>
      <c r="J2494" t="s">
        <v>104</v>
      </c>
      <c r="K2494">
        <v>1</v>
      </c>
      <c r="L2494" s="2">
        <v>550</v>
      </c>
      <c r="M2494">
        <v>10</v>
      </c>
      <c r="N2494" s="2">
        <v>550</v>
      </c>
      <c r="O2494" s="2">
        <v>55</v>
      </c>
      <c r="P2494" s="2">
        <v>495</v>
      </c>
      <c r="Q2494" s="2">
        <v>345.83</v>
      </c>
      <c r="R2494" s="2">
        <v>149.16999999999999</v>
      </c>
      <c r="S2494" t="s">
        <v>64</v>
      </c>
      <c r="T2494" t="s">
        <v>37</v>
      </c>
      <c r="U2494" t="s">
        <v>38</v>
      </c>
      <c r="V2494" t="s">
        <v>39</v>
      </c>
      <c r="W2494" t="s">
        <v>137</v>
      </c>
      <c r="X2494" t="s">
        <v>67</v>
      </c>
      <c r="Y2494" t="s">
        <v>56</v>
      </c>
      <c r="Z2494" t="s">
        <v>43</v>
      </c>
      <c r="AA2494" t="s">
        <v>44</v>
      </c>
      <c r="AB2494" t="s">
        <v>44</v>
      </c>
    </row>
    <row r="2495" spans="1:28" x14ac:dyDescent="0.25">
      <c r="A2495" t="s">
        <v>5802</v>
      </c>
      <c r="B2495" s="1">
        <v>45493</v>
      </c>
      <c r="C2495" t="s">
        <v>3908</v>
      </c>
      <c r="D2495" t="s">
        <v>3909</v>
      </c>
      <c r="E2495">
        <v>47</v>
      </c>
      <c r="F2495" t="s">
        <v>31</v>
      </c>
      <c r="G2495" t="s">
        <v>387</v>
      </c>
      <c r="H2495" t="s">
        <v>388</v>
      </c>
      <c r="I2495" t="s">
        <v>74</v>
      </c>
      <c r="J2495" t="s">
        <v>75</v>
      </c>
      <c r="K2495">
        <v>1</v>
      </c>
      <c r="L2495" s="2">
        <v>3200</v>
      </c>
      <c r="M2495">
        <v>5</v>
      </c>
      <c r="N2495" s="2">
        <v>3200</v>
      </c>
      <c r="O2495" s="2">
        <v>160</v>
      </c>
      <c r="P2495" s="2">
        <v>3040</v>
      </c>
      <c r="Q2495" s="2">
        <v>1841.54</v>
      </c>
      <c r="R2495" s="2">
        <v>1198.46</v>
      </c>
      <c r="S2495" t="s">
        <v>53</v>
      </c>
      <c r="T2495" t="s">
        <v>105</v>
      </c>
      <c r="U2495" t="s">
        <v>106</v>
      </c>
      <c r="V2495" t="s">
        <v>39</v>
      </c>
      <c r="W2495" t="s">
        <v>92</v>
      </c>
      <c r="X2495" t="s">
        <v>97</v>
      </c>
      <c r="Y2495" t="s">
        <v>56</v>
      </c>
      <c r="Z2495" t="s">
        <v>43</v>
      </c>
      <c r="AA2495" t="s">
        <v>44</v>
      </c>
      <c r="AB2495" t="s">
        <v>44</v>
      </c>
    </row>
    <row r="2496" spans="1:28" x14ac:dyDescent="0.25">
      <c r="A2496" t="s">
        <v>5803</v>
      </c>
      <c r="B2496" s="1">
        <v>45493</v>
      </c>
      <c r="C2496" t="s">
        <v>1060</v>
      </c>
      <c r="D2496" t="s">
        <v>1061</v>
      </c>
      <c r="E2496">
        <v>25</v>
      </c>
      <c r="F2496" t="s">
        <v>48</v>
      </c>
      <c r="G2496" t="s">
        <v>436</v>
      </c>
      <c r="H2496" t="s">
        <v>437</v>
      </c>
      <c r="I2496" t="s">
        <v>74</v>
      </c>
      <c r="J2496" t="s">
        <v>190</v>
      </c>
      <c r="K2496">
        <v>2</v>
      </c>
      <c r="L2496" s="2">
        <v>1800</v>
      </c>
      <c r="M2496">
        <v>0</v>
      </c>
      <c r="N2496" s="2">
        <v>3600</v>
      </c>
      <c r="O2496" s="2">
        <v>0</v>
      </c>
      <c r="P2496" s="2">
        <v>3600</v>
      </c>
      <c r="Q2496" s="2">
        <v>2812.81</v>
      </c>
      <c r="R2496" s="2">
        <v>787.19</v>
      </c>
      <c r="S2496" t="s">
        <v>53</v>
      </c>
      <c r="T2496" t="s">
        <v>54</v>
      </c>
      <c r="U2496" t="s">
        <v>55</v>
      </c>
      <c r="V2496" t="s">
        <v>39</v>
      </c>
      <c r="W2496" t="s">
        <v>137</v>
      </c>
      <c r="X2496" t="s">
        <v>67</v>
      </c>
      <c r="Y2496" t="s">
        <v>56</v>
      </c>
      <c r="Z2496" t="s">
        <v>43</v>
      </c>
      <c r="AA2496" t="s">
        <v>44</v>
      </c>
      <c r="AB2496" t="s">
        <v>44</v>
      </c>
    </row>
    <row r="2497" spans="1:28" x14ac:dyDescent="0.25">
      <c r="A2497" t="s">
        <v>5804</v>
      </c>
      <c r="B2497" s="1">
        <v>45493</v>
      </c>
      <c r="C2497" t="s">
        <v>5805</v>
      </c>
      <c r="D2497" t="s">
        <v>5806</v>
      </c>
      <c r="E2497">
        <v>59</v>
      </c>
      <c r="F2497" t="s">
        <v>111</v>
      </c>
      <c r="G2497" t="s">
        <v>217</v>
      </c>
      <c r="H2497" t="s">
        <v>218</v>
      </c>
      <c r="I2497" t="s">
        <v>34</v>
      </c>
      <c r="J2497" t="s">
        <v>130</v>
      </c>
      <c r="K2497">
        <v>1</v>
      </c>
      <c r="L2497" s="2">
        <v>28000</v>
      </c>
      <c r="M2497">
        <v>10</v>
      </c>
      <c r="N2497" s="2">
        <v>28000</v>
      </c>
      <c r="O2497" s="2">
        <v>2800</v>
      </c>
      <c r="P2497" s="2">
        <v>25200</v>
      </c>
      <c r="Q2497" s="2">
        <v>19883.45</v>
      </c>
      <c r="R2497" s="2">
        <v>5316.55</v>
      </c>
      <c r="S2497" t="s">
        <v>64</v>
      </c>
      <c r="T2497" t="s">
        <v>398</v>
      </c>
      <c r="U2497" t="s">
        <v>399</v>
      </c>
      <c r="V2497" t="s">
        <v>39</v>
      </c>
      <c r="W2497" t="s">
        <v>83</v>
      </c>
      <c r="X2497" t="s">
        <v>41</v>
      </c>
      <c r="Y2497" t="s">
        <v>42</v>
      </c>
      <c r="Z2497" t="s">
        <v>43</v>
      </c>
      <c r="AA2497" t="s">
        <v>44</v>
      </c>
      <c r="AB2497" t="s">
        <v>44</v>
      </c>
    </row>
    <row r="2498" spans="1:28" x14ac:dyDescent="0.25">
      <c r="A2498" t="s">
        <v>5807</v>
      </c>
      <c r="B2498" s="1">
        <v>45494</v>
      </c>
      <c r="C2498" t="s">
        <v>1482</v>
      </c>
      <c r="D2498" t="s">
        <v>1483</v>
      </c>
      <c r="E2498">
        <v>33</v>
      </c>
      <c r="F2498" t="s">
        <v>111</v>
      </c>
      <c r="G2498" t="s">
        <v>158</v>
      </c>
      <c r="H2498" t="s">
        <v>159</v>
      </c>
      <c r="I2498" t="s">
        <v>51</v>
      </c>
      <c r="J2498" t="s">
        <v>52</v>
      </c>
      <c r="K2498">
        <v>2</v>
      </c>
      <c r="L2498" s="2">
        <v>650</v>
      </c>
      <c r="M2498">
        <v>10</v>
      </c>
      <c r="N2498" s="2">
        <v>1300</v>
      </c>
      <c r="O2498" s="2">
        <v>130</v>
      </c>
      <c r="P2498" s="2">
        <v>1170</v>
      </c>
      <c r="Q2498" s="2">
        <v>742.76</v>
      </c>
      <c r="R2498" s="2">
        <v>427.24</v>
      </c>
      <c r="S2498" t="s">
        <v>64</v>
      </c>
      <c r="T2498" t="s">
        <v>578</v>
      </c>
      <c r="U2498" t="s">
        <v>579</v>
      </c>
      <c r="V2498" t="s">
        <v>39</v>
      </c>
      <c r="W2498" t="s">
        <v>92</v>
      </c>
      <c r="X2498" t="s">
        <v>97</v>
      </c>
      <c r="Y2498" t="s">
        <v>42</v>
      </c>
      <c r="Z2498" t="s">
        <v>43</v>
      </c>
      <c r="AA2498" t="s">
        <v>44</v>
      </c>
      <c r="AB2498" t="s">
        <v>44</v>
      </c>
    </row>
    <row r="2499" spans="1:28" x14ac:dyDescent="0.25">
      <c r="A2499" t="s">
        <v>5808</v>
      </c>
      <c r="B2499" s="1">
        <v>45494</v>
      </c>
      <c r="C2499" t="s">
        <v>5809</v>
      </c>
      <c r="D2499" t="s">
        <v>5810</v>
      </c>
      <c r="E2499">
        <v>50</v>
      </c>
      <c r="F2499" t="s">
        <v>48</v>
      </c>
      <c r="G2499" t="s">
        <v>141</v>
      </c>
      <c r="H2499" t="s">
        <v>142</v>
      </c>
      <c r="I2499" t="s">
        <v>74</v>
      </c>
      <c r="J2499" t="s">
        <v>143</v>
      </c>
      <c r="K2499">
        <v>1</v>
      </c>
      <c r="L2499" s="2">
        <v>900</v>
      </c>
      <c r="M2499">
        <v>5</v>
      </c>
      <c r="N2499" s="2">
        <v>900</v>
      </c>
      <c r="O2499" s="2">
        <v>45</v>
      </c>
      <c r="P2499" s="2">
        <v>855</v>
      </c>
      <c r="Q2499" s="2">
        <v>513.08000000000004</v>
      </c>
      <c r="R2499" s="2">
        <v>341.92</v>
      </c>
      <c r="S2499" t="s">
        <v>53</v>
      </c>
      <c r="T2499" t="s">
        <v>398</v>
      </c>
      <c r="U2499" t="s">
        <v>399</v>
      </c>
      <c r="V2499" t="s">
        <v>39</v>
      </c>
      <c r="W2499" t="s">
        <v>92</v>
      </c>
      <c r="X2499" t="s">
        <v>41</v>
      </c>
      <c r="Y2499" t="s">
        <v>42</v>
      </c>
      <c r="Z2499" t="s">
        <v>223</v>
      </c>
      <c r="AA2499" t="s">
        <v>44</v>
      </c>
      <c r="AB2499" t="s">
        <v>44</v>
      </c>
    </row>
    <row r="2500" spans="1:28" x14ac:dyDescent="0.25">
      <c r="A2500" t="s">
        <v>5811</v>
      </c>
      <c r="B2500" s="1">
        <v>45494</v>
      </c>
      <c r="C2500" t="s">
        <v>5812</v>
      </c>
      <c r="D2500" t="s">
        <v>5813</v>
      </c>
      <c r="E2500">
        <v>55</v>
      </c>
      <c r="F2500" t="s">
        <v>48</v>
      </c>
      <c r="G2500" t="s">
        <v>366</v>
      </c>
      <c r="H2500" t="s">
        <v>367</v>
      </c>
      <c r="I2500" t="s">
        <v>34</v>
      </c>
      <c r="J2500" t="s">
        <v>130</v>
      </c>
      <c r="K2500">
        <v>2</v>
      </c>
      <c r="L2500" s="2">
        <v>14500</v>
      </c>
      <c r="M2500">
        <v>5</v>
      </c>
      <c r="N2500" s="2">
        <v>29000</v>
      </c>
      <c r="O2500" s="2">
        <v>1450</v>
      </c>
      <c r="P2500" s="2">
        <v>27550</v>
      </c>
      <c r="Q2500" s="2">
        <v>22339.87</v>
      </c>
      <c r="R2500" s="2">
        <v>5210.13</v>
      </c>
      <c r="S2500" t="s">
        <v>53</v>
      </c>
      <c r="T2500" t="s">
        <v>54</v>
      </c>
      <c r="U2500" t="s">
        <v>55</v>
      </c>
      <c r="V2500" t="s">
        <v>39</v>
      </c>
      <c r="W2500" t="s">
        <v>83</v>
      </c>
      <c r="X2500" t="s">
        <v>41</v>
      </c>
      <c r="Y2500" t="s">
        <v>56</v>
      </c>
      <c r="Z2500" t="s">
        <v>144</v>
      </c>
      <c r="AA2500" t="s">
        <v>44</v>
      </c>
      <c r="AB2500" t="s">
        <v>44</v>
      </c>
    </row>
    <row r="2501" spans="1:28" x14ac:dyDescent="0.25">
      <c r="A2501" t="s">
        <v>5814</v>
      </c>
      <c r="B2501" s="1">
        <v>45494</v>
      </c>
      <c r="C2501" t="s">
        <v>5815</v>
      </c>
      <c r="D2501" t="s">
        <v>5816</v>
      </c>
      <c r="E2501">
        <v>53</v>
      </c>
      <c r="F2501" t="s">
        <v>31</v>
      </c>
      <c r="G2501" t="s">
        <v>158</v>
      </c>
      <c r="H2501" t="s">
        <v>159</v>
      </c>
      <c r="I2501" t="s">
        <v>51</v>
      </c>
      <c r="J2501" t="s">
        <v>52</v>
      </c>
      <c r="K2501">
        <v>2</v>
      </c>
      <c r="L2501" s="2">
        <v>650</v>
      </c>
      <c r="M2501">
        <v>15</v>
      </c>
      <c r="N2501" s="2">
        <v>1300</v>
      </c>
      <c r="O2501" s="2">
        <v>195</v>
      </c>
      <c r="P2501" s="2">
        <v>1105</v>
      </c>
      <c r="Q2501" s="2">
        <v>678.36</v>
      </c>
      <c r="R2501" s="2">
        <v>426.64</v>
      </c>
      <c r="S2501" t="s">
        <v>53</v>
      </c>
      <c r="T2501" t="s">
        <v>65</v>
      </c>
      <c r="U2501" t="s">
        <v>65</v>
      </c>
      <c r="V2501" t="s">
        <v>39</v>
      </c>
      <c r="W2501" t="s">
        <v>40</v>
      </c>
      <c r="X2501" t="s">
        <v>41</v>
      </c>
      <c r="Y2501" t="s">
        <v>42</v>
      </c>
      <c r="Z2501" t="s">
        <v>43</v>
      </c>
      <c r="AA2501" t="s">
        <v>44</v>
      </c>
      <c r="AB2501" t="s">
        <v>44</v>
      </c>
    </row>
    <row r="2502" spans="1:28" x14ac:dyDescent="0.25">
      <c r="A2502" t="s">
        <v>5817</v>
      </c>
      <c r="B2502" s="1">
        <v>45494</v>
      </c>
      <c r="C2502" t="s">
        <v>5818</v>
      </c>
      <c r="D2502" t="s">
        <v>5819</v>
      </c>
      <c r="E2502">
        <v>36</v>
      </c>
      <c r="F2502" t="s">
        <v>48</v>
      </c>
      <c r="G2502" t="s">
        <v>217</v>
      </c>
      <c r="H2502" t="s">
        <v>218</v>
      </c>
      <c r="I2502" t="s">
        <v>34</v>
      </c>
      <c r="J2502" t="s">
        <v>130</v>
      </c>
      <c r="K2502">
        <v>2</v>
      </c>
      <c r="L2502" s="2">
        <v>28000</v>
      </c>
      <c r="M2502">
        <v>20</v>
      </c>
      <c r="N2502" s="2">
        <v>56000</v>
      </c>
      <c r="O2502" s="2">
        <v>11200</v>
      </c>
      <c r="P2502" s="2">
        <v>44800</v>
      </c>
      <c r="Q2502" s="2">
        <v>31720.65</v>
      </c>
      <c r="R2502" s="2">
        <v>13079.35</v>
      </c>
      <c r="S2502" t="s">
        <v>64</v>
      </c>
      <c r="T2502" t="s">
        <v>90</v>
      </c>
      <c r="U2502" t="s">
        <v>91</v>
      </c>
      <c r="V2502" t="s">
        <v>39</v>
      </c>
      <c r="W2502" t="s">
        <v>40</v>
      </c>
      <c r="X2502" t="s">
        <v>41</v>
      </c>
      <c r="Y2502" t="s">
        <v>42</v>
      </c>
      <c r="Z2502" t="s">
        <v>43</v>
      </c>
      <c r="AA2502" t="s">
        <v>44</v>
      </c>
      <c r="AB2502" t="s">
        <v>44</v>
      </c>
    </row>
    <row r="2503" spans="1:28" x14ac:dyDescent="0.25">
      <c r="A2503" t="s">
        <v>5820</v>
      </c>
      <c r="B2503" s="1">
        <v>45494</v>
      </c>
      <c r="C2503" t="s">
        <v>1051</v>
      </c>
      <c r="D2503" t="s">
        <v>1052</v>
      </c>
      <c r="E2503">
        <v>19</v>
      </c>
      <c r="F2503" t="s">
        <v>48</v>
      </c>
      <c r="G2503" t="s">
        <v>176</v>
      </c>
      <c r="H2503" t="s">
        <v>177</v>
      </c>
      <c r="I2503" t="s">
        <v>34</v>
      </c>
      <c r="J2503" t="s">
        <v>35</v>
      </c>
      <c r="K2503">
        <v>1</v>
      </c>
      <c r="L2503" s="2">
        <v>6500</v>
      </c>
      <c r="M2503">
        <v>15</v>
      </c>
      <c r="N2503" s="2">
        <v>6500</v>
      </c>
      <c r="O2503" s="2">
        <v>975</v>
      </c>
      <c r="P2503" s="2">
        <v>5525</v>
      </c>
      <c r="Q2503" s="2">
        <v>3486.76</v>
      </c>
      <c r="R2503" s="2">
        <v>2038.24</v>
      </c>
      <c r="S2503" t="s">
        <v>36</v>
      </c>
      <c r="T2503" t="s">
        <v>290</v>
      </c>
      <c r="U2503" t="s">
        <v>291</v>
      </c>
      <c r="V2503" t="s">
        <v>39</v>
      </c>
      <c r="W2503" t="s">
        <v>66</v>
      </c>
      <c r="X2503" t="s">
        <v>97</v>
      </c>
      <c r="Y2503" t="s">
        <v>56</v>
      </c>
      <c r="Z2503" t="s">
        <v>43</v>
      </c>
      <c r="AA2503" t="s">
        <v>44</v>
      </c>
      <c r="AB2503" t="s">
        <v>44</v>
      </c>
    </row>
    <row r="2504" spans="1:28" x14ac:dyDescent="0.25">
      <c r="A2504" t="s">
        <v>5821</v>
      </c>
      <c r="B2504" s="1">
        <v>45494</v>
      </c>
      <c r="C2504" t="s">
        <v>5822</v>
      </c>
      <c r="D2504" t="s">
        <v>5823</v>
      </c>
      <c r="E2504">
        <v>48</v>
      </c>
      <c r="F2504" t="s">
        <v>31</v>
      </c>
      <c r="G2504" t="s">
        <v>344</v>
      </c>
      <c r="H2504" t="s">
        <v>345</v>
      </c>
      <c r="I2504" t="s">
        <v>34</v>
      </c>
      <c r="J2504" t="s">
        <v>121</v>
      </c>
      <c r="K2504">
        <v>3</v>
      </c>
      <c r="L2504" s="2">
        <v>1600</v>
      </c>
      <c r="M2504">
        <v>0</v>
      </c>
      <c r="N2504" s="2">
        <v>4800</v>
      </c>
      <c r="O2504" s="2">
        <v>0</v>
      </c>
      <c r="P2504" s="2">
        <v>4800</v>
      </c>
      <c r="Q2504" s="2">
        <v>3009.85</v>
      </c>
      <c r="R2504" s="2">
        <v>1790.15</v>
      </c>
      <c r="S2504" t="s">
        <v>64</v>
      </c>
      <c r="T2504" t="s">
        <v>275</v>
      </c>
      <c r="U2504" t="s">
        <v>123</v>
      </c>
      <c r="V2504" t="s">
        <v>39</v>
      </c>
      <c r="W2504" t="s">
        <v>83</v>
      </c>
      <c r="X2504" t="s">
        <v>97</v>
      </c>
      <c r="Y2504" t="s">
        <v>42</v>
      </c>
      <c r="Z2504" t="s">
        <v>43</v>
      </c>
      <c r="AA2504" t="s">
        <v>44</v>
      </c>
      <c r="AB2504" t="s">
        <v>44</v>
      </c>
    </row>
    <row r="2505" spans="1:28" x14ac:dyDescent="0.25">
      <c r="A2505" t="s">
        <v>5824</v>
      </c>
      <c r="B2505" s="1">
        <v>45494</v>
      </c>
      <c r="C2505" t="s">
        <v>5099</v>
      </c>
      <c r="D2505" t="s">
        <v>5100</v>
      </c>
      <c r="E2505">
        <v>29</v>
      </c>
      <c r="F2505" t="s">
        <v>48</v>
      </c>
      <c r="G2505" t="s">
        <v>387</v>
      </c>
      <c r="H2505" t="s">
        <v>388</v>
      </c>
      <c r="I2505" t="s">
        <v>74</v>
      </c>
      <c r="J2505" t="s">
        <v>75</v>
      </c>
      <c r="K2505">
        <v>4</v>
      </c>
      <c r="L2505" s="2">
        <v>3200</v>
      </c>
      <c r="M2505">
        <v>10</v>
      </c>
      <c r="N2505" s="2">
        <v>12800</v>
      </c>
      <c r="O2505" s="2">
        <v>1280</v>
      </c>
      <c r="P2505" s="2">
        <v>11520</v>
      </c>
      <c r="Q2505" s="2">
        <v>6625.86</v>
      </c>
      <c r="R2505" s="2">
        <v>4894.1400000000003</v>
      </c>
      <c r="S2505" t="s">
        <v>53</v>
      </c>
      <c r="T2505" t="s">
        <v>76</v>
      </c>
      <c r="U2505" t="s">
        <v>77</v>
      </c>
      <c r="V2505" t="s">
        <v>39</v>
      </c>
      <c r="W2505" t="s">
        <v>124</v>
      </c>
      <c r="X2505" t="s">
        <v>41</v>
      </c>
      <c r="Y2505" t="s">
        <v>56</v>
      </c>
      <c r="Z2505" t="s">
        <v>43</v>
      </c>
      <c r="AA2505" t="s">
        <v>44</v>
      </c>
      <c r="AB2505" t="s">
        <v>44</v>
      </c>
    </row>
    <row r="2506" spans="1:28" x14ac:dyDescent="0.25">
      <c r="A2506" t="s">
        <v>5825</v>
      </c>
      <c r="B2506" s="1">
        <v>45494</v>
      </c>
      <c r="C2506" t="s">
        <v>5826</v>
      </c>
      <c r="D2506" t="s">
        <v>5827</v>
      </c>
      <c r="E2506">
        <v>58</v>
      </c>
      <c r="F2506" t="s">
        <v>48</v>
      </c>
      <c r="G2506" t="s">
        <v>148</v>
      </c>
      <c r="H2506" t="s">
        <v>149</v>
      </c>
      <c r="I2506" t="s">
        <v>74</v>
      </c>
      <c r="J2506" t="s">
        <v>130</v>
      </c>
      <c r="K2506">
        <v>3</v>
      </c>
      <c r="L2506" s="2">
        <v>3500</v>
      </c>
      <c r="M2506">
        <v>0</v>
      </c>
      <c r="N2506" s="2">
        <v>10500</v>
      </c>
      <c r="O2506" s="2">
        <v>0</v>
      </c>
      <c r="P2506" s="2">
        <v>10500</v>
      </c>
      <c r="Q2506" s="2">
        <v>7501.59</v>
      </c>
      <c r="R2506" s="2">
        <v>2998.41</v>
      </c>
      <c r="S2506" t="s">
        <v>53</v>
      </c>
      <c r="T2506" t="s">
        <v>163</v>
      </c>
      <c r="U2506" t="s">
        <v>164</v>
      </c>
      <c r="V2506" t="s">
        <v>39</v>
      </c>
      <c r="W2506" t="s">
        <v>66</v>
      </c>
      <c r="X2506" t="s">
        <v>97</v>
      </c>
      <c r="Y2506" t="s">
        <v>42</v>
      </c>
      <c r="Z2506" t="s">
        <v>43</v>
      </c>
      <c r="AA2506" t="s">
        <v>44</v>
      </c>
      <c r="AB2506" t="s">
        <v>44</v>
      </c>
    </row>
    <row r="2507" spans="1:28" x14ac:dyDescent="0.25">
      <c r="A2507" t="s">
        <v>5828</v>
      </c>
      <c r="B2507" s="1">
        <v>45494</v>
      </c>
      <c r="C2507" t="s">
        <v>4454</v>
      </c>
      <c r="D2507" t="s">
        <v>4455</v>
      </c>
      <c r="E2507">
        <v>21</v>
      </c>
      <c r="F2507" t="s">
        <v>31</v>
      </c>
      <c r="G2507" t="s">
        <v>119</v>
      </c>
      <c r="H2507" t="s">
        <v>120</v>
      </c>
      <c r="I2507" t="s">
        <v>62</v>
      </c>
      <c r="J2507" t="s">
        <v>121</v>
      </c>
      <c r="K2507">
        <v>4</v>
      </c>
      <c r="L2507" s="2">
        <v>4800</v>
      </c>
      <c r="M2507">
        <v>5</v>
      </c>
      <c r="N2507" s="2">
        <v>19200</v>
      </c>
      <c r="O2507" s="2">
        <v>960</v>
      </c>
      <c r="P2507" s="2">
        <v>18240</v>
      </c>
      <c r="Q2507" s="2">
        <v>10358.61</v>
      </c>
      <c r="R2507" s="2">
        <v>7881.39</v>
      </c>
      <c r="S2507" t="s">
        <v>53</v>
      </c>
      <c r="T2507" t="s">
        <v>578</v>
      </c>
      <c r="U2507" t="s">
        <v>579</v>
      </c>
      <c r="V2507" t="s">
        <v>39</v>
      </c>
      <c r="W2507" t="s">
        <v>124</v>
      </c>
      <c r="X2507" t="s">
        <v>41</v>
      </c>
      <c r="Y2507" t="s">
        <v>56</v>
      </c>
      <c r="Z2507" t="s">
        <v>43</v>
      </c>
      <c r="AA2507" t="s">
        <v>44</v>
      </c>
      <c r="AB2507" t="s">
        <v>44</v>
      </c>
    </row>
    <row r="2508" spans="1:28" x14ac:dyDescent="0.25">
      <c r="A2508" t="s">
        <v>5829</v>
      </c>
      <c r="B2508" s="1">
        <v>45494</v>
      </c>
      <c r="C2508" t="s">
        <v>5830</v>
      </c>
      <c r="D2508" t="s">
        <v>5831</v>
      </c>
      <c r="E2508">
        <v>40</v>
      </c>
      <c r="F2508" t="s">
        <v>48</v>
      </c>
      <c r="G2508" t="s">
        <v>141</v>
      </c>
      <c r="H2508" t="s">
        <v>142</v>
      </c>
      <c r="I2508" t="s">
        <v>74</v>
      </c>
      <c r="J2508" t="s">
        <v>143</v>
      </c>
      <c r="K2508">
        <v>1</v>
      </c>
      <c r="L2508" s="2">
        <v>900</v>
      </c>
      <c r="M2508">
        <v>0</v>
      </c>
      <c r="N2508" s="2">
        <v>900</v>
      </c>
      <c r="O2508" s="2">
        <v>0</v>
      </c>
      <c r="P2508" s="2">
        <v>900</v>
      </c>
      <c r="Q2508" s="2">
        <v>544.16</v>
      </c>
      <c r="R2508" s="2">
        <v>355.84</v>
      </c>
      <c r="S2508" t="s">
        <v>36</v>
      </c>
      <c r="T2508" t="s">
        <v>114</v>
      </c>
      <c r="U2508" t="s">
        <v>115</v>
      </c>
      <c r="V2508" t="s">
        <v>39</v>
      </c>
      <c r="W2508" t="s">
        <v>92</v>
      </c>
      <c r="X2508" t="s">
        <v>97</v>
      </c>
      <c r="Y2508" t="s">
        <v>56</v>
      </c>
      <c r="Z2508" t="s">
        <v>223</v>
      </c>
      <c r="AA2508" t="s">
        <v>44</v>
      </c>
      <c r="AB2508" t="s">
        <v>44</v>
      </c>
    </row>
    <row r="2509" spans="1:28" x14ac:dyDescent="0.25">
      <c r="A2509" t="s">
        <v>5832</v>
      </c>
      <c r="B2509" s="1">
        <v>45494</v>
      </c>
      <c r="C2509" t="s">
        <v>2283</v>
      </c>
      <c r="D2509" t="s">
        <v>2284</v>
      </c>
      <c r="E2509">
        <v>43</v>
      </c>
      <c r="F2509" t="s">
        <v>48</v>
      </c>
      <c r="G2509" t="s">
        <v>141</v>
      </c>
      <c r="H2509" t="s">
        <v>142</v>
      </c>
      <c r="I2509" t="s">
        <v>74</v>
      </c>
      <c r="J2509" t="s">
        <v>143</v>
      </c>
      <c r="K2509">
        <v>2</v>
      </c>
      <c r="L2509" s="2">
        <v>900</v>
      </c>
      <c r="M2509">
        <v>15</v>
      </c>
      <c r="N2509" s="2">
        <v>1800</v>
      </c>
      <c r="O2509" s="2">
        <v>270</v>
      </c>
      <c r="P2509" s="2">
        <v>1530</v>
      </c>
      <c r="Q2509" s="2">
        <v>953.69</v>
      </c>
      <c r="R2509" s="2">
        <v>576.30999999999995</v>
      </c>
      <c r="S2509" t="s">
        <v>36</v>
      </c>
      <c r="T2509" t="s">
        <v>398</v>
      </c>
      <c r="U2509" t="s">
        <v>399</v>
      </c>
      <c r="V2509" t="s">
        <v>39</v>
      </c>
      <c r="W2509" t="s">
        <v>40</v>
      </c>
      <c r="X2509" t="s">
        <v>67</v>
      </c>
      <c r="Y2509" t="s">
        <v>56</v>
      </c>
      <c r="Z2509" t="s">
        <v>43</v>
      </c>
      <c r="AA2509" t="s">
        <v>44</v>
      </c>
      <c r="AB2509" t="s">
        <v>44</v>
      </c>
    </row>
    <row r="2510" spans="1:28" x14ac:dyDescent="0.25">
      <c r="A2510" t="s">
        <v>5833</v>
      </c>
      <c r="B2510" s="1">
        <v>45494</v>
      </c>
      <c r="C2510" t="s">
        <v>5834</v>
      </c>
      <c r="D2510" t="s">
        <v>5835</v>
      </c>
      <c r="E2510">
        <v>44</v>
      </c>
      <c r="F2510" t="s">
        <v>48</v>
      </c>
      <c r="G2510" t="s">
        <v>212</v>
      </c>
      <c r="H2510" t="s">
        <v>213</v>
      </c>
      <c r="I2510" t="s">
        <v>51</v>
      </c>
      <c r="J2510" t="s">
        <v>52</v>
      </c>
      <c r="K2510">
        <v>4</v>
      </c>
      <c r="L2510" s="2">
        <v>400</v>
      </c>
      <c r="M2510">
        <v>15</v>
      </c>
      <c r="N2510" s="2">
        <v>1600</v>
      </c>
      <c r="O2510" s="2">
        <v>240</v>
      </c>
      <c r="P2510" s="2">
        <v>1360</v>
      </c>
      <c r="Q2510" s="2">
        <v>753.09</v>
      </c>
      <c r="R2510" s="2">
        <v>606.91</v>
      </c>
      <c r="S2510" t="s">
        <v>53</v>
      </c>
      <c r="T2510" t="s">
        <v>37</v>
      </c>
      <c r="U2510" t="s">
        <v>38</v>
      </c>
      <c r="V2510" t="s">
        <v>39</v>
      </c>
      <c r="W2510" t="s">
        <v>137</v>
      </c>
      <c r="X2510" t="s">
        <v>41</v>
      </c>
      <c r="Y2510" t="s">
        <v>42</v>
      </c>
      <c r="Z2510" t="s">
        <v>223</v>
      </c>
      <c r="AA2510" t="s">
        <v>44</v>
      </c>
      <c r="AB2510" t="s">
        <v>44</v>
      </c>
    </row>
    <row r="2511" spans="1:28" x14ac:dyDescent="0.25">
      <c r="A2511" t="s">
        <v>5836</v>
      </c>
      <c r="B2511" s="1">
        <v>45495</v>
      </c>
      <c r="C2511" t="s">
        <v>1332</v>
      </c>
      <c r="D2511" t="s">
        <v>1333</v>
      </c>
      <c r="E2511">
        <v>56</v>
      </c>
      <c r="F2511" t="s">
        <v>48</v>
      </c>
      <c r="G2511" t="s">
        <v>168</v>
      </c>
      <c r="H2511" t="s">
        <v>169</v>
      </c>
      <c r="I2511" t="s">
        <v>62</v>
      </c>
      <c r="J2511" t="s">
        <v>143</v>
      </c>
      <c r="K2511">
        <v>1</v>
      </c>
      <c r="L2511" s="2">
        <v>1800</v>
      </c>
      <c r="M2511">
        <v>5</v>
      </c>
      <c r="N2511" s="2">
        <v>1800</v>
      </c>
      <c r="O2511" s="2">
        <v>90</v>
      </c>
      <c r="P2511" s="2">
        <v>1710</v>
      </c>
      <c r="Q2511" s="2">
        <v>1087.92</v>
      </c>
      <c r="R2511" s="2">
        <v>622.08000000000004</v>
      </c>
      <c r="S2511" t="s">
        <v>53</v>
      </c>
      <c r="T2511" t="s">
        <v>178</v>
      </c>
      <c r="U2511" t="s">
        <v>154</v>
      </c>
      <c r="V2511" t="s">
        <v>39</v>
      </c>
      <c r="W2511" t="s">
        <v>66</v>
      </c>
      <c r="X2511" t="s">
        <v>97</v>
      </c>
      <c r="Y2511" t="s">
        <v>42</v>
      </c>
      <c r="Z2511" t="s">
        <v>43</v>
      </c>
      <c r="AA2511" t="s">
        <v>44</v>
      </c>
      <c r="AB2511" t="s">
        <v>44</v>
      </c>
    </row>
    <row r="2512" spans="1:28" x14ac:dyDescent="0.25">
      <c r="A2512" t="s">
        <v>5837</v>
      </c>
      <c r="B2512" s="1">
        <v>45495</v>
      </c>
      <c r="C2512" t="s">
        <v>5838</v>
      </c>
      <c r="D2512" t="s">
        <v>5839</v>
      </c>
      <c r="E2512">
        <v>49</v>
      </c>
      <c r="F2512" t="s">
        <v>48</v>
      </c>
      <c r="G2512" t="s">
        <v>344</v>
      </c>
      <c r="H2512" t="s">
        <v>345</v>
      </c>
      <c r="I2512" t="s">
        <v>34</v>
      </c>
      <c r="J2512" t="s">
        <v>121</v>
      </c>
      <c r="K2512">
        <v>1</v>
      </c>
      <c r="L2512" s="2">
        <v>1600</v>
      </c>
      <c r="M2512">
        <v>0</v>
      </c>
      <c r="N2512" s="2">
        <v>1600</v>
      </c>
      <c r="O2512" s="2">
        <v>0</v>
      </c>
      <c r="P2512" s="2">
        <v>1600</v>
      </c>
      <c r="Q2512" s="2">
        <v>1027.3900000000001</v>
      </c>
      <c r="R2512" s="2">
        <v>572.61</v>
      </c>
      <c r="S2512" t="s">
        <v>64</v>
      </c>
      <c r="T2512" t="s">
        <v>222</v>
      </c>
      <c r="U2512" t="s">
        <v>38</v>
      </c>
      <c r="V2512" t="s">
        <v>39</v>
      </c>
      <c r="W2512" t="s">
        <v>124</v>
      </c>
      <c r="X2512" t="s">
        <v>97</v>
      </c>
      <c r="Y2512" t="s">
        <v>56</v>
      </c>
      <c r="Z2512" t="s">
        <v>508</v>
      </c>
      <c r="AA2512" t="s">
        <v>44</v>
      </c>
      <c r="AB2512" t="s">
        <v>68</v>
      </c>
    </row>
    <row r="2513" spans="1:28" x14ac:dyDescent="0.25">
      <c r="A2513" t="s">
        <v>5840</v>
      </c>
      <c r="B2513" s="1">
        <v>45495</v>
      </c>
      <c r="C2513" t="s">
        <v>5841</v>
      </c>
      <c r="D2513" t="s">
        <v>5842</v>
      </c>
      <c r="E2513">
        <v>18</v>
      </c>
      <c r="F2513" t="s">
        <v>111</v>
      </c>
      <c r="G2513" t="s">
        <v>318</v>
      </c>
      <c r="H2513" t="s">
        <v>319</v>
      </c>
      <c r="I2513" t="s">
        <v>34</v>
      </c>
      <c r="J2513" t="s">
        <v>190</v>
      </c>
      <c r="K2513">
        <v>2</v>
      </c>
      <c r="L2513" s="2">
        <v>2500</v>
      </c>
      <c r="M2513">
        <v>25</v>
      </c>
      <c r="N2513" s="2">
        <v>5000</v>
      </c>
      <c r="O2513" s="2">
        <v>1250</v>
      </c>
      <c r="P2513" s="2">
        <v>3750</v>
      </c>
      <c r="Q2513" s="2">
        <v>2990.26</v>
      </c>
      <c r="R2513" s="2">
        <v>759.74</v>
      </c>
      <c r="S2513" t="s">
        <v>53</v>
      </c>
      <c r="T2513" t="s">
        <v>398</v>
      </c>
      <c r="U2513" t="s">
        <v>399</v>
      </c>
      <c r="V2513" t="s">
        <v>39</v>
      </c>
      <c r="W2513" t="s">
        <v>124</v>
      </c>
      <c r="X2513" t="s">
        <v>41</v>
      </c>
      <c r="Y2513" t="s">
        <v>84</v>
      </c>
      <c r="Z2513" t="s">
        <v>43</v>
      </c>
      <c r="AA2513" t="s">
        <v>44</v>
      </c>
      <c r="AB2513" t="s">
        <v>44</v>
      </c>
    </row>
    <row r="2514" spans="1:28" x14ac:dyDescent="0.25">
      <c r="A2514" t="s">
        <v>5843</v>
      </c>
      <c r="B2514" s="1">
        <v>45495</v>
      </c>
      <c r="C2514" t="s">
        <v>4917</v>
      </c>
      <c r="D2514" t="s">
        <v>4918</v>
      </c>
      <c r="E2514">
        <v>39</v>
      </c>
      <c r="F2514" t="s">
        <v>31</v>
      </c>
      <c r="G2514" t="s">
        <v>318</v>
      </c>
      <c r="H2514" t="s">
        <v>319</v>
      </c>
      <c r="I2514" t="s">
        <v>34</v>
      </c>
      <c r="J2514" t="s">
        <v>190</v>
      </c>
      <c r="K2514">
        <v>1</v>
      </c>
      <c r="L2514" s="2">
        <v>2500</v>
      </c>
      <c r="M2514">
        <v>15</v>
      </c>
      <c r="N2514" s="2">
        <v>2500</v>
      </c>
      <c r="O2514" s="2">
        <v>375</v>
      </c>
      <c r="P2514" s="2">
        <v>2125</v>
      </c>
      <c r="Q2514" s="2">
        <v>1191.53</v>
      </c>
      <c r="R2514" s="2">
        <v>933.47</v>
      </c>
      <c r="S2514" t="s">
        <v>64</v>
      </c>
      <c r="T2514" t="s">
        <v>90</v>
      </c>
      <c r="U2514" t="s">
        <v>91</v>
      </c>
      <c r="V2514" t="s">
        <v>39</v>
      </c>
      <c r="W2514" t="s">
        <v>66</v>
      </c>
      <c r="X2514" t="s">
        <v>67</v>
      </c>
      <c r="Y2514" t="s">
        <v>56</v>
      </c>
      <c r="Z2514" t="s">
        <v>43</v>
      </c>
      <c r="AA2514" t="s">
        <v>44</v>
      </c>
      <c r="AB2514" t="s">
        <v>44</v>
      </c>
    </row>
    <row r="2515" spans="1:28" x14ac:dyDescent="0.25">
      <c r="A2515" t="s">
        <v>5844</v>
      </c>
      <c r="B2515" s="1">
        <v>45495</v>
      </c>
      <c r="C2515" t="s">
        <v>2458</v>
      </c>
      <c r="D2515" t="s">
        <v>2459</v>
      </c>
      <c r="E2515">
        <v>30</v>
      </c>
      <c r="F2515" t="s">
        <v>31</v>
      </c>
      <c r="G2515" t="s">
        <v>243</v>
      </c>
      <c r="H2515" t="s">
        <v>244</v>
      </c>
      <c r="I2515" t="s">
        <v>103</v>
      </c>
      <c r="J2515" t="s">
        <v>104</v>
      </c>
      <c r="K2515">
        <v>3</v>
      </c>
      <c r="L2515" s="2">
        <v>450</v>
      </c>
      <c r="M2515">
        <v>20</v>
      </c>
      <c r="N2515" s="2">
        <v>1350</v>
      </c>
      <c r="O2515" s="2">
        <v>270</v>
      </c>
      <c r="P2515" s="2">
        <v>1080</v>
      </c>
      <c r="Q2515" s="2">
        <v>624.35</v>
      </c>
      <c r="R2515" s="2">
        <v>455.65</v>
      </c>
      <c r="S2515" t="s">
        <v>64</v>
      </c>
      <c r="T2515" t="s">
        <v>65</v>
      </c>
      <c r="U2515" t="s">
        <v>65</v>
      </c>
      <c r="V2515" t="s">
        <v>39</v>
      </c>
      <c r="W2515" t="s">
        <v>66</v>
      </c>
      <c r="X2515" t="s">
        <v>97</v>
      </c>
      <c r="Y2515" t="s">
        <v>42</v>
      </c>
      <c r="Z2515" t="s">
        <v>43</v>
      </c>
      <c r="AA2515" t="s">
        <v>44</v>
      </c>
      <c r="AB2515" t="s">
        <v>44</v>
      </c>
    </row>
    <row r="2516" spans="1:28" x14ac:dyDescent="0.25">
      <c r="A2516" t="s">
        <v>5845</v>
      </c>
      <c r="B2516" s="1">
        <v>45495</v>
      </c>
      <c r="C2516" t="s">
        <v>4278</v>
      </c>
      <c r="D2516" t="s">
        <v>4279</v>
      </c>
      <c r="E2516">
        <v>52</v>
      </c>
      <c r="F2516" t="s">
        <v>48</v>
      </c>
      <c r="G2516" t="s">
        <v>112</v>
      </c>
      <c r="H2516" t="s">
        <v>113</v>
      </c>
      <c r="I2516" t="s">
        <v>103</v>
      </c>
      <c r="J2516" t="s">
        <v>104</v>
      </c>
      <c r="K2516">
        <v>1</v>
      </c>
      <c r="L2516" s="2">
        <v>650</v>
      </c>
      <c r="M2516">
        <v>10</v>
      </c>
      <c r="N2516" s="2">
        <v>650</v>
      </c>
      <c r="O2516" s="2">
        <v>65</v>
      </c>
      <c r="P2516" s="2">
        <v>585</v>
      </c>
      <c r="Q2516" s="2">
        <v>378.98</v>
      </c>
      <c r="R2516" s="2">
        <v>206.02</v>
      </c>
      <c r="S2516" t="s">
        <v>36</v>
      </c>
      <c r="T2516" t="s">
        <v>37</v>
      </c>
      <c r="U2516" t="s">
        <v>38</v>
      </c>
      <c r="V2516" t="s">
        <v>39</v>
      </c>
      <c r="W2516" t="s">
        <v>124</v>
      </c>
      <c r="X2516" t="s">
        <v>97</v>
      </c>
      <c r="Y2516" t="s">
        <v>56</v>
      </c>
      <c r="Z2516" t="s">
        <v>43</v>
      </c>
      <c r="AA2516" t="s">
        <v>44</v>
      </c>
      <c r="AB2516" t="s">
        <v>44</v>
      </c>
    </row>
    <row r="2517" spans="1:28" x14ac:dyDescent="0.25">
      <c r="A2517" t="s">
        <v>5846</v>
      </c>
      <c r="B2517" s="1">
        <v>45495</v>
      </c>
      <c r="C2517" t="s">
        <v>1313</v>
      </c>
      <c r="D2517" t="s">
        <v>1314</v>
      </c>
      <c r="E2517">
        <v>24</v>
      </c>
      <c r="F2517" t="s">
        <v>31</v>
      </c>
      <c r="G2517" t="s">
        <v>134</v>
      </c>
      <c r="H2517" t="s">
        <v>135</v>
      </c>
      <c r="I2517" t="s">
        <v>62</v>
      </c>
      <c r="J2517" t="s">
        <v>130</v>
      </c>
      <c r="K2517">
        <v>1</v>
      </c>
      <c r="L2517" s="2">
        <v>8500</v>
      </c>
      <c r="M2517">
        <v>10</v>
      </c>
      <c r="N2517" s="2">
        <v>8500</v>
      </c>
      <c r="O2517" s="2">
        <v>850</v>
      </c>
      <c r="P2517" s="2">
        <v>7650</v>
      </c>
      <c r="Q2517" s="2">
        <v>6029.67</v>
      </c>
      <c r="R2517" s="2">
        <v>1620.33</v>
      </c>
      <c r="S2517" t="s">
        <v>36</v>
      </c>
      <c r="T2517" t="s">
        <v>263</v>
      </c>
      <c r="U2517" t="s">
        <v>91</v>
      </c>
      <c r="V2517" t="s">
        <v>39</v>
      </c>
      <c r="W2517" t="s">
        <v>66</v>
      </c>
      <c r="X2517" t="s">
        <v>97</v>
      </c>
      <c r="Y2517" t="s">
        <v>42</v>
      </c>
      <c r="Z2517" t="s">
        <v>223</v>
      </c>
      <c r="AA2517" t="s">
        <v>44</v>
      </c>
      <c r="AB2517" t="s">
        <v>44</v>
      </c>
    </row>
    <row r="2518" spans="1:28" x14ac:dyDescent="0.25">
      <c r="A2518" t="s">
        <v>5847</v>
      </c>
      <c r="B2518" s="1">
        <v>45495</v>
      </c>
      <c r="C2518" t="s">
        <v>3126</v>
      </c>
      <c r="D2518" t="s">
        <v>3127</v>
      </c>
      <c r="E2518">
        <v>42</v>
      </c>
      <c r="F2518" t="s">
        <v>48</v>
      </c>
      <c r="G2518" t="s">
        <v>197</v>
      </c>
      <c r="H2518" t="s">
        <v>198</v>
      </c>
      <c r="I2518" t="s">
        <v>74</v>
      </c>
      <c r="J2518" t="s">
        <v>75</v>
      </c>
      <c r="K2518">
        <v>2</v>
      </c>
      <c r="L2518" s="2">
        <v>2600</v>
      </c>
      <c r="M2518">
        <v>10</v>
      </c>
      <c r="N2518" s="2">
        <v>5200</v>
      </c>
      <c r="O2518" s="2">
        <v>520</v>
      </c>
      <c r="P2518" s="2">
        <v>4680</v>
      </c>
      <c r="Q2518" s="2">
        <v>3006.84</v>
      </c>
      <c r="R2518" s="2">
        <v>1673.16</v>
      </c>
      <c r="S2518" t="s">
        <v>36</v>
      </c>
      <c r="T2518" t="s">
        <v>96</v>
      </c>
      <c r="U2518" t="s">
        <v>96</v>
      </c>
      <c r="V2518" t="s">
        <v>39</v>
      </c>
      <c r="W2518" t="s">
        <v>92</v>
      </c>
      <c r="X2518" t="s">
        <v>67</v>
      </c>
      <c r="Y2518" t="s">
        <v>56</v>
      </c>
      <c r="Z2518" t="s">
        <v>223</v>
      </c>
      <c r="AA2518" t="s">
        <v>44</v>
      </c>
      <c r="AB2518" t="s">
        <v>68</v>
      </c>
    </row>
    <row r="2519" spans="1:28" x14ac:dyDescent="0.25">
      <c r="A2519" t="s">
        <v>5848</v>
      </c>
      <c r="B2519" s="1">
        <v>45495</v>
      </c>
      <c r="C2519" t="s">
        <v>307</v>
      </c>
      <c r="D2519" t="s">
        <v>308</v>
      </c>
      <c r="E2519">
        <v>37</v>
      </c>
      <c r="F2519" t="s">
        <v>48</v>
      </c>
      <c r="G2519" t="s">
        <v>168</v>
      </c>
      <c r="H2519" t="s">
        <v>169</v>
      </c>
      <c r="I2519" t="s">
        <v>62</v>
      </c>
      <c r="J2519" t="s">
        <v>143</v>
      </c>
      <c r="K2519">
        <v>1</v>
      </c>
      <c r="L2519" s="2">
        <v>1800</v>
      </c>
      <c r="M2519">
        <v>0</v>
      </c>
      <c r="N2519" s="2">
        <v>1800</v>
      </c>
      <c r="O2519" s="2">
        <v>0</v>
      </c>
      <c r="P2519" s="2">
        <v>1800</v>
      </c>
      <c r="Q2519" s="2">
        <v>996.49</v>
      </c>
      <c r="R2519" s="2">
        <v>803.51</v>
      </c>
      <c r="S2519" t="s">
        <v>53</v>
      </c>
      <c r="T2519" t="s">
        <v>37</v>
      </c>
      <c r="U2519" t="s">
        <v>38</v>
      </c>
      <c r="V2519" t="s">
        <v>39</v>
      </c>
      <c r="W2519" t="s">
        <v>124</v>
      </c>
      <c r="X2519" t="s">
        <v>97</v>
      </c>
      <c r="Y2519" t="s">
        <v>42</v>
      </c>
      <c r="Z2519" t="s">
        <v>43</v>
      </c>
      <c r="AA2519" t="s">
        <v>44</v>
      </c>
      <c r="AB2519" t="s">
        <v>44</v>
      </c>
    </row>
    <row r="2520" spans="1:28" x14ac:dyDescent="0.25">
      <c r="A2520" t="s">
        <v>5849</v>
      </c>
      <c r="B2520" s="1">
        <v>45495</v>
      </c>
      <c r="C2520" t="s">
        <v>5850</v>
      </c>
      <c r="D2520" t="s">
        <v>5851</v>
      </c>
      <c r="E2520">
        <v>49</v>
      </c>
      <c r="F2520" t="s">
        <v>31</v>
      </c>
      <c r="G2520" t="s">
        <v>202</v>
      </c>
      <c r="H2520" t="s">
        <v>203</v>
      </c>
      <c r="I2520" t="s">
        <v>103</v>
      </c>
      <c r="J2520" t="s">
        <v>104</v>
      </c>
      <c r="K2520">
        <v>3</v>
      </c>
      <c r="L2520" s="2">
        <v>550</v>
      </c>
      <c r="M2520">
        <v>5</v>
      </c>
      <c r="N2520" s="2">
        <v>1650</v>
      </c>
      <c r="O2520" s="2">
        <v>82.5</v>
      </c>
      <c r="P2520" s="2">
        <v>1567.5</v>
      </c>
      <c r="Q2520" s="2">
        <v>1064.55</v>
      </c>
      <c r="R2520" s="2">
        <v>502.95</v>
      </c>
      <c r="S2520" t="s">
        <v>53</v>
      </c>
      <c r="T2520" t="s">
        <v>163</v>
      </c>
      <c r="U2520" t="s">
        <v>164</v>
      </c>
      <c r="V2520" t="s">
        <v>39</v>
      </c>
      <c r="W2520" t="s">
        <v>137</v>
      </c>
      <c r="X2520" t="s">
        <v>41</v>
      </c>
      <c r="Y2520" t="s">
        <v>42</v>
      </c>
      <c r="Z2520" t="s">
        <v>43</v>
      </c>
      <c r="AA2520" t="s">
        <v>44</v>
      </c>
      <c r="AB2520" t="s">
        <v>44</v>
      </c>
    </row>
    <row r="2521" spans="1:28" x14ac:dyDescent="0.25">
      <c r="A2521" t="s">
        <v>5852</v>
      </c>
      <c r="B2521" s="1">
        <v>45495</v>
      </c>
      <c r="C2521" t="s">
        <v>5853</v>
      </c>
      <c r="D2521" t="s">
        <v>5854</v>
      </c>
      <c r="E2521">
        <v>25</v>
      </c>
      <c r="F2521" t="s">
        <v>48</v>
      </c>
      <c r="G2521" t="s">
        <v>134</v>
      </c>
      <c r="H2521" t="s">
        <v>135</v>
      </c>
      <c r="I2521" t="s">
        <v>62</v>
      </c>
      <c r="J2521" t="s">
        <v>130</v>
      </c>
      <c r="K2521">
        <v>1</v>
      </c>
      <c r="L2521" s="2">
        <v>8500</v>
      </c>
      <c r="M2521">
        <v>0</v>
      </c>
      <c r="N2521" s="2">
        <v>8500</v>
      </c>
      <c r="O2521" s="2">
        <v>0</v>
      </c>
      <c r="P2521" s="2">
        <v>8500</v>
      </c>
      <c r="Q2521" s="2">
        <v>5445.17</v>
      </c>
      <c r="R2521" s="2">
        <v>3054.83</v>
      </c>
      <c r="S2521" t="s">
        <v>53</v>
      </c>
      <c r="T2521" t="s">
        <v>96</v>
      </c>
      <c r="U2521" t="s">
        <v>96</v>
      </c>
      <c r="V2521" t="s">
        <v>39</v>
      </c>
      <c r="W2521" t="s">
        <v>83</v>
      </c>
      <c r="X2521" t="s">
        <v>67</v>
      </c>
      <c r="Y2521" t="s">
        <v>56</v>
      </c>
      <c r="Z2521" t="s">
        <v>43</v>
      </c>
      <c r="AA2521" t="s">
        <v>44</v>
      </c>
      <c r="AB2521" t="s">
        <v>44</v>
      </c>
    </row>
    <row r="2522" spans="1:28" x14ac:dyDescent="0.25">
      <c r="A2522" t="s">
        <v>5855</v>
      </c>
      <c r="B2522" s="1">
        <v>45495</v>
      </c>
      <c r="C2522" t="s">
        <v>4378</v>
      </c>
      <c r="D2522" t="s">
        <v>4379</v>
      </c>
      <c r="E2522">
        <v>31</v>
      </c>
      <c r="F2522" t="s">
        <v>31</v>
      </c>
      <c r="G2522" t="s">
        <v>352</v>
      </c>
      <c r="H2522" t="s">
        <v>353</v>
      </c>
      <c r="I2522" t="s">
        <v>103</v>
      </c>
      <c r="J2522" t="s">
        <v>104</v>
      </c>
      <c r="K2522">
        <v>2</v>
      </c>
      <c r="L2522" s="2">
        <v>850</v>
      </c>
      <c r="M2522">
        <v>25</v>
      </c>
      <c r="N2522" s="2">
        <v>1700</v>
      </c>
      <c r="O2522" s="2">
        <v>425</v>
      </c>
      <c r="P2522" s="2">
        <v>1275</v>
      </c>
      <c r="Q2522" s="2">
        <v>903.79</v>
      </c>
      <c r="R2522" s="2">
        <v>371.21</v>
      </c>
      <c r="S2522" t="s">
        <v>53</v>
      </c>
      <c r="T2522" t="s">
        <v>222</v>
      </c>
      <c r="U2522" t="s">
        <v>38</v>
      </c>
      <c r="V2522" t="s">
        <v>39</v>
      </c>
      <c r="W2522" t="s">
        <v>124</v>
      </c>
      <c r="X2522" t="s">
        <v>41</v>
      </c>
      <c r="Y2522" t="s">
        <v>42</v>
      </c>
      <c r="Z2522" t="s">
        <v>107</v>
      </c>
      <c r="AA2522" t="s">
        <v>68</v>
      </c>
      <c r="AB2522" t="s">
        <v>44</v>
      </c>
    </row>
    <row r="2523" spans="1:28" x14ac:dyDescent="0.25">
      <c r="A2523" t="s">
        <v>5856</v>
      </c>
      <c r="B2523" s="1">
        <v>45495</v>
      </c>
      <c r="C2523" t="s">
        <v>5857</v>
      </c>
      <c r="D2523" t="s">
        <v>5858</v>
      </c>
      <c r="E2523">
        <v>25</v>
      </c>
      <c r="F2523" t="s">
        <v>48</v>
      </c>
      <c r="G2523" t="s">
        <v>158</v>
      </c>
      <c r="H2523" t="s">
        <v>159</v>
      </c>
      <c r="I2523" t="s">
        <v>51</v>
      </c>
      <c r="J2523" t="s">
        <v>52</v>
      </c>
      <c r="K2523">
        <v>1</v>
      </c>
      <c r="L2523" s="2">
        <v>650</v>
      </c>
      <c r="M2523">
        <v>10</v>
      </c>
      <c r="N2523" s="2">
        <v>650</v>
      </c>
      <c r="O2523" s="2">
        <v>65</v>
      </c>
      <c r="P2523" s="2">
        <v>585</v>
      </c>
      <c r="Q2523" s="2">
        <v>399.08</v>
      </c>
      <c r="R2523" s="2">
        <v>185.92</v>
      </c>
      <c r="S2523" t="s">
        <v>64</v>
      </c>
      <c r="T2523" t="s">
        <v>114</v>
      </c>
      <c r="U2523" t="s">
        <v>115</v>
      </c>
      <c r="V2523" t="s">
        <v>39</v>
      </c>
      <c r="W2523" t="s">
        <v>137</v>
      </c>
      <c r="X2523" t="s">
        <v>41</v>
      </c>
      <c r="Y2523" t="s">
        <v>56</v>
      </c>
      <c r="Z2523" t="s">
        <v>223</v>
      </c>
      <c r="AA2523" t="s">
        <v>44</v>
      </c>
      <c r="AB2523" t="s">
        <v>44</v>
      </c>
    </row>
    <row r="2524" spans="1:28" x14ac:dyDescent="0.25">
      <c r="A2524" t="s">
        <v>5859</v>
      </c>
      <c r="B2524" s="1">
        <v>45495</v>
      </c>
      <c r="C2524" t="s">
        <v>5860</v>
      </c>
      <c r="D2524" t="s">
        <v>5861</v>
      </c>
      <c r="E2524">
        <v>24</v>
      </c>
      <c r="F2524" t="s">
        <v>111</v>
      </c>
      <c r="G2524" t="s">
        <v>176</v>
      </c>
      <c r="H2524" t="s">
        <v>177</v>
      </c>
      <c r="I2524" t="s">
        <v>34</v>
      </c>
      <c r="J2524" t="s">
        <v>35</v>
      </c>
      <c r="K2524">
        <v>1</v>
      </c>
      <c r="L2524" s="2">
        <v>6500</v>
      </c>
      <c r="M2524">
        <v>25</v>
      </c>
      <c r="N2524" s="2">
        <v>6500</v>
      </c>
      <c r="O2524" s="2">
        <v>1625</v>
      </c>
      <c r="P2524" s="2">
        <v>4875</v>
      </c>
      <c r="Q2524" s="2">
        <v>3272.9</v>
      </c>
      <c r="R2524" s="2">
        <v>1602.1</v>
      </c>
      <c r="S2524" t="s">
        <v>53</v>
      </c>
      <c r="T2524" t="s">
        <v>407</v>
      </c>
      <c r="U2524" t="s">
        <v>408</v>
      </c>
      <c r="V2524" t="s">
        <v>39</v>
      </c>
      <c r="W2524" t="s">
        <v>124</v>
      </c>
      <c r="X2524" t="s">
        <v>67</v>
      </c>
      <c r="Y2524" t="s">
        <v>56</v>
      </c>
      <c r="Z2524" t="s">
        <v>43</v>
      </c>
      <c r="AA2524" t="s">
        <v>44</v>
      </c>
      <c r="AB2524" t="s">
        <v>44</v>
      </c>
    </row>
    <row r="2525" spans="1:28" x14ac:dyDescent="0.25">
      <c r="A2525" t="s">
        <v>5862</v>
      </c>
      <c r="B2525" s="1">
        <v>45496</v>
      </c>
      <c r="C2525" t="s">
        <v>5863</v>
      </c>
      <c r="D2525" t="s">
        <v>5864</v>
      </c>
      <c r="E2525">
        <v>50</v>
      </c>
      <c r="F2525" t="s">
        <v>31</v>
      </c>
      <c r="G2525" t="s">
        <v>366</v>
      </c>
      <c r="H2525" t="s">
        <v>367</v>
      </c>
      <c r="I2525" t="s">
        <v>34</v>
      </c>
      <c r="J2525" t="s">
        <v>130</v>
      </c>
      <c r="K2525">
        <v>3</v>
      </c>
      <c r="L2525" s="2">
        <v>14500</v>
      </c>
      <c r="M2525">
        <v>5</v>
      </c>
      <c r="N2525" s="2">
        <v>43500</v>
      </c>
      <c r="O2525" s="2">
        <v>2175</v>
      </c>
      <c r="P2525" s="2">
        <v>41325</v>
      </c>
      <c r="Q2525" s="2">
        <v>26419</v>
      </c>
      <c r="R2525" s="2">
        <v>14906</v>
      </c>
      <c r="S2525" t="s">
        <v>53</v>
      </c>
      <c r="T2525" t="s">
        <v>136</v>
      </c>
      <c r="U2525" t="s">
        <v>38</v>
      </c>
      <c r="V2525" t="s">
        <v>39</v>
      </c>
      <c r="W2525" t="s">
        <v>124</v>
      </c>
      <c r="X2525" t="s">
        <v>41</v>
      </c>
      <c r="Y2525" t="s">
        <v>56</v>
      </c>
      <c r="Z2525" t="s">
        <v>43</v>
      </c>
      <c r="AA2525" t="s">
        <v>44</v>
      </c>
      <c r="AB2525" t="s">
        <v>44</v>
      </c>
    </row>
    <row r="2526" spans="1:28" x14ac:dyDescent="0.25">
      <c r="A2526" t="s">
        <v>5865</v>
      </c>
      <c r="B2526" s="1">
        <v>45496</v>
      </c>
      <c r="C2526" t="s">
        <v>461</v>
      </c>
      <c r="D2526" t="s">
        <v>462</v>
      </c>
      <c r="E2526">
        <v>50</v>
      </c>
      <c r="F2526" t="s">
        <v>48</v>
      </c>
      <c r="G2526" t="s">
        <v>280</v>
      </c>
      <c r="H2526" t="s">
        <v>281</v>
      </c>
      <c r="I2526" t="s">
        <v>62</v>
      </c>
      <c r="J2526" t="s">
        <v>190</v>
      </c>
      <c r="K2526">
        <v>1</v>
      </c>
      <c r="L2526" s="2">
        <v>700</v>
      </c>
      <c r="M2526">
        <v>25</v>
      </c>
      <c r="N2526" s="2">
        <v>700</v>
      </c>
      <c r="O2526" s="2">
        <v>175</v>
      </c>
      <c r="P2526" s="2">
        <v>525</v>
      </c>
      <c r="Q2526" s="2">
        <v>327.96</v>
      </c>
      <c r="R2526" s="2">
        <v>197.04</v>
      </c>
      <c r="S2526" t="s">
        <v>53</v>
      </c>
      <c r="T2526" t="s">
        <v>275</v>
      </c>
      <c r="U2526" t="s">
        <v>123</v>
      </c>
      <c r="V2526" t="s">
        <v>39</v>
      </c>
      <c r="W2526" t="s">
        <v>83</v>
      </c>
      <c r="X2526" t="s">
        <v>97</v>
      </c>
      <c r="Y2526" t="s">
        <v>42</v>
      </c>
      <c r="Z2526" t="s">
        <v>43</v>
      </c>
      <c r="AA2526" t="s">
        <v>44</v>
      </c>
      <c r="AB2526" t="s">
        <v>44</v>
      </c>
    </row>
    <row r="2527" spans="1:28" x14ac:dyDescent="0.25">
      <c r="A2527" t="s">
        <v>5866</v>
      </c>
      <c r="B2527" s="1">
        <v>45496</v>
      </c>
      <c r="C2527" t="s">
        <v>5510</v>
      </c>
      <c r="D2527" t="s">
        <v>5511</v>
      </c>
      <c r="E2527">
        <v>48</v>
      </c>
      <c r="F2527" t="s">
        <v>31</v>
      </c>
      <c r="G2527" t="s">
        <v>212</v>
      </c>
      <c r="H2527" t="s">
        <v>213</v>
      </c>
      <c r="I2527" t="s">
        <v>51</v>
      </c>
      <c r="J2527" t="s">
        <v>52</v>
      </c>
      <c r="K2527">
        <v>2</v>
      </c>
      <c r="L2527" s="2">
        <v>400</v>
      </c>
      <c r="M2527">
        <v>10</v>
      </c>
      <c r="N2527" s="2">
        <v>800</v>
      </c>
      <c r="O2527" s="2">
        <v>80</v>
      </c>
      <c r="P2527" s="2">
        <v>720</v>
      </c>
      <c r="Q2527" s="2">
        <v>519.84</v>
      </c>
      <c r="R2527" s="2">
        <v>200.16</v>
      </c>
      <c r="S2527" t="s">
        <v>53</v>
      </c>
      <c r="T2527" t="s">
        <v>407</v>
      </c>
      <c r="U2527" t="s">
        <v>408</v>
      </c>
      <c r="V2527" t="s">
        <v>39</v>
      </c>
      <c r="W2527" t="s">
        <v>124</v>
      </c>
      <c r="X2527" t="s">
        <v>41</v>
      </c>
      <c r="Y2527" t="s">
        <v>42</v>
      </c>
      <c r="Z2527" t="s">
        <v>43</v>
      </c>
      <c r="AA2527" t="s">
        <v>44</v>
      </c>
      <c r="AB2527" t="s">
        <v>44</v>
      </c>
    </row>
    <row r="2528" spans="1:28" x14ac:dyDescent="0.25">
      <c r="A2528" t="s">
        <v>5867</v>
      </c>
      <c r="B2528" s="1">
        <v>45496</v>
      </c>
      <c r="C2528" t="s">
        <v>4155</v>
      </c>
      <c r="D2528" t="s">
        <v>4156</v>
      </c>
      <c r="E2528">
        <v>36</v>
      </c>
      <c r="F2528" t="s">
        <v>31</v>
      </c>
      <c r="G2528" t="s">
        <v>352</v>
      </c>
      <c r="H2528" t="s">
        <v>353</v>
      </c>
      <c r="I2528" t="s">
        <v>103</v>
      </c>
      <c r="J2528" t="s">
        <v>104</v>
      </c>
      <c r="K2528">
        <v>4</v>
      </c>
      <c r="L2528" s="2">
        <v>850</v>
      </c>
      <c r="M2528">
        <v>15</v>
      </c>
      <c r="N2528" s="2">
        <v>3400</v>
      </c>
      <c r="O2528" s="2">
        <v>510</v>
      </c>
      <c r="P2528" s="2">
        <v>2890</v>
      </c>
      <c r="Q2528" s="2">
        <v>2242.16</v>
      </c>
      <c r="R2528" s="2">
        <v>647.84</v>
      </c>
      <c r="S2528" t="s">
        <v>53</v>
      </c>
      <c r="T2528" t="s">
        <v>263</v>
      </c>
      <c r="U2528" t="s">
        <v>91</v>
      </c>
      <c r="V2528" t="s">
        <v>39</v>
      </c>
      <c r="W2528" t="s">
        <v>40</v>
      </c>
      <c r="X2528" t="s">
        <v>67</v>
      </c>
      <c r="Y2528" t="s">
        <v>56</v>
      </c>
      <c r="Z2528" t="s">
        <v>43</v>
      </c>
      <c r="AA2528" t="s">
        <v>68</v>
      </c>
      <c r="AB2528" t="s">
        <v>44</v>
      </c>
    </row>
    <row r="2529" spans="1:28" x14ac:dyDescent="0.25">
      <c r="A2529" t="s">
        <v>5868</v>
      </c>
      <c r="B2529" s="1">
        <v>45496</v>
      </c>
      <c r="C2529" t="s">
        <v>5869</v>
      </c>
      <c r="D2529" t="s">
        <v>5870</v>
      </c>
      <c r="E2529">
        <v>33</v>
      </c>
      <c r="F2529" t="s">
        <v>48</v>
      </c>
      <c r="G2529" t="s">
        <v>72</v>
      </c>
      <c r="H2529" t="s">
        <v>73</v>
      </c>
      <c r="I2529" t="s">
        <v>74</v>
      </c>
      <c r="J2529" t="s">
        <v>75</v>
      </c>
      <c r="K2529">
        <v>2</v>
      </c>
      <c r="L2529" s="2">
        <v>2200</v>
      </c>
      <c r="M2529">
        <v>5</v>
      </c>
      <c r="N2529" s="2">
        <v>4400</v>
      </c>
      <c r="O2529" s="2">
        <v>220</v>
      </c>
      <c r="P2529" s="2">
        <v>4180</v>
      </c>
      <c r="Q2529" s="2">
        <v>2380.83</v>
      </c>
      <c r="R2529" s="2">
        <v>1799.17</v>
      </c>
      <c r="S2529" t="s">
        <v>53</v>
      </c>
      <c r="T2529" t="s">
        <v>290</v>
      </c>
      <c r="U2529" t="s">
        <v>291</v>
      </c>
      <c r="V2529" t="s">
        <v>39</v>
      </c>
      <c r="W2529" t="s">
        <v>137</v>
      </c>
      <c r="X2529" t="s">
        <v>97</v>
      </c>
      <c r="Y2529" t="s">
        <v>42</v>
      </c>
      <c r="Z2529" t="s">
        <v>144</v>
      </c>
      <c r="AA2529" t="s">
        <v>68</v>
      </c>
      <c r="AB2529" t="s">
        <v>44</v>
      </c>
    </row>
    <row r="2530" spans="1:28" x14ac:dyDescent="0.25">
      <c r="A2530" t="s">
        <v>5871</v>
      </c>
      <c r="B2530" s="1">
        <v>45496</v>
      </c>
      <c r="C2530" t="s">
        <v>2865</v>
      </c>
      <c r="D2530" t="s">
        <v>2866</v>
      </c>
      <c r="E2530">
        <v>23</v>
      </c>
      <c r="F2530" t="s">
        <v>31</v>
      </c>
      <c r="G2530" t="s">
        <v>141</v>
      </c>
      <c r="H2530" t="s">
        <v>142</v>
      </c>
      <c r="I2530" t="s">
        <v>74</v>
      </c>
      <c r="J2530" t="s">
        <v>143</v>
      </c>
      <c r="K2530">
        <v>5</v>
      </c>
      <c r="L2530" s="2">
        <v>900</v>
      </c>
      <c r="M2530">
        <v>0</v>
      </c>
      <c r="N2530" s="2">
        <v>4500</v>
      </c>
      <c r="O2530" s="2">
        <v>0</v>
      </c>
      <c r="P2530" s="2">
        <v>4500</v>
      </c>
      <c r="Q2530" s="2">
        <v>3177.35</v>
      </c>
      <c r="R2530" s="2">
        <v>1322.65</v>
      </c>
      <c r="S2530" t="s">
        <v>64</v>
      </c>
      <c r="T2530" t="s">
        <v>578</v>
      </c>
      <c r="U2530" t="s">
        <v>579</v>
      </c>
      <c r="V2530" t="s">
        <v>39</v>
      </c>
      <c r="W2530" t="s">
        <v>92</v>
      </c>
      <c r="X2530" t="s">
        <v>97</v>
      </c>
      <c r="Y2530" t="s">
        <v>84</v>
      </c>
      <c r="Z2530" t="s">
        <v>43</v>
      </c>
      <c r="AA2530" t="s">
        <v>68</v>
      </c>
      <c r="AB2530" t="s">
        <v>44</v>
      </c>
    </row>
    <row r="2531" spans="1:28" x14ac:dyDescent="0.25">
      <c r="A2531" t="s">
        <v>5872</v>
      </c>
      <c r="B2531" s="1">
        <v>45496</v>
      </c>
      <c r="C2531" t="s">
        <v>2074</v>
      </c>
      <c r="D2531" t="s">
        <v>2075</v>
      </c>
      <c r="E2531">
        <v>31</v>
      </c>
      <c r="F2531" t="s">
        <v>31</v>
      </c>
      <c r="G2531" t="s">
        <v>436</v>
      </c>
      <c r="H2531" t="s">
        <v>437</v>
      </c>
      <c r="I2531" t="s">
        <v>74</v>
      </c>
      <c r="J2531" t="s">
        <v>190</v>
      </c>
      <c r="K2531">
        <v>5</v>
      </c>
      <c r="L2531" s="2">
        <v>1800</v>
      </c>
      <c r="M2531">
        <v>15</v>
      </c>
      <c r="N2531" s="2">
        <v>9000</v>
      </c>
      <c r="O2531" s="2">
        <v>1350</v>
      </c>
      <c r="P2531" s="2">
        <v>7650</v>
      </c>
      <c r="Q2531" s="2">
        <v>5673.1</v>
      </c>
      <c r="R2531" s="2">
        <v>1976.9</v>
      </c>
      <c r="S2531" t="s">
        <v>53</v>
      </c>
      <c r="T2531" t="s">
        <v>114</v>
      </c>
      <c r="U2531" t="s">
        <v>115</v>
      </c>
      <c r="V2531" t="s">
        <v>39</v>
      </c>
      <c r="W2531" t="s">
        <v>66</v>
      </c>
      <c r="X2531" t="s">
        <v>67</v>
      </c>
      <c r="Y2531" t="s">
        <v>42</v>
      </c>
      <c r="Z2531" t="s">
        <v>107</v>
      </c>
      <c r="AA2531" t="s">
        <v>44</v>
      </c>
      <c r="AB2531" t="s">
        <v>44</v>
      </c>
    </row>
    <row r="2532" spans="1:28" x14ac:dyDescent="0.25">
      <c r="A2532" t="s">
        <v>5873</v>
      </c>
      <c r="B2532" s="1">
        <v>45496</v>
      </c>
      <c r="C2532" t="s">
        <v>5805</v>
      </c>
      <c r="D2532" t="s">
        <v>5806</v>
      </c>
      <c r="E2532">
        <v>20</v>
      </c>
      <c r="F2532" t="s">
        <v>48</v>
      </c>
      <c r="G2532" t="s">
        <v>88</v>
      </c>
      <c r="H2532" t="s">
        <v>89</v>
      </c>
      <c r="I2532" t="s">
        <v>62</v>
      </c>
      <c r="J2532" t="s">
        <v>63</v>
      </c>
      <c r="K2532">
        <v>1</v>
      </c>
      <c r="L2532" s="2">
        <v>4200</v>
      </c>
      <c r="M2532">
        <v>20</v>
      </c>
      <c r="N2532" s="2">
        <v>4200</v>
      </c>
      <c r="O2532" s="2">
        <v>840</v>
      </c>
      <c r="P2532" s="2">
        <v>3360</v>
      </c>
      <c r="Q2532" s="2">
        <v>1852.23</v>
      </c>
      <c r="R2532" s="2">
        <v>1507.77</v>
      </c>
      <c r="S2532" t="s">
        <v>53</v>
      </c>
      <c r="T2532" t="s">
        <v>114</v>
      </c>
      <c r="U2532" t="s">
        <v>115</v>
      </c>
      <c r="V2532" t="s">
        <v>39</v>
      </c>
      <c r="W2532" t="s">
        <v>92</v>
      </c>
      <c r="X2532" t="s">
        <v>67</v>
      </c>
      <c r="Y2532" t="s">
        <v>84</v>
      </c>
      <c r="Z2532" t="s">
        <v>43</v>
      </c>
      <c r="AA2532" t="s">
        <v>44</v>
      </c>
      <c r="AB2532" t="s">
        <v>44</v>
      </c>
    </row>
    <row r="2533" spans="1:28" x14ac:dyDescent="0.25">
      <c r="A2533" t="s">
        <v>5874</v>
      </c>
      <c r="B2533" s="1">
        <v>45496</v>
      </c>
      <c r="C2533" t="s">
        <v>5875</v>
      </c>
      <c r="D2533" t="s">
        <v>5876</v>
      </c>
      <c r="E2533">
        <v>55</v>
      </c>
      <c r="F2533" t="s">
        <v>48</v>
      </c>
      <c r="G2533" t="s">
        <v>112</v>
      </c>
      <c r="H2533" t="s">
        <v>113</v>
      </c>
      <c r="I2533" t="s">
        <v>103</v>
      </c>
      <c r="J2533" t="s">
        <v>104</v>
      </c>
      <c r="K2533">
        <v>2</v>
      </c>
      <c r="L2533" s="2">
        <v>650</v>
      </c>
      <c r="M2533">
        <v>15</v>
      </c>
      <c r="N2533" s="2">
        <v>1300</v>
      </c>
      <c r="O2533" s="2">
        <v>195</v>
      </c>
      <c r="P2533" s="2">
        <v>1105</v>
      </c>
      <c r="Q2533" s="2">
        <v>650.20000000000005</v>
      </c>
      <c r="R2533" s="2">
        <v>454.8</v>
      </c>
      <c r="S2533" t="s">
        <v>36</v>
      </c>
      <c r="T2533" t="s">
        <v>163</v>
      </c>
      <c r="U2533" t="s">
        <v>164</v>
      </c>
      <c r="V2533" t="s">
        <v>39</v>
      </c>
      <c r="W2533" t="s">
        <v>92</v>
      </c>
      <c r="X2533" t="s">
        <v>41</v>
      </c>
      <c r="Y2533" t="s">
        <v>56</v>
      </c>
      <c r="Z2533" t="s">
        <v>508</v>
      </c>
      <c r="AA2533" t="s">
        <v>44</v>
      </c>
      <c r="AB2533" t="s">
        <v>44</v>
      </c>
    </row>
    <row r="2534" spans="1:28" x14ac:dyDescent="0.25">
      <c r="A2534" t="s">
        <v>5877</v>
      </c>
      <c r="B2534" s="1">
        <v>45496</v>
      </c>
      <c r="C2534" t="s">
        <v>5878</v>
      </c>
      <c r="D2534" t="s">
        <v>5879</v>
      </c>
      <c r="E2534">
        <v>39</v>
      </c>
      <c r="F2534" t="s">
        <v>31</v>
      </c>
      <c r="G2534" t="s">
        <v>387</v>
      </c>
      <c r="H2534" t="s">
        <v>388</v>
      </c>
      <c r="I2534" t="s">
        <v>74</v>
      </c>
      <c r="J2534" t="s">
        <v>75</v>
      </c>
      <c r="K2534">
        <v>1</v>
      </c>
      <c r="L2534" s="2">
        <v>3200</v>
      </c>
      <c r="M2534">
        <v>10</v>
      </c>
      <c r="N2534" s="2">
        <v>3200</v>
      </c>
      <c r="O2534" s="2">
        <v>320</v>
      </c>
      <c r="P2534" s="2">
        <v>2880</v>
      </c>
      <c r="Q2534" s="2">
        <v>2255.2800000000002</v>
      </c>
      <c r="R2534" s="2">
        <v>624.72</v>
      </c>
      <c r="S2534" t="s">
        <v>53</v>
      </c>
      <c r="T2534" t="s">
        <v>407</v>
      </c>
      <c r="U2534" t="s">
        <v>408</v>
      </c>
      <c r="V2534" t="s">
        <v>39</v>
      </c>
      <c r="W2534" t="s">
        <v>124</v>
      </c>
      <c r="X2534" t="s">
        <v>41</v>
      </c>
      <c r="Y2534" t="s">
        <v>56</v>
      </c>
      <c r="Z2534" t="s">
        <v>43</v>
      </c>
      <c r="AA2534" t="s">
        <v>44</v>
      </c>
      <c r="AB2534" t="s">
        <v>44</v>
      </c>
    </row>
    <row r="2535" spans="1:28" x14ac:dyDescent="0.25">
      <c r="A2535" t="s">
        <v>5880</v>
      </c>
      <c r="B2535" s="1">
        <v>45496</v>
      </c>
      <c r="C2535" t="s">
        <v>3119</v>
      </c>
      <c r="D2535" t="s">
        <v>3120</v>
      </c>
      <c r="E2535">
        <v>21</v>
      </c>
      <c r="F2535" t="s">
        <v>48</v>
      </c>
      <c r="G2535" t="s">
        <v>212</v>
      </c>
      <c r="H2535" t="s">
        <v>213</v>
      </c>
      <c r="I2535" t="s">
        <v>51</v>
      </c>
      <c r="J2535" t="s">
        <v>52</v>
      </c>
      <c r="K2535">
        <v>4</v>
      </c>
      <c r="L2535" s="2">
        <v>400</v>
      </c>
      <c r="M2535">
        <v>5</v>
      </c>
      <c r="N2535" s="2">
        <v>1600</v>
      </c>
      <c r="O2535" s="2">
        <v>80</v>
      </c>
      <c r="P2535" s="2">
        <v>1520</v>
      </c>
      <c r="Q2535" s="2">
        <v>857.79</v>
      </c>
      <c r="R2535" s="2">
        <v>662.21</v>
      </c>
      <c r="S2535" t="s">
        <v>53</v>
      </c>
      <c r="T2535" t="s">
        <v>37</v>
      </c>
      <c r="U2535" t="s">
        <v>38</v>
      </c>
      <c r="V2535" t="s">
        <v>39</v>
      </c>
      <c r="W2535" t="s">
        <v>92</v>
      </c>
      <c r="X2535" t="s">
        <v>97</v>
      </c>
      <c r="Y2535" t="s">
        <v>42</v>
      </c>
      <c r="Z2535" t="s">
        <v>43</v>
      </c>
      <c r="AA2535" t="s">
        <v>44</v>
      </c>
      <c r="AB2535" t="s">
        <v>44</v>
      </c>
    </row>
    <row r="2536" spans="1:28" x14ac:dyDescent="0.25">
      <c r="A2536" t="s">
        <v>5881</v>
      </c>
      <c r="B2536" s="1">
        <v>45496</v>
      </c>
      <c r="C2536" t="s">
        <v>5882</v>
      </c>
      <c r="D2536" t="s">
        <v>5883</v>
      </c>
      <c r="E2536">
        <v>49</v>
      </c>
      <c r="F2536" t="s">
        <v>31</v>
      </c>
      <c r="G2536" t="s">
        <v>344</v>
      </c>
      <c r="H2536" t="s">
        <v>345</v>
      </c>
      <c r="I2536" t="s">
        <v>34</v>
      </c>
      <c r="J2536" t="s">
        <v>121</v>
      </c>
      <c r="K2536">
        <v>1</v>
      </c>
      <c r="L2536" s="2">
        <v>1600</v>
      </c>
      <c r="M2536">
        <v>20</v>
      </c>
      <c r="N2536" s="2">
        <v>1600</v>
      </c>
      <c r="O2536" s="2">
        <v>320</v>
      </c>
      <c r="P2536" s="2">
        <v>1280</v>
      </c>
      <c r="Q2536" s="2">
        <v>894.33</v>
      </c>
      <c r="R2536" s="2">
        <v>385.67</v>
      </c>
      <c r="S2536" t="s">
        <v>53</v>
      </c>
      <c r="T2536" t="s">
        <v>398</v>
      </c>
      <c r="U2536" t="s">
        <v>399</v>
      </c>
      <c r="V2536" t="s">
        <v>39</v>
      </c>
      <c r="W2536" t="s">
        <v>66</v>
      </c>
      <c r="X2536" t="s">
        <v>67</v>
      </c>
      <c r="Y2536" t="s">
        <v>84</v>
      </c>
      <c r="Z2536" t="s">
        <v>43</v>
      </c>
      <c r="AA2536" t="s">
        <v>44</v>
      </c>
      <c r="AB2536" t="s">
        <v>44</v>
      </c>
    </row>
    <row r="2537" spans="1:28" x14ac:dyDescent="0.25">
      <c r="A2537" t="s">
        <v>5884</v>
      </c>
      <c r="B2537" s="1">
        <v>45496</v>
      </c>
      <c r="C2537" t="s">
        <v>5885</v>
      </c>
      <c r="D2537" t="s">
        <v>5886</v>
      </c>
      <c r="E2537">
        <v>36</v>
      </c>
      <c r="F2537" t="s">
        <v>48</v>
      </c>
      <c r="G2537" t="s">
        <v>176</v>
      </c>
      <c r="H2537" t="s">
        <v>177</v>
      </c>
      <c r="I2537" t="s">
        <v>34</v>
      </c>
      <c r="J2537" t="s">
        <v>35</v>
      </c>
      <c r="K2537">
        <v>1</v>
      </c>
      <c r="L2537" s="2">
        <v>6500</v>
      </c>
      <c r="M2537">
        <v>10</v>
      </c>
      <c r="N2537" s="2">
        <v>6500</v>
      </c>
      <c r="O2537" s="2">
        <v>650</v>
      </c>
      <c r="P2537" s="2">
        <v>5850</v>
      </c>
      <c r="Q2537" s="2">
        <v>3913.28</v>
      </c>
      <c r="R2537" s="2">
        <v>1936.72</v>
      </c>
      <c r="S2537" t="s">
        <v>53</v>
      </c>
      <c r="T2537" t="s">
        <v>114</v>
      </c>
      <c r="U2537" t="s">
        <v>115</v>
      </c>
      <c r="V2537" t="s">
        <v>39</v>
      </c>
      <c r="W2537" t="s">
        <v>40</v>
      </c>
      <c r="X2537" t="s">
        <v>67</v>
      </c>
      <c r="Y2537" t="s">
        <v>56</v>
      </c>
      <c r="Z2537" t="s">
        <v>144</v>
      </c>
      <c r="AA2537" t="s">
        <v>44</v>
      </c>
      <c r="AB2537" t="s">
        <v>44</v>
      </c>
    </row>
    <row r="2538" spans="1:28" x14ac:dyDescent="0.25">
      <c r="A2538" t="s">
        <v>5887</v>
      </c>
      <c r="B2538" s="1">
        <v>45496</v>
      </c>
      <c r="C2538" t="s">
        <v>29</v>
      </c>
      <c r="D2538" t="s">
        <v>30</v>
      </c>
      <c r="E2538">
        <v>59</v>
      </c>
      <c r="F2538" t="s">
        <v>48</v>
      </c>
      <c r="G2538" t="s">
        <v>436</v>
      </c>
      <c r="H2538" t="s">
        <v>437</v>
      </c>
      <c r="I2538" t="s">
        <v>74</v>
      </c>
      <c r="J2538" t="s">
        <v>190</v>
      </c>
      <c r="K2538">
        <v>1</v>
      </c>
      <c r="L2538" s="2">
        <v>1800</v>
      </c>
      <c r="M2538">
        <v>30</v>
      </c>
      <c r="N2538" s="2">
        <v>1800</v>
      </c>
      <c r="O2538" s="2">
        <v>540</v>
      </c>
      <c r="P2538" s="2">
        <v>1260</v>
      </c>
      <c r="Q2538" s="2">
        <v>896.98</v>
      </c>
      <c r="R2538" s="2">
        <v>363.02</v>
      </c>
      <c r="S2538" t="s">
        <v>64</v>
      </c>
      <c r="T2538" t="s">
        <v>222</v>
      </c>
      <c r="U2538" t="s">
        <v>38</v>
      </c>
      <c r="V2538" t="s">
        <v>39</v>
      </c>
      <c r="W2538" t="s">
        <v>137</v>
      </c>
      <c r="X2538" t="s">
        <v>97</v>
      </c>
      <c r="Y2538" t="s">
        <v>56</v>
      </c>
      <c r="Z2538" t="s">
        <v>508</v>
      </c>
      <c r="AA2538" t="s">
        <v>44</v>
      </c>
      <c r="AB2538" t="s">
        <v>68</v>
      </c>
    </row>
    <row r="2539" spans="1:28" x14ac:dyDescent="0.25">
      <c r="A2539" t="s">
        <v>5888</v>
      </c>
      <c r="B2539" s="1">
        <v>45496</v>
      </c>
      <c r="C2539" t="s">
        <v>3585</v>
      </c>
      <c r="D2539" t="s">
        <v>3586</v>
      </c>
      <c r="E2539">
        <v>57</v>
      </c>
      <c r="F2539" t="s">
        <v>111</v>
      </c>
      <c r="G2539" t="s">
        <v>344</v>
      </c>
      <c r="H2539" t="s">
        <v>345</v>
      </c>
      <c r="I2539" t="s">
        <v>34</v>
      </c>
      <c r="J2539" t="s">
        <v>121</v>
      </c>
      <c r="K2539">
        <v>6</v>
      </c>
      <c r="L2539" s="2">
        <v>1600</v>
      </c>
      <c r="M2539">
        <v>25</v>
      </c>
      <c r="N2539" s="2">
        <v>9600</v>
      </c>
      <c r="O2539" s="2">
        <v>2400</v>
      </c>
      <c r="P2539" s="2">
        <v>7200</v>
      </c>
      <c r="Q2539" s="2">
        <v>4702.7299999999996</v>
      </c>
      <c r="R2539" s="2">
        <v>2497.27</v>
      </c>
      <c r="S2539" t="s">
        <v>53</v>
      </c>
      <c r="T2539" t="s">
        <v>178</v>
      </c>
      <c r="U2539" t="s">
        <v>154</v>
      </c>
      <c r="V2539" t="s">
        <v>39</v>
      </c>
      <c r="W2539" t="s">
        <v>40</v>
      </c>
      <c r="X2539" t="s">
        <v>67</v>
      </c>
      <c r="Y2539" t="s">
        <v>56</v>
      </c>
      <c r="Z2539" t="s">
        <v>43</v>
      </c>
      <c r="AA2539" t="s">
        <v>44</v>
      </c>
      <c r="AB2539" t="s">
        <v>44</v>
      </c>
    </row>
    <row r="2540" spans="1:28" x14ac:dyDescent="0.25">
      <c r="A2540" t="s">
        <v>5889</v>
      </c>
      <c r="B2540" s="1">
        <v>45496</v>
      </c>
      <c r="C2540" t="s">
        <v>1325</v>
      </c>
      <c r="D2540" t="s">
        <v>1326</v>
      </c>
      <c r="E2540">
        <v>49</v>
      </c>
      <c r="F2540" t="s">
        <v>48</v>
      </c>
      <c r="G2540" t="s">
        <v>318</v>
      </c>
      <c r="H2540" t="s">
        <v>319</v>
      </c>
      <c r="I2540" t="s">
        <v>34</v>
      </c>
      <c r="J2540" t="s">
        <v>190</v>
      </c>
      <c r="K2540">
        <v>2</v>
      </c>
      <c r="L2540" s="2">
        <v>2500</v>
      </c>
      <c r="M2540">
        <v>5</v>
      </c>
      <c r="N2540" s="2">
        <v>5000</v>
      </c>
      <c r="O2540" s="2">
        <v>250</v>
      </c>
      <c r="P2540" s="2">
        <v>4750</v>
      </c>
      <c r="Q2540" s="2">
        <v>3015.81</v>
      </c>
      <c r="R2540" s="2">
        <v>1734.19</v>
      </c>
      <c r="S2540" t="s">
        <v>53</v>
      </c>
      <c r="T2540" t="s">
        <v>178</v>
      </c>
      <c r="U2540" t="s">
        <v>154</v>
      </c>
      <c r="V2540" t="s">
        <v>39</v>
      </c>
      <c r="W2540" t="s">
        <v>137</v>
      </c>
      <c r="X2540" t="s">
        <v>67</v>
      </c>
      <c r="Y2540" t="s">
        <v>56</v>
      </c>
      <c r="Z2540" t="s">
        <v>43</v>
      </c>
      <c r="AA2540" t="s">
        <v>44</v>
      </c>
      <c r="AB2540" t="s">
        <v>44</v>
      </c>
    </row>
    <row r="2541" spans="1:28" x14ac:dyDescent="0.25">
      <c r="A2541" t="s">
        <v>5890</v>
      </c>
      <c r="B2541" s="1">
        <v>45496</v>
      </c>
      <c r="C2541" t="s">
        <v>5891</v>
      </c>
      <c r="D2541" t="s">
        <v>5892</v>
      </c>
      <c r="E2541">
        <v>43</v>
      </c>
      <c r="F2541" t="s">
        <v>31</v>
      </c>
      <c r="G2541" t="s">
        <v>176</v>
      </c>
      <c r="H2541" t="s">
        <v>177</v>
      </c>
      <c r="I2541" t="s">
        <v>34</v>
      </c>
      <c r="J2541" t="s">
        <v>35</v>
      </c>
      <c r="K2541">
        <v>5</v>
      </c>
      <c r="L2541" s="2">
        <v>6500</v>
      </c>
      <c r="M2541">
        <v>10</v>
      </c>
      <c r="N2541" s="2">
        <v>32500</v>
      </c>
      <c r="O2541" s="2">
        <v>3250</v>
      </c>
      <c r="P2541" s="2">
        <v>29250</v>
      </c>
      <c r="Q2541" s="2">
        <v>19978.47</v>
      </c>
      <c r="R2541" s="2">
        <v>9271.5300000000007</v>
      </c>
      <c r="S2541" t="s">
        <v>53</v>
      </c>
      <c r="T2541" t="s">
        <v>178</v>
      </c>
      <c r="U2541" t="s">
        <v>154</v>
      </c>
      <c r="V2541" t="s">
        <v>39</v>
      </c>
      <c r="W2541" t="s">
        <v>66</v>
      </c>
      <c r="X2541" t="s">
        <v>41</v>
      </c>
      <c r="Y2541" t="s">
        <v>42</v>
      </c>
      <c r="Z2541" t="s">
        <v>43</v>
      </c>
      <c r="AA2541" t="s">
        <v>44</v>
      </c>
      <c r="AB2541" t="s">
        <v>44</v>
      </c>
    </row>
    <row r="2542" spans="1:28" x14ac:dyDescent="0.25">
      <c r="A2542" t="s">
        <v>5893</v>
      </c>
      <c r="B2542" s="1">
        <v>45496</v>
      </c>
      <c r="C2542" t="s">
        <v>5059</v>
      </c>
      <c r="D2542" t="s">
        <v>5060</v>
      </c>
      <c r="E2542">
        <v>52</v>
      </c>
      <c r="F2542" t="s">
        <v>111</v>
      </c>
      <c r="G2542" t="s">
        <v>344</v>
      </c>
      <c r="H2542" t="s">
        <v>345</v>
      </c>
      <c r="I2542" t="s">
        <v>34</v>
      </c>
      <c r="J2542" t="s">
        <v>121</v>
      </c>
      <c r="K2542">
        <v>1</v>
      </c>
      <c r="L2542" s="2">
        <v>1600</v>
      </c>
      <c r="M2542">
        <v>10</v>
      </c>
      <c r="N2542" s="2">
        <v>1600</v>
      </c>
      <c r="O2542" s="2">
        <v>160</v>
      </c>
      <c r="P2542" s="2">
        <v>1440</v>
      </c>
      <c r="Q2542" s="2">
        <v>958.92</v>
      </c>
      <c r="R2542" s="2">
        <v>481.08</v>
      </c>
      <c r="S2542" t="s">
        <v>36</v>
      </c>
      <c r="T2542" t="s">
        <v>163</v>
      </c>
      <c r="U2542" t="s">
        <v>164</v>
      </c>
      <c r="V2542" t="s">
        <v>39</v>
      </c>
      <c r="W2542" t="s">
        <v>137</v>
      </c>
      <c r="X2542" t="s">
        <v>41</v>
      </c>
      <c r="Y2542" t="s">
        <v>56</v>
      </c>
      <c r="Z2542" t="s">
        <v>43</v>
      </c>
      <c r="AA2542" t="s">
        <v>44</v>
      </c>
      <c r="AB2542" t="s">
        <v>44</v>
      </c>
    </row>
    <row r="2543" spans="1:28" x14ac:dyDescent="0.25">
      <c r="A2543" t="s">
        <v>5894</v>
      </c>
      <c r="B2543" s="1">
        <v>45496</v>
      </c>
      <c r="C2543" t="s">
        <v>5895</v>
      </c>
      <c r="D2543" t="s">
        <v>5896</v>
      </c>
      <c r="E2543">
        <v>47</v>
      </c>
      <c r="F2543" t="s">
        <v>31</v>
      </c>
      <c r="G2543" t="s">
        <v>158</v>
      </c>
      <c r="H2543" t="s">
        <v>159</v>
      </c>
      <c r="I2543" t="s">
        <v>51</v>
      </c>
      <c r="J2543" t="s">
        <v>52</v>
      </c>
      <c r="K2543">
        <v>1</v>
      </c>
      <c r="L2543" s="2">
        <v>650</v>
      </c>
      <c r="M2543">
        <v>15</v>
      </c>
      <c r="N2543" s="2">
        <v>650</v>
      </c>
      <c r="O2543" s="2">
        <v>97.5</v>
      </c>
      <c r="P2543" s="2">
        <v>552.5</v>
      </c>
      <c r="Q2543" s="2">
        <v>408.86</v>
      </c>
      <c r="R2543" s="2">
        <v>143.63999999999999</v>
      </c>
      <c r="S2543" t="s">
        <v>53</v>
      </c>
      <c r="T2543" t="s">
        <v>54</v>
      </c>
      <c r="U2543" t="s">
        <v>55</v>
      </c>
      <c r="V2543" t="s">
        <v>39</v>
      </c>
      <c r="W2543" t="s">
        <v>137</v>
      </c>
      <c r="X2543" t="s">
        <v>67</v>
      </c>
      <c r="Y2543" t="s">
        <v>84</v>
      </c>
      <c r="Z2543" t="s">
        <v>223</v>
      </c>
      <c r="AA2543" t="s">
        <v>68</v>
      </c>
      <c r="AB2543" t="s">
        <v>44</v>
      </c>
    </row>
    <row r="2544" spans="1:28" x14ac:dyDescent="0.25">
      <c r="A2544" t="s">
        <v>5897</v>
      </c>
      <c r="B2544" s="1">
        <v>45497</v>
      </c>
      <c r="C2544" t="s">
        <v>5497</v>
      </c>
      <c r="D2544" t="s">
        <v>5498</v>
      </c>
      <c r="E2544">
        <v>41</v>
      </c>
      <c r="F2544" t="s">
        <v>111</v>
      </c>
      <c r="G2544" t="s">
        <v>81</v>
      </c>
      <c r="H2544" t="s">
        <v>82</v>
      </c>
      <c r="I2544" t="s">
        <v>51</v>
      </c>
      <c r="J2544" t="s">
        <v>52</v>
      </c>
      <c r="K2544">
        <v>5</v>
      </c>
      <c r="L2544" s="2">
        <v>600</v>
      </c>
      <c r="M2544">
        <v>15</v>
      </c>
      <c r="N2544" s="2">
        <v>3000</v>
      </c>
      <c r="O2544" s="2">
        <v>450</v>
      </c>
      <c r="P2544" s="2">
        <v>2550</v>
      </c>
      <c r="Q2544" s="2">
        <v>1637.01</v>
      </c>
      <c r="R2544" s="2">
        <v>912.99</v>
      </c>
      <c r="S2544" t="s">
        <v>36</v>
      </c>
      <c r="T2544" t="s">
        <v>105</v>
      </c>
      <c r="U2544" t="s">
        <v>106</v>
      </c>
      <c r="V2544" t="s">
        <v>39</v>
      </c>
      <c r="W2544" t="s">
        <v>124</v>
      </c>
      <c r="X2544" t="s">
        <v>41</v>
      </c>
      <c r="Y2544" t="s">
        <v>56</v>
      </c>
      <c r="Z2544" t="s">
        <v>223</v>
      </c>
      <c r="AA2544" t="s">
        <v>44</v>
      </c>
      <c r="AB2544" t="s">
        <v>44</v>
      </c>
    </row>
    <row r="2545" spans="1:28" x14ac:dyDescent="0.25">
      <c r="A2545" t="s">
        <v>5898</v>
      </c>
      <c r="B2545" s="1">
        <v>45497</v>
      </c>
      <c r="C2545" t="s">
        <v>4561</v>
      </c>
      <c r="D2545" t="s">
        <v>4562</v>
      </c>
      <c r="E2545">
        <v>20</v>
      </c>
      <c r="F2545" t="s">
        <v>48</v>
      </c>
      <c r="G2545" t="s">
        <v>112</v>
      </c>
      <c r="H2545" t="s">
        <v>113</v>
      </c>
      <c r="I2545" t="s">
        <v>103</v>
      </c>
      <c r="J2545" t="s">
        <v>104</v>
      </c>
      <c r="K2545">
        <v>1</v>
      </c>
      <c r="L2545" s="2">
        <v>650</v>
      </c>
      <c r="M2545">
        <v>10</v>
      </c>
      <c r="N2545" s="2">
        <v>650</v>
      </c>
      <c r="O2545" s="2">
        <v>65</v>
      </c>
      <c r="P2545" s="2">
        <v>585</v>
      </c>
      <c r="Q2545" s="2">
        <v>328.49</v>
      </c>
      <c r="R2545" s="2">
        <v>256.51</v>
      </c>
      <c r="S2545" t="s">
        <v>53</v>
      </c>
      <c r="T2545" t="s">
        <v>178</v>
      </c>
      <c r="U2545" t="s">
        <v>154</v>
      </c>
      <c r="V2545" t="s">
        <v>39</v>
      </c>
      <c r="W2545" t="s">
        <v>137</v>
      </c>
      <c r="X2545" t="s">
        <v>97</v>
      </c>
      <c r="Y2545" t="s">
        <v>42</v>
      </c>
      <c r="Z2545" t="s">
        <v>43</v>
      </c>
      <c r="AA2545" t="s">
        <v>44</v>
      </c>
      <c r="AB2545" t="s">
        <v>44</v>
      </c>
    </row>
    <row r="2546" spans="1:28" x14ac:dyDescent="0.25">
      <c r="A2546" t="s">
        <v>5899</v>
      </c>
      <c r="B2546" s="1">
        <v>45497</v>
      </c>
      <c r="C2546" t="s">
        <v>4041</v>
      </c>
      <c r="D2546" t="s">
        <v>4042</v>
      </c>
      <c r="E2546">
        <v>55</v>
      </c>
      <c r="F2546" t="s">
        <v>31</v>
      </c>
      <c r="G2546" t="s">
        <v>32</v>
      </c>
      <c r="H2546" t="s">
        <v>33</v>
      </c>
      <c r="I2546" t="s">
        <v>34</v>
      </c>
      <c r="J2546" t="s">
        <v>35</v>
      </c>
      <c r="K2546">
        <v>1</v>
      </c>
      <c r="L2546" s="2">
        <v>55000</v>
      </c>
      <c r="M2546">
        <v>20</v>
      </c>
      <c r="N2546" s="2">
        <v>55000</v>
      </c>
      <c r="O2546" s="2">
        <v>11000</v>
      </c>
      <c r="P2546" s="2">
        <v>44000</v>
      </c>
      <c r="Q2546" s="2">
        <v>26997.53</v>
      </c>
      <c r="R2546" s="2">
        <v>17002.47</v>
      </c>
      <c r="S2546" t="s">
        <v>53</v>
      </c>
      <c r="T2546" t="s">
        <v>163</v>
      </c>
      <c r="U2546" t="s">
        <v>164</v>
      </c>
      <c r="V2546" t="s">
        <v>39</v>
      </c>
      <c r="W2546" t="s">
        <v>92</v>
      </c>
      <c r="X2546" t="s">
        <v>97</v>
      </c>
      <c r="Y2546" t="s">
        <v>56</v>
      </c>
      <c r="Z2546" t="s">
        <v>223</v>
      </c>
      <c r="AA2546" t="s">
        <v>44</v>
      </c>
      <c r="AB2546" t="s">
        <v>44</v>
      </c>
    </row>
    <row r="2547" spans="1:28" x14ac:dyDescent="0.25">
      <c r="A2547" t="s">
        <v>5900</v>
      </c>
      <c r="B2547" s="1">
        <v>45497</v>
      </c>
      <c r="C2547" t="s">
        <v>5116</v>
      </c>
      <c r="D2547" t="s">
        <v>5117</v>
      </c>
      <c r="E2547">
        <v>21</v>
      </c>
      <c r="F2547" t="s">
        <v>31</v>
      </c>
      <c r="G2547" t="s">
        <v>88</v>
      </c>
      <c r="H2547" t="s">
        <v>89</v>
      </c>
      <c r="I2547" t="s">
        <v>62</v>
      </c>
      <c r="J2547" t="s">
        <v>63</v>
      </c>
      <c r="K2547">
        <v>2</v>
      </c>
      <c r="L2547" s="2">
        <v>4200</v>
      </c>
      <c r="M2547">
        <v>10</v>
      </c>
      <c r="N2547" s="2">
        <v>8400</v>
      </c>
      <c r="O2547" s="2">
        <v>840</v>
      </c>
      <c r="P2547" s="2">
        <v>7560</v>
      </c>
      <c r="Q2547" s="2">
        <v>5109.8</v>
      </c>
      <c r="R2547" s="2">
        <v>2450.1999999999998</v>
      </c>
      <c r="S2547" t="s">
        <v>53</v>
      </c>
      <c r="T2547" t="s">
        <v>54</v>
      </c>
      <c r="U2547" t="s">
        <v>55</v>
      </c>
      <c r="V2547" t="s">
        <v>39</v>
      </c>
      <c r="W2547" t="s">
        <v>92</v>
      </c>
      <c r="X2547" t="s">
        <v>97</v>
      </c>
      <c r="Y2547" t="s">
        <v>42</v>
      </c>
      <c r="Z2547" t="s">
        <v>43</v>
      </c>
      <c r="AA2547" t="s">
        <v>44</v>
      </c>
      <c r="AB2547" t="s">
        <v>44</v>
      </c>
    </row>
    <row r="2548" spans="1:28" x14ac:dyDescent="0.25">
      <c r="A2548" t="s">
        <v>5901</v>
      </c>
      <c r="B2548" s="1">
        <v>45497</v>
      </c>
      <c r="C2548" t="s">
        <v>5902</v>
      </c>
      <c r="D2548" t="s">
        <v>5903</v>
      </c>
      <c r="E2548">
        <v>22</v>
      </c>
      <c r="F2548" t="s">
        <v>48</v>
      </c>
      <c r="G2548" t="s">
        <v>227</v>
      </c>
      <c r="H2548" t="s">
        <v>228</v>
      </c>
      <c r="I2548" t="s">
        <v>74</v>
      </c>
      <c r="J2548" t="s">
        <v>75</v>
      </c>
      <c r="K2548">
        <v>2</v>
      </c>
      <c r="L2548" s="2">
        <v>1400</v>
      </c>
      <c r="M2548">
        <v>0</v>
      </c>
      <c r="N2548" s="2">
        <v>2800</v>
      </c>
      <c r="O2548" s="2">
        <v>0</v>
      </c>
      <c r="P2548" s="2">
        <v>2800</v>
      </c>
      <c r="Q2548" s="2">
        <v>1656.79</v>
      </c>
      <c r="R2548" s="2">
        <v>1143.21</v>
      </c>
      <c r="S2548" t="s">
        <v>53</v>
      </c>
      <c r="T2548" t="s">
        <v>163</v>
      </c>
      <c r="U2548" t="s">
        <v>164</v>
      </c>
      <c r="V2548" t="s">
        <v>39</v>
      </c>
      <c r="W2548" t="s">
        <v>137</v>
      </c>
      <c r="X2548" t="s">
        <v>97</v>
      </c>
      <c r="Y2548" t="s">
        <v>42</v>
      </c>
      <c r="Z2548" t="s">
        <v>43</v>
      </c>
      <c r="AA2548" t="s">
        <v>44</v>
      </c>
      <c r="AB2548" t="s">
        <v>44</v>
      </c>
    </row>
    <row r="2549" spans="1:28" x14ac:dyDescent="0.25">
      <c r="A2549" t="s">
        <v>5904</v>
      </c>
      <c r="B2549" s="1">
        <v>45497</v>
      </c>
      <c r="C2549" t="s">
        <v>5905</v>
      </c>
      <c r="D2549" t="s">
        <v>5906</v>
      </c>
      <c r="E2549">
        <v>19</v>
      </c>
      <c r="F2549" t="s">
        <v>31</v>
      </c>
      <c r="G2549" t="s">
        <v>141</v>
      </c>
      <c r="H2549" t="s">
        <v>142</v>
      </c>
      <c r="I2549" t="s">
        <v>74</v>
      </c>
      <c r="J2549" t="s">
        <v>143</v>
      </c>
      <c r="K2549">
        <v>2</v>
      </c>
      <c r="L2549" s="2">
        <v>900</v>
      </c>
      <c r="M2549">
        <v>5</v>
      </c>
      <c r="N2549" s="2">
        <v>1800</v>
      </c>
      <c r="O2549" s="2">
        <v>90</v>
      </c>
      <c r="P2549" s="2">
        <v>1710</v>
      </c>
      <c r="Q2549" s="2">
        <v>1283.6300000000001</v>
      </c>
      <c r="R2549" s="2">
        <v>426.37</v>
      </c>
      <c r="S2549" t="s">
        <v>53</v>
      </c>
      <c r="T2549" t="s">
        <v>222</v>
      </c>
      <c r="U2549" t="s">
        <v>38</v>
      </c>
      <c r="V2549" t="s">
        <v>39</v>
      </c>
      <c r="W2549" t="s">
        <v>83</v>
      </c>
      <c r="X2549" t="s">
        <v>97</v>
      </c>
      <c r="Y2549" t="s">
        <v>56</v>
      </c>
      <c r="Z2549" t="s">
        <v>43</v>
      </c>
      <c r="AA2549" t="s">
        <v>44</v>
      </c>
      <c r="AB2549" t="s">
        <v>44</v>
      </c>
    </row>
    <row r="2550" spans="1:28" x14ac:dyDescent="0.25">
      <c r="A2550" t="s">
        <v>5907</v>
      </c>
      <c r="B2550" s="1">
        <v>45497</v>
      </c>
      <c r="C2550" t="s">
        <v>1358</v>
      </c>
      <c r="D2550" t="s">
        <v>1359</v>
      </c>
      <c r="E2550">
        <v>29</v>
      </c>
      <c r="F2550" t="s">
        <v>111</v>
      </c>
      <c r="G2550" t="s">
        <v>141</v>
      </c>
      <c r="H2550" t="s">
        <v>142</v>
      </c>
      <c r="I2550" t="s">
        <v>74</v>
      </c>
      <c r="J2550" t="s">
        <v>143</v>
      </c>
      <c r="K2550">
        <v>4</v>
      </c>
      <c r="L2550" s="2">
        <v>900</v>
      </c>
      <c r="M2550">
        <v>25</v>
      </c>
      <c r="N2550" s="2">
        <v>3600</v>
      </c>
      <c r="O2550" s="2">
        <v>900</v>
      </c>
      <c r="P2550" s="2">
        <v>2700</v>
      </c>
      <c r="Q2550" s="2">
        <v>2151.56</v>
      </c>
      <c r="R2550" s="2">
        <v>548.44000000000005</v>
      </c>
      <c r="S2550" t="s">
        <v>64</v>
      </c>
      <c r="T2550" t="s">
        <v>263</v>
      </c>
      <c r="U2550" t="s">
        <v>91</v>
      </c>
      <c r="V2550" t="s">
        <v>39</v>
      </c>
      <c r="W2550" t="s">
        <v>40</v>
      </c>
      <c r="X2550" t="s">
        <v>41</v>
      </c>
      <c r="Y2550" t="s">
        <v>42</v>
      </c>
      <c r="Z2550" t="s">
        <v>508</v>
      </c>
      <c r="AA2550" t="s">
        <v>44</v>
      </c>
      <c r="AB2550" t="s">
        <v>44</v>
      </c>
    </row>
    <row r="2551" spans="1:28" x14ac:dyDescent="0.25">
      <c r="A2551" t="s">
        <v>5908</v>
      </c>
      <c r="B2551" s="1">
        <v>45497</v>
      </c>
      <c r="C2551" t="s">
        <v>2576</v>
      </c>
      <c r="D2551" t="s">
        <v>2577</v>
      </c>
      <c r="E2551">
        <v>28</v>
      </c>
      <c r="F2551" t="s">
        <v>48</v>
      </c>
      <c r="G2551" t="s">
        <v>352</v>
      </c>
      <c r="H2551" t="s">
        <v>353</v>
      </c>
      <c r="I2551" t="s">
        <v>103</v>
      </c>
      <c r="J2551" t="s">
        <v>104</v>
      </c>
      <c r="K2551">
        <v>3</v>
      </c>
      <c r="L2551" s="2">
        <v>850</v>
      </c>
      <c r="M2551">
        <v>0</v>
      </c>
      <c r="N2551" s="2">
        <v>2550</v>
      </c>
      <c r="O2551" s="2">
        <v>0</v>
      </c>
      <c r="P2551" s="2">
        <v>2550</v>
      </c>
      <c r="Q2551" s="2">
        <v>1750.52</v>
      </c>
      <c r="R2551" s="2">
        <v>799.48</v>
      </c>
      <c r="S2551" t="s">
        <v>64</v>
      </c>
      <c r="T2551" t="s">
        <v>263</v>
      </c>
      <c r="U2551" t="s">
        <v>91</v>
      </c>
      <c r="V2551" t="s">
        <v>39</v>
      </c>
      <c r="W2551" t="s">
        <v>83</v>
      </c>
      <c r="X2551" t="s">
        <v>41</v>
      </c>
      <c r="Y2551" t="s">
        <v>56</v>
      </c>
      <c r="Z2551" t="s">
        <v>107</v>
      </c>
      <c r="AA2551" t="s">
        <v>44</v>
      </c>
      <c r="AB2551" t="s">
        <v>44</v>
      </c>
    </row>
    <row r="2552" spans="1:28" x14ac:dyDescent="0.25">
      <c r="A2552" t="s">
        <v>5909</v>
      </c>
      <c r="B2552" s="1">
        <v>45497</v>
      </c>
      <c r="C2552" t="s">
        <v>296</v>
      </c>
      <c r="D2552" t="s">
        <v>297</v>
      </c>
      <c r="E2552">
        <v>55</v>
      </c>
      <c r="F2552" t="s">
        <v>111</v>
      </c>
      <c r="G2552" t="s">
        <v>217</v>
      </c>
      <c r="H2552" t="s">
        <v>218</v>
      </c>
      <c r="I2552" t="s">
        <v>34</v>
      </c>
      <c r="J2552" t="s">
        <v>130</v>
      </c>
      <c r="K2552">
        <v>3</v>
      </c>
      <c r="L2552" s="2">
        <v>28000</v>
      </c>
      <c r="M2552">
        <v>10</v>
      </c>
      <c r="N2552" s="2">
        <v>84000</v>
      </c>
      <c r="O2552" s="2">
        <v>8400</v>
      </c>
      <c r="P2552" s="2">
        <v>75600</v>
      </c>
      <c r="Q2552" s="2">
        <v>45978.23</v>
      </c>
      <c r="R2552" s="2">
        <v>29621.77</v>
      </c>
      <c r="S2552" t="s">
        <v>64</v>
      </c>
      <c r="T2552" t="s">
        <v>76</v>
      </c>
      <c r="U2552" t="s">
        <v>77</v>
      </c>
      <c r="V2552" t="s">
        <v>39</v>
      </c>
      <c r="W2552" t="s">
        <v>66</v>
      </c>
      <c r="X2552" t="s">
        <v>97</v>
      </c>
      <c r="Y2552" t="s">
        <v>42</v>
      </c>
      <c r="Z2552" t="s">
        <v>508</v>
      </c>
      <c r="AA2552" t="s">
        <v>68</v>
      </c>
      <c r="AB2552" t="s">
        <v>44</v>
      </c>
    </row>
    <row r="2553" spans="1:28" x14ac:dyDescent="0.25">
      <c r="A2553" t="s">
        <v>5910</v>
      </c>
      <c r="B2553" s="1">
        <v>45497</v>
      </c>
      <c r="C2553" t="s">
        <v>29</v>
      </c>
      <c r="D2553" t="s">
        <v>30</v>
      </c>
      <c r="E2553">
        <v>53</v>
      </c>
      <c r="F2553" t="s">
        <v>48</v>
      </c>
      <c r="G2553" t="s">
        <v>112</v>
      </c>
      <c r="H2553" t="s">
        <v>113</v>
      </c>
      <c r="I2553" t="s">
        <v>103</v>
      </c>
      <c r="J2553" t="s">
        <v>104</v>
      </c>
      <c r="K2553">
        <v>2</v>
      </c>
      <c r="L2553" s="2">
        <v>650</v>
      </c>
      <c r="M2553">
        <v>0</v>
      </c>
      <c r="N2553" s="2">
        <v>1300</v>
      </c>
      <c r="O2553" s="2">
        <v>0</v>
      </c>
      <c r="P2553" s="2">
        <v>1300</v>
      </c>
      <c r="Q2553" s="2">
        <v>720.31</v>
      </c>
      <c r="R2553" s="2">
        <v>579.69000000000005</v>
      </c>
      <c r="S2553" t="s">
        <v>36</v>
      </c>
      <c r="T2553" t="s">
        <v>136</v>
      </c>
      <c r="U2553" t="s">
        <v>38</v>
      </c>
      <c r="V2553" t="s">
        <v>39</v>
      </c>
      <c r="W2553" t="s">
        <v>40</v>
      </c>
      <c r="X2553" t="s">
        <v>67</v>
      </c>
      <c r="Y2553" t="s">
        <v>56</v>
      </c>
      <c r="Z2553" t="s">
        <v>107</v>
      </c>
      <c r="AA2553" t="s">
        <v>44</v>
      </c>
      <c r="AB2553" t="s">
        <v>68</v>
      </c>
    </row>
    <row r="2554" spans="1:28" x14ac:dyDescent="0.25">
      <c r="A2554" t="s">
        <v>5911</v>
      </c>
      <c r="B2554" s="1">
        <v>45498</v>
      </c>
      <c r="C2554" t="s">
        <v>3785</v>
      </c>
      <c r="D2554" t="s">
        <v>3786</v>
      </c>
      <c r="E2554">
        <v>26</v>
      </c>
      <c r="F2554" t="s">
        <v>48</v>
      </c>
      <c r="G2554" t="s">
        <v>202</v>
      </c>
      <c r="H2554" t="s">
        <v>203</v>
      </c>
      <c r="I2554" t="s">
        <v>103</v>
      </c>
      <c r="J2554" t="s">
        <v>104</v>
      </c>
      <c r="K2554">
        <v>1</v>
      </c>
      <c r="L2554" s="2">
        <v>550</v>
      </c>
      <c r="M2554">
        <v>10</v>
      </c>
      <c r="N2554" s="2">
        <v>550</v>
      </c>
      <c r="O2554" s="2">
        <v>55</v>
      </c>
      <c r="P2554" s="2">
        <v>495</v>
      </c>
      <c r="Q2554" s="2">
        <v>317.36</v>
      </c>
      <c r="R2554" s="2">
        <v>177.64</v>
      </c>
      <c r="S2554" t="s">
        <v>64</v>
      </c>
      <c r="T2554" t="s">
        <v>114</v>
      </c>
      <c r="U2554" t="s">
        <v>115</v>
      </c>
      <c r="V2554" t="s">
        <v>39</v>
      </c>
      <c r="W2554" t="s">
        <v>83</v>
      </c>
      <c r="X2554" t="s">
        <v>97</v>
      </c>
      <c r="Y2554" t="s">
        <v>56</v>
      </c>
      <c r="Z2554" t="s">
        <v>43</v>
      </c>
      <c r="AA2554" t="s">
        <v>44</v>
      </c>
      <c r="AB2554" t="s">
        <v>44</v>
      </c>
    </row>
    <row r="2555" spans="1:28" x14ac:dyDescent="0.25">
      <c r="A2555" t="s">
        <v>5912</v>
      </c>
      <c r="B2555" s="1">
        <v>45498</v>
      </c>
      <c r="C2555" t="s">
        <v>5913</v>
      </c>
      <c r="D2555" t="s">
        <v>5914</v>
      </c>
      <c r="E2555">
        <v>60</v>
      </c>
      <c r="F2555" t="s">
        <v>48</v>
      </c>
      <c r="G2555" t="s">
        <v>273</v>
      </c>
      <c r="H2555" t="s">
        <v>274</v>
      </c>
      <c r="I2555" t="s">
        <v>51</v>
      </c>
      <c r="J2555" t="s">
        <v>52</v>
      </c>
      <c r="K2555">
        <v>2</v>
      </c>
      <c r="L2555" s="2">
        <v>250</v>
      </c>
      <c r="M2555">
        <v>0</v>
      </c>
      <c r="N2555" s="2">
        <v>500</v>
      </c>
      <c r="O2555" s="2">
        <v>0</v>
      </c>
      <c r="P2555" s="2">
        <v>500</v>
      </c>
      <c r="Q2555" s="2">
        <v>356.5</v>
      </c>
      <c r="R2555" s="2">
        <v>143.5</v>
      </c>
      <c r="S2555" t="s">
        <v>64</v>
      </c>
      <c r="T2555" t="s">
        <v>163</v>
      </c>
      <c r="U2555" t="s">
        <v>164</v>
      </c>
      <c r="V2555" t="s">
        <v>39</v>
      </c>
      <c r="W2555" t="s">
        <v>137</v>
      </c>
      <c r="X2555" t="s">
        <v>67</v>
      </c>
      <c r="Y2555" t="s">
        <v>56</v>
      </c>
      <c r="Z2555" t="s">
        <v>43</v>
      </c>
      <c r="AA2555" t="s">
        <v>44</v>
      </c>
      <c r="AB2555" t="s">
        <v>44</v>
      </c>
    </row>
    <row r="2556" spans="1:28" x14ac:dyDescent="0.25">
      <c r="A2556" t="s">
        <v>5915</v>
      </c>
      <c r="B2556" s="1">
        <v>45498</v>
      </c>
      <c r="C2556" t="s">
        <v>5916</v>
      </c>
      <c r="D2556" t="s">
        <v>5917</v>
      </c>
      <c r="E2556">
        <v>21</v>
      </c>
      <c r="F2556" t="s">
        <v>111</v>
      </c>
      <c r="G2556" t="s">
        <v>212</v>
      </c>
      <c r="H2556" t="s">
        <v>213</v>
      </c>
      <c r="I2556" t="s">
        <v>51</v>
      </c>
      <c r="J2556" t="s">
        <v>52</v>
      </c>
      <c r="K2556">
        <v>1</v>
      </c>
      <c r="L2556" s="2">
        <v>400</v>
      </c>
      <c r="M2556">
        <v>0</v>
      </c>
      <c r="N2556" s="2">
        <v>400</v>
      </c>
      <c r="O2556" s="2">
        <v>0</v>
      </c>
      <c r="P2556" s="2">
        <v>400</v>
      </c>
      <c r="Q2556" s="2">
        <v>270.79000000000002</v>
      </c>
      <c r="R2556" s="2">
        <v>129.21</v>
      </c>
      <c r="S2556" t="s">
        <v>36</v>
      </c>
      <c r="T2556" t="s">
        <v>290</v>
      </c>
      <c r="U2556" t="s">
        <v>291</v>
      </c>
      <c r="V2556" t="s">
        <v>39</v>
      </c>
      <c r="W2556" t="s">
        <v>137</v>
      </c>
      <c r="X2556" t="s">
        <v>97</v>
      </c>
      <c r="Y2556" t="s">
        <v>84</v>
      </c>
      <c r="Z2556" t="s">
        <v>107</v>
      </c>
      <c r="AA2556" t="s">
        <v>44</v>
      </c>
      <c r="AB2556" t="s">
        <v>44</v>
      </c>
    </row>
    <row r="2557" spans="1:28" x14ac:dyDescent="0.25">
      <c r="A2557" t="s">
        <v>5918</v>
      </c>
      <c r="B2557" s="1">
        <v>45498</v>
      </c>
      <c r="C2557" t="s">
        <v>2152</v>
      </c>
      <c r="D2557" t="s">
        <v>2153</v>
      </c>
      <c r="E2557">
        <v>20</v>
      </c>
      <c r="F2557" t="s">
        <v>111</v>
      </c>
      <c r="G2557" t="s">
        <v>202</v>
      </c>
      <c r="H2557" t="s">
        <v>203</v>
      </c>
      <c r="I2557" t="s">
        <v>103</v>
      </c>
      <c r="J2557" t="s">
        <v>104</v>
      </c>
      <c r="K2557">
        <v>6</v>
      </c>
      <c r="L2557" s="2">
        <v>550</v>
      </c>
      <c r="M2557">
        <v>5</v>
      </c>
      <c r="N2557" s="2">
        <v>3300</v>
      </c>
      <c r="O2557" s="2">
        <v>165</v>
      </c>
      <c r="P2557" s="2">
        <v>3135</v>
      </c>
      <c r="Q2557" s="2">
        <v>2147.08</v>
      </c>
      <c r="R2557" s="2">
        <v>987.92</v>
      </c>
      <c r="S2557" t="s">
        <v>53</v>
      </c>
      <c r="T2557" t="s">
        <v>114</v>
      </c>
      <c r="U2557" t="s">
        <v>115</v>
      </c>
      <c r="V2557" t="s">
        <v>39</v>
      </c>
      <c r="W2557" t="s">
        <v>40</v>
      </c>
      <c r="X2557" t="s">
        <v>41</v>
      </c>
      <c r="Y2557" t="s">
        <v>56</v>
      </c>
      <c r="Z2557" t="s">
        <v>508</v>
      </c>
      <c r="AA2557" t="s">
        <v>44</v>
      </c>
      <c r="AB2557" t="s">
        <v>44</v>
      </c>
    </row>
    <row r="2558" spans="1:28" x14ac:dyDescent="0.25">
      <c r="A2558" t="s">
        <v>5919</v>
      </c>
      <c r="B2558" s="1">
        <v>45498</v>
      </c>
      <c r="C2558" t="s">
        <v>1201</v>
      </c>
      <c r="D2558" t="s">
        <v>1202</v>
      </c>
      <c r="E2558">
        <v>23</v>
      </c>
      <c r="F2558" t="s">
        <v>31</v>
      </c>
      <c r="G2558" t="s">
        <v>318</v>
      </c>
      <c r="H2558" t="s">
        <v>319</v>
      </c>
      <c r="I2558" t="s">
        <v>34</v>
      </c>
      <c r="J2558" t="s">
        <v>190</v>
      </c>
      <c r="K2558">
        <v>1</v>
      </c>
      <c r="L2558" s="2">
        <v>2500</v>
      </c>
      <c r="M2558">
        <v>10</v>
      </c>
      <c r="N2558" s="2">
        <v>2500</v>
      </c>
      <c r="O2558" s="2">
        <v>250</v>
      </c>
      <c r="P2558" s="2">
        <v>2250</v>
      </c>
      <c r="Q2558" s="2">
        <v>1487.26</v>
      </c>
      <c r="R2558" s="2">
        <v>762.74</v>
      </c>
      <c r="S2558" t="s">
        <v>53</v>
      </c>
      <c r="T2558" t="s">
        <v>122</v>
      </c>
      <c r="U2558" t="s">
        <v>123</v>
      </c>
      <c r="V2558" t="s">
        <v>39</v>
      </c>
      <c r="W2558" t="s">
        <v>92</v>
      </c>
      <c r="X2558" t="s">
        <v>41</v>
      </c>
      <c r="Y2558" t="s">
        <v>56</v>
      </c>
      <c r="Z2558" t="s">
        <v>223</v>
      </c>
      <c r="AA2558" t="s">
        <v>68</v>
      </c>
      <c r="AB2558" t="s">
        <v>44</v>
      </c>
    </row>
    <row r="2559" spans="1:28" x14ac:dyDescent="0.25">
      <c r="A2559" t="s">
        <v>5920</v>
      </c>
      <c r="B2559" s="1">
        <v>45498</v>
      </c>
      <c r="C2559" t="s">
        <v>5921</v>
      </c>
      <c r="D2559" t="s">
        <v>5922</v>
      </c>
      <c r="E2559">
        <v>57</v>
      </c>
      <c r="F2559" t="s">
        <v>48</v>
      </c>
      <c r="G2559" t="s">
        <v>298</v>
      </c>
      <c r="H2559" t="s">
        <v>299</v>
      </c>
      <c r="I2559" t="s">
        <v>103</v>
      </c>
      <c r="J2559" t="s">
        <v>104</v>
      </c>
      <c r="K2559">
        <v>2</v>
      </c>
      <c r="L2559" s="2">
        <v>700</v>
      </c>
      <c r="M2559">
        <v>25</v>
      </c>
      <c r="N2559" s="2">
        <v>1400</v>
      </c>
      <c r="O2559" s="2">
        <v>350</v>
      </c>
      <c r="P2559" s="2">
        <v>1050</v>
      </c>
      <c r="Q2559" s="2">
        <v>721.56</v>
      </c>
      <c r="R2559" s="2">
        <v>328.44</v>
      </c>
      <c r="S2559" t="s">
        <v>53</v>
      </c>
      <c r="T2559" t="s">
        <v>114</v>
      </c>
      <c r="U2559" t="s">
        <v>115</v>
      </c>
      <c r="V2559" t="s">
        <v>39</v>
      </c>
      <c r="W2559" t="s">
        <v>66</v>
      </c>
      <c r="X2559" t="s">
        <v>67</v>
      </c>
      <c r="Y2559" t="s">
        <v>42</v>
      </c>
      <c r="Z2559" t="s">
        <v>43</v>
      </c>
      <c r="AA2559" t="s">
        <v>44</v>
      </c>
      <c r="AB2559" t="s">
        <v>44</v>
      </c>
    </row>
    <row r="2560" spans="1:28" x14ac:dyDescent="0.25">
      <c r="A2560" t="s">
        <v>5923</v>
      </c>
      <c r="B2560" s="1">
        <v>45498</v>
      </c>
      <c r="C2560" t="s">
        <v>5404</v>
      </c>
      <c r="D2560" t="s">
        <v>5405</v>
      </c>
      <c r="E2560">
        <v>28</v>
      </c>
      <c r="F2560" t="s">
        <v>48</v>
      </c>
      <c r="G2560" t="s">
        <v>134</v>
      </c>
      <c r="H2560" t="s">
        <v>135</v>
      </c>
      <c r="I2560" t="s">
        <v>62</v>
      </c>
      <c r="J2560" t="s">
        <v>130</v>
      </c>
      <c r="K2560">
        <v>1</v>
      </c>
      <c r="L2560" s="2">
        <v>8500</v>
      </c>
      <c r="M2560">
        <v>10</v>
      </c>
      <c r="N2560" s="2">
        <v>8500</v>
      </c>
      <c r="O2560" s="2">
        <v>850</v>
      </c>
      <c r="P2560" s="2">
        <v>7650</v>
      </c>
      <c r="Q2560" s="2">
        <v>5610.17</v>
      </c>
      <c r="R2560" s="2">
        <v>2039.83</v>
      </c>
      <c r="S2560" t="s">
        <v>53</v>
      </c>
      <c r="T2560" t="s">
        <v>222</v>
      </c>
      <c r="U2560" t="s">
        <v>38</v>
      </c>
      <c r="V2560" t="s">
        <v>39</v>
      </c>
      <c r="W2560" t="s">
        <v>66</v>
      </c>
      <c r="X2560" t="s">
        <v>97</v>
      </c>
      <c r="Y2560" t="s">
        <v>56</v>
      </c>
      <c r="Z2560" t="s">
        <v>107</v>
      </c>
      <c r="AA2560" t="s">
        <v>44</v>
      </c>
      <c r="AB2560" t="s">
        <v>44</v>
      </c>
    </row>
    <row r="2561" spans="1:28" x14ac:dyDescent="0.25">
      <c r="A2561" t="s">
        <v>5924</v>
      </c>
      <c r="B2561" s="1">
        <v>45498</v>
      </c>
      <c r="C2561" t="s">
        <v>4717</v>
      </c>
      <c r="D2561" t="s">
        <v>4718</v>
      </c>
      <c r="E2561">
        <v>33</v>
      </c>
      <c r="F2561" t="s">
        <v>48</v>
      </c>
      <c r="G2561" t="s">
        <v>561</v>
      </c>
      <c r="H2561" t="s">
        <v>562</v>
      </c>
      <c r="I2561" t="s">
        <v>34</v>
      </c>
      <c r="J2561" t="s">
        <v>143</v>
      </c>
      <c r="K2561">
        <v>4</v>
      </c>
      <c r="L2561" s="2">
        <v>900</v>
      </c>
      <c r="M2561">
        <v>20</v>
      </c>
      <c r="N2561" s="2">
        <v>3600</v>
      </c>
      <c r="O2561" s="2">
        <v>720</v>
      </c>
      <c r="P2561" s="2">
        <v>2880</v>
      </c>
      <c r="Q2561" s="2">
        <v>2217.36</v>
      </c>
      <c r="R2561" s="2">
        <v>662.64</v>
      </c>
      <c r="S2561" t="s">
        <v>36</v>
      </c>
      <c r="T2561" t="s">
        <v>275</v>
      </c>
      <c r="U2561" t="s">
        <v>123</v>
      </c>
      <c r="V2561" t="s">
        <v>39</v>
      </c>
      <c r="W2561" t="s">
        <v>40</v>
      </c>
      <c r="X2561" t="s">
        <v>41</v>
      </c>
      <c r="Y2561" t="s">
        <v>56</v>
      </c>
      <c r="Z2561" t="s">
        <v>43</v>
      </c>
      <c r="AA2561" t="s">
        <v>44</v>
      </c>
      <c r="AB2561" t="s">
        <v>68</v>
      </c>
    </row>
    <row r="2562" spans="1:28" x14ac:dyDescent="0.25">
      <c r="A2562" t="s">
        <v>5925</v>
      </c>
      <c r="B2562" s="1">
        <v>45498</v>
      </c>
      <c r="C2562" t="s">
        <v>2722</v>
      </c>
      <c r="D2562" t="s">
        <v>2723</v>
      </c>
      <c r="E2562">
        <v>50</v>
      </c>
      <c r="F2562" t="s">
        <v>31</v>
      </c>
      <c r="G2562" t="s">
        <v>141</v>
      </c>
      <c r="H2562" t="s">
        <v>142</v>
      </c>
      <c r="I2562" t="s">
        <v>74</v>
      </c>
      <c r="J2562" t="s">
        <v>143</v>
      </c>
      <c r="K2562">
        <v>6</v>
      </c>
      <c r="L2562" s="2">
        <v>900</v>
      </c>
      <c r="M2562">
        <v>5</v>
      </c>
      <c r="N2562" s="2">
        <v>5400</v>
      </c>
      <c r="O2562" s="2">
        <v>270</v>
      </c>
      <c r="P2562" s="2">
        <v>5130</v>
      </c>
      <c r="Q2562" s="2">
        <v>3982.1</v>
      </c>
      <c r="R2562" s="2">
        <v>1147.9000000000001</v>
      </c>
      <c r="S2562" t="s">
        <v>53</v>
      </c>
      <c r="T2562" t="s">
        <v>90</v>
      </c>
      <c r="U2562" t="s">
        <v>91</v>
      </c>
      <c r="V2562" t="s">
        <v>39</v>
      </c>
      <c r="W2562" t="s">
        <v>124</v>
      </c>
      <c r="X2562" t="s">
        <v>97</v>
      </c>
      <c r="Y2562" t="s">
        <v>56</v>
      </c>
      <c r="Z2562" t="s">
        <v>43</v>
      </c>
      <c r="AA2562" t="s">
        <v>44</v>
      </c>
      <c r="AB2562" t="s">
        <v>44</v>
      </c>
    </row>
    <row r="2563" spans="1:28" x14ac:dyDescent="0.25">
      <c r="A2563" t="s">
        <v>5926</v>
      </c>
      <c r="B2563" s="1">
        <v>45498</v>
      </c>
      <c r="C2563" t="s">
        <v>5927</v>
      </c>
      <c r="D2563" t="s">
        <v>5928</v>
      </c>
      <c r="E2563">
        <v>60</v>
      </c>
      <c r="F2563" t="s">
        <v>48</v>
      </c>
      <c r="G2563" t="s">
        <v>352</v>
      </c>
      <c r="H2563" t="s">
        <v>353</v>
      </c>
      <c r="I2563" t="s">
        <v>103</v>
      </c>
      <c r="J2563" t="s">
        <v>104</v>
      </c>
      <c r="K2563">
        <v>1</v>
      </c>
      <c r="L2563" s="2">
        <v>850</v>
      </c>
      <c r="M2563">
        <v>0</v>
      </c>
      <c r="N2563" s="2">
        <v>850</v>
      </c>
      <c r="O2563" s="2">
        <v>0</v>
      </c>
      <c r="P2563" s="2">
        <v>850</v>
      </c>
      <c r="Q2563" s="2">
        <v>548.71</v>
      </c>
      <c r="R2563" s="2">
        <v>301.29000000000002</v>
      </c>
      <c r="S2563" t="s">
        <v>53</v>
      </c>
      <c r="T2563" t="s">
        <v>54</v>
      </c>
      <c r="U2563" t="s">
        <v>55</v>
      </c>
      <c r="V2563" t="s">
        <v>39</v>
      </c>
      <c r="W2563" t="s">
        <v>124</v>
      </c>
      <c r="X2563" t="s">
        <v>97</v>
      </c>
      <c r="Y2563" t="s">
        <v>56</v>
      </c>
      <c r="Z2563" t="s">
        <v>43</v>
      </c>
      <c r="AA2563" t="s">
        <v>44</v>
      </c>
      <c r="AB2563" t="s">
        <v>44</v>
      </c>
    </row>
    <row r="2564" spans="1:28" x14ac:dyDescent="0.25">
      <c r="A2564" t="s">
        <v>5929</v>
      </c>
      <c r="B2564" s="1">
        <v>45498</v>
      </c>
      <c r="C2564" t="s">
        <v>576</v>
      </c>
      <c r="D2564" t="s">
        <v>577</v>
      </c>
      <c r="E2564">
        <v>18</v>
      </c>
      <c r="F2564" t="s">
        <v>31</v>
      </c>
      <c r="G2564" t="s">
        <v>207</v>
      </c>
      <c r="H2564" t="s">
        <v>208</v>
      </c>
      <c r="I2564" t="s">
        <v>34</v>
      </c>
      <c r="J2564" t="s">
        <v>143</v>
      </c>
      <c r="K2564">
        <v>4</v>
      </c>
      <c r="L2564" s="2">
        <v>18000</v>
      </c>
      <c r="M2564">
        <v>10</v>
      </c>
      <c r="N2564" s="2">
        <v>72000</v>
      </c>
      <c r="O2564" s="2">
        <v>7200</v>
      </c>
      <c r="P2564" s="2">
        <v>64800</v>
      </c>
      <c r="Q2564" s="2">
        <v>47738.28</v>
      </c>
      <c r="R2564" s="2">
        <v>17061.72</v>
      </c>
      <c r="S2564" t="s">
        <v>36</v>
      </c>
      <c r="T2564" t="s">
        <v>290</v>
      </c>
      <c r="U2564" t="s">
        <v>291</v>
      </c>
      <c r="V2564" t="s">
        <v>39</v>
      </c>
      <c r="W2564" t="s">
        <v>92</v>
      </c>
      <c r="X2564" t="s">
        <v>97</v>
      </c>
      <c r="Y2564" t="s">
        <v>56</v>
      </c>
      <c r="Z2564" t="s">
        <v>43</v>
      </c>
      <c r="AA2564" t="s">
        <v>44</v>
      </c>
      <c r="AB2564" t="s">
        <v>44</v>
      </c>
    </row>
    <row r="2565" spans="1:28" x14ac:dyDescent="0.25">
      <c r="A2565" t="s">
        <v>5930</v>
      </c>
      <c r="B2565" s="1">
        <v>45498</v>
      </c>
      <c r="C2565" t="s">
        <v>953</v>
      </c>
      <c r="D2565" t="s">
        <v>954</v>
      </c>
      <c r="E2565">
        <v>20</v>
      </c>
      <c r="F2565" t="s">
        <v>48</v>
      </c>
      <c r="G2565" t="s">
        <v>366</v>
      </c>
      <c r="H2565" t="s">
        <v>367</v>
      </c>
      <c r="I2565" t="s">
        <v>34</v>
      </c>
      <c r="J2565" t="s">
        <v>130</v>
      </c>
      <c r="K2565">
        <v>1</v>
      </c>
      <c r="L2565" s="2">
        <v>14500</v>
      </c>
      <c r="M2565">
        <v>10</v>
      </c>
      <c r="N2565" s="2">
        <v>14500</v>
      </c>
      <c r="O2565" s="2">
        <v>1450</v>
      </c>
      <c r="P2565" s="2">
        <v>13050</v>
      </c>
      <c r="Q2565" s="2">
        <v>9369.7000000000007</v>
      </c>
      <c r="R2565" s="2">
        <v>3680.3</v>
      </c>
      <c r="S2565" t="s">
        <v>64</v>
      </c>
      <c r="T2565" t="s">
        <v>54</v>
      </c>
      <c r="U2565" t="s">
        <v>55</v>
      </c>
      <c r="V2565" t="s">
        <v>39</v>
      </c>
      <c r="W2565" t="s">
        <v>40</v>
      </c>
      <c r="X2565" t="s">
        <v>41</v>
      </c>
      <c r="Y2565" t="s">
        <v>56</v>
      </c>
      <c r="Z2565" t="s">
        <v>43</v>
      </c>
      <c r="AA2565" t="s">
        <v>44</v>
      </c>
      <c r="AB2565" t="s">
        <v>44</v>
      </c>
    </row>
    <row r="2566" spans="1:28" x14ac:dyDescent="0.25">
      <c r="A2566" t="s">
        <v>5931</v>
      </c>
      <c r="B2566" s="1">
        <v>45498</v>
      </c>
      <c r="C2566" t="s">
        <v>5932</v>
      </c>
      <c r="D2566" t="s">
        <v>5933</v>
      </c>
      <c r="E2566">
        <v>48</v>
      </c>
      <c r="F2566" t="s">
        <v>111</v>
      </c>
      <c r="G2566" t="s">
        <v>207</v>
      </c>
      <c r="H2566" t="s">
        <v>208</v>
      </c>
      <c r="I2566" t="s">
        <v>34</v>
      </c>
      <c r="J2566" t="s">
        <v>143</v>
      </c>
      <c r="K2566">
        <v>6</v>
      </c>
      <c r="L2566" s="2">
        <v>18000</v>
      </c>
      <c r="M2566">
        <v>15</v>
      </c>
      <c r="N2566" s="2">
        <v>108000</v>
      </c>
      <c r="O2566" s="2">
        <v>16200</v>
      </c>
      <c r="P2566" s="2">
        <v>91800</v>
      </c>
      <c r="Q2566" s="2">
        <v>66753.039999999994</v>
      </c>
      <c r="R2566" s="2">
        <v>25046.959999999999</v>
      </c>
      <c r="S2566" t="s">
        <v>36</v>
      </c>
      <c r="T2566" t="s">
        <v>54</v>
      </c>
      <c r="U2566" t="s">
        <v>55</v>
      </c>
      <c r="V2566" t="s">
        <v>39</v>
      </c>
      <c r="W2566" t="s">
        <v>40</v>
      </c>
      <c r="X2566" t="s">
        <v>97</v>
      </c>
      <c r="Y2566" t="s">
        <v>56</v>
      </c>
      <c r="Z2566" t="s">
        <v>223</v>
      </c>
      <c r="AA2566" t="s">
        <v>44</v>
      </c>
      <c r="AB2566" t="s">
        <v>44</v>
      </c>
    </row>
    <row r="2567" spans="1:28" x14ac:dyDescent="0.25">
      <c r="A2567" t="s">
        <v>5934</v>
      </c>
      <c r="B2567" s="1">
        <v>45498</v>
      </c>
      <c r="C2567" t="s">
        <v>3203</v>
      </c>
      <c r="D2567" t="s">
        <v>3204</v>
      </c>
      <c r="E2567">
        <v>44</v>
      </c>
      <c r="F2567" t="s">
        <v>48</v>
      </c>
      <c r="G2567" t="s">
        <v>387</v>
      </c>
      <c r="H2567" t="s">
        <v>388</v>
      </c>
      <c r="I2567" t="s">
        <v>74</v>
      </c>
      <c r="J2567" t="s">
        <v>75</v>
      </c>
      <c r="K2567">
        <v>3</v>
      </c>
      <c r="L2567" s="2">
        <v>3200</v>
      </c>
      <c r="M2567">
        <v>10</v>
      </c>
      <c r="N2567" s="2">
        <v>9600</v>
      </c>
      <c r="O2567" s="2">
        <v>960</v>
      </c>
      <c r="P2567" s="2">
        <v>8640</v>
      </c>
      <c r="Q2567" s="2">
        <v>5904.89</v>
      </c>
      <c r="R2567" s="2">
        <v>2735.11</v>
      </c>
      <c r="S2567" t="s">
        <v>53</v>
      </c>
      <c r="T2567" t="s">
        <v>76</v>
      </c>
      <c r="U2567" t="s">
        <v>77</v>
      </c>
      <c r="V2567" t="s">
        <v>39</v>
      </c>
      <c r="W2567" t="s">
        <v>92</v>
      </c>
      <c r="X2567" t="s">
        <v>41</v>
      </c>
      <c r="Y2567" t="s">
        <v>56</v>
      </c>
      <c r="Z2567" t="s">
        <v>43</v>
      </c>
      <c r="AA2567" t="s">
        <v>44</v>
      </c>
      <c r="AB2567" t="s">
        <v>44</v>
      </c>
    </row>
    <row r="2568" spans="1:28" x14ac:dyDescent="0.25">
      <c r="A2568" t="s">
        <v>5935</v>
      </c>
      <c r="B2568" s="1">
        <v>45498</v>
      </c>
      <c r="C2568" t="s">
        <v>4413</v>
      </c>
      <c r="D2568" t="s">
        <v>4414</v>
      </c>
      <c r="E2568">
        <v>57</v>
      </c>
      <c r="F2568" t="s">
        <v>48</v>
      </c>
      <c r="G2568" t="s">
        <v>436</v>
      </c>
      <c r="H2568" t="s">
        <v>437</v>
      </c>
      <c r="I2568" t="s">
        <v>74</v>
      </c>
      <c r="J2568" t="s">
        <v>190</v>
      </c>
      <c r="K2568">
        <v>1</v>
      </c>
      <c r="L2568" s="2">
        <v>1800</v>
      </c>
      <c r="M2568">
        <v>30</v>
      </c>
      <c r="N2568" s="2">
        <v>1800</v>
      </c>
      <c r="O2568" s="2">
        <v>540</v>
      </c>
      <c r="P2568" s="2">
        <v>1260</v>
      </c>
      <c r="Q2568" s="2">
        <v>982.67</v>
      </c>
      <c r="R2568" s="2">
        <v>277.33</v>
      </c>
      <c r="S2568" t="s">
        <v>53</v>
      </c>
      <c r="T2568" t="s">
        <v>122</v>
      </c>
      <c r="U2568" t="s">
        <v>123</v>
      </c>
      <c r="V2568" t="s">
        <v>39</v>
      </c>
      <c r="W2568" t="s">
        <v>124</v>
      </c>
      <c r="X2568" t="s">
        <v>67</v>
      </c>
      <c r="Y2568" t="s">
        <v>42</v>
      </c>
      <c r="Z2568" t="s">
        <v>43</v>
      </c>
      <c r="AA2568" t="s">
        <v>44</v>
      </c>
      <c r="AB2568" t="s">
        <v>44</v>
      </c>
    </row>
    <row r="2569" spans="1:28" x14ac:dyDescent="0.25">
      <c r="A2569" t="s">
        <v>5936</v>
      </c>
      <c r="B2569" s="1">
        <v>45498</v>
      </c>
      <c r="C2569" t="s">
        <v>5937</v>
      </c>
      <c r="D2569" t="s">
        <v>5938</v>
      </c>
      <c r="E2569">
        <v>28</v>
      </c>
      <c r="F2569" t="s">
        <v>111</v>
      </c>
      <c r="G2569" t="s">
        <v>60</v>
      </c>
      <c r="H2569" t="s">
        <v>61</v>
      </c>
      <c r="I2569" t="s">
        <v>62</v>
      </c>
      <c r="J2569" t="s">
        <v>63</v>
      </c>
      <c r="K2569">
        <v>1</v>
      </c>
      <c r="L2569" s="2">
        <v>3500</v>
      </c>
      <c r="M2569">
        <v>10</v>
      </c>
      <c r="N2569" s="2">
        <v>3500</v>
      </c>
      <c r="O2569" s="2">
        <v>350</v>
      </c>
      <c r="P2569" s="2">
        <v>3150</v>
      </c>
      <c r="Q2569" s="2">
        <v>1913.78</v>
      </c>
      <c r="R2569" s="2">
        <v>1236.22</v>
      </c>
      <c r="S2569" t="s">
        <v>64</v>
      </c>
      <c r="T2569" t="s">
        <v>90</v>
      </c>
      <c r="U2569" t="s">
        <v>91</v>
      </c>
      <c r="V2569" t="s">
        <v>39</v>
      </c>
      <c r="W2569" t="s">
        <v>137</v>
      </c>
      <c r="X2569" t="s">
        <v>97</v>
      </c>
      <c r="Y2569" t="s">
        <v>42</v>
      </c>
      <c r="Z2569" t="s">
        <v>43</v>
      </c>
      <c r="AA2569" t="s">
        <v>44</v>
      </c>
      <c r="AB2569" t="s">
        <v>44</v>
      </c>
    </row>
    <row r="2570" spans="1:28" x14ac:dyDescent="0.25">
      <c r="A2570" t="s">
        <v>5939</v>
      </c>
      <c r="B2570" s="1">
        <v>45498</v>
      </c>
      <c r="C2570" t="s">
        <v>2890</v>
      </c>
      <c r="D2570" t="s">
        <v>2891</v>
      </c>
      <c r="E2570">
        <v>31</v>
      </c>
      <c r="F2570" t="s">
        <v>111</v>
      </c>
      <c r="G2570" t="s">
        <v>212</v>
      </c>
      <c r="H2570" t="s">
        <v>213</v>
      </c>
      <c r="I2570" t="s">
        <v>51</v>
      </c>
      <c r="J2570" t="s">
        <v>52</v>
      </c>
      <c r="K2570">
        <v>2</v>
      </c>
      <c r="L2570" s="2">
        <v>400</v>
      </c>
      <c r="M2570">
        <v>20</v>
      </c>
      <c r="N2570" s="2">
        <v>800</v>
      </c>
      <c r="O2570" s="2">
        <v>160</v>
      </c>
      <c r="P2570" s="2">
        <v>640</v>
      </c>
      <c r="Q2570" s="2">
        <v>517.34</v>
      </c>
      <c r="R2570" s="2">
        <v>122.66</v>
      </c>
      <c r="S2570" t="s">
        <v>36</v>
      </c>
      <c r="T2570" t="s">
        <v>136</v>
      </c>
      <c r="U2570" t="s">
        <v>38</v>
      </c>
      <c r="V2570" t="s">
        <v>39</v>
      </c>
      <c r="W2570" t="s">
        <v>137</v>
      </c>
      <c r="X2570" t="s">
        <v>41</v>
      </c>
      <c r="Y2570" t="s">
        <v>56</v>
      </c>
      <c r="Z2570" t="s">
        <v>43</v>
      </c>
      <c r="AA2570" t="s">
        <v>44</v>
      </c>
      <c r="AB2570" t="s">
        <v>44</v>
      </c>
    </row>
    <row r="2571" spans="1:28" x14ac:dyDescent="0.25">
      <c r="A2571" t="s">
        <v>5940</v>
      </c>
      <c r="B2571" s="1">
        <v>45499</v>
      </c>
      <c r="C2571" t="s">
        <v>5818</v>
      </c>
      <c r="D2571" t="s">
        <v>5819</v>
      </c>
      <c r="E2571">
        <v>18</v>
      </c>
      <c r="F2571" t="s">
        <v>31</v>
      </c>
      <c r="G2571" t="s">
        <v>207</v>
      </c>
      <c r="H2571" t="s">
        <v>208</v>
      </c>
      <c r="I2571" t="s">
        <v>34</v>
      </c>
      <c r="J2571" t="s">
        <v>143</v>
      </c>
      <c r="K2571">
        <v>1</v>
      </c>
      <c r="L2571" s="2">
        <v>18000</v>
      </c>
      <c r="M2571">
        <v>10</v>
      </c>
      <c r="N2571" s="2">
        <v>18000</v>
      </c>
      <c r="O2571" s="2">
        <v>1800</v>
      </c>
      <c r="P2571" s="2">
        <v>16200</v>
      </c>
      <c r="Q2571" s="2">
        <v>13199.09</v>
      </c>
      <c r="R2571" s="2">
        <v>3000.91</v>
      </c>
      <c r="S2571" t="s">
        <v>53</v>
      </c>
      <c r="T2571" t="s">
        <v>178</v>
      </c>
      <c r="U2571" t="s">
        <v>154</v>
      </c>
      <c r="V2571" t="s">
        <v>39</v>
      </c>
      <c r="W2571" t="s">
        <v>92</v>
      </c>
      <c r="X2571" t="s">
        <v>67</v>
      </c>
      <c r="Y2571" t="s">
        <v>84</v>
      </c>
      <c r="Z2571" t="s">
        <v>43</v>
      </c>
      <c r="AA2571" t="s">
        <v>44</v>
      </c>
      <c r="AB2571" t="s">
        <v>44</v>
      </c>
    </row>
    <row r="2572" spans="1:28" x14ac:dyDescent="0.25">
      <c r="A2572" t="s">
        <v>5941</v>
      </c>
      <c r="B2572" s="1">
        <v>45499</v>
      </c>
      <c r="C2572" t="s">
        <v>5067</v>
      </c>
      <c r="D2572" t="s">
        <v>5068</v>
      </c>
      <c r="E2572">
        <v>34</v>
      </c>
      <c r="F2572" t="s">
        <v>48</v>
      </c>
      <c r="G2572" t="s">
        <v>134</v>
      </c>
      <c r="H2572" t="s">
        <v>135</v>
      </c>
      <c r="I2572" t="s">
        <v>62</v>
      </c>
      <c r="J2572" t="s">
        <v>130</v>
      </c>
      <c r="K2572">
        <v>2</v>
      </c>
      <c r="L2572" s="2">
        <v>8500</v>
      </c>
      <c r="M2572">
        <v>25</v>
      </c>
      <c r="N2572" s="2">
        <v>17000</v>
      </c>
      <c r="O2572" s="2">
        <v>4250</v>
      </c>
      <c r="P2572" s="2">
        <v>12750</v>
      </c>
      <c r="Q2572" s="2">
        <v>7355.74</v>
      </c>
      <c r="R2572" s="2">
        <v>5394.26</v>
      </c>
      <c r="S2572" t="s">
        <v>64</v>
      </c>
      <c r="T2572" t="s">
        <v>37</v>
      </c>
      <c r="U2572" t="s">
        <v>38</v>
      </c>
      <c r="V2572" t="s">
        <v>39</v>
      </c>
      <c r="W2572" t="s">
        <v>40</v>
      </c>
      <c r="X2572" t="s">
        <v>97</v>
      </c>
      <c r="Y2572" t="s">
        <v>56</v>
      </c>
      <c r="Z2572" t="s">
        <v>43</v>
      </c>
      <c r="AA2572" t="s">
        <v>44</v>
      </c>
      <c r="AB2572" t="s">
        <v>44</v>
      </c>
    </row>
    <row r="2573" spans="1:28" x14ac:dyDescent="0.25">
      <c r="A2573" t="s">
        <v>5942</v>
      </c>
      <c r="B2573" s="1">
        <v>45499</v>
      </c>
      <c r="C2573" t="s">
        <v>5943</v>
      </c>
      <c r="D2573" t="s">
        <v>5944</v>
      </c>
      <c r="E2573">
        <v>52</v>
      </c>
      <c r="F2573" t="s">
        <v>48</v>
      </c>
      <c r="G2573" t="s">
        <v>134</v>
      </c>
      <c r="H2573" t="s">
        <v>135</v>
      </c>
      <c r="I2573" t="s">
        <v>62</v>
      </c>
      <c r="J2573" t="s">
        <v>130</v>
      </c>
      <c r="K2573">
        <v>1</v>
      </c>
      <c r="L2573" s="2">
        <v>8500</v>
      </c>
      <c r="M2573">
        <v>10</v>
      </c>
      <c r="N2573" s="2">
        <v>8500</v>
      </c>
      <c r="O2573" s="2">
        <v>850</v>
      </c>
      <c r="P2573" s="2">
        <v>7650</v>
      </c>
      <c r="Q2573" s="2">
        <v>5833.5</v>
      </c>
      <c r="R2573" s="2">
        <v>1816.5</v>
      </c>
      <c r="S2573" t="s">
        <v>53</v>
      </c>
      <c r="T2573" t="s">
        <v>76</v>
      </c>
      <c r="U2573" t="s">
        <v>77</v>
      </c>
      <c r="V2573" t="s">
        <v>39</v>
      </c>
      <c r="W2573" t="s">
        <v>40</v>
      </c>
      <c r="X2573" t="s">
        <v>41</v>
      </c>
      <c r="Y2573" t="s">
        <v>56</v>
      </c>
      <c r="Z2573" t="s">
        <v>43</v>
      </c>
      <c r="AA2573" t="s">
        <v>68</v>
      </c>
      <c r="AB2573" t="s">
        <v>44</v>
      </c>
    </row>
    <row r="2574" spans="1:28" x14ac:dyDescent="0.25">
      <c r="A2574" t="s">
        <v>5945</v>
      </c>
      <c r="B2574" s="1">
        <v>45499</v>
      </c>
      <c r="C2574" t="s">
        <v>439</v>
      </c>
      <c r="D2574" t="s">
        <v>440</v>
      </c>
      <c r="E2574">
        <v>55</v>
      </c>
      <c r="F2574" t="s">
        <v>48</v>
      </c>
      <c r="G2574" t="s">
        <v>387</v>
      </c>
      <c r="H2574" t="s">
        <v>388</v>
      </c>
      <c r="I2574" t="s">
        <v>74</v>
      </c>
      <c r="J2574" t="s">
        <v>75</v>
      </c>
      <c r="K2574">
        <v>2</v>
      </c>
      <c r="L2574" s="2">
        <v>3200</v>
      </c>
      <c r="M2574">
        <v>0</v>
      </c>
      <c r="N2574" s="2">
        <v>6400</v>
      </c>
      <c r="O2574" s="2">
        <v>0</v>
      </c>
      <c r="P2574" s="2">
        <v>6400</v>
      </c>
      <c r="Q2574" s="2">
        <v>4697.68</v>
      </c>
      <c r="R2574" s="2">
        <v>1702.32</v>
      </c>
      <c r="S2574" t="s">
        <v>53</v>
      </c>
      <c r="T2574" t="s">
        <v>153</v>
      </c>
      <c r="U2574" t="s">
        <v>154</v>
      </c>
      <c r="V2574" t="s">
        <v>39</v>
      </c>
      <c r="W2574" t="s">
        <v>40</v>
      </c>
      <c r="X2574" t="s">
        <v>41</v>
      </c>
      <c r="Y2574" t="s">
        <v>56</v>
      </c>
      <c r="Z2574" t="s">
        <v>107</v>
      </c>
      <c r="AA2574" t="s">
        <v>44</v>
      </c>
      <c r="AB2574" t="s">
        <v>44</v>
      </c>
    </row>
    <row r="2575" spans="1:28" x14ac:dyDescent="0.25">
      <c r="A2575" t="s">
        <v>5946</v>
      </c>
      <c r="B2575" s="1">
        <v>45499</v>
      </c>
      <c r="C2575" t="s">
        <v>5947</v>
      </c>
      <c r="D2575" t="s">
        <v>5948</v>
      </c>
      <c r="E2575">
        <v>37</v>
      </c>
      <c r="F2575" t="s">
        <v>48</v>
      </c>
      <c r="G2575" t="s">
        <v>561</v>
      </c>
      <c r="H2575" t="s">
        <v>562</v>
      </c>
      <c r="I2575" t="s">
        <v>34</v>
      </c>
      <c r="J2575" t="s">
        <v>143</v>
      </c>
      <c r="K2575">
        <v>2</v>
      </c>
      <c r="L2575" s="2">
        <v>900</v>
      </c>
      <c r="M2575">
        <v>20</v>
      </c>
      <c r="N2575" s="2">
        <v>1800</v>
      </c>
      <c r="O2575" s="2">
        <v>360</v>
      </c>
      <c r="P2575" s="2">
        <v>1440</v>
      </c>
      <c r="Q2575" s="2">
        <v>997.97</v>
      </c>
      <c r="R2575" s="2">
        <v>442.03</v>
      </c>
      <c r="S2575" t="s">
        <v>36</v>
      </c>
      <c r="T2575" t="s">
        <v>122</v>
      </c>
      <c r="U2575" t="s">
        <v>123</v>
      </c>
      <c r="V2575" t="s">
        <v>39</v>
      </c>
      <c r="W2575" t="s">
        <v>83</v>
      </c>
      <c r="X2575" t="s">
        <v>41</v>
      </c>
      <c r="Y2575" t="s">
        <v>56</v>
      </c>
      <c r="Z2575" t="s">
        <v>43</v>
      </c>
      <c r="AA2575" t="s">
        <v>44</v>
      </c>
      <c r="AB2575" t="s">
        <v>44</v>
      </c>
    </row>
    <row r="2576" spans="1:28" x14ac:dyDescent="0.25">
      <c r="A2576" t="s">
        <v>5949</v>
      </c>
      <c r="B2576" s="1">
        <v>45499</v>
      </c>
      <c r="C2576" t="s">
        <v>401</v>
      </c>
      <c r="D2576" t="s">
        <v>402</v>
      </c>
      <c r="E2576">
        <v>56</v>
      </c>
      <c r="F2576" t="s">
        <v>31</v>
      </c>
      <c r="G2576" t="s">
        <v>158</v>
      </c>
      <c r="H2576" t="s">
        <v>159</v>
      </c>
      <c r="I2576" t="s">
        <v>51</v>
      </c>
      <c r="J2576" t="s">
        <v>52</v>
      </c>
      <c r="K2576">
        <v>1</v>
      </c>
      <c r="L2576" s="2">
        <v>650</v>
      </c>
      <c r="M2576">
        <v>15</v>
      </c>
      <c r="N2576" s="2">
        <v>650</v>
      </c>
      <c r="O2576" s="2">
        <v>97.5</v>
      </c>
      <c r="P2576" s="2">
        <v>552.5</v>
      </c>
      <c r="Q2576" s="2">
        <v>340.01</v>
      </c>
      <c r="R2576" s="2">
        <v>212.49</v>
      </c>
      <c r="S2576" t="s">
        <v>53</v>
      </c>
      <c r="T2576" t="s">
        <v>578</v>
      </c>
      <c r="U2576" t="s">
        <v>579</v>
      </c>
      <c r="V2576" t="s">
        <v>39</v>
      </c>
      <c r="W2576" t="s">
        <v>83</v>
      </c>
      <c r="X2576" t="s">
        <v>97</v>
      </c>
      <c r="Y2576" t="s">
        <v>56</v>
      </c>
      <c r="Z2576" t="s">
        <v>43</v>
      </c>
      <c r="AA2576" t="s">
        <v>44</v>
      </c>
      <c r="AB2576" t="s">
        <v>44</v>
      </c>
    </row>
    <row r="2577" spans="1:28" x14ac:dyDescent="0.25">
      <c r="A2577" t="s">
        <v>5950</v>
      </c>
      <c r="B2577" s="1">
        <v>45499</v>
      </c>
      <c r="C2577" t="s">
        <v>451</v>
      </c>
      <c r="D2577" t="s">
        <v>452</v>
      </c>
      <c r="E2577">
        <v>39</v>
      </c>
      <c r="F2577" t="s">
        <v>48</v>
      </c>
      <c r="G2577" t="s">
        <v>197</v>
      </c>
      <c r="H2577" t="s">
        <v>198</v>
      </c>
      <c r="I2577" t="s">
        <v>74</v>
      </c>
      <c r="J2577" t="s">
        <v>75</v>
      </c>
      <c r="K2577">
        <v>2</v>
      </c>
      <c r="L2577" s="2">
        <v>2600</v>
      </c>
      <c r="M2577">
        <v>15</v>
      </c>
      <c r="N2577" s="2">
        <v>5200</v>
      </c>
      <c r="O2577" s="2">
        <v>780</v>
      </c>
      <c r="P2577" s="2">
        <v>4420</v>
      </c>
      <c r="Q2577" s="2">
        <v>3217.84</v>
      </c>
      <c r="R2577" s="2">
        <v>1202.1600000000001</v>
      </c>
      <c r="S2577" t="s">
        <v>36</v>
      </c>
      <c r="T2577" t="s">
        <v>54</v>
      </c>
      <c r="U2577" t="s">
        <v>55</v>
      </c>
      <c r="V2577" t="s">
        <v>39</v>
      </c>
      <c r="W2577" t="s">
        <v>137</v>
      </c>
      <c r="X2577" t="s">
        <v>67</v>
      </c>
      <c r="Y2577" t="s">
        <v>56</v>
      </c>
      <c r="Z2577" t="s">
        <v>43</v>
      </c>
      <c r="AA2577" t="s">
        <v>44</v>
      </c>
      <c r="AB2577" t="s">
        <v>44</v>
      </c>
    </row>
    <row r="2578" spans="1:28" x14ac:dyDescent="0.25">
      <c r="A2578" t="s">
        <v>5951</v>
      </c>
      <c r="B2578" s="1">
        <v>45499</v>
      </c>
      <c r="C2578" t="s">
        <v>3026</v>
      </c>
      <c r="D2578" t="s">
        <v>3027</v>
      </c>
      <c r="E2578">
        <v>48</v>
      </c>
      <c r="F2578" t="s">
        <v>48</v>
      </c>
      <c r="G2578" t="s">
        <v>318</v>
      </c>
      <c r="H2578" t="s">
        <v>319</v>
      </c>
      <c r="I2578" t="s">
        <v>34</v>
      </c>
      <c r="J2578" t="s">
        <v>190</v>
      </c>
      <c r="K2578">
        <v>3</v>
      </c>
      <c r="L2578" s="2">
        <v>2500</v>
      </c>
      <c r="M2578">
        <v>5</v>
      </c>
      <c r="N2578" s="2">
        <v>7500</v>
      </c>
      <c r="O2578" s="2">
        <v>375</v>
      </c>
      <c r="P2578" s="2">
        <v>7125</v>
      </c>
      <c r="Q2578" s="2">
        <v>5743.67</v>
      </c>
      <c r="R2578" s="2">
        <v>1381.33</v>
      </c>
      <c r="S2578" t="s">
        <v>64</v>
      </c>
      <c r="T2578" t="s">
        <v>136</v>
      </c>
      <c r="U2578" t="s">
        <v>38</v>
      </c>
      <c r="V2578" t="s">
        <v>39</v>
      </c>
      <c r="W2578" t="s">
        <v>137</v>
      </c>
      <c r="X2578" t="s">
        <v>41</v>
      </c>
      <c r="Y2578" t="s">
        <v>56</v>
      </c>
      <c r="Z2578" t="s">
        <v>43</v>
      </c>
      <c r="AA2578" t="s">
        <v>44</v>
      </c>
      <c r="AB2578" t="s">
        <v>44</v>
      </c>
    </row>
    <row r="2579" spans="1:28" x14ac:dyDescent="0.25">
      <c r="A2579" t="s">
        <v>5952</v>
      </c>
      <c r="B2579" s="1">
        <v>45499</v>
      </c>
      <c r="C2579" t="s">
        <v>2290</v>
      </c>
      <c r="D2579" t="s">
        <v>2291</v>
      </c>
      <c r="E2579">
        <v>49</v>
      </c>
      <c r="F2579" t="s">
        <v>31</v>
      </c>
      <c r="G2579" t="s">
        <v>366</v>
      </c>
      <c r="H2579" t="s">
        <v>367</v>
      </c>
      <c r="I2579" t="s">
        <v>34</v>
      </c>
      <c r="J2579" t="s">
        <v>130</v>
      </c>
      <c r="K2579">
        <v>3</v>
      </c>
      <c r="L2579" s="2">
        <v>14500</v>
      </c>
      <c r="M2579">
        <v>5</v>
      </c>
      <c r="N2579" s="2">
        <v>43500</v>
      </c>
      <c r="O2579" s="2">
        <v>2175</v>
      </c>
      <c r="P2579" s="2">
        <v>41325</v>
      </c>
      <c r="Q2579" s="2">
        <v>24280.28</v>
      </c>
      <c r="R2579" s="2">
        <v>17044.72</v>
      </c>
      <c r="S2579" t="s">
        <v>53</v>
      </c>
      <c r="T2579" t="s">
        <v>37</v>
      </c>
      <c r="U2579" t="s">
        <v>38</v>
      </c>
      <c r="V2579" t="s">
        <v>39</v>
      </c>
      <c r="W2579" t="s">
        <v>124</v>
      </c>
      <c r="X2579" t="s">
        <v>41</v>
      </c>
      <c r="Y2579" t="s">
        <v>42</v>
      </c>
      <c r="Z2579" t="s">
        <v>43</v>
      </c>
      <c r="AA2579" t="s">
        <v>44</v>
      </c>
      <c r="AB2579" t="s">
        <v>44</v>
      </c>
    </row>
    <row r="2580" spans="1:28" x14ac:dyDescent="0.25">
      <c r="A2580" t="s">
        <v>5953</v>
      </c>
      <c r="B2580" s="1">
        <v>45499</v>
      </c>
      <c r="C2580" t="s">
        <v>5395</v>
      </c>
      <c r="D2580" t="s">
        <v>5396</v>
      </c>
      <c r="E2580">
        <v>46</v>
      </c>
      <c r="F2580" t="s">
        <v>31</v>
      </c>
      <c r="G2580" t="s">
        <v>212</v>
      </c>
      <c r="H2580" t="s">
        <v>213</v>
      </c>
      <c r="I2580" t="s">
        <v>51</v>
      </c>
      <c r="J2580" t="s">
        <v>52</v>
      </c>
      <c r="K2580">
        <v>4</v>
      </c>
      <c r="L2580" s="2">
        <v>400</v>
      </c>
      <c r="M2580">
        <v>10</v>
      </c>
      <c r="N2580" s="2">
        <v>1600</v>
      </c>
      <c r="O2580" s="2">
        <v>160</v>
      </c>
      <c r="P2580" s="2">
        <v>1440</v>
      </c>
      <c r="Q2580" s="2">
        <v>905.43</v>
      </c>
      <c r="R2580" s="2">
        <v>534.57000000000005</v>
      </c>
      <c r="S2580" t="s">
        <v>53</v>
      </c>
      <c r="T2580" t="s">
        <v>178</v>
      </c>
      <c r="U2580" t="s">
        <v>154</v>
      </c>
      <c r="V2580" t="s">
        <v>39</v>
      </c>
      <c r="W2580" t="s">
        <v>92</v>
      </c>
      <c r="X2580" t="s">
        <v>97</v>
      </c>
      <c r="Y2580" t="s">
        <v>42</v>
      </c>
      <c r="Z2580" t="s">
        <v>43</v>
      </c>
      <c r="AA2580" t="s">
        <v>44</v>
      </c>
      <c r="AB2580" t="s">
        <v>44</v>
      </c>
    </row>
    <row r="2581" spans="1:28" x14ac:dyDescent="0.25">
      <c r="A2581" t="s">
        <v>5954</v>
      </c>
      <c r="B2581" s="1">
        <v>45500</v>
      </c>
      <c r="C2581" t="s">
        <v>2419</v>
      </c>
      <c r="D2581" t="s">
        <v>2420</v>
      </c>
      <c r="E2581">
        <v>28</v>
      </c>
      <c r="F2581" t="s">
        <v>48</v>
      </c>
      <c r="G2581" t="s">
        <v>134</v>
      </c>
      <c r="H2581" t="s">
        <v>135</v>
      </c>
      <c r="I2581" t="s">
        <v>62</v>
      </c>
      <c r="J2581" t="s">
        <v>130</v>
      </c>
      <c r="K2581">
        <v>2</v>
      </c>
      <c r="L2581" s="2">
        <v>8500</v>
      </c>
      <c r="M2581">
        <v>0</v>
      </c>
      <c r="N2581" s="2">
        <v>17000</v>
      </c>
      <c r="O2581" s="2">
        <v>0</v>
      </c>
      <c r="P2581" s="2">
        <v>17000</v>
      </c>
      <c r="Q2581" s="2">
        <v>10565.09</v>
      </c>
      <c r="R2581" s="2">
        <v>6434.91</v>
      </c>
      <c r="S2581" t="s">
        <v>53</v>
      </c>
      <c r="T2581" t="s">
        <v>96</v>
      </c>
      <c r="U2581" t="s">
        <v>96</v>
      </c>
      <c r="V2581" t="s">
        <v>39</v>
      </c>
      <c r="W2581" t="s">
        <v>83</v>
      </c>
      <c r="X2581" t="s">
        <v>41</v>
      </c>
      <c r="Y2581" t="s">
        <v>56</v>
      </c>
      <c r="Z2581" t="s">
        <v>43</v>
      </c>
      <c r="AA2581" t="s">
        <v>44</v>
      </c>
      <c r="AB2581" t="s">
        <v>44</v>
      </c>
    </row>
    <row r="2582" spans="1:28" x14ac:dyDescent="0.25">
      <c r="A2582" t="s">
        <v>5955</v>
      </c>
      <c r="B2582" s="1">
        <v>45500</v>
      </c>
      <c r="C2582" t="s">
        <v>5956</v>
      </c>
      <c r="D2582" t="s">
        <v>5957</v>
      </c>
      <c r="E2582">
        <v>56</v>
      </c>
      <c r="F2582" t="s">
        <v>111</v>
      </c>
      <c r="G2582" t="s">
        <v>72</v>
      </c>
      <c r="H2582" t="s">
        <v>73</v>
      </c>
      <c r="I2582" t="s">
        <v>74</v>
      </c>
      <c r="J2582" t="s">
        <v>75</v>
      </c>
      <c r="K2582">
        <v>1</v>
      </c>
      <c r="L2582" s="2">
        <v>2200</v>
      </c>
      <c r="M2582">
        <v>15</v>
      </c>
      <c r="N2582" s="2">
        <v>2200</v>
      </c>
      <c r="O2582" s="2">
        <v>330</v>
      </c>
      <c r="P2582" s="2">
        <v>1870</v>
      </c>
      <c r="Q2582" s="2">
        <v>1172.52</v>
      </c>
      <c r="R2582" s="2">
        <v>697.48</v>
      </c>
      <c r="S2582" t="s">
        <v>53</v>
      </c>
      <c r="T2582" t="s">
        <v>136</v>
      </c>
      <c r="U2582" t="s">
        <v>38</v>
      </c>
      <c r="V2582" t="s">
        <v>39</v>
      </c>
      <c r="W2582" t="s">
        <v>40</v>
      </c>
      <c r="X2582" t="s">
        <v>67</v>
      </c>
      <c r="Y2582" t="s">
        <v>42</v>
      </c>
      <c r="Z2582" t="s">
        <v>43</v>
      </c>
      <c r="AA2582" t="s">
        <v>44</v>
      </c>
      <c r="AB2582" t="s">
        <v>44</v>
      </c>
    </row>
    <row r="2583" spans="1:28" x14ac:dyDescent="0.25">
      <c r="A2583" t="s">
        <v>5958</v>
      </c>
      <c r="B2583" s="1">
        <v>45500</v>
      </c>
      <c r="C2583" t="s">
        <v>5959</v>
      </c>
      <c r="D2583" t="s">
        <v>5960</v>
      </c>
      <c r="E2583">
        <v>31</v>
      </c>
      <c r="F2583" t="s">
        <v>31</v>
      </c>
      <c r="G2583" t="s">
        <v>366</v>
      </c>
      <c r="H2583" t="s">
        <v>367</v>
      </c>
      <c r="I2583" t="s">
        <v>34</v>
      </c>
      <c r="J2583" t="s">
        <v>130</v>
      </c>
      <c r="K2583">
        <v>2</v>
      </c>
      <c r="L2583" s="2">
        <v>14500</v>
      </c>
      <c r="M2583">
        <v>10</v>
      </c>
      <c r="N2583" s="2">
        <v>29000</v>
      </c>
      <c r="O2583" s="2">
        <v>2900</v>
      </c>
      <c r="P2583" s="2">
        <v>26100</v>
      </c>
      <c r="Q2583" s="2">
        <v>18141.96</v>
      </c>
      <c r="R2583" s="2">
        <v>7958.04</v>
      </c>
      <c r="S2583" t="s">
        <v>53</v>
      </c>
      <c r="T2583" t="s">
        <v>153</v>
      </c>
      <c r="U2583" t="s">
        <v>154</v>
      </c>
      <c r="V2583" t="s">
        <v>39</v>
      </c>
      <c r="W2583" t="s">
        <v>83</v>
      </c>
      <c r="X2583" t="s">
        <v>67</v>
      </c>
      <c r="Y2583" t="s">
        <v>42</v>
      </c>
      <c r="Z2583" t="s">
        <v>43</v>
      </c>
      <c r="AA2583" t="s">
        <v>44</v>
      </c>
      <c r="AB2583" t="s">
        <v>44</v>
      </c>
    </row>
    <row r="2584" spans="1:28" x14ac:dyDescent="0.25">
      <c r="A2584" t="s">
        <v>5961</v>
      </c>
      <c r="B2584" s="1">
        <v>45500</v>
      </c>
      <c r="C2584" t="s">
        <v>4880</v>
      </c>
      <c r="D2584" t="s">
        <v>4881</v>
      </c>
      <c r="E2584">
        <v>46</v>
      </c>
      <c r="F2584" t="s">
        <v>48</v>
      </c>
      <c r="G2584" t="s">
        <v>168</v>
      </c>
      <c r="H2584" t="s">
        <v>169</v>
      </c>
      <c r="I2584" t="s">
        <v>62</v>
      </c>
      <c r="J2584" t="s">
        <v>143</v>
      </c>
      <c r="K2584">
        <v>2</v>
      </c>
      <c r="L2584" s="2">
        <v>1800</v>
      </c>
      <c r="M2584">
        <v>5</v>
      </c>
      <c r="N2584" s="2">
        <v>3600</v>
      </c>
      <c r="O2584" s="2">
        <v>180</v>
      </c>
      <c r="P2584" s="2">
        <v>3420</v>
      </c>
      <c r="Q2584" s="2">
        <v>2294.5700000000002</v>
      </c>
      <c r="R2584" s="2">
        <v>1125.43</v>
      </c>
      <c r="S2584" t="s">
        <v>53</v>
      </c>
      <c r="T2584" t="s">
        <v>163</v>
      </c>
      <c r="U2584" t="s">
        <v>164</v>
      </c>
      <c r="V2584" t="s">
        <v>39</v>
      </c>
      <c r="W2584" t="s">
        <v>124</v>
      </c>
      <c r="X2584" t="s">
        <v>41</v>
      </c>
      <c r="Y2584" t="s">
        <v>56</v>
      </c>
      <c r="Z2584" t="s">
        <v>43</v>
      </c>
      <c r="AA2584" t="s">
        <v>44</v>
      </c>
      <c r="AB2584" t="s">
        <v>44</v>
      </c>
    </row>
    <row r="2585" spans="1:28" x14ac:dyDescent="0.25">
      <c r="A2585" t="s">
        <v>5962</v>
      </c>
      <c r="B2585" s="1">
        <v>45500</v>
      </c>
      <c r="C2585" t="s">
        <v>5963</v>
      </c>
      <c r="D2585" t="s">
        <v>5964</v>
      </c>
      <c r="E2585">
        <v>31</v>
      </c>
      <c r="F2585" t="s">
        <v>48</v>
      </c>
      <c r="G2585" t="s">
        <v>197</v>
      </c>
      <c r="H2585" t="s">
        <v>198</v>
      </c>
      <c r="I2585" t="s">
        <v>74</v>
      </c>
      <c r="J2585" t="s">
        <v>75</v>
      </c>
      <c r="K2585">
        <v>2</v>
      </c>
      <c r="L2585" s="2">
        <v>2600</v>
      </c>
      <c r="M2585">
        <v>5</v>
      </c>
      <c r="N2585" s="2">
        <v>5200</v>
      </c>
      <c r="O2585" s="2">
        <v>260</v>
      </c>
      <c r="P2585" s="2">
        <v>4940</v>
      </c>
      <c r="Q2585" s="2">
        <v>3258</v>
      </c>
      <c r="R2585" s="2">
        <v>1682</v>
      </c>
      <c r="S2585" t="s">
        <v>64</v>
      </c>
      <c r="T2585" t="s">
        <v>65</v>
      </c>
      <c r="U2585" t="s">
        <v>65</v>
      </c>
      <c r="V2585" t="s">
        <v>39</v>
      </c>
      <c r="W2585" t="s">
        <v>124</v>
      </c>
      <c r="X2585" t="s">
        <v>97</v>
      </c>
      <c r="Y2585" t="s">
        <v>56</v>
      </c>
      <c r="Z2585" t="s">
        <v>43</v>
      </c>
      <c r="AA2585" t="s">
        <v>44</v>
      </c>
      <c r="AB2585" t="s">
        <v>44</v>
      </c>
    </row>
    <row r="2586" spans="1:28" x14ac:dyDescent="0.25">
      <c r="A2586" t="s">
        <v>5965</v>
      </c>
      <c r="B2586" s="1">
        <v>45500</v>
      </c>
      <c r="C2586" t="s">
        <v>5284</v>
      </c>
      <c r="D2586" t="s">
        <v>5285</v>
      </c>
      <c r="E2586">
        <v>38</v>
      </c>
      <c r="F2586" t="s">
        <v>48</v>
      </c>
      <c r="G2586" t="s">
        <v>197</v>
      </c>
      <c r="H2586" t="s">
        <v>198</v>
      </c>
      <c r="I2586" t="s">
        <v>74</v>
      </c>
      <c r="J2586" t="s">
        <v>75</v>
      </c>
      <c r="K2586">
        <v>2</v>
      </c>
      <c r="L2586" s="2">
        <v>2600</v>
      </c>
      <c r="M2586">
        <v>5</v>
      </c>
      <c r="N2586" s="2">
        <v>5200</v>
      </c>
      <c r="O2586" s="2">
        <v>260</v>
      </c>
      <c r="P2586" s="2">
        <v>4940</v>
      </c>
      <c r="Q2586" s="2">
        <v>3235.23</v>
      </c>
      <c r="R2586" s="2">
        <v>1704.77</v>
      </c>
      <c r="S2586" t="s">
        <v>53</v>
      </c>
      <c r="T2586" t="s">
        <v>578</v>
      </c>
      <c r="U2586" t="s">
        <v>579</v>
      </c>
      <c r="V2586" t="s">
        <v>39</v>
      </c>
      <c r="W2586" t="s">
        <v>137</v>
      </c>
      <c r="X2586" t="s">
        <v>97</v>
      </c>
      <c r="Y2586" t="s">
        <v>42</v>
      </c>
      <c r="Z2586" t="s">
        <v>223</v>
      </c>
      <c r="AA2586" t="s">
        <v>44</v>
      </c>
      <c r="AB2586" t="s">
        <v>44</v>
      </c>
    </row>
    <row r="2587" spans="1:28" x14ac:dyDescent="0.25">
      <c r="A2587" t="s">
        <v>5966</v>
      </c>
      <c r="B2587" s="1">
        <v>45500</v>
      </c>
      <c r="C2587" t="s">
        <v>5967</v>
      </c>
      <c r="D2587" t="s">
        <v>5968</v>
      </c>
      <c r="E2587">
        <v>48</v>
      </c>
      <c r="F2587" t="s">
        <v>48</v>
      </c>
      <c r="G2587" t="s">
        <v>227</v>
      </c>
      <c r="H2587" t="s">
        <v>228</v>
      </c>
      <c r="I2587" t="s">
        <v>74</v>
      </c>
      <c r="J2587" t="s">
        <v>75</v>
      </c>
      <c r="K2587">
        <v>2</v>
      </c>
      <c r="L2587" s="2">
        <v>1400</v>
      </c>
      <c r="M2587">
        <v>25</v>
      </c>
      <c r="N2587" s="2">
        <v>2800</v>
      </c>
      <c r="O2587" s="2">
        <v>700</v>
      </c>
      <c r="P2587" s="2">
        <v>2100</v>
      </c>
      <c r="Q2587" s="2">
        <v>1373.99</v>
      </c>
      <c r="R2587" s="2">
        <v>726.01</v>
      </c>
      <c r="S2587" t="s">
        <v>53</v>
      </c>
      <c r="T2587" t="s">
        <v>136</v>
      </c>
      <c r="U2587" t="s">
        <v>38</v>
      </c>
      <c r="V2587" t="s">
        <v>39</v>
      </c>
      <c r="W2587" t="s">
        <v>83</v>
      </c>
      <c r="X2587" t="s">
        <v>67</v>
      </c>
      <c r="Y2587" t="s">
        <v>56</v>
      </c>
      <c r="Z2587" t="s">
        <v>43</v>
      </c>
      <c r="AA2587" t="s">
        <v>44</v>
      </c>
      <c r="AB2587" t="s">
        <v>44</v>
      </c>
    </row>
    <row r="2588" spans="1:28" x14ac:dyDescent="0.25">
      <c r="A2588" t="s">
        <v>5969</v>
      </c>
      <c r="B2588" s="1">
        <v>45500</v>
      </c>
      <c r="C2588" t="s">
        <v>2193</v>
      </c>
      <c r="D2588" t="s">
        <v>2194</v>
      </c>
      <c r="E2588">
        <v>56</v>
      </c>
      <c r="F2588" t="s">
        <v>111</v>
      </c>
      <c r="G2588" t="s">
        <v>561</v>
      </c>
      <c r="H2588" t="s">
        <v>562</v>
      </c>
      <c r="I2588" t="s">
        <v>34</v>
      </c>
      <c r="J2588" t="s">
        <v>143</v>
      </c>
      <c r="K2588">
        <v>2</v>
      </c>
      <c r="L2588" s="2">
        <v>900</v>
      </c>
      <c r="M2588">
        <v>15</v>
      </c>
      <c r="N2588" s="2">
        <v>1800</v>
      </c>
      <c r="O2588" s="2">
        <v>270</v>
      </c>
      <c r="P2588" s="2">
        <v>1530</v>
      </c>
      <c r="Q2588" s="2">
        <v>900.61</v>
      </c>
      <c r="R2588" s="2">
        <v>629.39</v>
      </c>
      <c r="S2588" t="s">
        <v>53</v>
      </c>
      <c r="T2588" t="s">
        <v>275</v>
      </c>
      <c r="U2588" t="s">
        <v>123</v>
      </c>
      <c r="V2588" t="s">
        <v>39</v>
      </c>
      <c r="W2588" t="s">
        <v>66</v>
      </c>
      <c r="X2588" t="s">
        <v>41</v>
      </c>
      <c r="Y2588" t="s">
        <v>56</v>
      </c>
      <c r="Z2588" t="s">
        <v>223</v>
      </c>
      <c r="AA2588" t="s">
        <v>44</v>
      </c>
      <c r="AB2588" t="s">
        <v>68</v>
      </c>
    </row>
    <row r="2589" spans="1:28" x14ac:dyDescent="0.25">
      <c r="A2589" t="s">
        <v>5970</v>
      </c>
      <c r="B2589" s="1">
        <v>45500</v>
      </c>
      <c r="C2589" t="s">
        <v>5971</v>
      </c>
      <c r="D2589" t="s">
        <v>5972</v>
      </c>
      <c r="E2589">
        <v>37</v>
      </c>
      <c r="F2589" t="s">
        <v>48</v>
      </c>
      <c r="G2589" t="s">
        <v>176</v>
      </c>
      <c r="H2589" t="s">
        <v>177</v>
      </c>
      <c r="I2589" t="s">
        <v>34</v>
      </c>
      <c r="J2589" t="s">
        <v>35</v>
      </c>
      <c r="K2589">
        <v>4</v>
      </c>
      <c r="L2589" s="2">
        <v>6500</v>
      </c>
      <c r="M2589">
        <v>0</v>
      </c>
      <c r="N2589" s="2">
        <v>26000</v>
      </c>
      <c r="O2589" s="2">
        <v>0</v>
      </c>
      <c r="P2589" s="2">
        <v>26000</v>
      </c>
      <c r="Q2589" s="2">
        <v>19244.7</v>
      </c>
      <c r="R2589" s="2">
        <v>6755.3</v>
      </c>
      <c r="S2589" t="s">
        <v>53</v>
      </c>
      <c r="T2589" t="s">
        <v>76</v>
      </c>
      <c r="U2589" t="s">
        <v>77</v>
      </c>
      <c r="V2589" t="s">
        <v>39</v>
      </c>
      <c r="W2589" t="s">
        <v>40</v>
      </c>
      <c r="X2589" t="s">
        <v>97</v>
      </c>
      <c r="Y2589" t="s">
        <v>56</v>
      </c>
      <c r="Z2589" t="s">
        <v>43</v>
      </c>
      <c r="AA2589" t="s">
        <v>44</v>
      </c>
      <c r="AB2589" t="s">
        <v>44</v>
      </c>
    </row>
    <row r="2590" spans="1:28" x14ac:dyDescent="0.25">
      <c r="A2590" t="s">
        <v>5973</v>
      </c>
      <c r="B2590" s="1">
        <v>45500</v>
      </c>
      <c r="C2590" t="s">
        <v>5974</v>
      </c>
      <c r="D2590" t="s">
        <v>5975</v>
      </c>
      <c r="E2590">
        <v>55</v>
      </c>
      <c r="F2590" t="s">
        <v>31</v>
      </c>
      <c r="G2590" t="s">
        <v>188</v>
      </c>
      <c r="H2590" t="s">
        <v>189</v>
      </c>
      <c r="I2590" t="s">
        <v>34</v>
      </c>
      <c r="J2590" t="s">
        <v>190</v>
      </c>
      <c r="K2590">
        <v>1</v>
      </c>
      <c r="L2590" s="2">
        <v>1800</v>
      </c>
      <c r="M2590">
        <v>5</v>
      </c>
      <c r="N2590" s="2">
        <v>1800</v>
      </c>
      <c r="O2590" s="2">
        <v>90</v>
      </c>
      <c r="P2590" s="2">
        <v>1710</v>
      </c>
      <c r="Q2590" s="2">
        <v>1241.42</v>
      </c>
      <c r="R2590" s="2">
        <v>468.58</v>
      </c>
      <c r="S2590" t="s">
        <v>53</v>
      </c>
      <c r="T2590" t="s">
        <v>275</v>
      </c>
      <c r="U2590" t="s">
        <v>123</v>
      </c>
      <c r="V2590" t="s">
        <v>39</v>
      </c>
      <c r="W2590" t="s">
        <v>66</v>
      </c>
      <c r="X2590" t="s">
        <v>41</v>
      </c>
      <c r="Y2590" t="s">
        <v>56</v>
      </c>
      <c r="Z2590" t="s">
        <v>43</v>
      </c>
      <c r="AA2590" t="s">
        <v>44</v>
      </c>
      <c r="AB2590" t="s">
        <v>44</v>
      </c>
    </row>
    <row r="2591" spans="1:28" x14ac:dyDescent="0.25">
      <c r="A2591" t="s">
        <v>5976</v>
      </c>
      <c r="B2591" s="1">
        <v>45501</v>
      </c>
      <c r="C2591" t="s">
        <v>688</v>
      </c>
      <c r="D2591" t="s">
        <v>689</v>
      </c>
      <c r="E2591">
        <v>59</v>
      </c>
      <c r="F2591" t="s">
        <v>48</v>
      </c>
      <c r="G2591" t="s">
        <v>88</v>
      </c>
      <c r="H2591" t="s">
        <v>89</v>
      </c>
      <c r="I2591" t="s">
        <v>62</v>
      </c>
      <c r="J2591" t="s">
        <v>63</v>
      </c>
      <c r="K2591">
        <v>2</v>
      </c>
      <c r="L2591" s="2">
        <v>4200</v>
      </c>
      <c r="M2591">
        <v>10</v>
      </c>
      <c r="N2591" s="2">
        <v>8400</v>
      </c>
      <c r="O2591" s="2">
        <v>840</v>
      </c>
      <c r="P2591" s="2">
        <v>7560</v>
      </c>
      <c r="Q2591" s="2">
        <v>5089.7299999999996</v>
      </c>
      <c r="R2591" s="2">
        <v>2470.27</v>
      </c>
      <c r="S2591" t="s">
        <v>53</v>
      </c>
      <c r="T2591" t="s">
        <v>114</v>
      </c>
      <c r="U2591" t="s">
        <v>115</v>
      </c>
      <c r="V2591" t="s">
        <v>39</v>
      </c>
      <c r="W2591" t="s">
        <v>137</v>
      </c>
      <c r="X2591" t="s">
        <v>67</v>
      </c>
      <c r="Y2591" t="s">
        <v>56</v>
      </c>
      <c r="Z2591" t="s">
        <v>223</v>
      </c>
      <c r="AA2591" t="s">
        <v>44</v>
      </c>
      <c r="AB2591" t="s">
        <v>44</v>
      </c>
    </row>
    <row r="2592" spans="1:28" x14ac:dyDescent="0.25">
      <c r="A2592" t="s">
        <v>5977</v>
      </c>
      <c r="B2592" s="1">
        <v>45501</v>
      </c>
      <c r="C2592" t="s">
        <v>1697</v>
      </c>
      <c r="D2592" t="s">
        <v>1698</v>
      </c>
      <c r="E2592">
        <v>45</v>
      </c>
      <c r="F2592" t="s">
        <v>48</v>
      </c>
      <c r="G2592" t="s">
        <v>128</v>
      </c>
      <c r="H2592" t="s">
        <v>129</v>
      </c>
      <c r="I2592" t="s">
        <v>74</v>
      </c>
      <c r="J2592" t="s">
        <v>130</v>
      </c>
      <c r="K2592">
        <v>3</v>
      </c>
      <c r="L2592" s="2">
        <v>1700</v>
      </c>
      <c r="M2592">
        <v>0</v>
      </c>
      <c r="N2592" s="2">
        <v>5100</v>
      </c>
      <c r="O2592" s="2">
        <v>0</v>
      </c>
      <c r="P2592" s="2">
        <v>5100</v>
      </c>
      <c r="Q2592" s="2">
        <v>3149.61</v>
      </c>
      <c r="R2592" s="2">
        <v>1950.39</v>
      </c>
      <c r="S2592" t="s">
        <v>53</v>
      </c>
      <c r="T2592" t="s">
        <v>76</v>
      </c>
      <c r="U2592" t="s">
        <v>77</v>
      </c>
      <c r="V2592" t="s">
        <v>39</v>
      </c>
      <c r="W2592" t="s">
        <v>124</v>
      </c>
      <c r="X2592" t="s">
        <v>97</v>
      </c>
      <c r="Y2592" t="s">
        <v>56</v>
      </c>
      <c r="Z2592" t="s">
        <v>43</v>
      </c>
      <c r="AA2592" t="s">
        <v>44</v>
      </c>
      <c r="AB2592" t="s">
        <v>44</v>
      </c>
    </row>
    <row r="2593" spans="1:28" x14ac:dyDescent="0.25">
      <c r="A2593" t="s">
        <v>5978</v>
      </c>
      <c r="B2593" s="1">
        <v>45501</v>
      </c>
      <c r="C2593" t="s">
        <v>2516</v>
      </c>
      <c r="D2593" t="s">
        <v>2517</v>
      </c>
      <c r="E2593">
        <v>30</v>
      </c>
      <c r="F2593" t="s">
        <v>48</v>
      </c>
      <c r="G2593" t="s">
        <v>212</v>
      </c>
      <c r="H2593" t="s">
        <v>213</v>
      </c>
      <c r="I2593" t="s">
        <v>51</v>
      </c>
      <c r="J2593" t="s">
        <v>52</v>
      </c>
      <c r="K2593">
        <v>1</v>
      </c>
      <c r="L2593" s="2">
        <v>400</v>
      </c>
      <c r="M2593">
        <v>30</v>
      </c>
      <c r="N2593" s="2">
        <v>400</v>
      </c>
      <c r="O2593" s="2">
        <v>120</v>
      </c>
      <c r="P2593" s="2">
        <v>280</v>
      </c>
      <c r="Q2593" s="2">
        <v>206.87</v>
      </c>
      <c r="R2593" s="2">
        <v>73.13</v>
      </c>
      <c r="S2593" t="s">
        <v>53</v>
      </c>
      <c r="T2593" t="s">
        <v>65</v>
      </c>
      <c r="U2593" t="s">
        <v>65</v>
      </c>
      <c r="V2593" t="s">
        <v>39</v>
      </c>
      <c r="W2593" t="s">
        <v>83</v>
      </c>
      <c r="X2593" t="s">
        <v>41</v>
      </c>
      <c r="Y2593" t="s">
        <v>56</v>
      </c>
      <c r="Z2593" t="s">
        <v>43</v>
      </c>
      <c r="AA2593" t="s">
        <v>44</v>
      </c>
      <c r="AB2593" t="s">
        <v>44</v>
      </c>
    </row>
    <row r="2594" spans="1:28" x14ac:dyDescent="0.25">
      <c r="A2594" t="s">
        <v>5979</v>
      </c>
      <c r="B2594" s="1">
        <v>45501</v>
      </c>
      <c r="C2594" t="s">
        <v>5980</v>
      </c>
      <c r="D2594" t="s">
        <v>5981</v>
      </c>
      <c r="E2594">
        <v>52</v>
      </c>
      <c r="F2594" t="s">
        <v>111</v>
      </c>
      <c r="G2594" t="s">
        <v>436</v>
      </c>
      <c r="H2594" t="s">
        <v>437</v>
      </c>
      <c r="I2594" t="s">
        <v>74</v>
      </c>
      <c r="J2594" t="s">
        <v>190</v>
      </c>
      <c r="K2594">
        <v>1</v>
      </c>
      <c r="L2594" s="2">
        <v>1800</v>
      </c>
      <c r="M2594">
        <v>20</v>
      </c>
      <c r="N2594" s="2">
        <v>1800</v>
      </c>
      <c r="O2594" s="2">
        <v>360</v>
      </c>
      <c r="P2594" s="2">
        <v>1440</v>
      </c>
      <c r="Q2594" s="2">
        <v>1068.99</v>
      </c>
      <c r="R2594" s="2">
        <v>371.01</v>
      </c>
      <c r="S2594" t="s">
        <v>36</v>
      </c>
      <c r="T2594" t="s">
        <v>122</v>
      </c>
      <c r="U2594" t="s">
        <v>123</v>
      </c>
      <c r="V2594" t="s">
        <v>39</v>
      </c>
      <c r="W2594" t="s">
        <v>124</v>
      </c>
      <c r="X2594" t="s">
        <v>97</v>
      </c>
      <c r="Y2594" t="s">
        <v>56</v>
      </c>
      <c r="Z2594" t="s">
        <v>223</v>
      </c>
      <c r="AA2594" t="s">
        <v>44</v>
      </c>
      <c r="AB2594" t="s">
        <v>44</v>
      </c>
    </row>
    <row r="2595" spans="1:28" x14ac:dyDescent="0.25">
      <c r="A2595" t="s">
        <v>5982</v>
      </c>
      <c r="B2595" s="1">
        <v>45501</v>
      </c>
      <c r="C2595" t="s">
        <v>5486</v>
      </c>
      <c r="D2595" t="s">
        <v>5487</v>
      </c>
      <c r="E2595">
        <v>58</v>
      </c>
      <c r="F2595" t="s">
        <v>48</v>
      </c>
      <c r="G2595" t="s">
        <v>238</v>
      </c>
      <c r="H2595" t="s">
        <v>239</v>
      </c>
      <c r="I2595" t="s">
        <v>62</v>
      </c>
      <c r="J2595" t="s">
        <v>63</v>
      </c>
      <c r="K2595">
        <v>1</v>
      </c>
      <c r="L2595" s="2">
        <v>6500</v>
      </c>
      <c r="M2595">
        <v>5</v>
      </c>
      <c r="N2595" s="2">
        <v>6500</v>
      </c>
      <c r="O2595" s="2">
        <v>325</v>
      </c>
      <c r="P2595" s="2">
        <v>6175</v>
      </c>
      <c r="Q2595" s="2">
        <v>3744.94</v>
      </c>
      <c r="R2595" s="2">
        <v>2430.06</v>
      </c>
      <c r="S2595" t="s">
        <v>53</v>
      </c>
      <c r="T2595" t="s">
        <v>65</v>
      </c>
      <c r="U2595" t="s">
        <v>65</v>
      </c>
      <c r="V2595" t="s">
        <v>39</v>
      </c>
      <c r="W2595" t="s">
        <v>137</v>
      </c>
      <c r="X2595" t="s">
        <v>97</v>
      </c>
      <c r="Y2595" t="s">
        <v>56</v>
      </c>
      <c r="Z2595" t="s">
        <v>223</v>
      </c>
      <c r="AA2595" t="s">
        <v>68</v>
      </c>
      <c r="AB2595" t="s">
        <v>44</v>
      </c>
    </row>
    <row r="2596" spans="1:28" x14ac:dyDescent="0.25">
      <c r="A2596" t="s">
        <v>5983</v>
      </c>
      <c r="B2596" s="1">
        <v>45501</v>
      </c>
      <c r="C2596" t="s">
        <v>5342</v>
      </c>
      <c r="D2596" t="s">
        <v>5343</v>
      </c>
      <c r="E2596">
        <v>57</v>
      </c>
      <c r="F2596" t="s">
        <v>31</v>
      </c>
      <c r="G2596" t="s">
        <v>387</v>
      </c>
      <c r="H2596" t="s">
        <v>388</v>
      </c>
      <c r="I2596" t="s">
        <v>74</v>
      </c>
      <c r="J2596" t="s">
        <v>75</v>
      </c>
      <c r="K2596">
        <v>2</v>
      </c>
      <c r="L2596" s="2">
        <v>3200</v>
      </c>
      <c r="M2596">
        <v>20</v>
      </c>
      <c r="N2596" s="2">
        <v>6400</v>
      </c>
      <c r="O2596" s="2">
        <v>1280</v>
      </c>
      <c r="P2596" s="2">
        <v>5120</v>
      </c>
      <c r="Q2596" s="2">
        <v>3207.15</v>
      </c>
      <c r="R2596" s="2">
        <v>1912.85</v>
      </c>
      <c r="S2596" t="s">
        <v>36</v>
      </c>
      <c r="T2596" t="s">
        <v>96</v>
      </c>
      <c r="U2596" t="s">
        <v>96</v>
      </c>
      <c r="V2596" t="s">
        <v>39</v>
      </c>
      <c r="W2596" t="s">
        <v>124</v>
      </c>
      <c r="X2596" t="s">
        <v>97</v>
      </c>
      <c r="Y2596" t="s">
        <v>42</v>
      </c>
      <c r="Z2596" t="s">
        <v>43</v>
      </c>
      <c r="AA2596" t="s">
        <v>44</v>
      </c>
      <c r="AB2596" t="s">
        <v>68</v>
      </c>
    </row>
    <row r="2597" spans="1:28" x14ac:dyDescent="0.25">
      <c r="A2597" t="s">
        <v>5984</v>
      </c>
      <c r="B2597" s="1">
        <v>45501</v>
      </c>
      <c r="C2597" t="s">
        <v>950</v>
      </c>
      <c r="D2597" t="s">
        <v>951</v>
      </c>
      <c r="E2597">
        <v>19</v>
      </c>
      <c r="F2597" t="s">
        <v>48</v>
      </c>
      <c r="G2597" t="s">
        <v>273</v>
      </c>
      <c r="H2597" t="s">
        <v>274</v>
      </c>
      <c r="I2597" t="s">
        <v>51</v>
      </c>
      <c r="J2597" t="s">
        <v>52</v>
      </c>
      <c r="K2597">
        <v>5</v>
      </c>
      <c r="L2597" s="2">
        <v>250</v>
      </c>
      <c r="M2597">
        <v>10</v>
      </c>
      <c r="N2597" s="2">
        <v>1250</v>
      </c>
      <c r="O2597" s="2">
        <v>125</v>
      </c>
      <c r="P2597" s="2">
        <v>1125</v>
      </c>
      <c r="Q2597" s="2">
        <v>764.59</v>
      </c>
      <c r="R2597" s="2">
        <v>360.41</v>
      </c>
      <c r="S2597" t="s">
        <v>53</v>
      </c>
      <c r="T2597" t="s">
        <v>153</v>
      </c>
      <c r="U2597" t="s">
        <v>154</v>
      </c>
      <c r="V2597" t="s">
        <v>39</v>
      </c>
      <c r="W2597" t="s">
        <v>92</v>
      </c>
      <c r="X2597" t="s">
        <v>97</v>
      </c>
      <c r="Y2597" t="s">
        <v>56</v>
      </c>
      <c r="Z2597" t="s">
        <v>43</v>
      </c>
      <c r="AA2597" t="s">
        <v>44</v>
      </c>
      <c r="AB2597" t="s">
        <v>44</v>
      </c>
    </row>
    <row r="2598" spans="1:28" x14ac:dyDescent="0.25">
      <c r="A2598" t="s">
        <v>5985</v>
      </c>
      <c r="B2598" s="1">
        <v>45501</v>
      </c>
      <c r="C2598" t="s">
        <v>5986</v>
      </c>
      <c r="D2598" t="s">
        <v>5987</v>
      </c>
      <c r="E2598">
        <v>51</v>
      </c>
      <c r="F2598" t="s">
        <v>31</v>
      </c>
      <c r="G2598" t="s">
        <v>243</v>
      </c>
      <c r="H2598" t="s">
        <v>244</v>
      </c>
      <c r="I2598" t="s">
        <v>103</v>
      </c>
      <c r="J2598" t="s">
        <v>104</v>
      </c>
      <c r="K2598">
        <v>1</v>
      </c>
      <c r="L2598" s="2">
        <v>450</v>
      </c>
      <c r="M2598">
        <v>5</v>
      </c>
      <c r="N2598" s="2">
        <v>450</v>
      </c>
      <c r="O2598" s="2">
        <v>22.5</v>
      </c>
      <c r="P2598" s="2">
        <v>427.5</v>
      </c>
      <c r="Q2598" s="2">
        <v>289.06</v>
      </c>
      <c r="R2598" s="2">
        <v>138.44</v>
      </c>
      <c r="S2598" t="s">
        <v>53</v>
      </c>
      <c r="T2598" t="s">
        <v>163</v>
      </c>
      <c r="U2598" t="s">
        <v>164</v>
      </c>
      <c r="V2598" t="s">
        <v>39</v>
      </c>
      <c r="W2598" t="s">
        <v>137</v>
      </c>
      <c r="X2598" t="s">
        <v>67</v>
      </c>
      <c r="Y2598" t="s">
        <v>56</v>
      </c>
      <c r="Z2598" t="s">
        <v>43</v>
      </c>
      <c r="AA2598" t="s">
        <v>44</v>
      </c>
      <c r="AB2598" t="s">
        <v>44</v>
      </c>
    </row>
    <row r="2599" spans="1:28" x14ac:dyDescent="0.25">
      <c r="A2599" t="s">
        <v>5988</v>
      </c>
      <c r="B2599" s="1">
        <v>45501</v>
      </c>
      <c r="C2599" t="s">
        <v>5989</v>
      </c>
      <c r="D2599" t="s">
        <v>5990</v>
      </c>
      <c r="E2599">
        <v>50</v>
      </c>
      <c r="F2599" t="s">
        <v>48</v>
      </c>
      <c r="G2599" t="s">
        <v>207</v>
      </c>
      <c r="H2599" t="s">
        <v>208</v>
      </c>
      <c r="I2599" t="s">
        <v>34</v>
      </c>
      <c r="J2599" t="s">
        <v>143</v>
      </c>
      <c r="K2599">
        <v>1</v>
      </c>
      <c r="L2599" s="2">
        <v>18000</v>
      </c>
      <c r="M2599">
        <v>15</v>
      </c>
      <c r="N2599" s="2">
        <v>18000</v>
      </c>
      <c r="O2599" s="2">
        <v>2700</v>
      </c>
      <c r="P2599" s="2">
        <v>15300</v>
      </c>
      <c r="Q2599" s="2">
        <v>11182.86</v>
      </c>
      <c r="R2599" s="2">
        <v>4117.1400000000003</v>
      </c>
      <c r="S2599" t="s">
        <v>64</v>
      </c>
      <c r="T2599" t="s">
        <v>37</v>
      </c>
      <c r="U2599" t="s">
        <v>38</v>
      </c>
      <c r="V2599" t="s">
        <v>39</v>
      </c>
      <c r="W2599" t="s">
        <v>124</v>
      </c>
      <c r="X2599" t="s">
        <v>97</v>
      </c>
      <c r="Y2599" t="s">
        <v>56</v>
      </c>
      <c r="Z2599" t="s">
        <v>43</v>
      </c>
      <c r="AA2599" t="s">
        <v>44</v>
      </c>
      <c r="AB2599" t="s">
        <v>44</v>
      </c>
    </row>
    <row r="2600" spans="1:28" x14ac:dyDescent="0.25">
      <c r="A2600" t="s">
        <v>5991</v>
      </c>
      <c r="B2600" s="1">
        <v>45501</v>
      </c>
      <c r="C2600" t="s">
        <v>1066</v>
      </c>
      <c r="D2600" t="s">
        <v>1067</v>
      </c>
      <c r="E2600">
        <v>53</v>
      </c>
      <c r="F2600" t="s">
        <v>48</v>
      </c>
      <c r="G2600" t="s">
        <v>134</v>
      </c>
      <c r="H2600" t="s">
        <v>135</v>
      </c>
      <c r="I2600" t="s">
        <v>62</v>
      </c>
      <c r="J2600" t="s">
        <v>130</v>
      </c>
      <c r="K2600">
        <v>1</v>
      </c>
      <c r="L2600" s="2">
        <v>8500</v>
      </c>
      <c r="M2600">
        <v>0</v>
      </c>
      <c r="N2600" s="2">
        <v>8500</v>
      </c>
      <c r="O2600" s="2">
        <v>0</v>
      </c>
      <c r="P2600" s="2">
        <v>8500</v>
      </c>
      <c r="Q2600" s="2">
        <v>6314.34</v>
      </c>
      <c r="R2600" s="2">
        <v>2185.66</v>
      </c>
      <c r="S2600" t="s">
        <v>64</v>
      </c>
      <c r="T2600" t="s">
        <v>407</v>
      </c>
      <c r="U2600" t="s">
        <v>408</v>
      </c>
      <c r="V2600" t="s">
        <v>39</v>
      </c>
      <c r="W2600" t="s">
        <v>66</v>
      </c>
      <c r="X2600" t="s">
        <v>67</v>
      </c>
      <c r="Y2600" t="s">
        <v>56</v>
      </c>
      <c r="Z2600" t="s">
        <v>508</v>
      </c>
      <c r="AA2600" t="s">
        <v>44</v>
      </c>
      <c r="AB2600" t="s">
        <v>68</v>
      </c>
    </row>
    <row r="2601" spans="1:28" x14ac:dyDescent="0.25">
      <c r="A2601" t="s">
        <v>5992</v>
      </c>
      <c r="B2601" s="1">
        <v>45501</v>
      </c>
      <c r="C2601" t="s">
        <v>3410</v>
      </c>
      <c r="D2601" t="s">
        <v>3411</v>
      </c>
      <c r="E2601">
        <v>48</v>
      </c>
      <c r="F2601" t="s">
        <v>31</v>
      </c>
      <c r="G2601" t="s">
        <v>298</v>
      </c>
      <c r="H2601" t="s">
        <v>299</v>
      </c>
      <c r="I2601" t="s">
        <v>103</v>
      </c>
      <c r="J2601" t="s">
        <v>104</v>
      </c>
      <c r="K2601">
        <v>3</v>
      </c>
      <c r="L2601" s="2">
        <v>700</v>
      </c>
      <c r="M2601">
        <v>20</v>
      </c>
      <c r="N2601" s="2">
        <v>2100</v>
      </c>
      <c r="O2601" s="2">
        <v>420</v>
      </c>
      <c r="P2601" s="2">
        <v>1680</v>
      </c>
      <c r="Q2601" s="2">
        <v>1259.24</v>
      </c>
      <c r="R2601" s="2">
        <v>420.76</v>
      </c>
      <c r="S2601" t="s">
        <v>64</v>
      </c>
      <c r="T2601" t="s">
        <v>398</v>
      </c>
      <c r="U2601" t="s">
        <v>399</v>
      </c>
      <c r="V2601" t="s">
        <v>39</v>
      </c>
      <c r="W2601" t="s">
        <v>137</v>
      </c>
      <c r="X2601" t="s">
        <v>97</v>
      </c>
      <c r="Y2601" t="s">
        <v>56</v>
      </c>
      <c r="Z2601" t="s">
        <v>43</v>
      </c>
      <c r="AA2601" t="s">
        <v>44</v>
      </c>
      <c r="AB2601" t="s">
        <v>44</v>
      </c>
    </row>
    <row r="2602" spans="1:28" x14ac:dyDescent="0.25">
      <c r="A2602" t="s">
        <v>5993</v>
      </c>
      <c r="B2602" s="1">
        <v>45501</v>
      </c>
      <c r="C2602" t="s">
        <v>3948</v>
      </c>
      <c r="D2602" t="s">
        <v>3949</v>
      </c>
      <c r="E2602">
        <v>51</v>
      </c>
      <c r="F2602" t="s">
        <v>111</v>
      </c>
      <c r="G2602" t="s">
        <v>285</v>
      </c>
      <c r="H2602" t="s">
        <v>286</v>
      </c>
      <c r="I2602" t="s">
        <v>34</v>
      </c>
      <c r="J2602" t="s">
        <v>121</v>
      </c>
      <c r="K2602">
        <v>5</v>
      </c>
      <c r="L2602" s="2">
        <v>3200</v>
      </c>
      <c r="M2602">
        <v>5</v>
      </c>
      <c r="N2602" s="2">
        <v>16000</v>
      </c>
      <c r="O2602" s="2">
        <v>800</v>
      </c>
      <c r="P2602" s="2">
        <v>15200</v>
      </c>
      <c r="Q2602" s="2">
        <v>8433.36</v>
      </c>
      <c r="R2602" s="2">
        <v>6766.64</v>
      </c>
      <c r="S2602" t="s">
        <v>53</v>
      </c>
      <c r="T2602" t="s">
        <v>275</v>
      </c>
      <c r="U2602" t="s">
        <v>123</v>
      </c>
      <c r="V2602" t="s">
        <v>39</v>
      </c>
      <c r="W2602" t="s">
        <v>66</v>
      </c>
      <c r="X2602" t="s">
        <v>97</v>
      </c>
      <c r="Y2602" t="s">
        <v>42</v>
      </c>
      <c r="Z2602" t="s">
        <v>223</v>
      </c>
      <c r="AA2602" t="s">
        <v>68</v>
      </c>
      <c r="AB2602" t="s">
        <v>44</v>
      </c>
    </row>
    <row r="2603" spans="1:28" x14ac:dyDescent="0.25">
      <c r="A2603" t="s">
        <v>5994</v>
      </c>
      <c r="B2603" s="1">
        <v>45501</v>
      </c>
      <c r="C2603" t="s">
        <v>5995</v>
      </c>
      <c r="D2603" t="s">
        <v>5996</v>
      </c>
      <c r="E2603">
        <v>41</v>
      </c>
      <c r="F2603" t="s">
        <v>111</v>
      </c>
      <c r="G2603" t="s">
        <v>212</v>
      </c>
      <c r="H2603" t="s">
        <v>213</v>
      </c>
      <c r="I2603" t="s">
        <v>51</v>
      </c>
      <c r="J2603" t="s">
        <v>52</v>
      </c>
      <c r="K2603">
        <v>2</v>
      </c>
      <c r="L2603" s="2">
        <v>400</v>
      </c>
      <c r="M2603">
        <v>10</v>
      </c>
      <c r="N2603" s="2">
        <v>800</v>
      </c>
      <c r="O2603" s="2">
        <v>80</v>
      </c>
      <c r="P2603" s="2">
        <v>720</v>
      </c>
      <c r="Q2603" s="2">
        <v>411.21</v>
      </c>
      <c r="R2603" s="2">
        <v>308.79000000000002</v>
      </c>
      <c r="S2603" t="s">
        <v>53</v>
      </c>
      <c r="T2603" t="s">
        <v>222</v>
      </c>
      <c r="U2603" t="s">
        <v>38</v>
      </c>
      <c r="V2603" t="s">
        <v>39</v>
      </c>
      <c r="W2603" t="s">
        <v>92</v>
      </c>
      <c r="X2603" t="s">
        <v>41</v>
      </c>
      <c r="Y2603" t="s">
        <v>42</v>
      </c>
      <c r="Z2603" t="s">
        <v>43</v>
      </c>
      <c r="AA2603" t="s">
        <v>44</v>
      </c>
      <c r="AB2603" t="s">
        <v>44</v>
      </c>
    </row>
    <row r="2604" spans="1:28" x14ac:dyDescent="0.25">
      <c r="A2604" t="s">
        <v>5997</v>
      </c>
      <c r="B2604" s="1">
        <v>45501</v>
      </c>
      <c r="C2604" t="s">
        <v>5173</v>
      </c>
      <c r="D2604" t="s">
        <v>5174</v>
      </c>
      <c r="E2604">
        <v>30</v>
      </c>
      <c r="F2604" t="s">
        <v>48</v>
      </c>
      <c r="G2604" t="s">
        <v>141</v>
      </c>
      <c r="H2604" t="s">
        <v>142</v>
      </c>
      <c r="I2604" t="s">
        <v>74</v>
      </c>
      <c r="J2604" t="s">
        <v>143</v>
      </c>
      <c r="K2604">
        <v>2</v>
      </c>
      <c r="L2604" s="2">
        <v>900</v>
      </c>
      <c r="M2604">
        <v>10</v>
      </c>
      <c r="N2604" s="2">
        <v>1800</v>
      </c>
      <c r="O2604" s="2">
        <v>180</v>
      </c>
      <c r="P2604" s="2">
        <v>1620</v>
      </c>
      <c r="Q2604" s="2">
        <v>1230.98</v>
      </c>
      <c r="R2604" s="2">
        <v>389.02</v>
      </c>
      <c r="S2604" t="s">
        <v>36</v>
      </c>
      <c r="T2604" t="s">
        <v>96</v>
      </c>
      <c r="U2604" t="s">
        <v>96</v>
      </c>
      <c r="V2604" t="s">
        <v>39</v>
      </c>
      <c r="W2604" t="s">
        <v>66</v>
      </c>
      <c r="X2604" t="s">
        <v>67</v>
      </c>
      <c r="Y2604" t="s">
        <v>42</v>
      </c>
      <c r="Z2604" t="s">
        <v>43</v>
      </c>
      <c r="AA2604" t="s">
        <v>44</v>
      </c>
      <c r="AB2604" t="s">
        <v>44</v>
      </c>
    </row>
    <row r="2605" spans="1:28" x14ac:dyDescent="0.25">
      <c r="A2605" t="s">
        <v>5998</v>
      </c>
      <c r="B2605" s="1">
        <v>45502</v>
      </c>
      <c r="C2605" t="s">
        <v>5999</v>
      </c>
      <c r="D2605" t="s">
        <v>6000</v>
      </c>
      <c r="E2605">
        <v>47</v>
      </c>
      <c r="F2605" t="s">
        <v>111</v>
      </c>
      <c r="G2605" t="s">
        <v>134</v>
      </c>
      <c r="H2605" t="s">
        <v>135</v>
      </c>
      <c r="I2605" t="s">
        <v>62</v>
      </c>
      <c r="J2605" t="s">
        <v>130</v>
      </c>
      <c r="K2605">
        <v>2</v>
      </c>
      <c r="L2605" s="2">
        <v>8500</v>
      </c>
      <c r="M2605">
        <v>15</v>
      </c>
      <c r="N2605" s="2">
        <v>17000</v>
      </c>
      <c r="O2605" s="2">
        <v>2550</v>
      </c>
      <c r="P2605" s="2">
        <v>14450</v>
      </c>
      <c r="Q2605" s="2">
        <v>8211.75</v>
      </c>
      <c r="R2605" s="2">
        <v>6238.25</v>
      </c>
      <c r="S2605" t="s">
        <v>64</v>
      </c>
      <c r="T2605" t="s">
        <v>90</v>
      </c>
      <c r="U2605" t="s">
        <v>91</v>
      </c>
      <c r="V2605" t="s">
        <v>39</v>
      </c>
      <c r="W2605" t="s">
        <v>83</v>
      </c>
      <c r="X2605" t="s">
        <v>67</v>
      </c>
      <c r="Y2605" t="s">
        <v>56</v>
      </c>
      <c r="Z2605" t="s">
        <v>43</v>
      </c>
      <c r="AA2605" t="s">
        <v>68</v>
      </c>
      <c r="AB2605" t="s">
        <v>44</v>
      </c>
    </row>
    <row r="2606" spans="1:28" x14ac:dyDescent="0.25">
      <c r="A2606" t="s">
        <v>6001</v>
      </c>
      <c r="B2606" s="1">
        <v>45502</v>
      </c>
      <c r="C2606" t="s">
        <v>6002</v>
      </c>
      <c r="D2606" t="s">
        <v>6003</v>
      </c>
      <c r="E2606">
        <v>37</v>
      </c>
      <c r="F2606" t="s">
        <v>48</v>
      </c>
      <c r="G2606" t="s">
        <v>158</v>
      </c>
      <c r="H2606" t="s">
        <v>159</v>
      </c>
      <c r="I2606" t="s">
        <v>51</v>
      </c>
      <c r="J2606" t="s">
        <v>52</v>
      </c>
      <c r="K2606">
        <v>1</v>
      </c>
      <c r="L2606" s="2">
        <v>650</v>
      </c>
      <c r="M2606">
        <v>20</v>
      </c>
      <c r="N2606" s="2">
        <v>650</v>
      </c>
      <c r="O2606" s="2">
        <v>130</v>
      </c>
      <c r="P2606" s="2">
        <v>520</v>
      </c>
      <c r="Q2606" s="2">
        <v>325.35000000000002</v>
      </c>
      <c r="R2606" s="2">
        <v>194.65</v>
      </c>
      <c r="S2606" t="s">
        <v>64</v>
      </c>
      <c r="T2606" t="s">
        <v>263</v>
      </c>
      <c r="U2606" t="s">
        <v>91</v>
      </c>
      <c r="V2606" t="s">
        <v>39</v>
      </c>
      <c r="W2606" t="s">
        <v>137</v>
      </c>
      <c r="X2606" t="s">
        <v>67</v>
      </c>
      <c r="Y2606" t="s">
        <v>56</v>
      </c>
      <c r="Z2606" t="s">
        <v>43</v>
      </c>
      <c r="AA2606" t="s">
        <v>44</v>
      </c>
      <c r="AB2606" t="s">
        <v>44</v>
      </c>
    </row>
    <row r="2607" spans="1:28" x14ac:dyDescent="0.25">
      <c r="A2607" t="s">
        <v>6004</v>
      </c>
      <c r="B2607" s="1">
        <v>45502</v>
      </c>
      <c r="C2607" t="s">
        <v>3438</v>
      </c>
      <c r="D2607" t="s">
        <v>3439</v>
      </c>
      <c r="E2607">
        <v>33</v>
      </c>
      <c r="F2607" t="s">
        <v>31</v>
      </c>
      <c r="G2607" t="s">
        <v>238</v>
      </c>
      <c r="H2607" t="s">
        <v>239</v>
      </c>
      <c r="I2607" t="s">
        <v>62</v>
      </c>
      <c r="J2607" t="s">
        <v>63</v>
      </c>
      <c r="K2607">
        <v>5</v>
      </c>
      <c r="L2607" s="2">
        <v>6500</v>
      </c>
      <c r="M2607">
        <v>15</v>
      </c>
      <c r="N2607" s="2">
        <v>32500</v>
      </c>
      <c r="O2607" s="2">
        <v>4875</v>
      </c>
      <c r="P2607" s="2">
        <v>27625</v>
      </c>
      <c r="Q2607" s="2">
        <v>15979.26</v>
      </c>
      <c r="R2607" s="2">
        <v>11645.74</v>
      </c>
      <c r="S2607" t="s">
        <v>36</v>
      </c>
      <c r="T2607" t="s">
        <v>37</v>
      </c>
      <c r="U2607" t="s">
        <v>38</v>
      </c>
      <c r="V2607" t="s">
        <v>39</v>
      </c>
      <c r="W2607" t="s">
        <v>83</v>
      </c>
      <c r="X2607" t="s">
        <v>97</v>
      </c>
      <c r="Y2607" t="s">
        <v>42</v>
      </c>
      <c r="Z2607" t="s">
        <v>43</v>
      </c>
      <c r="AA2607" t="s">
        <v>44</v>
      </c>
      <c r="AB2607" t="s">
        <v>68</v>
      </c>
    </row>
    <row r="2608" spans="1:28" x14ac:dyDescent="0.25">
      <c r="A2608" t="s">
        <v>6005</v>
      </c>
      <c r="B2608" s="1">
        <v>45502</v>
      </c>
      <c r="C2608" t="s">
        <v>4642</v>
      </c>
      <c r="D2608" t="s">
        <v>4643</v>
      </c>
      <c r="E2608">
        <v>41</v>
      </c>
      <c r="F2608" t="s">
        <v>48</v>
      </c>
      <c r="G2608" t="s">
        <v>168</v>
      </c>
      <c r="H2608" t="s">
        <v>169</v>
      </c>
      <c r="I2608" t="s">
        <v>62</v>
      </c>
      <c r="J2608" t="s">
        <v>143</v>
      </c>
      <c r="K2608">
        <v>1</v>
      </c>
      <c r="L2608" s="2">
        <v>1800</v>
      </c>
      <c r="M2608">
        <v>10</v>
      </c>
      <c r="N2608" s="2">
        <v>1800</v>
      </c>
      <c r="O2608" s="2">
        <v>180</v>
      </c>
      <c r="P2608" s="2">
        <v>1620</v>
      </c>
      <c r="Q2608" s="2">
        <v>994.09</v>
      </c>
      <c r="R2608" s="2">
        <v>625.91</v>
      </c>
      <c r="S2608" t="s">
        <v>64</v>
      </c>
      <c r="T2608" t="s">
        <v>90</v>
      </c>
      <c r="U2608" t="s">
        <v>91</v>
      </c>
      <c r="V2608" t="s">
        <v>39</v>
      </c>
      <c r="W2608" t="s">
        <v>137</v>
      </c>
      <c r="X2608" t="s">
        <v>97</v>
      </c>
      <c r="Y2608" t="s">
        <v>56</v>
      </c>
      <c r="Z2608" t="s">
        <v>107</v>
      </c>
      <c r="AA2608" t="s">
        <v>44</v>
      </c>
      <c r="AB2608" t="s">
        <v>44</v>
      </c>
    </row>
    <row r="2609" spans="1:28" x14ac:dyDescent="0.25">
      <c r="A2609" t="s">
        <v>6006</v>
      </c>
      <c r="B2609" s="1">
        <v>45502</v>
      </c>
      <c r="C2609" t="s">
        <v>3738</v>
      </c>
      <c r="D2609" t="s">
        <v>3739</v>
      </c>
      <c r="E2609">
        <v>34</v>
      </c>
      <c r="F2609" t="s">
        <v>48</v>
      </c>
      <c r="G2609" t="s">
        <v>141</v>
      </c>
      <c r="H2609" t="s">
        <v>142</v>
      </c>
      <c r="I2609" t="s">
        <v>74</v>
      </c>
      <c r="J2609" t="s">
        <v>143</v>
      </c>
      <c r="K2609">
        <v>2</v>
      </c>
      <c r="L2609" s="2">
        <v>900</v>
      </c>
      <c r="M2609">
        <v>5</v>
      </c>
      <c r="N2609" s="2">
        <v>1800</v>
      </c>
      <c r="O2609" s="2">
        <v>90</v>
      </c>
      <c r="P2609" s="2">
        <v>1710</v>
      </c>
      <c r="Q2609" s="2">
        <v>1358.41</v>
      </c>
      <c r="R2609" s="2">
        <v>351.59</v>
      </c>
      <c r="S2609" t="s">
        <v>64</v>
      </c>
      <c r="T2609" t="s">
        <v>136</v>
      </c>
      <c r="U2609" t="s">
        <v>38</v>
      </c>
      <c r="V2609" t="s">
        <v>39</v>
      </c>
      <c r="W2609" t="s">
        <v>92</v>
      </c>
      <c r="X2609" t="s">
        <v>97</v>
      </c>
      <c r="Y2609" t="s">
        <v>56</v>
      </c>
      <c r="Z2609" t="s">
        <v>43</v>
      </c>
      <c r="AA2609" t="s">
        <v>44</v>
      </c>
      <c r="AB2609" t="s">
        <v>44</v>
      </c>
    </row>
    <row r="2610" spans="1:28" x14ac:dyDescent="0.25">
      <c r="A2610" t="s">
        <v>6007</v>
      </c>
      <c r="B2610" s="1">
        <v>45502</v>
      </c>
      <c r="C2610" t="s">
        <v>2089</v>
      </c>
      <c r="D2610" t="s">
        <v>2090</v>
      </c>
      <c r="E2610">
        <v>24</v>
      </c>
      <c r="F2610" t="s">
        <v>111</v>
      </c>
      <c r="G2610" t="s">
        <v>101</v>
      </c>
      <c r="H2610" t="s">
        <v>102</v>
      </c>
      <c r="I2610" t="s">
        <v>103</v>
      </c>
      <c r="J2610" t="s">
        <v>104</v>
      </c>
      <c r="K2610">
        <v>1</v>
      </c>
      <c r="L2610" s="2">
        <v>1800</v>
      </c>
      <c r="M2610">
        <v>5</v>
      </c>
      <c r="N2610" s="2">
        <v>1800</v>
      </c>
      <c r="O2610" s="2">
        <v>90</v>
      </c>
      <c r="P2610" s="2">
        <v>1710</v>
      </c>
      <c r="Q2610" s="2">
        <v>1049.1300000000001</v>
      </c>
      <c r="R2610" s="2">
        <v>660.87</v>
      </c>
      <c r="S2610" t="s">
        <v>53</v>
      </c>
      <c r="T2610" t="s">
        <v>263</v>
      </c>
      <c r="U2610" t="s">
        <v>91</v>
      </c>
      <c r="V2610" t="s">
        <v>39</v>
      </c>
      <c r="W2610" t="s">
        <v>124</v>
      </c>
      <c r="X2610" t="s">
        <v>97</v>
      </c>
      <c r="Y2610" t="s">
        <v>56</v>
      </c>
      <c r="Z2610" t="s">
        <v>43</v>
      </c>
      <c r="AA2610" t="s">
        <v>44</v>
      </c>
      <c r="AB2610" t="s">
        <v>44</v>
      </c>
    </row>
    <row r="2611" spans="1:28" x14ac:dyDescent="0.25">
      <c r="A2611" t="s">
        <v>6008</v>
      </c>
      <c r="B2611" s="1">
        <v>45502</v>
      </c>
      <c r="C2611" t="s">
        <v>2097</v>
      </c>
      <c r="D2611" t="s">
        <v>2098</v>
      </c>
      <c r="E2611">
        <v>30</v>
      </c>
      <c r="F2611" t="s">
        <v>31</v>
      </c>
      <c r="G2611" t="s">
        <v>280</v>
      </c>
      <c r="H2611" t="s">
        <v>281</v>
      </c>
      <c r="I2611" t="s">
        <v>62</v>
      </c>
      <c r="J2611" t="s">
        <v>190</v>
      </c>
      <c r="K2611">
        <v>5</v>
      </c>
      <c r="L2611" s="2">
        <v>700</v>
      </c>
      <c r="M2611">
        <v>15</v>
      </c>
      <c r="N2611" s="2">
        <v>3500</v>
      </c>
      <c r="O2611" s="2">
        <v>525</v>
      </c>
      <c r="P2611" s="2">
        <v>2975</v>
      </c>
      <c r="Q2611" s="2">
        <v>2143.9</v>
      </c>
      <c r="R2611" s="2">
        <v>831.1</v>
      </c>
      <c r="S2611" t="s">
        <v>53</v>
      </c>
      <c r="T2611" t="s">
        <v>153</v>
      </c>
      <c r="U2611" t="s">
        <v>154</v>
      </c>
      <c r="V2611" t="s">
        <v>39</v>
      </c>
      <c r="W2611" t="s">
        <v>40</v>
      </c>
      <c r="X2611" t="s">
        <v>41</v>
      </c>
      <c r="Y2611" t="s">
        <v>56</v>
      </c>
      <c r="Z2611" t="s">
        <v>43</v>
      </c>
      <c r="AA2611" t="s">
        <v>44</v>
      </c>
      <c r="AB2611" t="s">
        <v>44</v>
      </c>
    </row>
    <row r="2612" spans="1:28" x14ac:dyDescent="0.25">
      <c r="A2612" t="s">
        <v>6009</v>
      </c>
      <c r="B2612" s="1">
        <v>45502</v>
      </c>
      <c r="C2612" t="s">
        <v>6010</v>
      </c>
      <c r="D2612" t="s">
        <v>6011</v>
      </c>
      <c r="E2612">
        <v>35</v>
      </c>
      <c r="F2612" t="s">
        <v>48</v>
      </c>
      <c r="G2612" t="s">
        <v>197</v>
      </c>
      <c r="H2612" t="s">
        <v>198</v>
      </c>
      <c r="I2612" t="s">
        <v>74</v>
      </c>
      <c r="J2612" t="s">
        <v>75</v>
      </c>
      <c r="K2612">
        <v>1</v>
      </c>
      <c r="L2612" s="2">
        <v>2600</v>
      </c>
      <c r="M2612">
        <v>0</v>
      </c>
      <c r="N2612" s="2">
        <v>2600</v>
      </c>
      <c r="O2612" s="2">
        <v>0</v>
      </c>
      <c r="P2612" s="2">
        <v>2600</v>
      </c>
      <c r="Q2612" s="2">
        <v>1430.03</v>
      </c>
      <c r="R2612" s="2">
        <v>1169.97</v>
      </c>
      <c r="S2612" t="s">
        <v>53</v>
      </c>
      <c r="T2612" t="s">
        <v>398</v>
      </c>
      <c r="U2612" t="s">
        <v>399</v>
      </c>
      <c r="V2612" t="s">
        <v>39</v>
      </c>
      <c r="W2612" t="s">
        <v>66</v>
      </c>
      <c r="X2612" t="s">
        <v>97</v>
      </c>
      <c r="Y2612" t="s">
        <v>84</v>
      </c>
      <c r="Z2612" t="s">
        <v>43</v>
      </c>
      <c r="AA2612" t="s">
        <v>44</v>
      </c>
      <c r="AB2612" t="s">
        <v>44</v>
      </c>
    </row>
    <row r="2613" spans="1:28" x14ac:dyDescent="0.25">
      <c r="A2613" t="s">
        <v>6012</v>
      </c>
      <c r="B2613" s="1">
        <v>45502</v>
      </c>
      <c r="C2613" t="s">
        <v>5963</v>
      </c>
      <c r="D2613" t="s">
        <v>5964</v>
      </c>
      <c r="E2613">
        <v>41</v>
      </c>
      <c r="F2613" t="s">
        <v>111</v>
      </c>
      <c r="G2613" t="s">
        <v>273</v>
      </c>
      <c r="H2613" t="s">
        <v>274</v>
      </c>
      <c r="I2613" t="s">
        <v>51</v>
      </c>
      <c r="J2613" t="s">
        <v>52</v>
      </c>
      <c r="K2613">
        <v>5</v>
      </c>
      <c r="L2613" s="2">
        <v>250</v>
      </c>
      <c r="M2613">
        <v>20</v>
      </c>
      <c r="N2613" s="2">
        <v>1250</v>
      </c>
      <c r="O2613" s="2">
        <v>250</v>
      </c>
      <c r="P2613" s="2">
        <v>1000</v>
      </c>
      <c r="Q2613" s="2">
        <v>729.9</v>
      </c>
      <c r="R2613" s="2">
        <v>270.10000000000002</v>
      </c>
      <c r="S2613" t="s">
        <v>53</v>
      </c>
      <c r="T2613" t="s">
        <v>578</v>
      </c>
      <c r="U2613" t="s">
        <v>579</v>
      </c>
      <c r="V2613" t="s">
        <v>39</v>
      </c>
      <c r="W2613" t="s">
        <v>124</v>
      </c>
      <c r="X2613" t="s">
        <v>97</v>
      </c>
      <c r="Y2613" t="s">
        <v>42</v>
      </c>
      <c r="Z2613" t="s">
        <v>43</v>
      </c>
      <c r="AA2613" t="s">
        <v>44</v>
      </c>
      <c r="AB2613" t="s">
        <v>44</v>
      </c>
    </row>
    <row r="2614" spans="1:28" x14ac:dyDescent="0.25">
      <c r="A2614" t="s">
        <v>6013</v>
      </c>
      <c r="B2614" s="1">
        <v>45502</v>
      </c>
      <c r="C2614" t="s">
        <v>94</v>
      </c>
      <c r="D2614" t="s">
        <v>95</v>
      </c>
      <c r="E2614">
        <v>29</v>
      </c>
      <c r="F2614" t="s">
        <v>48</v>
      </c>
      <c r="G2614" t="s">
        <v>49</v>
      </c>
      <c r="H2614" t="s">
        <v>50</v>
      </c>
      <c r="I2614" t="s">
        <v>51</v>
      </c>
      <c r="J2614" t="s">
        <v>52</v>
      </c>
      <c r="K2614">
        <v>3</v>
      </c>
      <c r="L2614" s="2">
        <v>500</v>
      </c>
      <c r="M2614">
        <v>25</v>
      </c>
      <c r="N2614" s="2">
        <v>1500</v>
      </c>
      <c r="O2614" s="2">
        <v>375</v>
      </c>
      <c r="P2614" s="2">
        <v>1125</v>
      </c>
      <c r="Q2614" s="2">
        <v>642.15</v>
      </c>
      <c r="R2614" s="2">
        <v>482.85</v>
      </c>
      <c r="S2614" t="s">
        <v>53</v>
      </c>
      <c r="T2614" t="s">
        <v>114</v>
      </c>
      <c r="U2614" t="s">
        <v>115</v>
      </c>
      <c r="V2614" t="s">
        <v>39</v>
      </c>
      <c r="W2614" t="s">
        <v>92</v>
      </c>
      <c r="X2614" t="s">
        <v>97</v>
      </c>
      <c r="Y2614" t="s">
        <v>56</v>
      </c>
      <c r="Z2614" t="s">
        <v>508</v>
      </c>
      <c r="AA2614" t="s">
        <v>44</v>
      </c>
      <c r="AB2614" t="s">
        <v>44</v>
      </c>
    </row>
    <row r="2615" spans="1:28" x14ac:dyDescent="0.25">
      <c r="A2615" t="s">
        <v>6014</v>
      </c>
      <c r="B2615" s="1">
        <v>45502</v>
      </c>
      <c r="C2615" t="s">
        <v>4114</v>
      </c>
      <c r="D2615" t="s">
        <v>4115</v>
      </c>
      <c r="E2615">
        <v>20</v>
      </c>
      <c r="F2615" t="s">
        <v>111</v>
      </c>
      <c r="G2615" t="s">
        <v>49</v>
      </c>
      <c r="H2615" t="s">
        <v>50</v>
      </c>
      <c r="I2615" t="s">
        <v>51</v>
      </c>
      <c r="J2615" t="s">
        <v>52</v>
      </c>
      <c r="K2615">
        <v>1</v>
      </c>
      <c r="L2615" s="2">
        <v>500</v>
      </c>
      <c r="M2615">
        <v>25</v>
      </c>
      <c r="N2615" s="2">
        <v>500</v>
      </c>
      <c r="O2615" s="2">
        <v>125</v>
      </c>
      <c r="P2615" s="2">
        <v>375</v>
      </c>
      <c r="Q2615" s="2">
        <v>236.81</v>
      </c>
      <c r="R2615" s="2">
        <v>138.19</v>
      </c>
      <c r="S2615" t="s">
        <v>53</v>
      </c>
      <c r="T2615" t="s">
        <v>178</v>
      </c>
      <c r="U2615" t="s">
        <v>154</v>
      </c>
      <c r="V2615" t="s">
        <v>39</v>
      </c>
      <c r="W2615" t="s">
        <v>40</v>
      </c>
      <c r="X2615" t="s">
        <v>41</v>
      </c>
      <c r="Y2615" t="s">
        <v>42</v>
      </c>
      <c r="Z2615" t="s">
        <v>107</v>
      </c>
      <c r="AA2615" t="s">
        <v>44</v>
      </c>
      <c r="AB2615" t="s">
        <v>44</v>
      </c>
    </row>
    <row r="2616" spans="1:28" x14ac:dyDescent="0.25">
      <c r="A2616" t="s">
        <v>6015</v>
      </c>
      <c r="B2616" s="1">
        <v>45503</v>
      </c>
      <c r="C2616" t="s">
        <v>3238</v>
      </c>
      <c r="D2616" t="s">
        <v>3239</v>
      </c>
      <c r="E2616">
        <v>57</v>
      </c>
      <c r="F2616" t="s">
        <v>48</v>
      </c>
      <c r="G2616" t="s">
        <v>134</v>
      </c>
      <c r="H2616" t="s">
        <v>135</v>
      </c>
      <c r="I2616" t="s">
        <v>62</v>
      </c>
      <c r="J2616" t="s">
        <v>130</v>
      </c>
      <c r="K2616">
        <v>2</v>
      </c>
      <c r="L2616" s="2">
        <v>8500</v>
      </c>
      <c r="M2616">
        <v>10</v>
      </c>
      <c r="N2616" s="2">
        <v>17000</v>
      </c>
      <c r="O2616" s="2">
        <v>1700</v>
      </c>
      <c r="P2616" s="2">
        <v>15300</v>
      </c>
      <c r="Q2616" s="2">
        <v>12091.01</v>
      </c>
      <c r="R2616" s="2">
        <v>3208.99</v>
      </c>
      <c r="S2616" t="s">
        <v>53</v>
      </c>
      <c r="T2616" t="s">
        <v>275</v>
      </c>
      <c r="U2616" t="s">
        <v>123</v>
      </c>
      <c r="V2616" t="s">
        <v>39</v>
      </c>
      <c r="W2616" t="s">
        <v>40</v>
      </c>
      <c r="X2616" t="s">
        <v>41</v>
      </c>
      <c r="Y2616" t="s">
        <v>56</v>
      </c>
      <c r="Z2616" t="s">
        <v>43</v>
      </c>
      <c r="AA2616" t="s">
        <v>68</v>
      </c>
      <c r="AB2616" t="s">
        <v>44</v>
      </c>
    </row>
    <row r="2617" spans="1:28" x14ac:dyDescent="0.25">
      <c r="A2617" t="s">
        <v>6016</v>
      </c>
      <c r="B2617" s="1">
        <v>45503</v>
      </c>
      <c r="C2617" t="s">
        <v>4973</v>
      </c>
      <c r="D2617" t="s">
        <v>4974</v>
      </c>
      <c r="E2617">
        <v>26</v>
      </c>
      <c r="F2617" t="s">
        <v>31</v>
      </c>
      <c r="G2617" t="s">
        <v>202</v>
      </c>
      <c r="H2617" t="s">
        <v>203</v>
      </c>
      <c r="I2617" t="s">
        <v>103</v>
      </c>
      <c r="J2617" t="s">
        <v>104</v>
      </c>
      <c r="K2617">
        <v>1</v>
      </c>
      <c r="L2617" s="2">
        <v>550</v>
      </c>
      <c r="M2617">
        <v>5</v>
      </c>
      <c r="N2617" s="2">
        <v>550</v>
      </c>
      <c r="O2617" s="2">
        <v>27.5</v>
      </c>
      <c r="P2617" s="2">
        <v>522.5</v>
      </c>
      <c r="Q2617" s="2">
        <v>325.08</v>
      </c>
      <c r="R2617" s="2">
        <v>197.42</v>
      </c>
      <c r="S2617" t="s">
        <v>64</v>
      </c>
      <c r="T2617" t="s">
        <v>54</v>
      </c>
      <c r="U2617" t="s">
        <v>55</v>
      </c>
      <c r="V2617" t="s">
        <v>39</v>
      </c>
      <c r="W2617" t="s">
        <v>40</v>
      </c>
      <c r="X2617" t="s">
        <v>41</v>
      </c>
      <c r="Y2617" t="s">
        <v>56</v>
      </c>
      <c r="Z2617" t="s">
        <v>508</v>
      </c>
      <c r="AA2617" t="s">
        <v>44</v>
      </c>
      <c r="AB2617" t="s">
        <v>44</v>
      </c>
    </row>
    <row r="2618" spans="1:28" x14ac:dyDescent="0.25">
      <c r="A2618" t="s">
        <v>6017</v>
      </c>
      <c r="B2618" s="1">
        <v>45503</v>
      </c>
      <c r="C2618" t="s">
        <v>6018</v>
      </c>
      <c r="D2618" t="s">
        <v>6019</v>
      </c>
      <c r="E2618">
        <v>40</v>
      </c>
      <c r="F2618" t="s">
        <v>31</v>
      </c>
      <c r="G2618" t="s">
        <v>72</v>
      </c>
      <c r="H2618" t="s">
        <v>73</v>
      </c>
      <c r="I2618" t="s">
        <v>74</v>
      </c>
      <c r="J2618" t="s">
        <v>75</v>
      </c>
      <c r="K2618">
        <v>1</v>
      </c>
      <c r="L2618" s="2">
        <v>2200</v>
      </c>
      <c r="M2618">
        <v>15</v>
      </c>
      <c r="N2618" s="2">
        <v>2200</v>
      </c>
      <c r="O2618" s="2">
        <v>330</v>
      </c>
      <c r="P2618" s="2">
        <v>1870</v>
      </c>
      <c r="Q2618" s="2">
        <v>1351.99</v>
      </c>
      <c r="R2618" s="2">
        <v>518.01</v>
      </c>
      <c r="S2618" t="s">
        <v>53</v>
      </c>
      <c r="T2618" t="s">
        <v>153</v>
      </c>
      <c r="U2618" t="s">
        <v>154</v>
      </c>
      <c r="V2618" t="s">
        <v>39</v>
      </c>
      <c r="W2618" t="s">
        <v>124</v>
      </c>
      <c r="X2618" t="s">
        <v>67</v>
      </c>
      <c r="Y2618" t="s">
        <v>56</v>
      </c>
      <c r="Z2618" t="s">
        <v>223</v>
      </c>
      <c r="AA2618" t="s">
        <v>44</v>
      </c>
      <c r="AB2618" t="s">
        <v>44</v>
      </c>
    </row>
    <row r="2619" spans="1:28" x14ac:dyDescent="0.25">
      <c r="A2619" t="s">
        <v>6020</v>
      </c>
      <c r="B2619" s="1">
        <v>45503</v>
      </c>
      <c r="C2619" t="s">
        <v>5431</v>
      </c>
      <c r="D2619" t="s">
        <v>5432</v>
      </c>
      <c r="E2619">
        <v>26</v>
      </c>
      <c r="F2619" t="s">
        <v>31</v>
      </c>
      <c r="G2619" t="s">
        <v>298</v>
      </c>
      <c r="H2619" t="s">
        <v>299</v>
      </c>
      <c r="I2619" t="s">
        <v>103</v>
      </c>
      <c r="J2619" t="s">
        <v>104</v>
      </c>
      <c r="K2619">
        <v>1</v>
      </c>
      <c r="L2619" s="2">
        <v>700</v>
      </c>
      <c r="M2619">
        <v>5</v>
      </c>
      <c r="N2619" s="2">
        <v>700</v>
      </c>
      <c r="O2619" s="2">
        <v>35</v>
      </c>
      <c r="P2619" s="2">
        <v>665</v>
      </c>
      <c r="Q2619" s="2">
        <v>407.59</v>
      </c>
      <c r="R2619" s="2">
        <v>257.41000000000003</v>
      </c>
      <c r="S2619" t="s">
        <v>36</v>
      </c>
      <c r="T2619" t="s">
        <v>76</v>
      </c>
      <c r="U2619" t="s">
        <v>77</v>
      </c>
      <c r="V2619" t="s">
        <v>39</v>
      </c>
      <c r="W2619" t="s">
        <v>66</v>
      </c>
      <c r="X2619" t="s">
        <v>41</v>
      </c>
      <c r="Y2619" t="s">
        <v>56</v>
      </c>
      <c r="Z2619" t="s">
        <v>107</v>
      </c>
      <c r="AA2619" t="s">
        <v>44</v>
      </c>
      <c r="AB2619" t="s">
        <v>44</v>
      </c>
    </row>
    <row r="2620" spans="1:28" x14ac:dyDescent="0.25">
      <c r="A2620" t="s">
        <v>6021</v>
      </c>
      <c r="B2620" s="1">
        <v>45504</v>
      </c>
      <c r="C2620" t="s">
        <v>3594</v>
      </c>
      <c r="D2620" t="s">
        <v>3595</v>
      </c>
      <c r="E2620">
        <v>36</v>
      </c>
      <c r="F2620" t="s">
        <v>31</v>
      </c>
      <c r="G2620" t="s">
        <v>88</v>
      </c>
      <c r="H2620" t="s">
        <v>89</v>
      </c>
      <c r="I2620" t="s">
        <v>62</v>
      </c>
      <c r="J2620" t="s">
        <v>63</v>
      </c>
      <c r="K2620">
        <v>2</v>
      </c>
      <c r="L2620" s="2">
        <v>4200</v>
      </c>
      <c r="M2620">
        <v>0</v>
      </c>
      <c r="N2620" s="2">
        <v>8400</v>
      </c>
      <c r="O2620" s="2">
        <v>0</v>
      </c>
      <c r="P2620" s="2">
        <v>8400</v>
      </c>
      <c r="Q2620" s="2">
        <v>5644.37</v>
      </c>
      <c r="R2620" s="2">
        <v>2755.63</v>
      </c>
      <c r="S2620" t="s">
        <v>36</v>
      </c>
      <c r="T2620" t="s">
        <v>578</v>
      </c>
      <c r="U2620" t="s">
        <v>579</v>
      </c>
      <c r="V2620" t="s">
        <v>39</v>
      </c>
      <c r="W2620" t="s">
        <v>40</v>
      </c>
      <c r="X2620" t="s">
        <v>67</v>
      </c>
      <c r="Y2620" t="s">
        <v>56</v>
      </c>
      <c r="Z2620" t="s">
        <v>43</v>
      </c>
      <c r="AA2620" t="s">
        <v>44</v>
      </c>
      <c r="AB2620" t="s">
        <v>44</v>
      </c>
    </row>
    <row r="2621" spans="1:28" x14ac:dyDescent="0.25">
      <c r="A2621" t="s">
        <v>6022</v>
      </c>
      <c r="B2621" s="1">
        <v>45504</v>
      </c>
      <c r="C2621" t="s">
        <v>6023</v>
      </c>
      <c r="D2621" t="s">
        <v>6024</v>
      </c>
      <c r="E2621">
        <v>60</v>
      </c>
      <c r="F2621" t="s">
        <v>31</v>
      </c>
      <c r="G2621" t="s">
        <v>238</v>
      </c>
      <c r="H2621" t="s">
        <v>239</v>
      </c>
      <c r="I2621" t="s">
        <v>62</v>
      </c>
      <c r="J2621" t="s">
        <v>63</v>
      </c>
      <c r="K2621">
        <v>1</v>
      </c>
      <c r="L2621" s="2">
        <v>6500</v>
      </c>
      <c r="M2621">
        <v>30</v>
      </c>
      <c r="N2621" s="2">
        <v>6500</v>
      </c>
      <c r="O2621" s="2">
        <v>1950</v>
      </c>
      <c r="P2621" s="2">
        <v>4550</v>
      </c>
      <c r="Q2621" s="2">
        <v>3570.27</v>
      </c>
      <c r="R2621" s="2">
        <v>979.73</v>
      </c>
      <c r="S2621" t="s">
        <v>36</v>
      </c>
      <c r="T2621" t="s">
        <v>407</v>
      </c>
      <c r="U2621" t="s">
        <v>408</v>
      </c>
      <c r="V2621" t="s">
        <v>39</v>
      </c>
      <c r="W2621" t="s">
        <v>137</v>
      </c>
      <c r="X2621" t="s">
        <v>97</v>
      </c>
      <c r="Y2621" t="s">
        <v>56</v>
      </c>
      <c r="Z2621" t="s">
        <v>43</v>
      </c>
      <c r="AA2621" t="s">
        <v>44</v>
      </c>
      <c r="AB2621" t="s">
        <v>44</v>
      </c>
    </row>
    <row r="2622" spans="1:28" x14ac:dyDescent="0.25">
      <c r="A2622" t="s">
        <v>6025</v>
      </c>
      <c r="B2622" s="1">
        <v>45504</v>
      </c>
      <c r="C2622" t="s">
        <v>6026</v>
      </c>
      <c r="D2622" t="s">
        <v>6027</v>
      </c>
      <c r="E2622">
        <v>60</v>
      </c>
      <c r="F2622" t="s">
        <v>48</v>
      </c>
      <c r="G2622" t="s">
        <v>197</v>
      </c>
      <c r="H2622" t="s">
        <v>198</v>
      </c>
      <c r="I2622" t="s">
        <v>74</v>
      </c>
      <c r="J2622" t="s">
        <v>75</v>
      </c>
      <c r="K2622">
        <v>1</v>
      </c>
      <c r="L2622" s="2">
        <v>2600</v>
      </c>
      <c r="M2622">
        <v>20</v>
      </c>
      <c r="N2622" s="2">
        <v>2600</v>
      </c>
      <c r="O2622" s="2">
        <v>520</v>
      </c>
      <c r="P2622" s="2">
        <v>2080</v>
      </c>
      <c r="Q2622" s="2">
        <v>1683.12</v>
      </c>
      <c r="R2622" s="2">
        <v>396.88</v>
      </c>
      <c r="S2622" t="s">
        <v>64</v>
      </c>
      <c r="T2622" t="s">
        <v>163</v>
      </c>
      <c r="U2622" t="s">
        <v>164</v>
      </c>
      <c r="V2622" t="s">
        <v>39</v>
      </c>
      <c r="W2622" t="s">
        <v>66</v>
      </c>
      <c r="X2622" t="s">
        <v>41</v>
      </c>
      <c r="Y2622" t="s">
        <v>56</v>
      </c>
      <c r="Z2622" t="s">
        <v>43</v>
      </c>
      <c r="AA2622" t="s">
        <v>44</v>
      </c>
      <c r="AB2622" t="s">
        <v>44</v>
      </c>
    </row>
    <row r="2623" spans="1:28" x14ac:dyDescent="0.25">
      <c r="A2623" t="s">
        <v>6028</v>
      </c>
      <c r="B2623" s="1">
        <v>45504</v>
      </c>
      <c r="C2623" t="s">
        <v>1416</v>
      </c>
      <c r="D2623" t="s">
        <v>1417</v>
      </c>
      <c r="E2623">
        <v>43</v>
      </c>
      <c r="F2623" t="s">
        <v>48</v>
      </c>
      <c r="G2623" t="s">
        <v>318</v>
      </c>
      <c r="H2623" t="s">
        <v>319</v>
      </c>
      <c r="I2623" t="s">
        <v>34</v>
      </c>
      <c r="J2623" t="s">
        <v>190</v>
      </c>
      <c r="K2623">
        <v>2</v>
      </c>
      <c r="L2623" s="2">
        <v>2500</v>
      </c>
      <c r="M2623">
        <v>5</v>
      </c>
      <c r="N2623" s="2">
        <v>5000</v>
      </c>
      <c r="O2623" s="2">
        <v>250</v>
      </c>
      <c r="P2623" s="2">
        <v>4750</v>
      </c>
      <c r="Q2623" s="2">
        <v>3846.59</v>
      </c>
      <c r="R2623" s="2">
        <v>903.41</v>
      </c>
      <c r="S2623" t="s">
        <v>36</v>
      </c>
      <c r="T2623" t="s">
        <v>263</v>
      </c>
      <c r="U2623" t="s">
        <v>91</v>
      </c>
      <c r="V2623" t="s">
        <v>39</v>
      </c>
      <c r="W2623" t="s">
        <v>137</v>
      </c>
      <c r="X2623" t="s">
        <v>67</v>
      </c>
      <c r="Y2623" t="s">
        <v>42</v>
      </c>
      <c r="Z2623" t="s">
        <v>144</v>
      </c>
      <c r="AA2623" t="s">
        <v>44</v>
      </c>
      <c r="AB2623" t="s">
        <v>44</v>
      </c>
    </row>
    <row r="2624" spans="1:28" x14ac:dyDescent="0.25">
      <c r="A2624" t="s">
        <v>6029</v>
      </c>
      <c r="B2624" s="1">
        <v>45504</v>
      </c>
      <c r="C2624" t="s">
        <v>1956</v>
      </c>
      <c r="D2624" t="s">
        <v>1957</v>
      </c>
      <c r="E2624">
        <v>56</v>
      </c>
      <c r="F2624" t="s">
        <v>48</v>
      </c>
      <c r="G2624" t="s">
        <v>168</v>
      </c>
      <c r="H2624" t="s">
        <v>169</v>
      </c>
      <c r="I2624" t="s">
        <v>62</v>
      </c>
      <c r="J2624" t="s">
        <v>143</v>
      </c>
      <c r="K2624">
        <v>1</v>
      </c>
      <c r="L2624" s="2">
        <v>1800</v>
      </c>
      <c r="M2624">
        <v>5</v>
      </c>
      <c r="N2624" s="2">
        <v>1800</v>
      </c>
      <c r="O2624" s="2">
        <v>90</v>
      </c>
      <c r="P2624" s="2">
        <v>1710</v>
      </c>
      <c r="Q2624" s="2">
        <v>1384.75</v>
      </c>
      <c r="R2624" s="2">
        <v>325.25</v>
      </c>
      <c r="S2624" t="s">
        <v>36</v>
      </c>
      <c r="T2624" t="s">
        <v>398</v>
      </c>
      <c r="U2624" t="s">
        <v>399</v>
      </c>
      <c r="V2624" t="s">
        <v>39</v>
      </c>
      <c r="W2624" t="s">
        <v>83</v>
      </c>
      <c r="X2624" t="s">
        <v>67</v>
      </c>
      <c r="Y2624" t="s">
        <v>56</v>
      </c>
      <c r="Z2624" t="s">
        <v>43</v>
      </c>
      <c r="AA2624" t="s">
        <v>44</v>
      </c>
      <c r="AB2624" t="s">
        <v>44</v>
      </c>
    </row>
    <row r="2625" spans="1:28" x14ac:dyDescent="0.25">
      <c r="A2625" t="s">
        <v>6030</v>
      </c>
      <c r="B2625" s="1">
        <v>45504</v>
      </c>
      <c r="C2625" t="s">
        <v>1054</v>
      </c>
      <c r="D2625" t="s">
        <v>1055</v>
      </c>
      <c r="E2625">
        <v>34</v>
      </c>
      <c r="F2625" t="s">
        <v>48</v>
      </c>
      <c r="G2625" t="s">
        <v>88</v>
      </c>
      <c r="H2625" t="s">
        <v>89</v>
      </c>
      <c r="I2625" t="s">
        <v>62</v>
      </c>
      <c r="J2625" t="s">
        <v>63</v>
      </c>
      <c r="K2625">
        <v>1</v>
      </c>
      <c r="L2625" s="2">
        <v>4200</v>
      </c>
      <c r="M2625">
        <v>10</v>
      </c>
      <c r="N2625" s="2">
        <v>4200</v>
      </c>
      <c r="O2625" s="2">
        <v>420</v>
      </c>
      <c r="P2625" s="2">
        <v>3780</v>
      </c>
      <c r="Q2625" s="2">
        <v>2868.27</v>
      </c>
      <c r="R2625" s="2">
        <v>911.73</v>
      </c>
      <c r="S2625" t="s">
        <v>53</v>
      </c>
      <c r="T2625" t="s">
        <v>578</v>
      </c>
      <c r="U2625" t="s">
        <v>579</v>
      </c>
      <c r="V2625" t="s">
        <v>39</v>
      </c>
      <c r="W2625" t="s">
        <v>40</v>
      </c>
      <c r="X2625" t="s">
        <v>41</v>
      </c>
      <c r="Y2625" t="s">
        <v>42</v>
      </c>
      <c r="Z2625" t="s">
        <v>43</v>
      </c>
      <c r="AA2625" t="s">
        <v>44</v>
      </c>
      <c r="AB2625" t="s">
        <v>44</v>
      </c>
    </row>
    <row r="2626" spans="1:28" x14ac:dyDescent="0.25">
      <c r="A2626" t="s">
        <v>6031</v>
      </c>
      <c r="B2626" s="1">
        <v>45504</v>
      </c>
      <c r="C2626" t="s">
        <v>4155</v>
      </c>
      <c r="D2626" t="s">
        <v>4156</v>
      </c>
      <c r="E2626">
        <v>23</v>
      </c>
      <c r="F2626" t="s">
        <v>31</v>
      </c>
      <c r="G2626" t="s">
        <v>72</v>
      </c>
      <c r="H2626" t="s">
        <v>73</v>
      </c>
      <c r="I2626" t="s">
        <v>74</v>
      </c>
      <c r="J2626" t="s">
        <v>75</v>
      </c>
      <c r="K2626">
        <v>1</v>
      </c>
      <c r="L2626" s="2">
        <v>2200</v>
      </c>
      <c r="M2626">
        <v>10</v>
      </c>
      <c r="N2626" s="2">
        <v>2200</v>
      </c>
      <c r="O2626" s="2">
        <v>220</v>
      </c>
      <c r="P2626" s="2">
        <v>1980</v>
      </c>
      <c r="Q2626" s="2">
        <v>1159.54</v>
      </c>
      <c r="R2626" s="2">
        <v>820.46</v>
      </c>
      <c r="S2626" t="s">
        <v>64</v>
      </c>
      <c r="T2626" t="s">
        <v>90</v>
      </c>
      <c r="U2626" t="s">
        <v>91</v>
      </c>
      <c r="V2626" t="s">
        <v>39</v>
      </c>
      <c r="W2626" t="s">
        <v>137</v>
      </c>
      <c r="X2626" t="s">
        <v>97</v>
      </c>
      <c r="Y2626" t="s">
        <v>56</v>
      </c>
      <c r="Z2626" t="s">
        <v>43</v>
      </c>
      <c r="AA2626" t="s">
        <v>44</v>
      </c>
      <c r="AB2626" t="s">
        <v>44</v>
      </c>
    </row>
    <row r="2627" spans="1:28" x14ac:dyDescent="0.25">
      <c r="A2627" t="s">
        <v>6032</v>
      </c>
      <c r="B2627" s="1">
        <v>45504</v>
      </c>
      <c r="C2627" t="s">
        <v>6033</v>
      </c>
      <c r="D2627" t="s">
        <v>6034</v>
      </c>
      <c r="E2627">
        <v>40</v>
      </c>
      <c r="F2627" t="s">
        <v>48</v>
      </c>
      <c r="G2627" t="s">
        <v>227</v>
      </c>
      <c r="H2627" t="s">
        <v>228</v>
      </c>
      <c r="I2627" t="s">
        <v>74</v>
      </c>
      <c r="J2627" t="s">
        <v>75</v>
      </c>
      <c r="K2627">
        <v>3</v>
      </c>
      <c r="L2627" s="2">
        <v>1400</v>
      </c>
      <c r="M2627">
        <v>25</v>
      </c>
      <c r="N2627" s="2">
        <v>4200</v>
      </c>
      <c r="O2627" s="2">
        <v>1050</v>
      </c>
      <c r="P2627" s="2">
        <v>3150</v>
      </c>
      <c r="Q2627" s="2">
        <v>1798</v>
      </c>
      <c r="R2627" s="2">
        <v>1352</v>
      </c>
      <c r="S2627" t="s">
        <v>53</v>
      </c>
      <c r="T2627" t="s">
        <v>105</v>
      </c>
      <c r="U2627" t="s">
        <v>106</v>
      </c>
      <c r="V2627" t="s">
        <v>39</v>
      </c>
      <c r="W2627" t="s">
        <v>124</v>
      </c>
      <c r="X2627" t="s">
        <v>41</v>
      </c>
      <c r="Y2627" t="s">
        <v>56</v>
      </c>
      <c r="Z2627" t="s">
        <v>223</v>
      </c>
      <c r="AA2627" t="s">
        <v>44</v>
      </c>
      <c r="AB2627" t="s">
        <v>44</v>
      </c>
    </row>
    <row r="2628" spans="1:28" x14ac:dyDescent="0.25">
      <c r="A2628" t="s">
        <v>6035</v>
      </c>
      <c r="B2628" s="1">
        <v>45504</v>
      </c>
      <c r="C2628" t="s">
        <v>1401</v>
      </c>
      <c r="D2628" t="s">
        <v>1402</v>
      </c>
      <c r="E2628">
        <v>37</v>
      </c>
      <c r="F2628" t="s">
        <v>31</v>
      </c>
      <c r="G2628" t="s">
        <v>366</v>
      </c>
      <c r="H2628" t="s">
        <v>367</v>
      </c>
      <c r="I2628" t="s">
        <v>34</v>
      </c>
      <c r="J2628" t="s">
        <v>130</v>
      </c>
      <c r="K2628">
        <v>3</v>
      </c>
      <c r="L2628" s="2">
        <v>14500</v>
      </c>
      <c r="M2628">
        <v>25</v>
      </c>
      <c r="N2628" s="2">
        <v>43500</v>
      </c>
      <c r="O2628" s="2">
        <v>10875</v>
      </c>
      <c r="P2628" s="2">
        <v>32625</v>
      </c>
      <c r="Q2628" s="2">
        <v>22846.71</v>
      </c>
      <c r="R2628" s="2">
        <v>9778.2900000000009</v>
      </c>
      <c r="S2628" t="s">
        <v>64</v>
      </c>
      <c r="T2628" t="s">
        <v>65</v>
      </c>
      <c r="U2628" t="s">
        <v>65</v>
      </c>
      <c r="V2628" t="s">
        <v>39</v>
      </c>
      <c r="W2628" t="s">
        <v>137</v>
      </c>
      <c r="X2628" t="s">
        <v>41</v>
      </c>
      <c r="Y2628" t="s">
        <v>56</v>
      </c>
      <c r="Z2628" t="s">
        <v>43</v>
      </c>
      <c r="AA2628" t="s">
        <v>44</v>
      </c>
      <c r="AB2628" t="s">
        <v>44</v>
      </c>
    </row>
    <row r="2629" spans="1:28" x14ac:dyDescent="0.25">
      <c r="A2629" t="s">
        <v>6036</v>
      </c>
      <c r="B2629" s="1">
        <v>45504</v>
      </c>
      <c r="C2629" t="s">
        <v>6037</v>
      </c>
      <c r="D2629" t="s">
        <v>6038</v>
      </c>
      <c r="E2629">
        <v>26</v>
      </c>
      <c r="F2629" t="s">
        <v>48</v>
      </c>
      <c r="G2629" t="s">
        <v>436</v>
      </c>
      <c r="H2629" t="s">
        <v>437</v>
      </c>
      <c r="I2629" t="s">
        <v>74</v>
      </c>
      <c r="J2629" t="s">
        <v>190</v>
      </c>
      <c r="K2629">
        <v>1</v>
      </c>
      <c r="L2629" s="2">
        <v>1800</v>
      </c>
      <c r="M2629">
        <v>20</v>
      </c>
      <c r="N2629" s="2">
        <v>1800</v>
      </c>
      <c r="O2629" s="2">
        <v>360</v>
      </c>
      <c r="P2629" s="2">
        <v>1440</v>
      </c>
      <c r="Q2629" s="2">
        <v>893.28</v>
      </c>
      <c r="R2629" s="2">
        <v>546.72</v>
      </c>
      <c r="S2629" t="s">
        <v>53</v>
      </c>
      <c r="T2629" t="s">
        <v>222</v>
      </c>
      <c r="U2629" t="s">
        <v>38</v>
      </c>
      <c r="V2629" t="s">
        <v>39</v>
      </c>
      <c r="W2629" t="s">
        <v>137</v>
      </c>
      <c r="X2629" t="s">
        <v>41</v>
      </c>
      <c r="Y2629" t="s">
        <v>56</v>
      </c>
      <c r="Z2629" t="s">
        <v>107</v>
      </c>
      <c r="AA2629" t="s">
        <v>44</v>
      </c>
      <c r="AB2629" t="s">
        <v>44</v>
      </c>
    </row>
    <row r="2630" spans="1:28" x14ac:dyDescent="0.25">
      <c r="A2630" t="s">
        <v>6039</v>
      </c>
      <c r="B2630" s="1">
        <v>45504</v>
      </c>
      <c r="C2630" t="s">
        <v>3660</v>
      </c>
      <c r="D2630" t="s">
        <v>3661</v>
      </c>
      <c r="E2630">
        <v>21</v>
      </c>
      <c r="F2630" t="s">
        <v>48</v>
      </c>
      <c r="G2630" t="s">
        <v>148</v>
      </c>
      <c r="H2630" t="s">
        <v>149</v>
      </c>
      <c r="I2630" t="s">
        <v>74</v>
      </c>
      <c r="J2630" t="s">
        <v>130</v>
      </c>
      <c r="K2630">
        <v>2</v>
      </c>
      <c r="L2630" s="2">
        <v>3500</v>
      </c>
      <c r="M2630">
        <v>0</v>
      </c>
      <c r="N2630" s="2">
        <v>7000</v>
      </c>
      <c r="O2630" s="2">
        <v>0</v>
      </c>
      <c r="P2630" s="2">
        <v>7000</v>
      </c>
      <c r="Q2630" s="2">
        <v>5254.01</v>
      </c>
      <c r="R2630" s="2">
        <v>1745.99</v>
      </c>
      <c r="S2630" t="s">
        <v>53</v>
      </c>
      <c r="T2630" t="s">
        <v>54</v>
      </c>
      <c r="U2630" t="s">
        <v>55</v>
      </c>
      <c r="V2630" t="s">
        <v>39</v>
      </c>
      <c r="W2630" t="s">
        <v>92</v>
      </c>
      <c r="X2630" t="s">
        <v>97</v>
      </c>
      <c r="Y2630" t="s">
        <v>84</v>
      </c>
      <c r="Z2630" t="s">
        <v>43</v>
      </c>
      <c r="AA2630" t="s">
        <v>68</v>
      </c>
      <c r="AB2630" t="s">
        <v>44</v>
      </c>
    </row>
    <row r="2631" spans="1:28" x14ac:dyDescent="0.25">
      <c r="A2631" t="s">
        <v>6040</v>
      </c>
      <c r="B2631" s="1">
        <v>45505</v>
      </c>
      <c r="C2631" t="s">
        <v>860</v>
      </c>
      <c r="D2631" t="s">
        <v>861</v>
      </c>
      <c r="E2631">
        <v>60</v>
      </c>
      <c r="F2631" t="s">
        <v>48</v>
      </c>
      <c r="G2631" t="s">
        <v>202</v>
      </c>
      <c r="H2631" t="s">
        <v>203</v>
      </c>
      <c r="I2631" t="s">
        <v>103</v>
      </c>
      <c r="J2631" t="s">
        <v>104</v>
      </c>
      <c r="K2631">
        <v>5</v>
      </c>
      <c r="L2631" s="2">
        <v>550</v>
      </c>
      <c r="M2631">
        <v>15</v>
      </c>
      <c r="N2631" s="2">
        <v>2750</v>
      </c>
      <c r="O2631" s="2">
        <v>412.5</v>
      </c>
      <c r="P2631" s="2">
        <v>2337.5</v>
      </c>
      <c r="Q2631" s="2">
        <v>1612.79</v>
      </c>
      <c r="R2631" s="2">
        <v>724.71</v>
      </c>
      <c r="S2631" t="s">
        <v>53</v>
      </c>
      <c r="T2631" t="s">
        <v>90</v>
      </c>
      <c r="U2631" t="s">
        <v>91</v>
      </c>
      <c r="V2631" t="s">
        <v>39</v>
      </c>
      <c r="W2631" t="s">
        <v>83</v>
      </c>
      <c r="X2631" t="s">
        <v>41</v>
      </c>
      <c r="Y2631" t="s">
        <v>56</v>
      </c>
      <c r="Z2631" t="s">
        <v>43</v>
      </c>
      <c r="AA2631" t="s">
        <v>44</v>
      </c>
      <c r="AB2631" t="s">
        <v>44</v>
      </c>
    </row>
    <row r="2632" spans="1:28" x14ac:dyDescent="0.25">
      <c r="A2632" t="s">
        <v>6041</v>
      </c>
      <c r="B2632" s="1">
        <v>45505</v>
      </c>
      <c r="C2632" t="s">
        <v>6042</v>
      </c>
      <c r="D2632" t="s">
        <v>6043</v>
      </c>
      <c r="E2632">
        <v>40</v>
      </c>
      <c r="F2632" t="s">
        <v>31</v>
      </c>
      <c r="G2632" t="s">
        <v>176</v>
      </c>
      <c r="H2632" t="s">
        <v>177</v>
      </c>
      <c r="I2632" t="s">
        <v>34</v>
      </c>
      <c r="J2632" t="s">
        <v>35</v>
      </c>
      <c r="K2632">
        <v>2</v>
      </c>
      <c r="L2632" s="2">
        <v>6500</v>
      </c>
      <c r="M2632">
        <v>25</v>
      </c>
      <c r="N2632" s="2">
        <v>13000</v>
      </c>
      <c r="O2632" s="2">
        <v>3250</v>
      </c>
      <c r="P2632" s="2">
        <v>9750</v>
      </c>
      <c r="Q2632" s="2">
        <v>6213.14</v>
      </c>
      <c r="R2632" s="2">
        <v>3536.86</v>
      </c>
      <c r="S2632" t="s">
        <v>64</v>
      </c>
      <c r="T2632" t="s">
        <v>136</v>
      </c>
      <c r="U2632" t="s">
        <v>38</v>
      </c>
      <c r="V2632" t="s">
        <v>39</v>
      </c>
      <c r="W2632" t="s">
        <v>92</v>
      </c>
      <c r="X2632" t="s">
        <v>97</v>
      </c>
      <c r="Y2632" t="s">
        <v>56</v>
      </c>
      <c r="Z2632" t="s">
        <v>43</v>
      </c>
      <c r="AA2632" t="s">
        <v>44</v>
      </c>
      <c r="AB2632" t="s">
        <v>44</v>
      </c>
    </row>
    <row r="2633" spans="1:28" x14ac:dyDescent="0.25">
      <c r="A2633" t="s">
        <v>6044</v>
      </c>
      <c r="B2633" s="1">
        <v>45505</v>
      </c>
      <c r="C2633" t="s">
        <v>2646</v>
      </c>
      <c r="D2633" t="s">
        <v>2647</v>
      </c>
      <c r="E2633">
        <v>59</v>
      </c>
      <c r="F2633" t="s">
        <v>31</v>
      </c>
      <c r="G2633" t="s">
        <v>60</v>
      </c>
      <c r="H2633" t="s">
        <v>61</v>
      </c>
      <c r="I2633" t="s">
        <v>62</v>
      </c>
      <c r="J2633" t="s">
        <v>63</v>
      </c>
      <c r="K2633">
        <v>1</v>
      </c>
      <c r="L2633" s="2">
        <v>3500</v>
      </c>
      <c r="M2633">
        <v>0</v>
      </c>
      <c r="N2633" s="2">
        <v>3500</v>
      </c>
      <c r="O2633" s="2">
        <v>0</v>
      </c>
      <c r="P2633" s="2">
        <v>3500</v>
      </c>
      <c r="Q2633" s="2">
        <v>2139.64</v>
      </c>
      <c r="R2633" s="2">
        <v>1360.36</v>
      </c>
      <c r="S2633" t="s">
        <v>64</v>
      </c>
      <c r="T2633" t="s">
        <v>290</v>
      </c>
      <c r="U2633" t="s">
        <v>291</v>
      </c>
      <c r="V2633" t="s">
        <v>39</v>
      </c>
      <c r="W2633" t="s">
        <v>40</v>
      </c>
      <c r="X2633" t="s">
        <v>41</v>
      </c>
      <c r="Y2633" t="s">
        <v>56</v>
      </c>
      <c r="Z2633" t="s">
        <v>43</v>
      </c>
      <c r="AA2633" t="s">
        <v>44</v>
      </c>
      <c r="AB2633" t="s">
        <v>44</v>
      </c>
    </row>
    <row r="2634" spans="1:28" x14ac:dyDescent="0.25">
      <c r="A2634" t="s">
        <v>6045</v>
      </c>
      <c r="B2634" s="1">
        <v>45505</v>
      </c>
      <c r="C2634" t="s">
        <v>1048</v>
      </c>
      <c r="D2634" t="s">
        <v>1049</v>
      </c>
      <c r="E2634">
        <v>21</v>
      </c>
      <c r="F2634" t="s">
        <v>31</v>
      </c>
      <c r="G2634" t="s">
        <v>280</v>
      </c>
      <c r="H2634" t="s">
        <v>281</v>
      </c>
      <c r="I2634" t="s">
        <v>62</v>
      </c>
      <c r="J2634" t="s">
        <v>190</v>
      </c>
      <c r="K2634">
        <v>2</v>
      </c>
      <c r="L2634" s="2">
        <v>700</v>
      </c>
      <c r="M2634">
        <v>15</v>
      </c>
      <c r="N2634" s="2">
        <v>1400</v>
      </c>
      <c r="O2634" s="2">
        <v>210</v>
      </c>
      <c r="P2634" s="2">
        <v>1190</v>
      </c>
      <c r="Q2634" s="2">
        <v>808.07</v>
      </c>
      <c r="R2634" s="2">
        <v>381.93</v>
      </c>
      <c r="S2634" t="s">
        <v>53</v>
      </c>
      <c r="T2634" t="s">
        <v>290</v>
      </c>
      <c r="U2634" t="s">
        <v>291</v>
      </c>
      <c r="V2634" t="s">
        <v>39</v>
      </c>
      <c r="W2634" t="s">
        <v>66</v>
      </c>
      <c r="X2634" t="s">
        <v>41</v>
      </c>
      <c r="Y2634" t="s">
        <v>56</v>
      </c>
      <c r="Z2634" t="s">
        <v>43</v>
      </c>
      <c r="AA2634" t="s">
        <v>44</v>
      </c>
      <c r="AB2634" t="s">
        <v>44</v>
      </c>
    </row>
    <row r="2635" spans="1:28" x14ac:dyDescent="0.25">
      <c r="A2635" t="s">
        <v>6046</v>
      </c>
      <c r="B2635" s="1">
        <v>45505</v>
      </c>
      <c r="C2635" t="s">
        <v>220</v>
      </c>
      <c r="D2635" t="s">
        <v>221</v>
      </c>
      <c r="E2635">
        <v>33</v>
      </c>
      <c r="F2635" t="s">
        <v>48</v>
      </c>
      <c r="G2635" t="s">
        <v>387</v>
      </c>
      <c r="H2635" t="s">
        <v>388</v>
      </c>
      <c r="I2635" t="s">
        <v>74</v>
      </c>
      <c r="J2635" t="s">
        <v>75</v>
      </c>
      <c r="K2635">
        <v>2</v>
      </c>
      <c r="L2635" s="2">
        <v>3200</v>
      </c>
      <c r="M2635">
        <v>20</v>
      </c>
      <c r="N2635" s="2">
        <v>6400</v>
      </c>
      <c r="O2635" s="2">
        <v>1280</v>
      </c>
      <c r="P2635" s="2">
        <v>5120</v>
      </c>
      <c r="Q2635" s="2">
        <v>3397</v>
      </c>
      <c r="R2635" s="2">
        <v>1723</v>
      </c>
      <c r="S2635" t="s">
        <v>36</v>
      </c>
      <c r="T2635" t="s">
        <v>54</v>
      </c>
      <c r="U2635" t="s">
        <v>55</v>
      </c>
      <c r="V2635" t="s">
        <v>39</v>
      </c>
      <c r="W2635" t="s">
        <v>124</v>
      </c>
      <c r="X2635" t="s">
        <v>67</v>
      </c>
      <c r="Y2635" t="s">
        <v>56</v>
      </c>
      <c r="Z2635" t="s">
        <v>223</v>
      </c>
      <c r="AA2635" t="s">
        <v>44</v>
      </c>
      <c r="AB2635" t="s">
        <v>44</v>
      </c>
    </row>
    <row r="2636" spans="1:28" x14ac:dyDescent="0.25">
      <c r="A2636" t="s">
        <v>6047</v>
      </c>
      <c r="B2636" s="1">
        <v>45505</v>
      </c>
      <c r="C2636" t="s">
        <v>4070</v>
      </c>
      <c r="D2636" t="s">
        <v>4071</v>
      </c>
      <c r="E2636">
        <v>18</v>
      </c>
      <c r="F2636" t="s">
        <v>48</v>
      </c>
      <c r="G2636" t="s">
        <v>197</v>
      </c>
      <c r="H2636" t="s">
        <v>198</v>
      </c>
      <c r="I2636" t="s">
        <v>74</v>
      </c>
      <c r="J2636" t="s">
        <v>75</v>
      </c>
      <c r="K2636">
        <v>1</v>
      </c>
      <c r="L2636" s="2">
        <v>2600</v>
      </c>
      <c r="M2636">
        <v>10</v>
      </c>
      <c r="N2636" s="2">
        <v>2600</v>
      </c>
      <c r="O2636" s="2">
        <v>260</v>
      </c>
      <c r="P2636" s="2">
        <v>2340</v>
      </c>
      <c r="Q2636" s="2">
        <v>1647.11</v>
      </c>
      <c r="R2636" s="2">
        <v>692.89</v>
      </c>
      <c r="S2636" t="s">
        <v>53</v>
      </c>
      <c r="T2636" t="s">
        <v>90</v>
      </c>
      <c r="U2636" t="s">
        <v>91</v>
      </c>
      <c r="V2636" t="s">
        <v>39</v>
      </c>
      <c r="W2636" t="s">
        <v>92</v>
      </c>
      <c r="X2636" t="s">
        <v>41</v>
      </c>
      <c r="Y2636" t="s">
        <v>56</v>
      </c>
      <c r="Z2636" t="s">
        <v>43</v>
      </c>
      <c r="AA2636" t="s">
        <v>44</v>
      </c>
      <c r="AB2636" t="s">
        <v>44</v>
      </c>
    </row>
    <row r="2637" spans="1:28" x14ac:dyDescent="0.25">
      <c r="A2637" t="s">
        <v>6048</v>
      </c>
      <c r="B2637" s="1">
        <v>45505</v>
      </c>
      <c r="C2637" t="s">
        <v>2531</v>
      </c>
      <c r="D2637" t="s">
        <v>2532</v>
      </c>
      <c r="E2637">
        <v>39</v>
      </c>
      <c r="F2637" t="s">
        <v>48</v>
      </c>
      <c r="G2637" t="s">
        <v>188</v>
      </c>
      <c r="H2637" t="s">
        <v>189</v>
      </c>
      <c r="I2637" t="s">
        <v>34</v>
      </c>
      <c r="J2637" t="s">
        <v>190</v>
      </c>
      <c r="K2637">
        <v>5</v>
      </c>
      <c r="L2637" s="2">
        <v>1800</v>
      </c>
      <c r="M2637">
        <v>0</v>
      </c>
      <c r="N2637" s="2">
        <v>9000</v>
      </c>
      <c r="O2637" s="2">
        <v>0</v>
      </c>
      <c r="P2637" s="2">
        <v>9000</v>
      </c>
      <c r="Q2637" s="2">
        <v>7308</v>
      </c>
      <c r="R2637" s="2">
        <v>1692</v>
      </c>
      <c r="S2637" t="s">
        <v>53</v>
      </c>
      <c r="T2637" t="s">
        <v>263</v>
      </c>
      <c r="U2637" t="s">
        <v>91</v>
      </c>
      <c r="V2637" t="s">
        <v>39</v>
      </c>
      <c r="W2637" t="s">
        <v>92</v>
      </c>
      <c r="X2637" t="s">
        <v>67</v>
      </c>
      <c r="Y2637" t="s">
        <v>56</v>
      </c>
      <c r="Z2637" t="s">
        <v>43</v>
      </c>
      <c r="AA2637" t="s">
        <v>44</v>
      </c>
      <c r="AB2637" t="s">
        <v>44</v>
      </c>
    </row>
    <row r="2638" spans="1:28" x14ac:dyDescent="0.25">
      <c r="A2638" t="s">
        <v>6049</v>
      </c>
      <c r="B2638" s="1">
        <v>45505</v>
      </c>
      <c r="C2638" t="s">
        <v>5240</v>
      </c>
      <c r="D2638" t="s">
        <v>5241</v>
      </c>
      <c r="E2638">
        <v>46</v>
      </c>
      <c r="F2638" t="s">
        <v>111</v>
      </c>
      <c r="G2638" t="s">
        <v>60</v>
      </c>
      <c r="H2638" t="s">
        <v>61</v>
      </c>
      <c r="I2638" t="s">
        <v>62</v>
      </c>
      <c r="J2638" t="s">
        <v>63</v>
      </c>
      <c r="K2638">
        <v>2</v>
      </c>
      <c r="L2638" s="2">
        <v>3500</v>
      </c>
      <c r="M2638">
        <v>5</v>
      </c>
      <c r="N2638" s="2">
        <v>7000</v>
      </c>
      <c r="O2638" s="2">
        <v>350</v>
      </c>
      <c r="P2638" s="2">
        <v>6650</v>
      </c>
      <c r="Q2638" s="2">
        <v>4516.1000000000004</v>
      </c>
      <c r="R2638" s="2">
        <v>2133.9</v>
      </c>
      <c r="S2638" t="s">
        <v>36</v>
      </c>
      <c r="T2638" t="s">
        <v>90</v>
      </c>
      <c r="U2638" t="s">
        <v>91</v>
      </c>
      <c r="V2638" t="s">
        <v>39</v>
      </c>
      <c r="W2638" t="s">
        <v>83</v>
      </c>
      <c r="X2638" t="s">
        <v>67</v>
      </c>
      <c r="Y2638" t="s">
        <v>42</v>
      </c>
      <c r="Z2638" t="s">
        <v>43</v>
      </c>
      <c r="AA2638" t="s">
        <v>44</v>
      </c>
      <c r="AB2638" t="s">
        <v>44</v>
      </c>
    </row>
    <row r="2639" spans="1:28" x14ac:dyDescent="0.25">
      <c r="A2639" t="s">
        <v>6050</v>
      </c>
      <c r="B2639" s="1">
        <v>45505</v>
      </c>
      <c r="C2639" t="s">
        <v>3016</v>
      </c>
      <c r="D2639" t="s">
        <v>3017</v>
      </c>
      <c r="E2639">
        <v>36</v>
      </c>
      <c r="F2639" t="s">
        <v>48</v>
      </c>
      <c r="G2639" t="s">
        <v>243</v>
      </c>
      <c r="H2639" t="s">
        <v>244</v>
      </c>
      <c r="I2639" t="s">
        <v>103</v>
      </c>
      <c r="J2639" t="s">
        <v>104</v>
      </c>
      <c r="K2639">
        <v>1</v>
      </c>
      <c r="L2639" s="2">
        <v>450</v>
      </c>
      <c r="M2639">
        <v>5</v>
      </c>
      <c r="N2639" s="2">
        <v>450</v>
      </c>
      <c r="O2639" s="2">
        <v>22.5</v>
      </c>
      <c r="P2639" s="2">
        <v>427.5</v>
      </c>
      <c r="Q2639" s="2">
        <v>283.27999999999997</v>
      </c>
      <c r="R2639" s="2">
        <v>144.22</v>
      </c>
      <c r="S2639" t="s">
        <v>53</v>
      </c>
      <c r="T2639" t="s">
        <v>178</v>
      </c>
      <c r="U2639" t="s">
        <v>154</v>
      </c>
      <c r="V2639" t="s">
        <v>39</v>
      </c>
      <c r="W2639" t="s">
        <v>137</v>
      </c>
      <c r="X2639" t="s">
        <v>41</v>
      </c>
      <c r="Y2639" t="s">
        <v>42</v>
      </c>
      <c r="Z2639" t="s">
        <v>508</v>
      </c>
      <c r="AA2639" t="s">
        <v>44</v>
      </c>
      <c r="AB2639" t="s">
        <v>44</v>
      </c>
    </row>
    <row r="2640" spans="1:28" x14ac:dyDescent="0.25">
      <c r="A2640" t="s">
        <v>6051</v>
      </c>
      <c r="B2640" s="1">
        <v>45505</v>
      </c>
      <c r="C2640" t="s">
        <v>911</v>
      </c>
      <c r="D2640" t="s">
        <v>912</v>
      </c>
      <c r="E2640">
        <v>48</v>
      </c>
      <c r="F2640" t="s">
        <v>48</v>
      </c>
      <c r="G2640" t="s">
        <v>101</v>
      </c>
      <c r="H2640" t="s">
        <v>102</v>
      </c>
      <c r="I2640" t="s">
        <v>103</v>
      </c>
      <c r="J2640" t="s">
        <v>104</v>
      </c>
      <c r="K2640">
        <v>2</v>
      </c>
      <c r="L2640" s="2">
        <v>1800</v>
      </c>
      <c r="M2640">
        <v>25</v>
      </c>
      <c r="N2640" s="2">
        <v>3600</v>
      </c>
      <c r="O2640" s="2">
        <v>900</v>
      </c>
      <c r="P2640" s="2">
        <v>2700</v>
      </c>
      <c r="Q2640" s="2">
        <v>1807.96</v>
      </c>
      <c r="R2640" s="2">
        <v>892.04</v>
      </c>
      <c r="S2640" t="s">
        <v>53</v>
      </c>
      <c r="T2640" t="s">
        <v>178</v>
      </c>
      <c r="U2640" t="s">
        <v>154</v>
      </c>
      <c r="V2640" t="s">
        <v>39</v>
      </c>
      <c r="W2640" t="s">
        <v>92</v>
      </c>
      <c r="X2640" t="s">
        <v>97</v>
      </c>
      <c r="Y2640" t="s">
        <v>56</v>
      </c>
      <c r="Z2640" t="s">
        <v>43</v>
      </c>
      <c r="AA2640" t="s">
        <v>44</v>
      </c>
      <c r="AB2640" t="s">
        <v>44</v>
      </c>
    </row>
    <row r="2641" spans="1:28" x14ac:dyDescent="0.25">
      <c r="A2641" t="s">
        <v>6052</v>
      </c>
      <c r="B2641" s="1">
        <v>45505</v>
      </c>
      <c r="C2641" t="s">
        <v>1715</v>
      </c>
      <c r="D2641" t="s">
        <v>1716</v>
      </c>
      <c r="E2641">
        <v>23</v>
      </c>
      <c r="F2641" t="s">
        <v>31</v>
      </c>
      <c r="G2641" t="s">
        <v>168</v>
      </c>
      <c r="H2641" t="s">
        <v>169</v>
      </c>
      <c r="I2641" t="s">
        <v>62</v>
      </c>
      <c r="J2641" t="s">
        <v>143</v>
      </c>
      <c r="K2641">
        <v>1</v>
      </c>
      <c r="L2641" s="2">
        <v>1800</v>
      </c>
      <c r="M2641">
        <v>15</v>
      </c>
      <c r="N2641" s="2">
        <v>1800</v>
      </c>
      <c r="O2641" s="2">
        <v>270</v>
      </c>
      <c r="P2641" s="2">
        <v>1530</v>
      </c>
      <c r="Q2641" s="2">
        <v>845.14</v>
      </c>
      <c r="R2641" s="2">
        <v>684.86</v>
      </c>
      <c r="S2641" t="s">
        <v>53</v>
      </c>
      <c r="T2641" t="s">
        <v>65</v>
      </c>
      <c r="U2641" t="s">
        <v>65</v>
      </c>
      <c r="V2641" t="s">
        <v>39</v>
      </c>
      <c r="W2641" t="s">
        <v>92</v>
      </c>
      <c r="X2641" t="s">
        <v>41</v>
      </c>
      <c r="Y2641" t="s">
        <v>42</v>
      </c>
      <c r="Z2641" t="s">
        <v>144</v>
      </c>
      <c r="AA2641" t="s">
        <v>68</v>
      </c>
      <c r="AB2641" t="s">
        <v>44</v>
      </c>
    </row>
    <row r="2642" spans="1:28" x14ac:dyDescent="0.25">
      <c r="A2642" t="s">
        <v>6053</v>
      </c>
      <c r="B2642" s="1">
        <v>45505</v>
      </c>
      <c r="C2642" t="s">
        <v>6054</v>
      </c>
      <c r="D2642" t="s">
        <v>6055</v>
      </c>
      <c r="E2642">
        <v>23</v>
      </c>
      <c r="F2642" t="s">
        <v>48</v>
      </c>
      <c r="G2642" t="s">
        <v>436</v>
      </c>
      <c r="H2642" t="s">
        <v>437</v>
      </c>
      <c r="I2642" t="s">
        <v>74</v>
      </c>
      <c r="J2642" t="s">
        <v>190</v>
      </c>
      <c r="K2642">
        <v>3</v>
      </c>
      <c r="L2642" s="2">
        <v>1800</v>
      </c>
      <c r="M2642">
        <v>10</v>
      </c>
      <c r="N2642" s="2">
        <v>5400</v>
      </c>
      <c r="O2642" s="2">
        <v>540</v>
      </c>
      <c r="P2642" s="2">
        <v>4860</v>
      </c>
      <c r="Q2642" s="2">
        <v>3726.29</v>
      </c>
      <c r="R2642" s="2">
        <v>1133.71</v>
      </c>
      <c r="S2642" t="s">
        <v>53</v>
      </c>
      <c r="T2642" t="s">
        <v>398</v>
      </c>
      <c r="U2642" t="s">
        <v>399</v>
      </c>
      <c r="V2642" t="s">
        <v>39</v>
      </c>
      <c r="W2642" t="s">
        <v>92</v>
      </c>
      <c r="X2642" t="s">
        <v>67</v>
      </c>
      <c r="Y2642" t="s">
        <v>42</v>
      </c>
      <c r="Z2642" t="s">
        <v>43</v>
      </c>
      <c r="AA2642" t="s">
        <v>44</v>
      </c>
      <c r="AB2642" t="s">
        <v>44</v>
      </c>
    </row>
    <row r="2643" spans="1:28" x14ac:dyDescent="0.25">
      <c r="A2643" t="s">
        <v>6056</v>
      </c>
      <c r="B2643" s="1">
        <v>45505</v>
      </c>
      <c r="C2643" t="s">
        <v>6057</v>
      </c>
      <c r="D2643" t="s">
        <v>6058</v>
      </c>
      <c r="E2643">
        <v>23</v>
      </c>
      <c r="F2643" t="s">
        <v>48</v>
      </c>
      <c r="G2643" t="s">
        <v>207</v>
      </c>
      <c r="H2643" t="s">
        <v>208</v>
      </c>
      <c r="I2643" t="s">
        <v>34</v>
      </c>
      <c r="J2643" t="s">
        <v>143</v>
      </c>
      <c r="K2643">
        <v>1</v>
      </c>
      <c r="L2643" s="2">
        <v>18000</v>
      </c>
      <c r="M2643">
        <v>5</v>
      </c>
      <c r="N2643" s="2">
        <v>18000</v>
      </c>
      <c r="O2643" s="2">
        <v>900</v>
      </c>
      <c r="P2643" s="2">
        <v>17100</v>
      </c>
      <c r="Q2643" s="2">
        <v>13659.53</v>
      </c>
      <c r="R2643" s="2">
        <v>3440.47</v>
      </c>
      <c r="S2643" t="s">
        <v>64</v>
      </c>
      <c r="T2643" t="s">
        <v>54</v>
      </c>
      <c r="U2643" t="s">
        <v>55</v>
      </c>
      <c r="V2643" t="s">
        <v>39</v>
      </c>
      <c r="W2643" t="s">
        <v>66</v>
      </c>
      <c r="X2643" t="s">
        <v>97</v>
      </c>
      <c r="Y2643" t="s">
        <v>56</v>
      </c>
      <c r="Z2643" t="s">
        <v>43</v>
      </c>
      <c r="AA2643" t="s">
        <v>44</v>
      </c>
      <c r="AB2643" t="s">
        <v>68</v>
      </c>
    </row>
    <row r="2644" spans="1:28" x14ac:dyDescent="0.25">
      <c r="A2644" t="s">
        <v>6059</v>
      </c>
      <c r="B2644" s="1">
        <v>45505</v>
      </c>
      <c r="C2644" t="s">
        <v>5591</v>
      </c>
      <c r="D2644" t="s">
        <v>5592</v>
      </c>
      <c r="E2644">
        <v>24</v>
      </c>
      <c r="F2644" t="s">
        <v>48</v>
      </c>
      <c r="G2644" t="s">
        <v>176</v>
      </c>
      <c r="H2644" t="s">
        <v>177</v>
      </c>
      <c r="I2644" t="s">
        <v>34</v>
      </c>
      <c r="J2644" t="s">
        <v>35</v>
      </c>
      <c r="K2644">
        <v>2</v>
      </c>
      <c r="L2644" s="2">
        <v>6500</v>
      </c>
      <c r="M2644">
        <v>5</v>
      </c>
      <c r="N2644" s="2">
        <v>13000</v>
      </c>
      <c r="O2644" s="2">
        <v>650</v>
      </c>
      <c r="P2644" s="2">
        <v>12350</v>
      </c>
      <c r="Q2644" s="2">
        <v>8337.7999999999993</v>
      </c>
      <c r="R2644" s="2">
        <v>4012.2</v>
      </c>
      <c r="S2644" t="s">
        <v>53</v>
      </c>
      <c r="T2644" t="s">
        <v>578</v>
      </c>
      <c r="U2644" t="s">
        <v>579</v>
      </c>
      <c r="V2644" t="s">
        <v>39</v>
      </c>
      <c r="W2644" t="s">
        <v>92</v>
      </c>
      <c r="X2644" t="s">
        <v>67</v>
      </c>
      <c r="Y2644" t="s">
        <v>56</v>
      </c>
      <c r="Z2644" t="s">
        <v>43</v>
      </c>
      <c r="AA2644" t="s">
        <v>44</v>
      </c>
      <c r="AB2644" t="s">
        <v>44</v>
      </c>
    </row>
    <row r="2645" spans="1:28" x14ac:dyDescent="0.25">
      <c r="A2645" t="s">
        <v>6060</v>
      </c>
      <c r="B2645" s="1">
        <v>45505</v>
      </c>
      <c r="C2645" t="s">
        <v>2738</v>
      </c>
      <c r="D2645" t="s">
        <v>2739</v>
      </c>
      <c r="E2645">
        <v>44</v>
      </c>
      <c r="F2645" t="s">
        <v>48</v>
      </c>
      <c r="G2645" t="s">
        <v>366</v>
      </c>
      <c r="H2645" t="s">
        <v>367</v>
      </c>
      <c r="I2645" t="s">
        <v>34</v>
      </c>
      <c r="J2645" t="s">
        <v>130</v>
      </c>
      <c r="K2645">
        <v>1</v>
      </c>
      <c r="L2645" s="2">
        <v>14500</v>
      </c>
      <c r="M2645">
        <v>15</v>
      </c>
      <c r="N2645" s="2">
        <v>14500</v>
      </c>
      <c r="O2645" s="2">
        <v>2175</v>
      </c>
      <c r="P2645" s="2">
        <v>12325</v>
      </c>
      <c r="Q2645" s="2">
        <v>7986.2</v>
      </c>
      <c r="R2645" s="2">
        <v>4338.8</v>
      </c>
      <c r="S2645" t="s">
        <v>53</v>
      </c>
      <c r="T2645" t="s">
        <v>398</v>
      </c>
      <c r="U2645" t="s">
        <v>399</v>
      </c>
      <c r="V2645" t="s">
        <v>39</v>
      </c>
      <c r="W2645" t="s">
        <v>83</v>
      </c>
      <c r="X2645" t="s">
        <v>41</v>
      </c>
      <c r="Y2645" t="s">
        <v>42</v>
      </c>
      <c r="Z2645" t="s">
        <v>43</v>
      </c>
      <c r="AA2645" t="s">
        <v>44</v>
      </c>
      <c r="AB2645" t="s">
        <v>44</v>
      </c>
    </row>
    <row r="2646" spans="1:28" x14ac:dyDescent="0.25">
      <c r="A2646" t="s">
        <v>6061</v>
      </c>
      <c r="B2646" s="1">
        <v>45505</v>
      </c>
      <c r="C2646" t="s">
        <v>6062</v>
      </c>
      <c r="D2646" t="s">
        <v>6063</v>
      </c>
      <c r="E2646">
        <v>19</v>
      </c>
      <c r="F2646" t="s">
        <v>31</v>
      </c>
      <c r="G2646" t="s">
        <v>112</v>
      </c>
      <c r="H2646" t="s">
        <v>113</v>
      </c>
      <c r="I2646" t="s">
        <v>103</v>
      </c>
      <c r="J2646" t="s">
        <v>104</v>
      </c>
      <c r="K2646">
        <v>3</v>
      </c>
      <c r="L2646" s="2">
        <v>650</v>
      </c>
      <c r="M2646">
        <v>5</v>
      </c>
      <c r="N2646" s="2">
        <v>1950</v>
      </c>
      <c r="O2646" s="2">
        <v>97.5</v>
      </c>
      <c r="P2646" s="2">
        <v>1852.5</v>
      </c>
      <c r="Q2646" s="2">
        <v>1431.12</v>
      </c>
      <c r="R2646" s="2">
        <v>421.38</v>
      </c>
      <c r="S2646" t="s">
        <v>53</v>
      </c>
      <c r="T2646" t="s">
        <v>163</v>
      </c>
      <c r="U2646" t="s">
        <v>164</v>
      </c>
      <c r="V2646" t="s">
        <v>39</v>
      </c>
      <c r="W2646" t="s">
        <v>83</v>
      </c>
      <c r="X2646" t="s">
        <v>97</v>
      </c>
      <c r="Y2646" t="s">
        <v>42</v>
      </c>
      <c r="Z2646" t="s">
        <v>43</v>
      </c>
      <c r="AA2646" t="s">
        <v>44</v>
      </c>
      <c r="AB2646" t="s">
        <v>44</v>
      </c>
    </row>
    <row r="2647" spans="1:28" x14ac:dyDescent="0.25">
      <c r="A2647" t="s">
        <v>6064</v>
      </c>
      <c r="B2647" s="1">
        <v>45505</v>
      </c>
      <c r="C2647" t="s">
        <v>6065</v>
      </c>
      <c r="D2647" t="s">
        <v>6066</v>
      </c>
      <c r="E2647">
        <v>37</v>
      </c>
      <c r="F2647" t="s">
        <v>48</v>
      </c>
      <c r="G2647" t="s">
        <v>243</v>
      </c>
      <c r="H2647" t="s">
        <v>244</v>
      </c>
      <c r="I2647" t="s">
        <v>103</v>
      </c>
      <c r="J2647" t="s">
        <v>104</v>
      </c>
      <c r="K2647">
        <v>1</v>
      </c>
      <c r="L2647" s="2">
        <v>450</v>
      </c>
      <c r="M2647">
        <v>20</v>
      </c>
      <c r="N2647" s="2">
        <v>450</v>
      </c>
      <c r="O2647" s="2">
        <v>90</v>
      </c>
      <c r="P2647" s="2">
        <v>360</v>
      </c>
      <c r="Q2647" s="2">
        <v>231.93</v>
      </c>
      <c r="R2647" s="2">
        <v>128.07</v>
      </c>
      <c r="S2647" t="s">
        <v>53</v>
      </c>
      <c r="T2647" t="s">
        <v>136</v>
      </c>
      <c r="U2647" t="s">
        <v>38</v>
      </c>
      <c r="V2647" t="s">
        <v>39</v>
      </c>
      <c r="W2647" t="s">
        <v>66</v>
      </c>
      <c r="X2647" t="s">
        <v>67</v>
      </c>
      <c r="Y2647" t="s">
        <v>56</v>
      </c>
      <c r="Z2647" t="s">
        <v>43</v>
      </c>
      <c r="AA2647" t="s">
        <v>44</v>
      </c>
      <c r="AB2647" t="s">
        <v>44</v>
      </c>
    </row>
    <row r="2648" spans="1:28" x14ac:dyDescent="0.25">
      <c r="A2648" t="s">
        <v>6067</v>
      </c>
      <c r="B2648" s="1">
        <v>45506</v>
      </c>
      <c r="C2648" t="s">
        <v>3271</v>
      </c>
      <c r="D2648" t="s">
        <v>3272</v>
      </c>
      <c r="E2648">
        <v>58</v>
      </c>
      <c r="F2648" t="s">
        <v>48</v>
      </c>
      <c r="G2648" t="s">
        <v>134</v>
      </c>
      <c r="H2648" t="s">
        <v>135</v>
      </c>
      <c r="I2648" t="s">
        <v>62</v>
      </c>
      <c r="J2648" t="s">
        <v>130</v>
      </c>
      <c r="K2648">
        <v>1</v>
      </c>
      <c r="L2648" s="2">
        <v>8500</v>
      </c>
      <c r="M2648">
        <v>15</v>
      </c>
      <c r="N2648" s="2">
        <v>8500</v>
      </c>
      <c r="O2648" s="2">
        <v>1275</v>
      </c>
      <c r="P2648" s="2">
        <v>7225</v>
      </c>
      <c r="Q2648" s="2">
        <v>5608.66</v>
      </c>
      <c r="R2648" s="2">
        <v>1616.34</v>
      </c>
      <c r="S2648" t="s">
        <v>64</v>
      </c>
      <c r="T2648" t="s">
        <v>263</v>
      </c>
      <c r="U2648" t="s">
        <v>91</v>
      </c>
      <c r="V2648" t="s">
        <v>39</v>
      </c>
      <c r="W2648" t="s">
        <v>92</v>
      </c>
      <c r="X2648" t="s">
        <v>41</v>
      </c>
      <c r="Y2648" t="s">
        <v>84</v>
      </c>
      <c r="Z2648" t="s">
        <v>43</v>
      </c>
      <c r="AA2648" t="s">
        <v>44</v>
      </c>
      <c r="AB2648" t="s">
        <v>44</v>
      </c>
    </row>
    <row r="2649" spans="1:28" x14ac:dyDescent="0.25">
      <c r="A2649" t="s">
        <v>6068</v>
      </c>
      <c r="B2649" s="1">
        <v>45506</v>
      </c>
      <c r="C2649" t="s">
        <v>3231</v>
      </c>
      <c r="D2649" t="s">
        <v>3232</v>
      </c>
      <c r="E2649">
        <v>20</v>
      </c>
      <c r="F2649" t="s">
        <v>31</v>
      </c>
      <c r="G2649" t="s">
        <v>366</v>
      </c>
      <c r="H2649" t="s">
        <v>367</v>
      </c>
      <c r="I2649" t="s">
        <v>34</v>
      </c>
      <c r="J2649" t="s">
        <v>130</v>
      </c>
      <c r="K2649">
        <v>1</v>
      </c>
      <c r="L2649" s="2">
        <v>14500</v>
      </c>
      <c r="M2649">
        <v>10</v>
      </c>
      <c r="N2649" s="2">
        <v>14500</v>
      </c>
      <c r="O2649" s="2">
        <v>1450</v>
      </c>
      <c r="P2649" s="2">
        <v>13050</v>
      </c>
      <c r="Q2649" s="2">
        <v>7928.52</v>
      </c>
      <c r="R2649" s="2">
        <v>5121.4799999999996</v>
      </c>
      <c r="S2649" t="s">
        <v>36</v>
      </c>
      <c r="T2649" t="s">
        <v>275</v>
      </c>
      <c r="U2649" t="s">
        <v>123</v>
      </c>
      <c r="V2649" t="s">
        <v>39</v>
      </c>
      <c r="W2649" t="s">
        <v>66</v>
      </c>
      <c r="X2649" t="s">
        <v>67</v>
      </c>
      <c r="Y2649" t="s">
        <v>56</v>
      </c>
      <c r="Z2649" t="s">
        <v>223</v>
      </c>
      <c r="AA2649" t="s">
        <v>44</v>
      </c>
      <c r="AB2649" t="s">
        <v>44</v>
      </c>
    </row>
    <row r="2650" spans="1:28" x14ac:dyDescent="0.25">
      <c r="A2650" t="s">
        <v>6069</v>
      </c>
      <c r="B2650" s="1">
        <v>45506</v>
      </c>
      <c r="C2650" t="s">
        <v>350</v>
      </c>
      <c r="D2650" t="s">
        <v>351</v>
      </c>
      <c r="E2650">
        <v>30</v>
      </c>
      <c r="F2650" t="s">
        <v>48</v>
      </c>
      <c r="G2650" t="s">
        <v>176</v>
      </c>
      <c r="H2650" t="s">
        <v>177</v>
      </c>
      <c r="I2650" t="s">
        <v>34</v>
      </c>
      <c r="J2650" t="s">
        <v>35</v>
      </c>
      <c r="K2650">
        <v>3</v>
      </c>
      <c r="L2650" s="2">
        <v>6500</v>
      </c>
      <c r="M2650">
        <v>0</v>
      </c>
      <c r="N2650" s="2">
        <v>19500</v>
      </c>
      <c r="O2650" s="2">
        <v>0</v>
      </c>
      <c r="P2650" s="2">
        <v>19500</v>
      </c>
      <c r="Q2650" s="2">
        <v>14686.02</v>
      </c>
      <c r="R2650" s="2">
        <v>4813.9799999999996</v>
      </c>
      <c r="S2650" t="s">
        <v>64</v>
      </c>
      <c r="T2650" t="s">
        <v>178</v>
      </c>
      <c r="U2650" t="s">
        <v>154</v>
      </c>
      <c r="V2650" t="s">
        <v>39</v>
      </c>
      <c r="W2650" t="s">
        <v>137</v>
      </c>
      <c r="X2650" t="s">
        <v>67</v>
      </c>
      <c r="Y2650" t="s">
        <v>56</v>
      </c>
      <c r="Z2650" t="s">
        <v>508</v>
      </c>
      <c r="AA2650" t="s">
        <v>44</v>
      </c>
      <c r="AB2650" t="s">
        <v>44</v>
      </c>
    </row>
    <row r="2651" spans="1:28" x14ac:dyDescent="0.25">
      <c r="A2651" t="s">
        <v>6070</v>
      </c>
      <c r="B2651" s="1">
        <v>45506</v>
      </c>
      <c r="C2651" t="s">
        <v>6071</v>
      </c>
      <c r="D2651" t="s">
        <v>6072</v>
      </c>
      <c r="E2651">
        <v>24</v>
      </c>
      <c r="F2651" t="s">
        <v>48</v>
      </c>
      <c r="G2651" t="s">
        <v>387</v>
      </c>
      <c r="H2651" t="s">
        <v>388</v>
      </c>
      <c r="I2651" t="s">
        <v>74</v>
      </c>
      <c r="J2651" t="s">
        <v>75</v>
      </c>
      <c r="K2651">
        <v>1</v>
      </c>
      <c r="L2651" s="2">
        <v>3200</v>
      </c>
      <c r="M2651">
        <v>20</v>
      </c>
      <c r="N2651" s="2">
        <v>3200</v>
      </c>
      <c r="O2651" s="2">
        <v>640</v>
      </c>
      <c r="P2651" s="2">
        <v>2560</v>
      </c>
      <c r="Q2651" s="2">
        <v>1597.03</v>
      </c>
      <c r="R2651" s="2">
        <v>962.97</v>
      </c>
      <c r="S2651" t="s">
        <v>53</v>
      </c>
      <c r="T2651" t="s">
        <v>222</v>
      </c>
      <c r="U2651" t="s">
        <v>38</v>
      </c>
      <c r="V2651" t="s">
        <v>39</v>
      </c>
      <c r="W2651" t="s">
        <v>137</v>
      </c>
      <c r="X2651" t="s">
        <v>41</v>
      </c>
      <c r="Y2651" t="s">
        <v>42</v>
      </c>
      <c r="Z2651" t="s">
        <v>43</v>
      </c>
      <c r="AA2651" t="s">
        <v>44</v>
      </c>
      <c r="AB2651" t="s">
        <v>44</v>
      </c>
    </row>
    <row r="2652" spans="1:28" x14ac:dyDescent="0.25">
      <c r="A2652" t="s">
        <v>6073</v>
      </c>
      <c r="B2652" s="1">
        <v>45506</v>
      </c>
      <c r="C2652" t="s">
        <v>1762</v>
      </c>
      <c r="D2652" t="s">
        <v>1763</v>
      </c>
      <c r="E2652">
        <v>39</v>
      </c>
      <c r="F2652" t="s">
        <v>48</v>
      </c>
      <c r="G2652" t="s">
        <v>148</v>
      </c>
      <c r="H2652" t="s">
        <v>149</v>
      </c>
      <c r="I2652" t="s">
        <v>74</v>
      </c>
      <c r="J2652" t="s">
        <v>130</v>
      </c>
      <c r="K2652">
        <v>1</v>
      </c>
      <c r="L2652" s="2">
        <v>3500</v>
      </c>
      <c r="M2652">
        <v>5</v>
      </c>
      <c r="N2652" s="2">
        <v>3500</v>
      </c>
      <c r="O2652" s="2">
        <v>175</v>
      </c>
      <c r="P2652" s="2">
        <v>3325</v>
      </c>
      <c r="Q2652" s="2">
        <v>2442.91</v>
      </c>
      <c r="R2652" s="2">
        <v>882.09</v>
      </c>
      <c r="S2652" t="s">
        <v>64</v>
      </c>
      <c r="T2652" t="s">
        <v>122</v>
      </c>
      <c r="U2652" t="s">
        <v>123</v>
      </c>
      <c r="V2652" t="s">
        <v>39</v>
      </c>
      <c r="W2652" t="s">
        <v>66</v>
      </c>
      <c r="X2652" t="s">
        <v>67</v>
      </c>
      <c r="Y2652" t="s">
        <v>56</v>
      </c>
      <c r="Z2652" t="s">
        <v>43</v>
      </c>
      <c r="AA2652" t="s">
        <v>44</v>
      </c>
      <c r="AB2652" t="s">
        <v>44</v>
      </c>
    </row>
    <row r="2653" spans="1:28" x14ac:dyDescent="0.25">
      <c r="A2653" t="s">
        <v>6074</v>
      </c>
      <c r="B2653" s="1">
        <v>45506</v>
      </c>
      <c r="C2653" t="s">
        <v>3670</v>
      </c>
      <c r="D2653" t="s">
        <v>3671</v>
      </c>
      <c r="E2653">
        <v>23</v>
      </c>
      <c r="F2653" t="s">
        <v>48</v>
      </c>
      <c r="G2653" t="s">
        <v>217</v>
      </c>
      <c r="H2653" t="s">
        <v>218</v>
      </c>
      <c r="I2653" t="s">
        <v>34</v>
      </c>
      <c r="J2653" t="s">
        <v>130</v>
      </c>
      <c r="K2653">
        <v>1</v>
      </c>
      <c r="L2653" s="2">
        <v>28000</v>
      </c>
      <c r="M2653">
        <v>25</v>
      </c>
      <c r="N2653" s="2">
        <v>28000</v>
      </c>
      <c r="O2653" s="2">
        <v>7000</v>
      </c>
      <c r="P2653" s="2">
        <v>21000</v>
      </c>
      <c r="Q2653" s="2">
        <v>16932.86</v>
      </c>
      <c r="R2653" s="2">
        <v>4067.14</v>
      </c>
      <c r="S2653" t="s">
        <v>53</v>
      </c>
      <c r="T2653" t="s">
        <v>163</v>
      </c>
      <c r="U2653" t="s">
        <v>164</v>
      </c>
      <c r="V2653" t="s">
        <v>39</v>
      </c>
      <c r="W2653" t="s">
        <v>92</v>
      </c>
      <c r="X2653" t="s">
        <v>97</v>
      </c>
      <c r="Y2653" t="s">
        <v>42</v>
      </c>
      <c r="Z2653" t="s">
        <v>43</v>
      </c>
      <c r="AA2653" t="s">
        <v>44</v>
      </c>
      <c r="AB2653" t="s">
        <v>44</v>
      </c>
    </row>
    <row r="2654" spans="1:28" x14ac:dyDescent="0.25">
      <c r="A2654" t="s">
        <v>6075</v>
      </c>
      <c r="B2654" s="1">
        <v>45506</v>
      </c>
      <c r="C2654" t="s">
        <v>3864</v>
      </c>
      <c r="D2654" t="s">
        <v>3865</v>
      </c>
      <c r="E2654">
        <v>54</v>
      </c>
      <c r="F2654" t="s">
        <v>111</v>
      </c>
      <c r="G2654" t="s">
        <v>158</v>
      </c>
      <c r="H2654" t="s">
        <v>159</v>
      </c>
      <c r="I2654" t="s">
        <v>51</v>
      </c>
      <c r="J2654" t="s">
        <v>52</v>
      </c>
      <c r="K2654">
        <v>1</v>
      </c>
      <c r="L2654" s="2">
        <v>650</v>
      </c>
      <c r="M2654">
        <v>5</v>
      </c>
      <c r="N2654" s="2">
        <v>650</v>
      </c>
      <c r="O2654" s="2">
        <v>32.5</v>
      </c>
      <c r="P2654" s="2">
        <v>617.5</v>
      </c>
      <c r="Q2654" s="2">
        <v>473.2</v>
      </c>
      <c r="R2654" s="2">
        <v>144.30000000000001</v>
      </c>
      <c r="S2654" t="s">
        <v>64</v>
      </c>
      <c r="T2654" t="s">
        <v>136</v>
      </c>
      <c r="U2654" t="s">
        <v>38</v>
      </c>
      <c r="V2654" t="s">
        <v>39</v>
      </c>
      <c r="W2654" t="s">
        <v>92</v>
      </c>
      <c r="X2654" t="s">
        <v>41</v>
      </c>
      <c r="Y2654" t="s">
        <v>56</v>
      </c>
      <c r="Z2654" t="s">
        <v>43</v>
      </c>
      <c r="AA2654" t="s">
        <v>68</v>
      </c>
      <c r="AB2654" t="s">
        <v>44</v>
      </c>
    </row>
    <row r="2655" spans="1:28" x14ac:dyDescent="0.25">
      <c r="A2655" t="s">
        <v>6076</v>
      </c>
      <c r="B2655" s="1">
        <v>45506</v>
      </c>
      <c r="C2655" t="s">
        <v>5501</v>
      </c>
      <c r="D2655" t="s">
        <v>5502</v>
      </c>
      <c r="E2655">
        <v>38</v>
      </c>
      <c r="F2655" t="s">
        <v>111</v>
      </c>
      <c r="G2655" t="s">
        <v>176</v>
      </c>
      <c r="H2655" t="s">
        <v>177</v>
      </c>
      <c r="I2655" t="s">
        <v>34</v>
      </c>
      <c r="J2655" t="s">
        <v>35</v>
      </c>
      <c r="K2655">
        <v>2</v>
      </c>
      <c r="L2655" s="2">
        <v>6500</v>
      </c>
      <c r="M2655">
        <v>15</v>
      </c>
      <c r="N2655" s="2">
        <v>13000</v>
      </c>
      <c r="O2655" s="2">
        <v>1950</v>
      </c>
      <c r="P2655" s="2">
        <v>11050</v>
      </c>
      <c r="Q2655" s="2">
        <v>8951.02</v>
      </c>
      <c r="R2655" s="2">
        <v>2098.98</v>
      </c>
      <c r="S2655" t="s">
        <v>53</v>
      </c>
      <c r="T2655" t="s">
        <v>136</v>
      </c>
      <c r="U2655" t="s">
        <v>38</v>
      </c>
      <c r="V2655" t="s">
        <v>39</v>
      </c>
      <c r="W2655" t="s">
        <v>124</v>
      </c>
      <c r="X2655" t="s">
        <v>97</v>
      </c>
      <c r="Y2655" t="s">
        <v>56</v>
      </c>
      <c r="Z2655" t="s">
        <v>107</v>
      </c>
      <c r="AA2655" t="s">
        <v>44</v>
      </c>
      <c r="AB2655" t="s">
        <v>44</v>
      </c>
    </row>
    <row r="2656" spans="1:28" x14ac:dyDescent="0.25">
      <c r="A2656" t="s">
        <v>6077</v>
      </c>
      <c r="B2656" s="1">
        <v>45506</v>
      </c>
      <c r="C2656" t="s">
        <v>6078</v>
      </c>
      <c r="D2656" t="s">
        <v>6079</v>
      </c>
      <c r="E2656">
        <v>19</v>
      </c>
      <c r="F2656" t="s">
        <v>111</v>
      </c>
      <c r="G2656" t="s">
        <v>202</v>
      </c>
      <c r="H2656" t="s">
        <v>203</v>
      </c>
      <c r="I2656" t="s">
        <v>103</v>
      </c>
      <c r="J2656" t="s">
        <v>104</v>
      </c>
      <c r="K2656">
        <v>3</v>
      </c>
      <c r="L2656" s="2">
        <v>550</v>
      </c>
      <c r="M2656">
        <v>15</v>
      </c>
      <c r="N2656" s="2">
        <v>1650</v>
      </c>
      <c r="O2656" s="2">
        <v>247.5</v>
      </c>
      <c r="P2656" s="2">
        <v>1402.5</v>
      </c>
      <c r="Q2656" s="2">
        <v>941.09</v>
      </c>
      <c r="R2656" s="2">
        <v>461.41</v>
      </c>
      <c r="S2656" t="s">
        <v>36</v>
      </c>
      <c r="T2656" t="s">
        <v>54</v>
      </c>
      <c r="U2656" t="s">
        <v>55</v>
      </c>
      <c r="V2656" t="s">
        <v>39</v>
      </c>
      <c r="W2656" t="s">
        <v>66</v>
      </c>
      <c r="X2656" t="s">
        <v>97</v>
      </c>
      <c r="Y2656" t="s">
        <v>56</v>
      </c>
      <c r="Z2656" t="s">
        <v>43</v>
      </c>
      <c r="AA2656" t="s">
        <v>44</v>
      </c>
      <c r="AB2656" t="s">
        <v>44</v>
      </c>
    </row>
    <row r="2657" spans="1:28" x14ac:dyDescent="0.25">
      <c r="A2657" t="s">
        <v>6080</v>
      </c>
      <c r="B2657" s="1">
        <v>45506</v>
      </c>
      <c r="C2657" t="s">
        <v>6081</v>
      </c>
      <c r="D2657" t="s">
        <v>6082</v>
      </c>
      <c r="E2657">
        <v>26</v>
      </c>
      <c r="F2657" t="s">
        <v>31</v>
      </c>
      <c r="G2657" t="s">
        <v>273</v>
      </c>
      <c r="H2657" t="s">
        <v>274</v>
      </c>
      <c r="I2657" t="s">
        <v>51</v>
      </c>
      <c r="J2657" t="s">
        <v>52</v>
      </c>
      <c r="K2657">
        <v>1</v>
      </c>
      <c r="L2657" s="2">
        <v>250</v>
      </c>
      <c r="M2657">
        <v>10</v>
      </c>
      <c r="N2657" s="2">
        <v>250</v>
      </c>
      <c r="O2657" s="2">
        <v>25</v>
      </c>
      <c r="P2657" s="2">
        <v>225</v>
      </c>
      <c r="Q2657" s="2">
        <v>130.38</v>
      </c>
      <c r="R2657" s="2">
        <v>94.62</v>
      </c>
      <c r="S2657" t="s">
        <v>36</v>
      </c>
      <c r="T2657" t="s">
        <v>578</v>
      </c>
      <c r="U2657" t="s">
        <v>579</v>
      </c>
      <c r="V2657" t="s">
        <v>39</v>
      </c>
      <c r="W2657" t="s">
        <v>40</v>
      </c>
      <c r="X2657" t="s">
        <v>41</v>
      </c>
      <c r="Y2657" t="s">
        <v>56</v>
      </c>
      <c r="Z2657" t="s">
        <v>43</v>
      </c>
      <c r="AA2657" t="s">
        <v>44</v>
      </c>
      <c r="AB2657" t="s">
        <v>44</v>
      </c>
    </row>
    <row r="2658" spans="1:28" x14ac:dyDescent="0.25">
      <c r="A2658" t="s">
        <v>6083</v>
      </c>
      <c r="B2658" s="1">
        <v>45506</v>
      </c>
      <c r="C2658" t="s">
        <v>4206</v>
      </c>
      <c r="D2658" t="s">
        <v>4207</v>
      </c>
      <c r="E2658">
        <v>35</v>
      </c>
      <c r="F2658" t="s">
        <v>31</v>
      </c>
      <c r="G2658" t="s">
        <v>168</v>
      </c>
      <c r="H2658" t="s">
        <v>169</v>
      </c>
      <c r="I2658" t="s">
        <v>62</v>
      </c>
      <c r="J2658" t="s">
        <v>143</v>
      </c>
      <c r="K2658">
        <v>1</v>
      </c>
      <c r="L2658" s="2">
        <v>1800</v>
      </c>
      <c r="M2658">
        <v>30</v>
      </c>
      <c r="N2658" s="2">
        <v>1800</v>
      </c>
      <c r="O2658" s="2">
        <v>540</v>
      </c>
      <c r="P2658" s="2">
        <v>1260</v>
      </c>
      <c r="Q2658" s="2">
        <v>908.95</v>
      </c>
      <c r="R2658" s="2">
        <v>351.05</v>
      </c>
      <c r="S2658" t="s">
        <v>53</v>
      </c>
      <c r="T2658" t="s">
        <v>96</v>
      </c>
      <c r="U2658" t="s">
        <v>96</v>
      </c>
      <c r="V2658" t="s">
        <v>39</v>
      </c>
      <c r="W2658" t="s">
        <v>83</v>
      </c>
      <c r="X2658" t="s">
        <v>97</v>
      </c>
      <c r="Y2658" t="s">
        <v>56</v>
      </c>
      <c r="Z2658" t="s">
        <v>43</v>
      </c>
      <c r="AA2658" t="s">
        <v>44</v>
      </c>
      <c r="AB2658" t="s">
        <v>44</v>
      </c>
    </row>
    <row r="2659" spans="1:28" x14ac:dyDescent="0.25">
      <c r="A2659" t="s">
        <v>6084</v>
      </c>
      <c r="B2659" s="1">
        <v>45507</v>
      </c>
      <c r="C2659" t="s">
        <v>4777</v>
      </c>
      <c r="D2659" t="s">
        <v>4778</v>
      </c>
      <c r="E2659">
        <v>49</v>
      </c>
      <c r="F2659" t="s">
        <v>48</v>
      </c>
      <c r="G2659" t="s">
        <v>32</v>
      </c>
      <c r="H2659" t="s">
        <v>33</v>
      </c>
      <c r="I2659" t="s">
        <v>34</v>
      </c>
      <c r="J2659" t="s">
        <v>35</v>
      </c>
      <c r="K2659">
        <v>2</v>
      </c>
      <c r="L2659" s="2">
        <v>55000</v>
      </c>
      <c r="M2659">
        <v>10</v>
      </c>
      <c r="N2659" s="2">
        <v>110000</v>
      </c>
      <c r="O2659" s="2">
        <v>11000</v>
      </c>
      <c r="P2659" s="2">
        <v>99000</v>
      </c>
      <c r="Q2659" s="2">
        <v>59110.54</v>
      </c>
      <c r="R2659" s="2">
        <v>39889.46</v>
      </c>
      <c r="S2659" t="s">
        <v>36</v>
      </c>
      <c r="T2659" t="s">
        <v>105</v>
      </c>
      <c r="U2659" t="s">
        <v>106</v>
      </c>
      <c r="V2659" t="s">
        <v>39</v>
      </c>
      <c r="W2659" t="s">
        <v>92</v>
      </c>
      <c r="X2659" t="s">
        <v>67</v>
      </c>
      <c r="Y2659" t="s">
        <v>56</v>
      </c>
      <c r="Z2659" t="s">
        <v>223</v>
      </c>
      <c r="AA2659" t="s">
        <v>44</v>
      </c>
      <c r="AB2659" t="s">
        <v>44</v>
      </c>
    </row>
    <row r="2660" spans="1:28" x14ac:dyDescent="0.25">
      <c r="A2660" t="s">
        <v>6085</v>
      </c>
      <c r="B2660" s="1">
        <v>45507</v>
      </c>
      <c r="C2660" t="s">
        <v>2180</v>
      </c>
      <c r="D2660" t="s">
        <v>2181</v>
      </c>
      <c r="E2660">
        <v>40</v>
      </c>
      <c r="F2660" t="s">
        <v>111</v>
      </c>
      <c r="G2660" t="s">
        <v>158</v>
      </c>
      <c r="H2660" t="s">
        <v>159</v>
      </c>
      <c r="I2660" t="s">
        <v>51</v>
      </c>
      <c r="J2660" t="s">
        <v>52</v>
      </c>
      <c r="K2660">
        <v>2</v>
      </c>
      <c r="L2660" s="2">
        <v>650</v>
      </c>
      <c r="M2660">
        <v>10</v>
      </c>
      <c r="N2660" s="2">
        <v>1300</v>
      </c>
      <c r="O2660" s="2">
        <v>130</v>
      </c>
      <c r="P2660" s="2">
        <v>1170</v>
      </c>
      <c r="Q2660" s="2">
        <v>838.08</v>
      </c>
      <c r="R2660" s="2">
        <v>331.92</v>
      </c>
      <c r="S2660" t="s">
        <v>53</v>
      </c>
      <c r="T2660" t="s">
        <v>222</v>
      </c>
      <c r="U2660" t="s">
        <v>38</v>
      </c>
      <c r="V2660" t="s">
        <v>39</v>
      </c>
      <c r="W2660" t="s">
        <v>40</v>
      </c>
      <c r="X2660" t="s">
        <v>67</v>
      </c>
      <c r="Y2660" t="s">
        <v>42</v>
      </c>
      <c r="Z2660" t="s">
        <v>43</v>
      </c>
      <c r="AA2660" t="s">
        <v>44</v>
      </c>
      <c r="AB2660" t="s">
        <v>44</v>
      </c>
    </row>
    <row r="2661" spans="1:28" x14ac:dyDescent="0.25">
      <c r="A2661" t="s">
        <v>6086</v>
      </c>
      <c r="B2661" s="1">
        <v>45507</v>
      </c>
      <c r="C2661" t="s">
        <v>6087</v>
      </c>
      <c r="D2661" t="s">
        <v>6088</v>
      </c>
      <c r="E2661">
        <v>21</v>
      </c>
      <c r="F2661" t="s">
        <v>48</v>
      </c>
      <c r="G2661" t="s">
        <v>436</v>
      </c>
      <c r="H2661" t="s">
        <v>437</v>
      </c>
      <c r="I2661" t="s">
        <v>74</v>
      </c>
      <c r="J2661" t="s">
        <v>190</v>
      </c>
      <c r="K2661">
        <v>2</v>
      </c>
      <c r="L2661" s="2">
        <v>1800</v>
      </c>
      <c r="M2661">
        <v>0</v>
      </c>
      <c r="N2661" s="2">
        <v>3600</v>
      </c>
      <c r="O2661" s="2">
        <v>0</v>
      </c>
      <c r="P2661" s="2">
        <v>3600</v>
      </c>
      <c r="Q2661" s="2">
        <v>2310.19</v>
      </c>
      <c r="R2661" s="2">
        <v>1289.81</v>
      </c>
      <c r="S2661" t="s">
        <v>36</v>
      </c>
      <c r="T2661" t="s">
        <v>136</v>
      </c>
      <c r="U2661" t="s">
        <v>38</v>
      </c>
      <c r="V2661" t="s">
        <v>39</v>
      </c>
      <c r="W2661" t="s">
        <v>92</v>
      </c>
      <c r="X2661" t="s">
        <v>41</v>
      </c>
      <c r="Y2661" t="s">
        <v>56</v>
      </c>
      <c r="Z2661" t="s">
        <v>43</v>
      </c>
      <c r="AA2661" t="s">
        <v>44</v>
      </c>
      <c r="AB2661" t="s">
        <v>44</v>
      </c>
    </row>
    <row r="2662" spans="1:28" x14ac:dyDescent="0.25">
      <c r="A2662" t="s">
        <v>6089</v>
      </c>
      <c r="B2662" s="1">
        <v>45507</v>
      </c>
      <c r="C2662" t="s">
        <v>522</v>
      </c>
      <c r="D2662" t="s">
        <v>523</v>
      </c>
      <c r="E2662">
        <v>42</v>
      </c>
      <c r="F2662" t="s">
        <v>48</v>
      </c>
      <c r="G2662" t="s">
        <v>352</v>
      </c>
      <c r="H2662" t="s">
        <v>353</v>
      </c>
      <c r="I2662" t="s">
        <v>103</v>
      </c>
      <c r="J2662" t="s">
        <v>104</v>
      </c>
      <c r="K2662">
        <v>2</v>
      </c>
      <c r="L2662" s="2">
        <v>850</v>
      </c>
      <c r="M2662">
        <v>25</v>
      </c>
      <c r="N2662" s="2">
        <v>1700</v>
      </c>
      <c r="O2662" s="2">
        <v>425</v>
      </c>
      <c r="P2662" s="2">
        <v>1275</v>
      </c>
      <c r="Q2662" s="2">
        <v>713.9</v>
      </c>
      <c r="R2662" s="2">
        <v>561.1</v>
      </c>
      <c r="S2662" t="s">
        <v>53</v>
      </c>
      <c r="T2662" t="s">
        <v>65</v>
      </c>
      <c r="U2662" t="s">
        <v>65</v>
      </c>
      <c r="V2662" t="s">
        <v>39</v>
      </c>
      <c r="W2662" t="s">
        <v>92</v>
      </c>
      <c r="X2662" t="s">
        <v>97</v>
      </c>
      <c r="Y2662" t="s">
        <v>42</v>
      </c>
      <c r="Z2662" t="s">
        <v>43</v>
      </c>
      <c r="AA2662" t="s">
        <v>68</v>
      </c>
      <c r="AB2662" t="s">
        <v>44</v>
      </c>
    </row>
    <row r="2663" spans="1:28" x14ac:dyDescent="0.25">
      <c r="A2663" t="s">
        <v>6090</v>
      </c>
      <c r="B2663" s="1">
        <v>45507</v>
      </c>
      <c r="C2663" t="s">
        <v>2673</v>
      </c>
      <c r="D2663" t="s">
        <v>2674</v>
      </c>
      <c r="E2663">
        <v>52</v>
      </c>
      <c r="F2663" t="s">
        <v>31</v>
      </c>
      <c r="G2663" t="s">
        <v>285</v>
      </c>
      <c r="H2663" t="s">
        <v>286</v>
      </c>
      <c r="I2663" t="s">
        <v>34</v>
      </c>
      <c r="J2663" t="s">
        <v>121</v>
      </c>
      <c r="K2663">
        <v>2</v>
      </c>
      <c r="L2663" s="2">
        <v>3200</v>
      </c>
      <c r="M2663">
        <v>0</v>
      </c>
      <c r="N2663" s="2">
        <v>6400</v>
      </c>
      <c r="O2663" s="2">
        <v>0</v>
      </c>
      <c r="P2663" s="2">
        <v>6400</v>
      </c>
      <c r="Q2663" s="2">
        <v>5147.8500000000004</v>
      </c>
      <c r="R2663" s="2">
        <v>1252.1500000000001</v>
      </c>
      <c r="S2663" t="s">
        <v>53</v>
      </c>
      <c r="T2663" t="s">
        <v>222</v>
      </c>
      <c r="U2663" t="s">
        <v>38</v>
      </c>
      <c r="V2663" t="s">
        <v>39</v>
      </c>
      <c r="W2663" t="s">
        <v>66</v>
      </c>
      <c r="X2663" t="s">
        <v>97</v>
      </c>
      <c r="Y2663" t="s">
        <v>56</v>
      </c>
      <c r="Z2663" t="s">
        <v>43</v>
      </c>
      <c r="AA2663" t="s">
        <v>44</v>
      </c>
      <c r="AB2663" t="s">
        <v>44</v>
      </c>
    </row>
    <row r="2664" spans="1:28" x14ac:dyDescent="0.25">
      <c r="A2664" t="s">
        <v>6091</v>
      </c>
      <c r="B2664" s="1">
        <v>45507</v>
      </c>
      <c r="C2664" t="s">
        <v>2033</v>
      </c>
      <c r="D2664" t="s">
        <v>2034</v>
      </c>
      <c r="E2664">
        <v>29</v>
      </c>
      <c r="F2664" t="s">
        <v>31</v>
      </c>
      <c r="G2664" t="s">
        <v>352</v>
      </c>
      <c r="H2664" t="s">
        <v>353</v>
      </c>
      <c r="I2664" t="s">
        <v>103</v>
      </c>
      <c r="J2664" t="s">
        <v>104</v>
      </c>
      <c r="K2664">
        <v>3</v>
      </c>
      <c r="L2664" s="2">
        <v>850</v>
      </c>
      <c r="M2664">
        <v>5</v>
      </c>
      <c r="N2664" s="2">
        <v>2550</v>
      </c>
      <c r="O2664" s="2">
        <v>127.5</v>
      </c>
      <c r="P2664" s="2">
        <v>2422.5</v>
      </c>
      <c r="Q2664" s="2">
        <v>1893.08</v>
      </c>
      <c r="R2664" s="2">
        <v>529.41999999999996</v>
      </c>
      <c r="S2664" t="s">
        <v>53</v>
      </c>
      <c r="T2664" t="s">
        <v>65</v>
      </c>
      <c r="U2664" t="s">
        <v>65</v>
      </c>
      <c r="V2664" t="s">
        <v>39</v>
      </c>
      <c r="W2664" t="s">
        <v>124</v>
      </c>
      <c r="X2664" t="s">
        <v>41</v>
      </c>
      <c r="Y2664" t="s">
        <v>56</v>
      </c>
      <c r="Z2664" t="s">
        <v>43</v>
      </c>
      <c r="AA2664" t="s">
        <v>44</v>
      </c>
      <c r="AB2664" t="s">
        <v>44</v>
      </c>
    </row>
    <row r="2665" spans="1:28" x14ac:dyDescent="0.25">
      <c r="A2665" t="s">
        <v>6092</v>
      </c>
      <c r="B2665" s="1">
        <v>45507</v>
      </c>
      <c r="C2665" t="s">
        <v>6093</v>
      </c>
      <c r="D2665" t="s">
        <v>6094</v>
      </c>
      <c r="E2665">
        <v>60</v>
      </c>
      <c r="F2665" t="s">
        <v>31</v>
      </c>
      <c r="G2665" t="s">
        <v>112</v>
      </c>
      <c r="H2665" t="s">
        <v>113</v>
      </c>
      <c r="I2665" t="s">
        <v>103</v>
      </c>
      <c r="J2665" t="s">
        <v>104</v>
      </c>
      <c r="K2665">
        <v>1</v>
      </c>
      <c r="L2665" s="2">
        <v>650</v>
      </c>
      <c r="M2665">
        <v>0</v>
      </c>
      <c r="N2665" s="2">
        <v>650</v>
      </c>
      <c r="O2665" s="2">
        <v>0</v>
      </c>
      <c r="P2665" s="2">
        <v>650</v>
      </c>
      <c r="Q2665" s="2">
        <v>491.2</v>
      </c>
      <c r="R2665" s="2">
        <v>158.80000000000001</v>
      </c>
      <c r="S2665" t="s">
        <v>53</v>
      </c>
      <c r="T2665" t="s">
        <v>136</v>
      </c>
      <c r="U2665" t="s">
        <v>38</v>
      </c>
      <c r="V2665" t="s">
        <v>39</v>
      </c>
      <c r="W2665" t="s">
        <v>124</v>
      </c>
      <c r="X2665" t="s">
        <v>41</v>
      </c>
      <c r="Y2665" t="s">
        <v>42</v>
      </c>
      <c r="Z2665" t="s">
        <v>43</v>
      </c>
      <c r="AA2665" t="s">
        <v>44</v>
      </c>
      <c r="AB2665" t="s">
        <v>44</v>
      </c>
    </row>
    <row r="2666" spans="1:28" x14ac:dyDescent="0.25">
      <c r="A2666" t="s">
        <v>6095</v>
      </c>
      <c r="B2666" s="1">
        <v>45507</v>
      </c>
      <c r="C2666" t="s">
        <v>6096</v>
      </c>
      <c r="D2666" t="s">
        <v>6097</v>
      </c>
      <c r="E2666">
        <v>38</v>
      </c>
      <c r="F2666" t="s">
        <v>48</v>
      </c>
      <c r="G2666" t="s">
        <v>60</v>
      </c>
      <c r="H2666" t="s">
        <v>61</v>
      </c>
      <c r="I2666" t="s">
        <v>62</v>
      </c>
      <c r="J2666" t="s">
        <v>63</v>
      </c>
      <c r="K2666">
        <v>6</v>
      </c>
      <c r="L2666" s="2">
        <v>3500</v>
      </c>
      <c r="M2666">
        <v>10</v>
      </c>
      <c r="N2666" s="2">
        <v>21000</v>
      </c>
      <c r="O2666" s="2">
        <v>2100</v>
      </c>
      <c r="P2666" s="2">
        <v>18900</v>
      </c>
      <c r="Q2666" s="2">
        <v>10469.84</v>
      </c>
      <c r="R2666" s="2">
        <v>8430.16</v>
      </c>
      <c r="S2666" t="s">
        <v>36</v>
      </c>
      <c r="T2666" t="s">
        <v>263</v>
      </c>
      <c r="U2666" t="s">
        <v>91</v>
      </c>
      <c r="V2666" t="s">
        <v>39</v>
      </c>
      <c r="W2666" t="s">
        <v>66</v>
      </c>
      <c r="X2666" t="s">
        <v>41</v>
      </c>
      <c r="Y2666" t="s">
        <v>56</v>
      </c>
      <c r="Z2666" t="s">
        <v>43</v>
      </c>
      <c r="AA2666" t="s">
        <v>44</v>
      </c>
      <c r="AB2666" t="s">
        <v>44</v>
      </c>
    </row>
    <row r="2667" spans="1:28" x14ac:dyDescent="0.25">
      <c r="A2667" t="s">
        <v>6098</v>
      </c>
      <c r="B2667" s="1">
        <v>45507</v>
      </c>
      <c r="C2667" t="s">
        <v>2677</v>
      </c>
      <c r="D2667" t="s">
        <v>2678</v>
      </c>
      <c r="E2667">
        <v>56</v>
      </c>
      <c r="F2667" t="s">
        <v>48</v>
      </c>
      <c r="G2667" t="s">
        <v>387</v>
      </c>
      <c r="H2667" t="s">
        <v>388</v>
      </c>
      <c r="I2667" t="s">
        <v>74</v>
      </c>
      <c r="J2667" t="s">
        <v>75</v>
      </c>
      <c r="K2667">
        <v>5</v>
      </c>
      <c r="L2667" s="2">
        <v>3200</v>
      </c>
      <c r="M2667">
        <v>20</v>
      </c>
      <c r="N2667" s="2">
        <v>16000</v>
      </c>
      <c r="O2667" s="2">
        <v>3200</v>
      </c>
      <c r="P2667" s="2">
        <v>12800</v>
      </c>
      <c r="Q2667" s="2">
        <v>8027.12</v>
      </c>
      <c r="R2667" s="2">
        <v>4772.88</v>
      </c>
      <c r="S2667" t="s">
        <v>64</v>
      </c>
      <c r="T2667" t="s">
        <v>153</v>
      </c>
      <c r="U2667" t="s">
        <v>154</v>
      </c>
      <c r="V2667" t="s">
        <v>39</v>
      </c>
      <c r="W2667" t="s">
        <v>66</v>
      </c>
      <c r="X2667" t="s">
        <v>41</v>
      </c>
      <c r="Y2667" t="s">
        <v>56</v>
      </c>
      <c r="Z2667" t="s">
        <v>43</v>
      </c>
      <c r="AA2667" t="s">
        <v>44</v>
      </c>
      <c r="AB2667" t="s">
        <v>44</v>
      </c>
    </row>
    <row r="2668" spans="1:28" x14ac:dyDescent="0.25">
      <c r="A2668" t="s">
        <v>6099</v>
      </c>
      <c r="B2668" s="1">
        <v>45507</v>
      </c>
      <c r="C2668" t="s">
        <v>4427</v>
      </c>
      <c r="D2668" t="s">
        <v>4428</v>
      </c>
      <c r="E2668">
        <v>57</v>
      </c>
      <c r="F2668" t="s">
        <v>48</v>
      </c>
      <c r="G2668" t="s">
        <v>318</v>
      </c>
      <c r="H2668" t="s">
        <v>319</v>
      </c>
      <c r="I2668" t="s">
        <v>34</v>
      </c>
      <c r="J2668" t="s">
        <v>190</v>
      </c>
      <c r="K2668">
        <v>1</v>
      </c>
      <c r="L2668" s="2">
        <v>2500</v>
      </c>
      <c r="M2668">
        <v>15</v>
      </c>
      <c r="N2668" s="2">
        <v>2500</v>
      </c>
      <c r="O2668" s="2">
        <v>375</v>
      </c>
      <c r="P2668" s="2">
        <v>2125</v>
      </c>
      <c r="Q2668" s="2">
        <v>1229.24</v>
      </c>
      <c r="R2668" s="2">
        <v>895.76</v>
      </c>
      <c r="S2668" t="s">
        <v>64</v>
      </c>
      <c r="T2668" t="s">
        <v>153</v>
      </c>
      <c r="U2668" t="s">
        <v>154</v>
      </c>
      <c r="V2668" t="s">
        <v>39</v>
      </c>
      <c r="W2668" t="s">
        <v>137</v>
      </c>
      <c r="X2668" t="s">
        <v>67</v>
      </c>
      <c r="Y2668" t="s">
        <v>56</v>
      </c>
      <c r="Z2668" t="s">
        <v>43</v>
      </c>
      <c r="AA2668" t="s">
        <v>44</v>
      </c>
      <c r="AB2668" t="s">
        <v>44</v>
      </c>
    </row>
    <row r="2669" spans="1:28" x14ac:dyDescent="0.25">
      <c r="A2669" t="s">
        <v>6100</v>
      </c>
      <c r="B2669" s="1">
        <v>45507</v>
      </c>
      <c r="C2669" t="s">
        <v>2092</v>
      </c>
      <c r="D2669" t="s">
        <v>2093</v>
      </c>
      <c r="E2669">
        <v>50</v>
      </c>
      <c r="F2669" t="s">
        <v>31</v>
      </c>
      <c r="G2669" t="s">
        <v>134</v>
      </c>
      <c r="H2669" t="s">
        <v>135</v>
      </c>
      <c r="I2669" t="s">
        <v>62</v>
      </c>
      <c r="J2669" t="s">
        <v>130</v>
      </c>
      <c r="K2669">
        <v>3</v>
      </c>
      <c r="L2669" s="2">
        <v>8500</v>
      </c>
      <c r="M2669">
        <v>5</v>
      </c>
      <c r="N2669" s="2">
        <v>25500</v>
      </c>
      <c r="O2669" s="2">
        <v>1275</v>
      </c>
      <c r="P2669" s="2">
        <v>24225</v>
      </c>
      <c r="Q2669" s="2">
        <v>17627.53</v>
      </c>
      <c r="R2669" s="2">
        <v>6597.47</v>
      </c>
      <c r="S2669" t="s">
        <v>53</v>
      </c>
      <c r="T2669" t="s">
        <v>163</v>
      </c>
      <c r="U2669" t="s">
        <v>164</v>
      </c>
      <c r="V2669" t="s">
        <v>39</v>
      </c>
      <c r="W2669" t="s">
        <v>66</v>
      </c>
      <c r="X2669" t="s">
        <v>97</v>
      </c>
      <c r="Y2669" t="s">
        <v>56</v>
      </c>
      <c r="Z2669" t="s">
        <v>144</v>
      </c>
      <c r="AA2669" t="s">
        <v>44</v>
      </c>
      <c r="AB2669" t="s">
        <v>44</v>
      </c>
    </row>
    <row r="2670" spans="1:28" x14ac:dyDescent="0.25">
      <c r="A2670" t="s">
        <v>6101</v>
      </c>
      <c r="B2670" s="1">
        <v>45507</v>
      </c>
      <c r="C2670" t="s">
        <v>1066</v>
      </c>
      <c r="D2670" t="s">
        <v>1067</v>
      </c>
      <c r="E2670">
        <v>59</v>
      </c>
      <c r="F2670" t="s">
        <v>31</v>
      </c>
      <c r="G2670" t="s">
        <v>344</v>
      </c>
      <c r="H2670" t="s">
        <v>345</v>
      </c>
      <c r="I2670" t="s">
        <v>34</v>
      </c>
      <c r="J2670" t="s">
        <v>121</v>
      </c>
      <c r="K2670">
        <v>1</v>
      </c>
      <c r="L2670" s="2">
        <v>1600</v>
      </c>
      <c r="M2670">
        <v>0</v>
      </c>
      <c r="N2670" s="2">
        <v>1600</v>
      </c>
      <c r="O2670" s="2">
        <v>0</v>
      </c>
      <c r="P2670" s="2">
        <v>1600</v>
      </c>
      <c r="Q2670" s="2">
        <v>1013.89</v>
      </c>
      <c r="R2670" s="2">
        <v>586.11</v>
      </c>
      <c r="S2670" t="s">
        <v>53</v>
      </c>
      <c r="T2670" t="s">
        <v>122</v>
      </c>
      <c r="U2670" t="s">
        <v>123</v>
      </c>
      <c r="V2670" t="s">
        <v>39</v>
      </c>
      <c r="W2670" t="s">
        <v>137</v>
      </c>
      <c r="X2670" t="s">
        <v>41</v>
      </c>
      <c r="Y2670" t="s">
        <v>84</v>
      </c>
      <c r="Z2670" t="s">
        <v>43</v>
      </c>
      <c r="AA2670" t="s">
        <v>44</v>
      </c>
      <c r="AB2670" t="s">
        <v>44</v>
      </c>
    </row>
    <row r="2671" spans="1:28" x14ac:dyDescent="0.25">
      <c r="A2671" t="s">
        <v>6102</v>
      </c>
      <c r="B2671" s="1">
        <v>45508</v>
      </c>
      <c r="C2671" t="s">
        <v>4103</v>
      </c>
      <c r="D2671" t="s">
        <v>4104</v>
      </c>
      <c r="E2671">
        <v>40</v>
      </c>
      <c r="F2671" t="s">
        <v>31</v>
      </c>
      <c r="G2671" t="s">
        <v>318</v>
      </c>
      <c r="H2671" t="s">
        <v>319</v>
      </c>
      <c r="I2671" t="s">
        <v>34</v>
      </c>
      <c r="J2671" t="s">
        <v>190</v>
      </c>
      <c r="K2671">
        <v>2</v>
      </c>
      <c r="L2671" s="2">
        <v>2500</v>
      </c>
      <c r="M2671">
        <v>5</v>
      </c>
      <c r="N2671" s="2">
        <v>5000</v>
      </c>
      <c r="O2671" s="2">
        <v>250</v>
      </c>
      <c r="P2671" s="2">
        <v>4750</v>
      </c>
      <c r="Q2671" s="2">
        <v>2989.82</v>
      </c>
      <c r="R2671" s="2">
        <v>1760.18</v>
      </c>
      <c r="S2671" t="s">
        <v>36</v>
      </c>
      <c r="T2671" t="s">
        <v>275</v>
      </c>
      <c r="U2671" t="s">
        <v>123</v>
      </c>
      <c r="V2671" t="s">
        <v>39</v>
      </c>
      <c r="W2671" t="s">
        <v>66</v>
      </c>
      <c r="X2671" t="s">
        <v>41</v>
      </c>
      <c r="Y2671" t="s">
        <v>56</v>
      </c>
      <c r="Z2671" t="s">
        <v>43</v>
      </c>
      <c r="AA2671" t="s">
        <v>44</v>
      </c>
      <c r="AB2671" t="s">
        <v>44</v>
      </c>
    </row>
    <row r="2672" spans="1:28" x14ac:dyDescent="0.25">
      <c r="A2672" t="s">
        <v>6103</v>
      </c>
      <c r="B2672" s="1">
        <v>45508</v>
      </c>
      <c r="C2672" t="s">
        <v>6104</v>
      </c>
      <c r="D2672" t="s">
        <v>6105</v>
      </c>
      <c r="E2672">
        <v>37</v>
      </c>
      <c r="F2672" t="s">
        <v>48</v>
      </c>
      <c r="G2672" t="s">
        <v>168</v>
      </c>
      <c r="H2672" t="s">
        <v>169</v>
      </c>
      <c r="I2672" t="s">
        <v>62</v>
      </c>
      <c r="J2672" t="s">
        <v>143</v>
      </c>
      <c r="K2672">
        <v>2</v>
      </c>
      <c r="L2672" s="2">
        <v>1800</v>
      </c>
      <c r="M2672">
        <v>10</v>
      </c>
      <c r="N2672" s="2">
        <v>3600</v>
      </c>
      <c r="O2672" s="2">
        <v>360</v>
      </c>
      <c r="P2672" s="2">
        <v>3240</v>
      </c>
      <c r="Q2672" s="2">
        <v>2601.85</v>
      </c>
      <c r="R2672" s="2">
        <v>638.15</v>
      </c>
      <c r="S2672" t="s">
        <v>53</v>
      </c>
      <c r="T2672" t="s">
        <v>578</v>
      </c>
      <c r="U2672" t="s">
        <v>579</v>
      </c>
      <c r="V2672" t="s">
        <v>39</v>
      </c>
      <c r="W2672" t="s">
        <v>137</v>
      </c>
      <c r="X2672" t="s">
        <v>97</v>
      </c>
      <c r="Y2672" t="s">
        <v>42</v>
      </c>
      <c r="Z2672" t="s">
        <v>43</v>
      </c>
      <c r="AA2672" t="s">
        <v>44</v>
      </c>
      <c r="AB2672" t="s">
        <v>44</v>
      </c>
    </row>
    <row r="2673" spans="1:28" x14ac:dyDescent="0.25">
      <c r="A2673" t="s">
        <v>6106</v>
      </c>
      <c r="B2673" s="1">
        <v>45508</v>
      </c>
      <c r="C2673" t="s">
        <v>215</v>
      </c>
      <c r="D2673" t="s">
        <v>216</v>
      </c>
      <c r="E2673">
        <v>27</v>
      </c>
      <c r="F2673" t="s">
        <v>48</v>
      </c>
      <c r="G2673" t="s">
        <v>134</v>
      </c>
      <c r="H2673" t="s">
        <v>135</v>
      </c>
      <c r="I2673" t="s">
        <v>62</v>
      </c>
      <c r="J2673" t="s">
        <v>130</v>
      </c>
      <c r="K2673">
        <v>5</v>
      </c>
      <c r="L2673" s="2">
        <v>8500</v>
      </c>
      <c r="M2673">
        <v>10</v>
      </c>
      <c r="N2673" s="2">
        <v>42500</v>
      </c>
      <c r="O2673" s="2">
        <v>4250</v>
      </c>
      <c r="P2673" s="2">
        <v>38250</v>
      </c>
      <c r="Q2673" s="2">
        <v>21079.02</v>
      </c>
      <c r="R2673" s="2">
        <v>17170.98</v>
      </c>
      <c r="S2673" t="s">
        <v>64</v>
      </c>
      <c r="T2673" t="s">
        <v>263</v>
      </c>
      <c r="U2673" t="s">
        <v>91</v>
      </c>
      <c r="V2673" t="s">
        <v>39</v>
      </c>
      <c r="W2673" t="s">
        <v>92</v>
      </c>
      <c r="X2673" t="s">
        <v>97</v>
      </c>
      <c r="Y2673" t="s">
        <v>56</v>
      </c>
      <c r="Z2673" t="s">
        <v>223</v>
      </c>
      <c r="AA2673" t="s">
        <v>44</v>
      </c>
      <c r="AB2673" t="s">
        <v>44</v>
      </c>
    </row>
    <row r="2674" spans="1:28" x14ac:dyDescent="0.25">
      <c r="A2674" t="s">
        <v>6107</v>
      </c>
      <c r="B2674" s="1">
        <v>45508</v>
      </c>
      <c r="C2674" t="s">
        <v>6108</v>
      </c>
      <c r="D2674" t="s">
        <v>6109</v>
      </c>
      <c r="E2674">
        <v>23</v>
      </c>
      <c r="F2674" t="s">
        <v>48</v>
      </c>
      <c r="G2674" t="s">
        <v>227</v>
      </c>
      <c r="H2674" t="s">
        <v>228</v>
      </c>
      <c r="I2674" t="s">
        <v>74</v>
      </c>
      <c r="J2674" t="s">
        <v>75</v>
      </c>
      <c r="K2674">
        <v>2</v>
      </c>
      <c r="L2674" s="2">
        <v>1400</v>
      </c>
      <c r="M2674">
        <v>10</v>
      </c>
      <c r="N2674" s="2">
        <v>2800</v>
      </c>
      <c r="O2674" s="2">
        <v>280</v>
      </c>
      <c r="P2674" s="2">
        <v>2520</v>
      </c>
      <c r="Q2674" s="2">
        <v>1962.34</v>
      </c>
      <c r="R2674" s="2">
        <v>557.66</v>
      </c>
      <c r="S2674" t="s">
        <v>36</v>
      </c>
      <c r="T2674" t="s">
        <v>263</v>
      </c>
      <c r="U2674" t="s">
        <v>91</v>
      </c>
      <c r="V2674" t="s">
        <v>39</v>
      </c>
      <c r="W2674" t="s">
        <v>66</v>
      </c>
      <c r="X2674" t="s">
        <v>97</v>
      </c>
      <c r="Y2674" t="s">
        <v>84</v>
      </c>
      <c r="Z2674" t="s">
        <v>43</v>
      </c>
      <c r="AA2674" t="s">
        <v>44</v>
      </c>
      <c r="AB2674" t="s">
        <v>44</v>
      </c>
    </row>
    <row r="2675" spans="1:28" x14ac:dyDescent="0.25">
      <c r="A2675" t="s">
        <v>6110</v>
      </c>
      <c r="B2675" s="1">
        <v>45508</v>
      </c>
      <c r="C2675" t="s">
        <v>2549</v>
      </c>
      <c r="D2675" t="s">
        <v>2550</v>
      </c>
      <c r="E2675">
        <v>46</v>
      </c>
      <c r="F2675" t="s">
        <v>31</v>
      </c>
      <c r="G2675" t="s">
        <v>112</v>
      </c>
      <c r="H2675" t="s">
        <v>113</v>
      </c>
      <c r="I2675" t="s">
        <v>103</v>
      </c>
      <c r="J2675" t="s">
        <v>104</v>
      </c>
      <c r="K2675">
        <v>2</v>
      </c>
      <c r="L2675" s="2">
        <v>650</v>
      </c>
      <c r="M2675">
        <v>10</v>
      </c>
      <c r="N2675" s="2">
        <v>1300</v>
      </c>
      <c r="O2675" s="2">
        <v>130</v>
      </c>
      <c r="P2675" s="2">
        <v>1170</v>
      </c>
      <c r="Q2675" s="2">
        <v>711.71</v>
      </c>
      <c r="R2675" s="2">
        <v>458.29</v>
      </c>
      <c r="S2675" t="s">
        <v>53</v>
      </c>
      <c r="T2675" t="s">
        <v>263</v>
      </c>
      <c r="U2675" t="s">
        <v>91</v>
      </c>
      <c r="V2675" t="s">
        <v>39</v>
      </c>
      <c r="W2675" t="s">
        <v>124</v>
      </c>
      <c r="X2675" t="s">
        <v>67</v>
      </c>
      <c r="Y2675" t="s">
        <v>56</v>
      </c>
      <c r="Z2675" t="s">
        <v>107</v>
      </c>
      <c r="AA2675" t="s">
        <v>44</v>
      </c>
      <c r="AB2675" t="s">
        <v>44</v>
      </c>
    </row>
    <row r="2676" spans="1:28" x14ac:dyDescent="0.25">
      <c r="A2676" t="s">
        <v>6111</v>
      </c>
      <c r="B2676" s="1">
        <v>45508</v>
      </c>
      <c r="C2676" t="s">
        <v>6112</v>
      </c>
      <c r="D2676" t="s">
        <v>6113</v>
      </c>
      <c r="E2676">
        <v>53</v>
      </c>
      <c r="F2676" t="s">
        <v>48</v>
      </c>
      <c r="G2676" t="s">
        <v>207</v>
      </c>
      <c r="H2676" t="s">
        <v>208</v>
      </c>
      <c r="I2676" t="s">
        <v>34</v>
      </c>
      <c r="J2676" t="s">
        <v>143</v>
      </c>
      <c r="K2676">
        <v>4</v>
      </c>
      <c r="L2676" s="2">
        <v>18000</v>
      </c>
      <c r="M2676">
        <v>0</v>
      </c>
      <c r="N2676" s="2">
        <v>72000</v>
      </c>
      <c r="O2676" s="2">
        <v>0</v>
      </c>
      <c r="P2676" s="2">
        <v>72000</v>
      </c>
      <c r="Q2676" s="2">
        <v>53348.15</v>
      </c>
      <c r="R2676" s="2">
        <v>18651.849999999999</v>
      </c>
      <c r="S2676" t="s">
        <v>53</v>
      </c>
      <c r="T2676" t="s">
        <v>122</v>
      </c>
      <c r="U2676" t="s">
        <v>123</v>
      </c>
      <c r="V2676" t="s">
        <v>39</v>
      </c>
      <c r="W2676" t="s">
        <v>40</v>
      </c>
      <c r="X2676" t="s">
        <v>97</v>
      </c>
      <c r="Y2676" t="s">
        <v>56</v>
      </c>
      <c r="Z2676" t="s">
        <v>43</v>
      </c>
      <c r="AA2676" t="s">
        <v>44</v>
      </c>
      <c r="AB2676" t="s">
        <v>44</v>
      </c>
    </row>
    <row r="2677" spans="1:28" x14ac:dyDescent="0.25">
      <c r="A2677" t="s">
        <v>6114</v>
      </c>
      <c r="B2677" s="1">
        <v>45508</v>
      </c>
      <c r="C2677" t="s">
        <v>6115</v>
      </c>
      <c r="D2677" t="s">
        <v>6116</v>
      </c>
      <c r="E2677">
        <v>25</v>
      </c>
      <c r="F2677" t="s">
        <v>111</v>
      </c>
      <c r="G2677" t="s">
        <v>436</v>
      </c>
      <c r="H2677" t="s">
        <v>437</v>
      </c>
      <c r="I2677" t="s">
        <v>74</v>
      </c>
      <c r="J2677" t="s">
        <v>190</v>
      </c>
      <c r="K2677">
        <v>3</v>
      </c>
      <c r="L2677" s="2">
        <v>1800</v>
      </c>
      <c r="M2677">
        <v>15</v>
      </c>
      <c r="N2677" s="2">
        <v>5400</v>
      </c>
      <c r="O2677" s="2">
        <v>810</v>
      </c>
      <c r="P2677" s="2">
        <v>4590</v>
      </c>
      <c r="Q2677" s="2">
        <v>3689</v>
      </c>
      <c r="R2677" s="2">
        <v>901</v>
      </c>
      <c r="S2677" t="s">
        <v>53</v>
      </c>
      <c r="T2677" t="s">
        <v>136</v>
      </c>
      <c r="U2677" t="s">
        <v>38</v>
      </c>
      <c r="V2677" t="s">
        <v>39</v>
      </c>
      <c r="W2677" t="s">
        <v>137</v>
      </c>
      <c r="X2677" t="s">
        <v>67</v>
      </c>
      <c r="Y2677" t="s">
        <v>42</v>
      </c>
      <c r="Z2677" t="s">
        <v>107</v>
      </c>
      <c r="AA2677" t="s">
        <v>44</v>
      </c>
      <c r="AB2677" t="s">
        <v>44</v>
      </c>
    </row>
    <row r="2678" spans="1:28" x14ac:dyDescent="0.25">
      <c r="A2678" t="s">
        <v>6117</v>
      </c>
      <c r="B2678" s="1">
        <v>45508</v>
      </c>
      <c r="C2678" t="s">
        <v>1580</v>
      </c>
      <c r="D2678" t="s">
        <v>1581</v>
      </c>
      <c r="E2678">
        <v>37</v>
      </c>
      <c r="F2678" t="s">
        <v>31</v>
      </c>
      <c r="G2678" t="s">
        <v>436</v>
      </c>
      <c r="H2678" t="s">
        <v>437</v>
      </c>
      <c r="I2678" t="s">
        <v>74</v>
      </c>
      <c r="J2678" t="s">
        <v>190</v>
      </c>
      <c r="K2678">
        <v>2</v>
      </c>
      <c r="L2678" s="2">
        <v>1800</v>
      </c>
      <c r="M2678">
        <v>25</v>
      </c>
      <c r="N2678" s="2">
        <v>3600</v>
      </c>
      <c r="O2678" s="2">
        <v>900</v>
      </c>
      <c r="P2678" s="2">
        <v>2700</v>
      </c>
      <c r="Q2678" s="2">
        <v>1515.81</v>
      </c>
      <c r="R2678" s="2">
        <v>1184.19</v>
      </c>
      <c r="S2678" t="s">
        <v>64</v>
      </c>
      <c r="T2678" t="s">
        <v>136</v>
      </c>
      <c r="U2678" t="s">
        <v>38</v>
      </c>
      <c r="V2678" t="s">
        <v>39</v>
      </c>
      <c r="W2678" t="s">
        <v>137</v>
      </c>
      <c r="X2678" t="s">
        <v>97</v>
      </c>
      <c r="Y2678" t="s">
        <v>42</v>
      </c>
      <c r="Z2678" t="s">
        <v>43</v>
      </c>
      <c r="AA2678" t="s">
        <v>44</v>
      </c>
      <c r="AB2678" t="s">
        <v>44</v>
      </c>
    </row>
    <row r="2679" spans="1:28" x14ac:dyDescent="0.25">
      <c r="A2679" t="s">
        <v>6118</v>
      </c>
      <c r="B2679" s="1">
        <v>45509</v>
      </c>
      <c r="C2679" t="s">
        <v>4777</v>
      </c>
      <c r="D2679" t="s">
        <v>4778</v>
      </c>
      <c r="E2679">
        <v>29</v>
      </c>
      <c r="F2679" t="s">
        <v>48</v>
      </c>
      <c r="G2679" t="s">
        <v>227</v>
      </c>
      <c r="H2679" t="s">
        <v>228</v>
      </c>
      <c r="I2679" t="s">
        <v>74</v>
      </c>
      <c r="J2679" t="s">
        <v>75</v>
      </c>
      <c r="K2679">
        <v>2</v>
      </c>
      <c r="L2679" s="2">
        <v>1400</v>
      </c>
      <c r="M2679">
        <v>10</v>
      </c>
      <c r="N2679" s="2">
        <v>2800</v>
      </c>
      <c r="O2679" s="2">
        <v>280</v>
      </c>
      <c r="P2679" s="2">
        <v>2520</v>
      </c>
      <c r="Q2679" s="2">
        <v>1482.87</v>
      </c>
      <c r="R2679" s="2">
        <v>1037.1300000000001</v>
      </c>
      <c r="S2679" t="s">
        <v>36</v>
      </c>
      <c r="T2679" t="s">
        <v>90</v>
      </c>
      <c r="U2679" t="s">
        <v>91</v>
      </c>
      <c r="V2679" t="s">
        <v>39</v>
      </c>
      <c r="W2679" t="s">
        <v>92</v>
      </c>
      <c r="X2679" t="s">
        <v>67</v>
      </c>
      <c r="Y2679" t="s">
        <v>42</v>
      </c>
      <c r="Z2679" t="s">
        <v>43</v>
      </c>
      <c r="AA2679" t="s">
        <v>44</v>
      </c>
      <c r="AB2679" t="s">
        <v>44</v>
      </c>
    </row>
    <row r="2680" spans="1:28" x14ac:dyDescent="0.25">
      <c r="A2680" t="s">
        <v>6119</v>
      </c>
      <c r="B2680" s="1">
        <v>45509</v>
      </c>
      <c r="C2680" t="s">
        <v>1774</v>
      </c>
      <c r="D2680" t="s">
        <v>1775</v>
      </c>
      <c r="E2680">
        <v>49</v>
      </c>
      <c r="F2680" t="s">
        <v>111</v>
      </c>
      <c r="G2680" t="s">
        <v>197</v>
      </c>
      <c r="H2680" t="s">
        <v>198</v>
      </c>
      <c r="I2680" t="s">
        <v>74</v>
      </c>
      <c r="J2680" t="s">
        <v>75</v>
      </c>
      <c r="K2680">
        <v>1</v>
      </c>
      <c r="L2680" s="2">
        <v>2600</v>
      </c>
      <c r="M2680">
        <v>10</v>
      </c>
      <c r="N2680" s="2">
        <v>2600</v>
      </c>
      <c r="O2680" s="2">
        <v>260</v>
      </c>
      <c r="P2680" s="2">
        <v>2340</v>
      </c>
      <c r="Q2680" s="2">
        <v>1632.49</v>
      </c>
      <c r="R2680" s="2">
        <v>707.51</v>
      </c>
      <c r="S2680" t="s">
        <v>64</v>
      </c>
      <c r="T2680" t="s">
        <v>407</v>
      </c>
      <c r="U2680" t="s">
        <v>408</v>
      </c>
      <c r="V2680" t="s">
        <v>39</v>
      </c>
      <c r="W2680" t="s">
        <v>66</v>
      </c>
      <c r="X2680" t="s">
        <v>67</v>
      </c>
      <c r="Y2680" t="s">
        <v>84</v>
      </c>
      <c r="Z2680" t="s">
        <v>508</v>
      </c>
      <c r="AA2680" t="s">
        <v>44</v>
      </c>
      <c r="AB2680" t="s">
        <v>44</v>
      </c>
    </row>
    <row r="2681" spans="1:28" x14ac:dyDescent="0.25">
      <c r="A2681" t="s">
        <v>6120</v>
      </c>
      <c r="B2681" s="1">
        <v>45509</v>
      </c>
      <c r="C2681" t="s">
        <v>6121</v>
      </c>
      <c r="D2681" t="s">
        <v>6122</v>
      </c>
      <c r="E2681">
        <v>60</v>
      </c>
      <c r="F2681" t="s">
        <v>48</v>
      </c>
      <c r="G2681" t="s">
        <v>72</v>
      </c>
      <c r="H2681" t="s">
        <v>73</v>
      </c>
      <c r="I2681" t="s">
        <v>74</v>
      </c>
      <c r="J2681" t="s">
        <v>75</v>
      </c>
      <c r="K2681">
        <v>1</v>
      </c>
      <c r="L2681" s="2">
        <v>2200</v>
      </c>
      <c r="M2681">
        <v>30</v>
      </c>
      <c r="N2681" s="2">
        <v>2200</v>
      </c>
      <c r="O2681" s="2">
        <v>660</v>
      </c>
      <c r="P2681" s="2">
        <v>1540</v>
      </c>
      <c r="Q2681" s="2">
        <v>1104.8</v>
      </c>
      <c r="R2681" s="2">
        <v>435.2</v>
      </c>
      <c r="S2681" t="s">
        <v>53</v>
      </c>
      <c r="T2681" t="s">
        <v>122</v>
      </c>
      <c r="U2681" t="s">
        <v>123</v>
      </c>
      <c r="V2681" t="s">
        <v>39</v>
      </c>
      <c r="W2681" t="s">
        <v>66</v>
      </c>
      <c r="X2681" t="s">
        <v>67</v>
      </c>
      <c r="Y2681" t="s">
        <v>56</v>
      </c>
      <c r="Z2681" t="s">
        <v>43</v>
      </c>
      <c r="AA2681" t="s">
        <v>44</v>
      </c>
      <c r="AB2681" t="s">
        <v>44</v>
      </c>
    </row>
    <row r="2682" spans="1:28" x14ac:dyDescent="0.25">
      <c r="A2682" t="s">
        <v>6123</v>
      </c>
      <c r="B2682" s="1">
        <v>45509</v>
      </c>
      <c r="C2682" t="s">
        <v>4216</v>
      </c>
      <c r="D2682" t="s">
        <v>4217</v>
      </c>
      <c r="E2682">
        <v>36</v>
      </c>
      <c r="F2682" t="s">
        <v>48</v>
      </c>
      <c r="G2682" t="s">
        <v>72</v>
      </c>
      <c r="H2682" t="s">
        <v>73</v>
      </c>
      <c r="I2682" t="s">
        <v>74</v>
      </c>
      <c r="J2682" t="s">
        <v>75</v>
      </c>
      <c r="K2682">
        <v>1</v>
      </c>
      <c r="L2682" s="2">
        <v>2200</v>
      </c>
      <c r="M2682">
        <v>15</v>
      </c>
      <c r="N2682" s="2">
        <v>2200</v>
      </c>
      <c r="O2682" s="2">
        <v>330</v>
      </c>
      <c r="P2682" s="2">
        <v>1870</v>
      </c>
      <c r="Q2682" s="2">
        <v>1512.46</v>
      </c>
      <c r="R2682" s="2">
        <v>357.54</v>
      </c>
      <c r="S2682" t="s">
        <v>36</v>
      </c>
      <c r="T2682" t="s">
        <v>54</v>
      </c>
      <c r="U2682" t="s">
        <v>55</v>
      </c>
      <c r="V2682" t="s">
        <v>39</v>
      </c>
      <c r="W2682" t="s">
        <v>137</v>
      </c>
      <c r="X2682" t="s">
        <v>67</v>
      </c>
      <c r="Y2682" t="s">
        <v>42</v>
      </c>
      <c r="Z2682" t="s">
        <v>223</v>
      </c>
      <c r="AA2682" t="s">
        <v>44</v>
      </c>
      <c r="AB2682" t="s">
        <v>44</v>
      </c>
    </row>
    <row r="2683" spans="1:28" x14ac:dyDescent="0.25">
      <c r="A2683" t="s">
        <v>6124</v>
      </c>
      <c r="B2683" s="1">
        <v>45509</v>
      </c>
      <c r="C2683" t="s">
        <v>1623</v>
      </c>
      <c r="D2683" t="s">
        <v>1624</v>
      </c>
      <c r="E2683">
        <v>37</v>
      </c>
      <c r="F2683" t="s">
        <v>48</v>
      </c>
      <c r="G2683" t="s">
        <v>243</v>
      </c>
      <c r="H2683" t="s">
        <v>244</v>
      </c>
      <c r="I2683" t="s">
        <v>103</v>
      </c>
      <c r="J2683" t="s">
        <v>104</v>
      </c>
      <c r="K2683">
        <v>6</v>
      </c>
      <c r="L2683" s="2">
        <v>450</v>
      </c>
      <c r="M2683">
        <v>10</v>
      </c>
      <c r="N2683" s="2">
        <v>2700</v>
      </c>
      <c r="O2683" s="2">
        <v>270</v>
      </c>
      <c r="P2683" s="2">
        <v>2430</v>
      </c>
      <c r="Q2683" s="2">
        <v>1943.2</v>
      </c>
      <c r="R2683" s="2">
        <v>486.8</v>
      </c>
      <c r="S2683" t="s">
        <v>53</v>
      </c>
      <c r="T2683" t="s">
        <v>407</v>
      </c>
      <c r="U2683" t="s">
        <v>408</v>
      </c>
      <c r="V2683" t="s">
        <v>39</v>
      </c>
      <c r="W2683" t="s">
        <v>92</v>
      </c>
      <c r="X2683" t="s">
        <v>97</v>
      </c>
      <c r="Y2683" t="s">
        <v>42</v>
      </c>
      <c r="Z2683" t="s">
        <v>43</v>
      </c>
      <c r="AA2683" t="s">
        <v>68</v>
      </c>
      <c r="AB2683" t="s">
        <v>44</v>
      </c>
    </row>
    <row r="2684" spans="1:28" x14ac:dyDescent="0.25">
      <c r="A2684" t="s">
        <v>6125</v>
      </c>
      <c r="B2684" s="1">
        <v>45509</v>
      </c>
      <c r="C2684" t="s">
        <v>6126</v>
      </c>
      <c r="D2684" t="s">
        <v>6127</v>
      </c>
      <c r="E2684">
        <v>38</v>
      </c>
      <c r="F2684" t="s">
        <v>48</v>
      </c>
      <c r="G2684" t="s">
        <v>238</v>
      </c>
      <c r="H2684" t="s">
        <v>239</v>
      </c>
      <c r="I2684" t="s">
        <v>62</v>
      </c>
      <c r="J2684" t="s">
        <v>63</v>
      </c>
      <c r="K2684">
        <v>1</v>
      </c>
      <c r="L2684" s="2">
        <v>6500</v>
      </c>
      <c r="M2684">
        <v>15</v>
      </c>
      <c r="N2684" s="2">
        <v>6500</v>
      </c>
      <c r="O2684" s="2">
        <v>975</v>
      </c>
      <c r="P2684" s="2">
        <v>5525</v>
      </c>
      <c r="Q2684" s="2">
        <v>4234.8100000000004</v>
      </c>
      <c r="R2684" s="2">
        <v>1290.19</v>
      </c>
      <c r="S2684" t="s">
        <v>53</v>
      </c>
      <c r="T2684" t="s">
        <v>398</v>
      </c>
      <c r="U2684" t="s">
        <v>399</v>
      </c>
      <c r="V2684" t="s">
        <v>39</v>
      </c>
      <c r="W2684" t="s">
        <v>83</v>
      </c>
      <c r="X2684" t="s">
        <v>41</v>
      </c>
      <c r="Y2684" t="s">
        <v>56</v>
      </c>
      <c r="Z2684" t="s">
        <v>223</v>
      </c>
      <c r="AA2684" t="s">
        <v>44</v>
      </c>
      <c r="AB2684" t="s">
        <v>44</v>
      </c>
    </row>
    <row r="2685" spans="1:28" x14ac:dyDescent="0.25">
      <c r="A2685" t="s">
        <v>6128</v>
      </c>
      <c r="B2685" s="1">
        <v>45509</v>
      </c>
      <c r="C2685" t="s">
        <v>591</v>
      </c>
      <c r="D2685" t="s">
        <v>592</v>
      </c>
      <c r="E2685">
        <v>27</v>
      </c>
      <c r="F2685" t="s">
        <v>48</v>
      </c>
      <c r="G2685" t="s">
        <v>168</v>
      </c>
      <c r="H2685" t="s">
        <v>169</v>
      </c>
      <c r="I2685" t="s">
        <v>62</v>
      </c>
      <c r="J2685" t="s">
        <v>143</v>
      </c>
      <c r="K2685">
        <v>4</v>
      </c>
      <c r="L2685" s="2">
        <v>1800</v>
      </c>
      <c r="M2685">
        <v>15</v>
      </c>
      <c r="N2685" s="2">
        <v>7200</v>
      </c>
      <c r="O2685" s="2">
        <v>1080</v>
      </c>
      <c r="P2685" s="2">
        <v>6120</v>
      </c>
      <c r="Q2685" s="2">
        <v>3475.89</v>
      </c>
      <c r="R2685" s="2">
        <v>2644.11</v>
      </c>
      <c r="S2685" t="s">
        <v>36</v>
      </c>
      <c r="T2685" t="s">
        <v>105</v>
      </c>
      <c r="U2685" t="s">
        <v>106</v>
      </c>
      <c r="V2685" t="s">
        <v>39</v>
      </c>
      <c r="W2685" t="s">
        <v>137</v>
      </c>
      <c r="X2685" t="s">
        <v>97</v>
      </c>
      <c r="Y2685" t="s">
        <v>56</v>
      </c>
      <c r="Z2685" t="s">
        <v>43</v>
      </c>
      <c r="AA2685" t="s">
        <v>44</v>
      </c>
      <c r="AB2685" t="s">
        <v>44</v>
      </c>
    </row>
    <row r="2686" spans="1:28" x14ac:dyDescent="0.25">
      <c r="A2686" t="s">
        <v>6129</v>
      </c>
      <c r="B2686" s="1">
        <v>45509</v>
      </c>
      <c r="C2686" t="s">
        <v>4500</v>
      </c>
      <c r="D2686" t="s">
        <v>4501</v>
      </c>
      <c r="E2686">
        <v>41</v>
      </c>
      <c r="F2686" t="s">
        <v>48</v>
      </c>
      <c r="G2686" t="s">
        <v>344</v>
      </c>
      <c r="H2686" t="s">
        <v>345</v>
      </c>
      <c r="I2686" t="s">
        <v>34</v>
      </c>
      <c r="J2686" t="s">
        <v>121</v>
      </c>
      <c r="K2686">
        <v>2</v>
      </c>
      <c r="L2686" s="2">
        <v>1600</v>
      </c>
      <c r="M2686">
        <v>10</v>
      </c>
      <c r="N2686" s="2">
        <v>3200</v>
      </c>
      <c r="O2686" s="2">
        <v>320</v>
      </c>
      <c r="P2686" s="2">
        <v>2880</v>
      </c>
      <c r="Q2686" s="2">
        <v>1892.66</v>
      </c>
      <c r="R2686" s="2">
        <v>987.34</v>
      </c>
      <c r="S2686" t="s">
        <v>53</v>
      </c>
      <c r="T2686" t="s">
        <v>178</v>
      </c>
      <c r="U2686" t="s">
        <v>154</v>
      </c>
      <c r="V2686" t="s">
        <v>39</v>
      </c>
      <c r="W2686" t="s">
        <v>137</v>
      </c>
      <c r="X2686" t="s">
        <v>97</v>
      </c>
      <c r="Y2686" t="s">
        <v>42</v>
      </c>
      <c r="Z2686" t="s">
        <v>43</v>
      </c>
      <c r="AA2686" t="s">
        <v>44</v>
      </c>
      <c r="AB2686" t="s">
        <v>44</v>
      </c>
    </row>
    <row r="2687" spans="1:28" x14ac:dyDescent="0.25">
      <c r="A2687" t="s">
        <v>6130</v>
      </c>
      <c r="B2687" s="1">
        <v>45509</v>
      </c>
      <c r="C2687" t="s">
        <v>4639</v>
      </c>
      <c r="D2687" t="s">
        <v>4640</v>
      </c>
      <c r="E2687">
        <v>53</v>
      </c>
      <c r="F2687" t="s">
        <v>31</v>
      </c>
      <c r="G2687" t="s">
        <v>88</v>
      </c>
      <c r="H2687" t="s">
        <v>89</v>
      </c>
      <c r="I2687" t="s">
        <v>62</v>
      </c>
      <c r="J2687" t="s">
        <v>63</v>
      </c>
      <c r="K2687">
        <v>4</v>
      </c>
      <c r="L2687" s="2">
        <v>4200</v>
      </c>
      <c r="M2687">
        <v>5</v>
      </c>
      <c r="N2687" s="2">
        <v>16800</v>
      </c>
      <c r="O2687" s="2">
        <v>840</v>
      </c>
      <c r="P2687" s="2">
        <v>15960</v>
      </c>
      <c r="Q2687" s="2">
        <v>10314.18</v>
      </c>
      <c r="R2687" s="2">
        <v>5645.82</v>
      </c>
      <c r="S2687" t="s">
        <v>53</v>
      </c>
      <c r="T2687" t="s">
        <v>153</v>
      </c>
      <c r="U2687" t="s">
        <v>154</v>
      </c>
      <c r="V2687" t="s">
        <v>39</v>
      </c>
      <c r="W2687" t="s">
        <v>66</v>
      </c>
      <c r="X2687" t="s">
        <v>41</v>
      </c>
      <c r="Y2687" t="s">
        <v>56</v>
      </c>
      <c r="Z2687" t="s">
        <v>43</v>
      </c>
      <c r="AA2687" t="s">
        <v>68</v>
      </c>
      <c r="AB2687" t="s">
        <v>44</v>
      </c>
    </row>
    <row r="2688" spans="1:28" x14ac:dyDescent="0.25">
      <c r="A2688" t="s">
        <v>6131</v>
      </c>
      <c r="B2688" s="1">
        <v>45509</v>
      </c>
      <c r="C2688" t="s">
        <v>6132</v>
      </c>
      <c r="D2688" t="s">
        <v>6133</v>
      </c>
      <c r="E2688">
        <v>39</v>
      </c>
      <c r="F2688" t="s">
        <v>48</v>
      </c>
      <c r="G2688" t="s">
        <v>112</v>
      </c>
      <c r="H2688" t="s">
        <v>113</v>
      </c>
      <c r="I2688" t="s">
        <v>103</v>
      </c>
      <c r="J2688" t="s">
        <v>104</v>
      </c>
      <c r="K2688">
        <v>1</v>
      </c>
      <c r="L2688" s="2">
        <v>650</v>
      </c>
      <c r="M2688">
        <v>25</v>
      </c>
      <c r="N2688" s="2">
        <v>650</v>
      </c>
      <c r="O2688" s="2">
        <v>162.5</v>
      </c>
      <c r="P2688" s="2">
        <v>487.5</v>
      </c>
      <c r="Q2688" s="2">
        <v>323</v>
      </c>
      <c r="R2688" s="2">
        <v>164.5</v>
      </c>
      <c r="S2688" t="s">
        <v>36</v>
      </c>
      <c r="T2688" t="s">
        <v>178</v>
      </c>
      <c r="U2688" t="s">
        <v>154</v>
      </c>
      <c r="V2688" t="s">
        <v>39</v>
      </c>
      <c r="W2688" t="s">
        <v>66</v>
      </c>
      <c r="X2688" t="s">
        <v>41</v>
      </c>
      <c r="Y2688" t="s">
        <v>56</v>
      </c>
      <c r="Z2688" t="s">
        <v>223</v>
      </c>
      <c r="AA2688" t="s">
        <v>68</v>
      </c>
      <c r="AB2688" t="s">
        <v>44</v>
      </c>
    </row>
    <row r="2689" spans="1:28" x14ac:dyDescent="0.25">
      <c r="A2689" t="s">
        <v>6134</v>
      </c>
      <c r="B2689" s="1">
        <v>45509</v>
      </c>
      <c r="C2689" t="s">
        <v>4899</v>
      </c>
      <c r="D2689" t="s">
        <v>4900</v>
      </c>
      <c r="E2689">
        <v>51</v>
      </c>
      <c r="F2689" t="s">
        <v>48</v>
      </c>
      <c r="G2689" t="s">
        <v>202</v>
      </c>
      <c r="H2689" t="s">
        <v>203</v>
      </c>
      <c r="I2689" t="s">
        <v>103</v>
      </c>
      <c r="J2689" t="s">
        <v>104</v>
      </c>
      <c r="K2689">
        <v>2</v>
      </c>
      <c r="L2689" s="2">
        <v>550</v>
      </c>
      <c r="M2689">
        <v>15</v>
      </c>
      <c r="N2689" s="2">
        <v>1100</v>
      </c>
      <c r="O2689" s="2">
        <v>165</v>
      </c>
      <c r="P2689" s="2">
        <v>935</v>
      </c>
      <c r="Q2689" s="2">
        <v>650.86</v>
      </c>
      <c r="R2689" s="2">
        <v>284.14</v>
      </c>
      <c r="S2689" t="s">
        <v>53</v>
      </c>
      <c r="T2689" t="s">
        <v>398</v>
      </c>
      <c r="U2689" t="s">
        <v>399</v>
      </c>
      <c r="V2689" t="s">
        <v>39</v>
      </c>
      <c r="W2689" t="s">
        <v>137</v>
      </c>
      <c r="X2689" t="s">
        <v>41</v>
      </c>
      <c r="Y2689" t="s">
        <v>42</v>
      </c>
      <c r="Z2689" t="s">
        <v>43</v>
      </c>
      <c r="AA2689" t="s">
        <v>44</v>
      </c>
      <c r="AB2689" t="s">
        <v>44</v>
      </c>
    </row>
    <row r="2690" spans="1:28" x14ac:dyDescent="0.25">
      <c r="A2690" t="s">
        <v>6135</v>
      </c>
      <c r="B2690" s="1">
        <v>45509</v>
      </c>
      <c r="C2690" t="s">
        <v>6136</v>
      </c>
      <c r="D2690" t="s">
        <v>6137</v>
      </c>
      <c r="E2690">
        <v>31</v>
      </c>
      <c r="F2690" t="s">
        <v>31</v>
      </c>
      <c r="G2690" t="s">
        <v>227</v>
      </c>
      <c r="H2690" t="s">
        <v>228</v>
      </c>
      <c r="I2690" t="s">
        <v>74</v>
      </c>
      <c r="J2690" t="s">
        <v>75</v>
      </c>
      <c r="K2690">
        <v>2</v>
      </c>
      <c r="L2690" s="2">
        <v>1400</v>
      </c>
      <c r="M2690">
        <v>5</v>
      </c>
      <c r="N2690" s="2">
        <v>2800</v>
      </c>
      <c r="O2690" s="2">
        <v>140</v>
      </c>
      <c r="P2690" s="2">
        <v>2660</v>
      </c>
      <c r="Q2690" s="2">
        <v>2026.03</v>
      </c>
      <c r="R2690" s="2">
        <v>633.97</v>
      </c>
      <c r="S2690" t="s">
        <v>53</v>
      </c>
      <c r="T2690" t="s">
        <v>163</v>
      </c>
      <c r="U2690" t="s">
        <v>164</v>
      </c>
      <c r="V2690" t="s">
        <v>39</v>
      </c>
      <c r="W2690" t="s">
        <v>66</v>
      </c>
      <c r="X2690" t="s">
        <v>41</v>
      </c>
      <c r="Y2690" t="s">
        <v>84</v>
      </c>
      <c r="Z2690" t="s">
        <v>43</v>
      </c>
      <c r="AA2690" t="s">
        <v>68</v>
      </c>
      <c r="AB2690" t="s">
        <v>44</v>
      </c>
    </row>
    <row r="2691" spans="1:28" x14ac:dyDescent="0.25">
      <c r="A2691" t="s">
        <v>6138</v>
      </c>
      <c r="B2691" s="1">
        <v>45509</v>
      </c>
      <c r="C2691" t="s">
        <v>2336</v>
      </c>
      <c r="D2691" t="s">
        <v>2337</v>
      </c>
      <c r="E2691">
        <v>20</v>
      </c>
      <c r="F2691" t="s">
        <v>48</v>
      </c>
      <c r="G2691" t="s">
        <v>141</v>
      </c>
      <c r="H2691" t="s">
        <v>142</v>
      </c>
      <c r="I2691" t="s">
        <v>74</v>
      </c>
      <c r="J2691" t="s">
        <v>143</v>
      </c>
      <c r="K2691">
        <v>1</v>
      </c>
      <c r="L2691" s="2">
        <v>900</v>
      </c>
      <c r="M2691">
        <v>30</v>
      </c>
      <c r="N2691" s="2">
        <v>900</v>
      </c>
      <c r="O2691" s="2">
        <v>270</v>
      </c>
      <c r="P2691" s="2">
        <v>630</v>
      </c>
      <c r="Q2691" s="2">
        <v>397.51</v>
      </c>
      <c r="R2691" s="2">
        <v>232.49</v>
      </c>
      <c r="S2691" t="s">
        <v>53</v>
      </c>
      <c r="T2691" t="s">
        <v>136</v>
      </c>
      <c r="U2691" t="s">
        <v>38</v>
      </c>
      <c r="V2691" t="s">
        <v>39</v>
      </c>
      <c r="W2691" t="s">
        <v>124</v>
      </c>
      <c r="X2691" t="s">
        <v>97</v>
      </c>
      <c r="Y2691" t="s">
        <v>56</v>
      </c>
      <c r="Z2691" t="s">
        <v>223</v>
      </c>
      <c r="AA2691" t="s">
        <v>44</v>
      </c>
      <c r="AB2691" t="s">
        <v>44</v>
      </c>
    </row>
    <row r="2692" spans="1:28" x14ac:dyDescent="0.25">
      <c r="A2692" t="s">
        <v>6139</v>
      </c>
      <c r="B2692" s="1">
        <v>45510</v>
      </c>
      <c r="C2692" t="s">
        <v>6140</v>
      </c>
      <c r="D2692" t="s">
        <v>6141</v>
      </c>
      <c r="E2692">
        <v>52</v>
      </c>
      <c r="F2692" t="s">
        <v>111</v>
      </c>
      <c r="G2692" t="s">
        <v>285</v>
      </c>
      <c r="H2692" t="s">
        <v>286</v>
      </c>
      <c r="I2692" t="s">
        <v>34</v>
      </c>
      <c r="J2692" t="s">
        <v>121</v>
      </c>
      <c r="K2692">
        <v>1</v>
      </c>
      <c r="L2692" s="2">
        <v>3200</v>
      </c>
      <c r="M2692">
        <v>10</v>
      </c>
      <c r="N2692" s="2">
        <v>3200</v>
      </c>
      <c r="O2692" s="2">
        <v>320</v>
      </c>
      <c r="P2692" s="2">
        <v>2880</v>
      </c>
      <c r="Q2692" s="2">
        <v>2032.36</v>
      </c>
      <c r="R2692" s="2">
        <v>847.64</v>
      </c>
      <c r="S2692" t="s">
        <v>64</v>
      </c>
      <c r="T2692" t="s">
        <v>76</v>
      </c>
      <c r="U2692" t="s">
        <v>77</v>
      </c>
      <c r="V2692" t="s">
        <v>39</v>
      </c>
      <c r="W2692" t="s">
        <v>66</v>
      </c>
      <c r="X2692" t="s">
        <v>41</v>
      </c>
      <c r="Y2692" t="s">
        <v>56</v>
      </c>
      <c r="Z2692" t="s">
        <v>107</v>
      </c>
      <c r="AA2692" t="s">
        <v>44</v>
      </c>
      <c r="AB2692" t="s">
        <v>44</v>
      </c>
    </row>
    <row r="2693" spans="1:28" x14ac:dyDescent="0.25">
      <c r="A2693" t="s">
        <v>6142</v>
      </c>
      <c r="B2693" s="1">
        <v>45510</v>
      </c>
      <c r="C2693" t="s">
        <v>6143</v>
      </c>
      <c r="D2693" t="s">
        <v>6144</v>
      </c>
      <c r="E2693">
        <v>19</v>
      </c>
      <c r="F2693" t="s">
        <v>48</v>
      </c>
      <c r="G2693" t="s">
        <v>88</v>
      </c>
      <c r="H2693" t="s">
        <v>89</v>
      </c>
      <c r="I2693" t="s">
        <v>62</v>
      </c>
      <c r="J2693" t="s">
        <v>63</v>
      </c>
      <c r="K2693">
        <v>2</v>
      </c>
      <c r="L2693" s="2">
        <v>4200</v>
      </c>
      <c r="M2693">
        <v>20</v>
      </c>
      <c r="N2693" s="2">
        <v>8400</v>
      </c>
      <c r="O2693" s="2">
        <v>1680</v>
      </c>
      <c r="P2693" s="2">
        <v>6720</v>
      </c>
      <c r="Q2693" s="2">
        <v>4507.9399999999996</v>
      </c>
      <c r="R2693" s="2">
        <v>2212.06</v>
      </c>
      <c r="S2693" t="s">
        <v>53</v>
      </c>
      <c r="T2693" t="s">
        <v>136</v>
      </c>
      <c r="U2693" t="s">
        <v>38</v>
      </c>
      <c r="V2693" t="s">
        <v>39</v>
      </c>
      <c r="W2693" t="s">
        <v>83</v>
      </c>
      <c r="X2693" t="s">
        <v>67</v>
      </c>
      <c r="Y2693" t="s">
        <v>42</v>
      </c>
      <c r="Z2693" t="s">
        <v>43</v>
      </c>
      <c r="AA2693" t="s">
        <v>44</v>
      </c>
      <c r="AB2693" t="s">
        <v>44</v>
      </c>
    </row>
    <row r="2694" spans="1:28" x14ac:dyDescent="0.25">
      <c r="A2694" t="s">
        <v>6145</v>
      </c>
      <c r="B2694" s="1">
        <v>45510</v>
      </c>
      <c r="C2694" t="s">
        <v>1159</v>
      </c>
      <c r="D2694" t="s">
        <v>1160</v>
      </c>
      <c r="E2694">
        <v>26</v>
      </c>
      <c r="F2694" t="s">
        <v>48</v>
      </c>
      <c r="G2694" t="s">
        <v>60</v>
      </c>
      <c r="H2694" t="s">
        <v>61</v>
      </c>
      <c r="I2694" t="s">
        <v>62</v>
      </c>
      <c r="J2694" t="s">
        <v>63</v>
      </c>
      <c r="K2694">
        <v>1</v>
      </c>
      <c r="L2694" s="2">
        <v>3500</v>
      </c>
      <c r="M2694">
        <v>5</v>
      </c>
      <c r="N2694" s="2">
        <v>3500</v>
      </c>
      <c r="O2694" s="2">
        <v>175</v>
      </c>
      <c r="P2694" s="2">
        <v>3325</v>
      </c>
      <c r="Q2694" s="2">
        <v>1894.22</v>
      </c>
      <c r="R2694" s="2">
        <v>1430.78</v>
      </c>
      <c r="S2694" t="s">
        <v>53</v>
      </c>
      <c r="T2694" t="s">
        <v>263</v>
      </c>
      <c r="U2694" t="s">
        <v>91</v>
      </c>
      <c r="V2694" t="s">
        <v>39</v>
      </c>
      <c r="W2694" t="s">
        <v>124</v>
      </c>
      <c r="X2694" t="s">
        <v>97</v>
      </c>
      <c r="Y2694" t="s">
        <v>56</v>
      </c>
      <c r="Z2694" t="s">
        <v>43</v>
      </c>
      <c r="AA2694" t="s">
        <v>44</v>
      </c>
      <c r="AB2694" t="s">
        <v>44</v>
      </c>
    </row>
    <row r="2695" spans="1:28" x14ac:dyDescent="0.25">
      <c r="A2695" t="s">
        <v>6146</v>
      </c>
      <c r="B2695" s="1">
        <v>45510</v>
      </c>
      <c r="C2695" t="s">
        <v>482</v>
      </c>
      <c r="D2695" t="s">
        <v>483</v>
      </c>
      <c r="E2695">
        <v>19</v>
      </c>
      <c r="F2695" t="s">
        <v>31</v>
      </c>
      <c r="G2695" t="s">
        <v>134</v>
      </c>
      <c r="H2695" t="s">
        <v>135</v>
      </c>
      <c r="I2695" t="s">
        <v>62</v>
      </c>
      <c r="J2695" t="s">
        <v>130</v>
      </c>
      <c r="K2695">
        <v>1</v>
      </c>
      <c r="L2695" s="2">
        <v>8500</v>
      </c>
      <c r="M2695">
        <v>15</v>
      </c>
      <c r="N2695" s="2">
        <v>8500</v>
      </c>
      <c r="O2695" s="2">
        <v>1275</v>
      </c>
      <c r="P2695" s="2">
        <v>7225</v>
      </c>
      <c r="Q2695" s="2">
        <v>5313.37</v>
      </c>
      <c r="R2695" s="2">
        <v>1911.63</v>
      </c>
      <c r="S2695" t="s">
        <v>36</v>
      </c>
      <c r="T2695" t="s">
        <v>398</v>
      </c>
      <c r="U2695" t="s">
        <v>399</v>
      </c>
      <c r="V2695" t="s">
        <v>39</v>
      </c>
      <c r="W2695" t="s">
        <v>137</v>
      </c>
      <c r="X2695" t="s">
        <v>41</v>
      </c>
      <c r="Y2695" t="s">
        <v>42</v>
      </c>
      <c r="Z2695" t="s">
        <v>43</v>
      </c>
      <c r="AA2695" t="s">
        <v>44</v>
      </c>
      <c r="AB2695" t="s">
        <v>68</v>
      </c>
    </row>
    <row r="2696" spans="1:28" x14ac:dyDescent="0.25">
      <c r="A2696" t="s">
        <v>6147</v>
      </c>
      <c r="B2696" s="1">
        <v>45510</v>
      </c>
      <c r="C2696" t="s">
        <v>230</v>
      </c>
      <c r="D2696" t="s">
        <v>231</v>
      </c>
      <c r="E2696">
        <v>39</v>
      </c>
      <c r="F2696" t="s">
        <v>111</v>
      </c>
      <c r="G2696" t="s">
        <v>366</v>
      </c>
      <c r="H2696" t="s">
        <v>367</v>
      </c>
      <c r="I2696" t="s">
        <v>34</v>
      </c>
      <c r="J2696" t="s">
        <v>130</v>
      </c>
      <c r="K2696">
        <v>1</v>
      </c>
      <c r="L2696" s="2">
        <v>14500</v>
      </c>
      <c r="M2696">
        <v>5</v>
      </c>
      <c r="N2696" s="2">
        <v>14500</v>
      </c>
      <c r="O2696" s="2">
        <v>725</v>
      </c>
      <c r="P2696" s="2">
        <v>13775</v>
      </c>
      <c r="Q2696" s="2">
        <v>10708.47</v>
      </c>
      <c r="R2696" s="2">
        <v>3066.53</v>
      </c>
      <c r="S2696" t="s">
        <v>64</v>
      </c>
      <c r="T2696" t="s">
        <v>578</v>
      </c>
      <c r="U2696" t="s">
        <v>579</v>
      </c>
      <c r="V2696" t="s">
        <v>39</v>
      </c>
      <c r="W2696" t="s">
        <v>66</v>
      </c>
      <c r="X2696" t="s">
        <v>97</v>
      </c>
      <c r="Y2696" t="s">
        <v>42</v>
      </c>
      <c r="Z2696" t="s">
        <v>43</v>
      </c>
      <c r="AA2696" t="s">
        <v>44</v>
      </c>
      <c r="AB2696" t="s">
        <v>68</v>
      </c>
    </row>
    <row r="2697" spans="1:28" x14ac:dyDescent="0.25">
      <c r="A2697" t="s">
        <v>6148</v>
      </c>
      <c r="B2697" s="1">
        <v>45510</v>
      </c>
      <c r="C2697" t="s">
        <v>6149</v>
      </c>
      <c r="D2697" t="s">
        <v>6150</v>
      </c>
      <c r="E2697">
        <v>41</v>
      </c>
      <c r="F2697" t="s">
        <v>48</v>
      </c>
      <c r="G2697" t="s">
        <v>561</v>
      </c>
      <c r="H2697" t="s">
        <v>562</v>
      </c>
      <c r="I2697" t="s">
        <v>34</v>
      </c>
      <c r="J2697" t="s">
        <v>143</v>
      </c>
      <c r="K2697">
        <v>4</v>
      </c>
      <c r="L2697" s="2">
        <v>900</v>
      </c>
      <c r="M2697">
        <v>10</v>
      </c>
      <c r="N2697" s="2">
        <v>3600</v>
      </c>
      <c r="O2697" s="2">
        <v>360</v>
      </c>
      <c r="P2697" s="2">
        <v>3240</v>
      </c>
      <c r="Q2697" s="2">
        <v>2366.36</v>
      </c>
      <c r="R2697" s="2">
        <v>873.64</v>
      </c>
      <c r="S2697" t="s">
        <v>53</v>
      </c>
      <c r="T2697" t="s">
        <v>222</v>
      </c>
      <c r="U2697" t="s">
        <v>38</v>
      </c>
      <c r="V2697" t="s">
        <v>39</v>
      </c>
      <c r="W2697" t="s">
        <v>83</v>
      </c>
      <c r="X2697" t="s">
        <v>41</v>
      </c>
      <c r="Y2697" t="s">
        <v>56</v>
      </c>
      <c r="Z2697" t="s">
        <v>43</v>
      </c>
      <c r="AA2697" t="s">
        <v>68</v>
      </c>
      <c r="AB2697" t="s">
        <v>44</v>
      </c>
    </row>
    <row r="2698" spans="1:28" x14ac:dyDescent="0.25">
      <c r="A2698" t="s">
        <v>6151</v>
      </c>
      <c r="B2698" s="1">
        <v>45510</v>
      </c>
      <c r="C2698" t="s">
        <v>1102</v>
      </c>
      <c r="D2698" t="s">
        <v>1103</v>
      </c>
      <c r="E2698">
        <v>25</v>
      </c>
      <c r="F2698" t="s">
        <v>48</v>
      </c>
      <c r="G2698" t="s">
        <v>188</v>
      </c>
      <c r="H2698" t="s">
        <v>189</v>
      </c>
      <c r="I2698" t="s">
        <v>34</v>
      </c>
      <c r="J2698" t="s">
        <v>190</v>
      </c>
      <c r="K2698">
        <v>1</v>
      </c>
      <c r="L2698" s="2">
        <v>1800</v>
      </c>
      <c r="M2698">
        <v>20</v>
      </c>
      <c r="N2698" s="2">
        <v>1800</v>
      </c>
      <c r="O2698" s="2">
        <v>360</v>
      </c>
      <c r="P2698" s="2">
        <v>1440</v>
      </c>
      <c r="Q2698" s="2">
        <v>870.59</v>
      </c>
      <c r="R2698" s="2">
        <v>569.41</v>
      </c>
      <c r="S2698" t="s">
        <v>36</v>
      </c>
      <c r="T2698" t="s">
        <v>114</v>
      </c>
      <c r="U2698" t="s">
        <v>115</v>
      </c>
      <c r="V2698" t="s">
        <v>39</v>
      </c>
      <c r="W2698" t="s">
        <v>40</v>
      </c>
      <c r="X2698" t="s">
        <v>41</v>
      </c>
      <c r="Y2698" t="s">
        <v>56</v>
      </c>
      <c r="Z2698" t="s">
        <v>107</v>
      </c>
      <c r="AA2698" t="s">
        <v>44</v>
      </c>
      <c r="AB2698" t="s">
        <v>44</v>
      </c>
    </row>
    <row r="2699" spans="1:28" x14ac:dyDescent="0.25">
      <c r="A2699" t="s">
        <v>6152</v>
      </c>
      <c r="B2699" s="1">
        <v>45510</v>
      </c>
      <c r="C2699" t="s">
        <v>5863</v>
      </c>
      <c r="D2699" t="s">
        <v>5864</v>
      </c>
      <c r="E2699">
        <v>36</v>
      </c>
      <c r="F2699" t="s">
        <v>111</v>
      </c>
      <c r="G2699" t="s">
        <v>141</v>
      </c>
      <c r="H2699" t="s">
        <v>142</v>
      </c>
      <c r="I2699" t="s">
        <v>74</v>
      </c>
      <c r="J2699" t="s">
        <v>143</v>
      </c>
      <c r="K2699">
        <v>3</v>
      </c>
      <c r="L2699" s="2">
        <v>900</v>
      </c>
      <c r="M2699">
        <v>25</v>
      </c>
      <c r="N2699" s="2">
        <v>2700</v>
      </c>
      <c r="O2699" s="2">
        <v>675</v>
      </c>
      <c r="P2699" s="2">
        <v>2025</v>
      </c>
      <c r="Q2699" s="2">
        <v>1630.82</v>
      </c>
      <c r="R2699" s="2">
        <v>394.18</v>
      </c>
      <c r="S2699" t="s">
        <v>53</v>
      </c>
      <c r="T2699" t="s">
        <v>578</v>
      </c>
      <c r="U2699" t="s">
        <v>579</v>
      </c>
      <c r="V2699" t="s">
        <v>39</v>
      </c>
      <c r="W2699" t="s">
        <v>40</v>
      </c>
      <c r="X2699" t="s">
        <v>97</v>
      </c>
      <c r="Y2699" t="s">
        <v>56</v>
      </c>
      <c r="Z2699" t="s">
        <v>43</v>
      </c>
      <c r="AA2699" t="s">
        <v>44</v>
      </c>
      <c r="AB2699" t="s">
        <v>68</v>
      </c>
    </row>
    <row r="2700" spans="1:28" x14ac:dyDescent="0.25">
      <c r="A2700" t="s">
        <v>6153</v>
      </c>
      <c r="B2700" s="1">
        <v>45510</v>
      </c>
      <c r="C2700" t="s">
        <v>6154</v>
      </c>
      <c r="D2700" t="s">
        <v>6155</v>
      </c>
      <c r="E2700">
        <v>20</v>
      </c>
      <c r="F2700" t="s">
        <v>48</v>
      </c>
      <c r="G2700" t="s">
        <v>101</v>
      </c>
      <c r="H2700" t="s">
        <v>102</v>
      </c>
      <c r="I2700" t="s">
        <v>103</v>
      </c>
      <c r="J2700" t="s">
        <v>104</v>
      </c>
      <c r="K2700">
        <v>1</v>
      </c>
      <c r="L2700" s="2">
        <v>1800</v>
      </c>
      <c r="M2700">
        <v>20</v>
      </c>
      <c r="N2700" s="2">
        <v>1800</v>
      </c>
      <c r="O2700" s="2">
        <v>360</v>
      </c>
      <c r="P2700" s="2">
        <v>1440</v>
      </c>
      <c r="Q2700" s="2">
        <v>1014.13</v>
      </c>
      <c r="R2700" s="2">
        <v>425.87</v>
      </c>
      <c r="S2700" t="s">
        <v>64</v>
      </c>
      <c r="T2700" t="s">
        <v>407</v>
      </c>
      <c r="U2700" t="s">
        <v>408</v>
      </c>
      <c r="V2700" t="s">
        <v>39</v>
      </c>
      <c r="W2700" t="s">
        <v>83</v>
      </c>
      <c r="X2700" t="s">
        <v>97</v>
      </c>
      <c r="Y2700" t="s">
        <v>42</v>
      </c>
      <c r="Z2700" t="s">
        <v>223</v>
      </c>
      <c r="AA2700" t="s">
        <v>44</v>
      </c>
      <c r="AB2700" t="s">
        <v>44</v>
      </c>
    </row>
    <row r="2701" spans="1:28" x14ac:dyDescent="0.25">
      <c r="A2701" t="s">
        <v>6156</v>
      </c>
      <c r="B2701" s="1">
        <v>45510</v>
      </c>
      <c r="C2701" t="s">
        <v>1057</v>
      </c>
      <c r="D2701" t="s">
        <v>1058</v>
      </c>
      <c r="E2701">
        <v>38</v>
      </c>
      <c r="F2701" t="s">
        <v>48</v>
      </c>
      <c r="G2701" t="s">
        <v>141</v>
      </c>
      <c r="H2701" t="s">
        <v>142</v>
      </c>
      <c r="I2701" t="s">
        <v>74</v>
      </c>
      <c r="J2701" t="s">
        <v>143</v>
      </c>
      <c r="K2701">
        <v>4</v>
      </c>
      <c r="L2701" s="2">
        <v>900</v>
      </c>
      <c r="M2701">
        <v>30</v>
      </c>
      <c r="N2701" s="2">
        <v>3600</v>
      </c>
      <c r="O2701" s="2">
        <v>1080</v>
      </c>
      <c r="P2701" s="2">
        <v>2520</v>
      </c>
      <c r="Q2701" s="2">
        <v>1853.44</v>
      </c>
      <c r="R2701" s="2">
        <v>666.56</v>
      </c>
      <c r="S2701" t="s">
        <v>36</v>
      </c>
      <c r="T2701" t="s">
        <v>163</v>
      </c>
      <c r="U2701" t="s">
        <v>164</v>
      </c>
      <c r="V2701" t="s">
        <v>39</v>
      </c>
      <c r="W2701" t="s">
        <v>137</v>
      </c>
      <c r="X2701" t="s">
        <v>41</v>
      </c>
      <c r="Y2701" t="s">
        <v>42</v>
      </c>
      <c r="Z2701" t="s">
        <v>107</v>
      </c>
      <c r="AA2701" t="s">
        <v>44</v>
      </c>
      <c r="AB2701" t="s">
        <v>44</v>
      </c>
    </row>
    <row r="2702" spans="1:28" x14ac:dyDescent="0.25">
      <c r="A2702" t="s">
        <v>6157</v>
      </c>
      <c r="B2702" s="1">
        <v>45510</v>
      </c>
      <c r="C2702" t="s">
        <v>3951</v>
      </c>
      <c r="D2702" t="s">
        <v>3952</v>
      </c>
      <c r="E2702">
        <v>28</v>
      </c>
      <c r="F2702" t="s">
        <v>31</v>
      </c>
      <c r="G2702" t="s">
        <v>207</v>
      </c>
      <c r="H2702" t="s">
        <v>208</v>
      </c>
      <c r="I2702" t="s">
        <v>34</v>
      </c>
      <c r="J2702" t="s">
        <v>143</v>
      </c>
      <c r="K2702">
        <v>2</v>
      </c>
      <c r="L2702" s="2">
        <v>18000</v>
      </c>
      <c r="M2702">
        <v>0</v>
      </c>
      <c r="N2702" s="2">
        <v>36000</v>
      </c>
      <c r="O2702" s="2">
        <v>0</v>
      </c>
      <c r="P2702" s="2">
        <v>36000</v>
      </c>
      <c r="Q2702" s="2">
        <v>20229.580000000002</v>
      </c>
      <c r="R2702" s="2">
        <v>15770.42</v>
      </c>
      <c r="S2702" t="s">
        <v>53</v>
      </c>
      <c r="T2702" t="s">
        <v>65</v>
      </c>
      <c r="U2702" t="s">
        <v>65</v>
      </c>
      <c r="V2702" t="s">
        <v>39</v>
      </c>
      <c r="W2702" t="s">
        <v>40</v>
      </c>
      <c r="X2702" t="s">
        <v>67</v>
      </c>
      <c r="Y2702" t="s">
        <v>56</v>
      </c>
      <c r="Z2702" t="s">
        <v>223</v>
      </c>
      <c r="AA2702" t="s">
        <v>44</v>
      </c>
      <c r="AB2702" t="s">
        <v>44</v>
      </c>
    </row>
    <row r="2703" spans="1:28" x14ac:dyDescent="0.25">
      <c r="A2703" t="s">
        <v>6158</v>
      </c>
      <c r="B2703" s="1">
        <v>45510</v>
      </c>
      <c r="C2703" t="s">
        <v>5692</v>
      </c>
      <c r="D2703" t="s">
        <v>5693</v>
      </c>
      <c r="E2703">
        <v>28</v>
      </c>
      <c r="F2703" t="s">
        <v>48</v>
      </c>
      <c r="G2703" t="s">
        <v>60</v>
      </c>
      <c r="H2703" t="s">
        <v>61</v>
      </c>
      <c r="I2703" t="s">
        <v>62</v>
      </c>
      <c r="J2703" t="s">
        <v>63</v>
      </c>
      <c r="K2703">
        <v>3</v>
      </c>
      <c r="L2703" s="2">
        <v>3500</v>
      </c>
      <c r="M2703">
        <v>10</v>
      </c>
      <c r="N2703" s="2">
        <v>10500</v>
      </c>
      <c r="O2703" s="2">
        <v>1050</v>
      </c>
      <c r="P2703" s="2">
        <v>9450</v>
      </c>
      <c r="Q2703" s="2">
        <v>5416.8</v>
      </c>
      <c r="R2703" s="2">
        <v>4033.2</v>
      </c>
      <c r="S2703" t="s">
        <v>53</v>
      </c>
      <c r="T2703" t="s">
        <v>136</v>
      </c>
      <c r="U2703" t="s">
        <v>38</v>
      </c>
      <c r="V2703" t="s">
        <v>39</v>
      </c>
      <c r="W2703" t="s">
        <v>137</v>
      </c>
      <c r="X2703" t="s">
        <v>41</v>
      </c>
      <c r="Y2703" t="s">
        <v>84</v>
      </c>
      <c r="Z2703" t="s">
        <v>43</v>
      </c>
      <c r="AA2703" t="s">
        <v>44</v>
      </c>
      <c r="AB2703" t="s">
        <v>44</v>
      </c>
    </row>
    <row r="2704" spans="1:28" x14ac:dyDescent="0.25">
      <c r="A2704" t="s">
        <v>6159</v>
      </c>
      <c r="B2704" s="1">
        <v>45510</v>
      </c>
      <c r="C2704" t="s">
        <v>6160</v>
      </c>
      <c r="D2704" t="s">
        <v>6161</v>
      </c>
      <c r="E2704">
        <v>31</v>
      </c>
      <c r="F2704" t="s">
        <v>48</v>
      </c>
      <c r="G2704" t="s">
        <v>158</v>
      </c>
      <c r="H2704" t="s">
        <v>159</v>
      </c>
      <c r="I2704" t="s">
        <v>51</v>
      </c>
      <c r="J2704" t="s">
        <v>52</v>
      </c>
      <c r="K2704">
        <v>4</v>
      </c>
      <c r="L2704" s="2">
        <v>650</v>
      </c>
      <c r="M2704">
        <v>5</v>
      </c>
      <c r="N2704" s="2">
        <v>2600</v>
      </c>
      <c r="O2704" s="2">
        <v>130</v>
      </c>
      <c r="P2704" s="2">
        <v>2470</v>
      </c>
      <c r="Q2704" s="2">
        <v>1623.75</v>
      </c>
      <c r="R2704" s="2">
        <v>846.25</v>
      </c>
      <c r="S2704" t="s">
        <v>53</v>
      </c>
      <c r="T2704" t="s">
        <v>222</v>
      </c>
      <c r="U2704" t="s">
        <v>38</v>
      </c>
      <c r="V2704" t="s">
        <v>39</v>
      </c>
      <c r="W2704" t="s">
        <v>137</v>
      </c>
      <c r="X2704" t="s">
        <v>67</v>
      </c>
      <c r="Y2704" t="s">
        <v>56</v>
      </c>
      <c r="Z2704" t="s">
        <v>43</v>
      </c>
      <c r="AA2704" t="s">
        <v>44</v>
      </c>
      <c r="AB2704" t="s">
        <v>44</v>
      </c>
    </row>
    <row r="2705" spans="1:28" x14ac:dyDescent="0.25">
      <c r="A2705" t="s">
        <v>6162</v>
      </c>
      <c r="B2705" s="1">
        <v>45510</v>
      </c>
      <c r="C2705" t="s">
        <v>4687</v>
      </c>
      <c r="D2705" t="s">
        <v>4688</v>
      </c>
      <c r="E2705">
        <v>38</v>
      </c>
      <c r="F2705" t="s">
        <v>31</v>
      </c>
      <c r="G2705" t="s">
        <v>352</v>
      </c>
      <c r="H2705" t="s">
        <v>353</v>
      </c>
      <c r="I2705" t="s">
        <v>103</v>
      </c>
      <c r="J2705" t="s">
        <v>104</v>
      </c>
      <c r="K2705">
        <v>1</v>
      </c>
      <c r="L2705" s="2">
        <v>850</v>
      </c>
      <c r="M2705">
        <v>25</v>
      </c>
      <c r="N2705" s="2">
        <v>850</v>
      </c>
      <c r="O2705" s="2">
        <v>212.5</v>
      </c>
      <c r="P2705" s="2">
        <v>637.5</v>
      </c>
      <c r="Q2705" s="2">
        <v>510.03</v>
      </c>
      <c r="R2705" s="2">
        <v>127.47</v>
      </c>
      <c r="S2705" t="s">
        <v>36</v>
      </c>
      <c r="T2705" t="s">
        <v>153</v>
      </c>
      <c r="U2705" t="s">
        <v>154</v>
      </c>
      <c r="V2705" t="s">
        <v>39</v>
      </c>
      <c r="W2705" t="s">
        <v>124</v>
      </c>
      <c r="X2705" t="s">
        <v>41</v>
      </c>
      <c r="Y2705" t="s">
        <v>56</v>
      </c>
      <c r="Z2705" t="s">
        <v>43</v>
      </c>
      <c r="AA2705" t="s">
        <v>44</v>
      </c>
      <c r="AB2705" t="s">
        <v>44</v>
      </c>
    </row>
    <row r="2706" spans="1:28" x14ac:dyDescent="0.25">
      <c r="A2706" t="s">
        <v>6163</v>
      </c>
      <c r="B2706" s="1">
        <v>45510</v>
      </c>
      <c r="C2706" t="s">
        <v>86</v>
      </c>
      <c r="D2706" t="s">
        <v>87</v>
      </c>
      <c r="E2706">
        <v>28</v>
      </c>
      <c r="F2706" t="s">
        <v>48</v>
      </c>
      <c r="G2706" t="s">
        <v>243</v>
      </c>
      <c r="H2706" t="s">
        <v>244</v>
      </c>
      <c r="I2706" t="s">
        <v>103</v>
      </c>
      <c r="J2706" t="s">
        <v>104</v>
      </c>
      <c r="K2706">
        <v>1</v>
      </c>
      <c r="L2706" s="2">
        <v>450</v>
      </c>
      <c r="M2706">
        <v>10</v>
      </c>
      <c r="N2706" s="2">
        <v>450</v>
      </c>
      <c r="O2706" s="2">
        <v>45</v>
      </c>
      <c r="P2706" s="2">
        <v>405</v>
      </c>
      <c r="Q2706" s="2">
        <v>258.20999999999998</v>
      </c>
      <c r="R2706" s="2">
        <v>146.79</v>
      </c>
      <c r="S2706" t="s">
        <v>53</v>
      </c>
      <c r="T2706" t="s">
        <v>578</v>
      </c>
      <c r="U2706" t="s">
        <v>579</v>
      </c>
      <c r="V2706" t="s">
        <v>39</v>
      </c>
      <c r="W2706" t="s">
        <v>92</v>
      </c>
      <c r="X2706" t="s">
        <v>97</v>
      </c>
      <c r="Y2706" t="s">
        <v>84</v>
      </c>
      <c r="Z2706" t="s">
        <v>43</v>
      </c>
      <c r="AA2706" t="s">
        <v>44</v>
      </c>
      <c r="AB2706" t="s">
        <v>44</v>
      </c>
    </row>
    <row r="2707" spans="1:28" x14ac:dyDescent="0.25">
      <c r="A2707" t="s">
        <v>6164</v>
      </c>
      <c r="B2707" s="1">
        <v>45510</v>
      </c>
      <c r="C2707" t="s">
        <v>6165</v>
      </c>
      <c r="D2707" t="s">
        <v>6166</v>
      </c>
      <c r="E2707">
        <v>26</v>
      </c>
      <c r="F2707" t="s">
        <v>31</v>
      </c>
      <c r="G2707" t="s">
        <v>141</v>
      </c>
      <c r="H2707" t="s">
        <v>142</v>
      </c>
      <c r="I2707" t="s">
        <v>74</v>
      </c>
      <c r="J2707" t="s">
        <v>143</v>
      </c>
      <c r="K2707">
        <v>1</v>
      </c>
      <c r="L2707" s="2">
        <v>900</v>
      </c>
      <c r="M2707">
        <v>5</v>
      </c>
      <c r="N2707" s="2">
        <v>900</v>
      </c>
      <c r="O2707" s="2">
        <v>45</v>
      </c>
      <c r="P2707" s="2">
        <v>855</v>
      </c>
      <c r="Q2707" s="2">
        <v>673.12</v>
      </c>
      <c r="R2707" s="2">
        <v>181.88</v>
      </c>
      <c r="S2707" t="s">
        <v>53</v>
      </c>
      <c r="T2707" t="s">
        <v>114</v>
      </c>
      <c r="U2707" t="s">
        <v>115</v>
      </c>
      <c r="V2707" t="s">
        <v>39</v>
      </c>
      <c r="W2707" t="s">
        <v>66</v>
      </c>
      <c r="X2707" t="s">
        <v>41</v>
      </c>
      <c r="Y2707" t="s">
        <v>56</v>
      </c>
      <c r="Z2707" t="s">
        <v>43</v>
      </c>
      <c r="AA2707" t="s">
        <v>44</v>
      </c>
      <c r="AB2707" t="s">
        <v>44</v>
      </c>
    </row>
    <row r="2708" spans="1:28" x14ac:dyDescent="0.25">
      <c r="A2708" t="s">
        <v>6167</v>
      </c>
      <c r="B2708" s="1">
        <v>45510</v>
      </c>
      <c r="C2708" t="s">
        <v>5186</v>
      </c>
      <c r="D2708" t="s">
        <v>5187</v>
      </c>
      <c r="E2708">
        <v>58</v>
      </c>
      <c r="F2708" t="s">
        <v>111</v>
      </c>
      <c r="G2708" t="s">
        <v>238</v>
      </c>
      <c r="H2708" t="s">
        <v>239</v>
      </c>
      <c r="I2708" t="s">
        <v>62</v>
      </c>
      <c r="J2708" t="s">
        <v>63</v>
      </c>
      <c r="K2708">
        <v>3</v>
      </c>
      <c r="L2708" s="2">
        <v>6500</v>
      </c>
      <c r="M2708">
        <v>10</v>
      </c>
      <c r="N2708" s="2">
        <v>19500</v>
      </c>
      <c r="O2708" s="2">
        <v>1950</v>
      </c>
      <c r="P2708" s="2">
        <v>17550</v>
      </c>
      <c r="Q2708" s="2">
        <v>10175.99</v>
      </c>
      <c r="R2708" s="2">
        <v>7374.01</v>
      </c>
      <c r="S2708" t="s">
        <v>53</v>
      </c>
      <c r="T2708" t="s">
        <v>37</v>
      </c>
      <c r="U2708" t="s">
        <v>38</v>
      </c>
      <c r="V2708" t="s">
        <v>39</v>
      </c>
      <c r="W2708" t="s">
        <v>83</v>
      </c>
      <c r="X2708" t="s">
        <v>41</v>
      </c>
      <c r="Y2708" t="s">
        <v>56</v>
      </c>
      <c r="Z2708" t="s">
        <v>43</v>
      </c>
      <c r="AA2708" t="s">
        <v>44</v>
      </c>
      <c r="AB2708" t="s">
        <v>44</v>
      </c>
    </row>
    <row r="2709" spans="1:28" x14ac:dyDescent="0.25">
      <c r="A2709" t="s">
        <v>6168</v>
      </c>
      <c r="B2709" s="1">
        <v>45511</v>
      </c>
      <c r="C2709" t="s">
        <v>1956</v>
      </c>
      <c r="D2709" t="s">
        <v>1957</v>
      </c>
      <c r="E2709">
        <v>31</v>
      </c>
      <c r="F2709" t="s">
        <v>48</v>
      </c>
      <c r="G2709" t="s">
        <v>227</v>
      </c>
      <c r="H2709" t="s">
        <v>228</v>
      </c>
      <c r="I2709" t="s">
        <v>74</v>
      </c>
      <c r="J2709" t="s">
        <v>75</v>
      </c>
      <c r="K2709">
        <v>5</v>
      </c>
      <c r="L2709" s="2">
        <v>1400</v>
      </c>
      <c r="M2709">
        <v>5</v>
      </c>
      <c r="N2709" s="2">
        <v>7000</v>
      </c>
      <c r="O2709" s="2">
        <v>350</v>
      </c>
      <c r="P2709" s="2">
        <v>6650</v>
      </c>
      <c r="Q2709" s="2">
        <v>5059.2700000000004</v>
      </c>
      <c r="R2709" s="2">
        <v>1590.73</v>
      </c>
      <c r="S2709" t="s">
        <v>53</v>
      </c>
      <c r="T2709" t="s">
        <v>105</v>
      </c>
      <c r="U2709" t="s">
        <v>106</v>
      </c>
      <c r="V2709" t="s">
        <v>39</v>
      </c>
      <c r="W2709" t="s">
        <v>124</v>
      </c>
      <c r="X2709" t="s">
        <v>97</v>
      </c>
      <c r="Y2709" t="s">
        <v>56</v>
      </c>
      <c r="Z2709" t="s">
        <v>223</v>
      </c>
      <c r="AA2709" t="s">
        <v>44</v>
      </c>
      <c r="AB2709" t="s">
        <v>44</v>
      </c>
    </row>
    <row r="2710" spans="1:28" x14ac:dyDescent="0.25">
      <c r="A2710" t="s">
        <v>6169</v>
      </c>
      <c r="B2710" s="1">
        <v>45511</v>
      </c>
      <c r="C2710" t="s">
        <v>5348</v>
      </c>
      <c r="D2710" t="s">
        <v>5349</v>
      </c>
      <c r="E2710">
        <v>54</v>
      </c>
      <c r="F2710" t="s">
        <v>48</v>
      </c>
      <c r="G2710" t="s">
        <v>227</v>
      </c>
      <c r="H2710" t="s">
        <v>228</v>
      </c>
      <c r="I2710" t="s">
        <v>74</v>
      </c>
      <c r="J2710" t="s">
        <v>75</v>
      </c>
      <c r="K2710">
        <v>1</v>
      </c>
      <c r="L2710" s="2">
        <v>1400</v>
      </c>
      <c r="M2710">
        <v>20</v>
      </c>
      <c r="N2710" s="2">
        <v>1400</v>
      </c>
      <c r="O2710" s="2">
        <v>280</v>
      </c>
      <c r="P2710" s="2">
        <v>1120</v>
      </c>
      <c r="Q2710" s="2">
        <v>660.87</v>
      </c>
      <c r="R2710" s="2">
        <v>459.13</v>
      </c>
      <c r="S2710" t="s">
        <v>36</v>
      </c>
      <c r="T2710" t="s">
        <v>275</v>
      </c>
      <c r="U2710" t="s">
        <v>123</v>
      </c>
      <c r="V2710" t="s">
        <v>39</v>
      </c>
      <c r="W2710" t="s">
        <v>137</v>
      </c>
      <c r="X2710" t="s">
        <v>67</v>
      </c>
      <c r="Y2710" t="s">
        <v>42</v>
      </c>
      <c r="Z2710" t="s">
        <v>43</v>
      </c>
      <c r="AA2710" t="s">
        <v>44</v>
      </c>
      <c r="AB2710" t="s">
        <v>44</v>
      </c>
    </row>
    <row r="2711" spans="1:28" x14ac:dyDescent="0.25">
      <c r="A2711" t="s">
        <v>6170</v>
      </c>
      <c r="B2711" s="1">
        <v>45511</v>
      </c>
      <c r="C2711" t="s">
        <v>6171</v>
      </c>
      <c r="D2711" t="s">
        <v>6172</v>
      </c>
      <c r="E2711">
        <v>58</v>
      </c>
      <c r="F2711" t="s">
        <v>48</v>
      </c>
      <c r="G2711" t="s">
        <v>298</v>
      </c>
      <c r="H2711" t="s">
        <v>299</v>
      </c>
      <c r="I2711" t="s">
        <v>103</v>
      </c>
      <c r="J2711" t="s">
        <v>104</v>
      </c>
      <c r="K2711">
        <v>1</v>
      </c>
      <c r="L2711" s="2">
        <v>700</v>
      </c>
      <c r="M2711">
        <v>0</v>
      </c>
      <c r="N2711" s="2">
        <v>700</v>
      </c>
      <c r="O2711" s="2">
        <v>0</v>
      </c>
      <c r="P2711" s="2">
        <v>700</v>
      </c>
      <c r="Q2711" s="2">
        <v>442.26</v>
      </c>
      <c r="R2711" s="2">
        <v>257.74</v>
      </c>
      <c r="S2711" t="s">
        <v>36</v>
      </c>
      <c r="T2711" t="s">
        <v>275</v>
      </c>
      <c r="U2711" t="s">
        <v>123</v>
      </c>
      <c r="V2711" t="s">
        <v>39</v>
      </c>
      <c r="W2711" t="s">
        <v>124</v>
      </c>
      <c r="X2711" t="s">
        <v>41</v>
      </c>
      <c r="Y2711" t="s">
        <v>56</v>
      </c>
      <c r="Z2711" t="s">
        <v>43</v>
      </c>
      <c r="AA2711" t="s">
        <v>44</v>
      </c>
      <c r="AB2711" t="s">
        <v>44</v>
      </c>
    </row>
    <row r="2712" spans="1:28" x14ac:dyDescent="0.25">
      <c r="A2712" t="s">
        <v>6173</v>
      </c>
      <c r="B2712" s="1">
        <v>45511</v>
      </c>
      <c r="C2712" t="s">
        <v>2393</v>
      </c>
      <c r="D2712" t="s">
        <v>2394</v>
      </c>
      <c r="E2712">
        <v>40</v>
      </c>
      <c r="F2712" t="s">
        <v>48</v>
      </c>
      <c r="G2712" t="s">
        <v>148</v>
      </c>
      <c r="H2712" t="s">
        <v>149</v>
      </c>
      <c r="I2712" t="s">
        <v>74</v>
      </c>
      <c r="J2712" t="s">
        <v>130</v>
      </c>
      <c r="K2712">
        <v>1</v>
      </c>
      <c r="L2712" s="2">
        <v>3500</v>
      </c>
      <c r="M2712">
        <v>10</v>
      </c>
      <c r="N2712" s="2">
        <v>3500</v>
      </c>
      <c r="O2712" s="2">
        <v>350</v>
      </c>
      <c r="P2712" s="2">
        <v>3150</v>
      </c>
      <c r="Q2712" s="2">
        <v>2530.46</v>
      </c>
      <c r="R2712" s="2">
        <v>619.54</v>
      </c>
      <c r="S2712" t="s">
        <v>53</v>
      </c>
      <c r="T2712" t="s">
        <v>122</v>
      </c>
      <c r="U2712" t="s">
        <v>123</v>
      </c>
      <c r="V2712" t="s">
        <v>39</v>
      </c>
      <c r="W2712" t="s">
        <v>92</v>
      </c>
      <c r="X2712" t="s">
        <v>97</v>
      </c>
      <c r="Y2712" t="s">
        <v>56</v>
      </c>
      <c r="Z2712" t="s">
        <v>43</v>
      </c>
      <c r="AA2712" t="s">
        <v>44</v>
      </c>
      <c r="AB2712" t="s">
        <v>44</v>
      </c>
    </row>
    <row r="2713" spans="1:28" x14ac:dyDescent="0.25">
      <c r="A2713" t="s">
        <v>6174</v>
      </c>
      <c r="B2713" s="1">
        <v>45511</v>
      </c>
      <c r="C2713" t="s">
        <v>4478</v>
      </c>
      <c r="D2713" t="s">
        <v>4479</v>
      </c>
      <c r="E2713">
        <v>49</v>
      </c>
      <c r="F2713" t="s">
        <v>48</v>
      </c>
      <c r="G2713" t="s">
        <v>128</v>
      </c>
      <c r="H2713" t="s">
        <v>129</v>
      </c>
      <c r="I2713" t="s">
        <v>74</v>
      </c>
      <c r="J2713" t="s">
        <v>130</v>
      </c>
      <c r="K2713">
        <v>1</v>
      </c>
      <c r="L2713" s="2">
        <v>1700</v>
      </c>
      <c r="M2713">
        <v>15</v>
      </c>
      <c r="N2713" s="2">
        <v>1700</v>
      </c>
      <c r="O2713" s="2">
        <v>255</v>
      </c>
      <c r="P2713" s="2">
        <v>1445</v>
      </c>
      <c r="Q2713" s="2">
        <v>992.16</v>
      </c>
      <c r="R2713" s="2">
        <v>452.84</v>
      </c>
      <c r="S2713" t="s">
        <v>36</v>
      </c>
      <c r="T2713" t="s">
        <v>263</v>
      </c>
      <c r="U2713" t="s">
        <v>91</v>
      </c>
      <c r="V2713" t="s">
        <v>39</v>
      </c>
      <c r="W2713" t="s">
        <v>137</v>
      </c>
      <c r="X2713" t="s">
        <v>97</v>
      </c>
      <c r="Y2713" t="s">
        <v>42</v>
      </c>
      <c r="Z2713" t="s">
        <v>223</v>
      </c>
      <c r="AA2713" t="s">
        <v>44</v>
      </c>
      <c r="AB2713" t="s">
        <v>44</v>
      </c>
    </row>
    <row r="2714" spans="1:28" x14ac:dyDescent="0.25">
      <c r="A2714" t="s">
        <v>6175</v>
      </c>
      <c r="B2714" s="1">
        <v>45511</v>
      </c>
      <c r="C2714" t="s">
        <v>3864</v>
      </c>
      <c r="D2714" t="s">
        <v>3865</v>
      </c>
      <c r="E2714">
        <v>34</v>
      </c>
      <c r="F2714" t="s">
        <v>31</v>
      </c>
      <c r="G2714" t="s">
        <v>285</v>
      </c>
      <c r="H2714" t="s">
        <v>286</v>
      </c>
      <c r="I2714" t="s">
        <v>34</v>
      </c>
      <c r="J2714" t="s">
        <v>121</v>
      </c>
      <c r="K2714">
        <v>1</v>
      </c>
      <c r="L2714" s="2">
        <v>3200</v>
      </c>
      <c r="M2714">
        <v>10</v>
      </c>
      <c r="N2714" s="2">
        <v>3200</v>
      </c>
      <c r="O2714" s="2">
        <v>320</v>
      </c>
      <c r="P2714" s="2">
        <v>2880</v>
      </c>
      <c r="Q2714" s="2">
        <v>2067.23</v>
      </c>
      <c r="R2714" s="2">
        <v>812.77</v>
      </c>
      <c r="S2714" t="s">
        <v>53</v>
      </c>
      <c r="T2714" t="s">
        <v>37</v>
      </c>
      <c r="U2714" t="s">
        <v>38</v>
      </c>
      <c r="V2714" t="s">
        <v>39</v>
      </c>
      <c r="W2714" t="s">
        <v>124</v>
      </c>
      <c r="X2714" t="s">
        <v>41</v>
      </c>
      <c r="Y2714" t="s">
        <v>84</v>
      </c>
      <c r="Z2714" t="s">
        <v>43</v>
      </c>
      <c r="AA2714" t="s">
        <v>44</v>
      </c>
      <c r="AB2714" t="s">
        <v>44</v>
      </c>
    </row>
    <row r="2715" spans="1:28" x14ac:dyDescent="0.25">
      <c r="A2715" t="s">
        <v>6176</v>
      </c>
      <c r="B2715" s="1">
        <v>45511</v>
      </c>
      <c r="C2715" t="s">
        <v>3356</v>
      </c>
      <c r="D2715" t="s">
        <v>3357</v>
      </c>
      <c r="E2715">
        <v>47</v>
      </c>
      <c r="F2715" t="s">
        <v>31</v>
      </c>
      <c r="G2715" t="s">
        <v>561</v>
      </c>
      <c r="H2715" t="s">
        <v>562</v>
      </c>
      <c r="I2715" t="s">
        <v>34</v>
      </c>
      <c r="J2715" t="s">
        <v>143</v>
      </c>
      <c r="K2715">
        <v>2</v>
      </c>
      <c r="L2715" s="2">
        <v>900</v>
      </c>
      <c r="M2715">
        <v>0</v>
      </c>
      <c r="N2715" s="2">
        <v>1800</v>
      </c>
      <c r="O2715" s="2">
        <v>0</v>
      </c>
      <c r="P2715" s="2">
        <v>1800</v>
      </c>
      <c r="Q2715" s="2">
        <v>1037.73</v>
      </c>
      <c r="R2715" s="2">
        <v>762.27</v>
      </c>
      <c r="S2715" t="s">
        <v>53</v>
      </c>
      <c r="T2715" t="s">
        <v>76</v>
      </c>
      <c r="U2715" t="s">
        <v>77</v>
      </c>
      <c r="V2715" t="s">
        <v>39</v>
      </c>
      <c r="W2715" t="s">
        <v>137</v>
      </c>
      <c r="X2715" t="s">
        <v>97</v>
      </c>
      <c r="Y2715" t="s">
        <v>56</v>
      </c>
      <c r="Z2715" t="s">
        <v>107</v>
      </c>
      <c r="AA2715" t="s">
        <v>44</v>
      </c>
      <c r="AB2715" t="s">
        <v>44</v>
      </c>
    </row>
    <row r="2716" spans="1:28" x14ac:dyDescent="0.25">
      <c r="A2716" t="s">
        <v>6177</v>
      </c>
      <c r="B2716" s="1">
        <v>45511</v>
      </c>
      <c r="C2716" t="s">
        <v>6178</v>
      </c>
      <c r="D2716" t="s">
        <v>6179</v>
      </c>
      <c r="E2716">
        <v>57</v>
      </c>
      <c r="F2716" t="s">
        <v>48</v>
      </c>
      <c r="G2716" t="s">
        <v>436</v>
      </c>
      <c r="H2716" t="s">
        <v>437</v>
      </c>
      <c r="I2716" t="s">
        <v>74</v>
      </c>
      <c r="J2716" t="s">
        <v>190</v>
      </c>
      <c r="K2716">
        <v>2</v>
      </c>
      <c r="L2716" s="2">
        <v>1800</v>
      </c>
      <c r="M2716">
        <v>10</v>
      </c>
      <c r="N2716" s="2">
        <v>3600</v>
      </c>
      <c r="O2716" s="2">
        <v>360</v>
      </c>
      <c r="P2716" s="2">
        <v>3240</v>
      </c>
      <c r="Q2716" s="2">
        <v>2202.54</v>
      </c>
      <c r="R2716" s="2">
        <v>1037.46</v>
      </c>
      <c r="S2716" t="s">
        <v>64</v>
      </c>
      <c r="T2716" t="s">
        <v>65</v>
      </c>
      <c r="U2716" t="s">
        <v>65</v>
      </c>
      <c r="V2716" t="s">
        <v>39</v>
      </c>
      <c r="W2716" t="s">
        <v>137</v>
      </c>
      <c r="X2716" t="s">
        <v>97</v>
      </c>
      <c r="Y2716" t="s">
        <v>56</v>
      </c>
      <c r="Z2716" t="s">
        <v>144</v>
      </c>
      <c r="AA2716" t="s">
        <v>44</v>
      </c>
      <c r="AB2716" t="s">
        <v>44</v>
      </c>
    </row>
    <row r="2717" spans="1:28" x14ac:dyDescent="0.25">
      <c r="A2717" t="s">
        <v>6180</v>
      </c>
      <c r="B2717" s="1">
        <v>45512</v>
      </c>
      <c r="C2717" t="s">
        <v>6181</v>
      </c>
      <c r="D2717" t="s">
        <v>6182</v>
      </c>
      <c r="E2717">
        <v>20</v>
      </c>
      <c r="F2717" t="s">
        <v>48</v>
      </c>
      <c r="G2717" t="s">
        <v>561</v>
      </c>
      <c r="H2717" t="s">
        <v>562</v>
      </c>
      <c r="I2717" t="s">
        <v>34</v>
      </c>
      <c r="J2717" t="s">
        <v>143</v>
      </c>
      <c r="K2717">
        <v>1</v>
      </c>
      <c r="L2717" s="2">
        <v>900</v>
      </c>
      <c r="M2717">
        <v>5</v>
      </c>
      <c r="N2717" s="2">
        <v>900</v>
      </c>
      <c r="O2717" s="2">
        <v>45</v>
      </c>
      <c r="P2717" s="2">
        <v>855</v>
      </c>
      <c r="Q2717" s="2">
        <v>582.01</v>
      </c>
      <c r="R2717" s="2">
        <v>272.99</v>
      </c>
      <c r="S2717" t="s">
        <v>53</v>
      </c>
      <c r="T2717" t="s">
        <v>407</v>
      </c>
      <c r="U2717" t="s">
        <v>408</v>
      </c>
      <c r="V2717" t="s">
        <v>39</v>
      </c>
      <c r="W2717" t="s">
        <v>40</v>
      </c>
      <c r="X2717" t="s">
        <v>97</v>
      </c>
      <c r="Y2717" t="s">
        <v>56</v>
      </c>
      <c r="Z2717" t="s">
        <v>144</v>
      </c>
      <c r="AA2717" t="s">
        <v>44</v>
      </c>
      <c r="AB2717" t="s">
        <v>44</v>
      </c>
    </row>
    <row r="2718" spans="1:28" x14ac:dyDescent="0.25">
      <c r="A2718" t="s">
        <v>6183</v>
      </c>
      <c r="B2718" s="1">
        <v>45512</v>
      </c>
      <c r="C2718" t="s">
        <v>6184</v>
      </c>
      <c r="D2718" t="s">
        <v>6185</v>
      </c>
      <c r="E2718">
        <v>18</v>
      </c>
      <c r="F2718" t="s">
        <v>31</v>
      </c>
      <c r="G2718" t="s">
        <v>72</v>
      </c>
      <c r="H2718" t="s">
        <v>73</v>
      </c>
      <c r="I2718" t="s">
        <v>74</v>
      </c>
      <c r="J2718" t="s">
        <v>75</v>
      </c>
      <c r="K2718">
        <v>1</v>
      </c>
      <c r="L2718" s="2">
        <v>2200</v>
      </c>
      <c r="M2718">
        <v>0</v>
      </c>
      <c r="N2718" s="2">
        <v>2200</v>
      </c>
      <c r="O2718" s="2">
        <v>0</v>
      </c>
      <c r="P2718" s="2">
        <v>2200</v>
      </c>
      <c r="Q2718" s="2">
        <v>1356.38</v>
      </c>
      <c r="R2718" s="2">
        <v>843.62</v>
      </c>
      <c r="S2718" t="s">
        <v>36</v>
      </c>
      <c r="T2718" t="s">
        <v>398</v>
      </c>
      <c r="U2718" t="s">
        <v>399</v>
      </c>
      <c r="V2718" t="s">
        <v>39</v>
      </c>
      <c r="W2718" t="s">
        <v>92</v>
      </c>
      <c r="X2718" t="s">
        <v>97</v>
      </c>
      <c r="Y2718" t="s">
        <v>42</v>
      </c>
      <c r="Z2718" t="s">
        <v>43</v>
      </c>
      <c r="AA2718" t="s">
        <v>44</v>
      </c>
      <c r="AB2718" t="s">
        <v>44</v>
      </c>
    </row>
    <row r="2719" spans="1:28" x14ac:dyDescent="0.25">
      <c r="A2719" t="s">
        <v>6186</v>
      </c>
      <c r="B2719" s="1">
        <v>45512</v>
      </c>
      <c r="C2719" t="s">
        <v>4507</v>
      </c>
      <c r="D2719" t="s">
        <v>4508</v>
      </c>
      <c r="E2719">
        <v>30</v>
      </c>
      <c r="F2719" t="s">
        <v>31</v>
      </c>
      <c r="G2719" t="s">
        <v>352</v>
      </c>
      <c r="H2719" t="s">
        <v>353</v>
      </c>
      <c r="I2719" t="s">
        <v>103</v>
      </c>
      <c r="J2719" t="s">
        <v>104</v>
      </c>
      <c r="K2719">
        <v>1</v>
      </c>
      <c r="L2719" s="2">
        <v>850</v>
      </c>
      <c r="M2719">
        <v>0</v>
      </c>
      <c r="N2719" s="2">
        <v>850</v>
      </c>
      <c r="O2719" s="2">
        <v>0</v>
      </c>
      <c r="P2719" s="2">
        <v>850</v>
      </c>
      <c r="Q2719" s="2">
        <v>620.5</v>
      </c>
      <c r="R2719" s="2">
        <v>229.5</v>
      </c>
      <c r="S2719" t="s">
        <v>36</v>
      </c>
      <c r="T2719" t="s">
        <v>275</v>
      </c>
      <c r="U2719" t="s">
        <v>123</v>
      </c>
      <c r="V2719" t="s">
        <v>39</v>
      </c>
      <c r="W2719" t="s">
        <v>83</v>
      </c>
      <c r="X2719" t="s">
        <v>97</v>
      </c>
      <c r="Y2719" t="s">
        <v>42</v>
      </c>
      <c r="Z2719" t="s">
        <v>43</v>
      </c>
      <c r="AA2719" t="s">
        <v>44</v>
      </c>
      <c r="AB2719" t="s">
        <v>44</v>
      </c>
    </row>
    <row r="2720" spans="1:28" x14ac:dyDescent="0.25">
      <c r="A2720" t="s">
        <v>6187</v>
      </c>
      <c r="B2720" s="1">
        <v>45512</v>
      </c>
      <c r="C2720" t="s">
        <v>5217</v>
      </c>
      <c r="D2720" t="s">
        <v>5218</v>
      </c>
      <c r="E2720">
        <v>24</v>
      </c>
      <c r="F2720" t="s">
        <v>31</v>
      </c>
      <c r="G2720" t="s">
        <v>217</v>
      </c>
      <c r="H2720" t="s">
        <v>218</v>
      </c>
      <c r="I2720" t="s">
        <v>34</v>
      </c>
      <c r="J2720" t="s">
        <v>130</v>
      </c>
      <c r="K2720">
        <v>2</v>
      </c>
      <c r="L2720" s="2">
        <v>28000</v>
      </c>
      <c r="M2720">
        <v>10</v>
      </c>
      <c r="N2720" s="2">
        <v>56000</v>
      </c>
      <c r="O2720" s="2">
        <v>5600</v>
      </c>
      <c r="P2720" s="2">
        <v>50400</v>
      </c>
      <c r="Q2720" s="2">
        <v>34490.86</v>
      </c>
      <c r="R2720" s="2">
        <v>15909.14</v>
      </c>
      <c r="S2720" t="s">
        <v>64</v>
      </c>
      <c r="T2720" t="s">
        <v>578</v>
      </c>
      <c r="U2720" t="s">
        <v>579</v>
      </c>
      <c r="V2720" t="s">
        <v>39</v>
      </c>
      <c r="W2720" t="s">
        <v>92</v>
      </c>
      <c r="X2720" t="s">
        <v>97</v>
      </c>
      <c r="Y2720" t="s">
        <v>42</v>
      </c>
      <c r="Z2720" t="s">
        <v>43</v>
      </c>
      <c r="AA2720" t="s">
        <v>44</v>
      </c>
      <c r="AB2720" t="s">
        <v>44</v>
      </c>
    </row>
    <row r="2721" spans="1:28" x14ac:dyDescent="0.25">
      <c r="A2721" t="s">
        <v>6188</v>
      </c>
      <c r="B2721" s="1">
        <v>45512</v>
      </c>
      <c r="C2721" t="s">
        <v>6189</v>
      </c>
      <c r="D2721" t="s">
        <v>6190</v>
      </c>
      <c r="E2721">
        <v>39</v>
      </c>
      <c r="F2721" t="s">
        <v>31</v>
      </c>
      <c r="G2721" t="s">
        <v>101</v>
      </c>
      <c r="H2721" t="s">
        <v>102</v>
      </c>
      <c r="I2721" t="s">
        <v>103</v>
      </c>
      <c r="J2721" t="s">
        <v>104</v>
      </c>
      <c r="K2721">
        <v>1</v>
      </c>
      <c r="L2721" s="2">
        <v>1800</v>
      </c>
      <c r="M2721">
        <v>25</v>
      </c>
      <c r="N2721" s="2">
        <v>1800</v>
      </c>
      <c r="O2721" s="2">
        <v>450</v>
      </c>
      <c r="P2721" s="2">
        <v>1350</v>
      </c>
      <c r="Q2721" s="2">
        <v>894.65</v>
      </c>
      <c r="R2721" s="2">
        <v>455.35</v>
      </c>
      <c r="S2721" t="s">
        <v>64</v>
      </c>
      <c r="T2721" t="s">
        <v>290</v>
      </c>
      <c r="U2721" t="s">
        <v>291</v>
      </c>
      <c r="V2721" t="s">
        <v>39</v>
      </c>
      <c r="W2721" t="s">
        <v>66</v>
      </c>
      <c r="X2721" t="s">
        <v>97</v>
      </c>
      <c r="Y2721" t="s">
        <v>42</v>
      </c>
      <c r="Z2721" t="s">
        <v>223</v>
      </c>
      <c r="AA2721" t="s">
        <v>44</v>
      </c>
      <c r="AB2721" t="s">
        <v>44</v>
      </c>
    </row>
    <row r="2722" spans="1:28" x14ac:dyDescent="0.25">
      <c r="A2722" t="s">
        <v>6191</v>
      </c>
      <c r="B2722" s="1">
        <v>45512</v>
      </c>
      <c r="C2722" t="s">
        <v>6192</v>
      </c>
      <c r="D2722" t="s">
        <v>6193</v>
      </c>
      <c r="E2722">
        <v>37</v>
      </c>
      <c r="F2722" t="s">
        <v>31</v>
      </c>
      <c r="G2722" t="s">
        <v>387</v>
      </c>
      <c r="H2722" t="s">
        <v>388</v>
      </c>
      <c r="I2722" t="s">
        <v>74</v>
      </c>
      <c r="J2722" t="s">
        <v>75</v>
      </c>
      <c r="K2722">
        <v>3</v>
      </c>
      <c r="L2722" s="2">
        <v>3200</v>
      </c>
      <c r="M2722">
        <v>10</v>
      </c>
      <c r="N2722" s="2">
        <v>9600</v>
      </c>
      <c r="O2722" s="2">
        <v>960</v>
      </c>
      <c r="P2722" s="2">
        <v>8640</v>
      </c>
      <c r="Q2722" s="2">
        <v>5603.51</v>
      </c>
      <c r="R2722" s="2">
        <v>3036.49</v>
      </c>
      <c r="S2722" t="s">
        <v>53</v>
      </c>
      <c r="T2722" t="s">
        <v>290</v>
      </c>
      <c r="U2722" t="s">
        <v>291</v>
      </c>
      <c r="V2722" t="s">
        <v>39</v>
      </c>
      <c r="W2722" t="s">
        <v>83</v>
      </c>
      <c r="X2722" t="s">
        <v>41</v>
      </c>
      <c r="Y2722" t="s">
        <v>56</v>
      </c>
      <c r="Z2722" t="s">
        <v>223</v>
      </c>
      <c r="AA2722" t="s">
        <v>44</v>
      </c>
      <c r="AB2722" t="s">
        <v>44</v>
      </c>
    </row>
    <row r="2723" spans="1:28" x14ac:dyDescent="0.25">
      <c r="A2723" t="s">
        <v>6194</v>
      </c>
      <c r="B2723" s="1">
        <v>45512</v>
      </c>
      <c r="C2723" t="s">
        <v>3066</v>
      </c>
      <c r="D2723" t="s">
        <v>3067</v>
      </c>
      <c r="E2723">
        <v>47</v>
      </c>
      <c r="F2723" t="s">
        <v>31</v>
      </c>
      <c r="G2723" t="s">
        <v>72</v>
      </c>
      <c r="H2723" t="s">
        <v>73</v>
      </c>
      <c r="I2723" t="s">
        <v>74</v>
      </c>
      <c r="J2723" t="s">
        <v>75</v>
      </c>
      <c r="K2723">
        <v>1</v>
      </c>
      <c r="L2723" s="2">
        <v>2200</v>
      </c>
      <c r="M2723">
        <v>20</v>
      </c>
      <c r="N2723" s="2">
        <v>2200</v>
      </c>
      <c r="O2723" s="2">
        <v>440</v>
      </c>
      <c r="P2723" s="2">
        <v>1760</v>
      </c>
      <c r="Q2723" s="2">
        <v>1271.7</v>
      </c>
      <c r="R2723" s="2">
        <v>488.3</v>
      </c>
      <c r="S2723" t="s">
        <v>53</v>
      </c>
      <c r="T2723" t="s">
        <v>76</v>
      </c>
      <c r="U2723" t="s">
        <v>77</v>
      </c>
      <c r="V2723" t="s">
        <v>39</v>
      </c>
      <c r="W2723" t="s">
        <v>40</v>
      </c>
      <c r="X2723" t="s">
        <v>41</v>
      </c>
      <c r="Y2723" t="s">
        <v>56</v>
      </c>
      <c r="Z2723" t="s">
        <v>43</v>
      </c>
      <c r="AA2723" t="s">
        <v>44</v>
      </c>
      <c r="AB2723" t="s">
        <v>44</v>
      </c>
    </row>
    <row r="2724" spans="1:28" x14ac:dyDescent="0.25">
      <c r="A2724" t="s">
        <v>6195</v>
      </c>
      <c r="B2724" s="1">
        <v>45512</v>
      </c>
      <c r="C2724" t="s">
        <v>4755</v>
      </c>
      <c r="D2724" t="s">
        <v>4756</v>
      </c>
      <c r="E2724">
        <v>43</v>
      </c>
      <c r="F2724" t="s">
        <v>31</v>
      </c>
      <c r="G2724" t="s">
        <v>285</v>
      </c>
      <c r="H2724" t="s">
        <v>286</v>
      </c>
      <c r="I2724" t="s">
        <v>34</v>
      </c>
      <c r="J2724" t="s">
        <v>121</v>
      </c>
      <c r="K2724">
        <v>1</v>
      </c>
      <c r="L2724" s="2">
        <v>3200</v>
      </c>
      <c r="M2724">
        <v>25</v>
      </c>
      <c r="N2724" s="2">
        <v>3200</v>
      </c>
      <c r="O2724" s="2">
        <v>800</v>
      </c>
      <c r="P2724" s="2">
        <v>2400</v>
      </c>
      <c r="Q2724" s="2">
        <v>1824.19</v>
      </c>
      <c r="R2724" s="2">
        <v>575.80999999999995</v>
      </c>
      <c r="S2724" t="s">
        <v>36</v>
      </c>
      <c r="T2724" t="s">
        <v>275</v>
      </c>
      <c r="U2724" t="s">
        <v>123</v>
      </c>
      <c r="V2724" t="s">
        <v>39</v>
      </c>
      <c r="W2724" t="s">
        <v>66</v>
      </c>
      <c r="X2724" t="s">
        <v>41</v>
      </c>
      <c r="Y2724" t="s">
        <v>42</v>
      </c>
      <c r="Z2724" t="s">
        <v>43</v>
      </c>
      <c r="AA2724" t="s">
        <v>44</v>
      </c>
      <c r="AB2724" t="s">
        <v>44</v>
      </c>
    </row>
    <row r="2725" spans="1:28" x14ac:dyDescent="0.25">
      <c r="A2725" t="s">
        <v>6196</v>
      </c>
      <c r="B2725" s="1">
        <v>45512</v>
      </c>
      <c r="C2725" t="s">
        <v>3331</v>
      </c>
      <c r="D2725" t="s">
        <v>3332</v>
      </c>
      <c r="E2725">
        <v>55</v>
      </c>
      <c r="F2725" t="s">
        <v>31</v>
      </c>
      <c r="G2725" t="s">
        <v>212</v>
      </c>
      <c r="H2725" t="s">
        <v>213</v>
      </c>
      <c r="I2725" t="s">
        <v>51</v>
      </c>
      <c r="J2725" t="s">
        <v>52</v>
      </c>
      <c r="K2725">
        <v>4</v>
      </c>
      <c r="L2725" s="2">
        <v>400</v>
      </c>
      <c r="M2725">
        <v>0</v>
      </c>
      <c r="N2725" s="2">
        <v>1600</v>
      </c>
      <c r="O2725" s="2">
        <v>0</v>
      </c>
      <c r="P2725" s="2">
        <v>1600</v>
      </c>
      <c r="Q2725" s="2">
        <v>1310.43</v>
      </c>
      <c r="R2725" s="2">
        <v>289.57</v>
      </c>
      <c r="S2725" t="s">
        <v>36</v>
      </c>
      <c r="T2725" t="s">
        <v>136</v>
      </c>
      <c r="U2725" t="s">
        <v>38</v>
      </c>
      <c r="V2725" t="s">
        <v>39</v>
      </c>
      <c r="W2725" t="s">
        <v>66</v>
      </c>
      <c r="X2725" t="s">
        <v>41</v>
      </c>
      <c r="Y2725" t="s">
        <v>56</v>
      </c>
      <c r="Z2725" t="s">
        <v>43</v>
      </c>
      <c r="AA2725" t="s">
        <v>44</v>
      </c>
      <c r="AB2725" t="s">
        <v>44</v>
      </c>
    </row>
    <row r="2726" spans="1:28" x14ac:dyDescent="0.25">
      <c r="A2726" t="s">
        <v>6197</v>
      </c>
      <c r="B2726" s="1">
        <v>45512</v>
      </c>
      <c r="C2726" t="s">
        <v>6198</v>
      </c>
      <c r="D2726" t="s">
        <v>6199</v>
      </c>
      <c r="E2726">
        <v>59</v>
      </c>
      <c r="F2726" t="s">
        <v>48</v>
      </c>
      <c r="G2726" t="s">
        <v>60</v>
      </c>
      <c r="H2726" t="s">
        <v>61</v>
      </c>
      <c r="I2726" t="s">
        <v>62</v>
      </c>
      <c r="J2726" t="s">
        <v>63</v>
      </c>
      <c r="K2726">
        <v>1</v>
      </c>
      <c r="L2726" s="2">
        <v>3500</v>
      </c>
      <c r="M2726">
        <v>0</v>
      </c>
      <c r="N2726" s="2">
        <v>3500</v>
      </c>
      <c r="O2726" s="2">
        <v>0</v>
      </c>
      <c r="P2726" s="2">
        <v>3500</v>
      </c>
      <c r="Q2726" s="2">
        <v>2152.42</v>
      </c>
      <c r="R2726" s="2">
        <v>1347.58</v>
      </c>
      <c r="S2726" t="s">
        <v>36</v>
      </c>
      <c r="T2726" t="s">
        <v>90</v>
      </c>
      <c r="U2726" t="s">
        <v>91</v>
      </c>
      <c r="V2726" t="s">
        <v>39</v>
      </c>
      <c r="W2726" t="s">
        <v>83</v>
      </c>
      <c r="X2726" t="s">
        <v>41</v>
      </c>
      <c r="Y2726" t="s">
        <v>56</v>
      </c>
      <c r="Z2726" t="s">
        <v>223</v>
      </c>
      <c r="AA2726" t="s">
        <v>44</v>
      </c>
      <c r="AB2726" t="s">
        <v>44</v>
      </c>
    </row>
    <row r="2727" spans="1:28" x14ac:dyDescent="0.25">
      <c r="A2727" t="s">
        <v>6200</v>
      </c>
      <c r="B2727" s="1">
        <v>45512</v>
      </c>
      <c r="C2727" t="s">
        <v>3342</v>
      </c>
      <c r="D2727" t="s">
        <v>3343</v>
      </c>
      <c r="E2727">
        <v>21</v>
      </c>
      <c r="F2727" t="s">
        <v>48</v>
      </c>
      <c r="G2727" t="s">
        <v>207</v>
      </c>
      <c r="H2727" t="s">
        <v>208</v>
      </c>
      <c r="I2727" t="s">
        <v>34</v>
      </c>
      <c r="J2727" t="s">
        <v>143</v>
      </c>
      <c r="K2727">
        <v>1</v>
      </c>
      <c r="L2727" s="2">
        <v>18000</v>
      </c>
      <c r="M2727">
        <v>10</v>
      </c>
      <c r="N2727" s="2">
        <v>18000</v>
      </c>
      <c r="O2727" s="2">
        <v>1800</v>
      </c>
      <c r="P2727" s="2">
        <v>16200</v>
      </c>
      <c r="Q2727" s="2">
        <v>10247.6</v>
      </c>
      <c r="R2727" s="2">
        <v>5952.4</v>
      </c>
      <c r="S2727" t="s">
        <v>36</v>
      </c>
      <c r="T2727" t="s">
        <v>178</v>
      </c>
      <c r="U2727" t="s">
        <v>154</v>
      </c>
      <c r="V2727" t="s">
        <v>39</v>
      </c>
      <c r="W2727" t="s">
        <v>92</v>
      </c>
      <c r="X2727" t="s">
        <v>41</v>
      </c>
      <c r="Y2727" t="s">
        <v>42</v>
      </c>
      <c r="Z2727" t="s">
        <v>43</v>
      </c>
      <c r="AA2727" t="s">
        <v>44</v>
      </c>
      <c r="AB2727" t="s">
        <v>44</v>
      </c>
    </row>
    <row r="2728" spans="1:28" x14ac:dyDescent="0.25">
      <c r="A2728" t="s">
        <v>6201</v>
      </c>
      <c r="B2728" s="1">
        <v>45512</v>
      </c>
      <c r="C2728" t="s">
        <v>2483</v>
      </c>
      <c r="D2728" t="s">
        <v>2484</v>
      </c>
      <c r="E2728">
        <v>55</v>
      </c>
      <c r="F2728" t="s">
        <v>48</v>
      </c>
      <c r="G2728" t="s">
        <v>60</v>
      </c>
      <c r="H2728" t="s">
        <v>61</v>
      </c>
      <c r="I2728" t="s">
        <v>62</v>
      </c>
      <c r="J2728" t="s">
        <v>63</v>
      </c>
      <c r="K2728">
        <v>4</v>
      </c>
      <c r="L2728" s="2">
        <v>3500</v>
      </c>
      <c r="M2728">
        <v>20</v>
      </c>
      <c r="N2728" s="2">
        <v>14000</v>
      </c>
      <c r="O2728" s="2">
        <v>2800</v>
      </c>
      <c r="P2728" s="2">
        <v>11200</v>
      </c>
      <c r="Q2728" s="2">
        <v>8953.57</v>
      </c>
      <c r="R2728" s="2">
        <v>2246.4299999999998</v>
      </c>
      <c r="S2728" t="s">
        <v>36</v>
      </c>
      <c r="T2728" t="s">
        <v>90</v>
      </c>
      <c r="U2728" t="s">
        <v>91</v>
      </c>
      <c r="V2728" t="s">
        <v>39</v>
      </c>
      <c r="W2728" t="s">
        <v>124</v>
      </c>
      <c r="X2728" t="s">
        <v>97</v>
      </c>
      <c r="Y2728" t="s">
        <v>56</v>
      </c>
      <c r="Z2728" t="s">
        <v>43</v>
      </c>
      <c r="AA2728" t="s">
        <v>44</v>
      </c>
      <c r="AB2728" t="s">
        <v>44</v>
      </c>
    </row>
    <row r="2729" spans="1:28" x14ac:dyDescent="0.25">
      <c r="A2729" t="s">
        <v>6202</v>
      </c>
      <c r="B2729" s="1">
        <v>45513</v>
      </c>
      <c r="C2729" t="s">
        <v>3143</v>
      </c>
      <c r="D2729" t="s">
        <v>3144</v>
      </c>
      <c r="E2729">
        <v>36</v>
      </c>
      <c r="F2729" t="s">
        <v>31</v>
      </c>
      <c r="G2729" t="s">
        <v>344</v>
      </c>
      <c r="H2729" t="s">
        <v>345</v>
      </c>
      <c r="I2729" t="s">
        <v>34</v>
      </c>
      <c r="J2729" t="s">
        <v>121</v>
      </c>
      <c r="K2729">
        <v>3</v>
      </c>
      <c r="L2729" s="2">
        <v>1600</v>
      </c>
      <c r="M2729">
        <v>5</v>
      </c>
      <c r="N2729" s="2">
        <v>4800</v>
      </c>
      <c r="O2729" s="2">
        <v>240</v>
      </c>
      <c r="P2729" s="2">
        <v>4560</v>
      </c>
      <c r="Q2729" s="2">
        <v>3152.14</v>
      </c>
      <c r="R2729" s="2">
        <v>1407.86</v>
      </c>
      <c r="S2729" t="s">
        <v>53</v>
      </c>
      <c r="T2729" t="s">
        <v>96</v>
      </c>
      <c r="U2729" t="s">
        <v>96</v>
      </c>
      <c r="V2729" t="s">
        <v>39</v>
      </c>
      <c r="W2729" t="s">
        <v>124</v>
      </c>
      <c r="X2729" t="s">
        <v>97</v>
      </c>
      <c r="Y2729" t="s">
        <v>42</v>
      </c>
      <c r="Z2729" t="s">
        <v>43</v>
      </c>
      <c r="AA2729" t="s">
        <v>44</v>
      </c>
      <c r="AB2729" t="s">
        <v>44</v>
      </c>
    </row>
    <row r="2730" spans="1:28" x14ac:dyDescent="0.25">
      <c r="A2730" t="s">
        <v>6203</v>
      </c>
      <c r="B2730" s="1">
        <v>45513</v>
      </c>
      <c r="C2730" t="s">
        <v>6143</v>
      </c>
      <c r="D2730" t="s">
        <v>6144</v>
      </c>
      <c r="E2730">
        <v>49</v>
      </c>
      <c r="F2730" t="s">
        <v>31</v>
      </c>
      <c r="G2730" t="s">
        <v>318</v>
      </c>
      <c r="H2730" t="s">
        <v>319</v>
      </c>
      <c r="I2730" t="s">
        <v>34</v>
      </c>
      <c r="J2730" t="s">
        <v>190</v>
      </c>
      <c r="K2730">
        <v>2</v>
      </c>
      <c r="L2730" s="2">
        <v>2500</v>
      </c>
      <c r="M2730">
        <v>20</v>
      </c>
      <c r="N2730" s="2">
        <v>5000</v>
      </c>
      <c r="O2730" s="2">
        <v>1000</v>
      </c>
      <c r="P2730" s="2">
        <v>4000</v>
      </c>
      <c r="Q2730" s="2">
        <v>3195.32</v>
      </c>
      <c r="R2730" s="2">
        <v>804.68</v>
      </c>
      <c r="S2730" t="s">
        <v>64</v>
      </c>
      <c r="T2730" t="s">
        <v>54</v>
      </c>
      <c r="U2730" t="s">
        <v>55</v>
      </c>
      <c r="V2730" t="s">
        <v>39</v>
      </c>
      <c r="W2730" t="s">
        <v>124</v>
      </c>
      <c r="X2730" t="s">
        <v>97</v>
      </c>
      <c r="Y2730" t="s">
        <v>42</v>
      </c>
      <c r="Z2730" t="s">
        <v>43</v>
      </c>
      <c r="AA2730" t="s">
        <v>68</v>
      </c>
      <c r="AB2730" t="s">
        <v>44</v>
      </c>
    </row>
    <row r="2731" spans="1:28" x14ac:dyDescent="0.25">
      <c r="A2731" t="s">
        <v>6204</v>
      </c>
      <c r="B2731" s="1">
        <v>45513</v>
      </c>
      <c r="C2731" t="s">
        <v>974</v>
      </c>
      <c r="D2731" t="s">
        <v>975</v>
      </c>
      <c r="E2731">
        <v>19</v>
      </c>
      <c r="F2731" t="s">
        <v>31</v>
      </c>
      <c r="G2731" t="s">
        <v>49</v>
      </c>
      <c r="H2731" t="s">
        <v>50</v>
      </c>
      <c r="I2731" t="s">
        <v>51</v>
      </c>
      <c r="J2731" t="s">
        <v>52</v>
      </c>
      <c r="K2731">
        <v>1</v>
      </c>
      <c r="L2731" s="2">
        <v>500</v>
      </c>
      <c r="M2731">
        <v>10</v>
      </c>
      <c r="N2731" s="2">
        <v>500</v>
      </c>
      <c r="O2731" s="2">
        <v>50</v>
      </c>
      <c r="P2731" s="2">
        <v>450</v>
      </c>
      <c r="Q2731" s="2">
        <v>259.01</v>
      </c>
      <c r="R2731" s="2">
        <v>190.99</v>
      </c>
      <c r="S2731" t="s">
        <v>64</v>
      </c>
      <c r="T2731" t="s">
        <v>275</v>
      </c>
      <c r="U2731" t="s">
        <v>123</v>
      </c>
      <c r="V2731" t="s">
        <v>39</v>
      </c>
      <c r="W2731" t="s">
        <v>40</v>
      </c>
      <c r="X2731" t="s">
        <v>67</v>
      </c>
      <c r="Y2731" t="s">
        <v>56</v>
      </c>
      <c r="Z2731" t="s">
        <v>43</v>
      </c>
      <c r="AA2731" t="s">
        <v>44</v>
      </c>
      <c r="AB2731" t="s">
        <v>44</v>
      </c>
    </row>
    <row r="2732" spans="1:28" x14ac:dyDescent="0.25">
      <c r="A2732" t="s">
        <v>6205</v>
      </c>
      <c r="B2732" s="1">
        <v>45513</v>
      </c>
      <c r="C2732" t="s">
        <v>3987</v>
      </c>
      <c r="D2732" t="s">
        <v>3988</v>
      </c>
      <c r="E2732">
        <v>45</v>
      </c>
      <c r="F2732" t="s">
        <v>31</v>
      </c>
      <c r="G2732" t="s">
        <v>318</v>
      </c>
      <c r="H2732" t="s">
        <v>319</v>
      </c>
      <c r="I2732" t="s">
        <v>34</v>
      </c>
      <c r="J2732" t="s">
        <v>190</v>
      </c>
      <c r="K2732">
        <v>2</v>
      </c>
      <c r="L2732" s="2">
        <v>2500</v>
      </c>
      <c r="M2732">
        <v>30</v>
      </c>
      <c r="N2732" s="2">
        <v>5000</v>
      </c>
      <c r="O2732" s="2">
        <v>1500</v>
      </c>
      <c r="P2732" s="2">
        <v>3500</v>
      </c>
      <c r="Q2732" s="2">
        <v>2206.86</v>
      </c>
      <c r="R2732" s="2">
        <v>1293.1400000000001</v>
      </c>
      <c r="S2732" t="s">
        <v>53</v>
      </c>
      <c r="T2732" t="s">
        <v>407</v>
      </c>
      <c r="U2732" t="s">
        <v>408</v>
      </c>
      <c r="V2732" t="s">
        <v>39</v>
      </c>
      <c r="W2732" t="s">
        <v>83</v>
      </c>
      <c r="X2732" t="s">
        <v>97</v>
      </c>
      <c r="Y2732" t="s">
        <v>56</v>
      </c>
      <c r="Z2732" t="s">
        <v>43</v>
      </c>
      <c r="AA2732" t="s">
        <v>44</v>
      </c>
      <c r="AB2732" t="s">
        <v>44</v>
      </c>
    </row>
    <row r="2733" spans="1:28" x14ac:dyDescent="0.25">
      <c r="A2733" t="s">
        <v>6206</v>
      </c>
      <c r="B2733" s="1">
        <v>45513</v>
      </c>
      <c r="C2733" t="s">
        <v>6207</v>
      </c>
      <c r="D2733" t="s">
        <v>6208</v>
      </c>
      <c r="E2733">
        <v>35</v>
      </c>
      <c r="F2733" t="s">
        <v>31</v>
      </c>
      <c r="G2733" t="s">
        <v>148</v>
      </c>
      <c r="H2733" t="s">
        <v>149</v>
      </c>
      <c r="I2733" t="s">
        <v>74</v>
      </c>
      <c r="J2733" t="s">
        <v>130</v>
      </c>
      <c r="K2733">
        <v>3</v>
      </c>
      <c r="L2733" s="2">
        <v>3500</v>
      </c>
      <c r="M2733">
        <v>10</v>
      </c>
      <c r="N2733" s="2">
        <v>10500</v>
      </c>
      <c r="O2733" s="2">
        <v>1050</v>
      </c>
      <c r="P2733" s="2">
        <v>9450</v>
      </c>
      <c r="Q2733" s="2">
        <v>7653.28</v>
      </c>
      <c r="R2733" s="2">
        <v>1796.72</v>
      </c>
      <c r="S2733" t="s">
        <v>36</v>
      </c>
      <c r="T2733" t="s">
        <v>105</v>
      </c>
      <c r="U2733" t="s">
        <v>106</v>
      </c>
      <c r="V2733" t="s">
        <v>39</v>
      </c>
      <c r="W2733" t="s">
        <v>83</v>
      </c>
      <c r="X2733" t="s">
        <v>97</v>
      </c>
      <c r="Y2733" t="s">
        <v>56</v>
      </c>
      <c r="Z2733" t="s">
        <v>43</v>
      </c>
      <c r="AA2733" t="s">
        <v>44</v>
      </c>
      <c r="AB2733" t="s">
        <v>44</v>
      </c>
    </row>
    <row r="2734" spans="1:28" x14ac:dyDescent="0.25">
      <c r="A2734" t="s">
        <v>6209</v>
      </c>
      <c r="B2734" s="1">
        <v>45513</v>
      </c>
      <c r="C2734" t="s">
        <v>4209</v>
      </c>
      <c r="D2734" t="s">
        <v>4210</v>
      </c>
      <c r="E2734">
        <v>22</v>
      </c>
      <c r="F2734" t="s">
        <v>31</v>
      </c>
      <c r="G2734" t="s">
        <v>366</v>
      </c>
      <c r="H2734" t="s">
        <v>367</v>
      </c>
      <c r="I2734" t="s">
        <v>34</v>
      </c>
      <c r="J2734" t="s">
        <v>130</v>
      </c>
      <c r="K2734">
        <v>2</v>
      </c>
      <c r="L2734" s="2">
        <v>14500</v>
      </c>
      <c r="M2734">
        <v>5</v>
      </c>
      <c r="N2734" s="2">
        <v>29000</v>
      </c>
      <c r="O2734" s="2">
        <v>1450</v>
      </c>
      <c r="P2734" s="2">
        <v>27550</v>
      </c>
      <c r="Q2734" s="2">
        <v>20908.669999999998</v>
      </c>
      <c r="R2734" s="2">
        <v>6641.33</v>
      </c>
      <c r="S2734" t="s">
        <v>36</v>
      </c>
      <c r="T2734" t="s">
        <v>54</v>
      </c>
      <c r="U2734" t="s">
        <v>55</v>
      </c>
      <c r="V2734" t="s">
        <v>39</v>
      </c>
      <c r="W2734" t="s">
        <v>137</v>
      </c>
      <c r="X2734" t="s">
        <v>41</v>
      </c>
      <c r="Y2734" t="s">
        <v>56</v>
      </c>
      <c r="Z2734" t="s">
        <v>107</v>
      </c>
      <c r="AA2734" t="s">
        <v>44</v>
      </c>
      <c r="AB2734" t="s">
        <v>44</v>
      </c>
    </row>
    <row r="2735" spans="1:28" x14ac:dyDescent="0.25">
      <c r="A2735" t="s">
        <v>6210</v>
      </c>
      <c r="B2735" s="1">
        <v>45513</v>
      </c>
      <c r="C2735" t="s">
        <v>6211</v>
      </c>
      <c r="D2735" t="s">
        <v>6212</v>
      </c>
      <c r="E2735">
        <v>19</v>
      </c>
      <c r="F2735" t="s">
        <v>48</v>
      </c>
      <c r="G2735" t="s">
        <v>134</v>
      </c>
      <c r="H2735" t="s">
        <v>135</v>
      </c>
      <c r="I2735" t="s">
        <v>62</v>
      </c>
      <c r="J2735" t="s">
        <v>130</v>
      </c>
      <c r="K2735">
        <v>1</v>
      </c>
      <c r="L2735" s="2">
        <v>8500</v>
      </c>
      <c r="M2735">
        <v>0</v>
      </c>
      <c r="N2735" s="2">
        <v>8500</v>
      </c>
      <c r="O2735" s="2">
        <v>0</v>
      </c>
      <c r="P2735" s="2">
        <v>8500</v>
      </c>
      <c r="Q2735" s="2">
        <v>5934.63</v>
      </c>
      <c r="R2735" s="2">
        <v>2565.37</v>
      </c>
      <c r="S2735" t="s">
        <v>64</v>
      </c>
      <c r="T2735" t="s">
        <v>76</v>
      </c>
      <c r="U2735" t="s">
        <v>77</v>
      </c>
      <c r="V2735" t="s">
        <v>39</v>
      </c>
      <c r="W2735" t="s">
        <v>124</v>
      </c>
      <c r="X2735" t="s">
        <v>97</v>
      </c>
      <c r="Y2735" t="s">
        <v>56</v>
      </c>
      <c r="Z2735" t="s">
        <v>43</v>
      </c>
      <c r="AA2735" t="s">
        <v>44</v>
      </c>
      <c r="AB2735" t="s">
        <v>44</v>
      </c>
    </row>
    <row r="2736" spans="1:28" x14ac:dyDescent="0.25">
      <c r="A2736" t="s">
        <v>6213</v>
      </c>
      <c r="B2736" s="1">
        <v>45513</v>
      </c>
      <c r="C2736" t="s">
        <v>4697</v>
      </c>
      <c r="D2736" t="s">
        <v>4698</v>
      </c>
      <c r="E2736">
        <v>45</v>
      </c>
      <c r="F2736" t="s">
        <v>111</v>
      </c>
      <c r="G2736" t="s">
        <v>436</v>
      </c>
      <c r="H2736" t="s">
        <v>437</v>
      </c>
      <c r="I2736" t="s">
        <v>74</v>
      </c>
      <c r="J2736" t="s">
        <v>190</v>
      </c>
      <c r="K2736">
        <v>5</v>
      </c>
      <c r="L2736" s="2">
        <v>1800</v>
      </c>
      <c r="M2736">
        <v>15</v>
      </c>
      <c r="N2736" s="2">
        <v>9000</v>
      </c>
      <c r="O2736" s="2">
        <v>1350</v>
      </c>
      <c r="P2736" s="2">
        <v>7650</v>
      </c>
      <c r="Q2736" s="2">
        <v>5284.3</v>
      </c>
      <c r="R2736" s="2">
        <v>2365.6999999999998</v>
      </c>
      <c r="S2736" t="s">
        <v>64</v>
      </c>
      <c r="T2736" t="s">
        <v>90</v>
      </c>
      <c r="U2736" t="s">
        <v>91</v>
      </c>
      <c r="V2736" t="s">
        <v>39</v>
      </c>
      <c r="W2736" t="s">
        <v>40</v>
      </c>
      <c r="X2736" t="s">
        <v>97</v>
      </c>
      <c r="Y2736" t="s">
        <v>56</v>
      </c>
      <c r="Z2736" t="s">
        <v>43</v>
      </c>
      <c r="AA2736" t="s">
        <v>44</v>
      </c>
      <c r="AB2736" t="s">
        <v>44</v>
      </c>
    </row>
    <row r="2737" spans="1:28" x14ac:dyDescent="0.25">
      <c r="A2737" t="s">
        <v>6214</v>
      </c>
      <c r="B2737" s="1">
        <v>45513</v>
      </c>
      <c r="C2737" t="s">
        <v>4027</v>
      </c>
      <c r="D2737" t="s">
        <v>4028</v>
      </c>
      <c r="E2737">
        <v>21</v>
      </c>
      <c r="F2737" t="s">
        <v>31</v>
      </c>
      <c r="G2737" t="s">
        <v>212</v>
      </c>
      <c r="H2737" t="s">
        <v>213</v>
      </c>
      <c r="I2737" t="s">
        <v>51</v>
      </c>
      <c r="J2737" t="s">
        <v>52</v>
      </c>
      <c r="K2737">
        <v>2</v>
      </c>
      <c r="L2737" s="2">
        <v>400</v>
      </c>
      <c r="M2737">
        <v>10</v>
      </c>
      <c r="N2737" s="2">
        <v>800</v>
      </c>
      <c r="O2737" s="2">
        <v>80</v>
      </c>
      <c r="P2737" s="2">
        <v>720</v>
      </c>
      <c r="Q2737" s="2">
        <v>539.09</v>
      </c>
      <c r="R2737" s="2">
        <v>180.91</v>
      </c>
      <c r="S2737" t="s">
        <v>36</v>
      </c>
      <c r="T2737" t="s">
        <v>290</v>
      </c>
      <c r="U2737" t="s">
        <v>291</v>
      </c>
      <c r="V2737" t="s">
        <v>39</v>
      </c>
      <c r="W2737" t="s">
        <v>92</v>
      </c>
      <c r="X2737" t="s">
        <v>41</v>
      </c>
      <c r="Y2737" t="s">
        <v>56</v>
      </c>
      <c r="Z2737" t="s">
        <v>43</v>
      </c>
      <c r="AA2737" t="s">
        <v>44</v>
      </c>
      <c r="AB2737" t="s">
        <v>44</v>
      </c>
    </row>
    <row r="2738" spans="1:28" x14ac:dyDescent="0.25">
      <c r="A2738" t="s">
        <v>6215</v>
      </c>
      <c r="B2738" s="1">
        <v>45513</v>
      </c>
      <c r="C2738" t="s">
        <v>1854</v>
      </c>
      <c r="D2738" t="s">
        <v>1855</v>
      </c>
      <c r="E2738">
        <v>51</v>
      </c>
      <c r="F2738" t="s">
        <v>48</v>
      </c>
      <c r="G2738" t="s">
        <v>119</v>
      </c>
      <c r="H2738" t="s">
        <v>120</v>
      </c>
      <c r="I2738" t="s">
        <v>62</v>
      </c>
      <c r="J2738" t="s">
        <v>121</v>
      </c>
      <c r="K2738">
        <v>3</v>
      </c>
      <c r="L2738" s="2">
        <v>4800</v>
      </c>
      <c r="M2738">
        <v>5</v>
      </c>
      <c r="N2738" s="2">
        <v>14400</v>
      </c>
      <c r="O2738" s="2">
        <v>720</v>
      </c>
      <c r="P2738" s="2">
        <v>13680</v>
      </c>
      <c r="Q2738" s="2">
        <v>11080.05</v>
      </c>
      <c r="R2738" s="2">
        <v>2599.9499999999998</v>
      </c>
      <c r="S2738" t="s">
        <v>53</v>
      </c>
      <c r="T2738" t="s">
        <v>105</v>
      </c>
      <c r="U2738" t="s">
        <v>106</v>
      </c>
      <c r="V2738" t="s">
        <v>39</v>
      </c>
      <c r="W2738" t="s">
        <v>66</v>
      </c>
      <c r="X2738" t="s">
        <v>41</v>
      </c>
      <c r="Y2738" t="s">
        <v>56</v>
      </c>
      <c r="Z2738" t="s">
        <v>43</v>
      </c>
      <c r="AA2738" t="s">
        <v>44</v>
      </c>
      <c r="AB2738" t="s">
        <v>44</v>
      </c>
    </row>
    <row r="2739" spans="1:28" x14ac:dyDescent="0.25">
      <c r="A2739" t="s">
        <v>6216</v>
      </c>
      <c r="B2739" s="1">
        <v>45513</v>
      </c>
      <c r="C2739" t="s">
        <v>2036</v>
      </c>
      <c r="D2739" t="s">
        <v>2037</v>
      </c>
      <c r="E2739">
        <v>43</v>
      </c>
      <c r="F2739" t="s">
        <v>111</v>
      </c>
      <c r="G2739" t="s">
        <v>318</v>
      </c>
      <c r="H2739" t="s">
        <v>319</v>
      </c>
      <c r="I2739" t="s">
        <v>34</v>
      </c>
      <c r="J2739" t="s">
        <v>190</v>
      </c>
      <c r="K2739">
        <v>3</v>
      </c>
      <c r="L2739" s="2">
        <v>2500</v>
      </c>
      <c r="M2739">
        <v>0</v>
      </c>
      <c r="N2739" s="2">
        <v>7500</v>
      </c>
      <c r="O2739" s="2">
        <v>0</v>
      </c>
      <c r="P2739" s="2">
        <v>7500</v>
      </c>
      <c r="Q2739" s="2">
        <v>5540.1</v>
      </c>
      <c r="R2739" s="2">
        <v>1959.9</v>
      </c>
      <c r="S2739" t="s">
        <v>53</v>
      </c>
      <c r="T2739" t="s">
        <v>37</v>
      </c>
      <c r="U2739" t="s">
        <v>38</v>
      </c>
      <c r="V2739" t="s">
        <v>39</v>
      </c>
      <c r="W2739" t="s">
        <v>124</v>
      </c>
      <c r="X2739" t="s">
        <v>41</v>
      </c>
      <c r="Y2739" t="s">
        <v>56</v>
      </c>
      <c r="Z2739" t="s">
        <v>43</v>
      </c>
      <c r="AA2739" t="s">
        <v>44</v>
      </c>
      <c r="AB2739" t="s">
        <v>44</v>
      </c>
    </row>
    <row r="2740" spans="1:28" x14ac:dyDescent="0.25">
      <c r="A2740" t="s">
        <v>6217</v>
      </c>
      <c r="B2740" s="1">
        <v>45513</v>
      </c>
      <c r="C2740" t="s">
        <v>2210</v>
      </c>
      <c r="D2740" t="s">
        <v>2211</v>
      </c>
      <c r="E2740">
        <v>36</v>
      </c>
      <c r="F2740" t="s">
        <v>111</v>
      </c>
      <c r="G2740" t="s">
        <v>387</v>
      </c>
      <c r="H2740" t="s">
        <v>388</v>
      </c>
      <c r="I2740" t="s">
        <v>74</v>
      </c>
      <c r="J2740" t="s">
        <v>75</v>
      </c>
      <c r="K2740">
        <v>3</v>
      </c>
      <c r="L2740" s="2">
        <v>3200</v>
      </c>
      <c r="M2740">
        <v>30</v>
      </c>
      <c r="N2740" s="2">
        <v>9600</v>
      </c>
      <c r="O2740" s="2">
        <v>2880</v>
      </c>
      <c r="P2740" s="2">
        <v>6720</v>
      </c>
      <c r="Q2740" s="2">
        <v>4985.3500000000004</v>
      </c>
      <c r="R2740" s="2">
        <v>1734.65</v>
      </c>
      <c r="S2740" t="s">
        <v>53</v>
      </c>
      <c r="T2740" t="s">
        <v>37</v>
      </c>
      <c r="U2740" t="s">
        <v>38</v>
      </c>
      <c r="V2740" t="s">
        <v>39</v>
      </c>
      <c r="W2740" t="s">
        <v>92</v>
      </c>
      <c r="X2740" t="s">
        <v>67</v>
      </c>
      <c r="Y2740" t="s">
        <v>56</v>
      </c>
      <c r="Z2740" t="s">
        <v>107</v>
      </c>
      <c r="AA2740" t="s">
        <v>44</v>
      </c>
      <c r="AB2740" t="s">
        <v>44</v>
      </c>
    </row>
    <row r="2741" spans="1:28" x14ac:dyDescent="0.25">
      <c r="A2741" t="s">
        <v>6218</v>
      </c>
      <c r="B2741" s="1">
        <v>45513</v>
      </c>
      <c r="C2741" t="s">
        <v>1479</v>
      </c>
      <c r="D2741" t="s">
        <v>1480</v>
      </c>
      <c r="E2741">
        <v>36</v>
      </c>
      <c r="F2741" t="s">
        <v>48</v>
      </c>
      <c r="G2741" t="s">
        <v>202</v>
      </c>
      <c r="H2741" t="s">
        <v>203</v>
      </c>
      <c r="I2741" t="s">
        <v>103</v>
      </c>
      <c r="J2741" t="s">
        <v>104</v>
      </c>
      <c r="K2741">
        <v>1</v>
      </c>
      <c r="L2741" s="2">
        <v>550</v>
      </c>
      <c r="M2741">
        <v>10</v>
      </c>
      <c r="N2741" s="2">
        <v>550</v>
      </c>
      <c r="O2741" s="2">
        <v>55</v>
      </c>
      <c r="P2741" s="2">
        <v>495</v>
      </c>
      <c r="Q2741" s="2">
        <v>381.32</v>
      </c>
      <c r="R2741" s="2">
        <v>113.68</v>
      </c>
      <c r="S2741" t="s">
        <v>64</v>
      </c>
      <c r="T2741" t="s">
        <v>90</v>
      </c>
      <c r="U2741" t="s">
        <v>91</v>
      </c>
      <c r="V2741" t="s">
        <v>39</v>
      </c>
      <c r="W2741" t="s">
        <v>92</v>
      </c>
      <c r="X2741" t="s">
        <v>97</v>
      </c>
      <c r="Y2741" t="s">
        <v>56</v>
      </c>
      <c r="Z2741" t="s">
        <v>107</v>
      </c>
      <c r="AA2741" t="s">
        <v>44</v>
      </c>
      <c r="AB2741" t="s">
        <v>44</v>
      </c>
    </row>
    <row r="2742" spans="1:28" x14ac:dyDescent="0.25">
      <c r="A2742" t="s">
        <v>6219</v>
      </c>
      <c r="B2742" s="1">
        <v>45513</v>
      </c>
      <c r="C2742" t="s">
        <v>4424</v>
      </c>
      <c r="D2742" t="s">
        <v>4425</v>
      </c>
      <c r="E2742">
        <v>35</v>
      </c>
      <c r="F2742" t="s">
        <v>111</v>
      </c>
      <c r="G2742" t="s">
        <v>32</v>
      </c>
      <c r="H2742" t="s">
        <v>33</v>
      </c>
      <c r="I2742" t="s">
        <v>34</v>
      </c>
      <c r="J2742" t="s">
        <v>35</v>
      </c>
      <c r="K2742">
        <v>1</v>
      </c>
      <c r="L2742" s="2">
        <v>55000</v>
      </c>
      <c r="M2742">
        <v>25</v>
      </c>
      <c r="N2742" s="2">
        <v>55000</v>
      </c>
      <c r="O2742" s="2">
        <v>13750</v>
      </c>
      <c r="P2742" s="2">
        <v>41250</v>
      </c>
      <c r="Q2742" s="2">
        <v>31703.8</v>
      </c>
      <c r="R2742" s="2">
        <v>9546.2000000000007</v>
      </c>
      <c r="S2742" t="s">
        <v>36</v>
      </c>
      <c r="T2742" t="s">
        <v>153</v>
      </c>
      <c r="U2742" t="s">
        <v>154</v>
      </c>
      <c r="V2742" t="s">
        <v>39</v>
      </c>
      <c r="W2742" t="s">
        <v>40</v>
      </c>
      <c r="X2742" t="s">
        <v>97</v>
      </c>
      <c r="Y2742" t="s">
        <v>42</v>
      </c>
      <c r="Z2742" t="s">
        <v>223</v>
      </c>
      <c r="AA2742" t="s">
        <v>44</v>
      </c>
      <c r="AB2742" t="s">
        <v>68</v>
      </c>
    </row>
    <row r="2743" spans="1:28" x14ac:dyDescent="0.25">
      <c r="A2743" t="s">
        <v>6220</v>
      </c>
      <c r="B2743" s="1">
        <v>45513</v>
      </c>
      <c r="C2743" t="s">
        <v>2946</v>
      </c>
      <c r="D2743" t="s">
        <v>2947</v>
      </c>
      <c r="E2743">
        <v>52</v>
      </c>
      <c r="F2743" t="s">
        <v>31</v>
      </c>
      <c r="G2743" t="s">
        <v>344</v>
      </c>
      <c r="H2743" t="s">
        <v>345</v>
      </c>
      <c r="I2743" t="s">
        <v>34</v>
      </c>
      <c r="J2743" t="s">
        <v>121</v>
      </c>
      <c r="K2743">
        <v>2</v>
      </c>
      <c r="L2743" s="2">
        <v>1600</v>
      </c>
      <c r="M2743">
        <v>5</v>
      </c>
      <c r="N2743" s="2">
        <v>3200</v>
      </c>
      <c r="O2743" s="2">
        <v>160</v>
      </c>
      <c r="P2743" s="2">
        <v>3040</v>
      </c>
      <c r="Q2743" s="2">
        <v>1863.81</v>
      </c>
      <c r="R2743" s="2">
        <v>1176.19</v>
      </c>
      <c r="S2743" t="s">
        <v>53</v>
      </c>
      <c r="T2743" t="s">
        <v>578</v>
      </c>
      <c r="U2743" t="s">
        <v>579</v>
      </c>
      <c r="V2743" t="s">
        <v>39</v>
      </c>
      <c r="W2743" t="s">
        <v>137</v>
      </c>
      <c r="X2743" t="s">
        <v>97</v>
      </c>
      <c r="Y2743" t="s">
        <v>56</v>
      </c>
      <c r="Z2743" t="s">
        <v>43</v>
      </c>
      <c r="AA2743" t="s">
        <v>44</v>
      </c>
      <c r="AB2743" t="s">
        <v>44</v>
      </c>
    </row>
    <row r="2744" spans="1:28" x14ac:dyDescent="0.25">
      <c r="A2744" t="s">
        <v>6221</v>
      </c>
      <c r="B2744" s="1">
        <v>45514</v>
      </c>
      <c r="C2744" t="s">
        <v>6222</v>
      </c>
      <c r="D2744" t="s">
        <v>6223</v>
      </c>
      <c r="E2744">
        <v>60</v>
      </c>
      <c r="F2744" t="s">
        <v>48</v>
      </c>
      <c r="G2744" t="s">
        <v>141</v>
      </c>
      <c r="H2744" t="s">
        <v>142</v>
      </c>
      <c r="I2744" t="s">
        <v>74</v>
      </c>
      <c r="J2744" t="s">
        <v>143</v>
      </c>
      <c r="K2744">
        <v>3</v>
      </c>
      <c r="L2744" s="2">
        <v>900</v>
      </c>
      <c r="M2744">
        <v>5</v>
      </c>
      <c r="N2744" s="2">
        <v>2700</v>
      </c>
      <c r="O2744" s="2">
        <v>135</v>
      </c>
      <c r="P2744" s="2">
        <v>2565</v>
      </c>
      <c r="Q2744" s="2">
        <v>2057.65</v>
      </c>
      <c r="R2744" s="2">
        <v>507.35</v>
      </c>
      <c r="S2744" t="s">
        <v>53</v>
      </c>
      <c r="T2744" t="s">
        <v>578</v>
      </c>
      <c r="U2744" t="s">
        <v>579</v>
      </c>
      <c r="V2744" t="s">
        <v>39</v>
      </c>
      <c r="W2744" t="s">
        <v>124</v>
      </c>
      <c r="X2744" t="s">
        <v>67</v>
      </c>
      <c r="Y2744" t="s">
        <v>56</v>
      </c>
      <c r="Z2744" t="s">
        <v>223</v>
      </c>
      <c r="AA2744" t="s">
        <v>68</v>
      </c>
      <c r="AB2744" t="s">
        <v>44</v>
      </c>
    </row>
    <row r="2745" spans="1:28" x14ac:dyDescent="0.25">
      <c r="A2745" t="s">
        <v>6224</v>
      </c>
      <c r="B2745" s="1">
        <v>45514</v>
      </c>
      <c r="C2745" t="s">
        <v>6225</v>
      </c>
      <c r="D2745" t="s">
        <v>6226</v>
      </c>
      <c r="E2745">
        <v>46</v>
      </c>
      <c r="F2745" t="s">
        <v>111</v>
      </c>
      <c r="G2745" t="s">
        <v>366</v>
      </c>
      <c r="H2745" t="s">
        <v>367</v>
      </c>
      <c r="I2745" t="s">
        <v>34</v>
      </c>
      <c r="J2745" t="s">
        <v>130</v>
      </c>
      <c r="K2745">
        <v>4</v>
      </c>
      <c r="L2745" s="2">
        <v>14500</v>
      </c>
      <c r="M2745">
        <v>5</v>
      </c>
      <c r="N2745" s="2">
        <v>58000</v>
      </c>
      <c r="O2745" s="2">
        <v>2900</v>
      </c>
      <c r="P2745" s="2">
        <v>55100</v>
      </c>
      <c r="Q2745" s="2">
        <v>39540.69</v>
      </c>
      <c r="R2745" s="2">
        <v>15559.31</v>
      </c>
      <c r="S2745" t="s">
        <v>53</v>
      </c>
      <c r="T2745" t="s">
        <v>275</v>
      </c>
      <c r="U2745" t="s">
        <v>123</v>
      </c>
      <c r="V2745" t="s">
        <v>39</v>
      </c>
      <c r="W2745" t="s">
        <v>40</v>
      </c>
      <c r="X2745" t="s">
        <v>41</v>
      </c>
      <c r="Y2745" t="s">
        <v>56</v>
      </c>
      <c r="Z2745" t="s">
        <v>43</v>
      </c>
      <c r="AA2745" t="s">
        <v>44</v>
      </c>
      <c r="AB2745" t="s">
        <v>44</v>
      </c>
    </row>
    <row r="2746" spans="1:28" x14ac:dyDescent="0.25">
      <c r="A2746" t="s">
        <v>6227</v>
      </c>
      <c r="B2746" s="1">
        <v>45514</v>
      </c>
      <c r="C2746" t="s">
        <v>445</v>
      </c>
      <c r="D2746" t="s">
        <v>446</v>
      </c>
      <c r="E2746">
        <v>40</v>
      </c>
      <c r="F2746" t="s">
        <v>48</v>
      </c>
      <c r="G2746" t="s">
        <v>280</v>
      </c>
      <c r="H2746" t="s">
        <v>281</v>
      </c>
      <c r="I2746" t="s">
        <v>62</v>
      </c>
      <c r="J2746" t="s">
        <v>190</v>
      </c>
      <c r="K2746">
        <v>1</v>
      </c>
      <c r="L2746" s="2">
        <v>700</v>
      </c>
      <c r="M2746">
        <v>20</v>
      </c>
      <c r="N2746" s="2">
        <v>700</v>
      </c>
      <c r="O2746" s="2">
        <v>140</v>
      </c>
      <c r="P2746" s="2">
        <v>560</v>
      </c>
      <c r="Q2746" s="2">
        <v>403.19</v>
      </c>
      <c r="R2746" s="2">
        <v>156.81</v>
      </c>
      <c r="S2746" t="s">
        <v>53</v>
      </c>
      <c r="T2746" t="s">
        <v>114</v>
      </c>
      <c r="U2746" t="s">
        <v>115</v>
      </c>
      <c r="V2746" t="s">
        <v>39</v>
      </c>
      <c r="W2746" t="s">
        <v>137</v>
      </c>
      <c r="X2746" t="s">
        <v>97</v>
      </c>
      <c r="Y2746" t="s">
        <v>56</v>
      </c>
      <c r="Z2746" t="s">
        <v>43</v>
      </c>
      <c r="AA2746" t="s">
        <v>44</v>
      </c>
      <c r="AB2746" t="s">
        <v>44</v>
      </c>
    </row>
    <row r="2747" spans="1:28" x14ac:dyDescent="0.25">
      <c r="A2747" t="s">
        <v>6228</v>
      </c>
      <c r="B2747" s="1">
        <v>45514</v>
      </c>
      <c r="C2747" t="s">
        <v>4542</v>
      </c>
      <c r="D2747" t="s">
        <v>4543</v>
      </c>
      <c r="E2747">
        <v>24</v>
      </c>
      <c r="F2747" t="s">
        <v>31</v>
      </c>
      <c r="G2747" t="s">
        <v>298</v>
      </c>
      <c r="H2747" t="s">
        <v>299</v>
      </c>
      <c r="I2747" t="s">
        <v>103</v>
      </c>
      <c r="J2747" t="s">
        <v>104</v>
      </c>
      <c r="K2747">
        <v>1</v>
      </c>
      <c r="L2747" s="2">
        <v>700</v>
      </c>
      <c r="M2747">
        <v>10</v>
      </c>
      <c r="N2747" s="2">
        <v>700</v>
      </c>
      <c r="O2747" s="2">
        <v>70</v>
      </c>
      <c r="P2747" s="2">
        <v>630</v>
      </c>
      <c r="Q2747" s="2">
        <v>460.57</v>
      </c>
      <c r="R2747" s="2">
        <v>169.43</v>
      </c>
      <c r="S2747" t="s">
        <v>53</v>
      </c>
      <c r="T2747" t="s">
        <v>178</v>
      </c>
      <c r="U2747" t="s">
        <v>154</v>
      </c>
      <c r="V2747" t="s">
        <v>39</v>
      </c>
      <c r="W2747" t="s">
        <v>137</v>
      </c>
      <c r="X2747" t="s">
        <v>97</v>
      </c>
      <c r="Y2747" t="s">
        <v>42</v>
      </c>
      <c r="Z2747" t="s">
        <v>144</v>
      </c>
      <c r="AA2747" t="s">
        <v>44</v>
      </c>
      <c r="AB2747" t="s">
        <v>44</v>
      </c>
    </row>
    <row r="2748" spans="1:28" x14ac:dyDescent="0.25">
      <c r="A2748" t="s">
        <v>6229</v>
      </c>
      <c r="B2748" s="1">
        <v>45514</v>
      </c>
      <c r="C2748" t="s">
        <v>4720</v>
      </c>
      <c r="D2748" t="s">
        <v>4721</v>
      </c>
      <c r="E2748">
        <v>19</v>
      </c>
      <c r="F2748" t="s">
        <v>111</v>
      </c>
      <c r="G2748" t="s">
        <v>387</v>
      </c>
      <c r="H2748" t="s">
        <v>388</v>
      </c>
      <c r="I2748" t="s">
        <v>74</v>
      </c>
      <c r="J2748" t="s">
        <v>75</v>
      </c>
      <c r="K2748">
        <v>2</v>
      </c>
      <c r="L2748" s="2">
        <v>3200</v>
      </c>
      <c r="M2748">
        <v>0</v>
      </c>
      <c r="N2748" s="2">
        <v>6400</v>
      </c>
      <c r="O2748" s="2">
        <v>0</v>
      </c>
      <c r="P2748" s="2">
        <v>6400</v>
      </c>
      <c r="Q2748" s="2">
        <v>5063.58</v>
      </c>
      <c r="R2748" s="2">
        <v>1336.42</v>
      </c>
      <c r="S2748" t="s">
        <v>64</v>
      </c>
      <c r="T2748" t="s">
        <v>222</v>
      </c>
      <c r="U2748" t="s">
        <v>38</v>
      </c>
      <c r="V2748" t="s">
        <v>39</v>
      </c>
      <c r="W2748" t="s">
        <v>92</v>
      </c>
      <c r="X2748" t="s">
        <v>41</v>
      </c>
      <c r="Y2748" t="s">
        <v>42</v>
      </c>
      <c r="Z2748" t="s">
        <v>43</v>
      </c>
      <c r="AA2748" t="s">
        <v>44</v>
      </c>
      <c r="AB2748" t="s">
        <v>44</v>
      </c>
    </row>
    <row r="2749" spans="1:28" x14ac:dyDescent="0.25">
      <c r="A2749" t="s">
        <v>6230</v>
      </c>
      <c r="B2749" s="1">
        <v>45514</v>
      </c>
      <c r="C2749" t="s">
        <v>1225</v>
      </c>
      <c r="D2749" t="s">
        <v>1226</v>
      </c>
      <c r="E2749">
        <v>58</v>
      </c>
      <c r="F2749" t="s">
        <v>48</v>
      </c>
      <c r="G2749" t="s">
        <v>227</v>
      </c>
      <c r="H2749" t="s">
        <v>228</v>
      </c>
      <c r="I2749" t="s">
        <v>74</v>
      </c>
      <c r="J2749" t="s">
        <v>75</v>
      </c>
      <c r="K2749">
        <v>5</v>
      </c>
      <c r="L2749" s="2">
        <v>1400</v>
      </c>
      <c r="M2749">
        <v>10</v>
      </c>
      <c r="N2749" s="2">
        <v>7000</v>
      </c>
      <c r="O2749" s="2">
        <v>700</v>
      </c>
      <c r="P2749" s="2">
        <v>6300</v>
      </c>
      <c r="Q2749" s="2">
        <v>3501.81</v>
      </c>
      <c r="R2749" s="2">
        <v>2798.19</v>
      </c>
      <c r="S2749" t="s">
        <v>53</v>
      </c>
      <c r="T2749" t="s">
        <v>263</v>
      </c>
      <c r="U2749" t="s">
        <v>91</v>
      </c>
      <c r="V2749" t="s">
        <v>39</v>
      </c>
      <c r="W2749" t="s">
        <v>137</v>
      </c>
      <c r="X2749" t="s">
        <v>41</v>
      </c>
      <c r="Y2749" t="s">
        <v>56</v>
      </c>
      <c r="Z2749" t="s">
        <v>43</v>
      </c>
      <c r="AA2749" t="s">
        <v>44</v>
      </c>
      <c r="AB2749" t="s">
        <v>44</v>
      </c>
    </row>
    <row r="2750" spans="1:28" x14ac:dyDescent="0.25">
      <c r="A2750" t="s">
        <v>6231</v>
      </c>
      <c r="B2750" s="1">
        <v>45514</v>
      </c>
      <c r="C2750" t="s">
        <v>6232</v>
      </c>
      <c r="D2750" t="s">
        <v>6233</v>
      </c>
      <c r="E2750">
        <v>25</v>
      </c>
      <c r="F2750" t="s">
        <v>48</v>
      </c>
      <c r="G2750" t="s">
        <v>298</v>
      </c>
      <c r="H2750" t="s">
        <v>299</v>
      </c>
      <c r="I2750" t="s">
        <v>103</v>
      </c>
      <c r="J2750" t="s">
        <v>104</v>
      </c>
      <c r="K2750">
        <v>2</v>
      </c>
      <c r="L2750" s="2">
        <v>700</v>
      </c>
      <c r="M2750">
        <v>0</v>
      </c>
      <c r="N2750" s="2">
        <v>1400</v>
      </c>
      <c r="O2750" s="2">
        <v>0</v>
      </c>
      <c r="P2750" s="2">
        <v>1400</v>
      </c>
      <c r="Q2750" s="2">
        <v>1033.6099999999999</v>
      </c>
      <c r="R2750" s="2">
        <v>366.39</v>
      </c>
      <c r="S2750" t="s">
        <v>53</v>
      </c>
      <c r="T2750" t="s">
        <v>222</v>
      </c>
      <c r="U2750" t="s">
        <v>38</v>
      </c>
      <c r="V2750" t="s">
        <v>39</v>
      </c>
      <c r="W2750" t="s">
        <v>40</v>
      </c>
      <c r="X2750" t="s">
        <v>67</v>
      </c>
      <c r="Y2750" t="s">
        <v>56</v>
      </c>
      <c r="Z2750" t="s">
        <v>223</v>
      </c>
      <c r="AA2750" t="s">
        <v>44</v>
      </c>
      <c r="AB2750" t="s">
        <v>44</v>
      </c>
    </row>
    <row r="2751" spans="1:28" x14ac:dyDescent="0.25">
      <c r="A2751" t="s">
        <v>6234</v>
      </c>
      <c r="B2751" s="1">
        <v>45514</v>
      </c>
      <c r="C2751" t="s">
        <v>4811</v>
      </c>
      <c r="D2751" t="s">
        <v>4812</v>
      </c>
      <c r="E2751">
        <v>37</v>
      </c>
      <c r="F2751" t="s">
        <v>111</v>
      </c>
      <c r="G2751" t="s">
        <v>436</v>
      </c>
      <c r="H2751" t="s">
        <v>437</v>
      </c>
      <c r="I2751" t="s">
        <v>74</v>
      </c>
      <c r="J2751" t="s">
        <v>190</v>
      </c>
      <c r="K2751">
        <v>2</v>
      </c>
      <c r="L2751" s="2">
        <v>1800</v>
      </c>
      <c r="M2751">
        <v>25</v>
      </c>
      <c r="N2751" s="2">
        <v>3600</v>
      </c>
      <c r="O2751" s="2">
        <v>900</v>
      </c>
      <c r="P2751" s="2">
        <v>2700</v>
      </c>
      <c r="Q2751" s="2">
        <v>1805.38</v>
      </c>
      <c r="R2751" s="2">
        <v>894.62</v>
      </c>
      <c r="S2751" t="s">
        <v>53</v>
      </c>
      <c r="T2751" t="s">
        <v>54</v>
      </c>
      <c r="U2751" t="s">
        <v>55</v>
      </c>
      <c r="V2751" t="s">
        <v>39</v>
      </c>
      <c r="W2751" t="s">
        <v>92</v>
      </c>
      <c r="X2751" t="s">
        <v>41</v>
      </c>
      <c r="Y2751" t="s">
        <v>42</v>
      </c>
      <c r="Z2751" t="s">
        <v>43</v>
      </c>
      <c r="AA2751" t="s">
        <v>44</v>
      </c>
      <c r="AB2751" t="s">
        <v>44</v>
      </c>
    </row>
    <row r="2752" spans="1:28" x14ac:dyDescent="0.25">
      <c r="A2752" t="s">
        <v>6235</v>
      </c>
      <c r="B2752" s="1">
        <v>45514</v>
      </c>
      <c r="C2752" t="s">
        <v>1473</v>
      </c>
      <c r="D2752" t="s">
        <v>1474</v>
      </c>
      <c r="E2752">
        <v>47</v>
      </c>
      <c r="F2752" t="s">
        <v>48</v>
      </c>
      <c r="G2752" t="s">
        <v>101</v>
      </c>
      <c r="H2752" t="s">
        <v>102</v>
      </c>
      <c r="I2752" t="s">
        <v>103</v>
      </c>
      <c r="J2752" t="s">
        <v>104</v>
      </c>
      <c r="K2752">
        <v>3</v>
      </c>
      <c r="L2752" s="2">
        <v>1800</v>
      </c>
      <c r="M2752">
        <v>10</v>
      </c>
      <c r="N2752" s="2">
        <v>5400</v>
      </c>
      <c r="O2752" s="2">
        <v>540</v>
      </c>
      <c r="P2752" s="2">
        <v>4860</v>
      </c>
      <c r="Q2752" s="2">
        <v>3257.5</v>
      </c>
      <c r="R2752" s="2">
        <v>1602.5</v>
      </c>
      <c r="S2752" t="s">
        <v>36</v>
      </c>
      <c r="T2752" t="s">
        <v>222</v>
      </c>
      <c r="U2752" t="s">
        <v>38</v>
      </c>
      <c r="V2752" t="s">
        <v>39</v>
      </c>
      <c r="W2752" t="s">
        <v>124</v>
      </c>
      <c r="X2752" t="s">
        <v>67</v>
      </c>
      <c r="Y2752" t="s">
        <v>84</v>
      </c>
      <c r="Z2752" t="s">
        <v>43</v>
      </c>
      <c r="AA2752" t="s">
        <v>44</v>
      </c>
      <c r="AB2752" t="s">
        <v>44</v>
      </c>
    </row>
    <row r="2753" spans="1:28" x14ac:dyDescent="0.25">
      <c r="A2753" t="s">
        <v>6236</v>
      </c>
      <c r="B2753" s="1">
        <v>45514</v>
      </c>
      <c r="C2753" t="s">
        <v>2064</v>
      </c>
      <c r="D2753" t="s">
        <v>2065</v>
      </c>
      <c r="E2753">
        <v>58</v>
      </c>
      <c r="F2753" t="s">
        <v>48</v>
      </c>
      <c r="G2753" t="s">
        <v>227</v>
      </c>
      <c r="H2753" t="s">
        <v>228</v>
      </c>
      <c r="I2753" t="s">
        <v>74</v>
      </c>
      <c r="J2753" t="s">
        <v>75</v>
      </c>
      <c r="K2753">
        <v>4</v>
      </c>
      <c r="L2753" s="2">
        <v>1400</v>
      </c>
      <c r="M2753">
        <v>10</v>
      </c>
      <c r="N2753" s="2">
        <v>5600</v>
      </c>
      <c r="O2753" s="2">
        <v>560</v>
      </c>
      <c r="P2753" s="2">
        <v>5040</v>
      </c>
      <c r="Q2753" s="2">
        <v>3741.78</v>
      </c>
      <c r="R2753" s="2">
        <v>1298.22</v>
      </c>
      <c r="S2753" t="s">
        <v>36</v>
      </c>
      <c r="T2753" t="s">
        <v>153</v>
      </c>
      <c r="U2753" t="s">
        <v>154</v>
      </c>
      <c r="V2753" t="s">
        <v>39</v>
      </c>
      <c r="W2753" t="s">
        <v>66</v>
      </c>
      <c r="X2753" t="s">
        <v>41</v>
      </c>
      <c r="Y2753" t="s">
        <v>56</v>
      </c>
      <c r="Z2753" t="s">
        <v>43</v>
      </c>
      <c r="AA2753" t="s">
        <v>44</v>
      </c>
      <c r="AB2753" t="s">
        <v>44</v>
      </c>
    </row>
    <row r="2754" spans="1:28" x14ac:dyDescent="0.25">
      <c r="A2754" t="s">
        <v>6237</v>
      </c>
      <c r="B2754" s="1">
        <v>45514</v>
      </c>
      <c r="C2754" t="s">
        <v>1016</v>
      </c>
      <c r="D2754" t="s">
        <v>1017</v>
      </c>
      <c r="E2754">
        <v>58</v>
      </c>
      <c r="F2754" t="s">
        <v>111</v>
      </c>
      <c r="G2754" t="s">
        <v>168</v>
      </c>
      <c r="H2754" t="s">
        <v>169</v>
      </c>
      <c r="I2754" t="s">
        <v>62</v>
      </c>
      <c r="J2754" t="s">
        <v>143</v>
      </c>
      <c r="K2754">
        <v>1</v>
      </c>
      <c r="L2754" s="2">
        <v>1800</v>
      </c>
      <c r="M2754">
        <v>25</v>
      </c>
      <c r="N2754" s="2">
        <v>1800</v>
      </c>
      <c r="O2754" s="2">
        <v>450</v>
      </c>
      <c r="P2754" s="2">
        <v>1350</v>
      </c>
      <c r="Q2754" s="2">
        <v>1067.57</v>
      </c>
      <c r="R2754" s="2">
        <v>282.43</v>
      </c>
      <c r="S2754" t="s">
        <v>36</v>
      </c>
      <c r="T2754" t="s">
        <v>263</v>
      </c>
      <c r="U2754" t="s">
        <v>91</v>
      </c>
      <c r="V2754" t="s">
        <v>39</v>
      </c>
      <c r="W2754" t="s">
        <v>40</v>
      </c>
      <c r="X2754" t="s">
        <v>97</v>
      </c>
      <c r="Y2754" t="s">
        <v>56</v>
      </c>
      <c r="Z2754" t="s">
        <v>223</v>
      </c>
      <c r="AA2754" t="s">
        <v>44</v>
      </c>
      <c r="AB2754" t="s">
        <v>44</v>
      </c>
    </row>
    <row r="2755" spans="1:28" x14ac:dyDescent="0.25">
      <c r="A2755" t="s">
        <v>6238</v>
      </c>
      <c r="B2755" s="1">
        <v>45514</v>
      </c>
      <c r="C2755" t="s">
        <v>6239</v>
      </c>
      <c r="D2755" t="s">
        <v>6240</v>
      </c>
      <c r="E2755">
        <v>45</v>
      </c>
      <c r="F2755" t="s">
        <v>48</v>
      </c>
      <c r="G2755" t="s">
        <v>202</v>
      </c>
      <c r="H2755" t="s">
        <v>203</v>
      </c>
      <c r="I2755" t="s">
        <v>103</v>
      </c>
      <c r="J2755" t="s">
        <v>104</v>
      </c>
      <c r="K2755">
        <v>2</v>
      </c>
      <c r="L2755" s="2">
        <v>550</v>
      </c>
      <c r="M2755">
        <v>5</v>
      </c>
      <c r="N2755" s="2">
        <v>1100</v>
      </c>
      <c r="O2755" s="2">
        <v>55</v>
      </c>
      <c r="P2755" s="2">
        <v>1045</v>
      </c>
      <c r="Q2755" s="2">
        <v>696.89</v>
      </c>
      <c r="R2755" s="2">
        <v>348.11</v>
      </c>
      <c r="S2755" t="s">
        <v>64</v>
      </c>
      <c r="T2755" t="s">
        <v>90</v>
      </c>
      <c r="U2755" t="s">
        <v>91</v>
      </c>
      <c r="V2755" t="s">
        <v>39</v>
      </c>
      <c r="W2755" t="s">
        <v>40</v>
      </c>
      <c r="X2755" t="s">
        <v>41</v>
      </c>
      <c r="Y2755" t="s">
        <v>56</v>
      </c>
      <c r="Z2755" t="s">
        <v>43</v>
      </c>
      <c r="AA2755" t="s">
        <v>44</v>
      </c>
      <c r="AB2755" t="s">
        <v>44</v>
      </c>
    </row>
    <row r="2756" spans="1:28" x14ac:dyDescent="0.25">
      <c r="A2756" t="s">
        <v>6241</v>
      </c>
      <c r="B2756" s="1">
        <v>45515</v>
      </c>
      <c r="C2756" t="s">
        <v>1864</v>
      </c>
      <c r="D2756" t="s">
        <v>1865</v>
      </c>
      <c r="E2756">
        <v>52</v>
      </c>
      <c r="F2756" t="s">
        <v>48</v>
      </c>
      <c r="G2756" t="s">
        <v>158</v>
      </c>
      <c r="H2756" t="s">
        <v>159</v>
      </c>
      <c r="I2756" t="s">
        <v>51</v>
      </c>
      <c r="J2756" t="s">
        <v>52</v>
      </c>
      <c r="K2756">
        <v>1</v>
      </c>
      <c r="L2756" s="2">
        <v>650</v>
      </c>
      <c r="M2756">
        <v>10</v>
      </c>
      <c r="N2756" s="2">
        <v>650</v>
      </c>
      <c r="O2756" s="2">
        <v>65</v>
      </c>
      <c r="P2756" s="2">
        <v>585</v>
      </c>
      <c r="Q2756" s="2">
        <v>379.25</v>
      </c>
      <c r="R2756" s="2">
        <v>205.75</v>
      </c>
      <c r="S2756" t="s">
        <v>64</v>
      </c>
      <c r="T2756" t="s">
        <v>37</v>
      </c>
      <c r="U2756" t="s">
        <v>38</v>
      </c>
      <c r="V2756" t="s">
        <v>39</v>
      </c>
      <c r="W2756" t="s">
        <v>40</v>
      </c>
      <c r="X2756" t="s">
        <v>97</v>
      </c>
      <c r="Y2756" t="s">
        <v>42</v>
      </c>
      <c r="Z2756" t="s">
        <v>43</v>
      </c>
      <c r="AA2756" t="s">
        <v>44</v>
      </c>
      <c r="AB2756" t="s">
        <v>44</v>
      </c>
    </row>
    <row r="2757" spans="1:28" x14ac:dyDescent="0.25">
      <c r="A2757" t="s">
        <v>6242</v>
      </c>
      <c r="B2757" s="1">
        <v>45515</v>
      </c>
      <c r="C2757" t="s">
        <v>3107</v>
      </c>
      <c r="D2757" t="s">
        <v>3108</v>
      </c>
      <c r="E2757">
        <v>60</v>
      </c>
      <c r="F2757" t="s">
        <v>31</v>
      </c>
      <c r="G2757" t="s">
        <v>32</v>
      </c>
      <c r="H2757" t="s">
        <v>33</v>
      </c>
      <c r="I2757" t="s">
        <v>34</v>
      </c>
      <c r="J2757" t="s">
        <v>35</v>
      </c>
      <c r="K2757">
        <v>4</v>
      </c>
      <c r="L2757" s="2">
        <v>55000</v>
      </c>
      <c r="M2757">
        <v>5</v>
      </c>
      <c r="N2757" s="2">
        <v>220000</v>
      </c>
      <c r="O2757" s="2">
        <v>11000</v>
      </c>
      <c r="P2757" s="2">
        <v>209000</v>
      </c>
      <c r="Q2757" s="2">
        <v>164086.48000000001</v>
      </c>
      <c r="R2757" s="2">
        <v>44913.52</v>
      </c>
      <c r="S2757" t="s">
        <v>53</v>
      </c>
      <c r="T2757" t="s">
        <v>37</v>
      </c>
      <c r="U2757" t="s">
        <v>38</v>
      </c>
      <c r="V2757" t="s">
        <v>39</v>
      </c>
      <c r="W2757" t="s">
        <v>137</v>
      </c>
      <c r="X2757" t="s">
        <v>41</v>
      </c>
      <c r="Y2757" t="s">
        <v>84</v>
      </c>
      <c r="Z2757" t="s">
        <v>107</v>
      </c>
      <c r="AA2757" t="s">
        <v>44</v>
      </c>
      <c r="AB2757" t="s">
        <v>44</v>
      </c>
    </row>
    <row r="2758" spans="1:28" x14ac:dyDescent="0.25">
      <c r="A2758" t="s">
        <v>6243</v>
      </c>
      <c r="B2758" s="1">
        <v>45515</v>
      </c>
      <c r="C2758" t="s">
        <v>631</v>
      </c>
      <c r="D2758" t="s">
        <v>632</v>
      </c>
      <c r="E2758">
        <v>44</v>
      </c>
      <c r="F2758" t="s">
        <v>31</v>
      </c>
      <c r="G2758" t="s">
        <v>285</v>
      </c>
      <c r="H2758" t="s">
        <v>286</v>
      </c>
      <c r="I2758" t="s">
        <v>34</v>
      </c>
      <c r="J2758" t="s">
        <v>121</v>
      </c>
      <c r="K2758">
        <v>2</v>
      </c>
      <c r="L2758" s="2">
        <v>3200</v>
      </c>
      <c r="M2758">
        <v>5</v>
      </c>
      <c r="N2758" s="2">
        <v>6400</v>
      </c>
      <c r="O2758" s="2">
        <v>320</v>
      </c>
      <c r="P2758" s="2">
        <v>6080</v>
      </c>
      <c r="Q2758" s="2">
        <v>3794.06</v>
      </c>
      <c r="R2758" s="2">
        <v>2285.94</v>
      </c>
      <c r="S2758" t="s">
        <v>36</v>
      </c>
      <c r="T2758" t="s">
        <v>136</v>
      </c>
      <c r="U2758" t="s">
        <v>38</v>
      </c>
      <c r="V2758" t="s">
        <v>39</v>
      </c>
      <c r="W2758" t="s">
        <v>66</v>
      </c>
      <c r="X2758" t="s">
        <v>41</v>
      </c>
      <c r="Y2758" t="s">
        <v>56</v>
      </c>
      <c r="Z2758" t="s">
        <v>43</v>
      </c>
      <c r="AA2758" t="s">
        <v>44</v>
      </c>
      <c r="AB2758" t="s">
        <v>44</v>
      </c>
    </row>
    <row r="2759" spans="1:28" x14ac:dyDescent="0.25">
      <c r="A2759" t="s">
        <v>6244</v>
      </c>
      <c r="B2759" s="1">
        <v>45515</v>
      </c>
      <c r="C2759" t="s">
        <v>6245</v>
      </c>
      <c r="D2759" t="s">
        <v>6246</v>
      </c>
      <c r="E2759">
        <v>47</v>
      </c>
      <c r="F2759" t="s">
        <v>48</v>
      </c>
      <c r="G2759" t="s">
        <v>101</v>
      </c>
      <c r="H2759" t="s">
        <v>102</v>
      </c>
      <c r="I2759" t="s">
        <v>103</v>
      </c>
      <c r="J2759" t="s">
        <v>104</v>
      </c>
      <c r="K2759">
        <v>2</v>
      </c>
      <c r="L2759" s="2">
        <v>1800</v>
      </c>
      <c r="M2759">
        <v>10</v>
      </c>
      <c r="N2759" s="2">
        <v>3600</v>
      </c>
      <c r="O2759" s="2">
        <v>360</v>
      </c>
      <c r="P2759" s="2">
        <v>3240</v>
      </c>
      <c r="Q2759" s="2">
        <v>2190.13</v>
      </c>
      <c r="R2759" s="2">
        <v>1049.8699999999999</v>
      </c>
      <c r="S2759" t="s">
        <v>36</v>
      </c>
      <c r="T2759" t="s">
        <v>153</v>
      </c>
      <c r="U2759" t="s">
        <v>154</v>
      </c>
      <c r="V2759" t="s">
        <v>39</v>
      </c>
      <c r="W2759" t="s">
        <v>83</v>
      </c>
      <c r="X2759" t="s">
        <v>97</v>
      </c>
      <c r="Y2759" t="s">
        <v>56</v>
      </c>
      <c r="Z2759" t="s">
        <v>43</v>
      </c>
      <c r="AA2759" t="s">
        <v>44</v>
      </c>
      <c r="AB2759" t="s">
        <v>44</v>
      </c>
    </row>
    <row r="2760" spans="1:28" x14ac:dyDescent="0.25">
      <c r="A2760" t="s">
        <v>6247</v>
      </c>
      <c r="B2760" s="1">
        <v>45515</v>
      </c>
      <c r="C2760" t="s">
        <v>6248</v>
      </c>
      <c r="D2760" t="s">
        <v>6249</v>
      </c>
      <c r="E2760">
        <v>52</v>
      </c>
      <c r="F2760" t="s">
        <v>111</v>
      </c>
      <c r="G2760" t="s">
        <v>148</v>
      </c>
      <c r="H2760" t="s">
        <v>149</v>
      </c>
      <c r="I2760" t="s">
        <v>74</v>
      </c>
      <c r="J2760" t="s">
        <v>130</v>
      </c>
      <c r="K2760">
        <v>2</v>
      </c>
      <c r="L2760" s="2">
        <v>3500</v>
      </c>
      <c r="M2760">
        <v>10</v>
      </c>
      <c r="N2760" s="2">
        <v>7000</v>
      </c>
      <c r="O2760" s="2">
        <v>700</v>
      </c>
      <c r="P2760" s="2">
        <v>6300</v>
      </c>
      <c r="Q2760" s="2">
        <v>3821.58</v>
      </c>
      <c r="R2760" s="2">
        <v>2478.42</v>
      </c>
      <c r="S2760" t="s">
        <v>53</v>
      </c>
      <c r="T2760" t="s">
        <v>178</v>
      </c>
      <c r="U2760" t="s">
        <v>154</v>
      </c>
      <c r="V2760" t="s">
        <v>39</v>
      </c>
      <c r="W2760" t="s">
        <v>137</v>
      </c>
      <c r="X2760" t="s">
        <v>41</v>
      </c>
      <c r="Y2760" t="s">
        <v>56</v>
      </c>
      <c r="Z2760" t="s">
        <v>43</v>
      </c>
      <c r="AA2760" t="s">
        <v>44</v>
      </c>
      <c r="AB2760" t="s">
        <v>44</v>
      </c>
    </row>
    <row r="2761" spans="1:28" x14ac:dyDescent="0.25">
      <c r="A2761" t="s">
        <v>6250</v>
      </c>
      <c r="B2761" s="1">
        <v>45515</v>
      </c>
      <c r="C2761" t="s">
        <v>3530</v>
      </c>
      <c r="D2761" t="s">
        <v>3531</v>
      </c>
      <c r="E2761">
        <v>41</v>
      </c>
      <c r="F2761" t="s">
        <v>48</v>
      </c>
      <c r="G2761" t="s">
        <v>119</v>
      </c>
      <c r="H2761" t="s">
        <v>120</v>
      </c>
      <c r="I2761" t="s">
        <v>62</v>
      </c>
      <c r="J2761" t="s">
        <v>121</v>
      </c>
      <c r="K2761">
        <v>2</v>
      </c>
      <c r="L2761" s="2">
        <v>4800</v>
      </c>
      <c r="M2761">
        <v>25</v>
      </c>
      <c r="N2761" s="2">
        <v>9600</v>
      </c>
      <c r="O2761" s="2">
        <v>2400</v>
      </c>
      <c r="P2761" s="2">
        <v>7200</v>
      </c>
      <c r="Q2761" s="2">
        <v>4928.67</v>
      </c>
      <c r="R2761" s="2">
        <v>2271.33</v>
      </c>
      <c r="S2761" t="s">
        <v>53</v>
      </c>
      <c r="T2761" t="s">
        <v>163</v>
      </c>
      <c r="U2761" t="s">
        <v>164</v>
      </c>
      <c r="V2761" t="s">
        <v>39</v>
      </c>
      <c r="W2761" t="s">
        <v>66</v>
      </c>
      <c r="X2761" t="s">
        <v>67</v>
      </c>
      <c r="Y2761" t="s">
        <v>56</v>
      </c>
      <c r="Z2761" t="s">
        <v>43</v>
      </c>
      <c r="AA2761" t="s">
        <v>44</v>
      </c>
      <c r="AB2761" t="s">
        <v>44</v>
      </c>
    </row>
    <row r="2762" spans="1:28" x14ac:dyDescent="0.25">
      <c r="A2762" t="s">
        <v>6251</v>
      </c>
      <c r="B2762" s="1">
        <v>45515</v>
      </c>
      <c r="C2762" t="s">
        <v>1268</v>
      </c>
      <c r="D2762" t="s">
        <v>1269</v>
      </c>
      <c r="E2762">
        <v>37</v>
      </c>
      <c r="F2762" t="s">
        <v>31</v>
      </c>
      <c r="G2762" t="s">
        <v>561</v>
      </c>
      <c r="H2762" t="s">
        <v>562</v>
      </c>
      <c r="I2762" t="s">
        <v>34</v>
      </c>
      <c r="J2762" t="s">
        <v>143</v>
      </c>
      <c r="K2762">
        <v>1</v>
      </c>
      <c r="L2762" s="2">
        <v>900</v>
      </c>
      <c r="M2762">
        <v>10</v>
      </c>
      <c r="N2762" s="2">
        <v>900</v>
      </c>
      <c r="O2762" s="2">
        <v>90</v>
      </c>
      <c r="P2762" s="2">
        <v>810</v>
      </c>
      <c r="Q2762" s="2">
        <v>511.73</v>
      </c>
      <c r="R2762" s="2">
        <v>298.27</v>
      </c>
      <c r="S2762" t="s">
        <v>53</v>
      </c>
      <c r="T2762" t="s">
        <v>178</v>
      </c>
      <c r="U2762" t="s">
        <v>154</v>
      </c>
      <c r="V2762" t="s">
        <v>39</v>
      </c>
      <c r="W2762" t="s">
        <v>40</v>
      </c>
      <c r="X2762" t="s">
        <v>97</v>
      </c>
      <c r="Y2762" t="s">
        <v>42</v>
      </c>
      <c r="Z2762" t="s">
        <v>223</v>
      </c>
      <c r="AA2762" t="s">
        <v>68</v>
      </c>
      <c r="AB2762" t="s">
        <v>44</v>
      </c>
    </row>
    <row r="2763" spans="1:28" x14ac:dyDescent="0.25">
      <c r="A2763" t="s">
        <v>6252</v>
      </c>
      <c r="B2763" s="1">
        <v>45515</v>
      </c>
      <c r="C2763" t="s">
        <v>6121</v>
      </c>
      <c r="D2763" t="s">
        <v>6122</v>
      </c>
      <c r="E2763">
        <v>34</v>
      </c>
      <c r="F2763" t="s">
        <v>31</v>
      </c>
      <c r="G2763" t="s">
        <v>273</v>
      </c>
      <c r="H2763" t="s">
        <v>274</v>
      </c>
      <c r="I2763" t="s">
        <v>51</v>
      </c>
      <c r="J2763" t="s">
        <v>52</v>
      </c>
      <c r="K2763">
        <v>3</v>
      </c>
      <c r="L2763" s="2">
        <v>250</v>
      </c>
      <c r="M2763">
        <v>0</v>
      </c>
      <c r="N2763" s="2">
        <v>750</v>
      </c>
      <c r="O2763" s="2">
        <v>0</v>
      </c>
      <c r="P2763" s="2">
        <v>750</v>
      </c>
      <c r="Q2763" s="2">
        <v>491.81</v>
      </c>
      <c r="R2763" s="2">
        <v>258.19</v>
      </c>
      <c r="S2763" t="s">
        <v>64</v>
      </c>
      <c r="T2763" t="s">
        <v>222</v>
      </c>
      <c r="U2763" t="s">
        <v>38</v>
      </c>
      <c r="V2763" t="s">
        <v>39</v>
      </c>
      <c r="W2763" t="s">
        <v>40</v>
      </c>
      <c r="X2763" t="s">
        <v>41</v>
      </c>
      <c r="Y2763" t="s">
        <v>56</v>
      </c>
      <c r="Z2763" t="s">
        <v>43</v>
      </c>
      <c r="AA2763" t="s">
        <v>44</v>
      </c>
      <c r="AB2763" t="s">
        <v>44</v>
      </c>
    </row>
    <row r="2764" spans="1:28" x14ac:dyDescent="0.25">
      <c r="A2764" t="s">
        <v>6253</v>
      </c>
      <c r="B2764" s="1">
        <v>45515</v>
      </c>
      <c r="C2764" t="s">
        <v>4651</v>
      </c>
      <c r="D2764" t="s">
        <v>4652</v>
      </c>
      <c r="E2764">
        <v>34</v>
      </c>
      <c r="F2764" t="s">
        <v>31</v>
      </c>
      <c r="G2764" t="s">
        <v>212</v>
      </c>
      <c r="H2764" t="s">
        <v>213</v>
      </c>
      <c r="I2764" t="s">
        <v>51</v>
      </c>
      <c r="J2764" t="s">
        <v>52</v>
      </c>
      <c r="K2764">
        <v>4</v>
      </c>
      <c r="L2764" s="2">
        <v>400</v>
      </c>
      <c r="M2764">
        <v>10</v>
      </c>
      <c r="N2764" s="2">
        <v>1600</v>
      </c>
      <c r="O2764" s="2">
        <v>160</v>
      </c>
      <c r="P2764" s="2">
        <v>1440</v>
      </c>
      <c r="Q2764" s="2">
        <v>794.98</v>
      </c>
      <c r="R2764" s="2">
        <v>645.02</v>
      </c>
      <c r="S2764" t="s">
        <v>64</v>
      </c>
      <c r="T2764" t="s">
        <v>263</v>
      </c>
      <c r="U2764" t="s">
        <v>91</v>
      </c>
      <c r="V2764" t="s">
        <v>39</v>
      </c>
      <c r="W2764" t="s">
        <v>66</v>
      </c>
      <c r="X2764" t="s">
        <v>97</v>
      </c>
      <c r="Y2764" t="s">
        <v>56</v>
      </c>
      <c r="Z2764" t="s">
        <v>43</v>
      </c>
      <c r="AA2764" t="s">
        <v>44</v>
      </c>
      <c r="AB2764" t="s">
        <v>44</v>
      </c>
    </row>
    <row r="2765" spans="1:28" x14ac:dyDescent="0.25">
      <c r="A2765" t="s">
        <v>6254</v>
      </c>
      <c r="B2765" s="1">
        <v>45515</v>
      </c>
      <c r="C2765" t="s">
        <v>3974</v>
      </c>
      <c r="D2765" t="s">
        <v>3975</v>
      </c>
      <c r="E2765">
        <v>44</v>
      </c>
      <c r="F2765" t="s">
        <v>48</v>
      </c>
      <c r="G2765" t="s">
        <v>243</v>
      </c>
      <c r="H2765" t="s">
        <v>244</v>
      </c>
      <c r="I2765" t="s">
        <v>103</v>
      </c>
      <c r="J2765" t="s">
        <v>104</v>
      </c>
      <c r="K2765">
        <v>1</v>
      </c>
      <c r="L2765" s="2">
        <v>450</v>
      </c>
      <c r="M2765">
        <v>0</v>
      </c>
      <c r="N2765" s="2">
        <v>450</v>
      </c>
      <c r="O2765" s="2">
        <v>0</v>
      </c>
      <c r="P2765" s="2">
        <v>450</v>
      </c>
      <c r="Q2765" s="2">
        <v>330.13</v>
      </c>
      <c r="R2765" s="2">
        <v>119.87</v>
      </c>
      <c r="S2765" t="s">
        <v>53</v>
      </c>
      <c r="T2765" t="s">
        <v>76</v>
      </c>
      <c r="U2765" t="s">
        <v>77</v>
      </c>
      <c r="V2765" t="s">
        <v>39</v>
      </c>
      <c r="W2765" t="s">
        <v>66</v>
      </c>
      <c r="X2765" t="s">
        <v>41</v>
      </c>
      <c r="Y2765" t="s">
        <v>42</v>
      </c>
      <c r="Z2765" t="s">
        <v>43</v>
      </c>
      <c r="AA2765" t="s">
        <v>44</v>
      </c>
      <c r="AB2765" t="s">
        <v>44</v>
      </c>
    </row>
    <row r="2766" spans="1:28" x14ac:dyDescent="0.25">
      <c r="A2766" t="s">
        <v>6255</v>
      </c>
      <c r="B2766" s="1">
        <v>45516</v>
      </c>
      <c r="C2766" t="s">
        <v>3758</v>
      </c>
      <c r="D2766" t="s">
        <v>3759</v>
      </c>
      <c r="E2766">
        <v>29</v>
      </c>
      <c r="F2766" t="s">
        <v>31</v>
      </c>
      <c r="G2766" t="s">
        <v>243</v>
      </c>
      <c r="H2766" t="s">
        <v>244</v>
      </c>
      <c r="I2766" t="s">
        <v>103</v>
      </c>
      <c r="J2766" t="s">
        <v>104</v>
      </c>
      <c r="K2766">
        <v>1</v>
      </c>
      <c r="L2766" s="2">
        <v>450</v>
      </c>
      <c r="M2766">
        <v>10</v>
      </c>
      <c r="N2766" s="2">
        <v>450</v>
      </c>
      <c r="O2766" s="2">
        <v>45</v>
      </c>
      <c r="P2766" s="2">
        <v>405</v>
      </c>
      <c r="Q2766" s="2">
        <v>276.08</v>
      </c>
      <c r="R2766" s="2">
        <v>128.91999999999999</v>
      </c>
      <c r="S2766" t="s">
        <v>53</v>
      </c>
      <c r="T2766" t="s">
        <v>163</v>
      </c>
      <c r="U2766" t="s">
        <v>164</v>
      </c>
      <c r="V2766" t="s">
        <v>39</v>
      </c>
      <c r="W2766" t="s">
        <v>40</v>
      </c>
      <c r="X2766" t="s">
        <v>41</v>
      </c>
      <c r="Y2766" t="s">
        <v>42</v>
      </c>
      <c r="Z2766" t="s">
        <v>43</v>
      </c>
      <c r="AA2766" t="s">
        <v>44</v>
      </c>
      <c r="AB2766" t="s">
        <v>44</v>
      </c>
    </row>
    <row r="2767" spans="1:28" x14ac:dyDescent="0.25">
      <c r="A2767" t="s">
        <v>6256</v>
      </c>
      <c r="B2767" s="1">
        <v>45516</v>
      </c>
      <c r="C2767" t="s">
        <v>3764</v>
      </c>
      <c r="D2767" t="s">
        <v>3765</v>
      </c>
      <c r="E2767">
        <v>53</v>
      </c>
      <c r="F2767" t="s">
        <v>48</v>
      </c>
      <c r="G2767" t="s">
        <v>112</v>
      </c>
      <c r="H2767" t="s">
        <v>113</v>
      </c>
      <c r="I2767" t="s">
        <v>103</v>
      </c>
      <c r="J2767" t="s">
        <v>104</v>
      </c>
      <c r="K2767">
        <v>4</v>
      </c>
      <c r="L2767" s="2">
        <v>650</v>
      </c>
      <c r="M2767">
        <v>10</v>
      </c>
      <c r="N2767" s="2">
        <v>2600</v>
      </c>
      <c r="O2767" s="2">
        <v>260</v>
      </c>
      <c r="P2767" s="2">
        <v>2340</v>
      </c>
      <c r="Q2767" s="2">
        <v>1532.5</v>
      </c>
      <c r="R2767" s="2">
        <v>807.5</v>
      </c>
      <c r="S2767" t="s">
        <v>53</v>
      </c>
      <c r="T2767" t="s">
        <v>578</v>
      </c>
      <c r="U2767" t="s">
        <v>579</v>
      </c>
      <c r="V2767" t="s">
        <v>39</v>
      </c>
      <c r="W2767" t="s">
        <v>40</v>
      </c>
      <c r="X2767" t="s">
        <v>67</v>
      </c>
      <c r="Y2767" t="s">
        <v>42</v>
      </c>
      <c r="Z2767" t="s">
        <v>43</v>
      </c>
      <c r="AA2767" t="s">
        <v>68</v>
      </c>
      <c r="AB2767" t="s">
        <v>44</v>
      </c>
    </row>
    <row r="2768" spans="1:28" x14ac:dyDescent="0.25">
      <c r="A2768" t="s">
        <v>6257</v>
      </c>
      <c r="B2768" s="1">
        <v>45516</v>
      </c>
      <c r="C2768" t="s">
        <v>6258</v>
      </c>
      <c r="D2768" t="s">
        <v>6259</v>
      </c>
      <c r="E2768">
        <v>38</v>
      </c>
      <c r="F2768" t="s">
        <v>48</v>
      </c>
      <c r="G2768" t="s">
        <v>197</v>
      </c>
      <c r="H2768" t="s">
        <v>198</v>
      </c>
      <c r="I2768" t="s">
        <v>74</v>
      </c>
      <c r="J2768" t="s">
        <v>75</v>
      </c>
      <c r="K2768">
        <v>1</v>
      </c>
      <c r="L2768" s="2">
        <v>2600</v>
      </c>
      <c r="M2768">
        <v>20</v>
      </c>
      <c r="N2768" s="2">
        <v>2600</v>
      </c>
      <c r="O2768" s="2">
        <v>520</v>
      </c>
      <c r="P2768" s="2">
        <v>2080</v>
      </c>
      <c r="Q2768" s="2">
        <v>1681.15</v>
      </c>
      <c r="R2768" s="2">
        <v>398.85</v>
      </c>
      <c r="S2768" t="s">
        <v>53</v>
      </c>
      <c r="T2768" t="s">
        <v>96</v>
      </c>
      <c r="U2768" t="s">
        <v>96</v>
      </c>
      <c r="V2768" t="s">
        <v>39</v>
      </c>
      <c r="W2768" t="s">
        <v>124</v>
      </c>
      <c r="X2768" t="s">
        <v>97</v>
      </c>
      <c r="Y2768" t="s">
        <v>42</v>
      </c>
      <c r="Z2768" t="s">
        <v>43</v>
      </c>
      <c r="AA2768" t="s">
        <v>44</v>
      </c>
      <c r="AB2768" t="s">
        <v>44</v>
      </c>
    </row>
    <row r="2769" spans="1:28" x14ac:dyDescent="0.25">
      <c r="A2769" t="s">
        <v>6260</v>
      </c>
      <c r="B2769" s="1">
        <v>45516</v>
      </c>
      <c r="C2769" t="s">
        <v>6261</v>
      </c>
      <c r="D2769" t="s">
        <v>6262</v>
      </c>
      <c r="E2769">
        <v>47</v>
      </c>
      <c r="F2769" t="s">
        <v>48</v>
      </c>
      <c r="G2769" t="s">
        <v>60</v>
      </c>
      <c r="H2769" t="s">
        <v>61</v>
      </c>
      <c r="I2769" t="s">
        <v>62</v>
      </c>
      <c r="J2769" t="s">
        <v>63</v>
      </c>
      <c r="K2769">
        <v>2</v>
      </c>
      <c r="L2769" s="2">
        <v>3500</v>
      </c>
      <c r="M2769">
        <v>0</v>
      </c>
      <c r="N2769" s="2">
        <v>7000</v>
      </c>
      <c r="O2769" s="2">
        <v>0</v>
      </c>
      <c r="P2769" s="2">
        <v>7000</v>
      </c>
      <c r="Q2769" s="2">
        <v>3933.54</v>
      </c>
      <c r="R2769" s="2">
        <v>3066.46</v>
      </c>
      <c r="S2769" t="s">
        <v>53</v>
      </c>
      <c r="T2769" t="s">
        <v>96</v>
      </c>
      <c r="U2769" t="s">
        <v>96</v>
      </c>
      <c r="V2769" t="s">
        <v>39</v>
      </c>
      <c r="W2769" t="s">
        <v>124</v>
      </c>
      <c r="X2769" t="s">
        <v>41</v>
      </c>
      <c r="Y2769" t="s">
        <v>56</v>
      </c>
      <c r="Z2769" t="s">
        <v>107</v>
      </c>
      <c r="AA2769" t="s">
        <v>44</v>
      </c>
      <c r="AB2769" t="s">
        <v>44</v>
      </c>
    </row>
    <row r="2770" spans="1:28" x14ac:dyDescent="0.25">
      <c r="A2770" t="s">
        <v>6263</v>
      </c>
      <c r="B2770" s="1">
        <v>45516</v>
      </c>
      <c r="C2770" t="s">
        <v>4278</v>
      </c>
      <c r="D2770" t="s">
        <v>4279</v>
      </c>
      <c r="E2770">
        <v>53</v>
      </c>
      <c r="F2770" t="s">
        <v>48</v>
      </c>
      <c r="G2770" t="s">
        <v>128</v>
      </c>
      <c r="H2770" t="s">
        <v>129</v>
      </c>
      <c r="I2770" t="s">
        <v>74</v>
      </c>
      <c r="J2770" t="s">
        <v>130</v>
      </c>
      <c r="K2770">
        <v>6</v>
      </c>
      <c r="L2770" s="2">
        <v>1700</v>
      </c>
      <c r="M2770">
        <v>15</v>
      </c>
      <c r="N2770" s="2">
        <v>10200</v>
      </c>
      <c r="O2770" s="2">
        <v>1530</v>
      </c>
      <c r="P2770" s="2">
        <v>8670</v>
      </c>
      <c r="Q2770" s="2">
        <v>6552.31</v>
      </c>
      <c r="R2770" s="2">
        <v>2117.69</v>
      </c>
      <c r="S2770" t="s">
        <v>53</v>
      </c>
      <c r="T2770" t="s">
        <v>578</v>
      </c>
      <c r="U2770" t="s">
        <v>579</v>
      </c>
      <c r="V2770" t="s">
        <v>39</v>
      </c>
      <c r="W2770" t="s">
        <v>83</v>
      </c>
      <c r="X2770" t="s">
        <v>97</v>
      </c>
      <c r="Y2770" t="s">
        <v>56</v>
      </c>
      <c r="Z2770" t="s">
        <v>43</v>
      </c>
      <c r="AA2770" t="s">
        <v>44</v>
      </c>
      <c r="AB2770" t="s">
        <v>44</v>
      </c>
    </row>
    <row r="2771" spans="1:28" x14ac:dyDescent="0.25">
      <c r="A2771" t="s">
        <v>6264</v>
      </c>
      <c r="B2771" s="1">
        <v>45516</v>
      </c>
      <c r="C2771" t="s">
        <v>537</v>
      </c>
      <c r="D2771" t="s">
        <v>538</v>
      </c>
      <c r="E2771">
        <v>28</v>
      </c>
      <c r="F2771" t="s">
        <v>48</v>
      </c>
      <c r="G2771" t="s">
        <v>119</v>
      </c>
      <c r="H2771" t="s">
        <v>120</v>
      </c>
      <c r="I2771" t="s">
        <v>62</v>
      </c>
      <c r="J2771" t="s">
        <v>121</v>
      </c>
      <c r="K2771">
        <v>3</v>
      </c>
      <c r="L2771" s="2">
        <v>4800</v>
      </c>
      <c r="M2771">
        <v>15</v>
      </c>
      <c r="N2771" s="2">
        <v>14400</v>
      </c>
      <c r="O2771" s="2">
        <v>2160</v>
      </c>
      <c r="P2771" s="2">
        <v>12240</v>
      </c>
      <c r="Q2771" s="2">
        <v>9973.27</v>
      </c>
      <c r="R2771" s="2">
        <v>2266.73</v>
      </c>
      <c r="S2771" t="s">
        <v>53</v>
      </c>
      <c r="T2771" t="s">
        <v>65</v>
      </c>
      <c r="U2771" t="s">
        <v>65</v>
      </c>
      <c r="V2771" t="s">
        <v>39</v>
      </c>
      <c r="W2771" t="s">
        <v>124</v>
      </c>
      <c r="X2771" t="s">
        <v>41</v>
      </c>
      <c r="Y2771" t="s">
        <v>56</v>
      </c>
      <c r="Z2771" t="s">
        <v>43</v>
      </c>
      <c r="AA2771" t="s">
        <v>68</v>
      </c>
      <c r="AB2771" t="s">
        <v>44</v>
      </c>
    </row>
    <row r="2772" spans="1:28" x14ac:dyDescent="0.25">
      <c r="A2772" t="s">
        <v>6265</v>
      </c>
      <c r="B2772" s="1">
        <v>45516</v>
      </c>
      <c r="C2772" t="s">
        <v>2539</v>
      </c>
      <c r="D2772" t="s">
        <v>2540</v>
      </c>
      <c r="E2772">
        <v>45</v>
      </c>
      <c r="F2772" t="s">
        <v>48</v>
      </c>
      <c r="G2772" t="s">
        <v>227</v>
      </c>
      <c r="H2772" t="s">
        <v>228</v>
      </c>
      <c r="I2772" t="s">
        <v>74</v>
      </c>
      <c r="J2772" t="s">
        <v>75</v>
      </c>
      <c r="K2772">
        <v>1</v>
      </c>
      <c r="L2772" s="2">
        <v>1400</v>
      </c>
      <c r="M2772">
        <v>5</v>
      </c>
      <c r="N2772" s="2">
        <v>1400</v>
      </c>
      <c r="O2772" s="2">
        <v>70</v>
      </c>
      <c r="P2772" s="2">
        <v>1330</v>
      </c>
      <c r="Q2772" s="2">
        <v>782.52</v>
      </c>
      <c r="R2772" s="2">
        <v>547.48</v>
      </c>
      <c r="S2772" t="s">
        <v>53</v>
      </c>
      <c r="T2772" t="s">
        <v>407</v>
      </c>
      <c r="U2772" t="s">
        <v>408</v>
      </c>
      <c r="V2772" t="s">
        <v>39</v>
      </c>
      <c r="W2772" t="s">
        <v>40</v>
      </c>
      <c r="X2772" t="s">
        <v>97</v>
      </c>
      <c r="Y2772" t="s">
        <v>42</v>
      </c>
      <c r="Z2772" t="s">
        <v>43</v>
      </c>
      <c r="AA2772" t="s">
        <v>68</v>
      </c>
      <c r="AB2772" t="s">
        <v>44</v>
      </c>
    </row>
    <row r="2773" spans="1:28" x14ac:dyDescent="0.25">
      <c r="A2773" t="s">
        <v>6266</v>
      </c>
      <c r="B2773" s="1">
        <v>45516</v>
      </c>
      <c r="C2773" t="s">
        <v>6267</v>
      </c>
      <c r="D2773" t="s">
        <v>6268</v>
      </c>
      <c r="E2773">
        <v>28</v>
      </c>
      <c r="F2773" t="s">
        <v>111</v>
      </c>
      <c r="G2773" t="s">
        <v>32</v>
      </c>
      <c r="H2773" t="s">
        <v>33</v>
      </c>
      <c r="I2773" t="s">
        <v>34</v>
      </c>
      <c r="J2773" t="s">
        <v>35</v>
      </c>
      <c r="K2773">
        <v>1</v>
      </c>
      <c r="L2773" s="2">
        <v>55000</v>
      </c>
      <c r="M2773">
        <v>5</v>
      </c>
      <c r="N2773" s="2">
        <v>55000</v>
      </c>
      <c r="O2773" s="2">
        <v>2750</v>
      </c>
      <c r="P2773" s="2">
        <v>52250</v>
      </c>
      <c r="Q2773" s="2">
        <v>34733.550000000003</v>
      </c>
      <c r="R2773" s="2">
        <v>17516.45</v>
      </c>
      <c r="S2773" t="s">
        <v>53</v>
      </c>
      <c r="T2773" t="s">
        <v>76</v>
      </c>
      <c r="U2773" t="s">
        <v>77</v>
      </c>
      <c r="V2773" t="s">
        <v>39</v>
      </c>
      <c r="W2773" t="s">
        <v>92</v>
      </c>
      <c r="X2773" t="s">
        <v>97</v>
      </c>
      <c r="Y2773" t="s">
        <v>56</v>
      </c>
      <c r="Z2773" t="s">
        <v>43</v>
      </c>
      <c r="AA2773" t="s">
        <v>44</v>
      </c>
      <c r="AB2773" t="s">
        <v>44</v>
      </c>
    </row>
    <row r="2774" spans="1:28" x14ac:dyDescent="0.25">
      <c r="A2774" t="s">
        <v>6269</v>
      </c>
      <c r="B2774" s="1">
        <v>45516</v>
      </c>
      <c r="C2774" t="s">
        <v>875</v>
      </c>
      <c r="D2774" t="s">
        <v>876</v>
      </c>
      <c r="E2774">
        <v>49</v>
      </c>
      <c r="F2774" t="s">
        <v>48</v>
      </c>
      <c r="G2774" t="s">
        <v>217</v>
      </c>
      <c r="H2774" t="s">
        <v>218</v>
      </c>
      <c r="I2774" t="s">
        <v>34</v>
      </c>
      <c r="J2774" t="s">
        <v>130</v>
      </c>
      <c r="K2774">
        <v>2</v>
      </c>
      <c r="L2774" s="2">
        <v>28000</v>
      </c>
      <c r="M2774">
        <v>10</v>
      </c>
      <c r="N2774" s="2">
        <v>56000</v>
      </c>
      <c r="O2774" s="2">
        <v>5600</v>
      </c>
      <c r="P2774" s="2">
        <v>50400</v>
      </c>
      <c r="Q2774" s="2">
        <v>35959.71</v>
      </c>
      <c r="R2774" s="2">
        <v>14440.29</v>
      </c>
      <c r="S2774" t="s">
        <v>64</v>
      </c>
      <c r="T2774" t="s">
        <v>54</v>
      </c>
      <c r="U2774" t="s">
        <v>55</v>
      </c>
      <c r="V2774" t="s">
        <v>39</v>
      </c>
      <c r="W2774" t="s">
        <v>124</v>
      </c>
      <c r="X2774" t="s">
        <v>97</v>
      </c>
      <c r="Y2774" t="s">
        <v>84</v>
      </c>
      <c r="Z2774" t="s">
        <v>43</v>
      </c>
      <c r="AA2774" t="s">
        <v>44</v>
      </c>
      <c r="AB2774" t="s">
        <v>68</v>
      </c>
    </row>
    <row r="2775" spans="1:28" x14ac:dyDescent="0.25">
      <c r="A2775" t="s">
        <v>6270</v>
      </c>
      <c r="B2775" s="1">
        <v>45516</v>
      </c>
      <c r="C2775" t="s">
        <v>6271</v>
      </c>
      <c r="D2775" t="s">
        <v>6272</v>
      </c>
      <c r="E2775">
        <v>41</v>
      </c>
      <c r="F2775" t="s">
        <v>111</v>
      </c>
      <c r="G2775" t="s">
        <v>436</v>
      </c>
      <c r="H2775" t="s">
        <v>437</v>
      </c>
      <c r="I2775" t="s">
        <v>74</v>
      </c>
      <c r="J2775" t="s">
        <v>190</v>
      </c>
      <c r="K2775">
        <v>5</v>
      </c>
      <c r="L2775" s="2">
        <v>1800</v>
      </c>
      <c r="M2775">
        <v>15</v>
      </c>
      <c r="N2775" s="2">
        <v>9000</v>
      </c>
      <c r="O2775" s="2">
        <v>1350</v>
      </c>
      <c r="P2775" s="2">
        <v>7650</v>
      </c>
      <c r="Q2775" s="2">
        <v>4857.3</v>
      </c>
      <c r="R2775" s="2">
        <v>2792.7</v>
      </c>
      <c r="S2775" t="s">
        <v>53</v>
      </c>
      <c r="T2775" t="s">
        <v>122</v>
      </c>
      <c r="U2775" t="s">
        <v>123</v>
      </c>
      <c r="V2775" t="s">
        <v>39</v>
      </c>
      <c r="W2775" t="s">
        <v>40</v>
      </c>
      <c r="X2775" t="s">
        <v>41</v>
      </c>
      <c r="Y2775" t="s">
        <v>56</v>
      </c>
      <c r="Z2775" t="s">
        <v>144</v>
      </c>
      <c r="AA2775" t="s">
        <v>68</v>
      </c>
      <c r="AB2775" t="s">
        <v>44</v>
      </c>
    </row>
    <row r="2776" spans="1:28" x14ac:dyDescent="0.25">
      <c r="A2776" t="s">
        <v>6273</v>
      </c>
      <c r="B2776" s="1">
        <v>45516</v>
      </c>
      <c r="C2776" t="s">
        <v>6274</v>
      </c>
      <c r="D2776" t="s">
        <v>6275</v>
      </c>
      <c r="E2776">
        <v>59</v>
      </c>
      <c r="F2776" t="s">
        <v>31</v>
      </c>
      <c r="G2776" t="s">
        <v>197</v>
      </c>
      <c r="H2776" t="s">
        <v>198</v>
      </c>
      <c r="I2776" t="s">
        <v>74</v>
      </c>
      <c r="J2776" t="s">
        <v>75</v>
      </c>
      <c r="K2776">
        <v>1</v>
      </c>
      <c r="L2776" s="2">
        <v>2600</v>
      </c>
      <c r="M2776">
        <v>20</v>
      </c>
      <c r="N2776" s="2">
        <v>2600</v>
      </c>
      <c r="O2776" s="2">
        <v>520</v>
      </c>
      <c r="P2776" s="2">
        <v>2080</v>
      </c>
      <c r="Q2776" s="2">
        <v>1157.3499999999999</v>
      </c>
      <c r="R2776" s="2">
        <v>922.65</v>
      </c>
      <c r="S2776" t="s">
        <v>36</v>
      </c>
      <c r="T2776" t="s">
        <v>114</v>
      </c>
      <c r="U2776" t="s">
        <v>115</v>
      </c>
      <c r="V2776" t="s">
        <v>39</v>
      </c>
      <c r="W2776" t="s">
        <v>83</v>
      </c>
      <c r="X2776" t="s">
        <v>97</v>
      </c>
      <c r="Y2776" t="s">
        <v>42</v>
      </c>
      <c r="Z2776" t="s">
        <v>43</v>
      </c>
      <c r="AA2776" t="s">
        <v>68</v>
      </c>
      <c r="AB2776" t="s">
        <v>44</v>
      </c>
    </row>
    <row r="2777" spans="1:28" x14ac:dyDescent="0.25">
      <c r="A2777" t="s">
        <v>6276</v>
      </c>
      <c r="B2777" s="1">
        <v>45516</v>
      </c>
      <c r="C2777" t="s">
        <v>5395</v>
      </c>
      <c r="D2777" t="s">
        <v>5396</v>
      </c>
      <c r="E2777">
        <v>18</v>
      </c>
      <c r="F2777" t="s">
        <v>111</v>
      </c>
      <c r="G2777" t="s">
        <v>119</v>
      </c>
      <c r="H2777" t="s">
        <v>120</v>
      </c>
      <c r="I2777" t="s">
        <v>62</v>
      </c>
      <c r="J2777" t="s">
        <v>121</v>
      </c>
      <c r="K2777">
        <v>2</v>
      </c>
      <c r="L2777" s="2">
        <v>4800</v>
      </c>
      <c r="M2777">
        <v>30</v>
      </c>
      <c r="N2777" s="2">
        <v>9600</v>
      </c>
      <c r="O2777" s="2">
        <v>2880</v>
      </c>
      <c r="P2777" s="2">
        <v>6720</v>
      </c>
      <c r="Q2777" s="2">
        <v>4588.58</v>
      </c>
      <c r="R2777" s="2">
        <v>2131.42</v>
      </c>
      <c r="S2777" t="s">
        <v>53</v>
      </c>
      <c r="T2777" t="s">
        <v>263</v>
      </c>
      <c r="U2777" t="s">
        <v>91</v>
      </c>
      <c r="V2777" t="s">
        <v>39</v>
      </c>
      <c r="W2777" t="s">
        <v>137</v>
      </c>
      <c r="X2777" t="s">
        <v>67</v>
      </c>
      <c r="Y2777" t="s">
        <v>56</v>
      </c>
      <c r="Z2777" t="s">
        <v>43</v>
      </c>
      <c r="AA2777" t="s">
        <v>44</v>
      </c>
      <c r="AB2777" t="s">
        <v>44</v>
      </c>
    </row>
    <row r="2778" spans="1:28" x14ac:dyDescent="0.25">
      <c r="A2778" t="s">
        <v>6277</v>
      </c>
      <c r="B2778" s="1">
        <v>45516</v>
      </c>
      <c r="C2778" t="s">
        <v>2251</v>
      </c>
      <c r="D2778" t="s">
        <v>2252</v>
      </c>
      <c r="E2778">
        <v>24</v>
      </c>
      <c r="F2778" t="s">
        <v>111</v>
      </c>
      <c r="G2778" t="s">
        <v>112</v>
      </c>
      <c r="H2778" t="s">
        <v>113</v>
      </c>
      <c r="I2778" t="s">
        <v>103</v>
      </c>
      <c r="J2778" t="s">
        <v>104</v>
      </c>
      <c r="K2778">
        <v>2</v>
      </c>
      <c r="L2778" s="2">
        <v>650</v>
      </c>
      <c r="M2778">
        <v>15</v>
      </c>
      <c r="N2778" s="2">
        <v>1300</v>
      </c>
      <c r="O2778" s="2">
        <v>195</v>
      </c>
      <c r="P2778" s="2">
        <v>1105</v>
      </c>
      <c r="Q2778" s="2">
        <v>617.41999999999996</v>
      </c>
      <c r="R2778" s="2">
        <v>487.58</v>
      </c>
      <c r="S2778" t="s">
        <v>36</v>
      </c>
      <c r="T2778" t="s">
        <v>275</v>
      </c>
      <c r="U2778" t="s">
        <v>123</v>
      </c>
      <c r="V2778" t="s">
        <v>39</v>
      </c>
      <c r="W2778" t="s">
        <v>83</v>
      </c>
      <c r="X2778" t="s">
        <v>41</v>
      </c>
      <c r="Y2778" t="s">
        <v>56</v>
      </c>
      <c r="Z2778" t="s">
        <v>43</v>
      </c>
      <c r="AA2778" t="s">
        <v>44</v>
      </c>
      <c r="AB2778" t="s">
        <v>44</v>
      </c>
    </row>
    <row r="2779" spans="1:28" x14ac:dyDescent="0.25">
      <c r="A2779" t="s">
        <v>6278</v>
      </c>
      <c r="B2779" s="1">
        <v>45516</v>
      </c>
      <c r="C2779" t="s">
        <v>5989</v>
      </c>
      <c r="D2779" t="s">
        <v>5990</v>
      </c>
      <c r="E2779">
        <v>32</v>
      </c>
      <c r="F2779" t="s">
        <v>31</v>
      </c>
      <c r="G2779" t="s">
        <v>119</v>
      </c>
      <c r="H2779" t="s">
        <v>120</v>
      </c>
      <c r="I2779" t="s">
        <v>62</v>
      </c>
      <c r="J2779" t="s">
        <v>121</v>
      </c>
      <c r="K2779">
        <v>1</v>
      </c>
      <c r="L2779" s="2">
        <v>4800</v>
      </c>
      <c r="M2779">
        <v>15</v>
      </c>
      <c r="N2779" s="2">
        <v>4800</v>
      </c>
      <c r="O2779" s="2">
        <v>720</v>
      </c>
      <c r="P2779" s="2">
        <v>4080</v>
      </c>
      <c r="Q2779" s="2">
        <v>2845.23</v>
      </c>
      <c r="R2779" s="2">
        <v>1234.77</v>
      </c>
      <c r="S2779" t="s">
        <v>64</v>
      </c>
      <c r="T2779" t="s">
        <v>263</v>
      </c>
      <c r="U2779" t="s">
        <v>91</v>
      </c>
      <c r="V2779" t="s">
        <v>39</v>
      </c>
      <c r="W2779" t="s">
        <v>92</v>
      </c>
      <c r="X2779" t="s">
        <v>97</v>
      </c>
      <c r="Y2779" t="s">
        <v>56</v>
      </c>
      <c r="Z2779" t="s">
        <v>43</v>
      </c>
      <c r="AA2779" t="s">
        <v>44</v>
      </c>
      <c r="AB2779" t="s">
        <v>44</v>
      </c>
    </row>
    <row r="2780" spans="1:28" x14ac:dyDescent="0.25">
      <c r="A2780" t="s">
        <v>6279</v>
      </c>
      <c r="B2780" s="1">
        <v>45517</v>
      </c>
      <c r="C2780" t="s">
        <v>180</v>
      </c>
      <c r="D2780" t="s">
        <v>181</v>
      </c>
      <c r="E2780">
        <v>58</v>
      </c>
      <c r="F2780" t="s">
        <v>48</v>
      </c>
      <c r="G2780" t="s">
        <v>119</v>
      </c>
      <c r="H2780" t="s">
        <v>120</v>
      </c>
      <c r="I2780" t="s">
        <v>62</v>
      </c>
      <c r="J2780" t="s">
        <v>121</v>
      </c>
      <c r="K2780">
        <v>2</v>
      </c>
      <c r="L2780" s="2">
        <v>4800</v>
      </c>
      <c r="M2780">
        <v>0</v>
      </c>
      <c r="N2780" s="2">
        <v>9600</v>
      </c>
      <c r="O2780" s="2">
        <v>0</v>
      </c>
      <c r="P2780" s="2">
        <v>9600</v>
      </c>
      <c r="Q2780" s="2">
        <v>6961.39</v>
      </c>
      <c r="R2780" s="2">
        <v>2638.61</v>
      </c>
      <c r="S2780" t="s">
        <v>64</v>
      </c>
      <c r="T2780" t="s">
        <v>163</v>
      </c>
      <c r="U2780" t="s">
        <v>164</v>
      </c>
      <c r="V2780" t="s">
        <v>39</v>
      </c>
      <c r="W2780" t="s">
        <v>66</v>
      </c>
      <c r="X2780" t="s">
        <v>97</v>
      </c>
      <c r="Y2780" t="s">
        <v>56</v>
      </c>
      <c r="Z2780" t="s">
        <v>43</v>
      </c>
      <c r="AA2780" t="s">
        <v>68</v>
      </c>
      <c r="AB2780" t="s">
        <v>44</v>
      </c>
    </row>
    <row r="2781" spans="1:28" x14ac:dyDescent="0.25">
      <c r="A2781" t="s">
        <v>6280</v>
      </c>
      <c r="B2781" s="1">
        <v>45517</v>
      </c>
      <c r="C2781" t="s">
        <v>1831</v>
      </c>
      <c r="D2781" t="s">
        <v>1832</v>
      </c>
      <c r="E2781">
        <v>24</v>
      </c>
      <c r="F2781" t="s">
        <v>31</v>
      </c>
      <c r="G2781" t="s">
        <v>176</v>
      </c>
      <c r="H2781" t="s">
        <v>177</v>
      </c>
      <c r="I2781" t="s">
        <v>34</v>
      </c>
      <c r="J2781" t="s">
        <v>35</v>
      </c>
      <c r="K2781">
        <v>1</v>
      </c>
      <c r="L2781" s="2">
        <v>6500</v>
      </c>
      <c r="M2781">
        <v>10</v>
      </c>
      <c r="N2781" s="2">
        <v>6500</v>
      </c>
      <c r="O2781" s="2">
        <v>650</v>
      </c>
      <c r="P2781" s="2">
        <v>5850</v>
      </c>
      <c r="Q2781" s="2">
        <v>3430.39</v>
      </c>
      <c r="R2781" s="2">
        <v>2419.61</v>
      </c>
      <c r="S2781" t="s">
        <v>36</v>
      </c>
      <c r="T2781" t="s">
        <v>76</v>
      </c>
      <c r="U2781" t="s">
        <v>77</v>
      </c>
      <c r="V2781" t="s">
        <v>39</v>
      </c>
      <c r="W2781" t="s">
        <v>66</v>
      </c>
      <c r="X2781" t="s">
        <v>67</v>
      </c>
      <c r="Y2781" t="s">
        <v>42</v>
      </c>
      <c r="Z2781" t="s">
        <v>107</v>
      </c>
      <c r="AA2781" t="s">
        <v>44</v>
      </c>
      <c r="AB2781" t="s">
        <v>44</v>
      </c>
    </row>
    <row r="2782" spans="1:28" x14ac:dyDescent="0.25">
      <c r="A2782" t="s">
        <v>6281</v>
      </c>
      <c r="B2782" s="1">
        <v>45517</v>
      </c>
      <c r="C2782" t="s">
        <v>6282</v>
      </c>
      <c r="D2782" t="s">
        <v>6283</v>
      </c>
      <c r="E2782">
        <v>32</v>
      </c>
      <c r="F2782" t="s">
        <v>48</v>
      </c>
      <c r="G2782" t="s">
        <v>158</v>
      </c>
      <c r="H2782" t="s">
        <v>159</v>
      </c>
      <c r="I2782" t="s">
        <v>51</v>
      </c>
      <c r="J2782" t="s">
        <v>52</v>
      </c>
      <c r="K2782">
        <v>1</v>
      </c>
      <c r="L2782" s="2">
        <v>650</v>
      </c>
      <c r="M2782">
        <v>10</v>
      </c>
      <c r="N2782" s="2">
        <v>650</v>
      </c>
      <c r="O2782" s="2">
        <v>65</v>
      </c>
      <c r="P2782" s="2">
        <v>585</v>
      </c>
      <c r="Q2782" s="2">
        <v>470.46</v>
      </c>
      <c r="R2782" s="2">
        <v>114.54</v>
      </c>
      <c r="S2782" t="s">
        <v>53</v>
      </c>
      <c r="T2782" t="s">
        <v>275</v>
      </c>
      <c r="U2782" t="s">
        <v>123</v>
      </c>
      <c r="V2782" t="s">
        <v>39</v>
      </c>
      <c r="W2782" t="s">
        <v>40</v>
      </c>
      <c r="X2782" t="s">
        <v>97</v>
      </c>
      <c r="Y2782" t="s">
        <v>42</v>
      </c>
      <c r="Z2782" t="s">
        <v>107</v>
      </c>
      <c r="AA2782" t="s">
        <v>44</v>
      </c>
      <c r="AB2782" t="s">
        <v>44</v>
      </c>
    </row>
    <row r="2783" spans="1:28" x14ac:dyDescent="0.25">
      <c r="A2783" t="s">
        <v>6284</v>
      </c>
      <c r="B2783" s="1">
        <v>45517</v>
      </c>
      <c r="C2783" t="s">
        <v>1827</v>
      </c>
      <c r="D2783" t="s">
        <v>1828</v>
      </c>
      <c r="E2783">
        <v>38</v>
      </c>
      <c r="F2783" t="s">
        <v>111</v>
      </c>
      <c r="G2783" t="s">
        <v>128</v>
      </c>
      <c r="H2783" t="s">
        <v>129</v>
      </c>
      <c r="I2783" t="s">
        <v>74</v>
      </c>
      <c r="J2783" t="s">
        <v>130</v>
      </c>
      <c r="K2783">
        <v>6</v>
      </c>
      <c r="L2783" s="2">
        <v>1700</v>
      </c>
      <c r="M2783">
        <v>10</v>
      </c>
      <c r="N2783" s="2">
        <v>10200</v>
      </c>
      <c r="O2783" s="2">
        <v>1020</v>
      </c>
      <c r="P2783" s="2">
        <v>9180</v>
      </c>
      <c r="Q2783" s="2">
        <v>5608.81</v>
      </c>
      <c r="R2783" s="2">
        <v>3571.19</v>
      </c>
      <c r="S2783" t="s">
        <v>64</v>
      </c>
      <c r="T2783" t="s">
        <v>275</v>
      </c>
      <c r="U2783" t="s">
        <v>123</v>
      </c>
      <c r="V2783" t="s">
        <v>39</v>
      </c>
      <c r="W2783" t="s">
        <v>124</v>
      </c>
      <c r="X2783" t="s">
        <v>41</v>
      </c>
      <c r="Y2783" t="s">
        <v>84</v>
      </c>
      <c r="Z2783" t="s">
        <v>107</v>
      </c>
      <c r="AA2783" t="s">
        <v>44</v>
      </c>
      <c r="AB2783" t="s">
        <v>44</v>
      </c>
    </row>
    <row r="2784" spans="1:28" x14ac:dyDescent="0.25">
      <c r="A2784" t="s">
        <v>6285</v>
      </c>
      <c r="B2784" s="1">
        <v>45517</v>
      </c>
      <c r="C2784" t="s">
        <v>6286</v>
      </c>
      <c r="D2784" t="s">
        <v>6287</v>
      </c>
      <c r="E2784">
        <v>47</v>
      </c>
      <c r="F2784" t="s">
        <v>31</v>
      </c>
      <c r="G2784" t="s">
        <v>436</v>
      </c>
      <c r="H2784" t="s">
        <v>437</v>
      </c>
      <c r="I2784" t="s">
        <v>74</v>
      </c>
      <c r="J2784" t="s">
        <v>190</v>
      </c>
      <c r="K2784">
        <v>1</v>
      </c>
      <c r="L2784" s="2">
        <v>1800</v>
      </c>
      <c r="M2784">
        <v>10</v>
      </c>
      <c r="N2784" s="2">
        <v>1800</v>
      </c>
      <c r="O2784" s="2">
        <v>180</v>
      </c>
      <c r="P2784" s="2">
        <v>1620</v>
      </c>
      <c r="Q2784" s="2">
        <v>1128.55</v>
      </c>
      <c r="R2784" s="2">
        <v>491.45</v>
      </c>
      <c r="S2784" t="s">
        <v>53</v>
      </c>
      <c r="T2784" t="s">
        <v>54</v>
      </c>
      <c r="U2784" t="s">
        <v>55</v>
      </c>
      <c r="V2784" t="s">
        <v>39</v>
      </c>
      <c r="W2784" t="s">
        <v>137</v>
      </c>
      <c r="X2784" t="s">
        <v>41</v>
      </c>
      <c r="Y2784" t="s">
        <v>56</v>
      </c>
      <c r="Z2784" t="s">
        <v>43</v>
      </c>
      <c r="AA2784" t="s">
        <v>44</v>
      </c>
      <c r="AB2784" t="s">
        <v>44</v>
      </c>
    </row>
    <row r="2785" spans="1:28" x14ac:dyDescent="0.25">
      <c r="A2785" t="s">
        <v>6288</v>
      </c>
      <c r="B2785" s="1">
        <v>45517</v>
      </c>
      <c r="C2785" t="s">
        <v>4991</v>
      </c>
      <c r="D2785" t="s">
        <v>4992</v>
      </c>
      <c r="E2785">
        <v>54</v>
      </c>
      <c r="F2785" t="s">
        <v>111</v>
      </c>
      <c r="G2785" t="s">
        <v>238</v>
      </c>
      <c r="H2785" t="s">
        <v>239</v>
      </c>
      <c r="I2785" t="s">
        <v>62</v>
      </c>
      <c r="J2785" t="s">
        <v>63</v>
      </c>
      <c r="K2785">
        <v>2</v>
      </c>
      <c r="L2785" s="2">
        <v>6500</v>
      </c>
      <c r="M2785">
        <v>15</v>
      </c>
      <c r="N2785" s="2">
        <v>13000</v>
      </c>
      <c r="O2785" s="2">
        <v>1950</v>
      </c>
      <c r="P2785" s="2">
        <v>11050</v>
      </c>
      <c r="Q2785" s="2">
        <v>8921.6299999999992</v>
      </c>
      <c r="R2785" s="2">
        <v>2128.37</v>
      </c>
      <c r="S2785" t="s">
        <v>53</v>
      </c>
      <c r="T2785" t="s">
        <v>578</v>
      </c>
      <c r="U2785" t="s">
        <v>579</v>
      </c>
      <c r="V2785" t="s">
        <v>39</v>
      </c>
      <c r="W2785" t="s">
        <v>124</v>
      </c>
      <c r="X2785" t="s">
        <v>97</v>
      </c>
      <c r="Y2785" t="s">
        <v>84</v>
      </c>
      <c r="Z2785" t="s">
        <v>43</v>
      </c>
      <c r="AA2785" t="s">
        <v>44</v>
      </c>
      <c r="AB2785" t="s">
        <v>44</v>
      </c>
    </row>
    <row r="2786" spans="1:28" x14ac:dyDescent="0.25">
      <c r="A2786" t="s">
        <v>6289</v>
      </c>
      <c r="B2786" s="1">
        <v>45517</v>
      </c>
      <c r="C2786" t="s">
        <v>3577</v>
      </c>
      <c r="D2786" t="s">
        <v>3578</v>
      </c>
      <c r="E2786">
        <v>28</v>
      </c>
      <c r="F2786" t="s">
        <v>111</v>
      </c>
      <c r="G2786" t="s">
        <v>298</v>
      </c>
      <c r="H2786" t="s">
        <v>299</v>
      </c>
      <c r="I2786" t="s">
        <v>103</v>
      </c>
      <c r="J2786" t="s">
        <v>104</v>
      </c>
      <c r="K2786">
        <v>1</v>
      </c>
      <c r="L2786" s="2">
        <v>700</v>
      </c>
      <c r="M2786">
        <v>20</v>
      </c>
      <c r="N2786" s="2">
        <v>700</v>
      </c>
      <c r="O2786" s="2">
        <v>140</v>
      </c>
      <c r="P2786" s="2">
        <v>560</v>
      </c>
      <c r="Q2786" s="2">
        <v>383.94</v>
      </c>
      <c r="R2786" s="2">
        <v>176.06</v>
      </c>
      <c r="S2786" t="s">
        <v>64</v>
      </c>
      <c r="T2786" t="s">
        <v>54</v>
      </c>
      <c r="U2786" t="s">
        <v>55</v>
      </c>
      <c r="V2786" t="s">
        <v>39</v>
      </c>
      <c r="W2786" t="s">
        <v>40</v>
      </c>
      <c r="X2786" t="s">
        <v>41</v>
      </c>
      <c r="Y2786" t="s">
        <v>56</v>
      </c>
      <c r="Z2786" t="s">
        <v>223</v>
      </c>
      <c r="AA2786" t="s">
        <v>44</v>
      </c>
      <c r="AB2786" t="s">
        <v>44</v>
      </c>
    </row>
    <row r="2787" spans="1:28" x14ac:dyDescent="0.25">
      <c r="A2787" t="s">
        <v>6290</v>
      </c>
      <c r="B2787" s="1">
        <v>45517</v>
      </c>
      <c r="C2787" t="s">
        <v>3864</v>
      </c>
      <c r="D2787" t="s">
        <v>3865</v>
      </c>
      <c r="E2787">
        <v>26</v>
      </c>
      <c r="F2787" t="s">
        <v>31</v>
      </c>
      <c r="G2787" t="s">
        <v>49</v>
      </c>
      <c r="H2787" t="s">
        <v>50</v>
      </c>
      <c r="I2787" t="s">
        <v>51</v>
      </c>
      <c r="J2787" t="s">
        <v>52</v>
      </c>
      <c r="K2787">
        <v>1</v>
      </c>
      <c r="L2787" s="2">
        <v>500</v>
      </c>
      <c r="M2787">
        <v>5</v>
      </c>
      <c r="N2787" s="2">
        <v>500</v>
      </c>
      <c r="O2787" s="2">
        <v>25</v>
      </c>
      <c r="P2787" s="2">
        <v>475</v>
      </c>
      <c r="Q2787" s="2">
        <v>381.37</v>
      </c>
      <c r="R2787" s="2">
        <v>93.63</v>
      </c>
      <c r="S2787" t="s">
        <v>53</v>
      </c>
      <c r="T2787" t="s">
        <v>105</v>
      </c>
      <c r="U2787" t="s">
        <v>106</v>
      </c>
      <c r="V2787" t="s">
        <v>39</v>
      </c>
      <c r="W2787" t="s">
        <v>92</v>
      </c>
      <c r="X2787" t="s">
        <v>97</v>
      </c>
      <c r="Y2787" t="s">
        <v>42</v>
      </c>
      <c r="Z2787" t="s">
        <v>43</v>
      </c>
      <c r="AA2787" t="s">
        <v>44</v>
      </c>
      <c r="AB2787" t="s">
        <v>44</v>
      </c>
    </row>
    <row r="2788" spans="1:28" x14ac:dyDescent="0.25">
      <c r="A2788" t="s">
        <v>6291</v>
      </c>
      <c r="B2788" s="1">
        <v>45517</v>
      </c>
      <c r="C2788" t="s">
        <v>4958</v>
      </c>
      <c r="D2788" t="s">
        <v>4959</v>
      </c>
      <c r="E2788">
        <v>41</v>
      </c>
      <c r="F2788" t="s">
        <v>48</v>
      </c>
      <c r="G2788" t="s">
        <v>436</v>
      </c>
      <c r="H2788" t="s">
        <v>437</v>
      </c>
      <c r="I2788" t="s">
        <v>74</v>
      </c>
      <c r="J2788" t="s">
        <v>190</v>
      </c>
      <c r="K2788">
        <v>2</v>
      </c>
      <c r="L2788" s="2">
        <v>1800</v>
      </c>
      <c r="M2788">
        <v>20</v>
      </c>
      <c r="N2788" s="2">
        <v>3600</v>
      </c>
      <c r="O2788" s="2">
        <v>720</v>
      </c>
      <c r="P2788" s="2">
        <v>2880</v>
      </c>
      <c r="Q2788" s="2">
        <v>2210.4899999999998</v>
      </c>
      <c r="R2788" s="2">
        <v>669.51</v>
      </c>
      <c r="S2788" t="s">
        <v>53</v>
      </c>
      <c r="T2788" t="s">
        <v>222</v>
      </c>
      <c r="U2788" t="s">
        <v>38</v>
      </c>
      <c r="V2788" t="s">
        <v>39</v>
      </c>
      <c r="W2788" t="s">
        <v>66</v>
      </c>
      <c r="X2788" t="s">
        <v>41</v>
      </c>
      <c r="Y2788" t="s">
        <v>56</v>
      </c>
      <c r="Z2788" t="s">
        <v>43</v>
      </c>
      <c r="AA2788" t="s">
        <v>44</v>
      </c>
      <c r="AB2788" t="s">
        <v>44</v>
      </c>
    </row>
    <row r="2789" spans="1:28" x14ac:dyDescent="0.25">
      <c r="A2789" t="s">
        <v>6292</v>
      </c>
      <c r="B2789" s="1">
        <v>45517</v>
      </c>
      <c r="C2789" t="s">
        <v>6293</v>
      </c>
      <c r="D2789" t="s">
        <v>6294</v>
      </c>
      <c r="E2789">
        <v>35</v>
      </c>
      <c r="F2789" t="s">
        <v>48</v>
      </c>
      <c r="G2789" t="s">
        <v>81</v>
      </c>
      <c r="H2789" t="s">
        <v>82</v>
      </c>
      <c r="I2789" t="s">
        <v>51</v>
      </c>
      <c r="J2789" t="s">
        <v>52</v>
      </c>
      <c r="K2789">
        <v>1</v>
      </c>
      <c r="L2789" s="2">
        <v>600</v>
      </c>
      <c r="M2789">
        <v>20</v>
      </c>
      <c r="N2789" s="2">
        <v>600</v>
      </c>
      <c r="O2789" s="2">
        <v>120</v>
      </c>
      <c r="P2789" s="2">
        <v>480</v>
      </c>
      <c r="Q2789" s="2">
        <v>352.94</v>
      </c>
      <c r="R2789" s="2">
        <v>127.06</v>
      </c>
      <c r="S2789" t="s">
        <v>64</v>
      </c>
      <c r="T2789" t="s">
        <v>105</v>
      </c>
      <c r="U2789" t="s">
        <v>106</v>
      </c>
      <c r="V2789" t="s">
        <v>39</v>
      </c>
      <c r="W2789" t="s">
        <v>92</v>
      </c>
      <c r="X2789" t="s">
        <v>97</v>
      </c>
      <c r="Y2789" t="s">
        <v>56</v>
      </c>
      <c r="Z2789" t="s">
        <v>144</v>
      </c>
      <c r="AA2789" t="s">
        <v>44</v>
      </c>
      <c r="AB2789" t="s">
        <v>44</v>
      </c>
    </row>
    <row r="2790" spans="1:28" x14ac:dyDescent="0.25">
      <c r="A2790" t="s">
        <v>6295</v>
      </c>
      <c r="B2790" s="1">
        <v>45517</v>
      </c>
      <c r="C2790" t="s">
        <v>3838</v>
      </c>
      <c r="D2790" t="s">
        <v>3839</v>
      </c>
      <c r="E2790">
        <v>20</v>
      </c>
      <c r="F2790" t="s">
        <v>111</v>
      </c>
      <c r="G2790" t="s">
        <v>60</v>
      </c>
      <c r="H2790" t="s">
        <v>61</v>
      </c>
      <c r="I2790" t="s">
        <v>62</v>
      </c>
      <c r="J2790" t="s">
        <v>63</v>
      </c>
      <c r="K2790">
        <v>1</v>
      </c>
      <c r="L2790" s="2">
        <v>3500</v>
      </c>
      <c r="M2790">
        <v>5</v>
      </c>
      <c r="N2790" s="2">
        <v>3500</v>
      </c>
      <c r="O2790" s="2">
        <v>175</v>
      </c>
      <c r="P2790" s="2">
        <v>3325</v>
      </c>
      <c r="Q2790" s="2">
        <v>2333.66</v>
      </c>
      <c r="R2790" s="2">
        <v>991.34</v>
      </c>
      <c r="S2790" t="s">
        <v>53</v>
      </c>
      <c r="T2790" t="s">
        <v>163</v>
      </c>
      <c r="U2790" t="s">
        <v>164</v>
      </c>
      <c r="V2790" t="s">
        <v>39</v>
      </c>
      <c r="W2790" t="s">
        <v>83</v>
      </c>
      <c r="X2790" t="s">
        <v>67</v>
      </c>
      <c r="Y2790" t="s">
        <v>84</v>
      </c>
      <c r="Z2790" t="s">
        <v>43</v>
      </c>
      <c r="AA2790" t="s">
        <v>44</v>
      </c>
      <c r="AB2790" t="s">
        <v>44</v>
      </c>
    </row>
    <row r="2791" spans="1:28" x14ac:dyDescent="0.25">
      <c r="A2791" t="s">
        <v>6296</v>
      </c>
      <c r="B2791" s="1">
        <v>45517</v>
      </c>
      <c r="C2791" t="s">
        <v>6297</v>
      </c>
      <c r="D2791" t="s">
        <v>6298</v>
      </c>
      <c r="E2791">
        <v>55</v>
      </c>
      <c r="F2791" t="s">
        <v>48</v>
      </c>
      <c r="G2791" t="s">
        <v>202</v>
      </c>
      <c r="H2791" t="s">
        <v>203</v>
      </c>
      <c r="I2791" t="s">
        <v>103</v>
      </c>
      <c r="J2791" t="s">
        <v>104</v>
      </c>
      <c r="K2791">
        <v>2</v>
      </c>
      <c r="L2791" s="2">
        <v>550</v>
      </c>
      <c r="M2791">
        <v>25</v>
      </c>
      <c r="N2791" s="2">
        <v>1100</v>
      </c>
      <c r="O2791" s="2">
        <v>275</v>
      </c>
      <c r="P2791" s="2">
        <v>825</v>
      </c>
      <c r="Q2791" s="2">
        <v>585.15</v>
      </c>
      <c r="R2791" s="2">
        <v>239.85</v>
      </c>
      <c r="S2791" t="s">
        <v>36</v>
      </c>
      <c r="T2791" t="s">
        <v>578</v>
      </c>
      <c r="U2791" t="s">
        <v>579</v>
      </c>
      <c r="V2791" t="s">
        <v>39</v>
      </c>
      <c r="W2791" t="s">
        <v>137</v>
      </c>
      <c r="X2791" t="s">
        <v>41</v>
      </c>
      <c r="Y2791" t="s">
        <v>56</v>
      </c>
      <c r="Z2791" t="s">
        <v>43</v>
      </c>
      <c r="AA2791" t="s">
        <v>68</v>
      </c>
      <c r="AB2791" t="s">
        <v>44</v>
      </c>
    </row>
    <row r="2792" spans="1:28" x14ac:dyDescent="0.25">
      <c r="A2792" t="s">
        <v>6299</v>
      </c>
      <c r="B2792" s="1">
        <v>45517</v>
      </c>
      <c r="C2792" t="s">
        <v>4866</v>
      </c>
      <c r="D2792" t="s">
        <v>4867</v>
      </c>
      <c r="E2792">
        <v>23</v>
      </c>
      <c r="F2792" t="s">
        <v>31</v>
      </c>
      <c r="G2792" t="s">
        <v>238</v>
      </c>
      <c r="H2792" t="s">
        <v>239</v>
      </c>
      <c r="I2792" t="s">
        <v>62</v>
      </c>
      <c r="J2792" t="s">
        <v>63</v>
      </c>
      <c r="K2792">
        <v>6</v>
      </c>
      <c r="L2792" s="2">
        <v>6500</v>
      </c>
      <c r="M2792">
        <v>15</v>
      </c>
      <c r="N2792" s="2">
        <v>39000</v>
      </c>
      <c r="O2792" s="2">
        <v>5850</v>
      </c>
      <c r="P2792" s="2">
        <v>33150</v>
      </c>
      <c r="Q2792" s="2">
        <v>20434.080000000002</v>
      </c>
      <c r="R2792" s="2">
        <v>12715.92</v>
      </c>
      <c r="S2792" t="s">
        <v>53</v>
      </c>
      <c r="T2792" t="s">
        <v>37</v>
      </c>
      <c r="U2792" t="s">
        <v>38</v>
      </c>
      <c r="V2792" t="s">
        <v>39</v>
      </c>
      <c r="W2792" t="s">
        <v>137</v>
      </c>
      <c r="X2792" t="s">
        <v>97</v>
      </c>
      <c r="Y2792" t="s">
        <v>56</v>
      </c>
      <c r="Z2792" t="s">
        <v>43</v>
      </c>
      <c r="AA2792" t="s">
        <v>44</v>
      </c>
      <c r="AB2792" t="s">
        <v>44</v>
      </c>
    </row>
    <row r="2793" spans="1:28" x14ac:dyDescent="0.25">
      <c r="A2793" t="s">
        <v>6300</v>
      </c>
      <c r="B2793" s="1">
        <v>45518</v>
      </c>
      <c r="C2793" t="s">
        <v>4859</v>
      </c>
      <c r="D2793" t="s">
        <v>4860</v>
      </c>
      <c r="E2793">
        <v>26</v>
      </c>
      <c r="F2793" t="s">
        <v>48</v>
      </c>
      <c r="G2793" t="s">
        <v>176</v>
      </c>
      <c r="H2793" t="s">
        <v>177</v>
      </c>
      <c r="I2793" t="s">
        <v>34</v>
      </c>
      <c r="J2793" t="s">
        <v>35</v>
      </c>
      <c r="K2793">
        <v>6</v>
      </c>
      <c r="L2793" s="2">
        <v>6500</v>
      </c>
      <c r="M2793">
        <v>25</v>
      </c>
      <c r="N2793" s="2">
        <v>39000</v>
      </c>
      <c r="O2793" s="2">
        <v>9750</v>
      </c>
      <c r="P2793" s="2">
        <v>29250</v>
      </c>
      <c r="Q2793" s="2">
        <v>17928.62</v>
      </c>
      <c r="R2793" s="2">
        <v>11321.38</v>
      </c>
      <c r="S2793" t="s">
        <v>53</v>
      </c>
      <c r="T2793" t="s">
        <v>275</v>
      </c>
      <c r="U2793" t="s">
        <v>123</v>
      </c>
      <c r="V2793" t="s">
        <v>39</v>
      </c>
      <c r="W2793" t="s">
        <v>83</v>
      </c>
      <c r="X2793" t="s">
        <v>67</v>
      </c>
      <c r="Y2793" t="s">
        <v>56</v>
      </c>
      <c r="Z2793" t="s">
        <v>107</v>
      </c>
      <c r="AA2793" t="s">
        <v>44</v>
      </c>
      <c r="AB2793" t="s">
        <v>44</v>
      </c>
    </row>
    <row r="2794" spans="1:28" x14ac:dyDescent="0.25">
      <c r="A2794" t="s">
        <v>6301</v>
      </c>
      <c r="B2794" s="1">
        <v>45518</v>
      </c>
      <c r="C2794" t="s">
        <v>4437</v>
      </c>
      <c r="D2794" t="s">
        <v>4438</v>
      </c>
      <c r="E2794">
        <v>58</v>
      </c>
      <c r="F2794" t="s">
        <v>111</v>
      </c>
      <c r="G2794" t="s">
        <v>285</v>
      </c>
      <c r="H2794" t="s">
        <v>286</v>
      </c>
      <c r="I2794" t="s">
        <v>34</v>
      </c>
      <c r="J2794" t="s">
        <v>121</v>
      </c>
      <c r="K2794">
        <v>5</v>
      </c>
      <c r="L2794" s="2">
        <v>3200</v>
      </c>
      <c r="M2794">
        <v>10</v>
      </c>
      <c r="N2794" s="2">
        <v>16000</v>
      </c>
      <c r="O2794" s="2">
        <v>1600</v>
      </c>
      <c r="P2794" s="2">
        <v>14400</v>
      </c>
      <c r="Q2794" s="2">
        <v>11185.72</v>
      </c>
      <c r="R2794" s="2">
        <v>3214.28</v>
      </c>
      <c r="S2794" t="s">
        <v>53</v>
      </c>
      <c r="T2794" t="s">
        <v>407</v>
      </c>
      <c r="U2794" t="s">
        <v>408</v>
      </c>
      <c r="V2794" t="s">
        <v>39</v>
      </c>
      <c r="W2794" t="s">
        <v>137</v>
      </c>
      <c r="X2794" t="s">
        <v>41</v>
      </c>
      <c r="Y2794" t="s">
        <v>42</v>
      </c>
      <c r="Z2794" t="s">
        <v>43</v>
      </c>
      <c r="AA2794" t="s">
        <v>44</v>
      </c>
      <c r="AB2794" t="s">
        <v>44</v>
      </c>
    </row>
    <row r="2795" spans="1:28" x14ac:dyDescent="0.25">
      <c r="A2795" t="s">
        <v>6302</v>
      </c>
      <c r="B2795" s="1">
        <v>45518</v>
      </c>
      <c r="C2795" t="s">
        <v>651</v>
      </c>
      <c r="D2795" t="s">
        <v>652</v>
      </c>
      <c r="E2795">
        <v>37</v>
      </c>
      <c r="F2795" t="s">
        <v>31</v>
      </c>
      <c r="G2795" t="s">
        <v>207</v>
      </c>
      <c r="H2795" t="s">
        <v>208</v>
      </c>
      <c r="I2795" t="s">
        <v>34</v>
      </c>
      <c r="J2795" t="s">
        <v>143</v>
      </c>
      <c r="K2795">
        <v>2</v>
      </c>
      <c r="L2795" s="2">
        <v>18000</v>
      </c>
      <c r="M2795">
        <v>0</v>
      </c>
      <c r="N2795" s="2">
        <v>36000</v>
      </c>
      <c r="O2795" s="2">
        <v>0</v>
      </c>
      <c r="P2795" s="2">
        <v>36000</v>
      </c>
      <c r="Q2795" s="2">
        <v>23271.360000000001</v>
      </c>
      <c r="R2795" s="2">
        <v>12728.64</v>
      </c>
      <c r="S2795" t="s">
        <v>36</v>
      </c>
      <c r="T2795" t="s">
        <v>122</v>
      </c>
      <c r="U2795" t="s">
        <v>123</v>
      </c>
      <c r="V2795" t="s">
        <v>39</v>
      </c>
      <c r="W2795" t="s">
        <v>40</v>
      </c>
      <c r="X2795" t="s">
        <v>97</v>
      </c>
      <c r="Y2795" t="s">
        <v>56</v>
      </c>
      <c r="Z2795" t="s">
        <v>43</v>
      </c>
      <c r="AA2795" t="s">
        <v>44</v>
      </c>
      <c r="AB2795" t="s">
        <v>44</v>
      </c>
    </row>
    <row r="2796" spans="1:28" x14ac:dyDescent="0.25">
      <c r="A2796" t="s">
        <v>6303</v>
      </c>
      <c r="B2796" s="1">
        <v>45518</v>
      </c>
      <c r="C2796" t="s">
        <v>6304</v>
      </c>
      <c r="D2796" t="s">
        <v>6305</v>
      </c>
      <c r="E2796">
        <v>42</v>
      </c>
      <c r="F2796" t="s">
        <v>31</v>
      </c>
      <c r="G2796" t="s">
        <v>141</v>
      </c>
      <c r="H2796" t="s">
        <v>142</v>
      </c>
      <c r="I2796" t="s">
        <v>74</v>
      </c>
      <c r="J2796" t="s">
        <v>143</v>
      </c>
      <c r="K2796">
        <v>2</v>
      </c>
      <c r="L2796" s="2">
        <v>900</v>
      </c>
      <c r="M2796">
        <v>5</v>
      </c>
      <c r="N2796" s="2">
        <v>1800</v>
      </c>
      <c r="O2796" s="2">
        <v>90</v>
      </c>
      <c r="P2796" s="2">
        <v>1710</v>
      </c>
      <c r="Q2796" s="2">
        <v>1050.58</v>
      </c>
      <c r="R2796" s="2">
        <v>659.42</v>
      </c>
      <c r="S2796" t="s">
        <v>53</v>
      </c>
      <c r="T2796" t="s">
        <v>90</v>
      </c>
      <c r="U2796" t="s">
        <v>91</v>
      </c>
      <c r="V2796" t="s">
        <v>39</v>
      </c>
      <c r="W2796" t="s">
        <v>92</v>
      </c>
      <c r="X2796" t="s">
        <v>41</v>
      </c>
      <c r="Y2796" t="s">
        <v>42</v>
      </c>
      <c r="Z2796" t="s">
        <v>43</v>
      </c>
      <c r="AA2796" t="s">
        <v>44</v>
      </c>
      <c r="AB2796" t="s">
        <v>44</v>
      </c>
    </row>
    <row r="2797" spans="1:28" x14ac:dyDescent="0.25">
      <c r="A2797" t="s">
        <v>6306</v>
      </c>
      <c r="B2797" s="1">
        <v>45518</v>
      </c>
      <c r="C2797" t="s">
        <v>2396</v>
      </c>
      <c r="D2797" t="s">
        <v>2397</v>
      </c>
      <c r="E2797">
        <v>52</v>
      </c>
      <c r="F2797" t="s">
        <v>48</v>
      </c>
      <c r="G2797" t="s">
        <v>49</v>
      </c>
      <c r="H2797" t="s">
        <v>50</v>
      </c>
      <c r="I2797" t="s">
        <v>51</v>
      </c>
      <c r="J2797" t="s">
        <v>52</v>
      </c>
      <c r="K2797">
        <v>1</v>
      </c>
      <c r="L2797" s="2">
        <v>500</v>
      </c>
      <c r="M2797">
        <v>10</v>
      </c>
      <c r="N2797" s="2">
        <v>500</v>
      </c>
      <c r="O2797" s="2">
        <v>50</v>
      </c>
      <c r="P2797" s="2">
        <v>450</v>
      </c>
      <c r="Q2797" s="2">
        <v>345.88</v>
      </c>
      <c r="R2797" s="2">
        <v>104.12</v>
      </c>
      <c r="S2797" t="s">
        <v>64</v>
      </c>
      <c r="T2797" t="s">
        <v>114</v>
      </c>
      <c r="U2797" t="s">
        <v>115</v>
      </c>
      <c r="V2797" t="s">
        <v>39</v>
      </c>
      <c r="W2797" t="s">
        <v>83</v>
      </c>
      <c r="X2797" t="s">
        <v>41</v>
      </c>
      <c r="Y2797" t="s">
        <v>56</v>
      </c>
      <c r="Z2797" t="s">
        <v>107</v>
      </c>
      <c r="AA2797" t="s">
        <v>44</v>
      </c>
      <c r="AB2797" t="s">
        <v>44</v>
      </c>
    </row>
    <row r="2798" spans="1:28" x14ac:dyDescent="0.25">
      <c r="A2798" t="s">
        <v>6307</v>
      </c>
      <c r="B2798" s="1">
        <v>45518</v>
      </c>
      <c r="C2798" t="s">
        <v>6308</v>
      </c>
      <c r="D2798" t="s">
        <v>6309</v>
      </c>
      <c r="E2798">
        <v>51</v>
      </c>
      <c r="F2798" t="s">
        <v>48</v>
      </c>
      <c r="G2798" t="s">
        <v>243</v>
      </c>
      <c r="H2798" t="s">
        <v>244</v>
      </c>
      <c r="I2798" t="s">
        <v>103</v>
      </c>
      <c r="J2798" t="s">
        <v>104</v>
      </c>
      <c r="K2798">
        <v>2</v>
      </c>
      <c r="L2798" s="2">
        <v>450</v>
      </c>
      <c r="M2798">
        <v>20</v>
      </c>
      <c r="N2798" s="2">
        <v>900</v>
      </c>
      <c r="O2798" s="2">
        <v>180</v>
      </c>
      <c r="P2798" s="2">
        <v>720</v>
      </c>
      <c r="Q2798" s="2">
        <v>419.89</v>
      </c>
      <c r="R2798" s="2">
        <v>300.11</v>
      </c>
      <c r="S2798" t="s">
        <v>53</v>
      </c>
      <c r="T2798" t="s">
        <v>578</v>
      </c>
      <c r="U2798" t="s">
        <v>579</v>
      </c>
      <c r="V2798" t="s">
        <v>39</v>
      </c>
      <c r="W2798" t="s">
        <v>124</v>
      </c>
      <c r="X2798" t="s">
        <v>67</v>
      </c>
      <c r="Y2798" t="s">
        <v>56</v>
      </c>
      <c r="Z2798" t="s">
        <v>43</v>
      </c>
      <c r="AA2798" t="s">
        <v>44</v>
      </c>
      <c r="AB2798" t="s">
        <v>44</v>
      </c>
    </row>
    <row r="2799" spans="1:28" x14ac:dyDescent="0.25">
      <c r="A2799" t="s">
        <v>6310</v>
      </c>
      <c r="B2799" s="1">
        <v>45518</v>
      </c>
      <c r="C2799" t="s">
        <v>764</v>
      </c>
      <c r="D2799" t="s">
        <v>765</v>
      </c>
      <c r="E2799">
        <v>60</v>
      </c>
      <c r="F2799" t="s">
        <v>48</v>
      </c>
      <c r="G2799" t="s">
        <v>352</v>
      </c>
      <c r="H2799" t="s">
        <v>353</v>
      </c>
      <c r="I2799" t="s">
        <v>103</v>
      </c>
      <c r="J2799" t="s">
        <v>104</v>
      </c>
      <c r="K2799">
        <v>1</v>
      </c>
      <c r="L2799" s="2">
        <v>850</v>
      </c>
      <c r="M2799">
        <v>10</v>
      </c>
      <c r="N2799" s="2">
        <v>850</v>
      </c>
      <c r="O2799" s="2">
        <v>85</v>
      </c>
      <c r="P2799" s="2">
        <v>765</v>
      </c>
      <c r="Q2799" s="2">
        <v>541.22</v>
      </c>
      <c r="R2799" s="2">
        <v>223.78</v>
      </c>
      <c r="S2799" t="s">
        <v>53</v>
      </c>
      <c r="T2799" t="s">
        <v>76</v>
      </c>
      <c r="U2799" t="s">
        <v>77</v>
      </c>
      <c r="V2799" t="s">
        <v>39</v>
      </c>
      <c r="W2799" t="s">
        <v>40</v>
      </c>
      <c r="X2799" t="s">
        <v>41</v>
      </c>
      <c r="Y2799" t="s">
        <v>84</v>
      </c>
      <c r="Z2799" t="s">
        <v>43</v>
      </c>
      <c r="AA2799" t="s">
        <v>44</v>
      </c>
      <c r="AB2799" t="s">
        <v>44</v>
      </c>
    </row>
    <row r="2800" spans="1:28" x14ac:dyDescent="0.25">
      <c r="A2800" t="s">
        <v>6311</v>
      </c>
      <c r="B2800" s="1">
        <v>45518</v>
      </c>
      <c r="C2800" t="s">
        <v>5905</v>
      </c>
      <c r="D2800" t="s">
        <v>5906</v>
      </c>
      <c r="E2800">
        <v>44</v>
      </c>
      <c r="F2800" t="s">
        <v>48</v>
      </c>
      <c r="G2800" t="s">
        <v>352</v>
      </c>
      <c r="H2800" t="s">
        <v>353</v>
      </c>
      <c r="I2800" t="s">
        <v>103</v>
      </c>
      <c r="J2800" t="s">
        <v>104</v>
      </c>
      <c r="K2800">
        <v>1</v>
      </c>
      <c r="L2800" s="2">
        <v>850</v>
      </c>
      <c r="M2800">
        <v>5</v>
      </c>
      <c r="N2800" s="2">
        <v>850</v>
      </c>
      <c r="O2800" s="2">
        <v>42.5</v>
      </c>
      <c r="P2800" s="2">
        <v>807.5</v>
      </c>
      <c r="Q2800" s="2">
        <v>644.09</v>
      </c>
      <c r="R2800" s="2">
        <v>163.41</v>
      </c>
      <c r="S2800" t="s">
        <v>64</v>
      </c>
      <c r="T2800" t="s">
        <v>65</v>
      </c>
      <c r="U2800" t="s">
        <v>65</v>
      </c>
      <c r="V2800" t="s">
        <v>39</v>
      </c>
      <c r="W2800" t="s">
        <v>83</v>
      </c>
      <c r="X2800" t="s">
        <v>41</v>
      </c>
      <c r="Y2800" t="s">
        <v>42</v>
      </c>
      <c r="Z2800" t="s">
        <v>43</v>
      </c>
      <c r="AA2800" t="s">
        <v>44</v>
      </c>
      <c r="AB2800" t="s">
        <v>44</v>
      </c>
    </row>
    <row r="2801" spans="1:28" x14ac:dyDescent="0.25">
      <c r="A2801" t="s">
        <v>6312</v>
      </c>
      <c r="B2801" s="1">
        <v>45518</v>
      </c>
      <c r="C2801" t="s">
        <v>6313</v>
      </c>
      <c r="D2801" t="s">
        <v>6314</v>
      </c>
      <c r="E2801">
        <v>39</v>
      </c>
      <c r="F2801" t="s">
        <v>31</v>
      </c>
      <c r="G2801" t="s">
        <v>238</v>
      </c>
      <c r="H2801" t="s">
        <v>239</v>
      </c>
      <c r="I2801" t="s">
        <v>62</v>
      </c>
      <c r="J2801" t="s">
        <v>63</v>
      </c>
      <c r="K2801">
        <v>2</v>
      </c>
      <c r="L2801" s="2">
        <v>6500</v>
      </c>
      <c r="M2801">
        <v>20</v>
      </c>
      <c r="N2801" s="2">
        <v>13000</v>
      </c>
      <c r="O2801" s="2">
        <v>2600</v>
      </c>
      <c r="P2801" s="2">
        <v>10400</v>
      </c>
      <c r="Q2801" s="2">
        <v>7886.49</v>
      </c>
      <c r="R2801" s="2">
        <v>2513.5100000000002</v>
      </c>
      <c r="S2801" t="s">
        <v>36</v>
      </c>
      <c r="T2801" t="s">
        <v>222</v>
      </c>
      <c r="U2801" t="s">
        <v>38</v>
      </c>
      <c r="V2801" t="s">
        <v>39</v>
      </c>
      <c r="W2801" t="s">
        <v>92</v>
      </c>
      <c r="X2801" t="s">
        <v>41</v>
      </c>
      <c r="Y2801" t="s">
        <v>56</v>
      </c>
      <c r="Z2801" t="s">
        <v>43</v>
      </c>
      <c r="AA2801" t="s">
        <v>68</v>
      </c>
      <c r="AB2801" t="s">
        <v>44</v>
      </c>
    </row>
    <row r="2802" spans="1:28" x14ac:dyDescent="0.25">
      <c r="A2802" t="s">
        <v>6315</v>
      </c>
      <c r="B2802" s="1">
        <v>45518</v>
      </c>
      <c r="C2802" t="s">
        <v>5664</v>
      </c>
      <c r="D2802" t="s">
        <v>5665</v>
      </c>
      <c r="E2802">
        <v>19</v>
      </c>
      <c r="F2802" t="s">
        <v>48</v>
      </c>
      <c r="G2802" t="s">
        <v>344</v>
      </c>
      <c r="H2802" t="s">
        <v>345</v>
      </c>
      <c r="I2802" t="s">
        <v>34</v>
      </c>
      <c r="J2802" t="s">
        <v>121</v>
      </c>
      <c r="K2802">
        <v>1</v>
      </c>
      <c r="L2802" s="2">
        <v>1600</v>
      </c>
      <c r="M2802">
        <v>20</v>
      </c>
      <c r="N2802" s="2">
        <v>1600</v>
      </c>
      <c r="O2802" s="2">
        <v>320</v>
      </c>
      <c r="P2802" s="2">
        <v>1280</v>
      </c>
      <c r="Q2802" s="2">
        <v>860.37</v>
      </c>
      <c r="R2802" s="2">
        <v>419.63</v>
      </c>
      <c r="S2802" t="s">
        <v>64</v>
      </c>
      <c r="T2802" t="s">
        <v>90</v>
      </c>
      <c r="U2802" t="s">
        <v>91</v>
      </c>
      <c r="V2802" t="s">
        <v>39</v>
      </c>
      <c r="W2802" t="s">
        <v>124</v>
      </c>
      <c r="X2802" t="s">
        <v>41</v>
      </c>
      <c r="Y2802" t="s">
        <v>42</v>
      </c>
      <c r="Z2802" t="s">
        <v>43</v>
      </c>
      <c r="AA2802" t="s">
        <v>68</v>
      </c>
      <c r="AB2802" t="s">
        <v>68</v>
      </c>
    </row>
    <row r="2803" spans="1:28" x14ac:dyDescent="0.25">
      <c r="A2803" t="s">
        <v>6316</v>
      </c>
      <c r="B2803" s="1">
        <v>45519</v>
      </c>
      <c r="C2803" t="s">
        <v>4691</v>
      </c>
      <c r="D2803" t="s">
        <v>4692</v>
      </c>
      <c r="E2803">
        <v>60</v>
      </c>
      <c r="F2803" t="s">
        <v>31</v>
      </c>
      <c r="G2803" t="s">
        <v>119</v>
      </c>
      <c r="H2803" t="s">
        <v>120</v>
      </c>
      <c r="I2803" t="s">
        <v>62</v>
      </c>
      <c r="J2803" t="s">
        <v>121</v>
      </c>
      <c r="K2803">
        <v>3</v>
      </c>
      <c r="L2803" s="2">
        <v>4800</v>
      </c>
      <c r="M2803">
        <v>30</v>
      </c>
      <c r="N2803" s="2">
        <v>14400</v>
      </c>
      <c r="O2803" s="2">
        <v>4320</v>
      </c>
      <c r="P2803" s="2">
        <v>10080</v>
      </c>
      <c r="Q2803" s="2">
        <v>7700.42</v>
      </c>
      <c r="R2803" s="2">
        <v>2379.58</v>
      </c>
      <c r="S2803" t="s">
        <v>64</v>
      </c>
      <c r="T2803" t="s">
        <v>263</v>
      </c>
      <c r="U2803" t="s">
        <v>91</v>
      </c>
      <c r="V2803" t="s">
        <v>39</v>
      </c>
      <c r="W2803" t="s">
        <v>66</v>
      </c>
      <c r="X2803" t="s">
        <v>67</v>
      </c>
      <c r="Y2803" t="s">
        <v>42</v>
      </c>
      <c r="Z2803" t="s">
        <v>43</v>
      </c>
      <c r="AA2803" t="s">
        <v>44</v>
      </c>
      <c r="AB2803" t="s">
        <v>44</v>
      </c>
    </row>
    <row r="2804" spans="1:28" x14ac:dyDescent="0.25">
      <c r="A2804" t="s">
        <v>6317</v>
      </c>
      <c r="B2804" s="1">
        <v>45519</v>
      </c>
      <c r="C2804" t="s">
        <v>6318</v>
      </c>
      <c r="D2804" t="s">
        <v>6319</v>
      </c>
      <c r="E2804">
        <v>29</v>
      </c>
      <c r="F2804" t="s">
        <v>48</v>
      </c>
      <c r="G2804" t="s">
        <v>119</v>
      </c>
      <c r="H2804" t="s">
        <v>120</v>
      </c>
      <c r="I2804" t="s">
        <v>62</v>
      </c>
      <c r="J2804" t="s">
        <v>121</v>
      </c>
      <c r="K2804">
        <v>2</v>
      </c>
      <c r="L2804" s="2">
        <v>4800</v>
      </c>
      <c r="M2804">
        <v>5</v>
      </c>
      <c r="N2804" s="2">
        <v>9600</v>
      </c>
      <c r="O2804" s="2">
        <v>480</v>
      </c>
      <c r="P2804" s="2">
        <v>9120</v>
      </c>
      <c r="Q2804" s="2">
        <v>6735.58</v>
      </c>
      <c r="R2804" s="2">
        <v>2384.42</v>
      </c>
      <c r="S2804" t="s">
        <v>53</v>
      </c>
      <c r="T2804" t="s">
        <v>407</v>
      </c>
      <c r="U2804" t="s">
        <v>408</v>
      </c>
      <c r="V2804" t="s">
        <v>39</v>
      </c>
      <c r="W2804" t="s">
        <v>40</v>
      </c>
      <c r="X2804" t="s">
        <v>41</v>
      </c>
      <c r="Y2804" t="s">
        <v>56</v>
      </c>
      <c r="Z2804" t="s">
        <v>43</v>
      </c>
      <c r="AA2804" t="s">
        <v>44</v>
      </c>
      <c r="AB2804" t="s">
        <v>44</v>
      </c>
    </row>
    <row r="2805" spans="1:28" x14ac:dyDescent="0.25">
      <c r="A2805" t="s">
        <v>6320</v>
      </c>
      <c r="B2805" s="1">
        <v>45519</v>
      </c>
      <c r="C2805" t="s">
        <v>525</v>
      </c>
      <c r="D2805" t="s">
        <v>526</v>
      </c>
      <c r="E2805">
        <v>51</v>
      </c>
      <c r="F2805" t="s">
        <v>48</v>
      </c>
      <c r="G2805" t="s">
        <v>88</v>
      </c>
      <c r="H2805" t="s">
        <v>89</v>
      </c>
      <c r="I2805" t="s">
        <v>62</v>
      </c>
      <c r="J2805" t="s">
        <v>63</v>
      </c>
      <c r="K2805">
        <v>5</v>
      </c>
      <c r="L2805" s="2">
        <v>4200</v>
      </c>
      <c r="M2805">
        <v>10</v>
      </c>
      <c r="N2805" s="2">
        <v>21000</v>
      </c>
      <c r="O2805" s="2">
        <v>2100</v>
      </c>
      <c r="P2805" s="2">
        <v>18900</v>
      </c>
      <c r="Q2805" s="2">
        <v>11350.13</v>
      </c>
      <c r="R2805" s="2">
        <v>7549.87</v>
      </c>
      <c r="S2805" t="s">
        <v>53</v>
      </c>
      <c r="T2805" t="s">
        <v>114</v>
      </c>
      <c r="U2805" t="s">
        <v>115</v>
      </c>
      <c r="V2805" t="s">
        <v>39</v>
      </c>
      <c r="W2805" t="s">
        <v>92</v>
      </c>
      <c r="X2805" t="s">
        <v>67</v>
      </c>
      <c r="Y2805" t="s">
        <v>42</v>
      </c>
      <c r="Z2805" t="s">
        <v>223</v>
      </c>
      <c r="AA2805" t="s">
        <v>44</v>
      </c>
      <c r="AB2805" t="s">
        <v>44</v>
      </c>
    </row>
    <row r="2806" spans="1:28" x14ac:dyDescent="0.25">
      <c r="A2806" t="s">
        <v>6321</v>
      </c>
      <c r="B2806" s="1">
        <v>45519</v>
      </c>
      <c r="C2806" t="s">
        <v>3078</v>
      </c>
      <c r="D2806" t="s">
        <v>3079</v>
      </c>
      <c r="E2806">
        <v>38</v>
      </c>
      <c r="F2806" t="s">
        <v>111</v>
      </c>
      <c r="G2806" t="s">
        <v>88</v>
      </c>
      <c r="H2806" t="s">
        <v>89</v>
      </c>
      <c r="I2806" t="s">
        <v>62</v>
      </c>
      <c r="J2806" t="s">
        <v>63</v>
      </c>
      <c r="K2806">
        <v>1</v>
      </c>
      <c r="L2806" s="2">
        <v>4200</v>
      </c>
      <c r="M2806">
        <v>25</v>
      </c>
      <c r="N2806" s="2">
        <v>4200</v>
      </c>
      <c r="O2806" s="2">
        <v>1050</v>
      </c>
      <c r="P2806" s="2">
        <v>3150</v>
      </c>
      <c r="Q2806" s="2">
        <v>1862.22</v>
      </c>
      <c r="R2806" s="2">
        <v>1287.78</v>
      </c>
      <c r="S2806" t="s">
        <v>53</v>
      </c>
      <c r="T2806" t="s">
        <v>122</v>
      </c>
      <c r="U2806" t="s">
        <v>123</v>
      </c>
      <c r="V2806" t="s">
        <v>39</v>
      </c>
      <c r="W2806" t="s">
        <v>124</v>
      </c>
      <c r="X2806" t="s">
        <v>41</v>
      </c>
      <c r="Y2806" t="s">
        <v>56</v>
      </c>
      <c r="Z2806" t="s">
        <v>43</v>
      </c>
      <c r="AA2806" t="s">
        <v>44</v>
      </c>
      <c r="AB2806" t="s">
        <v>44</v>
      </c>
    </row>
    <row r="2807" spans="1:28" x14ac:dyDescent="0.25">
      <c r="A2807" t="s">
        <v>6322</v>
      </c>
      <c r="B2807" s="1">
        <v>45519</v>
      </c>
      <c r="C2807" t="s">
        <v>3191</v>
      </c>
      <c r="D2807" t="s">
        <v>3192</v>
      </c>
      <c r="E2807">
        <v>28</v>
      </c>
      <c r="F2807" t="s">
        <v>48</v>
      </c>
      <c r="G2807" t="s">
        <v>298</v>
      </c>
      <c r="H2807" t="s">
        <v>299</v>
      </c>
      <c r="I2807" t="s">
        <v>103</v>
      </c>
      <c r="J2807" t="s">
        <v>104</v>
      </c>
      <c r="K2807">
        <v>1</v>
      </c>
      <c r="L2807" s="2">
        <v>700</v>
      </c>
      <c r="M2807">
        <v>5</v>
      </c>
      <c r="N2807" s="2">
        <v>700</v>
      </c>
      <c r="O2807" s="2">
        <v>35</v>
      </c>
      <c r="P2807" s="2">
        <v>665</v>
      </c>
      <c r="Q2807" s="2">
        <v>539.71</v>
      </c>
      <c r="R2807" s="2">
        <v>125.29</v>
      </c>
      <c r="S2807" t="s">
        <v>53</v>
      </c>
      <c r="T2807" t="s">
        <v>163</v>
      </c>
      <c r="U2807" t="s">
        <v>164</v>
      </c>
      <c r="V2807" t="s">
        <v>39</v>
      </c>
      <c r="W2807" t="s">
        <v>83</v>
      </c>
      <c r="X2807" t="s">
        <v>41</v>
      </c>
      <c r="Y2807" t="s">
        <v>56</v>
      </c>
      <c r="Z2807" t="s">
        <v>43</v>
      </c>
      <c r="AA2807" t="s">
        <v>68</v>
      </c>
      <c r="AB2807" t="s">
        <v>44</v>
      </c>
    </row>
    <row r="2808" spans="1:28" x14ac:dyDescent="0.25">
      <c r="A2808" t="s">
        <v>6323</v>
      </c>
      <c r="B2808" s="1">
        <v>45519</v>
      </c>
      <c r="C2808" t="s">
        <v>2652</v>
      </c>
      <c r="D2808" t="s">
        <v>2653</v>
      </c>
      <c r="E2808">
        <v>24</v>
      </c>
      <c r="F2808" t="s">
        <v>111</v>
      </c>
      <c r="G2808" t="s">
        <v>243</v>
      </c>
      <c r="H2808" t="s">
        <v>244</v>
      </c>
      <c r="I2808" t="s">
        <v>103</v>
      </c>
      <c r="J2808" t="s">
        <v>104</v>
      </c>
      <c r="K2808">
        <v>4</v>
      </c>
      <c r="L2808" s="2">
        <v>450</v>
      </c>
      <c r="M2808">
        <v>5</v>
      </c>
      <c r="N2808" s="2">
        <v>1800</v>
      </c>
      <c r="O2808" s="2">
        <v>90</v>
      </c>
      <c r="P2808" s="2">
        <v>1710</v>
      </c>
      <c r="Q2808" s="2">
        <v>1107.51</v>
      </c>
      <c r="R2808" s="2">
        <v>602.49</v>
      </c>
      <c r="S2808" t="s">
        <v>53</v>
      </c>
      <c r="T2808" t="s">
        <v>114</v>
      </c>
      <c r="U2808" t="s">
        <v>115</v>
      </c>
      <c r="V2808" t="s">
        <v>39</v>
      </c>
      <c r="W2808" t="s">
        <v>83</v>
      </c>
      <c r="X2808" t="s">
        <v>41</v>
      </c>
      <c r="Y2808" t="s">
        <v>42</v>
      </c>
      <c r="Z2808" t="s">
        <v>223</v>
      </c>
      <c r="AA2808" t="s">
        <v>44</v>
      </c>
      <c r="AB2808" t="s">
        <v>44</v>
      </c>
    </row>
    <row r="2809" spans="1:28" x14ac:dyDescent="0.25">
      <c r="A2809" t="s">
        <v>6324</v>
      </c>
      <c r="B2809" s="1">
        <v>45520</v>
      </c>
      <c r="C2809" t="s">
        <v>4883</v>
      </c>
      <c r="D2809" t="s">
        <v>4884</v>
      </c>
      <c r="E2809">
        <v>30</v>
      </c>
      <c r="F2809" t="s">
        <v>48</v>
      </c>
      <c r="G2809" t="s">
        <v>81</v>
      </c>
      <c r="H2809" t="s">
        <v>82</v>
      </c>
      <c r="I2809" t="s">
        <v>51</v>
      </c>
      <c r="J2809" t="s">
        <v>52</v>
      </c>
      <c r="K2809">
        <v>4</v>
      </c>
      <c r="L2809" s="2">
        <v>600</v>
      </c>
      <c r="M2809">
        <v>0</v>
      </c>
      <c r="N2809" s="2">
        <v>2400</v>
      </c>
      <c r="O2809" s="2">
        <v>0</v>
      </c>
      <c r="P2809" s="2">
        <v>2400</v>
      </c>
      <c r="Q2809" s="2">
        <v>1400.76</v>
      </c>
      <c r="R2809" s="2">
        <v>999.24</v>
      </c>
      <c r="S2809" t="s">
        <v>53</v>
      </c>
      <c r="T2809" t="s">
        <v>290</v>
      </c>
      <c r="U2809" t="s">
        <v>291</v>
      </c>
      <c r="V2809" t="s">
        <v>39</v>
      </c>
      <c r="W2809" t="s">
        <v>66</v>
      </c>
      <c r="X2809" t="s">
        <v>41</v>
      </c>
      <c r="Y2809" t="s">
        <v>56</v>
      </c>
      <c r="Z2809" t="s">
        <v>223</v>
      </c>
      <c r="AA2809" t="s">
        <v>44</v>
      </c>
      <c r="AB2809" t="s">
        <v>44</v>
      </c>
    </row>
    <row r="2810" spans="1:28" x14ac:dyDescent="0.25">
      <c r="A2810" t="s">
        <v>6325</v>
      </c>
      <c r="B2810" s="1">
        <v>45520</v>
      </c>
      <c r="C2810" t="s">
        <v>3868</v>
      </c>
      <c r="D2810" t="s">
        <v>3869</v>
      </c>
      <c r="E2810">
        <v>36</v>
      </c>
      <c r="F2810" t="s">
        <v>31</v>
      </c>
      <c r="G2810" t="s">
        <v>227</v>
      </c>
      <c r="H2810" t="s">
        <v>228</v>
      </c>
      <c r="I2810" t="s">
        <v>74</v>
      </c>
      <c r="J2810" t="s">
        <v>75</v>
      </c>
      <c r="K2810">
        <v>6</v>
      </c>
      <c r="L2810" s="2">
        <v>1400</v>
      </c>
      <c r="M2810">
        <v>0</v>
      </c>
      <c r="N2810" s="2">
        <v>8400</v>
      </c>
      <c r="O2810" s="2">
        <v>0</v>
      </c>
      <c r="P2810" s="2">
        <v>8400</v>
      </c>
      <c r="Q2810" s="2">
        <v>6842.04</v>
      </c>
      <c r="R2810" s="2">
        <v>1557.96</v>
      </c>
      <c r="S2810" t="s">
        <v>53</v>
      </c>
      <c r="T2810" t="s">
        <v>122</v>
      </c>
      <c r="U2810" t="s">
        <v>123</v>
      </c>
      <c r="V2810" t="s">
        <v>39</v>
      </c>
      <c r="W2810" t="s">
        <v>40</v>
      </c>
      <c r="X2810" t="s">
        <v>67</v>
      </c>
      <c r="Y2810" t="s">
        <v>42</v>
      </c>
      <c r="Z2810" t="s">
        <v>223</v>
      </c>
      <c r="AA2810" t="s">
        <v>44</v>
      </c>
      <c r="AB2810" t="s">
        <v>44</v>
      </c>
    </row>
    <row r="2811" spans="1:28" x14ac:dyDescent="0.25">
      <c r="A2811" t="s">
        <v>6326</v>
      </c>
      <c r="B2811" s="1">
        <v>45520</v>
      </c>
      <c r="C2811" t="s">
        <v>1383</v>
      </c>
      <c r="D2811" t="s">
        <v>1384</v>
      </c>
      <c r="E2811">
        <v>28</v>
      </c>
      <c r="F2811" t="s">
        <v>31</v>
      </c>
      <c r="G2811" t="s">
        <v>60</v>
      </c>
      <c r="H2811" t="s">
        <v>61</v>
      </c>
      <c r="I2811" t="s">
        <v>62</v>
      </c>
      <c r="J2811" t="s">
        <v>63</v>
      </c>
      <c r="K2811">
        <v>1</v>
      </c>
      <c r="L2811" s="2">
        <v>3500</v>
      </c>
      <c r="M2811">
        <v>20</v>
      </c>
      <c r="N2811" s="2">
        <v>3500</v>
      </c>
      <c r="O2811" s="2">
        <v>700</v>
      </c>
      <c r="P2811" s="2">
        <v>2800</v>
      </c>
      <c r="Q2811" s="2">
        <v>2103.89</v>
      </c>
      <c r="R2811" s="2">
        <v>696.11</v>
      </c>
      <c r="S2811" t="s">
        <v>53</v>
      </c>
      <c r="T2811" t="s">
        <v>65</v>
      </c>
      <c r="U2811" t="s">
        <v>65</v>
      </c>
      <c r="V2811" t="s">
        <v>39</v>
      </c>
      <c r="W2811" t="s">
        <v>40</v>
      </c>
      <c r="X2811" t="s">
        <v>41</v>
      </c>
      <c r="Y2811" t="s">
        <v>56</v>
      </c>
      <c r="Z2811" t="s">
        <v>43</v>
      </c>
      <c r="AA2811" t="s">
        <v>44</v>
      </c>
      <c r="AB2811" t="s">
        <v>44</v>
      </c>
    </row>
    <row r="2812" spans="1:28" x14ac:dyDescent="0.25">
      <c r="A2812" t="s">
        <v>6327</v>
      </c>
      <c r="B2812" s="1">
        <v>45520</v>
      </c>
      <c r="C2812" t="s">
        <v>6328</v>
      </c>
      <c r="D2812" t="s">
        <v>6329</v>
      </c>
      <c r="E2812">
        <v>34</v>
      </c>
      <c r="F2812" t="s">
        <v>111</v>
      </c>
      <c r="G2812" t="s">
        <v>238</v>
      </c>
      <c r="H2812" t="s">
        <v>239</v>
      </c>
      <c r="I2812" t="s">
        <v>62</v>
      </c>
      <c r="J2812" t="s">
        <v>63</v>
      </c>
      <c r="K2812">
        <v>1</v>
      </c>
      <c r="L2812" s="2">
        <v>6500</v>
      </c>
      <c r="M2812">
        <v>0</v>
      </c>
      <c r="N2812" s="2">
        <v>6500</v>
      </c>
      <c r="O2812" s="2">
        <v>0</v>
      </c>
      <c r="P2812" s="2">
        <v>6500</v>
      </c>
      <c r="Q2812" s="2">
        <v>4288.21</v>
      </c>
      <c r="R2812" s="2">
        <v>2211.79</v>
      </c>
      <c r="S2812" t="s">
        <v>53</v>
      </c>
      <c r="T2812" t="s">
        <v>37</v>
      </c>
      <c r="U2812" t="s">
        <v>38</v>
      </c>
      <c r="V2812" t="s">
        <v>39</v>
      </c>
      <c r="W2812" t="s">
        <v>83</v>
      </c>
      <c r="X2812" t="s">
        <v>41</v>
      </c>
      <c r="Y2812" t="s">
        <v>56</v>
      </c>
      <c r="Z2812" t="s">
        <v>43</v>
      </c>
      <c r="AA2812" t="s">
        <v>44</v>
      </c>
      <c r="AB2812" t="s">
        <v>44</v>
      </c>
    </row>
    <row r="2813" spans="1:28" x14ac:dyDescent="0.25">
      <c r="A2813" t="s">
        <v>6330</v>
      </c>
      <c r="B2813" s="1">
        <v>45520</v>
      </c>
      <c r="C2813" t="s">
        <v>3331</v>
      </c>
      <c r="D2813" t="s">
        <v>3332</v>
      </c>
      <c r="E2813">
        <v>57</v>
      </c>
      <c r="F2813" t="s">
        <v>48</v>
      </c>
      <c r="G2813" t="s">
        <v>188</v>
      </c>
      <c r="H2813" t="s">
        <v>189</v>
      </c>
      <c r="I2813" t="s">
        <v>34</v>
      </c>
      <c r="J2813" t="s">
        <v>190</v>
      </c>
      <c r="K2813">
        <v>1</v>
      </c>
      <c r="L2813" s="2">
        <v>1800</v>
      </c>
      <c r="M2813">
        <v>25</v>
      </c>
      <c r="N2813" s="2">
        <v>1800</v>
      </c>
      <c r="O2813" s="2">
        <v>450</v>
      </c>
      <c r="P2813" s="2">
        <v>1350</v>
      </c>
      <c r="Q2813" s="2">
        <v>1041.6400000000001</v>
      </c>
      <c r="R2813" s="2">
        <v>308.36</v>
      </c>
      <c r="S2813" t="s">
        <v>53</v>
      </c>
      <c r="T2813" t="s">
        <v>398</v>
      </c>
      <c r="U2813" t="s">
        <v>399</v>
      </c>
      <c r="V2813" t="s">
        <v>39</v>
      </c>
      <c r="W2813" t="s">
        <v>83</v>
      </c>
      <c r="X2813" t="s">
        <v>97</v>
      </c>
      <c r="Y2813" t="s">
        <v>56</v>
      </c>
      <c r="Z2813" t="s">
        <v>43</v>
      </c>
      <c r="AA2813" t="s">
        <v>44</v>
      </c>
      <c r="AB2813" t="s">
        <v>44</v>
      </c>
    </row>
    <row r="2814" spans="1:28" x14ac:dyDescent="0.25">
      <c r="A2814" t="s">
        <v>6331</v>
      </c>
      <c r="B2814" s="1">
        <v>45520</v>
      </c>
      <c r="C2814" t="s">
        <v>1328</v>
      </c>
      <c r="D2814" t="s">
        <v>1329</v>
      </c>
      <c r="E2814">
        <v>60</v>
      </c>
      <c r="F2814" t="s">
        <v>48</v>
      </c>
      <c r="G2814" t="s">
        <v>217</v>
      </c>
      <c r="H2814" t="s">
        <v>218</v>
      </c>
      <c r="I2814" t="s">
        <v>34</v>
      </c>
      <c r="J2814" t="s">
        <v>130</v>
      </c>
      <c r="K2814">
        <v>4</v>
      </c>
      <c r="L2814" s="2">
        <v>28000</v>
      </c>
      <c r="M2814">
        <v>15</v>
      </c>
      <c r="N2814" s="2">
        <v>112000</v>
      </c>
      <c r="O2814" s="2">
        <v>16800</v>
      </c>
      <c r="P2814" s="2">
        <v>95200</v>
      </c>
      <c r="Q2814" s="2">
        <v>69947.7</v>
      </c>
      <c r="R2814" s="2">
        <v>25252.3</v>
      </c>
      <c r="S2814" t="s">
        <v>64</v>
      </c>
      <c r="T2814" t="s">
        <v>114</v>
      </c>
      <c r="U2814" t="s">
        <v>115</v>
      </c>
      <c r="V2814" t="s">
        <v>39</v>
      </c>
      <c r="W2814" t="s">
        <v>137</v>
      </c>
      <c r="X2814" t="s">
        <v>67</v>
      </c>
      <c r="Y2814" t="s">
        <v>56</v>
      </c>
      <c r="Z2814" t="s">
        <v>43</v>
      </c>
      <c r="AA2814" t="s">
        <v>44</v>
      </c>
      <c r="AB2814" t="s">
        <v>44</v>
      </c>
    </row>
    <row r="2815" spans="1:28" x14ac:dyDescent="0.25">
      <c r="A2815" t="s">
        <v>6332</v>
      </c>
      <c r="B2815" s="1">
        <v>45520</v>
      </c>
      <c r="C2815" t="s">
        <v>4240</v>
      </c>
      <c r="D2815" t="s">
        <v>4241</v>
      </c>
      <c r="E2815">
        <v>42</v>
      </c>
      <c r="F2815" t="s">
        <v>48</v>
      </c>
      <c r="G2815" t="s">
        <v>280</v>
      </c>
      <c r="H2815" t="s">
        <v>281</v>
      </c>
      <c r="I2815" t="s">
        <v>62</v>
      </c>
      <c r="J2815" t="s">
        <v>190</v>
      </c>
      <c r="K2815">
        <v>2</v>
      </c>
      <c r="L2815" s="2">
        <v>700</v>
      </c>
      <c r="M2815">
        <v>15</v>
      </c>
      <c r="N2815" s="2">
        <v>1400</v>
      </c>
      <c r="O2815" s="2">
        <v>210</v>
      </c>
      <c r="P2815" s="2">
        <v>1190</v>
      </c>
      <c r="Q2815" s="2">
        <v>752.94</v>
      </c>
      <c r="R2815" s="2">
        <v>437.06</v>
      </c>
      <c r="S2815" t="s">
        <v>64</v>
      </c>
      <c r="T2815" t="s">
        <v>398</v>
      </c>
      <c r="U2815" t="s">
        <v>399</v>
      </c>
      <c r="V2815" t="s">
        <v>39</v>
      </c>
      <c r="W2815" t="s">
        <v>40</v>
      </c>
      <c r="X2815" t="s">
        <v>97</v>
      </c>
      <c r="Y2815" t="s">
        <v>56</v>
      </c>
      <c r="Z2815" t="s">
        <v>223</v>
      </c>
      <c r="AA2815" t="s">
        <v>44</v>
      </c>
      <c r="AB2815" t="s">
        <v>44</v>
      </c>
    </row>
    <row r="2816" spans="1:28" x14ac:dyDescent="0.25">
      <c r="A2816" t="s">
        <v>6333</v>
      </c>
      <c r="B2816" s="1">
        <v>45520</v>
      </c>
      <c r="C2816" t="s">
        <v>2268</v>
      </c>
      <c r="D2816" t="s">
        <v>2269</v>
      </c>
      <c r="E2816">
        <v>30</v>
      </c>
      <c r="F2816" t="s">
        <v>48</v>
      </c>
      <c r="G2816" t="s">
        <v>101</v>
      </c>
      <c r="H2816" t="s">
        <v>102</v>
      </c>
      <c r="I2816" t="s">
        <v>103</v>
      </c>
      <c r="J2816" t="s">
        <v>104</v>
      </c>
      <c r="K2816">
        <v>1</v>
      </c>
      <c r="L2816" s="2">
        <v>1800</v>
      </c>
      <c r="M2816">
        <v>15</v>
      </c>
      <c r="N2816" s="2">
        <v>1800</v>
      </c>
      <c r="O2816" s="2">
        <v>270</v>
      </c>
      <c r="P2816" s="2">
        <v>1530</v>
      </c>
      <c r="Q2816" s="2">
        <v>1083.74</v>
      </c>
      <c r="R2816" s="2">
        <v>446.26</v>
      </c>
      <c r="S2816" t="s">
        <v>36</v>
      </c>
      <c r="T2816" t="s">
        <v>407</v>
      </c>
      <c r="U2816" t="s">
        <v>408</v>
      </c>
      <c r="V2816" t="s">
        <v>39</v>
      </c>
      <c r="W2816" t="s">
        <v>40</v>
      </c>
      <c r="X2816" t="s">
        <v>97</v>
      </c>
      <c r="Y2816" t="s">
        <v>42</v>
      </c>
      <c r="Z2816" t="s">
        <v>43</v>
      </c>
      <c r="AA2816" t="s">
        <v>44</v>
      </c>
      <c r="AB2816" t="s">
        <v>44</v>
      </c>
    </row>
    <row r="2817" spans="1:28" x14ac:dyDescent="0.25">
      <c r="A2817" t="s">
        <v>6334</v>
      </c>
      <c r="B2817" s="1">
        <v>45520</v>
      </c>
      <c r="C2817" t="s">
        <v>6335</v>
      </c>
      <c r="D2817" t="s">
        <v>6336</v>
      </c>
      <c r="E2817">
        <v>19</v>
      </c>
      <c r="F2817" t="s">
        <v>111</v>
      </c>
      <c r="G2817" t="s">
        <v>366</v>
      </c>
      <c r="H2817" t="s">
        <v>367</v>
      </c>
      <c r="I2817" t="s">
        <v>34</v>
      </c>
      <c r="J2817" t="s">
        <v>130</v>
      </c>
      <c r="K2817">
        <v>5</v>
      </c>
      <c r="L2817" s="2">
        <v>14500</v>
      </c>
      <c r="M2817">
        <v>5</v>
      </c>
      <c r="N2817" s="2">
        <v>72500</v>
      </c>
      <c r="O2817" s="2">
        <v>3625</v>
      </c>
      <c r="P2817" s="2">
        <v>68875</v>
      </c>
      <c r="Q2817" s="2">
        <v>47135.54</v>
      </c>
      <c r="R2817" s="2">
        <v>21739.46</v>
      </c>
      <c r="S2817" t="s">
        <v>64</v>
      </c>
      <c r="T2817" t="s">
        <v>578</v>
      </c>
      <c r="U2817" t="s">
        <v>579</v>
      </c>
      <c r="V2817" t="s">
        <v>39</v>
      </c>
      <c r="W2817" t="s">
        <v>124</v>
      </c>
      <c r="X2817" t="s">
        <v>41</v>
      </c>
      <c r="Y2817" t="s">
        <v>56</v>
      </c>
      <c r="Z2817" t="s">
        <v>43</v>
      </c>
      <c r="AA2817" t="s">
        <v>44</v>
      </c>
      <c r="AB2817" t="s">
        <v>44</v>
      </c>
    </row>
    <row r="2818" spans="1:28" x14ac:dyDescent="0.25">
      <c r="A2818" t="s">
        <v>6337</v>
      </c>
      <c r="B2818" s="1">
        <v>45520</v>
      </c>
      <c r="C2818" t="s">
        <v>5367</v>
      </c>
      <c r="D2818" t="s">
        <v>5368</v>
      </c>
      <c r="E2818">
        <v>28</v>
      </c>
      <c r="F2818" t="s">
        <v>31</v>
      </c>
      <c r="G2818" t="s">
        <v>344</v>
      </c>
      <c r="H2818" t="s">
        <v>345</v>
      </c>
      <c r="I2818" t="s">
        <v>34</v>
      </c>
      <c r="J2818" t="s">
        <v>121</v>
      </c>
      <c r="K2818">
        <v>2</v>
      </c>
      <c r="L2818" s="2">
        <v>1600</v>
      </c>
      <c r="M2818">
        <v>5</v>
      </c>
      <c r="N2818" s="2">
        <v>3200</v>
      </c>
      <c r="O2818" s="2">
        <v>160</v>
      </c>
      <c r="P2818" s="2">
        <v>3040</v>
      </c>
      <c r="Q2818" s="2">
        <v>2369.1</v>
      </c>
      <c r="R2818" s="2">
        <v>670.9</v>
      </c>
      <c r="S2818" t="s">
        <v>53</v>
      </c>
      <c r="T2818" t="s">
        <v>290</v>
      </c>
      <c r="U2818" t="s">
        <v>291</v>
      </c>
      <c r="V2818" t="s">
        <v>39</v>
      </c>
      <c r="W2818" t="s">
        <v>92</v>
      </c>
      <c r="X2818" t="s">
        <v>41</v>
      </c>
      <c r="Y2818" t="s">
        <v>56</v>
      </c>
      <c r="Z2818" t="s">
        <v>144</v>
      </c>
      <c r="AA2818" t="s">
        <v>44</v>
      </c>
      <c r="AB2818" t="s">
        <v>44</v>
      </c>
    </row>
    <row r="2819" spans="1:28" x14ac:dyDescent="0.25">
      <c r="A2819" t="s">
        <v>6338</v>
      </c>
      <c r="B2819" s="1">
        <v>45520</v>
      </c>
      <c r="C2819" t="s">
        <v>5157</v>
      </c>
      <c r="D2819" t="s">
        <v>5158</v>
      </c>
      <c r="E2819">
        <v>59</v>
      </c>
      <c r="F2819" t="s">
        <v>111</v>
      </c>
      <c r="G2819" t="s">
        <v>60</v>
      </c>
      <c r="H2819" t="s">
        <v>61</v>
      </c>
      <c r="I2819" t="s">
        <v>62</v>
      </c>
      <c r="J2819" t="s">
        <v>63</v>
      </c>
      <c r="K2819">
        <v>3</v>
      </c>
      <c r="L2819" s="2">
        <v>3500</v>
      </c>
      <c r="M2819">
        <v>20</v>
      </c>
      <c r="N2819" s="2">
        <v>10500</v>
      </c>
      <c r="O2819" s="2">
        <v>2100</v>
      </c>
      <c r="P2819" s="2">
        <v>8400</v>
      </c>
      <c r="Q2819" s="2">
        <v>4997.13</v>
      </c>
      <c r="R2819" s="2">
        <v>3402.87</v>
      </c>
      <c r="S2819" t="s">
        <v>36</v>
      </c>
      <c r="T2819" t="s">
        <v>290</v>
      </c>
      <c r="U2819" t="s">
        <v>291</v>
      </c>
      <c r="V2819" t="s">
        <v>39</v>
      </c>
      <c r="W2819" t="s">
        <v>83</v>
      </c>
      <c r="X2819" t="s">
        <v>67</v>
      </c>
      <c r="Y2819" t="s">
        <v>42</v>
      </c>
      <c r="Z2819" t="s">
        <v>43</v>
      </c>
      <c r="AA2819" t="s">
        <v>68</v>
      </c>
      <c r="AB2819" t="s">
        <v>44</v>
      </c>
    </row>
    <row r="2820" spans="1:28" x14ac:dyDescent="0.25">
      <c r="A2820" t="s">
        <v>6339</v>
      </c>
      <c r="B2820" s="1">
        <v>45520</v>
      </c>
      <c r="C2820" t="s">
        <v>6340</v>
      </c>
      <c r="D2820" t="s">
        <v>6341</v>
      </c>
      <c r="E2820">
        <v>45</v>
      </c>
      <c r="F2820" t="s">
        <v>31</v>
      </c>
      <c r="G2820" t="s">
        <v>202</v>
      </c>
      <c r="H2820" t="s">
        <v>203</v>
      </c>
      <c r="I2820" t="s">
        <v>103</v>
      </c>
      <c r="J2820" t="s">
        <v>104</v>
      </c>
      <c r="K2820">
        <v>1</v>
      </c>
      <c r="L2820" s="2">
        <v>550</v>
      </c>
      <c r="M2820">
        <v>20</v>
      </c>
      <c r="N2820" s="2">
        <v>550</v>
      </c>
      <c r="O2820" s="2">
        <v>110</v>
      </c>
      <c r="P2820" s="2">
        <v>440</v>
      </c>
      <c r="Q2820" s="2">
        <v>345.03</v>
      </c>
      <c r="R2820" s="2">
        <v>94.97</v>
      </c>
      <c r="S2820" t="s">
        <v>36</v>
      </c>
      <c r="T2820" t="s">
        <v>163</v>
      </c>
      <c r="U2820" t="s">
        <v>164</v>
      </c>
      <c r="V2820" t="s">
        <v>39</v>
      </c>
      <c r="W2820" t="s">
        <v>137</v>
      </c>
      <c r="X2820" t="s">
        <v>41</v>
      </c>
      <c r="Y2820" t="s">
        <v>84</v>
      </c>
      <c r="Z2820" t="s">
        <v>43</v>
      </c>
      <c r="AA2820" t="s">
        <v>44</v>
      </c>
      <c r="AB2820" t="s">
        <v>44</v>
      </c>
    </row>
    <row r="2821" spans="1:28" x14ac:dyDescent="0.25">
      <c r="A2821" t="s">
        <v>6342</v>
      </c>
      <c r="B2821" s="1">
        <v>45521</v>
      </c>
      <c r="C2821" t="s">
        <v>4883</v>
      </c>
      <c r="D2821" t="s">
        <v>4884</v>
      </c>
      <c r="E2821">
        <v>51</v>
      </c>
      <c r="F2821" t="s">
        <v>31</v>
      </c>
      <c r="G2821" t="s">
        <v>217</v>
      </c>
      <c r="H2821" t="s">
        <v>218</v>
      </c>
      <c r="I2821" t="s">
        <v>34</v>
      </c>
      <c r="J2821" t="s">
        <v>130</v>
      </c>
      <c r="K2821">
        <v>3</v>
      </c>
      <c r="L2821" s="2">
        <v>28000</v>
      </c>
      <c r="M2821">
        <v>5</v>
      </c>
      <c r="N2821" s="2">
        <v>84000</v>
      </c>
      <c r="O2821" s="2">
        <v>4200</v>
      </c>
      <c r="P2821" s="2">
        <v>79800</v>
      </c>
      <c r="Q2821" s="2">
        <v>48970.6</v>
      </c>
      <c r="R2821" s="2">
        <v>30829.4</v>
      </c>
      <c r="S2821" t="s">
        <v>64</v>
      </c>
      <c r="T2821" t="s">
        <v>136</v>
      </c>
      <c r="U2821" t="s">
        <v>38</v>
      </c>
      <c r="V2821" t="s">
        <v>39</v>
      </c>
      <c r="W2821" t="s">
        <v>124</v>
      </c>
      <c r="X2821" t="s">
        <v>41</v>
      </c>
      <c r="Y2821" t="s">
        <v>56</v>
      </c>
      <c r="Z2821" t="s">
        <v>43</v>
      </c>
      <c r="AA2821" t="s">
        <v>44</v>
      </c>
      <c r="AB2821" t="s">
        <v>44</v>
      </c>
    </row>
    <row r="2822" spans="1:28" x14ac:dyDescent="0.25">
      <c r="A2822" t="s">
        <v>6343</v>
      </c>
      <c r="B2822" s="1">
        <v>45521</v>
      </c>
      <c r="C2822" t="s">
        <v>5758</v>
      </c>
      <c r="D2822" t="s">
        <v>5759</v>
      </c>
      <c r="E2822">
        <v>57</v>
      </c>
      <c r="F2822" t="s">
        <v>48</v>
      </c>
      <c r="G2822" t="s">
        <v>158</v>
      </c>
      <c r="H2822" t="s">
        <v>159</v>
      </c>
      <c r="I2822" t="s">
        <v>51</v>
      </c>
      <c r="J2822" t="s">
        <v>52</v>
      </c>
      <c r="K2822">
        <v>1</v>
      </c>
      <c r="L2822" s="2">
        <v>650</v>
      </c>
      <c r="M2822">
        <v>0</v>
      </c>
      <c r="N2822" s="2">
        <v>650</v>
      </c>
      <c r="O2822" s="2">
        <v>0</v>
      </c>
      <c r="P2822" s="2">
        <v>650</v>
      </c>
      <c r="Q2822" s="2">
        <v>429.85</v>
      </c>
      <c r="R2822" s="2">
        <v>220.15</v>
      </c>
      <c r="S2822" t="s">
        <v>53</v>
      </c>
      <c r="T2822" t="s">
        <v>398</v>
      </c>
      <c r="U2822" t="s">
        <v>399</v>
      </c>
      <c r="V2822" t="s">
        <v>39</v>
      </c>
      <c r="W2822" t="s">
        <v>137</v>
      </c>
      <c r="X2822" t="s">
        <v>41</v>
      </c>
      <c r="Y2822" t="s">
        <v>42</v>
      </c>
      <c r="Z2822" t="s">
        <v>43</v>
      </c>
      <c r="AA2822" t="s">
        <v>44</v>
      </c>
      <c r="AB2822" t="s">
        <v>68</v>
      </c>
    </row>
    <row r="2823" spans="1:28" x14ac:dyDescent="0.25">
      <c r="A2823" t="s">
        <v>6344</v>
      </c>
      <c r="B2823" s="1">
        <v>45521</v>
      </c>
      <c r="C2823" t="s">
        <v>117</v>
      </c>
      <c r="D2823" t="s">
        <v>118</v>
      </c>
      <c r="E2823">
        <v>53</v>
      </c>
      <c r="F2823" t="s">
        <v>111</v>
      </c>
      <c r="G2823" t="s">
        <v>128</v>
      </c>
      <c r="H2823" t="s">
        <v>129</v>
      </c>
      <c r="I2823" t="s">
        <v>74</v>
      </c>
      <c r="J2823" t="s">
        <v>130</v>
      </c>
      <c r="K2823">
        <v>2</v>
      </c>
      <c r="L2823" s="2">
        <v>1700</v>
      </c>
      <c r="M2823">
        <v>30</v>
      </c>
      <c r="N2823" s="2">
        <v>3400</v>
      </c>
      <c r="O2823" s="2">
        <v>1020</v>
      </c>
      <c r="P2823" s="2">
        <v>2380</v>
      </c>
      <c r="Q2823" s="2">
        <v>1354.69</v>
      </c>
      <c r="R2823" s="2">
        <v>1025.31</v>
      </c>
      <c r="S2823" t="s">
        <v>36</v>
      </c>
      <c r="T2823" t="s">
        <v>105</v>
      </c>
      <c r="U2823" t="s">
        <v>106</v>
      </c>
      <c r="V2823" t="s">
        <v>39</v>
      </c>
      <c r="W2823" t="s">
        <v>92</v>
      </c>
      <c r="X2823" t="s">
        <v>41</v>
      </c>
      <c r="Y2823" t="s">
        <v>42</v>
      </c>
      <c r="Z2823" t="s">
        <v>43</v>
      </c>
      <c r="AA2823" t="s">
        <v>44</v>
      </c>
      <c r="AB2823" t="s">
        <v>44</v>
      </c>
    </row>
    <row r="2824" spans="1:28" x14ac:dyDescent="0.25">
      <c r="A2824" t="s">
        <v>6345</v>
      </c>
      <c r="B2824" s="1">
        <v>45521</v>
      </c>
      <c r="C2824" t="s">
        <v>2235</v>
      </c>
      <c r="D2824" t="s">
        <v>2236</v>
      </c>
      <c r="E2824">
        <v>47</v>
      </c>
      <c r="F2824" t="s">
        <v>48</v>
      </c>
      <c r="G2824" t="s">
        <v>366</v>
      </c>
      <c r="H2824" t="s">
        <v>367</v>
      </c>
      <c r="I2824" t="s">
        <v>34</v>
      </c>
      <c r="J2824" t="s">
        <v>130</v>
      </c>
      <c r="K2824">
        <v>3</v>
      </c>
      <c r="L2824" s="2">
        <v>14500</v>
      </c>
      <c r="M2824">
        <v>25</v>
      </c>
      <c r="N2824" s="2">
        <v>43500</v>
      </c>
      <c r="O2824" s="2">
        <v>10875</v>
      </c>
      <c r="P2824" s="2">
        <v>32625</v>
      </c>
      <c r="Q2824" s="2">
        <v>19669.2</v>
      </c>
      <c r="R2824" s="2">
        <v>12955.8</v>
      </c>
      <c r="S2824" t="s">
        <v>36</v>
      </c>
      <c r="T2824" t="s">
        <v>275</v>
      </c>
      <c r="U2824" t="s">
        <v>123</v>
      </c>
      <c r="V2824" t="s">
        <v>39</v>
      </c>
      <c r="W2824" t="s">
        <v>92</v>
      </c>
      <c r="X2824" t="s">
        <v>41</v>
      </c>
      <c r="Y2824" t="s">
        <v>56</v>
      </c>
      <c r="Z2824" t="s">
        <v>43</v>
      </c>
      <c r="AA2824" t="s">
        <v>44</v>
      </c>
      <c r="AB2824" t="s">
        <v>44</v>
      </c>
    </row>
    <row r="2825" spans="1:28" x14ac:dyDescent="0.25">
      <c r="A2825" t="s">
        <v>6346</v>
      </c>
      <c r="B2825" s="1">
        <v>45521</v>
      </c>
      <c r="C2825" t="s">
        <v>5728</v>
      </c>
      <c r="D2825" t="s">
        <v>5729</v>
      </c>
      <c r="E2825">
        <v>60</v>
      </c>
      <c r="F2825" t="s">
        <v>111</v>
      </c>
      <c r="G2825" t="s">
        <v>387</v>
      </c>
      <c r="H2825" t="s">
        <v>388</v>
      </c>
      <c r="I2825" t="s">
        <v>74</v>
      </c>
      <c r="J2825" t="s">
        <v>75</v>
      </c>
      <c r="K2825">
        <v>3</v>
      </c>
      <c r="L2825" s="2">
        <v>3200</v>
      </c>
      <c r="M2825">
        <v>15</v>
      </c>
      <c r="N2825" s="2">
        <v>9600</v>
      </c>
      <c r="O2825" s="2">
        <v>1440</v>
      </c>
      <c r="P2825" s="2">
        <v>8160</v>
      </c>
      <c r="Q2825" s="2">
        <v>4645.03</v>
      </c>
      <c r="R2825" s="2">
        <v>3514.97</v>
      </c>
      <c r="S2825" t="s">
        <v>36</v>
      </c>
      <c r="T2825" t="s">
        <v>96</v>
      </c>
      <c r="U2825" t="s">
        <v>96</v>
      </c>
      <c r="V2825" t="s">
        <v>39</v>
      </c>
      <c r="W2825" t="s">
        <v>40</v>
      </c>
      <c r="X2825" t="s">
        <v>41</v>
      </c>
      <c r="Y2825" t="s">
        <v>56</v>
      </c>
      <c r="Z2825" t="s">
        <v>43</v>
      </c>
      <c r="AA2825" t="s">
        <v>68</v>
      </c>
      <c r="AB2825" t="s">
        <v>44</v>
      </c>
    </row>
    <row r="2826" spans="1:28" x14ac:dyDescent="0.25">
      <c r="A2826" t="s">
        <v>6347</v>
      </c>
      <c r="B2826" s="1">
        <v>45521</v>
      </c>
      <c r="C2826" t="s">
        <v>99</v>
      </c>
      <c r="D2826" t="s">
        <v>100</v>
      </c>
      <c r="E2826">
        <v>24</v>
      </c>
      <c r="F2826" t="s">
        <v>48</v>
      </c>
      <c r="G2826" t="s">
        <v>197</v>
      </c>
      <c r="H2826" t="s">
        <v>198</v>
      </c>
      <c r="I2826" t="s">
        <v>74</v>
      </c>
      <c r="J2826" t="s">
        <v>75</v>
      </c>
      <c r="K2826">
        <v>2</v>
      </c>
      <c r="L2826" s="2">
        <v>2600</v>
      </c>
      <c r="M2826">
        <v>20</v>
      </c>
      <c r="N2826" s="2">
        <v>5200</v>
      </c>
      <c r="O2826" s="2">
        <v>1040</v>
      </c>
      <c r="P2826" s="2">
        <v>4160</v>
      </c>
      <c r="Q2826" s="2">
        <v>3016.59</v>
      </c>
      <c r="R2826" s="2">
        <v>1143.4100000000001</v>
      </c>
      <c r="S2826" t="s">
        <v>36</v>
      </c>
      <c r="T2826" t="s">
        <v>114</v>
      </c>
      <c r="U2826" t="s">
        <v>115</v>
      </c>
      <c r="V2826" t="s">
        <v>39</v>
      </c>
      <c r="W2826" t="s">
        <v>92</v>
      </c>
      <c r="X2826" t="s">
        <v>97</v>
      </c>
      <c r="Y2826" t="s">
        <v>56</v>
      </c>
      <c r="Z2826" t="s">
        <v>43</v>
      </c>
      <c r="AA2826" t="s">
        <v>44</v>
      </c>
      <c r="AB2826" t="s">
        <v>44</v>
      </c>
    </row>
    <row r="2827" spans="1:28" x14ac:dyDescent="0.25">
      <c r="A2827" t="s">
        <v>6348</v>
      </c>
      <c r="B2827" s="1">
        <v>45521</v>
      </c>
      <c r="C2827" t="s">
        <v>6349</v>
      </c>
      <c r="D2827" t="s">
        <v>6350</v>
      </c>
      <c r="E2827">
        <v>43</v>
      </c>
      <c r="F2827" t="s">
        <v>111</v>
      </c>
      <c r="G2827" t="s">
        <v>436</v>
      </c>
      <c r="H2827" t="s">
        <v>437</v>
      </c>
      <c r="I2827" t="s">
        <v>74</v>
      </c>
      <c r="J2827" t="s">
        <v>190</v>
      </c>
      <c r="K2827">
        <v>2</v>
      </c>
      <c r="L2827" s="2">
        <v>1800</v>
      </c>
      <c r="M2827">
        <v>5</v>
      </c>
      <c r="N2827" s="2">
        <v>3600</v>
      </c>
      <c r="O2827" s="2">
        <v>180</v>
      </c>
      <c r="P2827" s="2">
        <v>3420</v>
      </c>
      <c r="Q2827" s="2">
        <v>2769.07</v>
      </c>
      <c r="R2827" s="2">
        <v>650.92999999999995</v>
      </c>
      <c r="S2827" t="s">
        <v>53</v>
      </c>
      <c r="T2827" t="s">
        <v>578</v>
      </c>
      <c r="U2827" t="s">
        <v>579</v>
      </c>
      <c r="V2827" t="s">
        <v>39</v>
      </c>
      <c r="W2827" t="s">
        <v>92</v>
      </c>
      <c r="X2827" t="s">
        <v>41</v>
      </c>
      <c r="Y2827" t="s">
        <v>42</v>
      </c>
      <c r="Z2827" t="s">
        <v>43</v>
      </c>
      <c r="AA2827" t="s">
        <v>68</v>
      </c>
      <c r="AB2827" t="s">
        <v>44</v>
      </c>
    </row>
    <row r="2828" spans="1:28" x14ac:dyDescent="0.25">
      <c r="A2828" t="s">
        <v>6351</v>
      </c>
      <c r="B2828" s="1">
        <v>45521</v>
      </c>
      <c r="C2828" t="s">
        <v>6352</v>
      </c>
      <c r="D2828" t="s">
        <v>6353</v>
      </c>
      <c r="E2828">
        <v>58</v>
      </c>
      <c r="F2828" t="s">
        <v>48</v>
      </c>
      <c r="G2828" t="s">
        <v>561</v>
      </c>
      <c r="H2828" t="s">
        <v>562</v>
      </c>
      <c r="I2828" t="s">
        <v>34</v>
      </c>
      <c r="J2828" t="s">
        <v>143</v>
      </c>
      <c r="K2828">
        <v>1</v>
      </c>
      <c r="L2828" s="2">
        <v>900</v>
      </c>
      <c r="M2828">
        <v>5</v>
      </c>
      <c r="N2828" s="2">
        <v>900</v>
      </c>
      <c r="O2828" s="2">
        <v>45</v>
      </c>
      <c r="P2828" s="2">
        <v>855</v>
      </c>
      <c r="Q2828" s="2">
        <v>641.53</v>
      </c>
      <c r="R2828" s="2">
        <v>213.47</v>
      </c>
      <c r="S2828" t="s">
        <v>53</v>
      </c>
      <c r="T2828" t="s">
        <v>578</v>
      </c>
      <c r="U2828" t="s">
        <v>579</v>
      </c>
      <c r="V2828" t="s">
        <v>39</v>
      </c>
      <c r="W2828" t="s">
        <v>83</v>
      </c>
      <c r="X2828" t="s">
        <v>97</v>
      </c>
      <c r="Y2828" t="s">
        <v>56</v>
      </c>
      <c r="Z2828" t="s">
        <v>43</v>
      </c>
      <c r="AA2828" t="s">
        <v>44</v>
      </c>
      <c r="AB2828" t="s">
        <v>44</v>
      </c>
    </row>
    <row r="2829" spans="1:28" x14ac:dyDescent="0.25">
      <c r="A2829" t="s">
        <v>6354</v>
      </c>
      <c r="B2829" s="1">
        <v>45521</v>
      </c>
      <c r="C2829" t="s">
        <v>6355</v>
      </c>
      <c r="D2829" t="s">
        <v>6356</v>
      </c>
      <c r="E2829">
        <v>48</v>
      </c>
      <c r="F2829" t="s">
        <v>31</v>
      </c>
      <c r="G2829" t="s">
        <v>112</v>
      </c>
      <c r="H2829" t="s">
        <v>113</v>
      </c>
      <c r="I2829" t="s">
        <v>103</v>
      </c>
      <c r="J2829" t="s">
        <v>104</v>
      </c>
      <c r="K2829">
        <v>2</v>
      </c>
      <c r="L2829" s="2">
        <v>650</v>
      </c>
      <c r="M2829">
        <v>10</v>
      </c>
      <c r="N2829" s="2">
        <v>1300</v>
      </c>
      <c r="O2829" s="2">
        <v>130</v>
      </c>
      <c r="P2829" s="2">
        <v>1170</v>
      </c>
      <c r="Q2829" s="2">
        <v>774.06</v>
      </c>
      <c r="R2829" s="2">
        <v>395.94</v>
      </c>
      <c r="S2829" t="s">
        <v>53</v>
      </c>
      <c r="T2829" t="s">
        <v>114</v>
      </c>
      <c r="U2829" t="s">
        <v>115</v>
      </c>
      <c r="V2829" t="s">
        <v>39</v>
      </c>
      <c r="W2829" t="s">
        <v>137</v>
      </c>
      <c r="X2829" t="s">
        <v>97</v>
      </c>
      <c r="Y2829" t="s">
        <v>56</v>
      </c>
      <c r="Z2829" t="s">
        <v>43</v>
      </c>
      <c r="AA2829" t="s">
        <v>44</v>
      </c>
      <c r="AB2829" t="s">
        <v>44</v>
      </c>
    </row>
    <row r="2830" spans="1:28" x14ac:dyDescent="0.25">
      <c r="A2830" t="s">
        <v>6357</v>
      </c>
      <c r="B2830" s="1">
        <v>45521</v>
      </c>
      <c r="C2830" t="s">
        <v>6358</v>
      </c>
      <c r="D2830" t="s">
        <v>6359</v>
      </c>
      <c r="E2830">
        <v>49</v>
      </c>
      <c r="F2830" t="s">
        <v>31</v>
      </c>
      <c r="G2830" t="s">
        <v>112</v>
      </c>
      <c r="H2830" t="s">
        <v>113</v>
      </c>
      <c r="I2830" t="s">
        <v>103</v>
      </c>
      <c r="J2830" t="s">
        <v>104</v>
      </c>
      <c r="K2830">
        <v>4</v>
      </c>
      <c r="L2830" s="2">
        <v>650</v>
      </c>
      <c r="M2830">
        <v>10</v>
      </c>
      <c r="N2830" s="2">
        <v>2600</v>
      </c>
      <c r="O2830" s="2">
        <v>260</v>
      </c>
      <c r="P2830" s="2">
        <v>2340</v>
      </c>
      <c r="Q2830" s="2">
        <v>1850.83</v>
      </c>
      <c r="R2830" s="2">
        <v>489.17</v>
      </c>
      <c r="S2830" t="s">
        <v>36</v>
      </c>
      <c r="T2830" t="s">
        <v>263</v>
      </c>
      <c r="U2830" t="s">
        <v>91</v>
      </c>
      <c r="V2830" t="s">
        <v>39</v>
      </c>
      <c r="W2830" t="s">
        <v>40</v>
      </c>
      <c r="X2830" t="s">
        <v>97</v>
      </c>
      <c r="Y2830" t="s">
        <v>42</v>
      </c>
      <c r="Z2830" t="s">
        <v>43</v>
      </c>
      <c r="AA2830" t="s">
        <v>44</v>
      </c>
      <c r="AB2830" t="s">
        <v>44</v>
      </c>
    </row>
    <row r="2831" spans="1:28" x14ac:dyDescent="0.25">
      <c r="A2831" t="s">
        <v>6360</v>
      </c>
      <c r="B2831" s="1">
        <v>45521</v>
      </c>
      <c r="C2831" t="s">
        <v>4488</v>
      </c>
      <c r="D2831" t="s">
        <v>4489</v>
      </c>
      <c r="E2831">
        <v>51</v>
      </c>
      <c r="F2831" t="s">
        <v>48</v>
      </c>
      <c r="G2831" t="s">
        <v>243</v>
      </c>
      <c r="H2831" t="s">
        <v>244</v>
      </c>
      <c r="I2831" t="s">
        <v>103</v>
      </c>
      <c r="J2831" t="s">
        <v>104</v>
      </c>
      <c r="K2831">
        <v>2</v>
      </c>
      <c r="L2831" s="2">
        <v>450</v>
      </c>
      <c r="M2831">
        <v>10</v>
      </c>
      <c r="N2831" s="2">
        <v>900</v>
      </c>
      <c r="O2831" s="2">
        <v>90</v>
      </c>
      <c r="P2831" s="2">
        <v>810</v>
      </c>
      <c r="Q2831" s="2">
        <v>574.70000000000005</v>
      </c>
      <c r="R2831" s="2">
        <v>235.3</v>
      </c>
      <c r="S2831" t="s">
        <v>64</v>
      </c>
      <c r="T2831" t="s">
        <v>263</v>
      </c>
      <c r="U2831" t="s">
        <v>91</v>
      </c>
      <c r="V2831" t="s">
        <v>39</v>
      </c>
      <c r="W2831" t="s">
        <v>137</v>
      </c>
      <c r="X2831" t="s">
        <v>67</v>
      </c>
      <c r="Y2831" t="s">
        <v>56</v>
      </c>
      <c r="Z2831" t="s">
        <v>43</v>
      </c>
      <c r="AA2831" t="s">
        <v>44</v>
      </c>
      <c r="AB2831" t="s">
        <v>44</v>
      </c>
    </row>
    <row r="2832" spans="1:28" x14ac:dyDescent="0.25">
      <c r="A2832" t="s">
        <v>6361</v>
      </c>
      <c r="B2832" s="1">
        <v>45521</v>
      </c>
      <c r="C2832" t="s">
        <v>2187</v>
      </c>
      <c r="D2832" t="s">
        <v>2188</v>
      </c>
      <c r="E2832">
        <v>47</v>
      </c>
      <c r="F2832" t="s">
        <v>31</v>
      </c>
      <c r="G2832" t="s">
        <v>112</v>
      </c>
      <c r="H2832" t="s">
        <v>113</v>
      </c>
      <c r="I2832" t="s">
        <v>103</v>
      </c>
      <c r="J2832" t="s">
        <v>104</v>
      </c>
      <c r="K2832">
        <v>2</v>
      </c>
      <c r="L2832" s="2">
        <v>650</v>
      </c>
      <c r="M2832">
        <v>25</v>
      </c>
      <c r="N2832" s="2">
        <v>1300</v>
      </c>
      <c r="O2832" s="2">
        <v>325</v>
      </c>
      <c r="P2832" s="2">
        <v>975</v>
      </c>
      <c r="Q2832" s="2">
        <v>734.59</v>
      </c>
      <c r="R2832" s="2">
        <v>240.41</v>
      </c>
      <c r="S2832" t="s">
        <v>53</v>
      </c>
      <c r="T2832" t="s">
        <v>105</v>
      </c>
      <c r="U2832" t="s">
        <v>106</v>
      </c>
      <c r="V2832" t="s">
        <v>39</v>
      </c>
      <c r="W2832" t="s">
        <v>124</v>
      </c>
      <c r="X2832" t="s">
        <v>67</v>
      </c>
      <c r="Y2832" t="s">
        <v>56</v>
      </c>
      <c r="Z2832" t="s">
        <v>43</v>
      </c>
      <c r="AA2832" t="s">
        <v>44</v>
      </c>
      <c r="AB2832" t="s">
        <v>44</v>
      </c>
    </row>
    <row r="2833" spans="1:28" x14ac:dyDescent="0.25">
      <c r="A2833" t="s">
        <v>6362</v>
      </c>
      <c r="B2833" s="1">
        <v>45522</v>
      </c>
      <c r="C2833" t="s">
        <v>6363</v>
      </c>
      <c r="D2833" t="s">
        <v>6364</v>
      </c>
      <c r="E2833">
        <v>34</v>
      </c>
      <c r="F2833" t="s">
        <v>48</v>
      </c>
      <c r="G2833" t="s">
        <v>197</v>
      </c>
      <c r="H2833" t="s">
        <v>198</v>
      </c>
      <c r="I2833" t="s">
        <v>74</v>
      </c>
      <c r="J2833" t="s">
        <v>75</v>
      </c>
      <c r="K2833">
        <v>1</v>
      </c>
      <c r="L2833" s="2">
        <v>2600</v>
      </c>
      <c r="M2833">
        <v>5</v>
      </c>
      <c r="N2833" s="2">
        <v>2600</v>
      </c>
      <c r="O2833" s="2">
        <v>130</v>
      </c>
      <c r="P2833" s="2">
        <v>2470</v>
      </c>
      <c r="Q2833" s="2">
        <v>1395.92</v>
      </c>
      <c r="R2833" s="2">
        <v>1074.08</v>
      </c>
      <c r="S2833" t="s">
        <v>53</v>
      </c>
      <c r="T2833" t="s">
        <v>178</v>
      </c>
      <c r="U2833" t="s">
        <v>154</v>
      </c>
      <c r="V2833" t="s">
        <v>39</v>
      </c>
      <c r="W2833" t="s">
        <v>66</v>
      </c>
      <c r="X2833" t="s">
        <v>97</v>
      </c>
      <c r="Y2833" t="s">
        <v>56</v>
      </c>
      <c r="Z2833" t="s">
        <v>43</v>
      </c>
      <c r="AA2833" t="s">
        <v>44</v>
      </c>
      <c r="AB2833" t="s">
        <v>44</v>
      </c>
    </row>
    <row r="2834" spans="1:28" x14ac:dyDescent="0.25">
      <c r="A2834" t="s">
        <v>6365</v>
      </c>
      <c r="B2834" s="1">
        <v>45522</v>
      </c>
      <c r="C2834" t="s">
        <v>4123</v>
      </c>
      <c r="D2834" t="s">
        <v>4124</v>
      </c>
      <c r="E2834">
        <v>55</v>
      </c>
      <c r="F2834" t="s">
        <v>48</v>
      </c>
      <c r="G2834" t="s">
        <v>49</v>
      </c>
      <c r="H2834" t="s">
        <v>50</v>
      </c>
      <c r="I2834" t="s">
        <v>51</v>
      </c>
      <c r="J2834" t="s">
        <v>52</v>
      </c>
      <c r="K2834">
        <v>5</v>
      </c>
      <c r="L2834" s="2">
        <v>500</v>
      </c>
      <c r="M2834">
        <v>5</v>
      </c>
      <c r="N2834" s="2">
        <v>2500</v>
      </c>
      <c r="O2834" s="2">
        <v>125</v>
      </c>
      <c r="P2834" s="2">
        <v>2375</v>
      </c>
      <c r="Q2834" s="2">
        <v>1710.38</v>
      </c>
      <c r="R2834" s="2">
        <v>664.62</v>
      </c>
      <c r="S2834" t="s">
        <v>53</v>
      </c>
      <c r="T2834" t="s">
        <v>54</v>
      </c>
      <c r="U2834" t="s">
        <v>55</v>
      </c>
      <c r="V2834" t="s">
        <v>39</v>
      </c>
      <c r="W2834" t="s">
        <v>40</v>
      </c>
      <c r="X2834" t="s">
        <v>67</v>
      </c>
      <c r="Y2834" t="s">
        <v>42</v>
      </c>
      <c r="Z2834" t="s">
        <v>43</v>
      </c>
      <c r="AA2834" t="s">
        <v>44</v>
      </c>
      <c r="AB2834" t="s">
        <v>44</v>
      </c>
    </row>
    <row r="2835" spans="1:28" x14ac:dyDescent="0.25">
      <c r="A2835" t="s">
        <v>6366</v>
      </c>
      <c r="B2835" s="1">
        <v>45522</v>
      </c>
      <c r="C2835" t="s">
        <v>6367</v>
      </c>
      <c r="D2835" t="s">
        <v>6368</v>
      </c>
      <c r="E2835">
        <v>27</v>
      </c>
      <c r="F2835" t="s">
        <v>48</v>
      </c>
      <c r="G2835" t="s">
        <v>217</v>
      </c>
      <c r="H2835" t="s">
        <v>218</v>
      </c>
      <c r="I2835" t="s">
        <v>34</v>
      </c>
      <c r="J2835" t="s">
        <v>130</v>
      </c>
      <c r="K2835">
        <v>1</v>
      </c>
      <c r="L2835" s="2">
        <v>28000</v>
      </c>
      <c r="M2835">
        <v>20</v>
      </c>
      <c r="N2835" s="2">
        <v>28000</v>
      </c>
      <c r="O2835" s="2">
        <v>5600</v>
      </c>
      <c r="P2835" s="2">
        <v>22400</v>
      </c>
      <c r="Q2835" s="2">
        <v>17119.88</v>
      </c>
      <c r="R2835" s="2">
        <v>5280.12</v>
      </c>
      <c r="S2835" t="s">
        <v>53</v>
      </c>
      <c r="T2835" t="s">
        <v>114</v>
      </c>
      <c r="U2835" t="s">
        <v>115</v>
      </c>
      <c r="V2835" t="s">
        <v>39</v>
      </c>
      <c r="W2835" t="s">
        <v>83</v>
      </c>
      <c r="X2835" t="s">
        <v>41</v>
      </c>
      <c r="Y2835" t="s">
        <v>42</v>
      </c>
      <c r="Z2835" t="s">
        <v>43</v>
      </c>
      <c r="AA2835" t="s">
        <v>44</v>
      </c>
      <c r="AB2835" t="s">
        <v>68</v>
      </c>
    </row>
    <row r="2836" spans="1:28" x14ac:dyDescent="0.25">
      <c r="A2836" t="s">
        <v>6369</v>
      </c>
      <c r="B2836" s="1">
        <v>45522</v>
      </c>
      <c r="C2836" t="s">
        <v>6370</v>
      </c>
      <c r="D2836" t="s">
        <v>6371</v>
      </c>
      <c r="E2836">
        <v>55</v>
      </c>
      <c r="F2836" t="s">
        <v>111</v>
      </c>
      <c r="G2836" t="s">
        <v>436</v>
      </c>
      <c r="H2836" t="s">
        <v>437</v>
      </c>
      <c r="I2836" t="s">
        <v>74</v>
      </c>
      <c r="J2836" t="s">
        <v>190</v>
      </c>
      <c r="K2836">
        <v>6</v>
      </c>
      <c r="L2836" s="2">
        <v>1800</v>
      </c>
      <c r="M2836">
        <v>5</v>
      </c>
      <c r="N2836" s="2">
        <v>10800</v>
      </c>
      <c r="O2836" s="2">
        <v>540</v>
      </c>
      <c r="P2836" s="2">
        <v>10260</v>
      </c>
      <c r="Q2836" s="2">
        <v>5690.95</v>
      </c>
      <c r="R2836" s="2">
        <v>4569.05</v>
      </c>
      <c r="S2836" t="s">
        <v>53</v>
      </c>
      <c r="T2836" t="s">
        <v>407</v>
      </c>
      <c r="U2836" t="s">
        <v>408</v>
      </c>
      <c r="V2836" t="s">
        <v>39</v>
      </c>
      <c r="W2836" t="s">
        <v>40</v>
      </c>
      <c r="X2836" t="s">
        <v>97</v>
      </c>
      <c r="Y2836" t="s">
        <v>56</v>
      </c>
      <c r="Z2836" t="s">
        <v>43</v>
      </c>
      <c r="AA2836" t="s">
        <v>44</v>
      </c>
      <c r="AB2836" t="s">
        <v>68</v>
      </c>
    </row>
    <row r="2837" spans="1:28" x14ac:dyDescent="0.25">
      <c r="A2837" t="s">
        <v>6372</v>
      </c>
      <c r="B2837" s="1">
        <v>45522</v>
      </c>
      <c r="C2837" t="s">
        <v>4310</v>
      </c>
      <c r="D2837" t="s">
        <v>4311</v>
      </c>
      <c r="E2837">
        <v>38</v>
      </c>
      <c r="F2837" t="s">
        <v>31</v>
      </c>
      <c r="G2837" t="s">
        <v>280</v>
      </c>
      <c r="H2837" t="s">
        <v>281</v>
      </c>
      <c r="I2837" t="s">
        <v>62</v>
      </c>
      <c r="J2837" t="s">
        <v>190</v>
      </c>
      <c r="K2837">
        <v>1</v>
      </c>
      <c r="L2837" s="2">
        <v>700</v>
      </c>
      <c r="M2837">
        <v>10</v>
      </c>
      <c r="N2837" s="2">
        <v>700</v>
      </c>
      <c r="O2837" s="2">
        <v>70</v>
      </c>
      <c r="P2837" s="2">
        <v>630</v>
      </c>
      <c r="Q2837" s="2">
        <v>357.12</v>
      </c>
      <c r="R2837" s="2">
        <v>272.88</v>
      </c>
      <c r="S2837" t="s">
        <v>53</v>
      </c>
      <c r="T2837" t="s">
        <v>222</v>
      </c>
      <c r="U2837" t="s">
        <v>38</v>
      </c>
      <c r="V2837" t="s">
        <v>39</v>
      </c>
      <c r="W2837" t="s">
        <v>137</v>
      </c>
      <c r="X2837" t="s">
        <v>67</v>
      </c>
      <c r="Y2837" t="s">
        <v>84</v>
      </c>
      <c r="Z2837" t="s">
        <v>43</v>
      </c>
      <c r="AA2837" t="s">
        <v>44</v>
      </c>
      <c r="AB2837" t="s">
        <v>44</v>
      </c>
    </row>
    <row r="2838" spans="1:28" x14ac:dyDescent="0.25">
      <c r="A2838" t="s">
        <v>6373</v>
      </c>
      <c r="B2838" s="1">
        <v>45522</v>
      </c>
      <c r="C2838" t="s">
        <v>2204</v>
      </c>
      <c r="D2838" t="s">
        <v>2205</v>
      </c>
      <c r="E2838">
        <v>28</v>
      </c>
      <c r="F2838" t="s">
        <v>31</v>
      </c>
      <c r="G2838" t="s">
        <v>238</v>
      </c>
      <c r="H2838" t="s">
        <v>239</v>
      </c>
      <c r="I2838" t="s">
        <v>62</v>
      </c>
      <c r="J2838" t="s">
        <v>63</v>
      </c>
      <c r="K2838">
        <v>1</v>
      </c>
      <c r="L2838" s="2">
        <v>6500</v>
      </c>
      <c r="M2838">
        <v>0</v>
      </c>
      <c r="N2838" s="2">
        <v>6500</v>
      </c>
      <c r="O2838" s="2">
        <v>0</v>
      </c>
      <c r="P2838" s="2">
        <v>6500</v>
      </c>
      <c r="Q2838" s="2">
        <v>4274.76</v>
      </c>
      <c r="R2838" s="2">
        <v>2225.2399999999998</v>
      </c>
      <c r="S2838" t="s">
        <v>36</v>
      </c>
      <c r="T2838" t="s">
        <v>163</v>
      </c>
      <c r="U2838" t="s">
        <v>164</v>
      </c>
      <c r="V2838" t="s">
        <v>39</v>
      </c>
      <c r="W2838" t="s">
        <v>83</v>
      </c>
      <c r="X2838" t="s">
        <v>67</v>
      </c>
      <c r="Y2838" t="s">
        <v>42</v>
      </c>
      <c r="Z2838" t="s">
        <v>43</v>
      </c>
      <c r="AA2838" t="s">
        <v>44</v>
      </c>
      <c r="AB2838" t="s">
        <v>44</v>
      </c>
    </row>
    <row r="2839" spans="1:28" x14ac:dyDescent="0.25">
      <c r="A2839" t="s">
        <v>6374</v>
      </c>
      <c r="B2839" s="1">
        <v>45522</v>
      </c>
      <c r="C2839" t="s">
        <v>5543</v>
      </c>
      <c r="D2839" t="s">
        <v>5544</v>
      </c>
      <c r="E2839">
        <v>25</v>
      </c>
      <c r="F2839" t="s">
        <v>111</v>
      </c>
      <c r="G2839" t="s">
        <v>285</v>
      </c>
      <c r="H2839" t="s">
        <v>286</v>
      </c>
      <c r="I2839" t="s">
        <v>34</v>
      </c>
      <c r="J2839" t="s">
        <v>121</v>
      </c>
      <c r="K2839">
        <v>2</v>
      </c>
      <c r="L2839" s="2">
        <v>3200</v>
      </c>
      <c r="M2839">
        <v>25</v>
      </c>
      <c r="N2839" s="2">
        <v>6400</v>
      </c>
      <c r="O2839" s="2">
        <v>1600</v>
      </c>
      <c r="P2839" s="2">
        <v>4800</v>
      </c>
      <c r="Q2839" s="2">
        <v>3182.58</v>
      </c>
      <c r="R2839" s="2">
        <v>1617.42</v>
      </c>
      <c r="S2839" t="s">
        <v>53</v>
      </c>
      <c r="T2839" t="s">
        <v>105</v>
      </c>
      <c r="U2839" t="s">
        <v>106</v>
      </c>
      <c r="V2839" t="s">
        <v>39</v>
      </c>
      <c r="W2839" t="s">
        <v>137</v>
      </c>
      <c r="X2839" t="s">
        <v>97</v>
      </c>
      <c r="Y2839" t="s">
        <v>56</v>
      </c>
      <c r="Z2839" t="s">
        <v>43</v>
      </c>
      <c r="AA2839" t="s">
        <v>68</v>
      </c>
      <c r="AB2839" t="s">
        <v>44</v>
      </c>
    </row>
    <row r="2840" spans="1:28" x14ac:dyDescent="0.25">
      <c r="A2840" t="s">
        <v>6375</v>
      </c>
      <c r="B2840" s="1">
        <v>45522</v>
      </c>
      <c r="C2840" t="s">
        <v>6376</v>
      </c>
      <c r="D2840" t="s">
        <v>6377</v>
      </c>
      <c r="E2840">
        <v>21</v>
      </c>
      <c r="F2840" t="s">
        <v>111</v>
      </c>
      <c r="G2840" t="s">
        <v>344</v>
      </c>
      <c r="H2840" t="s">
        <v>345</v>
      </c>
      <c r="I2840" t="s">
        <v>34</v>
      </c>
      <c r="J2840" t="s">
        <v>121</v>
      </c>
      <c r="K2840">
        <v>2</v>
      </c>
      <c r="L2840" s="2">
        <v>1600</v>
      </c>
      <c r="M2840">
        <v>5</v>
      </c>
      <c r="N2840" s="2">
        <v>3200</v>
      </c>
      <c r="O2840" s="2">
        <v>160</v>
      </c>
      <c r="P2840" s="2">
        <v>3040</v>
      </c>
      <c r="Q2840" s="2">
        <v>1803.87</v>
      </c>
      <c r="R2840" s="2">
        <v>1236.1300000000001</v>
      </c>
      <c r="S2840" t="s">
        <v>64</v>
      </c>
      <c r="T2840" t="s">
        <v>54</v>
      </c>
      <c r="U2840" t="s">
        <v>55</v>
      </c>
      <c r="V2840" t="s">
        <v>39</v>
      </c>
      <c r="W2840" t="s">
        <v>124</v>
      </c>
      <c r="X2840" t="s">
        <v>67</v>
      </c>
      <c r="Y2840" t="s">
        <v>42</v>
      </c>
      <c r="Z2840" t="s">
        <v>223</v>
      </c>
      <c r="AA2840" t="s">
        <v>44</v>
      </c>
      <c r="AB2840" t="s">
        <v>44</v>
      </c>
    </row>
    <row r="2841" spans="1:28" x14ac:dyDescent="0.25">
      <c r="A2841" t="s">
        <v>6378</v>
      </c>
      <c r="B2841" s="1">
        <v>45522</v>
      </c>
      <c r="C2841" t="s">
        <v>3238</v>
      </c>
      <c r="D2841" t="s">
        <v>3239</v>
      </c>
      <c r="E2841">
        <v>34</v>
      </c>
      <c r="F2841" t="s">
        <v>48</v>
      </c>
      <c r="G2841" t="s">
        <v>72</v>
      </c>
      <c r="H2841" t="s">
        <v>73</v>
      </c>
      <c r="I2841" t="s">
        <v>74</v>
      </c>
      <c r="J2841" t="s">
        <v>75</v>
      </c>
      <c r="K2841">
        <v>1</v>
      </c>
      <c r="L2841" s="2">
        <v>2200</v>
      </c>
      <c r="M2841">
        <v>15</v>
      </c>
      <c r="N2841" s="2">
        <v>2200</v>
      </c>
      <c r="O2841" s="2">
        <v>330</v>
      </c>
      <c r="P2841" s="2">
        <v>1870</v>
      </c>
      <c r="Q2841" s="2">
        <v>1231.79</v>
      </c>
      <c r="R2841" s="2">
        <v>638.21</v>
      </c>
      <c r="S2841" t="s">
        <v>53</v>
      </c>
      <c r="T2841" t="s">
        <v>37</v>
      </c>
      <c r="U2841" t="s">
        <v>38</v>
      </c>
      <c r="V2841" t="s">
        <v>39</v>
      </c>
      <c r="W2841" t="s">
        <v>66</v>
      </c>
      <c r="X2841" t="s">
        <v>41</v>
      </c>
      <c r="Y2841" t="s">
        <v>56</v>
      </c>
      <c r="Z2841" t="s">
        <v>508</v>
      </c>
      <c r="AA2841" t="s">
        <v>44</v>
      </c>
      <c r="AB2841" t="s">
        <v>44</v>
      </c>
    </row>
    <row r="2842" spans="1:28" x14ac:dyDescent="0.25">
      <c r="A2842" t="s">
        <v>6379</v>
      </c>
      <c r="B2842" s="1">
        <v>45522</v>
      </c>
      <c r="C2842" t="s">
        <v>6380</v>
      </c>
      <c r="D2842" t="s">
        <v>6381</v>
      </c>
      <c r="E2842">
        <v>45</v>
      </c>
      <c r="F2842" t="s">
        <v>48</v>
      </c>
      <c r="G2842" t="s">
        <v>217</v>
      </c>
      <c r="H2842" t="s">
        <v>218</v>
      </c>
      <c r="I2842" t="s">
        <v>34</v>
      </c>
      <c r="J2842" t="s">
        <v>130</v>
      </c>
      <c r="K2842">
        <v>3</v>
      </c>
      <c r="L2842" s="2">
        <v>28000</v>
      </c>
      <c r="M2842">
        <v>10</v>
      </c>
      <c r="N2842" s="2">
        <v>84000</v>
      </c>
      <c r="O2842" s="2">
        <v>8400</v>
      </c>
      <c r="P2842" s="2">
        <v>75600</v>
      </c>
      <c r="Q2842" s="2">
        <v>42377.84</v>
      </c>
      <c r="R2842" s="2">
        <v>33222.160000000003</v>
      </c>
      <c r="S2842" t="s">
        <v>53</v>
      </c>
      <c r="T2842" t="s">
        <v>105</v>
      </c>
      <c r="U2842" t="s">
        <v>106</v>
      </c>
      <c r="V2842" t="s">
        <v>39</v>
      </c>
      <c r="W2842" t="s">
        <v>66</v>
      </c>
      <c r="X2842" t="s">
        <v>41</v>
      </c>
      <c r="Y2842" t="s">
        <v>42</v>
      </c>
      <c r="Z2842" t="s">
        <v>43</v>
      </c>
      <c r="AA2842" t="s">
        <v>44</v>
      </c>
      <c r="AB2842" t="s">
        <v>68</v>
      </c>
    </row>
    <row r="2843" spans="1:28" x14ac:dyDescent="0.25">
      <c r="A2843" t="s">
        <v>6382</v>
      </c>
      <c r="B2843" s="1">
        <v>45522</v>
      </c>
      <c r="C2843" t="s">
        <v>1620</v>
      </c>
      <c r="D2843" t="s">
        <v>1621</v>
      </c>
      <c r="E2843">
        <v>34</v>
      </c>
      <c r="F2843" t="s">
        <v>48</v>
      </c>
      <c r="G2843" t="s">
        <v>561</v>
      </c>
      <c r="H2843" t="s">
        <v>562</v>
      </c>
      <c r="I2843" t="s">
        <v>34</v>
      </c>
      <c r="J2843" t="s">
        <v>143</v>
      </c>
      <c r="K2843">
        <v>4</v>
      </c>
      <c r="L2843" s="2">
        <v>900</v>
      </c>
      <c r="M2843">
        <v>10</v>
      </c>
      <c r="N2843" s="2">
        <v>3600</v>
      </c>
      <c r="O2843" s="2">
        <v>360</v>
      </c>
      <c r="P2843" s="2">
        <v>3240</v>
      </c>
      <c r="Q2843" s="2">
        <v>2651.47</v>
      </c>
      <c r="R2843" s="2">
        <v>588.53</v>
      </c>
      <c r="S2843" t="s">
        <v>53</v>
      </c>
      <c r="T2843" t="s">
        <v>263</v>
      </c>
      <c r="U2843" t="s">
        <v>91</v>
      </c>
      <c r="V2843" t="s">
        <v>39</v>
      </c>
      <c r="W2843" t="s">
        <v>83</v>
      </c>
      <c r="X2843" t="s">
        <v>97</v>
      </c>
      <c r="Y2843" t="s">
        <v>42</v>
      </c>
      <c r="Z2843" t="s">
        <v>43</v>
      </c>
      <c r="AA2843" t="s">
        <v>68</v>
      </c>
      <c r="AB2843" t="s">
        <v>44</v>
      </c>
    </row>
    <row r="2844" spans="1:28" x14ac:dyDescent="0.25">
      <c r="A2844" t="s">
        <v>6383</v>
      </c>
      <c r="B2844" s="1">
        <v>45522</v>
      </c>
      <c r="C2844" t="s">
        <v>612</v>
      </c>
      <c r="D2844" t="s">
        <v>613</v>
      </c>
      <c r="E2844">
        <v>31</v>
      </c>
      <c r="F2844" t="s">
        <v>31</v>
      </c>
      <c r="G2844" t="s">
        <v>298</v>
      </c>
      <c r="H2844" t="s">
        <v>299</v>
      </c>
      <c r="I2844" t="s">
        <v>103</v>
      </c>
      <c r="J2844" t="s">
        <v>104</v>
      </c>
      <c r="K2844">
        <v>2</v>
      </c>
      <c r="L2844" s="2">
        <v>700</v>
      </c>
      <c r="M2844">
        <v>15</v>
      </c>
      <c r="N2844" s="2">
        <v>1400</v>
      </c>
      <c r="O2844" s="2">
        <v>210</v>
      </c>
      <c r="P2844" s="2">
        <v>1190</v>
      </c>
      <c r="Q2844" s="2">
        <v>969.91</v>
      </c>
      <c r="R2844" s="2">
        <v>220.09</v>
      </c>
      <c r="S2844" t="s">
        <v>53</v>
      </c>
      <c r="T2844" t="s">
        <v>105</v>
      </c>
      <c r="U2844" t="s">
        <v>106</v>
      </c>
      <c r="V2844" t="s">
        <v>39</v>
      </c>
      <c r="W2844" t="s">
        <v>92</v>
      </c>
      <c r="X2844" t="s">
        <v>41</v>
      </c>
      <c r="Y2844" t="s">
        <v>56</v>
      </c>
      <c r="Z2844" t="s">
        <v>144</v>
      </c>
      <c r="AA2844" t="s">
        <v>44</v>
      </c>
      <c r="AB2844" t="s">
        <v>44</v>
      </c>
    </row>
    <row r="2845" spans="1:28" x14ac:dyDescent="0.25">
      <c r="A2845" t="s">
        <v>6384</v>
      </c>
      <c r="B2845" s="1">
        <v>45522</v>
      </c>
      <c r="C2845" t="s">
        <v>2048</v>
      </c>
      <c r="D2845" t="s">
        <v>2049</v>
      </c>
      <c r="E2845">
        <v>52</v>
      </c>
      <c r="F2845" t="s">
        <v>111</v>
      </c>
      <c r="G2845" t="s">
        <v>134</v>
      </c>
      <c r="H2845" t="s">
        <v>135</v>
      </c>
      <c r="I2845" t="s">
        <v>62</v>
      </c>
      <c r="J2845" t="s">
        <v>130</v>
      </c>
      <c r="K2845">
        <v>2</v>
      </c>
      <c r="L2845" s="2">
        <v>8500</v>
      </c>
      <c r="M2845">
        <v>20</v>
      </c>
      <c r="N2845" s="2">
        <v>17000</v>
      </c>
      <c r="O2845" s="2">
        <v>3400</v>
      </c>
      <c r="P2845" s="2">
        <v>13600</v>
      </c>
      <c r="Q2845" s="2">
        <v>9903.85</v>
      </c>
      <c r="R2845" s="2">
        <v>3696.15</v>
      </c>
      <c r="S2845" t="s">
        <v>36</v>
      </c>
      <c r="T2845" t="s">
        <v>76</v>
      </c>
      <c r="U2845" t="s">
        <v>77</v>
      </c>
      <c r="V2845" t="s">
        <v>39</v>
      </c>
      <c r="W2845" t="s">
        <v>137</v>
      </c>
      <c r="X2845" t="s">
        <v>97</v>
      </c>
      <c r="Y2845" t="s">
        <v>42</v>
      </c>
      <c r="Z2845" t="s">
        <v>107</v>
      </c>
      <c r="AA2845" t="s">
        <v>44</v>
      </c>
      <c r="AB2845" t="s">
        <v>44</v>
      </c>
    </row>
    <row r="2846" spans="1:28" x14ac:dyDescent="0.25">
      <c r="A2846" t="s">
        <v>6385</v>
      </c>
      <c r="B2846" s="1">
        <v>45522</v>
      </c>
      <c r="C2846" t="s">
        <v>6386</v>
      </c>
      <c r="D2846" t="s">
        <v>6387</v>
      </c>
      <c r="E2846">
        <v>53</v>
      </c>
      <c r="F2846" t="s">
        <v>31</v>
      </c>
      <c r="G2846" t="s">
        <v>436</v>
      </c>
      <c r="H2846" t="s">
        <v>437</v>
      </c>
      <c r="I2846" t="s">
        <v>74</v>
      </c>
      <c r="J2846" t="s">
        <v>190</v>
      </c>
      <c r="K2846">
        <v>4</v>
      </c>
      <c r="L2846" s="2">
        <v>1800</v>
      </c>
      <c r="M2846">
        <v>15</v>
      </c>
      <c r="N2846" s="2">
        <v>7200</v>
      </c>
      <c r="O2846" s="2">
        <v>1080</v>
      </c>
      <c r="P2846" s="2">
        <v>6120</v>
      </c>
      <c r="Q2846" s="2">
        <v>4578.3100000000004</v>
      </c>
      <c r="R2846" s="2">
        <v>1541.69</v>
      </c>
      <c r="S2846" t="s">
        <v>53</v>
      </c>
      <c r="T2846" t="s">
        <v>578</v>
      </c>
      <c r="U2846" t="s">
        <v>579</v>
      </c>
      <c r="V2846" t="s">
        <v>39</v>
      </c>
      <c r="W2846" t="s">
        <v>124</v>
      </c>
      <c r="X2846" t="s">
        <v>41</v>
      </c>
      <c r="Y2846" t="s">
        <v>42</v>
      </c>
      <c r="Z2846" t="s">
        <v>43</v>
      </c>
      <c r="AA2846" t="s">
        <v>44</v>
      </c>
      <c r="AB2846" t="s">
        <v>44</v>
      </c>
    </row>
    <row r="2847" spans="1:28" x14ac:dyDescent="0.25">
      <c r="A2847" t="s">
        <v>6388</v>
      </c>
      <c r="B2847" s="1">
        <v>45523</v>
      </c>
      <c r="C2847" t="s">
        <v>3959</v>
      </c>
      <c r="D2847" t="s">
        <v>3960</v>
      </c>
      <c r="E2847">
        <v>42</v>
      </c>
      <c r="F2847" t="s">
        <v>48</v>
      </c>
      <c r="G2847" t="s">
        <v>344</v>
      </c>
      <c r="H2847" t="s">
        <v>345</v>
      </c>
      <c r="I2847" t="s">
        <v>34</v>
      </c>
      <c r="J2847" t="s">
        <v>121</v>
      </c>
      <c r="K2847">
        <v>2</v>
      </c>
      <c r="L2847" s="2">
        <v>1600</v>
      </c>
      <c r="M2847">
        <v>5</v>
      </c>
      <c r="N2847" s="2">
        <v>3200</v>
      </c>
      <c r="O2847" s="2">
        <v>160</v>
      </c>
      <c r="P2847" s="2">
        <v>3040</v>
      </c>
      <c r="Q2847" s="2">
        <v>2185.66</v>
      </c>
      <c r="R2847" s="2">
        <v>854.34</v>
      </c>
      <c r="S2847" t="s">
        <v>64</v>
      </c>
      <c r="T2847" t="s">
        <v>122</v>
      </c>
      <c r="U2847" t="s">
        <v>123</v>
      </c>
      <c r="V2847" t="s">
        <v>39</v>
      </c>
      <c r="W2847" t="s">
        <v>124</v>
      </c>
      <c r="X2847" t="s">
        <v>41</v>
      </c>
      <c r="Y2847" t="s">
        <v>56</v>
      </c>
      <c r="Z2847" t="s">
        <v>43</v>
      </c>
      <c r="AA2847" t="s">
        <v>68</v>
      </c>
      <c r="AB2847" t="s">
        <v>44</v>
      </c>
    </row>
    <row r="2848" spans="1:28" x14ac:dyDescent="0.25">
      <c r="A2848" t="s">
        <v>6389</v>
      </c>
      <c r="B2848" s="1">
        <v>45523</v>
      </c>
      <c r="C2848" t="s">
        <v>4929</v>
      </c>
      <c r="D2848" t="s">
        <v>4930</v>
      </c>
      <c r="E2848">
        <v>59</v>
      </c>
      <c r="F2848" t="s">
        <v>111</v>
      </c>
      <c r="G2848" t="s">
        <v>285</v>
      </c>
      <c r="H2848" t="s">
        <v>286</v>
      </c>
      <c r="I2848" t="s">
        <v>34</v>
      </c>
      <c r="J2848" t="s">
        <v>121</v>
      </c>
      <c r="K2848">
        <v>3</v>
      </c>
      <c r="L2848" s="2">
        <v>3200</v>
      </c>
      <c r="M2848">
        <v>20</v>
      </c>
      <c r="N2848" s="2">
        <v>9600</v>
      </c>
      <c r="O2848" s="2">
        <v>1920</v>
      </c>
      <c r="P2848" s="2">
        <v>7680</v>
      </c>
      <c r="Q2848" s="2">
        <v>5359.39</v>
      </c>
      <c r="R2848" s="2">
        <v>2320.61</v>
      </c>
      <c r="S2848" t="s">
        <v>36</v>
      </c>
      <c r="T2848" t="s">
        <v>136</v>
      </c>
      <c r="U2848" t="s">
        <v>38</v>
      </c>
      <c r="V2848" t="s">
        <v>39</v>
      </c>
      <c r="W2848" t="s">
        <v>92</v>
      </c>
      <c r="X2848" t="s">
        <v>97</v>
      </c>
      <c r="Y2848" t="s">
        <v>56</v>
      </c>
      <c r="Z2848" t="s">
        <v>43</v>
      </c>
      <c r="AA2848" t="s">
        <v>44</v>
      </c>
      <c r="AB2848" t="s">
        <v>44</v>
      </c>
    </row>
    <row r="2849" spans="1:28" x14ac:dyDescent="0.25">
      <c r="A2849" t="s">
        <v>6390</v>
      </c>
      <c r="B2849" s="1">
        <v>45523</v>
      </c>
      <c r="C2849" t="s">
        <v>1225</v>
      </c>
      <c r="D2849" t="s">
        <v>1226</v>
      </c>
      <c r="E2849">
        <v>40</v>
      </c>
      <c r="F2849" t="s">
        <v>31</v>
      </c>
      <c r="G2849" t="s">
        <v>119</v>
      </c>
      <c r="H2849" t="s">
        <v>120</v>
      </c>
      <c r="I2849" t="s">
        <v>62</v>
      </c>
      <c r="J2849" t="s">
        <v>121</v>
      </c>
      <c r="K2849">
        <v>2</v>
      </c>
      <c r="L2849" s="2">
        <v>4800</v>
      </c>
      <c r="M2849">
        <v>10</v>
      </c>
      <c r="N2849" s="2">
        <v>9600</v>
      </c>
      <c r="O2849" s="2">
        <v>960</v>
      </c>
      <c r="P2849" s="2">
        <v>8640</v>
      </c>
      <c r="Q2849" s="2">
        <v>4795.83</v>
      </c>
      <c r="R2849" s="2">
        <v>3844.17</v>
      </c>
      <c r="S2849" t="s">
        <v>53</v>
      </c>
      <c r="T2849" t="s">
        <v>578</v>
      </c>
      <c r="U2849" t="s">
        <v>579</v>
      </c>
      <c r="V2849" t="s">
        <v>39</v>
      </c>
      <c r="W2849" t="s">
        <v>92</v>
      </c>
      <c r="X2849" t="s">
        <v>41</v>
      </c>
      <c r="Y2849" t="s">
        <v>42</v>
      </c>
      <c r="Z2849" t="s">
        <v>107</v>
      </c>
      <c r="AA2849" t="s">
        <v>44</v>
      </c>
      <c r="AB2849" t="s">
        <v>44</v>
      </c>
    </row>
    <row r="2850" spans="1:28" x14ac:dyDescent="0.25">
      <c r="A2850" t="s">
        <v>6391</v>
      </c>
      <c r="B2850" s="1">
        <v>45523</v>
      </c>
      <c r="C2850" t="s">
        <v>4547</v>
      </c>
      <c r="D2850" t="s">
        <v>4548</v>
      </c>
      <c r="E2850">
        <v>26</v>
      </c>
      <c r="F2850" t="s">
        <v>31</v>
      </c>
      <c r="G2850" t="s">
        <v>60</v>
      </c>
      <c r="H2850" t="s">
        <v>61</v>
      </c>
      <c r="I2850" t="s">
        <v>62</v>
      </c>
      <c r="J2850" t="s">
        <v>63</v>
      </c>
      <c r="K2850">
        <v>1</v>
      </c>
      <c r="L2850" s="2">
        <v>3500</v>
      </c>
      <c r="M2850">
        <v>5</v>
      </c>
      <c r="N2850" s="2">
        <v>3500</v>
      </c>
      <c r="O2850" s="2">
        <v>175</v>
      </c>
      <c r="P2850" s="2">
        <v>3325</v>
      </c>
      <c r="Q2850" s="2">
        <v>2445.91</v>
      </c>
      <c r="R2850" s="2">
        <v>879.09</v>
      </c>
      <c r="S2850" t="s">
        <v>36</v>
      </c>
      <c r="T2850" t="s">
        <v>275</v>
      </c>
      <c r="U2850" t="s">
        <v>123</v>
      </c>
      <c r="V2850" t="s">
        <v>39</v>
      </c>
      <c r="W2850" t="s">
        <v>83</v>
      </c>
      <c r="X2850" t="s">
        <v>41</v>
      </c>
      <c r="Y2850" t="s">
        <v>56</v>
      </c>
      <c r="Z2850" t="s">
        <v>508</v>
      </c>
      <c r="AA2850" t="s">
        <v>68</v>
      </c>
      <c r="AB2850" t="s">
        <v>44</v>
      </c>
    </row>
    <row r="2851" spans="1:28" x14ac:dyDescent="0.25">
      <c r="A2851" t="s">
        <v>6392</v>
      </c>
      <c r="B2851" s="1">
        <v>45523</v>
      </c>
      <c r="C2851" t="s">
        <v>6393</v>
      </c>
      <c r="D2851" t="s">
        <v>6394</v>
      </c>
      <c r="E2851">
        <v>37</v>
      </c>
      <c r="F2851" t="s">
        <v>48</v>
      </c>
      <c r="G2851" t="s">
        <v>366</v>
      </c>
      <c r="H2851" t="s">
        <v>367</v>
      </c>
      <c r="I2851" t="s">
        <v>34</v>
      </c>
      <c r="J2851" t="s">
        <v>130</v>
      </c>
      <c r="K2851">
        <v>2</v>
      </c>
      <c r="L2851" s="2">
        <v>14500</v>
      </c>
      <c r="M2851">
        <v>5</v>
      </c>
      <c r="N2851" s="2">
        <v>29000</v>
      </c>
      <c r="O2851" s="2">
        <v>1450</v>
      </c>
      <c r="P2851" s="2">
        <v>27550</v>
      </c>
      <c r="Q2851" s="2">
        <v>20172.32</v>
      </c>
      <c r="R2851" s="2">
        <v>7377.68</v>
      </c>
      <c r="S2851" t="s">
        <v>36</v>
      </c>
      <c r="T2851" t="s">
        <v>407</v>
      </c>
      <c r="U2851" t="s">
        <v>408</v>
      </c>
      <c r="V2851" t="s">
        <v>39</v>
      </c>
      <c r="W2851" t="s">
        <v>40</v>
      </c>
      <c r="X2851" t="s">
        <v>41</v>
      </c>
      <c r="Y2851" t="s">
        <v>56</v>
      </c>
      <c r="Z2851" t="s">
        <v>43</v>
      </c>
      <c r="AA2851" t="s">
        <v>44</v>
      </c>
      <c r="AB2851" t="s">
        <v>44</v>
      </c>
    </row>
    <row r="2852" spans="1:28" x14ac:dyDescent="0.25">
      <c r="A2852" t="s">
        <v>6395</v>
      </c>
      <c r="B2852" s="1">
        <v>45523</v>
      </c>
      <c r="C2852" t="s">
        <v>732</v>
      </c>
      <c r="D2852" t="s">
        <v>733</v>
      </c>
      <c r="E2852">
        <v>59</v>
      </c>
      <c r="F2852" t="s">
        <v>111</v>
      </c>
      <c r="G2852" t="s">
        <v>128</v>
      </c>
      <c r="H2852" t="s">
        <v>129</v>
      </c>
      <c r="I2852" t="s">
        <v>74</v>
      </c>
      <c r="J2852" t="s">
        <v>130</v>
      </c>
      <c r="K2852">
        <v>3</v>
      </c>
      <c r="L2852" s="2">
        <v>1700</v>
      </c>
      <c r="M2852">
        <v>5</v>
      </c>
      <c r="N2852" s="2">
        <v>5100</v>
      </c>
      <c r="O2852" s="2">
        <v>255</v>
      </c>
      <c r="P2852" s="2">
        <v>4845</v>
      </c>
      <c r="Q2852" s="2">
        <v>3028.57</v>
      </c>
      <c r="R2852" s="2">
        <v>1816.43</v>
      </c>
      <c r="S2852" t="s">
        <v>36</v>
      </c>
      <c r="T2852" t="s">
        <v>178</v>
      </c>
      <c r="U2852" t="s">
        <v>154</v>
      </c>
      <c r="V2852" t="s">
        <v>39</v>
      </c>
      <c r="W2852" t="s">
        <v>92</v>
      </c>
      <c r="X2852" t="s">
        <v>67</v>
      </c>
      <c r="Y2852" t="s">
        <v>56</v>
      </c>
      <c r="Z2852" t="s">
        <v>43</v>
      </c>
      <c r="AA2852" t="s">
        <v>44</v>
      </c>
      <c r="AB2852" t="s">
        <v>44</v>
      </c>
    </row>
    <row r="2853" spans="1:28" x14ac:dyDescent="0.25">
      <c r="A2853" t="s">
        <v>6396</v>
      </c>
      <c r="B2853" s="1">
        <v>45523</v>
      </c>
      <c r="C2853" t="s">
        <v>888</v>
      </c>
      <c r="D2853" t="s">
        <v>889</v>
      </c>
      <c r="E2853">
        <v>28</v>
      </c>
      <c r="F2853" t="s">
        <v>31</v>
      </c>
      <c r="G2853" t="s">
        <v>119</v>
      </c>
      <c r="H2853" t="s">
        <v>120</v>
      </c>
      <c r="I2853" t="s">
        <v>62</v>
      </c>
      <c r="J2853" t="s">
        <v>121</v>
      </c>
      <c r="K2853">
        <v>2</v>
      </c>
      <c r="L2853" s="2">
        <v>4800</v>
      </c>
      <c r="M2853">
        <v>15</v>
      </c>
      <c r="N2853" s="2">
        <v>9600</v>
      </c>
      <c r="O2853" s="2">
        <v>1440</v>
      </c>
      <c r="P2853" s="2">
        <v>8160</v>
      </c>
      <c r="Q2853" s="2">
        <v>6513.05</v>
      </c>
      <c r="R2853" s="2">
        <v>1646.95</v>
      </c>
      <c r="S2853" t="s">
        <v>53</v>
      </c>
      <c r="T2853" t="s">
        <v>76</v>
      </c>
      <c r="U2853" t="s">
        <v>77</v>
      </c>
      <c r="V2853" t="s">
        <v>39</v>
      </c>
      <c r="W2853" t="s">
        <v>137</v>
      </c>
      <c r="X2853" t="s">
        <v>41</v>
      </c>
      <c r="Y2853" t="s">
        <v>42</v>
      </c>
      <c r="Z2853" t="s">
        <v>43</v>
      </c>
      <c r="AA2853" t="s">
        <v>44</v>
      </c>
      <c r="AB2853" t="s">
        <v>44</v>
      </c>
    </row>
    <row r="2854" spans="1:28" x14ac:dyDescent="0.25">
      <c r="A2854" t="s">
        <v>6397</v>
      </c>
      <c r="B2854" s="1">
        <v>45523</v>
      </c>
      <c r="C2854" t="s">
        <v>675</v>
      </c>
      <c r="D2854" t="s">
        <v>676</v>
      </c>
      <c r="E2854">
        <v>37</v>
      </c>
      <c r="F2854" t="s">
        <v>31</v>
      </c>
      <c r="G2854" t="s">
        <v>366</v>
      </c>
      <c r="H2854" t="s">
        <v>367</v>
      </c>
      <c r="I2854" t="s">
        <v>34</v>
      </c>
      <c r="J2854" t="s">
        <v>130</v>
      </c>
      <c r="K2854">
        <v>2</v>
      </c>
      <c r="L2854" s="2">
        <v>14500</v>
      </c>
      <c r="M2854">
        <v>10</v>
      </c>
      <c r="N2854" s="2">
        <v>29000</v>
      </c>
      <c r="O2854" s="2">
        <v>2900</v>
      </c>
      <c r="P2854" s="2">
        <v>26100</v>
      </c>
      <c r="Q2854" s="2">
        <v>19385.7</v>
      </c>
      <c r="R2854" s="2">
        <v>6714.3</v>
      </c>
      <c r="S2854" t="s">
        <v>36</v>
      </c>
      <c r="T2854" t="s">
        <v>263</v>
      </c>
      <c r="U2854" t="s">
        <v>91</v>
      </c>
      <c r="V2854" t="s">
        <v>39</v>
      </c>
      <c r="W2854" t="s">
        <v>92</v>
      </c>
      <c r="X2854" t="s">
        <v>41</v>
      </c>
      <c r="Y2854" t="s">
        <v>56</v>
      </c>
      <c r="Z2854" t="s">
        <v>43</v>
      </c>
      <c r="AA2854" t="s">
        <v>44</v>
      </c>
      <c r="AB2854" t="s">
        <v>44</v>
      </c>
    </row>
    <row r="2855" spans="1:28" x14ac:dyDescent="0.25">
      <c r="A2855" t="s">
        <v>6398</v>
      </c>
      <c r="B2855" s="1">
        <v>45523</v>
      </c>
      <c r="C2855" t="s">
        <v>1876</v>
      </c>
      <c r="D2855" t="s">
        <v>1877</v>
      </c>
      <c r="E2855">
        <v>19</v>
      </c>
      <c r="F2855" t="s">
        <v>31</v>
      </c>
      <c r="G2855" t="s">
        <v>119</v>
      </c>
      <c r="H2855" t="s">
        <v>120</v>
      </c>
      <c r="I2855" t="s">
        <v>62</v>
      </c>
      <c r="J2855" t="s">
        <v>121</v>
      </c>
      <c r="K2855">
        <v>1</v>
      </c>
      <c r="L2855" s="2">
        <v>4800</v>
      </c>
      <c r="M2855">
        <v>10</v>
      </c>
      <c r="N2855" s="2">
        <v>4800</v>
      </c>
      <c r="O2855" s="2">
        <v>480</v>
      </c>
      <c r="P2855" s="2">
        <v>4320</v>
      </c>
      <c r="Q2855" s="2">
        <v>3058.56</v>
      </c>
      <c r="R2855" s="2">
        <v>1261.44</v>
      </c>
      <c r="S2855" t="s">
        <v>53</v>
      </c>
      <c r="T2855" t="s">
        <v>105</v>
      </c>
      <c r="U2855" t="s">
        <v>106</v>
      </c>
      <c r="V2855" t="s">
        <v>39</v>
      </c>
      <c r="W2855" t="s">
        <v>137</v>
      </c>
      <c r="X2855" t="s">
        <v>97</v>
      </c>
      <c r="Y2855" t="s">
        <v>56</v>
      </c>
      <c r="Z2855" t="s">
        <v>107</v>
      </c>
      <c r="AA2855" t="s">
        <v>44</v>
      </c>
      <c r="AB2855" t="s">
        <v>44</v>
      </c>
    </row>
    <row r="2856" spans="1:28" x14ac:dyDescent="0.25">
      <c r="A2856" t="s">
        <v>6399</v>
      </c>
      <c r="B2856" s="1">
        <v>45523</v>
      </c>
      <c r="C2856" t="s">
        <v>5295</v>
      </c>
      <c r="D2856" t="s">
        <v>5296</v>
      </c>
      <c r="E2856">
        <v>19</v>
      </c>
      <c r="F2856" t="s">
        <v>31</v>
      </c>
      <c r="G2856" t="s">
        <v>318</v>
      </c>
      <c r="H2856" t="s">
        <v>319</v>
      </c>
      <c r="I2856" t="s">
        <v>34</v>
      </c>
      <c r="J2856" t="s">
        <v>190</v>
      </c>
      <c r="K2856">
        <v>2</v>
      </c>
      <c r="L2856" s="2">
        <v>2500</v>
      </c>
      <c r="M2856">
        <v>10</v>
      </c>
      <c r="N2856" s="2">
        <v>5000</v>
      </c>
      <c r="O2856" s="2">
        <v>500</v>
      </c>
      <c r="P2856" s="2">
        <v>4500</v>
      </c>
      <c r="Q2856" s="2">
        <v>3283.09</v>
      </c>
      <c r="R2856" s="2">
        <v>1216.9100000000001</v>
      </c>
      <c r="S2856" t="s">
        <v>53</v>
      </c>
      <c r="T2856" t="s">
        <v>290</v>
      </c>
      <c r="U2856" t="s">
        <v>291</v>
      </c>
      <c r="V2856" t="s">
        <v>39</v>
      </c>
      <c r="W2856" t="s">
        <v>137</v>
      </c>
      <c r="X2856" t="s">
        <v>41</v>
      </c>
      <c r="Y2856" t="s">
        <v>56</v>
      </c>
      <c r="Z2856" t="s">
        <v>144</v>
      </c>
      <c r="AA2856" t="s">
        <v>68</v>
      </c>
      <c r="AB2856" t="s">
        <v>44</v>
      </c>
    </row>
    <row r="2857" spans="1:28" x14ac:dyDescent="0.25">
      <c r="A2857" t="s">
        <v>6400</v>
      </c>
      <c r="B2857" s="1">
        <v>45523</v>
      </c>
      <c r="C2857" t="s">
        <v>6401</v>
      </c>
      <c r="D2857" t="s">
        <v>6402</v>
      </c>
      <c r="E2857">
        <v>58</v>
      </c>
      <c r="F2857" t="s">
        <v>31</v>
      </c>
      <c r="G2857" t="s">
        <v>197</v>
      </c>
      <c r="H2857" t="s">
        <v>198</v>
      </c>
      <c r="I2857" t="s">
        <v>74</v>
      </c>
      <c r="J2857" t="s">
        <v>75</v>
      </c>
      <c r="K2857">
        <v>3</v>
      </c>
      <c r="L2857" s="2">
        <v>2600</v>
      </c>
      <c r="M2857">
        <v>0</v>
      </c>
      <c r="N2857" s="2">
        <v>7800</v>
      </c>
      <c r="O2857" s="2">
        <v>0</v>
      </c>
      <c r="P2857" s="2">
        <v>7800</v>
      </c>
      <c r="Q2857" s="2">
        <v>5698.01</v>
      </c>
      <c r="R2857" s="2">
        <v>2101.9899999999998</v>
      </c>
      <c r="S2857" t="s">
        <v>53</v>
      </c>
      <c r="T2857" t="s">
        <v>105</v>
      </c>
      <c r="U2857" t="s">
        <v>106</v>
      </c>
      <c r="V2857" t="s">
        <v>39</v>
      </c>
      <c r="W2857" t="s">
        <v>137</v>
      </c>
      <c r="X2857" t="s">
        <v>97</v>
      </c>
      <c r="Y2857" t="s">
        <v>42</v>
      </c>
      <c r="Z2857" t="s">
        <v>43</v>
      </c>
      <c r="AA2857" t="s">
        <v>44</v>
      </c>
      <c r="AB2857" t="s">
        <v>68</v>
      </c>
    </row>
    <row r="2858" spans="1:28" x14ac:dyDescent="0.25">
      <c r="A2858" t="s">
        <v>6403</v>
      </c>
      <c r="B2858" s="1">
        <v>45523</v>
      </c>
      <c r="C2858" t="s">
        <v>1691</v>
      </c>
      <c r="D2858" t="s">
        <v>1692</v>
      </c>
      <c r="E2858">
        <v>21</v>
      </c>
      <c r="F2858" t="s">
        <v>48</v>
      </c>
      <c r="G2858" t="s">
        <v>561</v>
      </c>
      <c r="H2858" t="s">
        <v>562</v>
      </c>
      <c r="I2858" t="s">
        <v>34</v>
      </c>
      <c r="J2858" t="s">
        <v>143</v>
      </c>
      <c r="K2858">
        <v>1</v>
      </c>
      <c r="L2858" s="2">
        <v>900</v>
      </c>
      <c r="M2858">
        <v>5</v>
      </c>
      <c r="N2858" s="2">
        <v>900</v>
      </c>
      <c r="O2858" s="2">
        <v>45</v>
      </c>
      <c r="P2858" s="2">
        <v>855</v>
      </c>
      <c r="Q2858" s="2">
        <v>677.8</v>
      </c>
      <c r="R2858" s="2">
        <v>177.2</v>
      </c>
      <c r="S2858" t="s">
        <v>36</v>
      </c>
      <c r="T2858" t="s">
        <v>90</v>
      </c>
      <c r="U2858" t="s">
        <v>91</v>
      </c>
      <c r="V2858" t="s">
        <v>39</v>
      </c>
      <c r="W2858" t="s">
        <v>137</v>
      </c>
      <c r="X2858" t="s">
        <v>67</v>
      </c>
      <c r="Y2858" t="s">
        <v>56</v>
      </c>
      <c r="Z2858" t="s">
        <v>43</v>
      </c>
      <c r="AA2858" t="s">
        <v>44</v>
      </c>
      <c r="AB2858" t="s">
        <v>44</v>
      </c>
    </row>
    <row r="2859" spans="1:28" x14ac:dyDescent="0.25">
      <c r="A2859" t="s">
        <v>6404</v>
      </c>
      <c r="B2859" s="1">
        <v>45523</v>
      </c>
      <c r="C2859" t="s">
        <v>6405</v>
      </c>
      <c r="D2859" t="s">
        <v>6406</v>
      </c>
      <c r="E2859">
        <v>36</v>
      </c>
      <c r="F2859" t="s">
        <v>31</v>
      </c>
      <c r="G2859" t="s">
        <v>212</v>
      </c>
      <c r="H2859" t="s">
        <v>213</v>
      </c>
      <c r="I2859" t="s">
        <v>51</v>
      </c>
      <c r="J2859" t="s">
        <v>52</v>
      </c>
      <c r="K2859">
        <v>2</v>
      </c>
      <c r="L2859" s="2">
        <v>400</v>
      </c>
      <c r="M2859">
        <v>5</v>
      </c>
      <c r="N2859" s="2">
        <v>800</v>
      </c>
      <c r="O2859" s="2">
        <v>40</v>
      </c>
      <c r="P2859" s="2">
        <v>760</v>
      </c>
      <c r="Q2859" s="2">
        <v>604.49</v>
      </c>
      <c r="R2859" s="2">
        <v>155.51</v>
      </c>
      <c r="S2859" t="s">
        <v>36</v>
      </c>
      <c r="T2859" t="s">
        <v>54</v>
      </c>
      <c r="U2859" t="s">
        <v>55</v>
      </c>
      <c r="V2859" t="s">
        <v>39</v>
      </c>
      <c r="W2859" t="s">
        <v>124</v>
      </c>
      <c r="X2859" t="s">
        <v>97</v>
      </c>
      <c r="Y2859" t="s">
        <v>56</v>
      </c>
      <c r="Z2859" t="s">
        <v>43</v>
      </c>
      <c r="AA2859" t="s">
        <v>44</v>
      </c>
      <c r="AB2859" t="s">
        <v>44</v>
      </c>
    </row>
    <row r="2860" spans="1:28" x14ac:dyDescent="0.25">
      <c r="A2860" t="s">
        <v>6407</v>
      </c>
      <c r="B2860" s="1">
        <v>45523</v>
      </c>
      <c r="C2860" t="s">
        <v>947</v>
      </c>
      <c r="D2860" t="s">
        <v>948</v>
      </c>
      <c r="E2860">
        <v>40</v>
      </c>
      <c r="F2860" t="s">
        <v>31</v>
      </c>
      <c r="G2860" t="s">
        <v>285</v>
      </c>
      <c r="H2860" t="s">
        <v>286</v>
      </c>
      <c r="I2860" t="s">
        <v>34</v>
      </c>
      <c r="J2860" t="s">
        <v>121</v>
      </c>
      <c r="K2860">
        <v>1</v>
      </c>
      <c r="L2860" s="2">
        <v>3200</v>
      </c>
      <c r="M2860">
        <v>5</v>
      </c>
      <c r="N2860" s="2">
        <v>3200</v>
      </c>
      <c r="O2860" s="2">
        <v>160</v>
      </c>
      <c r="P2860" s="2">
        <v>3040</v>
      </c>
      <c r="Q2860" s="2">
        <v>2054.42</v>
      </c>
      <c r="R2860" s="2">
        <v>985.58</v>
      </c>
      <c r="S2860" t="s">
        <v>53</v>
      </c>
      <c r="T2860" t="s">
        <v>37</v>
      </c>
      <c r="U2860" t="s">
        <v>38</v>
      </c>
      <c r="V2860" t="s">
        <v>39</v>
      </c>
      <c r="W2860" t="s">
        <v>66</v>
      </c>
      <c r="X2860" t="s">
        <v>41</v>
      </c>
      <c r="Y2860" t="s">
        <v>56</v>
      </c>
      <c r="Z2860" t="s">
        <v>43</v>
      </c>
      <c r="AA2860" t="s">
        <v>68</v>
      </c>
      <c r="AB2860" t="s">
        <v>44</v>
      </c>
    </row>
    <row r="2861" spans="1:28" x14ac:dyDescent="0.25">
      <c r="A2861" t="s">
        <v>6408</v>
      </c>
      <c r="B2861" s="1">
        <v>45523</v>
      </c>
      <c r="C2861" t="s">
        <v>2828</v>
      </c>
      <c r="D2861" t="s">
        <v>2829</v>
      </c>
      <c r="E2861">
        <v>45</v>
      </c>
      <c r="F2861" t="s">
        <v>48</v>
      </c>
      <c r="G2861" t="s">
        <v>217</v>
      </c>
      <c r="H2861" t="s">
        <v>218</v>
      </c>
      <c r="I2861" t="s">
        <v>34</v>
      </c>
      <c r="J2861" t="s">
        <v>130</v>
      </c>
      <c r="K2861">
        <v>1</v>
      </c>
      <c r="L2861" s="2">
        <v>28000</v>
      </c>
      <c r="M2861">
        <v>15</v>
      </c>
      <c r="N2861" s="2">
        <v>28000</v>
      </c>
      <c r="O2861" s="2">
        <v>4200</v>
      </c>
      <c r="P2861" s="2">
        <v>23800</v>
      </c>
      <c r="Q2861" s="2">
        <v>17944.91</v>
      </c>
      <c r="R2861" s="2">
        <v>5855.09</v>
      </c>
      <c r="S2861" t="s">
        <v>53</v>
      </c>
      <c r="T2861" t="s">
        <v>105</v>
      </c>
      <c r="U2861" t="s">
        <v>106</v>
      </c>
      <c r="V2861" t="s">
        <v>39</v>
      </c>
      <c r="W2861" t="s">
        <v>66</v>
      </c>
      <c r="X2861" t="s">
        <v>97</v>
      </c>
      <c r="Y2861" t="s">
        <v>56</v>
      </c>
      <c r="Z2861" t="s">
        <v>223</v>
      </c>
      <c r="AA2861" t="s">
        <v>44</v>
      </c>
      <c r="AB2861" t="s">
        <v>44</v>
      </c>
    </row>
    <row r="2862" spans="1:28" x14ac:dyDescent="0.25">
      <c r="A2862" t="s">
        <v>6409</v>
      </c>
      <c r="B2862" s="1">
        <v>45524</v>
      </c>
      <c r="C2862" t="s">
        <v>6293</v>
      </c>
      <c r="D2862" t="s">
        <v>6294</v>
      </c>
      <c r="E2862">
        <v>23</v>
      </c>
      <c r="F2862" t="s">
        <v>48</v>
      </c>
      <c r="G2862" t="s">
        <v>344</v>
      </c>
      <c r="H2862" t="s">
        <v>345</v>
      </c>
      <c r="I2862" t="s">
        <v>34</v>
      </c>
      <c r="J2862" t="s">
        <v>121</v>
      </c>
      <c r="K2862">
        <v>1</v>
      </c>
      <c r="L2862" s="2">
        <v>1600</v>
      </c>
      <c r="M2862">
        <v>5</v>
      </c>
      <c r="N2862" s="2">
        <v>1600</v>
      </c>
      <c r="O2862" s="2">
        <v>80</v>
      </c>
      <c r="P2862" s="2">
        <v>1520</v>
      </c>
      <c r="Q2862" s="2">
        <v>1018.91</v>
      </c>
      <c r="R2862" s="2">
        <v>501.09</v>
      </c>
      <c r="S2862" t="s">
        <v>53</v>
      </c>
      <c r="T2862" t="s">
        <v>76</v>
      </c>
      <c r="U2862" t="s">
        <v>77</v>
      </c>
      <c r="V2862" t="s">
        <v>39</v>
      </c>
      <c r="W2862" t="s">
        <v>66</v>
      </c>
      <c r="X2862" t="s">
        <v>67</v>
      </c>
      <c r="Y2862" t="s">
        <v>42</v>
      </c>
      <c r="Z2862" t="s">
        <v>43</v>
      </c>
      <c r="AA2862" t="s">
        <v>44</v>
      </c>
      <c r="AB2862" t="s">
        <v>44</v>
      </c>
    </row>
    <row r="2863" spans="1:28" x14ac:dyDescent="0.25">
      <c r="A2863" t="s">
        <v>6410</v>
      </c>
      <c r="B2863" s="1">
        <v>45524</v>
      </c>
      <c r="C2863" t="s">
        <v>6411</v>
      </c>
      <c r="D2863" t="s">
        <v>6412</v>
      </c>
      <c r="E2863">
        <v>18</v>
      </c>
      <c r="F2863" t="s">
        <v>111</v>
      </c>
      <c r="G2863" t="s">
        <v>561</v>
      </c>
      <c r="H2863" t="s">
        <v>562</v>
      </c>
      <c r="I2863" t="s">
        <v>34</v>
      </c>
      <c r="J2863" t="s">
        <v>143</v>
      </c>
      <c r="K2863">
        <v>2</v>
      </c>
      <c r="L2863" s="2">
        <v>900</v>
      </c>
      <c r="M2863">
        <v>15</v>
      </c>
      <c r="N2863" s="2">
        <v>1800</v>
      </c>
      <c r="O2863" s="2">
        <v>270</v>
      </c>
      <c r="P2863" s="2">
        <v>1530</v>
      </c>
      <c r="Q2863" s="2">
        <v>1025.9000000000001</v>
      </c>
      <c r="R2863" s="2">
        <v>504.1</v>
      </c>
      <c r="S2863" t="s">
        <v>53</v>
      </c>
      <c r="T2863" t="s">
        <v>290</v>
      </c>
      <c r="U2863" t="s">
        <v>291</v>
      </c>
      <c r="V2863" t="s">
        <v>39</v>
      </c>
      <c r="W2863" t="s">
        <v>92</v>
      </c>
      <c r="X2863" t="s">
        <v>41</v>
      </c>
      <c r="Y2863" t="s">
        <v>56</v>
      </c>
      <c r="Z2863" t="s">
        <v>43</v>
      </c>
      <c r="AA2863" t="s">
        <v>44</v>
      </c>
      <c r="AB2863" t="s">
        <v>44</v>
      </c>
    </row>
    <row r="2864" spans="1:28" x14ac:dyDescent="0.25">
      <c r="A2864" t="s">
        <v>6413</v>
      </c>
      <c r="B2864" s="1">
        <v>45524</v>
      </c>
      <c r="C2864" t="s">
        <v>416</v>
      </c>
      <c r="D2864" t="s">
        <v>417</v>
      </c>
      <c r="E2864">
        <v>45</v>
      </c>
      <c r="F2864" t="s">
        <v>111</v>
      </c>
      <c r="G2864" t="s">
        <v>49</v>
      </c>
      <c r="H2864" t="s">
        <v>50</v>
      </c>
      <c r="I2864" t="s">
        <v>51</v>
      </c>
      <c r="J2864" t="s">
        <v>52</v>
      </c>
      <c r="K2864">
        <v>3</v>
      </c>
      <c r="L2864" s="2">
        <v>500</v>
      </c>
      <c r="M2864">
        <v>10</v>
      </c>
      <c r="N2864" s="2">
        <v>1500</v>
      </c>
      <c r="O2864" s="2">
        <v>150</v>
      </c>
      <c r="P2864" s="2">
        <v>1350</v>
      </c>
      <c r="Q2864" s="2">
        <v>967.42</v>
      </c>
      <c r="R2864" s="2">
        <v>382.58</v>
      </c>
      <c r="S2864" t="s">
        <v>53</v>
      </c>
      <c r="T2864" t="s">
        <v>96</v>
      </c>
      <c r="U2864" t="s">
        <v>96</v>
      </c>
      <c r="V2864" t="s">
        <v>39</v>
      </c>
      <c r="W2864" t="s">
        <v>124</v>
      </c>
      <c r="X2864" t="s">
        <v>41</v>
      </c>
      <c r="Y2864" t="s">
        <v>56</v>
      </c>
      <c r="Z2864" t="s">
        <v>43</v>
      </c>
      <c r="AA2864" t="s">
        <v>44</v>
      </c>
      <c r="AB2864" t="s">
        <v>44</v>
      </c>
    </row>
    <row r="2865" spans="1:28" x14ac:dyDescent="0.25">
      <c r="A2865" t="s">
        <v>6414</v>
      </c>
      <c r="B2865" s="1">
        <v>45524</v>
      </c>
      <c r="C2865" t="s">
        <v>3282</v>
      </c>
      <c r="D2865" t="s">
        <v>3283</v>
      </c>
      <c r="E2865">
        <v>20</v>
      </c>
      <c r="F2865" t="s">
        <v>31</v>
      </c>
      <c r="G2865" t="s">
        <v>227</v>
      </c>
      <c r="H2865" t="s">
        <v>228</v>
      </c>
      <c r="I2865" t="s">
        <v>74</v>
      </c>
      <c r="J2865" t="s">
        <v>75</v>
      </c>
      <c r="K2865">
        <v>2</v>
      </c>
      <c r="L2865" s="2">
        <v>1400</v>
      </c>
      <c r="M2865">
        <v>10</v>
      </c>
      <c r="N2865" s="2">
        <v>2800</v>
      </c>
      <c r="O2865" s="2">
        <v>280</v>
      </c>
      <c r="P2865" s="2">
        <v>2520</v>
      </c>
      <c r="Q2865" s="2">
        <v>1995.11</v>
      </c>
      <c r="R2865" s="2">
        <v>524.89</v>
      </c>
      <c r="S2865" t="s">
        <v>64</v>
      </c>
      <c r="T2865" t="s">
        <v>578</v>
      </c>
      <c r="U2865" t="s">
        <v>579</v>
      </c>
      <c r="V2865" t="s">
        <v>39</v>
      </c>
      <c r="W2865" t="s">
        <v>83</v>
      </c>
      <c r="X2865" t="s">
        <v>41</v>
      </c>
      <c r="Y2865" t="s">
        <v>42</v>
      </c>
      <c r="Z2865" t="s">
        <v>43</v>
      </c>
      <c r="AA2865" t="s">
        <v>44</v>
      </c>
      <c r="AB2865" t="s">
        <v>44</v>
      </c>
    </row>
    <row r="2866" spans="1:28" x14ac:dyDescent="0.25">
      <c r="A2866" t="s">
        <v>6415</v>
      </c>
      <c r="B2866" s="1">
        <v>45524</v>
      </c>
      <c r="C2866" t="s">
        <v>6416</v>
      </c>
      <c r="D2866" t="s">
        <v>6417</v>
      </c>
      <c r="E2866">
        <v>55</v>
      </c>
      <c r="F2866" t="s">
        <v>48</v>
      </c>
      <c r="G2866" t="s">
        <v>366</v>
      </c>
      <c r="H2866" t="s">
        <v>367</v>
      </c>
      <c r="I2866" t="s">
        <v>34</v>
      </c>
      <c r="J2866" t="s">
        <v>130</v>
      </c>
      <c r="K2866">
        <v>2</v>
      </c>
      <c r="L2866" s="2">
        <v>14500</v>
      </c>
      <c r="M2866">
        <v>15</v>
      </c>
      <c r="N2866" s="2">
        <v>29000</v>
      </c>
      <c r="O2866" s="2">
        <v>4350</v>
      </c>
      <c r="P2866" s="2">
        <v>24650</v>
      </c>
      <c r="Q2866" s="2">
        <v>14236.59</v>
      </c>
      <c r="R2866" s="2">
        <v>10413.41</v>
      </c>
      <c r="S2866" t="s">
        <v>64</v>
      </c>
      <c r="T2866" t="s">
        <v>54</v>
      </c>
      <c r="U2866" t="s">
        <v>55</v>
      </c>
      <c r="V2866" t="s">
        <v>39</v>
      </c>
      <c r="W2866" t="s">
        <v>124</v>
      </c>
      <c r="X2866" t="s">
        <v>41</v>
      </c>
      <c r="Y2866" t="s">
        <v>42</v>
      </c>
      <c r="Z2866" t="s">
        <v>43</v>
      </c>
      <c r="AA2866" t="s">
        <v>44</v>
      </c>
      <c r="AB2866" t="s">
        <v>44</v>
      </c>
    </row>
    <row r="2867" spans="1:28" x14ac:dyDescent="0.25">
      <c r="A2867" t="s">
        <v>6418</v>
      </c>
      <c r="B2867" s="1">
        <v>45524</v>
      </c>
      <c r="C2867" t="s">
        <v>1500</v>
      </c>
      <c r="D2867" t="s">
        <v>1501</v>
      </c>
      <c r="E2867">
        <v>33</v>
      </c>
      <c r="F2867" t="s">
        <v>31</v>
      </c>
      <c r="G2867" t="s">
        <v>197</v>
      </c>
      <c r="H2867" t="s">
        <v>198</v>
      </c>
      <c r="I2867" t="s">
        <v>74</v>
      </c>
      <c r="J2867" t="s">
        <v>75</v>
      </c>
      <c r="K2867">
        <v>1</v>
      </c>
      <c r="L2867" s="2">
        <v>2600</v>
      </c>
      <c r="M2867">
        <v>15</v>
      </c>
      <c r="N2867" s="2">
        <v>2600</v>
      </c>
      <c r="O2867" s="2">
        <v>390</v>
      </c>
      <c r="P2867" s="2">
        <v>2210</v>
      </c>
      <c r="Q2867" s="2">
        <v>1553.55</v>
      </c>
      <c r="R2867" s="2">
        <v>656.45</v>
      </c>
      <c r="S2867" t="s">
        <v>36</v>
      </c>
      <c r="T2867" t="s">
        <v>96</v>
      </c>
      <c r="U2867" t="s">
        <v>96</v>
      </c>
      <c r="V2867" t="s">
        <v>39</v>
      </c>
      <c r="W2867" t="s">
        <v>137</v>
      </c>
      <c r="X2867" t="s">
        <v>97</v>
      </c>
      <c r="Y2867" t="s">
        <v>56</v>
      </c>
      <c r="Z2867" t="s">
        <v>43</v>
      </c>
      <c r="AA2867" t="s">
        <v>44</v>
      </c>
      <c r="AB2867" t="s">
        <v>44</v>
      </c>
    </row>
    <row r="2868" spans="1:28" x14ac:dyDescent="0.25">
      <c r="A2868" t="s">
        <v>6419</v>
      </c>
      <c r="B2868" s="1">
        <v>45524</v>
      </c>
      <c r="C2868" t="s">
        <v>5234</v>
      </c>
      <c r="D2868" t="s">
        <v>5235</v>
      </c>
      <c r="E2868">
        <v>43</v>
      </c>
      <c r="F2868" t="s">
        <v>111</v>
      </c>
      <c r="G2868" t="s">
        <v>141</v>
      </c>
      <c r="H2868" t="s">
        <v>142</v>
      </c>
      <c r="I2868" t="s">
        <v>74</v>
      </c>
      <c r="J2868" t="s">
        <v>143</v>
      </c>
      <c r="K2868">
        <v>1</v>
      </c>
      <c r="L2868" s="2">
        <v>900</v>
      </c>
      <c r="M2868">
        <v>20</v>
      </c>
      <c r="N2868" s="2">
        <v>900</v>
      </c>
      <c r="O2868" s="2">
        <v>180</v>
      </c>
      <c r="P2868" s="2">
        <v>720</v>
      </c>
      <c r="Q2868" s="2">
        <v>546.76</v>
      </c>
      <c r="R2868" s="2">
        <v>173.24</v>
      </c>
      <c r="S2868" t="s">
        <v>53</v>
      </c>
      <c r="T2868" t="s">
        <v>153</v>
      </c>
      <c r="U2868" t="s">
        <v>154</v>
      </c>
      <c r="V2868" t="s">
        <v>39</v>
      </c>
      <c r="W2868" t="s">
        <v>66</v>
      </c>
      <c r="X2868" t="s">
        <v>97</v>
      </c>
      <c r="Y2868" t="s">
        <v>42</v>
      </c>
      <c r="Z2868" t="s">
        <v>107</v>
      </c>
      <c r="AA2868" t="s">
        <v>44</v>
      </c>
      <c r="AB2868" t="s">
        <v>44</v>
      </c>
    </row>
    <row r="2869" spans="1:28" x14ac:dyDescent="0.25">
      <c r="A2869" t="s">
        <v>6420</v>
      </c>
      <c r="B2869" s="1">
        <v>45524</v>
      </c>
      <c r="C2869" t="s">
        <v>419</v>
      </c>
      <c r="D2869" t="s">
        <v>420</v>
      </c>
      <c r="E2869">
        <v>22</v>
      </c>
      <c r="F2869" t="s">
        <v>111</v>
      </c>
      <c r="G2869" t="s">
        <v>112</v>
      </c>
      <c r="H2869" t="s">
        <v>113</v>
      </c>
      <c r="I2869" t="s">
        <v>103</v>
      </c>
      <c r="J2869" t="s">
        <v>104</v>
      </c>
      <c r="K2869">
        <v>2</v>
      </c>
      <c r="L2869" s="2">
        <v>650</v>
      </c>
      <c r="M2869">
        <v>10</v>
      </c>
      <c r="N2869" s="2">
        <v>1300</v>
      </c>
      <c r="O2869" s="2">
        <v>130</v>
      </c>
      <c r="P2869" s="2">
        <v>1170</v>
      </c>
      <c r="Q2869" s="2">
        <v>925.67</v>
      </c>
      <c r="R2869" s="2">
        <v>244.33</v>
      </c>
      <c r="S2869" t="s">
        <v>64</v>
      </c>
      <c r="T2869" t="s">
        <v>96</v>
      </c>
      <c r="U2869" t="s">
        <v>96</v>
      </c>
      <c r="V2869" t="s">
        <v>39</v>
      </c>
      <c r="W2869" t="s">
        <v>124</v>
      </c>
      <c r="X2869" t="s">
        <v>41</v>
      </c>
      <c r="Y2869" t="s">
        <v>56</v>
      </c>
      <c r="Z2869" t="s">
        <v>43</v>
      </c>
      <c r="AA2869" t="s">
        <v>44</v>
      </c>
      <c r="AB2869" t="s">
        <v>44</v>
      </c>
    </row>
    <row r="2870" spans="1:28" x14ac:dyDescent="0.25">
      <c r="A2870" t="s">
        <v>6421</v>
      </c>
      <c r="B2870" s="1">
        <v>45524</v>
      </c>
      <c r="C2870" t="s">
        <v>6422</v>
      </c>
      <c r="D2870" t="s">
        <v>6423</v>
      </c>
      <c r="E2870">
        <v>19</v>
      </c>
      <c r="F2870" t="s">
        <v>48</v>
      </c>
      <c r="G2870" t="s">
        <v>81</v>
      </c>
      <c r="H2870" t="s">
        <v>82</v>
      </c>
      <c r="I2870" t="s">
        <v>51</v>
      </c>
      <c r="J2870" t="s">
        <v>52</v>
      </c>
      <c r="K2870">
        <v>1</v>
      </c>
      <c r="L2870" s="2">
        <v>600</v>
      </c>
      <c r="M2870">
        <v>25</v>
      </c>
      <c r="N2870" s="2">
        <v>600</v>
      </c>
      <c r="O2870" s="2">
        <v>150</v>
      </c>
      <c r="P2870" s="2">
        <v>450</v>
      </c>
      <c r="Q2870" s="2">
        <v>267.11</v>
      </c>
      <c r="R2870" s="2">
        <v>182.89</v>
      </c>
      <c r="S2870" t="s">
        <v>53</v>
      </c>
      <c r="T2870" t="s">
        <v>263</v>
      </c>
      <c r="U2870" t="s">
        <v>91</v>
      </c>
      <c r="V2870" t="s">
        <v>39</v>
      </c>
      <c r="W2870" t="s">
        <v>137</v>
      </c>
      <c r="X2870" t="s">
        <v>67</v>
      </c>
      <c r="Y2870" t="s">
        <v>56</v>
      </c>
      <c r="Z2870" t="s">
        <v>223</v>
      </c>
      <c r="AA2870" t="s">
        <v>44</v>
      </c>
      <c r="AB2870" t="s">
        <v>44</v>
      </c>
    </row>
    <row r="2871" spans="1:28" x14ac:dyDescent="0.25">
      <c r="A2871" t="s">
        <v>6424</v>
      </c>
      <c r="B2871" s="1">
        <v>45524</v>
      </c>
      <c r="C2871" t="s">
        <v>4340</v>
      </c>
      <c r="D2871" t="s">
        <v>4341</v>
      </c>
      <c r="E2871">
        <v>37</v>
      </c>
      <c r="F2871" t="s">
        <v>111</v>
      </c>
      <c r="G2871" t="s">
        <v>273</v>
      </c>
      <c r="H2871" t="s">
        <v>274</v>
      </c>
      <c r="I2871" t="s">
        <v>51</v>
      </c>
      <c r="J2871" t="s">
        <v>52</v>
      </c>
      <c r="K2871">
        <v>2</v>
      </c>
      <c r="L2871" s="2">
        <v>250</v>
      </c>
      <c r="M2871">
        <v>5</v>
      </c>
      <c r="N2871" s="2">
        <v>500</v>
      </c>
      <c r="O2871" s="2">
        <v>25</v>
      </c>
      <c r="P2871" s="2">
        <v>475</v>
      </c>
      <c r="Q2871" s="2">
        <v>309.04000000000002</v>
      </c>
      <c r="R2871" s="2">
        <v>165.96</v>
      </c>
      <c r="S2871" t="s">
        <v>53</v>
      </c>
      <c r="T2871" t="s">
        <v>222</v>
      </c>
      <c r="U2871" t="s">
        <v>38</v>
      </c>
      <c r="V2871" t="s">
        <v>39</v>
      </c>
      <c r="W2871" t="s">
        <v>83</v>
      </c>
      <c r="X2871" t="s">
        <v>97</v>
      </c>
      <c r="Y2871" t="s">
        <v>56</v>
      </c>
      <c r="Z2871" t="s">
        <v>43</v>
      </c>
      <c r="AA2871" t="s">
        <v>44</v>
      </c>
      <c r="AB2871" t="s">
        <v>68</v>
      </c>
    </row>
    <row r="2872" spans="1:28" x14ac:dyDescent="0.25">
      <c r="A2872" t="s">
        <v>6425</v>
      </c>
      <c r="B2872" s="1">
        <v>45524</v>
      </c>
      <c r="C2872" t="s">
        <v>2683</v>
      </c>
      <c r="D2872" t="s">
        <v>2684</v>
      </c>
      <c r="E2872">
        <v>24</v>
      </c>
      <c r="F2872" t="s">
        <v>48</v>
      </c>
      <c r="G2872" t="s">
        <v>88</v>
      </c>
      <c r="H2872" t="s">
        <v>89</v>
      </c>
      <c r="I2872" t="s">
        <v>62</v>
      </c>
      <c r="J2872" t="s">
        <v>63</v>
      </c>
      <c r="K2872">
        <v>1</v>
      </c>
      <c r="L2872" s="2">
        <v>4200</v>
      </c>
      <c r="M2872">
        <v>5</v>
      </c>
      <c r="N2872" s="2">
        <v>4200</v>
      </c>
      <c r="O2872" s="2">
        <v>210</v>
      </c>
      <c r="P2872" s="2">
        <v>3990</v>
      </c>
      <c r="Q2872" s="2">
        <v>2241.12</v>
      </c>
      <c r="R2872" s="2">
        <v>1748.88</v>
      </c>
      <c r="S2872" t="s">
        <v>53</v>
      </c>
      <c r="T2872" t="s">
        <v>578</v>
      </c>
      <c r="U2872" t="s">
        <v>579</v>
      </c>
      <c r="V2872" t="s">
        <v>39</v>
      </c>
      <c r="W2872" t="s">
        <v>83</v>
      </c>
      <c r="X2872" t="s">
        <v>97</v>
      </c>
      <c r="Y2872" t="s">
        <v>56</v>
      </c>
      <c r="Z2872" t="s">
        <v>144</v>
      </c>
      <c r="AA2872" t="s">
        <v>44</v>
      </c>
      <c r="AB2872" t="s">
        <v>44</v>
      </c>
    </row>
    <row r="2873" spans="1:28" x14ac:dyDescent="0.25">
      <c r="A2873" t="s">
        <v>6426</v>
      </c>
      <c r="B2873" s="1">
        <v>45524</v>
      </c>
      <c r="C2873" t="s">
        <v>6427</v>
      </c>
      <c r="D2873" t="s">
        <v>6428</v>
      </c>
      <c r="E2873">
        <v>25</v>
      </c>
      <c r="F2873" t="s">
        <v>48</v>
      </c>
      <c r="G2873" t="s">
        <v>202</v>
      </c>
      <c r="H2873" t="s">
        <v>203</v>
      </c>
      <c r="I2873" t="s">
        <v>103</v>
      </c>
      <c r="J2873" t="s">
        <v>104</v>
      </c>
      <c r="K2873">
        <v>4</v>
      </c>
      <c r="L2873" s="2">
        <v>550</v>
      </c>
      <c r="M2873">
        <v>25</v>
      </c>
      <c r="N2873" s="2">
        <v>2200</v>
      </c>
      <c r="O2873" s="2">
        <v>550</v>
      </c>
      <c r="P2873" s="2">
        <v>1650</v>
      </c>
      <c r="Q2873" s="2">
        <v>1069.72</v>
      </c>
      <c r="R2873" s="2">
        <v>580.28</v>
      </c>
      <c r="S2873" t="s">
        <v>64</v>
      </c>
      <c r="T2873" t="s">
        <v>407</v>
      </c>
      <c r="U2873" t="s">
        <v>408</v>
      </c>
      <c r="V2873" t="s">
        <v>39</v>
      </c>
      <c r="W2873" t="s">
        <v>40</v>
      </c>
      <c r="X2873" t="s">
        <v>97</v>
      </c>
      <c r="Y2873" t="s">
        <v>56</v>
      </c>
      <c r="Z2873" t="s">
        <v>107</v>
      </c>
      <c r="AA2873" t="s">
        <v>44</v>
      </c>
      <c r="AB2873" t="s">
        <v>44</v>
      </c>
    </row>
    <row r="2874" spans="1:28" x14ac:dyDescent="0.25">
      <c r="A2874" t="s">
        <v>6429</v>
      </c>
      <c r="B2874" s="1">
        <v>45524</v>
      </c>
      <c r="C2874" t="s">
        <v>1204</v>
      </c>
      <c r="D2874" t="s">
        <v>1205</v>
      </c>
      <c r="E2874">
        <v>22</v>
      </c>
      <c r="F2874" t="s">
        <v>48</v>
      </c>
      <c r="G2874" t="s">
        <v>158</v>
      </c>
      <c r="H2874" t="s">
        <v>159</v>
      </c>
      <c r="I2874" t="s">
        <v>51</v>
      </c>
      <c r="J2874" t="s">
        <v>52</v>
      </c>
      <c r="K2874">
        <v>3</v>
      </c>
      <c r="L2874" s="2">
        <v>650</v>
      </c>
      <c r="M2874">
        <v>0</v>
      </c>
      <c r="N2874" s="2">
        <v>1950</v>
      </c>
      <c r="O2874" s="2">
        <v>0</v>
      </c>
      <c r="P2874" s="2">
        <v>1950</v>
      </c>
      <c r="Q2874" s="2">
        <v>1454.01</v>
      </c>
      <c r="R2874" s="2">
        <v>495.99</v>
      </c>
      <c r="S2874" t="s">
        <v>64</v>
      </c>
      <c r="T2874" t="s">
        <v>114</v>
      </c>
      <c r="U2874" t="s">
        <v>115</v>
      </c>
      <c r="V2874" t="s">
        <v>39</v>
      </c>
      <c r="W2874" t="s">
        <v>83</v>
      </c>
      <c r="X2874" t="s">
        <v>67</v>
      </c>
      <c r="Y2874" t="s">
        <v>56</v>
      </c>
      <c r="Z2874" t="s">
        <v>43</v>
      </c>
      <c r="AA2874" t="s">
        <v>44</v>
      </c>
      <c r="AB2874" t="s">
        <v>44</v>
      </c>
    </row>
    <row r="2875" spans="1:28" x14ac:dyDescent="0.25">
      <c r="A2875" t="s">
        <v>6430</v>
      </c>
      <c r="B2875" s="1">
        <v>45524</v>
      </c>
      <c r="C2875" t="s">
        <v>4331</v>
      </c>
      <c r="D2875" t="s">
        <v>4332</v>
      </c>
      <c r="E2875">
        <v>44</v>
      </c>
      <c r="F2875" t="s">
        <v>48</v>
      </c>
      <c r="G2875" t="s">
        <v>352</v>
      </c>
      <c r="H2875" t="s">
        <v>353</v>
      </c>
      <c r="I2875" t="s">
        <v>103</v>
      </c>
      <c r="J2875" t="s">
        <v>104</v>
      </c>
      <c r="K2875">
        <v>2</v>
      </c>
      <c r="L2875" s="2">
        <v>850</v>
      </c>
      <c r="M2875">
        <v>5</v>
      </c>
      <c r="N2875" s="2">
        <v>1700</v>
      </c>
      <c r="O2875" s="2">
        <v>85</v>
      </c>
      <c r="P2875" s="2">
        <v>1615</v>
      </c>
      <c r="Q2875" s="2">
        <v>1067.2</v>
      </c>
      <c r="R2875" s="2">
        <v>547.79999999999995</v>
      </c>
      <c r="S2875" t="s">
        <v>36</v>
      </c>
      <c r="T2875" t="s">
        <v>222</v>
      </c>
      <c r="U2875" t="s">
        <v>38</v>
      </c>
      <c r="V2875" t="s">
        <v>39</v>
      </c>
      <c r="W2875" t="s">
        <v>66</v>
      </c>
      <c r="X2875" t="s">
        <v>97</v>
      </c>
      <c r="Y2875" t="s">
        <v>56</v>
      </c>
      <c r="Z2875" t="s">
        <v>43</v>
      </c>
      <c r="AA2875" t="s">
        <v>44</v>
      </c>
      <c r="AB2875" t="s">
        <v>44</v>
      </c>
    </row>
    <row r="2876" spans="1:28" x14ac:dyDescent="0.25">
      <c r="A2876" t="s">
        <v>6431</v>
      </c>
      <c r="B2876" s="1">
        <v>45524</v>
      </c>
      <c r="C2876" t="s">
        <v>6432</v>
      </c>
      <c r="D2876" t="s">
        <v>6433</v>
      </c>
      <c r="E2876">
        <v>37</v>
      </c>
      <c r="F2876" t="s">
        <v>111</v>
      </c>
      <c r="G2876" t="s">
        <v>60</v>
      </c>
      <c r="H2876" t="s">
        <v>61</v>
      </c>
      <c r="I2876" t="s">
        <v>62</v>
      </c>
      <c r="J2876" t="s">
        <v>63</v>
      </c>
      <c r="K2876">
        <v>3</v>
      </c>
      <c r="L2876" s="2">
        <v>3500</v>
      </c>
      <c r="M2876">
        <v>5</v>
      </c>
      <c r="N2876" s="2">
        <v>10500</v>
      </c>
      <c r="O2876" s="2">
        <v>525</v>
      </c>
      <c r="P2876" s="2">
        <v>9975</v>
      </c>
      <c r="Q2876" s="2">
        <v>6958.2</v>
      </c>
      <c r="R2876" s="2">
        <v>3016.8</v>
      </c>
      <c r="S2876" t="s">
        <v>53</v>
      </c>
      <c r="T2876" t="s">
        <v>578</v>
      </c>
      <c r="U2876" t="s">
        <v>579</v>
      </c>
      <c r="V2876" t="s">
        <v>39</v>
      </c>
      <c r="W2876" t="s">
        <v>66</v>
      </c>
      <c r="X2876" t="s">
        <v>97</v>
      </c>
      <c r="Y2876" t="s">
        <v>56</v>
      </c>
      <c r="Z2876" t="s">
        <v>43</v>
      </c>
      <c r="AA2876" t="s">
        <v>44</v>
      </c>
      <c r="AB2876" t="s">
        <v>44</v>
      </c>
    </row>
    <row r="2877" spans="1:28" x14ac:dyDescent="0.25">
      <c r="A2877" t="s">
        <v>6434</v>
      </c>
      <c r="B2877" s="1">
        <v>45524</v>
      </c>
      <c r="C2877" t="s">
        <v>6435</v>
      </c>
      <c r="D2877" t="s">
        <v>6436</v>
      </c>
      <c r="E2877">
        <v>35</v>
      </c>
      <c r="F2877" t="s">
        <v>31</v>
      </c>
      <c r="G2877" t="s">
        <v>49</v>
      </c>
      <c r="H2877" t="s">
        <v>50</v>
      </c>
      <c r="I2877" t="s">
        <v>51</v>
      </c>
      <c r="J2877" t="s">
        <v>52</v>
      </c>
      <c r="K2877">
        <v>2</v>
      </c>
      <c r="L2877" s="2">
        <v>500</v>
      </c>
      <c r="M2877">
        <v>25</v>
      </c>
      <c r="N2877" s="2">
        <v>1000</v>
      </c>
      <c r="O2877" s="2">
        <v>250</v>
      </c>
      <c r="P2877" s="2">
        <v>750</v>
      </c>
      <c r="Q2877" s="2">
        <v>539.46</v>
      </c>
      <c r="R2877" s="2">
        <v>210.54</v>
      </c>
      <c r="S2877" t="s">
        <v>53</v>
      </c>
      <c r="T2877" t="s">
        <v>96</v>
      </c>
      <c r="U2877" t="s">
        <v>96</v>
      </c>
      <c r="V2877" t="s">
        <v>39</v>
      </c>
      <c r="W2877" t="s">
        <v>124</v>
      </c>
      <c r="X2877" t="s">
        <v>41</v>
      </c>
      <c r="Y2877" t="s">
        <v>56</v>
      </c>
      <c r="Z2877" t="s">
        <v>223</v>
      </c>
      <c r="AA2877" t="s">
        <v>44</v>
      </c>
      <c r="AB2877" t="s">
        <v>44</v>
      </c>
    </row>
    <row r="2878" spans="1:28" x14ac:dyDescent="0.25">
      <c r="A2878" t="s">
        <v>6437</v>
      </c>
      <c r="B2878" s="1">
        <v>45524</v>
      </c>
      <c r="C2878" t="s">
        <v>1777</v>
      </c>
      <c r="D2878" t="s">
        <v>1778</v>
      </c>
      <c r="E2878">
        <v>50</v>
      </c>
      <c r="F2878" t="s">
        <v>111</v>
      </c>
      <c r="G2878" t="s">
        <v>202</v>
      </c>
      <c r="H2878" t="s">
        <v>203</v>
      </c>
      <c r="I2878" t="s">
        <v>103</v>
      </c>
      <c r="J2878" t="s">
        <v>104</v>
      </c>
      <c r="K2878">
        <v>2</v>
      </c>
      <c r="L2878" s="2">
        <v>550</v>
      </c>
      <c r="M2878">
        <v>5</v>
      </c>
      <c r="N2878" s="2">
        <v>1100</v>
      </c>
      <c r="O2878" s="2">
        <v>55</v>
      </c>
      <c r="P2878" s="2">
        <v>1045</v>
      </c>
      <c r="Q2878" s="2">
        <v>795.03</v>
      </c>
      <c r="R2878" s="2">
        <v>249.97</v>
      </c>
      <c r="S2878" t="s">
        <v>53</v>
      </c>
      <c r="T2878" t="s">
        <v>290</v>
      </c>
      <c r="U2878" t="s">
        <v>291</v>
      </c>
      <c r="V2878" t="s">
        <v>39</v>
      </c>
      <c r="W2878" t="s">
        <v>124</v>
      </c>
      <c r="X2878" t="s">
        <v>97</v>
      </c>
      <c r="Y2878" t="s">
        <v>56</v>
      </c>
      <c r="Z2878" t="s">
        <v>144</v>
      </c>
      <c r="AA2878" t="s">
        <v>44</v>
      </c>
      <c r="AB2878" t="s">
        <v>44</v>
      </c>
    </row>
    <row r="2879" spans="1:28" x14ac:dyDescent="0.25">
      <c r="A2879" t="s">
        <v>6438</v>
      </c>
      <c r="B2879" s="1">
        <v>45524</v>
      </c>
      <c r="C2879" t="s">
        <v>5552</v>
      </c>
      <c r="D2879" t="s">
        <v>5553</v>
      </c>
      <c r="E2879">
        <v>22</v>
      </c>
      <c r="F2879" t="s">
        <v>111</v>
      </c>
      <c r="G2879" t="s">
        <v>212</v>
      </c>
      <c r="H2879" t="s">
        <v>213</v>
      </c>
      <c r="I2879" t="s">
        <v>51</v>
      </c>
      <c r="J2879" t="s">
        <v>52</v>
      </c>
      <c r="K2879">
        <v>1</v>
      </c>
      <c r="L2879" s="2">
        <v>400</v>
      </c>
      <c r="M2879">
        <v>10</v>
      </c>
      <c r="N2879" s="2">
        <v>400</v>
      </c>
      <c r="O2879" s="2">
        <v>40</v>
      </c>
      <c r="P2879" s="2">
        <v>360</v>
      </c>
      <c r="Q2879" s="2">
        <v>263.17</v>
      </c>
      <c r="R2879" s="2">
        <v>96.83</v>
      </c>
      <c r="S2879" t="s">
        <v>53</v>
      </c>
      <c r="T2879" t="s">
        <v>407</v>
      </c>
      <c r="U2879" t="s">
        <v>408</v>
      </c>
      <c r="V2879" t="s">
        <v>39</v>
      </c>
      <c r="W2879" t="s">
        <v>92</v>
      </c>
      <c r="X2879" t="s">
        <v>67</v>
      </c>
      <c r="Y2879" t="s">
        <v>42</v>
      </c>
      <c r="Z2879" t="s">
        <v>43</v>
      </c>
      <c r="AA2879" t="s">
        <v>44</v>
      </c>
      <c r="AB2879" t="s">
        <v>68</v>
      </c>
    </row>
    <row r="2880" spans="1:28" x14ac:dyDescent="0.25">
      <c r="A2880" t="s">
        <v>6439</v>
      </c>
      <c r="B2880" s="1">
        <v>45524</v>
      </c>
      <c r="C2880" t="s">
        <v>373</v>
      </c>
      <c r="D2880" t="s">
        <v>374</v>
      </c>
      <c r="E2880">
        <v>55</v>
      </c>
      <c r="F2880" t="s">
        <v>48</v>
      </c>
      <c r="G2880" t="s">
        <v>280</v>
      </c>
      <c r="H2880" t="s">
        <v>281</v>
      </c>
      <c r="I2880" t="s">
        <v>62</v>
      </c>
      <c r="J2880" t="s">
        <v>190</v>
      </c>
      <c r="K2880">
        <v>1</v>
      </c>
      <c r="L2880" s="2">
        <v>700</v>
      </c>
      <c r="M2880">
        <v>10</v>
      </c>
      <c r="N2880" s="2">
        <v>700</v>
      </c>
      <c r="O2880" s="2">
        <v>70</v>
      </c>
      <c r="P2880" s="2">
        <v>630</v>
      </c>
      <c r="Q2880" s="2">
        <v>432.64</v>
      </c>
      <c r="R2880" s="2">
        <v>197.36</v>
      </c>
      <c r="S2880" t="s">
        <v>36</v>
      </c>
      <c r="T2880" t="s">
        <v>407</v>
      </c>
      <c r="U2880" t="s">
        <v>408</v>
      </c>
      <c r="V2880" t="s">
        <v>39</v>
      </c>
      <c r="W2880" t="s">
        <v>124</v>
      </c>
      <c r="X2880" t="s">
        <v>41</v>
      </c>
      <c r="Y2880" t="s">
        <v>56</v>
      </c>
      <c r="Z2880" t="s">
        <v>43</v>
      </c>
      <c r="AA2880" t="s">
        <v>44</v>
      </c>
      <c r="AB2880" t="s">
        <v>44</v>
      </c>
    </row>
    <row r="2881" spans="1:28" x14ac:dyDescent="0.25">
      <c r="A2881" t="s">
        <v>6440</v>
      </c>
      <c r="B2881" s="1">
        <v>45525</v>
      </c>
      <c r="C2881" t="s">
        <v>2920</v>
      </c>
      <c r="D2881" t="s">
        <v>2921</v>
      </c>
      <c r="E2881">
        <v>26</v>
      </c>
      <c r="F2881" t="s">
        <v>31</v>
      </c>
      <c r="G2881" t="s">
        <v>134</v>
      </c>
      <c r="H2881" t="s">
        <v>135</v>
      </c>
      <c r="I2881" t="s">
        <v>62</v>
      </c>
      <c r="J2881" t="s">
        <v>130</v>
      </c>
      <c r="K2881">
        <v>2</v>
      </c>
      <c r="L2881" s="2">
        <v>8500</v>
      </c>
      <c r="M2881">
        <v>25</v>
      </c>
      <c r="N2881" s="2">
        <v>17000</v>
      </c>
      <c r="O2881" s="2">
        <v>4250</v>
      </c>
      <c r="P2881" s="2">
        <v>12750</v>
      </c>
      <c r="Q2881" s="2">
        <v>8668.14</v>
      </c>
      <c r="R2881" s="2">
        <v>4081.86</v>
      </c>
      <c r="S2881" t="s">
        <v>53</v>
      </c>
      <c r="T2881" t="s">
        <v>153</v>
      </c>
      <c r="U2881" t="s">
        <v>154</v>
      </c>
      <c r="V2881" t="s">
        <v>39</v>
      </c>
      <c r="W2881" t="s">
        <v>137</v>
      </c>
      <c r="X2881" t="s">
        <v>67</v>
      </c>
      <c r="Y2881" t="s">
        <v>42</v>
      </c>
      <c r="Z2881" t="s">
        <v>43</v>
      </c>
      <c r="AA2881" t="s">
        <v>44</v>
      </c>
      <c r="AB2881" t="s">
        <v>44</v>
      </c>
    </row>
    <row r="2882" spans="1:28" x14ac:dyDescent="0.25">
      <c r="A2882" t="s">
        <v>6441</v>
      </c>
      <c r="B2882" s="1">
        <v>45525</v>
      </c>
      <c r="C2882" t="s">
        <v>1069</v>
      </c>
      <c r="D2882" t="s">
        <v>1070</v>
      </c>
      <c r="E2882">
        <v>23</v>
      </c>
      <c r="F2882" t="s">
        <v>48</v>
      </c>
      <c r="G2882" t="s">
        <v>119</v>
      </c>
      <c r="H2882" t="s">
        <v>120</v>
      </c>
      <c r="I2882" t="s">
        <v>62</v>
      </c>
      <c r="J2882" t="s">
        <v>121</v>
      </c>
      <c r="K2882">
        <v>5</v>
      </c>
      <c r="L2882" s="2">
        <v>4800</v>
      </c>
      <c r="M2882">
        <v>15</v>
      </c>
      <c r="N2882" s="2">
        <v>24000</v>
      </c>
      <c r="O2882" s="2">
        <v>3600</v>
      </c>
      <c r="P2882" s="2">
        <v>20400</v>
      </c>
      <c r="Q2882" s="2">
        <v>15641.09</v>
      </c>
      <c r="R2882" s="2">
        <v>4758.91</v>
      </c>
      <c r="S2882" t="s">
        <v>64</v>
      </c>
      <c r="T2882" t="s">
        <v>136</v>
      </c>
      <c r="U2882" t="s">
        <v>38</v>
      </c>
      <c r="V2882" t="s">
        <v>39</v>
      </c>
      <c r="W2882" t="s">
        <v>137</v>
      </c>
      <c r="X2882" t="s">
        <v>41</v>
      </c>
      <c r="Y2882" t="s">
        <v>42</v>
      </c>
      <c r="Z2882" t="s">
        <v>107</v>
      </c>
      <c r="AA2882" t="s">
        <v>44</v>
      </c>
      <c r="AB2882" t="s">
        <v>68</v>
      </c>
    </row>
    <row r="2883" spans="1:28" x14ac:dyDescent="0.25">
      <c r="A2883" t="s">
        <v>6442</v>
      </c>
      <c r="B2883" s="1">
        <v>45525</v>
      </c>
      <c r="C2883" t="s">
        <v>6093</v>
      </c>
      <c r="D2883" t="s">
        <v>6094</v>
      </c>
      <c r="E2883">
        <v>55</v>
      </c>
      <c r="F2883" t="s">
        <v>31</v>
      </c>
      <c r="G2883" t="s">
        <v>119</v>
      </c>
      <c r="H2883" t="s">
        <v>120</v>
      </c>
      <c r="I2883" t="s">
        <v>62</v>
      </c>
      <c r="J2883" t="s">
        <v>121</v>
      </c>
      <c r="K2883">
        <v>3</v>
      </c>
      <c r="L2883" s="2">
        <v>4800</v>
      </c>
      <c r="M2883">
        <v>5</v>
      </c>
      <c r="N2883" s="2">
        <v>14400</v>
      </c>
      <c r="O2883" s="2">
        <v>720</v>
      </c>
      <c r="P2883" s="2">
        <v>13680</v>
      </c>
      <c r="Q2883" s="2">
        <v>8032.14</v>
      </c>
      <c r="R2883" s="2">
        <v>5647.86</v>
      </c>
      <c r="S2883" t="s">
        <v>53</v>
      </c>
      <c r="T2883" t="s">
        <v>398</v>
      </c>
      <c r="U2883" t="s">
        <v>399</v>
      </c>
      <c r="V2883" t="s">
        <v>39</v>
      </c>
      <c r="W2883" t="s">
        <v>124</v>
      </c>
      <c r="X2883" t="s">
        <v>97</v>
      </c>
      <c r="Y2883" t="s">
        <v>56</v>
      </c>
      <c r="Z2883" t="s">
        <v>43</v>
      </c>
      <c r="AA2883" t="s">
        <v>44</v>
      </c>
      <c r="AB2883" t="s">
        <v>44</v>
      </c>
    </row>
    <row r="2884" spans="1:28" x14ac:dyDescent="0.25">
      <c r="A2884" t="s">
        <v>6443</v>
      </c>
      <c r="B2884" s="1">
        <v>45525</v>
      </c>
      <c r="C2884" t="s">
        <v>4720</v>
      </c>
      <c r="D2884" t="s">
        <v>4721</v>
      </c>
      <c r="E2884">
        <v>60</v>
      </c>
      <c r="F2884" t="s">
        <v>48</v>
      </c>
      <c r="G2884" t="s">
        <v>352</v>
      </c>
      <c r="H2884" t="s">
        <v>353</v>
      </c>
      <c r="I2884" t="s">
        <v>103</v>
      </c>
      <c r="J2884" t="s">
        <v>104</v>
      </c>
      <c r="K2884">
        <v>1</v>
      </c>
      <c r="L2884" s="2">
        <v>850</v>
      </c>
      <c r="M2884">
        <v>0</v>
      </c>
      <c r="N2884" s="2">
        <v>850</v>
      </c>
      <c r="O2884" s="2">
        <v>0</v>
      </c>
      <c r="P2884" s="2">
        <v>850</v>
      </c>
      <c r="Q2884" s="2">
        <v>491.27</v>
      </c>
      <c r="R2884" s="2">
        <v>358.73</v>
      </c>
      <c r="S2884" t="s">
        <v>36</v>
      </c>
      <c r="T2884" t="s">
        <v>76</v>
      </c>
      <c r="U2884" t="s">
        <v>77</v>
      </c>
      <c r="V2884" t="s">
        <v>39</v>
      </c>
      <c r="W2884" t="s">
        <v>137</v>
      </c>
      <c r="X2884" t="s">
        <v>41</v>
      </c>
      <c r="Y2884" t="s">
        <v>56</v>
      </c>
      <c r="Z2884" t="s">
        <v>107</v>
      </c>
      <c r="AA2884" t="s">
        <v>44</v>
      </c>
      <c r="AB2884" t="s">
        <v>44</v>
      </c>
    </row>
    <row r="2885" spans="1:28" x14ac:dyDescent="0.25">
      <c r="A2885" t="s">
        <v>6444</v>
      </c>
      <c r="B2885" s="1">
        <v>45525</v>
      </c>
      <c r="C2885" t="s">
        <v>1063</v>
      </c>
      <c r="D2885" t="s">
        <v>1064</v>
      </c>
      <c r="E2885">
        <v>35</v>
      </c>
      <c r="F2885" t="s">
        <v>111</v>
      </c>
      <c r="G2885" t="s">
        <v>60</v>
      </c>
      <c r="H2885" t="s">
        <v>61</v>
      </c>
      <c r="I2885" t="s">
        <v>62</v>
      </c>
      <c r="J2885" t="s">
        <v>63</v>
      </c>
      <c r="K2885">
        <v>3</v>
      </c>
      <c r="L2885" s="2">
        <v>3500</v>
      </c>
      <c r="M2885">
        <v>5</v>
      </c>
      <c r="N2885" s="2">
        <v>10500</v>
      </c>
      <c r="O2885" s="2">
        <v>525</v>
      </c>
      <c r="P2885" s="2">
        <v>9975</v>
      </c>
      <c r="Q2885" s="2">
        <v>7988.82</v>
      </c>
      <c r="R2885" s="2">
        <v>1986.18</v>
      </c>
      <c r="S2885" t="s">
        <v>36</v>
      </c>
      <c r="T2885" t="s">
        <v>153</v>
      </c>
      <c r="U2885" t="s">
        <v>154</v>
      </c>
      <c r="V2885" t="s">
        <v>39</v>
      </c>
      <c r="W2885" t="s">
        <v>83</v>
      </c>
      <c r="X2885" t="s">
        <v>67</v>
      </c>
      <c r="Y2885" t="s">
        <v>42</v>
      </c>
      <c r="Z2885" t="s">
        <v>43</v>
      </c>
      <c r="AA2885" t="s">
        <v>44</v>
      </c>
      <c r="AB2885" t="s">
        <v>44</v>
      </c>
    </row>
    <row r="2886" spans="1:28" x14ac:dyDescent="0.25">
      <c r="A2886" t="s">
        <v>6445</v>
      </c>
      <c r="B2886" s="1">
        <v>45525</v>
      </c>
      <c r="C2886" t="s">
        <v>5740</v>
      </c>
      <c r="D2886" t="s">
        <v>5741</v>
      </c>
      <c r="E2886">
        <v>21</v>
      </c>
      <c r="F2886" t="s">
        <v>111</v>
      </c>
      <c r="G2886" t="s">
        <v>72</v>
      </c>
      <c r="H2886" t="s">
        <v>73</v>
      </c>
      <c r="I2886" t="s">
        <v>74</v>
      </c>
      <c r="J2886" t="s">
        <v>75</v>
      </c>
      <c r="K2886">
        <v>2</v>
      </c>
      <c r="L2886" s="2">
        <v>2200</v>
      </c>
      <c r="M2886">
        <v>0</v>
      </c>
      <c r="N2886" s="2">
        <v>4400</v>
      </c>
      <c r="O2886" s="2">
        <v>0</v>
      </c>
      <c r="P2886" s="2">
        <v>4400</v>
      </c>
      <c r="Q2886" s="2">
        <v>2831.37</v>
      </c>
      <c r="R2886" s="2">
        <v>1568.63</v>
      </c>
      <c r="S2886" t="s">
        <v>53</v>
      </c>
      <c r="T2886" t="s">
        <v>153</v>
      </c>
      <c r="U2886" t="s">
        <v>154</v>
      </c>
      <c r="V2886" t="s">
        <v>39</v>
      </c>
      <c r="W2886" t="s">
        <v>92</v>
      </c>
      <c r="X2886" t="s">
        <v>97</v>
      </c>
      <c r="Y2886" t="s">
        <v>42</v>
      </c>
      <c r="Z2886" t="s">
        <v>43</v>
      </c>
      <c r="AA2886" t="s">
        <v>44</v>
      </c>
      <c r="AB2886" t="s">
        <v>44</v>
      </c>
    </row>
    <row r="2887" spans="1:28" x14ac:dyDescent="0.25">
      <c r="A2887" t="s">
        <v>6446</v>
      </c>
      <c r="B2887" s="1">
        <v>45525</v>
      </c>
      <c r="C2887" t="s">
        <v>2305</v>
      </c>
      <c r="D2887" t="s">
        <v>2306</v>
      </c>
      <c r="E2887">
        <v>35</v>
      </c>
      <c r="F2887" t="s">
        <v>48</v>
      </c>
      <c r="G2887" t="s">
        <v>148</v>
      </c>
      <c r="H2887" t="s">
        <v>149</v>
      </c>
      <c r="I2887" t="s">
        <v>74</v>
      </c>
      <c r="J2887" t="s">
        <v>130</v>
      </c>
      <c r="K2887">
        <v>2</v>
      </c>
      <c r="L2887" s="2">
        <v>3500</v>
      </c>
      <c r="M2887">
        <v>5</v>
      </c>
      <c r="N2887" s="2">
        <v>7000</v>
      </c>
      <c r="O2887" s="2">
        <v>350</v>
      </c>
      <c r="P2887" s="2">
        <v>6650</v>
      </c>
      <c r="Q2887" s="2">
        <v>4922.7700000000004</v>
      </c>
      <c r="R2887" s="2">
        <v>1727.23</v>
      </c>
      <c r="S2887" t="s">
        <v>53</v>
      </c>
      <c r="T2887" t="s">
        <v>578</v>
      </c>
      <c r="U2887" t="s">
        <v>579</v>
      </c>
      <c r="V2887" t="s">
        <v>39</v>
      </c>
      <c r="W2887" t="s">
        <v>83</v>
      </c>
      <c r="X2887" t="s">
        <v>41</v>
      </c>
      <c r="Y2887" t="s">
        <v>56</v>
      </c>
      <c r="Z2887" t="s">
        <v>43</v>
      </c>
      <c r="AA2887" t="s">
        <v>44</v>
      </c>
      <c r="AB2887" t="s">
        <v>44</v>
      </c>
    </row>
    <row r="2888" spans="1:28" x14ac:dyDescent="0.25">
      <c r="A2888" t="s">
        <v>6447</v>
      </c>
      <c r="B2888" s="1">
        <v>45525</v>
      </c>
      <c r="C2888" t="s">
        <v>4269</v>
      </c>
      <c r="D2888" t="s">
        <v>4270</v>
      </c>
      <c r="E2888">
        <v>50</v>
      </c>
      <c r="F2888" t="s">
        <v>31</v>
      </c>
      <c r="G2888" t="s">
        <v>238</v>
      </c>
      <c r="H2888" t="s">
        <v>239</v>
      </c>
      <c r="I2888" t="s">
        <v>62</v>
      </c>
      <c r="J2888" t="s">
        <v>63</v>
      </c>
      <c r="K2888">
        <v>1</v>
      </c>
      <c r="L2888" s="2">
        <v>6500</v>
      </c>
      <c r="M2888">
        <v>10</v>
      </c>
      <c r="N2888" s="2">
        <v>6500</v>
      </c>
      <c r="O2888" s="2">
        <v>650</v>
      </c>
      <c r="P2888" s="2">
        <v>5850</v>
      </c>
      <c r="Q2888" s="2">
        <v>4157.6099999999997</v>
      </c>
      <c r="R2888" s="2">
        <v>1692.39</v>
      </c>
      <c r="S2888" t="s">
        <v>53</v>
      </c>
      <c r="T2888" t="s">
        <v>90</v>
      </c>
      <c r="U2888" t="s">
        <v>91</v>
      </c>
      <c r="V2888" t="s">
        <v>39</v>
      </c>
      <c r="W2888" t="s">
        <v>40</v>
      </c>
      <c r="X2888" t="s">
        <v>97</v>
      </c>
      <c r="Y2888" t="s">
        <v>84</v>
      </c>
      <c r="Z2888" t="s">
        <v>43</v>
      </c>
      <c r="AA2888" t="s">
        <v>44</v>
      </c>
      <c r="AB2888" t="s">
        <v>44</v>
      </c>
    </row>
    <row r="2889" spans="1:28" x14ac:dyDescent="0.25">
      <c r="A2889" t="s">
        <v>6448</v>
      </c>
      <c r="B2889" s="1">
        <v>45525</v>
      </c>
      <c r="C2889" t="s">
        <v>1715</v>
      </c>
      <c r="D2889" t="s">
        <v>1716</v>
      </c>
      <c r="E2889">
        <v>30</v>
      </c>
      <c r="F2889" t="s">
        <v>48</v>
      </c>
      <c r="G2889" t="s">
        <v>112</v>
      </c>
      <c r="H2889" t="s">
        <v>113</v>
      </c>
      <c r="I2889" t="s">
        <v>103</v>
      </c>
      <c r="J2889" t="s">
        <v>104</v>
      </c>
      <c r="K2889">
        <v>3</v>
      </c>
      <c r="L2889" s="2">
        <v>650</v>
      </c>
      <c r="M2889">
        <v>5</v>
      </c>
      <c r="N2889" s="2">
        <v>1950</v>
      </c>
      <c r="O2889" s="2">
        <v>97.5</v>
      </c>
      <c r="P2889" s="2">
        <v>1852.5</v>
      </c>
      <c r="Q2889" s="2">
        <v>1306.42</v>
      </c>
      <c r="R2889" s="2">
        <v>546.08000000000004</v>
      </c>
      <c r="S2889" t="s">
        <v>36</v>
      </c>
      <c r="T2889" t="s">
        <v>105</v>
      </c>
      <c r="U2889" t="s">
        <v>106</v>
      </c>
      <c r="V2889" t="s">
        <v>39</v>
      </c>
      <c r="W2889" t="s">
        <v>40</v>
      </c>
      <c r="X2889" t="s">
        <v>97</v>
      </c>
      <c r="Y2889" t="s">
        <v>42</v>
      </c>
      <c r="Z2889" t="s">
        <v>43</v>
      </c>
      <c r="AA2889" t="s">
        <v>44</v>
      </c>
      <c r="AB2889" t="s">
        <v>44</v>
      </c>
    </row>
    <row r="2890" spans="1:28" x14ac:dyDescent="0.25">
      <c r="A2890" t="s">
        <v>6449</v>
      </c>
      <c r="B2890" s="1">
        <v>45525</v>
      </c>
      <c r="C2890" t="s">
        <v>3607</v>
      </c>
      <c r="D2890" t="s">
        <v>3608</v>
      </c>
      <c r="E2890">
        <v>25</v>
      </c>
      <c r="F2890" t="s">
        <v>48</v>
      </c>
      <c r="G2890" t="s">
        <v>158</v>
      </c>
      <c r="H2890" t="s">
        <v>159</v>
      </c>
      <c r="I2890" t="s">
        <v>51</v>
      </c>
      <c r="J2890" t="s">
        <v>52</v>
      </c>
      <c r="K2890">
        <v>1</v>
      </c>
      <c r="L2890" s="2">
        <v>650</v>
      </c>
      <c r="M2890">
        <v>10</v>
      </c>
      <c r="N2890" s="2">
        <v>650</v>
      </c>
      <c r="O2890" s="2">
        <v>65</v>
      </c>
      <c r="P2890" s="2">
        <v>585</v>
      </c>
      <c r="Q2890" s="2">
        <v>371.37</v>
      </c>
      <c r="R2890" s="2">
        <v>213.63</v>
      </c>
      <c r="S2890" t="s">
        <v>53</v>
      </c>
      <c r="T2890" t="s">
        <v>37</v>
      </c>
      <c r="U2890" t="s">
        <v>38</v>
      </c>
      <c r="V2890" t="s">
        <v>39</v>
      </c>
      <c r="W2890" t="s">
        <v>40</v>
      </c>
      <c r="X2890" t="s">
        <v>97</v>
      </c>
      <c r="Y2890" t="s">
        <v>42</v>
      </c>
      <c r="Z2890" t="s">
        <v>43</v>
      </c>
      <c r="AA2890" t="s">
        <v>44</v>
      </c>
      <c r="AB2890" t="s">
        <v>44</v>
      </c>
    </row>
    <row r="2891" spans="1:28" x14ac:dyDescent="0.25">
      <c r="A2891" t="s">
        <v>6450</v>
      </c>
      <c r="B2891" s="1">
        <v>45525</v>
      </c>
      <c r="C2891" t="s">
        <v>109</v>
      </c>
      <c r="D2891" t="s">
        <v>110</v>
      </c>
      <c r="E2891">
        <v>20</v>
      </c>
      <c r="F2891" t="s">
        <v>31</v>
      </c>
      <c r="G2891" t="s">
        <v>148</v>
      </c>
      <c r="H2891" t="s">
        <v>149</v>
      </c>
      <c r="I2891" t="s">
        <v>74</v>
      </c>
      <c r="J2891" t="s">
        <v>130</v>
      </c>
      <c r="K2891">
        <v>1</v>
      </c>
      <c r="L2891" s="2">
        <v>3500</v>
      </c>
      <c r="M2891">
        <v>20</v>
      </c>
      <c r="N2891" s="2">
        <v>3500</v>
      </c>
      <c r="O2891" s="2">
        <v>700</v>
      </c>
      <c r="P2891" s="2">
        <v>2800</v>
      </c>
      <c r="Q2891" s="2">
        <v>1981.41</v>
      </c>
      <c r="R2891" s="2">
        <v>818.59</v>
      </c>
      <c r="S2891" t="s">
        <v>53</v>
      </c>
      <c r="T2891" t="s">
        <v>178</v>
      </c>
      <c r="U2891" t="s">
        <v>154</v>
      </c>
      <c r="V2891" t="s">
        <v>39</v>
      </c>
      <c r="W2891" t="s">
        <v>83</v>
      </c>
      <c r="X2891" t="s">
        <v>97</v>
      </c>
      <c r="Y2891" t="s">
        <v>56</v>
      </c>
      <c r="Z2891" t="s">
        <v>508</v>
      </c>
      <c r="AA2891" t="s">
        <v>44</v>
      </c>
      <c r="AB2891" t="s">
        <v>44</v>
      </c>
    </row>
    <row r="2892" spans="1:28" x14ac:dyDescent="0.25">
      <c r="A2892" t="s">
        <v>6451</v>
      </c>
      <c r="B2892" s="1">
        <v>45526</v>
      </c>
      <c r="C2892" t="s">
        <v>1225</v>
      </c>
      <c r="D2892" t="s">
        <v>1226</v>
      </c>
      <c r="E2892">
        <v>54</v>
      </c>
      <c r="F2892" t="s">
        <v>111</v>
      </c>
      <c r="G2892" t="s">
        <v>176</v>
      </c>
      <c r="H2892" t="s">
        <v>177</v>
      </c>
      <c r="I2892" t="s">
        <v>34</v>
      </c>
      <c r="J2892" t="s">
        <v>35</v>
      </c>
      <c r="K2892">
        <v>2</v>
      </c>
      <c r="L2892" s="2">
        <v>6500</v>
      </c>
      <c r="M2892">
        <v>10</v>
      </c>
      <c r="N2892" s="2">
        <v>13000</v>
      </c>
      <c r="O2892" s="2">
        <v>1300</v>
      </c>
      <c r="P2892" s="2">
        <v>11700</v>
      </c>
      <c r="Q2892" s="2">
        <v>6773.11</v>
      </c>
      <c r="R2892" s="2">
        <v>4926.8900000000003</v>
      </c>
      <c r="S2892" t="s">
        <v>53</v>
      </c>
      <c r="T2892" t="s">
        <v>96</v>
      </c>
      <c r="U2892" t="s">
        <v>96</v>
      </c>
      <c r="V2892" t="s">
        <v>39</v>
      </c>
      <c r="W2892" t="s">
        <v>40</v>
      </c>
      <c r="X2892" t="s">
        <v>97</v>
      </c>
      <c r="Y2892" t="s">
        <v>56</v>
      </c>
      <c r="Z2892" t="s">
        <v>43</v>
      </c>
      <c r="AA2892" t="s">
        <v>44</v>
      </c>
      <c r="AB2892" t="s">
        <v>44</v>
      </c>
    </row>
    <row r="2893" spans="1:28" x14ac:dyDescent="0.25">
      <c r="A2893" t="s">
        <v>6452</v>
      </c>
      <c r="B2893" s="1">
        <v>45526</v>
      </c>
      <c r="C2893" t="s">
        <v>5546</v>
      </c>
      <c r="D2893" t="s">
        <v>5547</v>
      </c>
      <c r="E2893">
        <v>45</v>
      </c>
      <c r="F2893" t="s">
        <v>48</v>
      </c>
      <c r="G2893" t="s">
        <v>32</v>
      </c>
      <c r="H2893" t="s">
        <v>33</v>
      </c>
      <c r="I2893" t="s">
        <v>34</v>
      </c>
      <c r="J2893" t="s">
        <v>35</v>
      </c>
      <c r="K2893">
        <v>3</v>
      </c>
      <c r="L2893" s="2">
        <v>55000</v>
      </c>
      <c r="M2893">
        <v>15</v>
      </c>
      <c r="N2893" s="2">
        <v>165000</v>
      </c>
      <c r="O2893" s="2">
        <v>24750</v>
      </c>
      <c r="P2893" s="2">
        <v>140250</v>
      </c>
      <c r="Q2893" s="2">
        <v>95160.74</v>
      </c>
      <c r="R2893" s="2">
        <v>45089.26</v>
      </c>
      <c r="S2893" t="s">
        <v>36</v>
      </c>
      <c r="T2893" t="s">
        <v>105</v>
      </c>
      <c r="U2893" t="s">
        <v>106</v>
      </c>
      <c r="V2893" t="s">
        <v>39</v>
      </c>
      <c r="W2893" t="s">
        <v>92</v>
      </c>
      <c r="X2893" t="s">
        <v>97</v>
      </c>
      <c r="Y2893" t="s">
        <v>56</v>
      </c>
      <c r="Z2893" t="s">
        <v>43</v>
      </c>
      <c r="AA2893" t="s">
        <v>44</v>
      </c>
      <c r="AB2893" t="s">
        <v>44</v>
      </c>
    </row>
    <row r="2894" spans="1:28" x14ac:dyDescent="0.25">
      <c r="A2894" t="s">
        <v>6453</v>
      </c>
      <c r="B2894" s="1">
        <v>45526</v>
      </c>
      <c r="C2894" t="s">
        <v>1762</v>
      </c>
      <c r="D2894" t="s">
        <v>1763</v>
      </c>
      <c r="E2894">
        <v>22</v>
      </c>
      <c r="F2894" t="s">
        <v>31</v>
      </c>
      <c r="G2894" t="s">
        <v>366</v>
      </c>
      <c r="H2894" t="s">
        <v>367</v>
      </c>
      <c r="I2894" t="s">
        <v>34</v>
      </c>
      <c r="J2894" t="s">
        <v>130</v>
      </c>
      <c r="K2894">
        <v>1</v>
      </c>
      <c r="L2894" s="2">
        <v>14500</v>
      </c>
      <c r="M2894">
        <v>5</v>
      </c>
      <c r="N2894" s="2">
        <v>14500</v>
      </c>
      <c r="O2894" s="2">
        <v>725</v>
      </c>
      <c r="P2894" s="2">
        <v>13775</v>
      </c>
      <c r="Q2894" s="2">
        <v>10490.11</v>
      </c>
      <c r="R2894" s="2">
        <v>3284.89</v>
      </c>
      <c r="S2894" t="s">
        <v>53</v>
      </c>
      <c r="T2894" t="s">
        <v>136</v>
      </c>
      <c r="U2894" t="s">
        <v>38</v>
      </c>
      <c r="V2894" t="s">
        <v>39</v>
      </c>
      <c r="W2894" t="s">
        <v>124</v>
      </c>
      <c r="X2894" t="s">
        <v>97</v>
      </c>
      <c r="Y2894" t="s">
        <v>56</v>
      </c>
      <c r="Z2894" t="s">
        <v>43</v>
      </c>
      <c r="AA2894" t="s">
        <v>68</v>
      </c>
      <c r="AB2894" t="s">
        <v>44</v>
      </c>
    </row>
    <row r="2895" spans="1:28" x14ac:dyDescent="0.25">
      <c r="A2895" t="s">
        <v>6454</v>
      </c>
      <c r="B2895" s="1">
        <v>45526</v>
      </c>
      <c r="C2895" t="s">
        <v>5001</v>
      </c>
      <c r="D2895" t="s">
        <v>5002</v>
      </c>
      <c r="E2895">
        <v>46</v>
      </c>
      <c r="F2895" t="s">
        <v>48</v>
      </c>
      <c r="G2895" t="s">
        <v>202</v>
      </c>
      <c r="H2895" t="s">
        <v>203</v>
      </c>
      <c r="I2895" t="s">
        <v>103</v>
      </c>
      <c r="J2895" t="s">
        <v>104</v>
      </c>
      <c r="K2895">
        <v>1</v>
      </c>
      <c r="L2895" s="2">
        <v>550</v>
      </c>
      <c r="M2895">
        <v>10</v>
      </c>
      <c r="N2895" s="2">
        <v>550</v>
      </c>
      <c r="O2895" s="2">
        <v>55</v>
      </c>
      <c r="P2895" s="2">
        <v>495</v>
      </c>
      <c r="Q2895" s="2">
        <v>297.49</v>
      </c>
      <c r="R2895" s="2">
        <v>197.51</v>
      </c>
      <c r="S2895" t="s">
        <v>53</v>
      </c>
      <c r="T2895" t="s">
        <v>290</v>
      </c>
      <c r="U2895" t="s">
        <v>291</v>
      </c>
      <c r="V2895" t="s">
        <v>39</v>
      </c>
      <c r="W2895" t="s">
        <v>40</v>
      </c>
      <c r="X2895" t="s">
        <v>41</v>
      </c>
      <c r="Y2895" t="s">
        <v>56</v>
      </c>
      <c r="Z2895" t="s">
        <v>223</v>
      </c>
      <c r="AA2895" t="s">
        <v>44</v>
      </c>
      <c r="AB2895" t="s">
        <v>44</v>
      </c>
    </row>
    <row r="2896" spans="1:28" x14ac:dyDescent="0.25">
      <c r="A2896" t="s">
        <v>6455</v>
      </c>
      <c r="B2896" s="1">
        <v>45526</v>
      </c>
      <c r="C2896" t="s">
        <v>2750</v>
      </c>
      <c r="D2896" t="s">
        <v>2751</v>
      </c>
      <c r="E2896">
        <v>19</v>
      </c>
      <c r="F2896" t="s">
        <v>31</v>
      </c>
      <c r="G2896" t="s">
        <v>72</v>
      </c>
      <c r="H2896" t="s">
        <v>73</v>
      </c>
      <c r="I2896" t="s">
        <v>74</v>
      </c>
      <c r="J2896" t="s">
        <v>75</v>
      </c>
      <c r="K2896">
        <v>3</v>
      </c>
      <c r="L2896" s="2">
        <v>2200</v>
      </c>
      <c r="M2896">
        <v>10</v>
      </c>
      <c r="N2896" s="2">
        <v>6600</v>
      </c>
      <c r="O2896" s="2">
        <v>660</v>
      </c>
      <c r="P2896" s="2">
        <v>5940</v>
      </c>
      <c r="Q2896" s="2">
        <v>3420.26</v>
      </c>
      <c r="R2896" s="2">
        <v>2519.7399999999998</v>
      </c>
      <c r="S2896" t="s">
        <v>36</v>
      </c>
      <c r="T2896" t="s">
        <v>96</v>
      </c>
      <c r="U2896" t="s">
        <v>96</v>
      </c>
      <c r="V2896" t="s">
        <v>39</v>
      </c>
      <c r="W2896" t="s">
        <v>66</v>
      </c>
      <c r="X2896" t="s">
        <v>67</v>
      </c>
      <c r="Y2896" t="s">
        <v>42</v>
      </c>
      <c r="Z2896" t="s">
        <v>43</v>
      </c>
      <c r="AA2896" t="s">
        <v>44</v>
      </c>
      <c r="AB2896" t="s">
        <v>44</v>
      </c>
    </row>
    <row r="2897" spans="1:28" x14ac:dyDescent="0.25">
      <c r="A2897" t="s">
        <v>6456</v>
      </c>
      <c r="B2897" s="1">
        <v>45526</v>
      </c>
      <c r="C2897" t="s">
        <v>1491</v>
      </c>
      <c r="D2897" t="s">
        <v>1492</v>
      </c>
      <c r="E2897">
        <v>32</v>
      </c>
      <c r="F2897" t="s">
        <v>111</v>
      </c>
      <c r="G2897" t="s">
        <v>188</v>
      </c>
      <c r="H2897" t="s">
        <v>189</v>
      </c>
      <c r="I2897" t="s">
        <v>34</v>
      </c>
      <c r="J2897" t="s">
        <v>190</v>
      </c>
      <c r="K2897">
        <v>4</v>
      </c>
      <c r="L2897" s="2">
        <v>1800</v>
      </c>
      <c r="M2897">
        <v>10</v>
      </c>
      <c r="N2897" s="2">
        <v>7200</v>
      </c>
      <c r="O2897" s="2">
        <v>720</v>
      </c>
      <c r="P2897" s="2">
        <v>6480</v>
      </c>
      <c r="Q2897" s="2">
        <v>4999.16</v>
      </c>
      <c r="R2897" s="2">
        <v>1480.84</v>
      </c>
      <c r="S2897" t="s">
        <v>64</v>
      </c>
      <c r="T2897" t="s">
        <v>96</v>
      </c>
      <c r="U2897" t="s">
        <v>96</v>
      </c>
      <c r="V2897" t="s">
        <v>39</v>
      </c>
      <c r="W2897" t="s">
        <v>83</v>
      </c>
      <c r="X2897" t="s">
        <v>97</v>
      </c>
      <c r="Y2897" t="s">
        <v>56</v>
      </c>
      <c r="Z2897" t="s">
        <v>43</v>
      </c>
      <c r="AA2897" t="s">
        <v>44</v>
      </c>
      <c r="AB2897" t="s">
        <v>44</v>
      </c>
    </row>
    <row r="2898" spans="1:28" x14ac:dyDescent="0.25">
      <c r="A2898" t="s">
        <v>6457</v>
      </c>
      <c r="B2898" s="1">
        <v>45526</v>
      </c>
      <c r="C2898" t="s">
        <v>4067</v>
      </c>
      <c r="D2898" t="s">
        <v>4068</v>
      </c>
      <c r="E2898">
        <v>39</v>
      </c>
      <c r="F2898" t="s">
        <v>111</v>
      </c>
      <c r="G2898" t="s">
        <v>318</v>
      </c>
      <c r="H2898" t="s">
        <v>319</v>
      </c>
      <c r="I2898" t="s">
        <v>34</v>
      </c>
      <c r="J2898" t="s">
        <v>190</v>
      </c>
      <c r="K2898">
        <v>2</v>
      </c>
      <c r="L2898" s="2">
        <v>2500</v>
      </c>
      <c r="M2898">
        <v>20</v>
      </c>
      <c r="N2898" s="2">
        <v>5000</v>
      </c>
      <c r="O2898" s="2">
        <v>1000</v>
      </c>
      <c r="P2898" s="2">
        <v>4000</v>
      </c>
      <c r="Q2898" s="2">
        <v>3154.29</v>
      </c>
      <c r="R2898" s="2">
        <v>845.71</v>
      </c>
      <c r="S2898" t="s">
        <v>53</v>
      </c>
      <c r="T2898" t="s">
        <v>407</v>
      </c>
      <c r="U2898" t="s">
        <v>408</v>
      </c>
      <c r="V2898" t="s">
        <v>39</v>
      </c>
      <c r="W2898" t="s">
        <v>83</v>
      </c>
      <c r="X2898" t="s">
        <v>97</v>
      </c>
      <c r="Y2898" t="s">
        <v>56</v>
      </c>
      <c r="Z2898" t="s">
        <v>43</v>
      </c>
      <c r="AA2898" t="s">
        <v>44</v>
      </c>
      <c r="AB2898" t="s">
        <v>44</v>
      </c>
    </row>
    <row r="2899" spans="1:28" x14ac:dyDescent="0.25">
      <c r="A2899" t="s">
        <v>6458</v>
      </c>
      <c r="B2899" s="1">
        <v>45526</v>
      </c>
      <c r="C2899" t="s">
        <v>6459</v>
      </c>
      <c r="D2899" t="s">
        <v>6460</v>
      </c>
      <c r="E2899">
        <v>24</v>
      </c>
      <c r="F2899" t="s">
        <v>48</v>
      </c>
      <c r="G2899" t="s">
        <v>128</v>
      </c>
      <c r="H2899" t="s">
        <v>129</v>
      </c>
      <c r="I2899" t="s">
        <v>74</v>
      </c>
      <c r="J2899" t="s">
        <v>130</v>
      </c>
      <c r="K2899">
        <v>2</v>
      </c>
      <c r="L2899" s="2">
        <v>1700</v>
      </c>
      <c r="M2899">
        <v>15</v>
      </c>
      <c r="N2899" s="2">
        <v>3400</v>
      </c>
      <c r="O2899" s="2">
        <v>510</v>
      </c>
      <c r="P2899" s="2">
        <v>2890</v>
      </c>
      <c r="Q2899" s="2">
        <v>1917.84</v>
      </c>
      <c r="R2899" s="2">
        <v>972.16</v>
      </c>
      <c r="S2899" t="s">
        <v>53</v>
      </c>
      <c r="T2899" t="s">
        <v>136</v>
      </c>
      <c r="U2899" t="s">
        <v>38</v>
      </c>
      <c r="V2899" t="s">
        <v>39</v>
      </c>
      <c r="W2899" t="s">
        <v>92</v>
      </c>
      <c r="X2899" t="s">
        <v>41</v>
      </c>
      <c r="Y2899" t="s">
        <v>56</v>
      </c>
      <c r="Z2899" t="s">
        <v>43</v>
      </c>
      <c r="AA2899" t="s">
        <v>44</v>
      </c>
      <c r="AB2899" t="s">
        <v>44</v>
      </c>
    </row>
    <row r="2900" spans="1:28" x14ac:dyDescent="0.25">
      <c r="A2900" t="s">
        <v>6461</v>
      </c>
      <c r="B2900" s="1">
        <v>45526</v>
      </c>
      <c r="C2900" t="s">
        <v>6462</v>
      </c>
      <c r="D2900" t="s">
        <v>6463</v>
      </c>
      <c r="E2900">
        <v>59</v>
      </c>
      <c r="F2900" t="s">
        <v>111</v>
      </c>
      <c r="G2900" t="s">
        <v>32</v>
      </c>
      <c r="H2900" t="s">
        <v>33</v>
      </c>
      <c r="I2900" t="s">
        <v>34</v>
      </c>
      <c r="J2900" t="s">
        <v>35</v>
      </c>
      <c r="K2900">
        <v>4</v>
      </c>
      <c r="L2900" s="2">
        <v>55000</v>
      </c>
      <c r="M2900">
        <v>0</v>
      </c>
      <c r="N2900" s="2">
        <v>220000</v>
      </c>
      <c r="O2900" s="2">
        <v>0</v>
      </c>
      <c r="P2900" s="2">
        <v>220000</v>
      </c>
      <c r="Q2900" s="2">
        <v>168761.73</v>
      </c>
      <c r="R2900" s="2">
        <v>51238.27</v>
      </c>
      <c r="S2900" t="s">
        <v>53</v>
      </c>
      <c r="T2900" t="s">
        <v>136</v>
      </c>
      <c r="U2900" t="s">
        <v>38</v>
      </c>
      <c r="V2900" t="s">
        <v>39</v>
      </c>
      <c r="W2900" t="s">
        <v>40</v>
      </c>
      <c r="X2900" t="s">
        <v>41</v>
      </c>
      <c r="Y2900" t="s">
        <v>56</v>
      </c>
      <c r="Z2900" t="s">
        <v>43</v>
      </c>
      <c r="AA2900" t="s">
        <v>44</v>
      </c>
      <c r="AB2900" t="s">
        <v>44</v>
      </c>
    </row>
    <row r="2901" spans="1:28" x14ac:dyDescent="0.25">
      <c r="A2901" t="s">
        <v>6464</v>
      </c>
      <c r="B2901" s="1">
        <v>45526</v>
      </c>
      <c r="C2901" t="s">
        <v>6465</v>
      </c>
      <c r="D2901" t="s">
        <v>6466</v>
      </c>
      <c r="E2901">
        <v>31</v>
      </c>
      <c r="F2901" t="s">
        <v>48</v>
      </c>
      <c r="G2901" t="s">
        <v>436</v>
      </c>
      <c r="H2901" t="s">
        <v>437</v>
      </c>
      <c r="I2901" t="s">
        <v>74</v>
      </c>
      <c r="J2901" t="s">
        <v>190</v>
      </c>
      <c r="K2901">
        <v>1</v>
      </c>
      <c r="L2901" s="2">
        <v>1800</v>
      </c>
      <c r="M2901">
        <v>10</v>
      </c>
      <c r="N2901" s="2">
        <v>1800</v>
      </c>
      <c r="O2901" s="2">
        <v>180</v>
      </c>
      <c r="P2901" s="2">
        <v>1620</v>
      </c>
      <c r="Q2901" s="2">
        <v>1087.47</v>
      </c>
      <c r="R2901" s="2">
        <v>532.53</v>
      </c>
      <c r="S2901" t="s">
        <v>64</v>
      </c>
      <c r="T2901" t="s">
        <v>163</v>
      </c>
      <c r="U2901" t="s">
        <v>164</v>
      </c>
      <c r="V2901" t="s">
        <v>39</v>
      </c>
      <c r="W2901" t="s">
        <v>66</v>
      </c>
      <c r="X2901" t="s">
        <v>67</v>
      </c>
      <c r="Y2901" t="s">
        <v>56</v>
      </c>
      <c r="Z2901" t="s">
        <v>43</v>
      </c>
      <c r="AA2901" t="s">
        <v>44</v>
      </c>
      <c r="AB2901" t="s">
        <v>44</v>
      </c>
    </row>
    <row r="2902" spans="1:28" x14ac:dyDescent="0.25">
      <c r="A2902" t="s">
        <v>6467</v>
      </c>
      <c r="B2902" s="1">
        <v>45526</v>
      </c>
      <c r="C2902" t="s">
        <v>6468</v>
      </c>
      <c r="D2902" t="s">
        <v>6469</v>
      </c>
      <c r="E2902">
        <v>28</v>
      </c>
      <c r="F2902" t="s">
        <v>48</v>
      </c>
      <c r="G2902" t="s">
        <v>352</v>
      </c>
      <c r="H2902" t="s">
        <v>353</v>
      </c>
      <c r="I2902" t="s">
        <v>103</v>
      </c>
      <c r="J2902" t="s">
        <v>104</v>
      </c>
      <c r="K2902">
        <v>4</v>
      </c>
      <c r="L2902" s="2">
        <v>850</v>
      </c>
      <c r="M2902">
        <v>10</v>
      </c>
      <c r="N2902" s="2">
        <v>3400</v>
      </c>
      <c r="O2902" s="2">
        <v>340</v>
      </c>
      <c r="P2902" s="2">
        <v>3060</v>
      </c>
      <c r="Q2902" s="2">
        <v>2286.4699999999998</v>
      </c>
      <c r="R2902" s="2">
        <v>773.53</v>
      </c>
      <c r="S2902" t="s">
        <v>36</v>
      </c>
      <c r="T2902" t="s">
        <v>136</v>
      </c>
      <c r="U2902" t="s">
        <v>38</v>
      </c>
      <c r="V2902" t="s">
        <v>39</v>
      </c>
      <c r="W2902" t="s">
        <v>83</v>
      </c>
      <c r="X2902" t="s">
        <v>41</v>
      </c>
      <c r="Y2902" t="s">
        <v>56</v>
      </c>
      <c r="Z2902" t="s">
        <v>107</v>
      </c>
      <c r="AA2902" t="s">
        <v>44</v>
      </c>
      <c r="AB2902" t="s">
        <v>44</v>
      </c>
    </row>
    <row r="2903" spans="1:28" x14ac:dyDescent="0.25">
      <c r="A2903" t="s">
        <v>6470</v>
      </c>
      <c r="B2903" s="1">
        <v>45526</v>
      </c>
      <c r="C2903" t="s">
        <v>3203</v>
      </c>
      <c r="D2903" t="s">
        <v>3204</v>
      </c>
      <c r="E2903">
        <v>23</v>
      </c>
      <c r="F2903" t="s">
        <v>48</v>
      </c>
      <c r="G2903" t="s">
        <v>344</v>
      </c>
      <c r="H2903" t="s">
        <v>345</v>
      </c>
      <c r="I2903" t="s">
        <v>34</v>
      </c>
      <c r="J2903" t="s">
        <v>121</v>
      </c>
      <c r="K2903">
        <v>5</v>
      </c>
      <c r="L2903" s="2">
        <v>1600</v>
      </c>
      <c r="M2903">
        <v>20</v>
      </c>
      <c r="N2903" s="2">
        <v>8000</v>
      </c>
      <c r="O2903" s="2">
        <v>1600</v>
      </c>
      <c r="P2903" s="2">
        <v>6400</v>
      </c>
      <c r="Q2903" s="2">
        <v>3695.54</v>
      </c>
      <c r="R2903" s="2">
        <v>2704.46</v>
      </c>
      <c r="S2903" t="s">
        <v>53</v>
      </c>
      <c r="T2903" t="s">
        <v>178</v>
      </c>
      <c r="U2903" t="s">
        <v>154</v>
      </c>
      <c r="V2903" t="s">
        <v>39</v>
      </c>
      <c r="W2903" t="s">
        <v>66</v>
      </c>
      <c r="X2903" t="s">
        <v>41</v>
      </c>
      <c r="Y2903" t="s">
        <v>56</v>
      </c>
      <c r="Z2903" t="s">
        <v>43</v>
      </c>
      <c r="AA2903" t="s">
        <v>44</v>
      </c>
      <c r="AB2903" t="s">
        <v>44</v>
      </c>
    </row>
    <row r="2904" spans="1:28" x14ac:dyDescent="0.25">
      <c r="A2904" t="s">
        <v>6471</v>
      </c>
      <c r="B2904" s="1">
        <v>45526</v>
      </c>
      <c r="C2904" t="s">
        <v>1963</v>
      </c>
      <c r="D2904" t="s">
        <v>1964</v>
      </c>
      <c r="E2904">
        <v>48</v>
      </c>
      <c r="F2904" t="s">
        <v>31</v>
      </c>
      <c r="G2904" t="s">
        <v>352</v>
      </c>
      <c r="H2904" t="s">
        <v>353</v>
      </c>
      <c r="I2904" t="s">
        <v>103</v>
      </c>
      <c r="J2904" t="s">
        <v>104</v>
      </c>
      <c r="K2904">
        <v>1</v>
      </c>
      <c r="L2904" s="2">
        <v>850</v>
      </c>
      <c r="M2904">
        <v>5</v>
      </c>
      <c r="N2904" s="2">
        <v>850</v>
      </c>
      <c r="O2904" s="2">
        <v>42.5</v>
      </c>
      <c r="P2904" s="2">
        <v>807.5</v>
      </c>
      <c r="Q2904" s="2">
        <v>644.94000000000005</v>
      </c>
      <c r="R2904" s="2">
        <v>162.56</v>
      </c>
      <c r="S2904" t="s">
        <v>53</v>
      </c>
      <c r="T2904" t="s">
        <v>398</v>
      </c>
      <c r="U2904" t="s">
        <v>399</v>
      </c>
      <c r="V2904" t="s">
        <v>39</v>
      </c>
      <c r="W2904" t="s">
        <v>124</v>
      </c>
      <c r="X2904" t="s">
        <v>41</v>
      </c>
      <c r="Y2904" t="s">
        <v>56</v>
      </c>
      <c r="Z2904" t="s">
        <v>43</v>
      </c>
      <c r="AA2904" t="s">
        <v>44</v>
      </c>
      <c r="AB2904" t="s">
        <v>44</v>
      </c>
    </row>
    <row r="2905" spans="1:28" x14ac:dyDescent="0.25">
      <c r="A2905" t="s">
        <v>6472</v>
      </c>
      <c r="B2905" s="1">
        <v>45526</v>
      </c>
      <c r="C2905" t="s">
        <v>3631</v>
      </c>
      <c r="D2905" t="s">
        <v>3632</v>
      </c>
      <c r="E2905">
        <v>21</v>
      </c>
      <c r="F2905" t="s">
        <v>48</v>
      </c>
      <c r="G2905" t="s">
        <v>134</v>
      </c>
      <c r="H2905" t="s">
        <v>135</v>
      </c>
      <c r="I2905" t="s">
        <v>62</v>
      </c>
      <c r="J2905" t="s">
        <v>130</v>
      </c>
      <c r="K2905">
        <v>4</v>
      </c>
      <c r="L2905" s="2">
        <v>8500</v>
      </c>
      <c r="M2905">
        <v>25</v>
      </c>
      <c r="N2905" s="2">
        <v>34000</v>
      </c>
      <c r="O2905" s="2">
        <v>8500</v>
      </c>
      <c r="P2905" s="2">
        <v>25500</v>
      </c>
      <c r="Q2905" s="2">
        <v>18474.57</v>
      </c>
      <c r="R2905" s="2">
        <v>7025.43</v>
      </c>
      <c r="S2905" t="s">
        <v>36</v>
      </c>
      <c r="T2905" t="s">
        <v>163</v>
      </c>
      <c r="U2905" t="s">
        <v>164</v>
      </c>
      <c r="V2905" t="s">
        <v>39</v>
      </c>
      <c r="W2905" t="s">
        <v>92</v>
      </c>
      <c r="X2905" t="s">
        <v>41</v>
      </c>
      <c r="Y2905" t="s">
        <v>56</v>
      </c>
      <c r="Z2905" t="s">
        <v>43</v>
      </c>
      <c r="AA2905" t="s">
        <v>44</v>
      </c>
      <c r="AB2905" t="s">
        <v>44</v>
      </c>
    </row>
    <row r="2906" spans="1:28" x14ac:dyDescent="0.25">
      <c r="A2906" t="s">
        <v>6473</v>
      </c>
      <c r="B2906" s="1">
        <v>45526</v>
      </c>
      <c r="C2906" t="s">
        <v>6023</v>
      </c>
      <c r="D2906" t="s">
        <v>6024</v>
      </c>
      <c r="E2906">
        <v>37</v>
      </c>
      <c r="F2906" t="s">
        <v>31</v>
      </c>
      <c r="G2906" t="s">
        <v>134</v>
      </c>
      <c r="H2906" t="s">
        <v>135</v>
      </c>
      <c r="I2906" t="s">
        <v>62</v>
      </c>
      <c r="J2906" t="s">
        <v>130</v>
      </c>
      <c r="K2906">
        <v>1</v>
      </c>
      <c r="L2906" s="2">
        <v>8500</v>
      </c>
      <c r="M2906">
        <v>15</v>
      </c>
      <c r="N2906" s="2">
        <v>8500</v>
      </c>
      <c r="O2906" s="2">
        <v>1275</v>
      </c>
      <c r="P2906" s="2">
        <v>7225</v>
      </c>
      <c r="Q2906" s="2">
        <v>4172.91</v>
      </c>
      <c r="R2906" s="2">
        <v>3052.09</v>
      </c>
      <c r="S2906" t="s">
        <v>53</v>
      </c>
      <c r="T2906" t="s">
        <v>76</v>
      </c>
      <c r="U2906" t="s">
        <v>77</v>
      </c>
      <c r="V2906" t="s">
        <v>39</v>
      </c>
      <c r="W2906" t="s">
        <v>40</v>
      </c>
      <c r="X2906" t="s">
        <v>97</v>
      </c>
      <c r="Y2906" t="s">
        <v>56</v>
      </c>
      <c r="Z2906" t="s">
        <v>223</v>
      </c>
      <c r="AA2906" t="s">
        <v>44</v>
      </c>
      <c r="AB2906" t="s">
        <v>44</v>
      </c>
    </row>
    <row r="2907" spans="1:28" x14ac:dyDescent="0.25">
      <c r="A2907" t="s">
        <v>6474</v>
      </c>
      <c r="B2907" s="1">
        <v>45526</v>
      </c>
      <c r="C2907" t="s">
        <v>4636</v>
      </c>
      <c r="D2907" t="s">
        <v>4637</v>
      </c>
      <c r="E2907">
        <v>41</v>
      </c>
      <c r="F2907" t="s">
        <v>48</v>
      </c>
      <c r="G2907" t="s">
        <v>72</v>
      </c>
      <c r="H2907" t="s">
        <v>73</v>
      </c>
      <c r="I2907" t="s">
        <v>74</v>
      </c>
      <c r="J2907" t="s">
        <v>75</v>
      </c>
      <c r="K2907">
        <v>1</v>
      </c>
      <c r="L2907" s="2">
        <v>2200</v>
      </c>
      <c r="M2907">
        <v>0</v>
      </c>
      <c r="N2907" s="2">
        <v>2200</v>
      </c>
      <c r="O2907" s="2">
        <v>0</v>
      </c>
      <c r="P2907" s="2">
        <v>2200</v>
      </c>
      <c r="Q2907" s="2">
        <v>1788.29</v>
      </c>
      <c r="R2907" s="2">
        <v>411.71</v>
      </c>
      <c r="S2907" t="s">
        <v>36</v>
      </c>
      <c r="T2907" t="s">
        <v>122</v>
      </c>
      <c r="U2907" t="s">
        <v>123</v>
      </c>
      <c r="V2907" t="s">
        <v>39</v>
      </c>
      <c r="W2907" t="s">
        <v>137</v>
      </c>
      <c r="X2907" t="s">
        <v>97</v>
      </c>
      <c r="Y2907" t="s">
        <v>42</v>
      </c>
      <c r="Z2907" t="s">
        <v>43</v>
      </c>
      <c r="AA2907" t="s">
        <v>44</v>
      </c>
      <c r="AB2907" t="s">
        <v>44</v>
      </c>
    </row>
    <row r="2908" spans="1:28" x14ac:dyDescent="0.25">
      <c r="A2908" t="s">
        <v>6475</v>
      </c>
      <c r="B2908" s="1">
        <v>45526</v>
      </c>
      <c r="C2908" t="s">
        <v>5980</v>
      </c>
      <c r="D2908" t="s">
        <v>5981</v>
      </c>
      <c r="E2908">
        <v>50</v>
      </c>
      <c r="F2908" t="s">
        <v>31</v>
      </c>
      <c r="G2908" t="s">
        <v>207</v>
      </c>
      <c r="H2908" t="s">
        <v>208</v>
      </c>
      <c r="I2908" t="s">
        <v>34</v>
      </c>
      <c r="J2908" t="s">
        <v>143</v>
      </c>
      <c r="K2908">
        <v>3</v>
      </c>
      <c r="L2908" s="2">
        <v>18000</v>
      </c>
      <c r="M2908">
        <v>15</v>
      </c>
      <c r="N2908" s="2">
        <v>54000</v>
      </c>
      <c r="O2908" s="2">
        <v>8100</v>
      </c>
      <c r="P2908" s="2">
        <v>45900</v>
      </c>
      <c r="Q2908" s="2">
        <v>36619.85</v>
      </c>
      <c r="R2908" s="2">
        <v>9280.15</v>
      </c>
      <c r="S2908" t="s">
        <v>53</v>
      </c>
      <c r="T2908" t="s">
        <v>136</v>
      </c>
      <c r="U2908" t="s">
        <v>38</v>
      </c>
      <c r="V2908" t="s">
        <v>39</v>
      </c>
      <c r="W2908" t="s">
        <v>66</v>
      </c>
      <c r="X2908" t="s">
        <v>41</v>
      </c>
      <c r="Y2908" t="s">
        <v>56</v>
      </c>
      <c r="Z2908" t="s">
        <v>43</v>
      </c>
      <c r="AA2908" t="s">
        <v>68</v>
      </c>
      <c r="AB2908" t="s">
        <v>44</v>
      </c>
    </row>
    <row r="2909" spans="1:28" x14ac:dyDescent="0.25">
      <c r="A2909" t="s">
        <v>6476</v>
      </c>
      <c r="B2909" s="1">
        <v>45526</v>
      </c>
      <c r="C2909" t="s">
        <v>6477</v>
      </c>
      <c r="D2909" t="s">
        <v>6478</v>
      </c>
      <c r="E2909">
        <v>35</v>
      </c>
      <c r="F2909" t="s">
        <v>31</v>
      </c>
      <c r="G2909" t="s">
        <v>148</v>
      </c>
      <c r="H2909" t="s">
        <v>149</v>
      </c>
      <c r="I2909" t="s">
        <v>74</v>
      </c>
      <c r="J2909" t="s">
        <v>130</v>
      </c>
      <c r="K2909">
        <v>3</v>
      </c>
      <c r="L2909" s="2">
        <v>3500</v>
      </c>
      <c r="M2909">
        <v>0</v>
      </c>
      <c r="N2909" s="2">
        <v>10500</v>
      </c>
      <c r="O2909" s="2">
        <v>0</v>
      </c>
      <c r="P2909" s="2">
        <v>10500</v>
      </c>
      <c r="Q2909" s="2">
        <v>6703.58</v>
      </c>
      <c r="R2909" s="2">
        <v>3796.42</v>
      </c>
      <c r="S2909" t="s">
        <v>64</v>
      </c>
      <c r="T2909" t="s">
        <v>178</v>
      </c>
      <c r="U2909" t="s">
        <v>154</v>
      </c>
      <c r="V2909" t="s">
        <v>39</v>
      </c>
      <c r="W2909" t="s">
        <v>83</v>
      </c>
      <c r="X2909" t="s">
        <v>97</v>
      </c>
      <c r="Y2909" t="s">
        <v>56</v>
      </c>
      <c r="Z2909" t="s">
        <v>43</v>
      </c>
      <c r="AA2909" t="s">
        <v>44</v>
      </c>
      <c r="AB2909" t="s">
        <v>68</v>
      </c>
    </row>
    <row r="2910" spans="1:28" x14ac:dyDescent="0.25">
      <c r="A2910" t="s">
        <v>6479</v>
      </c>
      <c r="B2910" s="1">
        <v>45527</v>
      </c>
      <c r="C2910" t="s">
        <v>347</v>
      </c>
      <c r="D2910" t="s">
        <v>348</v>
      </c>
      <c r="E2910">
        <v>36</v>
      </c>
      <c r="F2910" t="s">
        <v>48</v>
      </c>
      <c r="G2910" t="s">
        <v>212</v>
      </c>
      <c r="H2910" t="s">
        <v>213</v>
      </c>
      <c r="I2910" t="s">
        <v>51</v>
      </c>
      <c r="J2910" t="s">
        <v>52</v>
      </c>
      <c r="K2910">
        <v>6</v>
      </c>
      <c r="L2910" s="2">
        <v>400</v>
      </c>
      <c r="M2910">
        <v>25</v>
      </c>
      <c r="N2910" s="2">
        <v>2400</v>
      </c>
      <c r="O2910" s="2">
        <v>600</v>
      </c>
      <c r="P2910" s="2">
        <v>1800</v>
      </c>
      <c r="Q2910" s="2">
        <v>1047.8</v>
      </c>
      <c r="R2910" s="2">
        <v>752.2</v>
      </c>
      <c r="S2910" t="s">
        <v>53</v>
      </c>
      <c r="T2910" t="s">
        <v>275</v>
      </c>
      <c r="U2910" t="s">
        <v>123</v>
      </c>
      <c r="V2910" t="s">
        <v>39</v>
      </c>
      <c r="W2910" t="s">
        <v>124</v>
      </c>
      <c r="X2910" t="s">
        <v>41</v>
      </c>
      <c r="Y2910" t="s">
        <v>56</v>
      </c>
      <c r="Z2910" t="s">
        <v>43</v>
      </c>
      <c r="AA2910" t="s">
        <v>44</v>
      </c>
      <c r="AB2910" t="s">
        <v>44</v>
      </c>
    </row>
    <row r="2911" spans="1:28" x14ac:dyDescent="0.25">
      <c r="A2911" t="s">
        <v>6480</v>
      </c>
      <c r="B2911" s="1">
        <v>45527</v>
      </c>
      <c r="C2911" t="s">
        <v>6481</v>
      </c>
      <c r="D2911" t="s">
        <v>6482</v>
      </c>
      <c r="E2911">
        <v>22</v>
      </c>
      <c r="F2911" t="s">
        <v>48</v>
      </c>
      <c r="G2911" t="s">
        <v>238</v>
      </c>
      <c r="H2911" t="s">
        <v>239</v>
      </c>
      <c r="I2911" t="s">
        <v>62</v>
      </c>
      <c r="J2911" t="s">
        <v>63</v>
      </c>
      <c r="K2911">
        <v>5</v>
      </c>
      <c r="L2911" s="2">
        <v>6500</v>
      </c>
      <c r="M2911">
        <v>5</v>
      </c>
      <c r="N2911" s="2">
        <v>32500</v>
      </c>
      <c r="O2911" s="2">
        <v>1625</v>
      </c>
      <c r="P2911" s="2">
        <v>30875</v>
      </c>
      <c r="Q2911" s="2">
        <v>18649.88</v>
      </c>
      <c r="R2911" s="2">
        <v>12225.12</v>
      </c>
      <c r="S2911" t="s">
        <v>53</v>
      </c>
      <c r="T2911" t="s">
        <v>65</v>
      </c>
      <c r="U2911" t="s">
        <v>65</v>
      </c>
      <c r="V2911" t="s">
        <v>39</v>
      </c>
      <c r="W2911" t="s">
        <v>137</v>
      </c>
      <c r="X2911" t="s">
        <v>97</v>
      </c>
      <c r="Y2911" t="s">
        <v>42</v>
      </c>
      <c r="Z2911" t="s">
        <v>223</v>
      </c>
      <c r="AA2911" t="s">
        <v>44</v>
      </c>
      <c r="AB2911" t="s">
        <v>44</v>
      </c>
    </row>
    <row r="2912" spans="1:28" x14ac:dyDescent="0.25">
      <c r="A2912" t="s">
        <v>6483</v>
      </c>
      <c r="B2912" s="1">
        <v>45527</v>
      </c>
      <c r="C2912" t="s">
        <v>1373</v>
      </c>
      <c r="D2912" t="s">
        <v>1374</v>
      </c>
      <c r="E2912">
        <v>60</v>
      </c>
      <c r="F2912" t="s">
        <v>111</v>
      </c>
      <c r="G2912" t="s">
        <v>212</v>
      </c>
      <c r="H2912" t="s">
        <v>213</v>
      </c>
      <c r="I2912" t="s">
        <v>51</v>
      </c>
      <c r="J2912" t="s">
        <v>52</v>
      </c>
      <c r="K2912">
        <v>2</v>
      </c>
      <c r="L2912" s="2">
        <v>400</v>
      </c>
      <c r="M2912">
        <v>15</v>
      </c>
      <c r="N2912" s="2">
        <v>800</v>
      </c>
      <c r="O2912" s="2">
        <v>120</v>
      </c>
      <c r="P2912" s="2">
        <v>680</v>
      </c>
      <c r="Q2912" s="2">
        <v>476.44</v>
      </c>
      <c r="R2912" s="2">
        <v>203.56</v>
      </c>
      <c r="S2912" t="s">
        <v>36</v>
      </c>
      <c r="T2912" t="s">
        <v>65</v>
      </c>
      <c r="U2912" t="s">
        <v>65</v>
      </c>
      <c r="V2912" t="s">
        <v>39</v>
      </c>
      <c r="W2912" t="s">
        <v>40</v>
      </c>
      <c r="X2912" t="s">
        <v>41</v>
      </c>
      <c r="Y2912" t="s">
        <v>42</v>
      </c>
      <c r="Z2912" t="s">
        <v>43</v>
      </c>
      <c r="AA2912" t="s">
        <v>44</v>
      </c>
      <c r="AB2912" t="s">
        <v>44</v>
      </c>
    </row>
    <row r="2913" spans="1:28" x14ac:dyDescent="0.25">
      <c r="A2913" t="s">
        <v>6484</v>
      </c>
      <c r="B2913" s="1">
        <v>45527</v>
      </c>
      <c r="C2913" t="s">
        <v>2435</v>
      </c>
      <c r="D2913" t="s">
        <v>2436</v>
      </c>
      <c r="E2913">
        <v>47</v>
      </c>
      <c r="F2913" t="s">
        <v>48</v>
      </c>
      <c r="G2913" t="s">
        <v>141</v>
      </c>
      <c r="H2913" t="s">
        <v>142</v>
      </c>
      <c r="I2913" t="s">
        <v>74</v>
      </c>
      <c r="J2913" t="s">
        <v>143</v>
      </c>
      <c r="K2913">
        <v>2</v>
      </c>
      <c r="L2913" s="2">
        <v>900</v>
      </c>
      <c r="M2913">
        <v>5</v>
      </c>
      <c r="N2913" s="2">
        <v>1800</v>
      </c>
      <c r="O2913" s="2">
        <v>90</v>
      </c>
      <c r="P2913" s="2">
        <v>1710</v>
      </c>
      <c r="Q2913" s="2">
        <v>1342.89</v>
      </c>
      <c r="R2913" s="2">
        <v>367.11</v>
      </c>
      <c r="S2913" t="s">
        <v>53</v>
      </c>
      <c r="T2913" t="s">
        <v>96</v>
      </c>
      <c r="U2913" t="s">
        <v>96</v>
      </c>
      <c r="V2913" t="s">
        <v>39</v>
      </c>
      <c r="W2913" t="s">
        <v>92</v>
      </c>
      <c r="X2913" t="s">
        <v>41</v>
      </c>
      <c r="Y2913" t="s">
        <v>42</v>
      </c>
      <c r="Z2913" t="s">
        <v>107</v>
      </c>
      <c r="AA2913" t="s">
        <v>44</v>
      </c>
      <c r="AB2913" t="s">
        <v>44</v>
      </c>
    </row>
    <row r="2914" spans="1:28" x14ac:dyDescent="0.25">
      <c r="A2914" t="s">
        <v>6485</v>
      </c>
      <c r="B2914" s="1">
        <v>45527</v>
      </c>
      <c r="C2914" t="s">
        <v>5853</v>
      </c>
      <c r="D2914" t="s">
        <v>5854</v>
      </c>
      <c r="E2914">
        <v>39</v>
      </c>
      <c r="F2914" t="s">
        <v>31</v>
      </c>
      <c r="G2914" t="s">
        <v>207</v>
      </c>
      <c r="H2914" t="s">
        <v>208</v>
      </c>
      <c r="I2914" t="s">
        <v>34</v>
      </c>
      <c r="J2914" t="s">
        <v>143</v>
      </c>
      <c r="K2914">
        <v>6</v>
      </c>
      <c r="L2914" s="2">
        <v>18000</v>
      </c>
      <c r="M2914">
        <v>25</v>
      </c>
      <c r="N2914" s="2">
        <v>108000</v>
      </c>
      <c r="O2914" s="2">
        <v>27000</v>
      </c>
      <c r="P2914" s="2">
        <v>81000</v>
      </c>
      <c r="Q2914" s="2">
        <v>55130.86</v>
      </c>
      <c r="R2914" s="2">
        <v>25869.14</v>
      </c>
      <c r="S2914" t="s">
        <v>64</v>
      </c>
      <c r="T2914" t="s">
        <v>76</v>
      </c>
      <c r="U2914" t="s">
        <v>77</v>
      </c>
      <c r="V2914" t="s">
        <v>39</v>
      </c>
      <c r="W2914" t="s">
        <v>66</v>
      </c>
      <c r="X2914" t="s">
        <v>97</v>
      </c>
      <c r="Y2914" t="s">
        <v>56</v>
      </c>
      <c r="Z2914" t="s">
        <v>43</v>
      </c>
      <c r="AA2914" t="s">
        <v>44</v>
      </c>
      <c r="AB2914" t="s">
        <v>44</v>
      </c>
    </row>
    <row r="2915" spans="1:28" x14ac:dyDescent="0.25">
      <c r="A2915" t="s">
        <v>6486</v>
      </c>
      <c r="B2915" s="1">
        <v>45527</v>
      </c>
      <c r="C2915" t="s">
        <v>5189</v>
      </c>
      <c r="D2915" t="s">
        <v>5190</v>
      </c>
      <c r="E2915">
        <v>20</v>
      </c>
      <c r="F2915" t="s">
        <v>48</v>
      </c>
      <c r="G2915" t="s">
        <v>101</v>
      </c>
      <c r="H2915" t="s">
        <v>102</v>
      </c>
      <c r="I2915" t="s">
        <v>103</v>
      </c>
      <c r="J2915" t="s">
        <v>104</v>
      </c>
      <c r="K2915">
        <v>1</v>
      </c>
      <c r="L2915" s="2">
        <v>1800</v>
      </c>
      <c r="M2915">
        <v>20</v>
      </c>
      <c r="N2915" s="2">
        <v>1800</v>
      </c>
      <c r="O2915" s="2">
        <v>360</v>
      </c>
      <c r="P2915" s="2">
        <v>1440</v>
      </c>
      <c r="Q2915" s="2">
        <v>1108.54</v>
      </c>
      <c r="R2915" s="2">
        <v>331.46</v>
      </c>
      <c r="S2915" t="s">
        <v>36</v>
      </c>
      <c r="T2915" t="s">
        <v>398</v>
      </c>
      <c r="U2915" t="s">
        <v>399</v>
      </c>
      <c r="V2915" t="s">
        <v>39</v>
      </c>
      <c r="W2915" t="s">
        <v>83</v>
      </c>
      <c r="X2915" t="s">
        <v>97</v>
      </c>
      <c r="Y2915" t="s">
        <v>42</v>
      </c>
      <c r="Z2915" t="s">
        <v>508</v>
      </c>
      <c r="AA2915" t="s">
        <v>44</v>
      </c>
      <c r="AB2915" t="s">
        <v>68</v>
      </c>
    </row>
    <row r="2916" spans="1:28" x14ac:dyDescent="0.25">
      <c r="A2916" t="s">
        <v>6487</v>
      </c>
      <c r="B2916" s="1">
        <v>45527</v>
      </c>
      <c r="C2916" t="s">
        <v>1640</v>
      </c>
      <c r="D2916" t="s">
        <v>1641</v>
      </c>
      <c r="E2916">
        <v>34</v>
      </c>
      <c r="F2916" t="s">
        <v>48</v>
      </c>
      <c r="G2916" t="s">
        <v>188</v>
      </c>
      <c r="H2916" t="s">
        <v>189</v>
      </c>
      <c r="I2916" t="s">
        <v>34</v>
      </c>
      <c r="J2916" t="s">
        <v>190</v>
      </c>
      <c r="K2916">
        <v>1</v>
      </c>
      <c r="L2916" s="2">
        <v>1800</v>
      </c>
      <c r="M2916">
        <v>10</v>
      </c>
      <c r="N2916" s="2">
        <v>1800</v>
      </c>
      <c r="O2916" s="2">
        <v>180</v>
      </c>
      <c r="P2916" s="2">
        <v>1620</v>
      </c>
      <c r="Q2916" s="2">
        <v>924.78</v>
      </c>
      <c r="R2916" s="2">
        <v>695.22</v>
      </c>
      <c r="S2916" t="s">
        <v>36</v>
      </c>
      <c r="T2916" t="s">
        <v>407</v>
      </c>
      <c r="U2916" t="s">
        <v>408</v>
      </c>
      <c r="V2916" t="s">
        <v>39</v>
      </c>
      <c r="W2916" t="s">
        <v>66</v>
      </c>
      <c r="X2916" t="s">
        <v>97</v>
      </c>
      <c r="Y2916" t="s">
        <v>56</v>
      </c>
      <c r="Z2916" t="s">
        <v>144</v>
      </c>
      <c r="AA2916" t="s">
        <v>44</v>
      </c>
      <c r="AB2916" t="s">
        <v>44</v>
      </c>
    </row>
    <row r="2917" spans="1:28" x14ac:dyDescent="0.25">
      <c r="A2917" t="s">
        <v>6488</v>
      </c>
      <c r="B2917" s="1">
        <v>45527</v>
      </c>
      <c r="C2917" t="s">
        <v>3622</v>
      </c>
      <c r="D2917" t="s">
        <v>3623</v>
      </c>
      <c r="E2917">
        <v>43</v>
      </c>
      <c r="F2917" t="s">
        <v>31</v>
      </c>
      <c r="G2917" t="s">
        <v>72</v>
      </c>
      <c r="H2917" t="s">
        <v>73</v>
      </c>
      <c r="I2917" t="s">
        <v>74</v>
      </c>
      <c r="J2917" t="s">
        <v>75</v>
      </c>
      <c r="K2917">
        <v>2</v>
      </c>
      <c r="L2917" s="2">
        <v>2200</v>
      </c>
      <c r="M2917">
        <v>30</v>
      </c>
      <c r="N2917" s="2">
        <v>4400</v>
      </c>
      <c r="O2917" s="2">
        <v>1320</v>
      </c>
      <c r="P2917" s="2">
        <v>3080</v>
      </c>
      <c r="Q2917" s="2">
        <v>2366.7199999999998</v>
      </c>
      <c r="R2917" s="2">
        <v>713.28</v>
      </c>
      <c r="S2917" t="s">
        <v>36</v>
      </c>
      <c r="T2917" t="s">
        <v>178</v>
      </c>
      <c r="U2917" t="s">
        <v>154</v>
      </c>
      <c r="V2917" t="s">
        <v>39</v>
      </c>
      <c r="W2917" t="s">
        <v>92</v>
      </c>
      <c r="X2917" t="s">
        <v>97</v>
      </c>
      <c r="Y2917" t="s">
        <v>56</v>
      </c>
      <c r="Z2917" t="s">
        <v>223</v>
      </c>
      <c r="AA2917" t="s">
        <v>44</v>
      </c>
      <c r="AB2917" t="s">
        <v>44</v>
      </c>
    </row>
    <row r="2918" spans="1:28" x14ac:dyDescent="0.25">
      <c r="A2918" t="s">
        <v>6489</v>
      </c>
      <c r="B2918" s="1">
        <v>45528</v>
      </c>
      <c r="C2918" t="s">
        <v>6490</v>
      </c>
      <c r="D2918" t="s">
        <v>6491</v>
      </c>
      <c r="E2918">
        <v>48</v>
      </c>
      <c r="F2918" t="s">
        <v>31</v>
      </c>
      <c r="G2918" t="s">
        <v>158</v>
      </c>
      <c r="H2918" t="s">
        <v>159</v>
      </c>
      <c r="I2918" t="s">
        <v>51</v>
      </c>
      <c r="J2918" t="s">
        <v>52</v>
      </c>
      <c r="K2918">
        <v>2</v>
      </c>
      <c r="L2918" s="2">
        <v>650</v>
      </c>
      <c r="M2918">
        <v>0</v>
      </c>
      <c r="N2918" s="2">
        <v>1300</v>
      </c>
      <c r="O2918" s="2">
        <v>0</v>
      </c>
      <c r="P2918" s="2">
        <v>1300</v>
      </c>
      <c r="Q2918" s="2">
        <v>781.49</v>
      </c>
      <c r="R2918" s="2">
        <v>518.51</v>
      </c>
      <c r="S2918" t="s">
        <v>53</v>
      </c>
      <c r="T2918" t="s">
        <v>90</v>
      </c>
      <c r="U2918" t="s">
        <v>91</v>
      </c>
      <c r="V2918" t="s">
        <v>39</v>
      </c>
      <c r="W2918" t="s">
        <v>40</v>
      </c>
      <c r="X2918" t="s">
        <v>41</v>
      </c>
      <c r="Y2918" t="s">
        <v>42</v>
      </c>
      <c r="Z2918" t="s">
        <v>43</v>
      </c>
      <c r="AA2918" t="s">
        <v>44</v>
      </c>
      <c r="AB2918" t="s">
        <v>44</v>
      </c>
    </row>
    <row r="2919" spans="1:28" x14ac:dyDescent="0.25">
      <c r="A2919" t="s">
        <v>6492</v>
      </c>
      <c r="B2919" s="1">
        <v>45528</v>
      </c>
      <c r="C2919" t="s">
        <v>717</v>
      </c>
      <c r="D2919" t="s">
        <v>718</v>
      </c>
      <c r="E2919">
        <v>21</v>
      </c>
      <c r="F2919" t="s">
        <v>31</v>
      </c>
      <c r="G2919" t="s">
        <v>561</v>
      </c>
      <c r="H2919" t="s">
        <v>562</v>
      </c>
      <c r="I2919" t="s">
        <v>34</v>
      </c>
      <c r="J2919" t="s">
        <v>143</v>
      </c>
      <c r="K2919">
        <v>3</v>
      </c>
      <c r="L2919" s="2">
        <v>900</v>
      </c>
      <c r="M2919">
        <v>15</v>
      </c>
      <c r="N2919" s="2">
        <v>2700</v>
      </c>
      <c r="O2919" s="2">
        <v>405</v>
      </c>
      <c r="P2919" s="2">
        <v>2295</v>
      </c>
      <c r="Q2919" s="2">
        <v>1283.53</v>
      </c>
      <c r="R2919" s="2">
        <v>1011.47</v>
      </c>
      <c r="S2919" t="s">
        <v>64</v>
      </c>
      <c r="T2919" t="s">
        <v>37</v>
      </c>
      <c r="U2919" t="s">
        <v>38</v>
      </c>
      <c r="V2919" t="s">
        <v>39</v>
      </c>
      <c r="W2919" t="s">
        <v>137</v>
      </c>
      <c r="X2919" t="s">
        <v>97</v>
      </c>
      <c r="Y2919" t="s">
        <v>56</v>
      </c>
      <c r="Z2919" t="s">
        <v>43</v>
      </c>
      <c r="AA2919" t="s">
        <v>44</v>
      </c>
      <c r="AB2919" t="s">
        <v>44</v>
      </c>
    </row>
    <row r="2920" spans="1:28" x14ac:dyDescent="0.25">
      <c r="A2920" t="s">
        <v>6493</v>
      </c>
      <c r="B2920" s="1">
        <v>45528</v>
      </c>
      <c r="C2920" t="s">
        <v>6494</v>
      </c>
      <c r="D2920" t="s">
        <v>6495</v>
      </c>
      <c r="E2920">
        <v>22</v>
      </c>
      <c r="F2920" t="s">
        <v>31</v>
      </c>
      <c r="G2920" t="s">
        <v>72</v>
      </c>
      <c r="H2920" t="s">
        <v>73</v>
      </c>
      <c r="I2920" t="s">
        <v>74</v>
      </c>
      <c r="J2920" t="s">
        <v>75</v>
      </c>
      <c r="K2920">
        <v>2</v>
      </c>
      <c r="L2920" s="2">
        <v>2200</v>
      </c>
      <c r="M2920">
        <v>0</v>
      </c>
      <c r="N2920" s="2">
        <v>4400</v>
      </c>
      <c r="O2920" s="2">
        <v>0</v>
      </c>
      <c r="P2920" s="2">
        <v>4400</v>
      </c>
      <c r="Q2920" s="2">
        <v>3060.89</v>
      </c>
      <c r="R2920" s="2">
        <v>1339.11</v>
      </c>
      <c r="S2920" t="s">
        <v>53</v>
      </c>
      <c r="T2920" t="s">
        <v>54</v>
      </c>
      <c r="U2920" t="s">
        <v>55</v>
      </c>
      <c r="V2920" t="s">
        <v>39</v>
      </c>
      <c r="W2920" t="s">
        <v>124</v>
      </c>
      <c r="X2920" t="s">
        <v>67</v>
      </c>
      <c r="Y2920" t="s">
        <v>56</v>
      </c>
      <c r="Z2920" t="s">
        <v>43</v>
      </c>
      <c r="AA2920" t="s">
        <v>44</v>
      </c>
      <c r="AB2920" t="s">
        <v>68</v>
      </c>
    </row>
    <row r="2921" spans="1:28" x14ac:dyDescent="0.25">
      <c r="A2921" t="s">
        <v>6496</v>
      </c>
      <c r="B2921" s="1">
        <v>45528</v>
      </c>
      <c r="C2921" t="s">
        <v>2573</v>
      </c>
      <c r="D2921" t="s">
        <v>2574</v>
      </c>
      <c r="E2921">
        <v>29</v>
      </c>
      <c r="F2921" t="s">
        <v>48</v>
      </c>
      <c r="G2921" t="s">
        <v>49</v>
      </c>
      <c r="H2921" t="s">
        <v>50</v>
      </c>
      <c r="I2921" t="s">
        <v>51</v>
      </c>
      <c r="J2921" t="s">
        <v>52</v>
      </c>
      <c r="K2921">
        <v>5</v>
      </c>
      <c r="L2921" s="2">
        <v>500</v>
      </c>
      <c r="M2921">
        <v>15</v>
      </c>
      <c r="N2921" s="2">
        <v>2500</v>
      </c>
      <c r="O2921" s="2">
        <v>375</v>
      </c>
      <c r="P2921" s="2">
        <v>2125</v>
      </c>
      <c r="Q2921" s="2">
        <v>1323.69</v>
      </c>
      <c r="R2921" s="2">
        <v>801.31</v>
      </c>
      <c r="S2921" t="s">
        <v>53</v>
      </c>
      <c r="T2921" t="s">
        <v>65</v>
      </c>
      <c r="U2921" t="s">
        <v>65</v>
      </c>
      <c r="V2921" t="s">
        <v>39</v>
      </c>
      <c r="W2921" t="s">
        <v>83</v>
      </c>
      <c r="X2921" t="s">
        <v>97</v>
      </c>
      <c r="Y2921" t="s">
        <v>56</v>
      </c>
      <c r="Z2921" t="s">
        <v>43</v>
      </c>
      <c r="AA2921" t="s">
        <v>44</v>
      </c>
      <c r="AB2921" t="s">
        <v>44</v>
      </c>
    </row>
    <row r="2922" spans="1:28" x14ac:dyDescent="0.25">
      <c r="A2922" t="s">
        <v>6497</v>
      </c>
      <c r="B2922" s="1">
        <v>45528</v>
      </c>
      <c r="C2922" t="s">
        <v>6498</v>
      </c>
      <c r="D2922" t="s">
        <v>6499</v>
      </c>
      <c r="E2922">
        <v>43</v>
      </c>
      <c r="F2922" t="s">
        <v>31</v>
      </c>
      <c r="G2922" t="s">
        <v>141</v>
      </c>
      <c r="H2922" t="s">
        <v>142</v>
      </c>
      <c r="I2922" t="s">
        <v>74</v>
      </c>
      <c r="J2922" t="s">
        <v>143</v>
      </c>
      <c r="K2922">
        <v>1</v>
      </c>
      <c r="L2922" s="2">
        <v>900</v>
      </c>
      <c r="M2922">
        <v>20</v>
      </c>
      <c r="N2922" s="2">
        <v>900</v>
      </c>
      <c r="O2922" s="2">
        <v>180</v>
      </c>
      <c r="P2922" s="2">
        <v>720</v>
      </c>
      <c r="Q2922" s="2">
        <v>554.94000000000005</v>
      </c>
      <c r="R2922" s="2">
        <v>165.06</v>
      </c>
      <c r="S2922" t="s">
        <v>64</v>
      </c>
      <c r="T2922" t="s">
        <v>263</v>
      </c>
      <c r="U2922" t="s">
        <v>91</v>
      </c>
      <c r="V2922" t="s">
        <v>39</v>
      </c>
      <c r="W2922" t="s">
        <v>40</v>
      </c>
      <c r="X2922" t="s">
        <v>97</v>
      </c>
      <c r="Y2922" t="s">
        <v>56</v>
      </c>
      <c r="Z2922" t="s">
        <v>43</v>
      </c>
      <c r="AA2922" t="s">
        <v>68</v>
      </c>
      <c r="AB2922" t="s">
        <v>44</v>
      </c>
    </row>
    <row r="2923" spans="1:28" x14ac:dyDescent="0.25">
      <c r="A2923" t="s">
        <v>6500</v>
      </c>
      <c r="B2923" s="1">
        <v>45528</v>
      </c>
      <c r="C2923" t="s">
        <v>1143</v>
      </c>
      <c r="D2923" t="s">
        <v>1144</v>
      </c>
      <c r="E2923">
        <v>53</v>
      </c>
      <c r="F2923" t="s">
        <v>31</v>
      </c>
      <c r="G2923" t="s">
        <v>148</v>
      </c>
      <c r="H2923" t="s">
        <v>149</v>
      </c>
      <c r="I2923" t="s">
        <v>74</v>
      </c>
      <c r="J2923" t="s">
        <v>130</v>
      </c>
      <c r="K2923">
        <v>1</v>
      </c>
      <c r="L2923" s="2">
        <v>3500</v>
      </c>
      <c r="M2923">
        <v>20</v>
      </c>
      <c r="N2923" s="2">
        <v>3500</v>
      </c>
      <c r="O2923" s="2">
        <v>700</v>
      </c>
      <c r="P2923" s="2">
        <v>2800</v>
      </c>
      <c r="Q2923" s="2">
        <v>2067.08</v>
      </c>
      <c r="R2923" s="2">
        <v>732.92</v>
      </c>
      <c r="S2923" t="s">
        <v>53</v>
      </c>
      <c r="T2923" t="s">
        <v>96</v>
      </c>
      <c r="U2923" t="s">
        <v>96</v>
      </c>
      <c r="V2923" t="s">
        <v>39</v>
      </c>
      <c r="W2923" t="s">
        <v>66</v>
      </c>
      <c r="X2923" t="s">
        <v>67</v>
      </c>
      <c r="Y2923" t="s">
        <v>56</v>
      </c>
      <c r="Z2923" t="s">
        <v>43</v>
      </c>
      <c r="AA2923" t="s">
        <v>44</v>
      </c>
      <c r="AB2923" t="s">
        <v>44</v>
      </c>
    </row>
    <row r="2924" spans="1:28" x14ac:dyDescent="0.25">
      <c r="A2924" t="s">
        <v>6501</v>
      </c>
      <c r="B2924" s="1">
        <v>45528</v>
      </c>
      <c r="C2924" t="s">
        <v>6502</v>
      </c>
      <c r="D2924" t="s">
        <v>6503</v>
      </c>
      <c r="E2924">
        <v>26</v>
      </c>
      <c r="F2924" t="s">
        <v>48</v>
      </c>
      <c r="G2924" t="s">
        <v>561</v>
      </c>
      <c r="H2924" t="s">
        <v>562</v>
      </c>
      <c r="I2924" t="s">
        <v>34</v>
      </c>
      <c r="J2924" t="s">
        <v>143</v>
      </c>
      <c r="K2924">
        <v>5</v>
      </c>
      <c r="L2924" s="2">
        <v>900</v>
      </c>
      <c r="M2924">
        <v>5</v>
      </c>
      <c r="N2924" s="2">
        <v>4500</v>
      </c>
      <c r="O2924" s="2">
        <v>225</v>
      </c>
      <c r="P2924" s="2">
        <v>4275</v>
      </c>
      <c r="Q2924" s="2">
        <v>3462.88</v>
      </c>
      <c r="R2924" s="2">
        <v>812.12</v>
      </c>
      <c r="S2924" t="s">
        <v>53</v>
      </c>
      <c r="T2924" t="s">
        <v>263</v>
      </c>
      <c r="U2924" t="s">
        <v>91</v>
      </c>
      <c r="V2924" t="s">
        <v>39</v>
      </c>
      <c r="W2924" t="s">
        <v>40</v>
      </c>
      <c r="X2924" t="s">
        <v>97</v>
      </c>
      <c r="Y2924" t="s">
        <v>56</v>
      </c>
      <c r="Z2924" t="s">
        <v>223</v>
      </c>
      <c r="AA2924" t="s">
        <v>44</v>
      </c>
      <c r="AB2924" t="s">
        <v>44</v>
      </c>
    </row>
    <row r="2925" spans="1:28" x14ac:dyDescent="0.25">
      <c r="A2925" t="s">
        <v>6504</v>
      </c>
      <c r="B2925" s="1">
        <v>45528</v>
      </c>
      <c r="C2925" t="s">
        <v>3179</v>
      </c>
      <c r="D2925" t="s">
        <v>3180</v>
      </c>
      <c r="E2925">
        <v>53</v>
      </c>
      <c r="F2925" t="s">
        <v>48</v>
      </c>
      <c r="G2925" t="s">
        <v>119</v>
      </c>
      <c r="H2925" t="s">
        <v>120</v>
      </c>
      <c r="I2925" t="s">
        <v>62</v>
      </c>
      <c r="J2925" t="s">
        <v>121</v>
      </c>
      <c r="K2925">
        <v>2</v>
      </c>
      <c r="L2925" s="2">
        <v>4800</v>
      </c>
      <c r="M2925">
        <v>20</v>
      </c>
      <c r="N2925" s="2">
        <v>9600</v>
      </c>
      <c r="O2925" s="2">
        <v>1920</v>
      </c>
      <c r="P2925" s="2">
        <v>7680</v>
      </c>
      <c r="Q2925" s="2">
        <v>5716.14</v>
      </c>
      <c r="R2925" s="2">
        <v>1963.86</v>
      </c>
      <c r="S2925" t="s">
        <v>36</v>
      </c>
      <c r="T2925" t="s">
        <v>578</v>
      </c>
      <c r="U2925" t="s">
        <v>579</v>
      </c>
      <c r="V2925" t="s">
        <v>39</v>
      </c>
      <c r="W2925" t="s">
        <v>83</v>
      </c>
      <c r="X2925" t="s">
        <v>97</v>
      </c>
      <c r="Y2925" t="s">
        <v>56</v>
      </c>
      <c r="Z2925" t="s">
        <v>43</v>
      </c>
      <c r="AA2925" t="s">
        <v>44</v>
      </c>
      <c r="AB2925" t="s">
        <v>44</v>
      </c>
    </row>
    <row r="2926" spans="1:28" x14ac:dyDescent="0.25">
      <c r="A2926" t="s">
        <v>6505</v>
      </c>
      <c r="B2926" s="1">
        <v>45528</v>
      </c>
      <c r="C2926" t="s">
        <v>151</v>
      </c>
      <c r="D2926" t="s">
        <v>152</v>
      </c>
      <c r="E2926">
        <v>39</v>
      </c>
      <c r="F2926" t="s">
        <v>31</v>
      </c>
      <c r="G2926" t="s">
        <v>202</v>
      </c>
      <c r="H2926" t="s">
        <v>203</v>
      </c>
      <c r="I2926" t="s">
        <v>103</v>
      </c>
      <c r="J2926" t="s">
        <v>104</v>
      </c>
      <c r="K2926">
        <v>4</v>
      </c>
      <c r="L2926" s="2">
        <v>550</v>
      </c>
      <c r="M2926">
        <v>10</v>
      </c>
      <c r="N2926" s="2">
        <v>2200</v>
      </c>
      <c r="O2926" s="2">
        <v>220</v>
      </c>
      <c r="P2926" s="2">
        <v>1980</v>
      </c>
      <c r="Q2926" s="2">
        <v>1420.82</v>
      </c>
      <c r="R2926" s="2">
        <v>559.17999999999995</v>
      </c>
      <c r="S2926" t="s">
        <v>36</v>
      </c>
      <c r="T2926" t="s">
        <v>136</v>
      </c>
      <c r="U2926" t="s">
        <v>38</v>
      </c>
      <c r="V2926" t="s">
        <v>39</v>
      </c>
      <c r="W2926" t="s">
        <v>40</v>
      </c>
      <c r="X2926" t="s">
        <v>41</v>
      </c>
      <c r="Y2926" t="s">
        <v>56</v>
      </c>
      <c r="Z2926" t="s">
        <v>43</v>
      </c>
      <c r="AA2926" t="s">
        <v>44</v>
      </c>
      <c r="AB2926" t="s">
        <v>44</v>
      </c>
    </row>
    <row r="2927" spans="1:28" x14ac:dyDescent="0.25">
      <c r="A2927" t="s">
        <v>6506</v>
      </c>
      <c r="B2927" s="1">
        <v>45528</v>
      </c>
      <c r="C2927" t="s">
        <v>1247</v>
      </c>
      <c r="D2927" t="s">
        <v>1248</v>
      </c>
      <c r="E2927">
        <v>28</v>
      </c>
      <c r="F2927" t="s">
        <v>31</v>
      </c>
      <c r="G2927" t="s">
        <v>49</v>
      </c>
      <c r="H2927" t="s">
        <v>50</v>
      </c>
      <c r="I2927" t="s">
        <v>51</v>
      </c>
      <c r="J2927" t="s">
        <v>52</v>
      </c>
      <c r="K2927">
        <v>3</v>
      </c>
      <c r="L2927" s="2">
        <v>500</v>
      </c>
      <c r="M2927">
        <v>5</v>
      </c>
      <c r="N2927" s="2">
        <v>1500</v>
      </c>
      <c r="O2927" s="2">
        <v>75</v>
      </c>
      <c r="P2927" s="2">
        <v>1425</v>
      </c>
      <c r="Q2927" s="2">
        <v>962.81</v>
      </c>
      <c r="R2927" s="2">
        <v>462.19</v>
      </c>
      <c r="S2927" t="s">
        <v>53</v>
      </c>
      <c r="T2927" t="s">
        <v>105</v>
      </c>
      <c r="U2927" t="s">
        <v>106</v>
      </c>
      <c r="V2927" t="s">
        <v>39</v>
      </c>
      <c r="W2927" t="s">
        <v>83</v>
      </c>
      <c r="X2927" t="s">
        <v>41</v>
      </c>
      <c r="Y2927" t="s">
        <v>42</v>
      </c>
      <c r="Z2927" t="s">
        <v>43</v>
      </c>
      <c r="AA2927" t="s">
        <v>44</v>
      </c>
      <c r="AB2927" t="s">
        <v>44</v>
      </c>
    </row>
    <row r="2928" spans="1:28" x14ac:dyDescent="0.25">
      <c r="A2928" t="s">
        <v>6507</v>
      </c>
      <c r="B2928" s="1">
        <v>45528</v>
      </c>
      <c r="C2928" t="s">
        <v>1332</v>
      </c>
      <c r="D2928" t="s">
        <v>1333</v>
      </c>
      <c r="E2928">
        <v>29</v>
      </c>
      <c r="F2928" t="s">
        <v>111</v>
      </c>
      <c r="G2928" t="s">
        <v>366</v>
      </c>
      <c r="H2928" t="s">
        <v>367</v>
      </c>
      <c r="I2928" t="s">
        <v>34</v>
      </c>
      <c r="J2928" t="s">
        <v>130</v>
      </c>
      <c r="K2928">
        <v>3</v>
      </c>
      <c r="L2928" s="2">
        <v>14500</v>
      </c>
      <c r="M2928">
        <v>5</v>
      </c>
      <c r="N2928" s="2">
        <v>43500</v>
      </c>
      <c r="O2928" s="2">
        <v>2175</v>
      </c>
      <c r="P2928" s="2">
        <v>41325</v>
      </c>
      <c r="Q2928" s="2">
        <v>24407.63</v>
      </c>
      <c r="R2928" s="2">
        <v>16917.37</v>
      </c>
      <c r="S2928" t="s">
        <v>53</v>
      </c>
      <c r="T2928" t="s">
        <v>105</v>
      </c>
      <c r="U2928" t="s">
        <v>106</v>
      </c>
      <c r="V2928" t="s">
        <v>39</v>
      </c>
      <c r="W2928" t="s">
        <v>66</v>
      </c>
      <c r="X2928" t="s">
        <v>97</v>
      </c>
      <c r="Y2928" t="s">
        <v>56</v>
      </c>
      <c r="Z2928" t="s">
        <v>43</v>
      </c>
      <c r="AA2928" t="s">
        <v>44</v>
      </c>
      <c r="AB2928" t="s">
        <v>44</v>
      </c>
    </row>
    <row r="2929" spans="1:28" x14ac:dyDescent="0.25">
      <c r="A2929" t="s">
        <v>6508</v>
      </c>
      <c r="B2929" s="1">
        <v>45528</v>
      </c>
      <c r="C2929" t="s">
        <v>3761</v>
      </c>
      <c r="D2929" t="s">
        <v>3762</v>
      </c>
      <c r="E2929">
        <v>44</v>
      </c>
      <c r="F2929" t="s">
        <v>31</v>
      </c>
      <c r="G2929" t="s">
        <v>561</v>
      </c>
      <c r="H2929" t="s">
        <v>562</v>
      </c>
      <c r="I2929" t="s">
        <v>34</v>
      </c>
      <c r="J2929" t="s">
        <v>143</v>
      </c>
      <c r="K2929">
        <v>4</v>
      </c>
      <c r="L2929" s="2">
        <v>900</v>
      </c>
      <c r="M2929">
        <v>15</v>
      </c>
      <c r="N2929" s="2">
        <v>3600</v>
      </c>
      <c r="O2929" s="2">
        <v>540</v>
      </c>
      <c r="P2929" s="2">
        <v>3060</v>
      </c>
      <c r="Q2929" s="2">
        <v>1786.83</v>
      </c>
      <c r="R2929" s="2">
        <v>1273.17</v>
      </c>
      <c r="S2929" t="s">
        <v>36</v>
      </c>
      <c r="T2929" t="s">
        <v>54</v>
      </c>
      <c r="U2929" t="s">
        <v>55</v>
      </c>
      <c r="V2929" t="s">
        <v>39</v>
      </c>
      <c r="W2929" t="s">
        <v>83</v>
      </c>
      <c r="X2929" t="s">
        <v>67</v>
      </c>
      <c r="Y2929" t="s">
        <v>56</v>
      </c>
      <c r="Z2929" t="s">
        <v>43</v>
      </c>
      <c r="AA2929" t="s">
        <v>68</v>
      </c>
      <c r="AB2929" t="s">
        <v>44</v>
      </c>
    </row>
    <row r="2930" spans="1:28" x14ac:dyDescent="0.25">
      <c r="A2930" t="s">
        <v>6509</v>
      </c>
      <c r="B2930" s="1">
        <v>45529</v>
      </c>
      <c r="C2930" t="s">
        <v>4334</v>
      </c>
      <c r="D2930" t="s">
        <v>4335</v>
      </c>
      <c r="E2930">
        <v>38</v>
      </c>
      <c r="F2930" t="s">
        <v>48</v>
      </c>
      <c r="G2930" t="s">
        <v>227</v>
      </c>
      <c r="H2930" t="s">
        <v>228</v>
      </c>
      <c r="I2930" t="s">
        <v>74</v>
      </c>
      <c r="J2930" t="s">
        <v>75</v>
      </c>
      <c r="K2930">
        <v>3</v>
      </c>
      <c r="L2930" s="2">
        <v>1400</v>
      </c>
      <c r="M2930">
        <v>15</v>
      </c>
      <c r="N2930" s="2">
        <v>4200</v>
      </c>
      <c r="O2930" s="2">
        <v>630</v>
      </c>
      <c r="P2930" s="2">
        <v>3570</v>
      </c>
      <c r="Q2930" s="2">
        <v>2442.42</v>
      </c>
      <c r="R2930" s="2">
        <v>1127.58</v>
      </c>
      <c r="S2930" t="s">
        <v>53</v>
      </c>
      <c r="T2930" t="s">
        <v>37</v>
      </c>
      <c r="U2930" t="s">
        <v>38</v>
      </c>
      <c r="V2930" t="s">
        <v>39</v>
      </c>
      <c r="W2930" t="s">
        <v>66</v>
      </c>
      <c r="X2930" t="s">
        <v>97</v>
      </c>
      <c r="Y2930" t="s">
        <v>56</v>
      </c>
      <c r="Z2930" t="s">
        <v>43</v>
      </c>
      <c r="AA2930" t="s">
        <v>44</v>
      </c>
      <c r="AB2930" t="s">
        <v>44</v>
      </c>
    </row>
    <row r="2931" spans="1:28" x14ac:dyDescent="0.25">
      <c r="A2931" t="s">
        <v>6510</v>
      </c>
      <c r="B2931" s="1">
        <v>45529</v>
      </c>
      <c r="C2931" t="s">
        <v>6511</v>
      </c>
      <c r="D2931" t="s">
        <v>6512</v>
      </c>
      <c r="E2931">
        <v>54</v>
      </c>
      <c r="F2931" t="s">
        <v>48</v>
      </c>
      <c r="G2931" t="s">
        <v>60</v>
      </c>
      <c r="H2931" t="s">
        <v>61</v>
      </c>
      <c r="I2931" t="s">
        <v>62</v>
      </c>
      <c r="J2931" t="s">
        <v>63</v>
      </c>
      <c r="K2931">
        <v>1</v>
      </c>
      <c r="L2931" s="2">
        <v>3500</v>
      </c>
      <c r="M2931">
        <v>10</v>
      </c>
      <c r="N2931" s="2">
        <v>3500</v>
      </c>
      <c r="O2931" s="2">
        <v>350</v>
      </c>
      <c r="P2931" s="2">
        <v>3150</v>
      </c>
      <c r="Q2931" s="2">
        <v>1990.06</v>
      </c>
      <c r="R2931" s="2">
        <v>1159.94</v>
      </c>
      <c r="S2931" t="s">
        <v>53</v>
      </c>
      <c r="T2931" t="s">
        <v>65</v>
      </c>
      <c r="U2931" t="s">
        <v>65</v>
      </c>
      <c r="V2931" t="s">
        <v>39</v>
      </c>
      <c r="W2931" t="s">
        <v>92</v>
      </c>
      <c r="X2931" t="s">
        <v>67</v>
      </c>
      <c r="Y2931" t="s">
        <v>56</v>
      </c>
      <c r="Z2931" t="s">
        <v>43</v>
      </c>
      <c r="AA2931" t="s">
        <v>44</v>
      </c>
      <c r="AB2931" t="s">
        <v>44</v>
      </c>
    </row>
    <row r="2932" spans="1:28" x14ac:dyDescent="0.25">
      <c r="A2932" t="s">
        <v>6513</v>
      </c>
      <c r="B2932" s="1">
        <v>45529</v>
      </c>
      <c r="C2932" t="s">
        <v>732</v>
      </c>
      <c r="D2932" t="s">
        <v>733</v>
      </c>
      <c r="E2932">
        <v>27</v>
      </c>
      <c r="F2932" t="s">
        <v>31</v>
      </c>
      <c r="G2932" t="s">
        <v>88</v>
      </c>
      <c r="H2932" t="s">
        <v>89</v>
      </c>
      <c r="I2932" t="s">
        <v>62</v>
      </c>
      <c r="J2932" t="s">
        <v>63</v>
      </c>
      <c r="K2932">
        <v>2</v>
      </c>
      <c r="L2932" s="2">
        <v>4200</v>
      </c>
      <c r="M2932">
        <v>20</v>
      </c>
      <c r="N2932" s="2">
        <v>8400</v>
      </c>
      <c r="O2932" s="2">
        <v>1680</v>
      </c>
      <c r="P2932" s="2">
        <v>6720</v>
      </c>
      <c r="Q2932" s="2">
        <v>4217.08</v>
      </c>
      <c r="R2932" s="2">
        <v>2502.92</v>
      </c>
      <c r="S2932" t="s">
        <v>53</v>
      </c>
      <c r="T2932" t="s">
        <v>275</v>
      </c>
      <c r="U2932" t="s">
        <v>123</v>
      </c>
      <c r="V2932" t="s">
        <v>39</v>
      </c>
      <c r="W2932" t="s">
        <v>137</v>
      </c>
      <c r="X2932" t="s">
        <v>41</v>
      </c>
      <c r="Y2932" t="s">
        <v>56</v>
      </c>
      <c r="Z2932" t="s">
        <v>43</v>
      </c>
      <c r="AA2932" t="s">
        <v>44</v>
      </c>
      <c r="AB2932" t="s">
        <v>44</v>
      </c>
    </row>
    <row r="2933" spans="1:28" x14ac:dyDescent="0.25">
      <c r="A2933" t="s">
        <v>6514</v>
      </c>
      <c r="B2933" s="1">
        <v>45529</v>
      </c>
      <c r="C2933" t="s">
        <v>4340</v>
      </c>
      <c r="D2933" t="s">
        <v>4341</v>
      </c>
      <c r="E2933">
        <v>32</v>
      </c>
      <c r="F2933" t="s">
        <v>31</v>
      </c>
      <c r="G2933" t="s">
        <v>188</v>
      </c>
      <c r="H2933" t="s">
        <v>189</v>
      </c>
      <c r="I2933" t="s">
        <v>34</v>
      </c>
      <c r="J2933" t="s">
        <v>190</v>
      </c>
      <c r="K2933">
        <v>2</v>
      </c>
      <c r="L2933" s="2">
        <v>1800</v>
      </c>
      <c r="M2933">
        <v>0</v>
      </c>
      <c r="N2933" s="2">
        <v>3600</v>
      </c>
      <c r="O2933" s="2">
        <v>0</v>
      </c>
      <c r="P2933" s="2">
        <v>3600</v>
      </c>
      <c r="Q2933" s="2">
        <v>2189.66</v>
      </c>
      <c r="R2933" s="2">
        <v>1410.34</v>
      </c>
      <c r="S2933" t="s">
        <v>53</v>
      </c>
      <c r="T2933" t="s">
        <v>122</v>
      </c>
      <c r="U2933" t="s">
        <v>123</v>
      </c>
      <c r="V2933" t="s">
        <v>39</v>
      </c>
      <c r="W2933" t="s">
        <v>137</v>
      </c>
      <c r="X2933" t="s">
        <v>67</v>
      </c>
      <c r="Y2933" t="s">
        <v>56</v>
      </c>
      <c r="Z2933" t="s">
        <v>43</v>
      </c>
      <c r="AA2933" t="s">
        <v>44</v>
      </c>
      <c r="AB2933" t="s">
        <v>44</v>
      </c>
    </row>
    <row r="2934" spans="1:28" x14ac:dyDescent="0.25">
      <c r="A2934" t="s">
        <v>6515</v>
      </c>
      <c r="B2934" s="1">
        <v>45529</v>
      </c>
      <c r="C2934" t="s">
        <v>1989</v>
      </c>
      <c r="D2934" t="s">
        <v>1990</v>
      </c>
      <c r="E2934">
        <v>54</v>
      </c>
      <c r="F2934" t="s">
        <v>48</v>
      </c>
      <c r="G2934" t="s">
        <v>212</v>
      </c>
      <c r="H2934" t="s">
        <v>213</v>
      </c>
      <c r="I2934" t="s">
        <v>51</v>
      </c>
      <c r="J2934" t="s">
        <v>52</v>
      </c>
      <c r="K2934">
        <v>2</v>
      </c>
      <c r="L2934" s="2">
        <v>400</v>
      </c>
      <c r="M2934">
        <v>20</v>
      </c>
      <c r="N2934" s="2">
        <v>800</v>
      </c>
      <c r="O2934" s="2">
        <v>160</v>
      </c>
      <c r="P2934" s="2">
        <v>640</v>
      </c>
      <c r="Q2934" s="2">
        <v>472.6</v>
      </c>
      <c r="R2934" s="2">
        <v>167.4</v>
      </c>
      <c r="S2934" t="s">
        <v>53</v>
      </c>
      <c r="T2934" t="s">
        <v>37</v>
      </c>
      <c r="U2934" t="s">
        <v>38</v>
      </c>
      <c r="V2934" t="s">
        <v>39</v>
      </c>
      <c r="W2934" t="s">
        <v>92</v>
      </c>
      <c r="X2934" t="s">
        <v>41</v>
      </c>
      <c r="Y2934" t="s">
        <v>56</v>
      </c>
      <c r="Z2934" t="s">
        <v>43</v>
      </c>
      <c r="AA2934" t="s">
        <v>44</v>
      </c>
      <c r="AB2934" t="s">
        <v>44</v>
      </c>
    </row>
    <row r="2935" spans="1:28" x14ac:dyDescent="0.25">
      <c r="A2935" t="s">
        <v>6516</v>
      </c>
      <c r="B2935" s="1">
        <v>45529</v>
      </c>
      <c r="C2935" t="s">
        <v>241</v>
      </c>
      <c r="D2935" t="s">
        <v>242</v>
      </c>
      <c r="E2935">
        <v>18</v>
      </c>
      <c r="F2935" t="s">
        <v>48</v>
      </c>
      <c r="G2935" t="s">
        <v>197</v>
      </c>
      <c r="H2935" t="s">
        <v>198</v>
      </c>
      <c r="I2935" t="s">
        <v>74</v>
      </c>
      <c r="J2935" t="s">
        <v>75</v>
      </c>
      <c r="K2935">
        <v>1</v>
      </c>
      <c r="L2935" s="2">
        <v>2600</v>
      </c>
      <c r="M2935">
        <v>5</v>
      </c>
      <c r="N2935" s="2">
        <v>2600</v>
      </c>
      <c r="O2935" s="2">
        <v>130</v>
      </c>
      <c r="P2935" s="2">
        <v>2470</v>
      </c>
      <c r="Q2935" s="2">
        <v>1432.64</v>
      </c>
      <c r="R2935" s="2">
        <v>1037.3599999999999</v>
      </c>
      <c r="S2935" t="s">
        <v>53</v>
      </c>
      <c r="T2935" t="s">
        <v>290</v>
      </c>
      <c r="U2935" t="s">
        <v>291</v>
      </c>
      <c r="V2935" t="s">
        <v>39</v>
      </c>
      <c r="W2935" t="s">
        <v>83</v>
      </c>
      <c r="X2935" t="s">
        <v>97</v>
      </c>
      <c r="Y2935" t="s">
        <v>56</v>
      </c>
      <c r="Z2935" t="s">
        <v>43</v>
      </c>
      <c r="AA2935" t="s">
        <v>44</v>
      </c>
      <c r="AB2935" t="s">
        <v>44</v>
      </c>
    </row>
    <row r="2936" spans="1:28" x14ac:dyDescent="0.25">
      <c r="A2936" t="s">
        <v>6517</v>
      </c>
      <c r="B2936" s="1">
        <v>45529</v>
      </c>
      <c r="C2936" t="s">
        <v>2346</v>
      </c>
      <c r="D2936" t="s">
        <v>2347</v>
      </c>
      <c r="E2936">
        <v>29</v>
      </c>
      <c r="F2936" t="s">
        <v>31</v>
      </c>
      <c r="G2936" t="s">
        <v>227</v>
      </c>
      <c r="H2936" t="s">
        <v>228</v>
      </c>
      <c r="I2936" t="s">
        <v>74</v>
      </c>
      <c r="J2936" t="s">
        <v>75</v>
      </c>
      <c r="K2936">
        <v>4</v>
      </c>
      <c r="L2936" s="2">
        <v>1400</v>
      </c>
      <c r="M2936">
        <v>15</v>
      </c>
      <c r="N2936" s="2">
        <v>5600</v>
      </c>
      <c r="O2936" s="2">
        <v>840</v>
      </c>
      <c r="P2936" s="2">
        <v>4760</v>
      </c>
      <c r="Q2936" s="2">
        <v>3148.14</v>
      </c>
      <c r="R2936" s="2">
        <v>1611.86</v>
      </c>
      <c r="S2936" t="s">
        <v>53</v>
      </c>
      <c r="T2936" t="s">
        <v>76</v>
      </c>
      <c r="U2936" t="s">
        <v>77</v>
      </c>
      <c r="V2936" t="s">
        <v>39</v>
      </c>
      <c r="W2936" t="s">
        <v>40</v>
      </c>
      <c r="X2936" t="s">
        <v>67</v>
      </c>
      <c r="Y2936" t="s">
        <v>56</v>
      </c>
      <c r="Z2936" t="s">
        <v>43</v>
      </c>
      <c r="AA2936" t="s">
        <v>68</v>
      </c>
      <c r="AB2936" t="s">
        <v>44</v>
      </c>
    </row>
    <row r="2937" spans="1:28" x14ac:dyDescent="0.25">
      <c r="A2937" t="s">
        <v>6518</v>
      </c>
      <c r="B2937" s="1">
        <v>45529</v>
      </c>
      <c r="C2937" t="s">
        <v>672</v>
      </c>
      <c r="D2937" t="s">
        <v>673</v>
      </c>
      <c r="E2937">
        <v>28</v>
      </c>
      <c r="F2937" t="s">
        <v>48</v>
      </c>
      <c r="G2937" t="s">
        <v>72</v>
      </c>
      <c r="H2937" t="s">
        <v>73</v>
      </c>
      <c r="I2937" t="s">
        <v>74</v>
      </c>
      <c r="J2937" t="s">
        <v>75</v>
      </c>
      <c r="K2937">
        <v>1</v>
      </c>
      <c r="L2937" s="2">
        <v>2200</v>
      </c>
      <c r="M2937">
        <v>10</v>
      </c>
      <c r="N2937" s="2">
        <v>2200</v>
      </c>
      <c r="O2937" s="2">
        <v>220</v>
      </c>
      <c r="P2937" s="2">
        <v>1980</v>
      </c>
      <c r="Q2937" s="2">
        <v>1370.59</v>
      </c>
      <c r="R2937" s="2">
        <v>609.41</v>
      </c>
      <c r="S2937" t="s">
        <v>64</v>
      </c>
      <c r="T2937" t="s">
        <v>275</v>
      </c>
      <c r="U2937" t="s">
        <v>123</v>
      </c>
      <c r="V2937" t="s">
        <v>39</v>
      </c>
      <c r="W2937" t="s">
        <v>124</v>
      </c>
      <c r="X2937" t="s">
        <v>97</v>
      </c>
      <c r="Y2937" t="s">
        <v>56</v>
      </c>
      <c r="Z2937" t="s">
        <v>43</v>
      </c>
      <c r="AA2937" t="s">
        <v>44</v>
      </c>
      <c r="AB2937" t="s">
        <v>44</v>
      </c>
    </row>
    <row r="2938" spans="1:28" x14ac:dyDescent="0.25">
      <c r="A2938" t="s">
        <v>6519</v>
      </c>
      <c r="B2938" s="1">
        <v>45530</v>
      </c>
      <c r="C2938" t="s">
        <v>6520</v>
      </c>
      <c r="D2938" t="s">
        <v>6521</v>
      </c>
      <c r="E2938">
        <v>57</v>
      </c>
      <c r="F2938" t="s">
        <v>48</v>
      </c>
      <c r="G2938" t="s">
        <v>197</v>
      </c>
      <c r="H2938" t="s">
        <v>198</v>
      </c>
      <c r="I2938" t="s">
        <v>74</v>
      </c>
      <c r="J2938" t="s">
        <v>75</v>
      </c>
      <c r="K2938">
        <v>2</v>
      </c>
      <c r="L2938" s="2">
        <v>2600</v>
      </c>
      <c r="M2938">
        <v>15</v>
      </c>
      <c r="N2938" s="2">
        <v>5200</v>
      </c>
      <c r="O2938" s="2">
        <v>780</v>
      </c>
      <c r="P2938" s="2">
        <v>4420</v>
      </c>
      <c r="Q2938" s="2">
        <v>3579.08</v>
      </c>
      <c r="R2938" s="2">
        <v>840.92</v>
      </c>
      <c r="S2938" t="s">
        <v>53</v>
      </c>
      <c r="T2938" t="s">
        <v>136</v>
      </c>
      <c r="U2938" t="s">
        <v>38</v>
      </c>
      <c r="V2938" t="s">
        <v>39</v>
      </c>
      <c r="W2938" t="s">
        <v>40</v>
      </c>
      <c r="X2938" t="s">
        <v>41</v>
      </c>
      <c r="Y2938" t="s">
        <v>56</v>
      </c>
      <c r="Z2938" t="s">
        <v>43</v>
      </c>
      <c r="AA2938" t="s">
        <v>44</v>
      </c>
      <c r="AB2938" t="s">
        <v>44</v>
      </c>
    </row>
    <row r="2939" spans="1:28" x14ac:dyDescent="0.25">
      <c r="A2939" t="s">
        <v>6522</v>
      </c>
      <c r="B2939" s="1">
        <v>45530</v>
      </c>
      <c r="C2939" t="s">
        <v>2488</v>
      </c>
      <c r="D2939" t="s">
        <v>2489</v>
      </c>
      <c r="E2939">
        <v>46</v>
      </c>
      <c r="F2939" t="s">
        <v>48</v>
      </c>
      <c r="G2939" t="s">
        <v>101</v>
      </c>
      <c r="H2939" t="s">
        <v>102</v>
      </c>
      <c r="I2939" t="s">
        <v>103</v>
      </c>
      <c r="J2939" t="s">
        <v>104</v>
      </c>
      <c r="K2939">
        <v>3</v>
      </c>
      <c r="L2939" s="2">
        <v>1800</v>
      </c>
      <c r="M2939">
        <v>30</v>
      </c>
      <c r="N2939" s="2">
        <v>5400</v>
      </c>
      <c r="O2939" s="2">
        <v>1620</v>
      </c>
      <c r="P2939" s="2">
        <v>3780</v>
      </c>
      <c r="Q2939" s="2">
        <v>2664.71</v>
      </c>
      <c r="R2939" s="2">
        <v>1115.29</v>
      </c>
      <c r="S2939" t="s">
        <v>64</v>
      </c>
      <c r="T2939" t="s">
        <v>290</v>
      </c>
      <c r="U2939" t="s">
        <v>291</v>
      </c>
      <c r="V2939" t="s">
        <v>39</v>
      </c>
      <c r="W2939" t="s">
        <v>40</v>
      </c>
      <c r="X2939" t="s">
        <v>67</v>
      </c>
      <c r="Y2939" t="s">
        <v>42</v>
      </c>
      <c r="Z2939" t="s">
        <v>223</v>
      </c>
      <c r="AA2939" t="s">
        <v>44</v>
      </c>
      <c r="AB2939" t="s">
        <v>68</v>
      </c>
    </row>
    <row r="2940" spans="1:28" x14ac:dyDescent="0.25">
      <c r="A2940" t="s">
        <v>6523</v>
      </c>
      <c r="B2940" s="1">
        <v>45530</v>
      </c>
      <c r="C2940" t="s">
        <v>6524</v>
      </c>
      <c r="D2940" t="s">
        <v>6525</v>
      </c>
      <c r="E2940">
        <v>30</v>
      </c>
      <c r="F2940" t="s">
        <v>48</v>
      </c>
      <c r="G2940" t="s">
        <v>238</v>
      </c>
      <c r="H2940" t="s">
        <v>239</v>
      </c>
      <c r="I2940" t="s">
        <v>62</v>
      </c>
      <c r="J2940" t="s">
        <v>63</v>
      </c>
      <c r="K2940">
        <v>1</v>
      </c>
      <c r="L2940" s="2">
        <v>6500</v>
      </c>
      <c r="M2940">
        <v>10</v>
      </c>
      <c r="N2940" s="2">
        <v>6500</v>
      </c>
      <c r="O2940" s="2">
        <v>650</v>
      </c>
      <c r="P2940" s="2">
        <v>5850</v>
      </c>
      <c r="Q2940" s="2">
        <v>3834.57</v>
      </c>
      <c r="R2940" s="2">
        <v>2015.43</v>
      </c>
      <c r="S2940" t="s">
        <v>53</v>
      </c>
      <c r="T2940" t="s">
        <v>76</v>
      </c>
      <c r="U2940" t="s">
        <v>77</v>
      </c>
      <c r="V2940" t="s">
        <v>39</v>
      </c>
      <c r="W2940" t="s">
        <v>83</v>
      </c>
      <c r="X2940" t="s">
        <v>41</v>
      </c>
      <c r="Y2940" t="s">
        <v>56</v>
      </c>
      <c r="Z2940" t="s">
        <v>43</v>
      </c>
      <c r="AA2940" t="s">
        <v>44</v>
      </c>
      <c r="AB2940" t="s">
        <v>44</v>
      </c>
    </row>
    <row r="2941" spans="1:28" x14ac:dyDescent="0.25">
      <c r="A2941" t="s">
        <v>6526</v>
      </c>
      <c r="B2941" s="1">
        <v>45530</v>
      </c>
      <c r="C2941" t="s">
        <v>830</v>
      </c>
      <c r="D2941" t="s">
        <v>831</v>
      </c>
      <c r="E2941">
        <v>38</v>
      </c>
      <c r="F2941" t="s">
        <v>31</v>
      </c>
      <c r="G2941" t="s">
        <v>60</v>
      </c>
      <c r="H2941" t="s">
        <v>61</v>
      </c>
      <c r="I2941" t="s">
        <v>62</v>
      </c>
      <c r="J2941" t="s">
        <v>63</v>
      </c>
      <c r="K2941">
        <v>1</v>
      </c>
      <c r="L2941" s="2">
        <v>3500</v>
      </c>
      <c r="M2941">
        <v>20</v>
      </c>
      <c r="N2941" s="2">
        <v>3500</v>
      </c>
      <c r="O2941" s="2">
        <v>700</v>
      </c>
      <c r="P2941" s="2">
        <v>2800</v>
      </c>
      <c r="Q2941" s="2">
        <v>1780.91</v>
      </c>
      <c r="R2941" s="2">
        <v>1019.09</v>
      </c>
      <c r="S2941" t="s">
        <v>53</v>
      </c>
      <c r="T2941" t="s">
        <v>105</v>
      </c>
      <c r="U2941" t="s">
        <v>106</v>
      </c>
      <c r="V2941" t="s">
        <v>39</v>
      </c>
      <c r="W2941" t="s">
        <v>40</v>
      </c>
      <c r="X2941" t="s">
        <v>97</v>
      </c>
      <c r="Y2941" t="s">
        <v>42</v>
      </c>
      <c r="Z2941" t="s">
        <v>508</v>
      </c>
      <c r="AA2941" t="s">
        <v>44</v>
      </c>
      <c r="AB2941" t="s">
        <v>44</v>
      </c>
    </row>
    <row r="2942" spans="1:28" x14ac:dyDescent="0.25">
      <c r="A2942" t="s">
        <v>6527</v>
      </c>
      <c r="B2942" s="1">
        <v>45530</v>
      </c>
      <c r="C2942" t="s">
        <v>1204</v>
      </c>
      <c r="D2942" t="s">
        <v>1205</v>
      </c>
      <c r="E2942">
        <v>55</v>
      </c>
      <c r="F2942" t="s">
        <v>48</v>
      </c>
      <c r="G2942" t="s">
        <v>227</v>
      </c>
      <c r="H2942" t="s">
        <v>228</v>
      </c>
      <c r="I2942" t="s">
        <v>74</v>
      </c>
      <c r="J2942" t="s">
        <v>75</v>
      </c>
      <c r="K2942">
        <v>1</v>
      </c>
      <c r="L2942" s="2">
        <v>1400</v>
      </c>
      <c r="M2942">
        <v>0</v>
      </c>
      <c r="N2942" s="2">
        <v>1400</v>
      </c>
      <c r="O2942" s="2">
        <v>0</v>
      </c>
      <c r="P2942" s="2">
        <v>1400</v>
      </c>
      <c r="Q2942" s="2">
        <v>892.83</v>
      </c>
      <c r="R2942" s="2">
        <v>507.17</v>
      </c>
      <c r="S2942" t="s">
        <v>36</v>
      </c>
      <c r="T2942" t="s">
        <v>65</v>
      </c>
      <c r="U2942" t="s">
        <v>65</v>
      </c>
      <c r="V2942" t="s">
        <v>39</v>
      </c>
      <c r="W2942" t="s">
        <v>83</v>
      </c>
      <c r="X2942" t="s">
        <v>97</v>
      </c>
      <c r="Y2942" t="s">
        <v>42</v>
      </c>
      <c r="Z2942" t="s">
        <v>223</v>
      </c>
      <c r="AA2942" t="s">
        <v>44</v>
      </c>
      <c r="AB2942" t="s">
        <v>44</v>
      </c>
    </row>
    <row r="2943" spans="1:28" x14ac:dyDescent="0.25">
      <c r="A2943" t="s">
        <v>6528</v>
      </c>
      <c r="B2943" s="1">
        <v>45530</v>
      </c>
      <c r="C2943" t="s">
        <v>6529</v>
      </c>
      <c r="D2943" t="s">
        <v>6530</v>
      </c>
      <c r="E2943">
        <v>36</v>
      </c>
      <c r="F2943" t="s">
        <v>111</v>
      </c>
      <c r="G2943" t="s">
        <v>352</v>
      </c>
      <c r="H2943" t="s">
        <v>353</v>
      </c>
      <c r="I2943" t="s">
        <v>103</v>
      </c>
      <c r="J2943" t="s">
        <v>104</v>
      </c>
      <c r="K2943">
        <v>5</v>
      </c>
      <c r="L2943" s="2">
        <v>850</v>
      </c>
      <c r="M2943">
        <v>0</v>
      </c>
      <c r="N2943" s="2">
        <v>4250</v>
      </c>
      <c r="O2943" s="2">
        <v>0</v>
      </c>
      <c r="P2943" s="2">
        <v>4250</v>
      </c>
      <c r="Q2943" s="2">
        <v>2432.91</v>
      </c>
      <c r="R2943" s="2">
        <v>1817.09</v>
      </c>
      <c r="S2943" t="s">
        <v>36</v>
      </c>
      <c r="T2943" t="s">
        <v>76</v>
      </c>
      <c r="U2943" t="s">
        <v>77</v>
      </c>
      <c r="V2943" t="s">
        <v>39</v>
      </c>
      <c r="W2943" t="s">
        <v>92</v>
      </c>
      <c r="X2943" t="s">
        <v>41</v>
      </c>
      <c r="Y2943" t="s">
        <v>42</v>
      </c>
      <c r="Z2943" t="s">
        <v>43</v>
      </c>
      <c r="AA2943" t="s">
        <v>44</v>
      </c>
      <c r="AB2943" t="s">
        <v>44</v>
      </c>
    </row>
    <row r="2944" spans="1:28" x14ac:dyDescent="0.25">
      <c r="A2944" t="s">
        <v>6531</v>
      </c>
      <c r="B2944" s="1">
        <v>45530</v>
      </c>
      <c r="C2944" t="s">
        <v>6532</v>
      </c>
      <c r="D2944" t="s">
        <v>6533</v>
      </c>
      <c r="E2944">
        <v>59</v>
      </c>
      <c r="F2944" t="s">
        <v>31</v>
      </c>
      <c r="G2944" t="s">
        <v>49</v>
      </c>
      <c r="H2944" t="s">
        <v>50</v>
      </c>
      <c r="I2944" t="s">
        <v>51</v>
      </c>
      <c r="J2944" t="s">
        <v>52</v>
      </c>
      <c r="K2944">
        <v>4</v>
      </c>
      <c r="L2944" s="2">
        <v>500</v>
      </c>
      <c r="M2944">
        <v>20</v>
      </c>
      <c r="N2944" s="2">
        <v>2000</v>
      </c>
      <c r="O2944" s="2">
        <v>400</v>
      </c>
      <c r="P2944" s="2">
        <v>1600</v>
      </c>
      <c r="Q2944" s="2">
        <v>1211.49</v>
      </c>
      <c r="R2944" s="2">
        <v>388.51</v>
      </c>
      <c r="S2944" t="s">
        <v>36</v>
      </c>
      <c r="T2944" t="s">
        <v>114</v>
      </c>
      <c r="U2944" t="s">
        <v>115</v>
      </c>
      <c r="V2944" t="s">
        <v>39</v>
      </c>
      <c r="W2944" t="s">
        <v>66</v>
      </c>
      <c r="X2944" t="s">
        <v>67</v>
      </c>
      <c r="Y2944" t="s">
        <v>56</v>
      </c>
      <c r="Z2944" t="s">
        <v>107</v>
      </c>
      <c r="AA2944" t="s">
        <v>44</v>
      </c>
      <c r="AB2944" t="s">
        <v>44</v>
      </c>
    </row>
    <row r="2945" spans="1:28" x14ac:dyDescent="0.25">
      <c r="A2945" t="s">
        <v>6534</v>
      </c>
      <c r="B2945" s="1">
        <v>45530</v>
      </c>
      <c r="C2945" t="s">
        <v>6535</v>
      </c>
      <c r="D2945" t="s">
        <v>6536</v>
      </c>
      <c r="E2945">
        <v>44</v>
      </c>
      <c r="F2945" t="s">
        <v>31</v>
      </c>
      <c r="G2945" t="s">
        <v>344</v>
      </c>
      <c r="H2945" t="s">
        <v>345</v>
      </c>
      <c r="I2945" t="s">
        <v>34</v>
      </c>
      <c r="J2945" t="s">
        <v>121</v>
      </c>
      <c r="K2945">
        <v>2</v>
      </c>
      <c r="L2945" s="2">
        <v>1600</v>
      </c>
      <c r="M2945">
        <v>10</v>
      </c>
      <c r="N2945" s="2">
        <v>3200</v>
      </c>
      <c r="O2945" s="2">
        <v>320</v>
      </c>
      <c r="P2945" s="2">
        <v>2880</v>
      </c>
      <c r="Q2945" s="2">
        <v>1847.2</v>
      </c>
      <c r="R2945" s="2">
        <v>1032.8</v>
      </c>
      <c r="S2945" t="s">
        <v>36</v>
      </c>
      <c r="T2945" t="s">
        <v>578</v>
      </c>
      <c r="U2945" t="s">
        <v>579</v>
      </c>
      <c r="V2945" t="s">
        <v>39</v>
      </c>
      <c r="W2945" t="s">
        <v>83</v>
      </c>
      <c r="X2945" t="s">
        <v>67</v>
      </c>
      <c r="Y2945" t="s">
        <v>56</v>
      </c>
      <c r="Z2945" t="s">
        <v>223</v>
      </c>
      <c r="AA2945" t="s">
        <v>44</v>
      </c>
      <c r="AB2945" t="s">
        <v>44</v>
      </c>
    </row>
    <row r="2946" spans="1:28" x14ac:dyDescent="0.25">
      <c r="A2946" t="s">
        <v>6537</v>
      </c>
      <c r="B2946" s="1">
        <v>45530</v>
      </c>
      <c r="C2946" t="s">
        <v>3834</v>
      </c>
      <c r="D2946" t="s">
        <v>3835</v>
      </c>
      <c r="E2946">
        <v>34</v>
      </c>
      <c r="F2946" t="s">
        <v>31</v>
      </c>
      <c r="G2946" t="s">
        <v>188</v>
      </c>
      <c r="H2946" t="s">
        <v>189</v>
      </c>
      <c r="I2946" t="s">
        <v>34</v>
      </c>
      <c r="J2946" t="s">
        <v>190</v>
      </c>
      <c r="K2946">
        <v>1</v>
      </c>
      <c r="L2946" s="2">
        <v>1800</v>
      </c>
      <c r="M2946">
        <v>20</v>
      </c>
      <c r="N2946" s="2">
        <v>1800</v>
      </c>
      <c r="O2946" s="2">
        <v>360</v>
      </c>
      <c r="P2946" s="2">
        <v>1440</v>
      </c>
      <c r="Q2946" s="2">
        <v>961.02</v>
      </c>
      <c r="R2946" s="2">
        <v>478.98</v>
      </c>
      <c r="S2946" t="s">
        <v>64</v>
      </c>
      <c r="T2946" t="s">
        <v>578</v>
      </c>
      <c r="U2946" t="s">
        <v>579</v>
      </c>
      <c r="V2946" t="s">
        <v>39</v>
      </c>
      <c r="W2946" t="s">
        <v>92</v>
      </c>
      <c r="X2946" t="s">
        <v>41</v>
      </c>
      <c r="Y2946" t="s">
        <v>56</v>
      </c>
      <c r="Z2946" t="s">
        <v>43</v>
      </c>
      <c r="AA2946" t="s">
        <v>44</v>
      </c>
      <c r="AB2946" t="s">
        <v>44</v>
      </c>
    </row>
    <row r="2947" spans="1:28" x14ac:dyDescent="0.25">
      <c r="A2947" t="s">
        <v>6538</v>
      </c>
      <c r="B2947" s="1">
        <v>45530</v>
      </c>
      <c r="C2947" t="s">
        <v>2994</v>
      </c>
      <c r="D2947" t="s">
        <v>2995</v>
      </c>
      <c r="E2947">
        <v>59</v>
      </c>
      <c r="F2947" t="s">
        <v>48</v>
      </c>
      <c r="G2947" t="s">
        <v>212</v>
      </c>
      <c r="H2947" t="s">
        <v>213</v>
      </c>
      <c r="I2947" t="s">
        <v>51</v>
      </c>
      <c r="J2947" t="s">
        <v>52</v>
      </c>
      <c r="K2947">
        <v>5</v>
      </c>
      <c r="L2947" s="2">
        <v>400</v>
      </c>
      <c r="M2947">
        <v>15</v>
      </c>
      <c r="N2947" s="2">
        <v>2000</v>
      </c>
      <c r="O2947" s="2">
        <v>300</v>
      </c>
      <c r="P2947" s="2">
        <v>1700</v>
      </c>
      <c r="Q2947" s="2">
        <v>1137.58</v>
      </c>
      <c r="R2947" s="2">
        <v>562.41999999999996</v>
      </c>
      <c r="S2947" t="s">
        <v>53</v>
      </c>
      <c r="T2947" t="s">
        <v>122</v>
      </c>
      <c r="U2947" t="s">
        <v>123</v>
      </c>
      <c r="V2947" t="s">
        <v>39</v>
      </c>
      <c r="W2947" t="s">
        <v>92</v>
      </c>
      <c r="X2947" t="s">
        <v>41</v>
      </c>
      <c r="Y2947" t="s">
        <v>56</v>
      </c>
      <c r="Z2947" t="s">
        <v>43</v>
      </c>
      <c r="AA2947" t="s">
        <v>44</v>
      </c>
      <c r="AB2947" t="s">
        <v>44</v>
      </c>
    </row>
    <row r="2948" spans="1:28" x14ac:dyDescent="0.25">
      <c r="A2948" t="s">
        <v>6539</v>
      </c>
      <c r="B2948" s="1">
        <v>45530</v>
      </c>
      <c r="C2948" t="s">
        <v>2441</v>
      </c>
      <c r="D2948" t="s">
        <v>2442</v>
      </c>
      <c r="E2948">
        <v>52</v>
      </c>
      <c r="F2948" t="s">
        <v>48</v>
      </c>
      <c r="G2948" t="s">
        <v>280</v>
      </c>
      <c r="H2948" t="s">
        <v>281</v>
      </c>
      <c r="I2948" t="s">
        <v>62</v>
      </c>
      <c r="J2948" t="s">
        <v>190</v>
      </c>
      <c r="K2948">
        <v>2</v>
      </c>
      <c r="L2948" s="2">
        <v>700</v>
      </c>
      <c r="M2948">
        <v>5</v>
      </c>
      <c r="N2948" s="2">
        <v>1400</v>
      </c>
      <c r="O2948" s="2">
        <v>70</v>
      </c>
      <c r="P2948" s="2">
        <v>1330</v>
      </c>
      <c r="Q2948" s="2">
        <v>1077.05</v>
      </c>
      <c r="R2948" s="2">
        <v>252.95</v>
      </c>
      <c r="S2948" t="s">
        <v>64</v>
      </c>
      <c r="T2948" t="s">
        <v>578</v>
      </c>
      <c r="U2948" t="s">
        <v>579</v>
      </c>
      <c r="V2948" t="s">
        <v>39</v>
      </c>
      <c r="W2948" t="s">
        <v>137</v>
      </c>
      <c r="X2948" t="s">
        <v>97</v>
      </c>
      <c r="Y2948" t="s">
        <v>42</v>
      </c>
      <c r="Z2948" t="s">
        <v>43</v>
      </c>
      <c r="AA2948" t="s">
        <v>44</v>
      </c>
      <c r="AB2948" t="s">
        <v>44</v>
      </c>
    </row>
    <row r="2949" spans="1:28" x14ac:dyDescent="0.25">
      <c r="A2949" t="s">
        <v>6540</v>
      </c>
      <c r="B2949" s="1">
        <v>45530</v>
      </c>
      <c r="C2949" t="s">
        <v>932</v>
      </c>
      <c r="D2949" t="s">
        <v>933</v>
      </c>
      <c r="E2949">
        <v>45</v>
      </c>
      <c r="F2949" t="s">
        <v>48</v>
      </c>
      <c r="G2949" t="s">
        <v>387</v>
      </c>
      <c r="H2949" t="s">
        <v>388</v>
      </c>
      <c r="I2949" t="s">
        <v>74</v>
      </c>
      <c r="J2949" t="s">
        <v>75</v>
      </c>
      <c r="K2949">
        <v>2</v>
      </c>
      <c r="L2949" s="2">
        <v>3200</v>
      </c>
      <c r="M2949">
        <v>15</v>
      </c>
      <c r="N2949" s="2">
        <v>6400</v>
      </c>
      <c r="O2949" s="2">
        <v>960</v>
      </c>
      <c r="P2949" s="2">
        <v>5440</v>
      </c>
      <c r="Q2949" s="2">
        <v>3995.99</v>
      </c>
      <c r="R2949" s="2">
        <v>1444.01</v>
      </c>
      <c r="S2949" t="s">
        <v>36</v>
      </c>
      <c r="T2949" t="s">
        <v>222</v>
      </c>
      <c r="U2949" t="s">
        <v>38</v>
      </c>
      <c r="V2949" t="s">
        <v>39</v>
      </c>
      <c r="W2949" t="s">
        <v>92</v>
      </c>
      <c r="X2949" t="s">
        <v>97</v>
      </c>
      <c r="Y2949" t="s">
        <v>42</v>
      </c>
      <c r="Z2949" t="s">
        <v>43</v>
      </c>
      <c r="AA2949" t="s">
        <v>44</v>
      </c>
      <c r="AB2949" t="s">
        <v>44</v>
      </c>
    </row>
    <row r="2950" spans="1:28" x14ac:dyDescent="0.25">
      <c r="A2950" t="s">
        <v>6541</v>
      </c>
      <c r="B2950" s="1">
        <v>45531</v>
      </c>
      <c r="C2950" t="s">
        <v>485</v>
      </c>
      <c r="D2950" t="s">
        <v>486</v>
      </c>
      <c r="E2950">
        <v>26</v>
      </c>
      <c r="F2950" t="s">
        <v>48</v>
      </c>
      <c r="G2950" t="s">
        <v>49</v>
      </c>
      <c r="H2950" t="s">
        <v>50</v>
      </c>
      <c r="I2950" t="s">
        <v>51</v>
      </c>
      <c r="J2950" t="s">
        <v>52</v>
      </c>
      <c r="K2950">
        <v>1</v>
      </c>
      <c r="L2950" s="2">
        <v>500</v>
      </c>
      <c r="M2950">
        <v>0</v>
      </c>
      <c r="N2950" s="2">
        <v>500</v>
      </c>
      <c r="O2950" s="2">
        <v>0</v>
      </c>
      <c r="P2950" s="2">
        <v>500</v>
      </c>
      <c r="Q2950" s="2">
        <v>319.02999999999997</v>
      </c>
      <c r="R2950" s="2">
        <v>180.97</v>
      </c>
      <c r="S2950" t="s">
        <v>53</v>
      </c>
      <c r="T2950" t="s">
        <v>96</v>
      </c>
      <c r="U2950" t="s">
        <v>96</v>
      </c>
      <c r="V2950" t="s">
        <v>39</v>
      </c>
      <c r="W2950" t="s">
        <v>83</v>
      </c>
      <c r="X2950" t="s">
        <v>97</v>
      </c>
      <c r="Y2950" t="s">
        <v>56</v>
      </c>
      <c r="Z2950" t="s">
        <v>43</v>
      </c>
      <c r="AA2950" t="s">
        <v>44</v>
      </c>
      <c r="AB2950" t="s">
        <v>44</v>
      </c>
    </row>
    <row r="2951" spans="1:28" x14ac:dyDescent="0.25">
      <c r="A2951" t="s">
        <v>6542</v>
      </c>
      <c r="B2951" s="1">
        <v>45531</v>
      </c>
      <c r="C2951" t="s">
        <v>2698</v>
      </c>
      <c r="D2951" t="s">
        <v>2699</v>
      </c>
      <c r="E2951">
        <v>51</v>
      </c>
      <c r="F2951" t="s">
        <v>111</v>
      </c>
      <c r="G2951" t="s">
        <v>561</v>
      </c>
      <c r="H2951" t="s">
        <v>562</v>
      </c>
      <c r="I2951" t="s">
        <v>34</v>
      </c>
      <c r="J2951" t="s">
        <v>143</v>
      </c>
      <c r="K2951">
        <v>1</v>
      </c>
      <c r="L2951" s="2">
        <v>900</v>
      </c>
      <c r="M2951">
        <v>5</v>
      </c>
      <c r="N2951" s="2">
        <v>900</v>
      </c>
      <c r="O2951" s="2">
        <v>45</v>
      </c>
      <c r="P2951" s="2">
        <v>855</v>
      </c>
      <c r="Q2951" s="2">
        <v>509.89</v>
      </c>
      <c r="R2951" s="2">
        <v>345.11</v>
      </c>
      <c r="S2951" t="s">
        <v>36</v>
      </c>
      <c r="T2951" t="s">
        <v>275</v>
      </c>
      <c r="U2951" t="s">
        <v>123</v>
      </c>
      <c r="V2951" t="s">
        <v>39</v>
      </c>
      <c r="W2951" t="s">
        <v>137</v>
      </c>
      <c r="X2951" t="s">
        <v>41</v>
      </c>
      <c r="Y2951" t="s">
        <v>56</v>
      </c>
      <c r="Z2951" t="s">
        <v>43</v>
      </c>
      <c r="AA2951" t="s">
        <v>44</v>
      </c>
      <c r="AB2951" t="s">
        <v>44</v>
      </c>
    </row>
    <row r="2952" spans="1:28" x14ac:dyDescent="0.25">
      <c r="A2952" t="s">
        <v>6543</v>
      </c>
      <c r="B2952" s="1">
        <v>45531</v>
      </c>
      <c r="C2952" t="s">
        <v>6304</v>
      </c>
      <c r="D2952" t="s">
        <v>6305</v>
      </c>
      <c r="E2952">
        <v>48</v>
      </c>
      <c r="F2952" t="s">
        <v>111</v>
      </c>
      <c r="G2952" t="s">
        <v>168</v>
      </c>
      <c r="H2952" t="s">
        <v>169</v>
      </c>
      <c r="I2952" t="s">
        <v>62</v>
      </c>
      <c r="J2952" t="s">
        <v>143</v>
      </c>
      <c r="K2952">
        <v>1</v>
      </c>
      <c r="L2952" s="2">
        <v>1800</v>
      </c>
      <c r="M2952">
        <v>20</v>
      </c>
      <c r="N2952" s="2">
        <v>1800</v>
      </c>
      <c r="O2952" s="2">
        <v>360</v>
      </c>
      <c r="P2952" s="2">
        <v>1440</v>
      </c>
      <c r="Q2952" s="2">
        <v>1016.25</v>
      </c>
      <c r="R2952" s="2">
        <v>423.75</v>
      </c>
      <c r="S2952" t="s">
        <v>64</v>
      </c>
      <c r="T2952" t="s">
        <v>76</v>
      </c>
      <c r="U2952" t="s">
        <v>77</v>
      </c>
      <c r="V2952" t="s">
        <v>39</v>
      </c>
      <c r="W2952" t="s">
        <v>66</v>
      </c>
      <c r="X2952" t="s">
        <v>97</v>
      </c>
      <c r="Y2952" t="s">
        <v>42</v>
      </c>
      <c r="Z2952" t="s">
        <v>43</v>
      </c>
      <c r="AA2952" t="s">
        <v>44</v>
      </c>
      <c r="AB2952" t="s">
        <v>44</v>
      </c>
    </row>
    <row r="2953" spans="1:28" x14ac:dyDescent="0.25">
      <c r="A2953" t="s">
        <v>6544</v>
      </c>
      <c r="B2953" s="1">
        <v>45531</v>
      </c>
      <c r="C2953" t="s">
        <v>6545</v>
      </c>
      <c r="D2953" t="s">
        <v>6546</v>
      </c>
      <c r="E2953">
        <v>43</v>
      </c>
      <c r="F2953" t="s">
        <v>48</v>
      </c>
      <c r="G2953" t="s">
        <v>227</v>
      </c>
      <c r="H2953" t="s">
        <v>228</v>
      </c>
      <c r="I2953" t="s">
        <v>74</v>
      </c>
      <c r="J2953" t="s">
        <v>75</v>
      </c>
      <c r="K2953">
        <v>2</v>
      </c>
      <c r="L2953" s="2">
        <v>1400</v>
      </c>
      <c r="M2953">
        <v>5</v>
      </c>
      <c r="N2953" s="2">
        <v>2800</v>
      </c>
      <c r="O2953" s="2">
        <v>140</v>
      </c>
      <c r="P2953" s="2">
        <v>2660</v>
      </c>
      <c r="Q2953" s="2">
        <v>1585.03</v>
      </c>
      <c r="R2953" s="2">
        <v>1074.97</v>
      </c>
      <c r="S2953" t="s">
        <v>53</v>
      </c>
      <c r="T2953" t="s">
        <v>96</v>
      </c>
      <c r="U2953" t="s">
        <v>96</v>
      </c>
      <c r="V2953" t="s">
        <v>39</v>
      </c>
      <c r="W2953" t="s">
        <v>124</v>
      </c>
      <c r="X2953" t="s">
        <v>97</v>
      </c>
      <c r="Y2953" t="s">
        <v>56</v>
      </c>
      <c r="Z2953" t="s">
        <v>43</v>
      </c>
      <c r="AA2953" t="s">
        <v>44</v>
      </c>
      <c r="AB2953" t="s">
        <v>44</v>
      </c>
    </row>
    <row r="2954" spans="1:28" x14ac:dyDescent="0.25">
      <c r="A2954" t="s">
        <v>6547</v>
      </c>
      <c r="B2954" s="1">
        <v>45531</v>
      </c>
      <c r="C2954" t="s">
        <v>4091</v>
      </c>
      <c r="D2954" t="s">
        <v>4092</v>
      </c>
      <c r="E2954">
        <v>60</v>
      </c>
      <c r="F2954" t="s">
        <v>111</v>
      </c>
      <c r="G2954" t="s">
        <v>32</v>
      </c>
      <c r="H2954" t="s">
        <v>33</v>
      </c>
      <c r="I2954" t="s">
        <v>34</v>
      </c>
      <c r="J2954" t="s">
        <v>35</v>
      </c>
      <c r="K2954">
        <v>4</v>
      </c>
      <c r="L2954" s="2">
        <v>55000</v>
      </c>
      <c r="M2954">
        <v>5</v>
      </c>
      <c r="N2954" s="2">
        <v>220000</v>
      </c>
      <c r="O2954" s="2">
        <v>11000</v>
      </c>
      <c r="P2954" s="2">
        <v>209000</v>
      </c>
      <c r="Q2954" s="2">
        <v>145230.39000000001</v>
      </c>
      <c r="R2954" s="2">
        <v>63769.61</v>
      </c>
      <c r="S2954" t="s">
        <v>36</v>
      </c>
      <c r="T2954" t="s">
        <v>114</v>
      </c>
      <c r="U2954" t="s">
        <v>115</v>
      </c>
      <c r="V2954" t="s">
        <v>39</v>
      </c>
      <c r="W2954" t="s">
        <v>124</v>
      </c>
      <c r="X2954" t="s">
        <v>41</v>
      </c>
      <c r="Y2954" t="s">
        <v>56</v>
      </c>
      <c r="Z2954" t="s">
        <v>43</v>
      </c>
      <c r="AA2954" t="s">
        <v>44</v>
      </c>
      <c r="AB2954" t="s">
        <v>44</v>
      </c>
    </row>
    <row r="2955" spans="1:28" x14ac:dyDescent="0.25">
      <c r="A2955" t="s">
        <v>6548</v>
      </c>
      <c r="B2955" s="1">
        <v>45531</v>
      </c>
      <c r="C2955" t="s">
        <v>6549</v>
      </c>
      <c r="D2955" t="s">
        <v>6550</v>
      </c>
      <c r="E2955">
        <v>22</v>
      </c>
      <c r="F2955" t="s">
        <v>48</v>
      </c>
      <c r="G2955" t="s">
        <v>32</v>
      </c>
      <c r="H2955" t="s">
        <v>33</v>
      </c>
      <c r="I2955" t="s">
        <v>34</v>
      </c>
      <c r="J2955" t="s">
        <v>35</v>
      </c>
      <c r="K2955">
        <v>2</v>
      </c>
      <c r="L2955" s="2">
        <v>55000</v>
      </c>
      <c r="M2955">
        <v>25</v>
      </c>
      <c r="N2955" s="2">
        <v>110000</v>
      </c>
      <c r="O2955" s="2">
        <v>27500</v>
      </c>
      <c r="P2955" s="2">
        <v>82500</v>
      </c>
      <c r="Q2955" s="2">
        <v>58992.86</v>
      </c>
      <c r="R2955" s="2">
        <v>23507.14</v>
      </c>
      <c r="S2955" t="s">
        <v>64</v>
      </c>
      <c r="T2955" t="s">
        <v>222</v>
      </c>
      <c r="U2955" t="s">
        <v>38</v>
      </c>
      <c r="V2955" t="s">
        <v>39</v>
      </c>
      <c r="W2955" t="s">
        <v>92</v>
      </c>
      <c r="X2955" t="s">
        <v>67</v>
      </c>
      <c r="Y2955" t="s">
        <v>56</v>
      </c>
      <c r="Z2955" t="s">
        <v>43</v>
      </c>
      <c r="AA2955" t="s">
        <v>44</v>
      </c>
      <c r="AB2955" t="s">
        <v>44</v>
      </c>
    </row>
    <row r="2956" spans="1:28" x14ac:dyDescent="0.25">
      <c r="A2956" t="s">
        <v>6551</v>
      </c>
      <c r="B2956" s="1">
        <v>45531</v>
      </c>
      <c r="C2956" t="s">
        <v>6552</v>
      </c>
      <c r="D2956" t="s">
        <v>6553</v>
      </c>
      <c r="E2956">
        <v>25</v>
      </c>
      <c r="F2956" t="s">
        <v>111</v>
      </c>
      <c r="G2956" t="s">
        <v>158</v>
      </c>
      <c r="H2956" t="s">
        <v>159</v>
      </c>
      <c r="I2956" t="s">
        <v>51</v>
      </c>
      <c r="J2956" t="s">
        <v>52</v>
      </c>
      <c r="K2956">
        <v>2</v>
      </c>
      <c r="L2956" s="2">
        <v>650</v>
      </c>
      <c r="M2956">
        <v>30</v>
      </c>
      <c r="N2956" s="2">
        <v>1300</v>
      </c>
      <c r="O2956" s="2">
        <v>390</v>
      </c>
      <c r="P2956" s="2">
        <v>910</v>
      </c>
      <c r="Q2956" s="2">
        <v>667.75</v>
      </c>
      <c r="R2956" s="2">
        <v>242.25</v>
      </c>
      <c r="S2956" t="s">
        <v>64</v>
      </c>
      <c r="T2956" t="s">
        <v>114</v>
      </c>
      <c r="U2956" t="s">
        <v>115</v>
      </c>
      <c r="V2956" t="s">
        <v>39</v>
      </c>
      <c r="W2956" t="s">
        <v>137</v>
      </c>
      <c r="X2956" t="s">
        <v>97</v>
      </c>
      <c r="Y2956" t="s">
        <v>56</v>
      </c>
      <c r="Z2956" t="s">
        <v>43</v>
      </c>
      <c r="AA2956" t="s">
        <v>44</v>
      </c>
      <c r="AB2956" t="s">
        <v>44</v>
      </c>
    </row>
    <row r="2957" spans="1:28" x14ac:dyDescent="0.25">
      <c r="A2957" t="s">
        <v>6554</v>
      </c>
      <c r="B2957" s="1">
        <v>45532</v>
      </c>
      <c r="C2957" t="s">
        <v>6054</v>
      </c>
      <c r="D2957" t="s">
        <v>6055</v>
      </c>
      <c r="E2957">
        <v>52</v>
      </c>
      <c r="F2957" t="s">
        <v>48</v>
      </c>
      <c r="G2957" t="s">
        <v>273</v>
      </c>
      <c r="H2957" t="s">
        <v>274</v>
      </c>
      <c r="I2957" t="s">
        <v>51</v>
      </c>
      <c r="J2957" t="s">
        <v>52</v>
      </c>
      <c r="K2957">
        <v>1</v>
      </c>
      <c r="L2957" s="2">
        <v>250</v>
      </c>
      <c r="M2957">
        <v>10</v>
      </c>
      <c r="N2957" s="2">
        <v>250</v>
      </c>
      <c r="O2957" s="2">
        <v>25</v>
      </c>
      <c r="P2957" s="2">
        <v>225</v>
      </c>
      <c r="Q2957" s="2">
        <v>150.21</v>
      </c>
      <c r="R2957" s="2">
        <v>74.790000000000006</v>
      </c>
      <c r="S2957" t="s">
        <v>64</v>
      </c>
      <c r="T2957" t="s">
        <v>163</v>
      </c>
      <c r="U2957" t="s">
        <v>164</v>
      </c>
      <c r="V2957" t="s">
        <v>39</v>
      </c>
      <c r="W2957" t="s">
        <v>137</v>
      </c>
      <c r="X2957" t="s">
        <v>97</v>
      </c>
      <c r="Y2957" t="s">
        <v>56</v>
      </c>
      <c r="Z2957" t="s">
        <v>43</v>
      </c>
      <c r="AA2957" t="s">
        <v>44</v>
      </c>
      <c r="AB2957" t="s">
        <v>44</v>
      </c>
    </row>
    <row r="2958" spans="1:28" x14ac:dyDescent="0.25">
      <c r="A2958" t="s">
        <v>6555</v>
      </c>
      <c r="B2958" s="1">
        <v>45532</v>
      </c>
      <c r="C2958" t="s">
        <v>6556</v>
      </c>
      <c r="D2958" t="s">
        <v>6557</v>
      </c>
      <c r="E2958">
        <v>40</v>
      </c>
      <c r="F2958" t="s">
        <v>31</v>
      </c>
      <c r="G2958" t="s">
        <v>344</v>
      </c>
      <c r="H2958" t="s">
        <v>345</v>
      </c>
      <c r="I2958" t="s">
        <v>34</v>
      </c>
      <c r="J2958" t="s">
        <v>121</v>
      </c>
      <c r="K2958">
        <v>3</v>
      </c>
      <c r="L2958" s="2">
        <v>1600</v>
      </c>
      <c r="M2958">
        <v>0</v>
      </c>
      <c r="N2958" s="2">
        <v>4800</v>
      </c>
      <c r="O2958" s="2">
        <v>0</v>
      </c>
      <c r="P2958" s="2">
        <v>4800</v>
      </c>
      <c r="Q2958" s="2">
        <v>3171.68</v>
      </c>
      <c r="R2958" s="2">
        <v>1628.32</v>
      </c>
      <c r="S2958" t="s">
        <v>53</v>
      </c>
      <c r="T2958" t="s">
        <v>178</v>
      </c>
      <c r="U2958" t="s">
        <v>154</v>
      </c>
      <c r="V2958" t="s">
        <v>39</v>
      </c>
      <c r="W2958" t="s">
        <v>83</v>
      </c>
      <c r="X2958" t="s">
        <v>67</v>
      </c>
      <c r="Y2958" t="s">
        <v>56</v>
      </c>
      <c r="Z2958" t="s">
        <v>43</v>
      </c>
      <c r="AA2958" t="s">
        <v>44</v>
      </c>
      <c r="AB2958" t="s">
        <v>44</v>
      </c>
    </row>
    <row r="2959" spans="1:28" x14ac:dyDescent="0.25">
      <c r="A2959" t="s">
        <v>6558</v>
      </c>
      <c r="B2959" s="1">
        <v>45532</v>
      </c>
      <c r="C2959" t="s">
        <v>2416</v>
      </c>
      <c r="D2959" t="s">
        <v>2417</v>
      </c>
      <c r="E2959">
        <v>51</v>
      </c>
      <c r="F2959" t="s">
        <v>48</v>
      </c>
      <c r="G2959" t="s">
        <v>366</v>
      </c>
      <c r="H2959" t="s">
        <v>367</v>
      </c>
      <c r="I2959" t="s">
        <v>34</v>
      </c>
      <c r="J2959" t="s">
        <v>130</v>
      </c>
      <c r="K2959">
        <v>2</v>
      </c>
      <c r="L2959" s="2">
        <v>14500</v>
      </c>
      <c r="M2959">
        <v>10</v>
      </c>
      <c r="N2959" s="2">
        <v>29000</v>
      </c>
      <c r="O2959" s="2">
        <v>2900</v>
      </c>
      <c r="P2959" s="2">
        <v>26100</v>
      </c>
      <c r="Q2959" s="2">
        <v>17005.87</v>
      </c>
      <c r="R2959" s="2">
        <v>9094.1299999999992</v>
      </c>
      <c r="S2959" t="s">
        <v>53</v>
      </c>
      <c r="T2959" t="s">
        <v>578</v>
      </c>
      <c r="U2959" t="s">
        <v>579</v>
      </c>
      <c r="V2959" t="s">
        <v>39</v>
      </c>
      <c r="W2959" t="s">
        <v>92</v>
      </c>
      <c r="X2959" t="s">
        <v>41</v>
      </c>
      <c r="Y2959" t="s">
        <v>42</v>
      </c>
      <c r="Z2959" t="s">
        <v>43</v>
      </c>
      <c r="AA2959" t="s">
        <v>44</v>
      </c>
      <c r="AB2959" t="s">
        <v>44</v>
      </c>
    </row>
    <row r="2960" spans="1:28" x14ac:dyDescent="0.25">
      <c r="A2960" t="s">
        <v>6559</v>
      </c>
      <c r="B2960" s="1">
        <v>45532</v>
      </c>
      <c r="C2960" t="s">
        <v>974</v>
      </c>
      <c r="D2960" t="s">
        <v>975</v>
      </c>
      <c r="E2960">
        <v>33</v>
      </c>
      <c r="F2960" t="s">
        <v>111</v>
      </c>
      <c r="G2960" t="s">
        <v>81</v>
      </c>
      <c r="H2960" t="s">
        <v>82</v>
      </c>
      <c r="I2960" t="s">
        <v>51</v>
      </c>
      <c r="J2960" t="s">
        <v>52</v>
      </c>
      <c r="K2960">
        <v>4</v>
      </c>
      <c r="L2960" s="2">
        <v>600</v>
      </c>
      <c r="M2960">
        <v>15</v>
      </c>
      <c r="N2960" s="2">
        <v>2400</v>
      </c>
      <c r="O2960" s="2">
        <v>360</v>
      </c>
      <c r="P2960" s="2">
        <v>2040</v>
      </c>
      <c r="Q2960" s="2">
        <v>1270.7</v>
      </c>
      <c r="R2960" s="2">
        <v>769.3</v>
      </c>
      <c r="S2960" t="s">
        <v>53</v>
      </c>
      <c r="T2960" t="s">
        <v>153</v>
      </c>
      <c r="U2960" t="s">
        <v>154</v>
      </c>
      <c r="V2960" t="s">
        <v>39</v>
      </c>
      <c r="W2960" t="s">
        <v>137</v>
      </c>
      <c r="X2960" t="s">
        <v>41</v>
      </c>
      <c r="Y2960" t="s">
        <v>56</v>
      </c>
      <c r="Z2960" t="s">
        <v>144</v>
      </c>
      <c r="AA2960" t="s">
        <v>44</v>
      </c>
      <c r="AB2960" t="s">
        <v>44</v>
      </c>
    </row>
    <row r="2961" spans="1:28" x14ac:dyDescent="0.25">
      <c r="A2961" t="s">
        <v>6560</v>
      </c>
      <c r="B2961" s="1">
        <v>45532</v>
      </c>
      <c r="C2961" t="s">
        <v>5357</v>
      </c>
      <c r="D2961" t="s">
        <v>5358</v>
      </c>
      <c r="E2961">
        <v>30</v>
      </c>
      <c r="F2961" t="s">
        <v>48</v>
      </c>
      <c r="G2961" t="s">
        <v>88</v>
      </c>
      <c r="H2961" t="s">
        <v>89</v>
      </c>
      <c r="I2961" t="s">
        <v>62</v>
      </c>
      <c r="J2961" t="s">
        <v>63</v>
      </c>
      <c r="K2961">
        <v>2</v>
      </c>
      <c r="L2961" s="2">
        <v>4200</v>
      </c>
      <c r="M2961">
        <v>10</v>
      </c>
      <c r="N2961" s="2">
        <v>8400</v>
      </c>
      <c r="O2961" s="2">
        <v>840</v>
      </c>
      <c r="P2961" s="2">
        <v>7560</v>
      </c>
      <c r="Q2961" s="2">
        <v>4292.3100000000004</v>
      </c>
      <c r="R2961" s="2">
        <v>3267.69</v>
      </c>
      <c r="S2961" t="s">
        <v>53</v>
      </c>
      <c r="T2961" t="s">
        <v>222</v>
      </c>
      <c r="U2961" t="s">
        <v>38</v>
      </c>
      <c r="V2961" t="s">
        <v>39</v>
      </c>
      <c r="W2961" t="s">
        <v>83</v>
      </c>
      <c r="X2961" t="s">
        <v>41</v>
      </c>
      <c r="Y2961" t="s">
        <v>42</v>
      </c>
      <c r="Z2961" t="s">
        <v>107</v>
      </c>
      <c r="AA2961" t="s">
        <v>44</v>
      </c>
      <c r="AB2961" t="s">
        <v>44</v>
      </c>
    </row>
    <row r="2962" spans="1:28" x14ac:dyDescent="0.25">
      <c r="A2962" t="s">
        <v>6561</v>
      </c>
      <c r="B2962" s="1">
        <v>45532</v>
      </c>
      <c r="C2962" t="s">
        <v>5772</v>
      </c>
      <c r="D2962" t="s">
        <v>5773</v>
      </c>
      <c r="E2962">
        <v>29</v>
      </c>
      <c r="F2962" t="s">
        <v>111</v>
      </c>
      <c r="G2962" t="s">
        <v>280</v>
      </c>
      <c r="H2962" t="s">
        <v>281</v>
      </c>
      <c r="I2962" t="s">
        <v>62</v>
      </c>
      <c r="J2962" t="s">
        <v>190</v>
      </c>
      <c r="K2962">
        <v>2</v>
      </c>
      <c r="L2962" s="2">
        <v>700</v>
      </c>
      <c r="M2962">
        <v>10</v>
      </c>
      <c r="N2962" s="2">
        <v>1400</v>
      </c>
      <c r="O2962" s="2">
        <v>140</v>
      </c>
      <c r="P2962" s="2">
        <v>1260</v>
      </c>
      <c r="Q2962" s="2">
        <v>988.25</v>
      </c>
      <c r="R2962" s="2">
        <v>271.75</v>
      </c>
      <c r="S2962" t="s">
        <v>53</v>
      </c>
      <c r="T2962" t="s">
        <v>96</v>
      </c>
      <c r="U2962" t="s">
        <v>96</v>
      </c>
      <c r="V2962" t="s">
        <v>39</v>
      </c>
      <c r="W2962" t="s">
        <v>92</v>
      </c>
      <c r="X2962" t="s">
        <v>97</v>
      </c>
      <c r="Y2962" t="s">
        <v>56</v>
      </c>
      <c r="Z2962" t="s">
        <v>43</v>
      </c>
      <c r="AA2962" t="s">
        <v>44</v>
      </c>
      <c r="AB2962" t="s">
        <v>44</v>
      </c>
    </row>
    <row r="2963" spans="1:28" x14ac:dyDescent="0.25">
      <c r="A2963" t="s">
        <v>6562</v>
      </c>
      <c r="B2963" s="1">
        <v>45532</v>
      </c>
      <c r="C2963" t="s">
        <v>3066</v>
      </c>
      <c r="D2963" t="s">
        <v>3067</v>
      </c>
      <c r="E2963">
        <v>23</v>
      </c>
      <c r="F2963" t="s">
        <v>48</v>
      </c>
      <c r="G2963" t="s">
        <v>112</v>
      </c>
      <c r="H2963" t="s">
        <v>113</v>
      </c>
      <c r="I2963" t="s">
        <v>103</v>
      </c>
      <c r="J2963" t="s">
        <v>104</v>
      </c>
      <c r="K2963">
        <v>3</v>
      </c>
      <c r="L2963" s="2">
        <v>650</v>
      </c>
      <c r="M2963">
        <v>0</v>
      </c>
      <c r="N2963" s="2">
        <v>1950</v>
      </c>
      <c r="O2963" s="2">
        <v>0</v>
      </c>
      <c r="P2963" s="2">
        <v>1950</v>
      </c>
      <c r="Q2963" s="2">
        <v>1366.43</v>
      </c>
      <c r="R2963" s="2">
        <v>583.57000000000005</v>
      </c>
      <c r="S2963" t="s">
        <v>36</v>
      </c>
      <c r="T2963" t="s">
        <v>222</v>
      </c>
      <c r="U2963" t="s">
        <v>38</v>
      </c>
      <c r="V2963" t="s">
        <v>39</v>
      </c>
      <c r="W2963" t="s">
        <v>83</v>
      </c>
      <c r="X2963" t="s">
        <v>97</v>
      </c>
      <c r="Y2963" t="s">
        <v>56</v>
      </c>
      <c r="Z2963" t="s">
        <v>223</v>
      </c>
      <c r="AA2963" t="s">
        <v>44</v>
      </c>
      <c r="AB2963" t="s">
        <v>44</v>
      </c>
    </row>
    <row r="2964" spans="1:28" x14ac:dyDescent="0.25">
      <c r="A2964" t="s">
        <v>6563</v>
      </c>
      <c r="B2964" s="1">
        <v>45532</v>
      </c>
      <c r="C2964" t="s">
        <v>6258</v>
      </c>
      <c r="D2964" t="s">
        <v>6259</v>
      </c>
      <c r="E2964">
        <v>46</v>
      </c>
      <c r="F2964" t="s">
        <v>111</v>
      </c>
      <c r="G2964" t="s">
        <v>273</v>
      </c>
      <c r="H2964" t="s">
        <v>274</v>
      </c>
      <c r="I2964" t="s">
        <v>51</v>
      </c>
      <c r="J2964" t="s">
        <v>52</v>
      </c>
      <c r="K2964">
        <v>1</v>
      </c>
      <c r="L2964" s="2">
        <v>250</v>
      </c>
      <c r="M2964">
        <v>10</v>
      </c>
      <c r="N2964" s="2">
        <v>250</v>
      </c>
      <c r="O2964" s="2">
        <v>25</v>
      </c>
      <c r="P2964" s="2">
        <v>225</v>
      </c>
      <c r="Q2964" s="2">
        <v>124.15</v>
      </c>
      <c r="R2964" s="2">
        <v>100.85</v>
      </c>
      <c r="S2964" t="s">
        <v>53</v>
      </c>
      <c r="T2964" t="s">
        <v>136</v>
      </c>
      <c r="U2964" t="s">
        <v>38</v>
      </c>
      <c r="V2964" t="s">
        <v>39</v>
      </c>
      <c r="W2964" t="s">
        <v>83</v>
      </c>
      <c r="X2964" t="s">
        <v>41</v>
      </c>
      <c r="Y2964" t="s">
        <v>56</v>
      </c>
      <c r="Z2964" t="s">
        <v>43</v>
      </c>
      <c r="AA2964" t="s">
        <v>44</v>
      </c>
      <c r="AB2964" t="s">
        <v>44</v>
      </c>
    </row>
    <row r="2965" spans="1:28" x14ac:dyDescent="0.25">
      <c r="A2965" t="s">
        <v>6564</v>
      </c>
      <c r="B2965" s="1">
        <v>45532</v>
      </c>
      <c r="C2965" t="s">
        <v>347</v>
      </c>
      <c r="D2965" t="s">
        <v>348</v>
      </c>
      <c r="E2965">
        <v>58</v>
      </c>
      <c r="F2965" t="s">
        <v>111</v>
      </c>
      <c r="G2965" t="s">
        <v>273</v>
      </c>
      <c r="H2965" t="s">
        <v>274</v>
      </c>
      <c r="I2965" t="s">
        <v>51</v>
      </c>
      <c r="J2965" t="s">
        <v>52</v>
      </c>
      <c r="K2965">
        <v>1</v>
      </c>
      <c r="L2965" s="2">
        <v>250</v>
      </c>
      <c r="M2965">
        <v>5</v>
      </c>
      <c r="N2965" s="2">
        <v>250</v>
      </c>
      <c r="O2965" s="2">
        <v>12.5</v>
      </c>
      <c r="P2965" s="2">
        <v>237.5</v>
      </c>
      <c r="Q2965" s="2">
        <v>154.08000000000001</v>
      </c>
      <c r="R2965" s="2">
        <v>83.42</v>
      </c>
      <c r="S2965" t="s">
        <v>36</v>
      </c>
      <c r="T2965" t="s">
        <v>290</v>
      </c>
      <c r="U2965" t="s">
        <v>291</v>
      </c>
      <c r="V2965" t="s">
        <v>39</v>
      </c>
      <c r="W2965" t="s">
        <v>66</v>
      </c>
      <c r="X2965" t="s">
        <v>41</v>
      </c>
      <c r="Y2965" t="s">
        <v>42</v>
      </c>
      <c r="Z2965" t="s">
        <v>43</v>
      </c>
      <c r="AA2965" t="s">
        <v>44</v>
      </c>
      <c r="AB2965" t="s">
        <v>44</v>
      </c>
    </row>
    <row r="2966" spans="1:28" x14ac:dyDescent="0.25">
      <c r="A2966" t="s">
        <v>6565</v>
      </c>
      <c r="B2966" s="1">
        <v>45532</v>
      </c>
      <c r="C2966" t="s">
        <v>1407</v>
      </c>
      <c r="D2966" t="s">
        <v>1408</v>
      </c>
      <c r="E2966">
        <v>34</v>
      </c>
      <c r="F2966" t="s">
        <v>31</v>
      </c>
      <c r="G2966" t="s">
        <v>298</v>
      </c>
      <c r="H2966" t="s">
        <v>299</v>
      </c>
      <c r="I2966" t="s">
        <v>103</v>
      </c>
      <c r="J2966" t="s">
        <v>104</v>
      </c>
      <c r="K2966">
        <v>2</v>
      </c>
      <c r="L2966" s="2">
        <v>700</v>
      </c>
      <c r="M2966">
        <v>5</v>
      </c>
      <c r="N2966" s="2">
        <v>1400</v>
      </c>
      <c r="O2966" s="2">
        <v>70</v>
      </c>
      <c r="P2966" s="2">
        <v>1330</v>
      </c>
      <c r="Q2966" s="2">
        <v>777.11</v>
      </c>
      <c r="R2966" s="2">
        <v>552.89</v>
      </c>
      <c r="S2966" t="s">
        <v>53</v>
      </c>
      <c r="T2966" t="s">
        <v>263</v>
      </c>
      <c r="U2966" t="s">
        <v>91</v>
      </c>
      <c r="V2966" t="s">
        <v>39</v>
      </c>
      <c r="W2966" t="s">
        <v>124</v>
      </c>
      <c r="X2966" t="s">
        <v>67</v>
      </c>
      <c r="Y2966" t="s">
        <v>56</v>
      </c>
      <c r="Z2966" t="s">
        <v>223</v>
      </c>
      <c r="AA2966" t="s">
        <v>44</v>
      </c>
      <c r="AB2966" t="s">
        <v>44</v>
      </c>
    </row>
    <row r="2967" spans="1:28" x14ac:dyDescent="0.25">
      <c r="A2967" t="s">
        <v>6566</v>
      </c>
      <c r="B2967" s="1">
        <v>45532</v>
      </c>
      <c r="C2967" t="s">
        <v>1349</v>
      </c>
      <c r="D2967" t="s">
        <v>1350</v>
      </c>
      <c r="E2967">
        <v>34</v>
      </c>
      <c r="F2967" t="s">
        <v>48</v>
      </c>
      <c r="G2967" t="s">
        <v>119</v>
      </c>
      <c r="H2967" t="s">
        <v>120</v>
      </c>
      <c r="I2967" t="s">
        <v>62</v>
      </c>
      <c r="J2967" t="s">
        <v>121</v>
      </c>
      <c r="K2967">
        <v>3</v>
      </c>
      <c r="L2967" s="2">
        <v>4800</v>
      </c>
      <c r="M2967">
        <v>20</v>
      </c>
      <c r="N2967" s="2">
        <v>14400</v>
      </c>
      <c r="O2967" s="2">
        <v>2880</v>
      </c>
      <c r="P2967" s="2">
        <v>11520</v>
      </c>
      <c r="Q2967" s="2">
        <v>7957.53</v>
      </c>
      <c r="R2967" s="2">
        <v>3562.47</v>
      </c>
      <c r="S2967" t="s">
        <v>53</v>
      </c>
      <c r="T2967" t="s">
        <v>407</v>
      </c>
      <c r="U2967" t="s">
        <v>408</v>
      </c>
      <c r="V2967" t="s">
        <v>39</v>
      </c>
      <c r="W2967" t="s">
        <v>137</v>
      </c>
      <c r="X2967" t="s">
        <v>67</v>
      </c>
      <c r="Y2967" t="s">
        <v>84</v>
      </c>
      <c r="Z2967" t="s">
        <v>43</v>
      </c>
      <c r="AA2967" t="s">
        <v>44</v>
      </c>
      <c r="AB2967" t="s">
        <v>44</v>
      </c>
    </row>
    <row r="2968" spans="1:28" x14ac:dyDescent="0.25">
      <c r="A2968" t="s">
        <v>6567</v>
      </c>
      <c r="B2968" s="1">
        <v>45532</v>
      </c>
      <c r="C2968" t="s">
        <v>6568</v>
      </c>
      <c r="D2968" t="s">
        <v>6569</v>
      </c>
      <c r="E2968">
        <v>40</v>
      </c>
      <c r="F2968" t="s">
        <v>31</v>
      </c>
      <c r="G2968" t="s">
        <v>366</v>
      </c>
      <c r="H2968" t="s">
        <v>367</v>
      </c>
      <c r="I2968" t="s">
        <v>34</v>
      </c>
      <c r="J2968" t="s">
        <v>130</v>
      </c>
      <c r="K2968">
        <v>1</v>
      </c>
      <c r="L2968" s="2">
        <v>14500</v>
      </c>
      <c r="M2968">
        <v>15</v>
      </c>
      <c r="N2968" s="2">
        <v>14500</v>
      </c>
      <c r="O2968" s="2">
        <v>2175</v>
      </c>
      <c r="P2968" s="2">
        <v>12325</v>
      </c>
      <c r="Q2968" s="2">
        <v>10006.92</v>
      </c>
      <c r="R2968" s="2">
        <v>2318.08</v>
      </c>
      <c r="S2968" t="s">
        <v>53</v>
      </c>
      <c r="T2968" t="s">
        <v>54</v>
      </c>
      <c r="U2968" t="s">
        <v>55</v>
      </c>
      <c r="V2968" t="s">
        <v>39</v>
      </c>
      <c r="W2968" t="s">
        <v>124</v>
      </c>
      <c r="X2968" t="s">
        <v>41</v>
      </c>
      <c r="Y2968" t="s">
        <v>42</v>
      </c>
      <c r="Z2968" t="s">
        <v>43</v>
      </c>
      <c r="AA2968" t="s">
        <v>44</v>
      </c>
      <c r="AB2968" t="s">
        <v>44</v>
      </c>
    </row>
    <row r="2969" spans="1:28" x14ac:dyDescent="0.25">
      <c r="A2969" t="s">
        <v>6570</v>
      </c>
      <c r="B2969" s="1">
        <v>45532</v>
      </c>
      <c r="C2969" t="s">
        <v>6571</v>
      </c>
      <c r="D2969" t="s">
        <v>6572</v>
      </c>
      <c r="E2969">
        <v>42</v>
      </c>
      <c r="F2969" t="s">
        <v>111</v>
      </c>
      <c r="G2969" t="s">
        <v>60</v>
      </c>
      <c r="H2969" t="s">
        <v>61</v>
      </c>
      <c r="I2969" t="s">
        <v>62</v>
      </c>
      <c r="J2969" t="s">
        <v>63</v>
      </c>
      <c r="K2969">
        <v>1</v>
      </c>
      <c r="L2969" s="2">
        <v>3500</v>
      </c>
      <c r="M2969">
        <v>10</v>
      </c>
      <c r="N2969" s="2">
        <v>3500</v>
      </c>
      <c r="O2969" s="2">
        <v>350</v>
      </c>
      <c r="P2969" s="2">
        <v>3150</v>
      </c>
      <c r="Q2969" s="2">
        <v>2366.66</v>
      </c>
      <c r="R2969" s="2">
        <v>783.34</v>
      </c>
      <c r="S2969" t="s">
        <v>53</v>
      </c>
      <c r="T2969" t="s">
        <v>136</v>
      </c>
      <c r="U2969" t="s">
        <v>38</v>
      </c>
      <c r="V2969" t="s">
        <v>39</v>
      </c>
      <c r="W2969" t="s">
        <v>137</v>
      </c>
      <c r="X2969" t="s">
        <v>67</v>
      </c>
      <c r="Y2969" t="s">
        <v>56</v>
      </c>
      <c r="Z2969" t="s">
        <v>43</v>
      </c>
      <c r="AA2969" t="s">
        <v>44</v>
      </c>
      <c r="AB2969" t="s">
        <v>44</v>
      </c>
    </row>
    <row r="2970" spans="1:28" x14ac:dyDescent="0.25">
      <c r="A2970" t="s">
        <v>6573</v>
      </c>
      <c r="B2970" s="1">
        <v>45532</v>
      </c>
      <c r="C2970" t="s">
        <v>6574</v>
      </c>
      <c r="D2970" t="s">
        <v>6575</v>
      </c>
      <c r="E2970">
        <v>56</v>
      </c>
      <c r="F2970" t="s">
        <v>31</v>
      </c>
      <c r="G2970" t="s">
        <v>318</v>
      </c>
      <c r="H2970" t="s">
        <v>319</v>
      </c>
      <c r="I2970" t="s">
        <v>34</v>
      </c>
      <c r="J2970" t="s">
        <v>190</v>
      </c>
      <c r="K2970">
        <v>2</v>
      </c>
      <c r="L2970" s="2">
        <v>2500</v>
      </c>
      <c r="M2970">
        <v>5</v>
      </c>
      <c r="N2970" s="2">
        <v>5000</v>
      </c>
      <c r="O2970" s="2">
        <v>250</v>
      </c>
      <c r="P2970" s="2">
        <v>4750</v>
      </c>
      <c r="Q2970" s="2">
        <v>3413.74</v>
      </c>
      <c r="R2970" s="2">
        <v>1336.26</v>
      </c>
      <c r="S2970" t="s">
        <v>53</v>
      </c>
      <c r="T2970" t="s">
        <v>178</v>
      </c>
      <c r="U2970" t="s">
        <v>154</v>
      </c>
      <c r="V2970" t="s">
        <v>39</v>
      </c>
      <c r="W2970" t="s">
        <v>124</v>
      </c>
      <c r="X2970" t="s">
        <v>41</v>
      </c>
      <c r="Y2970" t="s">
        <v>56</v>
      </c>
      <c r="Z2970" t="s">
        <v>43</v>
      </c>
      <c r="AA2970" t="s">
        <v>44</v>
      </c>
      <c r="AB2970" t="s">
        <v>44</v>
      </c>
    </row>
    <row r="2971" spans="1:28" x14ac:dyDescent="0.25">
      <c r="A2971" t="s">
        <v>6576</v>
      </c>
      <c r="B2971" s="1">
        <v>45532</v>
      </c>
      <c r="C2971" t="s">
        <v>405</v>
      </c>
      <c r="D2971" t="s">
        <v>406</v>
      </c>
      <c r="E2971">
        <v>54</v>
      </c>
      <c r="F2971" t="s">
        <v>111</v>
      </c>
      <c r="G2971" t="s">
        <v>32</v>
      </c>
      <c r="H2971" t="s">
        <v>33</v>
      </c>
      <c r="I2971" t="s">
        <v>34</v>
      </c>
      <c r="J2971" t="s">
        <v>35</v>
      </c>
      <c r="K2971">
        <v>2</v>
      </c>
      <c r="L2971" s="2">
        <v>55000</v>
      </c>
      <c r="M2971">
        <v>15</v>
      </c>
      <c r="N2971" s="2">
        <v>110000</v>
      </c>
      <c r="O2971" s="2">
        <v>16500</v>
      </c>
      <c r="P2971" s="2">
        <v>93500</v>
      </c>
      <c r="Q2971" s="2">
        <v>69384.98</v>
      </c>
      <c r="R2971" s="2">
        <v>24115.02</v>
      </c>
      <c r="S2971" t="s">
        <v>36</v>
      </c>
      <c r="T2971" t="s">
        <v>54</v>
      </c>
      <c r="U2971" t="s">
        <v>55</v>
      </c>
      <c r="V2971" t="s">
        <v>39</v>
      </c>
      <c r="W2971" t="s">
        <v>137</v>
      </c>
      <c r="X2971" t="s">
        <v>41</v>
      </c>
      <c r="Y2971" t="s">
        <v>56</v>
      </c>
      <c r="Z2971" t="s">
        <v>223</v>
      </c>
      <c r="AA2971" t="s">
        <v>44</v>
      </c>
      <c r="AB2971" t="s">
        <v>44</v>
      </c>
    </row>
    <row r="2972" spans="1:28" x14ac:dyDescent="0.25">
      <c r="A2972" t="s">
        <v>6577</v>
      </c>
      <c r="B2972" s="1">
        <v>45532</v>
      </c>
      <c r="C2972" t="s">
        <v>729</v>
      </c>
      <c r="D2972" t="s">
        <v>730</v>
      </c>
      <c r="E2972">
        <v>21</v>
      </c>
      <c r="F2972" t="s">
        <v>48</v>
      </c>
      <c r="G2972" t="s">
        <v>273</v>
      </c>
      <c r="H2972" t="s">
        <v>274</v>
      </c>
      <c r="I2972" t="s">
        <v>51</v>
      </c>
      <c r="J2972" t="s">
        <v>52</v>
      </c>
      <c r="K2972">
        <v>5</v>
      </c>
      <c r="L2972" s="2">
        <v>250</v>
      </c>
      <c r="M2972">
        <v>15</v>
      </c>
      <c r="N2972" s="2">
        <v>1250</v>
      </c>
      <c r="O2972" s="2">
        <v>187.5</v>
      </c>
      <c r="P2972" s="2">
        <v>1062.5</v>
      </c>
      <c r="Q2972" s="2">
        <v>704.66</v>
      </c>
      <c r="R2972" s="2">
        <v>357.84</v>
      </c>
      <c r="S2972" t="s">
        <v>53</v>
      </c>
      <c r="T2972" t="s">
        <v>37</v>
      </c>
      <c r="U2972" t="s">
        <v>38</v>
      </c>
      <c r="V2972" t="s">
        <v>39</v>
      </c>
      <c r="W2972" t="s">
        <v>92</v>
      </c>
      <c r="X2972" t="s">
        <v>97</v>
      </c>
      <c r="Y2972" t="s">
        <v>56</v>
      </c>
      <c r="Z2972" t="s">
        <v>43</v>
      </c>
      <c r="AA2972" t="s">
        <v>44</v>
      </c>
      <c r="AB2972" t="s">
        <v>44</v>
      </c>
    </row>
    <row r="2973" spans="1:28" x14ac:dyDescent="0.25">
      <c r="A2973" t="s">
        <v>6578</v>
      </c>
      <c r="B2973" s="1">
        <v>45532</v>
      </c>
      <c r="C2973" t="s">
        <v>6579</v>
      </c>
      <c r="D2973" t="s">
        <v>6580</v>
      </c>
      <c r="E2973">
        <v>20</v>
      </c>
      <c r="F2973" t="s">
        <v>48</v>
      </c>
      <c r="G2973" t="s">
        <v>134</v>
      </c>
      <c r="H2973" t="s">
        <v>135</v>
      </c>
      <c r="I2973" t="s">
        <v>62</v>
      </c>
      <c r="J2973" t="s">
        <v>130</v>
      </c>
      <c r="K2973">
        <v>1</v>
      </c>
      <c r="L2973" s="2">
        <v>8500</v>
      </c>
      <c r="M2973">
        <v>15</v>
      </c>
      <c r="N2973" s="2">
        <v>8500</v>
      </c>
      <c r="O2973" s="2">
        <v>1275</v>
      </c>
      <c r="P2973" s="2">
        <v>7225</v>
      </c>
      <c r="Q2973" s="2">
        <v>5225.12</v>
      </c>
      <c r="R2973" s="2">
        <v>1999.88</v>
      </c>
      <c r="S2973" t="s">
        <v>53</v>
      </c>
      <c r="T2973" t="s">
        <v>578</v>
      </c>
      <c r="U2973" t="s">
        <v>579</v>
      </c>
      <c r="V2973" t="s">
        <v>39</v>
      </c>
      <c r="W2973" t="s">
        <v>66</v>
      </c>
      <c r="X2973" t="s">
        <v>41</v>
      </c>
      <c r="Y2973" t="s">
        <v>42</v>
      </c>
      <c r="Z2973" t="s">
        <v>43</v>
      </c>
      <c r="AA2973" t="s">
        <v>44</v>
      </c>
      <c r="AB2973" t="s">
        <v>44</v>
      </c>
    </row>
    <row r="2974" spans="1:28" x14ac:dyDescent="0.25">
      <c r="A2974" t="s">
        <v>6581</v>
      </c>
      <c r="B2974" s="1">
        <v>45532</v>
      </c>
      <c r="C2974" t="s">
        <v>246</v>
      </c>
      <c r="D2974" t="s">
        <v>247</v>
      </c>
      <c r="E2974">
        <v>32</v>
      </c>
      <c r="F2974" t="s">
        <v>31</v>
      </c>
      <c r="G2974" t="s">
        <v>119</v>
      </c>
      <c r="H2974" t="s">
        <v>120</v>
      </c>
      <c r="I2974" t="s">
        <v>62</v>
      </c>
      <c r="J2974" t="s">
        <v>121</v>
      </c>
      <c r="K2974">
        <v>2</v>
      </c>
      <c r="L2974" s="2">
        <v>4800</v>
      </c>
      <c r="M2974">
        <v>15</v>
      </c>
      <c r="N2974" s="2">
        <v>9600</v>
      </c>
      <c r="O2974" s="2">
        <v>1440</v>
      </c>
      <c r="P2974" s="2">
        <v>8160</v>
      </c>
      <c r="Q2974" s="2">
        <v>4801.1899999999996</v>
      </c>
      <c r="R2974" s="2">
        <v>3358.81</v>
      </c>
      <c r="S2974" t="s">
        <v>36</v>
      </c>
      <c r="T2974" t="s">
        <v>65</v>
      </c>
      <c r="U2974" t="s">
        <v>65</v>
      </c>
      <c r="V2974" t="s">
        <v>39</v>
      </c>
      <c r="W2974" t="s">
        <v>137</v>
      </c>
      <c r="X2974" t="s">
        <v>41</v>
      </c>
      <c r="Y2974" t="s">
        <v>56</v>
      </c>
      <c r="Z2974" t="s">
        <v>43</v>
      </c>
      <c r="AA2974" t="s">
        <v>68</v>
      </c>
      <c r="AB2974" t="s">
        <v>44</v>
      </c>
    </row>
    <row r="2975" spans="1:28" x14ac:dyDescent="0.25">
      <c r="A2975" t="s">
        <v>6582</v>
      </c>
      <c r="B2975" s="1">
        <v>45533</v>
      </c>
      <c r="C2975" t="s">
        <v>5805</v>
      </c>
      <c r="D2975" t="s">
        <v>5806</v>
      </c>
      <c r="E2975">
        <v>23</v>
      </c>
      <c r="F2975" t="s">
        <v>111</v>
      </c>
      <c r="G2975" t="s">
        <v>243</v>
      </c>
      <c r="H2975" t="s">
        <v>244</v>
      </c>
      <c r="I2975" t="s">
        <v>103</v>
      </c>
      <c r="J2975" t="s">
        <v>104</v>
      </c>
      <c r="K2975">
        <v>2</v>
      </c>
      <c r="L2975" s="2">
        <v>450</v>
      </c>
      <c r="M2975">
        <v>5</v>
      </c>
      <c r="N2975" s="2">
        <v>900</v>
      </c>
      <c r="O2975" s="2">
        <v>45</v>
      </c>
      <c r="P2975" s="2">
        <v>855</v>
      </c>
      <c r="Q2975" s="2">
        <v>655.63</v>
      </c>
      <c r="R2975" s="2">
        <v>199.37</v>
      </c>
      <c r="S2975" t="s">
        <v>53</v>
      </c>
      <c r="T2975" t="s">
        <v>178</v>
      </c>
      <c r="U2975" t="s">
        <v>154</v>
      </c>
      <c r="V2975" t="s">
        <v>39</v>
      </c>
      <c r="W2975" t="s">
        <v>66</v>
      </c>
      <c r="X2975" t="s">
        <v>97</v>
      </c>
      <c r="Y2975" t="s">
        <v>56</v>
      </c>
      <c r="Z2975" t="s">
        <v>144</v>
      </c>
      <c r="AA2975" t="s">
        <v>44</v>
      </c>
      <c r="AB2975" t="s">
        <v>44</v>
      </c>
    </row>
    <row r="2976" spans="1:28" x14ac:dyDescent="0.25">
      <c r="A2976" t="s">
        <v>6583</v>
      </c>
      <c r="B2976" s="1">
        <v>45533</v>
      </c>
      <c r="C2976" t="s">
        <v>4979</v>
      </c>
      <c r="D2976" t="s">
        <v>4980</v>
      </c>
      <c r="E2976">
        <v>57</v>
      </c>
      <c r="F2976" t="s">
        <v>111</v>
      </c>
      <c r="G2976" t="s">
        <v>141</v>
      </c>
      <c r="H2976" t="s">
        <v>142</v>
      </c>
      <c r="I2976" t="s">
        <v>74</v>
      </c>
      <c r="J2976" t="s">
        <v>143</v>
      </c>
      <c r="K2976">
        <v>2</v>
      </c>
      <c r="L2976" s="2">
        <v>900</v>
      </c>
      <c r="M2976">
        <v>10</v>
      </c>
      <c r="N2976" s="2">
        <v>1800</v>
      </c>
      <c r="O2976" s="2">
        <v>180</v>
      </c>
      <c r="P2976" s="2">
        <v>1620</v>
      </c>
      <c r="Q2976" s="2">
        <v>1141.43</v>
      </c>
      <c r="R2976" s="2">
        <v>478.57</v>
      </c>
      <c r="S2976" t="s">
        <v>64</v>
      </c>
      <c r="T2976" t="s">
        <v>114</v>
      </c>
      <c r="U2976" t="s">
        <v>115</v>
      </c>
      <c r="V2976" t="s">
        <v>39</v>
      </c>
      <c r="W2976" t="s">
        <v>66</v>
      </c>
      <c r="X2976" t="s">
        <v>41</v>
      </c>
      <c r="Y2976" t="s">
        <v>56</v>
      </c>
      <c r="Z2976" t="s">
        <v>43</v>
      </c>
      <c r="AA2976" t="s">
        <v>44</v>
      </c>
      <c r="AB2976" t="s">
        <v>44</v>
      </c>
    </row>
    <row r="2977" spans="1:28" x14ac:dyDescent="0.25">
      <c r="A2977" t="s">
        <v>6584</v>
      </c>
      <c r="B2977" s="1">
        <v>45533</v>
      </c>
      <c r="C2977" t="s">
        <v>6308</v>
      </c>
      <c r="D2977" t="s">
        <v>6309</v>
      </c>
      <c r="E2977">
        <v>24</v>
      </c>
      <c r="F2977" t="s">
        <v>111</v>
      </c>
      <c r="G2977" t="s">
        <v>227</v>
      </c>
      <c r="H2977" t="s">
        <v>228</v>
      </c>
      <c r="I2977" t="s">
        <v>74</v>
      </c>
      <c r="J2977" t="s">
        <v>75</v>
      </c>
      <c r="K2977">
        <v>1</v>
      </c>
      <c r="L2977" s="2">
        <v>1400</v>
      </c>
      <c r="M2977">
        <v>10</v>
      </c>
      <c r="N2977" s="2">
        <v>1400</v>
      </c>
      <c r="O2977" s="2">
        <v>140</v>
      </c>
      <c r="P2977" s="2">
        <v>1260</v>
      </c>
      <c r="Q2977" s="2">
        <v>932.19</v>
      </c>
      <c r="R2977" s="2">
        <v>327.81</v>
      </c>
      <c r="S2977" t="s">
        <v>64</v>
      </c>
      <c r="T2977" t="s">
        <v>122</v>
      </c>
      <c r="U2977" t="s">
        <v>123</v>
      </c>
      <c r="V2977" t="s">
        <v>39</v>
      </c>
      <c r="W2977" t="s">
        <v>83</v>
      </c>
      <c r="X2977" t="s">
        <v>97</v>
      </c>
      <c r="Y2977" t="s">
        <v>42</v>
      </c>
      <c r="Z2977" t="s">
        <v>43</v>
      </c>
      <c r="AA2977" t="s">
        <v>44</v>
      </c>
      <c r="AB2977" t="s">
        <v>44</v>
      </c>
    </row>
    <row r="2978" spans="1:28" x14ac:dyDescent="0.25">
      <c r="A2978" t="s">
        <v>6585</v>
      </c>
      <c r="B2978" s="1">
        <v>45533</v>
      </c>
      <c r="C2978" t="s">
        <v>5916</v>
      </c>
      <c r="D2978" t="s">
        <v>5917</v>
      </c>
      <c r="E2978">
        <v>60</v>
      </c>
      <c r="F2978" t="s">
        <v>111</v>
      </c>
      <c r="G2978" t="s">
        <v>176</v>
      </c>
      <c r="H2978" t="s">
        <v>177</v>
      </c>
      <c r="I2978" t="s">
        <v>34</v>
      </c>
      <c r="J2978" t="s">
        <v>35</v>
      </c>
      <c r="K2978">
        <v>1</v>
      </c>
      <c r="L2978" s="2">
        <v>6500</v>
      </c>
      <c r="M2978">
        <v>25</v>
      </c>
      <c r="N2978" s="2">
        <v>6500</v>
      </c>
      <c r="O2978" s="2">
        <v>1625</v>
      </c>
      <c r="P2978" s="2">
        <v>4875</v>
      </c>
      <c r="Q2978" s="2">
        <v>3642.72</v>
      </c>
      <c r="R2978" s="2">
        <v>1232.28</v>
      </c>
      <c r="S2978" t="s">
        <v>53</v>
      </c>
      <c r="T2978" t="s">
        <v>96</v>
      </c>
      <c r="U2978" t="s">
        <v>96</v>
      </c>
      <c r="V2978" t="s">
        <v>39</v>
      </c>
      <c r="W2978" t="s">
        <v>83</v>
      </c>
      <c r="X2978" t="s">
        <v>67</v>
      </c>
      <c r="Y2978" t="s">
        <v>56</v>
      </c>
      <c r="Z2978" t="s">
        <v>43</v>
      </c>
      <c r="AA2978" t="s">
        <v>44</v>
      </c>
      <c r="AB2978" t="s">
        <v>44</v>
      </c>
    </row>
    <row r="2979" spans="1:28" x14ac:dyDescent="0.25">
      <c r="A2979" t="s">
        <v>6586</v>
      </c>
      <c r="B2979" s="1">
        <v>45533</v>
      </c>
      <c r="C2979" t="s">
        <v>376</v>
      </c>
      <c r="D2979" t="s">
        <v>377</v>
      </c>
      <c r="E2979">
        <v>59</v>
      </c>
      <c r="F2979" t="s">
        <v>31</v>
      </c>
      <c r="G2979" t="s">
        <v>366</v>
      </c>
      <c r="H2979" t="s">
        <v>367</v>
      </c>
      <c r="I2979" t="s">
        <v>34</v>
      </c>
      <c r="J2979" t="s">
        <v>130</v>
      </c>
      <c r="K2979">
        <v>2</v>
      </c>
      <c r="L2979" s="2">
        <v>14500</v>
      </c>
      <c r="M2979">
        <v>15</v>
      </c>
      <c r="N2979" s="2">
        <v>29000</v>
      </c>
      <c r="O2979" s="2">
        <v>4350</v>
      </c>
      <c r="P2979" s="2">
        <v>24650</v>
      </c>
      <c r="Q2979" s="2">
        <v>17085.509999999998</v>
      </c>
      <c r="R2979" s="2">
        <v>7564.49</v>
      </c>
      <c r="S2979" t="s">
        <v>36</v>
      </c>
      <c r="T2979" t="s">
        <v>263</v>
      </c>
      <c r="U2979" t="s">
        <v>91</v>
      </c>
      <c r="V2979" t="s">
        <v>39</v>
      </c>
      <c r="W2979" t="s">
        <v>40</v>
      </c>
      <c r="X2979" t="s">
        <v>97</v>
      </c>
      <c r="Y2979" t="s">
        <v>56</v>
      </c>
      <c r="Z2979" t="s">
        <v>107</v>
      </c>
      <c r="AA2979" t="s">
        <v>44</v>
      </c>
      <c r="AB2979" t="s">
        <v>44</v>
      </c>
    </row>
    <row r="2980" spans="1:28" x14ac:dyDescent="0.25">
      <c r="A2980" t="s">
        <v>6587</v>
      </c>
      <c r="B2980" s="1">
        <v>45533</v>
      </c>
      <c r="C2980" t="s">
        <v>497</v>
      </c>
      <c r="D2980" t="s">
        <v>498</v>
      </c>
      <c r="E2980">
        <v>50</v>
      </c>
      <c r="F2980" t="s">
        <v>111</v>
      </c>
      <c r="G2980" t="s">
        <v>119</v>
      </c>
      <c r="H2980" t="s">
        <v>120</v>
      </c>
      <c r="I2980" t="s">
        <v>62</v>
      </c>
      <c r="J2980" t="s">
        <v>121</v>
      </c>
      <c r="K2980">
        <v>4</v>
      </c>
      <c r="L2980" s="2">
        <v>4800</v>
      </c>
      <c r="M2980">
        <v>25</v>
      </c>
      <c r="N2980" s="2">
        <v>19200</v>
      </c>
      <c r="O2980" s="2">
        <v>4800</v>
      </c>
      <c r="P2980" s="2">
        <v>14400</v>
      </c>
      <c r="Q2980" s="2">
        <v>11274.22</v>
      </c>
      <c r="R2980" s="2">
        <v>3125.78</v>
      </c>
      <c r="S2980" t="s">
        <v>53</v>
      </c>
      <c r="T2980" t="s">
        <v>65</v>
      </c>
      <c r="U2980" t="s">
        <v>65</v>
      </c>
      <c r="V2980" t="s">
        <v>39</v>
      </c>
      <c r="W2980" t="s">
        <v>124</v>
      </c>
      <c r="X2980" t="s">
        <v>97</v>
      </c>
      <c r="Y2980" t="s">
        <v>56</v>
      </c>
      <c r="Z2980" t="s">
        <v>43</v>
      </c>
      <c r="AA2980" t="s">
        <v>44</v>
      </c>
      <c r="AB2980" t="s">
        <v>44</v>
      </c>
    </row>
    <row r="2981" spans="1:28" x14ac:dyDescent="0.25">
      <c r="A2981" t="s">
        <v>6588</v>
      </c>
      <c r="B2981" s="1">
        <v>45533</v>
      </c>
      <c r="C2981" t="s">
        <v>5716</v>
      </c>
      <c r="D2981" t="s">
        <v>5717</v>
      </c>
      <c r="E2981">
        <v>35</v>
      </c>
      <c r="F2981" t="s">
        <v>111</v>
      </c>
      <c r="G2981" t="s">
        <v>285</v>
      </c>
      <c r="H2981" t="s">
        <v>286</v>
      </c>
      <c r="I2981" t="s">
        <v>34</v>
      </c>
      <c r="J2981" t="s">
        <v>121</v>
      </c>
      <c r="K2981">
        <v>4</v>
      </c>
      <c r="L2981" s="2">
        <v>3200</v>
      </c>
      <c r="M2981">
        <v>0</v>
      </c>
      <c r="N2981" s="2">
        <v>12800</v>
      </c>
      <c r="O2981" s="2">
        <v>0</v>
      </c>
      <c r="P2981" s="2">
        <v>12800</v>
      </c>
      <c r="Q2981" s="2">
        <v>7936.17</v>
      </c>
      <c r="R2981" s="2">
        <v>4863.83</v>
      </c>
      <c r="S2981" t="s">
        <v>53</v>
      </c>
      <c r="T2981" t="s">
        <v>54</v>
      </c>
      <c r="U2981" t="s">
        <v>55</v>
      </c>
      <c r="V2981" t="s">
        <v>39</v>
      </c>
      <c r="W2981" t="s">
        <v>40</v>
      </c>
      <c r="X2981" t="s">
        <v>97</v>
      </c>
      <c r="Y2981" t="s">
        <v>56</v>
      </c>
      <c r="Z2981" t="s">
        <v>223</v>
      </c>
      <c r="AA2981" t="s">
        <v>44</v>
      </c>
      <c r="AB2981" t="s">
        <v>44</v>
      </c>
    </row>
    <row r="2982" spans="1:28" x14ac:dyDescent="0.25">
      <c r="A2982" t="s">
        <v>6589</v>
      </c>
      <c r="B2982" s="1">
        <v>45534</v>
      </c>
      <c r="C2982" t="s">
        <v>6590</v>
      </c>
      <c r="D2982" t="s">
        <v>6591</v>
      </c>
      <c r="E2982">
        <v>42</v>
      </c>
      <c r="F2982" t="s">
        <v>48</v>
      </c>
      <c r="G2982" t="s">
        <v>32</v>
      </c>
      <c r="H2982" t="s">
        <v>33</v>
      </c>
      <c r="I2982" t="s">
        <v>34</v>
      </c>
      <c r="J2982" t="s">
        <v>35</v>
      </c>
      <c r="K2982">
        <v>1</v>
      </c>
      <c r="L2982" s="2">
        <v>55000</v>
      </c>
      <c r="M2982">
        <v>5</v>
      </c>
      <c r="N2982" s="2">
        <v>55000</v>
      </c>
      <c r="O2982" s="2">
        <v>2750</v>
      </c>
      <c r="P2982" s="2">
        <v>52250</v>
      </c>
      <c r="Q2982" s="2">
        <v>39400.269999999997</v>
      </c>
      <c r="R2982" s="2">
        <v>12849.73</v>
      </c>
      <c r="S2982" t="s">
        <v>53</v>
      </c>
      <c r="T2982" t="s">
        <v>263</v>
      </c>
      <c r="U2982" t="s">
        <v>91</v>
      </c>
      <c r="V2982" t="s">
        <v>39</v>
      </c>
      <c r="W2982" t="s">
        <v>124</v>
      </c>
      <c r="X2982" t="s">
        <v>41</v>
      </c>
      <c r="Y2982" t="s">
        <v>56</v>
      </c>
      <c r="Z2982" t="s">
        <v>43</v>
      </c>
      <c r="AA2982" t="s">
        <v>44</v>
      </c>
      <c r="AB2982" t="s">
        <v>44</v>
      </c>
    </row>
    <row r="2983" spans="1:28" x14ac:dyDescent="0.25">
      <c r="A2983" t="s">
        <v>6592</v>
      </c>
      <c r="B2983" s="1">
        <v>45534</v>
      </c>
      <c r="C2983" t="s">
        <v>94</v>
      </c>
      <c r="D2983" t="s">
        <v>95</v>
      </c>
      <c r="E2983">
        <v>28</v>
      </c>
      <c r="F2983" t="s">
        <v>111</v>
      </c>
      <c r="G2983" t="s">
        <v>148</v>
      </c>
      <c r="H2983" t="s">
        <v>149</v>
      </c>
      <c r="I2983" t="s">
        <v>74</v>
      </c>
      <c r="J2983" t="s">
        <v>130</v>
      </c>
      <c r="K2983">
        <v>2</v>
      </c>
      <c r="L2983" s="2">
        <v>3500</v>
      </c>
      <c r="M2983">
        <v>15</v>
      </c>
      <c r="N2983" s="2">
        <v>7000</v>
      </c>
      <c r="O2983" s="2">
        <v>1050</v>
      </c>
      <c r="P2983" s="2">
        <v>5950</v>
      </c>
      <c r="Q2983" s="2">
        <v>3416.44</v>
      </c>
      <c r="R2983" s="2">
        <v>2533.56</v>
      </c>
      <c r="S2983" t="s">
        <v>53</v>
      </c>
      <c r="T2983" t="s">
        <v>105</v>
      </c>
      <c r="U2983" t="s">
        <v>106</v>
      </c>
      <c r="V2983" t="s">
        <v>39</v>
      </c>
      <c r="W2983" t="s">
        <v>92</v>
      </c>
      <c r="X2983" t="s">
        <v>41</v>
      </c>
      <c r="Y2983" t="s">
        <v>42</v>
      </c>
      <c r="Z2983" t="s">
        <v>43</v>
      </c>
      <c r="AA2983" t="s">
        <v>44</v>
      </c>
      <c r="AB2983" t="s">
        <v>44</v>
      </c>
    </row>
    <row r="2984" spans="1:28" x14ac:dyDescent="0.25">
      <c r="A2984" t="s">
        <v>6593</v>
      </c>
      <c r="B2984" s="1">
        <v>45534</v>
      </c>
      <c r="C2984" t="s">
        <v>5680</v>
      </c>
      <c r="D2984" t="s">
        <v>5681</v>
      </c>
      <c r="E2984">
        <v>57</v>
      </c>
      <c r="F2984" t="s">
        <v>31</v>
      </c>
      <c r="G2984" t="s">
        <v>561</v>
      </c>
      <c r="H2984" t="s">
        <v>562</v>
      </c>
      <c r="I2984" t="s">
        <v>34</v>
      </c>
      <c r="J2984" t="s">
        <v>143</v>
      </c>
      <c r="K2984">
        <v>3</v>
      </c>
      <c r="L2984" s="2">
        <v>900</v>
      </c>
      <c r="M2984">
        <v>15</v>
      </c>
      <c r="N2984" s="2">
        <v>2700</v>
      </c>
      <c r="O2984" s="2">
        <v>405</v>
      </c>
      <c r="P2984" s="2">
        <v>2295</v>
      </c>
      <c r="Q2984" s="2">
        <v>1359.89</v>
      </c>
      <c r="R2984" s="2">
        <v>935.11</v>
      </c>
      <c r="S2984" t="s">
        <v>36</v>
      </c>
      <c r="T2984" t="s">
        <v>37</v>
      </c>
      <c r="U2984" t="s">
        <v>38</v>
      </c>
      <c r="V2984" t="s">
        <v>39</v>
      </c>
      <c r="W2984" t="s">
        <v>137</v>
      </c>
      <c r="X2984" t="s">
        <v>97</v>
      </c>
      <c r="Y2984" t="s">
        <v>56</v>
      </c>
      <c r="Z2984" t="s">
        <v>43</v>
      </c>
      <c r="AA2984" t="s">
        <v>44</v>
      </c>
      <c r="AB2984" t="s">
        <v>44</v>
      </c>
    </row>
    <row r="2985" spans="1:28" x14ac:dyDescent="0.25">
      <c r="A2985" t="s">
        <v>6594</v>
      </c>
      <c r="B2985" s="1">
        <v>45534</v>
      </c>
      <c r="C2985" t="s">
        <v>6595</v>
      </c>
      <c r="D2985" t="s">
        <v>6596</v>
      </c>
      <c r="E2985">
        <v>20</v>
      </c>
      <c r="F2985" t="s">
        <v>48</v>
      </c>
      <c r="G2985" t="s">
        <v>561</v>
      </c>
      <c r="H2985" t="s">
        <v>562</v>
      </c>
      <c r="I2985" t="s">
        <v>34</v>
      </c>
      <c r="J2985" t="s">
        <v>143</v>
      </c>
      <c r="K2985">
        <v>2</v>
      </c>
      <c r="L2985" s="2">
        <v>900</v>
      </c>
      <c r="M2985">
        <v>10</v>
      </c>
      <c r="N2985" s="2">
        <v>1800</v>
      </c>
      <c r="O2985" s="2">
        <v>180</v>
      </c>
      <c r="P2985" s="2">
        <v>1620</v>
      </c>
      <c r="Q2985" s="2">
        <v>1185.69</v>
      </c>
      <c r="R2985" s="2">
        <v>434.31</v>
      </c>
      <c r="S2985" t="s">
        <v>53</v>
      </c>
      <c r="T2985" t="s">
        <v>54</v>
      </c>
      <c r="U2985" t="s">
        <v>55</v>
      </c>
      <c r="V2985" t="s">
        <v>39</v>
      </c>
      <c r="W2985" t="s">
        <v>83</v>
      </c>
      <c r="X2985" t="s">
        <v>97</v>
      </c>
      <c r="Y2985" t="s">
        <v>56</v>
      </c>
      <c r="Z2985" t="s">
        <v>43</v>
      </c>
      <c r="AA2985" t="s">
        <v>44</v>
      </c>
      <c r="AB2985" t="s">
        <v>44</v>
      </c>
    </row>
    <row r="2986" spans="1:28" x14ac:dyDescent="0.25">
      <c r="A2986" t="s">
        <v>6597</v>
      </c>
      <c r="B2986" s="1">
        <v>45534</v>
      </c>
      <c r="C2986" t="s">
        <v>6598</v>
      </c>
      <c r="D2986" t="s">
        <v>6599</v>
      </c>
      <c r="E2986">
        <v>32</v>
      </c>
      <c r="F2986" t="s">
        <v>31</v>
      </c>
      <c r="G2986" t="s">
        <v>344</v>
      </c>
      <c r="H2986" t="s">
        <v>345</v>
      </c>
      <c r="I2986" t="s">
        <v>34</v>
      </c>
      <c r="J2986" t="s">
        <v>121</v>
      </c>
      <c r="K2986">
        <v>1</v>
      </c>
      <c r="L2986" s="2">
        <v>1600</v>
      </c>
      <c r="M2986">
        <v>15</v>
      </c>
      <c r="N2986" s="2">
        <v>1600</v>
      </c>
      <c r="O2986" s="2">
        <v>240</v>
      </c>
      <c r="P2986" s="2">
        <v>1360</v>
      </c>
      <c r="Q2986" s="2">
        <v>914.95</v>
      </c>
      <c r="R2986" s="2">
        <v>445.05</v>
      </c>
      <c r="S2986" t="s">
        <v>64</v>
      </c>
      <c r="T2986" t="s">
        <v>76</v>
      </c>
      <c r="U2986" t="s">
        <v>77</v>
      </c>
      <c r="V2986" t="s">
        <v>39</v>
      </c>
      <c r="W2986" t="s">
        <v>40</v>
      </c>
      <c r="X2986" t="s">
        <v>41</v>
      </c>
      <c r="Y2986" t="s">
        <v>56</v>
      </c>
      <c r="Z2986" t="s">
        <v>43</v>
      </c>
      <c r="AA2986" t="s">
        <v>44</v>
      </c>
      <c r="AB2986" t="s">
        <v>44</v>
      </c>
    </row>
    <row r="2987" spans="1:28" x14ac:dyDescent="0.25">
      <c r="A2987" t="s">
        <v>6600</v>
      </c>
      <c r="B2987" s="1">
        <v>45534</v>
      </c>
      <c r="C2987" t="s">
        <v>3744</v>
      </c>
      <c r="D2987" t="s">
        <v>3745</v>
      </c>
      <c r="E2987">
        <v>28</v>
      </c>
      <c r="F2987" t="s">
        <v>48</v>
      </c>
      <c r="G2987" t="s">
        <v>344</v>
      </c>
      <c r="H2987" t="s">
        <v>345</v>
      </c>
      <c r="I2987" t="s">
        <v>34</v>
      </c>
      <c r="J2987" t="s">
        <v>121</v>
      </c>
      <c r="K2987">
        <v>2</v>
      </c>
      <c r="L2987" s="2">
        <v>1600</v>
      </c>
      <c r="M2987">
        <v>10</v>
      </c>
      <c r="N2987" s="2">
        <v>3200</v>
      </c>
      <c r="O2987" s="2">
        <v>320</v>
      </c>
      <c r="P2987" s="2">
        <v>2880</v>
      </c>
      <c r="Q2987" s="2">
        <v>1924.98</v>
      </c>
      <c r="R2987" s="2">
        <v>955.02</v>
      </c>
      <c r="S2987" t="s">
        <v>64</v>
      </c>
      <c r="T2987" t="s">
        <v>105</v>
      </c>
      <c r="U2987" t="s">
        <v>106</v>
      </c>
      <c r="V2987" t="s">
        <v>39</v>
      </c>
      <c r="W2987" t="s">
        <v>66</v>
      </c>
      <c r="X2987" t="s">
        <v>97</v>
      </c>
      <c r="Y2987" t="s">
        <v>42</v>
      </c>
      <c r="Z2987" t="s">
        <v>43</v>
      </c>
      <c r="AA2987" t="s">
        <v>44</v>
      </c>
      <c r="AB2987" t="s">
        <v>44</v>
      </c>
    </row>
    <row r="2988" spans="1:28" x14ac:dyDescent="0.25">
      <c r="A2988" t="s">
        <v>6601</v>
      </c>
      <c r="B2988" s="1">
        <v>45534</v>
      </c>
      <c r="C2988" t="s">
        <v>1946</v>
      </c>
      <c r="D2988" t="s">
        <v>1947</v>
      </c>
      <c r="E2988">
        <v>52</v>
      </c>
      <c r="F2988" t="s">
        <v>31</v>
      </c>
      <c r="G2988" t="s">
        <v>49</v>
      </c>
      <c r="H2988" t="s">
        <v>50</v>
      </c>
      <c r="I2988" t="s">
        <v>51</v>
      </c>
      <c r="J2988" t="s">
        <v>52</v>
      </c>
      <c r="K2988">
        <v>1</v>
      </c>
      <c r="L2988" s="2">
        <v>500</v>
      </c>
      <c r="M2988">
        <v>15</v>
      </c>
      <c r="N2988" s="2">
        <v>500</v>
      </c>
      <c r="O2988" s="2">
        <v>75</v>
      </c>
      <c r="P2988" s="2">
        <v>425</v>
      </c>
      <c r="Q2988" s="2">
        <v>341.14</v>
      </c>
      <c r="R2988" s="2">
        <v>83.86</v>
      </c>
      <c r="S2988" t="s">
        <v>53</v>
      </c>
      <c r="T2988" t="s">
        <v>578</v>
      </c>
      <c r="U2988" t="s">
        <v>579</v>
      </c>
      <c r="V2988" t="s">
        <v>39</v>
      </c>
      <c r="W2988" t="s">
        <v>83</v>
      </c>
      <c r="X2988" t="s">
        <v>41</v>
      </c>
      <c r="Y2988" t="s">
        <v>56</v>
      </c>
      <c r="Z2988" t="s">
        <v>43</v>
      </c>
      <c r="AA2988" t="s">
        <v>44</v>
      </c>
      <c r="AB2988" t="s">
        <v>44</v>
      </c>
    </row>
    <row r="2989" spans="1:28" x14ac:dyDescent="0.25">
      <c r="A2989" t="s">
        <v>6602</v>
      </c>
      <c r="B2989" s="1">
        <v>45534</v>
      </c>
      <c r="C2989" t="s">
        <v>6603</v>
      </c>
      <c r="D2989" t="s">
        <v>6604</v>
      </c>
      <c r="E2989">
        <v>22</v>
      </c>
      <c r="F2989" t="s">
        <v>48</v>
      </c>
      <c r="G2989" t="s">
        <v>298</v>
      </c>
      <c r="H2989" t="s">
        <v>299</v>
      </c>
      <c r="I2989" t="s">
        <v>103</v>
      </c>
      <c r="J2989" t="s">
        <v>104</v>
      </c>
      <c r="K2989">
        <v>2</v>
      </c>
      <c r="L2989" s="2">
        <v>700</v>
      </c>
      <c r="M2989">
        <v>5</v>
      </c>
      <c r="N2989" s="2">
        <v>1400</v>
      </c>
      <c r="O2989" s="2">
        <v>70</v>
      </c>
      <c r="P2989" s="2">
        <v>1330</v>
      </c>
      <c r="Q2989" s="2">
        <v>878.86</v>
      </c>
      <c r="R2989" s="2">
        <v>451.14</v>
      </c>
      <c r="S2989" t="s">
        <v>53</v>
      </c>
      <c r="T2989" t="s">
        <v>136</v>
      </c>
      <c r="U2989" t="s">
        <v>38</v>
      </c>
      <c r="V2989" t="s">
        <v>39</v>
      </c>
      <c r="W2989" t="s">
        <v>92</v>
      </c>
      <c r="X2989" t="s">
        <v>41</v>
      </c>
      <c r="Y2989" t="s">
        <v>42</v>
      </c>
      <c r="Z2989" t="s">
        <v>43</v>
      </c>
      <c r="AA2989" t="s">
        <v>44</v>
      </c>
      <c r="AB2989" t="s">
        <v>44</v>
      </c>
    </row>
    <row r="2990" spans="1:28" x14ac:dyDescent="0.25">
      <c r="A2990" t="s">
        <v>6605</v>
      </c>
      <c r="B2990" s="1">
        <v>45534</v>
      </c>
      <c r="C2990" t="s">
        <v>6606</v>
      </c>
      <c r="D2990" t="s">
        <v>6607</v>
      </c>
      <c r="E2990">
        <v>41</v>
      </c>
      <c r="F2990" t="s">
        <v>48</v>
      </c>
      <c r="G2990" t="s">
        <v>128</v>
      </c>
      <c r="H2990" t="s">
        <v>129</v>
      </c>
      <c r="I2990" t="s">
        <v>74</v>
      </c>
      <c r="J2990" t="s">
        <v>130</v>
      </c>
      <c r="K2990">
        <v>5</v>
      </c>
      <c r="L2990" s="2">
        <v>1700</v>
      </c>
      <c r="M2990">
        <v>5</v>
      </c>
      <c r="N2990" s="2">
        <v>8500</v>
      </c>
      <c r="O2990" s="2">
        <v>425</v>
      </c>
      <c r="P2990" s="2">
        <v>8075</v>
      </c>
      <c r="Q2990" s="2">
        <v>4791.0600000000004</v>
      </c>
      <c r="R2990" s="2">
        <v>3283.94</v>
      </c>
      <c r="S2990" t="s">
        <v>36</v>
      </c>
      <c r="T2990" t="s">
        <v>263</v>
      </c>
      <c r="U2990" t="s">
        <v>91</v>
      </c>
      <c r="V2990" t="s">
        <v>39</v>
      </c>
      <c r="W2990" t="s">
        <v>137</v>
      </c>
      <c r="X2990" t="s">
        <v>67</v>
      </c>
      <c r="Y2990" t="s">
        <v>42</v>
      </c>
      <c r="Z2990" t="s">
        <v>43</v>
      </c>
      <c r="AA2990" t="s">
        <v>68</v>
      </c>
      <c r="AB2990" t="s">
        <v>44</v>
      </c>
    </row>
    <row r="2991" spans="1:28" x14ac:dyDescent="0.25">
      <c r="A2991" t="s">
        <v>6608</v>
      </c>
      <c r="B2991" s="1">
        <v>45534</v>
      </c>
      <c r="C2991" t="s">
        <v>6609</v>
      </c>
      <c r="D2991" t="s">
        <v>6610</v>
      </c>
      <c r="E2991">
        <v>45</v>
      </c>
      <c r="F2991" t="s">
        <v>31</v>
      </c>
      <c r="G2991" t="s">
        <v>238</v>
      </c>
      <c r="H2991" t="s">
        <v>239</v>
      </c>
      <c r="I2991" t="s">
        <v>62</v>
      </c>
      <c r="J2991" t="s">
        <v>63</v>
      </c>
      <c r="K2991">
        <v>1</v>
      </c>
      <c r="L2991" s="2">
        <v>6500</v>
      </c>
      <c r="M2991">
        <v>20</v>
      </c>
      <c r="N2991" s="2">
        <v>6500</v>
      </c>
      <c r="O2991" s="2">
        <v>1300</v>
      </c>
      <c r="P2991" s="2">
        <v>5200</v>
      </c>
      <c r="Q2991" s="2">
        <v>3038.6</v>
      </c>
      <c r="R2991" s="2">
        <v>2161.4</v>
      </c>
      <c r="S2991" t="s">
        <v>64</v>
      </c>
      <c r="T2991" t="s">
        <v>398</v>
      </c>
      <c r="U2991" t="s">
        <v>399</v>
      </c>
      <c r="V2991" t="s">
        <v>39</v>
      </c>
      <c r="W2991" t="s">
        <v>92</v>
      </c>
      <c r="X2991" t="s">
        <v>41</v>
      </c>
      <c r="Y2991" t="s">
        <v>56</v>
      </c>
      <c r="Z2991" t="s">
        <v>43</v>
      </c>
      <c r="AA2991" t="s">
        <v>44</v>
      </c>
      <c r="AB2991" t="s">
        <v>44</v>
      </c>
    </row>
    <row r="2992" spans="1:28" x14ac:dyDescent="0.25">
      <c r="A2992" t="s">
        <v>6611</v>
      </c>
      <c r="B2992" s="1">
        <v>45535</v>
      </c>
      <c r="C2992" t="s">
        <v>591</v>
      </c>
      <c r="D2992" t="s">
        <v>592</v>
      </c>
      <c r="E2992">
        <v>22</v>
      </c>
      <c r="F2992" t="s">
        <v>31</v>
      </c>
      <c r="G2992" t="s">
        <v>207</v>
      </c>
      <c r="H2992" t="s">
        <v>208</v>
      </c>
      <c r="I2992" t="s">
        <v>34</v>
      </c>
      <c r="J2992" t="s">
        <v>143</v>
      </c>
      <c r="K2992">
        <v>2</v>
      </c>
      <c r="L2992" s="2">
        <v>18000</v>
      </c>
      <c r="M2992">
        <v>10</v>
      </c>
      <c r="N2992" s="2">
        <v>36000</v>
      </c>
      <c r="O2992" s="2">
        <v>3600</v>
      </c>
      <c r="P2992" s="2">
        <v>32400</v>
      </c>
      <c r="Q2992" s="2">
        <v>21797.71</v>
      </c>
      <c r="R2992" s="2">
        <v>10602.29</v>
      </c>
      <c r="S2992" t="s">
        <v>64</v>
      </c>
      <c r="T2992" t="s">
        <v>122</v>
      </c>
      <c r="U2992" t="s">
        <v>123</v>
      </c>
      <c r="V2992" t="s">
        <v>39</v>
      </c>
      <c r="W2992" t="s">
        <v>83</v>
      </c>
      <c r="X2992" t="s">
        <v>97</v>
      </c>
      <c r="Y2992" t="s">
        <v>42</v>
      </c>
      <c r="Z2992" t="s">
        <v>43</v>
      </c>
      <c r="AA2992" t="s">
        <v>44</v>
      </c>
      <c r="AB2992" t="s">
        <v>44</v>
      </c>
    </row>
    <row r="2993" spans="1:28" x14ac:dyDescent="0.25">
      <c r="A2993" t="s">
        <v>6612</v>
      </c>
      <c r="B2993" s="1">
        <v>45535</v>
      </c>
      <c r="C2993" t="s">
        <v>6613</v>
      </c>
      <c r="D2993" t="s">
        <v>6614</v>
      </c>
      <c r="E2993">
        <v>48</v>
      </c>
      <c r="F2993" t="s">
        <v>48</v>
      </c>
      <c r="G2993" t="s">
        <v>101</v>
      </c>
      <c r="H2993" t="s">
        <v>102</v>
      </c>
      <c r="I2993" t="s">
        <v>103</v>
      </c>
      <c r="J2993" t="s">
        <v>104</v>
      </c>
      <c r="K2993">
        <v>2</v>
      </c>
      <c r="L2993" s="2">
        <v>1800</v>
      </c>
      <c r="M2993">
        <v>25</v>
      </c>
      <c r="N2993" s="2">
        <v>3600</v>
      </c>
      <c r="O2993" s="2">
        <v>900</v>
      </c>
      <c r="P2993" s="2">
        <v>2700</v>
      </c>
      <c r="Q2993" s="2">
        <v>2067.5700000000002</v>
      </c>
      <c r="R2993" s="2">
        <v>632.42999999999995</v>
      </c>
      <c r="S2993" t="s">
        <v>36</v>
      </c>
      <c r="T2993" t="s">
        <v>76</v>
      </c>
      <c r="U2993" t="s">
        <v>77</v>
      </c>
      <c r="V2993" t="s">
        <v>39</v>
      </c>
      <c r="W2993" t="s">
        <v>40</v>
      </c>
      <c r="X2993" t="s">
        <v>67</v>
      </c>
      <c r="Y2993" t="s">
        <v>84</v>
      </c>
      <c r="Z2993" t="s">
        <v>43</v>
      </c>
      <c r="AA2993" t="s">
        <v>44</v>
      </c>
      <c r="AB2993" t="s">
        <v>44</v>
      </c>
    </row>
    <row r="2994" spans="1:28" x14ac:dyDescent="0.25">
      <c r="A2994" t="s">
        <v>6615</v>
      </c>
      <c r="B2994" s="1">
        <v>45535</v>
      </c>
      <c r="C2994" t="s">
        <v>1298</v>
      </c>
      <c r="D2994" t="s">
        <v>1299</v>
      </c>
      <c r="E2994">
        <v>42</v>
      </c>
      <c r="F2994" t="s">
        <v>111</v>
      </c>
      <c r="G2994" t="s">
        <v>285</v>
      </c>
      <c r="H2994" t="s">
        <v>286</v>
      </c>
      <c r="I2994" t="s">
        <v>34</v>
      </c>
      <c r="J2994" t="s">
        <v>121</v>
      </c>
      <c r="K2994">
        <v>1</v>
      </c>
      <c r="L2994" s="2">
        <v>3200</v>
      </c>
      <c r="M2994">
        <v>10</v>
      </c>
      <c r="N2994" s="2">
        <v>3200</v>
      </c>
      <c r="O2994" s="2">
        <v>320</v>
      </c>
      <c r="P2994" s="2">
        <v>2880</v>
      </c>
      <c r="Q2994" s="2">
        <v>2026.49</v>
      </c>
      <c r="R2994" s="2">
        <v>853.51</v>
      </c>
      <c r="S2994" t="s">
        <v>64</v>
      </c>
      <c r="T2994" t="s">
        <v>114</v>
      </c>
      <c r="U2994" t="s">
        <v>115</v>
      </c>
      <c r="V2994" t="s">
        <v>39</v>
      </c>
      <c r="W2994" t="s">
        <v>66</v>
      </c>
      <c r="X2994" t="s">
        <v>97</v>
      </c>
      <c r="Y2994" t="s">
        <v>56</v>
      </c>
      <c r="Z2994" t="s">
        <v>144</v>
      </c>
      <c r="AA2994" t="s">
        <v>44</v>
      </c>
      <c r="AB2994" t="s">
        <v>44</v>
      </c>
    </row>
    <row r="2995" spans="1:28" x14ac:dyDescent="0.25">
      <c r="A2995" t="s">
        <v>6616</v>
      </c>
      <c r="B2995" s="1">
        <v>45535</v>
      </c>
      <c r="C2995" t="s">
        <v>5648</v>
      </c>
      <c r="D2995" t="s">
        <v>5649</v>
      </c>
      <c r="E2995">
        <v>35</v>
      </c>
      <c r="F2995" t="s">
        <v>48</v>
      </c>
      <c r="G2995" t="s">
        <v>141</v>
      </c>
      <c r="H2995" t="s">
        <v>142</v>
      </c>
      <c r="I2995" t="s">
        <v>74</v>
      </c>
      <c r="J2995" t="s">
        <v>143</v>
      </c>
      <c r="K2995">
        <v>3</v>
      </c>
      <c r="L2995" s="2">
        <v>900</v>
      </c>
      <c r="M2995">
        <v>0</v>
      </c>
      <c r="N2995" s="2">
        <v>2700</v>
      </c>
      <c r="O2995" s="2">
        <v>0</v>
      </c>
      <c r="P2995" s="2">
        <v>2700</v>
      </c>
      <c r="Q2995" s="2">
        <v>1789.72</v>
      </c>
      <c r="R2995" s="2">
        <v>910.28</v>
      </c>
      <c r="S2995" t="s">
        <v>53</v>
      </c>
      <c r="T2995" t="s">
        <v>54</v>
      </c>
      <c r="U2995" t="s">
        <v>55</v>
      </c>
      <c r="V2995" t="s">
        <v>39</v>
      </c>
      <c r="W2995" t="s">
        <v>83</v>
      </c>
      <c r="X2995" t="s">
        <v>97</v>
      </c>
      <c r="Y2995" t="s">
        <v>42</v>
      </c>
      <c r="Z2995" t="s">
        <v>43</v>
      </c>
      <c r="AA2995" t="s">
        <v>44</v>
      </c>
      <c r="AB2995" t="s">
        <v>44</v>
      </c>
    </row>
    <row r="2996" spans="1:28" x14ac:dyDescent="0.25">
      <c r="A2996" t="s">
        <v>6617</v>
      </c>
      <c r="B2996" s="1">
        <v>45535</v>
      </c>
      <c r="C2996" t="s">
        <v>6618</v>
      </c>
      <c r="D2996" t="s">
        <v>6619</v>
      </c>
      <c r="E2996">
        <v>25</v>
      </c>
      <c r="F2996" t="s">
        <v>31</v>
      </c>
      <c r="G2996" t="s">
        <v>32</v>
      </c>
      <c r="H2996" t="s">
        <v>33</v>
      </c>
      <c r="I2996" t="s">
        <v>34</v>
      </c>
      <c r="J2996" t="s">
        <v>35</v>
      </c>
      <c r="K2996">
        <v>1</v>
      </c>
      <c r="L2996" s="2">
        <v>55000</v>
      </c>
      <c r="M2996">
        <v>5</v>
      </c>
      <c r="N2996" s="2">
        <v>55000</v>
      </c>
      <c r="O2996" s="2">
        <v>2750</v>
      </c>
      <c r="P2996" s="2">
        <v>52250</v>
      </c>
      <c r="Q2996" s="2">
        <v>31067.86</v>
      </c>
      <c r="R2996" s="2">
        <v>21182.14</v>
      </c>
      <c r="S2996" t="s">
        <v>64</v>
      </c>
      <c r="T2996" t="s">
        <v>65</v>
      </c>
      <c r="U2996" t="s">
        <v>65</v>
      </c>
      <c r="V2996" t="s">
        <v>39</v>
      </c>
      <c r="W2996" t="s">
        <v>83</v>
      </c>
      <c r="X2996" t="s">
        <v>67</v>
      </c>
      <c r="Y2996" t="s">
        <v>42</v>
      </c>
      <c r="Z2996" t="s">
        <v>43</v>
      </c>
      <c r="AA2996" t="s">
        <v>44</v>
      </c>
      <c r="AB2996" t="s">
        <v>44</v>
      </c>
    </row>
    <row r="2997" spans="1:28" x14ac:dyDescent="0.25">
      <c r="A2997" t="s">
        <v>6620</v>
      </c>
      <c r="B2997" s="1">
        <v>45535</v>
      </c>
      <c r="C2997" t="s">
        <v>6621</v>
      </c>
      <c r="D2997" t="s">
        <v>6622</v>
      </c>
      <c r="E2997">
        <v>42</v>
      </c>
      <c r="F2997" t="s">
        <v>48</v>
      </c>
      <c r="G2997" t="s">
        <v>352</v>
      </c>
      <c r="H2997" t="s">
        <v>353</v>
      </c>
      <c r="I2997" t="s">
        <v>103</v>
      </c>
      <c r="J2997" t="s">
        <v>104</v>
      </c>
      <c r="K2997">
        <v>3</v>
      </c>
      <c r="L2997" s="2">
        <v>850</v>
      </c>
      <c r="M2997">
        <v>30</v>
      </c>
      <c r="N2997" s="2">
        <v>2550</v>
      </c>
      <c r="O2997" s="2">
        <v>765</v>
      </c>
      <c r="P2997" s="2">
        <v>1785</v>
      </c>
      <c r="Q2997" s="2">
        <v>1420.27</v>
      </c>
      <c r="R2997" s="2">
        <v>364.73</v>
      </c>
      <c r="S2997" t="s">
        <v>53</v>
      </c>
      <c r="T2997" t="s">
        <v>105</v>
      </c>
      <c r="U2997" t="s">
        <v>106</v>
      </c>
      <c r="V2997" t="s">
        <v>39</v>
      </c>
      <c r="W2997" t="s">
        <v>83</v>
      </c>
      <c r="X2997" t="s">
        <v>41</v>
      </c>
      <c r="Y2997" t="s">
        <v>84</v>
      </c>
      <c r="Z2997" t="s">
        <v>223</v>
      </c>
      <c r="AA2997" t="s">
        <v>44</v>
      </c>
      <c r="AB2997" t="s">
        <v>44</v>
      </c>
    </row>
    <row r="2998" spans="1:28" x14ac:dyDescent="0.25">
      <c r="A2998" t="s">
        <v>6623</v>
      </c>
      <c r="B2998" s="1">
        <v>45535</v>
      </c>
      <c r="C2998" t="s">
        <v>2607</v>
      </c>
      <c r="D2998" t="s">
        <v>2608</v>
      </c>
      <c r="E2998">
        <v>59</v>
      </c>
      <c r="F2998" t="s">
        <v>31</v>
      </c>
      <c r="G2998" t="s">
        <v>141</v>
      </c>
      <c r="H2998" t="s">
        <v>142</v>
      </c>
      <c r="I2998" t="s">
        <v>74</v>
      </c>
      <c r="J2998" t="s">
        <v>143</v>
      </c>
      <c r="K2998">
        <v>1</v>
      </c>
      <c r="L2998" s="2">
        <v>900</v>
      </c>
      <c r="M2998">
        <v>10</v>
      </c>
      <c r="N2998" s="2">
        <v>900</v>
      </c>
      <c r="O2998" s="2">
        <v>90</v>
      </c>
      <c r="P2998" s="2">
        <v>810</v>
      </c>
      <c r="Q2998" s="2">
        <v>604.91</v>
      </c>
      <c r="R2998" s="2">
        <v>205.09</v>
      </c>
      <c r="S2998" t="s">
        <v>36</v>
      </c>
      <c r="T2998" t="s">
        <v>76</v>
      </c>
      <c r="U2998" t="s">
        <v>77</v>
      </c>
      <c r="V2998" t="s">
        <v>39</v>
      </c>
      <c r="W2998" t="s">
        <v>124</v>
      </c>
      <c r="X2998" t="s">
        <v>97</v>
      </c>
      <c r="Y2998" t="s">
        <v>56</v>
      </c>
      <c r="Z2998" t="s">
        <v>223</v>
      </c>
      <c r="AA2998" t="s">
        <v>44</v>
      </c>
      <c r="AB2998" t="s">
        <v>44</v>
      </c>
    </row>
    <row r="2999" spans="1:28" x14ac:dyDescent="0.25">
      <c r="A2999" t="s">
        <v>6624</v>
      </c>
      <c r="B2999" s="1">
        <v>45535</v>
      </c>
      <c r="C2999" t="s">
        <v>6625</v>
      </c>
      <c r="D2999" t="s">
        <v>6626</v>
      </c>
      <c r="E2999">
        <v>58</v>
      </c>
      <c r="F2999" t="s">
        <v>48</v>
      </c>
      <c r="G2999" t="s">
        <v>243</v>
      </c>
      <c r="H2999" t="s">
        <v>244</v>
      </c>
      <c r="I2999" t="s">
        <v>103</v>
      </c>
      <c r="J2999" t="s">
        <v>104</v>
      </c>
      <c r="K2999">
        <v>5</v>
      </c>
      <c r="L2999" s="2">
        <v>450</v>
      </c>
      <c r="M2999">
        <v>0</v>
      </c>
      <c r="N2999" s="2">
        <v>2250</v>
      </c>
      <c r="O2999" s="2">
        <v>0</v>
      </c>
      <c r="P2999" s="2">
        <v>2250</v>
      </c>
      <c r="Q2999" s="2">
        <v>1430.69</v>
      </c>
      <c r="R2999" s="2">
        <v>819.31</v>
      </c>
      <c r="S2999" t="s">
        <v>36</v>
      </c>
      <c r="T2999" t="s">
        <v>163</v>
      </c>
      <c r="U2999" t="s">
        <v>164</v>
      </c>
      <c r="V2999" t="s">
        <v>39</v>
      </c>
      <c r="W2999" t="s">
        <v>83</v>
      </c>
      <c r="X2999" t="s">
        <v>97</v>
      </c>
      <c r="Y2999" t="s">
        <v>42</v>
      </c>
      <c r="Z2999" t="s">
        <v>43</v>
      </c>
      <c r="AA2999" t="s">
        <v>44</v>
      </c>
      <c r="AB2999" t="s">
        <v>44</v>
      </c>
    </row>
    <row r="3000" spans="1:28" x14ac:dyDescent="0.25">
      <c r="A3000" t="s">
        <v>6627</v>
      </c>
      <c r="B3000" s="1">
        <v>45535</v>
      </c>
      <c r="C3000" t="s">
        <v>2339</v>
      </c>
      <c r="D3000" t="s">
        <v>2340</v>
      </c>
      <c r="E3000">
        <v>21</v>
      </c>
      <c r="F3000" t="s">
        <v>48</v>
      </c>
      <c r="G3000" t="s">
        <v>176</v>
      </c>
      <c r="H3000" t="s">
        <v>177</v>
      </c>
      <c r="I3000" t="s">
        <v>34</v>
      </c>
      <c r="J3000" t="s">
        <v>35</v>
      </c>
      <c r="K3000">
        <v>3</v>
      </c>
      <c r="L3000" s="2">
        <v>6500</v>
      </c>
      <c r="M3000">
        <v>10</v>
      </c>
      <c r="N3000" s="2">
        <v>19500</v>
      </c>
      <c r="O3000" s="2">
        <v>1950</v>
      </c>
      <c r="P3000" s="2">
        <v>17550</v>
      </c>
      <c r="Q3000" s="2">
        <v>13791.91</v>
      </c>
      <c r="R3000" s="2">
        <v>3758.09</v>
      </c>
      <c r="S3000" t="s">
        <v>64</v>
      </c>
      <c r="T3000" t="s">
        <v>153</v>
      </c>
      <c r="U3000" t="s">
        <v>154</v>
      </c>
      <c r="V3000" t="s">
        <v>39</v>
      </c>
      <c r="W3000" t="s">
        <v>66</v>
      </c>
      <c r="X3000" t="s">
        <v>67</v>
      </c>
      <c r="Y3000" t="s">
        <v>42</v>
      </c>
      <c r="Z3000" t="s">
        <v>223</v>
      </c>
      <c r="AA3000" t="s">
        <v>44</v>
      </c>
      <c r="AB3000" t="s">
        <v>44</v>
      </c>
    </row>
    <row r="3001" spans="1:28" x14ac:dyDescent="0.25">
      <c r="A3001" t="s">
        <v>6628</v>
      </c>
      <c r="B3001" s="1">
        <v>45535</v>
      </c>
      <c r="C3001" t="s">
        <v>6629</v>
      </c>
      <c r="D3001" t="s">
        <v>6630</v>
      </c>
      <c r="E3001">
        <v>19</v>
      </c>
      <c r="F3001" t="s">
        <v>31</v>
      </c>
      <c r="G3001" t="s">
        <v>207</v>
      </c>
      <c r="H3001" t="s">
        <v>208</v>
      </c>
      <c r="I3001" t="s">
        <v>34</v>
      </c>
      <c r="J3001" t="s">
        <v>143</v>
      </c>
      <c r="K3001">
        <v>2</v>
      </c>
      <c r="L3001" s="2">
        <v>18000</v>
      </c>
      <c r="M3001">
        <v>15</v>
      </c>
      <c r="N3001" s="2">
        <v>36000</v>
      </c>
      <c r="O3001" s="2">
        <v>5400</v>
      </c>
      <c r="P3001" s="2">
        <v>30600</v>
      </c>
      <c r="Q3001" s="2">
        <v>22168.25</v>
      </c>
      <c r="R3001" s="2">
        <v>8431.75</v>
      </c>
      <c r="S3001" t="s">
        <v>64</v>
      </c>
      <c r="T3001" t="s">
        <v>76</v>
      </c>
      <c r="U3001" t="s">
        <v>77</v>
      </c>
      <c r="V3001" t="s">
        <v>39</v>
      </c>
      <c r="W3001" t="s">
        <v>66</v>
      </c>
      <c r="X3001" t="s">
        <v>97</v>
      </c>
      <c r="Y3001" t="s">
        <v>56</v>
      </c>
      <c r="Z3001" t="s">
        <v>107</v>
      </c>
      <c r="AA3001" t="s">
        <v>44</v>
      </c>
      <c r="AB3001" t="s">
        <v>44</v>
      </c>
    </row>
    <row r="3002" spans="1:28" x14ac:dyDescent="0.25">
      <c r="A3002" t="s">
        <v>6631</v>
      </c>
      <c r="B3002" s="1">
        <v>45535</v>
      </c>
      <c r="C3002" t="s">
        <v>4869</v>
      </c>
      <c r="D3002" t="s">
        <v>4870</v>
      </c>
      <c r="E3002">
        <v>20</v>
      </c>
      <c r="F3002" t="s">
        <v>48</v>
      </c>
      <c r="G3002" t="s">
        <v>176</v>
      </c>
      <c r="H3002" t="s">
        <v>177</v>
      </c>
      <c r="I3002" t="s">
        <v>34</v>
      </c>
      <c r="J3002" t="s">
        <v>35</v>
      </c>
      <c r="K3002">
        <v>1</v>
      </c>
      <c r="L3002" s="2">
        <v>6500</v>
      </c>
      <c r="M3002">
        <v>15</v>
      </c>
      <c r="N3002" s="2">
        <v>6500</v>
      </c>
      <c r="O3002" s="2">
        <v>975</v>
      </c>
      <c r="P3002" s="2">
        <v>5525</v>
      </c>
      <c r="Q3002" s="2">
        <v>3917.22</v>
      </c>
      <c r="R3002" s="2">
        <v>1607.78</v>
      </c>
      <c r="S3002" t="s">
        <v>64</v>
      </c>
      <c r="T3002" t="s">
        <v>96</v>
      </c>
      <c r="U3002" t="s">
        <v>96</v>
      </c>
      <c r="V3002" t="s">
        <v>39</v>
      </c>
      <c r="W3002" t="s">
        <v>92</v>
      </c>
      <c r="X3002" t="s">
        <v>41</v>
      </c>
      <c r="Y3002" t="s">
        <v>56</v>
      </c>
      <c r="Z3002" t="s">
        <v>223</v>
      </c>
      <c r="AA3002" t="s">
        <v>44</v>
      </c>
      <c r="AB3002" t="s">
        <v>44</v>
      </c>
    </row>
    <row r="3003" spans="1:28" x14ac:dyDescent="0.25">
      <c r="A3003" t="s">
        <v>6632</v>
      </c>
      <c r="B3003" s="1">
        <v>45536</v>
      </c>
      <c r="C3003" t="s">
        <v>1554</v>
      </c>
      <c r="D3003" t="s">
        <v>1555</v>
      </c>
      <c r="E3003">
        <v>59</v>
      </c>
      <c r="F3003" t="s">
        <v>48</v>
      </c>
      <c r="G3003" t="s">
        <v>81</v>
      </c>
      <c r="H3003" t="s">
        <v>82</v>
      </c>
      <c r="I3003" t="s">
        <v>51</v>
      </c>
      <c r="J3003" t="s">
        <v>52</v>
      </c>
      <c r="K3003">
        <v>4</v>
      </c>
      <c r="L3003" s="2">
        <v>600</v>
      </c>
      <c r="M3003">
        <v>0</v>
      </c>
      <c r="N3003" s="2">
        <v>2400</v>
      </c>
      <c r="O3003" s="2">
        <v>0</v>
      </c>
      <c r="P3003" s="2">
        <v>2400</v>
      </c>
      <c r="Q3003" s="2">
        <v>1682.39</v>
      </c>
      <c r="R3003" s="2">
        <v>717.61</v>
      </c>
      <c r="S3003" t="s">
        <v>53</v>
      </c>
      <c r="T3003" t="s">
        <v>96</v>
      </c>
      <c r="U3003" t="s">
        <v>96</v>
      </c>
      <c r="V3003" t="s">
        <v>39</v>
      </c>
      <c r="W3003" t="s">
        <v>124</v>
      </c>
      <c r="X3003" t="s">
        <v>97</v>
      </c>
      <c r="Y3003" t="s">
        <v>42</v>
      </c>
      <c r="Z3003" t="s">
        <v>43</v>
      </c>
      <c r="AA3003" t="s">
        <v>68</v>
      </c>
      <c r="AB3003" t="s">
        <v>68</v>
      </c>
    </row>
    <row r="3004" spans="1:28" x14ac:dyDescent="0.25">
      <c r="A3004" t="s">
        <v>6633</v>
      </c>
      <c r="B3004" s="1">
        <v>45536</v>
      </c>
      <c r="C3004" t="s">
        <v>5375</v>
      </c>
      <c r="D3004" t="s">
        <v>5376</v>
      </c>
      <c r="E3004">
        <v>27</v>
      </c>
      <c r="F3004" t="s">
        <v>111</v>
      </c>
      <c r="G3004" t="s">
        <v>168</v>
      </c>
      <c r="H3004" t="s">
        <v>169</v>
      </c>
      <c r="I3004" t="s">
        <v>62</v>
      </c>
      <c r="J3004" t="s">
        <v>143</v>
      </c>
      <c r="K3004">
        <v>3</v>
      </c>
      <c r="L3004" s="2">
        <v>1800</v>
      </c>
      <c r="M3004">
        <v>15</v>
      </c>
      <c r="N3004" s="2">
        <v>5400</v>
      </c>
      <c r="O3004" s="2">
        <v>810</v>
      </c>
      <c r="P3004" s="2">
        <v>4590</v>
      </c>
      <c r="Q3004" s="2">
        <v>3663.5</v>
      </c>
      <c r="R3004" s="2">
        <v>926.5</v>
      </c>
      <c r="S3004" t="s">
        <v>53</v>
      </c>
      <c r="T3004" t="s">
        <v>96</v>
      </c>
      <c r="U3004" t="s">
        <v>96</v>
      </c>
      <c r="V3004" t="s">
        <v>39</v>
      </c>
      <c r="W3004" t="s">
        <v>66</v>
      </c>
      <c r="X3004" t="s">
        <v>41</v>
      </c>
      <c r="Y3004" t="s">
        <v>56</v>
      </c>
      <c r="Z3004" t="s">
        <v>43</v>
      </c>
      <c r="AA3004" t="s">
        <v>44</v>
      </c>
      <c r="AB3004" t="s">
        <v>44</v>
      </c>
    </row>
    <row r="3005" spans="1:28" x14ac:dyDescent="0.25">
      <c r="A3005" t="s">
        <v>6634</v>
      </c>
      <c r="B3005" s="1">
        <v>45536</v>
      </c>
      <c r="C3005" t="s">
        <v>6635</v>
      </c>
      <c r="D3005" t="s">
        <v>6636</v>
      </c>
      <c r="E3005">
        <v>34</v>
      </c>
      <c r="F3005" t="s">
        <v>111</v>
      </c>
      <c r="G3005" t="s">
        <v>436</v>
      </c>
      <c r="H3005" t="s">
        <v>437</v>
      </c>
      <c r="I3005" t="s">
        <v>74</v>
      </c>
      <c r="J3005" t="s">
        <v>190</v>
      </c>
      <c r="K3005">
        <v>3</v>
      </c>
      <c r="L3005" s="2">
        <v>1800</v>
      </c>
      <c r="M3005">
        <v>5</v>
      </c>
      <c r="N3005" s="2">
        <v>5400</v>
      </c>
      <c r="O3005" s="2">
        <v>270</v>
      </c>
      <c r="P3005" s="2">
        <v>5130</v>
      </c>
      <c r="Q3005" s="2">
        <v>3451.61</v>
      </c>
      <c r="R3005" s="2">
        <v>1678.39</v>
      </c>
      <c r="S3005" t="s">
        <v>53</v>
      </c>
      <c r="T3005" t="s">
        <v>153</v>
      </c>
      <c r="U3005" t="s">
        <v>154</v>
      </c>
      <c r="V3005" t="s">
        <v>39</v>
      </c>
      <c r="W3005" t="s">
        <v>137</v>
      </c>
      <c r="X3005" t="s">
        <v>97</v>
      </c>
      <c r="Y3005" t="s">
        <v>42</v>
      </c>
      <c r="Z3005" t="s">
        <v>43</v>
      </c>
      <c r="AA3005" t="s">
        <v>44</v>
      </c>
      <c r="AB3005" t="s">
        <v>68</v>
      </c>
    </row>
    <row r="3006" spans="1:28" x14ac:dyDescent="0.25">
      <c r="A3006" t="s">
        <v>6637</v>
      </c>
      <c r="B3006" s="1">
        <v>45536</v>
      </c>
      <c r="C3006" t="s">
        <v>5234</v>
      </c>
      <c r="D3006" t="s">
        <v>5235</v>
      </c>
      <c r="E3006">
        <v>46</v>
      </c>
      <c r="F3006" t="s">
        <v>111</v>
      </c>
      <c r="G3006" t="s">
        <v>197</v>
      </c>
      <c r="H3006" t="s">
        <v>198</v>
      </c>
      <c r="I3006" t="s">
        <v>74</v>
      </c>
      <c r="J3006" t="s">
        <v>75</v>
      </c>
      <c r="K3006">
        <v>1</v>
      </c>
      <c r="L3006" s="2">
        <v>2600</v>
      </c>
      <c r="M3006">
        <v>10</v>
      </c>
      <c r="N3006" s="2">
        <v>2600</v>
      </c>
      <c r="O3006" s="2">
        <v>260</v>
      </c>
      <c r="P3006" s="2">
        <v>2340</v>
      </c>
      <c r="Q3006" s="2">
        <v>1512.58</v>
      </c>
      <c r="R3006" s="2">
        <v>827.42</v>
      </c>
      <c r="S3006" t="s">
        <v>64</v>
      </c>
      <c r="T3006" t="s">
        <v>114</v>
      </c>
      <c r="U3006" t="s">
        <v>115</v>
      </c>
      <c r="V3006" t="s">
        <v>39</v>
      </c>
      <c r="W3006" t="s">
        <v>124</v>
      </c>
      <c r="X3006" t="s">
        <v>97</v>
      </c>
      <c r="Y3006" t="s">
        <v>42</v>
      </c>
      <c r="Z3006" t="s">
        <v>43</v>
      </c>
      <c r="AA3006" t="s">
        <v>44</v>
      </c>
      <c r="AB3006" t="s">
        <v>44</v>
      </c>
    </row>
    <row r="3007" spans="1:28" x14ac:dyDescent="0.25">
      <c r="A3007" t="s">
        <v>6638</v>
      </c>
      <c r="B3007" s="1">
        <v>45536</v>
      </c>
      <c r="C3007" t="s">
        <v>6318</v>
      </c>
      <c r="D3007" t="s">
        <v>6319</v>
      </c>
      <c r="E3007">
        <v>60</v>
      </c>
      <c r="F3007" t="s">
        <v>48</v>
      </c>
      <c r="G3007" t="s">
        <v>273</v>
      </c>
      <c r="H3007" t="s">
        <v>274</v>
      </c>
      <c r="I3007" t="s">
        <v>51</v>
      </c>
      <c r="J3007" t="s">
        <v>52</v>
      </c>
      <c r="K3007">
        <v>1</v>
      </c>
      <c r="L3007" s="2">
        <v>250</v>
      </c>
      <c r="M3007">
        <v>0</v>
      </c>
      <c r="N3007" s="2">
        <v>250</v>
      </c>
      <c r="O3007" s="2">
        <v>0</v>
      </c>
      <c r="P3007" s="2">
        <v>250</v>
      </c>
      <c r="Q3007" s="2">
        <v>158.69999999999999</v>
      </c>
      <c r="R3007" s="2">
        <v>91.3</v>
      </c>
      <c r="S3007" t="s">
        <v>53</v>
      </c>
      <c r="T3007" t="s">
        <v>65</v>
      </c>
      <c r="U3007" t="s">
        <v>65</v>
      </c>
      <c r="V3007" t="s">
        <v>39</v>
      </c>
      <c r="W3007" t="s">
        <v>40</v>
      </c>
      <c r="X3007" t="s">
        <v>67</v>
      </c>
      <c r="Y3007" t="s">
        <v>42</v>
      </c>
      <c r="Z3007" t="s">
        <v>43</v>
      </c>
      <c r="AA3007" t="s">
        <v>44</v>
      </c>
      <c r="AB3007" t="s">
        <v>44</v>
      </c>
    </row>
    <row r="3008" spans="1:28" x14ac:dyDescent="0.25">
      <c r="A3008" t="s">
        <v>6639</v>
      </c>
      <c r="B3008" s="1">
        <v>45536</v>
      </c>
      <c r="C3008" t="s">
        <v>5783</v>
      </c>
      <c r="D3008" t="s">
        <v>5784</v>
      </c>
      <c r="E3008">
        <v>55</v>
      </c>
      <c r="F3008" t="s">
        <v>111</v>
      </c>
      <c r="G3008" t="s">
        <v>49</v>
      </c>
      <c r="H3008" t="s">
        <v>50</v>
      </c>
      <c r="I3008" t="s">
        <v>51</v>
      </c>
      <c r="J3008" t="s">
        <v>52</v>
      </c>
      <c r="K3008">
        <v>4</v>
      </c>
      <c r="L3008" s="2">
        <v>500</v>
      </c>
      <c r="M3008">
        <v>5</v>
      </c>
      <c r="N3008" s="2">
        <v>2000</v>
      </c>
      <c r="O3008" s="2">
        <v>100</v>
      </c>
      <c r="P3008" s="2">
        <v>1900</v>
      </c>
      <c r="Q3008" s="2">
        <v>1063.4000000000001</v>
      </c>
      <c r="R3008" s="2">
        <v>836.6</v>
      </c>
      <c r="S3008" t="s">
        <v>53</v>
      </c>
      <c r="T3008" t="s">
        <v>178</v>
      </c>
      <c r="U3008" t="s">
        <v>154</v>
      </c>
      <c r="V3008" t="s">
        <v>39</v>
      </c>
      <c r="W3008" t="s">
        <v>137</v>
      </c>
      <c r="X3008" t="s">
        <v>41</v>
      </c>
      <c r="Y3008" t="s">
        <v>56</v>
      </c>
      <c r="Z3008" t="s">
        <v>43</v>
      </c>
      <c r="AA3008" t="s">
        <v>44</v>
      </c>
      <c r="AB3008" t="s">
        <v>44</v>
      </c>
    </row>
    <row r="3009" spans="1:28" x14ac:dyDescent="0.25">
      <c r="A3009" t="s">
        <v>6640</v>
      </c>
      <c r="B3009" s="1">
        <v>45536</v>
      </c>
      <c r="C3009" t="s">
        <v>5138</v>
      </c>
      <c r="D3009" t="s">
        <v>5139</v>
      </c>
      <c r="E3009">
        <v>25</v>
      </c>
      <c r="F3009" t="s">
        <v>48</v>
      </c>
      <c r="G3009" t="s">
        <v>158</v>
      </c>
      <c r="H3009" t="s">
        <v>159</v>
      </c>
      <c r="I3009" t="s">
        <v>51</v>
      </c>
      <c r="J3009" t="s">
        <v>52</v>
      </c>
      <c r="K3009">
        <v>1</v>
      </c>
      <c r="L3009" s="2">
        <v>650</v>
      </c>
      <c r="M3009">
        <v>5</v>
      </c>
      <c r="N3009" s="2">
        <v>650</v>
      </c>
      <c r="O3009" s="2">
        <v>32.5</v>
      </c>
      <c r="P3009" s="2">
        <v>617.5</v>
      </c>
      <c r="Q3009" s="2">
        <v>350.82</v>
      </c>
      <c r="R3009" s="2">
        <v>266.68</v>
      </c>
      <c r="S3009" t="s">
        <v>53</v>
      </c>
      <c r="T3009" t="s">
        <v>105</v>
      </c>
      <c r="U3009" t="s">
        <v>106</v>
      </c>
      <c r="V3009" t="s">
        <v>39</v>
      </c>
      <c r="W3009" t="s">
        <v>124</v>
      </c>
      <c r="X3009" t="s">
        <v>97</v>
      </c>
      <c r="Y3009" t="s">
        <v>56</v>
      </c>
      <c r="Z3009" t="s">
        <v>107</v>
      </c>
      <c r="AA3009" t="s">
        <v>44</v>
      </c>
      <c r="AB3009" t="s">
        <v>44</v>
      </c>
    </row>
    <row r="3010" spans="1:28" x14ac:dyDescent="0.25">
      <c r="A3010" t="s">
        <v>6641</v>
      </c>
      <c r="B3010" s="1">
        <v>45536</v>
      </c>
      <c r="C3010" t="s">
        <v>6642</v>
      </c>
      <c r="D3010" t="s">
        <v>6643</v>
      </c>
      <c r="E3010">
        <v>42</v>
      </c>
      <c r="F3010" t="s">
        <v>31</v>
      </c>
      <c r="G3010" t="s">
        <v>207</v>
      </c>
      <c r="H3010" t="s">
        <v>208</v>
      </c>
      <c r="I3010" t="s">
        <v>34</v>
      </c>
      <c r="J3010" t="s">
        <v>143</v>
      </c>
      <c r="K3010">
        <v>3</v>
      </c>
      <c r="L3010" s="2">
        <v>18000</v>
      </c>
      <c r="M3010">
        <v>10</v>
      </c>
      <c r="N3010" s="2">
        <v>54000</v>
      </c>
      <c r="O3010" s="2">
        <v>5400</v>
      </c>
      <c r="P3010" s="2">
        <v>48600</v>
      </c>
      <c r="Q3010" s="2">
        <v>39189.01</v>
      </c>
      <c r="R3010" s="2">
        <v>9410.99</v>
      </c>
      <c r="S3010" t="s">
        <v>53</v>
      </c>
      <c r="T3010" t="s">
        <v>96</v>
      </c>
      <c r="U3010" t="s">
        <v>96</v>
      </c>
      <c r="V3010" t="s">
        <v>39</v>
      </c>
      <c r="W3010" t="s">
        <v>40</v>
      </c>
      <c r="X3010" t="s">
        <v>67</v>
      </c>
      <c r="Y3010" t="s">
        <v>42</v>
      </c>
      <c r="Z3010" t="s">
        <v>43</v>
      </c>
      <c r="AA3010" t="s">
        <v>44</v>
      </c>
      <c r="AB3010" t="s">
        <v>44</v>
      </c>
    </row>
    <row r="3011" spans="1:28" x14ac:dyDescent="0.25">
      <c r="A3011" t="s">
        <v>6644</v>
      </c>
      <c r="B3011" s="1">
        <v>45536</v>
      </c>
      <c r="C3011" t="s">
        <v>6645</v>
      </c>
      <c r="D3011" t="s">
        <v>6646</v>
      </c>
      <c r="E3011">
        <v>37</v>
      </c>
      <c r="F3011" t="s">
        <v>31</v>
      </c>
      <c r="G3011" t="s">
        <v>72</v>
      </c>
      <c r="H3011" t="s">
        <v>73</v>
      </c>
      <c r="I3011" t="s">
        <v>74</v>
      </c>
      <c r="J3011" t="s">
        <v>75</v>
      </c>
      <c r="K3011">
        <v>1</v>
      </c>
      <c r="L3011" s="2">
        <v>2200</v>
      </c>
      <c r="M3011">
        <v>5</v>
      </c>
      <c r="N3011" s="2">
        <v>2200</v>
      </c>
      <c r="O3011" s="2">
        <v>110</v>
      </c>
      <c r="P3011" s="2">
        <v>2090</v>
      </c>
      <c r="Q3011" s="2">
        <v>1668.09</v>
      </c>
      <c r="R3011" s="2">
        <v>421.91</v>
      </c>
      <c r="S3011" t="s">
        <v>64</v>
      </c>
      <c r="T3011" t="s">
        <v>153</v>
      </c>
      <c r="U3011" t="s">
        <v>154</v>
      </c>
      <c r="V3011" t="s">
        <v>39</v>
      </c>
      <c r="W3011" t="s">
        <v>66</v>
      </c>
      <c r="X3011" t="s">
        <v>41</v>
      </c>
      <c r="Y3011" t="s">
        <v>42</v>
      </c>
      <c r="Z3011" t="s">
        <v>43</v>
      </c>
      <c r="AA3011" t="s">
        <v>44</v>
      </c>
      <c r="AB3011" t="s">
        <v>44</v>
      </c>
    </row>
    <row r="3012" spans="1:28" x14ac:dyDescent="0.25">
      <c r="A3012" t="s">
        <v>6647</v>
      </c>
      <c r="B3012" s="1">
        <v>45536</v>
      </c>
      <c r="C3012" t="s">
        <v>1165</v>
      </c>
      <c r="D3012" t="s">
        <v>1166</v>
      </c>
      <c r="E3012">
        <v>33</v>
      </c>
      <c r="F3012" t="s">
        <v>48</v>
      </c>
      <c r="G3012" t="s">
        <v>49</v>
      </c>
      <c r="H3012" t="s">
        <v>50</v>
      </c>
      <c r="I3012" t="s">
        <v>51</v>
      </c>
      <c r="J3012" t="s">
        <v>52</v>
      </c>
      <c r="K3012">
        <v>1</v>
      </c>
      <c r="L3012" s="2">
        <v>500</v>
      </c>
      <c r="M3012">
        <v>10</v>
      </c>
      <c r="N3012" s="2">
        <v>500</v>
      </c>
      <c r="O3012" s="2">
        <v>50</v>
      </c>
      <c r="P3012" s="2">
        <v>450</v>
      </c>
      <c r="Q3012" s="2">
        <v>303.48</v>
      </c>
      <c r="R3012" s="2">
        <v>146.52000000000001</v>
      </c>
      <c r="S3012" t="s">
        <v>36</v>
      </c>
      <c r="T3012" t="s">
        <v>290</v>
      </c>
      <c r="U3012" t="s">
        <v>291</v>
      </c>
      <c r="V3012" t="s">
        <v>39</v>
      </c>
      <c r="W3012" t="s">
        <v>83</v>
      </c>
      <c r="X3012" t="s">
        <v>67</v>
      </c>
      <c r="Y3012" t="s">
        <v>42</v>
      </c>
      <c r="Z3012" t="s">
        <v>508</v>
      </c>
      <c r="AA3012" t="s">
        <v>44</v>
      </c>
      <c r="AB3012" t="s">
        <v>68</v>
      </c>
    </row>
    <row r="3013" spans="1:28" x14ac:dyDescent="0.25">
      <c r="A3013" t="s">
        <v>6648</v>
      </c>
      <c r="B3013" s="1">
        <v>45536</v>
      </c>
      <c r="C3013" t="s">
        <v>4203</v>
      </c>
      <c r="D3013" t="s">
        <v>4204</v>
      </c>
      <c r="E3013">
        <v>24</v>
      </c>
      <c r="F3013" t="s">
        <v>48</v>
      </c>
      <c r="G3013" t="s">
        <v>387</v>
      </c>
      <c r="H3013" t="s">
        <v>388</v>
      </c>
      <c r="I3013" t="s">
        <v>74</v>
      </c>
      <c r="J3013" t="s">
        <v>75</v>
      </c>
      <c r="K3013">
        <v>3</v>
      </c>
      <c r="L3013" s="2">
        <v>3200</v>
      </c>
      <c r="M3013">
        <v>5</v>
      </c>
      <c r="N3013" s="2">
        <v>9600</v>
      </c>
      <c r="O3013" s="2">
        <v>480</v>
      </c>
      <c r="P3013" s="2">
        <v>9120</v>
      </c>
      <c r="Q3013" s="2">
        <v>5084.2700000000004</v>
      </c>
      <c r="R3013" s="2">
        <v>4035.73</v>
      </c>
      <c r="S3013" t="s">
        <v>53</v>
      </c>
      <c r="T3013" t="s">
        <v>290</v>
      </c>
      <c r="U3013" t="s">
        <v>291</v>
      </c>
      <c r="V3013" t="s">
        <v>39</v>
      </c>
      <c r="W3013" t="s">
        <v>66</v>
      </c>
      <c r="X3013" t="s">
        <v>41</v>
      </c>
      <c r="Y3013" t="s">
        <v>56</v>
      </c>
      <c r="Z3013" t="s">
        <v>43</v>
      </c>
      <c r="AA3013" t="s">
        <v>44</v>
      </c>
      <c r="AB3013" t="s">
        <v>44</v>
      </c>
    </row>
    <row r="3014" spans="1:28" x14ac:dyDescent="0.25">
      <c r="A3014" t="s">
        <v>6649</v>
      </c>
      <c r="B3014" s="1">
        <v>45536</v>
      </c>
      <c r="C3014" t="s">
        <v>2280</v>
      </c>
      <c r="D3014" t="s">
        <v>2281</v>
      </c>
      <c r="E3014">
        <v>30</v>
      </c>
      <c r="F3014" t="s">
        <v>48</v>
      </c>
      <c r="G3014" t="s">
        <v>188</v>
      </c>
      <c r="H3014" t="s">
        <v>189</v>
      </c>
      <c r="I3014" t="s">
        <v>34</v>
      </c>
      <c r="J3014" t="s">
        <v>190</v>
      </c>
      <c r="K3014">
        <v>2</v>
      </c>
      <c r="L3014" s="2">
        <v>1800</v>
      </c>
      <c r="M3014">
        <v>5</v>
      </c>
      <c r="N3014" s="2">
        <v>3600</v>
      </c>
      <c r="O3014" s="2">
        <v>180</v>
      </c>
      <c r="P3014" s="2">
        <v>3420</v>
      </c>
      <c r="Q3014" s="2">
        <v>2350.59</v>
      </c>
      <c r="R3014" s="2">
        <v>1069.4100000000001</v>
      </c>
      <c r="S3014" t="s">
        <v>64</v>
      </c>
      <c r="T3014" t="s">
        <v>136</v>
      </c>
      <c r="U3014" t="s">
        <v>38</v>
      </c>
      <c r="V3014" t="s">
        <v>39</v>
      </c>
      <c r="W3014" t="s">
        <v>40</v>
      </c>
      <c r="X3014" t="s">
        <v>41</v>
      </c>
      <c r="Y3014" t="s">
        <v>42</v>
      </c>
      <c r="Z3014" t="s">
        <v>43</v>
      </c>
      <c r="AA3014" t="s">
        <v>44</v>
      </c>
      <c r="AB3014" t="s">
        <v>44</v>
      </c>
    </row>
    <row r="3015" spans="1:28" x14ac:dyDescent="0.25">
      <c r="A3015" t="s">
        <v>6650</v>
      </c>
      <c r="B3015" s="1">
        <v>45536</v>
      </c>
      <c r="C3015" t="s">
        <v>6651</v>
      </c>
      <c r="D3015" t="s">
        <v>6652</v>
      </c>
      <c r="E3015">
        <v>27</v>
      </c>
      <c r="F3015" t="s">
        <v>48</v>
      </c>
      <c r="G3015" t="s">
        <v>227</v>
      </c>
      <c r="H3015" t="s">
        <v>228</v>
      </c>
      <c r="I3015" t="s">
        <v>74</v>
      </c>
      <c r="J3015" t="s">
        <v>75</v>
      </c>
      <c r="K3015">
        <v>2</v>
      </c>
      <c r="L3015" s="2">
        <v>1400</v>
      </c>
      <c r="M3015">
        <v>15</v>
      </c>
      <c r="N3015" s="2">
        <v>2800</v>
      </c>
      <c r="O3015" s="2">
        <v>420</v>
      </c>
      <c r="P3015" s="2">
        <v>2380</v>
      </c>
      <c r="Q3015" s="2">
        <v>1531.72</v>
      </c>
      <c r="R3015" s="2">
        <v>848.28</v>
      </c>
      <c r="S3015" t="s">
        <v>53</v>
      </c>
      <c r="T3015" t="s">
        <v>54</v>
      </c>
      <c r="U3015" t="s">
        <v>55</v>
      </c>
      <c r="V3015" t="s">
        <v>39</v>
      </c>
      <c r="W3015" t="s">
        <v>137</v>
      </c>
      <c r="X3015" t="s">
        <v>97</v>
      </c>
      <c r="Y3015" t="s">
        <v>56</v>
      </c>
      <c r="Z3015" t="s">
        <v>43</v>
      </c>
      <c r="AA3015" t="s">
        <v>44</v>
      </c>
      <c r="AB3015" t="s">
        <v>44</v>
      </c>
    </row>
    <row r="3016" spans="1:28" x14ac:dyDescent="0.25">
      <c r="A3016" t="s">
        <v>6653</v>
      </c>
      <c r="B3016" s="1">
        <v>45536</v>
      </c>
      <c r="C3016" t="s">
        <v>3831</v>
      </c>
      <c r="D3016" t="s">
        <v>3832</v>
      </c>
      <c r="E3016">
        <v>31</v>
      </c>
      <c r="F3016" t="s">
        <v>31</v>
      </c>
      <c r="G3016" t="s">
        <v>32</v>
      </c>
      <c r="H3016" t="s">
        <v>33</v>
      </c>
      <c r="I3016" t="s">
        <v>34</v>
      </c>
      <c r="J3016" t="s">
        <v>35</v>
      </c>
      <c r="K3016">
        <v>4</v>
      </c>
      <c r="L3016" s="2">
        <v>55000</v>
      </c>
      <c r="M3016">
        <v>0</v>
      </c>
      <c r="N3016" s="2">
        <v>220000</v>
      </c>
      <c r="O3016" s="2">
        <v>0</v>
      </c>
      <c r="P3016" s="2">
        <v>220000</v>
      </c>
      <c r="Q3016" s="2">
        <v>135024.71</v>
      </c>
      <c r="R3016" s="2">
        <v>84975.29</v>
      </c>
      <c r="S3016" t="s">
        <v>53</v>
      </c>
      <c r="T3016" t="s">
        <v>90</v>
      </c>
      <c r="U3016" t="s">
        <v>91</v>
      </c>
      <c r="V3016" t="s">
        <v>39</v>
      </c>
      <c r="W3016" t="s">
        <v>124</v>
      </c>
      <c r="X3016" t="s">
        <v>67</v>
      </c>
      <c r="Y3016" t="s">
        <v>56</v>
      </c>
      <c r="Z3016" t="s">
        <v>223</v>
      </c>
      <c r="AA3016" t="s">
        <v>44</v>
      </c>
      <c r="AB3016" t="s">
        <v>68</v>
      </c>
    </row>
    <row r="3017" spans="1:28" x14ac:dyDescent="0.25">
      <c r="A3017" t="s">
        <v>6654</v>
      </c>
      <c r="B3017" s="1">
        <v>45536</v>
      </c>
      <c r="C3017" t="s">
        <v>6655</v>
      </c>
      <c r="D3017" t="s">
        <v>6656</v>
      </c>
      <c r="E3017">
        <v>43</v>
      </c>
      <c r="F3017" t="s">
        <v>48</v>
      </c>
      <c r="G3017" t="s">
        <v>436</v>
      </c>
      <c r="H3017" t="s">
        <v>437</v>
      </c>
      <c r="I3017" t="s">
        <v>74</v>
      </c>
      <c r="J3017" t="s">
        <v>190</v>
      </c>
      <c r="K3017">
        <v>2</v>
      </c>
      <c r="L3017" s="2">
        <v>1800</v>
      </c>
      <c r="M3017">
        <v>0</v>
      </c>
      <c r="N3017" s="2">
        <v>3600</v>
      </c>
      <c r="O3017" s="2">
        <v>0</v>
      </c>
      <c r="P3017" s="2">
        <v>3600</v>
      </c>
      <c r="Q3017" s="2">
        <v>2934.27</v>
      </c>
      <c r="R3017" s="2">
        <v>665.73</v>
      </c>
      <c r="S3017" t="s">
        <v>64</v>
      </c>
      <c r="T3017" t="s">
        <v>105</v>
      </c>
      <c r="U3017" t="s">
        <v>106</v>
      </c>
      <c r="V3017" t="s">
        <v>39</v>
      </c>
      <c r="W3017" t="s">
        <v>66</v>
      </c>
      <c r="X3017" t="s">
        <v>97</v>
      </c>
      <c r="Y3017" t="s">
        <v>56</v>
      </c>
      <c r="Z3017" t="s">
        <v>223</v>
      </c>
      <c r="AA3017" t="s">
        <v>44</v>
      </c>
      <c r="AB3017" t="s">
        <v>44</v>
      </c>
    </row>
    <row r="3018" spans="1:28" x14ac:dyDescent="0.25">
      <c r="A3018" t="s">
        <v>6657</v>
      </c>
      <c r="B3018" s="1">
        <v>45536</v>
      </c>
      <c r="C3018" t="s">
        <v>6658</v>
      </c>
      <c r="D3018" t="s">
        <v>6659</v>
      </c>
      <c r="E3018">
        <v>25</v>
      </c>
      <c r="F3018" t="s">
        <v>111</v>
      </c>
      <c r="G3018" t="s">
        <v>119</v>
      </c>
      <c r="H3018" t="s">
        <v>120</v>
      </c>
      <c r="I3018" t="s">
        <v>62</v>
      </c>
      <c r="J3018" t="s">
        <v>121</v>
      </c>
      <c r="K3018">
        <v>5</v>
      </c>
      <c r="L3018" s="2">
        <v>4800</v>
      </c>
      <c r="M3018">
        <v>0</v>
      </c>
      <c r="N3018" s="2">
        <v>24000</v>
      </c>
      <c r="O3018" s="2">
        <v>0</v>
      </c>
      <c r="P3018" s="2">
        <v>24000</v>
      </c>
      <c r="Q3018" s="2">
        <v>19240.86</v>
      </c>
      <c r="R3018" s="2">
        <v>4759.1400000000003</v>
      </c>
      <c r="S3018" t="s">
        <v>53</v>
      </c>
      <c r="T3018" t="s">
        <v>153</v>
      </c>
      <c r="U3018" t="s">
        <v>154</v>
      </c>
      <c r="V3018" t="s">
        <v>39</v>
      </c>
      <c r="W3018" t="s">
        <v>137</v>
      </c>
      <c r="X3018" t="s">
        <v>97</v>
      </c>
      <c r="Y3018" t="s">
        <v>42</v>
      </c>
      <c r="Z3018" t="s">
        <v>43</v>
      </c>
      <c r="AA3018" t="s">
        <v>68</v>
      </c>
      <c r="AB3018" t="s">
        <v>44</v>
      </c>
    </row>
    <row r="3019" spans="1:28" x14ac:dyDescent="0.25">
      <c r="A3019" t="s">
        <v>6660</v>
      </c>
      <c r="B3019" s="1">
        <v>45536</v>
      </c>
      <c r="C3019" t="s">
        <v>4169</v>
      </c>
      <c r="D3019" t="s">
        <v>4170</v>
      </c>
      <c r="E3019">
        <v>34</v>
      </c>
      <c r="F3019" t="s">
        <v>31</v>
      </c>
      <c r="G3019" t="s">
        <v>72</v>
      </c>
      <c r="H3019" t="s">
        <v>73</v>
      </c>
      <c r="I3019" t="s">
        <v>74</v>
      </c>
      <c r="J3019" t="s">
        <v>75</v>
      </c>
      <c r="K3019">
        <v>2</v>
      </c>
      <c r="L3019" s="2">
        <v>2200</v>
      </c>
      <c r="M3019">
        <v>5</v>
      </c>
      <c r="N3019" s="2">
        <v>4400</v>
      </c>
      <c r="O3019" s="2">
        <v>220</v>
      </c>
      <c r="P3019" s="2">
        <v>4180</v>
      </c>
      <c r="Q3019" s="2">
        <v>2801.71</v>
      </c>
      <c r="R3019" s="2">
        <v>1378.29</v>
      </c>
      <c r="S3019" t="s">
        <v>64</v>
      </c>
      <c r="T3019" t="s">
        <v>407</v>
      </c>
      <c r="U3019" t="s">
        <v>408</v>
      </c>
      <c r="V3019" t="s">
        <v>39</v>
      </c>
      <c r="W3019" t="s">
        <v>137</v>
      </c>
      <c r="X3019" t="s">
        <v>41</v>
      </c>
      <c r="Y3019" t="s">
        <v>56</v>
      </c>
      <c r="Z3019" t="s">
        <v>43</v>
      </c>
      <c r="AA3019" t="s">
        <v>44</v>
      </c>
      <c r="AB3019" t="s">
        <v>44</v>
      </c>
    </row>
    <row r="3020" spans="1:28" x14ac:dyDescent="0.25">
      <c r="A3020" t="s">
        <v>6661</v>
      </c>
      <c r="B3020" s="1">
        <v>45537</v>
      </c>
      <c r="C3020" t="s">
        <v>1620</v>
      </c>
      <c r="D3020" t="s">
        <v>1621</v>
      </c>
      <c r="E3020">
        <v>34</v>
      </c>
      <c r="F3020" t="s">
        <v>111</v>
      </c>
      <c r="G3020" t="s">
        <v>128</v>
      </c>
      <c r="H3020" t="s">
        <v>129</v>
      </c>
      <c r="I3020" t="s">
        <v>74</v>
      </c>
      <c r="J3020" t="s">
        <v>130</v>
      </c>
      <c r="K3020">
        <v>3</v>
      </c>
      <c r="L3020" s="2">
        <v>1700</v>
      </c>
      <c r="M3020">
        <v>15</v>
      </c>
      <c r="N3020" s="2">
        <v>5100</v>
      </c>
      <c r="O3020" s="2">
        <v>765</v>
      </c>
      <c r="P3020" s="2">
        <v>4335</v>
      </c>
      <c r="Q3020" s="2">
        <v>2495.0300000000002</v>
      </c>
      <c r="R3020" s="2">
        <v>1839.97</v>
      </c>
      <c r="S3020" t="s">
        <v>53</v>
      </c>
      <c r="T3020" t="s">
        <v>96</v>
      </c>
      <c r="U3020" t="s">
        <v>96</v>
      </c>
      <c r="V3020" t="s">
        <v>39</v>
      </c>
      <c r="W3020" t="s">
        <v>137</v>
      </c>
      <c r="X3020" t="s">
        <v>41</v>
      </c>
      <c r="Y3020" t="s">
        <v>56</v>
      </c>
      <c r="Z3020" t="s">
        <v>43</v>
      </c>
      <c r="AA3020" t="s">
        <v>44</v>
      </c>
      <c r="AB3020" t="s">
        <v>44</v>
      </c>
    </row>
    <row r="3021" spans="1:28" x14ac:dyDescent="0.25">
      <c r="A3021" t="s">
        <v>6662</v>
      </c>
      <c r="B3021" s="1">
        <v>45537</v>
      </c>
      <c r="C3021" t="s">
        <v>6663</v>
      </c>
      <c r="D3021" t="s">
        <v>6664</v>
      </c>
      <c r="E3021">
        <v>53</v>
      </c>
      <c r="F3021" t="s">
        <v>31</v>
      </c>
      <c r="G3021" t="s">
        <v>318</v>
      </c>
      <c r="H3021" t="s">
        <v>319</v>
      </c>
      <c r="I3021" t="s">
        <v>34</v>
      </c>
      <c r="J3021" t="s">
        <v>190</v>
      </c>
      <c r="K3021">
        <v>2</v>
      </c>
      <c r="L3021" s="2">
        <v>2500</v>
      </c>
      <c r="M3021">
        <v>10</v>
      </c>
      <c r="N3021" s="2">
        <v>5000</v>
      </c>
      <c r="O3021" s="2">
        <v>500</v>
      </c>
      <c r="P3021" s="2">
        <v>4500</v>
      </c>
      <c r="Q3021" s="2">
        <v>3413.22</v>
      </c>
      <c r="R3021" s="2">
        <v>1086.78</v>
      </c>
      <c r="S3021" t="s">
        <v>53</v>
      </c>
      <c r="T3021" t="s">
        <v>65</v>
      </c>
      <c r="U3021" t="s">
        <v>65</v>
      </c>
      <c r="V3021" t="s">
        <v>39</v>
      </c>
      <c r="W3021" t="s">
        <v>66</v>
      </c>
      <c r="X3021" t="s">
        <v>97</v>
      </c>
      <c r="Y3021" t="s">
        <v>56</v>
      </c>
      <c r="Z3021" t="s">
        <v>43</v>
      </c>
      <c r="AA3021" t="s">
        <v>44</v>
      </c>
      <c r="AB3021" t="s">
        <v>44</v>
      </c>
    </row>
    <row r="3022" spans="1:28" x14ac:dyDescent="0.25">
      <c r="A3022" t="s">
        <v>6665</v>
      </c>
      <c r="B3022" s="1">
        <v>45537</v>
      </c>
      <c r="C3022" t="s">
        <v>6666</v>
      </c>
      <c r="D3022" t="s">
        <v>6667</v>
      </c>
      <c r="E3022">
        <v>41</v>
      </c>
      <c r="F3022" t="s">
        <v>48</v>
      </c>
      <c r="G3022" t="s">
        <v>366</v>
      </c>
      <c r="H3022" t="s">
        <v>367</v>
      </c>
      <c r="I3022" t="s">
        <v>34</v>
      </c>
      <c r="J3022" t="s">
        <v>130</v>
      </c>
      <c r="K3022">
        <v>1</v>
      </c>
      <c r="L3022" s="2">
        <v>14500</v>
      </c>
      <c r="M3022">
        <v>25</v>
      </c>
      <c r="N3022" s="2">
        <v>14500</v>
      </c>
      <c r="O3022" s="2">
        <v>3625</v>
      </c>
      <c r="P3022" s="2">
        <v>10875</v>
      </c>
      <c r="Q3022" s="2">
        <v>6401.01</v>
      </c>
      <c r="R3022" s="2">
        <v>4473.99</v>
      </c>
      <c r="S3022" t="s">
        <v>53</v>
      </c>
      <c r="T3022" t="s">
        <v>163</v>
      </c>
      <c r="U3022" t="s">
        <v>164</v>
      </c>
      <c r="V3022" t="s">
        <v>39</v>
      </c>
      <c r="W3022" t="s">
        <v>66</v>
      </c>
      <c r="X3022" t="s">
        <v>97</v>
      </c>
      <c r="Y3022" t="s">
        <v>56</v>
      </c>
      <c r="Z3022" t="s">
        <v>43</v>
      </c>
      <c r="AA3022" t="s">
        <v>44</v>
      </c>
      <c r="AB3022" t="s">
        <v>44</v>
      </c>
    </row>
    <row r="3023" spans="1:28" x14ac:dyDescent="0.25">
      <c r="A3023" t="s">
        <v>6668</v>
      </c>
      <c r="B3023" s="1">
        <v>45537</v>
      </c>
      <c r="C3023" t="s">
        <v>6065</v>
      </c>
      <c r="D3023" t="s">
        <v>6066</v>
      </c>
      <c r="E3023">
        <v>39</v>
      </c>
      <c r="F3023" t="s">
        <v>48</v>
      </c>
      <c r="G3023" t="s">
        <v>436</v>
      </c>
      <c r="H3023" t="s">
        <v>437</v>
      </c>
      <c r="I3023" t="s">
        <v>74</v>
      </c>
      <c r="J3023" t="s">
        <v>190</v>
      </c>
      <c r="K3023">
        <v>3</v>
      </c>
      <c r="L3023" s="2">
        <v>1800</v>
      </c>
      <c r="M3023">
        <v>0</v>
      </c>
      <c r="N3023" s="2">
        <v>5400</v>
      </c>
      <c r="O3023" s="2">
        <v>0</v>
      </c>
      <c r="P3023" s="2">
        <v>5400</v>
      </c>
      <c r="Q3023" s="2">
        <v>3921.91</v>
      </c>
      <c r="R3023" s="2">
        <v>1478.09</v>
      </c>
      <c r="S3023" t="s">
        <v>53</v>
      </c>
      <c r="T3023" t="s">
        <v>37</v>
      </c>
      <c r="U3023" t="s">
        <v>38</v>
      </c>
      <c r="V3023" t="s">
        <v>39</v>
      </c>
      <c r="W3023" t="s">
        <v>137</v>
      </c>
      <c r="X3023" t="s">
        <v>41</v>
      </c>
      <c r="Y3023" t="s">
        <v>56</v>
      </c>
      <c r="Z3023" t="s">
        <v>43</v>
      </c>
      <c r="AA3023" t="s">
        <v>44</v>
      </c>
      <c r="AB3023" t="s">
        <v>44</v>
      </c>
    </row>
    <row r="3024" spans="1:28" x14ac:dyDescent="0.25">
      <c r="A3024" t="s">
        <v>6669</v>
      </c>
      <c r="B3024" s="1">
        <v>45537</v>
      </c>
      <c r="C3024" t="s">
        <v>236</v>
      </c>
      <c r="D3024" t="s">
        <v>237</v>
      </c>
      <c r="E3024">
        <v>39</v>
      </c>
      <c r="F3024" t="s">
        <v>31</v>
      </c>
      <c r="G3024" t="s">
        <v>561</v>
      </c>
      <c r="H3024" t="s">
        <v>562</v>
      </c>
      <c r="I3024" t="s">
        <v>34</v>
      </c>
      <c r="J3024" t="s">
        <v>143</v>
      </c>
      <c r="K3024">
        <v>1</v>
      </c>
      <c r="L3024" s="2">
        <v>900</v>
      </c>
      <c r="M3024">
        <v>15</v>
      </c>
      <c r="N3024" s="2">
        <v>900</v>
      </c>
      <c r="O3024" s="2">
        <v>135</v>
      </c>
      <c r="P3024" s="2">
        <v>765</v>
      </c>
      <c r="Q3024" s="2">
        <v>558.98</v>
      </c>
      <c r="R3024" s="2">
        <v>206.02</v>
      </c>
      <c r="S3024" t="s">
        <v>53</v>
      </c>
      <c r="T3024" t="s">
        <v>398</v>
      </c>
      <c r="U3024" t="s">
        <v>399</v>
      </c>
      <c r="V3024" t="s">
        <v>39</v>
      </c>
      <c r="W3024" t="s">
        <v>66</v>
      </c>
      <c r="X3024" t="s">
        <v>41</v>
      </c>
      <c r="Y3024" t="s">
        <v>56</v>
      </c>
      <c r="Z3024" t="s">
        <v>43</v>
      </c>
      <c r="AA3024" t="s">
        <v>44</v>
      </c>
      <c r="AB3024" t="s">
        <v>44</v>
      </c>
    </row>
    <row r="3025" spans="1:28" x14ac:dyDescent="0.25">
      <c r="A3025" t="s">
        <v>6670</v>
      </c>
      <c r="B3025" s="1">
        <v>45537</v>
      </c>
      <c r="C3025" t="s">
        <v>5128</v>
      </c>
      <c r="D3025" t="s">
        <v>5129</v>
      </c>
      <c r="E3025">
        <v>18</v>
      </c>
      <c r="F3025" t="s">
        <v>48</v>
      </c>
      <c r="G3025" t="s">
        <v>207</v>
      </c>
      <c r="H3025" t="s">
        <v>208</v>
      </c>
      <c r="I3025" t="s">
        <v>34</v>
      </c>
      <c r="J3025" t="s">
        <v>143</v>
      </c>
      <c r="K3025">
        <v>3</v>
      </c>
      <c r="L3025" s="2">
        <v>18000</v>
      </c>
      <c r="M3025">
        <v>0</v>
      </c>
      <c r="N3025" s="2">
        <v>54000</v>
      </c>
      <c r="O3025" s="2">
        <v>0</v>
      </c>
      <c r="P3025" s="2">
        <v>54000</v>
      </c>
      <c r="Q3025" s="2">
        <v>40425.93</v>
      </c>
      <c r="R3025" s="2">
        <v>13574.07</v>
      </c>
      <c r="S3025" t="s">
        <v>36</v>
      </c>
      <c r="T3025" t="s">
        <v>37</v>
      </c>
      <c r="U3025" t="s">
        <v>38</v>
      </c>
      <c r="V3025" t="s">
        <v>39</v>
      </c>
      <c r="W3025" t="s">
        <v>124</v>
      </c>
      <c r="X3025" t="s">
        <v>97</v>
      </c>
      <c r="Y3025" t="s">
        <v>56</v>
      </c>
      <c r="Z3025" t="s">
        <v>43</v>
      </c>
      <c r="AA3025" t="s">
        <v>44</v>
      </c>
      <c r="AB3025" t="s">
        <v>44</v>
      </c>
    </row>
    <row r="3026" spans="1:28" x14ac:dyDescent="0.25">
      <c r="A3026" t="s">
        <v>6671</v>
      </c>
      <c r="B3026" s="1">
        <v>45537</v>
      </c>
      <c r="C3026" t="s">
        <v>6672</v>
      </c>
      <c r="D3026" t="s">
        <v>6673</v>
      </c>
      <c r="E3026">
        <v>58</v>
      </c>
      <c r="F3026" t="s">
        <v>111</v>
      </c>
      <c r="G3026" t="s">
        <v>168</v>
      </c>
      <c r="H3026" t="s">
        <v>169</v>
      </c>
      <c r="I3026" t="s">
        <v>62</v>
      </c>
      <c r="J3026" t="s">
        <v>143</v>
      </c>
      <c r="K3026">
        <v>6</v>
      </c>
      <c r="L3026" s="2">
        <v>1800</v>
      </c>
      <c r="M3026">
        <v>5</v>
      </c>
      <c r="N3026" s="2">
        <v>10800</v>
      </c>
      <c r="O3026" s="2">
        <v>540</v>
      </c>
      <c r="P3026" s="2">
        <v>10260</v>
      </c>
      <c r="Q3026" s="2">
        <v>5900.78</v>
      </c>
      <c r="R3026" s="2">
        <v>4359.22</v>
      </c>
      <c r="S3026" t="s">
        <v>64</v>
      </c>
      <c r="T3026" t="s">
        <v>96</v>
      </c>
      <c r="U3026" t="s">
        <v>96</v>
      </c>
      <c r="V3026" t="s">
        <v>39</v>
      </c>
      <c r="W3026" t="s">
        <v>92</v>
      </c>
      <c r="X3026" t="s">
        <v>67</v>
      </c>
      <c r="Y3026" t="s">
        <v>56</v>
      </c>
      <c r="Z3026" t="s">
        <v>43</v>
      </c>
      <c r="AA3026" t="s">
        <v>44</v>
      </c>
      <c r="AB3026" t="s">
        <v>44</v>
      </c>
    </row>
    <row r="3027" spans="1:28" x14ac:dyDescent="0.25">
      <c r="A3027" t="s">
        <v>6674</v>
      </c>
      <c r="B3027" s="1">
        <v>45537</v>
      </c>
      <c r="C3027" t="s">
        <v>6675</v>
      </c>
      <c r="D3027" t="s">
        <v>6676</v>
      </c>
      <c r="E3027">
        <v>38</v>
      </c>
      <c r="F3027" t="s">
        <v>48</v>
      </c>
      <c r="G3027" t="s">
        <v>188</v>
      </c>
      <c r="H3027" t="s">
        <v>189</v>
      </c>
      <c r="I3027" t="s">
        <v>34</v>
      </c>
      <c r="J3027" t="s">
        <v>190</v>
      </c>
      <c r="K3027">
        <v>3</v>
      </c>
      <c r="L3027" s="2">
        <v>1800</v>
      </c>
      <c r="M3027">
        <v>0</v>
      </c>
      <c r="N3027" s="2">
        <v>5400</v>
      </c>
      <c r="O3027" s="2">
        <v>0</v>
      </c>
      <c r="P3027" s="2">
        <v>5400</v>
      </c>
      <c r="Q3027" s="2">
        <v>3183.93</v>
      </c>
      <c r="R3027" s="2">
        <v>2216.0700000000002</v>
      </c>
      <c r="S3027" t="s">
        <v>36</v>
      </c>
      <c r="T3027" t="s">
        <v>54</v>
      </c>
      <c r="U3027" t="s">
        <v>55</v>
      </c>
      <c r="V3027" t="s">
        <v>39</v>
      </c>
      <c r="W3027" t="s">
        <v>40</v>
      </c>
      <c r="X3027" t="s">
        <v>97</v>
      </c>
      <c r="Y3027" t="s">
        <v>42</v>
      </c>
      <c r="Z3027" t="s">
        <v>43</v>
      </c>
      <c r="AA3027" t="s">
        <v>44</v>
      </c>
      <c r="AB3027" t="s">
        <v>44</v>
      </c>
    </row>
    <row r="3028" spans="1:28" x14ac:dyDescent="0.25">
      <c r="A3028" t="s">
        <v>6677</v>
      </c>
      <c r="B3028" s="1">
        <v>45537</v>
      </c>
      <c r="C3028" t="s">
        <v>6678</v>
      </c>
      <c r="D3028" t="s">
        <v>6679</v>
      </c>
      <c r="E3028">
        <v>56</v>
      </c>
      <c r="F3028" t="s">
        <v>48</v>
      </c>
      <c r="G3028" t="s">
        <v>436</v>
      </c>
      <c r="H3028" t="s">
        <v>437</v>
      </c>
      <c r="I3028" t="s">
        <v>74</v>
      </c>
      <c r="J3028" t="s">
        <v>190</v>
      </c>
      <c r="K3028">
        <v>4</v>
      </c>
      <c r="L3028" s="2">
        <v>1800</v>
      </c>
      <c r="M3028">
        <v>5</v>
      </c>
      <c r="N3028" s="2">
        <v>7200</v>
      </c>
      <c r="O3028" s="2">
        <v>360</v>
      </c>
      <c r="P3028" s="2">
        <v>6840</v>
      </c>
      <c r="Q3028" s="2">
        <v>4389.25</v>
      </c>
      <c r="R3028" s="2">
        <v>2450.75</v>
      </c>
      <c r="S3028" t="s">
        <v>53</v>
      </c>
      <c r="T3028" t="s">
        <v>90</v>
      </c>
      <c r="U3028" t="s">
        <v>91</v>
      </c>
      <c r="V3028" t="s">
        <v>39</v>
      </c>
      <c r="W3028" t="s">
        <v>92</v>
      </c>
      <c r="X3028" t="s">
        <v>41</v>
      </c>
      <c r="Y3028" t="s">
        <v>42</v>
      </c>
      <c r="Z3028" t="s">
        <v>43</v>
      </c>
      <c r="AA3028" t="s">
        <v>44</v>
      </c>
      <c r="AB3028" t="s">
        <v>44</v>
      </c>
    </row>
    <row r="3029" spans="1:28" x14ac:dyDescent="0.25">
      <c r="A3029" t="s">
        <v>6680</v>
      </c>
      <c r="B3029" s="1">
        <v>45537</v>
      </c>
      <c r="C3029" t="s">
        <v>2064</v>
      </c>
      <c r="D3029" t="s">
        <v>2065</v>
      </c>
      <c r="E3029">
        <v>30</v>
      </c>
      <c r="F3029" t="s">
        <v>111</v>
      </c>
      <c r="G3029" t="s">
        <v>298</v>
      </c>
      <c r="H3029" t="s">
        <v>299</v>
      </c>
      <c r="I3029" t="s">
        <v>103</v>
      </c>
      <c r="J3029" t="s">
        <v>104</v>
      </c>
      <c r="K3029">
        <v>1</v>
      </c>
      <c r="L3029" s="2">
        <v>700</v>
      </c>
      <c r="M3029">
        <v>15</v>
      </c>
      <c r="N3029" s="2">
        <v>700</v>
      </c>
      <c r="O3029" s="2">
        <v>105</v>
      </c>
      <c r="P3029" s="2">
        <v>595</v>
      </c>
      <c r="Q3029" s="2">
        <v>385.48</v>
      </c>
      <c r="R3029" s="2">
        <v>209.52</v>
      </c>
      <c r="S3029" t="s">
        <v>36</v>
      </c>
      <c r="T3029" t="s">
        <v>263</v>
      </c>
      <c r="U3029" t="s">
        <v>91</v>
      </c>
      <c r="V3029" t="s">
        <v>39</v>
      </c>
      <c r="W3029" t="s">
        <v>137</v>
      </c>
      <c r="X3029" t="s">
        <v>97</v>
      </c>
      <c r="Y3029" t="s">
        <v>56</v>
      </c>
      <c r="Z3029" t="s">
        <v>43</v>
      </c>
      <c r="AA3029" t="s">
        <v>68</v>
      </c>
      <c r="AB3029" t="s">
        <v>44</v>
      </c>
    </row>
    <row r="3030" spans="1:28" x14ac:dyDescent="0.25">
      <c r="A3030" t="s">
        <v>6681</v>
      </c>
      <c r="B3030" s="1">
        <v>45537</v>
      </c>
      <c r="C3030" t="s">
        <v>3293</v>
      </c>
      <c r="D3030" t="s">
        <v>3294</v>
      </c>
      <c r="E3030">
        <v>41</v>
      </c>
      <c r="F3030" t="s">
        <v>48</v>
      </c>
      <c r="G3030" t="s">
        <v>148</v>
      </c>
      <c r="H3030" t="s">
        <v>149</v>
      </c>
      <c r="I3030" t="s">
        <v>74</v>
      </c>
      <c r="J3030" t="s">
        <v>130</v>
      </c>
      <c r="K3030">
        <v>3</v>
      </c>
      <c r="L3030" s="2">
        <v>3500</v>
      </c>
      <c r="M3030">
        <v>20</v>
      </c>
      <c r="N3030" s="2">
        <v>10500</v>
      </c>
      <c r="O3030" s="2">
        <v>2100</v>
      </c>
      <c r="P3030" s="2">
        <v>8400</v>
      </c>
      <c r="Q3030" s="2">
        <v>5116.63</v>
      </c>
      <c r="R3030" s="2">
        <v>3283.37</v>
      </c>
      <c r="S3030" t="s">
        <v>64</v>
      </c>
      <c r="T3030" t="s">
        <v>114</v>
      </c>
      <c r="U3030" t="s">
        <v>115</v>
      </c>
      <c r="V3030" t="s">
        <v>39</v>
      </c>
      <c r="W3030" t="s">
        <v>40</v>
      </c>
      <c r="X3030" t="s">
        <v>41</v>
      </c>
      <c r="Y3030" t="s">
        <v>84</v>
      </c>
      <c r="Z3030" t="s">
        <v>43</v>
      </c>
      <c r="AA3030" t="s">
        <v>44</v>
      </c>
      <c r="AB3030" t="s">
        <v>44</v>
      </c>
    </row>
    <row r="3031" spans="1:28" x14ac:dyDescent="0.25">
      <c r="A3031" t="s">
        <v>6682</v>
      </c>
      <c r="B3031" s="1">
        <v>45537</v>
      </c>
      <c r="C3031" t="s">
        <v>6683</v>
      </c>
      <c r="D3031" t="s">
        <v>6684</v>
      </c>
      <c r="E3031">
        <v>53</v>
      </c>
      <c r="F3031" t="s">
        <v>111</v>
      </c>
      <c r="G3031" t="s">
        <v>141</v>
      </c>
      <c r="H3031" t="s">
        <v>142</v>
      </c>
      <c r="I3031" t="s">
        <v>74</v>
      </c>
      <c r="J3031" t="s">
        <v>143</v>
      </c>
      <c r="K3031">
        <v>4</v>
      </c>
      <c r="L3031" s="2">
        <v>900</v>
      </c>
      <c r="M3031">
        <v>0</v>
      </c>
      <c r="N3031" s="2">
        <v>3600</v>
      </c>
      <c r="O3031" s="2">
        <v>0</v>
      </c>
      <c r="P3031" s="2">
        <v>3600</v>
      </c>
      <c r="Q3031" s="2">
        <v>2688.41</v>
      </c>
      <c r="R3031" s="2">
        <v>911.59</v>
      </c>
      <c r="S3031" t="s">
        <v>64</v>
      </c>
      <c r="T3031" t="s">
        <v>290</v>
      </c>
      <c r="U3031" t="s">
        <v>291</v>
      </c>
      <c r="V3031" t="s">
        <v>39</v>
      </c>
      <c r="W3031" t="s">
        <v>83</v>
      </c>
      <c r="X3031" t="s">
        <v>41</v>
      </c>
      <c r="Y3031" t="s">
        <v>84</v>
      </c>
      <c r="Z3031" t="s">
        <v>43</v>
      </c>
      <c r="AA3031" t="s">
        <v>68</v>
      </c>
      <c r="AB3031" t="s">
        <v>44</v>
      </c>
    </row>
    <row r="3032" spans="1:28" x14ac:dyDescent="0.25">
      <c r="A3032" t="s">
        <v>6685</v>
      </c>
      <c r="B3032" s="1">
        <v>45537</v>
      </c>
      <c r="C3032" t="s">
        <v>5676</v>
      </c>
      <c r="D3032" t="s">
        <v>5677</v>
      </c>
      <c r="E3032">
        <v>53</v>
      </c>
      <c r="F3032" t="s">
        <v>31</v>
      </c>
      <c r="G3032" t="s">
        <v>134</v>
      </c>
      <c r="H3032" t="s">
        <v>135</v>
      </c>
      <c r="I3032" t="s">
        <v>62</v>
      </c>
      <c r="J3032" t="s">
        <v>130</v>
      </c>
      <c r="K3032">
        <v>1</v>
      </c>
      <c r="L3032" s="2">
        <v>8500</v>
      </c>
      <c r="M3032">
        <v>5</v>
      </c>
      <c r="N3032" s="2">
        <v>8500</v>
      </c>
      <c r="O3032" s="2">
        <v>425</v>
      </c>
      <c r="P3032" s="2">
        <v>8075</v>
      </c>
      <c r="Q3032" s="2">
        <v>6065.05</v>
      </c>
      <c r="R3032" s="2">
        <v>2009.95</v>
      </c>
      <c r="S3032" t="s">
        <v>64</v>
      </c>
      <c r="T3032" t="s">
        <v>65</v>
      </c>
      <c r="U3032" t="s">
        <v>65</v>
      </c>
      <c r="V3032" t="s">
        <v>39</v>
      </c>
      <c r="W3032" t="s">
        <v>40</v>
      </c>
      <c r="X3032" t="s">
        <v>97</v>
      </c>
      <c r="Y3032" t="s">
        <v>84</v>
      </c>
      <c r="Z3032" t="s">
        <v>43</v>
      </c>
      <c r="AA3032" t="s">
        <v>68</v>
      </c>
      <c r="AB3032" t="s">
        <v>44</v>
      </c>
    </row>
    <row r="3033" spans="1:28" x14ac:dyDescent="0.25">
      <c r="A3033" t="s">
        <v>6686</v>
      </c>
      <c r="B3033" s="1">
        <v>45538</v>
      </c>
      <c r="C3033" t="s">
        <v>3453</v>
      </c>
      <c r="D3033" t="s">
        <v>3454</v>
      </c>
      <c r="E3033">
        <v>24</v>
      </c>
      <c r="F3033" t="s">
        <v>48</v>
      </c>
      <c r="G3033" t="s">
        <v>387</v>
      </c>
      <c r="H3033" t="s">
        <v>388</v>
      </c>
      <c r="I3033" t="s">
        <v>74</v>
      </c>
      <c r="J3033" t="s">
        <v>75</v>
      </c>
      <c r="K3033">
        <v>3</v>
      </c>
      <c r="L3033" s="2">
        <v>3200</v>
      </c>
      <c r="M3033">
        <v>15</v>
      </c>
      <c r="N3033" s="2">
        <v>9600</v>
      </c>
      <c r="O3033" s="2">
        <v>1440</v>
      </c>
      <c r="P3033" s="2">
        <v>8160</v>
      </c>
      <c r="Q3033" s="2">
        <v>4701.51</v>
      </c>
      <c r="R3033" s="2">
        <v>3458.49</v>
      </c>
      <c r="S3033" t="s">
        <v>64</v>
      </c>
      <c r="T3033" t="s">
        <v>263</v>
      </c>
      <c r="U3033" t="s">
        <v>91</v>
      </c>
      <c r="V3033" t="s">
        <v>39</v>
      </c>
      <c r="W3033" t="s">
        <v>83</v>
      </c>
      <c r="X3033" t="s">
        <v>97</v>
      </c>
      <c r="Y3033" t="s">
        <v>42</v>
      </c>
      <c r="Z3033" t="s">
        <v>43</v>
      </c>
      <c r="AA3033" t="s">
        <v>44</v>
      </c>
      <c r="AB3033" t="s">
        <v>44</v>
      </c>
    </row>
    <row r="3034" spans="1:28" x14ac:dyDescent="0.25">
      <c r="A3034" t="s">
        <v>6687</v>
      </c>
      <c r="B3034" s="1">
        <v>45538</v>
      </c>
      <c r="C3034" t="s">
        <v>6688</v>
      </c>
      <c r="D3034" t="s">
        <v>6689</v>
      </c>
      <c r="E3034">
        <v>43</v>
      </c>
      <c r="F3034" t="s">
        <v>48</v>
      </c>
      <c r="G3034" t="s">
        <v>197</v>
      </c>
      <c r="H3034" t="s">
        <v>198</v>
      </c>
      <c r="I3034" t="s">
        <v>74</v>
      </c>
      <c r="J3034" t="s">
        <v>75</v>
      </c>
      <c r="K3034">
        <v>1</v>
      </c>
      <c r="L3034" s="2">
        <v>2600</v>
      </c>
      <c r="M3034">
        <v>15</v>
      </c>
      <c r="N3034" s="2">
        <v>2600</v>
      </c>
      <c r="O3034" s="2">
        <v>390</v>
      </c>
      <c r="P3034" s="2">
        <v>2210</v>
      </c>
      <c r="Q3034" s="2">
        <v>1417.32</v>
      </c>
      <c r="R3034" s="2">
        <v>792.68</v>
      </c>
      <c r="S3034" t="s">
        <v>53</v>
      </c>
      <c r="T3034" t="s">
        <v>136</v>
      </c>
      <c r="U3034" t="s">
        <v>38</v>
      </c>
      <c r="V3034" t="s">
        <v>39</v>
      </c>
      <c r="W3034" t="s">
        <v>124</v>
      </c>
      <c r="X3034" t="s">
        <v>67</v>
      </c>
      <c r="Y3034" t="s">
        <v>56</v>
      </c>
      <c r="Z3034" t="s">
        <v>43</v>
      </c>
      <c r="AA3034" t="s">
        <v>44</v>
      </c>
      <c r="AB3034" t="s">
        <v>44</v>
      </c>
    </row>
    <row r="3035" spans="1:28" x14ac:dyDescent="0.25">
      <c r="A3035" t="s">
        <v>6690</v>
      </c>
      <c r="B3035" s="1">
        <v>45538</v>
      </c>
      <c r="C3035" t="s">
        <v>3039</v>
      </c>
      <c r="D3035" t="s">
        <v>3040</v>
      </c>
      <c r="E3035">
        <v>33</v>
      </c>
      <c r="F3035" t="s">
        <v>31</v>
      </c>
      <c r="G3035" t="s">
        <v>81</v>
      </c>
      <c r="H3035" t="s">
        <v>82</v>
      </c>
      <c r="I3035" t="s">
        <v>51</v>
      </c>
      <c r="J3035" t="s">
        <v>52</v>
      </c>
      <c r="K3035">
        <v>2</v>
      </c>
      <c r="L3035" s="2">
        <v>600</v>
      </c>
      <c r="M3035">
        <v>10</v>
      </c>
      <c r="N3035" s="2">
        <v>1200</v>
      </c>
      <c r="O3035" s="2">
        <v>120</v>
      </c>
      <c r="P3035" s="2">
        <v>1080</v>
      </c>
      <c r="Q3035" s="2">
        <v>632.12</v>
      </c>
      <c r="R3035" s="2">
        <v>447.88</v>
      </c>
      <c r="S3035" t="s">
        <v>53</v>
      </c>
      <c r="T3035" t="s">
        <v>275</v>
      </c>
      <c r="U3035" t="s">
        <v>123</v>
      </c>
      <c r="V3035" t="s">
        <v>39</v>
      </c>
      <c r="W3035" t="s">
        <v>137</v>
      </c>
      <c r="X3035" t="s">
        <v>41</v>
      </c>
      <c r="Y3035" t="s">
        <v>56</v>
      </c>
      <c r="Z3035" t="s">
        <v>107</v>
      </c>
      <c r="AA3035" t="s">
        <v>44</v>
      </c>
      <c r="AB3035" t="s">
        <v>44</v>
      </c>
    </row>
    <row r="3036" spans="1:28" x14ac:dyDescent="0.25">
      <c r="A3036" t="s">
        <v>6691</v>
      </c>
      <c r="B3036" s="1">
        <v>45538</v>
      </c>
      <c r="C3036" t="s">
        <v>5375</v>
      </c>
      <c r="D3036" t="s">
        <v>5376</v>
      </c>
      <c r="E3036">
        <v>60</v>
      </c>
      <c r="F3036" t="s">
        <v>111</v>
      </c>
      <c r="G3036" t="s">
        <v>318</v>
      </c>
      <c r="H3036" t="s">
        <v>319</v>
      </c>
      <c r="I3036" t="s">
        <v>34</v>
      </c>
      <c r="J3036" t="s">
        <v>190</v>
      </c>
      <c r="K3036">
        <v>1</v>
      </c>
      <c r="L3036" s="2">
        <v>2500</v>
      </c>
      <c r="M3036">
        <v>15</v>
      </c>
      <c r="N3036" s="2">
        <v>2500</v>
      </c>
      <c r="O3036" s="2">
        <v>375</v>
      </c>
      <c r="P3036" s="2">
        <v>2125</v>
      </c>
      <c r="Q3036" s="2">
        <v>1291.81</v>
      </c>
      <c r="R3036" s="2">
        <v>833.19</v>
      </c>
      <c r="S3036" t="s">
        <v>53</v>
      </c>
      <c r="T3036" t="s">
        <v>178</v>
      </c>
      <c r="U3036" t="s">
        <v>154</v>
      </c>
      <c r="V3036" t="s">
        <v>39</v>
      </c>
      <c r="W3036" t="s">
        <v>66</v>
      </c>
      <c r="X3036" t="s">
        <v>97</v>
      </c>
      <c r="Y3036" t="s">
        <v>56</v>
      </c>
      <c r="Z3036" t="s">
        <v>43</v>
      </c>
      <c r="AA3036" t="s">
        <v>44</v>
      </c>
      <c r="AB3036" t="s">
        <v>44</v>
      </c>
    </row>
    <row r="3037" spans="1:28" x14ac:dyDescent="0.25">
      <c r="A3037" t="s">
        <v>6692</v>
      </c>
      <c r="B3037" s="1">
        <v>45538</v>
      </c>
      <c r="C3037" t="s">
        <v>4639</v>
      </c>
      <c r="D3037" t="s">
        <v>4640</v>
      </c>
      <c r="E3037">
        <v>25</v>
      </c>
      <c r="F3037" t="s">
        <v>31</v>
      </c>
      <c r="G3037" t="s">
        <v>141</v>
      </c>
      <c r="H3037" t="s">
        <v>142</v>
      </c>
      <c r="I3037" t="s">
        <v>74</v>
      </c>
      <c r="J3037" t="s">
        <v>143</v>
      </c>
      <c r="K3037">
        <v>1</v>
      </c>
      <c r="L3037" s="2">
        <v>900</v>
      </c>
      <c r="M3037">
        <v>0</v>
      </c>
      <c r="N3037" s="2">
        <v>900</v>
      </c>
      <c r="O3037" s="2">
        <v>0</v>
      </c>
      <c r="P3037" s="2">
        <v>900</v>
      </c>
      <c r="Q3037" s="2">
        <v>667.69</v>
      </c>
      <c r="R3037" s="2">
        <v>232.31</v>
      </c>
      <c r="S3037" t="s">
        <v>64</v>
      </c>
      <c r="T3037" t="s">
        <v>114</v>
      </c>
      <c r="U3037" t="s">
        <v>115</v>
      </c>
      <c r="V3037" t="s">
        <v>39</v>
      </c>
      <c r="W3037" t="s">
        <v>40</v>
      </c>
      <c r="X3037" t="s">
        <v>97</v>
      </c>
      <c r="Y3037" t="s">
        <v>56</v>
      </c>
      <c r="Z3037" t="s">
        <v>43</v>
      </c>
      <c r="AA3037" t="s">
        <v>44</v>
      </c>
      <c r="AB3037" t="s">
        <v>44</v>
      </c>
    </row>
    <row r="3038" spans="1:28" x14ac:dyDescent="0.25">
      <c r="A3038" t="s">
        <v>6693</v>
      </c>
      <c r="B3038" s="1">
        <v>45538</v>
      </c>
      <c r="C3038" t="s">
        <v>6694</v>
      </c>
      <c r="D3038" t="s">
        <v>6695</v>
      </c>
      <c r="E3038">
        <v>39</v>
      </c>
      <c r="F3038" t="s">
        <v>31</v>
      </c>
      <c r="G3038" t="s">
        <v>148</v>
      </c>
      <c r="H3038" t="s">
        <v>149</v>
      </c>
      <c r="I3038" t="s">
        <v>74</v>
      </c>
      <c r="J3038" t="s">
        <v>130</v>
      </c>
      <c r="K3038">
        <v>1</v>
      </c>
      <c r="L3038" s="2">
        <v>3500</v>
      </c>
      <c r="M3038">
        <v>20</v>
      </c>
      <c r="N3038" s="2">
        <v>3500</v>
      </c>
      <c r="O3038" s="2">
        <v>700</v>
      </c>
      <c r="P3038" s="2">
        <v>2800</v>
      </c>
      <c r="Q3038" s="2">
        <v>1964.22</v>
      </c>
      <c r="R3038" s="2">
        <v>835.78</v>
      </c>
      <c r="S3038" t="s">
        <v>53</v>
      </c>
      <c r="T3038" t="s">
        <v>37</v>
      </c>
      <c r="U3038" t="s">
        <v>38</v>
      </c>
      <c r="V3038" t="s">
        <v>39</v>
      </c>
      <c r="W3038" t="s">
        <v>137</v>
      </c>
      <c r="X3038" t="s">
        <v>97</v>
      </c>
      <c r="Y3038" t="s">
        <v>56</v>
      </c>
      <c r="Z3038" t="s">
        <v>107</v>
      </c>
      <c r="AA3038" t="s">
        <v>44</v>
      </c>
      <c r="AB3038" t="s">
        <v>44</v>
      </c>
    </row>
    <row r="3039" spans="1:28" x14ac:dyDescent="0.25">
      <c r="A3039" t="s">
        <v>6696</v>
      </c>
      <c r="B3039" s="1">
        <v>45538</v>
      </c>
      <c r="C3039" t="s">
        <v>1750</v>
      </c>
      <c r="D3039" t="s">
        <v>1751</v>
      </c>
      <c r="E3039">
        <v>21</v>
      </c>
      <c r="F3039" t="s">
        <v>31</v>
      </c>
      <c r="G3039" t="s">
        <v>207</v>
      </c>
      <c r="H3039" t="s">
        <v>208</v>
      </c>
      <c r="I3039" t="s">
        <v>34</v>
      </c>
      <c r="J3039" t="s">
        <v>143</v>
      </c>
      <c r="K3039">
        <v>1</v>
      </c>
      <c r="L3039" s="2">
        <v>18000</v>
      </c>
      <c r="M3039">
        <v>20</v>
      </c>
      <c r="N3039" s="2">
        <v>18000</v>
      </c>
      <c r="O3039" s="2">
        <v>3600</v>
      </c>
      <c r="P3039" s="2">
        <v>14400</v>
      </c>
      <c r="Q3039" s="2">
        <v>9314.06</v>
      </c>
      <c r="R3039" s="2">
        <v>5085.9399999999996</v>
      </c>
      <c r="S3039" t="s">
        <v>64</v>
      </c>
      <c r="T3039" t="s">
        <v>122</v>
      </c>
      <c r="U3039" t="s">
        <v>123</v>
      </c>
      <c r="V3039" t="s">
        <v>39</v>
      </c>
      <c r="W3039" t="s">
        <v>66</v>
      </c>
      <c r="X3039" t="s">
        <v>97</v>
      </c>
      <c r="Y3039" t="s">
        <v>56</v>
      </c>
      <c r="Z3039" t="s">
        <v>43</v>
      </c>
      <c r="AA3039" t="s">
        <v>44</v>
      </c>
      <c r="AB3039" t="s">
        <v>44</v>
      </c>
    </row>
    <row r="3040" spans="1:28" x14ac:dyDescent="0.25">
      <c r="A3040" t="s">
        <v>6697</v>
      </c>
      <c r="B3040" s="1">
        <v>45538</v>
      </c>
      <c r="C3040" t="s">
        <v>4939</v>
      </c>
      <c r="D3040" t="s">
        <v>4940</v>
      </c>
      <c r="E3040">
        <v>28</v>
      </c>
      <c r="F3040" t="s">
        <v>111</v>
      </c>
      <c r="G3040" t="s">
        <v>207</v>
      </c>
      <c r="H3040" t="s">
        <v>208</v>
      </c>
      <c r="I3040" t="s">
        <v>34</v>
      </c>
      <c r="J3040" t="s">
        <v>143</v>
      </c>
      <c r="K3040">
        <v>4</v>
      </c>
      <c r="L3040" s="2">
        <v>18000</v>
      </c>
      <c r="M3040">
        <v>5</v>
      </c>
      <c r="N3040" s="2">
        <v>72000</v>
      </c>
      <c r="O3040" s="2">
        <v>3600</v>
      </c>
      <c r="P3040" s="2">
        <v>68400</v>
      </c>
      <c r="Q3040" s="2">
        <v>51587.6</v>
      </c>
      <c r="R3040" s="2">
        <v>16812.400000000001</v>
      </c>
      <c r="S3040" t="s">
        <v>64</v>
      </c>
      <c r="T3040" t="s">
        <v>398</v>
      </c>
      <c r="U3040" t="s">
        <v>399</v>
      </c>
      <c r="V3040" t="s">
        <v>39</v>
      </c>
      <c r="W3040" t="s">
        <v>40</v>
      </c>
      <c r="X3040" t="s">
        <v>41</v>
      </c>
      <c r="Y3040" t="s">
        <v>56</v>
      </c>
      <c r="Z3040" t="s">
        <v>43</v>
      </c>
      <c r="AA3040" t="s">
        <v>44</v>
      </c>
      <c r="AB3040" t="s">
        <v>44</v>
      </c>
    </row>
    <row r="3041" spans="1:28" x14ac:dyDescent="0.25">
      <c r="A3041" t="s">
        <v>6698</v>
      </c>
      <c r="B3041" s="1">
        <v>45538</v>
      </c>
      <c r="C3041" t="s">
        <v>6699</v>
      </c>
      <c r="D3041" t="s">
        <v>6700</v>
      </c>
      <c r="E3041">
        <v>37</v>
      </c>
      <c r="F3041" t="s">
        <v>31</v>
      </c>
      <c r="G3041" t="s">
        <v>318</v>
      </c>
      <c r="H3041" t="s">
        <v>319</v>
      </c>
      <c r="I3041" t="s">
        <v>34</v>
      </c>
      <c r="J3041" t="s">
        <v>190</v>
      </c>
      <c r="K3041">
        <v>2</v>
      </c>
      <c r="L3041" s="2">
        <v>2500</v>
      </c>
      <c r="M3041">
        <v>5</v>
      </c>
      <c r="N3041" s="2">
        <v>5000</v>
      </c>
      <c r="O3041" s="2">
        <v>250</v>
      </c>
      <c r="P3041" s="2">
        <v>4750</v>
      </c>
      <c r="Q3041" s="2">
        <v>3658.48</v>
      </c>
      <c r="R3041" s="2">
        <v>1091.52</v>
      </c>
      <c r="S3041" t="s">
        <v>53</v>
      </c>
      <c r="T3041" t="s">
        <v>90</v>
      </c>
      <c r="U3041" t="s">
        <v>91</v>
      </c>
      <c r="V3041" t="s">
        <v>39</v>
      </c>
      <c r="W3041" t="s">
        <v>124</v>
      </c>
      <c r="X3041" t="s">
        <v>97</v>
      </c>
      <c r="Y3041" t="s">
        <v>42</v>
      </c>
      <c r="Z3041" t="s">
        <v>43</v>
      </c>
      <c r="AA3041" t="s">
        <v>44</v>
      </c>
      <c r="AB3041" t="s">
        <v>44</v>
      </c>
    </row>
    <row r="3042" spans="1:28" x14ac:dyDescent="0.25">
      <c r="A3042" t="s">
        <v>6701</v>
      </c>
      <c r="B3042" s="1">
        <v>45538</v>
      </c>
      <c r="C3042" t="s">
        <v>6702</v>
      </c>
      <c r="D3042" t="s">
        <v>6703</v>
      </c>
      <c r="E3042">
        <v>44</v>
      </c>
      <c r="F3042" t="s">
        <v>48</v>
      </c>
      <c r="G3042" t="s">
        <v>202</v>
      </c>
      <c r="H3042" t="s">
        <v>203</v>
      </c>
      <c r="I3042" t="s">
        <v>103</v>
      </c>
      <c r="J3042" t="s">
        <v>104</v>
      </c>
      <c r="K3042">
        <v>2</v>
      </c>
      <c r="L3042" s="2">
        <v>550</v>
      </c>
      <c r="M3042">
        <v>5</v>
      </c>
      <c r="N3042" s="2">
        <v>1100</v>
      </c>
      <c r="O3042" s="2">
        <v>55</v>
      </c>
      <c r="P3042" s="2">
        <v>1045</v>
      </c>
      <c r="Q3042" s="2">
        <v>793.15</v>
      </c>
      <c r="R3042" s="2">
        <v>251.85</v>
      </c>
      <c r="S3042" t="s">
        <v>64</v>
      </c>
      <c r="T3042" t="s">
        <v>65</v>
      </c>
      <c r="U3042" t="s">
        <v>65</v>
      </c>
      <c r="V3042" t="s">
        <v>39</v>
      </c>
      <c r="W3042" t="s">
        <v>124</v>
      </c>
      <c r="X3042" t="s">
        <v>97</v>
      </c>
      <c r="Y3042" t="s">
        <v>56</v>
      </c>
      <c r="Z3042" t="s">
        <v>43</v>
      </c>
      <c r="AA3042" t="s">
        <v>44</v>
      </c>
      <c r="AB3042" t="s">
        <v>44</v>
      </c>
    </row>
    <row r="3043" spans="1:28" x14ac:dyDescent="0.25">
      <c r="A3043" t="s">
        <v>6704</v>
      </c>
      <c r="B3043" s="1">
        <v>45538</v>
      </c>
      <c r="C3043" t="s">
        <v>4869</v>
      </c>
      <c r="D3043" t="s">
        <v>4870</v>
      </c>
      <c r="E3043">
        <v>49</v>
      </c>
      <c r="F3043" t="s">
        <v>31</v>
      </c>
      <c r="G3043" t="s">
        <v>141</v>
      </c>
      <c r="H3043" t="s">
        <v>142</v>
      </c>
      <c r="I3043" t="s">
        <v>74</v>
      </c>
      <c r="J3043" t="s">
        <v>143</v>
      </c>
      <c r="K3043">
        <v>2</v>
      </c>
      <c r="L3043" s="2">
        <v>900</v>
      </c>
      <c r="M3043">
        <v>15</v>
      </c>
      <c r="N3043" s="2">
        <v>1800</v>
      </c>
      <c r="O3043" s="2">
        <v>270</v>
      </c>
      <c r="P3043" s="2">
        <v>1530</v>
      </c>
      <c r="Q3043" s="2">
        <v>1086.77</v>
      </c>
      <c r="R3043" s="2">
        <v>443.23</v>
      </c>
      <c r="S3043" t="s">
        <v>53</v>
      </c>
      <c r="T3043" t="s">
        <v>76</v>
      </c>
      <c r="U3043" t="s">
        <v>77</v>
      </c>
      <c r="V3043" t="s">
        <v>39</v>
      </c>
      <c r="W3043" t="s">
        <v>40</v>
      </c>
      <c r="X3043" t="s">
        <v>41</v>
      </c>
      <c r="Y3043" t="s">
        <v>42</v>
      </c>
      <c r="Z3043" t="s">
        <v>43</v>
      </c>
      <c r="AA3043" t="s">
        <v>44</v>
      </c>
      <c r="AB3043" t="s">
        <v>44</v>
      </c>
    </row>
    <row r="3044" spans="1:28" x14ac:dyDescent="0.25">
      <c r="A3044" t="s">
        <v>6705</v>
      </c>
      <c r="B3044" s="1">
        <v>45538</v>
      </c>
      <c r="C3044" t="s">
        <v>6432</v>
      </c>
      <c r="D3044" t="s">
        <v>6433</v>
      </c>
      <c r="E3044">
        <v>59</v>
      </c>
      <c r="F3044" t="s">
        <v>31</v>
      </c>
      <c r="G3044" t="s">
        <v>318</v>
      </c>
      <c r="H3044" t="s">
        <v>319</v>
      </c>
      <c r="I3044" t="s">
        <v>34</v>
      </c>
      <c r="J3044" t="s">
        <v>190</v>
      </c>
      <c r="K3044">
        <v>3</v>
      </c>
      <c r="L3044" s="2">
        <v>2500</v>
      </c>
      <c r="M3044">
        <v>15</v>
      </c>
      <c r="N3044" s="2">
        <v>7500</v>
      </c>
      <c r="O3044" s="2">
        <v>1125</v>
      </c>
      <c r="P3044" s="2">
        <v>6375</v>
      </c>
      <c r="Q3044" s="2">
        <v>4789.32</v>
      </c>
      <c r="R3044" s="2">
        <v>1585.68</v>
      </c>
      <c r="S3044" t="s">
        <v>53</v>
      </c>
      <c r="T3044" t="s">
        <v>122</v>
      </c>
      <c r="U3044" t="s">
        <v>123</v>
      </c>
      <c r="V3044" t="s">
        <v>39</v>
      </c>
      <c r="W3044" t="s">
        <v>40</v>
      </c>
      <c r="X3044" t="s">
        <v>41</v>
      </c>
      <c r="Y3044" t="s">
        <v>56</v>
      </c>
      <c r="Z3044" t="s">
        <v>43</v>
      </c>
      <c r="AA3044" t="s">
        <v>44</v>
      </c>
      <c r="AB3044" t="s">
        <v>44</v>
      </c>
    </row>
    <row r="3045" spans="1:28" x14ac:dyDescent="0.25">
      <c r="A3045" t="s">
        <v>6706</v>
      </c>
      <c r="B3045" s="1">
        <v>45538</v>
      </c>
      <c r="C3045" t="s">
        <v>1850</v>
      </c>
      <c r="D3045" t="s">
        <v>1851</v>
      </c>
      <c r="E3045">
        <v>23</v>
      </c>
      <c r="F3045" t="s">
        <v>31</v>
      </c>
      <c r="G3045" t="s">
        <v>49</v>
      </c>
      <c r="H3045" t="s">
        <v>50</v>
      </c>
      <c r="I3045" t="s">
        <v>51</v>
      </c>
      <c r="J3045" t="s">
        <v>52</v>
      </c>
      <c r="K3045">
        <v>2</v>
      </c>
      <c r="L3045" s="2">
        <v>500</v>
      </c>
      <c r="M3045">
        <v>25</v>
      </c>
      <c r="N3045" s="2">
        <v>1000</v>
      </c>
      <c r="O3045" s="2">
        <v>250</v>
      </c>
      <c r="P3045" s="2">
        <v>750</v>
      </c>
      <c r="Q3045" s="2">
        <v>586.20000000000005</v>
      </c>
      <c r="R3045" s="2">
        <v>163.80000000000001</v>
      </c>
      <c r="S3045" t="s">
        <v>53</v>
      </c>
      <c r="T3045" t="s">
        <v>105</v>
      </c>
      <c r="U3045" t="s">
        <v>106</v>
      </c>
      <c r="V3045" t="s">
        <v>39</v>
      </c>
      <c r="W3045" t="s">
        <v>83</v>
      </c>
      <c r="X3045" t="s">
        <v>41</v>
      </c>
      <c r="Y3045" t="s">
        <v>56</v>
      </c>
      <c r="Z3045" t="s">
        <v>43</v>
      </c>
      <c r="AA3045" t="s">
        <v>44</v>
      </c>
      <c r="AB3045" t="s">
        <v>44</v>
      </c>
    </row>
    <row r="3046" spans="1:28" x14ac:dyDescent="0.25">
      <c r="A3046" t="s">
        <v>6707</v>
      </c>
      <c r="B3046" s="1">
        <v>45538</v>
      </c>
      <c r="C3046" t="s">
        <v>4424</v>
      </c>
      <c r="D3046" t="s">
        <v>4425</v>
      </c>
      <c r="E3046">
        <v>55</v>
      </c>
      <c r="F3046" t="s">
        <v>111</v>
      </c>
      <c r="G3046" t="s">
        <v>561</v>
      </c>
      <c r="H3046" t="s">
        <v>562</v>
      </c>
      <c r="I3046" t="s">
        <v>34</v>
      </c>
      <c r="J3046" t="s">
        <v>143</v>
      </c>
      <c r="K3046">
        <v>3</v>
      </c>
      <c r="L3046" s="2">
        <v>900</v>
      </c>
      <c r="M3046">
        <v>10</v>
      </c>
      <c r="N3046" s="2">
        <v>2700</v>
      </c>
      <c r="O3046" s="2">
        <v>270</v>
      </c>
      <c r="P3046" s="2">
        <v>2430</v>
      </c>
      <c r="Q3046" s="2">
        <v>1656.78</v>
      </c>
      <c r="R3046" s="2">
        <v>773.22</v>
      </c>
      <c r="S3046" t="s">
        <v>36</v>
      </c>
      <c r="T3046" t="s">
        <v>398</v>
      </c>
      <c r="U3046" t="s">
        <v>399</v>
      </c>
      <c r="V3046" t="s">
        <v>39</v>
      </c>
      <c r="W3046" t="s">
        <v>137</v>
      </c>
      <c r="X3046" t="s">
        <v>97</v>
      </c>
      <c r="Y3046" t="s">
        <v>42</v>
      </c>
      <c r="Z3046" t="s">
        <v>43</v>
      </c>
      <c r="AA3046" t="s">
        <v>44</v>
      </c>
      <c r="AB3046" t="s">
        <v>44</v>
      </c>
    </row>
    <row r="3047" spans="1:28" x14ac:dyDescent="0.25">
      <c r="A3047" t="s">
        <v>6708</v>
      </c>
      <c r="B3047" s="1">
        <v>45538</v>
      </c>
      <c r="C3047" t="s">
        <v>6579</v>
      </c>
      <c r="D3047" t="s">
        <v>6580</v>
      </c>
      <c r="E3047">
        <v>37</v>
      </c>
      <c r="F3047" t="s">
        <v>31</v>
      </c>
      <c r="G3047" t="s">
        <v>318</v>
      </c>
      <c r="H3047" t="s">
        <v>319</v>
      </c>
      <c r="I3047" t="s">
        <v>34</v>
      </c>
      <c r="J3047" t="s">
        <v>190</v>
      </c>
      <c r="K3047">
        <v>2</v>
      </c>
      <c r="L3047" s="2">
        <v>2500</v>
      </c>
      <c r="M3047">
        <v>10</v>
      </c>
      <c r="N3047" s="2">
        <v>5000</v>
      </c>
      <c r="O3047" s="2">
        <v>500</v>
      </c>
      <c r="P3047" s="2">
        <v>4500</v>
      </c>
      <c r="Q3047" s="2">
        <v>3466.48</v>
      </c>
      <c r="R3047" s="2">
        <v>1033.52</v>
      </c>
      <c r="S3047" t="s">
        <v>53</v>
      </c>
      <c r="T3047" t="s">
        <v>96</v>
      </c>
      <c r="U3047" t="s">
        <v>96</v>
      </c>
      <c r="V3047" t="s">
        <v>39</v>
      </c>
      <c r="W3047" t="s">
        <v>83</v>
      </c>
      <c r="X3047" t="s">
        <v>41</v>
      </c>
      <c r="Y3047" t="s">
        <v>56</v>
      </c>
      <c r="Z3047" t="s">
        <v>43</v>
      </c>
      <c r="AA3047" t="s">
        <v>44</v>
      </c>
      <c r="AB3047" t="s">
        <v>44</v>
      </c>
    </row>
    <row r="3048" spans="1:28" x14ac:dyDescent="0.25">
      <c r="A3048" t="s">
        <v>6709</v>
      </c>
      <c r="B3048" s="1">
        <v>45538</v>
      </c>
      <c r="C3048" t="s">
        <v>6710</v>
      </c>
      <c r="D3048" t="s">
        <v>6711</v>
      </c>
      <c r="E3048">
        <v>18</v>
      </c>
      <c r="F3048" t="s">
        <v>31</v>
      </c>
      <c r="G3048" t="s">
        <v>202</v>
      </c>
      <c r="H3048" t="s">
        <v>203</v>
      </c>
      <c r="I3048" t="s">
        <v>103</v>
      </c>
      <c r="J3048" t="s">
        <v>104</v>
      </c>
      <c r="K3048">
        <v>3</v>
      </c>
      <c r="L3048" s="2">
        <v>550</v>
      </c>
      <c r="M3048">
        <v>10</v>
      </c>
      <c r="N3048" s="2">
        <v>1650</v>
      </c>
      <c r="O3048" s="2">
        <v>165</v>
      </c>
      <c r="P3048" s="2">
        <v>1485</v>
      </c>
      <c r="Q3048" s="2">
        <v>1115.94</v>
      </c>
      <c r="R3048" s="2">
        <v>369.06</v>
      </c>
      <c r="S3048" t="s">
        <v>64</v>
      </c>
      <c r="T3048" t="s">
        <v>290</v>
      </c>
      <c r="U3048" t="s">
        <v>291</v>
      </c>
      <c r="V3048" t="s">
        <v>39</v>
      </c>
      <c r="W3048" t="s">
        <v>83</v>
      </c>
      <c r="X3048" t="s">
        <v>41</v>
      </c>
      <c r="Y3048" t="s">
        <v>56</v>
      </c>
      <c r="Z3048" t="s">
        <v>223</v>
      </c>
      <c r="AA3048" t="s">
        <v>44</v>
      </c>
      <c r="AB3048" t="s">
        <v>44</v>
      </c>
    </row>
    <row r="3049" spans="1:28" x14ac:dyDescent="0.25">
      <c r="A3049" t="s">
        <v>6712</v>
      </c>
      <c r="B3049" s="1">
        <v>45539</v>
      </c>
      <c r="C3049" t="s">
        <v>3767</v>
      </c>
      <c r="D3049" t="s">
        <v>3768</v>
      </c>
      <c r="E3049">
        <v>57</v>
      </c>
      <c r="F3049" t="s">
        <v>111</v>
      </c>
      <c r="G3049" t="s">
        <v>197</v>
      </c>
      <c r="H3049" t="s">
        <v>198</v>
      </c>
      <c r="I3049" t="s">
        <v>74</v>
      </c>
      <c r="J3049" t="s">
        <v>75</v>
      </c>
      <c r="K3049">
        <v>1</v>
      </c>
      <c r="L3049" s="2">
        <v>2600</v>
      </c>
      <c r="M3049">
        <v>5</v>
      </c>
      <c r="N3049" s="2">
        <v>2600</v>
      </c>
      <c r="O3049" s="2">
        <v>130</v>
      </c>
      <c r="P3049" s="2">
        <v>2470</v>
      </c>
      <c r="Q3049" s="2">
        <v>1358.63</v>
      </c>
      <c r="R3049" s="2">
        <v>1111.3699999999999</v>
      </c>
      <c r="S3049" t="s">
        <v>53</v>
      </c>
      <c r="T3049" t="s">
        <v>105</v>
      </c>
      <c r="U3049" t="s">
        <v>106</v>
      </c>
      <c r="V3049" t="s">
        <v>39</v>
      </c>
      <c r="W3049" t="s">
        <v>66</v>
      </c>
      <c r="X3049" t="s">
        <v>41</v>
      </c>
      <c r="Y3049" t="s">
        <v>56</v>
      </c>
      <c r="Z3049" t="s">
        <v>43</v>
      </c>
      <c r="AA3049" t="s">
        <v>68</v>
      </c>
      <c r="AB3049" t="s">
        <v>44</v>
      </c>
    </row>
    <row r="3050" spans="1:28" x14ac:dyDescent="0.25">
      <c r="A3050" t="s">
        <v>6713</v>
      </c>
      <c r="B3050" s="1">
        <v>45539</v>
      </c>
      <c r="C3050" t="s">
        <v>6714</v>
      </c>
      <c r="D3050" t="s">
        <v>6715</v>
      </c>
      <c r="E3050">
        <v>48</v>
      </c>
      <c r="F3050" t="s">
        <v>48</v>
      </c>
      <c r="G3050" t="s">
        <v>202</v>
      </c>
      <c r="H3050" t="s">
        <v>203</v>
      </c>
      <c r="I3050" t="s">
        <v>103</v>
      </c>
      <c r="J3050" t="s">
        <v>104</v>
      </c>
      <c r="K3050">
        <v>2</v>
      </c>
      <c r="L3050" s="2">
        <v>550</v>
      </c>
      <c r="M3050">
        <v>10</v>
      </c>
      <c r="N3050" s="2">
        <v>1100</v>
      </c>
      <c r="O3050" s="2">
        <v>110</v>
      </c>
      <c r="P3050" s="2">
        <v>990</v>
      </c>
      <c r="Q3050" s="2">
        <v>581.07000000000005</v>
      </c>
      <c r="R3050" s="2">
        <v>408.93</v>
      </c>
      <c r="S3050" t="s">
        <v>36</v>
      </c>
      <c r="T3050" t="s">
        <v>578</v>
      </c>
      <c r="U3050" t="s">
        <v>579</v>
      </c>
      <c r="V3050" t="s">
        <v>39</v>
      </c>
      <c r="W3050" t="s">
        <v>66</v>
      </c>
      <c r="X3050" t="s">
        <v>67</v>
      </c>
      <c r="Y3050" t="s">
        <v>56</v>
      </c>
      <c r="Z3050" t="s">
        <v>43</v>
      </c>
      <c r="AA3050" t="s">
        <v>44</v>
      </c>
      <c r="AB3050" t="s">
        <v>44</v>
      </c>
    </row>
    <row r="3051" spans="1:28" x14ac:dyDescent="0.25">
      <c r="A3051" t="s">
        <v>6716</v>
      </c>
      <c r="B3051" s="1">
        <v>45539</v>
      </c>
      <c r="C3051" t="s">
        <v>195</v>
      </c>
      <c r="D3051" t="s">
        <v>196</v>
      </c>
      <c r="E3051">
        <v>26</v>
      </c>
      <c r="F3051" t="s">
        <v>31</v>
      </c>
      <c r="G3051" t="s">
        <v>101</v>
      </c>
      <c r="H3051" t="s">
        <v>102</v>
      </c>
      <c r="I3051" t="s">
        <v>103</v>
      </c>
      <c r="J3051" t="s">
        <v>104</v>
      </c>
      <c r="K3051">
        <v>3</v>
      </c>
      <c r="L3051" s="2">
        <v>1800</v>
      </c>
      <c r="M3051">
        <v>0</v>
      </c>
      <c r="N3051" s="2">
        <v>5400</v>
      </c>
      <c r="O3051" s="2">
        <v>0</v>
      </c>
      <c r="P3051" s="2">
        <v>5400</v>
      </c>
      <c r="Q3051" s="2">
        <v>3259.32</v>
      </c>
      <c r="R3051" s="2">
        <v>2140.6799999999998</v>
      </c>
      <c r="S3051" t="s">
        <v>53</v>
      </c>
      <c r="T3051" t="s">
        <v>578</v>
      </c>
      <c r="U3051" t="s">
        <v>579</v>
      </c>
      <c r="V3051" t="s">
        <v>39</v>
      </c>
      <c r="W3051" t="s">
        <v>92</v>
      </c>
      <c r="X3051" t="s">
        <v>41</v>
      </c>
      <c r="Y3051" t="s">
        <v>56</v>
      </c>
      <c r="Z3051" t="s">
        <v>43</v>
      </c>
      <c r="AA3051" t="s">
        <v>44</v>
      </c>
      <c r="AB3051" t="s">
        <v>44</v>
      </c>
    </row>
    <row r="3052" spans="1:28" x14ac:dyDescent="0.25">
      <c r="A3052" t="s">
        <v>6717</v>
      </c>
      <c r="B3052" s="1">
        <v>45539</v>
      </c>
      <c r="C3052" t="s">
        <v>1013</v>
      </c>
      <c r="D3052" t="s">
        <v>1014</v>
      </c>
      <c r="E3052">
        <v>24</v>
      </c>
      <c r="F3052" t="s">
        <v>48</v>
      </c>
      <c r="G3052" t="s">
        <v>176</v>
      </c>
      <c r="H3052" t="s">
        <v>177</v>
      </c>
      <c r="I3052" t="s">
        <v>34</v>
      </c>
      <c r="J3052" t="s">
        <v>35</v>
      </c>
      <c r="K3052">
        <v>1</v>
      </c>
      <c r="L3052" s="2">
        <v>6500</v>
      </c>
      <c r="M3052">
        <v>15</v>
      </c>
      <c r="N3052" s="2">
        <v>6500</v>
      </c>
      <c r="O3052" s="2">
        <v>975</v>
      </c>
      <c r="P3052" s="2">
        <v>5525</v>
      </c>
      <c r="Q3052" s="2">
        <v>3747.78</v>
      </c>
      <c r="R3052" s="2">
        <v>1777.22</v>
      </c>
      <c r="S3052" t="s">
        <v>53</v>
      </c>
      <c r="T3052" t="s">
        <v>153</v>
      </c>
      <c r="U3052" t="s">
        <v>154</v>
      </c>
      <c r="V3052" t="s">
        <v>39</v>
      </c>
      <c r="W3052" t="s">
        <v>66</v>
      </c>
      <c r="X3052" t="s">
        <v>97</v>
      </c>
      <c r="Y3052" t="s">
        <v>84</v>
      </c>
      <c r="Z3052" t="s">
        <v>144</v>
      </c>
      <c r="AA3052" t="s">
        <v>44</v>
      </c>
      <c r="AB3052" t="s">
        <v>44</v>
      </c>
    </row>
    <row r="3053" spans="1:28" x14ac:dyDescent="0.25">
      <c r="A3053" t="s">
        <v>6718</v>
      </c>
      <c r="B3053" s="1">
        <v>45539</v>
      </c>
      <c r="C3053" t="s">
        <v>2384</v>
      </c>
      <c r="D3053" t="s">
        <v>2385</v>
      </c>
      <c r="E3053">
        <v>22</v>
      </c>
      <c r="F3053" t="s">
        <v>48</v>
      </c>
      <c r="G3053" t="s">
        <v>168</v>
      </c>
      <c r="H3053" t="s">
        <v>169</v>
      </c>
      <c r="I3053" t="s">
        <v>62</v>
      </c>
      <c r="J3053" t="s">
        <v>143</v>
      </c>
      <c r="K3053">
        <v>3</v>
      </c>
      <c r="L3053" s="2">
        <v>1800</v>
      </c>
      <c r="M3053">
        <v>20</v>
      </c>
      <c r="N3053" s="2">
        <v>5400</v>
      </c>
      <c r="O3053" s="2">
        <v>1080</v>
      </c>
      <c r="P3053" s="2">
        <v>4320</v>
      </c>
      <c r="Q3053" s="2">
        <v>3091.16</v>
      </c>
      <c r="R3053" s="2">
        <v>1228.8399999999999</v>
      </c>
      <c r="S3053" t="s">
        <v>64</v>
      </c>
      <c r="T3053" t="s">
        <v>54</v>
      </c>
      <c r="U3053" t="s">
        <v>55</v>
      </c>
      <c r="V3053" t="s">
        <v>39</v>
      </c>
      <c r="W3053" t="s">
        <v>92</v>
      </c>
      <c r="X3053" t="s">
        <v>41</v>
      </c>
      <c r="Y3053" t="s">
        <v>56</v>
      </c>
      <c r="Z3053" t="s">
        <v>43</v>
      </c>
      <c r="AA3053" t="s">
        <v>44</v>
      </c>
      <c r="AB3053" t="s">
        <v>44</v>
      </c>
    </row>
    <row r="3054" spans="1:28" x14ac:dyDescent="0.25">
      <c r="A3054" t="s">
        <v>6719</v>
      </c>
      <c r="B3054" s="1">
        <v>45539</v>
      </c>
      <c r="C3054" t="s">
        <v>717</v>
      </c>
      <c r="D3054" t="s">
        <v>718</v>
      </c>
      <c r="E3054">
        <v>46</v>
      </c>
      <c r="F3054" t="s">
        <v>111</v>
      </c>
      <c r="G3054" t="s">
        <v>81</v>
      </c>
      <c r="H3054" t="s">
        <v>82</v>
      </c>
      <c r="I3054" t="s">
        <v>51</v>
      </c>
      <c r="J3054" t="s">
        <v>52</v>
      </c>
      <c r="K3054">
        <v>1</v>
      </c>
      <c r="L3054" s="2">
        <v>600</v>
      </c>
      <c r="M3054">
        <v>10</v>
      </c>
      <c r="N3054" s="2">
        <v>600</v>
      </c>
      <c r="O3054" s="2">
        <v>60</v>
      </c>
      <c r="P3054" s="2">
        <v>540</v>
      </c>
      <c r="Q3054" s="2">
        <v>400.76</v>
      </c>
      <c r="R3054" s="2">
        <v>139.24</v>
      </c>
      <c r="S3054" t="s">
        <v>53</v>
      </c>
      <c r="T3054" t="s">
        <v>222</v>
      </c>
      <c r="U3054" t="s">
        <v>38</v>
      </c>
      <c r="V3054" t="s">
        <v>39</v>
      </c>
      <c r="W3054" t="s">
        <v>40</v>
      </c>
      <c r="X3054" t="s">
        <v>67</v>
      </c>
      <c r="Y3054" t="s">
        <v>84</v>
      </c>
      <c r="Z3054" t="s">
        <v>508</v>
      </c>
      <c r="AA3054" t="s">
        <v>44</v>
      </c>
      <c r="AB3054" t="s">
        <v>44</v>
      </c>
    </row>
    <row r="3055" spans="1:28" x14ac:dyDescent="0.25">
      <c r="A3055" t="s">
        <v>6720</v>
      </c>
      <c r="B3055" s="1">
        <v>45539</v>
      </c>
      <c r="C3055" t="s">
        <v>6721</v>
      </c>
      <c r="D3055" t="s">
        <v>6722</v>
      </c>
      <c r="E3055">
        <v>36</v>
      </c>
      <c r="F3055" t="s">
        <v>48</v>
      </c>
      <c r="G3055" t="s">
        <v>188</v>
      </c>
      <c r="H3055" t="s">
        <v>189</v>
      </c>
      <c r="I3055" t="s">
        <v>34</v>
      </c>
      <c r="J3055" t="s">
        <v>190</v>
      </c>
      <c r="K3055">
        <v>2</v>
      </c>
      <c r="L3055" s="2">
        <v>1800</v>
      </c>
      <c r="M3055">
        <v>10</v>
      </c>
      <c r="N3055" s="2">
        <v>3600</v>
      </c>
      <c r="O3055" s="2">
        <v>360</v>
      </c>
      <c r="P3055" s="2">
        <v>3240</v>
      </c>
      <c r="Q3055" s="2">
        <v>1991.03</v>
      </c>
      <c r="R3055" s="2">
        <v>1248.97</v>
      </c>
      <c r="S3055" t="s">
        <v>64</v>
      </c>
      <c r="T3055" t="s">
        <v>37</v>
      </c>
      <c r="U3055" t="s">
        <v>38</v>
      </c>
      <c r="V3055" t="s">
        <v>39</v>
      </c>
      <c r="W3055" t="s">
        <v>92</v>
      </c>
      <c r="X3055" t="s">
        <v>97</v>
      </c>
      <c r="Y3055" t="s">
        <v>56</v>
      </c>
      <c r="Z3055" t="s">
        <v>43</v>
      </c>
      <c r="AA3055" t="s">
        <v>44</v>
      </c>
      <c r="AB3055" t="s">
        <v>44</v>
      </c>
    </row>
    <row r="3056" spans="1:28" x14ac:dyDescent="0.25">
      <c r="A3056" t="s">
        <v>6723</v>
      </c>
      <c r="B3056" s="1">
        <v>45539</v>
      </c>
      <c r="C3056" t="s">
        <v>58</v>
      </c>
      <c r="D3056" t="s">
        <v>59</v>
      </c>
      <c r="E3056">
        <v>20</v>
      </c>
      <c r="F3056" t="s">
        <v>31</v>
      </c>
      <c r="G3056" t="s">
        <v>197</v>
      </c>
      <c r="H3056" t="s">
        <v>198</v>
      </c>
      <c r="I3056" t="s">
        <v>74</v>
      </c>
      <c r="J3056" t="s">
        <v>75</v>
      </c>
      <c r="K3056">
        <v>2</v>
      </c>
      <c r="L3056" s="2">
        <v>2600</v>
      </c>
      <c r="M3056">
        <v>20</v>
      </c>
      <c r="N3056" s="2">
        <v>5200</v>
      </c>
      <c r="O3056" s="2">
        <v>1040</v>
      </c>
      <c r="P3056" s="2">
        <v>4160</v>
      </c>
      <c r="Q3056" s="2">
        <v>3146.02</v>
      </c>
      <c r="R3056" s="2">
        <v>1013.98</v>
      </c>
      <c r="S3056" t="s">
        <v>64</v>
      </c>
      <c r="T3056" t="s">
        <v>275</v>
      </c>
      <c r="U3056" t="s">
        <v>123</v>
      </c>
      <c r="V3056" t="s">
        <v>39</v>
      </c>
      <c r="W3056" t="s">
        <v>66</v>
      </c>
      <c r="X3056" t="s">
        <v>67</v>
      </c>
      <c r="Y3056" t="s">
        <v>42</v>
      </c>
      <c r="Z3056" t="s">
        <v>43</v>
      </c>
      <c r="AA3056" t="s">
        <v>44</v>
      </c>
      <c r="AB3056" t="s">
        <v>44</v>
      </c>
    </row>
    <row r="3057" spans="1:28" x14ac:dyDescent="0.25">
      <c r="A3057" t="s">
        <v>6724</v>
      </c>
      <c r="B3057" s="1">
        <v>45539</v>
      </c>
      <c r="C3057" t="s">
        <v>6725</v>
      </c>
      <c r="D3057" t="s">
        <v>6726</v>
      </c>
      <c r="E3057">
        <v>29</v>
      </c>
      <c r="F3057" t="s">
        <v>48</v>
      </c>
      <c r="G3057" t="s">
        <v>217</v>
      </c>
      <c r="H3057" t="s">
        <v>218</v>
      </c>
      <c r="I3057" t="s">
        <v>34</v>
      </c>
      <c r="J3057" t="s">
        <v>130</v>
      </c>
      <c r="K3057">
        <v>1</v>
      </c>
      <c r="L3057" s="2">
        <v>28000</v>
      </c>
      <c r="M3057">
        <v>10</v>
      </c>
      <c r="N3057" s="2">
        <v>28000</v>
      </c>
      <c r="O3057" s="2">
        <v>2800</v>
      </c>
      <c r="P3057" s="2">
        <v>25200</v>
      </c>
      <c r="Q3057" s="2">
        <v>15485.66</v>
      </c>
      <c r="R3057" s="2">
        <v>9714.34</v>
      </c>
      <c r="S3057" t="s">
        <v>53</v>
      </c>
      <c r="T3057" t="s">
        <v>90</v>
      </c>
      <c r="U3057" t="s">
        <v>91</v>
      </c>
      <c r="V3057" t="s">
        <v>39</v>
      </c>
      <c r="W3057" t="s">
        <v>137</v>
      </c>
      <c r="X3057" t="s">
        <v>67</v>
      </c>
      <c r="Y3057" t="s">
        <v>56</v>
      </c>
      <c r="Z3057" t="s">
        <v>43</v>
      </c>
      <c r="AA3057" t="s">
        <v>44</v>
      </c>
      <c r="AB3057" t="s">
        <v>44</v>
      </c>
    </row>
    <row r="3058" spans="1:28" x14ac:dyDescent="0.25">
      <c r="A3058" t="s">
        <v>6727</v>
      </c>
      <c r="B3058" s="1">
        <v>45539</v>
      </c>
      <c r="C3058" t="s">
        <v>6728</v>
      </c>
      <c r="D3058" t="s">
        <v>6729</v>
      </c>
      <c r="E3058">
        <v>22</v>
      </c>
      <c r="F3058" t="s">
        <v>48</v>
      </c>
      <c r="G3058" t="s">
        <v>243</v>
      </c>
      <c r="H3058" t="s">
        <v>244</v>
      </c>
      <c r="I3058" t="s">
        <v>103</v>
      </c>
      <c r="J3058" t="s">
        <v>104</v>
      </c>
      <c r="K3058">
        <v>1</v>
      </c>
      <c r="L3058" s="2">
        <v>450</v>
      </c>
      <c r="M3058">
        <v>15</v>
      </c>
      <c r="N3058" s="2">
        <v>450</v>
      </c>
      <c r="O3058" s="2">
        <v>67.5</v>
      </c>
      <c r="P3058" s="2">
        <v>382.5</v>
      </c>
      <c r="Q3058" s="2">
        <v>262.10000000000002</v>
      </c>
      <c r="R3058" s="2">
        <v>120.4</v>
      </c>
      <c r="S3058" t="s">
        <v>36</v>
      </c>
      <c r="T3058" t="s">
        <v>290</v>
      </c>
      <c r="U3058" t="s">
        <v>291</v>
      </c>
      <c r="V3058" t="s">
        <v>39</v>
      </c>
      <c r="W3058" t="s">
        <v>124</v>
      </c>
      <c r="X3058" t="s">
        <v>97</v>
      </c>
      <c r="Y3058" t="s">
        <v>56</v>
      </c>
      <c r="Z3058" t="s">
        <v>43</v>
      </c>
      <c r="AA3058" t="s">
        <v>44</v>
      </c>
      <c r="AB3058" t="s">
        <v>44</v>
      </c>
    </row>
    <row r="3059" spans="1:28" x14ac:dyDescent="0.25">
      <c r="A3059" t="s">
        <v>6730</v>
      </c>
      <c r="B3059" s="1">
        <v>45539</v>
      </c>
      <c r="C3059" t="s">
        <v>6731</v>
      </c>
      <c r="D3059" t="s">
        <v>6732</v>
      </c>
      <c r="E3059">
        <v>37</v>
      </c>
      <c r="F3059" t="s">
        <v>111</v>
      </c>
      <c r="G3059" t="s">
        <v>112</v>
      </c>
      <c r="H3059" t="s">
        <v>113</v>
      </c>
      <c r="I3059" t="s">
        <v>103</v>
      </c>
      <c r="J3059" t="s">
        <v>104</v>
      </c>
      <c r="K3059">
        <v>2</v>
      </c>
      <c r="L3059" s="2">
        <v>650</v>
      </c>
      <c r="M3059">
        <v>5</v>
      </c>
      <c r="N3059" s="2">
        <v>1300</v>
      </c>
      <c r="O3059" s="2">
        <v>65</v>
      </c>
      <c r="P3059" s="2">
        <v>1235</v>
      </c>
      <c r="Q3059" s="2">
        <v>859.08</v>
      </c>
      <c r="R3059" s="2">
        <v>375.92</v>
      </c>
      <c r="S3059" t="s">
        <v>53</v>
      </c>
      <c r="T3059" t="s">
        <v>178</v>
      </c>
      <c r="U3059" t="s">
        <v>154</v>
      </c>
      <c r="V3059" t="s">
        <v>39</v>
      </c>
      <c r="W3059" t="s">
        <v>137</v>
      </c>
      <c r="X3059" t="s">
        <v>67</v>
      </c>
      <c r="Y3059" t="s">
        <v>56</v>
      </c>
      <c r="Z3059" t="s">
        <v>43</v>
      </c>
      <c r="AA3059" t="s">
        <v>44</v>
      </c>
      <c r="AB3059" t="s">
        <v>44</v>
      </c>
    </row>
    <row r="3060" spans="1:28" x14ac:dyDescent="0.25">
      <c r="A3060" t="s">
        <v>6733</v>
      </c>
      <c r="B3060" s="1">
        <v>45539</v>
      </c>
      <c r="C3060" t="s">
        <v>935</v>
      </c>
      <c r="D3060" t="s">
        <v>936</v>
      </c>
      <c r="E3060">
        <v>32</v>
      </c>
      <c r="F3060" t="s">
        <v>111</v>
      </c>
      <c r="G3060" t="s">
        <v>158</v>
      </c>
      <c r="H3060" t="s">
        <v>159</v>
      </c>
      <c r="I3060" t="s">
        <v>51</v>
      </c>
      <c r="J3060" t="s">
        <v>52</v>
      </c>
      <c r="K3060">
        <v>1</v>
      </c>
      <c r="L3060" s="2">
        <v>650</v>
      </c>
      <c r="M3060">
        <v>15</v>
      </c>
      <c r="N3060" s="2">
        <v>650</v>
      </c>
      <c r="O3060" s="2">
        <v>97.5</v>
      </c>
      <c r="P3060" s="2">
        <v>552.5</v>
      </c>
      <c r="Q3060" s="2">
        <v>397.87</v>
      </c>
      <c r="R3060" s="2">
        <v>154.63</v>
      </c>
      <c r="S3060" t="s">
        <v>53</v>
      </c>
      <c r="T3060" t="s">
        <v>105</v>
      </c>
      <c r="U3060" t="s">
        <v>106</v>
      </c>
      <c r="V3060" t="s">
        <v>39</v>
      </c>
      <c r="W3060" t="s">
        <v>92</v>
      </c>
      <c r="X3060" t="s">
        <v>41</v>
      </c>
      <c r="Y3060" t="s">
        <v>56</v>
      </c>
      <c r="Z3060" t="s">
        <v>43</v>
      </c>
      <c r="AA3060" t="s">
        <v>44</v>
      </c>
      <c r="AB3060" t="s">
        <v>44</v>
      </c>
    </row>
    <row r="3061" spans="1:28" x14ac:dyDescent="0.25">
      <c r="A3061" t="s">
        <v>6734</v>
      </c>
      <c r="B3061" s="1">
        <v>45540</v>
      </c>
      <c r="C3061" t="s">
        <v>5475</v>
      </c>
      <c r="D3061" t="s">
        <v>5476</v>
      </c>
      <c r="E3061">
        <v>55</v>
      </c>
      <c r="F3061" t="s">
        <v>31</v>
      </c>
      <c r="G3061" t="s">
        <v>344</v>
      </c>
      <c r="H3061" t="s">
        <v>345</v>
      </c>
      <c r="I3061" t="s">
        <v>34</v>
      </c>
      <c r="J3061" t="s">
        <v>121</v>
      </c>
      <c r="K3061">
        <v>1</v>
      </c>
      <c r="L3061" s="2">
        <v>1600</v>
      </c>
      <c r="M3061">
        <v>0</v>
      </c>
      <c r="N3061" s="2">
        <v>1600</v>
      </c>
      <c r="O3061" s="2">
        <v>0</v>
      </c>
      <c r="P3061" s="2">
        <v>1600</v>
      </c>
      <c r="Q3061" s="2">
        <v>1033.1400000000001</v>
      </c>
      <c r="R3061" s="2">
        <v>566.86</v>
      </c>
      <c r="S3061" t="s">
        <v>36</v>
      </c>
      <c r="T3061" t="s">
        <v>136</v>
      </c>
      <c r="U3061" t="s">
        <v>38</v>
      </c>
      <c r="V3061" t="s">
        <v>39</v>
      </c>
      <c r="W3061" t="s">
        <v>137</v>
      </c>
      <c r="X3061" t="s">
        <v>97</v>
      </c>
      <c r="Y3061" t="s">
        <v>56</v>
      </c>
      <c r="Z3061" t="s">
        <v>43</v>
      </c>
      <c r="AA3061" t="s">
        <v>44</v>
      </c>
      <c r="AB3061" t="s">
        <v>44</v>
      </c>
    </row>
    <row r="3062" spans="1:28" x14ac:dyDescent="0.25">
      <c r="A3062" t="s">
        <v>6735</v>
      </c>
      <c r="B3062" s="1">
        <v>45540</v>
      </c>
      <c r="C3062" t="s">
        <v>5231</v>
      </c>
      <c r="D3062" t="s">
        <v>5232</v>
      </c>
      <c r="E3062">
        <v>24</v>
      </c>
      <c r="F3062" t="s">
        <v>48</v>
      </c>
      <c r="G3062" t="s">
        <v>141</v>
      </c>
      <c r="H3062" t="s">
        <v>142</v>
      </c>
      <c r="I3062" t="s">
        <v>74</v>
      </c>
      <c r="J3062" t="s">
        <v>143</v>
      </c>
      <c r="K3062">
        <v>1</v>
      </c>
      <c r="L3062" s="2">
        <v>900</v>
      </c>
      <c r="M3062">
        <v>5</v>
      </c>
      <c r="N3062" s="2">
        <v>900</v>
      </c>
      <c r="O3062" s="2">
        <v>45</v>
      </c>
      <c r="P3062" s="2">
        <v>855</v>
      </c>
      <c r="Q3062" s="2">
        <v>648.27</v>
      </c>
      <c r="R3062" s="2">
        <v>206.73</v>
      </c>
      <c r="S3062" t="s">
        <v>53</v>
      </c>
      <c r="T3062" t="s">
        <v>122</v>
      </c>
      <c r="U3062" t="s">
        <v>123</v>
      </c>
      <c r="V3062" t="s">
        <v>39</v>
      </c>
      <c r="W3062" t="s">
        <v>40</v>
      </c>
      <c r="X3062" t="s">
        <v>97</v>
      </c>
      <c r="Y3062" t="s">
        <v>56</v>
      </c>
      <c r="Z3062" t="s">
        <v>223</v>
      </c>
      <c r="AA3062" t="s">
        <v>44</v>
      </c>
      <c r="AB3062" t="s">
        <v>44</v>
      </c>
    </row>
    <row r="3063" spans="1:28" x14ac:dyDescent="0.25">
      <c r="A3063" t="s">
        <v>6736</v>
      </c>
      <c r="B3063" s="1">
        <v>45540</v>
      </c>
      <c r="C3063" t="s">
        <v>6207</v>
      </c>
      <c r="D3063" t="s">
        <v>6208</v>
      </c>
      <c r="E3063">
        <v>31</v>
      </c>
      <c r="F3063" t="s">
        <v>111</v>
      </c>
      <c r="G3063" t="s">
        <v>561</v>
      </c>
      <c r="H3063" t="s">
        <v>562</v>
      </c>
      <c r="I3063" t="s">
        <v>34</v>
      </c>
      <c r="J3063" t="s">
        <v>143</v>
      </c>
      <c r="K3063">
        <v>1</v>
      </c>
      <c r="L3063" s="2">
        <v>900</v>
      </c>
      <c r="M3063">
        <v>0</v>
      </c>
      <c r="N3063" s="2">
        <v>900</v>
      </c>
      <c r="O3063" s="2">
        <v>0</v>
      </c>
      <c r="P3063" s="2">
        <v>900</v>
      </c>
      <c r="Q3063" s="2">
        <v>495.89</v>
      </c>
      <c r="R3063" s="2">
        <v>404.11</v>
      </c>
      <c r="S3063" t="s">
        <v>64</v>
      </c>
      <c r="T3063" t="s">
        <v>76</v>
      </c>
      <c r="U3063" t="s">
        <v>77</v>
      </c>
      <c r="V3063" t="s">
        <v>39</v>
      </c>
      <c r="W3063" t="s">
        <v>83</v>
      </c>
      <c r="X3063" t="s">
        <v>41</v>
      </c>
      <c r="Y3063" t="s">
        <v>56</v>
      </c>
      <c r="Z3063" t="s">
        <v>43</v>
      </c>
      <c r="AA3063" t="s">
        <v>44</v>
      </c>
      <c r="AB3063" t="s">
        <v>44</v>
      </c>
    </row>
    <row r="3064" spans="1:28" x14ac:dyDescent="0.25">
      <c r="A3064" t="s">
        <v>6737</v>
      </c>
      <c r="B3064" s="1">
        <v>45540</v>
      </c>
      <c r="C3064" t="s">
        <v>6738</v>
      </c>
      <c r="D3064" t="s">
        <v>6739</v>
      </c>
      <c r="E3064">
        <v>22</v>
      </c>
      <c r="F3064" t="s">
        <v>31</v>
      </c>
      <c r="G3064" t="s">
        <v>243</v>
      </c>
      <c r="H3064" t="s">
        <v>244</v>
      </c>
      <c r="I3064" t="s">
        <v>103</v>
      </c>
      <c r="J3064" t="s">
        <v>104</v>
      </c>
      <c r="K3064">
        <v>5</v>
      </c>
      <c r="L3064" s="2">
        <v>450</v>
      </c>
      <c r="M3064">
        <v>5</v>
      </c>
      <c r="N3064" s="2">
        <v>2250</v>
      </c>
      <c r="O3064" s="2">
        <v>112.5</v>
      </c>
      <c r="P3064" s="2">
        <v>2137.5</v>
      </c>
      <c r="Q3064" s="2">
        <v>1206.6199999999999</v>
      </c>
      <c r="R3064" s="2">
        <v>930.88</v>
      </c>
      <c r="S3064" t="s">
        <v>53</v>
      </c>
      <c r="T3064" t="s">
        <v>407</v>
      </c>
      <c r="U3064" t="s">
        <v>408</v>
      </c>
      <c r="V3064" t="s">
        <v>39</v>
      </c>
      <c r="W3064" t="s">
        <v>124</v>
      </c>
      <c r="X3064" t="s">
        <v>97</v>
      </c>
      <c r="Y3064" t="s">
        <v>56</v>
      </c>
      <c r="Z3064" t="s">
        <v>43</v>
      </c>
      <c r="AA3064" t="s">
        <v>44</v>
      </c>
      <c r="AB3064" t="s">
        <v>44</v>
      </c>
    </row>
    <row r="3065" spans="1:28" x14ac:dyDescent="0.25">
      <c r="A3065" t="s">
        <v>6740</v>
      </c>
      <c r="B3065" s="1">
        <v>45540</v>
      </c>
      <c r="C3065" t="s">
        <v>5321</v>
      </c>
      <c r="D3065" t="s">
        <v>5322</v>
      </c>
      <c r="E3065">
        <v>18</v>
      </c>
      <c r="F3065" t="s">
        <v>48</v>
      </c>
      <c r="G3065" t="s">
        <v>49</v>
      </c>
      <c r="H3065" t="s">
        <v>50</v>
      </c>
      <c r="I3065" t="s">
        <v>51</v>
      </c>
      <c r="J3065" t="s">
        <v>52</v>
      </c>
      <c r="K3065">
        <v>5</v>
      </c>
      <c r="L3065" s="2">
        <v>500</v>
      </c>
      <c r="M3065">
        <v>20</v>
      </c>
      <c r="N3065" s="2">
        <v>2500</v>
      </c>
      <c r="O3065" s="2">
        <v>500</v>
      </c>
      <c r="P3065" s="2">
        <v>2000</v>
      </c>
      <c r="Q3065" s="2">
        <v>1604.05</v>
      </c>
      <c r="R3065" s="2">
        <v>395.95</v>
      </c>
      <c r="S3065" t="s">
        <v>53</v>
      </c>
      <c r="T3065" t="s">
        <v>222</v>
      </c>
      <c r="U3065" t="s">
        <v>38</v>
      </c>
      <c r="V3065" t="s">
        <v>39</v>
      </c>
      <c r="W3065" t="s">
        <v>40</v>
      </c>
      <c r="X3065" t="s">
        <v>41</v>
      </c>
      <c r="Y3065" t="s">
        <v>42</v>
      </c>
      <c r="Z3065" t="s">
        <v>43</v>
      </c>
      <c r="AA3065" t="s">
        <v>44</v>
      </c>
      <c r="AB3065" t="s">
        <v>44</v>
      </c>
    </row>
    <row r="3066" spans="1:28" x14ac:dyDescent="0.25">
      <c r="A3066" t="s">
        <v>6741</v>
      </c>
      <c r="B3066" s="1">
        <v>45540</v>
      </c>
      <c r="C3066" t="s">
        <v>878</v>
      </c>
      <c r="D3066" t="s">
        <v>879</v>
      </c>
      <c r="E3066">
        <v>19</v>
      </c>
      <c r="F3066" t="s">
        <v>48</v>
      </c>
      <c r="G3066" t="s">
        <v>148</v>
      </c>
      <c r="H3066" t="s">
        <v>149</v>
      </c>
      <c r="I3066" t="s">
        <v>74</v>
      </c>
      <c r="J3066" t="s">
        <v>130</v>
      </c>
      <c r="K3066">
        <v>1</v>
      </c>
      <c r="L3066" s="2">
        <v>3500</v>
      </c>
      <c r="M3066">
        <v>15</v>
      </c>
      <c r="N3066" s="2">
        <v>3500</v>
      </c>
      <c r="O3066" s="2">
        <v>525</v>
      </c>
      <c r="P3066" s="2">
        <v>2975</v>
      </c>
      <c r="Q3066" s="2">
        <v>2104.6</v>
      </c>
      <c r="R3066" s="2">
        <v>870.4</v>
      </c>
      <c r="S3066" t="s">
        <v>53</v>
      </c>
      <c r="T3066" t="s">
        <v>275</v>
      </c>
      <c r="U3066" t="s">
        <v>123</v>
      </c>
      <c r="V3066" t="s">
        <v>39</v>
      </c>
      <c r="W3066" t="s">
        <v>124</v>
      </c>
      <c r="X3066" t="s">
        <v>41</v>
      </c>
      <c r="Y3066" t="s">
        <v>42</v>
      </c>
      <c r="Z3066" t="s">
        <v>43</v>
      </c>
      <c r="AA3066" t="s">
        <v>44</v>
      </c>
      <c r="AB3066" t="s">
        <v>44</v>
      </c>
    </row>
    <row r="3067" spans="1:28" x14ac:dyDescent="0.25">
      <c r="A3067" t="s">
        <v>6742</v>
      </c>
      <c r="B3067" s="1">
        <v>45541</v>
      </c>
      <c r="C3067" t="s">
        <v>4321</v>
      </c>
      <c r="D3067" t="s">
        <v>4322</v>
      </c>
      <c r="E3067">
        <v>23</v>
      </c>
      <c r="F3067" t="s">
        <v>31</v>
      </c>
      <c r="G3067" t="s">
        <v>318</v>
      </c>
      <c r="H3067" t="s">
        <v>319</v>
      </c>
      <c r="I3067" t="s">
        <v>34</v>
      </c>
      <c r="J3067" t="s">
        <v>190</v>
      </c>
      <c r="K3067">
        <v>1</v>
      </c>
      <c r="L3067" s="2">
        <v>2500</v>
      </c>
      <c r="M3067">
        <v>0</v>
      </c>
      <c r="N3067" s="2">
        <v>2500</v>
      </c>
      <c r="O3067" s="2">
        <v>0</v>
      </c>
      <c r="P3067" s="2">
        <v>2500</v>
      </c>
      <c r="Q3067" s="2">
        <v>1529.74</v>
      </c>
      <c r="R3067" s="2">
        <v>970.26</v>
      </c>
      <c r="S3067" t="s">
        <v>53</v>
      </c>
      <c r="T3067" t="s">
        <v>275</v>
      </c>
      <c r="U3067" t="s">
        <v>123</v>
      </c>
      <c r="V3067" t="s">
        <v>39</v>
      </c>
      <c r="W3067" t="s">
        <v>137</v>
      </c>
      <c r="X3067" t="s">
        <v>41</v>
      </c>
      <c r="Y3067" t="s">
        <v>56</v>
      </c>
      <c r="Z3067" t="s">
        <v>43</v>
      </c>
      <c r="AA3067" t="s">
        <v>44</v>
      </c>
      <c r="AB3067" t="s">
        <v>44</v>
      </c>
    </row>
    <row r="3068" spans="1:28" x14ac:dyDescent="0.25">
      <c r="A3068" t="s">
        <v>6743</v>
      </c>
      <c r="B3068" s="1">
        <v>45541</v>
      </c>
      <c r="C3068" t="s">
        <v>6744</v>
      </c>
      <c r="D3068" t="s">
        <v>6745</v>
      </c>
      <c r="E3068">
        <v>34</v>
      </c>
      <c r="F3068" t="s">
        <v>31</v>
      </c>
      <c r="G3068" t="s">
        <v>148</v>
      </c>
      <c r="H3068" t="s">
        <v>149</v>
      </c>
      <c r="I3068" t="s">
        <v>74</v>
      </c>
      <c r="J3068" t="s">
        <v>130</v>
      </c>
      <c r="K3068">
        <v>3</v>
      </c>
      <c r="L3068" s="2">
        <v>3500</v>
      </c>
      <c r="M3068">
        <v>0</v>
      </c>
      <c r="N3068" s="2">
        <v>10500</v>
      </c>
      <c r="O3068" s="2">
        <v>0</v>
      </c>
      <c r="P3068" s="2">
        <v>10500</v>
      </c>
      <c r="Q3068" s="2">
        <v>5835.12</v>
      </c>
      <c r="R3068" s="2">
        <v>4664.88</v>
      </c>
      <c r="S3068" t="s">
        <v>53</v>
      </c>
      <c r="T3068" t="s">
        <v>37</v>
      </c>
      <c r="U3068" t="s">
        <v>38</v>
      </c>
      <c r="V3068" t="s">
        <v>39</v>
      </c>
      <c r="W3068" t="s">
        <v>124</v>
      </c>
      <c r="X3068" t="s">
        <v>41</v>
      </c>
      <c r="Y3068" t="s">
        <v>42</v>
      </c>
      <c r="Z3068" t="s">
        <v>43</v>
      </c>
      <c r="AA3068" t="s">
        <v>44</v>
      </c>
      <c r="AB3068" t="s">
        <v>44</v>
      </c>
    </row>
    <row r="3069" spans="1:28" x14ac:dyDescent="0.25">
      <c r="A3069" t="s">
        <v>6746</v>
      </c>
      <c r="B3069" s="1">
        <v>45541</v>
      </c>
      <c r="C3069" t="s">
        <v>6747</v>
      </c>
      <c r="D3069" t="s">
        <v>6748</v>
      </c>
      <c r="E3069">
        <v>58</v>
      </c>
      <c r="F3069" t="s">
        <v>31</v>
      </c>
      <c r="G3069" t="s">
        <v>168</v>
      </c>
      <c r="H3069" t="s">
        <v>169</v>
      </c>
      <c r="I3069" t="s">
        <v>62</v>
      </c>
      <c r="J3069" t="s">
        <v>143</v>
      </c>
      <c r="K3069">
        <v>2</v>
      </c>
      <c r="L3069" s="2">
        <v>1800</v>
      </c>
      <c r="M3069">
        <v>10</v>
      </c>
      <c r="N3069" s="2">
        <v>3600</v>
      </c>
      <c r="O3069" s="2">
        <v>360</v>
      </c>
      <c r="P3069" s="2">
        <v>3240</v>
      </c>
      <c r="Q3069" s="2">
        <v>2558.62</v>
      </c>
      <c r="R3069" s="2">
        <v>681.38</v>
      </c>
      <c r="S3069" t="s">
        <v>53</v>
      </c>
      <c r="T3069" t="s">
        <v>398</v>
      </c>
      <c r="U3069" t="s">
        <v>399</v>
      </c>
      <c r="V3069" t="s">
        <v>39</v>
      </c>
      <c r="W3069" t="s">
        <v>83</v>
      </c>
      <c r="X3069" t="s">
        <v>67</v>
      </c>
      <c r="Y3069" t="s">
        <v>56</v>
      </c>
      <c r="Z3069" t="s">
        <v>43</v>
      </c>
      <c r="AA3069" t="s">
        <v>44</v>
      </c>
      <c r="AB3069" t="s">
        <v>44</v>
      </c>
    </row>
    <row r="3070" spans="1:28" x14ac:dyDescent="0.25">
      <c r="A3070" t="s">
        <v>6749</v>
      </c>
      <c r="B3070" s="1">
        <v>45541</v>
      </c>
      <c r="C3070" t="s">
        <v>3218</v>
      </c>
      <c r="D3070" t="s">
        <v>3219</v>
      </c>
      <c r="E3070">
        <v>31</v>
      </c>
      <c r="F3070" t="s">
        <v>31</v>
      </c>
      <c r="G3070" t="s">
        <v>344</v>
      </c>
      <c r="H3070" t="s">
        <v>345</v>
      </c>
      <c r="I3070" t="s">
        <v>34</v>
      </c>
      <c r="J3070" t="s">
        <v>121</v>
      </c>
      <c r="K3070">
        <v>2</v>
      </c>
      <c r="L3070" s="2">
        <v>1600</v>
      </c>
      <c r="M3070">
        <v>10</v>
      </c>
      <c r="N3070" s="2">
        <v>3200</v>
      </c>
      <c r="O3070" s="2">
        <v>320</v>
      </c>
      <c r="P3070" s="2">
        <v>2880</v>
      </c>
      <c r="Q3070" s="2">
        <v>1773.6</v>
      </c>
      <c r="R3070" s="2">
        <v>1106.4000000000001</v>
      </c>
      <c r="S3070" t="s">
        <v>64</v>
      </c>
      <c r="T3070" t="s">
        <v>136</v>
      </c>
      <c r="U3070" t="s">
        <v>38</v>
      </c>
      <c r="V3070" t="s">
        <v>39</v>
      </c>
      <c r="W3070" t="s">
        <v>66</v>
      </c>
      <c r="X3070" t="s">
        <v>41</v>
      </c>
      <c r="Y3070" t="s">
        <v>42</v>
      </c>
      <c r="Z3070" t="s">
        <v>223</v>
      </c>
      <c r="AA3070" t="s">
        <v>44</v>
      </c>
      <c r="AB3070" t="s">
        <v>44</v>
      </c>
    </row>
    <row r="3071" spans="1:28" x14ac:dyDescent="0.25">
      <c r="A3071" t="s">
        <v>6750</v>
      </c>
      <c r="B3071" s="1">
        <v>45541</v>
      </c>
      <c r="C3071" t="s">
        <v>6699</v>
      </c>
      <c r="D3071" t="s">
        <v>6700</v>
      </c>
      <c r="E3071">
        <v>46</v>
      </c>
      <c r="F3071" t="s">
        <v>48</v>
      </c>
      <c r="G3071" t="s">
        <v>318</v>
      </c>
      <c r="H3071" t="s">
        <v>319</v>
      </c>
      <c r="I3071" t="s">
        <v>34</v>
      </c>
      <c r="J3071" t="s">
        <v>190</v>
      </c>
      <c r="K3071">
        <v>1</v>
      </c>
      <c r="L3071" s="2">
        <v>2500</v>
      </c>
      <c r="M3071">
        <v>25</v>
      </c>
      <c r="N3071" s="2">
        <v>2500</v>
      </c>
      <c r="O3071" s="2">
        <v>625</v>
      </c>
      <c r="P3071" s="2">
        <v>1875</v>
      </c>
      <c r="Q3071" s="2">
        <v>1101.25</v>
      </c>
      <c r="R3071" s="2">
        <v>773.75</v>
      </c>
      <c r="S3071" t="s">
        <v>64</v>
      </c>
      <c r="T3071" t="s">
        <v>578</v>
      </c>
      <c r="U3071" t="s">
        <v>579</v>
      </c>
      <c r="V3071" t="s">
        <v>39</v>
      </c>
      <c r="W3071" t="s">
        <v>66</v>
      </c>
      <c r="X3071" t="s">
        <v>97</v>
      </c>
      <c r="Y3071" t="s">
        <v>56</v>
      </c>
      <c r="Z3071" t="s">
        <v>223</v>
      </c>
      <c r="AA3071" t="s">
        <v>44</v>
      </c>
      <c r="AB3071" t="s">
        <v>44</v>
      </c>
    </row>
    <row r="3072" spans="1:28" x14ac:dyDescent="0.25">
      <c r="A3072" t="s">
        <v>6751</v>
      </c>
      <c r="B3072" s="1">
        <v>45541</v>
      </c>
      <c r="C3072" t="s">
        <v>6752</v>
      </c>
      <c r="D3072" t="s">
        <v>6753</v>
      </c>
      <c r="E3072">
        <v>35</v>
      </c>
      <c r="F3072" t="s">
        <v>48</v>
      </c>
      <c r="G3072" t="s">
        <v>207</v>
      </c>
      <c r="H3072" t="s">
        <v>208</v>
      </c>
      <c r="I3072" t="s">
        <v>34</v>
      </c>
      <c r="J3072" t="s">
        <v>143</v>
      </c>
      <c r="K3072">
        <v>4</v>
      </c>
      <c r="L3072" s="2">
        <v>18000</v>
      </c>
      <c r="M3072">
        <v>10</v>
      </c>
      <c r="N3072" s="2">
        <v>72000</v>
      </c>
      <c r="O3072" s="2">
        <v>7200</v>
      </c>
      <c r="P3072" s="2">
        <v>64800</v>
      </c>
      <c r="Q3072" s="2">
        <v>53085.22</v>
      </c>
      <c r="R3072" s="2">
        <v>11714.78</v>
      </c>
      <c r="S3072" t="s">
        <v>53</v>
      </c>
      <c r="T3072" t="s">
        <v>96</v>
      </c>
      <c r="U3072" t="s">
        <v>96</v>
      </c>
      <c r="V3072" t="s">
        <v>39</v>
      </c>
      <c r="W3072" t="s">
        <v>137</v>
      </c>
      <c r="X3072" t="s">
        <v>67</v>
      </c>
      <c r="Y3072" t="s">
        <v>42</v>
      </c>
      <c r="Z3072" t="s">
        <v>107</v>
      </c>
      <c r="AA3072" t="s">
        <v>44</v>
      </c>
      <c r="AB3072" t="s">
        <v>44</v>
      </c>
    </row>
    <row r="3073" spans="1:28" x14ac:dyDescent="0.25">
      <c r="A3073" t="s">
        <v>6754</v>
      </c>
      <c r="B3073" s="1">
        <v>45541</v>
      </c>
      <c r="C3073" t="s">
        <v>681</v>
      </c>
      <c r="D3073" t="s">
        <v>682</v>
      </c>
      <c r="E3073">
        <v>30</v>
      </c>
      <c r="F3073" t="s">
        <v>111</v>
      </c>
      <c r="G3073" t="s">
        <v>238</v>
      </c>
      <c r="H3073" t="s">
        <v>239</v>
      </c>
      <c r="I3073" t="s">
        <v>62</v>
      </c>
      <c r="J3073" t="s">
        <v>63</v>
      </c>
      <c r="K3073">
        <v>2</v>
      </c>
      <c r="L3073" s="2">
        <v>6500</v>
      </c>
      <c r="M3073">
        <v>0</v>
      </c>
      <c r="N3073" s="2">
        <v>13000</v>
      </c>
      <c r="O3073" s="2">
        <v>0</v>
      </c>
      <c r="P3073" s="2">
        <v>13000</v>
      </c>
      <c r="Q3073" s="2">
        <v>7844.46</v>
      </c>
      <c r="R3073" s="2">
        <v>5155.54</v>
      </c>
      <c r="S3073" t="s">
        <v>53</v>
      </c>
      <c r="T3073" t="s">
        <v>37</v>
      </c>
      <c r="U3073" t="s">
        <v>38</v>
      </c>
      <c r="V3073" t="s">
        <v>39</v>
      </c>
      <c r="W3073" t="s">
        <v>92</v>
      </c>
      <c r="X3073" t="s">
        <v>97</v>
      </c>
      <c r="Y3073" t="s">
        <v>42</v>
      </c>
      <c r="Z3073" t="s">
        <v>508</v>
      </c>
      <c r="AA3073" t="s">
        <v>68</v>
      </c>
      <c r="AB3073" t="s">
        <v>44</v>
      </c>
    </row>
    <row r="3074" spans="1:28" x14ac:dyDescent="0.25">
      <c r="A3074" t="s">
        <v>6755</v>
      </c>
      <c r="B3074" s="1">
        <v>45541</v>
      </c>
      <c r="C3074" t="s">
        <v>3434</v>
      </c>
      <c r="D3074" t="s">
        <v>3435</v>
      </c>
      <c r="E3074">
        <v>44</v>
      </c>
      <c r="F3074" t="s">
        <v>31</v>
      </c>
      <c r="G3074" t="s">
        <v>436</v>
      </c>
      <c r="H3074" t="s">
        <v>437</v>
      </c>
      <c r="I3074" t="s">
        <v>74</v>
      </c>
      <c r="J3074" t="s">
        <v>190</v>
      </c>
      <c r="K3074">
        <v>1</v>
      </c>
      <c r="L3074" s="2">
        <v>1800</v>
      </c>
      <c r="M3074">
        <v>0</v>
      </c>
      <c r="N3074" s="2">
        <v>1800</v>
      </c>
      <c r="O3074" s="2">
        <v>0</v>
      </c>
      <c r="P3074" s="2">
        <v>1800</v>
      </c>
      <c r="Q3074" s="2">
        <v>1016.4</v>
      </c>
      <c r="R3074" s="2">
        <v>783.6</v>
      </c>
      <c r="S3074" t="s">
        <v>53</v>
      </c>
      <c r="T3074" t="s">
        <v>578</v>
      </c>
      <c r="U3074" t="s">
        <v>579</v>
      </c>
      <c r="V3074" t="s">
        <v>39</v>
      </c>
      <c r="W3074" t="s">
        <v>66</v>
      </c>
      <c r="X3074" t="s">
        <v>41</v>
      </c>
      <c r="Y3074" t="s">
        <v>56</v>
      </c>
      <c r="Z3074" t="s">
        <v>43</v>
      </c>
      <c r="AA3074" t="s">
        <v>44</v>
      </c>
      <c r="AB3074" t="s">
        <v>44</v>
      </c>
    </row>
    <row r="3075" spans="1:28" x14ac:dyDescent="0.25">
      <c r="A3075" t="s">
        <v>6756</v>
      </c>
      <c r="B3075" s="1">
        <v>45541</v>
      </c>
      <c r="C3075" t="s">
        <v>1325</v>
      </c>
      <c r="D3075" t="s">
        <v>1326</v>
      </c>
      <c r="E3075">
        <v>36</v>
      </c>
      <c r="F3075" t="s">
        <v>48</v>
      </c>
      <c r="G3075" t="s">
        <v>366</v>
      </c>
      <c r="H3075" t="s">
        <v>367</v>
      </c>
      <c r="I3075" t="s">
        <v>34</v>
      </c>
      <c r="J3075" t="s">
        <v>130</v>
      </c>
      <c r="K3075">
        <v>4</v>
      </c>
      <c r="L3075" s="2">
        <v>14500</v>
      </c>
      <c r="M3075">
        <v>20</v>
      </c>
      <c r="N3075" s="2">
        <v>58000</v>
      </c>
      <c r="O3075" s="2">
        <v>11600</v>
      </c>
      <c r="P3075" s="2">
        <v>46400</v>
      </c>
      <c r="Q3075" s="2">
        <v>26246.36</v>
      </c>
      <c r="R3075" s="2">
        <v>20153.64</v>
      </c>
      <c r="S3075" t="s">
        <v>53</v>
      </c>
      <c r="T3075" t="s">
        <v>54</v>
      </c>
      <c r="U3075" t="s">
        <v>55</v>
      </c>
      <c r="V3075" t="s">
        <v>39</v>
      </c>
      <c r="W3075" t="s">
        <v>124</v>
      </c>
      <c r="X3075" t="s">
        <v>97</v>
      </c>
      <c r="Y3075" t="s">
        <v>56</v>
      </c>
      <c r="Z3075" t="s">
        <v>43</v>
      </c>
      <c r="AA3075" t="s">
        <v>44</v>
      </c>
      <c r="AB3075" t="s">
        <v>44</v>
      </c>
    </row>
    <row r="3076" spans="1:28" x14ac:dyDescent="0.25">
      <c r="A3076" t="s">
        <v>6757</v>
      </c>
      <c r="B3076" s="1">
        <v>45541</v>
      </c>
      <c r="C3076" t="s">
        <v>401</v>
      </c>
      <c r="D3076" t="s">
        <v>402</v>
      </c>
      <c r="E3076">
        <v>21</v>
      </c>
      <c r="F3076" t="s">
        <v>48</v>
      </c>
      <c r="G3076" t="s">
        <v>141</v>
      </c>
      <c r="H3076" t="s">
        <v>142</v>
      </c>
      <c r="I3076" t="s">
        <v>74</v>
      </c>
      <c r="J3076" t="s">
        <v>143</v>
      </c>
      <c r="K3076">
        <v>1</v>
      </c>
      <c r="L3076" s="2">
        <v>900</v>
      </c>
      <c r="M3076">
        <v>30</v>
      </c>
      <c r="N3076" s="2">
        <v>900</v>
      </c>
      <c r="O3076" s="2">
        <v>270</v>
      </c>
      <c r="P3076" s="2">
        <v>630</v>
      </c>
      <c r="Q3076" s="2">
        <v>395.47</v>
      </c>
      <c r="R3076" s="2">
        <v>234.53</v>
      </c>
      <c r="S3076" t="s">
        <v>64</v>
      </c>
      <c r="T3076" t="s">
        <v>54</v>
      </c>
      <c r="U3076" t="s">
        <v>55</v>
      </c>
      <c r="V3076" t="s">
        <v>39</v>
      </c>
      <c r="W3076" t="s">
        <v>66</v>
      </c>
      <c r="X3076" t="s">
        <v>41</v>
      </c>
      <c r="Y3076" t="s">
        <v>56</v>
      </c>
      <c r="Z3076" t="s">
        <v>144</v>
      </c>
      <c r="AA3076" t="s">
        <v>44</v>
      </c>
      <c r="AB3076" t="s">
        <v>44</v>
      </c>
    </row>
    <row r="3077" spans="1:28" x14ac:dyDescent="0.25">
      <c r="A3077" t="s">
        <v>6758</v>
      </c>
      <c r="B3077" s="1">
        <v>45542</v>
      </c>
      <c r="C3077" t="s">
        <v>3019</v>
      </c>
      <c r="D3077" t="s">
        <v>3020</v>
      </c>
      <c r="E3077">
        <v>43</v>
      </c>
      <c r="F3077" t="s">
        <v>48</v>
      </c>
      <c r="G3077" t="s">
        <v>81</v>
      </c>
      <c r="H3077" t="s">
        <v>82</v>
      </c>
      <c r="I3077" t="s">
        <v>51</v>
      </c>
      <c r="J3077" t="s">
        <v>52</v>
      </c>
      <c r="K3077">
        <v>1</v>
      </c>
      <c r="L3077" s="2">
        <v>600</v>
      </c>
      <c r="M3077">
        <v>20</v>
      </c>
      <c r="N3077" s="2">
        <v>600</v>
      </c>
      <c r="O3077" s="2">
        <v>120</v>
      </c>
      <c r="P3077" s="2">
        <v>480</v>
      </c>
      <c r="Q3077" s="2">
        <v>304.25</v>
      </c>
      <c r="R3077" s="2">
        <v>175.75</v>
      </c>
      <c r="S3077" t="s">
        <v>36</v>
      </c>
      <c r="T3077" t="s">
        <v>114</v>
      </c>
      <c r="U3077" t="s">
        <v>115</v>
      </c>
      <c r="V3077" t="s">
        <v>39</v>
      </c>
      <c r="W3077" t="s">
        <v>137</v>
      </c>
      <c r="X3077" t="s">
        <v>41</v>
      </c>
      <c r="Y3077" t="s">
        <v>56</v>
      </c>
      <c r="Z3077" t="s">
        <v>43</v>
      </c>
      <c r="AA3077" t="s">
        <v>44</v>
      </c>
      <c r="AB3077" t="s">
        <v>44</v>
      </c>
    </row>
    <row r="3078" spans="1:28" x14ac:dyDescent="0.25">
      <c r="A3078" t="s">
        <v>6759</v>
      </c>
      <c r="B3078" s="1">
        <v>45542</v>
      </c>
      <c r="C3078" t="s">
        <v>6760</v>
      </c>
      <c r="D3078" t="s">
        <v>6761</v>
      </c>
      <c r="E3078">
        <v>51</v>
      </c>
      <c r="F3078" t="s">
        <v>31</v>
      </c>
      <c r="G3078" t="s">
        <v>158</v>
      </c>
      <c r="H3078" t="s">
        <v>159</v>
      </c>
      <c r="I3078" t="s">
        <v>51</v>
      </c>
      <c r="J3078" t="s">
        <v>52</v>
      </c>
      <c r="K3078">
        <v>2</v>
      </c>
      <c r="L3078" s="2">
        <v>650</v>
      </c>
      <c r="M3078">
        <v>10</v>
      </c>
      <c r="N3078" s="2">
        <v>1300</v>
      </c>
      <c r="O3078" s="2">
        <v>130</v>
      </c>
      <c r="P3078" s="2">
        <v>1170</v>
      </c>
      <c r="Q3078" s="2">
        <v>708.19</v>
      </c>
      <c r="R3078" s="2">
        <v>461.81</v>
      </c>
      <c r="S3078" t="s">
        <v>53</v>
      </c>
      <c r="T3078" t="s">
        <v>290</v>
      </c>
      <c r="U3078" t="s">
        <v>291</v>
      </c>
      <c r="V3078" t="s">
        <v>39</v>
      </c>
      <c r="W3078" t="s">
        <v>92</v>
      </c>
      <c r="X3078" t="s">
        <v>67</v>
      </c>
      <c r="Y3078" t="s">
        <v>42</v>
      </c>
      <c r="Z3078" t="s">
        <v>107</v>
      </c>
      <c r="AA3078" t="s">
        <v>44</v>
      </c>
      <c r="AB3078" t="s">
        <v>44</v>
      </c>
    </row>
    <row r="3079" spans="1:28" x14ac:dyDescent="0.25">
      <c r="A3079" t="s">
        <v>6762</v>
      </c>
      <c r="B3079" s="1">
        <v>45542</v>
      </c>
      <c r="C3079" t="s">
        <v>6763</v>
      </c>
      <c r="D3079" t="s">
        <v>6764</v>
      </c>
      <c r="E3079">
        <v>45</v>
      </c>
      <c r="F3079" t="s">
        <v>31</v>
      </c>
      <c r="G3079" t="s">
        <v>49</v>
      </c>
      <c r="H3079" t="s">
        <v>50</v>
      </c>
      <c r="I3079" t="s">
        <v>51</v>
      </c>
      <c r="J3079" t="s">
        <v>52</v>
      </c>
      <c r="K3079">
        <v>2</v>
      </c>
      <c r="L3079" s="2">
        <v>500</v>
      </c>
      <c r="M3079">
        <v>5</v>
      </c>
      <c r="N3079" s="2">
        <v>1000</v>
      </c>
      <c r="O3079" s="2">
        <v>50</v>
      </c>
      <c r="P3079" s="2">
        <v>950</v>
      </c>
      <c r="Q3079" s="2">
        <v>589.67999999999995</v>
      </c>
      <c r="R3079" s="2">
        <v>360.32</v>
      </c>
      <c r="S3079" t="s">
        <v>64</v>
      </c>
      <c r="T3079" t="s">
        <v>37</v>
      </c>
      <c r="U3079" t="s">
        <v>38</v>
      </c>
      <c r="V3079" t="s">
        <v>39</v>
      </c>
      <c r="W3079" t="s">
        <v>83</v>
      </c>
      <c r="X3079" t="s">
        <v>67</v>
      </c>
      <c r="Y3079" t="s">
        <v>42</v>
      </c>
      <c r="Z3079" t="s">
        <v>223</v>
      </c>
      <c r="AA3079" t="s">
        <v>44</v>
      </c>
      <c r="AB3079" t="s">
        <v>44</v>
      </c>
    </row>
    <row r="3080" spans="1:28" x14ac:dyDescent="0.25">
      <c r="A3080" t="s">
        <v>6765</v>
      </c>
      <c r="B3080" s="1">
        <v>45542</v>
      </c>
      <c r="C3080" t="s">
        <v>6766</v>
      </c>
      <c r="D3080" t="s">
        <v>6767</v>
      </c>
      <c r="E3080">
        <v>57</v>
      </c>
      <c r="F3080" t="s">
        <v>111</v>
      </c>
      <c r="G3080" t="s">
        <v>366</v>
      </c>
      <c r="H3080" t="s">
        <v>367</v>
      </c>
      <c r="I3080" t="s">
        <v>34</v>
      </c>
      <c r="J3080" t="s">
        <v>130</v>
      </c>
      <c r="K3080">
        <v>2</v>
      </c>
      <c r="L3080" s="2">
        <v>14500</v>
      </c>
      <c r="M3080">
        <v>5</v>
      </c>
      <c r="N3080" s="2">
        <v>29000</v>
      </c>
      <c r="O3080" s="2">
        <v>1450</v>
      </c>
      <c r="P3080" s="2">
        <v>27550</v>
      </c>
      <c r="Q3080" s="2">
        <v>18915.12</v>
      </c>
      <c r="R3080" s="2">
        <v>8634.8799999999992</v>
      </c>
      <c r="S3080" t="s">
        <v>53</v>
      </c>
      <c r="T3080" t="s">
        <v>407</v>
      </c>
      <c r="U3080" t="s">
        <v>408</v>
      </c>
      <c r="V3080" t="s">
        <v>39</v>
      </c>
      <c r="W3080" t="s">
        <v>83</v>
      </c>
      <c r="X3080" t="s">
        <v>41</v>
      </c>
      <c r="Y3080" t="s">
        <v>84</v>
      </c>
      <c r="Z3080" t="s">
        <v>43</v>
      </c>
      <c r="AA3080" t="s">
        <v>44</v>
      </c>
      <c r="AB3080" t="s">
        <v>44</v>
      </c>
    </row>
    <row r="3081" spans="1:28" x14ac:dyDescent="0.25">
      <c r="A3081" t="s">
        <v>6768</v>
      </c>
      <c r="B3081" s="1">
        <v>45542</v>
      </c>
      <c r="C3081" t="s">
        <v>2994</v>
      </c>
      <c r="D3081" t="s">
        <v>2995</v>
      </c>
      <c r="E3081">
        <v>52</v>
      </c>
      <c r="F3081" t="s">
        <v>31</v>
      </c>
      <c r="G3081" t="s">
        <v>207</v>
      </c>
      <c r="H3081" t="s">
        <v>208</v>
      </c>
      <c r="I3081" t="s">
        <v>34</v>
      </c>
      <c r="J3081" t="s">
        <v>143</v>
      </c>
      <c r="K3081">
        <v>2</v>
      </c>
      <c r="L3081" s="2">
        <v>18000</v>
      </c>
      <c r="M3081">
        <v>25</v>
      </c>
      <c r="N3081" s="2">
        <v>36000</v>
      </c>
      <c r="O3081" s="2">
        <v>9000</v>
      </c>
      <c r="P3081" s="2">
        <v>27000</v>
      </c>
      <c r="Q3081" s="2">
        <v>14905.43</v>
      </c>
      <c r="R3081" s="2">
        <v>12094.57</v>
      </c>
      <c r="S3081" t="s">
        <v>53</v>
      </c>
      <c r="T3081" t="s">
        <v>76</v>
      </c>
      <c r="U3081" t="s">
        <v>77</v>
      </c>
      <c r="V3081" t="s">
        <v>39</v>
      </c>
      <c r="W3081" t="s">
        <v>66</v>
      </c>
      <c r="X3081" t="s">
        <v>41</v>
      </c>
      <c r="Y3081" t="s">
        <v>56</v>
      </c>
      <c r="Z3081" t="s">
        <v>43</v>
      </c>
      <c r="AA3081" t="s">
        <v>44</v>
      </c>
      <c r="AB3081" t="s">
        <v>44</v>
      </c>
    </row>
    <row r="3082" spans="1:28" x14ac:dyDescent="0.25">
      <c r="A3082" t="s">
        <v>6769</v>
      </c>
      <c r="B3082" s="1">
        <v>45542</v>
      </c>
      <c r="C3082" t="s">
        <v>3324</v>
      </c>
      <c r="D3082" t="s">
        <v>3325</v>
      </c>
      <c r="E3082">
        <v>52</v>
      </c>
      <c r="F3082" t="s">
        <v>111</v>
      </c>
      <c r="G3082" t="s">
        <v>72</v>
      </c>
      <c r="H3082" t="s">
        <v>73</v>
      </c>
      <c r="I3082" t="s">
        <v>74</v>
      </c>
      <c r="J3082" t="s">
        <v>75</v>
      </c>
      <c r="K3082">
        <v>1</v>
      </c>
      <c r="L3082" s="2">
        <v>2200</v>
      </c>
      <c r="M3082">
        <v>0</v>
      </c>
      <c r="N3082" s="2">
        <v>2200</v>
      </c>
      <c r="O3082" s="2">
        <v>0</v>
      </c>
      <c r="P3082" s="2">
        <v>2200</v>
      </c>
      <c r="Q3082" s="2">
        <v>1325.34</v>
      </c>
      <c r="R3082" s="2">
        <v>874.66</v>
      </c>
      <c r="S3082" t="s">
        <v>53</v>
      </c>
      <c r="T3082" t="s">
        <v>398</v>
      </c>
      <c r="U3082" t="s">
        <v>399</v>
      </c>
      <c r="V3082" t="s">
        <v>39</v>
      </c>
      <c r="W3082" t="s">
        <v>40</v>
      </c>
      <c r="X3082" t="s">
        <v>41</v>
      </c>
      <c r="Y3082" t="s">
        <v>56</v>
      </c>
      <c r="Z3082" t="s">
        <v>43</v>
      </c>
      <c r="AA3082" t="s">
        <v>44</v>
      </c>
      <c r="AB3082" t="s">
        <v>44</v>
      </c>
    </row>
    <row r="3083" spans="1:28" x14ac:dyDescent="0.25">
      <c r="A3083" t="s">
        <v>6770</v>
      </c>
      <c r="B3083" s="1">
        <v>45542</v>
      </c>
      <c r="C3083" t="s">
        <v>6556</v>
      </c>
      <c r="D3083" t="s">
        <v>6557</v>
      </c>
      <c r="E3083">
        <v>59</v>
      </c>
      <c r="F3083" t="s">
        <v>48</v>
      </c>
      <c r="G3083" t="s">
        <v>366</v>
      </c>
      <c r="H3083" t="s">
        <v>367</v>
      </c>
      <c r="I3083" t="s">
        <v>34</v>
      </c>
      <c r="J3083" t="s">
        <v>130</v>
      </c>
      <c r="K3083">
        <v>1</v>
      </c>
      <c r="L3083" s="2">
        <v>14500</v>
      </c>
      <c r="M3083">
        <v>5</v>
      </c>
      <c r="N3083" s="2">
        <v>14500</v>
      </c>
      <c r="O3083" s="2">
        <v>725</v>
      </c>
      <c r="P3083" s="2">
        <v>13775</v>
      </c>
      <c r="Q3083" s="2">
        <v>8646.2900000000009</v>
      </c>
      <c r="R3083" s="2">
        <v>5128.71</v>
      </c>
      <c r="S3083" t="s">
        <v>53</v>
      </c>
      <c r="T3083" t="s">
        <v>76</v>
      </c>
      <c r="U3083" t="s">
        <v>77</v>
      </c>
      <c r="V3083" t="s">
        <v>39</v>
      </c>
      <c r="W3083" t="s">
        <v>137</v>
      </c>
      <c r="X3083" t="s">
        <v>41</v>
      </c>
      <c r="Y3083" t="s">
        <v>56</v>
      </c>
      <c r="Z3083" t="s">
        <v>43</v>
      </c>
      <c r="AA3083" t="s">
        <v>44</v>
      </c>
      <c r="AB3083" t="s">
        <v>44</v>
      </c>
    </row>
    <row r="3084" spans="1:28" x14ac:dyDescent="0.25">
      <c r="A3084" t="s">
        <v>6771</v>
      </c>
      <c r="B3084" s="1">
        <v>45542</v>
      </c>
      <c r="C3084" t="s">
        <v>1168</v>
      </c>
      <c r="D3084" t="s">
        <v>1169</v>
      </c>
      <c r="E3084">
        <v>43</v>
      </c>
      <c r="F3084" t="s">
        <v>31</v>
      </c>
      <c r="G3084" t="s">
        <v>227</v>
      </c>
      <c r="H3084" t="s">
        <v>228</v>
      </c>
      <c r="I3084" t="s">
        <v>74</v>
      </c>
      <c r="J3084" t="s">
        <v>75</v>
      </c>
      <c r="K3084">
        <v>3</v>
      </c>
      <c r="L3084" s="2">
        <v>1400</v>
      </c>
      <c r="M3084">
        <v>5</v>
      </c>
      <c r="N3084" s="2">
        <v>4200</v>
      </c>
      <c r="O3084" s="2">
        <v>210</v>
      </c>
      <c r="P3084" s="2">
        <v>3990</v>
      </c>
      <c r="Q3084" s="2">
        <v>3166.24</v>
      </c>
      <c r="R3084" s="2">
        <v>823.76</v>
      </c>
      <c r="S3084" t="s">
        <v>53</v>
      </c>
      <c r="T3084" t="s">
        <v>275</v>
      </c>
      <c r="U3084" t="s">
        <v>123</v>
      </c>
      <c r="V3084" t="s">
        <v>39</v>
      </c>
      <c r="W3084" t="s">
        <v>40</v>
      </c>
      <c r="X3084" t="s">
        <v>97</v>
      </c>
      <c r="Y3084" t="s">
        <v>56</v>
      </c>
      <c r="Z3084" t="s">
        <v>43</v>
      </c>
      <c r="AA3084" t="s">
        <v>44</v>
      </c>
      <c r="AB3084" t="s">
        <v>68</v>
      </c>
    </row>
    <row r="3085" spans="1:28" x14ac:dyDescent="0.25">
      <c r="A3085" t="s">
        <v>6772</v>
      </c>
      <c r="B3085" s="1">
        <v>45542</v>
      </c>
      <c r="C3085" t="s">
        <v>5207</v>
      </c>
      <c r="D3085" t="s">
        <v>5208</v>
      </c>
      <c r="E3085">
        <v>50</v>
      </c>
      <c r="F3085" t="s">
        <v>31</v>
      </c>
      <c r="G3085" t="s">
        <v>188</v>
      </c>
      <c r="H3085" t="s">
        <v>189</v>
      </c>
      <c r="I3085" t="s">
        <v>34</v>
      </c>
      <c r="J3085" t="s">
        <v>190</v>
      </c>
      <c r="K3085">
        <v>3</v>
      </c>
      <c r="L3085" s="2">
        <v>1800</v>
      </c>
      <c r="M3085">
        <v>25</v>
      </c>
      <c r="N3085" s="2">
        <v>5400</v>
      </c>
      <c r="O3085" s="2">
        <v>1350</v>
      </c>
      <c r="P3085" s="2">
        <v>4050</v>
      </c>
      <c r="Q3085" s="2">
        <v>2770.92</v>
      </c>
      <c r="R3085" s="2">
        <v>1279.08</v>
      </c>
      <c r="S3085" t="s">
        <v>53</v>
      </c>
      <c r="T3085" t="s">
        <v>163</v>
      </c>
      <c r="U3085" t="s">
        <v>164</v>
      </c>
      <c r="V3085" t="s">
        <v>39</v>
      </c>
      <c r="W3085" t="s">
        <v>66</v>
      </c>
      <c r="X3085" t="s">
        <v>41</v>
      </c>
      <c r="Y3085" t="s">
        <v>42</v>
      </c>
      <c r="Z3085" t="s">
        <v>223</v>
      </c>
      <c r="AA3085" t="s">
        <v>44</v>
      </c>
      <c r="AB3085" t="s">
        <v>44</v>
      </c>
    </row>
    <row r="3086" spans="1:28" x14ac:dyDescent="0.25">
      <c r="A3086" t="s">
        <v>6773</v>
      </c>
      <c r="B3086" s="1">
        <v>45542</v>
      </c>
      <c r="C3086" t="s">
        <v>6774</v>
      </c>
      <c r="D3086" t="s">
        <v>6775</v>
      </c>
      <c r="E3086">
        <v>51</v>
      </c>
      <c r="F3086" t="s">
        <v>31</v>
      </c>
      <c r="G3086" t="s">
        <v>561</v>
      </c>
      <c r="H3086" t="s">
        <v>562</v>
      </c>
      <c r="I3086" t="s">
        <v>34</v>
      </c>
      <c r="J3086" t="s">
        <v>143</v>
      </c>
      <c r="K3086">
        <v>2</v>
      </c>
      <c r="L3086" s="2">
        <v>900</v>
      </c>
      <c r="M3086">
        <v>15</v>
      </c>
      <c r="N3086" s="2">
        <v>1800</v>
      </c>
      <c r="O3086" s="2">
        <v>270</v>
      </c>
      <c r="P3086" s="2">
        <v>1530</v>
      </c>
      <c r="Q3086" s="2">
        <v>1092.92</v>
      </c>
      <c r="R3086" s="2">
        <v>437.08</v>
      </c>
      <c r="S3086" t="s">
        <v>64</v>
      </c>
      <c r="T3086" t="s">
        <v>290</v>
      </c>
      <c r="U3086" t="s">
        <v>291</v>
      </c>
      <c r="V3086" t="s">
        <v>39</v>
      </c>
      <c r="W3086" t="s">
        <v>83</v>
      </c>
      <c r="X3086" t="s">
        <v>67</v>
      </c>
      <c r="Y3086" t="s">
        <v>56</v>
      </c>
      <c r="Z3086" t="s">
        <v>107</v>
      </c>
      <c r="AA3086" t="s">
        <v>44</v>
      </c>
      <c r="AB3086" t="s">
        <v>44</v>
      </c>
    </row>
    <row r="3087" spans="1:28" x14ac:dyDescent="0.25">
      <c r="A3087" t="s">
        <v>6776</v>
      </c>
      <c r="B3087" s="1">
        <v>45542</v>
      </c>
      <c r="C3087" t="s">
        <v>2536</v>
      </c>
      <c r="D3087" t="s">
        <v>2537</v>
      </c>
      <c r="E3087">
        <v>60</v>
      </c>
      <c r="F3087" t="s">
        <v>31</v>
      </c>
      <c r="G3087" t="s">
        <v>158</v>
      </c>
      <c r="H3087" t="s">
        <v>159</v>
      </c>
      <c r="I3087" t="s">
        <v>51</v>
      </c>
      <c r="J3087" t="s">
        <v>52</v>
      </c>
      <c r="K3087">
        <v>1</v>
      </c>
      <c r="L3087" s="2">
        <v>650</v>
      </c>
      <c r="M3087">
        <v>10</v>
      </c>
      <c r="N3087" s="2">
        <v>650</v>
      </c>
      <c r="O3087" s="2">
        <v>65</v>
      </c>
      <c r="P3087" s="2">
        <v>585</v>
      </c>
      <c r="Q3087" s="2">
        <v>359.82</v>
      </c>
      <c r="R3087" s="2">
        <v>225.18</v>
      </c>
      <c r="S3087" t="s">
        <v>64</v>
      </c>
      <c r="T3087" t="s">
        <v>114</v>
      </c>
      <c r="U3087" t="s">
        <v>115</v>
      </c>
      <c r="V3087" t="s">
        <v>39</v>
      </c>
      <c r="W3087" t="s">
        <v>66</v>
      </c>
      <c r="X3087" t="s">
        <v>41</v>
      </c>
      <c r="Y3087" t="s">
        <v>56</v>
      </c>
      <c r="Z3087" t="s">
        <v>43</v>
      </c>
      <c r="AA3087" t="s">
        <v>44</v>
      </c>
      <c r="AB3087" t="s">
        <v>44</v>
      </c>
    </row>
    <row r="3088" spans="1:28" x14ac:dyDescent="0.25">
      <c r="A3088" t="s">
        <v>6777</v>
      </c>
      <c r="B3088" s="1">
        <v>45542</v>
      </c>
      <c r="C3088" t="s">
        <v>3663</v>
      </c>
      <c r="D3088" t="s">
        <v>3664</v>
      </c>
      <c r="E3088">
        <v>19</v>
      </c>
      <c r="F3088" t="s">
        <v>31</v>
      </c>
      <c r="G3088" t="s">
        <v>227</v>
      </c>
      <c r="H3088" t="s">
        <v>228</v>
      </c>
      <c r="I3088" t="s">
        <v>74</v>
      </c>
      <c r="J3088" t="s">
        <v>75</v>
      </c>
      <c r="K3088">
        <v>2</v>
      </c>
      <c r="L3088" s="2">
        <v>1400</v>
      </c>
      <c r="M3088">
        <v>5</v>
      </c>
      <c r="N3088" s="2">
        <v>2800</v>
      </c>
      <c r="O3088" s="2">
        <v>140</v>
      </c>
      <c r="P3088" s="2">
        <v>2660</v>
      </c>
      <c r="Q3088" s="2">
        <v>2010.27</v>
      </c>
      <c r="R3088" s="2">
        <v>649.73</v>
      </c>
      <c r="S3088" t="s">
        <v>64</v>
      </c>
      <c r="T3088" t="s">
        <v>54</v>
      </c>
      <c r="U3088" t="s">
        <v>55</v>
      </c>
      <c r="V3088" t="s">
        <v>39</v>
      </c>
      <c r="W3088" t="s">
        <v>40</v>
      </c>
      <c r="X3088" t="s">
        <v>41</v>
      </c>
      <c r="Y3088" t="s">
        <v>56</v>
      </c>
      <c r="Z3088" t="s">
        <v>43</v>
      </c>
      <c r="AA3088" t="s">
        <v>44</v>
      </c>
      <c r="AB3088" t="s">
        <v>44</v>
      </c>
    </row>
    <row r="3089" spans="1:28" x14ac:dyDescent="0.25">
      <c r="A3089" t="s">
        <v>6778</v>
      </c>
      <c r="B3089" s="1">
        <v>45542</v>
      </c>
      <c r="C3089" t="s">
        <v>5408</v>
      </c>
      <c r="D3089" t="s">
        <v>5409</v>
      </c>
      <c r="E3089">
        <v>31</v>
      </c>
      <c r="F3089" t="s">
        <v>111</v>
      </c>
      <c r="G3089" t="s">
        <v>168</v>
      </c>
      <c r="H3089" t="s">
        <v>169</v>
      </c>
      <c r="I3089" t="s">
        <v>62</v>
      </c>
      <c r="J3089" t="s">
        <v>143</v>
      </c>
      <c r="K3089">
        <v>3</v>
      </c>
      <c r="L3089" s="2">
        <v>1800</v>
      </c>
      <c r="M3089">
        <v>15</v>
      </c>
      <c r="N3089" s="2">
        <v>5400</v>
      </c>
      <c r="O3089" s="2">
        <v>810</v>
      </c>
      <c r="P3089" s="2">
        <v>4590</v>
      </c>
      <c r="Q3089" s="2">
        <v>3345.45</v>
      </c>
      <c r="R3089" s="2">
        <v>1244.55</v>
      </c>
      <c r="S3089" t="s">
        <v>53</v>
      </c>
      <c r="T3089" t="s">
        <v>90</v>
      </c>
      <c r="U3089" t="s">
        <v>91</v>
      </c>
      <c r="V3089" t="s">
        <v>39</v>
      </c>
      <c r="W3089" t="s">
        <v>66</v>
      </c>
      <c r="X3089" t="s">
        <v>97</v>
      </c>
      <c r="Y3089" t="s">
        <v>56</v>
      </c>
      <c r="Z3089" t="s">
        <v>43</v>
      </c>
      <c r="AA3089" t="s">
        <v>44</v>
      </c>
      <c r="AB3089" t="s">
        <v>44</v>
      </c>
    </row>
    <row r="3090" spans="1:28" x14ac:dyDescent="0.25">
      <c r="A3090" t="s">
        <v>6779</v>
      </c>
      <c r="B3090" s="1">
        <v>45542</v>
      </c>
      <c r="C3090" t="s">
        <v>1656</v>
      </c>
      <c r="D3090" t="s">
        <v>1657</v>
      </c>
      <c r="E3090">
        <v>55</v>
      </c>
      <c r="F3090" t="s">
        <v>48</v>
      </c>
      <c r="G3090" t="s">
        <v>168</v>
      </c>
      <c r="H3090" t="s">
        <v>169</v>
      </c>
      <c r="I3090" t="s">
        <v>62</v>
      </c>
      <c r="J3090" t="s">
        <v>143</v>
      </c>
      <c r="K3090">
        <v>3</v>
      </c>
      <c r="L3090" s="2">
        <v>1800</v>
      </c>
      <c r="M3090">
        <v>15</v>
      </c>
      <c r="N3090" s="2">
        <v>5400</v>
      </c>
      <c r="O3090" s="2">
        <v>810</v>
      </c>
      <c r="P3090" s="2">
        <v>4590</v>
      </c>
      <c r="Q3090" s="2">
        <v>3614</v>
      </c>
      <c r="R3090" s="2">
        <v>976</v>
      </c>
      <c r="S3090" t="s">
        <v>53</v>
      </c>
      <c r="T3090" t="s">
        <v>90</v>
      </c>
      <c r="U3090" t="s">
        <v>91</v>
      </c>
      <c r="V3090" t="s">
        <v>39</v>
      </c>
      <c r="W3090" t="s">
        <v>137</v>
      </c>
      <c r="X3090" t="s">
        <v>97</v>
      </c>
      <c r="Y3090" t="s">
        <v>56</v>
      </c>
      <c r="Z3090" t="s">
        <v>43</v>
      </c>
      <c r="AA3090" t="s">
        <v>44</v>
      </c>
      <c r="AB3090" t="s">
        <v>44</v>
      </c>
    </row>
    <row r="3091" spans="1:28" x14ac:dyDescent="0.25">
      <c r="A3091" t="s">
        <v>6780</v>
      </c>
      <c r="B3091" s="1">
        <v>45542</v>
      </c>
      <c r="C3091" t="s">
        <v>6781</v>
      </c>
      <c r="D3091" t="s">
        <v>6782</v>
      </c>
      <c r="E3091">
        <v>28</v>
      </c>
      <c r="F3091" t="s">
        <v>48</v>
      </c>
      <c r="G3091" t="s">
        <v>148</v>
      </c>
      <c r="H3091" t="s">
        <v>149</v>
      </c>
      <c r="I3091" t="s">
        <v>74</v>
      </c>
      <c r="J3091" t="s">
        <v>130</v>
      </c>
      <c r="K3091">
        <v>2</v>
      </c>
      <c r="L3091" s="2">
        <v>3500</v>
      </c>
      <c r="M3091">
        <v>10</v>
      </c>
      <c r="N3091" s="2">
        <v>7000</v>
      </c>
      <c r="O3091" s="2">
        <v>700</v>
      </c>
      <c r="P3091" s="2">
        <v>6300</v>
      </c>
      <c r="Q3091" s="2">
        <v>3856.65</v>
      </c>
      <c r="R3091" s="2">
        <v>2443.35</v>
      </c>
      <c r="S3091" t="s">
        <v>53</v>
      </c>
      <c r="T3091" t="s">
        <v>65</v>
      </c>
      <c r="U3091" t="s">
        <v>65</v>
      </c>
      <c r="V3091" t="s">
        <v>39</v>
      </c>
      <c r="W3091" t="s">
        <v>66</v>
      </c>
      <c r="X3091" t="s">
        <v>41</v>
      </c>
      <c r="Y3091" t="s">
        <v>42</v>
      </c>
      <c r="Z3091" t="s">
        <v>223</v>
      </c>
      <c r="AA3091" t="s">
        <v>44</v>
      </c>
      <c r="AB3091" t="s">
        <v>44</v>
      </c>
    </row>
    <row r="3092" spans="1:28" x14ac:dyDescent="0.25">
      <c r="A3092" t="s">
        <v>6783</v>
      </c>
      <c r="B3092" s="1">
        <v>45543</v>
      </c>
      <c r="C3092" t="s">
        <v>5799</v>
      </c>
      <c r="D3092" t="s">
        <v>5800</v>
      </c>
      <c r="E3092">
        <v>57</v>
      </c>
      <c r="F3092" t="s">
        <v>31</v>
      </c>
      <c r="G3092" t="s">
        <v>49</v>
      </c>
      <c r="H3092" t="s">
        <v>50</v>
      </c>
      <c r="I3092" t="s">
        <v>51</v>
      </c>
      <c r="J3092" t="s">
        <v>52</v>
      </c>
      <c r="K3092">
        <v>1</v>
      </c>
      <c r="L3092" s="2">
        <v>500</v>
      </c>
      <c r="M3092">
        <v>5</v>
      </c>
      <c r="N3092" s="2">
        <v>500</v>
      </c>
      <c r="O3092" s="2">
        <v>25</v>
      </c>
      <c r="P3092" s="2">
        <v>475</v>
      </c>
      <c r="Q3092" s="2">
        <v>326.77</v>
      </c>
      <c r="R3092" s="2">
        <v>148.22999999999999</v>
      </c>
      <c r="S3092" t="s">
        <v>53</v>
      </c>
      <c r="T3092" t="s">
        <v>90</v>
      </c>
      <c r="U3092" t="s">
        <v>91</v>
      </c>
      <c r="V3092" t="s">
        <v>39</v>
      </c>
      <c r="W3092" t="s">
        <v>83</v>
      </c>
      <c r="X3092" t="s">
        <v>97</v>
      </c>
      <c r="Y3092" t="s">
        <v>56</v>
      </c>
      <c r="Z3092" t="s">
        <v>223</v>
      </c>
      <c r="AA3092" t="s">
        <v>44</v>
      </c>
      <c r="AB3092" t="s">
        <v>44</v>
      </c>
    </row>
    <row r="3093" spans="1:28" x14ac:dyDescent="0.25">
      <c r="A3093" t="s">
        <v>6784</v>
      </c>
      <c r="B3093" s="1">
        <v>45543</v>
      </c>
      <c r="C3093" t="s">
        <v>2216</v>
      </c>
      <c r="D3093" t="s">
        <v>2217</v>
      </c>
      <c r="E3093">
        <v>18</v>
      </c>
      <c r="F3093" t="s">
        <v>31</v>
      </c>
      <c r="G3093" t="s">
        <v>202</v>
      </c>
      <c r="H3093" t="s">
        <v>203</v>
      </c>
      <c r="I3093" t="s">
        <v>103</v>
      </c>
      <c r="J3093" t="s">
        <v>104</v>
      </c>
      <c r="K3093">
        <v>2</v>
      </c>
      <c r="L3093" s="2">
        <v>550</v>
      </c>
      <c r="M3093">
        <v>20</v>
      </c>
      <c r="N3093" s="2">
        <v>1100</v>
      </c>
      <c r="O3093" s="2">
        <v>220</v>
      </c>
      <c r="P3093" s="2">
        <v>880</v>
      </c>
      <c r="Q3093" s="2">
        <v>552.27</v>
      </c>
      <c r="R3093" s="2">
        <v>327.73</v>
      </c>
      <c r="S3093" t="s">
        <v>53</v>
      </c>
      <c r="T3093" t="s">
        <v>153</v>
      </c>
      <c r="U3093" t="s">
        <v>154</v>
      </c>
      <c r="V3093" t="s">
        <v>39</v>
      </c>
      <c r="W3093" t="s">
        <v>83</v>
      </c>
      <c r="X3093" t="s">
        <v>97</v>
      </c>
      <c r="Y3093" t="s">
        <v>56</v>
      </c>
      <c r="Z3093" t="s">
        <v>43</v>
      </c>
      <c r="AA3093" t="s">
        <v>44</v>
      </c>
      <c r="AB3093" t="s">
        <v>44</v>
      </c>
    </row>
    <row r="3094" spans="1:28" x14ac:dyDescent="0.25">
      <c r="A3094" t="s">
        <v>6785</v>
      </c>
      <c r="B3094" s="1">
        <v>45543</v>
      </c>
      <c r="C3094" t="s">
        <v>3600</v>
      </c>
      <c r="D3094" t="s">
        <v>3601</v>
      </c>
      <c r="E3094">
        <v>30</v>
      </c>
      <c r="F3094" t="s">
        <v>111</v>
      </c>
      <c r="G3094" t="s">
        <v>318</v>
      </c>
      <c r="H3094" t="s">
        <v>319</v>
      </c>
      <c r="I3094" t="s">
        <v>34</v>
      </c>
      <c r="J3094" t="s">
        <v>190</v>
      </c>
      <c r="K3094">
        <v>2</v>
      </c>
      <c r="L3094" s="2">
        <v>2500</v>
      </c>
      <c r="M3094">
        <v>15</v>
      </c>
      <c r="N3094" s="2">
        <v>5000</v>
      </c>
      <c r="O3094" s="2">
        <v>750</v>
      </c>
      <c r="P3094" s="2">
        <v>4250</v>
      </c>
      <c r="Q3094" s="2">
        <v>2541.0700000000002</v>
      </c>
      <c r="R3094" s="2">
        <v>1708.93</v>
      </c>
      <c r="S3094" t="s">
        <v>53</v>
      </c>
      <c r="T3094" t="s">
        <v>76</v>
      </c>
      <c r="U3094" t="s">
        <v>77</v>
      </c>
      <c r="V3094" t="s">
        <v>39</v>
      </c>
      <c r="W3094" t="s">
        <v>137</v>
      </c>
      <c r="X3094" t="s">
        <v>67</v>
      </c>
      <c r="Y3094" t="s">
        <v>56</v>
      </c>
      <c r="Z3094" t="s">
        <v>43</v>
      </c>
      <c r="AA3094" t="s">
        <v>68</v>
      </c>
      <c r="AB3094" t="s">
        <v>68</v>
      </c>
    </row>
    <row r="3095" spans="1:28" x14ac:dyDescent="0.25">
      <c r="A3095" t="s">
        <v>6786</v>
      </c>
      <c r="B3095" s="1">
        <v>45543</v>
      </c>
      <c r="C3095" t="s">
        <v>6787</v>
      </c>
      <c r="D3095" t="s">
        <v>6788</v>
      </c>
      <c r="E3095">
        <v>28</v>
      </c>
      <c r="F3095" t="s">
        <v>48</v>
      </c>
      <c r="G3095" t="s">
        <v>238</v>
      </c>
      <c r="H3095" t="s">
        <v>239</v>
      </c>
      <c r="I3095" t="s">
        <v>62</v>
      </c>
      <c r="J3095" t="s">
        <v>63</v>
      </c>
      <c r="K3095">
        <v>2</v>
      </c>
      <c r="L3095" s="2">
        <v>6500</v>
      </c>
      <c r="M3095">
        <v>5</v>
      </c>
      <c r="N3095" s="2">
        <v>13000</v>
      </c>
      <c r="O3095" s="2">
        <v>650</v>
      </c>
      <c r="P3095" s="2">
        <v>12350</v>
      </c>
      <c r="Q3095" s="2">
        <v>8473.4500000000007</v>
      </c>
      <c r="R3095" s="2">
        <v>3876.55</v>
      </c>
      <c r="S3095" t="s">
        <v>64</v>
      </c>
      <c r="T3095" t="s">
        <v>37</v>
      </c>
      <c r="U3095" t="s">
        <v>38</v>
      </c>
      <c r="V3095" t="s">
        <v>39</v>
      </c>
      <c r="W3095" t="s">
        <v>124</v>
      </c>
      <c r="X3095" t="s">
        <v>97</v>
      </c>
      <c r="Y3095" t="s">
        <v>56</v>
      </c>
      <c r="Z3095" t="s">
        <v>107</v>
      </c>
      <c r="AA3095" t="s">
        <v>44</v>
      </c>
      <c r="AB3095" t="s">
        <v>44</v>
      </c>
    </row>
    <row r="3096" spans="1:28" x14ac:dyDescent="0.25">
      <c r="A3096" t="s">
        <v>6789</v>
      </c>
      <c r="B3096" s="1">
        <v>45543</v>
      </c>
      <c r="C3096" t="s">
        <v>3764</v>
      </c>
      <c r="D3096" t="s">
        <v>3765</v>
      </c>
      <c r="E3096">
        <v>20</v>
      </c>
      <c r="F3096" t="s">
        <v>31</v>
      </c>
      <c r="G3096" t="s">
        <v>298</v>
      </c>
      <c r="H3096" t="s">
        <v>299</v>
      </c>
      <c r="I3096" t="s">
        <v>103</v>
      </c>
      <c r="J3096" t="s">
        <v>104</v>
      </c>
      <c r="K3096">
        <v>1</v>
      </c>
      <c r="L3096" s="2">
        <v>700</v>
      </c>
      <c r="M3096">
        <v>5</v>
      </c>
      <c r="N3096" s="2">
        <v>700</v>
      </c>
      <c r="O3096" s="2">
        <v>35</v>
      </c>
      <c r="P3096" s="2">
        <v>665</v>
      </c>
      <c r="Q3096" s="2">
        <v>517.45000000000005</v>
      </c>
      <c r="R3096" s="2">
        <v>147.55000000000001</v>
      </c>
      <c r="S3096" t="s">
        <v>36</v>
      </c>
      <c r="T3096" t="s">
        <v>136</v>
      </c>
      <c r="U3096" t="s">
        <v>38</v>
      </c>
      <c r="V3096" t="s">
        <v>39</v>
      </c>
      <c r="W3096" t="s">
        <v>124</v>
      </c>
      <c r="X3096" t="s">
        <v>41</v>
      </c>
      <c r="Y3096" t="s">
        <v>42</v>
      </c>
      <c r="Z3096" t="s">
        <v>43</v>
      </c>
      <c r="AA3096" t="s">
        <v>44</v>
      </c>
      <c r="AB3096" t="s">
        <v>44</v>
      </c>
    </row>
    <row r="3097" spans="1:28" x14ac:dyDescent="0.25">
      <c r="A3097" t="s">
        <v>6790</v>
      </c>
      <c r="B3097" s="1">
        <v>45543</v>
      </c>
      <c r="C3097" t="s">
        <v>6621</v>
      </c>
      <c r="D3097" t="s">
        <v>6622</v>
      </c>
      <c r="E3097">
        <v>53</v>
      </c>
      <c r="F3097" t="s">
        <v>31</v>
      </c>
      <c r="G3097" t="s">
        <v>212</v>
      </c>
      <c r="H3097" t="s">
        <v>213</v>
      </c>
      <c r="I3097" t="s">
        <v>51</v>
      </c>
      <c r="J3097" t="s">
        <v>52</v>
      </c>
      <c r="K3097">
        <v>2</v>
      </c>
      <c r="L3097" s="2">
        <v>400</v>
      </c>
      <c r="M3097">
        <v>0</v>
      </c>
      <c r="N3097" s="2">
        <v>800</v>
      </c>
      <c r="O3097" s="2">
        <v>0</v>
      </c>
      <c r="P3097" s="2">
        <v>800</v>
      </c>
      <c r="Q3097" s="2">
        <v>494.5</v>
      </c>
      <c r="R3097" s="2">
        <v>305.5</v>
      </c>
      <c r="S3097" t="s">
        <v>36</v>
      </c>
      <c r="T3097" t="s">
        <v>275</v>
      </c>
      <c r="U3097" t="s">
        <v>123</v>
      </c>
      <c r="V3097" t="s">
        <v>39</v>
      </c>
      <c r="W3097" t="s">
        <v>124</v>
      </c>
      <c r="X3097" t="s">
        <v>67</v>
      </c>
      <c r="Y3097" t="s">
        <v>56</v>
      </c>
      <c r="Z3097" t="s">
        <v>43</v>
      </c>
      <c r="AA3097" t="s">
        <v>44</v>
      </c>
      <c r="AB3097" t="s">
        <v>68</v>
      </c>
    </row>
    <row r="3098" spans="1:28" x14ac:dyDescent="0.25">
      <c r="A3098" t="s">
        <v>6791</v>
      </c>
      <c r="B3098" s="1">
        <v>45543</v>
      </c>
      <c r="C3098" t="s">
        <v>6792</v>
      </c>
      <c r="D3098" t="s">
        <v>6793</v>
      </c>
      <c r="E3098">
        <v>52</v>
      </c>
      <c r="F3098" t="s">
        <v>31</v>
      </c>
      <c r="G3098" t="s">
        <v>344</v>
      </c>
      <c r="H3098" t="s">
        <v>345</v>
      </c>
      <c r="I3098" t="s">
        <v>34</v>
      </c>
      <c r="J3098" t="s">
        <v>121</v>
      </c>
      <c r="K3098">
        <v>1</v>
      </c>
      <c r="L3098" s="2">
        <v>1600</v>
      </c>
      <c r="M3098">
        <v>25</v>
      </c>
      <c r="N3098" s="2">
        <v>1600</v>
      </c>
      <c r="O3098" s="2">
        <v>400</v>
      </c>
      <c r="P3098" s="2">
        <v>1200</v>
      </c>
      <c r="Q3098" s="2">
        <v>738.95</v>
      </c>
      <c r="R3098" s="2">
        <v>461.05</v>
      </c>
      <c r="S3098" t="s">
        <v>53</v>
      </c>
      <c r="T3098" t="s">
        <v>136</v>
      </c>
      <c r="U3098" t="s">
        <v>38</v>
      </c>
      <c r="V3098" t="s">
        <v>39</v>
      </c>
      <c r="W3098" t="s">
        <v>92</v>
      </c>
      <c r="X3098" t="s">
        <v>97</v>
      </c>
      <c r="Y3098" t="s">
        <v>56</v>
      </c>
      <c r="Z3098" t="s">
        <v>508</v>
      </c>
      <c r="AA3098" t="s">
        <v>44</v>
      </c>
      <c r="AB3098" t="s">
        <v>44</v>
      </c>
    </row>
    <row r="3099" spans="1:28" x14ac:dyDescent="0.25">
      <c r="A3099" t="s">
        <v>6794</v>
      </c>
      <c r="B3099" s="1">
        <v>45543</v>
      </c>
      <c r="C3099" t="s">
        <v>2841</v>
      </c>
      <c r="D3099" t="s">
        <v>2842</v>
      </c>
      <c r="E3099">
        <v>33</v>
      </c>
      <c r="F3099" t="s">
        <v>111</v>
      </c>
      <c r="G3099" t="s">
        <v>243</v>
      </c>
      <c r="H3099" t="s">
        <v>244</v>
      </c>
      <c r="I3099" t="s">
        <v>103</v>
      </c>
      <c r="J3099" t="s">
        <v>104</v>
      </c>
      <c r="K3099">
        <v>1</v>
      </c>
      <c r="L3099" s="2">
        <v>450</v>
      </c>
      <c r="M3099">
        <v>5</v>
      </c>
      <c r="N3099" s="2">
        <v>450</v>
      </c>
      <c r="O3099" s="2">
        <v>22.5</v>
      </c>
      <c r="P3099" s="2">
        <v>427.5</v>
      </c>
      <c r="Q3099" s="2">
        <v>271.58</v>
      </c>
      <c r="R3099" s="2">
        <v>155.91999999999999</v>
      </c>
      <c r="S3099" t="s">
        <v>36</v>
      </c>
      <c r="T3099" t="s">
        <v>578</v>
      </c>
      <c r="U3099" t="s">
        <v>579</v>
      </c>
      <c r="V3099" t="s">
        <v>39</v>
      </c>
      <c r="W3099" t="s">
        <v>124</v>
      </c>
      <c r="X3099" t="s">
        <v>97</v>
      </c>
      <c r="Y3099" t="s">
        <v>56</v>
      </c>
      <c r="Z3099" t="s">
        <v>43</v>
      </c>
      <c r="AA3099" t="s">
        <v>44</v>
      </c>
      <c r="AB3099" t="s">
        <v>44</v>
      </c>
    </row>
    <row r="3100" spans="1:28" x14ac:dyDescent="0.25">
      <c r="A3100" t="s">
        <v>6795</v>
      </c>
      <c r="B3100" s="1">
        <v>45543</v>
      </c>
      <c r="C3100" t="s">
        <v>2901</v>
      </c>
      <c r="D3100" t="s">
        <v>2902</v>
      </c>
      <c r="E3100">
        <v>22</v>
      </c>
      <c r="F3100" t="s">
        <v>31</v>
      </c>
      <c r="G3100" t="s">
        <v>158</v>
      </c>
      <c r="H3100" t="s">
        <v>159</v>
      </c>
      <c r="I3100" t="s">
        <v>51</v>
      </c>
      <c r="J3100" t="s">
        <v>52</v>
      </c>
      <c r="K3100">
        <v>2</v>
      </c>
      <c r="L3100" s="2">
        <v>650</v>
      </c>
      <c r="M3100">
        <v>20</v>
      </c>
      <c r="N3100" s="2">
        <v>1300</v>
      </c>
      <c r="O3100" s="2">
        <v>260</v>
      </c>
      <c r="P3100" s="2">
        <v>1040</v>
      </c>
      <c r="Q3100" s="2">
        <v>592.19000000000005</v>
      </c>
      <c r="R3100" s="2">
        <v>447.81</v>
      </c>
      <c r="S3100" t="s">
        <v>36</v>
      </c>
      <c r="T3100" t="s">
        <v>263</v>
      </c>
      <c r="U3100" t="s">
        <v>91</v>
      </c>
      <c r="V3100" t="s">
        <v>39</v>
      </c>
      <c r="W3100" t="s">
        <v>92</v>
      </c>
      <c r="X3100" t="s">
        <v>41</v>
      </c>
      <c r="Y3100" t="s">
        <v>42</v>
      </c>
      <c r="Z3100" t="s">
        <v>144</v>
      </c>
      <c r="AA3100" t="s">
        <v>44</v>
      </c>
      <c r="AB3100" t="s">
        <v>44</v>
      </c>
    </row>
    <row r="3101" spans="1:28" x14ac:dyDescent="0.25">
      <c r="A3101" t="s">
        <v>6796</v>
      </c>
      <c r="B3101" s="1">
        <v>45543</v>
      </c>
      <c r="C3101" t="s">
        <v>6797</v>
      </c>
      <c r="D3101" t="s">
        <v>6798</v>
      </c>
      <c r="E3101">
        <v>42</v>
      </c>
      <c r="F3101" t="s">
        <v>31</v>
      </c>
      <c r="G3101" t="s">
        <v>207</v>
      </c>
      <c r="H3101" t="s">
        <v>208</v>
      </c>
      <c r="I3101" t="s">
        <v>34</v>
      </c>
      <c r="J3101" t="s">
        <v>143</v>
      </c>
      <c r="K3101">
        <v>1</v>
      </c>
      <c r="L3101" s="2">
        <v>18000</v>
      </c>
      <c r="M3101">
        <v>10</v>
      </c>
      <c r="N3101" s="2">
        <v>18000</v>
      </c>
      <c r="O3101" s="2">
        <v>1800</v>
      </c>
      <c r="P3101" s="2">
        <v>16200</v>
      </c>
      <c r="Q3101" s="2">
        <v>8994.02</v>
      </c>
      <c r="R3101" s="2">
        <v>7205.98</v>
      </c>
      <c r="S3101" t="s">
        <v>53</v>
      </c>
      <c r="T3101" t="s">
        <v>153</v>
      </c>
      <c r="U3101" t="s">
        <v>154</v>
      </c>
      <c r="V3101" t="s">
        <v>39</v>
      </c>
      <c r="W3101" t="s">
        <v>92</v>
      </c>
      <c r="X3101" t="s">
        <v>97</v>
      </c>
      <c r="Y3101" t="s">
        <v>42</v>
      </c>
      <c r="Z3101" t="s">
        <v>43</v>
      </c>
      <c r="AA3101" t="s">
        <v>44</v>
      </c>
      <c r="AB3101" t="s">
        <v>44</v>
      </c>
    </row>
    <row r="3102" spans="1:28" x14ac:dyDescent="0.25">
      <c r="A3102" t="s">
        <v>6799</v>
      </c>
      <c r="B3102" s="1">
        <v>45543</v>
      </c>
      <c r="C3102" t="s">
        <v>5974</v>
      </c>
      <c r="D3102" t="s">
        <v>5975</v>
      </c>
      <c r="E3102">
        <v>44</v>
      </c>
      <c r="F3102" t="s">
        <v>48</v>
      </c>
      <c r="G3102" t="s">
        <v>202</v>
      </c>
      <c r="H3102" t="s">
        <v>203</v>
      </c>
      <c r="I3102" t="s">
        <v>103</v>
      </c>
      <c r="J3102" t="s">
        <v>104</v>
      </c>
      <c r="K3102">
        <v>1</v>
      </c>
      <c r="L3102" s="2">
        <v>550</v>
      </c>
      <c r="M3102">
        <v>25</v>
      </c>
      <c r="N3102" s="2">
        <v>550</v>
      </c>
      <c r="O3102" s="2">
        <v>137.5</v>
      </c>
      <c r="P3102" s="2">
        <v>412.5</v>
      </c>
      <c r="Q3102" s="2">
        <v>321.99</v>
      </c>
      <c r="R3102" s="2">
        <v>90.51</v>
      </c>
      <c r="S3102" t="s">
        <v>53</v>
      </c>
      <c r="T3102" t="s">
        <v>263</v>
      </c>
      <c r="U3102" t="s">
        <v>91</v>
      </c>
      <c r="V3102" t="s">
        <v>39</v>
      </c>
      <c r="W3102" t="s">
        <v>92</v>
      </c>
      <c r="X3102" t="s">
        <v>41</v>
      </c>
      <c r="Y3102" t="s">
        <v>56</v>
      </c>
      <c r="Z3102" t="s">
        <v>508</v>
      </c>
      <c r="AA3102" t="s">
        <v>44</v>
      </c>
      <c r="AB3102" t="s">
        <v>44</v>
      </c>
    </row>
    <row r="3103" spans="1:28" x14ac:dyDescent="0.25">
      <c r="A3103" t="s">
        <v>6800</v>
      </c>
      <c r="B3103" s="1">
        <v>45543</v>
      </c>
      <c r="C3103" t="s">
        <v>5758</v>
      </c>
      <c r="D3103" t="s">
        <v>5759</v>
      </c>
      <c r="E3103">
        <v>42</v>
      </c>
      <c r="F3103" t="s">
        <v>31</v>
      </c>
      <c r="G3103" t="s">
        <v>298</v>
      </c>
      <c r="H3103" t="s">
        <v>299</v>
      </c>
      <c r="I3103" t="s">
        <v>103</v>
      </c>
      <c r="J3103" t="s">
        <v>104</v>
      </c>
      <c r="K3103">
        <v>1</v>
      </c>
      <c r="L3103" s="2">
        <v>700</v>
      </c>
      <c r="M3103">
        <v>5</v>
      </c>
      <c r="N3103" s="2">
        <v>700</v>
      </c>
      <c r="O3103" s="2">
        <v>35</v>
      </c>
      <c r="P3103" s="2">
        <v>665</v>
      </c>
      <c r="Q3103" s="2">
        <v>496.97</v>
      </c>
      <c r="R3103" s="2">
        <v>168.03</v>
      </c>
      <c r="S3103" t="s">
        <v>53</v>
      </c>
      <c r="T3103" t="s">
        <v>290</v>
      </c>
      <c r="U3103" t="s">
        <v>291</v>
      </c>
      <c r="V3103" t="s">
        <v>39</v>
      </c>
      <c r="W3103" t="s">
        <v>40</v>
      </c>
      <c r="X3103" t="s">
        <v>41</v>
      </c>
      <c r="Y3103" t="s">
        <v>56</v>
      </c>
      <c r="Z3103" t="s">
        <v>43</v>
      </c>
      <c r="AA3103" t="s">
        <v>68</v>
      </c>
      <c r="AB3103" t="s">
        <v>44</v>
      </c>
    </row>
    <row r="3104" spans="1:28" x14ac:dyDescent="0.25">
      <c r="A3104" t="s">
        <v>6801</v>
      </c>
      <c r="B3104" s="1">
        <v>45543</v>
      </c>
      <c r="C3104" t="s">
        <v>4631</v>
      </c>
      <c r="D3104" t="s">
        <v>4632</v>
      </c>
      <c r="E3104">
        <v>42</v>
      </c>
      <c r="F3104" t="s">
        <v>31</v>
      </c>
      <c r="G3104" t="s">
        <v>352</v>
      </c>
      <c r="H3104" t="s">
        <v>353</v>
      </c>
      <c r="I3104" t="s">
        <v>103</v>
      </c>
      <c r="J3104" t="s">
        <v>104</v>
      </c>
      <c r="K3104">
        <v>1</v>
      </c>
      <c r="L3104" s="2">
        <v>850</v>
      </c>
      <c r="M3104">
        <v>10</v>
      </c>
      <c r="N3104" s="2">
        <v>850</v>
      </c>
      <c r="O3104" s="2">
        <v>85</v>
      </c>
      <c r="P3104" s="2">
        <v>765</v>
      </c>
      <c r="Q3104" s="2">
        <v>592.86</v>
      </c>
      <c r="R3104" s="2">
        <v>172.14</v>
      </c>
      <c r="S3104" t="s">
        <v>36</v>
      </c>
      <c r="T3104" t="s">
        <v>76</v>
      </c>
      <c r="U3104" t="s">
        <v>77</v>
      </c>
      <c r="V3104" t="s">
        <v>39</v>
      </c>
      <c r="W3104" t="s">
        <v>92</v>
      </c>
      <c r="X3104" t="s">
        <v>97</v>
      </c>
      <c r="Y3104" t="s">
        <v>84</v>
      </c>
      <c r="Z3104" t="s">
        <v>43</v>
      </c>
      <c r="AA3104" t="s">
        <v>44</v>
      </c>
      <c r="AB3104" t="s">
        <v>44</v>
      </c>
    </row>
    <row r="3105" spans="1:28" x14ac:dyDescent="0.25">
      <c r="A3105" t="s">
        <v>6802</v>
      </c>
      <c r="B3105" s="1">
        <v>45543</v>
      </c>
      <c r="C3105" t="s">
        <v>3441</v>
      </c>
      <c r="D3105" t="s">
        <v>3442</v>
      </c>
      <c r="E3105">
        <v>37</v>
      </c>
      <c r="F3105" t="s">
        <v>111</v>
      </c>
      <c r="G3105" t="s">
        <v>72</v>
      </c>
      <c r="H3105" t="s">
        <v>73</v>
      </c>
      <c r="I3105" t="s">
        <v>74</v>
      </c>
      <c r="J3105" t="s">
        <v>75</v>
      </c>
      <c r="K3105">
        <v>3</v>
      </c>
      <c r="L3105" s="2">
        <v>2200</v>
      </c>
      <c r="M3105">
        <v>25</v>
      </c>
      <c r="N3105" s="2">
        <v>6600</v>
      </c>
      <c r="O3105" s="2">
        <v>1650</v>
      </c>
      <c r="P3105" s="2">
        <v>4950</v>
      </c>
      <c r="Q3105" s="2">
        <v>3930.82</v>
      </c>
      <c r="R3105" s="2">
        <v>1019.18</v>
      </c>
      <c r="S3105" t="s">
        <v>53</v>
      </c>
      <c r="T3105" t="s">
        <v>263</v>
      </c>
      <c r="U3105" t="s">
        <v>91</v>
      </c>
      <c r="V3105" t="s">
        <v>39</v>
      </c>
      <c r="W3105" t="s">
        <v>83</v>
      </c>
      <c r="X3105" t="s">
        <v>97</v>
      </c>
      <c r="Y3105" t="s">
        <v>56</v>
      </c>
      <c r="Z3105" t="s">
        <v>43</v>
      </c>
      <c r="AA3105" t="s">
        <v>68</v>
      </c>
      <c r="AB3105" t="s">
        <v>44</v>
      </c>
    </row>
    <row r="3106" spans="1:28" x14ac:dyDescent="0.25">
      <c r="A3106" t="s">
        <v>6803</v>
      </c>
      <c r="B3106" s="1">
        <v>45543</v>
      </c>
      <c r="C3106" t="s">
        <v>6804</v>
      </c>
      <c r="D3106" t="s">
        <v>6805</v>
      </c>
      <c r="E3106">
        <v>37</v>
      </c>
      <c r="F3106" t="s">
        <v>48</v>
      </c>
      <c r="G3106" t="s">
        <v>197</v>
      </c>
      <c r="H3106" t="s">
        <v>198</v>
      </c>
      <c r="I3106" t="s">
        <v>74</v>
      </c>
      <c r="J3106" t="s">
        <v>75</v>
      </c>
      <c r="K3106">
        <v>1</v>
      </c>
      <c r="L3106" s="2">
        <v>2600</v>
      </c>
      <c r="M3106">
        <v>25</v>
      </c>
      <c r="N3106" s="2">
        <v>2600</v>
      </c>
      <c r="O3106" s="2">
        <v>650</v>
      </c>
      <c r="P3106" s="2">
        <v>1950</v>
      </c>
      <c r="Q3106" s="2">
        <v>1580.51</v>
      </c>
      <c r="R3106" s="2">
        <v>369.49</v>
      </c>
      <c r="S3106" t="s">
        <v>53</v>
      </c>
      <c r="T3106" t="s">
        <v>136</v>
      </c>
      <c r="U3106" t="s">
        <v>38</v>
      </c>
      <c r="V3106" t="s">
        <v>39</v>
      </c>
      <c r="W3106" t="s">
        <v>40</v>
      </c>
      <c r="X3106" t="s">
        <v>97</v>
      </c>
      <c r="Y3106" t="s">
        <v>42</v>
      </c>
      <c r="Z3106" t="s">
        <v>43</v>
      </c>
      <c r="AA3106" t="s">
        <v>44</v>
      </c>
      <c r="AB3106" t="s">
        <v>44</v>
      </c>
    </row>
    <row r="3107" spans="1:28" x14ac:dyDescent="0.25">
      <c r="A3107" t="s">
        <v>6806</v>
      </c>
      <c r="B3107" s="1">
        <v>45543</v>
      </c>
      <c r="C3107" t="s">
        <v>476</v>
      </c>
      <c r="D3107" t="s">
        <v>477</v>
      </c>
      <c r="E3107">
        <v>42</v>
      </c>
      <c r="F3107" t="s">
        <v>48</v>
      </c>
      <c r="G3107" t="s">
        <v>88</v>
      </c>
      <c r="H3107" t="s">
        <v>89</v>
      </c>
      <c r="I3107" t="s">
        <v>62</v>
      </c>
      <c r="J3107" t="s">
        <v>63</v>
      </c>
      <c r="K3107">
        <v>1</v>
      </c>
      <c r="L3107" s="2">
        <v>4200</v>
      </c>
      <c r="M3107">
        <v>0</v>
      </c>
      <c r="N3107" s="2">
        <v>4200</v>
      </c>
      <c r="O3107" s="2">
        <v>0</v>
      </c>
      <c r="P3107" s="2">
        <v>4200</v>
      </c>
      <c r="Q3107" s="2">
        <v>3295.14</v>
      </c>
      <c r="R3107" s="2">
        <v>904.86</v>
      </c>
      <c r="S3107" t="s">
        <v>53</v>
      </c>
      <c r="T3107" t="s">
        <v>178</v>
      </c>
      <c r="U3107" t="s">
        <v>154</v>
      </c>
      <c r="V3107" t="s">
        <v>39</v>
      </c>
      <c r="W3107" t="s">
        <v>92</v>
      </c>
      <c r="X3107" t="s">
        <v>97</v>
      </c>
      <c r="Y3107" t="s">
        <v>42</v>
      </c>
      <c r="Z3107" t="s">
        <v>43</v>
      </c>
      <c r="AA3107" t="s">
        <v>44</v>
      </c>
      <c r="AB3107" t="s">
        <v>68</v>
      </c>
    </row>
    <row r="3108" spans="1:28" x14ac:dyDescent="0.25">
      <c r="A3108" t="s">
        <v>6807</v>
      </c>
      <c r="B3108" s="1">
        <v>45543</v>
      </c>
      <c r="C3108" t="s">
        <v>5367</v>
      </c>
      <c r="D3108" t="s">
        <v>5368</v>
      </c>
      <c r="E3108">
        <v>28</v>
      </c>
      <c r="F3108" t="s">
        <v>31</v>
      </c>
      <c r="G3108" t="s">
        <v>148</v>
      </c>
      <c r="H3108" t="s">
        <v>149</v>
      </c>
      <c r="I3108" t="s">
        <v>74</v>
      </c>
      <c r="J3108" t="s">
        <v>130</v>
      </c>
      <c r="K3108">
        <v>1</v>
      </c>
      <c r="L3108" s="2">
        <v>3500</v>
      </c>
      <c r="M3108">
        <v>15</v>
      </c>
      <c r="N3108" s="2">
        <v>3500</v>
      </c>
      <c r="O3108" s="2">
        <v>525</v>
      </c>
      <c r="P3108" s="2">
        <v>2975</v>
      </c>
      <c r="Q3108" s="2">
        <v>2151.4499999999998</v>
      </c>
      <c r="R3108" s="2">
        <v>823.55</v>
      </c>
      <c r="S3108" t="s">
        <v>53</v>
      </c>
      <c r="T3108" t="s">
        <v>290</v>
      </c>
      <c r="U3108" t="s">
        <v>291</v>
      </c>
      <c r="V3108" t="s">
        <v>39</v>
      </c>
      <c r="W3108" t="s">
        <v>92</v>
      </c>
      <c r="X3108" t="s">
        <v>41</v>
      </c>
      <c r="Y3108" t="s">
        <v>42</v>
      </c>
      <c r="Z3108" t="s">
        <v>107</v>
      </c>
      <c r="AA3108" t="s">
        <v>44</v>
      </c>
      <c r="AB3108" t="s">
        <v>44</v>
      </c>
    </row>
    <row r="3109" spans="1:28" x14ac:dyDescent="0.25">
      <c r="A3109" t="s">
        <v>6808</v>
      </c>
      <c r="B3109" s="1">
        <v>45544</v>
      </c>
      <c r="C3109" t="s">
        <v>3063</v>
      </c>
      <c r="D3109" t="s">
        <v>3064</v>
      </c>
      <c r="E3109">
        <v>59</v>
      </c>
      <c r="F3109" t="s">
        <v>48</v>
      </c>
      <c r="G3109" t="s">
        <v>344</v>
      </c>
      <c r="H3109" t="s">
        <v>345</v>
      </c>
      <c r="I3109" t="s">
        <v>34</v>
      </c>
      <c r="J3109" t="s">
        <v>121</v>
      </c>
      <c r="K3109">
        <v>4</v>
      </c>
      <c r="L3109" s="2">
        <v>1600</v>
      </c>
      <c r="M3109">
        <v>15</v>
      </c>
      <c r="N3109" s="2">
        <v>6400</v>
      </c>
      <c r="O3109" s="2">
        <v>960</v>
      </c>
      <c r="P3109" s="2">
        <v>5440</v>
      </c>
      <c r="Q3109" s="2">
        <v>3532.43</v>
      </c>
      <c r="R3109" s="2">
        <v>1907.57</v>
      </c>
      <c r="S3109" t="s">
        <v>53</v>
      </c>
      <c r="T3109" t="s">
        <v>275</v>
      </c>
      <c r="U3109" t="s">
        <v>123</v>
      </c>
      <c r="V3109" t="s">
        <v>39</v>
      </c>
      <c r="W3109" t="s">
        <v>83</v>
      </c>
      <c r="X3109" t="s">
        <v>97</v>
      </c>
      <c r="Y3109" t="s">
        <v>56</v>
      </c>
      <c r="Z3109" t="s">
        <v>107</v>
      </c>
      <c r="AA3109" t="s">
        <v>44</v>
      </c>
      <c r="AB3109" t="s">
        <v>44</v>
      </c>
    </row>
    <row r="3110" spans="1:28" x14ac:dyDescent="0.25">
      <c r="A3110" t="s">
        <v>6809</v>
      </c>
      <c r="B3110" s="1">
        <v>45544</v>
      </c>
      <c r="C3110" t="s">
        <v>6810</v>
      </c>
      <c r="D3110" t="s">
        <v>6811</v>
      </c>
      <c r="E3110">
        <v>50</v>
      </c>
      <c r="F3110" t="s">
        <v>111</v>
      </c>
      <c r="G3110" t="s">
        <v>344</v>
      </c>
      <c r="H3110" t="s">
        <v>345</v>
      </c>
      <c r="I3110" t="s">
        <v>34</v>
      </c>
      <c r="J3110" t="s">
        <v>121</v>
      </c>
      <c r="K3110">
        <v>2</v>
      </c>
      <c r="L3110" s="2">
        <v>1600</v>
      </c>
      <c r="M3110">
        <v>10</v>
      </c>
      <c r="N3110" s="2">
        <v>3200</v>
      </c>
      <c r="O3110" s="2">
        <v>320</v>
      </c>
      <c r="P3110" s="2">
        <v>2880</v>
      </c>
      <c r="Q3110" s="2">
        <v>2089.66</v>
      </c>
      <c r="R3110" s="2">
        <v>790.34</v>
      </c>
      <c r="S3110" t="s">
        <v>53</v>
      </c>
      <c r="T3110" t="s">
        <v>578</v>
      </c>
      <c r="U3110" t="s">
        <v>579</v>
      </c>
      <c r="V3110" t="s">
        <v>39</v>
      </c>
      <c r="W3110" t="s">
        <v>66</v>
      </c>
      <c r="X3110" t="s">
        <v>67</v>
      </c>
      <c r="Y3110" t="s">
        <v>56</v>
      </c>
      <c r="Z3110" t="s">
        <v>107</v>
      </c>
      <c r="AA3110" t="s">
        <v>44</v>
      </c>
      <c r="AB3110" t="s">
        <v>44</v>
      </c>
    </row>
    <row r="3111" spans="1:28" x14ac:dyDescent="0.25">
      <c r="A3111" t="s">
        <v>6812</v>
      </c>
      <c r="B3111" s="1">
        <v>45544</v>
      </c>
      <c r="C3111" t="s">
        <v>2473</v>
      </c>
      <c r="D3111" t="s">
        <v>2474</v>
      </c>
      <c r="E3111">
        <v>30</v>
      </c>
      <c r="F3111" t="s">
        <v>31</v>
      </c>
      <c r="G3111" t="s">
        <v>561</v>
      </c>
      <c r="H3111" t="s">
        <v>562</v>
      </c>
      <c r="I3111" t="s">
        <v>34</v>
      </c>
      <c r="J3111" t="s">
        <v>143</v>
      </c>
      <c r="K3111">
        <v>1</v>
      </c>
      <c r="L3111" s="2">
        <v>900</v>
      </c>
      <c r="M3111">
        <v>10</v>
      </c>
      <c r="N3111" s="2">
        <v>900</v>
      </c>
      <c r="O3111" s="2">
        <v>90</v>
      </c>
      <c r="P3111" s="2">
        <v>810</v>
      </c>
      <c r="Q3111" s="2">
        <v>478.13</v>
      </c>
      <c r="R3111" s="2">
        <v>331.87</v>
      </c>
      <c r="S3111" t="s">
        <v>36</v>
      </c>
      <c r="T3111" t="s">
        <v>65</v>
      </c>
      <c r="U3111" t="s">
        <v>65</v>
      </c>
      <c r="V3111" t="s">
        <v>39</v>
      </c>
      <c r="W3111" t="s">
        <v>40</v>
      </c>
      <c r="X3111" t="s">
        <v>41</v>
      </c>
      <c r="Y3111" t="s">
        <v>56</v>
      </c>
      <c r="Z3111" t="s">
        <v>43</v>
      </c>
      <c r="AA3111" t="s">
        <v>44</v>
      </c>
      <c r="AB3111" t="s">
        <v>44</v>
      </c>
    </row>
    <row r="3112" spans="1:28" x14ac:dyDescent="0.25">
      <c r="A3112" t="s">
        <v>6813</v>
      </c>
      <c r="B3112" s="1">
        <v>45544</v>
      </c>
      <c r="C3112" t="s">
        <v>6814</v>
      </c>
      <c r="D3112" t="s">
        <v>6815</v>
      </c>
      <c r="E3112">
        <v>46</v>
      </c>
      <c r="F3112" t="s">
        <v>31</v>
      </c>
      <c r="G3112" t="s">
        <v>81</v>
      </c>
      <c r="H3112" t="s">
        <v>82</v>
      </c>
      <c r="I3112" t="s">
        <v>51</v>
      </c>
      <c r="J3112" t="s">
        <v>52</v>
      </c>
      <c r="K3112">
        <v>2</v>
      </c>
      <c r="L3112" s="2">
        <v>600</v>
      </c>
      <c r="M3112">
        <v>15</v>
      </c>
      <c r="N3112" s="2">
        <v>1200</v>
      </c>
      <c r="O3112" s="2">
        <v>180</v>
      </c>
      <c r="P3112" s="2">
        <v>1020</v>
      </c>
      <c r="Q3112" s="2">
        <v>741.78</v>
      </c>
      <c r="R3112" s="2">
        <v>278.22000000000003</v>
      </c>
      <c r="S3112" t="s">
        <v>53</v>
      </c>
      <c r="T3112" t="s">
        <v>275</v>
      </c>
      <c r="U3112" t="s">
        <v>123</v>
      </c>
      <c r="V3112" t="s">
        <v>39</v>
      </c>
      <c r="W3112" t="s">
        <v>40</v>
      </c>
      <c r="X3112" t="s">
        <v>97</v>
      </c>
      <c r="Y3112" t="s">
        <v>42</v>
      </c>
      <c r="Z3112" t="s">
        <v>43</v>
      </c>
      <c r="AA3112" t="s">
        <v>44</v>
      </c>
      <c r="AB3112" t="s">
        <v>44</v>
      </c>
    </row>
    <row r="3113" spans="1:28" x14ac:dyDescent="0.25">
      <c r="A3113" t="s">
        <v>6816</v>
      </c>
      <c r="B3113" s="1">
        <v>45544</v>
      </c>
      <c r="C3113" t="s">
        <v>4440</v>
      </c>
      <c r="D3113" t="s">
        <v>4441</v>
      </c>
      <c r="E3113">
        <v>49</v>
      </c>
      <c r="F3113" t="s">
        <v>111</v>
      </c>
      <c r="G3113" t="s">
        <v>318</v>
      </c>
      <c r="H3113" t="s">
        <v>319</v>
      </c>
      <c r="I3113" t="s">
        <v>34</v>
      </c>
      <c r="J3113" t="s">
        <v>190</v>
      </c>
      <c r="K3113">
        <v>2</v>
      </c>
      <c r="L3113" s="2">
        <v>2500</v>
      </c>
      <c r="M3113">
        <v>25</v>
      </c>
      <c r="N3113" s="2">
        <v>5000</v>
      </c>
      <c r="O3113" s="2">
        <v>1250</v>
      </c>
      <c r="P3113" s="2">
        <v>3750</v>
      </c>
      <c r="Q3113" s="2">
        <v>2680.88</v>
      </c>
      <c r="R3113" s="2">
        <v>1069.1199999999999</v>
      </c>
      <c r="S3113" t="s">
        <v>53</v>
      </c>
      <c r="T3113" t="s">
        <v>153</v>
      </c>
      <c r="U3113" t="s">
        <v>154</v>
      </c>
      <c r="V3113" t="s">
        <v>39</v>
      </c>
      <c r="W3113" t="s">
        <v>83</v>
      </c>
      <c r="X3113" t="s">
        <v>41</v>
      </c>
      <c r="Y3113" t="s">
        <v>56</v>
      </c>
      <c r="Z3113" t="s">
        <v>43</v>
      </c>
      <c r="AA3113" t="s">
        <v>44</v>
      </c>
      <c r="AB3113" t="s">
        <v>44</v>
      </c>
    </row>
    <row r="3114" spans="1:28" x14ac:dyDescent="0.25">
      <c r="A3114" t="s">
        <v>6817</v>
      </c>
      <c r="B3114" s="1">
        <v>45544</v>
      </c>
      <c r="C3114" t="s">
        <v>4949</v>
      </c>
      <c r="D3114" t="s">
        <v>4950</v>
      </c>
      <c r="E3114">
        <v>42</v>
      </c>
      <c r="F3114" t="s">
        <v>111</v>
      </c>
      <c r="G3114" t="s">
        <v>202</v>
      </c>
      <c r="H3114" t="s">
        <v>203</v>
      </c>
      <c r="I3114" t="s">
        <v>103</v>
      </c>
      <c r="J3114" t="s">
        <v>104</v>
      </c>
      <c r="K3114">
        <v>1</v>
      </c>
      <c r="L3114" s="2">
        <v>550</v>
      </c>
      <c r="M3114">
        <v>15</v>
      </c>
      <c r="N3114" s="2">
        <v>550</v>
      </c>
      <c r="O3114" s="2">
        <v>82.5</v>
      </c>
      <c r="P3114" s="2">
        <v>467.5</v>
      </c>
      <c r="Q3114" s="2">
        <v>380.15</v>
      </c>
      <c r="R3114" s="2">
        <v>87.35</v>
      </c>
      <c r="S3114" t="s">
        <v>53</v>
      </c>
      <c r="T3114" t="s">
        <v>122</v>
      </c>
      <c r="U3114" t="s">
        <v>123</v>
      </c>
      <c r="V3114" t="s">
        <v>39</v>
      </c>
      <c r="W3114" t="s">
        <v>83</v>
      </c>
      <c r="X3114" t="s">
        <v>41</v>
      </c>
      <c r="Y3114" t="s">
        <v>56</v>
      </c>
      <c r="Z3114" t="s">
        <v>223</v>
      </c>
      <c r="AA3114" t="s">
        <v>44</v>
      </c>
      <c r="AB3114" t="s">
        <v>44</v>
      </c>
    </row>
    <row r="3115" spans="1:28" x14ac:dyDescent="0.25">
      <c r="A3115" t="s">
        <v>6818</v>
      </c>
      <c r="B3115" s="1">
        <v>45544</v>
      </c>
      <c r="C3115" t="s">
        <v>6819</v>
      </c>
      <c r="D3115" t="s">
        <v>6820</v>
      </c>
      <c r="E3115">
        <v>42</v>
      </c>
      <c r="F3115" t="s">
        <v>31</v>
      </c>
      <c r="G3115" t="s">
        <v>112</v>
      </c>
      <c r="H3115" t="s">
        <v>113</v>
      </c>
      <c r="I3115" t="s">
        <v>103</v>
      </c>
      <c r="J3115" t="s">
        <v>104</v>
      </c>
      <c r="K3115">
        <v>2</v>
      </c>
      <c r="L3115" s="2">
        <v>650</v>
      </c>
      <c r="M3115">
        <v>0</v>
      </c>
      <c r="N3115" s="2">
        <v>1300</v>
      </c>
      <c r="O3115" s="2">
        <v>0</v>
      </c>
      <c r="P3115" s="2">
        <v>1300</v>
      </c>
      <c r="Q3115" s="2">
        <v>1021.79</v>
      </c>
      <c r="R3115" s="2">
        <v>278.20999999999998</v>
      </c>
      <c r="S3115" t="s">
        <v>53</v>
      </c>
      <c r="T3115" t="s">
        <v>290</v>
      </c>
      <c r="U3115" t="s">
        <v>291</v>
      </c>
      <c r="V3115" t="s">
        <v>39</v>
      </c>
      <c r="W3115" t="s">
        <v>66</v>
      </c>
      <c r="X3115" t="s">
        <v>41</v>
      </c>
      <c r="Y3115" t="s">
        <v>42</v>
      </c>
      <c r="Z3115" t="s">
        <v>43</v>
      </c>
      <c r="AA3115" t="s">
        <v>44</v>
      </c>
      <c r="AB3115" t="s">
        <v>44</v>
      </c>
    </row>
    <row r="3116" spans="1:28" x14ac:dyDescent="0.25">
      <c r="A3116" t="s">
        <v>6821</v>
      </c>
      <c r="B3116" s="1">
        <v>45544</v>
      </c>
      <c r="C3116" t="s">
        <v>5412</v>
      </c>
      <c r="D3116" t="s">
        <v>5413</v>
      </c>
      <c r="E3116">
        <v>58</v>
      </c>
      <c r="F3116" t="s">
        <v>48</v>
      </c>
      <c r="G3116" t="s">
        <v>88</v>
      </c>
      <c r="H3116" t="s">
        <v>89</v>
      </c>
      <c r="I3116" t="s">
        <v>62</v>
      </c>
      <c r="J3116" t="s">
        <v>63</v>
      </c>
      <c r="K3116">
        <v>1</v>
      </c>
      <c r="L3116" s="2">
        <v>4200</v>
      </c>
      <c r="M3116">
        <v>10</v>
      </c>
      <c r="N3116" s="2">
        <v>4200</v>
      </c>
      <c r="O3116" s="2">
        <v>420</v>
      </c>
      <c r="P3116" s="2">
        <v>3780</v>
      </c>
      <c r="Q3116" s="2">
        <v>3072.73</v>
      </c>
      <c r="R3116" s="2">
        <v>707.27</v>
      </c>
      <c r="S3116" t="s">
        <v>53</v>
      </c>
      <c r="T3116" t="s">
        <v>263</v>
      </c>
      <c r="U3116" t="s">
        <v>91</v>
      </c>
      <c r="V3116" t="s">
        <v>39</v>
      </c>
      <c r="W3116" t="s">
        <v>40</v>
      </c>
      <c r="X3116" t="s">
        <v>97</v>
      </c>
      <c r="Y3116" t="s">
        <v>56</v>
      </c>
      <c r="Z3116" t="s">
        <v>43</v>
      </c>
      <c r="AA3116" t="s">
        <v>44</v>
      </c>
      <c r="AB3116" t="s">
        <v>44</v>
      </c>
    </row>
    <row r="3117" spans="1:28" x14ac:dyDescent="0.25">
      <c r="A3117" t="s">
        <v>6822</v>
      </c>
      <c r="B3117" s="1">
        <v>45544</v>
      </c>
      <c r="C3117" t="s">
        <v>1715</v>
      </c>
      <c r="D3117" t="s">
        <v>1716</v>
      </c>
      <c r="E3117">
        <v>59</v>
      </c>
      <c r="F3117" t="s">
        <v>48</v>
      </c>
      <c r="G3117" t="s">
        <v>134</v>
      </c>
      <c r="H3117" t="s">
        <v>135</v>
      </c>
      <c r="I3117" t="s">
        <v>62</v>
      </c>
      <c r="J3117" t="s">
        <v>130</v>
      </c>
      <c r="K3117">
        <v>5</v>
      </c>
      <c r="L3117" s="2">
        <v>8500</v>
      </c>
      <c r="M3117">
        <v>20</v>
      </c>
      <c r="N3117" s="2">
        <v>42500</v>
      </c>
      <c r="O3117" s="2">
        <v>8500</v>
      </c>
      <c r="P3117" s="2">
        <v>34000</v>
      </c>
      <c r="Q3117" s="2">
        <v>18806.599999999999</v>
      </c>
      <c r="R3117" s="2">
        <v>15193.4</v>
      </c>
      <c r="S3117" t="s">
        <v>36</v>
      </c>
      <c r="T3117" t="s">
        <v>96</v>
      </c>
      <c r="U3117" t="s">
        <v>96</v>
      </c>
      <c r="V3117" t="s">
        <v>39</v>
      </c>
      <c r="W3117" t="s">
        <v>124</v>
      </c>
      <c r="X3117" t="s">
        <v>41</v>
      </c>
      <c r="Y3117" t="s">
        <v>84</v>
      </c>
      <c r="Z3117" t="s">
        <v>43</v>
      </c>
      <c r="AA3117" t="s">
        <v>44</v>
      </c>
      <c r="AB3117" t="s">
        <v>44</v>
      </c>
    </row>
    <row r="3118" spans="1:28" x14ac:dyDescent="0.25">
      <c r="A3118" t="s">
        <v>6823</v>
      </c>
      <c r="B3118" s="1">
        <v>45544</v>
      </c>
      <c r="C3118" t="s">
        <v>5989</v>
      </c>
      <c r="D3118" t="s">
        <v>5990</v>
      </c>
      <c r="E3118">
        <v>41</v>
      </c>
      <c r="F3118" t="s">
        <v>48</v>
      </c>
      <c r="G3118" t="s">
        <v>141</v>
      </c>
      <c r="H3118" t="s">
        <v>142</v>
      </c>
      <c r="I3118" t="s">
        <v>74</v>
      </c>
      <c r="J3118" t="s">
        <v>143</v>
      </c>
      <c r="K3118">
        <v>6</v>
      </c>
      <c r="L3118" s="2">
        <v>900</v>
      </c>
      <c r="M3118">
        <v>0</v>
      </c>
      <c r="N3118" s="2">
        <v>5400</v>
      </c>
      <c r="O3118" s="2">
        <v>0</v>
      </c>
      <c r="P3118" s="2">
        <v>5400</v>
      </c>
      <c r="Q3118" s="2">
        <v>3533.45</v>
      </c>
      <c r="R3118" s="2">
        <v>1866.55</v>
      </c>
      <c r="S3118" t="s">
        <v>53</v>
      </c>
      <c r="T3118" t="s">
        <v>90</v>
      </c>
      <c r="U3118" t="s">
        <v>91</v>
      </c>
      <c r="V3118" t="s">
        <v>39</v>
      </c>
      <c r="W3118" t="s">
        <v>66</v>
      </c>
      <c r="X3118" t="s">
        <v>97</v>
      </c>
      <c r="Y3118" t="s">
        <v>56</v>
      </c>
      <c r="Z3118" t="s">
        <v>43</v>
      </c>
      <c r="AA3118" t="s">
        <v>44</v>
      </c>
      <c r="AB3118" t="s">
        <v>44</v>
      </c>
    </row>
    <row r="3119" spans="1:28" x14ac:dyDescent="0.25">
      <c r="A3119" t="s">
        <v>6824</v>
      </c>
      <c r="B3119" s="1">
        <v>45544</v>
      </c>
      <c r="C3119" t="s">
        <v>4099</v>
      </c>
      <c r="D3119" t="s">
        <v>4100</v>
      </c>
      <c r="E3119">
        <v>57</v>
      </c>
      <c r="F3119" t="s">
        <v>111</v>
      </c>
      <c r="G3119" t="s">
        <v>212</v>
      </c>
      <c r="H3119" t="s">
        <v>213</v>
      </c>
      <c r="I3119" t="s">
        <v>51</v>
      </c>
      <c r="J3119" t="s">
        <v>52</v>
      </c>
      <c r="K3119">
        <v>2</v>
      </c>
      <c r="L3119" s="2">
        <v>400</v>
      </c>
      <c r="M3119">
        <v>25</v>
      </c>
      <c r="N3119" s="2">
        <v>800</v>
      </c>
      <c r="O3119" s="2">
        <v>200</v>
      </c>
      <c r="P3119" s="2">
        <v>600</v>
      </c>
      <c r="Q3119" s="2">
        <v>408.75</v>
      </c>
      <c r="R3119" s="2">
        <v>191.25</v>
      </c>
      <c r="S3119" t="s">
        <v>64</v>
      </c>
      <c r="T3119" t="s">
        <v>263</v>
      </c>
      <c r="U3119" t="s">
        <v>91</v>
      </c>
      <c r="V3119" t="s">
        <v>39</v>
      </c>
      <c r="W3119" t="s">
        <v>83</v>
      </c>
      <c r="X3119" t="s">
        <v>67</v>
      </c>
      <c r="Y3119" t="s">
        <v>56</v>
      </c>
      <c r="Z3119" t="s">
        <v>43</v>
      </c>
      <c r="AA3119" t="s">
        <v>44</v>
      </c>
      <c r="AB3119" t="s">
        <v>44</v>
      </c>
    </row>
    <row r="3120" spans="1:28" x14ac:dyDescent="0.25">
      <c r="A3120" t="s">
        <v>6825</v>
      </c>
      <c r="B3120" s="1">
        <v>45544</v>
      </c>
      <c r="C3120" t="s">
        <v>5390</v>
      </c>
      <c r="D3120" t="s">
        <v>5391</v>
      </c>
      <c r="E3120">
        <v>45</v>
      </c>
      <c r="F3120" t="s">
        <v>111</v>
      </c>
      <c r="G3120" t="s">
        <v>366</v>
      </c>
      <c r="H3120" t="s">
        <v>367</v>
      </c>
      <c r="I3120" t="s">
        <v>34</v>
      </c>
      <c r="J3120" t="s">
        <v>130</v>
      </c>
      <c r="K3120">
        <v>1</v>
      </c>
      <c r="L3120" s="2">
        <v>14500</v>
      </c>
      <c r="M3120">
        <v>10</v>
      </c>
      <c r="N3120" s="2">
        <v>14500</v>
      </c>
      <c r="O3120" s="2">
        <v>1450</v>
      </c>
      <c r="P3120" s="2">
        <v>13050</v>
      </c>
      <c r="Q3120" s="2">
        <v>7608.91</v>
      </c>
      <c r="R3120" s="2">
        <v>5441.09</v>
      </c>
      <c r="S3120" t="s">
        <v>53</v>
      </c>
      <c r="T3120" t="s">
        <v>122</v>
      </c>
      <c r="U3120" t="s">
        <v>123</v>
      </c>
      <c r="V3120" t="s">
        <v>39</v>
      </c>
      <c r="W3120" t="s">
        <v>124</v>
      </c>
      <c r="X3120" t="s">
        <v>67</v>
      </c>
      <c r="Y3120" t="s">
        <v>42</v>
      </c>
      <c r="Z3120" t="s">
        <v>43</v>
      </c>
      <c r="AA3120" t="s">
        <v>44</v>
      </c>
      <c r="AB3120" t="s">
        <v>44</v>
      </c>
    </row>
    <row r="3121" spans="1:28" x14ac:dyDescent="0.25">
      <c r="A3121" t="s">
        <v>6826</v>
      </c>
      <c r="B3121" s="1">
        <v>45545</v>
      </c>
      <c r="C3121" t="s">
        <v>6827</v>
      </c>
      <c r="D3121" t="s">
        <v>6828</v>
      </c>
      <c r="E3121">
        <v>29</v>
      </c>
      <c r="F3121" t="s">
        <v>48</v>
      </c>
      <c r="G3121" t="s">
        <v>202</v>
      </c>
      <c r="H3121" t="s">
        <v>203</v>
      </c>
      <c r="I3121" t="s">
        <v>103</v>
      </c>
      <c r="J3121" t="s">
        <v>104</v>
      </c>
      <c r="K3121">
        <v>2</v>
      </c>
      <c r="L3121" s="2">
        <v>550</v>
      </c>
      <c r="M3121">
        <v>10</v>
      </c>
      <c r="N3121" s="2">
        <v>1100</v>
      </c>
      <c r="O3121" s="2">
        <v>110</v>
      </c>
      <c r="P3121" s="2">
        <v>990</v>
      </c>
      <c r="Q3121" s="2">
        <v>594.79</v>
      </c>
      <c r="R3121" s="2">
        <v>395.21</v>
      </c>
      <c r="S3121" t="s">
        <v>53</v>
      </c>
      <c r="T3121" t="s">
        <v>114</v>
      </c>
      <c r="U3121" t="s">
        <v>115</v>
      </c>
      <c r="V3121" t="s">
        <v>39</v>
      </c>
      <c r="W3121" t="s">
        <v>137</v>
      </c>
      <c r="X3121" t="s">
        <v>41</v>
      </c>
      <c r="Y3121" t="s">
        <v>42</v>
      </c>
      <c r="Z3121" t="s">
        <v>223</v>
      </c>
      <c r="AA3121" t="s">
        <v>68</v>
      </c>
      <c r="AB3121" t="s">
        <v>44</v>
      </c>
    </row>
    <row r="3122" spans="1:28" x14ac:dyDescent="0.25">
      <c r="A3122" t="s">
        <v>6829</v>
      </c>
      <c r="B3122" s="1">
        <v>45545</v>
      </c>
      <c r="C3122" t="s">
        <v>6830</v>
      </c>
      <c r="D3122" t="s">
        <v>6831</v>
      </c>
      <c r="E3122">
        <v>60</v>
      </c>
      <c r="F3122" t="s">
        <v>48</v>
      </c>
      <c r="G3122" t="s">
        <v>176</v>
      </c>
      <c r="H3122" t="s">
        <v>177</v>
      </c>
      <c r="I3122" t="s">
        <v>34</v>
      </c>
      <c r="J3122" t="s">
        <v>35</v>
      </c>
      <c r="K3122">
        <v>2</v>
      </c>
      <c r="L3122" s="2">
        <v>6500</v>
      </c>
      <c r="M3122">
        <v>5</v>
      </c>
      <c r="N3122" s="2">
        <v>13000</v>
      </c>
      <c r="O3122" s="2">
        <v>650</v>
      </c>
      <c r="P3122" s="2">
        <v>12350</v>
      </c>
      <c r="Q3122" s="2">
        <v>9287.92</v>
      </c>
      <c r="R3122" s="2">
        <v>3062.08</v>
      </c>
      <c r="S3122" t="s">
        <v>53</v>
      </c>
      <c r="T3122" t="s">
        <v>222</v>
      </c>
      <c r="U3122" t="s">
        <v>38</v>
      </c>
      <c r="V3122" t="s">
        <v>39</v>
      </c>
      <c r="W3122" t="s">
        <v>92</v>
      </c>
      <c r="X3122" t="s">
        <v>67</v>
      </c>
      <c r="Y3122" t="s">
        <v>56</v>
      </c>
      <c r="Z3122" t="s">
        <v>43</v>
      </c>
      <c r="AA3122" t="s">
        <v>44</v>
      </c>
      <c r="AB3122" t="s">
        <v>44</v>
      </c>
    </row>
    <row r="3123" spans="1:28" x14ac:dyDescent="0.25">
      <c r="A3123" t="s">
        <v>6832</v>
      </c>
      <c r="B3123" s="1">
        <v>45545</v>
      </c>
      <c r="C3123" t="s">
        <v>1349</v>
      </c>
      <c r="D3123" t="s">
        <v>1350</v>
      </c>
      <c r="E3123">
        <v>47</v>
      </c>
      <c r="F3123" t="s">
        <v>31</v>
      </c>
      <c r="G3123" t="s">
        <v>49</v>
      </c>
      <c r="H3123" t="s">
        <v>50</v>
      </c>
      <c r="I3123" t="s">
        <v>51</v>
      </c>
      <c r="J3123" t="s">
        <v>52</v>
      </c>
      <c r="K3123">
        <v>5</v>
      </c>
      <c r="L3123" s="2">
        <v>500</v>
      </c>
      <c r="M3123">
        <v>25</v>
      </c>
      <c r="N3123" s="2">
        <v>2500</v>
      </c>
      <c r="O3123" s="2">
        <v>625</v>
      </c>
      <c r="P3123" s="2">
        <v>1875</v>
      </c>
      <c r="Q3123" s="2">
        <v>1361</v>
      </c>
      <c r="R3123" s="2">
        <v>514</v>
      </c>
      <c r="S3123" t="s">
        <v>36</v>
      </c>
      <c r="T3123" t="s">
        <v>578</v>
      </c>
      <c r="U3123" t="s">
        <v>579</v>
      </c>
      <c r="V3123" t="s">
        <v>39</v>
      </c>
      <c r="W3123" t="s">
        <v>40</v>
      </c>
      <c r="X3123" t="s">
        <v>41</v>
      </c>
      <c r="Y3123" t="s">
        <v>56</v>
      </c>
      <c r="Z3123" t="s">
        <v>43</v>
      </c>
      <c r="AA3123" t="s">
        <v>44</v>
      </c>
      <c r="AB3123" t="s">
        <v>44</v>
      </c>
    </row>
    <row r="3124" spans="1:28" x14ac:dyDescent="0.25">
      <c r="A3124" t="s">
        <v>6833</v>
      </c>
      <c r="B3124" s="1">
        <v>45545</v>
      </c>
      <c r="C3124" t="s">
        <v>6834</v>
      </c>
      <c r="D3124" t="s">
        <v>6835</v>
      </c>
      <c r="E3124">
        <v>23</v>
      </c>
      <c r="F3124" t="s">
        <v>31</v>
      </c>
      <c r="G3124" t="s">
        <v>128</v>
      </c>
      <c r="H3124" t="s">
        <v>129</v>
      </c>
      <c r="I3124" t="s">
        <v>74</v>
      </c>
      <c r="J3124" t="s">
        <v>130</v>
      </c>
      <c r="K3124">
        <v>5</v>
      </c>
      <c r="L3124" s="2">
        <v>1700</v>
      </c>
      <c r="M3124">
        <v>5</v>
      </c>
      <c r="N3124" s="2">
        <v>8500</v>
      </c>
      <c r="O3124" s="2">
        <v>425</v>
      </c>
      <c r="P3124" s="2">
        <v>8075</v>
      </c>
      <c r="Q3124" s="2">
        <v>4735.21</v>
      </c>
      <c r="R3124" s="2">
        <v>3339.79</v>
      </c>
      <c r="S3124" t="s">
        <v>53</v>
      </c>
      <c r="T3124" t="s">
        <v>275</v>
      </c>
      <c r="U3124" t="s">
        <v>123</v>
      </c>
      <c r="V3124" t="s">
        <v>39</v>
      </c>
      <c r="W3124" t="s">
        <v>92</v>
      </c>
      <c r="X3124" t="s">
        <v>41</v>
      </c>
      <c r="Y3124" t="s">
        <v>56</v>
      </c>
      <c r="Z3124" t="s">
        <v>223</v>
      </c>
      <c r="AA3124" t="s">
        <v>44</v>
      </c>
      <c r="AB3124" t="s">
        <v>44</v>
      </c>
    </row>
    <row r="3125" spans="1:28" x14ac:dyDescent="0.25">
      <c r="A3125" t="s">
        <v>6836</v>
      </c>
      <c r="B3125" s="1">
        <v>45545</v>
      </c>
      <c r="C3125" t="s">
        <v>6837</v>
      </c>
      <c r="D3125" t="s">
        <v>6838</v>
      </c>
      <c r="E3125">
        <v>44</v>
      </c>
      <c r="F3125" t="s">
        <v>31</v>
      </c>
      <c r="G3125" t="s">
        <v>227</v>
      </c>
      <c r="H3125" t="s">
        <v>228</v>
      </c>
      <c r="I3125" t="s">
        <v>74</v>
      </c>
      <c r="J3125" t="s">
        <v>75</v>
      </c>
      <c r="K3125">
        <v>2</v>
      </c>
      <c r="L3125" s="2">
        <v>1400</v>
      </c>
      <c r="M3125">
        <v>5</v>
      </c>
      <c r="N3125" s="2">
        <v>2800</v>
      </c>
      <c r="O3125" s="2">
        <v>140</v>
      </c>
      <c r="P3125" s="2">
        <v>2660</v>
      </c>
      <c r="Q3125" s="2">
        <v>1532.48</v>
      </c>
      <c r="R3125" s="2">
        <v>1127.52</v>
      </c>
      <c r="S3125" t="s">
        <v>36</v>
      </c>
      <c r="T3125" t="s">
        <v>263</v>
      </c>
      <c r="U3125" t="s">
        <v>91</v>
      </c>
      <c r="V3125" t="s">
        <v>39</v>
      </c>
      <c r="W3125" t="s">
        <v>66</v>
      </c>
      <c r="X3125" t="s">
        <v>41</v>
      </c>
      <c r="Y3125" t="s">
        <v>56</v>
      </c>
      <c r="Z3125" t="s">
        <v>107</v>
      </c>
      <c r="AA3125" t="s">
        <v>44</v>
      </c>
      <c r="AB3125" t="s">
        <v>44</v>
      </c>
    </row>
    <row r="3126" spans="1:28" x14ac:dyDescent="0.25">
      <c r="A3126" t="s">
        <v>6839</v>
      </c>
      <c r="B3126" s="1">
        <v>45545</v>
      </c>
      <c r="C3126" t="s">
        <v>1768</v>
      </c>
      <c r="D3126" t="s">
        <v>1769</v>
      </c>
      <c r="E3126">
        <v>18</v>
      </c>
      <c r="F3126" t="s">
        <v>111</v>
      </c>
      <c r="G3126" t="s">
        <v>148</v>
      </c>
      <c r="H3126" t="s">
        <v>149</v>
      </c>
      <c r="I3126" t="s">
        <v>74</v>
      </c>
      <c r="J3126" t="s">
        <v>130</v>
      </c>
      <c r="K3126">
        <v>4</v>
      </c>
      <c r="L3126" s="2">
        <v>3500</v>
      </c>
      <c r="M3126">
        <v>15</v>
      </c>
      <c r="N3126" s="2">
        <v>14000</v>
      </c>
      <c r="O3126" s="2">
        <v>2100</v>
      </c>
      <c r="P3126" s="2">
        <v>11900</v>
      </c>
      <c r="Q3126" s="2">
        <v>8998.52</v>
      </c>
      <c r="R3126" s="2">
        <v>2901.48</v>
      </c>
      <c r="S3126" t="s">
        <v>64</v>
      </c>
      <c r="T3126" t="s">
        <v>263</v>
      </c>
      <c r="U3126" t="s">
        <v>91</v>
      </c>
      <c r="V3126" t="s">
        <v>39</v>
      </c>
      <c r="W3126" t="s">
        <v>83</v>
      </c>
      <c r="X3126" t="s">
        <v>67</v>
      </c>
      <c r="Y3126" t="s">
        <v>56</v>
      </c>
      <c r="Z3126" t="s">
        <v>43</v>
      </c>
      <c r="AA3126" t="s">
        <v>44</v>
      </c>
      <c r="AB3126" t="s">
        <v>44</v>
      </c>
    </row>
    <row r="3127" spans="1:28" x14ac:dyDescent="0.25">
      <c r="A3127" t="s">
        <v>6840</v>
      </c>
      <c r="B3127" s="1">
        <v>45545</v>
      </c>
      <c r="C3127" t="s">
        <v>6841</v>
      </c>
      <c r="D3127" t="s">
        <v>6842</v>
      </c>
      <c r="E3127">
        <v>43</v>
      </c>
      <c r="F3127" t="s">
        <v>111</v>
      </c>
      <c r="G3127" t="s">
        <v>168</v>
      </c>
      <c r="H3127" t="s">
        <v>169</v>
      </c>
      <c r="I3127" t="s">
        <v>62</v>
      </c>
      <c r="J3127" t="s">
        <v>143</v>
      </c>
      <c r="K3127">
        <v>1</v>
      </c>
      <c r="L3127" s="2">
        <v>1800</v>
      </c>
      <c r="M3127">
        <v>10</v>
      </c>
      <c r="N3127" s="2">
        <v>1800</v>
      </c>
      <c r="O3127" s="2">
        <v>180</v>
      </c>
      <c r="P3127" s="2">
        <v>1620</v>
      </c>
      <c r="Q3127" s="2">
        <v>1223.23</v>
      </c>
      <c r="R3127" s="2">
        <v>396.77</v>
      </c>
      <c r="S3127" t="s">
        <v>53</v>
      </c>
      <c r="T3127" t="s">
        <v>222</v>
      </c>
      <c r="U3127" t="s">
        <v>38</v>
      </c>
      <c r="V3127" t="s">
        <v>39</v>
      </c>
      <c r="W3127" t="s">
        <v>66</v>
      </c>
      <c r="X3127" t="s">
        <v>41</v>
      </c>
      <c r="Y3127" t="s">
        <v>42</v>
      </c>
      <c r="Z3127" t="s">
        <v>43</v>
      </c>
      <c r="AA3127" t="s">
        <v>44</v>
      </c>
      <c r="AB3127" t="s">
        <v>44</v>
      </c>
    </row>
    <row r="3128" spans="1:28" x14ac:dyDescent="0.25">
      <c r="A3128" t="s">
        <v>6843</v>
      </c>
      <c r="B3128" s="1">
        <v>45545</v>
      </c>
      <c r="C3128" t="s">
        <v>2597</v>
      </c>
      <c r="D3128" t="s">
        <v>2598</v>
      </c>
      <c r="E3128">
        <v>20</v>
      </c>
      <c r="F3128" t="s">
        <v>48</v>
      </c>
      <c r="G3128" t="s">
        <v>285</v>
      </c>
      <c r="H3128" t="s">
        <v>286</v>
      </c>
      <c r="I3128" t="s">
        <v>34</v>
      </c>
      <c r="J3128" t="s">
        <v>121</v>
      </c>
      <c r="K3128">
        <v>2</v>
      </c>
      <c r="L3128" s="2">
        <v>3200</v>
      </c>
      <c r="M3128">
        <v>25</v>
      </c>
      <c r="N3128" s="2">
        <v>6400</v>
      </c>
      <c r="O3128" s="2">
        <v>1600</v>
      </c>
      <c r="P3128" s="2">
        <v>4800</v>
      </c>
      <c r="Q3128" s="2">
        <v>3098.2</v>
      </c>
      <c r="R3128" s="2">
        <v>1701.8</v>
      </c>
      <c r="S3128" t="s">
        <v>53</v>
      </c>
      <c r="T3128" t="s">
        <v>90</v>
      </c>
      <c r="U3128" t="s">
        <v>91</v>
      </c>
      <c r="V3128" t="s">
        <v>39</v>
      </c>
      <c r="W3128" t="s">
        <v>83</v>
      </c>
      <c r="X3128" t="s">
        <v>97</v>
      </c>
      <c r="Y3128" t="s">
        <v>56</v>
      </c>
      <c r="Z3128" t="s">
        <v>43</v>
      </c>
      <c r="AA3128" t="s">
        <v>44</v>
      </c>
      <c r="AB3128" t="s">
        <v>44</v>
      </c>
    </row>
    <row r="3129" spans="1:28" x14ac:dyDescent="0.25">
      <c r="A3129" t="s">
        <v>6844</v>
      </c>
      <c r="B3129" s="1">
        <v>45545</v>
      </c>
      <c r="C3129" t="s">
        <v>3199</v>
      </c>
      <c r="D3129" t="s">
        <v>3200</v>
      </c>
      <c r="E3129">
        <v>34</v>
      </c>
      <c r="F3129" t="s">
        <v>48</v>
      </c>
      <c r="G3129" t="s">
        <v>188</v>
      </c>
      <c r="H3129" t="s">
        <v>189</v>
      </c>
      <c r="I3129" t="s">
        <v>34</v>
      </c>
      <c r="J3129" t="s">
        <v>190</v>
      </c>
      <c r="K3129">
        <v>4</v>
      </c>
      <c r="L3129" s="2">
        <v>1800</v>
      </c>
      <c r="M3129">
        <v>5</v>
      </c>
      <c r="N3129" s="2">
        <v>7200</v>
      </c>
      <c r="O3129" s="2">
        <v>360</v>
      </c>
      <c r="P3129" s="2">
        <v>6840</v>
      </c>
      <c r="Q3129" s="2">
        <v>3877.42</v>
      </c>
      <c r="R3129" s="2">
        <v>2962.58</v>
      </c>
      <c r="S3129" t="s">
        <v>64</v>
      </c>
      <c r="T3129" t="s">
        <v>136</v>
      </c>
      <c r="U3129" t="s">
        <v>38</v>
      </c>
      <c r="V3129" t="s">
        <v>39</v>
      </c>
      <c r="W3129" t="s">
        <v>92</v>
      </c>
      <c r="X3129" t="s">
        <v>41</v>
      </c>
      <c r="Y3129" t="s">
        <v>56</v>
      </c>
      <c r="Z3129" t="s">
        <v>43</v>
      </c>
      <c r="AA3129" t="s">
        <v>44</v>
      </c>
      <c r="AB3129" t="s">
        <v>44</v>
      </c>
    </row>
    <row r="3130" spans="1:28" x14ac:dyDescent="0.25">
      <c r="A3130" t="s">
        <v>6845</v>
      </c>
      <c r="B3130" s="1">
        <v>45546</v>
      </c>
      <c r="C3130" t="s">
        <v>1262</v>
      </c>
      <c r="D3130" t="s">
        <v>1263</v>
      </c>
      <c r="E3130">
        <v>24</v>
      </c>
      <c r="F3130" t="s">
        <v>31</v>
      </c>
      <c r="G3130" t="s">
        <v>366</v>
      </c>
      <c r="H3130" t="s">
        <v>367</v>
      </c>
      <c r="I3130" t="s">
        <v>34</v>
      </c>
      <c r="J3130" t="s">
        <v>130</v>
      </c>
      <c r="K3130">
        <v>1</v>
      </c>
      <c r="L3130" s="2">
        <v>14500</v>
      </c>
      <c r="M3130">
        <v>15</v>
      </c>
      <c r="N3130" s="2">
        <v>14500</v>
      </c>
      <c r="O3130" s="2">
        <v>2175</v>
      </c>
      <c r="P3130" s="2">
        <v>12325</v>
      </c>
      <c r="Q3130" s="2">
        <v>9164.92</v>
      </c>
      <c r="R3130" s="2">
        <v>3160.08</v>
      </c>
      <c r="S3130" t="s">
        <v>36</v>
      </c>
      <c r="T3130" t="s">
        <v>398</v>
      </c>
      <c r="U3130" t="s">
        <v>399</v>
      </c>
      <c r="V3130" t="s">
        <v>39</v>
      </c>
      <c r="W3130" t="s">
        <v>66</v>
      </c>
      <c r="X3130" t="s">
        <v>67</v>
      </c>
      <c r="Y3130" t="s">
        <v>42</v>
      </c>
      <c r="Z3130" t="s">
        <v>43</v>
      </c>
      <c r="AA3130" t="s">
        <v>44</v>
      </c>
      <c r="AB3130" t="s">
        <v>44</v>
      </c>
    </row>
    <row r="3131" spans="1:28" x14ac:dyDescent="0.25">
      <c r="A3131" t="s">
        <v>6846</v>
      </c>
      <c r="B3131" s="1">
        <v>45546</v>
      </c>
      <c r="C3131" t="s">
        <v>6847</v>
      </c>
      <c r="D3131" t="s">
        <v>6848</v>
      </c>
      <c r="E3131">
        <v>18</v>
      </c>
      <c r="F3131" t="s">
        <v>48</v>
      </c>
      <c r="G3131" t="s">
        <v>188</v>
      </c>
      <c r="H3131" t="s">
        <v>189</v>
      </c>
      <c r="I3131" t="s">
        <v>34</v>
      </c>
      <c r="J3131" t="s">
        <v>190</v>
      </c>
      <c r="K3131">
        <v>5</v>
      </c>
      <c r="L3131" s="2">
        <v>1800</v>
      </c>
      <c r="M3131">
        <v>0</v>
      </c>
      <c r="N3131" s="2">
        <v>9000</v>
      </c>
      <c r="O3131" s="2">
        <v>0</v>
      </c>
      <c r="P3131" s="2">
        <v>9000</v>
      </c>
      <c r="Q3131" s="2">
        <v>6407.68</v>
      </c>
      <c r="R3131" s="2">
        <v>2592.3200000000002</v>
      </c>
      <c r="S3131" t="s">
        <v>64</v>
      </c>
      <c r="T3131" t="s">
        <v>76</v>
      </c>
      <c r="U3131" t="s">
        <v>77</v>
      </c>
      <c r="V3131" t="s">
        <v>39</v>
      </c>
      <c r="W3131" t="s">
        <v>124</v>
      </c>
      <c r="X3131" t="s">
        <v>67</v>
      </c>
      <c r="Y3131" t="s">
        <v>56</v>
      </c>
      <c r="Z3131" t="s">
        <v>43</v>
      </c>
      <c r="AA3131" t="s">
        <v>44</v>
      </c>
      <c r="AB3131" t="s">
        <v>44</v>
      </c>
    </row>
    <row r="3132" spans="1:28" x14ac:dyDescent="0.25">
      <c r="A3132" t="s">
        <v>6849</v>
      </c>
      <c r="B3132" s="1">
        <v>45546</v>
      </c>
      <c r="C3132" t="s">
        <v>5711</v>
      </c>
      <c r="D3132" t="s">
        <v>5712</v>
      </c>
      <c r="E3132">
        <v>21</v>
      </c>
      <c r="F3132" t="s">
        <v>31</v>
      </c>
      <c r="G3132" t="s">
        <v>238</v>
      </c>
      <c r="H3132" t="s">
        <v>239</v>
      </c>
      <c r="I3132" t="s">
        <v>62</v>
      </c>
      <c r="J3132" t="s">
        <v>63</v>
      </c>
      <c r="K3132">
        <v>1</v>
      </c>
      <c r="L3132" s="2">
        <v>6500</v>
      </c>
      <c r="M3132">
        <v>15</v>
      </c>
      <c r="N3132" s="2">
        <v>6500</v>
      </c>
      <c r="O3132" s="2">
        <v>975</v>
      </c>
      <c r="P3132" s="2">
        <v>5525</v>
      </c>
      <c r="Q3132" s="2">
        <v>4304.0200000000004</v>
      </c>
      <c r="R3132" s="2">
        <v>1220.98</v>
      </c>
      <c r="S3132" t="s">
        <v>53</v>
      </c>
      <c r="T3132" t="s">
        <v>65</v>
      </c>
      <c r="U3132" t="s">
        <v>65</v>
      </c>
      <c r="V3132" t="s">
        <v>39</v>
      </c>
      <c r="W3132" t="s">
        <v>137</v>
      </c>
      <c r="X3132" t="s">
        <v>97</v>
      </c>
      <c r="Y3132" t="s">
        <v>56</v>
      </c>
      <c r="Z3132" t="s">
        <v>144</v>
      </c>
      <c r="AA3132" t="s">
        <v>44</v>
      </c>
      <c r="AB3132" t="s">
        <v>44</v>
      </c>
    </row>
    <row r="3133" spans="1:28" x14ac:dyDescent="0.25">
      <c r="A3133" t="s">
        <v>6850</v>
      </c>
      <c r="B3133" s="1">
        <v>45546</v>
      </c>
      <c r="C3133" t="s">
        <v>6851</v>
      </c>
      <c r="D3133" t="s">
        <v>6852</v>
      </c>
      <c r="E3133">
        <v>29</v>
      </c>
      <c r="F3133" t="s">
        <v>48</v>
      </c>
      <c r="G3133" t="s">
        <v>280</v>
      </c>
      <c r="H3133" t="s">
        <v>281</v>
      </c>
      <c r="I3133" t="s">
        <v>62</v>
      </c>
      <c r="J3133" t="s">
        <v>190</v>
      </c>
      <c r="K3133">
        <v>2</v>
      </c>
      <c r="L3133" s="2">
        <v>700</v>
      </c>
      <c r="M3133">
        <v>10</v>
      </c>
      <c r="N3133" s="2">
        <v>1400</v>
      </c>
      <c r="O3133" s="2">
        <v>140</v>
      </c>
      <c r="P3133" s="2">
        <v>1260</v>
      </c>
      <c r="Q3133" s="2">
        <v>822.17</v>
      </c>
      <c r="R3133" s="2">
        <v>437.83</v>
      </c>
      <c r="S3133" t="s">
        <v>64</v>
      </c>
      <c r="T3133" t="s">
        <v>90</v>
      </c>
      <c r="U3133" t="s">
        <v>91</v>
      </c>
      <c r="V3133" t="s">
        <v>39</v>
      </c>
      <c r="W3133" t="s">
        <v>124</v>
      </c>
      <c r="X3133" t="s">
        <v>67</v>
      </c>
      <c r="Y3133" t="s">
        <v>56</v>
      </c>
      <c r="Z3133" t="s">
        <v>43</v>
      </c>
      <c r="AA3133" t="s">
        <v>44</v>
      </c>
      <c r="AB3133" t="s">
        <v>44</v>
      </c>
    </row>
    <row r="3134" spans="1:28" x14ac:dyDescent="0.25">
      <c r="A3134" t="s">
        <v>6853</v>
      </c>
      <c r="B3134" s="1">
        <v>45546</v>
      </c>
      <c r="C3134" t="s">
        <v>6854</v>
      </c>
      <c r="D3134" t="s">
        <v>6855</v>
      </c>
      <c r="E3134">
        <v>37</v>
      </c>
      <c r="F3134" t="s">
        <v>48</v>
      </c>
      <c r="G3134" t="s">
        <v>60</v>
      </c>
      <c r="H3134" t="s">
        <v>61</v>
      </c>
      <c r="I3134" t="s">
        <v>62</v>
      </c>
      <c r="J3134" t="s">
        <v>63</v>
      </c>
      <c r="K3134">
        <v>1</v>
      </c>
      <c r="L3134" s="2">
        <v>3500</v>
      </c>
      <c r="M3134">
        <v>10</v>
      </c>
      <c r="N3134" s="2">
        <v>3500</v>
      </c>
      <c r="O3134" s="2">
        <v>350</v>
      </c>
      <c r="P3134" s="2">
        <v>3150</v>
      </c>
      <c r="Q3134" s="2">
        <v>1930.99</v>
      </c>
      <c r="R3134" s="2">
        <v>1219.01</v>
      </c>
      <c r="S3134" t="s">
        <v>53</v>
      </c>
      <c r="T3134" t="s">
        <v>178</v>
      </c>
      <c r="U3134" t="s">
        <v>154</v>
      </c>
      <c r="V3134" t="s">
        <v>39</v>
      </c>
      <c r="W3134" t="s">
        <v>83</v>
      </c>
      <c r="X3134" t="s">
        <v>41</v>
      </c>
      <c r="Y3134" t="s">
        <v>56</v>
      </c>
      <c r="Z3134" t="s">
        <v>43</v>
      </c>
      <c r="AA3134" t="s">
        <v>44</v>
      </c>
      <c r="AB3134" t="s">
        <v>44</v>
      </c>
    </row>
    <row r="3135" spans="1:28" x14ac:dyDescent="0.25">
      <c r="A3135" t="s">
        <v>6856</v>
      </c>
      <c r="B3135" s="1">
        <v>45546</v>
      </c>
      <c r="C3135" t="s">
        <v>2092</v>
      </c>
      <c r="D3135" t="s">
        <v>2093</v>
      </c>
      <c r="E3135">
        <v>29</v>
      </c>
      <c r="F3135" t="s">
        <v>31</v>
      </c>
      <c r="G3135" t="s">
        <v>238</v>
      </c>
      <c r="H3135" t="s">
        <v>239</v>
      </c>
      <c r="I3135" t="s">
        <v>62</v>
      </c>
      <c r="J3135" t="s">
        <v>63</v>
      </c>
      <c r="K3135">
        <v>2</v>
      </c>
      <c r="L3135" s="2">
        <v>6500</v>
      </c>
      <c r="M3135">
        <v>5</v>
      </c>
      <c r="N3135" s="2">
        <v>13000</v>
      </c>
      <c r="O3135" s="2">
        <v>650</v>
      </c>
      <c r="P3135" s="2">
        <v>12350</v>
      </c>
      <c r="Q3135" s="2">
        <v>7214.01</v>
      </c>
      <c r="R3135" s="2">
        <v>5135.99</v>
      </c>
      <c r="S3135" t="s">
        <v>53</v>
      </c>
      <c r="T3135" t="s">
        <v>178</v>
      </c>
      <c r="U3135" t="s">
        <v>154</v>
      </c>
      <c r="V3135" t="s">
        <v>39</v>
      </c>
      <c r="W3135" t="s">
        <v>137</v>
      </c>
      <c r="X3135" t="s">
        <v>67</v>
      </c>
      <c r="Y3135" t="s">
        <v>42</v>
      </c>
      <c r="Z3135" t="s">
        <v>43</v>
      </c>
      <c r="AA3135" t="s">
        <v>44</v>
      </c>
      <c r="AB3135" t="s">
        <v>44</v>
      </c>
    </row>
    <row r="3136" spans="1:28" x14ac:dyDescent="0.25">
      <c r="A3136" t="s">
        <v>6857</v>
      </c>
      <c r="B3136" s="1">
        <v>45546</v>
      </c>
      <c r="C3136" t="s">
        <v>271</v>
      </c>
      <c r="D3136" t="s">
        <v>272</v>
      </c>
      <c r="E3136">
        <v>55</v>
      </c>
      <c r="F3136" t="s">
        <v>31</v>
      </c>
      <c r="G3136" t="s">
        <v>352</v>
      </c>
      <c r="H3136" t="s">
        <v>353</v>
      </c>
      <c r="I3136" t="s">
        <v>103</v>
      </c>
      <c r="J3136" t="s">
        <v>104</v>
      </c>
      <c r="K3136">
        <v>1</v>
      </c>
      <c r="L3136" s="2">
        <v>850</v>
      </c>
      <c r="M3136">
        <v>20</v>
      </c>
      <c r="N3136" s="2">
        <v>850</v>
      </c>
      <c r="O3136" s="2">
        <v>170</v>
      </c>
      <c r="P3136" s="2">
        <v>680</v>
      </c>
      <c r="Q3136" s="2">
        <v>467.05</v>
      </c>
      <c r="R3136" s="2">
        <v>212.95</v>
      </c>
      <c r="S3136" t="s">
        <v>36</v>
      </c>
      <c r="T3136" t="s">
        <v>65</v>
      </c>
      <c r="U3136" t="s">
        <v>65</v>
      </c>
      <c r="V3136" t="s">
        <v>39</v>
      </c>
      <c r="W3136" t="s">
        <v>137</v>
      </c>
      <c r="X3136" t="s">
        <v>41</v>
      </c>
      <c r="Y3136" t="s">
        <v>56</v>
      </c>
      <c r="Z3136" t="s">
        <v>43</v>
      </c>
      <c r="AA3136" t="s">
        <v>44</v>
      </c>
      <c r="AB3136" t="s">
        <v>44</v>
      </c>
    </row>
    <row r="3137" spans="1:28" x14ac:dyDescent="0.25">
      <c r="A3137" t="s">
        <v>6858</v>
      </c>
      <c r="B3137" s="1">
        <v>45546</v>
      </c>
      <c r="C3137" t="s">
        <v>166</v>
      </c>
      <c r="D3137" t="s">
        <v>167</v>
      </c>
      <c r="E3137">
        <v>18</v>
      </c>
      <c r="F3137" t="s">
        <v>31</v>
      </c>
      <c r="G3137" t="s">
        <v>227</v>
      </c>
      <c r="H3137" t="s">
        <v>228</v>
      </c>
      <c r="I3137" t="s">
        <v>74</v>
      </c>
      <c r="J3137" t="s">
        <v>75</v>
      </c>
      <c r="K3137">
        <v>3</v>
      </c>
      <c r="L3137" s="2">
        <v>1400</v>
      </c>
      <c r="M3137">
        <v>10</v>
      </c>
      <c r="N3137" s="2">
        <v>4200</v>
      </c>
      <c r="O3137" s="2">
        <v>420</v>
      </c>
      <c r="P3137" s="2">
        <v>3780</v>
      </c>
      <c r="Q3137" s="2">
        <v>2889.57</v>
      </c>
      <c r="R3137" s="2">
        <v>890.43</v>
      </c>
      <c r="S3137" t="s">
        <v>53</v>
      </c>
      <c r="T3137" t="s">
        <v>290</v>
      </c>
      <c r="U3137" t="s">
        <v>291</v>
      </c>
      <c r="V3137" t="s">
        <v>39</v>
      </c>
      <c r="W3137" t="s">
        <v>66</v>
      </c>
      <c r="X3137" t="s">
        <v>97</v>
      </c>
      <c r="Y3137" t="s">
        <v>42</v>
      </c>
      <c r="Z3137" t="s">
        <v>107</v>
      </c>
      <c r="AA3137" t="s">
        <v>44</v>
      </c>
      <c r="AB3137" t="s">
        <v>44</v>
      </c>
    </row>
    <row r="3138" spans="1:28" x14ac:dyDescent="0.25">
      <c r="A3138" t="s">
        <v>6859</v>
      </c>
      <c r="B3138" s="1">
        <v>45546</v>
      </c>
      <c r="C3138" t="s">
        <v>812</v>
      </c>
      <c r="D3138" t="s">
        <v>813</v>
      </c>
      <c r="E3138">
        <v>53</v>
      </c>
      <c r="F3138" t="s">
        <v>48</v>
      </c>
      <c r="G3138" t="s">
        <v>238</v>
      </c>
      <c r="H3138" t="s">
        <v>239</v>
      </c>
      <c r="I3138" t="s">
        <v>62</v>
      </c>
      <c r="J3138" t="s">
        <v>63</v>
      </c>
      <c r="K3138">
        <v>1</v>
      </c>
      <c r="L3138" s="2">
        <v>6500</v>
      </c>
      <c r="M3138">
        <v>10</v>
      </c>
      <c r="N3138" s="2">
        <v>6500</v>
      </c>
      <c r="O3138" s="2">
        <v>650</v>
      </c>
      <c r="P3138" s="2">
        <v>5850</v>
      </c>
      <c r="Q3138" s="2">
        <v>4048.73</v>
      </c>
      <c r="R3138" s="2">
        <v>1801.27</v>
      </c>
      <c r="S3138" t="s">
        <v>64</v>
      </c>
      <c r="T3138" t="s">
        <v>290</v>
      </c>
      <c r="U3138" t="s">
        <v>291</v>
      </c>
      <c r="V3138" t="s">
        <v>39</v>
      </c>
      <c r="W3138" t="s">
        <v>40</v>
      </c>
      <c r="X3138" t="s">
        <v>41</v>
      </c>
      <c r="Y3138" t="s">
        <v>56</v>
      </c>
      <c r="Z3138" t="s">
        <v>43</v>
      </c>
      <c r="AA3138" t="s">
        <v>44</v>
      </c>
      <c r="AB3138" t="s">
        <v>44</v>
      </c>
    </row>
    <row r="3139" spans="1:28" x14ac:dyDescent="0.25">
      <c r="A3139" t="s">
        <v>6860</v>
      </c>
      <c r="B3139" s="1">
        <v>45546</v>
      </c>
      <c r="C3139" t="s">
        <v>6861</v>
      </c>
      <c r="D3139" t="s">
        <v>6862</v>
      </c>
      <c r="E3139">
        <v>40</v>
      </c>
      <c r="F3139" t="s">
        <v>48</v>
      </c>
      <c r="G3139" t="s">
        <v>128</v>
      </c>
      <c r="H3139" t="s">
        <v>129</v>
      </c>
      <c r="I3139" t="s">
        <v>74</v>
      </c>
      <c r="J3139" t="s">
        <v>130</v>
      </c>
      <c r="K3139">
        <v>2</v>
      </c>
      <c r="L3139" s="2">
        <v>1700</v>
      </c>
      <c r="M3139">
        <v>15</v>
      </c>
      <c r="N3139" s="2">
        <v>3400</v>
      </c>
      <c r="O3139" s="2">
        <v>510</v>
      </c>
      <c r="P3139" s="2">
        <v>2890</v>
      </c>
      <c r="Q3139" s="2">
        <v>1631.46</v>
      </c>
      <c r="R3139" s="2">
        <v>1258.54</v>
      </c>
      <c r="S3139" t="s">
        <v>53</v>
      </c>
      <c r="T3139" t="s">
        <v>105</v>
      </c>
      <c r="U3139" t="s">
        <v>106</v>
      </c>
      <c r="V3139" t="s">
        <v>39</v>
      </c>
      <c r="W3139" t="s">
        <v>66</v>
      </c>
      <c r="X3139" t="s">
        <v>41</v>
      </c>
      <c r="Y3139" t="s">
        <v>56</v>
      </c>
      <c r="Z3139" t="s">
        <v>43</v>
      </c>
      <c r="AA3139" t="s">
        <v>44</v>
      </c>
      <c r="AB3139" t="s">
        <v>44</v>
      </c>
    </row>
    <row r="3140" spans="1:28" x14ac:dyDescent="0.25">
      <c r="A3140" t="s">
        <v>6863</v>
      </c>
      <c r="B3140" s="1">
        <v>45546</v>
      </c>
      <c r="C3140" t="s">
        <v>2880</v>
      </c>
      <c r="D3140" t="s">
        <v>2881</v>
      </c>
      <c r="E3140">
        <v>54</v>
      </c>
      <c r="F3140" t="s">
        <v>48</v>
      </c>
      <c r="G3140" t="s">
        <v>32</v>
      </c>
      <c r="H3140" t="s">
        <v>33</v>
      </c>
      <c r="I3140" t="s">
        <v>34</v>
      </c>
      <c r="J3140" t="s">
        <v>35</v>
      </c>
      <c r="K3140">
        <v>3</v>
      </c>
      <c r="L3140" s="2">
        <v>55000</v>
      </c>
      <c r="M3140">
        <v>10</v>
      </c>
      <c r="N3140" s="2">
        <v>165000</v>
      </c>
      <c r="O3140" s="2">
        <v>16500</v>
      </c>
      <c r="P3140" s="2">
        <v>148500</v>
      </c>
      <c r="Q3140" s="2">
        <v>83613.14</v>
      </c>
      <c r="R3140" s="2">
        <v>64886.86</v>
      </c>
      <c r="S3140" t="s">
        <v>64</v>
      </c>
      <c r="T3140" t="s">
        <v>114</v>
      </c>
      <c r="U3140" t="s">
        <v>115</v>
      </c>
      <c r="V3140" t="s">
        <v>39</v>
      </c>
      <c r="W3140" t="s">
        <v>83</v>
      </c>
      <c r="X3140" t="s">
        <v>97</v>
      </c>
      <c r="Y3140" t="s">
        <v>84</v>
      </c>
      <c r="Z3140" t="s">
        <v>43</v>
      </c>
      <c r="AA3140" t="s">
        <v>44</v>
      </c>
      <c r="AB3140" t="s">
        <v>44</v>
      </c>
    </row>
    <row r="3141" spans="1:28" x14ac:dyDescent="0.25">
      <c r="A3141" t="s">
        <v>6864</v>
      </c>
      <c r="B3141" s="1">
        <v>45546</v>
      </c>
      <c r="C3141" t="s">
        <v>6865</v>
      </c>
      <c r="D3141" t="s">
        <v>6866</v>
      </c>
      <c r="E3141">
        <v>31</v>
      </c>
      <c r="F3141" t="s">
        <v>48</v>
      </c>
      <c r="G3141" t="s">
        <v>207</v>
      </c>
      <c r="H3141" t="s">
        <v>208</v>
      </c>
      <c r="I3141" t="s">
        <v>34</v>
      </c>
      <c r="J3141" t="s">
        <v>143</v>
      </c>
      <c r="K3141">
        <v>2</v>
      </c>
      <c r="L3141" s="2">
        <v>18000</v>
      </c>
      <c r="M3141">
        <v>0</v>
      </c>
      <c r="N3141" s="2">
        <v>36000</v>
      </c>
      <c r="O3141" s="2">
        <v>0</v>
      </c>
      <c r="P3141" s="2">
        <v>36000</v>
      </c>
      <c r="Q3141" s="2">
        <v>29119</v>
      </c>
      <c r="R3141" s="2">
        <v>6881</v>
      </c>
      <c r="S3141" t="s">
        <v>53</v>
      </c>
      <c r="T3141" t="s">
        <v>37</v>
      </c>
      <c r="U3141" t="s">
        <v>38</v>
      </c>
      <c r="V3141" t="s">
        <v>39</v>
      </c>
      <c r="W3141" t="s">
        <v>124</v>
      </c>
      <c r="X3141" t="s">
        <v>41</v>
      </c>
      <c r="Y3141" t="s">
        <v>42</v>
      </c>
      <c r="Z3141" t="s">
        <v>107</v>
      </c>
      <c r="AA3141" t="s">
        <v>44</v>
      </c>
      <c r="AB3141" t="s">
        <v>44</v>
      </c>
    </row>
    <row r="3142" spans="1:28" x14ac:dyDescent="0.25">
      <c r="A3142" t="s">
        <v>6867</v>
      </c>
      <c r="B3142" s="1">
        <v>45547</v>
      </c>
      <c r="C3142" t="s">
        <v>5431</v>
      </c>
      <c r="D3142" t="s">
        <v>5432</v>
      </c>
      <c r="E3142">
        <v>38</v>
      </c>
      <c r="F3142" t="s">
        <v>48</v>
      </c>
      <c r="G3142" t="s">
        <v>298</v>
      </c>
      <c r="H3142" t="s">
        <v>299</v>
      </c>
      <c r="I3142" t="s">
        <v>103</v>
      </c>
      <c r="J3142" t="s">
        <v>104</v>
      </c>
      <c r="K3142">
        <v>1</v>
      </c>
      <c r="L3142" s="2">
        <v>700</v>
      </c>
      <c r="M3142">
        <v>25</v>
      </c>
      <c r="N3142" s="2">
        <v>700</v>
      </c>
      <c r="O3142" s="2">
        <v>175</v>
      </c>
      <c r="P3142" s="2">
        <v>525</v>
      </c>
      <c r="Q3142" s="2">
        <v>428.78</v>
      </c>
      <c r="R3142" s="2">
        <v>96.22</v>
      </c>
      <c r="S3142" t="s">
        <v>36</v>
      </c>
      <c r="T3142" t="s">
        <v>578</v>
      </c>
      <c r="U3142" t="s">
        <v>579</v>
      </c>
      <c r="V3142" t="s">
        <v>39</v>
      </c>
      <c r="W3142" t="s">
        <v>92</v>
      </c>
      <c r="X3142" t="s">
        <v>97</v>
      </c>
      <c r="Y3142" t="s">
        <v>56</v>
      </c>
      <c r="Z3142" t="s">
        <v>43</v>
      </c>
      <c r="AA3142" t="s">
        <v>44</v>
      </c>
      <c r="AB3142" t="s">
        <v>44</v>
      </c>
    </row>
    <row r="3143" spans="1:28" x14ac:dyDescent="0.25">
      <c r="A3143" t="s">
        <v>6868</v>
      </c>
      <c r="B3143" s="1">
        <v>45547</v>
      </c>
      <c r="C3143" t="s">
        <v>6869</v>
      </c>
      <c r="D3143" t="s">
        <v>6870</v>
      </c>
      <c r="E3143">
        <v>44</v>
      </c>
      <c r="F3143" t="s">
        <v>31</v>
      </c>
      <c r="G3143" t="s">
        <v>207</v>
      </c>
      <c r="H3143" t="s">
        <v>208</v>
      </c>
      <c r="I3143" t="s">
        <v>34</v>
      </c>
      <c r="J3143" t="s">
        <v>143</v>
      </c>
      <c r="K3143">
        <v>2</v>
      </c>
      <c r="L3143" s="2">
        <v>18000</v>
      </c>
      <c r="M3143">
        <v>5</v>
      </c>
      <c r="N3143" s="2">
        <v>36000</v>
      </c>
      <c r="O3143" s="2">
        <v>1800</v>
      </c>
      <c r="P3143" s="2">
        <v>34200</v>
      </c>
      <c r="Q3143" s="2">
        <v>24185.37</v>
      </c>
      <c r="R3143" s="2">
        <v>10014.629999999999</v>
      </c>
      <c r="S3143" t="s">
        <v>64</v>
      </c>
      <c r="T3143" t="s">
        <v>54</v>
      </c>
      <c r="U3143" t="s">
        <v>55</v>
      </c>
      <c r="V3143" t="s">
        <v>39</v>
      </c>
      <c r="W3143" t="s">
        <v>92</v>
      </c>
      <c r="X3143" t="s">
        <v>41</v>
      </c>
      <c r="Y3143" t="s">
        <v>56</v>
      </c>
      <c r="Z3143" t="s">
        <v>223</v>
      </c>
      <c r="AA3143" t="s">
        <v>44</v>
      </c>
      <c r="AB3143" t="s">
        <v>44</v>
      </c>
    </row>
    <row r="3144" spans="1:28" x14ac:dyDescent="0.25">
      <c r="A3144" t="s">
        <v>6871</v>
      </c>
      <c r="B3144" s="1">
        <v>45547</v>
      </c>
      <c r="C3144" t="s">
        <v>6621</v>
      </c>
      <c r="D3144" t="s">
        <v>6622</v>
      </c>
      <c r="E3144">
        <v>23</v>
      </c>
      <c r="F3144" t="s">
        <v>48</v>
      </c>
      <c r="G3144" t="s">
        <v>168</v>
      </c>
      <c r="H3144" t="s">
        <v>169</v>
      </c>
      <c r="I3144" t="s">
        <v>62</v>
      </c>
      <c r="J3144" t="s">
        <v>143</v>
      </c>
      <c r="K3144">
        <v>2</v>
      </c>
      <c r="L3144" s="2">
        <v>1800</v>
      </c>
      <c r="M3144">
        <v>5</v>
      </c>
      <c r="N3144" s="2">
        <v>3600</v>
      </c>
      <c r="O3144" s="2">
        <v>180</v>
      </c>
      <c r="P3144" s="2">
        <v>3420</v>
      </c>
      <c r="Q3144" s="2">
        <v>2633.64</v>
      </c>
      <c r="R3144" s="2">
        <v>786.36</v>
      </c>
      <c r="S3144" t="s">
        <v>53</v>
      </c>
      <c r="T3144" t="s">
        <v>263</v>
      </c>
      <c r="U3144" t="s">
        <v>91</v>
      </c>
      <c r="V3144" t="s">
        <v>39</v>
      </c>
      <c r="W3144" t="s">
        <v>137</v>
      </c>
      <c r="X3144" t="s">
        <v>41</v>
      </c>
      <c r="Y3144" t="s">
        <v>42</v>
      </c>
      <c r="Z3144" t="s">
        <v>43</v>
      </c>
      <c r="AA3144" t="s">
        <v>44</v>
      </c>
      <c r="AB3144" t="s">
        <v>44</v>
      </c>
    </row>
    <row r="3145" spans="1:28" x14ac:dyDescent="0.25">
      <c r="A3145" t="s">
        <v>6872</v>
      </c>
      <c r="B3145" s="1">
        <v>45547</v>
      </c>
      <c r="C3145" t="s">
        <v>6873</v>
      </c>
      <c r="D3145" t="s">
        <v>6874</v>
      </c>
      <c r="E3145">
        <v>39</v>
      </c>
      <c r="F3145" t="s">
        <v>48</v>
      </c>
      <c r="G3145" t="s">
        <v>119</v>
      </c>
      <c r="H3145" t="s">
        <v>120</v>
      </c>
      <c r="I3145" t="s">
        <v>62</v>
      </c>
      <c r="J3145" t="s">
        <v>121</v>
      </c>
      <c r="K3145">
        <v>3</v>
      </c>
      <c r="L3145" s="2">
        <v>4800</v>
      </c>
      <c r="M3145">
        <v>10</v>
      </c>
      <c r="N3145" s="2">
        <v>14400</v>
      </c>
      <c r="O3145" s="2">
        <v>1440</v>
      </c>
      <c r="P3145" s="2">
        <v>12960</v>
      </c>
      <c r="Q3145" s="2">
        <v>9621.7199999999993</v>
      </c>
      <c r="R3145" s="2">
        <v>3338.28</v>
      </c>
      <c r="S3145" t="s">
        <v>36</v>
      </c>
      <c r="T3145" t="s">
        <v>153</v>
      </c>
      <c r="U3145" t="s">
        <v>154</v>
      </c>
      <c r="V3145" t="s">
        <v>39</v>
      </c>
      <c r="W3145" t="s">
        <v>40</v>
      </c>
      <c r="X3145" t="s">
        <v>41</v>
      </c>
      <c r="Y3145" t="s">
        <v>42</v>
      </c>
      <c r="Z3145" t="s">
        <v>43</v>
      </c>
      <c r="AA3145" t="s">
        <v>44</v>
      </c>
      <c r="AB3145" t="s">
        <v>44</v>
      </c>
    </row>
    <row r="3146" spans="1:28" x14ac:dyDescent="0.25">
      <c r="A3146" t="s">
        <v>6875</v>
      </c>
      <c r="B3146" s="1">
        <v>45547</v>
      </c>
      <c r="C3146" t="s">
        <v>1322</v>
      </c>
      <c r="D3146" t="s">
        <v>1323</v>
      </c>
      <c r="E3146">
        <v>42</v>
      </c>
      <c r="F3146" t="s">
        <v>48</v>
      </c>
      <c r="G3146" t="s">
        <v>273</v>
      </c>
      <c r="H3146" t="s">
        <v>274</v>
      </c>
      <c r="I3146" t="s">
        <v>51</v>
      </c>
      <c r="J3146" t="s">
        <v>52</v>
      </c>
      <c r="K3146">
        <v>2</v>
      </c>
      <c r="L3146" s="2">
        <v>250</v>
      </c>
      <c r="M3146">
        <v>10</v>
      </c>
      <c r="N3146" s="2">
        <v>500</v>
      </c>
      <c r="O3146" s="2">
        <v>50</v>
      </c>
      <c r="P3146" s="2">
        <v>450</v>
      </c>
      <c r="Q3146" s="2">
        <v>326.95</v>
      </c>
      <c r="R3146" s="2">
        <v>123.05</v>
      </c>
      <c r="S3146" t="s">
        <v>53</v>
      </c>
      <c r="T3146" t="s">
        <v>90</v>
      </c>
      <c r="U3146" t="s">
        <v>91</v>
      </c>
      <c r="V3146" t="s">
        <v>39</v>
      </c>
      <c r="W3146" t="s">
        <v>137</v>
      </c>
      <c r="X3146" t="s">
        <v>97</v>
      </c>
      <c r="Y3146" t="s">
        <v>42</v>
      </c>
      <c r="Z3146" t="s">
        <v>43</v>
      </c>
      <c r="AA3146" t="s">
        <v>68</v>
      </c>
      <c r="AB3146" t="s">
        <v>44</v>
      </c>
    </row>
    <row r="3147" spans="1:28" x14ac:dyDescent="0.25">
      <c r="A3147" t="s">
        <v>6876</v>
      </c>
      <c r="B3147" s="1">
        <v>45547</v>
      </c>
      <c r="C3147" t="s">
        <v>6877</v>
      </c>
      <c r="D3147" t="s">
        <v>6878</v>
      </c>
      <c r="E3147">
        <v>55</v>
      </c>
      <c r="F3147" t="s">
        <v>31</v>
      </c>
      <c r="G3147" t="s">
        <v>298</v>
      </c>
      <c r="H3147" t="s">
        <v>299</v>
      </c>
      <c r="I3147" t="s">
        <v>103</v>
      </c>
      <c r="J3147" t="s">
        <v>104</v>
      </c>
      <c r="K3147">
        <v>1</v>
      </c>
      <c r="L3147" s="2">
        <v>700</v>
      </c>
      <c r="M3147">
        <v>15</v>
      </c>
      <c r="N3147" s="2">
        <v>700</v>
      </c>
      <c r="O3147" s="2">
        <v>105</v>
      </c>
      <c r="P3147" s="2">
        <v>595</v>
      </c>
      <c r="Q3147" s="2">
        <v>338.01</v>
      </c>
      <c r="R3147" s="2">
        <v>256.99</v>
      </c>
      <c r="S3147" t="s">
        <v>53</v>
      </c>
      <c r="T3147" t="s">
        <v>178</v>
      </c>
      <c r="U3147" t="s">
        <v>154</v>
      </c>
      <c r="V3147" t="s">
        <v>39</v>
      </c>
      <c r="W3147" t="s">
        <v>66</v>
      </c>
      <c r="X3147" t="s">
        <v>97</v>
      </c>
      <c r="Y3147" t="s">
        <v>42</v>
      </c>
      <c r="Z3147" t="s">
        <v>43</v>
      </c>
      <c r="AA3147" t="s">
        <v>44</v>
      </c>
      <c r="AB3147" t="s">
        <v>44</v>
      </c>
    </row>
    <row r="3148" spans="1:28" x14ac:dyDescent="0.25">
      <c r="A3148" t="s">
        <v>6879</v>
      </c>
      <c r="B3148" s="1">
        <v>45547</v>
      </c>
      <c r="C3148" t="s">
        <v>4058</v>
      </c>
      <c r="D3148" t="s">
        <v>4059</v>
      </c>
      <c r="E3148">
        <v>42</v>
      </c>
      <c r="F3148" t="s">
        <v>31</v>
      </c>
      <c r="G3148" t="s">
        <v>344</v>
      </c>
      <c r="H3148" t="s">
        <v>345</v>
      </c>
      <c r="I3148" t="s">
        <v>34</v>
      </c>
      <c r="J3148" t="s">
        <v>121</v>
      </c>
      <c r="K3148">
        <v>3</v>
      </c>
      <c r="L3148" s="2">
        <v>1600</v>
      </c>
      <c r="M3148">
        <v>15</v>
      </c>
      <c r="N3148" s="2">
        <v>4800</v>
      </c>
      <c r="O3148" s="2">
        <v>720</v>
      </c>
      <c r="P3148" s="2">
        <v>4080</v>
      </c>
      <c r="Q3148" s="2">
        <v>3142.29</v>
      </c>
      <c r="R3148" s="2">
        <v>937.71</v>
      </c>
      <c r="S3148" t="s">
        <v>53</v>
      </c>
      <c r="T3148" t="s">
        <v>578</v>
      </c>
      <c r="U3148" t="s">
        <v>579</v>
      </c>
      <c r="V3148" t="s">
        <v>39</v>
      </c>
      <c r="W3148" t="s">
        <v>92</v>
      </c>
      <c r="X3148" t="s">
        <v>97</v>
      </c>
      <c r="Y3148" t="s">
        <v>56</v>
      </c>
      <c r="Z3148" t="s">
        <v>43</v>
      </c>
      <c r="AA3148" t="s">
        <v>68</v>
      </c>
      <c r="AB3148" t="s">
        <v>68</v>
      </c>
    </row>
    <row r="3149" spans="1:28" x14ac:dyDescent="0.25">
      <c r="A3149" t="s">
        <v>6880</v>
      </c>
      <c r="B3149" s="1">
        <v>45547</v>
      </c>
      <c r="C3149" t="s">
        <v>3039</v>
      </c>
      <c r="D3149" t="s">
        <v>3040</v>
      </c>
      <c r="E3149">
        <v>52</v>
      </c>
      <c r="F3149" t="s">
        <v>31</v>
      </c>
      <c r="G3149" t="s">
        <v>298</v>
      </c>
      <c r="H3149" t="s">
        <v>299</v>
      </c>
      <c r="I3149" t="s">
        <v>103</v>
      </c>
      <c r="J3149" t="s">
        <v>104</v>
      </c>
      <c r="K3149">
        <v>3</v>
      </c>
      <c r="L3149" s="2">
        <v>700</v>
      </c>
      <c r="M3149">
        <v>5</v>
      </c>
      <c r="N3149" s="2">
        <v>2100</v>
      </c>
      <c r="O3149" s="2">
        <v>105</v>
      </c>
      <c r="P3149" s="2">
        <v>1995</v>
      </c>
      <c r="Q3149" s="2">
        <v>1315.87</v>
      </c>
      <c r="R3149" s="2">
        <v>679.13</v>
      </c>
      <c r="S3149" t="s">
        <v>53</v>
      </c>
      <c r="T3149" t="s">
        <v>114</v>
      </c>
      <c r="U3149" t="s">
        <v>115</v>
      </c>
      <c r="V3149" t="s">
        <v>39</v>
      </c>
      <c r="W3149" t="s">
        <v>40</v>
      </c>
      <c r="X3149" t="s">
        <v>41</v>
      </c>
      <c r="Y3149" t="s">
        <v>56</v>
      </c>
      <c r="Z3149" t="s">
        <v>43</v>
      </c>
      <c r="AA3149" t="s">
        <v>44</v>
      </c>
      <c r="AB3149" t="s">
        <v>44</v>
      </c>
    </row>
    <row r="3150" spans="1:28" x14ac:dyDescent="0.25">
      <c r="A3150" t="s">
        <v>6881</v>
      </c>
      <c r="B3150" s="1">
        <v>45547</v>
      </c>
      <c r="C3150" t="s">
        <v>6882</v>
      </c>
      <c r="D3150" t="s">
        <v>6883</v>
      </c>
      <c r="E3150">
        <v>49</v>
      </c>
      <c r="F3150" t="s">
        <v>31</v>
      </c>
      <c r="G3150" t="s">
        <v>60</v>
      </c>
      <c r="H3150" t="s">
        <v>61</v>
      </c>
      <c r="I3150" t="s">
        <v>62</v>
      </c>
      <c r="J3150" t="s">
        <v>63</v>
      </c>
      <c r="K3150">
        <v>2</v>
      </c>
      <c r="L3150" s="2">
        <v>3500</v>
      </c>
      <c r="M3150">
        <v>0</v>
      </c>
      <c r="N3150" s="2">
        <v>7000</v>
      </c>
      <c r="O3150" s="2">
        <v>0</v>
      </c>
      <c r="P3150" s="2">
        <v>7000</v>
      </c>
      <c r="Q3150" s="2">
        <v>5134.45</v>
      </c>
      <c r="R3150" s="2">
        <v>1865.55</v>
      </c>
      <c r="S3150" t="s">
        <v>64</v>
      </c>
      <c r="T3150" t="s">
        <v>136</v>
      </c>
      <c r="U3150" t="s">
        <v>38</v>
      </c>
      <c r="V3150" t="s">
        <v>39</v>
      </c>
      <c r="W3150" t="s">
        <v>124</v>
      </c>
      <c r="X3150" t="s">
        <v>97</v>
      </c>
      <c r="Y3150" t="s">
        <v>56</v>
      </c>
      <c r="Z3150" t="s">
        <v>223</v>
      </c>
      <c r="AA3150" t="s">
        <v>68</v>
      </c>
      <c r="AB3150" t="s">
        <v>44</v>
      </c>
    </row>
    <row r="3151" spans="1:28" x14ac:dyDescent="0.25">
      <c r="A3151" t="s">
        <v>6884</v>
      </c>
      <c r="B3151" s="1">
        <v>45547</v>
      </c>
      <c r="C3151" t="s">
        <v>2124</v>
      </c>
      <c r="D3151" t="s">
        <v>2125</v>
      </c>
      <c r="E3151">
        <v>27</v>
      </c>
      <c r="F3151" t="s">
        <v>48</v>
      </c>
      <c r="G3151" t="s">
        <v>49</v>
      </c>
      <c r="H3151" t="s">
        <v>50</v>
      </c>
      <c r="I3151" t="s">
        <v>51</v>
      </c>
      <c r="J3151" t="s">
        <v>52</v>
      </c>
      <c r="K3151">
        <v>1</v>
      </c>
      <c r="L3151" s="2">
        <v>500</v>
      </c>
      <c r="M3151">
        <v>25</v>
      </c>
      <c r="N3151" s="2">
        <v>500</v>
      </c>
      <c r="O3151" s="2">
        <v>125</v>
      </c>
      <c r="P3151" s="2">
        <v>375</v>
      </c>
      <c r="Q3151" s="2">
        <v>292.63</v>
      </c>
      <c r="R3151" s="2">
        <v>82.37</v>
      </c>
      <c r="S3151" t="s">
        <v>53</v>
      </c>
      <c r="T3151" t="s">
        <v>114</v>
      </c>
      <c r="U3151" t="s">
        <v>115</v>
      </c>
      <c r="V3151" t="s">
        <v>39</v>
      </c>
      <c r="W3151" t="s">
        <v>92</v>
      </c>
      <c r="X3151" t="s">
        <v>41</v>
      </c>
      <c r="Y3151" t="s">
        <v>56</v>
      </c>
      <c r="Z3151" t="s">
        <v>43</v>
      </c>
      <c r="AA3151" t="s">
        <v>44</v>
      </c>
      <c r="AB3151" t="s">
        <v>44</v>
      </c>
    </row>
    <row r="3152" spans="1:28" x14ac:dyDescent="0.25">
      <c r="A3152" t="s">
        <v>6885</v>
      </c>
      <c r="B3152" s="1">
        <v>45547</v>
      </c>
      <c r="C3152" t="s">
        <v>4310</v>
      </c>
      <c r="D3152" t="s">
        <v>4311</v>
      </c>
      <c r="E3152">
        <v>25</v>
      </c>
      <c r="F3152" t="s">
        <v>111</v>
      </c>
      <c r="G3152" t="s">
        <v>285</v>
      </c>
      <c r="H3152" t="s">
        <v>286</v>
      </c>
      <c r="I3152" t="s">
        <v>34</v>
      </c>
      <c r="J3152" t="s">
        <v>121</v>
      </c>
      <c r="K3152">
        <v>3</v>
      </c>
      <c r="L3152" s="2">
        <v>3200</v>
      </c>
      <c r="M3152">
        <v>20</v>
      </c>
      <c r="N3152" s="2">
        <v>9600</v>
      </c>
      <c r="O3152" s="2">
        <v>1920</v>
      </c>
      <c r="P3152" s="2">
        <v>7680</v>
      </c>
      <c r="Q3152" s="2">
        <v>6269.12</v>
      </c>
      <c r="R3152" s="2">
        <v>1410.88</v>
      </c>
      <c r="S3152" t="s">
        <v>53</v>
      </c>
      <c r="T3152" t="s">
        <v>153</v>
      </c>
      <c r="U3152" t="s">
        <v>154</v>
      </c>
      <c r="V3152" t="s">
        <v>39</v>
      </c>
      <c r="W3152" t="s">
        <v>137</v>
      </c>
      <c r="X3152" t="s">
        <v>41</v>
      </c>
      <c r="Y3152" t="s">
        <v>56</v>
      </c>
      <c r="Z3152" t="s">
        <v>107</v>
      </c>
      <c r="AA3152" t="s">
        <v>68</v>
      </c>
      <c r="AB3152" t="s">
        <v>44</v>
      </c>
    </row>
    <row r="3153" spans="1:28" x14ac:dyDescent="0.25">
      <c r="A3153" t="s">
        <v>6886</v>
      </c>
      <c r="B3153" s="1">
        <v>45547</v>
      </c>
      <c r="C3153" t="s">
        <v>6887</v>
      </c>
      <c r="D3153" t="s">
        <v>6888</v>
      </c>
      <c r="E3153">
        <v>35</v>
      </c>
      <c r="F3153" t="s">
        <v>48</v>
      </c>
      <c r="G3153" t="s">
        <v>101</v>
      </c>
      <c r="H3153" t="s">
        <v>102</v>
      </c>
      <c r="I3153" t="s">
        <v>103</v>
      </c>
      <c r="J3153" t="s">
        <v>104</v>
      </c>
      <c r="K3153">
        <v>3</v>
      </c>
      <c r="L3153" s="2">
        <v>1800</v>
      </c>
      <c r="M3153">
        <v>5</v>
      </c>
      <c r="N3153" s="2">
        <v>5400</v>
      </c>
      <c r="O3153" s="2">
        <v>270</v>
      </c>
      <c r="P3153" s="2">
        <v>5130</v>
      </c>
      <c r="Q3153" s="2">
        <v>4012.27</v>
      </c>
      <c r="R3153" s="2">
        <v>1117.73</v>
      </c>
      <c r="S3153" t="s">
        <v>53</v>
      </c>
      <c r="T3153" t="s">
        <v>136</v>
      </c>
      <c r="U3153" t="s">
        <v>38</v>
      </c>
      <c r="V3153" t="s">
        <v>39</v>
      </c>
      <c r="W3153" t="s">
        <v>124</v>
      </c>
      <c r="X3153" t="s">
        <v>41</v>
      </c>
      <c r="Y3153" t="s">
        <v>56</v>
      </c>
      <c r="Z3153" t="s">
        <v>144</v>
      </c>
      <c r="AA3153" t="s">
        <v>68</v>
      </c>
      <c r="AB3153" t="s">
        <v>44</v>
      </c>
    </row>
    <row r="3154" spans="1:28" x14ac:dyDescent="0.25">
      <c r="A3154" t="s">
        <v>6889</v>
      </c>
      <c r="B3154" s="1">
        <v>45547</v>
      </c>
      <c r="C3154" t="s">
        <v>1301</v>
      </c>
      <c r="D3154" t="s">
        <v>1302</v>
      </c>
      <c r="E3154">
        <v>27</v>
      </c>
      <c r="F3154" t="s">
        <v>31</v>
      </c>
      <c r="G3154" t="s">
        <v>285</v>
      </c>
      <c r="H3154" t="s">
        <v>286</v>
      </c>
      <c r="I3154" t="s">
        <v>34</v>
      </c>
      <c r="J3154" t="s">
        <v>121</v>
      </c>
      <c r="K3154">
        <v>1</v>
      </c>
      <c r="L3154" s="2">
        <v>3200</v>
      </c>
      <c r="M3154">
        <v>10</v>
      </c>
      <c r="N3154" s="2">
        <v>3200</v>
      </c>
      <c r="O3154" s="2">
        <v>320</v>
      </c>
      <c r="P3154" s="2">
        <v>2880</v>
      </c>
      <c r="Q3154" s="2">
        <v>2252.7800000000002</v>
      </c>
      <c r="R3154" s="2">
        <v>627.22</v>
      </c>
      <c r="S3154" t="s">
        <v>53</v>
      </c>
      <c r="T3154" t="s">
        <v>275</v>
      </c>
      <c r="U3154" t="s">
        <v>123</v>
      </c>
      <c r="V3154" t="s">
        <v>39</v>
      </c>
      <c r="W3154" t="s">
        <v>92</v>
      </c>
      <c r="X3154" t="s">
        <v>41</v>
      </c>
      <c r="Y3154" t="s">
        <v>56</v>
      </c>
      <c r="Z3154" t="s">
        <v>107</v>
      </c>
      <c r="AA3154" t="s">
        <v>44</v>
      </c>
      <c r="AB3154" t="s">
        <v>44</v>
      </c>
    </row>
    <row r="3155" spans="1:28" x14ac:dyDescent="0.25">
      <c r="A3155" t="s">
        <v>6890</v>
      </c>
      <c r="B3155" s="1">
        <v>45548</v>
      </c>
      <c r="C3155" t="s">
        <v>4360</v>
      </c>
      <c r="D3155" t="s">
        <v>4361</v>
      </c>
      <c r="E3155">
        <v>32</v>
      </c>
      <c r="F3155" t="s">
        <v>48</v>
      </c>
      <c r="G3155" t="s">
        <v>88</v>
      </c>
      <c r="H3155" t="s">
        <v>89</v>
      </c>
      <c r="I3155" t="s">
        <v>62</v>
      </c>
      <c r="J3155" t="s">
        <v>63</v>
      </c>
      <c r="K3155">
        <v>5</v>
      </c>
      <c r="L3155" s="2">
        <v>4200</v>
      </c>
      <c r="M3155">
        <v>5</v>
      </c>
      <c r="N3155" s="2">
        <v>21000</v>
      </c>
      <c r="O3155" s="2">
        <v>1050</v>
      </c>
      <c r="P3155" s="2">
        <v>19950</v>
      </c>
      <c r="Q3155" s="2">
        <v>13237.92</v>
      </c>
      <c r="R3155" s="2">
        <v>6712.08</v>
      </c>
      <c r="S3155" t="s">
        <v>53</v>
      </c>
      <c r="T3155" t="s">
        <v>54</v>
      </c>
      <c r="U3155" t="s">
        <v>55</v>
      </c>
      <c r="V3155" t="s">
        <v>39</v>
      </c>
      <c r="W3155" t="s">
        <v>66</v>
      </c>
      <c r="X3155" t="s">
        <v>41</v>
      </c>
      <c r="Y3155" t="s">
        <v>56</v>
      </c>
      <c r="Z3155" t="s">
        <v>107</v>
      </c>
      <c r="AA3155" t="s">
        <v>44</v>
      </c>
      <c r="AB3155" t="s">
        <v>44</v>
      </c>
    </row>
    <row r="3156" spans="1:28" x14ac:dyDescent="0.25">
      <c r="A3156" t="s">
        <v>6891</v>
      </c>
      <c r="B3156" s="1">
        <v>45548</v>
      </c>
      <c r="C3156" t="s">
        <v>4254</v>
      </c>
      <c r="D3156" t="s">
        <v>4255</v>
      </c>
      <c r="E3156">
        <v>59</v>
      </c>
      <c r="F3156" t="s">
        <v>31</v>
      </c>
      <c r="G3156" t="s">
        <v>318</v>
      </c>
      <c r="H3156" t="s">
        <v>319</v>
      </c>
      <c r="I3156" t="s">
        <v>34</v>
      </c>
      <c r="J3156" t="s">
        <v>190</v>
      </c>
      <c r="K3156">
        <v>4</v>
      </c>
      <c r="L3156" s="2">
        <v>2500</v>
      </c>
      <c r="M3156">
        <v>20</v>
      </c>
      <c r="N3156" s="2">
        <v>10000</v>
      </c>
      <c r="O3156" s="2">
        <v>2000</v>
      </c>
      <c r="P3156" s="2">
        <v>8000</v>
      </c>
      <c r="Q3156" s="2">
        <v>5000.57</v>
      </c>
      <c r="R3156" s="2">
        <v>2999.43</v>
      </c>
      <c r="S3156" t="s">
        <v>53</v>
      </c>
      <c r="T3156" t="s">
        <v>222</v>
      </c>
      <c r="U3156" t="s">
        <v>38</v>
      </c>
      <c r="V3156" t="s">
        <v>39</v>
      </c>
      <c r="W3156" t="s">
        <v>124</v>
      </c>
      <c r="X3156" t="s">
        <v>67</v>
      </c>
      <c r="Y3156" t="s">
        <v>42</v>
      </c>
      <c r="Z3156" t="s">
        <v>508</v>
      </c>
      <c r="AA3156" t="s">
        <v>44</v>
      </c>
      <c r="AB3156" t="s">
        <v>44</v>
      </c>
    </row>
    <row r="3157" spans="1:28" x14ac:dyDescent="0.25">
      <c r="A3157" t="s">
        <v>6892</v>
      </c>
      <c r="B3157" s="1">
        <v>45548</v>
      </c>
      <c r="C3157" t="s">
        <v>6598</v>
      </c>
      <c r="D3157" t="s">
        <v>6599</v>
      </c>
      <c r="E3157">
        <v>58</v>
      </c>
      <c r="F3157" t="s">
        <v>111</v>
      </c>
      <c r="G3157" t="s">
        <v>197</v>
      </c>
      <c r="H3157" t="s">
        <v>198</v>
      </c>
      <c r="I3157" t="s">
        <v>74</v>
      </c>
      <c r="J3157" t="s">
        <v>75</v>
      </c>
      <c r="K3157">
        <v>3</v>
      </c>
      <c r="L3157" s="2">
        <v>2600</v>
      </c>
      <c r="M3157">
        <v>5</v>
      </c>
      <c r="N3157" s="2">
        <v>7800</v>
      </c>
      <c r="O3157" s="2">
        <v>390</v>
      </c>
      <c r="P3157" s="2">
        <v>7410</v>
      </c>
      <c r="Q3157" s="2">
        <v>4274.3900000000003</v>
      </c>
      <c r="R3157" s="2">
        <v>3135.61</v>
      </c>
      <c r="S3157" t="s">
        <v>53</v>
      </c>
      <c r="T3157" t="s">
        <v>76</v>
      </c>
      <c r="U3157" t="s">
        <v>77</v>
      </c>
      <c r="V3157" t="s">
        <v>39</v>
      </c>
      <c r="W3157" t="s">
        <v>83</v>
      </c>
      <c r="X3157" t="s">
        <v>97</v>
      </c>
      <c r="Y3157" t="s">
        <v>56</v>
      </c>
      <c r="Z3157" t="s">
        <v>43</v>
      </c>
      <c r="AA3157" t="s">
        <v>44</v>
      </c>
      <c r="AB3157" t="s">
        <v>44</v>
      </c>
    </row>
    <row r="3158" spans="1:28" x14ac:dyDescent="0.25">
      <c r="A3158" t="s">
        <v>6893</v>
      </c>
      <c r="B3158" s="1">
        <v>45548</v>
      </c>
      <c r="C3158" t="s">
        <v>4382</v>
      </c>
      <c r="D3158" t="s">
        <v>4383</v>
      </c>
      <c r="E3158">
        <v>40</v>
      </c>
      <c r="F3158" t="s">
        <v>111</v>
      </c>
      <c r="G3158" t="s">
        <v>148</v>
      </c>
      <c r="H3158" t="s">
        <v>149</v>
      </c>
      <c r="I3158" t="s">
        <v>74</v>
      </c>
      <c r="J3158" t="s">
        <v>130</v>
      </c>
      <c r="K3158">
        <v>4</v>
      </c>
      <c r="L3158" s="2">
        <v>3500</v>
      </c>
      <c r="M3158">
        <v>10</v>
      </c>
      <c r="N3158" s="2">
        <v>14000</v>
      </c>
      <c r="O3158" s="2">
        <v>1400</v>
      </c>
      <c r="P3158" s="2">
        <v>12600</v>
      </c>
      <c r="Q3158" s="2">
        <v>7194.22</v>
      </c>
      <c r="R3158" s="2">
        <v>5405.78</v>
      </c>
      <c r="S3158" t="s">
        <v>53</v>
      </c>
      <c r="T3158" t="s">
        <v>153</v>
      </c>
      <c r="U3158" t="s">
        <v>154</v>
      </c>
      <c r="V3158" t="s">
        <v>39</v>
      </c>
      <c r="W3158" t="s">
        <v>83</v>
      </c>
      <c r="X3158" t="s">
        <v>97</v>
      </c>
      <c r="Y3158" t="s">
        <v>56</v>
      </c>
      <c r="Z3158" t="s">
        <v>43</v>
      </c>
      <c r="AA3158" t="s">
        <v>44</v>
      </c>
      <c r="AB3158" t="s">
        <v>44</v>
      </c>
    </row>
    <row r="3159" spans="1:28" x14ac:dyDescent="0.25">
      <c r="A3159" t="s">
        <v>6894</v>
      </c>
      <c r="B3159" s="1">
        <v>45548</v>
      </c>
      <c r="C3159" t="s">
        <v>6178</v>
      </c>
      <c r="D3159" t="s">
        <v>6179</v>
      </c>
      <c r="E3159">
        <v>49</v>
      </c>
      <c r="F3159" t="s">
        <v>111</v>
      </c>
      <c r="G3159" t="s">
        <v>318</v>
      </c>
      <c r="H3159" t="s">
        <v>319</v>
      </c>
      <c r="I3159" t="s">
        <v>34</v>
      </c>
      <c r="J3159" t="s">
        <v>190</v>
      </c>
      <c r="K3159">
        <v>2</v>
      </c>
      <c r="L3159" s="2">
        <v>2500</v>
      </c>
      <c r="M3159">
        <v>15</v>
      </c>
      <c r="N3159" s="2">
        <v>5000</v>
      </c>
      <c r="O3159" s="2">
        <v>750</v>
      </c>
      <c r="P3159" s="2">
        <v>4250</v>
      </c>
      <c r="Q3159" s="2">
        <v>2465.17</v>
      </c>
      <c r="R3159" s="2">
        <v>1784.83</v>
      </c>
      <c r="S3159" t="s">
        <v>53</v>
      </c>
      <c r="T3159" t="s">
        <v>136</v>
      </c>
      <c r="U3159" t="s">
        <v>38</v>
      </c>
      <c r="V3159" t="s">
        <v>39</v>
      </c>
      <c r="W3159" t="s">
        <v>137</v>
      </c>
      <c r="X3159" t="s">
        <v>67</v>
      </c>
      <c r="Y3159" t="s">
        <v>42</v>
      </c>
      <c r="Z3159" t="s">
        <v>43</v>
      </c>
      <c r="AA3159" t="s">
        <v>44</v>
      </c>
      <c r="AB3159" t="s">
        <v>44</v>
      </c>
    </row>
    <row r="3160" spans="1:28" x14ac:dyDescent="0.25">
      <c r="A3160" t="s">
        <v>6895</v>
      </c>
      <c r="B3160" s="1">
        <v>45548</v>
      </c>
      <c r="C3160" t="s">
        <v>6896</v>
      </c>
      <c r="D3160" t="s">
        <v>6897</v>
      </c>
      <c r="E3160">
        <v>22</v>
      </c>
      <c r="F3160" t="s">
        <v>31</v>
      </c>
      <c r="G3160" t="s">
        <v>81</v>
      </c>
      <c r="H3160" t="s">
        <v>82</v>
      </c>
      <c r="I3160" t="s">
        <v>51</v>
      </c>
      <c r="J3160" t="s">
        <v>52</v>
      </c>
      <c r="K3160">
        <v>1</v>
      </c>
      <c r="L3160" s="2">
        <v>600</v>
      </c>
      <c r="M3160">
        <v>20</v>
      </c>
      <c r="N3160" s="2">
        <v>600</v>
      </c>
      <c r="O3160" s="2">
        <v>120</v>
      </c>
      <c r="P3160" s="2">
        <v>480</v>
      </c>
      <c r="Q3160" s="2">
        <v>391.36</v>
      </c>
      <c r="R3160" s="2">
        <v>88.64</v>
      </c>
      <c r="S3160" t="s">
        <v>53</v>
      </c>
      <c r="T3160" t="s">
        <v>178</v>
      </c>
      <c r="U3160" t="s">
        <v>154</v>
      </c>
      <c r="V3160" t="s">
        <v>39</v>
      </c>
      <c r="W3160" t="s">
        <v>137</v>
      </c>
      <c r="X3160" t="s">
        <v>41</v>
      </c>
      <c r="Y3160" t="s">
        <v>56</v>
      </c>
      <c r="Z3160" t="s">
        <v>43</v>
      </c>
      <c r="AA3160" t="s">
        <v>44</v>
      </c>
      <c r="AB3160" t="s">
        <v>44</v>
      </c>
    </row>
    <row r="3161" spans="1:28" x14ac:dyDescent="0.25">
      <c r="A3161" t="s">
        <v>6898</v>
      </c>
      <c r="B3161" s="1">
        <v>45548</v>
      </c>
      <c r="C3161" t="s">
        <v>2539</v>
      </c>
      <c r="D3161" t="s">
        <v>2540</v>
      </c>
      <c r="E3161">
        <v>19</v>
      </c>
      <c r="F3161" t="s">
        <v>111</v>
      </c>
      <c r="G3161" t="s">
        <v>197</v>
      </c>
      <c r="H3161" t="s">
        <v>198</v>
      </c>
      <c r="I3161" t="s">
        <v>74</v>
      </c>
      <c r="J3161" t="s">
        <v>75</v>
      </c>
      <c r="K3161">
        <v>3</v>
      </c>
      <c r="L3161" s="2">
        <v>2600</v>
      </c>
      <c r="M3161">
        <v>20</v>
      </c>
      <c r="N3161" s="2">
        <v>7800</v>
      </c>
      <c r="O3161" s="2">
        <v>1560</v>
      </c>
      <c r="P3161" s="2">
        <v>6240</v>
      </c>
      <c r="Q3161" s="2">
        <v>3664.3</v>
      </c>
      <c r="R3161" s="2">
        <v>2575.6999999999998</v>
      </c>
      <c r="S3161" t="s">
        <v>53</v>
      </c>
      <c r="T3161" t="s">
        <v>76</v>
      </c>
      <c r="U3161" t="s">
        <v>77</v>
      </c>
      <c r="V3161" t="s">
        <v>39</v>
      </c>
      <c r="W3161" t="s">
        <v>83</v>
      </c>
      <c r="X3161" t="s">
        <v>41</v>
      </c>
      <c r="Y3161" t="s">
        <v>84</v>
      </c>
      <c r="Z3161" t="s">
        <v>43</v>
      </c>
      <c r="AA3161" t="s">
        <v>44</v>
      </c>
      <c r="AB3161" t="s">
        <v>68</v>
      </c>
    </row>
    <row r="3162" spans="1:28" x14ac:dyDescent="0.25">
      <c r="A3162" t="s">
        <v>6899</v>
      </c>
      <c r="B3162" s="1">
        <v>45548</v>
      </c>
      <c r="C3162" t="s">
        <v>5676</v>
      </c>
      <c r="D3162" t="s">
        <v>5677</v>
      </c>
      <c r="E3162">
        <v>33</v>
      </c>
      <c r="F3162" t="s">
        <v>31</v>
      </c>
      <c r="G3162" t="s">
        <v>212</v>
      </c>
      <c r="H3162" t="s">
        <v>213</v>
      </c>
      <c r="I3162" t="s">
        <v>51</v>
      </c>
      <c r="J3162" t="s">
        <v>52</v>
      </c>
      <c r="K3162">
        <v>1</v>
      </c>
      <c r="L3162" s="2">
        <v>400</v>
      </c>
      <c r="M3162">
        <v>15</v>
      </c>
      <c r="N3162" s="2">
        <v>400</v>
      </c>
      <c r="O3162" s="2">
        <v>60</v>
      </c>
      <c r="P3162" s="2">
        <v>340</v>
      </c>
      <c r="Q3162" s="2">
        <v>267.16000000000003</v>
      </c>
      <c r="R3162" s="2">
        <v>72.84</v>
      </c>
      <c r="S3162" t="s">
        <v>53</v>
      </c>
      <c r="T3162" t="s">
        <v>407</v>
      </c>
      <c r="U3162" t="s">
        <v>408</v>
      </c>
      <c r="V3162" t="s">
        <v>39</v>
      </c>
      <c r="W3162" t="s">
        <v>124</v>
      </c>
      <c r="X3162" t="s">
        <v>97</v>
      </c>
      <c r="Y3162" t="s">
        <v>42</v>
      </c>
      <c r="Z3162" t="s">
        <v>43</v>
      </c>
      <c r="AA3162" t="s">
        <v>44</v>
      </c>
      <c r="AB3162" t="s">
        <v>44</v>
      </c>
    </row>
    <row r="3163" spans="1:28" x14ac:dyDescent="0.25">
      <c r="A3163" t="s">
        <v>6900</v>
      </c>
      <c r="B3163" s="1">
        <v>45548</v>
      </c>
      <c r="C3163" t="s">
        <v>3543</v>
      </c>
      <c r="D3163" t="s">
        <v>3544</v>
      </c>
      <c r="E3163">
        <v>23</v>
      </c>
      <c r="F3163" t="s">
        <v>31</v>
      </c>
      <c r="G3163" t="s">
        <v>134</v>
      </c>
      <c r="H3163" t="s">
        <v>135</v>
      </c>
      <c r="I3163" t="s">
        <v>62</v>
      </c>
      <c r="J3163" t="s">
        <v>130</v>
      </c>
      <c r="K3163">
        <v>2</v>
      </c>
      <c r="L3163" s="2">
        <v>8500</v>
      </c>
      <c r="M3163">
        <v>0</v>
      </c>
      <c r="N3163" s="2">
        <v>17000</v>
      </c>
      <c r="O3163" s="2">
        <v>0</v>
      </c>
      <c r="P3163" s="2">
        <v>17000</v>
      </c>
      <c r="Q3163" s="2">
        <v>9976.85</v>
      </c>
      <c r="R3163" s="2">
        <v>7023.15</v>
      </c>
      <c r="S3163" t="s">
        <v>53</v>
      </c>
      <c r="T3163" t="s">
        <v>105</v>
      </c>
      <c r="U3163" t="s">
        <v>106</v>
      </c>
      <c r="V3163" t="s">
        <v>39</v>
      </c>
      <c r="W3163" t="s">
        <v>40</v>
      </c>
      <c r="X3163" t="s">
        <v>41</v>
      </c>
      <c r="Y3163" t="s">
        <v>42</v>
      </c>
      <c r="Z3163" t="s">
        <v>43</v>
      </c>
      <c r="AA3163" t="s">
        <v>44</v>
      </c>
      <c r="AB3163" t="s">
        <v>44</v>
      </c>
    </row>
    <row r="3164" spans="1:28" x14ac:dyDescent="0.25">
      <c r="A3164" t="s">
        <v>6901</v>
      </c>
      <c r="B3164" s="1">
        <v>45548</v>
      </c>
      <c r="C3164" t="s">
        <v>2677</v>
      </c>
      <c r="D3164" t="s">
        <v>2678</v>
      </c>
      <c r="E3164">
        <v>56</v>
      </c>
      <c r="F3164" t="s">
        <v>31</v>
      </c>
      <c r="G3164" t="s">
        <v>280</v>
      </c>
      <c r="H3164" t="s">
        <v>281</v>
      </c>
      <c r="I3164" t="s">
        <v>62</v>
      </c>
      <c r="J3164" t="s">
        <v>190</v>
      </c>
      <c r="K3164">
        <v>3</v>
      </c>
      <c r="L3164" s="2">
        <v>700</v>
      </c>
      <c r="M3164">
        <v>10</v>
      </c>
      <c r="N3164" s="2">
        <v>2100</v>
      </c>
      <c r="O3164" s="2">
        <v>210</v>
      </c>
      <c r="P3164" s="2">
        <v>1890</v>
      </c>
      <c r="Q3164" s="2">
        <v>1280.76</v>
      </c>
      <c r="R3164" s="2">
        <v>609.24</v>
      </c>
      <c r="S3164" t="s">
        <v>36</v>
      </c>
      <c r="T3164" t="s">
        <v>578</v>
      </c>
      <c r="U3164" t="s">
        <v>579</v>
      </c>
      <c r="V3164" t="s">
        <v>39</v>
      </c>
      <c r="W3164" t="s">
        <v>137</v>
      </c>
      <c r="X3164" t="s">
        <v>41</v>
      </c>
      <c r="Y3164" t="s">
        <v>56</v>
      </c>
      <c r="Z3164" t="s">
        <v>43</v>
      </c>
      <c r="AA3164" t="s">
        <v>44</v>
      </c>
      <c r="AB3164" t="s">
        <v>44</v>
      </c>
    </row>
    <row r="3165" spans="1:28" x14ac:dyDescent="0.25">
      <c r="A3165" t="s">
        <v>6902</v>
      </c>
      <c r="B3165" s="1">
        <v>45548</v>
      </c>
      <c r="C3165" t="s">
        <v>2510</v>
      </c>
      <c r="D3165" t="s">
        <v>2511</v>
      </c>
      <c r="E3165">
        <v>52</v>
      </c>
      <c r="F3165" t="s">
        <v>111</v>
      </c>
      <c r="G3165" t="s">
        <v>212</v>
      </c>
      <c r="H3165" t="s">
        <v>213</v>
      </c>
      <c r="I3165" t="s">
        <v>51</v>
      </c>
      <c r="J3165" t="s">
        <v>52</v>
      </c>
      <c r="K3165">
        <v>1</v>
      </c>
      <c r="L3165" s="2">
        <v>400</v>
      </c>
      <c r="M3165">
        <v>20</v>
      </c>
      <c r="N3165" s="2">
        <v>400</v>
      </c>
      <c r="O3165" s="2">
        <v>80</v>
      </c>
      <c r="P3165" s="2">
        <v>320</v>
      </c>
      <c r="Q3165" s="2">
        <v>238.91</v>
      </c>
      <c r="R3165" s="2">
        <v>81.09</v>
      </c>
      <c r="S3165" t="s">
        <v>64</v>
      </c>
      <c r="T3165" t="s">
        <v>222</v>
      </c>
      <c r="U3165" t="s">
        <v>38</v>
      </c>
      <c r="V3165" t="s">
        <v>39</v>
      </c>
      <c r="W3165" t="s">
        <v>124</v>
      </c>
      <c r="X3165" t="s">
        <v>97</v>
      </c>
      <c r="Y3165" t="s">
        <v>56</v>
      </c>
      <c r="Z3165" t="s">
        <v>107</v>
      </c>
      <c r="AA3165" t="s">
        <v>44</v>
      </c>
      <c r="AB3165" t="s">
        <v>44</v>
      </c>
    </row>
    <row r="3166" spans="1:28" x14ac:dyDescent="0.25">
      <c r="A3166" t="s">
        <v>6903</v>
      </c>
      <c r="B3166" s="1">
        <v>45548</v>
      </c>
      <c r="C3166" t="s">
        <v>4961</v>
      </c>
      <c r="D3166" t="s">
        <v>4962</v>
      </c>
      <c r="E3166">
        <v>35</v>
      </c>
      <c r="F3166" t="s">
        <v>48</v>
      </c>
      <c r="G3166" t="s">
        <v>168</v>
      </c>
      <c r="H3166" t="s">
        <v>169</v>
      </c>
      <c r="I3166" t="s">
        <v>62</v>
      </c>
      <c r="J3166" t="s">
        <v>143</v>
      </c>
      <c r="K3166">
        <v>1</v>
      </c>
      <c r="L3166" s="2">
        <v>1800</v>
      </c>
      <c r="M3166">
        <v>10</v>
      </c>
      <c r="N3166" s="2">
        <v>1800</v>
      </c>
      <c r="O3166" s="2">
        <v>180</v>
      </c>
      <c r="P3166" s="2">
        <v>1620</v>
      </c>
      <c r="Q3166" s="2">
        <v>1254.06</v>
      </c>
      <c r="R3166" s="2">
        <v>365.94</v>
      </c>
      <c r="S3166" t="s">
        <v>36</v>
      </c>
      <c r="T3166" t="s">
        <v>37</v>
      </c>
      <c r="U3166" t="s">
        <v>38</v>
      </c>
      <c r="V3166" t="s">
        <v>39</v>
      </c>
      <c r="W3166" t="s">
        <v>66</v>
      </c>
      <c r="X3166" t="s">
        <v>97</v>
      </c>
      <c r="Y3166" t="s">
        <v>56</v>
      </c>
      <c r="Z3166" t="s">
        <v>223</v>
      </c>
      <c r="AA3166" t="s">
        <v>44</v>
      </c>
      <c r="AB3166" t="s">
        <v>44</v>
      </c>
    </row>
    <row r="3167" spans="1:28" x14ac:dyDescent="0.25">
      <c r="A3167" t="s">
        <v>6904</v>
      </c>
      <c r="B3167" s="1">
        <v>45549</v>
      </c>
      <c r="C3167" t="s">
        <v>6905</v>
      </c>
      <c r="D3167" t="s">
        <v>6906</v>
      </c>
      <c r="E3167">
        <v>57</v>
      </c>
      <c r="F3167" t="s">
        <v>111</v>
      </c>
      <c r="G3167" t="s">
        <v>101</v>
      </c>
      <c r="H3167" t="s">
        <v>102</v>
      </c>
      <c r="I3167" t="s">
        <v>103</v>
      </c>
      <c r="J3167" t="s">
        <v>104</v>
      </c>
      <c r="K3167">
        <v>1</v>
      </c>
      <c r="L3167" s="2">
        <v>1800</v>
      </c>
      <c r="M3167">
        <v>5</v>
      </c>
      <c r="N3167" s="2">
        <v>1800</v>
      </c>
      <c r="O3167" s="2">
        <v>90</v>
      </c>
      <c r="P3167" s="2">
        <v>1710</v>
      </c>
      <c r="Q3167" s="2">
        <v>1024.7</v>
      </c>
      <c r="R3167" s="2">
        <v>685.3</v>
      </c>
      <c r="S3167" t="s">
        <v>53</v>
      </c>
      <c r="T3167" t="s">
        <v>178</v>
      </c>
      <c r="U3167" t="s">
        <v>154</v>
      </c>
      <c r="V3167" t="s">
        <v>39</v>
      </c>
      <c r="W3167" t="s">
        <v>137</v>
      </c>
      <c r="X3167" t="s">
        <v>67</v>
      </c>
      <c r="Y3167" t="s">
        <v>56</v>
      </c>
      <c r="Z3167" t="s">
        <v>43</v>
      </c>
      <c r="AA3167" t="s">
        <v>44</v>
      </c>
      <c r="AB3167" t="s">
        <v>44</v>
      </c>
    </row>
    <row r="3168" spans="1:28" x14ac:dyDescent="0.25">
      <c r="A3168" t="s">
        <v>6907</v>
      </c>
      <c r="B3168" s="1">
        <v>45549</v>
      </c>
      <c r="C3168" t="s">
        <v>1295</v>
      </c>
      <c r="D3168" t="s">
        <v>1296</v>
      </c>
      <c r="E3168">
        <v>46</v>
      </c>
      <c r="F3168" t="s">
        <v>31</v>
      </c>
      <c r="G3168" t="s">
        <v>72</v>
      </c>
      <c r="H3168" t="s">
        <v>73</v>
      </c>
      <c r="I3168" t="s">
        <v>74</v>
      </c>
      <c r="J3168" t="s">
        <v>75</v>
      </c>
      <c r="K3168">
        <v>2</v>
      </c>
      <c r="L3168" s="2">
        <v>2200</v>
      </c>
      <c r="M3168">
        <v>15</v>
      </c>
      <c r="N3168" s="2">
        <v>4400</v>
      </c>
      <c r="O3168" s="2">
        <v>660</v>
      </c>
      <c r="P3168" s="2">
        <v>3740</v>
      </c>
      <c r="Q3168" s="2">
        <v>2186.7800000000002</v>
      </c>
      <c r="R3168" s="2">
        <v>1553.22</v>
      </c>
      <c r="S3168" t="s">
        <v>64</v>
      </c>
      <c r="T3168" t="s">
        <v>90</v>
      </c>
      <c r="U3168" t="s">
        <v>91</v>
      </c>
      <c r="V3168" t="s">
        <v>39</v>
      </c>
      <c r="W3168" t="s">
        <v>83</v>
      </c>
      <c r="X3168" t="s">
        <v>97</v>
      </c>
      <c r="Y3168" t="s">
        <v>56</v>
      </c>
      <c r="Z3168" t="s">
        <v>43</v>
      </c>
      <c r="AA3168" t="s">
        <v>44</v>
      </c>
      <c r="AB3168" t="s">
        <v>44</v>
      </c>
    </row>
    <row r="3169" spans="1:28" x14ac:dyDescent="0.25">
      <c r="A3169" t="s">
        <v>6908</v>
      </c>
      <c r="B3169" s="1">
        <v>45549</v>
      </c>
      <c r="C3169" t="s">
        <v>2232</v>
      </c>
      <c r="D3169" t="s">
        <v>2233</v>
      </c>
      <c r="E3169">
        <v>41</v>
      </c>
      <c r="F3169" t="s">
        <v>111</v>
      </c>
      <c r="G3169" t="s">
        <v>60</v>
      </c>
      <c r="H3169" t="s">
        <v>61</v>
      </c>
      <c r="I3169" t="s">
        <v>62</v>
      </c>
      <c r="J3169" t="s">
        <v>63</v>
      </c>
      <c r="K3169">
        <v>2</v>
      </c>
      <c r="L3169" s="2">
        <v>3500</v>
      </c>
      <c r="M3169">
        <v>5</v>
      </c>
      <c r="N3169" s="2">
        <v>7000</v>
      </c>
      <c r="O3169" s="2">
        <v>350</v>
      </c>
      <c r="P3169" s="2">
        <v>6650</v>
      </c>
      <c r="Q3169" s="2">
        <v>4754.16</v>
      </c>
      <c r="R3169" s="2">
        <v>1895.84</v>
      </c>
      <c r="S3169" t="s">
        <v>36</v>
      </c>
      <c r="T3169" t="s">
        <v>153</v>
      </c>
      <c r="U3169" t="s">
        <v>154</v>
      </c>
      <c r="V3169" t="s">
        <v>39</v>
      </c>
      <c r="W3169" t="s">
        <v>124</v>
      </c>
      <c r="X3169" t="s">
        <v>97</v>
      </c>
      <c r="Y3169" t="s">
        <v>42</v>
      </c>
      <c r="Z3169" t="s">
        <v>107</v>
      </c>
      <c r="AA3169" t="s">
        <v>44</v>
      </c>
      <c r="AB3169" t="s">
        <v>44</v>
      </c>
    </row>
    <row r="3170" spans="1:28" x14ac:dyDescent="0.25">
      <c r="A3170" t="s">
        <v>6909</v>
      </c>
      <c r="B3170" s="1">
        <v>45549</v>
      </c>
      <c r="C3170" t="s">
        <v>3057</v>
      </c>
      <c r="D3170" t="s">
        <v>3058</v>
      </c>
      <c r="E3170">
        <v>25</v>
      </c>
      <c r="F3170" t="s">
        <v>48</v>
      </c>
      <c r="G3170" t="s">
        <v>318</v>
      </c>
      <c r="H3170" t="s">
        <v>319</v>
      </c>
      <c r="I3170" t="s">
        <v>34</v>
      </c>
      <c r="J3170" t="s">
        <v>190</v>
      </c>
      <c r="K3170">
        <v>5</v>
      </c>
      <c r="L3170" s="2">
        <v>2500</v>
      </c>
      <c r="M3170">
        <v>15</v>
      </c>
      <c r="N3170" s="2">
        <v>12500</v>
      </c>
      <c r="O3170" s="2">
        <v>1875</v>
      </c>
      <c r="P3170" s="2">
        <v>10625</v>
      </c>
      <c r="Q3170" s="2">
        <v>8386.07</v>
      </c>
      <c r="R3170" s="2">
        <v>2238.9299999999998</v>
      </c>
      <c r="S3170" t="s">
        <v>53</v>
      </c>
      <c r="T3170" t="s">
        <v>122</v>
      </c>
      <c r="U3170" t="s">
        <v>123</v>
      </c>
      <c r="V3170" t="s">
        <v>39</v>
      </c>
      <c r="W3170" t="s">
        <v>83</v>
      </c>
      <c r="X3170" t="s">
        <v>67</v>
      </c>
      <c r="Y3170" t="s">
        <v>56</v>
      </c>
      <c r="Z3170" t="s">
        <v>43</v>
      </c>
      <c r="AA3170" t="s">
        <v>44</v>
      </c>
      <c r="AB3170" t="s">
        <v>68</v>
      </c>
    </row>
    <row r="3171" spans="1:28" x14ac:dyDescent="0.25">
      <c r="A3171" t="s">
        <v>6910</v>
      </c>
      <c r="B3171" s="1">
        <v>45549</v>
      </c>
      <c r="C3171" t="s">
        <v>5633</v>
      </c>
      <c r="D3171" t="s">
        <v>5634</v>
      </c>
      <c r="E3171">
        <v>49</v>
      </c>
      <c r="F3171" t="s">
        <v>48</v>
      </c>
      <c r="G3171" t="s">
        <v>212</v>
      </c>
      <c r="H3171" t="s">
        <v>213</v>
      </c>
      <c r="I3171" t="s">
        <v>51</v>
      </c>
      <c r="J3171" t="s">
        <v>52</v>
      </c>
      <c r="K3171">
        <v>3</v>
      </c>
      <c r="L3171" s="2">
        <v>400</v>
      </c>
      <c r="M3171">
        <v>10</v>
      </c>
      <c r="N3171" s="2">
        <v>1200</v>
      </c>
      <c r="O3171" s="2">
        <v>120</v>
      </c>
      <c r="P3171" s="2">
        <v>1080</v>
      </c>
      <c r="Q3171" s="2">
        <v>655.16999999999996</v>
      </c>
      <c r="R3171" s="2">
        <v>424.83</v>
      </c>
      <c r="S3171" t="s">
        <v>36</v>
      </c>
      <c r="T3171" t="s">
        <v>122</v>
      </c>
      <c r="U3171" t="s">
        <v>123</v>
      </c>
      <c r="V3171" t="s">
        <v>39</v>
      </c>
      <c r="W3171" t="s">
        <v>83</v>
      </c>
      <c r="X3171" t="s">
        <v>41</v>
      </c>
      <c r="Y3171" t="s">
        <v>56</v>
      </c>
      <c r="Z3171" t="s">
        <v>43</v>
      </c>
      <c r="AA3171" t="s">
        <v>68</v>
      </c>
      <c r="AB3171" t="s">
        <v>44</v>
      </c>
    </row>
    <row r="3172" spans="1:28" x14ac:dyDescent="0.25">
      <c r="A3172" t="s">
        <v>6911</v>
      </c>
      <c r="B3172" s="1">
        <v>45549</v>
      </c>
      <c r="C3172" t="s">
        <v>3026</v>
      </c>
      <c r="D3172" t="s">
        <v>3027</v>
      </c>
      <c r="E3172">
        <v>44</v>
      </c>
      <c r="F3172" t="s">
        <v>48</v>
      </c>
      <c r="G3172" t="s">
        <v>202</v>
      </c>
      <c r="H3172" t="s">
        <v>203</v>
      </c>
      <c r="I3172" t="s">
        <v>103</v>
      </c>
      <c r="J3172" t="s">
        <v>104</v>
      </c>
      <c r="K3172">
        <v>4</v>
      </c>
      <c r="L3172" s="2">
        <v>550</v>
      </c>
      <c r="M3172">
        <v>15</v>
      </c>
      <c r="N3172" s="2">
        <v>2200</v>
      </c>
      <c r="O3172" s="2">
        <v>330</v>
      </c>
      <c r="P3172" s="2">
        <v>1870</v>
      </c>
      <c r="Q3172" s="2">
        <v>1046.96</v>
      </c>
      <c r="R3172" s="2">
        <v>823.04</v>
      </c>
      <c r="S3172" t="s">
        <v>53</v>
      </c>
      <c r="T3172" t="s">
        <v>407</v>
      </c>
      <c r="U3172" t="s">
        <v>408</v>
      </c>
      <c r="V3172" t="s">
        <v>39</v>
      </c>
      <c r="W3172" t="s">
        <v>66</v>
      </c>
      <c r="X3172" t="s">
        <v>41</v>
      </c>
      <c r="Y3172" t="s">
        <v>42</v>
      </c>
      <c r="Z3172" t="s">
        <v>43</v>
      </c>
      <c r="AA3172" t="s">
        <v>44</v>
      </c>
      <c r="AB3172" t="s">
        <v>44</v>
      </c>
    </row>
    <row r="3173" spans="1:28" x14ac:dyDescent="0.25">
      <c r="A3173" t="s">
        <v>6912</v>
      </c>
      <c r="B3173" s="1">
        <v>45549</v>
      </c>
      <c r="C3173" t="s">
        <v>2630</v>
      </c>
      <c r="D3173" t="s">
        <v>2631</v>
      </c>
      <c r="E3173">
        <v>19</v>
      </c>
      <c r="F3173" t="s">
        <v>31</v>
      </c>
      <c r="G3173" t="s">
        <v>197</v>
      </c>
      <c r="H3173" t="s">
        <v>198</v>
      </c>
      <c r="I3173" t="s">
        <v>74</v>
      </c>
      <c r="J3173" t="s">
        <v>75</v>
      </c>
      <c r="K3173">
        <v>1</v>
      </c>
      <c r="L3173" s="2">
        <v>2600</v>
      </c>
      <c r="M3173">
        <v>0</v>
      </c>
      <c r="N3173" s="2">
        <v>2600</v>
      </c>
      <c r="O3173" s="2">
        <v>0</v>
      </c>
      <c r="P3173" s="2">
        <v>2600</v>
      </c>
      <c r="Q3173" s="2">
        <v>1546.56</v>
      </c>
      <c r="R3173" s="2">
        <v>1053.44</v>
      </c>
      <c r="S3173" t="s">
        <v>53</v>
      </c>
      <c r="T3173" t="s">
        <v>178</v>
      </c>
      <c r="U3173" t="s">
        <v>154</v>
      </c>
      <c r="V3173" t="s">
        <v>39</v>
      </c>
      <c r="W3173" t="s">
        <v>137</v>
      </c>
      <c r="X3173" t="s">
        <v>41</v>
      </c>
      <c r="Y3173" t="s">
        <v>56</v>
      </c>
      <c r="Z3173" t="s">
        <v>43</v>
      </c>
      <c r="AA3173" t="s">
        <v>44</v>
      </c>
      <c r="AB3173" t="s">
        <v>44</v>
      </c>
    </row>
    <row r="3174" spans="1:28" x14ac:dyDescent="0.25">
      <c r="A3174" t="s">
        <v>6913</v>
      </c>
      <c r="B3174" s="1">
        <v>45549</v>
      </c>
      <c r="C3174" t="s">
        <v>4601</v>
      </c>
      <c r="D3174" t="s">
        <v>4602</v>
      </c>
      <c r="E3174">
        <v>25</v>
      </c>
      <c r="F3174" t="s">
        <v>31</v>
      </c>
      <c r="G3174" t="s">
        <v>101</v>
      </c>
      <c r="H3174" t="s">
        <v>102</v>
      </c>
      <c r="I3174" t="s">
        <v>103</v>
      </c>
      <c r="J3174" t="s">
        <v>104</v>
      </c>
      <c r="K3174">
        <v>2</v>
      </c>
      <c r="L3174" s="2">
        <v>1800</v>
      </c>
      <c r="M3174">
        <v>15</v>
      </c>
      <c r="N3174" s="2">
        <v>3600</v>
      </c>
      <c r="O3174" s="2">
        <v>540</v>
      </c>
      <c r="P3174" s="2">
        <v>3060</v>
      </c>
      <c r="Q3174" s="2">
        <v>2340.73</v>
      </c>
      <c r="R3174" s="2">
        <v>719.27</v>
      </c>
      <c r="S3174" t="s">
        <v>53</v>
      </c>
      <c r="T3174" t="s">
        <v>54</v>
      </c>
      <c r="U3174" t="s">
        <v>55</v>
      </c>
      <c r="V3174" t="s">
        <v>39</v>
      </c>
      <c r="W3174" t="s">
        <v>124</v>
      </c>
      <c r="X3174" t="s">
        <v>97</v>
      </c>
      <c r="Y3174" t="s">
        <v>42</v>
      </c>
      <c r="Z3174" t="s">
        <v>43</v>
      </c>
      <c r="AA3174" t="s">
        <v>68</v>
      </c>
      <c r="AB3174" t="s">
        <v>44</v>
      </c>
    </row>
    <row r="3175" spans="1:28" x14ac:dyDescent="0.25">
      <c r="A3175" t="s">
        <v>6914</v>
      </c>
      <c r="B3175" s="1">
        <v>45549</v>
      </c>
      <c r="C3175" t="s">
        <v>126</v>
      </c>
      <c r="D3175" t="s">
        <v>127</v>
      </c>
      <c r="E3175">
        <v>18</v>
      </c>
      <c r="F3175" t="s">
        <v>31</v>
      </c>
      <c r="G3175" t="s">
        <v>168</v>
      </c>
      <c r="H3175" t="s">
        <v>169</v>
      </c>
      <c r="I3175" t="s">
        <v>62</v>
      </c>
      <c r="J3175" t="s">
        <v>143</v>
      </c>
      <c r="K3175">
        <v>1</v>
      </c>
      <c r="L3175" s="2">
        <v>1800</v>
      </c>
      <c r="M3175">
        <v>30</v>
      </c>
      <c r="N3175" s="2">
        <v>1800</v>
      </c>
      <c r="O3175" s="2">
        <v>540</v>
      </c>
      <c r="P3175" s="2">
        <v>1260</v>
      </c>
      <c r="Q3175" s="2">
        <v>773.51</v>
      </c>
      <c r="R3175" s="2">
        <v>486.49</v>
      </c>
      <c r="S3175" t="s">
        <v>36</v>
      </c>
      <c r="T3175" t="s">
        <v>578</v>
      </c>
      <c r="U3175" t="s">
        <v>579</v>
      </c>
      <c r="V3175" t="s">
        <v>39</v>
      </c>
      <c r="W3175" t="s">
        <v>40</v>
      </c>
      <c r="X3175" t="s">
        <v>97</v>
      </c>
      <c r="Y3175" t="s">
        <v>42</v>
      </c>
      <c r="Z3175" t="s">
        <v>43</v>
      </c>
      <c r="AA3175" t="s">
        <v>44</v>
      </c>
      <c r="AB3175" t="s">
        <v>44</v>
      </c>
    </row>
    <row r="3176" spans="1:28" x14ac:dyDescent="0.25">
      <c r="A3176" t="s">
        <v>6915</v>
      </c>
      <c r="B3176" s="1">
        <v>45549</v>
      </c>
      <c r="C3176" t="s">
        <v>6916</v>
      </c>
      <c r="D3176" t="s">
        <v>6917</v>
      </c>
      <c r="E3176">
        <v>56</v>
      </c>
      <c r="F3176" t="s">
        <v>48</v>
      </c>
      <c r="G3176" t="s">
        <v>285</v>
      </c>
      <c r="H3176" t="s">
        <v>286</v>
      </c>
      <c r="I3176" t="s">
        <v>34</v>
      </c>
      <c r="J3176" t="s">
        <v>121</v>
      </c>
      <c r="K3176">
        <v>1</v>
      </c>
      <c r="L3176" s="2">
        <v>3200</v>
      </c>
      <c r="M3176">
        <v>15</v>
      </c>
      <c r="N3176" s="2">
        <v>3200</v>
      </c>
      <c r="O3176" s="2">
        <v>480</v>
      </c>
      <c r="P3176" s="2">
        <v>2720</v>
      </c>
      <c r="Q3176" s="2">
        <v>2163.3000000000002</v>
      </c>
      <c r="R3176" s="2">
        <v>556.70000000000005</v>
      </c>
      <c r="S3176" t="s">
        <v>53</v>
      </c>
      <c r="T3176" t="s">
        <v>105</v>
      </c>
      <c r="U3176" t="s">
        <v>106</v>
      </c>
      <c r="V3176" t="s">
        <v>39</v>
      </c>
      <c r="W3176" t="s">
        <v>124</v>
      </c>
      <c r="X3176" t="s">
        <v>41</v>
      </c>
      <c r="Y3176" t="s">
        <v>56</v>
      </c>
      <c r="Z3176" t="s">
        <v>43</v>
      </c>
      <c r="AA3176" t="s">
        <v>44</v>
      </c>
      <c r="AB3176" t="s">
        <v>44</v>
      </c>
    </row>
    <row r="3177" spans="1:28" x14ac:dyDescent="0.25">
      <c r="A3177" t="s">
        <v>6918</v>
      </c>
      <c r="B3177" s="1">
        <v>45549</v>
      </c>
      <c r="C3177" t="s">
        <v>1358</v>
      </c>
      <c r="D3177" t="s">
        <v>1359</v>
      </c>
      <c r="E3177">
        <v>32</v>
      </c>
      <c r="F3177" t="s">
        <v>48</v>
      </c>
      <c r="G3177" t="s">
        <v>280</v>
      </c>
      <c r="H3177" t="s">
        <v>281</v>
      </c>
      <c r="I3177" t="s">
        <v>62</v>
      </c>
      <c r="J3177" t="s">
        <v>190</v>
      </c>
      <c r="K3177">
        <v>2</v>
      </c>
      <c r="L3177" s="2">
        <v>700</v>
      </c>
      <c r="M3177">
        <v>15</v>
      </c>
      <c r="N3177" s="2">
        <v>1400</v>
      </c>
      <c r="O3177" s="2">
        <v>210</v>
      </c>
      <c r="P3177" s="2">
        <v>1190</v>
      </c>
      <c r="Q3177" s="2">
        <v>827.96</v>
      </c>
      <c r="R3177" s="2">
        <v>362.04</v>
      </c>
      <c r="S3177" t="s">
        <v>64</v>
      </c>
      <c r="T3177" t="s">
        <v>407</v>
      </c>
      <c r="U3177" t="s">
        <v>408</v>
      </c>
      <c r="V3177" t="s">
        <v>39</v>
      </c>
      <c r="W3177" t="s">
        <v>83</v>
      </c>
      <c r="X3177" t="s">
        <v>41</v>
      </c>
      <c r="Y3177" t="s">
        <v>56</v>
      </c>
      <c r="Z3177" t="s">
        <v>43</v>
      </c>
      <c r="AA3177" t="s">
        <v>44</v>
      </c>
      <c r="AB3177" t="s">
        <v>44</v>
      </c>
    </row>
    <row r="3178" spans="1:28" x14ac:dyDescent="0.25">
      <c r="A3178" t="s">
        <v>6919</v>
      </c>
      <c r="B3178" s="1">
        <v>45549</v>
      </c>
      <c r="C3178" t="s">
        <v>4709</v>
      </c>
      <c r="D3178" t="s">
        <v>4710</v>
      </c>
      <c r="E3178">
        <v>54</v>
      </c>
      <c r="F3178" t="s">
        <v>48</v>
      </c>
      <c r="G3178" t="s">
        <v>280</v>
      </c>
      <c r="H3178" t="s">
        <v>281</v>
      </c>
      <c r="I3178" t="s">
        <v>62</v>
      </c>
      <c r="J3178" t="s">
        <v>190</v>
      </c>
      <c r="K3178">
        <v>1</v>
      </c>
      <c r="L3178" s="2">
        <v>700</v>
      </c>
      <c r="M3178">
        <v>10</v>
      </c>
      <c r="N3178" s="2">
        <v>700</v>
      </c>
      <c r="O3178" s="2">
        <v>70</v>
      </c>
      <c r="P3178" s="2">
        <v>630</v>
      </c>
      <c r="Q3178" s="2">
        <v>414.05</v>
      </c>
      <c r="R3178" s="2">
        <v>215.95</v>
      </c>
      <c r="S3178" t="s">
        <v>53</v>
      </c>
      <c r="T3178" t="s">
        <v>90</v>
      </c>
      <c r="U3178" t="s">
        <v>91</v>
      </c>
      <c r="V3178" t="s">
        <v>39</v>
      </c>
      <c r="W3178" t="s">
        <v>83</v>
      </c>
      <c r="X3178" t="s">
        <v>67</v>
      </c>
      <c r="Y3178" t="s">
        <v>56</v>
      </c>
      <c r="Z3178" t="s">
        <v>223</v>
      </c>
      <c r="AA3178" t="s">
        <v>44</v>
      </c>
      <c r="AB3178" t="s">
        <v>44</v>
      </c>
    </row>
    <row r="3179" spans="1:28" x14ac:dyDescent="0.25">
      <c r="A3179" t="s">
        <v>6920</v>
      </c>
      <c r="B3179" s="1">
        <v>45549</v>
      </c>
      <c r="C3179" t="s">
        <v>6921</v>
      </c>
      <c r="D3179" t="s">
        <v>6922</v>
      </c>
      <c r="E3179">
        <v>22</v>
      </c>
      <c r="F3179" t="s">
        <v>111</v>
      </c>
      <c r="G3179" t="s">
        <v>197</v>
      </c>
      <c r="H3179" t="s">
        <v>198</v>
      </c>
      <c r="I3179" t="s">
        <v>74</v>
      </c>
      <c r="J3179" t="s">
        <v>75</v>
      </c>
      <c r="K3179">
        <v>1</v>
      </c>
      <c r="L3179" s="2">
        <v>2600</v>
      </c>
      <c r="M3179">
        <v>20</v>
      </c>
      <c r="N3179" s="2">
        <v>2600</v>
      </c>
      <c r="O3179" s="2">
        <v>520</v>
      </c>
      <c r="P3179" s="2">
        <v>2080</v>
      </c>
      <c r="Q3179" s="2">
        <v>1338.87</v>
      </c>
      <c r="R3179" s="2">
        <v>741.13</v>
      </c>
      <c r="S3179" t="s">
        <v>53</v>
      </c>
      <c r="T3179" t="s">
        <v>37</v>
      </c>
      <c r="U3179" t="s">
        <v>38</v>
      </c>
      <c r="V3179" t="s">
        <v>39</v>
      </c>
      <c r="W3179" t="s">
        <v>66</v>
      </c>
      <c r="X3179" t="s">
        <v>67</v>
      </c>
      <c r="Y3179" t="s">
        <v>56</v>
      </c>
      <c r="Z3179" t="s">
        <v>223</v>
      </c>
      <c r="AA3179" t="s">
        <v>44</v>
      </c>
      <c r="AB3179" t="s">
        <v>44</v>
      </c>
    </row>
    <row r="3180" spans="1:28" x14ac:dyDescent="0.25">
      <c r="A3180" t="s">
        <v>6923</v>
      </c>
      <c r="B3180" s="1">
        <v>45549</v>
      </c>
      <c r="C3180" t="s">
        <v>6924</v>
      </c>
      <c r="D3180" t="s">
        <v>6925</v>
      </c>
      <c r="E3180">
        <v>58</v>
      </c>
      <c r="F3180" t="s">
        <v>48</v>
      </c>
      <c r="G3180" t="s">
        <v>344</v>
      </c>
      <c r="H3180" t="s">
        <v>345</v>
      </c>
      <c r="I3180" t="s">
        <v>34</v>
      </c>
      <c r="J3180" t="s">
        <v>121</v>
      </c>
      <c r="K3180">
        <v>2</v>
      </c>
      <c r="L3180" s="2">
        <v>1600</v>
      </c>
      <c r="M3180">
        <v>10</v>
      </c>
      <c r="N3180" s="2">
        <v>3200</v>
      </c>
      <c r="O3180" s="2">
        <v>320</v>
      </c>
      <c r="P3180" s="2">
        <v>2880</v>
      </c>
      <c r="Q3180" s="2">
        <v>1669.04</v>
      </c>
      <c r="R3180" s="2">
        <v>1210.96</v>
      </c>
      <c r="S3180" t="s">
        <v>64</v>
      </c>
      <c r="T3180" t="s">
        <v>96</v>
      </c>
      <c r="U3180" t="s">
        <v>96</v>
      </c>
      <c r="V3180" t="s">
        <v>39</v>
      </c>
      <c r="W3180" t="s">
        <v>92</v>
      </c>
      <c r="X3180" t="s">
        <v>97</v>
      </c>
      <c r="Y3180" t="s">
        <v>56</v>
      </c>
      <c r="Z3180" t="s">
        <v>223</v>
      </c>
      <c r="AA3180" t="s">
        <v>44</v>
      </c>
      <c r="AB3180" t="s">
        <v>44</v>
      </c>
    </row>
    <row r="3181" spans="1:28" x14ac:dyDescent="0.25">
      <c r="A3181" t="s">
        <v>6926</v>
      </c>
      <c r="B3181" s="1">
        <v>45550</v>
      </c>
      <c r="C3181" t="s">
        <v>6927</v>
      </c>
      <c r="D3181" t="s">
        <v>6928</v>
      </c>
      <c r="E3181">
        <v>37</v>
      </c>
      <c r="F3181" t="s">
        <v>31</v>
      </c>
      <c r="G3181" t="s">
        <v>344</v>
      </c>
      <c r="H3181" t="s">
        <v>345</v>
      </c>
      <c r="I3181" t="s">
        <v>34</v>
      </c>
      <c r="J3181" t="s">
        <v>121</v>
      </c>
      <c r="K3181">
        <v>3</v>
      </c>
      <c r="L3181" s="2">
        <v>1600</v>
      </c>
      <c r="M3181">
        <v>10</v>
      </c>
      <c r="N3181" s="2">
        <v>4800</v>
      </c>
      <c r="O3181" s="2">
        <v>480</v>
      </c>
      <c r="P3181" s="2">
        <v>4320</v>
      </c>
      <c r="Q3181" s="2">
        <v>2539.08</v>
      </c>
      <c r="R3181" s="2">
        <v>1780.92</v>
      </c>
      <c r="S3181" t="s">
        <v>36</v>
      </c>
      <c r="T3181" t="s">
        <v>275</v>
      </c>
      <c r="U3181" t="s">
        <v>123</v>
      </c>
      <c r="V3181" t="s">
        <v>39</v>
      </c>
      <c r="W3181" t="s">
        <v>83</v>
      </c>
      <c r="X3181" t="s">
        <v>41</v>
      </c>
      <c r="Y3181" t="s">
        <v>42</v>
      </c>
      <c r="Z3181" t="s">
        <v>43</v>
      </c>
      <c r="AA3181" t="s">
        <v>44</v>
      </c>
      <c r="AB3181" t="s">
        <v>44</v>
      </c>
    </row>
    <row r="3182" spans="1:28" x14ac:dyDescent="0.25">
      <c r="A3182" t="s">
        <v>6929</v>
      </c>
      <c r="B3182" s="1">
        <v>45550</v>
      </c>
      <c r="C3182" t="s">
        <v>6930</v>
      </c>
      <c r="D3182" t="s">
        <v>6931</v>
      </c>
      <c r="E3182">
        <v>34</v>
      </c>
      <c r="F3182" t="s">
        <v>48</v>
      </c>
      <c r="G3182" t="s">
        <v>238</v>
      </c>
      <c r="H3182" t="s">
        <v>239</v>
      </c>
      <c r="I3182" t="s">
        <v>62</v>
      </c>
      <c r="J3182" t="s">
        <v>63</v>
      </c>
      <c r="K3182">
        <v>1</v>
      </c>
      <c r="L3182" s="2">
        <v>6500</v>
      </c>
      <c r="M3182">
        <v>10</v>
      </c>
      <c r="N3182" s="2">
        <v>6500</v>
      </c>
      <c r="O3182" s="2">
        <v>650</v>
      </c>
      <c r="P3182" s="2">
        <v>5850</v>
      </c>
      <c r="Q3182" s="2">
        <v>4443.45</v>
      </c>
      <c r="R3182" s="2">
        <v>1406.55</v>
      </c>
      <c r="S3182" t="s">
        <v>53</v>
      </c>
      <c r="T3182" t="s">
        <v>105</v>
      </c>
      <c r="U3182" t="s">
        <v>106</v>
      </c>
      <c r="V3182" t="s">
        <v>39</v>
      </c>
      <c r="W3182" t="s">
        <v>124</v>
      </c>
      <c r="X3182" t="s">
        <v>67</v>
      </c>
      <c r="Y3182" t="s">
        <v>56</v>
      </c>
      <c r="Z3182" t="s">
        <v>43</v>
      </c>
      <c r="AA3182" t="s">
        <v>44</v>
      </c>
      <c r="AB3182" t="s">
        <v>44</v>
      </c>
    </row>
    <row r="3183" spans="1:28" x14ac:dyDescent="0.25">
      <c r="A3183" t="s">
        <v>6932</v>
      </c>
      <c r="B3183" s="1">
        <v>45550</v>
      </c>
      <c r="C3183" t="s">
        <v>6933</v>
      </c>
      <c r="D3183" t="s">
        <v>6934</v>
      </c>
      <c r="E3183">
        <v>33</v>
      </c>
      <c r="F3183" t="s">
        <v>31</v>
      </c>
      <c r="G3183" t="s">
        <v>207</v>
      </c>
      <c r="H3183" t="s">
        <v>208</v>
      </c>
      <c r="I3183" t="s">
        <v>34</v>
      </c>
      <c r="J3183" t="s">
        <v>143</v>
      </c>
      <c r="K3183">
        <v>4</v>
      </c>
      <c r="L3183" s="2">
        <v>18000</v>
      </c>
      <c r="M3183">
        <v>0</v>
      </c>
      <c r="N3183" s="2">
        <v>72000</v>
      </c>
      <c r="O3183" s="2">
        <v>0</v>
      </c>
      <c r="P3183" s="2">
        <v>72000</v>
      </c>
      <c r="Q3183" s="2">
        <v>49929.01</v>
      </c>
      <c r="R3183" s="2">
        <v>22070.99</v>
      </c>
      <c r="S3183" t="s">
        <v>64</v>
      </c>
      <c r="T3183" t="s">
        <v>76</v>
      </c>
      <c r="U3183" t="s">
        <v>77</v>
      </c>
      <c r="V3183" t="s">
        <v>39</v>
      </c>
      <c r="W3183" t="s">
        <v>137</v>
      </c>
      <c r="X3183" t="s">
        <v>97</v>
      </c>
      <c r="Y3183" t="s">
        <v>56</v>
      </c>
      <c r="Z3183" t="s">
        <v>43</v>
      </c>
      <c r="AA3183" t="s">
        <v>68</v>
      </c>
      <c r="AB3183" t="s">
        <v>44</v>
      </c>
    </row>
    <row r="3184" spans="1:28" x14ac:dyDescent="0.25">
      <c r="A3184" t="s">
        <v>6935</v>
      </c>
      <c r="B3184" s="1">
        <v>45550</v>
      </c>
      <c r="C3184" t="s">
        <v>2958</v>
      </c>
      <c r="D3184" t="s">
        <v>2959</v>
      </c>
      <c r="E3184">
        <v>57</v>
      </c>
      <c r="F3184" t="s">
        <v>48</v>
      </c>
      <c r="G3184" t="s">
        <v>561</v>
      </c>
      <c r="H3184" t="s">
        <v>562</v>
      </c>
      <c r="I3184" t="s">
        <v>34</v>
      </c>
      <c r="J3184" t="s">
        <v>143</v>
      </c>
      <c r="K3184">
        <v>2</v>
      </c>
      <c r="L3184" s="2">
        <v>900</v>
      </c>
      <c r="M3184">
        <v>5</v>
      </c>
      <c r="N3184" s="2">
        <v>1800</v>
      </c>
      <c r="O3184" s="2">
        <v>90</v>
      </c>
      <c r="P3184" s="2">
        <v>1710</v>
      </c>
      <c r="Q3184" s="2">
        <v>1232.75</v>
      </c>
      <c r="R3184" s="2">
        <v>477.25</v>
      </c>
      <c r="S3184" t="s">
        <v>64</v>
      </c>
      <c r="T3184" t="s">
        <v>122</v>
      </c>
      <c r="U3184" t="s">
        <v>123</v>
      </c>
      <c r="V3184" t="s">
        <v>39</v>
      </c>
      <c r="W3184" t="s">
        <v>83</v>
      </c>
      <c r="X3184" t="s">
        <v>41</v>
      </c>
      <c r="Y3184" t="s">
        <v>42</v>
      </c>
      <c r="Z3184" t="s">
        <v>223</v>
      </c>
      <c r="AA3184" t="s">
        <v>44</v>
      </c>
      <c r="AB3184" t="s">
        <v>68</v>
      </c>
    </row>
    <row r="3185" spans="1:28" x14ac:dyDescent="0.25">
      <c r="A3185" t="s">
        <v>6936</v>
      </c>
      <c r="B3185" s="1">
        <v>45550</v>
      </c>
      <c r="C3185" t="s">
        <v>2880</v>
      </c>
      <c r="D3185" t="s">
        <v>2881</v>
      </c>
      <c r="E3185">
        <v>27</v>
      </c>
      <c r="F3185" t="s">
        <v>111</v>
      </c>
      <c r="G3185" t="s">
        <v>188</v>
      </c>
      <c r="H3185" t="s">
        <v>189</v>
      </c>
      <c r="I3185" t="s">
        <v>34</v>
      </c>
      <c r="J3185" t="s">
        <v>190</v>
      </c>
      <c r="K3185">
        <v>4</v>
      </c>
      <c r="L3185" s="2">
        <v>1800</v>
      </c>
      <c r="M3185">
        <v>15</v>
      </c>
      <c r="N3185" s="2">
        <v>7200</v>
      </c>
      <c r="O3185" s="2">
        <v>1080</v>
      </c>
      <c r="P3185" s="2">
        <v>6120</v>
      </c>
      <c r="Q3185" s="2">
        <v>4179.1400000000003</v>
      </c>
      <c r="R3185" s="2">
        <v>1940.86</v>
      </c>
      <c r="S3185" t="s">
        <v>64</v>
      </c>
      <c r="T3185" t="s">
        <v>96</v>
      </c>
      <c r="U3185" t="s">
        <v>96</v>
      </c>
      <c r="V3185" t="s">
        <v>39</v>
      </c>
      <c r="W3185" t="s">
        <v>137</v>
      </c>
      <c r="X3185" t="s">
        <v>97</v>
      </c>
      <c r="Y3185" t="s">
        <v>56</v>
      </c>
      <c r="Z3185" t="s">
        <v>43</v>
      </c>
      <c r="AA3185" t="s">
        <v>44</v>
      </c>
      <c r="AB3185" t="s">
        <v>44</v>
      </c>
    </row>
    <row r="3186" spans="1:28" x14ac:dyDescent="0.25">
      <c r="A3186" t="s">
        <v>6937</v>
      </c>
      <c r="B3186" s="1">
        <v>45550</v>
      </c>
      <c r="C3186" t="s">
        <v>6938</v>
      </c>
      <c r="D3186" t="s">
        <v>6939</v>
      </c>
      <c r="E3186">
        <v>43</v>
      </c>
      <c r="F3186" t="s">
        <v>31</v>
      </c>
      <c r="G3186" t="s">
        <v>81</v>
      </c>
      <c r="H3186" t="s">
        <v>82</v>
      </c>
      <c r="I3186" t="s">
        <v>51</v>
      </c>
      <c r="J3186" t="s">
        <v>52</v>
      </c>
      <c r="K3186">
        <v>3</v>
      </c>
      <c r="L3186" s="2">
        <v>600</v>
      </c>
      <c r="M3186">
        <v>10</v>
      </c>
      <c r="N3186" s="2">
        <v>1800</v>
      </c>
      <c r="O3186" s="2">
        <v>180</v>
      </c>
      <c r="P3186" s="2">
        <v>1620</v>
      </c>
      <c r="Q3186" s="2">
        <v>914.11</v>
      </c>
      <c r="R3186" s="2">
        <v>705.89</v>
      </c>
      <c r="S3186" t="s">
        <v>53</v>
      </c>
      <c r="T3186" t="s">
        <v>178</v>
      </c>
      <c r="U3186" t="s">
        <v>154</v>
      </c>
      <c r="V3186" t="s">
        <v>39</v>
      </c>
      <c r="W3186" t="s">
        <v>66</v>
      </c>
      <c r="X3186" t="s">
        <v>41</v>
      </c>
      <c r="Y3186" t="s">
        <v>56</v>
      </c>
      <c r="Z3186" t="s">
        <v>43</v>
      </c>
      <c r="AA3186" t="s">
        <v>44</v>
      </c>
      <c r="AB3186" t="s">
        <v>68</v>
      </c>
    </row>
    <row r="3187" spans="1:28" x14ac:dyDescent="0.25">
      <c r="A3187" t="s">
        <v>6940</v>
      </c>
      <c r="B3187" s="1">
        <v>45550</v>
      </c>
      <c r="C3187" t="s">
        <v>6941</v>
      </c>
      <c r="D3187" t="s">
        <v>6942</v>
      </c>
      <c r="E3187">
        <v>57</v>
      </c>
      <c r="F3187" t="s">
        <v>31</v>
      </c>
      <c r="G3187" t="s">
        <v>298</v>
      </c>
      <c r="H3187" t="s">
        <v>299</v>
      </c>
      <c r="I3187" t="s">
        <v>103</v>
      </c>
      <c r="J3187" t="s">
        <v>104</v>
      </c>
      <c r="K3187">
        <v>2</v>
      </c>
      <c r="L3187" s="2">
        <v>700</v>
      </c>
      <c r="M3187">
        <v>15</v>
      </c>
      <c r="N3187" s="2">
        <v>1400</v>
      </c>
      <c r="O3187" s="2">
        <v>210</v>
      </c>
      <c r="P3187" s="2">
        <v>1190</v>
      </c>
      <c r="Q3187" s="2">
        <v>718.73</v>
      </c>
      <c r="R3187" s="2">
        <v>471.27</v>
      </c>
      <c r="S3187" t="s">
        <v>53</v>
      </c>
      <c r="T3187" t="s">
        <v>398</v>
      </c>
      <c r="U3187" t="s">
        <v>399</v>
      </c>
      <c r="V3187" t="s">
        <v>39</v>
      </c>
      <c r="W3187" t="s">
        <v>66</v>
      </c>
      <c r="X3187" t="s">
        <v>97</v>
      </c>
      <c r="Y3187" t="s">
        <v>42</v>
      </c>
      <c r="Z3187" t="s">
        <v>144</v>
      </c>
      <c r="AA3187" t="s">
        <v>68</v>
      </c>
      <c r="AB3187" t="s">
        <v>68</v>
      </c>
    </row>
    <row r="3188" spans="1:28" x14ac:dyDescent="0.25">
      <c r="A3188" t="s">
        <v>6943</v>
      </c>
      <c r="B3188" s="1">
        <v>45550</v>
      </c>
      <c r="C3188" t="s">
        <v>6944</v>
      </c>
      <c r="D3188" t="s">
        <v>6945</v>
      </c>
      <c r="E3188">
        <v>44</v>
      </c>
      <c r="F3188" t="s">
        <v>111</v>
      </c>
      <c r="G3188" t="s">
        <v>148</v>
      </c>
      <c r="H3188" t="s">
        <v>149</v>
      </c>
      <c r="I3188" t="s">
        <v>74</v>
      </c>
      <c r="J3188" t="s">
        <v>130</v>
      </c>
      <c r="K3188">
        <v>2</v>
      </c>
      <c r="L3188" s="2">
        <v>3500</v>
      </c>
      <c r="M3188">
        <v>20</v>
      </c>
      <c r="N3188" s="2">
        <v>7000</v>
      </c>
      <c r="O3188" s="2">
        <v>1400</v>
      </c>
      <c r="P3188" s="2">
        <v>5600</v>
      </c>
      <c r="Q3188" s="2">
        <v>3313.61</v>
      </c>
      <c r="R3188" s="2">
        <v>2286.39</v>
      </c>
      <c r="S3188" t="s">
        <v>36</v>
      </c>
      <c r="T3188" t="s">
        <v>90</v>
      </c>
      <c r="U3188" t="s">
        <v>91</v>
      </c>
      <c r="V3188" t="s">
        <v>39</v>
      </c>
      <c r="W3188" t="s">
        <v>137</v>
      </c>
      <c r="X3188" t="s">
        <v>67</v>
      </c>
      <c r="Y3188" t="s">
        <v>42</v>
      </c>
      <c r="Z3188" t="s">
        <v>43</v>
      </c>
      <c r="AA3188" t="s">
        <v>44</v>
      </c>
      <c r="AB3188" t="s">
        <v>44</v>
      </c>
    </row>
    <row r="3189" spans="1:28" x14ac:dyDescent="0.25">
      <c r="A3189" t="s">
        <v>6946</v>
      </c>
      <c r="B3189" s="1">
        <v>45550</v>
      </c>
      <c r="C3189" t="s">
        <v>3868</v>
      </c>
      <c r="D3189" t="s">
        <v>3869</v>
      </c>
      <c r="E3189">
        <v>46</v>
      </c>
      <c r="F3189" t="s">
        <v>111</v>
      </c>
      <c r="G3189" t="s">
        <v>128</v>
      </c>
      <c r="H3189" t="s">
        <v>129</v>
      </c>
      <c r="I3189" t="s">
        <v>74</v>
      </c>
      <c r="J3189" t="s">
        <v>130</v>
      </c>
      <c r="K3189">
        <v>2</v>
      </c>
      <c r="L3189" s="2">
        <v>1700</v>
      </c>
      <c r="M3189">
        <v>5</v>
      </c>
      <c r="N3189" s="2">
        <v>3400</v>
      </c>
      <c r="O3189" s="2">
        <v>170</v>
      </c>
      <c r="P3189" s="2">
        <v>3230</v>
      </c>
      <c r="Q3189" s="2">
        <v>1946.48</v>
      </c>
      <c r="R3189" s="2">
        <v>1283.52</v>
      </c>
      <c r="S3189" t="s">
        <v>36</v>
      </c>
      <c r="T3189" t="s">
        <v>122</v>
      </c>
      <c r="U3189" t="s">
        <v>123</v>
      </c>
      <c r="V3189" t="s">
        <v>39</v>
      </c>
      <c r="W3189" t="s">
        <v>137</v>
      </c>
      <c r="X3189" t="s">
        <v>67</v>
      </c>
      <c r="Y3189" t="s">
        <v>56</v>
      </c>
      <c r="Z3189" t="s">
        <v>43</v>
      </c>
      <c r="AA3189" t="s">
        <v>44</v>
      </c>
      <c r="AB3189" t="s">
        <v>44</v>
      </c>
    </row>
    <row r="3190" spans="1:28" x14ac:dyDescent="0.25">
      <c r="A3190" t="s">
        <v>6947</v>
      </c>
      <c r="B3190" s="1">
        <v>45550</v>
      </c>
      <c r="C3190" t="s">
        <v>2630</v>
      </c>
      <c r="D3190" t="s">
        <v>2631</v>
      </c>
      <c r="E3190">
        <v>57</v>
      </c>
      <c r="F3190" t="s">
        <v>48</v>
      </c>
      <c r="G3190" t="s">
        <v>344</v>
      </c>
      <c r="H3190" t="s">
        <v>345</v>
      </c>
      <c r="I3190" t="s">
        <v>34</v>
      </c>
      <c r="J3190" t="s">
        <v>121</v>
      </c>
      <c r="K3190">
        <v>1</v>
      </c>
      <c r="L3190" s="2">
        <v>1600</v>
      </c>
      <c r="M3190">
        <v>5</v>
      </c>
      <c r="N3190" s="2">
        <v>1600</v>
      </c>
      <c r="O3190" s="2">
        <v>80</v>
      </c>
      <c r="P3190" s="2">
        <v>1520</v>
      </c>
      <c r="Q3190" s="2">
        <v>1105.06</v>
      </c>
      <c r="R3190" s="2">
        <v>414.94</v>
      </c>
      <c r="S3190" t="s">
        <v>53</v>
      </c>
      <c r="T3190" t="s">
        <v>114</v>
      </c>
      <c r="U3190" t="s">
        <v>115</v>
      </c>
      <c r="V3190" t="s">
        <v>39</v>
      </c>
      <c r="W3190" t="s">
        <v>66</v>
      </c>
      <c r="X3190" t="s">
        <v>97</v>
      </c>
      <c r="Y3190" t="s">
        <v>42</v>
      </c>
      <c r="Z3190" t="s">
        <v>508</v>
      </c>
      <c r="AA3190" t="s">
        <v>44</v>
      </c>
      <c r="AB3190" t="s">
        <v>44</v>
      </c>
    </row>
    <row r="3191" spans="1:28" x14ac:dyDescent="0.25">
      <c r="A3191" t="s">
        <v>6948</v>
      </c>
      <c r="B3191" s="1">
        <v>45550</v>
      </c>
      <c r="C3191" t="s">
        <v>851</v>
      </c>
      <c r="D3191" t="s">
        <v>852</v>
      </c>
      <c r="E3191">
        <v>43</v>
      </c>
      <c r="F3191" t="s">
        <v>111</v>
      </c>
      <c r="G3191" t="s">
        <v>148</v>
      </c>
      <c r="H3191" t="s">
        <v>149</v>
      </c>
      <c r="I3191" t="s">
        <v>74</v>
      </c>
      <c r="J3191" t="s">
        <v>130</v>
      </c>
      <c r="K3191">
        <v>5</v>
      </c>
      <c r="L3191" s="2">
        <v>3500</v>
      </c>
      <c r="M3191">
        <v>10</v>
      </c>
      <c r="N3191" s="2">
        <v>17500</v>
      </c>
      <c r="O3191" s="2">
        <v>1750</v>
      </c>
      <c r="P3191" s="2">
        <v>15750</v>
      </c>
      <c r="Q3191" s="2">
        <v>12703.47</v>
      </c>
      <c r="R3191" s="2">
        <v>3046.53</v>
      </c>
      <c r="S3191" t="s">
        <v>36</v>
      </c>
      <c r="T3191" t="s">
        <v>54</v>
      </c>
      <c r="U3191" t="s">
        <v>55</v>
      </c>
      <c r="V3191" t="s">
        <v>39</v>
      </c>
      <c r="W3191" t="s">
        <v>66</v>
      </c>
      <c r="X3191" t="s">
        <v>97</v>
      </c>
      <c r="Y3191" t="s">
        <v>42</v>
      </c>
      <c r="Z3191" t="s">
        <v>43</v>
      </c>
      <c r="AA3191" t="s">
        <v>44</v>
      </c>
      <c r="AB3191" t="s">
        <v>44</v>
      </c>
    </row>
    <row r="3192" spans="1:28" x14ac:dyDescent="0.25">
      <c r="A3192" t="s">
        <v>6949</v>
      </c>
      <c r="B3192" s="1">
        <v>45550</v>
      </c>
      <c r="C3192" t="s">
        <v>5122</v>
      </c>
      <c r="D3192" t="s">
        <v>5123</v>
      </c>
      <c r="E3192">
        <v>47</v>
      </c>
      <c r="F3192" t="s">
        <v>48</v>
      </c>
      <c r="G3192" t="s">
        <v>238</v>
      </c>
      <c r="H3192" t="s">
        <v>239</v>
      </c>
      <c r="I3192" t="s">
        <v>62</v>
      </c>
      <c r="J3192" t="s">
        <v>63</v>
      </c>
      <c r="K3192">
        <v>1</v>
      </c>
      <c r="L3192" s="2">
        <v>6500</v>
      </c>
      <c r="M3192">
        <v>15</v>
      </c>
      <c r="N3192" s="2">
        <v>6500</v>
      </c>
      <c r="O3192" s="2">
        <v>975</v>
      </c>
      <c r="P3192" s="2">
        <v>5525</v>
      </c>
      <c r="Q3192" s="2">
        <v>4186.51</v>
      </c>
      <c r="R3192" s="2">
        <v>1338.49</v>
      </c>
      <c r="S3192" t="s">
        <v>53</v>
      </c>
      <c r="T3192" t="s">
        <v>105</v>
      </c>
      <c r="U3192" t="s">
        <v>106</v>
      </c>
      <c r="V3192" t="s">
        <v>39</v>
      </c>
      <c r="W3192" t="s">
        <v>66</v>
      </c>
      <c r="X3192" t="s">
        <v>67</v>
      </c>
      <c r="Y3192" t="s">
        <v>56</v>
      </c>
      <c r="Z3192" t="s">
        <v>43</v>
      </c>
      <c r="AA3192" t="s">
        <v>44</v>
      </c>
      <c r="AB3192" t="s">
        <v>44</v>
      </c>
    </row>
    <row r="3193" spans="1:28" x14ac:dyDescent="0.25">
      <c r="A3193" t="s">
        <v>6950</v>
      </c>
      <c r="B3193" s="1">
        <v>45550</v>
      </c>
      <c r="C3193" t="s">
        <v>534</v>
      </c>
      <c r="D3193" t="s">
        <v>535</v>
      </c>
      <c r="E3193">
        <v>44</v>
      </c>
      <c r="F3193" t="s">
        <v>48</v>
      </c>
      <c r="G3193" t="s">
        <v>49</v>
      </c>
      <c r="H3193" t="s">
        <v>50</v>
      </c>
      <c r="I3193" t="s">
        <v>51</v>
      </c>
      <c r="J3193" t="s">
        <v>52</v>
      </c>
      <c r="K3193">
        <v>2</v>
      </c>
      <c r="L3193" s="2">
        <v>500</v>
      </c>
      <c r="M3193">
        <v>10</v>
      </c>
      <c r="N3193" s="2">
        <v>1000</v>
      </c>
      <c r="O3193" s="2">
        <v>100</v>
      </c>
      <c r="P3193" s="2">
        <v>900</v>
      </c>
      <c r="Q3193" s="2">
        <v>628.57000000000005</v>
      </c>
      <c r="R3193" s="2">
        <v>271.43</v>
      </c>
      <c r="S3193" t="s">
        <v>36</v>
      </c>
      <c r="T3193" t="s">
        <v>163</v>
      </c>
      <c r="U3193" t="s">
        <v>164</v>
      </c>
      <c r="V3193" t="s">
        <v>39</v>
      </c>
      <c r="W3193" t="s">
        <v>137</v>
      </c>
      <c r="X3193" t="s">
        <v>97</v>
      </c>
      <c r="Y3193" t="s">
        <v>56</v>
      </c>
      <c r="Z3193" t="s">
        <v>43</v>
      </c>
      <c r="AA3193" t="s">
        <v>44</v>
      </c>
      <c r="AB3193" t="s">
        <v>44</v>
      </c>
    </row>
    <row r="3194" spans="1:28" x14ac:dyDescent="0.25">
      <c r="A3194" t="s">
        <v>6951</v>
      </c>
      <c r="B3194" s="1">
        <v>45551</v>
      </c>
      <c r="C3194" t="s">
        <v>6792</v>
      </c>
      <c r="D3194" t="s">
        <v>6793</v>
      </c>
      <c r="E3194">
        <v>29</v>
      </c>
      <c r="F3194" t="s">
        <v>48</v>
      </c>
      <c r="G3194" t="s">
        <v>227</v>
      </c>
      <c r="H3194" t="s">
        <v>228</v>
      </c>
      <c r="I3194" t="s">
        <v>74</v>
      </c>
      <c r="J3194" t="s">
        <v>75</v>
      </c>
      <c r="K3194">
        <v>2</v>
      </c>
      <c r="L3194" s="2">
        <v>1400</v>
      </c>
      <c r="M3194">
        <v>25</v>
      </c>
      <c r="N3194" s="2">
        <v>2800</v>
      </c>
      <c r="O3194" s="2">
        <v>700</v>
      </c>
      <c r="P3194" s="2">
        <v>2100</v>
      </c>
      <c r="Q3194" s="2">
        <v>1212.02</v>
      </c>
      <c r="R3194" s="2">
        <v>887.98</v>
      </c>
      <c r="S3194" t="s">
        <v>36</v>
      </c>
      <c r="T3194" t="s">
        <v>114</v>
      </c>
      <c r="U3194" t="s">
        <v>115</v>
      </c>
      <c r="V3194" t="s">
        <v>39</v>
      </c>
      <c r="W3194" t="s">
        <v>124</v>
      </c>
      <c r="X3194" t="s">
        <v>67</v>
      </c>
      <c r="Y3194" t="s">
        <v>42</v>
      </c>
      <c r="Z3194" t="s">
        <v>43</v>
      </c>
      <c r="AA3194" t="s">
        <v>44</v>
      </c>
      <c r="AB3194" t="s">
        <v>44</v>
      </c>
    </row>
    <row r="3195" spans="1:28" x14ac:dyDescent="0.25">
      <c r="A3195" t="s">
        <v>6952</v>
      </c>
      <c r="B3195" s="1">
        <v>45551</v>
      </c>
      <c r="C3195" t="s">
        <v>4285</v>
      </c>
      <c r="D3195" t="s">
        <v>4286</v>
      </c>
      <c r="E3195">
        <v>22</v>
      </c>
      <c r="F3195" t="s">
        <v>111</v>
      </c>
      <c r="G3195" t="s">
        <v>197</v>
      </c>
      <c r="H3195" t="s">
        <v>198</v>
      </c>
      <c r="I3195" t="s">
        <v>74</v>
      </c>
      <c r="J3195" t="s">
        <v>75</v>
      </c>
      <c r="K3195">
        <v>1</v>
      </c>
      <c r="L3195" s="2">
        <v>2600</v>
      </c>
      <c r="M3195">
        <v>0</v>
      </c>
      <c r="N3195" s="2">
        <v>2600</v>
      </c>
      <c r="O3195" s="2">
        <v>0</v>
      </c>
      <c r="P3195" s="2">
        <v>2600</v>
      </c>
      <c r="Q3195" s="2">
        <v>1557.11</v>
      </c>
      <c r="R3195" s="2">
        <v>1042.8900000000001</v>
      </c>
      <c r="S3195" t="s">
        <v>36</v>
      </c>
      <c r="T3195" t="s">
        <v>263</v>
      </c>
      <c r="U3195" t="s">
        <v>91</v>
      </c>
      <c r="V3195" t="s">
        <v>39</v>
      </c>
      <c r="W3195" t="s">
        <v>40</v>
      </c>
      <c r="X3195" t="s">
        <v>67</v>
      </c>
      <c r="Y3195" t="s">
        <v>56</v>
      </c>
      <c r="Z3195" t="s">
        <v>43</v>
      </c>
      <c r="AA3195" t="s">
        <v>44</v>
      </c>
      <c r="AB3195" t="s">
        <v>44</v>
      </c>
    </row>
    <row r="3196" spans="1:28" x14ac:dyDescent="0.25">
      <c r="A3196" t="s">
        <v>6953</v>
      </c>
      <c r="B3196" s="1">
        <v>45551</v>
      </c>
      <c r="C3196" t="s">
        <v>1737</v>
      </c>
      <c r="D3196" t="s">
        <v>1738</v>
      </c>
      <c r="E3196">
        <v>60</v>
      </c>
      <c r="F3196" t="s">
        <v>31</v>
      </c>
      <c r="G3196" t="s">
        <v>202</v>
      </c>
      <c r="H3196" t="s">
        <v>203</v>
      </c>
      <c r="I3196" t="s">
        <v>103</v>
      </c>
      <c r="J3196" t="s">
        <v>104</v>
      </c>
      <c r="K3196">
        <v>5</v>
      </c>
      <c r="L3196" s="2">
        <v>550</v>
      </c>
      <c r="M3196">
        <v>20</v>
      </c>
      <c r="N3196" s="2">
        <v>2750</v>
      </c>
      <c r="O3196" s="2">
        <v>550</v>
      </c>
      <c r="P3196" s="2">
        <v>2200</v>
      </c>
      <c r="Q3196" s="2">
        <v>1535.66</v>
      </c>
      <c r="R3196" s="2">
        <v>664.34</v>
      </c>
      <c r="S3196" t="s">
        <v>53</v>
      </c>
      <c r="T3196" t="s">
        <v>136</v>
      </c>
      <c r="U3196" t="s">
        <v>38</v>
      </c>
      <c r="V3196" t="s">
        <v>39</v>
      </c>
      <c r="W3196" t="s">
        <v>40</v>
      </c>
      <c r="X3196" t="s">
        <v>41</v>
      </c>
      <c r="Y3196" t="s">
        <v>84</v>
      </c>
      <c r="Z3196" t="s">
        <v>223</v>
      </c>
      <c r="AA3196" t="s">
        <v>44</v>
      </c>
      <c r="AB3196" t="s">
        <v>44</v>
      </c>
    </row>
    <row r="3197" spans="1:28" x14ac:dyDescent="0.25">
      <c r="A3197" t="s">
        <v>6954</v>
      </c>
      <c r="B3197" s="1">
        <v>45551</v>
      </c>
      <c r="C3197" t="s">
        <v>6520</v>
      </c>
      <c r="D3197" t="s">
        <v>6521</v>
      </c>
      <c r="E3197">
        <v>31</v>
      </c>
      <c r="F3197" t="s">
        <v>111</v>
      </c>
      <c r="G3197" t="s">
        <v>168</v>
      </c>
      <c r="H3197" t="s">
        <v>169</v>
      </c>
      <c r="I3197" t="s">
        <v>62</v>
      </c>
      <c r="J3197" t="s">
        <v>143</v>
      </c>
      <c r="K3197">
        <v>1</v>
      </c>
      <c r="L3197" s="2">
        <v>1800</v>
      </c>
      <c r="M3197">
        <v>5</v>
      </c>
      <c r="N3197" s="2">
        <v>1800</v>
      </c>
      <c r="O3197" s="2">
        <v>90</v>
      </c>
      <c r="P3197" s="2">
        <v>1710</v>
      </c>
      <c r="Q3197" s="2">
        <v>1331.78</v>
      </c>
      <c r="R3197" s="2">
        <v>378.22</v>
      </c>
      <c r="S3197" t="s">
        <v>36</v>
      </c>
      <c r="T3197" t="s">
        <v>222</v>
      </c>
      <c r="U3197" t="s">
        <v>38</v>
      </c>
      <c r="V3197" t="s">
        <v>39</v>
      </c>
      <c r="W3197" t="s">
        <v>92</v>
      </c>
      <c r="X3197" t="s">
        <v>41</v>
      </c>
      <c r="Y3197" t="s">
        <v>42</v>
      </c>
      <c r="Z3197" t="s">
        <v>43</v>
      </c>
      <c r="AA3197" t="s">
        <v>44</v>
      </c>
      <c r="AB3197" t="s">
        <v>44</v>
      </c>
    </row>
    <row r="3198" spans="1:28" x14ac:dyDescent="0.25">
      <c r="A3198" t="s">
        <v>6955</v>
      </c>
      <c r="B3198" s="1">
        <v>45551</v>
      </c>
      <c r="C3198" t="s">
        <v>4023</v>
      </c>
      <c r="D3198" t="s">
        <v>4024</v>
      </c>
      <c r="E3198">
        <v>40</v>
      </c>
      <c r="F3198" t="s">
        <v>48</v>
      </c>
      <c r="G3198" t="s">
        <v>81</v>
      </c>
      <c r="H3198" t="s">
        <v>82</v>
      </c>
      <c r="I3198" t="s">
        <v>51</v>
      </c>
      <c r="J3198" t="s">
        <v>52</v>
      </c>
      <c r="K3198">
        <v>2</v>
      </c>
      <c r="L3198" s="2">
        <v>600</v>
      </c>
      <c r="M3198">
        <v>20</v>
      </c>
      <c r="N3198" s="2">
        <v>1200</v>
      </c>
      <c r="O3198" s="2">
        <v>240</v>
      </c>
      <c r="P3198" s="2">
        <v>960</v>
      </c>
      <c r="Q3198" s="2">
        <v>755.52</v>
      </c>
      <c r="R3198" s="2">
        <v>204.48</v>
      </c>
      <c r="S3198" t="s">
        <v>64</v>
      </c>
      <c r="T3198" t="s">
        <v>54</v>
      </c>
      <c r="U3198" t="s">
        <v>55</v>
      </c>
      <c r="V3198" t="s">
        <v>39</v>
      </c>
      <c r="W3198" t="s">
        <v>83</v>
      </c>
      <c r="X3198" t="s">
        <v>97</v>
      </c>
      <c r="Y3198" t="s">
        <v>56</v>
      </c>
      <c r="Z3198" t="s">
        <v>508</v>
      </c>
      <c r="AA3198" t="s">
        <v>44</v>
      </c>
      <c r="AB3198" t="s">
        <v>44</v>
      </c>
    </row>
    <row r="3199" spans="1:28" x14ac:dyDescent="0.25">
      <c r="A3199" t="s">
        <v>6956</v>
      </c>
      <c r="B3199" s="1">
        <v>45551</v>
      </c>
      <c r="C3199" t="s">
        <v>6957</v>
      </c>
      <c r="D3199" t="s">
        <v>6958</v>
      </c>
      <c r="E3199">
        <v>32</v>
      </c>
      <c r="F3199" t="s">
        <v>48</v>
      </c>
      <c r="G3199" t="s">
        <v>197</v>
      </c>
      <c r="H3199" t="s">
        <v>198</v>
      </c>
      <c r="I3199" t="s">
        <v>74</v>
      </c>
      <c r="J3199" t="s">
        <v>75</v>
      </c>
      <c r="K3199">
        <v>3</v>
      </c>
      <c r="L3199" s="2">
        <v>2600</v>
      </c>
      <c r="M3199">
        <v>5</v>
      </c>
      <c r="N3199" s="2">
        <v>7800</v>
      </c>
      <c r="O3199" s="2">
        <v>390</v>
      </c>
      <c r="P3199" s="2">
        <v>7410</v>
      </c>
      <c r="Q3199" s="2">
        <v>5178.18</v>
      </c>
      <c r="R3199" s="2">
        <v>2231.8200000000002</v>
      </c>
      <c r="S3199" t="s">
        <v>64</v>
      </c>
      <c r="T3199" t="s">
        <v>136</v>
      </c>
      <c r="U3199" t="s">
        <v>38</v>
      </c>
      <c r="V3199" t="s">
        <v>39</v>
      </c>
      <c r="W3199" t="s">
        <v>66</v>
      </c>
      <c r="X3199" t="s">
        <v>41</v>
      </c>
      <c r="Y3199" t="s">
        <v>56</v>
      </c>
      <c r="Z3199" t="s">
        <v>43</v>
      </c>
      <c r="AA3199" t="s">
        <v>44</v>
      </c>
      <c r="AB3199" t="s">
        <v>44</v>
      </c>
    </row>
    <row r="3200" spans="1:28" x14ac:dyDescent="0.25">
      <c r="A3200" t="s">
        <v>6959</v>
      </c>
      <c r="B3200" s="1">
        <v>45551</v>
      </c>
      <c r="C3200" t="s">
        <v>4670</v>
      </c>
      <c r="D3200" t="s">
        <v>4671</v>
      </c>
      <c r="E3200">
        <v>32</v>
      </c>
      <c r="F3200" t="s">
        <v>48</v>
      </c>
      <c r="G3200" t="s">
        <v>128</v>
      </c>
      <c r="H3200" t="s">
        <v>129</v>
      </c>
      <c r="I3200" t="s">
        <v>74</v>
      </c>
      <c r="J3200" t="s">
        <v>130</v>
      </c>
      <c r="K3200">
        <v>2</v>
      </c>
      <c r="L3200" s="2">
        <v>1700</v>
      </c>
      <c r="M3200">
        <v>0</v>
      </c>
      <c r="N3200" s="2">
        <v>3400</v>
      </c>
      <c r="O3200" s="2">
        <v>0</v>
      </c>
      <c r="P3200" s="2">
        <v>3400</v>
      </c>
      <c r="Q3200" s="2">
        <v>2751.16</v>
      </c>
      <c r="R3200" s="2">
        <v>648.84</v>
      </c>
      <c r="S3200" t="s">
        <v>36</v>
      </c>
      <c r="T3200" t="s">
        <v>105</v>
      </c>
      <c r="U3200" t="s">
        <v>106</v>
      </c>
      <c r="V3200" t="s">
        <v>39</v>
      </c>
      <c r="W3200" t="s">
        <v>40</v>
      </c>
      <c r="X3200" t="s">
        <v>41</v>
      </c>
      <c r="Y3200" t="s">
        <v>56</v>
      </c>
      <c r="Z3200" t="s">
        <v>43</v>
      </c>
      <c r="AA3200" t="s">
        <v>44</v>
      </c>
      <c r="AB3200" t="s">
        <v>44</v>
      </c>
    </row>
    <row r="3201" spans="1:28" x14ac:dyDescent="0.25">
      <c r="A3201" t="s">
        <v>6960</v>
      </c>
      <c r="B3201" s="1">
        <v>45551</v>
      </c>
      <c r="C3201" t="s">
        <v>5390</v>
      </c>
      <c r="D3201" t="s">
        <v>5391</v>
      </c>
      <c r="E3201">
        <v>32</v>
      </c>
      <c r="F3201" t="s">
        <v>31</v>
      </c>
      <c r="G3201" t="s">
        <v>32</v>
      </c>
      <c r="H3201" t="s">
        <v>33</v>
      </c>
      <c r="I3201" t="s">
        <v>34</v>
      </c>
      <c r="J3201" t="s">
        <v>35</v>
      </c>
      <c r="K3201">
        <v>2</v>
      </c>
      <c r="L3201" s="2">
        <v>55000</v>
      </c>
      <c r="M3201">
        <v>20</v>
      </c>
      <c r="N3201" s="2">
        <v>110000</v>
      </c>
      <c r="O3201" s="2">
        <v>22000</v>
      </c>
      <c r="P3201" s="2">
        <v>88000</v>
      </c>
      <c r="Q3201" s="2">
        <v>64495.23</v>
      </c>
      <c r="R3201" s="2">
        <v>23504.77</v>
      </c>
      <c r="S3201" t="s">
        <v>64</v>
      </c>
      <c r="T3201" t="s">
        <v>578</v>
      </c>
      <c r="U3201" t="s">
        <v>579</v>
      </c>
      <c r="V3201" t="s">
        <v>39</v>
      </c>
      <c r="W3201" t="s">
        <v>124</v>
      </c>
      <c r="X3201" t="s">
        <v>97</v>
      </c>
      <c r="Y3201" t="s">
        <v>56</v>
      </c>
      <c r="Z3201" t="s">
        <v>107</v>
      </c>
      <c r="AA3201" t="s">
        <v>44</v>
      </c>
      <c r="AB3201" t="s">
        <v>44</v>
      </c>
    </row>
    <row r="3202" spans="1:28" x14ac:dyDescent="0.25">
      <c r="A3202" t="s">
        <v>6961</v>
      </c>
      <c r="B3202" s="1">
        <v>45551</v>
      </c>
      <c r="C3202" t="s">
        <v>3078</v>
      </c>
      <c r="D3202" t="s">
        <v>3079</v>
      </c>
      <c r="E3202">
        <v>50</v>
      </c>
      <c r="F3202" t="s">
        <v>31</v>
      </c>
      <c r="G3202" t="s">
        <v>238</v>
      </c>
      <c r="H3202" t="s">
        <v>239</v>
      </c>
      <c r="I3202" t="s">
        <v>62</v>
      </c>
      <c r="J3202" t="s">
        <v>63</v>
      </c>
      <c r="K3202">
        <v>2</v>
      </c>
      <c r="L3202" s="2">
        <v>6500</v>
      </c>
      <c r="M3202">
        <v>5</v>
      </c>
      <c r="N3202" s="2">
        <v>13000</v>
      </c>
      <c r="O3202" s="2">
        <v>650</v>
      </c>
      <c r="P3202" s="2">
        <v>12350</v>
      </c>
      <c r="Q3202" s="2">
        <v>7433.11</v>
      </c>
      <c r="R3202" s="2">
        <v>4916.8900000000003</v>
      </c>
      <c r="S3202" t="s">
        <v>64</v>
      </c>
      <c r="T3202" t="s">
        <v>275</v>
      </c>
      <c r="U3202" t="s">
        <v>123</v>
      </c>
      <c r="V3202" t="s">
        <v>39</v>
      </c>
      <c r="W3202" t="s">
        <v>83</v>
      </c>
      <c r="X3202" t="s">
        <v>41</v>
      </c>
      <c r="Y3202" t="s">
        <v>56</v>
      </c>
      <c r="Z3202" t="s">
        <v>43</v>
      </c>
      <c r="AA3202" t="s">
        <v>44</v>
      </c>
      <c r="AB3202" t="s">
        <v>44</v>
      </c>
    </row>
    <row r="3203" spans="1:28" x14ac:dyDescent="0.25">
      <c r="A3203" t="s">
        <v>6962</v>
      </c>
      <c r="B3203" s="1">
        <v>45551</v>
      </c>
      <c r="C3203" t="s">
        <v>5497</v>
      </c>
      <c r="D3203" t="s">
        <v>5498</v>
      </c>
      <c r="E3203">
        <v>36</v>
      </c>
      <c r="F3203" t="s">
        <v>48</v>
      </c>
      <c r="G3203" t="s">
        <v>243</v>
      </c>
      <c r="H3203" t="s">
        <v>244</v>
      </c>
      <c r="I3203" t="s">
        <v>103</v>
      </c>
      <c r="J3203" t="s">
        <v>104</v>
      </c>
      <c r="K3203">
        <v>2</v>
      </c>
      <c r="L3203" s="2">
        <v>450</v>
      </c>
      <c r="M3203">
        <v>15</v>
      </c>
      <c r="N3203" s="2">
        <v>900</v>
      </c>
      <c r="O3203" s="2">
        <v>135</v>
      </c>
      <c r="P3203" s="2">
        <v>765</v>
      </c>
      <c r="Q3203" s="2">
        <v>523.03</v>
      </c>
      <c r="R3203" s="2">
        <v>241.97</v>
      </c>
      <c r="S3203" t="s">
        <v>53</v>
      </c>
      <c r="T3203" t="s">
        <v>76</v>
      </c>
      <c r="U3203" t="s">
        <v>77</v>
      </c>
      <c r="V3203" t="s">
        <v>39</v>
      </c>
      <c r="W3203" t="s">
        <v>124</v>
      </c>
      <c r="X3203" t="s">
        <v>97</v>
      </c>
      <c r="Y3203" t="s">
        <v>56</v>
      </c>
      <c r="Z3203" t="s">
        <v>144</v>
      </c>
      <c r="AA3203" t="s">
        <v>44</v>
      </c>
      <c r="AB3203" t="s">
        <v>44</v>
      </c>
    </row>
    <row r="3204" spans="1:28" x14ac:dyDescent="0.25">
      <c r="A3204" t="s">
        <v>6963</v>
      </c>
      <c r="B3204" s="1">
        <v>45551</v>
      </c>
      <c r="C3204" t="s">
        <v>5125</v>
      </c>
      <c r="D3204" t="s">
        <v>5126</v>
      </c>
      <c r="E3204">
        <v>20</v>
      </c>
      <c r="F3204" t="s">
        <v>48</v>
      </c>
      <c r="G3204" t="s">
        <v>212</v>
      </c>
      <c r="H3204" t="s">
        <v>213</v>
      </c>
      <c r="I3204" t="s">
        <v>51</v>
      </c>
      <c r="J3204" t="s">
        <v>52</v>
      </c>
      <c r="K3204">
        <v>1</v>
      </c>
      <c r="L3204" s="2">
        <v>400</v>
      </c>
      <c r="M3204">
        <v>5</v>
      </c>
      <c r="N3204" s="2">
        <v>400</v>
      </c>
      <c r="O3204" s="2">
        <v>20</v>
      </c>
      <c r="P3204" s="2">
        <v>380</v>
      </c>
      <c r="Q3204" s="2">
        <v>244.18</v>
      </c>
      <c r="R3204" s="2">
        <v>135.82</v>
      </c>
      <c r="S3204" t="s">
        <v>64</v>
      </c>
      <c r="T3204" t="s">
        <v>96</v>
      </c>
      <c r="U3204" t="s">
        <v>96</v>
      </c>
      <c r="V3204" t="s">
        <v>39</v>
      </c>
      <c r="W3204" t="s">
        <v>137</v>
      </c>
      <c r="X3204" t="s">
        <v>41</v>
      </c>
      <c r="Y3204" t="s">
        <v>56</v>
      </c>
      <c r="Z3204" t="s">
        <v>508</v>
      </c>
      <c r="AA3204" t="s">
        <v>44</v>
      </c>
      <c r="AB3204" t="s">
        <v>44</v>
      </c>
    </row>
    <row r="3205" spans="1:28" x14ac:dyDescent="0.25">
      <c r="A3205" t="s">
        <v>6964</v>
      </c>
      <c r="B3205" s="1">
        <v>45551</v>
      </c>
      <c r="C3205" t="s">
        <v>6965</v>
      </c>
      <c r="D3205" t="s">
        <v>6966</v>
      </c>
      <c r="E3205">
        <v>54</v>
      </c>
      <c r="F3205" t="s">
        <v>31</v>
      </c>
      <c r="G3205" t="s">
        <v>280</v>
      </c>
      <c r="H3205" t="s">
        <v>281</v>
      </c>
      <c r="I3205" t="s">
        <v>62</v>
      </c>
      <c r="J3205" t="s">
        <v>190</v>
      </c>
      <c r="K3205">
        <v>2</v>
      </c>
      <c r="L3205" s="2">
        <v>700</v>
      </c>
      <c r="M3205">
        <v>20</v>
      </c>
      <c r="N3205" s="2">
        <v>1400</v>
      </c>
      <c r="O3205" s="2">
        <v>280</v>
      </c>
      <c r="P3205" s="2">
        <v>1120</v>
      </c>
      <c r="Q3205" s="2">
        <v>775.34</v>
      </c>
      <c r="R3205" s="2">
        <v>344.66</v>
      </c>
      <c r="S3205" t="s">
        <v>53</v>
      </c>
      <c r="T3205" t="s">
        <v>122</v>
      </c>
      <c r="U3205" t="s">
        <v>123</v>
      </c>
      <c r="V3205" t="s">
        <v>39</v>
      </c>
      <c r="W3205" t="s">
        <v>83</v>
      </c>
      <c r="X3205" t="s">
        <v>97</v>
      </c>
      <c r="Y3205" t="s">
        <v>84</v>
      </c>
      <c r="Z3205" t="s">
        <v>43</v>
      </c>
      <c r="AA3205" t="s">
        <v>44</v>
      </c>
      <c r="AB3205" t="s">
        <v>44</v>
      </c>
    </row>
    <row r="3206" spans="1:28" x14ac:dyDescent="0.25">
      <c r="A3206" t="s">
        <v>6967</v>
      </c>
      <c r="B3206" s="1">
        <v>45551</v>
      </c>
      <c r="C3206" t="s">
        <v>6968</v>
      </c>
      <c r="D3206" t="s">
        <v>6969</v>
      </c>
      <c r="E3206">
        <v>57</v>
      </c>
      <c r="F3206" t="s">
        <v>111</v>
      </c>
      <c r="G3206" t="s">
        <v>119</v>
      </c>
      <c r="H3206" t="s">
        <v>120</v>
      </c>
      <c r="I3206" t="s">
        <v>62</v>
      </c>
      <c r="J3206" t="s">
        <v>121</v>
      </c>
      <c r="K3206">
        <v>2</v>
      </c>
      <c r="L3206" s="2">
        <v>4800</v>
      </c>
      <c r="M3206">
        <v>10</v>
      </c>
      <c r="N3206" s="2">
        <v>9600</v>
      </c>
      <c r="O3206" s="2">
        <v>960</v>
      </c>
      <c r="P3206" s="2">
        <v>8640</v>
      </c>
      <c r="Q3206" s="2">
        <v>5120.46</v>
      </c>
      <c r="R3206" s="2">
        <v>3519.54</v>
      </c>
      <c r="S3206" t="s">
        <v>36</v>
      </c>
      <c r="T3206" t="s">
        <v>37</v>
      </c>
      <c r="U3206" t="s">
        <v>38</v>
      </c>
      <c r="V3206" t="s">
        <v>39</v>
      </c>
      <c r="W3206" t="s">
        <v>40</v>
      </c>
      <c r="X3206" t="s">
        <v>97</v>
      </c>
      <c r="Y3206" t="s">
        <v>42</v>
      </c>
      <c r="Z3206" t="s">
        <v>107</v>
      </c>
      <c r="AA3206" t="s">
        <v>44</v>
      </c>
      <c r="AB3206" t="s">
        <v>44</v>
      </c>
    </row>
    <row r="3207" spans="1:28" x14ac:dyDescent="0.25">
      <c r="A3207" t="s">
        <v>6970</v>
      </c>
      <c r="B3207" s="1">
        <v>45551</v>
      </c>
      <c r="C3207" t="s">
        <v>5321</v>
      </c>
      <c r="D3207" t="s">
        <v>5322</v>
      </c>
      <c r="E3207">
        <v>60</v>
      </c>
      <c r="F3207" t="s">
        <v>48</v>
      </c>
      <c r="G3207" t="s">
        <v>243</v>
      </c>
      <c r="H3207" t="s">
        <v>244</v>
      </c>
      <c r="I3207" t="s">
        <v>103</v>
      </c>
      <c r="J3207" t="s">
        <v>104</v>
      </c>
      <c r="K3207">
        <v>1</v>
      </c>
      <c r="L3207" s="2">
        <v>450</v>
      </c>
      <c r="M3207">
        <v>10</v>
      </c>
      <c r="N3207" s="2">
        <v>450</v>
      </c>
      <c r="O3207" s="2">
        <v>45</v>
      </c>
      <c r="P3207" s="2">
        <v>405</v>
      </c>
      <c r="Q3207" s="2">
        <v>288.45</v>
      </c>
      <c r="R3207" s="2">
        <v>116.55</v>
      </c>
      <c r="S3207" t="s">
        <v>53</v>
      </c>
      <c r="T3207" t="s">
        <v>398</v>
      </c>
      <c r="U3207" t="s">
        <v>399</v>
      </c>
      <c r="V3207" t="s">
        <v>39</v>
      </c>
      <c r="W3207" t="s">
        <v>40</v>
      </c>
      <c r="X3207" t="s">
        <v>67</v>
      </c>
      <c r="Y3207" t="s">
        <v>56</v>
      </c>
      <c r="Z3207" t="s">
        <v>223</v>
      </c>
      <c r="AA3207" t="s">
        <v>44</v>
      </c>
      <c r="AB3207" t="s">
        <v>44</v>
      </c>
    </row>
    <row r="3208" spans="1:28" x14ac:dyDescent="0.25">
      <c r="A3208" t="s">
        <v>6971</v>
      </c>
      <c r="B3208" s="1">
        <v>45551</v>
      </c>
      <c r="C3208" t="s">
        <v>2531</v>
      </c>
      <c r="D3208" t="s">
        <v>2532</v>
      </c>
      <c r="E3208">
        <v>53</v>
      </c>
      <c r="F3208" t="s">
        <v>48</v>
      </c>
      <c r="G3208" t="s">
        <v>273</v>
      </c>
      <c r="H3208" t="s">
        <v>274</v>
      </c>
      <c r="I3208" t="s">
        <v>51</v>
      </c>
      <c r="J3208" t="s">
        <v>52</v>
      </c>
      <c r="K3208">
        <v>4</v>
      </c>
      <c r="L3208" s="2">
        <v>250</v>
      </c>
      <c r="M3208">
        <v>20</v>
      </c>
      <c r="N3208" s="2">
        <v>1000</v>
      </c>
      <c r="O3208" s="2">
        <v>200</v>
      </c>
      <c r="P3208" s="2">
        <v>800</v>
      </c>
      <c r="Q3208" s="2">
        <v>599.58000000000004</v>
      </c>
      <c r="R3208" s="2">
        <v>200.42</v>
      </c>
      <c r="S3208" t="s">
        <v>36</v>
      </c>
      <c r="T3208" t="s">
        <v>90</v>
      </c>
      <c r="U3208" t="s">
        <v>91</v>
      </c>
      <c r="V3208" t="s">
        <v>39</v>
      </c>
      <c r="W3208" t="s">
        <v>92</v>
      </c>
      <c r="X3208" t="s">
        <v>41</v>
      </c>
      <c r="Y3208" t="s">
        <v>42</v>
      </c>
      <c r="Z3208" t="s">
        <v>107</v>
      </c>
      <c r="AA3208" t="s">
        <v>44</v>
      </c>
      <c r="AB3208" t="s">
        <v>44</v>
      </c>
    </row>
    <row r="3209" spans="1:28" x14ac:dyDescent="0.25">
      <c r="A3209" t="s">
        <v>6972</v>
      </c>
      <c r="B3209" s="1">
        <v>45551</v>
      </c>
      <c r="C3209" t="s">
        <v>6973</v>
      </c>
      <c r="D3209" t="s">
        <v>6974</v>
      </c>
      <c r="E3209">
        <v>35</v>
      </c>
      <c r="F3209" t="s">
        <v>31</v>
      </c>
      <c r="G3209" t="s">
        <v>285</v>
      </c>
      <c r="H3209" t="s">
        <v>286</v>
      </c>
      <c r="I3209" t="s">
        <v>34</v>
      </c>
      <c r="J3209" t="s">
        <v>121</v>
      </c>
      <c r="K3209">
        <v>4</v>
      </c>
      <c r="L3209" s="2">
        <v>3200</v>
      </c>
      <c r="M3209">
        <v>30</v>
      </c>
      <c r="N3209" s="2">
        <v>12800</v>
      </c>
      <c r="O3209" s="2">
        <v>3840</v>
      </c>
      <c r="P3209" s="2">
        <v>8960</v>
      </c>
      <c r="Q3209" s="2">
        <v>7274.5</v>
      </c>
      <c r="R3209" s="2">
        <v>1685.5</v>
      </c>
      <c r="S3209" t="s">
        <v>53</v>
      </c>
      <c r="T3209" t="s">
        <v>136</v>
      </c>
      <c r="U3209" t="s">
        <v>38</v>
      </c>
      <c r="V3209" t="s">
        <v>39</v>
      </c>
      <c r="W3209" t="s">
        <v>40</v>
      </c>
      <c r="X3209" t="s">
        <v>41</v>
      </c>
      <c r="Y3209" t="s">
        <v>56</v>
      </c>
      <c r="Z3209" t="s">
        <v>43</v>
      </c>
      <c r="AA3209" t="s">
        <v>68</v>
      </c>
      <c r="AB3209" t="s">
        <v>44</v>
      </c>
    </row>
    <row r="3210" spans="1:28" x14ac:dyDescent="0.25">
      <c r="A3210" t="s">
        <v>6975</v>
      </c>
      <c r="B3210" s="1">
        <v>45551</v>
      </c>
      <c r="C3210" t="s">
        <v>1013</v>
      </c>
      <c r="D3210" t="s">
        <v>1014</v>
      </c>
      <c r="E3210">
        <v>25</v>
      </c>
      <c r="F3210" t="s">
        <v>31</v>
      </c>
      <c r="G3210" t="s">
        <v>49</v>
      </c>
      <c r="H3210" t="s">
        <v>50</v>
      </c>
      <c r="I3210" t="s">
        <v>51</v>
      </c>
      <c r="J3210" t="s">
        <v>52</v>
      </c>
      <c r="K3210">
        <v>1</v>
      </c>
      <c r="L3210" s="2">
        <v>500</v>
      </c>
      <c r="M3210">
        <v>15</v>
      </c>
      <c r="N3210" s="2">
        <v>500</v>
      </c>
      <c r="O3210" s="2">
        <v>75</v>
      </c>
      <c r="P3210" s="2">
        <v>425</v>
      </c>
      <c r="Q3210" s="2">
        <v>294.58999999999997</v>
      </c>
      <c r="R3210" s="2">
        <v>130.41</v>
      </c>
      <c r="S3210" t="s">
        <v>53</v>
      </c>
      <c r="T3210" t="s">
        <v>290</v>
      </c>
      <c r="U3210" t="s">
        <v>291</v>
      </c>
      <c r="V3210" t="s">
        <v>39</v>
      </c>
      <c r="W3210" t="s">
        <v>137</v>
      </c>
      <c r="X3210" t="s">
        <v>67</v>
      </c>
      <c r="Y3210" t="s">
        <v>42</v>
      </c>
      <c r="Z3210" t="s">
        <v>43</v>
      </c>
      <c r="AA3210" t="s">
        <v>44</v>
      </c>
      <c r="AB3210" t="s">
        <v>44</v>
      </c>
    </row>
    <row r="3211" spans="1:28" x14ac:dyDescent="0.25">
      <c r="A3211" t="s">
        <v>6976</v>
      </c>
      <c r="B3211" s="1">
        <v>45551</v>
      </c>
      <c r="C3211" t="s">
        <v>6977</v>
      </c>
      <c r="D3211" t="s">
        <v>6978</v>
      </c>
      <c r="E3211">
        <v>36</v>
      </c>
      <c r="F3211" t="s">
        <v>31</v>
      </c>
      <c r="G3211" t="s">
        <v>168</v>
      </c>
      <c r="H3211" t="s">
        <v>169</v>
      </c>
      <c r="I3211" t="s">
        <v>62</v>
      </c>
      <c r="J3211" t="s">
        <v>143</v>
      </c>
      <c r="K3211">
        <v>3</v>
      </c>
      <c r="L3211" s="2">
        <v>1800</v>
      </c>
      <c r="M3211">
        <v>10</v>
      </c>
      <c r="N3211" s="2">
        <v>5400</v>
      </c>
      <c r="O3211" s="2">
        <v>540</v>
      </c>
      <c r="P3211" s="2">
        <v>4860</v>
      </c>
      <c r="Q3211" s="2">
        <v>2760.39</v>
      </c>
      <c r="R3211" s="2">
        <v>2099.61</v>
      </c>
      <c r="S3211" t="s">
        <v>53</v>
      </c>
      <c r="T3211" t="s">
        <v>222</v>
      </c>
      <c r="U3211" t="s">
        <v>38</v>
      </c>
      <c r="V3211" t="s">
        <v>39</v>
      </c>
      <c r="W3211" t="s">
        <v>40</v>
      </c>
      <c r="X3211" t="s">
        <v>41</v>
      </c>
      <c r="Y3211" t="s">
        <v>42</v>
      </c>
      <c r="Z3211" t="s">
        <v>223</v>
      </c>
      <c r="AA3211" t="s">
        <v>44</v>
      </c>
      <c r="AB3211" t="s">
        <v>44</v>
      </c>
    </row>
    <row r="3212" spans="1:28" x14ac:dyDescent="0.25">
      <c r="A3212" t="s">
        <v>6979</v>
      </c>
      <c r="B3212" s="1">
        <v>45551</v>
      </c>
      <c r="C3212" t="s">
        <v>461</v>
      </c>
      <c r="D3212" t="s">
        <v>462</v>
      </c>
      <c r="E3212">
        <v>48</v>
      </c>
      <c r="F3212" t="s">
        <v>31</v>
      </c>
      <c r="G3212" t="s">
        <v>298</v>
      </c>
      <c r="H3212" t="s">
        <v>299</v>
      </c>
      <c r="I3212" t="s">
        <v>103</v>
      </c>
      <c r="J3212" t="s">
        <v>104</v>
      </c>
      <c r="K3212">
        <v>1</v>
      </c>
      <c r="L3212" s="2">
        <v>700</v>
      </c>
      <c r="M3212">
        <v>25</v>
      </c>
      <c r="N3212" s="2">
        <v>700</v>
      </c>
      <c r="O3212" s="2">
        <v>175</v>
      </c>
      <c r="P3212" s="2">
        <v>525</v>
      </c>
      <c r="Q3212" s="2">
        <v>374.1</v>
      </c>
      <c r="R3212" s="2">
        <v>150.9</v>
      </c>
      <c r="S3212" t="s">
        <v>64</v>
      </c>
      <c r="T3212" t="s">
        <v>578</v>
      </c>
      <c r="U3212" t="s">
        <v>579</v>
      </c>
      <c r="V3212" t="s">
        <v>39</v>
      </c>
      <c r="W3212" t="s">
        <v>92</v>
      </c>
      <c r="X3212" t="s">
        <v>41</v>
      </c>
      <c r="Y3212" t="s">
        <v>42</v>
      </c>
      <c r="Z3212" t="s">
        <v>43</v>
      </c>
      <c r="AA3212" t="s">
        <v>44</v>
      </c>
      <c r="AB3212" t="s">
        <v>44</v>
      </c>
    </row>
    <row r="3213" spans="1:28" x14ac:dyDescent="0.25">
      <c r="A3213" t="s">
        <v>6980</v>
      </c>
      <c r="B3213" s="1">
        <v>45551</v>
      </c>
      <c r="C3213" t="s">
        <v>3550</v>
      </c>
      <c r="D3213" t="s">
        <v>3551</v>
      </c>
      <c r="E3213">
        <v>49</v>
      </c>
      <c r="F3213" t="s">
        <v>48</v>
      </c>
      <c r="G3213" t="s">
        <v>366</v>
      </c>
      <c r="H3213" t="s">
        <v>367</v>
      </c>
      <c r="I3213" t="s">
        <v>34</v>
      </c>
      <c r="J3213" t="s">
        <v>130</v>
      </c>
      <c r="K3213">
        <v>4</v>
      </c>
      <c r="L3213" s="2">
        <v>14500</v>
      </c>
      <c r="M3213">
        <v>0</v>
      </c>
      <c r="N3213" s="2">
        <v>58000</v>
      </c>
      <c r="O3213" s="2">
        <v>0</v>
      </c>
      <c r="P3213" s="2">
        <v>58000</v>
      </c>
      <c r="Q3213" s="2">
        <v>33320.199999999997</v>
      </c>
      <c r="R3213" s="2">
        <v>24679.8</v>
      </c>
      <c r="S3213" t="s">
        <v>36</v>
      </c>
      <c r="T3213" t="s">
        <v>163</v>
      </c>
      <c r="U3213" t="s">
        <v>164</v>
      </c>
      <c r="V3213" t="s">
        <v>39</v>
      </c>
      <c r="W3213" t="s">
        <v>40</v>
      </c>
      <c r="X3213" t="s">
        <v>41</v>
      </c>
      <c r="Y3213" t="s">
        <v>42</v>
      </c>
      <c r="Z3213" t="s">
        <v>43</v>
      </c>
      <c r="AA3213" t="s">
        <v>44</v>
      </c>
      <c r="AB3213" t="s">
        <v>44</v>
      </c>
    </row>
    <row r="3214" spans="1:28" x14ac:dyDescent="0.25">
      <c r="A3214" t="s">
        <v>6981</v>
      </c>
      <c r="B3214" s="1">
        <v>45551</v>
      </c>
      <c r="C3214" t="s">
        <v>6982</v>
      </c>
      <c r="D3214" t="s">
        <v>6983</v>
      </c>
      <c r="E3214">
        <v>50</v>
      </c>
      <c r="F3214" t="s">
        <v>31</v>
      </c>
      <c r="G3214" t="s">
        <v>119</v>
      </c>
      <c r="H3214" t="s">
        <v>120</v>
      </c>
      <c r="I3214" t="s">
        <v>62</v>
      </c>
      <c r="J3214" t="s">
        <v>121</v>
      </c>
      <c r="K3214">
        <v>3</v>
      </c>
      <c r="L3214" s="2">
        <v>4800</v>
      </c>
      <c r="M3214">
        <v>10</v>
      </c>
      <c r="N3214" s="2">
        <v>14400</v>
      </c>
      <c r="O3214" s="2">
        <v>1440</v>
      </c>
      <c r="P3214" s="2">
        <v>12960</v>
      </c>
      <c r="Q3214" s="2">
        <v>8505.3799999999992</v>
      </c>
      <c r="R3214" s="2">
        <v>4454.62</v>
      </c>
      <c r="S3214" t="s">
        <v>53</v>
      </c>
      <c r="T3214" t="s">
        <v>275</v>
      </c>
      <c r="U3214" t="s">
        <v>123</v>
      </c>
      <c r="V3214" t="s">
        <v>39</v>
      </c>
      <c r="W3214" t="s">
        <v>40</v>
      </c>
      <c r="X3214" t="s">
        <v>41</v>
      </c>
      <c r="Y3214" t="s">
        <v>56</v>
      </c>
      <c r="Z3214" t="s">
        <v>144</v>
      </c>
      <c r="AA3214" t="s">
        <v>68</v>
      </c>
      <c r="AB3214" t="s">
        <v>44</v>
      </c>
    </row>
    <row r="3215" spans="1:28" x14ac:dyDescent="0.25">
      <c r="A3215" t="s">
        <v>6984</v>
      </c>
      <c r="B3215" s="1">
        <v>45552</v>
      </c>
      <c r="C3215" t="s">
        <v>6985</v>
      </c>
      <c r="D3215" t="s">
        <v>6986</v>
      </c>
      <c r="E3215">
        <v>51</v>
      </c>
      <c r="F3215" t="s">
        <v>31</v>
      </c>
      <c r="G3215" t="s">
        <v>285</v>
      </c>
      <c r="H3215" t="s">
        <v>286</v>
      </c>
      <c r="I3215" t="s">
        <v>34</v>
      </c>
      <c r="J3215" t="s">
        <v>121</v>
      </c>
      <c r="K3215">
        <v>3</v>
      </c>
      <c r="L3215" s="2">
        <v>3200</v>
      </c>
      <c r="M3215">
        <v>30</v>
      </c>
      <c r="N3215" s="2">
        <v>9600</v>
      </c>
      <c r="O3215" s="2">
        <v>2880</v>
      </c>
      <c r="P3215" s="2">
        <v>6720</v>
      </c>
      <c r="Q3215" s="2">
        <v>4129.07</v>
      </c>
      <c r="R3215" s="2">
        <v>2590.9299999999998</v>
      </c>
      <c r="S3215" t="s">
        <v>53</v>
      </c>
      <c r="T3215" t="s">
        <v>290</v>
      </c>
      <c r="U3215" t="s">
        <v>291</v>
      </c>
      <c r="V3215" t="s">
        <v>39</v>
      </c>
      <c r="W3215" t="s">
        <v>83</v>
      </c>
      <c r="X3215" t="s">
        <v>41</v>
      </c>
      <c r="Y3215" t="s">
        <v>56</v>
      </c>
      <c r="Z3215" t="s">
        <v>43</v>
      </c>
      <c r="AA3215" t="s">
        <v>44</v>
      </c>
      <c r="AB3215" t="s">
        <v>44</v>
      </c>
    </row>
    <row r="3216" spans="1:28" x14ac:dyDescent="0.25">
      <c r="A3216" t="s">
        <v>6987</v>
      </c>
      <c r="B3216" s="1">
        <v>45552</v>
      </c>
      <c r="C3216" t="s">
        <v>6490</v>
      </c>
      <c r="D3216" t="s">
        <v>6491</v>
      </c>
      <c r="E3216">
        <v>26</v>
      </c>
      <c r="F3216" t="s">
        <v>31</v>
      </c>
      <c r="G3216" t="s">
        <v>344</v>
      </c>
      <c r="H3216" t="s">
        <v>345</v>
      </c>
      <c r="I3216" t="s">
        <v>34</v>
      </c>
      <c r="J3216" t="s">
        <v>121</v>
      </c>
      <c r="K3216">
        <v>1</v>
      </c>
      <c r="L3216" s="2">
        <v>1600</v>
      </c>
      <c r="M3216">
        <v>10</v>
      </c>
      <c r="N3216" s="2">
        <v>1600</v>
      </c>
      <c r="O3216" s="2">
        <v>160</v>
      </c>
      <c r="P3216" s="2">
        <v>1440</v>
      </c>
      <c r="Q3216" s="2">
        <v>1012.7</v>
      </c>
      <c r="R3216" s="2">
        <v>427.3</v>
      </c>
      <c r="S3216" t="s">
        <v>53</v>
      </c>
      <c r="T3216" t="s">
        <v>136</v>
      </c>
      <c r="U3216" t="s">
        <v>38</v>
      </c>
      <c r="V3216" t="s">
        <v>39</v>
      </c>
      <c r="W3216" t="s">
        <v>92</v>
      </c>
      <c r="X3216" t="s">
        <v>41</v>
      </c>
      <c r="Y3216" t="s">
        <v>42</v>
      </c>
      <c r="Z3216" t="s">
        <v>43</v>
      </c>
      <c r="AA3216" t="s">
        <v>44</v>
      </c>
      <c r="AB3216" t="s">
        <v>68</v>
      </c>
    </row>
    <row r="3217" spans="1:28" x14ac:dyDescent="0.25">
      <c r="A3217" t="s">
        <v>6988</v>
      </c>
      <c r="B3217" s="1">
        <v>45552</v>
      </c>
      <c r="C3217" t="s">
        <v>3244</v>
      </c>
      <c r="D3217" t="s">
        <v>3245</v>
      </c>
      <c r="E3217">
        <v>35</v>
      </c>
      <c r="F3217" t="s">
        <v>48</v>
      </c>
      <c r="G3217" t="s">
        <v>49</v>
      </c>
      <c r="H3217" t="s">
        <v>50</v>
      </c>
      <c r="I3217" t="s">
        <v>51</v>
      </c>
      <c r="J3217" t="s">
        <v>52</v>
      </c>
      <c r="K3217">
        <v>1</v>
      </c>
      <c r="L3217" s="2">
        <v>500</v>
      </c>
      <c r="M3217">
        <v>15</v>
      </c>
      <c r="N3217" s="2">
        <v>500</v>
      </c>
      <c r="O3217" s="2">
        <v>75</v>
      </c>
      <c r="P3217" s="2">
        <v>425</v>
      </c>
      <c r="Q3217" s="2">
        <v>261.05</v>
      </c>
      <c r="R3217" s="2">
        <v>163.95</v>
      </c>
      <c r="S3217" t="s">
        <v>53</v>
      </c>
      <c r="T3217" t="s">
        <v>37</v>
      </c>
      <c r="U3217" t="s">
        <v>38</v>
      </c>
      <c r="V3217" t="s">
        <v>39</v>
      </c>
      <c r="W3217" t="s">
        <v>40</v>
      </c>
      <c r="X3217" t="s">
        <v>97</v>
      </c>
      <c r="Y3217" t="s">
        <v>42</v>
      </c>
      <c r="Z3217" t="s">
        <v>43</v>
      </c>
      <c r="AA3217" t="s">
        <v>44</v>
      </c>
      <c r="AB3217" t="s">
        <v>44</v>
      </c>
    </row>
    <row r="3218" spans="1:28" x14ac:dyDescent="0.25">
      <c r="A3218" t="s">
        <v>6989</v>
      </c>
      <c r="B3218" s="1">
        <v>45552</v>
      </c>
      <c r="C3218" t="s">
        <v>6990</v>
      </c>
      <c r="D3218" t="s">
        <v>6991</v>
      </c>
      <c r="E3218">
        <v>20</v>
      </c>
      <c r="F3218" t="s">
        <v>111</v>
      </c>
      <c r="G3218" t="s">
        <v>561</v>
      </c>
      <c r="H3218" t="s">
        <v>562</v>
      </c>
      <c r="I3218" t="s">
        <v>34</v>
      </c>
      <c r="J3218" t="s">
        <v>143</v>
      </c>
      <c r="K3218">
        <v>1</v>
      </c>
      <c r="L3218" s="2">
        <v>900</v>
      </c>
      <c r="M3218">
        <v>15</v>
      </c>
      <c r="N3218" s="2">
        <v>900</v>
      </c>
      <c r="O3218" s="2">
        <v>135</v>
      </c>
      <c r="P3218" s="2">
        <v>765</v>
      </c>
      <c r="Q3218" s="2">
        <v>608.48</v>
      </c>
      <c r="R3218" s="2">
        <v>156.52000000000001</v>
      </c>
      <c r="S3218" t="s">
        <v>53</v>
      </c>
      <c r="T3218" t="s">
        <v>136</v>
      </c>
      <c r="U3218" t="s">
        <v>38</v>
      </c>
      <c r="V3218" t="s">
        <v>39</v>
      </c>
      <c r="W3218" t="s">
        <v>66</v>
      </c>
      <c r="X3218" t="s">
        <v>97</v>
      </c>
      <c r="Y3218" t="s">
        <v>56</v>
      </c>
      <c r="Z3218" t="s">
        <v>43</v>
      </c>
      <c r="AA3218" t="s">
        <v>44</v>
      </c>
      <c r="AB3218" t="s">
        <v>44</v>
      </c>
    </row>
    <row r="3219" spans="1:28" x14ac:dyDescent="0.25">
      <c r="A3219" t="s">
        <v>6992</v>
      </c>
      <c r="B3219" s="1">
        <v>45552</v>
      </c>
      <c r="C3219" t="s">
        <v>888</v>
      </c>
      <c r="D3219" t="s">
        <v>889</v>
      </c>
      <c r="E3219">
        <v>19</v>
      </c>
      <c r="F3219" t="s">
        <v>111</v>
      </c>
      <c r="G3219" t="s">
        <v>387</v>
      </c>
      <c r="H3219" t="s">
        <v>388</v>
      </c>
      <c r="I3219" t="s">
        <v>74</v>
      </c>
      <c r="J3219" t="s">
        <v>75</v>
      </c>
      <c r="K3219">
        <v>1</v>
      </c>
      <c r="L3219" s="2">
        <v>3200</v>
      </c>
      <c r="M3219">
        <v>0</v>
      </c>
      <c r="N3219" s="2">
        <v>3200</v>
      </c>
      <c r="O3219" s="2">
        <v>0</v>
      </c>
      <c r="P3219" s="2">
        <v>3200</v>
      </c>
      <c r="Q3219" s="2">
        <v>1977.64</v>
      </c>
      <c r="R3219" s="2">
        <v>1222.3599999999999</v>
      </c>
      <c r="S3219" t="s">
        <v>53</v>
      </c>
      <c r="T3219" t="s">
        <v>398</v>
      </c>
      <c r="U3219" t="s">
        <v>399</v>
      </c>
      <c r="V3219" t="s">
        <v>39</v>
      </c>
      <c r="W3219" t="s">
        <v>83</v>
      </c>
      <c r="X3219" t="s">
        <v>41</v>
      </c>
      <c r="Y3219" t="s">
        <v>56</v>
      </c>
      <c r="Z3219" t="s">
        <v>223</v>
      </c>
      <c r="AA3219" t="s">
        <v>44</v>
      </c>
      <c r="AB3219" t="s">
        <v>44</v>
      </c>
    </row>
    <row r="3220" spans="1:28" x14ac:dyDescent="0.25">
      <c r="A3220" t="s">
        <v>6993</v>
      </c>
      <c r="B3220" s="1">
        <v>45552</v>
      </c>
      <c r="C3220" t="s">
        <v>6994</v>
      </c>
      <c r="D3220" t="s">
        <v>6995</v>
      </c>
      <c r="E3220">
        <v>22</v>
      </c>
      <c r="F3220" t="s">
        <v>48</v>
      </c>
      <c r="G3220" t="s">
        <v>128</v>
      </c>
      <c r="H3220" t="s">
        <v>129</v>
      </c>
      <c r="I3220" t="s">
        <v>74</v>
      </c>
      <c r="J3220" t="s">
        <v>130</v>
      </c>
      <c r="K3220">
        <v>1</v>
      </c>
      <c r="L3220" s="2">
        <v>1700</v>
      </c>
      <c r="M3220">
        <v>15</v>
      </c>
      <c r="N3220" s="2">
        <v>1700</v>
      </c>
      <c r="O3220" s="2">
        <v>255</v>
      </c>
      <c r="P3220" s="2">
        <v>1445</v>
      </c>
      <c r="Q3220" s="2">
        <v>1097.97</v>
      </c>
      <c r="R3220" s="2">
        <v>347.03</v>
      </c>
      <c r="S3220" t="s">
        <v>36</v>
      </c>
      <c r="T3220" t="s">
        <v>263</v>
      </c>
      <c r="U3220" t="s">
        <v>91</v>
      </c>
      <c r="V3220" t="s">
        <v>39</v>
      </c>
      <c r="W3220" t="s">
        <v>137</v>
      </c>
      <c r="X3220" t="s">
        <v>41</v>
      </c>
      <c r="Y3220" t="s">
        <v>42</v>
      </c>
      <c r="Z3220" t="s">
        <v>43</v>
      </c>
      <c r="AA3220" t="s">
        <v>44</v>
      </c>
      <c r="AB3220" t="s">
        <v>44</v>
      </c>
    </row>
    <row r="3221" spans="1:28" x14ac:dyDescent="0.25">
      <c r="A3221" t="s">
        <v>6996</v>
      </c>
      <c r="B3221" s="1">
        <v>45552</v>
      </c>
      <c r="C3221" t="s">
        <v>1358</v>
      </c>
      <c r="D3221" t="s">
        <v>1359</v>
      </c>
      <c r="E3221">
        <v>57</v>
      </c>
      <c r="F3221" t="s">
        <v>31</v>
      </c>
      <c r="G3221" t="s">
        <v>212</v>
      </c>
      <c r="H3221" t="s">
        <v>213</v>
      </c>
      <c r="I3221" t="s">
        <v>51</v>
      </c>
      <c r="J3221" t="s">
        <v>52</v>
      </c>
      <c r="K3221">
        <v>2</v>
      </c>
      <c r="L3221" s="2">
        <v>400</v>
      </c>
      <c r="M3221">
        <v>5</v>
      </c>
      <c r="N3221" s="2">
        <v>800</v>
      </c>
      <c r="O3221" s="2">
        <v>40</v>
      </c>
      <c r="P3221" s="2">
        <v>760</v>
      </c>
      <c r="Q3221" s="2">
        <v>562.49</v>
      </c>
      <c r="R3221" s="2">
        <v>197.51</v>
      </c>
      <c r="S3221" t="s">
        <v>64</v>
      </c>
      <c r="T3221" t="s">
        <v>76</v>
      </c>
      <c r="U3221" t="s">
        <v>77</v>
      </c>
      <c r="V3221" t="s">
        <v>39</v>
      </c>
      <c r="W3221" t="s">
        <v>92</v>
      </c>
      <c r="X3221" t="s">
        <v>41</v>
      </c>
      <c r="Y3221" t="s">
        <v>42</v>
      </c>
      <c r="Z3221" t="s">
        <v>107</v>
      </c>
      <c r="AA3221" t="s">
        <v>44</v>
      </c>
      <c r="AB3221" t="s">
        <v>44</v>
      </c>
    </row>
    <row r="3222" spans="1:28" x14ac:dyDescent="0.25">
      <c r="A3222" t="s">
        <v>6997</v>
      </c>
      <c r="B3222" s="1">
        <v>45552</v>
      </c>
      <c r="C3222" t="s">
        <v>6998</v>
      </c>
      <c r="D3222" t="s">
        <v>6999</v>
      </c>
      <c r="E3222">
        <v>29</v>
      </c>
      <c r="F3222" t="s">
        <v>48</v>
      </c>
      <c r="G3222" t="s">
        <v>134</v>
      </c>
      <c r="H3222" t="s">
        <v>135</v>
      </c>
      <c r="I3222" t="s">
        <v>62</v>
      </c>
      <c r="J3222" t="s">
        <v>130</v>
      </c>
      <c r="K3222">
        <v>2</v>
      </c>
      <c r="L3222" s="2">
        <v>8500</v>
      </c>
      <c r="M3222">
        <v>20</v>
      </c>
      <c r="N3222" s="2">
        <v>17000</v>
      </c>
      <c r="O3222" s="2">
        <v>3400</v>
      </c>
      <c r="P3222" s="2">
        <v>13600</v>
      </c>
      <c r="Q3222" s="2">
        <v>10032.57</v>
      </c>
      <c r="R3222" s="2">
        <v>3567.43</v>
      </c>
      <c r="S3222" t="s">
        <v>53</v>
      </c>
      <c r="T3222" t="s">
        <v>163</v>
      </c>
      <c r="U3222" t="s">
        <v>164</v>
      </c>
      <c r="V3222" t="s">
        <v>39</v>
      </c>
      <c r="W3222" t="s">
        <v>137</v>
      </c>
      <c r="X3222" t="s">
        <v>97</v>
      </c>
      <c r="Y3222" t="s">
        <v>56</v>
      </c>
      <c r="Z3222" t="s">
        <v>43</v>
      </c>
      <c r="AA3222" t="s">
        <v>44</v>
      </c>
      <c r="AB3222" t="s">
        <v>44</v>
      </c>
    </row>
    <row r="3223" spans="1:28" x14ac:dyDescent="0.25">
      <c r="A3223" t="s">
        <v>7000</v>
      </c>
      <c r="B3223" s="1">
        <v>45552</v>
      </c>
      <c r="C3223" t="s">
        <v>5520</v>
      </c>
      <c r="D3223" t="s">
        <v>5521</v>
      </c>
      <c r="E3223">
        <v>37</v>
      </c>
      <c r="F3223" t="s">
        <v>31</v>
      </c>
      <c r="G3223" t="s">
        <v>285</v>
      </c>
      <c r="H3223" t="s">
        <v>286</v>
      </c>
      <c r="I3223" t="s">
        <v>34</v>
      </c>
      <c r="J3223" t="s">
        <v>121</v>
      </c>
      <c r="K3223">
        <v>4</v>
      </c>
      <c r="L3223" s="2">
        <v>3200</v>
      </c>
      <c r="M3223">
        <v>10</v>
      </c>
      <c r="N3223" s="2">
        <v>12800</v>
      </c>
      <c r="O3223" s="2">
        <v>1280</v>
      </c>
      <c r="P3223" s="2">
        <v>11520</v>
      </c>
      <c r="Q3223" s="2">
        <v>7782.95</v>
      </c>
      <c r="R3223" s="2">
        <v>3737.05</v>
      </c>
      <c r="S3223" t="s">
        <v>53</v>
      </c>
      <c r="T3223" t="s">
        <v>578</v>
      </c>
      <c r="U3223" t="s">
        <v>579</v>
      </c>
      <c r="V3223" t="s">
        <v>39</v>
      </c>
      <c r="W3223" t="s">
        <v>137</v>
      </c>
      <c r="X3223" t="s">
        <v>97</v>
      </c>
      <c r="Y3223" t="s">
        <v>42</v>
      </c>
      <c r="Z3223" t="s">
        <v>43</v>
      </c>
      <c r="AA3223" t="s">
        <v>44</v>
      </c>
      <c r="AB3223" t="s">
        <v>44</v>
      </c>
    </row>
    <row r="3224" spans="1:28" x14ac:dyDescent="0.25">
      <c r="A3224" t="s">
        <v>7001</v>
      </c>
      <c r="B3224" s="1">
        <v>45552</v>
      </c>
      <c r="C3224" t="s">
        <v>6154</v>
      </c>
      <c r="D3224" t="s">
        <v>6155</v>
      </c>
      <c r="E3224">
        <v>50</v>
      </c>
      <c r="F3224" t="s">
        <v>31</v>
      </c>
      <c r="G3224" t="s">
        <v>158</v>
      </c>
      <c r="H3224" t="s">
        <v>159</v>
      </c>
      <c r="I3224" t="s">
        <v>51</v>
      </c>
      <c r="J3224" t="s">
        <v>52</v>
      </c>
      <c r="K3224">
        <v>2</v>
      </c>
      <c r="L3224" s="2">
        <v>650</v>
      </c>
      <c r="M3224">
        <v>30</v>
      </c>
      <c r="N3224" s="2">
        <v>1300</v>
      </c>
      <c r="O3224" s="2">
        <v>390</v>
      </c>
      <c r="P3224" s="2">
        <v>910</v>
      </c>
      <c r="Q3224" s="2">
        <v>576.39</v>
      </c>
      <c r="R3224" s="2">
        <v>333.61</v>
      </c>
      <c r="S3224" t="s">
        <v>64</v>
      </c>
      <c r="T3224" t="s">
        <v>222</v>
      </c>
      <c r="U3224" t="s">
        <v>38</v>
      </c>
      <c r="V3224" t="s">
        <v>39</v>
      </c>
      <c r="W3224" t="s">
        <v>124</v>
      </c>
      <c r="X3224" t="s">
        <v>97</v>
      </c>
      <c r="Y3224" t="s">
        <v>56</v>
      </c>
      <c r="Z3224" t="s">
        <v>43</v>
      </c>
      <c r="AA3224" t="s">
        <v>44</v>
      </c>
      <c r="AB3224" t="s">
        <v>44</v>
      </c>
    </row>
    <row r="3225" spans="1:28" x14ac:dyDescent="0.25">
      <c r="A3225" t="s">
        <v>7002</v>
      </c>
      <c r="B3225" s="1">
        <v>45552</v>
      </c>
      <c r="C3225" t="s">
        <v>1295</v>
      </c>
      <c r="D3225" t="s">
        <v>1296</v>
      </c>
      <c r="E3225">
        <v>43</v>
      </c>
      <c r="F3225" t="s">
        <v>111</v>
      </c>
      <c r="G3225" t="s">
        <v>436</v>
      </c>
      <c r="H3225" t="s">
        <v>437</v>
      </c>
      <c r="I3225" t="s">
        <v>74</v>
      </c>
      <c r="J3225" t="s">
        <v>190</v>
      </c>
      <c r="K3225">
        <v>1</v>
      </c>
      <c r="L3225" s="2">
        <v>1800</v>
      </c>
      <c r="M3225">
        <v>25</v>
      </c>
      <c r="N3225" s="2">
        <v>1800</v>
      </c>
      <c r="O3225" s="2">
        <v>450</v>
      </c>
      <c r="P3225" s="2">
        <v>1350</v>
      </c>
      <c r="Q3225" s="2">
        <v>770.1</v>
      </c>
      <c r="R3225" s="2">
        <v>579.9</v>
      </c>
      <c r="S3225" t="s">
        <v>53</v>
      </c>
      <c r="T3225" t="s">
        <v>578</v>
      </c>
      <c r="U3225" t="s">
        <v>579</v>
      </c>
      <c r="V3225" t="s">
        <v>39</v>
      </c>
      <c r="W3225" t="s">
        <v>83</v>
      </c>
      <c r="X3225" t="s">
        <v>41</v>
      </c>
      <c r="Y3225" t="s">
        <v>56</v>
      </c>
      <c r="Z3225" t="s">
        <v>43</v>
      </c>
      <c r="AA3225" t="s">
        <v>44</v>
      </c>
      <c r="AB3225" t="s">
        <v>44</v>
      </c>
    </row>
    <row r="3226" spans="1:28" x14ac:dyDescent="0.25">
      <c r="A3226" t="s">
        <v>7003</v>
      </c>
      <c r="B3226" s="1">
        <v>45552</v>
      </c>
      <c r="C3226" t="s">
        <v>4664</v>
      </c>
      <c r="D3226" t="s">
        <v>4665</v>
      </c>
      <c r="E3226">
        <v>26</v>
      </c>
      <c r="F3226" t="s">
        <v>31</v>
      </c>
      <c r="G3226" t="s">
        <v>81</v>
      </c>
      <c r="H3226" t="s">
        <v>82</v>
      </c>
      <c r="I3226" t="s">
        <v>51</v>
      </c>
      <c r="J3226" t="s">
        <v>52</v>
      </c>
      <c r="K3226">
        <v>1</v>
      </c>
      <c r="L3226" s="2">
        <v>600</v>
      </c>
      <c r="M3226">
        <v>15</v>
      </c>
      <c r="N3226" s="2">
        <v>600</v>
      </c>
      <c r="O3226" s="2">
        <v>90</v>
      </c>
      <c r="P3226" s="2">
        <v>510</v>
      </c>
      <c r="Q3226" s="2">
        <v>388.93</v>
      </c>
      <c r="R3226" s="2">
        <v>121.07</v>
      </c>
      <c r="S3226" t="s">
        <v>36</v>
      </c>
      <c r="T3226" t="s">
        <v>290</v>
      </c>
      <c r="U3226" t="s">
        <v>291</v>
      </c>
      <c r="V3226" t="s">
        <v>39</v>
      </c>
      <c r="W3226" t="s">
        <v>124</v>
      </c>
      <c r="X3226" t="s">
        <v>41</v>
      </c>
      <c r="Y3226" t="s">
        <v>56</v>
      </c>
      <c r="Z3226" t="s">
        <v>43</v>
      </c>
      <c r="AA3226" t="s">
        <v>44</v>
      </c>
      <c r="AB3226" t="s">
        <v>68</v>
      </c>
    </row>
    <row r="3227" spans="1:28" x14ac:dyDescent="0.25">
      <c r="A3227" t="s">
        <v>7004</v>
      </c>
      <c r="B3227" s="1">
        <v>45553</v>
      </c>
      <c r="C3227" t="s">
        <v>1019</v>
      </c>
      <c r="D3227" t="s">
        <v>1020</v>
      </c>
      <c r="E3227">
        <v>32</v>
      </c>
      <c r="F3227" t="s">
        <v>111</v>
      </c>
      <c r="G3227" t="s">
        <v>188</v>
      </c>
      <c r="H3227" t="s">
        <v>189</v>
      </c>
      <c r="I3227" t="s">
        <v>34</v>
      </c>
      <c r="J3227" t="s">
        <v>190</v>
      </c>
      <c r="K3227">
        <v>2</v>
      </c>
      <c r="L3227" s="2">
        <v>1800</v>
      </c>
      <c r="M3227">
        <v>25</v>
      </c>
      <c r="N3227" s="2">
        <v>3600</v>
      </c>
      <c r="O3227" s="2">
        <v>900</v>
      </c>
      <c r="P3227" s="2">
        <v>2700</v>
      </c>
      <c r="Q3227" s="2">
        <v>2017.67</v>
      </c>
      <c r="R3227" s="2">
        <v>682.33</v>
      </c>
      <c r="S3227" t="s">
        <v>64</v>
      </c>
      <c r="T3227" t="s">
        <v>122</v>
      </c>
      <c r="U3227" t="s">
        <v>123</v>
      </c>
      <c r="V3227" t="s">
        <v>39</v>
      </c>
      <c r="W3227" t="s">
        <v>83</v>
      </c>
      <c r="X3227" t="s">
        <v>97</v>
      </c>
      <c r="Y3227" t="s">
        <v>42</v>
      </c>
      <c r="Z3227" t="s">
        <v>43</v>
      </c>
      <c r="AA3227" t="s">
        <v>44</v>
      </c>
      <c r="AB3227" t="s">
        <v>44</v>
      </c>
    </row>
    <row r="3228" spans="1:28" x14ac:dyDescent="0.25">
      <c r="A3228" t="s">
        <v>7005</v>
      </c>
      <c r="B3228" s="1">
        <v>45553</v>
      </c>
      <c r="C3228" t="s">
        <v>3788</v>
      </c>
      <c r="D3228" t="s">
        <v>3789</v>
      </c>
      <c r="E3228">
        <v>59</v>
      </c>
      <c r="F3228" t="s">
        <v>31</v>
      </c>
      <c r="G3228" t="s">
        <v>60</v>
      </c>
      <c r="H3228" t="s">
        <v>61</v>
      </c>
      <c r="I3228" t="s">
        <v>62</v>
      </c>
      <c r="J3228" t="s">
        <v>63</v>
      </c>
      <c r="K3228">
        <v>1</v>
      </c>
      <c r="L3228" s="2">
        <v>3500</v>
      </c>
      <c r="M3228">
        <v>15</v>
      </c>
      <c r="N3228" s="2">
        <v>3500</v>
      </c>
      <c r="O3228" s="2">
        <v>525</v>
      </c>
      <c r="P3228" s="2">
        <v>2975</v>
      </c>
      <c r="Q3228" s="2">
        <v>2435.14</v>
      </c>
      <c r="R3228" s="2">
        <v>539.86</v>
      </c>
      <c r="S3228" t="s">
        <v>64</v>
      </c>
      <c r="T3228" t="s">
        <v>90</v>
      </c>
      <c r="U3228" t="s">
        <v>91</v>
      </c>
      <c r="V3228" t="s">
        <v>39</v>
      </c>
      <c r="W3228" t="s">
        <v>137</v>
      </c>
      <c r="X3228" t="s">
        <v>41</v>
      </c>
      <c r="Y3228" t="s">
        <v>56</v>
      </c>
      <c r="Z3228" t="s">
        <v>43</v>
      </c>
      <c r="AA3228" t="s">
        <v>44</v>
      </c>
      <c r="AB3228" t="s">
        <v>68</v>
      </c>
    </row>
    <row r="3229" spans="1:28" x14ac:dyDescent="0.25">
      <c r="A3229" t="s">
        <v>7006</v>
      </c>
      <c r="B3229" s="1">
        <v>45553</v>
      </c>
      <c r="C3229" t="s">
        <v>1668</v>
      </c>
      <c r="D3229" t="s">
        <v>1669</v>
      </c>
      <c r="E3229">
        <v>55</v>
      </c>
      <c r="F3229" t="s">
        <v>31</v>
      </c>
      <c r="G3229" t="s">
        <v>561</v>
      </c>
      <c r="H3229" t="s">
        <v>562</v>
      </c>
      <c r="I3229" t="s">
        <v>34</v>
      </c>
      <c r="J3229" t="s">
        <v>143</v>
      </c>
      <c r="K3229">
        <v>3</v>
      </c>
      <c r="L3229" s="2">
        <v>900</v>
      </c>
      <c r="M3229">
        <v>25</v>
      </c>
      <c r="N3229" s="2">
        <v>2700</v>
      </c>
      <c r="O3229" s="2">
        <v>675</v>
      </c>
      <c r="P3229" s="2">
        <v>2025</v>
      </c>
      <c r="Q3229" s="2">
        <v>1568.51</v>
      </c>
      <c r="R3229" s="2">
        <v>456.49</v>
      </c>
      <c r="S3229" t="s">
        <v>53</v>
      </c>
      <c r="T3229" t="s">
        <v>114</v>
      </c>
      <c r="U3229" t="s">
        <v>115</v>
      </c>
      <c r="V3229" t="s">
        <v>39</v>
      </c>
      <c r="W3229" t="s">
        <v>92</v>
      </c>
      <c r="X3229" t="s">
        <v>97</v>
      </c>
      <c r="Y3229" t="s">
        <v>56</v>
      </c>
      <c r="Z3229" t="s">
        <v>43</v>
      </c>
      <c r="AA3229" t="s">
        <v>44</v>
      </c>
      <c r="AB3229" t="s">
        <v>68</v>
      </c>
    </row>
    <row r="3230" spans="1:28" x14ac:dyDescent="0.25">
      <c r="A3230" t="s">
        <v>7007</v>
      </c>
      <c r="B3230" s="1">
        <v>45553</v>
      </c>
      <c r="C3230" t="s">
        <v>7008</v>
      </c>
      <c r="D3230" t="s">
        <v>7009</v>
      </c>
      <c r="E3230">
        <v>58</v>
      </c>
      <c r="F3230" t="s">
        <v>48</v>
      </c>
      <c r="G3230" t="s">
        <v>202</v>
      </c>
      <c r="H3230" t="s">
        <v>203</v>
      </c>
      <c r="I3230" t="s">
        <v>103</v>
      </c>
      <c r="J3230" t="s">
        <v>104</v>
      </c>
      <c r="K3230">
        <v>1</v>
      </c>
      <c r="L3230" s="2">
        <v>550</v>
      </c>
      <c r="M3230">
        <v>10</v>
      </c>
      <c r="N3230" s="2">
        <v>550</v>
      </c>
      <c r="O3230" s="2">
        <v>55</v>
      </c>
      <c r="P3230" s="2">
        <v>495</v>
      </c>
      <c r="Q3230" s="2">
        <v>371.05</v>
      </c>
      <c r="R3230" s="2">
        <v>123.95</v>
      </c>
      <c r="S3230" t="s">
        <v>36</v>
      </c>
      <c r="T3230" t="s">
        <v>54</v>
      </c>
      <c r="U3230" t="s">
        <v>55</v>
      </c>
      <c r="V3230" t="s">
        <v>39</v>
      </c>
      <c r="W3230" t="s">
        <v>92</v>
      </c>
      <c r="X3230" t="s">
        <v>67</v>
      </c>
      <c r="Y3230" t="s">
        <v>42</v>
      </c>
      <c r="Z3230" t="s">
        <v>43</v>
      </c>
      <c r="AA3230" t="s">
        <v>44</v>
      </c>
      <c r="AB3230" t="s">
        <v>44</v>
      </c>
    </row>
    <row r="3231" spans="1:28" x14ac:dyDescent="0.25">
      <c r="A3231" t="s">
        <v>7010</v>
      </c>
      <c r="B3231" s="1">
        <v>45553</v>
      </c>
      <c r="C3231" t="s">
        <v>7011</v>
      </c>
      <c r="D3231" t="s">
        <v>7012</v>
      </c>
      <c r="E3231">
        <v>35</v>
      </c>
      <c r="F3231" t="s">
        <v>111</v>
      </c>
      <c r="G3231" t="s">
        <v>188</v>
      </c>
      <c r="H3231" t="s">
        <v>189</v>
      </c>
      <c r="I3231" t="s">
        <v>34</v>
      </c>
      <c r="J3231" t="s">
        <v>190</v>
      </c>
      <c r="K3231">
        <v>1</v>
      </c>
      <c r="L3231" s="2">
        <v>1800</v>
      </c>
      <c r="M3231">
        <v>0</v>
      </c>
      <c r="N3231" s="2">
        <v>1800</v>
      </c>
      <c r="O3231" s="2">
        <v>0</v>
      </c>
      <c r="P3231" s="2">
        <v>1800</v>
      </c>
      <c r="Q3231" s="2">
        <v>1011.97</v>
      </c>
      <c r="R3231" s="2">
        <v>788.03</v>
      </c>
      <c r="S3231" t="s">
        <v>53</v>
      </c>
      <c r="T3231" t="s">
        <v>105</v>
      </c>
      <c r="U3231" t="s">
        <v>106</v>
      </c>
      <c r="V3231" t="s">
        <v>39</v>
      </c>
      <c r="W3231" t="s">
        <v>83</v>
      </c>
      <c r="X3231" t="s">
        <v>97</v>
      </c>
      <c r="Y3231" t="s">
        <v>56</v>
      </c>
      <c r="Z3231" t="s">
        <v>43</v>
      </c>
      <c r="AA3231" t="s">
        <v>44</v>
      </c>
      <c r="AB3231" t="s">
        <v>44</v>
      </c>
    </row>
    <row r="3232" spans="1:28" x14ac:dyDescent="0.25">
      <c r="A3232" t="s">
        <v>7013</v>
      </c>
      <c r="B3232" s="1">
        <v>45553</v>
      </c>
      <c r="C3232" t="s">
        <v>1497</v>
      </c>
      <c r="D3232" t="s">
        <v>1498</v>
      </c>
      <c r="E3232">
        <v>50</v>
      </c>
      <c r="F3232" t="s">
        <v>31</v>
      </c>
      <c r="G3232" t="s">
        <v>227</v>
      </c>
      <c r="H3232" t="s">
        <v>228</v>
      </c>
      <c r="I3232" t="s">
        <v>74</v>
      </c>
      <c r="J3232" t="s">
        <v>75</v>
      </c>
      <c r="K3232">
        <v>1</v>
      </c>
      <c r="L3232" s="2">
        <v>1400</v>
      </c>
      <c r="M3232">
        <v>5</v>
      </c>
      <c r="N3232" s="2">
        <v>1400</v>
      </c>
      <c r="O3232" s="2">
        <v>70</v>
      </c>
      <c r="P3232" s="2">
        <v>1330</v>
      </c>
      <c r="Q3232" s="2">
        <v>1011.61</v>
      </c>
      <c r="R3232" s="2">
        <v>318.39</v>
      </c>
      <c r="S3232" t="s">
        <v>64</v>
      </c>
      <c r="T3232" t="s">
        <v>163</v>
      </c>
      <c r="U3232" t="s">
        <v>164</v>
      </c>
      <c r="V3232" t="s">
        <v>39</v>
      </c>
      <c r="W3232" t="s">
        <v>137</v>
      </c>
      <c r="X3232" t="s">
        <v>41</v>
      </c>
      <c r="Y3232" t="s">
        <v>42</v>
      </c>
      <c r="Z3232" t="s">
        <v>107</v>
      </c>
      <c r="AA3232" t="s">
        <v>44</v>
      </c>
      <c r="AB3232" t="s">
        <v>44</v>
      </c>
    </row>
    <row r="3233" spans="1:28" x14ac:dyDescent="0.25">
      <c r="A3233" t="s">
        <v>7014</v>
      </c>
      <c r="B3233" s="1">
        <v>45553</v>
      </c>
      <c r="C3233" t="s">
        <v>1565</v>
      </c>
      <c r="D3233" t="s">
        <v>1566</v>
      </c>
      <c r="E3233">
        <v>59</v>
      </c>
      <c r="F3233" t="s">
        <v>48</v>
      </c>
      <c r="G3233" t="s">
        <v>352</v>
      </c>
      <c r="H3233" t="s">
        <v>353</v>
      </c>
      <c r="I3233" t="s">
        <v>103</v>
      </c>
      <c r="J3233" t="s">
        <v>104</v>
      </c>
      <c r="K3233">
        <v>1</v>
      </c>
      <c r="L3233" s="2">
        <v>850</v>
      </c>
      <c r="M3233">
        <v>0</v>
      </c>
      <c r="N3233" s="2">
        <v>850</v>
      </c>
      <c r="O3233" s="2">
        <v>0</v>
      </c>
      <c r="P3233" s="2">
        <v>850</v>
      </c>
      <c r="Q3233" s="2">
        <v>588.07000000000005</v>
      </c>
      <c r="R3233" s="2">
        <v>261.93</v>
      </c>
      <c r="S3233" t="s">
        <v>36</v>
      </c>
      <c r="T3233" t="s">
        <v>54</v>
      </c>
      <c r="U3233" t="s">
        <v>55</v>
      </c>
      <c r="V3233" t="s">
        <v>39</v>
      </c>
      <c r="W3233" t="s">
        <v>92</v>
      </c>
      <c r="X3233" t="s">
        <v>97</v>
      </c>
      <c r="Y3233" t="s">
        <v>56</v>
      </c>
      <c r="Z3233" t="s">
        <v>107</v>
      </c>
      <c r="AA3233" t="s">
        <v>44</v>
      </c>
      <c r="AB3233" t="s">
        <v>44</v>
      </c>
    </row>
    <row r="3234" spans="1:28" x14ac:dyDescent="0.25">
      <c r="A3234" t="s">
        <v>7015</v>
      </c>
      <c r="B3234" s="1">
        <v>45553</v>
      </c>
      <c r="C3234" t="s">
        <v>5364</v>
      </c>
      <c r="D3234" t="s">
        <v>5365</v>
      </c>
      <c r="E3234">
        <v>46</v>
      </c>
      <c r="F3234" t="s">
        <v>48</v>
      </c>
      <c r="G3234" t="s">
        <v>148</v>
      </c>
      <c r="H3234" t="s">
        <v>149</v>
      </c>
      <c r="I3234" t="s">
        <v>74</v>
      </c>
      <c r="J3234" t="s">
        <v>130</v>
      </c>
      <c r="K3234">
        <v>3</v>
      </c>
      <c r="L3234" s="2">
        <v>3500</v>
      </c>
      <c r="M3234">
        <v>0</v>
      </c>
      <c r="N3234" s="2">
        <v>10500</v>
      </c>
      <c r="O3234" s="2">
        <v>0</v>
      </c>
      <c r="P3234" s="2">
        <v>10500</v>
      </c>
      <c r="Q3234" s="2">
        <v>6366.72</v>
      </c>
      <c r="R3234" s="2">
        <v>4133.28</v>
      </c>
      <c r="S3234" t="s">
        <v>53</v>
      </c>
      <c r="T3234" t="s">
        <v>578</v>
      </c>
      <c r="U3234" t="s">
        <v>579</v>
      </c>
      <c r="V3234" t="s">
        <v>39</v>
      </c>
      <c r="W3234" t="s">
        <v>66</v>
      </c>
      <c r="X3234" t="s">
        <v>97</v>
      </c>
      <c r="Y3234" t="s">
        <v>56</v>
      </c>
      <c r="Z3234" t="s">
        <v>43</v>
      </c>
      <c r="AA3234" t="s">
        <v>44</v>
      </c>
      <c r="AB3234" t="s">
        <v>44</v>
      </c>
    </row>
    <row r="3235" spans="1:28" x14ac:dyDescent="0.25">
      <c r="A3235" t="s">
        <v>7016</v>
      </c>
      <c r="B3235" s="1">
        <v>45553</v>
      </c>
      <c r="C3235" t="s">
        <v>7017</v>
      </c>
      <c r="D3235" t="s">
        <v>7018</v>
      </c>
      <c r="E3235">
        <v>51</v>
      </c>
      <c r="F3235" t="s">
        <v>31</v>
      </c>
      <c r="G3235" t="s">
        <v>176</v>
      </c>
      <c r="H3235" t="s">
        <v>177</v>
      </c>
      <c r="I3235" t="s">
        <v>34</v>
      </c>
      <c r="J3235" t="s">
        <v>35</v>
      </c>
      <c r="K3235">
        <v>2</v>
      </c>
      <c r="L3235" s="2">
        <v>6500</v>
      </c>
      <c r="M3235">
        <v>10</v>
      </c>
      <c r="N3235" s="2">
        <v>13000</v>
      </c>
      <c r="O3235" s="2">
        <v>1300</v>
      </c>
      <c r="P3235" s="2">
        <v>11700</v>
      </c>
      <c r="Q3235" s="2">
        <v>8742.86</v>
      </c>
      <c r="R3235" s="2">
        <v>2957.14</v>
      </c>
      <c r="S3235" t="s">
        <v>36</v>
      </c>
      <c r="T3235" t="s">
        <v>275</v>
      </c>
      <c r="U3235" t="s">
        <v>123</v>
      </c>
      <c r="V3235" t="s">
        <v>39</v>
      </c>
      <c r="W3235" t="s">
        <v>40</v>
      </c>
      <c r="X3235" t="s">
        <v>67</v>
      </c>
      <c r="Y3235" t="s">
        <v>56</v>
      </c>
      <c r="Z3235" t="s">
        <v>43</v>
      </c>
      <c r="AA3235" t="s">
        <v>44</v>
      </c>
      <c r="AB3235" t="s">
        <v>44</v>
      </c>
    </row>
    <row r="3236" spans="1:28" x14ac:dyDescent="0.25">
      <c r="A3236" t="s">
        <v>7019</v>
      </c>
      <c r="B3236" s="1">
        <v>45553</v>
      </c>
      <c r="C3236" t="s">
        <v>500</v>
      </c>
      <c r="D3236" t="s">
        <v>501</v>
      </c>
      <c r="E3236">
        <v>60</v>
      </c>
      <c r="F3236" t="s">
        <v>111</v>
      </c>
      <c r="G3236" t="s">
        <v>212</v>
      </c>
      <c r="H3236" t="s">
        <v>213</v>
      </c>
      <c r="I3236" t="s">
        <v>51</v>
      </c>
      <c r="J3236" t="s">
        <v>52</v>
      </c>
      <c r="K3236">
        <v>5</v>
      </c>
      <c r="L3236" s="2">
        <v>400</v>
      </c>
      <c r="M3236">
        <v>20</v>
      </c>
      <c r="N3236" s="2">
        <v>2000</v>
      </c>
      <c r="O3236" s="2">
        <v>400</v>
      </c>
      <c r="P3236" s="2">
        <v>1600</v>
      </c>
      <c r="Q3236" s="2">
        <v>1164.79</v>
      </c>
      <c r="R3236" s="2">
        <v>435.21</v>
      </c>
      <c r="S3236" t="s">
        <v>36</v>
      </c>
      <c r="T3236" t="s">
        <v>407</v>
      </c>
      <c r="U3236" t="s">
        <v>408</v>
      </c>
      <c r="V3236" t="s">
        <v>39</v>
      </c>
      <c r="W3236" t="s">
        <v>66</v>
      </c>
      <c r="X3236" t="s">
        <v>41</v>
      </c>
      <c r="Y3236" t="s">
        <v>56</v>
      </c>
      <c r="Z3236" t="s">
        <v>43</v>
      </c>
      <c r="AA3236" t="s">
        <v>44</v>
      </c>
      <c r="AB3236" t="s">
        <v>44</v>
      </c>
    </row>
    <row r="3237" spans="1:28" x14ac:dyDescent="0.25">
      <c r="A3237" t="s">
        <v>7020</v>
      </c>
      <c r="B3237" s="1">
        <v>45554</v>
      </c>
      <c r="C3237" t="s">
        <v>4964</v>
      </c>
      <c r="D3237" t="s">
        <v>4965</v>
      </c>
      <c r="E3237">
        <v>41</v>
      </c>
      <c r="F3237" t="s">
        <v>48</v>
      </c>
      <c r="G3237" t="s">
        <v>387</v>
      </c>
      <c r="H3237" t="s">
        <v>388</v>
      </c>
      <c r="I3237" t="s">
        <v>74</v>
      </c>
      <c r="J3237" t="s">
        <v>75</v>
      </c>
      <c r="K3237">
        <v>6</v>
      </c>
      <c r="L3237" s="2">
        <v>3200</v>
      </c>
      <c r="M3237">
        <v>5</v>
      </c>
      <c r="N3237" s="2">
        <v>19200</v>
      </c>
      <c r="O3237" s="2">
        <v>960</v>
      </c>
      <c r="P3237" s="2">
        <v>18240</v>
      </c>
      <c r="Q3237" s="2">
        <v>13496.98</v>
      </c>
      <c r="R3237" s="2">
        <v>4743.0200000000004</v>
      </c>
      <c r="S3237" t="s">
        <v>64</v>
      </c>
      <c r="T3237" t="s">
        <v>105</v>
      </c>
      <c r="U3237" t="s">
        <v>106</v>
      </c>
      <c r="V3237" t="s">
        <v>39</v>
      </c>
      <c r="W3237" t="s">
        <v>92</v>
      </c>
      <c r="X3237" t="s">
        <v>41</v>
      </c>
      <c r="Y3237" t="s">
        <v>56</v>
      </c>
      <c r="Z3237" t="s">
        <v>43</v>
      </c>
      <c r="AA3237" t="s">
        <v>44</v>
      </c>
      <c r="AB3237" t="s">
        <v>44</v>
      </c>
    </row>
    <row r="3238" spans="1:28" x14ac:dyDescent="0.25">
      <c r="A3238" t="s">
        <v>7021</v>
      </c>
      <c r="B3238" s="1">
        <v>45554</v>
      </c>
      <c r="C3238" t="s">
        <v>7022</v>
      </c>
      <c r="D3238" t="s">
        <v>7023</v>
      </c>
      <c r="E3238">
        <v>44</v>
      </c>
      <c r="F3238" t="s">
        <v>111</v>
      </c>
      <c r="G3238" t="s">
        <v>49</v>
      </c>
      <c r="H3238" t="s">
        <v>50</v>
      </c>
      <c r="I3238" t="s">
        <v>51</v>
      </c>
      <c r="J3238" t="s">
        <v>52</v>
      </c>
      <c r="K3238">
        <v>2</v>
      </c>
      <c r="L3238" s="2">
        <v>500</v>
      </c>
      <c r="M3238">
        <v>20</v>
      </c>
      <c r="N3238" s="2">
        <v>1000</v>
      </c>
      <c r="O3238" s="2">
        <v>200</v>
      </c>
      <c r="P3238" s="2">
        <v>800</v>
      </c>
      <c r="Q3238" s="2">
        <v>557.92999999999995</v>
      </c>
      <c r="R3238" s="2">
        <v>242.07</v>
      </c>
      <c r="S3238" t="s">
        <v>53</v>
      </c>
      <c r="T3238" t="s">
        <v>263</v>
      </c>
      <c r="U3238" t="s">
        <v>91</v>
      </c>
      <c r="V3238" t="s">
        <v>39</v>
      </c>
      <c r="W3238" t="s">
        <v>83</v>
      </c>
      <c r="X3238" t="s">
        <v>41</v>
      </c>
      <c r="Y3238" t="s">
        <v>56</v>
      </c>
      <c r="Z3238" t="s">
        <v>43</v>
      </c>
      <c r="AA3238" t="s">
        <v>44</v>
      </c>
      <c r="AB3238" t="s">
        <v>44</v>
      </c>
    </row>
    <row r="3239" spans="1:28" x14ac:dyDescent="0.25">
      <c r="A3239" t="s">
        <v>7024</v>
      </c>
      <c r="B3239" s="1">
        <v>45554</v>
      </c>
      <c r="C3239" t="s">
        <v>5841</v>
      </c>
      <c r="D3239" t="s">
        <v>5842</v>
      </c>
      <c r="E3239">
        <v>54</v>
      </c>
      <c r="F3239" t="s">
        <v>31</v>
      </c>
      <c r="G3239" t="s">
        <v>176</v>
      </c>
      <c r="H3239" t="s">
        <v>177</v>
      </c>
      <c r="I3239" t="s">
        <v>34</v>
      </c>
      <c r="J3239" t="s">
        <v>35</v>
      </c>
      <c r="K3239">
        <v>2</v>
      </c>
      <c r="L3239" s="2">
        <v>6500</v>
      </c>
      <c r="M3239">
        <v>10</v>
      </c>
      <c r="N3239" s="2">
        <v>13000</v>
      </c>
      <c r="O3239" s="2">
        <v>1300</v>
      </c>
      <c r="P3239" s="2">
        <v>11700</v>
      </c>
      <c r="Q3239" s="2">
        <v>8100.67</v>
      </c>
      <c r="R3239" s="2">
        <v>3599.33</v>
      </c>
      <c r="S3239" t="s">
        <v>53</v>
      </c>
      <c r="T3239" t="s">
        <v>263</v>
      </c>
      <c r="U3239" t="s">
        <v>91</v>
      </c>
      <c r="V3239" t="s">
        <v>39</v>
      </c>
      <c r="W3239" t="s">
        <v>92</v>
      </c>
      <c r="X3239" t="s">
        <v>97</v>
      </c>
      <c r="Y3239" t="s">
        <v>56</v>
      </c>
      <c r="Z3239" t="s">
        <v>107</v>
      </c>
      <c r="AA3239" t="s">
        <v>44</v>
      </c>
      <c r="AB3239" t="s">
        <v>44</v>
      </c>
    </row>
    <row r="3240" spans="1:28" x14ac:dyDescent="0.25">
      <c r="A3240" t="s">
        <v>7025</v>
      </c>
      <c r="B3240" s="1">
        <v>45554</v>
      </c>
      <c r="C3240" t="s">
        <v>7026</v>
      </c>
      <c r="D3240" t="s">
        <v>7027</v>
      </c>
      <c r="E3240">
        <v>55</v>
      </c>
      <c r="F3240" t="s">
        <v>48</v>
      </c>
      <c r="G3240" t="s">
        <v>352</v>
      </c>
      <c r="H3240" t="s">
        <v>353</v>
      </c>
      <c r="I3240" t="s">
        <v>103</v>
      </c>
      <c r="J3240" t="s">
        <v>104</v>
      </c>
      <c r="K3240">
        <v>1</v>
      </c>
      <c r="L3240" s="2">
        <v>850</v>
      </c>
      <c r="M3240">
        <v>10</v>
      </c>
      <c r="N3240" s="2">
        <v>850</v>
      </c>
      <c r="O3240" s="2">
        <v>85</v>
      </c>
      <c r="P3240" s="2">
        <v>765</v>
      </c>
      <c r="Q3240" s="2">
        <v>618.15</v>
      </c>
      <c r="R3240" s="2">
        <v>146.85</v>
      </c>
      <c r="S3240" t="s">
        <v>53</v>
      </c>
      <c r="T3240" t="s">
        <v>578</v>
      </c>
      <c r="U3240" t="s">
        <v>579</v>
      </c>
      <c r="V3240" t="s">
        <v>39</v>
      </c>
      <c r="W3240" t="s">
        <v>83</v>
      </c>
      <c r="X3240" t="s">
        <v>41</v>
      </c>
      <c r="Y3240" t="s">
        <v>56</v>
      </c>
      <c r="Z3240" t="s">
        <v>508</v>
      </c>
      <c r="AA3240" t="s">
        <v>44</v>
      </c>
      <c r="AB3240" t="s">
        <v>44</v>
      </c>
    </row>
    <row r="3241" spans="1:28" x14ac:dyDescent="0.25">
      <c r="A3241" t="s">
        <v>7028</v>
      </c>
      <c r="B3241" s="1">
        <v>45554</v>
      </c>
      <c r="C3241" t="s">
        <v>3861</v>
      </c>
      <c r="D3241" t="s">
        <v>3862</v>
      </c>
      <c r="E3241">
        <v>30</v>
      </c>
      <c r="F3241" t="s">
        <v>31</v>
      </c>
      <c r="G3241" t="s">
        <v>128</v>
      </c>
      <c r="H3241" t="s">
        <v>129</v>
      </c>
      <c r="I3241" t="s">
        <v>74</v>
      </c>
      <c r="J3241" t="s">
        <v>130</v>
      </c>
      <c r="K3241">
        <v>2</v>
      </c>
      <c r="L3241" s="2">
        <v>1700</v>
      </c>
      <c r="M3241">
        <v>20</v>
      </c>
      <c r="N3241" s="2">
        <v>3400</v>
      </c>
      <c r="O3241" s="2">
        <v>680</v>
      </c>
      <c r="P3241" s="2">
        <v>2720</v>
      </c>
      <c r="Q3241" s="2">
        <v>1784.19</v>
      </c>
      <c r="R3241" s="2">
        <v>935.81</v>
      </c>
      <c r="S3241" t="s">
        <v>53</v>
      </c>
      <c r="T3241" t="s">
        <v>290</v>
      </c>
      <c r="U3241" t="s">
        <v>291</v>
      </c>
      <c r="V3241" t="s">
        <v>39</v>
      </c>
      <c r="W3241" t="s">
        <v>124</v>
      </c>
      <c r="X3241" t="s">
        <v>97</v>
      </c>
      <c r="Y3241" t="s">
        <v>56</v>
      </c>
      <c r="Z3241" t="s">
        <v>43</v>
      </c>
      <c r="AA3241" t="s">
        <v>44</v>
      </c>
      <c r="AB3241" t="s">
        <v>44</v>
      </c>
    </row>
    <row r="3242" spans="1:28" x14ac:dyDescent="0.25">
      <c r="A3242" t="s">
        <v>7029</v>
      </c>
      <c r="B3242" s="1">
        <v>45554</v>
      </c>
      <c r="C3242" t="s">
        <v>5857</v>
      </c>
      <c r="D3242" t="s">
        <v>5858</v>
      </c>
      <c r="E3242">
        <v>47</v>
      </c>
      <c r="F3242" t="s">
        <v>31</v>
      </c>
      <c r="G3242" t="s">
        <v>273</v>
      </c>
      <c r="H3242" t="s">
        <v>274</v>
      </c>
      <c r="I3242" t="s">
        <v>51</v>
      </c>
      <c r="J3242" t="s">
        <v>52</v>
      </c>
      <c r="K3242">
        <v>2</v>
      </c>
      <c r="L3242" s="2">
        <v>250</v>
      </c>
      <c r="M3242">
        <v>0</v>
      </c>
      <c r="N3242" s="2">
        <v>500</v>
      </c>
      <c r="O3242" s="2">
        <v>0</v>
      </c>
      <c r="P3242" s="2">
        <v>500</v>
      </c>
      <c r="Q3242" s="2">
        <v>396.53</v>
      </c>
      <c r="R3242" s="2">
        <v>103.47</v>
      </c>
      <c r="S3242" t="s">
        <v>53</v>
      </c>
      <c r="T3242" t="s">
        <v>263</v>
      </c>
      <c r="U3242" t="s">
        <v>91</v>
      </c>
      <c r="V3242" t="s">
        <v>39</v>
      </c>
      <c r="W3242" t="s">
        <v>66</v>
      </c>
      <c r="X3242" t="s">
        <v>97</v>
      </c>
      <c r="Y3242" t="s">
        <v>56</v>
      </c>
      <c r="Z3242" t="s">
        <v>223</v>
      </c>
      <c r="AA3242" t="s">
        <v>44</v>
      </c>
      <c r="AB3242" t="s">
        <v>44</v>
      </c>
    </row>
    <row r="3243" spans="1:28" x14ac:dyDescent="0.25">
      <c r="A3243" t="s">
        <v>7030</v>
      </c>
      <c r="B3243" s="1">
        <v>45554</v>
      </c>
      <c r="C3243" t="s">
        <v>800</v>
      </c>
      <c r="D3243" t="s">
        <v>801</v>
      </c>
      <c r="E3243">
        <v>32</v>
      </c>
      <c r="F3243" t="s">
        <v>31</v>
      </c>
      <c r="G3243" t="s">
        <v>227</v>
      </c>
      <c r="H3243" t="s">
        <v>228</v>
      </c>
      <c r="I3243" t="s">
        <v>74</v>
      </c>
      <c r="J3243" t="s">
        <v>75</v>
      </c>
      <c r="K3243">
        <v>2</v>
      </c>
      <c r="L3243" s="2">
        <v>1400</v>
      </c>
      <c r="M3243">
        <v>15</v>
      </c>
      <c r="N3243" s="2">
        <v>2800</v>
      </c>
      <c r="O3243" s="2">
        <v>420</v>
      </c>
      <c r="P3243" s="2">
        <v>2380</v>
      </c>
      <c r="Q3243" s="2">
        <v>1599.71</v>
      </c>
      <c r="R3243" s="2">
        <v>780.29</v>
      </c>
      <c r="S3243" t="s">
        <v>53</v>
      </c>
      <c r="T3243" t="s">
        <v>90</v>
      </c>
      <c r="U3243" t="s">
        <v>91</v>
      </c>
      <c r="V3243" t="s">
        <v>39</v>
      </c>
      <c r="W3243" t="s">
        <v>66</v>
      </c>
      <c r="X3243" t="s">
        <v>97</v>
      </c>
      <c r="Y3243" t="s">
        <v>42</v>
      </c>
      <c r="Z3243" t="s">
        <v>43</v>
      </c>
      <c r="AA3243" t="s">
        <v>44</v>
      </c>
      <c r="AB3243" t="s">
        <v>44</v>
      </c>
    </row>
    <row r="3244" spans="1:28" x14ac:dyDescent="0.25">
      <c r="A3244" t="s">
        <v>7031</v>
      </c>
      <c r="B3244" s="1">
        <v>45554</v>
      </c>
      <c r="C3244" t="s">
        <v>3533</v>
      </c>
      <c r="D3244" t="s">
        <v>3534</v>
      </c>
      <c r="E3244">
        <v>33</v>
      </c>
      <c r="F3244" t="s">
        <v>48</v>
      </c>
      <c r="G3244" t="s">
        <v>158</v>
      </c>
      <c r="H3244" t="s">
        <v>159</v>
      </c>
      <c r="I3244" t="s">
        <v>51</v>
      </c>
      <c r="J3244" t="s">
        <v>52</v>
      </c>
      <c r="K3244">
        <v>2</v>
      </c>
      <c r="L3244" s="2">
        <v>650</v>
      </c>
      <c r="M3244">
        <v>0</v>
      </c>
      <c r="N3244" s="2">
        <v>1300</v>
      </c>
      <c r="O3244" s="2">
        <v>0</v>
      </c>
      <c r="P3244" s="2">
        <v>1300</v>
      </c>
      <c r="Q3244" s="2">
        <v>1065.93</v>
      </c>
      <c r="R3244" s="2">
        <v>234.07</v>
      </c>
      <c r="S3244" t="s">
        <v>36</v>
      </c>
      <c r="T3244" t="s">
        <v>136</v>
      </c>
      <c r="U3244" t="s">
        <v>38</v>
      </c>
      <c r="V3244" t="s">
        <v>39</v>
      </c>
      <c r="W3244" t="s">
        <v>40</v>
      </c>
      <c r="X3244" t="s">
        <v>97</v>
      </c>
      <c r="Y3244" t="s">
        <v>56</v>
      </c>
      <c r="Z3244" t="s">
        <v>43</v>
      </c>
      <c r="AA3244" t="s">
        <v>44</v>
      </c>
      <c r="AB3244" t="s">
        <v>44</v>
      </c>
    </row>
    <row r="3245" spans="1:28" x14ac:dyDescent="0.25">
      <c r="A3245" t="s">
        <v>7032</v>
      </c>
      <c r="B3245" s="1">
        <v>45554</v>
      </c>
      <c r="C3245" t="s">
        <v>2152</v>
      </c>
      <c r="D3245" t="s">
        <v>2153</v>
      </c>
      <c r="E3245">
        <v>32</v>
      </c>
      <c r="F3245" t="s">
        <v>48</v>
      </c>
      <c r="G3245" t="s">
        <v>298</v>
      </c>
      <c r="H3245" t="s">
        <v>299</v>
      </c>
      <c r="I3245" t="s">
        <v>103</v>
      </c>
      <c r="J3245" t="s">
        <v>104</v>
      </c>
      <c r="K3245">
        <v>1</v>
      </c>
      <c r="L3245" s="2">
        <v>700</v>
      </c>
      <c r="M3245">
        <v>30</v>
      </c>
      <c r="N3245" s="2">
        <v>700</v>
      </c>
      <c r="O3245" s="2">
        <v>210</v>
      </c>
      <c r="P3245" s="2">
        <v>490</v>
      </c>
      <c r="Q3245" s="2">
        <v>296.08999999999997</v>
      </c>
      <c r="R3245" s="2">
        <v>193.91</v>
      </c>
      <c r="S3245" t="s">
        <v>36</v>
      </c>
      <c r="T3245" t="s">
        <v>163</v>
      </c>
      <c r="U3245" t="s">
        <v>164</v>
      </c>
      <c r="V3245" t="s">
        <v>39</v>
      </c>
      <c r="W3245" t="s">
        <v>83</v>
      </c>
      <c r="X3245" t="s">
        <v>41</v>
      </c>
      <c r="Y3245" t="s">
        <v>56</v>
      </c>
      <c r="Z3245" t="s">
        <v>223</v>
      </c>
      <c r="AA3245" t="s">
        <v>44</v>
      </c>
      <c r="AB3245" t="s">
        <v>44</v>
      </c>
    </row>
    <row r="3246" spans="1:28" x14ac:dyDescent="0.25">
      <c r="A3246" t="s">
        <v>7033</v>
      </c>
      <c r="B3246" s="1">
        <v>45554</v>
      </c>
      <c r="C3246" t="s">
        <v>1304</v>
      </c>
      <c r="D3246" t="s">
        <v>1305</v>
      </c>
      <c r="E3246">
        <v>21</v>
      </c>
      <c r="F3246" t="s">
        <v>111</v>
      </c>
      <c r="G3246" t="s">
        <v>112</v>
      </c>
      <c r="H3246" t="s">
        <v>113</v>
      </c>
      <c r="I3246" t="s">
        <v>103</v>
      </c>
      <c r="J3246" t="s">
        <v>104</v>
      </c>
      <c r="K3246">
        <v>6</v>
      </c>
      <c r="L3246" s="2">
        <v>650</v>
      </c>
      <c r="M3246">
        <v>0</v>
      </c>
      <c r="N3246" s="2">
        <v>3900</v>
      </c>
      <c r="O3246" s="2">
        <v>0</v>
      </c>
      <c r="P3246" s="2">
        <v>3900</v>
      </c>
      <c r="Q3246" s="2">
        <v>2982.02</v>
      </c>
      <c r="R3246" s="2">
        <v>917.98</v>
      </c>
      <c r="S3246" t="s">
        <v>36</v>
      </c>
      <c r="T3246" t="s">
        <v>122</v>
      </c>
      <c r="U3246" t="s">
        <v>123</v>
      </c>
      <c r="V3246" t="s">
        <v>39</v>
      </c>
      <c r="W3246" t="s">
        <v>124</v>
      </c>
      <c r="X3246" t="s">
        <v>41</v>
      </c>
      <c r="Y3246" t="s">
        <v>56</v>
      </c>
      <c r="Z3246" t="s">
        <v>508</v>
      </c>
      <c r="AA3246" t="s">
        <v>44</v>
      </c>
      <c r="AB3246" t="s">
        <v>44</v>
      </c>
    </row>
    <row r="3247" spans="1:28" x14ac:dyDescent="0.25">
      <c r="A3247" t="s">
        <v>7034</v>
      </c>
      <c r="B3247" s="1">
        <v>45555</v>
      </c>
      <c r="C3247" t="s">
        <v>6968</v>
      </c>
      <c r="D3247" t="s">
        <v>6969</v>
      </c>
      <c r="E3247">
        <v>35</v>
      </c>
      <c r="F3247" t="s">
        <v>48</v>
      </c>
      <c r="G3247" t="s">
        <v>81</v>
      </c>
      <c r="H3247" t="s">
        <v>82</v>
      </c>
      <c r="I3247" t="s">
        <v>51</v>
      </c>
      <c r="J3247" t="s">
        <v>52</v>
      </c>
      <c r="K3247">
        <v>1</v>
      </c>
      <c r="L3247" s="2">
        <v>600</v>
      </c>
      <c r="M3247">
        <v>10</v>
      </c>
      <c r="N3247" s="2">
        <v>600</v>
      </c>
      <c r="O3247" s="2">
        <v>60</v>
      </c>
      <c r="P3247" s="2">
        <v>540</v>
      </c>
      <c r="Q3247" s="2">
        <v>393.8</v>
      </c>
      <c r="R3247" s="2">
        <v>146.19999999999999</v>
      </c>
      <c r="S3247" t="s">
        <v>53</v>
      </c>
      <c r="T3247" t="s">
        <v>96</v>
      </c>
      <c r="U3247" t="s">
        <v>96</v>
      </c>
      <c r="V3247" t="s">
        <v>39</v>
      </c>
      <c r="W3247" t="s">
        <v>92</v>
      </c>
      <c r="X3247" t="s">
        <v>41</v>
      </c>
      <c r="Y3247" t="s">
        <v>84</v>
      </c>
      <c r="Z3247" t="s">
        <v>43</v>
      </c>
      <c r="AA3247" t="s">
        <v>68</v>
      </c>
      <c r="AB3247" t="s">
        <v>44</v>
      </c>
    </row>
    <row r="3248" spans="1:28" x14ac:dyDescent="0.25">
      <c r="A3248" t="s">
        <v>7035</v>
      </c>
      <c r="B3248" s="1">
        <v>45555</v>
      </c>
      <c r="C3248" t="s">
        <v>2976</v>
      </c>
      <c r="D3248" t="s">
        <v>2977</v>
      </c>
      <c r="E3248">
        <v>45</v>
      </c>
      <c r="F3248" t="s">
        <v>48</v>
      </c>
      <c r="G3248" t="s">
        <v>202</v>
      </c>
      <c r="H3248" t="s">
        <v>203</v>
      </c>
      <c r="I3248" t="s">
        <v>103</v>
      </c>
      <c r="J3248" t="s">
        <v>104</v>
      </c>
      <c r="K3248">
        <v>2</v>
      </c>
      <c r="L3248" s="2">
        <v>550</v>
      </c>
      <c r="M3248">
        <v>5</v>
      </c>
      <c r="N3248" s="2">
        <v>1100</v>
      </c>
      <c r="O3248" s="2">
        <v>55</v>
      </c>
      <c r="P3248" s="2">
        <v>1045</v>
      </c>
      <c r="Q3248" s="2">
        <v>776.75</v>
      </c>
      <c r="R3248" s="2">
        <v>268.25</v>
      </c>
      <c r="S3248" t="s">
        <v>53</v>
      </c>
      <c r="T3248" t="s">
        <v>96</v>
      </c>
      <c r="U3248" t="s">
        <v>96</v>
      </c>
      <c r="V3248" t="s">
        <v>39</v>
      </c>
      <c r="W3248" t="s">
        <v>40</v>
      </c>
      <c r="X3248" t="s">
        <v>41</v>
      </c>
      <c r="Y3248" t="s">
        <v>56</v>
      </c>
      <c r="Z3248" t="s">
        <v>43</v>
      </c>
      <c r="AA3248" t="s">
        <v>44</v>
      </c>
      <c r="AB3248" t="s">
        <v>44</v>
      </c>
    </row>
    <row r="3249" spans="1:28" x14ac:dyDescent="0.25">
      <c r="A3249" t="s">
        <v>7036</v>
      </c>
      <c r="B3249" s="1">
        <v>45555</v>
      </c>
      <c r="C3249" t="s">
        <v>815</v>
      </c>
      <c r="D3249" t="s">
        <v>816</v>
      </c>
      <c r="E3249">
        <v>46</v>
      </c>
      <c r="F3249" t="s">
        <v>48</v>
      </c>
      <c r="G3249" t="s">
        <v>168</v>
      </c>
      <c r="H3249" t="s">
        <v>169</v>
      </c>
      <c r="I3249" t="s">
        <v>62</v>
      </c>
      <c r="J3249" t="s">
        <v>143</v>
      </c>
      <c r="K3249">
        <v>3</v>
      </c>
      <c r="L3249" s="2">
        <v>1800</v>
      </c>
      <c r="M3249">
        <v>10</v>
      </c>
      <c r="N3249" s="2">
        <v>5400</v>
      </c>
      <c r="O3249" s="2">
        <v>540</v>
      </c>
      <c r="P3249" s="2">
        <v>4860</v>
      </c>
      <c r="Q3249" s="2">
        <v>2753.7</v>
      </c>
      <c r="R3249" s="2">
        <v>2106.3000000000002</v>
      </c>
      <c r="S3249" t="s">
        <v>64</v>
      </c>
      <c r="T3249" t="s">
        <v>90</v>
      </c>
      <c r="U3249" t="s">
        <v>91</v>
      </c>
      <c r="V3249" t="s">
        <v>39</v>
      </c>
      <c r="W3249" t="s">
        <v>40</v>
      </c>
      <c r="X3249" t="s">
        <v>97</v>
      </c>
      <c r="Y3249" t="s">
        <v>56</v>
      </c>
      <c r="Z3249" t="s">
        <v>223</v>
      </c>
      <c r="AA3249" t="s">
        <v>44</v>
      </c>
      <c r="AB3249" t="s">
        <v>44</v>
      </c>
    </row>
    <row r="3250" spans="1:28" x14ac:dyDescent="0.25">
      <c r="A3250" t="s">
        <v>7037</v>
      </c>
      <c r="B3250" s="1">
        <v>45555</v>
      </c>
      <c r="C3250" t="s">
        <v>7038</v>
      </c>
      <c r="D3250" t="s">
        <v>7039</v>
      </c>
      <c r="E3250">
        <v>57</v>
      </c>
      <c r="F3250" t="s">
        <v>48</v>
      </c>
      <c r="G3250" t="s">
        <v>176</v>
      </c>
      <c r="H3250" t="s">
        <v>177</v>
      </c>
      <c r="I3250" t="s">
        <v>34</v>
      </c>
      <c r="J3250" t="s">
        <v>35</v>
      </c>
      <c r="K3250">
        <v>1</v>
      </c>
      <c r="L3250" s="2">
        <v>6500</v>
      </c>
      <c r="M3250">
        <v>20</v>
      </c>
      <c r="N3250" s="2">
        <v>6500</v>
      </c>
      <c r="O3250" s="2">
        <v>1300</v>
      </c>
      <c r="P3250" s="2">
        <v>5200</v>
      </c>
      <c r="Q3250" s="2">
        <v>4064.6</v>
      </c>
      <c r="R3250" s="2">
        <v>1135.4000000000001</v>
      </c>
      <c r="S3250" t="s">
        <v>53</v>
      </c>
      <c r="T3250" t="s">
        <v>290</v>
      </c>
      <c r="U3250" t="s">
        <v>291</v>
      </c>
      <c r="V3250" t="s">
        <v>39</v>
      </c>
      <c r="W3250" t="s">
        <v>66</v>
      </c>
      <c r="X3250" t="s">
        <v>67</v>
      </c>
      <c r="Y3250" t="s">
        <v>56</v>
      </c>
      <c r="Z3250" t="s">
        <v>43</v>
      </c>
      <c r="AA3250" t="s">
        <v>44</v>
      </c>
      <c r="AB3250" t="s">
        <v>44</v>
      </c>
    </row>
    <row r="3251" spans="1:28" x14ac:dyDescent="0.25">
      <c r="A3251" t="s">
        <v>7040</v>
      </c>
      <c r="B3251" s="1">
        <v>45555</v>
      </c>
      <c r="C3251" t="s">
        <v>3241</v>
      </c>
      <c r="D3251" t="s">
        <v>3242</v>
      </c>
      <c r="E3251">
        <v>50</v>
      </c>
      <c r="F3251" t="s">
        <v>48</v>
      </c>
      <c r="G3251" t="s">
        <v>49</v>
      </c>
      <c r="H3251" t="s">
        <v>50</v>
      </c>
      <c r="I3251" t="s">
        <v>51</v>
      </c>
      <c r="J3251" t="s">
        <v>52</v>
      </c>
      <c r="K3251">
        <v>2</v>
      </c>
      <c r="L3251" s="2">
        <v>500</v>
      </c>
      <c r="M3251">
        <v>20</v>
      </c>
      <c r="N3251" s="2">
        <v>1000</v>
      </c>
      <c r="O3251" s="2">
        <v>200</v>
      </c>
      <c r="P3251" s="2">
        <v>800</v>
      </c>
      <c r="Q3251" s="2">
        <v>498.93</v>
      </c>
      <c r="R3251" s="2">
        <v>301.07</v>
      </c>
      <c r="S3251" t="s">
        <v>53</v>
      </c>
      <c r="T3251" t="s">
        <v>105</v>
      </c>
      <c r="U3251" t="s">
        <v>106</v>
      </c>
      <c r="V3251" t="s">
        <v>39</v>
      </c>
      <c r="W3251" t="s">
        <v>40</v>
      </c>
      <c r="X3251" t="s">
        <v>97</v>
      </c>
      <c r="Y3251" t="s">
        <v>42</v>
      </c>
      <c r="Z3251" t="s">
        <v>223</v>
      </c>
      <c r="AA3251" t="s">
        <v>44</v>
      </c>
      <c r="AB3251" t="s">
        <v>44</v>
      </c>
    </row>
    <row r="3252" spans="1:28" x14ac:dyDescent="0.25">
      <c r="A3252" t="s">
        <v>7041</v>
      </c>
      <c r="B3252" s="1">
        <v>45555</v>
      </c>
      <c r="C3252" t="s">
        <v>2216</v>
      </c>
      <c r="D3252" t="s">
        <v>2217</v>
      </c>
      <c r="E3252">
        <v>60</v>
      </c>
      <c r="F3252" t="s">
        <v>31</v>
      </c>
      <c r="G3252" t="s">
        <v>352</v>
      </c>
      <c r="H3252" t="s">
        <v>353</v>
      </c>
      <c r="I3252" t="s">
        <v>103</v>
      </c>
      <c r="J3252" t="s">
        <v>104</v>
      </c>
      <c r="K3252">
        <v>2</v>
      </c>
      <c r="L3252" s="2">
        <v>850</v>
      </c>
      <c r="M3252">
        <v>20</v>
      </c>
      <c r="N3252" s="2">
        <v>1700</v>
      </c>
      <c r="O3252" s="2">
        <v>340</v>
      </c>
      <c r="P3252" s="2">
        <v>1360</v>
      </c>
      <c r="Q3252" s="2">
        <v>977.81</v>
      </c>
      <c r="R3252" s="2">
        <v>382.19</v>
      </c>
      <c r="S3252" t="s">
        <v>53</v>
      </c>
      <c r="T3252" t="s">
        <v>578</v>
      </c>
      <c r="U3252" t="s">
        <v>579</v>
      </c>
      <c r="V3252" t="s">
        <v>39</v>
      </c>
      <c r="W3252" t="s">
        <v>66</v>
      </c>
      <c r="X3252" t="s">
        <v>97</v>
      </c>
      <c r="Y3252" t="s">
        <v>56</v>
      </c>
      <c r="Z3252" t="s">
        <v>43</v>
      </c>
      <c r="AA3252" t="s">
        <v>44</v>
      </c>
      <c r="AB3252" t="s">
        <v>44</v>
      </c>
    </row>
    <row r="3253" spans="1:28" x14ac:dyDescent="0.25">
      <c r="A3253" t="s">
        <v>7042</v>
      </c>
      <c r="B3253" s="1">
        <v>45555</v>
      </c>
      <c r="C3253" t="s">
        <v>6609</v>
      </c>
      <c r="D3253" t="s">
        <v>6610</v>
      </c>
      <c r="E3253">
        <v>30</v>
      </c>
      <c r="F3253" t="s">
        <v>48</v>
      </c>
      <c r="G3253" t="s">
        <v>238</v>
      </c>
      <c r="H3253" t="s">
        <v>239</v>
      </c>
      <c r="I3253" t="s">
        <v>62</v>
      </c>
      <c r="J3253" t="s">
        <v>63</v>
      </c>
      <c r="K3253">
        <v>1</v>
      </c>
      <c r="L3253" s="2">
        <v>6500</v>
      </c>
      <c r="M3253">
        <v>0</v>
      </c>
      <c r="N3253" s="2">
        <v>6500</v>
      </c>
      <c r="O3253" s="2">
        <v>0</v>
      </c>
      <c r="P3253" s="2">
        <v>6500</v>
      </c>
      <c r="Q3253" s="2">
        <v>3689.39</v>
      </c>
      <c r="R3253" s="2">
        <v>2810.61</v>
      </c>
      <c r="S3253" t="s">
        <v>53</v>
      </c>
      <c r="T3253" t="s">
        <v>178</v>
      </c>
      <c r="U3253" t="s">
        <v>154</v>
      </c>
      <c r="V3253" t="s">
        <v>39</v>
      </c>
      <c r="W3253" t="s">
        <v>92</v>
      </c>
      <c r="X3253" t="s">
        <v>67</v>
      </c>
      <c r="Y3253" t="s">
        <v>42</v>
      </c>
      <c r="Z3253" t="s">
        <v>43</v>
      </c>
      <c r="AA3253" t="s">
        <v>44</v>
      </c>
      <c r="AB3253" t="s">
        <v>44</v>
      </c>
    </row>
    <row r="3254" spans="1:28" x14ac:dyDescent="0.25">
      <c r="A3254" t="s">
        <v>7043</v>
      </c>
      <c r="B3254" s="1">
        <v>45555</v>
      </c>
      <c r="C3254" t="s">
        <v>732</v>
      </c>
      <c r="D3254" t="s">
        <v>733</v>
      </c>
      <c r="E3254">
        <v>53</v>
      </c>
      <c r="F3254" t="s">
        <v>31</v>
      </c>
      <c r="G3254" t="s">
        <v>60</v>
      </c>
      <c r="H3254" t="s">
        <v>61</v>
      </c>
      <c r="I3254" t="s">
        <v>62</v>
      </c>
      <c r="J3254" t="s">
        <v>63</v>
      </c>
      <c r="K3254">
        <v>1</v>
      </c>
      <c r="L3254" s="2">
        <v>3500</v>
      </c>
      <c r="M3254">
        <v>5</v>
      </c>
      <c r="N3254" s="2">
        <v>3500</v>
      </c>
      <c r="O3254" s="2">
        <v>175</v>
      </c>
      <c r="P3254" s="2">
        <v>3325</v>
      </c>
      <c r="Q3254" s="2">
        <v>1880.62</v>
      </c>
      <c r="R3254" s="2">
        <v>1444.38</v>
      </c>
      <c r="S3254" t="s">
        <v>36</v>
      </c>
      <c r="T3254" t="s">
        <v>65</v>
      </c>
      <c r="U3254" t="s">
        <v>65</v>
      </c>
      <c r="V3254" t="s">
        <v>39</v>
      </c>
      <c r="W3254" t="s">
        <v>92</v>
      </c>
      <c r="X3254" t="s">
        <v>41</v>
      </c>
      <c r="Y3254" t="s">
        <v>42</v>
      </c>
      <c r="Z3254" t="s">
        <v>43</v>
      </c>
      <c r="AA3254" t="s">
        <v>44</v>
      </c>
      <c r="AB3254" t="s">
        <v>44</v>
      </c>
    </row>
    <row r="3255" spans="1:28" x14ac:dyDescent="0.25">
      <c r="A3255" t="s">
        <v>7044</v>
      </c>
      <c r="B3255" s="1">
        <v>45555</v>
      </c>
      <c r="C3255" t="s">
        <v>7045</v>
      </c>
      <c r="D3255" t="s">
        <v>7046</v>
      </c>
      <c r="E3255">
        <v>24</v>
      </c>
      <c r="F3255" t="s">
        <v>48</v>
      </c>
      <c r="G3255" t="s">
        <v>188</v>
      </c>
      <c r="H3255" t="s">
        <v>189</v>
      </c>
      <c r="I3255" t="s">
        <v>34</v>
      </c>
      <c r="J3255" t="s">
        <v>190</v>
      </c>
      <c r="K3255">
        <v>2</v>
      </c>
      <c r="L3255" s="2">
        <v>1800</v>
      </c>
      <c r="M3255">
        <v>15</v>
      </c>
      <c r="N3255" s="2">
        <v>3600</v>
      </c>
      <c r="O3255" s="2">
        <v>540</v>
      </c>
      <c r="P3255" s="2">
        <v>3060</v>
      </c>
      <c r="Q3255" s="2">
        <v>2059.79</v>
      </c>
      <c r="R3255" s="2">
        <v>1000.21</v>
      </c>
      <c r="S3255" t="s">
        <v>53</v>
      </c>
      <c r="T3255" t="s">
        <v>275</v>
      </c>
      <c r="U3255" t="s">
        <v>123</v>
      </c>
      <c r="V3255" t="s">
        <v>39</v>
      </c>
      <c r="W3255" t="s">
        <v>66</v>
      </c>
      <c r="X3255" t="s">
        <v>41</v>
      </c>
      <c r="Y3255" t="s">
        <v>56</v>
      </c>
      <c r="Z3255" t="s">
        <v>43</v>
      </c>
      <c r="AA3255" t="s">
        <v>44</v>
      </c>
      <c r="AB3255" t="s">
        <v>44</v>
      </c>
    </row>
    <row r="3256" spans="1:28" x14ac:dyDescent="0.25">
      <c r="A3256" t="s">
        <v>7047</v>
      </c>
      <c r="B3256" s="1">
        <v>45555</v>
      </c>
      <c r="C3256" t="s">
        <v>448</v>
      </c>
      <c r="D3256" t="s">
        <v>449</v>
      </c>
      <c r="E3256">
        <v>59</v>
      </c>
      <c r="F3256" t="s">
        <v>31</v>
      </c>
      <c r="G3256" t="s">
        <v>436</v>
      </c>
      <c r="H3256" t="s">
        <v>437</v>
      </c>
      <c r="I3256" t="s">
        <v>74</v>
      </c>
      <c r="J3256" t="s">
        <v>190</v>
      </c>
      <c r="K3256">
        <v>2</v>
      </c>
      <c r="L3256" s="2">
        <v>1800</v>
      </c>
      <c r="M3256">
        <v>25</v>
      </c>
      <c r="N3256" s="2">
        <v>3600</v>
      </c>
      <c r="O3256" s="2">
        <v>900</v>
      </c>
      <c r="P3256" s="2">
        <v>2700</v>
      </c>
      <c r="Q3256" s="2">
        <v>1969.34</v>
      </c>
      <c r="R3256" s="2">
        <v>730.66</v>
      </c>
      <c r="S3256" t="s">
        <v>53</v>
      </c>
      <c r="T3256" t="s">
        <v>114</v>
      </c>
      <c r="U3256" t="s">
        <v>115</v>
      </c>
      <c r="V3256" t="s">
        <v>39</v>
      </c>
      <c r="W3256" t="s">
        <v>92</v>
      </c>
      <c r="X3256" t="s">
        <v>97</v>
      </c>
      <c r="Y3256" t="s">
        <v>56</v>
      </c>
      <c r="Z3256" t="s">
        <v>43</v>
      </c>
      <c r="AA3256" t="s">
        <v>44</v>
      </c>
      <c r="AB3256" t="s">
        <v>44</v>
      </c>
    </row>
    <row r="3257" spans="1:28" x14ac:dyDescent="0.25">
      <c r="A3257" t="s">
        <v>7048</v>
      </c>
      <c r="B3257" s="1">
        <v>45555</v>
      </c>
      <c r="C3257" t="s">
        <v>6318</v>
      </c>
      <c r="D3257" t="s">
        <v>6319</v>
      </c>
      <c r="E3257">
        <v>38</v>
      </c>
      <c r="F3257" t="s">
        <v>31</v>
      </c>
      <c r="G3257" t="s">
        <v>298</v>
      </c>
      <c r="H3257" t="s">
        <v>299</v>
      </c>
      <c r="I3257" t="s">
        <v>103</v>
      </c>
      <c r="J3257" t="s">
        <v>104</v>
      </c>
      <c r="K3257">
        <v>3</v>
      </c>
      <c r="L3257" s="2">
        <v>700</v>
      </c>
      <c r="M3257">
        <v>20</v>
      </c>
      <c r="N3257" s="2">
        <v>2100</v>
      </c>
      <c r="O3257" s="2">
        <v>420</v>
      </c>
      <c r="P3257" s="2">
        <v>1680</v>
      </c>
      <c r="Q3257" s="2">
        <v>1025.05</v>
      </c>
      <c r="R3257" s="2">
        <v>654.95000000000005</v>
      </c>
      <c r="S3257" t="s">
        <v>53</v>
      </c>
      <c r="T3257" t="s">
        <v>222</v>
      </c>
      <c r="U3257" t="s">
        <v>38</v>
      </c>
      <c r="V3257" t="s">
        <v>39</v>
      </c>
      <c r="W3257" t="s">
        <v>92</v>
      </c>
      <c r="X3257" t="s">
        <v>41</v>
      </c>
      <c r="Y3257" t="s">
        <v>42</v>
      </c>
      <c r="Z3257" t="s">
        <v>43</v>
      </c>
      <c r="AA3257" t="s">
        <v>44</v>
      </c>
      <c r="AB3257" t="s">
        <v>44</v>
      </c>
    </row>
    <row r="3258" spans="1:28" x14ac:dyDescent="0.25">
      <c r="A3258" t="s">
        <v>7049</v>
      </c>
      <c r="B3258" s="1">
        <v>45555</v>
      </c>
      <c r="C3258" t="s">
        <v>7050</v>
      </c>
      <c r="D3258" t="s">
        <v>7051</v>
      </c>
      <c r="E3258">
        <v>22</v>
      </c>
      <c r="F3258" t="s">
        <v>31</v>
      </c>
      <c r="G3258" t="s">
        <v>212</v>
      </c>
      <c r="H3258" t="s">
        <v>213</v>
      </c>
      <c r="I3258" t="s">
        <v>51</v>
      </c>
      <c r="J3258" t="s">
        <v>52</v>
      </c>
      <c r="K3258">
        <v>3</v>
      </c>
      <c r="L3258" s="2">
        <v>400</v>
      </c>
      <c r="M3258">
        <v>0</v>
      </c>
      <c r="N3258" s="2">
        <v>1200</v>
      </c>
      <c r="O3258" s="2">
        <v>0</v>
      </c>
      <c r="P3258" s="2">
        <v>1200</v>
      </c>
      <c r="Q3258" s="2">
        <v>711.39</v>
      </c>
      <c r="R3258" s="2">
        <v>488.61</v>
      </c>
      <c r="S3258" t="s">
        <v>53</v>
      </c>
      <c r="T3258" t="s">
        <v>398</v>
      </c>
      <c r="U3258" t="s">
        <v>399</v>
      </c>
      <c r="V3258" t="s">
        <v>39</v>
      </c>
      <c r="W3258" t="s">
        <v>40</v>
      </c>
      <c r="X3258" t="s">
        <v>97</v>
      </c>
      <c r="Y3258" t="s">
        <v>56</v>
      </c>
      <c r="Z3258" t="s">
        <v>43</v>
      </c>
      <c r="AA3258" t="s">
        <v>44</v>
      </c>
      <c r="AB3258" t="s">
        <v>68</v>
      </c>
    </row>
    <row r="3259" spans="1:28" x14ac:dyDescent="0.25">
      <c r="A3259" t="s">
        <v>7052</v>
      </c>
      <c r="B3259" s="1">
        <v>45555</v>
      </c>
      <c r="C3259" t="s">
        <v>5334</v>
      </c>
      <c r="D3259" t="s">
        <v>5335</v>
      </c>
      <c r="E3259">
        <v>52</v>
      </c>
      <c r="F3259" t="s">
        <v>111</v>
      </c>
      <c r="G3259" t="s">
        <v>352</v>
      </c>
      <c r="H3259" t="s">
        <v>353</v>
      </c>
      <c r="I3259" t="s">
        <v>103</v>
      </c>
      <c r="J3259" t="s">
        <v>104</v>
      </c>
      <c r="K3259">
        <v>5</v>
      </c>
      <c r="L3259" s="2">
        <v>850</v>
      </c>
      <c r="M3259">
        <v>5</v>
      </c>
      <c r="N3259" s="2">
        <v>4250</v>
      </c>
      <c r="O3259" s="2">
        <v>212.5</v>
      </c>
      <c r="P3259" s="2">
        <v>4037.5</v>
      </c>
      <c r="Q3259" s="2">
        <v>2550.7600000000002</v>
      </c>
      <c r="R3259" s="2">
        <v>1486.74</v>
      </c>
      <c r="S3259" t="s">
        <v>53</v>
      </c>
      <c r="T3259" t="s">
        <v>76</v>
      </c>
      <c r="U3259" t="s">
        <v>77</v>
      </c>
      <c r="V3259" t="s">
        <v>39</v>
      </c>
      <c r="W3259" t="s">
        <v>137</v>
      </c>
      <c r="X3259" t="s">
        <v>41</v>
      </c>
      <c r="Y3259" t="s">
        <v>56</v>
      </c>
      <c r="Z3259" t="s">
        <v>223</v>
      </c>
      <c r="AA3259" t="s">
        <v>44</v>
      </c>
      <c r="AB3259" t="s">
        <v>44</v>
      </c>
    </row>
    <row r="3260" spans="1:28" x14ac:dyDescent="0.25">
      <c r="A3260" t="s">
        <v>7053</v>
      </c>
      <c r="B3260" s="1">
        <v>45556</v>
      </c>
      <c r="C3260" t="s">
        <v>1949</v>
      </c>
      <c r="D3260" t="s">
        <v>1950</v>
      </c>
      <c r="E3260">
        <v>31</v>
      </c>
      <c r="F3260" t="s">
        <v>48</v>
      </c>
      <c r="G3260" t="s">
        <v>81</v>
      </c>
      <c r="H3260" t="s">
        <v>82</v>
      </c>
      <c r="I3260" t="s">
        <v>51</v>
      </c>
      <c r="J3260" t="s">
        <v>52</v>
      </c>
      <c r="K3260">
        <v>1</v>
      </c>
      <c r="L3260" s="2">
        <v>600</v>
      </c>
      <c r="M3260">
        <v>10</v>
      </c>
      <c r="N3260" s="2">
        <v>600</v>
      </c>
      <c r="O3260" s="2">
        <v>60</v>
      </c>
      <c r="P3260" s="2">
        <v>540</v>
      </c>
      <c r="Q3260" s="2">
        <v>429.04</v>
      </c>
      <c r="R3260" s="2">
        <v>110.96</v>
      </c>
      <c r="S3260" t="s">
        <v>53</v>
      </c>
      <c r="T3260" t="s">
        <v>163</v>
      </c>
      <c r="U3260" t="s">
        <v>164</v>
      </c>
      <c r="V3260" t="s">
        <v>39</v>
      </c>
      <c r="W3260" t="s">
        <v>66</v>
      </c>
      <c r="X3260" t="s">
        <v>97</v>
      </c>
      <c r="Y3260" t="s">
        <v>56</v>
      </c>
      <c r="Z3260" t="s">
        <v>43</v>
      </c>
      <c r="AA3260" t="s">
        <v>44</v>
      </c>
      <c r="AB3260" t="s">
        <v>44</v>
      </c>
    </row>
    <row r="3261" spans="1:28" x14ac:dyDescent="0.25">
      <c r="A3261" t="s">
        <v>7054</v>
      </c>
      <c r="B3261" s="1">
        <v>45556</v>
      </c>
      <c r="C3261" t="s">
        <v>4556</v>
      </c>
      <c r="D3261" t="s">
        <v>4557</v>
      </c>
      <c r="E3261">
        <v>47</v>
      </c>
      <c r="F3261" t="s">
        <v>48</v>
      </c>
      <c r="G3261" t="s">
        <v>344</v>
      </c>
      <c r="H3261" t="s">
        <v>345</v>
      </c>
      <c r="I3261" t="s">
        <v>34</v>
      </c>
      <c r="J3261" t="s">
        <v>121</v>
      </c>
      <c r="K3261">
        <v>2</v>
      </c>
      <c r="L3261" s="2">
        <v>1600</v>
      </c>
      <c r="M3261">
        <v>10</v>
      </c>
      <c r="N3261" s="2">
        <v>3200</v>
      </c>
      <c r="O3261" s="2">
        <v>320</v>
      </c>
      <c r="P3261" s="2">
        <v>2880</v>
      </c>
      <c r="Q3261" s="2">
        <v>2031.35</v>
      </c>
      <c r="R3261" s="2">
        <v>848.65</v>
      </c>
      <c r="S3261" t="s">
        <v>53</v>
      </c>
      <c r="T3261" t="s">
        <v>578</v>
      </c>
      <c r="U3261" t="s">
        <v>579</v>
      </c>
      <c r="V3261" t="s">
        <v>39</v>
      </c>
      <c r="W3261" t="s">
        <v>137</v>
      </c>
      <c r="X3261" t="s">
        <v>97</v>
      </c>
      <c r="Y3261" t="s">
        <v>56</v>
      </c>
      <c r="Z3261" t="s">
        <v>43</v>
      </c>
      <c r="AA3261" t="s">
        <v>44</v>
      </c>
      <c r="AB3261" t="s">
        <v>44</v>
      </c>
    </row>
    <row r="3262" spans="1:28" x14ac:dyDescent="0.25">
      <c r="A3262" t="s">
        <v>7055</v>
      </c>
      <c r="B3262" s="1">
        <v>45556</v>
      </c>
      <c r="C3262" t="s">
        <v>546</v>
      </c>
      <c r="D3262" t="s">
        <v>547</v>
      </c>
      <c r="E3262">
        <v>46</v>
      </c>
      <c r="F3262" t="s">
        <v>31</v>
      </c>
      <c r="G3262" t="s">
        <v>436</v>
      </c>
      <c r="H3262" t="s">
        <v>437</v>
      </c>
      <c r="I3262" t="s">
        <v>74</v>
      </c>
      <c r="J3262" t="s">
        <v>190</v>
      </c>
      <c r="K3262">
        <v>4</v>
      </c>
      <c r="L3262" s="2">
        <v>1800</v>
      </c>
      <c r="M3262">
        <v>5</v>
      </c>
      <c r="N3262" s="2">
        <v>7200</v>
      </c>
      <c r="O3262" s="2">
        <v>360</v>
      </c>
      <c r="P3262" s="2">
        <v>6840</v>
      </c>
      <c r="Q3262" s="2">
        <v>5352.33</v>
      </c>
      <c r="R3262" s="2">
        <v>1487.67</v>
      </c>
      <c r="S3262" t="s">
        <v>53</v>
      </c>
      <c r="T3262" t="s">
        <v>96</v>
      </c>
      <c r="U3262" t="s">
        <v>96</v>
      </c>
      <c r="V3262" t="s">
        <v>39</v>
      </c>
      <c r="W3262" t="s">
        <v>83</v>
      </c>
      <c r="X3262" t="s">
        <v>41</v>
      </c>
      <c r="Y3262" t="s">
        <v>42</v>
      </c>
      <c r="Z3262" t="s">
        <v>43</v>
      </c>
      <c r="AA3262" t="s">
        <v>68</v>
      </c>
      <c r="AB3262" t="s">
        <v>44</v>
      </c>
    </row>
    <row r="3263" spans="1:28" x14ac:dyDescent="0.25">
      <c r="A3263" t="s">
        <v>7056</v>
      </c>
      <c r="B3263" s="1">
        <v>45556</v>
      </c>
      <c r="C3263" t="s">
        <v>4542</v>
      </c>
      <c r="D3263" t="s">
        <v>4543</v>
      </c>
      <c r="E3263">
        <v>25</v>
      </c>
      <c r="F3263" t="s">
        <v>31</v>
      </c>
      <c r="G3263" t="s">
        <v>188</v>
      </c>
      <c r="H3263" t="s">
        <v>189</v>
      </c>
      <c r="I3263" t="s">
        <v>34</v>
      </c>
      <c r="J3263" t="s">
        <v>190</v>
      </c>
      <c r="K3263">
        <v>1</v>
      </c>
      <c r="L3263" s="2">
        <v>1800</v>
      </c>
      <c r="M3263">
        <v>10</v>
      </c>
      <c r="N3263" s="2">
        <v>1800</v>
      </c>
      <c r="O3263" s="2">
        <v>180</v>
      </c>
      <c r="P3263" s="2">
        <v>1620</v>
      </c>
      <c r="Q3263" s="2">
        <v>1274.74</v>
      </c>
      <c r="R3263" s="2">
        <v>345.26</v>
      </c>
      <c r="S3263" t="s">
        <v>36</v>
      </c>
      <c r="T3263" t="s">
        <v>37</v>
      </c>
      <c r="U3263" t="s">
        <v>38</v>
      </c>
      <c r="V3263" t="s">
        <v>39</v>
      </c>
      <c r="W3263" t="s">
        <v>83</v>
      </c>
      <c r="X3263" t="s">
        <v>97</v>
      </c>
      <c r="Y3263" t="s">
        <v>56</v>
      </c>
      <c r="Z3263" t="s">
        <v>508</v>
      </c>
      <c r="AA3263" t="s">
        <v>44</v>
      </c>
      <c r="AB3263" t="s">
        <v>44</v>
      </c>
    </row>
    <row r="3264" spans="1:28" x14ac:dyDescent="0.25">
      <c r="A3264" t="s">
        <v>7057</v>
      </c>
      <c r="B3264" s="1">
        <v>45556</v>
      </c>
      <c r="C3264" t="s">
        <v>513</v>
      </c>
      <c r="D3264" t="s">
        <v>514</v>
      </c>
      <c r="E3264">
        <v>35</v>
      </c>
      <c r="F3264" t="s">
        <v>31</v>
      </c>
      <c r="G3264" t="s">
        <v>387</v>
      </c>
      <c r="H3264" t="s">
        <v>388</v>
      </c>
      <c r="I3264" t="s">
        <v>74</v>
      </c>
      <c r="J3264" t="s">
        <v>75</v>
      </c>
      <c r="K3264">
        <v>1</v>
      </c>
      <c r="L3264" s="2">
        <v>3200</v>
      </c>
      <c r="M3264">
        <v>25</v>
      </c>
      <c r="N3264" s="2">
        <v>3200</v>
      </c>
      <c r="O3264" s="2">
        <v>800</v>
      </c>
      <c r="P3264" s="2">
        <v>2400</v>
      </c>
      <c r="Q3264" s="2">
        <v>1527.76</v>
      </c>
      <c r="R3264" s="2">
        <v>872.24</v>
      </c>
      <c r="S3264" t="s">
        <v>64</v>
      </c>
      <c r="T3264" t="s">
        <v>398</v>
      </c>
      <c r="U3264" t="s">
        <v>399</v>
      </c>
      <c r="V3264" t="s">
        <v>39</v>
      </c>
      <c r="W3264" t="s">
        <v>92</v>
      </c>
      <c r="X3264" t="s">
        <v>97</v>
      </c>
      <c r="Y3264" t="s">
        <v>56</v>
      </c>
      <c r="Z3264" t="s">
        <v>43</v>
      </c>
      <c r="AA3264" t="s">
        <v>44</v>
      </c>
      <c r="AB3264" t="s">
        <v>44</v>
      </c>
    </row>
    <row r="3265" spans="1:28" x14ac:dyDescent="0.25">
      <c r="A3265" t="s">
        <v>7058</v>
      </c>
      <c r="B3265" s="1">
        <v>45556</v>
      </c>
      <c r="C3265" t="s">
        <v>7059</v>
      </c>
      <c r="D3265" t="s">
        <v>7060</v>
      </c>
      <c r="E3265">
        <v>35</v>
      </c>
      <c r="F3265" t="s">
        <v>31</v>
      </c>
      <c r="G3265" t="s">
        <v>238</v>
      </c>
      <c r="H3265" t="s">
        <v>239</v>
      </c>
      <c r="I3265" t="s">
        <v>62</v>
      </c>
      <c r="J3265" t="s">
        <v>63</v>
      </c>
      <c r="K3265">
        <v>1</v>
      </c>
      <c r="L3265" s="2">
        <v>6500</v>
      </c>
      <c r="M3265">
        <v>15</v>
      </c>
      <c r="N3265" s="2">
        <v>6500</v>
      </c>
      <c r="O3265" s="2">
        <v>975</v>
      </c>
      <c r="P3265" s="2">
        <v>5525</v>
      </c>
      <c r="Q3265" s="2">
        <v>3580.58</v>
      </c>
      <c r="R3265" s="2">
        <v>1944.42</v>
      </c>
      <c r="S3265" t="s">
        <v>53</v>
      </c>
      <c r="T3265" t="s">
        <v>54</v>
      </c>
      <c r="U3265" t="s">
        <v>55</v>
      </c>
      <c r="V3265" t="s">
        <v>39</v>
      </c>
      <c r="W3265" t="s">
        <v>124</v>
      </c>
      <c r="X3265" t="s">
        <v>41</v>
      </c>
      <c r="Y3265" t="s">
        <v>56</v>
      </c>
      <c r="Z3265" t="s">
        <v>43</v>
      </c>
      <c r="AA3265" t="s">
        <v>44</v>
      </c>
      <c r="AB3265" t="s">
        <v>44</v>
      </c>
    </row>
    <row r="3266" spans="1:28" x14ac:dyDescent="0.25">
      <c r="A3266" t="s">
        <v>7061</v>
      </c>
      <c r="B3266" s="1">
        <v>45556</v>
      </c>
      <c r="C3266" t="s">
        <v>3855</v>
      </c>
      <c r="D3266" t="s">
        <v>3856</v>
      </c>
      <c r="E3266">
        <v>26</v>
      </c>
      <c r="F3266" t="s">
        <v>31</v>
      </c>
      <c r="G3266" t="s">
        <v>72</v>
      </c>
      <c r="H3266" t="s">
        <v>73</v>
      </c>
      <c r="I3266" t="s">
        <v>74</v>
      </c>
      <c r="J3266" t="s">
        <v>75</v>
      </c>
      <c r="K3266">
        <v>1</v>
      </c>
      <c r="L3266" s="2">
        <v>2200</v>
      </c>
      <c r="M3266">
        <v>15</v>
      </c>
      <c r="N3266" s="2">
        <v>2200</v>
      </c>
      <c r="O3266" s="2">
        <v>330</v>
      </c>
      <c r="P3266" s="2">
        <v>1870</v>
      </c>
      <c r="Q3266" s="2">
        <v>1317.19</v>
      </c>
      <c r="R3266" s="2">
        <v>552.80999999999995</v>
      </c>
      <c r="S3266" t="s">
        <v>53</v>
      </c>
      <c r="T3266" t="s">
        <v>105</v>
      </c>
      <c r="U3266" t="s">
        <v>106</v>
      </c>
      <c r="V3266" t="s">
        <v>39</v>
      </c>
      <c r="W3266" t="s">
        <v>66</v>
      </c>
      <c r="X3266" t="s">
        <v>97</v>
      </c>
      <c r="Y3266" t="s">
        <v>56</v>
      </c>
      <c r="Z3266" t="s">
        <v>43</v>
      </c>
      <c r="AA3266" t="s">
        <v>44</v>
      </c>
      <c r="AB3266" t="s">
        <v>44</v>
      </c>
    </row>
    <row r="3267" spans="1:28" x14ac:dyDescent="0.25">
      <c r="A3267" t="s">
        <v>7062</v>
      </c>
      <c r="B3267" s="1">
        <v>45556</v>
      </c>
      <c r="C3267" t="s">
        <v>5348</v>
      </c>
      <c r="D3267" t="s">
        <v>5349</v>
      </c>
      <c r="E3267">
        <v>37</v>
      </c>
      <c r="F3267" t="s">
        <v>48</v>
      </c>
      <c r="G3267" t="s">
        <v>72</v>
      </c>
      <c r="H3267" t="s">
        <v>73</v>
      </c>
      <c r="I3267" t="s">
        <v>74</v>
      </c>
      <c r="J3267" t="s">
        <v>75</v>
      </c>
      <c r="K3267">
        <v>1</v>
      </c>
      <c r="L3267" s="2">
        <v>2200</v>
      </c>
      <c r="M3267">
        <v>5</v>
      </c>
      <c r="N3267" s="2">
        <v>2200</v>
      </c>
      <c r="O3267" s="2">
        <v>110</v>
      </c>
      <c r="P3267" s="2">
        <v>2090</v>
      </c>
      <c r="Q3267" s="2">
        <v>1610.79</v>
      </c>
      <c r="R3267" s="2">
        <v>479.21</v>
      </c>
      <c r="S3267" t="s">
        <v>53</v>
      </c>
      <c r="T3267" t="s">
        <v>290</v>
      </c>
      <c r="U3267" t="s">
        <v>291</v>
      </c>
      <c r="V3267" t="s">
        <v>39</v>
      </c>
      <c r="W3267" t="s">
        <v>40</v>
      </c>
      <c r="X3267" t="s">
        <v>67</v>
      </c>
      <c r="Y3267" t="s">
        <v>56</v>
      </c>
      <c r="Z3267" t="s">
        <v>43</v>
      </c>
      <c r="AA3267" t="s">
        <v>44</v>
      </c>
      <c r="AB3267" t="s">
        <v>44</v>
      </c>
    </row>
    <row r="3268" spans="1:28" x14ac:dyDescent="0.25">
      <c r="A3268" t="s">
        <v>7063</v>
      </c>
      <c r="B3268" s="1">
        <v>45556</v>
      </c>
      <c r="C3268" t="s">
        <v>4424</v>
      </c>
      <c r="D3268" t="s">
        <v>4425</v>
      </c>
      <c r="E3268">
        <v>47</v>
      </c>
      <c r="F3268" t="s">
        <v>31</v>
      </c>
      <c r="G3268" t="s">
        <v>352</v>
      </c>
      <c r="H3268" t="s">
        <v>353</v>
      </c>
      <c r="I3268" t="s">
        <v>103</v>
      </c>
      <c r="J3268" t="s">
        <v>104</v>
      </c>
      <c r="K3268">
        <v>3</v>
      </c>
      <c r="L3268" s="2">
        <v>850</v>
      </c>
      <c r="M3268">
        <v>0</v>
      </c>
      <c r="N3268" s="2">
        <v>2550</v>
      </c>
      <c r="O3268" s="2">
        <v>0</v>
      </c>
      <c r="P3268" s="2">
        <v>2550</v>
      </c>
      <c r="Q3268" s="2">
        <v>1855.43</v>
      </c>
      <c r="R3268" s="2">
        <v>694.57</v>
      </c>
      <c r="S3268" t="s">
        <v>53</v>
      </c>
      <c r="T3268" t="s">
        <v>163</v>
      </c>
      <c r="U3268" t="s">
        <v>164</v>
      </c>
      <c r="V3268" t="s">
        <v>39</v>
      </c>
      <c r="W3268" t="s">
        <v>83</v>
      </c>
      <c r="X3268" t="s">
        <v>97</v>
      </c>
      <c r="Y3268" t="s">
        <v>56</v>
      </c>
      <c r="Z3268" t="s">
        <v>43</v>
      </c>
      <c r="AA3268" t="s">
        <v>44</v>
      </c>
      <c r="AB3268" t="s">
        <v>44</v>
      </c>
    </row>
    <row r="3269" spans="1:28" x14ac:dyDescent="0.25">
      <c r="A3269" t="s">
        <v>7064</v>
      </c>
      <c r="B3269" s="1">
        <v>45556</v>
      </c>
      <c r="C3269" t="s">
        <v>1256</v>
      </c>
      <c r="D3269" t="s">
        <v>1257</v>
      </c>
      <c r="E3269">
        <v>51</v>
      </c>
      <c r="F3269" t="s">
        <v>31</v>
      </c>
      <c r="G3269" t="s">
        <v>72</v>
      </c>
      <c r="H3269" t="s">
        <v>73</v>
      </c>
      <c r="I3269" t="s">
        <v>74</v>
      </c>
      <c r="J3269" t="s">
        <v>75</v>
      </c>
      <c r="K3269">
        <v>4</v>
      </c>
      <c r="L3269" s="2">
        <v>2200</v>
      </c>
      <c r="M3269">
        <v>15</v>
      </c>
      <c r="N3269" s="2">
        <v>8800</v>
      </c>
      <c r="O3269" s="2">
        <v>1320</v>
      </c>
      <c r="P3269" s="2">
        <v>7480</v>
      </c>
      <c r="Q3269" s="2">
        <v>5716.56</v>
      </c>
      <c r="R3269" s="2">
        <v>1763.44</v>
      </c>
      <c r="S3269" t="s">
        <v>53</v>
      </c>
      <c r="T3269" t="s">
        <v>76</v>
      </c>
      <c r="U3269" t="s">
        <v>77</v>
      </c>
      <c r="V3269" t="s">
        <v>39</v>
      </c>
      <c r="W3269" t="s">
        <v>40</v>
      </c>
      <c r="X3269" t="s">
        <v>97</v>
      </c>
      <c r="Y3269" t="s">
        <v>56</v>
      </c>
      <c r="Z3269" t="s">
        <v>144</v>
      </c>
      <c r="AA3269" t="s">
        <v>44</v>
      </c>
      <c r="AB3269" t="s">
        <v>44</v>
      </c>
    </row>
    <row r="3270" spans="1:28" x14ac:dyDescent="0.25">
      <c r="A3270" t="s">
        <v>7065</v>
      </c>
      <c r="B3270" s="1">
        <v>45556</v>
      </c>
      <c r="C3270" t="s">
        <v>7066</v>
      </c>
      <c r="D3270" t="s">
        <v>7067</v>
      </c>
      <c r="E3270">
        <v>53</v>
      </c>
      <c r="F3270" t="s">
        <v>48</v>
      </c>
      <c r="G3270" t="s">
        <v>561</v>
      </c>
      <c r="H3270" t="s">
        <v>562</v>
      </c>
      <c r="I3270" t="s">
        <v>34</v>
      </c>
      <c r="J3270" t="s">
        <v>143</v>
      </c>
      <c r="K3270">
        <v>1</v>
      </c>
      <c r="L3270" s="2">
        <v>900</v>
      </c>
      <c r="M3270">
        <v>15</v>
      </c>
      <c r="N3270" s="2">
        <v>900</v>
      </c>
      <c r="O3270" s="2">
        <v>135</v>
      </c>
      <c r="P3270" s="2">
        <v>765</v>
      </c>
      <c r="Q3270" s="2">
        <v>428.61</v>
      </c>
      <c r="R3270" s="2">
        <v>336.39</v>
      </c>
      <c r="S3270" t="s">
        <v>36</v>
      </c>
      <c r="T3270" t="s">
        <v>578</v>
      </c>
      <c r="U3270" t="s">
        <v>579</v>
      </c>
      <c r="V3270" t="s">
        <v>39</v>
      </c>
      <c r="W3270" t="s">
        <v>66</v>
      </c>
      <c r="X3270" t="s">
        <v>97</v>
      </c>
      <c r="Y3270" t="s">
        <v>56</v>
      </c>
      <c r="Z3270" t="s">
        <v>43</v>
      </c>
      <c r="AA3270" t="s">
        <v>44</v>
      </c>
      <c r="AB3270" t="s">
        <v>44</v>
      </c>
    </row>
    <row r="3271" spans="1:28" x14ac:dyDescent="0.25">
      <c r="A3271" t="s">
        <v>7068</v>
      </c>
      <c r="B3271" s="1">
        <v>45556</v>
      </c>
      <c r="C3271" t="s">
        <v>525</v>
      </c>
      <c r="D3271" t="s">
        <v>526</v>
      </c>
      <c r="E3271">
        <v>22</v>
      </c>
      <c r="F3271" t="s">
        <v>111</v>
      </c>
      <c r="G3271" t="s">
        <v>32</v>
      </c>
      <c r="H3271" t="s">
        <v>33</v>
      </c>
      <c r="I3271" t="s">
        <v>34</v>
      </c>
      <c r="J3271" t="s">
        <v>35</v>
      </c>
      <c r="K3271">
        <v>2</v>
      </c>
      <c r="L3271" s="2">
        <v>55000</v>
      </c>
      <c r="M3271">
        <v>0</v>
      </c>
      <c r="N3271" s="2">
        <v>110000</v>
      </c>
      <c r="O3271" s="2">
        <v>0</v>
      </c>
      <c r="P3271" s="2">
        <v>110000</v>
      </c>
      <c r="Q3271" s="2">
        <v>70182.78</v>
      </c>
      <c r="R3271" s="2">
        <v>39817.22</v>
      </c>
      <c r="S3271" t="s">
        <v>53</v>
      </c>
      <c r="T3271" t="s">
        <v>178</v>
      </c>
      <c r="U3271" t="s">
        <v>154</v>
      </c>
      <c r="V3271" t="s">
        <v>39</v>
      </c>
      <c r="W3271" t="s">
        <v>124</v>
      </c>
      <c r="X3271" t="s">
        <v>67</v>
      </c>
      <c r="Y3271" t="s">
        <v>42</v>
      </c>
      <c r="Z3271" t="s">
        <v>43</v>
      </c>
      <c r="AA3271" t="s">
        <v>68</v>
      </c>
      <c r="AB3271" t="s">
        <v>44</v>
      </c>
    </row>
    <row r="3272" spans="1:28" x14ac:dyDescent="0.25">
      <c r="A3272" t="s">
        <v>7069</v>
      </c>
      <c r="B3272" s="1">
        <v>45556</v>
      </c>
      <c r="C3272" t="s">
        <v>550</v>
      </c>
      <c r="D3272" t="s">
        <v>551</v>
      </c>
      <c r="E3272">
        <v>21</v>
      </c>
      <c r="F3272" t="s">
        <v>111</v>
      </c>
      <c r="G3272" t="s">
        <v>81</v>
      </c>
      <c r="H3272" t="s">
        <v>82</v>
      </c>
      <c r="I3272" t="s">
        <v>51</v>
      </c>
      <c r="J3272" t="s">
        <v>52</v>
      </c>
      <c r="K3272">
        <v>2</v>
      </c>
      <c r="L3272" s="2">
        <v>600</v>
      </c>
      <c r="M3272">
        <v>0</v>
      </c>
      <c r="N3272" s="2">
        <v>1200</v>
      </c>
      <c r="O3272" s="2">
        <v>0</v>
      </c>
      <c r="P3272" s="2">
        <v>1200</v>
      </c>
      <c r="Q3272" s="2">
        <v>810.91</v>
      </c>
      <c r="R3272" s="2">
        <v>389.09</v>
      </c>
      <c r="S3272" t="s">
        <v>53</v>
      </c>
      <c r="T3272" t="s">
        <v>263</v>
      </c>
      <c r="U3272" t="s">
        <v>91</v>
      </c>
      <c r="V3272" t="s">
        <v>39</v>
      </c>
      <c r="W3272" t="s">
        <v>40</v>
      </c>
      <c r="X3272" t="s">
        <v>97</v>
      </c>
      <c r="Y3272" t="s">
        <v>56</v>
      </c>
      <c r="Z3272" t="s">
        <v>43</v>
      </c>
      <c r="AA3272" t="s">
        <v>44</v>
      </c>
      <c r="AB3272" t="s">
        <v>44</v>
      </c>
    </row>
    <row r="3273" spans="1:28" x14ac:dyDescent="0.25">
      <c r="A3273" t="s">
        <v>7070</v>
      </c>
      <c r="B3273" s="1">
        <v>45556</v>
      </c>
      <c r="C3273" t="s">
        <v>7071</v>
      </c>
      <c r="D3273" t="s">
        <v>7072</v>
      </c>
      <c r="E3273">
        <v>38</v>
      </c>
      <c r="F3273" t="s">
        <v>31</v>
      </c>
      <c r="G3273" t="s">
        <v>561</v>
      </c>
      <c r="H3273" t="s">
        <v>562</v>
      </c>
      <c r="I3273" t="s">
        <v>34</v>
      </c>
      <c r="J3273" t="s">
        <v>143</v>
      </c>
      <c r="K3273">
        <v>1</v>
      </c>
      <c r="L3273" s="2">
        <v>900</v>
      </c>
      <c r="M3273">
        <v>25</v>
      </c>
      <c r="N3273" s="2">
        <v>900</v>
      </c>
      <c r="O3273" s="2">
        <v>225</v>
      </c>
      <c r="P3273" s="2">
        <v>675</v>
      </c>
      <c r="Q3273" s="2">
        <v>524.48</v>
      </c>
      <c r="R3273" s="2">
        <v>150.52000000000001</v>
      </c>
      <c r="S3273" t="s">
        <v>64</v>
      </c>
      <c r="T3273" t="s">
        <v>54</v>
      </c>
      <c r="U3273" t="s">
        <v>55</v>
      </c>
      <c r="V3273" t="s">
        <v>39</v>
      </c>
      <c r="W3273" t="s">
        <v>83</v>
      </c>
      <c r="X3273" t="s">
        <v>97</v>
      </c>
      <c r="Y3273" t="s">
        <v>56</v>
      </c>
      <c r="Z3273" t="s">
        <v>508</v>
      </c>
      <c r="AA3273" t="s">
        <v>44</v>
      </c>
      <c r="AB3273" t="s">
        <v>44</v>
      </c>
    </row>
    <row r="3274" spans="1:28" x14ac:dyDescent="0.25">
      <c r="A3274" t="s">
        <v>7073</v>
      </c>
      <c r="B3274" s="1">
        <v>45557</v>
      </c>
      <c r="C3274" t="s">
        <v>1602</v>
      </c>
      <c r="D3274" t="s">
        <v>1603</v>
      </c>
      <c r="E3274">
        <v>22</v>
      </c>
      <c r="F3274" t="s">
        <v>48</v>
      </c>
      <c r="G3274" t="s">
        <v>387</v>
      </c>
      <c r="H3274" t="s">
        <v>388</v>
      </c>
      <c r="I3274" t="s">
        <v>74</v>
      </c>
      <c r="J3274" t="s">
        <v>75</v>
      </c>
      <c r="K3274">
        <v>1</v>
      </c>
      <c r="L3274" s="2">
        <v>3200</v>
      </c>
      <c r="M3274">
        <v>10</v>
      </c>
      <c r="N3274" s="2">
        <v>3200</v>
      </c>
      <c r="O3274" s="2">
        <v>320</v>
      </c>
      <c r="P3274" s="2">
        <v>2880</v>
      </c>
      <c r="Q3274" s="2">
        <v>1844.5</v>
      </c>
      <c r="R3274" s="2">
        <v>1035.5</v>
      </c>
      <c r="S3274" t="s">
        <v>36</v>
      </c>
      <c r="T3274" t="s">
        <v>76</v>
      </c>
      <c r="U3274" t="s">
        <v>77</v>
      </c>
      <c r="V3274" t="s">
        <v>39</v>
      </c>
      <c r="W3274" t="s">
        <v>40</v>
      </c>
      <c r="X3274" t="s">
        <v>41</v>
      </c>
      <c r="Y3274" t="s">
        <v>56</v>
      </c>
      <c r="Z3274" t="s">
        <v>43</v>
      </c>
      <c r="AA3274" t="s">
        <v>44</v>
      </c>
      <c r="AB3274" t="s">
        <v>44</v>
      </c>
    </row>
    <row r="3275" spans="1:28" x14ac:dyDescent="0.25">
      <c r="A3275" t="s">
        <v>7074</v>
      </c>
      <c r="B3275" s="1">
        <v>45557</v>
      </c>
      <c r="C3275" t="s">
        <v>3185</v>
      </c>
      <c r="D3275" t="s">
        <v>3186</v>
      </c>
      <c r="E3275">
        <v>51</v>
      </c>
      <c r="F3275" t="s">
        <v>48</v>
      </c>
      <c r="G3275" t="s">
        <v>60</v>
      </c>
      <c r="H3275" t="s">
        <v>61</v>
      </c>
      <c r="I3275" t="s">
        <v>62</v>
      </c>
      <c r="J3275" t="s">
        <v>63</v>
      </c>
      <c r="K3275">
        <v>1</v>
      </c>
      <c r="L3275" s="2">
        <v>3500</v>
      </c>
      <c r="M3275">
        <v>5</v>
      </c>
      <c r="N3275" s="2">
        <v>3500</v>
      </c>
      <c r="O3275" s="2">
        <v>175</v>
      </c>
      <c r="P3275" s="2">
        <v>3325</v>
      </c>
      <c r="Q3275" s="2">
        <v>2451.4699999999998</v>
      </c>
      <c r="R3275" s="2">
        <v>873.53</v>
      </c>
      <c r="S3275" t="s">
        <v>53</v>
      </c>
      <c r="T3275" t="s">
        <v>96</v>
      </c>
      <c r="U3275" t="s">
        <v>96</v>
      </c>
      <c r="V3275" t="s">
        <v>39</v>
      </c>
      <c r="W3275" t="s">
        <v>66</v>
      </c>
      <c r="X3275" t="s">
        <v>41</v>
      </c>
      <c r="Y3275" t="s">
        <v>56</v>
      </c>
      <c r="Z3275" t="s">
        <v>144</v>
      </c>
      <c r="AA3275" t="s">
        <v>44</v>
      </c>
      <c r="AB3275" t="s">
        <v>44</v>
      </c>
    </row>
    <row r="3276" spans="1:28" x14ac:dyDescent="0.25">
      <c r="A3276" t="s">
        <v>7075</v>
      </c>
      <c r="B3276" s="1">
        <v>45557</v>
      </c>
      <c r="C3276" t="s">
        <v>3902</v>
      </c>
      <c r="D3276" t="s">
        <v>3903</v>
      </c>
      <c r="E3276">
        <v>25</v>
      </c>
      <c r="F3276" t="s">
        <v>48</v>
      </c>
      <c r="G3276" t="s">
        <v>32</v>
      </c>
      <c r="H3276" t="s">
        <v>33</v>
      </c>
      <c r="I3276" t="s">
        <v>34</v>
      </c>
      <c r="J3276" t="s">
        <v>35</v>
      </c>
      <c r="K3276">
        <v>4</v>
      </c>
      <c r="L3276" s="2">
        <v>55000</v>
      </c>
      <c r="M3276">
        <v>5</v>
      </c>
      <c r="N3276" s="2">
        <v>220000</v>
      </c>
      <c r="O3276" s="2">
        <v>11000</v>
      </c>
      <c r="P3276" s="2">
        <v>209000</v>
      </c>
      <c r="Q3276" s="2">
        <v>153951.07</v>
      </c>
      <c r="R3276" s="2">
        <v>55048.93</v>
      </c>
      <c r="S3276" t="s">
        <v>53</v>
      </c>
      <c r="T3276" t="s">
        <v>122</v>
      </c>
      <c r="U3276" t="s">
        <v>123</v>
      </c>
      <c r="V3276" t="s">
        <v>39</v>
      </c>
      <c r="W3276" t="s">
        <v>66</v>
      </c>
      <c r="X3276" t="s">
        <v>97</v>
      </c>
      <c r="Y3276" t="s">
        <v>42</v>
      </c>
      <c r="Z3276" t="s">
        <v>43</v>
      </c>
      <c r="AA3276" t="s">
        <v>44</v>
      </c>
      <c r="AB3276" t="s">
        <v>44</v>
      </c>
    </row>
    <row r="3277" spans="1:28" x14ac:dyDescent="0.25">
      <c r="A3277" t="s">
        <v>7076</v>
      </c>
      <c r="B3277" s="1">
        <v>45557</v>
      </c>
      <c r="C3277" t="s">
        <v>2226</v>
      </c>
      <c r="D3277" t="s">
        <v>2227</v>
      </c>
      <c r="E3277">
        <v>21</v>
      </c>
      <c r="F3277" t="s">
        <v>31</v>
      </c>
      <c r="G3277" t="s">
        <v>158</v>
      </c>
      <c r="H3277" t="s">
        <v>159</v>
      </c>
      <c r="I3277" t="s">
        <v>51</v>
      </c>
      <c r="J3277" t="s">
        <v>52</v>
      </c>
      <c r="K3277">
        <v>2</v>
      </c>
      <c r="L3277" s="2">
        <v>650</v>
      </c>
      <c r="M3277">
        <v>10</v>
      </c>
      <c r="N3277" s="2">
        <v>1300</v>
      </c>
      <c r="O3277" s="2">
        <v>130</v>
      </c>
      <c r="P3277" s="2">
        <v>1170</v>
      </c>
      <c r="Q3277" s="2">
        <v>719.57</v>
      </c>
      <c r="R3277" s="2">
        <v>450.43</v>
      </c>
      <c r="S3277" t="s">
        <v>53</v>
      </c>
      <c r="T3277" t="s">
        <v>122</v>
      </c>
      <c r="U3277" t="s">
        <v>123</v>
      </c>
      <c r="V3277" t="s">
        <v>39</v>
      </c>
      <c r="W3277" t="s">
        <v>83</v>
      </c>
      <c r="X3277" t="s">
        <v>41</v>
      </c>
      <c r="Y3277" t="s">
        <v>56</v>
      </c>
      <c r="Z3277" t="s">
        <v>43</v>
      </c>
      <c r="AA3277" t="s">
        <v>44</v>
      </c>
      <c r="AB3277" t="s">
        <v>44</v>
      </c>
    </row>
    <row r="3278" spans="1:28" x14ac:dyDescent="0.25">
      <c r="A3278" t="s">
        <v>7077</v>
      </c>
      <c r="B3278" s="1">
        <v>45557</v>
      </c>
      <c r="C3278" t="s">
        <v>3945</v>
      </c>
      <c r="D3278" t="s">
        <v>3946</v>
      </c>
      <c r="E3278">
        <v>36</v>
      </c>
      <c r="F3278" t="s">
        <v>111</v>
      </c>
      <c r="G3278" t="s">
        <v>561</v>
      </c>
      <c r="H3278" t="s">
        <v>562</v>
      </c>
      <c r="I3278" t="s">
        <v>34</v>
      </c>
      <c r="J3278" t="s">
        <v>143</v>
      </c>
      <c r="K3278">
        <v>1</v>
      </c>
      <c r="L3278" s="2">
        <v>900</v>
      </c>
      <c r="M3278">
        <v>5</v>
      </c>
      <c r="N3278" s="2">
        <v>900</v>
      </c>
      <c r="O3278" s="2">
        <v>45</v>
      </c>
      <c r="P3278" s="2">
        <v>855</v>
      </c>
      <c r="Q3278" s="2">
        <v>504.82</v>
      </c>
      <c r="R3278" s="2">
        <v>350.18</v>
      </c>
      <c r="S3278" t="s">
        <v>53</v>
      </c>
      <c r="T3278" t="s">
        <v>114</v>
      </c>
      <c r="U3278" t="s">
        <v>115</v>
      </c>
      <c r="V3278" t="s">
        <v>39</v>
      </c>
      <c r="W3278" t="s">
        <v>137</v>
      </c>
      <c r="X3278" t="s">
        <v>67</v>
      </c>
      <c r="Y3278" t="s">
        <v>56</v>
      </c>
      <c r="Z3278" t="s">
        <v>144</v>
      </c>
      <c r="AA3278" t="s">
        <v>44</v>
      </c>
      <c r="AB3278" t="s">
        <v>44</v>
      </c>
    </row>
    <row r="3279" spans="1:28" x14ac:dyDescent="0.25">
      <c r="A3279" t="s">
        <v>7078</v>
      </c>
      <c r="B3279" s="1">
        <v>45557</v>
      </c>
      <c r="C3279" t="s">
        <v>1222</v>
      </c>
      <c r="D3279" t="s">
        <v>1223</v>
      </c>
      <c r="E3279">
        <v>29</v>
      </c>
      <c r="F3279" t="s">
        <v>31</v>
      </c>
      <c r="G3279" t="s">
        <v>49</v>
      </c>
      <c r="H3279" t="s">
        <v>50</v>
      </c>
      <c r="I3279" t="s">
        <v>51</v>
      </c>
      <c r="J3279" t="s">
        <v>52</v>
      </c>
      <c r="K3279">
        <v>2</v>
      </c>
      <c r="L3279" s="2">
        <v>500</v>
      </c>
      <c r="M3279">
        <v>25</v>
      </c>
      <c r="N3279" s="2">
        <v>1000</v>
      </c>
      <c r="O3279" s="2">
        <v>250</v>
      </c>
      <c r="P3279" s="2">
        <v>750</v>
      </c>
      <c r="Q3279" s="2">
        <v>601.36</v>
      </c>
      <c r="R3279" s="2">
        <v>148.63999999999999</v>
      </c>
      <c r="S3279" t="s">
        <v>53</v>
      </c>
      <c r="T3279" t="s">
        <v>114</v>
      </c>
      <c r="U3279" t="s">
        <v>115</v>
      </c>
      <c r="V3279" t="s">
        <v>39</v>
      </c>
      <c r="W3279" t="s">
        <v>137</v>
      </c>
      <c r="X3279" t="s">
        <v>67</v>
      </c>
      <c r="Y3279" t="s">
        <v>84</v>
      </c>
      <c r="Z3279" t="s">
        <v>43</v>
      </c>
      <c r="AA3279" t="s">
        <v>44</v>
      </c>
      <c r="AB3279" t="s">
        <v>44</v>
      </c>
    </row>
    <row r="3280" spans="1:28" x14ac:dyDescent="0.25">
      <c r="A3280" t="s">
        <v>7079</v>
      </c>
      <c r="B3280" s="1">
        <v>45557</v>
      </c>
      <c r="C3280" t="s">
        <v>7080</v>
      </c>
      <c r="D3280" t="s">
        <v>7081</v>
      </c>
      <c r="E3280">
        <v>20</v>
      </c>
      <c r="F3280" t="s">
        <v>111</v>
      </c>
      <c r="G3280" t="s">
        <v>273</v>
      </c>
      <c r="H3280" t="s">
        <v>274</v>
      </c>
      <c r="I3280" t="s">
        <v>51</v>
      </c>
      <c r="J3280" t="s">
        <v>52</v>
      </c>
      <c r="K3280">
        <v>1</v>
      </c>
      <c r="L3280" s="2">
        <v>250</v>
      </c>
      <c r="M3280">
        <v>15</v>
      </c>
      <c r="N3280" s="2">
        <v>250</v>
      </c>
      <c r="O3280" s="2">
        <v>37.5</v>
      </c>
      <c r="P3280" s="2">
        <v>212.5</v>
      </c>
      <c r="Q3280" s="2">
        <v>123.47</v>
      </c>
      <c r="R3280" s="2">
        <v>89.03</v>
      </c>
      <c r="S3280" t="s">
        <v>36</v>
      </c>
      <c r="T3280" t="s">
        <v>222</v>
      </c>
      <c r="U3280" t="s">
        <v>38</v>
      </c>
      <c r="V3280" t="s">
        <v>39</v>
      </c>
      <c r="W3280" t="s">
        <v>92</v>
      </c>
      <c r="X3280" t="s">
        <v>41</v>
      </c>
      <c r="Y3280" t="s">
        <v>56</v>
      </c>
      <c r="Z3280" t="s">
        <v>43</v>
      </c>
      <c r="AA3280" t="s">
        <v>44</v>
      </c>
      <c r="AB3280" t="s">
        <v>44</v>
      </c>
    </row>
    <row r="3281" spans="1:28" x14ac:dyDescent="0.25">
      <c r="A3281" t="s">
        <v>7082</v>
      </c>
      <c r="B3281" s="1">
        <v>45557</v>
      </c>
      <c r="C3281" t="s">
        <v>2901</v>
      </c>
      <c r="D3281" t="s">
        <v>2902</v>
      </c>
      <c r="E3281">
        <v>51</v>
      </c>
      <c r="F3281" t="s">
        <v>48</v>
      </c>
      <c r="G3281" t="s">
        <v>298</v>
      </c>
      <c r="H3281" t="s">
        <v>299</v>
      </c>
      <c r="I3281" t="s">
        <v>103</v>
      </c>
      <c r="J3281" t="s">
        <v>104</v>
      </c>
      <c r="K3281">
        <v>1</v>
      </c>
      <c r="L3281" s="2">
        <v>700</v>
      </c>
      <c r="M3281">
        <v>5</v>
      </c>
      <c r="N3281" s="2">
        <v>700</v>
      </c>
      <c r="O3281" s="2">
        <v>35</v>
      </c>
      <c r="P3281" s="2">
        <v>665</v>
      </c>
      <c r="Q3281" s="2">
        <v>398.28</v>
      </c>
      <c r="R3281" s="2">
        <v>266.72000000000003</v>
      </c>
      <c r="S3281" t="s">
        <v>53</v>
      </c>
      <c r="T3281" t="s">
        <v>54</v>
      </c>
      <c r="U3281" t="s">
        <v>55</v>
      </c>
      <c r="V3281" t="s">
        <v>39</v>
      </c>
      <c r="W3281" t="s">
        <v>66</v>
      </c>
      <c r="X3281" t="s">
        <v>41</v>
      </c>
      <c r="Y3281" t="s">
        <v>56</v>
      </c>
      <c r="Z3281" t="s">
        <v>43</v>
      </c>
      <c r="AA3281" t="s">
        <v>44</v>
      </c>
      <c r="AB3281" t="s">
        <v>44</v>
      </c>
    </row>
    <row r="3282" spans="1:28" x14ac:dyDescent="0.25">
      <c r="A3282" t="s">
        <v>7083</v>
      </c>
      <c r="B3282" s="1">
        <v>45557</v>
      </c>
      <c r="C3282" t="s">
        <v>5594</v>
      </c>
      <c r="D3282" t="s">
        <v>5595</v>
      </c>
      <c r="E3282">
        <v>28</v>
      </c>
      <c r="F3282" t="s">
        <v>31</v>
      </c>
      <c r="G3282" t="s">
        <v>238</v>
      </c>
      <c r="H3282" t="s">
        <v>239</v>
      </c>
      <c r="I3282" t="s">
        <v>62</v>
      </c>
      <c r="J3282" t="s">
        <v>63</v>
      </c>
      <c r="K3282">
        <v>5</v>
      </c>
      <c r="L3282" s="2">
        <v>6500</v>
      </c>
      <c r="M3282">
        <v>10</v>
      </c>
      <c r="N3282" s="2">
        <v>32500</v>
      </c>
      <c r="O3282" s="2">
        <v>3250</v>
      </c>
      <c r="P3282" s="2">
        <v>29250</v>
      </c>
      <c r="Q3282" s="2">
        <v>16229.31</v>
      </c>
      <c r="R3282" s="2">
        <v>13020.69</v>
      </c>
      <c r="S3282" t="s">
        <v>36</v>
      </c>
      <c r="T3282" t="s">
        <v>163</v>
      </c>
      <c r="U3282" t="s">
        <v>164</v>
      </c>
      <c r="V3282" t="s">
        <v>39</v>
      </c>
      <c r="W3282" t="s">
        <v>66</v>
      </c>
      <c r="X3282" t="s">
        <v>67</v>
      </c>
      <c r="Y3282" t="s">
        <v>56</v>
      </c>
      <c r="Z3282" t="s">
        <v>43</v>
      </c>
      <c r="AA3282" t="s">
        <v>44</v>
      </c>
      <c r="AB3282" t="s">
        <v>44</v>
      </c>
    </row>
    <row r="3283" spans="1:28" x14ac:dyDescent="0.25">
      <c r="A3283" t="s">
        <v>7084</v>
      </c>
      <c r="B3283" s="1">
        <v>45557</v>
      </c>
      <c r="C3283" t="s">
        <v>3136</v>
      </c>
      <c r="D3283" t="s">
        <v>3137</v>
      </c>
      <c r="E3283">
        <v>25</v>
      </c>
      <c r="F3283" t="s">
        <v>48</v>
      </c>
      <c r="G3283" t="s">
        <v>60</v>
      </c>
      <c r="H3283" t="s">
        <v>61</v>
      </c>
      <c r="I3283" t="s">
        <v>62</v>
      </c>
      <c r="J3283" t="s">
        <v>63</v>
      </c>
      <c r="K3283">
        <v>1</v>
      </c>
      <c r="L3283" s="2">
        <v>3500</v>
      </c>
      <c r="M3283">
        <v>15</v>
      </c>
      <c r="N3283" s="2">
        <v>3500</v>
      </c>
      <c r="O3283" s="2">
        <v>525</v>
      </c>
      <c r="P3283" s="2">
        <v>2975</v>
      </c>
      <c r="Q3283" s="2">
        <v>2113.9</v>
      </c>
      <c r="R3283" s="2">
        <v>861.1</v>
      </c>
      <c r="S3283" t="s">
        <v>53</v>
      </c>
      <c r="T3283" t="s">
        <v>37</v>
      </c>
      <c r="U3283" t="s">
        <v>38</v>
      </c>
      <c r="V3283" t="s">
        <v>39</v>
      </c>
      <c r="W3283" t="s">
        <v>40</v>
      </c>
      <c r="X3283" t="s">
        <v>97</v>
      </c>
      <c r="Y3283" t="s">
        <v>56</v>
      </c>
      <c r="Z3283" t="s">
        <v>43</v>
      </c>
      <c r="AA3283" t="s">
        <v>68</v>
      </c>
      <c r="AB3283" t="s">
        <v>44</v>
      </c>
    </row>
    <row r="3284" spans="1:28" x14ac:dyDescent="0.25">
      <c r="A3284" t="s">
        <v>7085</v>
      </c>
      <c r="B3284" s="1">
        <v>45557</v>
      </c>
      <c r="C3284" t="s">
        <v>1283</v>
      </c>
      <c r="D3284" t="s">
        <v>1284</v>
      </c>
      <c r="E3284">
        <v>37</v>
      </c>
      <c r="F3284" t="s">
        <v>111</v>
      </c>
      <c r="G3284" t="s">
        <v>366</v>
      </c>
      <c r="H3284" t="s">
        <v>367</v>
      </c>
      <c r="I3284" t="s">
        <v>34</v>
      </c>
      <c r="J3284" t="s">
        <v>130</v>
      </c>
      <c r="K3284">
        <v>3</v>
      </c>
      <c r="L3284" s="2">
        <v>14500</v>
      </c>
      <c r="M3284">
        <v>10</v>
      </c>
      <c r="N3284" s="2">
        <v>43500</v>
      </c>
      <c r="O3284" s="2">
        <v>4350</v>
      </c>
      <c r="P3284" s="2">
        <v>39150</v>
      </c>
      <c r="Q3284" s="2">
        <v>30681.62</v>
      </c>
      <c r="R3284" s="2">
        <v>8468.3799999999992</v>
      </c>
      <c r="S3284" t="s">
        <v>53</v>
      </c>
      <c r="T3284" t="s">
        <v>90</v>
      </c>
      <c r="U3284" t="s">
        <v>91</v>
      </c>
      <c r="V3284" t="s">
        <v>39</v>
      </c>
      <c r="W3284" t="s">
        <v>137</v>
      </c>
      <c r="X3284" t="s">
        <v>97</v>
      </c>
      <c r="Y3284" t="s">
        <v>56</v>
      </c>
      <c r="Z3284" t="s">
        <v>223</v>
      </c>
      <c r="AA3284" t="s">
        <v>44</v>
      </c>
      <c r="AB3284" t="s">
        <v>44</v>
      </c>
    </row>
    <row r="3285" spans="1:28" x14ac:dyDescent="0.25">
      <c r="A3285" t="s">
        <v>7086</v>
      </c>
      <c r="B3285" s="1">
        <v>45558</v>
      </c>
      <c r="C3285" t="s">
        <v>7087</v>
      </c>
      <c r="D3285" t="s">
        <v>7088</v>
      </c>
      <c r="E3285">
        <v>38</v>
      </c>
      <c r="F3285" t="s">
        <v>48</v>
      </c>
      <c r="G3285" t="s">
        <v>88</v>
      </c>
      <c r="H3285" t="s">
        <v>89</v>
      </c>
      <c r="I3285" t="s">
        <v>62</v>
      </c>
      <c r="J3285" t="s">
        <v>63</v>
      </c>
      <c r="K3285">
        <v>1</v>
      </c>
      <c r="L3285" s="2">
        <v>4200</v>
      </c>
      <c r="M3285">
        <v>0</v>
      </c>
      <c r="N3285" s="2">
        <v>4200</v>
      </c>
      <c r="O3285" s="2">
        <v>0</v>
      </c>
      <c r="P3285" s="2">
        <v>4200</v>
      </c>
      <c r="Q3285" s="2">
        <v>3219.96</v>
      </c>
      <c r="R3285" s="2">
        <v>980.04</v>
      </c>
      <c r="S3285" t="s">
        <v>53</v>
      </c>
      <c r="T3285" t="s">
        <v>65</v>
      </c>
      <c r="U3285" t="s">
        <v>65</v>
      </c>
      <c r="V3285" t="s">
        <v>39</v>
      </c>
      <c r="W3285" t="s">
        <v>40</v>
      </c>
      <c r="X3285" t="s">
        <v>41</v>
      </c>
      <c r="Y3285" t="s">
        <v>42</v>
      </c>
      <c r="Z3285" t="s">
        <v>144</v>
      </c>
      <c r="AA3285" t="s">
        <v>44</v>
      </c>
      <c r="AB3285" t="s">
        <v>44</v>
      </c>
    </row>
    <row r="3286" spans="1:28" x14ac:dyDescent="0.25">
      <c r="A3286" t="s">
        <v>7089</v>
      </c>
      <c r="B3286" s="1">
        <v>45558</v>
      </c>
      <c r="C3286" t="s">
        <v>7090</v>
      </c>
      <c r="D3286" t="s">
        <v>7091</v>
      </c>
      <c r="E3286">
        <v>56</v>
      </c>
      <c r="F3286" t="s">
        <v>48</v>
      </c>
      <c r="G3286" t="s">
        <v>197</v>
      </c>
      <c r="H3286" t="s">
        <v>198</v>
      </c>
      <c r="I3286" t="s">
        <v>74</v>
      </c>
      <c r="J3286" t="s">
        <v>75</v>
      </c>
      <c r="K3286">
        <v>1</v>
      </c>
      <c r="L3286" s="2">
        <v>2600</v>
      </c>
      <c r="M3286">
        <v>30</v>
      </c>
      <c r="N3286" s="2">
        <v>2600</v>
      </c>
      <c r="O3286" s="2">
        <v>780</v>
      </c>
      <c r="P3286" s="2">
        <v>1820</v>
      </c>
      <c r="Q3286" s="2">
        <v>1444.52</v>
      </c>
      <c r="R3286" s="2">
        <v>375.48</v>
      </c>
      <c r="S3286" t="s">
        <v>36</v>
      </c>
      <c r="T3286" t="s">
        <v>37</v>
      </c>
      <c r="U3286" t="s">
        <v>38</v>
      </c>
      <c r="V3286" t="s">
        <v>39</v>
      </c>
      <c r="W3286" t="s">
        <v>83</v>
      </c>
      <c r="X3286" t="s">
        <v>41</v>
      </c>
      <c r="Y3286" t="s">
        <v>42</v>
      </c>
      <c r="Z3286" t="s">
        <v>107</v>
      </c>
      <c r="AA3286" t="s">
        <v>44</v>
      </c>
      <c r="AB3286" t="s">
        <v>44</v>
      </c>
    </row>
    <row r="3287" spans="1:28" x14ac:dyDescent="0.25">
      <c r="A3287" t="s">
        <v>7092</v>
      </c>
      <c r="B3287" s="1">
        <v>45558</v>
      </c>
      <c r="C3287" t="s">
        <v>2646</v>
      </c>
      <c r="D3287" t="s">
        <v>2647</v>
      </c>
      <c r="E3287">
        <v>35</v>
      </c>
      <c r="F3287" t="s">
        <v>31</v>
      </c>
      <c r="G3287" t="s">
        <v>227</v>
      </c>
      <c r="H3287" t="s">
        <v>228</v>
      </c>
      <c r="I3287" t="s">
        <v>74</v>
      </c>
      <c r="J3287" t="s">
        <v>75</v>
      </c>
      <c r="K3287">
        <v>6</v>
      </c>
      <c r="L3287" s="2">
        <v>1400</v>
      </c>
      <c r="M3287">
        <v>10</v>
      </c>
      <c r="N3287" s="2">
        <v>8400</v>
      </c>
      <c r="O3287" s="2">
        <v>840</v>
      </c>
      <c r="P3287" s="2">
        <v>7560</v>
      </c>
      <c r="Q3287" s="2">
        <v>5080.7700000000004</v>
      </c>
      <c r="R3287" s="2">
        <v>2479.23</v>
      </c>
      <c r="S3287" t="s">
        <v>53</v>
      </c>
      <c r="T3287" t="s">
        <v>275</v>
      </c>
      <c r="U3287" t="s">
        <v>123</v>
      </c>
      <c r="V3287" t="s">
        <v>39</v>
      </c>
      <c r="W3287" t="s">
        <v>40</v>
      </c>
      <c r="X3287" t="s">
        <v>97</v>
      </c>
      <c r="Y3287" t="s">
        <v>56</v>
      </c>
      <c r="Z3287" t="s">
        <v>43</v>
      </c>
      <c r="AA3287" t="s">
        <v>44</v>
      </c>
      <c r="AB3287" t="s">
        <v>44</v>
      </c>
    </row>
    <row r="3288" spans="1:28" x14ac:dyDescent="0.25">
      <c r="A3288" t="s">
        <v>7093</v>
      </c>
      <c r="B3288" s="1">
        <v>45558</v>
      </c>
      <c r="C3288" t="s">
        <v>7094</v>
      </c>
      <c r="D3288" t="s">
        <v>7095</v>
      </c>
      <c r="E3288">
        <v>18</v>
      </c>
      <c r="F3288" t="s">
        <v>31</v>
      </c>
      <c r="G3288" t="s">
        <v>217</v>
      </c>
      <c r="H3288" t="s">
        <v>218</v>
      </c>
      <c r="I3288" t="s">
        <v>34</v>
      </c>
      <c r="J3288" t="s">
        <v>130</v>
      </c>
      <c r="K3288">
        <v>1</v>
      </c>
      <c r="L3288" s="2">
        <v>28000</v>
      </c>
      <c r="M3288">
        <v>5</v>
      </c>
      <c r="N3288" s="2">
        <v>28000</v>
      </c>
      <c r="O3288" s="2">
        <v>1400</v>
      </c>
      <c r="P3288" s="2">
        <v>26600</v>
      </c>
      <c r="Q3288" s="2">
        <v>19902.61</v>
      </c>
      <c r="R3288" s="2">
        <v>6697.39</v>
      </c>
      <c r="S3288" t="s">
        <v>53</v>
      </c>
      <c r="T3288" t="s">
        <v>65</v>
      </c>
      <c r="U3288" t="s">
        <v>65</v>
      </c>
      <c r="V3288" t="s">
        <v>39</v>
      </c>
      <c r="W3288" t="s">
        <v>66</v>
      </c>
      <c r="X3288" t="s">
        <v>97</v>
      </c>
      <c r="Y3288" t="s">
        <v>56</v>
      </c>
      <c r="Z3288" t="s">
        <v>43</v>
      </c>
      <c r="AA3288" t="s">
        <v>44</v>
      </c>
      <c r="AB3288" t="s">
        <v>44</v>
      </c>
    </row>
    <row r="3289" spans="1:28" x14ac:dyDescent="0.25">
      <c r="A3289" t="s">
        <v>7096</v>
      </c>
      <c r="B3289" s="1">
        <v>45558</v>
      </c>
      <c r="C3289" t="s">
        <v>7097</v>
      </c>
      <c r="D3289" t="s">
        <v>7098</v>
      </c>
      <c r="E3289">
        <v>48</v>
      </c>
      <c r="F3289" t="s">
        <v>111</v>
      </c>
      <c r="G3289" t="s">
        <v>128</v>
      </c>
      <c r="H3289" t="s">
        <v>129</v>
      </c>
      <c r="I3289" t="s">
        <v>74</v>
      </c>
      <c r="J3289" t="s">
        <v>130</v>
      </c>
      <c r="K3289">
        <v>2</v>
      </c>
      <c r="L3289" s="2">
        <v>1700</v>
      </c>
      <c r="M3289">
        <v>20</v>
      </c>
      <c r="N3289" s="2">
        <v>3400</v>
      </c>
      <c r="O3289" s="2">
        <v>680</v>
      </c>
      <c r="P3289" s="2">
        <v>2720</v>
      </c>
      <c r="Q3289" s="2">
        <v>1834.83</v>
      </c>
      <c r="R3289" s="2">
        <v>885.17</v>
      </c>
      <c r="S3289" t="s">
        <v>53</v>
      </c>
      <c r="T3289" t="s">
        <v>407</v>
      </c>
      <c r="U3289" t="s">
        <v>408</v>
      </c>
      <c r="V3289" t="s">
        <v>39</v>
      </c>
      <c r="W3289" t="s">
        <v>40</v>
      </c>
      <c r="X3289" t="s">
        <v>97</v>
      </c>
      <c r="Y3289" t="s">
        <v>56</v>
      </c>
      <c r="Z3289" t="s">
        <v>43</v>
      </c>
      <c r="AA3289" t="s">
        <v>44</v>
      </c>
      <c r="AB3289" t="s">
        <v>44</v>
      </c>
    </row>
    <row r="3290" spans="1:28" x14ac:dyDescent="0.25">
      <c r="A3290" t="s">
        <v>7099</v>
      </c>
      <c r="B3290" s="1">
        <v>45558</v>
      </c>
      <c r="C3290" t="s">
        <v>7100</v>
      </c>
      <c r="D3290" t="s">
        <v>7101</v>
      </c>
      <c r="E3290">
        <v>25</v>
      </c>
      <c r="F3290" t="s">
        <v>111</v>
      </c>
      <c r="G3290" t="s">
        <v>298</v>
      </c>
      <c r="H3290" t="s">
        <v>299</v>
      </c>
      <c r="I3290" t="s">
        <v>103</v>
      </c>
      <c r="J3290" t="s">
        <v>104</v>
      </c>
      <c r="K3290">
        <v>2</v>
      </c>
      <c r="L3290" s="2">
        <v>700</v>
      </c>
      <c r="M3290">
        <v>5</v>
      </c>
      <c r="N3290" s="2">
        <v>1400</v>
      </c>
      <c r="O3290" s="2">
        <v>70</v>
      </c>
      <c r="P3290" s="2">
        <v>1330</v>
      </c>
      <c r="Q3290" s="2">
        <v>977.52</v>
      </c>
      <c r="R3290" s="2">
        <v>352.48</v>
      </c>
      <c r="S3290" t="s">
        <v>64</v>
      </c>
      <c r="T3290" t="s">
        <v>578</v>
      </c>
      <c r="U3290" t="s">
        <v>579</v>
      </c>
      <c r="V3290" t="s">
        <v>39</v>
      </c>
      <c r="W3290" t="s">
        <v>83</v>
      </c>
      <c r="X3290" t="s">
        <v>41</v>
      </c>
      <c r="Y3290" t="s">
        <v>56</v>
      </c>
      <c r="Z3290" t="s">
        <v>43</v>
      </c>
      <c r="AA3290" t="s">
        <v>44</v>
      </c>
      <c r="AB3290" t="s">
        <v>44</v>
      </c>
    </row>
    <row r="3291" spans="1:28" x14ac:dyDescent="0.25">
      <c r="A3291" t="s">
        <v>7102</v>
      </c>
      <c r="B3291" s="1">
        <v>45558</v>
      </c>
      <c r="C3291" t="s">
        <v>1636</v>
      </c>
      <c r="D3291" t="s">
        <v>1637</v>
      </c>
      <c r="E3291">
        <v>24</v>
      </c>
      <c r="F3291" t="s">
        <v>48</v>
      </c>
      <c r="G3291" t="s">
        <v>217</v>
      </c>
      <c r="H3291" t="s">
        <v>218</v>
      </c>
      <c r="I3291" t="s">
        <v>34</v>
      </c>
      <c r="J3291" t="s">
        <v>130</v>
      </c>
      <c r="K3291">
        <v>1</v>
      </c>
      <c r="L3291" s="2">
        <v>28000</v>
      </c>
      <c r="M3291">
        <v>5</v>
      </c>
      <c r="N3291" s="2">
        <v>28000</v>
      </c>
      <c r="O3291" s="2">
        <v>1400</v>
      </c>
      <c r="P3291" s="2">
        <v>26600</v>
      </c>
      <c r="Q3291" s="2">
        <v>14868.91</v>
      </c>
      <c r="R3291" s="2">
        <v>11731.09</v>
      </c>
      <c r="S3291" t="s">
        <v>53</v>
      </c>
      <c r="T3291" t="s">
        <v>65</v>
      </c>
      <c r="U3291" t="s">
        <v>65</v>
      </c>
      <c r="V3291" t="s">
        <v>39</v>
      </c>
      <c r="W3291" t="s">
        <v>137</v>
      </c>
      <c r="X3291" t="s">
        <v>97</v>
      </c>
      <c r="Y3291" t="s">
        <v>56</v>
      </c>
      <c r="Z3291" t="s">
        <v>43</v>
      </c>
      <c r="AA3291" t="s">
        <v>44</v>
      </c>
      <c r="AB3291" t="s">
        <v>44</v>
      </c>
    </row>
    <row r="3292" spans="1:28" x14ac:dyDescent="0.25">
      <c r="A3292" t="s">
        <v>7103</v>
      </c>
      <c r="B3292" s="1">
        <v>45558</v>
      </c>
      <c r="C3292" t="s">
        <v>4209</v>
      </c>
      <c r="D3292" t="s">
        <v>4210</v>
      </c>
      <c r="E3292">
        <v>50</v>
      </c>
      <c r="F3292" t="s">
        <v>111</v>
      </c>
      <c r="G3292" t="s">
        <v>32</v>
      </c>
      <c r="H3292" t="s">
        <v>33</v>
      </c>
      <c r="I3292" t="s">
        <v>34</v>
      </c>
      <c r="J3292" t="s">
        <v>35</v>
      </c>
      <c r="K3292">
        <v>1</v>
      </c>
      <c r="L3292" s="2">
        <v>55000</v>
      </c>
      <c r="M3292">
        <v>20</v>
      </c>
      <c r="N3292" s="2">
        <v>55000</v>
      </c>
      <c r="O3292" s="2">
        <v>11000</v>
      </c>
      <c r="P3292" s="2">
        <v>44000</v>
      </c>
      <c r="Q3292" s="2">
        <v>33263.730000000003</v>
      </c>
      <c r="R3292" s="2">
        <v>10736.27</v>
      </c>
      <c r="S3292" t="s">
        <v>36</v>
      </c>
      <c r="T3292" t="s">
        <v>407</v>
      </c>
      <c r="U3292" t="s">
        <v>408</v>
      </c>
      <c r="V3292" t="s">
        <v>39</v>
      </c>
      <c r="W3292" t="s">
        <v>66</v>
      </c>
      <c r="X3292" t="s">
        <v>67</v>
      </c>
      <c r="Y3292" t="s">
        <v>56</v>
      </c>
      <c r="Z3292" t="s">
        <v>43</v>
      </c>
      <c r="AA3292" t="s">
        <v>44</v>
      </c>
      <c r="AB3292" t="s">
        <v>44</v>
      </c>
    </row>
    <row r="3293" spans="1:28" x14ac:dyDescent="0.25">
      <c r="A3293" t="s">
        <v>7104</v>
      </c>
      <c r="B3293" s="1">
        <v>45558</v>
      </c>
      <c r="C3293" t="s">
        <v>7105</v>
      </c>
      <c r="D3293" t="s">
        <v>7106</v>
      </c>
      <c r="E3293">
        <v>32</v>
      </c>
      <c r="F3293" t="s">
        <v>48</v>
      </c>
      <c r="G3293" t="s">
        <v>101</v>
      </c>
      <c r="H3293" t="s">
        <v>102</v>
      </c>
      <c r="I3293" t="s">
        <v>103</v>
      </c>
      <c r="J3293" t="s">
        <v>104</v>
      </c>
      <c r="K3293">
        <v>6</v>
      </c>
      <c r="L3293" s="2">
        <v>1800</v>
      </c>
      <c r="M3293">
        <v>0</v>
      </c>
      <c r="N3293" s="2">
        <v>10800</v>
      </c>
      <c r="O3293" s="2">
        <v>0</v>
      </c>
      <c r="P3293" s="2">
        <v>10800</v>
      </c>
      <c r="Q3293" s="2">
        <v>8355.73</v>
      </c>
      <c r="R3293" s="2">
        <v>2444.27</v>
      </c>
      <c r="S3293" t="s">
        <v>53</v>
      </c>
      <c r="T3293" t="s">
        <v>407</v>
      </c>
      <c r="U3293" t="s">
        <v>408</v>
      </c>
      <c r="V3293" t="s">
        <v>39</v>
      </c>
      <c r="W3293" t="s">
        <v>66</v>
      </c>
      <c r="X3293" t="s">
        <v>41</v>
      </c>
      <c r="Y3293" t="s">
        <v>56</v>
      </c>
      <c r="Z3293" t="s">
        <v>43</v>
      </c>
      <c r="AA3293" t="s">
        <v>44</v>
      </c>
      <c r="AB3293" t="s">
        <v>44</v>
      </c>
    </row>
    <row r="3294" spans="1:28" x14ac:dyDescent="0.25">
      <c r="A3294" t="s">
        <v>7107</v>
      </c>
      <c r="B3294" s="1">
        <v>45558</v>
      </c>
      <c r="C3294" t="s">
        <v>482</v>
      </c>
      <c r="D3294" t="s">
        <v>483</v>
      </c>
      <c r="E3294">
        <v>19</v>
      </c>
      <c r="F3294" t="s">
        <v>31</v>
      </c>
      <c r="G3294" t="s">
        <v>298</v>
      </c>
      <c r="H3294" t="s">
        <v>299</v>
      </c>
      <c r="I3294" t="s">
        <v>103</v>
      </c>
      <c r="J3294" t="s">
        <v>104</v>
      </c>
      <c r="K3294">
        <v>3</v>
      </c>
      <c r="L3294" s="2">
        <v>700</v>
      </c>
      <c r="M3294">
        <v>25</v>
      </c>
      <c r="N3294" s="2">
        <v>2100</v>
      </c>
      <c r="O3294" s="2">
        <v>525</v>
      </c>
      <c r="P3294" s="2">
        <v>1575</v>
      </c>
      <c r="Q3294" s="2">
        <v>1248.45</v>
      </c>
      <c r="R3294" s="2">
        <v>326.55</v>
      </c>
      <c r="S3294" t="s">
        <v>53</v>
      </c>
      <c r="T3294" t="s">
        <v>65</v>
      </c>
      <c r="U3294" t="s">
        <v>65</v>
      </c>
      <c r="V3294" t="s">
        <v>39</v>
      </c>
      <c r="W3294" t="s">
        <v>124</v>
      </c>
      <c r="X3294" t="s">
        <v>97</v>
      </c>
      <c r="Y3294" t="s">
        <v>42</v>
      </c>
      <c r="Z3294" t="s">
        <v>43</v>
      </c>
      <c r="AA3294" t="s">
        <v>44</v>
      </c>
      <c r="AB3294" t="s">
        <v>44</v>
      </c>
    </row>
    <row r="3295" spans="1:28" x14ac:dyDescent="0.25">
      <c r="A3295" t="s">
        <v>7108</v>
      </c>
      <c r="B3295" s="1">
        <v>45558</v>
      </c>
      <c r="C3295" t="s">
        <v>2683</v>
      </c>
      <c r="D3295" t="s">
        <v>2684</v>
      </c>
      <c r="E3295">
        <v>56</v>
      </c>
      <c r="F3295" t="s">
        <v>31</v>
      </c>
      <c r="G3295" t="s">
        <v>49</v>
      </c>
      <c r="H3295" t="s">
        <v>50</v>
      </c>
      <c r="I3295" t="s">
        <v>51</v>
      </c>
      <c r="J3295" t="s">
        <v>52</v>
      </c>
      <c r="K3295">
        <v>1</v>
      </c>
      <c r="L3295" s="2">
        <v>500</v>
      </c>
      <c r="M3295">
        <v>5</v>
      </c>
      <c r="N3295" s="2">
        <v>500</v>
      </c>
      <c r="O3295" s="2">
        <v>25</v>
      </c>
      <c r="P3295" s="2">
        <v>475</v>
      </c>
      <c r="Q3295" s="2">
        <v>361.7</v>
      </c>
      <c r="R3295" s="2">
        <v>113.3</v>
      </c>
      <c r="S3295" t="s">
        <v>53</v>
      </c>
      <c r="T3295" t="s">
        <v>105</v>
      </c>
      <c r="U3295" t="s">
        <v>106</v>
      </c>
      <c r="V3295" t="s">
        <v>39</v>
      </c>
      <c r="W3295" t="s">
        <v>124</v>
      </c>
      <c r="X3295" t="s">
        <v>97</v>
      </c>
      <c r="Y3295" t="s">
        <v>42</v>
      </c>
      <c r="Z3295" t="s">
        <v>43</v>
      </c>
      <c r="AA3295" t="s">
        <v>44</v>
      </c>
      <c r="AB3295" t="s">
        <v>44</v>
      </c>
    </row>
    <row r="3296" spans="1:28" x14ac:dyDescent="0.25">
      <c r="A3296" t="s">
        <v>7109</v>
      </c>
      <c r="B3296" s="1">
        <v>45558</v>
      </c>
      <c r="C3296" t="s">
        <v>4709</v>
      </c>
      <c r="D3296" t="s">
        <v>4710</v>
      </c>
      <c r="E3296">
        <v>27</v>
      </c>
      <c r="F3296" t="s">
        <v>31</v>
      </c>
      <c r="G3296" t="s">
        <v>387</v>
      </c>
      <c r="H3296" t="s">
        <v>388</v>
      </c>
      <c r="I3296" t="s">
        <v>74</v>
      </c>
      <c r="J3296" t="s">
        <v>75</v>
      </c>
      <c r="K3296">
        <v>1</v>
      </c>
      <c r="L3296" s="2">
        <v>3200</v>
      </c>
      <c r="M3296">
        <v>5</v>
      </c>
      <c r="N3296" s="2">
        <v>3200</v>
      </c>
      <c r="O3296" s="2">
        <v>160</v>
      </c>
      <c r="P3296" s="2">
        <v>3040</v>
      </c>
      <c r="Q3296" s="2">
        <v>1764.5</v>
      </c>
      <c r="R3296" s="2">
        <v>1275.5</v>
      </c>
      <c r="S3296" t="s">
        <v>64</v>
      </c>
      <c r="T3296" t="s">
        <v>90</v>
      </c>
      <c r="U3296" t="s">
        <v>91</v>
      </c>
      <c r="V3296" t="s">
        <v>39</v>
      </c>
      <c r="W3296" t="s">
        <v>40</v>
      </c>
      <c r="X3296" t="s">
        <v>97</v>
      </c>
      <c r="Y3296" t="s">
        <v>42</v>
      </c>
      <c r="Z3296" t="s">
        <v>43</v>
      </c>
      <c r="AA3296" t="s">
        <v>44</v>
      </c>
      <c r="AB3296" t="s">
        <v>44</v>
      </c>
    </row>
    <row r="3297" spans="1:28" x14ac:dyDescent="0.25">
      <c r="A3297" t="s">
        <v>7110</v>
      </c>
      <c r="B3297" s="1">
        <v>45559</v>
      </c>
      <c r="C3297" t="s">
        <v>7111</v>
      </c>
      <c r="D3297" t="s">
        <v>7112</v>
      </c>
      <c r="E3297">
        <v>52</v>
      </c>
      <c r="F3297" t="s">
        <v>31</v>
      </c>
      <c r="G3297" t="s">
        <v>158</v>
      </c>
      <c r="H3297" t="s">
        <v>159</v>
      </c>
      <c r="I3297" t="s">
        <v>51</v>
      </c>
      <c r="J3297" t="s">
        <v>52</v>
      </c>
      <c r="K3297">
        <v>5</v>
      </c>
      <c r="L3297" s="2">
        <v>650</v>
      </c>
      <c r="M3297">
        <v>15</v>
      </c>
      <c r="N3297" s="2">
        <v>3250</v>
      </c>
      <c r="O3297" s="2">
        <v>487.5</v>
      </c>
      <c r="P3297" s="2">
        <v>2762.5</v>
      </c>
      <c r="Q3297" s="2">
        <v>2092.54</v>
      </c>
      <c r="R3297" s="2">
        <v>669.96</v>
      </c>
      <c r="S3297" t="s">
        <v>53</v>
      </c>
      <c r="T3297" t="s">
        <v>136</v>
      </c>
      <c r="U3297" t="s">
        <v>38</v>
      </c>
      <c r="V3297" t="s">
        <v>39</v>
      </c>
      <c r="W3297" t="s">
        <v>83</v>
      </c>
      <c r="X3297" t="s">
        <v>97</v>
      </c>
      <c r="Y3297" t="s">
        <v>56</v>
      </c>
      <c r="Z3297" t="s">
        <v>43</v>
      </c>
      <c r="AA3297" t="s">
        <v>68</v>
      </c>
      <c r="AB3297" t="s">
        <v>44</v>
      </c>
    </row>
    <row r="3298" spans="1:28" x14ac:dyDescent="0.25">
      <c r="A3298" t="s">
        <v>7113</v>
      </c>
      <c r="B3298" s="1">
        <v>45559</v>
      </c>
      <c r="C3298" t="s">
        <v>7114</v>
      </c>
      <c r="D3298" t="s">
        <v>7115</v>
      </c>
      <c r="E3298">
        <v>24</v>
      </c>
      <c r="F3298" t="s">
        <v>31</v>
      </c>
      <c r="G3298" t="s">
        <v>273</v>
      </c>
      <c r="H3298" t="s">
        <v>274</v>
      </c>
      <c r="I3298" t="s">
        <v>51</v>
      </c>
      <c r="J3298" t="s">
        <v>52</v>
      </c>
      <c r="K3298">
        <v>1</v>
      </c>
      <c r="L3298" s="2">
        <v>250</v>
      </c>
      <c r="M3298">
        <v>0</v>
      </c>
      <c r="N3298" s="2">
        <v>250</v>
      </c>
      <c r="O3298" s="2">
        <v>0</v>
      </c>
      <c r="P3298" s="2">
        <v>250</v>
      </c>
      <c r="Q3298" s="2">
        <v>141.12</v>
      </c>
      <c r="R3298" s="2">
        <v>108.88</v>
      </c>
      <c r="S3298" t="s">
        <v>53</v>
      </c>
      <c r="T3298" t="s">
        <v>290</v>
      </c>
      <c r="U3298" t="s">
        <v>291</v>
      </c>
      <c r="V3298" t="s">
        <v>39</v>
      </c>
      <c r="W3298" t="s">
        <v>137</v>
      </c>
      <c r="X3298" t="s">
        <v>97</v>
      </c>
      <c r="Y3298" t="s">
        <v>42</v>
      </c>
      <c r="Z3298" t="s">
        <v>508</v>
      </c>
      <c r="AA3298" t="s">
        <v>44</v>
      </c>
      <c r="AB3298" t="s">
        <v>44</v>
      </c>
    </row>
    <row r="3299" spans="1:28" x14ac:dyDescent="0.25">
      <c r="A3299" t="s">
        <v>7116</v>
      </c>
      <c r="B3299" s="1">
        <v>45559</v>
      </c>
      <c r="C3299" t="s">
        <v>7117</v>
      </c>
      <c r="D3299" t="s">
        <v>7118</v>
      </c>
      <c r="E3299">
        <v>43</v>
      </c>
      <c r="F3299" t="s">
        <v>48</v>
      </c>
      <c r="G3299" t="s">
        <v>141</v>
      </c>
      <c r="H3299" t="s">
        <v>142</v>
      </c>
      <c r="I3299" t="s">
        <v>74</v>
      </c>
      <c r="J3299" t="s">
        <v>143</v>
      </c>
      <c r="K3299">
        <v>1</v>
      </c>
      <c r="L3299" s="2">
        <v>900</v>
      </c>
      <c r="M3299">
        <v>5</v>
      </c>
      <c r="N3299" s="2">
        <v>900</v>
      </c>
      <c r="O3299" s="2">
        <v>45</v>
      </c>
      <c r="P3299" s="2">
        <v>855</v>
      </c>
      <c r="Q3299" s="2">
        <v>648.95000000000005</v>
      </c>
      <c r="R3299" s="2">
        <v>206.05</v>
      </c>
      <c r="S3299" t="s">
        <v>64</v>
      </c>
      <c r="T3299" t="s">
        <v>275</v>
      </c>
      <c r="U3299" t="s">
        <v>123</v>
      </c>
      <c r="V3299" t="s">
        <v>39</v>
      </c>
      <c r="W3299" t="s">
        <v>124</v>
      </c>
      <c r="X3299" t="s">
        <v>41</v>
      </c>
      <c r="Y3299" t="s">
        <v>42</v>
      </c>
      <c r="Z3299" t="s">
        <v>43</v>
      </c>
      <c r="AA3299" t="s">
        <v>44</v>
      </c>
      <c r="AB3299" t="s">
        <v>44</v>
      </c>
    </row>
    <row r="3300" spans="1:28" x14ac:dyDescent="0.25">
      <c r="A3300" t="s">
        <v>7119</v>
      </c>
      <c r="B3300" s="1">
        <v>45559</v>
      </c>
      <c r="C3300" t="s">
        <v>249</v>
      </c>
      <c r="D3300" t="s">
        <v>250</v>
      </c>
      <c r="E3300">
        <v>58</v>
      </c>
      <c r="F3300" t="s">
        <v>111</v>
      </c>
      <c r="G3300" t="s">
        <v>141</v>
      </c>
      <c r="H3300" t="s">
        <v>142</v>
      </c>
      <c r="I3300" t="s">
        <v>74</v>
      </c>
      <c r="J3300" t="s">
        <v>143</v>
      </c>
      <c r="K3300">
        <v>2</v>
      </c>
      <c r="L3300" s="2">
        <v>900</v>
      </c>
      <c r="M3300">
        <v>10</v>
      </c>
      <c r="N3300" s="2">
        <v>1800</v>
      </c>
      <c r="O3300" s="2">
        <v>180</v>
      </c>
      <c r="P3300" s="2">
        <v>1620</v>
      </c>
      <c r="Q3300" s="2">
        <v>1241.95</v>
      </c>
      <c r="R3300" s="2">
        <v>378.05</v>
      </c>
      <c r="S3300" t="s">
        <v>53</v>
      </c>
      <c r="T3300" t="s">
        <v>578</v>
      </c>
      <c r="U3300" t="s">
        <v>579</v>
      </c>
      <c r="V3300" t="s">
        <v>39</v>
      </c>
      <c r="W3300" t="s">
        <v>137</v>
      </c>
      <c r="X3300" t="s">
        <v>67</v>
      </c>
      <c r="Y3300" t="s">
        <v>56</v>
      </c>
      <c r="Z3300" t="s">
        <v>43</v>
      </c>
      <c r="AA3300" t="s">
        <v>44</v>
      </c>
      <c r="AB3300" t="s">
        <v>44</v>
      </c>
    </row>
    <row r="3301" spans="1:28" x14ac:dyDescent="0.25">
      <c r="A3301" t="s">
        <v>7120</v>
      </c>
      <c r="B3301" s="1">
        <v>45559</v>
      </c>
      <c r="C3301" t="s">
        <v>4964</v>
      </c>
      <c r="D3301" t="s">
        <v>4965</v>
      </c>
      <c r="E3301">
        <v>31</v>
      </c>
      <c r="F3301" t="s">
        <v>48</v>
      </c>
      <c r="G3301" t="s">
        <v>134</v>
      </c>
      <c r="H3301" t="s">
        <v>135</v>
      </c>
      <c r="I3301" t="s">
        <v>62</v>
      </c>
      <c r="J3301" t="s">
        <v>130</v>
      </c>
      <c r="K3301">
        <v>1</v>
      </c>
      <c r="L3301" s="2">
        <v>8500</v>
      </c>
      <c r="M3301">
        <v>0</v>
      </c>
      <c r="N3301" s="2">
        <v>8500</v>
      </c>
      <c r="O3301" s="2">
        <v>0</v>
      </c>
      <c r="P3301" s="2">
        <v>8500</v>
      </c>
      <c r="Q3301" s="2">
        <v>4745.3900000000003</v>
      </c>
      <c r="R3301" s="2">
        <v>3754.61</v>
      </c>
      <c r="S3301" t="s">
        <v>53</v>
      </c>
      <c r="T3301" t="s">
        <v>54</v>
      </c>
      <c r="U3301" t="s">
        <v>55</v>
      </c>
      <c r="V3301" t="s">
        <v>39</v>
      </c>
      <c r="W3301" t="s">
        <v>66</v>
      </c>
      <c r="X3301" t="s">
        <v>67</v>
      </c>
      <c r="Y3301" t="s">
        <v>56</v>
      </c>
      <c r="Z3301" t="s">
        <v>43</v>
      </c>
      <c r="AA3301" t="s">
        <v>44</v>
      </c>
      <c r="AB3301" t="s">
        <v>44</v>
      </c>
    </row>
    <row r="3302" spans="1:28" x14ac:dyDescent="0.25">
      <c r="A3302" t="s">
        <v>7121</v>
      </c>
      <c r="B3302" s="1">
        <v>45559</v>
      </c>
      <c r="C3302" t="s">
        <v>7122</v>
      </c>
      <c r="D3302" t="s">
        <v>7123</v>
      </c>
      <c r="E3302">
        <v>59</v>
      </c>
      <c r="F3302" t="s">
        <v>31</v>
      </c>
      <c r="G3302" t="s">
        <v>366</v>
      </c>
      <c r="H3302" t="s">
        <v>367</v>
      </c>
      <c r="I3302" t="s">
        <v>34</v>
      </c>
      <c r="J3302" t="s">
        <v>130</v>
      </c>
      <c r="K3302">
        <v>4</v>
      </c>
      <c r="L3302" s="2">
        <v>14500</v>
      </c>
      <c r="M3302">
        <v>5</v>
      </c>
      <c r="N3302" s="2">
        <v>58000</v>
      </c>
      <c r="O3302" s="2">
        <v>2900</v>
      </c>
      <c r="P3302" s="2">
        <v>55100</v>
      </c>
      <c r="Q3302" s="2">
        <v>40706.67</v>
      </c>
      <c r="R3302" s="2">
        <v>14393.33</v>
      </c>
      <c r="S3302" t="s">
        <v>36</v>
      </c>
      <c r="T3302" t="s">
        <v>105</v>
      </c>
      <c r="U3302" t="s">
        <v>106</v>
      </c>
      <c r="V3302" t="s">
        <v>39</v>
      </c>
      <c r="W3302" t="s">
        <v>124</v>
      </c>
      <c r="X3302" t="s">
        <v>97</v>
      </c>
      <c r="Y3302" t="s">
        <v>42</v>
      </c>
      <c r="Z3302" t="s">
        <v>43</v>
      </c>
      <c r="AA3302" t="s">
        <v>44</v>
      </c>
      <c r="AB3302" t="s">
        <v>44</v>
      </c>
    </row>
    <row r="3303" spans="1:28" x14ac:dyDescent="0.25">
      <c r="A3303" t="s">
        <v>7124</v>
      </c>
      <c r="B3303" s="1">
        <v>45559</v>
      </c>
      <c r="C3303" t="s">
        <v>7125</v>
      </c>
      <c r="D3303" t="s">
        <v>7126</v>
      </c>
      <c r="E3303">
        <v>40</v>
      </c>
      <c r="F3303" t="s">
        <v>111</v>
      </c>
      <c r="G3303" t="s">
        <v>176</v>
      </c>
      <c r="H3303" t="s">
        <v>177</v>
      </c>
      <c r="I3303" t="s">
        <v>34</v>
      </c>
      <c r="J3303" t="s">
        <v>35</v>
      </c>
      <c r="K3303">
        <v>2</v>
      </c>
      <c r="L3303" s="2">
        <v>6500</v>
      </c>
      <c r="M3303">
        <v>0</v>
      </c>
      <c r="N3303" s="2">
        <v>13000</v>
      </c>
      <c r="O3303" s="2">
        <v>0</v>
      </c>
      <c r="P3303" s="2">
        <v>13000</v>
      </c>
      <c r="Q3303" s="2">
        <v>8981.4699999999993</v>
      </c>
      <c r="R3303" s="2">
        <v>4018.53</v>
      </c>
      <c r="S3303" t="s">
        <v>53</v>
      </c>
      <c r="T3303" t="s">
        <v>163</v>
      </c>
      <c r="U3303" t="s">
        <v>164</v>
      </c>
      <c r="V3303" t="s">
        <v>39</v>
      </c>
      <c r="W3303" t="s">
        <v>66</v>
      </c>
      <c r="X3303" t="s">
        <v>97</v>
      </c>
      <c r="Y3303" t="s">
        <v>56</v>
      </c>
      <c r="Z3303" t="s">
        <v>43</v>
      </c>
      <c r="AA3303" t="s">
        <v>44</v>
      </c>
      <c r="AB3303" t="s">
        <v>44</v>
      </c>
    </row>
    <row r="3304" spans="1:28" x14ac:dyDescent="0.25">
      <c r="A3304" t="s">
        <v>7127</v>
      </c>
      <c r="B3304" s="1">
        <v>45559</v>
      </c>
      <c r="C3304" t="s">
        <v>7128</v>
      </c>
      <c r="D3304" t="s">
        <v>7129</v>
      </c>
      <c r="E3304">
        <v>30</v>
      </c>
      <c r="F3304" t="s">
        <v>48</v>
      </c>
      <c r="G3304" t="s">
        <v>207</v>
      </c>
      <c r="H3304" t="s">
        <v>208</v>
      </c>
      <c r="I3304" t="s">
        <v>34</v>
      </c>
      <c r="J3304" t="s">
        <v>143</v>
      </c>
      <c r="K3304">
        <v>1</v>
      </c>
      <c r="L3304" s="2">
        <v>18000</v>
      </c>
      <c r="M3304">
        <v>5</v>
      </c>
      <c r="N3304" s="2">
        <v>18000</v>
      </c>
      <c r="O3304" s="2">
        <v>900</v>
      </c>
      <c r="P3304" s="2">
        <v>17100</v>
      </c>
      <c r="Q3304" s="2">
        <v>13916.53</v>
      </c>
      <c r="R3304" s="2">
        <v>3183.47</v>
      </c>
      <c r="S3304" t="s">
        <v>53</v>
      </c>
      <c r="T3304" t="s">
        <v>178</v>
      </c>
      <c r="U3304" t="s">
        <v>154</v>
      </c>
      <c r="V3304" t="s">
        <v>39</v>
      </c>
      <c r="W3304" t="s">
        <v>124</v>
      </c>
      <c r="X3304" t="s">
        <v>67</v>
      </c>
      <c r="Y3304" t="s">
        <v>56</v>
      </c>
      <c r="Z3304" t="s">
        <v>43</v>
      </c>
      <c r="AA3304" t="s">
        <v>44</v>
      </c>
      <c r="AB3304" t="s">
        <v>44</v>
      </c>
    </row>
    <row r="3305" spans="1:28" x14ac:dyDescent="0.25">
      <c r="A3305" t="s">
        <v>7130</v>
      </c>
      <c r="B3305" s="1">
        <v>45559</v>
      </c>
      <c r="C3305" t="s">
        <v>7131</v>
      </c>
      <c r="D3305" t="s">
        <v>7132</v>
      </c>
      <c r="E3305">
        <v>51</v>
      </c>
      <c r="F3305" t="s">
        <v>31</v>
      </c>
      <c r="G3305" t="s">
        <v>280</v>
      </c>
      <c r="H3305" t="s">
        <v>281</v>
      </c>
      <c r="I3305" t="s">
        <v>62</v>
      </c>
      <c r="J3305" t="s">
        <v>190</v>
      </c>
      <c r="K3305">
        <v>4</v>
      </c>
      <c r="L3305" s="2">
        <v>700</v>
      </c>
      <c r="M3305">
        <v>10</v>
      </c>
      <c r="N3305" s="2">
        <v>2800</v>
      </c>
      <c r="O3305" s="2">
        <v>280</v>
      </c>
      <c r="P3305" s="2">
        <v>2520</v>
      </c>
      <c r="Q3305" s="2">
        <v>1691.07</v>
      </c>
      <c r="R3305" s="2">
        <v>828.93</v>
      </c>
      <c r="S3305" t="s">
        <v>53</v>
      </c>
      <c r="T3305" t="s">
        <v>578</v>
      </c>
      <c r="U3305" t="s">
        <v>579</v>
      </c>
      <c r="V3305" t="s">
        <v>39</v>
      </c>
      <c r="W3305" t="s">
        <v>40</v>
      </c>
      <c r="X3305" t="s">
        <v>97</v>
      </c>
      <c r="Y3305" t="s">
        <v>42</v>
      </c>
      <c r="Z3305" t="s">
        <v>508</v>
      </c>
      <c r="AA3305" t="s">
        <v>44</v>
      </c>
      <c r="AB3305" t="s">
        <v>44</v>
      </c>
    </row>
    <row r="3306" spans="1:28" x14ac:dyDescent="0.25">
      <c r="A3306" t="s">
        <v>7133</v>
      </c>
      <c r="B3306" s="1">
        <v>45559</v>
      </c>
      <c r="C3306" t="s">
        <v>2207</v>
      </c>
      <c r="D3306" t="s">
        <v>2208</v>
      </c>
      <c r="E3306">
        <v>30</v>
      </c>
      <c r="F3306" t="s">
        <v>48</v>
      </c>
      <c r="G3306" t="s">
        <v>72</v>
      </c>
      <c r="H3306" t="s">
        <v>73</v>
      </c>
      <c r="I3306" t="s">
        <v>74</v>
      </c>
      <c r="J3306" t="s">
        <v>75</v>
      </c>
      <c r="K3306">
        <v>4</v>
      </c>
      <c r="L3306" s="2">
        <v>2200</v>
      </c>
      <c r="M3306">
        <v>20</v>
      </c>
      <c r="N3306" s="2">
        <v>8800</v>
      </c>
      <c r="O3306" s="2">
        <v>1760</v>
      </c>
      <c r="P3306" s="2">
        <v>7040</v>
      </c>
      <c r="Q3306" s="2">
        <v>4873.95</v>
      </c>
      <c r="R3306" s="2">
        <v>2166.0500000000002</v>
      </c>
      <c r="S3306" t="s">
        <v>53</v>
      </c>
      <c r="T3306" t="s">
        <v>76</v>
      </c>
      <c r="U3306" t="s">
        <v>77</v>
      </c>
      <c r="V3306" t="s">
        <v>39</v>
      </c>
      <c r="W3306" t="s">
        <v>66</v>
      </c>
      <c r="X3306" t="s">
        <v>67</v>
      </c>
      <c r="Y3306" t="s">
        <v>42</v>
      </c>
      <c r="Z3306" t="s">
        <v>107</v>
      </c>
      <c r="AA3306" t="s">
        <v>68</v>
      </c>
      <c r="AB3306" t="s">
        <v>68</v>
      </c>
    </row>
    <row r="3307" spans="1:28" x14ac:dyDescent="0.25">
      <c r="A3307" t="s">
        <v>7134</v>
      </c>
      <c r="B3307" s="1">
        <v>45560</v>
      </c>
      <c r="C3307" t="s">
        <v>1966</v>
      </c>
      <c r="D3307" t="s">
        <v>1967</v>
      </c>
      <c r="E3307">
        <v>60</v>
      </c>
      <c r="F3307" t="s">
        <v>31</v>
      </c>
      <c r="G3307" t="s">
        <v>207</v>
      </c>
      <c r="H3307" t="s">
        <v>208</v>
      </c>
      <c r="I3307" t="s">
        <v>34</v>
      </c>
      <c r="J3307" t="s">
        <v>143</v>
      </c>
      <c r="K3307">
        <v>1</v>
      </c>
      <c r="L3307" s="2">
        <v>18000</v>
      </c>
      <c r="M3307">
        <v>15</v>
      </c>
      <c r="N3307" s="2">
        <v>18000</v>
      </c>
      <c r="O3307" s="2">
        <v>2700</v>
      </c>
      <c r="P3307" s="2">
        <v>15300</v>
      </c>
      <c r="Q3307" s="2">
        <v>10189</v>
      </c>
      <c r="R3307" s="2">
        <v>5111</v>
      </c>
      <c r="S3307" t="s">
        <v>53</v>
      </c>
      <c r="T3307" t="s">
        <v>90</v>
      </c>
      <c r="U3307" t="s">
        <v>91</v>
      </c>
      <c r="V3307" t="s">
        <v>39</v>
      </c>
      <c r="W3307" t="s">
        <v>40</v>
      </c>
      <c r="X3307" t="s">
        <v>41</v>
      </c>
      <c r="Y3307" t="s">
        <v>56</v>
      </c>
      <c r="Z3307" t="s">
        <v>43</v>
      </c>
      <c r="AA3307" t="s">
        <v>44</v>
      </c>
      <c r="AB3307" t="s">
        <v>44</v>
      </c>
    </row>
    <row r="3308" spans="1:28" x14ac:dyDescent="0.25">
      <c r="A3308" t="s">
        <v>7135</v>
      </c>
      <c r="B3308" s="1">
        <v>45560</v>
      </c>
      <c r="C3308" t="s">
        <v>5989</v>
      </c>
      <c r="D3308" t="s">
        <v>5990</v>
      </c>
      <c r="E3308">
        <v>56</v>
      </c>
      <c r="F3308" t="s">
        <v>31</v>
      </c>
      <c r="G3308" t="s">
        <v>119</v>
      </c>
      <c r="H3308" t="s">
        <v>120</v>
      </c>
      <c r="I3308" t="s">
        <v>62</v>
      </c>
      <c r="J3308" t="s">
        <v>121</v>
      </c>
      <c r="K3308">
        <v>2</v>
      </c>
      <c r="L3308" s="2">
        <v>4800</v>
      </c>
      <c r="M3308">
        <v>15</v>
      </c>
      <c r="N3308" s="2">
        <v>9600</v>
      </c>
      <c r="O3308" s="2">
        <v>1440</v>
      </c>
      <c r="P3308" s="2">
        <v>8160</v>
      </c>
      <c r="Q3308" s="2">
        <v>4898.8</v>
      </c>
      <c r="R3308" s="2">
        <v>3261.2</v>
      </c>
      <c r="S3308" t="s">
        <v>64</v>
      </c>
      <c r="T3308" t="s">
        <v>122</v>
      </c>
      <c r="U3308" t="s">
        <v>123</v>
      </c>
      <c r="V3308" t="s">
        <v>39</v>
      </c>
      <c r="W3308" t="s">
        <v>66</v>
      </c>
      <c r="X3308" t="s">
        <v>67</v>
      </c>
      <c r="Y3308" t="s">
        <v>56</v>
      </c>
      <c r="Z3308" t="s">
        <v>43</v>
      </c>
      <c r="AA3308" t="s">
        <v>44</v>
      </c>
      <c r="AB3308" t="s">
        <v>44</v>
      </c>
    </row>
    <row r="3309" spans="1:28" x14ac:dyDescent="0.25">
      <c r="A3309" t="s">
        <v>7136</v>
      </c>
      <c r="B3309" s="1">
        <v>45560</v>
      </c>
      <c r="C3309" t="s">
        <v>271</v>
      </c>
      <c r="D3309" t="s">
        <v>272</v>
      </c>
      <c r="E3309">
        <v>29</v>
      </c>
      <c r="F3309" t="s">
        <v>111</v>
      </c>
      <c r="G3309" t="s">
        <v>101</v>
      </c>
      <c r="H3309" t="s">
        <v>102</v>
      </c>
      <c r="I3309" t="s">
        <v>103</v>
      </c>
      <c r="J3309" t="s">
        <v>104</v>
      </c>
      <c r="K3309">
        <v>3</v>
      </c>
      <c r="L3309" s="2">
        <v>1800</v>
      </c>
      <c r="M3309">
        <v>5</v>
      </c>
      <c r="N3309" s="2">
        <v>5400</v>
      </c>
      <c r="O3309" s="2">
        <v>270</v>
      </c>
      <c r="P3309" s="2">
        <v>5130</v>
      </c>
      <c r="Q3309" s="2">
        <v>3952.78</v>
      </c>
      <c r="R3309" s="2">
        <v>1177.22</v>
      </c>
      <c r="S3309" t="s">
        <v>53</v>
      </c>
      <c r="T3309" t="s">
        <v>114</v>
      </c>
      <c r="U3309" t="s">
        <v>115</v>
      </c>
      <c r="V3309" t="s">
        <v>39</v>
      </c>
      <c r="W3309" t="s">
        <v>92</v>
      </c>
      <c r="X3309" t="s">
        <v>41</v>
      </c>
      <c r="Y3309" t="s">
        <v>56</v>
      </c>
      <c r="Z3309" t="s">
        <v>43</v>
      </c>
      <c r="AA3309" t="s">
        <v>44</v>
      </c>
      <c r="AB3309" t="s">
        <v>44</v>
      </c>
    </row>
    <row r="3310" spans="1:28" x14ac:dyDescent="0.25">
      <c r="A3310" t="s">
        <v>7137</v>
      </c>
      <c r="B3310" s="1">
        <v>45560</v>
      </c>
      <c r="C3310" t="s">
        <v>6927</v>
      </c>
      <c r="D3310" t="s">
        <v>6928</v>
      </c>
      <c r="E3310">
        <v>21</v>
      </c>
      <c r="F3310" t="s">
        <v>31</v>
      </c>
      <c r="G3310" t="s">
        <v>202</v>
      </c>
      <c r="H3310" t="s">
        <v>203</v>
      </c>
      <c r="I3310" t="s">
        <v>103</v>
      </c>
      <c r="J3310" t="s">
        <v>104</v>
      </c>
      <c r="K3310">
        <v>3</v>
      </c>
      <c r="L3310" s="2">
        <v>550</v>
      </c>
      <c r="M3310">
        <v>15</v>
      </c>
      <c r="N3310" s="2">
        <v>1650</v>
      </c>
      <c r="O3310" s="2">
        <v>247.5</v>
      </c>
      <c r="P3310" s="2">
        <v>1402.5</v>
      </c>
      <c r="Q3310" s="2">
        <v>937.75</v>
      </c>
      <c r="R3310" s="2">
        <v>464.75</v>
      </c>
      <c r="S3310" t="s">
        <v>64</v>
      </c>
      <c r="T3310" t="s">
        <v>222</v>
      </c>
      <c r="U3310" t="s">
        <v>38</v>
      </c>
      <c r="V3310" t="s">
        <v>39</v>
      </c>
      <c r="W3310" t="s">
        <v>83</v>
      </c>
      <c r="X3310" t="s">
        <v>41</v>
      </c>
      <c r="Y3310" t="s">
        <v>56</v>
      </c>
      <c r="Z3310" t="s">
        <v>223</v>
      </c>
      <c r="AA3310" t="s">
        <v>68</v>
      </c>
      <c r="AB3310" t="s">
        <v>44</v>
      </c>
    </row>
    <row r="3311" spans="1:28" x14ac:dyDescent="0.25">
      <c r="A3311" t="s">
        <v>7138</v>
      </c>
      <c r="B3311" s="1">
        <v>45560</v>
      </c>
      <c r="C3311" t="s">
        <v>6938</v>
      </c>
      <c r="D3311" t="s">
        <v>6939</v>
      </c>
      <c r="E3311">
        <v>42</v>
      </c>
      <c r="F3311" t="s">
        <v>48</v>
      </c>
      <c r="G3311" t="s">
        <v>202</v>
      </c>
      <c r="H3311" t="s">
        <v>203</v>
      </c>
      <c r="I3311" t="s">
        <v>103</v>
      </c>
      <c r="J3311" t="s">
        <v>104</v>
      </c>
      <c r="K3311">
        <v>1</v>
      </c>
      <c r="L3311" s="2">
        <v>550</v>
      </c>
      <c r="M3311">
        <v>5</v>
      </c>
      <c r="N3311" s="2">
        <v>550</v>
      </c>
      <c r="O3311" s="2">
        <v>27.5</v>
      </c>
      <c r="P3311" s="2">
        <v>522.5</v>
      </c>
      <c r="Q3311" s="2">
        <v>306.10000000000002</v>
      </c>
      <c r="R3311" s="2">
        <v>216.4</v>
      </c>
      <c r="S3311" t="s">
        <v>53</v>
      </c>
      <c r="T3311" t="s">
        <v>65</v>
      </c>
      <c r="U3311" t="s">
        <v>65</v>
      </c>
      <c r="V3311" t="s">
        <v>39</v>
      </c>
      <c r="W3311" t="s">
        <v>66</v>
      </c>
      <c r="X3311" t="s">
        <v>41</v>
      </c>
      <c r="Y3311" t="s">
        <v>56</v>
      </c>
      <c r="Z3311" t="s">
        <v>43</v>
      </c>
      <c r="AA3311" t="s">
        <v>44</v>
      </c>
      <c r="AB3311" t="s">
        <v>44</v>
      </c>
    </row>
    <row r="3312" spans="1:28" x14ac:dyDescent="0.25">
      <c r="A3312" t="s">
        <v>7139</v>
      </c>
      <c r="B3312" s="1">
        <v>45560</v>
      </c>
      <c r="C3312" t="s">
        <v>7140</v>
      </c>
      <c r="D3312" t="s">
        <v>7141</v>
      </c>
      <c r="E3312">
        <v>24</v>
      </c>
      <c r="F3312" t="s">
        <v>31</v>
      </c>
      <c r="G3312" t="s">
        <v>32</v>
      </c>
      <c r="H3312" t="s">
        <v>33</v>
      </c>
      <c r="I3312" t="s">
        <v>34</v>
      </c>
      <c r="J3312" t="s">
        <v>35</v>
      </c>
      <c r="K3312">
        <v>1</v>
      </c>
      <c r="L3312" s="2">
        <v>55000</v>
      </c>
      <c r="M3312">
        <v>5</v>
      </c>
      <c r="N3312" s="2">
        <v>55000</v>
      </c>
      <c r="O3312" s="2">
        <v>2750</v>
      </c>
      <c r="P3312" s="2">
        <v>52250</v>
      </c>
      <c r="Q3312" s="2">
        <v>30205.67</v>
      </c>
      <c r="R3312" s="2">
        <v>22044.33</v>
      </c>
      <c r="S3312" t="s">
        <v>36</v>
      </c>
      <c r="T3312" t="s">
        <v>398</v>
      </c>
      <c r="U3312" t="s">
        <v>399</v>
      </c>
      <c r="V3312" t="s">
        <v>39</v>
      </c>
      <c r="W3312" t="s">
        <v>92</v>
      </c>
      <c r="X3312" t="s">
        <v>97</v>
      </c>
      <c r="Y3312" t="s">
        <v>56</v>
      </c>
      <c r="Z3312" t="s">
        <v>43</v>
      </c>
      <c r="AA3312" t="s">
        <v>44</v>
      </c>
      <c r="AB3312" t="s">
        <v>44</v>
      </c>
    </row>
    <row r="3313" spans="1:28" x14ac:dyDescent="0.25">
      <c r="A3313" t="s">
        <v>7142</v>
      </c>
      <c r="B3313" s="1">
        <v>45560</v>
      </c>
      <c r="C3313" t="s">
        <v>2732</v>
      </c>
      <c r="D3313" t="s">
        <v>2733</v>
      </c>
      <c r="E3313">
        <v>19</v>
      </c>
      <c r="F3313" t="s">
        <v>31</v>
      </c>
      <c r="G3313" t="s">
        <v>352</v>
      </c>
      <c r="H3313" t="s">
        <v>353</v>
      </c>
      <c r="I3313" t="s">
        <v>103</v>
      </c>
      <c r="J3313" t="s">
        <v>104</v>
      </c>
      <c r="K3313">
        <v>2</v>
      </c>
      <c r="L3313" s="2">
        <v>850</v>
      </c>
      <c r="M3313">
        <v>25</v>
      </c>
      <c r="N3313" s="2">
        <v>1700</v>
      </c>
      <c r="O3313" s="2">
        <v>425</v>
      </c>
      <c r="P3313" s="2">
        <v>1275</v>
      </c>
      <c r="Q3313" s="2">
        <v>757.5</v>
      </c>
      <c r="R3313" s="2">
        <v>517.5</v>
      </c>
      <c r="S3313" t="s">
        <v>53</v>
      </c>
      <c r="T3313" t="s">
        <v>136</v>
      </c>
      <c r="U3313" t="s">
        <v>38</v>
      </c>
      <c r="V3313" t="s">
        <v>39</v>
      </c>
      <c r="W3313" t="s">
        <v>124</v>
      </c>
      <c r="X3313" t="s">
        <v>41</v>
      </c>
      <c r="Y3313" t="s">
        <v>56</v>
      </c>
      <c r="Z3313" t="s">
        <v>43</v>
      </c>
      <c r="AA3313" t="s">
        <v>68</v>
      </c>
      <c r="AB3313" t="s">
        <v>44</v>
      </c>
    </row>
    <row r="3314" spans="1:28" x14ac:dyDescent="0.25">
      <c r="A3314" t="s">
        <v>7143</v>
      </c>
      <c r="B3314" s="1">
        <v>45560</v>
      </c>
      <c r="C3314" t="s">
        <v>6774</v>
      </c>
      <c r="D3314" t="s">
        <v>6775</v>
      </c>
      <c r="E3314">
        <v>36</v>
      </c>
      <c r="F3314" t="s">
        <v>111</v>
      </c>
      <c r="G3314" t="s">
        <v>72</v>
      </c>
      <c r="H3314" t="s">
        <v>73</v>
      </c>
      <c r="I3314" t="s">
        <v>74</v>
      </c>
      <c r="J3314" t="s">
        <v>75</v>
      </c>
      <c r="K3314">
        <v>1</v>
      </c>
      <c r="L3314" s="2">
        <v>2200</v>
      </c>
      <c r="M3314">
        <v>20</v>
      </c>
      <c r="N3314" s="2">
        <v>2200</v>
      </c>
      <c r="O3314" s="2">
        <v>440</v>
      </c>
      <c r="P3314" s="2">
        <v>1760</v>
      </c>
      <c r="Q3314" s="2">
        <v>986.74</v>
      </c>
      <c r="R3314" s="2">
        <v>773.26</v>
      </c>
      <c r="S3314" t="s">
        <v>36</v>
      </c>
      <c r="T3314" t="s">
        <v>96</v>
      </c>
      <c r="U3314" t="s">
        <v>96</v>
      </c>
      <c r="V3314" t="s">
        <v>39</v>
      </c>
      <c r="W3314" t="s">
        <v>66</v>
      </c>
      <c r="X3314" t="s">
        <v>41</v>
      </c>
      <c r="Y3314" t="s">
        <v>56</v>
      </c>
      <c r="Z3314" t="s">
        <v>43</v>
      </c>
      <c r="AA3314" t="s">
        <v>44</v>
      </c>
      <c r="AB3314" t="s">
        <v>44</v>
      </c>
    </row>
    <row r="3315" spans="1:28" x14ac:dyDescent="0.25">
      <c r="A3315" t="s">
        <v>7144</v>
      </c>
      <c r="B3315" s="1">
        <v>45560</v>
      </c>
      <c r="C3315" t="s">
        <v>2086</v>
      </c>
      <c r="D3315" t="s">
        <v>2087</v>
      </c>
      <c r="E3315">
        <v>39</v>
      </c>
      <c r="F3315" t="s">
        <v>31</v>
      </c>
      <c r="G3315" t="s">
        <v>298</v>
      </c>
      <c r="H3315" t="s">
        <v>299</v>
      </c>
      <c r="I3315" t="s">
        <v>103</v>
      </c>
      <c r="J3315" t="s">
        <v>104</v>
      </c>
      <c r="K3315">
        <v>1</v>
      </c>
      <c r="L3315" s="2">
        <v>700</v>
      </c>
      <c r="M3315">
        <v>15</v>
      </c>
      <c r="N3315" s="2">
        <v>700</v>
      </c>
      <c r="O3315" s="2">
        <v>105</v>
      </c>
      <c r="P3315" s="2">
        <v>595</v>
      </c>
      <c r="Q3315" s="2">
        <v>458.56</v>
      </c>
      <c r="R3315" s="2">
        <v>136.44</v>
      </c>
      <c r="S3315" t="s">
        <v>64</v>
      </c>
      <c r="T3315" t="s">
        <v>407</v>
      </c>
      <c r="U3315" t="s">
        <v>408</v>
      </c>
      <c r="V3315" t="s">
        <v>39</v>
      </c>
      <c r="W3315" t="s">
        <v>124</v>
      </c>
      <c r="X3315" t="s">
        <v>41</v>
      </c>
      <c r="Y3315" t="s">
        <v>56</v>
      </c>
      <c r="Z3315" t="s">
        <v>223</v>
      </c>
      <c r="AA3315" t="s">
        <v>44</v>
      </c>
      <c r="AB3315" t="s">
        <v>44</v>
      </c>
    </row>
    <row r="3316" spans="1:28" x14ac:dyDescent="0.25">
      <c r="A3316" t="s">
        <v>7145</v>
      </c>
      <c r="B3316" s="1">
        <v>45560</v>
      </c>
      <c r="C3316" t="s">
        <v>7146</v>
      </c>
      <c r="D3316" t="s">
        <v>7147</v>
      </c>
      <c r="E3316">
        <v>22</v>
      </c>
      <c r="F3316" t="s">
        <v>48</v>
      </c>
      <c r="G3316" t="s">
        <v>88</v>
      </c>
      <c r="H3316" t="s">
        <v>89</v>
      </c>
      <c r="I3316" t="s">
        <v>62</v>
      </c>
      <c r="J3316" t="s">
        <v>63</v>
      </c>
      <c r="K3316">
        <v>4</v>
      </c>
      <c r="L3316" s="2">
        <v>4200</v>
      </c>
      <c r="M3316">
        <v>20</v>
      </c>
      <c r="N3316" s="2">
        <v>16800</v>
      </c>
      <c r="O3316" s="2">
        <v>3360</v>
      </c>
      <c r="P3316" s="2">
        <v>13440</v>
      </c>
      <c r="Q3316" s="2">
        <v>8305.2900000000009</v>
      </c>
      <c r="R3316" s="2">
        <v>5134.71</v>
      </c>
      <c r="S3316" t="s">
        <v>53</v>
      </c>
      <c r="T3316" t="s">
        <v>76</v>
      </c>
      <c r="U3316" t="s">
        <v>77</v>
      </c>
      <c r="V3316" t="s">
        <v>39</v>
      </c>
      <c r="W3316" t="s">
        <v>137</v>
      </c>
      <c r="X3316" t="s">
        <v>97</v>
      </c>
      <c r="Y3316" t="s">
        <v>42</v>
      </c>
      <c r="Z3316" t="s">
        <v>107</v>
      </c>
      <c r="AA3316" t="s">
        <v>44</v>
      </c>
      <c r="AB3316" t="s">
        <v>44</v>
      </c>
    </row>
    <row r="3317" spans="1:28" x14ac:dyDescent="0.25">
      <c r="A3317" t="s">
        <v>7148</v>
      </c>
      <c r="B3317" s="1">
        <v>45560</v>
      </c>
      <c r="C3317" t="s">
        <v>5272</v>
      </c>
      <c r="D3317" t="s">
        <v>5273</v>
      </c>
      <c r="E3317">
        <v>34</v>
      </c>
      <c r="F3317" t="s">
        <v>31</v>
      </c>
      <c r="G3317" t="s">
        <v>217</v>
      </c>
      <c r="H3317" t="s">
        <v>218</v>
      </c>
      <c r="I3317" t="s">
        <v>34</v>
      </c>
      <c r="J3317" t="s">
        <v>130</v>
      </c>
      <c r="K3317">
        <v>1</v>
      </c>
      <c r="L3317" s="2">
        <v>28000</v>
      </c>
      <c r="M3317">
        <v>5</v>
      </c>
      <c r="N3317" s="2">
        <v>28000</v>
      </c>
      <c r="O3317" s="2">
        <v>1400</v>
      </c>
      <c r="P3317" s="2">
        <v>26600</v>
      </c>
      <c r="Q3317" s="2">
        <v>17273.63</v>
      </c>
      <c r="R3317" s="2">
        <v>9326.3700000000008</v>
      </c>
      <c r="S3317" t="s">
        <v>53</v>
      </c>
      <c r="T3317" t="s">
        <v>136</v>
      </c>
      <c r="U3317" t="s">
        <v>38</v>
      </c>
      <c r="V3317" t="s">
        <v>39</v>
      </c>
      <c r="W3317" t="s">
        <v>66</v>
      </c>
      <c r="X3317" t="s">
        <v>97</v>
      </c>
      <c r="Y3317" t="s">
        <v>56</v>
      </c>
      <c r="Z3317" t="s">
        <v>43</v>
      </c>
      <c r="AA3317" t="s">
        <v>44</v>
      </c>
      <c r="AB3317" t="s">
        <v>44</v>
      </c>
    </row>
    <row r="3318" spans="1:28" x14ac:dyDescent="0.25">
      <c r="A3318" t="s">
        <v>7149</v>
      </c>
      <c r="B3318" s="1">
        <v>45560</v>
      </c>
      <c r="C3318" t="s">
        <v>1926</v>
      </c>
      <c r="D3318" t="s">
        <v>1927</v>
      </c>
      <c r="E3318">
        <v>45</v>
      </c>
      <c r="F3318" t="s">
        <v>48</v>
      </c>
      <c r="G3318" t="s">
        <v>436</v>
      </c>
      <c r="H3318" t="s">
        <v>437</v>
      </c>
      <c r="I3318" t="s">
        <v>74</v>
      </c>
      <c r="J3318" t="s">
        <v>190</v>
      </c>
      <c r="K3318">
        <v>2</v>
      </c>
      <c r="L3318" s="2">
        <v>1800</v>
      </c>
      <c r="M3318">
        <v>25</v>
      </c>
      <c r="N3318" s="2">
        <v>3600</v>
      </c>
      <c r="O3318" s="2">
        <v>900</v>
      </c>
      <c r="P3318" s="2">
        <v>2700</v>
      </c>
      <c r="Q3318" s="2">
        <v>1937.56</v>
      </c>
      <c r="R3318" s="2">
        <v>762.44</v>
      </c>
      <c r="S3318" t="s">
        <v>36</v>
      </c>
      <c r="T3318" t="s">
        <v>90</v>
      </c>
      <c r="U3318" t="s">
        <v>91</v>
      </c>
      <c r="V3318" t="s">
        <v>39</v>
      </c>
      <c r="W3318" t="s">
        <v>92</v>
      </c>
      <c r="X3318" t="s">
        <v>41</v>
      </c>
      <c r="Y3318" t="s">
        <v>56</v>
      </c>
      <c r="Z3318" t="s">
        <v>144</v>
      </c>
      <c r="AA3318" t="s">
        <v>44</v>
      </c>
      <c r="AB3318" t="s">
        <v>44</v>
      </c>
    </row>
    <row r="3319" spans="1:28" x14ac:dyDescent="0.25">
      <c r="A3319" t="s">
        <v>7150</v>
      </c>
      <c r="B3319" s="1">
        <v>45560</v>
      </c>
      <c r="C3319" t="s">
        <v>3603</v>
      </c>
      <c r="D3319" t="s">
        <v>3604</v>
      </c>
      <c r="E3319">
        <v>55</v>
      </c>
      <c r="F3319" t="s">
        <v>31</v>
      </c>
      <c r="G3319" t="s">
        <v>217</v>
      </c>
      <c r="H3319" t="s">
        <v>218</v>
      </c>
      <c r="I3319" t="s">
        <v>34</v>
      </c>
      <c r="J3319" t="s">
        <v>130</v>
      </c>
      <c r="K3319">
        <v>6</v>
      </c>
      <c r="L3319" s="2">
        <v>28000</v>
      </c>
      <c r="M3319">
        <v>20</v>
      </c>
      <c r="N3319" s="2">
        <v>168000</v>
      </c>
      <c r="O3319" s="2">
        <v>33600</v>
      </c>
      <c r="P3319" s="2">
        <v>134400</v>
      </c>
      <c r="Q3319" s="2">
        <v>80605.73</v>
      </c>
      <c r="R3319" s="2">
        <v>53794.27</v>
      </c>
      <c r="S3319" t="s">
        <v>53</v>
      </c>
      <c r="T3319" t="s">
        <v>153</v>
      </c>
      <c r="U3319" t="s">
        <v>154</v>
      </c>
      <c r="V3319" t="s">
        <v>39</v>
      </c>
      <c r="W3319" t="s">
        <v>66</v>
      </c>
      <c r="X3319" t="s">
        <v>67</v>
      </c>
      <c r="Y3319" t="s">
        <v>56</v>
      </c>
      <c r="Z3319" t="s">
        <v>43</v>
      </c>
      <c r="AA3319" t="s">
        <v>44</v>
      </c>
      <c r="AB3319" t="s">
        <v>44</v>
      </c>
    </row>
    <row r="3320" spans="1:28" x14ac:dyDescent="0.25">
      <c r="A3320" t="s">
        <v>7151</v>
      </c>
      <c r="B3320" s="1">
        <v>45560</v>
      </c>
      <c r="C3320" t="s">
        <v>7140</v>
      </c>
      <c r="D3320" t="s">
        <v>7141</v>
      </c>
      <c r="E3320">
        <v>18</v>
      </c>
      <c r="F3320" t="s">
        <v>48</v>
      </c>
      <c r="G3320" t="s">
        <v>148</v>
      </c>
      <c r="H3320" t="s">
        <v>149</v>
      </c>
      <c r="I3320" t="s">
        <v>74</v>
      </c>
      <c r="J3320" t="s">
        <v>130</v>
      </c>
      <c r="K3320">
        <v>1</v>
      </c>
      <c r="L3320" s="2">
        <v>3500</v>
      </c>
      <c r="M3320">
        <v>5</v>
      </c>
      <c r="N3320" s="2">
        <v>3500</v>
      </c>
      <c r="O3320" s="2">
        <v>175</v>
      </c>
      <c r="P3320" s="2">
        <v>3325</v>
      </c>
      <c r="Q3320" s="2">
        <v>2066.35</v>
      </c>
      <c r="R3320" s="2">
        <v>1258.6500000000001</v>
      </c>
      <c r="S3320" t="s">
        <v>64</v>
      </c>
      <c r="T3320" t="s">
        <v>153</v>
      </c>
      <c r="U3320" t="s">
        <v>154</v>
      </c>
      <c r="V3320" t="s">
        <v>39</v>
      </c>
      <c r="W3320" t="s">
        <v>40</v>
      </c>
      <c r="X3320" t="s">
        <v>97</v>
      </c>
      <c r="Y3320" t="s">
        <v>84</v>
      </c>
      <c r="Z3320" t="s">
        <v>43</v>
      </c>
      <c r="AA3320" t="s">
        <v>44</v>
      </c>
      <c r="AB3320" t="s">
        <v>44</v>
      </c>
    </row>
    <row r="3321" spans="1:28" x14ac:dyDescent="0.25">
      <c r="A3321" t="s">
        <v>7152</v>
      </c>
      <c r="B3321" s="1">
        <v>45560</v>
      </c>
      <c r="C3321" t="s">
        <v>7153</v>
      </c>
      <c r="D3321" t="s">
        <v>7154</v>
      </c>
      <c r="E3321">
        <v>50</v>
      </c>
      <c r="F3321" t="s">
        <v>48</v>
      </c>
      <c r="G3321" t="s">
        <v>148</v>
      </c>
      <c r="H3321" t="s">
        <v>149</v>
      </c>
      <c r="I3321" t="s">
        <v>74</v>
      </c>
      <c r="J3321" t="s">
        <v>130</v>
      </c>
      <c r="K3321">
        <v>2</v>
      </c>
      <c r="L3321" s="2">
        <v>3500</v>
      </c>
      <c r="M3321">
        <v>30</v>
      </c>
      <c r="N3321" s="2">
        <v>7000</v>
      </c>
      <c r="O3321" s="2">
        <v>2100</v>
      </c>
      <c r="P3321" s="2">
        <v>4900</v>
      </c>
      <c r="Q3321" s="2">
        <v>3427.51</v>
      </c>
      <c r="R3321" s="2">
        <v>1472.49</v>
      </c>
      <c r="S3321" t="s">
        <v>36</v>
      </c>
      <c r="T3321" t="s">
        <v>178</v>
      </c>
      <c r="U3321" t="s">
        <v>154</v>
      </c>
      <c r="V3321" t="s">
        <v>39</v>
      </c>
      <c r="W3321" t="s">
        <v>66</v>
      </c>
      <c r="X3321" t="s">
        <v>41</v>
      </c>
      <c r="Y3321" t="s">
        <v>56</v>
      </c>
      <c r="Z3321" t="s">
        <v>144</v>
      </c>
      <c r="AA3321" t="s">
        <v>44</v>
      </c>
      <c r="AB3321" t="s">
        <v>44</v>
      </c>
    </row>
    <row r="3322" spans="1:28" x14ac:dyDescent="0.25">
      <c r="A3322" t="s">
        <v>7155</v>
      </c>
      <c r="B3322" s="1">
        <v>45561</v>
      </c>
      <c r="C3322" t="s">
        <v>5758</v>
      </c>
      <c r="D3322" t="s">
        <v>5759</v>
      </c>
      <c r="E3322">
        <v>33</v>
      </c>
      <c r="F3322" t="s">
        <v>48</v>
      </c>
      <c r="G3322" t="s">
        <v>212</v>
      </c>
      <c r="H3322" t="s">
        <v>213</v>
      </c>
      <c r="I3322" t="s">
        <v>51</v>
      </c>
      <c r="J3322" t="s">
        <v>52</v>
      </c>
      <c r="K3322">
        <v>1</v>
      </c>
      <c r="L3322" s="2">
        <v>400</v>
      </c>
      <c r="M3322">
        <v>0</v>
      </c>
      <c r="N3322" s="2">
        <v>400</v>
      </c>
      <c r="O3322" s="2">
        <v>0</v>
      </c>
      <c r="P3322" s="2">
        <v>400</v>
      </c>
      <c r="Q3322" s="2">
        <v>250.75</v>
      </c>
      <c r="R3322" s="2">
        <v>149.25</v>
      </c>
      <c r="S3322" t="s">
        <v>64</v>
      </c>
      <c r="T3322" t="s">
        <v>398</v>
      </c>
      <c r="U3322" t="s">
        <v>399</v>
      </c>
      <c r="V3322" t="s">
        <v>39</v>
      </c>
      <c r="W3322" t="s">
        <v>92</v>
      </c>
      <c r="X3322" t="s">
        <v>41</v>
      </c>
      <c r="Y3322" t="s">
        <v>56</v>
      </c>
      <c r="Z3322" t="s">
        <v>43</v>
      </c>
      <c r="AA3322" t="s">
        <v>44</v>
      </c>
      <c r="AB3322" t="s">
        <v>44</v>
      </c>
    </row>
    <row r="3323" spans="1:28" x14ac:dyDescent="0.25">
      <c r="A3323" t="s">
        <v>7156</v>
      </c>
      <c r="B3323" s="1">
        <v>45561</v>
      </c>
      <c r="C3323" t="s">
        <v>1837</v>
      </c>
      <c r="D3323" t="s">
        <v>1838</v>
      </c>
      <c r="E3323">
        <v>58</v>
      </c>
      <c r="F3323" t="s">
        <v>111</v>
      </c>
      <c r="G3323" t="s">
        <v>81</v>
      </c>
      <c r="H3323" t="s">
        <v>82</v>
      </c>
      <c r="I3323" t="s">
        <v>51</v>
      </c>
      <c r="J3323" t="s">
        <v>52</v>
      </c>
      <c r="K3323">
        <v>2</v>
      </c>
      <c r="L3323" s="2">
        <v>600</v>
      </c>
      <c r="M3323">
        <v>10</v>
      </c>
      <c r="N3323" s="2">
        <v>1200</v>
      </c>
      <c r="O3323" s="2">
        <v>120</v>
      </c>
      <c r="P3323" s="2">
        <v>1080</v>
      </c>
      <c r="Q3323" s="2">
        <v>766.15</v>
      </c>
      <c r="R3323" s="2">
        <v>313.85000000000002</v>
      </c>
      <c r="S3323" t="s">
        <v>53</v>
      </c>
      <c r="T3323" t="s">
        <v>37</v>
      </c>
      <c r="U3323" t="s">
        <v>38</v>
      </c>
      <c r="V3323" t="s">
        <v>39</v>
      </c>
      <c r="W3323" t="s">
        <v>92</v>
      </c>
      <c r="X3323" t="s">
        <v>41</v>
      </c>
      <c r="Y3323" t="s">
        <v>42</v>
      </c>
      <c r="Z3323" t="s">
        <v>43</v>
      </c>
      <c r="AA3323" t="s">
        <v>44</v>
      </c>
      <c r="AB3323" t="s">
        <v>68</v>
      </c>
    </row>
    <row r="3324" spans="1:28" x14ac:dyDescent="0.25">
      <c r="A3324" t="s">
        <v>7157</v>
      </c>
      <c r="B3324" s="1">
        <v>45561</v>
      </c>
      <c r="C3324" t="s">
        <v>2207</v>
      </c>
      <c r="D3324" t="s">
        <v>2208</v>
      </c>
      <c r="E3324">
        <v>20</v>
      </c>
      <c r="F3324" t="s">
        <v>48</v>
      </c>
      <c r="G3324" t="s">
        <v>238</v>
      </c>
      <c r="H3324" t="s">
        <v>239</v>
      </c>
      <c r="I3324" t="s">
        <v>62</v>
      </c>
      <c r="J3324" t="s">
        <v>63</v>
      </c>
      <c r="K3324">
        <v>3</v>
      </c>
      <c r="L3324" s="2">
        <v>6500</v>
      </c>
      <c r="M3324">
        <v>20</v>
      </c>
      <c r="N3324" s="2">
        <v>19500</v>
      </c>
      <c r="O3324" s="2">
        <v>3900</v>
      </c>
      <c r="P3324" s="2">
        <v>15600</v>
      </c>
      <c r="Q3324" s="2">
        <v>9188.61</v>
      </c>
      <c r="R3324" s="2">
        <v>6411.39</v>
      </c>
      <c r="S3324" t="s">
        <v>36</v>
      </c>
      <c r="T3324" t="s">
        <v>263</v>
      </c>
      <c r="U3324" t="s">
        <v>91</v>
      </c>
      <c r="V3324" t="s">
        <v>39</v>
      </c>
      <c r="W3324" t="s">
        <v>40</v>
      </c>
      <c r="X3324" t="s">
        <v>41</v>
      </c>
      <c r="Y3324" t="s">
        <v>56</v>
      </c>
      <c r="Z3324" t="s">
        <v>43</v>
      </c>
      <c r="AA3324" t="s">
        <v>44</v>
      </c>
      <c r="AB3324" t="s">
        <v>44</v>
      </c>
    </row>
    <row r="3325" spans="1:28" x14ac:dyDescent="0.25">
      <c r="A3325" t="s">
        <v>7158</v>
      </c>
      <c r="B3325" s="1">
        <v>45561</v>
      </c>
      <c r="C3325" t="s">
        <v>7159</v>
      </c>
      <c r="D3325" t="s">
        <v>7160</v>
      </c>
      <c r="E3325">
        <v>49</v>
      </c>
      <c r="F3325" t="s">
        <v>48</v>
      </c>
      <c r="G3325" t="s">
        <v>207</v>
      </c>
      <c r="H3325" t="s">
        <v>208</v>
      </c>
      <c r="I3325" t="s">
        <v>34</v>
      </c>
      <c r="J3325" t="s">
        <v>143</v>
      </c>
      <c r="K3325">
        <v>1</v>
      </c>
      <c r="L3325" s="2">
        <v>18000</v>
      </c>
      <c r="M3325">
        <v>10</v>
      </c>
      <c r="N3325" s="2">
        <v>18000</v>
      </c>
      <c r="O3325" s="2">
        <v>1800</v>
      </c>
      <c r="P3325" s="2">
        <v>16200</v>
      </c>
      <c r="Q3325" s="2">
        <v>13199.63</v>
      </c>
      <c r="R3325" s="2">
        <v>3000.37</v>
      </c>
      <c r="S3325" t="s">
        <v>53</v>
      </c>
      <c r="T3325" t="s">
        <v>65</v>
      </c>
      <c r="U3325" t="s">
        <v>65</v>
      </c>
      <c r="V3325" t="s">
        <v>39</v>
      </c>
      <c r="W3325" t="s">
        <v>137</v>
      </c>
      <c r="X3325" t="s">
        <v>41</v>
      </c>
      <c r="Y3325" t="s">
        <v>56</v>
      </c>
      <c r="Z3325" t="s">
        <v>223</v>
      </c>
      <c r="AA3325" t="s">
        <v>44</v>
      </c>
      <c r="AB3325" t="s">
        <v>44</v>
      </c>
    </row>
    <row r="3326" spans="1:28" x14ac:dyDescent="0.25">
      <c r="A3326" t="s">
        <v>7161</v>
      </c>
      <c r="B3326" s="1">
        <v>45561</v>
      </c>
      <c r="C3326" t="s">
        <v>619</v>
      </c>
      <c r="D3326" t="s">
        <v>620</v>
      </c>
      <c r="E3326">
        <v>27</v>
      </c>
      <c r="F3326" t="s">
        <v>48</v>
      </c>
      <c r="G3326" t="s">
        <v>141</v>
      </c>
      <c r="H3326" t="s">
        <v>142</v>
      </c>
      <c r="I3326" t="s">
        <v>74</v>
      </c>
      <c r="J3326" t="s">
        <v>143</v>
      </c>
      <c r="K3326">
        <v>1</v>
      </c>
      <c r="L3326" s="2">
        <v>900</v>
      </c>
      <c r="M3326">
        <v>10</v>
      </c>
      <c r="N3326" s="2">
        <v>900</v>
      </c>
      <c r="O3326" s="2">
        <v>90</v>
      </c>
      <c r="P3326" s="2">
        <v>810</v>
      </c>
      <c r="Q3326" s="2">
        <v>533.94000000000005</v>
      </c>
      <c r="R3326" s="2">
        <v>276.06</v>
      </c>
      <c r="S3326" t="s">
        <v>53</v>
      </c>
      <c r="T3326" t="s">
        <v>122</v>
      </c>
      <c r="U3326" t="s">
        <v>123</v>
      </c>
      <c r="V3326" t="s">
        <v>39</v>
      </c>
      <c r="W3326" t="s">
        <v>137</v>
      </c>
      <c r="X3326" t="s">
        <v>97</v>
      </c>
      <c r="Y3326" t="s">
        <v>56</v>
      </c>
      <c r="Z3326" t="s">
        <v>43</v>
      </c>
      <c r="AA3326" t="s">
        <v>44</v>
      </c>
      <c r="AB3326" t="s">
        <v>68</v>
      </c>
    </row>
    <row r="3327" spans="1:28" x14ac:dyDescent="0.25">
      <c r="A3327" t="s">
        <v>7162</v>
      </c>
      <c r="B3327" s="1">
        <v>45561</v>
      </c>
      <c r="C3327" t="s">
        <v>7163</v>
      </c>
      <c r="D3327" t="s">
        <v>7164</v>
      </c>
      <c r="E3327">
        <v>56</v>
      </c>
      <c r="F3327" t="s">
        <v>31</v>
      </c>
      <c r="G3327" t="s">
        <v>101</v>
      </c>
      <c r="H3327" t="s">
        <v>102</v>
      </c>
      <c r="I3327" t="s">
        <v>103</v>
      </c>
      <c r="J3327" t="s">
        <v>104</v>
      </c>
      <c r="K3327">
        <v>3</v>
      </c>
      <c r="L3327" s="2">
        <v>1800</v>
      </c>
      <c r="M3327">
        <v>10</v>
      </c>
      <c r="N3327" s="2">
        <v>5400</v>
      </c>
      <c r="O3327" s="2">
        <v>540</v>
      </c>
      <c r="P3327" s="2">
        <v>4860</v>
      </c>
      <c r="Q3327" s="2">
        <v>2925.74</v>
      </c>
      <c r="R3327" s="2">
        <v>1934.26</v>
      </c>
      <c r="S3327" t="s">
        <v>36</v>
      </c>
      <c r="T3327" t="s">
        <v>275</v>
      </c>
      <c r="U3327" t="s">
        <v>123</v>
      </c>
      <c r="V3327" t="s">
        <v>39</v>
      </c>
      <c r="W3327" t="s">
        <v>137</v>
      </c>
      <c r="X3327" t="s">
        <v>97</v>
      </c>
      <c r="Y3327" t="s">
        <v>42</v>
      </c>
      <c r="Z3327" t="s">
        <v>223</v>
      </c>
      <c r="AA3327" t="s">
        <v>44</v>
      </c>
      <c r="AB3327" t="s">
        <v>44</v>
      </c>
    </row>
    <row r="3328" spans="1:28" x14ac:dyDescent="0.25">
      <c r="A3328" t="s">
        <v>7165</v>
      </c>
      <c r="B3328" s="1">
        <v>45561</v>
      </c>
      <c r="C3328" t="s">
        <v>5113</v>
      </c>
      <c r="D3328" t="s">
        <v>5114</v>
      </c>
      <c r="E3328">
        <v>53</v>
      </c>
      <c r="F3328" t="s">
        <v>31</v>
      </c>
      <c r="G3328" t="s">
        <v>436</v>
      </c>
      <c r="H3328" t="s">
        <v>437</v>
      </c>
      <c r="I3328" t="s">
        <v>74</v>
      </c>
      <c r="J3328" t="s">
        <v>190</v>
      </c>
      <c r="K3328">
        <v>2</v>
      </c>
      <c r="L3328" s="2">
        <v>1800</v>
      </c>
      <c r="M3328">
        <v>0</v>
      </c>
      <c r="N3328" s="2">
        <v>3600</v>
      </c>
      <c r="O3328" s="2">
        <v>0</v>
      </c>
      <c r="P3328" s="2">
        <v>3600</v>
      </c>
      <c r="Q3328" s="2">
        <v>2142.16</v>
      </c>
      <c r="R3328" s="2">
        <v>1457.84</v>
      </c>
      <c r="S3328" t="s">
        <v>53</v>
      </c>
      <c r="T3328" t="s">
        <v>407</v>
      </c>
      <c r="U3328" t="s">
        <v>408</v>
      </c>
      <c r="V3328" t="s">
        <v>39</v>
      </c>
      <c r="W3328" t="s">
        <v>124</v>
      </c>
      <c r="X3328" t="s">
        <v>41</v>
      </c>
      <c r="Y3328" t="s">
        <v>56</v>
      </c>
      <c r="Z3328" t="s">
        <v>43</v>
      </c>
      <c r="AA3328" t="s">
        <v>44</v>
      </c>
      <c r="AB3328" t="s">
        <v>44</v>
      </c>
    </row>
    <row r="3329" spans="1:28" x14ac:dyDescent="0.25">
      <c r="A3329" t="s">
        <v>7166</v>
      </c>
      <c r="B3329" s="1">
        <v>45561</v>
      </c>
      <c r="C3329" t="s">
        <v>4409</v>
      </c>
      <c r="D3329" t="s">
        <v>4410</v>
      </c>
      <c r="E3329">
        <v>58</v>
      </c>
      <c r="F3329" t="s">
        <v>111</v>
      </c>
      <c r="G3329" t="s">
        <v>285</v>
      </c>
      <c r="H3329" t="s">
        <v>286</v>
      </c>
      <c r="I3329" t="s">
        <v>34</v>
      </c>
      <c r="J3329" t="s">
        <v>121</v>
      </c>
      <c r="K3329">
        <v>2</v>
      </c>
      <c r="L3329" s="2">
        <v>3200</v>
      </c>
      <c r="M3329">
        <v>30</v>
      </c>
      <c r="N3329" s="2">
        <v>6400</v>
      </c>
      <c r="O3329" s="2">
        <v>1920</v>
      </c>
      <c r="P3329" s="2">
        <v>4480</v>
      </c>
      <c r="Q3329" s="2">
        <v>3229.44</v>
      </c>
      <c r="R3329" s="2">
        <v>1250.56</v>
      </c>
      <c r="S3329" t="s">
        <v>36</v>
      </c>
      <c r="T3329" t="s">
        <v>263</v>
      </c>
      <c r="U3329" t="s">
        <v>91</v>
      </c>
      <c r="V3329" t="s">
        <v>39</v>
      </c>
      <c r="W3329" t="s">
        <v>66</v>
      </c>
      <c r="X3329" t="s">
        <v>67</v>
      </c>
      <c r="Y3329" t="s">
        <v>42</v>
      </c>
      <c r="Z3329" t="s">
        <v>43</v>
      </c>
      <c r="AA3329" t="s">
        <v>44</v>
      </c>
      <c r="AB3329" t="s">
        <v>44</v>
      </c>
    </row>
    <row r="3330" spans="1:28" x14ac:dyDescent="0.25">
      <c r="A3330" t="s">
        <v>7167</v>
      </c>
      <c r="B3330" s="1">
        <v>45561</v>
      </c>
      <c r="C3330" t="s">
        <v>7168</v>
      </c>
      <c r="D3330" t="s">
        <v>7169</v>
      </c>
      <c r="E3330">
        <v>55</v>
      </c>
      <c r="F3330" t="s">
        <v>48</v>
      </c>
      <c r="G3330" t="s">
        <v>243</v>
      </c>
      <c r="H3330" t="s">
        <v>244</v>
      </c>
      <c r="I3330" t="s">
        <v>103</v>
      </c>
      <c r="J3330" t="s">
        <v>104</v>
      </c>
      <c r="K3330">
        <v>1</v>
      </c>
      <c r="L3330" s="2">
        <v>450</v>
      </c>
      <c r="M3330">
        <v>10</v>
      </c>
      <c r="N3330" s="2">
        <v>450</v>
      </c>
      <c r="O3330" s="2">
        <v>45</v>
      </c>
      <c r="P3330" s="2">
        <v>405</v>
      </c>
      <c r="Q3330" s="2">
        <v>293.54000000000002</v>
      </c>
      <c r="R3330" s="2">
        <v>111.46</v>
      </c>
      <c r="S3330" t="s">
        <v>64</v>
      </c>
      <c r="T3330" t="s">
        <v>222</v>
      </c>
      <c r="U3330" t="s">
        <v>38</v>
      </c>
      <c r="V3330" t="s">
        <v>39</v>
      </c>
      <c r="W3330" t="s">
        <v>83</v>
      </c>
      <c r="X3330" t="s">
        <v>97</v>
      </c>
      <c r="Y3330" t="s">
        <v>56</v>
      </c>
      <c r="Z3330" t="s">
        <v>43</v>
      </c>
      <c r="AA3330" t="s">
        <v>44</v>
      </c>
      <c r="AB3330" t="s">
        <v>44</v>
      </c>
    </row>
    <row r="3331" spans="1:28" x14ac:dyDescent="0.25">
      <c r="A3331" t="s">
        <v>7170</v>
      </c>
      <c r="B3331" s="1">
        <v>45561</v>
      </c>
      <c r="C3331" t="s">
        <v>3379</v>
      </c>
      <c r="D3331" t="s">
        <v>3380</v>
      </c>
      <c r="E3331">
        <v>27</v>
      </c>
      <c r="F3331" t="s">
        <v>48</v>
      </c>
      <c r="G3331" t="s">
        <v>72</v>
      </c>
      <c r="H3331" t="s">
        <v>73</v>
      </c>
      <c r="I3331" t="s">
        <v>74</v>
      </c>
      <c r="J3331" t="s">
        <v>75</v>
      </c>
      <c r="K3331">
        <v>3</v>
      </c>
      <c r="L3331" s="2">
        <v>2200</v>
      </c>
      <c r="M3331">
        <v>10</v>
      </c>
      <c r="N3331" s="2">
        <v>6600</v>
      </c>
      <c r="O3331" s="2">
        <v>660</v>
      </c>
      <c r="P3331" s="2">
        <v>5940</v>
      </c>
      <c r="Q3331" s="2">
        <v>3716.83</v>
      </c>
      <c r="R3331" s="2">
        <v>2223.17</v>
      </c>
      <c r="S3331" t="s">
        <v>53</v>
      </c>
      <c r="T3331" t="s">
        <v>136</v>
      </c>
      <c r="U3331" t="s">
        <v>38</v>
      </c>
      <c r="V3331" t="s">
        <v>39</v>
      </c>
      <c r="W3331" t="s">
        <v>137</v>
      </c>
      <c r="X3331" t="s">
        <v>67</v>
      </c>
      <c r="Y3331" t="s">
        <v>56</v>
      </c>
      <c r="Z3331" t="s">
        <v>144</v>
      </c>
      <c r="AA3331" t="s">
        <v>44</v>
      </c>
      <c r="AB3331" t="s">
        <v>44</v>
      </c>
    </row>
    <row r="3332" spans="1:28" x14ac:dyDescent="0.25">
      <c r="A3332" t="s">
        <v>7171</v>
      </c>
      <c r="B3332" s="1">
        <v>45561</v>
      </c>
      <c r="C3332" t="s">
        <v>1192</v>
      </c>
      <c r="D3332" t="s">
        <v>1193</v>
      </c>
      <c r="E3332">
        <v>21</v>
      </c>
      <c r="F3332" t="s">
        <v>48</v>
      </c>
      <c r="G3332" t="s">
        <v>243</v>
      </c>
      <c r="H3332" t="s">
        <v>244</v>
      </c>
      <c r="I3332" t="s">
        <v>103</v>
      </c>
      <c r="J3332" t="s">
        <v>104</v>
      </c>
      <c r="K3332">
        <v>1</v>
      </c>
      <c r="L3332" s="2">
        <v>450</v>
      </c>
      <c r="M3332">
        <v>30</v>
      </c>
      <c r="N3332" s="2">
        <v>450</v>
      </c>
      <c r="O3332" s="2">
        <v>135</v>
      </c>
      <c r="P3332" s="2">
        <v>315</v>
      </c>
      <c r="Q3332" s="2">
        <v>215.14</v>
      </c>
      <c r="R3332" s="2">
        <v>99.86</v>
      </c>
      <c r="S3332" t="s">
        <v>36</v>
      </c>
      <c r="T3332" t="s">
        <v>163</v>
      </c>
      <c r="U3332" t="s">
        <v>164</v>
      </c>
      <c r="V3332" t="s">
        <v>39</v>
      </c>
      <c r="W3332" t="s">
        <v>40</v>
      </c>
      <c r="X3332" t="s">
        <v>41</v>
      </c>
      <c r="Y3332" t="s">
        <v>56</v>
      </c>
      <c r="Z3332" t="s">
        <v>508</v>
      </c>
      <c r="AA3332" t="s">
        <v>44</v>
      </c>
      <c r="AB3332" t="s">
        <v>44</v>
      </c>
    </row>
    <row r="3333" spans="1:28" x14ac:dyDescent="0.25">
      <c r="A3333" t="s">
        <v>7172</v>
      </c>
      <c r="B3333" s="1">
        <v>45561</v>
      </c>
      <c r="C3333" t="s">
        <v>7173</v>
      </c>
      <c r="D3333" t="s">
        <v>7174</v>
      </c>
      <c r="E3333">
        <v>38</v>
      </c>
      <c r="F3333" t="s">
        <v>48</v>
      </c>
      <c r="G3333" t="s">
        <v>344</v>
      </c>
      <c r="H3333" t="s">
        <v>345</v>
      </c>
      <c r="I3333" t="s">
        <v>34</v>
      </c>
      <c r="J3333" t="s">
        <v>121</v>
      </c>
      <c r="K3333">
        <v>5</v>
      </c>
      <c r="L3333" s="2">
        <v>1600</v>
      </c>
      <c r="M3333">
        <v>5</v>
      </c>
      <c r="N3333" s="2">
        <v>8000</v>
      </c>
      <c r="O3333" s="2">
        <v>400</v>
      </c>
      <c r="P3333" s="2">
        <v>7600</v>
      </c>
      <c r="Q3333" s="2">
        <v>4245.59</v>
      </c>
      <c r="R3333" s="2">
        <v>3354.41</v>
      </c>
      <c r="S3333" t="s">
        <v>53</v>
      </c>
      <c r="T3333" t="s">
        <v>178</v>
      </c>
      <c r="U3333" t="s">
        <v>154</v>
      </c>
      <c r="V3333" t="s">
        <v>39</v>
      </c>
      <c r="W3333" t="s">
        <v>40</v>
      </c>
      <c r="X3333" t="s">
        <v>97</v>
      </c>
      <c r="Y3333" t="s">
        <v>84</v>
      </c>
      <c r="Z3333" t="s">
        <v>43</v>
      </c>
      <c r="AA3333" t="s">
        <v>44</v>
      </c>
      <c r="AB3333" t="s">
        <v>44</v>
      </c>
    </row>
    <row r="3334" spans="1:28" x14ac:dyDescent="0.25">
      <c r="A3334" t="s">
        <v>7175</v>
      </c>
      <c r="B3334" s="1">
        <v>45561</v>
      </c>
      <c r="C3334" t="s">
        <v>7176</v>
      </c>
      <c r="D3334" t="s">
        <v>7177</v>
      </c>
      <c r="E3334">
        <v>48</v>
      </c>
      <c r="F3334" t="s">
        <v>111</v>
      </c>
      <c r="G3334" t="s">
        <v>243</v>
      </c>
      <c r="H3334" t="s">
        <v>244</v>
      </c>
      <c r="I3334" t="s">
        <v>103</v>
      </c>
      <c r="J3334" t="s">
        <v>104</v>
      </c>
      <c r="K3334">
        <v>1</v>
      </c>
      <c r="L3334" s="2">
        <v>450</v>
      </c>
      <c r="M3334">
        <v>15</v>
      </c>
      <c r="N3334" s="2">
        <v>450</v>
      </c>
      <c r="O3334" s="2">
        <v>67.5</v>
      </c>
      <c r="P3334" s="2">
        <v>382.5</v>
      </c>
      <c r="Q3334" s="2">
        <v>260.02999999999997</v>
      </c>
      <c r="R3334" s="2">
        <v>122.47</v>
      </c>
      <c r="S3334" t="s">
        <v>53</v>
      </c>
      <c r="T3334" t="s">
        <v>578</v>
      </c>
      <c r="U3334" t="s">
        <v>579</v>
      </c>
      <c r="V3334" t="s">
        <v>39</v>
      </c>
      <c r="W3334" t="s">
        <v>137</v>
      </c>
      <c r="X3334" t="s">
        <v>41</v>
      </c>
      <c r="Y3334" t="s">
        <v>84</v>
      </c>
      <c r="Z3334" t="s">
        <v>223</v>
      </c>
      <c r="AA3334" t="s">
        <v>68</v>
      </c>
      <c r="AB3334" t="s">
        <v>44</v>
      </c>
    </row>
    <row r="3335" spans="1:28" x14ac:dyDescent="0.25">
      <c r="A3335" t="s">
        <v>7178</v>
      </c>
      <c r="B3335" s="1">
        <v>45561</v>
      </c>
      <c r="C3335" t="s">
        <v>827</v>
      </c>
      <c r="D3335" t="s">
        <v>828</v>
      </c>
      <c r="E3335">
        <v>30</v>
      </c>
      <c r="F3335" t="s">
        <v>48</v>
      </c>
      <c r="G3335" t="s">
        <v>318</v>
      </c>
      <c r="H3335" t="s">
        <v>319</v>
      </c>
      <c r="I3335" t="s">
        <v>34</v>
      </c>
      <c r="J3335" t="s">
        <v>190</v>
      </c>
      <c r="K3335">
        <v>2</v>
      </c>
      <c r="L3335" s="2">
        <v>2500</v>
      </c>
      <c r="M3335">
        <v>10</v>
      </c>
      <c r="N3335" s="2">
        <v>5000</v>
      </c>
      <c r="O3335" s="2">
        <v>500</v>
      </c>
      <c r="P3335" s="2">
        <v>4500</v>
      </c>
      <c r="Q3335" s="2">
        <v>3371.35</v>
      </c>
      <c r="R3335" s="2">
        <v>1128.6500000000001</v>
      </c>
      <c r="S3335" t="s">
        <v>53</v>
      </c>
      <c r="T3335" t="s">
        <v>122</v>
      </c>
      <c r="U3335" t="s">
        <v>123</v>
      </c>
      <c r="V3335" t="s">
        <v>39</v>
      </c>
      <c r="W3335" t="s">
        <v>66</v>
      </c>
      <c r="X3335" t="s">
        <v>97</v>
      </c>
      <c r="Y3335" t="s">
        <v>56</v>
      </c>
      <c r="Z3335" t="s">
        <v>43</v>
      </c>
      <c r="AA3335" t="s">
        <v>44</v>
      </c>
      <c r="AB3335" t="s">
        <v>44</v>
      </c>
    </row>
    <row r="3336" spans="1:28" x14ac:dyDescent="0.25">
      <c r="A3336" t="s">
        <v>7179</v>
      </c>
      <c r="B3336" s="1">
        <v>45562</v>
      </c>
      <c r="C3336" t="s">
        <v>2024</v>
      </c>
      <c r="D3336" t="s">
        <v>2025</v>
      </c>
      <c r="E3336">
        <v>58</v>
      </c>
      <c r="F3336" t="s">
        <v>31</v>
      </c>
      <c r="G3336" t="s">
        <v>436</v>
      </c>
      <c r="H3336" t="s">
        <v>437</v>
      </c>
      <c r="I3336" t="s">
        <v>74</v>
      </c>
      <c r="J3336" t="s">
        <v>190</v>
      </c>
      <c r="K3336">
        <v>1</v>
      </c>
      <c r="L3336" s="2">
        <v>1800</v>
      </c>
      <c r="M3336">
        <v>5</v>
      </c>
      <c r="N3336" s="2">
        <v>1800</v>
      </c>
      <c r="O3336" s="2">
        <v>90</v>
      </c>
      <c r="P3336" s="2">
        <v>1710</v>
      </c>
      <c r="Q3336" s="2">
        <v>1258.8499999999999</v>
      </c>
      <c r="R3336" s="2">
        <v>451.15</v>
      </c>
      <c r="S3336" t="s">
        <v>53</v>
      </c>
      <c r="T3336" t="s">
        <v>153</v>
      </c>
      <c r="U3336" t="s">
        <v>154</v>
      </c>
      <c r="V3336" t="s">
        <v>39</v>
      </c>
      <c r="W3336" t="s">
        <v>124</v>
      </c>
      <c r="X3336" t="s">
        <v>97</v>
      </c>
      <c r="Y3336" t="s">
        <v>56</v>
      </c>
      <c r="Z3336" t="s">
        <v>43</v>
      </c>
      <c r="AA3336" t="s">
        <v>44</v>
      </c>
      <c r="AB3336" t="s">
        <v>44</v>
      </c>
    </row>
    <row r="3337" spans="1:28" x14ac:dyDescent="0.25">
      <c r="A3337" t="s">
        <v>7180</v>
      </c>
      <c r="B3337" s="1">
        <v>45562</v>
      </c>
      <c r="C3337" t="s">
        <v>2510</v>
      </c>
      <c r="D3337" t="s">
        <v>2511</v>
      </c>
      <c r="E3337">
        <v>22</v>
      </c>
      <c r="F3337" t="s">
        <v>31</v>
      </c>
      <c r="G3337" t="s">
        <v>128</v>
      </c>
      <c r="H3337" t="s">
        <v>129</v>
      </c>
      <c r="I3337" t="s">
        <v>74</v>
      </c>
      <c r="J3337" t="s">
        <v>130</v>
      </c>
      <c r="K3337">
        <v>5</v>
      </c>
      <c r="L3337" s="2">
        <v>1700</v>
      </c>
      <c r="M3337">
        <v>0</v>
      </c>
      <c r="N3337" s="2">
        <v>8500</v>
      </c>
      <c r="O3337" s="2">
        <v>0</v>
      </c>
      <c r="P3337" s="2">
        <v>8500</v>
      </c>
      <c r="Q3337" s="2">
        <v>4882.3599999999997</v>
      </c>
      <c r="R3337" s="2">
        <v>3617.64</v>
      </c>
      <c r="S3337" t="s">
        <v>36</v>
      </c>
      <c r="T3337" t="s">
        <v>105</v>
      </c>
      <c r="U3337" t="s">
        <v>106</v>
      </c>
      <c r="V3337" t="s">
        <v>39</v>
      </c>
      <c r="W3337" t="s">
        <v>124</v>
      </c>
      <c r="X3337" t="s">
        <v>67</v>
      </c>
      <c r="Y3337" t="s">
        <v>56</v>
      </c>
      <c r="Z3337" t="s">
        <v>43</v>
      </c>
      <c r="AA3337" t="s">
        <v>44</v>
      </c>
      <c r="AB3337" t="s">
        <v>44</v>
      </c>
    </row>
    <row r="3338" spans="1:28" x14ac:dyDescent="0.25">
      <c r="A3338" t="s">
        <v>7181</v>
      </c>
      <c r="B3338" s="1">
        <v>45562</v>
      </c>
      <c r="C3338" t="s">
        <v>2673</v>
      </c>
      <c r="D3338" t="s">
        <v>2674</v>
      </c>
      <c r="E3338">
        <v>40</v>
      </c>
      <c r="F3338" t="s">
        <v>48</v>
      </c>
      <c r="G3338" t="s">
        <v>148</v>
      </c>
      <c r="H3338" t="s">
        <v>149</v>
      </c>
      <c r="I3338" t="s">
        <v>74</v>
      </c>
      <c r="J3338" t="s">
        <v>130</v>
      </c>
      <c r="K3338">
        <v>2</v>
      </c>
      <c r="L3338" s="2">
        <v>3500</v>
      </c>
      <c r="M3338">
        <v>0</v>
      </c>
      <c r="N3338" s="2">
        <v>7000</v>
      </c>
      <c r="O3338" s="2">
        <v>0</v>
      </c>
      <c r="P3338" s="2">
        <v>7000</v>
      </c>
      <c r="Q3338" s="2">
        <v>4709.4399999999996</v>
      </c>
      <c r="R3338" s="2">
        <v>2290.56</v>
      </c>
      <c r="S3338" t="s">
        <v>53</v>
      </c>
      <c r="T3338" t="s">
        <v>96</v>
      </c>
      <c r="U3338" t="s">
        <v>96</v>
      </c>
      <c r="V3338" t="s">
        <v>39</v>
      </c>
      <c r="W3338" t="s">
        <v>40</v>
      </c>
      <c r="X3338" t="s">
        <v>97</v>
      </c>
      <c r="Y3338" t="s">
        <v>56</v>
      </c>
      <c r="Z3338" t="s">
        <v>107</v>
      </c>
      <c r="AA3338" t="s">
        <v>44</v>
      </c>
      <c r="AB3338" t="s">
        <v>44</v>
      </c>
    </row>
    <row r="3339" spans="1:28" x14ac:dyDescent="0.25">
      <c r="A3339" t="s">
        <v>7182</v>
      </c>
      <c r="B3339" s="1">
        <v>45562</v>
      </c>
      <c r="C3339" t="s">
        <v>1096</v>
      </c>
      <c r="D3339" t="s">
        <v>1097</v>
      </c>
      <c r="E3339">
        <v>43</v>
      </c>
      <c r="F3339" t="s">
        <v>31</v>
      </c>
      <c r="G3339" t="s">
        <v>101</v>
      </c>
      <c r="H3339" t="s">
        <v>102</v>
      </c>
      <c r="I3339" t="s">
        <v>103</v>
      </c>
      <c r="J3339" t="s">
        <v>104</v>
      </c>
      <c r="K3339">
        <v>2</v>
      </c>
      <c r="L3339" s="2">
        <v>1800</v>
      </c>
      <c r="M3339">
        <v>5</v>
      </c>
      <c r="N3339" s="2">
        <v>3600</v>
      </c>
      <c r="O3339" s="2">
        <v>180</v>
      </c>
      <c r="P3339" s="2">
        <v>3420</v>
      </c>
      <c r="Q3339" s="2">
        <v>2667.01</v>
      </c>
      <c r="R3339" s="2">
        <v>752.99</v>
      </c>
      <c r="S3339" t="s">
        <v>53</v>
      </c>
      <c r="T3339" t="s">
        <v>136</v>
      </c>
      <c r="U3339" t="s">
        <v>38</v>
      </c>
      <c r="V3339" t="s">
        <v>39</v>
      </c>
      <c r="W3339" t="s">
        <v>83</v>
      </c>
      <c r="X3339" t="s">
        <v>97</v>
      </c>
      <c r="Y3339" t="s">
        <v>56</v>
      </c>
      <c r="Z3339" t="s">
        <v>223</v>
      </c>
      <c r="AA3339" t="s">
        <v>44</v>
      </c>
      <c r="AB3339" t="s">
        <v>44</v>
      </c>
    </row>
    <row r="3340" spans="1:28" x14ac:dyDescent="0.25">
      <c r="A3340" t="s">
        <v>7183</v>
      </c>
      <c r="B3340" s="1">
        <v>45562</v>
      </c>
      <c r="C3340" t="s">
        <v>7184</v>
      </c>
      <c r="D3340" t="s">
        <v>7185</v>
      </c>
      <c r="E3340">
        <v>57</v>
      </c>
      <c r="F3340" t="s">
        <v>48</v>
      </c>
      <c r="G3340" t="s">
        <v>88</v>
      </c>
      <c r="H3340" t="s">
        <v>89</v>
      </c>
      <c r="I3340" t="s">
        <v>62</v>
      </c>
      <c r="J3340" t="s">
        <v>63</v>
      </c>
      <c r="K3340">
        <v>1</v>
      </c>
      <c r="L3340" s="2">
        <v>4200</v>
      </c>
      <c r="M3340">
        <v>15</v>
      </c>
      <c r="N3340" s="2">
        <v>4200</v>
      </c>
      <c r="O3340" s="2">
        <v>630</v>
      </c>
      <c r="P3340" s="2">
        <v>3570</v>
      </c>
      <c r="Q3340" s="2">
        <v>2524.6</v>
      </c>
      <c r="R3340" s="2">
        <v>1045.4000000000001</v>
      </c>
      <c r="S3340" t="s">
        <v>36</v>
      </c>
      <c r="T3340" t="s">
        <v>290</v>
      </c>
      <c r="U3340" t="s">
        <v>291</v>
      </c>
      <c r="V3340" t="s">
        <v>39</v>
      </c>
      <c r="W3340" t="s">
        <v>40</v>
      </c>
      <c r="X3340" t="s">
        <v>67</v>
      </c>
      <c r="Y3340" t="s">
        <v>56</v>
      </c>
      <c r="Z3340" t="s">
        <v>223</v>
      </c>
      <c r="AA3340" t="s">
        <v>44</v>
      </c>
      <c r="AB3340" t="s">
        <v>44</v>
      </c>
    </row>
    <row r="3341" spans="1:28" x14ac:dyDescent="0.25">
      <c r="A3341" t="s">
        <v>7186</v>
      </c>
      <c r="B3341" s="1">
        <v>45562</v>
      </c>
      <c r="C3341" t="s">
        <v>3327</v>
      </c>
      <c r="D3341" t="s">
        <v>3328</v>
      </c>
      <c r="E3341">
        <v>35</v>
      </c>
      <c r="F3341" t="s">
        <v>31</v>
      </c>
      <c r="G3341" t="s">
        <v>227</v>
      </c>
      <c r="H3341" t="s">
        <v>228</v>
      </c>
      <c r="I3341" t="s">
        <v>74</v>
      </c>
      <c r="J3341" t="s">
        <v>75</v>
      </c>
      <c r="K3341">
        <v>2</v>
      </c>
      <c r="L3341" s="2">
        <v>1400</v>
      </c>
      <c r="M3341">
        <v>15</v>
      </c>
      <c r="N3341" s="2">
        <v>2800</v>
      </c>
      <c r="O3341" s="2">
        <v>420</v>
      </c>
      <c r="P3341" s="2">
        <v>2380</v>
      </c>
      <c r="Q3341" s="2">
        <v>1850.59</v>
      </c>
      <c r="R3341" s="2">
        <v>529.41</v>
      </c>
      <c r="S3341" t="s">
        <v>64</v>
      </c>
      <c r="T3341" t="s">
        <v>153</v>
      </c>
      <c r="U3341" t="s">
        <v>154</v>
      </c>
      <c r="V3341" t="s">
        <v>39</v>
      </c>
      <c r="W3341" t="s">
        <v>83</v>
      </c>
      <c r="X3341" t="s">
        <v>67</v>
      </c>
      <c r="Y3341" t="s">
        <v>56</v>
      </c>
      <c r="Z3341" t="s">
        <v>223</v>
      </c>
      <c r="AA3341" t="s">
        <v>44</v>
      </c>
      <c r="AB3341" t="s">
        <v>44</v>
      </c>
    </row>
    <row r="3342" spans="1:28" x14ac:dyDescent="0.25">
      <c r="A3342" t="s">
        <v>7187</v>
      </c>
      <c r="B3342" s="1">
        <v>45562</v>
      </c>
      <c r="C3342" t="s">
        <v>712</v>
      </c>
      <c r="D3342" t="s">
        <v>713</v>
      </c>
      <c r="E3342">
        <v>26</v>
      </c>
      <c r="F3342" t="s">
        <v>48</v>
      </c>
      <c r="G3342" t="s">
        <v>112</v>
      </c>
      <c r="H3342" t="s">
        <v>113</v>
      </c>
      <c r="I3342" t="s">
        <v>103</v>
      </c>
      <c r="J3342" t="s">
        <v>104</v>
      </c>
      <c r="K3342">
        <v>1</v>
      </c>
      <c r="L3342" s="2">
        <v>650</v>
      </c>
      <c r="M3342">
        <v>0</v>
      </c>
      <c r="N3342" s="2">
        <v>650</v>
      </c>
      <c r="O3342" s="2">
        <v>0</v>
      </c>
      <c r="P3342" s="2">
        <v>650</v>
      </c>
      <c r="Q3342" s="2">
        <v>360.89</v>
      </c>
      <c r="R3342" s="2">
        <v>289.11</v>
      </c>
      <c r="S3342" t="s">
        <v>53</v>
      </c>
      <c r="T3342" t="s">
        <v>222</v>
      </c>
      <c r="U3342" t="s">
        <v>38</v>
      </c>
      <c r="V3342" t="s">
        <v>39</v>
      </c>
      <c r="W3342" t="s">
        <v>83</v>
      </c>
      <c r="X3342" t="s">
        <v>97</v>
      </c>
      <c r="Y3342" t="s">
        <v>56</v>
      </c>
      <c r="Z3342" t="s">
        <v>43</v>
      </c>
      <c r="AA3342" t="s">
        <v>44</v>
      </c>
      <c r="AB3342" t="s">
        <v>44</v>
      </c>
    </row>
    <row r="3343" spans="1:28" x14ac:dyDescent="0.25">
      <c r="A3343" t="s">
        <v>7188</v>
      </c>
      <c r="B3343" s="1">
        <v>45562</v>
      </c>
      <c r="C3343" t="s">
        <v>1620</v>
      </c>
      <c r="D3343" t="s">
        <v>1621</v>
      </c>
      <c r="E3343">
        <v>18</v>
      </c>
      <c r="F3343" t="s">
        <v>48</v>
      </c>
      <c r="G3343" t="s">
        <v>72</v>
      </c>
      <c r="H3343" t="s">
        <v>73</v>
      </c>
      <c r="I3343" t="s">
        <v>74</v>
      </c>
      <c r="J3343" t="s">
        <v>75</v>
      </c>
      <c r="K3343">
        <v>1</v>
      </c>
      <c r="L3343" s="2">
        <v>2200</v>
      </c>
      <c r="M3343">
        <v>15</v>
      </c>
      <c r="N3343" s="2">
        <v>2200</v>
      </c>
      <c r="O3343" s="2">
        <v>330</v>
      </c>
      <c r="P3343" s="2">
        <v>1870</v>
      </c>
      <c r="Q3343" s="2">
        <v>1492.25</v>
      </c>
      <c r="R3343" s="2">
        <v>377.75</v>
      </c>
      <c r="S3343" t="s">
        <v>36</v>
      </c>
      <c r="T3343" t="s">
        <v>222</v>
      </c>
      <c r="U3343" t="s">
        <v>38</v>
      </c>
      <c r="V3343" t="s">
        <v>39</v>
      </c>
      <c r="W3343" t="s">
        <v>92</v>
      </c>
      <c r="X3343" t="s">
        <v>97</v>
      </c>
      <c r="Y3343" t="s">
        <v>56</v>
      </c>
      <c r="Z3343" t="s">
        <v>107</v>
      </c>
      <c r="AA3343" t="s">
        <v>44</v>
      </c>
      <c r="AB3343" t="s">
        <v>44</v>
      </c>
    </row>
    <row r="3344" spans="1:28" x14ac:dyDescent="0.25">
      <c r="A3344" t="s">
        <v>7189</v>
      </c>
      <c r="B3344" s="1">
        <v>45562</v>
      </c>
      <c r="C3344" t="s">
        <v>7190</v>
      </c>
      <c r="D3344" t="s">
        <v>7191</v>
      </c>
      <c r="E3344">
        <v>44</v>
      </c>
      <c r="F3344" t="s">
        <v>31</v>
      </c>
      <c r="G3344" t="s">
        <v>243</v>
      </c>
      <c r="H3344" t="s">
        <v>244</v>
      </c>
      <c r="I3344" t="s">
        <v>103</v>
      </c>
      <c r="J3344" t="s">
        <v>104</v>
      </c>
      <c r="K3344">
        <v>1</v>
      </c>
      <c r="L3344" s="2">
        <v>450</v>
      </c>
      <c r="M3344">
        <v>10</v>
      </c>
      <c r="N3344" s="2">
        <v>450</v>
      </c>
      <c r="O3344" s="2">
        <v>45</v>
      </c>
      <c r="P3344" s="2">
        <v>405</v>
      </c>
      <c r="Q3344" s="2">
        <v>258.61</v>
      </c>
      <c r="R3344" s="2">
        <v>146.38999999999999</v>
      </c>
      <c r="S3344" t="s">
        <v>53</v>
      </c>
      <c r="T3344" t="s">
        <v>54</v>
      </c>
      <c r="U3344" t="s">
        <v>55</v>
      </c>
      <c r="V3344" t="s">
        <v>39</v>
      </c>
      <c r="W3344" t="s">
        <v>124</v>
      </c>
      <c r="X3344" t="s">
        <v>97</v>
      </c>
      <c r="Y3344" t="s">
        <v>56</v>
      </c>
      <c r="Z3344" t="s">
        <v>223</v>
      </c>
      <c r="AA3344" t="s">
        <v>44</v>
      </c>
      <c r="AB3344" t="s">
        <v>44</v>
      </c>
    </row>
    <row r="3345" spans="1:28" x14ac:dyDescent="0.25">
      <c r="A3345" t="s">
        <v>7192</v>
      </c>
      <c r="B3345" s="1">
        <v>45562</v>
      </c>
      <c r="C3345" t="s">
        <v>7193</v>
      </c>
      <c r="D3345" t="s">
        <v>7194</v>
      </c>
      <c r="E3345">
        <v>27</v>
      </c>
      <c r="F3345" t="s">
        <v>31</v>
      </c>
      <c r="G3345" t="s">
        <v>352</v>
      </c>
      <c r="H3345" t="s">
        <v>353</v>
      </c>
      <c r="I3345" t="s">
        <v>103</v>
      </c>
      <c r="J3345" t="s">
        <v>104</v>
      </c>
      <c r="K3345">
        <v>2</v>
      </c>
      <c r="L3345" s="2">
        <v>850</v>
      </c>
      <c r="M3345">
        <v>15</v>
      </c>
      <c r="N3345" s="2">
        <v>1700</v>
      </c>
      <c r="O3345" s="2">
        <v>255</v>
      </c>
      <c r="P3345" s="2">
        <v>1445</v>
      </c>
      <c r="Q3345" s="2">
        <v>863.7</v>
      </c>
      <c r="R3345" s="2">
        <v>581.29999999999995</v>
      </c>
      <c r="S3345" t="s">
        <v>36</v>
      </c>
      <c r="T3345" t="s">
        <v>114</v>
      </c>
      <c r="U3345" t="s">
        <v>115</v>
      </c>
      <c r="V3345" t="s">
        <v>39</v>
      </c>
      <c r="W3345" t="s">
        <v>137</v>
      </c>
      <c r="X3345" t="s">
        <v>41</v>
      </c>
      <c r="Y3345" t="s">
        <v>42</v>
      </c>
      <c r="Z3345" t="s">
        <v>43</v>
      </c>
      <c r="AA3345" t="s">
        <v>68</v>
      </c>
      <c r="AB3345" t="s">
        <v>68</v>
      </c>
    </row>
    <row r="3346" spans="1:28" x14ac:dyDescent="0.25">
      <c r="A3346" t="s">
        <v>7195</v>
      </c>
      <c r="B3346" s="1">
        <v>45562</v>
      </c>
      <c r="C3346" t="s">
        <v>5661</v>
      </c>
      <c r="D3346" t="s">
        <v>5662</v>
      </c>
      <c r="E3346">
        <v>58</v>
      </c>
      <c r="F3346" t="s">
        <v>31</v>
      </c>
      <c r="G3346" t="s">
        <v>243</v>
      </c>
      <c r="H3346" t="s">
        <v>244</v>
      </c>
      <c r="I3346" t="s">
        <v>103</v>
      </c>
      <c r="J3346" t="s">
        <v>104</v>
      </c>
      <c r="K3346">
        <v>4</v>
      </c>
      <c r="L3346" s="2">
        <v>450</v>
      </c>
      <c r="M3346">
        <v>15</v>
      </c>
      <c r="N3346" s="2">
        <v>1800</v>
      </c>
      <c r="O3346" s="2">
        <v>270</v>
      </c>
      <c r="P3346" s="2">
        <v>1530</v>
      </c>
      <c r="Q3346" s="2">
        <v>938.57</v>
      </c>
      <c r="R3346" s="2">
        <v>591.42999999999995</v>
      </c>
      <c r="S3346" t="s">
        <v>53</v>
      </c>
      <c r="T3346" t="s">
        <v>290</v>
      </c>
      <c r="U3346" t="s">
        <v>291</v>
      </c>
      <c r="V3346" t="s">
        <v>39</v>
      </c>
      <c r="W3346" t="s">
        <v>124</v>
      </c>
      <c r="X3346" t="s">
        <v>41</v>
      </c>
      <c r="Y3346" t="s">
        <v>56</v>
      </c>
      <c r="Z3346" t="s">
        <v>223</v>
      </c>
      <c r="AA3346" t="s">
        <v>44</v>
      </c>
      <c r="AB3346" t="s">
        <v>44</v>
      </c>
    </row>
    <row r="3347" spans="1:28" x14ac:dyDescent="0.25">
      <c r="A3347" t="s">
        <v>7196</v>
      </c>
      <c r="B3347" s="1">
        <v>45562</v>
      </c>
      <c r="C3347" t="s">
        <v>1029</v>
      </c>
      <c r="D3347" t="s">
        <v>1030</v>
      </c>
      <c r="E3347">
        <v>47</v>
      </c>
      <c r="F3347" t="s">
        <v>31</v>
      </c>
      <c r="G3347" t="s">
        <v>352</v>
      </c>
      <c r="H3347" t="s">
        <v>353</v>
      </c>
      <c r="I3347" t="s">
        <v>103</v>
      </c>
      <c r="J3347" t="s">
        <v>104</v>
      </c>
      <c r="K3347">
        <v>5</v>
      </c>
      <c r="L3347" s="2">
        <v>850</v>
      </c>
      <c r="M3347">
        <v>0</v>
      </c>
      <c r="N3347" s="2">
        <v>4250</v>
      </c>
      <c r="O3347" s="2">
        <v>0</v>
      </c>
      <c r="P3347" s="2">
        <v>4250</v>
      </c>
      <c r="Q3347" s="2">
        <v>2863.76</v>
      </c>
      <c r="R3347" s="2">
        <v>1386.24</v>
      </c>
      <c r="S3347" t="s">
        <v>53</v>
      </c>
      <c r="T3347" t="s">
        <v>290</v>
      </c>
      <c r="U3347" t="s">
        <v>291</v>
      </c>
      <c r="V3347" t="s">
        <v>39</v>
      </c>
      <c r="W3347" t="s">
        <v>83</v>
      </c>
      <c r="X3347" t="s">
        <v>41</v>
      </c>
      <c r="Y3347" t="s">
        <v>56</v>
      </c>
      <c r="Z3347" t="s">
        <v>43</v>
      </c>
      <c r="AA3347" t="s">
        <v>44</v>
      </c>
      <c r="AB3347" t="s">
        <v>44</v>
      </c>
    </row>
    <row r="3348" spans="1:28" x14ac:dyDescent="0.25">
      <c r="A3348" t="s">
        <v>7197</v>
      </c>
      <c r="B3348" s="1">
        <v>45562</v>
      </c>
      <c r="C3348" t="s">
        <v>7198</v>
      </c>
      <c r="D3348" t="s">
        <v>7199</v>
      </c>
      <c r="E3348">
        <v>60</v>
      </c>
      <c r="F3348" t="s">
        <v>48</v>
      </c>
      <c r="G3348" t="s">
        <v>168</v>
      </c>
      <c r="H3348" t="s">
        <v>169</v>
      </c>
      <c r="I3348" t="s">
        <v>62</v>
      </c>
      <c r="J3348" t="s">
        <v>143</v>
      </c>
      <c r="K3348">
        <v>2</v>
      </c>
      <c r="L3348" s="2">
        <v>1800</v>
      </c>
      <c r="M3348">
        <v>15</v>
      </c>
      <c r="N3348" s="2">
        <v>3600</v>
      </c>
      <c r="O3348" s="2">
        <v>540</v>
      </c>
      <c r="P3348" s="2">
        <v>3060</v>
      </c>
      <c r="Q3348" s="2">
        <v>1964.15</v>
      </c>
      <c r="R3348" s="2">
        <v>1095.8499999999999</v>
      </c>
      <c r="S3348" t="s">
        <v>53</v>
      </c>
      <c r="T3348" t="s">
        <v>96</v>
      </c>
      <c r="U3348" t="s">
        <v>96</v>
      </c>
      <c r="V3348" t="s">
        <v>39</v>
      </c>
      <c r="W3348" t="s">
        <v>137</v>
      </c>
      <c r="X3348" t="s">
        <v>97</v>
      </c>
      <c r="Y3348" t="s">
        <v>56</v>
      </c>
      <c r="Z3348" t="s">
        <v>43</v>
      </c>
      <c r="AA3348" t="s">
        <v>44</v>
      </c>
      <c r="AB3348" t="s">
        <v>44</v>
      </c>
    </row>
    <row r="3349" spans="1:28" x14ac:dyDescent="0.25">
      <c r="A3349" t="s">
        <v>7200</v>
      </c>
      <c r="B3349" s="1">
        <v>45563</v>
      </c>
      <c r="C3349" t="s">
        <v>5780</v>
      </c>
      <c r="D3349" t="s">
        <v>5781</v>
      </c>
      <c r="E3349">
        <v>27</v>
      </c>
      <c r="F3349" t="s">
        <v>31</v>
      </c>
      <c r="G3349" t="s">
        <v>280</v>
      </c>
      <c r="H3349" t="s">
        <v>281</v>
      </c>
      <c r="I3349" t="s">
        <v>62</v>
      </c>
      <c r="J3349" t="s">
        <v>190</v>
      </c>
      <c r="K3349">
        <v>2</v>
      </c>
      <c r="L3349" s="2">
        <v>700</v>
      </c>
      <c r="M3349">
        <v>20</v>
      </c>
      <c r="N3349" s="2">
        <v>1400</v>
      </c>
      <c r="O3349" s="2">
        <v>280</v>
      </c>
      <c r="P3349" s="2">
        <v>1120</v>
      </c>
      <c r="Q3349" s="2">
        <v>863.9</v>
      </c>
      <c r="R3349" s="2">
        <v>256.10000000000002</v>
      </c>
      <c r="S3349" t="s">
        <v>53</v>
      </c>
      <c r="T3349" t="s">
        <v>275</v>
      </c>
      <c r="U3349" t="s">
        <v>123</v>
      </c>
      <c r="V3349" t="s">
        <v>39</v>
      </c>
      <c r="W3349" t="s">
        <v>92</v>
      </c>
      <c r="X3349" t="s">
        <v>67</v>
      </c>
      <c r="Y3349" t="s">
        <v>56</v>
      </c>
      <c r="Z3349" t="s">
        <v>223</v>
      </c>
      <c r="AA3349" t="s">
        <v>44</v>
      </c>
      <c r="AB3349" t="s">
        <v>44</v>
      </c>
    </row>
    <row r="3350" spans="1:28" x14ac:dyDescent="0.25">
      <c r="A3350" t="s">
        <v>7201</v>
      </c>
      <c r="B3350" s="1">
        <v>45563</v>
      </c>
      <c r="C3350" t="s">
        <v>6160</v>
      </c>
      <c r="D3350" t="s">
        <v>6161</v>
      </c>
      <c r="E3350">
        <v>35</v>
      </c>
      <c r="F3350" t="s">
        <v>48</v>
      </c>
      <c r="G3350" t="s">
        <v>280</v>
      </c>
      <c r="H3350" t="s">
        <v>281</v>
      </c>
      <c r="I3350" t="s">
        <v>62</v>
      </c>
      <c r="J3350" t="s">
        <v>190</v>
      </c>
      <c r="K3350">
        <v>1</v>
      </c>
      <c r="L3350" s="2">
        <v>700</v>
      </c>
      <c r="M3350">
        <v>15</v>
      </c>
      <c r="N3350" s="2">
        <v>700</v>
      </c>
      <c r="O3350" s="2">
        <v>105</v>
      </c>
      <c r="P3350" s="2">
        <v>595</v>
      </c>
      <c r="Q3350" s="2">
        <v>337.38</v>
      </c>
      <c r="R3350" s="2">
        <v>257.62</v>
      </c>
      <c r="S3350" t="s">
        <v>36</v>
      </c>
      <c r="T3350" t="s">
        <v>398</v>
      </c>
      <c r="U3350" t="s">
        <v>399</v>
      </c>
      <c r="V3350" t="s">
        <v>39</v>
      </c>
      <c r="W3350" t="s">
        <v>137</v>
      </c>
      <c r="X3350" t="s">
        <v>41</v>
      </c>
      <c r="Y3350" t="s">
        <v>56</v>
      </c>
      <c r="Z3350" t="s">
        <v>43</v>
      </c>
      <c r="AA3350" t="s">
        <v>44</v>
      </c>
      <c r="AB3350" t="s">
        <v>68</v>
      </c>
    </row>
    <row r="3351" spans="1:28" x14ac:dyDescent="0.25">
      <c r="A3351" t="s">
        <v>7202</v>
      </c>
      <c r="B3351" s="1">
        <v>45563</v>
      </c>
      <c r="C3351" t="s">
        <v>2363</v>
      </c>
      <c r="D3351" t="s">
        <v>2364</v>
      </c>
      <c r="E3351">
        <v>54</v>
      </c>
      <c r="F3351" t="s">
        <v>48</v>
      </c>
      <c r="G3351" t="s">
        <v>158</v>
      </c>
      <c r="H3351" t="s">
        <v>159</v>
      </c>
      <c r="I3351" t="s">
        <v>51</v>
      </c>
      <c r="J3351" t="s">
        <v>52</v>
      </c>
      <c r="K3351">
        <v>1</v>
      </c>
      <c r="L3351" s="2">
        <v>650</v>
      </c>
      <c r="M3351">
        <v>10</v>
      </c>
      <c r="N3351" s="2">
        <v>650</v>
      </c>
      <c r="O3351" s="2">
        <v>65</v>
      </c>
      <c r="P3351" s="2">
        <v>585</v>
      </c>
      <c r="Q3351" s="2">
        <v>440.57</v>
      </c>
      <c r="R3351" s="2">
        <v>144.43</v>
      </c>
      <c r="S3351" t="s">
        <v>64</v>
      </c>
      <c r="T3351" t="s">
        <v>153</v>
      </c>
      <c r="U3351" t="s">
        <v>154</v>
      </c>
      <c r="V3351" t="s">
        <v>39</v>
      </c>
      <c r="W3351" t="s">
        <v>40</v>
      </c>
      <c r="X3351" t="s">
        <v>41</v>
      </c>
      <c r="Y3351" t="s">
        <v>56</v>
      </c>
      <c r="Z3351" t="s">
        <v>43</v>
      </c>
      <c r="AA3351" t="s">
        <v>44</v>
      </c>
      <c r="AB3351" t="s">
        <v>44</v>
      </c>
    </row>
    <row r="3352" spans="1:28" x14ac:dyDescent="0.25">
      <c r="A3352" t="s">
        <v>7203</v>
      </c>
      <c r="B3352" s="1">
        <v>45563</v>
      </c>
      <c r="C3352" t="s">
        <v>7204</v>
      </c>
      <c r="D3352" t="s">
        <v>7205</v>
      </c>
      <c r="E3352">
        <v>31</v>
      </c>
      <c r="F3352" t="s">
        <v>48</v>
      </c>
      <c r="G3352" t="s">
        <v>273</v>
      </c>
      <c r="H3352" t="s">
        <v>274</v>
      </c>
      <c r="I3352" t="s">
        <v>51</v>
      </c>
      <c r="J3352" t="s">
        <v>52</v>
      </c>
      <c r="K3352">
        <v>1</v>
      </c>
      <c r="L3352" s="2">
        <v>250</v>
      </c>
      <c r="M3352">
        <v>15</v>
      </c>
      <c r="N3352" s="2">
        <v>250</v>
      </c>
      <c r="O3352" s="2">
        <v>37.5</v>
      </c>
      <c r="P3352" s="2">
        <v>212.5</v>
      </c>
      <c r="Q3352" s="2">
        <v>147.41</v>
      </c>
      <c r="R3352" s="2">
        <v>65.09</v>
      </c>
      <c r="S3352" t="s">
        <v>64</v>
      </c>
      <c r="T3352" t="s">
        <v>578</v>
      </c>
      <c r="U3352" t="s">
        <v>579</v>
      </c>
      <c r="V3352" t="s">
        <v>39</v>
      </c>
      <c r="W3352" t="s">
        <v>66</v>
      </c>
      <c r="X3352" t="s">
        <v>41</v>
      </c>
      <c r="Y3352" t="s">
        <v>56</v>
      </c>
      <c r="Z3352" t="s">
        <v>43</v>
      </c>
      <c r="AA3352" t="s">
        <v>44</v>
      </c>
      <c r="AB3352" t="s">
        <v>44</v>
      </c>
    </row>
    <row r="3353" spans="1:28" x14ac:dyDescent="0.25">
      <c r="A3353" t="s">
        <v>7206</v>
      </c>
      <c r="B3353" s="1">
        <v>45563</v>
      </c>
      <c r="C3353" t="s">
        <v>3293</v>
      </c>
      <c r="D3353" t="s">
        <v>3294</v>
      </c>
      <c r="E3353">
        <v>50</v>
      </c>
      <c r="F3353" t="s">
        <v>48</v>
      </c>
      <c r="G3353" t="s">
        <v>81</v>
      </c>
      <c r="H3353" t="s">
        <v>82</v>
      </c>
      <c r="I3353" t="s">
        <v>51</v>
      </c>
      <c r="J3353" t="s">
        <v>52</v>
      </c>
      <c r="K3353">
        <v>1</v>
      </c>
      <c r="L3353" s="2">
        <v>600</v>
      </c>
      <c r="M3353">
        <v>5</v>
      </c>
      <c r="N3353" s="2">
        <v>600</v>
      </c>
      <c r="O3353" s="2">
        <v>30</v>
      </c>
      <c r="P3353" s="2">
        <v>570</v>
      </c>
      <c r="Q3353" s="2">
        <v>343.92</v>
      </c>
      <c r="R3353" s="2">
        <v>226.08</v>
      </c>
      <c r="S3353" t="s">
        <v>53</v>
      </c>
      <c r="T3353" t="s">
        <v>76</v>
      </c>
      <c r="U3353" t="s">
        <v>77</v>
      </c>
      <c r="V3353" t="s">
        <v>39</v>
      </c>
      <c r="W3353" t="s">
        <v>92</v>
      </c>
      <c r="X3353" t="s">
        <v>41</v>
      </c>
      <c r="Y3353" t="s">
        <v>42</v>
      </c>
      <c r="Z3353" t="s">
        <v>43</v>
      </c>
      <c r="AA3353" t="s">
        <v>68</v>
      </c>
      <c r="AB3353" t="s">
        <v>44</v>
      </c>
    </row>
    <row r="3354" spans="1:28" x14ac:dyDescent="0.25">
      <c r="A3354" t="s">
        <v>7207</v>
      </c>
      <c r="B3354" s="1">
        <v>45563</v>
      </c>
      <c r="C3354" t="s">
        <v>4212</v>
      </c>
      <c r="D3354" t="s">
        <v>4213</v>
      </c>
      <c r="E3354">
        <v>52</v>
      </c>
      <c r="F3354" t="s">
        <v>48</v>
      </c>
      <c r="G3354" t="s">
        <v>212</v>
      </c>
      <c r="H3354" t="s">
        <v>213</v>
      </c>
      <c r="I3354" t="s">
        <v>51</v>
      </c>
      <c r="J3354" t="s">
        <v>52</v>
      </c>
      <c r="K3354">
        <v>1</v>
      </c>
      <c r="L3354" s="2">
        <v>400</v>
      </c>
      <c r="M3354">
        <v>0</v>
      </c>
      <c r="N3354" s="2">
        <v>400</v>
      </c>
      <c r="O3354" s="2">
        <v>0</v>
      </c>
      <c r="P3354" s="2">
        <v>400</v>
      </c>
      <c r="Q3354" s="2">
        <v>244.57</v>
      </c>
      <c r="R3354" s="2">
        <v>155.43</v>
      </c>
      <c r="S3354" t="s">
        <v>64</v>
      </c>
      <c r="T3354" t="s">
        <v>76</v>
      </c>
      <c r="U3354" t="s">
        <v>77</v>
      </c>
      <c r="V3354" t="s">
        <v>39</v>
      </c>
      <c r="W3354" t="s">
        <v>124</v>
      </c>
      <c r="X3354" t="s">
        <v>97</v>
      </c>
      <c r="Y3354" t="s">
        <v>56</v>
      </c>
      <c r="Z3354" t="s">
        <v>43</v>
      </c>
      <c r="AA3354" t="s">
        <v>44</v>
      </c>
      <c r="AB3354" t="s">
        <v>44</v>
      </c>
    </row>
    <row r="3355" spans="1:28" x14ac:dyDescent="0.25">
      <c r="A3355" t="s">
        <v>7208</v>
      </c>
      <c r="B3355" s="1">
        <v>45563</v>
      </c>
      <c r="C3355" t="s">
        <v>7209</v>
      </c>
      <c r="D3355" t="s">
        <v>7210</v>
      </c>
      <c r="E3355">
        <v>20</v>
      </c>
      <c r="F3355" t="s">
        <v>111</v>
      </c>
      <c r="G3355" t="s">
        <v>49</v>
      </c>
      <c r="H3355" t="s">
        <v>50</v>
      </c>
      <c r="I3355" t="s">
        <v>51</v>
      </c>
      <c r="J3355" t="s">
        <v>52</v>
      </c>
      <c r="K3355">
        <v>1</v>
      </c>
      <c r="L3355" s="2">
        <v>500</v>
      </c>
      <c r="M3355">
        <v>10</v>
      </c>
      <c r="N3355" s="2">
        <v>500</v>
      </c>
      <c r="O3355" s="2">
        <v>50</v>
      </c>
      <c r="P3355" s="2">
        <v>450</v>
      </c>
      <c r="Q3355" s="2">
        <v>367.18</v>
      </c>
      <c r="R3355" s="2">
        <v>82.82</v>
      </c>
      <c r="S3355" t="s">
        <v>64</v>
      </c>
      <c r="T3355" t="s">
        <v>96</v>
      </c>
      <c r="U3355" t="s">
        <v>96</v>
      </c>
      <c r="V3355" t="s">
        <v>39</v>
      </c>
      <c r="W3355" t="s">
        <v>66</v>
      </c>
      <c r="X3355" t="s">
        <v>41</v>
      </c>
      <c r="Y3355" t="s">
        <v>42</v>
      </c>
      <c r="Z3355" t="s">
        <v>43</v>
      </c>
      <c r="AA3355" t="s">
        <v>44</v>
      </c>
      <c r="AB3355" t="s">
        <v>44</v>
      </c>
    </row>
    <row r="3356" spans="1:28" x14ac:dyDescent="0.25">
      <c r="A3356" t="s">
        <v>7211</v>
      </c>
      <c r="B3356" s="1">
        <v>45563</v>
      </c>
      <c r="C3356" t="s">
        <v>5546</v>
      </c>
      <c r="D3356" t="s">
        <v>5547</v>
      </c>
      <c r="E3356">
        <v>52</v>
      </c>
      <c r="F3356" t="s">
        <v>111</v>
      </c>
      <c r="G3356" t="s">
        <v>176</v>
      </c>
      <c r="H3356" t="s">
        <v>177</v>
      </c>
      <c r="I3356" t="s">
        <v>34</v>
      </c>
      <c r="J3356" t="s">
        <v>35</v>
      </c>
      <c r="K3356">
        <v>2</v>
      </c>
      <c r="L3356" s="2">
        <v>6500</v>
      </c>
      <c r="M3356">
        <v>25</v>
      </c>
      <c r="N3356" s="2">
        <v>13000</v>
      </c>
      <c r="O3356" s="2">
        <v>3250</v>
      </c>
      <c r="P3356" s="2">
        <v>9750</v>
      </c>
      <c r="Q3356" s="2">
        <v>5665.03</v>
      </c>
      <c r="R3356" s="2">
        <v>4084.97</v>
      </c>
      <c r="S3356" t="s">
        <v>53</v>
      </c>
      <c r="T3356" t="s">
        <v>263</v>
      </c>
      <c r="U3356" t="s">
        <v>91</v>
      </c>
      <c r="V3356" t="s">
        <v>39</v>
      </c>
      <c r="W3356" t="s">
        <v>137</v>
      </c>
      <c r="X3356" t="s">
        <v>67</v>
      </c>
      <c r="Y3356" t="s">
        <v>56</v>
      </c>
      <c r="Z3356" t="s">
        <v>43</v>
      </c>
      <c r="AA3356" t="s">
        <v>44</v>
      </c>
      <c r="AB3356" t="s">
        <v>44</v>
      </c>
    </row>
    <row r="3357" spans="1:28" x14ac:dyDescent="0.25">
      <c r="A3357" t="s">
        <v>7212</v>
      </c>
      <c r="B3357" s="1">
        <v>45563</v>
      </c>
      <c r="C3357" t="s">
        <v>2820</v>
      </c>
      <c r="D3357" t="s">
        <v>2821</v>
      </c>
      <c r="E3357">
        <v>29</v>
      </c>
      <c r="F3357" t="s">
        <v>31</v>
      </c>
      <c r="G3357" t="s">
        <v>280</v>
      </c>
      <c r="H3357" t="s">
        <v>281</v>
      </c>
      <c r="I3357" t="s">
        <v>62</v>
      </c>
      <c r="J3357" t="s">
        <v>190</v>
      </c>
      <c r="K3357">
        <v>1</v>
      </c>
      <c r="L3357" s="2">
        <v>700</v>
      </c>
      <c r="M3357">
        <v>25</v>
      </c>
      <c r="N3357" s="2">
        <v>700</v>
      </c>
      <c r="O3357" s="2">
        <v>175</v>
      </c>
      <c r="P3357" s="2">
        <v>525</v>
      </c>
      <c r="Q3357" s="2">
        <v>297.95999999999998</v>
      </c>
      <c r="R3357" s="2">
        <v>227.04</v>
      </c>
      <c r="S3357" t="s">
        <v>64</v>
      </c>
      <c r="T3357" t="s">
        <v>105</v>
      </c>
      <c r="U3357" t="s">
        <v>106</v>
      </c>
      <c r="V3357" t="s">
        <v>39</v>
      </c>
      <c r="W3357" t="s">
        <v>40</v>
      </c>
      <c r="X3357" t="s">
        <v>41</v>
      </c>
      <c r="Y3357" t="s">
        <v>42</v>
      </c>
      <c r="Z3357" t="s">
        <v>43</v>
      </c>
      <c r="AA3357" t="s">
        <v>44</v>
      </c>
      <c r="AB3357" t="s">
        <v>44</v>
      </c>
    </row>
    <row r="3358" spans="1:28" x14ac:dyDescent="0.25">
      <c r="A3358" t="s">
        <v>7213</v>
      </c>
      <c r="B3358" s="1">
        <v>45563</v>
      </c>
      <c r="C3358" t="s">
        <v>2302</v>
      </c>
      <c r="D3358" t="s">
        <v>2303</v>
      </c>
      <c r="E3358">
        <v>35</v>
      </c>
      <c r="F3358" t="s">
        <v>31</v>
      </c>
      <c r="G3358" t="s">
        <v>285</v>
      </c>
      <c r="H3358" t="s">
        <v>286</v>
      </c>
      <c r="I3358" t="s">
        <v>34</v>
      </c>
      <c r="J3358" t="s">
        <v>121</v>
      </c>
      <c r="K3358">
        <v>2</v>
      </c>
      <c r="L3358" s="2">
        <v>3200</v>
      </c>
      <c r="M3358">
        <v>5</v>
      </c>
      <c r="N3358" s="2">
        <v>6400</v>
      </c>
      <c r="O3358" s="2">
        <v>320</v>
      </c>
      <c r="P3358" s="2">
        <v>6080</v>
      </c>
      <c r="Q3358" s="2">
        <v>4904.53</v>
      </c>
      <c r="R3358" s="2">
        <v>1175.47</v>
      </c>
      <c r="S3358" t="s">
        <v>64</v>
      </c>
      <c r="T3358" t="s">
        <v>37</v>
      </c>
      <c r="U3358" t="s">
        <v>38</v>
      </c>
      <c r="V3358" t="s">
        <v>39</v>
      </c>
      <c r="W3358" t="s">
        <v>66</v>
      </c>
      <c r="X3358" t="s">
        <v>97</v>
      </c>
      <c r="Y3358" t="s">
        <v>56</v>
      </c>
      <c r="Z3358" t="s">
        <v>223</v>
      </c>
      <c r="AA3358" t="s">
        <v>44</v>
      </c>
      <c r="AB3358" t="s">
        <v>44</v>
      </c>
    </row>
    <row r="3359" spans="1:28" x14ac:dyDescent="0.25">
      <c r="A3359" t="s">
        <v>7214</v>
      </c>
      <c r="B3359" s="1">
        <v>45563</v>
      </c>
      <c r="C3359" t="s">
        <v>2156</v>
      </c>
      <c r="D3359" t="s">
        <v>2157</v>
      </c>
      <c r="E3359">
        <v>19</v>
      </c>
      <c r="F3359" t="s">
        <v>111</v>
      </c>
      <c r="G3359" t="s">
        <v>243</v>
      </c>
      <c r="H3359" t="s">
        <v>244</v>
      </c>
      <c r="I3359" t="s">
        <v>103</v>
      </c>
      <c r="J3359" t="s">
        <v>104</v>
      </c>
      <c r="K3359">
        <v>4</v>
      </c>
      <c r="L3359" s="2">
        <v>450</v>
      </c>
      <c r="M3359">
        <v>5</v>
      </c>
      <c r="N3359" s="2">
        <v>1800</v>
      </c>
      <c r="O3359" s="2">
        <v>90</v>
      </c>
      <c r="P3359" s="2">
        <v>1710</v>
      </c>
      <c r="Q3359" s="2">
        <v>979.33</v>
      </c>
      <c r="R3359" s="2">
        <v>730.67</v>
      </c>
      <c r="S3359" t="s">
        <v>64</v>
      </c>
      <c r="T3359" t="s">
        <v>263</v>
      </c>
      <c r="U3359" t="s">
        <v>91</v>
      </c>
      <c r="V3359" t="s">
        <v>39</v>
      </c>
      <c r="W3359" t="s">
        <v>92</v>
      </c>
      <c r="X3359" t="s">
        <v>97</v>
      </c>
      <c r="Y3359" t="s">
        <v>56</v>
      </c>
      <c r="Z3359" t="s">
        <v>43</v>
      </c>
      <c r="AA3359" t="s">
        <v>44</v>
      </c>
      <c r="AB3359" t="s">
        <v>44</v>
      </c>
    </row>
    <row r="3360" spans="1:28" x14ac:dyDescent="0.25">
      <c r="A3360" t="s">
        <v>7215</v>
      </c>
      <c r="B3360" s="1">
        <v>45563</v>
      </c>
      <c r="C3360" t="s">
        <v>6609</v>
      </c>
      <c r="D3360" t="s">
        <v>6610</v>
      </c>
      <c r="E3360">
        <v>53</v>
      </c>
      <c r="F3360" t="s">
        <v>48</v>
      </c>
      <c r="G3360" t="s">
        <v>49</v>
      </c>
      <c r="H3360" t="s">
        <v>50</v>
      </c>
      <c r="I3360" t="s">
        <v>51</v>
      </c>
      <c r="J3360" t="s">
        <v>52</v>
      </c>
      <c r="K3360">
        <v>1</v>
      </c>
      <c r="L3360" s="2">
        <v>500</v>
      </c>
      <c r="M3360">
        <v>0</v>
      </c>
      <c r="N3360" s="2">
        <v>500</v>
      </c>
      <c r="O3360" s="2">
        <v>0</v>
      </c>
      <c r="P3360" s="2">
        <v>500</v>
      </c>
      <c r="Q3360" s="2">
        <v>363.53</v>
      </c>
      <c r="R3360" s="2">
        <v>136.47</v>
      </c>
      <c r="S3360" t="s">
        <v>64</v>
      </c>
      <c r="T3360" t="s">
        <v>90</v>
      </c>
      <c r="U3360" t="s">
        <v>91</v>
      </c>
      <c r="V3360" t="s">
        <v>39</v>
      </c>
      <c r="W3360" t="s">
        <v>83</v>
      </c>
      <c r="X3360" t="s">
        <v>41</v>
      </c>
      <c r="Y3360" t="s">
        <v>56</v>
      </c>
      <c r="Z3360" t="s">
        <v>43</v>
      </c>
      <c r="AA3360" t="s">
        <v>44</v>
      </c>
      <c r="AB3360" t="s">
        <v>44</v>
      </c>
    </row>
    <row r="3361" spans="1:28" x14ac:dyDescent="0.25">
      <c r="A3361" t="s">
        <v>7216</v>
      </c>
      <c r="B3361" s="1">
        <v>45564</v>
      </c>
      <c r="C3361" t="s">
        <v>7217</v>
      </c>
      <c r="D3361" t="s">
        <v>7218</v>
      </c>
      <c r="E3361">
        <v>26</v>
      </c>
      <c r="F3361" t="s">
        <v>48</v>
      </c>
      <c r="G3361" t="s">
        <v>119</v>
      </c>
      <c r="H3361" t="s">
        <v>120</v>
      </c>
      <c r="I3361" t="s">
        <v>62</v>
      </c>
      <c r="J3361" t="s">
        <v>121</v>
      </c>
      <c r="K3361">
        <v>1</v>
      </c>
      <c r="L3361" s="2">
        <v>4800</v>
      </c>
      <c r="M3361">
        <v>5</v>
      </c>
      <c r="N3361" s="2">
        <v>4800</v>
      </c>
      <c r="O3361" s="2">
        <v>240</v>
      </c>
      <c r="P3361" s="2">
        <v>4560</v>
      </c>
      <c r="Q3361" s="2">
        <v>3484.11</v>
      </c>
      <c r="R3361" s="2">
        <v>1075.8900000000001</v>
      </c>
      <c r="S3361" t="s">
        <v>36</v>
      </c>
      <c r="T3361" t="s">
        <v>54</v>
      </c>
      <c r="U3361" t="s">
        <v>55</v>
      </c>
      <c r="V3361" t="s">
        <v>39</v>
      </c>
      <c r="W3361" t="s">
        <v>40</v>
      </c>
      <c r="X3361" t="s">
        <v>41</v>
      </c>
      <c r="Y3361" t="s">
        <v>56</v>
      </c>
      <c r="Z3361" t="s">
        <v>43</v>
      </c>
      <c r="AA3361" t="s">
        <v>44</v>
      </c>
      <c r="AB3361" t="s">
        <v>44</v>
      </c>
    </row>
    <row r="3362" spans="1:28" x14ac:dyDescent="0.25">
      <c r="A3362" t="s">
        <v>7219</v>
      </c>
      <c r="B3362" s="1">
        <v>45564</v>
      </c>
      <c r="C3362" t="s">
        <v>6672</v>
      </c>
      <c r="D3362" t="s">
        <v>6673</v>
      </c>
      <c r="E3362">
        <v>19</v>
      </c>
      <c r="F3362" t="s">
        <v>48</v>
      </c>
      <c r="G3362" t="s">
        <v>197</v>
      </c>
      <c r="H3362" t="s">
        <v>198</v>
      </c>
      <c r="I3362" t="s">
        <v>74</v>
      </c>
      <c r="J3362" t="s">
        <v>75</v>
      </c>
      <c r="K3362">
        <v>6</v>
      </c>
      <c r="L3362" s="2">
        <v>2600</v>
      </c>
      <c r="M3362">
        <v>10</v>
      </c>
      <c r="N3362" s="2">
        <v>15600</v>
      </c>
      <c r="O3362" s="2">
        <v>1560</v>
      </c>
      <c r="P3362" s="2">
        <v>14040</v>
      </c>
      <c r="Q3362" s="2">
        <v>8323.36</v>
      </c>
      <c r="R3362" s="2">
        <v>5716.64</v>
      </c>
      <c r="S3362" t="s">
        <v>53</v>
      </c>
      <c r="T3362" t="s">
        <v>153</v>
      </c>
      <c r="U3362" t="s">
        <v>154</v>
      </c>
      <c r="V3362" t="s">
        <v>39</v>
      </c>
      <c r="W3362" t="s">
        <v>66</v>
      </c>
      <c r="X3362" t="s">
        <v>97</v>
      </c>
      <c r="Y3362" t="s">
        <v>56</v>
      </c>
      <c r="Z3362" t="s">
        <v>43</v>
      </c>
      <c r="AA3362" t="s">
        <v>44</v>
      </c>
      <c r="AB3362" t="s">
        <v>44</v>
      </c>
    </row>
    <row r="3363" spans="1:28" x14ac:dyDescent="0.25">
      <c r="A3363" t="s">
        <v>7220</v>
      </c>
      <c r="B3363" s="1">
        <v>45564</v>
      </c>
      <c r="C3363" t="s">
        <v>3852</v>
      </c>
      <c r="D3363" t="s">
        <v>3853</v>
      </c>
      <c r="E3363">
        <v>44</v>
      </c>
      <c r="F3363" t="s">
        <v>31</v>
      </c>
      <c r="G3363" t="s">
        <v>207</v>
      </c>
      <c r="H3363" t="s">
        <v>208</v>
      </c>
      <c r="I3363" t="s">
        <v>34</v>
      </c>
      <c r="J3363" t="s">
        <v>143</v>
      </c>
      <c r="K3363">
        <v>1</v>
      </c>
      <c r="L3363" s="2">
        <v>18000</v>
      </c>
      <c r="M3363">
        <v>0</v>
      </c>
      <c r="N3363" s="2">
        <v>18000</v>
      </c>
      <c r="O3363" s="2">
        <v>0</v>
      </c>
      <c r="P3363" s="2">
        <v>18000</v>
      </c>
      <c r="Q3363" s="2">
        <v>10242.290000000001</v>
      </c>
      <c r="R3363" s="2">
        <v>7757.71</v>
      </c>
      <c r="S3363" t="s">
        <v>36</v>
      </c>
      <c r="T3363" t="s">
        <v>163</v>
      </c>
      <c r="U3363" t="s">
        <v>164</v>
      </c>
      <c r="V3363" t="s">
        <v>39</v>
      </c>
      <c r="W3363" t="s">
        <v>40</v>
      </c>
      <c r="X3363" t="s">
        <v>97</v>
      </c>
      <c r="Y3363" t="s">
        <v>56</v>
      </c>
      <c r="Z3363" t="s">
        <v>43</v>
      </c>
      <c r="AA3363" t="s">
        <v>44</v>
      </c>
      <c r="AB3363" t="s">
        <v>44</v>
      </c>
    </row>
    <row r="3364" spans="1:28" x14ac:dyDescent="0.25">
      <c r="A3364" t="s">
        <v>7221</v>
      </c>
      <c r="B3364" s="1">
        <v>45564</v>
      </c>
      <c r="C3364" t="s">
        <v>7222</v>
      </c>
      <c r="D3364" t="s">
        <v>7223</v>
      </c>
      <c r="E3364">
        <v>55</v>
      </c>
      <c r="F3364" t="s">
        <v>48</v>
      </c>
      <c r="G3364" t="s">
        <v>119</v>
      </c>
      <c r="H3364" t="s">
        <v>120</v>
      </c>
      <c r="I3364" t="s">
        <v>62</v>
      </c>
      <c r="J3364" t="s">
        <v>121</v>
      </c>
      <c r="K3364">
        <v>1</v>
      </c>
      <c r="L3364" s="2">
        <v>4800</v>
      </c>
      <c r="M3364">
        <v>15</v>
      </c>
      <c r="N3364" s="2">
        <v>4800</v>
      </c>
      <c r="O3364" s="2">
        <v>720</v>
      </c>
      <c r="P3364" s="2">
        <v>4080</v>
      </c>
      <c r="Q3364" s="2">
        <v>2293.16</v>
      </c>
      <c r="R3364" s="2">
        <v>1786.84</v>
      </c>
      <c r="S3364" t="s">
        <v>53</v>
      </c>
      <c r="T3364" t="s">
        <v>153</v>
      </c>
      <c r="U3364" t="s">
        <v>154</v>
      </c>
      <c r="V3364" t="s">
        <v>39</v>
      </c>
      <c r="W3364" t="s">
        <v>83</v>
      </c>
      <c r="X3364" t="s">
        <v>41</v>
      </c>
      <c r="Y3364" t="s">
        <v>56</v>
      </c>
      <c r="Z3364" t="s">
        <v>43</v>
      </c>
      <c r="AA3364" t="s">
        <v>68</v>
      </c>
      <c r="AB3364" t="s">
        <v>44</v>
      </c>
    </row>
    <row r="3365" spans="1:28" x14ac:dyDescent="0.25">
      <c r="A3365" t="s">
        <v>7224</v>
      </c>
      <c r="B3365" s="1">
        <v>45564</v>
      </c>
      <c r="C3365" t="s">
        <v>5615</v>
      </c>
      <c r="D3365" t="s">
        <v>5616</v>
      </c>
      <c r="E3365">
        <v>45</v>
      </c>
      <c r="F3365" t="s">
        <v>48</v>
      </c>
      <c r="G3365" t="s">
        <v>88</v>
      </c>
      <c r="H3365" t="s">
        <v>89</v>
      </c>
      <c r="I3365" t="s">
        <v>62</v>
      </c>
      <c r="J3365" t="s">
        <v>63</v>
      </c>
      <c r="K3365">
        <v>1</v>
      </c>
      <c r="L3365" s="2">
        <v>4200</v>
      </c>
      <c r="M3365">
        <v>0</v>
      </c>
      <c r="N3365" s="2">
        <v>4200</v>
      </c>
      <c r="O3365" s="2">
        <v>0</v>
      </c>
      <c r="P3365" s="2">
        <v>4200</v>
      </c>
      <c r="Q3365" s="2">
        <v>3091.8</v>
      </c>
      <c r="R3365" s="2">
        <v>1108.2</v>
      </c>
      <c r="S3365" t="s">
        <v>53</v>
      </c>
      <c r="T3365" t="s">
        <v>105</v>
      </c>
      <c r="U3365" t="s">
        <v>106</v>
      </c>
      <c r="V3365" t="s">
        <v>39</v>
      </c>
      <c r="W3365" t="s">
        <v>124</v>
      </c>
      <c r="X3365" t="s">
        <v>41</v>
      </c>
      <c r="Y3365" t="s">
        <v>56</v>
      </c>
      <c r="Z3365" t="s">
        <v>43</v>
      </c>
      <c r="AA3365" t="s">
        <v>44</v>
      </c>
      <c r="AB3365" t="s">
        <v>44</v>
      </c>
    </row>
    <row r="3366" spans="1:28" x14ac:dyDescent="0.25">
      <c r="A3366" t="s">
        <v>7225</v>
      </c>
      <c r="B3366" s="1">
        <v>45564</v>
      </c>
      <c r="C3366" t="s">
        <v>1554</v>
      </c>
      <c r="D3366" t="s">
        <v>1555</v>
      </c>
      <c r="E3366">
        <v>49</v>
      </c>
      <c r="F3366" t="s">
        <v>48</v>
      </c>
      <c r="G3366" t="s">
        <v>134</v>
      </c>
      <c r="H3366" t="s">
        <v>135</v>
      </c>
      <c r="I3366" t="s">
        <v>62</v>
      </c>
      <c r="J3366" t="s">
        <v>130</v>
      </c>
      <c r="K3366">
        <v>2</v>
      </c>
      <c r="L3366" s="2">
        <v>8500</v>
      </c>
      <c r="M3366">
        <v>0</v>
      </c>
      <c r="N3366" s="2">
        <v>17000</v>
      </c>
      <c r="O3366" s="2">
        <v>0</v>
      </c>
      <c r="P3366" s="2">
        <v>17000</v>
      </c>
      <c r="Q3366" s="2">
        <v>10702.8</v>
      </c>
      <c r="R3366" s="2">
        <v>6297.2</v>
      </c>
      <c r="S3366" t="s">
        <v>36</v>
      </c>
      <c r="T3366" t="s">
        <v>163</v>
      </c>
      <c r="U3366" t="s">
        <v>164</v>
      </c>
      <c r="V3366" t="s">
        <v>39</v>
      </c>
      <c r="W3366" t="s">
        <v>92</v>
      </c>
      <c r="X3366" t="s">
        <v>97</v>
      </c>
      <c r="Y3366" t="s">
        <v>56</v>
      </c>
      <c r="Z3366" t="s">
        <v>43</v>
      </c>
      <c r="AA3366" t="s">
        <v>44</v>
      </c>
      <c r="AB3366" t="s">
        <v>44</v>
      </c>
    </row>
    <row r="3367" spans="1:28" x14ac:dyDescent="0.25">
      <c r="A3367" t="s">
        <v>7226</v>
      </c>
      <c r="B3367" s="1">
        <v>45564</v>
      </c>
      <c r="C3367" t="s">
        <v>3162</v>
      </c>
      <c r="D3367" t="s">
        <v>3163</v>
      </c>
      <c r="E3367">
        <v>38</v>
      </c>
      <c r="F3367" t="s">
        <v>31</v>
      </c>
      <c r="G3367" t="s">
        <v>197</v>
      </c>
      <c r="H3367" t="s">
        <v>198</v>
      </c>
      <c r="I3367" t="s">
        <v>74</v>
      </c>
      <c r="J3367" t="s">
        <v>75</v>
      </c>
      <c r="K3367">
        <v>2</v>
      </c>
      <c r="L3367" s="2">
        <v>2600</v>
      </c>
      <c r="M3367">
        <v>15</v>
      </c>
      <c r="N3367" s="2">
        <v>5200</v>
      </c>
      <c r="O3367" s="2">
        <v>780</v>
      </c>
      <c r="P3367" s="2">
        <v>4420</v>
      </c>
      <c r="Q3367" s="2">
        <v>2967.03</v>
      </c>
      <c r="R3367" s="2">
        <v>1452.97</v>
      </c>
      <c r="S3367" t="s">
        <v>53</v>
      </c>
      <c r="T3367" t="s">
        <v>90</v>
      </c>
      <c r="U3367" t="s">
        <v>91</v>
      </c>
      <c r="V3367" t="s">
        <v>39</v>
      </c>
      <c r="W3367" t="s">
        <v>83</v>
      </c>
      <c r="X3367" t="s">
        <v>97</v>
      </c>
      <c r="Y3367" t="s">
        <v>42</v>
      </c>
      <c r="Z3367" t="s">
        <v>43</v>
      </c>
      <c r="AA3367" t="s">
        <v>44</v>
      </c>
      <c r="AB3367" t="s">
        <v>44</v>
      </c>
    </row>
    <row r="3368" spans="1:28" x14ac:dyDescent="0.25">
      <c r="A3368" t="s">
        <v>7227</v>
      </c>
      <c r="B3368" s="1">
        <v>45565</v>
      </c>
      <c r="C3368" t="s">
        <v>3996</v>
      </c>
      <c r="D3368" t="s">
        <v>3997</v>
      </c>
      <c r="E3368">
        <v>38</v>
      </c>
      <c r="F3368" t="s">
        <v>48</v>
      </c>
      <c r="G3368" t="s">
        <v>202</v>
      </c>
      <c r="H3368" t="s">
        <v>203</v>
      </c>
      <c r="I3368" t="s">
        <v>103</v>
      </c>
      <c r="J3368" t="s">
        <v>104</v>
      </c>
      <c r="K3368">
        <v>2</v>
      </c>
      <c r="L3368" s="2">
        <v>550</v>
      </c>
      <c r="M3368">
        <v>10</v>
      </c>
      <c r="N3368" s="2">
        <v>1100</v>
      </c>
      <c r="O3368" s="2">
        <v>110</v>
      </c>
      <c r="P3368" s="2">
        <v>990</v>
      </c>
      <c r="Q3368" s="2">
        <v>697.73</v>
      </c>
      <c r="R3368" s="2">
        <v>292.27</v>
      </c>
      <c r="S3368" t="s">
        <v>53</v>
      </c>
      <c r="T3368" t="s">
        <v>163</v>
      </c>
      <c r="U3368" t="s">
        <v>164</v>
      </c>
      <c r="V3368" t="s">
        <v>39</v>
      </c>
      <c r="W3368" t="s">
        <v>124</v>
      </c>
      <c r="X3368" t="s">
        <v>97</v>
      </c>
      <c r="Y3368" t="s">
        <v>56</v>
      </c>
      <c r="Z3368" t="s">
        <v>43</v>
      </c>
      <c r="AA3368" t="s">
        <v>44</v>
      </c>
      <c r="AB3368" t="s">
        <v>44</v>
      </c>
    </row>
    <row r="3369" spans="1:28" x14ac:dyDescent="0.25">
      <c r="A3369" t="s">
        <v>7228</v>
      </c>
      <c r="B3369" s="1">
        <v>45565</v>
      </c>
      <c r="C3369" t="s">
        <v>5999</v>
      </c>
      <c r="D3369" t="s">
        <v>6000</v>
      </c>
      <c r="E3369">
        <v>31</v>
      </c>
      <c r="F3369" t="s">
        <v>31</v>
      </c>
      <c r="G3369" t="s">
        <v>188</v>
      </c>
      <c r="H3369" t="s">
        <v>189</v>
      </c>
      <c r="I3369" t="s">
        <v>34</v>
      </c>
      <c r="J3369" t="s">
        <v>190</v>
      </c>
      <c r="K3369">
        <v>2</v>
      </c>
      <c r="L3369" s="2">
        <v>1800</v>
      </c>
      <c r="M3369">
        <v>25</v>
      </c>
      <c r="N3369" s="2">
        <v>3600</v>
      </c>
      <c r="O3369" s="2">
        <v>900</v>
      </c>
      <c r="P3369" s="2">
        <v>2700</v>
      </c>
      <c r="Q3369" s="2">
        <v>1647.65</v>
      </c>
      <c r="R3369" s="2">
        <v>1052.3499999999999</v>
      </c>
      <c r="S3369" t="s">
        <v>53</v>
      </c>
      <c r="T3369" t="s">
        <v>290</v>
      </c>
      <c r="U3369" t="s">
        <v>291</v>
      </c>
      <c r="V3369" t="s">
        <v>39</v>
      </c>
      <c r="W3369" t="s">
        <v>92</v>
      </c>
      <c r="X3369" t="s">
        <v>41</v>
      </c>
      <c r="Y3369" t="s">
        <v>42</v>
      </c>
      <c r="Z3369" t="s">
        <v>43</v>
      </c>
      <c r="AA3369" t="s">
        <v>44</v>
      </c>
      <c r="AB3369" t="s">
        <v>44</v>
      </c>
    </row>
    <row r="3370" spans="1:28" x14ac:dyDescent="0.25">
      <c r="A3370" t="s">
        <v>7229</v>
      </c>
      <c r="B3370" s="1">
        <v>45565</v>
      </c>
      <c r="C3370" t="s">
        <v>86</v>
      </c>
      <c r="D3370" t="s">
        <v>87</v>
      </c>
      <c r="E3370">
        <v>22</v>
      </c>
      <c r="F3370" t="s">
        <v>48</v>
      </c>
      <c r="G3370" t="s">
        <v>212</v>
      </c>
      <c r="H3370" t="s">
        <v>213</v>
      </c>
      <c r="I3370" t="s">
        <v>51</v>
      </c>
      <c r="J3370" t="s">
        <v>52</v>
      </c>
      <c r="K3370">
        <v>5</v>
      </c>
      <c r="L3370" s="2">
        <v>400</v>
      </c>
      <c r="M3370">
        <v>0</v>
      </c>
      <c r="N3370" s="2">
        <v>2000</v>
      </c>
      <c r="O3370" s="2">
        <v>0</v>
      </c>
      <c r="P3370" s="2">
        <v>2000</v>
      </c>
      <c r="Q3370" s="2">
        <v>1547.59</v>
      </c>
      <c r="R3370" s="2">
        <v>452.41</v>
      </c>
      <c r="S3370" t="s">
        <v>53</v>
      </c>
      <c r="T3370" t="s">
        <v>54</v>
      </c>
      <c r="U3370" t="s">
        <v>55</v>
      </c>
      <c r="V3370" t="s">
        <v>39</v>
      </c>
      <c r="W3370" t="s">
        <v>124</v>
      </c>
      <c r="X3370" t="s">
        <v>41</v>
      </c>
      <c r="Y3370" t="s">
        <v>42</v>
      </c>
      <c r="Z3370" t="s">
        <v>43</v>
      </c>
      <c r="AA3370" t="s">
        <v>44</v>
      </c>
      <c r="AB3370" t="s">
        <v>44</v>
      </c>
    </row>
    <row r="3371" spans="1:28" x14ac:dyDescent="0.25">
      <c r="A3371" t="s">
        <v>7230</v>
      </c>
      <c r="B3371" s="1">
        <v>45565</v>
      </c>
      <c r="C3371" t="s">
        <v>1051</v>
      </c>
      <c r="D3371" t="s">
        <v>1052</v>
      </c>
      <c r="E3371">
        <v>35</v>
      </c>
      <c r="F3371" t="s">
        <v>31</v>
      </c>
      <c r="G3371" t="s">
        <v>318</v>
      </c>
      <c r="H3371" t="s">
        <v>319</v>
      </c>
      <c r="I3371" t="s">
        <v>34</v>
      </c>
      <c r="J3371" t="s">
        <v>190</v>
      </c>
      <c r="K3371">
        <v>3</v>
      </c>
      <c r="L3371" s="2">
        <v>2500</v>
      </c>
      <c r="M3371">
        <v>30</v>
      </c>
      <c r="N3371" s="2">
        <v>7500</v>
      </c>
      <c r="O3371" s="2">
        <v>2250</v>
      </c>
      <c r="P3371" s="2">
        <v>5250</v>
      </c>
      <c r="Q3371" s="2">
        <v>3737.77</v>
      </c>
      <c r="R3371" s="2">
        <v>1512.23</v>
      </c>
      <c r="S3371" t="s">
        <v>53</v>
      </c>
      <c r="T3371" t="s">
        <v>290</v>
      </c>
      <c r="U3371" t="s">
        <v>291</v>
      </c>
      <c r="V3371" t="s">
        <v>39</v>
      </c>
      <c r="W3371" t="s">
        <v>83</v>
      </c>
      <c r="X3371" t="s">
        <v>41</v>
      </c>
      <c r="Y3371" t="s">
        <v>42</v>
      </c>
      <c r="Z3371" t="s">
        <v>43</v>
      </c>
      <c r="AA3371" t="s">
        <v>44</v>
      </c>
      <c r="AB3371" t="s">
        <v>44</v>
      </c>
    </row>
    <row r="3372" spans="1:28" x14ac:dyDescent="0.25">
      <c r="A3372" t="s">
        <v>7231</v>
      </c>
      <c r="B3372" s="1">
        <v>45565</v>
      </c>
      <c r="C3372" t="s">
        <v>7232</v>
      </c>
      <c r="D3372" t="s">
        <v>7233</v>
      </c>
      <c r="E3372">
        <v>25</v>
      </c>
      <c r="F3372" t="s">
        <v>31</v>
      </c>
      <c r="G3372" t="s">
        <v>112</v>
      </c>
      <c r="H3372" t="s">
        <v>113</v>
      </c>
      <c r="I3372" t="s">
        <v>103</v>
      </c>
      <c r="J3372" t="s">
        <v>104</v>
      </c>
      <c r="K3372">
        <v>5</v>
      </c>
      <c r="L3372" s="2">
        <v>650</v>
      </c>
      <c r="M3372">
        <v>5</v>
      </c>
      <c r="N3372" s="2">
        <v>3250</v>
      </c>
      <c r="O3372" s="2">
        <v>162.5</v>
      </c>
      <c r="P3372" s="2">
        <v>3087.5</v>
      </c>
      <c r="Q3372" s="2">
        <v>2102.52</v>
      </c>
      <c r="R3372" s="2">
        <v>984.98</v>
      </c>
      <c r="S3372" t="s">
        <v>36</v>
      </c>
      <c r="T3372" t="s">
        <v>222</v>
      </c>
      <c r="U3372" t="s">
        <v>38</v>
      </c>
      <c r="V3372" t="s">
        <v>39</v>
      </c>
      <c r="W3372" t="s">
        <v>66</v>
      </c>
      <c r="X3372" t="s">
        <v>97</v>
      </c>
      <c r="Y3372" t="s">
        <v>84</v>
      </c>
      <c r="Z3372" t="s">
        <v>43</v>
      </c>
      <c r="AA3372" t="s">
        <v>44</v>
      </c>
      <c r="AB3372" t="s">
        <v>44</v>
      </c>
    </row>
    <row r="3373" spans="1:28" x14ac:dyDescent="0.25">
      <c r="A3373" t="s">
        <v>7234</v>
      </c>
      <c r="B3373" s="1">
        <v>45565</v>
      </c>
      <c r="C3373" t="s">
        <v>1442</v>
      </c>
      <c r="D3373" t="s">
        <v>1443</v>
      </c>
      <c r="E3373">
        <v>25</v>
      </c>
      <c r="F3373" t="s">
        <v>48</v>
      </c>
      <c r="G3373" t="s">
        <v>60</v>
      </c>
      <c r="H3373" t="s">
        <v>61</v>
      </c>
      <c r="I3373" t="s">
        <v>62</v>
      </c>
      <c r="J3373" t="s">
        <v>63</v>
      </c>
      <c r="K3373">
        <v>5</v>
      </c>
      <c r="L3373" s="2">
        <v>3500</v>
      </c>
      <c r="M3373">
        <v>10</v>
      </c>
      <c r="N3373" s="2">
        <v>17500</v>
      </c>
      <c r="O3373" s="2">
        <v>1750</v>
      </c>
      <c r="P3373" s="2">
        <v>15750</v>
      </c>
      <c r="Q3373" s="2">
        <v>9261.36</v>
      </c>
      <c r="R3373" s="2">
        <v>6488.64</v>
      </c>
      <c r="S3373" t="s">
        <v>64</v>
      </c>
      <c r="T3373" t="s">
        <v>178</v>
      </c>
      <c r="U3373" t="s">
        <v>154</v>
      </c>
      <c r="V3373" t="s">
        <v>39</v>
      </c>
      <c r="W3373" t="s">
        <v>40</v>
      </c>
      <c r="X3373" t="s">
        <v>97</v>
      </c>
      <c r="Y3373" t="s">
        <v>56</v>
      </c>
      <c r="Z3373" t="s">
        <v>508</v>
      </c>
      <c r="AA3373" t="s">
        <v>44</v>
      </c>
      <c r="AB3373" t="s">
        <v>44</v>
      </c>
    </row>
    <row r="3374" spans="1:28" x14ac:dyDescent="0.25">
      <c r="A3374" t="s">
        <v>7235</v>
      </c>
      <c r="B3374" s="1">
        <v>45565</v>
      </c>
      <c r="C3374" t="s">
        <v>7236</v>
      </c>
      <c r="D3374" t="s">
        <v>7237</v>
      </c>
      <c r="E3374">
        <v>49</v>
      </c>
      <c r="F3374" t="s">
        <v>48</v>
      </c>
      <c r="G3374" t="s">
        <v>168</v>
      </c>
      <c r="H3374" t="s">
        <v>169</v>
      </c>
      <c r="I3374" t="s">
        <v>62</v>
      </c>
      <c r="J3374" t="s">
        <v>143</v>
      </c>
      <c r="K3374">
        <v>2</v>
      </c>
      <c r="L3374" s="2">
        <v>1800</v>
      </c>
      <c r="M3374">
        <v>5</v>
      </c>
      <c r="N3374" s="2">
        <v>3600</v>
      </c>
      <c r="O3374" s="2">
        <v>180</v>
      </c>
      <c r="P3374" s="2">
        <v>3420</v>
      </c>
      <c r="Q3374" s="2">
        <v>2161.4499999999998</v>
      </c>
      <c r="R3374" s="2">
        <v>1258.55</v>
      </c>
      <c r="S3374" t="s">
        <v>53</v>
      </c>
      <c r="T3374" t="s">
        <v>263</v>
      </c>
      <c r="U3374" t="s">
        <v>91</v>
      </c>
      <c r="V3374" t="s">
        <v>39</v>
      </c>
      <c r="W3374" t="s">
        <v>66</v>
      </c>
      <c r="X3374" t="s">
        <v>41</v>
      </c>
      <c r="Y3374" t="s">
        <v>42</v>
      </c>
      <c r="Z3374" t="s">
        <v>223</v>
      </c>
      <c r="AA3374" t="s">
        <v>44</v>
      </c>
      <c r="AB3374" t="s">
        <v>44</v>
      </c>
    </row>
    <row r="3375" spans="1:28" x14ac:dyDescent="0.25">
      <c r="A3375" t="s">
        <v>7238</v>
      </c>
      <c r="B3375" s="1">
        <v>45565</v>
      </c>
      <c r="C3375" t="s">
        <v>5311</v>
      </c>
      <c r="D3375" t="s">
        <v>5312</v>
      </c>
      <c r="E3375">
        <v>57</v>
      </c>
      <c r="F3375" t="s">
        <v>31</v>
      </c>
      <c r="G3375" t="s">
        <v>119</v>
      </c>
      <c r="H3375" t="s">
        <v>120</v>
      </c>
      <c r="I3375" t="s">
        <v>62</v>
      </c>
      <c r="J3375" t="s">
        <v>121</v>
      </c>
      <c r="K3375">
        <v>1</v>
      </c>
      <c r="L3375" s="2">
        <v>4800</v>
      </c>
      <c r="M3375">
        <v>20</v>
      </c>
      <c r="N3375" s="2">
        <v>4800</v>
      </c>
      <c r="O3375" s="2">
        <v>960</v>
      </c>
      <c r="P3375" s="2">
        <v>3840</v>
      </c>
      <c r="Q3375" s="2">
        <v>2929.25</v>
      </c>
      <c r="R3375" s="2">
        <v>910.75</v>
      </c>
      <c r="S3375" t="s">
        <v>36</v>
      </c>
      <c r="T3375" t="s">
        <v>275</v>
      </c>
      <c r="U3375" t="s">
        <v>123</v>
      </c>
      <c r="V3375" t="s">
        <v>39</v>
      </c>
      <c r="W3375" t="s">
        <v>92</v>
      </c>
      <c r="X3375" t="s">
        <v>97</v>
      </c>
      <c r="Y3375" t="s">
        <v>42</v>
      </c>
      <c r="Z3375" t="s">
        <v>43</v>
      </c>
      <c r="AA3375" t="s">
        <v>44</v>
      </c>
      <c r="AB3375" t="s">
        <v>44</v>
      </c>
    </row>
    <row r="3376" spans="1:28" x14ac:dyDescent="0.25">
      <c r="A3376" t="s">
        <v>7239</v>
      </c>
      <c r="B3376" s="1">
        <v>45565</v>
      </c>
      <c r="C3376" t="s">
        <v>5325</v>
      </c>
      <c r="D3376" t="s">
        <v>5326</v>
      </c>
      <c r="E3376">
        <v>26</v>
      </c>
      <c r="F3376" t="s">
        <v>111</v>
      </c>
      <c r="G3376" t="s">
        <v>32</v>
      </c>
      <c r="H3376" t="s">
        <v>33</v>
      </c>
      <c r="I3376" t="s">
        <v>34</v>
      </c>
      <c r="J3376" t="s">
        <v>35</v>
      </c>
      <c r="K3376">
        <v>3</v>
      </c>
      <c r="L3376" s="2">
        <v>55000</v>
      </c>
      <c r="M3376">
        <v>15</v>
      </c>
      <c r="N3376" s="2">
        <v>165000</v>
      </c>
      <c r="O3376" s="2">
        <v>24750</v>
      </c>
      <c r="P3376" s="2">
        <v>140250</v>
      </c>
      <c r="Q3376" s="2">
        <v>102890.73</v>
      </c>
      <c r="R3376" s="2">
        <v>37359.269999999997</v>
      </c>
      <c r="S3376" t="s">
        <v>64</v>
      </c>
      <c r="T3376" t="s">
        <v>114</v>
      </c>
      <c r="U3376" t="s">
        <v>115</v>
      </c>
      <c r="V3376" t="s">
        <v>39</v>
      </c>
      <c r="W3376" t="s">
        <v>83</v>
      </c>
      <c r="X3376" t="s">
        <v>41</v>
      </c>
      <c r="Y3376" t="s">
        <v>56</v>
      </c>
      <c r="Z3376" t="s">
        <v>43</v>
      </c>
      <c r="AA3376" t="s">
        <v>44</v>
      </c>
      <c r="AB3376" t="s">
        <v>44</v>
      </c>
    </row>
    <row r="3377" spans="1:28" x14ac:dyDescent="0.25">
      <c r="A3377" t="s">
        <v>7240</v>
      </c>
      <c r="B3377" s="1">
        <v>45565</v>
      </c>
      <c r="C3377" t="s">
        <v>5288</v>
      </c>
      <c r="D3377" t="s">
        <v>5289</v>
      </c>
      <c r="E3377">
        <v>60</v>
      </c>
      <c r="F3377" t="s">
        <v>48</v>
      </c>
      <c r="G3377" t="s">
        <v>436</v>
      </c>
      <c r="H3377" t="s">
        <v>437</v>
      </c>
      <c r="I3377" t="s">
        <v>74</v>
      </c>
      <c r="J3377" t="s">
        <v>190</v>
      </c>
      <c r="K3377">
        <v>2</v>
      </c>
      <c r="L3377" s="2">
        <v>1800</v>
      </c>
      <c r="M3377">
        <v>25</v>
      </c>
      <c r="N3377" s="2">
        <v>3600</v>
      </c>
      <c r="O3377" s="2">
        <v>900</v>
      </c>
      <c r="P3377" s="2">
        <v>2700</v>
      </c>
      <c r="Q3377" s="2">
        <v>2058.13</v>
      </c>
      <c r="R3377" s="2">
        <v>641.87</v>
      </c>
      <c r="S3377" t="s">
        <v>53</v>
      </c>
      <c r="T3377" t="s">
        <v>90</v>
      </c>
      <c r="U3377" t="s">
        <v>91</v>
      </c>
      <c r="V3377" t="s">
        <v>39</v>
      </c>
      <c r="W3377" t="s">
        <v>92</v>
      </c>
      <c r="X3377" t="s">
        <v>97</v>
      </c>
      <c r="Y3377" t="s">
        <v>56</v>
      </c>
      <c r="Z3377" t="s">
        <v>43</v>
      </c>
      <c r="AA3377" t="s">
        <v>44</v>
      </c>
      <c r="AB3377" t="s">
        <v>44</v>
      </c>
    </row>
    <row r="3378" spans="1:28" x14ac:dyDescent="0.25">
      <c r="A3378" t="s">
        <v>7241</v>
      </c>
      <c r="B3378" s="1">
        <v>45565</v>
      </c>
      <c r="C3378" t="s">
        <v>4222</v>
      </c>
      <c r="D3378" t="s">
        <v>4223</v>
      </c>
      <c r="E3378">
        <v>38</v>
      </c>
      <c r="F3378" t="s">
        <v>48</v>
      </c>
      <c r="G3378" t="s">
        <v>202</v>
      </c>
      <c r="H3378" t="s">
        <v>203</v>
      </c>
      <c r="I3378" t="s">
        <v>103</v>
      </c>
      <c r="J3378" t="s">
        <v>104</v>
      </c>
      <c r="K3378">
        <v>2</v>
      </c>
      <c r="L3378" s="2">
        <v>550</v>
      </c>
      <c r="M3378">
        <v>30</v>
      </c>
      <c r="N3378" s="2">
        <v>1100</v>
      </c>
      <c r="O3378" s="2">
        <v>330</v>
      </c>
      <c r="P3378" s="2">
        <v>770</v>
      </c>
      <c r="Q3378" s="2">
        <v>504.15</v>
      </c>
      <c r="R3378" s="2">
        <v>265.85000000000002</v>
      </c>
      <c r="S3378" t="s">
        <v>53</v>
      </c>
      <c r="T3378" t="s">
        <v>65</v>
      </c>
      <c r="U3378" t="s">
        <v>65</v>
      </c>
      <c r="V3378" t="s">
        <v>39</v>
      </c>
      <c r="W3378" t="s">
        <v>66</v>
      </c>
      <c r="X3378" t="s">
        <v>97</v>
      </c>
      <c r="Y3378" t="s">
        <v>56</v>
      </c>
      <c r="Z3378" t="s">
        <v>107</v>
      </c>
      <c r="AA3378" t="s">
        <v>68</v>
      </c>
      <c r="AB3378" t="s">
        <v>44</v>
      </c>
    </row>
    <row r="3379" spans="1:28" x14ac:dyDescent="0.25">
      <c r="A3379" t="s">
        <v>7242</v>
      </c>
      <c r="B3379" s="1">
        <v>45565</v>
      </c>
      <c r="C3379" t="s">
        <v>3465</v>
      </c>
      <c r="D3379" t="s">
        <v>3466</v>
      </c>
      <c r="E3379">
        <v>25</v>
      </c>
      <c r="F3379" t="s">
        <v>111</v>
      </c>
      <c r="G3379" t="s">
        <v>32</v>
      </c>
      <c r="H3379" t="s">
        <v>33</v>
      </c>
      <c r="I3379" t="s">
        <v>34</v>
      </c>
      <c r="J3379" t="s">
        <v>35</v>
      </c>
      <c r="K3379">
        <v>2</v>
      </c>
      <c r="L3379" s="2">
        <v>55000</v>
      </c>
      <c r="M3379">
        <v>10</v>
      </c>
      <c r="N3379" s="2">
        <v>110000</v>
      </c>
      <c r="O3379" s="2">
        <v>11000</v>
      </c>
      <c r="P3379" s="2">
        <v>99000</v>
      </c>
      <c r="Q3379" s="2">
        <v>76250.83</v>
      </c>
      <c r="R3379" s="2">
        <v>22749.17</v>
      </c>
      <c r="S3379" t="s">
        <v>64</v>
      </c>
      <c r="T3379" t="s">
        <v>275</v>
      </c>
      <c r="U3379" t="s">
        <v>123</v>
      </c>
      <c r="V3379" t="s">
        <v>39</v>
      </c>
      <c r="W3379" t="s">
        <v>137</v>
      </c>
      <c r="X3379" t="s">
        <v>97</v>
      </c>
      <c r="Y3379" t="s">
        <v>56</v>
      </c>
      <c r="Z3379" t="s">
        <v>43</v>
      </c>
      <c r="AA3379" t="s">
        <v>44</v>
      </c>
      <c r="AB3379" t="s">
        <v>44</v>
      </c>
    </row>
    <row r="3380" spans="1:28" x14ac:dyDescent="0.25">
      <c r="A3380" t="s">
        <v>7243</v>
      </c>
      <c r="B3380" s="1">
        <v>45565</v>
      </c>
      <c r="C3380" t="s">
        <v>156</v>
      </c>
      <c r="D3380" t="s">
        <v>157</v>
      </c>
      <c r="E3380">
        <v>32</v>
      </c>
      <c r="F3380" t="s">
        <v>48</v>
      </c>
      <c r="G3380" t="s">
        <v>128</v>
      </c>
      <c r="H3380" t="s">
        <v>129</v>
      </c>
      <c r="I3380" t="s">
        <v>74</v>
      </c>
      <c r="J3380" t="s">
        <v>130</v>
      </c>
      <c r="K3380">
        <v>2</v>
      </c>
      <c r="L3380" s="2">
        <v>1700</v>
      </c>
      <c r="M3380">
        <v>20</v>
      </c>
      <c r="N3380" s="2">
        <v>3400</v>
      </c>
      <c r="O3380" s="2">
        <v>680</v>
      </c>
      <c r="P3380" s="2">
        <v>2720</v>
      </c>
      <c r="Q3380" s="2">
        <v>2175.7399999999998</v>
      </c>
      <c r="R3380" s="2">
        <v>544.26</v>
      </c>
      <c r="S3380" t="s">
        <v>53</v>
      </c>
      <c r="T3380" t="s">
        <v>153</v>
      </c>
      <c r="U3380" t="s">
        <v>154</v>
      </c>
      <c r="V3380" t="s">
        <v>39</v>
      </c>
      <c r="W3380" t="s">
        <v>83</v>
      </c>
      <c r="X3380" t="s">
        <v>97</v>
      </c>
      <c r="Y3380" t="s">
        <v>42</v>
      </c>
      <c r="Z3380" t="s">
        <v>107</v>
      </c>
      <c r="AA3380" t="s">
        <v>44</v>
      </c>
      <c r="AB3380" t="s">
        <v>44</v>
      </c>
    </row>
    <row r="3381" spans="1:28" x14ac:dyDescent="0.25">
      <c r="A3381" t="s">
        <v>7244</v>
      </c>
      <c r="B3381" s="1">
        <v>45565</v>
      </c>
      <c r="C3381" t="s">
        <v>7245</v>
      </c>
      <c r="D3381" t="s">
        <v>7246</v>
      </c>
      <c r="E3381">
        <v>27</v>
      </c>
      <c r="F3381" t="s">
        <v>31</v>
      </c>
      <c r="G3381" t="s">
        <v>202</v>
      </c>
      <c r="H3381" t="s">
        <v>203</v>
      </c>
      <c r="I3381" t="s">
        <v>103</v>
      </c>
      <c r="J3381" t="s">
        <v>104</v>
      </c>
      <c r="K3381">
        <v>2</v>
      </c>
      <c r="L3381" s="2">
        <v>550</v>
      </c>
      <c r="M3381">
        <v>30</v>
      </c>
      <c r="N3381" s="2">
        <v>1100</v>
      </c>
      <c r="O3381" s="2">
        <v>330</v>
      </c>
      <c r="P3381" s="2">
        <v>770</v>
      </c>
      <c r="Q3381" s="2">
        <v>594.04</v>
      </c>
      <c r="R3381" s="2">
        <v>175.96</v>
      </c>
      <c r="S3381" t="s">
        <v>53</v>
      </c>
      <c r="T3381" t="s">
        <v>65</v>
      </c>
      <c r="U3381" t="s">
        <v>65</v>
      </c>
      <c r="V3381" t="s">
        <v>39</v>
      </c>
      <c r="W3381" t="s">
        <v>40</v>
      </c>
      <c r="X3381" t="s">
        <v>41</v>
      </c>
      <c r="Y3381" t="s">
        <v>56</v>
      </c>
      <c r="Z3381" t="s">
        <v>43</v>
      </c>
      <c r="AA3381" t="s">
        <v>44</v>
      </c>
      <c r="AB3381" t="s">
        <v>44</v>
      </c>
    </row>
    <row r="3382" spans="1:28" x14ac:dyDescent="0.25">
      <c r="A3382" t="s">
        <v>7247</v>
      </c>
      <c r="B3382" s="1">
        <v>45565</v>
      </c>
      <c r="C3382" t="s">
        <v>3663</v>
      </c>
      <c r="D3382" t="s">
        <v>3664</v>
      </c>
      <c r="E3382">
        <v>54</v>
      </c>
      <c r="F3382" t="s">
        <v>48</v>
      </c>
      <c r="G3382" t="s">
        <v>561</v>
      </c>
      <c r="H3382" t="s">
        <v>562</v>
      </c>
      <c r="I3382" t="s">
        <v>34</v>
      </c>
      <c r="J3382" t="s">
        <v>143</v>
      </c>
      <c r="K3382">
        <v>2</v>
      </c>
      <c r="L3382" s="2">
        <v>900</v>
      </c>
      <c r="M3382">
        <v>5</v>
      </c>
      <c r="N3382" s="2">
        <v>1800</v>
      </c>
      <c r="O3382" s="2">
        <v>90</v>
      </c>
      <c r="P3382" s="2">
        <v>1710</v>
      </c>
      <c r="Q3382" s="2">
        <v>1190.92</v>
      </c>
      <c r="R3382" s="2">
        <v>519.08000000000004</v>
      </c>
      <c r="S3382" t="s">
        <v>53</v>
      </c>
      <c r="T3382" t="s">
        <v>407</v>
      </c>
      <c r="U3382" t="s">
        <v>408</v>
      </c>
      <c r="V3382" t="s">
        <v>39</v>
      </c>
      <c r="W3382" t="s">
        <v>66</v>
      </c>
      <c r="X3382" t="s">
        <v>41</v>
      </c>
      <c r="Y3382" t="s">
        <v>42</v>
      </c>
      <c r="Z3382" t="s">
        <v>43</v>
      </c>
      <c r="AA3382" t="s">
        <v>68</v>
      </c>
      <c r="AB3382" t="s">
        <v>44</v>
      </c>
    </row>
    <row r="3383" spans="1:28" x14ac:dyDescent="0.25">
      <c r="A3383" t="s">
        <v>7248</v>
      </c>
      <c r="B3383" s="1">
        <v>45566</v>
      </c>
      <c r="C3383" t="s">
        <v>4149</v>
      </c>
      <c r="D3383" t="s">
        <v>4150</v>
      </c>
      <c r="E3383">
        <v>44</v>
      </c>
      <c r="F3383" t="s">
        <v>48</v>
      </c>
      <c r="G3383" t="s">
        <v>207</v>
      </c>
      <c r="H3383" t="s">
        <v>208</v>
      </c>
      <c r="I3383" t="s">
        <v>34</v>
      </c>
      <c r="J3383" t="s">
        <v>143</v>
      </c>
      <c r="K3383">
        <v>1</v>
      </c>
      <c r="L3383" s="2">
        <v>18000</v>
      </c>
      <c r="M3383">
        <v>10</v>
      </c>
      <c r="N3383" s="2">
        <v>18000</v>
      </c>
      <c r="O3383" s="2">
        <v>1800</v>
      </c>
      <c r="P3383" s="2">
        <v>16200</v>
      </c>
      <c r="Q3383" s="2">
        <v>10370.07</v>
      </c>
      <c r="R3383" s="2">
        <v>5829.93</v>
      </c>
      <c r="S3383" t="s">
        <v>64</v>
      </c>
      <c r="T3383" t="s">
        <v>76</v>
      </c>
      <c r="U3383" t="s">
        <v>77</v>
      </c>
      <c r="V3383" t="s">
        <v>39</v>
      </c>
      <c r="W3383" t="s">
        <v>92</v>
      </c>
      <c r="X3383" t="s">
        <v>41</v>
      </c>
      <c r="Y3383" t="s">
        <v>42</v>
      </c>
      <c r="Z3383" t="s">
        <v>43</v>
      </c>
      <c r="AA3383" t="s">
        <v>44</v>
      </c>
      <c r="AB3383" t="s">
        <v>44</v>
      </c>
    </row>
    <row r="3384" spans="1:28" x14ac:dyDescent="0.25">
      <c r="A3384" t="s">
        <v>7249</v>
      </c>
      <c r="B3384" s="1">
        <v>45566</v>
      </c>
      <c r="C3384" t="s">
        <v>6642</v>
      </c>
      <c r="D3384" t="s">
        <v>6643</v>
      </c>
      <c r="E3384">
        <v>32</v>
      </c>
      <c r="F3384" t="s">
        <v>31</v>
      </c>
      <c r="G3384" t="s">
        <v>176</v>
      </c>
      <c r="H3384" t="s">
        <v>177</v>
      </c>
      <c r="I3384" t="s">
        <v>34</v>
      </c>
      <c r="J3384" t="s">
        <v>35</v>
      </c>
      <c r="K3384">
        <v>3</v>
      </c>
      <c r="L3384" s="2">
        <v>6500</v>
      </c>
      <c r="M3384">
        <v>0</v>
      </c>
      <c r="N3384" s="2">
        <v>19500</v>
      </c>
      <c r="O3384" s="2">
        <v>0</v>
      </c>
      <c r="P3384" s="2">
        <v>19500</v>
      </c>
      <c r="Q3384" s="2">
        <v>12331.12</v>
      </c>
      <c r="R3384" s="2">
        <v>7168.88</v>
      </c>
      <c r="S3384" t="s">
        <v>53</v>
      </c>
      <c r="T3384" t="s">
        <v>114</v>
      </c>
      <c r="U3384" t="s">
        <v>115</v>
      </c>
      <c r="V3384" t="s">
        <v>39</v>
      </c>
      <c r="W3384" t="s">
        <v>66</v>
      </c>
      <c r="X3384" t="s">
        <v>97</v>
      </c>
      <c r="Y3384" t="s">
        <v>56</v>
      </c>
      <c r="Z3384" t="s">
        <v>223</v>
      </c>
      <c r="AA3384" t="s">
        <v>44</v>
      </c>
      <c r="AB3384" t="s">
        <v>44</v>
      </c>
    </row>
    <row r="3385" spans="1:28" x14ac:dyDescent="0.25">
      <c r="A3385" t="s">
        <v>7250</v>
      </c>
      <c r="B3385" s="1">
        <v>45566</v>
      </c>
      <c r="C3385" t="s">
        <v>4041</v>
      </c>
      <c r="D3385" t="s">
        <v>4042</v>
      </c>
      <c r="E3385">
        <v>51</v>
      </c>
      <c r="F3385" t="s">
        <v>48</v>
      </c>
      <c r="G3385" t="s">
        <v>128</v>
      </c>
      <c r="H3385" t="s">
        <v>129</v>
      </c>
      <c r="I3385" t="s">
        <v>74</v>
      </c>
      <c r="J3385" t="s">
        <v>130</v>
      </c>
      <c r="K3385">
        <v>2</v>
      </c>
      <c r="L3385" s="2">
        <v>1700</v>
      </c>
      <c r="M3385">
        <v>0</v>
      </c>
      <c r="N3385" s="2">
        <v>3400</v>
      </c>
      <c r="O3385" s="2">
        <v>0</v>
      </c>
      <c r="P3385" s="2">
        <v>3400</v>
      </c>
      <c r="Q3385" s="2">
        <v>2464.67</v>
      </c>
      <c r="R3385" s="2">
        <v>935.33</v>
      </c>
      <c r="S3385" t="s">
        <v>53</v>
      </c>
      <c r="T3385" t="s">
        <v>76</v>
      </c>
      <c r="U3385" t="s">
        <v>77</v>
      </c>
      <c r="V3385" t="s">
        <v>39</v>
      </c>
      <c r="W3385" t="s">
        <v>40</v>
      </c>
      <c r="X3385" t="s">
        <v>97</v>
      </c>
      <c r="Y3385" t="s">
        <v>42</v>
      </c>
      <c r="Z3385" t="s">
        <v>43</v>
      </c>
      <c r="AA3385" t="s">
        <v>44</v>
      </c>
      <c r="AB3385" t="s">
        <v>44</v>
      </c>
    </row>
    <row r="3386" spans="1:28" x14ac:dyDescent="0.25">
      <c r="A3386" t="s">
        <v>7251</v>
      </c>
      <c r="B3386" s="1">
        <v>45566</v>
      </c>
      <c r="C3386" t="s">
        <v>1700</v>
      </c>
      <c r="D3386" t="s">
        <v>1701</v>
      </c>
      <c r="E3386">
        <v>23</v>
      </c>
      <c r="F3386" t="s">
        <v>48</v>
      </c>
      <c r="G3386" t="s">
        <v>32</v>
      </c>
      <c r="H3386" t="s">
        <v>33</v>
      </c>
      <c r="I3386" t="s">
        <v>34</v>
      </c>
      <c r="J3386" t="s">
        <v>35</v>
      </c>
      <c r="K3386">
        <v>1</v>
      </c>
      <c r="L3386" s="2">
        <v>55000</v>
      </c>
      <c r="M3386">
        <v>10</v>
      </c>
      <c r="N3386" s="2">
        <v>55000</v>
      </c>
      <c r="O3386" s="2">
        <v>5500</v>
      </c>
      <c r="P3386" s="2">
        <v>49500</v>
      </c>
      <c r="Q3386" s="2">
        <v>33070.68</v>
      </c>
      <c r="R3386" s="2">
        <v>16429.32</v>
      </c>
      <c r="S3386" t="s">
        <v>36</v>
      </c>
      <c r="T3386" t="s">
        <v>263</v>
      </c>
      <c r="U3386" t="s">
        <v>91</v>
      </c>
      <c r="V3386" t="s">
        <v>39</v>
      </c>
      <c r="W3386" t="s">
        <v>66</v>
      </c>
      <c r="X3386" t="s">
        <v>41</v>
      </c>
      <c r="Y3386" t="s">
        <v>42</v>
      </c>
      <c r="Z3386" t="s">
        <v>107</v>
      </c>
      <c r="AA3386" t="s">
        <v>44</v>
      </c>
      <c r="AB3386" t="s">
        <v>44</v>
      </c>
    </row>
    <row r="3387" spans="1:28" x14ac:dyDescent="0.25">
      <c r="A3387" t="s">
        <v>7252</v>
      </c>
      <c r="B3387" s="1">
        <v>45566</v>
      </c>
      <c r="C3387" t="s">
        <v>1617</v>
      </c>
      <c r="D3387" t="s">
        <v>1618</v>
      </c>
      <c r="E3387">
        <v>47</v>
      </c>
      <c r="F3387" t="s">
        <v>48</v>
      </c>
      <c r="G3387" t="s">
        <v>387</v>
      </c>
      <c r="H3387" t="s">
        <v>388</v>
      </c>
      <c r="I3387" t="s">
        <v>74</v>
      </c>
      <c r="J3387" t="s">
        <v>75</v>
      </c>
      <c r="K3387">
        <v>2</v>
      </c>
      <c r="L3387" s="2">
        <v>3200</v>
      </c>
      <c r="M3387">
        <v>20</v>
      </c>
      <c r="N3387" s="2">
        <v>6400</v>
      </c>
      <c r="O3387" s="2">
        <v>1280</v>
      </c>
      <c r="P3387" s="2">
        <v>5120</v>
      </c>
      <c r="Q3387" s="2">
        <v>4027.69</v>
      </c>
      <c r="R3387" s="2">
        <v>1092.31</v>
      </c>
      <c r="S3387" t="s">
        <v>36</v>
      </c>
      <c r="T3387" t="s">
        <v>275</v>
      </c>
      <c r="U3387" t="s">
        <v>123</v>
      </c>
      <c r="V3387" t="s">
        <v>39</v>
      </c>
      <c r="W3387" t="s">
        <v>137</v>
      </c>
      <c r="X3387" t="s">
        <v>41</v>
      </c>
      <c r="Y3387" t="s">
        <v>56</v>
      </c>
      <c r="Z3387" t="s">
        <v>43</v>
      </c>
      <c r="AA3387" t="s">
        <v>44</v>
      </c>
      <c r="AB3387" t="s">
        <v>44</v>
      </c>
    </row>
    <row r="3388" spans="1:28" x14ac:dyDescent="0.25">
      <c r="A3388" t="s">
        <v>7253</v>
      </c>
      <c r="B3388" s="1">
        <v>45566</v>
      </c>
      <c r="C3388" t="s">
        <v>7254</v>
      </c>
      <c r="D3388" t="s">
        <v>7255</v>
      </c>
      <c r="E3388">
        <v>57</v>
      </c>
      <c r="F3388" t="s">
        <v>31</v>
      </c>
      <c r="G3388" t="s">
        <v>49</v>
      </c>
      <c r="H3388" t="s">
        <v>50</v>
      </c>
      <c r="I3388" t="s">
        <v>51</v>
      </c>
      <c r="J3388" t="s">
        <v>52</v>
      </c>
      <c r="K3388">
        <v>2</v>
      </c>
      <c r="L3388" s="2">
        <v>500</v>
      </c>
      <c r="M3388">
        <v>10</v>
      </c>
      <c r="N3388" s="2">
        <v>1000</v>
      </c>
      <c r="O3388" s="2">
        <v>100</v>
      </c>
      <c r="P3388" s="2">
        <v>900</v>
      </c>
      <c r="Q3388" s="2">
        <v>732.45</v>
      </c>
      <c r="R3388" s="2">
        <v>167.55</v>
      </c>
      <c r="S3388" t="s">
        <v>53</v>
      </c>
      <c r="T3388" t="s">
        <v>136</v>
      </c>
      <c r="U3388" t="s">
        <v>38</v>
      </c>
      <c r="V3388" t="s">
        <v>39</v>
      </c>
      <c r="W3388" t="s">
        <v>83</v>
      </c>
      <c r="X3388" t="s">
        <v>97</v>
      </c>
      <c r="Y3388" t="s">
        <v>56</v>
      </c>
      <c r="Z3388" t="s">
        <v>43</v>
      </c>
      <c r="AA3388" t="s">
        <v>44</v>
      </c>
      <c r="AB3388" t="s">
        <v>44</v>
      </c>
    </row>
    <row r="3389" spans="1:28" x14ac:dyDescent="0.25">
      <c r="A3389" t="s">
        <v>7256</v>
      </c>
      <c r="B3389" s="1">
        <v>45566</v>
      </c>
      <c r="C3389" t="s">
        <v>2290</v>
      </c>
      <c r="D3389" t="s">
        <v>2291</v>
      </c>
      <c r="E3389">
        <v>34</v>
      </c>
      <c r="F3389" t="s">
        <v>48</v>
      </c>
      <c r="G3389" t="s">
        <v>217</v>
      </c>
      <c r="H3389" t="s">
        <v>218</v>
      </c>
      <c r="I3389" t="s">
        <v>34</v>
      </c>
      <c r="J3389" t="s">
        <v>130</v>
      </c>
      <c r="K3389">
        <v>3</v>
      </c>
      <c r="L3389" s="2">
        <v>28000</v>
      </c>
      <c r="M3389">
        <v>10</v>
      </c>
      <c r="N3389" s="2">
        <v>84000</v>
      </c>
      <c r="O3389" s="2">
        <v>8400</v>
      </c>
      <c r="P3389" s="2">
        <v>75600</v>
      </c>
      <c r="Q3389" s="2">
        <v>45785.07</v>
      </c>
      <c r="R3389" s="2">
        <v>29814.93</v>
      </c>
      <c r="S3389" t="s">
        <v>53</v>
      </c>
      <c r="T3389" t="s">
        <v>105</v>
      </c>
      <c r="U3389" t="s">
        <v>106</v>
      </c>
      <c r="V3389" t="s">
        <v>39</v>
      </c>
      <c r="W3389" t="s">
        <v>137</v>
      </c>
      <c r="X3389" t="s">
        <v>41</v>
      </c>
      <c r="Y3389" t="s">
        <v>42</v>
      </c>
      <c r="Z3389" t="s">
        <v>43</v>
      </c>
      <c r="AA3389" t="s">
        <v>44</v>
      </c>
      <c r="AB3389" t="s">
        <v>44</v>
      </c>
    </row>
    <row r="3390" spans="1:28" x14ac:dyDescent="0.25">
      <c r="A3390" t="s">
        <v>7257</v>
      </c>
      <c r="B3390" s="1">
        <v>45566</v>
      </c>
      <c r="C3390" t="s">
        <v>1482</v>
      </c>
      <c r="D3390" t="s">
        <v>1483</v>
      </c>
      <c r="E3390">
        <v>43</v>
      </c>
      <c r="F3390" t="s">
        <v>31</v>
      </c>
      <c r="G3390" t="s">
        <v>318</v>
      </c>
      <c r="H3390" t="s">
        <v>319</v>
      </c>
      <c r="I3390" t="s">
        <v>34</v>
      </c>
      <c r="J3390" t="s">
        <v>190</v>
      </c>
      <c r="K3390">
        <v>2</v>
      </c>
      <c r="L3390" s="2">
        <v>2500</v>
      </c>
      <c r="M3390">
        <v>20</v>
      </c>
      <c r="N3390" s="2">
        <v>5000</v>
      </c>
      <c r="O3390" s="2">
        <v>1000</v>
      </c>
      <c r="P3390" s="2">
        <v>4000</v>
      </c>
      <c r="Q3390" s="2">
        <v>3033.41</v>
      </c>
      <c r="R3390" s="2">
        <v>966.59</v>
      </c>
      <c r="S3390" t="s">
        <v>36</v>
      </c>
      <c r="T3390" t="s">
        <v>290</v>
      </c>
      <c r="U3390" t="s">
        <v>291</v>
      </c>
      <c r="V3390" t="s">
        <v>39</v>
      </c>
      <c r="W3390" t="s">
        <v>83</v>
      </c>
      <c r="X3390" t="s">
        <v>97</v>
      </c>
      <c r="Y3390" t="s">
        <v>42</v>
      </c>
      <c r="Z3390" t="s">
        <v>43</v>
      </c>
      <c r="AA3390" t="s">
        <v>44</v>
      </c>
      <c r="AB3390" t="s">
        <v>44</v>
      </c>
    </row>
    <row r="3391" spans="1:28" x14ac:dyDescent="0.25">
      <c r="A3391" t="s">
        <v>7258</v>
      </c>
      <c r="B3391" s="1">
        <v>45566</v>
      </c>
      <c r="C3391" t="s">
        <v>5119</v>
      </c>
      <c r="D3391" t="s">
        <v>5120</v>
      </c>
      <c r="E3391">
        <v>24</v>
      </c>
      <c r="F3391" t="s">
        <v>111</v>
      </c>
      <c r="G3391" t="s">
        <v>561</v>
      </c>
      <c r="H3391" t="s">
        <v>562</v>
      </c>
      <c r="I3391" t="s">
        <v>34</v>
      </c>
      <c r="J3391" t="s">
        <v>143</v>
      </c>
      <c r="K3391">
        <v>2</v>
      </c>
      <c r="L3391" s="2">
        <v>900</v>
      </c>
      <c r="M3391">
        <v>5</v>
      </c>
      <c r="N3391" s="2">
        <v>1800</v>
      </c>
      <c r="O3391" s="2">
        <v>90</v>
      </c>
      <c r="P3391" s="2">
        <v>1710</v>
      </c>
      <c r="Q3391" s="2">
        <v>1332.45</v>
      </c>
      <c r="R3391" s="2">
        <v>377.55</v>
      </c>
      <c r="S3391" t="s">
        <v>53</v>
      </c>
      <c r="T3391" t="s">
        <v>222</v>
      </c>
      <c r="U3391" t="s">
        <v>38</v>
      </c>
      <c r="V3391" t="s">
        <v>39</v>
      </c>
      <c r="W3391" t="s">
        <v>137</v>
      </c>
      <c r="X3391" t="s">
        <v>41</v>
      </c>
      <c r="Y3391" t="s">
        <v>84</v>
      </c>
      <c r="Z3391" t="s">
        <v>43</v>
      </c>
      <c r="AA3391" t="s">
        <v>44</v>
      </c>
      <c r="AB3391" t="s">
        <v>44</v>
      </c>
    </row>
    <row r="3392" spans="1:28" x14ac:dyDescent="0.25">
      <c r="A3392" t="s">
        <v>7259</v>
      </c>
      <c r="B3392" s="1">
        <v>45567</v>
      </c>
      <c r="C3392" t="s">
        <v>606</v>
      </c>
      <c r="D3392" t="s">
        <v>607</v>
      </c>
      <c r="E3392">
        <v>46</v>
      </c>
      <c r="F3392" t="s">
        <v>48</v>
      </c>
      <c r="G3392" t="s">
        <v>238</v>
      </c>
      <c r="H3392" t="s">
        <v>239</v>
      </c>
      <c r="I3392" t="s">
        <v>62</v>
      </c>
      <c r="J3392" t="s">
        <v>63</v>
      </c>
      <c r="K3392">
        <v>2</v>
      </c>
      <c r="L3392" s="2">
        <v>6500</v>
      </c>
      <c r="M3392">
        <v>25</v>
      </c>
      <c r="N3392" s="2">
        <v>13000</v>
      </c>
      <c r="O3392" s="2">
        <v>3250</v>
      </c>
      <c r="P3392" s="2">
        <v>9750</v>
      </c>
      <c r="Q3392" s="2">
        <v>7288.53</v>
      </c>
      <c r="R3392" s="2">
        <v>2461.4699999999998</v>
      </c>
      <c r="S3392" t="s">
        <v>53</v>
      </c>
      <c r="T3392" t="s">
        <v>54</v>
      </c>
      <c r="U3392" t="s">
        <v>55</v>
      </c>
      <c r="V3392" t="s">
        <v>39</v>
      </c>
      <c r="W3392" t="s">
        <v>40</v>
      </c>
      <c r="X3392" t="s">
        <v>97</v>
      </c>
      <c r="Y3392" t="s">
        <v>42</v>
      </c>
      <c r="Z3392" t="s">
        <v>43</v>
      </c>
      <c r="AA3392" t="s">
        <v>44</v>
      </c>
      <c r="AB3392" t="s">
        <v>44</v>
      </c>
    </row>
    <row r="3393" spans="1:28" x14ac:dyDescent="0.25">
      <c r="A3393" t="s">
        <v>7260</v>
      </c>
      <c r="B3393" s="1">
        <v>45567</v>
      </c>
      <c r="C3393" t="s">
        <v>7261</v>
      </c>
      <c r="D3393" t="s">
        <v>7262</v>
      </c>
      <c r="E3393">
        <v>60</v>
      </c>
      <c r="F3393" t="s">
        <v>48</v>
      </c>
      <c r="G3393" t="s">
        <v>217</v>
      </c>
      <c r="H3393" t="s">
        <v>218</v>
      </c>
      <c r="I3393" t="s">
        <v>34</v>
      </c>
      <c r="J3393" t="s">
        <v>130</v>
      </c>
      <c r="K3393">
        <v>1</v>
      </c>
      <c r="L3393" s="2">
        <v>28000</v>
      </c>
      <c r="M3393">
        <v>30</v>
      </c>
      <c r="N3393" s="2">
        <v>28000</v>
      </c>
      <c r="O3393" s="2">
        <v>8400</v>
      </c>
      <c r="P3393" s="2">
        <v>19600</v>
      </c>
      <c r="Q3393" s="2">
        <v>14015.59</v>
      </c>
      <c r="R3393" s="2">
        <v>5584.41</v>
      </c>
      <c r="S3393" t="s">
        <v>64</v>
      </c>
      <c r="T3393" t="s">
        <v>54</v>
      </c>
      <c r="U3393" t="s">
        <v>55</v>
      </c>
      <c r="V3393" t="s">
        <v>39</v>
      </c>
      <c r="W3393" t="s">
        <v>92</v>
      </c>
      <c r="X3393" t="s">
        <v>41</v>
      </c>
      <c r="Y3393" t="s">
        <v>56</v>
      </c>
      <c r="Z3393" t="s">
        <v>107</v>
      </c>
      <c r="AA3393" t="s">
        <v>44</v>
      </c>
      <c r="AB3393" t="s">
        <v>44</v>
      </c>
    </row>
    <row r="3394" spans="1:28" x14ac:dyDescent="0.25">
      <c r="A3394" t="s">
        <v>7263</v>
      </c>
      <c r="B3394" s="1">
        <v>45567</v>
      </c>
      <c r="C3394" t="s">
        <v>3420</v>
      </c>
      <c r="D3394" t="s">
        <v>3421</v>
      </c>
      <c r="E3394">
        <v>60</v>
      </c>
      <c r="F3394" t="s">
        <v>48</v>
      </c>
      <c r="G3394" t="s">
        <v>81</v>
      </c>
      <c r="H3394" t="s">
        <v>82</v>
      </c>
      <c r="I3394" t="s">
        <v>51</v>
      </c>
      <c r="J3394" t="s">
        <v>52</v>
      </c>
      <c r="K3394">
        <v>3</v>
      </c>
      <c r="L3394" s="2">
        <v>600</v>
      </c>
      <c r="M3394">
        <v>5</v>
      </c>
      <c r="N3394" s="2">
        <v>1800</v>
      </c>
      <c r="O3394" s="2">
        <v>90</v>
      </c>
      <c r="P3394" s="2">
        <v>1710</v>
      </c>
      <c r="Q3394" s="2">
        <v>1219.3699999999999</v>
      </c>
      <c r="R3394" s="2">
        <v>490.63</v>
      </c>
      <c r="S3394" t="s">
        <v>36</v>
      </c>
      <c r="T3394" t="s">
        <v>275</v>
      </c>
      <c r="U3394" t="s">
        <v>123</v>
      </c>
      <c r="V3394" t="s">
        <v>39</v>
      </c>
      <c r="W3394" t="s">
        <v>40</v>
      </c>
      <c r="X3394" t="s">
        <v>67</v>
      </c>
      <c r="Y3394" t="s">
        <v>56</v>
      </c>
      <c r="Z3394" t="s">
        <v>43</v>
      </c>
      <c r="AA3394" t="s">
        <v>44</v>
      </c>
      <c r="AB3394" t="s">
        <v>44</v>
      </c>
    </row>
    <row r="3395" spans="1:28" x14ac:dyDescent="0.25">
      <c r="A3395" t="s">
        <v>7264</v>
      </c>
      <c r="B3395" s="1">
        <v>45567</v>
      </c>
      <c r="C3395" t="s">
        <v>2715</v>
      </c>
      <c r="D3395" t="s">
        <v>2716</v>
      </c>
      <c r="E3395">
        <v>53</v>
      </c>
      <c r="F3395" t="s">
        <v>48</v>
      </c>
      <c r="G3395" t="s">
        <v>217</v>
      </c>
      <c r="H3395" t="s">
        <v>218</v>
      </c>
      <c r="I3395" t="s">
        <v>34</v>
      </c>
      <c r="J3395" t="s">
        <v>130</v>
      </c>
      <c r="K3395">
        <v>1</v>
      </c>
      <c r="L3395" s="2">
        <v>28000</v>
      </c>
      <c r="M3395">
        <v>15</v>
      </c>
      <c r="N3395" s="2">
        <v>28000</v>
      </c>
      <c r="O3395" s="2">
        <v>4200</v>
      </c>
      <c r="P3395" s="2">
        <v>23800</v>
      </c>
      <c r="Q3395" s="2">
        <v>18487.490000000002</v>
      </c>
      <c r="R3395" s="2">
        <v>5312.51</v>
      </c>
      <c r="S3395" t="s">
        <v>53</v>
      </c>
      <c r="T3395" t="s">
        <v>222</v>
      </c>
      <c r="U3395" t="s">
        <v>38</v>
      </c>
      <c r="V3395" t="s">
        <v>39</v>
      </c>
      <c r="W3395" t="s">
        <v>137</v>
      </c>
      <c r="X3395" t="s">
        <v>41</v>
      </c>
      <c r="Y3395" t="s">
        <v>42</v>
      </c>
      <c r="Z3395" t="s">
        <v>43</v>
      </c>
      <c r="AA3395" t="s">
        <v>44</v>
      </c>
      <c r="AB3395" t="s">
        <v>44</v>
      </c>
    </row>
    <row r="3396" spans="1:28" x14ac:dyDescent="0.25">
      <c r="A3396" t="s">
        <v>7265</v>
      </c>
      <c r="B3396" s="1">
        <v>45567</v>
      </c>
      <c r="C3396" t="s">
        <v>6666</v>
      </c>
      <c r="D3396" t="s">
        <v>6667</v>
      </c>
      <c r="E3396">
        <v>60</v>
      </c>
      <c r="F3396" t="s">
        <v>31</v>
      </c>
      <c r="G3396" t="s">
        <v>128</v>
      </c>
      <c r="H3396" t="s">
        <v>129</v>
      </c>
      <c r="I3396" t="s">
        <v>74</v>
      </c>
      <c r="J3396" t="s">
        <v>130</v>
      </c>
      <c r="K3396">
        <v>1</v>
      </c>
      <c r="L3396" s="2">
        <v>1700</v>
      </c>
      <c r="M3396">
        <v>15</v>
      </c>
      <c r="N3396" s="2">
        <v>1700</v>
      </c>
      <c r="O3396" s="2">
        <v>255</v>
      </c>
      <c r="P3396" s="2">
        <v>1445</v>
      </c>
      <c r="Q3396" s="2">
        <v>1036.58</v>
      </c>
      <c r="R3396" s="2">
        <v>408.42</v>
      </c>
      <c r="S3396" t="s">
        <v>53</v>
      </c>
      <c r="T3396" t="s">
        <v>398</v>
      </c>
      <c r="U3396" t="s">
        <v>399</v>
      </c>
      <c r="V3396" t="s">
        <v>39</v>
      </c>
      <c r="W3396" t="s">
        <v>83</v>
      </c>
      <c r="X3396" t="s">
        <v>41</v>
      </c>
      <c r="Y3396" t="s">
        <v>56</v>
      </c>
      <c r="Z3396" t="s">
        <v>43</v>
      </c>
      <c r="AA3396" t="s">
        <v>44</v>
      </c>
      <c r="AB3396" t="s">
        <v>44</v>
      </c>
    </row>
    <row r="3397" spans="1:28" x14ac:dyDescent="0.25">
      <c r="A3397" t="s">
        <v>7266</v>
      </c>
      <c r="B3397" s="1">
        <v>45567</v>
      </c>
      <c r="C3397" t="s">
        <v>7267</v>
      </c>
      <c r="D3397" t="s">
        <v>7268</v>
      </c>
      <c r="E3397">
        <v>21</v>
      </c>
      <c r="F3397" t="s">
        <v>48</v>
      </c>
      <c r="G3397" t="s">
        <v>366</v>
      </c>
      <c r="H3397" t="s">
        <v>367</v>
      </c>
      <c r="I3397" t="s">
        <v>34</v>
      </c>
      <c r="J3397" t="s">
        <v>130</v>
      </c>
      <c r="K3397">
        <v>2</v>
      </c>
      <c r="L3397" s="2">
        <v>14500</v>
      </c>
      <c r="M3397">
        <v>30</v>
      </c>
      <c r="N3397" s="2">
        <v>29000</v>
      </c>
      <c r="O3397" s="2">
        <v>8700</v>
      </c>
      <c r="P3397" s="2">
        <v>20300</v>
      </c>
      <c r="Q3397" s="2">
        <v>14836.23</v>
      </c>
      <c r="R3397" s="2">
        <v>5463.77</v>
      </c>
      <c r="S3397" t="s">
        <v>64</v>
      </c>
      <c r="T3397" t="s">
        <v>163</v>
      </c>
      <c r="U3397" t="s">
        <v>164</v>
      </c>
      <c r="V3397" t="s">
        <v>39</v>
      </c>
      <c r="W3397" t="s">
        <v>66</v>
      </c>
      <c r="X3397" t="s">
        <v>97</v>
      </c>
      <c r="Y3397" t="s">
        <v>56</v>
      </c>
      <c r="Z3397" t="s">
        <v>43</v>
      </c>
      <c r="AA3397" t="s">
        <v>44</v>
      </c>
      <c r="AB3397" t="s">
        <v>44</v>
      </c>
    </row>
    <row r="3398" spans="1:28" x14ac:dyDescent="0.25">
      <c r="A3398" t="s">
        <v>7269</v>
      </c>
      <c r="B3398" s="1">
        <v>45567</v>
      </c>
      <c r="C3398" t="s">
        <v>2124</v>
      </c>
      <c r="D3398" t="s">
        <v>2125</v>
      </c>
      <c r="E3398">
        <v>42</v>
      </c>
      <c r="F3398" t="s">
        <v>48</v>
      </c>
      <c r="G3398" t="s">
        <v>148</v>
      </c>
      <c r="H3398" t="s">
        <v>149</v>
      </c>
      <c r="I3398" t="s">
        <v>74</v>
      </c>
      <c r="J3398" t="s">
        <v>130</v>
      </c>
      <c r="K3398">
        <v>1</v>
      </c>
      <c r="L3398" s="2">
        <v>3500</v>
      </c>
      <c r="M3398">
        <v>10</v>
      </c>
      <c r="N3398" s="2">
        <v>3500</v>
      </c>
      <c r="O3398" s="2">
        <v>350</v>
      </c>
      <c r="P3398" s="2">
        <v>3150</v>
      </c>
      <c r="Q3398" s="2">
        <v>2517.0500000000002</v>
      </c>
      <c r="R3398" s="2">
        <v>632.95000000000005</v>
      </c>
      <c r="S3398" t="s">
        <v>53</v>
      </c>
      <c r="T3398" t="s">
        <v>398</v>
      </c>
      <c r="U3398" t="s">
        <v>399</v>
      </c>
      <c r="V3398" t="s">
        <v>39</v>
      </c>
      <c r="W3398" t="s">
        <v>92</v>
      </c>
      <c r="X3398" t="s">
        <v>97</v>
      </c>
      <c r="Y3398" t="s">
        <v>42</v>
      </c>
      <c r="Z3398" t="s">
        <v>43</v>
      </c>
      <c r="AA3398" t="s">
        <v>68</v>
      </c>
      <c r="AB3398" t="s">
        <v>44</v>
      </c>
    </row>
    <row r="3399" spans="1:28" x14ac:dyDescent="0.25">
      <c r="A3399" t="s">
        <v>7270</v>
      </c>
      <c r="B3399" s="1">
        <v>45567</v>
      </c>
      <c r="C3399" t="s">
        <v>369</v>
      </c>
      <c r="D3399" t="s">
        <v>370</v>
      </c>
      <c r="E3399">
        <v>34</v>
      </c>
      <c r="F3399" t="s">
        <v>48</v>
      </c>
      <c r="G3399" t="s">
        <v>158</v>
      </c>
      <c r="H3399" t="s">
        <v>159</v>
      </c>
      <c r="I3399" t="s">
        <v>51</v>
      </c>
      <c r="J3399" t="s">
        <v>52</v>
      </c>
      <c r="K3399">
        <v>1</v>
      </c>
      <c r="L3399" s="2">
        <v>650</v>
      </c>
      <c r="M3399">
        <v>15</v>
      </c>
      <c r="N3399" s="2">
        <v>650</v>
      </c>
      <c r="O3399" s="2">
        <v>97.5</v>
      </c>
      <c r="P3399" s="2">
        <v>552.5</v>
      </c>
      <c r="Q3399" s="2">
        <v>363.31</v>
      </c>
      <c r="R3399" s="2">
        <v>189.19</v>
      </c>
      <c r="S3399" t="s">
        <v>53</v>
      </c>
      <c r="T3399" t="s">
        <v>222</v>
      </c>
      <c r="U3399" t="s">
        <v>38</v>
      </c>
      <c r="V3399" t="s">
        <v>39</v>
      </c>
      <c r="W3399" t="s">
        <v>124</v>
      </c>
      <c r="X3399" t="s">
        <v>97</v>
      </c>
      <c r="Y3399" t="s">
        <v>56</v>
      </c>
      <c r="Z3399" t="s">
        <v>43</v>
      </c>
      <c r="AA3399" t="s">
        <v>44</v>
      </c>
      <c r="AB3399" t="s">
        <v>44</v>
      </c>
    </row>
    <row r="3400" spans="1:28" x14ac:dyDescent="0.25">
      <c r="A3400" t="s">
        <v>7271</v>
      </c>
      <c r="B3400" s="1">
        <v>45567</v>
      </c>
      <c r="C3400" t="s">
        <v>1811</v>
      </c>
      <c r="D3400" t="s">
        <v>1812</v>
      </c>
      <c r="E3400">
        <v>48</v>
      </c>
      <c r="F3400" t="s">
        <v>31</v>
      </c>
      <c r="G3400" t="s">
        <v>197</v>
      </c>
      <c r="H3400" t="s">
        <v>198</v>
      </c>
      <c r="I3400" t="s">
        <v>74</v>
      </c>
      <c r="J3400" t="s">
        <v>75</v>
      </c>
      <c r="K3400">
        <v>1</v>
      </c>
      <c r="L3400" s="2">
        <v>2600</v>
      </c>
      <c r="M3400">
        <v>15</v>
      </c>
      <c r="N3400" s="2">
        <v>2600</v>
      </c>
      <c r="O3400" s="2">
        <v>390</v>
      </c>
      <c r="P3400" s="2">
        <v>2210</v>
      </c>
      <c r="Q3400" s="2">
        <v>1368.32</v>
      </c>
      <c r="R3400" s="2">
        <v>841.68</v>
      </c>
      <c r="S3400" t="s">
        <v>36</v>
      </c>
      <c r="T3400" t="s">
        <v>263</v>
      </c>
      <c r="U3400" t="s">
        <v>91</v>
      </c>
      <c r="V3400" t="s">
        <v>39</v>
      </c>
      <c r="W3400" t="s">
        <v>92</v>
      </c>
      <c r="X3400" t="s">
        <v>97</v>
      </c>
      <c r="Y3400" t="s">
        <v>42</v>
      </c>
      <c r="Z3400" t="s">
        <v>107</v>
      </c>
      <c r="AA3400" t="s">
        <v>44</v>
      </c>
      <c r="AB3400" t="s">
        <v>44</v>
      </c>
    </row>
    <row r="3401" spans="1:28" x14ac:dyDescent="0.25">
      <c r="A3401" t="s">
        <v>7272</v>
      </c>
      <c r="B3401" s="1">
        <v>45567</v>
      </c>
      <c r="C3401" t="s">
        <v>3710</v>
      </c>
      <c r="D3401" t="s">
        <v>3711</v>
      </c>
      <c r="E3401">
        <v>56</v>
      </c>
      <c r="F3401" t="s">
        <v>48</v>
      </c>
      <c r="G3401" t="s">
        <v>60</v>
      </c>
      <c r="H3401" t="s">
        <v>61</v>
      </c>
      <c r="I3401" t="s">
        <v>62</v>
      </c>
      <c r="J3401" t="s">
        <v>63</v>
      </c>
      <c r="K3401">
        <v>2</v>
      </c>
      <c r="L3401" s="2">
        <v>3500</v>
      </c>
      <c r="M3401">
        <v>15</v>
      </c>
      <c r="N3401" s="2">
        <v>7000</v>
      </c>
      <c r="O3401" s="2">
        <v>1050</v>
      </c>
      <c r="P3401" s="2">
        <v>5950</v>
      </c>
      <c r="Q3401" s="2">
        <v>4770.16</v>
      </c>
      <c r="R3401" s="2">
        <v>1179.8399999999999</v>
      </c>
      <c r="S3401" t="s">
        <v>53</v>
      </c>
      <c r="T3401" t="s">
        <v>222</v>
      </c>
      <c r="U3401" t="s">
        <v>38</v>
      </c>
      <c r="V3401" t="s">
        <v>39</v>
      </c>
      <c r="W3401" t="s">
        <v>66</v>
      </c>
      <c r="X3401" t="s">
        <v>41</v>
      </c>
      <c r="Y3401" t="s">
        <v>56</v>
      </c>
      <c r="Z3401" t="s">
        <v>144</v>
      </c>
      <c r="AA3401" t="s">
        <v>44</v>
      </c>
      <c r="AB3401" t="s">
        <v>44</v>
      </c>
    </row>
    <row r="3402" spans="1:28" x14ac:dyDescent="0.25">
      <c r="A3402" t="s">
        <v>7273</v>
      </c>
      <c r="B3402" s="1">
        <v>45567</v>
      </c>
      <c r="C3402" t="s">
        <v>503</v>
      </c>
      <c r="D3402" t="s">
        <v>504</v>
      </c>
      <c r="E3402">
        <v>58</v>
      </c>
      <c r="F3402" t="s">
        <v>111</v>
      </c>
      <c r="G3402" t="s">
        <v>273</v>
      </c>
      <c r="H3402" t="s">
        <v>274</v>
      </c>
      <c r="I3402" t="s">
        <v>51</v>
      </c>
      <c r="J3402" t="s">
        <v>52</v>
      </c>
      <c r="K3402">
        <v>3</v>
      </c>
      <c r="L3402" s="2">
        <v>250</v>
      </c>
      <c r="M3402">
        <v>20</v>
      </c>
      <c r="N3402" s="2">
        <v>750</v>
      </c>
      <c r="O3402" s="2">
        <v>150</v>
      </c>
      <c r="P3402" s="2">
        <v>600</v>
      </c>
      <c r="Q3402" s="2">
        <v>429.71</v>
      </c>
      <c r="R3402" s="2">
        <v>170.29</v>
      </c>
      <c r="S3402" t="s">
        <v>36</v>
      </c>
      <c r="T3402" t="s">
        <v>275</v>
      </c>
      <c r="U3402" t="s">
        <v>123</v>
      </c>
      <c r="V3402" t="s">
        <v>39</v>
      </c>
      <c r="W3402" t="s">
        <v>83</v>
      </c>
      <c r="X3402" t="s">
        <v>97</v>
      </c>
      <c r="Y3402" t="s">
        <v>56</v>
      </c>
      <c r="Z3402" t="s">
        <v>43</v>
      </c>
      <c r="AA3402" t="s">
        <v>44</v>
      </c>
      <c r="AB3402" t="s">
        <v>44</v>
      </c>
    </row>
    <row r="3403" spans="1:28" x14ac:dyDescent="0.25">
      <c r="A3403" t="s">
        <v>7274</v>
      </c>
      <c r="B3403" s="1">
        <v>45567</v>
      </c>
      <c r="C3403" t="s">
        <v>5486</v>
      </c>
      <c r="D3403" t="s">
        <v>5487</v>
      </c>
      <c r="E3403">
        <v>24</v>
      </c>
      <c r="F3403" t="s">
        <v>48</v>
      </c>
      <c r="G3403" t="s">
        <v>134</v>
      </c>
      <c r="H3403" t="s">
        <v>135</v>
      </c>
      <c r="I3403" t="s">
        <v>62</v>
      </c>
      <c r="J3403" t="s">
        <v>130</v>
      </c>
      <c r="K3403">
        <v>1</v>
      </c>
      <c r="L3403" s="2">
        <v>8500</v>
      </c>
      <c r="M3403">
        <v>15</v>
      </c>
      <c r="N3403" s="2">
        <v>8500</v>
      </c>
      <c r="O3403" s="2">
        <v>1275</v>
      </c>
      <c r="P3403" s="2">
        <v>7225</v>
      </c>
      <c r="Q3403" s="2">
        <v>5163.76</v>
      </c>
      <c r="R3403" s="2">
        <v>2061.2399999999998</v>
      </c>
      <c r="S3403" t="s">
        <v>36</v>
      </c>
      <c r="T3403" t="s">
        <v>90</v>
      </c>
      <c r="U3403" t="s">
        <v>91</v>
      </c>
      <c r="V3403" t="s">
        <v>39</v>
      </c>
      <c r="W3403" t="s">
        <v>40</v>
      </c>
      <c r="X3403" t="s">
        <v>67</v>
      </c>
      <c r="Y3403" t="s">
        <v>56</v>
      </c>
      <c r="Z3403" t="s">
        <v>43</v>
      </c>
      <c r="AA3403" t="s">
        <v>44</v>
      </c>
      <c r="AB3403" t="s">
        <v>44</v>
      </c>
    </row>
    <row r="3404" spans="1:28" x14ac:dyDescent="0.25">
      <c r="A3404" t="s">
        <v>7275</v>
      </c>
      <c r="B3404" s="1">
        <v>45567</v>
      </c>
      <c r="C3404" t="s">
        <v>6549</v>
      </c>
      <c r="D3404" t="s">
        <v>6550</v>
      </c>
      <c r="E3404">
        <v>30</v>
      </c>
      <c r="F3404" t="s">
        <v>31</v>
      </c>
      <c r="G3404" t="s">
        <v>49</v>
      </c>
      <c r="H3404" t="s">
        <v>50</v>
      </c>
      <c r="I3404" t="s">
        <v>51</v>
      </c>
      <c r="J3404" t="s">
        <v>52</v>
      </c>
      <c r="K3404">
        <v>5</v>
      </c>
      <c r="L3404" s="2">
        <v>500</v>
      </c>
      <c r="M3404">
        <v>15</v>
      </c>
      <c r="N3404" s="2">
        <v>2500</v>
      </c>
      <c r="O3404" s="2">
        <v>375</v>
      </c>
      <c r="P3404" s="2">
        <v>2125</v>
      </c>
      <c r="Q3404" s="2">
        <v>1616.33</v>
      </c>
      <c r="R3404" s="2">
        <v>508.67</v>
      </c>
      <c r="S3404" t="s">
        <v>53</v>
      </c>
      <c r="T3404" t="s">
        <v>136</v>
      </c>
      <c r="U3404" t="s">
        <v>38</v>
      </c>
      <c r="V3404" t="s">
        <v>39</v>
      </c>
      <c r="W3404" t="s">
        <v>66</v>
      </c>
      <c r="X3404" t="s">
        <v>41</v>
      </c>
      <c r="Y3404" t="s">
        <v>42</v>
      </c>
      <c r="Z3404" t="s">
        <v>43</v>
      </c>
      <c r="AA3404" t="s">
        <v>44</v>
      </c>
      <c r="AB3404" t="s">
        <v>44</v>
      </c>
    </row>
    <row r="3405" spans="1:28" x14ac:dyDescent="0.25">
      <c r="A3405" t="s">
        <v>7276</v>
      </c>
      <c r="B3405" s="1">
        <v>45568</v>
      </c>
      <c r="C3405" t="s">
        <v>1525</v>
      </c>
      <c r="D3405" t="s">
        <v>1526</v>
      </c>
      <c r="E3405">
        <v>55</v>
      </c>
      <c r="F3405" t="s">
        <v>31</v>
      </c>
      <c r="G3405" t="s">
        <v>366</v>
      </c>
      <c r="H3405" t="s">
        <v>367</v>
      </c>
      <c r="I3405" t="s">
        <v>34</v>
      </c>
      <c r="J3405" t="s">
        <v>130</v>
      </c>
      <c r="K3405">
        <v>1</v>
      </c>
      <c r="L3405" s="2">
        <v>14500</v>
      </c>
      <c r="M3405">
        <v>10</v>
      </c>
      <c r="N3405" s="2">
        <v>14500</v>
      </c>
      <c r="O3405" s="2">
        <v>1450</v>
      </c>
      <c r="P3405" s="2">
        <v>13050</v>
      </c>
      <c r="Q3405" s="2">
        <v>8414.68</v>
      </c>
      <c r="R3405" s="2">
        <v>4635.32</v>
      </c>
      <c r="S3405" t="s">
        <v>53</v>
      </c>
      <c r="T3405" t="s">
        <v>90</v>
      </c>
      <c r="U3405" t="s">
        <v>91</v>
      </c>
      <c r="V3405" t="s">
        <v>39</v>
      </c>
      <c r="W3405" t="s">
        <v>92</v>
      </c>
      <c r="X3405" t="s">
        <v>41</v>
      </c>
      <c r="Y3405" t="s">
        <v>56</v>
      </c>
      <c r="Z3405" t="s">
        <v>107</v>
      </c>
      <c r="AA3405" t="s">
        <v>44</v>
      </c>
      <c r="AB3405" t="s">
        <v>44</v>
      </c>
    </row>
    <row r="3406" spans="1:28" x14ac:dyDescent="0.25">
      <c r="A3406" t="s">
        <v>7277</v>
      </c>
      <c r="B3406" s="1">
        <v>45568</v>
      </c>
      <c r="C3406" t="s">
        <v>6869</v>
      </c>
      <c r="D3406" t="s">
        <v>6870</v>
      </c>
      <c r="E3406">
        <v>47</v>
      </c>
      <c r="F3406" t="s">
        <v>48</v>
      </c>
      <c r="G3406" t="s">
        <v>158</v>
      </c>
      <c r="H3406" t="s">
        <v>159</v>
      </c>
      <c r="I3406" t="s">
        <v>51</v>
      </c>
      <c r="J3406" t="s">
        <v>52</v>
      </c>
      <c r="K3406">
        <v>2</v>
      </c>
      <c r="L3406" s="2">
        <v>650</v>
      </c>
      <c r="M3406">
        <v>10</v>
      </c>
      <c r="N3406" s="2">
        <v>1300</v>
      </c>
      <c r="O3406" s="2">
        <v>130</v>
      </c>
      <c r="P3406" s="2">
        <v>1170</v>
      </c>
      <c r="Q3406" s="2">
        <v>848.16</v>
      </c>
      <c r="R3406" s="2">
        <v>321.83999999999997</v>
      </c>
      <c r="S3406" t="s">
        <v>53</v>
      </c>
      <c r="T3406" t="s">
        <v>136</v>
      </c>
      <c r="U3406" t="s">
        <v>38</v>
      </c>
      <c r="V3406" t="s">
        <v>39</v>
      </c>
      <c r="W3406" t="s">
        <v>92</v>
      </c>
      <c r="X3406" t="s">
        <v>41</v>
      </c>
      <c r="Y3406" t="s">
        <v>56</v>
      </c>
      <c r="Z3406" t="s">
        <v>223</v>
      </c>
      <c r="AA3406" t="s">
        <v>68</v>
      </c>
      <c r="AB3406" t="s">
        <v>44</v>
      </c>
    </row>
    <row r="3407" spans="1:28" x14ac:dyDescent="0.25">
      <c r="A3407" t="s">
        <v>7278</v>
      </c>
      <c r="B3407" s="1">
        <v>45568</v>
      </c>
      <c r="C3407" t="s">
        <v>3804</v>
      </c>
      <c r="D3407" t="s">
        <v>3805</v>
      </c>
      <c r="E3407">
        <v>20</v>
      </c>
      <c r="F3407" t="s">
        <v>111</v>
      </c>
      <c r="G3407" t="s">
        <v>298</v>
      </c>
      <c r="H3407" t="s">
        <v>299</v>
      </c>
      <c r="I3407" t="s">
        <v>103</v>
      </c>
      <c r="J3407" t="s">
        <v>104</v>
      </c>
      <c r="K3407">
        <v>3</v>
      </c>
      <c r="L3407" s="2">
        <v>700</v>
      </c>
      <c r="M3407">
        <v>25</v>
      </c>
      <c r="N3407" s="2">
        <v>2100</v>
      </c>
      <c r="O3407" s="2">
        <v>525</v>
      </c>
      <c r="P3407" s="2">
        <v>1575</v>
      </c>
      <c r="Q3407" s="2">
        <v>1184.73</v>
      </c>
      <c r="R3407" s="2">
        <v>390.27</v>
      </c>
      <c r="S3407" t="s">
        <v>53</v>
      </c>
      <c r="T3407" t="s">
        <v>290</v>
      </c>
      <c r="U3407" t="s">
        <v>291</v>
      </c>
      <c r="V3407" t="s">
        <v>39</v>
      </c>
      <c r="W3407" t="s">
        <v>92</v>
      </c>
      <c r="X3407" t="s">
        <v>97</v>
      </c>
      <c r="Y3407" t="s">
        <v>56</v>
      </c>
      <c r="Z3407" t="s">
        <v>43</v>
      </c>
      <c r="AA3407" t="s">
        <v>68</v>
      </c>
      <c r="AB3407" t="s">
        <v>44</v>
      </c>
    </row>
    <row r="3408" spans="1:28" x14ac:dyDescent="0.25">
      <c r="A3408" t="s">
        <v>7279</v>
      </c>
      <c r="B3408" s="1">
        <v>45568</v>
      </c>
      <c r="C3408" t="s">
        <v>4374</v>
      </c>
      <c r="D3408" t="s">
        <v>4375</v>
      </c>
      <c r="E3408">
        <v>45</v>
      </c>
      <c r="F3408" t="s">
        <v>48</v>
      </c>
      <c r="G3408" t="s">
        <v>387</v>
      </c>
      <c r="H3408" t="s">
        <v>388</v>
      </c>
      <c r="I3408" t="s">
        <v>74</v>
      </c>
      <c r="J3408" t="s">
        <v>75</v>
      </c>
      <c r="K3408">
        <v>2</v>
      </c>
      <c r="L3408" s="2">
        <v>3200</v>
      </c>
      <c r="M3408">
        <v>5</v>
      </c>
      <c r="N3408" s="2">
        <v>6400</v>
      </c>
      <c r="O3408" s="2">
        <v>320</v>
      </c>
      <c r="P3408" s="2">
        <v>6080</v>
      </c>
      <c r="Q3408" s="2">
        <v>4681.01</v>
      </c>
      <c r="R3408" s="2">
        <v>1398.99</v>
      </c>
      <c r="S3408" t="s">
        <v>36</v>
      </c>
      <c r="T3408" t="s">
        <v>178</v>
      </c>
      <c r="U3408" t="s">
        <v>154</v>
      </c>
      <c r="V3408" t="s">
        <v>39</v>
      </c>
      <c r="W3408" t="s">
        <v>83</v>
      </c>
      <c r="X3408" t="s">
        <v>41</v>
      </c>
      <c r="Y3408" t="s">
        <v>42</v>
      </c>
      <c r="Z3408" t="s">
        <v>223</v>
      </c>
      <c r="AA3408" t="s">
        <v>44</v>
      </c>
      <c r="AB3408" t="s">
        <v>44</v>
      </c>
    </row>
    <row r="3409" spans="1:28" x14ac:dyDescent="0.25">
      <c r="A3409" t="s">
        <v>7280</v>
      </c>
      <c r="B3409" s="1">
        <v>45568</v>
      </c>
      <c r="C3409" t="s">
        <v>5626</v>
      </c>
      <c r="D3409" t="s">
        <v>5627</v>
      </c>
      <c r="E3409">
        <v>59</v>
      </c>
      <c r="F3409" t="s">
        <v>48</v>
      </c>
      <c r="G3409" t="s">
        <v>49</v>
      </c>
      <c r="H3409" t="s">
        <v>50</v>
      </c>
      <c r="I3409" t="s">
        <v>51</v>
      </c>
      <c r="J3409" t="s">
        <v>52</v>
      </c>
      <c r="K3409">
        <v>1</v>
      </c>
      <c r="L3409" s="2">
        <v>500</v>
      </c>
      <c r="M3409">
        <v>15</v>
      </c>
      <c r="N3409" s="2">
        <v>500</v>
      </c>
      <c r="O3409" s="2">
        <v>75</v>
      </c>
      <c r="P3409" s="2">
        <v>425</v>
      </c>
      <c r="Q3409" s="2">
        <v>329.53</v>
      </c>
      <c r="R3409" s="2">
        <v>95.47</v>
      </c>
      <c r="S3409" t="s">
        <v>64</v>
      </c>
      <c r="T3409" t="s">
        <v>398</v>
      </c>
      <c r="U3409" t="s">
        <v>399</v>
      </c>
      <c r="V3409" t="s">
        <v>39</v>
      </c>
      <c r="W3409" t="s">
        <v>83</v>
      </c>
      <c r="X3409" t="s">
        <v>97</v>
      </c>
      <c r="Y3409" t="s">
        <v>42</v>
      </c>
      <c r="Z3409" t="s">
        <v>43</v>
      </c>
      <c r="AA3409" t="s">
        <v>44</v>
      </c>
      <c r="AB3409" t="s">
        <v>44</v>
      </c>
    </row>
    <row r="3410" spans="1:28" x14ac:dyDescent="0.25">
      <c r="A3410" t="s">
        <v>7281</v>
      </c>
      <c r="B3410" s="1">
        <v>45568</v>
      </c>
      <c r="C3410" t="s">
        <v>5372</v>
      </c>
      <c r="D3410" t="s">
        <v>5373</v>
      </c>
      <c r="E3410">
        <v>21</v>
      </c>
      <c r="F3410" t="s">
        <v>48</v>
      </c>
      <c r="G3410" t="s">
        <v>436</v>
      </c>
      <c r="H3410" t="s">
        <v>437</v>
      </c>
      <c r="I3410" t="s">
        <v>74</v>
      </c>
      <c r="J3410" t="s">
        <v>190</v>
      </c>
      <c r="K3410">
        <v>2</v>
      </c>
      <c r="L3410" s="2">
        <v>1800</v>
      </c>
      <c r="M3410">
        <v>10</v>
      </c>
      <c r="N3410" s="2">
        <v>3600</v>
      </c>
      <c r="O3410" s="2">
        <v>360</v>
      </c>
      <c r="P3410" s="2">
        <v>3240</v>
      </c>
      <c r="Q3410" s="2">
        <v>2436.33</v>
      </c>
      <c r="R3410" s="2">
        <v>803.67</v>
      </c>
      <c r="S3410" t="s">
        <v>64</v>
      </c>
      <c r="T3410" t="s">
        <v>96</v>
      </c>
      <c r="U3410" t="s">
        <v>96</v>
      </c>
      <c r="V3410" t="s">
        <v>39</v>
      </c>
      <c r="W3410" t="s">
        <v>137</v>
      </c>
      <c r="X3410" t="s">
        <v>97</v>
      </c>
      <c r="Y3410" t="s">
        <v>56</v>
      </c>
      <c r="Z3410" t="s">
        <v>43</v>
      </c>
      <c r="AA3410" t="s">
        <v>44</v>
      </c>
      <c r="AB3410" t="s">
        <v>44</v>
      </c>
    </row>
    <row r="3411" spans="1:28" x14ac:dyDescent="0.25">
      <c r="A3411" t="s">
        <v>7282</v>
      </c>
      <c r="B3411" s="1">
        <v>45568</v>
      </c>
      <c r="C3411" t="s">
        <v>2630</v>
      </c>
      <c r="D3411" t="s">
        <v>2631</v>
      </c>
      <c r="E3411">
        <v>28</v>
      </c>
      <c r="F3411" t="s">
        <v>111</v>
      </c>
      <c r="G3411" t="s">
        <v>49</v>
      </c>
      <c r="H3411" t="s">
        <v>50</v>
      </c>
      <c r="I3411" t="s">
        <v>51</v>
      </c>
      <c r="J3411" t="s">
        <v>52</v>
      </c>
      <c r="K3411">
        <v>1</v>
      </c>
      <c r="L3411" s="2">
        <v>500</v>
      </c>
      <c r="M3411">
        <v>10</v>
      </c>
      <c r="N3411" s="2">
        <v>500</v>
      </c>
      <c r="O3411" s="2">
        <v>50</v>
      </c>
      <c r="P3411" s="2">
        <v>450</v>
      </c>
      <c r="Q3411" s="2">
        <v>366.37</v>
      </c>
      <c r="R3411" s="2">
        <v>83.63</v>
      </c>
      <c r="S3411" t="s">
        <v>53</v>
      </c>
      <c r="T3411" t="s">
        <v>105</v>
      </c>
      <c r="U3411" t="s">
        <v>106</v>
      </c>
      <c r="V3411" t="s">
        <v>39</v>
      </c>
      <c r="W3411" t="s">
        <v>124</v>
      </c>
      <c r="X3411" t="s">
        <v>41</v>
      </c>
      <c r="Y3411" t="s">
        <v>42</v>
      </c>
      <c r="Z3411" t="s">
        <v>43</v>
      </c>
      <c r="AA3411" t="s">
        <v>44</v>
      </c>
      <c r="AB3411" t="s">
        <v>44</v>
      </c>
    </row>
    <row r="3412" spans="1:28" x14ac:dyDescent="0.25">
      <c r="A3412" t="s">
        <v>7283</v>
      </c>
      <c r="B3412" s="1">
        <v>45568</v>
      </c>
      <c r="C3412" t="s">
        <v>7284</v>
      </c>
      <c r="D3412" t="s">
        <v>7285</v>
      </c>
      <c r="E3412">
        <v>18</v>
      </c>
      <c r="F3412" t="s">
        <v>31</v>
      </c>
      <c r="G3412" t="s">
        <v>238</v>
      </c>
      <c r="H3412" t="s">
        <v>239</v>
      </c>
      <c r="I3412" t="s">
        <v>62</v>
      </c>
      <c r="J3412" t="s">
        <v>63</v>
      </c>
      <c r="K3412">
        <v>1</v>
      </c>
      <c r="L3412" s="2">
        <v>6500</v>
      </c>
      <c r="M3412">
        <v>20</v>
      </c>
      <c r="N3412" s="2">
        <v>6500</v>
      </c>
      <c r="O3412" s="2">
        <v>1300</v>
      </c>
      <c r="P3412" s="2">
        <v>5200</v>
      </c>
      <c r="Q3412" s="2">
        <v>3144.66</v>
      </c>
      <c r="R3412" s="2">
        <v>2055.34</v>
      </c>
      <c r="S3412" t="s">
        <v>53</v>
      </c>
      <c r="T3412" t="s">
        <v>65</v>
      </c>
      <c r="U3412" t="s">
        <v>65</v>
      </c>
      <c r="V3412" t="s">
        <v>39</v>
      </c>
      <c r="W3412" t="s">
        <v>137</v>
      </c>
      <c r="X3412" t="s">
        <v>41</v>
      </c>
      <c r="Y3412" t="s">
        <v>42</v>
      </c>
      <c r="Z3412" t="s">
        <v>144</v>
      </c>
      <c r="AA3412" t="s">
        <v>44</v>
      </c>
      <c r="AB3412" t="s">
        <v>44</v>
      </c>
    </row>
    <row r="3413" spans="1:28" x14ac:dyDescent="0.25">
      <c r="A3413" t="s">
        <v>7286</v>
      </c>
      <c r="B3413" s="1">
        <v>45568</v>
      </c>
      <c r="C3413" t="s">
        <v>5768</v>
      </c>
      <c r="D3413" t="s">
        <v>5769</v>
      </c>
      <c r="E3413">
        <v>28</v>
      </c>
      <c r="F3413" t="s">
        <v>48</v>
      </c>
      <c r="G3413" t="s">
        <v>212</v>
      </c>
      <c r="H3413" t="s">
        <v>213</v>
      </c>
      <c r="I3413" t="s">
        <v>51</v>
      </c>
      <c r="J3413" t="s">
        <v>52</v>
      </c>
      <c r="K3413">
        <v>2</v>
      </c>
      <c r="L3413" s="2">
        <v>400</v>
      </c>
      <c r="M3413">
        <v>20</v>
      </c>
      <c r="N3413" s="2">
        <v>800</v>
      </c>
      <c r="O3413" s="2">
        <v>160</v>
      </c>
      <c r="P3413" s="2">
        <v>640</v>
      </c>
      <c r="Q3413" s="2">
        <v>397.95</v>
      </c>
      <c r="R3413" s="2">
        <v>242.05</v>
      </c>
      <c r="S3413" t="s">
        <v>53</v>
      </c>
      <c r="T3413" t="s">
        <v>163</v>
      </c>
      <c r="U3413" t="s">
        <v>164</v>
      </c>
      <c r="V3413" t="s">
        <v>39</v>
      </c>
      <c r="W3413" t="s">
        <v>83</v>
      </c>
      <c r="X3413" t="s">
        <v>97</v>
      </c>
      <c r="Y3413" t="s">
        <v>56</v>
      </c>
      <c r="Z3413" t="s">
        <v>144</v>
      </c>
      <c r="AA3413" t="s">
        <v>68</v>
      </c>
      <c r="AB3413" t="s">
        <v>44</v>
      </c>
    </row>
    <row r="3414" spans="1:28" x14ac:dyDescent="0.25">
      <c r="A3414" t="s">
        <v>7287</v>
      </c>
      <c r="B3414" s="1">
        <v>45568</v>
      </c>
      <c r="C3414" t="s">
        <v>7288</v>
      </c>
      <c r="D3414" t="s">
        <v>7289</v>
      </c>
      <c r="E3414">
        <v>54</v>
      </c>
      <c r="F3414" t="s">
        <v>48</v>
      </c>
      <c r="G3414" t="s">
        <v>197</v>
      </c>
      <c r="H3414" t="s">
        <v>198</v>
      </c>
      <c r="I3414" t="s">
        <v>74</v>
      </c>
      <c r="J3414" t="s">
        <v>75</v>
      </c>
      <c r="K3414">
        <v>2</v>
      </c>
      <c r="L3414" s="2">
        <v>2600</v>
      </c>
      <c r="M3414">
        <v>25</v>
      </c>
      <c r="N3414" s="2">
        <v>5200</v>
      </c>
      <c r="O3414" s="2">
        <v>1300</v>
      </c>
      <c r="P3414" s="2">
        <v>3900</v>
      </c>
      <c r="Q3414" s="2">
        <v>3189.11</v>
      </c>
      <c r="R3414" s="2">
        <v>710.89</v>
      </c>
      <c r="S3414" t="s">
        <v>36</v>
      </c>
      <c r="T3414" t="s">
        <v>398</v>
      </c>
      <c r="U3414" t="s">
        <v>399</v>
      </c>
      <c r="V3414" t="s">
        <v>39</v>
      </c>
      <c r="W3414" t="s">
        <v>137</v>
      </c>
      <c r="X3414" t="s">
        <v>97</v>
      </c>
      <c r="Y3414" t="s">
        <v>42</v>
      </c>
      <c r="Z3414" t="s">
        <v>43</v>
      </c>
      <c r="AA3414" t="s">
        <v>44</v>
      </c>
      <c r="AB3414" t="s">
        <v>44</v>
      </c>
    </row>
    <row r="3415" spans="1:28" x14ac:dyDescent="0.25">
      <c r="A3415" t="s">
        <v>7290</v>
      </c>
      <c r="B3415" s="1">
        <v>45568</v>
      </c>
      <c r="C3415" t="s">
        <v>4564</v>
      </c>
      <c r="D3415" t="s">
        <v>4565</v>
      </c>
      <c r="E3415">
        <v>31</v>
      </c>
      <c r="F3415" t="s">
        <v>111</v>
      </c>
      <c r="G3415" t="s">
        <v>188</v>
      </c>
      <c r="H3415" t="s">
        <v>189</v>
      </c>
      <c r="I3415" t="s">
        <v>34</v>
      </c>
      <c r="J3415" t="s">
        <v>190</v>
      </c>
      <c r="K3415">
        <v>1</v>
      </c>
      <c r="L3415" s="2">
        <v>1800</v>
      </c>
      <c r="M3415">
        <v>10</v>
      </c>
      <c r="N3415" s="2">
        <v>1800</v>
      </c>
      <c r="O3415" s="2">
        <v>180</v>
      </c>
      <c r="P3415" s="2">
        <v>1620</v>
      </c>
      <c r="Q3415" s="2">
        <v>1129.83</v>
      </c>
      <c r="R3415" s="2">
        <v>490.17</v>
      </c>
      <c r="S3415" t="s">
        <v>53</v>
      </c>
      <c r="T3415" t="s">
        <v>407</v>
      </c>
      <c r="U3415" t="s">
        <v>408</v>
      </c>
      <c r="V3415" t="s">
        <v>39</v>
      </c>
      <c r="W3415" t="s">
        <v>83</v>
      </c>
      <c r="X3415" t="s">
        <v>97</v>
      </c>
      <c r="Y3415" t="s">
        <v>56</v>
      </c>
      <c r="Z3415" t="s">
        <v>43</v>
      </c>
      <c r="AA3415" t="s">
        <v>44</v>
      </c>
      <c r="AB3415" t="s">
        <v>44</v>
      </c>
    </row>
    <row r="3416" spans="1:28" x14ac:dyDescent="0.25">
      <c r="A3416" t="s">
        <v>7291</v>
      </c>
      <c r="B3416" s="1">
        <v>45569</v>
      </c>
      <c r="C3416" t="s">
        <v>5415</v>
      </c>
      <c r="D3416" t="s">
        <v>5416</v>
      </c>
      <c r="E3416">
        <v>42</v>
      </c>
      <c r="F3416" t="s">
        <v>31</v>
      </c>
      <c r="G3416" t="s">
        <v>344</v>
      </c>
      <c r="H3416" t="s">
        <v>345</v>
      </c>
      <c r="I3416" t="s">
        <v>34</v>
      </c>
      <c r="J3416" t="s">
        <v>121</v>
      </c>
      <c r="K3416">
        <v>2</v>
      </c>
      <c r="L3416" s="2">
        <v>1600</v>
      </c>
      <c r="M3416">
        <v>10</v>
      </c>
      <c r="N3416" s="2">
        <v>3200</v>
      </c>
      <c r="O3416" s="2">
        <v>320</v>
      </c>
      <c r="P3416" s="2">
        <v>2880</v>
      </c>
      <c r="Q3416" s="2">
        <v>2180.37</v>
      </c>
      <c r="R3416" s="2">
        <v>699.63</v>
      </c>
      <c r="S3416" t="s">
        <v>53</v>
      </c>
      <c r="T3416" t="s">
        <v>76</v>
      </c>
      <c r="U3416" t="s">
        <v>77</v>
      </c>
      <c r="V3416" t="s">
        <v>39</v>
      </c>
      <c r="W3416" t="s">
        <v>66</v>
      </c>
      <c r="X3416" t="s">
        <v>41</v>
      </c>
      <c r="Y3416" t="s">
        <v>42</v>
      </c>
      <c r="Z3416" t="s">
        <v>43</v>
      </c>
      <c r="AA3416" t="s">
        <v>44</v>
      </c>
      <c r="AB3416" t="s">
        <v>44</v>
      </c>
    </row>
    <row r="3417" spans="1:28" x14ac:dyDescent="0.25">
      <c r="A3417" t="s">
        <v>7292</v>
      </c>
      <c r="B3417" s="1">
        <v>45569</v>
      </c>
      <c r="C3417" t="s">
        <v>6645</v>
      </c>
      <c r="D3417" t="s">
        <v>6646</v>
      </c>
      <c r="E3417">
        <v>52</v>
      </c>
      <c r="F3417" t="s">
        <v>31</v>
      </c>
      <c r="G3417" t="s">
        <v>176</v>
      </c>
      <c r="H3417" t="s">
        <v>177</v>
      </c>
      <c r="I3417" t="s">
        <v>34</v>
      </c>
      <c r="J3417" t="s">
        <v>35</v>
      </c>
      <c r="K3417">
        <v>1</v>
      </c>
      <c r="L3417" s="2">
        <v>6500</v>
      </c>
      <c r="M3417">
        <v>5</v>
      </c>
      <c r="N3417" s="2">
        <v>6500</v>
      </c>
      <c r="O3417" s="2">
        <v>325</v>
      </c>
      <c r="P3417" s="2">
        <v>6175</v>
      </c>
      <c r="Q3417" s="2">
        <v>3437.28</v>
      </c>
      <c r="R3417" s="2">
        <v>2737.72</v>
      </c>
      <c r="S3417" t="s">
        <v>36</v>
      </c>
      <c r="T3417" t="s">
        <v>275</v>
      </c>
      <c r="U3417" t="s">
        <v>123</v>
      </c>
      <c r="V3417" t="s">
        <v>39</v>
      </c>
      <c r="W3417" t="s">
        <v>40</v>
      </c>
      <c r="X3417" t="s">
        <v>67</v>
      </c>
      <c r="Y3417" t="s">
        <v>56</v>
      </c>
      <c r="Z3417" t="s">
        <v>43</v>
      </c>
      <c r="AA3417" t="s">
        <v>44</v>
      </c>
      <c r="AB3417" t="s">
        <v>44</v>
      </c>
    </row>
    <row r="3418" spans="1:28" x14ac:dyDescent="0.25">
      <c r="A3418" t="s">
        <v>7293</v>
      </c>
      <c r="B3418" s="1">
        <v>45569</v>
      </c>
      <c r="C3418" t="s">
        <v>6882</v>
      </c>
      <c r="D3418" t="s">
        <v>6883</v>
      </c>
      <c r="E3418">
        <v>19</v>
      </c>
      <c r="F3418" t="s">
        <v>31</v>
      </c>
      <c r="G3418" t="s">
        <v>197</v>
      </c>
      <c r="H3418" t="s">
        <v>198</v>
      </c>
      <c r="I3418" t="s">
        <v>74</v>
      </c>
      <c r="J3418" t="s">
        <v>75</v>
      </c>
      <c r="K3418">
        <v>1</v>
      </c>
      <c r="L3418" s="2">
        <v>2600</v>
      </c>
      <c r="M3418">
        <v>15</v>
      </c>
      <c r="N3418" s="2">
        <v>2600</v>
      </c>
      <c r="O3418" s="2">
        <v>390</v>
      </c>
      <c r="P3418" s="2">
        <v>2210</v>
      </c>
      <c r="Q3418" s="2">
        <v>1560.49</v>
      </c>
      <c r="R3418" s="2">
        <v>649.51</v>
      </c>
      <c r="S3418" t="s">
        <v>36</v>
      </c>
      <c r="T3418" t="s">
        <v>178</v>
      </c>
      <c r="U3418" t="s">
        <v>154</v>
      </c>
      <c r="V3418" t="s">
        <v>39</v>
      </c>
      <c r="W3418" t="s">
        <v>83</v>
      </c>
      <c r="X3418" t="s">
        <v>97</v>
      </c>
      <c r="Y3418" t="s">
        <v>56</v>
      </c>
      <c r="Z3418" t="s">
        <v>223</v>
      </c>
      <c r="AA3418" t="s">
        <v>44</v>
      </c>
      <c r="AB3418" t="s">
        <v>44</v>
      </c>
    </row>
    <row r="3419" spans="1:28" x14ac:dyDescent="0.25">
      <c r="A3419" t="s">
        <v>7294</v>
      </c>
      <c r="B3419" s="1">
        <v>45569</v>
      </c>
      <c r="C3419" t="s">
        <v>3547</v>
      </c>
      <c r="D3419" t="s">
        <v>3548</v>
      </c>
      <c r="E3419">
        <v>43</v>
      </c>
      <c r="F3419" t="s">
        <v>48</v>
      </c>
      <c r="G3419" t="s">
        <v>273</v>
      </c>
      <c r="H3419" t="s">
        <v>274</v>
      </c>
      <c r="I3419" t="s">
        <v>51</v>
      </c>
      <c r="J3419" t="s">
        <v>52</v>
      </c>
      <c r="K3419">
        <v>1</v>
      </c>
      <c r="L3419" s="2">
        <v>250</v>
      </c>
      <c r="M3419">
        <v>0</v>
      </c>
      <c r="N3419" s="2">
        <v>250</v>
      </c>
      <c r="O3419" s="2">
        <v>0</v>
      </c>
      <c r="P3419" s="2">
        <v>250</v>
      </c>
      <c r="Q3419" s="2">
        <v>168.06</v>
      </c>
      <c r="R3419" s="2">
        <v>81.94</v>
      </c>
      <c r="S3419" t="s">
        <v>53</v>
      </c>
      <c r="T3419" t="s">
        <v>153</v>
      </c>
      <c r="U3419" t="s">
        <v>154</v>
      </c>
      <c r="V3419" t="s">
        <v>39</v>
      </c>
      <c r="W3419" t="s">
        <v>83</v>
      </c>
      <c r="X3419" t="s">
        <v>97</v>
      </c>
      <c r="Y3419" t="s">
        <v>42</v>
      </c>
      <c r="Z3419" t="s">
        <v>43</v>
      </c>
      <c r="AA3419" t="s">
        <v>44</v>
      </c>
      <c r="AB3419" t="s">
        <v>68</v>
      </c>
    </row>
    <row r="3420" spans="1:28" x14ac:dyDescent="0.25">
      <c r="A3420" t="s">
        <v>7295</v>
      </c>
      <c r="B3420" s="1">
        <v>45569</v>
      </c>
      <c r="C3420" t="s">
        <v>911</v>
      </c>
      <c r="D3420" t="s">
        <v>912</v>
      </c>
      <c r="E3420">
        <v>48</v>
      </c>
      <c r="F3420" t="s">
        <v>48</v>
      </c>
      <c r="G3420" t="s">
        <v>60</v>
      </c>
      <c r="H3420" t="s">
        <v>61</v>
      </c>
      <c r="I3420" t="s">
        <v>62</v>
      </c>
      <c r="J3420" t="s">
        <v>63</v>
      </c>
      <c r="K3420">
        <v>1</v>
      </c>
      <c r="L3420" s="2">
        <v>3500</v>
      </c>
      <c r="M3420">
        <v>25</v>
      </c>
      <c r="N3420" s="2">
        <v>3500</v>
      </c>
      <c r="O3420" s="2">
        <v>875</v>
      </c>
      <c r="P3420" s="2">
        <v>2625</v>
      </c>
      <c r="Q3420" s="2">
        <v>1867</v>
      </c>
      <c r="R3420" s="2">
        <v>758</v>
      </c>
      <c r="S3420" t="s">
        <v>53</v>
      </c>
      <c r="T3420" t="s">
        <v>163</v>
      </c>
      <c r="U3420" t="s">
        <v>164</v>
      </c>
      <c r="V3420" t="s">
        <v>39</v>
      </c>
      <c r="W3420" t="s">
        <v>66</v>
      </c>
      <c r="X3420" t="s">
        <v>41</v>
      </c>
      <c r="Y3420" t="s">
        <v>56</v>
      </c>
      <c r="Z3420" t="s">
        <v>43</v>
      </c>
      <c r="AA3420" t="s">
        <v>44</v>
      </c>
      <c r="AB3420" t="s">
        <v>44</v>
      </c>
    </row>
    <row r="3421" spans="1:28" x14ac:dyDescent="0.25">
      <c r="A3421" t="s">
        <v>7296</v>
      </c>
      <c r="B3421" s="1">
        <v>45569</v>
      </c>
      <c r="C3421" t="s">
        <v>1332</v>
      </c>
      <c r="D3421" t="s">
        <v>1333</v>
      </c>
      <c r="E3421">
        <v>44</v>
      </c>
      <c r="F3421" t="s">
        <v>31</v>
      </c>
      <c r="G3421" t="s">
        <v>207</v>
      </c>
      <c r="H3421" t="s">
        <v>208</v>
      </c>
      <c r="I3421" t="s">
        <v>34</v>
      </c>
      <c r="J3421" t="s">
        <v>143</v>
      </c>
      <c r="K3421">
        <v>2</v>
      </c>
      <c r="L3421" s="2">
        <v>18000</v>
      </c>
      <c r="M3421">
        <v>15</v>
      </c>
      <c r="N3421" s="2">
        <v>36000</v>
      </c>
      <c r="O3421" s="2">
        <v>5400</v>
      </c>
      <c r="P3421" s="2">
        <v>30600</v>
      </c>
      <c r="Q3421" s="2">
        <v>22129.24</v>
      </c>
      <c r="R3421" s="2">
        <v>8470.76</v>
      </c>
      <c r="S3421" t="s">
        <v>64</v>
      </c>
      <c r="T3421" t="s">
        <v>37</v>
      </c>
      <c r="U3421" t="s">
        <v>38</v>
      </c>
      <c r="V3421" t="s">
        <v>39</v>
      </c>
      <c r="W3421" t="s">
        <v>83</v>
      </c>
      <c r="X3421" t="s">
        <v>97</v>
      </c>
      <c r="Y3421" t="s">
        <v>56</v>
      </c>
      <c r="Z3421" t="s">
        <v>43</v>
      </c>
      <c r="AA3421" t="s">
        <v>44</v>
      </c>
      <c r="AB3421" t="s">
        <v>44</v>
      </c>
    </row>
    <row r="3422" spans="1:28" x14ac:dyDescent="0.25">
      <c r="A3422" t="s">
        <v>7297</v>
      </c>
      <c r="B3422" s="1">
        <v>45569</v>
      </c>
      <c r="C3422" t="s">
        <v>7298</v>
      </c>
      <c r="D3422" t="s">
        <v>7299</v>
      </c>
      <c r="E3422">
        <v>20</v>
      </c>
      <c r="F3422" t="s">
        <v>48</v>
      </c>
      <c r="G3422" t="s">
        <v>81</v>
      </c>
      <c r="H3422" t="s">
        <v>82</v>
      </c>
      <c r="I3422" t="s">
        <v>51</v>
      </c>
      <c r="J3422" t="s">
        <v>52</v>
      </c>
      <c r="K3422">
        <v>2</v>
      </c>
      <c r="L3422" s="2">
        <v>600</v>
      </c>
      <c r="M3422">
        <v>10</v>
      </c>
      <c r="N3422" s="2">
        <v>1200</v>
      </c>
      <c r="O3422" s="2">
        <v>120</v>
      </c>
      <c r="P3422" s="2">
        <v>1080</v>
      </c>
      <c r="Q3422" s="2">
        <v>710.93</v>
      </c>
      <c r="R3422" s="2">
        <v>369.07</v>
      </c>
      <c r="S3422" t="s">
        <v>53</v>
      </c>
      <c r="T3422" t="s">
        <v>76</v>
      </c>
      <c r="U3422" t="s">
        <v>77</v>
      </c>
      <c r="V3422" t="s">
        <v>39</v>
      </c>
      <c r="W3422" t="s">
        <v>124</v>
      </c>
      <c r="X3422" t="s">
        <v>97</v>
      </c>
      <c r="Y3422" t="s">
        <v>42</v>
      </c>
      <c r="Z3422" t="s">
        <v>43</v>
      </c>
      <c r="AA3422" t="s">
        <v>44</v>
      </c>
      <c r="AB3422" t="s">
        <v>44</v>
      </c>
    </row>
    <row r="3423" spans="1:28" x14ac:dyDescent="0.25">
      <c r="A3423" t="s">
        <v>7300</v>
      </c>
      <c r="B3423" s="1">
        <v>45569</v>
      </c>
      <c r="C3423" t="s">
        <v>5716</v>
      </c>
      <c r="D3423" t="s">
        <v>5717</v>
      </c>
      <c r="E3423">
        <v>39</v>
      </c>
      <c r="F3423" t="s">
        <v>111</v>
      </c>
      <c r="G3423" t="s">
        <v>212</v>
      </c>
      <c r="H3423" t="s">
        <v>213</v>
      </c>
      <c r="I3423" t="s">
        <v>51</v>
      </c>
      <c r="J3423" t="s">
        <v>52</v>
      </c>
      <c r="K3423">
        <v>2</v>
      </c>
      <c r="L3423" s="2">
        <v>400</v>
      </c>
      <c r="M3423">
        <v>10</v>
      </c>
      <c r="N3423" s="2">
        <v>800</v>
      </c>
      <c r="O3423" s="2">
        <v>80</v>
      </c>
      <c r="P3423" s="2">
        <v>720</v>
      </c>
      <c r="Q3423" s="2">
        <v>542.62</v>
      </c>
      <c r="R3423" s="2">
        <v>177.38</v>
      </c>
      <c r="S3423" t="s">
        <v>53</v>
      </c>
      <c r="T3423" t="s">
        <v>76</v>
      </c>
      <c r="U3423" t="s">
        <v>77</v>
      </c>
      <c r="V3423" t="s">
        <v>39</v>
      </c>
      <c r="W3423" t="s">
        <v>83</v>
      </c>
      <c r="X3423" t="s">
        <v>41</v>
      </c>
      <c r="Y3423" t="s">
        <v>42</v>
      </c>
      <c r="Z3423" t="s">
        <v>43</v>
      </c>
      <c r="AA3423" t="s">
        <v>68</v>
      </c>
      <c r="AB3423" t="s">
        <v>44</v>
      </c>
    </row>
    <row r="3424" spans="1:28" x14ac:dyDescent="0.25">
      <c r="A3424" t="s">
        <v>7301</v>
      </c>
      <c r="B3424" s="1">
        <v>45569</v>
      </c>
      <c r="C3424" t="s">
        <v>5226</v>
      </c>
      <c r="D3424" t="s">
        <v>5227</v>
      </c>
      <c r="E3424">
        <v>37</v>
      </c>
      <c r="F3424" t="s">
        <v>31</v>
      </c>
      <c r="G3424" t="s">
        <v>207</v>
      </c>
      <c r="H3424" t="s">
        <v>208</v>
      </c>
      <c r="I3424" t="s">
        <v>34</v>
      </c>
      <c r="J3424" t="s">
        <v>143</v>
      </c>
      <c r="K3424">
        <v>1</v>
      </c>
      <c r="L3424" s="2">
        <v>18000</v>
      </c>
      <c r="M3424">
        <v>5</v>
      </c>
      <c r="N3424" s="2">
        <v>18000</v>
      </c>
      <c r="O3424" s="2">
        <v>900</v>
      </c>
      <c r="P3424" s="2">
        <v>17100</v>
      </c>
      <c r="Q3424" s="2">
        <v>10042.11</v>
      </c>
      <c r="R3424" s="2">
        <v>7057.89</v>
      </c>
      <c r="S3424" t="s">
        <v>36</v>
      </c>
      <c r="T3424" t="s">
        <v>398</v>
      </c>
      <c r="U3424" t="s">
        <v>399</v>
      </c>
      <c r="V3424" t="s">
        <v>39</v>
      </c>
      <c r="W3424" t="s">
        <v>83</v>
      </c>
      <c r="X3424" t="s">
        <v>41</v>
      </c>
      <c r="Y3424" t="s">
        <v>56</v>
      </c>
      <c r="Z3424" t="s">
        <v>43</v>
      </c>
      <c r="AA3424" t="s">
        <v>44</v>
      </c>
      <c r="AB3424" t="s">
        <v>44</v>
      </c>
    </row>
    <row r="3425" spans="1:28" x14ac:dyDescent="0.25">
      <c r="A3425" t="s">
        <v>7302</v>
      </c>
      <c r="B3425" s="1">
        <v>45569</v>
      </c>
      <c r="C3425" t="s">
        <v>3801</v>
      </c>
      <c r="D3425" t="s">
        <v>3802</v>
      </c>
      <c r="E3425">
        <v>30</v>
      </c>
      <c r="F3425" t="s">
        <v>31</v>
      </c>
      <c r="G3425" t="s">
        <v>158</v>
      </c>
      <c r="H3425" t="s">
        <v>159</v>
      </c>
      <c r="I3425" t="s">
        <v>51</v>
      </c>
      <c r="J3425" t="s">
        <v>52</v>
      </c>
      <c r="K3425">
        <v>4</v>
      </c>
      <c r="L3425" s="2">
        <v>650</v>
      </c>
      <c r="M3425">
        <v>0</v>
      </c>
      <c r="N3425" s="2">
        <v>2600</v>
      </c>
      <c r="O3425" s="2">
        <v>0</v>
      </c>
      <c r="P3425" s="2">
        <v>2600</v>
      </c>
      <c r="Q3425" s="2">
        <v>1678.65</v>
      </c>
      <c r="R3425" s="2">
        <v>921.35</v>
      </c>
      <c r="S3425" t="s">
        <v>53</v>
      </c>
      <c r="T3425" t="s">
        <v>54</v>
      </c>
      <c r="U3425" t="s">
        <v>55</v>
      </c>
      <c r="V3425" t="s">
        <v>39</v>
      </c>
      <c r="W3425" t="s">
        <v>66</v>
      </c>
      <c r="X3425" t="s">
        <v>67</v>
      </c>
      <c r="Y3425" t="s">
        <v>42</v>
      </c>
      <c r="Z3425" t="s">
        <v>43</v>
      </c>
      <c r="AA3425" t="s">
        <v>44</v>
      </c>
      <c r="AB3425" t="s">
        <v>44</v>
      </c>
    </row>
    <row r="3426" spans="1:28" x14ac:dyDescent="0.25">
      <c r="A3426" t="s">
        <v>7303</v>
      </c>
      <c r="B3426" s="1">
        <v>45569</v>
      </c>
      <c r="C3426" t="s">
        <v>7304</v>
      </c>
      <c r="D3426" t="s">
        <v>7305</v>
      </c>
      <c r="E3426">
        <v>41</v>
      </c>
      <c r="F3426" t="s">
        <v>48</v>
      </c>
      <c r="G3426" t="s">
        <v>298</v>
      </c>
      <c r="H3426" t="s">
        <v>299</v>
      </c>
      <c r="I3426" t="s">
        <v>103</v>
      </c>
      <c r="J3426" t="s">
        <v>104</v>
      </c>
      <c r="K3426">
        <v>1</v>
      </c>
      <c r="L3426" s="2">
        <v>700</v>
      </c>
      <c r="M3426">
        <v>10</v>
      </c>
      <c r="N3426" s="2">
        <v>700</v>
      </c>
      <c r="O3426" s="2">
        <v>70</v>
      </c>
      <c r="P3426" s="2">
        <v>630</v>
      </c>
      <c r="Q3426" s="2">
        <v>346.52</v>
      </c>
      <c r="R3426" s="2">
        <v>283.48</v>
      </c>
      <c r="S3426" t="s">
        <v>53</v>
      </c>
      <c r="T3426" t="s">
        <v>37</v>
      </c>
      <c r="U3426" t="s">
        <v>38</v>
      </c>
      <c r="V3426" t="s">
        <v>39</v>
      </c>
      <c r="W3426" t="s">
        <v>92</v>
      </c>
      <c r="X3426" t="s">
        <v>41</v>
      </c>
      <c r="Y3426" t="s">
        <v>42</v>
      </c>
      <c r="Z3426" t="s">
        <v>43</v>
      </c>
      <c r="AA3426" t="s">
        <v>44</v>
      </c>
      <c r="AB3426" t="s">
        <v>44</v>
      </c>
    </row>
    <row r="3427" spans="1:28" x14ac:dyDescent="0.25">
      <c r="A3427" t="s">
        <v>7306</v>
      </c>
      <c r="B3427" s="1">
        <v>45569</v>
      </c>
      <c r="C3427" t="s">
        <v>7307</v>
      </c>
      <c r="D3427" t="s">
        <v>7308</v>
      </c>
      <c r="E3427">
        <v>29</v>
      </c>
      <c r="F3427" t="s">
        <v>31</v>
      </c>
      <c r="G3427" t="s">
        <v>217</v>
      </c>
      <c r="H3427" t="s">
        <v>218</v>
      </c>
      <c r="I3427" t="s">
        <v>34</v>
      </c>
      <c r="J3427" t="s">
        <v>130</v>
      </c>
      <c r="K3427">
        <v>2</v>
      </c>
      <c r="L3427" s="2">
        <v>28000</v>
      </c>
      <c r="M3427">
        <v>5</v>
      </c>
      <c r="N3427" s="2">
        <v>56000</v>
      </c>
      <c r="O3427" s="2">
        <v>2800</v>
      </c>
      <c r="P3427" s="2">
        <v>53200</v>
      </c>
      <c r="Q3427" s="2">
        <v>30386.91</v>
      </c>
      <c r="R3427" s="2">
        <v>22813.09</v>
      </c>
      <c r="S3427" t="s">
        <v>53</v>
      </c>
      <c r="T3427" t="s">
        <v>153</v>
      </c>
      <c r="U3427" t="s">
        <v>154</v>
      </c>
      <c r="V3427" t="s">
        <v>39</v>
      </c>
      <c r="W3427" t="s">
        <v>124</v>
      </c>
      <c r="X3427" t="s">
        <v>97</v>
      </c>
      <c r="Y3427" t="s">
        <v>42</v>
      </c>
      <c r="Z3427" t="s">
        <v>43</v>
      </c>
      <c r="AA3427" t="s">
        <v>68</v>
      </c>
      <c r="AB3427" t="s">
        <v>44</v>
      </c>
    </row>
    <row r="3428" spans="1:28" x14ac:dyDescent="0.25">
      <c r="A3428" t="s">
        <v>7309</v>
      </c>
      <c r="B3428" s="1">
        <v>45570</v>
      </c>
      <c r="C3428" t="s">
        <v>5149</v>
      </c>
      <c r="D3428" t="s">
        <v>5150</v>
      </c>
      <c r="E3428">
        <v>51</v>
      </c>
      <c r="F3428" t="s">
        <v>31</v>
      </c>
      <c r="G3428" t="s">
        <v>387</v>
      </c>
      <c r="H3428" t="s">
        <v>388</v>
      </c>
      <c r="I3428" t="s">
        <v>74</v>
      </c>
      <c r="J3428" t="s">
        <v>75</v>
      </c>
      <c r="K3428">
        <v>4</v>
      </c>
      <c r="L3428" s="2">
        <v>3200</v>
      </c>
      <c r="M3428">
        <v>5</v>
      </c>
      <c r="N3428" s="2">
        <v>12800</v>
      </c>
      <c r="O3428" s="2">
        <v>640</v>
      </c>
      <c r="P3428" s="2">
        <v>12160</v>
      </c>
      <c r="Q3428" s="2">
        <v>7365.66</v>
      </c>
      <c r="R3428" s="2">
        <v>4794.34</v>
      </c>
      <c r="S3428" t="s">
        <v>53</v>
      </c>
      <c r="T3428" t="s">
        <v>90</v>
      </c>
      <c r="U3428" t="s">
        <v>91</v>
      </c>
      <c r="V3428" t="s">
        <v>39</v>
      </c>
      <c r="W3428" t="s">
        <v>40</v>
      </c>
      <c r="X3428" t="s">
        <v>41</v>
      </c>
      <c r="Y3428" t="s">
        <v>42</v>
      </c>
      <c r="Z3428" t="s">
        <v>43</v>
      </c>
      <c r="AA3428" t="s">
        <v>44</v>
      </c>
      <c r="AB3428" t="s">
        <v>44</v>
      </c>
    </row>
    <row r="3429" spans="1:28" x14ac:dyDescent="0.25">
      <c r="A3429" t="s">
        <v>7310</v>
      </c>
      <c r="B3429" s="1">
        <v>45570</v>
      </c>
      <c r="C3429" t="s">
        <v>2781</v>
      </c>
      <c r="D3429" t="s">
        <v>2782</v>
      </c>
      <c r="E3429">
        <v>48</v>
      </c>
      <c r="F3429" t="s">
        <v>111</v>
      </c>
      <c r="G3429" t="s">
        <v>88</v>
      </c>
      <c r="H3429" t="s">
        <v>89</v>
      </c>
      <c r="I3429" t="s">
        <v>62</v>
      </c>
      <c r="J3429" t="s">
        <v>63</v>
      </c>
      <c r="K3429">
        <v>2</v>
      </c>
      <c r="L3429" s="2">
        <v>4200</v>
      </c>
      <c r="M3429">
        <v>30</v>
      </c>
      <c r="N3429" s="2">
        <v>8400</v>
      </c>
      <c r="O3429" s="2">
        <v>2520</v>
      </c>
      <c r="P3429" s="2">
        <v>5880</v>
      </c>
      <c r="Q3429" s="2">
        <v>3694.94</v>
      </c>
      <c r="R3429" s="2">
        <v>2185.06</v>
      </c>
      <c r="S3429" t="s">
        <v>64</v>
      </c>
      <c r="T3429" t="s">
        <v>290</v>
      </c>
      <c r="U3429" t="s">
        <v>291</v>
      </c>
      <c r="V3429" t="s">
        <v>39</v>
      </c>
      <c r="W3429" t="s">
        <v>137</v>
      </c>
      <c r="X3429" t="s">
        <v>41</v>
      </c>
      <c r="Y3429" t="s">
        <v>84</v>
      </c>
      <c r="Z3429" t="s">
        <v>144</v>
      </c>
      <c r="AA3429" t="s">
        <v>44</v>
      </c>
      <c r="AB3429" t="s">
        <v>44</v>
      </c>
    </row>
    <row r="3430" spans="1:28" x14ac:dyDescent="0.25">
      <c r="A3430" t="s">
        <v>7311</v>
      </c>
      <c r="B3430" s="1">
        <v>45570</v>
      </c>
      <c r="C3430" t="s">
        <v>821</v>
      </c>
      <c r="D3430" t="s">
        <v>822</v>
      </c>
      <c r="E3430">
        <v>45</v>
      </c>
      <c r="F3430" t="s">
        <v>48</v>
      </c>
      <c r="G3430" t="s">
        <v>119</v>
      </c>
      <c r="H3430" t="s">
        <v>120</v>
      </c>
      <c r="I3430" t="s">
        <v>62</v>
      </c>
      <c r="J3430" t="s">
        <v>121</v>
      </c>
      <c r="K3430">
        <v>1</v>
      </c>
      <c r="L3430" s="2">
        <v>4800</v>
      </c>
      <c r="M3430">
        <v>10</v>
      </c>
      <c r="N3430" s="2">
        <v>4800</v>
      </c>
      <c r="O3430" s="2">
        <v>480</v>
      </c>
      <c r="P3430" s="2">
        <v>4320</v>
      </c>
      <c r="Q3430" s="2">
        <v>3484.6</v>
      </c>
      <c r="R3430" s="2">
        <v>835.4</v>
      </c>
      <c r="S3430" t="s">
        <v>53</v>
      </c>
      <c r="T3430" t="s">
        <v>178</v>
      </c>
      <c r="U3430" t="s">
        <v>154</v>
      </c>
      <c r="V3430" t="s">
        <v>39</v>
      </c>
      <c r="W3430" t="s">
        <v>40</v>
      </c>
      <c r="X3430" t="s">
        <v>97</v>
      </c>
      <c r="Y3430" t="s">
        <v>42</v>
      </c>
      <c r="Z3430" t="s">
        <v>43</v>
      </c>
      <c r="AA3430" t="s">
        <v>44</v>
      </c>
      <c r="AB3430" t="s">
        <v>44</v>
      </c>
    </row>
    <row r="3431" spans="1:28" x14ac:dyDescent="0.25">
      <c r="A3431" t="s">
        <v>7312</v>
      </c>
      <c r="B3431" s="1">
        <v>45570</v>
      </c>
      <c r="C3431" t="s">
        <v>5838</v>
      </c>
      <c r="D3431" t="s">
        <v>5839</v>
      </c>
      <c r="E3431">
        <v>39</v>
      </c>
      <c r="F3431" t="s">
        <v>111</v>
      </c>
      <c r="G3431" t="s">
        <v>112</v>
      </c>
      <c r="H3431" t="s">
        <v>113</v>
      </c>
      <c r="I3431" t="s">
        <v>103</v>
      </c>
      <c r="J3431" t="s">
        <v>104</v>
      </c>
      <c r="K3431">
        <v>1</v>
      </c>
      <c r="L3431" s="2">
        <v>650</v>
      </c>
      <c r="M3431">
        <v>10</v>
      </c>
      <c r="N3431" s="2">
        <v>650</v>
      </c>
      <c r="O3431" s="2">
        <v>65</v>
      </c>
      <c r="P3431" s="2">
        <v>585</v>
      </c>
      <c r="Q3431" s="2">
        <v>453.76</v>
      </c>
      <c r="R3431" s="2">
        <v>131.24</v>
      </c>
      <c r="S3431" t="s">
        <v>36</v>
      </c>
      <c r="T3431" t="s">
        <v>263</v>
      </c>
      <c r="U3431" t="s">
        <v>91</v>
      </c>
      <c r="V3431" t="s">
        <v>39</v>
      </c>
      <c r="W3431" t="s">
        <v>92</v>
      </c>
      <c r="X3431" t="s">
        <v>41</v>
      </c>
      <c r="Y3431" t="s">
        <v>56</v>
      </c>
      <c r="Z3431" t="s">
        <v>43</v>
      </c>
      <c r="AA3431" t="s">
        <v>68</v>
      </c>
      <c r="AB3431" t="s">
        <v>44</v>
      </c>
    </row>
    <row r="3432" spans="1:28" x14ac:dyDescent="0.25">
      <c r="A3432" t="s">
        <v>7313</v>
      </c>
      <c r="B3432" s="1">
        <v>45570</v>
      </c>
      <c r="C3432" t="s">
        <v>1099</v>
      </c>
      <c r="D3432" t="s">
        <v>1100</v>
      </c>
      <c r="E3432">
        <v>48</v>
      </c>
      <c r="F3432" t="s">
        <v>31</v>
      </c>
      <c r="G3432" t="s">
        <v>148</v>
      </c>
      <c r="H3432" t="s">
        <v>149</v>
      </c>
      <c r="I3432" t="s">
        <v>74</v>
      </c>
      <c r="J3432" t="s">
        <v>130</v>
      </c>
      <c r="K3432">
        <v>6</v>
      </c>
      <c r="L3432" s="2">
        <v>3500</v>
      </c>
      <c r="M3432">
        <v>5</v>
      </c>
      <c r="N3432" s="2">
        <v>21000</v>
      </c>
      <c r="O3432" s="2">
        <v>1050</v>
      </c>
      <c r="P3432" s="2">
        <v>19950</v>
      </c>
      <c r="Q3432" s="2">
        <v>13913.56</v>
      </c>
      <c r="R3432" s="2">
        <v>6036.44</v>
      </c>
      <c r="S3432" t="s">
        <v>53</v>
      </c>
      <c r="T3432" t="s">
        <v>136</v>
      </c>
      <c r="U3432" t="s">
        <v>38</v>
      </c>
      <c r="V3432" t="s">
        <v>39</v>
      </c>
      <c r="W3432" t="s">
        <v>92</v>
      </c>
      <c r="X3432" t="s">
        <v>97</v>
      </c>
      <c r="Y3432" t="s">
        <v>84</v>
      </c>
      <c r="Z3432" t="s">
        <v>43</v>
      </c>
      <c r="AA3432" t="s">
        <v>44</v>
      </c>
      <c r="AB3432" t="s">
        <v>44</v>
      </c>
    </row>
    <row r="3433" spans="1:28" x14ac:dyDescent="0.25">
      <c r="A3433" t="s">
        <v>7314</v>
      </c>
      <c r="B3433" s="1">
        <v>45570</v>
      </c>
      <c r="C3433" t="s">
        <v>5783</v>
      </c>
      <c r="D3433" t="s">
        <v>5784</v>
      </c>
      <c r="E3433">
        <v>29</v>
      </c>
      <c r="F3433" t="s">
        <v>48</v>
      </c>
      <c r="G3433" t="s">
        <v>207</v>
      </c>
      <c r="H3433" t="s">
        <v>208</v>
      </c>
      <c r="I3433" t="s">
        <v>34</v>
      </c>
      <c r="J3433" t="s">
        <v>143</v>
      </c>
      <c r="K3433">
        <v>2</v>
      </c>
      <c r="L3433" s="2">
        <v>18000</v>
      </c>
      <c r="M3433">
        <v>5</v>
      </c>
      <c r="N3433" s="2">
        <v>36000</v>
      </c>
      <c r="O3433" s="2">
        <v>1800</v>
      </c>
      <c r="P3433" s="2">
        <v>34200</v>
      </c>
      <c r="Q3433" s="2">
        <v>25413.01</v>
      </c>
      <c r="R3433" s="2">
        <v>8786.99</v>
      </c>
      <c r="S3433" t="s">
        <v>53</v>
      </c>
      <c r="T3433" t="s">
        <v>54</v>
      </c>
      <c r="U3433" t="s">
        <v>55</v>
      </c>
      <c r="V3433" t="s">
        <v>39</v>
      </c>
      <c r="W3433" t="s">
        <v>40</v>
      </c>
      <c r="X3433" t="s">
        <v>67</v>
      </c>
      <c r="Y3433" t="s">
        <v>42</v>
      </c>
      <c r="Z3433" t="s">
        <v>43</v>
      </c>
      <c r="AA3433" t="s">
        <v>44</v>
      </c>
      <c r="AB3433" t="s">
        <v>44</v>
      </c>
    </row>
    <row r="3434" spans="1:28" x14ac:dyDescent="0.25">
      <c r="A3434" t="s">
        <v>7315</v>
      </c>
      <c r="B3434" s="1">
        <v>45570</v>
      </c>
      <c r="C3434" t="s">
        <v>7316</v>
      </c>
      <c r="D3434" t="s">
        <v>7317</v>
      </c>
      <c r="E3434">
        <v>47</v>
      </c>
      <c r="F3434" t="s">
        <v>31</v>
      </c>
      <c r="G3434" t="s">
        <v>112</v>
      </c>
      <c r="H3434" t="s">
        <v>113</v>
      </c>
      <c r="I3434" t="s">
        <v>103</v>
      </c>
      <c r="J3434" t="s">
        <v>104</v>
      </c>
      <c r="K3434">
        <v>2</v>
      </c>
      <c r="L3434" s="2">
        <v>650</v>
      </c>
      <c r="M3434">
        <v>10</v>
      </c>
      <c r="N3434" s="2">
        <v>1300</v>
      </c>
      <c r="O3434" s="2">
        <v>130</v>
      </c>
      <c r="P3434" s="2">
        <v>1170</v>
      </c>
      <c r="Q3434" s="2">
        <v>752.34</v>
      </c>
      <c r="R3434" s="2">
        <v>417.66</v>
      </c>
      <c r="S3434" t="s">
        <v>53</v>
      </c>
      <c r="T3434" t="s">
        <v>65</v>
      </c>
      <c r="U3434" t="s">
        <v>65</v>
      </c>
      <c r="V3434" t="s">
        <v>39</v>
      </c>
      <c r="W3434" t="s">
        <v>92</v>
      </c>
      <c r="X3434" t="s">
        <v>67</v>
      </c>
      <c r="Y3434" t="s">
        <v>42</v>
      </c>
      <c r="Z3434" t="s">
        <v>43</v>
      </c>
      <c r="AA3434" t="s">
        <v>44</v>
      </c>
      <c r="AB3434" t="s">
        <v>44</v>
      </c>
    </row>
    <row r="3435" spans="1:28" x14ac:dyDescent="0.25">
      <c r="A3435" t="s">
        <v>7318</v>
      </c>
      <c r="B3435" s="1">
        <v>45570</v>
      </c>
      <c r="C3435" t="s">
        <v>7319</v>
      </c>
      <c r="D3435" t="s">
        <v>7320</v>
      </c>
      <c r="E3435">
        <v>42</v>
      </c>
      <c r="F3435" t="s">
        <v>48</v>
      </c>
      <c r="G3435" t="s">
        <v>217</v>
      </c>
      <c r="H3435" t="s">
        <v>218</v>
      </c>
      <c r="I3435" t="s">
        <v>34</v>
      </c>
      <c r="J3435" t="s">
        <v>130</v>
      </c>
      <c r="K3435">
        <v>3</v>
      </c>
      <c r="L3435" s="2">
        <v>28000</v>
      </c>
      <c r="M3435">
        <v>10</v>
      </c>
      <c r="N3435" s="2">
        <v>84000</v>
      </c>
      <c r="O3435" s="2">
        <v>8400</v>
      </c>
      <c r="P3435" s="2">
        <v>75600</v>
      </c>
      <c r="Q3435" s="2">
        <v>55532.7</v>
      </c>
      <c r="R3435" s="2">
        <v>20067.3</v>
      </c>
      <c r="S3435" t="s">
        <v>64</v>
      </c>
      <c r="T3435" t="s">
        <v>136</v>
      </c>
      <c r="U3435" t="s">
        <v>38</v>
      </c>
      <c r="V3435" t="s">
        <v>39</v>
      </c>
      <c r="W3435" t="s">
        <v>83</v>
      </c>
      <c r="X3435" t="s">
        <v>97</v>
      </c>
      <c r="Y3435" t="s">
        <v>42</v>
      </c>
      <c r="Z3435" t="s">
        <v>43</v>
      </c>
      <c r="AA3435" t="s">
        <v>44</v>
      </c>
      <c r="AB3435" t="s">
        <v>44</v>
      </c>
    </row>
    <row r="3436" spans="1:28" x14ac:dyDescent="0.25">
      <c r="A3436" t="s">
        <v>7321</v>
      </c>
      <c r="B3436" s="1">
        <v>45570</v>
      </c>
      <c r="C3436" t="s">
        <v>1109</v>
      </c>
      <c r="D3436" t="s">
        <v>1110</v>
      </c>
      <c r="E3436">
        <v>57</v>
      </c>
      <c r="F3436" t="s">
        <v>48</v>
      </c>
      <c r="G3436" t="s">
        <v>119</v>
      </c>
      <c r="H3436" t="s">
        <v>120</v>
      </c>
      <c r="I3436" t="s">
        <v>62</v>
      </c>
      <c r="J3436" t="s">
        <v>121</v>
      </c>
      <c r="K3436">
        <v>2</v>
      </c>
      <c r="L3436" s="2">
        <v>4800</v>
      </c>
      <c r="M3436">
        <v>10</v>
      </c>
      <c r="N3436" s="2">
        <v>9600</v>
      </c>
      <c r="O3436" s="2">
        <v>960</v>
      </c>
      <c r="P3436" s="2">
        <v>8640</v>
      </c>
      <c r="Q3436" s="2">
        <v>6279.55</v>
      </c>
      <c r="R3436" s="2">
        <v>2360.4499999999998</v>
      </c>
      <c r="S3436" t="s">
        <v>53</v>
      </c>
      <c r="T3436" t="s">
        <v>222</v>
      </c>
      <c r="U3436" t="s">
        <v>38</v>
      </c>
      <c r="V3436" t="s">
        <v>39</v>
      </c>
      <c r="W3436" t="s">
        <v>137</v>
      </c>
      <c r="X3436" t="s">
        <v>41</v>
      </c>
      <c r="Y3436" t="s">
        <v>56</v>
      </c>
      <c r="Z3436" t="s">
        <v>43</v>
      </c>
      <c r="AA3436" t="s">
        <v>44</v>
      </c>
      <c r="AB3436" t="s">
        <v>44</v>
      </c>
    </row>
    <row r="3437" spans="1:28" x14ac:dyDescent="0.25">
      <c r="A3437" t="s">
        <v>7322</v>
      </c>
      <c r="B3437" s="1">
        <v>45570</v>
      </c>
      <c r="C3437" t="s">
        <v>6985</v>
      </c>
      <c r="D3437" t="s">
        <v>6986</v>
      </c>
      <c r="E3437">
        <v>59</v>
      </c>
      <c r="F3437" t="s">
        <v>31</v>
      </c>
      <c r="G3437" t="s">
        <v>436</v>
      </c>
      <c r="H3437" t="s">
        <v>437</v>
      </c>
      <c r="I3437" t="s">
        <v>74</v>
      </c>
      <c r="J3437" t="s">
        <v>190</v>
      </c>
      <c r="K3437">
        <v>2</v>
      </c>
      <c r="L3437" s="2">
        <v>1800</v>
      </c>
      <c r="M3437">
        <v>10</v>
      </c>
      <c r="N3437" s="2">
        <v>3600</v>
      </c>
      <c r="O3437" s="2">
        <v>360</v>
      </c>
      <c r="P3437" s="2">
        <v>3240</v>
      </c>
      <c r="Q3437" s="2">
        <v>2590.1999999999998</v>
      </c>
      <c r="R3437" s="2">
        <v>649.79999999999995</v>
      </c>
      <c r="S3437" t="s">
        <v>53</v>
      </c>
      <c r="T3437" t="s">
        <v>76</v>
      </c>
      <c r="U3437" t="s">
        <v>77</v>
      </c>
      <c r="V3437" t="s">
        <v>39</v>
      </c>
      <c r="W3437" t="s">
        <v>66</v>
      </c>
      <c r="X3437" t="s">
        <v>97</v>
      </c>
      <c r="Y3437" t="s">
        <v>56</v>
      </c>
      <c r="Z3437" t="s">
        <v>43</v>
      </c>
      <c r="AA3437" t="s">
        <v>44</v>
      </c>
      <c r="AB3437" t="s">
        <v>44</v>
      </c>
    </row>
    <row r="3438" spans="1:28" x14ac:dyDescent="0.25">
      <c r="A3438" t="s">
        <v>7323</v>
      </c>
      <c r="B3438" s="1">
        <v>45570</v>
      </c>
      <c r="C3438" t="s">
        <v>7324</v>
      </c>
      <c r="D3438" t="s">
        <v>7325</v>
      </c>
      <c r="E3438">
        <v>48</v>
      </c>
      <c r="F3438" t="s">
        <v>48</v>
      </c>
      <c r="G3438" t="s">
        <v>207</v>
      </c>
      <c r="H3438" t="s">
        <v>208</v>
      </c>
      <c r="I3438" t="s">
        <v>34</v>
      </c>
      <c r="J3438" t="s">
        <v>143</v>
      </c>
      <c r="K3438">
        <v>1</v>
      </c>
      <c r="L3438" s="2">
        <v>18000</v>
      </c>
      <c r="M3438">
        <v>10</v>
      </c>
      <c r="N3438" s="2">
        <v>18000</v>
      </c>
      <c r="O3438" s="2">
        <v>1800</v>
      </c>
      <c r="P3438" s="2">
        <v>16200</v>
      </c>
      <c r="Q3438" s="2">
        <v>11876.15</v>
      </c>
      <c r="R3438" s="2">
        <v>4323.8500000000004</v>
      </c>
      <c r="S3438" t="s">
        <v>36</v>
      </c>
      <c r="T3438" t="s">
        <v>65</v>
      </c>
      <c r="U3438" t="s">
        <v>65</v>
      </c>
      <c r="V3438" t="s">
        <v>39</v>
      </c>
      <c r="W3438" t="s">
        <v>124</v>
      </c>
      <c r="X3438" t="s">
        <v>67</v>
      </c>
      <c r="Y3438" t="s">
        <v>56</v>
      </c>
      <c r="Z3438" t="s">
        <v>107</v>
      </c>
      <c r="AA3438" t="s">
        <v>44</v>
      </c>
      <c r="AB3438" t="s">
        <v>44</v>
      </c>
    </row>
    <row r="3439" spans="1:28" x14ac:dyDescent="0.25">
      <c r="A3439" t="s">
        <v>7326</v>
      </c>
      <c r="B3439" s="1">
        <v>45570</v>
      </c>
      <c r="C3439" t="s">
        <v>1467</v>
      </c>
      <c r="D3439" t="s">
        <v>1468</v>
      </c>
      <c r="E3439">
        <v>38</v>
      </c>
      <c r="F3439" t="s">
        <v>48</v>
      </c>
      <c r="G3439" t="s">
        <v>158</v>
      </c>
      <c r="H3439" t="s">
        <v>159</v>
      </c>
      <c r="I3439" t="s">
        <v>51</v>
      </c>
      <c r="J3439" t="s">
        <v>52</v>
      </c>
      <c r="K3439">
        <v>2</v>
      </c>
      <c r="L3439" s="2">
        <v>650</v>
      </c>
      <c r="M3439">
        <v>10</v>
      </c>
      <c r="N3439" s="2">
        <v>1300</v>
      </c>
      <c r="O3439" s="2">
        <v>130</v>
      </c>
      <c r="P3439" s="2">
        <v>1170</v>
      </c>
      <c r="Q3439" s="2">
        <v>662.44</v>
      </c>
      <c r="R3439" s="2">
        <v>507.56</v>
      </c>
      <c r="S3439" t="s">
        <v>53</v>
      </c>
      <c r="T3439" t="s">
        <v>578</v>
      </c>
      <c r="U3439" t="s">
        <v>579</v>
      </c>
      <c r="V3439" t="s">
        <v>39</v>
      </c>
      <c r="W3439" t="s">
        <v>83</v>
      </c>
      <c r="X3439" t="s">
        <v>41</v>
      </c>
      <c r="Y3439" t="s">
        <v>56</v>
      </c>
      <c r="Z3439" t="s">
        <v>43</v>
      </c>
      <c r="AA3439" t="s">
        <v>44</v>
      </c>
      <c r="AB3439" t="s">
        <v>44</v>
      </c>
    </row>
    <row r="3440" spans="1:28" x14ac:dyDescent="0.25">
      <c r="A3440" t="s">
        <v>7327</v>
      </c>
      <c r="B3440" s="1">
        <v>45570</v>
      </c>
      <c r="C3440" t="s">
        <v>3225</v>
      </c>
      <c r="D3440" t="s">
        <v>3226</v>
      </c>
      <c r="E3440">
        <v>55</v>
      </c>
      <c r="F3440" t="s">
        <v>48</v>
      </c>
      <c r="G3440" t="s">
        <v>202</v>
      </c>
      <c r="H3440" t="s">
        <v>203</v>
      </c>
      <c r="I3440" t="s">
        <v>103</v>
      </c>
      <c r="J3440" t="s">
        <v>104</v>
      </c>
      <c r="K3440">
        <v>4</v>
      </c>
      <c r="L3440" s="2">
        <v>550</v>
      </c>
      <c r="M3440">
        <v>5</v>
      </c>
      <c r="N3440" s="2">
        <v>2200</v>
      </c>
      <c r="O3440" s="2">
        <v>110</v>
      </c>
      <c r="P3440" s="2">
        <v>2090</v>
      </c>
      <c r="Q3440" s="2">
        <v>1509.01</v>
      </c>
      <c r="R3440" s="2">
        <v>580.99</v>
      </c>
      <c r="S3440" t="s">
        <v>36</v>
      </c>
      <c r="T3440" t="s">
        <v>407</v>
      </c>
      <c r="U3440" t="s">
        <v>408</v>
      </c>
      <c r="V3440" t="s">
        <v>39</v>
      </c>
      <c r="W3440" t="s">
        <v>40</v>
      </c>
      <c r="X3440" t="s">
        <v>97</v>
      </c>
      <c r="Y3440" t="s">
        <v>56</v>
      </c>
      <c r="Z3440" t="s">
        <v>43</v>
      </c>
      <c r="AA3440" t="s">
        <v>44</v>
      </c>
      <c r="AB3440" t="s">
        <v>44</v>
      </c>
    </row>
    <row r="3441" spans="1:28" x14ac:dyDescent="0.25">
      <c r="A3441" t="s">
        <v>7328</v>
      </c>
      <c r="B3441" s="1">
        <v>45570</v>
      </c>
      <c r="C3441" t="s">
        <v>1377</v>
      </c>
      <c r="D3441" t="s">
        <v>1378</v>
      </c>
      <c r="E3441">
        <v>27</v>
      </c>
      <c r="F3441" t="s">
        <v>111</v>
      </c>
      <c r="G3441" t="s">
        <v>148</v>
      </c>
      <c r="H3441" t="s">
        <v>149</v>
      </c>
      <c r="I3441" t="s">
        <v>74</v>
      </c>
      <c r="J3441" t="s">
        <v>130</v>
      </c>
      <c r="K3441">
        <v>6</v>
      </c>
      <c r="L3441" s="2">
        <v>3500</v>
      </c>
      <c r="M3441">
        <v>10</v>
      </c>
      <c r="N3441" s="2">
        <v>21000</v>
      </c>
      <c r="O3441" s="2">
        <v>2100</v>
      </c>
      <c r="P3441" s="2">
        <v>18900</v>
      </c>
      <c r="Q3441" s="2">
        <v>12883.06</v>
      </c>
      <c r="R3441" s="2">
        <v>6016.94</v>
      </c>
      <c r="S3441" t="s">
        <v>64</v>
      </c>
      <c r="T3441" t="s">
        <v>263</v>
      </c>
      <c r="U3441" t="s">
        <v>91</v>
      </c>
      <c r="V3441" t="s">
        <v>39</v>
      </c>
      <c r="W3441" t="s">
        <v>124</v>
      </c>
      <c r="X3441" t="s">
        <v>41</v>
      </c>
      <c r="Y3441" t="s">
        <v>56</v>
      </c>
      <c r="Z3441" t="s">
        <v>43</v>
      </c>
      <c r="AA3441" t="s">
        <v>44</v>
      </c>
      <c r="AB3441" t="s">
        <v>44</v>
      </c>
    </row>
    <row r="3442" spans="1:28" x14ac:dyDescent="0.25">
      <c r="A3442" t="s">
        <v>7329</v>
      </c>
      <c r="B3442" s="1">
        <v>45571</v>
      </c>
      <c r="C3442" t="s">
        <v>7330</v>
      </c>
      <c r="D3442" t="s">
        <v>7331</v>
      </c>
      <c r="E3442">
        <v>27</v>
      </c>
      <c r="F3442" t="s">
        <v>31</v>
      </c>
      <c r="G3442" t="s">
        <v>49</v>
      </c>
      <c r="H3442" t="s">
        <v>50</v>
      </c>
      <c r="I3442" t="s">
        <v>51</v>
      </c>
      <c r="J3442" t="s">
        <v>52</v>
      </c>
      <c r="K3442">
        <v>1</v>
      </c>
      <c r="L3442" s="2">
        <v>500</v>
      </c>
      <c r="M3442">
        <v>10</v>
      </c>
      <c r="N3442" s="2">
        <v>500</v>
      </c>
      <c r="O3442" s="2">
        <v>50</v>
      </c>
      <c r="P3442" s="2">
        <v>450</v>
      </c>
      <c r="Q3442" s="2">
        <v>264.42</v>
      </c>
      <c r="R3442" s="2">
        <v>185.58</v>
      </c>
      <c r="S3442" t="s">
        <v>53</v>
      </c>
      <c r="T3442" t="s">
        <v>37</v>
      </c>
      <c r="U3442" t="s">
        <v>38</v>
      </c>
      <c r="V3442" t="s">
        <v>39</v>
      </c>
      <c r="W3442" t="s">
        <v>137</v>
      </c>
      <c r="X3442" t="s">
        <v>97</v>
      </c>
      <c r="Y3442" t="s">
        <v>56</v>
      </c>
      <c r="Z3442" t="s">
        <v>223</v>
      </c>
      <c r="AA3442" t="s">
        <v>44</v>
      </c>
      <c r="AB3442" t="s">
        <v>44</v>
      </c>
    </row>
    <row r="3443" spans="1:28" x14ac:dyDescent="0.25">
      <c r="A3443" t="s">
        <v>7332</v>
      </c>
      <c r="B3443" s="1">
        <v>45571</v>
      </c>
      <c r="C3443" t="s">
        <v>717</v>
      </c>
      <c r="D3443" t="s">
        <v>718</v>
      </c>
      <c r="E3443">
        <v>36</v>
      </c>
      <c r="F3443" t="s">
        <v>31</v>
      </c>
      <c r="G3443" t="s">
        <v>243</v>
      </c>
      <c r="H3443" t="s">
        <v>244</v>
      </c>
      <c r="I3443" t="s">
        <v>103</v>
      </c>
      <c r="J3443" t="s">
        <v>104</v>
      </c>
      <c r="K3443">
        <v>3</v>
      </c>
      <c r="L3443" s="2">
        <v>450</v>
      </c>
      <c r="M3443">
        <v>5</v>
      </c>
      <c r="N3443" s="2">
        <v>1350</v>
      </c>
      <c r="O3443" s="2">
        <v>67.5</v>
      </c>
      <c r="P3443" s="2">
        <v>1282.5</v>
      </c>
      <c r="Q3443" s="2">
        <v>932.1</v>
      </c>
      <c r="R3443" s="2">
        <v>350.4</v>
      </c>
      <c r="S3443" t="s">
        <v>36</v>
      </c>
      <c r="T3443" t="s">
        <v>37</v>
      </c>
      <c r="U3443" t="s">
        <v>38</v>
      </c>
      <c r="V3443" t="s">
        <v>39</v>
      </c>
      <c r="W3443" t="s">
        <v>66</v>
      </c>
      <c r="X3443" t="s">
        <v>97</v>
      </c>
      <c r="Y3443" t="s">
        <v>56</v>
      </c>
      <c r="Z3443" t="s">
        <v>508</v>
      </c>
      <c r="AA3443" t="s">
        <v>44</v>
      </c>
      <c r="AB3443" t="s">
        <v>44</v>
      </c>
    </row>
    <row r="3444" spans="1:28" x14ac:dyDescent="0.25">
      <c r="A3444" t="s">
        <v>7333</v>
      </c>
      <c r="B3444" s="1">
        <v>45571</v>
      </c>
      <c r="C3444" t="s">
        <v>2539</v>
      </c>
      <c r="D3444" t="s">
        <v>2540</v>
      </c>
      <c r="E3444">
        <v>21</v>
      </c>
      <c r="F3444" t="s">
        <v>48</v>
      </c>
      <c r="G3444" t="s">
        <v>134</v>
      </c>
      <c r="H3444" t="s">
        <v>135</v>
      </c>
      <c r="I3444" t="s">
        <v>62</v>
      </c>
      <c r="J3444" t="s">
        <v>130</v>
      </c>
      <c r="K3444">
        <v>2</v>
      </c>
      <c r="L3444" s="2">
        <v>8500</v>
      </c>
      <c r="M3444">
        <v>10</v>
      </c>
      <c r="N3444" s="2">
        <v>17000</v>
      </c>
      <c r="O3444" s="2">
        <v>1700</v>
      </c>
      <c r="P3444" s="2">
        <v>15300</v>
      </c>
      <c r="Q3444" s="2">
        <v>12031.62</v>
      </c>
      <c r="R3444" s="2">
        <v>3268.38</v>
      </c>
      <c r="S3444" t="s">
        <v>36</v>
      </c>
      <c r="T3444" t="s">
        <v>105</v>
      </c>
      <c r="U3444" t="s">
        <v>106</v>
      </c>
      <c r="V3444" t="s">
        <v>39</v>
      </c>
      <c r="W3444" t="s">
        <v>40</v>
      </c>
      <c r="X3444" t="s">
        <v>97</v>
      </c>
      <c r="Y3444" t="s">
        <v>56</v>
      </c>
      <c r="Z3444" t="s">
        <v>43</v>
      </c>
      <c r="AA3444" t="s">
        <v>44</v>
      </c>
      <c r="AB3444" t="s">
        <v>44</v>
      </c>
    </row>
    <row r="3445" spans="1:28" x14ac:dyDescent="0.25">
      <c r="A3445" t="s">
        <v>7334</v>
      </c>
      <c r="B3445" s="1">
        <v>45571</v>
      </c>
      <c r="C3445" t="s">
        <v>1935</v>
      </c>
      <c r="D3445" t="s">
        <v>1936</v>
      </c>
      <c r="E3445">
        <v>24</v>
      </c>
      <c r="F3445" t="s">
        <v>31</v>
      </c>
      <c r="G3445" t="s">
        <v>197</v>
      </c>
      <c r="H3445" t="s">
        <v>198</v>
      </c>
      <c r="I3445" t="s">
        <v>74</v>
      </c>
      <c r="J3445" t="s">
        <v>75</v>
      </c>
      <c r="K3445">
        <v>3</v>
      </c>
      <c r="L3445" s="2">
        <v>2600</v>
      </c>
      <c r="M3445">
        <v>10</v>
      </c>
      <c r="N3445" s="2">
        <v>7800</v>
      </c>
      <c r="O3445" s="2">
        <v>780</v>
      </c>
      <c r="P3445" s="2">
        <v>7020</v>
      </c>
      <c r="Q3445" s="2">
        <v>4318.49</v>
      </c>
      <c r="R3445" s="2">
        <v>2701.51</v>
      </c>
      <c r="S3445" t="s">
        <v>64</v>
      </c>
      <c r="T3445" t="s">
        <v>153</v>
      </c>
      <c r="U3445" t="s">
        <v>154</v>
      </c>
      <c r="V3445" t="s">
        <v>39</v>
      </c>
      <c r="W3445" t="s">
        <v>66</v>
      </c>
      <c r="X3445" t="s">
        <v>97</v>
      </c>
      <c r="Y3445" t="s">
        <v>56</v>
      </c>
      <c r="Z3445" t="s">
        <v>43</v>
      </c>
      <c r="AA3445" t="s">
        <v>44</v>
      </c>
      <c r="AB3445" t="s">
        <v>44</v>
      </c>
    </row>
    <row r="3446" spans="1:28" x14ac:dyDescent="0.25">
      <c r="A3446" t="s">
        <v>7335</v>
      </c>
      <c r="B3446" s="1">
        <v>45571</v>
      </c>
      <c r="C3446" t="s">
        <v>4887</v>
      </c>
      <c r="D3446" t="s">
        <v>4888</v>
      </c>
      <c r="E3446">
        <v>30</v>
      </c>
      <c r="F3446" t="s">
        <v>31</v>
      </c>
      <c r="G3446" t="s">
        <v>298</v>
      </c>
      <c r="H3446" t="s">
        <v>299</v>
      </c>
      <c r="I3446" t="s">
        <v>103</v>
      </c>
      <c r="J3446" t="s">
        <v>104</v>
      </c>
      <c r="K3446">
        <v>1</v>
      </c>
      <c r="L3446" s="2">
        <v>700</v>
      </c>
      <c r="M3446">
        <v>10</v>
      </c>
      <c r="N3446" s="2">
        <v>700</v>
      </c>
      <c r="O3446" s="2">
        <v>70</v>
      </c>
      <c r="P3446" s="2">
        <v>630</v>
      </c>
      <c r="Q3446" s="2">
        <v>461.06</v>
      </c>
      <c r="R3446" s="2">
        <v>168.94</v>
      </c>
      <c r="S3446" t="s">
        <v>64</v>
      </c>
      <c r="T3446" t="s">
        <v>54</v>
      </c>
      <c r="U3446" t="s">
        <v>55</v>
      </c>
      <c r="V3446" t="s">
        <v>39</v>
      </c>
      <c r="W3446" t="s">
        <v>137</v>
      </c>
      <c r="X3446" t="s">
        <v>67</v>
      </c>
      <c r="Y3446" t="s">
        <v>56</v>
      </c>
      <c r="Z3446" t="s">
        <v>223</v>
      </c>
      <c r="AA3446" t="s">
        <v>44</v>
      </c>
      <c r="AB3446" t="s">
        <v>44</v>
      </c>
    </row>
    <row r="3447" spans="1:28" x14ac:dyDescent="0.25">
      <c r="A3447" t="s">
        <v>7336</v>
      </c>
      <c r="B3447" s="1">
        <v>45571</v>
      </c>
      <c r="C3447" t="s">
        <v>4378</v>
      </c>
      <c r="D3447" t="s">
        <v>4379</v>
      </c>
      <c r="E3447">
        <v>46</v>
      </c>
      <c r="F3447" t="s">
        <v>31</v>
      </c>
      <c r="G3447" t="s">
        <v>561</v>
      </c>
      <c r="H3447" t="s">
        <v>562</v>
      </c>
      <c r="I3447" t="s">
        <v>34</v>
      </c>
      <c r="J3447" t="s">
        <v>143</v>
      </c>
      <c r="K3447">
        <v>2</v>
      </c>
      <c r="L3447" s="2">
        <v>900</v>
      </c>
      <c r="M3447">
        <v>15</v>
      </c>
      <c r="N3447" s="2">
        <v>1800</v>
      </c>
      <c r="O3447" s="2">
        <v>270</v>
      </c>
      <c r="P3447" s="2">
        <v>1530</v>
      </c>
      <c r="Q3447" s="2">
        <v>875.89</v>
      </c>
      <c r="R3447" s="2">
        <v>654.11</v>
      </c>
      <c r="S3447" t="s">
        <v>53</v>
      </c>
      <c r="T3447" t="s">
        <v>263</v>
      </c>
      <c r="U3447" t="s">
        <v>91</v>
      </c>
      <c r="V3447" t="s">
        <v>39</v>
      </c>
      <c r="W3447" t="s">
        <v>66</v>
      </c>
      <c r="X3447" t="s">
        <v>41</v>
      </c>
      <c r="Y3447" t="s">
        <v>56</v>
      </c>
      <c r="Z3447" t="s">
        <v>107</v>
      </c>
      <c r="AA3447" t="s">
        <v>44</v>
      </c>
      <c r="AB3447" t="s">
        <v>44</v>
      </c>
    </row>
    <row r="3448" spans="1:28" x14ac:dyDescent="0.25">
      <c r="A3448" t="s">
        <v>7337</v>
      </c>
      <c r="B3448" s="1">
        <v>45571</v>
      </c>
      <c r="C3448" t="s">
        <v>7338</v>
      </c>
      <c r="D3448" t="s">
        <v>7339</v>
      </c>
      <c r="E3448">
        <v>38</v>
      </c>
      <c r="F3448" t="s">
        <v>48</v>
      </c>
      <c r="G3448" t="s">
        <v>436</v>
      </c>
      <c r="H3448" t="s">
        <v>437</v>
      </c>
      <c r="I3448" t="s">
        <v>74</v>
      </c>
      <c r="J3448" t="s">
        <v>190</v>
      </c>
      <c r="K3448">
        <v>1</v>
      </c>
      <c r="L3448" s="2">
        <v>1800</v>
      </c>
      <c r="M3448">
        <v>10</v>
      </c>
      <c r="N3448" s="2">
        <v>1800</v>
      </c>
      <c r="O3448" s="2">
        <v>180</v>
      </c>
      <c r="P3448" s="2">
        <v>1620</v>
      </c>
      <c r="Q3448" s="2">
        <v>997.27</v>
      </c>
      <c r="R3448" s="2">
        <v>622.73</v>
      </c>
      <c r="S3448" t="s">
        <v>53</v>
      </c>
      <c r="T3448" t="s">
        <v>37</v>
      </c>
      <c r="U3448" t="s">
        <v>38</v>
      </c>
      <c r="V3448" t="s">
        <v>39</v>
      </c>
      <c r="W3448" t="s">
        <v>66</v>
      </c>
      <c r="X3448" t="s">
        <v>97</v>
      </c>
      <c r="Y3448" t="s">
        <v>56</v>
      </c>
      <c r="Z3448" t="s">
        <v>43</v>
      </c>
      <c r="AA3448" t="s">
        <v>44</v>
      </c>
      <c r="AB3448" t="s">
        <v>44</v>
      </c>
    </row>
    <row r="3449" spans="1:28" x14ac:dyDescent="0.25">
      <c r="A3449" t="s">
        <v>7340</v>
      </c>
      <c r="B3449" s="1">
        <v>45571</v>
      </c>
      <c r="C3449" t="s">
        <v>7341</v>
      </c>
      <c r="D3449" t="s">
        <v>7342</v>
      </c>
      <c r="E3449">
        <v>58</v>
      </c>
      <c r="F3449" t="s">
        <v>31</v>
      </c>
      <c r="G3449" t="s">
        <v>202</v>
      </c>
      <c r="H3449" t="s">
        <v>203</v>
      </c>
      <c r="I3449" t="s">
        <v>103</v>
      </c>
      <c r="J3449" t="s">
        <v>104</v>
      </c>
      <c r="K3449">
        <v>1</v>
      </c>
      <c r="L3449" s="2">
        <v>550</v>
      </c>
      <c r="M3449">
        <v>10</v>
      </c>
      <c r="N3449" s="2">
        <v>550</v>
      </c>
      <c r="O3449" s="2">
        <v>55</v>
      </c>
      <c r="P3449" s="2">
        <v>495</v>
      </c>
      <c r="Q3449" s="2">
        <v>404.43</v>
      </c>
      <c r="R3449" s="2">
        <v>90.57</v>
      </c>
      <c r="S3449" t="s">
        <v>53</v>
      </c>
      <c r="T3449" t="s">
        <v>163</v>
      </c>
      <c r="U3449" t="s">
        <v>164</v>
      </c>
      <c r="V3449" t="s">
        <v>39</v>
      </c>
      <c r="W3449" t="s">
        <v>92</v>
      </c>
      <c r="X3449" t="s">
        <v>41</v>
      </c>
      <c r="Y3449" t="s">
        <v>56</v>
      </c>
      <c r="Z3449" t="s">
        <v>223</v>
      </c>
      <c r="AA3449" t="s">
        <v>44</v>
      </c>
      <c r="AB3449" t="s">
        <v>44</v>
      </c>
    </row>
    <row r="3450" spans="1:28" x14ac:dyDescent="0.25">
      <c r="A3450" t="s">
        <v>7343</v>
      </c>
      <c r="B3450" s="1">
        <v>45571</v>
      </c>
      <c r="C3450" t="s">
        <v>5850</v>
      </c>
      <c r="D3450" t="s">
        <v>5851</v>
      </c>
      <c r="E3450">
        <v>26</v>
      </c>
      <c r="F3450" t="s">
        <v>48</v>
      </c>
      <c r="G3450" t="s">
        <v>32</v>
      </c>
      <c r="H3450" t="s">
        <v>33</v>
      </c>
      <c r="I3450" t="s">
        <v>34</v>
      </c>
      <c r="J3450" t="s">
        <v>35</v>
      </c>
      <c r="K3450">
        <v>2</v>
      </c>
      <c r="L3450" s="2">
        <v>55000</v>
      </c>
      <c r="M3450">
        <v>10</v>
      </c>
      <c r="N3450" s="2">
        <v>110000</v>
      </c>
      <c r="O3450" s="2">
        <v>11000</v>
      </c>
      <c r="P3450" s="2">
        <v>99000</v>
      </c>
      <c r="Q3450" s="2">
        <v>70014.77</v>
      </c>
      <c r="R3450" s="2">
        <v>28985.23</v>
      </c>
      <c r="S3450" t="s">
        <v>53</v>
      </c>
      <c r="T3450" t="s">
        <v>407</v>
      </c>
      <c r="U3450" t="s">
        <v>408</v>
      </c>
      <c r="V3450" t="s">
        <v>39</v>
      </c>
      <c r="W3450" t="s">
        <v>40</v>
      </c>
      <c r="X3450" t="s">
        <v>97</v>
      </c>
      <c r="Y3450" t="s">
        <v>42</v>
      </c>
      <c r="Z3450" t="s">
        <v>43</v>
      </c>
      <c r="AA3450" t="s">
        <v>44</v>
      </c>
      <c r="AB3450" t="s">
        <v>44</v>
      </c>
    </row>
    <row r="3451" spans="1:28" x14ac:dyDescent="0.25">
      <c r="A3451" t="s">
        <v>7344</v>
      </c>
      <c r="B3451" s="1">
        <v>45571</v>
      </c>
      <c r="C3451" t="s">
        <v>7345</v>
      </c>
      <c r="D3451" t="s">
        <v>7346</v>
      </c>
      <c r="E3451">
        <v>43</v>
      </c>
      <c r="F3451" t="s">
        <v>31</v>
      </c>
      <c r="G3451" t="s">
        <v>561</v>
      </c>
      <c r="H3451" t="s">
        <v>562</v>
      </c>
      <c r="I3451" t="s">
        <v>34</v>
      </c>
      <c r="J3451" t="s">
        <v>143</v>
      </c>
      <c r="K3451">
        <v>1</v>
      </c>
      <c r="L3451" s="2">
        <v>900</v>
      </c>
      <c r="M3451">
        <v>15</v>
      </c>
      <c r="N3451" s="2">
        <v>900</v>
      </c>
      <c r="O3451" s="2">
        <v>135</v>
      </c>
      <c r="P3451" s="2">
        <v>765</v>
      </c>
      <c r="Q3451" s="2">
        <v>600.29999999999995</v>
      </c>
      <c r="R3451" s="2">
        <v>164.7</v>
      </c>
      <c r="S3451" t="s">
        <v>36</v>
      </c>
      <c r="T3451" t="s">
        <v>122</v>
      </c>
      <c r="U3451" t="s">
        <v>123</v>
      </c>
      <c r="V3451" t="s">
        <v>39</v>
      </c>
      <c r="W3451" t="s">
        <v>137</v>
      </c>
      <c r="X3451" t="s">
        <v>97</v>
      </c>
      <c r="Y3451" t="s">
        <v>56</v>
      </c>
      <c r="Z3451" t="s">
        <v>43</v>
      </c>
      <c r="AA3451" t="s">
        <v>44</v>
      </c>
      <c r="AB3451" t="s">
        <v>44</v>
      </c>
    </row>
    <row r="3452" spans="1:28" x14ac:dyDescent="0.25">
      <c r="A3452" t="s">
        <v>7347</v>
      </c>
      <c r="B3452" s="1">
        <v>45572</v>
      </c>
      <c r="C3452" t="s">
        <v>5074</v>
      </c>
      <c r="D3452" t="s">
        <v>5075</v>
      </c>
      <c r="E3452">
        <v>57</v>
      </c>
      <c r="F3452" t="s">
        <v>31</v>
      </c>
      <c r="G3452" t="s">
        <v>32</v>
      </c>
      <c r="H3452" t="s">
        <v>33</v>
      </c>
      <c r="I3452" t="s">
        <v>34</v>
      </c>
      <c r="J3452" t="s">
        <v>35</v>
      </c>
      <c r="K3452">
        <v>1</v>
      </c>
      <c r="L3452" s="2">
        <v>55000</v>
      </c>
      <c r="M3452">
        <v>10</v>
      </c>
      <c r="N3452" s="2">
        <v>55000</v>
      </c>
      <c r="O3452" s="2">
        <v>5500</v>
      </c>
      <c r="P3452" s="2">
        <v>49500</v>
      </c>
      <c r="Q3452" s="2">
        <v>39665.83</v>
      </c>
      <c r="R3452" s="2">
        <v>9834.17</v>
      </c>
      <c r="S3452" t="s">
        <v>64</v>
      </c>
      <c r="T3452" t="s">
        <v>222</v>
      </c>
      <c r="U3452" t="s">
        <v>38</v>
      </c>
      <c r="V3452" t="s">
        <v>39</v>
      </c>
      <c r="W3452" t="s">
        <v>124</v>
      </c>
      <c r="X3452" t="s">
        <v>97</v>
      </c>
      <c r="Y3452" t="s">
        <v>56</v>
      </c>
      <c r="Z3452" t="s">
        <v>43</v>
      </c>
      <c r="AA3452" t="s">
        <v>44</v>
      </c>
      <c r="AB3452" t="s">
        <v>44</v>
      </c>
    </row>
    <row r="3453" spans="1:28" x14ac:dyDescent="0.25">
      <c r="A3453" t="s">
        <v>7348</v>
      </c>
      <c r="B3453" s="1">
        <v>45572</v>
      </c>
      <c r="C3453" t="s">
        <v>5004</v>
      </c>
      <c r="D3453" t="s">
        <v>5005</v>
      </c>
      <c r="E3453">
        <v>57</v>
      </c>
      <c r="F3453" t="s">
        <v>48</v>
      </c>
      <c r="G3453" t="s">
        <v>101</v>
      </c>
      <c r="H3453" t="s">
        <v>102</v>
      </c>
      <c r="I3453" t="s">
        <v>103</v>
      </c>
      <c r="J3453" t="s">
        <v>104</v>
      </c>
      <c r="K3453">
        <v>2</v>
      </c>
      <c r="L3453" s="2">
        <v>1800</v>
      </c>
      <c r="M3453">
        <v>15</v>
      </c>
      <c r="N3453" s="2">
        <v>3600</v>
      </c>
      <c r="O3453" s="2">
        <v>540</v>
      </c>
      <c r="P3453" s="2">
        <v>3060</v>
      </c>
      <c r="Q3453" s="2">
        <v>2475.7600000000002</v>
      </c>
      <c r="R3453" s="2">
        <v>584.24</v>
      </c>
      <c r="S3453" t="s">
        <v>53</v>
      </c>
      <c r="T3453" t="s">
        <v>222</v>
      </c>
      <c r="U3453" t="s">
        <v>38</v>
      </c>
      <c r="V3453" t="s">
        <v>39</v>
      </c>
      <c r="W3453" t="s">
        <v>124</v>
      </c>
      <c r="X3453" t="s">
        <v>67</v>
      </c>
      <c r="Y3453" t="s">
        <v>56</v>
      </c>
      <c r="Z3453" t="s">
        <v>223</v>
      </c>
      <c r="AA3453" t="s">
        <v>68</v>
      </c>
      <c r="AB3453" t="s">
        <v>44</v>
      </c>
    </row>
    <row r="3454" spans="1:28" x14ac:dyDescent="0.25">
      <c r="A3454" t="s">
        <v>7349</v>
      </c>
      <c r="B3454" s="1">
        <v>45572</v>
      </c>
      <c r="C3454" t="s">
        <v>848</v>
      </c>
      <c r="D3454" t="s">
        <v>849</v>
      </c>
      <c r="E3454">
        <v>23</v>
      </c>
      <c r="F3454" t="s">
        <v>48</v>
      </c>
      <c r="G3454" t="s">
        <v>227</v>
      </c>
      <c r="H3454" t="s">
        <v>228</v>
      </c>
      <c r="I3454" t="s">
        <v>74</v>
      </c>
      <c r="J3454" t="s">
        <v>75</v>
      </c>
      <c r="K3454">
        <v>2</v>
      </c>
      <c r="L3454" s="2">
        <v>1400</v>
      </c>
      <c r="M3454">
        <v>0</v>
      </c>
      <c r="N3454" s="2">
        <v>2800</v>
      </c>
      <c r="O3454" s="2">
        <v>0</v>
      </c>
      <c r="P3454" s="2">
        <v>2800</v>
      </c>
      <c r="Q3454" s="2">
        <v>1934.45</v>
      </c>
      <c r="R3454" s="2">
        <v>865.55</v>
      </c>
      <c r="S3454" t="s">
        <v>64</v>
      </c>
      <c r="T3454" t="s">
        <v>114</v>
      </c>
      <c r="U3454" t="s">
        <v>115</v>
      </c>
      <c r="V3454" t="s">
        <v>39</v>
      </c>
      <c r="W3454" t="s">
        <v>66</v>
      </c>
      <c r="X3454" t="s">
        <v>97</v>
      </c>
      <c r="Y3454" t="s">
        <v>56</v>
      </c>
      <c r="Z3454" t="s">
        <v>43</v>
      </c>
      <c r="AA3454" t="s">
        <v>44</v>
      </c>
      <c r="AB3454" t="s">
        <v>44</v>
      </c>
    </row>
    <row r="3455" spans="1:28" x14ac:dyDescent="0.25">
      <c r="A3455" t="s">
        <v>7350</v>
      </c>
      <c r="B3455" s="1">
        <v>45572</v>
      </c>
      <c r="C3455" t="s">
        <v>2057</v>
      </c>
      <c r="D3455" t="s">
        <v>2058</v>
      </c>
      <c r="E3455">
        <v>30</v>
      </c>
      <c r="F3455" t="s">
        <v>48</v>
      </c>
      <c r="G3455" t="s">
        <v>72</v>
      </c>
      <c r="H3455" t="s">
        <v>73</v>
      </c>
      <c r="I3455" t="s">
        <v>74</v>
      </c>
      <c r="J3455" t="s">
        <v>75</v>
      </c>
      <c r="K3455">
        <v>2</v>
      </c>
      <c r="L3455" s="2">
        <v>2200</v>
      </c>
      <c r="M3455">
        <v>10</v>
      </c>
      <c r="N3455" s="2">
        <v>4400</v>
      </c>
      <c r="O3455" s="2">
        <v>440</v>
      </c>
      <c r="P3455" s="2">
        <v>3960</v>
      </c>
      <c r="Q3455" s="2">
        <v>3012.53</v>
      </c>
      <c r="R3455" s="2">
        <v>947.47</v>
      </c>
      <c r="S3455" t="s">
        <v>53</v>
      </c>
      <c r="T3455" t="s">
        <v>65</v>
      </c>
      <c r="U3455" t="s">
        <v>65</v>
      </c>
      <c r="V3455" t="s">
        <v>39</v>
      </c>
      <c r="W3455" t="s">
        <v>124</v>
      </c>
      <c r="X3455" t="s">
        <v>41</v>
      </c>
      <c r="Y3455" t="s">
        <v>42</v>
      </c>
      <c r="Z3455" t="s">
        <v>43</v>
      </c>
      <c r="AA3455" t="s">
        <v>44</v>
      </c>
      <c r="AB3455" t="s">
        <v>44</v>
      </c>
    </row>
    <row r="3456" spans="1:28" x14ac:dyDescent="0.25">
      <c r="A3456" t="s">
        <v>7351</v>
      </c>
      <c r="B3456" s="1">
        <v>45572</v>
      </c>
      <c r="C3456" t="s">
        <v>5916</v>
      </c>
      <c r="D3456" t="s">
        <v>5917</v>
      </c>
      <c r="E3456">
        <v>56</v>
      </c>
      <c r="F3456" t="s">
        <v>48</v>
      </c>
      <c r="G3456" t="s">
        <v>72</v>
      </c>
      <c r="H3456" t="s">
        <v>73</v>
      </c>
      <c r="I3456" t="s">
        <v>74</v>
      </c>
      <c r="J3456" t="s">
        <v>75</v>
      </c>
      <c r="K3456">
        <v>3</v>
      </c>
      <c r="L3456" s="2">
        <v>2200</v>
      </c>
      <c r="M3456">
        <v>5</v>
      </c>
      <c r="N3456" s="2">
        <v>6600</v>
      </c>
      <c r="O3456" s="2">
        <v>330</v>
      </c>
      <c r="P3456" s="2">
        <v>6270</v>
      </c>
      <c r="Q3456" s="2">
        <v>4128.33</v>
      </c>
      <c r="R3456" s="2">
        <v>2141.67</v>
      </c>
      <c r="S3456" t="s">
        <v>53</v>
      </c>
      <c r="T3456" t="s">
        <v>114</v>
      </c>
      <c r="U3456" t="s">
        <v>115</v>
      </c>
      <c r="V3456" t="s">
        <v>39</v>
      </c>
      <c r="W3456" t="s">
        <v>124</v>
      </c>
      <c r="X3456" t="s">
        <v>41</v>
      </c>
      <c r="Y3456" t="s">
        <v>56</v>
      </c>
      <c r="Z3456" t="s">
        <v>43</v>
      </c>
      <c r="AA3456" t="s">
        <v>44</v>
      </c>
      <c r="AB3456" t="s">
        <v>44</v>
      </c>
    </row>
    <row r="3457" spans="1:28" x14ac:dyDescent="0.25">
      <c r="A3457" t="s">
        <v>7352</v>
      </c>
      <c r="B3457" s="1">
        <v>45572</v>
      </c>
      <c r="C3457" t="s">
        <v>1069</v>
      </c>
      <c r="D3457" t="s">
        <v>1070</v>
      </c>
      <c r="E3457">
        <v>55</v>
      </c>
      <c r="F3457" t="s">
        <v>31</v>
      </c>
      <c r="G3457" t="s">
        <v>212</v>
      </c>
      <c r="H3457" t="s">
        <v>213</v>
      </c>
      <c r="I3457" t="s">
        <v>51</v>
      </c>
      <c r="J3457" t="s">
        <v>52</v>
      </c>
      <c r="K3457">
        <v>2</v>
      </c>
      <c r="L3457" s="2">
        <v>400</v>
      </c>
      <c r="M3457">
        <v>0</v>
      </c>
      <c r="N3457" s="2">
        <v>800</v>
      </c>
      <c r="O3457" s="2">
        <v>0</v>
      </c>
      <c r="P3457" s="2">
        <v>800</v>
      </c>
      <c r="Q3457" s="2">
        <v>638.91</v>
      </c>
      <c r="R3457" s="2">
        <v>161.09</v>
      </c>
      <c r="S3457" t="s">
        <v>53</v>
      </c>
      <c r="T3457" t="s">
        <v>263</v>
      </c>
      <c r="U3457" t="s">
        <v>91</v>
      </c>
      <c r="V3457" t="s">
        <v>39</v>
      </c>
      <c r="W3457" t="s">
        <v>66</v>
      </c>
      <c r="X3457" t="s">
        <v>67</v>
      </c>
      <c r="Y3457" t="s">
        <v>42</v>
      </c>
      <c r="Z3457" t="s">
        <v>508</v>
      </c>
      <c r="AA3457" t="s">
        <v>44</v>
      </c>
      <c r="AB3457" t="s">
        <v>44</v>
      </c>
    </row>
    <row r="3458" spans="1:28" x14ac:dyDescent="0.25">
      <c r="A3458" t="s">
        <v>7353</v>
      </c>
      <c r="B3458" s="1">
        <v>45572</v>
      </c>
      <c r="C3458" t="s">
        <v>2070</v>
      </c>
      <c r="D3458" t="s">
        <v>2071</v>
      </c>
      <c r="E3458">
        <v>57</v>
      </c>
      <c r="F3458" t="s">
        <v>48</v>
      </c>
      <c r="G3458" t="s">
        <v>81</v>
      </c>
      <c r="H3458" t="s">
        <v>82</v>
      </c>
      <c r="I3458" t="s">
        <v>51</v>
      </c>
      <c r="J3458" t="s">
        <v>52</v>
      </c>
      <c r="K3458">
        <v>2</v>
      </c>
      <c r="L3458" s="2">
        <v>600</v>
      </c>
      <c r="M3458">
        <v>20</v>
      </c>
      <c r="N3458" s="2">
        <v>1200</v>
      </c>
      <c r="O3458" s="2">
        <v>240</v>
      </c>
      <c r="P3458" s="2">
        <v>960</v>
      </c>
      <c r="Q3458" s="2">
        <v>710.82</v>
      </c>
      <c r="R3458" s="2">
        <v>249.18</v>
      </c>
      <c r="S3458" t="s">
        <v>36</v>
      </c>
      <c r="T3458" t="s">
        <v>65</v>
      </c>
      <c r="U3458" t="s">
        <v>65</v>
      </c>
      <c r="V3458" t="s">
        <v>39</v>
      </c>
      <c r="W3458" t="s">
        <v>92</v>
      </c>
      <c r="X3458" t="s">
        <v>41</v>
      </c>
      <c r="Y3458" t="s">
        <v>56</v>
      </c>
      <c r="Z3458" t="s">
        <v>43</v>
      </c>
      <c r="AA3458" t="s">
        <v>44</v>
      </c>
      <c r="AB3458" t="s">
        <v>44</v>
      </c>
    </row>
    <row r="3459" spans="1:28" x14ac:dyDescent="0.25">
      <c r="A3459" t="s">
        <v>7354</v>
      </c>
      <c r="B3459" s="1">
        <v>45572</v>
      </c>
      <c r="C3459" t="s">
        <v>1036</v>
      </c>
      <c r="D3459" t="s">
        <v>1037</v>
      </c>
      <c r="E3459">
        <v>59</v>
      </c>
      <c r="F3459" t="s">
        <v>48</v>
      </c>
      <c r="G3459" t="s">
        <v>436</v>
      </c>
      <c r="H3459" t="s">
        <v>437</v>
      </c>
      <c r="I3459" t="s">
        <v>74</v>
      </c>
      <c r="J3459" t="s">
        <v>190</v>
      </c>
      <c r="K3459">
        <v>3</v>
      </c>
      <c r="L3459" s="2">
        <v>1800</v>
      </c>
      <c r="M3459">
        <v>15</v>
      </c>
      <c r="N3459" s="2">
        <v>5400</v>
      </c>
      <c r="O3459" s="2">
        <v>810</v>
      </c>
      <c r="P3459" s="2">
        <v>4590</v>
      </c>
      <c r="Q3459" s="2">
        <v>3548.41</v>
      </c>
      <c r="R3459" s="2">
        <v>1041.5899999999999</v>
      </c>
      <c r="S3459" t="s">
        <v>53</v>
      </c>
      <c r="T3459" t="s">
        <v>90</v>
      </c>
      <c r="U3459" t="s">
        <v>91</v>
      </c>
      <c r="V3459" t="s">
        <v>39</v>
      </c>
      <c r="W3459" t="s">
        <v>40</v>
      </c>
      <c r="X3459" t="s">
        <v>97</v>
      </c>
      <c r="Y3459" t="s">
        <v>56</v>
      </c>
      <c r="Z3459" t="s">
        <v>43</v>
      </c>
      <c r="AA3459" t="s">
        <v>44</v>
      </c>
      <c r="AB3459" t="s">
        <v>44</v>
      </c>
    </row>
    <row r="3460" spans="1:28" x14ac:dyDescent="0.25">
      <c r="A3460" t="s">
        <v>7355</v>
      </c>
      <c r="B3460" s="1">
        <v>45572</v>
      </c>
      <c r="C3460" t="s">
        <v>3083</v>
      </c>
      <c r="D3460" t="s">
        <v>3084</v>
      </c>
      <c r="E3460">
        <v>30</v>
      </c>
      <c r="F3460" t="s">
        <v>48</v>
      </c>
      <c r="G3460" t="s">
        <v>112</v>
      </c>
      <c r="H3460" t="s">
        <v>113</v>
      </c>
      <c r="I3460" t="s">
        <v>103</v>
      </c>
      <c r="J3460" t="s">
        <v>104</v>
      </c>
      <c r="K3460">
        <v>1</v>
      </c>
      <c r="L3460" s="2">
        <v>650</v>
      </c>
      <c r="M3460">
        <v>5</v>
      </c>
      <c r="N3460" s="2">
        <v>650</v>
      </c>
      <c r="O3460" s="2">
        <v>32.5</v>
      </c>
      <c r="P3460" s="2">
        <v>617.5</v>
      </c>
      <c r="Q3460" s="2">
        <v>421.71</v>
      </c>
      <c r="R3460" s="2">
        <v>195.79</v>
      </c>
      <c r="S3460" t="s">
        <v>53</v>
      </c>
      <c r="T3460" t="s">
        <v>275</v>
      </c>
      <c r="U3460" t="s">
        <v>123</v>
      </c>
      <c r="V3460" t="s">
        <v>39</v>
      </c>
      <c r="W3460" t="s">
        <v>83</v>
      </c>
      <c r="X3460" t="s">
        <v>67</v>
      </c>
      <c r="Y3460" t="s">
        <v>56</v>
      </c>
      <c r="Z3460" t="s">
        <v>43</v>
      </c>
      <c r="AA3460" t="s">
        <v>44</v>
      </c>
      <c r="AB3460" t="s">
        <v>44</v>
      </c>
    </row>
    <row r="3461" spans="1:28" x14ac:dyDescent="0.25">
      <c r="A3461" t="s">
        <v>7356</v>
      </c>
      <c r="B3461" s="1">
        <v>45572</v>
      </c>
      <c r="C3461" t="s">
        <v>1180</v>
      </c>
      <c r="D3461" t="s">
        <v>1181</v>
      </c>
      <c r="E3461">
        <v>43</v>
      </c>
      <c r="F3461" t="s">
        <v>48</v>
      </c>
      <c r="G3461" t="s">
        <v>273</v>
      </c>
      <c r="H3461" t="s">
        <v>274</v>
      </c>
      <c r="I3461" t="s">
        <v>51</v>
      </c>
      <c r="J3461" t="s">
        <v>52</v>
      </c>
      <c r="K3461">
        <v>6</v>
      </c>
      <c r="L3461" s="2">
        <v>250</v>
      </c>
      <c r="M3461">
        <v>30</v>
      </c>
      <c r="N3461" s="2">
        <v>1500</v>
      </c>
      <c r="O3461" s="2">
        <v>450</v>
      </c>
      <c r="P3461" s="2">
        <v>1050</v>
      </c>
      <c r="Q3461" s="2">
        <v>716.58</v>
      </c>
      <c r="R3461" s="2">
        <v>333.42</v>
      </c>
      <c r="S3461" t="s">
        <v>53</v>
      </c>
      <c r="T3461" t="s">
        <v>275</v>
      </c>
      <c r="U3461" t="s">
        <v>123</v>
      </c>
      <c r="V3461" t="s">
        <v>39</v>
      </c>
      <c r="W3461" t="s">
        <v>92</v>
      </c>
      <c r="X3461" t="s">
        <v>67</v>
      </c>
      <c r="Y3461" t="s">
        <v>56</v>
      </c>
      <c r="Z3461" t="s">
        <v>43</v>
      </c>
      <c r="AA3461" t="s">
        <v>44</v>
      </c>
      <c r="AB3461" t="s">
        <v>44</v>
      </c>
    </row>
    <row r="3462" spans="1:28" x14ac:dyDescent="0.25">
      <c r="A3462" t="s">
        <v>7357</v>
      </c>
      <c r="B3462" s="1">
        <v>45572</v>
      </c>
      <c r="C3462" t="s">
        <v>4862</v>
      </c>
      <c r="D3462" t="s">
        <v>4863</v>
      </c>
      <c r="E3462">
        <v>52</v>
      </c>
      <c r="F3462" t="s">
        <v>31</v>
      </c>
      <c r="G3462" t="s">
        <v>188</v>
      </c>
      <c r="H3462" t="s">
        <v>189</v>
      </c>
      <c r="I3462" t="s">
        <v>34</v>
      </c>
      <c r="J3462" t="s">
        <v>190</v>
      </c>
      <c r="K3462">
        <v>1</v>
      </c>
      <c r="L3462" s="2">
        <v>1800</v>
      </c>
      <c r="M3462">
        <v>10</v>
      </c>
      <c r="N3462" s="2">
        <v>1800</v>
      </c>
      <c r="O3462" s="2">
        <v>180</v>
      </c>
      <c r="P3462" s="2">
        <v>1620</v>
      </c>
      <c r="Q3462" s="2">
        <v>1258.72</v>
      </c>
      <c r="R3462" s="2">
        <v>361.28</v>
      </c>
      <c r="S3462" t="s">
        <v>36</v>
      </c>
      <c r="T3462" t="s">
        <v>76</v>
      </c>
      <c r="U3462" t="s">
        <v>77</v>
      </c>
      <c r="V3462" t="s">
        <v>39</v>
      </c>
      <c r="W3462" t="s">
        <v>124</v>
      </c>
      <c r="X3462" t="s">
        <v>97</v>
      </c>
      <c r="Y3462" t="s">
        <v>56</v>
      </c>
      <c r="Z3462" t="s">
        <v>43</v>
      </c>
      <c r="AA3462" t="s">
        <v>44</v>
      </c>
      <c r="AB3462" t="s">
        <v>44</v>
      </c>
    </row>
    <row r="3463" spans="1:28" x14ac:dyDescent="0.25">
      <c r="A3463" t="s">
        <v>7358</v>
      </c>
      <c r="B3463" s="1">
        <v>45572</v>
      </c>
      <c r="C3463" t="s">
        <v>1646</v>
      </c>
      <c r="D3463" t="s">
        <v>1647</v>
      </c>
      <c r="E3463">
        <v>56</v>
      </c>
      <c r="F3463" t="s">
        <v>111</v>
      </c>
      <c r="G3463" t="s">
        <v>207</v>
      </c>
      <c r="H3463" t="s">
        <v>208</v>
      </c>
      <c r="I3463" t="s">
        <v>34</v>
      </c>
      <c r="J3463" t="s">
        <v>143</v>
      </c>
      <c r="K3463">
        <v>1</v>
      </c>
      <c r="L3463" s="2">
        <v>18000</v>
      </c>
      <c r="M3463">
        <v>10</v>
      </c>
      <c r="N3463" s="2">
        <v>18000</v>
      </c>
      <c r="O3463" s="2">
        <v>1800</v>
      </c>
      <c r="P3463" s="2">
        <v>16200</v>
      </c>
      <c r="Q3463" s="2">
        <v>11674.48</v>
      </c>
      <c r="R3463" s="2">
        <v>4525.5200000000004</v>
      </c>
      <c r="S3463" t="s">
        <v>64</v>
      </c>
      <c r="T3463" t="s">
        <v>222</v>
      </c>
      <c r="U3463" t="s">
        <v>38</v>
      </c>
      <c r="V3463" t="s">
        <v>39</v>
      </c>
      <c r="W3463" t="s">
        <v>92</v>
      </c>
      <c r="X3463" t="s">
        <v>41</v>
      </c>
      <c r="Y3463" t="s">
        <v>42</v>
      </c>
      <c r="Z3463" t="s">
        <v>43</v>
      </c>
      <c r="AA3463" t="s">
        <v>44</v>
      </c>
      <c r="AB3463" t="s">
        <v>44</v>
      </c>
    </row>
    <row r="3464" spans="1:28" x14ac:dyDescent="0.25">
      <c r="A3464" t="s">
        <v>7359</v>
      </c>
      <c r="B3464" s="1">
        <v>45572</v>
      </c>
      <c r="C3464" t="s">
        <v>3293</v>
      </c>
      <c r="D3464" t="s">
        <v>3294</v>
      </c>
      <c r="E3464">
        <v>44</v>
      </c>
      <c r="F3464" t="s">
        <v>111</v>
      </c>
      <c r="G3464" t="s">
        <v>112</v>
      </c>
      <c r="H3464" t="s">
        <v>113</v>
      </c>
      <c r="I3464" t="s">
        <v>103</v>
      </c>
      <c r="J3464" t="s">
        <v>104</v>
      </c>
      <c r="K3464">
        <v>2</v>
      </c>
      <c r="L3464" s="2">
        <v>650</v>
      </c>
      <c r="M3464">
        <v>10</v>
      </c>
      <c r="N3464" s="2">
        <v>1300</v>
      </c>
      <c r="O3464" s="2">
        <v>130</v>
      </c>
      <c r="P3464" s="2">
        <v>1170</v>
      </c>
      <c r="Q3464" s="2">
        <v>919.8</v>
      </c>
      <c r="R3464" s="2">
        <v>250.2</v>
      </c>
      <c r="S3464" t="s">
        <v>53</v>
      </c>
      <c r="T3464" t="s">
        <v>96</v>
      </c>
      <c r="U3464" t="s">
        <v>96</v>
      </c>
      <c r="V3464" t="s">
        <v>39</v>
      </c>
      <c r="W3464" t="s">
        <v>40</v>
      </c>
      <c r="X3464" t="s">
        <v>67</v>
      </c>
      <c r="Y3464" t="s">
        <v>84</v>
      </c>
      <c r="Z3464" t="s">
        <v>43</v>
      </c>
      <c r="AA3464" t="s">
        <v>44</v>
      </c>
      <c r="AB3464" t="s">
        <v>44</v>
      </c>
    </row>
    <row r="3465" spans="1:28" x14ac:dyDescent="0.25">
      <c r="A3465" t="s">
        <v>7360</v>
      </c>
      <c r="B3465" s="1">
        <v>45572</v>
      </c>
      <c r="C3465" t="s">
        <v>2604</v>
      </c>
      <c r="D3465" t="s">
        <v>2605</v>
      </c>
      <c r="E3465">
        <v>25</v>
      </c>
      <c r="F3465" t="s">
        <v>48</v>
      </c>
      <c r="G3465" t="s">
        <v>60</v>
      </c>
      <c r="H3465" t="s">
        <v>61</v>
      </c>
      <c r="I3465" t="s">
        <v>62</v>
      </c>
      <c r="J3465" t="s">
        <v>63</v>
      </c>
      <c r="K3465">
        <v>1</v>
      </c>
      <c r="L3465" s="2">
        <v>3500</v>
      </c>
      <c r="M3465">
        <v>15</v>
      </c>
      <c r="N3465" s="2">
        <v>3500</v>
      </c>
      <c r="O3465" s="2">
        <v>525</v>
      </c>
      <c r="P3465" s="2">
        <v>2975</v>
      </c>
      <c r="Q3465" s="2">
        <v>2007.05</v>
      </c>
      <c r="R3465" s="2">
        <v>967.95</v>
      </c>
      <c r="S3465" t="s">
        <v>53</v>
      </c>
      <c r="T3465" t="s">
        <v>290</v>
      </c>
      <c r="U3465" t="s">
        <v>291</v>
      </c>
      <c r="V3465" t="s">
        <v>39</v>
      </c>
      <c r="W3465" t="s">
        <v>83</v>
      </c>
      <c r="X3465" t="s">
        <v>67</v>
      </c>
      <c r="Y3465" t="s">
        <v>84</v>
      </c>
      <c r="Z3465" t="s">
        <v>144</v>
      </c>
      <c r="AA3465" t="s">
        <v>44</v>
      </c>
      <c r="AB3465" t="s">
        <v>44</v>
      </c>
    </row>
    <row r="3466" spans="1:28" x14ac:dyDescent="0.25">
      <c r="A3466" t="s">
        <v>7361</v>
      </c>
      <c r="B3466" s="1">
        <v>45572</v>
      </c>
      <c r="C3466" t="s">
        <v>7362</v>
      </c>
      <c r="D3466" t="s">
        <v>7363</v>
      </c>
      <c r="E3466">
        <v>45</v>
      </c>
      <c r="F3466" t="s">
        <v>31</v>
      </c>
      <c r="G3466" t="s">
        <v>212</v>
      </c>
      <c r="H3466" t="s">
        <v>213</v>
      </c>
      <c r="I3466" t="s">
        <v>51</v>
      </c>
      <c r="J3466" t="s">
        <v>52</v>
      </c>
      <c r="K3466">
        <v>1</v>
      </c>
      <c r="L3466" s="2">
        <v>400</v>
      </c>
      <c r="M3466">
        <v>20</v>
      </c>
      <c r="N3466" s="2">
        <v>400</v>
      </c>
      <c r="O3466" s="2">
        <v>80</v>
      </c>
      <c r="P3466" s="2">
        <v>320</v>
      </c>
      <c r="Q3466" s="2">
        <v>229.01</v>
      </c>
      <c r="R3466" s="2">
        <v>90.99</v>
      </c>
      <c r="S3466" t="s">
        <v>53</v>
      </c>
      <c r="T3466" t="s">
        <v>90</v>
      </c>
      <c r="U3466" t="s">
        <v>91</v>
      </c>
      <c r="V3466" t="s">
        <v>39</v>
      </c>
      <c r="W3466" t="s">
        <v>92</v>
      </c>
      <c r="X3466" t="s">
        <v>97</v>
      </c>
      <c r="Y3466" t="s">
        <v>42</v>
      </c>
      <c r="Z3466" t="s">
        <v>43</v>
      </c>
      <c r="AA3466" t="s">
        <v>44</v>
      </c>
      <c r="AB3466" t="s">
        <v>44</v>
      </c>
    </row>
    <row r="3467" spans="1:28" x14ac:dyDescent="0.25">
      <c r="A3467" t="s">
        <v>7364</v>
      </c>
      <c r="B3467" s="1">
        <v>45573</v>
      </c>
      <c r="C3467" t="s">
        <v>7365</v>
      </c>
      <c r="D3467" t="s">
        <v>7366</v>
      </c>
      <c r="E3467">
        <v>53</v>
      </c>
      <c r="F3467" t="s">
        <v>48</v>
      </c>
      <c r="G3467" t="s">
        <v>168</v>
      </c>
      <c r="H3467" t="s">
        <v>169</v>
      </c>
      <c r="I3467" t="s">
        <v>62</v>
      </c>
      <c r="J3467" t="s">
        <v>143</v>
      </c>
      <c r="K3467">
        <v>2</v>
      </c>
      <c r="L3467" s="2">
        <v>1800</v>
      </c>
      <c r="M3467">
        <v>15</v>
      </c>
      <c r="N3467" s="2">
        <v>3600</v>
      </c>
      <c r="O3467" s="2">
        <v>540</v>
      </c>
      <c r="P3467" s="2">
        <v>3060</v>
      </c>
      <c r="Q3467" s="2">
        <v>1997.78</v>
      </c>
      <c r="R3467" s="2">
        <v>1062.22</v>
      </c>
      <c r="S3467" t="s">
        <v>36</v>
      </c>
      <c r="T3467" t="s">
        <v>398</v>
      </c>
      <c r="U3467" t="s">
        <v>399</v>
      </c>
      <c r="V3467" t="s">
        <v>39</v>
      </c>
      <c r="W3467" t="s">
        <v>40</v>
      </c>
      <c r="X3467" t="s">
        <v>97</v>
      </c>
      <c r="Y3467" t="s">
        <v>56</v>
      </c>
      <c r="Z3467" t="s">
        <v>223</v>
      </c>
      <c r="AA3467" t="s">
        <v>44</v>
      </c>
      <c r="AB3467" t="s">
        <v>44</v>
      </c>
    </row>
    <row r="3468" spans="1:28" x14ac:dyDescent="0.25">
      <c r="A3468" t="s">
        <v>7367</v>
      </c>
      <c r="B3468" s="1">
        <v>45573</v>
      </c>
      <c r="C3468" t="s">
        <v>1029</v>
      </c>
      <c r="D3468" t="s">
        <v>1030</v>
      </c>
      <c r="E3468">
        <v>32</v>
      </c>
      <c r="F3468" t="s">
        <v>111</v>
      </c>
      <c r="G3468" t="s">
        <v>243</v>
      </c>
      <c r="H3468" t="s">
        <v>244</v>
      </c>
      <c r="I3468" t="s">
        <v>103</v>
      </c>
      <c r="J3468" t="s">
        <v>104</v>
      </c>
      <c r="K3468">
        <v>2</v>
      </c>
      <c r="L3468" s="2">
        <v>450</v>
      </c>
      <c r="M3468">
        <v>15</v>
      </c>
      <c r="N3468" s="2">
        <v>900</v>
      </c>
      <c r="O3468" s="2">
        <v>135</v>
      </c>
      <c r="P3468" s="2">
        <v>765</v>
      </c>
      <c r="Q3468" s="2">
        <v>556.77</v>
      </c>
      <c r="R3468" s="2">
        <v>208.23</v>
      </c>
      <c r="S3468" t="s">
        <v>64</v>
      </c>
      <c r="T3468" t="s">
        <v>163</v>
      </c>
      <c r="U3468" t="s">
        <v>164</v>
      </c>
      <c r="V3468" t="s">
        <v>39</v>
      </c>
      <c r="W3468" t="s">
        <v>83</v>
      </c>
      <c r="X3468" t="s">
        <v>97</v>
      </c>
      <c r="Y3468" t="s">
        <v>56</v>
      </c>
      <c r="Z3468" t="s">
        <v>223</v>
      </c>
      <c r="AA3468" t="s">
        <v>44</v>
      </c>
      <c r="AB3468" t="s">
        <v>44</v>
      </c>
    </row>
    <row r="3469" spans="1:28" x14ac:dyDescent="0.25">
      <c r="A3469" t="s">
        <v>7368</v>
      </c>
      <c r="B3469" s="1">
        <v>45573</v>
      </c>
      <c r="C3469" t="s">
        <v>6355</v>
      </c>
      <c r="D3469" t="s">
        <v>6356</v>
      </c>
      <c r="E3469">
        <v>19</v>
      </c>
      <c r="F3469" t="s">
        <v>48</v>
      </c>
      <c r="G3469" t="s">
        <v>344</v>
      </c>
      <c r="H3469" t="s">
        <v>345</v>
      </c>
      <c r="I3469" t="s">
        <v>34</v>
      </c>
      <c r="J3469" t="s">
        <v>121</v>
      </c>
      <c r="K3469">
        <v>1</v>
      </c>
      <c r="L3469" s="2">
        <v>1600</v>
      </c>
      <c r="M3469">
        <v>10</v>
      </c>
      <c r="N3469" s="2">
        <v>1600</v>
      </c>
      <c r="O3469" s="2">
        <v>160</v>
      </c>
      <c r="P3469" s="2">
        <v>1440</v>
      </c>
      <c r="Q3469" s="2">
        <v>919.1</v>
      </c>
      <c r="R3469" s="2">
        <v>520.9</v>
      </c>
      <c r="S3469" t="s">
        <v>53</v>
      </c>
      <c r="T3469" t="s">
        <v>65</v>
      </c>
      <c r="U3469" t="s">
        <v>65</v>
      </c>
      <c r="V3469" t="s">
        <v>39</v>
      </c>
      <c r="W3469" t="s">
        <v>137</v>
      </c>
      <c r="X3469" t="s">
        <v>41</v>
      </c>
      <c r="Y3469" t="s">
        <v>56</v>
      </c>
      <c r="Z3469" t="s">
        <v>43</v>
      </c>
      <c r="AA3469" t="s">
        <v>44</v>
      </c>
      <c r="AB3469" t="s">
        <v>44</v>
      </c>
    </row>
    <row r="3470" spans="1:28" x14ac:dyDescent="0.25">
      <c r="A3470" t="s">
        <v>7369</v>
      </c>
      <c r="B3470" s="1">
        <v>45573</v>
      </c>
      <c r="C3470" t="s">
        <v>2898</v>
      </c>
      <c r="D3470" t="s">
        <v>2899</v>
      </c>
      <c r="E3470">
        <v>27</v>
      </c>
      <c r="F3470" t="s">
        <v>111</v>
      </c>
      <c r="G3470" t="s">
        <v>561</v>
      </c>
      <c r="H3470" t="s">
        <v>562</v>
      </c>
      <c r="I3470" t="s">
        <v>34</v>
      </c>
      <c r="J3470" t="s">
        <v>143</v>
      </c>
      <c r="K3470">
        <v>2</v>
      </c>
      <c r="L3470" s="2">
        <v>900</v>
      </c>
      <c r="M3470">
        <v>0</v>
      </c>
      <c r="N3470" s="2">
        <v>1800</v>
      </c>
      <c r="O3470" s="2">
        <v>0</v>
      </c>
      <c r="P3470" s="2">
        <v>1800</v>
      </c>
      <c r="Q3470" s="2">
        <v>1144.21</v>
      </c>
      <c r="R3470" s="2">
        <v>655.79</v>
      </c>
      <c r="S3470" t="s">
        <v>53</v>
      </c>
      <c r="T3470" t="s">
        <v>136</v>
      </c>
      <c r="U3470" t="s">
        <v>38</v>
      </c>
      <c r="V3470" t="s">
        <v>39</v>
      </c>
      <c r="W3470" t="s">
        <v>83</v>
      </c>
      <c r="X3470" t="s">
        <v>97</v>
      </c>
      <c r="Y3470" t="s">
        <v>56</v>
      </c>
      <c r="Z3470" t="s">
        <v>43</v>
      </c>
      <c r="AA3470" t="s">
        <v>44</v>
      </c>
      <c r="AB3470" t="s">
        <v>44</v>
      </c>
    </row>
    <row r="3471" spans="1:28" x14ac:dyDescent="0.25">
      <c r="A3471" t="s">
        <v>7370</v>
      </c>
      <c r="B3471" s="1">
        <v>45573</v>
      </c>
      <c r="C3471" t="s">
        <v>7371</v>
      </c>
      <c r="D3471" t="s">
        <v>7372</v>
      </c>
      <c r="E3471">
        <v>45</v>
      </c>
      <c r="F3471" t="s">
        <v>111</v>
      </c>
      <c r="G3471" t="s">
        <v>344</v>
      </c>
      <c r="H3471" t="s">
        <v>345</v>
      </c>
      <c r="I3471" t="s">
        <v>34</v>
      </c>
      <c r="J3471" t="s">
        <v>121</v>
      </c>
      <c r="K3471">
        <v>2</v>
      </c>
      <c r="L3471" s="2">
        <v>1600</v>
      </c>
      <c r="M3471">
        <v>10</v>
      </c>
      <c r="N3471" s="2">
        <v>3200</v>
      </c>
      <c r="O3471" s="2">
        <v>320</v>
      </c>
      <c r="P3471" s="2">
        <v>2880</v>
      </c>
      <c r="Q3471" s="2">
        <v>1778.33</v>
      </c>
      <c r="R3471" s="2">
        <v>1101.67</v>
      </c>
      <c r="S3471" t="s">
        <v>36</v>
      </c>
      <c r="T3471" t="s">
        <v>76</v>
      </c>
      <c r="U3471" t="s">
        <v>77</v>
      </c>
      <c r="V3471" t="s">
        <v>39</v>
      </c>
      <c r="W3471" t="s">
        <v>40</v>
      </c>
      <c r="X3471" t="s">
        <v>97</v>
      </c>
      <c r="Y3471" t="s">
        <v>56</v>
      </c>
      <c r="Z3471" t="s">
        <v>43</v>
      </c>
      <c r="AA3471" t="s">
        <v>44</v>
      </c>
      <c r="AB3471" t="s">
        <v>44</v>
      </c>
    </row>
    <row r="3472" spans="1:28" x14ac:dyDescent="0.25">
      <c r="A3472" t="s">
        <v>7373</v>
      </c>
      <c r="B3472" s="1">
        <v>45573</v>
      </c>
      <c r="C3472" t="s">
        <v>7374</v>
      </c>
      <c r="D3472" t="s">
        <v>7375</v>
      </c>
      <c r="E3472">
        <v>28</v>
      </c>
      <c r="F3472" t="s">
        <v>31</v>
      </c>
      <c r="G3472" t="s">
        <v>344</v>
      </c>
      <c r="H3472" t="s">
        <v>345</v>
      </c>
      <c r="I3472" t="s">
        <v>34</v>
      </c>
      <c r="J3472" t="s">
        <v>121</v>
      </c>
      <c r="K3472">
        <v>2</v>
      </c>
      <c r="L3472" s="2">
        <v>1600</v>
      </c>
      <c r="M3472">
        <v>30</v>
      </c>
      <c r="N3472" s="2">
        <v>3200</v>
      </c>
      <c r="O3472" s="2">
        <v>960</v>
      </c>
      <c r="P3472" s="2">
        <v>2240</v>
      </c>
      <c r="Q3472" s="2">
        <v>1263.92</v>
      </c>
      <c r="R3472" s="2">
        <v>976.08</v>
      </c>
      <c r="S3472" t="s">
        <v>64</v>
      </c>
      <c r="T3472" t="s">
        <v>290</v>
      </c>
      <c r="U3472" t="s">
        <v>291</v>
      </c>
      <c r="V3472" t="s">
        <v>39</v>
      </c>
      <c r="W3472" t="s">
        <v>83</v>
      </c>
      <c r="X3472" t="s">
        <v>97</v>
      </c>
      <c r="Y3472" t="s">
        <v>42</v>
      </c>
      <c r="Z3472" t="s">
        <v>43</v>
      </c>
      <c r="AA3472" t="s">
        <v>44</v>
      </c>
      <c r="AB3472" t="s">
        <v>44</v>
      </c>
    </row>
    <row r="3473" spans="1:28" x14ac:dyDescent="0.25">
      <c r="A3473" t="s">
        <v>7376</v>
      </c>
      <c r="B3473" s="1">
        <v>45573</v>
      </c>
      <c r="C3473" t="s">
        <v>3182</v>
      </c>
      <c r="D3473" t="s">
        <v>3183</v>
      </c>
      <c r="E3473">
        <v>54</v>
      </c>
      <c r="F3473" t="s">
        <v>48</v>
      </c>
      <c r="G3473" t="s">
        <v>148</v>
      </c>
      <c r="H3473" t="s">
        <v>149</v>
      </c>
      <c r="I3473" t="s">
        <v>74</v>
      </c>
      <c r="J3473" t="s">
        <v>130</v>
      </c>
      <c r="K3473">
        <v>1</v>
      </c>
      <c r="L3473" s="2">
        <v>3500</v>
      </c>
      <c r="M3473">
        <v>15</v>
      </c>
      <c r="N3473" s="2">
        <v>3500</v>
      </c>
      <c r="O3473" s="2">
        <v>525</v>
      </c>
      <c r="P3473" s="2">
        <v>2975</v>
      </c>
      <c r="Q3473" s="2">
        <v>2256.91</v>
      </c>
      <c r="R3473" s="2">
        <v>718.09</v>
      </c>
      <c r="S3473" t="s">
        <v>53</v>
      </c>
      <c r="T3473" t="s">
        <v>178</v>
      </c>
      <c r="U3473" t="s">
        <v>154</v>
      </c>
      <c r="V3473" t="s">
        <v>39</v>
      </c>
      <c r="W3473" t="s">
        <v>92</v>
      </c>
      <c r="X3473" t="s">
        <v>97</v>
      </c>
      <c r="Y3473" t="s">
        <v>56</v>
      </c>
      <c r="Z3473" t="s">
        <v>43</v>
      </c>
      <c r="AA3473" t="s">
        <v>44</v>
      </c>
      <c r="AB3473" t="s">
        <v>44</v>
      </c>
    </row>
    <row r="3474" spans="1:28" x14ac:dyDescent="0.25">
      <c r="A3474" t="s">
        <v>7377</v>
      </c>
      <c r="B3474" s="1">
        <v>45573</v>
      </c>
      <c r="C3474" t="s">
        <v>4680</v>
      </c>
      <c r="D3474" t="s">
        <v>4681</v>
      </c>
      <c r="E3474">
        <v>49</v>
      </c>
      <c r="F3474" t="s">
        <v>31</v>
      </c>
      <c r="G3474" t="s">
        <v>352</v>
      </c>
      <c r="H3474" t="s">
        <v>353</v>
      </c>
      <c r="I3474" t="s">
        <v>103</v>
      </c>
      <c r="J3474" t="s">
        <v>104</v>
      </c>
      <c r="K3474">
        <v>1</v>
      </c>
      <c r="L3474" s="2">
        <v>850</v>
      </c>
      <c r="M3474">
        <v>10</v>
      </c>
      <c r="N3474" s="2">
        <v>850</v>
      </c>
      <c r="O3474" s="2">
        <v>85</v>
      </c>
      <c r="P3474" s="2">
        <v>765</v>
      </c>
      <c r="Q3474" s="2">
        <v>431.84</v>
      </c>
      <c r="R3474" s="2">
        <v>333.16</v>
      </c>
      <c r="S3474" t="s">
        <v>64</v>
      </c>
      <c r="T3474" t="s">
        <v>105</v>
      </c>
      <c r="U3474" t="s">
        <v>106</v>
      </c>
      <c r="V3474" t="s">
        <v>39</v>
      </c>
      <c r="W3474" t="s">
        <v>124</v>
      </c>
      <c r="X3474" t="s">
        <v>41</v>
      </c>
      <c r="Y3474" t="s">
        <v>56</v>
      </c>
      <c r="Z3474" t="s">
        <v>43</v>
      </c>
      <c r="AA3474" t="s">
        <v>44</v>
      </c>
      <c r="AB3474" t="s">
        <v>44</v>
      </c>
    </row>
    <row r="3475" spans="1:28" x14ac:dyDescent="0.25">
      <c r="A3475" t="s">
        <v>7378</v>
      </c>
      <c r="B3475" s="1">
        <v>45573</v>
      </c>
      <c r="C3475" t="s">
        <v>7330</v>
      </c>
      <c r="D3475" t="s">
        <v>7331</v>
      </c>
      <c r="E3475">
        <v>50</v>
      </c>
      <c r="F3475" t="s">
        <v>48</v>
      </c>
      <c r="G3475" t="s">
        <v>318</v>
      </c>
      <c r="H3475" t="s">
        <v>319</v>
      </c>
      <c r="I3475" t="s">
        <v>34</v>
      </c>
      <c r="J3475" t="s">
        <v>190</v>
      </c>
      <c r="K3475">
        <v>2</v>
      </c>
      <c r="L3475" s="2">
        <v>2500</v>
      </c>
      <c r="M3475">
        <v>5</v>
      </c>
      <c r="N3475" s="2">
        <v>5000</v>
      </c>
      <c r="O3475" s="2">
        <v>250</v>
      </c>
      <c r="P3475" s="2">
        <v>4750</v>
      </c>
      <c r="Q3475" s="2">
        <v>3080.14</v>
      </c>
      <c r="R3475" s="2">
        <v>1669.86</v>
      </c>
      <c r="S3475" t="s">
        <v>53</v>
      </c>
      <c r="T3475" t="s">
        <v>114</v>
      </c>
      <c r="U3475" t="s">
        <v>115</v>
      </c>
      <c r="V3475" t="s">
        <v>39</v>
      </c>
      <c r="W3475" t="s">
        <v>83</v>
      </c>
      <c r="X3475" t="s">
        <v>97</v>
      </c>
      <c r="Y3475" t="s">
        <v>84</v>
      </c>
      <c r="Z3475" t="s">
        <v>43</v>
      </c>
      <c r="AA3475" t="s">
        <v>68</v>
      </c>
      <c r="AB3475" t="s">
        <v>44</v>
      </c>
    </row>
    <row r="3476" spans="1:28" x14ac:dyDescent="0.25">
      <c r="A3476" t="s">
        <v>7379</v>
      </c>
      <c r="B3476" s="1">
        <v>45573</v>
      </c>
      <c r="C3476" t="s">
        <v>2152</v>
      </c>
      <c r="D3476" t="s">
        <v>2153</v>
      </c>
      <c r="E3476">
        <v>57</v>
      </c>
      <c r="F3476" t="s">
        <v>48</v>
      </c>
      <c r="G3476" t="s">
        <v>49</v>
      </c>
      <c r="H3476" t="s">
        <v>50</v>
      </c>
      <c r="I3476" t="s">
        <v>51</v>
      </c>
      <c r="J3476" t="s">
        <v>52</v>
      </c>
      <c r="K3476">
        <v>3</v>
      </c>
      <c r="L3476" s="2">
        <v>500</v>
      </c>
      <c r="M3476">
        <v>10</v>
      </c>
      <c r="N3476" s="2">
        <v>1500</v>
      </c>
      <c r="O3476" s="2">
        <v>150</v>
      </c>
      <c r="P3476" s="2">
        <v>1350</v>
      </c>
      <c r="Q3476" s="2">
        <v>857.91</v>
      </c>
      <c r="R3476" s="2">
        <v>492.09</v>
      </c>
      <c r="S3476" t="s">
        <v>36</v>
      </c>
      <c r="T3476" t="s">
        <v>398</v>
      </c>
      <c r="U3476" t="s">
        <v>399</v>
      </c>
      <c r="V3476" t="s">
        <v>39</v>
      </c>
      <c r="W3476" t="s">
        <v>124</v>
      </c>
      <c r="X3476" t="s">
        <v>97</v>
      </c>
      <c r="Y3476" t="s">
        <v>56</v>
      </c>
      <c r="Z3476" t="s">
        <v>43</v>
      </c>
      <c r="AA3476" t="s">
        <v>44</v>
      </c>
      <c r="AB3476" t="s">
        <v>44</v>
      </c>
    </row>
    <row r="3477" spans="1:28" x14ac:dyDescent="0.25">
      <c r="A3477" t="s">
        <v>7380</v>
      </c>
      <c r="B3477" s="1">
        <v>45573</v>
      </c>
      <c r="C3477" t="s">
        <v>6752</v>
      </c>
      <c r="D3477" t="s">
        <v>6753</v>
      </c>
      <c r="E3477">
        <v>30</v>
      </c>
      <c r="F3477" t="s">
        <v>111</v>
      </c>
      <c r="G3477" t="s">
        <v>112</v>
      </c>
      <c r="H3477" t="s">
        <v>113</v>
      </c>
      <c r="I3477" t="s">
        <v>103</v>
      </c>
      <c r="J3477" t="s">
        <v>104</v>
      </c>
      <c r="K3477">
        <v>3</v>
      </c>
      <c r="L3477" s="2">
        <v>650</v>
      </c>
      <c r="M3477">
        <v>5</v>
      </c>
      <c r="N3477" s="2">
        <v>1950</v>
      </c>
      <c r="O3477" s="2">
        <v>97.5</v>
      </c>
      <c r="P3477" s="2">
        <v>1852.5</v>
      </c>
      <c r="Q3477" s="2">
        <v>1441.49</v>
      </c>
      <c r="R3477" s="2">
        <v>411.01</v>
      </c>
      <c r="S3477" t="s">
        <v>53</v>
      </c>
      <c r="T3477" t="s">
        <v>275</v>
      </c>
      <c r="U3477" t="s">
        <v>123</v>
      </c>
      <c r="V3477" t="s">
        <v>39</v>
      </c>
      <c r="W3477" t="s">
        <v>66</v>
      </c>
      <c r="X3477" t="s">
        <v>41</v>
      </c>
      <c r="Y3477" t="s">
        <v>42</v>
      </c>
      <c r="Z3477" t="s">
        <v>223</v>
      </c>
      <c r="AA3477" t="s">
        <v>68</v>
      </c>
      <c r="AB3477" t="s">
        <v>44</v>
      </c>
    </row>
    <row r="3478" spans="1:28" x14ac:dyDescent="0.25">
      <c r="A3478" t="s">
        <v>7381</v>
      </c>
      <c r="B3478" s="1">
        <v>45574</v>
      </c>
      <c r="C3478" t="s">
        <v>2787</v>
      </c>
      <c r="D3478" t="s">
        <v>2788</v>
      </c>
      <c r="E3478">
        <v>28</v>
      </c>
      <c r="F3478" t="s">
        <v>31</v>
      </c>
      <c r="G3478" t="s">
        <v>344</v>
      </c>
      <c r="H3478" t="s">
        <v>345</v>
      </c>
      <c r="I3478" t="s">
        <v>34</v>
      </c>
      <c r="J3478" t="s">
        <v>121</v>
      </c>
      <c r="K3478">
        <v>1</v>
      </c>
      <c r="L3478" s="2">
        <v>1600</v>
      </c>
      <c r="M3478">
        <v>15</v>
      </c>
      <c r="N3478" s="2">
        <v>1600</v>
      </c>
      <c r="O3478" s="2">
        <v>240</v>
      </c>
      <c r="P3478" s="2">
        <v>1360</v>
      </c>
      <c r="Q3478" s="2">
        <v>797.21</v>
      </c>
      <c r="R3478" s="2">
        <v>562.79</v>
      </c>
      <c r="S3478" t="s">
        <v>64</v>
      </c>
      <c r="T3478" t="s">
        <v>153</v>
      </c>
      <c r="U3478" t="s">
        <v>154</v>
      </c>
      <c r="V3478" t="s">
        <v>39</v>
      </c>
      <c r="W3478" t="s">
        <v>83</v>
      </c>
      <c r="X3478" t="s">
        <v>97</v>
      </c>
      <c r="Y3478" t="s">
        <v>42</v>
      </c>
      <c r="Z3478" t="s">
        <v>43</v>
      </c>
      <c r="AA3478" t="s">
        <v>44</v>
      </c>
      <c r="AB3478" t="s">
        <v>44</v>
      </c>
    </row>
    <row r="3479" spans="1:28" x14ac:dyDescent="0.25">
      <c r="A3479" t="s">
        <v>7382</v>
      </c>
      <c r="B3479" s="1">
        <v>45574</v>
      </c>
      <c r="C3479" t="s">
        <v>5789</v>
      </c>
      <c r="D3479" t="s">
        <v>5790</v>
      </c>
      <c r="E3479">
        <v>26</v>
      </c>
      <c r="F3479" t="s">
        <v>31</v>
      </c>
      <c r="G3479" t="s">
        <v>217</v>
      </c>
      <c r="H3479" t="s">
        <v>218</v>
      </c>
      <c r="I3479" t="s">
        <v>34</v>
      </c>
      <c r="J3479" t="s">
        <v>130</v>
      </c>
      <c r="K3479">
        <v>4</v>
      </c>
      <c r="L3479" s="2">
        <v>28000</v>
      </c>
      <c r="M3479">
        <v>5</v>
      </c>
      <c r="N3479" s="2">
        <v>112000</v>
      </c>
      <c r="O3479" s="2">
        <v>5600</v>
      </c>
      <c r="P3479" s="2">
        <v>106400</v>
      </c>
      <c r="Q3479" s="2">
        <v>59781.96</v>
      </c>
      <c r="R3479" s="2">
        <v>46618.04</v>
      </c>
      <c r="S3479" t="s">
        <v>53</v>
      </c>
      <c r="T3479" t="s">
        <v>407</v>
      </c>
      <c r="U3479" t="s">
        <v>408</v>
      </c>
      <c r="V3479" t="s">
        <v>39</v>
      </c>
      <c r="W3479" t="s">
        <v>66</v>
      </c>
      <c r="X3479" t="s">
        <v>97</v>
      </c>
      <c r="Y3479" t="s">
        <v>42</v>
      </c>
      <c r="Z3479" t="s">
        <v>43</v>
      </c>
      <c r="AA3479" t="s">
        <v>44</v>
      </c>
      <c r="AB3479" t="s">
        <v>44</v>
      </c>
    </row>
    <row r="3480" spans="1:28" x14ac:dyDescent="0.25">
      <c r="A3480" t="s">
        <v>7383</v>
      </c>
      <c r="B3480" s="1">
        <v>45574</v>
      </c>
      <c r="C3480" t="s">
        <v>6465</v>
      </c>
      <c r="D3480" t="s">
        <v>6466</v>
      </c>
      <c r="E3480">
        <v>42</v>
      </c>
      <c r="F3480" t="s">
        <v>48</v>
      </c>
      <c r="G3480" t="s">
        <v>207</v>
      </c>
      <c r="H3480" t="s">
        <v>208</v>
      </c>
      <c r="I3480" t="s">
        <v>34</v>
      </c>
      <c r="J3480" t="s">
        <v>143</v>
      </c>
      <c r="K3480">
        <v>1</v>
      </c>
      <c r="L3480" s="2">
        <v>18000</v>
      </c>
      <c r="M3480">
        <v>5</v>
      </c>
      <c r="N3480" s="2">
        <v>18000</v>
      </c>
      <c r="O3480" s="2">
        <v>900</v>
      </c>
      <c r="P3480" s="2">
        <v>17100</v>
      </c>
      <c r="Q3480" s="2">
        <v>12055.19</v>
      </c>
      <c r="R3480" s="2">
        <v>5044.8100000000004</v>
      </c>
      <c r="S3480" t="s">
        <v>53</v>
      </c>
      <c r="T3480" t="s">
        <v>222</v>
      </c>
      <c r="U3480" t="s">
        <v>38</v>
      </c>
      <c r="V3480" t="s">
        <v>39</v>
      </c>
      <c r="W3480" t="s">
        <v>124</v>
      </c>
      <c r="X3480" t="s">
        <v>97</v>
      </c>
      <c r="Y3480" t="s">
        <v>42</v>
      </c>
      <c r="Z3480" t="s">
        <v>43</v>
      </c>
      <c r="AA3480" t="s">
        <v>44</v>
      </c>
      <c r="AB3480" t="s">
        <v>44</v>
      </c>
    </row>
    <row r="3481" spans="1:28" x14ac:dyDescent="0.25">
      <c r="A3481" t="s">
        <v>7384</v>
      </c>
      <c r="B3481" s="1">
        <v>45574</v>
      </c>
      <c r="C3481" t="s">
        <v>3679</v>
      </c>
      <c r="D3481" t="s">
        <v>3680</v>
      </c>
      <c r="E3481">
        <v>28</v>
      </c>
      <c r="F3481" t="s">
        <v>111</v>
      </c>
      <c r="G3481" t="s">
        <v>49</v>
      </c>
      <c r="H3481" t="s">
        <v>50</v>
      </c>
      <c r="I3481" t="s">
        <v>51</v>
      </c>
      <c r="J3481" t="s">
        <v>52</v>
      </c>
      <c r="K3481">
        <v>1</v>
      </c>
      <c r="L3481" s="2">
        <v>500</v>
      </c>
      <c r="M3481">
        <v>20</v>
      </c>
      <c r="N3481" s="2">
        <v>500</v>
      </c>
      <c r="O3481" s="2">
        <v>100</v>
      </c>
      <c r="P3481" s="2">
        <v>400</v>
      </c>
      <c r="Q3481" s="2">
        <v>322.39999999999998</v>
      </c>
      <c r="R3481" s="2">
        <v>77.599999999999994</v>
      </c>
      <c r="S3481" t="s">
        <v>53</v>
      </c>
      <c r="T3481" t="s">
        <v>54</v>
      </c>
      <c r="U3481" t="s">
        <v>55</v>
      </c>
      <c r="V3481" t="s">
        <v>39</v>
      </c>
      <c r="W3481" t="s">
        <v>92</v>
      </c>
      <c r="X3481" t="s">
        <v>97</v>
      </c>
      <c r="Y3481" t="s">
        <v>56</v>
      </c>
      <c r="Z3481" t="s">
        <v>43</v>
      </c>
      <c r="AA3481" t="s">
        <v>44</v>
      </c>
      <c r="AB3481" t="s">
        <v>44</v>
      </c>
    </row>
    <row r="3482" spans="1:28" x14ac:dyDescent="0.25">
      <c r="A3482" t="s">
        <v>7385</v>
      </c>
      <c r="B3482" s="1">
        <v>45574</v>
      </c>
      <c r="C3482" t="s">
        <v>2024</v>
      </c>
      <c r="D3482" t="s">
        <v>2025</v>
      </c>
      <c r="E3482">
        <v>20</v>
      </c>
      <c r="F3482" t="s">
        <v>48</v>
      </c>
      <c r="G3482" t="s">
        <v>60</v>
      </c>
      <c r="H3482" t="s">
        <v>61</v>
      </c>
      <c r="I3482" t="s">
        <v>62</v>
      </c>
      <c r="J3482" t="s">
        <v>63</v>
      </c>
      <c r="K3482">
        <v>4</v>
      </c>
      <c r="L3482" s="2">
        <v>3500</v>
      </c>
      <c r="M3482">
        <v>5</v>
      </c>
      <c r="N3482" s="2">
        <v>14000</v>
      </c>
      <c r="O3482" s="2">
        <v>700</v>
      </c>
      <c r="P3482" s="2">
        <v>13300</v>
      </c>
      <c r="Q3482" s="2">
        <v>10320.16</v>
      </c>
      <c r="R3482" s="2">
        <v>2979.84</v>
      </c>
      <c r="S3482" t="s">
        <v>53</v>
      </c>
      <c r="T3482" t="s">
        <v>96</v>
      </c>
      <c r="U3482" t="s">
        <v>96</v>
      </c>
      <c r="V3482" t="s">
        <v>39</v>
      </c>
      <c r="W3482" t="s">
        <v>83</v>
      </c>
      <c r="X3482" t="s">
        <v>97</v>
      </c>
      <c r="Y3482" t="s">
        <v>56</v>
      </c>
      <c r="Z3482" t="s">
        <v>43</v>
      </c>
      <c r="AA3482" t="s">
        <v>44</v>
      </c>
      <c r="AB3482" t="s">
        <v>44</v>
      </c>
    </row>
    <row r="3483" spans="1:28" x14ac:dyDescent="0.25">
      <c r="A3483" t="s">
        <v>7386</v>
      </c>
      <c r="B3483" s="1">
        <v>45574</v>
      </c>
      <c r="C3483" t="s">
        <v>992</v>
      </c>
      <c r="D3483" t="s">
        <v>993</v>
      </c>
      <c r="E3483">
        <v>60</v>
      </c>
      <c r="F3483" t="s">
        <v>31</v>
      </c>
      <c r="G3483" t="s">
        <v>134</v>
      </c>
      <c r="H3483" t="s">
        <v>135</v>
      </c>
      <c r="I3483" t="s">
        <v>62</v>
      </c>
      <c r="J3483" t="s">
        <v>130</v>
      </c>
      <c r="K3483">
        <v>2</v>
      </c>
      <c r="L3483" s="2">
        <v>8500</v>
      </c>
      <c r="M3483">
        <v>30</v>
      </c>
      <c r="N3483" s="2">
        <v>17000</v>
      </c>
      <c r="O3483" s="2">
        <v>5100</v>
      </c>
      <c r="P3483" s="2">
        <v>11900</v>
      </c>
      <c r="Q3483" s="2">
        <v>8663.0400000000009</v>
      </c>
      <c r="R3483" s="2">
        <v>3236.96</v>
      </c>
      <c r="S3483" t="s">
        <v>64</v>
      </c>
      <c r="T3483" t="s">
        <v>90</v>
      </c>
      <c r="U3483" t="s">
        <v>91</v>
      </c>
      <c r="V3483" t="s">
        <v>39</v>
      </c>
      <c r="W3483" t="s">
        <v>83</v>
      </c>
      <c r="X3483" t="s">
        <v>67</v>
      </c>
      <c r="Y3483" t="s">
        <v>84</v>
      </c>
      <c r="Z3483" t="s">
        <v>43</v>
      </c>
      <c r="AA3483" t="s">
        <v>44</v>
      </c>
      <c r="AB3483" t="s">
        <v>44</v>
      </c>
    </row>
    <row r="3484" spans="1:28" x14ac:dyDescent="0.25">
      <c r="A3484" t="s">
        <v>7387</v>
      </c>
      <c r="B3484" s="1">
        <v>45574</v>
      </c>
      <c r="C3484" t="s">
        <v>3336</v>
      </c>
      <c r="D3484" t="s">
        <v>3337</v>
      </c>
      <c r="E3484">
        <v>18</v>
      </c>
      <c r="F3484" t="s">
        <v>31</v>
      </c>
      <c r="G3484" t="s">
        <v>197</v>
      </c>
      <c r="H3484" t="s">
        <v>198</v>
      </c>
      <c r="I3484" t="s">
        <v>74</v>
      </c>
      <c r="J3484" t="s">
        <v>75</v>
      </c>
      <c r="K3484">
        <v>3</v>
      </c>
      <c r="L3484" s="2">
        <v>2600</v>
      </c>
      <c r="M3484">
        <v>15</v>
      </c>
      <c r="N3484" s="2">
        <v>7800</v>
      </c>
      <c r="O3484" s="2">
        <v>1170</v>
      </c>
      <c r="P3484" s="2">
        <v>6630</v>
      </c>
      <c r="Q3484" s="2">
        <v>4506.96</v>
      </c>
      <c r="R3484" s="2">
        <v>2123.04</v>
      </c>
      <c r="S3484" t="s">
        <v>53</v>
      </c>
      <c r="T3484" t="s">
        <v>275</v>
      </c>
      <c r="U3484" t="s">
        <v>123</v>
      </c>
      <c r="V3484" t="s">
        <v>39</v>
      </c>
      <c r="W3484" t="s">
        <v>66</v>
      </c>
      <c r="X3484" t="s">
        <v>97</v>
      </c>
      <c r="Y3484" t="s">
        <v>56</v>
      </c>
      <c r="Z3484" t="s">
        <v>43</v>
      </c>
      <c r="AA3484" t="s">
        <v>44</v>
      </c>
      <c r="AB3484" t="s">
        <v>44</v>
      </c>
    </row>
    <row r="3485" spans="1:28" x14ac:dyDescent="0.25">
      <c r="A3485" t="s">
        <v>7388</v>
      </c>
      <c r="B3485" s="1">
        <v>45574</v>
      </c>
      <c r="C3485" t="s">
        <v>5863</v>
      </c>
      <c r="D3485" t="s">
        <v>5864</v>
      </c>
      <c r="E3485">
        <v>39</v>
      </c>
      <c r="F3485" t="s">
        <v>111</v>
      </c>
      <c r="G3485" t="s">
        <v>168</v>
      </c>
      <c r="H3485" t="s">
        <v>169</v>
      </c>
      <c r="I3485" t="s">
        <v>62</v>
      </c>
      <c r="J3485" t="s">
        <v>143</v>
      </c>
      <c r="K3485">
        <v>2</v>
      </c>
      <c r="L3485" s="2">
        <v>1800</v>
      </c>
      <c r="M3485">
        <v>0</v>
      </c>
      <c r="N3485" s="2">
        <v>3600</v>
      </c>
      <c r="O3485" s="2">
        <v>0</v>
      </c>
      <c r="P3485" s="2">
        <v>3600</v>
      </c>
      <c r="Q3485" s="2">
        <v>2002.23</v>
      </c>
      <c r="R3485" s="2">
        <v>1597.77</v>
      </c>
      <c r="S3485" t="s">
        <v>53</v>
      </c>
      <c r="T3485" t="s">
        <v>136</v>
      </c>
      <c r="U3485" t="s">
        <v>38</v>
      </c>
      <c r="V3485" t="s">
        <v>39</v>
      </c>
      <c r="W3485" t="s">
        <v>137</v>
      </c>
      <c r="X3485" t="s">
        <v>41</v>
      </c>
      <c r="Y3485" t="s">
        <v>56</v>
      </c>
      <c r="Z3485" t="s">
        <v>43</v>
      </c>
      <c r="AA3485" t="s">
        <v>44</v>
      </c>
      <c r="AB3485" t="s">
        <v>44</v>
      </c>
    </row>
    <row r="3486" spans="1:28" x14ac:dyDescent="0.25">
      <c r="A3486" t="s">
        <v>7389</v>
      </c>
      <c r="B3486" s="1">
        <v>45574</v>
      </c>
      <c r="C3486" t="s">
        <v>7390</v>
      </c>
      <c r="D3486" t="s">
        <v>7391</v>
      </c>
      <c r="E3486">
        <v>20</v>
      </c>
      <c r="F3486" t="s">
        <v>111</v>
      </c>
      <c r="G3486" t="s">
        <v>561</v>
      </c>
      <c r="H3486" t="s">
        <v>562</v>
      </c>
      <c r="I3486" t="s">
        <v>34</v>
      </c>
      <c r="J3486" t="s">
        <v>143</v>
      </c>
      <c r="K3486">
        <v>1</v>
      </c>
      <c r="L3486" s="2">
        <v>900</v>
      </c>
      <c r="M3486">
        <v>25</v>
      </c>
      <c r="N3486" s="2">
        <v>900</v>
      </c>
      <c r="O3486" s="2">
        <v>225</v>
      </c>
      <c r="P3486" s="2">
        <v>675</v>
      </c>
      <c r="Q3486" s="2">
        <v>423.29</v>
      </c>
      <c r="R3486" s="2">
        <v>251.71</v>
      </c>
      <c r="S3486" t="s">
        <v>53</v>
      </c>
      <c r="T3486" t="s">
        <v>105</v>
      </c>
      <c r="U3486" t="s">
        <v>106</v>
      </c>
      <c r="V3486" t="s">
        <v>39</v>
      </c>
      <c r="W3486" t="s">
        <v>124</v>
      </c>
      <c r="X3486" t="s">
        <v>41</v>
      </c>
      <c r="Y3486" t="s">
        <v>56</v>
      </c>
      <c r="Z3486" t="s">
        <v>223</v>
      </c>
      <c r="AA3486" t="s">
        <v>44</v>
      </c>
      <c r="AB3486" t="s">
        <v>44</v>
      </c>
    </row>
    <row r="3487" spans="1:28" x14ac:dyDescent="0.25">
      <c r="A3487" t="s">
        <v>7392</v>
      </c>
      <c r="B3487" s="1">
        <v>45574</v>
      </c>
      <c r="C3487" t="s">
        <v>797</v>
      </c>
      <c r="D3487" t="s">
        <v>798</v>
      </c>
      <c r="E3487">
        <v>45</v>
      </c>
      <c r="F3487" t="s">
        <v>48</v>
      </c>
      <c r="G3487" t="s">
        <v>243</v>
      </c>
      <c r="H3487" t="s">
        <v>244</v>
      </c>
      <c r="I3487" t="s">
        <v>103</v>
      </c>
      <c r="J3487" t="s">
        <v>104</v>
      </c>
      <c r="K3487">
        <v>6</v>
      </c>
      <c r="L3487" s="2">
        <v>450</v>
      </c>
      <c r="M3487">
        <v>5</v>
      </c>
      <c r="N3487" s="2">
        <v>2700</v>
      </c>
      <c r="O3487" s="2">
        <v>135</v>
      </c>
      <c r="P3487" s="2">
        <v>2565</v>
      </c>
      <c r="Q3487" s="2">
        <v>1826.23</v>
      </c>
      <c r="R3487" s="2">
        <v>738.77</v>
      </c>
      <c r="S3487" t="s">
        <v>53</v>
      </c>
      <c r="T3487" t="s">
        <v>76</v>
      </c>
      <c r="U3487" t="s">
        <v>77</v>
      </c>
      <c r="V3487" t="s">
        <v>39</v>
      </c>
      <c r="W3487" t="s">
        <v>137</v>
      </c>
      <c r="X3487" t="s">
        <v>67</v>
      </c>
      <c r="Y3487" t="s">
        <v>56</v>
      </c>
      <c r="Z3487" t="s">
        <v>43</v>
      </c>
      <c r="AA3487" t="s">
        <v>44</v>
      </c>
      <c r="AB3487" t="s">
        <v>44</v>
      </c>
    </row>
    <row r="3488" spans="1:28" x14ac:dyDescent="0.25">
      <c r="A3488" t="s">
        <v>7393</v>
      </c>
      <c r="B3488" s="1">
        <v>45574</v>
      </c>
      <c r="C3488" t="s">
        <v>7394</v>
      </c>
      <c r="D3488" t="s">
        <v>7395</v>
      </c>
      <c r="E3488">
        <v>44</v>
      </c>
      <c r="F3488" t="s">
        <v>111</v>
      </c>
      <c r="G3488" t="s">
        <v>32</v>
      </c>
      <c r="H3488" t="s">
        <v>33</v>
      </c>
      <c r="I3488" t="s">
        <v>34</v>
      </c>
      <c r="J3488" t="s">
        <v>35</v>
      </c>
      <c r="K3488">
        <v>3</v>
      </c>
      <c r="L3488" s="2">
        <v>55000</v>
      </c>
      <c r="M3488">
        <v>20</v>
      </c>
      <c r="N3488" s="2">
        <v>165000</v>
      </c>
      <c r="O3488" s="2">
        <v>33000</v>
      </c>
      <c r="P3488" s="2">
        <v>132000</v>
      </c>
      <c r="Q3488" s="2">
        <v>87376.88</v>
      </c>
      <c r="R3488" s="2">
        <v>44623.12</v>
      </c>
      <c r="S3488" t="s">
        <v>64</v>
      </c>
      <c r="T3488" t="s">
        <v>122</v>
      </c>
      <c r="U3488" t="s">
        <v>123</v>
      </c>
      <c r="V3488" t="s">
        <v>39</v>
      </c>
      <c r="W3488" t="s">
        <v>83</v>
      </c>
      <c r="X3488" t="s">
        <v>41</v>
      </c>
      <c r="Y3488" t="s">
        <v>56</v>
      </c>
      <c r="Z3488" t="s">
        <v>43</v>
      </c>
      <c r="AA3488" t="s">
        <v>44</v>
      </c>
      <c r="AB3488" t="s">
        <v>44</v>
      </c>
    </row>
    <row r="3489" spans="1:28" x14ac:dyDescent="0.25">
      <c r="A3489" t="s">
        <v>7396</v>
      </c>
      <c r="B3489" s="1">
        <v>45574</v>
      </c>
      <c r="C3489" t="s">
        <v>1325</v>
      </c>
      <c r="D3489" t="s">
        <v>1326</v>
      </c>
      <c r="E3489">
        <v>31</v>
      </c>
      <c r="F3489" t="s">
        <v>48</v>
      </c>
      <c r="G3489" t="s">
        <v>134</v>
      </c>
      <c r="H3489" t="s">
        <v>135</v>
      </c>
      <c r="I3489" t="s">
        <v>62</v>
      </c>
      <c r="J3489" t="s">
        <v>130</v>
      </c>
      <c r="K3489">
        <v>2</v>
      </c>
      <c r="L3489" s="2">
        <v>8500</v>
      </c>
      <c r="M3489">
        <v>20</v>
      </c>
      <c r="N3489" s="2">
        <v>17000</v>
      </c>
      <c r="O3489" s="2">
        <v>3400</v>
      </c>
      <c r="P3489" s="2">
        <v>13600</v>
      </c>
      <c r="Q3489" s="2">
        <v>9890.35</v>
      </c>
      <c r="R3489" s="2">
        <v>3709.65</v>
      </c>
      <c r="S3489" t="s">
        <v>53</v>
      </c>
      <c r="T3489" t="s">
        <v>136</v>
      </c>
      <c r="U3489" t="s">
        <v>38</v>
      </c>
      <c r="V3489" t="s">
        <v>39</v>
      </c>
      <c r="W3489" t="s">
        <v>92</v>
      </c>
      <c r="X3489" t="s">
        <v>67</v>
      </c>
      <c r="Y3489" t="s">
        <v>42</v>
      </c>
      <c r="Z3489" t="s">
        <v>43</v>
      </c>
      <c r="AA3489" t="s">
        <v>44</v>
      </c>
      <c r="AB3489" t="s">
        <v>44</v>
      </c>
    </row>
    <row r="3490" spans="1:28" x14ac:dyDescent="0.25">
      <c r="A3490" t="s">
        <v>7397</v>
      </c>
      <c r="B3490" s="1">
        <v>45574</v>
      </c>
      <c r="C3490" t="s">
        <v>1740</v>
      </c>
      <c r="D3490" t="s">
        <v>1741</v>
      </c>
      <c r="E3490">
        <v>32</v>
      </c>
      <c r="F3490" t="s">
        <v>48</v>
      </c>
      <c r="G3490" t="s">
        <v>387</v>
      </c>
      <c r="H3490" t="s">
        <v>388</v>
      </c>
      <c r="I3490" t="s">
        <v>74</v>
      </c>
      <c r="J3490" t="s">
        <v>75</v>
      </c>
      <c r="K3490">
        <v>2</v>
      </c>
      <c r="L3490" s="2">
        <v>3200</v>
      </c>
      <c r="M3490">
        <v>20</v>
      </c>
      <c r="N3490" s="2">
        <v>6400</v>
      </c>
      <c r="O3490" s="2">
        <v>1280</v>
      </c>
      <c r="P3490" s="2">
        <v>5120</v>
      </c>
      <c r="Q3490" s="2">
        <v>3244.93</v>
      </c>
      <c r="R3490" s="2">
        <v>1875.07</v>
      </c>
      <c r="S3490" t="s">
        <v>64</v>
      </c>
      <c r="T3490" t="s">
        <v>263</v>
      </c>
      <c r="U3490" t="s">
        <v>91</v>
      </c>
      <c r="V3490" t="s">
        <v>39</v>
      </c>
      <c r="W3490" t="s">
        <v>83</v>
      </c>
      <c r="X3490" t="s">
        <v>41</v>
      </c>
      <c r="Y3490" t="s">
        <v>56</v>
      </c>
      <c r="Z3490" t="s">
        <v>43</v>
      </c>
      <c r="AA3490" t="s">
        <v>44</v>
      </c>
      <c r="AB3490" t="s">
        <v>44</v>
      </c>
    </row>
    <row r="3491" spans="1:28" x14ac:dyDescent="0.25">
      <c r="A3491" t="s">
        <v>7398</v>
      </c>
      <c r="B3491" s="1">
        <v>45574</v>
      </c>
      <c r="C3491" t="s">
        <v>7173</v>
      </c>
      <c r="D3491" t="s">
        <v>7174</v>
      </c>
      <c r="E3491">
        <v>18</v>
      </c>
      <c r="F3491" t="s">
        <v>111</v>
      </c>
      <c r="G3491" t="s">
        <v>212</v>
      </c>
      <c r="H3491" t="s">
        <v>213</v>
      </c>
      <c r="I3491" t="s">
        <v>51</v>
      </c>
      <c r="J3491" t="s">
        <v>52</v>
      </c>
      <c r="K3491">
        <v>4</v>
      </c>
      <c r="L3491" s="2">
        <v>400</v>
      </c>
      <c r="M3491">
        <v>15</v>
      </c>
      <c r="N3491" s="2">
        <v>1600</v>
      </c>
      <c r="O3491" s="2">
        <v>240</v>
      </c>
      <c r="P3491" s="2">
        <v>1360</v>
      </c>
      <c r="Q3491" s="2">
        <v>841.86</v>
      </c>
      <c r="R3491" s="2">
        <v>518.14</v>
      </c>
      <c r="S3491" t="s">
        <v>53</v>
      </c>
      <c r="T3491" t="s">
        <v>407</v>
      </c>
      <c r="U3491" t="s">
        <v>408</v>
      </c>
      <c r="V3491" t="s">
        <v>39</v>
      </c>
      <c r="W3491" t="s">
        <v>124</v>
      </c>
      <c r="X3491" t="s">
        <v>41</v>
      </c>
      <c r="Y3491" t="s">
        <v>56</v>
      </c>
      <c r="Z3491" t="s">
        <v>43</v>
      </c>
      <c r="AA3491" t="s">
        <v>44</v>
      </c>
      <c r="AB3491" t="s">
        <v>44</v>
      </c>
    </row>
    <row r="3492" spans="1:28" x14ac:dyDescent="0.25">
      <c r="A3492" t="s">
        <v>7399</v>
      </c>
      <c r="B3492" s="1">
        <v>45574</v>
      </c>
      <c r="C3492" t="s">
        <v>2561</v>
      </c>
      <c r="D3492" t="s">
        <v>2562</v>
      </c>
      <c r="E3492">
        <v>55</v>
      </c>
      <c r="F3492" t="s">
        <v>48</v>
      </c>
      <c r="G3492" t="s">
        <v>128</v>
      </c>
      <c r="H3492" t="s">
        <v>129</v>
      </c>
      <c r="I3492" t="s">
        <v>74</v>
      </c>
      <c r="J3492" t="s">
        <v>130</v>
      </c>
      <c r="K3492">
        <v>1</v>
      </c>
      <c r="L3492" s="2">
        <v>1700</v>
      </c>
      <c r="M3492">
        <v>10</v>
      </c>
      <c r="N3492" s="2">
        <v>1700</v>
      </c>
      <c r="O3492" s="2">
        <v>170</v>
      </c>
      <c r="P3492" s="2">
        <v>1530</v>
      </c>
      <c r="Q3492" s="2">
        <v>1145.74</v>
      </c>
      <c r="R3492" s="2">
        <v>384.26</v>
      </c>
      <c r="S3492" t="s">
        <v>53</v>
      </c>
      <c r="T3492" t="s">
        <v>178</v>
      </c>
      <c r="U3492" t="s">
        <v>154</v>
      </c>
      <c r="V3492" t="s">
        <v>39</v>
      </c>
      <c r="W3492" t="s">
        <v>66</v>
      </c>
      <c r="X3492" t="s">
        <v>97</v>
      </c>
      <c r="Y3492" t="s">
        <v>42</v>
      </c>
      <c r="Z3492" t="s">
        <v>144</v>
      </c>
      <c r="AA3492" t="s">
        <v>44</v>
      </c>
      <c r="AB3492" t="s">
        <v>44</v>
      </c>
    </row>
    <row r="3493" spans="1:28" x14ac:dyDescent="0.25">
      <c r="A3493" t="s">
        <v>7400</v>
      </c>
      <c r="B3493" s="1">
        <v>45574</v>
      </c>
      <c r="C3493" t="s">
        <v>3945</v>
      </c>
      <c r="D3493" t="s">
        <v>3946</v>
      </c>
      <c r="E3493">
        <v>18</v>
      </c>
      <c r="F3493" t="s">
        <v>111</v>
      </c>
      <c r="G3493" t="s">
        <v>352</v>
      </c>
      <c r="H3493" t="s">
        <v>353</v>
      </c>
      <c r="I3493" t="s">
        <v>103</v>
      </c>
      <c r="J3493" t="s">
        <v>104</v>
      </c>
      <c r="K3493">
        <v>1</v>
      </c>
      <c r="L3493" s="2">
        <v>850</v>
      </c>
      <c r="M3493">
        <v>0</v>
      </c>
      <c r="N3493" s="2">
        <v>850</v>
      </c>
      <c r="O3493" s="2">
        <v>0</v>
      </c>
      <c r="P3493" s="2">
        <v>850</v>
      </c>
      <c r="Q3493" s="2">
        <v>606.9</v>
      </c>
      <c r="R3493" s="2">
        <v>243.1</v>
      </c>
      <c r="S3493" t="s">
        <v>64</v>
      </c>
      <c r="T3493" t="s">
        <v>54</v>
      </c>
      <c r="U3493" t="s">
        <v>55</v>
      </c>
      <c r="V3493" t="s">
        <v>39</v>
      </c>
      <c r="W3493" t="s">
        <v>40</v>
      </c>
      <c r="X3493" t="s">
        <v>97</v>
      </c>
      <c r="Y3493" t="s">
        <v>42</v>
      </c>
      <c r="Z3493" t="s">
        <v>223</v>
      </c>
      <c r="AA3493" t="s">
        <v>44</v>
      </c>
      <c r="AB3493" t="s">
        <v>44</v>
      </c>
    </row>
    <row r="3494" spans="1:28" x14ac:dyDescent="0.25">
      <c r="A3494" t="s">
        <v>7401</v>
      </c>
      <c r="B3494" s="1">
        <v>45574</v>
      </c>
      <c r="C3494" t="s">
        <v>648</v>
      </c>
      <c r="D3494" t="s">
        <v>649</v>
      </c>
      <c r="E3494">
        <v>21</v>
      </c>
      <c r="F3494" t="s">
        <v>31</v>
      </c>
      <c r="G3494" t="s">
        <v>227</v>
      </c>
      <c r="H3494" t="s">
        <v>228</v>
      </c>
      <c r="I3494" t="s">
        <v>74</v>
      </c>
      <c r="J3494" t="s">
        <v>75</v>
      </c>
      <c r="K3494">
        <v>3</v>
      </c>
      <c r="L3494" s="2">
        <v>1400</v>
      </c>
      <c r="M3494">
        <v>10</v>
      </c>
      <c r="N3494" s="2">
        <v>4200</v>
      </c>
      <c r="O3494" s="2">
        <v>420</v>
      </c>
      <c r="P3494" s="2">
        <v>3780</v>
      </c>
      <c r="Q3494" s="2">
        <v>2896.09</v>
      </c>
      <c r="R3494" s="2">
        <v>883.91</v>
      </c>
      <c r="S3494" t="s">
        <v>53</v>
      </c>
      <c r="T3494" t="s">
        <v>407</v>
      </c>
      <c r="U3494" t="s">
        <v>408</v>
      </c>
      <c r="V3494" t="s">
        <v>39</v>
      </c>
      <c r="W3494" t="s">
        <v>40</v>
      </c>
      <c r="X3494" t="s">
        <v>41</v>
      </c>
      <c r="Y3494" t="s">
        <v>42</v>
      </c>
      <c r="Z3494" t="s">
        <v>43</v>
      </c>
      <c r="AA3494" t="s">
        <v>68</v>
      </c>
      <c r="AB3494" t="s">
        <v>44</v>
      </c>
    </row>
    <row r="3495" spans="1:28" x14ac:dyDescent="0.25">
      <c r="A3495" t="s">
        <v>7402</v>
      </c>
      <c r="B3495" s="1">
        <v>45574</v>
      </c>
      <c r="C3495" t="s">
        <v>6792</v>
      </c>
      <c r="D3495" t="s">
        <v>6793</v>
      </c>
      <c r="E3495">
        <v>47</v>
      </c>
      <c r="F3495" t="s">
        <v>48</v>
      </c>
      <c r="G3495" t="s">
        <v>81</v>
      </c>
      <c r="H3495" t="s">
        <v>82</v>
      </c>
      <c r="I3495" t="s">
        <v>51</v>
      </c>
      <c r="J3495" t="s">
        <v>52</v>
      </c>
      <c r="K3495">
        <v>6</v>
      </c>
      <c r="L3495" s="2">
        <v>600</v>
      </c>
      <c r="M3495">
        <v>15</v>
      </c>
      <c r="N3495" s="2">
        <v>3600</v>
      </c>
      <c r="O3495" s="2">
        <v>540</v>
      </c>
      <c r="P3495" s="2">
        <v>3060</v>
      </c>
      <c r="Q3495" s="2">
        <v>2139.0300000000002</v>
      </c>
      <c r="R3495" s="2">
        <v>920.97</v>
      </c>
      <c r="S3495" t="s">
        <v>53</v>
      </c>
      <c r="T3495" t="s">
        <v>153</v>
      </c>
      <c r="U3495" t="s">
        <v>154</v>
      </c>
      <c r="V3495" t="s">
        <v>39</v>
      </c>
      <c r="W3495" t="s">
        <v>83</v>
      </c>
      <c r="X3495" t="s">
        <v>97</v>
      </c>
      <c r="Y3495" t="s">
        <v>56</v>
      </c>
      <c r="Z3495" t="s">
        <v>43</v>
      </c>
      <c r="AA3495" t="s">
        <v>44</v>
      </c>
      <c r="AB3495" t="s">
        <v>44</v>
      </c>
    </row>
    <row r="3496" spans="1:28" x14ac:dyDescent="0.25">
      <c r="A3496" t="s">
        <v>7403</v>
      </c>
      <c r="B3496" s="1">
        <v>45574</v>
      </c>
      <c r="C3496" t="s">
        <v>5447</v>
      </c>
      <c r="D3496" t="s">
        <v>5448</v>
      </c>
      <c r="E3496">
        <v>23</v>
      </c>
      <c r="F3496" t="s">
        <v>48</v>
      </c>
      <c r="G3496" t="s">
        <v>298</v>
      </c>
      <c r="H3496" t="s">
        <v>299</v>
      </c>
      <c r="I3496" t="s">
        <v>103</v>
      </c>
      <c r="J3496" t="s">
        <v>104</v>
      </c>
      <c r="K3496">
        <v>2</v>
      </c>
      <c r="L3496" s="2">
        <v>700</v>
      </c>
      <c r="M3496">
        <v>25</v>
      </c>
      <c r="N3496" s="2">
        <v>1400</v>
      </c>
      <c r="O3496" s="2">
        <v>350</v>
      </c>
      <c r="P3496" s="2">
        <v>1050</v>
      </c>
      <c r="Q3496" s="2">
        <v>659.29</v>
      </c>
      <c r="R3496" s="2">
        <v>390.71</v>
      </c>
      <c r="S3496" t="s">
        <v>53</v>
      </c>
      <c r="T3496" t="s">
        <v>90</v>
      </c>
      <c r="U3496" t="s">
        <v>91</v>
      </c>
      <c r="V3496" t="s">
        <v>39</v>
      </c>
      <c r="W3496" t="s">
        <v>124</v>
      </c>
      <c r="X3496" t="s">
        <v>67</v>
      </c>
      <c r="Y3496" t="s">
        <v>42</v>
      </c>
      <c r="Z3496" t="s">
        <v>223</v>
      </c>
      <c r="AA3496" t="s">
        <v>44</v>
      </c>
      <c r="AB3496" t="s">
        <v>44</v>
      </c>
    </row>
    <row r="3497" spans="1:28" x14ac:dyDescent="0.25">
      <c r="A3497" t="s">
        <v>7404</v>
      </c>
      <c r="B3497" s="1">
        <v>45575</v>
      </c>
      <c r="C3497" t="s">
        <v>7405</v>
      </c>
      <c r="D3497" t="s">
        <v>7406</v>
      </c>
      <c r="E3497">
        <v>23</v>
      </c>
      <c r="F3497" t="s">
        <v>48</v>
      </c>
      <c r="G3497" t="s">
        <v>119</v>
      </c>
      <c r="H3497" t="s">
        <v>120</v>
      </c>
      <c r="I3497" t="s">
        <v>62</v>
      </c>
      <c r="J3497" t="s">
        <v>121</v>
      </c>
      <c r="K3497">
        <v>1</v>
      </c>
      <c r="L3497" s="2">
        <v>4800</v>
      </c>
      <c r="M3497">
        <v>0</v>
      </c>
      <c r="N3497" s="2">
        <v>4800</v>
      </c>
      <c r="O3497" s="2">
        <v>0</v>
      </c>
      <c r="P3497" s="2">
        <v>4800</v>
      </c>
      <c r="Q3497" s="2">
        <v>3333.83</v>
      </c>
      <c r="R3497" s="2">
        <v>1466.17</v>
      </c>
      <c r="S3497" t="s">
        <v>53</v>
      </c>
      <c r="T3497" t="s">
        <v>96</v>
      </c>
      <c r="U3497" t="s">
        <v>96</v>
      </c>
      <c r="V3497" t="s">
        <v>39</v>
      </c>
      <c r="W3497" t="s">
        <v>66</v>
      </c>
      <c r="X3497" t="s">
        <v>97</v>
      </c>
      <c r="Y3497" t="s">
        <v>56</v>
      </c>
      <c r="Z3497" t="s">
        <v>43</v>
      </c>
      <c r="AA3497" t="s">
        <v>44</v>
      </c>
      <c r="AB3497" t="s">
        <v>44</v>
      </c>
    </row>
    <row r="3498" spans="1:28" x14ac:dyDescent="0.25">
      <c r="A3498" t="s">
        <v>7407</v>
      </c>
      <c r="B3498" s="1">
        <v>45575</v>
      </c>
      <c r="C3498" t="s">
        <v>7408</v>
      </c>
      <c r="D3498" t="s">
        <v>7409</v>
      </c>
      <c r="E3498">
        <v>39</v>
      </c>
      <c r="F3498" t="s">
        <v>111</v>
      </c>
      <c r="G3498" t="s">
        <v>72</v>
      </c>
      <c r="H3498" t="s">
        <v>73</v>
      </c>
      <c r="I3498" t="s">
        <v>74</v>
      </c>
      <c r="J3498" t="s">
        <v>75</v>
      </c>
      <c r="K3498">
        <v>3</v>
      </c>
      <c r="L3498" s="2">
        <v>2200</v>
      </c>
      <c r="M3498">
        <v>25</v>
      </c>
      <c r="N3498" s="2">
        <v>6600</v>
      </c>
      <c r="O3498" s="2">
        <v>1650</v>
      </c>
      <c r="P3498" s="2">
        <v>4950</v>
      </c>
      <c r="Q3498" s="2">
        <v>2887.84</v>
      </c>
      <c r="R3498" s="2">
        <v>2062.16</v>
      </c>
      <c r="S3498" t="s">
        <v>53</v>
      </c>
      <c r="T3498" t="s">
        <v>275</v>
      </c>
      <c r="U3498" t="s">
        <v>123</v>
      </c>
      <c r="V3498" t="s">
        <v>39</v>
      </c>
      <c r="W3498" t="s">
        <v>124</v>
      </c>
      <c r="X3498" t="s">
        <v>67</v>
      </c>
      <c r="Y3498" t="s">
        <v>84</v>
      </c>
      <c r="Z3498" t="s">
        <v>43</v>
      </c>
      <c r="AA3498" t="s">
        <v>44</v>
      </c>
      <c r="AB3498" t="s">
        <v>44</v>
      </c>
    </row>
    <row r="3499" spans="1:28" x14ac:dyDescent="0.25">
      <c r="A3499" t="s">
        <v>7410</v>
      </c>
      <c r="B3499" s="1">
        <v>45575</v>
      </c>
      <c r="C3499" t="s">
        <v>7411</v>
      </c>
      <c r="D3499" t="s">
        <v>7412</v>
      </c>
      <c r="E3499">
        <v>41</v>
      </c>
      <c r="F3499" t="s">
        <v>48</v>
      </c>
      <c r="G3499" t="s">
        <v>561</v>
      </c>
      <c r="H3499" t="s">
        <v>562</v>
      </c>
      <c r="I3499" t="s">
        <v>34</v>
      </c>
      <c r="J3499" t="s">
        <v>143</v>
      </c>
      <c r="K3499">
        <v>3</v>
      </c>
      <c r="L3499" s="2">
        <v>900</v>
      </c>
      <c r="M3499">
        <v>25</v>
      </c>
      <c r="N3499" s="2">
        <v>2700</v>
      </c>
      <c r="O3499" s="2">
        <v>675</v>
      </c>
      <c r="P3499" s="2">
        <v>2025</v>
      </c>
      <c r="Q3499" s="2">
        <v>1165.1600000000001</v>
      </c>
      <c r="R3499" s="2">
        <v>859.84</v>
      </c>
      <c r="S3499" t="s">
        <v>64</v>
      </c>
      <c r="T3499" t="s">
        <v>290</v>
      </c>
      <c r="U3499" t="s">
        <v>291</v>
      </c>
      <c r="V3499" t="s">
        <v>39</v>
      </c>
      <c r="W3499" t="s">
        <v>137</v>
      </c>
      <c r="X3499" t="s">
        <v>97</v>
      </c>
      <c r="Y3499" t="s">
        <v>56</v>
      </c>
      <c r="Z3499" t="s">
        <v>43</v>
      </c>
      <c r="AA3499" t="s">
        <v>44</v>
      </c>
      <c r="AB3499" t="s">
        <v>44</v>
      </c>
    </row>
    <row r="3500" spans="1:28" x14ac:dyDescent="0.25">
      <c r="A3500" t="s">
        <v>7413</v>
      </c>
      <c r="B3500" s="1">
        <v>45575</v>
      </c>
      <c r="C3500" t="s">
        <v>3594</v>
      </c>
      <c r="D3500" t="s">
        <v>3595</v>
      </c>
      <c r="E3500">
        <v>51</v>
      </c>
      <c r="F3500" t="s">
        <v>111</v>
      </c>
      <c r="G3500" t="s">
        <v>134</v>
      </c>
      <c r="H3500" t="s">
        <v>135</v>
      </c>
      <c r="I3500" t="s">
        <v>62</v>
      </c>
      <c r="J3500" t="s">
        <v>130</v>
      </c>
      <c r="K3500">
        <v>2</v>
      </c>
      <c r="L3500" s="2">
        <v>8500</v>
      </c>
      <c r="M3500">
        <v>10</v>
      </c>
      <c r="N3500" s="2">
        <v>17000</v>
      </c>
      <c r="O3500" s="2">
        <v>1700</v>
      </c>
      <c r="P3500" s="2">
        <v>15300</v>
      </c>
      <c r="Q3500" s="2">
        <v>9239.07</v>
      </c>
      <c r="R3500" s="2">
        <v>6060.93</v>
      </c>
      <c r="S3500" t="s">
        <v>53</v>
      </c>
      <c r="T3500" t="s">
        <v>136</v>
      </c>
      <c r="U3500" t="s">
        <v>38</v>
      </c>
      <c r="V3500" t="s">
        <v>39</v>
      </c>
      <c r="W3500" t="s">
        <v>40</v>
      </c>
      <c r="X3500" t="s">
        <v>41</v>
      </c>
      <c r="Y3500" t="s">
        <v>56</v>
      </c>
      <c r="Z3500" t="s">
        <v>107</v>
      </c>
      <c r="AA3500" t="s">
        <v>44</v>
      </c>
      <c r="AB3500" t="s">
        <v>44</v>
      </c>
    </row>
    <row r="3501" spans="1:28" x14ac:dyDescent="0.25">
      <c r="A3501" t="s">
        <v>7414</v>
      </c>
      <c r="B3501" s="1">
        <v>45575</v>
      </c>
      <c r="C3501" t="s">
        <v>2504</v>
      </c>
      <c r="D3501" t="s">
        <v>2505</v>
      </c>
      <c r="E3501">
        <v>42</v>
      </c>
      <c r="F3501" t="s">
        <v>111</v>
      </c>
      <c r="G3501" t="s">
        <v>119</v>
      </c>
      <c r="H3501" t="s">
        <v>120</v>
      </c>
      <c r="I3501" t="s">
        <v>62</v>
      </c>
      <c r="J3501" t="s">
        <v>121</v>
      </c>
      <c r="K3501">
        <v>2</v>
      </c>
      <c r="L3501" s="2">
        <v>4800</v>
      </c>
      <c r="M3501">
        <v>10</v>
      </c>
      <c r="N3501" s="2">
        <v>9600</v>
      </c>
      <c r="O3501" s="2">
        <v>960</v>
      </c>
      <c r="P3501" s="2">
        <v>8640</v>
      </c>
      <c r="Q3501" s="2">
        <v>5278.4</v>
      </c>
      <c r="R3501" s="2">
        <v>3361.6</v>
      </c>
      <c r="S3501" t="s">
        <v>53</v>
      </c>
      <c r="T3501" t="s">
        <v>290</v>
      </c>
      <c r="U3501" t="s">
        <v>291</v>
      </c>
      <c r="V3501" t="s">
        <v>39</v>
      </c>
      <c r="W3501" t="s">
        <v>92</v>
      </c>
      <c r="X3501" t="s">
        <v>41</v>
      </c>
      <c r="Y3501" t="s">
        <v>56</v>
      </c>
      <c r="Z3501" t="s">
        <v>43</v>
      </c>
      <c r="AA3501" t="s">
        <v>44</v>
      </c>
      <c r="AB3501" t="s">
        <v>44</v>
      </c>
    </row>
    <row r="3502" spans="1:28" x14ac:dyDescent="0.25">
      <c r="A3502" t="s">
        <v>7415</v>
      </c>
      <c r="B3502" s="1">
        <v>45575</v>
      </c>
      <c r="C3502" t="s">
        <v>1128</v>
      </c>
      <c r="D3502" t="s">
        <v>1129</v>
      </c>
      <c r="E3502">
        <v>45</v>
      </c>
      <c r="F3502" t="s">
        <v>111</v>
      </c>
      <c r="G3502" t="s">
        <v>119</v>
      </c>
      <c r="H3502" t="s">
        <v>120</v>
      </c>
      <c r="I3502" t="s">
        <v>62</v>
      </c>
      <c r="J3502" t="s">
        <v>121</v>
      </c>
      <c r="K3502">
        <v>2</v>
      </c>
      <c r="L3502" s="2">
        <v>4800</v>
      </c>
      <c r="M3502">
        <v>15</v>
      </c>
      <c r="N3502" s="2">
        <v>9600</v>
      </c>
      <c r="O3502" s="2">
        <v>1440</v>
      </c>
      <c r="P3502" s="2">
        <v>8160</v>
      </c>
      <c r="Q3502" s="2">
        <v>4669.2299999999996</v>
      </c>
      <c r="R3502" s="2">
        <v>3490.77</v>
      </c>
      <c r="S3502" t="s">
        <v>53</v>
      </c>
      <c r="T3502" t="s">
        <v>153</v>
      </c>
      <c r="U3502" t="s">
        <v>154</v>
      </c>
      <c r="V3502" t="s">
        <v>39</v>
      </c>
      <c r="W3502" t="s">
        <v>124</v>
      </c>
      <c r="X3502" t="s">
        <v>41</v>
      </c>
      <c r="Y3502" t="s">
        <v>84</v>
      </c>
      <c r="Z3502" t="s">
        <v>144</v>
      </c>
      <c r="AA3502" t="s">
        <v>44</v>
      </c>
      <c r="AB3502" t="s">
        <v>68</v>
      </c>
    </row>
    <row r="3503" spans="1:28" x14ac:dyDescent="0.25">
      <c r="A3503" t="s">
        <v>7416</v>
      </c>
      <c r="B3503" s="1">
        <v>45575</v>
      </c>
      <c r="C3503" t="s">
        <v>7417</v>
      </c>
      <c r="D3503" t="s">
        <v>7418</v>
      </c>
      <c r="E3503">
        <v>20</v>
      </c>
      <c r="F3503" t="s">
        <v>111</v>
      </c>
      <c r="G3503" t="s">
        <v>101</v>
      </c>
      <c r="H3503" t="s">
        <v>102</v>
      </c>
      <c r="I3503" t="s">
        <v>103</v>
      </c>
      <c r="J3503" t="s">
        <v>104</v>
      </c>
      <c r="K3503">
        <v>1</v>
      </c>
      <c r="L3503" s="2">
        <v>1800</v>
      </c>
      <c r="M3503">
        <v>0</v>
      </c>
      <c r="N3503" s="2">
        <v>1800</v>
      </c>
      <c r="O3503" s="2">
        <v>0</v>
      </c>
      <c r="P3503" s="2">
        <v>1800</v>
      </c>
      <c r="Q3503" s="2">
        <v>1012.8</v>
      </c>
      <c r="R3503" s="2">
        <v>787.2</v>
      </c>
      <c r="S3503" t="s">
        <v>64</v>
      </c>
      <c r="T3503" t="s">
        <v>263</v>
      </c>
      <c r="U3503" t="s">
        <v>91</v>
      </c>
      <c r="V3503" t="s">
        <v>39</v>
      </c>
      <c r="W3503" t="s">
        <v>124</v>
      </c>
      <c r="X3503" t="s">
        <v>41</v>
      </c>
      <c r="Y3503" t="s">
        <v>56</v>
      </c>
      <c r="Z3503" t="s">
        <v>43</v>
      </c>
      <c r="AA3503" t="s">
        <v>44</v>
      </c>
      <c r="AB3503" t="s">
        <v>44</v>
      </c>
    </row>
    <row r="3504" spans="1:28" x14ac:dyDescent="0.25">
      <c r="A3504" t="s">
        <v>7419</v>
      </c>
      <c r="B3504" s="1">
        <v>45575</v>
      </c>
      <c r="C3504" t="s">
        <v>2268</v>
      </c>
      <c r="D3504" t="s">
        <v>2269</v>
      </c>
      <c r="E3504">
        <v>43</v>
      </c>
      <c r="F3504" t="s">
        <v>111</v>
      </c>
      <c r="G3504" t="s">
        <v>168</v>
      </c>
      <c r="H3504" t="s">
        <v>169</v>
      </c>
      <c r="I3504" t="s">
        <v>62</v>
      </c>
      <c r="J3504" t="s">
        <v>143</v>
      </c>
      <c r="K3504">
        <v>2</v>
      </c>
      <c r="L3504" s="2">
        <v>1800</v>
      </c>
      <c r="M3504">
        <v>5</v>
      </c>
      <c r="N3504" s="2">
        <v>3600</v>
      </c>
      <c r="O3504" s="2">
        <v>180</v>
      </c>
      <c r="P3504" s="2">
        <v>3420</v>
      </c>
      <c r="Q3504" s="2">
        <v>2320.17</v>
      </c>
      <c r="R3504" s="2">
        <v>1099.83</v>
      </c>
      <c r="S3504" t="s">
        <v>53</v>
      </c>
      <c r="T3504" t="s">
        <v>222</v>
      </c>
      <c r="U3504" t="s">
        <v>38</v>
      </c>
      <c r="V3504" t="s">
        <v>39</v>
      </c>
      <c r="W3504" t="s">
        <v>66</v>
      </c>
      <c r="X3504" t="s">
        <v>97</v>
      </c>
      <c r="Y3504" t="s">
        <v>42</v>
      </c>
      <c r="Z3504" t="s">
        <v>43</v>
      </c>
      <c r="AA3504" t="s">
        <v>44</v>
      </c>
      <c r="AB3504" t="s">
        <v>44</v>
      </c>
    </row>
    <row r="3505" spans="1:28" x14ac:dyDescent="0.25">
      <c r="A3505" t="s">
        <v>7420</v>
      </c>
      <c r="B3505" s="1">
        <v>45575</v>
      </c>
      <c r="C3505" t="s">
        <v>4371</v>
      </c>
      <c r="D3505" t="s">
        <v>4372</v>
      </c>
      <c r="E3505">
        <v>45</v>
      </c>
      <c r="F3505" t="s">
        <v>31</v>
      </c>
      <c r="G3505" t="s">
        <v>227</v>
      </c>
      <c r="H3505" t="s">
        <v>228</v>
      </c>
      <c r="I3505" t="s">
        <v>74</v>
      </c>
      <c r="J3505" t="s">
        <v>75</v>
      </c>
      <c r="K3505">
        <v>4</v>
      </c>
      <c r="L3505" s="2">
        <v>1400</v>
      </c>
      <c r="M3505">
        <v>15</v>
      </c>
      <c r="N3505" s="2">
        <v>5600</v>
      </c>
      <c r="O3505" s="2">
        <v>840</v>
      </c>
      <c r="P3505" s="2">
        <v>4760</v>
      </c>
      <c r="Q3505" s="2">
        <v>3216.69</v>
      </c>
      <c r="R3505" s="2">
        <v>1543.31</v>
      </c>
      <c r="S3505" t="s">
        <v>36</v>
      </c>
      <c r="T3505" t="s">
        <v>65</v>
      </c>
      <c r="U3505" t="s">
        <v>65</v>
      </c>
      <c r="V3505" t="s">
        <v>39</v>
      </c>
      <c r="W3505" t="s">
        <v>40</v>
      </c>
      <c r="X3505" t="s">
        <v>97</v>
      </c>
      <c r="Y3505" t="s">
        <v>84</v>
      </c>
      <c r="Z3505" t="s">
        <v>43</v>
      </c>
      <c r="AA3505" t="s">
        <v>44</v>
      </c>
      <c r="AB3505" t="s">
        <v>44</v>
      </c>
    </row>
    <row r="3506" spans="1:28" x14ac:dyDescent="0.25">
      <c r="A3506" t="s">
        <v>7421</v>
      </c>
      <c r="B3506" s="1">
        <v>45575</v>
      </c>
      <c r="C3506" t="s">
        <v>3481</v>
      </c>
      <c r="D3506" t="s">
        <v>3482</v>
      </c>
      <c r="E3506">
        <v>45</v>
      </c>
      <c r="F3506" t="s">
        <v>31</v>
      </c>
      <c r="G3506" t="s">
        <v>101</v>
      </c>
      <c r="H3506" t="s">
        <v>102</v>
      </c>
      <c r="I3506" t="s">
        <v>103</v>
      </c>
      <c r="J3506" t="s">
        <v>104</v>
      </c>
      <c r="K3506">
        <v>1</v>
      </c>
      <c r="L3506" s="2">
        <v>1800</v>
      </c>
      <c r="M3506">
        <v>10</v>
      </c>
      <c r="N3506" s="2">
        <v>1800</v>
      </c>
      <c r="O3506" s="2">
        <v>180</v>
      </c>
      <c r="P3506" s="2">
        <v>1620</v>
      </c>
      <c r="Q3506" s="2">
        <v>1002.86</v>
      </c>
      <c r="R3506" s="2">
        <v>617.14</v>
      </c>
      <c r="S3506" t="s">
        <v>53</v>
      </c>
      <c r="T3506" t="s">
        <v>76</v>
      </c>
      <c r="U3506" t="s">
        <v>77</v>
      </c>
      <c r="V3506" t="s">
        <v>39</v>
      </c>
      <c r="W3506" t="s">
        <v>83</v>
      </c>
      <c r="X3506" t="s">
        <v>41</v>
      </c>
      <c r="Y3506" t="s">
        <v>56</v>
      </c>
      <c r="Z3506" t="s">
        <v>144</v>
      </c>
      <c r="AA3506" t="s">
        <v>44</v>
      </c>
      <c r="AB3506" t="s">
        <v>44</v>
      </c>
    </row>
    <row r="3507" spans="1:28" x14ac:dyDescent="0.25">
      <c r="A3507" t="s">
        <v>7422</v>
      </c>
      <c r="B3507" s="1">
        <v>45575</v>
      </c>
      <c r="C3507" t="s">
        <v>1259</v>
      </c>
      <c r="D3507" t="s">
        <v>1260</v>
      </c>
      <c r="E3507">
        <v>44</v>
      </c>
      <c r="F3507" t="s">
        <v>111</v>
      </c>
      <c r="G3507" t="s">
        <v>119</v>
      </c>
      <c r="H3507" t="s">
        <v>120</v>
      </c>
      <c r="I3507" t="s">
        <v>62</v>
      </c>
      <c r="J3507" t="s">
        <v>121</v>
      </c>
      <c r="K3507">
        <v>1</v>
      </c>
      <c r="L3507" s="2">
        <v>4800</v>
      </c>
      <c r="M3507">
        <v>10</v>
      </c>
      <c r="N3507" s="2">
        <v>4800</v>
      </c>
      <c r="O3507" s="2">
        <v>480</v>
      </c>
      <c r="P3507" s="2">
        <v>4320</v>
      </c>
      <c r="Q3507" s="2">
        <v>2835.3</v>
      </c>
      <c r="R3507" s="2">
        <v>1484.7</v>
      </c>
      <c r="S3507" t="s">
        <v>53</v>
      </c>
      <c r="T3507" t="s">
        <v>153</v>
      </c>
      <c r="U3507" t="s">
        <v>154</v>
      </c>
      <c r="V3507" t="s">
        <v>39</v>
      </c>
      <c r="W3507" t="s">
        <v>124</v>
      </c>
      <c r="X3507" t="s">
        <v>67</v>
      </c>
      <c r="Y3507" t="s">
        <v>56</v>
      </c>
      <c r="Z3507" t="s">
        <v>43</v>
      </c>
      <c r="AA3507" t="s">
        <v>68</v>
      </c>
      <c r="AB3507" t="s">
        <v>44</v>
      </c>
    </row>
    <row r="3508" spans="1:28" x14ac:dyDescent="0.25">
      <c r="A3508" t="s">
        <v>7423</v>
      </c>
      <c r="B3508" s="1">
        <v>45576</v>
      </c>
      <c r="C3508" t="s">
        <v>7424</v>
      </c>
      <c r="D3508" t="s">
        <v>7425</v>
      </c>
      <c r="E3508">
        <v>59</v>
      </c>
      <c r="F3508" t="s">
        <v>48</v>
      </c>
      <c r="G3508" t="s">
        <v>318</v>
      </c>
      <c r="H3508" t="s">
        <v>319</v>
      </c>
      <c r="I3508" t="s">
        <v>34</v>
      </c>
      <c r="J3508" t="s">
        <v>190</v>
      </c>
      <c r="K3508">
        <v>1</v>
      </c>
      <c r="L3508" s="2">
        <v>2500</v>
      </c>
      <c r="M3508">
        <v>10</v>
      </c>
      <c r="N3508" s="2">
        <v>2500</v>
      </c>
      <c r="O3508" s="2">
        <v>250</v>
      </c>
      <c r="P3508" s="2">
        <v>2250</v>
      </c>
      <c r="Q3508" s="2">
        <v>1830.78</v>
      </c>
      <c r="R3508" s="2">
        <v>419.22</v>
      </c>
      <c r="S3508" t="s">
        <v>53</v>
      </c>
      <c r="T3508" t="s">
        <v>96</v>
      </c>
      <c r="U3508" t="s">
        <v>96</v>
      </c>
      <c r="V3508" t="s">
        <v>39</v>
      </c>
      <c r="W3508" t="s">
        <v>83</v>
      </c>
      <c r="X3508" t="s">
        <v>41</v>
      </c>
      <c r="Y3508" t="s">
        <v>56</v>
      </c>
      <c r="Z3508" t="s">
        <v>43</v>
      </c>
      <c r="AA3508" t="s">
        <v>44</v>
      </c>
      <c r="AB3508" t="s">
        <v>68</v>
      </c>
    </row>
    <row r="3509" spans="1:28" x14ac:dyDescent="0.25">
      <c r="A3509" t="s">
        <v>7426</v>
      </c>
      <c r="B3509" s="1">
        <v>45576</v>
      </c>
      <c r="C3509" t="s">
        <v>7427</v>
      </c>
      <c r="D3509" t="s">
        <v>7428</v>
      </c>
      <c r="E3509">
        <v>54</v>
      </c>
      <c r="F3509" t="s">
        <v>31</v>
      </c>
      <c r="G3509" t="s">
        <v>202</v>
      </c>
      <c r="H3509" t="s">
        <v>203</v>
      </c>
      <c r="I3509" t="s">
        <v>103</v>
      </c>
      <c r="J3509" t="s">
        <v>104</v>
      </c>
      <c r="K3509">
        <v>3</v>
      </c>
      <c r="L3509" s="2">
        <v>550</v>
      </c>
      <c r="M3509">
        <v>10</v>
      </c>
      <c r="N3509" s="2">
        <v>1650</v>
      </c>
      <c r="O3509" s="2">
        <v>165</v>
      </c>
      <c r="P3509" s="2">
        <v>1485</v>
      </c>
      <c r="Q3509" s="2">
        <v>1116.75</v>
      </c>
      <c r="R3509" s="2">
        <v>368.25</v>
      </c>
      <c r="S3509" t="s">
        <v>53</v>
      </c>
      <c r="T3509" t="s">
        <v>178</v>
      </c>
      <c r="U3509" t="s">
        <v>154</v>
      </c>
      <c r="V3509" t="s">
        <v>39</v>
      </c>
      <c r="W3509" t="s">
        <v>92</v>
      </c>
      <c r="X3509" t="s">
        <v>97</v>
      </c>
      <c r="Y3509" t="s">
        <v>42</v>
      </c>
      <c r="Z3509" t="s">
        <v>43</v>
      </c>
      <c r="AA3509" t="s">
        <v>44</v>
      </c>
      <c r="AB3509" t="s">
        <v>44</v>
      </c>
    </row>
    <row r="3510" spans="1:28" x14ac:dyDescent="0.25">
      <c r="A3510" t="s">
        <v>7429</v>
      </c>
      <c r="B3510" s="1">
        <v>45576</v>
      </c>
      <c r="C3510" t="s">
        <v>3971</v>
      </c>
      <c r="D3510" t="s">
        <v>3972</v>
      </c>
      <c r="E3510">
        <v>40</v>
      </c>
      <c r="F3510" t="s">
        <v>111</v>
      </c>
      <c r="G3510" t="s">
        <v>197</v>
      </c>
      <c r="H3510" t="s">
        <v>198</v>
      </c>
      <c r="I3510" t="s">
        <v>74</v>
      </c>
      <c r="J3510" t="s">
        <v>75</v>
      </c>
      <c r="K3510">
        <v>4</v>
      </c>
      <c r="L3510" s="2">
        <v>2600</v>
      </c>
      <c r="M3510">
        <v>10</v>
      </c>
      <c r="N3510" s="2">
        <v>10400</v>
      </c>
      <c r="O3510" s="2">
        <v>1040</v>
      </c>
      <c r="P3510" s="2">
        <v>9360</v>
      </c>
      <c r="Q3510" s="2">
        <v>6802.05</v>
      </c>
      <c r="R3510" s="2">
        <v>2557.9499999999998</v>
      </c>
      <c r="S3510" t="s">
        <v>53</v>
      </c>
      <c r="T3510" t="s">
        <v>54</v>
      </c>
      <c r="U3510" t="s">
        <v>55</v>
      </c>
      <c r="V3510" t="s">
        <v>39</v>
      </c>
      <c r="W3510" t="s">
        <v>83</v>
      </c>
      <c r="X3510" t="s">
        <v>67</v>
      </c>
      <c r="Y3510" t="s">
        <v>56</v>
      </c>
      <c r="Z3510" t="s">
        <v>223</v>
      </c>
      <c r="AA3510" t="s">
        <v>44</v>
      </c>
      <c r="AB3510" t="s">
        <v>44</v>
      </c>
    </row>
    <row r="3511" spans="1:28" x14ac:dyDescent="0.25">
      <c r="A3511" t="s">
        <v>7430</v>
      </c>
      <c r="B3511" s="1">
        <v>45576</v>
      </c>
      <c r="C3511" t="s">
        <v>891</v>
      </c>
      <c r="D3511" t="s">
        <v>892</v>
      </c>
      <c r="E3511">
        <v>21</v>
      </c>
      <c r="F3511" t="s">
        <v>48</v>
      </c>
      <c r="G3511" t="s">
        <v>243</v>
      </c>
      <c r="H3511" t="s">
        <v>244</v>
      </c>
      <c r="I3511" t="s">
        <v>103</v>
      </c>
      <c r="J3511" t="s">
        <v>104</v>
      </c>
      <c r="K3511">
        <v>1</v>
      </c>
      <c r="L3511" s="2">
        <v>450</v>
      </c>
      <c r="M3511">
        <v>10</v>
      </c>
      <c r="N3511" s="2">
        <v>450</v>
      </c>
      <c r="O3511" s="2">
        <v>45</v>
      </c>
      <c r="P3511" s="2">
        <v>405</v>
      </c>
      <c r="Q3511" s="2">
        <v>275.77999999999997</v>
      </c>
      <c r="R3511" s="2">
        <v>129.22</v>
      </c>
      <c r="S3511" t="s">
        <v>53</v>
      </c>
      <c r="T3511" t="s">
        <v>96</v>
      </c>
      <c r="U3511" t="s">
        <v>96</v>
      </c>
      <c r="V3511" t="s">
        <v>39</v>
      </c>
      <c r="W3511" t="s">
        <v>137</v>
      </c>
      <c r="X3511" t="s">
        <v>67</v>
      </c>
      <c r="Y3511" t="s">
        <v>56</v>
      </c>
      <c r="Z3511" t="s">
        <v>144</v>
      </c>
      <c r="AA3511" t="s">
        <v>44</v>
      </c>
      <c r="AB3511" t="s">
        <v>44</v>
      </c>
    </row>
    <row r="3512" spans="1:28" x14ac:dyDescent="0.25">
      <c r="A3512" t="s">
        <v>7431</v>
      </c>
      <c r="B3512" s="1">
        <v>45576</v>
      </c>
      <c r="C3512" t="s">
        <v>7432</v>
      </c>
      <c r="D3512" t="s">
        <v>7433</v>
      </c>
      <c r="E3512">
        <v>52</v>
      </c>
      <c r="F3512" t="s">
        <v>31</v>
      </c>
      <c r="G3512" t="s">
        <v>32</v>
      </c>
      <c r="H3512" t="s">
        <v>33</v>
      </c>
      <c r="I3512" t="s">
        <v>34</v>
      </c>
      <c r="J3512" t="s">
        <v>35</v>
      </c>
      <c r="K3512">
        <v>1</v>
      </c>
      <c r="L3512" s="2">
        <v>55000</v>
      </c>
      <c r="M3512">
        <v>15</v>
      </c>
      <c r="N3512" s="2">
        <v>55000</v>
      </c>
      <c r="O3512" s="2">
        <v>8250</v>
      </c>
      <c r="P3512" s="2">
        <v>46750</v>
      </c>
      <c r="Q3512" s="2">
        <v>34319.300000000003</v>
      </c>
      <c r="R3512" s="2">
        <v>12430.7</v>
      </c>
      <c r="S3512" t="s">
        <v>53</v>
      </c>
      <c r="T3512" t="s">
        <v>65</v>
      </c>
      <c r="U3512" t="s">
        <v>65</v>
      </c>
      <c r="V3512" t="s">
        <v>39</v>
      </c>
      <c r="W3512" t="s">
        <v>66</v>
      </c>
      <c r="X3512" t="s">
        <v>97</v>
      </c>
      <c r="Y3512" t="s">
        <v>56</v>
      </c>
      <c r="Z3512" t="s">
        <v>43</v>
      </c>
      <c r="AA3512" t="s">
        <v>44</v>
      </c>
      <c r="AB3512" t="s">
        <v>44</v>
      </c>
    </row>
    <row r="3513" spans="1:28" x14ac:dyDescent="0.25">
      <c r="A3513" t="s">
        <v>7434</v>
      </c>
      <c r="B3513" s="1">
        <v>45576</v>
      </c>
      <c r="C3513" t="s">
        <v>2865</v>
      </c>
      <c r="D3513" t="s">
        <v>2866</v>
      </c>
      <c r="E3513">
        <v>43</v>
      </c>
      <c r="F3513" t="s">
        <v>111</v>
      </c>
      <c r="G3513" t="s">
        <v>60</v>
      </c>
      <c r="H3513" t="s">
        <v>61</v>
      </c>
      <c r="I3513" t="s">
        <v>62</v>
      </c>
      <c r="J3513" t="s">
        <v>63</v>
      </c>
      <c r="K3513">
        <v>1</v>
      </c>
      <c r="L3513" s="2">
        <v>3500</v>
      </c>
      <c r="M3513">
        <v>0</v>
      </c>
      <c r="N3513" s="2">
        <v>3500</v>
      </c>
      <c r="O3513" s="2">
        <v>0</v>
      </c>
      <c r="P3513" s="2">
        <v>3500</v>
      </c>
      <c r="Q3513" s="2">
        <v>2852.62</v>
      </c>
      <c r="R3513" s="2">
        <v>647.38</v>
      </c>
      <c r="S3513" t="s">
        <v>53</v>
      </c>
      <c r="T3513" t="s">
        <v>263</v>
      </c>
      <c r="U3513" t="s">
        <v>91</v>
      </c>
      <c r="V3513" t="s">
        <v>39</v>
      </c>
      <c r="W3513" t="s">
        <v>124</v>
      </c>
      <c r="X3513" t="s">
        <v>97</v>
      </c>
      <c r="Y3513" t="s">
        <v>42</v>
      </c>
      <c r="Z3513" t="s">
        <v>43</v>
      </c>
      <c r="AA3513" t="s">
        <v>44</v>
      </c>
      <c r="AB3513" t="s">
        <v>44</v>
      </c>
    </row>
    <row r="3514" spans="1:28" x14ac:dyDescent="0.25">
      <c r="A3514" t="s">
        <v>7435</v>
      </c>
      <c r="B3514" s="1">
        <v>45576</v>
      </c>
      <c r="C3514" t="s">
        <v>464</v>
      </c>
      <c r="D3514" t="s">
        <v>465</v>
      </c>
      <c r="E3514">
        <v>44</v>
      </c>
      <c r="F3514" t="s">
        <v>111</v>
      </c>
      <c r="G3514" t="s">
        <v>217</v>
      </c>
      <c r="H3514" t="s">
        <v>218</v>
      </c>
      <c r="I3514" t="s">
        <v>34</v>
      </c>
      <c r="J3514" t="s">
        <v>130</v>
      </c>
      <c r="K3514">
        <v>5</v>
      </c>
      <c r="L3514" s="2">
        <v>28000</v>
      </c>
      <c r="M3514">
        <v>15</v>
      </c>
      <c r="N3514" s="2">
        <v>140000</v>
      </c>
      <c r="O3514" s="2">
        <v>21000</v>
      </c>
      <c r="P3514" s="2">
        <v>119000</v>
      </c>
      <c r="Q3514" s="2">
        <v>79868.399999999994</v>
      </c>
      <c r="R3514" s="2">
        <v>39131.599999999999</v>
      </c>
      <c r="S3514" t="s">
        <v>53</v>
      </c>
      <c r="T3514" t="s">
        <v>578</v>
      </c>
      <c r="U3514" t="s">
        <v>579</v>
      </c>
      <c r="V3514" t="s">
        <v>39</v>
      </c>
      <c r="W3514" t="s">
        <v>83</v>
      </c>
      <c r="X3514" t="s">
        <v>97</v>
      </c>
      <c r="Y3514" t="s">
        <v>56</v>
      </c>
      <c r="Z3514" t="s">
        <v>43</v>
      </c>
      <c r="AA3514" t="s">
        <v>68</v>
      </c>
      <c r="AB3514" t="s">
        <v>44</v>
      </c>
    </row>
    <row r="3515" spans="1:28" x14ac:dyDescent="0.25">
      <c r="A3515" t="s">
        <v>7436</v>
      </c>
      <c r="B3515" s="1">
        <v>45576</v>
      </c>
      <c r="C3515" t="s">
        <v>7437</v>
      </c>
      <c r="D3515" t="s">
        <v>7438</v>
      </c>
      <c r="E3515">
        <v>22</v>
      </c>
      <c r="F3515" t="s">
        <v>48</v>
      </c>
      <c r="G3515" t="s">
        <v>298</v>
      </c>
      <c r="H3515" t="s">
        <v>299</v>
      </c>
      <c r="I3515" t="s">
        <v>103</v>
      </c>
      <c r="J3515" t="s">
        <v>104</v>
      </c>
      <c r="K3515">
        <v>1</v>
      </c>
      <c r="L3515" s="2">
        <v>700</v>
      </c>
      <c r="M3515">
        <v>0</v>
      </c>
      <c r="N3515" s="2">
        <v>700</v>
      </c>
      <c r="O3515" s="2">
        <v>0</v>
      </c>
      <c r="P3515" s="2">
        <v>700</v>
      </c>
      <c r="Q3515" s="2">
        <v>503.5</v>
      </c>
      <c r="R3515" s="2">
        <v>196.5</v>
      </c>
      <c r="S3515" t="s">
        <v>53</v>
      </c>
      <c r="T3515" t="s">
        <v>578</v>
      </c>
      <c r="U3515" t="s">
        <v>579</v>
      </c>
      <c r="V3515" t="s">
        <v>39</v>
      </c>
      <c r="W3515" t="s">
        <v>83</v>
      </c>
      <c r="X3515" t="s">
        <v>41</v>
      </c>
      <c r="Y3515" t="s">
        <v>42</v>
      </c>
      <c r="Z3515" t="s">
        <v>43</v>
      </c>
      <c r="AA3515" t="s">
        <v>44</v>
      </c>
      <c r="AB3515" t="s">
        <v>44</v>
      </c>
    </row>
    <row r="3516" spans="1:28" x14ac:dyDescent="0.25">
      <c r="A3516" t="s">
        <v>7439</v>
      </c>
      <c r="B3516" s="1">
        <v>45576</v>
      </c>
      <c r="C3516" t="s">
        <v>5716</v>
      </c>
      <c r="D3516" t="s">
        <v>5717</v>
      </c>
      <c r="E3516">
        <v>29</v>
      </c>
      <c r="F3516" t="s">
        <v>48</v>
      </c>
      <c r="G3516" t="s">
        <v>101</v>
      </c>
      <c r="H3516" t="s">
        <v>102</v>
      </c>
      <c r="I3516" t="s">
        <v>103</v>
      </c>
      <c r="J3516" t="s">
        <v>104</v>
      </c>
      <c r="K3516">
        <v>2</v>
      </c>
      <c r="L3516" s="2">
        <v>1800</v>
      </c>
      <c r="M3516">
        <v>10</v>
      </c>
      <c r="N3516" s="2">
        <v>3600</v>
      </c>
      <c r="O3516" s="2">
        <v>360</v>
      </c>
      <c r="P3516" s="2">
        <v>3240</v>
      </c>
      <c r="Q3516" s="2">
        <v>2213.1</v>
      </c>
      <c r="R3516" s="2">
        <v>1026.9000000000001</v>
      </c>
      <c r="S3516" t="s">
        <v>53</v>
      </c>
      <c r="T3516" t="s">
        <v>105</v>
      </c>
      <c r="U3516" t="s">
        <v>106</v>
      </c>
      <c r="V3516" t="s">
        <v>39</v>
      </c>
      <c r="W3516" t="s">
        <v>92</v>
      </c>
      <c r="X3516" t="s">
        <v>97</v>
      </c>
      <c r="Y3516" t="s">
        <v>56</v>
      </c>
      <c r="Z3516" t="s">
        <v>508</v>
      </c>
      <c r="AA3516" t="s">
        <v>44</v>
      </c>
      <c r="AB3516" t="s">
        <v>44</v>
      </c>
    </row>
    <row r="3517" spans="1:28" x14ac:dyDescent="0.25">
      <c r="A3517" t="s">
        <v>7440</v>
      </c>
      <c r="B3517" s="1">
        <v>45576</v>
      </c>
      <c r="C3517" t="s">
        <v>195</v>
      </c>
      <c r="D3517" t="s">
        <v>196</v>
      </c>
      <c r="E3517">
        <v>57</v>
      </c>
      <c r="F3517" t="s">
        <v>48</v>
      </c>
      <c r="G3517" t="s">
        <v>197</v>
      </c>
      <c r="H3517" t="s">
        <v>198</v>
      </c>
      <c r="I3517" t="s">
        <v>74</v>
      </c>
      <c r="J3517" t="s">
        <v>75</v>
      </c>
      <c r="K3517">
        <v>1</v>
      </c>
      <c r="L3517" s="2">
        <v>2600</v>
      </c>
      <c r="M3517">
        <v>10</v>
      </c>
      <c r="N3517" s="2">
        <v>2600</v>
      </c>
      <c r="O3517" s="2">
        <v>260</v>
      </c>
      <c r="P3517" s="2">
        <v>2340</v>
      </c>
      <c r="Q3517" s="2">
        <v>1831.23</v>
      </c>
      <c r="R3517" s="2">
        <v>508.77</v>
      </c>
      <c r="S3517" t="s">
        <v>53</v>
      </c>
      <c r="T3517" t="s">
        <v>96</v>
      </c>
      <c r="U3517" t="s">
        <v>96</v>
      </c>
      <c r="V3517" t="s">
        <v>39</v>
      </c>
      <c r="W3517" t="s">
        <v>66</v>
      </c>
      <c r="X3517" t="s">
        <v>97</v>
      </c>
      <c r="Y3517" t="s">
        <v>42</v>
      </c>
      <c r="Z3517" t="s">
        <v>43</v>
      </c>
      <c r="AA3517" t="s">
        <v>44</v>
      </c>
      <c r="AB3517" t="s">
        <v>44</v>
      </c>
    </row>
    <row r="3518" spans="1:28" x14ac:dyDescent="0.25">
      <c r="A3518" t="s">
        <v>7441</v>
      </c>
      <c r="B3518" s="1">
        <v>45577</v>
      </c>
      <c r="C3518" t="s">
        <v>977</v>
      </c>
      <c r="D3518" t="s">
        <v>978</v>
      </c>
      <c r="E3518">
        <v>58</v>
      </c>
      <c r="F3518" t="s">
        <v>31</v>
      </c>
      <c r="G3518" t="s">
        <v>217</v>
      </c>
      <c r="H3518" t="s">
        <v>218</v>
      </c>
      <c r="I3518" t="s">
        <v>34</v>
      </c>
      <c r="J3518" t="s">
        <v>130</v>
      </c>
      <c r="K3518">
        <v>2</v>
      </c>
      <c r="L3518" s="2">
        <v>28000</v>
      </c>
      <c r="M3518">
        <v>20</v>
      </c>
      <c r="N3518" s="2">
        <v>56000</v>
      </c>
      <c r="O3518" s="2">
        <v>11200</v>
      </c>
      <c r="P3518" s="2">
        <v>44800</v>
      </c>
      <c r="Q3518" s="2">
        <v>33379.9</v>
      </c>
      <c r="R3518" s="2">
        <v>11420.1</v>
      </c>
      <c r="S3518" t="s">
        <v>53</v>
      </c>
      <c r="T3518" t="s">
        <v>263</v>
      </c>
      <c r="U3518" t="s">
        <v>91</v>
      </c>
      <c r="V3518" t="s">
        <v>39</v>
      </c>
      <c r="W3518" t="s">
        <v>137</v>
      </c>
      <c r="X3518" t="s">
        <v>97</v>
      </c>
      <c r="Y3518" t="s">
        <v>42</v>
      </c>
      <c r="Z3518" t="s">
        <v>43</v>
      </c>
      <c r="AA3518" t="s">
        <v>44</v>
      </c>
      <c r="AB3518" t="s">
        <v>44</v>
      </c>
    </row>
    <row r="3519" spans="1:28" x14ac:dyDescent="0.25">
      <c r="A3519" t="s">
        <v>7442</v>
      </c>
      <c r="B3519" s="1">
        <v>45577</v>
      </c>
      <c r="C3519" t="s">
        <v>1680</v>
      </c>
      <c r="D3519" t="s">
        <v>1681</v>
      </c>
      <c r="E3519">
        <v>57</v>
      </c>
      <c r="F3519" t="s">
        <v>111</v>
      </c>
      <c r="G3519" t="s">
        <v>202</v>
      </c>
      <c r="H3519" t="s">
        <v>203</v>
      </c>
      <c r="I3519" t="s">
        <v>103</v>
      </c>
      <c r="J3519" t="s">
        <v>104</v>
      </c>
      <c r="K3519">
        <v>1</v>
      </c>
      <c r="L3519" s="2">
        <v>550</v>
      </c>
      <c r="M3519">
        <v>10</v>
      </c>
      <c r="N3519" s="2">
        <v>550</v>
      </c>
      <c r="O3519" s="2">
        <v>55</v>
      </c>
      <c r="P3519" s="2">
        <v>495</v>
      </c>
      <c r="Q3519" s="2">
        <v>350.79</v>
      </c>
      <c r="R3519" s="2">
        <v>144.21</v>
      </c>
      <c r="S3519" t="s">
        <v>53</v>
      </c>
      <c r="T3519" t="s">
        <v>275</v>
      </c>
      <c r="U3519" t="s">
        <v>123</v>
      </c>
      <c r="V3519" t="s">
        <v>39</v>
      </c>
      <c r="W3519" t="s">
        <v>83</v>
      </c>
      <c r="X3519" t="s">
        <v>97</v>
      </c>
      <c r="Y3519" t="s">
        <v>84</v>
      </c>
      <c r="Z3519" t="s">
        <v>43</v>
      </c>
      <c r="AA3519" t="s">
        <v>44</v>
      </c>
      <c r="AB3519" t="s">
        <v>44</v>
      </c>
    </row>
    <row r="3520" spans="1:28" x14ac:dyDescent="0.25">
      <c r="A3520" t="s">
        <v>7443</v>
      </c>
      <c r="B3520" s="1">
        <v>45577</v>
      </c>
      <c r="C3520" t="s">
        <v>2521</v>
      </c>
      <c r="D3520" t="s">
        <v>2522</v>
      </c>
      <c r="E3520">
        <v>51</v>
      </c>
      <c r="F3520" t="s">
        <v>48</v>
      </c>
      <c r="G3520" t="s">
        <v>387</v>
      </c>
      <c r="H3520" t="s">
        <v>388</v>
      </c>
      <c r="I3520" t="s">
        <v>74</v>
      </c>
      <c r="J3520" t="s">
        <v>75</v>
      </c>
      <c r="K3520">
        <v>1</v>
      </c>
      <c r="L3520" s="2">
        <v>3200</v>
      </c>
      <c r="M3520">
        <v>10</v>
      </c>
      <c r="N3520" s="2">
        <v>3200</v>
      </c>
      <c r="O3520" s="2">
        <v>320</v>
      </c>
      <c r="P3520" s="2">
        <v>2880</v>
      </c>
      <c r="Q3520" s="2">
        <v>2168.2600000000002</v>
      </c>
      <c r="R3520" s="2">
        <v>711.74</v>
      </c>
      <c r="S3520" t="s">
        <v>36</v>
      </c>
      <c r="T3520" t="s">
        <v>76</v>
      </c>
      <c r="U3520" t="s">
        <v>77</v>
      </c>
      <c r="V3520" t="s">
        <v>39</v>
      </c>
      <c r="W3520" t="s">
        <v>92</v>
      </c>
      <c r="X3520" t="s">
        <v>41</v>
      </c>
      <c r="Y3520" t="s">
        <v>42</v>
      </c>
      <c r="Z3520" t="s">
        <v>43</v>
      </c>
      <c r="AA3520" t="s">
        <v>44</v>
      </c>
      <c r="AB3520" t="s">
        <v>44</v>
      </c>
    </row>
    <row r="3521" spans="1:28" x14ac:dyDescent="0.25">
      <c r="A3521" t="s">
        <v>7444</v>
      </c>
      <c r="B3521" s="1">
        <v>45577</v>
      </c>
      <c r="C3521" t="s">
        <v>1753</v>
      </c>
      <c r="D3521" t="s">
        <v>1754</v>
      </c>
      <c r="E3521">
        <v>43</v>
      </c>
      <c r="F3521" t="s">
        <v>111</v>
      </c>
      <c r="G3521" t="s">
        <v>88</v>
      </c>
      <c r="H3521" t="s">
        <v>89</v>
      </c>
      <c r="I3521" t="s">
        <v>62</v>
      </c>
      <c r="J3521" t="s">
        <v>63</v>
      </c>
      <c r="K3521">
        <v>2</v>
      </c>
      <c r="L3521" s="2">
        <v>4200</v>
      </c>
      <c r="M3521">
        <v>10</v>
      </c>
      <c r="N3521" s="2">
        <v>8400</v>
      </c>
      <c r="O3521" s="2">
        <v>840</v>
      </c>
      <c r="P3521" s="2">
        <v>7560</v>
      </c>
      <c r="Q3521" s="2">
        <v>4327.1000000000004</v>
      </c>
      <c r="R3521" s="2">
        <v>3232.9</v>
      </c>
      <c r="S3521" t="s">
        <v>53</v>
      </c>
      <c r="T3521" t="s">
        <v>407</v>
      </c>
      <c r="U3521" t="s">
        <v>408</v>
      </c>
      <c r="V3521" t="s">
        <v>39</v>
      </c>
      <c r="W3521" t="s">
        <v>66</v>
      </c>
      <c r="X3521" t="s">
        <v>67</v>
      </c>
      <c r="Y3521" t="s">
        <v>56</v>
      </c>
      <c r="Z3521" t="s">
        <v>43</v>
      </c>
      <c r="AA3521" t="s">
        <v>44</v>
      </c>
      <c r="AB3521" t="s">
        <v>44</v>
      </c>
    </row>
    <row r="3522" spans="1:28" x14ac:dyDescent="0.25">
      <c r="A3522" t="s">
        <v>7445</v>
      </c>
      <c r="B3522" s="1">
        <v>45577</v>
      </c>
      <c r="C3522" t="s">
        <v>2999</v>
      </c>
      <c r="D3522" t="s">
        <v>3000</v>
      </c>
      <c r="E3522">
        <v>57</v>
      </c>
      <c r="F3522" t="s">
        <v>111</v>
      </c>
      <c r="G3522" t="s">
        <v>227</v>
      </c>
      <c r="H3522" t="s">
        <v>228</v>
      </c>
      <c r="I3522" t="s">
        <v>74</v>
      </c>
      <c r="J3522" t="s">
        <v>75</v>
      </c>
      <c r="K3522">
        <v>1</v>
      </c>
      <c r="L3522" s="2">
        <v>1400</v>
      </c>
      <c r="M3522">
        <v>0</v>
      </c>
      <c r="N3522" s="2">
        <v>1400</v>
      </c>
      <c r="O3522" s="2">
        <v>0</v>
      </c>
      <c r="P3522" s="2">
        <v>1400</v>
      </c>
      <c r="Q3522" s="2">
        <v>1084.79</v>
      </c>
      <c r="R3522" s="2">
        <v>315.20999999999998</v>
      </c>
      <c r="S3522" t="s">
        <v>53</v>
      </c>
      <c r="T3522" t="s">
        <v>76</v>
      </c>
      <c r="U3522" t="s">
        <v>77</v>
      </c>
      <c r="V3522" t="s">
        <v>39</v>
      </c>
      <c r="W3522" t="s">
        <v>92</v>
      </c>
      <c r="X3522" t="s">
        <v>97</v>
      </c>
      <c r="Y3522" t="s">
        <v>56</v>
      </c>
      <c r="Z3522" t="s">
        <v>43</v>
      </c>
      <c r="AA3522" t="s">
        <v>68</v>
      </c>
      <c r="AB3522" t="s">
        <v>44</v>
      </c>
    </row>
    <row r="3523" spans="1:28" x14ac:dyDescent="0.25">
      <c r="A3523" t="s">
        <v>7446</v>
      </c>
      <c r="B3523" s="1">
        <v>45577</v>
      </c>
      <c r="C3523" t="s">
        <v>5217</v>
      </c>
      <c r="D3523" t="s">
        <v>5218</v>
      </c>
      <c r="E3523">
        <v>30</v>
      </c>
      <c r="F3523" t="s">
        <v>31</v>
      </c>
      <c r="G3523" t="s">
        <v>243</v>
      </c>
      <c r="H3523" t="s">
        <v>244</v>
      </c>
      <c r="I3523" t="s">
        <v>103</v>
      </c>
      <c r="J3523" t="s">
        <v>104</v>
      </c>
      <c r="K3523">
        <v>3</v>
      </c>
      <c r="L3523" s="2">
        <v>450</v>
      </c>
      <c r="M3523">
        <v>15</v>
      </c>
      <c r="N3523" s="2">
        <v>1350</v>
      </c>
      <c r="O3523" s="2">
        <v>202.5</v>
      </c>
      <c r="P3523" s="2">
        <v>1147.5</v>
      </c>
      <c r="Q3523" s="2">
        <v>902.19</v>
      </c>
      <c r="R3523" s="2">
        <v>245.31</v>
      </c>
      <c r="S3523" t="s">
        <v>53</v>
      </c>
      <c r="T3523" t="s">
        <v>578</v>
      </c>
      <c r="U3523" t="s">
        <v>579</v>
      </c>
      <c r="V3523" t="s">
        <v>39</v>
      </c>
      <c r="W3523" t="s">
        <v>83</v>
      </c>
      <c r="X3523" t="s">
        <v>67</v>
      </c>
      <c r="Y3523" t="s">
        <v>42</v>
      </c>
      <c r="Z3523" t="s">
        <v>43</v>
      </c>
      <c r="AA3523" t="s">
        <v>68</v>
      </c>
      <c r="AB3523" t="s">
        <v>44</v>
      </c>
    </row>
    <row r="3524" spans="1:28" x14ac:dyDescent="0.25">
      <c r="A3524" t="s">
        <v>7447</v>
      </c>
      <c r="B3524" s="1">
        <v>45577</v>
      </c>
      <c r="C3524" t="s">
        <v>4061</v>
      </c>
      <c r="D3524" t="s">
        <v>4062</v>
      </c>
      <c r="E3524">
        <v>55</v>
      </c>
      <c r="F3524" t="s">
        <v>48</v>
      </c>
      <c r="G3524" t="s">
        <v>72</v>
      </c>
      <c r="H3524" t="s">
        <v>73</v>
      </c>
      <c r="I3524" t="s">
        <v>74</v>
      </c>
      <c r="J3524" t="s">
        <v>75</v>
      </c>
      <c r="K3524">
        <v>1</v>
      </c>
      <c r="L3524" s="2">
        <v>2200</v>
      </c>
      <c r="M3524">
        <v>0</v>
      </c>
      <c r="N3524" s="2">
        <v>2200</v>
      </c>
      <c r="O3524" s="2">
        <v>0</v>
      </c>
      <c r="P3524" s="2">
        <v>2200</v>
      </c>
      <c r="Q3524" s="2">
        <v>1796.98</v>
      </c>
      <c r="R3524" s="2">
        <v>403.02</v>
      </c>
      <c r="S3524" t="s">
        <v>53</v>
      </c>
      <c r="T3524" t="s">
        <v>105</v>
      </c>
      <c r="U3524" t="s">
        <v>106</v>
      </c>
      <c r="V3524" t="s">
        <v>39</v>
      </c>
      <c r="W3524" t="s">
        <v>83</v>
      </c>
      <c r="X3524" t="s">
        <v>97</v>
      </c>
      <c r="Y3524" t="s">
        <v>56</v>
      </c>
      <c r="Z3524" t="s">
        <v>43</v>
      </c>
      <c r="AA3524" t="s">
        <v>44</v>
      </c>
      <c r="AB3524" t="s">
        <v>44</v>
      </c>
    </row>
    <row r="3525" spans="1:28" x14ac:dyDescent="0.25">
      <c r="A3525" t="s">
        <v>7448</v>
      </c>
      <c r="B3525" s="1">
        <v>45577</v>
      </c>
      <c r="C3525" t="s">
        <v>4315</v>
      </c>
      <c r="D3525" t="s">
        <v>4316</v>
      </c>
      <c r="E3525">
        <v>54</v>
      </c>
      <c r="F3525" t="s">
        <v>48</v>
      </c>
      <c r="G3525" t="s">
        <v>227</v>
      </c>
      <c r="H3525" t="s">
        <v>228</v>
      </c>
      <c r="I3525" t="s">
        <v>74</v>
      </c>
      <c r="J3525" t="s">
        <v>75</v>
      </c>
      <c r="K3525">
        <v>2</v>
      </c>
      <c r="L3525" s="2">
        <v>1400</v>
      </c>
      <c r="M3525">
        <v>0</v>
      </c>
      <c r="N3525" s="2">
        <v>2800</v>
      </c>
      <c r="O3525" s="2">
        <v>0</v>
      </c>
      <c r="P3525" s="2">
        <v>2800</v>
      </c>
      <c r="Q3525" s="2">
        <v>1862.87</v>
      </c>
      <c r="R3525" s="2">
        <v>937.13</v>
      </c>
      <c r="S3525" t="s">
        <v>53</v>
      </c>
      <c r="T3525" t="s">
        <v>37</v>
      </c>
      <c r="U3525" t="s">
        <v>38</v>
      </c>
      <c r="V3525" t="s">
        <v>39</v>
      </c>
      <c r="W3525" t="s">
        <v>40</v>
      </c>
      <c r="X3525" t="s">
        <v>41</v>
      </c>
      <c r="Y3525" t="s">
        <v>56</v>
      </c>
      <c r="Z3525" t="s">
        <v>43</v>
      </c>
      <c r="AA3525" t="s">
        <v>44</v>
      </c>
      <c r="AB3525" t="s">
        <v>44</v>
      </c>
    </row>
    <row r="3526" spans="1:28" x14ac:dyDescent="0.25">
      <c r="A3526" t="s">
        <v>7449</v>
      </c>
      <c r="B3526" s="1">
        <v>45577</v>
      </c>
      <c r="C3526" t="s">
        <v>461</v>
      </c>
      <c r="D3526" t="s">
        <v>462</v>
      </c>
      <c r="E3526">
        <v>27</v>
      </c>
      <c r="F3526" t="s">
        <v>31</v>
      </c>
      <c r="G3526" t="s">
        <v>436</v>
      </c>
      <c r="H3526" t="s">
        <v>437</v>
      </c>
      <c r="I3526" t="s">
        <v>74</v>
      </c>
      <c r="J3526" t="s">
        <v>190</v>
      </c>
      <c r="K3526">
        <v>1</v>
      </c>
      <c r="L3526" s="2">
        <v>1800</v>
      </c>
      <c r="M3526">
        <v>0</v>
      </c>
      <c r="N3526" s="2">
        <v>1800</v>
      </c>
      <c r="O3526" s="2">
        <v>0</v>
      </c>
      <c r="P3526" s="2">
        <v>1800</v>
      </c>
      <c r="Q3526" s="2">
        <v>1083.97</v>
      </c>
      <c r="R3526" s="2">
        <v>716.03</v>
      </c>
      <c r="S3526" t="s">
        <v>53</v>
      </c>
      <c r="T3526" t="s">
        <v>263</v>
      </c>
      <c r="U3526" t="s">
        <v>91</v>
      </c>
      <c r="V3526" t="s">
        <v>39</v>
      </c>
      <c r="W3526" t="s">
        <v>66</v>
      </c>
      <c r="X3526" t="s">
        <v>67</v>
      </c>
      <c r="Y3526" t="s">
        <v>56</v>
      </c>
      <c r="Z3526" t="s">
        <v>43</v>
      </c>
      <c r="AA3526" t="s">
        <v>44</v>
      </c>
      <c r="AB3526" t="s">
        <v>44</v>
      </c>
    </row>
    <row r="3527" spans="1:28" x14ac:dyDescent="0.25">
      <c r="A3527" t="s">
        <v>7450</v>
      </c>
      <c r="B3527" s="1">
        <v>45577</v>
      </c>
      <c r="C3527" t="s">
        <v>2458</v>
      </c>
      <c r="D3527" t="s">
        <v>2459</v>
      </c>
      <c r="E3527">
        <v>44</v>
      </c>
      <c r="F3527" t="s">
        <v>31</v>
      </c>
      <c r="G3527" t="s">
        <v>217</v>
      </c>
      <c r="H3527" t="s">
        <v>218</v>
      </c>
      <c r="I3527" t="s">
        <v>34</v>
      </c>
      <c r="J3527" t="s">
        <v>130</v>
      </c>
      <c r="K3527">
        <v>2</v>
      </c>
      <c r="L3527" s="2">
        <v>28000</v>
      </c>
      <c r="M3527">
        <v>30</v>
      </c>
      <c r="N3527" s="2">
        <v>56000</v>
      </c>
      <c r="O3527" s="2">
        <v>16800</v>
      </c>
      <c r="P3527" s="2">
        <v>39200</v>
      </c>
      <c r="Q3527" s="2">
        <v>25437.09</v>
      </c>
      <c r="R3527" s="2">
        <v>13762.91</v>
      </c>
      <c r="S3527" t="s">
        <v>64</v>
      </c>
      <c r="T3527" t="s">
        <v>76</v>
      </c>
      <c r="U3527" t="s">
        <v>77</v>
      </c>
      <c r="V3527" t="s">
        <v>39</v>
      </c>
      <c r="W3527" t="s">
        <v>40</v>
      </c>
      <c r="X3527" t="s">
        <v>97</v>
      </c>
      <c r="Y3527" t="s">
        <v>42</v>
      </c>
      <c r="Z3527" t="s">
        <v>223</v>
      </c>
      <c r="AA3527" t="s">
        <v>44</v>
      </c>
      <c r="AB3527" t="s">
        <v>44</v>
      </c>
    </row>
    <row r="3528" spans="1:28" x14ac:dyDescent="0.25">
      <c r="A3528" t="s">
        <v>7451</v>
      </c>
      <c r="B3528" s="1">
        <v>45577</v>
      </c>
      <c r="C3528" t="s">
        <v>4257</v>
      </c>
      <c r="D3528" t="s">
        <v>4258</v>
      </c>
      <c r="E3528">
        <v>35</v>
      </c>
      <c r="F3528" t="s">
        <v>31</v>
      </c>
      <c r="G3528" t="s">
        <v>273</v>
      </c>
      <c r="H3528" t="s">
        <v>274</v>
      </c>
      <c r="I3528" t="s">
        <v>51</v>
      </c>
      <c r="J3528" t="s">
        <v>52</v>
      </c>
      <c r="K3528">
        <v>3</v>
      </c>
      <c r="L3528" s="2">
        <v>250</v>
      </c>
      <c r="M3528">
        <v>5</v>
      </c>
      <c r="N3528" s="2">
        <v>750</v>
      </c>
      <c r="O3528" s="2">
        <v>37.5</v>
      </c>
      <c r="P3528" s="2">
        <v>712.5</v>
      </c>
      <c r="Q3528" s="2">
        <v>424</v>
      </c>
      <c r="R3528" s="2">
        <v>288.5</v>
      </c>
      <c r="S3528" t="s">
        <v>53</v>
      </c>
      <c r="T3528" t="s">
        <v>178</v>
      </c>
      <c r="U3528" t="s">
        <v>154</v>
      </c>
      <c r="V3528" t="s">
        <v>39</v>
      </c>
      <c r="W3528" t="s">
        <v>40</v>
      </c>
      <c r="X3528" t="s">
        <v>97</v>
      </c>
      <c r="Y3528" t="s">
        <v>56</v>
      </c>
      <c r="Z3528" t="s">
        <v>43</v>
      </c>
      <c r="AA3528" t="s">
        <v>44</v>
      </c>
      <c r="AB3528" t="s">
        <v>44</v>
      </c>
    </row>
    <row r="3529" spans="1:28" x14ac:dyDescent="0.25">
      <c r="A3529" t="s">
        <v>7452</v>
      </c>
      <c r="B3529" s="1">
        <v>45578</v>
      </c>
      <c r="C3529" t="s">
        <v>5615</v>
      </c>
      <c r="D3529" t="s">
        <v>5616</v>
      </c>
      <c r="E3529">
        <v>25</v>
      </c>
      <c r="F3529" t="s">
        <v>48</v>
      </c>
      <c r="G3529" t="s">
        <v>207</v>
      </c>
      <c r="H3529" t="s">
        <v>208</v>
      </c>
      <c r="I3529" t="s">
        <v>34</v>
      </c>
      <c r="J3529" t="s">
        <v>143</v>
      </c>
      <c r="K3529">
        <v>3</v>
      </c>
      <c r="L3529" s="2">
        <v>18000</v>
      </c>
      <c r="M3529">
        <v>20</v>
      </c>
      <c r="N3529" s="2">
        <v>54000</v>
      </c>
      <c r="O3529" s="2">
        <v>10800</v>
      </c>
      <c r="P3529" s="2">
        <v>43200</v>
      </c>
      <c r="Q3529" s="2">
        <v>33376.089999999997</v>
      </c>
      <c r="R3529" s="2">
        <v>9823.91</v>
      </c>
      <c r="S3529" t="s">
        <v>64</v>
      </c>
      <c r="T3529" t="s">
        <v>136</v>
      </c>
      <c r="U3529" t="s">
        <v>38</v>
      </c>
      <c r="V3529" t="s">
        <v>39</v>
      </c>
      <c r="W3529" t="s">
        <v>66</v>
      </c>
      <c r="X3529" t="s">
        <v>97</v>
      </c>
      <c r="Y3529" t="s">
        <v>42</v>
      </c>
      <c r="Z3529" t="s">
        <v>43</v>
      </c>
      <c r="AA3529" t="s">
        <v>44</v>
      </c>
      <c r="AB3529" t="s">
        <v>44</v>
      </c>
    </row>
    <row r="3530" spans="1:28" x14ac:dyDescent="0.25">
      <c r="A3530" t="s">
        <v>7453</v>
      </c>
      <c r="B3530" s="1">
        <v>45578</v>
      </c>
      <c r="C3530" t="s">
        <v>210</v>
      </c>
      <c r="D3530" t="s">
        <v>211</v>
      </c>
      <c r="E3530">
        <v>51</v>
      </c>
      <c r="F3530" t="s">
        <v>48</v>
      </c>
      <c r="G3530" t="s">
        <v>202</v>
      </c>
      <c r="H3530" t="s">
        <v>203</v>
      </c>
      <c r="I3530" t="s">
        <v>103</v>
      </c>
      <c r="J3530" t="s">
        <v>104</v>
      </c>
      <c r="K3530">
        <v>1</v>
      </c>
      <c r="L3530" s="2">
        <v>550</v>
      </c>
      <c r="M3530">
        <v>10</v>
      </c>
      <c r="N3530" s="2">
        <v>550</v>
      </c>
      <c r="O3530" s="2">
        <v>55</v>
      </c>
      <c r="P3530" s="2">
        <v>495</v>
      </c>
      <c r="Q3530" s="2">
        <v>298.97000000000003</v>
      </c>
      <c r="R3530" s="2">
        <v>196.03</v>
      </c>
      <c r="S3530" t="s">
        <v>53</v>
      </c>
      <c r="T3530" t="s">
        <v>222</v>
      </c>
      <c r="U3530" t="s">
        <v>38</v>
      </c>
      <c r="V3530" t="s">
        <v>39</v>
      </c>
      <c r="W3530" t="s">
        <v>92</v>
      </c>
      <c r="X3530" t="s">
        <v>41</v>
      </c>
      <c r="Y3530" t="s">
        <v>42</v>
      </c>
      <c r="Z3530" t="s">
        <v>43</v>
      </c>
      <c r="AA3530" t="s">
        <v>44</v>
      </c>
      <c r="AB3530" t="s">
        <v>44</v>
      </c>
    </row>
    <row r="3531" spans="1:28" x14ac:dyDescent="0.25">
      <c r="A3531" t="s">
        <v>7454</v>
      </c>
      <c r="B3531" s="1">
        <v>45578</v>
      </c>
      <c r="C3531" t="s">
        <v>7455</v>
      </c>
      <c r="D3531" t="s">
        <v>7456</v>
      </c>
      <c r="E3531">
        <v>60</v>
      </c>
      <c r="F3531" t="s">
        <v>31</v>
      </c>
      <c r="G3531" t="s">
        <v>112</v>
      </c>
      <c r="H3531" t="s">
        <v>113</v>
      </c>
      <c r="I3531" t="s">
        <v>103</v>
      </c>
      <c r="J3531" t="s">
        <v>104</v>
      </c>
      <c r="K3531">
        <v>2</v>
      </c>
      <c r="L3531" s="2">
        <v>650</v>
      </c>
      <c r="M3531">
        <v>15</v>
      </c>
      <c r="N3531" s="2">
        <v>1300</v>
      </c>
      <c r="O3531" s="2">
        <v>195</v>
      </c>
      <c r="P3531" s="2">
        <v>1105</v>
      </c>
      <c r="Q3531" s="2">
        <v>737.23</v>
      </c>
      <c r="R3531" s="2">
        <v>367.77</v>
      </c>
      <c r="S3531" t="s">
        <v>53</v>
      </c>
      <c r="T3531" t="s">
        <v>76</v>
      </c>
      <c r="U3531" t="s">
        <v>77</v>
      </c>
      <c r="V3531" t="s">
        <v>39</v>
      </c>
      <c r="W3531" t="s">
        <v>40</v>
      </c>
      <c r="X3531" t="s">
        <v>97</v>
      </c>
      <c r="Y3531" t="s">
        <v>56</v>
      </c>
      <c r="Z3531" t="s">
        <v>43</v>
      </c>
      <c r="AA3531" t="s">
        <v>44</v>
      </c>
      <c r="AB3531" t="s">
        <v>44</v>
      </c>
    </row>
    <row r="3532" spans="1:28" x14ac:dyDescent="0.25">
      <c r="A3532" t="s">
        <v>7457</v>
      </c>
      <c r="B3532" s="1">
        <v>45578</v>
      </c>
      <c r="C3532" t="s">
        <v>1791</v>
      </c>
      <c r="D3532" t="s">
        <v>1792</v>
      </c>
      <c r="E3532">
        <v>29</v>
      </c>
      <c r="F3532" t="s">
        <v>31</v>
      </c>
      <c r="G3532" t="s">
        <v>49</v>
      </c>
      <c r="H3532" t="s">
        <v>50</v>
      </c>
      <c r="I3532" t="s">
        <v>51</v>
      </c>
      <c r="J3532" t="s">
        <v>52</v>
      </c>
      <c r="K3532">
        <v>2</v>
      </c>
      <c r="L3532" s="2">
        <v>500</v>
      </c>
      <c r="M3532">
        <v>20</v>
      </c>
      <c r="N3532" s="2">
        <v>1000</v>
      </c>
      <c r="O3532" s="2">
        <v>200</v>
      </c>
      <c r="P3532" s="2">
        <v>800</v>
      </c>
      <c r="Q3532" s="2">
        <v>586.98</v>
      </c>
      <c r="R3532" s="2">
        <v>213.02</v>
      </c>
      <c r="S3532" t="s">
        <v>36</v>
      </c>
      <c r="T3532" t="s">
        <v>275</v>
      </c>
      <c r="U3532" t="s">
        <v>123</v>
      </c>
      <c r="V3532" t="s">
        <v>39</v>
      </c>
      <c r="W3532" t="s">
        <v>92</v>
      </c>
      <c r="X3532" t="s">
        <v>41</v>
      </c>
      <c r="Y3532" t="s">
        <v>84</v>
      </c>
      <c r="Z3532" t="s">
        <v>223</v>
      </c>
      <c r="AA3532" t="s">
        <v>44</v>
      </c>
      <c r="AB3532" t="s">
        <v>44</v>
      </c>
    </row>
    <row r="3533" spans="1:28" x14ac:dyDescent="0.25">
      <c r="A3533" t="s">
        <v>7458</v>
      </c>
      <c r="B3533" s="1">
        <v>45578</v>
      </c>
      <c r="C3533" t="s">
        <v>2213</v>
      </c>
      <c r="D3533" t="s">
        <v>2214</v>
      </c>
      <c r="E3533">
        <v>56</v>
      </c>
      <c r="F3533" t="s">
        <v>31</v>
      </c>
      <c r="G3533" t="s">
        <v>217</v>
      </c>
      <c r="H3533" t="s">
        <v>218</v>
      </c>
      <c r="I3533" t="s">
        <v>34</v>
      </c>
      <c r="J3533" t="s">
        <v>130</v>
      </c>
      <c r="K3533">
        <v>1</v>
      </c>
      <c r="L3533" s="2">
        <v>28000</v>
      </c>
      <c r="M3533">
        <v>30</v>
      </c>
      <c r="N3533" s="2">
        <v>28000</v>
      </c>
      <c r="O3533" s="2">
        <v>8400</v>
      </c>
      <c r="P3533" s="2">
        <v>19600</v>
      </c>
      <c r="Q3533" s="2">
        <v>11152.94</v>
      </c>
      <c r="R3533" s="2">
        <v>8447.06</v>
      </c>
      <c r="S3533" t="s">
        <v>53</v>
      </c>
      <c r="T3533" t="s">
        <v>90</v>
      </c>
      <c r="U3533" t="s">
        <v>91</v>
      </c>
      <c r="V3533" t="s">
        <v>39</v>
      </c>
      <c r="W3533" t="s">
        <v>92</v>
      </c>
      <c r="X3533" t="s">
        <v>41</v>
      </c>
      <c r="Y3533" t="s">
        <v>56</v>
      </c>
      <c r="Z3533" t="s">
        <v>43</v>
      </c>
      <c r="AA3533" t="s">
        <v>44</v>
      </c>
      <c r="AB3533" t="s">
        <v>44</v>
      </c>
    </row>
    <row r="3534" spans="1:28" x14ac:dyDescent="0.25">
      <c r="A3534" t="s">
        <v>7459</v>
      </c>
      <c r="B3534" s="1">
        <v>45578</v>
      </c>
      <c r="C3534" t="s">
        <v>3968</v>
      </c>
      <c r="D3534" t="s">
        <v>3969</v>
      </c>
      <c r="E3534">
        <v>43</v>
      </c>
      <c r="F3534" t="s">
        <v>31</v>
      </c>
      <c r="G3534" t="s">
        <v>60</v>
      </c>
      <c r="H3534" t="s">
        <v>61</v>
      </c>
      <c r="I3534" t="s">
        <v>62</v>
      </c>
      <c r="J3534" t="s">
        <v>63</v>
      </c>
      <c r="K3534">
        <v>2</v>
      </c>
      <c r="L3534" s="2">
        <v>3500</v>
      </c>
      <c r="M3534">
        <v>25</v>
      </c>
      <c r="N3534" s="2">
        <v>7000</v>
      </c>
      <c r="O3534" s="2">
        <v>1750</v>
      </c>
      <c r="P3534" s="2">
        <v>5250</v>
      </c>
      <c r="Q3534" s="2">
        <v>4086.66</v>
      </c>
      <c r="R3534" s="2">
        <v>1163.3399999999999</v>
      </c>
      <c r="S3534" t="s">
        <v>53</v>
      </c>
      <c r="T3534" t="s">
        <v>290</v>
      </c>
      <c r="U3534" t="s">
        <v>291</v>
      </c>
      <c r="V3534" t="s">
        <v>39</v>
      </c>
      <c r="W3534" t="s">
        <v>92</v>
      </c>
      <c r="X3534" t="s">
        <v>41</v>
      </c>
      <c r="Y3534" t="s">
        <v>56</v>
      </c>
      <c r="Z3534" t="s">
        <v>223</v>
      </c>
      <c r="AA3534" t="s">
        <v>44</v>
      </c>
      <c r="AB3534" t="s">
        <v>44</v>
      </c>
    </row>
    <row r="3535" spans="1:28" x14ac:dyDescent="0.25">
      <c r="A3535" t="s">
        <v>7460</v>
      </c>
      <c r="B3535" s="1">
        <v>45578</v>
      </c>
      <c r="C3535" t="s">
        <v>7461</v>
      </c>
      <c r="D3535" t="s">
        <v>7462</v>
      </c>
      <c r="E3535">
        <v>38</v>
      </c>
      <c r="F3535" t="s">
        <v>48</v>
      </c>
      <c r="G3535" t="s">
        <v>176</v>
      </c>
      <c r="H3535" t="s">
        <v>177</v>
      </c>
      <c r="I3535" t="s">
        <v>34</v>
      </c>
      <c r="J3535" t="s">
        <v>35</v>
      </c>
      <c r="K3535">
        <v>3</v>
      </c>
      <c r="L3535" s="2">
        <v>6500</v>
      </c>
      <c r="M3535">
        <v>5</v>
      </c>
      <c r="N3535" s="2">
        <v>19500</v>
      </c>
      <c r="O3535" s="2">
        <v>975</v>
      </c>
      <c r="P3535" s="2">
        <v>18525</v>
      </c>
      <c r="Q3535" s="2">
        <v>12373.26</v>
      </c>
      <c r="R3535" s="2">
        <v>6151.74</v>
      </c>
      <c r="S3535" t="s">
        <v>53</v>
      </c>
      <c r="T3535" t="s">
        <v>578</v>
      </c>
      <c r="U3535" t="s">
        <v>579</v>
      </c>
      <c r="V3535" t="s">
        <v>39</v>
      </c>
      <c r="W3535" t="s">
        <v>83</v>
      </c>
      <c r="X3535" t="s">
        <v>97</v>
      </c>
      <c r="Y3535" t="s">
        <v>42</v>
      </c>
      <c r="Z3535" t="s">
        <v>508</v>
      </c>
      <c r="AA3535" t="s">
        <v>44</v>
      </c>
      <c r="AB3535" t="s">
        <v>44</v>
      </c>
    </row>
    <row r="3536" spans="1:28" x14ac:dyDescent="0.25">
      <c r="A3536" t="s">
        <v>7463</v>
      </c>
      <c r="B3536" s="1">
        <v>45578</v>
      </c>
      <c r="C3536" t="s">
        <v>7464</v>
      </c>
      <c r="D3536" t="s">
        <v>7465</v>
      </c>
      <c r="E3536">
        <v>29</v>
      </c>
      <c r="F3536" t="s">
        <v>31</v>
      </c>
      <c r="G3536" t="s">
        <v>238</v>
      </c>
      <c r="H3536" t="s">
        <v>239</v>
      </c>
      <c r="I3536" t="s">
        <v>62</v>
      </c>
      <c r="J3536" t="s">
        <v>63</v>
      </c>
      <c r="K3536">
        <v>1</v>
      </c>
      <c r="L3536" s="2">
        <v>6500</v>
      </c>
      <c r="M3536">
        <v>15</v>
      </c>
      <c r="N3536" s="2">
        <v>6500</v>
      </c>
      <c r="O3536" s="2">
        <v>975</v>
      </c>
      <c r="P3536" s="2">
        <v>5525</v>
      </c>
      <c r="Q3536" s="2">
        <v>3611.77</v>
      </c>
      <c r="R3536" s="2">
        <v>1913.23</v>
      </c>
      <c r="S3536" t="s">
        <v>53</v>
      </c>
      <c r="T3536" t="s">
        <v>222</v>
      </c>
      <c r="U3536" t="s">
        <v>38</v>
      </c>
      <c r="V3536" t="s">
        <v>39</v>
      </c>
      <c r="W3536" t="s">
        <v>40</v>
      </c>
      <c r="X3536" t="s">
        <v>97</v>
      </c>
      <c r="Y3536" t="s">
        <v>56</v>
      </c>
      <c r="Z3536" t="s">
        <v>43</v>
      </c>
      <c r="AA3536" t="s">
        <v>68</v>
      </c>
      <c r="AB3536" t="s">
        <v>44</v>
      </c>
    </row>
    <row r="3537" spans="1:28" x14ac:dyDescent="0.25">
      <c r="A3537" t="s">
        <v>7466</v>
      </c>
      <c r="B3537" s="1">
        <v>45578</v>
      </c>
      <c r="C3537" t="s">
        <v>1304</v>
      </c>
      <c r="D3537" t="s">
        <v>1305</v>
      </c>
      <c r="E3537">
        <v>22</v>
      </c>
      <c r="F3537" t="s">
        <v>31</v>
      </c>
      <c r="G3537" t="s">
        <v>148</v>
      </c>
      <c r="H3537" t="s">
        <v>149</v>
      </c>
      <c r="I3537" t="s">
        <v>74</v>
      </c>
      <c r="J3537" t="s">
        <v>130</v>
      </c>
      <c r="K3537">
        <v>4</v>
      </c>
      <c r="L3537" s="2">
        <v>3500</v>
      </c>
      <c r="M3537">
        <v>25</v>
      </c>
      <c r="N3537" s="2">
        <v>14000</v>
      </c>
      <c r="O3537" s="2">
        <v>3500</v>
      </c>
      <c r="P3537" s="2">
        <v>10500</v>
      </c>
      <c r="Q3537" s="2">
        <v>8135.85</v>
      </c>
      <c r="R3537" s="2">
        <v>2364.15</v>
      </c>
      <c r="S3537" t="s">
        <v>53</v>
      </c>
      <c r="T3537" t="s">
        <v>222</v>
      </c>
      <c r="U3537" t="s">
        <v>38</v>
      </c>
      <c r="V3537" t="s">
        <v>39</v>
      </c>
      <c r="W3537" t="s">
        <v>40</v>
      </c>
      <c r="X3537" t="s">
        <v>41</v>
      </c>
      <c r="Y3537" t="s">
        <v>56</v>
      </c>
      <c r="Z3537" t="s">
        <v>107</v>
      </c>
      <c r="AA3537" t="s">
        <v>44</v>
      </c>
      <c r="AB3537" t="s">
        <v>44</v>
      </c>
    </row>
    <row r="3538" spans="1:28" x14ac:dyDescent="0.25">
      <c r="A3538" t="s">
        <v>7467</v>
      </c>
      <c r="B3538" s="1">
        <v>45578</v>
      </c>
      <c r="C3538" t="s">
        <v>2219</v>
      </c>
      <c r="D3538" t="s">
        <v>2220</v>
      </c>
      <c r="E3538">
        <v>30</v>
      </c>
      <c r="F3538" t="s">
        <v>111</v>
      </c>
      <c r="G3538" t="s">
        <v>158</v>
      </c>
      <c r="H3538" t="s">
        <v>159</v>
      </c>
      <c r="I3538" t="s">
        <v>51</v>
      </c>
      <c r="J3538" t="s">
        <v>52</v>
      </c>
      <c r="K3538">
        <v>1</v>
      </c>
      <c r="L3538" s="2">
        <v>650</v>
      </c>
      <c r="M3538">
        <v>10</v>
      </c>
      <c r="N3538" s="2">
        <v>650</v>
      </c>
      <c r="O3538" s="2">
        <v>65</v>
      </c>
      <c r="P3538" s="2">
        <v>585</v>
      </c>
      <c r="Q3538" s="2">
        <v>465.99</v>
      </c>
      <c r="R3538" s="2">
        <v>119.01</v>
      </c>
      <c r="S3538" t="s">
        <v>53</v>
      </c>
      <c r="T3538" t="s">
        <v>222</v>
      </c>
      <c r="U3538" t="s">
        <v>38</v>
      </c>
      <c r="V3538" t="s">
        <v>39</v>
      </c>
      <c r="W3538" t="s">
        <v>83</v>
      </c>
      <c r="X3538" t="s">
        <v>67</v>
      </c>
      <c r="Y3538" t="s">
        <v>56</v>
      </c>
      <c r="Z3538" t="s">
        <v>43</v>
      </c>
      <c r="AA3538" t="s">
        <v>44</v>
      </c>
      <c r="AB3538" t="s">
        <v>44</v>
      </c>
    </row>
    <row r="3539" spans="1:28" x14ac:dyDescent="0.25">
      <c r="A3539" t="s">
        <v>7468</v>
      </c>
      <c r="B3539" s="1">
        <v>45578</v>
      </c>
      <c r="C3539" t="s">
        <v>2999</v>
      </c>
      <c r="D3539" t="s">
        <v>3000</v>
      </c>
      <c r="E3539">
        <v>47</v>
      </c>
      <c r="F3539" t="s">
        <v>48</v>
      </c>
      <c r="G3539" t="s">
        <v>344</v>
      </c>
      <c r="H3539" t="s">
        <v>345</v>
      </c>
      <c r="I3539" t="s">
        <v>34</v>
      </c>
      <c r="J3539" t="s">
        <v>121</v>
      </c>
      <c r="K3539">
        <v>1</v>
      </c>
      <c r="L3539" s="2">
        <v>1600</v>
      </c>
      <c r="M3539">
        <v>10</v>
      </c>
      <c r="N3539" s="2">
        <v>1600</v>
      </c>
      <c r="O3539" s="2">
        <v>160</v>
      </c>
      <c r="P3539" s="2">
        <v>1440</v>
      </c>
      <c r="Q3539" s="2">
        <v>963.11</v>
      </c>
      <c r="R3539" s="2">
        <v>476.89</v>
      </c>
      <c r="S3539" t="s">
        <v>53</v>
      </c>
      <c r="T3539" t="s">
        <v>153</v>
      </c>
      <c r="U3539" t="s">
        <v>154</v>
      </c>
      <c r="V3539" t="s">
        <v>39</v>
      </c>
      <c r="W3539" t="s">
        <v>40</v>
      </c>
      <c r="X3539" t="s">
        <v>41</v>
      </c>
      <c r="Y3539" t="s">
        <v>84</v>
      </c>
      <c r="Z3539" t="s">
        <v>107</v>
      </c>
      <c r="AA3539" t="s">
        <v>44</v>
      </c>
      <c r="AB3539" t="s">
        <v>44</v>
      </c>
    </row>
    <row r="3540" spans="1:28" x14ac:dyDescent="0.25">
      <c r="A3540" t="s">
        <v>7469</v>
      </c>
      <c r="B3540" s="1">
        <v>45578</v>
      </c>
      <c r="C3540" t="s">
        <v>3977</v>
      </c>
      <c r="D3540" t="s">
        <v>3978</v>
      </c>
      <c r="E3540">
        <v>32</v>
      </c>
      <c r="F3540" t="s">
        <v>48</v>
      </c>
      <c r="G3540" t="s">
        <v>352</v>
      </c>
      <c r="H3540" t="s">
        <v>353</v>
      </c>
      <c r="I3540" t="s">
        <v>103</v>
      </c>
      <c r="J3540" t="s">
        <v>104</v>
      </c>
      <c r="K3540">
        <v>2</v>
      </c>
      <c r="L3540" s="2">
        <v>850</v>
      </c>
      <c r="M3540">
        <v>5</v>
      </c>
      <c r="N3540" s="2">
        <v>1700</v>
      </c>
      <c r="O3540" s="2">
        <v>85</v>
      </c>
      <c r="P3540" s="2">
        <v>1615</v>
      </c>
      <c r="Q3540" s="2">
        <v>1059.3599999999999</v>
      </c>
      <c r="R3540" s="2">
        <v>555.64</v>
      </c>
      <c r="S3540" t="s">
        <v>64</v>
      </c>
      <c r="T3540" t="s">
        <v>136</v>
      </c>
      <c r="U3540" t="s">
        <v>38</v>
      </c>
      <c r="V3540" t="s">
        <v>39</v>
      </c>
      <c r="W3540" t="s">
        <v>124</v>
      </c>
      <c r="X3540" t="s">
        <v>41</v>
      </c>
      <c r="Y3540" t="s">
        <v>42</v>
      </c>
      <c r="Z3540" t="s">
        <v>43</v>
      </c>
      <c r="AA3540" t="s">
        <v>44</v>
      </c>
      <c r="AB3540" t="s">
        <v>44</v>
      </c>
    </row>
    <row r="3541" spans="1:28" x14ac:dyDescent="0.25">
      <c r="A3541" t="s">
        <v>7470</v>
      </c>
      <c r="B3541" s="1">
        <v>45578</v>
      </c>
      <c r="C3541" t="s">
        <v>584</v>
      </c>
      <c r="D3541" t="s">
        <v>585</v>
      </c>
      <c r="E3541">
        <v>35</v>
      </c>
      <c r="F3541" t="s">
        <v>48</v>
      </c>
      <c r="G3541" t="s">
        <v>168</v>
      </c>
      <c r="H3541" t="s">
        <v>169</v>
      </c>
      <c r="I3541" t="s">
        <v>62</v>
      </c>
      <c r="J3541" t="s">
        <v>143</v>
      </c>
      <c r="K3541">
        <v>3</v>
      </c>
      <c r="L3541" s="2">
        <v>1800</v>
      </c>
      <c r="M3541">
        <v>10</v>
      </c>
      <c r="N3541" s="2">
        <v>5400</v>
      </c>
      <c r="O3541" s="2">
        <v>540</v>
      </c>
      <c r="P3541" s="2">
        <v>4860</v>
      </c>
      <c r="Q3541" s="2">
        <v>3052.84</v>
      </c>
      <c r="R3541" s="2">
        <v>1807.16</v>
      </c>
      <c r="S3541" t="s">
        <v>36</v>
      </c>
      <c r="T3541" t="s">
        <v>90</v>
      </c>
      <c r="U3541" t="s">
        <v>91</v>
      </c>
      <c r="V3541" t="s">
        <v>39</v>
      </c>
      <c r="W3541" t="s">
        <v>83</v>
      </c>
      <c r="X3541" t="s">
        <v>41</v>
      </c>
      <c r="Y3541" t="s">
        <v>56</v>
      </c>
      <c r="Z3541" t="s">
        <v>43</v>
      </c>
      <c r="AA3541" t="s">
        <v>44</v>
      </c>
      <c r="AB3541" t="s">
        <v>44</v>
      </c>
    </row>
    <row r="3542" spans="1:28" x14ac:dyDescent="0.25">
      <c r="A3542" t="s">
        <v>7471</v>
      </c>
      <c r="B3542" s="1">
        <v>45578</v>
      </c>
      <c r="C3542" t="s">
        <v>1429</v>
      </c>
      <c r="D3542" t="s">
        <v>1430</v>
      </c>
      <c r="E3542">
        <v>18</v>
      </c>
      <c r="F3542" t="s">
        <v>31</v>
      </c>
      <c r="G3542" t="s">
        <v>134</v>
      </c>
      <c r="H3542" t="s">
        <v>135</v>
      </c>
      <c r="I3542" t="s">
        <v>62</v>
      </c>
      <c r="J3542" t="s">
        <v>130</v>
      </c>
      <c r="K3542">
        <v>2</v>
      </c>
      <c r="L3542" s="2">
        <v>8500</v>
      </c>
      <c r="M3542">
        <v>10</v>
      </c>
      <c r="N3542" s="2">
        <v>17000</v>
      </c>
      <c r="O3542" s="2">
        <v>1700</v>
      </c>
      <c r="P3542" s="2">
        <v>15300</v>
      </c>
      <c r="Q3542" s="2">
        <v>8899.1200000000008</v>
      </c>
      <c r="R3542" s="2">
        <v>6400.88</v>
      </c>
      <c r="S3542" t="s">
        <v>53</v>
      </c>
      <c r="T3542" t="s">
        <v>37</v>
      </c>
      <c r="U3542" t="s">
        <v>38</v>
      </c>
      <c r="V3542" t="s">
        <v>39</v>
      </c>
      <c r="W3542" t="s">
        <v>124</v>
      </c>
      <c r="X3542" t="s">
        <v>67</v>
      </c>
      <c r="Y3542" t="s">
        <v>56</v>
      </c>
      <c r="Z3542" t="s">
        <v>43</v>
      </c>
      <c r="AA3542" t="s">
        <v>44</v>
      </c>
      <c r="AB3542" t="s">
        <v>44</v>
      </c>
    </row>
    <row r="3543" spans="1:28" x14ac:dyDescent="0.25">
      <c r="A3543" t="s">
        <v>7472</v>
      </c>
      <c r="B3543" s="1">
        <v>45579</v>
      </c>
      <c r="C3543" t="s">
        <v>1780</v>
      </c>
      <c r="D3543" t="s">
        <v>1781</v>
      </c>
      <c r="E3543">
        <v>26</v>
      </c>
      <c r="F3543" t="s">
        <v>48</v>
      </c>
      <c r="G3543" t="s">
        <v>280</v>
      </c>
      <c r="H3543" t="s">
        <v>281</v>
      </c>
      <c r="I3543" t="s">
        <v>62</v>
      </c>
      <c r="J3543" t="s">
        <v>190</v>
      </c>
      <c r="K3543">
        <v>1</v>
      </c>
      <c r="L3543" s="2">
        <v>700</v>
      </c>
      <c r="M3543">
        <v>15</v>
      </c>
      <c r="N3543" s="2">
        <v>700</v>
      </c>
      <c r="O3543" s="2">
        <v>105</v>
      </c>
      <c r="P3543" s="2">
        <v>595</v>
      </c>
      <c r="Q3543" s="2">
        <v>356.08</v>
      </c>
      <c r="R3543" s="2">
        <v>238.92</v>
      </c>
      <c r="S3543" t="s">
        <v>53</v>
      </c>
      <c r="T3543" t="s">
        <v>105</v>
      </c>
      <c r="U3543" t="s">
        <v>106</v>
      </c>
      <c r="V3543" t="s">
        <v>39</v>
      </c>
      <c r="W3543" t="s">
        <v>83</v>
      </c>
      <c r="X3543" t="s">
        <v>97</v>
      </c>
      <c r="Y3543" t="s">
        <v>42</v>
      </c>
      <c r="Z3543" t="s">
        <v>508</v>
      </c>
      <c r="AA3543" t="s">
        <v>44</v>
      </c>
      <c r="AB3543" t="s">
        <v>44</v>
      </c>
    </row>
    <row r="3544" spans="1:28" x14ac:dyDescent="0.25">
      <c r="A3544" t="s">
        <v>7473</v>
      </c>
      <c r="B3544" s="1">
        <v>45579</v>
      </c>
      <c r="C3544" t="s">
        <v>7474</v>
      </c>
      <c r="D3544" t="s">
        <v>7475</v>
      </c>
      <c r="E3544">
        <v>38</v>
      </c>
      <c r="F3544" t="s">
        <v>111</v>
      </c>
      <c r="G3544" t="s">
        <v>81</v>
      </c>
      <c r="H3544" t="s">
        <v>82</v>
      </c>
      <c r="I3544" t="s">
        <v>51</v>
      </c>
      <c r="J3544" t="s">
        <v>52</v>
      </c>
      <c r="K3544">
        <v>1</v>
      </c>
      <c r="L3544" s="2">
        <v>600</v>
      </c>
      <c r="M3544">
        <v>5</v>
      </c>
      <c r="N3544" s="2">
        <v>600</v>
      </c>
      <c r="O3544" s="2">
        <v>30</v>
      </c>
      <c r="P3544" s="2">
        <v>570</v>
      </c>
      <c r="Q3544" s="2">
        <v>323.97000000000003</v>
      </c>
      <c r="R3544" s="2">
        <v>246.03</v>
      </c>
      <c r="S3544" t="s">
        <v>53</v>
      </c>
      <c r="T3544" t="s">
        <v>178</v>
      </c>
      <c r="U3544" t="s">
        <v>154</v>
      </c>
      <c r="V3544" t="s">
        <v>39</v>
      </c>
      <c r="W3544" t="s">
        <v>124</v>
      </c>
      <c r="X3544" t="s">
        <v>67</v>
      </c>
      <c r="Y3544" t="s">
        <v>56</v>
      </c>
      <c r="Z3544" t="s">
        <v>144</v>
      </c>
      <c r="AA3544" t="s">
        <v>44</v>
      </c>
      <c r="AB3544" t="s">
        <v>44</v>
      </c>
    </row>
    <row r="3545" spans="1:28" x14ac:dyDescent="0.25">
      <c r="A3545" t="s">
        <v>7476</v>
      </c>
      <c r="B3545" s="1">
        <v>45579</v>
      </c>
      <c r="C3545" t="s">
        <v>2633</v>
      </c>
      <c r="D3545" t="s">
        <v>2634</v>
      </c>
      <c r="E3545">
        <v>25</v>
      </c>
      <c r="F3545" t="s">
        <v>48</v>
      </c>
      <c r="G3545" t="s">
        <v>561</v>
      </c>
      <c r="H3545" t="s">
        <v>562</v>
      </c>
      <c r="I3545" t="s">
        <v>34</v>
      </c>
      <c r="J3545" t="s">
        <v>143</v>
      </c>
      <c r="K3545">
        <v>1</v>
      </c>
      <c r="L3545" s="2">
        <v>900</v>
      </c>
      <c r="M3545">
        <v>20</v>
      </c>
      <c r="N3545" s="2">
        <v>900</v>
      </c>
      <c r="O3545" s="2">
        <v>180</v>
      </c>
      <c r="P3545" s="2">
        <v>720</v>
      </c>
      <c r="Q3545" s="2">
        <v>590.04999999999995</v>
      </c>
      <c r="R3545" s="2">
        <v>129.94999999999999</v>
      </c>
      <c r="S3545" t="s">
        <v>64</v>
      </c>
      <c r="T3545" t="s">
        <v>290</v>
      </c>
      <c r="U3545" t="s">
        <v>291</v>
      </c>
      <c r="V3545" t="s">
        <v>39</v>
      </c>
      <c r="W3545" t="s">
        <v>124</v>
      </c>
      <c r="X3545" t="s">
        <v>97</v>
      </c>
      <c r="Y3545" t="s">
        <v>56</v>
      </c>
      <c r="Z3545" t="s">
        <v>43</v>
      </c>
      <c r="AA3545" t="s">
        <v>44</v>
      </c>
      <c r="AB3545" t="s">
        <v>44</v>
      </c>
    </row>
    <row r="3546" spans="1:28" x14ac:dyDescent="0.25">
      <c r="A3546" t="s">
        <v>7477</v>
      </c>
      <c r="B3546" s="1">
        <v>45579</v>
      </c>
      <c r="C3546" t="s">
        <v>5375</v>
      </c>
      <c r="D3546" t="s">
        <v>5376</v>
      </c>
      <c r="E3546">
        <v>45</v>
      </c>
      <c r="F3546" t="s">
        <v>111</v>
      </c>
      <c r="G3546" t="s">
        <v>352</v>
      </c>
      <c r="H3546" t="s">
        <v>353</v>
      </c>
      <c r="I3546" t="s">
        <v>103</v>
      </c>
      <c r="J3546" t="s">
        <v>104</v>
      </c>
      <c r="K3546">
        <v>5</v>
      </c>
      <c r="L3546" s="2">
        <v>850</v>
      </c>
      <c r="M3546">
        <v>5</v>
      </c>
      <c r="N3546" s="2">
        <v>4250</v>
      </c>
      <c r="O3546" s="2">
        <v>212.5</v>
      </c>
      <c r="P3546" s="2">
        <v>4037.5</v>
      </c>
      <c r="Q3546" s="2">
        <v>2239.91</v>
      </c>
      <c r="R3546" s="2">
        <v>1797.59</v>
      </c>
      <c r="S3546" t="s">
        <v>36</v>
      </c>
      <c r="T3546" t="s">
        <v>275</v>
      </c>
      <c r="U3546" t="s">
        <v>123</v>
      </c>
      <c r="V3546" t="s">
        <v>39</v>
      </c>
      <c r="W3546" t="s">
        <v>92</v>
      </c>
      <c r="X3546" t="s">
        <v>41</v>
      </c>
      <c r="Y3546" t="s">
        <v>56</v>
      </c>
      <c r="Z3546" t="s">
        <v>43</v>
      </c>
      <c r="AA3546" t="s">
        <v>44</v>
      </c>
      <c r="AB3546" t="s">
        <v>44</v>
      </c>
    </row>
    <row r="3547" spans="1:28" x14ac:dyDescent="0.25">
      <c r="A3547" t="s">
        <v>7478</v>
      </c>
      <c r="B3547" s="1">
        <v>45579</v>
      </c>
      <c r="C3547" t="s">
        <v>4838</v>
      </c>
      <c r="D3547" t="s">
        <v>4839</v>
      </c>
      <c r="E3547">
        <v>35</v>
      </c>
      <c r="F3547" t="s">
        <v>48</v>
      </c>
      <c r="G3547" t="s">
        <v>134</v>
      </c>
      <c r="H3547" t="s">
        <v>135</v>
      </c>
      <c r="I3547" t="s">
        <v>62</v>
      </c>
      <c r="J3547" t="s">
        <v>130</v>
      </c>
      <c r="K3547">
        <v>4</v>
      </c>
      <c r="L3547" s="2">
        <v>8500</v>
      </c>
      <c r="M3547">
        <v>0</v>
      </c>
      <c r="N3547" s="2">
        <v>34000</v>
      </c>
      <c r="O3547" s="2">
        <v>0</v>
      </c>
      <c r="P3547" s="2">
        <v>34000</v>
      </c>
      <c r="Q3547" s="2">
        <v>19227.23</v>
      </c>
      <c r="R3547" s="2">
        <v>14772.77</v>
      </c>
      <c r="S3547" t="s">
        <v>53</v>
      </c>
      <c r="T3547" t="s">
        <v>114</v>
      </c>
      <c r="U3547" t="s">
        <v>115</v>
      </c>
      <c r="V3547" t="s">
        <v>39</v>
      </c>
      <c r="W3547" t="s">
        <v>83</v>
      </c>
      <c r="X3547" t="s">
        <v>41</v>
      </c>
      <c r="Y3547" t="s">
        <v>42</v>
      </c>
      <c r="Z3547" t="s">
        <v>43</v>
      </c>
      <c r="AA3547" t="s">
        <v>44</v>
      </c>
      <c r="AB3547" t="s">
        <v>44</v>
      </c>
    </row>
    <row r="3548" spans="1:28" x14ac:dyDescent="0.25">
      <c r="A3548" t="s">
        <v>7479</v>
      </c>
      <c r="B3548" s="1">
        <v>45579</v>
      </c>
      <c r="C3548" t="s">
        <v>7480</v>
      </c>
      <c r="D3548" t="s">
        <v>7481</v>
      </c>
      <c r="E3548">
        <v>29</v>
      </c>
      <c r="F3548" t="s">
        <v>48</v>
      </c>
      <c r="G3548" t="s">
        <v>60</v>
      </c>
      <c r="H3548" t="s">
        <v>61</v>
      </c>
      <c r="I3548" t="s">
        <v>62</v>
      </c>
      <c r="J3548" t="s">
        <v>63</v>
      </c>
      <c r="K3548">
        <v>2</v>
      </c>
      <c r="L3548" s="2">
        <v>3500</v>
      </c>
      <c r="M3548">
        <v>20</v>
      </c>
      <c r="N3548" s="2">
        <v>7000</v>
      </c>
      <c r="O3548" s="2">
        <v>1400</v>
      </c>
      <c r="P3548" s="2">
        <v>5600</v>
      </c>
      <c r="Q3548" s="2">
        <v>3846.08</v>
      </c>
      <c r="R3548" s="2">
        <v>1753.92</v>
      </c>
      <c r="S3548" t="s">
        <v>53</v>
      </c>
      <c r="T3548" t="s">
        <v>290</v>
      </c>
      <c r="U3548" t="s">
        <v>291</v>
      </c>
      <c r="V3548" t="s">
        <v>39</v>
      </c>
      <c r="W3548" t="s">
        <v>137</v>
      </c>
      <c r="X3548" t="s">
        <v>97</v>
      </c>
      <c r="Y3548" t="s">
        <v>42</v>
      </c>
      <c r="Z3548" t="s">
        <v>43</v>
      </c>
      <c r="AA3548" t="s">
        <v>44</v>
      </c>
      <c r="AB3548" t="s">
        <v>44</v>
      </c>
    </row>
    <row r="3549" spans="1:28" x14ac:dyDescent="0.25">
      <c r="A3549" t="s">
        <v>7482</v>
      </c>
      <c r="B3549" s="1">
        <v>45579</v>
      </c>
      <c r="C3549" t="s">
        <v>833</v>
      </c>
      <c r="D3549" t="s">
        <v>834</v>
      </c>
      <c r="E3549">
        <v>49</v>
      </c>
      <c r="F3549" t="s">
        <v>31</v>
      </c>
      <c r="G3549" t="s">
        <v>285</v>
      </c>
      <c r="H3549" t="s">
        <v>286</v>
      </c>
      <c r="I3549" t="s">
        <v>34</v>
      </c>
      <c r="J3549" t="s">
        <v>121</v>
      </c>
      <c r="K3549">
        <v>2</v>
      </c>
      <c r="L3549" s="2">
        <v>3200</v>
      </c>
      <c r="M3549">
        <v>10</v>
      </c>
      <c r="N3549" s="2">
        <v>6400</v>
      </c>
      <c r="O3549" s="2">
        <v>640</v>
      </c>
      <c r="P3549" s="2">
        <v>5760</v>
      </c>
      <c r="Q3549" s="2">
        <v>3593.52</v>
      </c>
      <c r="R3549" s="2">
        <v>2166.48</v>
      </c>
      <c r="S3549" t="s">
        <v>53</v>
      </c>
      <c r="T3549" t="s">
        <v>136</v>
      </c>
      <c r="U3549" t="s">
        <v>38</v>
      </c>
      <c r="V3549" t="s">
        <v>39</v>
      </c>
      <c r="W3549" t="s">
        <v>124</v>
      </c>
      <c r="X3549" t="s">
        <v>97</v>
      </c>
      <c r="Y3549" t="s">
        <v>84</v>
      </c>
      <c r="Z3549" t="s">
        <v>223</v>
      </c>
      <c r="AA3549" t="s">
        <v>44</v>
      </c>
      <c r="AB3549" t="s">
        <v>44</v>
      </c>
    </row>
    <row r="3550" spans="1:28" x14ac:dyDescent="0.25">
      <c r="A3550" t="s">
        <v>7483</v>
      </c>
      <c r="B3550" s="1">
        <v>45579</v>
      </c>
      <c r="C3550" t="s">
        <v>824</v>
      </c>
      <c r="D3550" t="s">
        <v>825</v>
      </c>
      <c r="E3550">
        <v>18</v>
      </c>
      <c r="F3550" t="s">
        <v>31</v>
      </c>
      <c r="G3550" t="s">
        <v>134</v>
      </c>
      <c r="H3550" t="s">
        <v>135</v>
      </c>
      <c r="I3550" t="s">
        <v>62</v>
      </c>
      <c r="J3550" t="s">
        <v>130</v>
      </c>
      <c r="K3550">
        <v>1</v>
      </c>
      <c r="L3550" s="2">
        <v>8500</v>
      </c>
      <c r="M3550">
        <v>20</v>
      </c>
      <c r="N3550" s="2">
        <v>8500</v>
      </c>
      <c r="O3550" s="2">
        <v>1700</v>
      </c>
      <c r="P3550" s="2">
        <v>6800</v>
      </c>
      <c r="Q3550" s="2">
        <v>4074.3</v>
      </c>
      <c r="R3550" s="2">
        <v>2725.7</v>
      </c>
      <c r="S3550" t="s">
        <v>53</v>
      </c>
      <c r="T3550" t="s">
        <v>275</v>
      </c>
      <c r="U3550" t="s">
        <v>123</v>
      </c>
      <c r="V3550" t="s">
        <v>39</v>
      </c>
      <c r="W3550" t="s">
        <v>92</v>
      </c>
      <c r="X3550" t="s">
        <v>97</v>
      </c>
      <c r="Y3550" t="s">
        <v>56</v>
      </c>
      <c r="Z3550" t="s">
        <v>43</v>
      </c>
      <c r="AA3550" t="s">
        <v>68</v>
      </c>
      <c r="AB3550" t="s">
        <v>44</v>
      </c>
    </row>
    <row r="3551" spans="1:28" x14ac:dyDescent="0.25">
      <c r="A3551" t="s">
        <v>7484</v>
      </c>
      <c r="B3551" s="1">
        <v>45580</v>
      </c>
      <c r="C3551" t="s">
        <v>3218</v>
      </c>
      <c r="D3551" t="s">
        <v>3219</v>
      </c>
      <c r="E3551">
        <v>25</v>
      </c>
      <c r="F3551" t="s">
        <v>48</v>
      </c>
      <c r="G3551" t="s">
        <v>352</v>
      </c>
      <c r="H3551" t="s">
        <v>353</v>
      </c>
      <c r="I3551" t="s">
        <v>103</v>
      </c>
      <c r="J3551" t="s">
        <v>104</v>
      </c>
      <c r="K3551">
        <v>3</v>
      </c>
      <c r="L3551" s="2">
        <v>850</v>
      </c>
      <c r="M3551">
        <v>10</v>
      </c>
      <c r="N3551" s="2">
        <v>2550</v>
      </c>
      <c r="O3551" s="2">
        <v>255</v>
      </c>
      <c r="P3551" s="2">
        <v>2295</v>
      </c>
      <c r="Q3551" s="2">
        <v>1519.16</v>
      </c>
      <c r="R3551" s="2">
        <v>775.84</v>
      </c>
      <c r="S3551" t="s">
        <v>36</v>
      </c>
      <c r="T3551" t="s">
        <v>90</v>
      </c>
      <c r="U3551" t="s">
        <v>91</v>
      </c>
      <c r="V3551" t="s">
        <v>39</v>
      </c>
      <c r="W3551" t="s">
        <v>40</v>
      </c>
      <c r="X3551" t="s">
        <v>41</v>
      </c>
      <c r="Y3551" t="s">
        <v>56</v>
      </c>
      <c r="Z3551" t="s">
        <v>43</v>
      </c>
      <c r="AA3551" t="s">
        <v>44</v>
      </c>
      <c r="AB3551" t="s">
        <v>44</v>
      </c>
    </row>
    <row r="3552" spans="1:28" x14ac:dyDescent="0.25">
      <c r="A3552" t="s">
        <v>7485</v>
      </c>
      <c r="B3552" s="1">
        <v>45580</v>
      </c>
      <c r="C3552" t="s">
        <v>4222</v>
      </c>
      <c r="D3552" t="s">
        <v>4223</v>
      </c>
      <c r="E3552">
        <v>37</v>
      </c>
      <c r="F3552" t="s">
        <v>31</v>
      </c>
      <c r="G3552" t="s">
        <v>238</v>
      </c>
      <c r="H3552" t="s">
        <v>239</v>
      </c>
      <c r="I3552" t="s">
        <v>62</v>
      </c>
      <c r="J3552" t="s">
        <v>63</v>
      </c>
      <c r="K3552">
        <v>6</v>
      </c>
      <c r="L3552" s="2">
        <v>6500</v>
      </c>
      <c r="M3552">
        <v>5</v>
      </c>
      <c r="N3552" s="2">
        <v>39000</v>
      </c>
      <c r="O3552" s="2">
        <v>1950</v>
      </c>
      <c r="P3552" s="2">
        <v>37050</v>
      </c>
      <c r="Q3552" s="2">
        <v>21637.05</v>
      </c>
      <c r="R3552" s="2">
        <v>15412.95</v>
      </c>
      <c r="S3552" t="s">
        <v>53</v>
      </c>
      <c r="T3552" t="s">
        <v>136</v>
      </c>
      <c r="U3552" t="s">
        <v>38</v>
      </c>
      <c r="V3552" t="s">
        <v>39</v>
      </c>
      <c r="W3552" t="s">
        <v>40</v>
      </c>
      <c r="X3552" t="s">
        <v>41</v>
      </c>
      <c r="Y3552" t="s">
        <v>56</v>
      </c>
      <c r="Z3552" t="s">
        <v>43</v>
      </c>
      <c r="AA3552" t="s">
        <v>44</v>
      </c>
      <c r="AB3552" t="s">
        <v>44</v>
      </c>
    </row>
    <row r="3553" spans="1:28" x14ac:dyDescent="0.25">
      <c r="A3553" t="s">
        <v>7486</v>
      </c>
      <c r="B3553" s="1">
        <v>45580</v>
      </c>
      <c r="C3553" t="s">
        <v>6154</v>
      </c>
      <c r="D3553" t="s">
        <v>6155</v>
      </c>
      <c r="E3553">
        <v>36</v>
      </c>
      <c r="F3553" t="s">
        <v>48</v>
      </c>
      <c r="G3553" t="s">
        <v>280</v>
      </c>
      <c r="H3553" t="s">
        <v>281</v>
      </c>
      <c r="I3553" t="s">
        <v>62</v>
      </c>
      <c r="J3553" t="s">
        <v>190</v>
      </c>
      <c r="K3553">
        <v>1</v>
      </c>
      <c r="L3553" s="2">
        <v>700</v>
      </c>
      <c r="M3553">
        <v>0</v>
      </c>
      <c r="N3553" s="2">
        <v>700</v>
      </c>
      <c r="O3553" s="2">
        <v>0</v>
      </c>
      <c r="P3553" s="2">
        <v>700</v>
      </c>
      <c r="Q3553" s="2">
        <v>547.55999999999995</v>
      </c>
      <c r="R3553" s="2">
        <v>152.44</v>
      </c>
      <c r="S3553" t="s">
        <v>53</v>
      </c>
      <c r="T3553" t="s">
        <v>398</v>
      </c>
      <c r="U3553" t="s">
        <v>399</v>
      </c>
      <c r="V3553" t="s">
        <v>39</v>
      </c>
      <c r="W3553" t="s">
        <v>83</v>
      </c>
      <c r="X3553" t="s">
        <v>41</v>
      </c>
      <c r="Y3553" t="s">
        <v>56</v>
      </c>
      <c r="Z3553" t="s">
        <v>43</v>
      </c>
      <c r="AA3553" t="s">
        <v>44</v>
      </c>
      <c r="AB3553" t="s">
        <v>44</v>
      </c>
    </row>
    <row r="3554" spans="1:28" x14ac:dyDescent="0.25">
      <c r="A3554" t="s">
        <v>7487</v>
      </c>
      <c r="B3554" s="1">
        <v>45580</v>
      </c>
      <c r="C3554" t="s">
        <v>842</v>
      </c>
      <c r="D3554" t="s">
        <v>843</v>
      </c>
      <c r="E3554">
        <v>50</v>
      </c>
      <c r="F3554" t="s">
        <v>31</v>
      </c>
      <c r="G3554" t="s">
        <v>32</v>
      </c>
      <c r="H3554" t="s">
        <v>33</v>
      </c>
      <c r="I3554" t="s">
        <v>34</v>
      </c>
      <c r="J3554" t="s">
        <v>35</v>
      </c>
      <c r="K3554">
        <v>1</v>
      </c>
      <c r="L3554" s="2">
        <v>55000</v>
      </c>
      <c r="M3554">
        <v>5</v>
      </c>
      <c r="N3554" s="2">
        <v>55000</v>
      </c>
      <c r="O3554" s="2">
        <v>2750</v>
      </c>
      <c r="P3554" s="2">
        <v>52250</v>
      </c>
      <c r="Q3554" s="2">
        <v>29340.44</v>
      </c>
      <c r="R3554" s="2">
        <v>22909.56</v>
      </c>
      <c r="S3554" t="s">
        <v>53</v>
      </c>
      <c r="T3554" t="s">
        <v>222</v>
      </c>
      <c r="U3554" t="s">
        <v>38</v>
      </c>
      <c r="V3554" t="s">
        <v>39</v>
      </c>
      <c r="W3554" t="s">
        <v>40</v>
      </c>
      <c r="X3554" t="s">
        <v>41</v>
      </c>
      <c r="Y3554" t="s">
        <v>42</v>
      </c>
      <c r="Z3554" t="s">
        <v>43</v>
      </c>
      <c r="AA3554" t="s">
        <v>44</v>
      </c>
      <c r="AB3554" t="s">
        <v>44</v>
      </c>
    </row>
    <row r="3555" spans="1:28" x14ac:dyDescent="0.25">
      <c r="A3555" t="s">
        <v>7488</v>
      </c>
      <c r="B3555" s="1">
        <v>45580</v>
      </c>
      <c r="C3555" t="s">
        <v>186</v>
      </c>
      <c r="D3555" t="s">
        <v>187</v>
      </c>
      <c r="E3555">
        <v>33</v>
      </c>
      <c r="F3555" t="s">
        <v>48</v>
      </c>
      <c r="G3555" t="s">
        <v>298</v>
      </c>
      <c r="H3555" t="s">
        <v>299</v>
      </c>
      <c r="I3555" t="s">
        <v>103</v>
      </c>
      <c r="J3555" t="s">
        <v>104</v>
      </c>
      <c r="K3555">
        <v>1</v>
      </c>
      <c r="L3555" s="2">
        <v>700</v>
      </c>
      <c r="M3555">
        <v>0</v>
      </c>
      <c r="N3555" s="2">
        <v>700</v>
      </c>
      <c r="O3555" s="2">
        <v>0</v>
      </c>
      <c r="P3555" s="2">
        <v>700</v>
      </c>
      <c r="Q3555" s="2">
        <v>561.66</v>
      </c>
      <c r="R3555" s="2">
        <v>138.34</v>
      </c>
      <c r="S3555" t="s">
        <v>53</v>
      </c>
      <c r="T3555" t="s">
        <v>105</v>
      </c>
      <c r="U3555" t="s">
        <v>106</v>
      </c>
      <c r="V3555" t="s">
        <v>39</v>
      </c>
      <c r="W3555" t="s">
        <v>66</v>
      </c>
      <c r="X3555" t="s">
        <v>41</v>
      </c>
      <c r="Y3555" t="s">
        <v>56</v>
      </c>
      <c r="Z3555" t="s">
        <v>43</v>
      </c>
      <c r="AA3555" t="s">
        <v>44</v>
      </c>
      <c r="AB3555" t="s">
        <v>44</v>
      </c>
    </row>
    <row r="3556" spans="1:28" x14ac:dyDescent="0.25">
      <c r="A3556" t="s">
        <v>7489</v>
      </c>
      <c r="B3556" s="1">
        <v>45580</v>
      </c>
      <c r="C3556" t="s">
        <v>7490</v>
      </c>
      <c r="D3556" t="s">
        <v>7491</v>
      </c>
      <c r="E3556">
        <v>38</v>
      </c>
      <c r="F3556" t="s">
        <v>31</v>
      </c>
      <c r="G3556" t="s">
        <v>101</v>
      </c>
      <c r="H3556" t="s">
        <v>102</v>
      </c>
      <c r="I3556" t="s">
        <v>103</v>
      </c>
      <c r="J3556" t="s">
        <v>104</v>
      </c>
      <c r="K3556">
        <v>2</v>
      </c>
      <c r="L3556" s="2">
        <v>1800</v>
      </c>
      <c r="M3556">
        <v>0</v>
      </c>
      <c r="N3556" s="2">
        <v>3600</v>
      </c>
      <c r="O3556" s="2">
        <v>0</v>
      </c>
      <c r="P3556" s="2">
        <v>3600</v>
      </c>
      <c r="Q3556" s="2">
        <v>2601.1999999999998</v>
      </c>
      <c r="R3556" s="2">
        <v>998.8</v>
      </c>
      <c r="S3556" t="s">
        <v>53</v>
      </c>
      <c r="T3556" t="s">
        <v>153</v>
      </c>
      <c r="U3556" t="s">
        <v>154</v>
      </c>
      <c r="V3556" t="s">
        <v>39</v>
      </c>
      <c r="W3556" t="s">
        <v>83</v>
      </c>
      <c r="X3556" t="s">
        <v>97</v>
      </c>
      <c r="Y3556" t="s">
        <v>56</v>
      </c>
      <c r="Z3556" t="s">
        <v>43</v>
      </c>
      <c r="AA3556" t="s">
        <v>44</v>
      </c>
      <c r="AB3556" t="s">
        <v>44</v>
      </c>
    </row>
    <row r="3557" spans="1:28" x14ac:dyDescent="0.25">
      <c r="A3557" t="s">
        <v>7492</v>
      </c>
      <c r="B3557" s="1">
        <v>45581</v>
      </c>
      <c r="C3557" t="s">
        <v>1915</v>
      </c>
      <c r="D3557" t="s">
        <v>1916</v>
      </c>
      <c r="E3557">
        <v>20</v>
      </c>
      <c r="F3557" t="s">
        <v>111</v>
      </c>
      <c r="G3557" t="s">
        <v>112</v>
      </c>
      <c r="H3557" t="s">
        <v>113</v>
      </c>
      <c r="I3557" t="s">
        <v>103</v>
      </c>
      <c r="J3557" t="s">
        <v>104</v>
      </c>
      <c r="K3557">
        <v>3</v>
      </c>
      <c r="L3557" s="2">
        <v>650</v>
      </c>
      <c r="M3557">
        <v>20</v>
      </c>
      <c r="N3557" s="2">
        <v>1950</v>
      </c>
      <c r="O3557" s="2">
        <v>390</v>
      </c>
      <c r="P3557" s="2">
        <v>1560</v>
      </c>
      <c r="Q3557" s="2">
        <v>1108.05</v>
      </c>
      <c r="R3557" s="2">
        <v>451.95</v>
      </c>
      <c r="S3557" t="s">
        <v>64</v>
      </c>
      <c r="T3557" t="s">
        <v>76</v>
      </c>
      <c r="U3557" t="s">
        <v>77</v>
      </c>
      <c r="V3557" t="s">
        <v>39</v>
      </c>
      <c r="W3557" t="s">
        <v>83</v>
      </c>
      <c r="X3557" t="s">
        <v>41</v>
      </c>
      <c r="Y3557" t="s">
        <v>56</v>
      </c>
      <c r="Z3557" t="s">
        <v>508</v>
      </c>
      <c r="AA3557" t="s">
        <v>44</v>
      </c>
      <c r="AB3557" t="s">
        <v>44</v>
      </c>
    </row>
    <row r="3558" spans="1:28" x14ac:dyDescent="0.25">
      <c r="A3558" t="s">
        <v>7493</v>
      </c>
      <c r="B3558" s="1">
        <v>45581</v>
      </c>
      <c r="C3558" t="s">
        <v>2715</v>
      </c>
      <c r="D3558" t="s">
        <v>2716</v>
      </c>
      <c r="E3558">
        <v>51</v>
      </c>
      <c r="F3558" t="s">
        <v>31</v>
      </c>
      <c r="G3558" t="s">
        <v>318</v>
      </c>
      <c r="H3558" t="s">
        <v>319</v>
      </c>
      <c r="I3558" t="s">
        <v>34</v>
      </c>
      <c r="J3558" t="s">
        <v>190</v>
      </c>
      <c r="K3558">
        <v>5</v>
      </c>
      <c r="L3558" s="2">
        <v>2500</v>
      </c>
      <c r="M3558">
        <v>0</v>
      </c>
      <c r="N3558" s="2">
        <v>12500</v>
      </c>
      <c r="O3558" s="2">
        <v>0</v>
      </c>
      <c r="P3558" s="2">
        <v>12500</v>
      </c>
      <c r="Q3558" s="2">
        <v>10065.86</v>
      </c>
      <c r="R3558" s="2">
        <v>2434.14</v>
      </c>
      <c r="S3558" t="s">
        <v>64</v>
      </c>
      <c r="T3558" t="s">
        <v>122</v>
      </c>
      <c r="U3558" t="s">
        <v>123</v>
      </c>
      <c r="V3558" t="s">
        <v>39</v>
      </c>
      <c r="W3558" t="s">
        <v>40</v>
      </c>
      <c r="X3558" t="s">
        <v>41</v>
      </c>
      <c r="Y3558" t="s">
        <v>42</v>
      </c>
      <c r="Z3558" t="s">
        <v>223</v>
      </c>
      <c r="AA3558" t="s">
        <v>44</v>
      </c>
      <c r="AB3558" t="s">
        <v>44</v>
      </c>
    </row>
    <row r="3559" spans="1:28" x14ac:dyDescent="0.25">
      <c r="A3559" t="s">
        <v>7494</v>
      </c>
      <c r="B3559" s="1">
        <v>45581</v>
      </c>
      <c r="C3559" t="s">
        <v>1959</v>
      </c>
      <c r="D3559" t="s">
        <v>1960</v>
      </c>
      <c r="E3559">
        <v>25</v>
      </c>
      <c r="F3559" t="s">
        <v>48</v>
      </c>
      <c r="G3559" t="s">
        <v>238</v>
      </c>
      <c r="H3559" t="s">
        <v>239</v>
      </c>
      <c r="I3559" t="s">
        <v>62</v>
      </c>
      <c r="J3559" t="s">
        <v>63</v>
      </c>
      <c r="K3559">
        <v>1</v>
      </c>
      <c r="L3559" s="2">
        <v>6500</v>
      </c>
      <c r="M3559">
        <v>10</v>
      </c>
      <c r="N3559" s="2">
        <v>6500</v>
      </c>
      <c r="O3559" s="2">
        <v>650</v>
      </c>
      <c r="P3559" s="2">
        <v>5850</v>
      </c>
      <c r="Q3559" s="2">
        <v>3546.79</v>
      </c>
      <c r="R3559" s="2">
        <v>2303.21</v>
      </c>
      <c r="S3559" t="s">
        <v>53</v>
      </c>
      <c r="T3559" t="s">
        <v>114</v>
      </c>
      <c r="U3559" t="s">
        <v>115</v>
      </c>
      <c r="V3559" t="s">
        <v>39</v>
      </c>
      <c r="W3559" t="s">
        <v>66</v>
      </c>
      <c r="X3559" t="s">
        <v>67</v>
      </c>
      <c r="Y3559" t="s">
        <v>56</v>
      </c>
      <c r="Z3559" t="s">
        <v>43</v>
      </c>
      <c r="AA3559" t="s">
        <v>44</v>
      </c>
      <c r="AB3559" t="s">
        <v>44</v>
      </c>
    </row>
    <row r="3560" spans="1:28" x14ac:dyDescent="0.25">
      <c r="A3560" t="s">
        <v>7495</v>
      </c>
      <c r="B3560" s="1">
        <v>45581</v>
      </c>
      <c r="C3560" t="s">
        <v>7038</v>
      </c>
      <c r="D3560" t="s">
        <v>7039</v>
      </c>
      <c r="E3560">
        <v>29</v>
      </c>
      <c r="F3560" t="s">
        <v>48</v>
      </c>
      <c r="G3560" t="s">
        <v>197</v>
      </c>
      <c r="H3560" t="s">
        <v>198</v>
      </c>
      <c r="I3560" t="s">
        <v>74</v>
      </c>
      <c r="J3560" t="s">
        <v>75</v>
      </c>
      <c r="K3560">
        <v>2</v>
      </c>
      <c r="L3560" s="2">
        <v>2600</v>
      </c>
      <c r="M3560">
        <v>5</v>
      </c>
      <c r="N3560" s="2">
        <v>5200</v>
      </c>
      <c r="O3560" s="2">
        <v>260</v>
      </c>
      <c r="P3560" s="2">
        <v>4940</v>
      </c>
      <c r="Q3560" s="2">
        <v>3158.36</v>
      </c>
      <c r="R3560" s="2">
        <v>1781.64</v>
      </c>
      <c r="S3560" t="s">
        <v>36</v>
      </c>
      <c r="T3560" t="s">
        <v>398</v>
      </c>
      <c r="U3560" t="s">
        <v>399</v>
      </c>
      <c r="V3560" t="s">
        <v>39</v>
      </c>
      <c r="W3560" t="s">
        <v>92</v>
      </c>
      <c r="X3560" t="s">
        <v>97</v>
      </c>
      <c r="Y3560" t="s">
        <v>42</v>
      </c>
      <c r="Z3560" t="s">
        <v>43</v>
      </c>
      <c r="AA3560" t="s">
        <v>44</v>
      </c>
      <c r="AB3560" t="s">
        <v>44</v>
      </c>
    </row>
    <row r="3561" spans="1:28" x14ac:dyDescent="0.25">
      <c r="A3561" t="s">
        <v>7496</v>
      </c>
      <c r="B3561" s="1">
        <v>45581</v>
      </c>
      <c r="C3561" t="s">
        <v>7497</v>
      </c>
      <c r="D3561" t="s">
        <v>7498</v>
      </c>
      <c r="E3561">
        <v>46</v>
      </c>
      <c r="F3561" t="s">
        <v>48</v>
      </c>
      <c r="G3561" t="s">
        <v>141</v>
      </c>
      <c r="H3561" t="s">
        <v>142</v>
      </c>
      <c r="I3561" t="s">
        <v>74</v>
      </c>
      <c r="J3561" t="s">
        <v>143</v>
      </c>
      <c r="K3561">
        <v>5</v>
      </c>
      <c r="L3561" s="2">
        <v>900</v>
      </c>
      <c r="M3561">
        <v>15</v>
      </c>
      <c r="N3561" s="2">
        <v>4500</v>
      </c>
      <c r="O3561" s="2">
        <v>675</v>
      </c>
      <c r="P3561" s="2">
        <v>3825</v>
      </c>
      <c r="Q3561" s="2">
        <v>2826.37</v>
      </c>
      <c r="R3561" s="2">
        <v>998.63</v>
      </c>
      <c r="S3561" t="s">
        <v>53</v>
      </c>
      <c r="T3561" t="s">
        <v>90</v>
      </c>
      <c r="U3561" t="s">
        <v>91</v>
      </c>
      <c r="V3561" t="s">
        <v>39</v>
      </c>
      <c r="W3561" t="s">
        <v>83</v>
      </c>
      <c r="X3561" t="s">
        <v>97</v>
      </c>
      <c r="Y3561" t="s">
        <v>84</v>
      </c>
      <c r="Z3561" t="s">
        <v>508</v>
      </c>
      <c r="AA3561" t="s">
        <v>44</v>
      </c>
      <c r="AB3561" t="s">
        <v>44</v>
      </c>
    </row>
    <row r="3562" spans="1:28" x14ac:dyDescent="0.25">
      <c r="A3562" t="s">
        <v>7499</v>
      </c>
      <c r="B3562" s="1">
        <v>45581</v>
      </c>
      <c r="C3562" t="s">
        <v>2920</v>
      </c>
      <c r="D3562" t="s">
        <v>2921</v>
      </c>
      <c r="E3562">
        <v>37</v>
      </c>
      <c r="F3562" t="s">
        <v>48</v>
      </c>
      <c r="G3562" t="s">
        <v>561</v>
      </c>
      <c r="H3562" t="s">
        <v>562</v>
      </c>
      <c r="I3562" t="s">
        <v>34</v>
      </c>
      <c r="J3562" t="s">
        <v>143</v>
      </c>
      <c r="K3562">
        <v>2</v>
      </c>
      <c r="L3562" s="2">
        <v>900</v>
      </c>
      <c r="M3562">
        <v>0</v>
      </c>
      <c r="N3562" s="2">
        <v>1800</v>
      </c>
      <c r="O3562" s="2">
        <v>0</v>
      </c>
      <c r="P3562" s="2">
        <v>1800</v>
      </c>
      <c r="Q3562" s="2">
        <v>1276.52</v>
      </c>
      <c r="R3562" s="2">
        <v>523.48</v>
      </c>
      <c r="S3562" t="s">
        <v>53</v>
      </c>
      <c r="T3562" t="s">
        <v>65</v>
      </c>
      <c r="U3562" t="s">
        <v>65</v>
      </c>
      <c r="V3562" t="s">
        <v>39</v>
      </c>
      <c r="W3562" t="s">
        <v>66</v>
      </c>
      <c r="X3562" t="s">
        <v>97</v>
      </c>
      <c r="Y3562" t="s">
        <v>42</v>
      </c>
      <c r="Z3562" t="s">
        <v>43</v>
      </c>
      <c r="AA3562" t="s">
        <v>44</v>
      </c>
      <c r="AB3562" t="s">
        <v>44</v>
      </c>
    </row>
    <row r="3563" spans="1:28" x14ac:dyDescent="0.25">
      <c r="A3563" t="s">
        <v>7500</v>
      </c>
      <c r="B3563" s="1">
        <v>45581</v>
      </c>
      <c r="C3563" t="s">
        <v>7501</v>
      </c>
      <c r="D3563" t="s">
        <v>7502</v>
      </c>
      <c r="E3563">
        <v>53</v>
      </c>
      <c r="F3563" t="s">
        <v>48</v>
      </c>
      <c r="G3563" t="s">
        <v>212</v>
      </c>
      <c r="H3563" t="s">
        <v>213</v>
      </c>
      <c r="I3563" t="s">
        <v>51</v>
      </c>
      <c r="J3563" t="s">
        <v>52</v>
      </c>
      <c r="K3563">
        <v>3</v>
      </c>
      <c r="L3563" s="2">
        <v>400</v>
      </c>
      <c r="M3563">
        <v>25</v>
      </c>
      <c r="N3563" s="2">
        <v>1200</v>
      </c>
      <c r="O3563" s="2">
        <v>300</v>
      </c>
      <c r="P3563" s="2">
        <v>900</v>
      </c>
      <c r="Q3563" s="2">
        <v>702.1</v>
      </c>
      <c r="R3563" s="2">
        <v>197.9</v>
      </c>
      <c r="S3563" t="s">
        <v>64</v>
      </c>
      <c r="T3563" t="s">
        <v>163</v>
      </c>
      <c r="U3563" t="s">
        <v>164</v>
      </c>
      <c r="V3563" t="s">
        <v>39</v>
      </c>
      <c r="W3563" t="s">
        <v>83</v>
      </c>
      <c r="X3563" t="s">
        <v>97</v>
      </c>
      <c r="Y3563" t="s">
        <v>56</v>
      </c>
      <c r="Z3563" t="s">
        <v>43</v>
      </c>
      <c r="AA3563" t="s">
        <v>44</v>
      </c>
      <c r="AB3563" t="s">
        <v>44</v>
      </c>
    </row>
    <row r="3564" spans="1:28" x14ac:dyDescent="0.25">
      <c r="A3564" t="s">
        <v>7503</v>
      </c>
      <c r="B3564" s="1">
        <v>45581</v>
      </c>
      <c r="C3564" t="s">
        <v>7504</v>
      </c>
      <c r="D3564" t="s">
        <v>7505</v>
      </c>
      <c r="E3564">
        <v>18</v>
      </c>
      <c r="F3564" t="s">
        <v>31</v>
      </c>
      <c r="G3564" t="s">
        <v>188</v>
      </c>
      <c r="H3564" t="s">
        <v>189</v>
      </c>
      <c r="I3564" t="s">
        <v>34</v>
      </c>
      <c r="J3564" t="s">
        <v>190</v>
      </c>
      <c r="K3564">
        <v>1</v>
      </c>
      <c r="L3564" s="2">
        <v>1800</v>
      </c>
      <c r="M3564">
        <v>5</v>
      </c>
      <c r="N3564" s="2">
        <v>1800</v>
      </c>
      <c r="O3564" s="2">
        <v>90</v>
      </c>
      <c r="P3564" s="2">
        <v>1710</v>
      </c>
      <c r="Q3564" s="2">
        <v>1115.3499999999999</v>
      </c>
      <c r="R3564" s="2">
        <v>594.65</v>
      </c>
      <c r="S3564" t="s">
        <v>53</v>
      </c>
      <c r="T3564" t="s">
        <v>96</v>
      </c>
      <c r="U3564" t="s">
        <v>96</v>
      </c>
      <c r="V3564" t="s">
        <v>39</v>
      </c>
      <c r="W3564" t="s">
        <v>40</v>
      </c>
      <c r="X3564" t="s">
        <v>41</v>
      </c>
      <c r="Y3564" t="s">
        <v>56</v>
      </c>
      <c r="Z3564" t="s">
        <v>43</v>
      </c>
      <c r="AA3564" t="s">
        <v>44</v>
      </c>
      <c r="AB3564" t="s">
        <v>44</v>
      </c>
    </row>
    <row r="3565" spans="1:28" x14ac:dyDescent="0.25">
      <c r="A3565" t="s">
        <v>7506</v>
      </c>
      <c r="B3565" s="1">
        <v>45581</v>
      </c>
      <c r="C3565" t="s">
        <v>6160</v>
      </c>
      <c r="D3565" t="s">
        <v>6161</v>
      </c>
      <c r="E3565">
        <v>48</v>
      </c>
      <c r="F3565" t="s">
        <v>31</v>
      </c>
      <c r="G3565" t="s">
        <v>285</v>
      </c>
      <c r="H3565" t="s">
        <v>286</v>
      </c>
      <c r="I3565" t="s">
        <v>34</v>
      </c>
      <c r="J3565" t="s">
        <v>121</v>
      </c>
      <c r="K3565">
        <v>2</v>
      </c>
      <c r="L3565" s="2">
        <v>3200</v>
      </c>
      <c r="M3565">
        <v>0</v>
      </c>
      <c r="N3565" s="2">
        <v>6400</v>
      </c>
      <c r="O3565" s="2">
        <v>0</v>
      </c>
      <c r="P3565" s="2">
        <v>6400</v>
      </c>
      <c r="Q3565" s="2">
        <v>5181.41</v>
      </c>
      <c r="R3565" s="2">
        <v>1218.5899999999999</v>
      </c>
      <c r="S3565" t="s">
        <v>53</v>
      </c>
      <c r="T3565" t="s">
        <v>122</v>
      </c>
      <c r="U3565" t="s">
        <v>123</v>
      </c>
      <c r="V3565" t="s">
        <v>39</v>
      </c>
      <c r="W3565" t="s">
        <v>124</v>
      </c>
      <c r="X3565" t="s">
        <v>41</v>
      </c>
      <c r="Y3565" t="s">
        <v>56</v>
      </c>
      <c r="Z3565" t="s">
        <v>43</v>
      </c>
      <c r="AA3565" t="s">
        <v>44</v>
      </c>
      <c r="AB3565" t="s">
        <v>44</v>
      </c>
    </row>
    <row r="3566" spans="1:28" x14ac:dyDescent="0.25">
      <c r="A3566" t="s">
        <v>7507</v>
      </c>
      <c r="B3566" s="1">
        <v>45581</v>
      </c>
      <c r="C3566" t="s">
        <v>6432</v>
      </c>
      <c r="D3566" t="s">
        <v>6433</v>
      </c>
      <c r="E3566">
        <v>49</v>
      </c>
      <c r="F3566" t="s">
        <v>111</v>
      </c>
      <c r="G3566" t="s">
        <v>188</v>
      </c>
      <c r="H3566" t="s">
        <v>189</v>
      </c>
      <c r="I3566" t="s">
        <v>34</v>
      </c>
      <c r="J3566" t="s">
        <v>190</v>
      </c>
      <c r="K3566">
        <v>4</v>
      </c>
      <c r="L3566" s="2">
        <v>1800</v>
      </c>
      <c r="M3566">
        <v>10</v>
      </c>
      <c r="N3566" s="2">
        <v>7200</v>
      </c>
      <c r="O3566" s="2">
        <v>720</v>
      </c>
      <c r="P3566" s="2">
        <v>6480</v>
      </c>
      <c r="Q3566" s="2">
        <v>3768.43</v>
      </c>
      <c r="R3566" s="2">
        <v>2711.57</v>
      </c>
      <c r="S3566" t="s">
        <v>64</v>
      </c>
      <c r="T3566" t="s">
        <v>222</v>
      </c>
      <c r="U3566" t="s">
        <v>38</v>
      </c>
      <c r="V3566" t="s">
        <v>39</v>
      </c>
      <c r="W3566" t="s">
        <v>66</v>
      </c>
      <c r="X3566" t="s">
        <v>41</v>
      </c>
      <c r="Y3566" t="s">
        <v>56</v>
      </c>
      <c r="Z3566" t="s">
        <v>43</v>
      </c>
      <c r="AA3566" t="s">
        <v>44</v>
      </c>
      <c r="AB3566" t="s">
        <v>44</v>
      </c>
    </row>
    <row r="3567" spans="1:28" x14ac:dyDescent="0.25">
      <c r="A3567" t="s">
        <v>7508</v>
      </c>
      <c r="B3567" s="1">
        <v>45581</v>
      </c>
      <c r="C3567" t="s">
        <v>5967</v>
      </c>
      <c r="D3567" t="s">
        <v>5968</v>
      </c>
      <c r="E3567">
        <v>24</v>
      </c>
      <c r="F3567" t="s">
        <v>48</v>
      </c>
      <c r="G3567" t="s">
        <v>212</v>
      </c>
      <c r="H3567" t="s">
        <v>213</v>
      </c>
      <c r="I3567" t="s">
        <v>51</v>
      </c>
      <c r="J3567" t="s">
        <v>52</v>
      </c>
      <c r="K3567">
        <v>2</v>
      </c>
      <c r="L3567" s="2">
        <v>400</v>
      </c>
      <c r="M3567">
        <v>0</v>
      </c>
      <c r="N3567" s="2">
        <v>800</v>
      </c>
      <c r="O3567" s="2">
        <v>0</v>
      </c>
      <c r="P3567" s="2">
        <v>800</v>
      </c>
      <c r="Q3567" s="2">
        <v>495.16</v>
      </c>
      <c r="R3567" s="2">
        <v>304.83999999999997</v>
      </c>
      <c r="S3567" t="s">
        <v>53</v>
      </c>
      <c r="T3567" t="s">
        <v>65</v>
      </c>
      <c r="U3567" t="s">
        <v>65</v>
      </c>
      <c r="V3567" t="s">
        <v>39</v>
      </c>
      <c r="W3567" t="s">
        <v>66</v>
      </c>
      <c r="X3567" t="s">
        <v>67</v>
      </c>
      <c r="Y3567" t="s">
        <v>56</v>
      </c>
      <c r="Z3567" t="s">
        <v>43</v>
      </c>
      <c r="AA3567" t="s">
        <v>44</v>
      </c>
      <c r="AB3567" t="s">
        <v>44</v>
      </c>
    </row>
    <row r="3568" spans="1:28" x14ac:dyDescent="0.25">
      <c r="A3568" t="s">
        <v>7509</v>
      </c>
      <c r="B3568" s="1">
        <v>45581</v>
      </c>
      <c r="C3568" t="s">
        <v>7510</v>
      </c>
      <c r="D3568" t="s">
        <v>7511</v>
      </c>
      <c r="E3568">
        <v>34</v>
      </c>
      <c r="F3568" t="s">
        <v>111</v>
      </c>
      <c r="G3568" t="s">
        <v>366</v>
      </c>
      <c r="H3568" t="s">
        <v>367</v>
      </c>
      <c r="I3568" t="s">
        <v>34</v>
      </c>
      <c r="J3568" t="s">
        <v>130</v>
      </c>
      <c r="K3568">
        <v>1</v>
      </c>
      <c r="L3568" s="2">
        <v>14500</v>
      </c>
      <c r="M3568">
        <v>5</v>
      </c>
      <c r="N3568" s="2">
        <v>14500</v>
      </c>
      <c r="O3568" s="2">
        <v>725</v>
      </c>
      <c r="P3568" s="2">
        <v>13775</v>
      </c>
      <c r="Q3568" s="2">
        <v>8288.9599999999991</v>
      </c>
      <c r="R3568" s="2">
        <v>5486.04</v>
      </c>
      <c r="S3568" t="s">
        <v>53</v>
      </c>
      <c r="T3568" t="s">
        <v>578</v>
      </c>
      <c r="U3568" t="s">
        <v>579</v>
      </c>
      <c r="V3568" t="s">
        <v>39</v>
      </c>
      <c r="W3568" t="s">
        <v>83</v>
      </c>
      <c r="X3568" t="s">
        <v>97</v>
      </c>
      <c r="Y3568" t="s">
        <v>42</v>
      </c>
      <c r="Z3568" t="s">
        <v>43</v>
      </c>
      <c r="AA3568" t="s">
        <v>68</v>
      </c>
      <c r="AB3568" t="s">
        <v>44</v>
      </c>
    </row>
    <row r="3569" spans="1:28" x14ac:dyDescent="0.25">
      <c r="A3569" t="s">
        <v>7512</v>
      </c>
      <c r="B3569" s="1">
        <v>45582</v>
      </c>
      <c r="C3569" t="s">
        <v>1057</v>
      </c>
      <c r="D3569" t="s">
        <v>1058</v>
      </c>
      <c r="E3569">
        <v>55</v>
      </c>
      <c r="F3569" t="s">
        <v>31</v>
      </c>
      <c r="G3569" t="s">
        <v>243</v>
      </c>
      <c r="H3569" t="s">
        <v>244</v>
      </c>
      <c r="I3569" t="s">
        <v>103</v>
      </c>
      <c r="J3569" t="s">
        <v>104</v>
      </c>
      <c r="K3569">
        <v>5</v>
      </c>
      <c r="L3569" s="2">
        <v>450</v>
      </c>
      <c r="M3569">
        <v>0</v>
      </c>
      <c r="N3569" s="2">
        <v>2250</v>
      </c>
      <c r="O3569" s="2">
        <v>0</v>
      </c>
      <c r="P3569" s="2">
        <v>2250</v>
      </c>
      <c r="Q3569" s="2">
        <v>1635.56</v>
      </c>
      <c r="R3569" s="2">
        <v>614.44000000000005</v>
      </c>
      <c r="S3569" t="s">
        <v>36</v>
      </c>
      <c r="T3569" t="s">
        <v>290</v>
      </c>
      <c r="U3569" t="s">
        <v>291</v>
      </c>
      <c r="V3569" t="s">
        <v>39</v>
      </c>
      <c r="W3569" t="s">
        <v>40</v>
      </c>
      <c r="X3569" t="s">
        <v>67</v>
      </c>
      <c r="Y3569" t="s">
        <v>56</v>
      </c>
      <c r="Z3569" t="s">
        <v>144</v>
      </c>
      <c r="AA3569" t="s">
        <v>44</v>
      </c>
      <c r="AB3569" t="s">
        <v>44</v>
      </c>
    </row>
    <row r="3570" spans="1:28" x14ac:dyDescent="0.25">
      <c r="A3570" t="s">
        <v>7513</v>
      </c>
      <c r="B3570" s="1">
        <v>45582</v>
      </c>
      <c r="C3570" t="s">
        <v>1213</v>
      </c>
      <c r="D3570" t="s">
        <v>1214</v>
      </c>
      <c r="E3570">
        <v>23</v>
      </c>
      <c r="F3570" t="s">
        <v>111</v>
      </c>
      <c r="G3570" t="s">
        <v>158</v>
      </c>
      <c r="H3570" t="s">
        <v>159</v>
      </c>
      <c r="I3570" t="s">
        <v>51</v>
      </c>
      <c r="J3570" t="s">
        <v>52</v>
      </c>
      <c r="K3570">
        <v>1</v>
      </c>
      <c r="L3570" s="2">
        <v>650</v>
      </c>
      <c r="M3570">
        <v>0</v>
      </c>
      <c r="N3570" s="2">
        <v>650</v>
      </c>
      <c r="O3570" s="2">
        <v>0</v>
      </c>
      <c r="P3570" s="2">
        <v>650</v>
      </c>
      <c r="Q3570" s="2">
        <v>470.85</v>
      </c>
      <c r="R3570" s="2">
        <v>179.15</v>
      </c>
      <c r="S3570" t="s">
        <v>53</v>
      </c>
      <c r="T3570" t="s">
        <v>136</v>
      </c>
      <c r="U3570" t="s">
        <v>38</v>
      </c>
      <c r="V3570" t="s">
        <v>39</v>
      </c>
      <c r="W3570" t="s">
        <v>137</v>
      </c>
      <c r="X3570" t="s">
        <v>97</v>
      </c>
      <c r="Y3570" t="s">
        <v>56</v>
      </c>
      <c r="Z3570" t="s">
        <v>43</v>
      </c>
      <c r="AA3570" t="s">
        <v>44</v>
      </c>
      <c r="AB3570" t="s">
        <v>44</v>
      </c>
    </row>
    <row r="3571" spans="1:28" x14ac:dyDescent="0.25">
      <c r="A3571" t="s">
        <v>7514</v>
      </c>
      <c r="B3571" s="1">
        <v>45582</v>
      </c>
      <c r="C3571" t="s">
        <v>7515</v>
      </c>
      <c r="D3571" t="s">
        <v>7516</v>
      </c>
      <c r="E3571">
        <v>51</v>
      </c>
      <c r="F3571" t="s">
        <v>31</v>
      </c>
      <c r="G3571" t="s">
        <v>88</v>
      </c>
      <c r="H3571" t="s">
        <v>89</v>
      </c>
      <c r="I3571" t="s">
        <v>62</v>
      </c>
      <c r="J3571" t="s">
        <v>63</v>
      </c>
      <c r="K3571">
        <v>2</v>
      </c>
      <c r="L3571" s="2">
        <v>4200</v>
      </c>
      <c r="M3571">
        <v>25</v>
      </c>
      <c r="N3571" s="2">
        <v>8400</v>
      </c>
      <c r="O3571" s="2">
        <v>2100</v>
      </c>
      <c r="P3571" s="2">
        <v>6300</v>
      </c>
      <c r="Q3571" s="2">
        <v>4124.1099999999997</v>
      </c>
      <c r="R3571" s="2">
        <v>2175.89</v>
      </c>
      <c r="S3571" t="s">
        <v>64</v>
      </c>
      <c r="T3571" t="s">
        <v>37</v>
      </c>
      <c r="U3571" t="s">
        <v>38</v>
      </c>
      <c r="V3571" t="s">
        <v>39</v>
      </c>
      <c r="W3571" t="s">
        <v>40</v>
      </c>
      <c r="X3571" t="s">
        <v>41</v>
      </c>
      <c r="Y3571" t="s">
        <v>56</v>
      </c>
      <c r="Z3571" t="s">
        <v>43</v>
      </c>
      <c r="AA3571" t="s">
        <v>44</v>
      </c>
      <c r="AB3571" t="s">
        <v>44</v>
      </c>
    </row>
    <row r="3572" spans="1:28" x14ac:dyDescent="0.25">
      <c r="A3572" t="s">
        <v>7517</v>
      </c>
      <c r="B3572" s="1">
        <v>45582</v>
      </c>
      <c r="C3572" t="s">
        <v>3133</v>
      </c>
      <c r="D3572" t="s">
        <v>3134</v>
      </c>
      <c r="E3572">
        <v>51</v>
      </c>
      <c r="F3572" t="s">
        <v>31</v>
      </c>
      <c r="G3572" t="s">
        <v>72</v>
      </c>
      <c r="H3572" t="s">
        <v>73</v>
      </c>
      <c r="I3572" t="s">
        <v>74</v>
      </c>
      <c r="J3572" t="s">
        <v>75</v>
      </c>
      <c r="K3572">
        <v>4</v>
      </c>
      <c r="L3572" s="2">
        <v>2200</v>
      </c>
      <c r="M3572">
        <v>20</v>
      </c>
      <c r="N3572" s="2">
        <v>8800</v>
      </c>
      <c r="O3572" s="2">
        <v>1760</v>
      </c>
      <c r="P3572" s="2">
        <v>7040</v>
      </c>
      <c r="Q3572" s="2">
        <v>4372.09</v>
      </c>
      <c r="R3572" s="2">
        <v>2667.91</v>
      </c>
      <c r="S3572" t="s">
        <v>53</v>
      </c>
      <c r="T3572" t="s">
        <v>407</v>
      </c>
      <c r="U3572" t="s">
        <v>408</v>
      </c>
      <c r="V3572" t="s">
        <v>39</v>
      </c>
      <c r="W3572" t="s">
        <v>124</v>
      </c>
      <c r="X3572" t="s">
        <v>97</v>
      </c>
      <c r="Y3572" t="s">
        <v>56</v>
      </c>
      <c r="Z3572" t="s">
        <v>43</v>
      </c>
      <c r="AA3572" t="s">
        <v>44</v>
      </c>
      <c r="AB3572" t="s">
        <v>44</v>
      </c>
    </row>
    <row r="3573" spans="1:28" x14ac:dyDescent="0.25">
      <c r="A3573" t="s">
        <v>7518</v>
      </c>
      <c r="B3573" s="1">
        <v>45582</v>
      </c>
      <c r="C3573" t="s">
        <v>2877</v>
      </c>
      <c r="D3573" t="s">
        <v>2878</v>
      </c>
      <c r="E3573">
        <v>23</v>
      </c>
      <c r="F3573" t="s">
        <v>31</v>
      </c>
      <c r="G3573" t="s">
        <v>280</v>
      </c>
      <c r="H3573" t="s">
        <v>281</v>
      </c>
      <c r="I3573" t="s">
        <v>62</v>
      </c>
      <c r="J3573" t="s">
        <v>190</v>
      </c>
      <c r="K3573">
        <v>1</v>
      </c>
      <c r="L3573" s="2">
        <v>700</v>
      </c>
      <c r="M3573">
        <v>5</v>
      </c>
      <c r="N3573" s="2">
        <v>700</v>
      </c>
      <c r="O3573" s="2">
        <v>35</v>
      </c>
      <c r="P3573" s="2">
        <v>665</v>
      </c>
      <c r="Q3573" s="2">
        <v>469.55</v>
      </c>
      <c r="R3573" s="2">
        <v>195.45</v>
      </c>
      <c r="S3573" t="s">
        <v>53</v>
      </c>
      <c r="T3573" t="s">
        <v>136</v>
      </c>
      <c r="U3573" t="s">
        <v>38</v>
      </c>
      <c r="V3573" t="s">
        <v>39</v>
      </c>
      <c r="W3573" t="s">
        <v>66</v>
      </c>
      <c r="X3573" t="s">
        <v>41</v>
      </c>
      <c r="Y3573" t="s">
        <v>42</v>
      </c>
      <c r="Z3573" t="s">
        <v>43</v>
      </c>
      <c r="AA3573" t="s">
        <v>44</v>
      </c>
      <c r="AB3573" t="s">
        <v>44</v>
      </c>
    </row>
    <row r="3574" spans="1:28" x14ac:dyDescent="0.25">
      <c r="A3574" t="s">
        <v>7519</v>
      </c>
      <c r="B3574" s="1">
        <v>45582</v>
      </c>
      <c r="C3574" t="s">
        <v>7307</v>
      </c>
      <c r="D3574" t="s">
        <v>7308</v>
      </c>
      <c r="E3574">
        <v>44</v>
      </c>
      <c r="F3574" t="s">
        <v>48</v>
      </c>
      <c r="G3574" t="s">
        <v>176</v>
      </c>
      <c r="H3574" t="s">
        <v>177</v>
      </c>
      <c r="I3574" t="s">
        <v>34</v>
      </c>
      <c r="J3574" t="s">
        <v>35</v>
      </c>
      <c r="K3574">
        <v>5</v>
      </c>
      <c r="L3574" s="2">
        <v>6500</v>
      </c>
      <c r="M3574">
        <v>10</v>
      </c>
      <c r="N3574" s="2">
        <v>32500</v>
      </c>
      <c r="O3574" s="2">
        <v>3250</v>
      </c>
      <c r="P3574" s="2">
        <v>29250</v>
      </c>
      <c r="Q3574" s="2">
        <v>18264.46</v>
      </c>
      <c r="R3574" s="2">
        <v>10985.54</v>
      </c>
      <c r="S3574" t="s">
        <v>53</v>
      </c>
      <c r="T3574" t="s">
        <v>105</v>
      </c>
      <c r="U3574" t="s">
        <v>106</v>
      </c>
      <c r="V3574" t="s">
        <v>39</v>
      </c>
      <c r="W3574" t="s">
        <v>137</v>
      </c>
      <c r="X3574" t="s">
        <v>97</v>
      </c>
      <c r="Y3574" t="s">
        <v>42</v>
      </c>
      <c r="Z3574" t="s">
        <v>43</v>
      </c>
      <c r="AA3574" t="s">
        <v>44</v>
      </c>
      <c r="AB3574" t="s">
        <v>44</v>
      </c>
    </row>
    <row r="3575" spans="1:28" x14ac:dyDescent="0.25">
      <c r="A3575" t="s">
        <v>7520</v>
      </c>
      <c r="B3575" s="1">
        <v>45582</v>
      </c>
      <c r="C3575" t="s">
        <v>6178</v>
      </c>
      <c r="D3575" t="s">
        <v>6179</v>
      </c>
      <c r="E3575">
        <v>59</v>
      </c>
      <c r="F3575" t="s">
        <v>48</v>
      </c>
      <c r="G3575" t="s">
        <v>285</v>
      </c>
      <c r="H3575" t="s">
        <v>286</v>
      </c>
      <c r="I3575" t="s">
        <v>34</v>
      </c>
      <c r="J3575" t="s">
        <v>121</v>
      </c>
      <c r="K3575">
        <v>2</v>
      </c>
      <c r="L3575" s="2">
        <v>3200</v>
      </c>
      <c r="M3575">
        <v>10</v>
      </c>
      <c r="N3575" s="2">
        <v>6400</v>
      </c>
      <c r="O3575" s="2">
        <v>640</v>
      </c>
      <c r="P3575" s="2">
        <v>5760</v>
      </c>
      <c r="Q3575" s="2">
        <v>4460.8500000000004</v>
      </c>
      <c r="R3575" s="2">
        <v>1299.1500000000001</v>
      </c>
      <c r="S3575" t="s">
        <v>36</v>
      </c>
      <c r="T3575" t="s">
        <v>76</v>
      </c>
      <c r="U3575" t="s">
        <v>77</v>
      </c>
      <c r="V3575" t="s">
        <v>39</v>
      </c>
      <c r="W3575" t="s">
        <v>40</v>
      </c>
      <c r="X3575" t="s">
        <v>41</v>
      </c>
      <c r="Y3575" t="s">
        <v>56</v>
      </c>
      <c r="Z3575" t="s">
        <v>43</v>
      </c>
      <c r="AA3575" t="s">
        <v>44</v>
      </c>
      <c r="AB3575" t="s">
        <v>44</v>
      </c>
    </row>
    <row r="3576" spans="1:28" x14ac:dyDescent="0.25">
      <c r="A3576" t="s">
        <v>7521</v>
      </c>
      <c r="B3576" s="1">
        <v>45582</v>
      </c>
      <c r="C3576" t="s">
        <v>3628</v>
      </c>
      <c r="D3576" t="s">
        <v>3629</v>
      </c>
      <c r="E3576">
        <v>37</v>
      </c>
      <c r="F3576" t="s">
        <v>111</v>
      </c>
      <c r="G3576" t="s">
        <v>60</v>
      </c>
      <c r="H3576" t="s">
        <v>61</v>
      </c>
      <c r="I3576" t="s">
        <v>62</v>
      </c>
      <c r="J3576" t="s">
        <v>63</v>
      </c>
      <c r="K3576">
        <v>2</v>
      </c>
      <c r="L3576" s="2">
        <v>3500</v>
      </c>
      <c r="M3576">
        <v>20</v>
      </c>
      <c r="N3576" s="2">
        <v>7000</v>
      </c>
      <c r="O3576" s="2">
        <v>1400</v>
      </c>
      <c r="P3576" s="2">
        <v>5600</v>
      </c>
      <c r="Q3576" s="2">
        <v>4083.44</v>
      </c>
      <c r="R3576" s="2">
        <v>1516.56</v>
      </c>
      <c r="S3576" t="s">
        <v>36</v>
      </c>
      <c r="T3576" t="s">
        <v>122</v>
      </c>
      <c r="U3576" t="s">
        <v>123</v>
      </c>
      <c r="V3576" t="s">
        <v>39</v>
      </c>
      <c r="W3576" t="s">
        <v>66</v>
      </c>
      <c r="X3576" t="s">
        <v>41</v>
      </c>
      <c r="Y3576" t="s">
        <v>42</v>
      </c>
      <c r="Z3576" t="s">
        <v>43</v>
      </c>
      <c r="AA3576" t="s">
        <v>44</v>
      </c>
      <c r="AB3576" t="s">
        <v>44</v>
      </c>
    </row>
    <row r="3577" spans="1:28" x14ac:dyDescent="0.25">
      <c r="A3577" t="s">
        <v>7522</v>
      </c>
      <c r="B3577" s="1">
        <v>45582</v>
      </c>
      <c r="C3577" t="s">
        <v>1105</v>
      </c>
      <c r="D3577" t="s">
        <v>1106</v>
      </c>
      <c r="E3577">
        <v>56</v>
      </c>
      <c r="F3577" t="s">
        <v>48</v>
      </c>
      <c r="G3577" t="s">
        <v>217</v>
      </c>
      <c r="H3577" t="s">
        <v>218</v>
      </c>
      <c r="I3577" t="s">
        <v>34</v>
      </c>
      <c r="J3577" t="s">
        <v>130</v>
      </c>
      <c r="K3577">
        <v>1</v>
      </c>
      <c r="L3577" s="2">
        <v>28000</v>
      </c>
      <c r="M3577">
        <v>10</v>
      </c>
      <c r="N3577" s="2">
        <v>28000</v>
      </c>
      <c r="O3577" s="2">
        <v>2800</v>
      </c>
      <c r="P3577" s="2">
        <v>25200</v>
      </c>
      <c r="Q3577" s="2">
        <v>15271.51</v>
      </c>
      <c r="R3577" s="2">
        <v>9928.49</v>
      </c>
      <c r="S3577" t="s">
        <v>36</v>
      </c>
      <c r="T3577" t="s">
        <v>76</v>
      </c>
      <c r="U3577" t="s">
        <v>77</v>
      </c>
      <c r="V3577" t="s">
        <v>39</v>
      </c>
      <c r="W3577" t="s">
        <v>92</v>
      </c>
      <c r="X3577" t="s">
        <v>41</v>
      </c>
      <c r="Y3577" t="s">
        <v>56</v>
      </c>
      <c r="Z3577" t="s">
        <v>43</v>
      </c>
      <c r="AA3577" t="s">
        <v>68</v>
      </c>
      <c r="AB3577" t="s">
        <v>44</v>
      </c>
    </row>
    <row r="3578" spans="1:28" x14ac:dyDescent="0.25">
      <c r="A3578" t="s">
        <v>7523</v>
      </c>
      <c r="B3578" s="1">
        <v>45582</v>
      </c>
      <c r="C3578" t="s">
        <v>7524</v>
      </c>
      <c r="D3578" t="s">
        <v>7525</v>
      </c>
      <c r="E3578">
        <v>47</v>
      </c>
      <c r="F3578" t="s">
        <v>31</v>
      </c>
      <c r="G3578" t="s">
        <v>168</v>
      </c>
      <c r="H3578" t="s">
        <v>169</v>
      </c>
      <c r="I3578" t="s">
        <v>62</v>
      </c>
      <c r="J3578" t="s">
        <v>143</v>
      </c>
      <c r="K3578">
        <v>1</v>
      </c>
      <c r="L3578" s="2">
        <v>1800</v>
      </c>
      <c r="M3578">
        <v>0</v>
      </c>
      <c r="N3578" s="2">
        <v>1800</v>
      </c>
      <c r="O3578" s="2">
        <v>0</v>
      </c>
      <c r="P3578" s="2">
        <v>1800</v>
      </c>
      <c r="Q3578" s="2">
        <v>1338.52</v>
      </c>
      <c r="R3578" s="2">
        <v>461.48</v>
      </c>
      <c r="S3578" t="s">
        <v>36</v>
      </c>
      <c r="T3578" t="s">
        <v>122</v>
      </c>
      <c r="U3578" t="s">
        <v>123</v>
      </c>
      <c r="V3578" t="s">
        <v>39</v>
      </c>
      <c r="W3578" t="s">
        <v>40</v>
      </c>
      <c r="X3578" t="s">
        <v>41</v>
      </c>
      <c r="Y3578" t="s">
        <v>56</v>
      </c>
      <c r="Z3578" t="s">
        <v>43</v>
      </c>
      <c r="AA3578" t="s">
        <v>44</v>
      </c>
      <c r="AB3578" t="s">
        <v>44</v>
      </c>
    </row>
    <row r="3579" spans="1:28" x14ac:dyDescent="0.25">
      <c r="A3579" t="s">
        <v>7526</v>
      </c>
      <c r="B3579" s="1">
        <v>45582</v>
      </c>
      <c r="C3579" t="s">
        <v>5527</v>
      </c>
      <c r="D3579" t="s">
        <v>5528</v>
      </c>
      <c r="E3579">
        <v>30</v>
      </c>
      <c r="F3579" t="s">
        <v>111</v>
      </c>
      <c r="G3579" t="s">
        <v>227</v>
      </c>
      <c r="H3579" t="s">
        <v>228</v>
      </c>
      <c r="I3579" t="s">
        <v>74</v>
      </c>
      <c r="J3579" t="s">
        <v>75</v>
      </c>
      <c r="K3579">
        <v>1</v>
      </c>
      <c r="L3579" s="2">
        <v>1400</v>
      </c>
      <c r="M3579">
        <v>15</v>
      </c>
      <c r="N3579" s="2">
        <v>1400</v>
      </c>
      <c r="O3579" s="2">
        <v>210</v>
      </c>
      <c r="P3579" s="2">
        <v>1190</v>
      </c>
      <c r="Q3579" s="2">
        <v>958.59</v>
      </c>
      <c r="R3579" s="2">
        <v>231.41</v>
      </c>
      <c r="S3579" t="s">
        <v>53</v>
      </c>
      <c r="T3579" t="s">
        <v>578</v>
      </c>
      <c r="U3579" t="s">
        <v>579</v>
      </c>
      <c r="V3579" t="s">
        <v>39</v>
      </c>
      <c r="W3579" t="s">
        <v>40</v>
      </c>
      <c r="X3579" t="s">
        <v>97</v>
      </c>
      <c r="Y3579" t="s">
        <v>42</v>
      </c>
      <c r="Z3579" t="s">
        <v>43</v>
      </c>
      <c r="AA3579" t="s">
        <v>44</v>
      </c>
      <c r="AB3579" t="s">
        <v>44</v>
      </c>
    </row>
    <row r="3580" spans="1:28" x14ac:dyDescent="0.25">
      <c r="A3580" t="s">
        <v>7527</v>
      </c>
      <c r="B3580" s="1">
        <v>45582</v>
      </c>
      <c r="C3580" t="s">
        <v>7528</v>
      </c>
      <c r="D3580" t="s">
        <v>7529</v>
      </c>
      <c r="E3580">
        <v>24</v>
      </c>
      <c r="F3580" t="s">
        <v>31</v>
      </c>
      <c r="G3580" t="s">
        <v>197</v>
      </c>
      <c r="H3580" t="s">
        <v>198</v>
      </c>
      <c r="I3580" t="s">
        <v>74</v>
      </c>
      <c r="J3580" t="s">
        <v>75</v>
      </c>
      <c r="K3580">
        <v>3</v>
      </c>
      <c r="L3580" s="2">
        <v>2600</v>
      </c>
      <c r="M3580">
        <v>15</v>
      </c>
      <c r="N3580" s="2">
        <v>7800</v>
      </c>
      <c r="O3580" s="2">
        <v>1170</v>
      </c>
      <c r="P3580" s="2">
        <v>6630</v>
      </c>
      <c r="Q3580" s="2">
        <v>4873.57</v>
      </c>
      <c r="R3580" s="2">
        <v>1756.43</v>
      </c>
      <c r="S3580" t="s">
        <v>53</v>
      </c>
      <c r="T3580" t="s">
        <v>407</v>
      </c>
      <c r="U3580" t="s">
        <v>408</v>
      </c>
      <c r="V3580" t="s">
        <v>39</v>
      </c>
      <c r="W3580" t="s">
        <v>92</v>
      </c>
      <c r="X3580" t="s">
        <v>67</v>
      </c>
      <c r="Y3580" t="s">
        <v>56</v>
      </c>
      <c r="Z3580" t="s">
        <v>43</v>
      </c>
      <c r="AA3580" t="s">
        <v>44</v>
      </c>
      <c r="AB3580" t="s">
        <v>44</v>
      </c>
    </row>
    <row r="3581" spans="1:28" x14ac:dyDescent="0.25">
      <c r="A3581" t="s">
        <v>7530</v>
      </c>
      <c r="B3581" s="1">
        <v>45582</v>
      </c>
      <c r="C3581" t="s">
        <v>2934</v>
      </c>
      <c r="D3581" t="s">
        <v>2935</v>
      </c>
      <c r="E3581">
        <v>50</v>
      </c>
      <c r="F3581" t="s">
        <v>31</v>
      </c>
      <c r="G3581" t="s">
        <v>344</v>
      </c>
      <c r="H3581" t="s">
        <v>345</v>
      </c>
      <c r="I3581" t="s">
        <v>34</v>
      </c>
      <c r="J3581" t="s">
        <v>121</v>
      </c>
      <c r="K3581">
        <v>1</v>
      </c>
      <c r="L3581" s="2">
        <v>1600</v>
      </c>
      <c r="M3581">
        <v>10</v>
      </c>
      <c r="N3581" s="2">
        <v>1600</v>
      </c>
      <c r="O3581" s="2">
        <v>160</v>
      </c>
      <c r="P3581" s="2">
        <v>1440</v>
      </c>
      <c r="Q3581" s="2">
        <v>913.99</v>
      </c>
      <c r="R3581" s="2">
        <v>526.01</v>
      </c>
      <c r="S3581" t="s">
        <v>64</v>
      </c>
      <c r="T3581" t="s">
        <v>114</v>
      </c>
      <c r="U3581" t="s">
        <v>115</v>
      </c>
      <c r="V3581" t="s">
        <v>39</v>
      </c>
      <c r="W3581" t="s">
        <v>92</v>
      </c>
      <c r="X3581" t="s">
        <v>67</v>
      </c>
      <c r="Y3581" t="s">
        <v>56</v>
      </c>
      <c r="Z3581" t="s">
        <v>107</v>
      </c>
      <c r="AA3581" t="s">
        <v>44</v>
      </c>
      <c r="AB3581" t="s">
        <v>44</v>
      </c>
    </row>
    <row r="3582" spans="1:28" x14ac:dyDescent="0.25">
      <c r="A3582" t="s">
        <v>7531</v>
      </c>
      <c r="B3582" s="1">
        <v>45582</v>
      </c>
      <c r="C3582" t="s">
        <v>7532</v>
      </c>
      <c r="D3582" t="s">
        <v>7533</v>
      </c>
      <c r="E3582">
        <v>43</v>
      </c>
      <c r="F3582" t="s">
        <v>48</v>
      </c>
      <c r="G3582" t="s">
        <v>280</v>
      </c>
      <c r="H3582" t="s">
        <v>281</v>
      </c>
      <c r="I3582" t="s">
        <v>62</v>
      </c>
      <c r="J3582" t="s">
        <v>190</v>
      </c>
      <c r="K3582">
        <v>3</v>
      </c>
      <c r="L3582" s="2">
        <v>700</v>
      </c>
      <c r="M3582">
        <v>5</v>
      </c>
      <c r="N3582" s="2">
        <v>2100</v>
      </c>
      <c r="O3582" s="2">
        <v>105</v>
      </c>
      <c r="P3582" s="2">
        <v>1995</v>
      </c>
      <c r="Q3582" s="2">
        <v>1451.12</v>
      </c>
      <c r="R3582" s="2">
        <v>543.88</v>
      </c>
      <c r="S3582" t="s">
        <v>36</v>
      </c>
      <c r="T3582" t="s">
        <v>153</v>
      </c>
      <c r="U3582" t="s">
        <v>154</v>
      </c>
      <c r="V3582" t="s">
        <v>39</v>
      </c>
      <c r="W3582" t="s">
        <v>137</v>
      </c>
      <c r="X3582" t="s">
        <v>67</v>
      </c>
      <c r="Y3582" t="s">
        <v>56</v>
      </c>
      <c r="Z3582" t="s">
        <v>43</v>
      </c>
      <c r="AA3582" t="s">
        <v>44</v>
      </c>
      <c r="AB3582" t="s">
        <v>44</v>
      </c>
    </row>
    <row r="3583" spans="1:28" x14ac:dyDescent="0.25">
      <c r="A3583" t="s">
        <v>7534</v>
      </c>
      <c r="B3583" s="1">
        <v>45582</v>
      </c>
      <c r="C3583" t="s">
        <v>591</v>
      </c>
      <c r="D3583" t="s">
        <v>592</v>
      </c>
      <c r="E3583">
        <v>19</v>
      </c>
      <c r="F3583" t="s">
        <v>111</v>
      </c>
      <c r="G3583" t="s">
        <v>227</v>
      </c>
      <c r="H3583" t="s">
        <v>228</v>
      </c>
      <c r="I3583" t="s">
        <v>74</v>
      </c>
      <c r="J3583" t="s">
        <v>75</v>
      </c>
      <c r="K3583">
        <v>4</v>
      </c>
      <c r="L3583" s="2">
        <v>1400</v>
      </c>
      <c r="M3583">
        <v>0</v>
      </c>
      <c r="N3583" s="2">
        <v>5600</v>
      </c>
      <c r="O3583" s="2">
        <v>0</v>
      </c>
      <c r="P3583" s="2">
        <v>5600</v>
      </c>
      <c r="Q3583" s="2">
        <v>3312.72</v>
      </c>
      <c r="R3583" s="2">
        <v>2287.2800000000002</v>
      </c>
      <c r="S3583" t="s">
        <v>64</v>
      </c>
      <c r="T3583" t="s">
        <v>263</v>
      </c>
      <c r="U3583" t="s">
        <v>91</v>
      </c>
      <c r="V3583" t="s">
        <v>39</v>
      </c>
      <c r="W3583" t="s">
        <v>137</v>
      </c>
      <c r="X3583" t="s">
        <v>41</v>
      </c>
      <c r="Y3583" t="s">
        <v>56</v>
      </c>
      <c r="Z3583" t="s">
        <v>43</v>
      </c>
      <c r="AA3583" t="s">
        <v>44</v>
      </c>
      <c r="AB3583" t="s">
        <v>44</v>
      </c>
    </row>
    <row r="3584" spans="1:28" x14ac:dyDescent="0.25">
      <c r="A3584" t="s">
        <v>7535</v>
      </c>
      <c r="B3584" s="1">
        <v>45582</v>
      </c>
      <c r="C3584" t="s">
        <v>7536</v>
      </c>
      <c r="D3584" t="s">
        <v>7537</v>
      </c>
      <c r="E3584">
        <v>48</v>
      </c>
      <c r="F3584" t="s">
        <v>111</v>
      </c>
      <c r="G3584" t="s">
        <v>366</v>
      </c>
      <c r="H3584" t="s">
        <v>367</v>
      </c>
      <c r="I3584" t="s">
        <v>34</v>
      </c>
      <c r="J3584" t="s">
        <v>130</v>
      </c>
      <c r="K3584">
        <v>1</v>
      </c>
      <c r="L3584" s="2">
        <v>14500</v>
      </c>
      <c r="M3584">
        <v>15</v>
      </c>
      <c r="N3584" s="2">
        <v>14500</v>
      </c>
      <c r="O3584" s="2">
        <v>2175</v>
      </c>
      <c r="P3584" s="2">
        <v>12325</v>
      </c>
      <c r="Q3584" s="2">
        <v>9213.98</v>
      </c>
      <c r="R3584" s="2">
        <v>3111.02</v>
      </c>
      <c r="S3584" t="s">
        <v>36</v>
      </c>
      <c r="T3584" t="s">
        <v>90</v>
      </c>
      <c r="U3584" t="s">
        <v>91</v>
      </c>
      <c r="V3584" t="s">
        <v>39</v>
      </c>
      <c r="W3584" t="s">
        <v>92</v>
      </c>
      <c r="X3584" t="s">
        <v>67</v>
      </c>
      <c r="Y3584" t="s">
        <v>56</v>
      </c>
      <c r="Z3584" t="s">
        <v>43</v>
      </c>
      <c r="AA3584" t="s">
        <v>44</v>
      </c>
      <c r="AB3584" t="s">
        <v>44</v>
      </c>
    </row>
    <row r="3585" spans="1:28" x14ac:dyDescent="0.25">
      <c r="A3585" t="s">
        <v>7538</v>
      </c>
      <c r="B3585" s="1">
        <v>45582</v>
      </c>
      <c r="C3585" t="s">
        <v>1718</v>
      </c>
      <c r="D3585" t="s">
        <v>1719</v>
      </c>
      <c r="E3585">
        <v>31</v>
      </c>
      <c r="F3585" t="s">
        <v>48</v>
      </c>
      <c r="G3585" t="s">
        <v>32</v>
      </c>
      <c r="H3585" t="s">
        <v>33</v>
      </c>
      <c r="I3585" t="s">
        <v>34</v>
      </c>
      <c r="J3585" t="s">
        <v>35</v>
      </c>
      <c r="K3585">
        <v>1</v>
      </c>
      <c r="L3585" s="2">
        <v>55000</v>
      </c>
      <c r="M3585">
        <v>30</v>
      </c>
      <c r="N3585" s="2">
        <v>55000</v>
      </c>
      <c r="O3585" s="2">
        <v>16500</v>
      </c>
      <c r="P3585" s="2">
        <v>38500</v>
      </c>
      <c r="Q3585" s="2">
        <v>27951.599999999999</v>
      </c>
      <c r="R3585" s="2">
        <v>10548.4</v>
      </c>
      <c r="S3585" t="s">
        <v>53</v>
      </c>
      <c r="T3585" t="s">
        <v>54</v>
      </c>
      <c r="U3585" t="s">
        <v>55</v>
      </c>
      <c r="V3585" t="s">
        <v>39</v>
      </c>
      <c r="W3585" t="s">
        <v>40</v>
      </c>
      <c r="X3585" t="s">
        <v>41</v>
      </c>
      <c r="Y3585" t="s">
        <v>42</v>
      </c>
      <c r="Z3585" t="s">
        <v>107</v>
      </c>
      <c r="AA3585" t="s">
        <v>44</v>
      </c>
      <c r="AB3585" t="s">
        <v>44</v>
      </c>
    </row>
    <row r="3586" spans="1:28" x14ac:dyDescent="0.25">
      <c r="A3586" t="s">
        <v>7539</v>
      </c>
      <c r="B3586" s="1">
        <v>45582</v>
      </c>
      <c r="C3586" t="s">
        <v>5412</v>
      </c>
      <c r="D3586" t="s">
        <v>5413</v>
      </c>
      <c r="E3586">
        <v>53</v>
      </c>
      <c r="F3586" t="s">
        <v>111</v>
      </c>
      <c r="G3586" t="s">
        <v>212</v>
      </c>
      <c r="H3586" t="s">
        <v>213</v>
      </c>
      <c r="I3586" t="s">
        <v>51</v>
      </c>
      <c r="J3586" t="s">
        <v>52</v>
      </c>
      <c r="K3586">
        <v>3</v>
      </c>
      <c r="L3586" s="2">
        <v>400</v>
      </c>
      <c r="M3586">
        <v>10</v>
      </c>
      <c r="N3586" s="2">
        <v>1200</v>
      </c>
      <c r="O3586" s="2">
        <v>120</v>
      </c>
      <c r="P3586" s="2">
        <v>1080</v>
      </c>
      <c r="Q3586" s="2">
        <v>650.45000000000005</v>
      </c>
      <c r="R3586" s="2">
        <v>429.55</v>
      </c>
      <c r="S3586" t="s">
        <v>53</v>
      </c>
      <c r="T3586" t="s">
        <v>407</v>
      </c>
      <c r="U3586" t="s">
        <v>408</v>
      </c>
      <c r="V3586" t="s">
        <v>39</v>
      </c>
      <c r="W3586" t="s">
        <v>137</v>
      </c>
      <c r="X3586" t="s">
        <v>97</v>
      </c>
      <c r="Y3586" t="s">
        <v>56</v>
      </c>
      <c r="Z3586" t="s">
        <v>43</v>
      </c>
      <c r="AA3586" t="s">
        <v>44</v>
      </c>
      <c r="AB3586" t="s">
        <v>44</v>
      </c>
    </row>
    <row r="3587" spans="1:28" x14ac:dyDescent="0.25">
      <c r="A3587" t="s">
        <v>7540</v>
      </c>
      <c r="B3587" s="1">
        <v>45582</v>
      </c>
      <c r="C3587" t="s">
        <v>7541</v>
      </c>
      <c r="D3587" t="s">
        <v>7542</v>
      </c>
      <c r="E3587">
        <v>42</v>
      </c>
      <c r="F3587" t="s">
        <v>48</v>
      </c>
      <c r="G3587" t="s">
        <v>207</v>
      </c>
      <c r="H3587" t="s">
        <v>208</v>
      </c>
      <c r="I3587" t="s">
        <v>34</v>
      </c>
      <c r="J3587" t="s">
        <v>143</v>
      </c>
      <c r="K3587">
        <v>3</v>
      </c>
      <c r="L3587" s="2">
        <v>18000</v>
      </c>
      <c r="M3587">
        <v>20</v>
      </c>
      <c r="N3587" s="2">
        <v>54000</v>
      </c>
      <c r="O3587" s="2">
        <v>10800</v>
      </c>
      <c r="P3587" s="2">
        <v>43200</v>
      </c>
      <c r="Q3587" s="2">
        <v>32692.080000000002</v>
      </c>
      <c r="R3587" s="2">
        <v>10507.92</v>
      </c>
      <c r="S3587" t="s">
        <v>53</v>
      </c>
      <c r="T3587" t="s">
        <v>263</v>
      </c>
      <c r="U3587" t="s">
        <v>91</v>
      </c>
      <c r="V3587" t="s">
        <v>39</v>
      </c>
      <c r="W3587" t="s">
        <v>83</v>
      </c>
      <c r="X3587" t="s">
        <v>41</v>
      </c>
      <c r="Y3587" t="s">
        <v>42</v>
      </c>
      <c r="Z3587" t="s">
        <v>43</v>
      </c>
      <c r="AA3587" t="s">
        <v>44</v>
      </c>
      <c r="AB3587" t="s">
        <v>44</v>
      </c>
    </row>
    <row r="3588" spans="1:28" x14ac:dyDescent="0.25">
      <c r="A3588" t="s">
        <v>7543</v>
      </c>
      <c r="B3588" s="1">
        <v>45582</v>
      </c>
      <c r="C3588" t="s">
        <v>4952</v>
      </c>
      <c r="D3588" t="s">
        <v>4953</v>
      </c>
      <c r="E3588">
        <v>44</v>
      </c>
      <c r="F3588" t="s">
        <v>31</v>
      </c>
      <c r="G3588" t="s">
        <v>60</v>
      </c>
      <c r="H3588" t="s">
        <v>61</v>
      </c>
      <c r="I3588" t="s">
        <v>62</v>
      </c>
      <c r="J3588" t="s">
        <v>63</v>
      </c>
      <c r="K3588">
        <v>1</v>
      </c>
      <c r="L3588" s="2">
        <v>3500</v>
      </c>
      <c r="M3588">
        <v>20</v>
      </c>
      <c r="N3588" s="2">
        <v>3500</v>
      </c>
      <c r="O3588" s="2">
        <v>700</v>
      </c>
      <c r="P3588" s="2">
        <v>2800</v>
      </c>
      <c r="Q3588" s="2">
        <v>2055.4699999999998</v>
      </c>
      <c r="R3588" s="2">
        <v>744.53</v>
      </c>
      <c r="S3588" t="s">
        <v>53</v>
      </c>
      <c r="T3588" t="s">
        <v>153</v>
      </c>
      <c r="U3588" t="s">
        <v>154</v>
      </c>
      <c r="V3588" t="s">
        <v>39</v>
      </c>
      <c r="W3588" t="s">
        <v>137</v>
      </c>
      <c r="X3588" t="s">
        <v>67</v>
      </c>
      <c r="Y3588" t="s">
        <v>56</v>
      </c>
      <c r="Z3588" t="s">
        <v>223</v>
      </c>
      <c r="AA3588" t="s">
        <v>44</v>
      </c>
      <c r="AB3588" t="s">
        <v>44</v>
      </c>
    </row>
    <row r="3589" spans="1:28" x14ac:dyDescent="0.25">
      <c r="A3589" t="s">
        <v>7544</v>
      </c>
      <c r="B3589" s="1">
        <v>45582</v>
      </c>
      <c r="C3589" t="s">
        <v>3872</v>
      </c>
      <c r="D3589" t="s">
        <v>3873</v>
      </c>
      <c r="E3589">
        <v>43</v>
      </c>
      <c r="F3589" t="s">
        <v>48</v>
      </c>
      <c r="G3589" t="s">
        <v>112</v>
      </c>
      <c r="H3589" t="s">
        <v>113</v>
      </c>
      <c r="I3589" t="s">
        <v>103</v>
      </c>
      <c r="J3589" t="s">
        <v>104</v>
      </c>
      <c r="K3589">
        <v>1</v>
      </c>
      <c r="L3589" s="2">
        <v>650</v>
      </c>
      <c r="M3589">
        <v>0</v>
      </c>
      <c r="N3589" s="2">
        <v>650</v>
      </c>
      <c r="O3589" s="2">
        <v>0</v>
      </c>
      <c r="P3589" s="2">
        <v>650</v>
      </c>
      <c r="Q3589" s="2">
        <v>368.18</v>
      </c>
      <c r="R3589" s="2">
        <v>281.82</v>
      </c>
      <c r="S3589" t="s">
        <v>36</v>
      </c>
      <c r="T3589" t="s">
        <v>263</v>
      </c>
      <c r="U3589" t="s">
        <v>91</v>
      </c>
      <c r="V3589" t="s">
        <v>39</v>
      </c>
      <c r="W3589" t="s">
        <v>83</v>
      </c>
      <c r="X3589" t="s">
        <v>41</v>
      </c>
      <c r="Y3589" t="s">
        <v>56</v>
      </c>
      <c r="Z3589" t="s">
        <v>144</v>
      </c>
      <c r="AA3589" t="s">
        <v>44</v>
      </c>
      <c r="AB3589" t="s">
        <v>44</v>
      </c>
    </row>
    <row r="3590" spans="1:28" x14ac:dyDescent="0.25">
      <c r="A3590" t="s">
        <v>7545</v>
      </c>
      <c r="B3590" s="1">
        <v>45583</v>
      </c>
      <c r="C3590" t="s">
        <v>2213</v>
      </c>
      <c r="D3590" t="s">
        <v>2214</v>
      </c>
      <c r="E3590">
        <v>52</v>
      </c>
      <c r="F3590" t="s">
        <v>31</v>
      </c>
      <c r="G3590" t="s">
        <v>217</v>
      </c>
      <c r="H3590" t="s">
        <v>218</v>
      </c>
      <c r="I3590" t="s">
        <v>34</v>
      </c>
      <c r="J3590" t="s">
        <v>130</v>
      </c>
      <c r="K3590">
        <v>2</v>
      </c>
      <c r="L3590" s="2">
        <v>28000</v>
      </c>
      <c r="M3590">
        <v>10</v>
      </c>
      <c r="N3590" s="2">
        <v>56000</v>
      </c>
      <c r="O3590" s="2">
        <v>5600</v>
      </c>
      <c r="P3590" s="2">
        <v>50400</v>
      </c>
      <c r="Q3590" s="2">
        <v>31889.81</v>
      </c>
      <c r="R3590" s="2">
        <v>18510.189999999999</v>
      </c>
      <c r="S3590" t="s">
        <v>64</v>
      </c>
      <c r="T3590" t="s">
        <v>398</v>
      </c>
      <c r="U3590" t="s">
        <v>399</v>
      </c>
      <c r="V3590" t="s">
        <v>39</v>
      </c>
      <c r="W3590" t="s">
        <v>124</v>
      </c>
      <c r="X3590" t="s">
        <v>97</v>
      </c>
      <c r="Y3590" t="s">
        <v>84</v>
      </c>
      <c r="Z3590" t="s">
        <v>223</v>
      </c>
      <c r="AA3590" t="s">
        <v>44</v>
      </c>
      <c r="AB3590" t="s">
        <v>44</v>
      </c>
    </row>
    <row r="3591" spans="1:28" x14ac:dyDescent="0.25">
      <c r="A3591" t="s">
        <v>7546</v>
      </c>
      <c r="B3591" s="1">
        <v>45583</v>
      </c>
      <c r="C3591" t="s">
        <v>7547</v>
      </c>
      <c r="D3591" t="s">
        <v>7548</v>
      </c>
      <c r="E3591">
        <v>30</v>
      </c>
      <c r="F3591" t="s">
        <v>48</v>
      </c>
      <c r="G3591" t="s">
        <v>273</v>
      </c>
      <c r="H3591" t="s">
        <v>274</v>
      </c>
      <c r="I3591" t="s">
        <v>51</v>
      </c>
      <c r="J3591" t="s">
        <v>52</v>
      </c>
      <c r="K3591">
        <v>2</v>
      </c>
      <c r="L3591" s="2">
        <v>250</v>
      </c>
      <c r="M3591">
        <v>5</v>
      </c>
      <c r="N3591" s="2">
        <v>500</v>
      </c>
      <c r="O3591" s="2">
        <v>25</v>
      </c>
      <c r="P3591" s="2">
        <v>475</v>
      </c>
      <c r="Q3591" s="2">
        <v>374.01</v>
      </c>
      <c r="R3591" s="2">
        <v>100.99</v>
      </c>
      <c r="S3591" t="s">
        <v>53</v>
      </c>
      <c r="T3591" t="s">
        <v>263</v>
      </c>
      <c r="U3591" t="s">
        <v>91</v>
      </c>
      <c r="V3591" t="s">
        <v>39</v>
      </c>
      <c r="W3591" t="s">
        <v>83</v>
      </c>
      <c r="X3591" t="s">
        <v>41</v>
      </c>
      <c r="Y3591" t="s">
        <v>56</v>
      </c>
      <c r="Z3591" t="s">
        <v>43</v>
      </c>
      <c r="AA3591" t="s">
        <v>44</v>
      </c>
      <c r="AB3591" t="s">
        <v>44</v>
      </c>
    </row>
    <row r="3592" spans="1:28" x14ac:dyDescent="0.25">
      <c r="A3592" t="s">
        <v>7549</v>
      </c>
      <c r="B3592" s="1">
        <v>45583</v>
      </c>
      <c r="C3592" t="s">
        <v>619</v>
      </c>
      <c r="D3592" t="s">
        <v>620</v>
      </c>
      <c r="E3592">
        <v>35</v>
      </c>
      <c r="F3592" t="s">
        <v>48</v>
      </c>
      <c r="G3592" t="s">
        <v>344</v>
      </c>
      <c r="H3592" t="s">
        <v>345</v>
      </c>
      <c r="I3592" t="s">
        <v>34</v>
      </c>
      <c r="J3592" t="s">
        <v>121</v>
      </c>
      <c r="K3592">
        <v>3</v>
      </c>
      <c r="L3592" s="2">
        <v>1600</v>
      </c>
      <c r="M3592">
        <v>20</v>
      </c>
      <c r="N3592" s="2">
        <v>4800</v>
      </c>
      <c r="O3592" s="2">
        <v>960</v>
      </c>
      <c r="P3592" s="2">
        <v>3840</v>
      </c>
      <c r="Q3592" s="2">
        <v>2379.23</v>
      </c>
      <c r="R3592" s="2">
        <v>1460.77</v>
      </c>
      <c r="S3592" t="s">
        <v>53</v>
      </c>
      <c r="T3592" t="s">
        <v>65</v>
      </c>
      <c r="U3592" t="s">
        <v>65</v>
      </c>
      <c r="V3592" t="s">
        <v>39</v>
      </c>
      <c r="W3592" t="s">
        <v>40</v>
      </c>
      <c r="X3592" t="s">
        <v>67</v>
      </c>
      <c r="Y3592" t="s">
        <v>56</v>
      </c>
      <c r="Z3592" t="s">
        <v>43</v>
      </c>
      <c r="AA3592" t="s">
        <v>44</v>
      </c>
      <c r="AB3592" t="s">
        <v>68</v>
      </c>
    </row>
    <row r="3593" spans="1:28" x14ac:dyDescent="0.25">
      <c r="A3593" t="s">
        <v>7550</v>
      </c>
      <c r="B3593" s="1">
        <v>45583</v>
      </c>
      <c r="C3593" t="s">
        <v>6629</v>
      </c>
      <c r="D3593" t="s">
        <v>6630</v>
      </c>
      <c r="E3593">
        <v>23</v>
      </c>
      <c r="F3593" t="s">
        <v>48</v>
      </c>
      <c r="G3593" t="s">
        <v>436</v>
      </c>
      <c r="H3593" t="s">
        <v>437</v>
      </c>
      <c r="I3593" t="s">
        <v>74</v>
      </c>
      <c r="J3593" t="s">
        <v>190</v>
      </c>
      <c r="K3593">
        <v>4</v>
      </c>
      <c r="L3593" s="2">
        <v>1800</v>
      </c>
      <c r="M3593">
        <v>0</v>
      </c>
      <c r="N3593" s="2">
        <v>7200</v>
      </c>
      <c r="O3593" s="2">
        <v>0</v>
      </c>
      <c r="P3593" s="2">
        <v>7200</v>
      </c>
      <c r="Q3593" s="2">
        <v>5510.78</v>
      </c>
      <c r="R3593" s="2">
        <v>1689.22</v>
      </c>
      <c r="S3593" t="s">
        <v>64</v>
      </c>
      <c r="T3593" t="s">
        <v>178</v>
      </c>
      <c r="U3593" t="s">
        <v>154</v>
      </c>
      <c r="V3593" t="s">
        <v>39</v>
      </c>
      <c r="W3593" t="s">
        <v>137</v>
      </c>
      <c r="X3593" t="s">
        <v>97</v>
      </c>
      <c r="Y3593" t="s">
        <v>56</v>
      </c>
      <c r="Z3593" t="s">
        <v>508</v>
      </c>
      <c r="AA3593" t="s">
        <v>44</v>
      </c>
      <c r="AB3593" t="s">
        <v>44</v>
      </c>
    </row>
    <row r="3594" spans="1:28" x14ac:dyDescent="0.25">
      <c r="A3594" t="s">
        <v>7551</v>
      </c>
      <c r="B3594" s="1">
        <v>45583</v>
      </c>
      <c r="C3594" t="s">
        <v>7552</v>
      </c>
      <c r="D3594" t="s">
        <v>7553</v>
      </c>
      <c r="E3594">
        <v>42</v>
      </c>
      <c r="F3594" t="s">
        <v>48</v>
      </c>
      <c r="G3594" t="s">
        <v>112</v>
      </c>
      <c r="H3594" t="s">
        <v>113</v>
      </c>
      <c r="I3594" t="s">
        <v>103</v>
      </c>
      <c r="J3594" t="s">
        <v>104</v>
      </c>
      <c r="K3594">
        <v>2</v>
      </c>
      <c r="L3594" s="2">
        <v>650</v>
      </c>
      <c r="M3594">
        <v>25</v>
      </c>
      <c r="N3594" s="2">
        <v>1300</v>
      </c>
      <c r="O3594" s="2">
        <v>325</v>
      </c>
      <c r="P3594" s="2">
        <v>975</v>
      </c>
      <c r="Q3594" s="2">
        <v>633.46</v>
      </c>
      <c r="R3594" s="2">
        <v>341.54</v>
      </c>
      <c r="S3594" t="s">
        <v>36</v>
      </c>
      <c r="T3594" t="s">
        <v>178</v>
      </c>
      <c r="U3594" t="s">
        <v>154</v>
      </c>
      <c r="V3594" t="s">
        <v>39</v>
      </c>
      <c r="W3594" t="s">
        <v>137</v>
      </c>
      <c r="X3594" t="s">
        <v>41</v>
      </c>
      <c r="Y3594" t="s">
        <v>56</v>
      </c>
      <c r="Z3594" t="s">
        <v>43</v>
      </c>
      <c r="AA3594" t="s">
        <v>44</v>
      </c>
      <c r="AB3594" t="s">
        <v>44</v>
      </c>
    </row>
    <row r="3595" spans="1:28" x14ac:dyDescent="0.25">
      <c r="A3595" t="s">
        <v>7554</v>
      </c>
      <c r="B3595" s="1">
        <v>45583</v>
      </c>
      <c r="C3595" t="s">
        <v>4212</v>
      </c>
      <c r="D3595" t="s">
        <v>4213</v>
      </c>
      <c r="E3595">
        <v>47</v>
      </c>
      <c r="F3595" t="s">
        <v>48</v>
      </c>
      <c r="G3595" t="s">
        <v>243</v>
      </c>
      <c r="H3595" t="s">
        <v>244</v>
      </c>
      <c r="I3595" t="s">
        <v>103</v>
      </c>
      <c r="J3595" t="s">
        <v>104</v>
      </c>
      <c r="K3595">
        <v>5</v>
      </c>
      <c r="L3595" s="2">
        <v>450</v>
      </c>
      <c r="M3595">
        <v>0</v>
      </c>
      <c r="N3595" s="2">
        <v>2250</v>
      </c>
      <c r="O3595" s="2">
        <v>0</v>
      </c>
      <c r="P3595" s="2">
        <v>2250</v>
      </c>
      <c r="Q3595" s="2">
        <v>1361.88</v>
      </c>
      <c r="R3595" s="2">
        <v>888.12</v>
      </c>
      <c r="S3595" t="s">
        <v>53</v>
      </c>
      <c r="T3595" t="s">
        <v>407</v>
      </c>
      <c r="U3595" t="s">
        <v>408</v>
      </c>
      <c r="V3595" t="s">
        <v>39</v>
      </c>
      <c r="W3595" t="s">
        <v>137</v>
      </c>
      <c r="X3595" t="s">
        <v>41</v>
      </c>
      <c r="Y3595" t="s">
        <v>56</v>
      </c>
      <c r="Z3595" t="s">
        <v>43</v>
      </c>
      <c r="AA3595" t="s">
        <v>44</v>
      </c>
      <c r="AB3595" t="s">
        <v>44</v>
      </c>
    </row>
    <row r="3596" spans="1:28" x14ac:dyDescent="0.25">
      <c r="A3596" t="s">
        <v>7555</v>
      </c>
      <c r="B3596" s="1">
        <v>45583</v>
      </c>
      <c r="C3596" t="s">
        <v>5026</v>
      </c>
      <c r="D3596" t="s">
        <v>5027</v>
      </c>
      <c r="E3596">
        <v>31</v>
      </c>
      <c r="F3596" t="s">
        <v>111</v>
      </c>
      <c r="G3596" t="s">
        <v>387</v>
      </c>
      <c r="H3596" t="s">
        <v>388</v>
      </c>
      <c r="I3596" t="s">
        <v>74</v>
      </c>
      <c r="J3596" t="s">
        <v>75</v>
      </c>
      <c r="K3596">
        <v>1</v>
      </c>
      <c r="L3596" s="2">
        <v>3200</v>
      </c>
      <c r="M3596">
        <v>10</v>
      </c>
      <c r="N3596" s="2">
        <v>3200</v>
      </c>
      <c r="O3596" s="2">
        <v>320</v>
      </c>
      <c r="P3596" s="2">
        <v>2880</v>
      </c>
      <c r="Q3596" s="2">
        <v>1717.31</v>
      </c>
      <c r="R3596" s="2">
        <v>1162.69</v>
      </c>
      <c r="S3596" t="s">
        <v>64</v>
      </c>
      <c r="T3596" t="s">
        <v>222</v>
      </c>
      <c r="U3596" t="s">
        <v>38</v>
      </c>
      <c r="V3596" t="s">
        <v>39</v>
      </c>
      <c r="W3596" t="s">
        <v>124</v>
      </c>
      <c r="X3596" t="s">
        <v>97</v>
      </c>
      <c r="Y3596" t="s">
        <v>84</v>
      </c>
      <c r="Z3596" t="s">
        <v>43</v>
      </c>
      <c r="AA3596" t="s">
        <v>44</v>
      </c>
      <c r="AB3596" t="s">
        <v>44</v>
      </c>
    </row>
    <row r="3597" spans="1:28" x14ac:dyDescent="0.25">
      <c r="A3597" t="s">
        <v>7556</v>
      </c>
      <c r="B3597" s="1">
        <v>45583</v>
      </c>
      <c r="C3597" t="s">
        <v>7557</v>
      </c>
      <c r="D3597" t="s">
        <v>7558</v>
      </c>
      <c r="E3597">
        <v>43</v>
      </c>
      <c r="F3597" t="s">
        <v>48</v>
      </c>
      <c r="G3597" t="s">
        <v>88</v>
      </c>
      <c r="H3597" t="s">
        <v>89</v>
      </c>
      <c r="I3597" t="s">
        <v>62</v>
      </c>
      <c r="J3597" t="s">
        <v>63</v>
      </c>
      <c r="K3597">
        <v>1</v>
      </c>
      <c r="L3597" s="2">
        <v>4200</v>
      </c>
      <c r="M3597">
        <v>15</v>
      </c>
      <c r="N3597" s="2">
        <v>4200</v>
      </c>
      <c r="O3597" s="2">
        <v>630</v>
      </c>
      <c r="P3597" s="2">
        <v>3570</v>
      </c>
      <c r="Q3597" s="2">
        <v>2603.88</v>
      </c>
      <c r="R3597" s="2">
        <v>966.12</v>
      </c>
      <c r="S3597" t="s">
        <v>53</v>
      </c>
      <c r="T3597" t="s">
        <v>578</v>
      </c>
      <c r="U3597" t="s">
        <v>579</v>
      </c>
      <c r="V3597" t="s">
        <v>39</v>
      </c>
      <c r="W3597" t="s">
        <v>137</v>
      </c>
      <c r="X3597" t="s">
        <v>97</v>
      </c>
      <c r="Y3597" t="s">
        <v>56</v>
      </c>
      <c r="Z3597" t="s">
        <v>43</v>
      </c>
      <c r="AA3597" t="s">
        <v>44</v>
      </c>
      <c r="AB3597" t="s">
        <v>44</v>
      </c>
    </row>
    <row r="3598" spans="1:28" x14ac:dyDescent="0.25">
      <c r="A3598" t="s">
        <v>7559</v>
      </c>
      <c r="B3598" s="1">
        <v>45583</v>
      </c>
      <c r="C3598" t="s">
        <v>986</v>
      </c>
      <c r="D3598" t="s">
        <v>987</v>
      </c>
      <c r="E3598">
        <v>49</v>
      </c>
      <c r="F3598" t="s">
        <v>31</v>
      </c>
      <c r="G3598" t="s">
        <v>280</v>
      </c>
      <c r="H3598" t="s">
        <v>281</v>
      </c>
      <c r="I3598" t="s">
        <v>62</v>
      </c>
      <c r="J3598" t="s">
        <v>190</v>
      </c>
      <c r="K3598">
        <v>1</v>
      </c>
      <c r="L3598" s="2">
        <v>700</v>
      </c>
      <c r="M3598">
        <v>5</v>
      </c>
      <c r="N3598" s="2">
        <v>700</v>
      </c>
      <c r="O3598" s="2">
        <v>35</v>
      </c>
      <c r="P3598" s="2">
        <v>665</v>
      </c>
      <c r="Q3598" s="2">
        <v>501.91</v>
      </c>
      <c r="R3598" s="2">
        <v>163.09</v>
      </c>
      <c r="S3598" t="s">
        <v>36</v>
      </c>
      <c r="T3598" t="s">
        <v>54</v>
      </c>
      <c r="U3598" t="s">
        <v>55</v>
      </c>
      <c r="V3598" t="s">
        <v>39</v>
      </c>
      <c r="W3598" t="s">
        <v>92</v>
      </c>
      <c r="X3598" t="s">
        <v>41</v>
      </c>
      <c r="Y3598" t="s">
        <v>56</v>
      </c>
      <c r="Z3598" t="s">
        <v>43</v>
      </c>
      <c r="AA3598" t="s">
        <v>44</v>
      </c>
      <c r="AB3598" t="s">
        <v>44</v>
      </c>
    </row>
    <row r="3599" spans="1:28" x14ac:dyDescent="0.25">
      <c r="A3599" t="s">
        <v>7560</v>
      </c>
      <c r="B3599" s="1">
        <v>45583</v>
      </c>
      <c r="C3599" t="s">
        <v>7561</v>
      </c>
      <c r="D3599" t="s">
        <v>7562</v>
      </c>
      <c r="E3599">
        <v>21</v>
      </c>
      <c r="F3599" t="s">
        <v>111</v>
      </c>
      <c r="G3599" t="s">
        <v>217</v>
      </c>
      <c r="H3599" t="s">
        <v>218</v>
      </c>
      <c r="I3599" t="s">
        <v>34</v>
      </c>
      <c r="J3599" t="s">
        <v>130</v>
      </c>
      <c r="K3599">
        <v>1</v>
      </c>
      <c r="L3599" s="2">
        <v>28000</v>
      </c>
      <c r="M3599">
        <v>0</v>
      </c>
      <c r="N3599" s="2">
        <v>28000</v>
      </c>
      <c r="O3599" s="2">
        <v>0</v>
      </c>
      <c r="P3599" s="2">
        <v>28000</v>
      </c>
      <c r="Q3599" s="2">
        <v>18365.57</v>
      </c>
      <c r="R3599" s="2">
        <v>9634.43</v>
      </c>
      <c r="S3599" t="s">
        <v>53</v>
      </c>
      <c r="T3599" t="s">
        <v>263</v>
      </c>
      <c r="U3599" t="s">
        <v>91</v>
      </c>
      <c r="V3599" t="s">
        <v>39</v>
      </c>
      <c r="W3599" t="s">
        <v>83</v>
      </c>
      <c r="X3599" t="s">
        <v>97</v>
      </c>
      <c r="Y3599" t="s">
        <v>56</v>
      </c>
      <c r="Z3599" t="s">
        <v>43</v>
      </c>
      <c r="AA3599" t="s">
        <v>44</v>
      </c>
      <c r="AB3599" t="s">
        <v>68</v>
      </c>
    </row>
    <row r="3600" spans="1:28" x14ac:dyDescent="0.25">
      <c r="A3600" t="s">
        <v>7563</v>
      </c>
      <c r="B3600" s="1">
        <v>45583</v>
      </c>
      <c r="C3600" t="s">
        <v>2495</v>
      </c>
      <c r="D3600" t="s">
        <v>2496</v>
      </c>
      <c r="E3600">
        <v>60</v>
      </c>
      <c r="F3600" t="s">
        <v>31</v>
      </c>
      <c r="G3600" t="s">
        <v>49</v>
      </c>
      <c r="H3600" t="s">
        <v>50</v>
      </c>
      <c r="I3600" t="s">
        <v>51</v>
      </c>
      <c r="J3600" t="s">
        <v>52</v>
      </c>
      <c r="K3600">
        <v>2</v>
      </c>
      <c r="L3600" s="2">
        <v>500</v>
      </c>
      <c r="M3600">
        <v>10</v>
      </c>
      <c r="N3600" s="2">
        <v>1000</v>
      </c>
      <c r="O3600" s="2">
        <v>100</v>
      </c>
      <c r="P3600" s="2">
        <v>900</v>
      </c>
      <c r="Q3600" s="2">
        <v>555.07000000000005</v>
      </c>
      <c r="R3600" s="2">
        <v>344.93</v>
      </c>
      <c r="S3600" t="s">
        <v>53</v>
      </c>
      <c r="T3600" t="s">
        <v>54</v>
      </c>
      <c r="U3600" t="s">
        <v>55</v>
      </c>
      <c r="V3600" t="s">
        <v>39</v>
      </c>
      <c r="W3600" t="s">
        <v>83</v>
      </c>
      <c r="X3600" t="s">
        <v>67</v>
      </c>
      <c r="Y3600" t="s">
        <v>56</v>
      </c>
      <c r="Z3600" t="s">
        <v>43</v>
      </c>
      <c r="AA3600" t="s">
        <v>44</v>
      </c>
      <c r="AB3600" t="s">
        <v>44</v>
      </c>
    </row>
    <row r="3601" spans="1:28" x14ac:dyDescent="0.25">
      <c r="A3601" t="s">
        <v>7564</v>
      </c>
      <c r="B3601" s="1">
        <v>45583</v>
      </c>
      <c r="C3601" t="s">
        <v>3834</v>
      </c>
      <c r="D3601" t="s">
        <v>3835</v>
      </c>
      <c r="E3601">
        <v>50</v>
      </c>
      <c r="F3601" t="s">
        <v>48</v>
      </c>
      <c r="G3601" t="s">
        <v>49</v>
      </c>
      <c r="H3601" t="s">
        <v>50</v>
      </c>
      <c r="I3601" t="s">
        <v>51</v>
      </c>
      <c r="J3601" t="s">
        <v>52</v>
      </c>
      <c r="K3601">
        <v>1</v>
      </c>
      <c r="L3601" s="2">
        <v>500</v>
      </c>
      <c r="M3601">
        <v>5</v>
      </c>
      <c r="N3601" s="2">
        <v>500</v>
      </c>
      <c r="O3601" s="2">
        <v>25</v>
      </c>
      <c r="P3601" s="2">
        <v>475</v>
      </c>
      <c r="Q3601" s="2">
        <v>294.16000000000003</v>
      </c>
      <c r="R3601" s="2">
        <v>180.84</v>
      </c>
      <c r="S3601" t="s">
        <v>53</v>
      </c>
      <c r="T3601" t="s">
        <v>37</v>
      </c>
      <c r="U3601" t="s">
        <v>38</v>
      </c>
      <c r="V3601" t="s">
        <v>39</v>
      </c>
      <c r="W3601" t="s">
        <v>40</v>
      </c>
      <c r="X3601" t="s">
        <v>41</v>
      </c>
      <c r="Y3601" t="s">
        <v>56</v>
      </c>
      <c r="Z3601" t="s">
        <v>43</v>
      </c>
      <c r="AA3601" t="s">
        <v>68</v>
      </c>
      <c r="AB3601" t="s">
        <v>44</v>
      </c>
    </row>
    <row r="3602" spans="1:28" x14ac:dyDescent="0.25">
      <c r="A3602" t="s">
        <v>7565</v>
      </c>
      <c r="B3602" s="1">
        <v>45583</v>
      </c>
      <c r="C3602" t="s">
        <v>622</v>
      </c>
      <c r="D3602" t="s">
        <v>623</v>
      </c>
      <c r="E3602">
        <v>58</v>
      </c>
      <c r="F3602" t="s">
        <v>48</v>
      </c>
      <c r="G3602" t="s">
        <v>298</v>
      </c>
      <c r="H3602" t="s">
        <v>299</v>
      </c>
      <c r="I3602" t="s">
        <v>103</v>
      </c>
      <c r="J3602" t="s">
        <v>104</v>
      </c>
      <c r="K3602">
        <v>1</v>
      </c>
      <c r="L3602" s="2">
        <v>700</v>
      </c>
      <c r="M3602">
        <v>10</v>
      </c>
      <c r="N3602" s="2">
        <v>700</v>
      </c>
      <c r="O3602" s="2">
        <v>70</v>
      </c>
      <c r="P3602" s="2">
        <v>630</v>
      </c>
      <c r="Q3602" s="2">
        <v>381.12</v>
      </c>
      <c r="R3602" s="2">
        <v>248.88</v>
      </c>
      <c r="S3602" t="s">
        <v>53</v>
      </c>
      <c r="T3602" t="s">
        <v>105</v>
      </c>
      <c r="U3602" t="s">
        <v>106</v>
      </c>
      <c r="V3602" t="s">
        <v>39</v>
      </c>
      <c r="W3602" t="s">
        <v>66</v>
      </c>
      <c r="X3602" t="s">
        <v>41</v>
      </c>
      <c r="Y3602" t="s">
        <v>42</v>
      </c>
      <c r="Z3602" t="s">
        <v>223</v>
      </c>
      <c r="AA3602" t="s">
        <v>44</v>
      </c>
      <c r="AB3602" t="s">
        <v>44</v>
      </c>
    </row>
    <row r="3603" spans="1:28" x14ac:dyDescent="0.25">
      <c r="A3603" t="s">
        <v>7566</v>
      </c>
      <c r="B3603" s="1">
        <v>45583</v>
      </c>
      <c r="C3603" t="s">
        <v>1691</v>
      </c>
      <c r="D3603" t="s">
        <v>1692</v>
      </c>
      <c r="E3603">
        <v>44</v>
      </c>
      <c r="F3603" t="s">
        <v>31</v>
      </c>
      <c r="G3603" t="s">
        <v>158</v>
      </c>
      <c r="H3603" t="s">
        <v>159</v>
      </c>
      <c r="I3603" t="s">
        <v>51</v>
      </c>
      <c r="J3603" t="s">
        <v>52</v>
      </c>
      <c r="K3603">
        <v>1</v>
      </c>
      <c r="L3603" s="2">
        <v>650</v>
      </c>
      <c r="M3603">
        <v>0</v>
      </c>
      <c r="N3603" s="2">
        <v>650</v>
      </c>
      <c r="O3603" s="2">
        <v>0</v>
      </c>
      <c r="P3603" s="2">
        <v>650</v>
      </c>
      <c r="Q3603" s="2">
        <v>405.35</v>
      </c>
      <c r="R3603" s="2">
        <v>244.65</v>
      </c>
      <c r="S3603" t="s">
        <v>64</v>
      </c>
      <c r="T3603" t="s">
        <v>163</v>
      </c>
      <c r="U3603" t="s">
        <v>164</v>
      </c>
      <c r="V3603" t="s">
        <v>39</v>
      </c>
      <c r="W3603" t="s">
        <v>83</v>
      </c>
      <c r="X3603" t="s">
        <v>97</v>
      </c>
      <c r="Y3603" t="s">
        <v>42</v>
      </c>
      <c r="Z3603" t="s">
        <v>43</v>
      </c>
      <c r="AA3603" t="s">
        <v>68</v>
      </c>
      <c r="AB3603" t="s">
        <v>44</v>
      </c>
    </row>
    <row r="3604" spans="1:28" x14ac:dyDescent="0.25">
      <c r="A3604" t="s">
        <v>7567</v>
      </c>
      <c r="B3604" s="1">
        <v>45584</v>
      </c>
      <c r="C3604" t="s">
        <v>1377</v>
      </c>
      <c r="D3604" t="s">
        <v>1378</v>
      </c>
      <c r="E3604">
        <v>24</v>
      </c>
      <c r="F3604" t="s">
        <v>31</v>
      </c>
      <c r="G3604" t="s">
        <v>81</v>
      </c>
      <c r="H3604" t="s">
        <v>82</v>
      </c>
      <c r="I3604" t="s">
        <v>51</v>
      </c>
      <c r="J3604" t="s">
        <v>52</v>
      </c>
      <c r="K3604">
        <v>2</v>
      </c>
      <c r="L3604" s="2">
        <v>600</v>
      </c>
      <c r="M3604">
        <v>30</v>
      </c>
      <c r="N3604" s="2">
        <v>1200</v>
      </c>
      <c r="O3604" s="2">
        <v>360</v>
      </c>
      <c r="P3604" s="2">
        <v>840</v>
      </c>
      <c r="Q3604" s="2">
        <v>617.23</v>
      </c>
      <c r="R3604" s="2">
        <v>222.77</v>
      </c>
      <c r="S3604" t="s">
        <v>53</v>
      </c>
      <c r="T3604" t="s">
        <v>90</v>
      </c>
      <c r="U3604" t="s">
        <v>91</v>
      </c>
      <c r="V3604" t="s">
        <v>39</v>
      </c>
      <c r="W3604" t="s">
        <v>66</v>
      </c>
      <c r="X3604" t="s">
        <v>41</v>
      </c>
      <c r="Y3604" t="s">
        <v>56</v>
      </c>
      <c r="Z3604" t="s">
        <v>43</v>
      </c>
      <c r="AA3604" t="s">
        <v>44</v>
      </c>
      <c r="AB3604" t="s">
        <v>44</v>
      </c>
    </row>
    <row r="3605" spans="1:28" x14ac:dyDescent="0.25">
      <c r="A3605" t="s">
        <v>7568</v>
      </c>
      <c r="B3605" s="1">
        <v>45584</v>
      </c>
      <c r="C3605" t="s">
        <v>7569</v>
      </c>
      <c r="D3605" t="s">
        <v>7570</v>
      </c>
      <c r="E3605">
        <v>45</v>
      </c>
      <c r="F3605" t="s">
        <v>48</v>
      </c>
      <c r="G3605" t="s">
        <v>188</v>
      </c>
      <c r="H3605" t="s">
        <v>189</v>
      </c>
      <c r="I3605" t="s">
        <v>34</v>
      </c>
      <c r="J3605" t="s">
        <v>190</v>
      </c>
      <c r="K3605">
        <v>1</v>
      </c>
      <c r="L3605" s="2">
        <v>1800</v>
      </c>
      <c r="M3605">
        <v>5</v>
      </c>
      <c r="N3605" s="2">
        <v>1800</v>
      </c>
      <c r="O3605" s="2">
        <v>90</v>
      </c>
      <c r="P3605" s="2">
        <v>1710</v>
      </c>
      <c r="Q3605" s="2">
        <v>952.88</v>
      </c>
      <c r="R3605" s="2">
        <v>757.12</v>
      </c>
      <c r="S3605" t="s">
        <v>64</v>
      </c>
      <c r="T3605" t="s">
        <v>178</v>
      </c>
      <c r="U3605" t="s">
        <v>154</v>
      </c>
      <c r="V3605" t="s">
        <v>39</v>
      </c>
      <c r="W3605" t="s">
        <v>40</v>
      </c>
      <c r="X3605" t="s">
        <v>97</v>
      </c>
      <c r="Y3605" t="s">
        <v>42</v>
      </c>
      <c r="Z3605" t="s">
        <v>144</v>
      </c>
      <c r="AA3605" t="s">
        <v>44</v>
      </c>
      <c r="AB3605" t="s">
        <v>44</v>
      </c>
    </row>
    <row r="3606" spans="1:28" x14ac:dyDescent="0.25">
      <c r="A3606" t="s">
        <v>7571</v>
      </c>
      <c r="B3606" s="1">
        <v>45584</v>
      </c>
      <c r="C3606" t="s">
        <v>5830</v>
      </c>
      <c r="D3606" t="s">
        <v>5831</v>
      </c>
      <c r="E3606">
        <v>50</v>
      </c>
      <c r="F3606" t="s">
        <v>48</v>
      </c>
      <c r="G3606" t="s">
        <v>81</v>
      </c>
      <c r="H3606" t="s">
        <v>82</v>
      </c>
      <c r="I3606" t="s">
        <v>51</v>
      </c>
      <c r="J3606" t="s">
        <v>52</v>
      </c>
      <c r="K3606">
        <v>2</v>
      </c>
      <c r="L3606" s="2">
        <v>600</v>
      </c>
      <c r="M3606">
        <v>0</v>
      </c>
      <c r="N3606" s="2">
        <v>1200</v>
      </c>
      <c r="O3606" s="2">
        <v>0</v>
      </c>
      <c r="P3606" s="2">
        <v>1200</v>
      </c>
      <c r="Q3606" s="2">
        <v>860.81</v>
      </c>
      <c r="R3606" s="2">
        <v>339.19</v>
      </c>
      <c r="S3606" t="s">
        <v>36</v>
      </c>
      <c r="T3606" t="s">
        <v>263</v>
      </c>
      <c r="U3606" t="s">
        <v>91</v>
      </c>
      <c r="V3606" t="s">
        <v>39</v>
      </c>
      <c r="W3606" t="s">
        <v>124</v>
      </c>
      <c r="X3606" t="s">
        <v>41</v>
      </c>
      <c r="Y3606" t="s">
        <v>56</v>
      </c>
      <c r="Z3606" t="s">
        <v>43</v>
      </c>
      <c r="AA3606" t="s">
        <v>44</v>
      </c>
      <c r="AB3606" t="s">
        <v>44</v>
      </c>
    </row>
    <row r="3607" spans="1:28" x14ac:dyDescent="0.25">
      <c r="A3607" t="s">
        <v>7572</v>
      </c>
      <c r="B3607" s="1">
        <v>45584</v>
      </c>
      <c r="C3607" t="s">
        <v>126</v>
      </c>
      <c r="D3607" t="s">
        <v>127</v>
      </c>
      <c r="E3607">
        <v>39</v>
      </c>
      <c r="F3607" t="s">
        <v>111</v>
      </c>
      <c r="G3607" t="s">
        <v>352</v>
      </c>
      <c r="H3607" t="s">
        <v>353</v>
      </c>
      <c r="I3607" t="s">
        <v>103</v>
      </c>
      <c r="J3607" t="s">
        <v>104</v>
      </c>
      <c r="K3607">
        <v>1</v>
      </c>
      <c r="L3607" s="2">
        <v>850</v>
      </c>
      <c r="M3607">
        <v>5</v>
      </c>
      <c r="N3607" s="2">
        <v>850</v>
      </c>
      <c r="O3607" s="2">
        <v>42.5</v>
      </c>
      <c r="P3607" s="2">
        <v>807.5</v>
      </c>
      <c r="Q3607" s="2">
        <v>559.86</v>
      </c>
      <c r="R3607" s="2">
        <v>247.64</v>
      </c>
      <c r="S3607" t="s">
        <v>53</v>
      </c>
      <c r="T3607" t="s">
        <v>407</v>
      </c>
      <c r="U3607" t="s">
        <v>408</v>
      </c>
      <c r="V3607" t="s">
        <v>39</v>
      </c>
      <c r="W3607" t="s">
        <v>40</v>
      </c>
      <c r="X3607" t="s">
        <v>97</v>
      </c>
      <c r="Y3607" t="s">
        <v>56</v>
      </c>
      <c r="Z3607" t="s">
        <v>43</v>
      </c>
      <c r="AA3607" t="s">
        <v>44</v>
      </c>
      <c r="AB3607" t="s">
        <v>44</v>
      </c>
    </row>
    <row r="3608" spans="1:28" x14ac:dyDescent="0.25">
      <c r="A3608" t="s">
        <v>7573</v>
      </c>
      <c r="B3608" s="1">
        <v>45584</v>
      </c>
      <c r="C3608" t="s">
        <v>271</v>
      </c>
      <c r="D3608" t="s">
        <v>272</v>
      </c>
      <c r="E3608">
        <v>38</v>
      </c>
      <c r="F3608" t="s">
        <v>48</v>
      </c>
      <c r="G3608" t="s">
        <v>158</v>
      </c>
      <c r="H3608" t="s">
        <v>159</v>
      </c>
      <c r="I3608" t="s">
        <v>51</v>
      </c>
      <c r="J3608" t="s">
        <v>52</v>
      </c>
      <c r="K3608">
        <v>1</v>
      </c>
      <c r="L3608" s="2">
        <v>650</v>
      </c>
      <c r="M3608">
        <v>0</v>
      </c>
      <c r="N3608" s="2">
        <v>650</v>
      </c>
      <c r="O3608" s="2">
        <v>0</v>
      </c>
      <c r="P3608" s="2">
        <v>650</v>
      </c>
      <c r="Q3608" s="2">
        <v>492.16</v>
      </c>
      <c r="R3608" s="2">
        <v>157.84</v>
      </c>
      <c r="S3608" t="s">
        <v>53</v>
      </c>
      <c r="T3608" t="s">
        <v>178</v>
      </c>
      <c r="U3608" t="s">
        <v>154</v>
      </c>
      <c r="V3608" t="s">
        <v>39</v>
      </c>
      <c r="W3608" t="s">
        <v>137</v>
      </c>
      <c r="X3608" t="s">
        <v>97</v>
      </c>
      <c r="Y3608" t="s">
        <v>56</v>
      </c>
      <c r="Z3608" t="s">
        <v>43</v>
      </c>
      <c r="AA3608" t="s">
        <v>44</v>
      </c>
      <c r="AB3608" t="s">
        <v>44</v>
      </c>
    </row>
    <row r="3609" spans="1:28" x14ac:dyDescent="0.25">
      <c r="A3609" t="s">
        <v>7574</v>
      </c>
      <c r="B3609" s="1">
        <v>45584</v>
      </c>
      <c r="C3609" t="s">
        <v>4051</v>
      </c>
      <c r="D3609" t="s">
        <v>4052</v>
      </c>
      <c r="E3609">
        <v>57</v>
      </c>
      <c r="F3609" t="s">
        <v>48</v>
      </c>
      <c r="G3609" t="s">
        <v>168</v>
      </c>
      <c r="H3609" t="s">
        <v>169</v>
      </c>
      <c r="I3609" t="s">
        <v>62</v>
      </c>
      <c r="J3609" t="s">
        <v>143</v>
      </c>
      <c r="K3609">
        <v>5</v>
      </c>
      <c r="L3609" s="2">
        <v>1800</v>
      </c>
      <c r="M3609">
        <v>30</v>
      </c>
      <c r="N3609" s="2">
        <v>9000</v>
      </c>
      <c r="O3609" s="2">
        <v>2700</v>
      </c>
      <c r="P3609" s="2">
        <v>6300</v>
      </c>
      <c r="Q3609" s="2">
        <v>3553.85</v>
      </c>
      <c r="R3609" s="2">
        <v>2746.15</v>
      </c>
      <c r="S3609" t="s">
        <v>53</v>
      </c>
      <c r="T3609" t="s">
        <v>54</v>
      </c>
      <c r="U3609" t="s">
        <v>55</v>
      </c>
      <c r="V3609" t="s">
        <v>39</v>
      </c>
      <c r="W3609" t="s">
        <v>66</v>
      </c>
      <c r="X3609" t="s">
        <v>41</v>
      </c>
      <c r="Y3609" t="s">
        <v>42</v>
      </c>
      <c r="Z3609" t="s">
        <v>43</v>
      </c>
      <c r="AA3609" t="s">
        <v>44</v>
      </c>
      <c r="AB3609" t="s">
        <v>44</v>
      </c>
    </row>
    <row r="3610" spans="1:28" x14ac:dyDescent="0.25">
      <c r="A3610" t="s">
        <v>7575</v>
      </c>
      <c r="B3610" s="1">
        <v>45584</v>
      </c>
      <c r="C3610" t="s">
        <v>2516</v>
      </c>
      <c r="D3610" t="s">
        <v>2517</v>
      </c>
      <c r="E3610">
        <v>19</v>
      </c>
      <c r="F3610" t="s">
        <v>111</v>
      </c>
      <c r="G3610" t="s">
        <v>176</v>
      </c>
      <c r="H3610" t="s">
        <v>177</v>
      </c>
      <c r="I3610" t="s">
        <v>34</v>
      </c>
      <c r="J3610" t="s">
        <v>35</v>
      </c>
      <c r="K3610">
        <v>1</v>
      </c>
      <c r="L3610" s="2">
        <v>6500</v>
      </c>
      <c r="M3610">
        <v>20</v>
      </c>
      <c r="N3610" s="2">
        <v>6500</v>
      </c>
      <c r="O3610" s="2">
        <v>1300</v>
      </c>
      <c r="P3610" s="2">
        <v>5200</v>
      </c>
      <c r="Q3610" s="2">
        <v>4043.28</v>
      </c>
      <c r="R3610" s="2">
        <v>1156.72</v>
      </c>
      <c r="S3610" t="s">
        <v>53</v>
      </c>
      <c r="T3610" t="s">
        <v>65</v>
      </c>
      <c r="U3610" t="s">
        <v>65</v>
      </c>
      <c r="V3610" t="s">
        <v>39</v>
      </c>
      <c r="W3610" t="s">
        <v>66</v>
      </c>
      <c r="X3610" t="s">
        <v>41</v>
      </c>
      <c r="Y3610" t="s">
        <v>42</v>
      </c>
      <c r="Z3610" t="s">
        <v>43</v>
      </c>
      <c r="AA3610" t="s">
        <v>44</v>
      </c>
      <c r="AB3610" t="s">
        <v>44</v>
      </c>
    </row>
    <row r="3611" spans="1:28" x14ac:dyDescent="0.25">
      <c r="A3611" t="s">
        <v>7576</v>
      </c>
      <c r="B3611" s="1">
        <v>45584</v>
      </c>
      <c r="C3611" t="s">
        <v>2621</v>
      </c>
      <c r="D3611" t="s">
        <v>2622</v>
      </c>
      <c r="E3611">
        <v>36</v>
      </c>
      <c r="F3611" t="s">
        <v>31</v>
      </c>
      <c r="G3611" t="s">
        <v>141</v>
      </c>
      <c r="H3611" t="s">
        <v>142</v>
      </c>
      <c r="I3611" t="s">
        <v>74</v>
      </c>
      <c r="J3611" t="s">
        <v>143</v>
      </c>
      <c r="K3611">
        <v>1</v>
      </c>
      <c r="L3611" s="2">
        <v>900</v>
      </c>
      <c r="M3611">
        <v>10</v>
      </c>
      <c r="N3611" s="2">
        <v>900</v>
      </c>
      <c r="O3611" s="2">
        <v>90</v>
      </c>
      <c r="P3611" s="2">
        <v>810</v>
      </c>
      <c r="Q3611" s="2">
        <v>577.25</v>
      </c>
      <c r="R3611" s="2">
        <v>232.75</v>
      </c>
      <c r="S3611" t="s">
        <v>64</v>
      </c>
      <c r="T3611" t="s">
        <v>290</v>
      </c>
      <c r="U3611" t="s">
        <v>291</v>
      </c>
      <c r="V3611" t="s">
        <v>39</v>
      </c>
      <c r="W3611" t="s">
        <v>40</v>
      </c>
      <c r="X3611" t="s">
        <v>97</v>
      </c>
      <c r="Y3611" t="s">
        <v>42</v>
      </c>
      <c r="Z3611" t="s">
        <v>43</v>
      </c>
      <c r="AA3611" t="s">
        <v>44</v>
      </c>
      <c r="AB3611" t="s">
        <v>44</v>
      </c>
    </row>
    <row r="3612" spans="1:28" x14ac:dyDescent="0.25">
      <c r="A3612" t="s">
        <v>7577</v>
      </c>
      <c r="B3612" s="1">
        <v>45584</v>
      </c>
      <c r="C3612" t="s">
        <v>1048</v>
      </c>
      <c r="D3612" t="s">
        <v>1049</v>
      </c>
      <c r="E3612">
        <v>19</v>
      </c>
      <c r="F3612" t="s">
        <v>48</v>
      </c>
      <c r="G3612" t="s">
        <v>101</v>
      </c>
      <c r="H3612" t="s">
        <v>102</v>
      </c>
      <c r="I3612" t="s">
        <v>103</v>
      </c>
      <c r="J3612" t="s">
        <v>104</v>
      </c>
      <c r="K3612">
        <v>1</v>
      </c>
      <c r="L3612" s="2">
        <v>1800</v>
      </c>
      <c r="M3612">
        <v>10</v>
      </c>
      <c r="N3612" s="2">
        <v>1800</v>
      </c>
      <c r="O3612" s="2">
        <v>180</v>
      </c>
      <c r="P3612" s="2">
        <v>1620</v>
      </c>
      <c r="Q3612" s="2">
        <v>1253.2</v>
      </c>
      <c r="R3612" s="2">
        <v>366.8</v>
      </c>
      <c r="S3612" t="s">
        <v>64</v>
      </c>
      <c r="T3612" t="s">
        <v>122</v>
      </c>
      <c r="U3612" t="s">
        <v>123</v>
      </c>
      <c r="V3612" t="s">
        <v>39</v>
      </c>
      <c r="W3612" t="s">
        <v>124</v>
      </c>
      <c r="X3612" t="s">
        <v>97</v>
      </c>
      <c r="Y3612" t="s">
        <v>56</v>
      </c>
      <c r="Z3612" t="s">
        <v>43</v>
      </c>
      <c r="AA3612" t="s">
        <v>44</v>
      </c>
      <c r="AB3612" t="s">
        <v>44</v>
      </c>
    </row>
    <row r="3613" spans="1:28" x14ac:dyDescent="0.25">
      <c r="A3613" t="s">
        <v>7578</v>
      </c>
      <c r="B3613" s="1">
        <v>45584</v>
      </c>
      <c r="C3613" t="s">
        <v>2612</v>
      </c>
      <c r="D3613" t="s">
        <v>2613</v>
      </c>
      <c r="E3613">
        <v>29</v>
      </c>
      <c r="F3613" t="s">
        <v>48</v>
      </c>
      <c r="G3613" t="s">
        <v>128</v>
      </c>
      <c r="H3613" t="s">
        <v>129</v>
      </c>
      <c r="I3613" t="s">
        <v>74</v>
      </c>
      <c r="J3613" t="s">
        <v>130</v>
      </c>
      <c r="K3613">
        <v>4</v>
      </c>
      <c r="L3613" s="2">
        <v>1700</v>
      </c>
      <c r="M3613">
        <v>15</v>
      </c>
      <c r="N3613" s="2">
        <v>6800</v>
      </c>
      <c r="O3613" s="2">
        <v>1020</v>
      </c>
      <c r="P3613" s="2">
        <v>5780</v>
      </c>
      <c r="Q3613" s="2">
        <v>3796.44</v>
      </c>
      <c r="R3613" s="2">
        <v>1983.56</v>
      </c>
      <c r="S3613" t="s">
        <v>53</v>
      </c>
      <c r="T3613" t="s">
        <v>96</v>
      </c>
      <c r="U3613" t="s">
        <v>96</v>
      </c>
      <c r="V3613" t="s">
        <v>39</v>
      </c>
      <c r="W3613" t="s">
        <v>66</v>
      </c>
      <c r="X3613" t="s">
        <v>67</v>
      </c>
      <c r="Y3613" t="s">
        <v>56</v>
      </c>
      <c r="Z3613" t="s">
        <v>43</v>
      </c>
      <c r="AA3613" t="s">
        <v>44</v>
      </c>
      <c r="AB3613" t="s">
        <v>44</v>
      </c>
    </row>
    <row r="3614" spans="1:28" x14ac:dyDescent="0.25">
      <c r="A3614" t="s">
        <v>7579</v>
      </c>
      <c r="B3614" s="1">
        <v>45584</v>
      </c>
      <c r="C3614" t="s">
        <v>7198</v>
      </c>
      <c r="D3614" t="s">
        <v>7199</v>
      </c>
      <c r="E3614">
        <v>33</v>
      </c>
      <c r="F3614" t="s">
        <v>48</v>
      </c>
      <c r="G3614" t="s">
        <v>197</v>
      </c>
      <c r="H3614" t="s">
        <v>198</v>
      </c>
      <c r="I3614" t="s">
        <v>74</v>
      </c>
      <c r="J3614" t="s">
        <v>75</v>
      </c>
      <c r="K3614">
        <v>2</v>
      </c>
      <c r="L3614" s="2">
        <v>2600</v>
      </c>
      <c r="M3614">
        <v>10</v>
      </c>
      <c r="N3614" s="2">
        <v>5200</v>
      </c>
      <c r="O3614" s="2">
        <v>520</v>
      </c>
      <c r="P3614" s="2">
        <v>4680</v>
      </c>
      <c r="Q3614" s="2">
        <v>3714.39</v>
      </c>
      <c r="R3614" s="2">
        <v>965.61</v>
      </c>
      <c r="S3614" t="s">
        <v>53</v>
      </c>
      <c r="T3614" t="s">
        <v>275</v>
      </c>
      <c r="U3614" t="s">
        <v>123</v>
      </c>
      <c r="V3614" t="s">
        <v>39</v>
      </c>
      <c r="W3614" t="s">
        <v>92</v>
      </c>
      <c r="X3614" t="s">
        <v>97</v>
      </c>
      <c r="Y3614" t="s">
        <v>56</v>
      </c>
      <c r="Z3614" t="s">
        <v>107</v>
      </c>
      <c r="AA3614" t="s">
        <v>44</v>
      </c>
      <c r="AB3614" t="s">
        <v>44</v>
      </c>
    </row>
    <row r="3615" spans="1:28" x14ac:dyDescent="0.25">
      <c r="A3615" t="s">
        <v>7580</v>
      </c>
      <c r="B3615" s="1">
        <v>45584</v>
      </c>
      <c r="C3615" t="s">
        <v>4768</v>
      </c>
      <c r="D3615" t="s">
        <v>4769</v>
      </c>
      <c r="E3615">
        <v>21</v>
      </c>
      <c r="F3615" t="s">
        <v>111</v>
      </c>
      <c r="G3615" t="s">
        <v>81</v>
      </c>
      <c r="H3615" t="s">
        <v>82</v>
      </c>
      <c r="I3615" t="s">
        <v>51</v>
      </c>
      <c r="J3615" t="s">
        <v>52</v>
      </c>
      <c r="K3615">
        <v>1</v>
      </c>
      <c r="L3615" s="2">
        <v>600</v>
      </c>
      <c r="M3615">
        <v>5</v>
      </c>
      <c r="N3615" s="2">
        <v>600</v>
      </c>
      <c r="O3615" s="2">
        <v>30</v>
      </c>
      <c r="P3615" s="2">
        <v>570</v>
      </c>
      <c r="Q3615" s="2">
        <v>375.04</v>
      </c>
      <c r="R3615" s="2">
        <v>194.96</v>
      </c>
      <c r="S3615" t="s">
        <v>53</v>
      </c>
      <c r="T3615" t="s">
        <v>37</v>
      </c>
      <c r="U3615" t="s">
        <v>38</v>
      </c>
      <c r="V3615" t="s">
        <v>39</v>
      </c>
      <c r="W3615" t="s">
        <v>124</v>
      </c>
      <c r="X3615" t="s">
        <v>41</v>
      </c>
      <c r="Y3615" t="s">
        <v>56</v>
      </c>
      <c r="Z3615" t="s">
        <v>43</v>
      </c>
      <c r="AA3615" t="s">
        <v>44</v>
      </c>
      <c r="AB3615" t="s">
        <v>44</v>
      </c>
    </row>
    <row r="3616" spans="1:28" x14ac:dyDescent="0.25">
      <c r="A3616" t="s">
        <v>7581</v>
      </c>
      <c r="B3616" s="1">
        <v>45585</v>
      </c>
      <c r="C3616" t="s">
        <v>7245</v>
      </c>
      <c r="D3616" t="s">
        <v>7246</v>
      </c>
      <c r="E3616">
        <v>55</v>
      </c>
      <c r="F3616" t="s">
        <v>48</v>
      </c>
      <c r="G3616" t="s">
        <v>101</v>
      </c>
      <c r="H3616" t="s">
        <v>102</v>
      </c>
      <c r="I3616" t="s">
        <v>103</v>
      </c>
      <c r="J3616" t="s">
        <v>104</v>
      </c>
      <c r="K3616">
        <v>1</v>
      </c>
      <c r="L3616" s="2">
        <v>1800</v>
      </c>
      <c r="M3616">
        <v>10</v>
      </c>
      <c r="N3616" s="2">
        <v>1800</v>
      </c>
      <c r="O3616" s="2">
        <v>180</v>
      </c>
      <c r="P3616" s="2">
        <v>1620</v>
      </c>
      <c r="Q3616" s="2">
        <v>1292.8900000000001</v>
      </c>
      <c r="R3616" s="2">
        <v>327.11</v>
      </c>
      <c r="S3616" t="s">
        <v>64</v>
      </c>
      <c r="T3616" t="s">
        <v>114</v>
      </c>
      <c r="U3616" t="s">
        <v>115</v>
      </c>
      <c r="V3616" t="s">
        <v>39</v>
      </c>
      <c r="W3616" t="s">
        <v>40</v>
      </c>
      <c r="X3616" t="s">
        <v>41</v>
      </c>
      <c r="Y3616" t="s">
        <v>56</v>
      </c>
      <c r="Z3616" t="s">
        <v>43</v>
      </c>
      <c r="AA3616" t="s">
        <v>44</v>
      </c>
      <c r="AB3616" t="s">
        <v>44</v>
      </c>
    </row>
    <row r="3617" spans="1:28" x14ac:dyDescent="0.25">
      <c r="A3617" t="s">
        <v>7582</v>
      </c>
      <c r="B3617" s="1">
        <v>45585</v>
      </c>
      <c r="C3617" t="s">
        <v>2166</v>
      </c>
      <c r="D3617" t="s">
        <v>2167</v>
      </c>
      <c r="E3617">
        <v>53</v>
      </c>
      <c r="F3617" t="s">
        <v>111</v>
      </c>
      <c r="G3617" t="s">
        <v>101</v>
      </c>
      <c r="H3617" t="s">
        <v>102</v>
      </c>
      <c r="I3617" t="s">
        <v>103</v>
      </c>
      <c r="J3617" t="s">
        <v>104</v>
      </c>
      <c r="K3617">
        <v>1</v>
      </c>
      <c r="L3617" s="2">
        <v>1800</v>
      </c>
      <c r="M3617">
        <v>20</v>
      </c>
      <c r="N3617" s="2">
        <v>1800</v>
      </c>
      <c r="O3617" s="2">
        <v>360</v>
      </c>
      <c r="P3617" s="2">
        <v>1440</v>
      </c>
      <c r="Q3617" s="2">
        <v>1169.23</v>
      </c>
      <c r="R3617" s="2">
        <v>270.77</v>
      </c>
      <c r="S3617" t="s">
        <v>53</v>
      </c>
      <c r="T3617" t="s">
        <v>65</v>
      </c>
      <c r="U3617" t="s">
        <v>65</v>
      </c>
      <c r="V3617" t="s">
        <v>39</v>
      </c>
      <c r="W3617" t="s">
        <v>83</v>
      </c>
      <c r="X3617" t="s">
        <v>41</v>
      </c>
      <c r="Y3617" t="s">
        <v>42</v>
      </c>
      <c r="Z3617" t="s">
        <v>144</v>
      </c>
      <c r="AA3617" t="s">
        <v>44</v>
      </c>
      <c r="AB3617" t="s">
        <v>44</v>
      </c>
    </row>
    <row r="3618" spans="1:28" x14ac:dyDescent="0.25">
      <c r="A3618" t="s">
        <v>7583</v>
      </c>
      <c r="B3618" s="1">
        <v>45585</v>
      </c>
      <c r="C3618" t="s">
        <v>2033</v>
      </c>
      <c r="D3618" t="s">
        <v>2034</v>
      </c>
      <c r="E3618">
        <v>30</v>
      </c>
      <c r="F3618" t="s">
        <v>48</v>
      </c>
      <c r="G3618" t="s">
        <v>32</v>
      </c>
      <c r="H3618" t="s">
        <v>33</v>
      </c>
      <c r="I3618" t="s">
        <v>34</v>
      </c>
      <c r="J3618" t="s">
        <v>35</v>
      </c>
      <c r="K3618">
        <v>1</v>
      </c>
      <c r="L3618" s="2">
        <v>55000</v>
      </c>
      <c r="M3618">
        <v>10</v>
      </c>
      <c r="N3618" s="2">
        <v>55000</v>
      </c>
      <c r="O3618" s="2">
        <v>5500</v>
      </c>
      <c r="P3618" s="2">
        <v>49500</v>
      </c>
      <c r="Q3618" s="2">
        <v>33392.21</v>
      </c>
      <c r="R3618" s="2">
        <v>16107.79</v>
      </c>
      <c r="S3618" t="s">
        <v>64</v>
      </c>
      <c r="T3618" t="s">
        <v>263</v>
      </c>
      <c r="U3618" t="s">
        <v>91</v>
      </c>
      <c r="V3618" t="s">
        <v>39</v>
      </c>
      <c r="W3618" t="s">
        <v>83</v>
      </c>
      <c r="X3618" t="s">
        <v>41</v>
      </c>
      <c r="Y3618" t="s">
        <v>56</v>
      </c>
      <c r="Z3618" t="s">
        <v>508</v>
      </c>
      <c r="AA3618" t="s">
        <v>44</v>
      </c>
      <c r="AB3618" t="s">
        <v>44</v>
      </c>
    </row>
    <row r="3619" spans="1:28" x14ac:dyDescent="0.25">
      <c r="A3619" t="s">
        <v>7584</v>
      </c>
      <c r="B3619" s="1">
        <v>45585</v>
      </c>
      <c r="C3619" t="s">
        <v>7585</v>
      </c>
      <c r="D3619" t="s">
        <v>7586</v>
      </c>
      <c r="E3619">
        <v>41</v>
      </c>
      <c r="F3619" t="s">
        <v>31</v>
      </c>
      <c r="G3619" t="s">
        <v>72</v>
      </c>
      <c r="H3619" t="s">
        <v>73</v>
      </c>
      <c r="I3619" t="s">
        <v>74</v>
      </c>
      <c r="J3619" t="s">
        <v>75</v>
      </c>
      <c r="K3619">
        <v>1</v>
      </c>
      <c r="L3619" s="2">
        <v>2200</v>
      </c>
      <c r="M3619">
        <v>0</v>
      </c>
      <c r="N3619" s="2">
        <v>2200</v>
      </c>
      <c r="O3619" s="2">
        <v>0</v>
      </c>
      <c r="P3619" s="2">
        <v>2200</v>
      </c>
      <c r="Q3619" s="2">
        <v>1762.27</v>
      </c>
      <c r="R3619" s="2">
        <v>437.73</v>
      </c>
      <c r="S3619" t="s">
        <v>64</v>
      </c>
      <c r="T3619" t="s">
        <v>114</v>
      </c>
      <c r="U3619" t="s">
        <v>115</v>
      </c>
      <c r="V3619" t="s">
        <v>39</v>
      </c>
      <c r="W3619" t="s">
        <v>137</v>
      </c>
      <c r="X3619" t="s">
        <v>67</v>
      </c>
      <c r="Y3619" t="s">
        <v>56</v>
      </c>
      <c r="Z3619" t="s">
        <v>43</v>
      </c>
      <c r="AA3619" t="s">
        <v>44</v>
      </c>
      <c r="AB3619" t="s">
        <v>44</v>
      </c>
    </row>
    <row r="3620" spans="1:28" x14ac:dyDescent="0.25">
      <c r="A3620" t="s">
        <v>7587</v>
      </c>
      <c r="B3620" s="1">
        <v>45585</v>
      </c>
      <c r="C3620" t="s">
        <v>1125</v>
      </c>
      <c r="D3620" t="s">
        <v>1126</v>
      </c>
      <c r="E3620">
        <v>48</v>
      </c>
      <c r="F3620" t="s">
        <v>31</v>
      </c>
      <c r="G3620" t="s">
        <v>88</v>
      </c>
      <c r="H3620" t="s">
        <v>89</v>
      </c>
      <c r="I3620" t="s">
        <v>62</v>
      </c>
      <c r="J3620" t="s">
        <v>63</v>
      </c>
      <c r="K3620">
        <v>2</v>
      </c>
      <c r="L3620" s="2">
        <v>4200</v>
      </c>
      <c r="M3620">
        <v>10</v>
      </c>
      <c r="N3620" s="2">
        <v>8400</v>
      </c>
      <c r="O3620" s="2">
        <v>840</v>
      </c>
      <c r="P3620" s="2">
        <v>7560</v>
      </c>
      <c r="Q3620" s="2">
        <v>5233.45</v>
      </c>
      <c r="R3620" s="2">
        <v>2326.5500000000002</v>
      </c>
      <c r="S3620" t="s">
        <v>36</v>
      </c>
      <c r="T3620" t="s">
        <v>105</v>
      </c>
      <c r="U3620" t="s">
        <v>106</v>
      </c>
      <c r="V3620" t="s">
        <v>39</v>
      </c>
      <c r="W3620" t="s">
        <v>137</v>
      </c>
      <c r="X3620" t="s">
        <v>97</v>
      </c>
      <c r="Y3620" t="s">
        <v>56</v>
      </c>
      <c r="Z3620" t="s">
        <v>43</v>
      </c>
      <c r="AA3620" t="s">
        <v>44</v>
      </c>
      <c r="AB3620" t="s">
        <v>44</v>
      </c>
    </row>
    <row r="3621" spans="1:28" x14ac:dyDescent="0.25">
      <c r="A3621" t="s">
        <v>7588</v>
      </c>
      <c r="B3621" s="1">
        <v>45585</v>
      </c>
      <c r="C3621" t="s">
        <v>3238</v>
      </c>
      <c r="D3621" t="s">
        <v>3239</v>
      </c>
      <c r="E3621">
        <v>57</v>
      </c>
      <c r="F3621" t="s">
        <v>48</v>
      </c>
      <c r="G3621" t="s">
        <v>280</v>
      </c>
      <c r="H3621" t="s">
        <v>281</v>
      </c>
      <c r="I3621" t="s">
        <v>62</v>
      </c>
      <c r="J3621" t="s">
        <v>190</v>
      </c>
      <c r="K3621">
        <v>2</v>
      </c>
      <c r="L3621" s="2">
        <v>700</v>
      </c>
      <c r="M3621">
        <v>10</v>
      </c>
      <c r="N3621" s="2">
        <v>1400</v>
      </c>
      <c r="O3621" s="2">
        <v>140</v>
      </c>
      <c r="P3621" s="2">
        <v>1260</v>
      </c>
      <c r="Q3621" s="2">
        <v>718.58</v>
      </c>
      <c r="R3621" s="2">
        <v>541.41999999999996</v>
      </c>
      <c r="S3621" t="s">
        <v>36</v>
      </c>
      <c r="T3621" t="s">
        <v>275</v>
      </c>
      <c r="U3621" t="s">
        <v>123</v>
      </c>
      <c r="V3621" t="s">
        <v>39</v>
      </c>
      <c r="W3621" t="s">
        <v>124</v>
      </c>
      <c r="X3621" t="s">
        <v>67</v>
      </c>
      <c r="Y3621" t="s">
        <v>56</v>
      </c>
      <c r="Z3621" t="s">
        <v>43</v>
      </c>
      <c r="AA3621" t="s">
        <v>44</v>
      </c>
      <c r="AB3621" t="s">
        <v>44</v>
      </c>
    </row>
    <row r="3622" spans="1:28" x14ac:dyDescent="0.25">
      <c r="A3622" t="s">
        <v>7589</v>
      </c>
      <c r="B3622" s="1">
        <v>45585</v>
      </c>
      <c r="C3622" t="s">
        <v>7590</v>
      </c>
      <c r="D3622" t="s">
        <v>7591</v>
      </c>
      <c r="E3622">
        <v>35</v>
      </c>
      <c r="F3622" t="s">
        <v>48</v>
      </c>
      <c r="G3622" t="s">
        <v>318</v>
      </c>
      <c r="H3622" t="s">
        <v>319</v>
      </c>
      <c r="I3622" t="s">
        <v>34</v>
      </c>
      <c r="J3622" t="s">
        <v>190</v>
      </c>
      <c r="K3622">
        <v>3</v>
      </c>
      <c r="L3622" s="2">
        <v>2500</v>
      </c>
      <c r="M3622">
        <v>20</v>
      </c>
      <c r="N3622" s="2">
        <v>7500</v>
      </c>
      <c r="O3622" s="2">
        <v>1500</v>
      </c>
      <c r="P3622" s="2">
        <v>6000</v>
      </c>
      <c r="Q3622" s="2">
        <v>4848.29</v>
      </c>
      <c r="R3622" s="2">
        <v>1151.71</v>
      </c>
      <c r="S3622" t="s">
        <v>53</v>
      </c>
      <c r="T3622" t="s">
        <v>407</v>
      </c>
      <c r="U3622" t="s">
        <v>408</v>
      </c>
      <c r="V3622" t="s">
        <v>39</v>
      </c>
      <c r="W3622" t="s">
        <v>92</v>
      </c>
      <c r="X3622" t="s">
        <v>41</v>
      </c>
      <c r="Y3622" t="s">
        <v>56</v>
      </c>
      <c r="Z3622" t="s">
        <v>43</v>
      </c>
      <c r="AA3622" t="s">
        <v>44</v>
      </c>
      <c r="AB3622" t="s">
        <v>44</v>
      </c>
    </row>
    <row r="3623" spans="1:28" x14ac:dyDescent="0.25">
      <c r="A3623" t="s">
        <v>7592</v>
      </c>
      <c r="B3623" s="1">
        <v>45585</v>
      </c>
      <c r="C3623" t="s">
        <v>2835</v>
      </c>
      <c r="D3623" t="s">
        <v>2836</v>
      </c>
      <c r="E3623">
        <v>32</v>
      </c>
      <c r="F3623" t="s">
        <v>48</v>
      </c>
      <c r="G3623" t="s">
        <v>285</v>
      </c>
      <c r="H3623" t="s">
        <v>286</v>
      </c>
      <c r="I3623" t="s">
        <v>34</v>
      </c>
      <c r="J3623" t="s">
        <v>121</v>
      </c>
      <c r="K3623">
        <v>3</v>
      </c>
      <c r="L3623" s="2">
        <v>3200</v>
      </c>
      <c r="M3623">
        <v>0</v>
      </c>
      <c r="N3623" s="2">
        <v>9600</v>
      </c>
      <c r="O3623" s="2">
        <v>0</v>
      </c>
      <c r="P3623" s="2">
        <v>9600</v>
      </c>
      <c r="Q3623" s="2">
        <v>5999.42</v>
      </c>
      <c r="R3623" s="2">
        <v>3600.58</v>
      </c>
      <c r="S3623" t="s">
        <v>64</v>
      </c>
      <c r="T3623" t="s">
        <v>290</v>
      </c>
      <c r="U3623" t="s">
        <v>291</v>
      </c>
      <c r="V3623" t="s">
        <v>39</v>
      </c>
      <c r="W3623" t="s">
        <v>124</v>
      </c>
      <c r="X3623" t="s">
        <v>41</v>
      </c>
      <c r="Y3623" t="s">
        <v>56</v>
      </c>
      <c r="Z3623" t="s">
        <v>43</v>
      </c>
      <c r="AA3623" t="s">
        <v>44</v>
      </c>
      <c r="AB3623" t="s">
        <v>44</v>
      </c>
    </row>
    <row r="3624" spans="1:28" x14ac:dyDescent="0.25">
      <c r="A3624" t="s">
        <v>7593</v>
      </c>
      <c r="B3624" s="1">
        <v>45585</v>
      </c>
      <c r="C3624" t="s">
        <v>6271</v>
      </c>
      <c r="D3624" t="s">
        <v>6272</v>
      </c>
      <c r="E3624">
        <v>54</v>
      </c>
      <c r="F3624" t="s">
        <v>31</v>
      </c>
      <c r="G3624" t="s">
        <v>561</v>
      </c>
      <c r="H3624" t="s">
        <v>562</v>
      </c>
      <c r="I3624" t="s">
        <v>34</v>
      </c>
      <c r="J3624" t="s">
        <v>143</v>
      </c>
      <c r="K3624">
        <v>3</v>
      </c>
      <c r="L3624" s="2">
        <v>900</v>
      </c>
      <c r="M3624">
        <v>20</v>
      </c>
      <c r="N3624" s="2">
        <v>2700</v>
      </c>
      <c r="O3624" s="2">
        <v>540</v>
      </c>
      <c r="P3624" s="2">
        <v>2160</v>
      </c>
      <c r="Q3624" s="2">
        <v>1590.69</v>
      </c>
      <c r="R3624" s="2">
        <v>569.30999999999995</v>
      </c>
      <c r="S3624" t="s">
        <v>64</v>
      </c>
      <c r="T3624" t="s">
        <v>275</v>
      </c>
      <c r="U3624" t="s">
        <v>123</v>
      </c>
      <c r="V3624" t="s">
        <v>39</v>
      </c>
      <c r="W3624" t="s">
        <v>124</v>
      </c>
      <c r="X3624" t="s">
        <v>97</v>
      </c>
      <c r="Y3624" t="s">
        <v>56</v>
      </c>
      <c r="Z3624" t="s">
        <v>43</v>
      </c>
      <c r="AA3624" t="s">
        <v>44</v>
      </c>
      <c r="AB3624" t="s">
        <v>44</v>
      </c>
    </row>
    <row r="3625" spans="1:28" x14ac:dyDescent="0.25">
      <c r="A3625" t="s">
        <v>7594</v>
      </c>
      <c r="B3625" s="1">
        <v>45585</v>
      </c>
      <c r="C3625" t="s">
        <v>7595</v>
      </c>
      <c r="D3625" t="s">
        <v>7596</v>
      </c>
      <c r="E3625">
        <v>59</v>
      </c>
      <c r="F3625" t="s">
        <v>48</v>
      </c>
      <c r="G3625" t="s">
        <v>366</v>
      </c>
      <c r="H3625" t="s">
        <v>367</v>
      </c>
      <c r="I3625" t="s">
        <v>34</v>
      </c>
      <c r="J3625" t="s">
        <v>130</v>
      </c>
      <c r="K3625">
        <v>3</v>
      </c>
      <c r="L3625" s="2">
        <v>14500</v>
      </c>
      <c r="M3625">
        <v>10</v>
      </c>
      <c r="N3625" s="2">
        <v>43500</v>
      </c>
      <c r="O3625" s="2">
        <v>4350</v>
      </c>
      <c r="P3625" s="2">
        <v>39150</v>
      </c>
      <c r="Q3625" s="2">
        <v>22941.39</v>
      </c>
      <c r="R3625" s="2">
        <v>16208.61</v>
      </c>
      <c r="S3625" t="s">
        <v>53</v>
      </c>
      <c r="T3625" t="s">
        <v>90</v>
      </c>
      <c r="U3625" t="s">
        <v>91</v>
      </c>
      <c r="V3625" t="s">
        <v>39</v>
      </c>
      <c r="W3625" t="s">
        <v>92</v>
      </c>
      <c r="X3625" t="s">
        <v>97</v>
      </c>
      <c r="Y3625" t="s">
        <v>56</v>
      </c>
      <c r="Z3625" t="s">
        <v>43</v>
      </c>
      <c r="AA3625" t="s">
        <v>44</v>
      </c>
      <c r="AB3625" t="s">
        <v>44</v>
      </c>
    </row>
    <row r="3626" spans="1:28" x14ac:dyDescent="0.25">
      <c r="A3626" t="s">
        <v>7597</v>
      </c>
      <c r="B3626" s="1">
        <v>45585</v>
      </c>
      <c r="C3626" t="s">
        <v>1921</v>
      </c>
      <c r="D3626" t="s">
        <v>1922</v>
      </c>
      <c r="E3626">
        <v>49</v>
      </c>
      <c r="F3626" t="s">
        <v>31</v>
      </c>
      <c r="G3626" t="s">
        <v>81</v>
      </c>
      <c r="H3626" t="s">
        <v>82</v>
      </c>
      <c r="I3626" t="s">
        <v>51</v>
      </c>
      <c r="J3626" t="s">
        <v>52</v>
      </c>
      <c r="K3626">
        <v>2</v>
      </c>
      <c r="L3626" s="2">
        <v>600</v>
      </c>
      <c r="M3626">
        <v>15</v>
      </c>
      <c r="N3626" s="2">
        <v>1200</v>
      </c>
      <c r="O3626" s="2">
        <v>180</v>
      </c>
      <c r="P3626" s="2">
        <v>1020</v>
      </c>
      <c r="Q3626" s="2">
        <v>672.07</v>
      </c>
      <c r="R3626" s="2">
        <v>347.93</v>
      </c>
      <c r="S3626" t="s">
        <v>53</v>
      </c>
      <c r="T3626" t="s">
        <v>105</v>
      </c>
      <c r="U3626" t="s">
        <v>106</v>
      </c>
      <c r="V3626" t="s">
        <v>39</v>
      </c>
      <c r="W3626" t="s">
        <v>137</v>
      </c>
      <c r="X3626" t="s">
        <v>41</v>
      </c>
      <c r="Y3626" t="s">
        <v>42</v>
      </c>
      <c r="Z3626" t="s">
        <v>43</v>
      </c>
      <c r="AA3626" t="s">
        <v>44</v>
      </c>
      <c r="AB3626" t="s">
        <v>44</v>
      </c>
    </row>
    <row r="3627" spans="1:28" x14ac:dyDescent="0.25">
      <c r="A3627" t="s">
        <v>7598</v>
      </c>
      <c r="B3627" s="1">
        <v>45585</v>
      </c>
      <c r="C3627" t="s">
        <v>7599</v>
      </c>
      <c r="D3627" t="s">
        <v>7600</v>
      </c>
      <c r="E3627">
        <v>26</v>
      </c>
      <c r="F3627" t="s">
        <v>31</v>
      </c>
      <c r="G3627" t="s">
        <v>119</v>
      </c>
      <c r="H3627" t="s">
        <v>120</v>
      </c>
      <c r="I3627" t="s">
        <v>62</v>
      </c>
      <c r="J3627" t="s">
        <v>121</v>
      </c>
      <c r="K3627">
        <v>3</v>
      </c>
      <c r="L3627" s="2">
        <v>4800</v>
      </c>
      <c r="M3627">
        <v>20</v>
      </c>
      <c r="N3627" s="2">
        <v>14400</v>
      </c>
      <c r="O3627" s="2">
        <v>2880</v>
      </c>
      <c r="P3627" s="2">
        <v>11520</v>
      </c>
      <c r="Q3627" s="2">
        <v>9135.23</v>
      </c>
      <c r="R3627" s="2">
        <v>2384.77</v>
      </c>
      <c r="S3627" t="s">
        <v>53</v>
      </c>
      <c r="T3627" t="s">
        <v>122</v>
      </c>
      <c r="U3627" t="s">
        <v>123</v>
      </c>
      <c r="V3627" t="s">
        <v>39</v>
      </c>
      <c r="W3627" t="s">
        <v>83</v>
      </c>
      <c r="X3627" t="s">
        <v>41</v>
      </c>
      <c r="Y3627" t="s">
        <v>42</v>
      </c>
      <c r="Z3627" t="s">
        <v>43</v>
      </c>
      <c r="AA3627" t="s">
        <v>44</v>
      </c>
      <c r="AB3627" t="s">
        <v>44</v>
      </c>
    </row>
    <row r="3628" spans="1:28" x14ac:dyDescent="0.25">
      <c r="A3628" t="s">
        <v>7601</v>
      </c>
      <c r="B3628" s="1">
        <v>45585</v>
      </c>
      <c r="C3628" t="s">
        <v>6232</v>
      </c>
      <c r="D3628" t="s">
        <v>6233</v>
      </c>
      <c r="E3628">
        <v>26</v>
      </c>
      <c r="F3628" t="s">
        <v>48</v>
      </c>
      <c r="G3628" t="s">
        <v>273</v>
      </c>
      <c r="H3628" t="s">
        <v>274</v>
      </c>
      <c r="I3628" t="s">
        <v>51</v>
      </c>
      <c r="J3628" t="s">
        <v>52</v>
      </c>
      <c r="K3628">
        <v>3</v>
      </c>
      <c r="L3628" s="2">
        <v>250</v>
      </c>
      <c r="M3628">
        <v>5</v>
      </c>
      <c r="N3628" s="2">
        <v>750</v>
      </c>
      <c r="O3628" s="2">
        <v>37.5</v>
      </c>
      <c r="P3628" s="2">
        <v>712.5</v>
      </c>
      <c r="Q3628" s="2">
        <v>562.55999999999995</v>
      </c>
      <c r="R3628" s="2">
        <v>149.94</v>
      </c>
      <c r="S3628" t="s">
        <v>53</v>
      </c>
      <c r="T3628" t="s">
        <v>76</v>
      </c>
      <c r="U3628" t="s">
        <v>77</v>
      </c>
      <c r="V3628" t="s">
        <v>39</v>
      </c>
      <c r="W3628" t="s">
        <v>83</v>
      </c>
      <c r="X3628" t="s">
        <v>67</v>
      </c>
      <c r="Y3628" t="s">
        <v>42</v>
      </c>
      <c r="Z3628" t="s">
        <v>43</v>
      </c>
      <c r="AA3628" t="s">
        <v>44</v>
      </c>
      <c r="AB3628" t="s">
        <v>44</v>
      </c>
    </row>
    <row r="3629" spans="1:28" x14ac:dyDescent="0.25">
      <c r="A3629" t="s">
        <v>7602</v>
      </c>
      <c r="B3629" s="1">
        <v>45586</v>
      </c>
      <c r="C3629" t="s">
        <v>3350</v>
      </c>
      <c r="D3629" t="s">
        <v>3351</v>
      </c>
      <c r="E3629">
        <v>48</v>
      </c>
      <c r="F3629" t="s">
        <v>31</v>
      </c>
      <c r="G3629" t="s">
        <v>141</v>
      </c>
      <c r="H3629" t="s">
        <v>142</v>
      </c>
      <c r="I3629" t="s">
        <v>74</v>
      </c>
      <c r="J3629" t="s">
        <v>143</v>
      </c>
      <c r="K3629">
        <v>2</v>
      </c>
      <c r="L3629" s="2">
        <v>900</v>
      </c>
      <c r="M3629">
        <v>15</v>
      </c>
      <c r="N3629" s="2">
        <v>1800</v>
      </c>
      <c r="O3629" s="2">
        <v>270</v>
      </c>
      <c r="P3629" s="2">
        <v>1530</v>
      </c>
      <c r="Q3629" s="2">
        <v>1224.53</v>
      </c>
      <c r="R3629" s="2">
        <v>305.47000000000003</v>
      </c>
      <c r="S3629" t="s">
        <v>64</v>
      </c>
      <c r="T3629" t="s">
        <v>90</v>
      </c>
      <c r="U3629" t="s">
        <v>91</v>
      </c>
      <c r="V3629" t="s">
        <v>39</v>
      </c>
      <c r="W3629" t="s">
        <v>83</v>
      </c>
      <c r="X3629" t="s">
        <v>97</v>
      </c>
      <c r="Y3629" t="s">
        <v>56</v>
      </c>
      <c r="Z3629" t="s">
        <v>107</v>
      </c>
      <c r="AA3629" t="s">
        <v>44</v>
      </c>
      <c r="AB3629" t="s">
        <v>44</v>
      </c>
    </row>
    <row r="3630" spans="1:28" x14ac:dyDescent="0.25">
      <c r="A3630" t="s">
        <v>7603</v>
      </c>
      <c r="B3630" s="1">
        <v>45586</v>
      </c>
      <c r="C3630" t="s">
        <v>5125</v>
      </c>
      <c r="D3630" t="s">
        <v>5126</v>
      </c>
      <c r="E3630">
        <v>31</v>
      </c>
      <c r="F3630" t="s">
        <v>48</v>
      </c>
      <c r="G3630" t="s">
        <v>112</v>
      </c>
      <c r="H3630" t="s">
        <v>113</v>
      </c>
      <c r="I3630" t="s">
        <v>103</v>
      </c>
      <c r="J3630" t="s">
        <v>104</v>
      </c>
      <c r="K3630">
        <v>6</v>
      </c>
      <c r="L3630" s="2">
        <v>650</v>
      </c>
      <c r="M3630">
        <v>10</v>
      </c>
      <c r="N3630" s="2">
        <v>3900</v>
      </c>
      <c r="O3630" s="2">
        <v>390</v>
      </c>
      <c r="P3630" s="2">
        <v>3510</v>
      </c>
      <c r="Q3630" s="2">
        <v>2052.16</v>
      </c>
      <c r="R3630" s="2">
        <v>1457.84</v>
      </c>
      <c r="S3630" t="s">
        <v>53</v>
      </c>
      <c r="T3630" t="s">
        <v>290</v>
      </c>
      <c r="U3630" t="s">
        <v>291</v>
      </c>
      <c r="V3630" t="s">
        <v>39</v>
      </c>
      <c r="W3630" t="s">
        <v>83</v>
      </c>
      <c r="X3630" t="s">
        <v>67</v>
      </c>
      <c r="Y3630" t="s">
        <v>42</v>
      </c>
      <c r="Z3630" t="s">
        <v>43</v>
      </c>
      <c r="AA3630" t="s">
        <v>44</v>
      </c>
      <c r="AB3630" t="s">
        <v>68</v>
      </c>
    </row>
    <row r="3631" spans="1:28" x14ac:dyDescent="0.25">
      <c r="A3631" t="s">
        <v>7604</v>
      </c>
      <c r="B3631" s="1">
        <v>45586</v>
      </c>
      <c r="C3631" t="s">
        <v>2259</v>
      </c>
      <c r="D3631" t="s">
        <v>2260</v>
      </c>
      <c r="E3631">
        <v>20</v>
      </c>
      <c r="F3631" t="s">
        <v>31</v>
      </c>
      <c r="G3631" t="s">
        <v>134</v>
      </c>
      <c r="H3631" t="s">
        <v>135</v>
      </c>
      <c r="I3631" t="s">
        <v>62</v>
      </c>
      <c r="J3631" t="s">
        <v>130</v>
      </c>
      <c r="K3631">
        <v>2</v>
      </c>
      <c r="L3631" s="2">
        <v>8500</v>
      </c>
      <c r="M3631">
        <v>15</v>
      </c>
      <c r="N3631" s="2">
        <v>17000</v>
      </c>
      <c r="O3631" s="2">
        <v>2550</v>
      </c>
      <c r="P3631" s="2">
        <v>14450</v>
      </c>
      <c r="Q3631" s="2">
        <v>8788.4599999999991</v>
      </c>
      <c r="R3631" s="2">
        <v>5661.54</v>
      </c>
      <c r="S3631" t="s">
        <v>53</v>
      </c>
      <c r="T3631" t="s">
        <v>76</v>
      </c>
      <c r="U3631" t="s">
        <v>77</v>
      </c>
      <c r="V3631" t="s">
        <v>39</v>
      </c>
      <c r="W3631" t="s">
        <v>83</v>
      </c>
      <c r="X3631" t="s">
        <v>67</v>
      </c>
      <c r="Y3631" t="s">
        <v>56</v>
      </c>
      <c r="Z3631" t="s">
        <v>43</v>
      </c>
      <c r="AA3631" t="s">
        <v>44</v>
      </c>
      <c r="AB3631" t="s">
        <v>44</v>
      </c>
    </row>
    <row r="3632" spans="1:28" x14ac:dyDescent="0.25">
      <c r="A3632" t="s">
        <v>7605</v>
      </c>
      <c r="B3632" s="1">
        <v>45586</v>
      </c>
      <c r="C3632" t="s">
        <v>938</v>
      </c>
      <c r="D3632" t="s">
        <v>939</v>
      </c>
      <c r="E3632">
        <v>57</v>
      </c>
      <c r="F3632" t="s">
        <v>48</v>
      </c>
      <c r="G3632" t="s">
        <v>318</v>
      </c>
      <c r="H3632" t="s">
        <v>319</v>
      </c>
      <c r="I3632" t="s">
        <v>34</v>
      </c>
      <c r="J3632" t="s">
        <v>190</v>
      </c>
      <c r="K3632">
        <v>2</v>
      </c>
      <c r="L3632" s="2">
        <v>2500</v>
      </c>
      <c r="M3632">
        <v>20</v>
      </c>
      <c r="N3632" s="2">
        <v>5000</v>
      </c>
      <c r="O3632" s="2">
        <v>1000</v>
      </c>
      <c r="P3632" s="2">
        <v>4000</v>
      </c>
      <c r="Q3632" s="2">
        <v>2889.21</v>
      </c>
      <c r="R3632" s="2">
        <v>1110.79</v>
      </c>
      <c r="S3632" t="s">
        <v>64</v>
      </c>
      <c r="T3632" t="s">
        <v>407</v>
      </c>
      <c r="U3632" t="s">
        <v>408</v>
      </c>
      <c r="V3632" t="s">
        <v>39</v>
      </c>
      <c r="W3632" t="s">
        <v>40</v>
      </c>
      <c r="X3632" t="s">
        <v>97</v>
      </c>
      <c r="Y3632" t="s">
        <v>56</v>
      </c>
      <c r="Z3632" t="s">
        <v>43</v>
      </c>
      <c r="AA3632" t="s">
        <v>44</v>
      </c>
      <c r="AB3632" t="s">
        <v>44</v>
      </c>
    </row>
    <row r="3633" spans="1:28" x14ac:dyDescent="0.25">
      <c r="A3633" t="s">
        <v>7606</v>
      </c>
      <c r="B3633" s="1">
        <v>45586</v>
      </c>
      <c r="C3633" t="s">
        <v>4892</v>
      </c>
      <c r="D3633" t="s">
        <v>4893</v>
      </c>
      <c r="E3633">
        <v>31</v>
      </c>
      <c r="F3633" t="s">
        <v>31</v>
      </c>
      <c r="G3633" t="s">
        <v>212</v>
      </c>
      <c r="H3633" t="s">
        <v>213</v>
      </c>
      <c r="I3633" t="s">
        <v>51</v>
      </c>
      <c r="J3633" t="s">
        <v>52</v>
      </c>
      <c r="K3633">
        <v>3</v>
      </c>
      <c r="L3633" s="2">
        <v>400</v>
      </c>
      <c r="M3633">
        <v>30</v>
      </c>
      <c r="N3633" s="2">
        <v>1200</v>
      </c>
      <c r="O3633" s="2">
        <v>360</v>
      </c>
      <c r="P3633" s="2">
        <v>840</v>
      </c>
      <c r="Q3633" s="2">
        <v>620.29</v>
      </c>
      <c r="R3633" s="2">
        <v>219.71</v>
      </c>
      <c r="S3633" t="s">
        <v>53</v>
      </c>
      <c r="T3633" t="s">
        <v>290</v>
      </c>
      <c r="U3633" t="s">
        <v>291</v>
      </c>
      <c r="V3633" t="s">
        <v>39</v>
      </c>
      <c r="W3633" t="s">
        <v>83</v>
      </c>
      <c r="X3633" t="s">
        <v>41</v>
      </c>
      <c r="Y3633" t="s">
        <v>56</v>
      </c>
      <c r="Z3633" t="s">
        <v>43</v>
      </c>
      <c r="AA3633" t="s">
        <v>68</v>
      </c>
      <c r="AB3633" t="s">
        <v>44</v>
      </c>
    </row>
    <row r="3634" spans="1:28" x14ac:dyDescent="0.25">
      <c r="A3634" t="s">
        <v>7607</v>
      </c>
      <c r="B3634" s="1">
        <v>45586</v>
      </c>
      <c r="C3634" t="s">
        <v>5253</v>
      </c>
      <c r="D3634" t="s">
        <v>5254</v>
      </c>
      <c r="E3634">
        <v>20</v>
      </c>
      <c r="F3634" t="s">
        <v>111</v>
      </c>
      <c r="G3634" t="s">
        <v>212</v>
      </c>
      <c r="H3634" t="s">
        <v>213</v>
      </c>
      <c r="I3634" t="s">
        <v>51</v>
      </c>
      <c r="J3634" t="s">
        <v>52</v>
      </c>
      <c r="K3634">
        <v>2</v>
      </c>
      <c r="L3634" s="2">
        <v>400</v>
      </c>
      <c r="M3634">
        <v>0</v>
      </c>
      <c r="N3634" s="2">
        <v>800</v>
      </c>
      <c r="O3634" s="2">
        <v>0</v>
      </c>
      <c r="P3634" s="2">
        <v>800</v>
      </c>
      <c r="Q3634" s="2">
        <v>630.05999999999995</v>
      </c>
      <c r="R3634" s="2">
        <v>169.94</v>
      </c>
      <c r="S3634" t="s">
        <v>53</v>
      </c>
      <c r="T3634" t="s">
        <v>76</v>
      </c>
      <c r="U3634" t="s">
        <v>77</v>
      </c>
      <c r="V3634" t="s">
        <v>39</v>
      </c>
      <c r="W3634" t="s">
        <v>92</v>
      </c>
      <c r="X3634" t="s">
        <v>97</v>
      </c>
      <c r="Y3634" t="s">
        <v>56</v>
      </c>
      <c r="Z3634" t="s">
        <v>43</v>
      </c>
      <c r="AA3634" t="s">
        <v>44</v>
      </c>
      <c r="AB3634" t="s">
        <v>44</v>
      </c>
    </row>
    <row r="3635" spans="1:28" x14ac:dyDescent="0.25">
      <c r="A3635" t="s">
        <v>7608</v>
      </c>
      <c r="B3635" s="1">
        <v>45586</v>
      </c>
      <c r="C3635" t="s">
        <v>1583</v>
      </c>
      <c r="D3635" t="s">
        <v>1584</v>
      </c>
      <c r="E3635">
        <v>44</v>
      </c>
      <c r="F3635" t="s">
        <v>31</v>
      </c>
      <c r="G3635" t="s">
        <v>217</v>
      </c>
      <c r="H3635" t="s">
        <v>218</v>
      </c>
      <c r="I3635" t="s">
        <v>34</v>
      </c>
      <c r="J3635" t="s">
        <v>130</v>
      </c>
      <c r="K3635">
        <v>6</v>
      </c>
      <c r="L3635" s="2">
        <v>28000</v>
      </c>
      <c r="M3635">
        <v>5</v>
      </c>
      <c r="N3635" s="2">
        <v>168000</v>
      </c>
      <c r="O3635" s="2">
        <v>8400</v>
      </c>
      <c r="P3635" s="2">
        <v>159600</v>
      </c>
      <c r="Q3635" s="2">
        <v>89967.78</v>
      </c>
      <c r="R3635" s="2">
        <v>69632.22</v>
      </c>
      <c r="S3635" t="s">
        <v>53</v>
      </c>
      <c r="T3635" t="s">
        <v>290</v>
      </c>
      <c r="U3635" t="s">
        <v>291</v>
      </c>
      <c r="V3635" t="s">
        <v>39</v>
      </c>
      <c r="W3635" t="s">
        <v>137</v>
      </c>
      <c r="X3635" t="s">
        <v>41</v>
      </c>
      <c r="Y3635" t="s">
        <v>56</v>
      </c>
      <c r="Z3635" t="s">
        <v>43</v>
      </c>
      <c r="AA3635" t="s">
        <v>44</v>
      </c>
      <c r="AB3635" t="s">
        <v>68</v>
      </c>
    </row>
    <row r="3636" spans="1:28" x14ac:dyDescent="0.25">
      <c r="A3636" t="s">
        <v>7609</v>
      </c>
      <c r="B3636" s="1">
        <v>45586</v>
      </c>
      <c r="C3636" t="s">
        <v>7610</v>
      </c>
      <c r="D3636" t="s">
        <v>7611</v>
      </c>
      <c r="E3636">
        <v>57</v>
      </c>
      <c r="F3636" t="s">
        <v>111</v>
      </c>
      <c r="G3636" t="s">
        <v>561</v>
      </c>
      <c r="H3636" t="s">
        <v>562</v>
      </c>
      <c r="I3636" t="s">
        <v>34</v>
      </c>
      <c r="J3636" t="s">
        <v>143</v>
      </c>
      <c r="K3636">
        <v>1</v>
      </c>
      <c r="L3636" s="2">
        <v>900</v>
      </c>
      <c r="M3636">
        <v>5</v>
      </c>
      <c r="N3636" s="2">
        <v>900</v>
      </c>
      <c r="O3636" s="2">
        <v>45</v>
      </c>
      <c r="P3636" s="2">
        <v>855</v>
      </c>
      <c r="Q3636" s="2">
        <v>689.78</v>
      </c>
      <c r="R3636" s="2">
        <v>165.22</v>
      </c>
      <c r="S3636" t="s">
        <v>64</v>
      </c>
      <c r="T3636" t="s">
        <v>76</v>
      </c>
      <c r="U3636" t="s">
        <v>77</v>
      </c>
      <c r="V3636" t="s">
        <v>39</v>
      </c>
      <c r="W3636" t="s">
        <v>92</v>
      </c>
      <c r="X3636" t="s">
        <v>41</v>
      </c>
      <c r="Y3636" t="s">
        <v>56</v>
      </c>
      <c r="Z3636" t="s">
        <v>43</v>
      </c>
      <c r="AA3636" t="s">
        <v>44</v>
      </c>
      <c r="AB3636" t="s">
        <v>44</v>
      </c>
    </row>
    <row r="3637" spans="1:28" x14ac:dyDescent="0.25">
      <c r="A3637" t="s">
        <v>7612</v>
      </c>
      <c r="B3637" s="1">
        <v>45586</v>
      </c>
      <c r="C3637" t="s">
        <v>7613</v>
      </c>
      <c r="D3637" t="s">
        <v>7614</v>
      </c>
      <c r="E3637">
        <v>34</v>
      </c>
      <c r="F3637" t="s">
        <v>31</v>
      </c>
      <c r="G3637" t="s">
        <v>298</v>
      </c>
      <c r="H3637" t="s">
        <v>299</v>
      </c>
      <c r="I3637" t="s">
        <v>103</v>
      </c>
      <c r="J3637" t="s">
        <v>104</v>
      </c>
      <c r="K3637">
        <v>3</v>
      </c>
      <c r="L3637" s="2">
        <v>700</v>
      </c>
      <c r="M3637">
        <v>5</v>
      </c>
      <c r="N3637" s="2">
        <v>2100</v>
      </c>
      <c r="O3637" s="2">
        <v>105</v>
      </c>
      <c r="P3637" s="2">
        <v>1995</v>
      </c>
      <c r="Q3637" s="2">
        <v>1238.5999999999999</v>
      </c>
      <c r="R3637" s="2">
        <v>756.4</v>
      </c>
      <c r="S3637" t="s">
        <v>53</v>
      </c>
      <c r="T3637" t="s">
        <v>65</v>
      </c>
      <c r="U3637" t="s">
        <v>65</v>
      </c>
      <c r="V3637" t="s">
        <v>39</v>
      </c>
      <c r="W3637" t="s">
        <v>83</v>
      </c>
      <c r="X3637" t="s">
        <v>67</v>
      </c>
      <c r="Y3637" t="s">
        <v>56</v>
      </c>
      <c r="Z3637" t="s">
        <v>223</v>
      </c>
      <c r="AA3637" t="s">
        <v>44</v>
      </c>
      <c r="AB3637" t="s">
        <v>44</v>
      </c>
    </row>
    <row r="3638" spans="1:28" x14ac:dyDescent="0.25">
      <c r="A3638" t="s">
        <v>7615</v>
      </c>
      <c r="B3638" s="1">
        <v>45586</v>
      </c>
      <c r="C3638" t="s">
        <v>3206</v>
      </c>
      <c r="D3638" t="s">
        <v>3207</v>
      </c>
      <c r="E3638">
        <v>36</v>
      </c>
      <c r="F3638" t="s">
        <v>48</v>
      </c>
      <c r="G3638" t="s">
        <v>32</v>
      </c>
      <c r="H3638" t="s">
        <v>33</v>
      </c>
      <c r="I3638" t="s">
        <v>34</v>
      </c>
      <c r="J3638" t="s">
        <v>35</v>
      </c>
      <c r="K3638">
        <v>2</v>
      </c>
      <c r="L3638" s="2">
        <v>55000</v>
      </c>
      <c r="M3638">
        <v>15</v>
      </c>
      <c r="N3638" s="2">
        <v>110000</v>
      </c>
      <c r="O3638" s="2">
        <v>16500</v>
      </c>
      <c r="P3638" s="2">
        <v>93500</v>
      </c>
      <c r="Q3638" s="2">
        <v>68149.539999999994</v>
      </c>
      <c r="R3638" s="2">
        <v>25350.46</v>
      </c>
      <c r="S3638" t="s">
        <v>53</v>
      </c>
      <c r="T3638" t="s">
        <v>290</v>
      </c>
      <c r="U3638" t="s">
        <v>291</v>
      </c>
      <c r="V3638" t="s">
        <v>39</v>
      </c>
      <c r="W3638" t="s">
        <v>124</v>
      </c>
      <c r="X3638" t="s">
        <v>97</v>
      </c>
      <c r="Y3638" t="s">
        <v>56</v>
      </c>
      <c r="Z3638" t="s">
        <v>43</v>
      </c>
      <c r="AA3638" t="s">
        <v>44</v>
      </c>
      <c r="AB3638" t="s">
        <v>44</v>
      </c>
    </row>
    <row r="3639" spans="1:28" x14ac:dyDescent="0.25">
      <c r="A3639" t="s">
        <v>7616</v>
      </c>
      <c r="B3639" s="1">
        <v>45586</v>
      </c>
      <c r="C3639" t="s">
        <v>5261</v>
      </c>
      <c r="D3639" t="s">
        <v>5262</v>
      </c>
      <c r="E3639">
        <v>42</v>
      </c>
      <c r="F3639" t="s">
        <v>48</v>
      </c>
      <c r="G3639" t="s">
        <v>134</v>
      </c>
      <c r="H3639" t="s">
        <v>135</v>
      </c>
      <c r="I3639" t="s">
        <v>62</v>
      </c>
      <c r="J3639" t="s">
        <v>130</v>
      </c>
      <c r="K3639">
        <v>1</v>
      </c>
      <c r="L3639" s="2">
        <v>8500</v>
      </c>
      <c r="M3639">
        <v>5</v>
      </c>
      <c r="N3639" s="2">
        <v>8500</v>
      </c>
      <c r="O3639" s="2">
        <v>425</v>
      </c>
      <c r="P3639" s="2">
        <v>8075</v>
      </c>
      <c r="Q3639" s="2">
        <v>6403.92</v>
      </c>
      <c r="R3639" s="2">
        <v>1671.08</v>
      </c>
      <c r="S3639" t="s">
        <v>53</v>
      </c>
      <c r="T3639" t="s">
        <v>37</v>
      </c>
      <c r="U3639" t="s">
        <v>38</v>
      </c>
      <c r="V3639" t="s">
        <v>39</v>
      </c>
      <c r="W3639" t="s">
        <v>92</v>
      </c>
      <c r="X3639" t="s">
        <v>97</v>
      </c>
      <c r="Y3639" t="s">
        <v>56</v>
      </c>
      <c r="Z3639" t="s">
        <v>43</v>
      </c>
      <c r="AA3639" t="s">
        <v>44</v>
      </c>
      <c r="AB3639" t="s">
        <v>44</v>
      </c>
    </row>
    <row r="3640" spans="1:28" x14ac:dyDescent="0.25">
      <c r="A3640" t="s">
        <v>7617</v>
      </c>
      <c r="B3640" s="1">
        <v>45587</v>
      </c>
      <c r="C3640" t="s">
        <v>1316</v>
      </c>
      <c r="D3640" t="s">
        <v>1317</v>
      </c>
      <c r="E3640">
        <v>21</v>
      </c>
      <c r="F3640" t="s">
        <v>31</v>
      </c>
      <c r="G3640" t="s">
        <v>561</v>
      </c>
      <c r="H3640" t="s">
        <v>562</v>
      </c>
      <c r="I3640" t="s">
        <v>34</v>
      </c>
      <c r="J3640" t="s">
        <v>143</v>
      </c>
      <c r="K3640">
        <v>3</v>
      </c>
      <c r="L3640" s="2">
        <v>900</v>
      </c>
      <c r="M3640">
        <v>10</v>
      </c>
      <c r="N3640" s="2">
        <v>2700</v>
      </c>
      <c r="O3640" s="2">
        <v>270</v>
      </c>
      <c r="P3640" s="2">
        <v>2430</v>
      </c>
      <c r="Q3640" s="2">
        <v>1968.64</v>
      </c>
      <c r="R3640" s="2">
        <v>461.36</v>
      </c>
      <c r="S3640" t="s">
        <v>64</v>
      </c>
      <c r="T3640" t="s">
        <v>153</v>
      </c>
      <c r="U3640" t="s">
        <v>154</v>
      </c>
      <c r="V3640" t="s">
        <v>39</v>
      </c>
      <c r="W3640" t="s">
        <v>66</v>
      </c>
      <c r="X3640" t="s">
        <v>67</v>
      </c>
      <c r="Y3640" t="s">
        <v>56</v>
      </c>
      <c r="Z3640" t="s">
        <v>43</v>
      </c>
      <c r="AA3640" t="s">
        <v>44</v>
      </c>
      <c r="AB3640" t="s">
        <v>44</v>
      </c>
    </row>
    <row r="3641" spans="1:28" x14ac:dyDescent="0.25">
      <c r="A3641" t="s">
        <v>7618</v>
      </c>
      <c r="B3641" s="1">
        <v>45587</v>
      </c>
      <c r="C3641" t="s">
        <v>7619</v>
      </c>
      <c r="D3641" t="s">
        <v>7620</v>
      </c>
      <c r="E3641">
        <v>40</v>
      </c>
      <c r="F3641" t="s">
        <v>31</v>
      </c>
      <c r="G3641" t="s">
        <v>60</v>
      </c>
      <c r="H3641" t="s">
        <v>61</v>
      </c>
      <c r="I3641" t="s">
        <v>62</v>
      </c>
      <c r="J3641" t="s">
        <v>63</v>
      </c>
      <c r="K3641">
        <v>1</v>
      </c>
      <c r="L3641" s="2">
        <v>3500</v>
      </c>
      <c r="M3641">
        <v>5</v>
      </c>
      <c r="N3641" s="2">
        <v>3500</v>
      </c>
      <c r="O3641" s="2">
        <v>175</v>
      </c>
      <c r="P3641" s="2">
        <v>3325</v>
      </c>
      <c r="Q3641" s="2">
        <v>2124.91</v>
      </c>
      <c r="R3641" s="2">
        <v>1200.0899999999999</v>
      </c>
      <c r="S3641" t="s">
        <v>64</v>
      </c>
      <c r="T3641" t="s">
        <v>578</v>
      </c>
      <c r="U3641" t="s">
        <v>579</v>
      </c>
      <c r="V3641" t="s">
        <v>39</v>
      </c>
      <c r="W3641" t="s">
        <v>92</v>
      </c>
      <c r="X3641" t="s">
        <v>97</v>
      </c>
      <c r="Y3641" t="s">
        <v>56</v>
      </c>
      <c r="Z3641" t="s">
        <v>43</v>
      </c>
      <c r="AA3641" t="s">
        <v>44</v>
      </c>
      <c r="AB3641" t="s">
        <v>44</v>
      </c>
    </row>
    <row r="3642" spans="1:28" x14ac:dyDescent="0.25">
      <c r="A3642" t="s">
        <v>7621</v>
      </c>
      <c r="B3642" s="1">
        <v>45587</v>
      </c>
      <c r="C3642" t="s">
        <v>7622</v>
      </c>
      <c r="D3642" t="s">
        <v>7623</v>
      </c>
      <c r="E3642">
        <v>57</v>
      </c>
      <c r="F3642" t="s">
        <v>111</v>
      </c>
      <c r="G3642" t="s">
        <v>202</v>
      </c>
      <c r="H3642" t="s">
        <v>203</v>
      </c>
      <c r="I3642" t="s">
        <v>103</v>
      </c>
      <c r="J3642" t="s">
        <v>104</v>
      </c>
      <c r="K3642">
        <v>1</v>
      </c>
      <c r="L3642" s="2">
        <v>550</v>
      </c>
      <c r="M3642">
        <v>5</v>
      </c>
      <c r="N3642" s="2">
        <v>550</v>
      </c>
      <c r="O3642" s="2">
        <v>27.5</v>
      </c>
      <c r="P3642" s="2">
        <v>522.5</v>
      </c>
      <c r="Q3642" s="2">
        <v>372.32</v>
      </c>
      <c r="R3642" s="2">
        <v>150.18</v>
      </c>
      <c r="S3642" t="s">
        <v>36</v>
      </c>
      <c r="T3642" t="s">
        <v>578</v>
      </c>
      <c r="U3642" t="s">
        <v>579</v>
      </c>
      <c r="V3642" t="s">
        <v>39</v>
      </c>
      <c r="W3642" t="s">
        <v>83</v>
      </c>
      <c r="X3642" t="s">
        <v>41</v>
      </c>
      <c r="Y3642" t="s">
        <v>56</v>
      </c>
      <c r="Z3642" t="s">
        <v>43</v>
      </c>
      <c r="AA3642" t="s">
        <v>44</v>
      </c>
      <c r="AB3642" t="s">
        <v>44</v>
      </c>
    </row>
    <row r="3643" spans="1:28" x14ac:dyDescent="0.25">
      <c r="A3643" t="s">
        <v>7624</v>
      </c>
      <c r="B3643" s="1">
        <v>45587</v>
      </c>
      <c r="C3643" t="s">
        <v>4667</v>
      </c>
      <c r="D3643" t="s">
        <v>4668</v>
      </c>
      <c r="E3643">
        <v>27</v>
      </c>
      <c r="F3643" t="s">
        <v>111</v>
      </c>
      <c r="G3643" t="s">
        <v>119</v>
      </c>
      <c r="H3643" t="s">
        <v>120</v>
      </c>
      <c r="I3643" t="s">
        <v>62</v>
      </c>
      <c r="J3643" t="s">
        <v>121</v>
      </c>
      <c r="K3643">
        <v>2</v>
      </c>
      <c r="L3643" s="2">
        <v>4800</v>
      </c>
      <c r="M3643">
        <v>5</v>
      </c>
      <c r="N3643" s="2">
        <v>9600</v>
      </c>
      <c r="O3643" s="2">
        <v>480</v>
      </c>
      <c r="P3643" s="2">
        <v>9120</v>
      </c>
      <c r="Q3643" s="2">
        <v>6519.07</v>
      </c>
      <c r="R3643" s="2">
        <v>2600.9299999999998</v>
      </c>
      <c r="S3643" t="s">
        <v>53</v>
      </c>
      <c r="T3643" t="s">
        <v>136</v>
      </c>
      <c r="U3643" t="s">
        <v>38</v>
      </c>
      <c r="V3643" t="s">
        <v>39</v>
      </c>
      <c r="W3643" t="s">
        <v>124</v>
      </c>
      <c r="X3643" t="s">
        <v>67</v>
      </c>
      <c r="Y3643" t="s">
        <v>56</v>
      </c>
      <c r="Z3643" t="s">
        <v>43</v>
      </c>
      <c r="AA3643" t="s">
        <v>44</v>
      </c>
      <c r="AB3643" t="s">
        <v>44</v>
      </c>
    </row>
    <row r="3644" spans="1:28" x14ac:dyDescent="0.25">
      <c r="A3644" t="s">
        <v>7625</v>
      </c>
      <c r="B3644" s="1">
        <v>45587</v>
      </c>
      <c r="C3644" t="s">
        <v>2664</v>
      </c>
      <c r="D3644" t="s">
        <v>2665</v>
      </c>
      <c r="E3644">
        <v>41</v>
      </c>
      <c r="F3644" t="s">
        <v>111</v>
      </c>
      <c r="G3644" t="s">
        <v>280</v>
      </c>
      <c r="H3644" t="s">
        <v>281</v>
      </c>
      <c r="I3644" t="s">
        <v>62</v>
      </c>
      <c r="J3644" t="s">
        <v>190</v>
      </c>
      <c r="K3644">
        <v>2</v>
      </c>
      <c r="L3644" s="2">
        <v>700</v>
      </c>
      <c r="M3644">
        <v>30</v>
      </c>
      <c r="N3644" s="2">
        <v>1400</v>
      </c>
      <c r="O3644" s="2">
        <v>420</v>
      </c>
      <c r="P3644" s="2">
        <v>980</v>
      </c>
      <c r="Q3644" s="2">
        <v>795.76</v>
      </c>
      <c r="R3644" s="2">
        <v>184.24</v>
      </c>
      <c r="S3644" t="s">
        <v>64</v>
      </c>
      <c r="T3644" t="s">
        <v>90</v>
      </c>
      <c r="U3644" t="s">
        <v>91</v>
      </c>
      <c r="V3644" t="s">
        <v>39</v>
      </c>
      <c r="W3644" t="s">
        <v>83</v>
      </c>
      <c r="X3644" t="s">
        <v>41</v>
      </c>
      <c r="Y3644" t="s">
        <v>42</v>
      </c>
      <c r="Z3644" t="s">
        <v>43</v>
      </c>
      <c r="AA3644" t="s">
        <v>44</v>
      </c>
      <c r="AB3644" t="s">
        <v>44</v>
      </c>
    </row>
    <row r="3645" spans="1:28" x14ac:dyDescent="0.25">
      <c r="A3645" t="s">
        <v>7626</v>
      </c>
      <c r="B3645" s="1">
        <v>45587</v>
      </c>
      <c r="C3645" t="s">
        <v>1876</v>
      </c>
      <c r="D3645" t="s">
        <v>1877</v>
      </c>
      <c r="E3645">
        <v>45</v>
      </c>
      <c r="F3645" t="s">
        <v>31</v>
      </c>
      <c r="G3645" t="s">
        <v>436</v>
      </c>
      <c r="H3645" t="s">
        <v>437</v>
      </c>
      <c r="I3645" t="s">
        <v>74</v>
      </c>
      <c r="J3645" t="s">
        <v>190</v>
      </c>
      <c r="K3645">
        <v>2</v>
      </c>
      <c r="L3645" s="2">
        <v>1800</v>
      </c>
      <c r="M3645">
        <v>10</v>
      </c>
      <c r="N3645" s="2">
        <v>3600</v>
      </c>
      <c r="O3645" s="2">
        <v>360</v>
      </c>
      <c r="P3645" s="2">
        <v>3240</v>
      </c>
      <c r="Q3645" s="2">
        <v>1900.24</v>
      </c>
      <c r="R3645" s="2">
        <v>1339.76</v>
      </c>
      <c r="S3645" t="s">
        <v>53</v>
      </c>
      <c r="T3645" t="s">
        <v>263</v>
      </c>
      <c r="U3645" t="s">
        <v>91</v>
      </c>
      <c r="V3645" t="s">
        <v>39</v>
      </c>
      <c r="W3645" t="s">
        <v>83</v>
      </c>
      <c r="X3645" t="s">
        <v>97</v>
      </c>
      <c r="Y3645" t="s">
        <v>42</v>
      </c>
      <c r="Z3645" t="s">
        <v>508</v>
      </c>
      <c r="AA3645" t="s">
        <v>44</v>
      </c>
      <c r="AB3645" t="s">
        <v>44</v>
      </c>
    </row>
    <row r="3646" spans="1:28" x14ac:dyDescent="0.25">
      <c r="A3646" t="s">
        <v>7627</v>
      </c>
      <c r="B3646" s="1">
        <v>45587</v>
      </c>
      <c r="C3646" t="s">
        <v>373</v>
      </c>
      <c r="D3646" t="s">
        <v>374</v>
      </c>
      <c r="E3646">
        <v>51</v>
      </c>
      <c r="F3646" t="s">
        <v>48</v>
      </c>
      <c r="G3646" t="s">
        <v>238</v>
      </c>
      <c r="H3646" t="s">
        <v>239</v>
      </c>
      <c r="I3646" t="s">
        <v>62</v>
      </c>
      <c r="J3646" t="s">
        <v>63</v>
      </c>
      <c r="K3646">
        <v>2</v>
      </c>
      <c r="L3646" s="2">
        <v>6500</v>
      </c>
      <c r="M3646">
        <v>25</v>
      </c>
      <c r="N3646" s="2">
        <v>13000</v>
      </c>
      <c r="O3646" s="2">
        <v>3250</v>
      </c>
      <c r="P3646" s="2">
        <v>9750</v>
      </c>
      <c r="Q3646" s="2">
        <v>6854.83</v>
      </c>
      <c r="R3646" s="2">
        <v>2895.17</v>
      </c>
      <c r="S3646" t="s">
        <v>53</v>
      </c>
      <c r="T3646" t="s">
        <v>105</v>
      </c>
      <c r="U3646" t="s">
        <v>106</v>
      </c>
      <c r="V3646" t="s">
        <v>39</v>
      </c>
      <c r="W3646" t="s">
        <v>66</v>
      </c>
      <c r="X3646" t="s">
        <v>67</v>
      </c>
      <c r="Y3646" t="s">
        <v>42</v>
      </c>
      <c r="Z3646" t="s">
        <v>43</v>
      </c>
      <c r="AA3646" t="s">
        <v>44</v>
      </c>
      <c r="AB3646" t="s">
        <v>44</v>
      </c>
    </row>
    <row r="3647" spans="1:28" x14ac:dyDescent="0.25">
      <c r="A3647" t="s">
        <v>7628</v>
      </c>
      <c r="B3647" s="1">
        <v>45587</v>
      </c>
      <c r="C3647" t="s">
        <v>1054</v>
      </c>
      <c r="D3647" t="s">
        <v>1055</v>
      </c>
      <c r="E3647">
        <v>57</v>
      </c>
      <c r="F3647" t="s">
        <v>111</v>
      </c>
      <c r="G3647" t="s">
        <v>227</v>
      </c>
      <c r="H3647" t="s">
        <v>228</v>
      </c>
      <c r="I3647" t="s">
        <v>74</v>
      </c>
      <c r="J3647" t="s">
        <v>75</v>
      </c>
      <c r="K3647">
        <v>4</v>
      </c>
      <c r="L3647" s="2">
        <v>1400</v>
      </c>
      <c r="M3647">
        <v>15</v>
      </c>
      <c r="N3647" s="2">
        <v>5600</v>
      </c>
      <c r="O3647" s="2">
        <v>840</v>
      </c>
      <c r="P3647" s="2">
        <v>4760</v>
      </c>
      <c r="Q3647" s="2">
        <v>2888</v>
      </c>
      <c r="R3647" s="2">
        <v>1872</v>
      </c>
      <c r="S3647" t="s">
        <v>64</v>
      </c>
      <c r="T3647" t="s">
        <v>222</v>
      </c>
      <c r="U3647" t="s">
        <v>38</v>
      </c>
      <c r="V3647" t="s">
        <v>39</v>
      </c>
      <c r="W3647" t="s">
        <v>83</v>
      </c>
      <c r="X3647" t="s">
        <v>97</v>
      </c>
      <c r="Y3647" t="s">
        <v>56</v>
      </c>
      <c r="Z3647" t="s">
        <v>43</v>
      </c>
      <c r="AA3647" t="s">
        <v>44</v>
      </c>
      <c r="AB3647" t="s">
        <v>44</v>
      </c>
    </row>
    <row r="3648" spans="1:28" x14ac:dyDescent="0.25">
      <c r="A3648" t="s">
        <v>7629</v>
      </c>
      <c r="B3648" s="1">
        <v>45588</v>
      </c>
      <c r="C3648" t="s">
        <v>2114</v>
      </c>
      <c r="D3648" t="s">
        <v>2115</v>
      </c>
      <c r="E3648">
        <v>48</v>
      </c>
      <c r="F3648" t="s">
        <v>48</v>
      </c>
      <c r="G3648" t="s">
        <v>32</v>
      </c>
      <c r="H3648" t="s">
        <v>33</v>
      </c>
      <c r="I3648" t="s">
        <v>34</v>
      </c>
      <c r="J3648" t="s">
        <v>35</v>
      </c>
      <c r="K3648">
        <v>1</v>
      </c>
      <c r="L3648" s="2">
        <v>55000</v>
      </c>
      <c r="M3648">
        <v>30</v>
      </c>
      <c r="N3648" s="2">
        <v>55000</v>
      </c>
      <c r="O3648" s="2">
        <v>16500</v>
      </c>
      <c r="P3648" s="2">
        <v>38500</v>
      </c>
      <c r="Q3648" s="2">
        <v>28550.880000000001</v>
      </c>
      <c r="R3648" s="2">
        <v>9949.1200000000008</v>
      </c>
      <c r="S3648" t="s">
        <v>53</v>
      </c>
      <c r="T3648" t="s">
        <v>96</v>
      </c>
      <c r="U3648" t="s">
        <v>96</v>
      </c>
      <c r="V3648" t="s">
        <v>39</v>
      </c>
      <c r="W3648" t="s">
        <v>83</v>
      </c>
      <c r="X3648" t="s">
        <v>97</v>
      </c>
      <c r="Y3648" t="s">
        <v>42</v>
      </c>
      <c r="Z3648" t="s">
        <v>43</v>
      </c>
      <c r="AA3648" t="s">
        <v>44</v>
      </c>
      <c r="AB3648" t="s">
        <v>44</v>
      </c>
    </row>
    <row r="3649" spans="1:28" x14ac:dyDescent="0.25">
      <c r="A3649" t="s">
        <v>7630</v>
      </c>
      <c r="B3649" s="1">
        <v>45588</v>
      </c>
      <c r="C3649" t="s">
        <v>5113</v>
      </c>
      <c r="D3649" t="s">
        <v>5114</v>
      </c>
      <c r="E3649">
        <v>30</v>
      </c>
      <c r="F3649" t="s">
        <v>31</v>
      </c>
      <c r="G3649" t="s">
        <v>212</v>
      </c>
      <c r="H3649" t="s">
        <v>213</v>
      </c>
      <c r="I3649" t="s">
        <v>51</v>
      </c>
      <c r="J3649" t="s">
        <v>52</v>
      </c>
      <c r="K3649">
        <v>1</v>
      </c>
      <c r="L3649" s="2">
        <v>400</v>
      </c>
      <c r="M3649">
        <v>30</v>
      </c>
      <c r="N3649" s="2">
        <v>400</v>
      </c>
      <c r="O3649" s="2">
        <v>120</v>
      </c>
      <c r="P3649" s="2">
        <v>280</v>
      </c>
      <c r="Q3649" s="2">
        <v>194.37</v>
      </c>
      <c r="R3649" s="2">
        <v>85.63</v>
      </c>
      <c r="S3649" t="s">
        <v>53</v>
      </c>
      <c r="T3649" t="s">
        <v>290</v>
      </c>
      <c r="U3649" t="s">
        <v>291</v>
      </c>
      <c r="V3649" t="s">
        <v>39</v>
      </c>
      <c r="W3649" t="s">
        <v>66</v>
      </c>
      <c r="X3649" t="s">
        <v>41</v>
      </c>
      <c r="Y3649" t="s">
        <v>42</v>
      </c>
      <c r="Z3649" t="s">
        <v>43</v>
      </c>
      <c r="AA3649" t="s">
        <v>44</v>
      </c>
      <c r="AB3649" t="s">
        <v>44</v>
      </c>
    </row>
    <row r="3650" spans="1:28" x14ac:dyDescent="0.25">
      <c r="A3650" t="s">
        <v>7631</v>
      </c>
      <c r="B3650" s="1">
        <v>45588</v>
      </c>
      <c r="C3650" t="s">
        <v>5570</v>
      </c>
      <c r="D3650" t="s">
        <v>5571</v>
      </c>
      <c r="E3650">
        <v>35</v>
      </c>
      <c r="F3650" t="s">
        <v>48</v>
      </c>
      <c r="G3650" t="s">
        <v>243</v>
      </c>
      <c r="H3650" t="s">
        <v>244</v>
      </c>
      <c r="I3650" t="s">
        <v>103</v>
      </c>
      <c r="J3650" t="s">
        <v>104</v>
      </c>
      <c r="K3650">
        <v>2</v>
      </c>
      <c r="L3650" s="2">
        <v>450</v>
      </c>
      <c r="M3650">
        <v>0</v>
      </c>
      <c r="N3650" s="2">
        <v>900</v>
      </c>
      <c r="O3650" s="2">
        <v>0</v>
      </c>
      <c r="P3650" s="2">
        <v>900</v>
      </c>
      <c r="Q3650" s="2">
        <v>537.20000000000005</v>
      </c>
      <c r="R3650" s="2">
        <v>362.8</v>
      </c>
      <c r="S3650" t="s">
        <v>53</v>
      </c>
      <c r="T3650" t="s">
        <v>37</v>
      </c>
      <c r="U3650" t="s">
        <v>38</v>
      </c>
      <c r="V3650" t="s">
        <v>39</v>
      </c>
      <c r="W3650" t="s">
        <v>92</v>
      </c>
      <c r="X3650" t="s">
        <v>41</v>
      </c>
      <c r="Y3650" t="s">
        <v>56</v>
      </c>
      <c r="Z3650" t="s">
        <v>508</v>
      </c>
      <c r="AA3650" t="s">
        <v>44</v>
      </c>
      <c r="AB3650" t="s">
        <v>44</v>
      </c>
    </row>
    <row r="3651" spans="1:28" x14ac:dyDescent="0.25">
      <c r="A3651" t="s">
        <v>7632</v>
      </c>
      <c r="B3651" s="1">
        <v>45588</v>
      </c>
      <c r="C3651" t="s">
        <v>1817</v>
      </c>
      <c r="D3651" t="s">
        <v>1818</v>
      </c>
      <c r="E3651">
        <v>46</v>
      </c>
      <c r="F3651" t="s">
        <v>31</v>
      </c>
      <c r="G3651" t="s">
        <v>298</v>
      </c>
      <c r="H3651" t="s">
        <v>299</v>
      </c>
      <c r="I3651" t="s">
        <v>103</v>
      </c>
      <c r="J3651" t="s">
        <v>104</v>
      </c>
      <c r="K3651">
        <v>4</v>
      </c>
      <c r="L3651" s="2">
        <v>700</v>
      </c>
      <c r="M3651">
        <v>25</v>
      </c>
      <c r="N3651" s="2">
        <v>2800</v>
      </c>
      <c r="O3651" s="2">
        <v>700</v>
      </c>
      <c r="P3651" s="2">
        <v>2100</v>
      </c>
      <c r="Q3651" s="2">
        <v>1648</v>
      </c>
      <c r="R3651" s="2">
        <v>452</v>
      </c>
      <c r="S3651" t="s">
        <v>36</v>
      </c>
      <c r="T3651" t="s">
        <v>90</v>
      </c>
      <c r="U3651" t="s">
        <v>91</v>
      </c>
      <c r="V3651" t="s">
        <v>39</v>
      </c>
      <c r="W3651" t="s">
        <v>124</v>
      </c>
      <c r="X3651" t="s">
        <v>97</v>
      </c>
      <c r="Y3651" t="s">
        <v>56</v>
      </c>
      <c r="Z3651" t="s">
        <v>43</v>
      </c>
      <c r="AA3651" t="s">
        <v>44</v>
      </c>
      <c r="AB3651" t="s">
        <v>44</v>
      </c>
    </row>
    <row r="3652" spans="1:28" x14ac:dyDescent="0.25">
      <c r="A3652" t="s">
        <v>7633</v>
      </c>
      <c r="B3652" s="1">
        <v>45588</v>
      </c>
      <c r="C3652" t="s">
        <v>2630</v>
      </c>
      <c r="D3652" t="s">
        <v>2631</v>
      </c>
      <c r="E3652">
        <v>48</v>
      </c>
      <c r="F3652" t="s">
        <v>48</v>
      </c>
      <c r="G3652" t="s">
        <v>217</v>
      </c>
      <c r="H3652" t="s">
        <v>218</v>
      </c>
      <c r="I3652" t="s">
        <v>34</v>
      </c>
      <c r="J3652" t="s">
        <v>130</v>
      </c>
      <c r="K3652">
        <v>2</v>
      </c>
      <c r="L3652" s="2">
        <v>28000</v>
      </c>
      <c r="M3652">
        <v>0</v>
      </c>
      <c r="N3652" s="2">
        <v>56000</v>
      </c>
      <c r="O3652" s="2">
        <v>0</v>
      </c>
      <c r="P3652" s="2">
        <v>56000</v>
      </c>
      <c r="Q3652" s="2">
        <v>42509.86</v>
      </c>
      <c r="R3652" s="2">
        <v>13490.14</v>
      </c>
      <c r="S3652" t="s">
        <v>53</v>
      </c>
      <c r="T3652" t="s">
        <v>122</v>
      </c>
      <c r="U3652" t="s">
        <v>123</v>
      </c>
      <c r="V3652" t="s">
        <v>39</v>
      </c>
      <c r="W3652" t="s">
        <v>40</v>
      </c>
      <c r="X3652" t="s">
        <v>67</v>
      </c>
      <c r="Y3652" t="s">
        <v>56</v>
      </c>
      <c r="Z3652" t="s">
        <v>43</v>
      </c>
      <c r="AA3652" t="s">
        <v>44</v>
      </c>
      <c r="AB3652" t="s">
        <v>44</v>
      </c>
    </row>
    <row r="3653" spans="1:28" x14ac:dyDescent="0.25">
      <c r="A3653" t="s">
        <v>7634</v>
      </c>
      <c r="B3653" s="1">
        <v>45588</v>
      </c>
      <c r="C3653" t="s">
        <v>7405</v>
      </c>
      <c r="D3653" t="s">
        <v>7406</v>
      </c>
      <c r="E3653">
        <v>32</v>
      </c>
      <c r="F3653" t="s">
        <v>31</v>
      </c>
      <c r="G3653" t="s">
        <v>217</v>
      </c>
      <c r="H3653" t="s">
        <v>218</v>
      </c>
      <c r="I3653" t="s">
        <v>34</v>
      </c>
      <c r="J3653" t="s">
        <v>130</v>
      </c>
      <c r="K3653">
        <v>1</v>
      </c>
      <c r="L3653" s="2">
        <v>28000</v>
      </c>
      <c r="M3653">
        <v>5</v>
      </c>
      <c r="N3653" s="2">
        <v>28000</v>
      </c>
      <c r="O3653" s="2">
        <v>1400</v>
      </c>
      <c r="P3653" s="2">
        <v>26600</v>
      </c>
      <c r="Q3653" s="2">
        <v>16755.490000000002</v>
      </c>
      <c r="R3653" s="2">
        <v>9844.51</v>
      </c>
      <c r="S3653" t="s">
        <v>53</v>
      </c>
      <c r="T3653" t="s">
        <v>65</v>
      </c>
      <c r="U3653" t="s">
        <v>65</v>
      </c>
      <c r="V3653" t="s">
        <v>39</v>
      </c>
      <c r="W3653" t="s">
        <v>83</v>
      </c>
      <c r="X3653" t="s">
        <v>41</v>
      </c>
      <c r="Y3653" t="s">
        <v>56</v>
      </c>
      <c r="Z3653" t="s">
        <v>223</v>
      </c>
      <c r="AA3653" t="s">
        <v>44</v>
      </c>
      <c r="AB3653" t="s">
        <v>44</v>
      </c>
    </row>
    <row r="3654" spans="1:28" x14ac:dyDescent="0.25">
      <c r="A3654" t="s">
        <v>7635</v>
      </c>
      <c r="B3654" s="1">
        <v>45588</v>
      </c>
      <c r="C3654" t="s">
        <v>4367</v>
      </c>
      <c r="D3654" t="s">
        <v>4368</v>
      </c>
      <c r="E3654">
        <v>30</v>
      </c>
      <c r="F3654" t="s">
        <v>48</v>
      </c>
      <c r="G3654" t="s">
        <v>141</v>
      </c>
      <c r="H3654" t="s">
        <v>142</v>
      </c>
      <c r="I3654" t="s">
        <v>74</v>
      </c>
      <c r="J3654" t="s">
        <v>143</v>
      </c>
      <c r="K3654">
        <v>1</v>
      </c>
      <c r="L3654" s="2">
        <v>900</v>
      </c>
      <c r="M3654">
        <v>5</v>
      </c>
      <c r="N3654" s="2">
        <v>900</v>
      </c>
      <c r="O3654" s="2">
        <v>45</v>
      </c>
      <c r="P3654" s="2">
        <v>855</v>
      </c>
      <c r="Q3654" s="2">
        <v>489.89</v>
      </c>
      <c r="R3654" s="2">
        <v>365.11</v>
      </c>
      <c r="S3654" t="s">
        <v>36</v>
      </c>
      <c r="T3654" t="s">
        <v>54</v>
      </c>
      <c r="U3654" t="s">
        <v>55</v>
      </c>
      <c r="V3654" t="s">
        <v>39</v>
      </c>
      <c r="W3654" t="s">
        <v>92</v>
      </c>
      <c r="X3654" t="s">
        <v>41</v>
      </c>
      <c r="Y3654" t="s">
        <v>56</v>
      </c>
      <c r="Z3654" t="s">
        <v>223</v>
      </c>
      <c r="AA3654" t="s">
        <v>44</v>
      </c>
      <c r="AB3654" t="s">
        <v>44</v>
      </c>
    </row>
    <row r="3655" spans="1:28" x14ac:dyDescent="0.25">
      <c r="A3655" t="s">
        <v>7636</v>
      </c>
      <c r="B3655" s="1">
        <v>45588</v>
      </c>
      <c r="C3655" t="s">
        <v>5780</v>
      </c>
      <c r="D3655" t="s">
        <v>5781</v>
      </c>
      <c r="E3655">
        <v>43</v>
      </c>
      <c r="F3655" t="s">
        <v>31</v>
      </c>
      <c r="G3655" t="s">
        <v>436</v>
      </c>
      <c r="H3655" t="s">
        <v>437</v>
      </c>
      <c r="I3655" t="s">
        <v>74</v>
      </c>
      <c r="J3655" t="s">
        <v>190</v>
      </c>
      <c r="K3655">
        <v>1</v>
      </c>
      <c r="L3655" s="2">
        <v>1800</v>
      </c>
      <c r="M3655">
        <v>25</v>
      </c>
      <c r="N3655" s="2">
        <v>1800</v>
      </c>
      <c r="O3655" s="2">
        <v>450</v>
      </c>
      <c r="P3655" s="2">
        <v>1350</v>
      </c>
      <c r="Q3655" s="2">
        <v>776.61</v>
      </c>
      <c r="R3655" s="2">
        <v>573.39</v>
      </c>
      <c r="S3655" t="s">
        <v>53</v>
      </c>
      <c r="T3655" t="s">
        <v>76</v>
      </c>
      <c r="U3655" t="s">
        <v>77</v>
      </c>
      <c r="V3655" t="s">
        <v>39</v>
      </c>
      <c r="W3655" t="s">
        <v>40</v>
      </c>
      <c r="X3655" t="s">
        <v>97</v>
      </c>
      <c r="Y3655" t="s">
        <v>56</v>
      </c>
      <c r="Z3655" t="s">
        <v>43</v>
      </c>
      <c r="AA3655" t="s">
        <v>44</v>
      </c>
      <c r="AB3655" t="s">
        <v>44</v>
      </c>
    </row>
    <row r="3656" spans="1:28" x14ac:dyDescent="0.25">
      <c r="A3656" t="s">
        <v>7637</v>
      </c>
      <c r="B3656" s="1">
        <v>45588</v>
      </c>
      <c r="C3656" t="s">
        <v>7638</v>
      </c>
      <c r="D3656" t="s">
        <v>7639</v>
      </c>
      <c r="E3656">
        <v>18</v>
      </c>
      <c r="F3656" t="s">
        <v>111</v>
      </c>
      <c r="G3656" t="s">
        <v>285</v>
      </c>
      <c r="H3656" t="s">
        <v>286</v>
      </c>
      <c r="I3656" t="s">
        <v>34</v>
      </c>
      <c r="J3656" t="s">
        <v>121</v>
      </c>
      <c r="K3656">
        <v>2</v>
      </c>
      <c r="L3656" s="2">
        <v>3200</v>
      </c>
      <c r="M3656">
        <v>5</v>
      </c>
      <c r="N3656" s="2">
        <v>6400</v>
      </c>
      <c r="O3656" s="2">
        <v>320</v>
      </c>
      <c r="P3656" s="2">
        <v>6080</v>
      </c>
      <c r="Q3656" s="2">
        <v>3977.15</v>
      </c>
      <c r="R3656" s="2">
        <v>2102.85</v>
      </c>
      <c r="S3656" t="s">
        <v>53</v>
      </c>
      <c r="T3656" t="s">
        <v>136</v>
      </c>
      <c r="U3656" t="s">
        <v>38</v>
      </c>
      <c r="V3656" t="s">
        <v>39</v>
      </c>
      <c r="W3656" t="s">
        <v>124</v>
      </c>
      <c r="X3656" t="s">
        <v>41</v>
      </c>
      <c r="Y3656" t="s">
        <v>84</v>
      </c>
      <c r="Z3656" t="s">
        <v>43</v>
      </c>
      <c r="AA3656" t="s">
        <v>68</v>
      </c>
      <c r="AB3656" t="s">
        <v>44</v>
      </c>
    </row>
    <row r="3657" spans="1:28" x14ac:dyDescent="0.25">
      <c r="A3657" t="s">
        <v>7640</v>
      </c>
      <c r="B3657" s="1">
        <v>45588</v>
      </c>
      <c r="C3657" t="s">
        <v>1042</v>
      </c>
      <c r="D3657" t="s">
        <v>1043</v>
      </c>
      <c r="E3657">
        <v>32</v>
      </c>
      <c r="F3657" t="s">
        <v>31</v>
      </c>
      <c r="G3657" t="s">
        <v>344</v>
      </c>
      <c r="H3657" t="s">
        <v>345</v>
      </c>
      <c r="I3657" t="s">
        <v>34</v>
      </c>
      <c r="J3657" t="s">
        <v>121</v>
      </c>
      <c r="K3657">
        <v>1</v>
      </c>
      <c r="L3657" s="2">
        <v>1600</v>
      </c>
      <c r="M3657">
        <v>5</v>
      </c>
      <c r="N3657" s="2">
        <v>1600</v>
      </c>
      <c r="O3657" s="2">
        <v>80</v>
      </c>
      <c r="P3657" s="2">
        <v>1520</v>
      </c>
      <c r="Q3657" s="2">
        <v>1210.1400000000001</v>
      </c>
      <c r="R3657" s="2">
        <v>309.86</v>
      </c>
      <c r="S3657" t="s">
        <v>53</v>
      </c>
      <c r="T3657" t="s">
        <v>114</v>
      </c>
      <c r="U3657" t="s">
        <v>115</v>
      </c>
      <c r="V3657" t="s">
        <v>39</v>
      </c>
      <c r="W3657" t="s">
        <v>92</v>
      </c>
      <c r="X3657" t="s">
        <v>41</v>
      </c>
      <c r="Y3657" t="s">
        <v>56</v>
      </c>
      <c r="Z3657" t="s">
        <v>43</v>
      </c>
      <c r="AA3657" t="s">
        <v>44</v>
      </c>
      <c r="AB3657" t="s">
        <v>44</v>
      </c>
    </row>
    <row r="3658" spans="1:28" x14ac:dyDescent="0.25">
      <c r="A3658" t="s">
        <v>7641</v>
      </c>
      <c r="B3658" s="1">
        <v>45589</v>
      </c>
      <c r="C3658" t="s">
        <v>4374</v>
      </c>
      <c r="D3658" t="s">
        <v>4375</v>
      </c>
      <c r="E3658">
        <v>29</v>
      </c>
      <c r="F3658" t="s">
        <v>48</v>
      </c>
      <c r="G3658" t="s">
        <v>141</v>
      </c>
      <c r="H3658" t="s">
        <v>142</v>
      </c>
      <c r="I3658" t="s">
        <v>74</v>
      </c>
      <c r="J3658" t="s">
        <v>143</v>
      </c>
      <c r="K3658">
        <v>1</v>
      </c>
      <c r="L3658" s="2">
        <v>900</v>
      </c>
      <c r="M3658">
        <v>15</v>
      </c>
      <c r="N3658" s="2">
        <v>900</v>
      </c>
      <c r="O3658" s="2">
        <v>135</v>
      </c>
      <c r="P3658" s="2">
        <v>765</v>
      </c>
      <c r="Q3658" s="2">
        <v>621.30999999999995</v>
      </c>
      <c r="R3658" s="2">
        <v>143.69</v>
      </c>
      <c r="S3658" t="s">
        <v>53</v>
      </c>
      <c r="T3658" t="s">
        <v>178</v>
      </c>
      <c r="U3658" t="s">
        <v>154</v>
      </c>
      <c r="V3658" t="s">
        <v>39</v>
      </c>
      <c r="W3658" t="s">
        <v>66</v>
      </c>
      <c r="X3658" t="s">
        <v>97</v>
      </c>
      <c r="Y3658" t="s">
        <v>56</v>
      </c>
      <c r="Z3658" t="s">
        <v>223</v>
      </c>
      <c r="AA3658" t="s">
        <v>68</v>
      </c>
      <c r="AB3658" t="s">
        <v>44</v>
      </c>
    </row>
    <row r="3659" spans="1:28" x14ac:dyDescent="0.25">
      <c r="A3659" t="s">
        <v>7642</v>
      </c>
      <c r="B3659" s="1">
        <v>45589</v>
      </c>
      <c r="C3659" t="s">
        <v>7643</v>
      </c>
      <c r="D3659" t="s">
        <v>7644</v>
      </c>
      <c r="E3659">
        <v>59</v>
      </c>
      <c r="F3659" t="s">
        <v>48</v>
      </c>
      <c r="G3659" t="s">
        <v>168</v>
      </c>
      <c r="H3659" t="s">
        <v>169</v>
      </c>
      <c r="I3659" t="s">
        <v>62</v>
      </c>
      <c r="J3659" t="s">
        <v>143</v>
      </c>
      <c r="K3659">
        <v>2</v>
      </c>
      <c r="L3659" s="2">
        <v>1800</v>
      </c>
      <c r="M3659">
        <v>10</v>
      </c>
      <c r="N3659" s="2">
        <v>3600</v>
      </c>
      <c r="O3659" s="2">
        <v>360</v>
      </c>
      <c r="P3659" s="2">
        <v>3240</v>
      </c>
      <c r="Q3659" s="2">
        <v>2623.78</v>
      </c>
      <c r="R3659" s="2">
        <v>616.22</v>
      </c>
      <c r="S3659" t="s">
        <v>64</v>
      </c>
      <c r="T3659" t="s">
        <v>114</v>
      </c>
      <c r="U3659" t="s">
        <v>115</v>
      </c>
      <c r="V3659" t="s">
        <v>39</v>
      </c>
      <c r="W3659" t="s">
        <v>124</v>
      </c>
      <c r="X3659" t="s">
        <v>41</v>
      </c>
      <c r="Y3659" t="s">
        <v>56</v>
      </c>
      <c r="Z3659" t="s">
        <v>144</v>
      </c>
      <c r="AA3659" t="s">
        <v>44</v>
      </c>
      <c r="AB3659" t="s">
        <v>44</v>
      </c>
    </row>
    <row r="3660" spans="1:28" x14ac:dyDescent="0.25">
      <c r="A3660" t="s">
        <v>7645</v>
      </c>
      <c r="B3660" s="1">
        <v>45589</v>
      </c>
      <c r="C3660" t="s">
        <v>2130</v>
      </c>
      <c r="D3660" t="s">
        <v>2131</v>
      </c>
      <c r="E3660">
        <v>59</v>
      </c>
      <c r="F3660" t="s">
        <v>48</v>
      </c>
      <c r="G3660" t="s">
        <v>352</v>
      </c>
      <c r="H3660" t="s">
        <v>353</v>
      </c>
      <c r="I3660" t="s">
        <v>103</v>
      </c>
      <c r="J3660" t="s">
        <v>104</v>
      </c>
      <c r="K3660">
        <v>1</v>
      </c>
      <c r="L3660" s="2">
        <v>850</v>
      </c>
      <c r="M3660">
        <v>10</v>
      </c>
      <c r="N3660" s="2">
        <v>850</v>
      </c>
      <c r="O3660" s="2">
        <v>85</v>
      </c>
      <c r="P3660" s="2">
        <v>765</v>
      </c>
      <c r="Q3660" s="2">
        <v>518.44000000000005</v>
      </c>
      <c r="R3660" s="2">
        <v>246.56</v>
      </c>
      <c r="S3660" t="s">
        <v>53</v>
      </c>
      <c r="T3660" t="s">
        <v>76</v>
      </c>
      <c r="U3660" t="s">
        <v>77</v>
      </c>
      <c r="V3660" t="s">
        <v>39</v>
      </c>
      <c r="W3660" t="s">
        <v>83</v>
      </c>
      <c r="X3660" t="s">
        <v>97</v>
      </c>
      <c r="Y3660" t="s">
        <v>84</v>
      </c>
      <c r="Z3660" t="s">
        <v>43</v>
      </c>
      <c r="AA3660" t="s">
        <v>44</v>
      </c>
      <c r="AB3660" t="s">
        <v>44</v>
      </c>
    </row>
    <row r="3661" spans="1:28" x14ac:dyDescent="0.25">
      <c r="A3661" t="s">
        <v>7646</v>
      </c>
      <c r="B3661" s="1">
        <v>45589</v>
      </c>
      <c r="C3661" t="s">
        <v>2796</v>
      </c>
      <c r="D3661" t="s">
        <v>2797</v>
      </c>
      <c r="E3661">
        <v>53</v>
      </c>
      <c r="F3661" t="s">
        <v>111</v>
      </c>
      <c r="G3661" t="s">
        <v>101</v>
      </c>
      <c r="H3661" t="s">
        <v>102</v>
      </c>
      <c r="I3661" t="s">
        <v>103</v>
      </c>
      <c r="J3661" t="s">
        <v>104</v>
      </c>
      <c r="K3661">
        <v>2</v>
      </c>
      <c r="L3661" s="2">
        <v>1800</v>
      </c>
      <c r="M3661">
        <v>0</v>
      </c>
      <c r="N3661" s="2">
        <v>3600</v>
      </c>
      <c r="O3661" s="2">
        <v>0</v>
      </c>
      <c r="P3661" s="2">
        <v>3600</v>
      </c>
      <c r="Q3661" s="2">
        <v>2127.42</v>
      </c>
      <c r="R3661" s="2">
        <v>1472.58</v>
      </c>
      <c r="S3661" t="s">
        <v>53</v>
      </c>
      <c r="T3661" t="s">
        <v>54</v>
      </c>
      <c r="U3661" t="s">
        <v>55</v>
      </c>
      <c r="V3661" t="s">
        <v>39</v>
      </c>
      <c r="W3661" t="s">
        <v>92</v>
      </c>
      <c r="X3661" t="s">
        <v>97</v>
      </c>
      <c r="Y3661" t="s">
        <v>56</v>
      </c>
      <c r="Z3661" t="s">
        <v>43</v>
      </c>
      <c r="AA3661" t="s">
        <v>44</v>
      </c>
      <c r="AB3661" t="s">
        <v>44</v>
      </c>
    </row>
    <row r="3662" spans="1:28" x14ac:dyDescent="0.25">
      <c r="A3662" t="s">
        <v>7647</v>
      </c>
      <c r="B3662" s="1">
        <v>45589</v>
      </c>
      <c r="C3662" t="s">
        <v>7648</v>
      </c>
      <c r="D3662" t="s">
        <v>7649</v>
      </c>
      <c r="E3662">
        <v>20</v>
      </c>
      <c r="F3662" t="s">
        <v>31</v>
      </c>
      <c r="G3662" t="s">
        <v>212</v>
      </c>
      <c r="H3662" t="s">
        <v>213</v>
      </c>
      <c r="I3662" t="s">
        <v>51</v>
      </c>
      <c r="J3662" t="s">
        <v>52</v>
      </c>
      <c r="K3662">
        <v>1</v>
      </c>
      <c r="L3662" s="2">
        <v>400</v>
      </c>
      <c r="M3662">
        <v>5</v>
      </c>
      <c r="N3662" s="2">
        <v>400</v>
      </c>
      <c r="O3662" s="2">
        <v>20</v>
      </c>
      <c r="P3662" s="2">
        <v>380</v>
      </c>
      <c r="Q3662" s="2">
        <v>306.18</v>
      </c>
      <c r="R3662" s="2">
        <v>73.819999999999993</v>
      </c>
      <c r="S3662" t="s">
        <v>53</v>
      </c>
      <c r="T3662" t="s">
        <v>153</v>
      </c>
      <c r="U3662" t="s">
        <v>154</v>
      </c>
      <c r="V3662" t="s">
        <v>39</v>
      </c>
      <c r="W3662" t="s">
        <v>83</v>
      </c>
      <c r="X3662" t="s">
        <v>41</v>
      </c>
      <c r="Y3662" t="s">
        <v>56</v>
      </c>
      <c r="Z3662" t="s">
        <v>43</v>
      </c>
      <c r="AA3662" t="s">
        <v>44</v>
      </c>
      <c r="AB3662" t="s">
        <v>44</v>
      </c>
    </row>
    <row r="3663" spans="1:28" x14ac:dyDescent="0.25">
      <c r="A3663" t="s">
        <v>7650</v>
      </c>
      <c r="B3663" s="1">
        <v>45589</v>
      </c>
      <c r="C3663" t="s">
        <v>3942</v>
      </c>
      <c r="D3663" t="s">
        <v>3943</v>
      </c>
      <c r="E3663">
        <v>23</v>
      </c>
      <c r="F3663" t="s">
        <v>31</v>
      </c>
      <c r="G3663" t="s">
        <v>387</v>
      </c>
      <c r="H3663" t="s">
        <v>388</v>
      </c>
      <c r="I3663" t="s">
        <v>74</v>
      </c>
      <c r="J3663" t="s">
        <v>75</v>
      </c>
      <c r="K3663">
        <v>3</v>
      </c>
      <c r="L3663" s="2">
        <v>3200</v>
      </c>
      <c r="M3663">
        <v>5</v>
      </c>
      <c r="N3663" s="2">
        <v>9600</v>
      </c>
      <c r="O3663" s="2">
        <v>480</v>
      </c>
      <c r="P3663" s="2">
        <v>9120</v>
      </c>
      <c r="Q3663" s="2">
        <v>5145.91</v>
      </c>
      <c r="R3663" s="2">
        <v>3974.09</v>
      </c>
      <c r="S3663" t="s">
        <v>53</v>
      </c>
      <c r="T3663" t="s">
        <v>76</v>
      </c>
      <c r="U3663" t="s">
        <v>77</v>
      </c>
      <c r="V3663" t="s">
        <v>39</v>
      </c>
      <c r="W3663" t="s">
        <v>40</v>
      </c>
      <c r="X3663" t="s">
        <v>41</v>
      </c>
      <c r="Y3663" t="s">
        <v>56</v>
      </c>
      <c r="Z3663" t="s">
        <v>43</v>
      </c>
      <c r="AA3663" t="s">
        <v>44</v>
      </c>
      <c r="AB3663" t="s">
        <v>44</v>
      </c>
    </row>
    <row r="3664" spans="1:28" x14ac:dyDescent="0.25">
      <c r="A3664" t="s">
        <v>7651</v>
      </c>
      <c r="B3664" s="1">
        <v>45589</v>
      </c>
      <c r="C3664" t="s">
        <v>4517</v>
      </c>
      <c r="D3664" t="s">
        <v>4518</v>
      </c>
      <c r="E3664">
        <v>20</v>
      </c>
      <c r="F3664" t="s">
        <v>31</v>
      </c>
      <c r="G3664" t="s">
        <v>119</v>
      </c>
      <c r="H3664" t="s">
        <v>120</v>
      </c>
      <c r="I3664" t="s">
        <v>62</v>
      </c>
      <c r="J3664" t="s">
        <v>121</v>
      </c>
      <c r="K3664">
        <v>1</v>
      </c>
      <c r="L3664" s="2">
        <v>4800</v>
      </c>
      <c r="M3664">
        <v>20</v>
      </c>
      <c r="N3664" s="2">
        <v>4800</v>
      </c>
      <c r="O3664" s="2">
        <v>960</v>
      </c>
      <c r="P3664" s="2">
        <v>3840</v>
      </c>
      <c r="Q3664" s="2">
        <v>2581.06</v>
      </c>
      <c r="R3664" s="2">
        <v>1258.94</v>
      </c>
      <c r="S3664" t="s">
        <v>36</v>
      </c>
      <c r="T3664" t="s">
        <v>275</v>
      </c>
      <c r="U3664" t="s">
        <v>123</v>
      </c>
      <c r="V3664" t="s">
        <v>39</v>
      </c>
      <c r="W3664" t="s">
        <v>137</v>
      </c>
      <c r="X3664" t="s">
        <v>67</v>
      </c>
      <c r="Y3664" t="s">
        <v>84</v>
      </c>
      <c r="Z3664" t="s">
        <v>43</v>
      </c>
      <c r="AA3664" t="s">
        <v>44</v>
      </c>
      <c r="AB3664" t="s">
        <v>44</v>
      </c>
    </row>
    <row r="3665" spans="1:28" x14ac:dyDescent="0.25">
      <c r="A3665" t="s">
        <v>7652</v>
      </c>
      <c r="B3665" s="1">
        <v>45589</v>
      </c>
      <c r="C3665" t="s">
        <v>7653</v>
      </c>
      <c r="D3665" t="s">
        <v>7654</v>
      </c>
      <c r="E3665">
        <v>54</v>
      </c>
      <c r="F3665" t="s">
        <v>111</v>
      </c>
      <c r="G3665" t="s">
        <v>112</v>
      </c>
      <c r="H3665" t="s">
        <v>113</v>
      </c>
      <c r="I3665" t="s">
        <v>103</v>
      </c>
      <c r="J3665" t="s">
        <v>104</v>
      </c>
      <c r="K3665">
        <v>3</v>
      </c>
      <c r="L3665" s="2">
        <v>650</v>
      </c>
      <c r="M3665">
        <v>25</v>
      </c>
      <c r="N3665" s="2">
        <v>1950</v>
      </c>
      <c r="O3665" s="2">
        <v>487.5</v>
      </c>
      <c r="P3665" s="2">
        <v>1462.5</v>
      </c>
      <c r="Q3665" s="2">
        <v>938.97</v>
      </c>
      <c r="R3665" s="2">
        <v>523.53</v>
      </c>
      <c r="S3665" t="s">
        <v>36</v>
      </c>
      <c r="T3665" t="s">
        <v>90</v>
      </c>
      <c r="U3665" t="s">
        <v>91</v>
      </c>
      <c r="V3665" t="s">
        <v>39</v>
      </c>
      <c r="W3665" t="s">
        <v>124</v>
      </c>
      <c r="X3665" t="s">
        <v>67</v>
      </c>
      <c r="Y3665" t="s">
        <v>56</v>
      </c>
      <c r="Z3665" t="s">
        <v>43</v>
      </c>
      <c r="AA3665" t="s">
        <v>44</v>
      </c>
      <c r="AB3665" t="s">
        <v>44</v>
      </c>
    </row>
    <row r="3666" spans="1:28" x14ac:dyDescent="0.25">
      <c r="A3666" t="s">
        <v>7655</v>
      </c>
      <c r="B3666" s="1">
        <v>45589</v>
      </c>
      <c r="C3666" t="s">
        <v>6725</v>
      </c>
      <c r="D3666" t="s">
        <v>6726</v>
      </c>
      <c r="E3666">
        <v>45</v>
      </c>
      <c r="F3666" t="s">
        <v>31</v>
      </c>
      <c r="G3666" t="s">
        <v>202</v>
      </c>
      <c r="H3666" t="s">
        <v>203</v>
      </c>
      <c r="I3666" t="s">
        <v>103</v>
      </c>
      <c r="J3666" t="s">
        <v>104</v>
      </c>
      <c r="K3666">
        <v>4</v>
      </c>
      <c r="L3666" s="2">
        <v>550</v>
      </c>
      <c r="M3666">
        <v>5</v>
      </c>
      <c r="N3666" s="2">
        <v>2200</v>
      </c>
      <c r="O3666" s="2">
        <v>110</v>
      </c>
      <c r="P3666" s="2">
        <v>2090</v>
      </c>
      <c r="Q3666" s="2">
        <v>1426.41</v>
      </c>
      <c r="R3666" s="2">
        <v>663.59</v>
      </c>
      <c r="S3666" t="s">
        <v>53</v>
      </c>
      <c r="T3666" t="s">
        <v>290</v>
      </c>
      <c r="U3666" t="s">
        <v>291</v>
      </c>
      <c r="V3666" t="s">
        <v>39</v>
      </c>
      <c r="W3666" t="s">
        <v>66</v>
      </c>
      <c r="X3666" t="s">
        <v>67</v>
      </c>
      <c r="Y3666" t="s">
        <v>56</v>
      </c>
      <c r="Z3666" t="s">
        <v>144</v>
      </c>
      <c r="AA3666" t="s">
        <v>44</v>
      </c>
      <c r="AB3666" t="s">
        <v>44</v>
      </c>
    </row>
    <row r="3667" spans="1:28" x14ac:dyDescent="0.25">
      <c r="A3667" t="s">
        <v>7656</v>
      </c>
      <c r="B3667" s="1">
        <v>45589</v>
      </c>
      <c r="C3667" t="s">
        <v>2274</v>
      </c>
      <c r="D3667" t="s">
        <v>2275</v>
      </c>
      <c r="E3667">
        <v>58</v>
      </c>
      <c r="F3667" t="s">
        <v>48</v>
      </c>
      <c r="G3667" t="s">
        <v>197</v>
      </c>
      <c r="H3667" t="s">
        <v>198</v>
      </c>
      <c r="I3667" t="s">
        <v>74</v>
      </c>
      <c r="J3667" t="s">
        <v>75</v>
      </c>
      <c r="K3667">
        <v>4</v>
      </c>
      <c r="L3667" s="2">
        <v>2600</v>
      </c>
      <c r="M3667">
        <v>10</v>
      </c>
      <c r="N3667" s="2">
        <v>10400</v>
      </c>
      <c r="O3667" s="2">
        <v>1040</v>
      </c>
      <c r="P3667" s="2">
        <v>9360</v>
      </c>
      <c r="Q3667" s="2">
        <v>6065.75</v>
      </c>
      <c r="R3667" s="2">
        <v>3294.25</v>
      </c>
      <c r="S3667" t="s">
        <v>53</v>
      </c>
      <c r="T3667" t="s">
        <v>90</v>
      </c>
      <c r="U3667" t="s">
        <v>91</v>
      </c>
      <c r="V3667" t="s">
        <v>39</v>
      </c>
      <c r="W3667" t="s">
        <v>124</v>
      </c>
      <c r="X3667" t="s">
        <v>67</v>
      </c>
      <c r="Y3667" t="s">
        <v>56</v>
      </c>
      <c r="Z3667" t="s">
        <v>43</v>
      </c>
      <c r="AA3667" t="s">
        <v>44</v>
      </c>
      <c r="AB3667" t="s">
        <v>44</v>
      </c>
    </row>
    <row r="3668" spans="1:28" x14ac:dyDescent="0.25">
      <c r="A3668" t="s">
        <v>7657</v>
      </c>
      <c r="B3668" s="1">
        <v>45589</v>
      </c>
      <c r="C3668" t="s">
        <v>4443</v>
      </c>
      <c r="D3668" t="s">
        <v>4444</v>
      </c>
      <c r="E3668">
        <v>29</v>
      </c>
      <c r="F3668" t="s">
        <v>31</v>
      </c>
      <c r="G3668" t="s">
        <v>285</v>
      </c>
      <c r="H3668" t="s">
        <v>286</v>
      </c>
      <c r="I3668" t="s">
        <v>34</v>
      </c>
      <c r="J3668" t="s">
        <v>121</v>
      </c>
      <c r="K3668">
        <v>1</v>
      </c>
      <c r="L3668" s="2">
        <v>3200</v>
      </c>
      <c r="M3668">
        <v>5</v>
      </c>
      <c r="N3668" s="2">
        <v>3200</v>
      </c>
      <c r="O3668" s="2">
        <v>160</v>
      </c>
      <c r="P3668" s="2">
        <v>3040</v>
      </c>
      <c r="Q3668" s="2">
        <v>2235.35</v>
      </c>
      <c r="R3668" s="2">
        <v>804.65</v>
      </c>
      <c r="S3668" t="s">
        <v>53</v>
      </c>
      <c r="T3668" t="s">
        <v>407</v>
      </c>
      <c r="U3668" t="s">
        <v>408</v>
      </c>
      <c r="V3668" t="s">
        <v>39</v>
      </c>
      <c r="W3668" t="s">
        <v>137</v>
      </c>
      <c r="X3668" t="s">
        <v>41</v>
      </c>
      <c r="Y3668" t="s">
        <v>56</v>
      </c>
      <c r="Z3668" t="s">
        <v>43</v>
      </c>
      <c r="AA3668" t="s">
        <v>44</v>
      </c>
      <c r="AB3668" t="s">
        <v>44</v>
      </c>
    </row>
    <row r="3669" spans="1:28" x14ac:dyDescent="0.25">
      <c r="A3669" t="s">
        <v>7658</v>
      </c>
      <c r="B3669" s="1">
        <v>45589</v>
      </c>
      <c r="C3669" t="s">
        <v>6178</v>
      </c>
      <c r="D3669" t="s">
        <v>6179</v>
      </c>
      <c r="E3669">
        <v>32</v>
      </c>
      <c r="F3669" t="s">
        <v>48</v>
      </c>
      <c r="G3669" t="s">
        <v>112</v>
      </c>
      <c r="H3669" t="s">
        <v>113</v>
      </c>
      <c r="I3669" t="s">
        <v>103</v>
      </c>
      <c r="J3669" t="s">
        <v>104</v>
      </c>
      <c r="K3669">
        <v>1</v>
      </c>
      <c r="L3669" s="2">
        <v>650</v>
      </c>
      <c r="M3669">
        <v>0</v>
      </c>
      <c r="N3669" s="2">
        <v>650</v>
      </c>
      <c r="O3669" s="2">
        <v>0</v>
      </c>
      <c r="P3669" s="2">
        <v>650</v>
      </c>
      <c r="Q3669" s="2">
        <v>436.76</v>
      </c>
      <c r="R3669" s="2">
        <v>213.24</v>
      </c>
      <c r="S3669" t="s">
        <v>64</v>
      </c>
      <c r="T3669" t="s">
        <v>163</v>
      </c>
      <c r="U3669" t="s">
        <v>164</v>
      </c>
      <c r="V3669" t="s">
        <v>39</v>
      </c>
      <c r="W3669" t="s">
        <v>40</v>
      </c>
      <c r="X3669" t="s">
        <v>67</v>
      </c>
      <c r="Y3669" t="s">
        <v>42</v>
      </c>
      <c r="Z3669" t="s">
        <v>43</v>
      </c>
      <c r="AA3669" t="s">
        <v>44</v>
      </c>
      <c r="AB3669" t="s">
        <v>44</v>
      </c>
    </row>
    <row r="3670" spans="1:28" x14ac:dyDescent="0.25">
      <c r="A3670" t="s">
        <v>7659</v>
      </c>
      <c r="B3670" s="1">
        <v>45589</v>
      </c>
      <c r="C3670" t="s">
        <v>3267</v>
      </c>
      <c r="D3670" t="s">
        <v>3268</v>
      </c>
      <c r="E3670">
        <v>58</v>
      </c>
      <c r="F3670" t="s">
        <v>111</v>
      </c>
      <c r="G3670" t="s">
        <v>285</v>
      </c>
      <c r="H3670" t="s">
        <v>286</v>
      </c>
      <c r="I3670" t="s">
        <v>34</v>
      </c>
      <c r="J3670" t="s">
        <v>121</v>
      </c>
      <c r="K3670">
        <v>1</v>
      </c>
      <c r="L3670" s="2">
        <v>3200</v>
      </c>
      <c r="M3670">
        <v>15</v>
      </c>
      <c r="N3670" s="2">
        <v>3200</v>
      </c>
      <c r="O3670" s="2">
        <v>480</v>
      </c>
      <c r="P3670" s="2">
        <v>2720</v>
      </c>
      <c r="Q3670" s="2">
        <v>1754.31</v>
      </c>
      <c r="R3670" s="2">
        <v>965.69</v>
      </c>
      <c r="S3670" t="s">
        <v>36</v>
      </c>
      <c r="T3670" t="s">
        <v>263</v>
      </c>
      <c r="U3670" t="s">
        <v>91</v>
      </c>
      <c r="V3670" t="s">
        <v>39</v>
      </c>
      <c r="W3670" t="s">
        <v>83</v>
      </c>
      <c r="X3670" t="s">
        <v>41</v>
      </c>
      <c r="Y3670" t="s">
        <v>42</v>
      </c>
      <c r="Z3670" t="s">
        <v>223</v>
      </c>
      <c r="AA3670" t="s">
        <v>44</v>
      </c>
      <c r="AB3670" t="s">
        <v>44</v>
      </c>
    </row>
    <row r="3671" spans="1:28" x14ac:dyDescent="0.25">
      <c r="A3671" t="s">
        <v>7660</v>
      </c>
      <c r="B3671" s="1">
        <v>45589</v>
      </c>
      <c r="C3671" t="s">
        <v>296</v>
      </c>
      <c r="D3671" t="s">
        <v>297</v>
      </c>
      <c r="E3671">
        <v>39</v>
      </c>
      <c r="F3671" t="s">
        <v>48</v>
      </c>
      <c r="G3671" t="s">
        <v>344</v>
      </c>
      <c r="H3671" t="s">
        <v>345</v>
      </c>
      <c r="I3671" t="s">
        <v>34</v>
      </c>
      <c r="J3671" t="s">
        <v>121</v>
      </c>
      <c r="K3671">
        <v>5</v>
      </c>
      <c r="L3671" s="2">
        <v>1600</v>
      </c>
      <c r="M3671">
        <v>20</v>
      </c>
      <c r="N3671" s="2">
        <v>8000</v>
      </c>
      <c r="O3671" s="2">
        <v>1600</v>
      </c>
      <c r="P3671" s="2">
        <v>6400</v>
      </c>
      <c r="Q3671" s="2">
        <v>5089.6499999999996</v>
      </c>
      <c r="R3671" s="2">
        <v>1310.3499999999999</v>
      </c>
      <c r="S3671" t="s">
        <v>53</v>
      </c>
      <c r="T3671" t="s">
        <v>398</v>
      </c>
      <c r="U3671" t="s">
        <v>399</v>
      </c>
      <c r="V3671" t="s">
        <v>39</v>
      </c>
      <c r="W3671" t="s">
        <v>137</v>
      </c>
      <c r="X3671" t="s">
        <v>41</v>
      </c>
      <c r="Y3671" t="s">
        <v>56</v>
      </c>
      <c r="Z3671" t="s">
        <v>43</v>
      </c>
      <c r="AA3671" t="s">
        <v>44</v>
      </c>
      <c r="AB3671" t="s">
        <v>44</v>
      </c>
    </row>
    <row r="3672" spans="1:28" x14ac:dyDescent="0.25">
      <c r="A3672" t="s">
        <v>7661</v>
      </c>
      <c r="B3672" s="1">
        <v>45589</v>
      </c>
      <c r="C3672" t="s">
        <v>7662</v>
      </c>
      <c r="D3672" t="s">
        <v>7663</v>
      </c>
      <c r="E3672">
        <v>39</v>
      </c>
      <c r="F3672" t="s">
        <v>31</v>
      </c>
      <c r="G3672" t="s">
        <v>176</v>
      </c>
      <c r="H3672" t="s">
        <v>177</v>
      </c>
      <c r="I3672" t="s">
        <v>34</v>
      </c>
      <c r="J3672" t="s">
        <v>35</v>
      </c>
      <c r="K3672">
        <v>1</v>
      </c>
      <c r="L3672" s="2">
        <v>6500</v>
      </c>
      <c r="M3672">
        <v>5</v>
      </c>
      <c r="N3672" s="2">
        <v>6500</v>
      </c>
      <c r="O3672" s="2">
        <v>325</v>
      </c>
      <c r="P3672" s="2">
        <v>6175</v>
      </c>
      <c r="Q3672" s="2">
        <v>4488.42</v>
      </c>
      <c r="R3672" s="2">
        <v>1686.58</v>
      </c>
      <c r="S3672" t="s">
        <v>53</v>
      </c>
      <c r="T3672" t="s">
        <v>290</v>
      </c>
      <c r="U3672" t="s">
        <v>291</v>
      </c>
      <c r="V3672" t="s">
        <v>39</v>
      </c>
      <c r="W3672" t="s">
        <v>66</v>
      </c>
      <c r="X3672" t="s">
        <v>97</v>
      </c>
      <c r="Y3672" t="s">
        <v>56</v>
      </c>
      <c r="Z3672" t="s">
        <v>43</v>
      </c>
      <c r="AA3672" t="s">
        <v>68</v>
      </c>
      <c r="AB3672" t="s">
        <v>44</v>
      </c>
    </row>
    <row r="3673" spans="1:28" x14ac:dyDescent="0.25">
      <c r="A3673" t="s">
        <v>7664</v>
      </c>
      <c r="B3673" s="1">
        <v>45590</v>
      </c>
      <c r="C3673" t="s">
        <v>3915</v>
      </c>
      <c r="D3673" t="s">
        <v>3916</v>
      </c>
      <c r="E3673">
        <v>42</v>
      </c>
      <c r="F3673" t="s">
        <v>31</v>
      </c>
      <c r="G3673" t="s">
        <v>158</v>
      </c>
      <c r="H3673" t="s">
        <v>159</v>
      </c>
      <c r="I3673" t="s">
        <v>51</v>
      </c>
      <c r="J3673" t="s">
        <v>52</v>
      </c>
      <c r="K3673">
        <v>2</v>
      </c>
      <c r="L3673" s="2">
        <v>650</v>
      </c>
      <c r="M3673">
        <v>10</v>
      </c>
      <c r="N3673" s="2">
        <v>1300</v>
      </c>
      <c r="O3673" s="2">
        <v>130</v>
      </c>
      <c r="P3673" s="2">
        <v>1170</v>
      </c>
      <c r="Q3673" s="2">
        <v>901.43</v>
      </c>
      <c r="R3673" s="2">
        <v>268.57</v>
      </c>
      <c r="S3673" t="s">
        <v>53</v>
      </c>
      <c r="T3673" t="s">
        <v>105</v>
      </c>
      <c r="U3673" t="s">
        <v>106</v>
      </c>
      <c r="V3673" t="s">
        <v>39</v>
      </c>
      <c r="W3673" t="s">
        <v>66</v>
      </c>
      <c r="X3673" t="s">
        <v>97</v>
      </c>
      <c r="Y3673" t="s">
        <v>56</v>
      </c>
      <c r="Z3673" t="s">
        <v>43</v>
      </c>
      <c r="AA3673" t="s">
        <v>44</v>
      </c>
      <c r="AB3673" t="s">
        <v>44</v>
      </c>
    </row>
    <row r="3674" spans="1:28" x14ac:dyDescent="0.25">
      <c r="A3674" t="s">
        <v>7665</v>
      </c>
      <c r="B3674" s="1">
        <v>45590</v>
      </c>
      <c r="C3674" t="s">
        <v>7666</v>
      </c>
      <c r="D3674" t="s">
        <v>7667</v>
      </c>
      <c r="E3674">
        <v>43</v>
      </c>
      <c r="F3674" t="s">
        <v>31</v>
      </c>
      <c r="G3674" t="s">
        <v>243</v>
      </c>
      <c r="H3674" t="s">
        <v>244</v>
      </c>
      <c r="I3674" t="s">
        <v>103</v>
      </c>
      <c r="J3674" t="s">
        <v>104</v>
      </c>
      <c r="K3674">
        <v>2</v>
      </c>
      <c r="L3674" s="2">
        <v>450</v>
      </c>
      <c r="M3674">
        <v>10</v>
      </c>
      <c r="N3674" s="2">
        <v>900</v>
      </c>
      <c r="O3674" s="2">
        <v>90</v>
      </c>
      <c r="P3674" s="2">
        <v>810</v>
      </c>
      <c r="Q3674" s="2">
        <v>551.15</v>
      </c>
      <c r="R3674" s="2">
        <v>258.85000000000002</v>
      </c>
      <c r="S3674" t="s">
        <v>53</v>
      </c>
      <c r="T3674" t="s">
        <v>263</v>
      </c>
      <c r="U3674" t="s">
        <v>91</v>
      </c>
      <c r="V3674" t="s">
        <v>39</v>
      </c>
      <c r="W3674" t="s">
        <v>83</v>
      </c>
      <c r="X3674" t="s">
        <v>41</v>
      </c>
      <c r="Y3674" t="s">
        <v>56</v>
      </c>
      <c r="Z3674" t="s">
        <v>43</v>
      </c>
      <c r="AA3674" t="s">
        <v>44</v>
      </c>
      <c r="AB3674" t="s">
        <v>44</v>
      </c>
    </row>
    <row r="3675" spans="1:28" x14ac:dyDescent="0.25">
      <c r="A3675" t="s">
        <v>7668</v>
      </c>
      <c r="B3675" s="1">
        <v>45590</v>
      </c>
      <c r="C3675" t="s">
        <v>2979</v>
      </c>
      <c r="D3675" t="s">
        <v>2980</v>
      </c>
      <c r="E3675">
        <v>44</v>
      </c>
      <c r="F3675" t="s">
        <v>48</v>
      </c>
      <c r="G3675" t="s">
        <v>238</v>
      </c>
      <c r="H3675" t="s">
        <v>239</v>
      </c>
      <c r="I3675" t="s">
        <v>62</v>
      </c>
      <c r="J3675" t="s">
        <v>63</v>
      </c>
      <c r="K3675">
        <v>3</v>
      </c>
      <c r="L3675" s="2">
        <v>6500</v>
      </c>
      <c r="M3675">
        <v>5</v>
      </c>
      <c r="N3675" s="2">
        <v>19500</v>
      </c>
      <c r="O3675" s="2">
        <v>975</v>
      </c>
      <c r="P3675" s="2">
        <v>18525</v>
      </c>
      <c r="Q3675" s="2">
        <v>13460.35</v>
      </c>
      <c r="R3675" s="2">
        <v>5064.6499999999996</v>
      </c>
      <c r="S3675" t="s">
        <v>36</v>
      </c>
      <c r="T3675" t="s">
        <v>90</v>
      </c>
      <c r="U3675" t="s">
        <v>91</v>
      </c>
      <c r="V3675" t="s">
        <v>39</v>
      </c>
      <c r="W3675" t="s">
        <v>137</v>
      </c>
      <c r="X3675" t="s">
        <v>41</v>
      </c>
      <c r="Y3675" t="s">
        <v>56</v>
      </c>
      <c r="Z3675" t="s">
        <v>223</v>
      </c>
      <c r="AA3675" t="s">
        <v>68</v>
      </c>
      <c r="AB3675" t="s">
        <v>44</v>
      </c>
    </row>
    <row r="3676" spans="1:28" x14ac:dyDescent="0.25">
      <c r="A3676" t="s">
        <v>7669</v>
      </c>
      <c r="B3676" s="1">
        <v>45590</v>
      </c>
      <c r="C3676" t="s">
        <v>7670</v>
      </c>
      <c r="D3676" t="s">
        <v>7671</v>
      </c>
      <c r="E3676">
        <v>24</v>
      </c>
      <c r="F3676" t="s">
        <v>48</v>
      </c>
      <c r="G3676" t="s">
        <v>60</v>
      </c>
      <c r="H3676" t="s">
        <v>61</v>
      </c>
      <c r="I3676" t="s">
        <v>62</v>
      </c>
      <c r="J3676" t="s">
        <v>63</v>
      </c>
      <c r="K3676">
        <v>4</v>
      </c>
      <c r="L3676" s="2">
        <v>3500</v>
      </c>
      <c r="M3676">
        <v>15</v>
      </c>
      <c r="N3676" s="2">
        <v>14000</v>
      </c>
      <c r="O3676" s="2">
        <v>2100</v>
      </c>
      <c r="P3676" s="2">
        <v>11900</v>
      </c>
      <c r="Q3676" s="2">
        <v>8268.6200000000008</v>
      </c>
      <c r="R3676" s="2">
        <v>3631.38</v>
      </c>
      <c r="S3676" t="s">
        <v>36</v>
      </c>
      <c r="T3676" t="s">
        <v>37</v>
      </c>
      <c r="U3676" t="s">
        <v>38</v>
      </c>
      <c r="V3676" t="s">
        <v>39</v>
      </c>
      <c r="W3676" t="s">
        <v>66</v>
      </c>
      <c r="X3676" t="s">
        <v>41</v>
      </c>
      <c r="Y3676" t="s">
        <v>42</v>
      </c>
      <c r="Z3676" t="s">
        <v>43</v>
      </c>
      <c r="AA3676" t="s">
        <v>44</v>
      </c>
      <c r="AB3676" t="s">
        <v>68</v>
      </c>
    </row>
    <row r="3677" spans="1:28" x14ac:dyDescent="0.25">
      <c r="A3677" t="s">
        <v>7672</v>
      </c>
      <c r="B3677" s="1">
        <v>45590</v>
      </c>
      <c r="C3677" t="s">
        <v>7673</v>
      </c>
      <c r="D3677" t="s">
        <v>7674</v>
      </c>
      <c r="E3677">
        <v>19</v>
      </c>
      <c r="F3677" t="s">
        <v>31</v>
      </c>
      <c r="G3677" t="s">
        <v>285</v>
      </c>
      <c r="H3677" t="s">
        <v>286</v>
      </c>
      <c r="I3677" t="s">
        <v>34</v>
      </c>
      <c r="J3677" t="s">
        <v>121</v>
      </c>
      <c r="K3677">
        <v>2</v>
      </c>
      <c r="L3677" s="2">
        <v>3200</v>
      </c>
      <c r="M3677">
        <v>0</v>
      </c>
      <c r="N3677" s="2">
        <v>6400</v>
      </c>
      <c r="O3677" s="2">
        <v>0</v>
      </c>
      <c r="P3677" s="2">
        <v>6400</v>
      </c>
      <c r="Q3677" s="2">
        <v>4259.03</v>
      </c>
      <c r="R3677" s="2">
        <v>2140.9699999999998</v>
      </c>
      <c r="S3677" t="s">
        <v>36</v>
      </c>
      <c r="T3677" t="s">
        <v>96</v>
      </c>
      <c r="U3677" t="s">
        <v>96</v>
      </c>
      <c r="V3677" t="s">
        <v>39</v>
      </c>
      <c r="W3677" t="s">
        <v>92</v>
      </c>
      <c r="X3677" t="s">
        <v>97</v>
      </c>
      <c r="Y3677" t="s">
        <v>42</v>
      </c>
      <c r="Z3677" t="s">
        <v>43</v>
      </c>
      <c r="AA3677" t="s">
        <v>68</v>
      </c>
      <c r="AB3677" t="s">
        <v>44</v>
      </c>
    </row>
    <row r="3678" spans="1:28" x14ac:dyDescent="0.25">
      <c r="A3678" t="s">
        <v>7675</v>
      </c>
      <c r="B3678" s="1">
        <v>45590</v>
      </c>
      <c r="C3678" t="s">
        <v>7676</v>
      </c>
      <c r="D3678" t="s">
        <v>7677</v>
      </c>
      <c r="E3678">
        <v>41</v>
      </c>
      <c r="F3678" t="s">
        <v>31</v>
      </c>
      <c r="G3678" t="s">
        <v>168</v>
      </c>
      <c r="H3678" t="s">
        <v>169</v>
      </c>
      <c r="I3678" t="s">
        <v>62</v>
      </c>
      <c r="J3678" t="s">
        <v>143</v>
      </c>
      <c r="K3678">
        <v>2</v>
      </c>
      <c r="L3678" s="2">
        <v>1800</v>
      </c>
      <c r="M3678">
        <v>5</v>
      </c>
      <c r="N3678" s="2">
        <v>3600</v>
      </c>
      <c r="O3678" s="2">
        <v>180</v>
      </c>
      <c r="P3678" s="2">
        <v>3420</v>
      </c>
      <c r="Q3678" s="2">
        <v>2358.2600000000002</v>
      </c>
      <c r="R3678" s="2">
        <v>1061.74</v>
      </c>
      <c r="S3678" t="s">
        <v>53</v>
      </c>
      <c r="T3678" t="s">
        <v>76</v>
      </c>
      <c r="U3678" t="s">
        <v>77</v>
      </c>
      <c r="V3678" t="s">
        <v>39</v>
      </c>
      <c r="W3678" t="s">
        <v>40</v>
      </c>
      <c r="X3678" t="s">
        <v>97</v>
      </c>
      <c r="Y3678" t="s">
        <v>56</v>
      </c>
      <c r="Z3678" t="s">
        <v>43</v>
      </c>
      <c r="AA3678" t="s">
        <v>44</v>
      </c>
      <c r="AB3678" t="s">
        <v>44</v>
      </c>
    </row>
    <row r="3679" spans="1:28" x14ac:dyDescent="0.25">
      <c r="A3679" t="s">
        <v>7678</v>
      </c>
      <c r="B3679" s="1">
        <v>45590</v>
      </c>
      <c r="C3679" t="s">
        <v>4437</v>
      </c>
      <c r="D3679" t="s">
        <v>4438</v>
      </c>
      <c r="E3679">
        <v>59</v>
      </c>
      <c r="F3679" t="s">
        <v>48</v>
      </c>
      <c r="G3679" t="s">
        <v>238</v>
      </c>
      <c r="H3679" t="s">
        <v>239</v>
      </c>
      <c r="I3679" t="s">
        <v>62</v>
      </c>
      <c r="J3679" t="s">
        <v>63</v>
      </c>
      <c r="K3679">
        <v>1</v>
      </c>
      <c r="L3679" s="2">
        <v>6500</v>
      </c>
      <c r="M3679">
        <v>0</v>
      </c>
      <c r="N3679" s="2">
        <v>6500</v>
      </c>
      <c r="O3679" s="2">
        <v>0</v>
      </c>
      <c r="P3679" s="2">
        <v>6500</v>
      </c>
      <c r="Q3679" s="2">
        <v>4740.97</v>
      </c>
      <c r="R3679" s="2">
        <v>1759.03</v>
      </c>
      <c r="S3679" t="s">
        <v>64</v>
      </c>
      <c r="T3679" t="s">
        <v>398</v>
      </c>
      <c r="U3679" t="s">
        <v>399</v>
      </c>
      <c r="V3679" t="s">
        <v>39</v>
      </c>
      <c r="W3679" t="s">
        <v>40</v>
      </c>
      <c r="X3679" t="s">
        <v>41</v>
      </c>
      <c r="Y3679" t="s">
        <v>56</v>
      </c>
      <c r="Z3679" t="s">
        <v>223</v>
      </c>
      <c r="AA3679" t="s">
        <v>44</v>
      </c>
      <c r="AB3679" t="s">
        <v>44</v>
      </c>
    </row>
    <row r="3680" spans="1:28" x14ac:dyDescent="0.25">
      <c r="A3680" t="s">
        <v>7679</v>
      </c>
      <c r="B3680" s="1">
        <v>45590</v>
      </c>
      <c r="C3680" t="s">
        <v>648</v>
      </c>
      <c r="D3680" t="s">
        <v>649</v>
      </c>
      <c r="E3680">
        <v>32</v>
      </c>
      <c r="F3680" t="s">
        <v>48</v>
      </c>
      <c r="G3680" t="s">
        <v>436</v>
      </c>
      <c r="H3680" t="s">
        <v>437</v>
      </c>
      <c r="I3680" t="s">
        <v>74</v>
      </c>
      <c r="J3680" t="s">
        <v>190</v>
      </c>
      <c r="K3680">
        <v>3</v>
      </c>
      <c r="L3680" s="2">
        <v>1800</v>
      </c>
      <c r="M3680">
        <v>5</v>
      </c>
      <c r="N3680" s="2">
        <v>5400</v>
      </c>
      <c r="O3680" s="2">
        <v>270</v>
      </c>
      <c r="P3680" s="2">
        <v>5130</v>
      </c>
      <c r="Q3680" s="2">
        <v>3889.82</v>
      </c>
      <c r="R3680" s="2">
        <v>1240.18</v>
      </c>
      <c r="S3680" t="s">
        <v>53</v>
      </c>
      <c r="T3680" t="s">
        <v>407</v>
      </c>
      <c r="U3680" t="s">
        <v>408</v>
      </c>
      <c r="V3680" t="s">
        <v>39</v>
      </c>
      <c r="W3680" t="s">
        <v>92</v>
      </c>
      <c r="X3680" t="s">
        <v>67</v>
      </c>
      <c r="Y3680" t="s">
        <v>42</v>
      </c>
      <c r="Z3680" t="s">
        <v>43</v>
      </c>
      <c r="AA3680" t="s">
        <v>44</v>
      </c>
      <c r="AB3680" t="s">
        <v>44</v>
      </c>
    </row>
    <row r="3681" spans="1:28" x14ac:dyDescent="0.25">
      <c r="A3681" t="s">
        <v>7680</v>
      </c>
      <c r="B3681" s="1">
        <v>45590</v>
      </c>
      <c r="C3681" t="s">
        <v>3279</v>
      </c>
      <c r="D3681" t="s">
        <v>3280</v>
      </c>
      <c r="E3681">
        <v>30</v>
      </c>
      <c r="F3681" t="s">
        <v>48</v>
      </c>
      <c r="G3681" t="s">
        <v>227</v>
      </c>
      <c r="H3681" t="s">
        <v>228</v>
      </c>
      <c r="I3681" t="s">
        <v>74</v>
      </c>
      <c r="J3681" t="s">
        <v>75</v>
      </c>
      <c r="K3681">
        <v>1</v>
      </c>
      <c r="L3681" s="2">
        <v>1400</v>
      </c>
      <c r="M3681">
        <v>20</v>
      </c>
      <c r="N3681" s="2">
        <v>1400</v>
      </c>
      <c r="O3681" s="2">
        <v>280</v>
      </c>
      <c r="P3681" s="2">
        <v>1120</v>
      </c>
      <c r="Q3681" s="2">
        <v>833.57</v>
      </c>
      <c r="R3681" s="2">
        <v>286.43</v>
      </c>
      <c r="S3681" t="s">
        <v>36</v>
      </c>
      <c r="T3681" t="s">
        <v>76</v>
      </c>
      <c r="U3681" t="s">
        <v>77</v>
      </c>
      <c r="V3681" t="s">
        <v>39</v>
      </c>
      <c r="W3681" t="s">
        <v>124</v>
      </c>
      <c r="X3681" t="s">
        <v>67</v>
      </c>
      <c r="Y3681" t="s">
        <v>42</v>
      </c>
      <c r="Z3681" t="s">
        <v>43</v>
      </c>
      <c r="AA3681" t="s">
        <v>44</v>
      </c>
      <c r="AB3681" t="s">
        <v>44</v>
      </c>
    </row>
    <row r="3682" spans="1:28" x14ac:dyDescent="0.25">
      <c r="A3682" t="s">
        <v>7681</v>
      </c>
      <c r="B3682" s="1">
        <v>45590</v>
      </c>
      <c r="C3682" t="s">
        <v>7682</v>
      </c>
      <c r="D3682" t="s">
        <v>7683</v>
      </c>
      <c r="E3682">
        <v>18</v>
      </c>
      <c r="F3682" t="s">
        <v>48</v>
      </c>
      <c r="G3682" t="s">
        <v>280</v>
      </c>
      <c r="H3682" t="s">
        <v>281</v>
      </c>
      <c r="I3682" t="s">
        <v>62</v>
      </c>
      <c r="J3682" t="s">
        <v>190</v>
      </c>
      <c r="K3682">
        <v>2</v>
      </c>
      <c r="L3682" s="2">
        <v>700</v>
      </c>
      <c r="M3682">
        <v>0</v>
      </c>
      <c r="N3682" s="2">
        <v>1400</v>
      </c>
      <c r="O3682" s="2">
        <v>0</v>
      </c>
      <c r="P3682" s="2">
        <v>1400</v>
      </c>
      <c r="Q3682" s="2">
        <v>1105.1199999999999</v>
      </c>
      <c r="R3682" s="2">
        <v>294.88</v>
      </c>
      <c r="S3682" t="s">
        <v>64</v>
      </c>
      <c r="T3682" t="s">
        <v>96</v>
      </c>
      <c r="U3682" t="s">
        <v>96</v>
      </c>
      <c r="V3682" t="s">
        <v>39</v>
      </c>
      <c r="W3682" t="s">
        <v>83</v>
      </c>
      <c r="X3682" t="s">
        <v>41</v>
      </c>
      <c r="Y3682" t="s">
        <v>56</v>
      </c>
      <c r="Z3682" t="s">
        <v>144</v>
      </c>
      <c r="AA3682" t="s">
        <v>68</v>
      </c>
      <c r="AB3682" t="s">
        <v>44</v>
      </c>
    </row>
    <row r="3683" spans="1:28" x14ac:dyDescent="0.25">
      <c r="A3683" t="s">
        <v>7684</v>
      </c>
      <c r="B3683" s="1">
        <v>45590</v>
      </c>
      <c r="C3683" t="s">
        <v>7685</v>
      </c>
      <c r="D3683" t="s">
        <v>7686</v>
      </c>
      <c r="E3683">
        <v>56</v>
      </c>
      <c r="F3683" t="s">
        <v>48</v>
      </c>
      <c r="G3683" t="s">
        <v>60</v>
      </c>
      <c r="H3683" t="s">
        <v>61</v>
      </c>
      <c r="I3683" t="s">
        <v>62</v>
      </c>
      <c r="J3683" t="s">
        <v>63</v>
      </c>
      <c r="K3683">
        <v>2</v>
      </c>
      <c r="L3683" s="2">
        <v>3500</v>
      </c>
      <c r="M3683">
        <v>20</v>
      </c>
      <c r="N3683" s="2">
        <v>7000</v>
      </c>
      <c r="O3683" s="2">
        <v>1400</v>
      </c>
      <c r="P3683" s="2">
        <v>5600</v>
      </c>
      <c r="Q3683" s="2">
        <v>3788.4</v>
      </c>
      <c r="R3683" s="2">
        <v>1811.6</v>
      </c>
      <c r="S3683" t="s">
        <v>64</v>
      </c>
      <c r="T3683" t="s">
        <v>290</v>
      </c>
      <c r="U3683" t="s">
        <v>291</v>
      </c>
      <c r="V3683" t="s">
        <v>39</v>
      </c>
      <c r="W3683" t="s">
        <v>83</v>
      </c>
      <c r="X3683" t="s">
        <v>97</v>
      </c>
      <c r="Y3683" t="s">
        <v>56</v>
      </c>
      <c r="Z3683" t="s">
        <v>43</v>
      </c>
      <c r="AA3683" t="s">
        <v>44</v>
      </c>
      <c r="AB3683" t="s">
        <v>44</v>
      </c>
    </row>
    <row r="3684" spans="1:28" x14ac:dyDescent="0.25">
      <c r="A3684" t="s">
        <v>7687</v>
      </c>
      <c r="B3684" s="1">
        <v>45590</v>
      </c>
      <c r="C3684" t="s">
        <v>2704</v>
      </c>
      <c r="D3684" t="s">
        <v>2705</v>
      </c>
      <c r="E3684">
        <v>51</v>
      </c>
      <c r="F3684" t="s">
        <v>31</v>
      </c>
      <c r="G3684" t="s">
        <v>197</v>
      </c>
      <c r="H3684" t="s">
        <v>198</v>
      </c>
      <c r="I3684" t="s">
        <v>74</v>
      </c>
      <c r="J3684" t="s">
        <v>75</v>
      </c>
      <c r="K3684">
        <v>2</v>
      </c>
      <c r="L3684" s="2">
        <v>2600</v>
      </c>
      <c r="M3684">
        <v>10</v>
      </c>
      <c r="N3684" s="2">
        <v>5200</v>
      </c>
      <c r="O3684" s="2">
        <v>520</v>
      </c>
      <c r="P3684" s="2">
        <v>4680</v>
      </c>
      <c r="Q3684" s="2">
        <v>2591.36</v>
      </c>
      <c r="R3684" s="2">
        <v>2088.64</v>
      </c>
      <c r="S3684" t="s">
        <v>53</v>
      </c>
      <c r="T3684" t="s">
        <v>105</v>
      </c>
      <c r="U3684" t="s">
        <v>106</v>
      </c>
      <c r="V3684" t="s">
        <v>39</v>
      </c>
      <c r="W3684" t="s">
        <v>40</v>
      </c>
      <c r="X3684" t="s">
        <v>67</v>
      </c>
      <c r="Y3684" t="s">
        <v>56</v>
      </c>
      <c r="Z3684" t="s">
        <v>43</v>
      </c>
      <c r="AA3684" t="s">
        <v>44</v>
      </c>
      <c r="AB3684" t="s">
        <v>44</v>
      </c>
    </row>
    <row r="3685" spans="1:28" x14ac:dyDescent="0.25">
      <c r="A3685" t="s">
        <v>7688</v>
      </c>
      <c r="B3685" s="1">
        <v>45590</v>
      </c>
      <c r="C3685" t="s">
        <v>7689</v>
      </c>
      <c r="D3685" t="s">
        <v>7690</v>
      </c>
      <c r="E3685">
        <v>54</v>
      </c>
      <c r="F3685" t="s">
        <v>111</v>
      </c>
      <c r="G3685" t="s">
        <v>273</v>
      </c>
      <c r="H3685" t="s">
        <v>274</v>
      </c>
      <c r="I3685" t="s">
        <v>51</v>
      </c>
      <c r="J3685" t="s">
        <v>52</v>
      </c>
      <c r="K3685">
        <v>1</v>
      </c>
      <c r="L3685" s="2">
        <v>250</v>
      </c>
      <c r="M3685">
        <v>15</v>
      </c>
      <c r="N3685" s="2">
        <v>250</v>
      </c>
      <c r="O3685" s="2">
        <v>37.5</v>
      </c>
      <c r="P3685" s="2">
        <v>212.5</v>
      </c>
      <c r="Q3685" s="2">
        <v>125.62</v>
      </c>
      <c r="R3685" s="2">
        <v>86.88</v>
      </c>
      <c r="S3685" t="s">
        <v>36</v>
      </c>
      <c r="T3685" t="s">
        <v>65</v>
      </c>
      <c r="U3685" t="s">
        <v>65</v>
      </c>
      <c r="V3685" t="s">
        <v>39</v>
      </c>
      <c r="W3685" t="s">
        <v>40</v>
      </c>
      <c r="X3685" t="s">
        <v>97</v>
      </c>
      <c r="Y3685" t="s">
        <v>56</v>
      </c>
      <c r="Z3685" t="s">
        <v>43</v>
      </c>
      <c r="AA3685" t="s">
        <v>44</v>
      </c>
      <c r="AB3685" t="s">
        <v>44</v>
      </c>
    </row>
    <row r="3686" spans="1:28" x14ac:dyDescent="0.25">
      <c r="A3686" t="s">
        <v>7691</v>
      </c>
      <c r="B3686" s="1">
        <v>45590</v>
      </c>
      <c r="C3686" t="s">
        <v>537</v>
      </c>
      <c r="D3686" t="s">
        <v>538</v>
      </c>
      <c r="E3686">
        <v>25</v>
      </c>
      <c r="F3686" t="s">
        <v>111</v>
      </c>
      <c r="G3686" t="s">
        <v>148</v>
      </c>
      <c r="H3686" t="s">
        <v>149</v>
      </c>
      <c r="I3686" t="s">
        <v>74</v>
      </c>
      <c r="J3686" t="s">
        <v>130</v>
      </c>
      <c r="K3686">
        <v>1</v>
      </c>
      <c r="L3686" s="2">
        <v>3500</v>
      </c>
      <c r="M3686">
        <v>10</v>
      </c>
      <c r="N3686" s="2">
        <v>3500</v>
      </c>
      <c r="O3686" s="2">
        <v>350</v>
      </c>
      <c r="P3686" s="2">
        <v>3150</v>
      </c>
      <c r="Q3686" s="2">
        <v>2143.41</v>
      </c>
      <c r="R3686" s="2">
        <v>1006.59</v>
      </c>
      <c r="S3686" t="s">
        <v>53</v>
      </c>
      <c r="T3686" t="s">
        <v>37</v>
      </c>
      <c r="U3686" t="s">
        <v>38</v>
      </c>
      <c r="V3686" t="s">
        <v>39</v>
      </c>
      <c r="W3686" t="s">
        <v>137</v>
      </c>
      <c r="X3686" t="s">
        <v>41</v>
      </c>
      <c r="Y3686" t="s">
        <v>56</v>
      </c>
      <c r="Z3686" t="s">
        <v>43</v>
      </c>
      <c r="AA3686" t="s">
        <v>44</v>
      </c>
      <c r="AB3686" t="s">
        <v>44</v>
      </c>
    </row>
    <row r="3687" spans="1:28" x14ac:dyDescent="0.25">
      <c r="A3687" t="s">
        <v>7692</v>
      </c>
      <c r="B3687" s="1">
        <v>45590</v>
      </c>
      <c r="C3687" t="s">
        <v>321</v>
      </c>
      <c r="D3687" t="s">
        <v>322</v>
      </c>
      <c r="E3687">
        <v>21</v>
      </c>
      <c r="F3687" t="s">
        <v>111</v>
      </c>
      <c r="G3687" t="s">
        <v>101</v>
      </c>
      <c r="H3687" t="s">
        <v>102</v>
      </c>
      <c r="I3687" t="s">
        <v>103</v>
      </c>
      <c r="J3687" t="s">
        <v>104</v>
      </c>
      <c r="K3687">
        <v>2</v>
      </c>
      <c r="L3687" s="2">
        <v>1800</v>
      </c>
      <c r="M3687">
        <v>30</v>
      </c>
      <c r="N3687" s="2">
        <v>3600</v>
      </c>
      <c r="O3687" s="2">
        <v>1080</v>
      </c>
      <c r="P3687" s="2">
        <v>2520</v>
      </c>
      <c r="Q3687" s="2">
        <v>1533.79</v>
      </c>
      <c r="R3687" s="2">
        <v>986.21</v>
      </c>
      <c r="S3687" t="s">
        <v>64</v>
      </c>
      <c r="T3687" t="s">
        <v>54</v>
      </c>
      <c r="U3687" t="s">
        <v>55</v>
      </c>
      <c r="V3687" t="s">
        <v>39</v>
      </c>
      <c r="W3687" t="s">
        <v>124</v>
      </c>
      <c r="X3687" t="s">
        <v>67</v>
      </c>
      <c r="Y3687" t="s">
        <v>42</v>
      </c>
      <c r="Z3687" t="s">
        <v>43</v>
      </c>
      <c r="AA3687" t="s">
        <v>44</v>
      </c>
      <c r="AB3687" t="s">
        <v>44</v>
      </c>
    </row>
    <row r="3688" spans="1:28" x14ac:dyDescent="0.25">
      <c r="A3688" t="s">
        <v>7693</v>
      </c>
      <c r="B3688" s="1">
        <v>45590</v>
      </c>
      <c r="C3688" t="s">
        <v>5777</v>
      </c>
      <c r="D3688" t="s">
        <v>5778</v>
      </c>
      <c r="E3688">
        <v>56</v>
      </c>
      <c r="F3688" t="s">
        <v>31</v>
      </c>
      <c r="G3688" t="s">
        <v>49</v>
      </c>
      <c r="H3688" t="s">
        <v>50</v>
      </c>
      <c r="I3688" t="s">
        <v>51</v>
      </c>
      <c r="J3688" t="s">
        <v>52</v>
      </c>
      <c r="K3688">
        <v>2</v>
      </c>
      <c r="L3688" s="2">
        <v>500</v>
      </c>
      <c r="M3688">
        <v>10</v>
      </c>
      <c r="N3688" s="2">
        <v>1000</v>
      </c>
      <c r="O3688" s="2">
        <v>100</v>
      </c>
      <c r="P3688" s="2">
        <v>900</v>
      </c>
      <c r="Q3688" s="2">
        <v>682.35</v>
      </c>
      <c r="R3688" s="2">
        <v>217.65</v>
      </c>
      <c r="S3688" t="s">
        <v>53</v>
      </c>
      <c r="T3688" t="s">
        <v>114</v>
      </c>
      <c r="U3688" t="s">
        <v>115</v>
      </c>
      <c r="V3688" t="s">
        <v>39</v>
      </c>
      <c r="W3688" t="s">
        <v>137</v>
      </c>
      <c r="X3688" t="s">
        <v>41</v>
      </c>
      <c r="Y3688" t="s">
        <v>56</v>
      </c>
      <c r="Z3688" t="s">
        <v>43</v>
      </c>
      <c r="AA3688" t="s">
        <v>44</v>
      </c>
      <c r="AB3688" t="s">
        <v>44</v>
      </c>
    </row>
    <row r="3689" spans="1:28" x14ac:dyDescent="0.25">
      <c r="A3689" t="s">
        <v>7694</v>
      </c>
      <c r="B3689" s="1">
        <v>45590</v>
      </c>
      <c r="C3689" t="s">
        <v>1788</v>
      </c>
      <c r="D3689" t="s">
        <v>1789</v>
      </c>
      <c r="E3689">
        <v>44</v>
      </c>
      <c r="F3689" t="s">
        <v>48</v>
      </c>
      <c r="G3689" t="s">
        <v>298</v>
      </c>
      <c r="H3689" t="s">
        <v>299</v>
      </c>
      <c r="I3689" t="s">
        <v>103</v>
      </c>
      <c r="J3689" t="s">
        <v>104</v>
      </c>
      <c r="K3689">
        <v>3</v>
      </c>
      <c r="L3689" s="2">
        <v>700</v>
      </c>
      <c r="M3689">
        <v>0</v>
      </c>
      <c r="N3689" s="2">
        <v>2100</v>
      </c>
      <c r="O3689" s="2">
        <v>0</v>
      </c>
      <c r="P3689" s="2">
        <v>2100</v>
      </c>
      <c r="Q3689" s="2">
        <v>1206.8900000000001</v>
      </c>
      <c r="R3689" s="2">
        <v>893.11</v>
      </c>
      <c r="S3689" t="s">
        <v>53</v>
      </c>
      <c r="T3689" t="s">
        <v>178</v>
      </c>
      <c r="U3689" t="s">
        <v>154</v>
      </c>
      <c r="V3689" t="s">
        <v>39</v>
      </c>
      <c r="W3689" t="s">
        <v>137</v>
      </c>
      <c r="X3689" t="s">
        <v>97</v>
      </c>
      <c r="Y3689" t="s">
        <v>56</v>
      </c>
      <c r="Z3689" t="s">
        <v>43</v>
      </c>
      <c r="AA3689" t="s">
        <v>44</v>
      </c>
      <c r="AB3689" t="s">
        <v>44</v>
      </c>
    </row>
    <row r="3690" spans="1:28" x14ac:dyDescent="0.25">
      <c r="A3690" t="s">
        <v>7695</v>
      </c>
      <c r="B3690" s="1">
        <v>45590</v>
      </c>
      <c r="C3690" t="s">
        <v>5597</v>
      </c>
      <c r="D3690" t="s">
        <v>5598</v>
      </c>
      <c r="E3690">
        <v>22</v>
      </c>
      <c r="F3690" t="s">
        <v>48</v>
      </c>
      <c r="G3690" t="s">
        <v>436</v>
      </c>
      <c r="H3690" t="s">
        <v>437</v>
      </c>
      <c r="I3690" t="s">
        <v>74</v>
      </c>
      <c r="J3690" t="s">
        <v>190</v>
      </c>
      <c r="K3690">
        <v>2</v>
      </c>
      <c r="L3690" s="2">
        <v>1800</v>
      </c>
      <c r="M3690">
        <v>20</v>
      </c>
      <c r="N3690" s="2">
        <v>3600</v>
      </c>
      <c r="O3690" s="2">
        <v>720</v>
      </c>
      <c r="P3690" s="2">
        <v>2880</v>
      </c>
      <c r="Q3690" s="2">
        <v>1683.71</v>
      </c>
      <c r="R3690" s="2">
        <v>1196.29</v>
      </c>
      <c r="S3690" t="s">
        <v>36</v>
      </c>
      <c r="T3690" t="s">
        <v>90</v>
      </c>
      <c r="U3690" t="s">
        <v>91</v>
      </c>
      <c r="V3690" t="s">
        <v>39</v>
      </c>
      <c r="W3690" t="s">
        <v>83</v>
      </c>
      <c r="X3690" t="s">
        <v>97</v>
      </c>
      <c r="Y3690" t="s">
        <v>84</v>
      </c>
      <c r="Z3690" t="s">
        <v>43</v>
      </c>
      <c r="AA3690" t="s">
        <v>44</v>
      </c>
      <c r="AB3690" t="s">
        <v>44</v>
      </c>
    </row>
    <row r="3691" spans="1:28" x14ac:dyDescent="0.25">
      <c r="A3691" t="s">
        <v>7696</v>
      </c>
      <c r="B3691" s="1">
        <v>45591</v>
      </c>
      <c r="C3691" t="s">
        <v>6710</v>
      </c>
      <c r="D3691" t="s">
        <v>6711</v>
      </c>
      <c r="E3691">
        <v>43</v>
      </c>
      <c r="F3691" t="s">
        <v>48</v>
      </c>
      <c r="G3691" t="s">
        <v>101</v>
      </c>
      <c r="H3691" t="s">
        <v>102</v>
      </c>
      <c r="I3691" t="s">
        <v>103</v>
      </c>
      <c r="J3691" t="s">
        <v>104</v>
      </c>
      <c r="K3691">
        <v>2</v>
      </c>
      <c r="L3691" s="2">
        <v>1800</v>
      </c>
      <c r="M3691">
        <v>0</v>
      </c>
      <c r="N3691" s="2">
        <v>3600</v>
      </c>
      <c r="O3691" s="2">
        <v>0</v>
      </c>
      <c r="P3691" s="2">
        <v>3600</v>
      </c>
      <c r="Q3691" s="2">
        <v>2251.42</v>
      </c>
      <c r="R3691" s="2">
        <v>1348.58</v>
      </c>
      <c r="S3691" t="s">
        <v>53</v>
      </c>
      <c r="T3691" t="s">
        <v>37</v>
      </c>
      <c r="U3691" t="s">
        <v>38</v>
      </c>
      <c r="V3691" t="s">
        <v>39</v>
      </c>
      <c r="W3691" t="s">
        <v>92</v>
      </c>
      <c r="X3691" t="s">
        <v>97</v>
      </c>
      <c r="Y3691" t="s">
        <v>56</v>
      </c>
      <c r="Z3691" t="s">
        <v>508</v>
      </c>
      <c r="AA3691" t="s">
        <v>44</v>
      </c>
      <c r="AB3691" t="s">
        <v>44</v>
      </c>
    </row>
    <row r="3692" spans="1:28" x14ac:dyDescent="0.25">
      <c r="A3692" t="s">
        <v>7697</v>
      </c>
      <c r="B3692" s="1">
        <v>45591</v>
      </c>
      <c r="C3692" t="s">
        <v>1395</v>
      </c>
      <c r="D3692" t="s">
        <v>1396</v>
      </c>
      <c r="E3692">
        <v>49</v>
      </c>
      <c r="F3692" t="s">
        <v>31</v>
      </c>
      <c r="G3692" t="s">
        <v>148</v>
      </c>
      <c r="H3692" t="s">
        <v>149</v>
      </c>
      <c r="I3692" t="s">
        <v>74</v>
      </c>
      <c r="J3692" t="s">
        <v>130</v>
      </c>
      <c r="K3692">
        <v>4</v>
      </c>
      <c r="L3692" s="2">
        <v>3500</v>
      </c>
      <c r="M3692">
        <v>5</v>
      </c>
      <c r="N3692" s="2">
        <v>14000</v>
      </c>
      <c r="O3692" s="2">
        <v>700</v>
      </c>
      <c r="P3692" s="2">
        <v>13300</v>
      </c>
      <c r="Q3692" s="2">
        <v>10657.05</v>
      </c>
      <c r="R3692" s="2">
        <v>2642.95</v>
      </c>
      <c r="S3692" t="s">
        <v>53</v>
      </c>
      <c r="T3692" t="s">
        <v>178</v>
      </c>
      <c r="U3692" t="s">
        <v>154</v>
      </c>
      <c r="V3692" t="s">
        <v>39</v>
      </c>
      <c r="W3692" t="s">
        <v>66</v>
      </c>
      <c r="X3692" t="s">
        <v>41</v>
      </c>
      <c r="Y3692" t="s">
        <v>42</v>
      </c>
      <c r="Z3692" t="s">
        <v>43</v>
      </c>
      <c r="AA3692" t="s">
        <v>44</v>
      </c>
      <c r="AB3692" t="s">
        <v>44</v>
      </c>
    </row>
    <row r="3693" spans="1:28" x14ac:dyDescent="0.25">
      <c r="A3693" t="s">
        <v>7698</v>
      </c>
      <c r="B3693" s="1">
        <v>45591</v>
      </c>
      <c r="C3693" t="s">
        <v>6535</v>
      </c>
      <c r="D3693" t="s">
        <v>6536</v>
      </c>
      <c r="E3693">
        <v>46</v>
      </c>
      <c r="F3693" t="s">
        <v>31</v>
      </c>
      <c r="G3693" t="s">
        <v>243</v>
      </c>
      <c r="H3693" t="s">
        <v>244</v>
      </c>
      <c r="I3693" t="s">
        <v>103</v>
      </c>
      <c r="J3693" t="s">
        <v>104</v>
      </c>
      <c r="K3693">
        <v>2</v>
      </c>
      <c r="L3693" s="2">
        <v>450</v>
      </c>
      <c r="M3693">
        <v>5</v>
      </c>
      <c r="N3693" s="2">
        <v>900</v>
      </c>
      <c r="O3693" s="2">
        <v>45</v>
      </c>
      <c r="P3693" s="2">
        <v>855</v>
      </c>
      <c r="Q3693" s="2">
        <v>586.44000000000005</v>
      </c>
      <c r="R3693" s="2">
        <v>268.56</v>
      </c>
      <c r="S3693" t="s">
        <v>36</v>
      </c>
      <c r="T3693" t="s">
        <v>407</v>
      </c>
      <c r="U3693" t="s">
        <v>408</v>
      </c>
      <c r="V3693" t="s">
        <v>39</v>
      </c>
      <c r="W3693" t="s">
        <v>66</v>
      </c>
      <c r="X3693" t="s">
        <v>41</v>
      </c>
      <c r="Y3693" t="s">
        <v>56</v>
      </c>
      <c r="Z3693" t="s">
        <v>144</v>
      </c>
      <c r="AA3693" t="s">
        <v>44</v>
      </c>
      <c r="AB3693" t="s">
        <v>44</v>
      </c>
    </row>
    <row r="3694" spans="1:28" x14ac:dyDescent="0.25">
      <c r="A3694" t="s">
        <v>7699</v>
      </c>
      <c r="B3694" s="1">
        <v>45591</v>
      </c>
      <c r="C3694" t="s">
        <v>390</v>
      </c>
      <c r="D3694" t="s">
        <v>391</v>
      </c>
      <c r="E3694">
        <v>51</v>
      </c>
      <c r="F3694" t="s">
        <v>48</v>
      </c>
      <c r="G3694" t="s">
        <v>344</v>
      </c>
      <c r="H3694" t="s">
        <v>345</v>
      </c>
      <c r="I3694" t="s">
        <v>34</v>
      </c>
      <c r="J3694" t="s">
        <v>121</v>
      </c>
      <c r="K3694">
        <v>1</v>
      </c>
      <c r="L3694" s="2">
        <v>1600</v>
      </c>
      <c r="M3694">
        <v>15</v>
      </c>
      <c r="N3694" s="2">
        <v>1600</v>
      </c>
      <c r="O3694" s="2">
        <v>240</v>
      </c>
      <c r="P3694" s="2">
        <v>1360</v>
      </c>
      <c r="Q3694" s="2">
        <v>924.36</v>
      </c>
      <c r="R3694" s="2">
        <v>435.64</v>
      </c>
      <c r="S3694" t="s">
        <v>53</v>
      </c>
      <c r="T3694" t="s">
        <v>136</v>
      </c>
      <c r="U3694" t="s">
        <v>38</v>
      </c>
      <c r="V3694" t="s">
        <v>39</v>
      </c>
      <c r="W3694" t="s">
        <v>137</v>
      </c>
      <c r="X3694" t="s">
        <v>97</v>
      </c>
      <c r="Y3694" t="s">
        <v>56</v>
      </c>
      <c r="Z3694" t="s">
        <v>43</v>
      </c>
      <c r="AA3694" t="s">
        <v>44</v>
      </c>
      <c r="AB3694" t="s">
        <v>44</v>
      </c>
    </row>
    <row r="3695" spans="1:28" x14ac:dyDescent="0.25">
      <c r="A3695" t="s">
        <v>7700</v>
      </c>
      <c r="B3695" s="1">
        <v>45591</v>
      </c>
      <c r="C3695" t="s">
        <v>4618</v>
      </c>
      <c r="D3695" t="s">
        <v>4619</v>
      </c>
      <c r="E3695">
        <v>51</v>
      </c>
      <c r="F3695" t="s">
        <v>48</v>
      </c>
      <c r="G3695" t="s">
        <v>217</v>
      </c>
      <c r="H3695" t="s">
        <v>218</v>
      </c>
      <c r="I3695" t="s">
        <v>34</v>
      </c>
      <c r="J3695" t="s">
        <v>130</v>
      </c>
      <c r="K3695">
        <v>1</v>
      </c>
      <c r="L3695" s="2">
        <v>28000</v>
      </c>
      <c r="M3695">
        <v>5</v>
      </c>
      <c r="N3695" s="2">
        <v>28000</v>
      </c>
      <c r="O3695" s="2">
        <v>1400</v>
      </c>
      <c r="P3695" s="2">
        <v>26600</v>
      </c>
      <c r="Q3695" s="2">
        <v>15565.15</v>
      </c>
      <c r="R3695" s="2">
        <v>11034.85</v>
      </c>
      <c r="S3695" t="s">
        <v>53</v>
      </c>
      <c r="T3695" t="s">
        <v>290</v>
      </c>
      <c r="U3695" t="s">
        <v>291</v>
      </c>
      <c r="V3695" t="s">
        <v>39</v>
      </c>
      <c r="W3695" t="s">
        <v>40</v>
      </c>
      <c r="X3695" t="s">
        <v>97</v>
      </c>
      <c r="Y3695" t="s">
        <v>56</v>
      </c>
      <c r="Z3695" t="s">
        <v>43</v>
      </c>
      <c r="AA3695" t="s">
        <v>44</v>
      </c>
      <c r="AB3695" t="s">
        <v>44</v>
      </c>
    </row>
    <row r="3696" spans="1:28" x14ac:dyDescent="0.25">
      <c r="A3696" t="s">
        <v>7701</v>
      </c>
      <c r="B3696" s="1">
        <v>45591</v>
      </c>
      <c r="C3696" t="s">
        <v>7702</v>
      </c>
      <c r="D3696" t="s">
        <v>7703</v>
      </c>
      <c r="E3696">
        <v>40</v>
      </c>
      <c r="F3696" t="s">
        <v>31</v>
      </c>
      <c r="G3696" t="s">
        <v>60</v>
      </c>
      <c r="H3696" t="s">
        <v>61</v>
      </c>
      <c r="I3696" t="s">
        <v>62</v>
      </c>
      <c r="J3696" t="s">
        <v>63</v>
      </c>
      <c r="K3696">
        <v>4</v>
      </c>
      <c r="L3696" s="2">
        <v>3500</v>
      </c>
      <c r="M3696">
        <v>10</v>
      </c>
      <c r="N3696" s="2">
        <v>14000</v>
      </c>
      <c r="O3696" s="2">
        <v>1400</v>
      </c>
      <c r="P3696" s="2">
        <v>12600</v>
      </c>
      <c r="Q3696" s="2">
        <v>8545.52</v>
      </c>
      <c r="R3696" s="2">
        <v>4054.48</v>
      </c>
      <c r="S3696" t="s">
        <v>64</v>
      </c>
      <c r="T3696" t="s">
        <v>163</v>
      </c>
      <c r="U3696" t="s">
        <v>164</v>
      </c>
      <c r="V3696" t="s">
        <v>39</v>
      </c>
      <c r="W3696" t="s">
        <v>66</v>
      </c>
      <c r="X3696" t="s">
        <v>97</v>
      </c>
      <c r="Y3696" t="s">
        <v>42</v>
      </c>
      <c r="Z3696" t="s">
        <v>107</v>
      </c>
      <c r="AA3696" t="s">
        <v>44</v>
      </c>
      <c r="AB3696" t="s">
        <v>44</v>
      </c>
    </row>
    <row r="3697" spans="1:28" x14ac:dyDescent="0.25">
      <c r="A3697" t="s">
        <v>7704</v>
      </c>
      <c r="B3697" s="1">
        <v>45591</v>
      </c>
      <c r="C3697" t="s">
        <v>4742</v>
      </c>
      <c r="D3697" t="s">
        <v>4743</v>
      </c>
      <c r="E3697">
        <v>60</v>
      </c>
      <c r="F3697" t="s">
        <v>111</v>
      </c>
      <c r="G3697" t="s">
        <v>72</v>
      </c>
      <c r="H3697" t="s">
        <v>73</v>
      </c>
      <c r="I3697" t="s">
        <v>74</v>
      </c>
      <c r="J3697" t="s">
        <v>75</v>
      </c>
      <c r="K3697">
        <v>1</v>
      </c>
      <c r="L3697" s="2">
        <v>2200</v>
      </c>
      <c r="M3697">
        <v>5</v>
      </c>
      <c r="N3697" s="2">
        <v>2200</v>
      </c>
      <c r="O3697" s="2">
        <v>110</v>
      </c>
      <c r="P3697" s="2">
        <v>2090</v>
      </c>
      <c r="Q3697" s="2">
        <v>1512.95</v>
      </c>
      <c r="R3697" s="2">
        <v>577.04999999999995</v>
      </c>
      <c r="S3697" t="s">
        <v>64</v>
      </c>
      <c r="T3697" t="s">
        <v>90</v>
      </c>
      <c r="U3697" t="s">
        <v>91</v>
      </c>
      <c r="V3697" t="s">
        <v>39</v>
      </c>
      <c r="W3697" t="s">
        <v>124</v>
      </c>
      <c r="X3697" t="s">
        <v>97</v>
      </c>
      <c r="Y3697" t="s">
        <v>56</v>
      </c>
      <c r="Z3697" t="s">
        <v>43</v>
      </c>
      <c r="AA3697" t="s">
        <v>44</v>
      </c>
      <c r="AB3697" t="s">
        <v>44</v>
      </c>
    </row>
    <row r="3698" spans="1:28" x14ac:dyDescent="0.25">
      <c r="A3698" t="s">
        <v>7705</v>
      </c>
      <c r="B3698" s="1">
        <v>45591</v>
      </c>
      <c r="C3698" t="s">
        <v>5513</v>
      </c>
      <c r="D3698" t="s">
        <v>5514</v>
      </c>
      <c r="E3698">
        <v>49</v>
      </c>
      <c r="F3698" t="s">
        <v>48</v>
      </c>
      <c r="G3698" t="s">
        <v>387</v>
      </c>
      <c r="H3698" t="s">
        <v>388</v>
      </c>
      <c r="I3698" t="s">
        <v>74</v>
      </c>
      <c r="J3698" t="s">
        <v>75</v>
      </c>
      <c r="K3698">
        <v>3</v>
      </c>
      <c r="L3698" s="2">
        <v>3200</v>
      </c>
      <c r="M3698">
        <v>20</v>
      </c>
      <c r="N3698" s="2">
        <v>9600</v>
      </c>
      <c r="O3698" s="2">
        <v>1920</v>
      </c>
      <c r="P3698" s="2">
        <v>7680</v>
      </c>
      <c r="Q3698" s="2">
        <v>6112.84</v>
      </c>
      <c r="R3698" s="2">
        <v>1567.16</v>
      </c>
      <c r="S3698" t="s">
        <v>53</v>
      </c>
      <c r="T3698" t="s">
        <v>76</v>
      </c>
      <c r="U3698" t="s">
        <v>77</v>
      </c>
      <c r="V3698" t="s">
        <v>39</v>
      </c>
      <c r="W3698" t="s">
        <v>137</v>
      </c>
      <c r="X3698" t="s">
        <v>41</v>
      </c>
      <c r="Y3698" t="s">
        <v>56</v>
      </c>
      <c r="Z3698" t="s">
        <v>43</v>
      </c>
      <c r="AA3698" t="s">
        <v>68</v>
      </c>
      <c r="AB3698" t="s">
        <v>44</v>
      </c>
    </row>
    <row r="3699" spans="1:28" x14ac:dyDescent="0.25">
      <c r="A3699" t="s">
        <v>7706</v>
      </c>
      <c r="B3699" s="1">
        <v>45591</v>
      </c>
      <c r="C3699" t="s">
        <v>413</v>
      </c>
      <c r="D3699" t="s">
        <v>414</v>
      </c>
      <c r="E3699">
        <v>36</v>
      </c>
      <c r="F3699" t="s">
        <v>31</v>
      </c>
      <c r="G3699" t="s">
        <v>158</v>
      </c>
      <c r="H3699" t="s">
        <v>159</v>
      </c>
      <c r="I3699" t="s">
        <v>51</v>
      </c>
      <c r="J3699" t="s">
        <v>52</v>
      </c>
      <c r="K3699">
        <v>2</v>
      </c>
      <c r="L3699" s="2">
        <v>650</v>
      </c>
      <c r="M3699">
        <v>10</v>
      </c>
      <c r="N3699" s="2">
        <v>1300</v>
      </c>
      <c r="O3699" s="2">
        <v>130</v>
      </c>
      <c r="P3699" s="2">
        <v>1170</v>
      </c>
      <c r="Q3699" s="2">
        <v>768.97</v>
      </c>
      <c r="R3699" s="2">
        <v>401.03</v>
      </c>
      <c r="S3699" t="s">
        <v>53</v>
      </c>
      <c r="T3699" t="s">
        <v>90</v>
      </c>
      <c r="U3699" t="s">
        <v>91</v>
      </c>
      <c r="V3699" t="s">
        <v>39</v>
      </c>
      <c r="W3699" t="s">
        <v>92</v>
      </c>
      <c r="X3699" t="s">
        <v>67</v>
      </c>
      <c r="Y3699" t="s">
        <v>42</v>
      </c>
      <c r="Z3699" t="s">
        <v>43</v>
      </c>
      <c r="AA3699" t="s">
        <v>44</v>
      </c>
      <c r="AB3699" t="s">
        <v>44</v>
      </c>
    </row>
    <row r="3700" spans="1:28" x14ac:dyDescent="0.25">
      <c r="A3700" t="s">
        <v>7707</v>
      </c>
      <c r="B3700" s="1">
        <v>45591</v>
      </c>
      <c r="C3700" t="s">
        <v>3838</v>
      </c>
      <c r="D3700" t="s">
        <v>3839</v>
      </c>
      <c r="E3700">
        <v>52</v>
      </c>
      <c r="F3700" t="s">
        <v>31</v>
      </c>
      <c r="G3700" t="s">
        <v>60</v>
      </c>
      <c r="H3700" t="s">
        <v>61</v>
      </c>
      <c r="I3700" t="s">
        <v>62</v>
      </c>
      <c r="J3700" t="s">
        <v>63</v>
      </c>
      <c r="K3700">
        <v>4</v>
      </c>
      <c r="L3700" s="2">
        <v>3500</v>
      </c>
      <c r="M3700">
        <v>25</v>
      </c>
      <c r="N3700" s="2">
        <v>14000</v>
      </c>
      <c r="O3700" s="2">
        <v>3500</v>
      </c>
      <c r="P3700" s="2">
        <v>10500</v>
      </c>
      <c r="Q3700" s="2">
        <v>6493.36</v>
      </c>
      <c r="R3700" s="2">
        <v>4006.64</v>
      </c>
      <c r="S3700" t="s">
        <v>53</v>
      </c>
      <c r="T3700" t="s">
        <v>407</v>
      </c>
      <c r="U3700" t="s">
        <v>408</v>
      </c>
      <c r="V3700" t="s">
        <v>39</v>
      </c>
      <c r="W3700" t="s">
        <v>92</v>
      </c>
      <c r="X3700" t="s">
        <v>67</v>
      </c>
      <c r="Y3700" t="s">
        <v>56</v>
      </c>
      <c r="Z3700" t="s">
        <v>43</v>
      </c>
      <c r="AA3700" t="s">
        <v>44</v>
      </c>
      <c r="AB3700" t="s">
        <v>44</v>
      </c>
    </row>
    <row r="3701" spans="1:28" x14ac:dyDescent="0.25">
      <c r="A3701" t="s">
        <v>7708</v>
      </c>
      <c r="B3701" s="1">
        <v>45591</v>
      </c>
      <c r="C3701" t="s">
        <v>7709</v>
      </c>
      <c r="D3701" t="s">
        <v>7710</v>
      </c>
      <c r="E3701">
        <v>27</v>
      </c>
      <c r="F3701" t="s">
        <v>31</v>
      </c>
      <c r="G3701" t="s">
        <v>212</v>
      </c>
      <c r="H3701" t="s">
        <v>213</v>
      </c>
      <c r="I3701" t="s">
        <v>51</v>
      </c>
      <c r="J3701" t="s">
        <v>52</v>
      </c>
      <c r="K3701">
        <v>1</v>
      </c>
      <c r="L3701" s="2">
        <v>400</v>
      </c>
      <c r="M3701">
        <v>5</v>
      </c>
      <c r="N3701" s="2">
        <v>400</v>
      </c>
      <c r="O3701" s="2">
        <v>20</v>
      </c>
      <c r="P3701" s="2">
        <v>380</v>
      </c>
      <c r="Q3701" s="2">
        <v>293.02</v>
      </c>
      <c r="R3701" s="2">
        <v>86.98</v>
      </c>
      <c r="S3701" t="s">
        <v>36</v>
      </c>
      <c r="T3701" t="s">
        <v>54</v>
      </c>
      <c r="U3701" t="s">
        <v>55</v>
      </c>
      <c r="V3701" t="s">
        <v>39</v>
      </c>
      <c r="W3701" t="s">
        <v>83</v>
      </c>
      <c r="X3701" t="s">
        <v>97</v>
      </c>
      <c r="Y3701" t="s">
        <v>56</v>
      </c>
      <c r="Z3701" t="s">
        <v>43</v>
      </c>
      <c r="AA3701" t="s">
        <v>44</v>
      </c>
      <c r="AB3701" t="s">
        <v>44</v>
      </c>
    </row>
    <row r="3702" spans="1:28" x14ac:dyDescent="0.25">
      <c r="A3702" t="s">
        <v>7711</v>
      </c>
      <c r="B3702" s="1">
        <v>45592</v>
      </c>
      <c r="C3702" t="s">
        <v>4883</v>
      </c>
      <c r="D3702" t="s">
        <v>4884</v>
      </c>
      <c r="E3702">
        <v>60</v>
      </c>
      <c r="F3702" t="s">
        <v>111</v>
      </c>
      <c r="G3702" t="s">
        <v>158</v>
      </c>
      <c r="H3702" t="s">
        <v>159</v>
      </c>
      <c r="I3702" t="s">
        <v>51</v>
      </c>
      <c r="J3702" t="s">
        <v>52</v>
      </c>
      <c r="K3702">
        <v>2</v>
      </c>
      <c r="L3702" s="2">
        <v>650</v>
      </c>
      <c r="M3702">
        <v>10</v>
      </c>
      <c r="N3702" s="2">
        <v>1300</v>
      </c>
      <c r="O3702" s="2">
        <v>130</v>
      </c>
      <c r="P3702" s="2">
        <v>1170</v>
      </c>
      <c r="Q3702" s="2">
        <v>852.76</v>
      </c>
      <c r="R3702" s="2">
        <v>317.24</v>
      </c>
      <c r="S3702" t="s">
        <v>64</v>
      </c>
      <c r="T3702" t="s">
        <v>90</v>
      </c>
      <c r="U3702" t="s">
        <v>91</v>
      </c>
      <c r="V3702" t="s">
        <v>39</v>
      </c>
      <c r="W3702" t="s">
        <v>92</v>
      </c>
      <c r="X3702" t="s">
        <v>97</v>
      </c>
      <c r="Y3702" t="s">
        <v>56</v>
      </c>
      <c r="Z3702" t="s">
        <v>43</v>
      </c>
      <c r="AA3702" t="s">
        <v>44</v>
      </c>
      <c r="AB3702" t="s">
        <v>68</v>
      </c>
    </row>
    <row r="3703" spans="1:28" x14ac:dyDescent="0.25">
      <c r="A3703" t="s">
        <v>7712</v>
      </c>
      <c r="B3703" s="1">
        <v>45592</v>
      </c>
      <c r="C3703" t="s">
        <v>1577</v>
      </c>
      <c r="D3703" t="s">
        <v>1578</v>
      </c>
      <c r="E3703">
        <v>30</v>
      </c>
      <c r="F3703" t="s">
        <v>48</v>
      </c>
      <c r="G3703" t="s">
        <v>119</v>
      </c>
      <c r="H3703" t="s">
        <v>120</v>
      </c>
      <c r="I3703" t="s">
        <v>62</v>
      </c>
      <c r="J3703" t="s">
        <v>121</v>
      </c>
      <c r="K3703">
        <v>2</v>
      </c>
      <c r="L3703" s="2">
        <v>4800</v>
      </c>
      <c r="M3703">
        <v>20</v>
      </c>
      <c r="N3703" s="2">
        <v>9600</v>
      </c>
      <c r="O3703" s="2">
        <v>1920</v>
      </c>
      <c r="P3703" s="2">
        <v>7680</v>
      </c>
      <c r="Q3703" s="2">
        <v>5425.76</v>
      </c>
      <c r="R3703" s="2">
        <v>2254.2399999999998</v>
      </c>
      <c r="S3703" t="s">
        <v>53</v>
      </c>
      <c r="T3703" t="s">
        <v>263</v>
      </c>
      <c r="U3703" t="s">
        <v>91</v>
      </c>
      <c r="V3703" t="s">
        <v>39</v>
      </c>
      <c r="W3703" t="s">
        <v>137</v>
      </c>
      <c r="X3703" t="s">
        <v>41</v>
      </c>
      <c r="Y3703" t="s">
        <v>56</v>
      </c>
      <c r="Z3703" t="s">
        <v>43</v>
      </c>
      <c r="AA3703" t="s">
        <v>44</v>
      </c>
      <c r="AB3703" t="s">
        <v>44</v>
      </c>
    </row>
    <row r="3704" spans="1:28" x14ac:dyDescent="0.25">
      <c r="A3704" t="s">
        <v>7713</v>
      </c>
      <c r="B3704" s="1">
        <v>45592</v>
      </c>
      <c r="C3704" t="s">
        <v>3356</v>
      </c>
      <c r="D3704" t="s">
        <v>3357</v>
      </c>
      <c r="E3704">
        <v>23</v>
      </c>
      <c r="F3704" t="s">
        <v>31</v>
      </c>
      <c r="G3704" t="s">
        <v>202</v>
      </c>
      <c r="H3704" t="s">
        <v>203</v>
      </c>
      <c r="I3704" t="s">
        <v>103</v>
      </c>
      <c r="J3704" t="s">
        <v>104</v>
      </c>
      <c r="K3704">
        <v>2</v>
      </c>
      <c r="L3704" s="2">
        <v>550</v>
      </c>
      <c r="M3704">
        <v>0</v>
      </c>
      <c r="N3704" s="2">
        <v>1100</v>
      </c>
      <c r="O3704" s="2">
        <v>0</v>
      </c>
      <c r="P3704" s="2">
        <v>1100</v>
      </c>
      <c r="Q3704" s="2">
        <v>901.03</v>
      </c>
      <c r="R3704" s="2">
        <v>198.97</v>
      </c>
      <c r="S3704" t="s">
        <v>64</v>
      </c>
      <c r="T3704" t="s">
        <v>153</v>
      </c>
      <c r="U3704" t="s">
        <v>154</v>
      </c>
      <c r="V3704" t="s">
        <v>39</v>
      </c>
      <c r="W3704" t="s">
        <v>66</v>
      </c>
      <c r="X3704" t="s">
        <v>97</v>
      </c>
      <c r="Y3704" t="s">
        <v>56</v>
      </c>
      <c r="Z3704" t="s">
        <v>43</v>
      </c>
      <c r="AA3704" t="s">
        <v>44</v>
      </c>
      <c r="AB3704" t="s">
        <v>44</v>
      </c>
    </row>
    <row r="3705" spans="1:28" x14ac:dyDescent="0.25">
      <c r="A3705" t="s">
        <v>7714</v>
      </c>
      <c r="B3705" s="1">
        <v>45592</v>
      </c>
      <c r="C3705" t="s">
        <v>7715</v>
      </c>
      <c r="D3705" t="s">
        <v>7716</v>
      </c>
      <c r="E3705">
        <v>47</v>
      </c>
      <c r="F3705" t="s">
        <v>48</v>
      </c>
      <c r="G3705" t="s">
        <v>72</v>
      </c>
      <c r="H3705" t="s">
        <v>73</v>
      </c>
      <c r="I3705" t="s">
        <v>74</v>
      </c>
      <c r="J3705" t="s">
        <v>75</v>
      </c>
      <c r="K3705">
        <v>2</v>
      </c>
      <c r="L3705" s="2">
        <v>2200</v>
      </c>
      <c r="M3705">
        <v>5</v>
      </c>
      <c r="N3705" s="2">
        <v>4400</v>
      </c>
      <c r="O3705" s="2">
        <v>220</v>
      </c>
      <c r="P3705" s="2">
        <v>4180</v>
      </c>
      <c r="Q3705" s="2">
        <v>2771.11</v>
      </c>
      <c r="R3705" s="2">
        <v>1408.89</v>
      </c>
      <c r="S3705" t="s">
        <v>53</v>
      </c>
      <c r="T3705" t="s">
        <v>54</v>
      </c>
      <c r="U3705" t="s">
        <v>55</v>
      </c>
      <c r="V3705" t="s">
        <v>39</v>
      </c>
      <c r="W3705" t="s">
        <v>40</v>
      </c>
      <c r="X3705" t="s">
        <v>97</v>
      </c>
      <c r="Y3705" t="s">
        <v>56</v>
      </c>
      <c r="Z3705" t="s">
        <v>223</v>
      </c>
      <c r="AA3705" t="s">
        <v>44</v>
      </c>
      <c r="AB3705" t="s">
        <v>44</v>
      </c>
    </row>
    <row r="3706" spans="1:28" x14ac:dyDescent="0.25">
      <c r="A3706" t="s">
        <v>7717</v>
      </c>
      <c r="B3706" s="1">
        <v>45592</v>
      </c>
      <c r="C3706" t="s">
        <v>7718</v>
      </c>
      <c r="D3706" t="s">
        <v>7719</v>
      </c>
      <c r="E3706">
        <v>21</v>
      </c>
      <c r="F3706" t="s">
        <v>31</v>
      </c>
      <c r="G3706" t="s">
        <v>176</v>
      </c>
      <c r="H3706" t="s">
        <v>177</v>
      </c>
      <c r="I3706" t="s">
        <v>34</v>
      </c>
      <c r="J3706" t="s">
        <v>35</v>
      </c>
      <c r="K3706">
        <v>1</v>
      </c>
      <c r="L3706" s="2">
        <v>6500</v>
      </c>
      <c r="M3706">
        <v>15</v>
      </c>
      <c r="N3706" s="2">
        <v>6500</v>
      </c>
      <c r="O3706" s="2">
        <v>975</v>
      </c>
      <c r="P3706" s="2">
        <v>5525</v>
      </c>
      <c r="Q3706" s="2">
        <v>3225</v>
      </c>
      <c r="R3706" s="2">
        <v>2300</v>
      </c>
      <c r="S3706" t="s">
        <v>53</v>
      </c>
      <c r="T3706" t="s">
        <v>90</v>
      </c>
      <c r="U3706" t="s">
        <v>91</v>
      </c>
      <c r="V3706" t="s">
        <v>39</v>
      </c>
      <c r="W3706" t="s">
        <v>92</v>
      </c>
      <c r="X3706" t="s">
        <v>97</v>
      </c>
      <c r="Y3706" t="s">
        <v>42</v>
      </c>
      <c r="Z3706" t="s">
        <v>43</v>
      </c>
      <c r="AA3706" t="s">
        <v>44</v>
      </c>
      <c r="AB3706" t="s">
        <v>44</v>
      </c>
    </row>
    <row r="3707" spans="1:28" x14ac:dyDescent="0.25">
      <c r="A3707" t="s">
        <v>7720</v>
      </c>
      <c r="B3707" s="1">
        <v>45592</v>
      </c>
      <c r="C3707" t="s">
        <v>2283</v>
      </c>
      <c r="D3707" t="s">
        <v>2284</v>
      </c>
      <c r="E3707">
        <v>19</v>
      </c>
      <c r="F3707" t="s">
        <v>48</v>
      </c>
      <c r="G3707" t="s">
        <v>318</v>
      </c>
      <c r="H3707" t="s">
        <v>319</v>
      </c>
      <c r="I3707" t="s">
        <v>34</v>
      </c>
      <c r="J3707" t="s">
        <v>190</v>
      </c>
      <c r="K3707">
        <v>3</v>
      </c>
      <c r="L3707" s="2">
        <v>2500</v>
      </c>
      <c r="M3707">
        <v>5</v>
      </c>
      <c r="N3707" s="2">
        <v>7500</v>
      </c>
      <c r="O3707" s="2">
        <v>375</v>
      </c>
      <c r="P3707" s="2">
        <v>7125</v>
      </c>
      <c r="Q3707" s="2">
        <v>4872.91</v>
      </c>
      <c r="R3707" s="2">
        <v>2252.09</v>
      </c>
      <c r="S3707" t="s">
        <v>64</v>
      </c>
      <c r="T3707" t="s">
        <v>114</v>
      </c>
      <c r="U3707" t="s">
        <v>115</v>
      </c>
      <c r="V3707" t="s">
        <v>39</v>
      </c>
      <c r="W3707" t="s">
        <v>40</v>
      </c>
      <c r="X3707" t="s">
        <v>67</v>
      </c>
      <c r="Y3707" t="s">
        <v>42</v>
      </c>
      <c r="Z3707" t="s">
        <v>43</v>
      </c>
      <c r="AA3707" t="s">
        <v>44</v>
      </c>
      <c r="AB3707" t="s">
        <v>44</v>
      </c>
    </row>
    <row r="3708" spans="1:28" x14ac:dyDescent="0.25">
      <c r="A3708" t="s">
        <v>7721</v>
      </c>
      <c r="B3708" s="1">
        <v>45592</v>
      </c>
      <c r="C3708" t="s">
        <v>58</v>
      </c>
      <c r="D3708" t="s">
        <v>59</v>
      </c>
      <c r="E3708">
        <v>37</v>
      </c>
      <c r="F3708" t="s">
        <v>48</v>
      </c>
      <c r="G3708" t="s">
        <v>81</v>
      </c>
      <c r="H3708" t="s">
        <v>82</v>
      </c>
      <c r="I3708" t="s">
        <v>51</v>
      </c>
      <c r="J3708" t="s">
        <v>52</v>
      </c>
      <c r="K3708">
        <v>1</v>
      </c>
      <c r="L3708" s="2">
        <v>600</v>
      </c>
      <c r="M3708">
        <v>20</v>
      </c>
      <c r="N3708" s="2">
        <v>600</v>
      </c>
      <c r="O3708" s="2">
        <v>120</v>
      </c>
      <c r="P3708" s="2">
        <v>480</v>
      </c>
      <c r="Q3708" s="2">
        <v>292.89999999999998</v>
      </c>
      <c r="R3708" s="2">
        <v>187.1</v>
      </c>
      <c r="S3708" t="s">
        <v>64</v>
      </c>
      <c r="T3708" t="s">
        <v>136</v>
      </c>
      <c r="U3708" t="s">
        <v>38</v>
      </c>
      <c r="V3708" t="s">
        <v>39</v>
      </c>
      <c r="W3708" t="s">
        <v>66</v>
      </c>
      <c r="X3708" t="s">
        <v>41</v>
      </c>
      <c r="Y3708" t="s">
        <v>56</v>
      </c>
      <c r="Z3708" t="s">
        <v>43</v>
      </c>
      <c r="AA3708" t="s">
        <v>44</v>
      </c>
      <c r="AB3708" t="s">
        <v>44</v>
      </c>
    </row>
    <row r="3709" spans="1:28" x14ac:dyDescent="0.25">
      <c r="A3709" t="s">
        <v>7722</v>
      </c>
      <c r="B3709" s="1">
        <v>45592</v>
      </c>
      <c r="C3709" t="s">
        <v>3987</v>
      </c>
      <c r="D3709" t="s">
        <v>3988</v>
      </c>
      <c r="E3709">
        <v>48</v>
      </c>
      <c r="F3709" t="s">
        <v>31</v>
      </c>
      <c r="G3709" t="s">
        <v>81</v>
      </c>
      <c r="H3709" t="s">
        <v>82</v>
      </c>
      <c r="I3709" t="s">
        <v>51</v>
      </c>
      <c r="J3709" t="s">
        <v>52</v>
      </c>
      <c r="K3709">
        <v>1</v>
      </c>
      <c r="L3709" s="2">
        <v>600</v>
      </c>
      <c r="M3709">
        <v>10</v>
      </c>
      <c r="N3709" s="2">
        <v>600</v>
      </c>
      <c r="O3709" s="2">
        <v>60</v>
      </c>
      <c r="P3709" s="2">
        <v>540</v>
      </c>
      <c r="Q3709" s="2">
        <v>377.24</v>
      </c>
      <c r="R3709" s="2">
        <v>162.76</v>
      </c>
      <c r="S3709" t="s">
        <v>64</v>
      </c>
      <c r="T3709" t="s">
        <v>222</v>
      </c>
      <c r="U3709" t="s">
        <v>38</v>
      </c>
      <c r="V3709" t="s">
        <v>39</v>
      </c>
      <c r="W3709" t="s">
        <v>137</v>
      </c>
      <c r="X3709" t="s">
        <v>41</v>
      </c>
      <c r="Y3709" t="s">
        <v>42</v>
      </c>
      <c r="Z3709" t="s">
        <v>43</v>
      </c>
      <c r="AA3709" t="s">
        <v>44</v>
      </c>
      <c r="AB3709" t="s">
        <v>44</v>
      </c>
    </row>
    <row r="3710" spans="1:28" x14ac:dyDescent="0.25">
      <c r="A3710" t="s">
        <v>7723</v>
      </c>
      <c r="B3710" s="1">
        <v>45592</v>
      </c>
      <c r="C3710" t="s">
        <v>1656</v>
      </c>
      <c r="D3710" t="s">
        <v>1657</v>
      </c>
      <c r="E3710">
        <v>28</v>
      </c>
      <c r="F3710" t="s">
        <v>111</v>
      </c>
      <c r="G3710" t="s">
        <v>81</v>
      </c>
      <c r="H3710" t="s">
        <v>82</v>
      </c>
      <c r="I3710" t="s">
        <v>51</v>
      </c>
      <c r="J3710" t="s">
        <v>52</v>
      </c>
      <c r="K3710">
        <v>1</v>
      </c>
      <c r="L3710" s="2">
        <v>600</v>
      </c>
      <c r="M3710">
        <v>10</v>
      </c>
      <c r="N3710" s="2">
        <v>600</v>
      </c>
      <c r="O3710" s="2">
        <v>60</v>
      </c>
      <c r="P3710" s="2">
        <v>540</v>
      </c>
      <c r="Q3710" s="2">
        <v>344.6</v>
      </c>
      <c r="R3710" s="2">
        <v>195.4</v>
      </c>
      <c r="S3710" t="s">
        <v>53</v>
      </c>
      <c r="T3710" t="s">
        <v>578</v>
      </c>
      <c r="U3710" t="s">
        <v>579</v>
      </c>
      <c r="V3710" t="s">
        <v>39</v>
      </c>
      <c r="W3710" t="s">
        <v>92</v>
      </c>
      <c r="X3710" t="s">
        <v>97</v>
      </c>
      <c r="Y3710" t="s">
        <v>56</v>
      </c>
      <c r="Z3710" t="s">
        <v>43</v>
      </c>
      <c r="AA3710" t="s">
        <v>68</v>
      </c>
      <c r="AB3710" t="s">
        <v>44</v>
      </c>
    </row>
    <row r="3711" spans="1:28" x14ac:dyDescent="0.25">
      <c r="A3711" t="s">
        <v>7724</v>
      </c>
      <c r="B3711" s="1">
        <v>45592</v>
      </c>
      <c r="C3711" t="s">
        <v>5375</v>
      </c>
      <c r="D3711" t="s">
        <v>5376</v>
      </c>
      <c r="E3711">
        <v>36</v>
      </c>
      <c r="F3711" t="s">
        <v>31</v>
      </c>
      <c r="G3711" t="s">
        <v>119</v>
      </c>
      <c r="H3711" t="s">
        <v>120</v>
      </c>
      <c r="I3711" t="s">
        <v>62</v>
      </c>
      <c r="J3711" t="s">
        <v>121</v>
      </c>
      <c r="K3711">
        <v>1</v>
      </c>
      <c r="L3711" s="2">
        <v>4800</v>
      </c>
      <c r="M3711">
        <v>10</v>
      </c>
      <c r="N3711" s="2">
        <v>4800</v>
      </c>
      <c r="O3711" s="2">
        <v>480</v>
      </c>
      <c r="P3711" s="2">
        <v>4320</v>
      </c>
      <c r="Q3711" s="2">
        <v>2828.9</v>
      </c>
      <c r="R3711" s="2">
        <v>1491.1</v>
      </c>
      <c r="S3711" t="s">
        <v>64</v>
      </c>
      <c r="T3711" t="s">
        <v>54</v>
      </c>
      <c r="U3711" t="s">
        <v>55</v>
      </c>
      <c r="V3711" t="s">
        <v>39</v>
      </c>
      <c r="W3711" t="s">
        <v>92</v>
      </c>
      <c r="X3711" t="s">
        <v>97</v>
      </c>
      <c r="Y3711" t="s">
        <v>56</v>
      </c>
      <c r="Z3711" t="s">
        <v>43</v>
      </c>
      <c r="AA3711" t="s">
        <v>44</v>
      </c>
      <c r="AB3711" t="s">
        <v>44</v>
      </c>
    </row>
    <row r="3712" spans="1:28" x14ac:dyDescent="0.25">
      <c r="A3712" t="s">
        <v>7725</v>
      </c>
      <c r="B3712" s="1">
        <v>45592</v>
      </c>
      <c r="C3712" t="s">
        <v>3526</v>
      </c>
      <c r="D3712" t="s">
        <v>3527</v>
      </c>
      <c r="E3712">
        <v>57</v>
      </c>
      <c r="F3712" t="s">
        <v>48</v>
      </c>
      <c r="G3712" t="s">
        <v>32</v>
      </c>
      <c r="H3712" t="s">
        <v>33</v>
      </c>
      <c r="I3712" t="s">
        <v>34</v>
      </c>
      <c r="J3712" t="s">
        <v>35</v>
      </c>
      <c r="K3712">
        <v>1</v>
      </c>
      <c r="L3712" s="2">
        <v>55000</v>
      </c>
      <c r="M3712">
        <v>5</v>
      </c>
      <c r="N3712" s="2">
        <v>55000</v>
      </c>
      <c r="O3712" s="2">
        <v>2750</v>
      </c>
      <c r="P3712" s="2">
        <v>52250</v>
      </c>
      <c r="Q3712" s="2">
        <v>39353.4</v>
      </c>
      <c r="R3712" s="2">
        <v>12896.6</v>
      </c>
      <c r="S3712" t="s">
        <v>64</v>
      </c>
      <c r="T3712" t="s">
        <v>96</v>
      </c>
      <c r="U3712" t="s">
        <v>96</v>
      </c>
      <c r="V3712" t="s">
        <v>39</v>
      </c>
      <c r="W3712" t="s">
        <v>83</v>
      </c>
      <c r="X3712" t="s">
        <v>67</v>
      </c>
      <c r="Y3712" t="s">
        <v>56</v>
      </c>
      <c r="Z3712" t="s">
        <v>223</v>
      </c>
      <c r="AA3712" t="s">
        <v>44</v>
      </c>
      <c r="AB3712" t="s">
        <v>44</v>
      </c>
    </row>
    <row r="3713" spans="1:28" x14ac:dyDescent="0.25">
      <c r="A3713" t="s">
        <v>7726</v>
      </c>
      <c r="B3713" s="1">
        <v>45592</v>
      </c>
      <c r="C3713" t="s">
        <v>6393</v>
      </c>
      <c r="D3713" t="s">
        <v>6394</v>
      </c>
      <c r="E3713">
        <v>20</v>
      </c>
      <c r="F3713" t="s">
        <v>31</v>
      </c>
      <c r="G3713" t="s">
        <v>148</v>
      </c>
      <c r="H3713" t="s">
        <v>149</v>
      </c>
      <c r="I3713" t="s">
        <v>74</v>
      </c>
      <c r="J3713" t="s">
        <v>130</v>
      </c>
      <c r="K3713">
        <v>3</v>
      </c>
      <c r="L3713" s="2">
        <v>3500</v>
      </c>
      <c r="M3713">
        <v>5</v>
      </c>
      <c r="N3713" s="2">
        <v>10500</v>
      </c>
      <c r="O3713" s="2">
        <v>525</v>
      </c>
      <c r="P3713" s="2">
        <v>9975</v>
      </c>
      <c r="Q3713" s="2">
        <v>7391.61</v>
      </c>
      <c r="R3713" s="2">
        <v>2583.39</v>
      </c>
      <c r="S3713" t="s">
        <v>53</v>
      </c>
      <c r="T3713" t="s">
        <v>407</v>
      </c>
      <c r="U3713" t="s">
        <v>408</v>
      </c>
      <c r="V3713" t="s">
        <v>39</v>
      </c>
      <c r="W3713" t="s">
        <v>92</v>
      </c>
      <c r="X3713" t="s">
        <v>97</v>
      </c>
      <c r="Y3713" t="s">
        <v>56</v>
      </c>
      <c r="Z3713" t="s">
        <v>43</v>
      </c>
      <c r="AA3713" t="s">
        <v>44</v>
      </c>
      <c r="AB3713" t="s">
        <v>44</v>
      </c>
    </row>
    <row r="3714" spans="1:28" x14ac:dyDescent="0.25">
      <c r="A3714" t="s">
        <v>7727</v>
      </c>
      <c r="B3714" s="1">
        <v>45592</v>
      </c>
      <c r="C3714" t="s">
        <v>6093</v>
      </c>
      <c r="D3714" t="s">
        <v>6094</v>
      </c>
      <c r="E3714">
        <v>24</v>
      </c>
      <c r="F3714" t="s">
        <v>48</v>
      </c>
      <c r="G3714" t="s">
        <v>318</v>
      </c>
      <c r="H3714" t="s">
        <v>319</v>
      </c>
      <c r="I3714" t="s">
        <v>34</v>
      </c>
      <c r="J3714" t="s">
        <v>190</v>
      </c>
      <c r="K3714">
        <v>1</v>
      </c>
      <c r="L3714" s="2">
        <v>2500</v>
      </c>
      <c r="M3714">
        <v>5</v>
      </c>
      <c r="N3714" s="2">
        <v>2500</v>
      </c>
      <c r="O3714" s="2">
        <v>125</v>
      </c>
      <c r="P3714" s="2">
        <v>2375</v>
      </c>
      <c r="Q3714" s="2">
        <v>1475.08</v>
      </c>
      <c r="R3714" s="2">
        <v>899.92</v>
      </c>
      <c r="S3714" t="s">
        <v>53</v>
      </c>
      <c r="T3714" t="s">
        <v>122</v>
      </c>
      <c r="U3714" t="s">
        <v>123</v>
      </c>
      <c r="V3714" t="s">
        <v>39</v>
      </c>
      <c r="W3714" t="s">
        <v>92</v>
      </c>
      <c r="X3714" t="s">
        <v>67</v>
      </c>
      <c r="Y3714" t="s">
        <v>56</v>
      </c>
      <c r="Z3714" t="s">
        <v>43</v>
      </c>
      <c r="AA3714" t="s">
        <v>44</v>
      </c>
      <c r="AB3714" t="s">
        <v>44</v>
      </c>
    </row>
    <row r="3715" spans="1:28" x14ac:dyDescent="0.25">
      <c r="A3715" t="s">
        <v>7728</v>
      </c>
      <c r="B3715" s="1">
        <v>45592</v>
      </c>
      <c r="C3715" t="s">
        <v>7729</v>
      </c>
      <c r="D3715" t="s">
        <v>7730</v>
      </c>
      <c r="E3715">
        <v>29</v>
      </c>
      <c r="F3715" t="s">
        <v>48</v>
      </c>
      <c r="G3715" t="s">
        <v>81</v>
      </c>
      <c r="H3715" t="s">
        <v>82</v>
      </c>
      <c r="I3715" t="s">
        <v>51</v>
      </c>
      <c r="J3715" t="s">
        <v>52</v>
      </c>
      <c r="K3715">
        <v>1</v>
      </c>
      <c r="L3715" s="2">
        <v>600</v>
      </c>
      <c r="M3715">
        <v>15</v>
      </c>
      <c r="N3715" s="2">
        <v>600</v>
      </c>
      <c r="O3715" s="2">
        <v>90</v>
      </c>
      <c r="P3715" s="2">
        <v>510</v>
      </c>
      <c r="Q3715" s="2">
        <v>343.77</v>
      </c>
      <c r="R3715" s="2">
        <v>166.23</v>
      </c>
      <c r="S3715" t="s">
        <v>64</v>
      </c>
      <c r="T3715" t="s">
        <v>578</v>
      </c>
      <c r="U3715" t="s">
        <v>579</v>
      </c>
      <c r="V3715" t="s">
        <v>39</v>
      </c>
      <c r="W3715" t="s">
        <v>137</v>
      </c>
      <c r="X3715" t="s">
        <v>97</v>
      </c>
      <c r="Y3715" t="s">
        <v>56</v>
      </c>
      <c r="Z3715" t="s">
        <v>43</v>
      </c>
      <c r="AA3715" t="s">
        <v>68</v>
      </c>
      <c r="AB3715" t="s">
        <v>44</v>
      </c>
    </row>
    <row r="3716" spans="1:28" x14ac:dyDescent="0.25">
      <c r="A3716" t="s">
        <v>7731</v>
      </c>
      <c r="B3716" s="1">
        <v>45592</v>
      </c>
      <c r="C3716" t="s">
        <v>7732</v>
      </c>
      <c r="D3716" t="s">
        <v>7733</v>
      </c>
      <c r="E3716">
        <v>41</v>
      </c>
      <c r="F3716" t="s">
        <v>48</v>
      </c>
      <c r="G3716" t="s">
        <v>238</v>
      </c>
      <c r="H3716" t="s">
        <v>239</v>
      </c>
      <c r="I3716" t="s">
        <v>62</v>
      </c>
      <c r="J3716" t="s">
        <v>63</v>
      </c>
      <c r="K3716">
        <v>1</v>
      </c>
      <c r="L3716" s="2">
        <v>6500</v>
      </c>
      <c r="M3716">
        <v>10</v>
      </c>
      <c r="N3716" s="2">
        <v>6500</v>
      </c>
      <c r="O3716" s="2">
        <v>650</v>
      </c>
      <c r="P3716" s="2">
        <v>5850</v>
      </c>
      <c r="Q3716" s="2">
        <v>3396.6</v>
      </c>
      <c r="R3716" s="2">
        <v>2453.4</v>
      </c>
      <c r="S3716" t="s">
        <v>64</v>
      </c>
      <c r="T3716" t="s">
        <v>114</v>
      </c>
      <c r="U3716" t="s">
        <v>115</v>
      </c>
      <c r="V3716" t="s">
        <v>39</v>
      </c>
      <c r="W3716" t="s">
        <v>66</v>
      </c>
      <c r="X3716" t="s">
        <v>97</v>
      </c>
      <c r="Y3716" t="s">
        <v>56</v>
      </c>
      <c r="Z3716" t="s">
        <v>43</v>
      </c>
      <c r="AA3716" t="s">
        <v>44</v>
      </c>
      <c r="AB3716" t="s">
        <v>44</v>
      </c>
    </row>
    <row r="3717" spans="1:28" x14ac:dyDescent="0.25">
      <c r="A3717" t="s">
        <v>7734</v>
      </c>
      <c r="B3717" s="1">
        <v>45592</v>
      </c>
      <c r="C3717" t="s">
        <v>4626</v>
      </c>
      <c r="D3717" t="s">
        <v>4627</v>
      </c>
      <c r="E3717">
        <v>55</v>
      </c>
      <c r="F3717" t="s">
        <v>31</v>
      </c>
      <c r="G3717" t="s">
        <v>101</v>
      </c>
      <c r="H3717" t="s">
        <v>102</v>
      </c>
      <c r="I3717" t="s">
        <v>103</v>
      </c>
      <c r="J3717" t="s">
        <v>104</v>
      </c>
      <c r="K3717">
        <v>3</v>
      </c>
      <c r="L3717" s="2">
        <v>1800</v>
      </c>
      <c r="M3717">
        <v>15</v>
      </c>
      <c r="N3717" s="2">
        <v>5400</v>
      </c>
      <c r="O3717" s="2">
        <v>810</v>
      </c>
      <c r="P3717" s="2">
        <v>4590</v>
      </c>
      <c r="Q3717" s="2">
        <v>2794.51</v>
      </c>
      <c r="R3717" s="2">
        <v>1795.49</v>
      </c>
      <c r="S3717" t="s">
        <v>36</v>
      </c>
      <c r="T3717" t="s">
        <v>290</v>
      </c>
      <c r="U3717" t="s">
        <v>291</v>
      </c>
      <c r="V3717" t="s">
        <v>39</v>
      </c>
      <c r="W3717" t="s">
        <v>40</v>
      </c>
      <c r="X3717" t="s">
        <v>41</v>
      </c>
      <c r="Y3717" t="s">
        <v>56</v>
      </c>
      <c r="Z3717" t="s">
        <v>43</v>
      </c>
      <c r="AA3717" t="s">
        <v>44</v>
      </c>
      <c r="AB3717" t="s">
        <v>44</v>
      </c>
    </row>
    <row r="3718" spans="1:28" x14ac:dyDescent="0.25">
      <c r="A3718" t="s">
        <v>7735</v>
      </c>
      <c r="B3718" s="1">
        <v>45592</v>
      </c>
      <c r="C3718" t="s">
        <v>1413</v>
      </c>
      <c r="D3718" t="s">
        <v>1414</v>
      </c>
      <c r="E3718">
        <v>29</v>
      </c>
      <c r="F3718" t="s">
        <v>111</v>
      </c>
      <c r="G3718" t="s">
        <v>158</v>
      </c>
      <c r="H3718" t="s">
        <v>159</v>
      </c>
      <c r="I3718" t="s">
        <v>51</v>
      </c>
      <c r="J3718" t="s">
        <v>52</v>
      </c>
      <c r="K3718">
        <v>1</v>
      </c>
      <c r="L3718" s="2">
        <v>650</v>
      </c>
      <c r="M3718">
        <v>25</v>
      </c>
      <c r="N3718" s="2">
        <v>650</v>
      </c>
      <c r="O3718" s="2">
        <v>162.5</v>
      </c>
      <c r="P3718" s="2">
        <v>487.5</v>
      </c>
      <c r="Q3718" s="2">
        <v>312.31</v>
      </c>
      <c r="R3718" s="2">
        <v>175.19</v>
      </c>
      <c r="S3718" t="s">
        <v>53</v>
      </c>
      <c r="T3718" t="s">
        <v>76</v>
      </c>
      <c r="U3718" t="s">
        <v>77</v>
      </c>
      <c r="V3718" t="s">
        <v>39</v>
      </c>
      <c r="W3718" t="s">
        <v>124</v>
      </c>
      <c r="X3718" t="s">
        <v>41</v>
      </c>
      <c r="Y3718" t="s">
        <v>42</v>
      </c>
      <c r="Z3718" t="s">
        <v>223</v>
      </c>
      <c r="AA3718" t="s">
        <v>44</v>
      </c>
      <c r="AB3718" t="s">
        <v>44</v>
      </c>
    </row>
    <row r="3719" spans="1:28" x14ac:dyDescent="0.25">
      <c r="A3719" t="s">
        <v>7736</v>
      </c>
      <c r="B3719" s="1">
        <v>45593</v>
      </c>
      <c r="C3719" t="s">
        <v>3992</v>
      </c>
      <c r="D3719" t="s">
        <v>3993</v>
      </c>
      <c r="E3719">
        <v>39</v>
      </c>
      <c r="F3719" t="s">
        <v>48</v>
      </c>
      <c r="G3719" t="s">
        <v>112</v>
      </c>
      <c r="H3719" t="s">
        <v>113</v>
      </c>
      <c r="I3719" t="s">
        <v>103</v>
      </c>
      <c r="J3719" t="s">
        <v>104</v>
      </c>
      <c r="K3719">
        <v>1</v>
      </c>
      <c r="L3719" s="2">
        <v>650</v>
      </c>
      <c r="M3719">
        <v>0</v>
      </c>
      <c r="N3719" s="2">
        <v>650</v>
      </c>
      <c r="O3719" s="2">
        <v>0</v>
      </c>
      <c r="P3719" s="2">
        <v>650</v>
      </c>
      <c r="Q3719" s="2">
        <v>430.77</v>
      </c>
      <c r="R3719" s="2">
        <v>219.23</v>
      </c>
      <c r="S3719" t="s">
        <v>64</v>
      </c>
      <c r="T3719" t="s">
        <v>578</v>
      </c>
      <c r="U3719" t="s">
        <v>579</v>
      </c>
      <c r="V3719" t="s">
        <v>39</v>
      </c>
      <c r="W3719" t="s">
        <v>92</v>
      </c>
      <c r="X3719" t="s">
        <v>41</v>
      </c>
      <c r="Y3719" t="s">
        <v>56</v>
      </c>
      <c r="Z3719" t="s">
        <v>223</v>
      </c>
      <c r="AA3719" t="s">
        <v>44</v>
      </c>
      <c r="AB3719" t="s">
        <v>44</v>
      </c>
    </row>
    <row r="3720" spans="1:28" x14ac:dyDescent="0.25">
      <c r="A3720" t="s">
        <v>7737</v>
      </c>
      <c r="B3720" s="1">
        <v>45593</v>
      </c>
      <c r="C3720" t="s">
        <v>851</v>
      </c>
      <c r="D3720" t="s">
        <v>852</v>
      </c>
      <c r="E3720">
        <v>58</v>
      </c>
      <c r="F3720" t="s">
        <v>111</v>
      </c>
      <c r="G3720" t="s">
        <v>285</v>
      </c>
      <c r="H3720" t="s">
        <v>286</v>
      </c>
      <c r="I3720" t="s">
        <v>34</v>
      </c>
      <c r="J3720" t="s">
        <v>121</v>
      </c>
      <c r="K3720">
        <v>1</v>
      </c>
      <c r="L3720" s="2">
        <v>3200</v>
      </c>
      <c r="M3720">
        <v>10</v>
      </c>
      <c r="N3720" s="2">
        <v>3200</v>
      </c>
      <c r="O3720" s="2">
        <v>320</v>
      </c>
      <c r="P3720" s="2">
        <v>2880</v>
      </c>
      <c r="Q3720" s="2">
        <v>2027.32</v>
      </c>
      <c r="R3720" s="2">
        <v>852.68</v>
      </c>
      <c r="S3720" t="s">
        <v>53</v>
      </c>
      <c r="T3720" t="s">
        <v>37</v>
      </c>
      <c r="U3720" t="s">
        <v>38</v>
      </c>
      <c r="V3720" t="s">
        <v>39</v>
      </c>
      <c r="W3720" t="s">
        <v>83</v>
      </c>
      <c r="X3720" t="s">
        <v>97</v>
      </c>
      <c r="Y3720" t="s">
        <v>56</v>
      </c>
      <c r="Z3720" t="s">
        <v>223</v>
      </c>
      <c r="AA3720" t="s">
        <v>44</v>
      </c>
      <c r="AB3720" t="s">
        <v>44</v>
      </c>
    </row>
    <row r="3721" spans="1:28" x14ac:dyDescent="0.25">
      <c r="A3721" t="s">
        <v>7738</v>
      </c>
      <c r="B3721" s="1">
        <v>45593</v>
      </c>
      <c r="C3721" t="s">
        <v>5099</v>
      </c>
      <c r="D3721" t="s">
        <v>5100</v>
      </c>
      <c r="E3721">
        <v>33</v>
      </c>
      <c r="F3721" t="s">
        <v>48</v>
      </c>
      <c r="G3721" t="s">
        <v>141</v>
      </c>
      <c r="H3721" t="s">
        <v>142</v>
      </c>
      <c r="I3721" t="s">
        <v>74</v>
      </c>
      <c r="J3721" t="s">
        <v>143</v>
      </c>
      <c r="K3721">
        <v>3</v>
      </c>
      <c r="L3721" s="2">
        <v>900</v>
      </c>
      <c r="M3721">
        <v>15</v>
      </c>
      <c r="N3721" s="2">
        <v>2700</v>
      </c>
      <c r="O3721" s="2">
        <v>405</v>
      </c>
      <c r="P3721" s="2">
        <v>2295</v>
      </c>
      <c r="Q3721" s="2">
        <v>1564.2</v>
      </c>
      <c r="R3721" s="2">
        <v>730.8</v>
      </c>
      <c r="S3721" t="s">
        <v>53</v>
      </c>
      <c r="T3721" t="s">
        <v>65</v>
      </c>
      <c r="U3721" t="s">
        <v>65</v>
      </c>
      <c r="V3721" t="s">
        <v>39</v>
      </c>
      <c r="W3721" t="s">
        <v>92</v>
      </c>
      <c r="X3721" t="s">
        <v>97</v>
      </c>
      <c r="Y3721" t="s">
        <v>56</v>
      </c>
      <c r="Z3721" t="s">
        <v>43</v>
      </c>
      <c r="AA3721" t="s">
        <v>44</v>
      </c>
      <c r="AB3721" t="s">
        <v>44</v>
      </c>
    </row>
    <row r="3722" spans="1:28" x14ac:dyDescent="0.25">
      <c r="A3722" t="s">
        <v>7739</v>
      </c>
      <c r="B3722" s="1">
        <v>45593</v>
      </c>
      <c r="C3722" t="s">
        <v>5375</v>
      </c>
      <c r="D3722" t="s">
        <v>5376</v>
      </c>
      <c r="E3722">
        <v>39</v>
      </c>
      <c r="F3722" t="s">
        <v>31</v>
      </c>
      <c r="G3722" t="s">
        <v>158</v>
      </c>
      <c r="H3722" t="s">
        <v>159</v>
      </c>
      <c r="I3722" t="s">
        <v>51</v>
      </c>
      <c r="J3722" t="s">
        <v>52</v>
      </c>
      <c r="K3722">
        <v>1</v>
      </c>
      <c r="L3722" s="2">
        <v>650</v>
      </c>
      <c r="M3722">
        <v>30</v>
      </c>
      <c r="N3722" s="2">
        <v>650</v>
      </c>
      <c r="O3722" s="2">
        <v>195</v>
      </c>
      <c r="P3722" s="2">
        <v>455</v>
      </c>
      <c r="Q3722" s="2">
        <v>290.58</v>
      </c>
      <c r="R3722" s="2">
        <v>164.42</v>
      </c>
      <c r="S3722" t="s">
        <v>36</v>
      </c>
      <c r="T3722" t="s">
        <v>263</v>
      </c>
      <c r="U3722" t="s">
        <v>91</v>
      </c>
      <c r="V3722" t="s">
        <v>39</v>
      </c>
      <c r="W3722" t="s">
        <v>124</v>
      </c>
      <c r="X3722" t="s">
        <v>41</v>
      </c>
      <c r="Y3722" t="s">
        <v>42</v>
      </c>
      <c r="Z3722" t="s">
        <v>43</v>
      </c>
      <c r="AA3722" t="s">
        <v>44</v>
      </c>
      <c r="AB3722" t="s">
        <v>44</v>
      </c>
    </row>
    <row r="3723" spans="1:28" x14ac:dyDescent="0.25">
      <c r="A3723" t="s">
        <v>7740</v>
      </c>
      <c r="B3723" s="1">
        <v>45593</v>
      </c>
      <c r="C3723" t="s">
        <v>6062</v>
      </c>
      <c r="D3723" t="s">
        <v>6063</v>
      </c>
      <c r="E3723">
        <v>58</v>
      </c>
      <c r="F3723" t="s">
        <v>48</v>
      </c>
      <c r="G3723" t="s">
        <v>119</v>
      </c>
      <c r="H3723" t="s">
        <v>120</v>
      </c>
      <c r="I3723" t="s">
        <v>62</v>
      </c>
      <c r="J3723" t="s">
        <v>121</v>
      </c>
      <c r="K3723">
        <v>2</v>
      </c>
      <c r="L3723" s="2">
        <v>4800</v>
      </c>
      <c r="M3723">
        <v>5</v>
      </c>
      <c r="N3723" s="2">
        <v>9600</v>
      </c>
      <c r="O3723" s="2">
        <v>480</v>
      </c>
      <c r="P3723" s="2">
        <v>9120</v>
      </c>
      <c r="Q3723" s="2">
        <v>6212.8</v>
      </c>
      <c r="R3723" s="2">
        <v>2907.2</v>
      </c>
      <c r="S3723" t="s">
        <v>64</v>
      </c>
      <c r="T3723" t="s">
        <v>275</v>
      </c>
      <c r="U3723" t="s">
        <v>123</v>
      </c>
      <c r="V3723" t="s">
        <v>39</v>
      </c>
      <c r="W3723" t="s">
        <v>83</v>
      </c>
      <c r="X3723" t="s">
        <v>97</v>
      </c>
      <c r="Y3723" t="s">
        <v>56</v>
      </c>
      <c r="Z3723" t="s">
        <v>43</v>
      </c>
      <c r="AA3723" t="s">
        <v>44</v>
      </c>
      <c r="AB3723" t="s">
        <v>44</v>
      </c>
    </row>
    <row r="3724" spans="1:28" x14ac:dyDescent="0.25">
      <c r="A3724" t="s">
        <v>7741</v>
      </c>
      <c r="B3724" s="1">
        <v>45593</v>
      </c>
      <c r="C3724" t="s">
        <v>7742</v>
      </c>
      <c r="D3724" t="s">
        <v>7743</v>
      </c>
      <c r="E3724">
        <v>36</v>
      </c>
      <c r="F3724" t="s">
        <v>48</v>
      </c>
      <c r="G3724" t="s">
        <v>202</v>
      </c>
      <c r="H3724" t="s">
        <v>203</v>
      </c>
      <c r="I3724" t="s">
        <v>103</v>
      </c>
      <c r="J3724" t="s">
        <v>104</v>
      </c>
      <c r="K3724">
        <v>4</v>
      </c>
      <c r="L3724" s="2">
        <v>550</v>
      </c>
      <c r="M3724">
        <v>0</v>
      </c>
      <c r="N3724" s="2">
        <v>2200</v>
      </c>
      <c r="O3724" s="2">
        <v>0</v>
      </c>
      <c r="P3724" s="2">
        <v>2200</v>
      </c>
      <c r="Q3724" s="2">
        <v>1542.74</v>
      </c>
      <c r="R3724" s="2">
        <v>657.26</v>
      </c>
      <c r="S3724" t="s">
        <v>53</v>
      </c>
      <c r="T3724" t="s">
        <v>37</v>
      </c>
      <c r="U3724" t="s">
        <v>38</v>
      </c>
      <c r="V3724" t="s">
        <v>39</v>
      </c>
      <c r="W3724" t="s">
        <v>40</v>
      </c>
      <c r="X3724" t="s">
        <v>97</v>
      </c>
      <c r="Y3724" t="s">
        <v>42</v>
      </c>
      <c r="Z3724" t="s">
        <v>43</v>
      </c>
      <c r="AA3724" t="s">
        <v>44</v>
      </c>
      <c r="AB3724" t="s">
        <v>44</v>
      </c>
    </row>
    <row r="3725" spans="1:28" x14ac:dyDescent="0.25">
      <c r="A3725" t="s">
        <v>7744</v>
      </c>
      <c r="B3725" s="1">
        <v>45593</v>
      </c>
      <c r="C3725" t="s">
        <v>3143</v>
      </c>
      <c r="D3725" t="s">
        <v>3144</v>
      </c>
      <c r="E3725">
        <v>32</v>
      </c>
      <c r="F3725" t="s">
        <v>111</v>
      </c>
      <c r="G3725" t="s">
        <v>280</v>
      </c>
      <c r="H3725" t="s">
        <v>281</v>
      </c>
      <c r="I3725" t="s">
        <v>62</v>
      </c>
      <c r="J3725" t="s">
        <v>190</v>
      </c>
      <c r="K3725">
        <v>3</v>
      </c>
      <c r="L3725" s="2">
        <v>700</v>
      </c>
      <c r="M3725">
        <v>0</v>
      </c>
      <c r="N3725" s="2">
        <v>2100</v>
      </c>
      <c r="O3725" s="2">
        <v>0</v>
      </c>
      <c r="P3725" s="2">
        <v>2100</v>
      </c>
      <c r="Q3725" s="2">
        <v>1451.5</v>
      </c>
      <c r="R3725" s="2">
        <v>648.5</v>
      </c>
      <c r="S3725" t="s">
        <v>53</v>
      </c>
      <c r="T3725" t="s">
        <v>65</v>
      </c>
      <c r="U3725" t="s">
        <v>65</v>
      </c>
      <c r="V3725" t="s">
        <v>39</v>
      </c>
      <c r="W3725" t="s">
        <v>66</v>
      </c>
      <c r="X3725" t="s">
        <v>41</v>
      </c>
      <c r="Y3725" t="s">
        <v>56</v>
      </c>
      <c r="Z3725" t="s">
        <v>43</v>
      </c>
      <c r="AA3725" t="s">
        <v>44</v>
      </c>
      <c r="AB3725" t="s">
        <v>44</v>
      </c>
    </row>
    <row r="3726" spans="1:28" x14ac:dyDescent="0.25">
      <c r="A3726" t="s">
        <v>7745</v>
      </c>
      <c r="B3726" s="1">
        <v>45593</v>
      </c>
      <c r="C3726" t="s">
        <v>2336</v>
      </c>
      <c r="D3726" t="s">
        <v>2337</v>
      </c>
      <c r="E3726">
        <v>44</v>
      </c>
      <c r="F3726" t="s">
        <v>111</v>
      </c>
      <c r="G3726" t="s">
        <v>217</v>
      </c>
      <c r="H3726" t="s">
        <v>218</v>
      </c>
      <c r="I3726" t="s">
        <v>34</v>
      </c>
      <c r="J3726" t="s">
        <v>130</v>
      </c>
      <c r="K3726">
        <v>1</v>
      </c>
      <c r="L3726" s="2">
        <v>28000</v>
      </c>
      <c r="M3726">
        <v>20</v>
      </c>
      <c r="N3726" s="2">
        <v>28000</v>
      </c>
      <c r="O3726" s="2">
        <v>5600</v>
      </c>
      <c r="P3726" s="2">
        <v>22400</v>
      </c>
      <c r="Q3726" s="2">
        <v>17077.29</v>
      </c>
      <c r="R3726" s="2">
        <v>5322.71</v>
      </c>
      <c r="S3726" t="s">
        <v>53</v>
      </c>
      <c r="T3726" t="s">
        <v>578</v>
      </c>
      <c r="U3726" t="s">
        <v>579</v>
      </c>
      <c r="V3726" t="s">
        <v>39</v>
      </c>
      <c r="W3726" t="s">
        <v>40</v>
      </c>
      <c r="X3726" t="s">
        <v>41</v>
      </c>
      <c r="Y3726" t="s">
        <v>56</v>
      </c>
      <c r="Z3726" t="s">
        <v>43</v>
      </c>
      <c r="AA3726" t="s">
        <v>44</v>
      </c>
      <c r="AB3726" t="s">
        <v>44</v>
      </c>
    </row>
    <row r="3727" spans="1:28" x14ac:dyDescent="0.25">
      <c r="A3727" t="s">
        <v>7746</v>
      </c>
      <c r="B3727" s="1">
        <v>45593</v>
      </c>
      <c r="C3727" t="s">
        <v>6313</v>
      </c>
      <c r="D3727" t="s">
        <v>6314</v>
      </c>
      <c r="E3727">
        <v>32</v>
      </c>
      <c r="F3727" t="s">
        <v>31</v>
      </c>
      <c r="G3727" t="s">
        <v>148</v>
      </c>
      <c r="H3727" t="s">
        <v>149</v>
      </c>
      <c r="I3727" t="s">
        <v>74</v>
      </c>
      <c r="J3727" t="s">
        <v>130</v>
      </c>
      <c r="K3727">
        <v>2</v>
      </c>
      <c r="L3727" s="2">
        <v>3500</v>
      </c>
      <c r="M3727">
        <v>15</v>
      </c>
      <c r="N3727" s="2">
        <v>7000</v>
      </c>
      <c r="O3727" s="2">
        <v>1050</v>
      </c>
      <c r="P3727" s="2">
        <v>5950</v>
      </c>
      <c r="Q3727" s="2">
        <v>3918.97</v>
      </c>
      <c r="R3727" s="2">
        <v>2031.03</v>
      </c>
      <c r="S3727" t="s">
        <v>53</v>
      </c>
      <c r="T3727" t="s">
        <v>398</v>
      </c>
      <c r="U3727" t="s">
        <v>399</v>
      </c>
      <c r="V3727" t="s">
        <v>39</v>
      </c>
      <c r="W3727" t="s">
        <v>66</v>
      </c>
      <c r="X3727" t="s">
        <v>41</v>
      </c>
      <c r="Y3727" t="s">
        <v>42</v>
      </c>
      <c r="Z3727" t="s">
        <v>43</v>
      </c>
      <c r="AA3727" t="s">
        <v>44</v>
      </c>
      <c r="AB3727" t="s">
        <v>44</v>
      </c>
    </row>
    <row r="3728" spans="1:28" x14ac:dyDescent="0.25">
      <c r="A3728" t="s">
        <v>7747</v>
      </c>
      <c r="B3728" s="1">
        <v>45593</v>
      </c>
      <c r="C3728" t="s">
        <v>1500</v>
      </c>
      <c r="D3728" t="s">
        <v>1501</v>
      </c>
      <c r="E3728">
        <v>48</v>
      </c>
      <c r="F3728" t="s">
        <v>31</v>
      </c>
      <c r="G3728" t="s">
        <v>134</v>
      </c>
      <c r="H3728" t="s">
        <v>135</v>
      </c>
      <c r="I3728" t="s">
        <v>62</v>
      </c>
      <c r="J3728" t="s">
        <v>130</v>
      </c>
      <c r="K3728">
        <v>1</v>
      </c>
      <c r="L3728" s="2">
        <v>8500</v>
      </c>
      <c r="M3728">
        <v>25</v>
      </c>
      <c r="N3728" s="2">
        <v>8500</v>
      </c>
      <c r="O3728" s="2">
        <v>2125</v>
      </c>
      <c r="P3728" s="2">
        <v>6375</v>
      </c>
      <c r="Q3728" s="2">
        <v>4449.8500000000004</v>
      </c>
      <c r="R3728" s="2">
        <v>1925.15</v>
      </c>
      <c r="S3728" t="s">
        <v>53</v>
      </c>
      <c r="T3728" t="s">
        <v>578</v>
      </c>
      <c r="U3728" t="s">
        <v>579</v>
      </c>
      <c r="V3728" t="s">
        <v>39</v>
      </c>
      <c r="W3728" t="s">
        <v>92</v>
      </c>
      <c r="X3728" t="s">
        <v>97</v>
      </c>
      <c r="Y3728" t="s">
        <v>84</v>
      </c>
      <c r="Z3728" t="s">
        <v>43</v>
      </c>
      <c r="AA3728" t="s">
        <v>44</v>
      </c>
      <c r="AB3728" t="s">
        <v>44</v>
      </c>
    </row>
    <row r="3729" spans="1:28" x14ac:dyDescent="0.25">
      <c r="A3729" t="s">
        <v>7748</v>
      </c>
      <c r="B3729" s="1">
        <v>45594</v>
      </c>
      <c r="C3729" t="s">
        <v>7749</v>
      </c>
      <c r="D3729" t="s">
        <v>7750</v>
      </c>
      <c r="E3729">
        <v>47</v>
      </c>
      <c r="F3729" t="s">
        <v>48</v>
      </c>
      <c r="G3729" t="s">
        <v>273</v>
      </c>
      <c r="H3729" t="s">
        <v>274</v>
      </c>
      <c r="I3729" t="s">
        <v>51</v>
      </c>
      <c r="J3729" t="s">
        <v>52</v>
      </c>
      <c r="K3729">
        <v>5</v>
      </c>
      <c r="L3729" s="2">
        <v>250</v>
      </c>
      <c r="M3729">
        <v>20</v>
      </c>
      <c r="N3729" s="2">
        <v>1250</v>
      </c>
      <c r="O3729" s="2">
        <v>250</v>
      </c>
      <c r="P3729" s="2">
        <v>1000</v>
      </c>
      <c r="Q3729" s="2">
        <v>653.86</v>
      </c>
      <c r="R3729" s="2">
        <v>346.14</v>
      </c>
      <c r="S3729" t="s">
        <v>64</v>
      </c>
      <c r="T3729" t="s">
        <v>578</v>
      </c>
      <c r="U3729" t="s">
        <v>579</v>
      </c>
      <c r="V3729" t="s">
        <v>39</v>
      </c>
      <c r="W3729" t="s">
        <v>40</v>
      </c>
      <c r="X3729" t="s">
        <v>67</v>
      </c>
      <c r="Y3729" t="s">
        <v>84</v>
      </c>
      <c r="Z3729" t="s">
        <v>223</v>
      </c>
      <c r="AA3729" t="s">
        <v>44</v>
      </c>
      <c r="AB3729" t="s">
        <v>44</v>
      </c>
    </row>
    <row r="3730" spans="1:28" x14ac:dyDescent="0.25">
      <c r="A3730" t="s">
        <v>7751</v>
      </c>
      <c r="B3730" s="1">
        <v>45594</v>
      </c>
      <c r="C3730" t="s">
        <v>3992</v>
      </c>
      <c r="D3730" t="s">
        <v>3993</v>
      </c>
      <c r="E3730">
        <v>57</v>
      </c>
      <c r="F3730" t="s">
        <v>111</v>
      </c>
      <c r="G3730" t="s">
        <v>158</v>
      </c>
      <c r="H3730" t="s">
        <v>159</v>
      </c>
      <c r="I3730" t="s">
        <v>51</v>
      </c>
      <c r="J3730" t="s">
        <v>52</v>
      </c>
      <c r="K3730">
        <v>1</v>
      </c>
      <c r="L3730" s="2">
        <v>650</v>
      </c>
      <c r="M3730">
        <v>20</v>
      </c>
      <c r="N3730" s="2">
        <v>650</v>
      </c>
      <c r="O3730" s="2">
        <v>130</v>
      </c>
      <c r="P3730" s="2">
        <v>520</v>
      </c>
      <c r="Q3730" s="2">
        <v>310.20999999999998</v>
      </c>
      <c r="R3730" s="2">
        <v>209.79</v>
      </c>
      <c r="S3730" t="s">
        <v>53</v>
      </c>
      <c r="T3730" t="s">
        <v>96</v>
      </c>
      <c r="U3730" t="s">
        <v>96</v>
      </c>
      <c r="V3730" t="s">
        <v>39</v>
      </c>
      <c r="W3730" t="s">
        <v>66</v>
      </c>
      <c r="X3730" t="s">
        <v>97</v>
      </c>
      <c r="Y3730" t="s">
        <v>56</v>
      </c>
      <c r="Z3730" t="s">
        <v>43</v>
      </c>
      <c r="AA3730" t="s">
        <v>68</v>
      </c>
      <c r="AB3730" t="s">
        <v>68</v>
      </c>
    </row>
    <row r="3731" spans="1:28" x14ac:dyDescent="0.25">
      <c r="A3731" t="s">
        <v>7752</v>
      </c>
      <c r="B3731" s="1">
        <v>45594</v>
      </c>
      <c r="C3731" t="s">
        <v>2342</v>
      </c>
      <c r="D3731" t="s">
        <v>2343</v>
      </c>
      <c r="E3731">
        <v>32</v>
      </c>
      <c r="F3731" t="s">
        <v>48</v>
      </c>
      <c r="G3731" t="s">
        <v>207</v>
      </c>
      <c r="H3731" t="s">
        <v>208</v>
      </c>
      <c r="I3731" t="s">
        <v>34</v>
      </c>
      <c r="J3731" t="s">
        <v>143</v>
      </c>
      <c r="K3731">
        <v>2</v>
      </c>
      <c r="L3731" s="2">
        <v>18000</v>
      </c>
      <c r="M3731">
        <v>15</v>
      </c>
      <c r="N3731" s="2">
        <v>36000</v>
      </c>
      <c r="O3731" s="2">
        <v>5400</v>
      </c>
      <c r="P3731" s="2">
        <v>30600</v>
      </c>
      <c r="Q3731" s="2">
        <v>18576.45</v>
      </c>
      <c r="R3731" s="2">
        <v>12023.55</v>
      </c>
      <c r="S3731" t="s">
        <v>64</v>
      </c>
      <c r="T3731" t="s">
        <v>90</v>
      </c>
      <c r="U3731" t="s">
        <v>91</v>
      </c>
      <c r="V3731" t="s">
        <v>39</v>
      </c>
      <c r="W3731" t="s">
        <v>66</v>
      </c>
      <c r="X3731" t="s">
        <v>41</v>
      </c>
      <c r="Y3731" t="s">
        <v>84</v>
      </c>
      <c r="Z3731" t="s">
        <v>43</v>
      </c>
      <c r="AA3731" t="s">
        <v>44</v>
      </c>
      <c r="AB3731" t="s">
        <v>44</v>
      </c>
    </row>
    <row r="3732" spans="1:28" x14ac:dyDescent="0.25">
      <c r="A3732" t="s">
        <v>7753</v>
      </c>
      <c r="B3732" s="1">
        <v>45594</v>
      </c>
      <c r="C3732" t="s">
        <v>7754</v>
      </c>
      <c r="D3732" t="s">
        <v>7755</v>
      </c>
      <c r="E3732">
        <v>50</v>
      </c>
      <c r="F3732" t="s">
        <v>48</v>
      </c>
      <c r="G3732" t="s">
        <v>176</v>
      </c>
      <c r="H3732" t="s">
        <v>177</v>
      </c>
      <c r="I3732" t="s">
        <v>34</v>
      </c>
      <c r="J3732" t="s">
        <v>35</v>
      </c>
      <c r="K3732">
        <v>4</v>
      </c>
      <c r="L3732" s="2">
        <v>6500</v>
      </c>
      <c r="M3732">
        <v>10</v>
      </c>
      <c r="N3732" s="2">
        <v>26000</v>
      </c>
      <c r="O3732" s="2">
        <v>2600</v>
      </c>
      <c r="P3732" s="2">
        <v>23400</v>
      </c>
      <c r="Q3732" s="2">
        <v>13635.2</v>
      </c>
      <c r="R3732" s="2">
        <v>9764.7999999999993</v>
      </c>
      <c r="S3732" t="s">
        <v>53</v>
      </c>
      <c r="T3732" t="s">
        <v>407</v>
      </c>
      <c r="U3732" t="s">
        <v>408</v>
      </c>
      <c r="V3732" t="s">
        <v>39</v>
      </c>
      <c r="W3732" t="s">
        <v>83</v>
      </c>
      <c r="X3732" t="s">
        <v>41</v>
      </c>
      <c r="Y3732" t="s">
        <v>56</v>
      </c>
      <c r="Z3732" t="s">
        <v>43</v>
      </c>
      <c r="AA3732" t="s">
        <v>44</v>
      </c>
      <c r="AB3732" t="s">
        <v>44</v>
      </c>
    </row>
    <row r="3733" spans="1:28" x14ac:dyDescent="0.25">
      <c r="A3733" t="s">
        <v>7756</v>
      </c>
      <c r="B3733" s="1">
        <v>45594</v>
      </c>
      <c r="C3733" t="s">
        <v>7757</v>
      </c>
      <c r="D3733" t="s">
        <v>7758</v>
      </c>
      <c r="E3733">
        <v>44</v>
      </c>
      <c r="F3733" t="s">
        <v>48</v>
      </c>
      <c r="G3733" t="s">
        <v>273</v>
      </c>
      <c r="H3733" t="s">
        <v>274</v>
      </c>
      <c r="I3733" t="s">
        <v>51</v>
      </c>
      <c r="J3733" t="s">
        <v>52</v>
      </c>
      <c r="K3733">
        <v>1</v>
      </c>
      <c r="L3733" s="2">
        <v>250</v>
      </c>
      <c r="M3733">
        <v>0</v>
      </c>
      <c r="N3733" s="2">
        <v>250</v>
      </c>
      <c r="O3733" s="2">
        <v>0</v>
      </c>
      <c r="P3733" s="2">
        <v>250</v>
      </c>
      <c r="Q3733" s="2">
        <v>176.6</v>
      </c>
      <c r="R3733" s="2">
        <v>73.400000000000006</v>
      </c>
      <c r="S3733" t="s">
        <v>36</v>
      </c>
      <c r="T3733" t="s">
        <v>178</v>
      </c>
      <c r="U3733" t="s">
        <v>154</v>
      </c>
      <c r="V3733" t="s">
        <v>39</v>
      </c>
      <c r="W3733" t="s">
        <v>124</v>
      </c>
      <c r="X3733" t="s">
        <v>97</v>
      </c>
      <c r="Y3733" t="s">
        <v>56</v>
      </c>
      <c r="Z3733" t="s">
        <v>107</v>
      </c>
      <c r="AA3733" t="s">
        <v>44</v>
      </c>
      <c r="AB3733" t="s">
        <v>44</v>
      </c>
    </row>
    <row r="3734" spans="1:28" x14ac:dyDescent="0.25">
      <c r="A3734" t="s">
        <v>7759</v>
      </c>
      <c r="B3734" s="1">
        <v>45594</v>
      </c>
      <c r="C3734" t="s">
        <v>700</v>
      </c>
      <c r="D3734" t="s">
        <v>701</v>
      </c>
      <c r="E3734">
        <v>51</v>
      </c>
      <c r="F3734" t="s">
        <v>31</v>
      </c>
      <c r="G3734" t="s">
        <v>168</v>
      </c>
      <c r="H3734" t="s">
        <v>169</v>
      </c>
      <c r="I3734" t="s">
        <v>62</v>
      </c>
      <c r="J3734" t="s">
        <v>143</v>
      </c>
      <c r="K3734">
        <v>1</v>
      </c>
      <c r="L3734" s="2">
        <v>1800</v>
      </c>
      <c r="M3734">
        <v>15</v>
      </c>
      <c r="N3734" s="2">
        <v>1800</v>
      </c>
      <c r="O3734" s="2">
        <v>270</v>
      </c>
      <c r="P3734" s="2">
        <v>1530</v>
      </c>
      <c r="Q3734" s="2">
        <v>1136.53</v>
      </c>
      <c r="R3734" s="2">
        <v>393.47</v>
      </c>
      <c r="S3734" t="s">
        <v>53</v>
      </c>
      <c r="T3734" t="s">
        <v>578</v>
      </c>
      <c r="U3734" t="s">
        <v>579</v>
      </c>
      <c r="V3734" t="s">
        <v>39</v>
      </c>
      <c r="W3734" t="s">
        <v>92</v>
      </c>
      <c r="X3734" t="s">
        <v>41</v>
      </c>
      <c r="Y3734" t="s">
        <v>56</v>
      </c>
      <c r="Z3734" t="s">
        <v>223</v>
      </c>
      <c r="AA3734" t="s">
        <v>44</v>
      </c>
      <c r="AB3734" t="s">
        <v>44</v>
      </c>
    </row>
    <row r="3735" spans="1:28" x14ac:dyDescent="0.25">
      <c r="A3735" t="s">
        <v>7760</v>
      </c>
      <c r="B3735" s="1">
        <v>45594</v>
      </c>
      <c r="C3735" t="s">
        <v>1198</v>
      </c>
      <c r="D3735" t="s">
        <v>1199</v>
      </c>
      <c r="E3735">
        <v>43</v>
      </c>
      <c r="F3735" t="s">
        <v>31</v>
      </c>
      <c r="G3735" t="s">
        <v>197</v>
      </c>
      <c r="H3735" t="s">
        <v>198</v>
      </c>
      <c r="I3735" t="s">
        <v>74</v>
      </c>
      <c r="J3735" t="s">
        <v>75</v>
      </c>
      <c r="K3735">
        <v>1</v>
      </c>
      <c r="L3735" s="2">
        <v>2600</v>
      </c>
      <c r="M3735">
        <v>20</v>
      </c>
      <c r="N3735" s="2">
        <v>2600</v>
      </c>
      <c r="O3735" s="2">
        <v>520</v>
      </c>
      <c r="P3735" s="2">
        <v>2080</v>
      </c>
      <c r="Q3735" s="2">
        <v>1173.48</v>
      </c>
      <c r="R3735" s="2">
        <v>906.52</v>
      </c>
      <c r="S3735" t="s">
        <v>64</v>
      </c>
      <c r="T3735" t="s">
        <v>407</v>
      </c>
      <c r="U3735" t="s">
        <v>408</v>
      </c>
      <c r="V3735" t="s">
        <v>39</v>
      </c>
      <c r="W3735" t="s">
        <v>83</v>
      </c>
      <c r="X3735" t="s">
        <v>67</v>
      </c>
      <c r="Y3735" t="s">
        <v>42</v>
      </c>
      <c r="Z3735" t="s">
        <v>43</v>
      </c>
      <c r="AA3735" t="s">
        <v>44</v>
      </c>
      <c r="AB3735" t="s">
        <v>44</v>
      </c>
    </row>
    <row r="3736" spans="1:28" x14ac:dyDescent="0.25">
      <c r="A3736" t="s">
        <v>7761</v>
      </c>
      <c r="B3736" s="1">
        <v>45594</v>
      </c>
      <c r="C3736" t="s">
        <v>1192</v>
      </c>
      <c r="D3736" t="s">
        <v>1193</v>
      </c>
      <c r="E3736">
        <v>21</v>
      </c>
      <c r="F3736" t="s">
        <v>31</v>
      </c>
      <c r="G3736" t="s">
        <v>119</v>
      </c>
      <c r="H3736" t="s">
        <v>120</v>
      </c>
      <c r="I3736" t="s">
        <v>62</v>
      </c>
      <c r="J3736" t="s">
        <v>121</v>
      </c>
      <c r="K3736">
        <v>2</v>
      </c>
      <c r="L3736" s="2">
        <v>4800</v>
      </c>
      <c r="M3736">
        <v>0</v>
      </c>
      <c r="N3736" s="2">
        <v>9600</v>
      </c>
      <c r="O3736" s="2">
        <v>0</v>
      </c>
      <c r="P3736" s="2">
        <v>9600</v>
      </c>
      <c r="Q3736" s="2">
        <v>6173.34</v>
      </c>
      <c r="R3736" s="2">
        <v>3426.66</v>
      </c>
      <c r="S3736" t="s">
        <v>36</v>
      </c>
      <c r="T3736" t="s">
        <v>54</v>
      </c>
      <c r="U3736" t="s">
        <v>55</v>
      </c>
      <c r="V3736" t="s">
        <v>39</v>
      </c>
      <c r="W3736" t="s">
        <v>66</v>
      </c>
      <c r="X3736" t="s">
        <v>97</v>
      </c>
      <c r="Y3736" t="s">
        <v>56</v>
      </c>
      <c r="Z3736" t="s">
        <v>43</v>
      </c>
      <c r="AA3736" t="s">
        <v>44</v>
      </c>
      <c r="AB3736" t="s">
        <v>44</v>
      </c>
    </row>
    <row r="3737" spans="1:28" x14ac:dyDescent="0.25">
      <c r="A3737" t="s">
        <v>7762</v>
      </c>
      <c r="B3737" s="1">
        <v>45594</v>
      </c>
      <c r="C3737" t="s">
        <v>7763</v>
      </c>
      <c r="D3737" t="s">
        <v>7764</v>
      </c>
      <c r="E3737">
        <v>21</v>
      </c>
      <c r="F3737" t="s">
        <v>48</v>
      </c>
      <c r="G3737" t="s">
        <v>280</v>
      </c>
      <c r="H3737" t="s">
        <v>281</v>
      </c>
      <c r="I3737" t="s">
        <v>62</v>
      </c>
      <c r="J3737" t="s">
        <v>190</v>
      </c>
      <c r="K3737">
        <v>2</v>
      </c>
      <c r="L3737" s="2">
        <v>700</v>
      </c>
      <c r="M3737">
        <v>25</v>
      </c>
      <c r="N3737" s="2">
        <v>1400</v>
      </c>
      <c r="O3737" s="2">
        <v>350</v>
      </c>
      <c r="P3737" s="2">
        <v>1050</v>
      </c>
      <c r="Q3737" s="2">
        <v>810.26</v>
      </c>
      <c r="R3737" s="2">
        <v>239.74</v>
      </c>
      <c r="S3737" t="s">
        <v>53</v>
      </c>
      <c r="T3737" t="s">
        <v>275</v>
      </c>
      <c r="U3737" t="s">
        <v>123</v>
      </c>
      <c r="V3737" t="s">
        <v>39</v>
      </c>
      <c r="W3737" t="s">
        <v>40</v>
      </c>
      <c r="X3737" t="s">
        <v>41</v>
      </c>
      <c r="Y3737" t="s">
        <v>42</v>
      </c>
      <c r="Z3737" t="s">
        <v>107</v>
      </c>
      <c r="AA3737" t="s">
        <v>44</v>
      </c>
      <c r="AB3737" t="s">
        <v>44</v>
      </c>
    </row>
    <row r="3738" spans="1:28" x14ac:dyDescent="0.25">
      <c r="A3738" t="s">
        <v>7765</v>
      </c>
      <c r="B3738" s="1">
        <v>45594</v>
      </c>
      <c r="C3738" t="s">
        <v>4145</v>
      </c>
      <c r="D3738" t="s">
        <v>4146</v>
      </c>
      <c r="E3738">
        <v>51</v>
      </c>
      <c r="F3738" t="s">
        <v>111</v>
      </c>
      <c r="G3738" t="s">
        <v>49</v>
      </c>
      <c r="H3738" t="s">
        <v>50</v>
      </c>
      <c r="I3738" t="s">
        <v>51</v>
      </c>
      <c r="J3738" t="s">
        <v>52</v>
      </c>
      <c r="K3738">
        <v>5</v>
      </c>
      <c r="L3738" s="2">
        <v>500</v>
      </c>
      <c r="M3738">
        <v>20</v>
      </c>
      <c r="N3738" s="2">
        <v>2500</v>
      </c>
      <c r="O3738" s="2">
        <v>500</v>
      </c>
      <c r="P3738" s="2">
        <v>2000</v>
      </c>
      <c r="Q3738" s="2">
        <v>1444.77</v>
      </c>
      <c r="R3738" s="2">
        <v>555.23</v>
      </c>
      <c r="S3738" t="s">
        <v>36</v>
      </c>
      <c r="T3738" t="s">
        <v>407</v>
      </c>
      <c r="U3738" t="s">
        <v>408</v>
      </c>
      <c r="V3738" t="s">
        <v>39</v>
      </c>
      <c r="W3738" t="s">
        <v>137</v>
      </c>
      <c r="X3738" t="s">
        <v>67</v>
      </c>
      <c r="Y3738" t="s">
        <v>42</v>
      </c>
      <c r="Z3738" t="s">
        <v>43</v>
      </c>
      <c r="AA3738" t="s">
        <v>44</v>
      </c>
      <c r="AB3738" t="s">
        <v>44</v>
      </c>
    </row>
    <row r="3739" spans="1:28" x14ac:dyDescent="0.25">
      <c r="A3739" t="s">
        <v>7766</v>
      </c>
      <c r="B3739" s="1">
        <v>45594</v>
      </c>
      <c r="C3739" t="s">
        <v>4120</v>
      </c>
      <c r="D3739" t="s">
        <v>4121</v>
      </c>
      <c r="E3739">
        <v>43</v>
      </c>
      <c r="F3739" t="s">
        <v>111</v>
      </c>
      <c r="G3739" t="s">
        <v>202</v>
      </c>
      <c r="H3739" t="s">
        <v>203</v>
      </c>
      <c r="I3739" t="s">
        <v>103</v>
      </c>
      <c r="J3739" t="s">
        <v>104</v>
      </c>
      <c r="K3739">
        <v>1</v>
      </c>
      <c r="L3739" s="2">
        <v>550</v>
      </c>
      <c r="M3739">
        <v>10</v>
      </c>
      <c r="N3739" s="2">
        <v>550</v>
      </c>
      <c r="O3739" s="2">
        <v>55</v>
      </c>
      <c r="P3739" s="2">
        <v>495</v>
      </c>
      <c r="Q3739" s="2">
        <v>356.5</v>
      </c>
      <c r="R3739" s="2">
        <v>138.5</v>
      </c>
      <c r="S3739" t="s">
        <v>53</v>
      </c>
      <c r="T3739" t="s">
        <v>263</v>
      </c>
      <c r="U3739" t="s">
        <v>91</v>
      </c>
      <c r="V3739" t="s">
        <v>39</v>
      </c>
      <c r="W3739" t="s">
        <v>83</v>
      </c>
      <c r="X3739" t="s">
        <v>97</v>
      </c>
      <c r="Y3739" t="s">
        <v>56</v>
      </c>
      <c r="Z3739" t="s">
        <v>43</v>
      </c>
      <c r="AA3739" t="s">
        <v>44</v>
      </c>
      <c r="AB3739" t="s">
        <v>44</v>
      </c>
    </row>
    <row r="3740" spans="1:28" x14ac:dyDescent="0.25">
      <c r="A3740" t="s">
        <v>7767</v>
      </c>
      <c r="B3740" s="1">
        <v>45594</v>
      </c>
      <c r="C3740" t="s">
        <v>5815</v>
      </c>
      <c r="D3740" t="s">
        <v>5816</v>
      </c>
      <c r="E3740">
        <v>33</v>
      </c>
      <c r="F3740" t="s">
        <v>31</v>
      </c>
      <c r="G3740" t="s">
        <v>49</v>
      </c>
      <c r="H3740" t="s">
        <v>50</v>
      </c>
      <c r="I3740" t="s">
        <v>51</v>
      </c>
      <c r="J3740" t="s">
        <v>52</v>
      </c>
      <c r="K3740">
        <v>1</v>
      </c>
      <c r="L3740" s="2">
        <v>500</v>
      </c>
      <c r="M3740">
        <v>15</v>
      </c>
      <c r="N3740" s="2">
        <v>500</v>
      </c>
      <c r="O3740" s="2">
        <v>75</v>
      </c>
      <c r="P3740" s="2">
        <v>425</v>
      </c>
      <c r="Q3740" s="2">
        <v>274.24</v>
      </c>
      <c r="R3740" s="2">
        <v>150.76</v>
      </c>
      <c r="S3740" t="s">
        <v>36</v>
      </c>
      <c r="T3740" t="s">
        <v>54</v>
      </c>
      <c r="U3740" t="s">
        <v>55</v>
      </c>
      <c r="V3740" t="s">
        <v>39</v>
      </c>
      <c r="W3740" t="s">
        <v>124</v>
      </c>
      <c r="X3740" t="s">
        <v>41</v>
      </c>
      <c r="Y3740" t="s">
        <v>84</v>
      </c>
      <c r="Z3740" t="s">
        <v>43</v>
      </c>
      <c r="AA3740" t="s">
        <v>44</v>
      </c>
      <c r="AB3740" t="s">
        <v>44</v>
      </c>
    </row>
    <row r="3741" spans="1:28" x14ac:dyDescent="0.25">
      <c r="A3741" t="s">
        <v>7768</v>
      </c>
      <c r="B3741" s="1">
        <v>45594</v>
      </c>
      <c r="C3741" t="s">
        <v>3747</v>
      </c>
      <c r="D3741" t="s">
        <v>3748</v>
      </c>
      <c r="E3741">
        <v>55</v>
      </c>
      <c r="F3741" t="s">
        <v>31</v>
      </c>
      <c r="G3741" t="s">
        <v>561</v>
      </c>
      <c r="H3741" t="s">
        <v>562</v>
      </c>
      <c r="I3741" t="s">
        <v>34</v>
      </c>
      <c r="J3741" t="s">
        <v>143</v>
      </c>
      <c r="K3741">
        <v>1</v>
      </c>
      <c r="L3741" s="2">
        <v>900</v>
      </c>
      <c r="M3741">
        <v>15</v>
      </c>
      <c r="N3741" s="2">
        <v>900</v>
      </c>
      <c r="O3741" s="2">
        <v>135</v>
      </c>
      <c r="P3741" s="2">
        <v>765</v>
      </c>
      <c r="Q3741" s="2">
        <v>542.29</v>
      </c>
      <c r="R3741" s="2">
        <v>222.71</v>
      </c>
      <c r="S3741" t="s">
        <v>53</v>
      </c>
      <c r="T3741" t="s">
        <v>407</v>
      </c>
      <c r="U3741" t="s">
        <v>408</v>
      </c>
      <c r="V3741" t="s">
        <v>39</v>
      </c>
      <c r="W3741" t="s">
        <v>137</v>
      </c>
      <c r="X3741" t="s">
        <v>67</v>
      </c>
      <c r="Y3741" t="s">
        <v>56</v>
      </c>
      <c r="Z3741" t="s">
        <v>107</v>
      </c>
      <c r="AA3741" t="s">
        <v>44</v>
      </c>
      <c r="AB3741" t="s">
        <v>44</v>
      </c>
    </row>
    <row r="3742" spans="1:28" x14ac:dyDescent="0.25">
      <c r="A3742" t="s">
        <v>7769</v>
      </c>
      <c r="B3742" s="1">
        <v>45594</v>
      </c>
      <c r="C3742" t="s">
        <v>4824</v>
      </c>
      <c r="D3742" t="s">
        <v>4825</v>
      </c>
      <c r="E3742">
        <v>29</v>
      </c>
      <c r="F3742" t="s">
        <v>31</v>
      </c>
      <c r="G3742" t="s">
        <v>366</v>
      </c>
      <c r="H3742" t="s">
        <v>367</v>
      </c>
      <c r="I3742" t="s">
        <v>34</v>
      </c>
      <c r="J3742" t="s">
        <v>130</v>
      </c>
      <c r="K3742">
        <v>1</v>
      </c>
      <c r="L3742" s="2">
        <v>14500</v>
      </c>
      <c r="M3742">
        <v>0</v>
      </c>
      <c r="N3742" s="2">
        <v>14500</v>
      </c>
      <c r="O3742" s="2">
        <v>0</v>
      </c>
      <c r="P3742" s="2">
        <v>14500</v>
      </c>
      <c r="Q3742" s="2">
        <v>9184.33</v>
      </c>
      <c r="R3742" s="2">
        <v>5315.67</v>
      </c>
      <c r="S3742" t="s">
        <v>53</v>
      </c>
      <c r="T3742" t="s">
        <v>54</v>
      </c>
      <c r="U3742" t="s">
        <v>55</v>
      </c>
      <c r="V3742" t="s">
        <v>39</v>
      </c>
      <c r="W3742" t="s">
        <v>137</v>
      </c>
      <c r="X3742" t="s">
        <v>97</v>
      </c>
      <c r="Y3742" t="s">
        <v>42</v>
      </c>
      <c r="Z3742" t="s">
        <v>223</v>
      </c>
      <c r="AA3742" t="s">
        <v>44</v>
      </c>
      <c r="AB3742" t="s">
        <v>44</v>
      </c>
    </row>
    <row r="3743" spans="1:28" x14ac:dyDescent="0.25">
      <c r="A3743" t="s">
        <v>7770</v>
      </c>
      <c r="B3743" s="1">
        <v>45594</v>
      </c>
      <c r="C3743" t="s">
        <v>2917</v>
      </c>
      <c r="D3743" t="s">
        <v>2918</v>
      </c>
      <c r="E3743">
        <v>44</v>
      </c>
      <c r="F3743" t="s">
        <v>48</v>
      </c>
      <c r="G3743" t="s">
        <v>168</v>
      </c>
      <c r="H3743" t="s">
        <v>169</v>
      </c>
      <c r="I3743" t="s">
        <v>62</v>
      </c>
      <c r="J3743" t="s">
        <v>143</v>
      </c>
      <c r="K3743">
        <v>1</v>
      </c>
      <c r="L3743" s="2">
        <v>1800</v>
      </c>
      <c r="M3743">
        <v>10</v>
      </c>
      <c r="N3743" s="2">
        <v>1800</v>
      </c>
      <c r="O3743" s="2">
        <v>180</v>
      </c>
      <c r="P3743" s="2">
        <v>1620</v>
      </c>
      <c r="Q3743" s="2">
        <v>1056.81</v>
      </c>
      <c r="R3743" s="2">
        <v>563.19000000000005</v>
      </c>
      <c r="S3743" t="s">
        <v>36</v>
      </c>
      <c r="T3743" t="s">
        <v>153</v>
      </c>
      <c r="U3743" t="s">
        <v>154</v>
      </c>
      <c r="V3743" t="s">
        <v>39</v>
      </c>
      <c r="W3743" t="s">
        <v>66</v>
      </c>
      <c r="X3743" t="s">
        <v>97</v>
      </c>
      <c r="Y3743" t="s">
        <v>56</v>
      </c>
      <c r="Z3743" t="s">
        <v>144</v>
      </c>
      <c r="AA3743" t="s">
        <v>44</v>
      </c>
      <c r="AB3743" t="s">
        <v>44</v>
      </c>
    </row>
    <row r="3744" spans="1:28" x14ac:dyDescent="0.25">
      <c r="A3744" t="s">
        <v>7771</v>
      </c>
      <c r="B3744" s="1">
        <v>45594</v>
      </c>
      <c r="C3744" t="s">
        <v>4768</v>
      </c>
      <c r="D3744" t="s">
        <v>4769</v>
      </c>
      <c r="E3744">
        <v>19</v>
      </c>
      <c r="F3744" t="s">
        <v>31</v>
      </c>
      <c r="G3744" t="s">
        <v>134</v>
      </c>
      <c r="H3744" t="s">
        <v>135</v>
      </c>
      <c r="I3744" t="s">
        <v>62</v>
      </c>
      <c r="J3744" t="s">
        <v>130</v>
      </c>
      <c r="K3744">
        <v>1</v>
      </c>
      <c r="L3744" s="2">
        <v>8500</v>
      </c>
      <c r="M3744">
        <v>20</v>
      </c>
      <c r="N3744" s="2">
        <v>8500</v>
      </c>
      <c r="O3744" s="2">
        <v>1700</v>
      </c>
      <c r="P3744" s="2">
        <v>6800</v>
      </c>
      <c r="Q3744" s="2">
        <v>4395.21</v>
      </c>
      <c r="R3744" s="2">
        <v>2404.79</v>
      </c>
      <c r="S3744" t="s">
        <v>53</v>
      </c>
      <c r="T3744" t="s">
        <v>153</v>
      </c>
      <c r="U3744" t="s">
        <v>154</v>
      </c>
      <c r="V3744" t="s">
        <v>39</v>
      </c>
      <c r="W3744" t="s">
        <v>92</v>
      </c>
      <c r="X3744" t="s">
        <v>67</v>
      </c>
      <c r="Y3744" t="s">
        <v>56</v>
      </c>
      <c r="Z3744" t="s">
        <v>43</v>
      </c>
      <c r="AA3744" t="s">
        <v>44</v>
      </c>
      <c r="AB3744" t="s">
        <v>44</v>
      </c>
    </row>
    <row r="3745" spans="1:28" x14ac:dyDescent="0.25">
      <c r="A3745" t="s">
        <v>7772</v>
      </c>
      <c r="B3745" s="1">
        <v>45594</v>
      </c>
      <c r="C3745" t="s">
        <v>5735</v>
      </c>
      <c r="D3745" t="s">
        <v>5736</v>
      </c>
      <c r="E3745">
        <v>33</v>
      </c>
      <c r="F3745" t="s">
        <v>111</v>
      </c>
      <c r="G3745" t="s">
        <v>72</v>
      </c>
      <c r="H3745" t="s">
        <v>73</v>
      </c>
      <c r="I3745" t="s">
        <v>74</v>
      </c>
      <c r="J3745" t="s">
        <v>75</v>
      </c>
      <c r="K3745">
        <v>1</v>
      </c>
      <c r="L3745" s="2">
        <v>2200</v>
      </c>
      <c r="M3745">
        <v>20</v>
      </c>
      <c r="N3745" s="2">
        <v>2200</v>
      </c>
      <c r="O3745" s="2">
        <v>440</v>
      </c>
      <c r="P3745" s="2">
        <v>1760</v>
      </c>
      <c r="Q3745" s="2">
        <v>1385.63</v>
      </c>
      <c r="R3745" s="2">
        <v>374.37</v>
      </c>
      <c r="S3745" t="s">
        <v>53</v>
      </c>
      <c r="T3745" t="s">
        <v>76</v>
      </c>
      <c r="U3745" t="s">
        <v>77</v>
      </c>
      <c r="V3745" t="s">
        <v>39</v>
      </c>
      <c r="W3745" t="s">
        <v>40</v>
      </c>
      <c r="X3745" t="s">
        <v>41</v>
      </c>
      <c r="Y3745" t="s">
        <v>56</v>
      </c>
      <c r="Z3745" t="s">
        <v>43</v>
      </c>
      <c r="AA3745" t="s">
        <v>44</v>
      </c>
      <c r="AB3745" t="s">
        <v>44</v>
      </c>
    </row>
    <row r="3746" spans="1:28" x14ac:dyDescent="0.25">
      <c r="A3746" t="s">
        <v>7773</v>
      </c>
      <c r="B3746" s="1">
        <v>45595</v>
      </c>
      <c r="C3746" t="s">
        <v>7774</v>
      </c>
      <c r="D3746" t="s">
        <v>7775</v>
      </c>
      <c r="E3746">
        <v>27</v>
      </c>
      <c r="F3746" t="s">
        <v>48</v>
      </c>
      <c r="G3746" t="s">
        <v>273</v>
      </c>
      <c r="H3746" t="s">
        <v>274</v>
      </c>
      <c r="I3746" t="s">
        <v>51</v>
      </c>
      <c r="J3746" t="s">
        <v>52</v>
      </c>
      <c r="K3746">
        <v>1</v>
      </c>
      <c r="L3746" s="2">
        <v>250</v>
      </c>
      <c r="M3746">
        <v>0</v>
      </c>
      <c r="N3746" s="2">
        <v>250</v>
      </c>
      <c r="O3746" s="2">
        <v>0</v>
      </c>
      <c r="P3746" s="2">
        <v>250</v>
      </c>
      <c r="Q3746" s="2">
        <v>143.22</v>
      </c>
      <c r="R3746" s="2">
        <v>106.78</v>
      </c>
      <c r="S3746" t="s">
        <v>53</v>
      </c>
      <c r="T3746" t="s">
        <v>114</v>
      </c>
      <c r="U3746" t="s">
        <v>115</v>
      </c>
      <c r="V3746" t="s">
        <v>39</v>
      </c>
      <c r="W3746" t="s">
        <v>66</v>
      </c>
      <c r="X3746" t="s">
        <v>97</v>
      </c>
      <c r="Y3746" t="s">
        <v>42</v>
      </c>
      <c r="Z3746" t="s">
        <v>223</v>
      </c>
      <c r="AA3746" t="s">
        <v>44</v>
      </c>
      <c r="AB3746" t="s">
        <v>44</v>
      </c>
    </row>
    <row r="3747" spans="1:28" x14ac:dyDescent="0.25">
      <c r="A3747" t="s">
        <v>7776</v>
      </c>
      <c r="B3747" s="1">
        <v>45595</v>
      </c>
      <c r="C3747" t="s">
        <v>7777</v>
      </c>
      <c r="D3747" t="s">
        <v>7778</v>
      </c>
      <c r="E3747">
        <v>49</v>
      </c>
      <c r="F3747" t="s">
        <v>48</v>
      </c>
      <c r="G3747" t="s">
        <v>112</v>
      </c>
      <c r="H3747" t="s">
        <v>113</v>
      </c>
      <c r="I3747" t="s">
        <v>103</v>
      </c>
      <c r="J3747" t="s">
        <v>104</v>
      </c>
      <c r="K3747">
        <v>4</v>
      </c>
      <c r="L3747" s="2">
        <v>650</v>
      </c>
      <c r="M3747">
        <v>0</v>
      </c>
      <c r="N3747" s="2">
        <v>2600</v>
      </c>
      <c r="O3747" s="2">
        <v>0</v>
      </c>
      <c r="P3747" s="2">
        <v>2600</v>
      </c>
      <c r="Q3747" s="2">
        <v>1539.58</v>
      </c>
      <c r="R3747" s="2">
        <v>1060.42</v>
      </c>
      <c r="S3747" t="s">
        <v>64</v>
      </c>
      <c r="T3747" t="s">
        <v>37</v>
      </c>
      <c r="U3747" t="s">
        <v>38</v>
      </c>
      <c r="V3747" t="s">
        <v>39</v>
      </c>
      <c r="W3747" t="s">
        <v>124</v>
      </c>
      <c r="X3747" t="s">
        <v>97</v>
      </c>
      <c r="Y3747" t="s">
        <v>56</v>
      </c>
      <c r="Z3747" t="s">
        <v>43</v>
      </c>
      <c r="AA3747" t="s">
        <v>44</v>
      </c>
      <c r="AB3747" t="s">
        <v>44</v>
      </c>
    </row>
    <row r="3748" spans="1:28" x14ac:dyDescent="0.25">
      <c r="A3748" t="s">
        <v>7779</v>
      </c>
      <c r="B3748" s="1">
        <v>45595</v>
      </c>
      <c r="C3748" t="s">
        <v>4251</v>
      </c>
      <c r="D3748" t="s">
        <v>4252</v>
      </c>
      <c r="E3748">
        <v>23</v>
      </c>
      <c r="F3748" t="s">
        <v>111</v>
      </c>
      <c r="G3748" t="s">
        <v>168</v>
      </c>
      <c r="H3748" t="s">
        <v>169</v>
      </c>
      <c r="I3748" t="s">
        <v>62</v>
      </c>
      <c r="J3748" t="s">
        <v>143</v>
      </c>
      <c r="K3748">
        <v>5</v>
      </c>
      <c r="L3748" s="2">
        <v>1800</v>
      </c>
      <c r="M3748">
        <v>15</v>
      </c>
      <c r="N3748" s="2">
        <v>9000</v>
      </c>
      <c r="O3748" s="2">
        <v>1350</v>
      </c>
      <c r="P3748" s="2">
        <v>7650</v>
      </c>
      <c r="Q3748" s="2">
        <v>5734.58</v>
      </c>
      <c r="R3748" s="2">
        <v>1915.42</v>
      </c>
      <c r="S3748" t="s">
        <v>64</v>
      </c>
      <c r="T3748" t="s">
        <v>163</v>
      </c>
      <c r="U3748" t="s">
        <v>164</v>
      </c>
      <c r="V3748" t="s">
        <v>39</v>
      </c>
      <c r="W3748" t="s">
        <v>92</v>
      </c>
      <c r="X3748" t="s">
        <v>97</v>
      </c>
      <c r="Y3748" t="s">
        <v>42</v>
      </c>
      <c r="Z3748" t="s">
        <v>43</v>
      </c>
      <c r="AA3748" t="s">
        <v>44</v>
      </c>
      <c r="AB3748" t="s">
        <v>44</v>
      </c>
    </row>
    <row r="3749" spans="1:28" x14ac:dyDescent="0.25">
      <c r="A3749" t="s">
        <v>7780</v>
      </c>
      <c r="B3749" s="1">
        <v>45595</v>
      </c>
      <c r="C3749" t="s">
        <v>5765</v>
      </c>
      <c r="D3749" t="s">
        <v>5766</v>
      </c>
      <c r="E3749">
        <v>33</v>
      </c>
      <c r="F3749" t="s">
        <v>31</v>
      </c>
      <c r="G3749" t="s">
        <v>561</v>
      </c>
      <c r="H3749" t="s">
        <v>562</v>
      </c>
      <c r="I3749" t="s">
        <v>34</v>
      </c>
      <c r="J3749" t="s">
        <v>143</v>
      </c>
      <c r="K3749">
        <v>5</v>
      </c>
      <c r="L3749" s="2">
        <v>900</v>
      </c>
      <c r="M3749">
        <v>15</v>
      </c>
      <c r="N3749" s="2">
        <v>4500</v>
      </c>
      <c r="O3749" s="2">
        <v>675</v>
      </c>
      <c r="P3749" s="2">
        <v>3825</v>
      </c>
      <c r="Q3749" s="2">
        <v>2351.65</v>
      </c>
      <c r="R3749" s="2">
        <v>1473.35</v>
      </c>
      <c r="S3749" t="s">
        <v>53</v>
      </c>
      <c r="T3749" t="s">
        <v>114</v>
      </c>
      <c r="U3749" t="s">
        <v>115</v>
      </c>
      <c r="V3749" t="s">
        <v>39</v>
      </c>
      <c r="W3749" t="s">
        <v>83</v>
      </c>
      <c r="X3749" t="s">
        <v>41</v>
      </c>
      <c r="Y3749" t="s">
        <v>56</v>
      </c>
      <c r="Z3749" t="s">
        <v>43</v>
      </c>
      <c r="AA3749" t="s">
        <v>44</v>
      </c>
      <c r="AB3749" t="s">
        <v>44</v>
      </c>
    </row>
    <row r="3750" spans="1:28" x14ac:dyDescent="0.25">
      <c r="A3750" t="s">
        <v>7781</v>
      </c>
      <c r="B3750" s="1">
        <v>45595</v>
      </c>
      <c r="C3750" t="s">
        <v>691</v>
      </c>
      <c r="D3750" t="s">
        <v>692</v>
      </c>
      <c r="E3750">
        <v>34</v>
      </c>
      <c r="F3750" t="s">
        <v>31</v>
      </c>
      <c r="G3750" t="s">
        <v>72</v>
      </c>
      <c r="H3750" t="s">
        <v>73</v>
      </c>
      <c r="I3750" t="s">
        <v>74</v>
      </c>
      <c r="J3750" t="s">
        <v>75</v>
      </c>
      <c r="K3750">
        <v>1</v>
      </c>
      <c r="L3750" s="2">
        <v>2200</v>
      </c>
      <c r="M3750">
        <v>0</v>
      </c>
      <c r="N3750" s="2">
        <v>2200</v>
      </c>
      <c r="O3750" s="2">
        <v>0</v>
      </c>
      <c r="P3750" s="2">
        <v>2200</v>
      </c>
      <c r="Q3750" s="2">
        <v>1225.0999999999999</v>
      </c>
      <c r="R3750" s="2">
        <v>974.9</v>
      </c>
      <c r="S3750" t="s">
        <v>53</v>
      </c>
      <c r="T3750" t="s">
        <v>578</v>
      </c>
      <c r="U3750" t="s">
        <v>579</v>
      </c>
      <c r="V3750" t="s">
        <v>39</v>
      </c>
      <c r="W3750" t="s">
        <v>40</v>
      </c>
      <c r="X3750" t="s">
        <v>41</v>
      </c>
      <c r="Y3750" t="s">
        <v>84</v>
      </c>
      <c r="Z3750" t="s">
        <v>144</v>
      </c>
      <c r="AA3750" t="s">
        <v>44</v>
      </c>
      <c r="AB3750" t="s">
        <v>44</v>
      </c>
    </row>
    <row r="3751" spans="1:28" x14ac:dyDescent="0.25">
      <c r="A3751" t="s">
        <v>7782</v>
      </c>
      <c r="B3751" s="1">
        <v>45595</v>
      </c>
      <c r="C3751" t="s">
        <v>2880</v>
      </c>
      <c r="D3751" t="s">
        <v>2881</v>
      </c>
      <c r="E3751">
        <v>51</v>
      </c>
      <c r="F3751" t="s">
        <v>31</v>
      </c>
      <c r="G3751" t="s">
        <v>352</v>
      </c>
      <c r="H3751" t="s">
        <v>353</v>
      </c>
      <c r="I3751" t="s">
        <v>103</v>
      </c>
      <c r="J3751" t="s">
        <v>104</v>
      </c>
      <c r="K3751">
        <v>3</v>
      </c>
      <c r="L3751" s="2">
        <v>850</v>
      </c>
      <c r="M3751">
        <v>5</v>
      </c>
      <c r="N3751" s="2">
        <v>2550</v>
      </c>
      <c r="O3751" s="2">
        <v>127.5</v>
      </c>
      <c r="P3751" s="2">
        <v>2422.5</v>
      </c>
      <c r="Q3751" s="2">
        <v>1755.39</v>
      </c>
      <c r="R3751" s="2">
        <v>667.11</v>
      </c>
      <c r="S3751" t="s">
        <v>36</v>
      </c>
      <c r="T3751" t="s">
        <v>65</v>
      </c>
      <c r="U3751" t="s">
        <v>65</v>
      </c>
      <c r="V3751" t="s">
        <v>39</v>
      </c>
      <c r="W3751" t="s">
        <v>83</v>
      </c>
      <c r="X3751" t="s">
        <v>97</v>
      </c>
      <c r="Y3751" t="s">
        <v>42</v>
      </c>
      <c r="Z3751" t="s">
        <v>43</v>
      </c>
      <c r="AA3751" t="s">
        <v>44</v>
      </c>
      <c r="AB3751" t="s">
        <v>44</v>
      </c>
    </row>
    <row r="3752" spans="1:28" x14ac:dyDescent="0.25">
      <c r="A3752" t="s">
        <v>7783</v>
      </c>
      <c r="B3752" s="1">
        <v>45595</v>
      </c>
      <c r="C3752" t="s">
        <v>7784</v>
      </c>
      <c r="D3752" t="s">
        <v>7785</v>
      </c>
      <c r="E3752">
        <v>22</v>
      </c>
      <c r="F3752" t="s">
        <v>48</v>
      </c>
      <c r="G3752" t="s">
        <v>101</v>
      </c>
      <c r="H3752" t="s">
        <v>102</v>
      </c>
      <c r="I3752" t="s">
        <v>103</v>
      </c>
      <c r="J3752" t="s">
        <v>104</v>
      </c>
      <c r="K3752">
        <v>2</v>
      </c>
      <c r="L3752" s="2">
        <v>1800</v>
      </c>
      <c r="M3752">
        <v>5</v>
      </c>
      <c r="N3752" s="2">
        <v>3600</v>
      </c>
      <c r="O3752" s="2">
        <v>180</v>
      </c>
      <c r="P3752" s="2">
        <v>3420</v>
      </c>
      <c r="Q3752" s="2">
        <v>2650.01</v>
      </c>
      <c r="R3752" s="2">
        <v>769.99</v>
      </c>
      <c r="S3752" t="s">
        <v>64</v>
      </c>
      <c r="T3752" t="s">
        <v>136</v>
      </c>
      <c r="U3752" t="s">
        <v>38</v>
      </c>
      <c r="V3752" t="s">
        <v>39</v>
      </c>
      <c r="W3752" t="s">
        <v>92</v>
      </c>
      <c r="X3752" t="s">
        <v>41</v>
      </c>
      <c r="Y3752" t="s">
        <v>56</v>
      </c>
      <c r="Z3752" t="s">
        <v>43</v>
      </c>
      <c r="AA3752" t="s">
        <v>68</v>
      </c>
      <c r="AB3752" t="s">
        <v>44</v>
      </c>
    </row>
    <row r="3753" spans="1:28" x14ac:dyDescent="0.25">
      <c r="A3753" t="s">
        <v>7786</v>
      </c>
      <c r="B3753" s="1">
        <v>45595</v>
      </c>
      <c r="C3753" t="s">
        <v>1286</v>
      </c>
      <c r="D3753" t="s">
        <v>1287</v>
      </c>
      <c r="E3753">
        <v>46</v>
      </c>
      <c r="F3753" t="s">
        <v>48</v>
      </c>
      <c r="G3753" t="s">
        <v>158</v>
      </c>
      <c r="H3753" t="s">
        <v>159</v>
      </c>
      <c r="I3753" t="s">
        <v>51</v>
      </c>
      <c r="J3753" t="s">
        <v>52</v>
      </c>
      <c r="K3753">
        <v>1</v>
      </c>
      <c r="L3753" s="2">
        <v>650</v>
      </c>
      <c r="M3753">
        <v>5</v>
      </c>
      <c r="N3753" s="2">
        <v>650</v>
      </c>
      <c r="O3753" s="2">
        <v>32.5</v>
      </c>
      <c r="P3753" s="2">
        <v>617.5</v>
      </c>
      <c r="Q3753" s="2">
        <v>359.2</v>
      </c>
      <c r="R3753" s="2">
        <v>258.3</v>
      </c>
      <c r="S3753" t="s">
        <v>64</v>
      </c>
      <c r="T3753" t="s">
        <v>163</v>
      </c>
      <c r="U3753" t="s">
        <v>164</v>
      </c>
      <c r="V3753" t="s">
        <v>39</v>
      </c>
      <c r="W3753" t="s">
        <v>40</v>
      </c>
      <c r="X3753" t="s">
        <v>41</v>
      </c>
      <c r="Y3753" t="s">
        <v>56</v>
      </c>
      <c r="Z3753" t="s">
        <v>223</v>
      </c>
      <c r="AA3753" t="s">
        <v>44</v>
      </c>
      <c r="AB3753" t="s">
        <v>44</v>
      </c>
    </row>
    <row r="3754" spans="1:28" x14ac:dyDescent="0.25">
      <c r="A3754" t="s">
        <v>7787</v>
      </c>
      <c r="B3754" s="1">
        <v>45595</v>
      </c>
      <c r="C3754" t="s">
        <v>7788</v>
      </c>
      <c r="D3754" t="s">
        <v>7789</v>
      </c>
      <c r="E3754">
        <v>49</v>
      </c>
      <c r="F3754" t="s">
        <v>48</v>
      </c>
      <c r="G3754" t="s">
        <v>298</v>
      </c>
      <c r="H3754" t="s">
        <v>299</v>
      </c>
      <c r="I3754" t="s">
        <v>103</v>
      </c>
      <c r="J3754" t="s">
        <v>104</v>
      </c>
      <c r="K3754">
        <v>1</v>
      </c>
      <c r="L3754" s="2">
        <v>700</v>
      </c>
      <c r="M3754">
        <v>15</v>
      </c>
      <c r="N3754" s="2">
        <v>700</v>
      </c>
      <c r="O3754" s="2">
        <v>105</v>
      </c>
      <c r="P3754" s="2">
        <v>595</v>
      </c>
      <c r="Q3754" s="2">
        <v>450.04</v>
      </c>
      <c r="R3754" s="2">
        <v>144.96</v>
      </c>
      <c r="S3754" t="s">
        <v>36</v>
      </c>
      <c r="T3754" t="s">
        <v>275</v>
      </c>
      <c r="U3754" t="s">
        <v>123</v>
      </c>
      <c r="V3754" t="s">
        <v>39</v>
      </c>
      <c r="W3754" t="s">
        <v>40</v>
      </c>
      <c r="X3754" t="s">
        <v>97</v>
      </c>
      <c r="Y3754" t="s">
        <v>42</v>
      </c>
      <c r="Z3754" t="s">
        <v>508</v>
      </c>
      <c r="AA3754" t="s">
        <v>44</v>
      </c>
      <c r="AB3754" t="s">
        <v>44</v>
      </c>
    </row>
    <row r="3755" spans="1:28" x14ac:dyDescent="0.25">
      <c r="A3755" t="s">
        <v>7790</v>
      </c>
      <c r="B3755" s="1">
        <v>45595</v>
      </c>
      <c r="C3755" t="s">
        <v>6435</v>
      </c>
      <c r="D3755" t="s">
        <v>6436</v>
      </c>
      <c r="E3755">
        <v>60</v>
      </c>
      <c r="F3755" t="s">
        <v>31</v>
      </c>
      <c r="G3755" t="s">
        <v>134</v>
      </c>
      <c r="H3755" t="s">
        <v>135</v>
      </c>
      <c r="I3755" t="s">
        <v>62</v>
      </c>
      <c r="J3755" t="s">
        <v>130</v>
      </c>
      <c r="K3755">
        <v>2</v>
      </c>
      <c r="L3755" s="2">
        <v>8500</v>
      </c>
      <c r="M3755">
        <v>5</v>
      </c>
      <c r="N3755" s="2">
        <v>17000</v>
      </c>
      <c r="O3755" s="2">
        <v>850</v>
      </c>
      <c r="P3755" s="2">
        <v>16150</v>
      </c>
      <c r="Q3755" s="2">
        <v>10193.44</v>
      </c>
      <c r="R3755" s="2">
        <v>5956.56</v>
      </c>
      <c r="S3755" t="s">
        <v>64</v>
      </c>
      <c r="T3755" t="s">
        <v>275</v>
      </c>
      <c r="U3755" t="s">
        <v>123</v>
      </c>
      <c r="V3755" t="s">
        <v>39</v>
      </c>
      <c r="W3755" t="s">
        <v>92</v>
      </c>
      <c r="X3755" t="s">
        <v>97</v>
      </c>
      <c r="Y3755" t="s">
        <v>42</v>
      </c>
      <c r="Z3755" t="s">
        <v>43</v>
      </c>
      <c r="AA3755" t="s">
        <v>44</v>
      </c>
      <c r="AB3755" t="s">
        <v>44</v>
      </c>
    </row>
    <row r="3756" spans="1:28" x14ac:dyDescent="0.25">
      <c r="A3756" t="s">
        <v>7791</v>
      </c>
      <c r="B3756" s="1">
        <v>45595</v>
      </c>
      <c r="C3756" t="s">
        <v>7792</v>
      </c>
      <c r="D3756" t="s">
        <v>7793</v>
      </c>
      <c r="E3756">
        <v>28</v>
      </c>
      <c r="F3756" t="s">
        <v>31</v>
      </c>
      <c r="G3756" t="s">
        <v>101</v>
      </c>
      <c r="H3756" t="s">
        <v>102</v>
      </c>
      <c r="I3756" t="s">
        <v>103</v>
      </c>
      <c r="J3756" t="s">
        <v>104</v>
      </c>
      <c r="K3756">
        <v>1</v>
      </c>
      <c r="L3756" s="2">
        <v>1800</v>
      </c>
      <c r="M3756">
        <v>5</v>
      </c>
      <c r="N3756" s="2">
        <v>1800</v>
      </c>
      <c r="O3756" s="2">
        <v>90</v>
      </c>
      <c r="P3756" s="2">
        <v>1710</v>
      </c>
      <c r="Q3756" s="2">
        <v>1246.83</v>
      </c>
      <c r="R3756" s="2">
        <v>463.17</v>
      </c>
      <c r="S3756" t="s">
        <v>53</v>
      </c>
      <c r="T3756" t="s">
        <v>105</v>
      </c>
      <c r="U3756" t="s">
        <v>106</v>
      </c>
      <c r="V3756" t="s">
        <v>39</v>
      </c>
      <c r="W3756" t="s">
        <v>92</v>
      </c>
      <c r="X3756" t="s">
        <v>97</v>
      </c>
      <c r="Y3756" t="s">
        <v>56</v>
      </c>
      <c r="Z3756" t="s">
        <v>43</v>
      </c>
      <c r="AA3756" t="s">
        <v>44</v>
      </c>
      <c r="AB3756" t="s">
        <v>44</v>
      </c>
    </row>
    <row r="3757" spans="1:28" x14ac:dyDescent="0.25">
      <c r="A3757" t="s">
        <v>7794</v>
      </c>
      <c r="B3757" s="1">
        <v>45595</v>
      </c>
      <c r="C3757" t="s">
        <v>2187</v>
      </c>
      <c r="D3757" t="s">
        <v>2188</v>
      </c>
      <c r="E3757">
        <v>25</v>
      </c>
      <c r="F3757" t="s">
        <v>48</v>
      </c>
      <c r="G3757" t="s">
        <v>202</v>
      </c>
      <c r="H3757" t="s">
        <v>203</v>
      </c>
      <c r="I3757" t="s">
        <v>103</v>
      </c>
      <c r="J3757" t="s">
        <v>104</v>
      </c>
      <c r="K3757">
        <v>3</v>
      </c>
      <c r="L3757" s="2">
        <v>550</v>
      </c>
      <c r="M3757">
        <v>10</v>
      </c>
      <c r="N3757" s="2">
        <v>1650</v>
      </c>
      <c r="O3757" s="2">
        <v>165</v>
      </c>
      <c r="P3757" s="2">
        <v>1485</v>
      </c>
      <c r="Q3757" s="2">
        <v>903.78</v>
      </c>
      <c r="R3757" s="2">
        <v>581.22</v>
      </c>
      <c r="S3757" t="s">
        <v>53</v>
      </c>
      <c r="T3757" t="s">
        <v>37</v>
      </c>
      <c r="U3757" t="s">
        <v>38</v>
      </c>
      <c r="V3757" t="s">
        <v>39</v>
      </c>
      <c r="W3757" t="s">
        <v>83</v>
      </c>
      <c r="X3757" t="s">
        <v>41</v>
      </c>
      <c r="Y3757" t="s">
        <v>42</v>
      </c>
      <c r="Z3757" t="s">
        <v>144</v>
      </c>
      <c r="AA3757" t="s">
        <v>44</v>
      </c>
      <c r="AB3757" t="s">
        <v>44</v>
      </c>
    </row>
    <row r="3758" spans="1:28" x14ac:dyDescent="0.25">
      <c r="A3758" t="s">
        <v>7795</v>
      </c>
      <c r="B3758" s="1">
        <v>45595</v>
      </c>
      <c r="C3758" t="s">
        <v>4626</v>
      </c>
      <c r="D3758" t="s">
        <v>4627</v>
      </c>
      <c r="E3758">
        <v>51</v>
      </c>
      <c r="F3758" t="s">
        <v>111</v>
      </c>
      <c r="G3758" t="s">
        <v>352</v>
      </c>
      <c r="H3758" t="s">
        <v>353</v>
      </c>
      <c r="I3758" t="s">
        <v>103</v>
      </c>
      <c r="J3758" t="s">
        <v>104</v>
      </c>
      <c r="K3758">
        <v>5</v>
      </c>
      <c r="L3758" s="2">
        <v>850</v>
      </c>
      <c r="M3758">
        <v>30</v>
      </c>
      <c r="N3758" s="2">
        <v>4250</v>
      </c>
      <c r="O3758" s="2">
        <v>1275</v>
      </c>
      <c r="P3758" s="2">
        <v>2975</v>
      </c>
      <c r="Q3758" s="2">
        <v>2167.63</v>
      </c>
      <c r="R3758" s="2">
        <v>807.37</v>
      </c>
      <c r="S3758" t="s">
        <v>53</v>
      </c>
      <c r="T3758" t="s">
        <v>163</v>
      </c>
      <c r="U3758" t="s">
        <v>164</v>
      </c>
      <c r="V3758" t="s">
        <v>39</v>
      </c>
      <c r="W3758" t="s">
        <v>83</v>
      </c>
      <c r="X3758" t="s">
        <v>97</v>
      </c>
      <c r="Y3758" t="s">
        <v>42</v>
      </c>
      <c r="Z3758" t="s">
        <v>43</v>
      </c>
      <c r="AA3758" t="s">
        <v>44</v>
      </c>
      <c r="AB3758" t="s">
        <v>44</v>
      </c>
    </row>
    <row r="3759" spans="1:28" x14ac:dyDescent="0.25">
      <c r="A3759" t="s">
        <v>7796</v>
      </c>
      <c r="B3759" s="1">
        <v>45595</v>
      </c>
      <c r="C3759" t="s">
        <v>2807</v>
      </c>
      <c r="D3759" t="s">
        <v>2808</v>
      </c>
      <c r="E3759">
        <v>57</v>
      </c>
      <c r="F3759" t="s">
        <v>48</v>
      </c>
      <c r="G3759" t="s">
        <v>387</v>
      </c>
      <c r="H3759" t="s">
        <v>388</v>
      </c>
      <c r="I3759" t="s">
        <v>74</v>
      </c>
      <c r="J3759" t="s">
        <v>75</v>
      </c>
      <c r="K3759">
        <v>2</v>
      </c>
      <c r="L3759" s="2">
        <v>3200</v>
      </c>
      <c r="M3759">
        <v>20</v>
      </c>
      <c r="N3759" s="2">
        <v>6400</v>
      </c>
      <c r="O3759" s="2">
        <v>1280</v>
      </c>
      <c r="P3759" s="2">
        <v>5120</v>
      </c>
      <c r="Q3759" s="2">
        <v>3378.57</v>
      </c>
      <c r="R3759" s="2">
        <v>1741.43</v>
      </c>
      <c r="S3759" t="s">
        <v>53</v>
      </c>
      <c r="T3759" t="s">
        <v>122</v>
      </c>
      <c r="U3759" t="s">
        <v>123</v>
      </c>
      <c r="V3759" t="s">
        <v>39</v>
      </c>
      <c r="W3759" t="s">
        <v>124</v>
      </c>
      <c r="X3759" t="s">
        <v>41</v>
      </c>
      <c r="Y3759" t="s">
        <v>42</v>
      </c>
      <c r="Z3759" t="s">
        <v>43</v>
      </c>
      <c r="AA3759" t="s">
        <v>44</v>
      </c>
      <c r="AB3759" t="s">
        <v>44</v>
      </c>
    </row>
    <row r="3760" spans="1:28" x14ac:dyDescent="0.25">
      <c r="A3760" t="s">
        <v>7797</v>
      </c>
      <c r="B3760" s="1">
        <v>45595</v>
      </c>
      <c r="C3760" t="s">
        <v>3974</v>
      </c>
      <c r="D3760" t="s">
        <v>3975</v>
      </c>
      <c r="E3760">
        <v>47</v>
      </c>
      <c r="F3760" t="s">
        <v>31</v>
      </c>
      <c r="G3760" t="s">
        <v>101</v>
      </c>
      <c r="H3760" t="s">
        <v>102</v>
      </c>
      <c r="I3760" t="s">
        <v>103</v>
      </c>
      <c r="J3760" t="s">
        <v>104</v>
      </c>
      <c r="K3760">
        <v>1</v>
      </c>
      <c r="L3760" s="2">
        <v>1800</v>
      </c>
      <c r="M3760">
        <v>10</v>
      </c>
      <c r="N3760" s="2">
        <v>1800</v>
      </c>
      <c r="O3760" s="2">
        <v>180</v>
      </c>
      <c r="P3760" s="2">
        <v>1620</v>
      </c>
      <c r="Q3760" s="2">
        <v>1005.77</v>
      </c>
      <c r="R3760" s="2">
        <v>614.23</v>
      </c>
      <c r="S3760" t="s">
        <v>53</v>
      </c>
      <c r="T3760" t="s">
        <v>290</v>
      </c>
      <c r="U3760" t="s">
        <v>291</v>
      </c>
      <c r="V3760" t="s">
        <v>39</v>
      </c>
      <c r="W3760" t="s">
        <v>83</v>
      </c>
      <c r="X3760" t="s">
        <v>41</v>
      </c>
      <c r="Y3760" t="s">
        <v>56</v>
      </c>
      <c r="Z3760" t="s">
        <v>43</v>
      </c>
      <c r="AA3760" t="s">
        <v>44</v>
      </c>
      <c r="AB3760" t="s">
        <v>44</v>
      </c>
    </row>
    <row r="3761" spans="1:28" x14ac:dyDescent="0.25">
      <c r="A3761" t="s">
        <v>7798</v>
      </c>
      <c r="B3761" s="1">
        <v>45595</v>
      </c>
      <c r="C3761" t="s">
        <v>1494</v>
      </c>
      <c r="D3761" t="s">
        <v>1495</v>
      </c>
      <c r="E3761">
        <v>39</v>
      </c>
      <c r="F3761" t="s">
        <v>111</v>
      </c>
      <c r="G3761" t="s">
        <v>88</v>
      </c>
      <c r="H3761" t="s">
        <v>89</v>
      </c>
      <c r="I3761" t="s">
        <v>62</v>
      </c>
      <c r="J3761" t="s">
        <v>63</v>
      </c>
      <c r="K3761">
        <v>2</v>
      </c>
      <c r="L3761" s="2">
        <v>4200</v>
      </c>
      <c r="M3761">
        <v>10</v>
      </c>
      <c r="N3761" s="2">
        <v>8400</v>
      </c>
      <c r="O3761" s="2">
        <v>840</v>
      </c>
      <c r="P3761" s="2">
        <v>7560</v>
      </c>
      <c r="Q3761" s="2">
        <v>4691.6400000000003</v>
      </c>
      <c r="R3761" s="2">
        <v>2868.36</v>
      </c>
      <c r="S3761" t="s">
        <v>53</v>
      </c>
      <c r="T3761" t="s">
        <v>407</v>
      </c>
      <c r="U3761" t="s">
        <v>408</v>
      </c>
      <c r="V3761" t="s">
        <v>39</v>
      </c>
      <c r="W3761" t="s">
        <v>124</v>
      </c>
      <c r="X3761" t="s">
        <v>97</v>
      </c>
      <c r="Y3761" t="s">
        <v>56</v>
      </c>
      <c r="Z3761" t="s">
        <v>43</v>
      </c>
      <c r="AA3761" t="s">
        <v>44</v>
      </c>
      <c r="AB3761" t="s">
        <v>44</v>
      </c>
    </row>
    <row r="3762" spans="1:28" x14ac:dyDescent="0.25">
      <c r="A3762" t="s">
        <v>7799</v>
      </c>
      <c r="B3762" s="1">
        <v>45595</v>
      </c>
      <c r="C3762" t="s">
        <v>4219</v>
      </c>
      <c r="D3762" t="s">
        <v>4220</v>
      </c>
      <c r="E3762">
        <v>37</v>
      </c>
      <c r="F3762" t="s">
        <v>48</v>
      </c>
      <c r="G3762" t="s">
        <v>285</v>
      </c>
      <c r="H3762" t="s">
        <v>286</v>
      </c>
      <c r="I3762" t="s">
        <v>34</v>
      </c>
      <c r="J3762" t="s">
        <v>121</v>
      </c>
      <c r="K3762">
        <v>1</v>
      </c>
      <c r="L3762" s="2">
        <v>3200</v>
      </c>
      <c r="M3762">
        <v>20</v>
      </c>
      <c r="N3762" s="2">
        <v>3200</v>
      </c>
      <c r="O3762" s="2">
        <v>640</v>
      </c>
      <c r="P3762" s="2">
        <v>2560</v>
      </c>
      <c r="Q3762" s="2">
        <v>1656.1</v>
      </c>
      <c r="R3762" s="2">
        <v>903.9</v>
      </c>
      <c r="S3762" t="s">
        <v>36</v>
      </c>
      <c r="T3762" t="s">
        <v>153</v>
      </c>
      <c r="U3762" t="s">
        <v>154</v>
      </c>
      <c r="V3762" t="s">
        <v>39</v>
      </c>
      <c r="W3762" t="s">
        <v>66</v>
      </c>
      <c r="X3762" t="s">
        <v>97</v>
      </c>
      <c r="Y3762" t="s">
        <v>56</v>
      </c>
      <c r="Z3762" t="s">
        <v>508</v>
      </c>
      <c r="AA3762" t="s">
        <v>44</v>
      </c>
      <c r="AB3762" t="s">
        <v>44</v>
      </c>
    </row>
    <row r="3763" spans="1:28" x14ac:dyDescent="0.25">
      <c r="A3763" t="s">
        <v>7800</v>
      </c>
      <c r="B3763" s="1">
        <v>45596</v>
      </c>
      <c r="C3763" t="s">
        <v>364</v>
      </c>
      <c r="D3763" t="s">
        <v>365</v>
      </c>
      <c r="E3763">
        <v>46</v>
      </c>
      <c r="F3763" t="s">
        <v>31</v>
      </c>
      <c r="G3763" t="s">
        <v>227</v>
      </c>
      <c r="H3763" t="s">
        <v>228</v>
      </c>
      <c r="I3763" t="s">
        <v>74</v>
      </c>
      <c r="J3763" t="s">
        <v>75</v>
      </c>
      <c r="K3763">
        <v>3</v>
      </c>
      <c r="L3763" s="2">
        <v>1400</v>
      </c>
      <c r="M3763">
        <v>5</v>
      </c>
      <c r="N3763" s="2">
        <v>4200</v>
      </c>
      <c r="O3763" s="2">
        <v>210</v>
      </c>
      <c r="P3763" s="2">
        <v>3990</v>
      </c>
      <c r="Q3763" s="2">
        <v>3134.69</v>
      </c>
      <c r="R3763" s="2">
        <v>855.31</v>
      </c>
      <c r="S3763" t="s">
        <v>53</v>
      </c>
      <c r="T3763" t="s">
        <v>136</v>
      </c>
      <c r="U3763" t="s">
        <v>38</v>
      </c>
      <c r="V3763" t="s">
        <v>39</v>
      </c>
      <c r="W3763" t="s">
        <v>137</v>
      </c>
      <c r="X3763" t="s">
        <v>67</v>
      </c>
      <c r="Y3763" t="s">
        <v>42</v>
      </c>
      <c r="Z3763" t="s">
        <v>144</v>
      </c>
      <c r="AA3763" t="s">
        <v>44</v>
      </c>
      <c r="AB3763" t="s">
        <v>44</v>
      </c>
    </row>
    <row r="3764" spans="1:28" x14ac:dyDescent="0.25">
      <c r="A3764" t="s">
        <v>7801</v>
      </c>
      <c r="B3764" s="1">
        <v>45596</v>
      </c>
      <c r="C3764" t="s">
        <v>3848</v>
      </c>
      <c r="D3764" t="s">
        <v>3849</v>
      </c>
      <c r="E3764">
        <v>42</v>
      </c>
      <c r="F3764" t="s">
        <v>111</v>
      </c>
      <c r="G3764" t="s">
        <v>119</v>
      </c>
      <c r="H3764" t="s">
        <v>120</v>
      </c>
      <c r="I3764" t="s">
        <v>62</v>
      </c>
      <c r="J3764" t="s">
        <v>121</v>
      </c>
      <c r="K3764">
        <v>3</v>
      </c>
      <c r="L3764" s="2">
        <v>4800</v>
      </c>
      <c r="M3764">
        <v>15</v>
      </c>
      <c r="N3764" s="2">
        <v>14400</v>
      </c>
      <c r="O3764" s="2">
        <v>2160</v>
      </c>
      <c r="P3764" s="2">
        <v>12240</v>
      </c>
      <c r="Q3764" s="2">
        <v>8303.86</v>
      </c>
      <c r="R3764" s="2">
        <v>3936.14</v>
      </c>
      <c r="S3764" t="s">
        <v>53</v>
      </c>
      <c r="T3764" t="s">
        <v>76</v>
      </c>
      <c r="U3764" t="s">
        <v>77</v>
      </c>
      <c r="V3764" t="s">
        <v>39</v>
      </c>
      <c r="W3764" t="s">
        <v>40</v>
      </c>
      <c r="X3764" t="s">
        <v>97</v>
      </c>
      <c r="Y3764" t="s">
        <v>84</v>
      </c>
      <c r="Z3764" t="s">
        <v>43</v>
      </c>
      <c r="AA3764" t="s">
        <v>44</v>
      </c>
      <c r="AB3764" t="s">
        <v>44</v>
      </c>
    </row>
    <row r="3765" spans="1:28" x14ac:dyDescent="0.25">
      <c r="A3765" t="s">
        <v>7802</v>
      </c>
      <c r="B3765" s="1">
        <v>45596</v>
      </c>
      <c r="C3765" t="s">
        <v>7803</v>
      </c>
      <c r="D3765" t="s">
        <v>7804</v>
      </c>
      <c r="E3765">
        <v>29</v>
      </c>
      <c r="F3765" t="s">
        <v>31</v>
      </c>
      <c r="G3765" t="s">
        <v>243</v>
      </c>
      <c r="H3765" t="s">
        <v>244</v>
      </c>
      <c r="I3765" t="s">
        <v>103</v>
      </c>
      <c r="J3765" t="s">
        <v>104</v>
      </c>
      <c r="K3765">
        <v>1</v>
      </c>
      <c r="L3765" s="2">
        <v>450</v>
      </c>
      <c r="M3765">
        <v>5</v>
      </c>
      <c r="N3765" s="2">
        <v>450</v>
      </c>
      <c r="O3765" s="2">
        <v>22.5</v>
      </c>
      <c r="P3765" s="2">
        <v>427.5</v>
      </c>
      <c r="Q3765" s="2">
        <v>247.55</v>
      </c>
      <c r="R3765" s="2">
        <v>179.95</v>
      </c>
      <c r="S3765" t="s">
        <v>36</v>
      </c>
      <c r="T3765" t="s">
        <v>96</v>
      </c>
      <c r="U3765" t="s">
        <v>96</v>
      </c>
      <c r="V3765" t="s">
        <v>39</v>
      </c>
      <c r="W3765" t="s">
        <v>66</v>
      </c>
      <c r="X3765" t="s">
        <v>97</v>
      </c>
      <c r="Y3765" t="s">
        <v>42</v>
      </c>
      <c r="Z3765" t="s">
        <v>43</v>
      </c>
      <c r="AA3765" t="s">
        <v>44</v>
      </c>
      <c r="AB3765" t="s">
        <v>68</v>
      </c>
    </row>
    <row r="3766" spans="1:28" x14ac:dyDescent="0.25">
      <c r="A3766" t="s">
        <v>7805</v>
      </c>
      <c r="B3766" s="1">
        <v>45596</v>
      </c>
      <c r="C3766" t="s">
        <v>3915</v>
      </c>
      <c r="D3766" t="s">
        <v>3916</v>
      </c>
      <c r="E3766">
        <v>54</v>
      </c>
      <c r="F3766" t="s">
        <v>111</v>
      </c>
      <c r="G3766" t="s">
        <v>436</v>
      </c>
      <c r="H3766" t="s">
        <v>437</v>
      </c>
      <c r="I3766" t="s">
        <v>74</v>
      </c>
      <c r="J3766" t="s">
        <v>190</v>
      </c>
      <c r="K3766">
        <v>1</v>
      </c>
      <c r="L3766" s="2">
        <v>1800</v>
      </c>
      <c r="M3766">
        <v>25</v>
      </c>
      <c r="N3766" s="2">
        <v>1800</v>
      </c>
      <c r="O3766" s="2">
        <v>450</v>
      </c>
      <c r="P3766" s="2">
        <v>1350</v>
      </c>
      <c r="Q3766" s="2">
        <v>905.88</v>
      </c>
      <c r="R3766" s="2">
        <v>444.12</v>
      </c>
      <c r="S3766" t="s">
        <v>64</v>
      </c>
      <c r="T3766" t="s">
        <v>263</v>
      </c>
      <c r="U3766" t="s">
        <v>91</v>
      </c>
      <c r="V3766" t="s">
        <v>39</v>
      </c>
      <c r="W3766" t="s">
        <v>92</v>
      </c>
      <c r="X3766" t="s">
        <v>41</v>
      </c>
      <c r="Y3766" t="s">
        <v>56</v>
      </c>
      <c r="Z3766" t="s">
        <v>43</v>
      </c>
      <c r="AA3766" t="s">
        <v>44</v>
      </c>
      <c r="AB3766" t="s">
        <v>44</v>
      </c>
    </row>
    <row r="3767" spans="1:28" x14ac:dyDescent="0.25">
      <c r="A3767" t="s">
        <v>7806</v>
      </c>
      <c r="B3767" s="1">
        <v>45596</v>
      </c>
      <c r="C3767" t="s">
        <v>7807</v>
      </c>
      <c r="D3767" t="s">
        <v>7808</v>
      </c>
      <c r="E3767">
        <v>23</v>
      </c>
      <c r="F3767" t="s">
        <v>48</v>
      </c>
      <c r="G3767" t="s">
        <v>128</v>
      </c>
      <c r="H3767" t="s">
        <v>129</v>
      </c>
      <c r="I3767" t="s">
        <v>74</v>
      </c>
      <c r="J3767" t="s">
        <v>130</v>
      </c>
      <c r="K3767">
        <v>1</v>
      </c>
      <c r="L3767" s="2">
        <v>1700</v>
      </c>
      <c r="M3767">
        <v>10</v>
      </c>
      <c r="N3767" s="2">
        <v>1700</v>
      </c>
      <c r="O3767" s="2">
        <v>170</v>
      </c>
      <c r="P3767" s="2">
        <v>1530</v>
      </c>
      <c r="Q3767" s="2">
        <v>995.98</v>
      </c>
      <c r="R3767" s="2">
        <v>534.02</v>
      </c>
      <c r="S3767" t="s">
        <v>36</v>
      </c>
      <c r="T3767" t="s">
        <v>136</v>
      </c>
      <c r="U3767" t="s">
        <v>38</v>
      </c>
      <c r="V3767" t="s">
        <v>39</v>
      </c>
      <c r="W3767" t="s">
        <v>124</v>
      </c>
      <c r="X3767" t="s">
        <v>67</v>
      </c>
      <c r="Y3767" t="s">
        <v>56</v>
      </c>
      <c r="Z3767" t="s">
        <v>223</v>
      </c>
      <c r="AA3767" t="s">
        <v>44</v>
      </c>
      <c r="AB3767" t="s">
        <v>44</v>
      </c>
    </row>
    <row r="3768" spans="1:28" x14ac:dyDescent="0.25">
      <c r="A3768" t="s">
        <v>7809</v>
      </c>
      <c r="B3768" s="1">
        <v>45596</v>
      </c>
      <c r="C3768" t="s">
        <v>2549</v>
      </c>
      <c r="D3768" t="s">
        <v>2550</v>
      </c>
      <c r="E3768">
        <v>35</v>
      </c>
      <c r="F3768" t="s">
        <v>48</v>
      </c>
      <c r="G3768" t="s">
        <v>366</v>
      </c>
      <c r="H3768" t="s">
        <v>367</v>
      </c>
      <c r="I3768" t="s">
        <v>34</v>
      </c>
      <c r="J3768" t="s">
        <v>130</v>
      </c>
      <c r="K3768">
        <v>2</v>
      </c>
      <c r="L3768" s="2">
        <v>14500</v>
      </c>
      <c r="M3768">
        <v>5</v>
      </c>
      <c r="N3768" s="2">
        <v>29000</v>
      </c>
      <c r="O3768" s="2">
        <v>1450</v>
      </c>
      <c r="P3768" s="2">
        <v>27550</v>
      </c>
      <c r="Q3768" s="2">
        <v>20976.61</v>
      </c>
      <c r="R3768" s="2">
        <v>6573.39</v>
      </c>
      <c r="S3768" t="s">
        <v>53</v>
      </c>
      <c r="T3768" t="s">
        <v>90</v>
      </c>
      <c r="U3768" t="s">
        <v>91</v>
      </c>
      <c r="V3768" t="s">
        <v>39</v>
      </c>
      <c r="W3768" t="s">
        <v>124</v>
      </c>
      <c r="X3768" t="s">
        <v>97</v>
      </c>
      <c r="Y3768" t="s">
        <v>42</v>
      </c>
      <c r="Z3768" t="s">
        <v>43</v>
      </c>
      <c r="AA3768" t="s">
        <v>44</v>
      </c>
      <c r="AB3768" t="s">
        <v>44</v>
      </c>
    </row>
    <row r="3769" spans="1:28" x14ac:dyDescent="0.25">
      <c r="A3769" t="s">
        <v>7810</v>
      </c>
      <c r="B3769" s="1">
        <v>45596</v>
      </c>
      <c r="C3769" t="s">
        <v>3701</v>
      </c>
      <c r="D3769" t="s">
        <v>3702</v>
      </c>
      <c r="E3769">
        <v>21</v>
      </c>
      <c r="F3769" t="s">
        <v>48</v>
      </c>
      <c r="G3769" t="s">
        <v>60</v>
      </c>
      <c r="H3769" t="s">
        <v>61</v>
      </c>
      <c r="I3769" t="s">
        <v>62</v>
      </c>
      <c r="J3769" t="s">
        <v>63</v>
      </c>
      <c r="K3769">
        <v>1</v>
      </c>
      <c r="L3769" s="2">
        <v>3500</v>
      </c>
      <c r="M3769">
        <v>5</v>
      </c>
      <c r="N3769" s="2">
        <v>3500</v>
      </c>
      <c r="O3769" s="2">
        <v>175</v>
      </c>
      <c r="P3769" s="2">
        <v>3325</v>
      </c>
      <c r="Q3769" s="2">
        <v>1905.38</v>
      </c>
      <c r="R3769" s="2">
        <v>1419.62</v>
      </c>
      <c r="S3769" t="s">
        <v>64</v>
      </c>
      <c r="T3769" t="s">
        <v>136</v>
      </c>
      <c r="U3769" t="s">
        <v>38</v>
      </c>
      <c r="V3769" t="s">
        <v>39</v>
      </c>
      <c r="W3769" t="s">
        <v>92</v>
      </c>
      <c r="X3769" t="s">
        <v>97</v>
      </c>
      <c r="Y3769" t="s">
        <v>56</v>
      </c>
      <c r="Z3769" t="s">
        <v>43</v>
      </c>
      <c r="AA3769" t="s">
        <v>68</v>
      </c>
      <c r="AB3769" t="s">
        <v>44</v>
      </c>
    </row>
    <row r="3770" spans="1:28" x14ac:dyDescent="0.25">
      <c r="A3770" t="s">
        <v>7811</v>
      </c>
      <c r="B3770" s="1">
        <v>45596</v>
      </c>
      <c r="C3770" t="s">
        <v>6245</v>
      </c>
      <c r="D3770" t="s">
        <v>6246</v>
      </c>
      <c r="E3770">
        <v>20</v>
      </c>
      <c r="F3770" t="s">
        <v>31</v>
      </c>
      <c r="G3770" t="s">
        <v>207</v>
      </c>
      <c r="H3770" t="s">
        <v>208</v>
      </c>
      <c r="I3770" t="s">
        <v>34</v>
      </c>
      <c r="J3770" t="s">
        <v>143</v>
      </c>
      <c r="K3770">
        <v>1</v>
      </c>
      <c r="L3770" s="2">
        <v>18000</v>
      </c>
      <c r="M3770">
        <v>5</v>
      </c>
      <c r="N3770" s="2">
        <v>18000</v>
      </c>
      <c r="O3770" s="2">
        <v>900</v>
      </c>
      <c r="P3770" s="2">
        <v>17100</v>
      </c>
      <c r="Q3770" s="2">
        <v>12056.64</v>
      </c>
      <c r="R3770" s="2">
        <v>5043.3599999999997</v>
      </c>
      <c r="S3770" t="s">
        <v>53</v>
      </c>
      <c r="T3770" t="s">
        <v>153</v>
      </c>
      <c r="U3770" t="s">
        <v>154</v>
      </c>
      <c r="V3770" t="s">
        <v>39</v>
      </c>
      <c r="W3770" t="s">
        <v>92</v>
      </c>
      <c r="X3770" t="s">
        <v>97</v>
      </c>
      <c r="Y3770" t="s">
        <v>42</v>
      </c>
      <c r="Z3770" t="s">
        <v>508</v>
      </c>
      <c r="AA3770" t="s">
        <v>44</v>
      </c>
      <c r="AB3770" t="s">
        <v>44</v>
      </c>
    </row>
    <row r="3771" spans="1:28" x14ac:dyDescent="0.25">
      <c r="A3771" t="s">
        <v>7812</v>
      </c>
      <c r="B3771" s="1">
        <v>45596</v>
      </c>
      <c r="C3771" t="s">
        <v>3631</v>
      </c>
      <c r="D3771" t="s">
        <v>3632</v>
      </c>
      <c r="E3771">
        <v>46</v>
      </c>
      <c r="F3771" t="s">
        <v>111</v>
      </c>
      <c r="G3771" t="s">
        <v>128</v>
      </c>
      <c r="H3771" t="s">
        <v>129</v>
      </c>
      <c r="I3771" t="s">
        <v>74</v>
      </c>
      <c r="J3771" t="s">
        <v>130</v>
      </c>
      <c r="K3771">
        <v>2</v>
      </c>
      <c r="L3771" s="2">
        <v>1700</v>
      </c>
      <c r="M3771">
        <v>5</v>
      </c>
      <c r="N3771" s="2">
        <v>3400</v>
      </c>
      <c r="O3771" s="2">
        <v>170</v>
      </c>
      <c r="P3771" s="2">
        <v>3230</v>
      </c>
      <c r="Q3771" s="2">
        <v>2353.88</v>
      </c>
      <c r="R3771" s="2">
        <v>876.12</v>
      </c>
      <c r="S3771" t="s">
        <v>36</v>
      </c>
      <c r="T3771" t="s">
        <v>290</v>
      </c>
      <c r="U3771" t="s">
        <v>291</v>
      </c>
      <c r="V3771" t="s">
        <v>39</v>
      </c>
      <c r="W3771" t="s">
        <v>66</v>
      </c>
      <c r="X3771" t="s">
        <v>41</v>
      </c>
      <c r="Y3771" t="s">
        <v>56</v>
      </c>
      <c r="Z3771" t="s">
        <v>107</v>
      </c>
      <c r="AA3771" t="s">
        <v>44</v>
      </c>
      <c r="AB3771" t="s">
        <v>44</v>
      </c>
    </row>
    <row r="3772" spans="1:28" x14ac:dyDescent="0.25">
      <c r="A3772" t="s">
        <v>7813</v>
      </c>
      <c r="B3772" s="1">
        <v>45597</v>
      </c>
      <c r="C3772" t="s">
        <v>7097</v>
      </c>
      <c r="D3772" t="s">
        <v>7098</v>
      </c>
      <c r="E3772">
        <v>56</v>
      </c>
      <c r="F3772" t="s">
        <v>31</v>
      </c>
      <c r="G3772" t="s">
        <v>188</v>
      </c>
      <c r="H3772" t="s">
        <v>189</v>
      </c>
      <c r="I3772" t="s">
        <v>34</v>
      </c>
      <c r="J3772" t="s">
        <v>190</v>
      </c>
      <c r="K3772">
        <v>1</v>
      </c>
      <c r="L3772" s="2">
        <v>1800</v>
      </c>
      <c r="M3772">
        <v>15</v>
      </c>
      <c r="N3772" s="2">
        <v>1800</v>
      </c>
      <c r="O3772" s="2">
        <v>270</v>
      </c>
      <c r="P3772" s="2">
        <v>1530</v>
      </c>
      <c r="Q3772" s="2">
        <v>1042.2</v>
      </c>
      <c r="R3772" s="2">
        <v>487.8</v>
      </c>
      <c r="S3772" t="s">
        <v>53</v>
      </c>
      <c r="T3772" t="s">
        <v>222</v>
      </c>
      <c r="U3772" t="s">
        <v>38</v>
      </c>
      <c r="V3772" t="s">
        <v>39</v>
      </c>
      <c r="W3772" t="s">
        <v>66</v>
      </c>
      <c r="X3772" t="s">
        <v>41</v>
      </c>
      <c r="Y3772" t="s">
        <v>56</v>
      </c>
      <c r="Z3772" t="s">
        <v>43</v>
      </c>
      <c r="AA3772" t="s">
        <v>44</v>
      </c>
      <c r="AB3772" t="s">
        <v>44</v>
      </c>
    </row>
    <row r="3773" spans="1:28" x14ac:dyDescent="0.25">
      <c r="A3773" t="s">
        <v>7814</v>
      </c>
      <c r="B3773" s="1">
        <v>45597</v>
      </c>
      <c r="C3773" t="s">
        <v>4922</v>
      </c>
      <c r="D3773" t="s">
        <v>4923</v>
      </c>
      <c r="E3773">
        <v>25</v>
      </c>
      <c r="F3773" t="s">
        <v>111</v>
      </c>
      <c r="G3773" t="s">
        <v>561</v>
      </c>
      <c r="H3773" t="s">
        <v>562</v>
      </c>
      <c r="I3773" t="s">
        <v>34</v>
      </c>
      <c r="J3773" t="s">
        <v>143</v>
      </c>
      <c r="K3773">
        <v>2</v>
      </c>
      <c r="L3773" s="2">
        <v>900</v>
      </c>
      <c r="M3773">
        <v>5</v>
      </c>
      <c r="N3773" s="2">
        <v>1800</v>
      </c>
      <c r="O3773" s="2">
        <v>90</v>
      </c>
      <c r="P3773" s="2">
        <v>1710</v>
      </c>
      <c r="Q3773" s="2">
        <v>941.26</v>
      </c>
      <c r="R3773" s="2">
        <v>768.74</v>
      </c>
      <c r="S3773" t="s">
        <v>53</v>
      </c>
      <c r="T3773" t="s">
        <v>178</v>
      </c>
      <c r="U3773" t="s">
        <v>154</v>
      </c>
      <c r="V3773" t="s">
        <v>39</v>
      </c>
      <c r="W3773" t="s">
        <v>40</v>
      </c>
      <c r="X3773" t="s">
        <v>41</v>
      </c>
      <c r="Y3773" t="s">
        <v>56</v>
      </c>
      <c r="Z3773" t="s">
        <v>43</v>
      </c>
      <c r="AA3773" t="s">
        <v>44</v>
      </c>
      <c r="AB3773" t="s">
        <v>44</v>
      </c>
    </row>
    <row r="3774" spans="1:28" x14ac:dyDescent="0.25">
      <c r="A3774" t="s">
        <v>7815</v>
      </c>
      <c r="B3774" s="1">
        <v>45597</v>
      </c>
      <c r="C3774" t="s">
        <v>3831</v>
      </c>
      <c r="D3774" t="s">
        <v>3832</v>
      </c>
      <c r="E3774">
        <v>42</v>
      </c>
      <c r="F3774" t="s">
        <v>31</v>
      </c>
      <c r="G3774" t="s">
        <v>141</v>
      </c>
      <c r="H3774" t="s">
        <v>142</v>
      </c>
      <c r="I3774" t="s">
        <v>74</v>
      </c>
      <c r="J3774" t="s">
        <v>143</v>
      </c>
      <c r="K3774">
        <v>3</v>
      </c>
      <c r="L3774" s="2">
        <v>900</v>
      </c>
      <c r="M3774">
        <v>10</v>
      </c>
      <c r="N3774" s="2">
        <v>2700</v>
      </c>
      <c r="O3774" s="2">
        <v>270</v>
      </c>
      <c r="P3774" s="2">
        <v>2430</v>
      </c>
      <c r="Q3774" s="2">
        <v>1930.88</v>
      </c>
      <c r="R3774" s="2">
        <v>499.12</v>
      </c>
      <c r="S3774" t="s">
        <v>64</v>
      </c>
      <c r="T3774" t="s">
        <v>37</v>
      </c>
      <c r="U3774" t="s">
        <v>38</v>
      </c>
      <c r="V3774" t="s">
        <v>39</v>
      </c>
      <c r="W3774" t="s">
        <v>92</v>
      </c>
      <c r="X3774" t="s">
        <v>97</v>
      </c>
      <c r="Y3774" t="s">
        <v>42</v>
      </c>
      <c r="Z3774" t="s">
        <v>43</v>
      </c>
      <c r="AA3774" t="s">
        <v>44</v>
      </c>
      <c r="AB3774" t="s">
        <v>44</v>
      </c>
    </row>
    <row r="3775" spans="1:28" x14ac:dyDescent="0.25">
      <c r="A3775" t="s">
        <v>7816</v>
      </c>
      <c r="B3775" s="1">
        <v>45597</v>
      </c>
      <c r="C3775" t="s">
        <v>3497</v>
      </c>
      <c r="D3775" t="s">
        <v>3498</v>
      </c>
      <c r="E3775">
        <v>59</v>
      </c>
      <c r="F3775" t="s">
        <v>31</v>
      </c>
      <c r="G3775" t="s">
        <v>128</v>
      </c>
      <c r="H3775" t="s">
        <v>129</v>
      </c>
      <c r="I3775" t="s">
        <v>74</v>
      </c>
      <c r="J3775" t="s">
        <v>130</v>
      </c>
      <c r="K3775">
        <v>2</v>
      </c>
      <c r="L3775" s="2">
        <v>1700</v>
      </c>
      <c r="M3775">
        <v>0</v>
      </c>
      <c r="N3775" s="2">
        <v>3400</v>
      </c>
      <c r="O3775" s="2">
        <v>0</v>
      </c>
      <c r="P3775" s="2">
        <v>3400</v>
      </c>
      <c r="Q3775" s="2">
        <v>2320.38</v>
      </c>
      <c r="R3775" s="2">
        <v>1079.6199999999999</v>
      </c>
      <c r="S3775" t="s">
        <v>53</v>
      </c>
      <c r="T3775" t="s">
        <v>96</v>
      </c>
      <c r="U3775" t="s">
        <v>96</v>
      </c>
      <c r="V3775" t="s">
        <v>39</v>
      </c>
      <c r="W3775" t="s">
        <v>124</v>
      </c>
      <c r="X3775" t="s">
        <v>97</v>
      </c>
      <c r="Y3775" t="s">
        <v>56</v>
      </c>
      <c r="Z3775" t="s">
        <v>107</v>
      </c>
      <c r="AA3775" t="s">
        <v>44</v>
      </c>
      <c r="AB3775" t="s">
        <v>44</v>
      </c>
    </row>
    <row r="3776" spans="1:28" x14ac:dyDescent="0.25">
      <c r="A3776" t="s">
        <v>7817</v>
      </c>
      <c r="B3776" s="1">
        <v>45597</v>
      </c>
      <c r="C3776" t="s">
        <v>5753</v>
      </c>
      <c r="D3776" t="s">
        <v>5754</v>
      </c>
      <c r="E3776">
        <v>21</v>
      </c>
      <c r="F3776" t="s">
        <v>48</v>
      </c>
      <c r="G3776" t="s">
        <v>101</v>
      </c>
      <c r="H3776" t="s">
        <v>102</v>
      </c>
      <c r="I3776" t="s">
        <v>103</v>
      </c>
      <c r="J3776" t="s">
        <v>104</v>
      </c>
      <c r="K3776">
        <v>6</v>
      </c>
      <c r="L3776" s="2">
        <v>1800</v>
      </c>
      <c r="M3776">
        <v>25</v>
      </c>
      <c r="N3776" s="2">
        <v>10800</v>
      </c>
      <c r="O3776" s="2">
        <v>2700</v>
      </c>
      <c r="P3776" s="2">
        <v>8100</v>
      </c>
      <c r="Q3776" s="2">
        <v>5860.78</v>
      </c>
      <c r="R3776" s="2">
        <v>2239.2199999999998</v>
      </c>
      <c r="S3776" t="s">
        <v>53</v>
      </c>
      <c r="T3776" t="s">
        <v>76</v>
      </c>
      <c r="U3776" t="s">
        <v>77</v>
      </c>
      <c r="V3776" t="s">
        <v>39</v>
      </c>
      <c r="W3776" t="s">
        <v>92</v>
      </c>
      <c r="X3776" t="s">
        <v>67</v>
      </c>
      <c r="Y3776" t="s">
        <v>56</v>
      </c>
      <c r="Z3776" t="s">
        <v>43</v>
      </c>
      <c r="AA3776" t="s">
        <v>68</v>
      </c>
      <c r="AB3776" t="s">
        <v>44</v>
      </c>
    </row>
    <row r="3777" spans="1:28" x14ac:dyDescent="0.25">
      <c r="A3777" t="s">
        <v>7818</v>
      </c>
      <c r="B3777" s="1">
        <v>45597</v>
      </c>
      <c r="C3777" t="s">
        <v>7140</v>
      </c>
      <c r="D3777" t="s">
        <v>7141</v>
      </c>
      <c r="E3777">
        <v>27</v>
      </c>
      <c r="F3777" t="s">
        <v>31</v>
      </c>
      <c r="G3777" t="s">
        <v>238</v>
      </c>
      <c r="H3777" t="s">
        <v>239</v>
      </c>
      <c r="I3777" t="s">
        <v>62</v>
      </c>
      <c r="J3777" t="s">
        <v>63</v>
      </c>
      <c r="K3777">
        <v>5</v>
      </c>
      <c r="L3777" s="2">
        <v>6500</v>
      </c>
      <c r="M3777">
        <v>5</v>
      </c>
      <c r="N3777" s="2">
        <v>32500</v>
      </c>
      <c r="O3777" s="2">
        <v>1625</v>
      </c>
      <c r="P3777" s="2">
        <v>30875</v>
      </c>
      <c r="Q3777" s="2">
        <v>19954.349999999999</v>
      </c>
      <c r="R3777" s="2">
        <v>10920.65</v>
      </c>
      <c r="S3777" t="s">
        <v>53</v>
      </c>
      <c r="T3777" t="s">
        <v>178</v>
      </c>
      <c r="U3777" t="s">
        <v>154</v>
      </c>
      <c r="V3777" t="s">
        <v>39</v>
      </c>
      <c r="W3777" t="s">
        <v>83</v>
      </c>
      <c r="X3777" t="s">
        <v>97</v>
      </c>
      <c r="Y3777" t="s">
        <v>56</v>
      </c>
      <c r="Z3777" t="s">
        <v>43</v>
      </c>
      <c r="AA3777" t="s">
        <v>44</v>
      </c>
      <c r="AB3777" t="s">
        <v>44</v>
      </c>
    </row>
    <row r="3778" spans="1:28" x14ac:dyDescent="0.25">
      <c r="A3778" t="s">
        <v>7819</v>
      </c>
      <c r="B3778" s="1">
        <v>45597</v>
      </c>
      <c r="C3778" t="s">
        <v>4713</v>
      </c>
      <c r="D3778" t="s">
        <v>4714</v>
      </c>
      <c r="E3778">
        <v>19</v>
      </c>
      <c r="F3778" t="s">
        <v>48</v>
      </c>
      <c r="G3778" t="s">
        <v>49</v>
      </c>
      <c r="H3778" t="s">
        <v>50</v>
      </c>
      <c r="I3778" t="s">
        <v>51</v>
      </c>
      <c r="J3778" t="s">
        <v>52</v>
      </c>
      <c r="K3778">
        <v>1</v>
      </c>
      <c r="L3778" s="2">
        <v>500</v>
      </c>
      <c r="M3778">
        <v>0</v>
      </c>
      <c r="N3778" s="2">
        <v>500</v>
      </c>
      <c r="O3778" s="2">
        <v>0</v>
      </c>
      <c r="P3778" s="2">
        <v>500</v>
      </c>
      <c r="Q3778" s="2">
        <v>289.64</v>
      </c>
      <c r="R3778" s="2">
        <v>210.36</v>
      </c>
      <c r="S3778" t="s">
        <v>36</v>
      </c>
      <c r="T3778" t="s">
        <v>275</v>
      </c>
      <c r="U3778" t="s">
        <v>123</v>
      </c>
      <c r="V3778" t="s">
        <v>39</v>
      </c>
      <c r="W3778" t="s">
        <v>66</v>
      </c>
      <c r="X3778" t="s">
        <v>67</v>
      </c>
      <c r="Y3778" t="s">
        <v>56</v>
      </c>
      <c r="Z3778" t="s">
        <v>223</v>
      </c>
      <c r="AA3778" t="s">
        <v>44</v>
      </c>
      <c r="AB3778" t="s">
        <v>44</v>
      </c>
    </row>
    <row r="3779" spans="1:28" x14ac:dyDescent="0.25">
      <c r="A3779" t="s">
        <v>7820</v>
      </c>
      <c r="B3779" s="1">
        <v>45597</v>
      </c>
      <c r="C3779" t="s">
        <v>594</v>
      </c>
      <c r="D3779" t="s">
        <v>595</v>
      </c>
      <c r="E3779">
        <v>29</v>
      </c>
      <c r="F3779" t="s">
        <v>111</v>
      </c>
      <c r="G3779" t="s">
        <v>168</v>
      </c>
      <c r="H3779" t="s">
        <v>169</v>
      </c>
      <c r="I3779" t="s">
        <v>62</v>
      </c>
      <c r="J3779" t="s">
        <v>143</v>
      </c>
      <c r="K3779">
        <v>3</v>
      </c>
      <c r="L3779" s="2">
        <v>1800</v>
      </c>
      <c r="M3779">
        <v>10</v>
      </c>
      <c r="N3779" s="2">
        <v>5400</v>
      </c>
      <c r="O3779" s="2">
        <v>540</v>
      </c>
      <c r="P3779" s="2">
        <v>4860</v>
      </c>
      <c r="Q3779" s="2">
        <v>3939.01</v>
      </c>
      <c r="R3779" s="2">
        <v>920.99</v>
      </c>
      <c r="S3779" t="s">
        <v>36</v>
      </c>
      <c r="T3779" t="s">
        <v>222</v>
      </c>
      <c r="U3779" t="s">
        <v>38</v>
      </c>
      <c r="V3779" t="s">
        <v>39</v>
      </c>
      <c r="W3779" t="s">
        <v>40</v>
      </c>
      <c r="X3779" t="s">
        <v>67</v>
      </c>
      <c r="Y3779" t="s">
        <v>56</v>
      </c>
      <c r="Z3779" t="s">
        <v>43</v>
      </c>
      <c r="AA3779" t="s">
        <v>44</v>
      </c>
      <c r="AB3779" t="s">
        <v>44</v>
      </c>
    </row>
    <row r="3780" spans="1:28" x14ac:dyDescent="0.25">
      <c r="A3780" t="s">
        <v>7821</v>
      </c>
      <c r="B3780" s="1">
        <v>45597</v>
      </c>
      <c r="C3780" t="s">
        <v>3022</v>
      </c>
      <c r="D3780" t="s">
        <v>3023</v>
      </c>
      <c r="E3780">
        <v>48</v>
      </c>
      <c r="F3780" t="s">
        <v>48</v>
      </c>
      <c r="G3780" t="s">
        <v>197</v>
      </c>
      <c r="H3780" t="s">
        <v>198</v>
      </c>
      <c r="I3780" t="s">
        <v>74</v>
      </c>
      <c r="J3780" t="s">
        <v>75</v>
      </c>
      <c r="K3780">
        <v>2</v>
      </c>
      <c r="L3780" s="2">
        <v>2600</v>
      </c>
      <c r="M3780">
        <v>25</v>
      </c>
      <c r="N3780" s="2">
        <v>5200</v>
      </c>
      <c r="O3780" s="2">
        <v>1300</v>
      </c>
      <c r="P3780" s="2">
        <v>3900</v>
      </c>
      <c r="Q3780" s="2">
        <v>2955.09</v>
      </c>
      <c r="R3780" s="2">
        <v>944.91</v>
      </c>
      <c r="S3780" t="s">
        <v>36</v>
      </c>
      <c r="T3780" t="s">
        <v>114</v>
      </c>
      <c r="U3780" t="s">
        <v>115</v>
      </c>
      <c r="V3780" t="s">
        <v>39</v>
      </c>
      <c r="W3780" t="s">
        <v>137</v>
      </c>
      <c r="X3780" t="s">
        <v>97</v>
      </c>
      <c r="Y3780" t="s">
        <v>56</v>
      </c>
      <c r="Z3780" t="s">
        <v>43</v>
      </c>
      <c r="AA3780" t="s">
        <v>44</v>
      </c>
      <c r="AB3780" t="s">
        <v>44</v>
      </c>
    </row>
    <row r="3781" spans="1:28" x14ac:dyDescent="0.25">
      <c r="A3781" t="s">
        <v>7822</v>
      </c>
      <c r="B3781" s="1">
        <v>45597</v>
      </c>
      <c r="C3781" t="s">
        <v>5549</v>
      </c>
      <c r="D3781" t="s">
        <v>5550</v>
      </c>
      <c r="E3781">
        <v>35</v>
      </c>
      <c r="F3781" t="s">
        <v>48</v>
      </c>
      <c r="G3781" t="s">
        <v>273</v>
      </c>
      <c r="H3781" t="s">
        <v>274</v>
      </c>
      <c r="I3781" t="s">
        <v>51</v>
      </c>
      <c r="J3781" t="s">
        <v>52</v>
      </c>
      <c r="K3781">
        <v>3</v>
      </c>
      <c r="L3781" s="2">
        <v>250</v>
      </c>
      <c r="M3781">
        <v>10</v>
      </c>
      <c r="N3781" s="2">
        <v>750</v>
      </c>
      <c r="O3781" s="2">
        <v>75</v>
      </c>
      <c r="P3781" s="2">
        <v>675</v>
      </c>
      <c r="Q3781" s="2">
        <v>493.47</v>
      </c>
      <c r="R3781" s="2">
        <v>181.53</v>
      </c>
      <c r="S3781" t="s">
        <v>64</v>
      </c>
      <c r="T3781" t="s">
        <v>222</v>
      </c>
      <c r="U3781" t="s">
        <v>38</v>
      </c>
      <c r="V3781" t="s">
        <v>39</v>
      </c>
      <c r="W3781" t="s">
        <v>83</v>
      </c>
      <c r="X3781" t="s">
        <v>41</v>
      </c>
      <c r="Y3781" t="s">
        <v>56</v>
      </c>
      <c r="Z3781" t="s">
        <v>107</v>
      </c>
      <c r="AA3781" t="s">
        <v>68</v>
      </c>
      <c r="AB3781" t="s">
        <v>44</v>
      </c>
    </row>
    <row r="3782" spans="1:28" x14ac:dyDescent="0.25">
      <c r="A3782" t="s">
        <v>7823</v>
      </c>
      <c r="B3782" s="1">
        <v>45597</v>
      </c>
      <c r="C3782" t="s">
        <v>7510</v>
      </c>
      <c r="D3782" t="s">
        <v>7511</v>
      </c>
      <c r="E3782">
        <v>34</v>
      </c>
      <c r="F3782" t="s">
        <v>111</v>
      </c>
      <c r="G3782" t="s">
        <v>168</v>
      </c>
      <c r="H3782" t="s">
        <v>169</v>
      </c>
      <c r="I3782" t="s">
        <v>62</v>
      </c>
      <c r="J3782" t="s">
        <v>143</v>
      </c>
      <c r="K3782">
        <v>1</v>
      </c>
      <c r="L3782" s="2">
        <v>1800</v>
      </c>
      <c r="M3782">
        <v>0</v>
      </c>
      <c r="N3782" s="2">
        <v>1800</v>
      </c>
      <c r="O3782" s="2">
        <v>0</v>
      </c>
      <c r="P3782" s="2">
        <v>1800</v>
      </c>
      <c r="Q3782" s="2">
        <v>1467.57</v>
      </c>
      <c r="R3782" s="2">
        <v>332.43</v>
      </c>
      <c r="S3782" t="s">
        <v>64</v>
      </c>
      <c r="T3782" t="s">
        <v>290</v>
      </c>
      <c r="U3782" t="s">
        <v>291</v>
      </c>
      <c r="V3782" t="s">
        <v>39</v>
      </c>
      <c r="W3782" t="s">
        <v>66</v>
      </c>
      <c r="X3782" t="s">
        <v>41</v>
      </c>
      <c r="Y3782" t="s">
        <v>84</v>
      </c>
      <c r="Z3782" t="s">
        <v>43</v>
      </c>
      <c r="AA3782" t="s">
        <v>44</v>
      </c>
      <c r="AB3782" t="s">
        <v>44</v>
      </c>
    </row>
    <row r="3783" spans="1:28" x14ac:dyDescent="0.25">
      <c r="A3783" t="s">
        <v>7824</v>
      </c>
      <c r="B3783" s="1">
        <v>45598</v>
      </c>
      <c r="C3783" t="s">
        <v>5385</v>
      </c>
      <c r="D3783" t="s">
        <v>5386</v>
      </c>
      <c r="E3783">
        <v>20</v>
      </c>
      <c r="F3783" t="s">
        <v>48</v>
      </c>
      <c r="G3783" t="s">
        <v>344</v>
      </c>
      <c r="H3783" t="s">
        <v>345</v>
      </c>
      <c r="I3783" t="s">
        <v>34</v>
      </c>
      <c r="J3783" t="s">
        <v>121</v>
      </c>
      <c r="K3783">
        <v>2</v>
      </c>
      <c r="L3783" s="2">
        <v>1600</v>
      </c>
      <c r="M3783">
        <v>10</v>
      </c>
      <c r="N3783" s="2">
        <v>3200</v>
      </c>
      <c r="O3783" s="2">
        <v>320</v>
      </c>
      <c r="P3783" s="2">
        <v>2880</v>
      </c>
      <c r="Q3783" s="2">
        <v>1650.56</v>
      </c>
      <c r="R3783" s="2">
        <v>1229.44</v>
      </c>
      <c r="S3783" t="s">
        <v>64</v>
      </c>
      <c r="T3783" t="s">
        <v>90</v>
      </c>
      <c r="U3783" t="s">
        <v>91</v>
      </c>
      <c r="V3783" t="s">
        <v>39</v>
      </c>
      <c r="W3783" t="s">
        <v>137</v>
      </c>
      <c r="X3783" t="s">
        <v>97</v>
      </c>
      <c r="Y3783" t="s">
        <v>56</v>
      </c>
      <c r="Z3783" t="s">
        <v>223</v>
      </c>
      <c r="AA3783" t="s">
        <v>44</v>
      </c>
      <c r="AB3783" t="s">
        <v>44</v>
      </c>
    </row>
    <row r="3784" spans="1:28" x14ac:dyDescent="0.25">
      <c r="A3784" t="s">
        <v>7825</v>
      </c>
      <c r="B3784" s="1">
        <v>45598</v>
      </c>
      <c r="C3784" t="s">
        <v>7826</v>
      </c>
      <c r="D3784" t="s">
        <v>7827</v>
      </c>
      <c r="E3784">
        <v>21</v>
      </c>
      <c r="F3784" t="s">
        <v>111</v>
      </c>
      <c r="G3784" t="s">
        <v>119</v>
      </c>
      <c r="H3784" t="s">
        <v>120</v>
      </c>
      <c r="I3784" t="s">
        <v>62</v>
      </c>
      <c r="J3784" t="s">
        <v>121</v>
      </c>
      <c r="K3784">
        <v>3</v>
      </c>
      <c r="L3784" s="2">
        <v>4800</v>
      </c>
      <c r="M3784">
        <v>5</v>
      </c>
      <c r="N3784" s="2">
        <v>14400</v>
      </c>
      <c r="O3784" s="2">
        <v>720</v>
      </c>
      <c r="P3784" s="2">
        <v>13680</v>
      </c>
      <c r="Q3784" s="2">
        <v>8763.89</v>
      </c>
      <c r="R3784" s="2">
        <v>4916.1099999999997</v>
      </c>
      <c r="S3784" t="s">
        <v>53</v>
      </c>
      <c r="T3784" t="s">
        <v>263</v>
      </c>
      <c r="U3784" t="s">
        <v>91</v>
      </c>
      <c r="V3784" t="s">
        <v>39</v>
      </c>
      <c r="W3784" t="s">
        <v>40</v>
      </c>
      <c r="X3784" t="s">
        <v>41</v>
      </c>
      <c r="Y3784" t="s">
        <v>42</v>
      </c>
      <c r="Z3784" t="s">
        <v>43</v>
      </c>
      <c r="AA3784" t="s">
        <v>44</v>
      </c>
      <c r="AB3784" t="s">
        <v>44</v>
      </c>
    </row>
    <row r="3785" spans="1:28" x14ac:dyDescent="0.25">
      <c r="A3785" t="s">
        <v>7828</v>
      </c>
      <c r="B3785" s="1">
        <v>45598</v>
      </c>
      <c r="C3785" t="s">
        <v>7122</v>
      </c>
      <c r="D3785" t="s">
        <v>7123</v>
      </c>
      <c r="E3785">
        <v>47</v>
      </c>
      <c r="F3785" t="s">
        <v>31</v>
      </c>
      <c r="G3785" t="s">
        <v>32</v>
      </c>
      <c r="H3785" t="s">
        <v>33</v>
      </c>
      <c r="I3785" t="s">
        <v>34</v>
      </c>
      <c r="J3785" t="s">
        <v>35</v>
      </c>
      <c r="K3785">
        <v>2</v>
      </c>
      <c r="L3785" s="2">
        <v>55000</v>
      </c>
      <c r="M3785">
        <v>0</v>
      </c>
      <c r="N3785" s="2">
        <v>110000</v>
      </c>
      <c r="O3785" s="2">
        <v>0</v>
      </c>
      <c r="P3785" s="2">
        <v>110000</v>
      </c>
      <c r="Q3785" s="2">
        <v>71133.83</v>
      </c>
      <c r="R3785" s="2">
        <v>38866.17</v>
      </c>
      <c r="S3785" t="s">
        <v>36</v>
      </c>
      <c r="T3785" t="s">
        <v>122</v>
      </c>
      <c r="U3785" t="s">
        <v>123</v>
      </c>
      <c r="V3785" t="s">
        <v>39</v>
      </c>
      <c r="W3785" t="s">
        <v>40</v>
      </c>
      <c r="X3785" t="s">
        <v>41</v>
      </c>
      <c r="Y3785" t="s">
        <v>56</v>
      </c>
      <c r="Z3785" t="s">
        <v>508</v>
      </c>
      <c r="AA3785" t="s">
        <v>44</v>
      </c>
      <c r="AB3785" t="s">
        <v>44</v>
      </c>
    </row>
    <row r="3786" spans="1:28" x14ac:dyDescent="0.25">
      <c r="A3786" t="s">
        <v>7829</v>
      </c>
      <c r="B3786" s="1">
        <v>45598</v>
      </c>
      <c r="C3786" t="s">
        <v>7830</v>
      </c>
      <c r="D3786" t="s">
        <v>7831</v>
      </c>
      <c r="E3786">
        <v>56</v>
      </c>
      <c r="F3786" t="s">
        <v>111</v>
      </c>
      <c r="G3786" t="s">
        <v>81</v>
      </c>
      <c r="H3786" t="s">
        <v>82</v>
      </c>
      <c r="I3786" t="s">
        <v>51</v>
      </c>
      <c r="J3786" t="s">
        <v>52</v>
      </c>
      <c r="K3786">
        <v>1</v>
      </c>
      <c r="L3786" s="2">
        <v>600</v>
      </c>
      <c r="M3786">
        <v>30</v>
      </c>
      <c r="N3786" s="2">
        <v>600</v>
      </c>
      <c r="O3786" s="2">
        <v>180</v>
      </c>
      <c r="P3786" s="2">
        <v>420</v>
      </c>
      <c r="Q3786" s="2">
        <v>251.68</v>
      </c>
      <c r="R3786" s="2">
        <v>168.32</v>
      </c>
      <c r="S3786" t="s">
        <v>36</v>
      </c>
      <c r="T3786" t="s">
        <v>222</v>
      </c>
      <c r="U3786" t="s">
        <v>38</v>
      </c>
      <c r="V3786" t="s">
        <v>39</v>
      </c>
      <c r="W3786" t="s">
        <v>66</v>
      </c>
      <c r="X3786" t="s">
        <v>41</v>
      </c>
      <c r="Y3786" t="s">
        <v>56</v>
      </c>
      <c r="Z3786" t="s">
        <v>43</v>
      </c>
      <c r="AA3786" t="s">
        <v>44</v>
      </c>
      <c r="AB3786" t="s">
        <v>44</v>
      </c>
    </row>
    <row r="3787" spans="1:28" x14ac:dyDescent="0.25">
      <c r="A3787" t="s">
        <v>7832</v>
      </c>
      <c r="B3787" s="1">
        <v>45598</v>
      </c>
      <c r="C3787" t="s">
        <v>5711</v>
      </c>
      <c r="D3787" t="s">
        <v>5712</v>
      </c>
      <c r="E3787">
        <v>22</v>
      </c>
      <c r="F3787" t="s">
        <v>111</v>
      </c>
      <c r="G3787" t="s">
        <v>238</v>
      </c>
      <c r="H3787" t="s">
        <v>239</v>
      </c>
      <c r="I3787" t="s">
        <v>62</v>
      </c>
      <c r="J3787" t="s">
        <v>63</v>
      </c>
      <c r="K3787">
        <v>1</v>
      </c>
      <c r="L3787" s="2">
        <v>6500</v>
      </c>
      <c r="M3787">
        <v>10</v>
      </c>
      <c r="N3787" s="2">
        <v>6500</v>
      </c>
      <c r="O3787" s="2">
        <v>650</v>
      </c>
      <c r="P3787" s="2">
        <v>5850</v>
      </c>
      <c r="Q3787" s="2">
        <v>4497.76</v>
      </c>
      <c r="R3787" s="2">
        <v>1352.24</v>
      </c>
      <c r="S3787" t="s">
        <v>53</v>
      </c>
      <c r="T3787" t="s">
        <v>163</v>
      </c>
      <c r="U3787" t="s">
        <v>164</v>
      </c>
      <c r="V3787" t="s">
        <v>39</v>
      </c>
      <c r="W3787" t="s">
        <v>83</v>
      </c>
      <c r="X3787" t="s">
        <v>97</v>
      </c>
      <c r="Y3787" t="s">
        <v>56</v>
      </c>
      <c r="Z3787" t="s">
        <v>43</v>
      </c>
      <c r="AA3787" t="s">
        <v>44</v>
      </c>
      <c r="AB3787" t="s">
        <v>44</v>
      </c>
    </row>
    <row r="3788" spans="1:28" x14ac:dyDescent="0.25">
      <c r="A3788" t="s">
        <v>7833</v>
      </c>
      <c r="B3788" s="1">
        <v>45598</v>
      </c>
      <c r="C3788" t="s">
        <v>5999</v>
      </c>
      <c r="D3788" t="s">
        <v>6000</v>
      </c>
      <c r="E3788">
        <v>24</v>
      </c>
      <c r="F3788" t="s">
        <v>48</v>
      </c>
      <c r="G3788" t="s">
        <v>188</v>
      </c>
      <c r="H3788" t="s">
        <v>189</v>
      </c>
      <c r="I3788" t="s">
        <v>34</v>
      </c>
      <c r="J3788" t="s">
        <v>190</v>
      </c>
      <c r="K3788">
        <v>5</v>
      </c>
      <c r="L3788" s="2">
        <v>1800</v>
      </c>
      <c r="M3788">
        <v>20</v>
      </c>
      <c r="N3788" s="2">
        <v>9000</v>
      </c>
      <c r="O3788" s="2">
        <v>1800</v>
      </c>
      <c r="P3788" s="2">
        <v>7200</v>
      </c>
      <c r="Q3788" s="2">
        <v>4276.57</v>
      </c>
      <c r="R3788" s="2">
        <v>2923.43</v>
      </c>
      <c r="S3788" t="s">
        <v>36</v>
      </c>
      <c r="T3788" t="s">
        <v>37</v>
      </c>
      <c r="U3788" t="s">
        <v>38</v>
      </c>
      <c r="V3788" t="s">
        <v>39</v>
      </c>
      <c r="W3788" t="s">
        <v>124</v>
      </c>
      <c r="X3788" t="s">
        <v>41</v>
      </c>
      <c r="Y3788" t="s">
        <v>56</v>
      </c>
      <c r="Z3788" t="s">
        <v>43</v>
      </c>
      <c r="AA3788" t="s">
        <v>44</v>
      </c>
      <c r="AB3788" t="s">
        <v>44</v>
      </c>
    </row>
    <row r="3789" spans="1:28" x14ac:dyDescent="0.25">
      <c r="A3789" t="s">
        <v>7834</v>
      </c>
      <c r="B3789" s="1">
        <v>45598</v>
      </c>
      <c r="C3789" t="s">
        <v>1069</v>
      </c>
      <c r="D3789" t="s">
        <v>1070</v>
      </c>
      <c r="E3789">
        <v>51</v>
      </c>
      <c r="F3789" t="s">
        <v>111</v>
      </c>
      <c r="G3789" t="s">
        <v>72</v>
      </c>
      <c r="H3789" t="s">
        <v>73</v>
      </c>
      <c r="I3789" t="s">
        <v>74</v>
      </c>
      <c r="J3789" t="s">
        <v>75</v>
      </c>
      <c r="K3789">
        <v>1</v>
      </c>
      <c r="L3789" s="2">
        <v>2200</v>
      </c>
      <c r="M3789">
        <v>0</v>
      </c>
      <c r="N3789" s="2">
        <v>2200</v>
      </c>
      <c r="O3789" s="2">
        <v>0</v>
      </c>
      <c r="P3789" s="2">
        <v>2200</v>
      </c>
      <c r="Q3789" s="2">
        <v>1399.78</v>
      </c>
      <c r="R3789" s="2">
        <v>800.22</v>
      </c>
      <c r="S3789" t="s">
        <v>53</v>
      </c>
      <c r="T3789" t="s">
        <v>290</v>
      </c>
      <c r="U3789" t="s">
        <v>291</v>
      </c>
      <c r="V3789" t="s">
        <v>39</v>
      </c>
      <c r="W3789" t="s">
        <v>66</v>
      </c>
      <c r="X3789" t="s">
        <v>97</v>
      </c>
      <c r="Y3789" t="s">
        <v>56</v>
      </c>
      <c r="Z3789" t="s">
        <v>43</v>
      </c>
      <c r="AA3789" t="s">
        <v>44</v>
      </c>
      <c r="AB3789" t="s">
        <v>44</v>
      </c>
    </row>
    <row r="3790" spans="1:28" x14ac:dyDescent="0.25">
      <c r="A3790" t="s">
        <v>7835</v>
      </c>
      <c r="B3790" s="1">
        <v>45598</v>
      </c>
      <c r="C3790" t="s">
        <v>2825</v>
      </c>
      <c r="D3790" t="s">
        <v>2826</v>
      </c>
      <c r="E3790">
        <v>34</v>
      </c>
      <c r="F3790" t="s">
        <v>31</v>
      </c>
      <c r="G3790" t="s">
        <v>176</v>
      </c>
      <c r="H3790" t="s">
        <v>177</v>
      </c>
      <c r="I3790" t="s">
        <v>34</v>
      </c>
      <c r="J3790" t="s">
        <v>35</v>
      </c>
      <c r="K3790">
        <v>2</v>
      </c>
      <c r="L3790" s="2">
        <v>6500</v>
      </c>
      <c r="M3790">
        <v>10</v>
      </c>
      <c r="N3790" s="2">
        <v>13000</v>
      </c>
      <c r="O3790" s="2">
        <v>1300</v>
      </c>
      <c r="P3790" s="2">
        <v>11700</v>
      </c>
      <c r="Q3790" s="2">
        <v>6972.97</v>
      </c>
      <c r="R3790" s="2">
        <v>4727.03</v>
      </c>
      <c r="S3790" t="s">
        <v>53</v>
      </c>
      <c r="T3790" t="s">
        <v>275</v>
      </c>
      <c r="U3790" t="s">
        <v>123</v>
      </c>
      <c r="V3790" t="s">
        <v>39</v>
      </c>
      <c r="W3790" t="s">
        <v>83</v>
      </c>
      <c r="X3790" t="s">
        <v>41</v>
      </c>
      <c r="Y3790" t="s">
        <v>56</v>
      </c>
      <c r="Z3790" t="s">
        <v>43</v>
      </c>
      <c r="AA3790" t="s">
        <v>44</v>
      </c>
      <c r="AB3790" t="s">
        <v>44</v>
      </c>
    </row>
    <row r="3791" spans="1:28" x14ac:dyDescent="0.25">
      <c r="A3791" t="s">
        <v>7836</v>
      </c>
      <c r="B3791" s="1">
        <v>45598</v>
      </c>
      <c r="C3791" t="s">
        <v>2677</v>
      </c>
      <c r="D3791" t="s">
        <v>2678</v>
      </c>
      <c r="E3791">
        <v>56</v>
      </c>
      <c r="F3791" t="s">
        <v>48</v>
      </c>
      <c r="G3791" t="s">
        <v>217</v>
      </c>
      <c r="H3791" t="s">
        <v>218</v>
      </c>
      <c r="I3791" t="s">
        <v>34</v>
      </c>
      <c r="J3791" t="s">
        <v>130</v>
      </c>
      <c r="K3791">
        <v>2</v>
      </c>
      <c r="L3791" s="2">
        <v>28000</v>
      </c>
      <c r="M3791">
        <v>0</v>
      </c>
      <c r="N3791" s="2">
        <v>56000</v>
      </c>
      <c r="O3791" s="2">
        <v>0</v>
      </c>
      <c r="P3791" s="2">
        <v>56000</v>
      </c>
      <c r="Q3791" s="2">
        <v>41814.39</v>
      </c>
      <c r="R3791" s="2">
        <v>14185.61</v>
      </c>
      <c r="S3791" t="s">
        <v>53</v>
      </c>
      <c r="T3791" t="s">
        <v>222</v>
      </c>
      <c r="U3791" t="s">
        <v>38</v>
      </c>
      <c r="V3791" t="s">
        <v>39</v>
      </c>
      <c r="W3791" t="s">
        <v>124</v>
      </c>
      <c r="X3791" t="s">
        <v>67</v>
      </c>
      <c r="Y3791" t="s">
        <v>56</v>
      </c>
      <c r="Z3791" t="s">
        <v>43</v>
      </c>
      <c r="AA3791" t="s">
        <v>44</v>
      </c>
      <c r="AB3791" t="s">
        <v>44</v>
      </c>
    </row>
    <row r="3792" spans="1:28" x14ac:dyDescent="0.25">
      <c r="A3792" t="s">
        <v>7837</v>
      </c>
      <c r="B3792" s="1">
        <v>45598</v>
      </c>
      <c r="C3792" t="s">
        <v>7432</v>
      </c>
      <c r="D3792" t="s">
        <v>7433</v>
      </c>
      <c r="E3792">
        <v>58</v>
      </c>
      <c r="F3792" t="s">
        <v>111</v>
      </c>
      <c r="G3792" t="s">
        <v>227</v>
      </c>
      <c r="H3792" t="s">
        <v>228</v>
      </c>
      <c r="I3792" t="s">
        <v>74</v>
      </c>
      <c r="J3792" t="s">
        <v>75</v>
      </c>
      <c r="K3792">
        <v>1</v>
      </c>
      <c r="L3792" s="2">
        <v>1400</v>
      </c>
      <c r="M3792">
        <v>20</v>
      </c>
      <c r="N3792" s="2">
        <v>1400</v>
      </c>
      <c r="O3792" s="2">
        <v>280</v>
      </c>
      <c r="P3792" s="2">
        <v>1120</v>
      </c>
      <c r="Q3792" s="2">
        <v>732.23</v>
      </c>
      <c r="R3792" s="2">
        <v>387.77</v>
      </c>
      <c r="S3792" t="s">
        <v>53</v>
      </c>
      <c r="T3792" t="s">
        <v>136</v>
      </c>
      <c r="U3792" t="s">
        <v>38</v>
      </c>
      <c r="V3792" t="s">
        <v>39</v>
      </c>
      <c r="W3792" t="s">
        <v>92</v>
      </c>
      <c r="X3792" t="s">
        <v>41</v>
      </c>
      <c r="Y3792" t="s">
        <v>56</v>
      </c>
      <c r="Z3792" t="s">
        <v>43</v>
      </c>
      <c r="AA3792" t="s">
        <v>44</v>
      </c>
      <c r="AB3792" t="s">
        <v>44</v>
      </c>
    </row>
    <row r="3793" spans="1:28" x14ac:dyDescent="0.25">
      <c r="A3793" t="s">
        <v>7838</v>
      </c>
      <c r="B3793" s="1">
        <v>45598</v>
      </c>
      <c r="C3793" t="s">
        <v>7839</v>
      </c>
      <c r="D3793" t="s">
        <v>7840</v>
      </c>
      <c r="E3793">
        <v>29</v>
      </c>
      <c r="F3793" t="s">
        <v>31</v>
      </c>
      <c r="G3793" t="s">
        <v>298</v>
      </c>
      <c r="H3793" t="s">
        <v>299</v>
      </c>
      <c r="I3793" t="s">
        <v>103</v>
      </c>
      <c r="J3793" t="s">
        <v>104</v>
      </c>
      <c r="K3793">
        <v>5</v>
      </c>
      <c r="L3793" s="2">
        <v>700</v>
      </c>
      <c r="M3793">
        <v>5</v>
      </c>
      <c r="N3793" s="2">
        <v>3500</v>
      </c>
      <c r="O3793" s="2">
        <v>175</v>
      </c>
      <c r="P3793" s="2">
        <v>3325</v>
      </c>
      <c r="Q3793" s="2">
        <v>2543.08</v>
      </c>
      <c r="R3793" s="2">
        <v>781.92</v>
      </c>
      <c r="S3793" t="s">
        <v>53</v>
      </c>
      <c r="T3793" t="s">
        <v>65</v>
      </c>
      <c r="U3793" t="s">
        <v>65</v>
      </c>
      <c r="V3793" t="s">
        <v>39</v>
      </c>
      <c r="W3793" t="s">
        <v>83</v>
      </c>
      <c r="X3793" t="s">
        <v>41</v>
      </c>
      <c r="Y3793" t="s">
        <v>56</v>
      </c>
      <c r="Z3793" t="s">
        <v>223</v>
      </c>
      <c r="AA3793" t="s">
        <v>44</v>
      </c>
      <c r="AB3793" t="s">
        <v>44</v>
      </c>
    </row>
    <row r="3794" spans="1:28" x14ac:dyDescent="0.25">
      <c r="A3794" t="s">
        <v>7841</v>
      </c>
      <c r="B3794" s="1">
        <v>45599</v>
      </c>
      <c r="C3794" t="s">
        <v>4018</v>
      </c>
      <c r="D3794" t="s">
        <v>4019</v>
      </c>
      <c r="E3794">
        <v>56</v>
      </c>
      <c r="F3794" t="s">
        <v>48</v>
      </c>
      <c r="G3794" t="s">
        <v>344</v>
      </c>
      <c r="H3794" t="s">
        <v>345</v>
      </c>
      <c r="I3794" t="s">
        <v>34</v>
      </c>
      <c r="J3794" t="s">
        <v>121</v>
      </c>
      <c r="K3794">
        <v>6</v>
      </c>
      <c r="L3794" s="2">
        <v>1600</v>
      </c>
      <c r="M3794">
        <v>10</v>
      </c>
      <c r="N3794" s="2">
        <v>9600</v>
      </c>
      <c r="O3794" s="2">
        <v>960</v>
      </c>
      <c r="P3794" s="2">
        <v>8640</v>
      </c>
      <c r="Q3794" s="2">
        <v>6413.05</v>
      </c>
      <c r="R3794" s="2">
        <v>2226.9499999999998</v>
      </c>
      <c r="S3794" t="s">
        <v>36</v>
      </c>
      <c r="T3794" t="s">
        <v>263</v>
      </c>
      <c r="U3794" t="s">
        <v>91</v>
      </c>
      <c r="V3794" t="s">
        <v>39</v>
      </c>
      <c r="W3794" t="s">
        <v>40</v>
      </c>
      <c r="X3794" t="s">
        <v>97</v>
      </c>
      <c r="Y3794" t="s">
        <v>42</v>
      </c>
      <c r="Z3794" t="s">
        <v>43</v>
      </c>
      <c r="AA3794" t="s">
        <v>68</v>
      </c>
      <c r="AB3794" t="s">
        <v>44</v>
      </c>
    </row>
    <row r="3795" spans="1:28" x14ac:dyDescent="0.25">
      <c r="A3795" t="s">
        <v>7842</v>
      </c>
      <c r="B3795" s="1">
        <v>45599</v>
      </c>
      <c r="C3795" t="s">
        <v>3965</v>
      </c>
      <c r="D3795" t="s">
        <v>3966</v>
      </c>
      <c r="E3795">
        <v>55</v>
      </c>
      <c r="F3795" t="s">
        <v>111</v>
      </c>
      <c r="G3795" t="s">
        <v>168</v>
      </c>
      <c r="H3795" t="s">
        <v>169</v>
      </c>
      <c r="I3795" t="s">
        <v>62</v>
      </c>
      <c r="J3795" t="s">
        <v>143</v>
      </c>
      <c r="K3795">
        <v>2</v>
      </c>
      <c r="L3795" s="2">
        <v>1800</v>
      </c>
      <c r="M3795">
        <v>10</v>
      </c>
      <c r="N3795" s="2">
        <v>3600</v>
      </c>
      <c r="O3795" s="2">
        <v>360</v>
      </c>
      <c r="P3795" s="2">
        <v>3240</v>
      </c>
      <c r="Q3795" s="2">
        <v>2260.66</v>
      </c>
      <c r="R3795" s="2">
        <v>979.34</v>
      </c>
      <c r="S3795" t="s">
        <v>36</v>
      </c>
      <c r="T3795" t="s">
        <v>37</v>
      </c>
      <c r="U3795" t="s">
        <v>38</v>
      </c>
      <c r="V3795" t="s">
        <v>39</v>
      </c>
      <c r="W3795" t="s">
        <v>124</v>
      </c>
      <c r="X3795" t="s">
        <v>41</v>
      </c>
      <c r="Y3795" t="s">
        <v>56</v>
      </c>
      <c r="Z3795" t="s">
        <v>144</v>
      </c>
      <c r="AA3795" t="s">
        <v>44</v>
      </c>
      <c r="AB3795" t="s">
        <v>44</v>
      </c>
    </row>
    <row r="3796" spans="1:28" x14ac:dyDescent="0.25">
      <c r="A3796" t="s">
        <v>7843</v>
      </c>
      <c r="B3796" s="1">
        <v>45599</v>
      </c>
      <c r="C3796" t="s">
        <v>6529</v>
      </c>
      <c r="D3796" t="s">
        <v>6530</v>
      </c>
      <c r="E3796">
        <v>46</v>
      </c>
      <c r="F3796" t="s">
        <v>111</v>
      </c>
      <c r="G3796" t="s">
        <v>32</v>
      </c>
      <c r="H3796" t="s">
        <v>33</v>
      </c>
      <c r="I3796" t="s">
        <v>34</v>
      </c>
      <c r="J3796" t="s">
        <v>35</v>
      </c>
      <c r="K3796">
        <v>1</v>
      </c>
      <c r="L3796" s="2">
        <v>55000</v>
      </c>
      <c r="M3796">
        <v>5</v>
      </c>
      <c r="N3796" s="2">
        <v>55000</v>
      </c>
      <c r="O3796" s="2">
        <v>2750</v>
      </c>
      <c r="P3796" s="2">
        <v>52250</v>
      </c>
      <c r="Q3796" s="2">
        <v>40921.15</v>
      </c>
      <c r="R3796" s="2">
        <v>11328.85</v>
      </c>
      <c r="S3796" t="s">
        <v>53</v>
      </c>
      <c r="T3796" t="s">
        <v>290</v>
      </c>
      <c r="U3796" t="s">
        <v>291</v>
      </c>
      <c r="V3796" t="s">
        <v>39</v>
      </c>
      <c r="W3796" t="s">
        <v>66</v>
      </c>
      <c r="X3796" t="s">
        <v>97</v>
      </c>
      <c r="Y3796" t="s">
        <v>56</v>
      </c>
      <c r="Z3796" t="s">
        <v>43</v>
      </c>
      <c r="AA3796" t="s">
        <v>44</v>
      </c>
      <c r="AB3796" t="s">
        <v>44</v>
      </c>
    </row>
    <row r="3797" spans="1:28" x14ac:dyDescent="0.25">
      <c r="A3797" t="s">
        <v>7844</v>
      </c>
      <c r="B3797" s="1">
        <v>45599</v>
      </c>
      <c r="C3797" t="s">
        <v>4801</v>
      </c>
      <c r="D3797" t="s">
        <v>4802</v>
      </c>
      <c r="E3797">
        <v>43</v>
      </c>
      <c r="F3797" t="s">
        <v>31</v>
      </c>
      <c r="G3797" t="s">
        <v>60</v>
      </c>
      <c r="H3797" t="s">
        <v>61</v>
      </c>
      <c r="I3797" t="s">
        <v>62</v>
      </c>
      <c r="J3797" t="s">
        <v>63</v>
      </c>
      <c r="K3797">
        <v>1</v>
      </c>
      <c r="L3797" s="2">
        <v>3500</v>
      </c>
      <c r="M3797">
        <v>15</v>
      </c>
      <c r="N3797" s="2">
        <v>3500</v>
      </c>
      <c r="O3797" s="2">
        <v>525</v>
      </c>
      <c r="P3797" s="2">
        <v>2975</v>
      </c>
      <c r="Q3797" s="2">
        <v>1710.98</v>
      </c>
      <c r="R3797" s="2">
        <v>1264.02</v>
      </c>
      <c r="S3797" t="s">
        <v>53</v>
      </c>
      <c r="T3797" t="s">
        <v>105</v>
      </c>
      <c r="U3797" t="s">
        <v>106</v>
      </c>
      <c r="V3797" t="s">
        <v>39</v>
      </c>
      <c r="W3797" t="s">
        <v>92</v>
      </c>
      <c r="X3797" t="s">
        <v>97</v>
      </c>
      <c r="Y3797" t="s">
        <v>42</v>
      </c>
      <c r="Z3797" t="s">
        <v>43</v>
      </c>
      <c r="AA3797" t="s">
        <v>44</v>
      </c>
      <c r="AB3797" t="s">
        <v>44</v>
      </c>
    </row>
    <row r="3798" spans="1:28" x14ac:dyDescent="0.25">
      <c r="A3798" t="s">
        <v>7845</v>
      </c>
      <c r="B3798" s="1">
        <v>45599</v>
      </c>
      <c r="C3798" t="s">
        <v>7846</v>
      </c>
      <c r="D3798" t="s">
        <v>7847</v>
      </c>
      <c r="E3798">
        <v>57</v>
      </c>
      <c r="F3798" t="s">
        <v>111</v>
      </c>
      <c r="G3798" t="s">
        <v>188</v>
      </c>
      <c r="H3798" t="s">
        <v>189</v>
      </c>
      <c r="I3798" t="s">
        <v>34</v>
      </c>
      <c r="J3798" t="s">
        <v>190</v>
      </c>
      <c r="K3798">
        <v>1</v>
      </c>
      <c r="L3798" s="2">
        <v>1800</v>
      </c>
      <c r="M3798">
        <v>20</v>
      </c>
      <c r="N3798" s="2">
        <v>1800</v>
      </c>
      <c r="O3798" s="2">
        <v>360</v>
      </c>
      <c r="P3798" s="2">
        <v>1440</v>
      </c>
      <c r="Q3798" s="2">
        <v>983.68</v>
      </c>
      <c r="R3798" s="2">
        <v>456.32</v>
      </c>
      <c r="S3798" t="s">
        <v>53</v>
      </c>
      <c r="T3798" t="s">
        <v>122</v>
      </c>
      <c r="U3798" t="s">
        <v>123</v>
      </c>
      <c r="V3798" t="s">
        <v>39</v>
      </c>
      <c r="W3798" t="s">
        <v>83</v>
      </c>
      <c r="X3798" t="s">
        <v>41</v>
      </c>
      <c r="Y3798" t="s">
        <v>42</v>
      </c>
      <c r="Z3798" t="s">
        <v>43</v>
      </c>
      <c r="AA3798" t="s">
        <v>44</v>
      </c>
      <c r="AB3798" t="s">
        <v>44</v>
      </c>
    </row>
    <row r="3799" spans="1:28" x14ac:dyDescent="0.25">
      <c r="A3799" t="s">
        <v>7848</v>
      </c>
      <c r="B3799" s="1">
        <v>45599</v>
      </c>
      <c r="C3799" t="s">
        <v>86</v>
      </c>
      <c r="D3799" t="s">
        <v>87</v>
      </c>
      <c r="E3799">
        <v>29</v>
      </c>
      <c r="F3799" t="s">
        <v>48</v>
      </c>
      <c r="G3799" t="s">
        <v>81</v>
      </c>
      <c r="H3799" t="s">
        <v>82</v>
      </c>
      <c r="I3799" t="s">
        <v>51</v>
      </c>
      <c r="J3799" t="s">
        <v>52</v>
      </c>
      <c r="K3799">
        <v>2</v>
      </c>
      <c r="L3799" s="2">
        <v>600</v>
      </c>
      <c r="M3799">
        <v>15</v>
      </c>
      <c r="N3799" s="2">
        <v>1200</v>
      </c>
      <c r="O3799" s="2">
        <v>180</v>
      </c>
      <c r="P3799" s="2">
        <v>1020</v>
      </c>
      <c r="Q3799" s="2">
        <v>755.6</v>
      </c>
      <c r="R3799" s="2">
        <v>264.39999999999998</v>
      </c>
      <c r="S3799" t="s">
        <v>64</v>
      </c>
      <c r="T3799" t="s">
        <v>76</v>
      </c>
      <c r="U3799" t="s">
        <v>77</v>
      </c>
      <c r="V3799" t="s">
        <v>39</v>
      </c>
      <c r="W3799" t="s">
        <v>137</v>
      </c>
      <c r="X3799" t="s">
        <v>41</v>
      </c>
      <c r="Y3799" t="s">
        <v>42</v>
      </c>
      <c r="Z3799" t="s">
        <v>43</v>
      </c>
      <c r="AA3799" t="s">
        <v>44</v>
      </c>
      <c r="AB3799" t="s">
        <v>44</v>
      </c>
    </row>
    <row r="3800" spans="1:28" x14ac:dyDescent="0.25">
      <c r="A3800" t="s">
        <v>7849</v>
      </c>
      <c r="B3800" s="1">
        <v>45599</v>
      </c>
      <c r="C3800" t="s">
        <v>2692</v>
      </c>
      <c r="D3800" t="s">
        <v>2693</v>
      </c>
      <c r="E3800">
        <v>49</v>
      </c>
      <c r="F3800" t="s">
        <v>31</v>
      </c>
      <c r="G3800" t="s">
        <v>366</v>
      </c>
      <c r="H3800" t="s">
        <v>367</v>
      </c>
      <c r="I3800" t="s">
        <v>34</v>
      </c>
      <c r="J3800" t="s">
        <v>130</v>
      </c>
      <c r="K3800">
        <v>3</v>
      </c>
      <c r="L3800" s="2">
        <v>14500</v>
      </c>
      <c r="M3800">
        <v>0</v>
      </c>
      <c r="N3800" s="2">
        <v>43500</v>
      </c>
      <c r="O3800" s="2">
        <v>0</v>
      </c>
      <c r="P3800" s="2">
        <v>43500</v>
      </c>
      <c r="Q3800" s="2">
        <v>27564.799999999999</v>
      </c>
      <c r="R3800" s="2">
        <v>15935.2</v>
      </c>
      <c r="S3800" t="s">
        <v>64</v>
      </c>
      <c r="T3800" t="s">
        <v>178</v>
      </c>
      <c r="U3800" t="s">
        <v>154</v>
      </c>
      <c r="V3800" t="s">
        <v>39</v>
      </c>
      <c r="W3800" t="s">
        <v>92</v>
      </c>
      <c r="X3800" t="s">
        <v>97</v>
      </c>
      <c r="Y3800" t="s">
        <v>56</v>
      </c>
      <c r="Z3800" t="s">
        <v>43</v>
      </c>
      <c r="AA3800" t="s">
        <v>68</v>
      </c>
      <c r="AB3800" t="s">
        <v>44</v>
      </c>
    </row>
    <row r="3801" spans="1:28" x14ac:dyDescent="0.25">
      <c r="A3801" t="s">
        <v>7850</v>
      </c>
      <c r="B3801" s="1">
        <v>45599</v>
      </c>
      <c r="C3801" t="s">
        <v>7851</v>
      </c>
      <c r="D3801" t="s">
        <v>7852</v>
      </c>
      <c r="E3801">
        <v>49</v>
      </c>
      <c r="F3801" t="s">
        <v>111</v>
      </c>
      <c r="G3801" t="s">
        <v>561</v>
      </c>
      <c r="H3801" t="s">
        <v>562</v>
      </c>
      <c r="I3801" t="s">
        <v>34</v>
      </c>
      <c r="J3801" t="s">
        <v>143</v>
      </c>
      <c r="K3801">
        <v>2</v>
      </c>
      <c r="L3801" s="2">
        <v>900</v>
      </c>
      <c r="M3801">
        <v>0</v>
      </c>
      <c r="N3801" s="2">
        <v>1800</v>
      </c>
      <c r="O3801" s="2">
        <v>0</v>
      </c>
      <c r="P3801" s="2">
        <v>1800</v>
      </c>
      <c r="Q3801" s="2">
        <v>1222.6500000000001</v>
      </c>
      <c r="R3801" s="2">
        <v>577.35</v>
      </c>
      <c r="S3801" t="s">
        <v>53</v>
      </c>
      <c r="T3801" t="s">
        <v>263</v>
      </c>
      <c r="U3801" t="s">
        <v>91</v>
      </c>
      <c r="V3801" t="s">
        <v>39</v>
      </c>
      <c r="W3801" t="s">
        <v>137</v>
      </c>
      <c r="X3801" t="s">
        <v>97</v>
      </c>
      <c r="Y3801" t="s">
        <v>56</v>
      </c>
      <c r="Z3801" t="s">
        <v>43</v>
      </c>
      <c r="AA3801" t="s">
        <v>44</v>
      </c>
      <c r="AB3801" t="s">
        <v>44</v>
      </c>
    </row>
    <row r="3802" spans="1:28" x14ac:dyDescent="0.25">
      <c r="A3802" t="s">
        <v>7853</v>
      </c>
      <c r="B3802" s="1">
        <v>45599</v>
      </c>
      <c r="C3802" t="s">
        <v>6887</v>
      </c>
      <c r="D3802" t="s">
        <v>6888</v>
      </c>
      <c r="E3802">
        <v>52</v>
      </c>
      <c r="F3802" t="s">
        <v>31</v>
      </c>
      <c r="G3802" t="s">
        <v>207</v>
      </c>
      <c r="H3802" t="s">
        <v>208</v>
      </c>
      <c r="I3802" t="s">
        <v>34</v>
      </c>
      <c r="J3802" t="s">
        <v>143</v>
      </c>
      <c r="K3802">
        <v>2</v>
      </c>
      <c r="L3802" s="2">
        <v>18000</v>
      </c>
      <c r="M3802">
        <v>30</v>
      </c>
      <c r="N3802" s="2">
        <v>36000</v>
      </c>
      <c r="O3802" s="2">
        <v>10800</v>
      </c>
      <c r="P3802" s="2">
        <v>25200</v>
      </c>
      <c r="Q3802" s="2">
        <v>15404.2</v>
      </c>
      <c r="R3802" s="2">
        <v>9795.7999999999993</v>
      </c>
      <c r="S3802" t="s">
        <v>53</v>
      </c>
      <c r="T3802" t="s">
        <v>275</v>
      </c>
      <c r="U3802" t="s">
        <v>123</v>
      </c>
      <c r="V3802" t="s">
        <v>39</v>
      </c>
      <c r="W3802" t="s">
        <v>124</v>
      </c>
      <c r="X3802" t="s">
        <v>67</v>
      </c>
      <c r="Y3802" t="s">
        <v>42</v>
      </c>
      <c r="Z3802" t="s">
        <v>43</v>
      </c>
      <c r="AA3802" t="s">
        <v>44</v>
      </c>
      <c r="AB3802" t="s">
        <v>44</v>
      </c>
    </row>
    <row r="3803" spans="1:28" x14ac:dyDescent="0.25">
      <c r="A3803" t="s">
        <v>7854</v>
      </c>
      <c r="B3803" s="1">
        <v>45600</v>
      </c>
      <c r="C3803" t="s">
        <v>5895</v>
      </c>
      <c r="D3803" t="s">
        <v>5896</v>
      </c>
      <c r="E3803">
        <v>56</v>
      </c>
      <c r="F3803" t="s">
        <v>31</v>
      </c>
      <c r="G3803" t="s">
        <v>148</v>
      </c>
      <c r="H3803" t="s">
        <v>149</v>
      </c>
      <c r="I3803" t="s">
        <v>74</v>
      </c>
      <c r="J3803" t="s">
        <v>130</v>
      </c>
      <c r="K3803">
        <v>1</v>
      </c>
      <c r="L3803" s="2">
        <v>3500</v>
      </c>
      <c r="M3803">
        <v>5</v>
      </c>
      <c r="N3803" s="2">
        <v>3500</v>
      </c>
      <c r="O3803" s="2">
        <v>175</v>
      </c>
      <c r="P3803" s="2">
        <v>3325</v>
      </c>
      <c r="Q3803" s="2">
        <v>2548.87</v>
      </c>
      <c r="R3803" s="2">
        <v>776.13</v>
      </c>
      <c r="S3803" t="s">
        <v>64</v>
      </c>
      <c r="T3803" t="s">
        <v>275</v>
      </c>
      <c r="U3803" t="s">
        <v>123</v>
      </c>
      <c r="V3803" t="s">
        <v>39</v>
      </c>
      <c r="W3803" t="s">
        <v>66</v>
      </c>
      <c r="X3803" t="s">
        <v>97</v>
      </c>
      <c r="Y3803" t="s">
        <v>84</v>
      </c>
      <c r="Z3803" t="s">
        <v>107</v>
      </c>
      <c r="AA3803" t="s">
        <v>44</v>
      </c>
      <c r="AB3803" t="s">
        <v>44</v>
      </c>
    </row>
    <row r="3804" spans="1:28" x14ac:dyDescent="0.25">
      <c r="A3804" t="s">
        <v>7855</v>
      </c>
      <c r="B3804" s="1">
        <v>45600</v>
      </c>
      <c r="C3804" t="s">
        <v>428</v>
      </c>
      <c r="D3804" t="s">
        <v>429</v>
      </c>
      <c r="E3804">
        <v>58</v>
      </c>
      <c r="F3804" t="s">
        <v>48</v>
      </c>
      <c r="G3804" t="s">
        <v>298</v>
      </c>
      <c r="H3804" t="s">
        <v>299</v>
      </c>
      <c r="I3804" t="s">
        <v>103</v>
      </c>
      <c r="J3804" t="s">
        <v>104</v>
      </c>
      <c r="K3804">
        <v>5</v>
      </c>
      <c r="L3804" s="2">
        <v>700</v>
      </c>
      <c r="M3804">
        <v>15</v>
      </c>
      <c r="N3804" s="2">
        <v>3500</v>
      </c>
      <c r="O3804" s="2">
        <v>525</v>
      </c>
      <c r="P3804" s="2">
        <v>2975</v>
      </c>
      <c r="Q3804" s="2">
        <v>1774.48</v>
      </c>
      <c r="R3804" s="2">
        <v>1200.52</v>
      </c>
      <c r="S3804" t="s">
        <v>53</v>
      </c>
      <c r="T3804" t="s">
        <v>136</v>
      </c>
      <c r="U3804" t="s">
        <v>38</v>
      </c>
      <c r="V3804" t="s">
        <v>39</v>
      </c>
      <c r="W3804" t="s">
        <v>40</v>
      </c>
      <c r="X3804" t="s">
        <v>67</v>
      </c>
      <c r="Y3804" t="s">
        <v>56</v>
      </c>
      <c r="Z3804" t="s">
        <v>43</v>
      </c>
      <c r="AA3804" t="s">
        <v>44</v>
      </c>
      <c r="AB3804" t="s">
        <v>44</v>
      </c>
    </row>
    <row r="3805" spans="1:28" x14ac:dyDescent="0.25">
      <c r="A3805" t="s">
        <v>7856</v>
      </c>
      <c r="B3805" s="1">
        <v>45600</v>
      </c>
      <c r="C3805" t="s">
        <v>3951</v>
      </c>
      <c r="D3805" t="s">
        <v>3952</v>
      </c>
      <c r="E3805">
        <v>40</v>
      </c>
      <c r="F3805" t="s">
        <v>31</v>
      </c>
      <c r="G3805" t="s">
        <v>352</v>
      </c>
      <c r="H3805" t="s">
        <v>353</v>
      </c>
      <c r="I3805" t="s">
        <v>103</v>
      </c>
      <c r="J3805" t="s">
        <v>104</v>
      </c>
      <c r="K3805">
        <v>1</v>
      </c>
      <c r="L3805" s="2">
        <v>850</v>
      </c>
      <c r="M3805">
        <v>20</v>
      </c>
      <c r="N3805" s="2">
        <v>850</v>
      </c>
      <c r="O3805" s="2">
        <v>170</v>
      </c>
      <c r="P3805" s="2">
        <v>680</v>
      </c>
      <c r="Q3805" s="2">
        <v>511.99</v>
      </c>
      <c r="R3805" s="2">
        <v>168.01</v>
      </c>
      <c r="S3805" t="s">
        <v>53</v>
      </c>
      <c r="T3805" t="s">
        <v>163</v>
      </c>
      <c r="U3805" t="s">
        <v>164</v>
      </c>
      <c r="V3805" t="s">
        <v>39</v>
      </c>
      <c r="W3805" t="s">
        <v>66</v>
      </c>
      <c r="X3805" t="s">
        <v>67</v>
      </c>
      <c r="Y3805" t="s">
        <v>84</v>
      </c>
      <c r="Z3805" t="s">
        <v>43</v>
      </c>
      <c r="AA3805" t="s">
        <v>44</v>
      </c>
      <c r="AB3805" t="s">
        <v>44</v>
      </c>
    </row>
    <row r="3806" spans="1:28" x14ac:dyDescent="0.25">
      <c r="A3806" t="s">
        <v>7857</v>
      </c>
      <c r="B3806" s="1">
        <v>45600</v>
      </c>
      <c r="C3806" t="s">
        <v>615</v>
      </c>
      <c r="D3806" t="s">
        <v>616</v>
      </c>
      <c r="E3806">
        <v>37</v>
      </c>
      <c r="F3806" t="s">
        <v>111</v>
      </c>
      <c r="G3806" t="s">
        <v>72</v>
      </c>
      <c r="H3806" t="s">
        <v>73</v>
      </c>
      <c r="I3806" t="s">
        <v>74</v>
      </c>
      <c r="J3806" t="s">
        <v>75</v>
      </c>
      <c r="K3806">
        <v>1</v>
      </c>
      <c r="L3806" s="2">
        <v>2200</v>
      </c>
      <c r="M3806">
        <v>0</v>
      </c>
      <c r="N3806" s="2">
        <v>2200</v>
      </c>
      <c r="O3806" s="2">
        <v>0</v>
      </c>
      <c r="P3806" s="2">
        <v>2200</v>
      </c>
      <c r="Q3806" s="2">
        <v>1278.67</v>
      </c>
      <c r="R3806" s="2">
        <v>921.33</v>
      </c>
      <c r="S3806" t="s">
        <v>53</v>
      </c>
      <c r="T3806" t="s">
        <v>122</v>
      </c>
      <c r="U3806" t="s">
        <v>123</v>
      </c>
      <c r="V3806" t="s">
        <v>39</v>
      </c>
      <c r="W3806" t="s">
        <v>124</v>
      </c>
      <c r="X3806" t="s">
        <v>97</v>
      </c>
      <c r="Y3806" t="s">
        <v>42</v>
      </c>
      <c r="Z3806" t="s">
        <v>43</v>
      </c>
      <c r="AA3806" t="s">
        <v>44</v>
      </c>
      <c r="AB3806" t="s">
        <v>44</v>
      </c>
    </row>
    <row r="3807" spans="1:28" x14ac:dyDescent="0.25">
      <c r="A3807" t="s">
        <v>7858</v>
      </c>
      <c r="B3807" s="1">
        <v>45600</v>
      </c>
      <c r="C3807" t="s">
        <v>7859</v>
      </c>
      <c r="D3807" t="s">
        <v>7860</v>
      </c>
      <c r="E3807">
        <v>30</v>
      </c>
      <c r="F3807" t="s">
        <v>48</v>
      </c>
      <c r="G3807" t="s">
        <v>217</v>
      </c>
      <c r="H3807" t="s">
        <v>218</v>
      </c>
      <c r="I3807" t="s">
        <v>34</v>
      </c>
      <c r="J3807" t="s">
        <v>130</v>
      </c>
      <c r="K3807">
        <v>1</v>
      </c>
      <c r="L3807" s="2">
        <v>28000</v>
      </c>
      <c r="M3807">
        <v>5</v>
      </c>
      <c r="N3807" s="2">
        <v>28000</v>
      </c>
      <c r="O3807" s="2">
        <v>1400</v>
      </c>
      <c r="P3807" s="2">
        <v>26600</v>
      </c>
      <c r="Q3807" s="2">
        <v>15885.02</v>
      </c>
      <c r="R3807" s="2">
        <v>10714.98</v>
      </c>
      <c r="S3807" t="s">
        <v>36</v>
      </c>
      <c r="T3807" t="s">
        <v>122</v>
      </c>
      <c r="U3807" t="s">
        <v>123</v>
      </c>
      <c r="V3807" t="s">
        <v>39</v>
      </c>
      <c r="W3807" t="s">
        <v>137</v>
      </c>
      <c r="X3807" t="s">
        <v>97</v>
      </c>
      <c r="Y3807" t="s">
        <v>42</v>
      </c>
      <c r="Z3807" t="s">
        <v>144</v>
      </c>
      <c r="AA3807" t="s">
        <v>44</v>
      </c>
      <c r="AB3807" t="s">
        <v>44</v>
      </c>
    </row>
    <row r="3808" spans="1:28" x14ac:dyDescent="0.25">
      <c r="A3808" t="s">
        <v>7861</v>
      </c>
      <c r="B3808" s="1">
        <v>45600</v>
      </c>
      <c r="C3808" t="s">
        <v>1143</v>
      </c>
      <c r="D3808" t="s">
        <v>1144</v>
      </c>
      <c r="E3808">
        <v>58</v>
      </c>
      <c r="F3808" t="s">
        <v>48</v>
      </c>
      <c r="G3808" t="s">
        <v>148</v>
      </c>
      <c r="H3808" t="s">
        <v>149</v>
      </c>
      <c r="I3808" t="s">
        <v>74</v>
      </c>
      <c r="J3808" t="s">
        <v>130</v>
      </c>
      <c r="K3808">
        <v>1</v>
      </c>
      <c r="L3808" s="2">
        <v>3500</v>
      </c>
      <c r="M3808">
        <v>20</v>
      </c>
      <c r="N3808" s="2">
        <v>3500</v>
      </c>
      <c r="O3808" s="2">
        <v>700</v>
      </c>
      <c r="P3808" s="2">
        <v>2800</v>
      </c>
      <c r="Q3808" s="2">
        <v>2002.64</v>
      </c>
      <c r="R3808" s="2">
        <v>797.36</v>
      </c>
      <c r="S3808" t="s">
        <v>36</v>
      </c>
      <c r="T3808" t="s">
        <v>122</v>
      </c>
      <c r="U3808" t="s">
        <v>123</v>
      </c>
      <c r="V3808" t="s">
        <v>39</v>
      </c>
      <c r="W3808" t="s">
        <v>83</v>
      </c>
      <c r="X3808" t="s">
        <v>97</v>
      </c>
      <c r="Y3808" t="s">
        <v>84</v>
      </c>
      <c r="Z3808" t="s">
        <v>43</v>
      </c>
      <c r="AA3808" t="s">
        <v>44</v>
      </c>
      <c r="AB3808" t="s">
        <v>44</v>
      </c>
    </row>
    <row r="3809" spans="1:28" x14ac:dyDescent="0.25">
      <c r="A3809" t="s">
        <v>7862</v>
      </c>
      <c r="B3809" s="1">
        <v>45600</v>
      </c>
      <c r="C3809" t="s">
        <v>7863</v>
      </c>
      <c r="D3809" t="s">
        <v>7864</v>
      </c>
      <c r="E3809">
        <v>37</v>
      </c>
      <c r="F3809" t="s">
        <v>48</v>
      </c>
      <c r="G3809" t="s">
        <v>88</v>
      </c>
      <c r="H3809" t="s">
        <v>89</v>
      </c>
      <c r="I3809" t="s">
        <v>62</v>
      </c>
      <c r="J3809" t="s">
        <v>63</v>
      </c>
      <c r="K3809">
        <v>1</v>
      </c>
      <c r="L3809" s="2">
        <v>4200</v>
      </c>
      <c r="M3809">
        <v>10</v>
      </c>
      <c r="N3809" s="2">
        <v>4200</v>
      </c>
      <c r="O3809" s="2">
        <v>420</v>
      </c>
      <c r="P3809" s="2">
        <v>3780</v>
      </c>
      <c r="Q3809" s="2">
        <v>2707.92</v>
      </c>
      <c r="R3809" s="2">
        <v>1072.08</v>
      </c>
      <c r="S3809" t="s">
        <v>64</v>
      </c>
      <c r="T3809" t="s">
        <v>96</v>
      </c>
      <c r="U3809" t="s">
        <v>96</v>
      </c>
      <c r="V3809" t="s">
        <v>39</v>
      </c>
      <c r="W3809" t="s">
        <v>92</v>
      </c>
      <c r="X3809" t="s">
        <v>67</v>
      </c>
      <c r="Y3809" t="s">
        <v>56</v>
      </c>
      <c r="Z3809" t="s">
        <v>43</v>
      </c>
      <c r="AA3809" t="s">
        <v>44</v>
      </c>
      <c r="AB3809" t="s">
        <v>44</v>
      </c>
    </row>
    <row r="3810" spans="1:28" x14ac:dyDescent="0.25">
      <c r="A3810" t="s">
        <v>7865</v>
      </c>
      <c r="B3810" s="1">
        <v>45600</v>
      </c>
      <c r="C3810" t="s">
        <v>5695</v>
      </c>
      <c r="D3810" t="s">
        <v>5696</v>
      </c>
      <c r="E3810">
        <v>54</v>
      </c>
      <c r="F3810" t="s">
        <v>111</v>
      </c>
      <c r="G3810" t="s">
        <v>119</v>
      </c>
      <c r="H3810" t="s">
        <v>120</v>
      </c>
      <c r="I3810" t="s">
        <v>62</v>
      </c>
      <c r="J3810" t="s">
        <v>121</v>
      </c>
      <c r="K3810">
        <v>1</v>
      </c>
      <c r="L3810" s="2">
        <v>4800</v>
      </c>
      <c r="M3810">
        <v>15</v>
      </c>
      <c r="N3810" s="2">
        <v>4800</v>
      </c>
      <c r="O3810" s="2">
        <v>720</v>
      </c>
      <c r="P3810" s="2">
        <v>4080</v>
      </c>
      <c r="Q3810" s="2">
        <v>2633.33</v>
      </c>
      <c r="R3810" s="2">
        <v>1446.67</v>
      </c>
      <c r="S3810" t="s">
        <v>53</v>
      </c>
      <c r="T3810" t="s">
        <v>222</v>
      </c>
      <c r="U3810" t="s">
        <v>38</v>
      </c>
      <c r="V3810" t="s">
        <v>39</v>
      </c>
      <c r="W3810" t="s">
        <v>124</v>
      </c>
      <c r="X3810" t="s">
        <v>41</v>
      </c>
      <c r="Y3810" t="s">
        <v>56</v>
      </c>
      <c r="Z3810" t="s">
        <v>43</v>
      </c>
      <c r="AA3810" t="s">
        <v>44</v>
      </c>
      <c r="AB3810" t="s">
        <v>44</v>
      </c>
    </row>
    <row r="3811" spans="1:28" x14ac:dyDescent="0.25">
      <c r="A3811" t="s">
        <v>7866</v>
      </c>
      <c r="B3811" s="1">
        <v>45600</v>
      </c>
      <c r="C3811" t="s">
        <v>845</v>
      </c>
      <c r="D3811" t="s">
        <v>846</v>
      </c>
      <c r="E3811">
        <v>44</v>
      </c>
      <c r="F3811" t="s">
        <v>111</v>
      </c>
      <c r="G3811" t="s">
        <v>72</v>
      </c>
      <c r="H3811" t="s">
        <v>73</v>
      </c>
      <c r="I3811" t="s">
        <v>74</v>
      </c>
      <c r="J3811" t="s">
        <v>75</v>
      </c>
      <c r="K3811">
        <v>1</v>
      </c>
      <c r="L3811" s="2">
        <v>2200</v>
      </c>
      <c r="M3811">
        <v>10</v>
      </c>
      <c r="N3811" s="2">
        <v>2200</v>
      </c>
      <c r="O3811" s="2">
        <v>220</v>
      </c>
      <c r="P3811" s="2">
        <v>1980</v>
      </c>
      <c r="Q3811" s="2">
        <v>1305.24</v>
      </c>
      <c r="R3811" s="2">
        <v>674.76</v>
      </c>
      <c r="S3811" t="s">
        <v>53</v>
      </c>
      <c r="T3811" t="s">
        <v>290</v>
      </c>
      <c r="U3811" t="s">
        <v>291</v>
      </c>
      <c r="V3811" t="s">
        <v>39</v>
      </c>
      <c r="W3811" t="s">
        <v>124</v>
      </c>
      <c r="X3811" t="s">
        <v>67</v>
      </c>
      <c r="Y3811" t="s">
        <v>42</v>
      </c>
      <c r="Z3811" t="s">
        <v>43</v>
      </c>
      <c r="AA3811" t="s">
        <v>68</v>
      </c>
      <c r="AB3811" t="s">
        <v>44</v>
      </c>
    </row>
    <row r="3812" spans="1:28" x14ac:dyDescent="0.25">
      <c r="A3812" t="s">
        <v>7867</v>
      </c>
      <c r="B3812" s="1">
        <v>45600</v>
      </c>
      <c r="C3812" t="s">
        <v>3679</v>
      </c>
      <c r="D3812" t="s">
        <v>3680</v>
      </c>
      <c r="E3812">
        <v>24</v>
      </c>
      <c r="F3812" t="s">
        <v>48</v>
      </c>
      <c r="G3812" t="s">
        <v>366</v>
      </c>
      <c r="H3812" t="s">
        <v>367</v>
      </c>
      <c r="I3812" t="s">
        <v>34</v>
      </c>
      <c r="J3812" t="s">
        <v>130</v>
      </c>
      <c r="K3812">
        <v>1</v>
      </c>
      <c r="L3812" s="2">
        <v>14500</v>
      </c>
      <c r="M3812">
        <v>10</v>
      </c>
      <c r="N3812" s="2">
        <v>14500</v>
      </c>
      <c r="O3812" s="2">
        <v>1450</v>
      </c>
      <c r="P3812" s="2">
        <v>13050</v>
      </c>
      <c r="Q3812" s="2">
        <v>8385.89</v>
      </c>
      <c r="R3812" s="2">
        <v>4664.1099999999997</v>
      </c>
      <c r="S3812" t="s">
        <v>64</v>
      </c>
      <c r="T3812" t="s">
        <v>153</v>
      </c>
      <c r="U3812" t="s">
        <v>154</v>
      </c>
      <c r="V3812" t="s">
        <v>39</v>
      </c>
      <c r="W3812" t="s">
        <v>40</v>
      </c>
      <c r="X3812" t="s">
        <v>41</v>
      </c>
      <c r="Y3812" t="s">
        <v>42</v>
      </c>
      <c r="Z3812" t="s">
        <v>43</v>
      </c>
      <c r="AA3812" t="s">
        <v>44</v>
      </c>
      <c r="AB3812" t="s">
        <v>44</v>
      </c>
    </row>
    <row r="3813" spans="1:28" x14ac:dyDescent="0.25">
      <c r="A3813" t="s">
        <v>7868</v>
      </c>
      <c r="B3813" s="1">
        <v>45600</v>
      </c>
      <c r="C3813" t="s">
        <v>537</v>
      </c>
      <c r="D3813" t="s">
        <v>538</v>
      </c>
      <c r="E3813">
        <v>54</v>
      </c>
      <c r="F3813" t="s">
        <v>111</v>
      </c>
      <c r="G3813" t="s">
        <v>273</v>
      </c>
      <c r="H3813" t="s">
        <v>274</v>
      </c>
      <c r="I3813" t="s">
        <v>51</v>
      </c>
      <c r="J3813" t="s">
        <v>52</v>
      </c>
      <c r="K3813">
        <v>1</v>
      </c>
      <c r="L3813" s="2">
        <v>250</v>
      </c>
      <c r="M3813">
        <v>5</v>
      </c>
      <c r="N3813" s="2">
        <v>250</v>
      </c>
      <c r="O3813" s="2">
        <v>12.5</v>
      </c>
      <c r="P3813" s="2">
        <v>237.5</v>
      </c>
      <c r="Q3813" s="2">
        <v>168.97</v>
      </c>
      <c r="R3813" s="2">
        <v>68.53</v>
      </c>
      <c r="S3813" t="s">
        <v>53</v>
      </c>
      <c r="T3813" t="s">
        <v>114</v>
      </c>
      <c r="U3813" t="s">
        <v>115</v>
      </c>
      <c r="V3813" t="s">
        <v>39</v>
      </c>
      <c r="W3813" t="s">
        <v>137</v>
      </c>
      <c r="X3813" t="s">
        <v>67</v>
      </c>
      <c r="Y3813" t="s">
        <v>56</v>
      </c>
      <c r="Z3813" t="s">
        <v>43</v>
      </c>
      <c r="AA3813" t="s">
        <v>68</v>
      </c>
      <c r="AB3813" t="s">
        <v>44</v>
      </c>
    </row>
    <row r="3814" spans="1:28" x14ac:dyDescent="0.25">
      <c r="A3814" t="s">
        <v>7869</v>
      </c>
      <c r="B3814" s="1">
        <v>45600</v>
      </c>
      <c r="C3814" t="s">
        <v>7685</v>
      </c>
      <c r="D3814" t="s">
        <v>7686</v>
      </c>
      <c r="E3814">
        <v>54</v>
      </c>
      <c r="F3814" t="s">
        <v>48</v>
      </c>
      <c r="G3814" t="s">
        <v>119</v>
      </c>
      <c r="H3814" t="s">
        <v>120</v>
      </c>
      <c r="I3814" t="s">
        <v>62</v>
      </c>
      <c r="J3814" t="s">
        <v>121</v>
      </c>
      <c r="K3814">
        <v>1</v>
      </c>
      <c r="L3814" s="2">
        <v>4800</v>
      </c>
      <c r="M3814">
        <v>15</v>
      </c>
      <c r="N3814" s="2">
        <v>4800</v>
      </c>
      <c r="O3814" s="2">
        <v>720</v>
      </c>
      <c r="P3814" s="2">
        <v>4080</v>
      </c>
      <c r="Q3814" s="2">
        <v>2785.92</v>
      </c>
      <c r="R3814" s="2">
        <v>1294.08</v>
      </c>
      <c r="S3814" t="s">
        <v>53</v>
      </c>
      <c r="T3814" t="s">
        <v>407</v>
      </c>
      <c r="U3814" t="s">
        <v>408</v>
      </c>
      <c r="V3814" t="s">
        <v>39</v>
      </c>
      <c r="W3814" t="s">
        <v>66</v>
      </c>
      <c r="X3814" t="s">
        <v>97</v>
      </c>
      <c r="Y3814" t="s">
        <v>56</v>
      </c>
      <c r="Z3814" t="s">
        <v>43</v>
      </c>
      <c r="AA3814" t="s">
        <v>44</v>
      </c>
      <c r="AB3814" t="s">
        <v>44</v>
      </c>
    </row>
    <row r="3815" spans="1:28" x14ac:dyDescent="0.25">
      <c r="A3815" t="s">
        <v>7870</v>
      </c>
      <c r="B3815" s="1">
        <v>45601</v>
      </c>
      <c r="C3815" t="s">
        <v>3490</v>
      </c>
      <c r="D3815" t="s">
        <v>3491</v>
      </c>
      <c r="E3815">
        <v>19</v>
      </c>
      <c r="F3815" t="s">
        <v>48</v>
      </c>
      <c r="G3815" t="s">
        <v>387</v>
      </c>
      <c r="H3815" t="s">
        <v>388</v>
      </c>
      <c r="I3815" t="s">
        <v>74</v>
      </c>
      <c r="J3815" t="s">
        <v>75</v>
      </c>
      <c r="K3815">
        <v>2</v>
      </c>
      <c r="L3815" s="2">
        <v>3200</v>
      </c>
      <c r="M3815">
        <v>10</v>
      </c>
      <c r="N3815" s="2">
        <v>6400</v>
      </c>
      <c r="O3815" s="2">
        <v>640</v>
      </c>
      <c r="P3815" s="2">
        <v>5760</v>
      </c>
      <c r="Q3815" s="2">
        <v>4137.99</v>
      </c>
      <c r="R3815" s="2">
        <v>1622.01</v>
      </c>
      <c r="S3815" t="s">
        <v>36</v>
      </c>
      <c r="T3815" t="s">
        <v>398</v>
      </c>
      <c r="U3815" t="s">
        <v>399</v>
      </c>
      <c r="V3815" t="s">
        <v>39</v>
      </c>
      <c r="W3815" t="s">
        <v>40</v>
      </c>
      <c r="X3815" t="s">
        <v>97</v>
      </c>
      <c r="Y3815" t="s">
        <v>56</v>
      </c>
      <c r="Z3815" t="s">
        <v>43</v>
      </c>
      <c r="AA3815" t="s">
        <v>44</v>
      </c>
      <c r="AB3815" t="s">
        <v>44</v>
      </c>
    </row>
    <row r="3816" spans="1:28" x14ac:dyDescent="0.25">
      <c r="A3816" t="s">
        <v>7871</v>
      </c>
      <c r="B3816" s="1">
        <v>45601</v>
      </c>
      <c r="C3816" t="s">
        <v>4012</v>
      </c>
      <c r="D3816" t="s">
        <v>4013</v>
      </c>
      <c r="E3816">
        <v>46</v>
      </c>
      <c r="F3816" t="s">
        <v>48</v>
      </c>
      <c r="G3816" t="s">
        <v>72</v>
      </c>
      <c r="H3816" t="s">
        <v>73</v>
      </c>
      <c r="I3816" t="s">
        <v>74</v>
      </c>
      <c r="J3816" t="s">
        <v>75</v>
      </c>
      <c r="K3816">
        <v>1</v>
      </c>
      <c r="L3816" s="2">
        <v>2200</v>
      </c>
      <c r="M3816">
        <v>0</v>
      </c>
      <c r="N3816" s="2">
        <v>2200</v>
      </c>
      <c r="O3816" s="2">
        <v>0</v>
      </c>
      <c r="P3816" s="2">
        <v>2200</v>
      </c>
      <c r="Q3816" s="2">
        <v>1405.99</v>
      </c>
      <c r="R3816" s="2">
        <v>794.01</v>
      </c>
      <c r="S3816" t="s">
        <v>36</v>
      </c>
      <c r="T3816" t="s">
        <v>37</v>
      </c>
      <c r="U3816" t="s">
        <v>38</v>
      </c>
      <c r="V3816" t="s">
        <v>39</v>
      </c>
      <c r="W3816" t="s">
        <v>124</v>
      </c>
      <c r="X3816" t="s">
        <v>97</v>
      </c>
      <c r="Y3816" t="s">
        <v>56</v>
      </c>
      <c r="Z3816" t="s">
        <v>508</v>
      </c>
      <c r="AA3816" t="s">
        <v>44</v>
      </c>
      <c r="AB3816" t="s">
        <v>44</v>
      </c>
    </row>
    <row r="3817" spans="1:28" x14ac:dyDescent="0.25">
      <c r="A3817" t="s">
        <v>7872</v>
      </c>
      <c r="B3817" s="1">
        <v>45601</v>
      </c>
      <c r="C3817" t="s">
        <v>3996</v>
      </c>
      <c r="D3817" t="s">
        <v>3997</v>
      </c>
      <c r="E3817">
        <v>44</v>
      </c>
      <c r="F3817" t="s">
        <v>48</v>
      </c>
      <c r="G3817" t="s">
        <v>387</v>
      </c>
      <c r="H3817" t="s">
        <v>388</v>
      </c>
      <c r="I3817" t="s">
        <v>74</v>
      </c>
      <c r="J3817" t="s">
        <v>75</v>
      </c>
      <c r="K3817">
        <v>1</v>
      </c>
      <c r="L3817" s="2">
        <v>3200</v>
      </c>
      <c r="M3817">
        <v>20</v>
      </c>
      <c r="N3817" s="2">
        <v>3200</v>
      </c>
      <c r="O3817" s="2">
        <v>640</v>
      </c>
      <c r="P3817" s="2">
        <v>2560</v>
      </c>
      <c r="Q3817" s="2">
        <v>1527.64</v>
      </c>
      <c r="R3817" s="2">
        <v>1032.3599999999999</v>
      </c>
      <c r="S3817" t="s">
        <v>36</v>
      </c>
      <c r="T3817" t="s">
        <v>65</v>
      </c>
      <c r="U3817" t="s">
        <v>65</v>
      </c>
      <c r="V3817" t="s">
        <v>39</v>
      </c>
      <c r="W3817" t="s">
        <v>83</v>
      </c>
      <c r="X3817" t="s">
        <v>41</v>
      </c>
      <c r="Y3817" t="s">
        <v>56</v>
      </c>
      <c r="Z3817" t="s">
        <v>223</v>
      </c>
      <c r="AA3817" t="s">
        <v>44</v>
      </c>
      <c r="AB3817" t="s">
        <v>44</v>
      </c>
    </row>
    <row r="3818" spans="1:28" x14ac:dyDescent="0.25">
      <c r="A3818" t="s">
        <v>7873</v>
      </c>
      <c r="B3818" s="1">
        <v>45601</v>
      </c>
      <c r="C3818" t="s">
        <v>609</v>
      </c>
      <c r="D3818" t="s">
        <v>610</v>
      </c>
      <c r="E3818">
        <v>33</v>
      </c>
      <c r="F3818" t="s">
        <v>48</v>
      </c>
      <c r="G3818" t="s">
        <v>318</v>
      </c>
      <c r="H3818" t="s">
        <v>319</v>
      </c>
      <c r="I3818" t="s">
        <v>34</v>
      </c>
      <c r="J3818" t="s">
        <v>190</v>
      </c>
      <c r="K3818">
        <v>2</v>
      </c>
      <c r="L3818" s="2">
        <v>2500</v>
      </c>
      <c r="M3818">
        <v>10</v>
      </c>
      <c r="N3818" s="2">
        <v>5000</v>
      </c>
      <c r="O3818" s="2">
        <v>500</v>
      </c>
      <c r="P3818" s="2">
        <v>4500</v>
      </c>
      <c r="Q3818" s="2">
        <v>3481.21</v>
      </c>
      <c r="R3818" s="2">
        <v>1018.79</v>
      </c>
      <c r="S3818" t="s">
        <v>64</v>
      </c>
      <c r="T3818" t="s">
        <v>163</v>
      </c>
      <c r="U3818" t="s">
        <v>164</v>
      </c>
      <c r="V3818" t="s">
        <v>39</v>
      </c>
      <c r="W3818" t="s">
        <v>66</v>
      </c>
      <c r="X3818" t="s">
        <v>97</v>
      </c>
      <c r="Y3818" t="s">
        <v>56</v>
      </c>
      <c r="Z3818" t="s">
        <v>43</v>
      </c>
      <c r="AA3818" t="s">
        <v>68</v>
      </c>
      <c r="AB3818" t="s">
        <v>44</v>
      </c>
    </row>
    <row r="3819" spans="1:28" x14ac:dyDescent="0.25">
      <c r="A3819" t="s">
        <v>7874</v>
      </c>
      <c r="B3819" s="1">
        <v>45601</v>
      </c>
      <c r="C3819" t="s">
        <v>7875</v>
      </c>
      <c r="D3819" t="s">
        <v>7876</v>
      </c>
      <c r="E3819">
        <v>28</v>
      </c>
      <c r="F3819" t="s">
        <v>31</v>
      </c>
      <c r="G3819" t="s">
        <v>188</v>
      </c>
      <c r="H3819" t="s">
        <v>189</v>
      </c>
      <c r="I3819" t="s">
        <v>34</v>
      </c>
      <c r="J3819" t="s">
        <v>190</v>
      </c>
      <c r="K3819">
        <v>4</v>
      </c>
      <c r="L3819" s="2">
        <v>1800</v>
      </c>
      <c r="M3819">
        <v>0</v>
      </c>
      <c r="N3819" s="2">
        <v>7200</v>
      </c>
      <c r="O3819" s="2">
        <v>0</v>
      </c>
      <c r="P3819" s="2">
        <v>7200</v>
      </c>
      <c r="Q3819" s="2">
        <v>4345.24</v>
      </c>
      <c r="R3819" s="2">
        <v>2854.76</v>
      </c>
      <c r="S3819" t="s">
        <v>64</v>
      </c>
      <c r="T3819" t="s">
        <v>96</v>
      </c>
      <c r="U3819" t="s">
        <v>96</v>
      </c>
      <c r="V3819" t="s">
        <v>39</v>
      </c>
      <c r="W3819" t="s">
        <v>137</v>
      </c>
      <c r="X3819" t="s">
        <v>41</v>
      </c>
      <c r="Y3819" t="s">
        <v>56</v>
      </c>
      <c r="Z3819" t="s">
        <v>107</v>
      </c>
      <c r="AA3819" t="s">
        <v>44</v>
      </c>
      <c r="AB3819" t="s">
        <v>44</v>
      </c>
    </row>
    <row r="3820" spans="1:28" x14ac:dyDescent="0.25">
      <c r="A3820" t="s">
        <v>7877</v>
      </c>
      <c r="B3820" s="1">
        <v>45601</v>
      </c>
      <c r="C3820" t="s">
        <v>7878</v>
      </c>
      <c r="D3820" t="s">
        <v>7879</v>
      </c>
      <c r="E3820">
        <v>58</v>
      </c>
      <c r="F3820" t="s">
        <v>48</v>
      </c>
      <c r="G3820" t="s">
        <v>112</v>
      </c>
      <c r="H3820" t="s">
        <v>113</v>
      </c>
      <c r="I3820" t="s">
        <v>103</v>
      </c>
      <c r="J3820" t="s">
        <v>104</v>
      </c>
      <c r="K3820">
        <v>2</v>
      </c>
      <c r="L3820" s="2">
        <v>650</v>
      </c>
      <c r="M3820">
        <v>30</v>
      </c>
      <c r="N3820" s="2">
        <v>1300</v>
      </c>
      <c r="O3820" s="2">
        <v>390</v>
      </c>
      <c r="P3820" s="2">
        <v>910</v>
      </c>
      <c r="Q3820" s="2">
        <v>692.46</v>
      </c>
      <c r="R3820" s="2">
        <v>217.54</v>
      </c>
      <c r="S3820" t="s">
        <v>53</v>
      </c>
      <c r="T3820" t="s">
        <v>398</v>
      </c>
      <c r="U3820" t="s">
        <v>399</v>
      </c>
      <c r="V3820" t="s">
        <v>39</v>
      </c>
      <c r="W3820" t="s">
        <v>83</v>
      </c>
      <c r="X3820" t="s">
        <v>97</v>
      </c>
      <c r="Y3820" t="s">
        <v>56</v>
      </c>
      <c r="Z3820" t="s">
        <v>43</v>
      </c>
      <c r="AA3820" t="s">
        <v>68</v>
      </c>
      <c r="AB3820" t="s">
        <v>44</v>
      </c>
    </row>
    <row r="3821" spans="1:28" x14ac:dyDescent="0.25">
      <c r="A3821" t="s">
        <v>7880</v>
      </c>
      <c r="B3821" s="1">
        <v>45601</v>
      </c>
      <c r="C3821" t="s">
        <v>7881</v>
      </c>
      <c r="D3821" t="s">
        <v>7882</v>
      </c>
      <c r="E3821">
        <v>39</v>
      </c>
      <c r="F3821" t="s">
        <v>111</v>
      </c>
      <c r="G3821" t="s">
        <v>436</v>
      </c>
      <c r="H3821" t="s">
        <v>437</v>
      </c>
      <c r="I3821" t="s">
        <v>74</v>
      </c>
      <c r="J3821" t="s">
        <v>190</v>
      </c>
      <c r="K3821">
        <v>1</v>
      </c>
      <c r="L3821" s="2">
        <v>1800</v>
      </c>
      <c r="M3821">
        <v>15</v>
      </c>
      <c r="N3821" s="2">
        <v>1800</v>
      </c>
      <c r="O3821" s="2">
        <v>270</v>
      </c>
      <c r="P3821" s="2">
        <v>1530</v>
      </c>
      <c r="Q3821" s="2">
        <v>973.69</v>
      </c>
      <c r="R3821" s="2">
        <v>556.30999999999995</v>
      </c>
      <c r="S3821" t="s">
        <v>36</v>
      </c>
      <c r="T3821" t="s">
        <v>407</v>
      </c>
      <c r="U3821" t="s">
        <v>408</v>
      </c>
      <c r="V3821" t="s">
        <v>39</v>
      </c>
      <c r="W3821" t="s">
        <v>40</v>
      </c>
      <c r="X3821" t="s">
        <v>97</v>
      </c>
      <c r="Y3821" t="s">
        <v>42</v>
      </c>
      <c r="Z3821" t="s">
        <v>43</v>
      </c>
      <c r="AA3821" t="s">
        <v>44</v>
      </c>
      <c r="AB3821" t="s">
        <v>44</v>
      </c>
    </row>
    <row r="3822" spans="1:28" x14ac:dyDescent="0.25">
      <c r="A3822" t="s">
        <v>7883</v>
      </c>
      <c r="B3822" s="1">
        <v>45601</v>
      </c>
      <c r="C3822" t="s">
        <v>7884</v>
      </c>
      <c r="D3822" t="s">
        <v>7885</v>
      </c>
      <c r="E3822">
        <v>59</v>
      </c>
      <c r="F3822" t="s">
        <v>111</v>
      </c>
      <c r="G3822" t="s">
        <v>298</v>
      </c>
      <c r="H3822" t="s">
        <v>299</v>
      </c>
      <c r="I3822" t="s">
        <v>103</v>
      </c>
      <c r="J3822" t="s">
        <v>104</v>
      </c>
      <c r="K3822">
        <v>1</v>
      </c>
      <c r="L3822" s="2">
        <v>700</v>
      </c>
      <c r="M3822">
        <v>10</v>
      </c>
      <c r="N3822" s="2">
        <v>700</v>
      </c>
      <c r="O3822" s="2">
        <v>70</v>
      </c>
      <c r="P3822" s="2">
        <v>630</v>
      </c>
      <c r="Q3822" s="2">
        <v>478.01</v>
      </c>
      <c r="R3822" s="2">
        <v>151.99</v>
      </c>
      <c r="S3822" t="s">
        <v>53</v>
      </c>
      <c r="T3822" t="s">
        <v>76</v>
      </c>
      <c r="U3822" t="s">
        <v>77</v>
      </c>
      <c r="V3822" t="s">
        <v>39</v>
      </c>
      <c r="W3822" t="s">
        <v>40</v>
      </c>
      <c r="X3822" t="s">
        <v>41</v>
      </c>
      <c r="Y3822" t="s">
        <v>56</v>
      </c>
      <c r="Z3822" t="s">
        <v>43</v>
      </c>
      <c r="AA3822" t="s">
        <v>44</v>
      </c>
      <c r="AB3822" t="s">
        <v>44</v>
      </c>
    </row>
    <row r="3823" spans="1:28" x14ac:dyDescent="0.25">
      <c r="A3823" t="s">
        <v>7886</v>
      </c>
      <c r="B3823" s="1">
        <v>45601</v>
      </c>
      <c r="C3823" t="s">
        <v>1128</v>
      </c>
      <c r="D3823" t="s">
        <v>1129</v>
      </c>
      <c r="E3823">
        <v>47</v>
      </c>
      <c r="F3823" t="s">
        <v>31</v>
      </c>
      <c r="G3823" t="s">
        <v>141</v>
      </c>
      <c r="H3823" t="s">
        <v>142</v>
      </c>
      <c r="I3823" t="s">
        <v>74</v>
      </c>
      <c r="J3823" t="s">
        <v>143</v>
      </c>
      <c r="K3823">
        <v>2</v>
      </c>
      <c r="L3823" s="2">
        <v>900</v>
      </c>
      <c r="M3823">
        <v>25</v>
      </c>
      <c r="N3823" s="2">
        <v>1800</v>
      </c>
      <c r="O3823" s="2">
        <v>450</v>
      </c>
      <c r="P3823" s="2">
        <v>1350</v>
      </c>
      <c r="Q3823" s="2">
        <v>876.41</v>
      </c>
      <c r="R3823" s="2">
        <v>473.59</v>
      </c>
      <c r="S3823" t="s">
        <v>53</v>
      </c>
      <c r="T3823" t="s">
        <v>163</v>
      </c>
      <c r="U3823" t="s">
        <v>164</v>
      </c>
      <c r="V3823" t="s">
        <v>39</v>
      </c>
      <c r="W3823" t="s">
        <v>66</v>
      </c>
      <c r="X3823" t="s">
        <v>97</v>
      </c>
      <c r="Y3823" t="s">
        <v>56</v>
      </c>
      <c r="Z3823" t="s">
        <v>107</v>
      </c>
      <c r="AA3823" t="s">
        <v>44</v>
      </c>
      <c r="AB3823" t="s">
        <v>44</v>
      </c>
    </row>
    <row r="3824" spans="1:28" x14ac:dyDescent="0.25">
      <c r="A3824" t="s">
        <v>7887</v>
      </c>
      <c r="B3824" s="1">
        <v>45601</v>
      </c>
      <c r="C3824" t="s">
        <v>7888</v>
      </c>
      <c r="D3824" t="s">
        <v>7889</v>
      </c>
      <c r="E3824">
        <v>51</v>
      </c>
      <c r="F3824" t="s">
        <v>31</v>
      </c>
      <c r="G3824" t="s">
        <v>101</v>
      </c>
      <c r="H3824" t="s">
        <v>102</v>
      </c>
      <c r="I3824" t="s">
        <v>103</v>
      </c>
      <c r="J3824" t="s">
        <v>104</v>
      </c>
      <c r="K3824">
        <v>3</v>
      </c>
      <c r="L3824" s="2">
        <v>1800</v>
      </c>
      <c r="M3824">
        <v>20</v>
      </c>
      <c r="N3824" s="2">
        <v>5400</v>
      </c>
      <c r="O3824" s="2">
        <v>1080</v>
      </c>
      <c r="P3824" s="2">
        <v>4320</v>
      </c>
      <c r="Q3824" s="2">
        <v>2988.8</v>
      </c>
      <c r="R3824" s="2">
        <v>1331.2</v>
      </c>
      <c r="S3824" t="s">
        <v>36</v>
      </c>
      <c r="T3824" t="s">
        <v>114</v>
      </c>
      <c r="U3824" t="s">
        <v>115</v>
      </c>
      <c r="V3824" t="s">
        <v>39</v>
      </c>
      <c r="W3824" t="s">
        <v>124</v>
      </c>
      <c r="X3824" t="s">
        <v>41</v>
      </c>
      <c r="Y3824" t="s">
        <v>56</v>
      </c>
      <c r="Z3824" t="s">
        <v>43</v>
      </c>
      <c r="AA3824" t="s">
        <v>44</v>
      </c>
      <c r="AB3824" t="s">
        <v>44</v>
      </c>
    </row>
    <row r="3825" spans="1:28" x14ac:dyDescent="0.25">
      <c r="A3825" t="s">
        <v>7890</v>
      </c>
      <c r="B3825" s="1">
        <v>45601</v>
      </c>
      <c r="C3825" t="s">
        <v>5157</v>
      </c>
      <c r="D3825" t="s">
        <v>5158</v>
      </c>
      <c r="E3825">
        <v>54</v>
      </c>
      <c r="F3825" t="s">
        <v>31</v>
      </c>
      <c r="G3825" t="s">
        <v>119</v>
      </c>
      <c r="H3825" t="s">
        <v>120</v>
      </c>
      <c r="I3825" t="s">
        <v>62</v>
      </c>
      <c r="J3825" t="s">
        <v>121</v>
      </c>
      <c r="K3825">
        <v>2</v>
      </c>
      <c r="L3825" s="2">
        <v>4800</v>
      </c>
      <c r="M3825">
        <v>5</v>
      </c>
      <c r="N3825" s="2">
        <v>9600</v>
      </c>
      <c r="O3825" s="2">
        <v>480</v>
      </c>
      <c r="P3825" s="2">
        <v>9120</v>
      </c>
      <c r="Q3825" s="2">
        <v>5033.72</v>
      </c>
      <c r="R3825" s="2">
        <v>4086.28</v>
      </c>
      <c r="S3825" t="s">
        <v>53</v>
      </c>
      <c r="T3825" t="s">
        <v>76</v>
      </c>
      <c r="U3825" t="s">
        <v>77</v>
      </c>
      <c r="V3825" t="s">
        <v>39</v>
      </c>
      <c r="W3825" t="s">
        <v>137</v>
      </c>
      <c r="X3825" t="s">
        <v>41</v>
      </c>
      <c r="Y3825" t="s">
        <v>56</v>
      </c>
      <c r="Z3825" t="s">
        <v>43</v>
      </c>
      <c r="AA3825" t="s">
        <v>44</v>
      </c>
      <c r="AB3825" t="s">
        <v>44</v>
      </c>
    </row>
    <row r="3826" spans="1:28" x14ac:dyDescent="0.25">
      <c r="A3826" t="s">
        <v>7891</v>
      </c>
      <c r="B3826" s="1">
        <v>45601</v>
      </c>
      <c r="C3826" t="s">
        <v>5234</v>
      </c>
      <c r="D3826" t="s">
        <v>5235</v>
      </c>
      <c r="E3826">
        <v>25</v>
      </c>
      <c r="F3826" t="s">
        <v>31</v>
      </c>
      <c r="G3826" t="s">
        <v>141</v>
      </c>
      <c r="H3826" t="s">
        <v>142</v>
      </c>
      <c r="I3826" t="s">
        <v>74</v>
      </c>
      <c r="J3826" t="s">
        <v>143</v>
      </c>
      <c r="K3826">
        <v>2</v>
      </c>
      <c r="L3826" s="2">
        <v>900</v>
      </c>
      <c r="M3826">
        <v>5</v>
      </c>
      <c r="N3826" s="2">
        <v>1800</v>
      </c>
      <c r="O3826" s="2">
        <v>90</v>
      </c>
      <c r="P3826" s="2">
        <v>1710</v>
      </c>
      <c r="Q3826" s="2">
        <v>1212.1099999999999</v>
      </c>
      <c r="R3826" s="2">
        <v>497.89</v>
      </c>
      <c r="S3826" t="s">
        <v>53</v>
      </c>
      <c r="T3826" t="s">
        <v>54</v>
      </c>
      <c r="U3826" t="s">
        <v>55</v>
      </c>
      <c r="V3826" t="s">
        <v>39</v>
      </c>
      <c r="W3826" t="s">
        <v>137</v>
      </c>
      <c r="X3826" t="s">
        <v>41</v>
      </c>
      <c r="Y3826" t="s">
        <v>84</v>
      </c>
      <c r="Z3826" t="s">
        <v>43</v>
      </c>
      <c r="AA3826" t="s">
        <v>44</v>
      </c>
      <c r="AB3826" t="s">
        <v>44</v>
      </c>
    </row>
    <row r="3827" spans="1:28" x14ac:dyDescent="0.25">
      <c r="A3827" t="s">
        <v>7892</v>
      </c>
      <c r="B3827" s="1">
        <v>45601</v>
      </c>
      <c r="C3827" t="s">
        <v>7893</v>
      </c>
      <c r="D3827" t="s">
        <v>7894</v>
      </c>
      <c r="E3827">
        <v>20</v>
      </c>
      <c r="F3827" t="s">
        <v>31</v>
      </c>
      <c r="G3827" t="s">
        <v>197</v>
      </c>
      <c r="H3827" t="s">
        <v>198</v>
      </c>
      <c r="I3827" t="s">
        <v>74</v>
      </c>
      <c r="J3827" t="s">
        <v>75</v>
      </c>
      <c r="K3827">
        <v>1</v>
      </c>
      <c r="L3827" s="2">
        <v>2600</v>
      </c>
      <c r="M3827">
        <v>0</v>
      </c>
      <c r="N3827" s="2">
        <v>2600</v>
      </c>
      <c r="O3827" s="2">
        <v>0</v>
      </c>
      <c r="P3827" s="2">
        <v>2600</v>
      </c>
      <c r="Q3827" s="2">
        <v>1813</v>
      </c>
      <c r="R3827" s="2">
        <v>787</v>
      </c>
      <c r="S3827" t="s">
        <v>36</v>
      </c>
      <c r="T3827" t="s">
        <v>122</v>
      </c>
      <c r="U3827" t="s">
        <v>123</v>
      </c>
      <c r="V3827" t="s">
        <v>39</v>
      </c>
      <c r="W3827" t="s">
        <v>66</v>
      </c>
      <c r="X3827" t="s">
        <v>97</v>
      </c>
      <c r="Y3827" t="s">
        <v>42</v>
      </c>
      <c r="Z3827" t="s">
        <v>43</v>
      </c>
      <c r="AA3827" t="s">
        <v>44</v>
      </c>
      <c r="AB3827" t="s">
        <v>44</v>
      </c>
    </row>
    <row r="3828" spans="1:28" x14ac:dyDescent="0.25">
      <c r="A3828" t="s">
        <v>7895</v>
      </c>
      <c r="B3828" s="1">
        <v>45601</v>
      </c>
      <c r="C3828" t="s">
        <v>5189</v>
      </c>
      <c r="D3828" t="s">
        <v>5190</v>
      </c>
      <c r="E3828">
        <v>41</v>
      </c>
      <c r="F3828" t="s">
        <v>111</v>
      </c>
      <c r="G3828" t="s">
        <v>344</v>
      </c>
      <c r="H3828" t="s">
        <v>345</v>
      </c>
      <c r="I3828" t="s">
        <v>34</v>
      </c>
      <c r="J3828" t="s">
        <v>121</v>
      </c>
      <c r="K3828">
        <v>1</v>
      </c>
      <c r="L3828" s="2">
        <v>1600</v>
      </c>
      <c r="M3828">
        <v>5</v>
      </c>
      <c r="N3828" s="2">
        <v>1600</v>
      </c>
      <c r="O3828" s="2">
        <v>80</v>
      </c>
      <c r="P3828" s="2">
        <v>1520</v>
      </c>
      <c r="Q3828" s="2">
        <v>997.37</v>
      </c>
      <c r="R3828" s="2">
        <v>522.63</v>
      </c>
      <c r="S3828" t="s">
        <v>36</v>
      </c>
      <c r="T3828" t="s">
        <v>105</v>
      </c>
      <c r="U3828" t="s">
        <v>106</v>
      </c>
      <c r="V3828" t="s">
        <v>39</v>
      </c>
      <c r="W3828" t="s">
        <v>66</v>
      </c>
      <c r="X3828" t="s">
        <v>97</v>
      </c>
      <c r="Y3828" t="s">
        <v>42</v>
      </c>
      <c r="Z3828" t="s">
        <v>43</v>
      </c>
      <c r="AA3828" t="s">
        <v>44</v>
      </c>
      <c r="AB3828" t="s">
        <v>44</v>
      </c>
    </row>
    <row r="3829" spans="1:28" x14ac:dyDescent="0.25">
      <c r="A3829" t="s">
        <v>7896</v>
      </c>
      <c r="B3829" s="1">
        <v>45601</v>
      </c>
      <c r="C3829" t="s">
        <v>1426</v>
      </c>
      <c r="D3829" t="s">
        <v>1427</v>
      </c>
      <c r="E3829">
        <v>35</v>
      </c>
      <c r="F3829" t="s">
        <v>31</v>
      </c>
      <c r="G3829" t="s">
        <v>49</v>
      </c>
      <c r="H3829" t="s">
        <v>50</v>
      </c>
      <c r="I3829" t="s">
        <v>51</v>
      </c>
      <c r="J3829" t="s">
        <v>52</v>
      </c>
      <c r="K3829">
        <v>2</v>
      </c>
      <c r="L3829" s="2">
        <v>500</v>
      </c>
      <c r="M3829">
        <v>25</v>
      </c>
      <c r="N3829" s="2">
        <v>1000</v>
      </c>
      <c r="O3829" s="2">
        <v>250</v>
      </c>
      <c r="P3829" s="2">
        <v>750</v>
      </c>
      <c r="Q3829" s="2">
        <v>444.75</v>
      </c>
      <c r="R3829" s="2">
        <v>305.25</v>
      </c>
      <c r="S3829" t="s">
        <v>53</v>
      </c>
      <c r="T3829" t="s">
        <v>153</v>
      </c>
      <c r="U3829" t="s">
        <v>154</v>
      </c>
      <c r="V3829" t="s">
        <v>39</v>
      </c>
      <c r="W3829" t="s">
        <v>40</v>
      </c>
      <c r="X3829" t="s">
        <v>97</v>
      </c>
      <c r="Y3829" t="s">
        <v>56</v>
      </c>
      <c r="Z3829" t="s">
        <v>43</v>
      </c>
      <c r="AA3829" t="s">
        <v>44</v>
      </c>
      <c r="AB3829" t="s">
        <v>44</v>
      </c>
    </row>
    <row r="3830" spans="1:28" x14ac:dyDescent="0.25">
      <c r="A3830" t="s">
        <v>7897</v>
      </c>
      <c r="B3830" s="1">
        <v>45601</v>
      </c>
      <c r="C3830" t="s">
        <v>1620</v>
      </c>
      <c r="D3830" t="s">
        <v>1621</v>
      </c>
      <c r="E3830">
        <v>19</v>
      </c>
      <c r="F3830" t="s">
        <v>31</v>
      </c>
      <c r="G3830" t="s">
        <v>238</v>
      </c>
      <c r="H3830" t="s">
        <v>239</v>
      </c>
      <c r="I3830" t="s">
        <v>62</v>
      </c>
      <c r="J3830" t="s">
        <v>63</v>
      </c>
      <c r="K3830">
        <v>1</v>
      </c>
      <c r="L3830" s="2">
        <v>6500</v>
      </c>
      <c r="M3830">
        <v>15</v>
      </c>
      <c r="N3830" s="2">
        <v>6500</v>
      </c>
      <c r="O3830" s="2">
        <v>975</v>
      </c>
      <c r="P3830" s="2">
        <v>5525</v>
      </c>
      <c r="Q3830" s="2">
        <v>3667.77</v>
      </c>
      <c r="R3830" s="2">
        <v>1857.23</v>
      </c>
      <c r="S3830" t="s">
        <v>64</v>
      </c>
      <c r="T3830" t="s">
        <v>122</v>
      </c>
      <c r="U3830" t="s">
        <v>123</v>
      </c>
      <c r="V3830" t="s">
        <v>39</v>
      </c>
      <c r="W3830" t="s">
        <v>92</v>
      </c>
      <c r="X3830" t="s">
        <v>97</v>
      </c>
      <c r="Y3830" t="s">
        <v>56</v>
      </c>
      <c r="Z3830" t="s">
        <v>43</v>
      </c>
      <c r="AA3830" t="s">
        <v>44</v>
      </c>
      <c r="AB3830" t="s">
        <v>44</v>
      </c>
    </row>
    <row r="3831" spans="1:28" x14ac:dyDescent="0.25">
      <c r="A3831" t="s">
        <v>7898</v>
      </c>
      <c r="B3831" s="1">
        <v>45601</v>
      </c>
      <c r="C3831" t="s">
        <v>4631</v>
      </c>
      <c r="D3831" t="s">
        <v>4632</v>
      </c>
      <c r="E3831">
        <v>25</v>
      </c>
      <c r="F3831" t="s">
        <v>31</v>
      </c>
      <c r="G3831" t="s">
        <v>176</v>
      </c>
      <c r="H3831" t="s">
        <v>177</v>
      </c>
      <c r="I3831" t="s">
        <v>34</v>
      </c>
      <c r="J3831" t="s">
        <v>35</v>
      </c>
      <c r="K3831">
        <v>1</v>
      </c>
      <c r="L3831" s="2">
        <v>6500</v>
      </c>
      <c r="M3831">
        <v>10</v>
      </c>
      <c r="N3831" s="2">
        <v>6500</v>
      </c>
      <c r="O3831" s="2">
        <v>650</v>
      </c>
      <c r="P3831" s="2">
        <v>5850</v>
      </c>
      <c r="Q3831" s="2">
        <v>4077.82</v>
      </c>
      <c r="R3831" s="2">
        <v>1772.18</v>
      </c>
      <c r="S3831" t="s">
        <v>53</v>
      </c>
      <c r="T3831" t="s">
        <v>163</v>
      </c>
      <c r="U3831" t="s">
        <v>164</v>
      </c>
      <c r="V3831" t="s">
        <v>39</v>
      </c>
      <c r="W3831" t="s">
        <v>66</v>
      </c>
      <c r="X3831" t="s">
        <v>41</v>
      </c>
      <c r="Y3831" t="s">
        <v>56</v>
      </c>
      <c r="Z3831" t="s">
        <v>43</v>
      </c>
      <c r="AA3831" t="s">
        <v>44</v>
      </c>
      <c r="AB3831" t="s">
        <v>68</v>
      </c>
    </row>
    <row r="3832" spans="1:28" x14ac:dyDescent="0.25">
      <c r="A3832" t="s">
        <v>7899</v>
      </c>
      <c r="B3832" s="1">
        <v>45601</v>
      </c>
      <c r="C3832" t="s">
        <v>3446</v>
      </c>
      <c r="D3832" t="s">
        <v>3447</v>
      </c>
      <c r="E3832">
        <v>51</v>
      </c>
      <c r="F3832" t="s">
        <v>31</v>
      </c>
      <c r="G3832" t="s">
        <v>318</v>
      </c>
      <c r="H3832" t="s">
        <v>319</v>
      </c>
      <c r="I3832" t="s">
        <v>34</v>
      </c>
      <c r="J3832" t="s">
        <v>190</v>
      </c>
      <c r="K3832">
        <v>1</v>
      </c>
      <c r="L3832" s="2">
        <v>2500</v>
      </c>
      <c r="M3832">
        <v>25</v>
      </c>
      <c r="N3832" s="2">
        <v>2500</v>
      </c>
      <c r="O3832" s="2">
        <v>625</v>
      </c>
      <c r="P3832" s="2">
        <v>1875</v>
      </c>
      <c r="Q3832" s="2">
        <v>1337</v>
      </c>
      <c r="R3832" s="2">
        <v>538</v>
      </c>
      <c r="S3832" t="s">
        <v>36</v>
      </c>
      <c r="T3832" t="s">
        <v>222</v>
      </c>
      <c r="U3832" t="s">
        <v>38</v>
      </c>
      <c r="V3832" t="s">
        <v>39</v>
      </c>
      <c r="W3832" t="s">
        <v>83</v>
      </c>
      <c r="X3832" t="s">
        <v>41</v>
      </c>
      <c r="Y3832" t="s">
        <v>56</v>
      </c>
      <c r="Z3832" t="s">
        <v>43</v>
      </c>
      <c r="AA3832" t="s">
        <v>44</v>
      </c>
      <c r="AB3832" t="s">
        <v>44</v>
      </c>
    </row>
    <row r="3833" spans="1:28" x14ac:dyDescent="0.25">
      <c r="A3833" t="s">
        <v>7900</v>
      </c>
      <c r="B3833" s="1">
        <v>45602</v>
      </c>
      <c r="C3833" t="s">
        <v>4409</v>
      </c>
      <c r="D3833" t="s">
        <v>4410</v>
      </c>
      <c r="E3833">
        <v>20</v>
      </c>
      <c r="F3833" t="s">
        <v>48</v>
      </c>
      <c r="G3833" t="s">
        <v>366</v>
      </c>
      <c r="H3833" t="s">
        <v>367</v>
      </c>
      <c r="I3833" t="s">
        <v>34</v>
      </c>
      <c r="J3833" t="s">
        <v>130</v>
      </c>
      <c r="K3833">
        <v>1</v>
      </c>
      <c r="L3833" s="2">
        <v>14500</v>
      </c>
      <c r="M3833">
        <v>10</v>
      </c>
      <c r="N3833" s="2">
        <v>14500</v>
      </c>
      <c r="O3833" s="2">
        <v>1450</v>
      </c>
      <c r="P3833" s="2">
        <v>13050</v>
      </c>
      <c r="Q3833" s="2">
        <v>9274.6</v>
      </c>
      <c r="R3833" s="2">
        <v>3775.4</v>
      </c>
      <c r="S3833" t="s">
        <v>53</v>
      </c>
      <c r="T3833" t="s">
        <v>122</v>
      </c>
      <c r="U3833" t="s">
        <v>123</v>
      </c>
      <c r="V3833" t="s">
        <v>39</v>
      </c>
      <c r="W3833" t="s">
        <v>83</v>
      </c>
      <c r="X3833" t="s">
        <v>41</v>
      </c>
      <c r="Y3833" t="s">
        <v>42</v>
      </c>
      <c r="Z3833" t="s">
        <v>43</v>
      </c>
      <c r="AA3833" t="s">
        <v>44</v>
      </c>
      <c r="AB3833" t="s">
        <v>44</v>
      </c>
    </row>
    <row r="3834" spans="1:28" x14ac:dyDescent="0.25">
      <c r="A3834" t="s">
        <v>7901</v>
      </c>
      <c r="B3834" s="1">
        <v>45602</v>
      </c>
      <c r="C3834" t="s">
        <v>2336</v>
      </c>
      <c r="D3834" t="s">
        <v>2337</v>
      </c>
      <c r="E3834">
        <v>46</v>
      </c>
      <c r="F3834" t="s">
        <v>31</v>
      </c>
      <c r="G3834" t="s">
        <v>60</v>
      </c>
      <c r="H3834" t="s">
        <v>61</v>
      </c>
      <c r="I3834" t="s">
        <v>62</v>
      </c>
      <c r="J3834" t="s">
        <v>63</v>
      </c>
      <c r="K3834">
        <v>2</v>
      </c>
      <c r="L3834" s="2">
        <v>3500</v>
      </c>
      <c r="M3834">
        <v>5</v>
      </c>
      <c r="N3834" s="2">
        <v>7000</v>
      </c>
      <c r="O3834" s="2">
        <v>350</v>
      </c>
      <c r="P3834" s="2">
        <v>6650</v>
      </c>
      <c r="Q3834" s="2">
        <v>4817.1099999999997</v>
      </c>
      <c r="R3834" s="2">
        <v>1832.89</v>
      </c>
      <c r="S3834" t="s">
        <v>36</v>
      </c>
      <c r="T3834" t="s">
        <v>290</v>
      </c>
      <c r="U3834" t="s">
        <v>291</v>
      </c>
      <c r="V3834" t="s">
        <v>39</v>
      </c>
      <c r="W3834" t="s">
        <v>83</v>
      </c>
      <c r="X3834" t="s">
        <v>41</v>
      </c>
      <c r="Y3834" t="s">
        <v>56</v>
      </c>
      <c r="Z3834" t="s">
        <v>107</v>
      </c>
      <c r="AA3834" t="s">
        <v>44</v>
      </c>
      <c r="AB3834" t="s">
        <v>44</v>
      </c>
    </row>
    <row r="3835" spans="1:28" x14ac:dyDescent="0.25">
      <c r="A3835" t="s">
        <v>7902</v>
      </c>
      <c r="B3835" s="1">
        <v>45602</v>
      </c>
      <c r="C3835" t="s">
        <v>410</v>
      </c>
      <c r="D3835" t="s">
        <v>411</v>
      </c>
      <c r="E3835">
        <v>19</v>
      </c>
      <c r="F3835" t="s">
        <v>48</v>
      </c>
      <c r="G3835" t="s">
        <v>112</v>
      </c>
      <c r="H3835" t="s">
        <v>113</v>
      </c>
      <c r="I3835" t="s">
        <v>103</v>
      </c>
      <c r="J3835" t="s">
        <v>104</v>
      </c>
      <c r="K3835">
        <v>1</v>
      </c>
      <c r="L3835" s="2">
        <v>650</v>
      </c>
      <c r="M3835">
        <v>5</v>
      </c>
      <c r="N3835" s="2">
        <v>650</v>
      </c>
      <c r="O3835" s="2">
        <v>32.5</v>
      </c>
      <c r="P3835" s="2">
        <v>617.5</v>
      </c>
      <c r="Q3835" s="2">
        <v>501.81</v>
      </c>
      <c r="R3835" s="2">
        <v>115.69</v>
      </c>
      <c r="S3835" t="s">
        <v>64</v>
      </c>
      <c r="T3835" t="s">
        <v>114</v>
      </c>
      <c r="U3835" t="s">
        <v>115</v>
      </c>
      <c r="V3835" t="s">
        <v>39</v>
      </c>
      <c r="W3835" t="s">
        <v>83</v>
      </c>
      <c r="X3835" t="s">
        <v>41</v>
      </c>
      <c r="Y3835" t="s">
        <v>42</v>
      </c>
      <c r="Z3835" t="s">
        <v>43</v>
      </c>
      <c r="AA3835" t="s">
        <v>44</v>
      </c>
      <c r="AB3835" t="s">
        <v>44</v>
      </c>
    </row>
    <row r="3836" spans="1:28" x14ac:dyDescent="0.25">
      <c r="A3836" t="s">
        <v>7903</v>
      </c>
      <c r="B3836" s="1">
        <v>45602</v>
      </c>
      <c r="C3836" t="s">
        <v>2894</v>
      </c>
      <c r="D3836" t="s">
        <v>2895</v>
      </c>
      <c r="E3836">
        <v>29</v>
      </c>
      <c r="F3836" t="s">
        <v>111</v>
      </c>
      <c r="G3836" t="s">
        <v>285</v>
      </c>
      <c r="H3836" t="s">
        <v>286</v>
      </c>
      <c r="I3836" t="s">
        <v>34</v>
      </c>
      <c r="J3836" t="s">
        <v>121</v>
      </c>
      <c r="K3836">
        <v>3</v>
      </c>
      <c r="L3836" s="2">
        <v>3200</v>
      </c>
      <c r="M3836">
        <v>5</v>
      </c>
      <c r="N3836" s="2">
        <v>9600</v>
      </c>
      <c r="O3836" s="2">
        <v>480</v>
      </c>
      <c r="P3836" s="2">
        <v>9120</v>
      </c>
      <c r="Q3836" s="2">
        <v>5260.27</v>
      </c>
      <c r="R3836" s="2">
        <v>3859.73</v>
      </c>
      <c r="S3836" t="s">
        <v>64</v>
      </c>
      <c r="T3836" t="s">
        <v>290</v>
      </c>
      <c r="U3836" t="s">
        <v>291</v>
      </c>
      <c r="V3836" t="s">
        <v>39</v>
      </c>
      <c r="W3836" t="s">
        <v>83</v>
      </c>
      <c r="X3836" t="s">
        <v>97</v>
      </c>
      <c r="Y3836" t="s">
        <v>42</v>
      </c>
      <c r="Z3836" t="s">
        <v>43</v>
      </c>
      <c r="AA3836" t="s">
        <v>68</v>
      </c>
      <c r="AB3836" t="s">
        <v>44</v>
      </c>
    </row>
    <row r="3837" spans="1:28" x14ac:dyDescent="0.25">
      <c r="A3837" t="s">
        <v>7904</v>
      </c>
      <c r="B3837" s="1">
        <v>45602</v>
      </c>
      <c r="C3837" t="s">
        <v>5853</v>
      </c>
      <c r="D3837" t="s">
        <v>5854</v>
      </c>
      <c r="E3837">
        <v>33</v>
      </c>
      <c r="F3837" t="s">
        <v>111</v>
      </c>
      <c r="G3837" t="s">
        <v>168</v>
      </c>
      <c r="H3837" t="s">
        <v>169</v>
      </c>
      <c r="I3837" t="s">
        <v>62</v>
      </c>
      <c r="J3837" t="s">
        <v>143</v>
      </c>
      <c r="K3837">
        <v>2</v>
      </c>
      <c r="L3837" s="2">
        <v>1800</v>
      </c>
      <c r="M3837">
        <v>0</v>
      </c>
      <c r="N3837" s="2">
        <v>3600</v>
      </c>
      <c r="O3837" s="2">
        <v>0</v>
      </c>
      <c r="P3837" s="2">
        <v>3600</v>
      </c>
      <c r="Q3837" s="2">
        <v>2791.33</v>
      </c>
      <c r="R3837" s="2">
        <v>808.67</v>
      </c>
      <c r="S3837" t="s">
        <v>53</v>
      </c>
      <c r="T3837" t="s">
        <v>54</v>
      </c>
      <c r="U3837" t="s">
        <v>55</v>
      </c>
      <c r="V3837" t="s">
        <v>39</v>
      </c>
      <c r="W3837" t="s">
        <v>83</v>
      </c>
      <c r="X3837" t="s">
        <v>41</v>
      </c>
      <c r="Y3837" t="s">
        <v>56</v>
      </c>
      <c r="Z3837" t="s">
        <v>43</v>
      </c>
      <c r="AA3837" t="s">
        <v>44</v>
      </c>
      <c r="AB3837" t="s">
        <v>44</v>
      </c>
    </row>
    <row r="3838" spans="1:28" x14ac:dyDescent="0.25">
      <c r="A3838" t="s">
        <v>7905</v>
      </c>
      <c r="B3838" s="1">
        <v>45602</v>
      </c>
      <c r="C3838" t="s">
        <v>2781</v>
      </c>
      <c r="D3838" t="s">
        <v>2782</v>
      </c>
      <c r="E3838">
        <v>25</v>
      </c>
      <c r="F3838" t="s">
        <v>31</v>
      </c>
      <c r="G3838" t="s">
        <v>285</v>
      </c>
      <c r="H3838" t="s">
        <v>286</v>
      </c>
      <c r="I3838" t="s">
        <v>34</v>
      </c>
      <c r="J3838" t="s">
        <v>121</v>
      </c>
      <c r="K3838">
        <v>2</v>
      </c>
      <c r="L3838" s="2">
        <v>3200</v>
      </c>
      <c r="M3838">
        <v>10</v>
      </c>
      <c r="N3838" s="2">
        <v>6400</v>
      </c>
      <c r="O3838" s="2">
        <v>640</v>
      </c>
      <c r="P3838" s="2">
        <v>5760</v>
      </c>
      <c r="Q3838" s="2">
        <v>4191.41</v>
      </c>
      <c r="R3838" s="2">
        <v>1568.59</v>
      </c>
      <c r="S3838" t="s">
        <v>36</v>
      </c>
      <c r="T3838" t="s">
        <v>65</v>
      </c>
      <c r="U3838" t="s">
        <v>65</v>
      </c>
      <c r="V3838" t="s">
        <v>39</v>
      </c>
      <c r="W3838" t="s">
        <v>40</v>
      </c>
      <c r="X3838" t="s">
        <v>67</v>
      </c>
      <c r="Y3838" t="s">
        <v>42</v>
      </c>
      <c r="Z3838" t="s">
        <v>43</v>
      </c>
      <c r="AA3838" t="s">
        <v>44</v>
      </c>
      <c r="AB3838" t="s">
        <v>44</v>
      </c>
    </row>
    <row r="3839" spans="1:28" x14ac:dyDescent="0.25">
      <c r="A3839" t="s">
        <v>7906</v>
      </c>
      <c r="B3839" s="1">
        <v>45602</v>
      </c>
      <c r="C3839" t="s">
        <v>7907</v>
      </c>
      <c r="D3839" t="s">
        <v>7908</v>
      </c>
      <c r="E3839">
        <v>56</v>
      </c>
      <c r="F3839" t="s">
        <v>31</v>
      </c>
      <c r="G3839" t="s">
        <v>49</v>
      </c>
      <c r="H3839" t="s">
        <v>50</v>
      </c>
      <c r="I3839" t="s">
        <v>51</v>
      </c>
      <c r="J3839" t="s">
        <v>52</v>
      </c>
      <c r="K3839">
        <v>2</v>
      </c>
      <c r="L3839" s="2">
        <v>500</v>
      </c>
      <c r="M3839">
        <v>15</v>
      </c>
      <c r="N3839" s="2">
        <v>1000</v>
      </c>
      <c r="O3839" s="2">
        <v>150</v>
      </c>
      <c r="P3839" s="2">
        <v>850</v>
      </c>
      <c r="Q3839" s="2">
        <v>665.33</v>
      </c>
      <c r="R3839" s="2">
        <v>184.67</v>
      </c>
      <c r="S3839" t="s">
        <v>36</v>
      </c>
      <c r="T3839" t="s">
        <v>136</v>
      </c>
      <c r="U3839" t="s">
        <v>38</v>
      </c>
      <c r="V3839" t="s">
        <v>39</v>
      </c>
      <c r="W3839" t="s">
        <v>66</v>
      </c>
      <c r="X3839" t="s">
        <v>41</v>
      </c>
      <c r="Y3839" t="s">
        <v>56</v>
      </c>
      <c r="Z3839" t="s">
        <v>223</v>
      </c>
      <c r="AA3839" t="s">
        <v>44</v>
      </c>
      <c r="AB3839" t="s">
        <v>44</v>
      </c>
    </row>
    <row r="3840" spans="1:28" x14ac:dyDescent="0.25">
      <c r="A3840" t="s">
        <v>7909</v>
      </c>
      <c r="B3840" s="1">
        <v>45602</v>
      </c>
      <c r="C3840" t="s">
        <v>7910</v>
      </c>
      <c r="D3840" t="s">
        <v>7911</v>
      </c>
      <c r="E3840">
        <v>39</v>
      </c>
      <c r="F3840" t="s">
        <v>48</v>
      </c>
      <c r="G3840" t="s">
        <v>217</v>
      </c>
      <c r="H3840" t="s">
        <v>218</v>
      </c>
      <c r="I3840" t="s">
        <v>34</v>
      </c>
      <c r="J3840" t="s">
        <v>130</v>
      </c>
      <c r="K3840">
        <v>5</v>
      </c>
      <c r="L3840" s="2">
        <v>28000</v>
      </c>
      <c r="M3840">
        <v>10</v>
      </c>
      <c r="N3840" s="2">
        <v>140000</v>
      </c>
      <c r="O3840" s="2">
        <v>14000</v>
      </c>
      <c r="P3840" s="2">
        <v>126000</v>
      </c>
      <c r="Q3840" s="2">
        <v>86690.37</v>
      </c>
      <c r="R3840" s="2">
        <v>39309.629999999997</v>
      </c>
      <c r="S3840" t="s">
        <v>53</v>
      </c>
      <c r="T3840" t="s">
        <v>114</v>
      </c>
      <c r="U3840" t="s">
        <v>115</v>
      </c>
      <c r="V3840" t="s">
        <v>39</v>
      </c>
      <c r="W3840" t="s">
        <v>66</v>
      </c>
      <c r="X3840" t="s">
        <v>67</v>
      </c>
      <c r="Y3840" t="s">
        <v>56</v>
      </c>
      <c r="Z3840" t="s">
        <v>107</v>
      </c>
      <c r="AA3840" t="s">
        <v>44</v>
      </c>
      <c r="AB3840" t="s">
        <v>44</v>
      </c>
    </row>
    <row r="3841" spans="1:28" x14ac:dyDescent="0.25">
      <c r="A3841" t="s">
        <v>7912</v>
      </c>
      <c r="B3841" s="1">
        <v>45602</v>
      </c>
      <c r="C3841" t="s">
        <v>7913</v>
      </c>
      <c r="D3841" t="s">
        <v>7914</v>
      </c>
      <c r="E3841">
        <v>40</v>
      </c>
      <c r="F3841" t="s">
        <v>31</v>
      </c>
      <c r="G3841" t="s">
        <v>168</v>
      </c>
      <c r="H3841" t="s">
        <v>169</v>
      </c>
      <c r="I3841" t="s">
        <v>62</v>
      </c>
      <c r="J3841" t="s">
        <v>143</v>
      </c>
      <c r="K3841">
        <v>1</v>
      </c>
      <c r="L3841" s="2">
        <v>1800</v>
      </c>
      <c r="M3841">
        <v>5</v>
      </c>
      <c r="N3841" s="2">
        <v>1800</v>
      </c>
      <c r="O3841" s="2">
        <v>90</v>
      </c>
      <c r="P3841" s="2">
        <v>1710</v>
      </c>
      <c r="Q3841" s="2">
        <v>1167.08</v>
      </c>
      <c r="R3841" s="2">
        <v>542.91999999999996</v>
      </c>
      <c r="S3841" t="s">
        <v>53</v>
      </c>
      <c r="T3841" t="s">
        <v>76</v>
      </c>
      <c r="U3841" t="s">
        <v>77</v>
      </c>
      <c r="V3841" t="s">
        <v>39</v>
      </c>
      <c r="W3841" t="s">
        <v>40</v>
      </c>
      <c r="X3841" t="s">
        <v>67</v>
      </c>
      <c r="Y3841" t="s">
        <v>42</v>
      </c>
      <c r="Z3841" t="s">
        <v>43</v>
      </c>
      <c r="AA3841" t="s">
        <v>44</v>
      </c>
      <c r="AB3841" t="s">
        <v>44</v>
      </c>
    </row>
    <row r="3842" spans="1:28" x14ac:dyDescent="0.25">
      <c r="A3842" t="s">
        <v>7915</v>
      </c>
      <c r="B3842" s="1">
        <v>45603</v>
      </c>
      <c r="C3842" t="s">
        <v>3116</v>
      </c>
      <c r="D3842" t="s">
        <v>3117</v>
      </c>
      <c r="E3842">
        <v>53</v>
      </c>
      <c r="F3842" t="s">
        <v>31</v>
      </c>
      <c r="G3842" t="s">
        <v>148</v>
      </c>
      <c r="H3842" t="s">
        <v>149</v>
      </c>
      <c r="I3842" t="s">
        <v>74</v>
      </c>
      <c r="J3842" t="s">
        <v>130</v>
      </c>
      <c r="K3842">
        <v>1</v>
      </c>
      <c r="L3842" s="2">
        <v>3500</v>
      </c>
      <c r="M3842">
        <v>10</v>
      </c>
      <c r="N3842" s="2">
        <v>3500</v>
      </c>
      <c r="O3842" s="2">
        <v>350</v>
      </c>
      <c r="P3842" s="2">
        <v>3150</v>
      </c>
      <c r="Q3842" s="2">
        <v>2236.0700000000002</v>
      </c>
      <c r="R3842" s="2">
        <v>913.93</v>
      </c>
      <c r="S3842" t="s">
        <v>53</v>
      </c>
      <c r="T3842" t="s">
        <v>37</v>
      </c>
      <c r="U3842" t="s">
        <v>38</v>
      </c>
      <c r="V3842" t="s">
        <v>39</v>
      </c>
      <c r="W3842" t="s">
        <v>83</v>
      </c>
      <c r="X3842" t="s">
        <v>41</v>
      </c>
      <c r="Y3842" t="s">
        <v>42</v>
      </c>
      <c r="Z3842" t="s">
        <v>43</v>
      </c>
      <c r="AA3842" t="s">
        <v>44</v>
      </c>
      <c r="AB3842" t="s">
        <v>44</v>
      </c>
    </row>
    <row r="3843" spans="1:28" x14ac:dyDescent="0.25">
      <c r="A3843" t="s">
        <v>7916</v>
      </c>
      <c r="B3843" s="1">
        <v>45603</v>
      </c>
      <c r="C3843" t="s">
        <v>1364</v>
      </c>
      <c r="D3843" t="s">
        <v>1365</v>
      </c>
      <c r="E3843">
        <v>26</v>
      </c>
      <c r="F3843" t="s">
        <v>31</v>
      </c>
      <c r="G3843" t="s">
        <v>119</v>
      </c>
      <c r="H3843" t="s">
        <v>120</v>
      </c>
      <c r="I3843" t="s">
        <v>62</v>
      </c>
      <c r="J3843" t="s">
        <v>121</v>
      </c>
      <c r="K3843">
        <v>2</v>
      </c>
      <c r="L3843" s="2">
        <v>4800</v>
      </c>
      <c r="M3843">
        <v>15</v>
      </c>
      <c r="N3843" s="2">
        <v>9600</v>
      </c>
      <c r="O3843" s="2">
        <v>1440</v>
      </c>
      <c r="P3843" s="2">
        <v>8160</v>
      </c>
      <c r="Q3843" s="2">
        <v>5992.82</v>
      </c>
      <c r="R3843" s="2">
        <v>2167.1799999999998</v>
      </c>
      <c r="S3843" t="s">
        <v>36</v>
      </c>
      <c r="T3843" t="s">
        <v>275</v>
      </c>
      <c r="U3843" t="s">
        <v>123</v>
      </c>
      <c r="V3843" t="s">
        <v>39</v>
      </c>
      <c r="W3843" t="s">
        <v>124</v>
      </c>
      <c r="X3843" t="s">
        <v>97</v>
      </c>
      <c r="Y3843" t="s">
        <v>56</v>
      </c>
      <c r="Z3843" t="s">
        <v>43</v>
      </c>
      <c r="AA3843" t="s">
        <v>44</v>
      </c>
      <c r="AB3843" t="s">
        <v>44</v>
      </c>
    </row>
    <row r="3844" spans="1:28" x14ac:dyDescent="0.25">
      <c r="A3844" t="s">
        <v>7917</v>
      </c>
      <c r="B3844" s="1">
        <v>45603</v>
      </c>
      <c r="C3844" t="s">
        <v>7918</v>
      </c>
      <c r="D3844" t="s">
        <v>7919</v>
      </c>
      <c r="E3844">
        <v>21</v>
      </c>
      <c r="F3844" t="s">
        <v>31</v>
      </c>
      <c r="G3844" t="s">
        <v>101</v>
      </c>
      <c r="H3844" t="s">
        <v>102</v>
      </c>
      <c r="I3844" t="s">
        <v>103</v>
      </c>
      <c r="J3844" t="s">
        <v>104</v>
      </c>
      <c r="K3844">
        <v>3</v>
      </c>
      <c r="L3844" s="2">
        <v>1800</v>
      </c>
      <c r="M3844">
        <v>10</v>
      </c>
      <c r="N3844" s="2">
        <v>5400</v>
      </c>
      <c r="O3844" s="2">
        <v>540</v>
      </c>
      <c r="P3844" s="2">
        <v>4860</v>
      </c>
      <c r="Q3844" s="2">
        <v>3357.99</v>
      </c>
      <c r="R3844" s="2">
        <v>1502.01</v>
      </c>
      <c r="S3844" t="s">
        <v>53</v>
      </c>
      <c r="T3844" t="s">
        <v>163</v>
      </c>
      <c r="U3844" t="s">
        <v>164</v>
      </c>
      <c r="V3844" t="s">
        <v>39</v>
      </c>
      <c r="W3844" t="s">
        <v>92</v>
      </c>
      <c r="X3844" t="s">
        <v>41</v>
      </c>
      <c r="Y3844" t="s">
        <v>56</v>
      </c>
      <c r="Z3844" t="s">
        <v>223</v>
      </c>
      <c r="AA3844" t="s">
        <v>44</v>
      </c>
      <c r="AB3844" t="s">
        <v>44</v>
      </c>
    </row>
    <row r="3845" spans="1:28" x14ac:dyDescent="0.25">
      <c r="A3845" t="s">
        <v>7920</v>
      </c>
      <c r="B3845" s="1">
        <v>45603</v>
      </c>
      <c r="C3845" t="s">
        <v>1554</v>
      </c>
      <c r="D3845" t="s">
        <v>1555</v>
      </c>
      <c r="E3845">
        <v>30</v>
      </c>
      <c r="F3845" t="s">
        <v>48</v>
      </c>
      <c r="G3845" t="s">
        <v>561</v>
      </c>
      <c r="H3845" t="s">
        <v>562</v>
      </c>
      <c r="I3845" t="s">
        <v>34</v>
      </c>
      <c r="J3845" t="s">
        <v>143</v>
      </c>
      <c r="K3845">
        <v>2</v>
      </c>
      <c r="L3845" s="2">
        <v>900</v>
      </c>
      <c r="M3845">
        <v>20</v>
      </c>
      <c r="N3845" s="2">
        <v>1800</v>
      </c>
      <c r="O3845" s="2">
        <v>360</v>
      </c>
      <c r="P3845" s="2">
        <v>1440</v>
      </c>
      <c r="Q3845" s="2">
        <v>1148</v>
      </c>
      <c r="R3845" s="2">
        <v>292</v>
      </c>
      <c r="S3845" t="s">
        <v>64</v>
      </c>
      <c r="T3845" t="s">
        <v>65</v>
      </c>
      <c r="U3845" t="s">
        <v>65</v>
      </c>
      <c r="V3845" t="s">
        <v>39</v>
      </c>
      <c r="W3845" t="s">
        <v>83</v>
      </c>
      <c r="X3845" t="s">
        <v>67</v>
      </c>
      <c r="Y3845" t="s">
        <v>56</v>
      </c>
      <c r="Z3845" t="s">
        <v>43</v>
      </c>
      <c r="AA3845" t="s">
        <v>44</v>
      </c>
      <c r="AB3845" t="s">
        <v>44</v>
      </c>
    </row>
    <row r="3846" spans="1:28" x14ac:dyDescent="0.25">
      <c r="A3846" t="s">
        <v>7921</v>
      </c>
      <c r="B3846" s="1">
        <v>45603</v>
      </c>
      <c r="C3846" t="s">
        <v>6502</v>
      </c>
      <c r="D3846" t="s">
        <v>6503</v>
      </c>
      <c r="E3846">
        <v>30</v>
      </c>
      <c r="F3846" t="s">
        <v>48</v>
      </c>
      <c r="G3846" t="s">
        <v>88</v>
      </c>
      <c r="H3846" t="s">
        <v>89</v>
      </c>
      <c r="I3846" t="s">
        <v>62</v>
      </c>
      <c r="J3846" t="s">
        <v>63</v>
      </c>
      <c r="K3846">
        <v>1</v>
      </c>
      <c r="L3846" s="2">
        <v>4200</v>
      </c>
      <c r="M3846">
        <v>10</v>
      </c>
      <c r="N3846" s="2">
        <v>4200</v>
      </c>
      <c r="O3846" s="2">
        <v>420</v>
      </c>
      <c r="P3846" s="2">
        <v>3780</v>
      </c>
      <c r="Q3846" s="2">
        <v>2974.47</v>
      </c>
      <c r="R3846" s="2">
        <v>805.53</v>
      </c>
      <c r="S3846" t="s">
        <v>53</v>
      </c>
      <c r="T3846" t="s">
        <v>407</v>
      </c>
      <c r="U3846" t="s">
        <v>408</v>
      </c>
      <c r="V3846" t="s">
        <v>39</v>
      </c>
      <c r="W3846" t="s">
        <v>92</v>
      </c>
      <c r="X3846" t="s">
        <v>41</v>
      </c>
      <c r="Y3846" t="s">
        <v>42</v>
      </c>
      <c r="Z3846" t="s">
        <v>43</v>
      </c>
      <c r="AA3846" t="s">
        <v>44</v>
      </c>
      <c r="AB3846" t="s">
        <v>44</v>
      </c>
    </row>
    <row r="3847" spans="1:28" x14ac:dyDescent="0.25">
      <c r="A3847" t="s">
        <v>7922</v>
      </c>
      <c r="B3847" s="1">
        <v>45603</v>
      </c>
      <c r="C3847" t="s">
        <v>4713</v>
      </c>
      <c r="D3847" t="s">
        <v>4714</v>
      </c>
      <c r="E3847">
        <v>27</v>
      </c>
      <c r="F3847" t="s">
        <v>48</v>
      </c>
      <c r="G3847" t="s">
        <v>366</v>
      </c>
      <c r="H3847" t="s">
        <v>367</v>
      </c>
      <c r="I3847" t="s">
        <v>34</v>
      </c>
      <c r="J3847" t="s">
        <v>130</v>
      </c>
      <c r="K3847">
        <v>2</v>
      </c>
      <c r="L3847" s="2">
        <v>14500</v>
      </c>
      <c r="M3847">
        <v>25</v>
      </c>
      <c r="N3847" s="2">
        <v>29000</v>
      </c>
      <c r="O3847" s="2">
        <v>7250</v>
      </c>
      <c r="P3847" s="2">
        <v>21750</v>
      </c>
      <c r="Q3847" s="2">
        <v>12319</v>
      </c>
      <c r="R3847" s="2">
        <v>9431</v>
      </c>
      <c r="S3847" t="s">
        <v>64</v>
      </c>
      <c r="T3847" t="s">
        <v>290</v>
      </c>
      <c r="U3847" t="s">
        <v>291</v>
      </c>
      <c r="V3847" t="s">
        <v>39</v>
      </c>
      <c r="W3847" t="s">
        <v>66</v>
      </c>
      <c r="X3847" t="s">
        <v>97</v>
      </c>
      <c r="Y3847" t="s">
        <v>42</v>
      </c>
      <c r="Z3847" t="s">
        <v>107</v>
      </c>
      <c r="AA3847" t="s">
        <v>44</v>
      </c>
      <c r="AB3847" t="s">
        <v>44</v>
      </c>
    </row>
    <row r="3848" spans="1:28" x14ac:dyDescent="0.25">
      <c r="A3848" t="s">
        <v>7923</v>
      </c>
      <c r="B3848" s="1">
        <v>45603</v>
      </c>
      <c r="C3848" t="s">
        <v>4594</v>
      </c>
      <c r="D3848" t="s">
        <v>4595</v>
      </c>
      <c r="E3848">
        <v>20</v>
      </c>
      <c r="F3848" t="s">
        <v>31</v>
      </c>
      <c r="G3848" t="s">
        <v>72</v>
      </c>
      <c r="H3848" t="s">
        <v>73</v>
      </c>
      <c r="I3848" t="s">
        <v>74</v>
      </c>
      <c r="J3848" t="s">
        <v>75</v>
      </c>
      <c r="K3848">
        <v>1</v>
      </c>
      <c r="L3848" s="2">
        <v>2200</v>
      </c>
      <c r="M3848">
        <v>10</v>
      </c>
      <c r="N3848" s="2">
        <v>2200</v>
      </c>
      <c r="O3848" s="2">
        <v>220</v>
      </c>
      <c r="P3848" s="2">
        <v>1980</v>
      </c>
      <c r="Q3848" s="2">
        <v>1466.49</v>
      </c>
      <c r="R3848" s="2">
        <v>513.51</v>
      </c>
      <c r="S3848" t="s">
        <v>64</v>
      </c>
      <c r="T3848" t="s">
        <v>275</v>
      </c>
      <c r="U3848" t="s">
        <v>123</v>
      </c>
      <c r="V3848" t="s">
        <v>39</v>
      </c>
      <c r="W3848" t="s">
        <v>124</v>
      </c>
      <c r="X3848" t="s">
        <v>41</v>
      </c>
      <c r="Y3848" t="s">
        <v>42</v>
      </c>
      <c r="Z3848" t="s">
        <v>107</v>
      </c>
      <c r="AA3848" t="s">
        <v>44</v>
      </c>
      <c r="AB3848" t="s">
        <v>44</v>
      </c>
    </row>
    <row r="3849" spans="1:28" x14ac:dyDescent="0.25">
      <c r="A3849" t="s">
        <v>7924</v>
      </c>
      <c r="B3849" s="1">
        <v>45603</v>
      </c>
      <c r="C3849" t="s">
        <v>7925</v>
      </c>
      <c r="D3849" t="s">
        <v>7926</v>
      </c>
      <c r="E3849">
        <v>48</v>
      </c>
      <c r="F3849" t="s">
        <v>48</v>
      </c>
      <c r="G3849" t="s">
        <v>188</v>
      </c>
      <c r="H3849" t="s">
        <v>189</v>
      </c>
      <c r="I3849" t="s">
        <v>34</v>
      </c>
      <c r="J3849" t="s">
        <v>190</v>
      </c>
      <c r="K3849">
        <v>2</v>
      </c>
      <c r="L3849" s="2">
        <v>1800</v>
      </c>
      <c r="M3849">
        <v>30</v>
      </c>
      <c r="N3849" s="2">
        <v>3600</v>
      </c>
      <c r="O3849" s="2">
        <v>1080</v>
      </c>
      <c r="P3849" s="2">
        <v>2520</v>
      </c>
      <c r="Q3849" s="2">
        <v>2000.38</v>
      </c>
      <c r="R3849" s="2">
        <v>519.62</v>
      </c>
      <c r="S3849" t="s">
        <v>53</v>
      </c>
      <c r="T3849" t="s">
        <v>178</v>
      </c>
      <c r="U3849" t="s">
        <v>154</v>
      </c>
      <c r="V3849" t="s">
        <v>39</v>
      </c>
      <c r="W3849" t="s">
        <v>83</v>
      </c>
      <c r="X3849" t="s">
        <v>41</v>
      </c>
      <c r="Y3849" t="s">
        <v>56</v>
      </c>
      <c r="Z3849" t="s">
        <v>43</v>
      </c>
      <c r="AA3849" t="s">
        <v>68</v>
      </c>
      <c r="AB3849" t="s">
        <v>44</v>
      </c>
    </row>
    <row r="3850" spans="1:28" x14ac:dyDescent="0.25">
      <c r="A3850" t="s">
        <v>7927</v>
      </c>
      <c r="B3850" s="1">
        <v>45603</v>
      </c>
      <c r="C3850" t="s">
        <v>2946</v>
      </c>
      <c r="D3850" t="s">
        <v>2947</v>
      </c>
      <c r="E3850">
        <v>55</v>
      </c>
      <c r="F3850" t="s">
        <v>31</v>
      </c>
      <c r="G3850" t="s">
        <v>168</v>
      </c>
      <c r="H3850" t="s">
        <v>169</v>
      </c>
      <c r="I3850" t="s">
        <v>62</v>
      </c>
      <c r="J3850" t="s">
        <v>143</v>
      </c>
      <c r="K3850">
        <v>2</v>
      </c>
      <c r="L3850" s="2">
        <v>1800</v>
      </c>
      <c r="M3850">
        <v>25</v>
      </c>
      <c r="N3850" s="2">
        <v>3600</v>
      </c>
      <c r="O3850" s="2">
        <v>900</v>
      </c>
      <c r="P3850" s="2">
        <v>2700</v>
      </c>
      <c r="Q3850" s="2">
        <v>1661.78</v>
      </c>
      <c r="R3850" s="2">
        <v>1038.22</v>
      </c>
      <c r="S3850" t="s">
        <v>53</v>
      </c>
      <c r="T3850" t="s">
        <v>163</v>
      </c>
      <c r="U3850" t="s">
        <v>164</v>
      </c>
      <c r="V3850" t="s">
        <v>39</v>
      </c>
      <c r="W3850" t="s">
        <v>124</v>
      </c>
      <c r="X3850" t="s">
        <v>41</v>
      </c>
      <c r="Y3850" t="s">
        <v>84</v>
      </c>
      <c r="Z3850" t="s">
        <v>43</v>
      </c>
      <c r="AA3850" t="s">
        <v>68</v>
      </c>
      <c r="AB3850" t="s">
        <v>44</v>
      </c>
    </row>
    <row r="3851" spans="1:28" x14ac:dyDescent="0.25">
      <c r="A3851" t="s">
        <v>7928</v>
      </c>
      <c r="B3851" s="1">
        <v>45603</v>
      </c>
      <c r="C3851" t="s">
        <v>7929</v>
      </c>
      <c r="D3851" t="s">
        <v>7930</v>
      </c>
      <c r="E3851">
        <v>43</v>
      </c>
      <c r="F3851" t="s">
        <v>31</v>
      </c>
      <c r="G3851" t="s">
        <v>88</v>
      </c>
      <c r="H3851" t="s">
        <v>89</v>
      </c>
      <c r="I3851" t="s">
        <v>62</v>
      </c>
      <c r="J3851" t="s">
        <v>63</v>
      </c>
      <c r="K3851">
        <v>1</v>
      </c>
      <c r="L3851" s="2">
        <v>4200</v>
      </c>
      <c r="M3851">
        <v>10</v>
      </c>
      <c r="N3851" s="2">
        <v>4200</v>
      </c>
      <c r="O3851" s="2">
        <v>420</v>
      </c>
      <c r="P3851" s="2">
        <v>3780</v>
      </c>
      <c r="Q3851" s="2">
        <v>3049.85</v>
      </c>
      <c r="R3851" s="2">
        <v>730.15</v>
      </c>
      <c r="S3851" t="s">
        <v>53</v>
      </c>
      <c r="T3851" t="s">
        <v>37</v>
      </c>
      <c r="U3851" t="s">
        <v>38</v>
      </c>
      <c r="V3851" t="s">
        <v>39</v>
      </c>
      <c r="W3851" t="s">
        <v>83</v>
      </c>
      <c r="X3851" t="s">
        <v>41</v>
      </c>
      <c r="Y3851" t="s">
        <v>42</v>
      </c>
      <c r="Z3851" t="s">
        <v>43</v>
      </c>
      <c r="AA3851" t="s">
        <v>68</v>
      </c>
      <c r="AB3851" t="s">
        <v>44</v>
      </c>
    </row>
    <row r="3852" spans="1:28" x14ac:dyDescent="0.25">
      <c r="A3852" t="s">
        <v>7931</v>
      </c>
      <c r="B3852" s="1">
        <v>45603</v>
      </c>
      <c r="C3852" t="s">
        <v>5267</v>
      </c>
      <c r="D3852" t="s">
        <v>5268</v>
      </c>
      <c r="E3852">
        <v>56</v>
      </c>
      <c r="F3852" t="s">
        <v>31</v>
      </c>
      <c r="G3852" t="s">
        <v>188</v>
      </c>
      <c r="H3852" t="s">
        <v>189</v>
      </c>
      <c r="I3852" t="s">
        <v>34</v>
      </c>
      <c r="J3852" t="s">
        <v>190</v>
      </c>
      <c r="K3852">
        <v>1</v>
      </c>
      <c r="L3852" s="2">
        <v>1800</v>
      </c>
      <c r="M3852">
        <v>5</v>
      </c>
      <c r="N3852" s="2">
        <v>1800</v>
      </c>
      <c r="O3852" s="2">
        <v>90</v>
      </c>
      <c r="P3852" s="2">
        <v>1710</v>
      </c>
      <c r="Q3852" s="2">
        <v>1246.67</v>
      </c>
      <c r="R3852" s="2">
        <v>463.33</v>
      </c>
      <c r="S3852" t="s">
        <v>64</v>
      </c>
      <c r="T3852" t="s">
        <v>407</v>
      </c>
      <c r="U3852" t="s">
        <v>408</v>
      </c>
      <c r="V3852" t="s">
        <v>39</v>
      </c>
      <c r="W3852" t="s">
        <v>92</v>
      </c>
      <c r="X3852" t="s">
        <v>67</v>
      </c>
      <c r="Y3852" t="s">
        <v>56</v>
      </c>
      <c r="Z3852" t="s">
        <v>43</v>
      </c>
      <c r="AA3852" t="s">
        <v>44</v>
      </c>
      <c r="AB3852" t="s">
        <v>44</v>
      </c>
    </row>
    <row r="3853" spans="1:28" x14ac:dyDescent="0.25">
      <c r="A3853" t="s">
        <v>7932</v>
      </c>
      <c r="B3853" s="1">
        <v>45603</v>
      </c>
      <c r="C3853" t="s">
        <v>681</v>
      </c>
      <c r="D3853" t="s">
        <v>682</v>
      </c>
      <c r="E3853">
        <v>57</v>
      </c>
      <c r="F3853" t="s">
        <v>31</v>
      </c>
      <c r="G3853" t="s">
        <v>88</v>
      </c>
      <c r="H3853" t="s">
        <v>89</v>
      </c>
      <c r="I3853" t="s">
        <v>62</v>
      </c>
      <c r="J3853" t="s">
        <v>63</v>
      </c>
      <c r="K3853">
        <v>4</v>
      </c>
      <c r="L3853" s="2">
        <v>4200</v>
      </c>
      <c r="M3853">
        <v>5</v>
      </c>
      <c r="N3853" s="2">
        <v>16800</v>
      </c>
      <c r="O3853" s="2">
        <v>840</v>
      </c>
      <c r="P3853" s="2">
        <v>15960</v>
      </c>
      <c r="Q3853" s="2">
        <v>11861.63</v>
      </c>
      <c r="R3853" s="2">
        <v>4098.37</v>
      </c>
      <c r="S3853" t="s">
        <v>53</v>
      </c>
      <c r="T3853" t="s">
        <v>275</v>
      </c>
      <c r="U3853" t="s">
        <v>123</v>
      </c>
      <c r="V3853" t="s">
        <v>39</v>
      </c>
      <c r="W3853" t="s">
        <v>124</v>
      </c>
      <c r="X3853" t="s">
        <v>41</v>
      </c>
      <c r="Y3853" t="s">
        <v>56</v>
      </c>
      <c r="Z3853" t="s">
        <v>107</v>
      </c>
      <c r="AA3853" t="s">
        <v>68</v>
      </c>
      <c r="AB3853" t="s">
        <v>68</v>
      </c>
    </row>
    <row r="3854" spans="1:28" x14ac:dyDescent="0.25">
      <c r="A3854" t="s">
        <v>7933</v>
      </c>
      <c r="B3854" s="1">
        <v>45603</v>
      </c>
      <c r="C3854" t="s">
        <v>1554</v>
      </c>
      <c r="D3854" t="s">
        <v>1555</v>
      </c>
      <c r="E3854">
        <v>56</v>
      </c>
      <c r="F3854" t="s">
        <v>111</v>
      </c>
      <c r="G3854" t="s">
        <v>366</v>
      </c>
      <c r="H3854" t="s">
        <v>367</v>
      </c>
      <c r="I3854" t="s">
        <v>34</v>
      </c>
      <c r="J3854" t="s">
        <v>130</v>
      </c>
      <c r="K3854">
        <v>2</v>
      </c>
      <c r="L3854" s="2">
        <v>14500</v>
      </c>
      <c r="M3854">
        <v>10</v>
      </c>
      <c r="N3854" s="2">
        <v>29000</v>
      </c>
      <c r="O3854" s="2">
        <v>2900</v>
      </c>
      <c r="P3854" s="2">
        <v>26100</v>
      </c>
      <c r="Q3854" s="2">
        <v>21163.88</v>
      </c>
      <c r="R3854" s="2">
        <v>4936.12</v>
      </c>
      <c r="S3854" t="s">
        <v>53</v>
      </c>
      <c r="T3854" t="s">
        <v>578</v>
      </c>
      <c r="U3854" t="s">
        <v>579</v>
      </c>
      <c r="V3854" t="s">
        <v>39</v>
      </c>
      <c r="W3854" t="s">
        <v>83</v>
      </c>
      <c r="X3854" t="s">
        <v>41</v>
      </c>
      <c r="Y3854" t="s">
        <v>56</v>
      </c>
      <c r="Z3854" t="s">
        <v>43</v>
      </c>
      <c r="AA3854" t="s">
        <v>44</v>
      </c>
      <c r="AB3854" t="s">
        <v>44</v>
      </c>
    </row>
    <row r="3855" spans="1:28" x14ac:dyDescent="0.25">
      <c r="A3855" t="s">
        <v>7934</v>
      </c>
      <c r="B3855" s="1">
        <v>45603</v>
      </c>
      <c r="C3855" t="s">
        <v>7935</v>
      </c>
      <c r="D3855" t="s">
        <v>7936</v>
      </c>
      <c r="E3855">
        <v>48</v>
      </c>
      <c r="F3855" t="s">
        <v>31</v>
      </c>
      <c r="G3855" t="s">
        <v>202</v>
      </c>
      <c r="H3855" t="s">
        <v>203</v>
      </c>
      <c r="I3855" t="s">
        <v>103</v>
      </c>
      <c r="J3855" t="s">
        <v>104</v>
      </c>
      <c r="K3855">
        <v>2</v>
      </c>
      <c r="L3855" s="2">
        <v>550</v>
      </c>
      <c r="M3855">
        <v>10</v>
      </c>
      <c r="N3855" s="2">
        <v>1100</v>
      </c>
      <c r="O3855" s="2">
        <v>110</v>
      </c>
      <c r="P3855" s="2">
        <v>990</v>
      </c>
      <c r="Q3855" s="2">
        <v>596.21</v>
      </c>
      <c r="R3855" s="2">
        <v>393.79</v>
      </c>
      <c r="S3855" t="s">
        <v>53</v>
      </c>
      <c r="T3855" t="s">
        <v>54</v>
      </c>
      <c r="U3855" t="s">
        <v>55</v>
      </c>
      <c r="V3855" t="s">
        <v>39</v>
      </c>
      <c r="W3855" t="s">
        <v>124</v>
      </c>
      <c r="X3855" t="s">
        <v>67</v>
      </c>
      <c r="Y3855" t="s">
        <v>84</v>
      </c>
      <c r="Z3855" t="s">
        <v>223</v>
      </c>
      <c r="AA3855" t="s">
        <v>44</v>
      </c>
      <c r="AB3855" t="s">
        <v>44</v>
      </c>
    </row>
    <row r="3856" spans="1:28" x14ac:dyDescent="0.25">
      <c r="A3856" t="s">
        <v>7937</v>
      </c>
      <c r="B3856" s="1">
        <v>45603</v>
      </c>
      <c r="C3856" t="s">
        <v>7938</v>
      </c>
      <c r="D3856" t="s">
        <v>7939</v>
      </c>
      <c r="E3856">
        <v>59</v>
      </c>
      <c r="F3856" t="s">
        <v>31</v>
      </c>
      <c r="G3856" t="s">
        <v>243</v>
      </c>
      <c r="H3856" t="s">
        <v>244</v>
      </c>
      <c r="I3856" t="s">
        <v>103</v>
      </c>
      <c r="J3856" t="s">
        <v>104</v>
      </c>
      <c r="K3856">
        <v>1</v>
      </c>
      <c r="L3856" s="2">
        <v>450</v>
      </c>
      <c r="M3856">
        <v>25</v>
      </c>
      <c r="N3856" s="2">
        <v>450</v>
      </c>
      <c r="O3856" s="2">
        <v>112.5</v>
      </c>
      <c r="P3856" s="2">
        <v>337.5</v>
      </c>
      <c r="Q3856" s="2">
        <v>261.39</v>
      </c>
      <c r="R3856" s="2">
        <v>76.11</v>
      </c>
      <c r="S3856" t="s">
        <v>53</v>
      </c>
      <c r="T3856" t="s">
        <v>54</v>
      </c>
      <c r="U3856" t="s">
        <v>55</v>
      </c>
      <c r="V3856" t="s">
        <v>39</v>
      </c>
      <c r="W3856" t="s">
        <v>92</v>
      </c>
      <c r="X3856" t="s">
        <v>41</v>
      </c>
      <c r="Y3856" t="s">
        <v>56</v>
      </c>
      <c r="Z3856" t="s">
        <v>43</v>
      </c>
      <c r="AA3856" t="s">
        <v>44</v>
      </c>
      <c r="AB3856" t="s">
        <v>44</v>
      </c>
    </row>
    <row r="3857" spans="1:28" x14ac:dyDescent="0.25">
      <c r="A3857" t="s">
        <v>7940</v>
      </c>
      <c r="B3857" s="1">
        <v>45604</v>
      </c>
      <c r="C3857" t="s">
        <v>6258</v>
      </c>
      <c r="D3857" t="s">
        <v>6259</v>
      </c>
      <c r="E3857">
        <v>29</v>
      </c>
      <c r="F3857" t="s">
        <v>48</v>
      </c>
      <c r="G3857" t="s">
        <v>158</v>
      </c>
      <c r="H3857" t="s">
        <v>159</v>
      </c>
      <c r="I3857" t="s">
        <v>51</v>
      </c>
      <c r="J3857" t="s">
        <v>52</v>
      </c>
      <c r="K3857">
        <v>2</v>
      </c>
      <c r="L3857" s="2">
        <v>650</v>
      </c>
      <c r="M3857">
        <v>5</v>
      </c>
      <c r="N3857" s="2">
        <v>1300</v>
      </c>
      <c r="O3857" s="2">
        <v>65</v>
      </c>
      <c r="P3857" s="2">
        <v>1235</v>
      </c>
      <c r="Q3857" s="2">
        <v>954.34</v>
      </c>
      <c r="R3857" s="2">
        <v>280.66000000000003</v>
      </c>
      <c r="S3857" t="s">
        <v>53</v>
      </c>
      <c r="T3857" t="s">
        <v>290</v>
      </c>
      <c r="U3857" t="s">
        <v>291</v>
      </c>
      <c r="V3857" t="s">
        <v>39</v>
      </c>
      <c r="W3857" t="s">
        <v>137</v>
      </c>
      <c r="X3857" t="s">
        <v>41</v>
      </c>
      <c r="Y3857" t="s">
        <v>42</v>
      </c>
      <c r="Z3857" t="s">
        <v>43</v>
      </c>
      <c r="AA3857" t="s">
        <v>44</v>
      </c>
      <c r="AB3857" t="s">
        <v>44</v>
      </c>
    </row>
    <row r="3858" spans="1:28" x14ac:dyDescent="0.25">
      <c r="A3858" t="s">
        <v>7941</v>
      </c>
      <c r="B3858" s="1">
        <v>45604</v>
      </c>
      <c r="C3858" t="s">
        <v>3767</v>
      </c>
      <c r="D3858" t="s">
        <v>3768</v>
      </c>
      <c r="E3858">
        <v>54</v>
      </c>
      <c r="F3858" t="s">
        <v>48</v>
      </c>
      <c r="G3858" t="s">
        <v>273</v>
      </c>
      <c r="H3858" t="s">
        <v>274</v>
      </c>
      <c r="I3858" t="s">
        <v>51</v>
      </c>
      <c r="J3858" t="s">
        <v>52</v>
      </c>
      <c r="K3858">
        <v>1</v>
      </c>
      <c r="L3858" s="2">
        <v>250</v>
      </c>
      <c r="M3858">
        <v>10</v>
      </c>
      <c r="N3858" s="2">
        <v>250</v>
      </c>
      <c r="O3858" s="2">
        <v>25</v>
      </c>
      <c r="P3858" s="2">
        <v>225</v>
      </c>
      <c r="Q3858" s="2">
        <v>142.6</v>
      </c>
      <c r="R3858" s="2">
        <v>82.4</v>
      </c>
      <c r="S3858" t="s">
        <v>36</v>
      </c>
      <c r="T3858" t="s">
        <v>275</v>
      </c>
      <c r="U3858" t="s">
        <v>123</v>
      </c>
      <c r="V3858" t="s">
        <v>39</v>
      </c>
      <c r="W3858" t="s">
        <v>83</v>
      </c>
      <c r="X3858" t="s">
        <v>97</v>
      </c>
      <c r="Y3858" t="s">
        <v>42</v>
      </c>
      <c r="Z3858" t="s">
        <v>43</v>
      </c>
      <c r="AA3858" t="s">
        <v>44</v>
      </c>
      <c r="AB3858" t="s">
        <v>44</v>
      </c>
    </row>
    <row r="3859" spans="1:28" x14ac:dyDescent="0.25">
      <c r="A3859" t="s">
        <v>7942</v>
      </c>
      <c r="B3859" s="1">
        <v>45604</v>
      </c>
      <c r="C3859" t="s">
        <v>4926</v>
      </c>
      <c r="D3859" t="s">
        <v>4927</v>
      </c>
      <c r="E3859">
        <v>25</v>
      </c>
      <c r="F3859" t="s">
        <v>111</v>
      </c>
      <c r="G3859" t="s">
        <v>60</v>
      </c>
      <c r="H3859" t="s">
        <v>61</v>
      </c>
      <c r="I3859" t="s">
        <v>62</v>
      </c>
      <c r="J3859" t="s">
        <v>63</v>
      </c>
      <c r="K3859">
        <v>4</v>
      </c>
      <c r="L3859" s="2">
        <v>3500</v>
      </c>
      <c r="M3859">
        <v>20</v>
      </c>
      <c r="N3859" s="2">
        <v>14000</v>
      </c>
      <c r="O3859" s="2">
        <v>2800</v>
      </c>
      <c r="P3859" s="2">
        <v>11200</v>
      </c>
      <c r="Q3859" s="2">
        <v>6325.81</v>
      </c>
      <c r="R3859" s="2">
        <v>4874.1899999999996</v>
      </c>
      <c r="S3859" t="s">
        <v>53</v>
      </c>
      <c r="T3859" t="s">
        <v>290</v>
      </c>
      <c r="U3859" t="s">
        <v>291</v>
      </c>
      <c r="V3859" t="s">
        <v>39</v>
      </c>
      <c r="W3859" t="s">
        <v>124</v>
      </c>
      <c r="X3859" t="s">
        <v>67</v>
      </c>
      <c r="Y3859" t="s">
        <v>42</v>
      </c>
      <c r="Z3859" t="s">
        <v>43</v>
      </c>
      <c r="AA3859" t="s">
        <v>44</v>
      </c>
      <c r="AB3859" t="s">
        <v>44</v>
      </c>
    </row>
    <row r="3860" spans="1:28" x14ac:dyDescent="0.25">
      <c r="A3860" t="s">
        <v>7943</v>
      </c>
      <c r="B3860" s="1">
        <v>45604</v>
      </c>
      <c r="C3860" t="s">
        <v>7918</v>
      </c>
      <c r="D3860" t="s">
        <v>7919</v>
      </c>
      <c r="E3860">
        <v>46</v>
      </c>
      <c r="F3860" t="s">
        <v>48</v>
      </c>
      <c r="G3860" t="s">
        <v>298</v>
      </c>
      <c r="H3860" t="s">
        <v>299</v>
      </c>
      <c r="I3860" t="s">
        <v>103</v>
      </c>
      <c r="J3860" t="s">
        <v>104</v>
      </c>
      <c r="K3860">
        <v>1</v>
      </c>
      <c r="L3860" s="2">
        <v>700</v>
      </c>
      <c r="M3860">
        <v>0</v>
      </c>
      <c r="N3860" s="2">
        <v>700</v>
      </c>
      <c r="O3860" s="2">
        <v>0</v>
      </c>
      <c r="P3860" s="2">
        <v>700</v>
      </c>
      <c r="Q3860" s="2">
        <v>391.73</v>
      </c>
      <c r="R3860" s="2">
        <v>308.27</v>
      </c>
      <c r="S3860" t="s">
        <v>53</v>
      </c>
      <c r="T3860" t="s">
        <v>290</v>
      </c>
      <c r="U3860" t="s">
        <v>291</v>
      </c>
      <c r="V3860" t="s">
        <v>39</v>
      </c>
      <c r="W3860" t="s">
        <v>40</v>
      </c>
      <c r="X3860" t="s">
        <v>97</v>
      </c>
      <c r="Y3860" t="s">
        <v>56</v>
      </c>
      <c r="Z3860" t="s">
        <v>43</v>
      </c>
      <c r="AA3860" t="s">
        <v>44</v>
      </c>
      <c r="AB3860" t="s">
        <v>44</v>
      </c>
    </row>
    <row r="3861" spans="1:28" x14ac:dyDescent="0.25">
      <c r="A3861" t="s">
        <v>7944</v>
      </c>
      <c r="B3861" s="1">
        <v>45604</v>
      </c>
      <c r="C3861" t="s">
        <v>7945</v>
      </c>
      <c r="D3861" t="s">
        <v>7946</v>
      </c>
      <c r="E3861">
        <v>34</v>
      </c>
      <c r="F3861" t="s">
        <v>31</v>
      </c>
      <c r="G3861" t="s">
        <v>280</v>
      </c>
      <c r="H3861" t="s">
        <v>281</v>
      </c>
      <c r="I3861" t="s">
        <v>62</v>
      </c>
      <c r="J3861" t="s">
        <v>190</v>
      </c>
      <c r="K3861">
        <v>1</v>
      </c>
      <c r="L3861" s="2">
        <v>700</v>
      </c>
      <c r="M3861">
        <v>0</v>
      </c>
      <c r="N3861" s="2">
        <v>700</v>
      </c>
      <c r="O3861" s="2">
        <v>0</v>
      </c>
      <c r="P3861" s="2">
        <v>700</v>
      </c>
      <c r="Q3861" s="2">
        <v>571.03</v>
      </c>
      <c r="R3861" s="2">
        <v>128.97</v>
      </c>
      <c r="S3861" t="s">
        <v>64</v>
      </c>
      <c r="T3861" t="s">
        <v>263</v>
      </c>
      <c r="U3861" t="s">
        <v>91</v>
      </c>
      <c r="V3861" t="s">
        <v>39</v>
      </c>
      <c r="W3861" t="s">
        <v>66</v>
      </c>
      <c r="X3861" t="s">
        <v>67</v>
      </c>
      <c r="Y3861" t="s">
        <v>56</v>
      </c>
      <c r="Z3861" t="s">
        <v>43</v>
      </c>
      <c r="AA3861" t="s">
        <v>44</v>
      </c>
      <c r="AB3861" t="s">
        <v>44</v>
      </c>
    </row>
    <row r="3862" spans="1:28" x14ac:dyDescent="0.25">
      <c r="A3862" t="s">
        <v>7947</v>
      </c>
      <c r="B3862" s="1">
        <v>45604</v>
      </c>
      <c r="C3862" t="s">
        <v>7948</v>
      </c>
      <c r="D3862" t="s">
        <v>7949</v>
      </c>
      <c r="E3862">
        <v>36</v>
      </c>
      <c r="F3862" t="s">
        <v>31</v>
      </c>
      <c r="G3862" t="s">
        <v>318</v>
      </c>
      <c r="H3862" t="s">
        <v>319</v>
      </c>
      <c r="I3862" t="s">
        <v>34</v>
      </c>
      <c r="J3862" t="s">
        <v>190</v>
      </c>
      <c r="K3862">
        <v>5</v>
      </c>
      <c r="L3862" s="2">
        <v>2500</v>
      </c>
      <c r="M3862">
        <v>10</v>
      </c>
      <c r="N3862" s="2">
        <v>12500</v>
      </c>
      <c r="O3862" s="2">
        <v>1250</v>
      </c>
      <c r="P3862" s="2">
        <v>11250</v>
      </c>
      <c r="Q3862" s="2">
        <v>8878.75</v>
      </c>
      <c r="R3862" s="2">
        <v>2371.25</v>
      </c>
      <c r="S3862" t="s">
        <v>53</v>
      </c>
      <c r="T3862" t="s">
        <v>222</v>
      </c>
      <c r="U3862" t="s">
        <v>38</v>
      </c>
      <c r="V3862" t="s">
        <v>39</v>
      </c>
      <c r="W3862" t="s">
        <v>92</v>
      </c>
      <c r="X3862" t="s">
        <v>67</v>
      </c>
      <c r="Y3862" t="s">
        <v>56</v>
      </c>
      <c r="Z3862" t="s">
        <v>43</v>
      </c>
      <c r="AA3862" t="s">
        <v>44</v>
      </c>
      <c r="AB3862" t="s">
        <v>44</v>
      </c>
    </row>
    <row r="3863" spans="1:28" x14ac:dyDescent="0.25">
      <c r="A3863" t="s">
        <v>7950</v>
      </c>
      <c r="B3863" s="1">
        <v>45604</v>
      </c>
      <c r="C3863" t="s">
        <v>615</v>
      </c>
      <c r="D3863" t="s">
        <v>616</v>
      </c>
      <c r="E3863">
        <v>46</v>
      </c>
      <c r="F3863" t="s">
        <v>48</v>
      </c>
      <c r="G3863" t="s">
        <v>158</v>
      </c>
      <c r="H3863" t="s">
        <v>159</v>
      </c>
      <c r="I3863" t="s">
        <v>51</v>
      </c>
      <c r="J3863" t="s">
        <v>52</v>
      </c>
      <c r="K3863">
        <v>1</v>
      </c>
      <c r="L3863" s="2">
        <v>650</v>
      </c>
      <c r="M3863">
        <v>10</v>
      </c>
      <c r="N3863" s="2">
        <v>650</v>
      </c>
      <c r="O3863" s="2">
        <v>65</v>
      </c>
      <c r="P3863" s="2">
        <v>585</v>
      </c>
      <c r="Q3863" s="2">
        <v>442.87</v>
      </c>
      <c r="R3863" s="2">
        <v>142.13</v>
      </c>
      <c r="S3863" t="s">
        <v>36</v>
      </c>
      <c r="T3863" t="s">
        <v>398</v>
      </c>
      <c r="U3863" t="s">
        <v>399</v>
      </c>
      <c r="V3863" t="s">
        <v>39</v>
      </c>
      <c r="W3863" t="s">
        <v>124</v>
      </c>
      <c r="X3863" t="s">
        <v>97</v>
      </c>
      <c r="Y3863" t="s">
        <v>42</v>
      </c>
      <c r="Z3863" t="s">
        <v>43</v>
      </c>
      <c r="AA3863" t="s">
        <v>68</v>
      </c>
      <c r="AB3863" t="s">
        <v>44</v>
      </c>
    </row>
    <row r="3864" spans="1:28" x14ac:dyDescent="0.25">
      <c r="A3864" t="s">
        <v>7951</v>
      </c>
      <c r="B3864" s="1">
        <v>45604</v>
      </c>
      <c r="C3864" t="s">
        <v>7952</v>
      </c>
      <c r="D3864" t="s">
        <v>7953</v>
      </c>
      <c r="E3864">
        <v>54</v>
      </c>
      <c r="F3864" t="s">
        <v>31</v>
      </c>
      <c r="G3864" t="s">
        <v>49</v>
      </c>
      <c r="H3864" t="s">
        <v>50</v>
      </c>
      <c r="I3864" t="s">
        <v>51</v>
      </c>
      <c r="J3864" t="s">
        <v>52</v>
      </c>
      <c r="K3864">
        <v>2</v>
      </c>
      <c r="L3864" s="2">
        <v>500</v>
      </c>
      <c r="M3864">
        <v>15</v>
      </c>
      <c r="N3864" s="2">
        <v>1000</v>
      </c>
      <c r="O3864" s="2">
        <v>150</v>
      </c>
      <c r="P3864" s="2">
        <v>850</v>
      </c>
      <c r="Q3864" s="2">
        <v>627.77</v>
      </c>
      <c r="R3864" s="2">
        <v>222.23</v>
      </c>
      <c r="S3864" t="s">
        <v>64</v>
      </c>
      <c r="T3864" t="s">
        <v>114</v>
      </c>
      <c r="U3864" t="s">
        <v>115</v>
      </c>
      <c r="V3864" t="s">
        <v>39</v>
      </c>
      <c r="W3864" t="s">
        <v>40</v>
      </c>
      <c r="X3864" t="s">
        <v>67</v>
      </c>
      <c r="Y3864" t="s">
        <v>42</v>
      </c>
      <c r="Z3864" t="s">
        <v>43</v>
      </c>
      <c r="AA3864" t="s">
        <v>44</v>
      </c>
      <c r="AB3864" t="s">
        <v>44</v>
      </c>
    </row>
    <row r="3865" spans="1:28" x14ac:dyDescent="0.25">
      <c r="A3865" t="s">
        <v>7954</v>
      </c>
      <c r="B3865" s="1">
        <v>45604</v>
      </c>
      <c r="C3865" t="s">
        <v>1063</v>
      </c>
      <c r="D3865" t="s">
        <v>1064</v>
      </c>
      <c r="E3865">
        <v>54</v>
      </c>
      <c r="F3865" t="s">
        <v>48</v>
      </c>
      <c r="G3865" t="s">
        <v>318</v>
      </c>
      <c r="H3865" t="s">
        <v>319</v>
      </c>
      <c r="I3865" t="s">
        <v>34</v>
      </c>
      <c r="J3865" t="s">
        <v>190</v>
      </c>
      <c r="K3865">
        <v>2</v>
      </c>
      <c r="L3865" s="2">
        <v>2500</v>
      </c>
      <c r="M3865">
        <v>0</v>
      </c>
      <c r="N3865" s="2">
        <v>5000</v>
      </c>
      <c r="O3865" s="2">
        <v>0</v>
      </c>
      <c r="P3865" s="2">
        <v>5000</v>
      </c>
      <c r="Q3865" s="2">
        <v>3203.98</v>
      </c>
      <c r="R3865" s="2">
        <v>1796.02</v>
      </c>
      <c r="S3865" t="s">
        <v>36</v>
      </c>
      <c r="T3865" t="s">
        <v>76</v>
      </c>
      <c r="U3865" t="s">
        <v>77</v>
      </c>
      <c r="V3865" t="s">
        <v>39</v>
      </c>
      <c r="W3865" t="s">
        <v>83</v>
      </c>
      <c r="X3865" t="s">
        <v>97</v>
      </c>
      <c r="Y3865" t="s">
        <v>56</v>
      </c>
      <c r="Z3865" t="s">
        <v>107</v>
      </c>
      <c r="AA3865" t="s">
        <v>44</v>
      </c>
      <c r="AB3865" t="s">
        <v>44</v>
      </c>
    </row>
    <row r="3866" spans="1:28" x14ac:dyDescent="0.25">
      <c r="A3866" t="s">
        <v>7955</v>
      </c>
      <c r="B3866" s="1">
        <v>45604</v>
      </c>
      <c r="C3866" t="s">
        <v>7956</v>
      </c>
      <c r="D3866" t="s">
        <v>7957</v>
      </c>
      <c r="E3866">
        <v>28</v>
      </c>
      <c r="F3866" t="s">
        <v>48</v>
      </c>
      <c r="G3866" t="s">
        <v>101</v>
      </c>
      <c r="H3866" t="s">
        <v>102</v>
      </c>
      <c r="I3866" t="s">
        <v>103</v>
      </c>
      <c r="J3866" t="s">
        <v>104</v>
      </c>
      <c r="K3866">
        <v>1</v>
      </c>
      <c r="L3866" s="2">
        <v>1800</v>
      </c>
      <c r="M3866">
        <v>15</v>
      </c>
      <c r="N3866" s="2">
        <v>1800</v>
      </c>
      <c r="O3866" s="2">
        <v>270</v>
      </c>
      <c r="P3866" s="2">
        <v>1530</v>
      </c>
      <c r="Q3866" s="2">
        <v>1127.75</v>
      </c>
      <c r="R3866" s="2">
        <v>402.25</v>
      </c>
      <c r="S3866" t="s">
        <v>53</v>
      </c>
      <c r="T3866" t="s">
        <v>178</v>
      </c>
      <c r="U3866" t="s">
        <v>154</v>
      </c>
      <c r="V3866" t="s">
        <v>39</v>
      </c>
      <c r="W3866" t="s">
        <v>40</v>
      </c>
      <c r="X3866" t="s">
        <v>97</v>
      </c>
      <c r="Y3866" t="s">
        <v>42</v>
      </c>
      <c r="Z3866" t="s">
        <v>43</v>
      </c>
      <c r="AA3866" t="s">
        <v>44</v>
      </c>
      <c r="AB3866" t="s">
        <v>44</v>
      </c>
    </row>
    <row r="3867" spans="1:28" x14ac:dyDescent="0.25">
      <c r="A3867" t="s">
        <v>7958</v>
      </c>
      <c r="B3867" s="1">
        <v>45604</v>
      </c>
      <c r="C3867" t="s">
        <v>7959</v>
      </c>
      <c r="D3867" t="s">
        <v>7960</v>
      </c>
      <c r="E3867">
        <v>59</v>
      </c>
      <c r="F3867" t="s">
        <v>48</v>
      </c>
      <c r="G3867" t="s">
        <v>273</v>
      </c>
      <c r="H3867" t="s">
        <v>274</v>
      </c>
      <c r="I3867" t="s">
        <v>51</v>
      </c>
      <c r="J3867" t="s">
        <v>52</v>
      </c>
      <c r="K3867">
        <v>1</v>
      </c>
      <c r="L3867" s="2">
        <v>250</v>
      </c>
      <c r="M3867">
        <v>20</v>
      </c>
      <c r="N3867" s="2">
        <v>250</v>
      </c>
      <c r="O3867" s="2">
        <v>50</v>
      </c>
      <c r="P3867" s="2">
        <v>200</v>
      </c>
      <c r="Q3867" s="2">
        <v>146.08000000000001</v>
      </c>
      <c r="R3867" s="2">
        <v>53.92</v>
      </c>
      <c r="S3867" t="s">
        <v>53</v>
      </c>
      <c r="T3867" t="s">
        <v>578</v>
      </c>
      <c r="U3867" t="s">
        <v>579</v>
      </c>
      <c r="V3867" t="s">
        <v>39</v>
      </c>
      <c r="W3867" t="s">
        <v>137</v>
      </c>
      <c r="X3867" t="s">
        <v>67</v>
      </c>
      <c r="Y3867" t="s">
        <v>56</v>
      </c>
      <c r="Z3867" t="s">
        <v>43</v>
      </c>
      <c r="AA3867" t="s">
        <v>44</v>
      </c>
      <c r="AB3867" t="s">
        <v>44</v>
      </c>
    </row>
    <row r="3868" spans="1:28" x14ac:dyDescent="0.25">
      <c r="A3868" t="s">
        <v>7961</v>
      </c>
      <c r="B3868" s="1">
        <v>45604</v>
      </c>
      <c r="C3868" t="s">
        <v>7547</v>
      </c>
      <c r="D3868" t="s">
        <v>7548</v>
      </c>
      <c r="E3868">
        <v>53</v>
      </c>
      <c r="F3868" t="s">
        <v>111</v>
      </c>
      <c r="G3868" t="s">
        <v>285</v>
      </c>
      <c r="H3868" t="s">
        <v>286</v>
      </c>
      <c r="I3868" t="s">
        <v>34</v>
      </c>
      <c r="J3868" t="s">
        <v>121</v>
      </c>
      <c r="K3868">
        <v>1</v>
      </c>
      <c r="L3868" s="2">
        <v>3200</v>
      </c>
      <c r="M3868">
        <v>5</v>
      </c>
      <c r="N3868" s="2">
        <v>3200</v>
      </c>
      <c r="O3868" s="2">
        <v>160</v>
      </c>
      <c r="P3868" s="2">
        <v>3040</v>
      </c>
      <c r="Q3868" s="2">
        <v>1931.05</v>
      </c>
      <c r="R3868" s="2">
        <v>1108.95</v>
      </c>
      <c r="S3868" t="s">
        <v>53</v>
      </c>
      <c r="T3868" t="s">
        <v>65</v>
      </c>
      <c r="U3868" t="s">
        <v>65</v>
      </c>
      <c r="V3868" t="s">
        <v>39</v>
      </c>
      <c r="W3868" t="s">
        <v>137</v>
      </c>
      <c r="X3868" t="s">
        <v>41</v>
      </c>
      <c r="Y3868" t="s">
        <v>42</v>
      </c>
      <c r="Z3868" t="s">
        <v>43</v>
      </c>
      <c r="AA3868" t="s">
        <v>44</v>
      </c>
      <c r="AB3868" t="s">
        <v>44</v>
      </c>
    </row>
    <row r="3869" spans="1:28" x14ac:dyDescent="0.25">
      <c r="A3869" t="s">
        <v>7962</v>
      </c>
      <c r="B3869" s="1">
        <v>45604</v>
      </c>
      <c r="C3869" t="s">
        <v>7666</v>
      </c>
      <c r="D3869" t="s">
        <v>7667</v>
      </c>
      <c r="E3869">
        <v>38</v>
      </c>
      <c r="F3869" t="s">
        <v>31</v>
      </c>
      <c r="G3869" t="s">
        <v>158</v>
      </c>
      <c r="H3869" t="s">
        <v>159</v>
      </c>
      <c r="I3869" t="s">
        <v>51</v>
      </c>
      <c r="J3869" t="s">
        <v>52</v>
      </c>
      <c r="K3869">
        <v>3</v>
      </c>
      <c r="L3869" s="2">
        <v>650</v>
      </c>
      <c r="M3869">
        <v>0</v>
      </c>
      <c r="N3869" s="2">
        <v>1950</v>
      </c>
      <c r="O3869" s="2">
        <v>0</v>
      </c>
      <c r="P3869" s="2">
        <v>1950</v>
      </c>
      <c r="Q3869" s="2">
        <v>1484.4</v>
      </c>
      <c r="R3869" s="2">
        <v>465.6</v>
      </c>
      <c r="S3869" t="s">
        <v>36</v>
      </c>
      <c r="T3869" t="s">
        <v>96</v>
      </c>
      <c r="U3869" t="s">
        <v>96</v>
      </c>
      <c r="V3869" t="s">
        <v>39</v>
      </c>
      <c r="W3869" t="s">
        <v>83</v>
      </c>
      <c r="X3869" t="s">
        <v>97</v>
      </c>
      <c r="Y3869" t="s">
        <v>56</v>
      </c>
      <c r="Z3869" t="s">
        <v>107</v>
      </c>
      <c r="AA3869" t="s">
        <v>44</v>
      </c>
      <c r="AB3869" t="s">
        <v>44</v>
      </c>
    </row>
    <row r="3870" spans="1:28" x14ac:dyDescent="0.25">
      <c r="A3870" t="s">
        <v>7963</v>
      </c>
      <c r="B3870" s="1">
        <v>45605</v>
      </c>
      <c r="C3870" t="s">
        <v>1087</v>
      </c>
      <c r="D3870" t="s">
        <v>1088</v>
      </c>
      <c r="E3870">
        <v>60</v>
      </c>
      <c r="F3870" t="s">
        <v>48</v>
      </c>
      <c r="G3870" t="s">
        <v>285</v>
      </c>
      <c r="H3870" t="s">
        <v>286</v>
      </c>
      <c r="I3870" t="s">
        <v>34</v>
      </c>
      <c r="J3870" t="s">
        <v>121</v>
      </c>
      <c r="K3870">
        <v>1</v>
      </c>
      <c r="L3870" s="2">
        <v>3200</v>
      </c>
      <c r="M3870">
        <v>10</v>
      </c>
      <c r="N3870" s="2">
        <v>3200</v>
      </c>
      <c r="O3870" s="2">
        <v>320</v>
      </c>
      <c r="P3870" s="2">
        <v>2880</v>
      </c>
      <c r="Q3870" s="2">
        <v>1898.5</v>
      </c>
      <c r="R3870" s="2">
        <v>981.5</v>
      </c>
      <c r="S3870" t="s">
        <v>64</v>
      </c>
      <c r="T3870" t="s">
        <v>163</v>
      </c>
      <c r="U3870" t="s">
        <v>164</v>
      </c>
      <c r="V3870" t="s">
        <v>39</v>
      </c>
      <c r="W3870" t="s">
        <v>83</v>
      </c>
      <c r="X3870" t="s">
        <v>41</v>
      </c>
      <c r="Y3870" t="s">
        <v>42</v>
      </c>
      <c r="Z3870" t="s">
        <v>43</v>
      </c>
      <c r="AA3870" t="s">
        <v>44</v>
      </c>
      <c r="AB3870" t="s">
        <v>44</v>
      </c>
    </row>
    <row r="3871" spans="1:28" x14ac:dyDescent="0.25">
      <c r="A3871" t="s">
        <v>7964</v>
      </c>
      <c r="B3871" s="1">
        <v>45605</v>
      </c>
      <c r="C3871" t="s">
        <v>2683</v>
      </c>
      <c r="D3871" t="s">
        <v>2684</v>
      </c>
      <c r="E3871">
        <v>56</v>
      </c>
      <c r="F3871" t="s">
        <v>48</v>
      </c>
      <c r="G3871" t="s">
        <v>158</v>
      </c>
      <c r="H3871" t="s">
        <v>159</v>
      </c>
      <c r="I3871" t="s">
        <v>51</v>
      </c>
      <c r="J3871" t="s">
        <v>52</v>
      </c>
      <c r="K3871">
        <v>2</v>
      </c>
      <c r="L3871" s="2">
        <v>650</v>
      </c>
      <c r="M3871">
        <v>10</v>
      </c>
      <c r="N3871" s="2">
        <v>1300</v>
      </c>
      <c r="O3871" s="2">
        <v>130</v>
      </c>
      <c r="P3871" s="2">
        <v>1170</v>
      </c>
      <c r="Q3871" s="2">
        <v>928.55</v>
      </c>
      <c r="R3871" s="2">
        <v>241.45</v>
      </c>
      <c r="S3871" t="s">
        <v>36</v>
      </c>
      <c r="T3871" t="s">
        <v>263</v>
      </c>
      <c r="U3871" t="s">
        <v>91</v>
      </c>
      <c r="V3871" t="s">
        <v>39</v>
      </c>
      <c r="W3871" t="s">
        <v>137</v>
      </c>
      <c r="X3871" t="s">
        <v>67</v>
      </c>
      <c r="Y3871" t="s">
        <v>42</v>
      </c>
      <c r="Z3871" t="s">
        <v>144</v>
      </c>
      <c r="AA3871" t="s">
        <v>44</v>
      </c>
      <c r="AB3871" t="s">
        <v>44</v>
      </c>
    </row>
    <row r="3872" spans="1:28" x14ac:dyDescent="0.25">
      <c r="A3872" t="s">
        <v>7965</v>
      </c>
      <c r="B3872" s="1">
        <v>45605</v>
      </c>
      <c r="C3872" t="s">
        <v>2449</v>
      </c>
      <c r="D3872" t="s">
        <v>2450</v>
      </c>
      <c r="E3872">
        <v>50</v>
      </c>
      <c r="F3872" t="s">
        <v>48</v>
      </c>
      <c r="G3872" t="s">
        <v>188</v>
      </c>
      <c r="H3872" t="s">
        <v>189</v>
      </c>
      <c r="I3872" t="s">
        <v>34</v>
      </c>
      <c r="J3872" t="s">
        <v>190</v>
      </c>
      <c r="K3872">
        <v>1</v>
      </c>
      <c r="L3872" s="2">
        <v>1800</v>
      </c>
      <c r="M3872">
        <v>5</v>
      </c>
      <c r="N3872" s="2">
        <v>1800</v>
      </c>
      <c r="O3872" s="2">
        <v>90</v>
      </c>
      <c r="P3872" s="2">
        <v>1710</v>
      </c>
      <c r="Q3872" s="2">
        <v>1219.6600000000001</v>
      </c>
      <c r="R3872" s="2">
        <v>490.34</v>
      </c>
      <c r="S3872" t="s">
        <v>53</v>
      </c>
      <c r="T3872" t="s">
        <v>90</v>
      </c>
      <c r="U3872" t="s">
        <v>91</v>
      </c>
      <c r="V3872" t="s">
        <v>39</v>
      </c>
      <c r="W3872" t="s">
        <v>83</v>
      </c>
      <c r="X3872" t="s">
        <v>67</v>
      </c>
      <c r="Y3872" t="s">
        <v>56</v>
      </c>
      <c r="Z3872" t="s">
        <v>43</v>
      </c>
      <c r="AA3872" t="s">
        <v>44</v>
      </c>
      <c r="AB3872" t="s">
        <v>68</v>
      </c>
    </row>
    <row r="3873" spans="1:28" x14ac:dyDescent="0.25">
      <c r="A3873" t="s">
        <v>7966</v>
      </c>
      <c r="B3873" s="1">
        <v>45605</v>
      </c>
      <c r="C3873" t="s">
        <v>4903</v>
      </c>
      <c r="D3873" t="s">
        <v>4904</v>
      </c>
      <c r="E3873">
        <v>39</v>
      </c>
      <c r="F3873" t="s">
        <v>31</v>
      </c>
      <c r="G3873" t="s">
        <v>128</v>
      </c>
      <c r="H3873" t="s">
        <v>129</v>
      </c>
      <c r="I3873" t="s">
        <v>74</v>
      </c>
      <c r="J3873" t="s">
        <v>130</v>
      </c>
      <c r="K3873">
        <v>2</v>
      </c>
      <c r="L3873" s="2">
        <v>1700</v>
      </c>
      <c r="M3873">
        <v>0</v>
      </c>
      <c r="N3873" s="2">
        <v>3400</v>
      </c>
      <c r="O3873" s="2">
        <v>0</v>
      </c>
      <c r="P3873" s="2">
        <v>3400</v>
      </c>
      <c r="Q3873" s="2">
        <v>2027.53</v>
      </c>
      <c r="R3873" s="2">
        <v>1372.47</v>
      </c>
      <c r="S3873" t="s">
        <v>53</v>
      </c>
      <c r="T3873" t="s">
        <v>398</v>
      </c>
      <c r="U3873" t="s">
        <v>399</v>
      </c>
      <c r="V3873" t="s">
        <v>39</v>
      </c>
      <c r="W3873" t="s">
        <v>83</v>
      </c>
      <c r="X3873" t="s">
        <v>97</v>
      </c>
      <c r="Y3873" t="s">
        <v>42</v>
      </c>
      <c r="Z3873" t="s">
        <v>43</v>
      </c>
      <c r="AA3873" t="s">
        <v>44</v>
      </c>
      <c r="AB3873" t="s">
        <v>44</v>
      </c>
    </row>
    <row r="3874" spans="1:28" x14ac:dyDescent="0.25">
      <c r="A3874" t="s">
        <v>7967</v>
      </c>
      <c r="B3874" s="1">
        <v>45605</v>
      </c>
      <c r="C3874" t="s">
        <v>7792</v>
      </c>
      <c r="D3874" t="s">
        <v>7793</v>
      </c>
      <c r="E3874">
        <v>48</v>
      </c>
      <c r="F3874" t="s">
        <v>48</v>
      </c>
      <c r="G3874" t="s">
        <v>168</v>
      </c>
      <c r="H3874" t="s">
        <v>169</v>
      </c>
      <c r="I3874" t="s">
        <v>62</v>
      </c>
      <c r="J3874" t="s">
        <v>143</v>
      </c>
      <c r="K3874">
        <v>1</v>
      </c>
      <c r="L3874" s="2">
        <v>1800</v>
      </c>
      <c r="M3874">
        <v>10</v>
      </c>
      <c r="N3874" s="2">
        <v>1800</v>
      </c>
      <c r="O3874" s="2">
        <v>180</v>
      </c>
      <c r="P3874" s="2">
        <v>1620</v>
      </c>
      <c r="Q3874" s="2">
        <v>935.91</v>
      </c>
      <c r="R3874" s="2">
        <v>684.09</v>
      </c>
      <c r="S3874" t="s">
        <v>36</v>
      </c>
      <c r="T3874" t="s">
        <v>178</v>
      </c>
      <c r="U3874" t="s">
        <v>154</v>
      </c>
      <c r="V3874" t="s">
        <v>39</v>
      </c>
      <c r="W3874" t="s">
        <v>124</v>
      </c>
      <c r="X3874" t="s">
        <v>41</v>
      </c>
      <c r="Y3874" t="s">
        <v>56</v>
      </c>
      <c r="Z3874" t="s">
        <v>223</v>
      </c>
      <c r="AA3874" t="s">
        <v>44</v>
      </c>
      <c r="AB3874" t="s">
        <v>44</v>
      </c>
    </row>
    <row r="3875" spans="1:28" x14ac:dyDescent="0.25">
      <c r="A3875" t="s">
        <v>7968</v>
      </c>
      <c r="B3875" s="1">
        <v>45605</v>
      </c>
      <c r="C3875" t="s">
        <v>192</v>
      </c>
      <c r="D3875" t="s">
        <v>193</v>
      </c>
      <c r="E3875">
        <v>40</v>
      </c>
      <c r="F3875" t="s">
        <v>31</v>
      </c>
      <c r="G3875" t="s">
        <v>207</v>
      </c>
      <c r="H3875" t="s">
        <v>208</v>
      </c>
      <c r="I3875" t="s">
        <v>34</v>
      </c>
      <c r="J3875" t="s">
        <v>143</v>
      </c>
      <c r="K3875">
        <v>3</v>
      </c>
      <c r="L3875" s="2">
        <v>18000</v>
      </c>
      <c r="M3875">
        <v>20</v>
      </c>
      <c r="N3875" s="2">
        <v>54000</v>
      </c>
      <c r="O3875" s="2">
        <v>10800</v>
      </c>
      <c r="P3875" s="2">
        <v>43200</v>
      </c>
      <c r="Q3875" s="2">
        <v>29915.38</v>
      </c>
      <c r="R3875" s="2">
        <v>13284.62</v>
      </c>
      <c r="S3875" t="s">
        <v>64</v>
      </c>
      <c r="T3875" t="s">
        <v>275</v>
      </c>
      <c r="U3875" t="s">
        <v>123</v>
      </c>
      <c r="V3875" t="s">
        <v>39</v>
      </c>
      <c r="W3875" t="s">
        <v>66</v>
      </c>
      <c r="X3875" t="s">
        <v>41</v>
      </c>
      <c r="Y3875" t="s">
        <v>42</v>
      </c>
      <c r="Z3875" t="s">
        <v>43</v>
      </c>
      <c r="AA3875" t="s">
        <v>44</v>
      </c>
      <c r="AB3875" t="s">
        <v>44</v>
      </c>
    </row>
    <row r="3876" spans="1:28" x14ac:dyDescent="0.25">
      <c r="A3876" t="s">
        <v>7969</v>
      </c>
      <c r="B3876" s="1">
        <v>45605</v>
      </c>
      <c r="C3876" t="s">
        <v>2854</v>
      </c>
      <c r="D3876" t="s">
        <v>2855</v>
      </c>
      <c r="E3876">
        <v>46</v>
      </c>
      <c r="F3876" t="s">
        <v>48</v>
      </c>
      <c r="G3876" t="s">
        <v>273</v>
      </c>
      <c r="H3876" t="s">
        <v>274</v>
      </c>
      <c r="I3876" t="s">
        <v>51</v>
      </c>
      <c r="J3876" t="s">
        <v>52</v>
      </c>
      <c r="K3876">
        <v>1</v>
      </c>
      <c r="L3876" s="2">
        <v>250</v>
      </c>
      <c r="M3876">
        <v>15</v>
      </c>
      <c r="N3876" s="2">
        <v>250</v>
      </c>
      <c r="O3876" s="2">
        <v>37.5</v>
      </c>
      <c r="P3876" s="2">
        <v>212.5</v>
      </c>
      <c r="Q3876" s="2">
        <v>146.13</v>
      </c>
      <c r="R3876" s="2">
        <v>66.37</v>
      </c>
      <c r="S3876" t="s">
        <v>64</v>
      </c>
      <c r="T3876" t="s">
        <v>290</v>
      </c>
      <c r="U3876" t="s">
        <v>291</v>
      </c>
      <c r="V3876" t="s">
        <v>39</v>
      </c>
      <c r="W3876" t="s">
        <v>92</v>
      </c>
      <c r="X3876" t="s">
        <v>97</v>
      </c>
      <c r="Y3876" t="s">
        <v>56</v>
      </c>
      <c r="Z3876" t="s">
        <v>43</v>
      </c>
      <c r="AA3876" t="s">
        <v>44</v>
      </c>
      <c r="AB3876" t="s">
        <v>68</v>
      </c>
    </row>
    <row r="3877" spans="1:28" x14ac:dyDescent="0.25">
      <c r="A3877" t="s">
        <v>7970</v>
      </c>
      <c r="B3877" s="1">
        <v>45605</v>
      </c>
      <c r="C3877" t="s">
        <v>1042</v>
      </c>
      <c r="D3877" t="s">
        <v>1043</v>
      </c>
      <c r="E3877">
        <v>39</v>
      </c>
      <c r="F3877" t="s">
        <v>48</v>
      </c>
      <c r="G3877" t="s">
        <v>344</v>
      </c>
      <c r="H3877" t="s">
        <v>345</v>
      </c>
      <c r="I3877" t="s">
        <v>34</v>
      </c>
      <c r="J3877" t="s">
        <v>121</v>
      </c>
      <c r="K3877">
        <v>2</v>
      </c>
      <c r="L3877" s="2">
        <v>1600</v>
      </c>
      <c r="M3877">
        <v>20</v>
      </c>
      <c r="N3877" s="2">
        <v>3200</v>
      </c>
      <c r="O3877" s="2">
        <v>640</v>
      </c>
      <c r="P3877" s="2">
        <v>2560</v>
      </c>
      <c r="Q3877" s="2">
        <v>1899.14</v>
      </c>
      <c r="R3877" s="2">
        <v>660.86</v>
      </c>
      <c r="S3877" t="s">
        <v>53</v>
      </c>
      <c r="T3877" t="s">
        <v>76</v>
      </c>
      <c r="U3877" t="s">
        <v>77</v>
      </c>
      <c r="V3877" t="s">
        <v>39</v>
      </c>
      <c r="W3877" t="s">
        <v>66</v>
      </c>
      <c r="X3877" t="s">
        <v>41</v>
      </c>
      <c r="Y3877" t="s">
        <v>42</v>
      </c>
      <c r="Z3877" t="s">
        <v>43</v>
      </c>
      <c r="AA3877" t="s">
        <v>44</v>
      </c>
      <c r="AB3877" t="s">
        <v>44</v>
      </c>
    </row>
    <row r="3878" spans="1:28" x14ac:dyDescent="0.25">
      <c r="A3878" t="s">
        <v>7971</v>
      </c>
      <c r="B3878" s="1">
        <v>45605</v>
      </c>
      <c r="C3878" t="s">
        <v>7972</v>
      </c>
      <c r="D3878" t="s">
        <v>7973</v>
      </c>
      <c r="E3878">
        <v>45</v>
      </c>
      <c r="F3878" t="s">
        <v>31</v>
      </c>
      <c r="G3878" t="s">
        <v>32</v>
      </c>
      <c r="H3878" t="s">
        <v>33</v>
      </c>
      <c r="I3878" t="s">
        <v>34</v>
      </c>
      <c r="J3878" t="s">
        <v>35</v>
      </c>
      <c r="K3878">
        <v>1</v>
      </c>
      <c r="L3878" s="2">
        <v>55000</v>
      </c>
      <c r="M3878">
        <v>20</v>
      </c>
      <c r="N3878" s="2">
        <v>55000</v>
      </c>
      <c r="O3878" s="2">
        <v>11000</v>
      </c>
      <c r="P3878" s="2">
        <v>44000</v>
      </c>
      <c r="Q3878" s="2">
        <v>35759.230000000003</v>
      </c>
      <c r="R3878" s="2">
        <v>8240.77</v>
      </c>
      <c r="S3878" t="s">
        <v>36</v>
      </c>
      <c r="T3878" t="s">
        <v>163</v>
      </c>
      <c r="U3878" t="s">
        <v>164</v>
      </c>
      <c r="V3878" t="s">
        <v>39</v>
      </c>
      <c r="W3878" t="s">
        <v>92</v>
      </c>
      <c r="X3878" t="s">
        <v>97</v>
      </c>
      <c r="Y3878" t="s">
        <v>56</v>
      </c>
      <c r="Z3878" t="s">
        <v>43</v>
      </c>
      <c r="AA3878" t="s">
        <v>68</v>
      </c>
      <c r="AB3878" t="s">
        <v>44</v>
      </c>
    </row>
    <row r="3879" spans="1:28" x14ac:dyDescent="0.25">
      <c r="A3879" t="s">
        <v>7974</v>
      </c>
      <c r="B3879" s="1">
        <v>45605</v>
      </c>
      <c r="C3879" t="s">
        <v>3855</v>
      </c>
      <c r="D3879" t="s">
        <v>3856</v>
      </c>
      <c r="E3879">
        <v>39</v>
      </c>
      <c r="F3879" t="s">
        <v>31</v>
      </c>
      <c r="G3879" t="s">
        <v>366</v>
      </c>
      <c r="H3879" t="s">
        <v>367</v>
      </c>
      <c r="I3879" t="s">
        <v>34</v>
      </c>
      <c r="J3879" t="s">
        <v>130</v>
      </c>
      <c r="K3879">
        <v>2</v>
      </c>
      <c r="L3879" s="2">
        <v>14500</v>
      </c>
      <c r="M3879">
        <v>5</v>
      </c>
      <c r="N3879" s="2">
        <v>29000</v>
      </c>
      <c r="O3879" s="2">
        <v>1450</v>
      </c>
      <c r="P3879" s="2">
        <v>27550</v>
      </c>
      <c r="Q3879" s="2">
        <v>19338.93</v>
      </c>
      <c r="R3879" s="2">
        <v>8211.07</v>
      </c>
      <c r="S3879" t="s">
        <v>64</v>
      </c>
      <c r="T3879" t="s">
        <v>90</v>
      </c>
      <c r="U3879" t="s">
        <v>91</v>
      </c>
      <c r="V3879" t="s">
        <v>39</v>
      </c>
      <c r="W3879" t="s">
        <v>40</v>
      </c>
      <c r="X3879" t="s">
        <v>97</v>
      </c>
      <c r="Y3879" t="s">
        <v>84</v>
      </c>
      <c r="Z3879" t="s">
        <v>43</v>
      </c>
      <c r="AA3879" t="s">
        <v>44</v>
      </c>
      <c r="AB3879" t="s">
        <v>44</v>
      </c>
    </row>
    <row r="3880" spans="1:28" x14ac:dyDescent="0.25">
      <c r="A3880" t="s">
        <v>7975</v>
      </c>
      <c r="B3880" s="1">
        <v>45605</v>
      </c>
      <c r="C3880" t="s">
        <v>519</v>
      </c>
      <c r="D3880" t="s">
        <v>520</v>
      </c>
      <c r="E3880">
        <v>18</v>
      </c>
      <c r="F3880" t="s">
        <v>31</v>
      </c>
      <c r="G3880" t="s">
        <v>158</v>
      </c>
      <c r="H3880" t="s">
        <v>159</v>
      </c>
      <c r="I3880" t="s">
        <v>51</v>
      </c>
      <c r="J3880" t="s">
        <v>52</v>
      </c>
      <c r="K3880">
        <v>1</v>
      </c>
      <c r="L3880" s="2">
        <v>650</v>
      </c>
      <c r="M3880">
        <v>5</v>
      </c>
      <c r="N3880" s="2">
        <v>650</v>
      </c>
      <c r="O3880" s="2">
        <v>32.5</v>
      </c>
      <c r="P3880" s="2">
        <v>617.5</v>
      </c>
      <c r="Q3880" s="2">
        <v>436.72</v>
      </c>
      <c r="R3880" s="2">
        <v>180.78</v>
      </c>
      <c r="S3880" t="s">
        <v>64</v>
      </c>
      <c r="T3880" t="s">
        <v>96</v>
      </c>
      <c r="U3880" t="s">
        <v>96</v>
      </c>
      <c r="V3880" t="s">
        <v>39</v>
      </c>
      <c r="W3880" t="s">
        <v>92</v>
      </c>
      <c r="X3880" t="s">
        <v>67</v>
      </c>
      <c r="Y3880" t="s">
        <v>84</v>
      </c>
      <c r="Z3880" t="s">
        <v>223</v>
      </c>
      <c r="AA3880" t="s">
        <v>44</v>
      </c>
      <c r="AB3880" t="s">
        <v>44</v>
      </c>
    </row>
    <row r="3881" spans="1:28" x14ac:dyDescent="0.25">
      <c r="A3881" t="s">
        <v>7976</v>
      </c>
      <c r="B3881" s="1">
        <v>45605</v>
      </c>
      <c r="C3881" t="s">
        <v>6304</v>
      </c>
      <c r="D3881" t="s">
        <v>6305</v>
      </c>
      <c r="E3881">
        <v>32</v>
      </c>
      <c r="F3881" t="s">
        <v>31</v>
      </c>
      <c r="G3881" t="s">
        <v>32</v>
      </c>
      <c r="H3881" t="s">
        <v>33</v>
      </c>
      <c r="I3881" t="s">
        <v>34</v>
      </c>
      <c r="J3881" t="s">
        <v>35</v>
      </c>
      <c r="K3881">
        <v>6</v>
      </c>
      <c r="L3881" s="2">
        <v>55000</v>
      </c>
      <c r="M3881">
        <v>20</v>
      </c>
      <c r="N3881" s="2">
        <v>330000</v>
      </c>
      <c r="O3881" s="2">
        <v>66000</v>
      </c>
      <c r="P3881" s="2">
        <v>264000</v>
      </c>
      <c r="Q3881" s="2">
        <v>152715.41</v>
      </c>
      <c r="R3881" s="2">
        <v>111284.59</v>
      </c>
      <c r="S3881" t="s">
        <v>53</v>
      </c>
      <c r="T3881" t="s">
        <v>114</v>
      </c>
      <c r="U3881" t="s">
        <v>115</v>
      </c>
      <c r="V3881" t="s">
        <v>39</v>
      </c>
      <c r="W3881" t="s">
        <v>66</v>
      </c>
      <c r="X3881" t="s">
        <v>41</v>
      </c>
      <c r="Y3881" t="s">
        <v>56</v>
      </c>
      <c r="Z3881" t="s">
        <v>43</v>
      </c>
      <c r="AA3881" t="s">
        <v>44</v>
      </c>
      <c r="AB3881" t="s">
        <v>44</v>
      </c>
    </row>
    <row r="3882" spans="1:28" x14ac:dyDescent="0.25">
      <c r="A3882" t="s">
        <v>7977</v>
      </c>
      <c r="B3882" s="1">
        <v>45606</v>
      </c>
      <c r="C3882" t="s">
        <v>2627</v>
      </c>
      <c r="D3882" t="s">
        <v>2628</v>
      </c>
      <c r="E3882">
        <v>48</v>
      </c>
      <c r="F3882" t="s">
        <v>111</v>
      </c>
      <c r="G3882" t="s">
        <v>352</v>
      </c>
      <c r="H3882" t="s">
        <v>353</v>
      </c>
      <c r="I3882" t="s">
        <v>103</v>
      </c>
      <c r="J3882" t="s">
        <v>104</v>
      </c>
      <c r="K3882">
        <v>2</v>
      </c>
      <c r="L3882" s="2">
        <v>850</v>
      </c>
      <c r="M3882">
        <v>15</v>
      </c>
      <c r="N3882" s="2">
        <v>1700</v>
      </c>
      <c r="O3882" s="2">
        <v>255</v>
      </c>
      <c r="P3882" s="2">
        <v>1445</v>
      </c>
      <c r="Q3882" s="2">
        <v>1048.8499999999999</v>
      </c>
      <c r="R3882" s="2">
        <v>396.15</v>
      </c>
      <c r="S3882" t="s">
        <v>36</v>
      </c>
      <c r="T3882" t="s">
        <v>136</v>
      </c>
      <c r="U3882" t="s">
        <v>38</v>
      </c>
      <c r="V3882" t="s">
        <v>39</v>
      </c>
      <c r="W3882" t="s">
        <v>92</v>
      </c>
      <c r="X3882" t="s">
        <v>41</v>
      </c>
      <c r="Y3882" t="s">
        <v>42</v>
      </c>
      <c r="Z3882" t="s">
        <v>223</v>
      </c>
      <c r="AA3882" t="s">
        <v>44</v>
      </c>
      <c r="AB3882" t="s">
        <v>44</v>
      </c>
    </row>
    <row r="3883" spans="1:28" x14ac:dyDescent="0.25">
      <c r="A3883" t="s">
        <v>7978</v>
      </c>
      <c r="B3883" s="1">
        <v>45606</v>
      </c>
      <c r="C3883" t="s">
        <v>6154</v>
      </c>
      <c r="D3883" t="s">
        <v>6155</v>
      </c>
      <c r="E3883">
        <v>39</v>
      </c>
      <c r="F3883" t="s">
        <v>48</v>
      </c>
      <c r="G3883" t="s">
        <v>60</v>
      </c>
      <c r="H3883" t="s">
        <v>61</v>
      </c>
      <c r="I3883" t="s">
        <v>62</v>
      </c>
      <c r="J3883" t="s">
        <v>63</v>
      </c>
      <c r="K3883">
        <v>1</v>
      </c>
      <c r="L3883" s="2">
        <v>3500</v>
      </c>
      <c r="M3883">
        <v>10</v>
      </c>
      <c r="N3883" s="2">
        <v>3500</v>
      </c>
      <c r="O3883" s="2">
        <v>350</v>
      </c>
      <c r="P3883" s="2">
        <v>3150</v>
      </c>
      <c r="Q3883" s="2">
        <v>2564.15</v>
      </c>
      <c r="R3883" s="2">
        <v>585.85</v>
      </c>
      <c r="S3883" t="s">
        <v>36</v>
      </c>
      <c r="T3883" t="s">
        <v>275</v>
      </c>
      <c r="U3883" t="s">
        <v>123</v>
      </c>
      <c r="V3883" t="s">
        <v>39</v>
      </c>
      <c r="W3883" t="s">
        <v>40</v>
      </c>
      <c r="X3883" t="s">
        <v>97</v>
      </c>
      <c r="Y3883" t="s">
        <v>56</v>
      </c>
      <c r="Z3883" t="s">
        <v>43</v>
      </c>
      <c r="AA3883" t="s">
        <v>44</v>
      </c>
      <c r="AB3883" t="s">
        <v>44</v>
      </c>
    </row>
    <row r="3884" spans="1:28" x14ac:dyDescent="0.25">
      <c r="A3884" t="s">
        <v>7979</v>
      </c>
      <c r="B3884" s="1">
        <v>45606</v>
      </c>
      <c r="C3884" t="s">
        <v>3796</v>
      </c>
      <c r="D3884" t="s">
        <v>3797</v>
      </c>
      <c r="E3884">
        <v>30</v>
      </c>
      <c r="F3884" t="s">
        <v>48</v>
      </c>
      <c r="G3884" t="s">
        <v>81</v>
      </c>
      <c r="H3884" t="s">
        <v>82</v>
      </c>
      <c r="I3884" t="s">
        <v>51</v>
      </c>
      <c r="J3884" t="s">
        <v>52</v>
      </c>
      <c r="K3884">
        <v>1</v>
      </c>
      <c r="L3884" s="2">
        <v>600</v>
      </c>
      <c r="M3884">
        <v>10</v>
      </c>
      <c r="N3884" s="2">
        <v>600</v>
      </c>
      <c r="O3884" s="2">
        <v>60</v>
      </c>
      <c r="P3884" s="2">
        <v>540</v>
      </c>
      <c r="Q3884" s="2">
        <v>324.72000000000003</v>
      </c>
      <c r="R3884" s="2">
        <v>215.28</v>
      </c>
      <c r="S3884" t="s">
        <v>53</v>
      </c>
      <c r="T3884" t="s">
        <v>178</v>
      </c>
      <c r="U3884" t="s">
        <v>154</v>
      </c>
      <c r="V3884" t="s">
        <v>39</v>
      </c>
      <c r="W3884" t="s">
        <v>66</v>
      </c>
      <c r="X3884" t="s">
        <v>67</v>
      </c>
      <c r="Y3884" t="s">
        <v>84</v>
      </c>
      <c r="Z3884" t="s">
        <v>43</v>
      </c>
      <c r="AA3884" t="s">
        <v>44</v>
      </c>
      <c r="AB3884" t="s">
        <v>44</v>
      </c>
    </row>
    <row r="3885" spans="1:28" x14ac:dyDescent="0.25">
      <c r="A3885" t="s">
        <v>7980</v>
      </c>
      <c r="B3885" s="1">
        <v>45606</v>
      </c>
      <c r="C3885" t="s">
        <v>1972</v>
      </c>
      <c r="D3885" t="s">
        <v>1973</v>
      </c>
      <c r="E3885">
        <v>41</v>
      </c>
      <c r="F3885" t="s">
        <v>48</v>
      </c>
      <c r="G3885" t="s">
        <v>217</v>
      </c>
      <c r="H3885" t="s">
        <v>218</v>
      </c>
      <c r="I3885" t="s">
        <v>34</v>
      </c>
      <c r="J3885" t="s">
        <v>130</v>
      </c>
      <c r="K3885">
        <v>1</v>
      </c>
      <c r="L3885" s="2">
        <v>28000</v>
      </c>
      <c r="M3885">
        <v>0</v>
      </c>
      <c r="N3885" s="2">
        <v>28000</v>
      </c>
      <c r="O3885" s="2">
        <v>0</v>
      </c>
      <c r="P3885" s="2">
        <v>28000</v>
      </c>
      <c r="Q3885" s="2">
        <v>16189.33</v>
      </c>
      <c r="R3885" s="2">
        <v>11810.67</v>
      </c>
      <c r="S3885" t="s">
        <v>36</v>
      </c>
      <c r="T3885" t="s">
        <v>153</v>
      </c>
      <c r="U3885" t="s">
        <v>154</v>
      </c>
      <c r="V3885" t="s">
        <v>39</v>
      </c>
      <c r="W3885" t="s">
        <v>137</v>
      </c>
      <c r="X3885" t="s">
        <v>97</v>
      </c>
      <c r="Y3885" t="s">
        <v>42</v>
      </c>
      <c r="Z3885" t="s">
        <v>223</v>
      </c>
      <c r="AA3885" t="s">
        <v>44</v>
      </c>
      <c r="AB3885" t="s">
        <v>44</v>
      </c>
    </row>
    <row r="3886" spans="1:28" x14ac:dyDescent="0.25">
      <c r="A3886" t="s">
        <v>7981</v>
      </c>
      <c r="B3886" s="1">
        <v>45606</v>
      </c>
      <c r="C3886" t="s">
        <v>622</v>
      </c>
      <c r="D3886" t="s">
        <v>623</v>
      </c>
      <c r="E3886">
        <v>26</v>
      </c>
      <c r="F3886" t="s">
        <v>48</v>
      </c>
      <c r="G3886" t="s">
        <v>60</v>
      </c>
      <c r="H3886" t="s">
        <v>61</v>
      </c>
      <c r="I3886" t="s">
        <v>62</v>
      </c>
      <c r="J3886" t="s">
        <v>63</v>
      </c>
      <c r="K3886">
        <v>4</v>
      </c>
      <c r="L3886" s="2">
        <v>3500</v>
      </c>
      <c r="M3886">
        <v>10</v>
      </c>
      <c r="N3886" s="2">
        <v>14000</v>
      </c>
      <c r="O3886" s="2">
        <v>1400</v>
      </c>
      <c r="P3886" s="2">
        <v>12600</v>
      </c>
      <c r="Q3886" s="2">
        <v>6946.95</v>
      </c>
      <c r="R3886" s="2">
        <v>5653.05</v>
      </c>
      <c r="S3886" t="s">
        <v>53</v>
      </c>
      <c r="T3886" t="s">
        <v>578</v>
      </c>
      <c r="U3886" t="s">
        <v>579</v>
      </c>
      <c r="V3886" t="s">
        <v>39</v>
      </c>
      <c r="W3886" t="s">
        <v>40</v>
      </c>
      <c r="X3886" t="s">
        <v>97</v>
      </c>
      <c r="Y3886" t="s">
        <v>56</v>
      </c>
      <c r="Z3886" t="s">
        <v>43</v>
      </c>
      <c r="AA3886" t="s">
        <v>44</v>
      </c>
      <c r="AB3886" t="s">
        <v>44</v>
      </c>
    </row>
    <row r="3887" spans="1:28" x14ac:dyDescent="0.25">
      <c r="A3887" t="s">
        <v>7982</v>
      </c>
      <c r="B3887" s="1">
        <v>45606</v>
      </c>
      <c r="C3887" t="s">
        <v>6744</v>
      </c>
      <c r="D3887" t="s">
        <v>6745</v>
      </c>
      <c r="E3887">
        <v>39</v>
      </c>
      <c r="F3887" t="s">
        <v>48</v>
      </c>
      <c r="G3887" t="s">
        <v>344</v>
      </c>
      <c r="H3887" t="s">
        <v>345</v>
      </c>
      <c r="I3887" t="s">
        <v>34</v>
      </c>
      <c r="J3887" t="s">
        <v>121</v>
      </c>
      <c r="K3887">
        <v>3</v>
      </c>
      <c r="L3887" s="2">
        <v>1600</v>
      </c>
      <c r="M3887">
        <v>20</v>
      </c>
      <c r="N3887" s="2">
        <v>4800</v>
      </c>
      <c r="O3887" s="2">
        <v>960</v>
      </c>
      <c r="P3887" s="2">
        <v>3840</v>
      </c>
      <c r="Q3887" s="2">
        <v>2347.42</v>
      </c>
      <c r="R3887" s="2">
        <v>1492.58</v>
      </c>
      <c r="S3887" t="s">
        <v>64</v>
      </c>
      <c r="T3887" t="s">
        <v>153</v>
      </c>
      <c r="U3887" t="s">
        <v>154</v>
      </c>
      <c r="V3887" t="s">
        <v>39</v>
      </c>
      <c r="W3887" t="s">
        <v>40</v>
      </c>
      <c r="X3887" t="s">
        <v>41</v>
      </c>
      <c r="Y3887" t="s">
        <v>56</v>
      </c>
      <c r="Z3887" t="s">
        <v>43</v>
      </c>
      <c r="AA3887" t="s">
        <v>44</v>
      </c>
      <c r="AB3887" t="s">
        <v>44</v>
      </c>
    </row>
    <row r="3888" spans="1:28" x14ac:dyDescent="0.25">
      <c r="A3888" t="s">
        <v>7983</v>
      </c>
      <c r="B3888" s="1">
        <v>45606</v>
      </c>
      <c r="C3888" t="s">
        <v>5395</v>
      </c>
      <c r="D3888" t="s">
        <v>5396</v>
      </c>
      <c r="E3888">
        <v>54</v>
      </c>
      <c r="F3888" t="s">
        <v>48</v>
      </c>
      <c r="G3888" t="s">
        <v>60</v>
      </c>
      <c r="H3888" t="s">
        <v>61</v>
      </c>
      <c r="I3888" t="s">
        <v>62</v>
      </c>
      <c r="J3888" t="s">
        <v>63</v>
      </c>
      <c r="K3888">
        <v>1</v>
      </c>
      <c r="L3888" s="2">
        <v>3500</v>
      </c>
      <c r="M3888">
        <v>15</v>
      </c>
      <c r="N3888" s="2">
        <v>3500</v>
      </c>
      <c r="O3888" s="2">
        <v>525</v>
      </c>
      <c r="P3888" s="2">
        <v>2975</v>
      </c>
      <c r="Q3888" s="2">
        <v>1859.55</v>
      </c>
      <c r="R3888" s="2">
        <v>1115.45</v>
      </c>
      <c r="S3888" t="s">
        <v>36</v>
      </c>
      <c r="T3888" t="s">
        <v>105</v>
      </c>
      <c r="U3888" t="s">
        <v>106</v>
      </c>
      <c r="V3888" t="s">
        <v>39</v>
      </c>
      <c r="W3888" t="s">
        <v>83</v>
      </c>
      <c r="X3888" t="s">
        <v>97</v>
      </c>
      <c r="Y3888" t="s">
        <v>56</v>
      </c>
      <c r="Z3888" t="s">
        <v>223</v>
      </c>
      <c r="AA3888" t="s">
        <v>44</v>
      </c>
      <c r="AB3888" t="s">
        <v>44</v>
      </c>
    </row>
    <row r="3889" spans="1:28" x14ac:dyDescent="0.25">
      <c r="A3889" t="s">
        <v>7984</v>
      </c>
      <c r="B3889" s="1">
        <v>45606</v>
      </c>
      <c r="C3889" t="s">
        <v>1823</v>
      </c>
      <c r="D3889" t="s">
        <v>1824</v>
      </c>
      <c r="E3889">
        <v>40</v>
      </c>
      <c r="F3889" t="s">
        <v>48</v>
      </c>
      <c r="G3889" t="s">
        <v>49</v>
      </c>
      <c r="H3889" t="s">
        <v>50</v>
      </c>
      <c r="I3889" t="s">
        <v>51</v>
      </c>
      <c r="J3889" t="s">
        <v>52</v>
      </c>
      <c r="K3889">
        <v>1</v>
      </c>
      <c r="L3889" s="2">
        <v>500</v>
      </c>
      <c r="M3889">
        <v>0</v>
      </c>
      <c r="N3889" s="2">
        <v>500</v>
      </c>
      <c r="O3889" s="2">
        <v>0</v>
      </c>
      <c r="P3889" s="2">
        <v>500</v>
      </c>
      <c r="Q3889" s="2">
        <v>360.57</v>
      </c>
      <c r="R3889" s="2">
        <v>139.43</v>
      </c>
      <c r="S3889" t="s">
        <v>53</v>
      </c>
      <c r="T3889" t="s">
        <v>105</v>
      </c>
      <c r="U3889" t="s">
        <v>106</v>
      </c>
      <c r="V3889" t="s">
        <v>39</v>
      </c>
      <c r="W3889" t="s">
        <v>137</v>
      </c>
      <c r="X3889" t="s">
        <v>41</v>
      </c>
      <c r="Y3889" t="s">
        <v>56</v>
      </c>
      <c r="Z3889" t="s">
        <v>43</v>
      </c>
      <c r="AA3889" t="s">
        <v>44</v>
      </c>
      <c r="AB3889" t="s">
        <v>44</v>
      </c>
    </row>
    <row r="3890" spans="1:28" x14ac:dyDescent="0.25">
      <c r="A3890" t="s">
        <v>7985</v>
      </c>
      <c r="B3890" s="1">
        <v>45606</v>
      </c>
      <c r="C3890" t="s">
        <v>6222</v>
      </c>
      <c r="D3890" t="s">
        <v>6223</v>
      </c>
      <c r="E3890">
        <v>37</v>
      </c>
      <c r="F3890" t="s">
        <v>111</v>
      </c>
      <c r="G3890" t="s">
        <v>318</v>
      </c>
      <c r="H3890" t="s">
        <v>319</v>
      </c>
      <c r="I3890" t="s">
        <v>34</v>
      </c>
      <c r="J3890" t="s">
        <v>190</v>
      </c>
      <c r="K3890">
        <v>4</v>
      </c>
      <c r="L3890" s="2">
        <v>2500</v>
      </c>
      <c r="M3890">
        <v>20</v>
      </c>
      <c r="N3890" s="2">
        <v>10000</v>
      </c>
      <c r="O3890" s="2">
        <v>2000</v>
      </c>
      <c r="P3890" s="2">
        <v>8000</v>
      </c>
      <c r="Q3890" s="2">
        <v>4578.2700000000004</v>
      </c>
      <c r="R3890" s="2">
        <v>3421.73</v>
      </c>
      <c r="S3890" t="s">
        <v>36</v>
      </c>
      <c r="T3890" t="s">
        <v>136</v>
      </c>
      <c r="U3890" t="s">
        <v>38</v>
      </c>
      <c r="V3890" t="s">
        <v>39</v>
      </c>
      <c r="W3890" t="s">
        <v>40</v>
      </c>
      <c r="X3890" t="s">
        <v>97</v>
      </c>
      <c r="Y3890" t="s">
        <v>56</v>
      </c>
      <c r="Z3890" t="s">
        <v>43</v>
      </c>
      <c r="AA3890" t="s">
        <v>44</v>
      </c>
      <c r="AB3890" t="s">
        <v>44</v>
      </c>
    </row>
    <row r="3891" spans="1:28" x14ac:dyDescent="0.25">
      <c r="A3891" t="s">
        <v>7986</v>
      </c>
      <c r="B3891" s="1">
        <v>45606</v>
      </c>
      <c r="C3891" t="s">
        <v>1671</v>
      </c>
      <c r="D3891" t="s">
        <v>1672</v>
      </c>
      <c r="E3891">
        <v>36</v>
      </c>
      <c r="F3891" t="s">
        <v>31</v>
      </c>
      <c r="G3891" t="s">
        <v>344</v>
      </c>
      <c r="H3891" t="s">
        <v>345</v>
      </c>
      <c r="I3891" t="s">
        <v>34</v>
      </c>
      <c r="J3891" t="s">
        <v>121</v>
      </c>
      <c r="K3891">
        <v>4</v>
      </c>
      <c r="L3891" s="2">
        <v>1600</v>
      </c>
      <c r="M3891">
        <v>10</v>
      </c>
      <c r="N3891" s="2">
        <v>6400</v>
      </c>
      <c r="O3891" s="2">
        <v>640</v>
      </c>
      <c r="P3891" s="2">
        <v>5760</v>
      </c>
      <c r="Q3891" s="2">
        <v>4249.54</v>
      </c>
      <c r="R3891" s="2">
        <v>1510.46</v>
      </c>
      <c r="S3891" t="s">
        <v>53</v>
      </c>
      <c r="T3891" t="s">
        <v>114</v>
      </c>
      <c r="U3891" t="s">
        <v>115</v>
      </c>
      <c r="V3891" t="s">
        <v>39</v>
      </c>
      <c r="W3891" t="s">
        <v>137</v>
      </c>
      <c r="X3891" t="s">
        <v>41</v>
      </c>
      <c r="Y3891" t="s">
        <v>42</v>
      </c>
      <c r="Z3891" t="s">
        <v>144</v>
      </c>
      <c r="AA3891" t="s">
        <v>44</v>
      </c>
      <c r="AB3891" t="s">
        <v>44</v>
      </c>
    </row>
    <row r="3892" spans="1:28" x14ac:dyDescent="0.25">
      <c r="A3892" t="s">
        <v>7987</v>
      </c>
      <c r="B3892" s="1">
        <v>45606</v>
      </c>
      <c r="C3892" t="s">
        <v>827</v>
      </c>
      <c r="D3892" t="s">
        <v>828</v>
      </c>
      <c r="E3892">
        <v>36</v>
      </c>
      <c r="F3892" t="s">
        <v>48</v>
      </c>
      <c r="G3892" t="s">
        <v>280</v>
      </c>
      <c r="H3892" t="s">
        <v>281</v>
      </c>
      <c r="I3892" t="s">
        <v>62</v>
      </c>
      <c r="J3892" t="s">
        <v>190</v>
      </c>
      <c r="K3892">
        <v>1</v>
      </c>
      <c r="L3892" s="2">
        <v>700</v>
      </c>
      <c r="M3892">
        <v>20</v>
      </c>
      <c r="N3892" s="2">
        <v>700</v>
      </c>
      <c r="O3892" s="2">
        <v>140</v>
      </c>
      <c r="P3892" s="2">
        <v>560</v>
      </c>
      <c r="Q3892" s="2">
        <v>319.63</v>
      </c>
      <c r="R3892" s="2">
        <v>240.37</v>
      </c>
      <c r="S3892" t="s">
        <v>53</v>
      </c>
      <c r="T3892" t="s">
        <v>578</v>
      </c>
      <c r="U3892" t="s">
        <v>579</v>
      </c>
      <c r="V3892" t="s">
        <v>39</v>
      </c>
      <c r="W3892" t="s">
        <v>66</v>
      </c>
      <c r="X3892" t="s">
        <v>97</v>
      </c>
      <c r="Y3892" t="s">
        <v>56</v>
      </c>
      <c r="Z3892" t="s">
        <v>43</v>
      </c>
      <c r="AA3892" t="s">
        <v>68</v>
      </c>
      <c r="AB3892" t="s">
        <v>44</v>
      </c>
    </row>
    <row r="3893" spans="1:28" x14ac:dyDescent="0.25">
      <c r="A3893" t="s">
        <v>7988</v>
      </c>
      <c r="B3893" s="1">
        <v>45606</v>
      </c>
      <c r="C3893" t="s">
        <v>2092</v>
      </c>
      <c r="D3893" t="s">
        <v>2093</v>
      </c>
      <c r="E3893">
        <v>33</v>
      </c>
      <c r="F3893" t="s">
        <v>48</v>
      </c>
      <c r="G3893" t="s">
        <v>561</v>
      </c>
      <c r="H3893" t="s">
        <v>562</v>
      </c>
      <c r="I3893" t="s">
        <v>34</v>
      </c>
      <c r="J3893" t="s">
        <v>143</v>
      </c>
      <c r="K3893">
        <v>5</v>
      </c>
      <c r="L3893" s="2">
        <v>900</v>
      </c>
      <c r="M3893">
        <v>5</v>
      </c>
      <c r="N3893" s="2">
        <v>4500</v>
      </c>
      <c r="O3893" s="2">
        <v>225</v>
      </c>
      <c r="P3893" s="2">
        <v>4275</v>
      </c>
      <c r="Q3893" s="2">
        <v>2744.55</v>
      </c>
      <c r="R3893" s="2">
        <v>1530.45</v>
      </c>
      <c r="S3893" t="s">
        <v>53</v>
      </c>
      <c r="T3893" t="s">
        <v>76</v>
      </c>
      <c r="U3893" t="s">
        <v>77</v>
      </c>
      <c r="V3893" t="s">
        <v>39</v>
      </c>
      <c r="W3893" t="s">
        <v>40</v>
      </c>
      <c r="X3893" t="s">
        <v>97</v>
      </c>
      <c r="Y3893" t="s">
        <v>56</v>
      </c>
      <c r="Z3893" t="s">
        <v>43</v>
      </c>
      <c r="AA3893" t="s">
        <v>68</v>
      </c>
      <c r="AB3893" t="s">
        <v>44</v>
      </c>
    </row>
    <row r="3894" spans="1:28" x14ac:dyDescent="0.25">
      <c r="A3894" t="s">
        <v>7989</v>
      </c>
      <c r="B3894" s="1">
        <v>45606</v>
      </c>
      <c r="C3894" t="s">
        <v>7990</v>
      </c>
      <c r="D3894" t="s">
        <v>7991</v>
      </c>
      <c r="E3894">
        <v>21</v>
      </c>
      <c r="F3894" t="s">
        <v>48</v>
      </c>
      <c r="G3894" t="s">
        <v>81</v>
      </c>
      <c r="H3894" t="s">
        <v>82</v>
      </c>
      <c r="I3894" t="s">
        <v>51</v>
      </c>
      <c r="J3894" t="s">
        <v>52</v>
      </c>
      <c r="K3894">
        <v>2</v>
      </c>
      <c r="L3894" s="2">
        <v>600</v>
      </c>
      <c r="M3894">
        <v>10</v>
      </c>
      <c r="N3894" s="2">
        <v>1200</v>
      </c>
      <c r="O3894" s="2">
        <v>120</v>
      </c>
      <c r="P3894" s="2">
        <v>1080</v>
      </c>
      <c r="Q3894" s="2">
        <v>781.05</v>
      </c>
      <c r="R3894" s="2">
        <v>298.95</v>
      </c>
      <c r="S3894" t="s">
        <v>53</v>
      </c>
      <c r="T3894" t="s">
        <v>222</v>
      </c>
      <c r="U3894" t="s">
        <v>38</v>
      </c>
      <c r="V3894" t="s">
        <v>39</v>
      </c>
      <c r="W3894" t="s">
        <v>92</v>
      </c>
      <c r="X3894" t="s">
        <v>67</v>
      </c>
      <c r="Y3894" t="s">
        <v>56</v>
      </c>
      <c r="Z3894" t="s">
        <v>43</v>
      </c>
      <c r="AA3894" t="s">
        <v>44</v>
      </c>
      <c r="AB3894" t="s">
        <v>44</v>
      </c>
    </row>
    <row r="3895" spans="1:28" x14ac:dyDescent="0.25">
      <c r="A3895" t="s">
        <v>7992</v>
      </c>
      <c r="B3895" s="1">
        <v>45606</v>
      </c>
      <c r="C3895" t="s">
        <v>7993</v>
      </c>
      <c r="D3895" t="s">
        <v>7994</v>
      </c>
      <c r="E3895">
        <v>19</v>
      </c>
      <c r="F3895" t="s">
        <v>48</v>
      </c>
      <c r="G3895" t="s">
        <v>60</v>
      </c>
      <c r="H3895" t="s">
        <v>61</v>
      </c>
      <c r="I3895" t="s">
        <v>62</v>
      </c>
      <c r="J3895" t="s">
        <v>63</v>
      </c>
      <c r="K3895">
        <v>1</v>
      </c>
      <c r="L3895" s="2">
        <v>3500</v>
      </c>
      <c r="M3895">
        <v>20</v>
      </c>
      <c r="N3895" s="2">
        <v>3500</v>
      </c>
      <c r="O3895" s="2">
        <v>700</v>
      </c>
      <c r="P3895" s="2">
        <v>2800</v>
      </c>
      <c r="Q3895" s="2">
        <v>1583.06</v>
      </c>
      <c r="R3895" s="2">
        <v>1216.94</v>
      </c>
      <c r="S3895" t="s">
        <v>36</v>
      </c>
      <c r="T3895" t="s">
        <v>578</v>
      </c>
      <c r="U3895" t="s">
        <v>579</v>
      </c>
      <c r="V3895" t="s">
        <v>39</v>
      </c>
      <c r="W3895" t="s">
        <v>137</v>
      </c>
      <c r="X3895" t="s">
        <v>97</v>
      </c>
      <c r="Y3895" t="s">
        <v>42</v>
      </c>
      <c r="Z3895" t="s">
        <v>43</v>
      </c>
      <c r="AA3895" t="s">
        <v>44</v>
      </c>
      <c r="AB3895" t="s">
        <v>44</v>
      </c>
    </row>
    <row r="3896" spans="1:28" x14ac:dyDescent="0.25">
      <c r="A3896" t="s">
        <v>7995</v>
      </c>
      <c r="B3896" s="1">
        <v>45606</v>
      </c>
      <c r="C3896" t="s">
        <v>3540</v>
      </c>
      <c r="D3896" t="s">
        <v>3541</v>
      </c>
      <c r="E3896">
        <v>42</v>
      </c>
      <c r="F3896" t="s">
        <v>31</v>
      </c>
      <c r="G3896" t="s">
        <v>238</v>
      </c>
      <c r="H3896" t="s">
        <v>239</v>
      </c>
      <c r="I3896" t="s">
        <v>62</v>
      </c>
      <c r="J3896" t="s">
        <v>63</v>
      </c>
      <c r="K3896">
        <v>2</v>
      </c>
      <c r="L3896" s="2">
        <v>6500</v>
      </c>
      <c r="M3896">
        <v>20</v>
      </c>
      <c r="N3896" s="2">
        <v>13000</v>
      </c>
      <c r="O3896" s="2">
        <v>2600</v>
      </c>
      <c r="P3896" s="2">
        <v>10400</v>
      </c>
      <c r="Q3896" s="2">
        <v>7853.04</v>
      </c>
      <c r="R3896" s="2">
        <v>2546.96</v>
      </c>
      <c r="S3896" t="s">
        <v>64</v>
      </c>
      <c r="T3896" t="s">
        <v>90</v>
      </c>
      <c r="U3896" t="s">
        <v>91</v>
      </c>
      <c r="V3896" t="s">
        <v>39</v>
      </c>
      <c r="W3896" t="s">
        <v>40</v>
      </c>
      <c r="X3896" t="s">
        <v>97</v>
      </c>
      <c r="Y3896" t="s">
        <v>56</v>
      </c>
      <c r="Z3896" t="s">
        <v>43</v>
      </c>
      <c r="AA3896" t="s">
        <v>44</v>
      </c>
      <c r="AB3896" t="s">
        <v>44</v>
      </c>
    </row>
    <row r="3897" spans="1:28" x14ac:dyDescent="0.25">
      <c r="A3897" t="s">
        <v>7996</v>
      </c>
      <c r="B3897" s="1">
        <v>45606</v>
      </c>
      <c r="C3897" t="s">
        <v>3010</v>
      </c>
      <c r="D3897" t="s">
        <v>3011</v>
      </c>
      <c r="E3897">
        <v>19</v>
      </c>
      <c r="F3897" t="s">
        <v>48</v>
      </c>
      <c r="G3897" t="s">
        <v>158</v>
      </c>
      <c r="H3897" t="s">
        <v>159</v>
      </c>
      <c r="I3897" t="s">
        <v>51</v>
      </c>
      <c r="J3897" t="s">
        <v>52</v>
      </c>
      <c r="K3897">
        <v>1</v>
      </c>
      <c r="L3897" s="2">
        <v>650</v>
      </c>
      <c r="M3897">
        <v>5</v>
      </c>
      <c r="N3897" s="2">
        <v>650</v>
      </c>
      <c r="O3897" s="2">
        <v>32.5</v>
      </c>
      <c r="P3897" s="2">
        <v>617.5</v>
      </c>
      <c r="Q3897" s="2">
        <v>449.57</v>
      </c>
      <c r="R3897" s="2">
        <v>167.93</v>
      </c>
      <c r="S3897" t="s">
        <v>64</v>
      </c>
      <c r="T3897" t="s">
        <v>76</v>
      </c>
      <c r="U3897" t="s">
        <v>77</v>
      </c>
      <c r="V3897" t="s">
        <v>39</v>
      </c>
      <c r="W3897" t="s">
        <v>83</v>
      </c>
      <c r="X3897" t="s">
        <v>41</v>
      </c>
      <c r="Y3897" t="s">
        <v>56</v>
      </c>
      <c r="Z3897" t="s">
        <v>43</v>
      </c>
      <c r="AA3897" t="s">
        <v>44</v>
      </c>
      <c r="AB3897" t="s">
        <v>44</v>
      </c>
    </row>
    <row r="3898" spans="1:28" x14ac:dyDescent="0.25">
      <c r="A3898" t="s">
        <v>7997</v>
      </c>
      <c r="B3898" s="1">
        <v>45606</v>
      </c>
      <c r="C3898" t="s">
        <v>2296</v>
      </c>
      <c r="D3898" t="s">
        <v>2297</v>
      </c>
      <c r="E3898">
        <v>60</v>
      </c>
      <c r="F3898" t="s">
        <v>48</v>
      </c>
      <c r="G3898" t="s">
        <v>273</v>
      </c>
      <c r="H3898" t="s">
        <v>274</v>
      </c>
      <c r="I3898" t="s">
        <v>51</v>
      </c>
      <c r="J3898" t="s">
        <v>52</v>
      </c>
      <c r="K3898">
        <v>2</v>
      </c>
      <c r="L3898" s="2">
        <v>250</v>
      </c>
      <c r="M3898">
        <v>15</v>
      </c>
      <c r="N3898" s="2">
        <v>500</v>
      </c>
      <c r="O3898" s="2">
        <v>75</v>
      </c>
      <c r="P3898" s="2">
        <v>425</v>
      </c>
      <c r="Q3898" s="2">
        <v>265.54000000000002</v>
      </c>
      <c r="R3898" s="2">
        <v>159.46</v>
      </c>
      <c r="S3898" t="s">
        <v>53</v>
      </c>
      <c r="T3898" t="s">
        <v>290</v>
      </c>
      <c r="U3898" t="s">
        <v>291</v>
      </c>
      <c r="V3898" t="s">
        <v>39</v>
      </c>
      <c r="W3898" t="s">
        <v>83</v>
      </c>
      <c r="X3898" t="s">
        <v>41</v>
      </c>
      <c r="Y3898" t="s">
        <v>56</v>
      </c>
      <c r="Z3898" t="s">
        <v>43</v>
      </c>
      <c r="AA3898" t="s">
        <v>44</v>
      </c>
      <c r="AB3898" t="s">
        <v>44</v>
      </c>
    </row>
    <row r="3899" spans="1:28" x14ac:dyDescent="0.25">
      <c r="A3899" t="s">
        <v>7998</v>
      </c>
      <c r="B3899" s="1">
        <v>45606</v>
      </c>
      <c r="C3899" t="s">
        <v>330</v>
      </c>
      <c r="D3899" t="s">
        <v>331</v>
      </c>
      <c r="E3899">
        <v>36</v>
      </c>
      <c r="F3899" t="s">
        <v>48</v>
      </c>
      <c r="G3899" t="s">
        <v>60</v>
      </c>
      <c r="H3899" t="s">
        <v>61</v>
      </c>
      <c r="I3899" t="s">
        <v>62</v>
      </c>
      <c r="J3899" t="s">
        <v>63</v>
      </c>
      <c r="K3899">
        <v>3</v>
      </c>
      <c r="L3899" s="2">
        <v>3500</v>
      </c>
      <c r="M3899">
        <v>10</v>
      </c>
      <c r="N3899" s="2">
        <v>10500</v>
      </c>
      <c r="O3899" s="2">
        <v>1050</v>
      </c>
      <c r="P3899" s="2">
        <v>9450</v>
      </c>
      <c r="Q3899" s="2">
        <v>5256.94</v>
      </c>
      <c r="R3899" s="2">
        <v>4193.0600000000004</v>
      </c>
      <c r="S3899" t="s">
        <v>64</v>
      </c>
      <c r="T3899" t="s">
        <v>65</v>
      </c>
      <c r="U3899" t="s">
        <v>65</v>
      </c>
      <c r="V3899" t="s">
        <v>39</v>
      </c>
      <c r="W3899" t="s">
        <v>92</v>
      </c>
      <c r="X3899" t="s">
        <v>67</v>
      </c>
      <c r="Y3899" t="s">
        <v>42</v>
      </c>
      <c r="Z3899" t="s">
        <v>43</v>
      </c>
      <c r="AA3899" t="s">
        <v>44</v>
      </c>
      <c r="AB3899" t="s">
        <v>44</v>
      </c>
    </row>
    <row r="3900" spans="1:28" x14ac:dyDescent="0.25">
      <c r="A3900" t="s">
        <v>7999</v>
      </c>
      <c r="B3900" s="1">
        <v>45606</v>
      </c>
      <c r="C3900" t="s">
        <v>2461</v>
      </c>
      <c r="D3900" t="s">
        <v>2462</v>
      </c>
      <c r="E3900">
        <v>40</v>
      </c>
      <c r="F3900" t="s">
        <v>48</v>
      </c>
      <c r="G3900" t="s">
        <v>212</v>
      </c>
      <c r="H3900" t="s">
        <v>213</v>
      </c>
      <c r="I3900" t="s">
        <v>51</v>
      </c>
      <c r="J3900" t="s">
        <v>52</v>
      </c>
      <c r="K3900">
        <v>2</v>
      </c>
      <c r="L3900" s="2">
        <v>400</v>
      </c>
      <c r="M3900">
        <v>0</v>
      </c>
      <c r="N3900" s="2">
        <v>800</v>
      </c>
      <c r="O3900" s="2">
        <v>0</v>
      </c>
      <c r="P3900" s="2">
        <v>800</v>
      </c>
      <c r="Q3900" s="2">
        <v>506.65</v>
      </c>
      <c r="R3900" s="2">
        <v>293.35000000000002</v>
      </c>
      <c r="S3900" t="s">
        <v>53</v>
      </c>
      <c r="T3900" t="s">
        <v>90</v>
      </c>
      <c r="U3900" t="s">
        <v>91</v>
      </c>
      <c r="V3900" t="s">
        <v>39</v>
      </c>
      <c r="W3900" t="s">
        <v>83</v>
      </c>
      <c r="X3900" t="s">
        <v>41</v>
      </c>
      <c r="Y3900" t="s">
        <v>42</v>
      </c>
      <c r="Z3900" t="s">
        <v>43</v>
      </c>
      <c r="AA3900" t="s">
        <v>44</v>
      </c>
      <c r="AB3900" t="s">
        <v>44</v>
      </c>
    </row>
    <row r="3901" spans="1:28" x14ac:dyDescent="0.25">
      <c r="A3901" t="s">
        <v>8000</v>
      </c>
      <c r="B3901" s="1">
        <v>45606</v>
      </c>
      <c r="C3901" t="s">
        <v>8001</v>
      </c>
      <c r="D3901" t="s">
        <v>8002</v>
      </c>
      <c r="E3901">
        <v>33</v>
      </c>
      <c r="F3901" t="s">
        <v>48</v>
      </c>
      <c r="G3901" t="s">
        <v>366</v>
      </c>
      <c r="H3901" t="s">
        <v>367</v>
      </c>
      <c r="I3901" t="s">
        <v>34</v>
      </c>
      <c r="J3901" t="s">
        <v>130</v>
      </c>
      <c r="K3901">
        <v>1</v>
      </c>
      <c r="L3901" s="2">
        <v>14500</v>
      </c>
      <c r="M3901">
        <v>5</v>
      </c>
      <c r="N3901" s="2">
        <v>14500</v>
      </c>
      <c r="O3901" s="2">
        <v>725</v>
      </c>
      <c r="P3901" s="2">
        <v>13775</v>
      </c>
      <c r="Q3901" s="2">
        <v>8184.73</v>
      </c>
      <c r="R3901" s="2">
        <v>5590.27</v>
      </c>
      <c r="S3901" t="s">
        <v>53</v>
      </c>
      <c r="T3901" t="s">
        <v>290</v>
      </c>
      <c r="U3901" t="s">
        <v>291</v>
      </c>
      <c r="V3901" t="s">
        <v>39</v>
      </c>
      <c r="W3901" t="s">
        <v>124</v>
      </c>
      <c r="X3901" t="s">
        <v>97</v>
      </c>
      <c r="Y3901" t="s">
        <v>56</v>
      </c>
      <c r="Z3901" t="s">
        <v>43</v>
      </c>
      <c r="AA3901" t="s">
        <v>44</v>
      </c>
      <c r="AB3901" t="s">
        <v>44</v>
      </c>
    </row>
    <row r="3902" spans="1:28" x14ac:dyDescent="0.25">
      <c r="A3902" t="s">
        <v>8003</v>
      </c>
      <c r="B3902" s="1">
        <v>45606</v>
      </c>
      <c r="C3902" t="s">
        <v>1771</v>
      </c>
      <c r="D3902" t="s">
        <v>1772</v>
      </c>
      <c r="E3902">
        <v>56</v>
      </c>
      <c r="F3902" t="s">
        <v>48</v>
      </c>
      <c r="G3902" t="s">
        <v>227</v>
      </c>
      <c r="H3902" t="s">
        <v>228</v>
      </c>
      <c r="I3902" t="s">
        <v>74</v>
      </c>
      <c r="J3902" t="s">
        <v>75</v>
      </c>
      <c r="K3902">
        <v>2</v>
      </c>
      <c r="L3902" s="2">
        <v>1400</v>
      </c>
      <c r="M3902">
        <v>15</v>
      </c>
      <c r="N3902" s="2">
        <v>2800</v>
      </c>
      <c r="O3902" s="2">
        <v>420</v>
      </c>
      <c r="P3902" s="2">
        <v>2380</v>
      </c>
      <c r="Q3902" s="2">
        <v>1648</v>
      </c>
      <c r="R3902" s="2">
        <v>732</v>
      </c>
      <c r="S3902" t="s">
        <v>64</v>
      </c>
      <c r="T3902" t="s">
        <v>263</v>
      </c>
      <c r="U3902" t="s">
        <v>91</v>
      </c>
      <c r="V3902" t="s">
        <v>39</v>
      </c>
      <c r="W3902" t="s">
        <v>137</v>
      </c>
      <c r="X3902" t="s">
        <v>97</v>
      </c>
      <c r="Y3902" t="s">
        <v>56</v>
      </c>
      <c r="Z3902" t="s">
        <v>43</v>
      </c>
      <c r="AA3902" t="s">
        <v>44</v>
      </c>
      <c r="AB3902" t="s">
        <v>44</v>
      </c>
    </row>
    <row r="3903" spans="1:28" x14ac:dyDescent="0.25">
      <c r="A3903" t="s">
        <v>8004</v>
      </c>
      <c r="B3903" s="1">
        <v>45606</v>
      </c>
      <c r="C3903" t="s">
        <v>8005</v>
      </c>
      <c r="D3903" t="s">
        <v>8006</v>
      </c>
      <c r="E3903">
        <v>21</v>
      </c>
      <c r="F3903" t="s">
        <v>48</v>
      </c>
      <c r="G3903" t="s">
        <v>128</v>
      </c>
      <c r="H3903" t="s">
        <v>129</v>
      </c>
      <c r="I3903" t="s">
        <v>74</v>
      </c>
      <c r="J3903" t="s">
        <v>130</v>
      </c>
      <c r="K3903">
        <v>1</v>
      </c>
      <c r="L3903" s="2">
        <v>1700</v>
      </c>
      <c r="M3903">
        <v>10</v>
      </c>
      <c r="N3903" s="2">
        <v>1700</v>
      </c>
      <c r="O3903" s="2">
        <v>170</v>
      </c>
      <c r="P3903" s="2">
        <v>1530</v>
      </c>
      <c r="Q3903" s="2">
        <v>923.59</v>
      </c>
      <c r="R3903" s="2">
        <v>606.41</v>
      </c>
      <c r="S3903" t="s">
        <v>53</v>
      </c>
      <c r="T3903" t="s">
        <v>122</v>
      </c>
      <c r="U3903" t="s">
        <v>123</v>
      </c>
      <c r="V3903" t="s">
        <v>39</v>
      </c>
      <c r="W3903" t="s">
        <v>66</v>
      </c>
      <c r="X3903" t="s">
        <v>97</v>
      </c>
      <c r="Y3903" t="s">
        <v>56</v>
      </c>
      <c r="Z3903" t="s">
        <v>144</v>
      </c>
      <c r="AA3903" t="s">
        <v>44</v>
      </c>
      <c r="AB3903" t="s">
        <v>44</v>
      </c>
    </row>
    <row r="3904" spans="1:28" x14ac:dyDescent="0.25">
      <c r="A3904" t="s">
        <v>8007</v>
      </c>
      <c r="B3904" s="1">
        <v>45606</v>
      </c>
      <c r="C3904" t="s">
        <v>1060</v>
      </c>
      <c r="D3904" t="s">
        <v>1061</v>
      </c>
      <c r="E3904">
        <v>38</v>
      </c>
      <c r="F3904" t="s">
        <v>48</v>
      </c>
      <c r="G3904" t="s">
        <v>112</v>
      </c>
      <c r="H3904" t="s">
        <v>113</v>
      </c>
      <c r="I3904" t="s">
        <v>103</v>
      </c>
      <c r="J3904" t="s">
        <v>104</v>
      </c>
      <c r="K3904">
        <v>2</v>
      </c>
      <c r="L3904" s="2">
        <v>650</v>
      </c>
      <c r="M3904">
        <v>10</v>
      </c>
      <c r="N3904" s="2">
        <v>1300</v>
      </c>
      <c r="O3904" s="2">
        <v>130</v>
      </c>
      <c r="P3904" s="2">
        <v>1170</v>
      </c>
      <c r="Q3904" s="2">
        <v>776.68</v>
      </c>
      <c r="R3904" s="2">
        <v>393.32</v>
      </c>
      <c r="S3904" t="s">
        <v>53</v>
      </c>
      <c r="T3904" t="s">
        <v>222</v>
      </c>
      <c r="U3904" t="s">
        <v>38</v>
      </c>
      <c r="V3904" t="s">
        <v>39</v>
      </c>
      <c r="W3904" t="s">
        <v>92</v>
      </c>
      <c r="X3904" t="s">
        <v>97</v>
      </c>
      <c r="Y3904" t="s">
        <v>42</v>
      </c>
      <c r="Z3904" t="s">
        <v>43</v>
      </c>
      <c r="AA3904" t="s">
        <v>44</v>
      </c>
      <c r="AB3904" t="s">
        <v>44</v>
      </c>
    </row>
    <row r="3905" spans="1:28" x14ac:dyDescent="0.25">
      <c r="A3905" t="s">
        <v>8008</v>
      </c>
      <c r="B3905" s="1">
        <v>45607</v>
      </c>
      <c r="C3905" t="s">
        <v>2850</v>
      </c>
      <c r="D3905" t="s">
        <v>2851</v>
      </c>
      <c r="E3905">
        <v>22</v>
      </c>
      <c r="F3905" t="s">
        <v>48</v>
      </c>
      <c r="G3905" t="s">
        <v>207</v>
      </c>
      <c r="H3905" t="s">
        <v>208</v>
      </c>
      <c r="I3905" t="s">
        <v>34</v>
      </c>
      <c r="J3905" t="s">
        <v>143</v>
      </c>
      <c r="K3905">
        <v>1</v>
      </c>
      <c r="L3905" s="2">
        <v>18000</v>
      </c>
      <c r="M3905">
        <v>15</v>
      </c>
      <c r="N3905" s="2">
        <v>18000</v>
      </c>
      <c r="O3905" s="2">
        <v>2700</v>
      </c>
      <c r="P3905" s="2">
        <v>15300</v>
      </c>
      <c r="Q3905" s="2">
        <v>12256.26</v>
      </c>
      <c r="R3905" s="2">
        <v>3043.74</v>
      </c>
      <c r="S3905" t="s">
        <v>53</v>
      </c>
      <c r="T3905" t="s">
        <v>54</v>
      </c>
      <c r="U3905" t="s">
        <v>55</v>
      </c>
      <c r="V3905" t="s">
        <v>39</v>
      </c>
      <c r="W3905" t="s">
        <v>92</v>
      </c>
      <c r="X3905" t="s">
        <v>41</v>
      </c>
      <c r="Y3905" t="s">
        <v>56</v>
      </c>
      <c r="Z3905" t="s">
        <v>43</v>
      </c>
      <c r="AA3905" t="s">
        <v>44</v>
      </c>
      <c r="AB3905" t="s">
        <v>44</v>
      </c>
    </row>
    <row r="3906" spans="1:28" x14ac:dyDescent="0.25">
      <c r="A3906" t="s">
        <v>8009</v>
      </c>
      <c r="B3906" s="1">
        <v>45607</v>
      </c>
      <c r="C3906" t="s">
        <v>1364</v>
      </c>
      <c r="D3906" t="s">
        <v>1365</v>
      </c>
      <c r="E3906">
        <v>22</v>
      </c>
      <c r="F3906" t="s">
        <v>31</v>
      </c>
      <c r="G3906" t="s">
        <v>207</v>
      </c>
      <c r="H3906" t="s">
        <v>208</v>
      </c>
      <c r="I3906" t="s">
        <v>34</v>
      </c>
      <c r="J3906" t="s">
        <v>143</v>
      </c>
      <c r="K3906">
        <v>3</v>
      </c>
      <c r="L3906" s="2">
        <v>18000</v>
      </c>
      <c r="M3906">
        <v>25</v>
      </c>
      <c r="N3906" s="2">
        <v>54000</v>
      </c>
      <c r="O3906" s="2">
        <v>13500</v>
      </c>
      <c r="P3906" s="2">
        <v>40500</v>
      </c>
      <c r="Q3906" s="2">
        <v>28010.17</v>
      </c>
      <c r="R3906" s="2">
        <v>12489.83</v>
      </c>
      <c r="S3906" t="s">
        <v>36</v>
      </c>
      <c r="T3906" t="s">
        <v>54</v>
      </c>
      <c r="U3906" t="s">
        <v>55</v>
      </c>
      <c r="V3906" t="s">
        <v>39</v>
      </c>
      <c r="W3906" t="s">
        <v>137</v>
      </c>
      <c r="X3906" t="s">
        <v>97</v>
      </c>
      <c r="Y3906" t="s">
        <v>56</v>
      </c>
      <c r="Z3906" t="s">
        <v>43</v>
      </c>
      <c r="AA3906" t="s">
        <v>44</v>
      </c>
      <c r="AB3906" t="s">
        <v>44</v>
      </c>
    </row>
    <row r="3907" spans="1:28" x14ac:dyDescent="0.25">
      <c r="A3907" t="s">
        <v>8010</v>
      </c>
      <c r="B3907" s="1">
        <v>45607</v>
      </c>
      <c r="C3907" t="s">
        <v>6136</v>
      </c>
      <c r="D3907" t="s">
        <v>6137</v>
      </c>
      <c r="E3907">
        <v>48</v>
      </c>
      <c r="F3907" t="s">
        <v>48</v>
      </c>
      <c r="G3907" t="s">
        <v>561</v>
      </c>
      <c r="H3907" t="s">
        <v>562</v>
      </c>
      <c r="I3907" t="s">
        <v>34</v>
      </c>
      <c r="J3907" t="s">
        <v>143</v>
      </c>
      <c r="K3907">
        <v>1</v>
      </c>
      <c r="L3907" s="2">
        <v>900</v>
      </c>
      <c r="M3907">
        <v>10</v>
      </c>
      <c r="N3907" s="2">
        <v>900</v>
      </c>
      <c r="O3907" s="2">
        <v>90</v>
      </c>
      <c r="P3907" s="2">
        <v>810</v>
      </c>
      <c r="Q3907" s="2">
        <v>555.25</v>
      </c>
      <c r="R3907" s="2">
        <v>254.75</v>
      </c>
      <c r="S3907" t="s">
        <v>64</v>
      </c>
      <c r="T3907" t="s">
        <v>136</v>
      </c>
      <c r="U3907" t="s">
        <v>38</v>
      </c>
      <c r="V3907" t="s">
        <v>39</v>
      </c>
      <c r="W3907" t="s">
        <v>83</v>
      </c>
      <c r="X3907" t="s">
        <v>67</v>
      </c>
      <c r="Y3907" t="s">
        <v>56</v>
      </c>
      <c r="Z3907" t="s">
        <v>43</v>
      </c>
      <c r="AA3907" t="s">
        <v>44</v>
      </c>
      <c r="AB3907" t="s">
        <v>44</v>
      </c>
    </row>
    <row r="3908" spans="1:28" x14ac:dyDescent="0.25">
      <c r="A3908" t="s">
        <v>8011</v>
      </c>
      <c r="B3908" s="1">
        <v>45607</v>
      </c>
      <c r="C3908" t="s">
        <v>2305</v>
      </c>
      <c r="D3908" t="s">
        <v>2306</v>
      </c>
      <c r="E3908">
        <v>20</v>
      </c>
      <c r="F3908" t="s">
        <v>31</v>
      </c>
      <c r="G3908" t="s">
        <v>561</v>
      </c>
      <c r="H3908" t="s">
        <v>562</v>
      </c>
      <c r="I3908" t="s">
        <v>34</v>
      </c>
      <c r="J3908" t="s">
        <v>143</v>
      </c>
      <c r="K3908">
        <v>4</v>
      </c>
      <c r="L3908" s="2">
        <v>900</v>
      </c>
      <c r="M3908">
        <v>15</v>
      </c>
      <c r="N3908" s="2">
        <v>3600</v>
      </c>
      <c r="O3908" s="2">
        <v>540</v>
      </c>
      <c r="P3908" s="2">
        <v>3060</v>
      </c>
      <c r="Q3908" s="2">
        <v>2323.39</v>
      </c>
      <c r="R3908" s="2">
        <v>736.61</v>
      </c>
      <c r="S3908" t="s">
        <v>64</v>
      </c>
      <c r="T3908" t="s">
        <v>153</v>
      </c>
      <c r="U3908" t="s">
        <v>154</v>
      </c>
      <c r="V3908" t="s">
        <v>39</v>
      </c>
      <c r="W3908" t="s">
        <v>124</v>
      </c>
      <c r="X3908" t="s">
        <v>41</v>
      </c>
      <c r="Y3908" t="s">
        <v>56</v>
      </c>
      <c r="Z3908" t="s">
        <v>43</v>
      </c>
      <c r="AA3908" t="s">
        <v>44</v>
      </c>
      <c r="AB3908" t="s">
        <v>44</v>
      </c>
    </row>
    <row r="3909" spans="1:28" x14ac:dyDescent="0.25">
      <c r="A3909" t="s">
        <v>8012</v>
      </c>
      <c r="B3909" s="1">
        <v>45607</v>
      </c>
      <c r="C3909" t="s">
        <v>5083</v>
      </c>
      <c r="D3909" t="s">
        <v>5084</v>
      </c>
      <c r="E3909">
        <v>18</v>
      </c>
      <c r="F3909" t="s">
        <v>31</v>
      </c>
      <c r="G3909" t="s">
        <v>202</v>
      </c>
      <c r="H3909" t="s">
        <v>203</v>
      </c>
      <c r="I3909" t="s">
        <v>103</v>
      </c>
      <c r="J3909" t="s">
        <v>104</v>
      </c>
      <c r="K3909">
        <v>3</v>
      </c>
      <c r="L3909" s="2">
        <v>550</v>
      </c>
      <c r="M3909">
        <v>15</v>
      </c>
      <c r="N3909" s="2">
        <v>1650</v>
      </c>
      <c r="O3909" s="2">
        <v>247.5</v>
      </c>
      <c r="P3909" s="2">
        <v>1402.5</v>
      </c>
      <c r="Q3909" s="2">
        <v>1084.3399999999999</v>
      </c>
      <c r="R3909" s="2">
        <v>318.16000000000003</v>
      </c>
      <c r="S3909" t="s">
        <v>36</v>
      </c>
      <c r="T3909" t="s">
        <v>275</v>
      </c>
      <c r="U3909" t="s">
        <v>123</v>
      </c>
      <c r="V3909" t="s">
        <v>39</v>
      </c>
      <c r="W3909" t="s">
        <v>40</v>
      </c>
      <c r="X3909" t="s">
        <v>41</v>
      </c>
      <c r="Y3909" t="s">
        <v>56</v>
      </c>
      <c r="Z3909" t="s">
        <v>43</v>
      </c>
      <c r="AA3909" t="s">
        <v>44</v>
      </c>
      <c r="AB3909" t="s">
        <v>44</v>
      </c>
    </row>
    <row r="3910" spans="1:28" x14ac:dyDescent="0.25">
      <c r="A3910" t="s">
        <v>8013</v>
      </c>
      <c r="B3910" s="1">
        <v>45607</v>
      </c>
      <c r="C3910" t="s">
        <v>8014</v>
      </c>
      <c r="D3910" t="s">
        <v>8015</v>
      </c>
      <c r="E3910">
        <v>50</v>
      </c>
      <c r="F3910" t="s">
        <v>48</v>
      </c>
      <c r="G3910" t="s">
        <v>561</v>
      </c>
      <c r="H3910" t="s">
        <v>562</v>
      </c>
      <c r="I3910" t="s">
        <v>34</v>
      </c>
      <c r="J3910" t="s">
        <v>143</v>
      </c>
      <c r="K3910">
        <v>3</v>
      </c>
      <c r="L3910" s="2">
        <v>900</v>
      </c>
      <c r="M3910">
        <v>15</v>
      </c>
      <c r="N3910" s="2">
        <v>2700</v>
      </c>
      <c r="O3910" s="2">
        <v>405</v>
      </c>
      <c r="P3910" s="2">
        <v>2295</v>
      </c>
      <c r="Q3910" s="2">
        <v>1590</v>
      </c>
      <c r="R3910" s="2">
        <v>705</v>
      </c>
      <c r="S3910" t="s">
        <v>53</v>
      </c>
      <c r="T3910" t="s">
        <v>96</v>
      </c>
      <c r="U3910" t="s">
        <v>96</v>
      </c>
      <c r="V3910" t="s">
        <v>39</v>
      </c>
      <c r="W3910" t="s">
        <v>83</v>
      </c>
      <c r="X3910" t="s">
        <v>97</v>
      </c>
      <c r="Y3910" t="s">
        <v>42</v>
      </c>
      <c r="Z3910" t="s">
        <v>43</v>
      </c>
      <c r="AA3910" t="s">
        <v>44</v>
      </c>
      <c r="AB3910" t="s">
        <v>44</v>
      </c>
    </row>
    <row r="3911" spans="1:28" x14ac:dyDescent="0.25">
      <c r="A3911" t="s">
        <v>8016</v>
      </c>
      <c r="B3911" s="1">
        <v>45607</v>
      </c>
      <c r="C3911" t="s">
        <v>3319</v>
      </c>
      <c r="D3911" t="s">
        <v>3320</v>
      </c>
      <c r="E3911">
        <v>46</v>
      </c>
      <c r="F3911" t="s">
        <v>111</v>
      </c>
      <c r="G3911" t="s">
        <v>197</v>
      </c>
      <c r="H3911" t="s">
        <v>198</v>
      </c>
      <c r="I3911" t="s">
        <v>74</v>
      </c>
      <c r="J3911" t="s">
        <v>75</v>
      </c>
      <c r="K3911">
        <v>5</v>
      </c>
      <c r="L3911" s="2">
        <v>2600</v>
      </c>
      <c r="M3911">
        <v>15</v>
      </c>
      <c r="N3911" s="2">
        <v>13000</v>
      </c>
      <c r="O3911" s="2">
        <v>1950</v>
      </c>
      <c r="P3911" s="2">
        <v>11050</v>
      </c>
      <c r="Q3911" s="2">
        <v>9041.98</v>
      </c>
      <c r="R3911" s="2">
        <v>2008.02</v>
      </c>
      <c r="S3911" t="s">
        <v>53</v>
      </c>
      <c r="T3911" t="s">
        <v>163</v>
      </c>
      <c r="U3911" t="s">
        <v>164</v>
      </c>
      <c r="V3911" t="s">
        <v>39</v>
      </c>
      <c r="W3911" t="s">
        <v>124</v>
      </c>
      <c r="X3911" t="s">
        <v>41</v>
      </c>
      <c r="Y3911" t="s">
        <v>56</v>
      </c>
      <c r="Z3911" t="s">
        <v>223</v>
      </c>
      <c r="AA3911" t="s">
        <v>44</v>
      </c>
      <c r="AB3911" t="s">
        <v>44</v>
      </c>
    </row>
    <row r="3912" spans="1:28" x14ac:dyDescent="0.25">
      <c r="A3912" t="s">
        <v>8017</v>
      </c>
      <c r="B3912" s="1">
        <v>45607</v>
      </c>
      <c r="C3912" t="s">
        <v>6841</v>
      </c>
      <c r="D3912" t="s">
        <v>6842</v>
      </c>
      <c r="E3912">
        <v>18</v>
      </c>
      <c r="F3912" t="s">
        <v>111</v>
      </c>
      <c r="G3912" t="s">
        <v>32</v>
      </c>
      <c r="H3912" t="s">
        <v>33</v>
      </c>
      <c r="I3912" t="s">
        <v>34</v>
      </c>
      <c r="J3912" t="s">
        <v>35</v>
      </c>
      <c r="K3912">
        <v>2</v>
      </c>
      <c r="L3912" s="2">
        <v>55000</v>
      </c>
      <c r="M3912">
        <v>25</v>
      </c>
      <c r="N3912" s="2">
        <v>110000</v>
      </c>
      <c r="O3912" s="2">
        <v>27500</v>
      </c>
      <c r="P3912" s="2">
        <v>82500</v>
      </c>
      <c r="Q3912" s="2">
        <v>53489.279999999999</v>
      </c>
      <c r="R3912" s="2">
        <v>29010.720000000001</v>
      </c>
      <c r="S3912" t="s">
        <v>53</v>
      </c>
      <c r="T3912" t="s">
        <v>407</v>
      </c>
      <c r="U3912" t="s">
        <v>408</v>
      </c>
      <c r="V3912" t="s">
        <v>39</v>
      </c>
      <c r="W3912" t="s">
        <v>124</v>
      </c>
      <c r="X3912" t="s">
        <v>97</v>
      </c>
      <c r="Y3912" t="s">
        <v>56</v>
      </c>
      <c r="Z3912" t="s">
        <v>43</v>
      </c>
      <c r="AA3912" t="s">
        <v>44</v>
      </c>
      <c r="AB3912" t="s">
        <v>44</v>
      </c>
    </row>
    <row r="3913" spans="1:28" x14ac:dyDescent="0.25">
      <c r="A3913" t="s">
        <v>8018</v>
      </c>
      <c r="B3913" s="1">
        <v>45607</v>
      </c>
      <c r="C3913" t="s">
        <v>2542</v>
      </c>
      <c r="D3913" t="s">
        <v>2543</v>
      </c>
      <c r="E3913">
        <v>20</v>
      </c>
      <c r="F3913" t="s">
        <v>111</v>
      </c>
      <c r="G3913" t="s">
        <v>344</v>
      </c>
      <c r="H3913" t="s">
        <v>345</v>
      </c>
      <c r="I3913" t="s">
        <v>34</v>
      </c>
      <c r="J3913" t="s">
        <v>121</v>
      </c>
      <c r="K3913">
        <v>3</v>
      </c>
      <c r="L3913" s="2">
        <v>1600</v>
      </c>
      <c r="M3913">
        <v>25</v>
      </c>
      <c r="N3913" s="2">
        <v>4800</v>
      </c>
      <c r="O3913" s="2">
        <v>1200</v>
      </c>
      <c r="P3913" s="2">
        <v>3600</v>
      </c>
      <c r="Q3913" s="2">
        <v>2944.89</v>
      </c>
      <c r="R3913" s="2">
        <v>655.11</v>
      </c>
      <c r="S3913" t="s">
        <v>64</v>
      </c>
      <c r="T3913" t="s">
        <v>275</v>
      </c>
      <c r="U3913" t="s">
        <v>123</v>
      </c>
      <c r="V3913" t="s">
        <v>39</v>
      </c>
      <c r="W3913" t="s">
        <v>66</v>
      </c>
      <c r="X3913" t="s">
        <v>41</v>
      </c>
      <c r="Y3913" t="s">
        <v>56</v>
      </c>
      <c r="Z3913" t="s">
        <v>43</v>
      </c>
      <c r="AA3913" t="s">
        <v>44</v>
      </c>
      <c r="AB3913" t="s">
        <v>68</v>
      </c>
    </row>
    <row r="3914" spans="1:28" x14ac:dyDescent="0.25">
      <c r="A3914" t="s">
        <v>8019</v>
      </c>
      <c r="B3914" s="1">
        <v>45607</v>
      </c>
      <c r="C3914" t="s">
        <v>8020</v>
      </c>
      <c r="D3914" t="s">
        <v>8021</v>
      </c>
      <c r="E3914">
        <v>41</v>
      </c>
      <c r="F3914" t="s">
        <v>48</v>
      </c>
      <c r="G3914" t="s">
        <v>112</v>
      </c>
      <c r="H3914" t="s">
        <v>113</v>
      </c>
      <c r="I3914" t="s">
        <v>103</v>
      </c>
      <c r="J3914" t="s">
        <v>104</v>
      </c>
      <c r="K3914">
        <v>1</v>
      </c>
      <c r="L3914" s="2">
        <v>650</v>
      </c>
      <c r="M3914">
        <v>5</v>
      </c>
      <c r="N3914" s="2">
        <v>650</v>
      </c>
      <c r="O3914" s="2">
        <v>32.5</v>
      </c>
      <c r="P3914" s="2">
        <v>617.5</v>
      </c>
      <c r="Q3914" s="2">
        <v>456.4</v>
      </c>
      <c r="R3914" s="2">
        <v>161.1</v>
      </c>
      <c r="S3914" t="s">
        <v>53</v>
      </c>
      <c r="T3914" t="s">
        <v>105</v>
      </c>
      <c r="U3914" t="s">
        <v>106</v>
      </c>
      <c r="V3914" t="s">
        <v>39</v>
      </c>
      <c r="W3914" t="s">
        <v>40</v>
      </c>
      <c r="X3914" t="s">
        <v>97</v>
      </c>
      <c r="Y3914" t="s">
        <v>56</v>
      </c>
      <c r="Z3914" t="s">
        <v>43</v>
      </c>
      <c r="AA3914" t="s">
        <v>44</v>
      </c>
      <c r="AB3914" t="s">
        <v>44</v>
      </c>
    </row>
    <row r="3915" spans="1:28" x14ac:dyDescent="0.25">
      <c r="A3915" t="s">
        <v>8022</v>
      </c>
      <c r="B3915" s="1">
        <v>45607</v>
      </c>
      <c r="C3915" t="s">
        <v>6143</v>
      </c>
      <c r="D3915" t="s">
        <v>6144</v>
      </c>
      <c r="E3915">
        <v>24</v>
      </c>
      <c r="F3915" t="s">
        <v>111</v>
      </c>
      <c r="G3915" t="s">
        <v>217</v>
      </c>
      <c r="H3915" t="s">
        <v>218</v>
      </c>
      <c r="I3915" t="s">
        <v>34</v>
      </c>
      <c r="J3915" t="s">
        <v>130</v>
      </c>
      <c r="K3915">
        <v>2</v>
      </c>
      <c r="L3915" s="2">
        <v>28000</v>
      </c>
      <c r="M3915">
        <v>5</v>
      </c>
      <c r="N3915" s="2">
        <v>56000</v>
      </c>
      <c r="O3915" s="2">
        <v>2800</v>
      </c>
      <c r="P3915" s="2">
        <v>53200</v>
      </c>
      <c r="Q3915" s="2">
        <v>39479.230000000003</v>
      </c>
      <c r="R3915" s="2">
        <v>13720.77</v>
      </c>
      <c r="S3915" t="s">
        <v>36</v>
      </c>
      <c r="T3915" t="s">
        <v>163</v>
      </c>
      <c r="U3915" t="s">
        <v>164</v>
      </c>
      <c r="V3915" t="s">
        <v>39</v>
      </c>
      <c r="W3915" t="s">
        <v>124</v>
      </c>
      <c r="X3915" t="s">
        <v>41</v>
      </c>
      <c r="Y3915" t="s">
        <v>84</v>
      </c>
      <c r="Z3915" t="s">
        <v>43</v>
      </c>
      <c r="AA3915" t="s">
        <v>44</v>
      </c>
      <c r="AB3915" t="s">
        <v>44</v>
      </c>
    </row>
    <row r="3916" spans="1:28" x14ac:dyDescent="0.25">
      <c r="A3916" t="s">
        <v>8023</v>
      </c>
      <c r="B3916" s="1">
        <v>45607</v>
      </c>
      <c r="C3916" t="s">
        <v>6645</v>
      </c>
      <c r="D3916" t="s">
        <v>6646</v>
      </c>
      <c r="E3916">
        <v>28</v>
      </c>
      <c r="F3916" t="s">
        <v>48</v>
      </c>
      <c r="G3916" t="s">
        <v>366</v>
      </c>
      <c r="H3916" t="s">
        <v>367</v>
      </c>
      <c r="I3916" t="s">
        <v>34</v>
      </c>
      <c r="J3916" t="s">
        <v>130</v>
      </c>
      <c r="K3916">
        <v>2</v>
      </c>
      <c r="L3916" s="2">
        <v>14500</v>
      </c>
      <c r="M3916">
        <v>25</v>
      </c>
      <c r="N3916" s="2">
        <v>29000</v>
      </c>
      <c r="O3916" s="2">
        <v>7250</v>
      </c>
      <c r="P3916" s="2">
        <v>21750</v>
      </c>
      <c r="Q3916" s="2">
        <v>12738.03</v>
      </c>
      <c r="R3916" s="2">
        <v>9011.9699999999993</v>
      </c>
      <c r="S3916" t="s">
        <v>53</v>
      </c>
      <c r="T3916" t="s">
        <v>65</v>
      </c>
      <c r="U3916" t="s">
        <v>65</v>
      </c>
      <c r="V3916" t="s">
        <v>39</v>
      </c>
      <c r="W3916" t="s">
        <v>66</v>
      </c>
      <c r="X3916" t="s">
        <v>41</v>
      </c>
      <c r="Y3916" t="s">
        <v>56</v>
      </c>
      <c r="Z3916" t="s">
        <v>107</v>
      </c>
      <c r="AA3916" t="s">
        <v>44</v>
      </c>
      <c r="AB3916" t="s">
        <v>44</v>
      </c>
    </row>
    <row r="3917" spans="1:28" x14ac:dyDescent="0.25">
      <c r="A3917" t="s">
        <v>8024</v>
      </c>
      <c r="B3917" s="1">
        <v>45607</v>
      </c>
      <c r="C3917" t="s">
        <v>5838</v>
      </c>
      <c r="D3917" t="s">
        <v>5839</v>
      </c>
      <c r="E3917">
        <v>23</v>
      </c>
      <c r="F3917" t="s">
        <v>31</v>
      </c>
      <c r="G3917" t="s">
        <v>243</v>
      </c>
      <c r="H3917" t="s">
        <v>244</v>
      </c>
      <c r="I3917" t="s">
        <v>103</v>
      </c>
      <c r="J3917" t="s">
        <v>104</v>
      </c>
      <c r="K3917">
        <v>1</v>
      </c>
      <c r="L3917" s="2">
        <v>450</v>
      </c>
      <c r="M3917">
        <v>20</v>
      </c>
      <c r="N3917" s="2">
        <v>450</v>
      </c>
      <c r="O3917" s="2">
        <v>90</v>
      </c>
      <c r="P3917" s="2">
        <v>360</v>
      </c>
      <c r="Q3917" s="2">
        <v>269.54000000000002</v>
      </c>
      <c r="R3917" s="2">
        <v>90.46</v>
      </c>
      <c r="S3917" t="s">
        <v>53</v>
      </c>
      <c r="T3917" t="s">
        <v>263</v>
      </c>
      <c r="U3917" t="s">
        <v>91</v>
      </c>
      <c r="V3917" t="s">
        <v>39</v>
      </c>
      <c r="W3917" t="s">
        <v>40</v>
      </c>
      <c r="X3917" t="s">
        <v>97</v>
      </c>
      <c r="Y3917" t="s">
        <v>84</v>
      </c>
      <c r="Z3917" t="s">
        <v>43</v>
      </c>
      <c r="AA3917" t="s">
        <v>44</v>
      </c>
      <c r="AB3917" t="s">
        <v>44</v>
      </c>
    </row>
    <row r="3918" spans="1:28" x14ac:dyDescent="0.25">
      <c r="A3918" t="s">
        <v>8025</v>
      </c>
      <c r="B3918" s="1">
        <v>45607</v>
      </c>
      <c r="C3918" t="s">
        <v>1509</v>
      </c>
      <c r="D3918" t="s">
        <v>1510</v>
      </c>
      <c r="E3918">
        <v>46</v>
      </c>
      <c r="F3918" t="s">
        <v>31</v>
      </c>
      <c r="G3918" t="s">
        <v>188</v>
      </c>
      <c r="H3918" t="s">
        <v>189</v>
      </c>
      <c r="I3918" t="s">
        <v>34</v>
      </c>
      <c r="J3918" t="s">
        <v>190</v>
      </c>
      <c r="K3918">
        <v>2</v>
      </c>
      <c r="L3918" s="2">
        <v>1800</v>
      </c>
      <c r="M3918">
        <v>5</v>
      </c>
      <c r="N3918" s="2">
        <v>3600</v>
      </c>
      <c r="O3918" s="2">
        <v>180</v>
      </c>
      <c r="P3918" s="2">
        <v>3420</v>
      </c>
      <c r="Q3918" s="2">
        <v>1895.47</v>
      </c>
      <c r="R3918" s="2">
        <v>1524.53</v>
      </c>
      <c r="S3918" t="s">
        <v>64</v>
      </c>
      <c r="T3918" t="s">
        <v>398</v>
      </c>
      <c r="U3918" t="s">
        <v>399</v>
      </c>
      <c r="V3918" t="s">
        <v>39</v>
      </c>
      <c r="W3918" t="s">
        <v>92</v>
      </c>
      <c r="X3918" t="s">
        <v>67</v>
      </c>
      <c r="Y3918" t="s">
        <v>56</v>
      </c>
      <c r="Z3918" t="s">
        <v>43</v>
      </c>
      <c r="AA3918" t="s">
        <v>44</v>
      </c>
      <c r="AB3918" t="s">
        <v>44</v>
      </c>
    </row>
    <row r="3919" spans="1:28" x14ac:dyDescent="0.25">
      <c r="A3919" t="s">
        <v>8026</v>
      </c>
      <c r="B3919" s="1">
        <v>45608</v>
      </c>
      <c r="C3919" t="s">
        <v>6081</v>
      </c>
      <c r="D3919" t="s">
        <v>6082</v>
      </c>
      <c r="E3919">
        <v>41</v>
      </c>
      <c r="F3919" t="s">
        <v>48</v>
      </c>
      <c r="G3919" t="s">
        <v>141</v>
      </c>
      <c r="H3919" t="s">
        <v>142</v>
      </c>
      <c r="I3919" t="s">
        <v>74</v>
      </c>
      <c r="J3919" t="s">
        <v>143</v>
      </c>
      <c r="K3919">
        <v>6</v>
      </c>
      <c r="L3919" s="2">
        <v>900</v>
      </c>
      <c r="M3919">
        <v>5</v>
      </c>
      <c r="N3919" s="2">
        <v>5400</v>
      </c>
      <c r="O3919" s="2">
        <v>270</v>
      </c>
      <c r="P3919" s="2">
        <v>5130</v>
      </c>
      <c r="Q3919" s="2">
        <v>2946.94</v>
      </c>
      <c r="R3919" s="2">
        <v>2183.06</v>
      </c>
      <c r="S3919" t="s">
        <v>53</v>
      </c>
      <c r="T3919" t="s">
        <v>96</v>
      </c>
      <c r="U3919" t="s">
        <v>96</v>
      </c>
      <c r="V3919" t="s">
        <v>39</v>
      </c>
      <c r="W3919" t="s">
        <v>137</v>
      </c>
      <c r="X3919" t="s">
        <v>41</v>
      </c>
      <c r="Y3919" t="s">
        <v>42</v>
      </c>
      <c r="Z3919" t="s">
        <v>43</v>
      </c>
      <c r="AA3919" t="s">
        <v>44</v>
      </c>
      <c r="AB3919" t="s">
        <v>68</v>
      </c>
    </row>
    <row r="3920" spans="1:28" x14ac:dyDescent="0.25">
      <c r="A3920" t="s">
        <v>8027</v>
      </c>
      <c r="B3920" s="1">
        <v>45608</v>
      </c>
      <c r="C3920" t="s">
        <v>6477</v>
      </c>
      <c r="D3920" t="s">
        <v>6478</v>
      </c>
      <c r="E3920">
        <v>21</v>
      </c>
      <c r="F3920" t="s">
        <v>31</v>
      </c>
      <c r="G3920" t="s">
        <v>148</v>
      </c>
      <c r="H3920" t="s">
        <v>149</v>
      </c>
      <c r="I3920" t="s">
        <v>74</v>
      </c>
      <c r="J3920" t="s">
        <v>130</v>
      </c>
      <c r="K3920">
        <v>2</v>
      </c>
      <c r="L3920" s="2">
        <v>3500</v>
      </c>
      <c r="M3920">
        <v>10</v>
      </c>
      <c r="N3920" s="2">
        <v>7000</v>
      </c>
      <c r="O3920" s="2">
        <v>700</v>
      </c>
      <c r="P3920" s="2">
        <v>6300</v>
      </c>
      <c r="Q3920" s="2">
        <v>4148.03</v>
      </c>
      <c r="R3920" s="2">
        <v>2151.9699999999998</v>
      </c>
      <c r="S3920" t="s">
        <v>53</v>
      </c>
      <c r="T3920" t="s">
        <v>263</v>
      </c>
      <c r="U3920" t="s">
        <v>91</v>
      </c>
      <c r="V3920" t="s">
        <v>39</v>
      </c>
      <c r="W3920" t="s">
        <v>92</v>
      </c>
      <c r="X3920" t="s">
        <v>67</v>
      </c>
      <c r="Y3920" t="s">
        <v>84</v>
      </c>
      <c r="Z3920" t="s">
        <v>223</v>
      </c>
      <c r="AA3920" t="s">
        <v>44</v>
      </c>
      <c r="AB3920" t="s">
        <v>44</v>
      </c>
    </row>
    <row r="3921" spans="1:28" x14ac:dyDescent="0.25">
      <c r="A3921" t="s">
        <v>8028</v>
      </c>
      <c r="B3921" s="1">
        <v>45608</v>
      </c>
      <c r="C3921" t="s">
        <v>1256</v>
      </c>
      <c r="D3921" t="s">
        <v>1257</v>
      </c>
      <c r="E3921">
        <v>60</v>
      </c>
      <c r="F3921" t="s">
        <v>48</v>
      </c>
      <c r="G3921" t="s">
        <v>243</v>
      </c>
      <c r="H3921" t="s">
        <v>244</v>
      </c>
      <c r="I3921" t="s">
        <v>103</v>
      </c>
      <c r="J3921" t="s">
        <v>104</v>
      </c>
      <c r="K3921">
        <v>1</v>
      </c>
      <c r="L3921" s="2">
        <v>450</v>
      </c>
      <c r="M3921">
        <v>0</v>
      </c>
      <c r="N3921" s="2">
        <v>450</v>
      </c>
      <c r="O3921" s="2">
        <v>0</v>
      </c>
      <c r="P3921" s="2">
        <v>450</v>
      </c>
      <c r="Q3921" s="2">
        <v>322.64999999999998</v>
      </c>
      <c r="R3921" s="2">
        <v>127.35</v>
      </c>
      <c r="S3921" t="s">
        <v>53</v>
      </c>
      <c r="T3921" t="s">
        <v>96</v>
      </c>
      <c r="U3921" t="s">
        <v>96</v>
      </c>
      <c r="V3921" t="s">
        <v>39</v>
      </c>
      <c r="W3921" t="s">
        <v>137</v>
      </c>
      <c r="X3921" t="s">
        <v>41</v>
      </c>
      <c r="Y3921" t="s">
        <v>56</v>
      </c>
      <c r="Z3921" t="s">
        <v>43</v>
      </c>
      <c r="AA3921" t="s">
        <v>44</v>
      </c>
      <c r="AB3921" t="s">
        <v>44</v>
      </c>
    </row>
    <row r="3922" spans="1:28" x14ac:dyDescent="0.25">
      <c r="A3922" t="s">
        <v>8029</v>
      </c>
      <c r="B3922" s="1">
        <v>45608</v>
      </c>
      <c r="C3922" t="s">
        <v>2735</v>
      </c>
      <c r="D3922" t="s">
        <v>2736</v>
      </c>
      <c r="E3922">
        <v>34</v>
      </c>
      <c r="F3922" t="s">
        <v>111</v>
      </c>
      <c r="G3922" t="s">
        <v>285</v>
      </c>
      <c r="H3922" t="s">
        <v>286</v>
      </c>
      <c r="I3922" t="s">
        <v>34</v>
      </c>
      <c r="J3922" t="s">
        <v>121</v>
      </c>
      <c r="K3922">
        <v>1</v>
      </c>
      <c r="L3922" s="2">
        <v>3200</v>
      </c>
      <c r="M3922">
        <v>10</v>
      </c>
      <c r="N3922" s="2">
        <v>3200</v>
      </c>
      <c r="O3922" s="2">
        <v>320</v>
      </c>
      <c r="P3922" s="2">
        <v>2880</v>
      </c>
      <c r="Q3922" s="2">
        <v>2335.6</v>
      </c>
      <c r="R3922" s="2">
        <v>544.4</v>
      </c>
      <c r="S3922" t="s">
        <v>64</v>
      </c>
      <c r="T3922" t="s">
        <v>153</v>
      </c>
      <c r="U3922" t="s">
        <v>154</v>
      </c>
      <c r="V3922" t="s">
        <v>39</v>
      </c>
      <c r="W3922" t="s">
        <v>40</v>
      </c>
      <c r="X3922" t="s">
        <v>41</v>
      </c>
      <c r="Y3922" t="s">
        <v>56</v>
      </c>
      <c r="Z3922" t="s">
        <v>43</v>
      </c>
      <c r="AA3922" t="s">
        <v>44</v>
      </c>
      <c r="AB3922" t="s">
        <v>44</v>
      </c>
    </row>
    <row r="3923" spans="1:28" x14ac:dyDescent="0.25">
      <c r="A3923" t="s">
        <v>8030</v>
      </c>
      <c r="B3923" s="1">
        <v>45608</v>
      </c>
      <c r="C3923" t="s">
        <v>4041</v>
      </c>
      <c r="D3923" t="s">
        <v>4042</v>
      </c>
      <c r="E3923">
        <v>20</v>
      </c>
      <c r="F3923" t="s">
        <v>31</v>
      </c>
      <c r="G3923" t="s">
        <v>49</v>
      </c>
      <c r="H3923" t="s">
        <v>50</v>
      </c>
      <c r="I3923" t="s">
        <v>51</v>
      </c>
      <c r="J3923" t="s">
        <v>52</v>
      </c>
      <c r="K3923">
        <v>4</v>
      </c>
      <c r="L3923" s="2">
        <v>500</v>
      </c>
      <c r="M3923">
        <v>15</v>
      </c>
      <c r="N3923" s="2">
        <v>2000</v>
      </c>
      <c r="O3923" s="2">
        <v>300</v>
      </c>
      <c r="P3923" s="2">
        <v>1700</v>
      </c>
      <c r="Q3923" s="2">
        <v>1374.51</v>
      </c>
      <c r="R3923" s="2">
        <v>325.49</v>
      </c>
      <c r="S3923" t="s">
        <v>53</v>
      </c>
      <c r="T3923" t="s">
        <v>398</v>
      </c>
      <c r="U3923" t="s">
        <v>399</v>
      </c>
      <c r="V3923" t="s">
        <v>39</v>
      </c>
      <c r="W3923" t="s">
        <v>40</v>
      </c>
      <c r="X3923" t="s">
        <v>41</v>
      </c>
      <c r="Y3923" t="s">
        <v>42</v>
      </c>
      <c r="Z3923" t="s">
        <v>43</v>
      </c>
      <c r="AA3923" t="s">
        <v>68</v>
      </c>
      <c r="AB3923" t="s">
        <v>44</v>
      </c>
    </row>
    <row r="3924" spans="1:28" x14ac:dyDescent="0.25">
      <c r="A3924" t="s">
        <v>8031</v>
      </c>
      <c r="B3924" s="1">
        <v>45608</v>
      </c>
      <c r="C3924" t="s">
        <v>2238</v>
      </c>
      <c r="D3924" t="s">
        <v>2239</v>
      </c>
      <c r="E3924">
        <v>27</v>
      </c>
      <c r="F3924" t="s">
        <v>48</v>
      </c>
      <c r="G3924" t="s">
        <v>202</v>
      </c>
      <c r="H3924" t="s">
        <v>203</v>
      </c>
      <c r="I3924" t="s">
        <v>103</v>
      </c>
      <c r="J3924" t="s">
        <v>104</v>
      </c>
      <c r="K3924">
        <v>2</v>
      </c>
      <c r="L3924" s="2">
        <v>550</v>
      </c>
      <c r="M3924">
        <v>10</v>
      </c>
      <c r="N3924" s="2">
        <v>1100</v>
      </c>
      <c r="O3924" s="2">
        <v>110</v>
      </c>
      <c r="P3924" s="2">
        <v>990</v>
      </c>
      <c r="Q3924" s="2">
        <v>607.83000000000004</v>
      </c>
      <c r="R3924" s="2">
        <v>382.17</v>
      </c>
      <c r="S3924" t="s">
        <v>64</v>
      </c>
      <c r="T3924" t="s">
        <v>153</v>
      </c>
      <c r="U3924" t="s">
        <v>154</v>
      </c>
      <c r="V3924" t="s">
        <v>39</v>
      </c>
      <c r="W3924" t="s">
        <v>66</v>
      </c>
      <c r="X3924" t="s">
        <v>41</v>
      </c>
      <c r="Y3924" t="s">
        <v>56</v>
      </c>
      <c r="Z3924" t="s">
        <v>43</v>
      </c>
      <c r="AA3924" t="s">
        <v>44</v>
      </c>
      <c r="AB3924" t="s">
        <v>44</v>
      </c>
    </row>
    <row r="3925" spans="1:28" x14ac:dyDescent="0.25">
      <c r="A3925" t="s">
        <v>8032</v>
      </c>
      <c r="B3925" s="1">
        <v>45608</v>
      </c>
      <c r="C3925" t="s">
        <v>1519</v>
      </c>
      <c r="D3925" t="s">
        <v>1520</v>
      </c>
      <c r="E3925">
        <v>22</v>
      </c>
      <c r="F3925" t="s">
        <v>111</v>
      </c>
      <c r="G3925" t="s">
        <v>298</v>
      </c>
      <c r="H3925" t="s">
        <v>299</v>
      </c>
      <c r="I3925" t="s">
        <v>103</v>
      </c>
      <c r="J3925" t="s">
        <v>104</v>
      </c>
      <c r="K3925">
        <v>1</v>
      </c>
      <c r="L3925" s="2">
        <v>700</v>
      </c>
      <c r="M3925">
        <v>0</v>
      </c>
      <c r="N3925" s="2">
        <v>700</v>
      </c>
      <c r="O3925" s="2">
        <v>0</v>
      </c>
      <c r="P3925" s="2">
        <v>700</v>
      </c>
      <c r="Q3925" s="2">
        <v>532.64</v>
      </c>
      <c r="R3925" s="2">
        <v>167.36</v>
      </c>
      <c r="S3925" t="s">
        <v>53</v>
      </c>
      <c r="T3925" t="s">
        <v>37</v>
      </c>
      <c r="U3925" t="s">
        <v>38</v>
      </c>
      <c r="V3925" t="s">
        <v>39</v>
      </c>
      <c r="W3925" t="s">
        <v>124</v>
      </c>
      <c r="X3925" t="s">
        <v>41</v>
      </c>
      <c r="Y3925" t="s">
        <v>56</v>
      </c>
      <c r="Z3925" t="s">
        <v>508</v>
      </c>
      <c r="AA3925" t="s">
        <v>44</v>
      </c>
      <c r="AB3925" t="s">
        <v>44</v>
      </c>
    </row>
    <row r="3926" spans="1:28" x14ac:dyDescent="0.25">
      <c r="A3926" t="s">
        <v>8033</v>
      </c>
      <c r="B3926" s="1">
        <v>45608</v>
      </c>
      <c r="C3926" t="s">
        <v>8034</v>
      </c>
      <c r="D3926" t="s">
        <v>8035</v>
      </c>
      <c r="E3926">
        <v>35</v>
      </c>
      <c r="F3926" t="s">
        <v>31</v>
      </c>
      <c r="G3926" t="s">
        <v>49</v>
      </c>
      <c r="H3926" t="s">
        <v>50</v>
      </c>
      <c r="I3926" t="s">
        <v>51</v>
      </c>
      <c r="J3926" t="s">
        <v>52</v>
      </c>
      <c r="K3926">
        <v>4</v>
      </c>
      <c r="L3926" s="2">
        <v>500</v>
      </c>
      <c r="M3926">
        <v>10</v>
      </c>
      <c r="N3926" s="2">
        <v>2000</v>
      </c>
      <c r="O3926" s="2">
        <v>200</v>
      </c>
      <c r="P3926" s="2">
        <v>1800</v>
      </c>
      <c r="Q3926" s="2">
        <v>1031.8900000000001</v>
      </c>
      <c r="R3926" s="2">
        <v>768.11</v>
      </c>
      <c r="S3926" t="s">
        <v>53</v>
      </c>
      <c r="T3926" t="s">
        <v>54</v>
      </c>
      <c r="U3926" t="s">
        <v>55</v>
      </c>
      <c r="V3926" t="s">
        <v>39</v>
      </c>
      <c r="W3926" t="s">
        <v>92</v>
      </c>
      <c r="X3926" t="s">
        <v>97</v>
      </c>
      <c r="Y3926" t="s">
        <v>56</v>
      </c>
      <c r="Z3926" t="s">
        <v>223</v>
      </c>
      <c r="AA3926" t="s">
        <v>44</v>
      </c>
      <c r="AB3926" t="s">
        <v>44</v>
      </c>
    </row>
    <row r="3927" spans="1:28" x14ac:dyDescent="0.25">
      <c r="A3927" t="s">
        <v>8036</v>
      </c>
      <c r="B3927" s="1">
        <v>45608</v>
      </c>
      <c r="C3927" t="s">
        <v>8037</v>
      </c>
      <c r="D3927" t="s">
        <v>8038</v>
      </c>
      <c r="E3927">
        <v>29</v>
      </c>
      <c r="F3927" t="s">
        <v>31</v>
      </c>
      <c r="G3927" t="s">
        <v>101</v>
      </c>
      <c r="H3927" t="s">
        <v>102</v>
      </c>
      <c r="I3927" t="s">
        <v>103</v>
      </c>
      <c r="J3927" t="s">
        <v>104</v>
      </c>
      <c r="K3927">
        <v>2</v>
      </c>
      <c r="L3927" s="2">
        <v>1800</v>
      </c>
      <c r="M3927">
        <v>10</v>
      </c>
      <c r="N3927" s="2">
        <v>3600</v>
      </c>
      <c r="O3927" s="2">
        <v>360</v>
      </c>
      <c r="P3927" s="2">
        <v>3240</v>
      </c>
      <c r="Q3927" s="2">
        <v>1885.59</v>
      </c>
      <c r="R3927" s="2">
        <v>1354.41</v>
      </c>
      <c r="S3927" t="s">
        <v>53</v>
      </c>
      <c r="T3927" t="s">
        <v>398</v>
      </c>
      <c r="U3927" t="s">
        <v>399</v>
      </c>
      <c r="V3927" t="s">
        <v>39</v>
      </c>
      <c r="W3927" t="s">
        <v>83</v>
      </c>
      <c r="X3927" t="s">
        <v>97</v>
      </c>
      <c r="Y3927" t="s">
        <v>56</v>
      </c>
      <c r="Z3927" t="s">
        <v>107</v>
      </c>
      <c r="AA3927" t="s">
        <v>44</v>
      </c>
      <c r="AB3927" t="s">
        <v>44</v>
      </c>
    </row>
    <row r="3928" spans="1:28" x14ac:dyDescent="0.25">
      <c r="A3928" t="s">
        <v>8039</v>
      </c>
      <c r="B3928" s="1">
        <v>45608</v>
      </c>
      <c r="C3928" t="s">
        <v>1879</v>
      </c>
      <c r="D3928" t="s">
        <v>1880</v>
      </c>
      <c r="E3928">
        <v>55</v>
      </c>
      <c r="F3928" t="s">
        <v>48</v>
      </c>
      <c r="G3928" t="s">
        <v>202</v>
      </c>
      <c r="H3928" t="s">
        <v>203</v>
      </c>
      <c r="I3928" t="s">
        <v>103</v>
      </c>
      <c r="J3928" t="s">
        <v>104</v>
      </c>
      <c r="K3928">
        <v>2</v>
      </c>
      <c r="L3928" s="2">
        <v>550</v>
      </c>
      <c r="M3928">
        <v>20</v>
      </c>
      <c r="N3928" s="2">
        <v>1100</v>
      </c>
      <c r="O3928" s="2">
        <v>220</v>
      </c>
      <c r="P3928" s="2">
        <v>880</v>
      </c>
      <c r="Q3928" s="2">
        <v>643.12</v>
      </c>
      <c r="R3928" s="2">
        <v>236.88</v>
      </c>
      <c r="S3928" t="s">
        <v>53</v>
      </c>
      <c r="T3928" t="s">
        <v>407</v>
      </c>
      <c r="U3928" t="s">
        <v>408</v>
      </c>
      <c r="V3928" t="s">
        <v>39</v>
      </c>
      <c r="W3928" t="s">
        <v>66</v>
      </c>
      <c r="X3928" t="s">
        <v>41</v>
      </c>
      <c r="Y3928" t="s">
        <v>56</v>
      </c>
      <c r="Z3928" t="s">
        <v>43</v>
      </c>
      <c r="AA3928" t="s">
        <v>44</v>
      </c>
      <c r="AB3928" t="s">
        <v>44</v>
      </c>
    </row>
    <row r="3929" spans="1:28" x14ac:dyDescent="0.25">
      <c r="A3929" t="s">
        <v>8040</v>
      </c>
      <c r="B3929" s="1">
        <v>45609</v>
      </c>
      <c r="C3929" t="s">
        <v>4907</v>
      </c>
      <c r="D3929" t="s">
        <v>4908</v>
      </c>
      <c r="E3929">
        <v>53</v>
      </c>
      <c r="F3929" t="s">
        <v>31</v>
      </c>
      <c r="G3929" t="s">
        <v>318</v>
      </c>
      <c r="H3929" t="s">
        <v>319</v>
      </c>
      <c r="I3929" t="s">
        <v>34</v>
      </c>
      <c r="J3929" t="s">
        <v>190</v>
      </c>
      <c r="K3929">
        <v>2</v>
      </c>
      <c r="L3929" s="2">
        <v>2500</v>
      </c>
      <c r="M3929">
        <v>5</v>
      </c>
      <c r="N3929" s="2">
        <v>5000</v>
      </c>
      <c r="O3929" s="2">
        <v>250</v>
      </c>
      <c r="P3929" s="2">
        <v>4750</v>
      </c>
      <c r="Q3929" s="2">
        <v>3003.54</v>
      </c>
      <c r="R3929" s="2">
        <v>1746.46</v>
      </c>
      <c r="S3929" t="s">
        <v>53</v>
      </c>
      <c r="T3929" t="s">
        <v>263</v>
      </c>
      <c r="U3929" t="s">
        <v>91</v>
      </c>
      <c r="V3929" t="s">
        <v>39</v>
      </c>
      <c r="W3929" t="s">
        <v>124</v>
      </c>
      <c r="X3929" t="s">
        <v>41</v>
      </c>
      <c r="Y3929" t="s">
        <v>56</v>
      </c>
      <c r="Z3929" t="s">
        <v>43</v>
      </c>
      <c r="AA3929" t="s">
        <v>44</v>
      </c>
      <c r="AB3929" t="s">
        <v>44</v>
      </c>
    </row>
    <row r="3930" spans="1:28" x14ac:dyDescent="0.25">
      <c r="A3930" t="s">
        <v>8041</v>
      </c>
      <c r="B3930" s="1">
        <v>45609</v>
      </c>
      <c r="C3930" t="s">
        <v>5947</v>
      </c>
      <c r="D3930" t="s">
        <v>5948</v>
      </c>
      <c r="E3930">
        <v>56</v>
      </c>
      <c r="F3930" t="s">
        <v>31</v>
      </c>
      <c r="G3930" t="s">
        <v>436</v>
      </c>
      <c r="H3930" t="s">
        <v>437</v>
      </c>
      <c r="I3930" t="s">
        <v>74</v>
      </c>
      <c r="J3930" t="s">
        <v>190</v>
      </c>
      <c r="K3930">
        <v>2</v>
      </c>
      <c r="L3930" s="2">
        <v>1800</v>
      </c>
      <c r="M3930">
        <v>25</v>
      </c>
      <c r="N3930" s="2">
        <v>3600</v>
      </c>
      <c r="O3930" s="2">
        <v>900</v>
      </c>
      <c r="P3930" s="2">
        <v>2700</v>
      </c>
      <c r="Q3930" s="2">
        <v>1996.97</v>
      </c>
      <c r="R3930" s="2">
        <v>703.03</v>
      </c>
      <c r="S3930" t="s">
        <v>53</v>
      </c>
      <c r="T3930" t="s">
        <v>398</v>
      </c>
      <c r="U3930" t="s">
        <v>399</v>
      </c>
      <c r="V3930" t="s">
        <v>39</v>
      </c>
      <c r="W3930" t="s">
        <v>83</v>
      </c>
      <c r="X3930" t="s">
        <v>67</v>
      </c>
      <c r="Y3930" t="s">
        <v>42</v>
      </c>
      <c r="Z3930" t="s">
        <v>43</v>
      </c>
      <c r="AA3930" t="s">
        <v>44</v>
      </c>
      <c r="AB3930" t="s">
        <v>44</v>
      </c>
    </row>
    <row r="3931" spans="1:28" x14ac:dyDescent="0.25">
      <c r="A3931" t="s">
        <v>8042</v>
      </c>
      <c r="B3931" s="1">
        <v>45609</v>
      </c>
      <c r="C3931" t="s">
        <v>8043</v>
      </c>
      <c r="D3931" t="s">
        <v>8044</v>
      </c>
      <c r="E3931">
        <v>41</v>
      </c>
      <c r="F3931" t="s">
        <v>48</v>
      </c>
      <c r="G3931" t="s">
        <v>81</v>
      </c>
      <c r="H3931" t="s">
        <v>82</v>
      </c>
      <c r="I3931" t="s">
        <v>51</v>
      </c>
      <c r="J3931" t="s">
        <v>52</v>
      </c>
      <c r="K3931">
        <v>4</v>
      </c>
      <c r="L3931" s="2">
        <v>600</v>
      </c>
      <c r="M3931">
        <v>10</v>
      </c>
      <c r="N3931" s="2">
        <v>2400</v>
      </c>
      <c r="O3931" s="2">
        <v>240</v>
      </c>
      <c r="P3931" s="2">
        <v>2160</v>
      </c>
      <c r="Q3931" s="2">
        <v>1667.54</v>
      </c>
      <c r="R3931" s="2">
        <v>492.46</v>
      </c>
      <c r="S3931" t="s">
        <v>64</v>
      </c>
      <c r="T3931" t="s">
        <v>290</v>
      </c>
      <c r="U3931" t="s">
        <v>291</v>
      </c>
      <c r="V3931" t="s">
        <v>39</v>
      </c>
      <c r="W3931" t="s">
        <v>137</v>
      </c>
      <c r="X3931" t="s">
        <v>97</v>
      </c>
      <c r="Y3931" t="s">
        <v>84</v>
      </c>
      <c r="Z3931" t="s">
        <v>43</v>
      </c>
      <c r="AA3931" t="s">
        <v>44</v>
      </c>
      <c r="AB3931" t="s">
        <v>44</v>
      </c>
    </row>
    <row r="3932" spans="1:28" x14ac:dyDescent="0.25">
      <c r="A3932" t="s">
        <v>8045</v>
      </c>
      <c r="B3932" s="1">
        <v>45609</v>
      </c>
      <c r="C3932" t="s">
        <v>2373</v>
      </c>
      <c r="D3932" t="s">
        <v>2374</v>
      </c>
      <c r="E3932">
        <v>18</v>
      </c>
      <c r="F3932" t="s">
        <v>111</v>
      </c>
      <c r="G3932" t="s">
        <v>128</v>
      </c>
      <c r="H3932" t="s">
        <v>129</v>
      </c>
      <c r="I3932" t="s">
        <v>74</v>
      </c>
      <c r="J3932" t="s">
        <v>130</v>
      </c>
      <c r="K3932">
        <v>3</v>
      </c>
      <c r="L3932" s="2">
        <v>1700</v>
      </c>
      <c r="M3932">
        <v>15</v>
      </c>
      <c r="N3932" s="2">
        <v>5100</v>
      </c>
      <c r="O3932" s="2">
        <v>765</v>
      </c>
      <c r="P3932" s="2">
        <v>4335</v>
      </c>
      <c r="Q3932" s="2">
        <v>2543.81</v>
      </c>
      <c r="R3932" s="2">
        <v>1791.19</v>
      </c>
      <c r="S3932" t="s">
        <v>53</v>
      </c>
      <c r="T3932" t="s">
        <v>65</v>
      </c>
      <c r="U3932" t="s">
        <v>65</v>
      </c>
      <c r="V3932" t="s">
        <v>39</v>
      </c>
      <c r="W3932" t="s">
        <v>66</v>
      </c>
      <c r="X3932" t="s">
        <v>67</v>
      </c>
      <c r="Y3932" t="s">
        <v>56</v>
      </c>
      <c r="Z3932" t="s">
        <v>43</v>
      </c>
      <c r="AA3932" t="s">
        <v>44</v>
      </c>
      <c r="AB3932" t="s">
        <v>44</v>
      </c>
    </row>
    <row r="3933" spans="1:28" x14ac:dyDescent="0.25">
      <c r="A3933" t="s">
        <v>8046</v>
      </c>
      <c r="B3933" s="1">
        <v>45609</v>
      </c>
      <c r="C3933" t="s">
        <v>2652</v>
      </c>
      <c r="D3933" t="s">
        <v>2653</v>
      </c>
      <c r="E3933">
        <v>30</v>
      </c>
      <c r="F3933" t="s">
        <v>31</v>
      </c>
      <c r="G3933" t="s">
        <v>141</v>
      </c>
      <c r="H3933" t="s">
        <v>142</v>
      </c>
      <c r="I3933" t="s">
        <v>74</v>
      </c>
      <c r="J3933" t="s">
        <v>143</v>
      </c>
      <c r="K3933">
        <v>1</v>
      </c>
      <c r="L3933" s="2">
        <v>900</v>
      </c>
      <c r="M3933">
        <v>15</v>
      </c>
      <c r="N3933" s="2">
        <v>900</v>
      </c>
      <c r="O3933" s="2">
        <v>135</v>
      </c>
      <c r="P3933" s="2">
        <v>765</v>
      </c>
      <c r="Q3933" s="2">
        <v>449.26</v>
      </c>
      <c r="R3933" s="2">
        <v>315.74</v>
      </c>
      <c r="S3933" t="s">
        <v>53</v>
      </c>
      <c r="T3933" t="s">
        <v>96</v>
      </c>
      <c r="U3933" t="s">
        <v>96</v>
      </c>
      <c r="V3933" t="s">
        <v>39</v>
      </c>
      <c r="W3933" t="s">
        <v>92</v>
      </c>
      <c r="X3933" t="s">
        <v>41</v>
      </c>
      <c r="Y3933" t="s">
        <v>42</v>
      </c>
      <c r="Z3933" t="s">
        <v>43</v>
      </c>
      <c r="AA3933" t="s">
        <v>44</v>
      </c>
      <c r="AB3933" t="s">
        <v>44</v>
      </c>
    </row>
    <row r="3934" spans="1:28" x14ac:dyDescent="0.25">
      <c r="A3934" t="s">
        <v>8047</v>
      </c>
      <c r="B3934" s="1">
        <v>45609</v>
      </c>
      <c r="C3934" t="s">
        <v>4003</v>
      </c>
      <c r="D3934" t="s">
        <v>4004</v>
      </c>
      <c r="E3934">
        <v>24</v>
      </c>
      <c r="F3934" t="s">
        <v>48</v>
      </c>
      <c r="G3934" t="s">
        <v>202</v>
      </c>
      <c r="H3934" t="s">
        <v>203</v>
      </c>
      <c r="I3934" t="s">
        <v>103</v>
      </c>
      <c r="J3934" t="s">
        <v>104</v>
      </c>
      <c r="K3934">
        <v>4</v>
      </c>
      <c r="L3934" s="2">
        <v>550</v>
      </c>
      <c r="M3934">
        <v>10</v>
      </c>
      <c r="N3934" s="2">
        <v>2200</v>
      </c>
      <c r="O3934" s="2">
        <v>220</v>
      </c>
      <c r="P3934" s="2">
        <v>1980</v>
      </c>
      <c r="Q3934" s="2">
        <v>1163.67</v>
      </c>
      <c r="R3934" s="2">
        <v>816.33</v>
      </c>
      <c r="S3934" t="s">
        <v>64</v>
      </c>
      <c r="T3934" t="s">
        <v>153</v>
      </c>
      <c r="U3934" t="s">
        <v>154</v>
      </c>
      <c r="V3934" t="s">
        <v>39</v>
      </c>
      <c r="W3934" t="s">
        <v>66</v>
      </c>
      <c r="X3934" t="s">
        <v>41</v>
      </c>
      <c r="Y3934" t="s">
        <v>42</v>
      </c>
      <c r="Z3934" t="s">
        <v>43</v>
      </c>
      <c r="AA3934" t="s">
        <v>44</v>
      </c>
      <c r="AB3934" t="s">
        <v>44</v>
      </c>
    </row>
    <row r="3935" spans="1:28" x14ac:dyDescent="0.25">
      <c r="A3935" t="s">
        <v>8048</v>
      </c>
      <c r="B3935" s="1">
        <v>45609</v>
      </c>
      <c r="C3935" t="s">
        <v>869</v>
      </c>
      <c r="D3935" t="s">
        <v>870</v>
      </c>
      <c r="E3935">
        <v>22</v>
      </c>
      <c r="F3935" t="s">
        <v>111</v>
      </c>
      <c r="G3935" t="s">
        <v>561</v>
      </c>
      <c r="H3935" t="s">
        <v>562</v>
      </c>
      <c r="I3935" t="s">
        <v>34</v>
      </c>
      <c r="J3935" t="s">
        <v>143</v>
      </c>
      <c r="K3935">
        <v>4</v>
      </c>
      <c r="L3935" s="2">
        <v>900</v>
      </c>
      <c r="M3935">
        <v>10</v>
      </c>
      <c r="N3935" s="2">
        <v>3600</v>
      </c>
      <c r="O3935" s="2">
        <v>360</v>
      </c>
      <c r="P3935" s="2">
        <v>3240</v>
      </c>
      <c r="Q3935" s="2">
        <v>2101.4</v>
      </c>
      <c r="R3935" s="2">
        <v>1138.5999999999999</v>
      </c>
      <c r="S3935" t="s">
        <v>64</v>
      </c>
      <c r="T3935" t="s">
        <v>90</v>
      </c>
      <c r="U3935" t="s">
        <v>91</v>
      </c>
      <c r="V3935" t="s">
        <v>39</v>
      </c>
      <c r="W3935" t="s">
        <v>137</v>
      </c>
      <c r="X3935" t="s">
        <v>41</v>
      </c>
      <c r="Y3935" t="s">
        <v>42</v>
      </c>
      <c r="Z3935" t="s">
        <v>43</v>
      </c>
      <c r="AA3935" t="s">
        <v>44</v>
      </c>
      <c r="AB3935" t="s">
        <v>44</v>
      </c>
    </row>
    <row r="3936" spans="1:28" x14ac:dyDescent="0.25">
      <c r="A3936" t="s">
        <v>8049</v>
      </c>
      <c r="B3936" s="1">
        <v>45609</v>
      </c>
      <c r="C3936" t="s">
        <v>1571</v>
      </c>
      <c r="D3936" t="s">
        <v>1572</v>
      </c>
      <c r="E3936">
        <v>59</v>
      </c>
      <c r="F3936" t="s">
        <v>31</v>
      </c>
      <c r="G3936" t="s">
        <v>280</v>
      </c>
      <c r="H3936" t="s">
        <v>281</v>
      </c>
      <c r="I3936" t="s">
        <v>62</v>
      </c>
      <c r="J3936" t="s">
        <v>190</v>
      </c>
      <c r="K3936">
        <v>4</v>
      </c>
      <c r="L3936" s="2">
        <v>700</v>
      </c>
      <c r="M3936">
        <v>15</v>
      </c>
      <c r="N3936" s="2">
        <v>2800</v>
      </c>
      <c r="O3936" s="2">
        <v>420</v>
      </c>
      <c r="P3936" s="2">
        <v>2380</v>
      </c>
      <c r="Q3936" s="2">
        <v>1809.15</v>
      </c>
      <c r="R3936" s="2">
        <v>570.85</v>
      </c>
      <c r="S3936" t="s">
        <v>36</v>
      </c>
      <c r="T3936" t="s">
        <v>178</v>
      </c>
      <c r="U3936" t="s">
        <v>154</v>
      </c>
      <c r="V3936" t="s">
        <v>39</v>
      </c>
      <c r="W3936" t="s">
        <v>83</v>
      </c>
      <c r="X3936" t="s">
        <v>67</v>
      </c>
      <c r="Y3936" t="s">
        <v>56</v>
      </c>
      <c r="Z3936" t="s">
        <v>43</v>
      </c>
      <c r="AA3936" t="s">
        <v>44</v>
      </c>
      <c r="AB3936" t="s">
        <v>44</v>
      </c>
    </row>
    <row r="3937" spans="1:28" x14ac:dyDescent="0.25">
      <c r="A3937" t="s">
        <v>8050</v>
      </c>
      <c r="B3937" s="1">
        <v>45609</v>
      </c>
      <c r="C3937" t="s">
        <v>5531</v>
      </c>
      <c r="D3937" t="s">
        <v>5532</v>
      </c>
      <c r="E3937">
        <v>59</v>
      </c>
      <c r="F3937" t="s">
        <v>111</v>
      </c>
      <c r="G3937" t="s">
        <v>387</v>
      </c>
      <c r="H3937" t="s">
        <v>388</v>
      </c>
      <c r="I3937" t="s">
        <v>74</v>
      </c>
      <c r="J3937" t="s">
        <v>75</v>
      </c>
      <c r="K3937">
        <v>2</v>
      </c>
      <c r="L3937" s="2">
        <v>3200</v>
      </c>
      <c r="M3937">
        <v>20</v>
      </c>
      <c r="N3937" s="2">
        <v>6400</v>
      </c>
      <c r="O3937" s="2">
        <v>1280</v>
      </c>
      <c r="P3937" s="2">
        <v>5120</v>
      </c>
      <c r="Q3937" s="2">
        <v>3194.81</v>
      </c>
      <c r="R3937" s="2">
        <v>1925.19</v>
      </c>
      <c r="S3937" t="s">
        <v>53</v>
      </c>
      <c r="T3937" t="s">
        <v>178</v>
      </c>
      <c r="U3937" t="s">
        <v>154</v>
      </c>
      <c r="V3937" t="s">
        <v>39</v>
      </c>
      <c r="W3937" t="s">
        <v>124</v>
      </c>
      <c r="X3937" t="s">
        <v>41</v>
      </c>
      <c r="Y3937" t="s">
        <v>56</v>
      </c>
      <c r="Z3937" t="s">
        <v>43</v>
      </c>
      <c r="AA3937" t="s">
        <v>44</v>
      </c>
      <c r="AB3937" t="s">
        <v>44</v>
      </c>
    </row>
    <row r="3938" spans="1:28" x14ac:dyDescent="0.25">
      <c r="A3938" t="s">
        <v>8051</v>
      </c>
      <c r="B3938" s="1">
        <v>45609</v>
      </c>
      <c r="C3938" t="s">
        <v>8052</v>
      </c>
      <c r="D3938" t="s">
        <v>8053</v>
      </c>
      <c r="E3938">
        <v>25</v>
      </c>
      <c r="F3938" t="s">
        <v>111</v>
      </c>
      <c r="G3938" t="s">
        <v>344</v>
      </c>
      <c r="H3938" t="s">
        <v>345</v>
      </c>
      <c r="I3938" t="s">
        <v>34</v>
      </c>
      <c r="J3938" t="s">
        <v>121</v>
      </c>
      <c r="K3938">
        <v>1</v>
      </c>
      <c r="L3938" s="2">
        <v>1600</v>
      </c>
      <c r="M3938">
        <v>15</v>
      </c>
      <c r="N3938" s="2">
        <v>1600</v>
      </c>
      <c r="O3938" s="2">
        <v>240</v>
      </c>
      <c r="P3938" s="2">
        <v>1360</v>
      </c>
      <c r="Q3938" s="2">
        <v>1053.42</v>
      </c>
      <c r="R3938" s="2">
        <v>306.58</v>
      </c>
      <c r="S3938" t="s">
        <v>53</v>
      </c>
      <c r="T3938" t="s">
        <v>114</v>
      </c>
      <c r="U3938" t="s">
        <v>115</v>
      </c>
      <c r="V3938" t="s">
        <v>39</v>
      </c>
      <c r="W3938" t="s">
        <v>83</v>
      </c>
      <c r="X3938" t="s">
        <v>97</v>
      </c>
      <c r="Y3938" t="s">
        <v>56</v>
      </c>
      <c r="Z3938" t="s">
        <v>43</v>
      </c>
      <c r="AA3938" t="s">
        <v>44</v>
      </c>
      <c r="AB3938" t="s">
        <v>68</v>
      </c>
    </row>
    <row r="3939" spans="1:28" x14ac:dyDescent="0.25">
      <c r="A3939" t="s">
        <v>8054</v>
      </c>
      <c r="B3939" s="1">
        <v>45609</v>
      </c>
      <c r="C3939" t="s">
        <v>2784</v>
      </c>
      <c r="D3939" t="s">
        <v>2785</v>
      </c>
      <c r="E3939">
        <v>30</v>
      </c>
      <c r="F3939" t="s">
        <v>48</v>
      </c>
      <c r="G3939" t="s">
        <v>366</v>
      </c>
      <c r="H3939" t="s">
        <v>367</v>
      </c>
      <c r="I3939" t="s">
        <v>34</v>
      </c>
      <c r="J3939" t="s">
        <v>130</v>
      </c>
      <c r="K3939">
        <v>2</v>
      </c>
      <c r="L3939" s="2">
        <v>14500</v>
      </c>
      <c r="M3939">
        <v>0</v>
      </c>
      <c r="N3939" s="2">
        <v>29000</v>
      </c>
      <c r="O3939" s="2">
        <v>0</v>
      </c>
      <c r="P3939" s="2">
        <v>29000</v>
      </c>
      <c r="Q3939" s="2">
        <v>21157.96</v>
      </c>
      <c r="R3939" s="2">
        <v>7842.04</v>
      </c>
      <c r="S3939" t="s">
        <v>53</v>
      </c>
      <c r="T3939" t="s">
        <v>105</v>
      </c>
      <c r="U3939" t="s">
        <v>106</v>
      </c>
      <c r="V3939" t="s">
        <v>39</v>
      </c>
      <c r="W3939" t="s">
        <v>40</v>
      </c>
      <c r="X3939" t="s">
        <v>41</v>
      </c>
      <c r="Y3939" t="s">
        <v>56</v>
      </c>
      <c r="Z3939" t="s">
        <v>43</v>
      </c>
      <c r="AA3939" t="s">
        <v>44</v>
      </c>
      <c r="AB3939" t="s">
        <v>44</v>
      </c>
    </row>
    <row r="3940" spans="1:28" x14ac:dyDescent="0.25">
      <c r="A3940" t="s">
        <v>8055</v>
      </c>
      <c r="B3940" s="1">
        <v>45610</v>
      </c>
      <c r="C3940" t="s">
        <v>1168</v>
      </c>
      <c r="D3940" t="s">
        <v>1169</v>
      </c>
      <c r="E3940">
        <v>37</v>
      </c>
      <c r="F3940" t="s">
        <v>48</v>
      </c>
      <c r="G3940" t="s">
        <v>202</v>
      </c>
      <c r="H3940" t="s">
        <v>203</v>
      </c>
      <c r="I3940" t="s">
        <v>103</v>
      </c>
      <c r="J3940" t="s">
        <v>104</v>
      </c>
      <c r="K3940">
        <v>2</v>
      </c>
      <c r="L3940" s="2">
        <v>550</v>
      </c>
      <c r="M3940">
        <v>5</v>
      </c>
      <c r="N3940" s="2">
        <v>1100</v>
      </c>
      <c r="O3940" s="2">
        <v>55</v>
      </c>
      <c r="P3940" s="2">
        <v>1045</v>
      </c>
      <c r="Q3940" s="2">
        <v>738.69</v>
      </c>
      <c r="R3940" s="2">
        <v>306.31</v>
      </c>
      <c r="S3940" t="s">
        <v>53</v>
      </c>
      <c r="T3940" t="s">
        <v>398</v>
      </c>
      <c r="U3940" t="s">
        <v>399</v>
      </c>
      <c r="V3940" t="s">
        <v>39</v>
      </c>
      <c r="W3940" t="s">
        <v>83</v>
      </c>
      <c r="X3940" t="s">
        <v>41</v>
      </c>
      <c r="Y3940" t="s">
        <v>56</v>
      </c>
      <c r="Z3940" t="s">
        <v>43</v>
      </c>
      <c r="AA3940" t="s">
        <v>44</v>
      </c>
      <c r="AB3940" t="s">
        <v>44</v>
      </c>
    </row>
    <row r="3941" spans="1:28" x14ac:dyDescent="0.25">
      <c r="A3941" t="s">
        <v>8056</v>
      </c>
      <c r="B3941" s="1">
        <v>45610</v>
      </c>
      <c r="C3941" t="s">
        <v>4041</v>
      </c>
      <c r="D3941" t="s">
        <v>4042</v>
      </c>
      <c r="E3941">
        <v>57</v>
      </c>
      <c r="F3941" t="s">
        <v>48</v>
      </c>
      <c r="G3941" t="s">
        <v>88</v>
      </c>
      <c r="H3941" t="s">
        <v>89</v>
      </c>
      <c r="I3941" t="s">
        <v>62</v>
      </c>
      <c r="J3941" t="s">
        <v>63</v>
      </c>
      <c r="K3941">
        <v>1</v>
      </c>
      <c r="L3941" s="2">
        <v>4200</v>
      </c>
      <c r="M3941">
        <v>10</v>
      </c>
      <c r="N3941" s="2">
        <v>4200</v>
      </c>
      <c r="O3941" s="2">
        <v>420</v>
      </c>
      <c r="P3941" s="2">
        <v>3780</v>
      </c>
      <c r="Q3941" s="2">
        <v>2897.65</v>
      </c>
      <c r="R3941" s="2">
        <v>882.35</v>
      </c>
      <c r="S3941" t="s">
        <v>53</v>
      </c>
      <c r="T3941" t="s">
        <v>54</v>
      </c>
      <c r="U3941" t="s">
        <v>55</v>
      </c>
      <c r="V3941" t="s">
        <v>39</v>
      </c>
      <c r="W3941" t="s">
        <v>40</v>
      </c>
      <c r="X3941" t="s">
        <v>41</v>
      </c>
      <c r="Y3941" t="s">
        <v>56</v>
      </c>
      <c r="Z3941" t="s">
        <v>43</v>
      </c>
      <c r="AA3941" t="s">
        <v>44</v>
      </c>
      <c r="AB3941" t="s">
        <v>44</v>
      </c>
    </row>
    <row r="3942" spans="1:28" x14ac:dyDescent="0.25">
      <c r="A3942" t="s">
        <v>8057</v>
      </c>
      <c r="B3942" s="1">
        <v>45610</v>
      </c>
      <c r="C3942" t="s">
        <v>8058</v>
      </c>
      <c r="D3942" t="s">
        <v>8059</v>
      </c>
      <c r="E3942">
        <v>37</v>
      </c>
      <c r="F3942" t="s">
        <v>31</v>
      </c>
      <c r="G3942" t="s">
        <v>280</v>
      </c>
      <c r="H3942" t="s">
        <v>281</v>
      </c>
      <c r="I3942" t="s">
        <v>62</v>
      </c>
      <c r="J3942" t="s">
        <v>190</v>
      </c>
      <c r="K3942">
        <v>3</v>
      </c>
      <c r="L3942" s="2">
        <v>700</v>
      </c>
      <c r="M3942">
        <v>25</v>
      </c>
      <c r="N3942" s="2">
        <v>2100</v>
      </c>
      <c r="O3942" s="2">
        <v>525</v>
      </c>
      <c r="P3942" s="2">
        <v>1575</v>
      </c>
      <c r="Q3942" s="2">
        <v>891.68</v>
      </c>
      <c r="R3942" s="2">
        <v>683.32</v>
      </c>
      <c r="S3942" t="s">
        <v>53</v>
      </c>
      <c r="T3942" t="s">
        <v>96</v>
      </c>
      <c r="U3942" t="s">
        <v>96</v>
      </c>
      <c r="V3942" t="s">
        <v>39</v>
      </c>
      <c r="W3942" t="s">
        <v>66</v>
      </c>
      <c r="X3942" t="s">
        <v>97</v>
      </c>
      <c r="Y3942" t="s">
        <v>56</v>
      </c>
      <c r="Z3942" t="s">
        <v>43</v>
      </c>
      <c r="AA3942" t="s">
        <v>44</v>
      </c>
      <c r="AB3942" t="s">
        <v>44</v>
      </c>
    </row>
    <row r="3943" spans="1:28" x14ac:dyDescent="0.25">
      <c r="A3943" t="s">
        <v>8060</v>
      </c>
      <c r="B3943" s="1">
        <v>45610</v>
      </c>
      <c r="C3943" t="s">
        <v>7097</v>
      </c>
      <c r="D3943" t="s">
        <v>7098</v>
      </c>
      <c r="E3943">
        <v>52</v>
      </c>
      <c r="F3943" t="s">
        <v>111</v>
      </c>
      <c r="G3943" t="s">
        <v>119</v>
      </c>
      <c r="H3943" t="s">
        <v>120</v>
      </c>
      <c r="I3943" t="s">
        <v>62</v>
      </c>
      <c r="J3943" t="s">
        <v>121</v>
      </c>
      <c r="K3943">
        <v>1</v>
      </c>
      <c r="L3943" s="2">
        <v>4800</v>
      </c>
      <c r="M3943">
        <v>30</v>
      </c>
      <c r="N3943" s="2">
        <v>4800</v>
      </c>
      <c r="O3943" s="2">
        <v>1440</v>
      </c>
      <c r="P3943" s="2">
        <v>3360</v>
      </c>
      <c r="Q3943" s="2">
        <v>2709.4</v>
      </c>
      <c r="R3943" s="2">
        <v>650.6</v>
      </c>
      <c r="S3943" t="s">
        <v>64</v>
      </c>
      <c r="T3943" t="s">
        <v>578</v>
      </c>
      <c r="U3943" t="s">
        <v>579</v>
      </c>
      <c r="V3943" t="s">
        <v>39</v>
      </c>
      <c r="W3943" t="s">
        <v>92</v>
      </c>
      <c r="X3943" t="s">
        <v>41</v>
      </c>
      <c r="Y3943" t="s">
        <v>56</v>
      </c>
      <c r="Z3943" t="s">
        <v>43</v>
      </c>
      <c r="AA3943" t="s">
        <v>44</v>
      </c>
      <c r="AB3943" t="s">
        <v>44</v>
      </c>
    </row>
    <row r="3944" spans="1:28" x14ac:dyDescent="0.25">
      <c r="A3944" t="s">
        <v>8061</v>
      </c>
      <c r="B3944" s="1">
        <v>45610</v>
      </c>
      <c r="C3944" t="s">
        <v>2988</v>
      </c>
      <c r="D3944" t="s">
        <v>2989</v>
      </c>
      <c r="E3944">
        <v>39</v>
      </c>
      <c r="F3944" t="s">
        <v>31</v>
      </c>
      <c r="G3944" t="s">
        <v>32</v>
      </c>
      <c r="H3944" t="s">
        <v>33</v>
      </c>
      <c r="I3944" t="s">
        <v>34</v>
      </c>
      <c r="J3944" t="s">
        <v>35</v>
      </c>
      <c r="K3944">
        <v>2</v>
      </c>
      <c r="L3944" s="2">
        <v>55000</v>
      </c>
      <c r="M3944">
        <v>15</v>
      </c>
      <c r="N3944" s="2">
        <v>110000</v>
      </c>
      <c r="O3944" s="2">
        <v>16500</v>
      </c>
      <c r="P3944" s="2">
        <v>93500</v>
      </c>
      <c r="Q3944" s="2">
        <v>52181.77</v>
      </c>
      <c r="R3944" s="2">
        <v>41318.230000000003</v>
      </c>
      <c r="S3944" t="s">
        <v>53</v>
      </c>
      <c r="T3944" t="s">
        <v>163</v>
      </c>
      <c r="U3944" t="s">
        <v>164</v>
      </c>
      <c r="V3944" t="s">
        <v>39</v>
      </c>
      <c r="W3944" t="s">
        <v>83</v>
      </c>
      <c r="X3944" t="s">
        <v>97</v>
      </c>
      <c r="Y3944" t="s">
        <v>84</v>
      </c>
      <c r="Z3944" t="s">
        <v>43</v>
      </c>
      <c r="AA3944" t="s">
        <v>44</v>
      </c>
      <c r="AB3944" t="s">
        <v>44</v>
      </c>
    </row>
    <row r="3945" spans="1:28" x14ac:dyDescent="0.25">
      <c r="A3945" t="s">
        <v>8062</v>
      </c>
      <c r="B3945" s="1">
        <v>45610</v>
      </c>
      <c r="C3945" t="s">
        <v>4821</v>
      </c>
      <c r="D3945" t="s">
        <v>4822</v>
      </c>
      <c r="E3945">
        <v>52</v>
      </c>
      <c r="F3945" t="s">
        <v>31</v>
      </c>
      <c r="G3945" t="s">
        <v>148</v>
      </c>
      <c r="H3945" t="s">
        <v>149</v>
      </c>
      <c r="I3945" t="s">
        <v>74</v>
      </c>
      <c r="J3945" t="s">
        <v>130</v>
      </c>
      <c r="K3945">
        <v>1</v>
      </c>
      <c r="L3945" s="2">
        <v>3500</v>
      </c>
      <c r="M3945">
        <v>5</v>
      </c>
      <c r="N3945" s="2">
        <v>3500</v>
      </c>
      <c r="O3945" s="2">
        <v>175</v>
      </c>
      <c r="P3945" s="2">
        <v>3325</v>
      </c>
      <c r="Q3945" s="2">
        <v>2070.31</v>
      </c>
      <c r="R3945" s="2">
        <v>1254.69</v>
      </c>
      <c r="S3945" t="s">
        <v>64</v>
      </c>
      <c r="T3945" t="s">
        <v>65</v>
      </c>
      <c r="U3945" t="s">
        <v>65</v>
      </c>
      <c r="V3945" t="s">
        <v>39</v>
      </c>
      <c r="W3945" t="s">
        <v>124</v>
      </c>
      <c r="X3945" t="s">
        <v>97</v>
      </c>
      <c r="Y3945" t="s">
        <v>56</v>
      </c>
      <c r="Z3945" t="s">
        <v>43</v>
      </c>
      <c r="AA3945" t="s">
        <v>44</v>
      </c>
      <c r="AB3945" t="s">
        <v>44</v>
      </c>
    </row>
    <row r="3946" spans="1:28" x14ac:dyDescent="0.25">
      <c r="A3946" t="s">
        <v>8063</v>
      </c>
      <c r="B3946" s="1">
        <v>45610</v>
      </c>
      <c r="C3946" t="s">
        <v>1410</v>
      </c>
      <c r="D3946" t="s">
        <v>1411</v>
      </c>
      <c r="E3946">
        <v>48</v>
      </c>
      <c r="F3946" t="s">
        <v>48</v>
      </c>
      <c r="G3946" t="s">
        <v>318</v>
      </c>
      <c r="H3946" t="s">
        <v>319</v>
      </c>
      <c r="I3946" t="s">
        <v>34</v>
      </c>
      <c r="J3946" t="s">
        <v>190</v>
      </c>
      <c r="K3946">
        <v>2</v>
      </c>
      <c r="L3946" s="2">
        <v>2500</v>
      </c>
      <c r="M3946">
        <v>0</v>
      </c>
      <c r="N3946" s="2">
        <v>5000</v>
      </c>
      <c r="O3946" s="2">
        <v>0</v>
      </c>
      <c r="P3946" s="2">
        <v>5000</v>
      </c>
      <c r="Q3946" s="2">
        <v>2801.62</v>
      </c>
      <c r="R3946" s="2">
        <v>2198.38</v>
      </c>
      <c r="S3946" t="s">
        <v>64</v>
      </c>
      <c r="T3946" t="s">
        <v>163</v>
      </c>
      <c r="U3946" t="s">
        <v>164</v>
      </c>
      <c r="V3946" t="s">
        <v>39</v>
      </c>
      <c r="W3946" t="s">
        <v>124</v>
      </c>
      <c r="X3946" t="s">
        <v>67</v>
      </c>
      <c r="Y3946" t="s">
        <v>42</v>
      </c>
      <c r="Z3946" t="s">
        <v>107</v>
      </c>
      <c r="AA3946" t="s">
        <v>68</v>
      </c>
      <c r="AB3946" t="s">
        <v>44</v>
      </c>
    </row>
    <row r="3947" spans="1:28" x14ac:dyDescent="0.25">
      <c r="A3947" t="s">
        <v>8064</v>
      </c>
      <c r="B3947" s="1">
        <v>45610</v>
      </c>
      <c r="C3947" t="s">
        <v>7011</v>
      </c>
      <c r="D3947" t="s">
        <v>7012</v>
      </c>
      <c r="E3947">
        <v>51</v>
      </c>
      <c r="F3947" t="s">
        <v>111</v>
      </c>
      <c r="G3947" t="s">
        <v>344</v>
      </c>
      <c r="H3947" t="s">
        <v>345</v>
      </c>
      <c r="I3947" t="s">
        <v>34</v>
      </c>
      <c r="J3947" t="s">
        <v>121</v>
      </c>
      <c r="K3947">
        <v>3</v>
      </c>
      <c r="L3947" s="2">
        <v>1600</v>
      </c>
      <c r="M3947">
        <v>0</v>
      </c>
      <c r="N3947" s="2">
        <v>4800</v>
      </c>
      <c r="O3947" s="2">
        <v>0</v>
      </c>
      <c r="P3947" s="2">
        <v>4800</v>
      </c>
      <c r="Q3947" s="2">
        <v>2682.62</v>
      </c>
      <c r="R3947" s="2">
        <v>2117.38</v>
      </c>
      <c r="S3947" t="s">
        <v>53</v>
      </c>
      <c r="T3947" t="s">
        <v>275</v>
      </c>
      <c r="U3947" t="s">
        <v>123</v>
      </c>
      <c r="V3947" t="s">
        <v>39</v>
      </c>
      <c r="W3947" t="s">
        <v>92</v>
      </c>
      <c r="X3947" t="s">
        <v>67</v>
      </c>
      <c r="Y3947" t="s">
        <v>56</v>
      </c>
      <c r="Z3947" t="s">
        <v>43</v>
      </c>
      <c r="AA3947" t="s">
        <v>44</v>
      </c>
      <c r="AB3947" t="s">
        <v>44</v>
      </c>
    </row>
    <row r="3948" spans="1:28" x14ac:dyDescent="0.25">
      <c r="A3948" t="s">
        <v>8065</v>
      </c>
      <c r="B3948" s="1">
        <v>45611</v>
      </c>
      <c r="C3948" t="s">
        <v>8066</v>
      </c>
      <c r="D3948" t="s">
        <v>8067</v>
      </c>
      <c r="E3948">
        <v>37</v>
      </c>
      <c r="F3948" t="s">
        <v>31</v>
      </c>
      <c r="G3948" t="s">
        <v>60</v>
      </c>
      <c r="H3948" t="s">
        <v>61</v>
      </c>
      <c r="I3948" t="s">
        <v>62</v>
      </c>
      <c r="J3948" t="s">
        <v>63</v>
      </c>
      <c r="K3948">
        <v>1</v>
      </c>
      <c r="L3948" s="2">
        <v>3500</v>
      </c>
      <c r="M3948">
        <v>15</v>
      </c>
      <c r="N3948" s="2">
        <v>3500</v>
      </c>
      <c r="O3948" s="2">
        <v>525</v>
      </c>
      <c r="P3948" s="2">
        <v>2975</v>
      </c>
      <c r="Q3948" s="2">
        <v>1663.02</v>
      </c>
      <c r="R3948" s="2">
        <v>1311.98</v>
      </c>
      <c r="S3948" t="s">
        <v>36</v>
      </c>
      <c r="T3948" t="s">
        <v>54</v>
      </c>
      <c r="U3948" t="s">
        <v>55</v>
      </c>
      <c r="V3948" t="s">
        <v>39</v>
      </c>
      <c r="W3948" t="s">
        <v>83</v>
      </c>
      <c r="X3948" t="s">
        <v>97</v>
      </c>
      <c r="Y3948" t="s">
        <v>42</v>
      </c>
      <c r="Z3948" t="s">
        <v>43</v>
      </c>
      <c r="AA3948" t="s">
        <v>44</v>
      </c>
      <c r="AB3948" t="s">
        <v>44</v>
      </c>
    </row>
    <row r="3949" spans="1:28" x14ac:dyDescent="0.25">
      <c r="A3949" t="s">
        <v>8068</v>
      </c>
      <c r="B3949" s="1">
        <v>45611</v>
      </c>
      <c r="C3949" t="s">
        <v>7011</v>
      </c>
      <c r="D3949" t="s">
        <v>7012</v>
      </c>
      <c r="E3949">
        <v>24</v>
      </c>
      <c r="F3949" t="s">
        <v>48</v>
      </c>
      <c r="G3949" t="s">
        <v>197</v>
      </c>
      <c r="H3949" t="s">
        <v>198</v>
      </c>
      <c r="I3949" t="s">
        <v>74</v>
      </c>
      <c r="J3949" t="s">
        <v>75</v>
      </c>
      <c r="K3949">
        <v>4</v>
      </c>
      <c r="L3949" s="2">
        <v>2600</v>
      </c>
      <c r="M3949">
        <v>15</v>
      </c>
      <c r="N3949" s="2">
        <v>10400</v>
      </c>
      <c r="O3949" s="2">
        <v>1560</v>
      </c>
      <c r="P3949" s="2">
        <v>8840</v>
      </c>
      <c r="Q3949" s="2">
        <v>6820.52</v>
      </c>
      <c r="R3949" s="2">
        <v>2019.48</v>
      </c>
      <c r="S3949" t="s">
        <v>36</v>
      </c>
      <c r="T3949" t="s">
        <v>76</v>
      </c>
      <c r="U3949" t="s">
        <v>77</v>
      </c>
      <c r="V3949" t="s">
        <v>39</v>
      </c>
      <c r="W3949" t="s">
        <v>83</v>
      </c>
      <c r="X3949" t="s">
        <v>67</v>
      </c>
      <c r="Y3949" t="s">
        <v>56</v>
      </c>
      <c r="Z3949" t="s">
        <v>43</v>
      </c>
      <c r="AA3949" t="s">
        <v>44</v>
      </c>
      <c r="AB3949" t="s">
        <v>44</v>
      </c>
    </row>
    <row r="3950" spans="1:28" x14ac:dyDescent="0.25">
      <c r="A3950" t="s">
        <v>8069</v>
      </c>
      <c r="B3950" s="1">
        <v>45611</v>
      </c>
      <c r="C3950" t="s">
        <v>8070</v>
      </c>
      <c r="D3950" t="s">
        <v>8071</v>
      </c>
      <c r="E3950">
        <v>48</v>
      </c>
      <c r="F3950" t="s">
        <v>48</v>
      </c>
      <c r="G3950" t="s">
        <v>280</v>
      </c>
      <c r="H3950" t="s">
        <v>281</v>
      </c>
      <c r="I3950" t="s">
        <v>62</v>
      </c>
      <c r="J3950" t="s">
        <v>190</v>
      </c>
      <c r="K3950">
        <v>1</v>
      </c>
      <c r="L3950" s="2">
        <v>700</v>
      </c>
      <c r="M3950">
        <v>5</v>
      </c>
      <c r="N3950" s="2">
        <v>700</v>
      </c>
      <c r="O3950" s="2">
        <v>35</v>
      </c>
      <c r="P3950" s="2">
        <v>665</v>
      </c>
      <c r="Q3950" s="2">
        <v>544.41999999999996</v>
      </c>
      <c r="R3950" s="2">
        <v>120.58</v>
      </c>
      <c r="S3950" t="s">
        <v>36</v>
      </c>
      <c r="T3950" t="s">
        <v>136</v>
      </c>
      <c r="U3950" t="s">
        <v>38</v>
      </c>
      <c r="V3950" t="s">
        <v>39</v>
      </c>
      <c r="W3950" t="s">
        <v>83</v>
      </c>
      <c r="X3950" t="s">
        <v>67</v>
      </c>
      <c r="Y3950" t="s">
        <v>56</v>
      </c>
      <c r="Z3950" t="s">
        <v>107</v>
      </c>
      <c r="AA3950" t="s">
        <v>44</v>
      </c>
      <c r="AB3950" t="s">
        <v>44</v>
      </c>
    </row>
    <row r="3951" spans="1:28" x14ac:dyDescent="0.25">
      <c r="A3951" t="s">
        <v>8072</v>
      </c>
      <c r="B3951" s="1">
        <v>45611</v>
      </c>
      <c r="C3951" t="s">
        <v>4454</v>
      </c>
      <c r="D3951" t="s">
        <v>4455</v>
      </c>
      <c r="E3951">
        <v>23</v>
      </c>
      <c r="F3951" t="s">
        <v>31</v>
      </c>
      <c r="G3951" t="s">
        <v>352</v>
      </c>
      <c r="H3951" t="s">
        <v>353</v>
      </c>
      <c r="I3951" t="s">
        <v>103</v>
      </c>
      <c r="J3951" t="s">
        <v>104</v>
      </c>
      <c r="K3951">
        <v>4</v>
      </c>
      <c r="L3951" s="2">
        <v>850</v>
      </c>
      <c r="M3951">
        <v>10</v>
      </c>
      <c r="N3951" s="2">
        <v>3400</v>
      </c>
      <c r="O3951" s="2">
        <v>340</v>
      </c>
      <c r="P3951" s="2">
        <v>3060</v>
      </c>
      <c r="Q3951" s="2">
        <v>1770.41</v>
      </c>
      <c r="R3951" s="2">
        <v>1289.5899999999999</v>
      </c>
      <c r="S3951" t="s">
        <v>64</v>
      </c>
      <c r="T3951" t="s">
        <v>275</v>
      </c>
      <c r="U3951" t="s">
        <v>123</v>
      </c>
      <c r="V3951" t="s">
        <v>39</v>
      </c>
      <c r="W3951" t="s">
        <v>83</v>
      </c>
      <c r="X3951" t="s">
        <v>97</v>
      </c>
      <c r="Y3951" t="s">
        <v>56</v>
      </c>
      <c r="Z3951" t="s">
        <v>144</v>
      </c>
      <c r="AA3951" t="s">
        <v>44</v>
      </c>
      <c r="AB3951" t="s">
        <v>44</v>
      </c>
    </row>
    <row r="3952" spans="1:28" x14ac:dyDescent="0.25">
      <c r="A3952" t="s">
        <v>8073</v>
      </c>
      <c r="B3952" s="1">
        <v>45611</v>
      </c>
      <c r="C3952" t="s">
        <v>2014</v>
      </c>
      <c r="D3952" t="s">
        <v>2015</v>
      </c>
      <c r="E3952">
        <v>44</v>
      </c>
      <c r="F3952" t="s">
        <v>111</v>
      </c>
      <c r="G3952" t="s">
        <v>243</v>
      </c>
      <c r="H3952" t="s">
        <v>244</v>
      </c>
      <c r="I3952" t="s">
        <v>103</v>
      </c>
      <c r="J3952" t="s">
        <v>104</v>
      </c>
      <c r="K3952">
        <v>1</v>
      </c>
      <c r="L3952" s="2">
        <v>450</v>
      </c>
      <c r="M3952">
        <v>5</v>
      </c>
      <c r="N3952" s="2">
        <v>450</v>
      </c>
      <c r="O3952" s="2">
        <v>22.5</v>
      </c>
      <c r="P3952" s="2">
        <v>427.5</v>
      </c>
      <c r="Q3952" s="2">
        <v>342.98</v>
      </c>
      <c r="R3952" s="2">
        <v>84.52</v>
      </c>
      <c r="S3952" t="s">
        <v>53</v>
      </c>
      <c r="T3952" t="s">
        <v>96</v>
      </c>
      <c r="U3952" t="s">
        <v>96</v>
      </c>
      <c r="V3952" t="s">
        <v>39</v>
      </c>
      <c r="W3952" t="s">
        <v>137</v>
      </c>
      <c r="X3952" t="s">
        <v>97</v>
      </c>
      <c r="Y3952" t="s">
        <v>56</v>
      </c>
      <c r="Z3952" t="s">
        <v>43</v>
      </c>
      <c r="AA3952" t="s">
        <v>44</v>
      </c>
      <c r="AB3952" t="s">
        <v>44</v>
      </c>
    </row>
    <row r="3953" spans="1:28" x14ac:dyDescent="0.25">
      <c r="A3953" t="s">
        <v>8074</v>
      </c>
      <c r="B3953" s="1">
        <v>45611</v>
      </c>
      <c r="C3953" t="s">
        <v>8075</v>
      </c>
      <c r="D3953" t="s">
        <v>8076</v>
      </c>
      <c r="E3953">
        <v>40</v>
      </c>
      <c r="F3953" t="s">
        <v>31</v>
      </c>
      <c r="G3953" t="s">
        <v>101</v>
      </c>
      <c r="H3953" t="s">
        <v>102</v>
      </c>
      <c r="I3953" t="s">
        <v>103</v>
      </c>
      <c r="J3953" t="s">
        <v>104</v>
      </c>
      <c r="K3953">
        <v>1</v>
      </c>
      <c r="L3953" s="2">
        <v>1800</v>
      </c>
      <c r="M3953">
        <v>10</v>
      </c>
      <c r="N3953" s="2">
        <v>1800</v>
      </c>
      <c r="O3953" s="2">
        <v>180</v>
      </c>
      <c r="P3953" s="2">
        <v>1620</v>
      </c>
      <c r="Q3953" s="2">
        <v>1219.1400000000001</v>
      </c>
      <c r="R3953" s="2">
        <v>400.86</v>
      </c>
      <c r="S3953" t="s">
        <v>53</v>
      </c>
      <c r="T3953" t="s">
        <v>65</v>
      </c>
      <c r="U3953" t="s">
        <v>65</v>
      </c>
      <c r="V3953" t="s">
        <v>39</v>
      </c>
      <c r="W3953" t="s">
        <v>92</v>
      </c>
      <c r="X3953" t="s">
        <v>97</v>
      </c>
      <c r="Y3953" t="s">
        <v>56</v>
      </c>
      <c r="Z3953" t="s">
        <v>43</v>
      </c>
      <c r="AA3953" t="s">
        <v>44</v>
      </c>
      <c r="AB3953" t="s">
        <v>68</v>
      </c>
    </row>
    <row r="3954" spans="1:28" x14ac:dyDescent="0.25">
      <c r="A3954" t="s">
        <v>8077</v>
      </c>
      <c r="B3954" s="1">
        <v>45611</v>
      </c>
      <c r="C3954" t="s">
        <v>4748</v>
      </c>
      <c r="D3954" t="s">
        <v>4749</v>
      </c>
      <c r="E3954">
        <v>50</v>
      </c>
      <c r="F3954" t="s">
        <v>48</v>
      </c>
      <c r="G3954" t="s">
        <v>243</v>
      </c>
      <c r="H3954" t="s">
        <v>244</v>
      </c>
      <c r="I3954" t="s">
        <v>103</v>
      </c>
      <c r="J3954" t="s">
        <v>104</v>
      </c>
      <c r="K3954">
        <v>2</v>
      </c>
      <c r="L3954" s="2">
        <v>450</v>
      </c>
      <c r="M3954">
        <v>5</v>
      </c>
      <c r="N3954" s="2">
        <v>900</v>
      </c>
      <c r="O3954" s="2">
        <v>45</v>
      </c>
      <c r="P3954" s="2">
        <v>855</v>
      </c>
      <c r="Q3954" s="2">
        <v>661.89</v>
      </c>
      <c r="R3954" s="2">
        <v>193.11</v>
      </c>
      <c r="S3954" t="s">
        <v>53</v>
      </c>
      <c r="T3954" t="s">
        <v>263</v>
      </c>
      <c r="U3954" t="s">
        <v>91</v>
      </c>
      <c r="V3954" t="s">
        <v>39</v>
      </c>
      <c r="W3954" t="s">
        <v>66</v>
      </c>
      <c r="X3954" t="s">
        <v>97</v>
      </c>
      <c r="Y3954" t="s">
        <v>56</v>
      </c>
      <c r="Z3954" t="s">
        <v>107</v>
      </c>
      <c r="AA3954" t="s">
        <v>44</v>
      </c>
      <c r="AB3954" t="s">
        <v>44</v>
      </c>
    </row>
    <row r="3955" spans="1:28" x14ac:dyDescent="0.25">
      <c r="A3955" t="s">
        <v>8078</v>
      </c>
      <c r="B3955" s="1">
        <v>45611</v>
      </c>
      <c r="C3955" t="s">
        <v>3516</v>
      </c>
      <c r="D3955" t="s">
        <v>3517</v>
      </c>
      <c r="E3955">
        <v>57</v>
      </c>
      <c r="F3955" t="s">
        <v>48</v>
      </c>
      <c r="G3955" t="s">
        <v>212</v>
      </c>
      <c r="H3955" t="s">
        <v>213</v>
      </c>
      <c r="I3955" t="s">
        <v>51</v>
      </c>
      <c r="J3955" t="s">
        <v>52</v>
      </c>
      <c r="K3955">
        <v>2</v>
      </c>
      <c r="L3955" s="2">
        <v>400</v>
      </c>
      <c r="M3955">
        <v>10</v>
      </c>
      <c r="N3955" s="2">
        <v>800</v>
      </c>
      <c r="O3955" s="2">
        <v>80</v>
      </c>
      <c r="P3955" s="2">
        <v>720</v>
      </c>
      <c r="Q3955" s="2">
        <v>455.67</v>
      </c>
      <c r="R3955" s="2">
        <v>264.33</v>
      </c>
      <c r="S3955" t="s">
        <v>64</v>
      </c>
      <c r="T3955" t="s">
        <v>90</v>
      </c>
      <c r="U3955" t="s">
        <v>91</v>
      </c>
      <c r="V3955" t="s">
        <v>39</v>
      </c>
      <c r="W3955" t="s">
        <v>66</v>
      </c>
      <c r="X3955" t="s">
        <v>41</v>
      </c>
      <c r="Y3955" t="s">
        <v>56</v>
      </c>
      <c r="Z3955" t="s">
        <v>43</v>
      </c>
      <c r="AA3955" t="s">
        <v>44</v>
      </c>
      <c r="AB3955" t="s">
        <v>44</v>
      </c>
    </row>
    <row r="3956" spans="1:28" x14ac:dyDescent="0.25">
      <c r="A3956" t="s">
        <v>8079</v>
      </c>
      <c r="B3956" s="1">
        <v>45611</v>
      </c>
      <c r="C3956" t="s">
        <v>6738</v>
      </c>
      <c r="D3956" t="s">
        <v>6739</v>
      </c>
      <c r="E3956">
        <v>47</v>
      </c>
      <c r="F3956" t="s">
        <v>48</v>
      </c>
      <c r="G3956" t="s">
        <v>227</v>
      </c>
      <c r="H3956" t="s">
        <v>228</v>
      </c>
      <c r="I3956" t="s">
        <v>74</v>
      </c>
      <c r="J3956" t="s">
        <v>75</v>
      </c>
      <c r="K3956">
        <v>2</v>
      </c>
      <c r="L3956" s="2">
        <v>1400</v>
      </c>
      <c r="M3956">
        <v>5</v>
      </c>
      <c r="N3956" s="2">
        <v>2800</v>
      </c>
      <c r="O3956" s="2">
        <v>140</v>
      </c>
      <c r="P3956" s="2">
        <v>2660</v>
      </c>
      <c r="Q3956" s="2">
        <v>1606.28</v>
      </c>
      <c r="R3956" s="2">
        <v>1053.72</v>
      </c>
      <c r="S3956" t="s">
        <v>36</v>
      </c>
      <c r="T3956" t="s">
        <v>96</v>
      </c>
      <c r="U3956" t="s">
        <v>96</v>
      </c>
      <c r="V3956" t="s">
        <v>39</v>
      </c>
      <c r="W3956" t="s">
        <v>83</v>
      </c>
      <c r="X3956" t="s">
        <v>97</v>
      </c>
      <c r="Y3956" t="s">
        <v>42</v>
      </c>
      <c r="Z3956" t="s">
        <v>43</v>
      </c>
      <c r="AA3956" t="s">
        <v>44</v>
      </c>
      <c r="AB3956" t="s">
        <v>44</v>
      </c>
    </row>
    <row r="3957" spans="1:28" x14ac:dyDescent="0.25">
      <c r="A3957" t="s">
        <v>8080</v>
      </c>
      <c r="B3957" s="1">
        <v>45611</v>
      </c>
      <c r="C3957" t="s">
        <v>2299</v>
      </c>
      <c r="D3957" t="s">
        <v>2300</v>
      </c>
      <c r="E3957">
        <v>44</v>
      </c>
      <c r="F3957" t="s">
        <v>31</v>
      </c>
      <c r="G3957" t="s">
        <v>227</v>
      </c>
      <c r="H3957" t="s">
        <v>228</v>
      </c>
      <c r="I3957" t="s">
        <v>74</v>
      </c>
      <c r="J3957" t="s">
        <v>75</v>
      </c>
      <c r="K3957">
        <v>1</v>
      </c>
      <c r="L3957" s="2">
        <v>1400</v>
      </c>
      <c r="M3957">
        <v>5</v>
      </c>
      <c r="N3957" s="2">
        <v>1400</v>
      </c>
      <c r="O3957" s="2">
        <v>70</v>
      </c>
      <c r="P3957" s="2">
        <v>1330</v>
      </c>
      <c r="Q3957" s="2">
        <v>766.06</v>
      </c>
      <c r="R3957" s="2">
        <v>563.94000000000005</v>
      </c>
      <c r="S3957" t="s">
        <v>53</v>
      </c>
      <c r="T3957" t="s">
        <v>178</v>
      </c>
      <c r="U3957" t="s">
        <v>154</v>
      </c>
      <c r="V3957" t="s">
        <v>39</v>
      </c>
      <c r="W3957" t="s">
        <v>124</v>
      </c>
      <c r="X3957" t="s">
        <v>41</v>
      </c>
      <c r="Y3957" t="s">
        <v>56</v>
      </c>
      <c r="Z3957" t="s">
        <v>43</v>
      </c>
      <c r="AA3957" t="s">
        <v>44</v>
      </c>
      <c r="AB3957" t="s">
        <v>44</v>
      </c>
    </row>
    <row r="3958" spans="1:28" x14ac:dyDescent="0.25">
      <c r="A3958" t="s">
        <v>8081</v>
      </c>
      <c r="B3958" s="1">
        <v>45611</v>
      </c>
      <c r="C3958" t="s">
        <v>7918</v>
      </c>
      <c r="D3958" t="s">
        <v>7919</v>
      </c>
      <c r="E3958">
        <v>27</v>
      </c>
      <c r="F3958" t="s">
        <v>31</v>
      </c>
      <c r="G3958" t="s">
        <v>141</v>
      </c>
      <c r="H3958" t="s">
        <v>142</v>
      </c>
      <c r="I3958" t="s">
        <v>74</v>
      </c>
      <c r="J3958" t="s">
        <v>143</v>
      </c>
      <c r="K3958">
        <v>1</v>
      </c>
      <c r="L3958" s="2">
        <v>900</v>
      </c>
      <c r="M3958">
        <v>10</v>
      </c>
      <c r="N3958" s="2">
        <v>900</v>
      </c>
      <c r="O3958" s="2">
        <v>90</v>
      </c>
      <c r="P3958" s="2">
        <v>810</v>
      </c>
      <c r="Q3958" s="2">
        <v>643.37</v>
      </c>
      <c r="R3958" s="2">
        <v>166.63</v>
      </c>
      <c r="S3958" t="s">
        <v>53</v>
      </c>
      <c r="T3958" t="s">
        <v>398</v>
      </c>
      <c r="U3958" t="s">
        <v>399</v>
      </c>
      <c r="V3958" t="s">
        <v>39</v>
      </c>
      <c r="W3958" t="s">
        <v>66</v>
      </c>
      <c r="X3958" t="s">
        <v>67</v>
      </c>
      <c r="Y3958" t="s">
        <v>56</v>
      </c>
      <c r="Z3958" t="s">
        <v>43</v>
      </c>
      <c r="AA3958" t="s">
        <v>44</v>
      </c>
      <c r="AB3958" t="s">
        <v>44</v>
      </c>
    </row>
    <row r="3959" spans="1:28" x14ac:dyDescent="0.25">
      <c r="A3959" t="s">
        <v>8082</v>
      </c>
      <c r="B3959" s="1">
        <v>45611</v>
      </c>
      <c r="C3959" t="s">
        <v>5688</v>
      </c>
      <c r="D3959" t="s">
        <v>5689</v>
      </c>
      <c r="E3959">
        <v>25</v>
      </c>
      <c r="F3959" t="s">
        <v>31</v>
      </c>
      <c r="G3959" t="s">
        <v>134</v>
      </c>
      <c r="H3959" t="s">
        <v>135</v>
      </c>
      <c r="I3959" t="s">
        <v>62</v>
      </c>
      <c r="J3959" t="s">
        <v>130</v>
      </c>
      <c r="K3959">
        <v>1</v>
      </c>
      <c r="L3959" s="2">
        <v>8500</v>
      </c>
      <c r="M3959">
        <v>15</v>
      </c>
      <c r="N3959" s="2">
        <v>8500</v>
      </c>
      <c r="O3959" s="2">
        <v>1275</v>
      </c>
      <c r="P3959" s="2">
        <v>7225</v>
      </c>
      <c r="Q3959" s="2">
        <v>5106.45</v>
      </c>
      <c r="R3959" s="2">
        <v>2118.5500000000002</v>
      </c>
      <c r="S3959" t="s">
        <v>36</v>
      </c>
      <c r="T3959" t="s">
        <v>407</v>
      </c>
      <c r="U3959" t="s">
        <v>408</v>
      </c>
      <c r="V3959" t="s">
        <v>39</v>
      </c>
      <c r="W3959" t="s">
        <v>124</v>
      </c>
      <c r="X3959" t="s">
        <v>97</v>
      </c>
      <c r="Y3959" t="s">
        <v>56</v>
      </c>
      <c r="Z3959" t="s">
        <v>43</v>
      </c>
      <c r="AA3959" t="s">
        <v>44</v>
      </c>
      <c r="AB3959" t="s">
        <v>44</v>
      </c>
    </row>
    <row r="3960" spans="1:28" x14ac:dyDescent="0.25">
      <c r="A3960" t="s">
        <v>8083</v>
      </c>
      <c r="B3960" s="1">
        <v>45611</v>
      </c>
      <c r="C3960" t="s">
        <v>8084</v>
      </c>
      <c r="D3960" t="s">
        <v>8085</v>
      </c>
      <c r="E3960">
        <v>45</v>
      </c>
      <c r="F3960" t="s">
        <v>48</v>
      </c>
      <c r="G3960" t="s">
        <v>134</v>
      </c>
      <c r="H3960" t="s">
        <v>135</v>
      </c>
      <c r="I3960" t="s">
        <v>62</v>
      </c>
      <c r="J3960" t="s">
        <v>130</v>
      </c>
      <c r="K3960">
        <v>2</v>
      </c>
      <c r="L3960" s="2">
        <v>8500</v>
      </c>
      <c r="M3960">
        <v>10</v>
      </c>
      <c r="N3960" s="2">
        <v>17000</v>
      </c>
      <c r="O3960" s="2">
        <v>1700</v>
      </c>
      <c r="P3960" s="2">
        <v>15300</v>
      </c>
      <c r="Q3960" s="2">
        <v>12535.36</v>
      </c>
      <c r="R3960" s="2">
        <v>2764.64</v>
      </c>
      <c r="S3960" t="s">
        <v>53</v>
      </c>
      <c r="T3960" t="s">
        <v>37</v>
      </c>
      <c r="U3960" t="s">
        <v>38</v>
      </c>
      <c r="V3960" t="s">
        <v>39</v>
      </c>
      <c r="W3960" t="s">
        <v>137</v>
      </c>
      <c r="X3960" t="s">
        <v>67</v>
      </c>
      <c r="Y3960" t="s">
        <v>42</v>
      </c>
      <c r="Z3960" t="s">
        <v>43</v>
      </c>
      <c r="AA3960" t="s">
        <v>68</v>
      </c>
      <c r="AB3960" t="s">
        <v>44</v>
      </c>
    </row>
    <row r="3961" spans="1:28" x14ac:dyDescent="0.25">
      <c r="A3961" t="s">
        <v>8086</v>
      </c>
      <c r="B3961" s="1">
        <v>45611</v>
      </c>
      <c r="C3961" t="s">
        <v>4887</v>
      </c>
      <c r="D3961" t="s">
        <v>4888</v>
      </c>
      <c r="E3961">
        <v>52</v>
      </c>
      <c r="F3961" t="s">
        <v>48</v>
      </c>
      <c r="G3961" t="s">
        <v>243</v>
      </c>
      <c r="H3961" t="s">
        <v>244</v>
      </c>
      <c r="I3961" t="s">
        <v>103</v>
      </c>
      <c r="J3961" t="s">
        <v>104</v>
      </c>
      <c r="K3961">
        <v>2</v>
      </c>
      <c r="L3961" s="2">
        <v>450</v>
      </c>
      <c r="M3961">
        <v>10</v>
      </c>
      <c r="N3961" s="2">
        <v>900</v>
      </c>
      <c r="O3961" s="2">
        <v>90</v>
      </c>
      <c r="P3961" s="2">
        <v>810</v>
      </c>
      <c r="Q3961" s="2">
        <v>518.85</v>
      </c>
      <c r="R3961" s="2">
        <v>291.14999999999998</v>
      </c>
      <c r="S3961" t="s">
        <v>64</v>
      </c>
      <c r="T3961" t="s">
        <v>96</v>
      </c>
      <c r="U3961" t="s">
        <v>96</v>
      </c>
      <c r="V3961" t="s">
        <v>39</v>
      </c>
      <c r="W3961" t="s">
        <v>40</v>
      </c>
      <c r="X3961" t="s">
        <v>41</v>
      </c>
      <c r="Y3961" t="s">
        <v>56</v>
      </c>
      <c r="Z3961" t="s">
        <v>43</v>
      </c>
      <c r="AA3961" t="s">
        <v>44</v>
      </c>
      <c r="AB3961" t="s">
        <v>44</v>
      </c>
    </row>
    <row r="3962" spans="1:28" x14ac:dyDescent="0.25">
      <c r="A3962" t="s">
        <v>8087</v>
      </c>
      <c r="B3962" s="1">
        <v>45611</v>
      </c>
      <c r="C3962" t="s">
        <v>528</v>
      </c>
      <c r="D3962" t="s">
        <v>529</v>
      </c>
      <c r="E3962">
        <v>56</v>
      </c>
      <c r="F3962" t="s">
        <v>48</v>
      </c>
      <c r="G3962" t="s">
        <v>366</v>
      </c>
      <c r="H3962" t="s">
        <v>367</v>
      </c>
      <c r="I3962" t="s">
        <v>34</v>
      </c>
      <c r="J3962" t="s">
        <v>130</v>
      </c>
      <c r="K3962">
        <v>2</v>
      </c>
      <c r="L3962" s="2">
        <v>14500</v>
      </c>
      <c r="M3962">
        <v>15</v>
      </c>
      <c r="N3962" s="2">
        <v>29000</v>
      </c>
      <c r="O3962" s="2">
        <v>4350</v>
      </c>
      <c r="P3962" s="2">
        <v>24650</v>
      </c>
      <c r="Q3962" s="2">
        <v>15313.9</v>
      </c>
      <c r="R3962" s="2">
        <v>9336.1</v>
      </c>
      <c r="S3962" t="s">
        <v>53</v>
      </c>
      <c r="T3962" t="s">
        <v>54</v>
      </c>
      <c r="U3962" t="s">
        <v>55</v>
      </c>
      <c r="V3962" t="s">
        <v>39</v>
      </c>
      <c r="W3962" t="s">
        <v>40</v>
      </c>
      <c r="X3962" t="s">
        <v>41</v>
      </c>
      <c r="Y3962" t="s">
        <v>42</v>
      </c>
      <c r="Z3962" t="s">
        <v>43</v>
      </c>
      <c r="AA3962" t="s">
        <v>44</v>
      </c>
      <c r="AB3962" t="s">
        <v>68</v>
      </c>
    </row>
    <row r="3963" spans="1:28" x14ac:dyDescent="0.25">
      <c r="A3963" t="s">
        <v>8088</v>
      </c>
      <c r="B3963" s="1">
        <v>45612</v>
      </c>
      <c r="C3963" t="s">
        <v>2452</v>
      </c>
      <c r="D3963" t="s">
        <v>2453</v>
      </c>
      <c r="E3963">
        <v>22</v>
      </c>
      <c r="F3963" t="s">
        <v>48</v>
      </c>
      <c r="G3963" t="s">
        <v>128</v>
      </c>
      <c r="H3963" t="s">
        <v>129</v>
      </c>
      <c r="I3963" t="s">
        <v>74</v>
      </c>
      <c r="J3963" t="s">
        <v>130</v>
      </c>
      <c r="K3963">
        <v>3</v>
      </c>
      <c r="L3963" s="2">
        <v>1700</v>
      </c>
      <c r="M3963">
        <v>10</v>
      </c>
      <c r="N3963" s="2">
        <v>5100</v>
      </c>
      <c r="O3963" s="2">
        <v>510</v>
      </c>
      <c r="P3963" s="2">
        <v>4590</v>
      </c>
      <c r="Q3963" s="2">
        <v>2794.55</v>
      </c>
      <c r="R3963" s="2">
        <v>1795.45</v>
      </c>
      <c r="S3963" t="s">
        <v>53</v>
      </c>
      <c r="T3963" t="s">
        <v>163</v>
      </c>
      <c r="U3963" t="s">
        <v>164</v>
      </c>
      <c r="V3963" t="s">
        <v>39</v>
      </c>
      <c r="W3963" t="s">
        <v>40</v>
      </c>
      <c r="X3963" t="s">
        <v>41</v>
      </c>
      <c r="Y3963" t="s">
        <v>84</v>
      </c>
      <c r="Z3963" t="s">
        <v>43</v>
      </c>
      <c r="AA3963" t="s">
        <v>68</v>
      </c>
      <c r="AB3963" t="s">
        <v>44</v>
      </c>
    </row>
    <row r="3964" spans="1:28" x14ac:dyDescent="0.25">
      <c r="A3964" t="s">
        <v>8089</v>
      </c>
      <c r="B3964" s="1">
        <v>45612</v>
      </c>
      <c r="C3964" t="s">
        <v>5074</v>
      </c>
      <c r="D3964" t="s">
        <v>5075</v>
      </c>
      <c r="E3964">
        <v>31</v>
      </c>
      <c r="F3964" t="s">
        <v>48</v>
      </c>
      <c r="G3964" t="s">
        <v>49</v>
      </c>
      <c r="H3964" t="s">
        <v>50</v>
      </c>
      <c r="I3964" t="s">
        <v>51</v>
      </c>
      <c r="J3964" t="s">
        <v>52</v>
      </c>
      <c r="K3964">
        <v>2</v>
      </c>
      <c r="L3964" s="2">
        <v>500</v>
      </c>
      <c r="M3964">
        <v>0</v>
      </c>
      <c r="N3964" s="2">
        <v>1000</v>
      </c>
      <c r="O3964" s="2">
        <v>0</v>
      </c>
      <c r="P3964" s="2">
        <v>1000</v>
      </c>
      <c r="Q3964" s="2">
        <v>580.80999999999995</v>
      </c>
      <c r="R3964" s="2">
        <v>419.19</v>
      </c>
      <c r="S3964" t="s">
        <v>36</v>
      </c>
      <c r="T3964" t="s">
        <v>114</v>
      </c>
      <c r="U3964" t="s">
        <v>115</v>
      </c>
      <c r="V3964" t="s">
        <v>39</v>
      </c>
      <c r="W3964" t="s">
        <v>83</v>
      </c>
      <c r="X3964" t="s">
        <v>97</v>
      </c>
      <c r="Y3964" t="s">
        <v>56</v>
      </c>
      <c r="Z3964" t="s">
        <v>43</v>
      </c>
      <c r="AA3964" t="s">
        <v>44</v>
      </c>
      <c r="AB3964" t="s">
        <v>44</v>
      </c>
    </row>
    <row r="3965" spans="1:28" x14ac:dyDescent="0.25">
      <c r="A3965" t="s">
        <v>8090</v>
      </c>
      <c r="B3965" s="1">
        <v>45612</v>
      </c>
      <c r="C3965" t="s">
        <v>5986</v>
      </c>
      <c r="D3965" t="s">
        <v>5987</v>
      </c>
      <c r="E3965">
        <v>49</v>
      </c>
      <c r="F3965" t="s">
        <v>31</v>
      </c>
      <c r="G3965" t="s">
        <v>318</v>
      </c>
      <c r="H3965" t="s">
        <v>319</v>
      </c>
      <c r="I3965" t="s">
        <v>34</v>
      </c>
      <c r="J3965" t="s">
        <v>190</v>
      </c>
      <c r="K3965">
        <v>3</v>
      </c>
      <c r="L3965" s="2">
        <v>2500</v>
      </c>
      <c r="M3965">
        <v>30</v>
      </c>
      <c r="N3965" s="2">
        <v>7500</v>
      </c>
      <c r="O3965" s="2">
        <v>2250</v>
      </c>
      <c r="P3965" s="2">
        <v>5250</v>
      </c>
      <c r="Q3965" s="2">
        <v>4033.22</v>
      </c>
      <c r="R3965" s="2">
        <v>1216.78</v>
      </c>
      <c r="S3965" t="s">
        <v>53</v>
      </c>
      <c r="T3965" t="s">
        <v>96</v>
      </c>
      <c r="U3965" t="s">
        <v>96</v>
      </c>
      <c r="V3965" t="s">
        <v>39</v>
      </c>
      <c r="W3965" t="s">
        <v>83</v>
      </c>
      <c r="X3965" t="s">
        <v>41</v>
      </c>
      <c r="Y3965" t="s">
        <v>56</v>
      </c>
      <c r="Z3965" t="s">
        <v>43</v>
      </c>
      <c r="AA3965" t="s">
        <v>44</v>
      </c>
      <c r="AB3965" t="s">
        <v>44</v>
      </c>
    </row>
    <row r="3966" spans="1:28" x14ac:dyDescent="0.25">
      <c r="A3966" t="s">
        <v>8091</v>
      </c>
      <c r="B3966" s="1">
        <v>45612</v>
      </c>
      <c r="C3966" t="s">
        <v>8092</v>
      </c>
      <c r="D3966" t="s">
        <v>8093</v>
      </c>
      <c r="E3966">
        <v>55</v>
      </c>
      <c r="F3966" t="s">
        <v>48</v>
      </c>
      <c r="G3966" t="s">
        <v>112</v>
      </c>
      <c r="H3966" t="s">
        <v>113</v>
      </c>
      <c r="I3966" t="s">
        <v>103</v>
      </c>
      <c r="J3966" t="s">
        <v>104</v>
      </c>
      <c r="K3966">
        <v>4</v>
      </c>
      <c r="L3966" s="2">
        <v>650</v>
      </c>
      <c r="M3966">
        <v>10</v>
      </c>
      <c r="N3966" s="2">
        <v>2600</v>
      </c>
      <c r="O3966" s="2">
        <v>260</v>
      </c>
      <c r="P3966" s="2">
        <v>2340</v>
      </c>
      <c r="Q3966" s="2">
        <v>1727.99</v>
      </c>
      <c r="R3966" s="2">
        <v>612.01</v>
      </c>
      <c r="S3966" t="s">
        <v>36</v>
      </c>
      <c r="T3966" t="s">
        <v>407</v>
      </c>
      <c r="U3966" t="s">
        <v>408</v>
      </c>
      <c r="V3966" t="s">
        <v>39</v>
      </c>
      <c r="W3966" t="s">
        <v>66</v>
      </c>
      <c r="X3966" t="s">
        <v>97</v>
      </c>
      <c r="Y3966" t="s">
        <v>42</v>
      </c>
      <c r="Z3966" t="s">
        <v>43</v>
      </c>
      <c r="AA3966" t="s">
        <v>44</v>
      </c>
      <c r="AB3966" t="s">
        <v>68</v>
      </c>
    </row>
    <row r="3967" spans="1:28" x14ac:dyDescent="0.25">
      <c r="A3967" t="s">
        <v>8094</v>
      </c>
      <c r="B3967" s="1">
        <v>45612</v>
      </c>
      <c r="C3967" t="s">
        <v>5427</v>
      </c>
      <c r="D3967" t="s">
        <v>5428</v>
      </c>
      <c r="E3967">
        <v>27</v>
      </c>
      <c r="F3967" t="s">
        <v>31</v>
      </c>
      <c r="G3967" t="s">
        <v>148</v>
      </c>
      <c r="H3967" t="s">
        <v>149</v>
      </c>
      <c r="I3967" t="s">
        <v>74</v>
      </c>
      <c r="J3967" t="s">
        <v>130</v>
      </c>
      <c r="K3967">
        <v>1</v>
      </c>
      <c r="L3967" s="2">
        <v>3500</v>
      </c>
      <c r="M3967">
        <v>25</v>
      </c>
      <c r="N3967" s="2">
        <v>3500</v>
      </c>
      <c r="O3967" s="2">
        <v>875</v>
      </c>
      <c r="P3967" s="2">
        <v>2625</v>
      </c>
      <c r="Q3967" s="2">
        <v>1508.82</v>
      </c>
      <c r="R3967" s="2">
        <v>1116.18</v>
      </c>
      <c r="S3967" t="s">
        <v>53</v>
      </c>
      <c r="T3967" t="s">
        <v>90</v>
      </c>
      <c r="U3967" t="s">
        <v>91</v>
      </c>
      <c r="V3967" t="s">
        <v>39</v>
      </c>
      <c r="W3967" t="s">
        <v>124</v>
      </c>
      <c r="X3967" t="s">
        <v>41</v>
      </c>
      <c r="Y3967" t="s">
        <v>42</v>
      </c>
      <c r="Z3967" t="s">
        <v>43</v>
      </c>
      <c r="AA3967" t="s">
        <v>44</v>
      </c>
      <c r="AB3967" t="s">
        <v>44</v>
      </c>
    </row>
    <row r="3968" spans="1:28" x14ac:dyDescent="0.25">
      <c r="A3968" t="s">
        <v>8095</v>
      </c>
      <c r="B3968" s="1">
        <v>45612</v>
      </c>
      <c r="C3968" t="s">
        <v>401</v>
      </c>
      <c r="D3968" t="s">
        <v>402</v>
      </c>
      <c r="E3968">
        <v>37</v>
      </c>
      <c r="F3968" t="s">
        <v>111</v>
      </c>
      <c r="G3968" t="s">
        <v>212</v>
      </c>
      <c r="H3968" t="s">
        <v>213</v>
      </c>
      <c r="I3968" t="s">
        <v>51</v>
      </c>
      <c r="J3968" t="s">
        <v>52</v>
      </c>
      <c r="K3968">
        <v>4</v>
      </c>
      <c r="L3968" s="2">
        <v>400</v>
      </c>
      <c r="M3968">
        <v>10</v>
      </c>
      <c r="N3968" s="2">
        <v>1600</v>
      </c>
      <c r="O3968" s="2">
        <v>160</v>
      </c>
      <c r="P3968" s="2">
        <v>1440</v>
      </c>
      <c r="Q3968" s="2">
        <v>953.85</v>
      </c>
      <c r="R3968" s="2">
        <v>486.15</v>
      </c>
      <c r="S3968" t="s">
        <v>53</v>
      </c>
      <c r="T3968" t="s">
        <v>90</v>
      </c>
      <c r="U3968" t="s">
        <v>91</v>
      </c>
      <c r="V3968" t="s">
        <v>39</v>
      </c>
      <c r="W3968" t="s">
        <v>137</v>
      </c>
      <c r="X3968" t="s">
        <v>41</v>
      </c>
      <c r="Y3968" t="s">
        <v>56</v>
      </c>
      <c r="Z3968" t="s">
        <v>43</v>
      </c>
      <c r="AA3968" t="s">
        <v>44</v>
      </c>
      <c r="AB3968" t="s">
        <v>44</v>
      </c>
    </row>
    <row r="3969" spans="1:28" x14ac:dyDescent="0.25">
      <c r="A3969" t="s">
        <v>8096</v>
      </c>
      <c r="B3969" s="1">
        <v>45612</v>
      </c>
      <c r="C3969" t="s">
        <v>6271</v>
      </c>
      <c r="D3969" t="s">
        <v>6272</v>
      </c>
      <c r="E3969">
        <v>24</v>
      </c>
      <c r="F3969" t="s">
        <v>31</v>
      </c>
      <c r="G3969" t="s">
        <v>561</v>
      </c>
      <c r="H3969" t="s">
        <v>562</v>
      </c>
      <c r="I3969" t="s">
        <v>34</v>
      </c>
      <c r="J3969" t="s">
        <v>143</v>
      </c>
      <c r="K3969">
        <v>1</v>
      </c>
      <c r="L3969" s="2">
        <v>900</v>
      </c>
      <c r="M3969">
        <v>5</v>
      </c>
      <c r="N3969" s="2">
        <v>900</v>
      </c>
      <c r="O3969" s="2">
        <v>45</v>
      </c>
      <c r="P3969" s="2">
        <v>855</v>
      </c>
      <c r="Q3969" s="2">
        <v>471.48</v>
      </c>
      <c r="R3969" s="2">
        <v>383.52</v>
      </c>
      <c r="S3969" t="s">
        <v>64</v>
      </c>
      <c r="T3969" t="s">
        <v>578</v>
      </c>
      <c r="U3969" t="s">
        <v>579</v>
      </c>
      <c r="V3969" t="s">
        <v>39</v>
      </c>
      <c r="W3969" t="s">
        <v>66</v>
      </c>
      <c r="X3969" t="s">
        <v>67</v>
      </c>
      <c r="Y3969" t="s">
        <v>84</v>
      </c>
      <c r="Z3969" t="s">
        <v>508</v>
      </c>
      <c r="AA3969" t="s">
        <v>44</v>
      </c>
      <c r="AB3969" t="s">
        <v>44</v>
      </c>
    </row>
    <row r="3970" spans="1:28" x14ac:dyDescent="0.25">
      <c r="A3970" t="s">
        <v>8097</v>
      </c>
      <c r="B3970" s="1">
        <v>45612</v>
      </c>
      <c r="C3970" t="s">
        <v>6568</v>
      </c>
      <c r="D3970" t="s">
        <v>6569</v>
      </c>
      <c r="E3970">
        <v>51</v>
      </c>
      <c r="F3970" t="s">
        <v>31</v>
      </c>
      <c r="G3970" t="s">
        <v>101</v>
      </c>
      <c r="H3970" t="s">
        <v>102</v>
      </c>
      <c r="I3970" t="s">
        <v>103</v>
      </c>
      <c r="J3970" t="s">
        <v>104</v>
      </c>
      <c r="K3970">
        <v>1</v>
      </c>
      <c r="L3970" s="2">
        <v>1800</v>
      </c>
      <c r="M3970">
        <v>10</v>
      </c>
      <c r="N3970" s="2">
        <v>1800</v>
      </c>
      <c r="O3970" s="2">
        <v>180</v>
      </c>
      <c r="P3970" s="2">
        <v>1620</v>
      </c>
      <c r="Q3970" s="2">
        <v>1095.31</v>
      </c>
      <c r="R3970" s="2">
        <v>524.69000000000005</v>
      </c>
      <c r="S3970" t="s">
        <v>64</v>
      </c>
      <c r="T3970" t="s">
        <v>222</v>
      </c>
      <c r="U3970" t="s">
        <v>38</v>
      </c>
      <c r="V3970" t="s">
        <v>39</v>
      </c>
      <c r="W3970" t="s">
        <v>124</v>
      </c>
      <c r="X3970" t="s">
        <v>41</v>
      </c>
      <c r="Y3970" t="s">
        <v>56</v>
      </c>
      <c r="Z3970" t="s">
        <v>43</v>
      </c>
      <c r="AA3970" t="s">
        <v>44</v>
      </c>
      <c r="AB3970" t="s">
        <v>44</v>
      </c>
    </row>
    <row r="3971" spans="1:28" x14ac:dyDescent="0.25">
      <c r="A3971" t="s">
        <v>8098</v>
      </c>
      <c r="B3971" s="1">
        <v>45612</v>
      </c>
      <c r="C3971" t="s">
        <v>1093</v>
      </c>
      <c r="D3971" t="s">
        <v>1094</v>
      </c>
      <c r="E3971">
        <v>54</v>
      </c>
      <c r="F3971" t="s">
        <v>48</v>
      </c>
      <c r="G3971" t="s">
        <v>387</v>
      </c>
      <c r="H3971" t="s">
        <v>388</v>
      </c>
      <c r="I3971" t="s">
        <v>74</v>
      </c>
      <c r="J3971" t="s">
        <v>75</v>
      </c>
      <c r="K3971">
        <v>1</v>
      </c>
      <c r="L3971" s="2">
        <v>3200</v>
      </c>
      <c r="M3971">
        <v>10</v>
      </c>
      <c r="N3971" s="2">
        <v>3200</v>
      </c>
      <c r="O3971" s="2">
        <v>320</v>
      </c>
      <c r="P3971" s="2">
        <v>2880</v>
      </c>
      <c r="Q3971" s="2">
        <v>1871.03</v>
      </c>
      <c r="R3971" s="2">
        <v>1008.97</v>
      </c>
      <c r="S3971" t="s">
        <v>53</v>
      </c>
      <c r="T3971" t="s">
        <v>398</v>
      </c>
      <c r="U3971" t="s">
        <v>399</v>
      </c>
      <c r="V3971" t="s">
        <v>39</v>
      </c>
      <c r="W3971" t="s">
        <v>137</v>
      </c>
      <c r="X3971" t="s">
        <v>41</v>
      </c>
      <c r="Y3971" t="s">
        <v>56</v>
      </c>
      <c r="Z3971" t="s">
        <v>107</v>
      </c>
      <c r="AA3971" t="s">
        <v>44</v>
      </c>
      <c r="AB3971" t="s">
        <v>44</v>
      </c>
    </row>
    <row r="3972" spans="1:28" x14ac:dyDescent="0.25">
      <c r="A3972" t="s">
        <v>8099</v>
      </c>
      <c r="B3972" s="1">
        <v>45612</v>
      </c>
      <c r="C3972" t="s">
        <v>6994</v>
      </c>
      <c r="D3972" t="s">
        <v>6995</v>
      </c>
      <c r="E3972">
        <v>45</v>
      </c>
      <c r="F3972" t="s">
        <v>31</v>
      </c>
      <c r="G3972" t="s">
        <v>72</v>
      </c>
      <c r="H3972" t="s">
        <v>73</v>
      </c>
      <c r="I3972" t="s">
        <v>74</v>
      </c>
      <c r="J3972" t="s">
        <v>75</v>
      </c>
      <c r="K3972">
        <v>3</v>
      </c>
      <c r="L3972" s="2">
        <v>2200</v>
      </c>
      <c r="M3972">
        <v>20</v>
      </c>
      <c r="N3972" s="2">
        <v>6600</v>
      </c>
      <c r="O3972" s="2">
        <v>1320</v>
      </c>
      <c r="P3972" s="2">
        <v>5280</v>
      </c>
      <c r="Q3972" s="2">
        <v>2952.94</v>
      </c>
      <c r="R3972" s="2">
        <v>2327.06</v>
      </c>
      <c r="S3972" t="s">
        <v>53</v>
      </c>
      <c r="T3972" t="s">
        <v>105</v>
      </c>
      <c r="U3972" t="s">
        <v>106</v>
      </c>
      <c r="V3972" t="s">
        <v>39</v>
      </c>
      <c r="W3972" t="s">
        <v>124</v>
      </c>
      <c r="X3972" t="s">
        <v>41</v>
      </c>
      <c r="Y3972" t="s">
        <v>56</v>
      </c>
      <c r="Z3972" t="s">
        <v>43</v>
      </c>
      <c r="AA3972" t="s">
        <v>44</v>
      </c>
      <c r="AB3972" t="s">
        <v>44</v>
      </c>
    </row>
    <row r="3973" spans="1:28" x14ac:dyDescent="0.25">
      <c r="A3973" t="s">
        <v>8100</v>
      </c>
      <c r="B3973" s="1">
        <v>45613</v>
      </c>
      <c r="C3973" t="s">
        <v>1137</v>
      </c>
      <c r="D3973" t="s">
        <v>1138</v>
      </c>
      <c r="E3973">
        <v>44</v>
      </c>
      <c r="F3973" t="s">
        <v>48</v>
      </c>
      <c r="G3973" t="s">
        <v>202</v>
      </c>
      <c r="H3973" t="s">
        <v>203</v>
      </c>
      <c r="I3973" t="s">
        <v>103</v>
      </c>
      <c r="J3973" t="s">
        <v>104</v>
      </c>
      <c r="K3973">
        <v>1</v>
      </c>
      <c r="L3973" s="2">
        <v>550</v>
      </c>
      <c r="M3973">
        <v>0</v>
      </c>
      <c r="N3973" s="2">
        <v>550</v>
      </c>
      <c r="O3973" s="2">
        <v>0</v>
      </c>
      <c r="P3973" s="2">
        <v>550</v>
      </c>
      <c r="Q3973" s="2">
        <v>340.32</v>
      </c>
      <c r="R3973" s="2">
        <v>209.68</v>
      </c>
      <c r="S3973" t="s">
        <v>53</v>
      </c>
      <c r="T3973" t="s">
        <v>76</v>
      </c>
      <c r="U3973" t="s">
        <v>77</v>
      </c>
      <c r="V3973" t="s">
        <v>39</v>
      </c>
      <c r="W3973" t="s">
        <v>92</v>
      </c>
      <c r="X3973" t="s">
        <v>97</v>
      </c>
      <c r="Y3973" t="s">
        <v>56</v>
      </c>
      <c r="Z3973" t="s">
        <v>223</v>
      </c>
      <c r="AA3973" t="s">
        <v>44</v>
      </c>
      <c r="AB3973" t="s">
        <v>44</v>
      </c>
    </row>
    <row r="3974" spans="1:28" x14ac:dyDescent="0.25">
      <c r="A3974" t="s">
        <v>8101</v>
      </c>
      <c r="B3974" s="1">
        <v>45613</v>
      </c>
      <c r="C3974" t="s">
        <v>3238</v>
      </c>
      <c r="D3974" t="s">
        <v>3239</v>
      </c>
      <c r="E3974">
        <v>45</v>
      </c>
      <c r="F3974" t="s">
        <v>48</v>
      </c>
      <c r="G3974" t="s">
        <v>148</v>
      </c>
      <c r="H3974" t="s">
        <v>149</v>
      </c>
      <c r="I3974" t="s">
        <v>74</v>
      </c>
      <c r="J3974" t="s">
        <v>130</v>
      </c>
      <c r="K3974">
        <v>1</v>
      </c>
      <c r="L3974" s="2">
        <v>3500</v>
      </c>
      <c r="M3974">
        <v>5</v>
      </c>
      <c r="N3974" s="2">
        <v>3500</v>
      </c>
      <c r="O3974" s="2">
        <v>175</v>
      </c>
      <c r="P3974" s="2">
        <v>3325</v>
      </c>
      <c r="Q3974" s="2">
        <v>2347.7800000000002</v>
      </c>
      <c r="R3974" s="2">
        <v>977.22</v>
      </c>
      <c r="S3974" t="s">
        <v>53</v>
      </c>
      <c r="T3974" t="s">
        <v>407</v>
      </c>
      <c r="U3974" t="s">
        <v>408</v>
      </c>
      <c r="V3974" t="s">
        <v>39</v>
      </c>
      <c r="W3974" t="s">
        <v>66</v>
      </c>
      <c r="X3974" t="s">
        <v>41</v>
      </c>
      <c r="Y3974" t="s">
        <v>84</v>
      </c>
      <c r="Z3974" t="s">
        <v>43</v>
      </c>
      <c r="AA3974" t="s">
        <v>44</v>
      </c>
      <c r="AB3974" t="s">
        <v>44</v>
      </c>
    </row>
    <row r="3975" spans="1:28" x14ac:dyDescent="0.25">
      <c r="A3975" t="s">
        <v>8102</v>
      </c>
      <c r="B3975" s="1">
        <v>45613</v>
      </c>
      <c r="C3975" t="s">
        <v>779</v>
      </c>
      <c r="D3975" t="s">
        <v>780</v>
      </c>
      <c r="E3975">
        <v>42</v>
      </c>
      <c r="F3975" t="s">
        <v>48</v>
      </c>
      <c r="G3975" t="s">
        <v>212</v>
      </c>
      <c r="H3975" t="s">
        <v>213</v>
      </c>
      <c r="I3975" t="s">
        <v>51</v>
      </c>
      <c r="J3975" t="s">
        <v>52</v>
      </c>
      <c r="K3975">
        <v>2</v>
      </c>
      <c r="L3975" s="2">
        <v>400</v>
      </c>
      <c r="M3975">
        <v>20</v>
      </c>
      <c r="N3975" s="2">
        <v>800</v>
      </c>
      <c r="O3975" s="2">
        <v>160</v>
      </c>
      <c r="P3975" s="2">
        <v>640</v>
      </c>
      <c r="Q3975" s="2">
        <v>466.06</v>
      </c>
      <c r="R3975" s="2">
        <v>173.94</v>
      </c>
      <c r="S3975" t="s">
        <v>53</v>
      </c>
      <c r="T3975" t="s">
        <v>105</v>
      </c>
      <c r="U3975" t="s">
        <v>106</v>
      </c>
      <c r="V3975" t="s">
        <v>39</v>
      </c>
      <c r="W3975" t="s">
        <v>66</v>
      </c>
      <c r="X3975" t="s">
        <v>41</v>
      </c>
      <c r="Y3975" t="s">
        <v>42</v>
      </c>
      <c r="Z3975" t="s">
        <v>43</v>
      </c>
      <c r="AA3975" t="s">
        <v>44</v>
      </c>
      <c r="AB3975" t="s">
        <v>44</v>
      </c>
    </row>
    <row r="3976" spans="1:28" x14ac:dyDescent="0.25">
      <c r="A3976" t="s">
        <v>8103</v>
      </c>
      <c r="B3976" s="1">
        <v>45613</v>
      </c>
      <c r="C3976" t="s">
        <v>4228</v>
      </c>
      <c r="D3976" t="s">
        <v>4229</v>
      </c>
      <c r="E3976">
        <v>44</v>
      </c>
      <c r="F3976" t="s">
        <v>111</v>
      </c>
      <c r="G3976" t="s">
        <v>197</v>
      </c>
      <c r="H3976" t="s">
        <v>198</v>
      </c>
      <c r="I3976" t="s">
        <v>74</v>
      </c>
      <c r="J3976" t="s">
        <v>75</v>
      </c>
      <c r="K3976">
        <v>1</v>
      </c>
      <c r="L3976" s="2">
        <v>2600</v>
      </c>
      <c r="M3976">
        <v>20</v>
      </c>
      <c r="N3976" s="2">
        <v>2600</v>
      </c>
      <c r="O3976" s="2">
        <v>520</v>
      </c>
      <c r="P3976" s="2">
        <v>2080</v>
      </c>
      <c r="Q3976" s="2">
        <v>1412.12</v>
      </c>
      <c r="R3976" s="2">
        <v>667.88</v>
      </c>
      <c r="S3976" t="s">
        <v>53</v>
      </c>
      <c r="T3976" t="s">
        <v>37</v>
      </c>
      <c r="U3976" t="s">
        <v>38</v>
      </c>
      <c r="V3976" t="s">
        <v>39</v>
      </c>
      <c r="W3976" t="s">
        <v>83</v>
      </c>
      <c r="X3976" t="s">
        <v>67</v>
      </c>
      <c r="Y3976" t="s">
        <v>56</v>
      </c>
      <c r="Z3976" t="s">
        <v>43</v>
      </c>
      <c r="AA3976" t="s">
        <v>44</v>
      </c>
      <c r="AB3976" t="s">
        <v>44</v>
      </c>
    </row>
    <row r="3977" spans="1:28" x14ac:dyDescent="0.25">
      <c r="A3977" t="s">
        <v>8104</v>
      </c>
      <c r="B3977" s="1">
        <v>45613</v>
      </c>
      <c r="C3977" t="s">
        <v>4907</v>
      </c>
      <c r="D3977" t="s">
        <v>4908</v>
      </c>
      <c r="E3977">
        <v>39</v>
      </c>
      <c r="F3977" t="s">
        <v>48</v>
      </c>
      <c r="G3977" t="s">
        <v>148</v>
      </c>
      <c r="H3977" t="s">
        <v>149</v>
      </c>
      <c r="I3977" t="s">
        <v>74</v>
      </c>
      <c r="J3977" t="s">
        <v>130</v>
      </c>
      <c r="K3977">
        <v>1</v>
      </c>
      <c r="L3977" s="2">
        <v>3500</v>
      </c>
      <c r="M3977">
        <v>10</v>
      </c>
      <c r="N3977" s="2">
        <v>3500</v>
      </c>
      <c r="O3977" s="2">
        <v>350</v>
      </c>
      <c r="P3977" s="2">
        <v>3150</v>
      </c>
      <c r="Q3977" s="2">
        <v>2132.64</v>
      </c>
      <c r="R3977" s="2">
        <v>1017.36</v>
      </c>
      <c r="S3977" t="s">
        <v>36</v>
      </c>
      <c r="T3977" t="s">
        <v>122</v>
      </c>
      <c r="U3977" t="s">
        <v>123</v>
      </c>
      <c r="V3977" t="s">
        <v>39</v>
      </c>
      <c r="W3977" t="s">
        <v>66</v>
      </c>
      <c r="X3977" t="s">
        <v>97</v>
      </c>
      <c r="Y3977" t="s">
        <v>42</v>
      </c>
      <c r="Z3977" t="s">
        <v>223</v>
      </c>
      <c r="AA3977" t="s">
        <v>44</v>
      </c>
      <c r="AB3977" t="s">
        <v>44</v>
      </c>
    </row>
    <row r="3978" spans="1:28" x14ac:dyDescent="0.25">
      <c r="A3978" t="s">
        <v>8105</v>
      </c>
      <c r="B3978" s="1">
        <v>45613</v>
      </c>
      <c r="C3978" t="s">
        <v>2077</v>
      </c>
      <c r="D3978" t="s">
        <v>2078</v>
      </c>
      <c r="E3978">
        <v>50</v>
      </c>
      <c r="F3978" t="s">
        <v>31</v>
      </c>
      <c r="G3978" t="s">
        <v>318</v>
      </c>
      <c r="H3978" t="s">
        <v>319</v>
      </c>
      <c r="I3978" t="s">
        <v>34</v>
      </c>
      <c r="J3978" t="s">
        <v>190</v>
      </c>
      <c r="K3978">
        <v>5</v>
      </c>
      <c r="L3978" s="2">
        <v>2500</v>
      </c>
      <c r="M3978">
        <v>5</v>
      </c>
      <c r="N3978" s="2">
        <v>12500</v>
      </c>
      <c r="O3978" s="2">
        <v>625</v>
      </c>
      <c r="P3978" s="2">
        <v>11875</v>
      </c>
      <c r="Q3978" s="2">
        <v>8812.01</v>
      </c>
      <c r="R3978" s="2">
        <v>3062.99</v>
      </c>
      <c r="S3978" t="s">
        <v>64</v>
      </c>
      <c r="T3978" t="s">
        <v>407</v>
      </c>
      <c r="U3978" t="s">
        <v>408</v>
      </c>
      <c r="V3978" t="s">
        <v>39</v>
      </c>
      <c r="W3978" t="s">
        <v>92</v>
      </c>
      <c r="X3978" t="s">
        <v>41</v>
      </c>
      <c r="Y3978" t="s">
        <v>56</v>
      </c>
      <c r="Z3978" t="s">
        <v>43</v>
      </c>
      <c r="AA3978" t="s">
        <v>44</v>
      </c>
      <c r="AB3978" t="s">
        <v>44</v>
      </c>
    </row>
    <row r="3979" spans="1:28" x14ac:dyDescent="0.25">
      <c r="A3979" t="s">
        <v>8106</v>
      </c>
      <c r="B3979" s="1">
        <v>45613</v>
      </c>
      <c r="C3979" t="s">
        <v>4225</v>
      </c>
      <c r="D3979" t="s">
        <v>4226</v>
      </c>
      <c r="E3979">
        <v>56</v>
      </c>
      <c r="F3979" t="s">
        <v>48</v>
      </c>
      <c r="G3979" t="s">
        <v>134</v>
      </c>
      <c r="H3979" t="s">
        <v>135</v>
      </c>
      <c r="I3979" t="s">
        <v>62</v>
      </c>
      <c r="J3979" t="s">
        <v>130</v>
      </c>
      <c r="K3979">
        <v>1</v>
      </c>
      <c r="L3979" s="2">
        <v>8500</v>
      </c>
      <c r="M3979">
        <v>20</v>
      </c>
      <c r="N3979" s="2">
        <v>8500</v>
      </c>
      <c r="O3979" s="2">
        <v>1700</v>
      </c>
      <c r="P3979" s="2">
        <v>6800</v>
      </c>
      <c r="Q3979" s="2">
        <v>5317.15</v>
      </c>
      <c r="R3979" s="2">
        <v>1482.85</v>
      </c>
      <c r="S3979" t="s">
        <v>36</v>
      </c>
      <c r="T3979" t="s">
        <v>54</v>
      </c>
      <c r="U3979" t="s">
        <v>55</v>
      </c>
      <c r="V3979" t="s">
        <v>39</v>
      </c>
      <c r="W3979" t="s">
        <v>92</v>
      </c>
      <c r="X3979" t="s">
        <v>41</v>
      </c>
      <c r="Y3979" t="s">
        <v>56</v>
      </c>
      <c r="Z3979" t="s">
        <v>223</v>
      </c>
      <c r="AA3979" t="s">
        <v>44</v>
      </c>
      <c r="AB3979" t="s">
        <v>44</v>
      </c>
    </row>
    <row r="3980" spans="1:28" x14ac:dyDescent="0.25">
      <c r="A3980" t="s">
        <v>8107</v>
      </c>
      <c r="B3980" s="1">
        <v>45613</v>
      </c>
      <c r="C3980" t="s">
        <v>6192</v>
      </c>
      <c r="D3980" t="s">
        <v>6193</v>
      </c>
      <c r="E3980">
        <v>53</v>
      </c>
      <c r="F3980" t="s">
        <v>48</v>
      </c>
      <c r="G3980" t="s">
        <v>81</v>
      </c>
      <c r="H3980" t="s">
        <v>82</v>
      </c>
      <c r="I3980" t="s">
        <v>51</v>
      </c>
      <c r="J3980" t="s">
        <v>52</v>
      </c>
      <c r="K3980">
        <v>2</v>
      </c>
      <c r="L3980" s="2">
        <v>600</v>
      </c>
      <c r="M3980">
        <v>10</v>
      </c>
      <c r="N3980" s="2">
        <v>1200</v>
      </c>
      <c r="O3980" s="2">
        <v>120</v>
      </c>
      <c r="P3980" s="2">
        <v>1080</v>
      </c>
      <c r="Q3980" s="2">
        <v>780.6</v>
      </c>
      <c r="R3980" s="2">
        <v>299.39999999999998</v>
      </c>
      <c r="S3980" t="s">
        <v>53</v>
      </c>
      <c r="T3980" t="s">
        <v>90</v>
      </c>
      <c r="U3980" t="s">
        <v>91</v>
      </c>
      <c r="V3980" t="s">
        <v>39</v>
      </c>
      <c r="W3980" t="s">
        <v>40</v>
      </c>
      <c r="X3980" t="s">
        <v>97</v>
      </c>
      <c r="Y3980" t="s">
        <v>42</v>
      </c>
      <c r="Z3980" t="s">
        <v>144</v>
      </c>
      <c r="AA3980" t="s">
        <v>44</v>
      </c>
      <c r="AB3980" t="s">
        <v>44</v>
      </c>
    </row>
    <row r="3981" spans="1:28" x14ac:dyDescent="0.25">
      <c r="A3981" t="s">
        <v>8108</v>
      </c>
      <c r="B3981" s="1">
        <v>45613</v>
      </c>
      <c r="C3981" t="s">
        <v>327</v>
      </c>
      <c r="D3981" t="s">
        <v>328</v>
      </c>
      <c r="E3981">
        <v>44</v>
      </c>
      <c r="F3981" t="s">
        <v>48</v>
      </c>
      <c r="G3981" t="s">
        <v>49</v>
      </c>
      <c r="H3981" t="s">
        <v>50</v>
      </c>
      <c r="I3981" t="s">
        <v>51</v>
      </c>
      <c r="J3981" t="s">
        <v>52</v>
      </c>
      <c r="K3981">
        <v>1</v>
      </c>
      <c r="L3981" s="2">
        <v>500</v>
      </c>
      <c r="M3981">
        <v>10</v>
      </c>
      <c r="N3981" s="2">
        <v>500</v>
      </c>
      <c r="O3981" s="2">
        <v>50</v>
      </c>
      <c r="P3981" s="2">
        <v>450</v>
      </c>
      <c r="Q3981" s="2">
        <v>286.37</v>
      </c>
      <c r="R3981" s="2">
        <v>163.63</v>
      </c>
      <c r="S3981" t="s">
        <v>53</v>
      </c>
      <c r="T3981" t="s">
        <v>578</v>
      </c>
      <c r="U3981" t="s">
        <v>579</v>
      </c>
      <c r="V3981" t="s">
        <v>39</v>
      </c>
      <c r="W3981" t="s">
        <v>40</v>
      </c>
      <c r="X3981" t="s">
        <v>67</v>
      </c>
      <c r="Y3981" t="s">
        <v>56</v>
      </c>
      <c r="Z3981" t="s">
        <v>43</v>
      </c>
      <c r="AA3981" t="s">
        <v>44</v>
      </c>
      <c r="AB3981" t="s">
        <v>44</v>
      </c>
    </row>
    <row r="3982" spans="1:28" x14ac:dyDescent="0.25">
      <c r="A3982" t="s">
        <v>8109</v>
      </c>
      <c r="B3982" s="1">
        <v>45613</v>
      </c>
      <c r="C3982" t="s">
        <v>1674</v>
      </c>
      <c r="D3982" t="s">
        <v>1675</v>
      </c>
      <c r="E3982">
        <v>30</v>
      </c>
      <c r="F3982" t="s">
        <v>48</v>
      </c>
      <c r="G3982" t="s">
        <v>318</v>
      </c>
      <c r="H3982" t="s">
        <v>319</v>
      </c>
      <c r="I3982" t="s">
        <v>34</v>
      </c>
      <c r="J3982" t="s">
        <v>190</v>
      </c>
      <c r="K3982">
        <v>6</v>
      </c>
      <c r="L3982" s="2">
        <v>2500</v>
      </c>
      <c r="M3982">
        <v>20</v>
      </c>
      <c r="N3982" s="2">
        <v>15000</v>
      </c>
      <c r="O3982" s="2">
        <v>3000</v>
      </c>
      <c r="P3982" s="2">
        <v>12000</v>
      </c>
      <c r="Q3982" s="2">
        <v>6616.52</v>
      </c>
      <c r="R3982" s="2">
        <v>5383.48</v>
      </c>
      <c r="S3982" t="s">
        <v>53</v>
      </c>
      <c r="T3982" t="s">
        <v>37</v>
      </c>
      <c r="U3982" t="s">
        <v>38</v>
      </c>
      <c r="V3982" t="s">
        <v>39</v>
      </c>
      <c r="W3982" t="s">
        <v>92</v>
      </c>
      <c r="X3982" t="s">
        <v>41</v>
      </c>
      <c r="Y3982" t="s">
        <v>56</v>
      </c>
      <c r="Z3982" t="s">
        <v>43</v>
      </c>
      <c r="AA3982" t="s">
        <v>44</v>
      </c>
      <c r="AB3982" t="s">
        <v>44</v>
      </c>
    </row>
    <row r="3983" spans="1:28" x14ac:dyDescent="0.25">
      <c r="A3983" t="s">
        <v>8110</v>
      </c>
      <c r="B3983" s="1">
        <v>45613</v>
      </c>
      <c r="C3983" t="s">
        <v>8111</v>
      </c>
      <c r="D3983" t="s">
        <v>8112</v>
      </c>
      <c r="E3983">
        <v>27</v>
      </c>
      <c r="F3983" t="s">
        <v>48</v>
      </c>
      <c r="G3983" t="s">
        <v>128</v>
      </c>
      <c r="H3983" t="s">
        <v>129</v>
      </c>
      <c r="I3983" t="s">
        <v>74</v>
      </c>
      <c r="J3983" t="s">
        <v>130</v>
      </c>
      <c r="K3983">
        <v>2</v>
      </c>
      <c r="L3983" s="2">
        <v>1700</v>
      </c>
      <c r="M3983">
        <v>15</v>
      </c>
      <c r="N3983" s="2">
        <v>3400</v>
      </c>
      <c r="O3983" s="2">
        <v>510</v>
      </c>
      <c r="P3983" s="2">
        <v>2890</v>
      </c>
      <c r="Q3983" s="2">
        <v>1682.23</v>
      </c>
      <c r="R3983" s="2">
        <v>1207.77</v>
      </c>
      <c r="S3983" t="s">
        <v>64</v>
      </c>
      <c r="T3983" t="s">
        <v>114</v>
      </c>
      <c r="U3983" t="s">
        <v>115</v>
      </c>
      <c r="V3983" t="s">
        <v>39</v>
      </c>
      <c r="W3983" t="s">
        <v>137</v>
      </c>
      <c r="X3983" t="s">
        <v>97</v>
      </c>
      <c r="Y3983" t="s">
        <v>42</v>
      </c>
      <c r="Z3983" t="s">
        <v>43</v>
      </c>
      <c r="AA3983" t="s">
        <v>44</v>
      </c>
      <c r="AB3983" t="s">
        <v>44</v>
      </c>
    </row>
    <row r="3984" spans="1:28" x14ac:dyDescent="0.25">
      <c r="A3984" t="s">
        <v>8113</v>
      </c>
      <c r="B3984" s="1">
        <v>45614</v>
      </c>
      <c r="C3984" t="s">
        <v>6054</v>
      </c>
      <c r="D3984" t="s">
        <v>6055</v>
      </c>
      <c r="E3984">
        <v>21</v>
      </c>
      <c r="F3984" t="s">
        <v>48</v>
      </c>
      <c r="G3984" t="s">
        <v>197</v>
      </c>
      <c r="H3984" t="s">
        <v>198</v>
      </c>
      <c r="I3984" t="s">
        <v>74</v>
      </c>
      <c r="J3984" t="s">
        <v>75</v>
      </c>
      <c r="K3984">
        <v>3</v>
      </c>
      <c r="L3984" s="2">
        <v>2600</v>
      </c>
      <c r="M3984">
        <v>10</v>
      </c>
      <c r="N3984" s="2">
        <v>7800</v>
      </c>
      <c r="O3984" s="2">
        <v>780</v>
      </c>
      <c r="P3984" s="2">
        <v>7020</v>
      </c>
      <c r="Q3984" s="2">
        <v>5563.37</v>
      </c>
      <c r="R3984" s="2">
        <v>1456.63</v>
      </c>
      <c r="S3984" t="s">
        <v>53</v>
      </c>
      <c r="T3984" t="s">
        <v>398</v>
      </c>
      <c r="U3984" t="s">
        <v>399</v>
      </c>
      <c r="V3984" t="s">
        <v>39</v>
      </c>
      <c r="W3984" t="s">
        <v>92</v>
      </c>
      <c r="X3984" t="s">
        <v>67</v>
      </c>
      <c r="Y3984" t="s">
        <v>56</v>
      </c>
      <c r="Z3984" t="s">
        <v>43</v>
      </c>
      <c r="AA3984" t="s">
        <v>44</v>
      </c>
      <c r="AB3984" t="s">
        <v>44</v>
      </c>
    </row>
    <row r="3985" spans="1:28" x14ac:dyDescent="0.25">
      <c r="A3985" t="s">
        <v>8114</v>
      </c>
      <c r="B3985" s="1">
        <v>45614</v>
      </c>
      <c r="C3985" t="s">
        <v>2862</v>
      </c>
      <c r="D3985" t="s">
        <v>2863</v>
      </c>
      <c r="E3985">
        <v>59</v>
      </c>
      <c r="F3985" t="s">
        <v>111</v>
      </c>
      <c r="G3985" t="s">
        <v>49</v>
      </c>
      <c r="H3985" t="s">
        <v>50</v>
      </c>
      <c r="I3985" t="s">
        <v>51</v>
      </c>
      <c r="J3985" t="s">
        <v>52</v>
      </c>
      <c r="K3985">
        <v>1</v>
      </c>
      <c r="L3985" s="2">
        <v>500</v>
      </c>
      <c r="M3985">
        <v>20</v>
      </c>
      <c r="N3985" s="2">
        <v>500</v>
      </c>
      <c r="O3985" s="2">
        <v>100</v>
      </c>
      <c r="P3985" s="2">
        <v>400</v>
      </c>
      <c r="Q3985" s="2">
        <v>327.02</v>
      </c>
      <c r="R3985" s="2">
        <v>72.98</v>
      </c>
      <c r="S3985" t="s">
        <v>36</v>
      </c>
      <c r="T3985" t="s">
        <v>178</v>
      </c>
      <c r="U3985" t="s">
        <v>154</v>
      </c>
      <c r="V3985" t="s">
        <v>39</v>
      </c>
      <c r="W3985" t="s">
        <v>40</v>
      </c>
      <c r="X3985" t="s">
        <v>97</v>
      </c>
      <c r="Y3985" t="s">
        <v>42</v>
      </c>
      <c r="Z3985" t="s">
        <v>223</v>
      </c>
      <c r="AA3985" t="s">
        <v>44</v>
      </c>
      <c r="AB3985" t="s">
        <v>68</v>
      </c>
    </row>
    <row r="3986" spans="1:28" x14ac:dyDescent="0.25">
      <c r="A3986" t="s">
        <v>8115</v>
      </c>
      <c r="B3986" s="1">
        <v>45614</v>
      </c>
      <c r="C3986" t="s">
        <v>1156</v>
      </c>
      <c r="D3986" t="s">
        <v>1157</v>
      </c>
      <c r="E3986">
        <v>43</v>
      </c>
      <c r="F3986" t="s">
        <v>31</v>
      </c>
      <c r="G3986" t="s">
        <v>207</v>
      </c>
      <c r="H3986" t="s">
        <v>208</v>
      </c>
      <c r="I3986" t="s">
        <v>34</v>
      </c>
      <c r="J3986" t="s">
        <v>143</v>
      </c>
      <c r="K3986">
        <v>3</v>
      </c>
      <c r="L3986" s="2">
        <v>18000</v>
      </c>
      <c r="M3986">
        <v>15</v>
      </c>
      <c r="N3986" s="2">
        <v>54000</v>
      </c>
      <c r="O3986" s="2">
        <v>8100</v>
      </c>
      <c r="P3986" s="2">
        <v>45900</v>
      </c>
      <c r="Q3986" s="2">
        <v>28614.19</v>
      </c>
      <c r="R3986" s="2">
        <v>17285.810000000001</v>
      </c>
      <c r="S3986" t="s">
        <v>53</v>
      </c>
      <c r="T3986" t="s">
        <v>114</v>
      </c>
      <c r="U3986" t="s">
        <v>115</v>
      </c>
      <c r="V3986" t="s">
        <v>39</v>
      </c>
      <c r="W3986" t="s">
        <v>40</v>
      </c>
      <c r="X3986" t="s">
        <v>67</v>
      </c>
      <c r="Y3986" t="s">
        <v>42</v>
      </c>
      <c r="Z3986" t="s">
        <v>43</v>
      </c>
      <c r="AA3986" t="s">
        <v>44</v>
      </c>
      <c r="AB3986" t="s">
        <v>44</v>
      </c>
    </row>
    <row r="3987" spans="1:28" x14ac:dyDescent="0.25">
      <c r="A3987" t="s">
        <v>8116</v>
      </c>
      <c r="B3987" s="1">
        <v>45614</v>
      </c>
      <c r="C3987" t="s">
        <v>1811</v>
      </c>
      <c r="D3987" t="s">
        <v>1812</v>
      </c>
      <c r="E3987">
        <v>58</v>
      </c>
      <c r="F3987" t="s">
        <v>111</v>
      </c>
      <c r="G3987" t="s">
        <v>227</v>
      </c>
      <c r="H3987" t="s">
        <v>228</v>
      </c>
      <c r="I3987" t="s">
        <v>74</v>
      </c>
      <c r="J3987" t="s">
        <v>75</v>
      </c>
      <c r="K3987">
        <v>1</v>
      </c>
      <c r="L3987" s="2">
        <v>1400</v>
      </c>
      <c r="M3987">
        <v>5</v>
      </c>
      <c r="N3987" s="2">
        <v>1400</v>
      </c>
      <c r="O3987" s="2">
        <v>70</v>
      </c>
      <c r="P3987" s="2">
        <v>1330</v>
      </c>
      <c r="Q3987" s="2">
        <v>768.57</v>
      </c>
      <c r="R3987" s="2">
        <v>561.42999999999995</v>
      </c>
      <c r="S3987" t="s">
        <v>36</v>
      </c>
      <c r="T3987" t="s">
        <v>222</v>
      </c>
      <c r="U3987" t="s">
        <v>38</v>
      </c>
      <c r="V3987" t="s">
        <v>39</v>
      </c>
      <c r="W3987" t="s">
        <v>92</v>
      </c>
      <c r="X3987" t="s">
        <v>97</v>
      </c>
      <c r="Y3987" t="s">
        <v>56</v>
      </c>
      <c r="Z3987" t="s">
        <v>223</v>
      </c>
      <c r="AA3987" t="s">
        <v>44</v>
      </c>
      <c r="AB3987" t="s">
        <v>44</v>
      </c>
    </row>
    <row r="3988" spans="1:28" x14ac:dyDescent="0.25">
      <c r="A3988" t="s">
        <v>8117</v>
      </c>
      <c r="B3988" s="1">
        <v>45614</v>
      </c>
      <c r="C3988" t="s">
        <v>8118</v>
      </c>
      <c r="D3988" t="s">
        <v>8119</v>
      </c>
      <c r="E3988">
        <v>20</v>
      </c>
      <c r="F3988" t="s">
        <v>48</v>
      </c>
      <c r="G3988" t="s">
        <v>88</v>
      </c>
      <c r="H3988" t="s">
        <v>89</v>
      </c>
      <c r="I3988" t="s">
        <v>62</v>
      </c>
      <c r="J3988" t="s">
        <v>63</v>
      </c>
      <c r="K3988">
        <v>1</v>
      </c>
      <c r="L3988" s="2">
        <v>4200</v>
      </c>
      <c r="M3988">
        <v>0</v>
      </c>
      <c r="N3988" s="2">
        <v>4200</v>
      </c>
      <c r="O3988" s="2">
        <v>0</v>
      </c>
      <c r="P3988" s="2">
        <v>4200</v>
      </c>
      <c r="Q3988" s="2">
        <v>2898.15</v>
      </c>
      <c r="R3988" s="2">
        <v>1301.8499999999999</v>
      </c>
      <c r="S3988" t="s">
        <v>64</v>
      </c>
      <c r="T3988" t="s">
        <v>398</v>
      </c>
      <c r="U3988" t="s">
        <v>399</v>
      </c>
      <c r="V3988" t="s">
        <v>39</v>
      </c>
      <c r="W3988" t="s">
        <v>92</v>
      </c>
      <c r="X3988" t="s">
        <v>41</v>
      </c>
      <c r="Y3988" t="s">
        <v>56</v>
      </c>
      <c r="Z3988" t="s">
        <v>43</v>
      </c>
      <c r="AA3988" t="s">
        <v>44</v>
      </c>
      <c r="AB3988" t="s">
        <v>44</v>
      </c>
    </row>
    <row r="3989" spans="1:28" x14ac:dyDescent="0.25">
      <c r="A3989" t="s">
        <v>8120</v>
      </c>
      <c r="B3989" s="1">
        <v>45614</v>
      </c>
      <c r="C3989" t="s">
        <v>845</v>
      </c>
      <c r="D3989" t="s">
        <v>846</v>
      </c>
      <c r="E3989">
        <v>48</v>
      </c>
      <c r="F3989" t="s">
        <v>48</v>
      </c>
      <c r="G3989" t="s">
        <v>238</v>
      </c>
      <c r="H3989" t="s">
        <v>239</v>
      </c>
      <c r="I3989" t="s">
        <v>62</v>
      </c>
      <c r="J3989" t="s">
        <v>63</v>
      </c>
      <c r="K3989">
        <v>3</v>
      </c>
      <c r="L3989" s="2">
        <v>6500</v>
      </c>
      <c r="M3989">
        <v>5</v>
      </c>
      <c r="N3989" s="2">
        <v>19500</v>
      </c>
      <c r="O3989" s="2">
        <v>975</v>
      </c>
      <c r="P3989" s="2">
        <v>18525</v>
      </c>
      <c r="Q3989" s="2">
        <v>13134.83</v>
      </c>
      <c r="R3989" s="2">
        <v>5390.17</v>
      </c>
      <c r="S3989" t="s">
        <v>36</v>
      </c>
      <c r="T3989" t="s">
        <v>96</v>
      </c>
      <c r="U3989" t="s">
        <v>96</v>
      </c>
      <c r="V3989" t="s">
        <v>39</v>
      </c>
      <c r="W3989" t="s">
        <v>124</v>
      </c>
      <c r="X3989" t="s">
        <v>97</v>
      </c>
      <c r="Y3989" t="s">
        <v>42</v>
      </c>
      <c r="Z3989" t="s">
        <v>43</v>
      </c>
      <c r="AA3989" t="s">
        <v>44</v>
      </c>
      <c r="AB3989" t="s">
        <v>44</v>
      </c>
    </row>
    <row r="3990" spans="1:28" x14ac:dyDescent="0.25">
      <c r="A3990" t="s">
        <v>8121</v>
      </c>
      <c r="B3990" s="1">
        <v>45614</v>
      </c>
      <c r="C3990" t="s">
        <v>8122</v>
      </c>
      <c r="D3990" t="s">
        <v>8123</v>
      </c>
      <c r="E3990">
        <v>22</v>
      </c>
      <c r="F3990" t="s">
        <v>48</v>
      </c>
      <c r="G3990" t="s">
        <v>273</v>
      </c>
      <c r="H3990" t="s">
        <v>274</v>
      </c>
      <c r="I3990" t="s">
        <v>51</v>
      </c>
      <c r="J3990" t="s">
        <v>52</v>
      </c>
      <c r="K3990">
        <v>2</v>
      </c>
      <c r="L3990" s="2">
        <v>250</v>
      </c>
      <c r="M3990">
        <v>30</v>
      </c>
      <c r="N3990" s="2">
        <v>500</v>
      </c>
      <c r="O3990" s="2">
        <v>150</v>
      </c>
      <c r="P3990" s="2">
        <v>350</v>
      </c>
      <c r="Q3990" s="2">
        <v>251.77</v>
      </c>
      <c r="R3990" s="2">
        <v>98.23</v>
      </c>
      <c r="S3990" t="s">
        <v>53</v>
      </c>
      <c r="T3990" t="s">
        <v>178</v>
      </c>
      <c r="U3990" t="s">
        <v>154</v>
      </c>
      <c r="V3990" t="s">
        <v>39</v>
      </c>
      <c r="W3990" t="s">
        <v>40</v>
      </c>
      <c r="X3990" t="s">
        <v>97</v>
      </c>
      <c r="Y3990" t="s">
        <v>42</v>
      </c>
      <c r="Z3990" t="s">
        <v>43</v>
      </c>
      <c r="AA3990" t="s">
        <v>44</v>
      </c>
      <c r="AB3990" t="s">
        <v>44</v>
      </c>
    </row>
    <row r="3991" spans="1:28" x14ac:dyDescent="0.25">
      <c r="A3991" t="s">
        <v>8124</v>
      </c>
      <c r="B3991" s="1">
        <v>45615</v>
      </c>
      <c r="C3991" t="s">
        <v>5056</v>
      </c>
      <c r="D3991" t="s">
        <v>5057</v>
      </c>
      <c r="E3991">
        <v>55</v>
      </c>
      <c r="F3991" t="s">
        <v>31</v>
      </c>
      <c r="G3991" t="s">
        <v>141</v>
      </c>
      <c r="H3991" t="s">
        <v>142</v>
      </c>
      <c r="I3991" t="s">
        <v>74</v>
      </c>
      <c r="J3991" t="s">
        <v>143</v>
      </c>
      <c r="K3991">
        <v>1</v>
      </c>
      <c r="L3991" s="2">
        <v>900</v>
      </c>
      <c r="M3991">
        <v>5</v>
      </c>
      <c r="N3991" s="2">
        <v>900</v>
      </c>
      <c r="O3991" s="2">
        <v>45</v>
      </c>
      <c r="P3991" s="2">
        <v>855</v>
      </c>
      <c r="Q3991" s="2">
        <v>673.24</v>
      </c>
      <c r="R3991" s="2">
        <v>181.76</v>
      </c>
      <c r="S3991" t="s">
        <v>53</v>
      </c>
      <c r="T3991" t="s">
        <v>275</v>
      </c>
      <c r="U3991" t="s">
        <v>123</v>
      </c>
      <c r="V3991" t="s">
        <v>39</v>
      </c>
      <c r="W3991" t="s">
        <v>92</v>
      </c>
      <c r="X3991" t="s">
        <v>97</v>
      </c>
      <c r="Y3991" t="s">
        <v>56</v>
      </c>
      <c r="Z3991" t="s">
        <v>43</v>
      </c>
      <c r="AA3991" t="s">
        <v>44</v>
      </c>
      <c r="AB3991" t="s">
        <v>44</v>
      </c>
    </row>
    <row r="3992" spans="1:28" x14ac:dyDescent="0.25">
      <c r="A3992" t="s">
        <v>8125</v>
      </c>
      <c r="B3992" s="1">
        <v>45615</v>
      </c>
      <c r="C3992" t="s">
        <v>1949</v>
      </c>
      <c r="D3992" t="s">
        <v>1950</v>
      </c>
      <c r="E3992">
        <v>24</v>
      </c>
      <c r="F3992" t="s">
        <v>31</v>
      </c>
      <c r="G3992" t="s">
        <v>88</v>
      </c>
      <c r="H3992" t="s">
        <v>89</v>
      </c>
      <c r="I3992" t="s">
        <v>62</v>
      </c>
      <c r="J3992" t="s">
        <v>63</v>
      </c>
      <c r="K3992">
        <v>2</v>
      </c>
      <c r="L3992" s="2">
        <v>4200</v>
      </c>
      <c r="M3992">
        <v>0</v>
      </c>
      <c r="N3992" s="2">
        <v>8400</v>
      </c>
      <c r="O3992" s="2">
        <v>0</v>
      </c>
      <c r="P3992" s="2">
        <v>8400</v>
      </c>
      <c r="Q3992" s="2">
        <v>6775.44</v>
      </c>
      <c r="R3992" s="2">
        <v>1624.56</v>
      </c>
      <c r="S3992" t="s">
        <v>53</v>
      </c>
      <c r="T3992" t="s">
        <v>407</v>
      </c>
      <c r="U3992" t="s">
        <v>408</v>
      </c>
      <c r="V3992" t="s">
        <v>39</v>
      </c>
      <c r="W3992" t="s">
        <v>137</v>
      </c>
      <c r="X3992" t="s">
        <v>41</v>
      </c>
      <c r="Y3992" t="s">
        <v>56</v>
      </c>
      <c r="Z3992" t="s">
        <v>43</v>
      </c>
      <c r="AA3992" t="s">
        <v>44</v>
      </c>
      <c r="AB3992" t="s">
        <v>44</v>
      </c>
    </row>
    <row r="3993" spans="1:28" x14ac:dyDescent="0.25">
      <c r="A3993" t="s">
        <v>8126</v>
      </c>
      <c r="B3993" s="1">
        <v>45615</v>
      </c>
      <c r="C3993" t="s">
        <v>8127</v>
      </c>
      <c r="D3993" t="s">
        <v>8128</v>
      </c>
      <c r="E3993">
        <v>52</v>
      </c>
      <c r="F3993" t="s">
        <v>48</v>
      </c>
      <c r="G3993" t="s">
        <v>188</v>
      </c>
      <c r="H3993" t="s">
        <v>189</v>
      </c>
      <c r="I3993" t="s">
        <v>34</v>
      </c>
      <c r="J3993" t="s">
        <v>190</v>
      </c>
      <c r="K3993">
        <v>1</v>
      </c>
      <c r="L3993" s="2">
        <v>1800</v>
      </c>
      <c r="M3993">
        <v>25</v>
      </c>
      <c r="N3993" s="2">
        <v>1800</v>
      </c>
      <c r="O3993" s="2">
        <v>450</v>
      </c>
      <c r="P3993" s="2">
        <v>1350</v>
      </c>
      <c r="Q3993" s="2">
        <v>1002.77</v>
      </c>
      <c r="R3993" s="2">
        <v>347.23</v>
      </c>
      <c r="S3993" t="s">
        <v>53</v>
      </c>
      <c r="T3993" t="s">
        <v>163</v>
      </c>
      <c r="U3993" t="s">
        <v>164</v>
      </c>
      <c r="V3993" t="s">
        <v>39</v>
      </c>
      <c r="W3993" t="s">
        <v>124</v>
      </c>
      <c r="X3993" t="s">
        <v>97</v>
      </c>
      <c r="Y3993" t="s">
        <v>42</v>
      </c>
      <c r="Z3993" t="s">
        <v>43</v>
      </c>
      <c r="AA3993" t="s">
        <v>44</v>
      </c>
      <c r="AB3993" t="s">
        <v>44</v>
      </c>
    </row>
    <row r="3994" spans="1:28" x14ac:dyDescent="0.25">
      <c r="A3994" t="s">
        <v>8129</v>
      </c>
      <c r="B3994" s="1">
        <v>45615</v>
      </c>
      <c r="C3994" t="s">
        <v>4772</v>
      </c>
      <c r="D3994" t="s">
        <v>4773</v>
      </c>
      <c r="E3994">
        <v>34</v>
      </c>
      <c r="F3994" t="s">
        <v>31</v>
      </c>
      <c r="G3994" t="s">
        <v>141</v>
      </c>
      <c r="H3994" t="s">
        <v>142</v>
      </c>
      <c r="I3994" t="s">
        <v>74</v>
      </c>
      <c r="J3994" t="s">
        <v>143</v>
      </c>
      <c r="K3994">
        <v>1</v>
      </c>
      <c r="L3994" s="2">
        <v>900</v>
      </c>
      <c r="M3994">
        <v>5</v>
      </c>
      <c r="N3994" s="2">
        <v>900</v>
      </c>
      <c r="O3994" s="2">
        <v>45</v>
      </c>
      <c r="P3994" s="2">
        <v>855</v>
      </c>
      <c r="Q3994" s="2">
        <v>669.17</v>
      </c>
      <c r="R3994" s="2">
        <v>185.83</v>
      </c>
      <c r="S3994" t="s">
        <v>53</v>
      </c>
      <c r="T3994" t="s">
        <v>90</v>
      </c>
      <c r="U3994" t="s">
        <v>91</v>
      </c>
      <c r="V3994" t="s">
        <v>39</v>
      </c>
      <c r="W3994" t="s">
        <v>66</v>
      </c>
      <c r="X3994" t="s">
        <v>41</v>
      </c>
      <c r="Y3994" t="s">
        <v>56</v>
      </c>
      <c r="Z3994" t="s">
        <v>223</v>
      </c>
      <c r="AA3994" t="s">
        <v>44</v>
      </c>
      <c r="AB3994" t="s">
        <v>44</v>
      </c>
    </row>
    <row r="3995" spans="1:28" x14ac:dyDescent="0.25">
      <c r="A3995" t="s">
        <v>8130</v>
      </c>
      <c r="B3995" s="1">
        <v>45615</v>
      </c>
      <c r="C3995" t="s">
        <v>8131</v>
      </c>
      <c r="D3995" t="s">
        <v>8132</v>
      </c>
      <c r="E3995">
        <v>30</v>
      </c>
      <c r="F3995" t="s">
        <v>48</v>
      </c>
      <c r="G3995" t="s">
        <v>197</v>
      </c>
      <c r="H3995" t="s">
        <v>198</v>
      </c>
      <c r="I3995" t="s">
        <v>74</v>
      </c>
      <c r="J3995" t="s">
        <v>75</v>
      </c>
      <c r="K3995">
        <v>5</v>
      </c>
      <c r="L3995" s="2">
        <v>2600</v>
      </c>
      <c r="M3995">
        <v>0</v>
      </c>
      <c r="N3995" s="2">
        <v>13000</v>
      </c>
      <c r="O3995" s="2">
        <v>0</v>
      </c>
      <c r="P3995" s="2">
        <v>13000</v>
      </c>
      <c r="Q3995" s="2">
        <v>8183.78</v>
      </c>
      <c r="R3995" s="2">
        <v>4816.22</v>
      </c>
      <c r="S3995" t="s">
        <v>53</v>
      </c>
      <c r="T3995" t="s">
        <v>54</v>
      </c>
      <c r="U3995" t="s">
        <v>55</v>
      </c>
      <c r="V3995" t="s">
        <v>39</v>
      </c>
      <c r="W3995" t="s">
        <v>83</v>
      </c>
      <c r="X3995" t="s">
        <v>41</v>
      </c>
      <c r="Y3995" t="s">
        <v>56</v>
      </c>
      <c r="Z3995" t="s">
        <v>223</v>
      </c>
      <c r="AA3995" t="s">
        <v>68</v>
      </c>
      <c r="AB3995" t="s">
        <v>44</v>
      </c>
    </row>
    <row r="3996" spans="1:28" x14ac:dyDescent="0.25">
      <c r="A3996" t="s">
        <v>8133</v>
      </c>
      <c r="B3996" s="1">
        <v>45615</v>
      </c>
      <c r="C3996" t="s">
        <v>2331</v>
      </c>
      <c r="D3996" t="s">
        <v>2332</v>
      </c>
      <c r="E3996">
        <v>35</v>
      </c>
      <c r="F3996" t="s">
        <v>111</v>
      </c>
      <c r="G3996" t="s">
        <v>158</v>
      </c>
      <c r="H3996" t="s">
        <v>159</v>
      </c>
      <c r="I3996" t="s">
        <v>51</v>
      </c>
      <c r="J3996" t="s">
        <v>52</v>
      </c>
      <c r="K3996">
        <v>1</v>
      </c>
      <c r="L3996" s="2">
        <v>650</v>
      </c>
      <c r="M3996">
        <v>10</v>
      </c>
      <c r="N3996" s="2">
        <v>650</v>
      </c>
      <c r="O3996" s="2">
        <v>65</v>
      </c>
      <c r="P3996" s="2">
        <v>585</v>
      </c>
      <c r="Q3996" s="2">
        <v>472.58</v>
      </c>
      <c r="R3996" s="2">
        <v>112.42</v>
      </c>
      <c r="S3996" t="s">
        <v>64</v>
      </c>
      <c r="T3996" t="s">
        <v>65</v>
      </c>
      <c r="U3996" t="s">
        <v>65</v>
      </c>
      <c r="V3996" t="s">
        <v>39</v>
      </c>
      <c r="W3996" t="s">
        <v>124</v>
      </c>
      <c r="X3996" t="s">
        <v>97</v>
      </c>
      <c r="Y3996" t="s">
        <v>42</v>
      </c>
      <c r="Z3996" t="s">
        <v>223</v>
      </c>
      <c r="AA3996" t="s">
        <v>44</v>
      </c>
      <c r="AB3996" t="s">
        <v>44</v>
      </c>
    </row>
    <row r="3997" spans="1:28" x14ac:dyDescent="0.25">
      <c r="A3997" t="s">
        <v>8134</v>
      </c>
      <c r="B3997" s="1">
        <v>45615</v>
      </c>
      <c r="C3997" t="s">
        <v>8135</v>
      </c>
      <c r="D3997" t="s">
        <v>8136</v>
      </c>
      <c r="E3997">
        <v>58</v>
      </c>
      <c r="F3997" t="s">
        <v>111</v>
      </c>
      <c r="G3997" t="s">
        <v>318</v>
      </c>
      <c r="H3997" t="s">
        <v>319</v>
      </c>
      <c r="I3997" t="s">
        <v>34</v>
      </c>
      <c r="J3997" t="s">
        <v>190</v>
      </c>
      <c r="K3997">
        <v>1</v>
      </c>
      <c r="L3997" s="2">
        <v>2500</v>
      </c>
      <c r="M3997">
        <v>15</v>
      </c>
      <c r="N3997" s="2">
        <v>2500</v>
      </c>
      <c r="O3997" s="2">
        <v>375</v>
      </c>
      <c r="P3997" s="2">
        <v>2125</v>
      </c>
      <c r="Q3997" s="2">
        <v>1542.75</v>
      </c>
      <c r="R3997" s="2">
        <v>582.25</v>
      </c>
      <c r="S3997" t="s">
        <v>53</v>
      </c>
      <c r="T3997" t="s">
        <v>54</v>
      </c>
      <c r="U3997" t="s">
        <v>55</v>
      </c>
      <c r="V3997" t="s">
        <v>39</v>
      </c>
      <c r="W3997" t="s">
        <v>83</v>
      </c>
      <c r="X3997" t="s">
        <v>41</v>
      </c>
      <c r="Y3997" t="s">
        <v>56</v>
      </c>
      <c r="Z3997" t="s">
        <v>43</v>
      </c>
      <c r="AA3997" t="s">
        <v>44</v>
      </c>
      <c r="AB3997" t="s">
        <v>44</v>
      </c>
    </row>
    <row r="3998" spans="1:28" x14ac:dyDescent="0.25">
      <c r="A3998" t="s">
        <v>8137</v>
      </c>
      <c r="B3998" s="1">
        <v>45615</v>
      </c>
      <c r="C3998" t="s">
        <v>5062</v>
      </c>
      <c r="D3998" t="s">
        <v>5063</v>
      </c>
      <c r="E3998">
        <v>55</v>
      </c>
      <c r="F3998" t="s">
        <v>48</v>
      </c>
      <c r="G3998" t="s">
        <v>168</v>
      </c>
      <c r="H3998" t="s">
        <v>169</v>
      </c>
      <c r="I3998" t="s">
        <v>62</v>
      </c>
      <c r="J3998" t="s">
        <v>143</v>
      </c>
      <c r="K3998">
        <v>1</v>
      </c>
      <c r="L3998" s="2">
        <v>1800</v>
      </c>
      <c r="M3998">
        <v>0</v>
      </c>
      <c r="N3998" s="2">
        <v>1800</v>
      </c>
      <c r="O3998" s="2">
        <v>0</v>
      </c>
      <c r="P3998" s="2">
        <v>1800</v>
      </c>
      <c r="Q3998" s="2">
        <v>1261.68</v>
      </c>
      <c r="R3998" s="2">
        <v>538.32000000000005</v>
      </c>
      <c r="S3998" t="s">
        <v>53</v>
      </c>
      <c r="T3998" t="s">
        <v>290</v>
      </c>
      <c r="U3998" t="s">
        <v>291</v>
      </c>
      <c r="V3998" t="s">
        <v>39</v>
      </c>
      <c r="W3998" t="s">
        <v>124</v>
      </c>
      <c r="X3998" t="s">
        <v>41</v>
      </c>
      <c r="Y3998" t="s">
        <v>56</v>
      </c>
      <c r="Z3998" t="s">
        <v>43</v>
      </c>
      <c r="AA3998" t="s">
        <v>68</v>
      </c>
      <c r="AB3998" t="s">
        <v>44</v>
      </c>
    </row>
    <row r="3999" spans="1:28" x14ac:dyDescent="0.25">
      <c r="A3999" t="s">
        <v>8138</v>
      </c>
      <c r="B3999" s="1">
        <v>45615</v>
      </c>
      <c r="C3999" t="s">
        <v>5090</v>
      </c>
      <c r="D3999" t="s">
        <v>5091</v>
      </c>
      <c r="E3999">
        <v>52</v>
      </c>
      <c r="F3999" t="s">
        <v>48</v>
      </c>
      <c r="G3999" t="s">
        <v>202</v>
      </c>
      <c r="H3999" t="s">
        <v>203</v>
      </c>
      <c r="I3999" t="s">
        <v>103</v>
      </c>
      <c r="J3999" t="s">
        <v>104</v>
      </c>
      <c r="K3999">
        <v>1</v>
      </c>
      <c r="L3999" s="2">
        <v>550</v>
      </c>
      <c r="M3999">
        <v>10</v>
      </c>
      <c r="N3999" s="2">
        <v>550</v>
      </c>
      <c r="O3999" s="2">
        <v>55</v>
      </c>
      <c r="P3999" s="2">
        <v>495</v>
      </c>
      <c r="Q3999" s="2">
        <v>295.22000000000003</v>
      </c>
      <c r="R3999" s="2">
        <v>199.78</v>
      </c>
      <c r="S3999" t="s">
        <v>36</v>
      </c>
      <c r="T3999" t="s">
        <v>222</v>
      </c>
      <c r="U3999" t="s">
        <v>38</v>
      </c>
      <c r="V3999" t="s">
        <v>39</v>
      </c>
      <c r="W3999" t="s">
        <v>124</v>
      </c>
      <c r="X3999" t="s">
        <v>97</v>
      </c>
      <c r="Y3999" t="s">
        <v>56</v>
      </c>
      <c r="Z3999" t="s">
        <v>43</v>
      </c>
      <c r="AA3999" t="s">
        <v>44</v>
      </c>
      <c r="AB3999" t="s">
        <v>44</v>
      </c>
    </row>
    <row r="4000" spans="1:28" x14ac:dyDescent="0.25">
      <c r="A4000" t="s">
        <v>8139</v>
      </c>
      <c r="B4000" s="1">
        <v>45616</v>
      </c>
      <c r="C4000" t="s">
        <v>8140</v>
      </c>
      <c r="D4000" t="s">
        <v>8141</v>
      </c>
      <c r="E4000">
        <v>18</v>
      </c>
      <c r="F4000" t="s">
        <v>48</v>
      </c>
      <c r="G4000" t="s">
        <v>141</v>
      </c>
      <c r="H4000" t="s">
        <v>142</v>
      </c>
      <c r="I4000" t="s">
        <v>74</v>
      </c>
      <c r="J4000" t="s">
        <v>143</v>
      </c>
      <c r="K4000">
        <v>1</v>
      </c>
      <c r="L4000" s="2">
        <v>900</v>
      </c>
      <c r="M4000">
        <v>0</v>
      </c>
      <c r="N4000" s="2">
        <v>900</v>
      </c>
      <c r="O4000" s="2">
        <v>0</v>
      </c>
      <c r="P4000" s="2">
        <v>900</v>
      </c>
      <c r="Q4000" s="2">
        <v>521</v>
      </c>
      <c r="R4000" s="2">
        <v>379</v>
      </c>
      <c r="S4000" t="s">
        <v>53</v>
      </c>
      <c r="T4000" t="s">
        <v>263</v>
      </c>
      <c r="U4000" t="s">
        <v>91</v>
      </c>
      <c r="V4000" t="s">
        <v>39</v>
      </c>
      <c r="W4000" t="s">
        <v>83</v>
      </c>
      <c r="X4000" t="s">
        <v>67</v>
      </c>
      <c r="Y4000" t="s">
        <v>56</v>
      </c>
      <c r="Z4000" t="s">
        <v>107</v>
      </c>
      <c r="AA4000" t="s">
        <v>44</v>
      </c>
      <c r="AB4000" t="s">
        <v>44</v>
      </c>
    </row>
    <row r="4001" spans="1:28" x14ac:dyDescent="0.25">
      <c r="A4001" t="s">
        <v>8142</v>
      </c>
      <c r="B4001" s="1">
        <v>45616</v>
      </c>
      <c r="C4001" t="s">
        <v>8143</v>
      </c>
      <c r="D4001" t="s">
        <v>8144</v>
      </c>
      <c r="E4001">
        <v>57</v>
      </c>
      <c r="F4001" t="s">
        <v>48</v>
      </c>
      <c r="G4001" t="s">
        <v>81</v>
      </c>
      <c r="H4001" t="s">
        <v>82</v>
      </c>
      <c r="I4001" t="s">
        <v>51</v>
      </c>
      <c r="J4001" t="s">
        <v>52</v>
      </c>
      <c r="K4001">
        <v>3</v>
      </c>
      <c r="L4001" s="2">
        <v>600</v>
      </c>
      <c r="M4001">
        <v>5</v>
      </c>
      <c r="N4001" s="2">
        <v>1800</v>
      </c>
      <c r="O4001" s="2">
        <v>90</v>
      </c>
      <c r="P4001" s="2">
        <v>1710</v>
      </c>
      <c r="Q4001" s="2">
        <v>1055.24</v>
      </c>
      <c r="R4001" s="2">
        <v>654.76</v>
      </c>
      <c r="S4001" t="s">
        <v>36</v>
      </c>
      <c r="T4001" t="s">
        <v>290</v>
      </c>
      <c r="U4001" t="s">
        <v>291</v>
      </c>
      <c r="V4001" t="s">
        <v>39</v>
      </c>
      <c r="W4001" t="s">
        <v>40</v>
      </c>
      <c r="X4001" t="s">
        <v>97</v>
      </c>
      <c r="Y4001" t="s">
        <v>42</v>
      </c>
      <c r="Z4001" t="s">
        <v>43</v>
      </c>
      <c r="AA4001" t="s">
        <v>44</v>
      </c>
      <c r="AB4001" t="s">
        <v>44</v>
      </c>
    </row>
    <row r="4002" spans="1:28" x14ac:dyDescent="0.25">
      <c r="A4002" t="s">
        <v>8145</v>
      </c>
      <c r="B4002" s="1">
        <v>45616</v>
      </c>
      <c r="C4002" t="s">
        <v>6211</v>
      </c>
      <c r="D4002" t="s">
        <v>6212</v>
      </c>
      <c r="E4002">
        <v>47</v>
      </c>
      <c r="F4002" t="s">
        <v>48</v>
      </c>
      <c r="G4002" t="s">
        <v>49</v>
      </c>
      <c r="H4002" t="s">
        <v>50</v>
      </c>
      <c r="I4002" t="s">
        <v>51</v>
      </c>
      <c r="J4002" t="s">
        <v>52</v>
      </c>
      <c r="K4002">
        <v>1</v>
      </c>
      <c r="L4002" s="2">
        <v>500</v>
      </c>
      <c r="M4002">
        <v>5</v>
      </c>
      <c r="N4002" s="2">
        <v>500</v>
      </c>
      <c r="O4002" s="2">
        <v>25</v>
      </c>
      <c r="P4002" s="2">
        <v>475</v>
      </c>
      <c r="Q4002" s="2">
        <v>284</v>
      </c>
      <c r="R4002" s="2">
        <v>191</v>
      </c>
      <c r="S4002" t="s">
        <v>64</v>
      </c>
      <c r="T4002" t="s">
        <v>398</v>
      </c>
      <c r="U4002" t="s">
        <v>399</v>
      </c>
      <c r="V4002" t="s">
        <v>39</v>
      </c>
      <c r="W4002" t="s">
        <v>92</v>
      </c>
      <c r="X4002" t="s">
        <v>97</v>
      </c>
      <c r="Y4002" t="s">
        <v>56</v>
      </c>
      <c r="Z4002" t="s">
        <v>223</v>
      </c>
      <c r="AA4002" t="s">
        <v>44</v>
      </c>
      <c r="AB4002" t="s">
        <v>44</v>
      </c>
    </row>
    <row r="4003" spans="1:28" x14ac:dyDescent="0.25">
      <c r="A4003" t="s">
        <v>8146</v>
      </c>
      <c r="B4003" s="1">
        <v>45616</v>
      </c>
      <c r="C4003" t="s">
        <v>6104</v>
      </c>
      <c r="D4003" t="s">
        <v>6105</v>
      </c>
      <c r="E4003">
        <v>57</v>
      </c>
      <c r="F4003" t="s">
        <v>48</v>
      </c>
      <c r="G4003" t="s">
        <v>168</v>
      </c>
      <c r="H4003" t="s">
        <v>169</v>
      </c>
      <c r="I4003" t="s">
        <v>62</v>
      </c>
      <c r="J4003" t="s">
        <v>143</v>
      </c>
      <c r="K4003">
        <v>1</v>
      </c>
      <c r="L4003" s="2">
        <v>1800</v>
      </c>
      <c r="M4003">
        <v>30</v>
      </c>
      <c r="N4003" s="2">
        <v>1800</v>
      </c>
      <c r="O4003" s="2">
        <v>540</v>
      </c>
      <c r="P4003" s="2">
        <v>1260</v>
      </c>
      <c r="Q4003" s="2">
        <v>861.99</v>
      </c>
      <c r="R4003" s="2">
        <v>398.01</v>
      </c>
      <c r="S4003" t="s">
        <v>53</v>
      </c>
      <c r="T4003" t="s">
        <v>222</v>
      </c>
      <c r="U4003" t="s">
        <v>38</v>
      </c>
      <c r="V4003" t="s">
        <v>39</v>
      </c>
      <c r="W4003" t="s">
        <v>124</v>
      </c>
      <c r="X4003" t="s">
        <v>67</v>
      </c>
      <c r="Y4003" t="s">
        <v>42</v>
      </c>
      <c r="Z4003" t="s">
        <v>43</v>
      </c>
      <c r="AA4003" t="s">
        <v>44</v>
      </c>
      <c r="AB4003" t="s">
        <v>44</v>
      </c>
    </row>
    <row r="4004" spans="1:28" x14ac:dyDescent="0.25">
      <c r="A4004" t="s">
        <v>8147</v>
      </c>
      <c r="B4004" s="1">
        <v>45616</v>
      </c>
      <c r="C4004" t="s">
        <v>4048</v>
      </c>
      <c r="D4004" t="s">
        <v>4049</v>
      </c>
      <c r="E4004">
        <v>39</v>
      </c>
      <c r="F4004" t="s">
        <v>48</v>
      </c>
      <c r="G4004" t="s">
        <v>32</v>
      </c>
      <c r="H4004" t="s">
        <v>33</v>
      </c>
      <c r="I4004" t="s">
        <v>34</v>
      </c>
      <c r="J4004" t="s">
        <v>35</v>
      </c>
      <c r="K4004">
        <v>2</v>
      </c>
      <c r="L4004" s="2">
        <v>55000</v>
      </c>
      <c r="M4004">
        <v>5</v>
      </c>
      <c r="N4004" s="2">
        <v>110000</v>
      </c>
      <c r="O4004" s="2">
        <v>5500</v>
      </c>
      <c r="P4004" s="2">
        <v>104500</v>
      </c>
      <c r="Q4004" s="2">
        <v>64908.22</v>
      </c>
      <c r="R4004" s="2">
        <v>39591.78</v>
      </c>
      <c r="S4004" t="s">
        <v>64</v>
      </c>
      <c r="T4004" t="s">
        <v>178</v>
      </c>
      <c r="U4004" t="s">
        <v>154</v>
      </c>
      <c r="V4004" t="s">
        <v>39</v>
      </c>
      <c r="W4004" t="s">
        <v>66</v>
      </c>
      <c r="X4004" t="s">
        <v>41</v>
      </c>
      <c r="Y4004" t="s">
        <v>56</v>
      </c>
      <c r="Z4004" t="s">
        <v>43</v>
      </c>
      <c r="AA4004" t="s">
        <v>44</v>
      </c>
      <c r="AB4004" t="s">
        <v>44</v>
      </c>
    </row>
    <row r="4005" spans="1:28" x14ac:dyDescent="0.25">
      <c r="A4005" t="s">
        <v>8148</v>
      </c>
      <c r="B4005" s="1">
        <v>45616</v>
      </c>
      <c r="C4005" t="s">
        <v>4873</v>
      </c>
      <c r="D4005" t="s">
        <v>4874</v>
      </c>
      <c r="E4005">
        <v>54</v>
      </c>
      <c r="F4005" t="s">
        <v>48</v>
      </c>
      <c r="G4005" t="s">
        <v>119</v>
      </c>
      <c r="H4005" t="s">
        <v>120</v>
      </c>
      <c r="I4005" t="s">
        <v>62</v>
      </c>
      <c r="J4005" t="s">
        <v>121</v>
      </c>
      <c r="K4005">
        <v>3</v>
      </c>
      <c r="L4005" s="2">
        <v>4800</v>
      </c>
      <c r="M4005">
        <v>0</v>
      </c>
      <c r="N4005" s="2">
        <v>14400</v>
      </c>
      <c r="O4005" s="2">
        <v>0</v>
      </c>
      <c r="P4005" s="2">
        <v>14400</v>
      </c>
      <c r="Q4005" s="2">
        <v>11773.75</v>
      </c>
      <c r="R4005" s="2">
        <v>2626.25</v>
      </c>
      <c r="S4005" t="s">
        <v>53</v>
      </c>
      <c r="T4005" t="s">
        <v>114</v>
      </c>
      <c r="U4005" t="s">
        <v>115</v>
      </c>
      <c r="V4005" t="s">
        <v>39</v>
      </c>
      <c r="W4005" t="s">
        <v>40</v>
      </c>
      <c r="X4005" t="s">
        <v>67</v>
      </c>
      <c r="Y4005" t="s">
        <v>56</v>
      </c>
      <c r="Z4005" t="s">
        <v>43</v>
      </c>
      <c r="AA4005" t="s">
        <v>44</v>
      </c>
      <c r="AB4005" t="s">
        <v>44</v>
      </c>
    </row>
    <row r="4006" spans="1:28" x14ac:dyDescent="0.25">
      <c r="A4006" t="s">
        <v>8149</v>
      </c>
      <c r="B4006" s="1">
        <v>45616</v>
      </c>
      <c r="C4006" t="s">
        <v>8150</v>
      </c>
      <c r="D4006" t="s">
        <v>8151</v>
      </c>
      <c r="E4006">
        <v>51</v>
      </c>
      <c r="F4006" t="s">
        <v>31</v>
      </c>
      <c r="G4006" t="s">
        <v>168</v>
      </c>
      <c r="H4006" t="s">
        <v>169</v>
      </c>
      <c r="I4006" t="s">
        <v>62</v>
      </c>
      <c r="J4006" t="s">
        <v>143</v>
      </c>
      <c r="K4006">
        <v>2</v>
      </c>
      <c r="L4006" s="2">
        <v>1800</v>
      </c>
      <c r="M4006">
        <v>25</v>
      </c>
      <c r="N4006" s="2">
        <v>3600</v>
      </c>
      <c r="O4006" s="2">
        <v>900</v>
      </c>
      <c r="P4006" s="2">
        <v>2700</v>
      </c>
      <c r="Q4006" s="2">
        <v>1742.99</v>
      </c>
      <c r="R4006" s="2">
        <v>957.01</v>
      </c>
      <c r="S4006" t="s">
        <v>53</v>
      </c>
      <c r="T4006" t="s">
        <v>37</v>
      </c>
      <c r="U4006" t="s">
        <v>38</v>
      </c>
      <c r="V4006" t="s">
        <v>39</v>
      </c>
      <c r="W4006" t="s">
        <v>92</v>
      </c>
      <c r="X4006" t="s">
        <v>41</v>
      </c>
      <c r="Y4006" t="s">
        <v>56</v>
      </c>
      <c r="Z4006" t="s">
        <v>43</v>
      </c>
      <c r="AA4006" t="s">
        <v>44</v>
      </c>
      <c r="AB4006" t="s">
        <v>44</v>
      </c>
    </row>
    <row r="4007" spans="1:28" x14ac:dyDescent="0.25">
      <c r="A4007" t="s">
        <v>8152</v>
      </c>
      <c r="B4007" s="1">
        <v>45616</v>
      </c>
      <c r="C4007" t="s">
        <v>2399</v>
      </c>
      <c r="D4007" t="s">
        <v>2400</v>
      </c>
      <c r="E4007">
        <v>41</v>
      </c>
      <c r="F4007" t="s">
        <v>48</v>
      </c>
      <c r="G4007" t="s">
        <v>176</v>
      </c>
      <c r="H4007" t="s">
        <v>177</v>
      </c>
      <c r="I4007" t="s">
        <v>34</v>
      </c>
      <c r="J4007" t="s">
        <v>35</v>
      </c>
      <c r="K4007">
        <v>1</v>
      </c>
      <c r="L4007" s="2">
        <v>6500</v>
      </c>
      <c r="M4007">
        <v>5</v>
      </c>
      <c r="N4007" s="2">
        <v>6500</v>
      </c>
      <c r="O4007" s="2">
        <v>325</v>
      </c>
      <c r="P4007" s="2">
        <v>6175</v>
      </c>
      <c r="Q4007" s="2">
        <v>4241.3599999999997</v>
      </c>
      <c r="R4007" s="2">
        <v>1933.64</v>
      </c>
      <c r="S4007" t="s">
        <v>53</v>
      </c>
      <c r="T4007" t="s">
        <v>90</v>
      </c>
      <c r="U4007" t="s">
        <v>91</v>
      </c>
      <c r="V4007" t="s">
        <v>39</v>
      </c>
      <c r="W4007" t="s">
        <v>124</v>
      </c>
      <c r="X4007" t="s">
        <v>41</v>
      </c>
      <c r="Y4007" t="s">
        <v>56</v>
      </c>
      <c r="Z4007" t="s">
        <v>223</v>
      </c>
      <c r="AA4007" t="s">
        <v>44</v>
      </c>
      <c r="AB4007" t="s">
        <v>44</v>
      </c>
    </row>
    <row r="4008" spans="1:28" x14ac:dyDescent="0.25">
      <c r="A4008" t="s">
        <v>8153</v>
      </c>
      <c r="B4008" s="1">
        <v>45616</v>
      </c>
      <c r="C4008" t="s">
        <v>5830</v>
      </c>
      <c r="D4008" t="s">
        <v>5831</v>
      </c>
      <c r="E4008">
        <v>39</v>
      </c>
      <c r="F4008" t="s">
        <v>48</v>
      </c>
      <c r="G4008" t="s">
        <v>119</v>
      </c>
      <c r="H4008" t="s">
        <v>120</v>
      </c>
      <c r="I4008" t="s">
        <v>62</v>
      </c>
      <c r="J4008" t="s">
        <v>121</v>
      </c>
      <c r="K4008">
        <v>2</v>
      </c>
      <c r="L4008" s="2">
        <v>4800</v>
      </c>
      <c r="M4008">
        <v>25</v>
      </c>
      <c r="N4008" s="2">
        <v>9600</v>
      </c>
      <c r="O4008" s="2">
        <v>2400</v>
      </c>
      <c r="P4008" s="2">
        <v>7200</v>
      </c>
      <c r="Q4008" s="2">
        <v>4758.99</v>
      </c>
      <c r="R4008" s="2">
        <v>2441.0100000000002</v>
      </c>
      <c r="S4008" t="s">
        <v>53</v>
      </c>
      <c r="T4008" t="s">
        <v>65</v>
      </c>
      <c r="U4008" t="s">
        <v>65</v>
      </c>
      <c r="V4008" t="s">
        <v>39</v>
      </c>
      <c r="W4008" t="s">
        <v>83</v>
      </c>
      <c r="X4008" t="s">
        <v>41</v>
      </c>
      <c r="Y4008" t="s">
        <v>56</v>
      </c>
      <c r="Z4008" t="s">
        <v>43</v>
      </c>
      <c r="AA4008" t="s">
        <v>44</v>
      </c>
      <c r="AB4008" t="s">
        <v>44</v>
      </c>
    </row>
    <row r="4009" spans="1:28" x14ac:dyDescent="0.25">
      <c r="A4009" t="s">
        <v>8154</v>
      </c>
      <c r="B4009" s="1">
        <v>45616</v>
      </c>
      <c r="C4009" t="s">
        <v>3379</v>
      </c>
      <c r="D4009" t="s">
        <v>3380</v>
      </c>
      <c r="E4009">
        <v>35</v>
      </c>
      <c r="F4009" t="s">
        <v>48</v>
      </c>
      <c r="G4009" t="s">
        <v>352</v>
      </c>
      <c r="H4009" t="s">
        <v>353</v>
      </c>
      <c r="I4009" t="s">
        <v>103</v>
      </c>
      <c r="J4009" t="s">
        <v>104</v>
      </c>
      <c r="K4009">
        <v>1</v>
      </c>
      <c r="L4009" s="2">
        <v>850</v>
      </c>
      <c r="M4009">
        <v>25</v>
      </c>
      <c r="N4009" s="2">
        <v>850</v>
      </c>
      <c r="O4009" s="2">
        <v>212.5</v>
      </c>
      <c r="P4009" s="2">
        <v>637.5</v>
      </c>
      <c r="Q4009" s="2">
        <v>521.62</v>
      </c>
      <c r="R4009" s="2">
        <v>115.88</v>
      </c>
      <c r="S4009" t="s">
        <v>53</v>
      </c>
      <c r="T4009" t="s">
        <v>275</v>
      </c>
      <c r="U4009" t="s">
        <v>123</v>
      </c>
      <c r="V4009" t="s">
        <v>39</v>
      </c>
      <c r="W4009" t="s">
        <v>137</v>
      </c>
      <c r="X4009" t="s">
        <v>67</v>
      </c>
      <c r="Y4009" t="s">
        <v>56</v>
      </c>
      <c r="Z4009" t="s">
        <v>43</v>
      </c>
      <c r="AA4009" t="s">
        <v>44</v>
      </c>
      <c r="AB4009" t="s">
        <v>44</v>
      </c>
    </row>
    <row r="4010" spans="1:28" x14ac:dyDescent="0.25">
      <c r="A4010" t="s">
        <v>8155</v>
      </c>
      <c r="B4010" s="1">
        <v>45616</v>
      </c>
      <c r="C4010" t="s">
        <v>8156</v>
      </c>
      <c r="D4010" t="s">
        <v>8157</v>
      </c>
      <c r="E4010">
        <v>22</v>
      </c>
      <c r="F4010" t="s">
        <v>48</v>
      </c>
      <c r="G4010" t="s">
        <v>168</v>
      </c>
      <c r="H4010" t="s">
        <v>169</v>
      </c>
      <c r="I4010" t="s">
        <v>62</v>
      </c>
      <c r="J4010" t="s">
        <v>143</v>
      </c>
      <c r="K4010">
        <v>4</v>
      </c>
      <c r="L4010" s="2">
        <v>1800</v>
      </c>
      <c r="M4010">
        <v>10</v>
      </c>
      <c r="N4010" s="2">
        <v>7200</v>
      </c>
      <c r="O4010" s="2">
        <v>720</v>
      </c>
      <c r="P4010" s="2">
        <v>6480</v>
      </c>
      <c r="Q4010" s="2">
        <v>5067.3900000000003</v>
      </c>
      <c r="R4010" s="2">
        <v>1412.61</v>
      </c>
      <c r="S4010" t="s">
        <v>64</v>
      </c>
      <c r="T4010" t="s">
        <v>222</v>
      </c>
      <c r="U4010" t="s">
        <v>38</v>
      </c>
      <c r="V4010" t="s">
        <v>39</v>
      </c>
      <c r="W4010" t="s">
        <v>40</v>
      </c>
      <c r="X4010" t="s">
        <v>97</v>
      </c>
      <c r="Y4010" t="s">
        <v>56</v>
      </c>
      <c r="Z4010" t="s">
        <v>508</v>
      </c>
      <c r="AA4010" t="s">
        <v>44</v>
      </c>
      <c r="AB4010" t="s">
        <v>44</v>
      </c>
    </row>
    <row r="4011" spans="1:28" x14ac:dyDescent="0.25">
      <c r="A4011" t="s">
        <v>8158</v>
      </c>
      <c r="B4011" s="1">
        <v>45616</v>
      </c>
      <c r="C4011" t="s">
        <v>2968</v>
      </c>
      <c r="D4011" t="s">
        <v>2969</v>
      </c>
      <c r="E4011">
        <v>58</v>
      </c>
      <c r="F4011" t="s">
        <v>48</v>
      </c>
      <c r="G4011" t="s">
        <v>81</v>
      </c>
      <c r="H4011" t="s">
        <v>82</v>
      </c>
      <c r="I4011" t="s">
        <v>51</v>
      </c>
      <c r="J4011" t="s">
        <v>52</v>
      </c>
      <c r="K4011">
        <v>2</v>
      </c>
      <c r="L4011" s="2">
        <v>600</v>
      </c>
      <c r="M4011">
        <v>15</v>
      </c>
      <c r="N4011" s="2">
        <v>1200</v>
      </c>
      <c r="O4011" s="2">
        <v>180</v>
      </c>
      <c r="P4011" s="2">
        <v>1020</v>
      </c>
      <c r="Q4011" s="2">
        <v>696.13</v>
      </c>
      <c r="R4011" s="2">
        <v>323.87</v>
      </c>
      <c r="S4011" t="s">
        <v>53</v>
      </c>
      <c r="T4011" t="s">
        <v>163</v>
      </c>
      <c r="U4011" t="s">
        <v>164</v>
      </c>
      <c r="V4011" t="s">
        <v>39</v>
      </c>
      <c r="W4011" t="s">
        <v>124</v>
      </c>
      <c r="X4011" t="s">
        <v>97</v>
      </c>
      <c r="Y4011" t="s">
        <v>56</v>
      </c>
      <c r="Z4011" t="s">
        <v>223</v>
      </c>
      <c r="AA4011" t="s">
        <v>68</v>
      </c>
      <c r="AB4011" t="s">
        <v>44</v>
      </c>
    </row>
    <row r="4012" spans="1:28" x14ac:dyDescent="0.25">
      <c r="A4012" t="s">
        <v>8159</v>
      </c>
      <c r="B4012" s="1">
        <v>45616</v>
      </c>
      <c r="C4012" t="s">
        <v>8160</v>
      </c>
      <c r="D4012" t="s">
        <v>8161</v>
      </c>
      <c r="E4012">
        <v>57</v>
      </c>
      <c r="F4012" t="s">
        <v>48</v>
      </c>
      <c r="G4012" t="s">
        <v>318</v>
      </c>
      <c r="H4012" t="s">
        <v>319</v>
      </c>
      <c r="I4012" t="s">
        <v>34</v>
      </c>
      <c r="J4012" t="s">
        <v>190</v>
      </c>
      <c r="K4012">
        <v>1</v>
      </c>
      <c r="L4012" s="2">
        <v>2500</v>
      </c>
      <c r="M4012">
        <v>10</v>
      </c>
      <c r="N4012" s="2">
        <v>2500</v>
      </c>
      <c r="O4012" s="2">
        <v>250</v>
      </c>
      <c r="P4012" s="2">
        <v>2250</v>
      </c>
      <c r="Q4012" s="2">
        <v>1557.23</v>
      </c>
      <c r="R4012" s="2">
        <v>692.77</v>
      </c>
      <c r="S4012" t="s">
        <v>53</v>
      </c>
      <c r="T4012" t="s">
        <v>90</v>
      </c>
      <c r="U4012" t="s">
        <v>91</v>
      </c>
      <c r="V4012" t="s">
        <v>39</v>
      </c>
      <c r="W4012" t="s">
        <v>124</v>
      </c>
      <c r="X4012" t="s">
        <v>41</v>
      </c>
      <c r="Y4012" t="s">
        <v>56</v>
      </c>
      <c r="Z4012" t="s">
        <v>43</v>
      </c>
      <c r="AA4012" t="s">
        <v>44</v>
      </c>
      <c r="AB4012" t="s">
        <v>68</v>
      </c>
    </row>
    <row r="4013" spans="1:28" x14ac:dyDescent="0.25">
      <c r="A4013" t="s">
        <v>8162</v>
      </c>
      <c r="B4013" s="1">
        <v>45616</v>
      </c>
      <c r="C4013" t="s">
        <v>4149</v>
      </c>
      <c r="D4013" t="s">
        <v>4150</v>
      </c>
      <c r="E4013">
        <v>49</v>
      </c>
      <c r="F4013" t="s">
        <v>48</v>
      </c>
      <c r="G4013" t="s">
        <v>168</v>
      </c>
      <c r="H4013" t="s">
        <v>169</v>
      </c>
      <c r="I4013" t="s">
        <v>62</v>
      </c>
      <c r="J4013" t="s">
        <v>143</v>
      </c>
      <c r="K4013">
        <v>2</v>
      </c>
      <c r="L4013" s="2">
        <v>1800</v>
      </c>
      <c r="M4013">
        <v>0</v>
      </c>
      <c r="N4013" s="2">
        <v>3600</v>
      </c>
      <c r="O4013" s="2">
        <v>0</v>
      </c>
      <c r="P4013" s="2">
        <v>3600</v>
      </c>
      <c r="Q4013" s="2">
        <v>2595.94</v>
      </c>
      <c r="R4013" s="2">
        <v>1004.06</v>
      </c>
      <c r="S4013" t="s">
        <v>53</v>
      </c>
      <c r="T4013" t="s">
        <v>76</v>
      </c>
      <c r="U4013" t="s">
        <v>77</v>
      </c>
      <c r="V4013" t="s">
        <v>39</v>
      </c>
      <c r="W4013" t="s">
        <v>40</v>
      </c>
      <c r="X4013" t="s">
        <v>97</v>
      </c>
      <c r="Y4013" t="s">
        <v>42</v>
      </c>
      <c r="Z4013" t="s">
        <v>43</v>
      </c>
      <c r="AA4013" t="s">
        <v>44</v>
      </c>
      <c r="AB4013" t="s">
        <v>44</v>
      </c>
    </row>
    <row r="4014" spans="1:28" x14ac:dyDescent="0.25">
      <c r="A4014" t="s">
        <v>8163</v>
      </c>
      <c r="B4014" s="1">
        <v>45616</v>
      </c>
      <c r="C4014" t="s">
        <v>1497</v>
      </c>
      <c r="D4014" t="s">
        <v>1498</v>
      </c>
      <c r="E4014">
        <v>44</v>
      </c>
      <c r="F4014" t="s">
        <v>48</v>
      </c>
      <c r="G4014" t="s">
        <v>158</v>
      </c>
      <c r="H4014" t="s">
        <v>159</v>
      </c>
      <c r="I4014" t="s">
        <v>51</v>
      </c>
      <c r="J4014" t="s">
        <v>52</v>
      </c>
      <c r="K4014">
        <v>1</v>
      </c>
      <c r="L4014" s="2">
        <v>650</v>
      </c>
      <c r="M4014">
        <v>25</v>
      </c>
      <c r="N4014" s="2">
        <v>650</v>
      </c>
      <c r="O4014" s="2">
        <v>162.5</v>
      </c>
      <c r="P4014" s="2">
        <v>487.5</v>
      </c>
      <c r="Q4014" s="2">
        <v>374.08</v>
      </c>
      <c r="R4014" s="2">
        <v>113.42</v>
      </c>
      <c r="S4014" t="s">
        <v>53</v>
      </c>
      <c r="T4014" t="s">
        <v>290</v>
      </c>
      <c r="U4014" t="s">
        <v>291</v>
      </c>
      <c r="V4014" t="s">
        <v>39</v>
      </c>
      <c r="W4014" t="s">
        <v>83</v>
      </c>
      <c r="X4014" t="s">
        <v>97</v>
      </c>
      <c r="Y4014" t="s">
        <v>56</v>
      </c>
      <c r="Z4014" t="s">
        <v>43</v>
      </c>
      <c r="AA4014" t="s">
        <v>44</v>
      </c>
      <c r="AB4014" t="s">
        <v>44</v>
      </c>
    </row>
    <row r="4015" spans="1:28" x14ac:dyDescent="0.25">
      <c r="A4015" t="s">
        <v>8164</v>
      </c>
      <c r="B4015" s="1">
        <v>45617</v>
      </c>
      <c r="C4015" t="s">
        <v>8165</v>
      </c>
      <c r="D4015" t="s">
        <v>8166</v>
      </c>
      <c r="E4015">
        <v>37</v>
      </c>
      <c r="F4015" t="s">
        <v>111</v>
      </c>
      <c r="G4015" t="s">
        <v>280</v>
      </c>
      <c r="H4015" t="s">
        <v>281</v>
      </c>
      <c r="I4015" t="s">
        <v>62</v>
      </c>
      <c r="J4015" t="s">
        <v>190</v>
      </c>
      <c r="K4015">
        <v>4</v>
      </c>
      <c r="L4015" s="2">
        <v>700</v>
      </c>
      <c r="M4015">
        <v>0</v>
      </c>
      <c r="N4015" s="2">
        <v>2800</v>
      </c>
      <c r="O4015" s="2">
        <v>0</v>
      </c>
      <c r="P4015" s="2">
        <v>2800</v>
      </c>
      <c r="Q4015" s="2">
        <v>1715.4</v>
      </c>
      <c r="R4015" s="2">
        <v>1084.5999999999999</v>
      </c>
      <c r="S4015" t="s">
        <v>53</v>
      </c>
      <c r="T4015" t="s">
        <v>153</v>
      </c>
      <c r="U4015" t="s">
        <v>154</v>
      </c>
      <c r="V4015" t="s">
        <v>39</v>
      </c>
      <c r="W4015" t="s">
        <v>124</v>
      </c>
      <c r="X4015" t="s">
        <v>67</v>
      </c>
      <c r="Y4015" t="s">
        <v>56</v>
      </c>
      <c r="Z4015" t="s">
        <v>43</v>
      </c>
      <c r="AA4015" t="s">
        <v>44</v>
      </c>
      <c r="AB4015" t="s">
        <v>44</v>
      </c>
    </row>
    <row r="4016" spans="1:28" x14ac:dyDescent="0.25">
      <c r="A4016" t="s">
        <v>8167</v>
      </c>
      <c r="B4016" s="1">
        <v>45617</v>
      </c>
      <c r="C4016" t="s">
        <v>3543</v>
      </c>
      <c r="D4016" t="s">
        <v>3544</v>
      </c>
      <c r="E4016">
        <v>31</v>
      </c>
      <c r="F4016" t="s">
        <v>48</v>
      </c>
      <c r="G4016" t="s">
        <v>344</v>
      </c>
      <c r="H4016" t="s">
        <v>345</v>
      </c>
      <c r="I4016" t="s">
        <v>34</v>
      </c>
      <c r="J4016" t="s">
        <v>121</v>
      </c>
      <c r="K4016">
        <v>4</v>
      </c>
      <c r="L4016" s="2">
        <v>1600</v>
      </c>
      <c r="M4016">
        <v>10</v>
      </c>
      <c r="N4016" s="2">
        <v>6400</v>
      </c>
      <c r="O4016" s="2">
        <v>640</v>
      </c>
      <c r="P4016" s="2">
        <v>5760</v>
      </c>
      <c r="Q4016" s="2">
        <v>3287.85</v>
      </c>
      <c r="R4016" s="2">
        <v>2472.15</v>
      </c>
      <c r="S4016" t="s">
        <v>53</v>
      </c>
      <c r="T4016" t="s">
        <v>114</v>
      </c>
      <c r="U4016" t="s">
        <v>115</v>
      </c>
      <c r="V4016" t="s">
        <v>39</v>
      </c>
      <c r="W4016" t="s">
        <v>66</v>
      </c>
      <c r="X4016" t="s">
        <v>97</v>
      </c>
      <c r="Y4016" t="s">
        <v>56</v>
      </c>
      <c r="Z4016" t="s">
        <v>43</v>
      </c>
      <c r="AA4016" t="s">
        <v>44</v>
      </c>
      <c r="AB4016" t="s">
        <v>44</v>
      </c>
    </row>
    <row r="4017" spans="1:28" x14ac:dyDescent="0.25">
      <c r="A4017" t="s">
        <v>8168</v>
      </c>
      <c r="B4017" s="1">
        <v>45617</v>
      </c>
      <c r="C4017" t="s">
        <v>8075</v>
      </c>
      <c r="D4017" t="s">
        <v>8076</v>
      </c>
      <c r="E4017">
        <v>22</v>
      </c>
      <c r="F4017" t="s">
        <v>31</v>
      </c>
      <c r="G4017" t="s">
        <v>212</v>
      </c>
      <c r="H4017" t="s">
        <v>213</v>
      </c>
      <c r="I4017" t="s">
        <v>51</v>
      </c>
      <c r="J4017" t="s">
        <v>52</v>
      </c>
      <c r="K4017">
        <v>1</v>
      </c>
      <c r="L4017" s="2">
        <v>400</v>
      </c>
      <c r="M4017">
        <v>15</v>
      </c>
      <c r="N4017" s="2">
        <v>400</v>
      </c>
      <c r="O4017" s="2">
        <v>60</v>
      </c>
      <c r="P4017" s="2">
        <v>340</v>
      </c>
      <c r="Q4017" s="2">
        <v>257.49</v>
      </c>
      <c r="R4017" s="2">
        <v>82.51</v>
      </c>
      <c r="S4017" t="s">
        <v>53</v>
      </c>
      <c r="T4017" t="s">
        <v>275</v>
      </c>
      <c r="U4017" t="s">
        <v>123</v>
      </c>
      <c r="V4017" t="s">
        <v>39</v>
      </c>
      <c r="W4017" t="s">
        <v>83</v>
      </c>
      <c r="X4017" t="s">
        <v>97</v>
      </c>
      <c r="Y4017" t="s">
        <v>42</v>
      </c>
      <c r="Z4017" t="s">
        <v>508</v>
      </c>
      <c r="AA4017" t="s">
        <v>44</v>
      </c>
      <c r="AB4017" t="s">
        <v>44</v>
      </c>
    </row>
    <row r="4018" spans="1:28" x14ac:dyDescent="0.25">
      <c r="A4018" t="s">
        <v>8169</v>
      </c>
      <c r="B4018" s="1">
        <v>45617</v>
      </c>
      <c r="C4018" t="s">
        <v>1005</v>
      </c>
      <c r="D4018" t="s">
        <v>1006</v>
      </c>
      <c r="E4018">
        <v>44</v>
      </c>
      <c r="F4018" t="s">
        <v>48</v>
      </c>
      <c r="G4018" t="s">
        <v>128</v>
      </c>
      <c r="H4018" t="s">
        <v>129</v>
      </c>
      <c r="I4018" t="s">
        <v>74</v>
      </c>
      <c r="J4018" t="s">
        <v>130</v>
      </c>
      <c r="K4018">
        <v>2</v>
      </c>
      <c r="L4018" s="2">
        <v>1700</v>
      </c>
      <c r="M4018">
        <v>10</v>
      </c>
      <c r="N4018" s="2">
        <v>3400</v>
      </c>
      <c r="O4018" s="2">
        <v>340</v>
      </c>
      <c r="P4018" s="2">
        <v>3060</v>
      </c>
      <c r="Q4018" s="2">
        <v>2428.9899999999998</v>
      </c>
      <c r="R4018" s="2">
        <v>631.01</v>
      </c>
      <c r="S4018" t="s">
        <v>64</v>
      </c>
      <c r="T4018" t="s">
        <v>153</v>
      </c>
      <c r="U4018" t="s">
        <v>154</v>
      </c>
      <c r="V4018" t="s">
        <v>39</v>
      </c>
      <c r="W4018" t="s">
        <v>124</v>
      </c>
      <c r="X4018" t="s">
        <v>41</v>
      </c>
      <c r="Y4018" t="s">
        <v>42</v>
      </c>
      <c r="Z4018" t="s">
        <v>43</v>
      </c>
      <c r="AA4018" t="s">
        <v>44</v>
      </c>
      <c r="AB4018" t="s">
        <v>44</v>
      </c>
    </row>
    <row r="4019" spans="1:28" x14ac:dyDescent="0.25">
      <c r="A4019" t="s">
        <v>8170</v>
      </c>
      <c r="B4019" s="1">
        <v>45617</v>
      </c>
      <c r="C4019" t="s">
        <v>2669</v>
      </c>
      <c r="D4019" t="s">
        <v>2670</v>
      </c>
      <c r="E4019">
        <v>47</v>
      </c>
      <c r="F4019" t="s">
        <v>111</v>
      </c>
      <c r="G4019" t="s">
        <v>60</v>
      </c>
      <c r="H4019" t="s">
        <v>61</v>
      </c>
      <c r="I4019" t="s">
        <v>62</v>
      </c>
      <c r="J4019" t="s">
        <v>63</v>
      </c>
      <c r="K4019">
        <v>1</v>
      </c>
      <c r="L4019" s="2">
        <v>3500</v>
      </c>
      <c r="M4019">
        <v>30</v>
      </c>
      <c r="N4019" s="2">
        <v>3500</v>
      </c>
      <c r="O4019" s="2">
        <v>1050</v>
      </c>
      <c r="P4019" s="2">
        <v>2450</v>
      </c>
      <c r="Q4019" s="2">
        <v>1856</v>
      </c>
      <c r="R4019" s="2">
        <v>594</v>
      </c>
      <c r="S4019" t="s">
        <v>64</v>
      </c>
      <c r="T4019" t="s">
        <v>54</v>
      </c>
      <c r="U4019" t="s">
        <v>55</v>
      </c>
      <c r="V4019" t="s">
        <v>39</v>
      </c>
      <c r="W4019" t="s">
        <v>124</v>
      </c>
      <c r="X4019" t="s">
        <v>67</v>
      </c>
      <c r="Y4019" t="s">
        <v>56</v>
      </c>
      <c r="Z4019" t="s">
        <v>43</v>
      </c>
      <c r="AA4019" t="s">
        <v>44</v>
      </c>
      <c r="AB4019" t="s">
        <v>44</v>
      </c>
    </row>
    <row r="4020" spans="1:28" x14ac:dyDescent="0.25">
      <c r="A4020" t="s">
        <v>8171</v>
      </c>
      <c r="B4020" s="1">
        <v>45617</v>
      </c>
      <c r="C4020" t="s">
        <v>6905</v>
      </c>
      <c r="D4020" t="s">
        <v>6906</v>
      </c>
      <c r="E4020">
        <v>57</v>
      </c>
      <c r="F4020" t="s">
        <v>48</v>
      </c>
      <c r="G4020" t="s">
        <v>285</v>
      </c>
      <c r="H4020" t="s">
        <v>286</v>
      </c>
      <c r="I4020" t="s">
        <v>34</v>
      </c>
      <c r="J4020" t="s">
        <v>121</v>
      </c>
      <c r="K4020">
        <v>1</v>
      </c>
      <c r="L4020" s="2">
        <v>3200</v>
      </c>
      <c r="M4020">
        <v>30</v>
      </c>
      <c r="N4020" s="2">
        <v>3200</v>
      </c>
      <c r="O4020" s="2">
        <v>960</v>
      </c>
      <c r="P4020" s="2">
        <v>2240</v>
      </c>
      <c r="Q4020" s="2">
        <v>1623.29</v>
      </c>
      <c r="R4020" s="2">
        <v>616.71</v>
      </c>
      <c r="S4020" t="s">
        <v>53</v>
      </c>
      <c r="T4020" t="s">
        <v>76</v>
      </c>
      <c r="U4020" t="s">
        <v>77</v>
      </c>
      <c r="V4020" t="s">
        <v>39</v>
      </c>
      <c r="W4020" t="s">
        <v>92</v>
      </c>
      <c r="X4020" t="s">
        <v>41</v>
      </c>
      <c r="Y4020" t="s">
        <v>42</v>
      </c>
      <c r="Z4020" t="s">
        <v>43</v>
      </c>
      <c r="AA4020" t="s">
        <v>44</v>
      </c>
      <c r="AB4020" t="s">
        <v>44</v>
      </c>
    </row>
    <row r="4021" spans="1:28" x14ac:dyDescent="0.25">
      <c r="A4021" t="s">
        <v>8172</v>
      </c>
      <c r="B4021" s="1">
        <v>45617</v>
      </c>
      <c r="C4021" t="s">
        <v>5026</v>
      </c>
      <c r="D4021" t="s">
        <v>5027</v>
      </c>
      <c r="E4021">
        <v>23</v>
      </c>
      <c r="F4021" t="s">
        <v>48</v>
      </c>
      <c r="G4021" t="s">
        <v>60</v>
      </c>
      <c r="H4021" t="s">
        <v>61</v>
      </c>
      <c r="I4021" t="s">
        <v>62</v>
      </c>
      <c r="J4021" t="s">
        <v>63</v>
      </c>
      <c r="K4021">
        <v>4</v>
      </c>
      <c r="L4021" s="2">
        <v>3500</v>
      </c>
      <c r="M4021">
        <v>0</v>
      </c>
      <c r="N4021" s="2">
        <v>14000</v>
      </c>
      <c r="O4021" s="2">
        <v>0</v>
      </c>
      <c r="P4021" s="2">
        <v>14000</v>
      </c>
      <c r="Q4021" s="2">
        <v>11388.45</v>
      </c>
      <c r="R4021" s="2">
        <v>2611.5500000000002</v>
      </c>
      <c r="S4021" t="s">
        <v>53</v>
      </c>
      <c r="T4021" t="s">
        <v>96</v>
      </c>
      <c r="U4021" t="s">
        <v>96</v>
      </c>
      <c r="V4021" t="s">
        <v>39</v>
      </c>
      <c r="W4021" t="s">
        <v>92</v>
      </c>
      <c r="X4021" t="s">
        <v>67</v>
      </c>
      <c r="Y4021" t="s">
        <v>56</v>
      </c>
      <c r="Z4021" t="s">
        <v>43</v>
      </c>
      <c r="AA4021" t="s">
        <v>44</v>
      </c>
      <c r="AB4021" t="s">
        <v>44</v>
      </c>
    </row>
    <row r="4022" spans="1:28" x14ac:dyDescent="0.25">
      <c r="A4022" t="s">
        <v>8173</v>
      </c>
      <c r="B4022" s="1">
        <v>45617</v>
      </c>
      <c r="C4022" t="s">
        <v>4604</v>
      </c>
      <c r="D4022" t="s">
        <v>4605</v>
      </c>
      <c r="E4022">
        <v>24</v>
      </c>
      <c r="F4022" t="s">
        <v>48</v>
      </c>
      <c r="G4022" t="s">
        <v>88</v>
      </c>
      <c r="H4022" t="s">
        <v>89</v>
      </c>
      <c r="I4022" t="s">
        <v>62</v>
      </c>
      <c r="J4022" t="s">
        <v>63</v>
      </c>
      <c r="K4022">
        <v>4</v>
      </c>
      <c r="L4022" s="2">
        <v>4200</v>
      </c>
      <c r="M4022">
        <v>20</v>
      </c>
      <c r="N4022" s="2">
        <v>16800</v>
      </c>
      <c r="O4022" s="2">
        <v>3360</v>
      </c>
      <c r="P4022" s="2">
        <v>13440</v>
      </c>
      <c r="Q4022" s="2">
        <v>9625.09</v>
      </c>
      <c r="R4022" s="2">
        <v>3814.91</v>
      </c>
      <c r="S4022" t="s">
        <v>53</v>
      </c>
      <c r="T4022" t="s">
        <v>136</v>
      </c>
      <c r="U4022" t="s">
        <v>38</v>
      </c>
      <c r="V4022" t="s">
        <v>39</v>
      </c>
      <c r="W4022" t="s">
        <v>66</v>
      </c>
      <c r="X4022" t="s">
        <v>97</v>
      </c>
      <c r="Y4022" t="s">
        <v>42</v>
      </c>
      <c r="Z4022" t="s">
        <v>43</v>
      </c>
      <c r="AA4022" t="s">
        <v>44</v>
      </c>
      <c r="AB4022" t="s">
        <v>44</v>
      </c>
    </row>
    <row r="4023" spans="1:28" x14ac:dyDescent="0.25">
      <c r="A4023" t="s">
        <v>8174</v>
      </c>
      <c r="B4023" s="1">
        <v>45617</v>
      </c>
      <c r="C4023" t="s">
        <v>8175</v>
      </c>
      <c r="D4023" t="s">
        <v>8176</v>
      </c>
      <c r="E4023">
        <v>31</v>
      </c>
      <c r="F4023" t="s">
        <v>31</v>
      </c>
      <c r="G4023" t="s">
        <v>49</v>
      </c>
      <c r="H4023" t="s">
        <v>50</v>
      </c>
      <c r="I4023" t="s">
        <v>51</v>
      </c>
      <c r="J4023" t="s">
        <v>52</v>
      </c>
      <c r="K4023">
        <v>2</v>
      </c>
      <c r="L4023" s="2">
        <v>500</v>
      </c>
      <c r="M4023">
        <v>15</v>
      </c>
      <c r="N4023" s="2">
        <v>1000</v>
      </c>
      <c r="O4023" s="2">
        <v>150</v>
      </c>
      <c r="P4023" s="2">
        <v>850</v>
      </c>
      <c r="Q4023" s="2">
        <v>642.19000000000005</v>
      </c>
      <c r="R4023" s="2">
        <v>207.81</v>
      </c>
      <c r="S4023" t="s">
        <v>53</v>
      </c>
      <c r="T4023" t="s">
        <v>290</v>
      </c>
      <c r="U4023" t="s">
        <v>291</v>
      </c>
      <c r="V4023" t="s">
        <v>39</v>
      </c>
      <c r="W4023" t="s">
        <v>137</v>
      </c>
      <c r="X4023" t="s">
        <v>41</v>
      </c>
      <c r="Y4023" t="s">
        <v>56</v>
      </c>
      <c r="Z4023" t="s">
        <v>43</v>
      </c>
      <c r="AA4023" t="s">
        <v>68</v>
      </c>
      <c r="AB4023" t="s">
        <v>44</v>
      </c>
    </row>
    <row r="4024" spans="1:28" x14ac:dyDescent="0.25">
      <c r="A4024" t="s">
        <v>8177</v>
      </c>
      <c r="B4024" s="1">
        <v>45617</v>
      </c>
      <c r="C4024" t="s">
        <v>8178</v>
      </c>
      <c r="D4024" t="s">
        <v>8179</v>
      </c>
      <c r="E4024">
        <v>27</v>
      </c>
      <c r="F4024" t="s">
        <v>31</v>
      </c>
      <c r="G4024" t="s">
        <v>72</v>
      </c>
      <c r="H4024" t="s">
        <v>73</v>
      </c>
      <c r="I4024" t="s">
        <v>74</v>
      </c>
      <c r="J4024" t="s">
        <v>75</v>
      </c>
      <c r="K4024">
        <v>3</v>
      </c>
      <c r="L4024" s="2">
        <v>2200</v>
      </c>
      <c r="M4024">
        <v>10</v>
      </c>
      <c r="N4024" s="2">
        <v>6600</v>
      </c>
      <c r="O4024" s="2">
        <v>660</v>
      </c>
      <c r="P4024" s="2">
        <v>5940</v>
      </c>
      <c r="Q4024" s="2">
        <v>3298.31</v>
      </c>
      <c r="R4024" s="2">
        <v>2641.69</v>
      </c>
      <c r="S4024" t="s">
        <v>53</v>
      </c>
      <c r="T4024" t="s">
        <v>76</v>
      </c>
      <c r="U4024" t="s">
        <v>77</v>
      </c>
      <c r="V4024" t="s">
        <v>39</v>
      </c>
      <c r="W4024" t="s">
        <v>124</v>
      </c>
      <c r="X4024" t="s">
        <v>41</v>
      </c>
      <c r="Y4024" t="s">
        <v>56</v>
      </c>
      <c r="Z4024" t="s">
        <v>508</v>
      </c>
      <c r="AA4024" t="s">
        <v>44</v>
      </c>
      <c r="AB4024" t="s">
        <v>44</v>
      </c>
    </row>
    <row r="4025" spans="1:28" x14ac:dyDescent="0.25">
      <c r="A4025" t="s">
        <v>8180</v>
      </c>
      <c r="B4025" s="1">
        <v>45617</v>
      </c>
      <c r="C4025" t="s">
        <v>8135</v>
      </c>
      <c r="D4025" t="s">
        <v>8136</v>
      </c>
      <c r="E4025">
        <v>29</v>
      </c>
      <c r="F4025" t="s">
        <v>31</v>
      </c>
      <c r="G4025" t="s">
        <v>280</v>
      </c>
      <c r="H4025" t="s">
        <v>281</v>
      </c>
      <c r="I4025" t="s">
        <v>62</v>
      </c>
      <c r="J4025" t="s">
        <v>190</v>
      </c>
      <c r="K4025">
        <v>2</v>
      </c>
      <c r="L4025" s="2">
        <v>700</v>
      </c>
      <c r="M4025">
        <v>0</v>
      </c>
      <c r="N4025" s="2">
        <v>1400</v>
      </c>
      <c r="O4025" s="2">
        <v>0</v>
      </c>
      <c r="P4025" s="2">
        <v>1400</v>
      </c>
      <c r="Q4025" s="2">
        <v>1053.54</v>
      </c>
      <c r="R4025" s="2">
        <v>346.46</v>
      </c>
      <c r="S4025" t="s">
        <v>53</v>
      </c>
      <c r="T4025" t="s">
        <v>163</v>
      </c>
      <c r="U4025" t="s">
        <v>164</v>
      </c>
      <c r="V4025" t="s">
        <v>39</v>
      </c>
      <c r="W4025" t="s">
        <v>83</v>
      </c>
      <c r="X4025" t="s">
        <v>67</v>
      </c>
      <c r="Y4025" t="s">
        <v>56</v>
      </c>
      <c r="Z4025" t="s">
        <v>223</v>
      </c>
      <c r="AA4025" t="s">
        <v>44</v>
      </c>
      <c r="AB4025" t="s">
        <v>44</v>
      </c>
    </row>
    <row r="4026" spans="1:28" x14ac:dyDescent="0.25">
      <c r="A4026" t="s">
        <v>8181</v>
      </c>
      <c r="B4026" s="1">
        <v>45617</v>
      </c>
      <c r="C4026" t="s">
        <v>8182</v>
      </c>
      <c r="D4026" t="s">
        <v>8183</v>
      </c>
      <c r="E4026">
        <v>35</v>
      </c>
      <c r="F4026" t="s">
        <v>48</v>
      </c>
      <c r="G4026" t="s">
        <v>188</v>
      </c>
      <c r="H4026" t="s">
        <v>189</v>
      </c>
      <c r="I4026" t="s">
        <v>34</v>
      </c>
      <c r="J4026" t="s">
        <v>190</v>
      </c>
      <c r="K4026">
        <v>3</v>
      </c>
      <c r="L4026" s="2">
        <v>1800</v>
      </c>
      <c r="M4026">
        <v>10</v>
      </c>
      <c r="N4026" s="2">
        <v>5400</v>
      </c>
      <c r="O4026" s="2">
        <v>540</v>
      </c>
      <c r="P4026" s="2">
        <v>4860</v>
      </c>
      <c r="Q4026" s="2">
        <v>3662.94</v>
      </c>
      <c r="R4026" s="2">
        <v>1197.06</v>
      </c>
      <c r="S4026" t="s">
        <v>36</v>
      </c>
      <c r="T4026" t="s">
        <v>37</v>
      </c>
      <c r="U4026" t="s">
        <v>38</v>
      </c>
      <c r="V4026" t="s">
        <v>39</v>
      </c>
      <c r="W4026" t="s">
        <v>124</v>
      </c>
      <c r="X4026" t="s">
        <v>67</v>
      </c>
      <c r="Y4026" t="s">
        <v>42</v>
      </c>
      <c r="Z4026" t="s">
        <v>43</v>
      </c>
      <c r="AA4026" t="s">
        <v>44</v>
      </c>
      <c r="AB4026" t="s">
        <v>44</v>
      </c>
    </row>
    <row r="4027" spans="1:28" x14ac:dyDescent="0.25">
      <c r="A4027" t="s">
        <v>8184</v>
      </c>
      <c r="B4027" s="1">
        <v>45617</v>
      </c>
      <c r="C4027" t="s">
        <v>4257</v>
      </c>
      <c r="D4027" t="s">
        <v>4258</v>
      </c>
      <c r="E4027">
        <v>42</v>
      </c>
      <c r="F4027" t="s">
        <v>31</v>
      </c>
      <c r="G4027" t="s">
        <v>387</v>
      </c>
      <c r="H4027" t="s">
        <v>388</v>
      </c>
      <c r="I4027" t="s">
        <v>74</v>
      </c>
      <c r="J4027" t="s">
        <v>75</v>
      </c>
      <c r="K4027">
        <v>3</v>
      </c>
      <c r="L4027" s="2">
        <v>3200</v>
      </c>
      <c r="M4027">
        <v>15</v>
      </c>
      <c r="N4027" s="2">
        <v>9600</v>
      </c>
      <c r="O4027" s="2">
        <v>1440</v>
      </c>
      <c r="P4027" s="2">
        <v>8160</v>
      </c>
      <c r="Q4027" s="2">
        <v>4609.88</v>
      </c>
      <c r="R4027" s="2">
        <v>3550.12</v>
      </c>
      <c r="S4027" t="s">
        <v>53</v>
      </c>
      <c r="T4027" t="s">
        <v>263</v>
      </c>
      <c r="U4027" t="s">
        <v>91</v>
      </c>
      <c r="V4027" t="s">
        <v>39</v>
      </c>
      <c r="W4027" t="s">
        <v>66</v>
      </c>
      <c r="X4027" t="s">
        <v>97</v>
      </c>
      <c r="Y4027" t="s">
        <v>56</v>
      </c>
      <c r="Z4027" t="s">
        <v>43</v>
      </c>
      <c r="AA4027" t="s">
        <v>44</v>
      </c>
      <c r="AB4027" t="s">
        <v>44</v>
      </c>
    </row>
    <row r="4028" spans="1:28" x14ac:dyDescent="0.25">
      <c r="A4028" t="s">
        <v>8185</v>
      </c>
      <c r="B4028" s="1">
        <v>45617</v>
      </c>
      <c r="C4028" t="s">
        <v>8186</v>
      </c>
      <c r="D4028" t="s">
        <v>8187</v>
      </c>
      <c r="E4028">
        <v>51</v>
      </c>
      <c r="F4028" t="s">
        <v>31</v>
      </c>
      <c r="G4028" t="s">
        <v>352</v>
      </c>
      <c r="H4028" t="s">
        <v>353</v>
      </c>
      <c r="I4028" t="s">
        <v>103</v>
      </c>
      <c r="J4028" t="s">
        <v>104</v>
      </c>
      <c r="K4028">
        <v>2</v>
      </c>
      <c r="L4028" s="2">
        <v>850</v>
      </c>
      <c r="M4028">
        <v>5</v>
      </c>
      <c r="N4028" s="2">
        <v>1700</v>
      </c>
      <c r="O4028" s="2">
        <v>85</v>
      </c>
      <c r="P4028" s="2">
        <v>1615</v>
      </c>
      <c r="Q4028" s="2">
        <v>1319.51</v>
      </c>
      <c r="R4028" s="2">
        <v>295.49</v>
      </c>
      <c r="S4028" t="s">
        <v>36</v>
      </c>
      <c r="T4028" t="s">
        <v>153</v>
      </c>
      <c r="U4028" t="s">
        <v>154</v>
      </c>
      <c r="V4028" t="s">
        <v>39</v>
      </c>
      <c r="W4028" t="s">
        <v>124</v>
      </c>
      <c r="X4028" t="s">
        <v>41</v>
      </c>
      <c r="Y4028" t="s">
        <v>56</v>
      </c>
      <c r="Z4028" t="s">
        <v>43</v>
      </c>
      <c r="AA4028" t="s">
        <v>44</v>
      </c>
      <c r="AB4028" t="s">
        <v>44</v>
      </c>
    </row>
    <row r="4029" spans="1:28" x14ac:dyDescent="0.25">
      <c r="A4029" t="s">
        <v>8188</v>
      </c>
      <c r="B4029" s="1">
        <v>45618</v>
      </c>
      <c r="C4029" t="s">
        <v>2949</v>
      </c>
      <c r="D4029" t="s">
        <v>2950</v>
      </c>
      <c r="E4029">
        <v>36</v>
      </c>
      <c r="F4029" t="s">
        <v>48</v>
      </c>
      <c r="G4029" t="s">
        <v>273</v>
      </c>
      <c r="H4029" t="s">
        <v>274</v>
      </c>
      <c r="I4029" t="s">
        <v>51</v>
      </c>
      <c r="J4029" t="s">
        <v>52</v>
      </c>
      <c r="K4029">
        <v>2</v>
      </c>
      <c r="L4029" s="2">
        <v>250</v>
      </c>
      <c r="M4029">
        <v>15</v>
      </c>
      <c r="N4029" s="2">
        <v>500</v>
      </c>
      <c r="O4029" s="2">
        <v>75</v>
      </c>
      <c r="P4029" s="2">
        <v>425</v>
      </c>
      <c r="Q4029" s="2">
        <v>312.54000000000002</v>
      </c>
      <c r="R4029" s="2">
        <v>112.46</v>
      </c>
      <c r="S4029" t="s">
        <v>53</v>
      </c>
      <c r="T4029" t="s">
        <v>114</v>
      </c>
      <c r="U4029" t="s">
        <v>115</v>
      </c>
      <c r="V4029" t="s">
        <v>39</v>
      </c>
      <c r="W4029" t="s">
        <v>92</v>
      </c>
      <c r="X4029" t="s">
        <v>41</v>
      </c>
      <c r="Y4029" t="s">
        <v>56</v>
      </c>
      <c r="Z4029" t="s">
        <v>508</v>
      </c>
      <c r="AA4029" t="s">
        <v>44</v>
      </c>
      <c r="AB4029" t="s">
        <v>44</v>
      </c>
    </row>
    <row r="4030" spans="1:28" x14ac:dyDescent="0.25">
      <c r="A4030" t="s">
        <v>8189</v>
      </c>
      <c r="B4030" s="1">
        <v>45618</v>
      </c>
      <c r="C4030" t="s">
        <v>4318</v>
      </c>
      <c r="D4030" t="s">
        <v>4319</v>
      </c>
      <c r="E4030">
        <v>43</v>
      </c>
      <c r="F4030" t="s">
        <v>31</v>
      </c>
      <c r="G4030" t="s">
        <v>202</v>
      </c>
      <c r="H4030" t="s">
        <v>203</v>
      </c>
      <c r="I4030" t="s">
        <v>103</v>
      </c>
      <c r="J4030" t="s">
        <v>104</v>
      </c>
      <c r="K4030">
        <v>1</v>
      </c>
      <c r="L4030" s="2">
        <v>550</v>
      </c>
      <c r="M4030">
        <v>10</v>
      </c>
      <c r="N4030" s="2">
        <v>550</v>
      </c>
      <c r="O4030" s="2">
        <v>55</v>
      </c>
      <c r="P4030" s="2">
        <v>495</v>
      </c>
      <c r="Q4030" s="2">
        <v>277.60000000000002</v>
      </c>
      <c r="R4030" s="2">
        <v>217.4</v>
      </c>
      <c r="S4030" t="s">
        <v>53</v>
      </c>
      <c r="T4030" t="s">
        <v>114</v>
      </c>
      <c r="U4030" t="s">
        <v>115</v>
      </c>
      <c r="V4030" t="s">
        <v>39</v>
      </c>
      <c r="W4030" t="s">
        <v>40</v>
      </c>
      <c r="X4030" t="s">
        <v>97</v>
      </c>
      <c r="Y4030" t="s">
        <v>84</v>
      </c>
      <c r="Z4030" t="s">
        <v>43</v>
      </c>
      <c r="AA4030" t="s">
        <v>44</v>
      </c>
      <c r="AB4030" t="s">
        <v>44</v>
      </c>
    </row>
    <row r="4031" spans="1:28" x14ac:dyDescent="0.25">
      <c r="A4031" t="s">
        <v>8190</v>
      </c>
      <c r="B4031" s="1">
        <v>45618</v>
      </c>
      <c r="C4031" t="s">
        <v>8191</v>
      </c>
      <c r="D4031" t="s">
        <v>8192</v>
      </c>
      <c r="E4031">
        <v>56</v>
      </c>
      <c r="F4031" t="s">
        <v>48</v>
      </c>
      <c r="G4031" t="s">
        <v>72</v>
      </c>
      <c r="H4031" t="s">
        <v>73</v>
      </c>
      <c r="I4031" t="s">
        <v>74</v>
      </c>
      <c r="J4031" t="s">
        <v>75</v>
      </c>
      <c r="K4031">
        <v>6</v>
      </c>
      <c r="L4031" s="2">
        <v>2200</v>
      </c>
      <c r="M4031">
        <v>0</v>
      </c>
      <c r="N4031" s="2">
        <v>13200</v>
      </c>
      <c r="O4031" s="2">
        <v>0</v>
      </c>
      <c r="P4031" s="2">
        <v>13200</v>
      </c>
      <c r="Q4031" s="2">
        <v>9563.2000000000007</v>
      </c>
      <c r="R4031" s="2">
        <v>3636.8</v>
      </c>
      <c r="S4031" t="s">
        <v>53</v>
      </c>
      <c r="T4031" t="s">
        <v>407</v>
      </c>
      <c r="U4031" t="s">
        <v>408</v>
      </c>
      <c r="V4031" t="s">
        <v>39</v>
      </c>
      <c r="W4031" t="s">
        <v>66</v>
      </c>
      <c r="X4031" t="s">
        <v>97</v>
      </c>
      <c r="Y4031" t="s">
        <v>56</v>
      </c>
      <c r="Z4031" t="s">
        <v>43</v>
      </c>
      <c r="AA4031" t="s">
        <v>44</v>
      </c>
      <c r="AB4031" t="s">
        <v>44</v>
      </c>
    </row>
    <row r="4032" spans="1:28" x14ac:dyDescent="0.25">
      <c r="A4032" t="s">
        <v>8193</v>
      </c>
      <c r="B4032" s="1">
        <v>45618</v>
      </c>
      <c r="C4032" t="s">
        <v>5586</v>
      </c>
      <c r="D4032" t="s">
        <v>5587</v>
      </c>
      <c r="E4032">
        <v>54</v>
      </c>
      <c r="F4032" t="s">
        <v>31</v>
      </c>
      <c r="G4032" t="s">
        <v>344</v>
      </c>
      <c r="H4032" t="s">
        <v>345</v>
      </c>
      <c r="I4032" t="s">
        <v>34</v>
      </c>
      <c r="J4032" t="s">
        <v>121</v>
      </c>
      <c r="K4032">
        <v>4</v>
      </c>
      <c r="L4032" s="2">
        <v>1600</v>
      </c>
      <c r="M4032">
        <v>15</v>
      </c>
      <c r="N4032" s="2">
        <v>6400</v>
      </c>
      <c r="O4032" s="2">
        <v>960</v>
      </c>
      <c r="P4032" s="2">
        <v>5440</v>
      </c>
      <c r="Q4032" s="2">
        <v>4142.51</v>
      </c>
      <c r="R4032" s="2">
        <v>1297.49</v>
      </c>
      <c r="S4032" t="s">
        <v>36</v>
      </c>
      <c r="T4032" t="s">
        <v>407</v>
      </c>
      <c r="U4032" t="s">
        <v>408</v>
      </c>
      <c r="V4032" t="s">
        <v>39</v>
      </c>
      <c r="W4032" t="s">
        <v>124</v>
      </c>
      <c r="X4032" t="s">
        <v>97</v>
      </c>
      <c r="Y4032" t="s">
        <v>56</v>
      </c>
      <c r="Z4032" t="s">
        <v>43</v>
      </c>
      <c r="AA4032" t="s">
        <v>44</v>
      </c>
      <c r="AB4032" t="s">
        <v>44</v>
      </c>
    </row>
    <row r="4033" spans="1:28" x14ac:dyDescent="0.25">
      <c r="A4033" t="s">
        <v>8194</v>
      </c>
      <c r="B4033" s="1">
        <v>45618</v>
      </c>
      <c r="C4033" t="s">
        <v>1025</v>
      </c>
      <c r="D4033" t="s">
        <v>1026</v>
      </c>
      <c r="E4033">
        <v>59</v>
      </c>
      <c r="F4033" t="s">
        <v>48</v>
      </c>
      <c r="G4033" t="s">
        <v>238</v>
      </c>
      <c r="H4033" t="s">
        <v>239</v>
      </c>
      <c r="I4033" t="s">
        <v>62</v>
      </c>
      <c r="J4033" t="s">
        <v>63</v>
      </c>
      <c r="K4033">
        <v>1</v>
      </c>
      <c r="L4033" s="2">
        <v>6500</v>
      </c>
      <c r="M4033">
        <v>10</v>
      </c>
      <c r="N4033" s="2">
        <v>6500</v>
      </c>
      <c r="O4033" s="2">
        <v>650</v>
      </c>
      <c r="P4033" s="2">
        <v>5850</v>
      </c>
      <c r="Q4033" s="2">
        <v>4244.41</v>
      </c>
      <c r="R4033" s="2">
        <v>1605.59</v>
      </c>
      <c r="S4033" t="s">
        <v>53</v>
      </c>
      <c r="T4033" t="s">
        <v>136</v>
      </c>
      <c r="U4033" t="s">
        <v>38</v>
      </c>
      <c r="V4033" t="s">
        <v>39</v>
      </c>
      <c r="W4033" t="s">
        <v>137</v>
      </c>
      <c r="X4033" t="s">
        <v>97</v>
      </c>
      <c r="Y4033" t="s">
        <v>56</v>
      </c>
      <c r="Z4033" t="s">
        <v>43</v>
      </c>
      <c r="AA4033" t="s">
        <v>68</v>
      </c>
      <c r="AB4033" t="s">
        <v>44</v>
      </c>
    </row>
    <row r="4034" spans="1:28" x14ac:dyDescent="0.25">
      <c r="A4034" t="s">
        <v>8195</v>
      </c>
      <c r="B4034" s="1">
        <v>45618</v>
      </c>
      <c r="C4034" t="s">
        <v>4061</v>
      </c>
      <c r="D4034" t="s">
        <v>4062</v>
      </c>
      <c r="E4034">
        <v>59</v>
      </c>
      <c r="F4034" t="s">
        <v>31</v>
      </c>
      <c r="G4034" t="s">
        <v>202</v>
      </c>
      <c r="H4034" t="s">
        <v>203</v>
      </c>
      <c r="I4034" t="s">
        <v>103</v>
      </c>
      <c r="J4034" t="s">
        <v>104</v>
      </c>
      <c r="K4034">
        <v>1</v>
      </c>
      <c r="L4034" s="2">
        <v>550</v>
      </c>
      <c r="M4034">
        <v>5</v>
      </c>
      <c r="N4034" s="2">
        <v>550</v>
      </c>
      <c r="O4034" s="2">
        <v>27.5</v>
      </c>
      <c r="P4034" s="2">
        <v>522.5</v>
      </c>
      <c r="Q4034" s="2">
        <v>346.51</v>
      </c>
      <c r="R4034" s="2">
        <v>175.99</v>
      </c>
      <c r="S4034" t="s">
        <v>64</v>
      </c>
      <c r="T4034" t="s">
        <v>76</v>
      </c>
      <c r="U4034" t="s">
        <v>77</v>
      </c>
      <c r="V4034" t="s">
        <v>39</v>
      </c>
      <c r="W4034" t="s">
        <v>124</v>
      </c>
      <c r="X4034" t="s">
        <v>41</v>
      </c>
      <c r="Y4034" t="s">
        <v>56</v>
      </c>
      <c r="Z4034" t="s">
        <v>43</v>
      </c>
      <c r="AA4034" t="s">
        <v>44</v>
      </c>
      <c r="AB4034" t="s">
        <v>44</v>
      </c>
    </row>
    <row r="4035" spans="1:28" x14ac:dyDescent="0.25">
      <c r="A4035" t="s">
        <v>8196</v>
      </c>
      <c r="B4035" s="1">
        <v>45618</v>
      </c>
      <c r="C4035" t="s">
        <v>8197</v>
      </c>
      <c r="D4035" t="s">
        <v>8198</v>
      </c>
      <c r="E4035">
        <v>40</v>
      </c>
      <c r="F4035" t="s">
        <v>31</v>
      </c>
      <c r="G4035" t="s">
        <v>197</v>
      </c>
      <c r="H4035" t="s">
        <v>198</v>
      </c>
      <c r="I4035" t="s">
        <v>74</v>
      </c>
      <c r="J4035" t="s">
        <v>75</v>
      </c>
      <c r="K4035">
        <v>5</v>
      </c>
      <c r="L4035" s="2">
        <v>2600</v>
      </c>
      <c r="M4035">
        <v>20</v>
      </c>
      <c r="N4035" s="2">
        <v>13000</v>
      </c>
      <c r="O4035" s="2">
        <v>2600</v>
      </c>
      <c r="P4035" s="2">
        <v>10400</v>
      </c>
      <c r="Q4035" s="2">
        <v>6234.93</v>
      </c>
      <c r="R4035" s="2">
        <v>4165.07</v>
      </c>
      <c r="S4035" t="s">
        <v>53</v>
      </c>
      <c r="T4035" t="s">
        <v>114</v>
      </c>
      <c r="U4035" t="s">
        <v>115</v>
      </c>
      <c r="V4035" t="s">
        <v>39</v>
      </c>
      <c r="W4035" t="s">
        <v>92</v>
      </c>
      <c r="X4035" t="s">
        <v>41</v>
      </c>
      <c r="Y4035" t="s">
        <v>56</v>
      </c>
      <c r="Z4035" t="s">
        <v>43</v>
      </c>
      <c r="AA4035" t="s">
        <v>44</v>
      </c>
      <c r="AB4035" t="s">
        <v>44</v>
      </c>
    </row>
    <row r="4036" spans="1:28" x14ac:dyDescent="0.25">
      <c r="A4036" t="s">
        <v>8199</v>
      </c>
      <c r="B4036" s="1">
        <v>45618</v>
      </c>
      <c r="C4036" t="s">
        <v>2621</v>
      </c>
      <c r="D4036" t="s">
        <v>2622</v>
      </c>
      <c r="E4036">
        <v>23</v>
      </c>
      <c r="F4036" t="s">
        <v>31</v>
      </c>
      <c r="G4036" t="s">
        <v>81</v>
      </c>
      <c r="H4036" t="s">
        <v>82</v>
      </c>
      <c r="I4036" t="s">
        <v>51</v>
      </c>
      <c r="J4036" t="s">
        <v>52</v>
      </c>
      <c r="K4036">
        <v>5</v>
      </c>
      <c r="L4036" s="2">
        <v>600</v>
      </c>
      <c r="M4036">
        <v>10</v>
      </c>
      <c r="N4036" s="2">
        <v>3000</v>
      </c>
      <c r="O4036" s="2">
        <v>300</v>
      </c>
      <c r="P4036" s="2">
        <v>2700</v>
      </c>
      <c r="Q4036" s="2">
        <v>1803.1</v>
      </c>
      <c r="R4036" s="2">
        <v>896.9</v>
      </c>
      <c r="S4036" t="s">
        <v>53</v>
      </c>
      <c r="T4036" t="s">
        <v>122</v>
      </c>
      <c r="U4036" t="s">
        <v>123</v>
      </c>
      <c r="V4036" t="s">
        <v>39</v>
      </c>
      <c r="W4036" t="s">
        <v>137</v>
      </c>
      <c r="X4036" t="s">
        <v>97</v>
      </c>
      <c r="Y4036" t="s">
        <v>56</v>
      </c>
      <c r="Z4036" t="s">
        <v>43</v>
      </c>
      <c r="AA4036" t="s">
        <v>44</v>
      </c>
      <c r="AB4036" t="s">
        <v>44</v>
      </c>
    </row>
    <row r="4037" spans="1:28" x14ac:dyDescent="0.25">
      <c r="A4037" t="s">
        <v>8200</v>
      </c>
      <c r="B4037" s="1">
        <v>45619</v>
      </c>
      <c r="C4037" t="s">
        <v>29</v>
      </c>
      <c r="D4037" t="s">
        <v>30</v>
      </c>
      <c r="E4037">
        <v>26</v>
      </c>
      <c r="F4037" t="s">
        <v>48</v>
      </c>
      <c r="G4037" t="s">
        <v>298</v>
      </c>
      <c r="H4037" t="s">
        <v>299</v>
      </c>
      <c r="I4037" t="s">
        <v>103</v>
      </c>
      <c r="J4037" t="s">
        <v>104</v>
      </c>
      <c r="K4037">
        <v>2</v>
      </c>
      <c r="L4037" s="2">
        <v>700</v>
      </c>
      <c r="M4037">
        <v>20</v>
      </c>
      <c r="N4037" s="2">
        <v>1400</v>
      </c>
      <c r="O4037" s="2">
        <v>280</v>
      </c>
      <c r="P4037" s="2">
        <v>1120</v>
      </c>
      <c r="Q4037" s="2">
        <v>776.29</v>
      </c>
      <c r="R4037" s="2">
        <v>343.71</v>
      </c>
      <c r="S4037" t="s">
        <v>53</v>
      </c>
      <c r="T4037" t="s">
        <v>37</v>
      </c>
      <c r="U4037" t="s">
        <v>38</v>
      </c>
      <c r="V4037" t="s">
        <v>39</v>
      </c>
      <c r="W4037" t="s">
        <v>124</v>
      </c>
      <c r="X4037" t="s">
        <v>97</v>
      </c>
      <c r="Y4037" t="s">
        <v>56</v>
      </c>
      <c r="Z4037" t="s">
        <v>43</v>
      </c>
      <c r="AA4037" t="s">
        <v>44</v>
      </c>
      <c r="AB4037" t="s">
        <v>44</v>
      </c>
    </row>
    <row r="4038" spans="1:28" x14ac:dyDescent="0.25">
      <c r="A4038" t="s">
        <v>8201</v>
      </c>
      <c r="B4038" s="1">
        <v>45619</v>
      </c>
      <c r="C4038" t="s">
        <v>5240</v>
      </c>
      <c r="D4038" t="s">
        <v>5241</v>
      </c>
      <c r="E4038">
        <v>18</v>
      </c>
      <c r="F4038" t="s">
        <v>31</v>
      </c>
      <c r="G4038" t="s">
        <v>238</v>
      </c>
      <c r="H4038" t="s">
        <v>239</v>
      </c>
      <c r="I4038" t="s">
        <v>62</v>
      </c>
      <c r="J4038" t="s">
        <v>63</v>
      </c>
      <c r="K4038">
        <v>2</v>
      </c>
      <c r="L4038" s="2">
        <v>6500</v>
      </c>
      <c r="M4038">
        <v>5</v>
      </c>
      <c r="N4038" s="2">
        <v>13000</v>
      </c>
      <c r="O4038" s="2">
        <v>650</v>
      </c>
      <c r="P4038" s="2">
        <v>12350</v>
      </c>
      <c r="Q4038" s="2">
        <v>9797.2900000000009</v>
      </c>
      <c r="R4038" s="2">
        <v>2552.71</v>
      </c>
      <c r="S4038" t="s">
        <v>36</v>
      </c>
      <c r="T4038" t="s">
        <v>76</v>
      </c>
      <c r="U4038" t="s">
        <v>77</v>
      </c>
      <c r="V4038" t="s">
        <v>39</v>
      </c>
      <c r="W4038" t="s">
        <v>92</v>
      </c>
      <c r="X4038" t="s">
        <v>41</v>
      </c>
      <c r="Y4038" t="s">
        <v>42</v>
      </c>
      <c r="Z4038" t="s">
        <v>107</v>
      </c>
      <c r="AA4038" t="s">
        <v>44</v>
      </c>
      <c r="AB4038" t="s">
        <v>44</v>
      </c>
    </row>
    <row r="4039" spans="1:28" x14ac:dyDescent="0.25">
      <c r="A4039" t="s">
        <v>8202</v>
      </c>
      <c r="B4039" s="1">
        <v>45619</v>
      </c>
      <c r="C4039" t="s">
        <v>5986</v>
      </c>
      <c r="D4039" t="s">
        <v>5987</v>
      </c>
      <c r="E4039">
        <v>23</v>
      </c>
      <c r="F4039" t="s">
        <v>48</v>
      </c>
      <c r="G4039" t="s">
        <v>176</v>
      </c>
      <c r="H4039" t="s">
        <v>177</v>
      </c>
      <c r="I4039" t="s">
        <v>34</v>
      </c>
      <c r="J4039" t="s">
        <v>35</v>
      </c>
      <c r="K4039">
        <v>2</v>
      </c>
      <c r="L4039" s="2">
        <v>6500</v>
      </c>
      <c r="M4039">
        <v>15</v>
      </c>
      <c r="N4039" s="2">
        <v>13000</v>
      </c>
      <c r="O4039" s="2">
        <v>1950</v>
      </c>
      <c r="P4039" s="2">
        <v>11050</v>
      </c>
      <c r="Q4039" s="2">
        <v>8067.06</v>
      </c>
      <c r="R4039" s="2">
        <v>2982.94</v>
      </c>
      <c r="S4039" t="s">
        <v>53</v>
      </c>
      <c r="T4039" t="s">
        <v>37</v>
      </c>
      <c r="U4039" t="s">
        <v>38</v>
      </c>
      <c r="V4039" t="s">
        <v>39</v>
      </c>
      <c r="W4039" t="s">
        <v>124</v>
      </c>
      <c r="X4039" t="s">
        <v>41</v>
      </c>
      <c r="Y4039" t="s">
        <v>56</v>
      </c>
      <c r="Z4039" t="s">
        <v>144</v>
      </c>
      <c r="AA4039" t="s">
        <v>68</v>
      </c>
      <c r="AB4039" t="s">
        <v>44</v>
      </c>
    </row>
    <row r="4040" spans="1:28" x14ac:dyDescent="0.25">
      <c r="A4040" t="s">
        <v>8203</v>
      </c>
      <c r="B4040" s="1">
        <v>45619</v>
      </c>
      <c r="C4040" t="s">
        <v>5826</v>
      </c>
      <c r="D4040" t="s">
        <v>5827</v>
      </c>
      <c r="E4040">
        <v>27</v>
      </c>
      <c r="F4040" t="s">
        <v>31</v>
      </c>
      <c r="G4040" t="s">
        <v>112</v>
      </c>
      <c r="H4040" t="s">
        <v>113</v>
      </c>
      <c r="I4040" t="s">
        <v>103</v>
      </c>
      <c r="J4040" t="s">
        <v>104</v>
      </c>
      <c r="K4040">
        <v>1</v>
      </c>
      <c r="L4040" s="2">
        <v>650</v>
      </c>
      <c r="M4040">
        <v>5</v>
      </c>
      <c r="N4040" s="2">
        <v>650</v>
      </c>
      <c r="O4040" s="2">
        <v>32.5</v>
      </c>
      <c r="P4040" s="2">
        <v>617.5</v>
      </c>
      <c r="Q4040" s="2">
        <v>476.27</v>
      </c>
      <c r="R4040" s="2">
        <v>141.22999999999999</v>
      </c>
      <c r="S4040" t="s">
        <v>36</v>
      </c>
      <c r="T4040" t="s">
        <v>153</v>
      </c>
      <c r="U4040" t="s">
        <v>154</v>
      </c>
      <c r="V4040" t="s">
        <v>39</v>
      </c>
      <c r="W4040" t="s">
        <v>66</v>
      </c>
      <c r="X4040" t="s">
        <v>97</v>
      </c>
      <c r="Y4040" t="s">
        <v>84</v>
      </c>
      <c r="Z4040" t="s">
        <v>43</v>
      </c>
      <c r="AA4040" t="s">
        <v>44</v>
      </c>
      <c r="AB4040" t="s">
        <v>44</v>
      </c>
    </row>
    <row r="4041" spans="1:28" x14ac:dyDescent="0.25">
      <c r="A4041" t="s">
        <v>8204</v>
      </c>
      <c r="B4041" s="1">
        <v>45619</v>
      </c>
      <c r="C4041" t="s">
        <v>5272</v>
      </c>
      <c r="D4041" t="s">
        <v>5273</v>
      </c>
      <c r="E4041">
        <v>19</v>
      </c>
      <c r="F4041" t="s">
        <v>111</v>
      </c>
      <c r="G4041" t="s">
        <v>197</v>
      </c>
      <c r="H4041" t="s">
        <v>198</v>
      </c>
      <c r="I4041" t="s">
        <v>74</v>
      </c>
      <c r="J4041" t="s">
        <v>75</v>
      </c>
      <c r="K4041">
        <v>1</v>
      </c>
      <c r="L4041" s="2">
        <v>2600</v>
      </c>
      <c r="M4041">
        <v>10</v>
      </c>
      <c r="N4041" s="2">
        <v>2600</v>
      </c>
      <c r="O4041" s="2">
        <v>260</v>
      </c>
      <c r="P4041" s="2">
        <v>2340</v>
      </c>
      <c r="Q4041" s="2">
        <v>1594.99</v>
      </c>
      <c r="R4041" s="2">
        <v>745.01</v>
      </c>
      <c r="S4041" t="s">
        <v>53</v>
      </c>
      <c r="T4041" t="s">
        <v>76</v>
      </c>
      <c r="U4041" t="s">
        <v>77</v>
      </c>
      <c r="V4041" t="s">
        <v>39</v>
      </c>
      <c r="W4041" t="s">
        <v>92</v>
      </c>
      <c r="X4041" t="s">
        <v>41</v>
      </c>
      <c r="Y4041" t="s">
        <v>42</v>
      </c>
      <c r="Z4041" t="s">
        <v>43</v>
      </c>
      <c r="AA4041" t="s">
        <v>68</v>
      </c>
      <c r="AB4041" t="s">
        <v>44</v>
      </c>
    </row>
    <row r="4042" spans="1:28" x14ac:dyDescent="0.25">
      <c r="A4042" t="s">
        <v>8205</v>
      </c>
      <c r="B4042" s="1">
        <v>45619</v>
      </c>
      <c r="C4042" t="s">
        <v>986</v>
      </c>
      <c r="D4042" t="s">
        <v>987</v>
      </c>
      <c r="E4042">
        <v>22</v>
      </c>
      <c r="F4042" t="s">
        <v>48</v>
      </c>
      <c r="G4042" t="s">
        <v>141</v>
      </c>
      <c r="H4042" t="s">
        <v>142</v>
      </c>
      <c r="I4042" t="s">
        <v>74</v>
      </c>
      <c r="J4042" t="s">
        <v>143</v>
      </c>
      <c r="K4042">
        <v>2</v>
      </c>
      <c r="L4042" s="2">
        <v>900</v>
      </c>
      <c r="M4042">
        <v>15</v>
      </c>
      <c r="N4042" s="2">
        <v>1800</v>
      </c>
      <c r="O4042" s="2">
        <v>270</v>
      </c>
      <c r="P4042" s="2">
        <v>1530</v>
      </c>
      <c r="Q4042" s="2">
        <v>1243.8399999999999</v>
      </c>
      <c r="R4042" s="2">
        <v>286.16000000000003</v>
      </c>
      <c r="S4042" t="s">
        <v>53</v>
      </c>
      <c r="T4042" t="s">
        <v>65</v>
      </c>
      <c r="U4042" t="s">
        <v>65</v>
      </c>
      <c r="V4042" t="s">
        <v>39</v>
      </c>
      <c r="W4042" t="s">
        <v>124</v>
      </c>
      <c r="X4042" t="s">
        <v>97</v>
      </c>
      <c r="Y4042" t="s">
        <v>84</v>
      </c>
      <c r="Z4042" t="s">
        <v>43</v>
      </c>
      <c r="AA4042" t="s">
        <v>44</v>
      </c>
      <c r="AB4042" t="s">
        <v>44</v>
      </c>
    </row>
    <row r="4043" spans="1:28" x14ac:dyDescent="0.25">
      <c r="A4043" t="s">
        <v>8206</v>
      </c>
      <c r="B4043" s="1">
        <v>45619</v>
      </c>
      <c r="C4043" t="s">
        <v>6590</v>
      </c>
      <c r="D4043" t="s">
        <v>6591</v>
      </c>
      <c r="E4043">
        <v>58</v>
      </c>
      <c r="F4043" t="s">
        <v>111</v>
      </c>
      <c r="G4043" t="s">
        <v>141</v>
      </c>
      <c r="H4043" t="s">
        <v>142</v>
      </c>
      <c r="I4043" t="s">
        <v>74</v>
      </c>
      <c r="J4043" t="s">
        <v>143</v>
      </c>
      <c r="K4043">
        <v>1</v>
      </c>
      <c r="L4043" s="2">
        <v>900</v>
      </c>
      <c r="M4043">
        <v>0</v>
      </c>
      <c r="N4043" s="2">
        <v>900</v>
      </c>
      <c r="O4043" s="2">
        <v>0</v>
      </c>
      <c r="P4043" s="2">
        <v>900</v>
      </c>
      <c r="Q4043" s="2">
        <v>695.54</v>
      </c>
      <c r="R4043" s="2">
        <v>204.46</v>
      </c>
      <c r="S4043" t="s">
        <v>53</v>
      </c>
      <c r="T4043" t="s">
        <v>178</v>
      </c>
      <c r="U4043" t="s">
        <v>154</v>
      </c>
      <c r="V4043" t="s">
        <v>39</v>
      </c>
      <c r="W4043" t="s">
        <v>83</v>
      </c>
      <c r="X4043" t="s">
        <v>97</v>
      </c>
      <c r="Y4043" t="s">
        <v>56</v>
      </c>
      <c r="Z4043" t="s">
        <v>43</v>
      </c>
      <c r="AA4043" t="s">
        <v>44</v>
      </c>
      <c r="AB4043" t="s">
        <v>44</v>
      </c>
    </row>
    <row r="4044" spans="1:28" x14ac:dyDescent="0.25">
      <c r="A4044" t="s">
        <v>8207</v>
      </c>
      <c r="B4044" s="1">
        <v>45619</v>
      </c>
      <c r="C4044" t="s">
        <v>6645</v>
      </c>
      <c r="D4044" t="s">
        <v>6646</v>
      </c>
      <c r="E4044">
        <v>52</v>
      </c>
      <c r="F4044" t="s">
        <v>31</v>
      </c>
      <c r="G4044" t="s">
        <v>387</v>
      </c>
      <c r="H4044" t="s">
        <v>388</v>
      </c>
      <c r="I4044" t="s">
        <v>74</v>
      </c>
      <c r="J4044" t="s">
        <v>75</v>
      </c>
      <c r="K4044">
        <v>1</v>
      </c>
      <c r="L4044" s="2">
        <v>3200</v>
      </c>
      <c r="M4044">
        <v>25</v>
      </c>
      <c r="N4044" s="2">
        <v>3200</v>
      </c>
      <c r="O4044" s="2">
        <v>800</v>
      </c>
      <c r="P4044" s="2">
        <v>2400</v>
      </c>
      <c r="Q4044" s="2">
        <v>1715.28</v>
      </c>
      <c r="R4044" s="2">
        <v>684.72</v>
      </c>
      <c r="S4044" t="s">
        <v>53</v>
      </c>
      <c r="T4044" t="s">
        <v>290</v>
      </c>
      <c r="U4044" t="s">
        <v>291</v>
      </c>
      <c r="V4044" t="s">
        <v>39</v>
      </c>
      <c r="W4044" t="s">
        <v>83</v>
      </c>
      <c r="X4044" t="s">
        <v>41</v>
      </c>
      <c r="Y4044" t="s">
        <v>56</v>
      </c>
      <c r="Z4044" t="s">
        <v>508</v>
      </c>
      <c r="AA4044" t="s">
        <v>44</v>
      </c>
      <c r="AB4044" t="s">
        <v>44</v>
      </c>
    </row>
    <row r="4045" spans="1:28" x14ac:dyDescent="0.25">
      <c r="A4045" t="s">
        <v>8208</v>
      </c>
      <c r="B4045" s="1">
        <v>45619</v>
      </c>
      <c r="C4045" t="s">
        <v>2322</v>
      </c>
      <c r="D4045" t="s">
        <v>2323</v>
      </c>
      <c r="E4045">
        <v>55</v>
      </c>
      <c r="F4045" t="s">
        <v>48</v>
      </c>
      <c r="G4045" t="s">
        <v>227</v>
      </c>
      <c r="H4045" t="s">
        <v>228</v>
      </c>
      <c r="I4045" t="s">
        <v>74</v>
      </c>
      <c r="J4045" t="s">
        <v>75</v>
      </c>
      <c r="K4045">
        <v>1</v>
      </c>
      <c r="L4045" s="2">
        <v>1400</v>
      </c>
      <c r="M4045">
        <v>15</v>
      </c>
      <c r="N4045" s="2">
        <v>1400</v>
      </c>
      <c r="O4045" s="2">
        <v>210</v>
      </c>
      <c r="P4045" s="2">
        <v>1190</v>
      </c>
      <c r="Q4045" s="2">
        <v>892.66</v>
      </c>
      <c r="R4045" s="2">
        <v>297.33999999999997</v>
      </c>
      <c r="S4045" t="s">
        <v>53</v>
      </c>
      <c r="T4045" t="s">
        <v>105</v>
      </c>
      <c r="U4045" t="s">
        <v>106</v>
      </c>
      <c r="V4045" t="s">
        <v>39</v>
      </c>
      <c r="W4045" t="s">
        <v>83</v>
      </c>
      <c r="X4045" t="s">
        <v>41</v>
      </c>
      <c r="Y4045" t="s">
        <v>56</v>
      </c>
      <c r="Z4045" t="s">
        <v>107</v>
      </c>
      <c r="AA4045" t="s">
        <v>44</v>
      </c>
      <c r="AB4045" t="s">
        <v>44</v>
      </c>
    </row>
    <row r="4046" spans="1:28" x14ac:dyDescent="0.25">
      <c r="A4046" t="s">
        <v>8209</v>
      </c>
      <c r="B4046" s="1">
        <v>45619</v>
      </c>
      <c r="C4046" t="s">
        <v>3099</v>
      </c>
      <c r="D4046" t="s">
        <v>3100</v>
      </c>
      <c r="E4046">
        <v>39</v>
      </c>
      <c r="F4046" t="s">
        <v>31</v>
      </c>
      <c r="G4046" t="s">
        <v>148</v>
      </c>
      <c r="H4046" t="s">
        <v>149</v>
      </c>
      <c r="I4046" t="s">
        <v>74</v>
      </c>
      <c r="J4046" t="s">
        <v>130</v>
      </c>
      <c r="K4046">
        <v>4</v>
      </c>
      <c r="L4046" s="2">
        <v>3500</v>
      </c>
      <c r="M4046">
        <v>15</v>
      </c>
      <c r="N4046" s="2">
        <v>14000</v>
      </c>
      <c r="O4046" s="2">
        <v>2100</v>
      </c>
      <c r="P4046" s="2">
        <v>11900</v>
      </c>
      <c r="Q4046" s="2">
        <v>6576.09</v>
      </c>
      <c r="R4046" s="2">
        <v>5323.91</v>
      </c>
      <c r="S4046" t="s">
        <v>36</v>
      </c>
      <c r="T4046" t="s">
        <v>407</v>
      </c>
      <c r="U4046" t="s">
        <v>408</v>
      </c>
      <c r="V4046" t="s">
        <v>39</v>
      </c>
      <c r="W4046" t="s">
        <v>92</v>
      </c>
      <c r="X4046" t="s">
        <v>97</v>
      </c>
      <c r="Y4046" t="s">
        <v>42</v>
      </c>
      <c r="Z4046" t="s">
        <v>43</v>
      </c>
      <c r="AA4046" t="s">
        <v>68</v>
      </c>
      <c r="AB4046" t="s">
        <v>44</v>
      </c>
    </row>
    <row r="4047" spans="1:28" x14ac:dyDescent="0.25">
      <c r="A4047" t="s">
        <v>8210</v>
      </c>
      <c r="B4047" s="1">
        <v>45619</v>
      </c>
      <c r="C4047" t="s">
        <v>2901</v>
      </c>
      <c r="D4047" t="s">
        <v>2902</v>
      </c>
      <c r="E4047">
        <v>43</v>
      </c>
      <c r="F4047" t="s">
        <v>48</v>
      </c>
      <c r="G4047" t="s">
        <v>101</v>
      </c>
      <c r="H4047" t="s">
        <v>102</v>
      </c>
      <c r="I4047" t="s">
        <v>103</v>
      </c>
      <c r="J4047" t="s">
        <v>104</v>
      </c>
      <c r="K4047">
        <v>2</v>
      </c>
      <c r="L4047" s="2">
        <v>1800</v>
      </c>
      <c r="M4047">
        <v>10</v>
      </c>
      <c r="N4047" s="2">
        <v>3600</v>
      </c>
      <c r="O4047" s="2">
        <v>360</v>
      </c>
      <c r="P4047" s="2">
        <v>3240</v>
      </c>
      <c r="Q4047" s="2">
        <v>2042.25</v>
      </c>
      <c r="R4047" s="2">
        <v>1197.75</v>
      </c>
      <c r="S4047" t="s">
        <v>53</v>
      </c>
      <c r="T4047" t="s">
        <v>37</v>
      </c>
      <c r="U4047" t="s">
        <v>38</v>
      </c>
      <c r="V4047" t="s">
        <v>39</v>
      </c>
      <c r="W4047" t="s">
        <v>92</v>
      </c>
      <c r="X4047" t="s">
        <v>97</v>
      </c>
      <c r="Y4047" t="s">
        <v>56</v>
      </c>
      <c r="Z4047" t="s">
        <v>223</v>
      </c>
      <c r="AA4047" t="s">
        <v>44</v>
      </c>
      <c r="AB4047" t="s">
        <v>44</v>
      </c>
    </row>
    <row r="4048" spans="1:28" x14ac:dyDescent="0.25">
      <c r="A4048" t="s">
        <v>8211</v>
      </c>
      <c r="B4048" s="1">
        <v>45619</v>
      </c>
      <c r="C4048" t="s">
        <v>4922</v>
      </c>
      <c r="D4048" t="s">
        <v>4923</v>
      </c>
      <c r="E4048">
        <v>58</v>
      </c>
      <c r="F4048" t="s">
        <v>111</v>
      </c>
      <c r="G4048" t="s">
        <v>128</v>
      </c>
      <c r="H4048" t="s">
        <v>129</v>
      </c>
      <c r="I4048" t="s">
        <v>74</v>
      </c>
      <c r="J4048" t="s">
        <v>130</v>
      </c>
      <c r="K4048">
        <v>2</v>
      </c>
      <c r="L4048" s="2">
        <v>1700</v>
      </c>
      <c r="M4048">
        <v>20</v>
      </c>
      <c r="N4048" s="2">
        <v>3400</v>
      </c>
      <c r="O4048" s="2">
        <v>680</v>
      </c>
      <c r="P4048" s="2">
        <v>2720</v>
      </c>
      <c r="Q4048" s="2">
        <v>1688.69</v>
      </c>
      <c r="R4048" s="2">
        <v>1031.31</v>
      </c>
      <c r="S4048" t="s">
        <v>53</v>
      </c>
      <c r="T4048" t="s">
        <v>398</v>
      </c>
      <c r="U4048" t="s">
        <v>399</v>
      </c>
      <c r="V4048" t="s">
        <v>39</v>
      </c>
      <c r="W4048" t="s">
        <v>66</v>
      </c>
      <c r="X4048" t="s">
        <v>97</v>
      </c>
      <c r="Y4048" t="s">
        <v>56</v>
      </c>
      <c r="Z4048" t="s">
        <v>43</v>
      </c>
      <c r="AA4048" t="s">
        <v>68</v>
      </c>
      <c r="AB4048" t="s">
        <v>44</v>
      </c>
    </row>
    <row r="4049" spans="1:28" x14ac:dyDescent="0.25">
      <c r="A4049" t="s">
        <v>8212</v>
      </c>
      <c r="B4049" s="1">
        <v>45619</v>
      </c>
      <c r="C4049" t="s">
        <v>1771</v>
      </c>
      <c r="D4049" t="s">
        <v>1772</v>
      </c>
      <c r="E4049">
        <v>27</v>
      </c>
      <c r="F4049" t="s">
        <v>31</v>
      </c>
      <c r="G4049" t="s">
        <v>273</v>
      </c>
      <c r="H4049" t="s">
        <v>274</v>
      </c>
      <c r="I4049" t="s">
        <v>51</v>
      </c>
      <c r="J4049" t="s">
        <v>52</v>
      </c>
      <c r="K4049">
        <v>3</v>
      </c>
      <c r="L4049" s="2">
        <v>250</v>
      </c>
      <c r="M4049">
        <v>5</v>
      </c>
      <c r="N4049" s="2">
        <v>750</v>
      </c>
      <c r="O4049" s="2">
        <v>37.5</v>
      </c>
      <c r="P4049" s="2">
        <v>712.5</v>
      </c>
      <c r="Q4049" s="2">
        <v>486.29</v>
      </c>
      <c r="R4049" s="2">
        <v>226.21</v>
      </c>
      <c r="S4049" t="s">
        <v>53</v>
      </c>
      <c r="T4049" t="s">
        <v>136</v>
      </c>
      <c r="U4049" t="s">
        <v>38</v>
      </c>
      <c r="V4049" t="s">
        <v>39</v>
      </c>
      <c r="W4049" t="s">
        <v>66</v>
      </c>
      <c r="X4049" t="s">
        <v>41</v>
      </c>
      <c r="Y4049" t="s">
        <v>56</v>
      </c>
      <c r="Z4049" t="s">
        <v>43</v>
      </c>
      <c r="AA4049" t="s">
        <v>44</v>
      </c>
      <c r="AB4049" t="s">
        <v>44</v>
      </c>
    </row>
    <row r="4050" spans="1:28" x14ac:dyDescent="0.25">
      <c r="A4050" t="s">
        <v>8213</v>
      </c>
      <c r="B4050" s="1">
        <v>45619</v>
      </c>
      <c r="C4050" t="s">
        <v>3533</v>
      </c>
      <c r="D4050" t="s">
        <v>3534</v>
      </c>
      <c r="E4050">
        <v>38</v>
      </c>
      <c r="F4050" t="s">
        <v>111</v>
      </c>
      <c r="G4050" t="s">
        <v>387</v>
      </c>
      <c r="H4050" t="s">
        <v>388</v>
      </c>
      <c r="I4050" t="s">
        <v>74</v>
      </c>
      <c r="J4050" t="s">
        <v>75</v>
      </c>
      <c r="K4050">
        <v>2</v>
      </c>
      <c r="L4050" s="2">
        <v>3200</v>
      </c>
      <c r="M4050">
        <v>10</v>
      </c>
      <c r="N4050" s="2">
        <v>6400</v>
      </c>
      <c r="O4050" s="2">
        <v>640</v>
      </c>
      <c r="P4050" s="2">
        <v>5760</v>
      </c>
      <c r="Q4050" s="2">
        <v>4717.2299999999996</v>
      </c>
      <c r="R4050" s="2">
        <v>1042.77</v>
      </c>
      <c r="S4050" t="s">
        <v>53</v>
      </c>
      <c r="T4050" t="s">
        <v>275</v>
      </c>
      <c r="U4050" t="s">
        <v>123</v>
      </c>
      <c r="V4050" t="s">
        <v>39</v>
      </c>
      <c r="W4050" t="s">
        <v>92</v>
      </c>
      <c r="X4050" t="s">
        <v>41</v>
      </c>
      <c r="Y4050" t="s">
        <v>84</v>
      </c>
      <c r="Z4050" t="s">
        <v>43</v>
      </c>
      <c r="AA4050" t="s">
        <v>44</v>
      </c>
      <c r="AB4050" t="s">
        <v>44</v>
      </c>
    </row>
    <row r="4051" spans="1:28" x14ac:dyDescent="0.25">
      <c r="A4051" t="s">
        <v>8214</v>
      </c>
      <c r="B4051" s="1">
        <v>45619</v>
      </c>
      <c r="C4051" t="s">
        <v>1352</v>
      </c>
      <c r="D4051" t="s">
        <v>1353</v>
      </c>
      <c r="E4051">
        <v>26</v>
      </c>
      <c r="F4051" t="s">
        <v>31</v>
      </c>
      <c r="G4051" t="s">
        <v>176</v>
      </c>
      <c r="H4051" t="s">
        <v>177</v>
      </c>
      <c r="I4051" t="s">
        <v>34</v>
      </c>
      <c r="J4051" t="s">
        <v>35</v>
      </c>
      <c r="K4051">
        <v>2</v>
      </c>
      <c r="L4051" s="2">
        <v>6500</v>
      </c>
      <c r="M4051">
        <v>10</v>
      </c>
      <c r="N4051" s="2">
        <v>13000</v>
      </c>
      <c r="O4051" s="2">
        <v>1300</v>
      </c>
      <c r="P4051" s="2">
        <v>11700</v>
      </c>
      <c r="Q4051" s="2">
        <v>7416.82</v>
      </c>
      <c r="R4051" s="2">
        <v>4283.18</v>
      </c>
      <c r="S4051" t="s">
        <v>53</v>
      </c>
      <c r="T4051" t="s">
        <v>105</v>
      </c>
      <c r="U4051" t="s">
        <v>106</v>
      </c>
      <c r="V4051" t="s">
        <v>39</v>
      </c>
      <c r="W4051" t="s">
        <v>92</v>
      </c>
      <c r="X4051" t="s">
        <v>41</v>
      </c>
      <c r="Y4051" t="s">
        <v>42</v>
      </c>
      <c r="Z4051" t="s">
        <v>508</v>
      </c>
      <c r="AA4051" t="s">
        <v>44</v>
      </c>
      <c r="AB4051" t="s">
        <v>44</v>
      </c>
    </row>
    <row r="4052" spans="1:28" x14ac:dyDescent="0.25">
      <c r="A4052" t="s">
        <v>8215</v>
      </c>
      <c r="B4052" s="1">
        <v>45619</v>
      </c>
      <c r="C4052" t="s">
        <v>3107</v>
      </c>
      <c r="D4052" t="s">
        <v>3108</v>
      </c>
      <c r="E4052">
        <v>50</v>
      </c>
      <c r="F4052" t="s">
        <v>48</v>
      </c>
      <c r="G4052" t="s">
        <v>202</v>
      </c>
      <c r="H4052" t="s">
        <v>203</v>
      </c>
      <c r="I4052" t="s">
        <v>103</v>
      </c>
      <c r="J4052" t="s">
        <v>104</v>
      </c>
      <c r="K4052">
        <v>1</v>
      </c>
      <c r="L4052" s="2">
        <v>550</v>
      </c>
      <c r="M4052">
        <v>10</v>
      </c>
      <c r="N4052" s="2">
        <v>550</v>
      </c>
      <c r="O4052" s="2">
        <v>55</v>
      </c>
      <c r="P4052" s="2">
        <v>495</v>
      </c>
      <c r="Q4052" s="2">
        <v>302.3</v>
      </c>
      <c r="R4052" s="2">
        <v>192.7</v>
      </c>
      <c r="S4052" t="s">
        <v>36</v>
      </c>
      <c r="T4052" t="s">
        <v>37</v>
      </c>
      <c r="U4052" t="s">
        <v>38</v>
      </c>
      <c r="V4052" t="s">
        <v>39</v>
      </c>
      <c r="W4052" t="s">
        <v>92</v>
      </c>
      <c r="X4052" t="s">
        <v>41</v>
      </c>
      <c r="Y4052" t="s">
        <v>56</v>
      </c>
      <c r="Z4052" t="s">
        <v>43</v>
      </c>
      <c r="AA4052" t="s">
        <v>68</v>
      </c>
      <c r="AB4052" t="s">
        <v>44</v>
      </c>
    </row>
    <row r="4053" spans="1:28" x14ac:dyDescent="0.25">
      <c r="A4053" t="s">
        <v>8216</v>
      </c>
      <c r="B4053" s="1">
        <v>45620</v>
      </c>
      <c r="C4053" t="s">
        <v>6725</v>
      </c>
      <c r="D4053" t="s">
        <v>6726</v>
      </c>
      <c r="E4053">
        <v>23</v>
      </c>
      <c r="F4053" t="s">
        <v>111</v>
      </c>
      <c r="G4053" t="s">
        <v>60</v>
      </c>
      <c r="H4053" t="s">
        <v>61</v>
      </c>
      <c r="I4053" t="s">
        <v>62</v>
      </c>
      <c r="J4053" t="s">
        <v>63</v>
      </c>
      <c r="K4053">
        <v>2</v>
      </c>
      <c r="L4053" s="2">
        <v>3500</v>
      </c>
      <c r="M4053">
        <v>0</v>
      </c>
      <c r="N4053" s="2">
        <v>7000</v>
      </c>
      <c r="O4053" s="2">
        <v>0</v>
      </c>
      <c r="P4053" s="2">
        <v>7000</v>
      </c>
      <c r="Q4053" s="2">
        <v>4451.7</v>
      </c>
      <c r="R4053" s="2">
        <v>2548.3000000000002</v>
      </c>
      <c r="S4053" t="s">
        <v>36</v>
      </c>
      <c r="T4053" t="s">
        <v>105</v>
      </c>
      <c r="U4053" t="s">
        <v>106</v>
      </c>
      <c r="V4053" t="s">
        <v>39</v>
      </c>
      <c r="W4053" t="s">
        <v>83</v>
      </c>
      <c r="X4053" t="s">
        <v>97</v>
      </c>
      <c r="Y4053" t="s">
        <v>56</v>
      </c>
      <c r="Z4053" t="s">
        <v>43</v>
      </c>
      <c r="AA4053" t="s">
        <v>44</v>
      </c>
      <c r="AB4053" t="s">
        <v>44</v>
      </c>
    </row>
    <row r="4054" spans="1:28" x14ac:dyDescent="0.25">
      <c r="A4054" t="s">
        <v>8217</v>
      </c>
      <c r="B4054" s="1">
        <v>45620</v>
      </c>
      <c r="C4054" t="s">
        <v>8135</v>
      </c>
      <c r="D4054" t="s">
        <v>8136</v>
      </c>
      <c r="E4054">
        <v>22</v>
      </c>
      <c r="F4054" t="s">
        <v>48</v>
      </c>
      <c r="G4054" t="s">
        <v>212</v>
      </c>
      <c r="H4054" t="s">
        <v>213</v>
      </c>
      <c r="I4054" t="s">
        <v>51</v>
      </c>
      <c r="J4054" t="s">
        <v>52</v>
      </c>
      <c r="K4054">
        <v>6</v>
      </c>
      <c r="L4054" s="2">
        <v>400</v>
      </c>
      <c r="M4054">
        <v>15</v>
      </c>
      <c r="N4054" s="2">
        <v>2400</v>
      </c>
      <c r="O4054" s="2">
        <v>360</v>
      </c>
      <c r="P4054" s="2">
        <v>2040</v>
      </c>
      <c r="Q4054" s="2">
        <v>1142.6600000000001</v>
      </c>
      <c r="R4054" s="2">
        <v>897.34</v>
      </c>
      <c r="S4054" t="s">
        <v>53</v>
      </c>
      <c r="T4054" t="s">
        <v>122</v>
      </c>
      <c r="U4054" t="s">
        <v>123</v>
      </c>
      <c r="V4054" t="s">
        <v>39</v>
      </c>
      <c r="W4054" t="s">
        <v>124</v>
      </c>
      <c r="X4054" t="s">
        <v>97</v>
      </c>
      <c r="Y4054" t="s">
        <v>56</v>
      </c>
      <c r="Z4054" t="s">
        <v>43</v>
      </c>
      <c r="AA4054" t="s">
        <v>44</v>
      </c>
      <c r="AB4054" t="s">
        <v>44</v>
      </c>
    </row>
    <row r="4055" spans="1:28" x14ac:dyDescent="0.25">
      <c r="A4055" t="s">
        <v>8218</v>
      </c>
      <c r="B4055" s="1">
        <v>45620</v>
      </c>
      <c r="C4055" t="s">
        <v>3920</v>
      </c>
      <c r="D4055" t="s">
        <v>3921</v>
      </c>
      <c r="E4055">
        <v>24</v>
      </c>
      <c r="F4055" t="s">
        <v>111</v>
      </c>
      <c r="G4055" t="s">
        <v>158</v>
      </c>
      <c r="H4055" t="s">
        <v>159</v>
      </c>
      <c r="I4055" t="s">
        <v>51</v>
      </c>
      <c r="J4055" t="s">
        <v>52</v>
      </c>
      <c r="K4055">
        <v>3</v>
      </c>
      <c r="L4055" s="2">
        <v>650</v>
      </c>
      <c r="M4055">
        <v>10</v>
      </c>
      <c r="N4055" s="2">
        <v>1950</v>
      </c>
      <c r="O4055" s="2">
        <v>195</v>
      </c>
      <c r="P4055" s="2">
        <v>1755</v>
      </c>
      <c r="Q4055" s="2">
        <v>1336.53</v>
      </c>
      <c r="R4055" s="2">
        <v>418.47</v>
      </c>
      <c r="S4055" t="s">
        <v>53</v>
      </c>
      <c r="T4055" t="s">
        <v>222</v>
      </c>
      <c r="U4055" t="s">
        <v>38</v>
      </c>
      <c r="V4055" t="s">
        <v>39</v>
      </c>
      <c r="W4055" t="s">
        <v>40</v>
      </c>
      <c r="X4055" t="s">
        <v>41</v>
      </c>
      <c r="Y4055" t="s">
        <v>56</v>
      </c>
      <c r="Z4055" t="s">
        <v>223</v>
      </c>
      <c r="AA4055" t="s">
        <v>44</v>
      </c>
      <c r="AB4055" t="s">
        <v>68</v>
      </c>
    </row>
    <row r="4056" spans="1:28" x14ac:dyDescent="0.25">
      <c r="A4056" t="s">
        <v>8219</v>
      </c>
      <c r="B4056" s="1">
        <v>45620</v>
      </c>
      <c r="C4056" t="s">
        <v>2110</v>
      </c>
      <c r="D4056" t="s">
        <v>2111</v>
      </c>
      <c r="E4056">
        <v>25</v>
      </c>
      <c r="F4056" t="s">
        <v>48</v>
      </c>
      <c r="G4056" t="s">
        <v>352</v>
      </c>
      <c r="H4056" t="s">
        <v>353</v>
      </c>
      <c r="I4056" t="s">
        <v>103</v>
      </c>
      <c r="J4056" t="s">
        <v>104</v>
      </c>
      <c r="K4056">
        <v>1</v>
      </c>
      <c r="L4056" s="2">
        <v>850</v>
      </c>
      <c r="M4056">
        <v>10</v>
      </c>
      <c r="N4056" s="2">
        <v>850</v>
      </c>
      <c r="O4056" s="2">
        <v>85</v>
      </c>
      <c r="P4056" s="2">
        <v>765</v>
      </c>
      <c r="Q4056" s="2">
        <v>607.77</v>
      </c>
      <c r="R4056" s="2">
        <v>157.22999999999999</v>
      </c>
      <c r="S4056" t="s">
        <v>53</v>
      </c>
      <c r="T4056" t="s">
        <v>407</v>
      </c>
      <c r="U4056" t="s">
        <v>408</v>
      </c>
      <c r="V4056" t="s">
        <v>39</v>
      </c>
      <c r="W4056" t="s">
        <v>124</v>
      </c>
      <c r="X4056" t="s">
        <v>67</v>
      </c>
      <c r="Y4056" t="s">
        <v>42</v>
      </c>
      <c r="Z4056" t="s">
        <v>43</v>
      </c>
      <c r="AA4056" t="s">
        <v>44</v>
      </c>
      <c r="AB4056" t="s">
        <v>44</v>
      </c>
    </row>
    <row r="4057" spans="1:28" x14ac:dyDescent="0.25">
      <c r="A4057" t="s">
        <v>8220</v>
      </c>
      <c r="B4057" s="1">
        <v>45621</v>
      </c>
      <c r="C4057" t="s">
        <v>1335</v>
      </c>
      <c r="D4057" t="s">
        <v>1336</v>
      </c>
      <c r="E4057">
        <v>35</v>
      </c>
      <c r="F4057" t="s">
        <v>31</v>
      </c>
      <c r="G4057" t="s">
        <v>318</v>
      </c>
      <c r="H4057" t="s">
        <v>319</v>
      </c>
      <c r="I4057" t="s">
        <v>34</v>
      </c>
      <c r="J4057" t="s">
        <v>190</v>
      </c>
      <c r="K4057">
        <v>2</v>
      </c>
      <c r="L4057" s="2">
        <v>2500</v>
      </c>
      <c r="M4057">
        <v>30</v>
      </c>
      <c r="N4057" s="2">
        <v>5000</v>
      </c>
      <c r="O4057" s="2">
        <v>1500</v>
      </c>
      <c r="P4057" s="2">
        <v>3500</v>
      </c>
      <c r="Q4057" s="2">
        <v>2520.31</v>
      </c>
      <c r="R4057" s="2">
        <v>979.69</v>
      </c>
      <c r="S4057" t="s">
        <v>53</v>
      </c>
      <c r="T4057" t="s">
        <v>275</v>
      </c>
      <c r="U4057" t="s">
        <v>123</v>
      </c>
      <c r="V4057" t="s">
        <v>39</v>
      </c>
      <c r="W4057" t="s">
        <v>66</v>
      </c>
      <c r="X4057" t="s">
        <v>41</v>
      </c>
      <c r="Y4057" t="s">
        <v>56</v>
      </c>
      <c r="Z4057" t="s">
        <v>107</v>
      </c>
      <c r="AA4057" t="s">
        <v>44</v>
      </c>
      <c r="AB4057" t="s">
        <v>44</v>
      </c>
    </row>
    <row r="4058" spans="1:28" x14ac:dyDescent="0.25">
      <c r="A4058" t="s">
        <v>8221</v>
      </c>
      <c r="B4058" s="1">
        <v>45621</v>
      </c>
      <c r="C4058" t="s">
        <v>255</v>
      </c>
      <c r="D4058" t="s">
        <v>256</v>
      </c>
      <c r="E4058">
        <v>58</v>
      </c>
      <c r="F4058" t="s">
        <v>31</v>
      </c>
      <c r="G4058" t="s">
        <v>158</v>
      </c>
      <c r="H4058" t="s">
        <v>159</v>
      </c>
      <c r="I4058" t="s">
        <v>51</v>
      </c>
      <c r="J4058" t="s">
        <v>52</v>
      </c>
      <c r="K4058">
        <v>1</v>
      </c>
      <c r="L4058" s="2">
        <v>650</v>
      </c>
      <c r="M4058">
        <v>15</v>
      </c>
      <c r="N4058" s="2">
        <v>650</v>
      </c>
      <c r="O4058" s="2">
        <v>97.5</v>
      </c>
      <c r="P4058" s="2">
        <v>552.5</v>
      </c>
      <c r="Q4058" s="2">
        <v>333.6</v>
      </c>
      <c r="R4058" s="2">
        <v>218.9</v>
      </c>
      <c r="S4058" t="s">
        <v>53</v>
      </c>
      <c r="T4058" t="s">
        <v>37</v>
      </c>
      <c r="U4058" t="s">
        <v>38</v>
      </c>
      <c r="V4058" t="s">
        <v>39</v>
      </c>
      <c r="W4058" t="s">
        <v>124</v>
      </c>
      <c r="X4058" t="s">
        <v>41</v>
      </c>
      <c r="Y4058" t="s">
        <v>56</v>
      </c>
      <c r="Z4058" t="s">
        <v>43</v>
      </c>
      <c r="AA4058" t="s">
        <v>44</v>
      </c>
      <c r="AB4058" t="s">
        <v>44</v>
      </c>
    </row>
    <row r="4059" spans="1:28" x14ac:dyDescent="0.25">
      <c r="A4059" t="s">
        <v>8222</v>
      </c>
      <c r="B4059" s="1">
        <v>45621</v>
      </c>
      <c r="C4059" t="s">
        <v>2521</v>
      </c>
      <c r="D4059" t="s">
        <v>2522</v>
      </c>
      <c r="E4059">
        <v>25</v>
      </c>
      <c r="F4059" t="s">
        <v>48</v>
      </c>
      <c r="G4059" t="s">
        <v>285</v>
      </c>
      <c r="H4059" t="s">
        <v>286</v>
      </c>
      <c r="I4059" t="s">
        <v>34</v>
      </c>
      <c r="J4059" t="s">
        <v>121</v>
      </c>
      <c r="K4059">
        <v>5</v>
      </c>
      <c r="L4059" s="2">
        <v>3200</v>
      </c>
      <c r="M4059">
        <v>10</v>
      </c>
      <c r="N4059" s="2">
        <v>16000</v>
      </c>
      <c r="O4059" s="2">
        <v>1600</v>
      </c>
      <c r="P4059" s="2">
        <v>14400</v>
      </c>
      <c r="Q4059" s="2">
        <v>9061.68</v>
      </c>
      <c r="R4059" s="2">
        <v>5338.32</v>
      </c>
      <c r="S4059" t="s">
        <v>53</v>
      </c>
      <c r="T4059" t="s">
        <v>54</v>
      </c>
      <c r="U4059" t="s">
        <v>55</v>
      </c>
      <c r="V4059" t="s">
        <v>39</v>
      </c>
      <c r="W4059" t="s">
        <v>124</v>
      </c>
      <c r="X4059" t="s">
        <v>97</v>
      </c>
      <c r="Y4059" t="s">
        <v>42</v>
      </c>
      <c r="Z4059" t="s">
        <v>107</v>
      </c>
      <c r="AA4059" t="s">
        <v>44</v>
      </c>
      <c r="AB4059" t="s">
        <v>44</v>
      </c>
    </row>
    <row r="4060" spans="1:28" x14ac:dyDescent="0.25">
      <c r="A4060" t="s">
        <v>8223</v>
      </c>
      <c r="B4060" s="1">
        <v>45621</v>
      </c>
      <c r="C4060" t="s">
        <v>8224</v>
      </c>
      <c r="D4060" t="s">
        <v>8225</v>
      </c>
      <c r="E4060">
        <v>24</v>
      </c>
      <c r="F4060" t="s">
        <v>48</v>
      </c>
      <c r="G4060" t="s">
        <v>128</v>
      </c>
      <c r="H4060" t="s">
        <v>129</v>
      </c>
      <c r="I4060" t="s">
        <v>74</v>
      </c>
      <c r="J4060" t="s">
        <v>130</v>
      </c>
      <c r="K4060">
        <v>1</v>
      </c>
      <c r="L4060" s="2">
        <v>1700</v>
      </c>
      <c r="M4060">
        <v>5</v>
      </c>
      <c r="N4060" s="2">
        <v>1700</v>
      </c>
      <c r="O4060" s="2">
        <v>85</v>
      </c>
      <c r="P4060" s="2">
        <v>1615</v>
      </c>
      <c r="Q4060" s="2">
        <v>1304</v>
      </c>
      <c r="R4060" s="2">
        <v>311</v>
      </c>
      <c r="S4060" t="s">
        <v>64</v>
      </c>
      <c r="T4060" t="s">
        <v>263</v>
      </c>
      <c r="U4060" t="s">
        <v>91</v>
      </c>
      <c r="V4060" t="s">
        <v>39</v>
      </c>
      <c r="W4060" t="s">
        <v>92</v>
      </c>
      <c r="X4060" t="s">
        <v>97</v>
      </c>
      <c r="Y4060" t="s">
        <v>56</v>
      </c>
      <c r="Z4060" t="s">
        <v>43</v>
      </c>
      <c r="AA4060" t="s">
        <v>44</v>
      </c>
      <c r="AB4060" t="s">
        <v>44</v>
      </c>
    </row>
    <row r="4061" spans="1:28" x14ac:dyDescent="0.25">
      <c r="A4061" t="s">
        <v>8226</v>
      </c>
      <c r="B4061" s="1">
        <v>45621</v>
      </c>
      <c r="C4061" t="s">
        <v>8227</v>
      </c>
      <c r="D4061" t="s">
        <v>8228</v>
      </c>
      <c r="E4061">
        <v>31</v>
      </c>
      <c r="F4061" t="s">
        <v>48</v>
      </c>
      <c r="G4061" t="s">
        <v>49</v>
      </c>
      <c r="H4061" t="s">
        <v>50</v>
      </c>
      <c r="I4061" t="s">
        <v>51</v>
      </c>
      <c r="J4061" t="s">
        <v>52</v>
      </c>
      <c r="K4061">
        <v>2</v>
      </c>
      <c r="L4061" s="2">
        <v>500</v>
      </c>
      <c r="M4061">
        <v>10</v>
      </c>
      <c r="N4061" s="2">
        <v>1000</v>
      </c>
      <c r="O4061" s="2">
        <v>100</v>
      </c>
      <c r="P4061" s="2">
        <v>900</v>
      </c>
      <c r="Q4061" s="2">
        <v>498.07</v>
      </c>
      <c r="R4061" s="2">
        <v>401.93</v>
      </c>
      <c r="S4061" t="s">
        <v>36</v>
      </c>
      <c r="T4061" t="s">
        <v>105</v>
      </c>
      <c r="U4061" t="s">
        <v>106</v>
      </c>
      <c r="V4061" t="s">
        <v>39</v>
      </c>
      <c r="W4061" t="s">
        <v>124</v>
      </c>
      <c r="X4061" t="s">
        <v>97</v>
      </c>
      <c r="Y4061" t="s">
        <v>56</v>
      </c>
      <c r="Z4061" t="s">
        <v>43</v>
      </c>
      <c r="AA4061" t="s">
        <v>44</v>
      </c>
      <c r="AB4061" t="s">
        <v>44</v>
      </c>
    </row>
    <row r="4062" spans="1:28" x14ac:dyDescent="0.25">
      <c r="A4062" t="s">
        <v>8229</v>
      </c>
      <c r="B4062" s="1">
        <v>45621</v>
      </c>
      <c r="C4062" t="s">
        <v>723</v>
      </c>
      <c r="D4062" t="s">
        <v>724</v>
      </c>
      <c r="E4062">
        <v>26</v>
      </c>
      <c r="F4062" t="s">
        <v>48</v>
      </c>
      <c r="G4062" t="s">
        <v>298</v>
      </c>
      <c r="H4062" t="s">
        <v>299</v>
      </c>
      <c r="I4062" t="s">
        <v>103</v>
      </c>
      <c r="J4062" t="s">
        <v>104</v>
      </c>
      <c r="K4062">
        <v>3</v>
      </c>
      <c r="L4062" s="2">
        <v>700</v>
      </c>
      <c r="M4062">
        <v>5</v>
      </c>
      <c r="N4062" s="2">
        <v>2100</v>
      </c>
      <c r="O4062" s="2">
        <v>105</v>
      </c>
      <c r="P4062" s="2">
        <v>1995</v>
      </c>
      <c r="Q4062" s="2">
        <v>1223.44</v>
      </c>
      <c r="R4062" s="2">
        <v>771.56</v>
      </c>
      <c r="S4062" t="s">
        <v>53</v>
      </c>
      <c r="T4062" t="s">
        <v>263</v>
      </c>
      <c r="U4062" t="s">
        <v>91</v>
      </c>
      <c r="V4062" t="s">
        <v>39</v>
      </c>
      <c r="W4062" t="s">
        <v>124</v>
      </c>
      <c r="X4062" t="s">
        <v>97</v>
      </c>
      <c r="Y4062" t="s">
        <v>42</v>
      </c>
      <c r="Z4062" t="s">
        <v>107</v>
      </c>
      <c r="AA4062" t="s">
        <v>44</v>
      </c>
      <c r="AB4062" t="s">
        <v>44</v>
      </c>
    </row>
    <row r="4063" spans="1:28" x14ac:dyDescent="0.25">
      <c r="A4063" t="s">
        <v>8230</v>
      </c>
      <c r="B4063" s="1">
        <v>45621</v>
      </c>
      <c r="C4063" t="s">
        <v>2064</v>
      </c>
      <c r="D4063" t="s">
        <v>2065</v>
      </c>
      <c r="E4063">
        <v>59</v>
      </c>
      <c r="F4063" t="s">
        <v>48</v>
      </c>
      <c r="G4063" t="s">
        <v>366</v>
      </c>
      <c r="H4063" t="s">
        <v>367</v>
      </c>
      <c r="I4063" t="s">
        <v>34</v>
      </c>
      <c r="J4063" t="s">
        <v>130</v>
      </c>
      <c r="K4063">
        <v>2</v>
      </c>
      <c r="L4063" s="2">
        <v>14500</v>
      </c>
      <c r="M4063">
        <v>0</v>
      </c>
      <c r="N4063" s="2">
        <v>29000</v>
      </c>
      <c r="O4063" s="2">
        <v>0</v>
      </c>
      <c r="P4063" s="2">
        <v>29000</v>
      </c>
      <c r="Q4063" s="2">
        <v>16808.25</v>
      </c>
      <c r="R4063" s="2">
        <v>12191.75</v>
      </c>
      <c r="S4063" t="s">
        <v>53</v>
      </c>
      <c r="T4063" t="s">
        <v>178</v>
      </c>
      <c r="U4063" t="s">
        <v>154</v>
      </c>
      <c r="V4063" t="s">
        <v>39</v>
      </c>
      <c r="W4063" t="s">
        <v>92</v>
      </c>
      <c r="X4063" t="s">
        <v>67</v>
      </c>
      <c r="Y4063" t="s">
        <v>56</v>
      </c>
      <c r="Z4063" t="s">
        <v>43</v>
      </c>
      <c r="AA4063" t="s">
        <v>44</v>
      </c>
      <c r="AB4063" t="s">
        <v>44</v>
      </c>
    </row>
    <row r="4064" spans="1:28" x14ac:dyDescent="0.25">
      <c r="A4064" t="s">
        <v>8231</v>
      </c>
      <c r="B4064" s="1">
        <v>45621</v>
      </c>
      <c r="C4064" t="s">
        <v>1774</v>
      </c>
      <c r="D4064" t="s">
        <v>1775</v>
      </c>
      <c r="E4064">
        <v>49</v>
      </c>
      <c r="F4064" t="s">
        <v>48</v>
      </c>
      <c r="G4064" t="s">
        <v>352</v>
      </c>
      <c r="H4064" t="s">
        <v>353</v>
      </c>
      <c r="I4064" t="s">
        <v>103</v>
      </c>
      <c r="J4064" t="s">
        <v>104</v>
      </c>
      <c r="K4064">
        <v>3</v>
      </c>
      <c r="L4064" s="2">
        <v>850</v>
      </c>
      <c r="M4064">
        <v>30</v>
      </c>
      <c r="N4064" s="2">
        <v>2550</v>
      </c>
      <c r="O4064" s="2">
        <v>765</v>
      </c>
      <c r="P4064" s="2">
        <v>1785</v>
      </c>
      <c r="Q4064" s="2">
        <v>1363.22</v>
      </c>
      <c r="R4064" s="2">
        <v>421.78</v>
      </c>
      <c r="S4064" t="s">
        <v>36</v>
      </c>
      <c r="T4064" t="s">
        <v>136</v>
      </c>
      <c r="U4064" t="s">
        <v>38</v>
      </c>
      <c r="V4064" t="s">
        <v>39</v>
      </c>
      <c r="W4064" t="s">
        <v>137</v>
      </c>
      <c r="X4064" t="s">
        <v>41</v>
      </c>
      <c r="Y4064" t="s">
        <v>56</v>
      </c>
      <c r="Z4064" t="s">
        <v>107</v>
      </c>
      <c r="AA4064" t="s">
        <v>44</v>
      </c>
      <c r="AB4064" t="s">
        <v>44</v>
      </c>
    </row>
    <row r="4065" spans="1:28" x14ac:dyDescent="0.25">
      <c r="A4065" t="s">
        <v>8232</v>
      </c>
      <c r="B4065" s="1">
        <v>45621</v>
      </c>
      <c r="C4065" t="s">
        <v>1048</v>
      </c>
      <c r="D4065" t="s">
        <v>1049</v>
      </c>
      <c r="E4065">
        <v>59</v>
      </c>
      <c r="F4065" t="s">
        <v>48</v>
      </c>
      <c r="G4065" t="s">
        <v>217</v>
      </c>
      <c r="H4065" t="s">
        <v>218</v>
      </c>
      <c r="I4065" t="s">
        <v>34</v>
      </c>
      <c r="J4065" t="s">
        <v>130</v>
      </c>
      <c r="K4065">
        <v>2</v>
      </c>
      <c r="L4065" s="2">
        <v>28000</v>
      </c>
      <c r="M4065">
        <v>10</v>
      </c>
      <c r="N4065" s="2">
        <v>56000</v>
      </c>
      <c r="O4065" s="2">
        <v>5600</v>
      </c>
      <c r="P4065" s="2">
        <v>50400</v>
      </c>
      <c r="Q4065" s="2">
        <v>33865.22</v>
      </c>
      <c r="R4065" s="2">
        <v>16534.78</v>
      </c>
      <c r="S4065" t="s">
        <v>36</v>
      </c>
      <c r="T4065" t="s">
        <v>122</v>
      </c>
      <c r="U4065" t="s">
        <v>123</v>
      </c>
      <c r="V4065" t="s">
        <v>39</v>
      </c>
      <c r="W4065" t="s">
        <v>92</v>
      </c>
      <c r="X4065" t="s">
        <v>97</v>
      </c>
      <c r="Y4065" t="s">
        <v>56</v>
      </c>
      <c r="Z4065" t="s">
        <v>43</v>
      </c>
      <c r="AA4065" t="s">
        <v>44</v>
      </c>
      <c r="AB4065" t="s">
        <v>44</v>
      </c>
    </row>
    <row r="4066" spans="1:28" x14ac:dyDescent="0.25">
      <c r="A4066" t="s">
        <v>8233</v>
      </c>
      <c r="B4066" s="1">
        <v>45621</v>
      </c>
      <c r="C4066" t="s">
        <v>1488</v>
      </c>
      <c r="D4066" t="s">
        <v>1489</v>
      </c>
      <c r="E4066">
        <v>56</v>
      </c>
      <c r="F4066" t="s">
        <v>31</v>
      </c>
      <c r="G4066" t="s">
        <v>352</v>
      </c>
      <c r="H4066" t="s">
        <v>353</v>
      </c>
      <c r="I4066" t="s">
        <v>103</v>
      </c>
      <c r="J4066" t="s">
        <v>104</v>
      </c>
      <c r="K4066">
        <v>5</v>
      </c>
      <c r="L4066" s="2">
        <v>850</v>
      </c>
      <c r="M4066">
        <v>10</v>
      </c>
      <c r="N4066" s="2">
        <v>4250</v>
      </c>
      <c r="O4066" s="2">
        <v>425</v>
      </c>
      <c r="P4066" s="2">
        <v>3825</v>
      </c>
      <c r="Q4066" s="2">
        <v>3001.87</v>
      </c>
      <c r="R4066" s="2">
        <v>823.13</v>
      </c>
      <c r="S4066" t="s">
        <v>53</v>
      </c>
      <c r="T4066" t="s">
        <v>54</v>
      </c>
      <c r="U4066" t="s">
        <v>55</v>
      </c>
      <c r="V4066" t="s">
        <v>39</v>
      </c>
      <c r="W4066" t="s">
        <v>137</v>
      </c>
      <c r="X4066" t="s">
        <v>41</v>
      </c>
      <c r="Y4066" t="s">
        <v>56</v>
      </c>
      <c r="Z4066" t="s">
        <v>223</v>
      </c>
      <c r="AA4066" t="s">
        <v>44</v>
      </c>
      <c r="AB4066" t="s">
        <v>44</v>
      </c>
    </row>
    <row r="4067" spans="1:28" x14ac:dyDescent="0.25">
      <c r="A4067" t="s">
        <v>8234</v>
      </c>
      <c r="B4067" s="1">
        <v>45621</v>
      </c>
      <c r="C4067" t="s">
        <v>2774</v>
      </c>
      <c r="D4067" t="s">
        <v>2775</v>
      </c>
      <c r="E4067">
        <v>23</v>
      </c>
      <c r="F4067" t="s">
        <v>48</v>
      </c>
      <c r="G4067" t="s">
        <v>207</v>
      </c>
      <c r="H4067" t="s">
        <v>208</v>
      </c>
      <c r="I4067" t="s">
        <v>34</v>
      </c>
      <c r="J4067" t="s">
        <v>143</v>
      </c>
      <c r="K4067">
        <v>1</v>
      </c>
      <c r="L4067" s="2">
        <v>18000</v>
      </c>
      <c r="M4067">
        <v>10</v>
      </c>
      <c r="N4067" s="2">
        <v>18000</v>
      </c>
      <c r="O4067" s="2">
        <v>1800</v>
      </c>
      <c r="P4067" s="2">
        <v>16200</v>
      </c>
      <c r="Q4067" s="2">
        <v>12498.62</v>
      </c>
      <c r="R4067" s="2">
        <v>3701.38</v>
      </c>
      <c r="S4067" t="s">
        <v>36</v>
      </c>
      <c r="T4067" t="s">
        <v>65</v>
      </c>
      <c r="U4067" t="s">
        <v>65</v>
      </c>
      <c r="V4067" t="s">
        <v>39</v>
      </c>
      <c r="W4067" t="s">
        <v>124</v>
      </c>
      <c r="X4067" t="s">
        <v>41</v>
      </c>
      <c r="Y4067" t="s">
        <v>84</v>
      </c>
      <c r="Z4067" t="s">
        <v>107</v>
      </c>
      <c r="AA4067" t="s">
        <v>44</v>
      </c>
      <c r="AB4067" t="s">
        <v>44</v>
      </c>
    </row>
    <row r="4068" spans="1:28" x14ac:dyDescent="0.25">
      <c r="A4068" t="s">
        <v>8235</v>
      </c>
      <c r="B4068" s="1">
        <v>45621</v>
      </c>
      <c r="C4068" t="s">
        <v>4755</v>
      </c>
      <c r="D4068" t="s">
        <v>4756</v>
      </c>
      <c r="E4068">
        <v>28</v>
      </c>
      <c r="F4068" t="s">
        <v>48</v>
      </c>
      <c r="G4068" t="s">
        <v>49</v>
      </c>
      <c r="H4068" t="s">
        <v>50</v>
      </c>
      <c r="I4068" t="s">
        <v>51</v>
      </c>
      <c r="J4068" t="s">
        <v>52</v>
      </c>
      <c r="K4068">
        <v>2</v>
      </c>
      <c r="L4068" s="2">
        <v>500</v>
      </c>
      <c r="M4068">
        <v>10</v>
      </c>
      <c r="N4068" s="2">
        <v>1000</v>
      </c>
      <c r="O4068" s="2">
        <v>100</v>
      </c>
      <c r="P4068" s="2">
        <v>900</v>
      </c>
      <c r="Q4068" s="2">
        <v>525.86</v>
      </c>
      <c r="R4068" s="2">
        <v>374.14</v>
      </c>
      <c r="S4068" t="s">
        <v>53</v>
      </c>
      <c r="T4068" t="s">
        <v>263</v>
      </c>
      <c r="U4068" t="s">
        <v>91</v>
      </c>
      <c r="V4068" t="s">
        <v>39</v>
      </c>
      <c r="W4068" t="s">
        <v>124</v>
      </c>
      <c r="X4068" t="s">
        <v>41</v>
      </c>
      <c r="Y4068" t="s">
        <v>56</v>
      </c>
      <c r="Z4068" t="s">
        <v>43</v>
      </c>
      <c r="AA4068" t="s">
        <v>44</v>
      </c>
      <c r="AB4068" t="s">
        <v>44</v>
      </c>
    </row>
    <row r="4069" spans="1:28" x14ac:dyDescent="0.25">
      <c r="A4069" t="s">
        <v>8236</v>
      </c>
      <c r="B4069" s="1">
        <v>45621</v>
      </c>
      <c r="C4069" t="s">
        <v>2177</v>
      </c>
      <c r="D4069" t="s">
        <v>2178</v>
      </c>
      <c r="E4069">
        <v>33</v>
      </c>
      <c r="F4069" t="s">
        <v>111</v>
      </c>
      <c r="G4069" t="s">
        <v>176</v>
      </c>
      <c r="H4069" t="s">
        <v>177</v>
      </c>
      <c r="I4069" t="s">
        <v>34</v>
      </c>
      <c r="J4069" t="s">
        <v>35</v>
      </c>
      <c r="K4069">
        <v>2</v>
      </c>
      <c r="L4069" s="2">
        <v>6500</v>
      </c>
      <c r="M4069">
        <v>15</v>
      </c>
      <c r="N4069" s="2">
        <v>13000</v>
      </c>
      <c r="O4069" s="2">
        <v>1950</v>
      </c>
      <c r="P4069" s="2">
        <v>11050</v>
      </c>
      <c r="Q4069" s="2">
        <v>6200.93</v>
      </c>
      <c r="R4069" s="2">
        <v>4849.07</v>
      </c>
      <c r="S4069" t="s">
        <v>53</v>
      </c>
      <c r="T4069" t="s">
        <v>114</v>
      </c>
      <c r="U4069" t="s">
        <v>115</v>
      </c>
      <c r="V4069" t="s">
        <v>39</v>
      </c>
      <c r="W4069" t="s">
        <v>124</v>
      </c>
      <c r="X4069" t="s">
        <v>41</v>
      </c>
      <c r="Y4069" t="s">
        <v>56</v>
      </c>
      <c r="Z4069" t="s">
        <v>43</v>
      </c>
      <c r="AA4069" t="s">
        <v>44</v>
      </c>
      <c r="AB4069" t="s">
        <v>44</v>
      </c>
    </row>
    <row r="4070" spans="1:28" x14ac:dyDescent="0.25">
      <c r="A4070" t="s">
        <v>8237</v>
      </c>
      <c r="B4070" s="1">
        <v>45621</v>
      </c>
      <c r="C4070" t="s">
        <v>6887</v>
      </c>
      <c r="D4070" t="s">
        <v>6888</v>
      </c>
      <c r="E4070">
        <v>37</v>
      </c>
      <c r="F4070" t="s">
        <v>111</v>
      </c>
      <c r="G4070" t="s">
        <v>197</v>
      </c>
      <c r="H4070" t="s">
        <v>198</v>
      </c>
      <c r="I4070" t="s">
        <v>74</v>
      </c>
      <c r="J4070" t="s">
        <v>75</v>
      </c>
      <c r="K4070">
        <v>1</v>
      </c>
      <c r="L4070" s="2">
        <v>2600</v>
      </c>
      <c r="M4070">
        <v>0</v>
      </c>
      <c r="N4070" s="2">
        <v>2600</v>
      </c>
      <c r="O4070" s="2">
        <v>0</v>
      </c>
      <c r="P4070" s="2">
        <v>2600</v>
      </c>
      <c r="Q4070" s="2">
        <v>1939.85</v>
      </c>
      <c r="R4070" s="2">
        <v>660.15</v>
      </c>
      <c r="S4070" t="s">
        <v>64</v>
      </c>
      <c r="T4070" t="s">
        <v>178</v>
      </c>
      <c r="U4070" t="s">
        <v>154</v>
      </c>
      <c r="V4070" t="s">
        <v>39</v>
      </c>
      <c r="W4070" t="s">
        <v>66</v>
      </c>
      <c r="X4070" t="s">
        <v>67</v>
      </c>
      <c r="Y4070" t="s">
        <v>56</v>
      </c>
      <c r="Z4070" t="s">
        <v>43</v>
      </c>
      <c r="AA4070" t="s">
        <v>44</v>
      </c>
      <c r="AB4070" t="s">
        <v>44</v>
      </c>
    </row>
    <row r="4071" spans="1:28" x14ac:dyDescent="0.25">
      <c r="A4071" t="s">
        <v>8238</v>
      </c>
      <c r="B4071" s="1">
        <v>45622</v>
      </c>
      <c r="C4071" t="s">
        <v>8239</v>
      </c>
      <c r="D4071" t="s">
        <v>8240</v>
      </c>
      <c r="E4071">
        <v>33</v>
      </c>
      <c r="F4071" t="s">
        <v>111</v>
      </c>
      <c r="G4071" t="s">
        <v>158</v>
      </c>
      <c r="H4071" t="s">
        <v>159</v>
      </c>
      <c r="I4071" t="s">
        <v>51</v>
      </c>
      <c r="J4071" t="s">
        <v>52</v>
      </c>
      <c r="K4071">
        <v>1</v>
      </c>
      <c r="L4071" s="2">
        <v>650</v>
      </c>
      <c r="M4071">
        <v>0</v>
      </c>
      <c r="N4071" s="2">
        <v>650</v>
      </c>
      <c r="O4071" s="2">
        <v>0</v>
      </c>
      <c r="P4071" s="2">
        <v>650</v>
      </c>
      <c r="Q4071" s="2">
        <v>365.46</v>
      </c>
      <c r="R4071" s="2">
        <v>284.54000000000002</v>
      </c>
      <c r="S4071" t="s">
        <v>53</v>
      </c>
      <c r="T4071" t="s">
        <v>290</v>
      </c>
      <c r="U4071" t="s">
        <v>291</v>
      </c>
      <c r="V4071" t="s">
        <v>39</v>
      </c>
      <c r="W4071" t="s">
        <v>66</v>
      </c>
      <c r="X4071" t="s">
        <v>67</v>
      </c>
      <c r="Y4071" t="s">
        <v>56</v>
      </c>
      <c r="Z4071" t="s">
        <v>223</v>
      </c>
      <c r="AA4071" t="s">
        <v>44</v>
      </c>
      <c r="AB4071" t="s">
        <v>44</v>
      </c>
    </row>
    <row r="4072" spans="1:28" x14ac:dyDescent="0.25">
      <c r="A4072" t="s">
        <v>8241</v>
      </c>
      <c r="B4072" s="1">
        <v>45622</v>
      </c>
      <c r="C4072" t="s">
        <v>249</v>
      </c>
      <c r="D4072" t="s">
        <v>250</v>
      </c>
      <c r="E4072">
        <v>51</v>
      </c>
      <c r="F4072" t="s">
        <v>111</v>
      </c>
      <c r="G4072" t="s">
        <v>60</v>
      </c>
      <c r="H4072" t="s">
        <v>61</v>
      </c>
      <c r="I4072" t="s">
        <v>62</v>
      </c>
      <c r="J4072" t="s">
        <v>63</v>
      </c>
      <c r="K4072">
        <v>3</v>
      </c>
      <c r="L4072" s="2">
        <v>3500</v>
      </c>
      <c r="M4072">
        <v>5</v>
      </c>
      <c r="N4072" s="2">
        <v>10500</v>
      </c>
      <c r="O4072" s="2">
        <v>525</v>
      </c>
      <c r="P4072" s="2">
        <v>9975</v>
      </c>
      <c r="Q4072" s="2">
        <v>6976.38</v>
      </c>
      <c r="R4072" s="2">
        <v>2998.62</v>
      </c>
      <c r="S4072" t="s">
        <v>53</v>
      </c>
      <c r="T4072" t="s">
        <v>163</v>
      </c>
      <c r="U4072" t="s">
        <v>164</v>
      </c>
      <c r="V4072" t="s">
        <v>39</v>
      </c>
      <c r="W4072" t="s">
        <v>83</v>
      </c>
      <c r="X4072" t="s">
        <v>97</v>
      </c>
      <c r="Y4072" t="s">
        <v>56</v>
      </c>
      <c r="Z4072" t="s">
        <v>43</v>
      </c>
      <c r="AA4072" t="s">
        <v>44</v>
      </c>
      <c r="AB4072" t="s">
        <v>44</v>
      </c>
    </row>
    <row r="4073" spans="1:28" x14ac:dyDescent="0.25">
      <c r="A4073" t="s">
        <v>8242</v>
      </c>
      <c r="B4073" s="1">
        <v>45622</v>
      </c>
      <c r="C4073" t="s">
        <v>8243</v>
      </c>
      <c r="D4073" t="s">
        <v>8244</v>
      </c>
      <c r="E4073">
        <v>49</v>
      </c>
      <c r="F4073" t="s">
        <v>48</v>
      </c>
      <c r="G4073" t="s">
        <v>168</v>
      </c>
      <c r="H4073" t="s">
        <v>169</v>
      </c>
      <c r="I4073" t="s">
        <v>62</v>
      </c>
      <c r="J4073" t="s">
        <v>143</v>
      </c>
      <c r="K4073">
        <v>2</v>
      </c>
      <c r="L4073" s="2">
        <v>1800</v>
      </c>
      <c r="M4073">
        <v>0</v>
      </c>
      <c r="N4073" s="2">
        <v>3600</v>
      </c>
      <c r="O4073" s="2">
        <v>0</v>
      </c>
      <c r="P4073" s="2">
        <v>3600</v>
      </c>
      <c r="Q4073" s="2">
        <v>2254</v>
      </c>
      <c r="R4073" s="2">
        <v>1346</v>
      </c>
      <c r="S4073" t="s">
        <v>36</v>
      </c>
      <c r="T4073" t="s">
        <v>178</v>
      </c>
      <c r="U4073" t="s">
        <v>154</v>
      </c>
      <c r="V4073" t="s">
        <v>39</v>
      </c>
      <c r="W4073" t="s">
        <v>92</v>
      </c>
      <c r="X4073" t="s">
        <v>97</v>
      </c>
      <c r="Y4073" t="s">
        <v>42</v>
      </c>
      <c r="Z4073" t="s">
        <v>43</v>
      </c>
      <c r="AA4073" t="s">
        <v>44</v>
      </c>
      <c r="AB4073" t="s">
        <v>44</v>
      </c>
    </row>
    <row r="4074" spans="1:28" x14ac:dyDescent="0.25">
      <c r="A4074" t="s">
        <v>8245</v>
      </c>
      <c r="B4074" s="1">
        <v>45622</v>
      </c>
      <c r="C4074" t="s">
        <v>6245</v>
      </c>
      <c r="D4074" t="s">
        <v>6246</v>
      </c>
      <c r="E4074">
        <v>28</v>
      </c>
      <c r="F4074" t="s">
        <v>111</v>
      </c>
      <c r="G4074" t="s">
        <v>366</v>
      </c>
      <c r="H4074" t="s">
        <v>367</v>
      </c>
      <c r="I4074" t="s">
        <v>34</v>
      </c>
      <c r="J4074" t="s">
        <v>130</v>
      </c>
      <c r="K4074">
        <v>2</v>
      </c>
      <c r="L4074" s="2">
        <v>14500</v>
      </c>
      <c r="M4074">
        <v>0</v>
      </c>
      <c r="N4074" s="2">
        <v>29000</v>
      </c>
      <c r="O4074" s="2">
        <v>0</v>
      </c>
      <c r="P4074" s="2">
        <v>29000</v>
      </c>
      <c r="Q4074" s="2">
        <v>18815.71</v>
      </c>
      <c r="R4074" s="2">
        <v>10184.290000000001</v>
      </c>
      <c r="S4074" t="s">
        <v>53</v>
      </c>
      <c r="T4074" t="s">
        <v>105</v>
      </c>
      <c r="U4074" t="s">
        <v>106</v>
      </c>
      <c r="V4074" t="s">
        <v>39</v>
      </c>
      <c r="W4074" t="s">
        <v>83</v>
      </c>
      <c r="X4074" t="s">
        <v>97</v>
      </c>
      <c r="Y4074" t="s">
        <v>56</v>
      </c>
      <c r="Z4074" t="s">
        <v>223</v>
      </c>
      <c r="AA4074" t="s">
        <v>44</v>
      </c>
      <c r="AB4074" t="s">
        <v>44</v>
      </c>
    </row>
    <row r="4075" spans="1:28" x14ac:dyDescent="0.25">
      <c r="A4075" t="s">
        <v>8246</v>
      </c>
      <c r="B4075" s="1">
        <v>45622</v>
      </c>
      <c r="C4075" t="s">
        <v>7117</v>
      </c>
      <c r="D4075" t="s">
        <v>7118</v>
      </c>
      <c r="E4075">
        <v>59</v>
      </c>
      <c r="F4075" t="s">
        <v>31</v>
      </c>
      <c r="G4075" t="s">
        <v>148</v>
      </c>
      <c r="H4075" t="s">
        <v>149</v>
      </c>
      <c r="I4075" t="s">
        <v>74</v>
      </c>
      <c r="J4075" t="s">
        <v>130</v>
      </c>
      <c r="K4075">
        <v>1</v>
      </c>
      <c r="L4075" s="2">
        <v>3500</v>
      </c>
      <c r="M4075">
        <v>0</v>
      </c>
      <c r="N4075" s="2">
        <v>3500</v>
      </c>
      <c r="O4075" s="2">
        <v>0</v>
      </c>
      <c r="P4075" s="2">
        <v>3500</v>
      </c>
      <c r="Q4075" s="2">
        <v>1945.74</v>
      </c>
      <c r="R4075" s="2">
        <v>1554.26</v>
      </c>
      <c r="S4075" t="s">
        <v>53</v>
      </c>
      <c r="T4075" t="s">
        <v>136</v>
      </c>
      <c r="U4075" t="s">
        <v>38</v>
      </c>
      <c r="V4075" t="s">
        <v>39</v>
      </c>
      <c r="W4075" t="s">
        <v>92</v>
      </c>
      <c r="X4075" t="s">
        <v>41</v>
      </c>
      <c r="Y4075" t="s">
        <v>56</v>
      </c>
      <c r="Z4075" t="s">
        <v>43</v>
      </c>
      <c r="AA4075" t="s">
        <v>68</v>
      </c>
      <c r="AB4075" t="s">
        <v>44</v>
      </c>
    </row>
    <row r="4076" spans="1:28" x14ac:dyDescent="0.25">
      <c r="A4076" t="s">
        <v>8247</v>
      </c>
      <c r="B4076" s="1">
        <v>45622</v>
      </c>
      <c r="C4076" t="s">
        <v>7524</v>
      </c>
      <c r="D4076" t="s">
        <v>7525</v>
      </c>
      <c r="E4076">
        <v>50</v>
      </c>
      <c r="F4076" t="s">
        <v>31</v>
      </c>
      <c r="G4076" t="s">
        <v>285</v>
      </c>
      <c r="H4076" t="s">
        <v>286</v>
      </c>
      <c r="I4076" t="s">
        <v>34</v>
      </c>
      <c r="J4076" t="s">
        <v>121</v>
      </c>
      <c r="K4076">
        <v>3</v>
      </c>
      <c r="L4076" s="2">
        <v>3200</v>
      </c>
      <c r="M4076">
        <v>5</v>
      </c>
      <c r="N4076" s="2">
        <v>9600</v>
      </c>
      <c r="O4076" s="2">
        <v>480</v>
      </c>
      <c r="P4076" s="2">
        <v>9120</v>
      </c>
      <c r="Q4076" s="2">
        <v>5570.78</v>
      </c>
      <c r="R4076" s="2">
        <v>3549.22</v>
      </c>
      <c r="S4076" t="s">
        <v>64</v>
      </c>
      <c r="T4076" t="s">
        <v>407</v>
      </c>
      <c r="U4076" t="s">
        <v>408</v>
      </c>
      <c r="V4076" t="s">
        <v>39</v>
      </c>
      <c r="W4076" t="s">
        <v>83</v>
      </c>
      <c r="X4076" t="s">
        <v>67</v>
      </c>
      <c r="Y4076" t="s">
        <v>42</v>
      </c>
      <c r="Z4076" t="s">
        <v>43</v>
      </c>
      <c r="AA4076" t="s">
        <v>68</v>
      </c>
      <c r="AB4076" t="s">
        <v>44</v>
      </c>
    </row>
    <row r="4077" spans="1:28" x14ac:dyDescent="0.25">
      <c r="A4077" t="s">
        <v>8248</v>
      </c>
      <c r="B4077" s="1">
        <v>45623</v>
      </c>
      <c r="C4077" t="s">
        <v>8249</v>
      </c>
      <c r="D4077" t="s">
        <v>8250</v>
      </c>
      <c r="E4077">
        <v>41</v>
      </c>
      <c r="F4077" t="s">
        <v>31</v>
      </c>
      <c r="G4077" t="s">
        <v>344</v>
      </c>
      <c r="H4077" t="s">
        <v>345</v>
      </c>
      <c r="I4077" t="s">
        <v>34</v>
      </c>
      <c r="J4077" t="s">
        <v>121</v>
      </c>
      <c r="K4077">
        <v>5</v>
      </c>
      <c r="L4077" s="2">
        <v>1600</v>
      </c>
      <c r="M4077">
        <v>15</v>
      </c>
      <c r="N4077" s="2">
        <v>8000</v>
      </c>
      <c r="O4077" s="2">
        <v>1200</v>
      </c>
      <c r="P4077" s="2">
        <v>6800</v>
      </c>
      <c r="Q4077" s="2">
        <v>3805.47</v>
      </c>
      <c r="R4077" s="2">
        <v>2994.53</v>
      </c>
      <c r="S4077" t="s">
        <v>53</v>
      </c>
      <c r="T4077" t="s">
        <v>263</v>
      </c>
      <c r="U4077" t="s">
        <v>91</v>
      </c>
      <c r="V4077" t="s">
        <v>39</v>
      </c>
      <c r="W4077" t="s">
        <v>137</v>
      </c>
      <c r="X4077" t="s">
        <v>41</v>
      </c>
      <c r="Y4077" t="s">
        <v>56</v>
      </c>
      <c r="Z4077" t="s">
        <v>43</v>
      </c>
      <c r="AA4077" t="s">
        <v>44</v>
      </c>
      <c r="AB4077" t="s">
        <v>68</v>
      </c>
    </row>
    <row r="4078" spans="1:28" x14ac:dyDescent="0.25">
      <c r="A4078" t="s">
        <v>8251</v>
      </c>
      <c r="B4078" s="1">
        <v>45623</v>
      </c>
      <c r="C4078" t="s">
        <v>3770</v>
      </c>
      <c r="D4078" t="s">
        <v>3771</v>
      </c>
      <c r="E4078">
        <v>25</v>
      </c>
      <c r="F4078" t="s">
        <v>48</v>
      </c>
      <c r="G4078" t="s">
        <v>285</v>
      </c>
      <c r="H4078" t="s">
        <v>286</v>
      </c>
      <c r="I4078" t="s">
        <v>34</v>
      </c>
      <c r="J4078" t="s">
        <v>121</v>
      </c>
      <c r="K4078">
        <v>3</v>
      </c>
      <c r="L4078" s="2">
        <v>3200</v>
      </c>
      <c r="M4078">
        <v>5</v>
      </c>
      <c r="N4078" s="2">
        <v>9600</v>
      </c>
      <c r="O4078" s="2">
        <v>480</v>
      </c>
      <c r="P4078" s="2">
        <v>9120</v>
      </c>
      <c r="Q4078" s="2">
        <v>5778.45</v>
      </c>
      <c r="R4078" s="2">
        <v>3341.55</v>
      </c>
      <c r="S4078" t="s">
        <v>64</v>
      </c>
      <c r="T4078" t="s">
        <v>178</v>
      </c>
      <c r="U4078" t="s">
        <v>154</v>
      </c>
      <c r="V4078" t="s">
        <v>39</v>
      </c>
      <c r="W4078" t="s">
        <v>124</v>
      </c>
      <c r="X4078" t="s">
        <v>97</v>
      </c>
      <c r="Y4078" t="s">
        <v>42</v>
      </c>
      <c r="Z4078" t="s">
        <v>43</v>
      </c>
      <c r="AA4078" t="s">
        <v>44</v>
      </c>
      <c r="AB4078" t="s">
        <v>44</v>
      </c>
    </row>
    <row r="4079" spans="1:28" x14ac:dyDescent="0.25">
      <c r="A4079" t="s">
        <v>8252</v>
      </c>
      <c r="B4079" s="1">
        <v>45623</v>
      </c>
      <c r="C4079" t="s">
        <v>7552</v>
      </c>
      <c r="D4079" t="s">
        <v>7553</v>
      </c>
      <c r="E4079">
        <v>45</v>
      </c>
      <c r="F4079" t="s">
        <v>48</v>
      </c>
      <c r="G4079" t="s">
        <v>32</v>
      </c>
      <c r="H4079" t="s">
        <v>33</v>
      </c>
      <c r="I4079" t="s">
        <v>34</v>
      </c>
      <c r="J4079" t="s">
        <v>35</v>
      </c>
      <c r="K4079">
        <v>3</v>
      </c>
      <c r="L4079" s="2">
        <v>55000</v>
      </c>
      <c r="M4079">
        <v>15</v>
      </c>
      <c r="N4079" s="2">
        <v>165000</v>
      </c>
      <c r="O4079" s="2">
        <v>24750</v>
      </c>
      <c r="P4079" s="2">
        <v>140250</v>
      </c>
      <c r="Q4079" s="2">
        <v>89633.97</v>
      </c>
      <c r="R4079" s="2">
        <v>50616.03</v>
      </c>
      <c r="S4079" t="s">
        <v>53</v>
      </c>
      <c r="T4079" t="s">
        <v>407</v>
      </c>
      <c r="U4079" t="s">
        <v>408</v>
      </c>
      <c r="V4079" t="s">
        <v>39</v>
      </c>
      <c r="W4079" t="s">
        <v>66</v>
      </c>
      <c r="X4079" t="s">
        <v>97</v>
      </c>
      <c r="Y4079" t="s">
        <v>56</v>
      </c>
      <c r="Z4079" t="s">
        <v>43</v>
      </c>
      <c r="AA4079" t="s">
        <v>44</v>
      </c>
      <c r="AB4079" t="s">
        <v>44</v>
      </c>
    </row>
    <row r="4080" spans="1:28" x14ac:dyDescent="0.25">
      <c r="A4080" t="s">
        <v>8253</v>
      </c>
      <c r="B4080" s="1">
        <v>45623</v>
      </c>
      <c r="C4080" t="s">
        <v>8254</v>
      </c>
      <c r="D4080" t="s">
        <v>8255</v>
      </c>
      <c r="E4080">
        <v>44</v>
      </c>
      <c r="F4080" t="s">
        <v>111</v>
      </c>
      <c r="G4080" t="s">
        <v>238</v>
      </c>
      <c r="H4080" t="s">
        <v>239</v>
      </c>
      <c r="I4080" t="s">
        <v>62</v>
      </c>
      <c r="J4080" t="s">
        <v>63</v>
      </c>
      <c r="K4080">
        <v>5</v>
      </c>
      <c r="L4080" s="2">
        <v>6500</v>
      </c>
      <c r="M4080">
        <v>20</v>
      </c>
      <c r="N4080" s="2">
        <v>32500</v>
      </c>
      <c r="O4080" s="2">
        <v>6500</v>
      </c>
      <c r="P4080" s="2">
        <v>26000</v>
      </c>
      <c r="Q4080" s="2">
        <v>18533.77</v>
      </c>
      <c r="R4080" s="2">
        <v>7466.23</v>
      </c>
      <c r="S4080" t="s">
        <v>53</v>
      </c>
      <c r="T4080" t="s">
        <v>76</v>
      </c>
      <c r="U4080" t="s">
        <v>77</v>
      </c>
      <c r="V4080" t="s">
        <v>39</v>
      </c>
      <c r="W4080" t="s">
        <v>92</v>
      </c>
      <c r="X4080" t="s">
        <v>97</v>
      </c>
      <c r="Y4080" t="s">
        <v>56</v>
      </c>
      <c r="Z4080" t="s">
        <v>43</v>
      </c>
      <c r="AA4080" t="s">
        <v>44</v>
      </c>
      <c r="AB4080" t="s">
        <v>44</v>
      </c>
    </row>
    <row r="4081" spans="1:28" x14ac:dyDescent="0.25">
      <c r="A4081" t="s">
        <v>8256</v>
      </c>
      <c r="B4081" s="1">
        <v>45623</v>
      </c>
      <c r="C4081" t="s">
        <v>6498</v>
      </c>
      <c r="D4081" t="s">
        <v>6499</v>
      </c>
      <c r="E4081">
        <v>27</v>
      </c>
      <c r="F4081" t="s">
        <v>48</v>
      </c>
      <c r="G4081" t="s">
        <v>285</v>
      </c>
      <c r="H4081" t="s">
        <v>286</v>
      </c>
      <c r="I4081" t="s">
        <v>34</v>
      </c>
      <c r="J4081" t="s">
        <v>121</v>
      </c>
      <c r="K4081">
        <v>1</v>
      </c>
      <c r="L4081" s="2">
        <v>3200</v>
      </c>
      <c r="M4081">
        <v>10</v>
      </c>
      <c r="N4081" s="2">
        <v>3200</v>
      </c>
      <c r="O4081" s="2">
        <v>320</v>
      </c>
      <c r="P4081" s="2">
        <v>2880</v>
      </c>
      <c r="Q4081" s="2">
        <v>1717.02</v>
      </c>
      <c r="R4081" s="2">
        <v>1162.98</v>
      </c>
      <c r="S4081" t="s">
        <v>64</v>
      </c>
      <c r="T4081" t="s">
        <v>136</v>
      </c>
      <c r="U4081" t="s">
        <v>38</v>
      </c>
      <c r="V4081" t="s">
        <v>39</v>
      </c>
      <c r="W4081" t="s">
        <v>66</v>
      </c>
      <c r="X4081" t="s">
        <v>41</v>
      </c>
      <c r="Y4081" t="s">
        <v>56</v>
      </c>
      <c r="Z4081" t="s">
        <v>43</v>
      </c>
      <c r="AA4081" t="s">
        <v>44</v>
      </c>
      <c r="AB4081" t="s">
        <v>44</v>
      </c>
    </row>
    <row r="4082" spans="1:28" x14ac:dyDescent="0.25">
      <c r="A4082" t="s">
        <v>8257</v>
      </c>
      <c r="B4082" s="1">
        <v>45623</v>
      </c>
      <c r="C4082" t="s">
        <v>3977</v>
      </c>
      <c r="D4082" t="s">
        <v>3978</v>
      </c>
      <c r="E4082">
        <v>37</v>
      </c>
      <c r="F4082" t="s">
        <v>48</v>
      </c>
      <c r="G4082" t="s">
        <v>128</v>
      </c>
      <c r="H4082" t="s">
        <v>129</v>
      </c>
      <c r="I4082" t="s">
        <v>74</v>
      </c>
      <c r="J4082" t="s">
        <v>130</v>
      </c>
      <c r="K4082">
        <v>1</v>
      </c>
      <c r="L4082" s="2">
        <v>1700</v>
      </c>
      <c r="M4082">
        <v>10</v>
      </c>
      <c r="N4082" s="2">
        <v>1700</v>
      </c>
      <c r="O4082" s="2">
        <v>170</v>
      </c>
      <c r="P4082" s="2">
        <v>1530</v>
      </c>
      <c r="Q4082" s="2">
        <v>1229.18</v>
      </c>
      <c r="R4082" s="2">
        <v>300.82</v>
      </c>
      <c r="S4082" t="s">
        <v>53</v>
      </c>
      <c r="T4082" t="s">
        <v>398</v>
      </c>
      <c r="U4082" t="s">
        <v>399</v>
      </c>
      <c r="V4082" t="s">
        <v>39</v>
      </c>
      <c r="W4082" t="s">
        <v>83</v>
      </c>
      <c r="X4082" t="s">
        <v>41</v>
      </c>
      <c r="Y4082" t="s">
        <v>56</v>
      </c>
      <c r="Z4082" t="s">
        <v>43</v>
      </c>
      <c r="AA4082" t="s">
        <v>44</v>
      </c>
      <c r="AB4082" t="s">
        <v>44</v>
      </c>
    </row>
    <row r="4083" spans="1:28" x14ac:dyDescent="0.25">
      <c r="A4083" t="s">
        <v>8258</v>
      </c>
      <c r="B4083" s="1">
        <v>45623</v>
      </c>
      <c r="C4083" t="s">
        <v>1691</v>
      </c>
      <c r="D4083" t="s">
        <v>1692</v>
      </c>
      <c r="E4083">
        <v>55</v>
      </c>
      <c r="F4083" t="s">
        <v>48</v>
      </c>
      <c r="G4083" t="s">
        <v>197</v>
      </c>
      <c r="H4083" t="s">
        <v>198</v>
      </c>
      <c r="I4083" t="s">
        <v>74</v>
      </c>
      <c r="J4083" t="s">
        <v>75</v>
      </c>
      <c r="K4083">
        <v>2</v>
      </c>
      <c r="L4083" s="2">
        <v>2600</v>
      </c>
      <c r="M4083">
        <v>15</v>
      </c>
      <c r="N4083" s="2">
        <v>5200</v>
      </c>
      <c r="O4083" s="2">
        <v>780</v>
      </c>
      <c r="P4083" s="2">
        <v>4420</v>
      </c>
      <c r="Q4083" s="2">
        <v>2803.83</v>
      </c>
      <c r="R4083" s="2">
        <v>1616.17</v>
      </c>
      <c r="S4083" t="s">
        <v>36</v>
      </c>
      <c r="T4083" t="s">
        <v>263</v>
      </c>
      <c r="U4083" t="s">
        <v>91</v>
      </c>
      <c r="V4083" t="s">
        <v>39</v>
      </c>
      <c r="W4083" t="s">
        <v>92</v>
      </c>
      <c r="X4083" t="s">
        <v>97</v>
      </c>
      <c r="Y4083" t="s">
        <v>56</v>
      </c>
      <c r="Z4083" t="s">
        <v>223</v>
      </c>
      <c r="AA4083" t="s">
        <v>44</v>
      </c>
      <c r="AB4083" t="s">
        <v>44</v>
      </c>
    </row>
    <row r="4084" spans="1:28" x14ac:dyDescent="0.25">
      <c r="A4084" t="s">
        <v>8259</v>
      </c>
      <c r="B4084" s="1">
        <v>45623</v>
      </c>
      <c r="C4084" t="s">
        <v>1586</v>
      </c>
      <c r="D4084" t="s">
        <v>1587</v>
      </c>
      <c r="E4084">
        <v>52</v>
      </c>
      <c r="F4084" t="s">
        <v>111</v>
      </c>
      <c r="G4084" t="s">
        <v>273</v>
      </c>
      <c r="H4084" t="s">
        <v>274</v>
      </c>
      <c r="I4084" t="s">
        <v>51</v>
      </c>
      <c r="J4084" t="s">
        <v>52</v>
      </c>
      <c r="K4084">
        <v>1</v>
      </c>
      <c r="L4084" s="2">
        <v>250</v>
      </c>
      <c r="M4084">
        <v>0</v>
      </c>
      <c r="N4084" s="2">
        <v>250</v>
      </c>
      <c r="O4084" s="2">
        <v>0</v>
      </c>
      <c r="P4084" s="2">
        <v>250</v>
      </c>
      <c r="Q4084" s="2">
        <v>201.15</v>
      </c>
      <c r="R4084" s="2">
        <v>48.85</v>
      </c>
      <c r="S4084" t="s">
        <v>53</v>
      </c>
      <c r="T4084" t="s">
        <v>263</v>
      </c>
      <c r="U4084" t="s">
        <v>91</v>
      </c>
      <c r="V4084" t="s">
        <v>39</v>
      </c>
      <c r="W4084" t="s">
        <v>137</v>
      </c>
      <c r="X4084" t="s">
        <v>97</v>
      </c>
      <c r="Y4084" t="s">
        <v>56</v>
      </c>
      <c r="Z4084" t="s">
        <v>144</v>
      </c>
      <c r="AA4084" t="s">
        <v>68</v>
      </c>
      <c r="AB4084" t="s">
        <v>44</v>
      </c>
    </row>
    <row r="4085" spans="1:28" x14ac:dyDescent="0.25">
      <c r="A4085" t="s">
        <v>8260</v>
      </c>
      <c r="B4085" s="1">
        <v>45623</v>
      </c>
      <c r="C4085" t="s">
        <v>5154</v>
      </c>
      <c r="D4085" t="s">
        <v>5155</v>
      </c>
      <c r="E4085">
        <v>52</v>
      </c>
      <c r="F4085" t="s">
        <v>111</v>
      </c>
      <c r="G4085" t="s">
        <v>81</v>
      </c>
      <c r="H4085" t="s">
        <v>82</v>
      </c>
      <c r="I4085" t="s">
        <v>51</v>
      </c>
      <c r="J4085" t="s">
        <v>52</v>
      </c>
      <c r="K4085">
        <v>2</v>
      </c>
      <c r="L4085" s="2">
        <v>600</v>
      </c>
      <c r="M4085">
        <v>20</v>
      </c>
      <c r="N4085" s="2">
        <v>1200</v>
      </c>
      <c r="O4085" s="2">
        <v>240</v>
      </c>
      <c r="P4085" s="2">
        <v>960</v>
      </c>
      <c r="Q4085" s="2">
        <v>537.70000000000005</v>
      </c>
      <c r="R4085" s="2">
        <v>422.3</v>
      </c>
      <c r="S4085" t="s">
        <v>53</v>
      </c>
      <c r="T4085" t="s">
        <v>105</v>
      </c>
      <c r="U4085" t="s">
        <v>106</v>
      </c>
      <c r="V4085" t="s">
        <v>39</v>
      </c>
      <c r="W4085" t="s">
        <v>137</v>
      </c>
      <c r="X4085" t="s">
        <v>41</v>
      </c>
      <c r="Y4085" t="s">
        <v>56</v>
      </c>
      <c r="Z4085" t="s">
        <v>43</v>
      </c>
      <c r="AA4085" t="s">
        <v>44</v>
      </c>
      <c r="AB4085" t="s">
        <v>44</v>
      </c>
    </row>
    <row r="4086" spans="1:28" x14ac:dyDescent="0.25">
      <c r="A4086" t="s">
        <v>8261</v>
      </c>
      <c r="B4086" s="1">
        <v>45623</v>
      </c>
      <c r="C4086" t="s">
        <v>373</v>
      </c>
      <c r="D4086" t="s">
        <v>374</v>
      </c>
      <c r="E4086">
        <v>18</v>
      </c>
      <c r="F4086" t="s">
        <v>48</v>
      </c>
      <c r="G4086" t="s">
        <v>148</v>
      </c>
      <c r="H4086" t="s">
        <v>149</v>
      </c>
      <c r="I4086" t="s">
        <v>74</v>
      </c>
      <c r="J4086" t="s">
        <v>130</v>
      </c>
      <c r="K4086">
        <v>3</v>
      </c>
      <c r="L4086" s="2">
        <v>3500</v>
      </c>
      <c r="M4086">
        <v>5</v>
      </c>
      <c r="N4086" s="2">
        <v>10500</v>
      </c>
      <c r="O4086" s="2">
        <v>525</v>
      </c>
      <c r="P4086" s="2">
        <v>9975</v>
      </c>
      <c r="Q4086" s="2">
        <v>5731.6</v>
      </c>
      <c r="R4086" s="2">
        <v>4243.3999999999996</v>
      </c>
      <c r="S4086" t="s">
        <v>36</v>
      </c>
      <c r="T4086" t="s">
        <v>578</v>
      </c>
      <c r="U4086" t="s">
        <v>579</v>
      </c>
      <c r="V4086" t="s">
        <v>39</v>
      </c>
      <c r="W4086" t="s">
        <v>66</v>
      </c>
      <c r="X4086" t="s">
        <v>41</v>
      </c>
      <c r="Y4086" t="s">
        <v>56</v>
      </c>
      <c r="Z4086" t="s">
        <v>43</v>
      </c>
      <c r="AA4086" t="s">
        <v>44</v>
      </c>
      <c r="AB4086" t="s">
        <v>44</v>
      </c>
    </row>
    <row r="4087" spans="1:28" x14ac:dyDescent="0.25">
      <c r="A4087" t="s">
        <v>8262</v>
      </c>
      <c r="B4087" s="1">
        <v>45623</v>
      </c>
      <c r="C4087" t="s">
        <v>2556</v>
      </c>
      <c r="D4087" t="s">
        <v>2557</v>
      </c>
      <c r="E4087">
        <v>34</v>
      </c>
      <c r="F4087" t="s">
        <v>31</v>
      </c>
      <c r="G4087" t="s">
        <v>273</v>
      </c>
      <c r="H4087" t="s">
        <v>274</v>
      </c>
      <c r="I4087" t="s">
        <v>51</v>
      </c>
      <c r="J4087" t="s">
        <v>52</v>
      </c>
      <c r="K4087">
        <v>5</v>
      </c>
      <c r="L4087" s="2">
        <v>250</v>
      </c>
      <c r="M4087">
        <v>10</v>
      </c>
      <c r="N4087" s="2">
        <v>1250</v>
      </c>
      <c r="O4087" s="2">
        <v>125</v>
      </c>
      <c r="P4087" s="2">
        <v>1125</v>
      </c>
      <c r="Q4087" s="2">
        <v>856.18</v>
      </c>
      <c r="R4087" s="2">
        <v>268.82</v>
      </c>
      <c r="S4087" t="s">
        <v>53</v>
      </c>
      <c r="T4087" t="s">
        <v>290</v>
      </c>
      <c r="U4087" t="s">
        <v>291</v>
      </c>
      <c r="V4087" t="s">
        <v>39</v>
      </c>
      <c r="W4087" t="s">
        <v>124</v>
      </c>
      <c r="X4087" t="s">
        <v>97</v>
      </c>
      <c r="Y4087" t="s">
        <v>56</v>
      </c>
      <c r="Z4087" t="s">
        <v>43</v>
      </c>
      <c r="AA4087" t="s">
        <v>44</v>
      </c>
      <c r="AB4087" t="s">
        <v>44</v>
      </c>
    </row>
    <row r="4088" spans="1:28" x14ac:dyDescent="0.25">
      <c r="A4088" t="s">
        <v>8263</v>
      </c>
      <c r="B4088" s="1">
        <v>45623</v>
      </c>
      <c r="C4088" t="s">
        <v>6721</v>
      </c>
      <c r="D4088" t="s">
        <v>6722</v>
      </c>
      <c r="E4088">
        <v>59</v>
      </c>
      <c r="F4088" t="s">
        <v>111</v>
      </c>
      <c r="G4088" t="s">
        <v>32</v>
      </c>
      <c r="H4088" t="s">
        <v>33</v>
      </c>
      <c r="I4088" t="s">
        <v>34</v>
      </c>
      <c r="J4088" t="s">
        <v>35</v>
      </c>
      <c r="K4088">
        <v>1</v>
      </c>
      <c r="L4088" s="2">
        <v>55000</v>
      </c>
      <c r="M4088">
        <v>10</v>
      </c>
      <c r="N4088" s="2">
        <v>55000</v>
      </c>
      <c r="O4088" s="2">
        <v>5500</v>
      </c>
      <c r="P4088" s="2">
        <v>49500</v>
      </c>
      <c r="Q4088" s="2">
        <v>31121.47</v>
      </c>
      <c r="R4088" s="2">
        <v>18378.53</v>
      </c>
      <c r="S4088" t="s">
        <v>53</v>
      </c>
      <c r="T4088" t="s">
        <v>163</v>
      </c>
      <c r="U4088" t="s">
        <v>164</v>
      </c>
      <c r="V4088" t="s">
        <v>39</v>
      </c>
      <c r="W4088" t="s">
        <v>124</v>
      </c>
      <c r="X4088" t="s">
        <v>97</v>
      </c>
      <c r="Y4088" t="s">
        <v>56</v>
      </c>
      <c r="Z4088" t="s">
        <v>43</v>
      </c>
      <c r="AA4088" t="s">
        <v>68</v>
      </c>
      <c r="AB4088" t="s">
        <v>44</v>
      </c>
    </row>
    <row r="4089" spans="1:28" x14ac:dyDescent="0.25">
      <c r="A4089" t="s">
        <v>8264</v>
      </c>
      <c r="B4089" s="1">
        <v>45623</v>
      </c>
      <c r="C4089" t="s">
        <v>2825</v>
      </c>
      <c r="D4089" t="s">
        <v>2826</v>
      </c>
      <c r="E4089">
        <v>19</v>
      </c>
      <c r="F4089" t="s">
        <v>111</v>
      </c>
      <c r="G4089" t="s">
        <v>134</v>
      </c>
      <c r="H4089" t="s">
        <v>135</v>
      </c>
      <c r="I4089" t="s">
        <v>62</v>
      </c>
      <c r="J4089" t="s">
        <v>130</v>
      </c>
      <c r="K4089">
        <v>2</v>
      </c>
      <c r="L4089" s="2">
        <v>8500</v>
      </c>
      <c r="M4089">
        <v>10</v>
      </c>
      <c r="N4089" s="2">
        <v>17000</v>
      </c>
      <c r="O4089" s="2">
        <v>1700</v>
      </c>
      <c r="P4089" s="2">
        <v>15300</v>
      </c>
      <c r="Q4089" s="2">
        <v>9325.74</v>
      </c>
      <c r="R4089" s="2">
        <v>5974.26</v>
      </c>
      <c r="S4089" t="s">
        <v>64</v>
      </c>
      <c r="T4089" t="s">
        <v>37</v>
      </c>
      <c r="U4089" t="s">
        <v>38</v>
      </c>
      <c r="V4089" t="s">
        <v>39</v>
      </c>
      <c r="W4089" t="s">
        <v>124</v>
      </c>
      <c r="X4089" t="s">
        <v>97</v>
      </c>
      <c r="Y4089" t="s">
        <v>56</v>
      </c>
      <c r="Z4089" t="s">
        <v>223</v>
      </c>
      <c r="AA4089" t="s">
        <v>44</v>
      </c>
      <c r="AB4089" t="s">
        <v>44</v>
      </c>
    </row>
    <row r="4090" spans="1:28" x14ac:dyDescent="0.25">
      <c r="A4090" t="s">
        <v>8265</v>
      </c>
      <c r="B4090" s="1">
        <v>45624</v>
      </c>
      <c r="C4090" t="s">
        <v>2793</v>
      </c>
      <c r="D4090" t="s">
        <v>2794</v>
      </c>
      <c r="E4090">
        <v>55</v>
      </c>
      <c r="F4090" t="s">
        <v>31</v>
      </c>
      <c r="G4090" t="s">
        <v>158</v>
      </c>
      <c r="H4090" t="s">
        <v>159</v>
      </c>
      <c r="I4090" t="s">
        <v>51</v>
      </c>
      <c r="J4090" t="s">
        <v>52</v>
      </c>
      <c r="K4090">
        <v>1</v>
      </c>
      <c r="L4090" s="2">
        <v>650</v>
      </c>
      <c r="M4090">
        <v>0</v>
      </c>
      <c r="N4090" s="2">
        <v>650</v>
      </c>
      <c r="O4090" s="2">
        <v>0</v>
      </c>
      <c r="P4090" s="2">
        <v>650</v>
      </c>
      <c r="Q4090" s="2">
        <v>523.66999999999996</v>
      </c>
      <c r="R4090" s="2">
        <v>126.33</v>
      </c>
      <c r="S4090" t="s">
        <v>36</v>
      </c>
      <c r="T4090" t="s">
        <v>105</v>
      </c>
      <c r="U4090" t="s">
        <v>106</v>
      </c>
      <c r="V4090" t="s">
        <v>39</v>
      </c>
      <c r="W4090" t="s">
        <v>137</v>
      </c>
      <c r="X4090" t="s">
        <v>97</v>
      </c>
      <c r="Y4090" t="s">
        <v>84</v>
      </c>
      <c r="Z4090" t="s">
        <v>43</v>
      </c>
      <c r="AA4090" t="s">
        <v>68</v>
      </c>
      <c r="AB4090" t="s">
        <v>44</v>
      </c>
    </row>
    <row r="4091" spans="1:28" x14ac:dyDescent="0.25">
      <c r="A4091" t="s">
        <v>8266</v>
      </c>
      <c r="B4091" s="1">
        <v>45624</v>
      </c>
      <c r="C4091" t="s">
        <v>5295</v>
      </c>
      <c r="D4091" t="s">
        <v>5296</v>
      </c>
      <c r="E4091">
        <v>35</v>
      </c>
      <c r="F4091" t="s">
        <v>48</v>
      </c>
      <c r="G4091" t="s">
        <v>128</v>
      </c>
      <c r="H4091" t="s">
        <v>129</v>
      </c>
      <c r="I4091" t="s">
        <v>74</v>
      </c>
      <c r="J4091" t="s">
        <v>130</v>
      </c>
      <c r="K4091">
        <v>1</v>
      </c>
      <c r="L4091" s="2">
        <v>1700</v>
      </c>
      <c r="M4091">
        <v>10</v>
      </c>
      <c r="N4091" s="2">
        <v>1700</v>
      </c>
      <c r="O4091" s="2">
        <v>170</v>
      </c>
      <c r="P4091" s="2">
        <v>1530</v>
      </c>
      <c r="Q4091" s="2">
        <v>1089.1500000000001</v>
      </c>
      <c r="R4091" s="2">
        <v>440.85</v>
      </c>
      <c r="S4091" t="s">
        <v>53</v>
      </c>
      <c r="T4091" t="s">
        <v>65</v>
      </c>
      <c r="U4091" t="s">
        <v>65</v>
      </c>
      <c r="V4091" t="s">
        <v>39</v>
      </c>
      <c r="W4091" t="s">
        <v>83</v>
      </c>
      <c r="X4091" t="s">
        <v>97</v>
      </c>
      <c r="Y4091" t="s">
        <v>56</v>
      </c>
      <c r="Z4091" t="s">
        <v>43</v>
      </c>
      <c r="AA4091" t="s">
        <v>44</v>
      </c>
      <c r="AB4091" t="s">
        <v>44</v>
      </c>
    </row>
    <row r="4092" spans="1:28" x14ac:dyDescent="0.25">
      <c r="A4092" t="s">
        <v>8267</v>
      </c>
      <c r="B4092" s="1">
        <v>45624</v>
      </c>
      <c r="C4092" t="s">
        <v>723</v>
      </c>
      <c r="D4092" t="s">
        <v>724</v>
      </c>
      <c r="E4092">
        <v>27</v>
      </c>
      <c r="F4092" t="s">
        <v>31</v>
      </c>
      <c r="G4092" t="s">
        <v>243</v>
      </c>
      <c r="H4092" t="s">
        <v>244</v>
      </c>
      <c r="I4092" t="s">
        <v>103</v>
      </c>
      <c r="J4092" t="s">
        <v>104</v>
      </c>
      <c r="K4092">
        <v>3</v>
      </c>
      <c r="L4092" s="2">
        <v>450</v>
      </c>
      <c r="M4092">
        <v>10</v>
      </c>
      <c r="N4092" s="2">
        <v>1350</v>
      </c>
      <c r="O4092" s="2">
        <v>135</v>
      </c>
      <c r="P4092" s="2">
        <v>1215</v>
      </c>
      <c r="Q4092" s="2">
        <v>928.84</v>
      </c>
      <c r="R4092" s="2">
        <v>286.16000000000003</v>
      </c>
      <c r="S4092" t="s">
        <v>53</v>
      </c>
      <c r="T4092" t="s">
        <v>136</v>
      </c>
      <c r="U4092" t="s">
        <v>38</v>
      </c>
      <c r="V4092" t="s">
        <v>39</v>
      </c>
      <c r="W4092" t="s">
        <v>66</v>
      </c>
      <c r="X4092" t="s">
        <v>67</v>
      </c>
      <c r="Y4092" t="s">
        <v>56</v>
      </c>
      <c r="Z4092" t="s">
        <v>43</v>
      </c>
      <c r="AA4092" t="s">
        <v>44</v>
      </c>
      <c r="AB4092" t="s">
        <v>44</v>
      </c>
    </row>
    <row r="4093" spans="1:28" x14ac:dyDescent="0.25">
      <c r="A4093" t="s">
        <v>8268</v>
      </c>
      <c r="B4093" s="1">
        <v>45624</v>
      </c>
      <c r="C4093" t="s">
        <v>8269</v>
      </c>
      <c r="D4093" t="s">
        <v>8270</v>
      </c>
      <c r="E4093">
        <v>18</v>
      </c>
      <c r="F4093" t="s">
        <v>31</v>
      </c>
      <c r="G4093" t="s">
        <v>134</v>
      </c>
      <c r="H4093" t="s">
        <v>135</v>
      </c>
      <c r="I4093" t="s">
        <v>62</v>
      </c>
      <c r="J4093" t="s">
        <v>130</v>
      </c>
      <c r="K4093">
        <v>1</v>
      </c>
      <c r="L4093" s="2">
        <v>8500</v>
      </c>
      <c r="M4093">
        <v>5</v>
      </c>
      <c r="N4093" s="2">
        <v>8500</v>
      </c>
      <c r="O4093" s="2">
        <v>425</v>
      </c>
      <c r="P4093" s="2">
        <v>8075</v>
      </c>
      <c r="Q4093" s="2">
        <v>6537.86</v>
      </c>
      <c r="R4093" s="2">
        <v>1537.14</v>
      </c>
      <c r="S4093" t="s">
        <v>53</v>
      </c>
      <c r="T4093" t="s">
        <v>290</v>
      </c>
      <c r="U4093" t="s">
        <v>291</v>
      </c>
      <c r="V4093" t="s">
        <v>39</v>
      </c>
      <c r="W4093" t="s">
        <v>83</v>
      </c>
      <c r="X4093" t="s">
        <v>97</v>
      </c>
      <c r="Y4093" t="s">
        <v>56</v>
      </c>
      <c r="Z4093" t="s">
        <v>223</v>
      </c>
      <c r="AA4093" t="s">
        <v>44</v>
      </c>
      <c r="AB4093" t="s">
        <v>68</v>
      </c>
    </row>
    <row r="4094" spans="1:28" x14ac:dyDescent="0.25">
      <c r="A4094" t="s">
        <v>8271</v>
      </c>
      <c r="B4094" s="1">
        <v>45624</v>
      </c>
      <c r="C4094" t="s">
        <v>1256</v>
      </c>
      <c r="D4094" t="s">
        <v>1257</v>
      </c>
      <c r="E4094">
        <v>45</v>
      </c>
      <c r="F4094" t="s">
        <v>31</v>
      </c>
      <c r="G4094" t="s">
        <v>158</v>
      </c>
      <c r="H4094" t="s">
        <v>159</v>
      </c>
      <c r="I4094" t="s">
        <v>51</v>
      </c>
      <c r="J4094" t="s">
        <v>52</v>
      </c>
      <c r="K4094">
        <v>2</v>
      </c>
      <c r="L4094" s="2">
        <v>650</v>
      </c>
      <c r="M4094">
        <v>10</v>
      </c>
      <c r="N4094" s="2">
        <v>1300</v>
      </c>
      <c r="O4094" s="2">
        <v>130</v>
      </c>
      <c r="P4094" s="2">
        <v>1170</v>
      </c>
      <c r="Q4094" s="2">
        <v>750.13</v>
      </c>
      <c r="R4094" s="2">
        <v>419.87</v>
      </c>
      <c r="S4094" t="s">
        <v>53</v>
      </c>
      <c r="T4094" t="s">
        <v>153</v>
      </c>
      <c r="U4094" t="s">
        <v>154</v>
      </c>
      <c r="V4094" t="s">
        <v>39</v>
      </c>
      <c r="W4094" t="s">
        <v>92</v>
      </c>
      <c r="X4094" t="s">
        <v>67</v>
      </c>
      <c r="Y4094" t="s">
        <v>42</v>
      </c>
      <c r="Z4094" t="s">
        <v>43</v>
      </c>
      <c r="AA4094" t="s">
        <v>44</v>
      </c>
      <c r="AB4094" t="s">
        <v>44</v>
      </c>
    </row>
    <row r="4095" spans="1:28" x14ac:dyDescent="0.25">
      <c r="A4095" t="s">
        <v>8272</v>
      </c>
      <c r="B4095" s="1">
        <v>45624</v>
      </c>
      <c r="C4095" t="s">
        <v>5086</v>
      </c>
      <c r="D4095" t="s">
        <v>5087</v>
      </c>
      <c r="E4095">
        <v>39</v>
      </c>
      <c r="F4095" t="s">
        <v>31</v>
      </c>
      <c r="G4095" t="s">
        <v>176</v>
      </c>
      <c r="H4095" t="s">
        <v>177</v>
      </c>
      <c r="I4095" t="s">
        <v>34</v>
      </c>
      <c r="J4095" t="s">
        <v>35</v>
      </c>
      <c r="K4095">
        <v>2</v>
      </c>
      <c r="L4095" s="2">
        <v>6500</v>
      </c>
      <c r="M4095">
        <v>10</v>
      </c>
      <c r="N4095" s="2">
        <v>13000</v>
      </c>
      <c r="O4095" s="2">
        <v>1300</v>
      </c>
      <c r="P4095" s="2">
        <v>11700</v>
      </c>
      <c r="Q4095" s="2">
        <v>7435.88</v>
      </c>
      <c r="R4095" s="2">
        <v>4264.12</v>
      </c>
      <c r="S4095" t="s">
        <v>64</v>
      </c>
      <c r="T4095" t="s">
        <v>163</v>
      </c>
      <c r="U4095" t="s">
        <v>164</v>
      </c>
      <c r="V4095" t="s">
        <v>39</v>
      </c>
      <c r="W4095" t="s">
        <v>92</v>
      </c>
      <c r="X4095" t="s">
        <v>41</v>
      </c>
      <c r="Y4095" t="s">
        <v>42</v>
      </c>
      <c r="Z4095" t="s">
        <v>43</v>
      </c>
      <c r="AA4095" t="s">
        <v>44</v>
      </c>
      <c r="AB4095" t="s">
        <v>44</v>
      </c>
    </row>
    <row r="4096" spans="1:28" x14ac:dyDescent="0.25">
      <c r="A4096" t="s">
        <v>8273</v>
      </c>
      <c r="B4096" s="1">
        <v>45624</v>
      </c>
      <c r="C4096" t="s">
        <v>2042</v>
      </c>
      <c r="D4096" t="s">
        <v>2043</v>
      </c>
      <c r="E4096">
        <v>28</v>
      </c>
      <c r="F4096" t="s">
        <v>48</v>
      </c>
      <c r="G4096" t="s">
        <v>188</v>
      </c>
      <c r="H4096" t="s">
        <v>189</v>
      </c>
      <c r="I4096" t="s">
        <v>34</v>
      </c>
      <c r="J4096" t="s">
        <v>190</v>
      </c>
      <c r="K4096">
        <v>5</v>
      </c>
      <c r="L4096" s="2">
        <v>1800</v>
      </c>
      <c r="M4096">
        <v>5</v>
      </c>
      <c r="N4096" s="2">
        <v>9000</v>
      </c>
      <c r="O4096" s="2">
        <v>450</v>
      </c>
      <c r="P4096" s="2">
        <v>8550</v>
      </c>
      <c r="Q4096" s="2">
        <v>4841.95</v>
      </c>
      <c r="R4096" s="2">
        <v>3708.05</v>
      </c>
      <c r="S4096" t="s">
        <v>36</v>
      </c>
      <c r="T4096" t="s">
        <v>90</v>
      </c>
      <c r="U4096" t="s">
        <v>91</v>
      </c>
      <c r="V4096" t="s">
        <v>39</v>
      </c>
      <c r="W4096" t="s">
        <v>92</v>
      </c>
      <c r="X4096" t="s">
        <v>67</v>
      </c>
      <c r="Y4096" t="s">
        <v>56</v>
      </c>
      <c r="Z4096" t="s">
        <v>223</v>
      </c>
      <c r="AA4096" t="s">
        <v>44</v>
      </c>
      <c r="AB4096" t="s">
        <v>44</v>
      </c>
    </row>
    <row r="4097" spans="1:28" x14ac:dyDescent="0.25">
      <c r="A4097" t="s">
        <v>8274</v>
      </c>
      <c r="B4097" s="1">
        <v>45624</v>
      </c>
      <c r="C4097" t="s">
        <v>1016</v>
      </c>
      <c r="D4097" t="s">
        <v>1017</v>
      </c>
      <c r="E4097">
        <v>21</v>
      </c>
      <c r="F4097" t="s">
        <v>48</v>
      </c>
      <c r="G4097" t="s">
        <v>387</v>
      </c>
      <c r="H4097" t="s">
        <v>388</v>
      </c>
      <c r="I4097" t="s">
        <v>74</v>
      </c>
      <c r="J4097" t="s">
        <v>75</v>
      </c>
      <c r="K4097">
        <v>1</v>
      </c>
      <c r="L4097" s="2">
        <v>3200</v>
      </c>
      <c r="M4097">
        <v>10</v>
      </c>
      <c r="N4097" s="2">
        <v>3200</v>
      </c>
      <c r="O4097" s="2">
        <v>320</v>
      </c>
      <c r="P4097" s="2">
        <v>2880</v>
      </c>
      <c r="Q4097" s="2">
        <v>1695.83</v>
      </c>
      <c r="R4097" s="2">
        <v>1184.17</v>
      </c>
      <c r="S4097" t="s">
        <v>53</v>
      </c>
      <c r="T4097" t="s">
        <v>275</v>
      </c>
      <c r="U4097" t="s">
        <v>123</v>
      </c>
      <c r="V4097" t="s">
        <v>39</v>
      </c>
      <c r="W4097" t="s">
        <v>66</v>
      </c>
      <c r="X4097" t="s">
        <v>67</v>
      </c>
      <c r="Y4097" t="s">
        <v>56</v>
      </c>
      <c r="Z4097" t="s">
        <v>223</v>
      </c>
      <c r="AA4097" t="s">
        <v>44</v>
      </c>
      <c r="AB4097" t="s">
        <v>44</v>
      </c>
    </row>
    <row r="4098" spans="1:28" x14ac:dyDescent="0.25">
      <c r="A4098" t="s">
        <v>8275</v>
      </c>
      <c r="B4098" s="1">
        <v>45624</v>
      </c>
      <c r="C4098" t="s">
        <v>3116</v>
      </c>
      <c r="D4098" t="s">
        <v>3117</v>
      </c>
      <c r="E4098">
        <v>56</v>
      </c>
      <c r="F4098" t="s">
        <v>31</v>
      </c>
      <c r="G4098" t="s">
        <v>387</v>
      </c>
      <c r="H4098" t="s">
        <v>388</v>
      </c>
      <c r="I4098" t="s">
        <v>74</v>
      </c>
      <c r="J4098" t="s">
        <v>75</v>
      </c>
      <c r="K4098">
        <v>1</v>
      </c>
      <c r="L4098" s="2">
        <v>3200</v>
      </c>
      <c r="M4098">
        <v>5</v>
      </c>
      <c r="N4098" s="2">
        <v>3200</v>
      </c>
      <c r="O4098" s="2">
        <v>160</v>
      </c>
      <c r="P4098" s="2">
        <v>3040</v>
      </c>
      <c r="Q4098" s="2">
        <v>2020.6</v>
      </c>
      <c r="R4098" s="2">
        <v>1019.4</v>
      </c>
      <c r="S4098" t="s">
        <v>53</v>
      </c>
      <c r="T4098" t="s">
        <v>65</v>
      </c>
      <c r="U4098" t="s">
        <v>65</v>
      </c>
      <c r="V4098" t="s">
        <v>39</v>
      </c>
      <c r="W4098" t="s">
        <v>92</v>
      </c>
      <c r="X4098" t="s">
        <v>97</v>
      </c>
      <c r="Y4098" t="s">
        <v>56</v>
      </c>
      <c r="Z4098" t="s">
        <v>43</v>
      </c>
      <c r="AA4098" t="s">
        <v>44</v>
      </c>
      <c r="AB4098" t="s">
        <v>44</v>
      </c>
    </row>
    <row r="4099" spans="1:28" x14ac:dyDescent="0.25">
      <c r="A4099" t="s">
        <v>8276</v>
      </c>
      <c r="B4099" s="1">
        <v>45624</v>
      </c>
      <c r="C4099" t="s">
        <v>3319</v>
      </c>
      <c r="D4099" t="s">
        <v>3320</v>
      </c>
      <c r="E4099">
        <v>31</v>
      </c>
      <c r="F4099" t="s">
        <v>48</v>
      </c>
      <c r="G4099" t="s">
        <v>197</v>
      </c>
      <c r="H4099" t="s">
        <v>198</v>
      </c>
      <c r="I4099" t="s">
        <v>74</v>
      </c>
      <c r="J4099" t="s">
        <v>75</v>
      </c>
      <c r="K4099">
        <v>1</v>
      </c>
      <c r="L4099" s="2">
        <v>2600</v>
      </c>
      <c r="M4099">
        <v>10</v>
      </c>
      <c r="N4099" s="2">
        <v>2600</v>
      </c>
      <c r="O4099" s="2">
        <v>260</v>
      </c>
      <c r="P4099" s="2">
        <v>2340</v>
      </c>
      <c r="Q4099" s="2">
        <v>1678.2</v>
      </c>
      <c r="R4099" s="2">
        <v>661.8</v>
      </c>
      <c r="S4099" t="s">
        <v>53</v>
      </c>
      <c r="T4099" t="s">
        <v>90</v>
      </c>
      <c r="U4099" t="s">
        <v>91</v>
      </c>
      <c r="V4099" t="s">
        <v>39</v>
      </c>
      <c r="W4099" t="s">
        <v>92</v>
      </c>
      <c r="X4099" t="s">
        <v>41</v>
      </c>
      <c r="Y4099" t="s">
        <v>42</v>
      </c>
      <c r="Z4099" t="s">
        <v>43</v>
      </c>
      <c r="AA4099" t="s">
        <v>44</v>
      </c>
      <c r="AB4099" t="s">
        <v>44</v>
      </c>
    </row>
    <row r="4100" spans="1:28" x14ac:dyDescent="0.25">
      <c r="A4100" t="s">
        <v>8277</v>
      </c>
      <c r="B4100" s="1">
        <v>45624</v>
      </c>
      <c r="C4100" t="s">
        <v>8278</v>
      </c>
      <c r="D4100" t="s">
        <v>8279</v>
      </c>
      <c r="E4100">
        <v>52</v>
      </c>
      <c r="F4100" t="s">
        <v>31</v>
      </c>
      <c r="G4100" t="s">
        <v>168</v>
      </c>
      <c r="H4100" t="s">
        <v>169</v>
      </c>
      <c r="I4100" t="s">
        <v>62</v>
      </c>
      <c r="J4100" t="s">
        <v>143</v>
      </c>
      <c r="K4100">
        <v>4</v>
      </c>
      <c r="L4100" s="2">
        <v>1800</v>
      </c>
      <c r="M4100">
        <v>5</v>
      </c>
      <c r="N4100" s="2">
        <v>7200</v>
      </c>
      <c r="O4100" s="2">
        <v>360</v>
      </c>
      <c r="P4100" s="2">
        <v>6840</v>
      </c>
      <c r="Q4100" s="2">
        <v>5560.86</v>
      </c>
      <c r="R4100" s="2">
        <v>1279.1400000000001</v>
      </c>
      <c r="S4100" t="s">
        <v>53</v>
      </c>
      <c r="T4100" t="s">
        <v>290</v>
      </c>
      <c r="U4100" t="s">
        <v>291</v>
      </c>
      <c r="V4100" t="s">
        <v>39</v>
      </c>
      <c r="W4100" t="s">
        <v>137</v>
      </c>
      <c r="X4100" t="s">
        <v>97</v>
      </c>
      <c r="Y4100" t="s">
        <v>56</v>
      </c>
      <c r="Z4100" t="s">
        <v>43</v>
      </c>
      <c r="AA4100" t="s">
        <v>44</v>
      </c>
      <c r="AB4100" t="s">
        <v>44</v>
      </c>
    </row>
    <row r="4101" spans="1:28" x14ac:dyDescent="0.25">
      <c r="A4101" t="s">
        <v>8280</v>
      </c>
      <c r="B4101" s="1">
        <v>45624</v>
      </c>
      <c r="C4101" t="s">
        <v>6549</v>
      </c>
      <c r="D4101" t="s">
        <v>6550</v>
      </c>
      <c r="E4101">
        <v>19</v>
      </c>
      <c r="F4101" t="s">
        <v>31</v>
      </c>
      <c r="G4101" t="s">
        <v>285</v>
      </c>
      <c r="H4101" t="s">
        <v>286</v>
      </c>
      <c r="I4101" t="s">
        <v>34</v>
      </c>
      <c r="J4101" t="s">
        <v>121</v>
      </c>
      <c r="K4101">
        <v>3</v>
      </c>
      <c r="L4101" s="2">
        <v>3200</v>
      </c>
      <c r="M4101">
        <v>30</v>
      </c>
      <c r="N4101" s="2">
        <v>9600</v>
      </c>
      <c r="O4101" s="2">
        <v>2880</v>
      </c>
      <c r="P4101" s="2">
        <v>6720</v>
      </c>
      <c r="Q4101" s="2">
        <v>4552.28</v>
      </c>
      <c r="R4101" s="2">
        <v>2167.7199999999998</v>
      </c>
      <c r="S4101" t="s">
        <v>64</v>
      </c>
      <c r="T4101" t="s">
        <v>114</v>
      </c>
      <c r="U4101" t="s">
        <v>115</v>
      </c>
      <c r="V4101" t="s">
        <v>39</v>
      </c>
      <c r="W4101" t="s">
        <v>124</v>
      </c>
      <c r="X4101" t="s">
        <v>97</v>
      </c>
      <c r="Y4101" t="s">
        <v>42</v>
      </c>
      <c r="Z4101" t="s">
        <v>43</v>
      </c>
      <c r="AA4101" t="s">
        <v>44</v>
      </c>
      <c r="AB4101" t="s">
        <v>44</v>
      </c>
    </row>
    <row r="4102" spans="1:28" x14ac:dyDescent="0.25">
      <c r="A4102" t="s">
        <v>8281</v>
      </c>
      <c r="B4102" s="1">
        <v>45624</v>
      </c>
      <c r="C4102" t="s">
        <v>8282</v>
      </c>
      <c r="D4102" t="s">
        <v>8283</v>
      </c>
      <c r="E4102">
        <v>53</v>
      </c>
      <c r="F4102" t="s">
        <v>48</v>
      </c>
      <c r="G4102" t="s">
        <v>148</v>
      </c>
      <c r="H4102" t="s">
        <v>149</v>
      </c>
      <c r="I4102" t="s">
        <v>74</v>
      </c>
      <c r="J4102" t="s">
        <v>130</v>
      </c>
      <c r="K4102">
        <v>4</v>
      </c>
      <c r="L4102" s="2">
        <v>3500</v>
      </c>
      <c r="M4102">
        <v>5</v>
      </c>
      <c r="N4102" s="2">
        <v>14000</v>
      </c>
      <c r="O4102" s="2">
        <v>700</v>
      </c>
      <c r="P4102" s="2">
        <v>13300</v>
      </c>
      <c r="Q4102" s="2">
        <v>8309.93</v>
      </c>
      <c r="R4102" s="2">
        <v>4990.07</v>
      </c>
      <c r="S4102" t="s">
        <v>53</v>
      </c>
      <c r="T4102" t="s">
        <v>136</v>
      </c>
      <c r="U4102" t="s">
        <v>38</v>
      </c>
      <c r="V4102" t="s">
        <v>39</v>
      </c>
      <c r="W4102" t="s">
        <v>92</v>
      </c>
      <c r="X4102" t="s">
        <v>97</v>
      </c>
      <c r="Y4102" t="s">
        <v>42</v>
      </c>
      <c r="Z4102" t="s">
        <v>43</v>
      </c>
      <c r="AA4102" t="s">
        <v>44</v>
      </c>
      <c r="AB4102" t="s">
        <v>44</v>
      </c>
    </row>
    <row r="4103" spans="1:28" x14ac:dyDescent="0.25">
      <c r="A4103" t="s">
        <v>8284</v>
      </c>
      <c r="B4103" s="1">
        <v>45624</v>
      </c>
      <c r="C4103" t="s">
        <v>99</v>
      </c>
      <c r="D4103" t="s">
        <v>100</v>
      </c>
      <c r="E4103">
        <v>30</v>
      </c>
      <c r="F4103" t="s">
        <v>31</v>
      </c>
      <c r="G4103" t="s">
        <v>217</v>
      </c>
      <c r="H4103" t="s">
        <v>218</v>
      </c>
      <c r="I4103" t="s">
        <v>34</v>
      </c>
      <c r="J4103" t="s">
        <v>130</v>
      </c>
      <c r="K4103">
        <v>3</v>
      </c>
      <c r="L4103" s="2">
        <v>28000</v>
      </c>
      <c r="M4103">
        <v>10</v>
      </c>
      <c r="N4103" s="2">
        <v>84000</v>
      </c>
      <c r="O4103" s="2">
        <v>8400</v>
      </c>
      <c r="P4103" s="2">
        <v>75600</v>
      </c>
      <c r="Q4103" s="2">
        <v>51910.36</v>
      </c>
      <c r="R4103" s="2">
        <v>23689.64</v>
      </c>
      <c r="S4103" t="s">
        <v>53</v>
      </c>
      <c r="T4103" t="s">
        <v>122</v>
      </c>
      <c r="U4103" t="s">
        <v>123</v>
      </c>
      <c r="V4103" t="s">
        <v>39</v>
      </c>
      <c r="W4103" t="s">
        <v>40</v>
      </c>
      <c r="X4103" t="s">
        <v>97</v>
      </c>
      <c r="Y4103" t="s">
        <v>56</v>
      </c>
      <c r="Z4103" t="s">
        <v>223</v>
      </c>
      <c r="AA4103" t="s">
        <v>44</v>
      </c>
      <c r="AB4103" t="s">
        <v>44</v>
      </c>
    </row>
    <row r="4104" spans="1:28" x14ac:dyDescent="0.25">
      <c r="A4104" t="s">
        <v>8285</v>
      </c>
      <c r="B4104" s="1">
        <v>45624</v>
      </c>
      <c r="C4104" t="s">
        <v>2854</v>
      </c>
      <c r="D4104" t="s">
        <v>2855</v>
      </c>
      <c r="E4104">
        <v>37</v>
      </c>
      <c r="F4104" t="s">
        <v>48</v>
      </c>
      <c r="G4104" t="s">
        <v>49</v>
      </c>
      <c r="H4104" t="s">
        <v>50</v>
      </c>
      <c r="I4104" t="s">
        <v>51</v>
      </c>
      <c r="J4104" t="s">
        <v>52</v>
      </c>
      <c r="K4104">
        <v>1</v>
      </c>
      <c r="L4104" s="2">
        <v>500</v>
      </c>
      <c r="M4104">
        <v>0</v>
      </c>
      <c r="N4104" s="2">
        <v>500</v>
      </c>
      <c r="O4104" s="2">
        <v>0</v>
      </c>
      <c r="P4104" s="2">
        <v>500</v>
      </c>
      <c r="Q4104" s="2">
        <v>326.95</v>
      </c>
      <c r="R4104" s="2">
        <v>173.05</v>
      </c>
      <c r="S4104" t="s">
        <v>36</v>
      </c>
      <c r="T4104" t="s">
        <v>275</v>
      </c>
      <c r="U4104" t="s">
        <v>123</v>
      </c>
      <c r="V4104" t="s">
        <v>39</v>
      </c>
      <c r="W4104" t="s">
        <v>137</v>
      </c>
      <c r="X4104" t="s">
        <v>67</v>
      </c>
      <c r="Y4104" t="s">
        <v>56</v>
      </c>
      <c r="Z4104" t="s">
        <v>223</v>
      </c>
      <c r="AA4104" t="s">
        <v>44</v>
      </c>
      <c r="AB4104" t="s">
        <v>44</v>
      </c>
    </row>
    <row r="4105" spans="1:28" x14ac:dyDescent="0.25">
      <c r="A4105" t="s">
        <v>8286</v>
      </c>
      <c r="B4105" s="1">
        <v>45624</v>
      </c>
      <c r="C4105" t="s">
        <v>1462</v>
      </c>
      <c r="D4105" t="s">
        <v>1463</v>
      </c>
      <c r="E4105">
        <v>58</v>
      </c>
      <c r="F4105" t="s">
        <v>48</v>
      </c>
      <c r="G4105" t="s">
        <v>318</v>
      </c>
      <c r="H4105" t="s">
        <v>319</v>
      </c>
      <c r="I4105" t="s">
        <v>34</v>
      </c>
      <c r="J4105" t="s">
        <v>190</v>
      </c>
      <c r="K4105">
        <v>1</v>
      </c>
      <c r="L4105" s="2">
        <v>2500</v>
      </c>
      <c r="M4105">
        <v>20</v>
      </c>
      <c r="N4105" s="2">
        <v>2500</v>
      </c>
      <c r="O4105" s="2">
        <v>500</v>
      </c>
      <c r="P4105" s="2">
        <v>2000</v>
      </c>
      <c r="Q4105" s="2">
        <v>1304.9000000000001</v>
      </c>
      <c r="R4105" s="2">
        <v>695.1</v>
      </c>
      <c r="S4105" t="s">
        <v>36</v>
      </c>
      <c r="T4105" t="s">
        <v>263</v>
      </c>
      <c r="U4105" t="s">
        <v>91</v>
      </c>
      <c r="V4105" t="s">
        <v>39</v>
      </c>
      <c r="W4105" t="s">
        <v>83</v>
      </c>
      <c r="X4105" t="s">
        <v>67</v>
      </c>
      <c r="Y4105" t="s">
        <v>56</v>
      </c>
      <c r="Z4105" t="s">
        <v>43</v>
      </c>
      <c r="AA4105" t="s">
        <v>44</v>
      </c>
      <c r="AB4105" t="s">
        <v>44</v>
      </c>
    </row>
    <row r="4106" spans="1:28" x14ac:dyDescent="0.25">
      <c r="A4106" t="s">
        <v>8287</v>
      </c>
      <c r="B4106" s="1">
        <v>45625</v>
      </c>
      <c r="C4106" t="s">
        <v>230</v>
      </c>
      <c r="D4106" t="s">
        <v>231</v>
      </c>
      <c r="E4106">
        <v>25</v>
      </c>
      <c r="F4106" t="s">
        <v>31</v>
      </c>
      <c r="G4106" t="s">
        <v>280</v>
      </c>
      <c r="H4106" t="s">
        <v>281</v>
      </c>
      <c r="I4106" t="s">
        <v>62</v>
      </c>
      <c r="J4106" t="s">
        <v>190</v>
      </c>
      <c r="K4106">
        <v>2</v>
      </c>
      <c r="L4106" s="2">
        <v>700</v>
      </c>
      <c r="M4106">
        <v>0</v>
      </c>
      <c r="N4106" s="2">
        <v>1400</v>
      </c>
      <c r="O4106" s="2">
        <v>0</v>
      </c>
      <c r="P4106" s="2">
        <v>1400</v>
      </c>
      <c r="Q4106" s="2">
        <v>924.4</v>
      </c>
      <c r="R4106" s="2">
        <v>475.6</v>
      </c>
      <c r="S4106" t="s">
        <v>53</v>
      </c>
      <c r="T4106" t="s">
        <v>275</v>
      </c>
      <c r="U4106" t="s">
        <v>123</v>
      </c>
      <c r="V4106" t="s">
        <v>39</v>
      </c>
      <c r="W4106" t="s">
        <v>137</v>
      </c>
      <c r="X4106" t="s">
        <v>41</v>
      </c>
      <c r="Y4106" t="s">
        <v>42</v>
      </c>
      <c r="Z4106" t="s">
        <v>43</v>
      </c>
      <c r="AA4106" t="s">
        <v>44</v>
      </c>
      <c r="AB4106" t="s">
        <v>44</v>
      </c>
    </row>
    <row r="4107" spans="1:28" x14ac:dyDescent="0.25">
      <c r="A4107" t="s">
        <v>8288</v>
      </c>
      <c r="B4107" s="1">
        <v>45625</v>
      </c>
      <c r="C4107" t="s">
        <v>2630</v>
      </c>
      <c r="D4107" t="s">
        <v>2631</v>
      </c>
      <c r="E4107">
        <v>23</v>
      </c>
      <c r="F4107" t="s">
        <v>48</v>
      </c>
      <c r="G4107" t="s">
        <v>32</v>
      </c>
      <c r="H4107" t="s">
        <v>33</v>
      </c>
      <c r="I4107" t="s">
        <v>34</v>
      </c>
      <c r="J4107" t="s">
        <v>35</v>
      </c>
      <c r="K4107">
        <v>2</v>
      </c>
      <c r="L4107" s="2">
        <v>55000</v>
      </c>
      <c r="M4107">
        <v>20</v>
      </c>
      <c r="N4107" s="2">
        <v>110000</v>
      </c>
      <c r="O4107" s="2">
        <v>22000</v>
      </c>
      <c r="P4107" s="2">
        <v>88000</v>
      </c>
      <c r="Q4107" s="2">
        <v>63242.65</v>
      </c>
      <c r="R4107" s="2">
        <v>24757.35</v>
      </c>
      <c r="S4107" t="s">
        <v>64</v>
      </c>
      <c r="T4107" t="s">
        <v>153</v>
      </c>
      <c r="U4107" t="s">
        <v>154</v>
      </c>
      <c r="V4107" t="s">
        <v>39</v>
      </c>
      <c r="W4107" t="s">
        <v>92</v>
      </c>
      <c r="X4107" t="s">
        <v>41</v>
      </c>
      <c r="Y4107" t="s">
        <v>42</v>
      </c>
      <c r="Z4107" t="s">
        <v>43</v>
      </c>
      <c r="AA4107" t="s">
        <v>44</v>
      </c>
      <c r="AB4107" t="s">
        <v>68</v>
      </c>
    </row>
    <row r="4108" spans="1:28" x14ac:dyDescent="0.25">
      <c r="A4108" t="s">
        <v>8289</v>
      </c>
      <c r="B4108" s="1">
        <v>45625</v>
      </c>
      <c r="C4108" t="s">
        <v>2664</v>
      </c>
      <c r="D4108" t="s">
        <v>2665</v>
      </c>
      <c r="E4108">
        <v>47</v>
      </c>
      <c r="F4108" t="s">
        <v>31</v>
      </c>
      <c r="G4108" t="s">
        <v>60</v>
      </c>
      <c r="H4108" t="s">
        <v>61</v>
      </c>
      <c r="I4108" t="s">
        <v>62</v>
      </c>
      <c r="J4108" t="s">
        <v>63</v>
      </c>
      <c r="K4108">
        <v>1</v>
      </c>
      <c r="L4108" s="2">
        <v>3500</v>
      </c>
      <c r="M4108">
        <v>10</v>
      </c>
      <c r="N4108" s="2">
        <v>3500</v>
      </c>
      <c r="O4108" s="2">
        <v>350</v>
      </c>
      <c r="P4108" s="2">
        <v>3150</v>
      </c>
      <c r="Q4108" s="2">
        <v>2319.85</v>
      </c>
      <c r="R4108" s="2">
        <v>830.15</v>
      </c>
      <c r="S4108" t="s">
        <v>53</v>
      </c>
      <c r="T4108" t="s">
        <v>37</v>
      </c>
      <c r="U4108" t="s">
        <v>38</v>
      </c>
      <c r="V4108" t="s">
        <v>39</v>
      </c>
      <c r="W4108" t="s">
        <v>124</v>
      </c>
      <c r="X4108" t="s">
        <v>41</v>
      </c>
      <c r="Y4108" t="s">
        <v>56</v>
      </c>
      <c r="Z4108" t="s">
        <v>43</v>
      </c>
      <c r="AA4108" t="s">
        <v>44</v>
      </c>
      <c r="AB4108" t="s">
        <v>44</v>
      </c>
    </row>
    <row r="4109" spans="1:28" x14ac:dyDescent="0.25">
      <c r="A4109" t="s">
        <v>8290</v>
      </c>
      <c r="B4109" s="1">
        <v>45625</v>
      </c>
      <c r="C4109" t="s">
        <v>6625</v>
      </c>
      <c r="D4109" t="s">
        <v>6626</v>
      </c>
      <c r="E4109">
        <v>26</v>
      </c>
      <c r="F4109" t="s">
        <v>31</v>
      </c>
      <c r="G4109" t="s">
        <v>188</v>
      </c>
      <c r="H4109" t="s">
        <v>189</v>
      </c>
      <c r="I4109" t="s">
        <v>34</v>
      </c>
      <c r="J4109" t="s">
        <v>190</v>
      </c>
      <c r="K4109">
        <v>3</v>
      </c>
      <c r="L4109" s="2">
        <v>1800</v>
      </c>
      <c r="M4109">
        <v>15</v>
      </c>
      <c r="N4109" s="2">
        <v>5400</v>
      </c>
      <c r="O4109" s="2">
        <v>810</v>
      </c>
      <c r="P4109" s="2">
        <v>4590</v>
      </c>
      <c r="Q4109" s="2">
        <v>3579.46</v>
      </c>
      <c r="R4109" s="2">
        <v>1010.54</v>
      </c>
      <c r="S4109" t="s">
        <v>64</v>
      </c>
      <c r="T4109" t="s">
        <v>37</v>
      </c>
      <c r="U4109" t="s">
        <v>38</v>
      </c>
      <c r="V4109" t="s">
        <v>39</v>
      </c>
      <c r="W4109" t="s">
        <v>124</v>
      </c>
      <c r="X4109" t="s">
        <v>67</v>
      </c>
      <c r="Y4109" t="s">
        <v>56</v>
      </c>
      <c r="Z4109" t="s">
        <v>43</v>
      </c>
      <c r="AA4109" t="s">
        <v>44</v>
      </c>
      <c r="AB4109" t="s">
        <v>44</v>
      </c>
    </row>
    <row r="4110" spans="1:28" x14ac:dyDescent="0.25">
      <c r="A4110" t="s">
        <v>8291</v>
      </c>
      <c r="B4110" s="1">
        <v>45625</v>
      </c>
      <c r="C4110" t="s">
        <v>4431</v>
      </c>
      <c r="D4110" t="s">
        <v>4432</v>
      </c>
      <c r="E4110">
        <v>55</v>
      </c>
      <c r="F4110" t="s">
        <v>111</v>
      </c>
      <c r="G4110" t="s">
        <v>298</v>
      </c>
      <c r="H4110" t="s">
        <v>299</v>
      </c>
      <c r="I4110" t="s">
        <v>103</v>
      </c>
      <c r="J4110" t="s">
        <v>104</v>
      </c>
      <c r="K4110">
        <v>4</v>
      </c>
      <c r="L4110" s="2">
        <v>700</v>
      </c>
      <c r="M4110">
        <v>15</v>
      </c>
      <c r="N4110" s="2">
        <v>2800</v>
      </c>
      <c r="O4110" s="2">
        <v>420</v>
      </c>
      <c r="P4110" s="2">
        <v>2380</v>
      </c>
      <c r="Q4110" s="2">
        <v>1886.55</v>
      </c>
      <c r="R4110" s="2">
        <v>493.45</v>
      </c>
      <c r="S4110" t="s">
        <v>53</v>
      </c>
      <c r="T4110" t="s">
        <v>407</v>
      </c>
      <c r="U4110" t="s">
        <v>408</v>
      </c>
      <c r="V4110" t="s">
        <v>39</v>
      </c>
      <c r="W4110" t="s">
        <v>66</v>
      </c>
      <c r="X4110" t="s">
        <v>97</v>
      </c>
      <c r="Y4110" t="s">
        <v>84</v>
      </c>
      <c r="Z4110" t="s">
        <v>43</v>
      </c>
      <c r="AA4110" t="s">
        <v>44</v>
      </c>
      <c r="AB4110" t="s">
        <v>44</v>
      </c>
    </row>
    <row r="4111" spans="1:28" x14ac:dyDescent="0.25">
      <c r="A4111" t="s">
        <v>8292</v>
      </c>
      <c r="B4111" s="1">
        <v>45625</v>
      </c>
      <c r="C4111" t="s">
        <v>941</v>
      </c>
      <c r="D4111" t="s">
        <v>942</v>
      </c>
      <c r="E4111">
        <v>48</v>
      </c>
      <c r="F4111" t="s">
        <v>31</v>
      </c>
      <c r="G4111" t="s">
        <v>285</v>
      </c>
      <c r="H4111" t="s">
        <v>286</v>
      </c>
      <c r="I4111" t="s">
        <v>34</v>
      </c>
      <c r="J4111" t="s">
        <v>121</v>
      </c>
      <c r="K4111">
        <v>2</v>
      </c>
      <c r="L4111" s="2">
        <v>3200</v>
      </c>
      <c r="M4111">
        <v>0</v>
      </c>
      <c r="N4111" s="2">
        <v>6400</v>
      </c>
      <c r="O4111" s="2">
        <v>0</v>
      </c>
      <c r="P4111" s="2">
        <v>6400</v>
      </c>
      <c r="Q4111" s="2">
        <v>4978.8100000000004</v>
      </c>
      <c r="R4111" s="2">
        <v>1421.19</v>
      </c>
      <c r="S4111" t="s">
        <v>53</v>
      </c>
      <c r="T4111" t="s">
        <v>90</v>
      </c>
      <c r="U4111" t="s">
        <v>91</v>
      </c>
      <c r="V4111" t="s">
        <v>39</v>
      </c>
      <c r="W4111" t="s">
        <v>124</v>
      </c>
      <c r="X4111" t="s">
        <v>41</v>
      </c>
      <c r="Y4111" t="s">
        <v>42</v>
      </c>
      <c r="Z4111" t="s">
        <v>43</v>
      </c>
      <c r="AA4111" t="s">
        <v>44</v>
      </c>
      <c r="AB4111" t="s">
        <v>44</v>
      </c>
    </row>
    <row r="4112" spans="1:28" x14ac:dyDescent="0.25">
      <c r="A4112" t="s">
        <v>8293</v>
      </c>
      <c r="B4112" s="1">
        <v>45625</v>
      </c>
      <c r="C4112" t="s">
        <v>4574</v>
      </c>
      <c r="D4112" t="s">
        <v>4575</v>
      </c>
      <c r="E4112">
        <v>23</v>
      </c>
      <c r="F4112" t="s">
        <v>31</v>
      </c>
      <c r="G4112" t="s">
        <v>436</v>
      </c>
      <c r="H4112" t="s">
        <v>437</v>
      </c>
      <c r="I4112" t="s">
        <v>74</v>
      </c>
      <c r="J4112" t="s">
        <v>190</v>
      </c>
      <c r="K4112">
        <v>3</v>
      </c>
      <c r="L4112" s="2">
        <v>1800</v>
      </c>
      <c r="M4112">
        <v>5</v>
      </c>
      <c r="N4112" s="2">
        <v>5400</v>
      </c>
      <c r="O4112" s="2">
        <v>270</v>
      </c>
      <c r="P4112" s="2">
        <v>5130</v>
      </c>
      <c r="Q4112" s="2">
        <v>3044.17</v>
      </c>
      <c r="R4112" s="2">
        <v>2085.83</v>
      </c>
      <c r="S4112" t="s">
        <v>36</v>
      </c>
      <c r="T4112" t="s">
        <v>114</v>
      </c>
      <c r="U4112" t="s">
        <v>115</v>
      </c>
      <c r="V4112" t="s">
        <v>39</v>
      </c>
      <c r="W4112" t="s">
        <v>137</v>
      </c>
      <c r="X4112" t="s">
        <v>67</v>
      </c>
      <c r="Y4112" t="s">
        <v>42</v>
      </c>
      <c r="Z4112" t="s">
        <v>43</v>
      </c>
      <c r="AA4112" t="s">
        <v>44</v>
      </c>
      <c r="AB4112" t="s">
        <v>44</v>
      </c>
    </row>
    <row r="4113" spans="1:28" x14ac:dyDescent="0.25">
      <c r="A4113" t="s">
        <v>8294</v>
      </c>
      <c r="B4113" s="1">
        <v>45625</v>
      </c>
      <c r="C4113" t="s">
        <v>8295</v>
      </c>
      <c r="D4113" t="s">
        <v>8296</v>
      </c>
      <c r="E4113">
        <v>34</v>
      </c>
      <c r="F4113" t="s">
        <v>111</v>
      </c>
      <c r="G4113" t="s">
        <v>238</v>
      </c>
      <c r="H4113" t="s">
        <v>239</v>
      </c>
      <c r="I4113" t="s">
        <v>62</v>
      </c>
      <c r="J4113" t="s">
        <v>63</v>
      </c>
      <c r="K4113">
        <v>2</v>
      </c>
      <c r="L4113" s="2">
        <v>6500</v>
      </c>
      <c r="M4113">
        <v>20</v>
      </c>
      <c r="N4113" s="2">
        <v>13000</v>
      </c>
      <c r="O4113" s="2">
        <v>2600</v>
      </c>
      <c r="P4113" s="2">
        <v>10400</v>
      </c>
      <c r="Q4113" s="2">
        <v>6793.53</v>
      </c>
      <c r="R4113" s="2">
        <v>3606.47</v>
      </c>
      <c r="S4113" t="s">
        <v>36</v>
      </c>
      <c r="T4113" t="s">
        <v>105</v>
      </c>
      <c r="U4113" t="s">
        <v>106</v>
      </c>
      <c r="V4113" t="s">
        <v>39</v>
      </c>
      <c r="W4113" t="s">
        <v>137</v>
      </c>
      <c r="X4113" t="s">
        <v>41</v>
      </c>
      <c r="Y4113" t="s">
        <v>56</v>
      </c>
      <c r="Z4113" t="s">
        <v>223</v>
      </c>
      <c r="AA4113" t="s">
        <v>68</v>
      </c>
      <c r="AB4113" t="s">
        <v>44</v>
      </c>
    </row>
    <row r="4114" spans="1:28" x14ac:dyDescent="0.25">
      <c r="A4114" t="s">
        <v>8297</v>
      </c>
      <c r="B4114" s="1">
        <v>45625</v>
      </c>
      <c r="C4114" t="s">
        <v>8298</v>
      </c>
      <c r="D4114" t="s">
        <v>8299</v>
      </c>
      <c r="E4114">
        <v>30</v>
      </c>
      <c r="F4114" t="s">
        <v>31</v>
      </c>
      <c r="G4114" t="s">
        <v>81</v>
      </c>
      <c r="H4114" t="s">
        <v>82</v>
      </c>
      <c r="I4114" t="s">
        <v>51</v>
      </c>
      <c r="J4114" t="s">
        <v>52</v>
      </c>
      <c r="K4114">
        <v>1</v>
      </c>
      <c r="L4114" s="2">
        <v>600</v>
      </c>
      <c r="M4114">
        <v>20</v>
      </c>
      <c r="N4114" s="2">
        <v>600</v>
      </c>
      <c r="O4114" s="2">
        <v>120</v>
      </c>
      <c r="P4114" s="2">
        <v>480</v>
      </c>
      <c r="Q4114" s="2">
        <v>379.23</v>
      </c>
      <c r="R4114" s="2">
        <v>100.77</v>
      </c>
      <c r="S4114" t="s">
        <v>36</v>
      </c>
      <c r="T4114" t="s">
        <v>263</v>
      </c>
      <c r="U4114" t="s">
        <v>91</v>
      </c>
      <c r="V4114" t="s">
        <v>39</v>
      </c>
      <c r="W4114" t="s">
        <v>137</v>
      </c>
      <c r="X4114" t="s">
        <v>41</v>
      </c>
      <c r="Y4114" t="s">
        <v>56</v>
      </c>
      <c r="Z4114" t="s">
        <v>43</v>
      </c>
      <c r="AA4114" t="s">
        <v>44</v>
      </c>
      <c r="AB4114" t="s">
        <v>44</v>
      </c>
    </row>
    <row r="4115" spans="1:28" x14ac:dyDescent="0.25">
      <c r="A4115" t="s">
        <v>8300</v>
      </c>
      <c r="B4115" s="1">
        <v>45625</v>
      </c>
      <c r="C4115" t="s">
        <v>660</v>
      </c>
      <c r="D4115" t="s">
        <v>661</v>
      </c>
      <c r="E4115">
        <v>59</v>
      </c>
      <c r="F4115" t="s">
        <v>31</v>
      </c>
      <c r="G4115" t="s">
        <v>285</v>
      </c>
      <c r="H4115" t="s">
        <v>286</v>
      </c>
      <c r="I4115" t="s">
        <v>34</v>
      </c>
      <c r="J4115" t="s">
        <v>121</v>
      </c>
      <c r="K4115">
        <v>1</v>
      </c>
      <c r="L4115" s="2">
        <v>3200</v>
      </c>
      <c r="M4115">
        <v>0</v>
      </c>
      <c r="N4115" s="2">
        <v>3200</v>
      </c>
      <c r="O4115" s="2">
        <v>0</v>
      </c>
      <c r="P4115" s="2">
        <v>3200</v>
      </c>
      <c r="Q4115" s="2">
        <v>2562.5</v>
      </c>
      <c r="R4115" s="2">
        <v>637.5</v>
      </c>
      <c r="S4115" t="s">
        <v>36</v>
      </c>
      <c r="T4115" t="s">
        <v>136</v>
      </c>
      <c r="U4115" t="s">
        <v>38</v>
      </c>
      <c r="V4115" t="s">
        <v>39</v>
      </c>
      <c r="W4115" t="s">
        <v>124</v>
      </c>
      <c r="X4115" t="s">
        <v>41</v>
      </c>
      <c r="Y4115" t="s">
        <v>56</v>
      </c>
      <c r="Z4115" t="s">
        <v>223</v>
      </c>
      <c r="AA4115" t="s">
        <v>44</v>
      </c>
      <c r="AB4115" t="s">
        <v>44</v>
      </c>
    </row>
    <row r="4116" spans="1:28" x14ac:dyDescent="0.25">
      <c r="A4116" t="s">
        <v>8301</v>
      </c>
      <c r="B4116" s="1">
        <v>45625</v>
      </c>
      <c r="C4116" t="s">
        <v>3019</v>
      </c>
      <c r="D4116" t="s">
        <v>3020</v>
      </c>
      <c r="E4116">
        <v>53</v>
      </c>
      <c r="F4116" t="s">
        <v>31</v>
      </c>
      <c r="G4116" t="s">
        <v>49</v>
      </c>
      <c r="H4116" t="s">
        <v>50</v>
      </c>
      <c r="I4116" t="s">
        <v>51</v>
      </c>
      <c r="J4116" t="s">
        <v>52</v>
      </c>
      <c r="K4116">
        <v>6</v>
      </c>
      <c r="L4116" s="2">
        <v>500</v>
      </c>
      <c r="M4116">
        <v>25</v>
      </c>
      <c r="N4116" s="2">
        <v>3000</v>
      </c>
      <c r="O4116" s="2">
        <v>750</v>
      </c>
      <c r="P4116" s="2">
        <v>2250</v>
      </c>
      <c r="Q4116" s="2">
        <v>1649.75</v>
      </c>
      <c r="R4116" s="2">
        <v>600.25</v>
      </c>
      <c r="S4116" t="s">
        <v>53</v>
      </c>
      <c r="T4116" t="s">
        <v>178</v>
      </c>
      <c r="U4116" t="s">
        <v>154</v>
      </c>
      <c r="V4116" t="s">
        <v>39</v>
      </c>
      <c r="W4116" t="s">
        <v>137</v>
      </c>
      <c r="X4116" t="s">
        <v>41</v>
      </c>
      <c r="Y4116" t="s">
        <v>42</v>
      </c>
      <c r="Z4116" t="s">
        <v>107</v>
      </c>
      <c r="AA4116" t="s">
        <v>68</v>
      </c>
      <c r="AB4116" t="s">
        <v>44</v>
      </c>
    </row>
    <row r="4117" spans="1:28" x14ac:dyDescent="0.25">
      <c r="A4117" t="s">
        <v>8302</v>
      </c>
      <c r="B4117" s="1">
        <v>45625</v>
      </c>
      <c r="C4117" t="s">
        <v>4862</v>
      </c>
      <c r="D4117" t="s">
        <v>4863</v>
      </c>
      <c r="E4117">
        <v>55</v>
      </c>
      <c r="F4117" t="s">
        <v>48</v>
      </c>
      <c r="G4117" t="s">
        <v>352</v>
      </c>
      <c r="H4117" t="s">
        <v>353</v>
      </c>
      <c r="I4117" t="s">
        <v>103</v>
      </c>
      <c r="J4117" t="s">
        <v>104</v>
      </c>
      <c r="K4117">
        <v>3</v>
      </c>
      <c r="L4117" s="2">
        <v>850</v>
      </c>
      <c r="M4117">
        <v>10</v>
      </c>
      <c r="N4117" s="2">
        <v>2550</v>
      </c>
      <c r="O4117" s="2">
        <v>255</v>
      </c>
      <c r="P4117" s="2">
        <v>2295</v>
      </c>
      <c r="Q4117" s="2">
        <v>1487.19</v>
      </c>
      <c r="R4117" s="2">
        <v>807.81</v>
      </c>
      <c r="S4117" t="s">
        <v>36</v>
      </c>
      <c r="T4117" t="s">
        <v>407</v>
      </c>
      <c r="U4117" t="s">
        <v>408</v>
      </c>
      <c r="V4117" t="s">
        <v>39</v>
      </c>
      <c r="W4117" t="s">
        <v>92</v>
      </c>
      <c r="X4117" t="s">
        <v>41</v>
      </c>
      <c r="Y4117" t="s">
        <v>56</v>
      </c>
      <c r="Z4117" t="s">
        <v>43</v>
      </c>
      <c r="AA4117" t="s">
        <v>44</v>
      </c>
      <c r="AB4117" t="s">
        <v>44</v>
      </c>
    </row>
    <row r="4118" spans="1:28" x14ac:dyDescent="0.25">
      <c r="A4118" t="s">
        <v>8303</v>
      </c>
      <c r="B4118" s="1">
        <v>45626</v>
      </c>
      <c r="C4118" t="s">
        <v>4717</v>
      </c>
      <c r="D4118" t="s">
        <v>4718</v>
      </c>
      <c r="E4118">
        <v>44</v>
      </c>
      <c r="F4118" t="s">
        <v>31</v>
      </c>
      <c r="G4118" t="s">
        <v>202</v>
      </c>
      <c r="H4118" t="s">
        <v>203</v>
      </c>
      <c r="I4118" t="s">
        <v>103</v>
      </c>
      <c r="J4118" t="s">
        <v>104</v>
      </c>
      <c r="K4118">
        <v>1</v>
      </c>
      <c r="L4118" s="2">
        <v>550</v>
      </c>
      <c r="M4118">
        <v>0</v>
      </c>
      <c r="N4118" s="2">
        <v>550</v>
      </c>
      <c r="O4118" s="2">
        <v>0</v>
      </c>
      <c r="P4118" s="2">
        <v>550</v>
      </c>
      <c r="Q4118" s="2">
        <v>353.38</v>
      </c>
      <c r="R4118" s="2">
        <v>196.62</v>
      </c>
      <c r="S4118" t="s">
        <v>53</v>
      </c>
      <c r="T4118" t="s">
        <v>114</v>
      </c>
      <c r="U4118" t="s">
        <v>115</v>
      </c>
      <c r="V4118" t="s">
        <v>39</v>
      </c>
      <c r="W4118" t="s">
        <v>137</v>
      </c>
      <c r="X4118" t="s">
        <v>41</v>
      </c>
      <c r="Y4118" t="s">
        <v>42</v>
      </c>
      <c r="Z4118" t="s">
        <v>43</v>
      </c>
      <c r="AA4118" t="s">
        <v>44</v>
      </c>
      <c r="AB4118" t="s">
        <v>68</v>
      </c>
    </row>
    <row r="4119" spans="1:28" x14ac:dyDescent="0.25">
      <c r="A4119" t="s">
        <v>8304</v>
      </c>
      <c r="B4119" s="1">
        <v>45626</v>
      </c>
      <c r="C4119" t="s">
        <v>2573</v>
      </c>
      <c r="D4119" t="s">
        <v>2574</v>
      </c>
      <c r="E4119">
        <v>56</v>
      </c>
      <c r="F4119" t="s">
        <v>111</v>
      </c>
      <c r="G4119" t="s">
        <v>227</v>
      </c>
      <c r="H4119" t="s">
        <v>228</v>
      </c>
      <c r="I4119" t="s">
        <v>74</v>
      </c>
      <c r="J4119" t="s">
        <v>75</v>
      </c>
      <c r="K4119">
        <v>2</v>
      </c>
      <c r="L4119" s="2">
        <v>1400</v>
      </c>
      <c r="M4119">
        <v>15</v>
      </c>
      <c r="N4119" s="2">
        <v>2800</v>
      </c>
      <c r="O4119" s="2">
        <v>420</v>
      </c>
      <c r="P4119" s="2">
        <v>2380</v>
      </c>
      <c r="Q4119" s="2">
        <v>1594.86</v>
      </c>
      <c r="R4119" s="2">
        <v>785.14</v>
      </c>
      <c r="S4119" t="s">
        <v>53</v>
      </c>
      <c r="T4119" t="s">
        <v>578</v>
      </c>
      <c r="U4119" t="s">
        <v>579</v>
      </c>
      <c r="V4119" t="s">
        <v>39</v>
      </c>
      <c r="W4119" t="s">
        <v>83</v>
      </c>
      <c r="X4119" t="s">
        <v>97</v>
      </c>
      <c r="Y4119" t="s">
        <v>42</v>
      </c>
      <c r="Z4119" t="s">
        <v>43</v>
      </c>
      <c r="AA4119" t="s">
        <v>44</v>
      </c>
      <c r="AB4119" t="s">
        <v>44</v>
      </c>
    </row>
    <row r="4120" spans="1:28" x14ac:dyDescent="0.25">
      <c r="A4120" t="s">
        <v>8305</v>
      </c>
      <c r="B4120" s="1">
        <v>45626</v>
      </c>
      <c r="C4120" t="s">
        <v>7532</v>
      </c>
      <c r="D4120" t="s">
        <v>7533</v>
      </c>
      <c r="E4120">
        <v>22</v>
      </c>
      <c r="F4120" t="s">
        <v>48</v>
      </c>
      <c r="G4120" t="s">
        <v>188</v>
      </c>
      <c r="H4120" t="s">
        <v>189</v>
      </c>
      <c r="I4120" t="s">
        <v>34</v>
      </c>
      <c r="J4120" t="s">
        <v>190</v>
      </c>
      <c r="K4120">
        <v>3</v>
      </c>
      <c r="L4120" s="2">
        <v>1800</v>
      </c>
      <c r="M4120">
        <v>5</v>
      </c>
      <c r="N4120" s="2">
        <v>5400</v>
      </c>
      <c r="O4120" s="2">
        <v>270</v>
      </c>
      <c r="P4120" s="2">
        <v>5130</v>
      </c>
      <c r="Q4120" s="2">
        <v>3601.49</v>
      </c>
      <c r="R4120" s="2">
        <v>1528.51</v>
      </c>
      <c r="S4120" t="s">
        <v>53</v>
      </c>
      <c r="T4120" t="s">
        <v>96</v>
      </c>
      <c r="U4120" t="s">
        <v>96</v>
      </c>
      <c r="V4120" t="s">
        <v>39</v>
      </c>
      <c r="W4120" t="s">
        <v>83</v>
      </c>
      <c r="X4120" t="s">
        <v>97</v>
      </c>
      <c r="Y4120" t="s">
        <v>56</v>
      </c>
      <c r="Z4120" t="s">
        <v>43</v>
      </c>
      <c r="AA4120" t="s">
        <v>44</v>
      </c>
      <c r="AB4120" t="s">
        <v>44</v>
      </c>
    </row>
    <row r="4121" spans="1:28" x14ac:dyDescent="0.25">
      <c r="A4121" t="s">
        <v>8306</v>
      </c>
      <c r="B4121" s="1">
        <v>45626</v>
      </c>
      <c r="C4121" t="s">
        <v>1096</v>
      </c>
      <c r="D4121" t="s">
        <v>1097</v>
      </c>
      <c r="E4121">
        <v>49</v>
      </c>
      <c r="F4121" t="s">
        <v>31</v>
      </c>
      <c r="G4121" t="s">
        <v>352</v>
      </c>
      <c r="H4121" t="s">
        <v>353</v>
      </c>
      <c r="I4121" t="s">
        <v>103</v>
      </c>
      <c r="J4121" t="s">
        <v>104</v>
      </c>
      <c r="K4121">
        <v>2</v>
      </c>
      <c r="L4121" s="2">
        <v>850</v>
      </c>
      <c r="M4121">
        <v>5</v>
      </c>
      <c r="N4121" s="2">
        <v>1700</v>
      </c>
      <c r="O4121" s="2">
        <v>85</v>
      </c>
      <c r="P4121" s="2">
        <v>1615</v>
      </c>
      <c r="Q4121" s="2">
        <v>1234.3900000000001</v>
      </c>
      <c r="R4121" s="2">
        <v>380.61</v>
      </c>
      <c r="S4121" t="s">
        <v>53</v>
      </c>
      <c r="T4121" t="s">
        <v>153</v>
      </c>
      <c r="U4121" t="s">
        <v>154</v>
      </c>
      <c r="V4121" t="s">
        <v>39</v>
      </c>
      <c r="W4121" t="s">
        <v>40</v>
      </c>
      <c r="X4121" t="s">
        <v>67</v>
      </c>
      <c r="Y4121" t="s">
        <v>84</v>
      </c>
      <c r="Z4121" t="s">
        <v>107</v>
      </c>
      <c r="AA4121" t="s">
        <v>44</v>
      </c>
      <c r="AB4121" t="s">
        <v>44</v>
      </c>
    </row>
    <row r="4122" spans="1:28" x14ac:dyDescent="0.25">
      <c r="A4122" t="s">
        <v>8307</v>
      </c>
      <c r="B4122" s="1">
        <v>45626</v>
      </c>
      <c r="C4122" t="s">
        <v>907</v>
      </c>
      <c r="D4122" t="s">
        <v>908</v>
      </c>
      <c r="E4122">
        <v>32</v>
      </c>
      <c r="F4122" t="s">
        <v>31</v>
      </c>
      <c r="G4122" t="s">
        <v>298</v>
      </c>
      <c r="H4122" t="s">
        <v>299</v>
      </c>
      <c r="I4122" t="s">
        <v>103</v>
      </c>
      <c r="J4122" t="s">
        <v>104</v>
      </c>
      <c r="K4122">
        <v>1</v>
      </c>
      <c r="L4122" s="2">
        <v>700</v>
      </c>
      <c r="M4122">
        <v>15</v>
      </c>
      <c r="N4122" s="2">
        <v>700</v>
      </c>
      <c r="O4122" s="2">
        <v>105</v>
      </c>
      <c r="P4122" s="2">
        <v>595</v>
      </c>
      <c r="Q4122" s="2">
        <v>386.98</v>
      </c>
      <c r="R4122" s="2">
        <v>208.02</v>
      </c>
      <c r="S4122" t="s">
        <v>53</v>
      </c>
      <c r="T4122" t="s">
        <v>54</v>
      </c>
      <c r="U4122" t="s">
        <v>55</v>
      </c>
      <c r="V4122" t="s">
        <v>39</v>
      </c>
      <c r="W4122" t="s">
        <v>66</v>
      </c>
      <c r="X4122" t="s">
        <v>41</v>
      </c>
      <c r="Y4122" t="s">
        <v>42</v>
      </c>
      <c r="Z4122" t="s">
        <v>43</v>
      </c>
      <c r="AA4122" t="s">
        <v>44</v>
      </c>
      <c r="AB4122" t="s">
        <v>44</v>
      </c>
    </row>
    <row r="4123" spans="1:28" x14ac:dyDescent="0.25">
      <c r="A4123" t="s">
        <v>8308</v>
      </c>
      <c r="B4123" s="1">
        <v>45626</v>
      </c>
      <c r="C4123" t="s">
        <v>8309</v>
      </c>
      <c r="D4123" t="s">
        <v>8310</v>
      </c>
      <c r="E4123">
        <v>50</v>
      </c>
      <c r="F4123" t="s">
        <v>31</v>
      </c>
      <c r="G4123" t="s">
        <v>49</v>
      </c>
      <c r="H4123" t="s">
        <v>50</v>
      </c>
      <c r="I4123" t="s">
        <v>51</v>
      </c>
      <c r="J4123" t="s">
        <v>52</v>
      </c>
      <c r="K4123">
        <v>2</v>
      </c>
      <c r="L4123" s="2">
        <v>500</v>
      </c>
      <c r="M4123">
        <v>0</v>
      </c>
      <c r="N4123" s="2">
        <v>1000</v>
      </c>
      <c r="O4123" s="2">
        <v>0</v>
      </c>
      <c r="P4123" s="2">
        <v>1000</v>
      </c>
      <c r="Q4123" s="2">
        <v>637.39</v>
      </c>
      <c r="R4123" s="2">
        <v>362.61</v>
      </c>
      <c r="S4123" t="s">
        <v>53</v>
      </c>
      <c r="T4123" t="s">
        <v>37</v>
      </c>
      <c r="U4123" t="s">
        <v>38</v>
      </c>
      <c r="V4123" t="s">
        <v>39</v>
      </c>
      <c r="W4123" t="s">
        <v>92</v>
      </c>
      <c r="X4123" t="s">
        <v>41</v>
      </c>
      <c r="Y4123" t="s">
        <v>42</v>
      </c>
      <c r="Z4123" t="s">
        <v>43</v>
      </c>
      <c r="AA4123" t="s">
        <v>44</v>
      </c>
      <c r="AB4123" t="s">
        <v>44</v>
      </c>
    </row>
    <row r="4124" spans="1:28" x14ac:dyDescent="0.25">
      <c r="A4124" t="s">
        <v>8311</v>
      </c>
      <c r="B4124" s="1">
        <v>45626</v>
      </c>
      <c r="C4124" t="s">
        <v>8084</v>
      </c>
      <c r="D4124" t="s">
        <v>8085</v>
      </c>
      <c r="E4124">
        <v>46</v>
      </c>
      <c r="F4124" t="s">
        <v>31</v>
      </c>
      <c r="G4124" t="s">
        <v>72</v>
      </c>
      <c r="H4124" t="s">
        <v>73</v>
      </c>
      <c r="I4124" t="s">
        <v>74</v>
      </c>
      <c r="J4124" t="s">
        <v>75</v>
      </c>
      <c r="K4124">
        <v>1</v>
      </c>
      <c r="L4124" s="2">
        <v>2200</v>
      </c>
      <c r="M4124">
        <v>5</v>
      </c>
      <c r="N4124" s="2">
        <v>2200</v>
      </c>
      <c r="O4124" s="2">
        <v>110</v>
      </c>
      <c r="P4124" s="2">
        <v>2090</v>
      </c>
      <c r="Q4124" s="2">
        <v>1437.64</v>
      </c>
      <c r="R4124" s="2">
        <v>652.36</v>
      </c>
      <c r="S4124" t="s">
        <v>36</v>
      </c>
      <c r="T4124" t="s">
        <v>65</v>
      </c>
      <c r="U4124" t="s">
        <v>65</v>
      </c>
      <c r="V4124" t="s">
        <v>39</v>
      </c>
      <c r="W4124" t="s">
        <v>92</v>
      </c>
      <c r="X4124" t="s">
        <v>97</v>
      </c>
      <c r="Y4124" t="s">
        <v>42</v>
      </c>
      <c r="Z4124" t="s">
        <v>43</v>
      </c>
      <c r="AA4124" t="s">
        <v>44</v>
      </c>
      <c r="AB4124" t="s">
        <v>44</v>
      </c>
    </row>
    <row r="4125" spans="1:28" x14ac:dyDescent="0.25">
      <c r="A4125" t="s">
        <v>8312</v>
      </c>
      <c r="B4125" s="1">
        <v>45626</v>
      </c>
      <c r="C4125" t="s">
        <v>8313</v>
      </c>
      <c r="D4125" t="s">
        <v>8314</v>
      </c>
      <c r="E4125">
        <v>35</v>
      </c>
      <c r="F4125" t="s">
        <v>48</v>
      </c>
      <c r="G4125" t="s">
        <v>81</v>
      </c>
      <c r="H4125" t="s">
        <v>82</v>
      </c>
      <c r="I4125" t="s">
        <v>51</v>
      </c>
      <c r="J4125" t="s">
        <v>52</v>
      </c>
      <c r="K4125">
        <v>2</v>
      </c>
      <c r="L4125" s="2">
        <v>600</v>
      </c>
      <c r="M4125">
        <v>5</v>
      </c>
      <c r="N4125" s="2">
        <v>1200</v>
      </c>
      <c r="O4125" s="2">
        <v>60</v>
      </c>
      <c r="P4125" s="2">
        <v>1140</v>
      </c>
      <c r="Q4125" s="2">
        <v>834.2</v>
      </c>
      <c r="R4125" s="2">
        <v>305.8</v>
      </c>
      <c r="S4125" t="s">
        <v>64</v>
      </c>
      <c r="T4125" t="s">
        <v>114</v>
      </c>
      <c r="U4125" t="s">
        <v>115</v>
      </c>
      <c r="V4125" t="s">
        <v>39</v>
      </c>
      <c r="W4125" t="s">
        <v>66</v>
      </c>
      <c r="X4125" t="s">
        <v>41</v>
      </c>
      <c r="Y4125" t="s">
        <v>56</v>
      </c>
      <c r="Z4125" t="s">
        <v>43</v>
      </c>
      <c r="AA4125" t="s">
        <v>44</v>
      </c>
      <c r="AB4125" t="s">
        <v>44</v>
      </c>
    </row>
    <row r="4126" spans="1:28" x14ac:dyDescent="0.25">
      <c r="A4126" t="s">
        <v>8315</v>
      </c>
      <c r="B4126" s="1">
        <v>45626</v>
      </c>
      <c r="C4126" t="s">
        <v>2173</v>
      </c>
      <c r="D4126" t="s">
        <v>2174</v>
      </c>
      <c r="E4126">
        <v>43</v>
      </c>
      <c r="F4126" t="s">
        <v>48</v>
      </c>
      <c r="G4126" t="s">
        <v>561</v>
      </c>
      <c r="H4126" t="s">
        <v>562</v>
      </c>
      <c r="I4126" t="s">
        <v>34</v>
      </c>
      <c r="J4126" t="s">
        <v>143</v>
      </c>
      <c r="K4126">
        <v>1</v>
      </c>
      <c r="L4126" s="2">
        <v>900</v>
      </c>
      <c r="M4126">
        <v>15</v>
      </c>
      <c r="N4126" s="2">
        <v>900</v>
      </c>
      <c r="O4126" s="2">
        <v>135</v>
      </c>
      <c r="P4126" s="2">
        <v>765</v>
      </c>
      <c r="Q4126" s="2">
        <v>524.26</v>
      </c>
      <c r="R4126" s="2">
        <v>240.74</v>
      </c>
      <c r="S4126" t="s">
        <v>64</v>
      </c>
      <c r="T4126" t="s">
        <v>163</v>
      </c>
      <c r="U4126" t="s">
        <v>164</v>
      </c>
      <c r="V4126" t="s">
        <v>39</v>
      </c>
      <c r="W4126" t="s">
        <v>66</v>
      </c>
      <c r="X4126" t="s">
        <v>41</v>
      </c>
      <c r="Y4126" t="s">
        <v>56</v>
      </c>
      <c r="Z4126" t="s">
        <v>43</v>
      </c>
      <c r="AA4126" t="s">
        <v>44</v>
      </c>
      <c r="AB4126" t="s">
        <v>44</v>
      </c>
    </row>
    <row r="4127" spans="1:28" x14ac:dyDescent="0.25">
      <c r="A4127" t="s">
        <v>8316</v>
      </c>
      <c r="B4127" s="1">
        <v>45626</v>
      </c>
      <c r="C4127" t="s">
        <v>4461</v>
      </c>
      <c r="D4127" t="s">
        <v>4462</v>
      </c>
      <c r="E4127">
        <v>57</v>
      </c>
      <c r="F4127" t="s">
        <v>48</v>
      </c>
      <c r="G4127" t="s">
        <v>344</v>
      </c>
      <c r="H4127" t="s">
        <v>345</v>
      </c>
      <c r="I4127" t="s">
        <v>34</v>
      </c>
      <c r="J4127" t="s">
        <v>121</v>
      </c>
      <c r="K4127">
        <v>5</v>
      </c>
      <c r="L4127" s="2">
        <v>1600</v>
      </c>
      <c r="M4127">
        <v>15</v>
      </c>
      <c r="N4127" s="2">
        <v>8000</v>
      </c>
      <c r="O4127" s="2">
        <v>1200</v>
      </c>
      <c r="P4127" s="2">
        <v>6800</v>
      </c>
      <c r="Q4127" s="2">
        <v>4215.96</v>
      </c>
      <c r="R4127" s="2">
        <v>2584.04</v>
      </c>
      <c r="S4127" t="s">
        <v>64</v>
      </c>
      <c r="T4127" t="s">
        <v>578</v>
      </c>
      <c r="U4127" t="s">
        <v>579</v>
      </c>
      <c r="V4127" t="s">
        <v>39</v>
      </c>
      <c r="W4127" t="s">
        <v>40</v>
      </c>
      <c r="X4127" t="s">
        <v>67</v>
      </c>
      <c r="Y4127" t="s">
        <v>42</v>
      </c>
      <c r="Z4127" t="s">
        <v>43</v>
      </c>
      <c r="AA4127" t="s">
        <v>68</v>
      </c>
      <c r="AB4127" t="s">
        <v>44</v>
      </c>
    </row>
    <row r="4128" spans="1:28" x14ac:dyDescent="0.25">
      <c r="A4128" t="s">
        <v>8317</v>
      </c>
      <c r="B4128" s="1">
        <v>45626</v>
      </c>
      <c r="C4128" t="s">
        <v>4883</v>
      </c>
      <c r="D4128" t="s">
        <v>4884</v>
      </c>
      <c r="E4128">
        <v>25</v>
      </c>
      <c r="F4128" t="s">
        <v>31</v>
      </c>
      <c r="G4128" t="s">
        <v>366</v>
      </c>
      <c r="H4128" t="s">
        <v>367</v>
      </c>
      <c r="I4128" t="s">
        <v>34</v>
      </c>
      <c r="J4128" t="s">
        <v>130</v>
      </c>
      <c r="K4128">
        <v>5</v>
      </c>
      <c r="L4128" s="2">
        <v>14500</v>
      </c>
      <c r="M4128">
        <v>15</v>
      </c>
      <c r="N4128" s="2">
        <v>72500</v>
      </c>
      <c r="O4128" s="2">
        <v>10875</v>
      </c>
      <c r="P4128" s="2">
        <v>61625</v>
      </c>
      <c r="Q4128" s="2">
        <v>45667.19</v>
      </c>
      <c r="R4128" s="2">
        <v>15957.81</v>
      </c>
      <c r="S4128" t="s">
        <v>53</v>
      </c>
      <c r="T4128" t="s">
        <v>114</v>
      </c>
      <c r="U4128" t="s">
        <v>115</v>
      </c>
      <c r="V4128" t="s">
        <v>39</v>
      </c>
      <c r="W4128" t="s">
        <v>83</v>
      </c>
      <c r="X4128" t="s">
        <v>97</v>
      </c>
      <c r="Y4128" t="s">
        <v>84</v>
      </c>
      <c r="Z4128" t="s">
        <v>43</v>
      </c>
      <c r="AA4128" t="s">
        <v>44</v>
      </c>
      <c r="AB4128" t="s">
        <v>44</v>
      </c>
    </row>
    <row r="4129" spans="1:28" x14ac:dyDescent="0.25">
      <c r="A4129" t="s">
        <v>8318</v>
      </c>
      <c r="B4129" s="1">
        <v>45626</v>
      </c>
      <c r="C4129" t="s">
        <v>1054</v>
      </c>
      <c r="D4129" t="s">
        <v>1055</v>
      </c>
      <c r="E4129">
        <v>48</v>
      </c>
      <c r="F4129" t="s">
        <v>111</v>
      </c>
      <c r="G4129" t="s">
        <v>168</v>
      </c>
      <c r="H4129" t="s">
        <v>169</v>
      </c>
      <c r="I4129" t="s">
        <v>62</v>
      </c>
      <c r="J4129" t="s">
        <v>143</v>
      </c>
      <c r="K4129">
        <v>1</v>
      </c>
      <c r="L4129" s="2">
        <v>1800</v>
      </c>
      <c r="M4129">
        <v>5</v>
      </c>
      <c r="N4129" s="2">
        <v>1800</v>
      </c>
      <c r="O4129" s="2">
        <v>90</v>
      </c>
      <c r="P4129" s="2">
        <v>1710</v>
      </c>
      <c r="Q4129" s="2">
        <v>1340.54</v>
      </c>
      <c r="R4129" s="2">
        <v>369.46</v>
      </c>
      <c r="S4129" t="s">
        <v>53</v>
      </c>
      <c r="T4129" t="s">
        <v>578</v>
      </c>
      <c r="U4129" t="s">
        <v>579</v>
      </c>
      <c r="V4129" t="s">
        <v>39</v>
      </c>
      <c r="W4129" t="s">
        <v>66</v>
      </c>
      <c r="X4129" t="s">
        <v>97</v>
      </c>
      <c r="Y4129" t="s">
        <v>42</v>
      </c>
      <c r="Z4129" t="s">
        <v>43</v>
      </c>
      <c r="AA4129" t="s">
        <v>44</v>
      </c>
      <c r="AB4129" t="s">
        <v>44</v>
      </c>
    </row>
    <row r="4130" spans="1:28" x14ac:dyDescent="0.25">
      <c r="A4130" t="s">
        <v>8319</v>
      </c>
      <c r="B4130" s="1">
        <v>45626</v>
      </c>
      <c r="C4130" t="s">
        <v>2204</v>
      </c>
      <c r="D4130" t="s">
        <v>2205</v>
      </c>
      <c r="E4130">
        <v>37</v>
      </c>
      <c r="F4130" t="s">
        <v>31</v>
      </c>
      <c r="G4130" t="s">
        <v>285</v>
      </c>
      <c r="H4130" t="s">
        <v>286</v>
      </c>
      <c r="I4130" t="s">
        <v>34</v>
      </c>
      <c r="J4130" t="s">
        <v>121</v>
      </c>
      <c r="K4130">
        <v>3</v>
      </c>
      <c r="L4130" s="2">
        <v>3200</v>
      </c>
      <c r="M4130">
        <v>10</v>
      </c>
      <c r="N4130" s="2">
        <v>9600</v>
      </c>
      <c r="O4130" s="2">
        <v>960</v>
      </c>
      <c r="P4130" s="2">
        <v>8640</v>
      </c>
      <c r="Q4130" s="2">
        <v>5060.6000000000004</v>
      </c>
      <c r="R4130" s="2">
        <v>3579.4</v>
      </c>
      <c r="S4130" t="s">
        <v>36</v>
      </c>
      <c r="T4130" t="s">
        <v>65</v>
      </c>
      <c r="U4130" t="s">
        <v>65</v>
      </c>
      <c r="V4130" t="s">
        <v>39</v>
      </c>
      <c r="W4130" t="s">
        <v>92</v>
      </c>
      <c r="X4130" t="s">
        <v>97</v>
      </c>
      <c r="Y4130" t="s">
        <v>56</v>
      </c>
      <c r="Z4130" t="s">
        <v>43</v>
      </c>
      <c r="AA4130" t="s">
        <v>44</v>
      </c>
      <c r="AB4130" t="s">
        <v>44</v>
      </c>
    </row>
    <row r="4131" spans="1:28" x14ac:dyDescent="0.25">
      <c r="A4131" t="s">
        <v>8320</v>
      </c>
      <c r="B4131" s="1">
        <v>45626</v>
      </c>
      <c r="C4131" t="s">
        <v>6211</v>
      </c>
      <c r="D4131" t="s">
        <v>6212</v>
      </c>
      <c r="E4131">
        <v>53</v>
      </c>
      <c r="F4131" t="s">
        <v>31</v>
      </c>
      <c r="G4131" t="s">
        <v>207</v>
      </c>
      <c r="H4131" t="s">
        <v>208</v>
      </c>
      <c r="I4131" t="s">
        <v>34</v>
      </c>
      <c r="J4131" t="s">
        <v>143</v>
      </c>
      <c r="K4131">
        <v>1</v>
      </c>
      <c r="L4131" s="2">
        <v>18000</v>
      </c>
      <c r="M4131">
        <v>25</v>
      </c>
      <c r="N4131" s="2">
        <v>18000</v>
      </c>
      <c r="O4131" s="2">
        <v>4500</v>
      </c>
      <c r="P4131" s="2">
        <v>13500</v>
      </c>
      <c r="Q4131" s="2">
        <v>8262.24</v>
      </c>
      <c r="R4131" s="2">
        <v>5237.76</v>
      </c>
      <c r="S4131" t="s">
        <v>53</v>
      </c>
      <c r="T4131" t="s">
        <v>153</v>
      </c>
      <c r="U4131" t="s">
        <v>154</v>
      </c>
      <c r="V4131" t="s">
        <v>39</v>
      </c>
      <c r="W4131" t="s">
        <v>92</v>
      </c>
      <c r="X4131" t="s">
        <v>97</v>
      </c>
      <c r="Y4131" t="s">
        <v>56</v>
      </c>
      <c r="Z4131" t="s">
        <v>43</v>
      </c>
      <c r="AA4131" t="s">
        <v>44</v>
      </c>
      <c r="AB4131" t="s">
        <v>44</v>
      </c>
    </row>
    <row r="4132" spans="1:28" x14ac:dyDescent="0.25">
      <c r="A4132" t="s">
        <v>8321</v>
      </c>
      <c r="B4132" s="1">
        <v>45626</v>
      </c>
      <c r="C4132" t="s">
        <v>8322</v>
      </c>
      <c r="D4132" t="s">
        <v>8323</v>
      </c>
      <c r="E4132">
        <v>27</v>
      </c>
      <c r="F4132" t="s">
        <v>48</v>
      </c>
      <c r="G4132" t="s">
        <v>72</v>
      </c>
      <c r="H4132" t="s">
        <v>73</v>
      </c>
      <c r="I4132" t="s">
        <v>74</v>
      </c>
      <c r="J4132" t="s">
        <v>75</v>
      </c>
      <c r="K4132">
        <v>1</v>
      </c>
      <c r="L4132" s="2">
        <v>2200</v>
      </c>
      <c r="M4132">
        <v>25</v>
      </c>
      <c r="N4132" s="2">
        <v>2200</v>
      </c>
      <c r="O4132" s="2">
        <v>550</v>
      </c>
      <c r="P4132" s="2">
        <v>1650</v>
      </c>
      <c r="Q4132" s="2">
        <v>1280.1600000000001</v>
      </c>
      <c r="R4132" s="2">
        <v>369.84</v>
      </c>
      <c r="S4132" t="s">
        <v>53</v>
      </c>
      <c r="T4132" t="s">
        <v>290</v>
      </c>
      <c r="U4132" t="s">
        <v>291</v>
      </c>
      <c r="V4132" t="s">
        <v>39</v>
      </c>
      <c r="W4132" t="s">
        <v>137</v>
      </c>
      <c r="X4132" t="s">
        <v>97</v>
      </c>
      <c r="Y4132" t="s">
        <v>56</v>
      </c>
      <c r="Z4132" t="s">
        <v>43</v>
      </c>
      <c r="AA4132" t="s">
        <v>44</v>
      </c>
      <c r="AB4132" t="s">
        <v>44</v>
      </c>
    </row>
    <row r="4133" spans="1:28" x14ac:dyDescent="0.25">
      <c r="A4133" t="s">
        <v>8324</v>
      </c>
      <c r="B4133" s="1">
        <v>45627</v>
      </c>
      <c r="C4133" t="s">
        <v>139</v>
      </c>
      <c r="D4133" t="s">
        <v>140</v>
      </c>
      <c r="E4133">
        <v>59</v>
      </c>
      <c r="F4133" t="s">
        <v>31</v>
      </c>
      <c r="G4133" t="s">
        <v>112</v>
      </c>
      <c r="H4133" t="s">
        <v>113</v>
      </c>
      <c r="I4133" t="s">
        <v>103</v>
      </c>
      <c r="J4133" t="s">
        <v>104</v>
      </c>
      <c r="K4133">
        <v>1</v>
      </c>
      <c r="L4133" s="2">
        <v>650</v>
      </c>
      <c r="M4133">
        <v>20</v>
      </c>
      <c r="N4133" s="2">
        <v>650</v>
      </c>
      <c r="O4133" s="2">
        <v>130</v>
      </c>
      <c r="P4133" s="2">
        <v>520</v>
      </c>
      <c r="Q4133" s="2">
        <v>327.11</v>
      </c>
      <c r="R4133" s="2">
        <v>192.89</v>
      </c>
      <c r="S4133" t="s">
        <v>53</v>
      </c>
      <c r="T4133" t="s">
        <v>222</v>
      </c>
      <c r="U4133" t="s">
        <v>38</v>
      </c>
      <c r="V4133" t="s">
        <v>39</v>
      </c>
      <c r="W4133" t="s">
        <v>92</v>
      </c>
      <c r="X4133" t="s">
        <v>97</v>
      </c>
      <c r="Y4133" t="s">
        <v>56</v>
      </c>
      <c r="Z4133" t="s">
        <v>144</v>
      </c>
      <c r="AA4133" t="s">
        <v>44</v>
      </c>
      <c r="AB4133" t="s">
        <v>44</v>
      </c>
    </row>
    <row r="4134" spans="1:28" x14ac:dyDescent="0.25">
      <c r="A4134" t="s">
        <v>8325</v>
      </c>
      <c r="B4134" s="1">
        <v>45627</v>
      </c>
      <c r="C4134" t="s">
        <v>4307</v>
      </c>
      <c r="D4134" t="s">
        <v>4308</v>
      </c>
      <c r="E4134">
        <v>51</v>
      </c>
      <c r="F4134" t="s">
        <v>31</v>
      </c>
      <c r="G4134" t="s">
        <v>81</v>
      </c>
      <c r="H4134" t="s">
        <v>82</v>
      </c>
      <c r="I4134" t="s">
        <v>51</v>
      </c>
      <c r="J4134" t="s">
        <v>52</v>
      </c>
      <c r="K4134">
        <v>1</v>
      </c>
      <c r="L4134" s="2">
        <v>600</v>
      </c>
      <c r="M4134">
        <v>0</v>
      </c>
      <c r="N4134" s="2">
        <v>600</v>
      </c>
      <c r="O4134" s="2">
        <v>0</v>
      </c>
      <c r="P4134" s="2">
        <v>600</v>
      </c>
      <c r="Q4134" s="2">
        <v>388.62</v>
      </c>
      <c r="R4134" s="2">
        <v>211.38</v>
      </c>
      <c r="S4134" t="s">
        <v>36</v>
      </c>
      <c r="T4134" t="s">
        <v>114</v>
      </c>
      <c r="U4134" t="s">
        <v>115</v>
      </c>
      <c r="V4134" t="s">
        <v>39</v>
      </c>
      <c r="W4134" t="s">
        <v>83</v>
      </c>
      <c r="X4134" t="s">
        <v>97</v>
      </c>
      <c r="Y4134" t="s">
        <v>42</v>
      </c>
      <c r="Z4134" t="s">
        <v>107</v>
      </c>
      <c r="AA4134" t="s">
        <v>44</v>
      </c>
      <c r="AB4134" t="s">
        <v>44</v>
      </c>
    </row>
    <row r="4135" spans="1:28" x14ac:dyDescent="0.25">
      <c r="A4135" t="s">
        <v>8326</v>
      </c>
      <c r="B4135" s="1">
        <v>45627</v>
      </c>
      <c r="C4135" t="s">
        <v>5056</v>
      </c>
      <c r="D4135" t="s">
        <v>5057</v>
      </c>
      <c r="E4135">
        <v>25</v>
      </c>
      <c r="F4135" t="s">
        <v>31</v>
      </c>
      <c r="G4135" t="s">
        <v>285</v>
      </c>
      <c r="H4135" t="s">
        <v>286</v>
      </c>
      <c r="I4135" t="s">
        <v>34</v>
      </c>
      <c r="J4135" t="s">
        <v>121</v>
      </c>
      <c r="K4135">
        <v>2</v>
      </c>
      <c r="L4135" s="2">
        <v>3200</v>
      </c>
      <c r="M4135">
        <v>10</v>
      </c>
      <c r="N4135" s="2">
        <v>6400</v>
      </c>
      <c r="O4135" s="2">
        <v>640</v>
      </c>
      <c r="P4135" s="2">
        <v>5760</v>
      </c>
      <c r="Q4135" s="2">
        <v>3332.8</v>
      </c>
      <c r="R4135" s="2">
        <v>2427.1999999999998</v>
      </c>
      <c r="S4135" t="s">
        <v>36</v>
      </c>
      <c r="T4135" t="s">
        <v>37</v>
      </c>
      <c r="U4135" t="s">
        <v>38</v>
      </c>
      <c r="V4135" t="s">
        <v>39</v>
      </c>
      <c r="W4135" t="s">
        <v>40</v>
      </c>
      <c r="X4135" t="s">
        <v>67</v>
      </c>
      <c r="Y4135" t="s">
        <v>56</v>
      </c>
      <c r="Z4135" t="s">
        <v>43</v>
      </c>
      <c r="AA4135" t="s">
        <v>44</v>
      </c>
      <c r="AB4135" t="s">
        <v>68</v>
      </c>
    </row>
    <row r="4136" spans="1:28" x14ac:dyDescent="0.25">
      <c r="A4136" t="s">
        <v>8327</v>
      </c>
      <c r="B4136" s="1">
        <v>45627</v>
      </c>
      <c r="C4136" t="s">
        <v>8328</v>
      </c>
      <c r="D4136" t="s">
        <v>8329</v>
      </c>
      <c r="E4136">
        <v>57</v>
      </c>
      <c r="F4136" t="s">
        <v>48</v>
      </c>
      <c r="G4136" t="s">
        <v>32</v>
      </c>
      <c r="H4136" t="s">
        <v>33</v>
      </c>
      <c r="I4136" t="s">
        <v>34</v>
      </c>
      <c r="J4136" t="s">
        <v>35</v>
      </c>
      <c r="K4136">
        <v>6</v>
      </c>
      <c r="L4136" s="2">
        <v>55000</v>
      </c>
      <c r="M4136">
        <v>15</v>
      </c>
      <c r="N4136" s="2">
        <v>330000</v>
      </c>
      <c r="O4136" s="2">
        <v>49500</v>
      </c>
      <c r="P4136" s="2">
        <v>280500</v>
      </c>
      <c r="Q4136" s="2">
        <v>201309.64</v>
      </c>
      <c r="R4136" s="2">
        <v>79190.36</v>
      </c>
      <c r="S4136" t="s">
        <v>53</v>
      </c>
      <c r="T4136" t="s">
        <v>290</v>
      </c>
      <c r="U4136" t="s">
        <v>291</v>
      </c>
      <c r="V4136" t="s">
        <v>39</v>
      </c>
      <c r="W4136" t="s">
        <v>124</v>
      </c>
      <c r="X4136" t="s">
        <v>41</v>
      </c>
      <c r="Y4136" t="s">
        <v>56</v>
      </c>
      <c r="Z4136" t="s">
        <v>43</v>
      </c>
      <c r="AA4136" t="s">
        <v>44</v>
      </c>
      <c r="AB4136" t="s">
        <v>44</v>
      </c>
    </row>
    <row r="4137" spans="1:28" x14ac:dyDescent="0.25">
      <c r="A4137" t="s">
        <v>8330</v>
      </c>
      <c r="B4137" s="1">
        <v>45627</v>
      </c>
      <c r="C4137" t="s">
        <v>2380</v>
      </c>
      <c r="D4137" t="s">
        <v>2381</v>
      </c>
      <c r="E4137">
        <v>55</v>
      </c>
      <c r="F4137" t="s">
        <v>31</v>
      </c>
      <c r="G4137" t="s">
        <v>212</v>
      </c>
      <c r="H4137" t="s">
        <v>213</v>
      </c>
      <c r="I4137" t="s">
        <v>51</v>
      </c>
      <c r="J4137" t="s">
        <v>52</v>
      </c>
      <c r="K4137">
        <v>3</v>
      </c>
      <c r="L4137" s="2">
        <v>400</v>
      </c>
      <c r="M4137">
        <v>20</v>
      </c>
      <c r="N4137" s="2">
        <v>1200</v>
      </c>
      <c r="O4137" s="2">
        <v>240</v>
      </c>
      <c r="P4137" s="2">
        <v>960</v>
      </c>
      <c r="Q4137" s="2">
        <v>563.6</v>
      </c>
      <c r="R4137" s="2">
        <v>396.4</v>
      </c>
      <c r="S4137" t="s">
        <v>64</v>
      </c>
      <c r="T4137" t="s">
        <v>178</v>
      </c>
      <c r="U4137" t="s">
        <v>154</v>
      </c>
      <c r="V4137" t="s">
        <v>39</v>
      </c>
      <c r="W4137" t="s">
        <v>40</v>
      </c>
      <c r="X4137" t="s">
        <v>41</v>
      </c>
      <c r="Y4137" t="s">
        <v>56</v>
      </c>
      <c r="Z4137" t="s">
        <v>43</v>
      </c>
      <c r="AA4137" t="s">
        <v>44</v>
      </c>
      <c r="AB4137" t="s">
        <v>44</v>
      </c>
    </row>
    <row r="4138" spans="1:28" x14ac:dyDescent="0.25">
      <c r="A4138" t="s">
        <v>8331</v>
      </c>
      <c r="B4138" s="1">
        <v>45627</v>
      </c>
      <c r="C4138" t="s">
        <v>8332</v>
      </c>
      <c r="D4138" t="s">
        <v>8333</v>
      </c>
      <c r="E4138">
        <v>32</v>
      </c>
      <c r="F4138" t="s">
        <v>111</v>
      </c>
      <c r="G4138" t="s">
        <v>344</v>
      </c>
      <c r="H4138" t="s">
        <v>345</v>
      </c>
      <c r="I4138" t="s">
        <v>34</v>
      </c>
      <c r="J4138" t="s">
        <v>121</v>
      </c>
      <c r="K4138">
        <v>2</v>
      </c>
      <c r="L4138" s="2">
        <v>1600</v>
      </c>
      <c r="M4138">
        <v>25</v>
      </c>
      <c r="N4138" s="2">
        <v>3200</v>
      </c>
      <c r="O4138" s="2">
        <v>800</v>
      </c>
      <c r="P4138" s="2">
        <v>2400</v>
      </c>
      <c r="Q4138" s="2">
        <v>1706.98</v>
      </c>
      <c r="R4138" s="2">
        <v>693.02</v>
      </c>
      <c r="S4138" t="s">
        <v>53</v>
      </c>
      <c r="T4138" t="s">
        <v>96</v>
      </c>
      <c r="U4138" t="s">
        <v>96</v>
      </c>
      <c r="V4138" t="s">
        <v>39</v>
      </c>
      <c r="W4138" t="s">
        <v>83</v>
      </c>
      <c r="X4138" t="s">
        <v>97</v>
      </c>
      <c r="Y4138" t="s">
        <v>42</v>
      </c>
      <c r="Z4138" t="s">
        <v>43</v>
      </c>
      <c r="AA4138" t="s">
        <v>44</v>
      </c>
      <c r="AB4138" t="s">
        <v>44</v>
      </c>
    </row>
    <row r="4139" spans="1:28" x14ac:dyDescent="0.25">
      <c r="A4139" t="s">
        <v>8334</v>
      </c>
      <c r="B4139" s="1">
        <v>45627</v>
      </c>
      <c r="C4139" t="s">
        <v>3267</v>
      </c>
      <c r="D4139" t="s">
        <v>3268</v>
      </c>
      <c r="E4139">
        <v>40</v>
      </c>
      <c r="F4139" t="s">
        <v>48</v>
      </c>
      <c r="G4139" t="s">
        <v>238</v>
      </c>
      <c r="H4139" t="s">
        <v>239</v>
      </c>
      <c r="I4139" t="s">
        <v>62</v>
      </c>
      <c r="J4139" t="s">
        <v>63</v>
      </c>
      <c r="K4139">
        <v>1</v>
      </c>
      <c r="L4139" s="2">
        <v>6500</v>
      </c>
      <c r="M4139">
        <v>15</v>
      </c>
      <c r="N4139" s="2">
        <v>6500</v>
      </c>
      <c r="O4139" s="2">
        <v>975</v>
      </c>
      <c r="P4139" s="2">
        <v>5525</v>
      </c>
      <c r="Q4139" s="2">
        <v>3360.9</v>
      </c>
      <c r="R4139" s="2">
        <v>2164.1</v>
      </c>
      <c r="S4139" t="s">
        <v>53</v>
      </c>
      <c r="T4139" t="s">
        <v>163</v>
      </c>
      <c r="U4139" t="s">
        <v>164</v>
      </c>
      <c r="V4139" t="s">
        <v>39</v>
      </c>
      <c r="W4139" t="s">
        <v>92</v>
      </c>
      <c r="X4139" t="s">
        <v>67</v>
      </c>
      <c r="Y4139" t="s">
        <v>84</v>
      </c>
      <c r="Z4139" t="s">
        <v>43</v>
      </c>
      <c r="AA4139" t="s">
        <v>68</v>
      </c>
      <c r="AB4139" t="s">
        <v>44</v>
      </c>
    </row>
    <row r="4140" spans="1:28" x14ac:dyDescent="0.25">
      <c r="A4140" t="s">
        <v>8335</v>
      </c>
      <c r="B4140" s="1">
        <v>45627</v>
      </c>
      <c r="C4140" t="s">
        <v>4087</v>
      </c>
      <c r="D4140" t="s">
        <v>4088</v>
      </c>
      <c r="E4140">
        <v>42</v>
      </c>
      <c r="F4140" t="s">
        <v>48</v>
      </c>
      <c r="G4140" t="s">
        <v>238</v>
      </c>
      <c r="H4140" t="s">
        <v>239</v>
      </c>
      <c r="I4140" t="s">
        <v>62</v>
      </c>
      <c r="J4140" t="s">
        <v>63</v>
      </c>
      <c r="K4140">
        <v>1</v>
      </c>
      <c r="L4140" s="2">
        <v>6500</v>
      </c>
      <c r="M4140">
        <v>25</v>
      </c>
      <c r="N4140" s="2">
        <v>6500</v>
      </c>
      <c r="O4140" s="2">
        <v>1625</v>
      </c>
      <c r="P4140" s="2">
        <v>4875</v>
      </c>
      <c r="Q4140" s="2">
        <v>3289.84</v>
      </c>
      <c r="R4140" s="2">
        <v>1585.16</v>
      </c>
      <c r="S4140" t="s">
        <v>53</v>
      </c>
      <c r="T4140" t="s">
        <v>578</v>
      </c>
      <c r="U4140" t="s">
        <v>579</v>
      </c>
      <c r="V4140" t="s">
        <v>39</v>
      </c>
      <c r="W4140" t="s">
        <v>137</v>
      </c>
      <c r="X4140" t="s">
        <v>67</v>
      </c>
      <c r="Y4140" t="s">
        <v>42</v>
      </c>
      <c r="Z4140" t="s">
        <v>43</v>
      </c>
      <c r="AA4140" t="s">
        <v>44</v>
      </c>
      <c r="AB4140" t="s">
        <v>44</v>
      </c>
    </row>
    <row r="4141" spans="1:28" x14ac:dyDescent="0.25">
      <c r="A4141" t="s">
        <v>8336</v>
      </c>
      <c r="B4141" s="1">
        <v>45627</v>
      </c>
      <c r="C4141" t="s">
        <v>3597</v>
      </c>
      <c r="D4141" t="s">
        <v>3598</v>
      </c>
      <c r="E4141">
        <v>55</v>
      </c>
      <c r="F4141" t="s">
        <v>48</v>
      </c>
      <c r="G4141" t="s">
        <v>285</v>
      </c>
      <c r="H4141" t="s">
        <v>286</v>
      </c>
      <c r="I4141" t="s">
        <v>34</v>
      </c>
      <c r="J4141" t="s">
        <v>121</v>
      </c>
      <c r="K4141">
        <v>1</v>
      </c>
      <c r="L4141" s="2">
        <v>3200</v>
      </c>
      <c r="M4141">
        <v>5</v>
      </c>
      <c r="N4141" s="2">
        <v>3200</v>
      </c>
      <c r="O4141" s="2">
        <v>160</v>
      </c>
      <c r="P4141" s="2">
        <v>3040</v>
      </c>
      <c r="Q4141" s="2">
        <v>2299.23</v>
      </c>
      <c r="R4141" s="2">
        <v>740.77</v>
      </c>
      <c r="S4141" t="s">
        <v>53</v>
      </c>
      <c r="T4141" t="s">
        <v>578</v>
      </c>
      <c r="U4141" t="s">
        <v>579</v>
      </c>
      <c r="V4141" t="s">
        <v>39</v>
      </c>
      <c r="W4141" t="s">
        <v>92</v>
      </c>
      <c r="X4141" t="s">
        <v>41</v>
      </c>
      <c r="Y4141" t="s">
        <v>42</v>
      </c>
      <c r="Z4141" t="s">
        <v>43</v>
      </c>
      <c r="AA4141" t="s">
        <v>44</v>
      </c>
      <c r="AB4141" t="s">
        <v>44</v>
      </c>
    </row>
    <row r="4142" spans="1:28" x14ac:dyDescent="0.25">
      <c r="A4142" t="s">
        <v>8337</v>
      </c>
      <c r="B4142" s="1">
        <v>45628</v>
      </c>
      <c r="C4142" t="s">
        <v>3376</v>
      </c>
      <c r="D4142" t="s">
        <v>3377</v>
      </c>
      <c r="E4142">
        <v>38</v>
      </c>
      <c r="F4142" t="s">
        <v>48</v>
      </c>
      <c r="G4142" t="s">
        <v>366</v>
      </c>
      <c r="H4142" t="s">
        <v>367</v>
      </c>
      <c r="I4142" t="s">
        <v>34</v>
      </c>
      <c r="J4142" t="s">
        <v>130</v>
      </c>
      <c r="K4142">
        <v>6</v>
      </c>
      <c r="L4142" s="2">
        <v>14500</v>
      </c>
      <c r="M4142">
        <v>0</v>
      </c>
      <c r="N4142" s="2">
        <v>87000</v>
      </c>
      <c r="O4142" s="2">
        <v>0</v>
      </c>
      <c r="P4142" s="2">
        <v>87000</v>
      </c>
      <c r="Q4142" s="2">
        <v>64761.61</v>
      </c>
      <c r="R4142" s="2">
        <v>22238.39</v>
      </c>
      <c r="S4142" t="s">
        <v>53</v>
      </c>
      <c r="T4142" t="s">
        <v>37</v>
      </c>
      <c r="U4142" t="s">
        <v>38</v>
      </c>
      <c r="V4142" t="s">
        <v>39</v>
      </c>
      <c r="W4142" t="s">
        <v>137</v>
      </c>
      <c r="X4142" t="s">
        <v>41</v>
      </c>
      <c r="Y4142" t="s">
        <v>42</v>
      </c>
      <c r="Z4142" t="s">
        <v>43</v>
      </c>
      <c r="AA4142" t="s">
        <v>68</v>
      </c>
      <c r="AB4142" t="s">
        <v>44</v>
      </c>
    </row>
    <row r="4143" spans="1:28" x14ac:dyDescent="0.25">
      <c r="A4143" t="s">
        <v>8338</v>
      </c>
      <c r="B4143" s="1">
        <v>45628</v>
      </c>
      <c r="C4143" t="s">
        <v>8339</v>
      </c>
      <c r="D4143" t="s">
        <v>8340</v>
      </c>
      <c r="E4143">
        <v>20</v>
      </c>
      <c r="F4143" t="s">
        <v>31</v>
      </c>
      <c r="G4143" t="s">
        <v>188</v>
      </c>
      <c r="H4143" t="s">
        <v>189</v>
      </c>
      <c r="I4143" t="s">
        <v>34</v>
      </c>
      <c r="J4143" t="s">
        <v>190</v>
      </c>
      <c r="K4143">
        <v>1</v>
      </c>
      <c r="L4143" s="2">
        <v>1800</v>
      </c>
      <c r="M4143">
        <v>5</v>
      </c>
      <c r="N4143" s="2">
        <v>1800</v>
      </c>
      <c r="O4143" s="2">
        <v>90</v>
      </c>
      <c r="P4143" s="2">
        <v>1710</v>
      </c>
      <c r="Q4143" s="2">
        <v>1235.78</v>
      </c>
      <c r="R4143" s="2">
        <v>474.22</v>
      </c>
      <c r="S4143" t="s">
        <v>64</v>
      </c>
      <c r="T4143" t="s">
        <v>76</v>
      </c>
      <c r="U4143" t="s">
        <v>77</v>
      </c>
      <c r="V4143" t="s">
        <v>39</v>
      </c>
      <c r="W4143" t="s">
        <v>66</v>
      </c>
      <c r="X4143" t="s">
        <v>97</v>
      </c>
      <c r="Y4143" t="s">
        <v>56</v>
      </c>
      <c r="Z4143" t="s">
        <v>43</v>
      </c>
      <c r="AA4143" t="s">
        <v>44</v>
      </c>
      <c r="AB4143" t="s">
        <v>44</v>
      </c>
    </row>
    <row r="4144" spans="1:28" x14ac:dyDescent="0.25">
      <c r="A4144" t="s">
        <v>8341</v>
      </c>
      <c r="B4144" s="1">
        <v>45628</v>
      </c>
      <c r="C4144" t="s">
        <v>7080</v>
      </c>
      <c r="D4144" t="s">
        <v>7081</v>
      </c>
      <c r="E4144">
        <v>56</v>
      </c>
      <c r="F4144" t="s">
        <v>48</v>
      </c>
      <c r="G4144" t="s">
        <v>298</v>
      </c>
      <c r="H4144" t="s">
        <v>299</v>
      </c>
      <c r="I4144" t="s">
        <v>103</v>
      </c>
      <c r="J4144" t="s">
        <v>104</v>
      </c>
      <c r="K4144">
        <v>1</v>
      </c>
      <c r="L4144" s="2">
        <v>700</v>
      </c>
      <c r="M4144">
        <v>5</v>
      </c>
      <c r="N4144" s="2">
        <v>700</v>
      </c>
      <c r="O4144" s="2">
        <v>35</v>
      </c>
      <c r="P4144" s="2">
        <v>665</v>
      </c>
      <c r="Q4144" s="2">
        <v>534.42999999999995</v>
      </c>
      <c r="R4144" s="2">
        <v>130.57</v>
      </c>
      <c r="S4144" t="s">
        <v>64</v>
      </c>
      <c r="T4144" t="s">
        <v>96</v>
      </c>
      <c r="U4144" t="s">
        <v>96</v>
      </c>
      <c r="V4144" t="s">
        <v>39</v>
      </c>
      <c r="W4144" t="s">
        <v>83</v>
      </c>
      <c r="X4144" t="s">
        <v>97</v>
      </c>
      <c r="Y4144" t="s">
        <v>56</v>
      </c>
      <c r="Z4144" t="s">
        <v>43</v>
      </c>
      <c r="AA4144" t="s">
        <v>44</v>
      </c>
      <c r="AB4144" t="s">
        <v>44</v>
      </c>
    </row>
    <row r="4145" spans="1:28" x14ac:dyDescent="0.25">
      <c r="A4145" t="s">
        <v>8342</v>
      </c>
      <c r="B4145" s="1">
        <v>45628</v>
      </c>
      <c r="C4145" t="s">
        <v>2991</v>
      </c>
      <c r="D4145" t="s">
        <v>2992</v>
      </c>
      <c r="E4145">
        <v>28</v>
      </c>
      <c r="F4145" t="s">
        <v>31</v>
      </c>
      <c r="G4145" t="s">
        <v>217</v>
      </c>
      <c r="H4145" t="s">
        <v>218</v>
      </c>
      <c r="I4145" t="s">
        <v>34</v>
      </c>
      <c r="J4145" t="s">
        <v>130</v>
      </c>
      <c r="K4145">
        <v>3</v>
      </c>
      <c r="L4145" s="2">
        <v>28000</v>
      </c>
      <c r="M4145">
        <v>0</v>
      </c>
      <c r="N4145" s="2">
        <v>84000</v>
      </c>
      <c r="O4145" s="2">
        <v>0</v>
      </c>
      <c r="P4145" s="2">
        <v>84000</v>
      </c>
      <c r="Q4145" s="2">
        <v>66551.070000000007</v>
      </c>
      <c r="R4145" s="2">
        <v>17448.93</v>
      </c>
      <c r="S4145" t="s">
        <v>36</v>
      </c>
      <c r="T4145" t="s">
        <v>578</v>
      </c>
      <c r="U4145" t="s">
        <v>579</v>
      </c>
      <c r="V4145" t="s">
        <v>39</v>
      </c>
      <c r="W4145" t="s">
        <v>83</v>
      </c>
      <c r="X4145" t="s">
        <v>97</v>
      </c>
      <c r="Y4145" t="s">
        <v>56</v>
      </c>
      <c r="Z4145" t="s">
        <v>107</v>
      </c>
      <c r="AA4145" t="s">
        <v>44</v>
      </c>
      <c r="AB4145" t="s">
        <v>44</v>
      </c>
    </row>
    <row r="4146" spans="1:28" x14ac:dyDescent="0.25">
      <c r="A4146" t="s">
        <v>8343</v>
      </c>
      <c r="B4146" s="1">
        <v>45628</v>
      </c>
      <c r="C4146" t="s">
        <v>8344</v>
      </c>
      <c r="D4146" t="s">
        <v>8345</v>
      </c>
      <c r="E4146">
        <v>59</v>
      </c>
      <c r="F4146" t="s">
        <v>48</v>
      </c>
      <c r="G4146" t="s">
        <v>227</v>
      </c>
      <c r="H4146" t="s">
        <v>228</v>
      </c>
      <c r="I4146" t="s">
        <v>74</v>
      </c>
      <c r="J4146" t="s">
        <v>75</v>
      </c>
      <c r="K4146">
        <v>5</v>
      </c>
      <c r="L4146" s="2">
        <v>1400</v>
      </c>
      <c r="M4146">
        <v>10</v>
      </c>
      <c r="N4146" s="2">
        <v>7000</v>
      </c>
      <c r="O4146" s="2">
        <v>700</v>
      </c>
      <c r="P4146" s="2">
        <v>6300</v>
      </c>
      <c r="Q4146" s="2">
        <v>4798.07</v>
      </c>
      <c r="R4146" s="2">
        <v>1501.93</v>
      </c>
      <c r="S4146" t="s">
        <v>53</v>
      </c>
      <c r="T4146" t="s">
        <v>136</v>
      </c>
      <c r="U4146" t="s">
        <v>38</v>
      </c>
      <c r="V4146" t="s">
        <v>39</v>
      </c>
      <c r="W4146" t="s">
        <v>137</v>
      </c>
      <c r="X4146" t="s">
        <v>67</v>
      </c>
      <c r="Y4146" t="s">
        <v>56</v>
      </c>
      <c r="Z4146" t="s">
        <v>43</v>
      </c>
      <c r="AA4146" t="s">
        <v>44</v>
      </c>
      <c r="AB4146" t="s">
        <v>44</v>
      </c>
    </row>
    <row r="4147" spans="1:28" x14ac:dyDescent="0.25">
      <c r="A4147" t="s">
        <v>8346</v>
      </c>
      <c r="B4147" s="1">
        <v>45628</v>
      </c>
      <c r="C4147" t="s">
        <v>8347</v>
      </c>
      <c r="D4147" t="s">
        <v>8348</v>
      </c>
      <c r="E4147">
        <v>54</v>
      </c>
      <c r="F4147" t="s">
        <v>48</v>
      </c>
      <c r="G4147" t="s">
        <v>212</v>
      </c>
      <c r="H4147" t="s">
        <v>213</v>
      </c>
      <c r="I4147" t="s">
        <v>51</v>
      </c>
      <c r="J4147" t="s">
        <v>52</v>
      </c>
      <c r="K4147">
        <v>5</v>
      </c>
      <c r="L4147" s="2">
        <v>400</v>
      </c>
      <c r="M4147">
        <v>25</v>
      </c>
      <c r="N4147" s="2">
        <v>2000</v>
      </c>
      <c r="O4147" s="2">
        <v>500</v>
      </c>
      <c r="P4147" s="2">
        <v>1500</v>
      </c>
      <c r="Q4147" s="2">
        <v>973.49</v>
      </c>
      <c r="R4147" s="2">
        <v>526.51</v>
      </c>
      <c r="S4147" t="s">
        <v>36</v>
      </c>
      <c r="T4147" t="s">
        <v>54</v>
      </c>
      <c r="U4147" t="s">
        <v>55</v>
      </c>
      <c r="V4147" t="s">
        <v>39</v>
      </c>
      <c r="W4147" t="s">
        <v>124</v>
      </c>
      <c r="X4147" t="s">
        <v>67</v>
      </c>
      <c r="Y4147" t="s">
        <v>84</v>
      </c>
      <c r="Z4147" t="s">
        <v>43</v>
      </c>
      <c r="AA4147" t="s">
        <v>44</v>
      </c>
      <c r="AB4147" t="s">
        <v>44</v>
      </c>
    </row>
    <row r="4148" spans="1:28" x14ac:dyDescent="0.25">
      <c r="A4148" t="s">
        <v>8349</v>
      </c>
      <c r="B4148" s="1">
        <v>45628</v>
      </c>
      <c r="C4148" t="s">
        <v>2251</v>
      </c>
      <c r="D4148" t="s">
        <v>2252</v>
      </c>
      <c r="E4148">
        <v>57</v>
      </c>
      <c r="F4148" t="s">
        <v>48</v>
      </c>
      <c r="G4148" t="s">
        <v>101</v>
      </c>
      <c r="H4148" t="s">
        <v>102</v>
      </c>
      <c r="I4148" t="s">
        <v>103</v>
      </c>
      <c r="J4148" t="s">
        <v>104</v>
      </c>
      <c r="K4148">
        <v>6</v>
      </c>
      <c r="L4148" s="2">
        <v>1800</v>
      </c>
      <c r="M4148">
        <v>15</v>
      </c>
      <c r="N4148" s="2">
        <v>10800</v>
      </c>
      <c r="O4148" s="2">
        <v>1620</v>
      </c>
      <c r="P4148" s="2">
        <v>9180</v>
      </c>
      <c r="Q4148" s="2">
        <v>7289.21</v>
      </c>
      <c r="R4148" s="2">
        <v>1890.79</v>
      </c>
      <c r="S4148" t="s">
        <v>53</v>
      </c>
      <c r="T4148" t="s">
        <v>37</v>
      </c>
      <c r="U4148" t="s">
        <v>38</v>
      </c>
      <c r="V4148" t="s">
        <v>39</v>
      </c>
      <c r="W4148" t="s">
        <v>137</v>
      </c>
      <c r="X4148" t="s">
        <v>97</v>
      </c>
      <c r="Y4148" t="s">
        <v>42</v>
      </c>
      <c r="Z4148" t="s">
        <v>43</v>
      </c>
      <c r="AA4148" t="s">
        <v>44</v>
      </c>
      <c r="AB4148" t="s">
        <v>44</v>
      </c>
    </row>
    <row r="4149" spans="1:28" x14ac:dyDescent="0.25">
      <c r="A4149" t="s">
        <v>8350</v>
      </c>
      <c r="B4149" s="1">
        <v>45628</v>
      </c>
      <c r="C4149" t="s">
        <v>591</v>
      </c>
      <c r="D4149" t="s">
        <v>592</v>
      </c>
      <c r="E4149">
        <v>58</v>
      </c>
      <c r="F4149" t="s">
        <v>31</v>
      </c>
      <c r="G4149" t="s">
        <v>318</v>
      </c>
      <c r="H4149" t="s">
        <v>319</v>
      </c>
      <c r="I4149" t="s">
        <v>34</v>
      </c>
      <c r="J4149" t="s">
        <v>190</v>
      </c>
      <c r="K4149">
        <v>1</v>
      </c>
      <c r="L4149" s="2">
        <v>2500</v>
      </c>
      <c r="M4149">
        <v>10</v>
      </c>
      <c r="N4149" s="2">
        <v>2500</v>
      </c>
      <c r="O4149" s="2">
        <v>250</v>
      </c>
      <c r="P4149" s="2">
        <v>2250</v>
      </c>
      <c r="Q4149" s="2">
        <v>1353.69</v>
      </c>
      <c r="R4149" s="2">
        <v>896.31</v>
      </c>
      <c r="S4149" t="s">
        <v>53</v>
      </c>
      <c r="T4149" t="s">
        <v>122</v>
      </c>
      <c r="U4149" t="s">
        <v>123</v>
      </c>
      <c r="V4149" t="s">
        <v>39</v>
      </c>
      <c r="W4149" t="s">
        <v>66</v>
      </c>
      <c r="X4149" t="s">
        <v>41</v>
      </c>
      <c r="Y4149" t="s">
        <v>56</v>
      </c>
      <c r="Z4149" t="s">
        <v>223</v>
      </c>
      <c r="AA4149" t="s">
        <v>68</v>
      </c>
      <c r="AB4149" t="s">
        <v>44</v>
      </c>
    </row>
    <row r="4150" spans="1:28" x14ac:dyDescent="0.25">
      <c r="A4150" t="s">
        <v>8351</v>
      </c>
      <c r="B4150" s="1">
        <v>45628</v>
      </c>
      <c r="C4150" t="s">
        <v>3387</v>
      </c>
      <c r="D4150" t="s">
        <v>3388</v>
      </c>
      <c r="E4150">
        <v>33</v>
      </c>
      <c r="F4150" t="s">
        <v>48</v>
      </c>
      <c r="G4150" t="s">
        <v>88</v>
      </c>
      <c r="H4150" t="s">
        <v>89</v>
      </c>
      <c r="I4150" t="s">
        <v>62</v>
      </c>
      <c r="J4150" t="s">
        <v>63</v>
      </c>
      <c r="K4150">
        <v>2</v>
      </c>
      <c r="L4150" s="2">
        <v>4200</v>
      </c>
      <c r="M4150">
        <v>30</v>
      </c>
      <c r="N4150" s="2">
        <v>8400</v>
      </c>
      <c r="O4150" s="2">
        <v>2520</v>
      </c>
      <c r="P4150" s="2">
        <v>5880</v>
      </c>
      <c r="Q4150" s="2">
        <v>4398.79</v>
      </c>
      <c r="R4150" s="2">
        <v>1481.21</v>
      </c>
      <c r="S4150" t="s">
        <v>53</v>
      </c>
      <c r="T4150" t="s">
        <v>65</v>
      </c>
      <c r="U4150" t="s">
        <v>65</v>
      </c>
      <c r="V4150" t="s">
        <v>39</v>
      </c>
      <c r="W4150" t="s">
        <v>66</v>
      </c>
      <c r="X4150" t="s">
        <v>41</v>
      </c>
      <c r="Y4150" t="s">
        <v>56</v>
      </c>
      <c r="Z4150" t="s">
        <v>43</v>
      </c>
      <c r="AA4150" t="s">
        <v>44</v>
      </c>
      <c r="AB4150" t="s">
        <v>44</v>
      </c>
    </row>
    <row r="4151" spans="1:28" x14ac:dyDescent="0.25">
      <c r="A4151" t="s">
        <v>8352</v>
      </c>
      <c r="B4151" s="1">
        <v>45628</v>
      </c>
      <c r="C4151" t="s">
        <v>8353</v>
      </c>
      <c r="D4151" t="s">
        <v>8354</v>
      </c>
      <c r="E4151">
        <v>31</v>
      </c>
      <c r="F4151" t="s">
        <v>48</v>
      </c>
      <c r="G4151" t="s">
        <v>101</v>
      </c>
      <c r="H4151" t="s">
        <v>102</v>
      </c>
      <c r="I4151" t="s">
        <v>103</v>
      </c>
      <c r="J4151" t="s">
        <v>104</v>
      </c>
      <c r="K4151">
        <v>3</v>
      </c>
      <c r="L4151" s="2">
        <v>1800</v>
      </c>
      <c r="M4151">
        <v>15</v>
      </c>
      <c r="N4151" s="2">
        <v>5400</v>
      </c>
      <c r="O4151" s="2">
        <v>810</v>
      </c>
      <c r="P4151" s="2">
        <v>4590</v>
      </c>
      <c r="Q4151" s="2">
        <v>3164.23</v>
      </c>
      <c r="R4151" s="2">
        <v>1425.77</v>
      </c>
      <c r="S4151" t="s">
        <v>64</v>
      </c>
      <c r="T4151" t="s">
        <v>578</v>
      </c>
      <c r="U4151" t="s">
        <v>579</v>
      </c>
      <c r="V4151" t="s">
        <v>39</v>
      </c>
      <c r="W4151" t="s">
        <v>40</v>
      </c>
      <c r="X4151" t="s">
        <v>97</v>
      </c>
      <c r="Y4151" t="s">
        <v>56</v>
      </c>
      <c r="Z4151" t="s">
        <v>508</v>
      </c>
      <c r="AA4151" t="s">
        <v>44</v>
      </c>
      <c r="AB4151" t="s">
        <v>44</v>
      </c>
    </row>
    <row r="4152" spans="1:28" x14ac:dyDescent="0.25">
      <c r="A4152" t="s">
        <v>8355</v>
      </c>
      <c r="B4152" s="1">
        <v>45628</v>
      </c>
      <c r="C4152" t="s">
        <v>8356</v>
      </c>
      <c r="D4152" t="s">
        <v>8357</v>
      </c>
      <c r="E4152">
        <v>49</v>
      </c>
      <c r="F4152" t="s">
        <v>111</v>
      </c>
      <c r="G4152" t="s">
        <v>436</v>
      </c>
      <c r="H4152" t="s">
        <v>437</v>
      </c>
      <c r="I4152" t="s">
        <v>74</v>
      </c>
      <c r="J4152" t="s">
        <v>190</v>
      </c>
      <c r="K4152">
        <v>3</v>
      </c>
      <c r="L4152" s="2">
        <v>1800</v>
      </c>
      <c r="M4152">
        <v>5</v>
      </c>
      <c r="N4152" s="2">
        <v>5400</v>
      </c>
      <c r="O4152" s="2">
        <v>270</v>
      </c>
      <c r="P4152" s="2">
        <v>5130</v>
      </c>
      <c r="Q4152" s="2">
        <v>2920.4</v>
      </c>
      <c r="R4152" s="2">
        <v>2209.6</v>
      </c>
      <c r="S4152" t="s">
        <v>53</v>
      </c>
      <c r="T4152" t="s">
        <v>153</v>
      </c>
      <c r="U4152" t="s">
        <v>154</v>
      </c>
      <c r="V4152" t="s">
        <v>39</v>
      </c>
      <c r="W4152" t="s">
        <v>83</v>
      </c>
      <c r="X4152" t="s">
        <v>97</v>
      </c>
      <c r="Y4152" t="s">
        <v>56</v>
      </c>
      <c r="Z4152" t="s">
        <v>144</v>
      </c>
      <c r="AA4152" t="s">
        <v>44</v>
      </c>
      <c r="AB4152" t="s">
        <v>44</v>
      </c>
    </row>
    <row r="4153" spans="1:28" x14ac:dyDescent="0.25">
      <c r="A4153" t="s">
        <v>8358</v>
      </c>
      <c r="B4153" s="1">
        <v>45628</v>
      </c>
      <c r="C4153" t="s">
        <v>2089</v>
      </c>
      <c r="D4153" t="s">
        <v>2090</v>
      </c>
      <c r="E4153">
        <v>38</v>
      </c>
      <c r="F4153" t="s">
        <v>111</v>
      </c>
      <c r="G4153" t="s">
        <v>49</v>
      </c>
      <c r="H4153" t="s">
        <v>50</v>
      </c>
      <c r="I4153" t="s">
        <v>51</v>
      </c>
      <c r="J4153" t="s">
        <v>52</v>
      </c>
      <c r="K4153">
        <v>3</v>
      </c>
      <c r="L4153" s="2">
        <v>500</v>
      </c>
      <c r="M4153">
        <v>0</v>
      </c>
      <c r="N4153" s="2">
        <v>1500</v>
      </c>
      <c r="O4153" s="2">
        <v>0</v>
      </c>
      <c r="P4153" s="2">
        <v>1500</v>
      </c>
      <c r="Q4153" s="2">
        <v>938</v>
      </c>
      <c r="R4153" s="2">
        <v>562</v>
      </c>
      <c r="S4153" t="s">
        <v>53</v>
      </c>
      <c r="T4153" t="s">
        <v>275</v>
      </c>
      <c r="U4153" t="s">
        <v>123</v>
      </c>
      <c r="V4153" t="s">
        <v>39</v>
      </c>
      <c r="W4153" t="s">
        <v>124</v>
      </c>
      <c r="X4153" t="s">
        <v>97</v>
      </c>
      <c r="Y4153" t="s">
        <v>56</v>
      </c>
      <c r="Z4153" t="s">
        <v>43</v>
      </c>
      <c r="AA4153" t="s">
        <v>44</v>
      </c>
      <c r="AB4153" t="s">
        <v>44</v>
      </c>
    </row>
    <row r="4154" spans="1:28" x14ac:dyDescent="0.25">
      <c r="A4154" t="s">
        <v>8359</v>
      </c>
      <c r="B4154" s="1">
        <v>45628</v>
      </c>
      <c r="C4154" t="s">
        <v>4842</v>
      </c>
      <c r="D4154" t="s">
        <v>4843</v>
      </c>
      <c r="E4154">
        <v>45</v>
      </c>
      <c r="F4154" t="s">
        <v>111</v>
      </c>
      <c r="G4154" t="s">
        <v>344</v>
      </c>
      <c r="H4154" t="s">
        <v>345</v>
      </c>
      <c r="I4154" t="s">
        <v>34</v>
      </c>
      <c r="J4154" t="s">
        <v>121</v>
      </c>
      <c r="K4154">
        <v>6</v>
      </c>
      <c r="L4154" s="2">
        <v>1600</v>
      </c>
      <c r="M4154">
        <v>10</v>
      </c>
      <c r="N4154" s="2">
        <v>9600</v>
      </c>
      <c r="O4154" s="2">
        <v>960</v>
      </c>
      <c r="P4154" s="2">
        <v>8640</v>
      </c>
      <c r="Q4154" s="2">
        <v>5674.1</v>
      </c>
      <c r="R4154" s="2">
        <v>2965.9</v>
      </c>
      <c r="S4154" t="s">
        <v>36</v>
      </c>
      <c r="T4154" t="s">
        <v>398</v>
      </c>
      <c r="U4154" t="s">
        <v>399</v>
      </c>
      <c r="V4154" t="s">
        <v>39</v>
      </c>
      <c r="W4154" t="s">
        <v>137</v>
      </c>
      <c r="X4154" t="s">
        <v>97</v>
      </c>
      <c r="Y4154" t="s">
        <v>56</v>
      </c>
      <c r="Z4154" t="s">
        <v>43</v>
      </c>
      <c r="AA4154" t="s">
        <v>44</v>
      </c>
      <c r="AB4154" t="s">
        <v>44</v>
      </c>
    </row>
    <row r="4155" spans="1:28" x14ac:dyDescent="0.25">
      <c r="A4155" t="s">
        <v>8360</v>
      </c>
      <c r="B4155" s="1">
        <v>45628</v>
      </c>
      <c r="C4155" t="s">
        <v>7682</v>
      </c>
      <c r="D4155" t="s">
        <v>7683</v>
      </c>
      <c r="E4155">
        <v>44</v>
      </c>
      <c r="F4155" t="s">
        <v>48</v>
      </c>
      <c r="G4155" t="s">
        <v>168</v>
      </c>
      <c r="H4155" t="s">
        <v>169</v>
      </c>
      <c r="I4155" t="s">
        <v>62</v>
      </c>
      <c r="J4155" t="s">
        <v>143</v>
      </c>
      <c r="K4155">
        <v>2</v>
      </c>
      <c r="L4155" s="2">
        <v>1800</v>
      </c>
      <c r="M4155">
        <v>20</v>
      </c>
      <c r="N4155" s="2">
        <v>3600</v>
      </c>
      <c r="O4155" s="2">
        <v>720</v>
      </c>
      <c r="P4155" s="2">
        <v>2880</v>
      </c>
      <c r="Q4155" s="2">
        <v>1729.46</v>
      </c>
      <c r="R4155" s="2">
        <v>1150.54</v>
      </c>
      <c r="S4155" t="s">
        <v>53</v>
      </c>
      <c r="T4155" t="s">
        <v>275</v>
      </c>
      <c r="U4155" t="s">
        <v>123</v>
      </c>
      <c r="V4155" t="s">
        <v>39</v>
      </c>
      <c r="W4155" t="s">
        <v>66</v>
      </c>
      <c r="X4155" t="s">
        <v>67</v>
      </c>
      <c r="Y4155" t="s">
        <v>56</v>
      </c>
      <c r="Z4155" t="s">
        <v>43</v>
      </c>
      <c r="AA4155" t="s">
        <v>44</v>
      </c>
      <c r="AB4155" t="s">
        <v>44</v>
      </c>
    </row>
    <row r="4156" spans="1:28" x14ac:dyDescent="0.25">
      <c r="A4156" t="s">
        <v>8361</v>
      </c>
      <c r="B4156" s="1">
        <v>45628</v>
      </c>
      <c r="C4156" t="s">
        <v>8362</v>
      </c>
      <c r="D4156" t="s">
        <v>8363</v>
      </c>
      <c r="E4156">
        <v>24</v>
      </c>
      <c r="F4156" t="s">
        <v>48</v>
      </c>
      <c r="G4156" t="s">
        <v>32</v>
      </c>
      <c r="H4156" t="s">
        <v>33</v>
      </c>
      <c r="I4156" t="s">
        <v>34</v>
      </c>
      <c r="J4156" t="s">
        <v>35</v>
      </c>
      <c r="K4156">
        <v>2</v>
      </c>
      <c r="L4156" s="2">
        <v>55000</v>
      </c>
      <c r="M4156">
        <v>25</v>
      </c>
      <c r="N4156" s="2">
        <v>110000</v>
      </c>
      <c r="O4156" s="2">
        <v>27500</v>
      </c>
      <c r="P4156" s="2">
        <v>82500</v>
      </c>
      <c r="Q4156" s="2">
        <v>67300.28</v>
      </c>
      <c r="R4156" s="2">
        <v>15199.72</v>
      </c>
      <c r="S4156" t="s">
        <v>53</v>
      </c>
      <c r="T4156" t="s">
        <v>398</v>
      </c>
      <c r="U4156" t="s">
        <v>399</v>
      </c>
      <c r="V4156" t="s">
        <v>39</v>
      </c>
      <c r="W4156" t="s">
        <v>83</v>
      </c>
      <c r="X4156" t="s">
        <v>41</v>
      </c>
      <c r="Y4156" t="s">
        <v>56</v>
      </c>
      <c r="Z4156" t="s">
        <v>43</v>
      </c>
      <c r="AA4156" t="s">
        <v>44</v>
      </c>
      <c r="AB4156" t="s">
        <v>44</v>
      </c>
    </row>
    <row r="4157" spans="1:28" x14ac:dyDescent="0.25">
      <c r="A4157" t="s">
        <v>8364</v>
      </c>
      <c r="B4157" s="1">
        <v>45628</v>
      </c>
      <c r="C4157" t="s">
        <v>8034</v>
      </c>
      <c r="D4157" t="s">
        <v>8035</v>
      </c>
      <c r="E4157">
        <v>42</v>
      </c>
      <c r="F4157" t="s">
        <v>31</v>
      </c>
      <c r="G4157" t="s">
        <v>217</v>
      </c>
      <c r="H4157" t="s">
        <v>218</v>
      </c>
      <c r="I4157" t="s">
        <v>34</v>
      </c>
      <c r="J4157" t="s">
        <v>130</v>
      </c>
      <c r="K4157">
        <v>1</v>
      </c>
      <c r="L4157" s="2">
        <v>28000</v>
      </c>
      <c r="M4157">
        <v>15</v>
      </c>
      <c r="N4157" s="2">
        <v>28000</v>
      </c>
      <c r="O4157" s="2">
        <v>4200</v>
      </c>
      <c r="P4157" s="2">
        <v>23800</v>
      </c>
      <c r="Q4157" s="2">
        <v>13739.23</v>
      </c>
      <c r="R4157" s="2">
        <v>10060.77</v>
      </c>
      <c r="S4157" t="s">
        <v>53</v>
      </c>
      <c r="T4157" t="s">
        <v>222</v>
      </c>
      <c r="U4157" t="s">
        <v>38</v>
      </c>
      <c r="V4157" t="s">
        <v>39</v>
      </c>
      <c r="W4157" t="s">
        <v>66</v>
      </c>
      <c r="X4157" t="s">
        <v>41</v>
      </c>
      <c r="Y4157" t="s">
        <v>56</v>
      </c>
      <c r="Z4157" t="s">
        <v>107</v>
      </c>
      <c r="AA4157" t="s">
        <v>44</v>
      </c>
      <c r="AB4157" t="s">
        <v>68</v>
      </c>
    </row>
    <row r="4158" spans="1:28" x14ac:dyDescent="0.25">
      <c r="A4158" t="s">
        <v>8365</v>
      </c>
      <c r="B4158" s="1">
        <v>45628</v>
      </c>
      <c r="C4158" t="s">
        <v>8366</v>
      </c>
      <c r="D4158" t="s">
        <v>8367</v>
      </c>
      <c r="E4158">
        <v>56</v>
      </c>
      <c r="F4158" t="s">
        <v>31</v>
      </c>
      <c r="G4158" t="s">
        <v>176</v>
      </c>
      <c r="H4158" t="s">
        <v>177</v>
      </c>
      <c r="I4158" t="s">
        <v>34</v>
      </c>
      <c r="J4158" t="s">
        <v>35</v>
      </c>
      <c r="K4158">
        <v>2</v>
      </c>
      <c r="L4158" s="2">
        <v>6500</v>
      </c>
      <c r="M4158">
        <v>10</v>
      </c>
      <c r="N4158" s="2">
        <v>13000</v>
      </c>
      <c r="O4158" s="2">
        <v>1300</v>
      </c>
      <c r="P4158" s="2">
        <v>11700</v>
      </c>
      <c r="Q4158" s="2">
        <v>8698.44</v>
      </c>
      <c r="R4158" s="2">
        <v>3001.56</v>
      </c>
      <c r="S4158" t="s">
        <v>53</v>
      </c>
      <c r="T4158" t="s">
        <v>37</v>
      </c>
      <c r="U4158" t="s">
        <v>38</v>
      </c>
      <c r="V4158" t="s">
        <v>39</v>
      </c>
      <c r="W4158" t="s">
        <v>92</v>
      </c>
      <c r="X4158" t="s">
        <v>41</v>
      </c>
      <c r="Y4158" t="s">
        <v>42</v>
      </c>
      <c r="Z4158" t="s">
        <v>43</v>
      </c>
      <c r="AA4158" t="s">
        <v>44</v>
      </c>
      <c r="AB4158" t="s">
        <v>44</v>
      </c>
    </row>
    <row r="4159" spans="1:28" x14ac:dyDescent="0.25">
      <c r="A4159" t="s">
        <v>8368</v>
      </c>
      <c r="B4159" s="1">
        <v>45629</v>
      </c>
      <c r="C4159" t="s">
        <v>1820</v>
      </c>
      <c r="D4159" t="s">
        <v>1821</v>
      </c>
      <c r="E4159">
        <v>22</v>
      </c>
      <c r="F4159" t="s">
        <v>48</v>
      </c>
      <c r="G4159" t="s">
        <v>243</v>
      </c>
      <c r="H4159" t="s">
        <v>244</v>
      </c>
      <c r="I4159" t="s">
        <v>103</v>
      </c>
      <c r="J4159" t="s">
        <v>104</v>
      </c>
      <c r="K4159">
        <v>4</v>
      </c>
      <c r="L4159" s="2">
        <v>450</v>
      </c>
      <c r="M4159">
        <v>10</v>
      </c>
      <c r="N4159" s="2">
        <v>1800</v>
      </c>
      <c r="O4159" s="2">
        <v>180</v>
      </c>
      <c r="P4159" s="2">
        <v>1620</v>
      </c>
      <c r="Q4159" s="2">
        <v>988.2</v>
      </c>
      <c r="R4159" s="2">
        <v>631.79999999999995</v>
      </c>
      <c r="S4159" t="s">
        <v>36</v>
      </c>
      <c r="T4159" t="s">
        <v>263</v>
      </c>
      <c r="U4159" t="s">
        <v>91</v>
      </c>
      <c r="V4159" t="s">
        <v>39</v>
      </c>
      <c r="W4159" t="s">
        <v>137</v>
      </c>
      <c r="X4159" t="s">
        <v>97</v>
      </c>
      <c r="Y4159" t="s">
        <v>56</v>
      </c>
      <c r="Z4159" t="s">
        <v>43</v>
      </c>
      <c r="AA4159" t="s">
        <v>44</v>
      </c>
      <c r="AB4159" t="s">
        <v>44</v>
      </c>
    </row>
    <row r="4160" spans="1:28" x14ac:dyDescent="0.25">
      <c r="A4160" t="s">
        <v>8369</v>
      </c>
      <c r="B4160" s="1">
        <v>45629</v>
      </c>
      <c r="C4160" t="s">
        <v>3710</v>
      </c>
      <c r="D4160" t="s">
        <v>3711</v>
      </c>
      <c r="E4160">
        <v>56</v>
      </c>
      <c r="F4160" t="s">
        <v>111</v>
      </c>
      <c r="G4160" t="s">
        <v>202</v>
      </c>
      <c r="H4160" t="s">
        <v>203</v>
      </c>
      <c r="I4160" t="s">
        <v>103</v>
      </c>
      <c r="J4160" t="s">
        <v>104</v>
      </c>
      <c r="K4160">
        <v>2</v>
      </c>
      <c r="L4160" s="2">
        <v>550</v>
      </c>
      <c r="M4160">
        <v>5</v>
      </c>
      <c r="N4160" s="2">
        <v>1100</v>
      </c>
      <c r="O4160" s="2">
        <v>55</v>
      </c>
      <c r="P4160" s="2">
        <v>1045</v>
      </c>
      <c r="Q4160" s="2">
        <v>742.19</v>
      </c>
      <c r="R4160" s="2">
        <v>302.81</v>
      </c>
      <c r="S4160" t="s">
        <v>53</v>
      </c>
      <c r="T4160" t="s">
        <v>275</v>
      </c>
      <c r="U4160" t="s">
        <v>123</v>
      </c>
      <c r="V4160" t="s">
        <v>39</v>
      </c>
      <c r="W4160" t="s">
        <v>83</v>
      </c>
      <c r="X4160" t="s">
        <v>41</v>
      </c>
      <c r="Y4160" t="s">
        <v>56</v>
      </c>
      <c r="Z4160" t="s">
        <v>43</v>
      </c>
      <c r="AA4160" t="s">
        <v>44</v>
      </c>
      <c r="AB4160" t="s">
        <v>44</v>
      </c>
    </row>
    <row r="4161" spans="1:28" x14ac:dyDescent="0.25">
      <c r="A4161" t="s">
        <v>8370</v>
      </c>
      <c r="B4161" s="1">
        <v>45629</v>
      </c>
      <c r="C4161" t="s">
        <v>8070</v>
      </c>
      <c r="D4161" t="s">
        <v>8071</v>
      </c>
      <c r="E4161">
        <v>52</v>
      </c>
      <c r="F4161" t="s">
        <v>48</v>
      </c>
      <c r="G4161" t="s">
        <v>134</v>
      </c>
      <c r="H4161" t="s">
        <v>135</v>
      </c>
      <c r="I4161" t="s">
        <v>62</v>
      </c>
      <c r="J4161" t="s">
        <v>130</v>
      </c>
      <c r="K4161">
        <v>2</v>
      </c>
      <c r="L4161" s="2">
        <v>8500</v>
      </c>
      <c r="M4161">
        <v>15</v>
      </c>
      <c r="N4161" s="2">
        <v>17000</v>
      </c>
      <c r="O4161" s="2">
        <v>2550</v>
      </c>
      <c r="P4161" s="2">
        <v>14450</v>
      </c>
      <c r="Q4161" s="2">
        <v>9260.6299999999992</v>
      </c>
      <c r="R4161" s="2">
        <v>5189.37</v>
      </c>
      <c r="S4161" t="s">
        <v>53</v>
      </c>
      <c r="T4161" t="s">
        <v>163</v>
      </c>
      <c r="U4161" t="s">
        <v>164</v>
      </c>
      <c r="V4161" t="s">
        <v>39</v>
      </c>
      <c r="W4161" t="s">
        <v>83</v>
      </c>
      <c r="X4161" t="s">
        <v>97</v>
      </c>
      <c r="Y4161" t="s">
        <v>42</v>
      </c>
      <c r="Z4161" t="s">
        <v>43</v>
      </c>
      <c r="AA4161" t="s">
        <v>68</v>
      </c>
      <c r="AB4161" t="s">
        <v>44</v>
      </c>
    </row>
    <row r="4162" spans="1:28" x14ac:dyDescent="0.25">
      <c r="A4162" t="s">
        <v>8371</v>
      </c>
      <c r="B4162" s="1">
        <v>45629</v>
      </c>
      <c r="C4162" t="s">
        <v>4364</v>
      </c>
      <c r="D4162" t="s">
        <v>4365</v>
      </c>
      <c r="E4162">
        <v>52</v>
      </c>
      <c r="F4162" t="s">
        <v>31</v>
      </c>
      <c r="G4162" t="s">
        <v>72</v>
      </c>
      <c r="H4162" t="s">
        <v>73</v>
      </c>
      <c r="I4162" t="s">
        <v>74</v>
      </c>
      <c r="J4162" t="s">
        <v>75</v>
      </c>
      <c r="K4162">
        <v>1</v>
      </c>
      <c r="L4162" s="2">
        <v>2200</v>
      </c>
      <c r="M4162">
        <v>0</v>
      </c>
      <c r="N4162" s="2">
        <v>2200</v>
      </c>
      <c r="O4162" s="2">
        <v>0</v>
      </c>
      <c r="P4162" s="2">
        <v>2200</v>
      </c>
      <c r="Q4162" s="2">
        <v>1641.84</v>
      </c>
      <c r="R4162" s="2">
        <v>558.16</v>
      </c>
      <c r="S4162" t="s">
        <v>36</v>
      </c>
      <c r="T4162" t="s">
        <v>163</v>
      </c>
      <c r="U4162" t="s">
        <v>164</v>
      </c>
      <c r="V4162" t="s">
        <v>39</v>
      </c>
      <c r="W4162" t="s">
        <v>92</v>
      </c>
      <c r="X4162" t="s">
        <v>97</v>
      </c>
      <c r="Y4162" t="s">
        <v>42</v>
      </c>
      <c r="Z4162" t="s">
        <v>43</v>
      </c>
      <c r="AA4162" t="s">
        <v>44</v>
      </c>
      <c r="AB4162" t="s">
        <v>44</v>
      </c>
    </row>
    <row r="4163" spans="1:28" x14ac:dyDescent="0.25">
      <c r="A4163" t="s">
        <v>8372</v>
      </c>
      <c r="B4163" s="1">
        <v>45629</v>
      </c>
      <c r="C4163" t="s">
        <v>1551</v>
      </c>
      <c r="D4163" t="s">
        <v>1552</v>
      </c>
      <c r="E4163">
        <v>47</v>
      </c>
      <c r="F4163" t="s">
        <v>111</v>
      </c>
      <c r="G4163" t="s">
        <v>141</v>
      </c>
      <c r="H4163" t="s">
        <v>142</v>
      </c>
      <c r="I4163" t="s">
        <v>74</v>
      </c>
      <c r="J4163" t="s">
        <v>143</v>
      </c>
      <c r="K4163">
        <v>2</v>
      </c>
      <c r="L4163" s="2">
        <v>900</v>
      </c>
      <c r="M4163">
        <v>0</v>
      </c>
      <c r="N4163" s="2">
        <v>1800</v>
      </c>
      <c r="O4163" s="2">
        <v>0</v>
      </c>
      <c r="P4163" s="2">
        <v>1800</v>
      </c>
      <c r="Q4163" s="2">
        <v>1116.93</v>
      </c>
      <c r="R4163" s="2">
        <v>683.07</v>
      </c>
      <c r="S4163" t="s">
        <v>64</v>
      </c>
      <c r="T4163" t="s">
        <v>398</v>
      </c>
      <c r="U4163" t="s">
        <v>399</v>
      </c>
      <c r="V4163" t="s">
        <v>39</v>
      </c>
      <c r="W4163" t="s">
        <v>83</v>
      </c>
      <c r="X4163" t="s">
        <v>41</v>
      </c>
      <c r="Y4163" t="s">
        <v>56</v>
      </c>
      <c r="Z4163" t="s">
        <v>223</v>
      </c>
      <c r="AA4163" t="s">
        <v>44</v>
      </c>
      <c r="AB4163" t="s">
        <v>44</v>
      </c>
    </row>
    <row r="4164" spans="1:28" x14ac:dyDescent="0.25">
      <c r="A4164" t="s">
        <v>8373</v>
      </c>
      <c r="B4164" s="1">
        <v>45629</v>
      </c>
      <c r="C4164" t="s">
        <v>1593</v>
      </c>
      <c r="D4164" t="s">
        <v>1594</v>
      </c>
      <c r="E4164">
        <v>56</v>
      </c>
      <c r="F4164" t="s">
        <v>48</v>
      </c>
      <c r="G4164" t="s">
        <v>148</v>
      </c>
      <c r="H4164" t="s">
        <v>149</v>
      </c>
      <c r="I4164" t="s">
        <v>74</v>
      </c>
      <c r="J4164" t="s">
        <v>130</v>
      </c>
      <c r="K4164">
        <v>1</v>
      </c>
      <c r="L4164" s="2">
        <v>3500</v>
      </c>
      <c r="M4164">
        <v>10</v>
      </c>
      <c r="N4164" s="2">
        <v>3500</v>
      </c>
      <c r="O4164" s="2">
        <v>350</v>
      </c>
      <c r="P4164" s="2">
        <v>3150</v>
      </c>
      <c r="Q4164" s="2">
        <v>1758.98</v>
      </c>
      <c r="R4164" s="2">
        <v>1391.02</v>
      </c>
      <c r="S4164" t="s">
        <v>53</v>
      </c>
      <c r="T4164" t="s">
        <v>275</v>
      </c>
      <c r="U4164" t="s">
        <v>123</v>
      </c>
      <c r="V4164" t="s">
        <v>39</v>
      </c>
      <c r="W4164" t="s">
        <v>83</v>
      </c>
      <c r="X4164" t="s">
        <v>97</v>
      </c>
      <c r="Y4164" t="s">
        <v>56</v>
      </c>
      <c r="Z4164" t="s">
        <v>43</v>
      </c>
      <c r="AA4164" t="s">
        <v>44</v>
      </c>
      <c r="AB4164" t="s">
        <v>44</v>
      </c>
    </row>
    <row r="4165" spans="1:28" x14ac:dyDescent="0.25">
      <c r="A4165" t="s">
        <v>8374</v>
      </c>
      <c r="B4165" s="1">
        <v>45629</v>
      </c>
      <c r="C4165" t="s">
        <v>8375</v>
      </c>
      <c r="D4165" t="s">
        <v>8376</v>
      </c>
      <c r="E4165">
        <v>50</v>
      </c>
      <c r="F4165" t="s">
        <v>48</v>
      </c>
      <c r="G4165" t="s">
        <v>227</v>
      </c>
      <c r="H4165" t="s">
        <v>228</v>
      </c>
      <c r="I4165" t="s">
        <v>74</v>
      </c>
      <c r="J4165" t="s">
        <v>75</v>
      </c>
      <c r="K4165">
        <v>1</v>
      </c>
      <c r="L4165" s="2">
        <v>1400</v>
      </c>
      <c r="M4165">
        <v>20</v>
      </c>
      <c r="N4165" s="2">
        <v>1400</v>
      </c>
      <c r="O4165" s="2">
        <v>280</v>
      </c>
      <c r="P4165" s="2">
        <v>1120</v>
      </c>
      <c r="Q4165" s="2">
        <v>749.44</v>
      </c>
      <c r="R4165" s="2">
        <v>370.56</v>
      </c>
      <c r="S4165" t="s">
        <v>36</v>
      </c>
      <c r="T4165" t="s">
        <v>65</v>
      </c>
      <c r="U4165" t="s">
        <v>65</v>
      </c>
      <c r="V4165" t="s">
        <v>39</v>
      </c>
      <c r="W4165" t="s">
        <v>137</v>
      </c>
      <c r="X4165" t="s">
        <v>41</v>
      </c>
      <c r="Y4165" t="s">
        <v>56</v>
      </c>
      <c r="Z4165" t="s">
        <v>43</v>
      </c>
      <c r="AA4165" t="s">
        <v>44</v>
      </c>
      <c r="AB4165" t="s">
        <v>44</v>
      </c>
    </row>
    <row r="4166" spans="1:28" x14ac:dyDescent="0.25">
      <c r="A4166" t="s">
        <v>8377</v>
      </c>
      <c r="B4166" s="1">
        <v>45629</v>
      </c>
      <c r="C4166" t="s">
        <v>8378</v>
      </c>
      <c r="D4166" t="s">
        <v>8379</v>
      </c>
      <c r="E4166">
        <v>39</v>
      </c>
      <c r="F4166" t="s">
        <v>48</v>
      </c>
      <c r="G4166" t="s">
        <v>32</v>
      </c>
      <c r="H4166" t="s">
        <v>33</v>
      </c>
      <c r="I4166" t="s">
        <v>34</v>
      </c>
      <c r="J4166" t="s">
        <v>35</v>
      </c>
      <c r="K4166">
        <v>2</v>
      </c>
      <c r="L4166" s="2">
        <v>55000</v>
      </c>
      <c r="M4166">
        <v>20</v>
      </c>
      <c r="N4166" s="2">
        <v>110000</v>
      </c>
      <c r="O4166" s="2">
        <v>22000</v>
      </c>
      <c r="P4166" s="2">
        <v>88000</v>
      </c>
      <c r="Q4166" s="2">
        <v>56580.81</v>
      </c>
      <c r="R4166" s="2">
        <v>31419.19</v>
      </c>
      <c r="S4166" t="s">
        <v>64</v>
      </c>
      <c r="T4166" t="s">
        <v>65</v>
      </c>
      <c r="U4166" t="s">
        <v>65</v>
      </c>
      <c r="V4166" t="s">
        <v>39</v>
      </c>
      <c r="W4166" t="s">
        <v>83</v>
      </c>
      <c r="X4166" t="s">
        <v>67</v>
      </c>
      <c r="Y4166" t="s">
        <v>42</v>
      </c>
      <c r="Z4166" t="s">
        <v>43</v>
      </c>
      <c r="AA4166" t="s">
        <v>44</v>
      </c>
      <c r="AB4166" t="s">
        <v>44</v>
      </c>
    </row>
    <row r="4167" spans="1:28" x14ac:dyDescent="0.25">
      <c r="A4167" t="s">
        <v>8380</v>
      </c>
      <c r="B4167" s="1">
        <v>45629</v>
      </c>
      <c r="C4167" t="s">
        <v>3614</v>
      </c>
      <c r="D4167" t="s">
        <v>3615</v>
      </c>
      <c r="E4167">
        <v>48</v>
      </c>
      <c r="F4167" t="s">
        <v>31</v>
      </c>
      <c r="G4167" t="s">
        <v>81</v>
      </c>
      <c r="H4167" t="s">
        <v>82</v>
      </c>
      <c r="I4167" t="s">
        <v>51</v>
      </c>
      <c r="J4167" t="s">
        <v>52</v>
      </c>
      <c r="K4167">
        <v>5</v>
      </c>
      <c r="L4167" s="2">
        <v>600</v>
      </c>
      <c r="M4167">
        <v>10</v>
      </c>
      <c r="N4167" s="2">
        <v>3000</v>
      </c>
      <c r="O4167" s="2">
        <v>300</v>
      </c>
      <c r="P4167" s="2">
        <v>2700</v>
      </c>
      <c r="Q4167" s="2">
        <v>2143.25</v>
      </c>
      <c r="R4167" s="2">
        <v>556.75</v>
      </c>
      <c r="S4167" t="s">
        <v>64</v>
      </c>
      <c r="T4167" t="s">
        <v>54</v>
      </c>
      <c r="U4167" t="s">
        <v>55</v>
      </c>
      <c r="V4167" t="s">
        <v>39</v>
      </c>
      <c r="W4167" t="s">
        <v>92</v>
      </c>
      <c r="X4167" t="s">
        <v>97</v>
      </c>
      <c r="Y4167" t="s">
        <v>56</v>
      </c>
      <c r="Z4167" t="s">
        <v>43</v>
      </c>
      <c r="AA4167" t="s">
        <v>44</v>
      </c>
      <c r="AB4167" t="s">
        <v>44</v>
      </c>
    </row>
    <row r="4168" spans="1:28" x14ac:dyDescent="0.25">
      <c r="A4168" t="s">
        <v>8381</v>
      </c>
      <c r="B4168" s="1">
        <v>45629</v>
      </c>
      <c r="C4168" t="s">
        <v>5217</v>
      </c>
      <c r="D4168" t="s">
        <v>5218</v>
      </c>
      <c r="E4168">
        <v>56</v>
      </c>
      <c r="F4168" t="s">
        <v>31</v>
      </c>
      <c r="G4168" t="s">
        <v>280</v>
      </c>
      <c r="H4168" t="s">
        <v>281</v>
      </c>
      <c r="I4168" t="s">
        <v>62</v>
      </c>
      <c r="J4168" t="s">
        <v>190</v>
      </c>
      <c r="K4168">
        <v>1</v>
      </c>
      <c r="L4168" s="2">
        <v>700</v>
      </c>
      <c r="M4168">
        <v>20</v>
      </c>
      <c r="N4168" s="2">
        <v>700</v>
      </c>
      <c r="O4168" s="2">
        <v>140</v>
      </c>
      <c r="P4168" s="2">
        <v>560</v>
      </c>
      <c r="Q4168" s="2">
        <v>458.22</v>
      </c>
      <c r="R4168" s="2">
        <v>101.78</v>
      </c>
      <c r="S4168" t="s">
        <v>64</v>
      </c>
      <c r="T4168" t="s">
        <v>275</v>
      </c>
      <c r="U4168" t="s">
        <v>123</v>
      </c>
      <c r="V4168" t="s">
        <v>39</v>
      </c>
      <c r="W4168" t="s">
        <v>40</v>
      </c>
      <c r="X4168" t="s">
        <v>97</v>
      </c>
      <c r="Y4168" t="s">
        <v>42</v>
      </c>
      <c r="Z4168" t="s">
        <v>43</v>
      </c>
      <c r="AA4168" t="s">
        <v>44</v>
      </c>
      <c r="AB4168" t="s">
        <v>44</v>
      </c>
    </row>
    <row r="4169" spans="1:28" x14ac:dyDescent="0.25">
      <c r="A4169" t="s">
        <v>8382</v>
      </c>
      <c r="B4169" s="1">
        <v>45629</v>
      </c>
      <c r="C4169" t="s">
        <v>4437</v>
      </c>
      <c r="D4169" t="s">
        <v>4438</v>
      </c>
      <c r="E4169">
        <v>53</v>
      </c>
      <c r="F4169" t="s">
        <v>31</v>
      </c>
      <c r="G4169" t="s">
        <v>273</v>
      </c>
      <c r="H4169" t="s">
        <v>274</v>
      </c>
      <c r="I4169" t="s">
        <v>51</v>
      </c>
      <c r="J4169" t="s">
        <v>52</v>
      </c>
      <c r="K4169">
        <v>2</v>
      </c>
      <c r="L4169" s="2">
        <v>250</v>
      </c>
      <c r="M4169">
        <v>20</v>
      </c>
      <c r="N4169" s="2">
        <v>500</v>
      </c>
      <c r="O4169" s="2">
        <v>100</v>
      </c>
      <c r="P4169" s="2">
        <v>400</v>
      </c>
      <c r="Q4169" s="2">
        <v>240.33</v>
      </c>
      <c r="R4169" s="2">
        <v>159.66999999999999</v>
      </c>
      <c r="S4169" t="s">
        <v>53</v>
      </c>
      <c r="T4169" t="s">
        <v>122</v>
      </c>
      <c r="U4169" t="s">
        <v>123</v>
      </c>
      <c r="V4169" t="s">
        <v>39</v>
      </c>
      <c r="W4169" t="s">
        <v>137</v>
      </c>
      <c r="X4169" t="s">
        <v>97</v>
      </c>
      <c r="Y4169" t="s">
        <v>56</v>
      </c>
      <c r="Z4169" t="s">
        <v>43</v>
      </c>
      <c r="AA4169" t="s">
        <v>44</v>
      </c>
      <c r="AB4169" t="s">
        <v>44</v>
      </c>
    </row>
    <row r="4170" spans="1:28" x14ac:dyDescent="0.25">
      <c r="A4170" t="s">
        <v>8383</v>
      </c>
      <c r="B4170" s="1">
        <v>45629</v>
      </c>
      <c r="C4170" t="s">
        <v>8384</v>
      </c>
      <c r="D4170" t="s">
        <v>8385</v>
      </c>
      <c r="E4170">
        <v>31</v>
      </c>
      <c r="F4170" t="s">
        <v>48</v>
      </c>
      <c r="G4170" t="s">
        <v>32</v>
      </c>
      <c r="H4170" t="s">
        <v>33</v>
      </c>
      <c r="I4170" t="s">
        <v>34</v>
      </c>
      <c r="J4170" t="s">
        <v>35</v>
      </c>
      <c r="K4170">
        <v>1</v>
      </c>
      <c r="L4170" s="2">
        <v>55000</v>
      </c>
      <c r="M4170">
        <v>25</v>
      </c>
      <c r="N4170" s="2">
        <v>55000</v>
      </c>
      <c r="O4170" s="2">
        <v>13750</v>
      </c>
      <c r="P4170" s="2">
        <v>41250</v>
      </c>
      <c r="Q4170" s="2">
        <v>27254.720000000001</v>
      </c>
      <c r="R4170" s="2">
        <v>13995.28</v>
      </c>
      <c r="S4170" t="s">
        <v>36</v>
      </c>
      <c r="T4170" t="s">
        <v>65</v>
      </c>
      <c r="U4170" t="s">
        <v>65</v>
      </c>
      <c r="V4170" t="s">
        <v>39</v>
      </c>
      <c r="W4170" t="s">
        <v>137</v>
      </c>
      <c r="X4170" t="s">
        <v>97</v>
      </c>
      <c r="Y4170" t="s">
        <v>56</v>
      </c>
      <c r="Z4170" t="s">
        <v>43</v>
      </c>
      <c r="AA4170" t="s">
        <v>44</v>
      </c>
      <c r="AB4170" t="s">
        <v>44</v>
      </c>
    </row>
    <row r="4171" spans="1:28" x14ac:dyDescent="0.25">
      <c r="A4171" t="s">
        <v>8386</v>
      </c>
      <c r="B4171" s="1">
        <v>45629</v>
      </c>
      <c r="C4171" t="s">
        <v>8387</v>
      </c>
      <c r="D4171" t="s">
        <v>8388</v>
      </c>
      <c r="E4171">
        <v>30</v>
      </c>
      <c r="F4171" t="s">
        <v>48</v>
      </c>
      <c r="G4171" t="s">
        <v>318</v>
      </c>
      <c r="H4171" t="s">
        <v>319</v>
      </c>
      <c r="I4171" t="s">
        <v>34</v>
      </c>
      <c r="J4171" t="s">
        <v>190</v>
      </c>
      <c r="K4171">
        <v>4</v>
      </c>
      <c r="L4171" s="2">
        <v>2500</v>
      </c>
      <c r="M4171">
        <v>5</v>
      </c>
      <c r="N4171" s="2">
        <v>10000</v>
      </c>
      <c r="O4171" s="2">
        <v>500</v>
      </c>
      <c r="P4171" s="2">
        <v>9500</v>
      </c>
      <c r="Q4171" s="2">
        <v>5566.34</v>
      </c>
      <c r="R4171" s="2">
        <v>3933.66</v>
      </c>
      <c r="S4171" t="s">
        <v>53</v>
      </c>
      <c r="T4171" t="s">
        <v>122</v>
      </c>
      <c r="U4171" t="s">
        <v>123</v>
      </c>
      <c r="V4171" t="s">
        <v>39</v>
      </c>
      <c r="W4171" t="s">
        <v>124</v>
      </c>
      <c r="X4171" t="s">
        <v>97</v>
      </c>
      <c r="Y4171" t="s">
        <v>56</v>
      </c>
      <c r="Z4171" t="s">
        <v>43</v>
      </c>
      <c r="AA4171" t="s">
        <v>44</v>
      </c>
      <c r="AB4171" t="s">
        <v>68</v>
      </c>
    </row>
    <row r="4172" spans="1:28" x14ac:dyDescent="0.25">
      <c r="A4172" t="s">
        <v>8389</v>
      </c>
      <c r="B4172" s="1">
        <v>45629</v>
      </c>
      <c r="C4172" t="s">
        <v>3660</v>
      </c>
      <c r="D4172" t="s">
        <v>3661</v>
      </c>
      <c r="E4172">
        <v>40</v>
      </c>
      <c r="F4172" t="s">
        <v>48</v>
      </c>
      <c r="G4172" t="s">
        <v>49</v>
      </c>
      <c r="H4172" t="s">
        <v>50</v>
      </c>
      <c r="I4172" t="s">
        <v>51</v>
      </c>
      <c r="J4172" t="s">
        <v>52</v>
      </c>
      <c r="K4172">
        <v>1</v>
      </c>
      <c r="L4172" s="2">
        <v>500</v>
      </c>
      <c r="M4172">
        <v>5</v>
      </c>
      <c r="N4172" s="2">
        <v>500</v>
      </c>
      <c r="O4172" s="2">
        <v>25</v>
      </c>
      <c r="P4172" s="2">
        <v>475</v>
      </c>
      <c r="Q4172" s="2">
        <v>309.91000000000003</v>
      </c>
      <c r="R4172" s="2">
        <v>165.09</v>
      </c>
      <c r="S4172" t="s">
        <v>64</v>
      </c>
      <c r="T4172" t="s">
        <v>37</v>
      </c>
      <c r="U4172" t="s">
        <v>38</v>
      </c>
      <c r="V4172" t="s">
        <v>39</v>
      </c>
      <c r="W4172" t="s">
        <v>137</v>
      </c>
      <c r="X4172" t="s">
        <v>97</v>
      </c>
      <c r="Y4172" t="s">
        <v>56</v>
      </c>
      <c r="Z4172" t="s">
        <v>43</v>
      </c>
      <c r="AA4172" t="s">
        <v>44</v>
      </c>
      <c r="AB4172" t="s">
        <v>44</v>
      </c>
    </row>
    <row r="4173" spans="1:28" x14ac:dyDescent="0.25">
      <c r="A4173" t="s">
        <v>8390</v>
      </c>
      <c r="B4173" s="1">
        <v>45629</v>
      </c>
      <c r="C4173" t="s">
        <v>5145</v>
      </c>
      <c r="D4173" t="s">
        <v>5146</v>
      </c>
      <c r="E4173">
        <v>33</v>
      </c>
      <c r="F4173" t="s">
        <v>111</v>
      </c>
      <c r="G4173" t="s">
        <v>561</v>
      </c>
      <c r="H4173" t="s">
        <v>562</v>
      </c>
      <c r="I4173" t="s">
        <v>34</v>
      </c>
      <c r="J4173" t="s">
        <v>143</v>
      </c>
      <c r="K4173">
        <v>1</v>
      </c>
      <c r="L4173" s="2">
        <v>900</v>
      </c>
      <c r="M4173">
        <v>0</v>
      </c>
      <c r="N4173" s="2">
        <v>900</v>
      </c>
      <c r="O4173" s="2">
        <v>0</v>
      </c>
      <c r="P4173" s="2">
        <v>900</v>
      </c>
      <c r="Q4173" s="2">
        <v>691.21</v>
      </c>
      <c r="R4173" s="2">
        <v>208.79</v>
      </c>
      <c r="S4173" t="s">
        <v>53</v>
      </c>
      <c r="T4173" t="s">
        <v>136</v>
      </c>
      <c r="U4173" t="s">
        <v>38</v>
      </c>
      <c r="V4173" t="s">
        <v>39</v>
      </c>
      <c r="W4173" t="s">
        <v>83</v>
      </c>
      <c r="X4173" t="s">
        <v>41</v>
      </c>
      <c r="Y4173" t="s">
        <v>42</v>
      </c>
      <c r="Z4173" t="s">
        <v>43</v>
      </c>
      <c r="AA4173" t="s">
        <v>44</v>
      </c>
      <c r="AB4173" t="s">
        <v>44</v>
      </c>
    </row>
    <row r="4174" spans="1:28" x14ac:dyDescent="0.25">
      <c r="A4174" t="s">
        <v>8391</v>
      </c>
      <c r="B4174" s="1">
        <v>45629</v>
      </c>
      <c r="C4174" t="s">
        <v>6728</v>
      </c>
      <c r="D4174" t="s">
        <v>6729</v>
      </c>
      <c r="E4174">
        <v>28</v>
      </c>
      <c r="F4174" t="s">
        <v>31</v>
      </c>
      <c r="G4174" t="s">
        <v>176</v>
      </c>
      <c r="H4174" t="s">
        <v>177</v>
      </c>
      <c r="I4174" t="s">
        <v>34</v>
      </c>
      <c r="J4174" t="s">
        <v>35</v>
      </c>
      <c r="K4174">
        <v>1</v>
      </c>
      <c r="L4174" s="2">
        <v>6500</v>
      </c>
      <c r="M4174">
        <v>5</v>
      </c>
      <c r="N4174" s="2">
        <v>6500</v>
      </c>
      <c r="O4174" s="2">
        <v>325</v>
      </c>
      <c r="P4174" s="2">
        <v>6175</v>
      </c>
      <c r="Q4174" s="2">
        <v>3886.08</v>
      </c>
      <c r="R4174" s="2">
        <v>2288.92</v>
      </c>
      <c r="S4174" t="s">
        <v>53</v>
      </c>
      <c r="T4174" t="s">
        <v>178</v>
      </c>
      <c r="U4174" t="s">
        <v>154</v>
      </c>
      <c r="V4174" t="s">
        <v>39</v>
      </c>
      <c r="W4174" t="s">
        <v>83</v>
      </c>
      <c r="X4174" t="s">
        <v>97</v>
      </c>
      <c r="Y4174" t="s">
        <v>84</v>
      </c>
      <c r="Z4174" t="s">
        <v>107</v>
      </c>
      <c r="AA4174" t="s">
        <v>44</v>
      </c>
      <c r="AB4174" t="s">
        <v>44</v>
      </c>
    </row>
    <row r="4175" spans="1:28" x14ac:dyDescent="0.25">
      <c r="A4175" t="s">
        <v>8392</v>
      </c>
      <c r="B4175" s="1">
        <v>45629</v>
      </c>
      <c r="C4175" t="s">
        <v>7455</v>
      </c>
      <c r="D4175" t="s">
        <v>7456</v>
      </c>
      <c r="E4175">
        <v>38</v>
      </c>
      <c r="F4175" t="s">
        <v>31</v>
      </c>
      <c r="G4175" t="s">
        <v>212</v>
      </c>
      <c r="H4175" t="s">
        <v>213</v>
      </c>
      <c r="I4175" t="s">
        <v>51</v>
      </c>
      <c r="J4175" t="s">
        <v>52</v>
      </c>
      <c r="K4175">
        <v>2</v>
      </c>
      <c r="L4175" s="2">
        <v>400</v>
      </c>
      <c r="M4175">
        <v>15</v>
      </c>
      <c r="N4175" s="2">
        <v>800</v>
      </c>
      <c r="O4175" s="2">
        <v>120</v>
      </c>
      <c r="P4175" s="2">
        <v>680</v>
      </c>
      <c r="Q4175" s="2">
        <v>458.44</v>
      </c>
      <c r="R4175" s="2">
        <v>221.56</v>
      </c>
      <c r="S4175" t="s">
        <v>53</v>
      </c>
      <c r="T4175" t="s">
        <v>96</v>
      </c>
      <c r="U4175" t="s">
        <v>96</v>
      </c>
      <c r="V4175" t="s">
        <v>39</v>
      </c>
      <c r="W4175" t="s">
        <v>83</v>
      </c>
      <c r="X4175" t="s">
        <v>67</v>
      </c>
      <c r="Y4175" t="s">
        <v>42</v>
      </c>
      <c r="Z4175" t="s">
        <v>107</v>
      </c>
      <c r="AA4175" t="s">
        <v>44</v>
      </c>
      <c r="AB4175" t="s">
        <v>44</v>
      </c>
    </row>
    <row r="4176" spans="1:28" x14ac:dyDescent="0.25">
      <c r="A4176" t="s">
        <v>8393</v>
      </c>
      <c r="B4176" s="1">
        <v>45630</v>
      </c>
      <c r="C4176" t="s">
        <v>8394</v>
      </c>
      <c r="D4176" t="s">
        <v>8395</v>
      </c>
      <c r="E4176">
        <v>28</v>
      </c>
      <c r="F4176" t="s">
        <v>31</v>
      </c>
      <c r="G4176" t="s">
        <v>148</v>
      </c>
      <c r="H4176" t="s">
        <v>149</v>
      </c>
      <c r="I4176" t="s">
        <v>74</v>
      </c>
      <c r="J4176" t="s">
        <v>130</v>
      </c>
      <c r="K4176">
        <v>1</v>
      </c>
      <c r="L4176" s="2">
        <v>3500</v>
      </c>
      <c r="M4176">
        <v>0</v>
      </c>
      <c r="N4176" s="2">
        <v>3500</v>
      </c>
      <c r="O4176" s="2">
        <v>0</v>
      </c>
      <c r="P4176" s="2">
        <v>3500</v>
      </c>
      <c r="Q4176" s="2">
        <v>2591.61</v>
      </c>
      <c r="R4176" s="2">
        <v>908.39</v>
      </c>
      <c r="S4176" t="s">
        <v>53</v>
      </c>
      <c r="T4176" t="s">
        <v>290</v>
      </c>
      <c r="U4176" t="s">
        <v>291</v>
      </c>
      <c r="V4176" t="s">
        <v>39</v>
      </c>
      <c r="W4176" t="s">
        <v>83</v>
      </c>
      <c r="X4176" t="s">
        <v>41</v>
      </c>
      <c r="Y4176" t="s">
        <v>56</v>
      </c>
      <c r="Z4176" t="s">
        <v>107</v>
      </c>
      <c r="AA4176" t="s">
        <v>44</v>
      </c>
      <c r="AB4176" t="s">
        <v>44</v>
      </c>
    </row>
    <row r="4177" spans="1:28" x14ac:dyDescent="0.25">
      <c r="A4177" t="s">
        <v>8396</v>
      </c>
      <c r="B4177" s="1">
        <v>45630</v>
      </c>
      <c r="C4177" t="s">
        <v>2024</v>
      </c>
      <c r="D4177" t="s">
        <v>2025</v>
      </c>
      <c r="E4177">
        <v>52</v>
      </c>
      <c r="F4177" t="s">
        <v>111</v>
      </c>
      <c r="G4177" t="s">
        <v>158</v>
      </c>
      <c r="H4177" t="s">
        <v>159</v>
      </c>
      <c r="I4177" t="s">
        <v>51</v>
      </c>
      <c r="J4177" t="s">
        <v>52</v>
      </c>
      <c r="K4177">
        <v>3</v>
      </c>
      <c r="L4177" s="2">
        <v>650</v>
      </c>
      <c r="M4177">
        <v>25</v>
      </c>
      <c r="N4177" s="2">
        <v>1950</v>
      </c>
      <c r="O4177" s="2">
        <v>487.5</v>
      </c>
      <c r="P4177" s="2">
        <v>1462.5</v>
      </c>
      <c r="Q4177" s="2">
        <v>1004.49</v>
      </c>
      <c r="R4177" s="2">
        <v>458.01</v>
      </c>
      <c r="S4177" t="s">
        <v>64</v>
      </c>
      <c r="T4177" t="s">
        <v>178</v>
      </c>
      <c r="U4177" t="s">
        <v>154</v>
      </c>
      <c r="V4177" t="s">
        <v>39</v>
      </c>
      <c r="W4177" t="s">
        <v>124</v>
      </c>
      <c r="X4177" t="s">
        <v>41</v>
      </c>
      <c r="Y4177" t="s">
        <v>56</v>
      </c>
      <c r="Z4177" t="s">
        <v>43</v>
      </c>
      <c r="AA4177" t="s">
        <v>44</v>
      </c>
      <c r="AB4177" t="s">
        <v>44</v>
      </c>
    </row>
    <row r="4178" spans="1:28" x14ac:dyDescent="0.25">
      <c r="A4178" t="s">
        <v>8397</v>
      </c>
      <c r="B4178" s="1">
        <v>45630</v>
      </c>
      <c r="C4178" t="s">
        <v>5728</v>
      </c>
      <c r="D4178" t="s">
        <v>5729</v>
      </c>
      <c r="E4178">
        <v>29</v>
      </c>
      <c r="F4178" t="s">
        <v>48</v>
      </c>
      <c r="G4178" t="s">
        <v>49</v>
      </c>
      <c r="H4178" t="s">
        <v>50</v>
      </c>
      <c r="I4178" t="s">
        <v>51</v>
      </c>
      <c r="J4178" t="s">
        <v>52</v>
      </c>
      <c r="K4178">
        <v>1</v>
      </c>
      <c r="L4178" s="2">
        <v>500</v>
      </c>
      <c r="M4178">
        <v>20</v>
      </c>
      <c r="N4178" s="2">
        <v>500</v>
      </c>
      <c r="O4178" s="2">
        <v>100</v>
      </c>
      <c r="P4178" s="2">
        <v>400</v>
      </c>
      <c r="Q4178" s="2">
        <v>300.88</v>
      </c>
      <c r="R4178" s="2">
        <v>99.12</v>
      </c>
      <c r="S4178" t="s">
        <v>53</v>
      </c>
      <c r="T4178" t="s">
        <v>122</v>
      </c>
      <c r="U4178" t="s">
        <v>123</v>
      </c>
      <c r="V4178" t="s">
        <v>39</v>
      </c>
      <c r="W4178" t="s">
        <v>92</v>
      </c>
      <c r="X4178" t="s">
        <v>41</v>
      </c>
      <c r="Y4178" t="s">
        <v>56</v>
      </c>
      <c r="Z4178" t="s">
        <v>43</v>
      </c>
      <c r="AA4178" t="s">
        <v>44</v>
      </c>
      <c r="AB4178" t="s">
        <v>44</v>
      </c>
    </row>
    <row r="4179" spans="1:28" x14ac:dyDescent="0.25">
      <c r="A4179" t="s">
        <v>8398</v>
      </c>
      <c r="B4179" s="1">
        <v>45630</v>
      </c>
      <c r="C4179" t="s">
        <v>8399</v>
      </c>
      <c r="D4179" t="s">
        <v>8400</v>
      </c>
      <c r="E4179">
        <v>25</v>
      </c>
      <c r="F4179" t="s">
        <v>31</v>
      </c>
      <c r="G4179" t="s">
        <v>207</v>
      </c>
      <c r="H4179" t="s">
        <v>208</v>
      </c>
      <c r="I4179" t="s">
        <v>34</v>
      </c>
      <c r="J4179" t="s">
        <v>143</v>
      </c>
      <c r="K4179">
        <v>1</v>
      </c>
      <c r="L4179" s="2">
        <v>18000</v>
      </c>
      <c r="M4179">
        <v>15</v>
      </c>
      <c r="N4179" s="2">
        <v>18000</v>
      </c>
      <c r="O4179" s="2">
        <v>2700</v>
      </c>
      <c r="P4179" s="2">
        <v>15300</v>
      </c>
      <c r="Q4179" s="2">
        <v>9549.6299999999992</v>
      </c>
      <c r="R4179" s="2">
        <v>5750.37</v>
      </c>
      <c r="S4179" t="s">
        <v>36</v>
      </c>
      <c r="T4179" t="s">
        <v>290</v>
      </c>
      <c r="U4179" t="s">
        <v>291</v>
      </c>
      <c r="V4179" t="s">
        <v>39</v>
      </c>
      <c r="W4179" t="s">
        <v>66</v>
      </c>
      <c r="X4179" t="s">
        <v>41</v>
      </c>
      <c r="Y4179" t="s">
        <v>56</v>
      </c>
      <c r="Z4179" t="s">
        <v>43</v>
      </c>
      <c r="AA4179" t="s">
        <v>44</v>
      </c>
      <c r="AB4179" t="s">
        <v>44</v>
      </c>
    </row>
    <row r="4180" spans="1:28" x14ac:dyDescent="0.25">
      <c r="A4180" t="s">
        <v>8401</v>
      </c>
      <c r="B4180" s="1">
        <v>45630</v>
      </c>
      <c r="C4180" t="s">
        <v>8402</v>
      </c>
      <c r="D4180" t="s">
        <v>8403</v>
      </c>
      <c r="E4180">
        <v>33</v>
      </c>
      <c r="F4180" t="s">
        <v>48</v>
      </c>
      <c r="G4180" t="s">
        <v>318</v>
      </c>
      <c r="H4180" t="s">
        <v>319</v>
      </c>
      <c r="I4180" t="s">
        <v>34</v>
      </c>
      <c r="J4180" t="s">
        <v>190</v>
      </c>
      <c r="K4180">
        <v>1</v>
      </c>
      <c r="L4180" s="2">
        <v>2500</v>
      </c>
      <c r="M4180">
        <v>25</v>
      </c>
      <c r="N4180" s="2">
        <v>2500</v>
      </c>
      <c r="O4180" s="2">
        <v>625</v>
      </c>
      <c r="P4180" s="2">
        <v>1875</v>
      </c>
      <c r="Q4180" s="2">
        <v>1066.1600000000001</v>
      </c>
      <c r="R4180" s="2">
        <v>808.84</v>
      </c>
      <c r="S4180" t="s">
        <v>53</v>
      </c>
      <c r="T4180" t="s">
        <v>105</v>
      </c>
      <c r="U4180" t="s">
        <v>106</v>
      </c>
      <c r="V4180" t="s">
        <v>39</v>
      </c>
      <c r="W4180" t="s">
        <v>40</v>
      </c>
      <c r="X4180" t="s">
        <v>97</v>
      </c>
      <c r="Y4180" t="s">
        <v>42</v>
      </c>
      <c r="Z4180" t="s">
        <v>43</v>
      </c>
      <c r="AA4180" t="s">
        <v>44</v>
      </c>
      <c r="AB4180" t="s">
        <v>44</v>
      </c>
    </row>
    <row r="4181" spans="1:28" x14ac:dyDescent="0.25">
      <c r="A4181" t="s">
        <v>8404</v>
      </c>
      <c r="B4181" s="1">
        <v>45630</v>
      </c>
      <c r="C4181" t="s">
        <v>3250</v>
      </c>
      <c r="D4181" t="s">
        <v>3251</v>
      </c>
      <c r="E4181">
        <v>57</v>
      </c>
      <c r="F4181" t="s">
        <v>31</v>
      </c>
      <c r="G4181" t="s">
        <v>32</v>
      </c>
      <c r="H4181" t="s">
        <v>33</v>
      </c>
      <c r="I4181" t="s">
        <v>34</v>
      </c>
      <c r="J4181" t="s">
        <v>35</v>
      </c>
      <c r="K4181">
        <v>1</v>
      </c>
      <c r="L4181" s="2">
        <v>55000</v>
      </c>
      <c r="M4181">
        <v>5</v>
      </c>
      <c r="N4181" s="2">
        <v>55000</v>
      </c>
      <c r="O4181" s="2">
        <v>2750</v>
      </c>
      <c r="P4181" s="2">
        <v>52250</v>
      </c>
      <c r="Q4181" s="2">
        <v>41711.449999999997</v>
      </c>
      <c r="R4181" s="2">
        <v>10538.55</v>
      </c>
      <c r="S4181" t="s">
        <v>53</v>
      </c>
      <c r="T4181" t="s">
        <v>275</v>
      </c>
      <c r="U4181" t="s">
        <v>123</v>
      </c>
      <c r="V4181" t="s">
        <v>39</v>
      </c>
      <c r="W4181" t="s">
        <v>92</v>
      </c>
      <c r="X4181" t="s">
        <v>41</v>
      </c>
      <c r="Y4181" t="s">
        <v>56</v>
      </c>
      <c r="Z4181" t="s">
        <v>43</v>
      </c>
      <c r="AA4181" t="s">
        <v>44</v>
      </c>
      <c r="AB4181" t="s">
        <v>44</v>
      </c>
    </row>
    <row r="4182" spans="1:28" x14ac:dyDescent="0.25">
      <c r="A4182" t="s">
        <v>8405</v>
      </c>
      <c r="B4182" s="1">
        <v>45630</v>
      </c>
      <c r="C4182" t="s">
        <v>2979</v>
      </c>
      <c r="D4182" t="s">
        <v>2980</v>
      </c>
      <c r="E4182">
        <v>55</v>
      </c>
      <c r="F4182" t="s">
        <v>48</v>
      </c>
      <c r="G4182" t="s">
        <v>436</v>
      </c>
      <c r="H4182" t="s">
        <v>437</v>
      </c>
      <c r="I4182" t="s">
        <v>74</v>
      </c>
      <c r="J4182" t="s">
        <v>190</v>
      </c>
      <c r="K4182">
        <v>2</v>
      </c>
      <c r="L4182" s="2">
        <v>1800</v>
      </c>
      <c r="M4182">
        <v>5</v>
      </c>
      <c r="N4182" s="2">
        <v>3600</v>
      </c>
      <c r="O4182" s="2">
        <v>180</v>
      </c>
      <c r="P4182" s="2">
        <v>3420</v>
      </c>
      <c r="Q4182" s="2">
        <v>2802.18</v>
      </c>
      <c r="R4182" s="2">
        <v>617.82000000000005</v>
      </c>
      <c r="S4182" t="s">
        <v>64</v>
      </c>
      <c r="T4182" t="s">
        <v>578</v>
      </c>
      <c r="U4182" t="s">
        <v>579</v>
      </c>
      <c r="V4182" t="s">
        <v>39</v>
      </c>
      <c r="W4182" t="s">
        <v>40</v>
      </c>
      <c r="X4182" t="s">
        <v>41</v>
      </c>
      <c r="Y4182" t="s">
        <v>84</v>
      </c>
      <c r="Z4182" t="s">
        <v>43</v>
      </c>
      <c r="AA4182" t="s">
        <v>44</v>
      </c>
      <c r="AB4182" t="s">
        <v>44</v>
      </c>
    </row>
    <row r="4183" spans="1:28" x14ac:dyDescent="0.25">
      <c r="A4183" t="s">
        <v>8406</v>
      </c>
      <c r="B4183" s="1">
        <v>45630</v>
      </c>
      <c r="C4183" t="s">
        <v>488</v>
      </c>
      <c r="D4183" t="s">
        <v>489</v>
      </c>
      <c r="E4183">
        <v>51</v>
      </c>
      <c r="F4183" t="s">
        <v>48</v>
      </c>
      <c r="G4183" t="s">
        <v>318</v>
      </c>
      <c r="H4183" t="s">
        <v>319</v>
      </c>
      <c r="I4183" t="s">
        <v>34</v>
      </c>
      <c r="J4183" t="s">
        <v>190</v>
      </c>
      <c r="K4183">
        <v>3</v>
      </c>
      <c r="L4183" s="2">
        <v>2500</v>
      </c>
      <c r="M4183">
        <v>20</v>
      </c>
      <c r="N4183" s="2">
        <v>7500</v>
      </c>
      <c r="O4183" s="2">
        <v>1500</v>
      </c>
      <c r="P4183" s="2">
        <v>6000</v>
      </c>
      <c r="Q4183" s="2">
        <v>4322.63</v>
      </c>
      <c r="R4183" s="2">
        <v>1677.37</v>
      </c>
      <c r="S4183" t="s">
        <v>53</v>
      </c>
      <c r="T4183" t="s">
        <v>407</v>
      </c>
      <c r="U4183" t="s">
        <v>408</v>
      </c>
      <c r="V4183" t="s">
        <v>39</v>
      </c>
      <c r="W4183" t="s">
        <v>124</v>
      </c>
      <c r="X4183" t="s">
        <v>97</v>
      </c>
      <c r="Y4183" t="s">
        <v>56</v>
      </c>
      <c r="Z4183" t="s">
        <v>43</v>
      </c>
      <c r="AA4183" t="s">
        <v>44</v>
      </c>
      <c r="AB4183" t="s">
        <v>44</v>
      </c>
    </row>
    <row r="4184" spans="1:28" x14ac:dyDescent="0.25">
      <c r="A4184" t="s">
        <v>8407</v>
      </c>
      <c r="B4184" s="1">
        <v>45631</v>
      </c>
      <c r="C4184" t="s">
        <v>5716</v>
      </c>
      <c r="D4184" t="s">
        <v>5717</v>
      </c>
      <c r="E4184">
        <v>50</v>
      </c>
      <c r="F4184" t="s">
        <v>111</v>
      </c>
      <c r="G4184" t="s">
        <v>344</v>
      </c>
      <c r="H4184" t="s">
        <v>345</v>
      </c>
      <c r="I4184" t="s">
        <v>34</v>
      </c>
      <c r="J4184" t="s">
        <v>121</v>
      </c>
      <c r="K4184">
        <v>3</v>
      </c>
      <c r="L4184" s="2">
        <v>1600</v>
      </c>
      <c r="M4184">
        <v>5</v>
      </c>
      <c r="N4184" s="2">
        <v>4800</v>
      </c>
      <c r="O4184" s="2">
        <v>240</v>
      </c>
      <c r="P4184" s="2">
        <v>4560</v>
      </c>
      <c r="Q4184" s="2">
        <v>2885.42</v>
      </c>
      <c r="R4184" s="2">
        <v>1674.58</v>
      </c>
      <c r="S4184" t="s">
        <v>53</v>
      </c>
      <c r="T4184" t="s">
        <v>96</v>
      </c>
      <c r="U4184" t="s">
        <v>96</v>
      </c>
      <c r="V4184" t="s">
        <v>39</v>
      </c>
      <c r="W4184" t="s">
        <v>66</v>
      </c>
      <c r="X4184" t="s">
        <v>41</v>
      </c>
      <c r="Y4184" t="s">
        <v>56</v>
      </c>
      <c r="Z4184" t="s">
        <v>43</v>
      </c>
      <c r="AA4184" t="s">
        <v>44</v>
      </c>
      <c r="AB4184" t="s">
        <v>44</v>
      </c>
    </row>
    <row r="4185" spans="1:28" x14ac:dyDescent="0.25">
      <c r="A4185" t="s">
        <v>8408</v>
      </c>
      <c r="B4185" s="1">
        <v>45631</v>
      </c>
      <c r="C4185" t="s">
        <v>2238</v>
      </c>
      <c r="D4185" t="s">
        <v>2239</v>
      </c>
      <c r="E4185">
        <v>57</v>
      </c>
      <c r="F4185" t="s">
        <v>31</v>
      </c>
      <c r="G4185" t="s">
        <v>32</v>
      </c>
      <c r="H4185" t="s">
        <v>33</v>
      </c>
      <c r="I4185" t="s">
        <v>34</v>
      </c>
      <c r="J4185" t="s">
        <v>35</v>
      </c>
      <c r="K4185">
        <v>1</v>
      </c>
      <c r="L4185" s="2">
        <v>55000</v>
      </c>
      <c r="M4185">
        <v>20</v>
      </c>
      <c r="N4185" s="2">
        <v>55000</v>
      </c>
      <c r="O4185" s="2">
        <v>11000</v>
      </c>
      <c r="P4185" s="2">
        <v>44000</v>
      </c>
      <c r="Q4185" s="2">
        <v>32662.78</v>
      </c>
      <c r="R4185" s="2">
        <v>11337.22</v>
      </c>
      <c r="S4185" t="s">
        <v>53</v>
      </c>
      <c r="T4185" t="s">
        <v>163</v>
      </c>
      <c r="U4185" t="s">
        <v>164</v>
      </c>
      <c r="V4185" t="s">
        <v>39</v>
      </c>
      <c r="W4185" t="s">
        <v>83</v>
      </c>
      <c r="X4185" t="s">
        <v>67</v>
      </c>
      <c r="Y4185" t="s">
        <v>56</v>
      </c>
      <c r="Z4185" t="s">
        <v>43</v>
      </c>
      <c r="AA4185" t="s">
        <v>44</v>
      </c>
      <c r="AB4185" t="s">
        <v>44</v>
      </c>
    </row>
    <row r="4186" spans="1:28" x14ac:dyDescent="0.25">
      <c r="A4186" t="s">
        <v>8409</v>
      </c>
      <c r="B4186" s="1">
        <v>45631</v>
      </c>
      <c r="C4186" t="s">
        <v>5956</v>
      </c>
      <c r="D4186" t="s">
        <v>5957</v>
      </c>
      <c r="E4186">
        <v>30</v>
      </c>
      <c r="F4186" t="s">
        <v>48</v>
      </c>
      <c r="G4186" t="s">
        <v>298</v>
      </c>
      <c r="H4186" t="s">
        <v>299</v>
      </c>
      <c r="I4186" t="s">
        <v>103</v>
      </c>
      <c r="J4186" t="s">
        <v>104</v>
      </c>
      <c r="K4186">
        <v>2</v>
      </c>
      <c r="L4186" s="2">
        <v>700</v>
      </c>
      <c r="M4186">
        <v>10</v>
      </c>
      <c r="N4186" s="2">
        <v>1400</v>
      </c>
      <c r="O4186" s="2">
        <v>140</v>
      </c>
      <c r="P4186" s="2">
        <v>1260</v>
      </c>
      <c r="Q4186" s="2">
        <v>990.18</v>
      </c>
      <c r="R4186" s="2">
        <v>269.82</v>
      </c>
      <c r="S4186" t="s">
        <v>53</v>
      </c>
      <c r="T4186" t="s">
        <v>178</v>
      </c>
      <c r="U4186" t="s">
        <v>154</v>
      </c>
      <c r="V4186" t="s">
        <v>39</v>
      </c>
      <c r="W4186" t="s">
        <v>66</v>
      </c>
      <c r="X4186" t="s">
        <v>97</v>
      </c>
      <c r="Y4186" t="s">
        <v>84</v>
      </c>
      <c r="Z4186" t="s">
        <v>43</v>
      </c>
      <c r="AA4186" t="s">
        <v>68</v>
      </c>
      <c r="AB4186" t="s">
        <v>44</v>
      </c>
    </row>
    <row r="4187" spans="1:28" x14ac:dyDescent="0.25">
      <c r="A4187" t="s">
        <v>8410</v>
      </c>
      <c r="B4187" s="1">
        <v>45631</v>
      </c>
      <c r="C4187" t="s">
        <v>4578</v>
      </c>
      <c r="D4187" t="s">
        <v>4579</v>
      </c>
      <c r="E4187">
        <v>31</v>
      </c>
      <c r="F4187" t="s">
        <v>31</v>
      </c>
      <c r="G4187" t="s">
        <v>387</v>
      </c>
      <c r="H4187" t="s">
        <v>388</v>
      </c>
      <c r="I4187" t="s">
        <v>74</v>
      </c>
      <c r="J4187" t="s">
        <v>75</v>
      </c>
      <c r="K4187">
        <v>3</v>
      </c>
      <c r="L4187" s="2">
        <v>3200</v>
      </c>
      <c r="M4187">
        <v>10</v>
      </c>
      <c r="N4187" s="2">
        <v>9600</v>
      </c>
      <c r="O4187" s="2">
        <v>960</v>
      </c>
      <c r="P4187" s="2">
        <v>8640</v>
      </c>
      <c r="Q4187" s="2">
        <v>5636.2</v>
      </c>
      <c r="R4187" s="2">
        <v>3003.8</v>
      </c>
      <c r="S4187" t="s">
        <v>53</v>
      </c>
      <c r="T4187" t="s">
        <v>275</v>
      </c>
      <c r="U4187" t="s">
        <v>123</v>
      </c>
      <c r="V4187" t="s">
        <v>39</v>
      </c>
      <c r="W4187" t="s">
        <v>40</v>
      </c>
      <c r="X4187" t="s">
        <v>41</v>
      </c>
      <c r="Y4187" t="s">
        <v>84</v>
      </c>
      <c r="Z4187" t="s">
        <v>43</v>
      </c>
      <c r="AA4187" t="s">
        <v>44</v>
      </c>
      <c r="AB4187" t="s">
        <v>44</v>
      </c>
    </row>
    <row r="4188" spans="1:28" x14ac:dyDescent="0.25">
      <c r="A4188" t="s">
        <v>8411</v>
      </c>
      <c r="B4188" s="1">
        <v>45631</v>
      </c>
      <c r="C4188" t="s">
        <v>1577</v>
      </c>
      <c r="D4188" t="s">
        <v>1578</v>
      </c>
      <c r="E4188">
        <v>21</v>
      </c>
      <c r="F4188" t="s">
        <v>31</v>
      </c>
      <c r="G4188" t="s">
        <v>141</v>
      </c>
      <c r="H4188" t="s">
        <v>142</v>
      </c>
      <c r="I4188" t="s">
        <v>74</v>
      </c>
      <c r="J4188" t="s">
        <v>143</v>
      </c>
      <c r="K4188">
        <v>2</v>
      </c>
      <c r="L4188" s="2">
        <v>900</v>
      </c>
      <c r="M4188">
        <v>15</v>
      </c>
      <c r="N4188" s="2">
        <v>1800</v>
      </c>
      <c r="O4188" s="2">
        <v>270</v>
      </c>
      <c r="P4188" s="2">
        <v>1530</v>
      </c>
      <c r="Q4188" s="2">
        <v>1148.04</v>
      </c>
      <c r="R4188" s="2">
        <v>381.96</v>
      </c>
      <c r="S4188" t="s">
        <v>53</v>
      </c>
      <c r="T4188" t="s">
        <v>76</v>
      </c>
      <c r="U4188" t="s">
        <v>77</v>
      </c>
      <c r="V4188" t="s">
        <v>39</v>
      </c>
      <c r="W4188" t="s">
        <v>92</v>
      </c>
      <c r="X4188" t="s">
        <v>41</v>
      </c>
      <c r="Y4188" t="s">
        <v>56</v>
      </c>
      <c r="Z4188" t="s">
        <v>43</v>
      </c>
      <c r="AA4188" t="s">
        <v>44</v>
      </c>
      <c r="AB4188" t="s">
        <v>44</v>
      </c>
    </row>
    <row r="4189" spans="1:28" x14ac:dyDescent="0.25">
      <c r="A4189" t="s">
        <v>8412</v>
      </c>
      <c r="B4189" s="1">
        <v>45631</v>
      </c>
      <c r="C4189" t="s">
        <v>5661</v>
      </c>
      <c r="D4189" t="s">
        <v>5662</v>
      </c>
      <c r="E4189">
        <v>49</v>
      </c>
      <c r="F4189" t="s">
        <v>111</v>
      </c>
      <c r="G4189" t="s">
        <v>158</v>
      </c>
      <c r="H4189" t="s">
        <v>159</v>
      </c>
      <c r="I4189" t="s">
        <v>51</v>
      </c>
      <c r="J4189" t="s">
        <v>52</v>
      </c>
      <c r="K4189">
        <v>4</v>
      </c>
      <c r="L4189" s="2">
        <v>650</v>
      </c>
      <c r="M4189">
        <v>10</v>
      </c>
      <c r="N4189" s="2">
        <v>2600</v>
      </c>
      <c r="O4189" s="2">
        <v>260</v>
      </c>
      <c r="P4189" s="2">
        <v>2340</v>
      </c>
      <c r="Q4189" s="2">
        <v>1308.3399999999999</v>
      </c>
      <c r="R4189" s="2">
        <v>1031.6600000000001</v>
      </c>
      <c r="S4189" t="s">
        <v>64</v>
      </c>
      <c r="T4189" t="s">
        <v>153</v>
      </c>
      <c r="U4189" t="s">
        <v>154</v>
      </c>
      <c r="V4189" t="s">
        <v>39</v>
      </c>
      <c r="W4189" t="s">
        <v>83</v>
      </c>
      <c r="X4189" t="s">
        <v>67</v>
      </c>
      <c r="Y4189" t="s">
        <v>42</v>
      </c>
      <c r="Z4189" t="s">
        <v>107</v>
      </c>
      <c r="AA4189" t="s">
        <v>44</v>
      </c>
      <c r="AB4189" t="s">
        <v>44</v>
      </c>
    </row>
    <row r="4190" spans="1:28" x14ac:dyDescent="0.25">
      <c r="A4190" t="s">
        <v>8413</v>
      </c>
      <c r="B4190" s="1">
        <v>45631</v>
      </c>
      <c r="C4190" t="s">
        <v>8414</v>
      </c>
      <c r="D4190" t="s">
        <v>8415</v>
      </c>
      <c r="E4190">
        <v>38</v>
      </c>
      <c r="F4190" t="s">
        <v>48</v>
      </c>
      <c r="G4190" t="s">
        <v>101</v>
      </c>
      <c r="H4190" t="s">
        <v>102</v>
      </c>
      <c r="I4190" t="s">
        <v>103</v>
      </c>
      <c r="J4190" t="s">
        <v>104</v>
      </c>
      <c r="K4190">
        <v>1</v>
      </c>
      <c r="L4190" s="2">
        <v>1800</v>
      </c>
      <c r="M4190">
        <v>20</v>
      </c>
      <c r="N4190" s="2">
        <v>1800</v>
      </c>
      <c r="O4190" s="2">
        <v>360</v>
      </c>
      <c r="P4190" s="2">
        <v>1440</v>
      </c>
      <c r="Q4190" s="2">
        <v>937.9</v>
      </c>
      <c r="R4190" s="2">
        <v>502.1</v>
      </c>
      <c r="S4190" t="s">
        <v>64</v>
      </c>
      <c r="T4190" t="s">
        <v>178</v>
      </c>
      <c r="U4190" t="s">
        <v>154</v>
      </c>
      <c r="V4190" t="s">
        <v>39</v>
      </c>
      <c r="W4190" t="s">
        <v>66</v>
      </c>
      <c r="X4190" t="s">
        <v>41</v>
      </c>
      <c r="Y4190" t="s">
        <v>84</v>
      </c>
      <c r="Z4190" t="s">
        <v>43</v>
      </c>
      <c r="AA4190" t="s">
        <v>44</v>
      </c>
      <c r="AB4190" t="s">
        <v>44</v>
      </c>
    </row>
    <row r="4191" spans="1:28" x14ac:dyDescent="0.25">
      <c r="A4191" t="s">
        <v>8416</v>
      </c>
      <c r="B4191" s="1">
        <v>45631</v>
      </c>
      <c r="C4191" t="s">
        <v>5780</v>
      </c>
      <c r="D4191" t="s">
        <v>5781</v>
      </c>
      <c r="E4191">
        <v>24</v>
      </c>
      <c r="F4191" t="s">
        <v>48</v>
      </c>
      <c r="G4191" t="s">
        <v>32</v>
      </c>
      <c r="H4191" t="s">
        <v>33</v>
      </c>
      <c r="I4191" t="s">
        <v>34</v>
      </c>
      <c r="J4191" t="s">
        <v>35</v>
      </c>
      <c r="K4191">
        <v>4</v>
      </c>
      <c r="L4191" s="2">
        <v>55000</v>
      </c>
      <c r="M4191">
        <v>5</v>
      </c>
      <c r="N4191" s="2">
        <v>220000</v>
      </c>
      <c r="O4191" s="2">
        <v>11000</v>
      </c>
      <c r="P4191" s="2">
        <v>209000</v>
      </c>
      <c r="Q4191" s="2">
        <v>136837.45000000001</v>
      </c>
      <c r="R4191" s="2">
        <v>72162.55</v>
      </c>
      <c r="S4191" t="s">
        <v>53</v>
      </c>
      <c r="T4191" t="s">
        <v>114</v>
      </c>
      <c r="U4191" t="s">
        <v>115</v>
      </c>
      <c r="V4191" t="s">
        <v>39</v>
      </c>
      <c r="W4191" t="s">
        <v>66</v>
      </c>
      <c r="X4191" t="s">
        <v>67</v>
      </c>
      <c r="Y4191" t="s">
        <v>56</v>
      </c>
      <c r="Z4191" t="s">
        <v>144</v>
      </c>
      <c r="AA4191" t="s">
        <v>44</v>
      </c>
      <c r="AB4191" t="s">
        <v>44</v>
      </c>
    </row>
    <row r="4192" spans="1:28" x14ac:dyDescent="0.25">
      <c r="A4192" t="s">
        <v>8417</v>
      </c>
      <c r="B4192" s="1">
        <v>45631</v>
      </c>
      <c r="C4192" t="s">
        <v>7324</v>
      </c>
      <c r="D4192" t="s">
        <v>7325</v>
      </c>
      <c r="E4192">
        <v>36</v>
      </c>
      <c r="F4192" t="s">
        <v>31</v>
      </c>
      <c r="G4192" t="s">
        <v>112</v>
      </c>
      <c r="H4192" t="s">
        <v>113</v>
      </c>
      <c r="I4192" t="s">
        <v>103</v>
      </c>
      <c r="J4192" t="s">
        <v>104</v>
      </c>
      <c r="K4192">
        <v>4</v>
      </c>
      <c r="L4192" s="2">
        <v>650</v>
      </c>
      <c r="M4192">
        <v>0</v>
      </c>
      <c r="N4192" s="2">
        <v>2600</v>
      </c>
      <c r="O4192" s="2">
        <v>0</v>
      </c>
      <c r="P4192" s="2">
        <v>2600</v>
      </c>
      <c r="Q4192" s="2">
        <v>1858.66</v>
      </c>
      <c r="R4192" s="2">
        <v>741.34</v>
      </c>
      <c r="S4192" t="s">
        <v>53</v>
      </c>
      <c r="T4192" t="s">
        <v>407</v>
      </c>
      <c r="U4192" t="s">
        <v>408</v>
      </c>
      <c r="V4192" t="s">
        <v>39</v>
      </c>
      <c r="W4192" t="s">
        <v>124</v>
      </c>
      <c r="X4192" t="s">
        <v>97</v>
      </c>
      <c r="Y4192" t="s">
        <v>56</v>
      </c>
      <c r="Z4192" t="s">
        <v>43</v>
      </c>
      <c r="AA4192" t="s">
        <v>44</v>
      </c>
      <c r="AB4192" t="s">
        <v>44</v>
      </c>
    </row>
    <row r="4193" spans="1:28" x14ac:dyDescent="0.25">
      <c r="A4193" t="s">
        <v>8418</v>
      </c>
      <c r="B4193" s="1">
        <v>45631</v>
      </c>
      <c r="C4193" t="s">
        <v>740</v>
      </c>
      <c r="D4193" t="s">
        <v>741</v>
      </c>
      <c r="E4193">
        <v>58</v>
      </c>
      <c r="F4193" t="s">
        <v>48</v>
      </c>
      <c r="G4193" t="s">
        <v>81</v>
      </c>
      <c r="H4193" t="s">
        <v>82</v>
      </c>
      <c r="I4193" t="s">
        <v>51</v>
      </c>
      <c r="J4193" t="s">
        <v>52</v>
      </c>
      <c r="K4193">
        <v>4</v>
      </c>
      <c r="L4193" s="2">
        <v>600</v>
      </c>
      <c r="M4193">
        <v>30</v>
      </c>
      <c r="N4193" s="2">
        <v>2400</v>
      </c>
      <c r="O4193" s="2">
        <v>720</v>
      </c>
      <c r="P4193" s="2">
        <v>1680</v>
      </c>
      <c r="Q4193" s="2">
        <v>997.73</v>
      </c>
      <c r="R4193" s="2">
        <v>682.27</v>
      </c>
      <c r="S4193" t="s">
        <v>53</v>
      </c>
      <c r="T4193" t="s">
        <v>153</v>
      </c>
      <c r="U4193" t="s">
        <v>154</v>
      </c>
      <c r="V4193" t="s">
        <v>39</v>
      </c>
      <c r="W4193" t="s">
        <v>137</v>
      </c>
      <c r="X4193" t="s">
        <v>41</v>
      </c>
      <c r="Y4193" t="s">
        <v>56</v>
      </c>
      <c r="Z4193" t="s">
        <v>107</v>
      </c>
      <c r="AA4193" t="s">
        <v>44</v>
      </c>
      <c r="AB4193" t="s">
        <v>44</v>
      </c>
    </row>
    <row r="4194" spans="1:28" x14ac:dyDescent="0.25">
      <c r="A4194" t="s">
        <v>8419</v>
      </c>
      <c r="B4194" s="1">
        <v>45631</v>
      </c>
      <c r="C4194" t="s">
        <v>4175</v>
      </c>
      <c r="D4194" t="s">
        <v>4176</v>
      </c>
      <c r="E4194">
        <v>56</v>
      </c>
      <c r="F4194" t="s">
        <v>48</v>
      </c>
      <c r="G4194" t="s">
        <v>387</v>
      </c>
      <c r="H4194" t="s">
        <v>388</v>
      </c>
      <c r="I4194" t="s">
        <v>74</v>
      </c>
      <c r="J4194" t="s">
        <v>75</v>
      </c>
      <c r="K4194">
        <v>2</v>
      </c>
      <c r="L4194" s="2">
        <v>3200</v>
      </c>
      <c r="M4194">
        <v>15</v>
      </c>
      <c r="N4194" s="2">
        <v>6400</v>
      </c>
      <c r="O4194" s="2">
        <v>960</v>
      </c>
      <c r="P4194" s="2">
        <v>5440</v>
      </c>
      <c r="Q4194" s="2">
        <v>3412.77</v>
      </c>
      <c r="R4194" s="2">
        <v>2027.23</v>
      </c>
      <c r="S4194" t="s">
        <v>53</v>
      </c>
      <c r="T4194" t="s">
        <v>105</v>
      </c>
      <c r="U4194" t="s">
        <v>106</v>
      </c>
      <c r="V4194" t="s">
        <v>39</v>
      </c>
      <c r="W4194" t="s">
        <v>137</v>
      </c>
      <c r="X4194" t="s">
        <v>97</v>
      </c>
      <c r="Y4194" t="s">
        <v>56</v>
      </c>
      <c r="Z4194" t="s">
        <v>43</v>
      </c>
      <c r="AA4194" t="s">
        <v>44</v>
      </c>
      <c r="AB4194" t="s">
        <v>44</v>
      </c>
    </row>
    <row r="4195" spans="1:28" x14ac:dyDescent="0.25">
      <c r="A4195" t="s">
        <v>8420</v>
      </c>
      <c r="B4195" s="1">
        <v>45631</v>
      </c>
      <c r="C4195" t="s">
        <v>1791</v>
      </c>
      <c r="D4195" t="s">
        <v>1792</v>
      </c>
      <c r="E4195">
        <v>55</v>
      </c>
      <c r="F4195" t="s">
        <v>111</v>
      </c>
      <c r="G4195" t="s">
        <v>202</v>
      </c>
      <c r="H4195" t="s">
        <v>203</v>
      </c>
      <c r="I4195" t="s">
        <v>103</v>
      </c>
      <c r="J4195" t="s">
        <v>104</v>
      </c>
      <c r="K4195">
        <v>1</v>
      </c>
      <c r="L4195" s="2">
        <v>550</v>
      </c>
      <c r="M4195">
        <v>25</v>
      </c>
      <c r="N4195" s="2">
        <v>550</v>
      </c>
      <c r="O4195" s="2">
        <v>137.5</v>
      </c>
      <c r="P4195" s="2">
        <v>412.5</v>
      </c>
      <c r="Q4195" s="2">
        <v>234.85</v>
      </c>
      <c r="R4195" s="2">
        <v>177.65</v>
      </c>
      <c r="S4195" t="s">
        <v>53</v>
      </c>
      <c r="T4195" t="s">
        <v>76</v>
      </c>
      <c r="U4195" t="s">
        <v>77</v>
      </c>
      <c r="V4195" t="s">
        <v>39</v>
      </c>
      <c r="W4195" t="s">
        <v>137</v>
      </c>
      <c r="X4195" t="s">
        <v>41</v>
      </c>
      <c r="Y4195" t="s">
        <v>84</v>
      </c>
      <c r="Z4195" t="s">
        <v>43</v>
      </c>
      <c r="AA4195" t="s">
        <v>44</v>
      </c>
      <c r="AB4195" t="s">
        <v>44</v>
      </c>
    </row>
    <row r="4196" spans="1:28" x14ac:dyDescent="0.25">
      <c r="A4196" t="s">
        <v>8421</v>
      </c>
      <c r="B4196" s="1">
        <v>45632</v>
      </c>
      <c r="C4196" t="s">
        <v>1728</v>
      </c>
      <c r="D4196" t="s">
        <v>1729</v>
      </c>
      <c r="E4196">
        <v>42</v>
      </c>
      <c r="F4196" t="s">
        <v>48</v>
      </c>
      <c r="G4196" t="s">
        <v>212</v>
      </c>
      <c r="H4196" t="s">
        <v>213</v>
      </c>
      <c r="I4196" t="s">
        <v>51</v>
      </c>
      <c r="J4196" t="s">
        <v>52</v>
      </c>
      <c r="K4196">
        <v>3</v>
      </c>
      <c r="L4196" s="2">
        <v>400</v>
      </c>
      <c r="M4196">
        <v>0</v>
      </c>
      <c r="N4196" s="2">
        <v>1200</v>
      </c>
      <c r="O4196" s="2">
        <v>0</v>
      </c>
      <c r="P4196" s="2">
        <v>1200</v>
      </c>
      <c r="Q4196" s="2">
        <v>908.78</v>
      </c>
      <c r="R4196" s="2">
        <v>291.22000000000003</v>
      </c>
      <c r="S4196" t="s">
        <v>36</v>
      </c>
      <c r="T4196" t="s">
        <v>114</v>
      </c>
      <c r="U4196" t="s">
        <v>115</v>
      </c>
      <c r="V4196" t="s">
        <v>39</v>
      </c>
      <c r="W4196" t="s">
        <v>66</v>
      </c>
      <c r="X4196" t="s">
        <v>97</v>
      </c>
      <c r="Y4196" t="s">
        <v>56</v>
      </c>
      <c r="Z4196" t="s">
        <v>43</v>
      </c>
      <c r="AA4196" t="s">
        <v>44</v>
      </c>
      <c r="AB4196" t="s">
        <v>44</v>
      </c>
    </row>
    <row r="4197" spans="1:28" x14ac:dyDescent="0.25">
      <c r="A4197" t="s">
        <v>8422</v>
      </c>
      <c r="B4197" s="1">
        <v>45632</v>
      </c>
      <c r="C4197" t="s">
        <v>4488</v>
      </c>
      <c r="D4197" t="s">
        <v>4489</v>
      </c>
      <c r="E4197">
        <v>48</v>
      </c>
      <c r="F4197" t="s">
        <v>111</v>
      </c>
      <c r="G4197" t="s">
        <v>134</v>
      </c>
      <c r="H4197" t="s">
        <v>135</v>
      </c>
      <c r="I4197" t="s">
        <v>62</v>
      </c>
      <c r="J4197" t="s">
        <v>130</v>
      </c>
      <c r="K4197">
        <v>1</v>
      </c>
      <c r="L4197" s="2">
        <v>8500</v>
      </c>
      <c r="M4197">
        <v>20</v>
      </c>
      <c r="N4197" s="2">
        <v>8500</v>
      </c>
      <c r="O4197" s="2">
        <v>1700</v>
      </c>
      <c r="P4197" s="2">
        <v>6800</v>
      </c>
      <c r="Q4197" s="2">
        <v>3799.8</v>
      </c>
      <c r="R4197" s="2">
        <v>3000.2</v>
      </c>
      <c r="S4197" t="s">
        <v>53</v>
      </c>
      <c r="T4197" t="s">
        <v>114</v>
      </c>
      <c r="U4197" t="s">
        <v>115</v>
      </c>
      <c r="V4197" t="s">
        <v>39</v>
      </c>
      <c r="W4197" t="s">
        <v>137</v>
      </c>
      <c r="X4197" t="s">
        <v>41</v>
      </c>
      <c r="Y4197" t="s">
        <v>56</v>
      </c>
      <c r="Z4197" t="s">
        <v>43</v>
      </c>
      <c r="AA4197" t="s">
        <v>44</v>
      </c>
      <c r="AB4197" t="s">
        <v>44</v>
      </c>
    </row>
    <row r="4198" spans="1:28" x14ac:dyDescent="0.25">
      <c r="A4198" t="s">
        <v>8423</v>
      </c>
      <c r="B4198" s="1">
        <v>45632</v>
      </c>
      <c r="C4198" t="s">
        <v>4933</v>
      </c>
      <c r="D4198" t="s">
        <v>4934</v>
      </c>
      <c r="E4198">
        <v>48</v>
      </c>
      <c r="F4198" t="s">
        <v>31</v>
      </c>
      <c r="G4198" t="s">
        <v>298</v>
      </c>
      <c r="H4198" t="s">
        <v>299</v>
      </c>
      <c r="I4198" t="s">
        <v>103</v>
      </c>
      <c r="J4198" t="s">
        <v>104</v>
      </c>
      <c r="K4198">
        <v>6</v>
      </c>
      <c r="L4198" s="2">
        <v>700</v>
      </c>
      <c r="M4198">
        <v>10</v>
      </c>
      <c r="N4198" s="2">
        <v>4200</v>
      </c>
      <c r="O4198" s="2">
        <v>420</v>
      </c>
      <c r="P4198" s="2">
        <v>3780</v>
      </c>
      <c r="Q4198" s="2">
        <v>2868.14</v>
      </c>
      <c r="R4198" s="2">
        <v>911.86</v>
      </c>
      <c r="S4198" t="s">
        <v>53</v>
      </c>
      <c r="T4198" t="s">
        <v>222</v>
      </c>
      <c r="U4198" t="s">
        <v>38</v>
      </c>
      <c r="V4198" t="s">
        <v>39</v>
      </c>
      <c r="W4198" t="s">
        <v>66</v>
      </c>
      <c r="X4198" t="s">
        <v>41</v>
      </c>
      <c r="Y4198" t="s">
        <v>42</v>
      </c>
      <c r="Z4198" t="s">
        <v>43</v>
      </c>
      <c r="AA4198" t="s">
        <v>68</v>
      </c>
      <c r="AB4198" t="s">
        <v>44</v>
      </c>
    </row>
    <row r="4199" spans="1:28" x14ac:dyDescent="0.25">
      <c r="A4199" t="s">
        <v>8424</v>
      </c>
      <c r="B4199" s="1">
        <v>45632</v>
      </c>
      <c r="C4199" t="s">
        <v>1902</v>
      </c>
      <c r="D4199" t="s">
        <v>1903</v>
      </c>
      <c r="E4199">
        <v>26</v>
      </c>
      <c r="F4199" t="s">
        <v>48</v>
      </c>
      <c r="G4199" t="s">
        <v>81</v>
      </c>
      <c r="H4199" t="s">
        <v>82</v>
      </c>
      <c r="I4199" t="s">
        <v>51</v>
      </c>
      <c r="J4199" t="s">
        <v>52</v>
      </c>
      <c r="K4199">
        <v>1</v>
      </c>
      <c r="L4199" s="2">
        <v>600</v>
      </c>
      <c r="M4199">
        <v>15</v>
      </c>
      <c r="N4199" s="2">
        <v>600</v>
      </c>
      <c r="O4199" s="2">
        <v>90</v>
      </c>
      <c r="P4199" s="2">
        <v>510</v>
      </c>
      <c r="Q4199" s="2">
        <v>398.1</v>
      </c>
      <c r="R4199" s="2">
        <v>111.9</v>
      </c>
      <c r="S4199" t="s">
        <v>53</v>
      </c>
      <c r="T4199" t="s">
        <v>96</v>
      </c>
      <c r="U4199" t="s">
        <v>96</v>
      </c>
      <c r="V4199" t="s">
        <v>39</v>
      </c>
      <c r="W4199" t="s">
        <v>40</v>
      </c>
      <c r="X4199" t="s">
        <v>41</v>
      </c>
      <c r="Y4199" t="s">
        <v>56</v>
      </c>
      <c r="Z4199" t="s">
        <v>223</v>
      </c>
      <c r="AA4199" t="s">
        <v>44</v>
      </c>
      <c r="AB4199" t="s">
        <v>44</v>
      </c>
    </row>
    <row r="4200" spans="1:28" x14ac:dyDescent="0.25">
      <c r="A4200" t="s">
        <v>8425</v>
      </c>
      <c r="B4200" s="1">
        <v>45632</v>
      </c>
      <c r="C4200" t="s">
        <v>8344</v>
      </c>
      <c r="D4200" t="s">
        <v>8345</v>
      </c>
      <c r="E4200">
        <v>27</v>
      </c>
      <c r="F4200" t="s">
        <v>48</v>
      </c>
      <c r="G4200" t="s">
        <v>88</v>
      </c>
      <c r="H4200" t="s">
        <v>89</v>
      </c>
      <c r="I4200" t="s">
        <v>62</v>
      </c>
      <c r="J4200" t="s">
        <v>63</v>
      </c>
      <c r="K4200">
        <v>1</v>
      </c>
      <c r="L4200" s="2">
        <v>4200</v>
      </c>
      <c r="M4200">
        <v>10</v>
      </c>
      <c r="N4200" s="2">
        <v>4200</v>
      </c>
      <c r="O4200" s="2">
        <v>420</v>
      </c>
      <c r="P4200" s="2">
        <v>3780</v>
      </c>
      <c r="Q4200" s="2">
        <v>2974.83</v>
      </c>
      <c r="R4200" s="2">
        <v>805.17</v>
      </c>
      <c r="S4200" t="s">
        <v>53</v>
      </c>
      <c r="T4200" t="s">
        <v>76</v>
      </c>
      <c r="U4200" t="s">
        <v>77</v>
      </c>
      <c r="V4200" t="s">
        <v>39</v>
      </c>
      <c r="W4200" t="s">
        <v>40</v>
      </c>
      <c r="X4200" t="s">
        <v>41</v>
      </c>
      <c r="Y4200" t="s">
        <v>84</v>
      </c>
      <c r="Z4200" t="s">
        <v>43</v>
      </c>
      <c r="AA4200" t="s">
        <v>44</v>
      </c>
      <c r="AB4200" t="s">
        <v>44</v>
      </c>
    </row>
    <row r="4201" spans="1:28" x14ac:dyDescent="0.25">
      <c r="A4201" t="s">
        <v>8426</v>
      </c>
      <c r="B4201" s="1">
        <v>45632</v>
      </c>
      <c r="C4201" t="s">
        <v>1753</v>
      </c>
      <c r="D4201" t="s">
        <v>1754</v>
      </c>
      <c r="E4201">
        <v>56</v>
      </c>
      <c r="F4201" t="s">
        <v>48</v>
      </c>
      <c r="G4201" t="s">
        <v>561</v>
      </c>
      <c r="H4201" t="s">
        <v>562</v>
      </c>
      <c r="I4201" t="s">
        <v>34</v>
      </c>
      <c r="J4201" t="s">
        <v>143</v>
      </c>
      <c r="K4201">
        <v>1</v>
      </c>
      <c r="L4201" s="2">
        <v>900</v>
      </c>
      <c r="M4201">
        <v>15</v>
      </c>
      <c r="N4201" s="2">
        <v>900</v>
      </c>
      <c r="O4201" s="2">
        <v>135</v>
      </c>
      <c r="P4201" s="2">
        <v>765</v>
      </c>
      <c r="Q4201" s="2">
        <v>515.16</v>
      </c>
      <c r="R4201" s="2">
        <v>249.84</v>
      </c>
      <c r="S4201" t="s">
        <v>53</v>
      </c>
      <c r="T4201" t="s">
        <v>222</v>
      </c>
      <c r="U4201" t="s">
        <v>38</v>
      </c>
      <c r="V4201" t="s">
        <v>39</v>
      </c>
      <c r="W4201" t="s">
        <v>40</v>
      </c>
      <c r="X4201" t="s">
        <v>67</v>
      </c>
      <c r="Y4201" t="s">
        <v>56</v>
      </c>
      <c r="Z4201" t="s">
        <v>223</v>
      </c>
      <c r="AA4201" t="s">
        <v>68</v>
      </c>
      <c r="AB4201" t="s">
        <v>44</v>
      </c>
    </row>
    <row r="4202" spans="1:28" x14ac:dyDescent="0.25">
      <c r="A4202" t="s">
        <v>8427</v>
      </c>
      <c r="B4202" s="1">
        <v>45632</v>
      </c>
      <c r="C4202" t="s">
        <v>2564</v>
      </c>
      <c r="D4202" t="s">
        <v>2565</v>
      </c>
      <c r="E4202">
        <v>26</v>
      </c>
      <c r="F4202" t="s">
        <v>31</v>
      </c>
      <c r="G4202" t="s">
        <v>280</v>
      </c>
      <c r="H4202" t="s">
        <v>281</v>
      </c>
      <c r="I4202" t="s">
        <v>62</v>
      </c>
      <c r="J4202" t="s">
        <v>190</v>
      </c>
      <c r="K4202">
        <v>3</v>
      </c>
      <c r="L4202" s="2">
        <v>700</v>
      </c>
      <c r="M4202">
        <v>15</v>
      </c>
      <c r="N4202" s="2">
        <v>2100</v>
      </c>
      <c r="O4202" s="2">
        <v>315</v>
      </c>
      <c r="P4202" s="2">
        <v>1785</v>
      </c>
      <c r="Q4202" s="2">
        <v>1048.4000000000001</v>
      </c>
      <c r="R4202" s="2">
        <v>736.6</v>
      </c>
      <c r="S4202" t="s">
        <v>64</v>
      </c>
      <c r="T4202" t="s">
        <v>407</v>
      </c>
      <c r="U4202" t="s">
        <v>408</v>
      </c>
      <c r="V4202" t="s">
        <v>39</v>
      </c>
      <c r="W4202" t="s">
        <v>92</v>
      </c>
      <c r="X4202" t="s">
        <v>97</v>
      </c>
      <c r="Y4202" t="s">
        <v>42</v>
      </c>
      <c r="Z4202" t="s">
        <v>43</v>
      </c>
      <c r="AA4202" t="s">
        <v>44</v>
      </c>
      <c r="AB4202" t="s">
        <v>44</v>
      </c>
    </row>
    <row r="4203" spans="1:28" x14ac:dyDescent="0.25">
      <c r="A4203" t="s">
        <v>8428</v>
      </c>
      <c r="B4203" s="1">
        <v>45632</v>
      </c>
      <c r="C4203" t="s">
        <v>2461</v>
      </c>
      <c r="D4203" t="s">
        <v>2462</v>
      </c>
      <c r="E4203">
        <v>20</v>
      </c>
      <c r="F4203" t="s">
        <v>48</v>
      </c>
      <c r="G4203" t="s">
        <v>197</v>
      </c>
      <c r="H4203" t="s">
        <v>198</v>
      </c>
      <c r="I4203" t="s">
        <v>74</v>
      </c>
      <c r="J4203" t="s">
        <v>75</v>
      </c>
      <c r="K4203">
        <v>2</v>
      </c>
      <c r="L4203" s="2">
        <v>2600</v>
      </c>
      <c r="M4203">
        <v>15</v>
      </c>
      <c r="N4203" s="2">
        <v>5200</v>
      </c>
      <c r="O4203" s="2">
        <v>780</v>
      </c>
      <c r="P4203" s="2">
        <v>4420</v>
      </c>
      <c r="Q4203" s="2">
        <v>2727.45</v>
      </c>
      <c r="R4203" s="2">
        <v>1692.55</v>
      </c>
      <c r="S4203" t="s">
        <v>53</v>
      </c>
      <c r="T4203" t="s">
        <v>407</v>
      </c>
      <c r="U4203" t="s">
        <v>408</v>
      </c>
      <c r="V4203" t="s">
        <v>39</v>
      </c>
      <c r="W4203" t="s">
        <v>137</v>
      </c>
      <c r="X4203" t="s">
        <v>67</v>
      </c>
      <c r="Y4203" t="s">
        <v>56</v>
      </c>
      <c r="Z4203" t="s">
        <v>43</v>
      </c>
      <c r="AA4203" t="s">
        <v>44</v>
      </c>
      <c r="AB4203" t="s">
        <v>44</v>
      </c>
    </row>
    <row r="4204" spans="1:28" x14ac:dyDescent="0.25">
      <c r="A4204" t="s">
        <v>8429</v>
      </c>
      <c r="B4204" s="1">
        <v>45632</v>
      </c>
      <c r="C4204" t="s">
        <v>8430</v>
      </c>
      <c r="D4204" t="s">
        <v>8431</v>
      </c>
      <c r="E4204">
        <v>23</v>
      </c>
      <c r="F4204" t="s">
        <v>111</v>
      </c>
      <c r="G4204" t="s">
        <v>280</v>
      </c>
      <c r="H4204" t="s">
        <v>281</v>
      </c>
      <c r="I4204" t="s">
        <v>62</v>
      </c>
      <c r="J4204" t="s">
        <v>190</v>
      </c>
      <c r="K4204">
        <v>2</v>
      </c>
      <c r="L4204" s="2">
        <v>700</v>
      </c>
      <c r="M4204">
        <v>10</v>
      </c>
      <c r="N4204" s="2">
        <v>1400</v>
      </c>
      <c r="O4204" s="2">
        <v>140</v>
      </c>
      <c r="P4204" s="2">
        <v>1260</v>
      </c>
      <c r="Q4204" s="2">
        <v>998.79</v>
      </c>
      <c r="R4204" s="2">
        <v>261.20999999999998</v>
      </c>
      <c r="S4204" t="s">
        <v>53</v>
      </c>
      <c r="T4204" t="s">
        <v>76</v>
      </c>
      <c r="U4204" t="s">
        <v>77</v>
      </c>
      <c r="V4204" t="s">
        <v>39</v>
      </c>
      <c r="W4204" t="s">
        <v>92</v>
      </c>
      <c r="X4204" t="s">
        <v>97</v>
      </c>
      <c r="Y4204" t="s">
        <v>42</v>
      </c>
      <c r="Z4204" t="s">
        <v>43</v>
      </c>
      <c r="AA4204" t="s">
        <v>44</v>
      </c>
      <c r="AB4204" t="s">
        <v>44</v>
      </c>
    </row>
    <row r="4205" spans="1:28" x14ac:dyDescent="0.25">
      <c r="A4205" t="s">
        <v>8432</v>
      </c>
      <c r="B4205" s="1">
        <v>45632</v>
      </c>
      <c r="C4205" t="s">
        <v>8433</v>
      </c>
      <c r="D4205" t="s">
        <v>8434</v>
      </c>
      <c r="E4205">
        <v>43</v>
      </c>
      <c r="F4205" t="s">
        <v>31</v>
      </c>
      <c r="G4205" t="s">
        <v>243</v>
      </c>
      <c r="H4205" t="s">
        <v>244</v>
      </c>
      <c r="I4205" t="s">
        <v>103</v>
      </c>
      <c r="J4205" t="s">
        <v>104</v>
      </c>
      <c r="K4205">
        <v>2</v>
      </c>
      <c r="L4205" s="2">
        <v>450</v>
      </c>
      <c r="M4205">
        <v>10</v>
      </c>
      <c r="N4205" s="2">
        <v>900</v>
      </c>
      <c r="O4205" s="2">
        <v>90</v>
      </c>
      <c r="P4205" s="2">
        <v>810</v>
      </c>
      <c r="Q4205" s="2">
        <v>637.66999999999996</v>
      </c>
      <c r="R4205" s="2">
        <v>172.33</v>
      </c>
      <c r="S4205" t="s">
        <v>53</v>
      </c>
      <c r="T4205" t="s">
        <v>122</v>
      </c>
      <c r="U4205" t="s">
        <v>123</v>
      </c>
      <c r="V4205" t="s">
        <v>39</v>
      </c>
      <c r="W4205" t="s">
        <v>137</v>
      </c>
      <c r="X4205" t="s">
        <v>97</v>
      </c>
      <c r="Y4205" t="s">
        <v>56</v>
      </c>
      <c r="Z4205" t="s">
        <v>107</v>
      </c>
      <c r="AA4205" t="s">
        <v>44</v>
      </c>
      <c r="AB4205" t="s">
        <v>44</v>
      </c>
    </row>
    <row r="4206" spans="1:28" x14ac:dyDescent="0.25">
      <c r="A4206" t="s">
        <v>8435</v>
      </c>
      <c r="B4206" s="1">
        <v>45632</v>
      </c>
      <c r="C4206" t="s">
        <v>3753</v>
      </c>
      <c r="D4206" t="s">
        <v>3754</v>
      </c>
      <c r="E4206">
        <v>24</v>
      </c>
      <c r="F4206" t="s">
        <v>48</v>
      </c>
      <c r="G4206" t="s">
        <v>202</v>
      </c>
      <c r="H4206" t="s">
        <v>203</v>
      </c>
      <c r="I4206" t="s">
        <v>103</v>
      </c>
      <c r="J4206" t="s">
        <v>104</v>
      </c>
      <c r="K4206">
        <v>2</v>
      </c>
      <c r="L4206" s="2">
        <v>550</v>
      </c>
      <c r="M4206">
        <v>20</v>
      </c>
      <c r="N4206" s="2">
        <v>1100</v>
      </c>
      <c r="O4206" s="2">
        <v>220</v>
      </c>
      <c r="P4206" s="2">
        <v>880</v>
      </c>
      <c r="Q4206" s="2">
        <v>535.26</v>
      </c>
      <c r="R4206" s="2">
        <v>344.74</v>
      </c>
      <c r="S4206" t="s">
        <v>36</v>
      </c>
      <c r="T4206" t="s">
        <v>578</v>
      </c>
      <c r="U4206" t="s">
        <v>579</v>
      </c>
      <c r="V4206" t="s">
        <v>39</v>
      </c>
      <c r="W4206" t="s">
        <v>40</v>
      </c>
      <c r="X4206" t="s">
        <v>97</v>
      </c>
      <c r="Y4206" t="s">
        <v>56</v>
      </c>
      <c r="Z4206" t="s">
        <v>43</v>
      </c>
      <c r="AA4206" t="s">
        <v>44</v>
      </c>
      <c r="AB4206" t="s">
        <v>44</v>
      </c>
    </row>
    <row r="4207" spans="1:28" x14ac:dyDescent="0.25">
      <c r="A4207" t="s">
        <v>8436</v>
      </c>
      <c r="B4207" s="1">
        <v>45632</v>
      </c>
      <c r="C4207" t="s">
        <v>8437</v>
      </c>
      <c r="D4207" t="s">
        <v>8438</v>
      </c>
      <c r="E4207">
        <v>60</v>
      </c>
      <c r="F4207" t="s">
        <v>48</v>
      </c>
      <c r="G4207" t="s">
        <v>176</v>
      </c>
      <c r="H4207" t="s">
        <v>177</v>
      </c>
      <c r="I4207" t="s">
        <v>34</v>
      </c>
      <c r="J4207" t="s">
        <v>35</v>
      </c>
      <c r="K4207">
        <v>4</v>
      </c>
      <c r="L4207" s="2">
        <v>6500</v>
      </c>
      <c r="M4207">
        <v>10</v>
      </c>
      <c r="N4207" s="2">
        <v>26000</v>
      </c>
      <c r="O4207" s="2">
        <v>2600</v>
      </c>
      <c r="P4207" s="2">
        <v>23400</v>
      </c>
      <c r="Q4207" s="2">
        <v>14210.17</v>
      </c>
      <c r="R4207" s="2">
        <v>9189.83</v>
      </c>
      <c r="S4207" t="s">
        <v>64</v>
      </c>
      <c r="T4207" t="s">
        <v>65</v>
      </c>
      <c r="U4207" t="s">
        <v>65</v>
      </c>
      <c r="V4207" t="s">
        <v>39</v>
      </c>
      <c r="W4207" t="s">
        <v>40</v>
      </c>
      <c r="X4207" t="s">
        <v>67</v>
      </c>
      <c r="Y4207" t="s">
        <v>42</v>
      </c>
      <c r="Z4207" t="s">
        <v>223</v>
      </c>
      <c r="AA4207" t="s">
        <v>44</v>
      </c>
      <c r="AB4207" t="s">
        <v>44</v>
      </c>
    </row>
    <row r="4208" spans="1:28" x14ac:dyDescent="0.25">
      <c r="A4208" t="s">
        <v>8439</v>
      </c>
      <c r="B4208" s="1">
        <v>45632</v>
      </c>
      <c r="C4208" t="s">
        <v>3617</v>
      </c>
      <c r="D4208" t="s">
        <v>3618</v>
      </c>
      <c r="E4208">
        <v>52</v>
      </c>
      <c r="F4208" t="s">
        <v>31</v>
      </c>
      <c r="G4208" t="s">
        <v>60</v>
      </c>
      <c r="H4208" t="s">
        <v>61</v>
      </c>
      <c r="I4208" t="s">
        <v>62</v>
      </c>
      <c r="J4208" t="s">
        <v>63</v>
      </c>
      <c r="K4208">
        <v>3</v>
      </c>
      <c r="L4208" s="2">
        <v>3500</v>
      </c>
      <c r="M4208">
        <v>15</v>
      </c>
      <c r="N4208" s="2">
        <v>10500</v>
      </c>
      <c r="O4208" s="2">
        <v>1575</v>
      </c>
      <c r="P4208" s="2">
        <v>8925</v>
      </c>
      <c r="Q4208" s="2">
        <v>6700.21</v>
      </c>
      <c r="R4208" s="2">
        <v>2224.79</v>
      </c>
      <c r="S4208" t="s">
        <v>53</v>
      </c>
      <c r="T4208" t="s">
        <v>90</v>
      </c>
      <c r="U4208" t="s">
        <v>91</v>
      </c>
      <c r="V4208" t="s">
        <v>39</v>
      </c>
      <c r="W4208" t="s">
        <v>66</v>
      </c>
      <c r="X4208" t="s">
        <v>97</v>
      </c>
      <c r="Y4208" t="s">
        <v>56</v>
      </c>
      <c r="Z4208" t="s">
        <v>43</v>
      </c>
      <c r="AA4208" t="s">
        <v>68</v>
      </c>
      <c r="AB4208" t="s">
        <v>44</v>
      </c>
    </row>
    <row r="4209" spans="1:28" x14ac:dyDescent="0.25">
      <c r="A4209" t="s">
        <v>8440</v>
      </c>
      <c r="B4209" s="1">
        <v>45632</v>
      </c>
      <c r="C4209" t="s">
        <v>6165</v>
      </c>
      <c r="D4209" t="s">
        <v>6166</v>
      </c>
      <c r="E4209">
        <v>41</v>
      </c>
      <c r="F4209" t="s">
        <v>48</v>
      </c>
      <c r="G4209" t="s">
        <v>158</v>
      </c>
      <c r="H4209" t="s">
        <v>159</v>
      </c>
      <c r="I4209" t="s">
        <v>51</v>
      </c>
      <c r="J4209" t="s">
        <v>52</v>
      </c>
      <c r="K4209">
        <v>1</v>
      </c>
      <c r="L4209" s="2">
        <v>650</v>
      </c>
      <c r="M4209">
        <v>5</v>
      </c>
      <c r="N4209" s="2">
        <v>650</v>
      </c>
      <c r="O4209" s="2">
        <v>32.5</v>
      </c>
      <c r="P4209" s="2">
        <v>617.5</v>
      </c>
      <c r="Q4209" s="2">
        <v>495.7</v>
      </c>
      <c r="R4209" s="2">
        <v>121.8</v>
      </c>
      <c r="S4209" t="s">
        <v>64</v>
      </c>
      <c r="T4209" t="s">
        <v>54</v>
      </c>
      <c r="U4209" t="s">
        <v>55</v>
      </c>
      <c r="V4209" t="s">
        <v>39</v>
      </c>
      <c r="W4209" t="s">
        <v>137</v>
      </c>
      <c r="X4209" t="s">
        <v>97</v>
      </c>
      <c r="Y4209" t="s">
        <v>56</v>
      </c>
      <c r="Z4209" t="s">
        <v>43</v>
      </c>
      <c r="AA4209" t="s">
        <v>44</v>
      </c>
      <c r="AB4209" t="s">
        <v>44</v>
      </c>
    </row>
    <row r="4210" spans="1:28" x14ac:dyDescent="0.25">
      <c r="A4210" t="s">
        <v>8441</v>
      </c>
      <c r="B4210" s="1">
        <v>45632</v>
      </c>
      <c r="C4210" t="s">
        <v>8442</v>
      </c>
      <c r="D4210" t="s">
        <v>8443</v>
      </c>
      <c r="E4210">
        <v>20</v>
      </c>
      <c r="F4210" t="s">
        <v>111</v>
      </c>
      <c r="G4210" t="s">
        <v>227</v>
      </c>
      <c r="H4210" t="s">
        <v>228</v>
      </c>
      <c r="I4210" t="s">
        <v>74</v>
      </c>
      <c r="J4210" t="s">
        <v>75</v>
      </c>
      <c r="K4210">
        <v>1</v>
      </c>
      <c r="L4210" s="2">
        <v>1400</v>
      </c>
      <c r="M4210">
        <v>0</v>
      </c>
      <c r="N4210" s="2">
        <v>1400</v>
      </c>
      <c r="O4210" s="2">
        <v>0</v>
      </c>
      <c r="P4210" s="2">
        <v>1400</v>
      </c>
      <c r="Q4210" s="2">
        <v>1021.12</v>
      </c>
      <c r="R4210" s="2">
        <v>378.88</v>
      </c>
      <c r="S4210" t="s">
        <v>36</v>
      </c>
      <c r="T4210" t="s">
        <v>578</v>
      </c>
      <c r="U4210" t="s">
        <v>579</v>
      </c>
      <c r="V4210" t="s">
        <v>39</v>
      </c>
      <c r="W4210" t="s">
        <v>124</v>
      </c>
      <c r="X4210" t="s">
        <v>41</v>
      </c>
      <c r="Y4210" t="s">
        <v>42</v>
      </c>
      <c r="Z4210" t="s">
        <v>43</v>
      </c>
      <c r="AA4210" t="s">
        <v>44</v>
      </c>
      <c r="AB4210" t="s">
        <v>44</v>
      </c>
    </row>
    <row r="4211" spans="1:28" x14ac:dyDescent="0.25">
      <c r="A4211" t="s">
        <v>8444</v>
      </c>
      <c r="B4211" s="1">
        <v>45632</v>
      </c>
      <c r="C4211" t="s">
        <v>8175</v>
      </c>
      <c r="D4211" t="s">
        <v>8176</v>
      </c>
      <c r="E4211">
        <v>49</v>
      </c>
      <c r="F4211" t="s">
        <v>111</v>
      </c>
      <c r="G4211" t="s">
        <v>217</v>
      </c>
      <c r="H4211" t="s">
        <v>218</v>
      </c>
      <c r="I4211" t="s">
        <v>34</v>
      </c>
      <c r="J4211" t="s">
        <v>130</v>
      </c>
      <c r="K4211">
        <v>1</v>
      </c>
      <c r="L4211" s="2">
        <v>28000</v>
      </c>
      <c r="M4211">
        <v>15</v>
      </c>
      <c r="N4211" s="2">
        <v>28000</v>
      </c>
      <c r="O4211" s="2">
        <v>4200</v>
      </c>
      <c r="P4211" s="2">
        <v>23800</v>
      </c>
      <c r="Q4211" s="2">
        <v>16915.47</v>
      </c>
      <c r="R4211" s="2">
        <v>6884.53</v>
      </c>
      <c r="S4211" t="s">
        <v>53</v>
      </c>
      <c r="T4211" t="s">
        <v>398</v>
      </c>
      <c r="U4211" t="s">
        <v>399</v>
      </c>
      <c r="V4211" t="s">
        <v>39</v>
      </c>
      <c r="W4211" t="s">
        <v>92</v>
      </c>
      <c r="X4211" t="s">
        <v>97</v>
      </c>
      <c r="Y4211" t="s">
        <v>42</v>
      </c>
      <c r="Z4211" t="s">
        <v>43</v>
      </c>
      <c r="AA4211" t="s">
        <v>44</v>
      </c>
      <c r="AB4211" t="s">
        <v>44</v>
      </c>
    </row>
    <row r="4212" spans="1:28" x14ac:dyDescent="0.25">
      <c r="A4212" t="s">
        <v>8445</v>
      </c>
      <c r="B4212" s="1">
        <v>45633</v>
      </c>
      <c r="C4212" t="s">
        <v>5077</v>
      </c>
      <c r="D4212" t="s">
        <v>5078</v>
      </c>
      <c r="E4212">
        <v>27</v>
      </c>
      <c r="F4212" t="s">
        <v>111</v>
      </c>
      <c r="G4212" t="s">
        <v>101</v>
      </c>
      <c r="H4212" t="s">
        <v>102</v>
      </c>
      <c r="I4212" t="s">
        <v>103</v>
      </c>
      <c r="J4212" t="s">
        <v>104</v>
      </c>
      <c r="K4212">
        <v>1</v>
      </c>
      <c r="L4212" s="2">
        <v>1800</v>
      </c>
      <c r="M4212">
        <v>20</v>
      </c>
      <c r="N4212" s="2">
        <v>1800</v>
      </c>
      <c r="O4212" s="2">
        <v>360</v>
      </c>
      <c r="P4212" s="2">
        <v>1440</v>
      </c>
      <c r="Q4212" s="2">
        <v>995.71</v>
      </c>
      <c r="R4212" s="2">
        <v>444.29</v>
      </c>
      <c r="S4212" t="s">
        <v>53</v>
      </c>
      <c r="T4212" t="s">
        <v>65</v>
      </c>
      <c r="U4212" t="s">
        <v>65</v>
      </c>
      <c r="V4212" t="s">
        <v>39</v>
      </c>
      <c r="W4212" t="s">
        <v>124</v>
      </c>
      <c r="X4212" t="s">
        <v>67</v>
      </c>
      <c r="Y4212" t="s">
        <v>56</v>
      </c>
      <c r="Z4212" t="s">
        <v>43</v>
      </c>
      <c r="AA4212" t="s">
        <v>44</v>
      </c>
      <c r="AB4212" t="s">
        <v>44</v>
      </c>
    </row>
    <row r="4213" spans="1:28" x14ac:dyDescent="0.25">
      <c r="A4213" t="s">
        <v>8446</v>
      </c>
      <c r="B4213" s="1">
        <v>45633</v>
      </c>
      <c r="C4213" t="s">
        <v>8447</v>
      </c>
      <c r="D4213" t="s">
        <v>8448</v>
      </c>
      <c r="E4213">
        <v>39</v>
      </c>
      <c r="F4213" t="s">
        <v>48</v>
      </c>
      <c r="G4213" t="s">
        <v>188</v>
      </c>
      <c r="H4213" t="s">
        <v>189</v>
      </c>
      <c r="I4213" t="s">
        <v>34</v>
      </c>
      <c r="J4213" t="s">
        <v>190</v>
      </c>
      <c r="K4213">
        <v>1</v>
      </c>
      <c r="L4213" s="2">
        <v>1800</v>
      </c>
      <c r="M4213">
        <v>25</v>
      </c>
      <c r="N4213" s="2">
        <v>1800</v>
      </c>
      <c r="O4213" s="2">
        <v>450</v>
      </c>
      <c r="P4213" s="2">
        <v>1350</v>
      </c>
      <c r="Q4213" s="2">
        <v>1077</v>
      </c>
      <c r="R4213" s="2">
        <v>273</v>
      </c>
      <c r="S4213" t="s">
        <v>64</v>
      </c>
      <c r="T4213" t="s">
        <v>37</v>
      </c>
      <c r="U4213" t="s">
        <v>38</v>
      </c>
      <c r="V4213" t="s">
        <v>39</v>
      </c>
      <c r="W4213" t="s">
        <v>92</v>
      </c>
      <c r="X4213" t="s">
        <v>67</v>
      </c>
      <c r="Y4213" t="s">
        <v>84</v>
      </c>
      <c r="Z4213" t="s">
        <v>508</v>
      </c>
      <c r="AA4213" t="s">
        <v>44</v>
      </c>
      <c r="AB4213" t="s">
        <v>44</v>
      </c>
    </row>
    <row r="4214" spans="1:28" x14ac:dyDescent="0.25">
      <c r="A4214" t="s">
        <v>8449</v>
      </c>
      <c r="B4214" s="1">
        <v>45633</v>
      </c>
      <c r="C4214" t="s">
        <v>2880</v>
      </c>
      <c r="D4214" t="s">
        <v>2881</v>
      </c>
      <c r="E4214">
        <v>29</v>
      </c>
      <c r="F4214" t="s">
        <v>111</v>
      </c>
      <c r="G4214" t="s">
        <v>436</v>
      </c>
      <c r="H4214" t="s">
        <v>437</v>
      </c>
      <c r="I4214" t="s">
        <v>74</v>
      </c>
      <c r="J4214" t="s">
        <v>190</v>
      </c>
      <c r="K4214">
        <v>3</v>
      </c>
      <c r="L4214" s="2">
        <v>1800</v>
      </c>
      <c r="M4214">
        <v>5</v>
      </c>
      <c r="N4214" s="2">
        <v>5400</v>
      </c>
      <c r="O4214" s="2">
        <v>270</v>
      </c>
      <c r="P4214" s="2">
        <v>5130</v>
      </c>
      <c r="Q4214" s="2">
        <v>3224.67</v>
      </c>
      <c r="R4214" s="2">
        <v>1905.33</v>
      </c>
      <c r="S4214" t="s">
        <v>53</v>
      </c>
      <c r="T4214" t="s">
        <v>105</v>
      </c>
      <c r="U4214" t="s">
        <v>106</v>
      </c>
      <c r="V4214" t="s">
        <v>39</v>
      </c>
      <c r="W4214" t="s">
        <v>83</v>
      </c>
      <c r="X4214" t="s">
        <v>41</v>
      </c>
      <c r="Y4214" t="s">
        <v>56</v>
      </c>
      <c r="Z4214" t="s">
        <v>43</v>
      </c>
      <c r="AA4214" t="s">
        <v>44</v>
      </c>
      <c r="AB4214" t="s">
        <v>44</v>
      </c>
    </row>
    <row r="4215" spans="1:28" x14ac:dyDescent="0.25">
      <c r="A4215" t="s">
        <v>8450</v>
      </c>
      <c r="B4215" s="1">
        <v>45633</v>
      </c>
      <c r="C4215" t="s">
        <v>8353</v>
      </c>
      <c r="D4215" t="s">
        <v>8354</v>
      </c>
      <c r="E4215">
        <v>56</v>
      </c>
      <c r="F4215" t="s">
        <v>111</v>
      </c>
      <c r="G4215" t="s">
        <v>168</v>
      </c>
      <c r="H4215" t="s">
        <v>169</v>
      </c>
      <c r="I4215" t="s">
        <v>62</v>
      </c>
      <c r="J4215" t="s">
        <v>143</v>
      </c>
      <c r="K4215">
        <v>1</v>
      </c>
      <c r="L4215" s="2">
        <v>1800</v>
      </c>
      <c r="M4215">
        <v>25</v>
      </c>
      <c r="N4215" s="2">
        <v>1800</v>
      </c>
      <c r="O4215" s="2">
        <v>450</v>
      </c>
      <c r="P4215" s="2">
        <v>1350</v>
      </c>
      <c r="Q4215" s="2">
        <v>800.9</v>
      </c>
      <c r="R4215" s="2">
        <v>549.1</v>
      </c>
      <c r="S4215" t="s">
        <v>64</v>
      </c>
      <c r="T4215" t="s">
        <v>105</v>
      </c>
      <c r="U4215" t="s">
        <v>106</v>
      </c>
      <c r="V4215" t="s">
        <v>39</v>
      </c>
      <c r="W4215" t="s">
        <v>66</v>
      </c>
      <c r="X4215" t="s">
        <v>41</v>
      </c>
      <c r="Y4215" t="s">
        <v>56</v>
      </c>
      <c r="Z4215" t="s">
        <v>43</v>
      </c>
      <c r="AA4215" t="s">
        <v>44</v>
      </c>
      <c r="AB4215" t="s">
        <v>44</v>
      </c>
    </row>
    <row r="4216" spans="1:28" x14ac:dyDescent="0.25">
      <c r="A4216" t="s">
        <v>8451</v>
      </c>
      <c r="B4216" s="1">
        <v>45633</v>
      </c>
      <c r="C4216" t="s">
        <v>625</v>
      </c>
      <c r="D4216" t="s">
        <v>626</v>
      </c>
      <c r="E4216">
        <v>49</v>
      </c>
      <c r="F4216" t="s">
        <v>111</v>
      </c>
      <c r="G4216" t="s">
        <v>176</v>
      </c>
      <c r="H4216" t="s">
        <v>177</v>
      </c>
      <c r="I4216" t="s">
        <v>34</v>
      </c>
      <c r="J4216" t="s">
        <v>35</v>
      </c>
      <c r="K4216">
        <v>1</v>
      </c>
      <c r="L4216" s="2">
        <v>6500</v>
      </c>
      <c r="M4216">
        <v>15</v>
      </c>
      <c r="N4216" s="2">
        <v>6500</v>
      </c>
      <c r="O4216" s="2">
        <v>975</v>
      </c>
      <c r="P4216" s="2">
        <v>5525</v>
      </c>
      <c r="Q4216" s="2">
        <v>3244.96</v>
      </c>
      <c r="R4216" s="2">
        <v>2280.04</v>
      </c>
      <c r="S4216" t="s">
        <v>53</v>
      </c>
      <c r="T4216" t="s">
        <v>65</v>
      </c>
      <c r="U4216" t="s">
        <v>65</v>
      </c>
      <c r="V4216" t="s">
        <v>39</v>
      </c>
      <c r="W4216" t="s">
        <v>124</v>
      </c>
      <c r="X4216" t="s">
        <v>41</v>
      </c>
      <c r="Y4216" t="s">
        <v>56</v>
      </c>
      <c r="Z4216" t="s">
        <v>43</v>
      </c>
      <c r="AA4216" t="s">
        <v>44</v>
      </c>
      <c r="AB4216" t="s">
        <v>44</v>
      </c>
    </row>
    <row r="4217" spans="1:28" x14ac:dyDescent="0.25">
      <c r="A4217" t="s">
        <v>8452</v>
      </c>
      <c r="B4217" s="1">
        <v>45633</v>
      </c>
      <c r="C4217" t="s">
        <v>1105</v>
      </c>
      <c r="D4217" t="s">
        <v>1106</v>
      </c>
      <c r="E4217">
        <v>42</v>
      </c>
      <c r="F4217" t="s">
        <v>48</v>
      </c>
      <c r="G4217" t="s">
        <v>112</v>
      </c>
      <c r="H4217" t="s">
        <v>113</v>
      </c>
      <c r="I4217" t="s">
        <v>103</v>
      </c>
      <c r="J4217" t="s">
        <v>104</v>
      </c>
      <c r="K4217">
        <v>1</v>
      </c>
      <c r="L4217" s="2">
        <v>650</v>
      </c>
      <c r="M4217">
        <v>10</v>
      </c>
      <c r="N4217" s="2">
        <v>650</v>
      </c>
      <c r="O4217" s="2">
        <v>65</v>
      </c>
      <c r="P4217" s="2">
        <v>585</v>
      </c>
      <c r="Q4217" s="2">
        <v>423.15</v>
      </c>
      <c r="R4217" s="2">
        <v>161.85</v>
      </c>
      <c r="S4217" t="s">
        <v>53</v>
      </c>
      <c r="T4217" t="s">
        <v>122</v>
      </c>
      <c r="U4217" t="s">
        <v>123</v>
      </c>
      <c r="V4217" t="s">
        <v>39</v>
      </c>
      <c r="W4217" t="s">
        <v>83</v>
      </c>
      <c r="X4217" t="s">
        <v>67</v>
      </c>
      <c r="Y4217" t="s">
        <v>56</v>
      </c>
      <c r="Z4217" t="s">
        <v>43</v>
      </c>
      <c r="AA4217" t="s">
        <v>44</v>
      </c>
      <c r="AB4217" t="s">
        <v>44</v>
      </c>
    </row>
    <row r="4218" spans="1:28" x14ac:dyDescent="0.25">
      <c r="A4218" t="s">
        <v>8453</v>
      </c>
      <c r="B4218" s="1">
        <v>45633</v>
      </c>
      <c r="C4218" t="s">
        <v>5314</v>
      </c>
      <c r="D4218" t="s">
        <v>5315</v>
      </c>
      <c r="E4218">
        <v>52</v>
      </c>
      <c r="F4218" t="s">
        <v>48</v>
      </c>
      <c r="G4218" t="s">
        <v>176</v>
      </c>
      <c r="H4218" t="s">
        <v>177</v>
      </c>
      <c r="I4218" t="s">
        <v>34</v>
      </c>
      <c r="J4218" t="s">
        <v>35</v>
      </c>
      <c r="K4218">
        <v>2</v>
      </c>
      <c r="L4218" s="2">
        <v>6500</v>
      </c>
      <c r="M4218">
        <v>15</v>
      </c>
      <c r="N4218" s="2">
        <v>13000</v>
      </c>
      <c r="O4218" s="2">
        <v>1950</v>
      </c>
      <c r="P4218" s="2">
        <v>11050</v>
      </c>
      <c r="Q4218" s="2">
        <v>6853.09</v>
      </c>
      <c r="R4218" s="2">
        <v>4196.91</v>
      </c>
      <c r="S4218" t="s">
        <v>53</v>
      </c>
      <c r="T4218" t="s">
        <v>163</v>
      </c>
      <c r="U4218" t="s">
        <v>164</v>
      </c>
      <c r="V4218" t="s">
        <v>39</v>
      </c>
      <c r="W4218" t="s">
        <v>83</v>
      </c>
      <c r="X4218" t="s">
        <v>67</v>
      </c>
      <c r="Y4218" t="s">
        <v>56</v>
      </c>
      <c r="Z4218" t="s">
        <v>43</v>
      </c>
      <c r="AA4218" t="s">
        <v>44</v>
      </c>
      <c r="AB4218" t="s">
        <v>44</v>
      </c>
    </row>
    <row r="4219" spans="1:28" x14ac:dyDescent="0.25">
      <c r="A4219" t="s">
        <v>8454</v>
      </c>
      <c r="B4219" s="1">
        <v>45633</v>
      </c>
      <c r="C4219" t="s">
        <v>6714</v>
      </c>
      <c r="D4219" t="s">
        <v>6715</v>
      </c>
      <c r="E4219">
        <v>25</v>
      </c>
      <c r="F4219" t="s">
        <v>48</v>
      </c>
      <c r="G4219" t="s">
        <v>318</v>
      </c>
      <c r="H4219" t="s">
        <v>319</v>
      </c>
      <c r="I4219" t="s">
        <v>34</v>
      </c>
      <c r="J4219" t="s">
        <v>190</v>
      </c>
      <c r="K4219">
        <v>3</v>
      </c>
      <c r="L4219" s="2">
        <v>2500</v>
      </c>
      <c r="M4219">
        <v>30</v>
      </c>
      <c r="N4219" s="2">
        <v>7500</v>
      </c>
      <c r="O4219" s="2">
        <v>2250</v>
      </c>
      <c r="P4219" s="2">
        <v>5250</v>
      </c>
      <c r="Q4219" s="2">
        <v>4175.7</v>
      </c>
      <c r="R4219" s="2">
        <v>1074.3</v>
      </c>
      <c r="S4219" t="s">
        <v>36</v>
      </c>
      <c r="T4219" t="s">
        <v>290</v>
      </c>
      <c r="U4219" t="s">
        <v>291</v>
      </c>
      <c r="V4219" t="s">
        <v>39</v>
      </c>
      <c r="W4219" t="s">
        <v>124</v>
      </c>
      <c r="X4219" t="s">
        <v>97</v>
      </c>
      <c r="Y4219" t="s">
        <v>56</v>
      </c>
      <c r="Z4219" t="s">
        <v>43</v>
      </c>
      <c r="AA4219" t="s">
        <v>44</v>
      </c>
      <c r="AB4219" t="s">
        <v>44</v>
      </c>
    </row>
    <row r="4220" spans="1:28" x14ac:dyDescent="0.25">
      <c r="A4220" t="s">
        <v>8455</v>
      </c>
      <c r="B4220" s="1">
        <v>45633</v>
      </c>
      <c r="C4220" t="s">
        <v>1069</v>
      </c>
      <c r="D4220" t="s">
        <v>1070</v>
      </c>
      <c r="E4220">
        <v>42</v>
      </c>
      <c r="F4220" t="s">
        <v>48</v>
      </c>
      <c r="G4220" t="s">
        <v>49</v>
      </c>
      <c r="H4220" t="s">
        <v>50</v>
      </c>
      <c r="I4220" t="s">
        <v>51</v>
      </c>
      <c r="J4220" t="s">
        <v>52</v>
      </c>
      <c r="K4220">
        <v>5</v>
      </c>
      <c r="L4220" s="2">
        <v>500</v>
      </c>
      <c r="M4220">
        <v>10</v>
      </c>
      <c r="N4220" s="2">
        <v>2500</v>
      </c>
      <c r="O4220" s="2">
        <v>250</v>
      </c>
      <c r="P4220" s="2">
        <v>2250</v>
      </c>
      <c r="Q4220" s="2">
        <v>1629.7</v>
      </c>
      <c r="R4220" s="2">
        <v>620.29999999999995</v>
      </c>
      <c r="S4220" t="s">
        <v>53</v>
      </c>
      <c r="T4220" t="s">
        <v>275</v>
      </c>
      <c r="U4220" t="s">
        <v>123</v>
      </c>
      <c r="V4220" t="s">
        <v>39</v>
      </c>
      <c r="W4220" t="s">
        <v>40</v>
      </c>
      <c r="X4220" t="s">
        <v>97</v>
      </c>
      <c r="Y4220" t="s">
        <v>56</v>
      </c>
      <c r="Z4220" t="s">
        <v>107</v>
      </c>
      <c r="AA4220" t="s">
        <v>44</v>
      </c>
      <c r="AB4220" t="s">
        <v>44</v>
      </c>
    </row>
    <row r="4221" spans="1:28" x14ac:dyDescent="0.25">
      <c r="A4221" t="s">
        <v>8456</v>
      </c>
      <c r="B4221" s="1">
        <v>45633</v>
      </c>
      <c r="C4221" t="s">
        <v>4673</v>
      </c>
      <c r="D4221" t="s">
        <v>4674</v>
      </c>
      <c r="E4221">
        <v>23</v>
      </c>
      <c r="F4221" t="s">
        <v>31</v>
      </c>
      <c r="G4221" t="s">
        <v>112</v>
      </c>
      <c r="H4221" t="s">
        <v>113</v>
      </c>
      <c r="I4221" t="s">
        <v>103</v>
      </c>
      <c r="J4221" t="s">
        <v>104</v>
      </c>
      <c r="K4221">
        <v>2</v>
      </c>
      <c r="L4221" s="2">
        <v>650</v>
      </c>
      <c r="M4221">
        <v>10</v>
      </c>
      <c r="N4221" s="2">
        <v>1300</v>
      </c>
      <c r="O4221" s="2">
        <v>130</v>
      </c>
      <c r="P4221" s="2">
        <v>1170</v>
      </c>
      <c r="Q4221" s="2">
        <v>828.87</v>
      </c>
      <c r="R4221" s="2">
        <v>341.13</v>
      </c>
      <c r="S4221" t="s">
        <v>36</v>
      </c>
      <c r="T4221" t="s">
        <v>290</v>
      </c>
      <c r="U4221" t="s">
        <v>291</v>
      </c>
      <c r="V4221" t="s">
        <v>39</v>
      </c>
      <c r="W4221" t="s">
        <v>66</v>
      </c>
      <c r="X4221" t="s">
        <v>41</v>
      </c>
      <c r="Y4221" t="s">
        <v>56</v>
      </c>
      <c r="Z4221" t="s">
        <v>43</v>
      </c>
      <c r="AA4221" t="s">
        <v>44</v>
      </c>
      <c r="AB4221" t="s">
        <v>44</v>
      </c>
    </row>
    <row r="4222" spans="1:28" x14ac:dyDescent="0.25">
      <c r="A4222" t="s">
        <v>8457</v>
      </c>
      <c r="B4222" s="1">
        <v>45634</v>
      </c>
      <c r="C4222" t="s">
        <v>3379</v>
      </c>
      <c r="D4222" t="s">
        <v>3380</v>
      </c>
      <c r="E4222">
        <v>57</v>
      </c>
      <c r="F4222" t="s">
        <v>48</v>
      </c>
      <c r="G4222" t="s">
        <v>88</v>
      </c>
      <c r="H4222" t="s">
        <v>89</v>
      </c>
      <c r="I4222" t="s">
        <v>62</v>
      </c>
      <c r="J4222" t="s">
        <v>63</v>
      </c>
      <c r="K4222">
        <v>3</v>
      </c>
      <c r="L4222" s="2">
        <v>4200</v>
      </c>
      <c r="M4222">
        <v>0</v>
      </c>
      <c r="N4222" s="2">
        <v>12600</v>
      </c>
      <c r="O4222" s="2">
        <v>0</v>
      </c>
      <c r="P4222" s="2">
        <v>12600</v>
      </c>
      <c r="Q4222" s="2">
        <v>9053.2099999999991</v>
      </c>
      <c r="R4222" s="2">
        <v>3546.79</v>
      </c>
      <c r="S4222" t="s">
        <v>64</v>
      </c>
      <c r="T4222" t="s">
        <v>136</v>
      </c>
      <c r="U4222" t="s">
        <v>38</v>
      </c>
      <c r="V4222" t="s">
        <v>39</v>
      </c>
      <c r="W4222" t="s">
        <v>137</v>
      </c>
      <c r="X4222" t="s">
        <v>67</v>
      </c>
      <c r="Y4222" t="s">
        <v>56</v>
      </c>
      <c r="Z4222" t="s">
        <v>43</v>
      </c>
      <c r="AA4222" t="s">
        <v>44</v>
      </c>
      <c r="AB4222" t="s">
        <v>44</v>
      </c>
    </row>
    <row r="4223" spans="1:28" x14ac:dyDescent="0.25">
      <c r="A4223" t="s">
        <v>8458</v>
      </c>
      <c r="B4223" s="1">
        <v>45634</v>
      </c>
      <c r="C4223" t="s">
        <v>1222</v>
      </c>
      <c r="D4223" t="s">
        <v>1223</v>
      </c>
      <c r="E4223">
        <v>47</v>
      </c>
      <c r="F4223" t="s">
        <v>31</v>
      </c>
      <c r="G4223" t="s">
        <v>176</v>
      </c>
      <c r="H4223" t="s">
        <v>177</v>
      </c>
      <c r="I4223" t="s">
        <v>34</v>
      </c>
      <c r="J4223" t="s">
        <v>35</v>
      </c>
      <c r="K4223">
        <v>4</v>
      </c>
      <c r="L4223" s="2">
        <v>6500</v>
      </c>
      <c r="M4223">
        <v>20</v>
      </c>
      <c r="N4223" s="2">
        <v>26000</v>
      </c>
      <c r="O4223" s="2">
        <v>5200</v>
      </c>
      <c r="P4223" s="2">
        <v>20800</v>
      </c>
      <c r="Q4223" s="2">
        <v>14167.46</v>
      </c>
      <c r="R4223" s="2">
        <v>6632.54</v>
      </c>
      <c r="S4223" t="s">
        <v>53</v>
      </c>
      <c r="T4223" t="s">
        <v>263</v>
      </c>
      <c r="U4223" t="s">
        <v>91</v>
      </c>
      <c r="V4223" t="s">
        <v>39</v>
      </c>
      <c r="W4223" t="s">
        <v>137</v>
      </c>
      <c r="X4223" t="s">
        <v>41</v>
      </c>
      <c r="Y4223" t="s">
        <v>42</v>
      </c>
      <c r="Z4223" t="s">
        <v>223</v>
      </c>
      <c r="AA4223" t="s">
        <v>44</v>
      </c>
      <c r="AB4223" t="s">
        <v>44</v>
      </c>
    </row>
    <row r="4224" spans="1:28" x14ac:dyDescent="0.25">
      <c r="A4224" t="s">
        <v>8459</v>
      </c>
      <c r="B4224" s="1">
        <v>45634</v>
      </c>
      <c r="C4224" t="s">
        <v>1608</v>
      </c>
      <c r="D4224" t="s">
        <v>1609</v>
      </c>
      <c r="E4224">
        <v>26</v>
      </c>
      <c r="F4224" t="s">
        <v>48</v>
      </c>
      <c r="G4224" t="s">
        <v>72</v>
      </c>
      <c r="H4224" t="s">
        <v>73</v>
      </c>
      <c r="I4224" t="s">
        <v>74</v>
      </c>
      <c r="J4224" t="s">
        <v>75</v>
      </c>
      <c r="K4224">
        <v>1</v>
      </c>
      <c r="L4224" s="2">
        <v>2200</v>
      </c>
      <c r="M4224">
        <v>10</v>
      </c>
      <c r="N4224" s="2">
        <v>2200</v>
      </c>
      <c r="O4224" s="2">
        <v>220</v>
      </c>
      <c r="P4224" s="2">
        <v>1980</v>
      </c>
      <c r="Q4224" s="2">
        <v>1420.79</v>
      </c>
      <c r="R4224" s="2">
        <v>559.21</v>
      </c>
      <c r="S4224" t="s">
        <v>53</v>
      </c>
      <c r="T4224" t="s">
        <v>407</v>
      </c>
      <c r="U4224" t="s">
        <v>408</v>
      </c>
      <c r="V4224" t="s">
        <v>39</v>
      </c>
      <c r="W4224" t="s">
        <v>124</v>
      </c>
      <c r="X4224" t="s">
        <v>97</v>
      </c>
      <c r="Y4224" t="s">
        <v>56</v>
      </c>
      <c r="Z4224" t="s">
        <v>43</v>
      </c>
      <c r="AA4224" t="s">
        <v>44</v>
      </c>
      <c r="AB4224" t="s">
        <v>44</v>
      </c>
    </row>
    <row r="4225" spans="1:28" x14ac:dyDescent="0.25">
      <c r="A4225" t="s">
        <v>8460</v>
      </c>
      <c r="B4225" s="1">
        <v>45634</v>
      </c>
      <c r="C4225" t="s">
        <v>5913</v>
      </c>
      <c r="D4225" t="s">
        <v>5914</v>
      </c>
      <c r="E4225">
        <v>33</v>
      </c>
      <c r="F4225" t="s">
        <v>31</v>
      </c>
      <c r="G4225" t="s">
        <v>318</v>
      </c>
      <c r="H4225" t="s">
        <v>319</v>
      </c>
      <c r="I4225" t="s">
        <v>34</v>
      </c>
      <c r="J4225" t="s">
        <v>190</v>
      </c>
      <c r="K4225">
        <v>2</v>
      </c>
      <c r="L4225" s="2">
        <v>2500</v>
      </c>
      <c r="M4225">
        <v>10</v>
      </c>
      <c r="N4225" s="2">
        <v>5000</v>
      </c>
      <c r="O4225" s="2">
        <v>500</v>
      </c>
      <c r="P4225" s="2">
        <v>4500</v>
      </c>
      <c r="Q4225" s="2">
        <v>3231.49</v>
      </c>
      <c r="R4225" s="2">
        <v>1268.51</v>
      </c>
      <c r="S4225" t="s">
        <v>53</v>
      </c>
      <c r="T4225" t="s">
        <v>222</v>
      </c>
      <c r="U4225" t="s">
        <v>38</v>
      </c>
      <c r="V4225" t="s">
        <v>39</v>
      </c>
      <c r="W4225" t="s">
        <v>66</v>
      </c>
      <c r="X4225" t="s">
        <v>97</v>
      </c>
      <c r="Y4225" t="s">
        <v>42</v>
      </c>
      <c r="Z4225" t="s">
        <v>43</v>
      </c>
      <c r="AA4225" t="s">
        <v>44</v>
      </c>
      <c r="AB4225" t="s">
        <v>44</v>
      </c>
    </row>
    <row r="4226" spans="1:28" x14ac:dyDescent="0.25">
      <c r="A4226" t="s">
        <v>8461</v>
      </c>
      <c r="B4226" s="1">
        <v>45634</v>
      </c>
      <c r="C4226" t="s">
        <v>1131</v>
      </c>
      <c r="D4226" t="s">
        <v>1132</v>
      </c>
      <c r="E4226">
        <v>23</v>
      </c>
      <c r="F4226" t="s">
        <v>31</v>
      </c>
      <c r="G4226" t="s">
        <v>227</v>
      </c>
      <c r="H4226" t="s">
        <v>228</v>
      </c>
      <c r="I4226" t="s">
        <v>74</v>
      </c>
      <c r="J4226" t="s">
        <v>75</v>
      </c>
      <c r="K4226">
        <v>1</v>
      </c>
      <c r="L4226" s="2">
        <v>1400</v>
      </c>
      <c r="M4226">
        <v>10</v>
      </c>
      <c r="N4226" s="2">
        <v>1400</v>
      </c>
      <c r="O4226" s="2">
        <v>140</v>
      </c>
      <c r="P4226" s="2">
        <v>1260</v>
      </c>
      <c r="Q4226" s="2">
        <v>1001.84</v>
      </c>
      <c r="R4226" s="2">
        <v>258.16000000000003</v>
      </c>
      <c r="S4226" t="s">
        <v>36</v>
      </c>
      <c r="T4226" t="s">
        <v>96</v>
      </c>
      <c r="U4226" t="s">
        <v>96</v>
      </c>
      <c r="V4226" t="s">
        <v>39</v>
      </c>
      <c r="W4226" t="s">
        <v>137</v>
      </c>
      <c r="X4226" t="s">
        <v>67</v>
      </c>
      <c r="Y4226" t="s">
        <v>42</v>
      </c>
      <c r="Z4226" t="s">
        <v>107</v>
      </c>
      <c r="AA4226" t="s">
        <v>44</v>
      </c>
      <c r="AB4226" t="s">
        <v>44</v>
      </c>
    </row>
    <row r="4227" spans="1:28" x14ac:dyDescent="0.25">
      <c r="A4227" t="s">
        <v>8462</v>
      </c>
      <c r="B4227" s="1">
        <v>45634</v>
      </c>
      <c r="C4227" t="s">
        <v>5620</v>
      </c>
      <c r="D4227" t="s">
        <v>5621</v>
      </c>
      <c r="E4227">
        <v>37</v>
      </c>
      <c r="F4227" t="s">
        <v>48</v>
      </c>
      <c r="G4227" t="s">
        <v>72</v>
      </c>
      <c r="H4227" t="s">
        <v>73</v>
      </c>
      <c r="I4227" t="s">
        <v>74</v>
      </c>
      <c r="J4227" t="s">
        <v>75</v>
      </c>
      <c r="K4227">
        <v>4</v>
      </c>
      <c r="L4227" s="2">
        <v>2200</v>
      </c>
      <c r="M4227">
        <v>30</v>
      </c>
      <c r="N4227" s="2">
        <v>8800</v>
      </c>
      <c r="O4227" s="2">
        <v>2640</v>
      </c>
      <c r="P4227" s="2">
        <v>6160</v>
      </c>
      <c r="Q4227" s="2">
        <v>4907.54</v>
      </c>
      <c r="R4227" s="2">
        <v>1252.46</v>
      </c>
      <c r="S4227" t="s">
        <v>53</v>
      </c>
      <c r="T4227" t="s">
        <v>114</v>
      </c>
      <c r="U4227" t="s">
        <v>115</v>
      </c>
      <c r="V4227" t="s">
        <v>39</v>
      </c>
      <c r="W4227" t="s">
        <v>66</v>
      </c>
      <c r="X4227" t="s">
        <v>41</v>
      </c>
      <c r="Y4227" t="s">
        <v>42</v>
      </c>
      <c r="Z4227" t="s">
        <v>43</v>
      </c>
      <c r="AA4227" t="s">
        <v>44</v>
      </c>
      <c r="AB4227" t="s">
        <v>44</v>
      </c>
    </row>
    <row r="4228" spans="1:28" x14ac:dyDescent="0.25">
      <c r="A4228" t="s">
        <v>8463</v>
      </c>
      <c r="B4228" s="1">
        <v>45634</v>
      </c>
      <c r="C4228" t="s">
        <v>5138</v>
      </c>
      <c r="D4228" t="s">
        <v>5139</v>
      </c>
      <c r="E4228">
        <v>51</v>
      </c>
      <c r="F4228" t="s">
        <v>31</v>
      </c>
      <c r="G4228" t="s">
        <v>81</v>
      </c>
      <c r="H4228" t="s">
        <v>82</v>
      </c>
      <c r="I4228" t="s">
        <v>51</v>
      </c>
      <c r="J4228" t="s">
        <v>52</v>
      </c>
      <c r="K4228">
        <v>1</v>
      </c>
      <c r="L4228" s="2">
        <v>600</v>
      </c>
      <c r="M4228">
        <v>10</v>
      </c>
      <c r="N4228" s="2">
        <v>600</v>
      </c>
      <c r="O4228" s="2">
        <v>60</v>
      </c>
      <c r="P4228" s="2">
        <v>540</v>
      </c>
      <c r="Q4228" s="2">
        <v>305.07</v>
      </c>
      <c r="R4228" s="2">
        <v>234.93</v>
      </c>
      <c r="S4228" t="s">
        <v>53</v>
      </c>
      <c r="T4228" t="s">
        <v>178</v>
      </c>
      <c r="U4228" t="s">
        <v>154</v>
      </c>
      <c r="V4228" t="s">
        <v>39</v>
      </c>
      <c r="W4228" t="s">
        <v>40</v>
      </c>
      <c r="X4228" t="s">
        <v>41</v>
      </c>
      <c r="Y4228" t="s">
        <v>56</v>
      </c>
      <c r="Z4228" t="s">
        <v>144</v>
      </c>
      <c r="AA4228" t="s">
        <v>44</v>
      </c>
      <c r="AB4228" t="s">
        <v>44</v>
      </c>
    </row>
    <row r="4229" spans="1:28" x14ac:dyDescent="0.25">
      <c r="A4229" t="s">
        <v>8464</v>
      </c>
      <c r="B4229" s="1">
        <v>45634</v>
      </c>
      <c r="C4229" t="s">
        <v>8465</v>
      </c>
      <c r="D4229" t="s">
        <v>8466</v>
      </c>
      <c r="E4229">
        <v>32</v>
      </c>
      <c r="F4229" t="s">
        <v>31</v>
      </c>
      <c r="G4229" t="s">
        <v>202</v>
      </c>
      <c r="H4229" t="s">
        <v>203</v>
      </c>
      <c r="I4229" t="s">
        <v>103</v>
      </c>
      <c r="J4229" t="s">
        <v>104</v>
      </c>
      <c r="K4229">
        <v>3</v>
      </c>
      <c r="L4229" s="2">
        <v>550</v>
      </c>
      <c r="M4229">
        <v>10</v>
      </c>
      <c r="N4229" s="2">
        <v>1650</v>
      </c>
      <c r="O4229" s="2">
        <v>165</v>
      </c>
      <c r="P4229" s="2">
        <v>1485</v>
      </c>
      <c r="Q4229" s="2">
        <v>942.06</v>
      </c>
      <c r="R4229" s="2">
        <v>542.94000000000005</v>
      </c>
      <c r="S4229" t="s">
        <v>36</v>
      </c>
      <c r="T4229" t="s">
        <v>290</v>
      </c>
      <c r="U4229" t="s">
        <v>291</v>
      </c>
      <c r="V4229" t="s">
        <v>39</v>
      </c>
      <c r="W4229" t="s">
        <v>137</v>
      </c>
      <c r="X4229" t="s">
        <v>97</v>
      </c>
      <c r="Y4229" t="s">
        <v>42</v>
      </c>
      <c r="Z4229" t="s">
        <v>508</v>
      </c>
      <c r="AA4229" t="s">
        <v>44</v>
      </c>
      <c r="AB4229" t="s">
        <v>44</v>
      </c>
    </row>
    <row r="4230" spans="1:28" x14ac:dyDescent="0.25">
      <c r="A4230" t="s">
        <v>8467</v>
      </c>
      <c r="B4230" s="1">
        <v>45634</v>
      </c>
      <c r="C4230" t="s">
        <v>2339</v>
      </c>
      <c r="D4230" t="s">
        <v>2340</v>
      </c>
      <c r="E4230">
        <v>49</v>
      </c>
      <c r="F4230" t="s">
        <v>48</v>
      </c>
      <c r="G4230" t="s">
        <v>217</v>
      </c>
      <c r="H4230" t="s">
        <v>218</v>
      </c>
      <c r="I4230" t="s">
        <v>34</v>
      </c>
      <c r="J4230" t="s">
        <v>130</v>
      </c>
      <c r="K4230">
        <v>1</v>
      </c>
      <c r="L4230" s="2">
        <v>28000</v>
      </c>
      <c r="M4230">
        <v>25</v>
      </c>
      <c r="N4230" s="2">
        <v>28000</v>
      </c>
      <c r="O4230" s="2">
        <v>7000</v>
      </c>
      <c r="P4230" s="2">
        <v>21000</v>
      </c>
      <c r="Q4230" s="2">
        <v>16260.63</v>
      </c>
      <c r="R4230" s="2">
        <v>4739.37</v>
      </c>
      <c r="S4230" t="s">
        <v>53</v>
      </c>
      <c r="T4230" t="s">
        <v>263</v>
      </c>
      <c r="U4230" t="s">
        <v>91</v>
      </c>
      <c r="V4230" t="s">
        <v>39</v>
      </c>
      <c r="W4230" t="s">
        <v>92</v>
      </c>
      <c r="X4230" t="s">
        <v>97</v>
      </c>
      <c r="Y4230" t="s">
        <v>42</v>
      </c>
      <c r="Z4230" t="s">
        <v>43</v>
      </c>
      <c r="AA4230" t="s">
        <v>44</v>
      </c>
      <c r="AB4230" t="s">
        <v>44</v>
      </c>
    </row>
    <row r="4231" spans="1:28" x14ac:dyDescent="0.25">
      <c r="A4231" t="s">
        <v>8468</v>
      </c>
      <c r="B4231" s="1">
        <v>45634</v>
      </c>
      <c r="C4231" t="s">
        <v>2445</v>
      </c>
      <c r="D4231" t="s">
        <v>2446</v>
      </c>
      <c r="E4231">
        <v>31</v>
      </c>
      <c r="F4231" t="s">
        <v>31</v>
      </c>
      <c r="G4231" t="s">
        <v>88</v>
      </c>
      <c r="H4231" t="s">
        <v>89</v>
      </c>
      <c r="I4231" t="s">
        <v>62</v>
      </c>
      <c r="J4231" t="s">
        <v>63</v>
      </c>
      <c r="K4231">
        <v>2</v>
      </c>
      <c r="L4231" s="2">
        <v>4200</v>
      </c>
      <c r="M4231">
        <v>0</v>
      </c>
      <c r="N4231" s="2">
        <v>8400</v>
      </c>
      <c r="O4231" s="2">
        <v>0</v>
      </c>
      <c r="P4231" s="2">
        <v>8400</v>
      </c>
      <c r="Q4231" s="2">
        <v>4711.6099999999997</v>
      </c>
      <c r="R4231" s="2">
        <v>3688.39</v>
      </c>
      <c r="S4231" t="s">
        <v>53</v>
      </c>
      <c r="T4231" t="s">
        <v>578</v>
      </c>
      <c r="U4231" t="s">
        <v>579</v>
      </c>
      <c r="V4231" t="s">
        <v>39</v>
      </c>
      <c r="W4231" t="s">
        <v>66</v>
      </c>
      <c r="X4231" t="s">
        <v>97</v>
      </c>
      <c r="Y4231" t="s">
        <v>56</v>
      </c>
      <c r="Z4231" t="s">
        <v>43</v>
      </c>
      <c r="AA4231" t="s">
        <v>44</v>
      </c>
      <c r="AB4231" t="s">
        <v>44</v>
      </c>
    </row>
    <row r="4232" spans="1:28" x14ac:dyDescent="0.25">
      <c r="A4232" t="s">
        <v>8469</v>
      </c>
      <c r="B4232" s="1">
        <v>45634</v>
      </c>
      <c r="C4232" t="s">
        <v>3637</v>
      </c>
      <c r="D4232" t="s">
        <v>3638</v>
      </c>
      <c r="E4232">
        <v>53</v>
      </c>
      <c r="F4232" t="s">
        <v>48</v>
      </c>
      <c r="G4232" t="s">
        <v>119</v>
      </c>
      <c r="H4232" t="s">
        <v>120</v>
      </c>
      <c r="I4232" t="s">
        <v>62</v>
      </c>
      <c r="J4232" t="s">
        <v>121</v>
      </c>
      <c r="K4232">
        <v>3</v>
      </c>
      <c r="L4232" s="2">
        <v>4800</v>
      </c>
      <c r="M4232">
        <v>10</v>
      </c>
      <c r="N4232" s="2">
        <v>14400</v>
      </c>
      <c r="O4232" s="2">
        <v>1440</v>
      </c>
      <c r="P4232" s="2">
        <v>12960</v>
      </c>
      <c r="Q4232" s="2">
        <v>10356.540000000001</v>
      </c>
      <c r="R4232" s="2">
        <v>2603.46</v>
      </c>
      <c r="S4232" t="s">
        <v>53</v>
      </c>
      <c r="T4232" t="s">
        <v>153</v>
      </c>
      <c r="U4232" t="s">
        <v>154</v>
      </c>
      <c r="V4232" t="s">
        <v>39</v>
      </c>
      <c r="W4232" t="s">
        <v>66</v>
      </c>
      <c r="X4232" t="s">
        <v>67</v>
      </c>
      <c r="Y4232" t="s">
        <v>84</v>
      </c>
      <c r="Z4232" t="s">
        <v>43</v>
      </c>
      <c r="AA4232" t="s">
        <v>44</v>
      </c>
      <c r="AB4232" t="s">
        <v>44</v>
      </c>
    </row>
    <row r="4233" spans="1:28" x14ac:dyDescent="0.25">
      <c r="A4233" t="s">
        <v>8470</v>
      </c>
      <c r="B4233" s="1">
        <v>45635</v>
      </c>
      <c r="C4233" t="s">
        <v>4222</v>
      </c>
      <c r="D4233" t="s">
        <v>4223</v>
      </c>
      <c r="E4233">
        <v>29</v>
      </c>
      <c r="F4233" t="s">
        <v>48</v>
      </c>
      <c r="G4233" t="s">
        <v>298</v>
      </c>
      <c r="H4233" t="s">
        <v>299</v>
      </c>
      <c r="I4233" t="s">
        <v>103</v>
      </c>
      <c r="J4233" t="s">
        <v>104</v>
      </c>
      <c r="K4233">
        <v>3</v>
      </c>
      <c r="L4233" s="2">
        <v>700</v>
      </c>
      <c r="M4233">
        <v>5</v>
      </c>
      <c r="N4233" s="2">
        <v>2100</v>
      </c>
      <c r="O4233" s="2">
        <v>105</v>
      </c>
      <c r="P4233" s="2">
        <v>1995</v>
      </c>
      <c r="Q4233" s="2">
        <v>1580.85</v>
      </c>
      <c r="R4233" s="2">
        <v>414.15</v>
      </c>
      <c r="S4233" t="s">
        <v>53</v>
      </c>
      <c r="T4233" t="s">
        <v>222</v>
      </c>
      <c r="U4233" t="s">
        <v>38</v>
      </c>
      <c r="V4233" t="s">
        <v>39</v>
      </c>
      <c r="W4233" t="s">
        <v>124</v>
      </c>
      <c r="X4233" t="s">
        <v>97</v>
      </c>
      <c r="Y4233" t="s">
        <v>42</v>
      </c>
      <c r="Z4233" t="s">
        <v>223</v>
      </c>
      <c r="AA4233" t="s">
        <v>44</v>
      </c>
      <c r="AB4233" t="s">
        <v>44</v>
      </c>
    </row>
    <row r="4234" spans="1:28" x14ac:dyDescent="0.25">
      <c r="A4234" t="s">
        <v>8471</v>
      </c>
      <c r="B4234" s="1">
        <v>45635</v>
      </c>
      <c r="C4234" t="s">
        <v>8472</v>
      </c>
      <c r="D4234" t="s">
        <v>8473</v>
      </c>
      <c r="E4234">
        <v>47</v>
      </c>
      <c r="F4234" t="s">
        <v>31</v>
      </c>
      <c r="G4234" t="s">
        <v>344</v>
      </c>
      <c r="H4234" t="s">
        <v>345</v>
      </c>
      <c r="I4234" t="s">
        <v>34</v>
      </c>
      <c r="J4234" t="s">
        <v>121</v>
      </c>
      <c r="K4234">
        <v>2</v>
      </c>
      <c r="L4234" s="2">
        <v>1600</v>
      </c>
      <c r="M4234">
        <v>30</v>
      </c>
      <c r="N4234" s="2">
        <v>3200</v>
      </c>
      <c r="O4234" s="2">
        <v>960</v>
      </c>
      <c r="P4234" s="2">
        <v>2240</v>
      </c>
      <c r="Q4234" s="2">
        <v>1791.29</v>
      </c>
      <c r="R4234" s="2">
        <v>448.71</v>
      </c>
      <c r="S4234" t="s">
        <v>64</v>
      </c>
      <c r="T4234" t="s">
        <v>263</v>
      </c>
      <c r="U4234" t="s">
        <v>91</v>
      </c>
      <c r="V4234" t="s">
        <v>39</v>
      </c>
      <c r="W4234" t="s">
        <v>40</v>
      </c>
      <c r="X4234" t="s">
        <v>41</v>
      </c>
      <c r="Y4234" t="s">
        <v>56</v>
      </c>
      <c r="Z4234" t="s">
        <v>43</v>
      </c>
      <c r="AA4234" t="s">
        <v>44</v>
      </c>
      <c r="AB4234" t="s">
        <v>44</v>
      </c>
    </row>
    <row r="4235" spans="1:28" x14ac:dyDescent="0.25">
      <c r="A4235" t="s">
        <v>8474</v>
      </c>
      <c r="B4235" s="1">
        <v>45635</v>
      </c>
      <c r="C4235" t="s">
        <v>2545</v>
      </c>
      <c r="D4235" t="s">
        <v>2546</v>
      </c>
      <c r="E4235">
        <v>55</v>
      </c>
      <c r="F4235" t="s">
        <v>48</v>
      </c>
      <c r="G4235" t="s">
        <v>273</v>
      </c>
      <c r="H4235" t="s">
        <v>274</v>
      </c>
      <c r="I4235" t="s">
        <v>51</v>
      </c>
      <c r="J4235" t="s">
        <v>52</v>
      </c>
      <c r="K4235">
        <v>2</v>
      </c>
      <c r="L4235" s="2">
        <v>250</v>
      </c>
      <c r="M4235">
        <v>10</v>
      </c>
      <c r="N4235" s="2">
        <v>500</v>
      </c>
      <c r="O4235" s="2">
        <v>50</v>
      </c>
      <c r="P4235" s="2">
        <v>450</v>
      </c>
      <c r="Q4235" s="2">
        <v>350.71</v>
      </c>
      <c r="R4235" s="2">
        <v>99.29</v>
      </c>
      <c r="S4235" t="s">
        <v>53</v>
      </c>
      <c r="T4235" t="s">
        <v>222</v>
      </c>
      <c r="U4235" t="s">
        <v>38</v>
      </c>
      <c r="V4235" t="s">
        <v>39</v>
      </c>
      <c r="W4235" t="s">
        <v>66</v>
      </c>
      <c r="X4235" t="s">
        <v>67</v>
      </c>
      <c r="Y4235" t="s">
        <v>56</v>
      </c>
      <c r="Z4235" t="s">
        <v>43</v>
      </c>
      <c r="AA4235" t="s">
        <v>44</v>
      </c>
      <c r="AB4235" t="s">
        <v>44</v>
      </c>
    </row>
    <row r="4236" spans="1:28" x14ac:dyDescent="0.25">
      <c r="A4236" t="s">
        <v>8475</v>
      </c>
      <c r="B4236" s="1">
        <v>45635</v>
      </c>
      <c r="C4236" t="s">
        <v>758</v>
      </c>
      <c r="D4236" t="s">
        <v>759</v>
      </c>
      <c r="E4236">
        <v>49</v>
      </c>
      <c r="F4236" t="s">
        <v>31</v>
      </c>
      <c r="G4236" t="s">
        <v>197</v>
      </c>
      <c r="H4236" t="s">
        <v>198</v>
      </c>
      <c r="I4236" t="s">
        <v>74</v>
      </c>
      <c r="J4236" t="s">
        <v>75</v>
      </c>
      <c r="K4236">
        <v>2</v>
      </c>
      <c r="L4236" s="2">
        <v>2600</v>
      </c>
      <c r="M4236">
        <v>0</v>
      </c>
      <c r="N4236" s="2">
        <v>5200</v>
      </c>
      <c r="O4236" s="2">
        <v>0</v>
      </c>
      <c r="P4236" s="2">
        <v>5200</v>
      </c>
      <c r="Q4236" s="2">
        <v>4167.1099999999997</v>
      </c>
      <c r="R4236" s="2">
        <v>1032.8900000000001</v>
      </c>
      <c r="S4236" t="s">
        <v>64</v>
      </c>
      <c r="T4236" t="s">
        <v>153</v>
      </c>
      <c r="U4236" t="s">
        <v>154</v>
      </c>
      <c r="V4236" t="s">
        <v>39</v>
      </c>
      <c r="W4236" t="s">
        <v>66</v>
      </c>
      <c r="X4236" t="s">
        <v>41</v>
      </c>
      <c r="Y4236" t="s">
        <v>56</v>
      </c>
      <c r="Z4236" t="s">
        <v>43</v>
      </c>
      <c r="AA4236" t="s">
        <v>44</v>
      </c>
      <c r="AB4236" t="s">
        <v>44</v>
      </c>
    </row>
    <row r="4237" spans="1:28" x14ac:dyDescent="0.25">
      <c r="A4237" t="s">
        <v>8476</v>
      </c>
      <c r="B4237" s="1">
        <v>45635</v>
      </c>
      <c r="C4237" t="s">
        <v>6688</v>
      </c>
      <c r="D4237" t="s">
        <v>6689</v>
      </c>
      <c r="E4237">
        <v>55</v>
      </c>
      <c r="F4237" t="s">
        <v>111</v>
      </c>
      <c r="G4237" t="s">
        <v>112</v>
      </c>
      <c r="H4237" t="s">
        <v>113</v>
      </c>
      <c r="I4237" t="s">
        <v>103</v>
      </c>
      <c r="J4237" t="s">
        <v>104</v>
      </c>
      <c r="K4237">
        <v>1</v>
      </c>
      <c r="L4237" s="2">
        <v>650</v>
      </c>
      <c r="M4237">
        <v>15</v>
      </c>
      <c r="N4237" s="2">
        <v>650</v>
      </c>
      <c r="O4237" s="2">
        <v>97.5</v>
      </c>
      <c r="P4237" s="2">
        <v>552.5</v>
      </c>
      <c r="Q4237" s="2">
        <v>303.88</v>
      </c>
      <c r="R4237" s="2">
        <v>248.62</v>
      </c>
      <c r="S4237" t="s">
        <v>36</v>
      </c>
      <c r="T4237" t="s">
        <v>76</v>
      </c>
      <c r="U4237" t="s">
        <v>77</v>
      </c>
      <c r="V4237" t="s">
        <v>39</v>
      </c>
      <c r="W4237" t="s">
        <v>137</v>
      </c>
      <c r="X4237" t="s">
        <v>97</v>
      </c>
      <c r="Y4237" t="s">
        <v>42</v>
      </c>
      <c r="Z4237" t="s">
        <v>43</v>
      </c>
      <c r="AA4237" t="s">
        <v>44</v>
      </c>
      <c r="AB4237" t="s">
        <v>44</v>
      </c>
    </row>
    <row r="4238" spans="1:28" x14ac:dyDescent="0.25">
      <c r="A4238" t="s">
        <v>8477</v>
      </c>
      <c r="B4238" s="1">
        <v>45635</v>
      </c>
      <c r="C4238" t="s">
        <v>5128</v>
      </c>
      <c r="D4238" t="s">
        <v>5129</v>
      </c>
      <c r="E4238">
        <v>44</v>
      </c>
      <c r="F4238" t="s">
        <v>48</v>
      </c>
      <c r="G4238" t="s">
        <v>207</v>
      </c>
      <c r="H4238" t="s">
        <v>208</v>
      </c>
      <c r="I4238" t="s">
        <v>34</v>
      </c>
      <c r="J4238" t="s">
        <v>143</v>
      </c>
      <c r="K4238">
        <v>1</v>
      </c>
      <c r="L4238" s="2">
        <v>18000</v>
      </c>
      <c r="M4238">
        <v>10</v>
      </c>
      <c r="N4238" s="2">
        <v>18000</v>
      </c>
      <c r="O4238" s="2">
        <v>1800</v>
      </c>
      <c r="P4238" s="2">
        <v>16200</v>
      </c>
      <c r="Q4238" s="2">
        <v>11303.3</v>
      </c>
      <c r="R4238" s="2">
        <v>4896.7</v>
      </c>
      <c r="S4238" t="s">
        <v>53</v>
      </c>
      <c r="T4238" t="s">
        <v>54</v>
      </c>
      <c r="U4238" t="s">
        <v>55</v>
      </c>
      <c r="V4238" t="s">
        <v>39</v>
      </c>
      <c r="W4238" t="s">
        <v>40</v>
      </c>
      <c r="X4238" t="s">
        <v>41</v>
      </c>
      <c r="Y4238" t="s">
        <v>56</v>
      </c>
      <c r="Z4238" t="s">
        <v>43</v>
      </c>
      <c r="AA4238" t="s">
        <v>68</v>
      </c>
      <c r="AB4238" t="s">
        <v>44</v>
      </c>
    </row>
    <row r="4239" spans="1:28" x14ac:dyDescent="0.25">
      <c r="A4239" t="s">
        <v>8478</v>
      </c>
      <c r="B4239" s="1">
        <v>45635</v>
      </c>
      <c r="C4239" t="s">
        <v>6666</v>
      </c>
      <c r="D4239" t="s">
        <v>6667</v>
      </c>
      <c r="E4239">
        <v>40</v>
      </c>
      <c r="F4239" t="s">
        <v>31</v>
      </c>
      <c r="G4239" t="s">
        <v>60</v>
      </c>
      <c r="H4239" t="s">
        <v>61</v>
      </c>
      <c r="I4239" t="s">
        <v>62</v>
      </c>
      <c r="J4239" t="s">
        <v>63</v>
      </c>
      <c r="K4239">
        <v>3</v>
      </c>
      <c r="L4239" s="2">
        <v>3500</v>
      </c>
      <c r="M4239">
        <v>10</v>
      </c>
      <c r="N4239" s="2">
        <v>10500</v>
      </c>
      <c r="O4239" s="2">
        <v>1050</v>
      </c>
      <c r="P4239" s="2">
        <v>9450</v>
      </c>
      <c r="Q4239" s="2">
        <v>7038.13</v>
      </c>
      <c r="R4239" s="2">
        <v>2411.87</v>
      </c>
      <c r="S4239" t="s">
        <v>53</v>
      </c>
      <c r="T4239" t="s">
        <v>136</v>
      </c>
      <c r="U4239" t="s">
        <v>38</v>
      </c>
      <c r="V4239" t="s">
        <v>39</v>
      </c>
      <c r="W4239" t="s">
        <v>137</v>
      </c>
      <c r="X4239" t="s">
        <v>41</v>
      </c>
      <c r="Y4239" t="s">
        <v>56</v>
      </c>
      <c r="Z4239" t="s">
        <v>43</v>
      </c>
      <c r="AA4239" t="s">
        <v>44</v>
      </c>
      <c r="AB4239" t="s">
        <v>44</v>
      </c>
    </row>
    <row r="4240" spans="1:28" x14ac:dyDescent="0.25">
      <c r="A4240" t="s">
        <v>8479</v>
      </c>
      <c r="B4240" s="1">
        <v>45635</v>
      </c>
      <c r="C4240" t="s">
        <v>3687</v>
      </c>
      <c r="D4240" t="s">
        <v>3688</v>
      </c>
      <c r="E4240">
        <v>60</v>
      </c>
      <c r="F4240" t="s">
        <v>111</v>
      </c>
      <c r="G4240" t="s">
        <v>72</v>
      </c>
      <c r="H4240" t="s">
        <v>73</v>
      </c>
      <c r="I4240" t="s">
        <v>74</v>
      </c>
      <c r="J4240" t="s">
        <v>75</v>
      </c>
      <c r="K4240">
        <v>3</v>
      </c>
      <c r="L4240" s="2">
        <v>2200</v>
      </c>
      <c r="M4240">
        <v>10</v>
      </c>
      <c r="N4240" s="2">
        <v>6600</v>
      </c>
      <c r="O4240" s="2">
        <v>660</v>
      </c>
      <c r="P4240" s="2">
        <v>5940</v>
      </c>
      <c r="Q4240" s="2">
        <v>4605.32</v>
      </c>
      <c r="R4240" s="2">
        <v>1334.68</v>
      </c>
      <c r="S4240" t="s">
        <v>53</v>
      </c>
      <c r="T4240" t="s">
        <v>122</v>
      </c>
      <c r="U4240" t="s">
        <v>123</v>
      </c>
      <c r="V4240" t="s">
        <v>39</v>
      </c>
      <c r="W4240" t="s">
        <v>92</v>
      </c>
      <c r="X4240" t="s">
        <v>67</v>
      </c>
      <c r="Y4240" t="s">
        <v>42</v>
      </c>
      <c r="Z4240" t="s">
        <v>43</v>
      </c>
      <c r="AA4240" t="s">
        <v>44</v>
      </c>
      <c r="AB4240" t="s">
        <v>68</v>
      </c>
    </row>
    <row r="4241" spans="1:28" x14ac:dyDescent="0.25">
      <c r="A4241" t="s">
        <v>8480</v>
      </c>
      <c r="B4241" s="1">
        <v>45635</v>
      </c>
      <c r="C4241" t="s">
        <v>513</v>
      </c>
      <c r="D4241" t="s">
        <v>514</v>
      </c>
      <c r="E4241">
        <v>24</v>
      </c>
      <c r="F4241" t="s">
        <v>48</v>
      </c>
      <c r="G4241" t="s">
        <v>212</v>
      </c>
      <c r="H4241" t="s">
        <v>213</v>
      </c>
      <c r="I4241" t="s">
        <v>51</v>
      </c>
      <c r="J4241" t="s">
        <v>52</v>
      </c>
      <c r="K4241">
        <v>1</v>
      </c>
      <c r="L4241" s="2">
        <v>400</v>
      </c>
      <c r="M4241">
        <v>10</v>
      </c>
      <c r="N4241" s="2">
        <v>400</v>
      </c>
      <c r="O4241" s="2">
        <v>40</v>
      </c>
      <c r="P4241" s="2">
        <v>360</v>
      </c>
      <c r="Q4241" s="2">
        <v>272.49</v>
      </c>
      <c r="R4241" s="2">
        <v>87.51</v>
      </c>
      <c r="S4241" t="s">
        <v>64</v>
      </c>
      <c r="T4241" t="s">
        <v>105</v>
      </c>
      <c r="U4241" t="s">
        <v>106</v>
      </c>
      <c r="V4241" t="s">
        <v>39</v>
      </c>
      <c r="W4241" t="s">
        <v>137</v>
      </c>
      <c r="X4241" t="s">
        <v>41</v>
      </c>
      <c r="Y4241" t="s">
        <v>56</v>
      </c>
      <c r="Z4241" t="s">
        <v>508</v>
      </c>
      <c r="AA4241" t="s">
        <v>44</v>
      </c>
      <c r="AB4241" t="s">
        <v>44</v>
      </c>
    </row>
    <row r="4242" spans="1:28" x14ac:dyDescent="0.25">
      <c r="A4242" t="s">
        <v>8481</v>
      </c>
      <c r="B4242" s="1">
        <v>45635</v>
      </c>
      <c r="C4242" t="s">
        <v>5633</v>
      </c>
      <c r="D4242" t="s">
        <v>5634</v>
      </c>
      <c r="E4242">
        <v>56</v>
      </c>
      <c r="F4242" t="s">
        <v>31</v>
      </c>
      <c r="G4242" t="s">
        <v>32</v>
      </c>
      <c r="H4242" t="s">
        <v>33</v>
      </c>
      <c r="I4242" t="s">
        <v>34</v>
      </c>
      <c r="J4242" t="s">
        <v>35</v>
      </c>
      <c r="K4242">
        <v>1</v>
      </c>
      <c r="L4242" s="2">
        <v>55000</v>
      </c>
      <c r="M4242">
        <v>15</v>
      </c>
      <c r="N4242" s="2">
        <v>55000</v>
      </c>
      <c r="O4242" s="2">
        <v>8250</v>
      </c>
      <c r="P4242" s="2">
        <v>46750</v>
      </c>
      <c r="Q4242" s="2">
        <v>28329.52</v>
      </c>
      <c r="R4242" s="2">
        <v>18420.48</v>
      </c>
      <c r="S4242" t="s">
        <v>53</v>
      </c>
      <c r="T4242" t="s">
        <v>37</v>
      </c>
      <c r="U4242" t="s">
        <v>38</v>
      </c>
      <c r="V4242" t="s">
        <v>39</v>
      </c>
      <c r="W4242" t="s">
        <v>66</v>
      </c>
      <c r="X4242" t="s">
        <v>41</v>
      </c>
      <c r="Y4242" t="s">
        <v>42</v>
      </c>
      <c r="Z4242" t="s">
        <v>43</v>
      </c>
      <c r="AA4242" t="s">
        <v>44</v>
      </c>
      <c r="AB4242" t="s">
        <v>44</v>
      </c>
    </row>
    <row r="4243" spans="1:28" x14ac:dyDescent="0.25">
      <c r="A4243" t="s">
        <v>8482</v>
      </c>
      <c r="B4243" s="1">
        <v>45635</v>
      </c>
      <c r="C4243" t="s">
        <v>3648</v>
      </c>
      <c r="D4243" t="s">
        <v>3649</v>
      </c>
      <c r="E4243">
        <v>37</v>
      </c>
      <c r="F4243" t="s">
        <v>31</v>
      </c>
      <c r="G4243" t="s">
        <v>207</v>
      </c>
      <c r="H4243" t="s">
        <v>208</v>
      </c>
      <c r="I4243" t="s">
        <v>34</v>
      </c>
      <c r="J4243" t="s">
        <v>143</v>
      </c>
      <c r="K4243">
        <v>3</v>
      </c>
      <c r="L4243" s="2">
        <v>18000</v>
      </c>
      <c r="M4243">
        <v>10</v>
      </c>
      <c r="N4243" s="2">
        <v>54000</v>
      </c>
      <c r="O4243" s="2">
        <v>5400</v>
      </c>
      <c r="P4243" s="2">
        <v>48600</v>
      </c>
      <c r="Q4243" s="2">
        <v>29486.89</v>
      </c>
      <c r="R4243" s="2">
        <v>19113.11</v>
      </c>
      <c r="S4243" t="s">
        <v>53</v>
      </c>
      <c r="T4243" t="s">
        <v>90</v>
      </c>
      <c r="U4243" t="s">
        <v>91</v>
      </c>
      <c r="V4243" t="s">
        <v>39</v>
      </c>
      <c r="W4243" t="s">
        <v>124</v>
      </c>
      <c r="X4243" t="s">
        <v>41</v>
      </c>
      <c r="Y4243" t="s">
        <v>42</v>
      </c>
      <c r="Z4243" t="s">
        <v>43</v>
      </c>
      <c r="AA4243" t="s">
        <v>44</v>
      </c>
      <c r="AB4243" t="s">
        <v>44</v>
      </c>
    </row>
    <row r="4244" spans="1:28" x14ac:dyDescent="0.25">
      <c r="A4244" t="s">
        <v>8483</v>
      </c>
      <c r="B4244" s="1">
        <v>45635</v>
      </c>
      <c r="C4244" t="s">
        <v>5555</v>
      </c>
      <c r="D4244" t="s">
        <v>5556</v>
      </c>
      <c r="E4244">
        <v>26</v>
      </c>
      <c r="F4244" t="s">
        <v>31</v>
      </c>
      <c r="G4244" t="s">
        <v>72</v>
      </c>
      <c r="H4244" t="s">
        <v>73</v>
      </c>
      <c r="I4244" t="s">
        <v>74</v>
      </c>
      <c r="J4244" t="s">
        <v>75</v>
      </c>
      <c r="K4244">
        <v>2</v>
      </c>
      <c r="L4244" s="2">
        <v>2200</v>
      </c>
      <c r="M4244">
        <v>20</v>
      </c>
      <c r="N4244" s="2">
        <v>4400</v>
      </c>
      <c r="O4244" s="2">
        <v>880</v>
      </c>
      <c r="P4244" s="2">
        <v>3520</v>
      </c>
      <c r="Q4244" s="2">
        <v>2014.27</v>
      </c>
      <c r="R4244" s="2">
        <v>1505.73</v>
      </c>
      <c r="S4244" t="s">
        <v>53</v>
      </c>
      <c r="T4244" t="s">
        <v>178</v>
      </c>
      <c r="U4244" t="s">
        <v>154</v>
      </c>
      <c r="V4244" t="s">
        <v>39</v>
      </c>
      <c r="W4244" t="s">
        <v>124</v>
      </c>
      <c r="X4244" t="s">
        <v>41</v>
      </c>
      <c r="Y4244" t="s">
        <v>56</v>
      </c>
      <c r="Z4244" t="s">
        <v>223</v>
      </c>
      <c r="AA4244" t="s">
        <v>44</v>
      </c>
      <c r="AB4244" t="s">
        <v>44</v>
      </c>
    </row>
    <row r="4245" spans="1:28" x14ac:dyDescent="0.25">
      <c r="A4245" t="s">
        <v>8484</v>
      </c>
      <c r="B4245" s="1">
        <v>45635</v>
      </c>
      <c r="C4245" t="s">
        <v>6018</v>
      </c>
      <c r="D4245" t="s">
        <v>6019</v>
      </c>
      <c r="E4245">
        <v>28</v>
      </c>
      <c r="F4245" t="s">
        <v>31</v>
      </c>
      <c r="G4245" t="s">
        <v>285</v>
      </c>
      <c r="H4245" t="s">
        <v>286</v>
      </c>
      <c r="I4245" t="s">
        <v>34</v>
      </c>
      <c r="J4245" t="s">
        <v>121</v>
      </c>
      <c r="K4245">
        <v>4</v>
      </c>
      <c r="L4245" s="2">
        <v>3200</v>
      </c>
      <c r="M4245">
        <v>20</v>
      </c>
      <c r="N4245" s="2">
        <v>12800</v>
      </c>
      <c r="O4245" s="2">
        <v>2560</v>
      </c>
      <c r="P4245" s="2">
        <v>10240</v>
      </c>
      <c r="Q4245" s="2">
        <v>7866.45</v>
      </c>
      <c r="R4245" s="2">
        <v>2373.5500000000002</v>
      </c>
      <c r="S4245" t="s">
        <v>64</v>
      </c>
      <c r="T4245" t="s">
        <v>136</v>
      </c>
      <c r="U4245" t="s">
        <v>38</v>
      </c>
      <c r="V4245" t="s">
        <v>39</v>
      </c>
      <c r="W4245" t="s">
        <v>40</v>
      </c>
      <c r="X4245" t="s">
        <v>97</v>
      </c>
      <c r="Y4245" t="s">
        <v>84</v>
      </c>
      <c r="Z4245" t="s">
        <v>43</v>
      </c>
      <c r="AA4245" t="s">
        <v>44</v>
      </c>
      <c r="AB4245" t="s">
        <v>44</v>
      </c>
    </row>
    <row r="4246" spans="1:28" x14ac:dyDescent="0.25">
      <c r="A4246" t="s">
        <v>8485</v>
      </c>
      <c r="B4246" s="1">
        <v>45636</v>
      </c>
      <c r="C4246" t="s">
        <v>220</v>
      </c>
      <c r="D4246" t="s">
        <v>221</v>
      </c>
      <c r="E4246">
        <v>54</v>
      </c>
      <c r="F4246" t="s">
        <v>31</v>
      </c>
      <c r="G4246" t="s">
        <v>285</v>
      </c>
      <c r="H4246" t="s">
        <v>286</v>
      </c>
      <c r="I4246" t="s">
        <v>34</v>
      </c>
      <c r="J4246" t="s">
        <v>121</v>
      </c>
      <c r="K4246">
        <v>4</v>
      </c>
      <c r="L4246" s="2">
        <v>3200</v>
      </c>
      <c r="M4246">
        <v>5</v>
      </c>
      <c r="N4246" s="2">
        <v>12800</v>
      </c>
      <c r="O4246" s="2">
        <v>640</v>
      </c>
      <c r="P4246" s="2">
        <v>12160</v>
      </c>
      <c r="Q4246" s="2">
        <v>7282.58</v>
      </c>
      <c r="R4246" s="2">
        <v>4877.42</v>
      </c>
      <c r="S4246" t="s">
        <v>53</v>
      </c>
      <c r="T4246" t="s">
        <v>222</v>
      </c>
      <c r="U4246" t="s">
        <v>38</v>
      </c>
      <c r="V4246" t="s">
        <v>39</v>
      </c>
      <c r="W4246" t="s">
        <v>137</v>
      </c>
      <c r="X4246" t="s">
        <v>41</v>
      </c>
      <c r="Y4246" t="s">
        <v>56</v>
      </c>
      <c r="Z4246" t="s">
        <v>43</v>
      </c>
      <c r="AA4246" t="s">
        <v>44</v>
      </c>
      <c r="AB4246" t="s">
        <v>44</v>
      </c>
    </row>
    <row r="4247" spans="1:28" x14ac:dyDescent="0.25">
      <c r="A4247" t="s">
        <v>8486</v>
      </c>
      <c r="B4247" s="1">
        <v>45636</v>
      </c>
      <c r="C4247" t="s">
        <v>6328</v>
      </c>
      <c r="D4247" t="s">
        <v>6329</v>
      </c>
      <c r="E4247">
        <v>21</v>
      </c>
      <c r="F4247" t="s">
        <v>31</v>
      </c>
      <c r="G4247" t="s">
        <v>88</v>
      </c>
      <c r="H4247" t="s">
        <v>89</v>
      </c>
      <c r="I4247" t="s">
        <v>62</v>
      </c>
      <c r="J4247" t="s">
        <v>63</v>
      </c>
      <c r="K4247">
        <v>3</v>
      </c>
      <c r="L4247" s="2">
        <v>4200</v>
      </c>
      <c r="M4247">
        <v>15</v>
      </c>
      <c r="N4247" s="2">
        <v>12600</v>
      </c>
      <c r="O4247" s="2">
        <v>1890</v>
      </c>
      <c r="P4247" s="2">
        <v>10710</v>
      </c>
      <c r="Q4247" s="2">
        <v>8403.1200000000008</v>
      </c>
      <c r="R4247" s="2">
        <v>2306.88</v>
      </c>
      <c r="S4247" t="s">
        <v>53</v>
      </c>
      <c r="T4247" t="s">
        <v>407</v>
      </c>
      <c r="U4247" t="s">
        <v>408</v>
      </c>
      <c r="V4247" t="s">
        <v>39</v>
      </c>
      <c r="W4247" t="s">
        <v>124</v>
      </c>
      <c r="X4247" t="s">
        <v>41</v>
      </c>
      <c r="Y4247" t="s">
        <v>56</v>
      </c>
      <c r="Z4247" t="s">
        <v>43</v>
      </c>
      <c r="AA4247" t="s">
        <v>44</v>
      </c>
      <c r="AB4247" t="s">
        <v>44</v>
      </c>
    </row>
    <row r="4248" spans="1:28" x14ac:dyDescent="0.25">
      <c r="A4248" t="s">
        <v>8487</v>
      </c>
      <c r="B4248" s="1">
        <v>45636</v>
      </c>
      <c r="C4248" t="s">
        <v>4697</v>
      </c>
      <c r="D4248" t="s">
        <v>4698</v>
      </c>
      <c r="E4248">
        <v>57</v>
      </c>
      <c r="F4248" t="s">
        <v>31</v>
      </c>
      <c r="G4248" t="s">
        <v>387</v>
      </c>
      <c r="H4248" t="s">
        <v>388</v>
      </c>
      <c r="I4248" t="s">
        <v>74</v>
      </c>
      <c r="J4248" t="s">
        <v>75</v>
      </c>
      <c r="K4248">
        <v>2</v>
      </c>
      <c r="L4248" s="2">
        <v>3200</v>
      </c>
      <c r="M4248">
        <v>25</v>
      </c>
      <c r="N4248" s="2">
        <v>6400</v>
      </c>
      <c r="O4248" s="2">
        <v>1600</v>
      </c>
      <c r="P4248" s="2">
        <v>4800</v>
      </c>
      <c r="Q4248" s="2">
        <v>2765.4</v>
      </c>
      <c r="R4248" s="2">
        <v>2034.6</v>
      </c>
      <c r="S4248" t="s">
        <v>36</v>
      </c>
      <c r="T4248" t="s">
        <v>96</v>
      </c>
      <c r="U4248" t="s">
        <v>96</v>
      </c>
      <c r="V4248" t="s">
        <v>39</v>
      </c>
      <c r="W4248" t="s">
        <v>40</v>
      </c>
      <c r="X4248" t="s">
        <v>97</v>
      </c>
      <c r="Y4248" t="s">
        <v>56</v>
      </c>
      <c r="Z4248" t="s">
        <v>43</v>
      </c>
      <c r="AA4248" t="s">
        <v>44</v>
      </c>
      <c r="AB4248" t="s">
        <v>44</v>
      </c>
    </row>
    <row r="4249" spans="1:28" x14ac:dyDescent="0.25">
      <c r="A4249" t="s">
        <v>8488</v>
      </c>
      <c r="B4249" s="1">
        <v>45636</v>
      </c>
      <c r="C4249" t="s">
        <v>321</v>
      </c>
      <c r="D4249" t="s">
        <v>322</v>
      </c>
      <c r="E4249">
        <v>55</v>
      </c>
      <c r="F4249" t="s">
        <v>31</v>
      </c>
      <c r="G4249" t="s">
        <v>188</v>
      </c>
      <c r="H4249" t="s">
        <v>189</v>
      </c>
      <c r="I4249" t="s">
        <v>34</v>
      </c>
      <c r="J4249" t="s">
        <v>190</v>
      </c>
      <c r="K4249">
        <v>1</v>
      </c>
      <c r="L4249" s="2">
        <v>1800</v>
      </c>
      <c r="M4249">
        <v>20</v>
      </c>
      <c r="N4249" s="2">
        <v>1800</v>
      </c>
      <c r="O4249" s="2">
        <v>360</v>
      </c>
      <c r="P4249" s="2">
        <v>1440</v>
      </c>
      <c r="Q4249" s="2">
        <v>958.7</v>
      </c>
      <c r="R4249" s="2">
        <v>481.3</v>
      </c>
      <c r="S4249" t="s">
        <v>64</v>
      </c>
      <c r="T4249" t="s">
        <v>263</v>
      </c>
      <c r="U4249" t="s">
        <v>91</v>
      </c>
      <c r="V4249" t="s">
        <v>39</v>
      </c>
      <c r="W4249" t="s">
        <v>92</v>
      </c>
      <c r="X4249" t="s">
        <v>97</v>
      </c>
      <c r="Y4249" t="s">
        <v>56</v>
      </c>
      <c r="Z4249" t="s">
        <v>43</v>
      </c>
      <c r="AA4249" t="s">
        <v>44</v>
      </c>
      <c r="AB4249" t="s">
        <v>44</v>
      </c>
    </row>
    <row r="4250" spans="1:28" x14ac:dyDescent="0.25">
      <c r="A4250" t="s">
        <v>8489</v>
      </c>
      <c r="B4250" s="1">
        <v>45636</v>
      </c>
      <c r="C4250" t="s">
        <v>6078</v>
      </c>
      <c r="D4250" t="s">
        <v>6079</v>
      </c>
      <c r="E4250">
        <v>42</v>
      </c>
      <c r="F4250" t="s">
        <v>31</v>
      </c>
      <c r="G4250" t="s">
        <v>101</v>
      </c>
      <c r="H4250" t="s">
        <v>102</v>
      </c>
      <c r="I4250" t="s">
        <v>103</v>
      </c>
      <c r="J4250" t="s">
        <v>104</v>
      </c>
      <c r="K4250">
        <v>2</v>
      </c>
      <c r="L4250" s="2">
        <v>1800</v>
      </c>
      <c r="M4250">
        <v>5</v>
      </c>
      <c r="N4250" s="2">
        <v>3600</v>
      </c>
      <c r="O4250" s="2">
        <v>180</v>
      </c>
      <c r="P4250" s="2">
        <v>3420</v>
      </c>
      <c r="Q4250" s="2">
        <v>2446.31</v>
      </c>
      <c r="R4250" s="2">
        <v>973.69</v>
      </c>
      <c r="S4250" t="s">
        <v>53</v>
      </c>
      <c r="T4250" t="s">
        <v>114</v>
      </c>
      <c r="U4250" t="s">
        <v>115</v>
      </c>
      <c r="V4250" t="s">
        <v>39</v>
      </c>
      <c r="W4250" t="s">
        <v>92</v>
      </c>
      <c r="X4250" t="s">
        <v>97</v>
      </c>
      <c r="Y4250" t="s">
        <v>56</v>
      </c>
      <c r="Z4250" t="s">
        <v>144</v>
      </c>
      <c r="AA4250" t="s">
        <v>44</v>
      </c>
      <c r="AB4250" t="s">
        <v>44</v>
      </c>
    </row>
    <row r="4251" spans="1:28" x14ac:dyDescent="0.25">
      <c r="A4251" t="s">
        <v>8490</v>
      </c>
      <c r="B4251" s="1">
        <v>45636</v>
      </c>
      <c r="C4251" t="s">
        <v>358</v>
      </c>
      <c r="D4251" t="s">
        <v>359</v>
      </c>
      <c r="E4251">
        <v>18</v>
      </c>
      <c r="F4251" t="s">
        <v>48</v>
      </c>
      <c r="G4251" t="s">
        <v>188</v>
      </c>
      <c r="H4251" t="s">
        <v>189</v>
      </c>
      <c r="I4251" t="s">
        <v>34</v>
      </c>
      <c r="J4251" t="s">
        <v>190</v>
      </c>
      <c r="K4251">
        <v>2</v>
      </c>
      <c r="L4251" s="2">
        <v>1800</v>
      </c>
      <c r="M4251">
        <v>20</v>
      </c>
      <c r="N4251" s="2">
        <v>3600</v>
      </c>
      <c r="O4251" s="2">
        <v>720</v>
      </c>
      <c r="P4251" s="2">
        <v>2880</v>
      </c>
      <c r="Q4251" s="2">
        <v>2058.9</v>
      </c>
      <c r="R4251" s="2">
        <v>821.1</v>
      </c>
      <c r="S4251" t="s">
        <v>53</v>
      </c>
      <c r="T4251" t="s">
        <v>90</v>
      </c>
      <c r="U4251" t="s">
        <v>91</v>
      </c>
      <c r="V4251" t="s">
        <v>39</v>
      </c>
      <c r="W4251" t="s">
        <v>124</v>
      </c>
      <c r="X4251" t="s">
        <v>67</v>
      </c>
      <c r="Y4251" t="s">
        <v>42</v>
      </c>
      <c r="Z4251" t="s">
        <v>223</v>
      </c>
      <c r="AA4251" t="s">
        <v>44</v>
      </c>
      <c r="AB4251" t="s">
        <v>44</v>
      </c>
    </row>
    <row r="4252" spans="1:28" x14ac:dyDescent="0.25">
      <c r="A4252" t="s">
        <v>8491</v>
      </c>
      <c r="B4252" s="1">
        <v>45636</v>
      </c>
      <c r="C4252" t="s">
        <v>8492</v>
      </c>
      <c r="D4252" t="s">
        <v>8493</v>
      </c>
      <c r="E4252">
        <v>46</v>
      </c>
      <c r="F4252" t="s">
        <v>31</v>
      </c>
      <c r="G4252" t="s">
        <v>238</v>
      </c>
      <c r="H4252" t="s">
        <v>239</v>
      </c>
      <c r="I4252" t="s">
        <v>62</v>
      </c>
      <c r="J4252" t="s">
        <v>63</v>
      </c>
      <c r="K4252">
        <v>2</v>
      </c>
      <c r="L4252" s="2">
        <v>6500</v>
      </c>
      <c r="M4252">
        <v>5</v>
      </c>
      <c r="N4252" s="2">
        <v>13000</v>
      </c>
      <c r="O4252" s="2">
        <v>650</v>
      </c>
      <c r="P4252" s="2">
        <v>12350</v>
      </c>
      <c r="Q4252" s="2">
        <v>7366.68</v>
      </c>
      <c r="R4252" s="2">
        <v>4983.32</v>
      </c>
      <c r="S4252" t="s">
        <v>36</v>
      </c>
      <c r="T4252" t="s">
        <v>398</v>
      </c>
      <c r="U4252" t="s">
        <v>399</v>
      </c>
      <c r="V4252" t="s">
        <v>39</v>
      </c>
      <c r="W4252" t="s">
        <v>92</v>
      </c>
      <c r="X4252" t="s">
        <v>97</v>
      </c>
      <c r="Y4252" t="s">
        <v>56</v>
      </c>
      <c r="Z4252" t="s">
        <v>223</v>
      </c>
      <c r="AA4252" t="s">
        <v>44</v>
      </c>
      <c r="AB4252" t="s">
        <v>44</v>
      </c>
    </row>
    <row r="4253" spans="1:28" x14ac:dyDescent="0.25">
      <c r="A4253" t="s">
        <v>8494</v>
      </c>
      <c r="B4253" s="1">
        <v>45636</v>
      </c>
      <c r="C4253" t="s">
        <v>1791</v>
      </c>
      <c r="D4253" t="s">
        <v>1792</v>
      </c>
      <c r="E4253">
        <v>55</v>
      </c>
      <c r="F4253" t="s">
        <v>31</v>
      </c>
      <c r="G4253" t="s">
        <v>298</v>
      </c>
      <c r="H4253" t="s">
        <v>299</v>
      </c>
      <c r="I4253" t="s">
        <v>103</v>
      </c>
      <c r="J4253" t="s">
        <v>104</v>
      </c>
      <c r="K4253">
        <v>3</v>
      </c>
      <c r="L4253" s="2">
        <v>700</v>
      </c>
      <c r="M4253">
        <v>5</v>
      </c>
      <c r="N4253" s="2">
        <v>2100</v>
      </c>
      <c r="O4253" s="2">
        <v>105</v>
      </c>
      <c r="P4253" s="2">
        <v>1995</v>
      </c>
      <c r="Q4253" s="2">
        <v>1303.71</v>
      </c>
      <c r="R4253" s="2">
        <v>691.29</v>
      </c>
      <c r="S4253" t="s">
        <v>64</v>
      </c>
      <c r="T4253" t="s">
        <v>122</v>
      </c>
      <c r="U4253" t="s">
        <v>123</v>
      </c>
      <c r="V4253" t="s">
        <v>39</v>
      </c>
      <c r="W4253" t="s">
        <v>66</v>
      </c>
      <c r="X4253" t="s">
        <v>97</v>
      </c>
      <c r="Y4253" t="s">
        <v>56</v>
      </c>
      <c r="Z4253" t="s">
        <v>43</v>
      </c>
      <c r="AA4253" t="s">
        <v>44</v>
      </c>
      <c r="AB4253" t="s">
        <v>44</v>
      </c>
    </row>
    <row r="4254" spans="1:28" x14ac:dyDescent="0.25">
      <c r="A4254" t="s">
        <v>8495</v>
      </c>
      <c r="B4254" s="1">
        <v>45636</v>
      </c>
      <c r="C4254" t="s">
        <v>8496</v>
      </c>
      <c r="D4254" t="s">
        <v>8497</v>
      </c>
      <c r="E4254">
        <v>33</v>
      </c>
      <c r="F4254" t="s">
        <v>31</v>
      </c>
      <c r="G4254" t="s">
        <v>298</v>
      </c>
      <c r="H4254" t="s">
        <v>299</v>
      </c>
      <c r="I4254" t="s">
        <v>103</v>
      </c>
      <c r="J4254" t="s">
        <v>104</v>
      </c>
      <c r="K4254">
        <v>4</v>
      </c>
      <c r="L4254" s="2">
        <v>700</v>
      </c>
      <c r="M4254">
        <v>15</v>
      </c>
      <c r="N4254" s="2">
        <v>2800</v>
      </c>
      <c r="O4254" s="2">
        <v>420</v>
      </c>
      <c r="P4254" s="2">
        <v>2380</v>
      </c>
      <c r="Q4254" s="2">
        <v>1504.95</v>
      </c>
      <c r="R4254" s="2">
        <v>875.05</v>
      </c>
      <c r="S4254" t="s">
        <v>53</v>
      </c>
      <c r="T4254" t="s">
        <v>578</v>
      </c>
      <c r="U4254" t="s">
        <v>579</v>
      </c>
      <c r="V4254" t="s">
        <v>39</v>
      </c>
      <c r="W4254" t="s">
        <v>137</v>
      </c>
      <c r="X4254" t="s">
        <v>67</v>
      </c>
      <c r="Y4254" t="s">
        <v>56</v>
      </c>
      <c r="Z4254" t="s">
        <v>43</v>
      </c>
      <c r="AA4254" t="s">
        <v>44</v>
      </c>
      <c r="AB4254" t="s">
        <v>44</v>
      </c>
    </row>
    <row r="4255" spans="1:28" x14ac:dyDescent="0.25">
      <c r="A4255" t="s">
        <v>8498</v>
      </c>
      <c r="B4255" s="1">
        <v>45636</v>
      </c>
      <c r="C4255" t="s">
        <v>4611</v>
      </c>
      <c r="D4255" t="s">
        <v>4612</v>
      </c>
      <c r="E4255">
        <v>52</v>
      </c>
      <c r="F4255" t="s">
        <v>48</v>
      </c>
      <c r="G4255" t="s">
        <v>176</v>
      </c>
      <c r="H4255" t="s">
        <v>177</v>
      </c>
      <c r="I4255" t="s">
        <v>34</v>
      </c>
      <c r="J4255" t="s">
        <v>35</v>
      </c>
      <c r="K4255">
        <v>5</v>
      </c>
      <c r="L4255" s="2">
        <v>6500</v>
      </c>
      <c r="M4255">
        <v>10</v>
      </c>
      <c r="N4255" s="2">
        <v>32500</v>
      </c>
      <c r="O4255" s="2">
        <v>3250</v>
      </c>
      <c r="P4255" s="2">
        <v>29250</v>
      </c>
      <c r="Q4255" s="2">
        <v>17727.55</v>
      </c>
      <c r="R4255" s="2">
        <v>11522.45</v>
      </c>
      <c r="S4255" t="s">
        <v>64</v>
      </c>
      <c r="T4255" t="s">
        <v>65</v>
      </c>
      <c r="U4255" t="s">
        <v>65</v>
      </c>
      <c r="V4255" t="s">
        <v>39</v>
      </c>
      <c r="W4255" t="s">
        <v>137</v>
      </c>
      <c r="X4255" t="s">
        <v>41</v>
      </c>
      <c r="Y4255" t="s">
        <v>84</v>
      </c>
      <c r="Z4255" t="s">
        <v>43</v>
      </c>
      <c r="AA4255" t="s">
        <v>44</v>
      </c>
      <c r="AB4255" t="s">
        <v>44</v>
      </c>
    </row>
    <row r="4256" spans="1:28" x14ac:dyDescent="0.25">
      <c r="A4256" t="s">
        <v>8499</v>
      </c>
      <c r="B4256" s="1">
        <v>45636</v>
      </c>
      <c r="C4256" t="s">
        <v>6248</v>
      </c>
      <c r="D4256" t="s">
        <v>6249</v>
      </c>
      <c r="E4256">
        <v>50</v>
      </c>
      <c r="F4256" t="s">
        <v>48</v>
      </c>
      <c r="G4256" t="s">
        <v>436</v>
      </c>
      <c r="H4256" t="s">
        <v>437</v>
      </c>
      <c r="I4256" t="s">
        <v>74</v>
      </c>
      <c r="J4256" t="s">
        <v>190</v>
      </c>
      <c r="K4256">
        <v>4</v>
      </c>
      <c r="L4256" s="2">
        <v>1800</v>
      </c>
      <c r="M4256">
        <v>5</v>
      </c>
      <c r="N4256" s="2">
        <v>7200</v>
      </c>
      <c r="O4256" s="2">
        <v>360</v>
      </c>
      <c r="P4256" s="2">
        <v>6840</v>
      </c>
      <c r="Q4256" s="2">
        <v>4429.3500000000004</v>
      </c>
      <c r="R4256" s="2">
        <v>2410.65</v>
      </c>
      <c r="S4256" t="s">
        <v>53</v>
      </c>
      <c r="T4256" t="s">
        <v>105</v>
      </c>
      <c r="U4256" t="s">
        <v>106</v>
      </c>
      <c r="V4256" t="s">
        <v>39</v>
      </c>
      <c r="W4256" t="s">
        <v>66</v>
      </c>
      <c r="X4256" t="s">
        <v>67</v>
      </c>
      <c r="Y4256" t="s">
        <v>42</v>
      </c>
      <c r="Z4256" t="s">
        <v>43</v>
      </c>
      <c r="AA4256" t="s">
        <v>44</v>
      </c>
      <c r="AB4256" t="s">
        <v>44</v>
      </c>
    </row>
    <row r="4257" spans="1:28" x14ac:dyDescent="0.25">
      <c r="A4257" t="s">
        <v>8500</v>
      </c>
      <c r="B4257" s="1">
        <v>45636</v>
      </c>
      <c r="C4257" t="s">
        <v>8501</v>
      </c>
      <c r="D4257" t="s">
        <v>8502</v>
      </c>
      <c r="E4257">
        <v>59</v>
      </c>
      <c r="F4257" t="s">
        <v>31</v>
      </c>
      <c r="G4257" t="s">
        <v>141</v>
      </c>
      <c r="H4257" t="s">
        <v>142</v>
      </c>
      <c r="I4257" t="s">
        <v>74</v>
      </c>
      <c r="J4257" t="s">
        <v>143</v>
      </c>
      <c r="K4257">
        <v>1</v>
      </c>
      <c r="L4257" s="2">
        <v>900</v>
      </c>
      <c r="M4257">
        <v>20</v>
      </c>
      <c r="N4257" s="2">
        <v>900</v>
      </c>
      <c r="O4257" s="2">
        <v>180</v>
      </c>
      <c r="P4257" s="2">
        <v>720</v>
      </c>
      <c r="Q4257" s="2">
        <v>553.1</v>
      </c>
      <c r="R4257" s="2">
        <v>166.9</v>
      </c>
      <c r="S4257" t="s">
        <v>53</v>
      </c>
      <c r="T4257" t="s">
        <v>114</v>
      </c>
      <c r="U4257" t="s">
        <v>115</v>
      </c>
      <c r="V4257" t="s">
        <v>39</v>
      </c>
      <c r="W4257" t="s">
        <v>40</v>
      </c>
      <c r="X4257" t="s">
        <v>41</v>
      </c>
      <c r="Y4257" t="s">
        <v>56</v>
      </c>
      <c r="Z4257" t="s">
        <v>43</v>
      </c>
      <c r="AA4257" t="s">
        <v>44</v>
      </c>
      <c r="AB4257" t="s">
        <v>44</v>
      </c>
    </row>
    <row r="4258" spans="1:28" x14ac:dyDescent="0.25">
      <c r="A4258" t="s">
        <v>8503</v>
      </c>
      <c r="B4258" s="1">
        <v>45636</v>
      </c>
      <c r="C4258" t="s">
        <v>2411</v>
      </c>
      <c r="D4258" t="s">
        <v>2412</v>
      </c>
      <c r="E4258">
        <v>45</v>
      </c>
      <c r="F4258" t="s">
        <v>31</v>
      </c>
      <c r="G4258" t="s">
        <v>387</v>
      </c>
      <c r="H4258" t="s">
        <v>388</v>
      </c>
      <c r="I4258" t="s">
        <v>74</v>
      </c>
      <c r="J4258" t="s">
        <v>75</v>
      </c>
      <c r="K4258">
        <v>3</v>
      </c>
      <c r="L4258" s="2">
        <v>3200</v>
      </c>
      <c r="M4258">
        <v>25</v>
      </c>
      <c r="N4258" s="2">
        <v>9600</v>
      </c>
      <c r="O4258" s="2">
        <v>2400</v>
      </c>
      <c r="P4258" s="2">
        <v>7200</v>
      </c>
      <c r="Q4258" s="2">
        <v>4784.1400000000003</v>
      </c>
      <c r="R4258" s="2">
        <v>2415.86</v>
      </c>
      <c r="S4258" t="s">
        <v>53</v>
      </c>
      <c r="T4258" t="s">
        <v>105</v>
      </c>
      <c r="U4258" t="s">
        <v>106</v>
      </c>
      <c r="V4258" t="s">
        <v>39</v>
      </c>
      <c r="W4258" t="s">
        <v>66</v>
      </c>
      <c r="X4258" t="s">
        <v>97</v>
      </c>
      <c r="Y4258" t="s">
        <v>42</v>
      </c>
      <c r="Z4258" t="s">
        <v>43</v>
      </c>
      <c r="AA4258" t="s">
        <v>44</v>
      </c>
      <c r="AB4258" t="s">
        <v>44</v>
      </c>
    </row>
    <row r="4259" spans="1:28" x14ac:dyDescent="0.25">
      <c r="A4259" t="s">
        <v>8504</v>
      </c>
      <c r="B4259" s="1">
        <v>45636</v>
      </c>
      <c r="C4259" t="s">
        <v>2828</v>
      </c>
      <c r="D4259" t="s">
        <v>2829</v>
      </c>
      <c r="E4259">
        <v>54</v>
      </c>
      <c r="F4259" t="s">
        <v>31</v>
      </c>
      <c r="G4259" t="s">
        <v>212</v>
      </c>
      <c r="H4259" t="s">
        <v>213</v>
      </c>
      <c r="I4259" t="s">
        <v>51</v>
      </c>
      <c r="J4259" t="s">
        <v>52</v>
      </c>
      <c r="K4259">
        <v>1</v>
      </c>
      <c r="L4259" s="2">
        <v>400</v>
      </c>
      <c r="M4259">
        <v>10</v>
      </c>
      <c r="N4259" s="2">
        <v>400</v>
      </c>
      <c r="O4259" s="2">
        <v>40</v>
      </c>
      <c r="P4259" s="2">
        <v>360</v>
      </c>
      <c r="Q4259" s="2">
        <v>217.7</v>
      </c>
      <c r="R4259" s="2">
        <v>142.30000000000001</v>
      </c>
      <c r="S4259" t="s">
        <v>53</v>
      </c>
      <c r="T4259" t="s">
        <v>96</v>
      </c>
      <c r="U4259" t="s">
        <v>96</v>
      </c>
      <c r="V4259" t="s">
        <v>39</v>
      </c>
      <c r="W4259" t="s">
        <v>137</v>
      </c>
      <c r="X4259" t="s">
        <v>41</v>
      </c>
      <c r="Y4259" t="s">
        <v>56</v>
      </c>
      <c r="Z4259" t="s">
        <v>43</v>
      </c>
      <c r="AA4259" t="s">
        <v>68</v>
      </c>
      <c r="AB4259" t="s">
        <v>44</v>
      </c>
    </row>
    <row r="4260" spans="1:28" x14ac:dyDescent="0.25">
      <c r="A4260" t="s">
        <v>8505</v>
      </c>
      <c r="B4260" s="1">
        <v>45636</v>
      </c>
      <c r="C4260" t="s">
        <v>1805</v>
      </c>
      <c r="D4260" t="s">
        <v>1806</v>
      </c>
      <c r="E4260">
        <v>49</v>
      </c>
      <c r="F4260" t="s">
        <v>48</v>
      </c>
      <c r="G4260" t="s">
        <v>436</v>
      </c>
      <c r="H4260" t="s">
        <v>437</v>
      </c>
      <c r="I4260" t="s">
        <v>74</v>
      </c>
      <c r="J4260" t="s">
        <v>190</v>
      </c>
      <c r="K4260">
        <v>1</v>
      </c>
      <c r="L4260" s="2">
        <v>1800</v>
      </c>
      <c r="M4260">
        <v>15</v>
      </c>
      <c r="N4260" s="2">
        <v>1800</v>
      </c>
      <c r="O4260" s="2">
        <v>270</v>
      </c>
      <c r="P4260" s="2">
        <v>1530</v>
      </c>
      <c r="Q4260" s="2">
        <v>1006.44</v>
      </c>
      <c r="R4260" s="2">
        <v>523.55999999999995</v>
      </c>
      <c r="S4260" t="s">
        <v>53</v>
      </c>
      <c r="T4260" t="s">
        <v>114</v>
      </c>
      <c r="U4260" t="s">
        <v>115</v>
      </c>
      <c r="V4260" t="s">
        <v>39</v>
      </c>
      <c r="W4260" t="s">
        <v>83</v>
      </c>
      <c r="X4260" t="s">
        <v>41</v>
      </c>
      <c r="Y4260" t="s">
        <v>56</v>
      </c>
      <c r="Z4260" t="s">
        <v>107</v>
      </c>
      <c r="AA4260" t="s">
        <v>44</v>
      </c>
      <c r="AB4260" t="s">
        <v>44</v>
      </c>
    </row>
    <row r="4261" spans="1:28" x14ac:dyDescent="0.25">
      <c r="A4261" t="s">
        <v>8506</v>
      </c>
      <c r="B4261" s="1">
        <v>45637</v>
      </c>
      <c r="C4261" t="s">
        <v>8507</v>
      </c>
      <c r="D4261" t="s">
        <v>8508</v>
      </c>
      <c r="E4261">
        <v>45</v>
      </c>
      <c r="F4261" t="s">
        <v>31</v>
      </c>
      <c r="G4261" t="s">
        <v>352</v>
      </c>
      <c r="H4261" t="s">
        <v>353</v>
      </c>
      <c r="I4261" t="s">
        <v>103</v>
      </c>
      <c r="J4261" t="s">
        <v>104</v>
      </c>
      <c r="K4261">
        <v>3</v>
      </c>
      <c r="L4261" s="2">
        <v>850</v>
      </c>
      <c r="M4261">
        <v>0</v>
      </c>
      <c r="N4261" s="2">
        <v>2550</v>
      </c>
      <c r="O4261" s="2">
        <v>0</v>
      </c>
      <c r="P4261" s="2">
        <v>2550</v>
      </c>
      <c r="Q4261" s="2">
        <v>1931.15</v>
      </c>
      <c r="R4261" s="2">
        <v>618.85</v>
      </c>
      <c r="S4261" t="s">
        <v>36</v>
      </c>
      <c r="T4261" t="s">
        <v>54</v>
      </c>
      <c r="U4261" t="s">
        <v>55</v>
      </c>
      <c r="V4261" t="s">
        <v>39</v>
      </c>
      <c r="W4261" t="s">
        <v>92</v>
      </c>
      <c r="X4261" t="s">
        <v>41</v>
      </c>
      <c r="Y4261" t="s">
        <v>56</v>
      </c>
      <c r="Z4261" t="s">
        <v>223</v>
      </c>
      <c r="AA4261" t="s">
        <v>44</v>
      </c>
      <c r="AB4261" t="s">
        <v>44</v>
      </c>
    </row>
    <row r="4262" spans="1:28" x14ac:dyDescent="0.25">
      <c r="A4262" t="s">
        <v>8509</v>
      </c>
      <c r="B4262" s="1">
        <v>45637</v>
      </c>
      <c r="C4262" t="s">
        <v>8510</v>
      </c>
      <c r="D4262" t="s">
        <v>8511</v>
      </c>
      <c r="E4262">
        <v>31</v>
      </c>
      <c r="F4262" t="s">
        <v>31</v>
      </c>
      <c r="G4262" t="s">
        <v>88</v>
      </c>
      <c r="H4262" t="s">
        <v>89</v>
      </c>
      <c r="I4262" t="s">
        <v>62</v>
      </c>
      <c r="J4262" t="s">
        <v>63</v>
      </c>
      <c r="K4262">
        <v>2</v>
      </c>
      <c r="L4262" s="2">
        <v>4200</v>
      </c>
      <c r="M4262">
        <v>15</v>
      </c>
      <c r="N4262" s="2">
        <v>8400</v>
      </c>
      <c r="O4262" s="2">
        <v>1260</v>
      </c>
      <c r="P4262" s="2">
        <v>7140</v>
      </c>
      <c r="Q4262" s="2">
        <v>4610.32</v>
      </c>
      <c r="R4262" s="2">
        <v>2529.6799999999998</v>
      </c>
      <c r="S4262" t="s">
        <v>64</v>
      </c>
      <c r="T4262" t="s">
        <v>178</v>
      </c>
      <c r="U4262" t="s">
        <v>154</v>
      </c>
      <c r="V4262" t="s">
        <v>39</v>
      </c>
      <c r="W4262" t="s">
        <v>40</v>
      </c>
      <c r="X4262" t="s">
        <v>97</v>
      </c>
      <c r="Y4262" t="s">
        <v>56</v>
      </c>
      <c r="Z4262" t="s">
        <v>144</v>
      </c>
      <c r="AA4262" t="s">
        <v>44</v>
      </c>
      <c r="AB4262" t="s">
        <v>68</v>
      </c>
    </row>
    <row r="4263" spans="1:28" x14ac:dyDescent="0.25">
      <c r="A4263" t="s">
        <v>8512</v>
      </c>
      <c r="B4263" s="1">
        <v>45637</v>
      </c>
      <c r="C4263" t="s">
        <v>917</v>
      </c>
      <c r="D4263" t="s">
        <v>918</v>
      </c>
      <c r="E4263">
        <v>56</v>
      </c>
      <c r="F4263" t="s">
        <v>48</v>
      </c>
      <c r="G4263" t="s">
        <v>188</v>
      </c>
      <c r="H4263" t="s">
        <v>189</v>
      </c>
      <c r="I4263" t="s">
        <v>34</v>
      </c>
      <c r="J4263" t="s">
        <v>190</v>
      </c>
      <c r="K4263">
        <v>1</v>
      </c>
      <c r="L4263" s="2">
        <v>1800</v>
      </c>
      <c r="M4263">
        <v>10</v>
      </c>
      <c r="N4263" s="2">
        <v>1800</v>
      </c>
      <c r="O4263" s="2">
        <v>180</v>
      </c>
      <c r="P4263" s="2">
        <v>1620</v>
      </c>
      <c r="Q4263" s="2">
        <v>1065.93</v>
      </c>
      <c r="R4263" s="2">
        <v>554.07000000000005</v>
      </c>
      <c r="S4263" t="s">
        <v>53</v>
      </c>
      <c r="T4263" t="s">
        <v>290</v>
      </c>
      <c r="U4263" t="s">
        <v>291</v>
      </c>
      <c r="V4263" t="s">
        <v>39</v>
      </c>
      <c r="W4263" t="s">
        <v>137</v>
      </c>
      <c r="X4263" t="s">
        <v>41</v>
      </c>
      <c r="Y4263" t="s">
        <v>56</v>
      </c>
      <c r="Z4263" t="s">
        <v>43</v>
      </c>
      <c r="AA4263" t="s">
        <v>44</v>
      </c>
      <c r="AB4263" t="s">
        <v>44</v>
      </c>
    </row>
    <row r="4264" spans="1:28" x14ac:dyDescent="0.25">
      <c r="A4264" t="s">
        <v>8513</v>
      </c>
      <c r="B4264" s="1">
        <v>45637</v>
      </c>
      <c r="C4264" t="s">
        <v>8514</v>
      </c>
      <c r="D4264" t="s">
        <v>8515</v>
      </c>
      <c r="E4264">
        <v>36</v>
      </c>
      <c r="F4264" t="s">
        <v>31</v>
      </c>
      <c r="G4264" t="s">
        <v>81</v>
      </c>
      <c r="H4264" t="s">
        <v>82</v>
      </c>
      <c r="I4264" t="s">
        <v>51</v>
      </c>
      <c r="J4264" t="s">
        <v>52</v>
      </c>
      <c r="K4264">
        <v>2</v>
      </c>
      <c r="L4264" s="2">
        <v>600</v>
      </c>
      <c r="M4264">
        <v>5</v>
      </c>
      <c r="N4264" s="2">
        <v>1200</v>
      </c>
      <c r="O4264" s="2">
        <v>60</v>
      </c>
      <c r="P4264" s="2">
        <v>1140</v>
      </c>
      <c r="Q4264" s="2">
        <v>790.6</v>
      </c>
      <c r="R4264" s="2">
        <v>349.4</v>
      </c>
      <c r="S4264" t="s">
        <v>53</v>
      </c>
      <c r="T4264" t="s">
        <v>163</v>
      </c>
      <c r="U4264" t="s">
        <v>164</v>
      </c>
      <c r="V4264" t="s">
        <v>39</v>
      </c>
      <c r="W4264" t="s">
        <v>83</v>
      </c>
      <c r="X4264" t="s">
        <v>41</v>
      </c>
      <c r="Y4264" t="s">
        <v>56</v>
      </c>
      <c r="Z4264" t="s">
        <v>508</v>
      </c>
      <c r="AA4264" t="s">
        <v>44</v>
      </c>
      <c r="AB4264" t="s">
        <v>44</v>
      </c>
    </row>
    <row r="4265" spans="1:28" x14ac:dyDescent="0.25">
      <c r="A4265" t="s">
        <v>8516</v>
      </c>
      <c r="B4265" s="1">
        <v>45637</v>
      </c>
      <c r="C4265" t="s">
        <v>2910</v>
      </c>
      <c r="D4265" t="s">
        <v>2911</v>
      </c>
      <c r="E4265">
        <v>18</v>
      </c>
      <c r="F4265" t="s">
        <v>31</v>
      </c>
      <c r="G4265" t="s">
        <v>134</v>
      </c>
      <c r="H4265" t="s">
        <v>135</v>
      </c>
      <c r="I4265" t="s">
        <v>62</v>
      </c>
      <c r="J4265" t="s">
        <v>130</v>
      </c>
      <c r="K4265">
        <v>1</v>
      </c>
      <c r="L4265" s="2">
        <v>8500</v>
      </c>
      <c r="M4265">
        <v>10</v>
      </c>
      <c r="N4265" s="2">
        <v>8500</v>
      </c>
      <c r="O4265" s="2">
        <v>850</v>
      </c>
      <c r="P4265" s="2">
        <v>7650</v>
      </c>
      <c r="Q4265" s="2">
        <v>4642.12</v>
      </c>
      <c r="R4265" s="2">
        <v>3007.88</v>
      </c>
      <c r="S4265" t="s">
        <v>53</v>
      </c>
      <c r="T4265" t="s">
        <v>290</v>
      </c>
      <c r="U4265" t="s">
        <v>291</v>
      </c>
      <c r="V4265" t="s">
        <v>39</v>
      </c>
      <c r="W4265" t="s">
        <v>66</v>
      </c>
      <c r="X4265" t="s">
        <v>67</v>
      </c>
      <c r="Y4265" t="s">
        <v>56</v>
      </c>
      <c r="Z4265" t="s">
        <v>223</v>
      </c>
      <c r="AA4265" t="s">
        <v>44</v>
      </c>
      <c r="AB4265" t="s">
        <v>44</v>
      </c>
    </row>
    <row r="4266" spans="1:28" x14ac:dyDescent="0.25">
      <c r="A4266" t="s">
        <v>8517</v>
      </c>
      <c r="B4266" s="1">
        <v>45637</v>
      </c>
      <c r="C4266" t="s">
        <v>3872</v>
      </c>
      <c r="D4266" t="s">
        <v>3873</v>
      </c>
      <c r="E4266">
        <v>23</v>
      </c>
      <c r="F4266" t="s">
        <v>48</v>
      </c>
      <c r="G4266" t="s">
        <v>60</v>
      </c>
      <c r="H4266" t="s">
        <v>61</v>
      </c>
      <c r="I4266" t="s">
        <v>62</v>
      </c>
      <c r="J4266" t="s">
        <v>63</v>
      </c>
      <c r="K4266">
        <v>1</v>
      </c>
      <c r="L4266" s="2">
        <v>3500</v>
      </c>
      <c r="M4266">
        <v>10</v>
      </c>
      <c r="N4266" s="2">
        <v>3500</v>
      </c>
      <c r="O4266" s="2">
        <v>350</v>
      </c>
      <c r="P4266" s="2">
        <v>3150</v>
      </c>
      <c r="Q4266" s="2">
        <v>1784.06</v>
      </c>
      <c r="R4266" s="2">
        <v>1365.94</v>
      </c>
      <c r="S4266" t="s">
        <v>53</v>
      </c>
      <c r="T4266" t="s">
        <v>578</v>
      </c>
      <c r="U4266" t="s">
        <v>579</v>
      </c>
      <c r="V4266" t="s">
        <v>39</v>
      </c>
      <c r="W4266" t="s">
        <v>124</v>
      </c>
      <c r="X4266" t="s">
        <v>41</v>
      </c>
      <c r="Y4266" t="s">
        <v>42</v>
      </c>
      <c r="Z4266" t="s">
        <v>107</v>
      </c>
      <c r="AA4266" t="s">
        <v>44</v>
      </c>
      <c r="AB4266" t="s">
        <v>44</v>
      </c>
    </row>
    <row r="4267" spans="1:28" x14ac:dyDescent="0.25">
      <c r="A4267" t="s">
        <v>8518</v>
      </c>
      <c r="B4267" s="1">
        <v>45637</v>
      </c>
      <c r="C4267" t="s">
        <v>2207</v>
      </c>
      <c r="D4267" t="s">
        <v>2208</v>
      </c>
      <c r="E4267">
        <v>30</v>
      </c>
      <c r="F4267" t="s">
        <v>48</v>
      </c>
      <c r="G4267" t="s">
        <v>280</v>
      </c>
      <c r="H4267" t="s">
        <v>281</v>
      </c>
      <c r="I4267" t="s">
        <v>62</v>
      </c>
      <c r="J4267" t="s">
        <v>190</v>
      </c>
      <c r="K4267">
        <v>2</v>
      </c>
      <c r="L4267" s="2">
        <v>700</v>
      </c>
      <c r="M4267">
        <v>20</v>
      </c>
      <c r="N4267" s="2">
        <v>1400</v>
      </c>
      <c r="O4267" s="2">
        <v>280</v>
      </c>
      <c r="P4267" s="2">
        <v>1120</v>
      </c>
      <c r="Q4267" s="2">
        <v>824.14</v>
      </c>
      <c r="R4267" s="2">
        <v>295.86</v>
      </c>
      <c r="S4267" t="s">
        <v>36</v>
      </c>
      <c r="T4267" t="s">
        <v>163</v>
      </c>
      <c r="U4267" t="s">
        <v>164</v>
      </c>
      <c r="V4267" t="s">
        <v>39</v>
      </c>
      <c r="W4267" t="s">
        <v>124</v>
      </c>
      <c r="X4267" t="s">
        <v>41</v>
      </c>
      <c r="Y4267" t="s">
        <v>56</v>
      </c>
      <c r="Z4267" t="s">
        <v>144</v>
      </c>
      <c r="AA4267" t="s">
        <v>44</v>
      </c>
      <c r="AB4267" t="s">
        <v>44</v>
      </c>
    </row>
    <row r="4268" spans="1:28" x14ac:dyDescent="0.25">
      <c r="A4268" t="s">
        <v>8519</v>
      </c>
      <c r="B4268" s="1">
        <v>45637</v>
      </c>
      <c r="C4268" t="s">
        <v>1361</v>
      </c>
      <c r="D4268" t="s">
        <v>1362</v>
      </c>
      <c r="E4268">
        <v>52</v>
      </c>
      <c r="F4268" t="s">
        <v>31</v>
      </c>
      <c r="G4268" t="s">
        <v>352</v>
      </c>
      <c r="H4268" t="s">
        <v>353</v>
      </c>
      <c r="I4268" t="s">
        <v>103</v>
      </c>
      <c r="J4268" t="s">
        <v>104</v>
      </c>
      <c r="K4268">
        <v>2</v>
      </c>
      <c r="L4268" s="2">
        <v>850</v>
      </c>
      <c r="M4268">
        <v>10</v>
      </c>
      <c r="N4268" s="2">
        <v>1700</v>
      </c>
      <c r="O4268" s="2">
        <v>170</v>
      </c>
      <c r="P4268" s="2">
        <v>1530</v>
      </c>
      <c r="Q4268" s="2">
        <v>1055.57</v>
      </c>
      <c r="R4268" s="2">
        <v>474.43</v>
      </c>
      <c r="S4268" t="s">
        <v>53</v>
      </c>
      <c r="T4268" t="s">
        <v>122</v>
      </c>
      <c r="U4268" t="s">
        <v>123</v>
      </c>
      <c r="V4268" t="s">
        <v>39</v>
      </c>
      <c r="W4268" t="s">
        <v>124</v>
      </c>
      <c r="X4268" t="s">
        <v>97</v>
      </c>
      <c r="Y4268" t="s">
        <v>42</v>
      </c>
      <c r="Z4268" t="s">
        <v>43</v>
      </c>
      <c r="AA4268" t="s">
        <v>44</v>
      </c>
      <c r="AB4268" t="s">
        <v>44</v>
      </c>
    </row>
    <row r="4269" spans="1:28" x14ac:dyDescent="0.25">
      <c r="A4269" t="s">
        <v>8520</v>
      </c>
      <c r="B4269" s="1">
        <v>45638</v>
      </c>
      <c r="C4269" t="s">
        <v>3753</v>
      </c>
      <c r="D4269" t="s">
        <v>3754</v>
      </c>
      <c r="E4269">
        <v>60</v>
      </c>
      <c r="F4269" t="s">
        <v>48</v>
      </c>
      <c r="G4269" t="s">
        <v>32</v>
      </c>
      <c r="H4269" t="s">
        <v>33</v>
      </c>
      <c r="I4269" t="s">
        <v>34</v>
      </c>
      <c r="J4269" t="s">
        <v>35</v>
      </c>
      <c r="K4269">
        <v>1</v>
      </c>
      <c r="L4269" s="2">
        <v>55000</v>
      </c>
      <c r="M4269">
        <v>15</v>
      </c>
      <c r="N4269" s="2">
        <v>55000</v>
      </c>
      <c r="O4269" s="2">
        <v>8250</v>
      </c>
      <c r="P4269" s="2">
        <v>46750</v>
      </c>
      <c r="Q4269" s="2">
        <v>26324.98</v>
      </c>
      <c r="R4269" s="2">
        <v>20425.02</v>
      </c>
      <c r="S4269" t="s">
        <v>36</v>
      </c>
      <c r="T4269" t="s">
        <v>96</v>
      </c>
      <c r="U4269" t="s">
        <v>96</v>
      </c>
      <c r="V4269" t="s">
        <v>39</v>
      </c>
      <c r="W4269" t="s">
        <v>137</v>
      </c>
      <c r="X4269" t="s">
        <v>97</v>
      </c>
      <c r="Y4269" t="s">
        <v>56</v>
      </c>
      <c r="Z4269" t="s">
        <v>43</v>
      </c>
      <c r="AA4269" t="s">
        <v>44</v>
      </c>
      <c r="AB4269" t="s">
        <v>44</v>
      </c>
    </row>
    <row r="4270" spans="1:28" x14ac:dyDescent="0.25">
      <c r="A4270" t="s">
        <v>8521</v>
      </c>
      <c r="B4270" s="1">
        <v>45638</v>
      </c>
      <c r="C4270" t="s">
        <v>3304</v>
      </c>
      <c r="D4270" t="s">
        <v>3305</v>
      </c>
      <c r="E4270">
        <v>37</v>
      </c>
      <c r="F4270" t="s">
        <v>31</v>
      </c>
      <c r="G4270" t="s">
        <v>60</v>
      </c>
      <c r="H4270" t="s">
        <v>61</v>
      </c>
      <c r="I4270" t="s">
        <v>62</v>
      </c>
      <c r="J4270" t="s">
        <v>63</v>
      </c>
      <c r="K4270">
        <v>4</v>
      </c>
      <c r="L4270" s="2">
        <v>3500</v>
      </c>
      <c r="M4270">
        <v>15</v>
      </c>
      <c r="N4270" s="2">
        <v>14000</v>
      </c>
      <c r="O4270" s="2">
        <v>2100</v>
      </c>
      <c r="P4270" s="2">
        <v>11900</v>
      </c>
      <c r="Q4270" s="2">
        <v>9718.2900000000009</v>
      </c>
      <c r="R4270" s="2">
        <v>2181.71</v>
      </c>
      <c r="S4270" t="s">
        <v>64</v>
      </c>
      <c r="T4270" t="s">
        <v>263</v>
      </c>
      <c r="U4270" t="s">
        <v>91</v>
      </c>
      <c r="V4270" t="s">
        <v>39</v>
      </c>
      <c r="W4270" t="s">
        <v>66</v>
      </c>
      <c r="X4270" t="s">
        <v>41</v>
      </c>
      <c r="Y4270" t="s">
        <v>56</v>
      </c>
      <c r="Z4270" t="s">
        <v>43</v>
      </c>
      <c r="AA4270" t="s">
        <v>44</v>
      </c>
      <c r="AB4270" t="s">
        <v>44</v>
      </c>
    </row>
    <row r="4271" spans="1:28" x14ac:dyDescent="0.25">
      <c r="A4271" t="s">
        <v>8522</v>
      </c>
      <c r="B4271" s="1">
        <v>45638</v>
      </c>
      <c r="C4271" t="s">
        <v>4859</v>
      </c>
      <c r="D4271" t="s">
        <v>4860</v>
      </c>
      <c r="E4271">
        <v>48</v>
      </c>
      <c r="F4271" t="s">
        <v>48</v>
      </c>
      <c r="G4271" t="s">
        <v>318</v>
      </c>
      <c r="H4271" t="s">
        <v>319</v>
      </c>
      <c r="I4271" t="s">
        <v>34</v>
      </c>
      <c r="J4271" t="s">
        <v>190</v>
      </c>
      <c r="K4271">
        <v>1</v>
      </c>
      <c r="L4271" s="2">
        <v>2500</v>
      </c>
      <c r="M4271">
        <v>5</v>
      </c>
      <c r="N4271" s="2">
        <v>2500</v>
      </c>
      <c r="O4271" s="2">
        <v>125</v>
      </c>
      <c r="P4271" s="2">
        <v>2375</v>
      </c>
      <c r="Q4271" s="2">
        <v>1927.72</v>
      </c>
      <c r="R4271" s="2">
        <v>447.28</v>
      </c>
      <c r="S4271" t="s">
        <v>53</v>
      </c>
      <c r="T4271" t="s">
        <v>263</v>
      </c>
      <c r="U4271" t="s">
        <v>91</v>
      </c>
      <c r="V4271" t="s">
        <v>39</v>
      </c>
      <c r="W4271" t="s">
        <v>66</v>
      </c>
      <c r="X4271" t="s">
        <v>67</v>
      </c>
      <c r="Y4271" t="s">
        <v>84</v>
      </c>
      <c r="Z4271" t="s">
        <v>43</v>
      </c>
      <c r="AA4271" t="s">
        <v>44</v>
      </c>
      <c r="AB4271" t="s">
        <v>44</v>
      </c>
    </row>
    <row r="4272" spans="1:28" x14ac:dyDescent="0.25">
      <c r="A4272" t="s">
        <v>8523</v>
      </c>
      <c r="B4272" s="1">
        <v>45638</v>
      </c>
      <c r="C4272" t="s">
        <v>6282</v>
      </c>
      <c r="D4272" t="s">
        <v>6283</v>
      </c>
      <c r="E4272">
        <v>30</v>
      </c>
      <c r="F4272" t="s">
        <v>48</v>
      </c>
      <c r="G4272" t="s">
        <v>561</v>
      </c>
      <c r="H4272" t="s">
        <v>562</v>
      </c>
      <c r="I4272" t="s">
        <v>34</v>
      </c>
      <c r="J4272" t="s">
        <v>143</v>
      </c>
      <c r="K4272">
        <v>1</v>
      </c>
      <c r="L4272" s="2">
        <v>900</v>
      </c>
      <c r="M4272">
        <v>25</v>
      </c>
      <c r="N4272" s="2">
        <v>900</v>
      </c>
      <c r="O4272" s="2">
        <v>225</v>
      </c>
      <c r="P4272" s="2">
        <v>675</v>
      </c>
      <c r="Q4272" s="2">
        <v>548.66</v>
      </c>
      <c r="R4272" s="2">
        <v>126.34</v>
      </c>
      <c r="S4272" t="s">
        <v>36</v>
      </c>
      <c r="T4272" t="s">
        <v>153</v>
      </c>
      <c r="U4272" t="s">
        <v>154</v>
      </c>
      <c r="V4272" t="s">
        <v>39</v>
      </c>
      <c r="W4272" t="s">
        <v>137</v>
      </c>
      <c r="X4272" t="s">
        <v>67</v>
      </c>
      <c r="Y4272" t="s">
        <v>42</v>
      </c>
      <c r="Z4272" t="s">
        <v>223</v>
      </c>
      <c r="AA4272" t="s">
        <v>44</v>
      </c>
      <c r="AB4272" t="s">
        <v>44</v>
      </c>
    </row>
    <row r="4273" spans="1:28" x14ac:dyDescent="0.25">
      <c r="A4273" t="s">
        <v>8524</v>
      </c>
      <c r="B4273" s="1">
        <v>45638</v>
      </c>
      <c r="C4273" t="s">
        <v>2719</v>
      </c>
      <c r="D4273" t="s">
        <v>2720</v>
      </c>
      <c r="E4273">
        <v>57</v>
      </c>
      <c r="F4273" t="s">
        <v>31</v>
      </c>
      <c r="G4273" t="s">
        <v>188</v>
      </c>
      <c r="H4273" t="s">
        <v>189</v>
      </c>
      <c r="I4273" t="s">
        <v>34</v>
      </c>
      <c r="J4273" t="s">
        <v>190</v>
      </c>
      <c r="K4273">
        <v>2</v>
      </c>
      <c r="L4273" s="2">
        <v>1800</v>
      </c>
      <c r="M4273">
        <v>10</v>
      </c>
      <c r="N4273" s="2">
        <v>3600</v>
      </c>
      <c r="O4273" s="2">
        <v>360</v>
      </c>
      <c r="P4273" s="2">
        <v>3240</v>
      </c>
      <c r="Q4273" s="2">
        <v>2128.15</v>
      </c>
      <c r="R4273" s="2">
        <v>1111.8499999999999</v>
      </c>
      <c r="S4273" t="s">
        <v>53</v>
      </c>
      <c r="T4273" t="s">
        <v>76</v>
      </c>
      <c r="U4273" t="s">
        <v>77</v>
      </c>
      <c r="V4273" t="s">
        <v>39</v>
      </c>
      <c r="W4273" t="s">
        <v>137</v>
      </c>
      <c r="X4273" t="s">
        <v>41</v>
      </c>
      <c r="Y4273" t="s">
        <v>56</v>
      </c>
      <c r="Z4273" t="s">
        <v>43</v>
      </c>
      <c r="AA4273" t="s">
        <v>44</v>
      </c>
      <c r="AB4273" t="s">
        <v>68</v>
      </c>
    </row>
    <row r="4274" spans="1:28" x14ac:dyDescent="0.25">
      <c r="A4274" t="s">
        <v>8525</v>
      </c>
      <c r="B4274" s="1">
        <v>45638</v>
      </c>
      <c r="C4274" t="s">
        <v>8526</v>
      </c>
      <c r="D4274" t="s">
        <v>8527</v>
      </c>
      <c r="E4274">
        <v>50</v>
      </c>
      <c r="F4274" t="s">
        <v>48</v>
      </c>
      <c r="G4274" t="s">
        <v>88</v>
      </c>
      <c r="H4274" t="s">
        <v>89</v>
      </c>
      <c r="I4274" t="s">
        <v>62</v>
      </c>
      <c r="J4274" t="s">
        <v>63</v>
      </c>
      <c r="K4274">
        <v>2</v>
      </c>
      <c r="L4274" s="2">
        <v>4200</v>
      </c>
      <c r="M4274">
        <v>5</v>
      </c>
      <c r="N4274" s="2">
        <v>8400</v>
      </c>
      <c r="O4274" s="2">
        <v>420</v>
      </c>
      <c r="P4274" s="2">
        <v>7980</v>
      </c>
      <c r="Q4274" s="2">
        <v>4765.4399999999996</v>
      </c>
      <c r="R4274" s="2">
        <v>3214.56</v>
      </c>
      <c r="S4274" t="s">
        <v>36</v>
      </c>
      <c r="T4274" t="s">
        <v>37</v>
      </c>
      <c r="U4274" t="s">
        <v>38</v>
      </c>
      <c r="V4274" t="s">
        <v>39</v>
      </c>
      <c r="W4274" t="s">
        <v>83</v>
      </c>
      <c r="X4274" t="s">
        <v>41</v>
      </c>
      <c r="Y4274" t="s">
        <v>56</v>
      </c>
      <c r="Z4274" t="s">
        <v>43</v>
      </c>
      <c r="AA4274" t="s">
        <v>44</v>
      </c>
      <c r="AB4274" t="s">
        <v>44</v>
      </c>
    </row>
    <row r="4275" spans="1:28" x14ac:dyDescent="0.25">
      <c r="A4275" t="s">
        <v>8528</v>
      </c>
      <c r="B4275" s="1">
        <v>45638</v>
      </c>
      <c r="C4275" t="s">
        <v>3705</v>
      </c>
      <c r="D4275" t="s">
        <v>3706</v>
      </c>
      <c r="E4275">
        <v>50</v>
      </c>
      <c r="F4275" t="s">
        <v>31</v>
      </c>
      <c r="G4275" t="s">
        <v>344</v>
      </c>
      <c r="H4275" t="s">
        <v>345</v>
      </c>
      <c r="I4275" t="s">
        <v>34</v>
      </c>
      <c r="J4275" t="s">
        <v>121</v>
      </c>
      <c r="K4275">
        <v>2</v>
      </c>
      <c r="L4275" s="2">
        <v>1600</v>
      </c>
      <c r="M4275">
        <v>10</v>
      </c>
      <c r="N4275" s="2">
        <v>3200</v>
      </c>
      <c r="O4275" s="2">
        <v>320</v>
      </c>
      <c r="P4275" s="2">
        <v>2880</v>
      </c>
      <c r="Q4275" s="2">
        <v>1854.42</v>
      </c>
      <c r="R4275" s="2">
        <v>1025.58</v>
      </c>
      <c r="S4275" t="s">
        <v>64</v>
      </c>
      <c r="T4275" t="s">
        <v>96</v>
      </c>
      <c r="U4275" t="s">
        <v>96</v>
      </c>
      <c r="V4275" t="s">
        <v>39</v>
      </c>
      <c r="W4275" t="s">
        <v>40</v>
      </c>
      <c r="X4275" t="s">
        <v>41</v>
      </c>
      <c r="Y4275" t="s">
        <v>56</v>
      </c>
      <c r="Z4275" t="s">
        <v>508</v>
      </c>
      <c r="AA4275" t="s">
        <v>44</v>
      </c>
      <c r="AB4275" t="s">
        <v>68</v>
      </c>
    </row>
    <row r="4276" spans="1:28" x14ac:dyDescent="0.25">
      <c r="A4276" t="s">
        <v>8529</v>
      </c>
      <c r="B4276" s="1">
        <v>45638</v>
      </c>
      <c r="C4276" t="s">
        <v>2633</v>
      </c>
      <c r="D4276" t="s">
        <v>2634</v>
      </c>
      <c r="E4276">
        <v>60</v>
      </c>
      <c r="F4276" t="s">
        <v>31</v>
      </c>
      <c r="G4276" t="s">
        <v>212</v>
      </c>
      <c r="H4276" t="s">
        <v>213</v>
      </c>
      <c r="I4276" t="s">
        <v>51</v>
      </c>
      <c r="J4276" t="s">
        <v>52</v>
      </c>
      <c r="K4276">
        <v>3</v>
      </c>
      <c r="L4276" s="2">
        <v>400</v>
      </c>
      <c r="M4276">
        <v>0</v>
      </c>
      <c r="N4276" s="2">
        <v>1200</v>
      </c>
      <c r="O4276" s="2">
        <v>0</v>
      </c>
      <c r="P4276" s="2">
        <v>1200</v>
      </c>
      <c r="Q4276" s="2">
        <v>684.77</v>
      </c>
      <c r="R4276" s="2">
        <v>515.23</v>
      </c>
      <c r="S4276" t="s">
        <v>53</v>
      </c>
      <c r="T4276" t="s">
        <v>263</v>
      </c>
      <c r="U4276" t="s">
        <v>91</v>
      </c>
      <c r="V4276" t="s">
        <v>39</v>
      </c>
      <c r="W4276" t="s">
        <v>137</v>
      </c>
      <c r="X4276" t="s">
        <v>67</v>
      </c>
      <c r="Y4276" t="s">
        <v>56</v>
      </c>
      <c r="Z4276" t="s">
        <v>43</v>
      </c>
      <c r="AA4276" t="s">
        <v>68</v>
      </c>
      <c r="AB4276" t="s">
        <v>44</v>
      </c>
    </row>
    <row r="4277" spans="1:28" x14ac:dyDescent="0.25">
      <c r="A4277" t="s">
        <v>8530</v>
      </c>
      <c r="B4277" s="1">
        <v>45638</v>
      </c>
      <c r="C4277" t="s">
        <v>8531</v>
      </c>
      <c r="D4277" t="s">
        <v>8532</v>
      </c>
      <c r="E4277">
        <v>43</v>
      </c>
      <c r="F4277" t="s">
        <v>111</v>
      </c>
      <c r="G4277" t="s">
        <v>60</v>
      </c>
      <c r="H4277" t="s">
        <v>61</v>
      </c>
      <c r="I4277" t="s">
        <v>62</v>
      </c>
      <c r="J4277" t="s">
        <v>63</v>
      </c>
      <c r="K4277">
        <v>1</v>
      </c>
      <c r="L4277" s="2">
        <v>3500</v>
      </c>
      <c r="M4277">
        <v>10</v>
      </c>
      <c r="N4277" s="2">
        <v>3500</v>
      </c>
      <c r="O4277" s="2">
        <v>350</v>
      </c>
      <c r="P4277" s="2">
        <v>3150</v>
      </c>
      <c r="Q4277" s="2">
        <v>2448.0300000000002</v>
      </c>
      <c r="R4277" s="2">
        <v>701.97</v>
      </c>
      <c r="S4277" t="s">
        <v>64</v>
      </c>
      <c r="T4277" t="s">
        <v>153</v>
      </c>
      <c r="U4277" t="s">
        <v>154</v>
      </c>
      <c r="V4277" t="s">
        <v>39</v>
      </c>
      <c r="W4277" t="s">
        <v>83</v>
      </c>
      <c r="X4277" t="s">
        <v>41</v>
      </c>
      <c r="Y4277" t="s">
        <v>42</v>
      </c>
      <c r="Z4277" t="s">
        <v>223</v>
      </c>
      <c r="AA4277" t="s">
        <v>44</v>
      </c>
      <c r="AB4277" t="s">
        <v>44</v>
      </c>
    </row>
    <row r="4278" spans="1:28" x14ac:dyDescent="0.25">
      <c r="A4278" t="s">
        <v>8533</v>
      </c>
      <c r="B4278" s="1">
        <v>45638</v>
      </c>
      <c r="C4278" t="s">
        <v>8344</v>
      </c>
      <c r="D4278" t="s">
        <v>8345</v>
      </c>
      <c r="E4278">
        <v>58</v>
      </c>
      <c r="F4278" t="s">
        <v>48</v>
      </c>
      <c r="G4278" t="s">
        <v>227</v>
      </c>
      <c r="H4278" t="s">
        <v>228</v>
      </c>
      <c r="I4278" t="s">
        <v>74</v>
      </c>
      <c r="J4278" t="s">
        <v>75</v>
      </c>
      <c r="K4278">
        <v>1</v>
      </c>
      <c r="L4278" s="2">
        <v>1400</v>
      </c>
      <c r="M4278">
        <v>15</v>
      </c>
      <c r="N4278" s="2">
        <v>1400</v>
      </c>
      <c r="O4278" s="2">
        <v>210</v>
      </c>
      <c r="P4278" s="2">
        <v>1190</v>
      </c>
      <c r="Q4278" s="2">
        <v>878.08</v>
      </c>
      <c r="R4278" s="2">
        <v>311.92</v>
      </c>
      <c r="S4278" t="s">
        <v>53</v>
      </c>
      <c r="T4278" t="s">
        <v>76</v>
      </c>
      <c r="U4278" t="s">
        <v>77</v>
      </c>
      <c r="V4278" t="s">
        <v>39</v>
      </c>
      <c r="W4278" t="s">
        <v>83</v>
      </c>
      <c r="X4278" t="s">
        <v>97</v>
      </c>
      <c r="Y4278" t="s">
        <v>56</v>
      </c>
      <c r="Z4278" t="s">
        <v>43</v>
      </c>
      <c r="AA4278" t="s">
        <v>68</v>
      </c>
      <c r="AB4278" t="s">
        <v>44</v>
      </c>
    </row>
    <row r="4279" spans="1:28" x14ac:dyDescent="0.25">
      <c r="A4279" t="s">
        <v>8534</v>
      </c>
      <c r="B4279" s="1">
        <v>45638</v>
      </c>
      <c r="C4279" t="s">
        <v>8535</v>
      </c>
      <c r="D4279" t="s">
        <v>8536</v>
      </c>
      <c r="E4279">
        <v>48</v>
      </c>
      <c r="F4279" t="s">
        <v>31</v>
      </c>
      <c r="G4279" t="s">
        <v>352</v>
      </c>
      <c r="H4279" t="s">
        <v>353</v>
      </c>
      <c r="I4279" t="s">
        <v>103</v>
      </c>
      <c r="J4279" t="s">
        <v>104</v>
      </c>
      <c r="K4279">
        <v>1</v>
      </c>
      <c r="L4279" s="2">
        <v>850</v>
      </c>
      <c r="M4279">
        <v>10</v>
      </c>
      <c r="N4279" s="2">
        <v>850</v>
      </c>
      <c r="O4279" s="2">
        <v>85</v>
      </c>
      <c r="P4279" s="2">
        <v>765</v>
      </c>
      <c r="Q4279" s="2">
        <v>555.86</v>
      </c>
      <c r="R4279" s="2">
        <v>209.14</v>
      </c>
      <c r="S4279" t="s">
        <v>36</v>
      </c>
      <c r="T4279" t="s">
        <v>578</v>
      </c>
      <c r="U4279" t="s">
        <v>579</v>
      </c>
      <c r="V4279" t="s">
        <v>39</v>
      </c>
      <c r="W4279" t="s">
        <v>40</v>
      </c>
      <c r="X4279" t="s">
        <v>41</v>
      </c>
      <c r="Y4279" t="s">
        <v>56</v>
      </c>
      <c r="Z4279" t="s">
        <v>508</v>
      </c>
      <c r="AA4279" t="s">
        <v>44</v>
      </c>
      <c r="AB4279" t="s">
        <v>44</v>
      </c>
    </row>
    <row r="4280" spans="1:28" x14ac:dyDescent="0.25">
      <c r="A4280" t="s">
        <v>8537</v>
      </c>
      <c r="B4280" s="1">
        <v>45638</v>
      </c>
      <c r="C4280" t="s">
        <v>782</v>
      </c>
      <c r="D4280" t="s">
        <v>783</v>
      </c>
      <c r="E4280">
        <v>29</v>
      </c>
      <c r="F4280" t="s">
        <v>111</v>
      </c>
      <c r="G4280" t="s">
        <v>227</v>
      </c>
      <c r="H4280" t="s">
        <v>228</v>
      </c>
      <c r="I4280" t="s">
        <v>74</v>
      </c>
      <c r="J4280" t="s">
        <v>75</v>
      </c>
      <c r="K4280">
        <v>1</v>
      </c>
      <c r="L4280" s="2">
        <v>1400</v>
      </c>
      <c r="M4280">
        <v>10</v>
      </c>
      <c r="N4280" s="2">
        <v>1400</v>
      </c>
      <c r="O4280" s="2">
        <v>140</v>
      </c>
      <c r="P4280" s="2">
        <v>1260</v>
      </c>
      <c r="Q4280" s="2">
        <v>794.16</v>
      </c>
      <c r="R4280" s="2">
        <v>465.84</v>
      </c>
      <c r="S4280" t="s">
        <v>53</v>
      </c>
      <c r="T4280" t="s">
        <v>275</v>
      </c>
      <c r="U4280" t="s">
        <v>123</v>
      </c>
      <c r="V4280" t="s">
        <v>39</v>
      </c>
      <c r="W4280" t="s">
        <v>137</v>
      </c>
      <c r="X4280" t="s">
        <v>97</v>
      </c>
      <c r="Y4280" t="s">
        <v>56</v>
      </c>
      <c r="Z4280" t="s">
        <v>43</v>
      </c>
      <c r="AA4280" t="s">
        <v>44</v>
      </c>
      <c r="AB4280" t="s">
        <v>44</v>
      </c>
    </row>
    <row r="4281" spans="1:28" x14ac:dyDescent="0.25">
      <c r="A4281" t="s">
        <v>8538</v>
      </c>
      <c r="B4281" s="1">
        <v>45638</v>
      </c>
      <c r="C4281" t="s">
        <v>5540</v>
      </c>
      <c r="D4281" t="s">
        <v>5541</v>
      </c>
      <c r="E4281">
        <v>39</v>
      </c>
      <c r="F4281" t="s">
        <v>48</v>
      </c>
      <c r="G4281" t="s">
        <v>344</v>
      </c>
      <c r="H4281" t="s">
        <v>345</v>
      </c>
      <c r="I4281" t="s">
        <v>34</v>
      </c>
      <c r="J4281" t="s">
        <v>121</v>
      </c>
      <c r="K4281">
        <v>2</v>
      </c>
      <c r="L4281" s="2">
        <v>1600</v>
      </c>
      <c r="M4281">
        <v>5</v>
      </c>
      <c r="N4281" s="2">
        <v>3200</v>
      </c>
      <c r="O4281" s="2">
        <v>160</v>
      </c>
      <c r="P4281" s="2">
        <v>3040</v>
      </c>
      <c r="Q4281" s="2">
        <v>2028.97</v>
      </c>
      <c r="R4281" s="2">
        <v>1011.03</v>
      </c>
      <c r="S4281" t="s">
        <v>53</v>
      </c>
      <c r="T4281" t="s">
        <v>65</v>
      </c>
      <c r="U4281" t="s">
        <v>65</v>
      </c>
      <c r="V4281" t="s">
        <v>39</v>
      </c>
      <c r="W4281" t="s">
        <v>92</v>
      </c>
      <c r="X4281" t="s">
        <v>41</v>
      </c>
      <c r="Y4281" t="s">
        <v>56</v>
      </c>
      <c r="Z4281" t="s">
        <v>43</v>
      </c>
      <c r="AA4281" t="s">
        <v>44</v>
      </c>
      <c r="AB4281" t="s">
        <v>44</v>
      </c>
    </row>
    <row r="4282" spans="1:28" x14ac:dyDescent="0.25">
      <c r="A4282" t="s">
        <v>8539</v>
      </c>
      <c r="B4282" s="1">
        <v>45639</v>
      </c>
      <c r="C4282" t="s">
        <v>7689</v>
      </c>
      <c r="D4282" t="s">
        <v>7690</v>
      </c>
      <c r="E4282">
        <v>23</v>
      </c>
      <c r="F4282" t="s">
        <v>48</v>
      </c>
      <c r="G4282" t="s">
        <v>561</v>
      </c>
      <c r="H4282" t="s">
        <v>562</v>
      </c>
      <c r="I4282" t="s">
        <v>34</v>
      </c>
      <c r="J4282" t="s">
        <v>143</v>
      </c>
      <c r="K4282">
        <v>2</v>
      </c>
      <c r="L4282" s="2">
        <v>900</v>
      </c>
      <c r="M4282">
        <v>5</v>
      </c>
      <c r="N4282" s="2">
        <v>1800</v>
      </c>
      <c r="O4282" s="2">
        <v>90</v>
      </c>
      <c r="P4282" s="2">
        <v>1710</v>
      </c>
      <c r="Q4282" s="2">
        <v>1068.82</v>
      </c>
      <c r="R4282" s="2">
        <v>641.17999999999995</v>
      </c>
      <c r="S4282" t="s">
        <v>53</v>
      </c>
      <c r="T4282" t="s">
        <v>407</v>
      </c>
      <c r="U4282" t="s">
        <v>408</v>
      </c>
      <c r="V4282" t="s">
        <v>39</v>
      </c>
      <c r="W4282" t="s">
        <v>124</v>
      </c>
      <c r="X4282" t="s">
        <v>41</v>
      </c>
      <c r="Y4282" t="s">
        <v>42</v>
      </c>
      <c r="Z4282" t="s">
        <v>43</v>
      </c>
      <c r="AA4282" t="s">
        <v>44</v>
      </c>
      <c r="AB4282" t="s">
        <v>44</v>
      </c>
    </row>
    <row r="4283" spans="1:28" x14ac:dyDescent="0.25">
      <c r="A4283" t="s">
        <v>8540</v>
      </c>
      <c r="B4283" s="1">
        <v>45639</v>
      </c>
      <c r="C4283" t="s">
        <v>215</v>
      </c>
      <c r="D4283" t="s">
        <v>216</v>
      </c>
      <c r="E4283">
        <v>48</v>
      </c>
      <c r="F4283" t="s">
        <v>48</v>
      </c>
      <c r="G4283" t="s">
        <v>32</v>
      </c>
      <c r="H4283" t="s">
        <v>33</v>
      </c>
      <c r="I4283" t="s">
        <v>34</v>
      </c>
      <c r="J4283" t="s">
        <v>35</v>
      </c>
      <c r="K4283">
        <v>5</v>
      </c>
      <c r="L4283" s="2">
        <v>55000</v>
      </c>
      <c r="M4283">
        <v>0</v>
      </c>
      <c r="N4283" s="2">
        <v>275000</v>
      </c>
      <c r="O4283" s="2">
        <v>0</v>
      </c>
      <c r="P4283" s="2">
        <v>275000</v>
      </c>
      <c r="Q4283" s="2">
        <v>188083.97</v>
      </c>
      <c r="R4283" s="2">
        <v>86916.03</v>
      </c>
      <c r="S4283" t="s">
        <v>36</v>
      </c>
      <c r="T4283" t="s">
        <v>122</v>
      </c>
      <c r="U4283" t="s">
        <v>123</v>
      </c>
      <c r="V4283" t="s">
        <v>39</v>
      </c>
      <c r="W4283" t="s">
        <v>66</v>
      </c>
      <c r="X4283" t="s">
        <v>41</v>
      </c>
      <c r="Y4283" t="s">
        <v>42</v>
      </c>
      <c r="Z4283" t="s">
        <v>43</v>
      </c>
      <c r="AA4283" t="s">
        <v>68</v>
      </c>
      <c r="AB4283" t="s">
        <v>44</v>
      </c>
    </row>
    <row r="4284" spans="1:28" x14ac:dyDescent="0.25">
      <c r="A4284" t="s">
        <v>8541</v>
      </c>
      <c r="B4284" s="1">
        <v>45639</v>
      </c>
      <c r="C4284" t="s">
        <v>8542</v>
      </c>
      <c r="D4284" t="s">
        <v>8543</v>
      </c>
      <c r="E4284">
        <v>58</v>
      </c>
      <c r="F4284" t="s">
        <v>48</v>
      </c>
      <c r="G4284" t="s">
        <v>227</v>
      </c>
      <c r="H4284" t="s">
        <v>228</v>
      </c>
      <c r="I4284" t="s">
        <v>74</v>
      </c>
      <c r="J4284" t="s">
        <v>75</v>
      </c>
      <c r="K4284">
        <v>3</v>
      </c>
      <c r="L4284" s="2">
        <v>1400</v>
      </c>
      <c r="M4284">
        <v>15</v>
      </c>
      <c r="N4284" s="2">
        <v>4200</v>
      </c>
      <c r="O4284" s="2">
        <v>630</v>
      </c>
      <c r="P4284" s="2">
        <v>3570</v>
      </c>
      <c r="Q4284" s="2">
        <v>2550.3200000000002</v>
      </c>
      <c r="R4284" s="2">
        <v>1019.68</v>
      </c>
      <c r="S4284" t="s">
        <v>53</v>
      </c>
      <c r="T4284" t="s">
        <v>290</v>
      </c>
      <c r="U4284" t="s">
        <v>291</v>
      </c>
      <c r="V4284" t="s">
        <v>39</v>
      </c>
      <c r="W4284" t="s">
        <v>92</v>
      </c>
      <c r="X4284" t="s">
        <v>67</v>
      </c>
      <c r="Y4284" t="s">
        <v>56</v>
      </c>
      <c r="Z4284" t="s">
        <v>43</v>
      </c>
      <c r="AA4284" t="s">
        <v>44</v>
      </c>
      <c r="AB4284" t="s">
        <v>44</v>
      </c>
    </row>
    <row r="4285" spans="1:28" x14ac:dyDescent="0.25">
      <c r="A4285" t="s">
        <v>8544</v>
      </c>
      <c r="B4285" s="1">
        <v>45639</v>
      </c>
      <c r="C4285" t="s">
        <v>7662</v>
      </c>
      <c r="D4285" t="s">
        <v>7663</v>
      </c>
      <c r="E4285">
        <v>26</v>
      </c>
      <c r="F4285" t="s">
        <v>48</v>
      </c>
      <c r="G4285" t="s">
        <v>72</v>
      </c>
      <c r="H4285" t="s">
        <v>73</v>
      </c>
      <c r="I4285" t="s">
        <v>74</v>
      </c>
      <c r="J4285" t="s">
        <v>75</v>
      </c>
      <c r="K4285">
        <v>1</v>
      </c>
      <c r="L4285" s="2">
        <v>2200</v>
      </c>
      <c r="M4285">
        <v>5</v>
      </c>
      <c r="N4285" s="2">
        <v>2200</v>
      </c>
      <c r="O4285" s="2">
        <v>110</v>
      </c>
      <c r="P4285" s="2">
        <v>2090</v>
      </c>
      <c r="Q4285" s="2">
        <v>1577.18</v>
      </c>
      <c r="R4285" s="2">
        <v>512.82000000000005</v>
      </c>
      <c r="S4285" t="s">
        <v>53</v>
      </c>
      <c r="T4285" t="s">
        <v>578</v>
      </c>
      <c r="U4285" t="s">
        <v>579</v>
      </c>
      <c r="V4285" t="s">
        <v>39</v>
      </c>
      <c r="W4285" t="s">
        <v>92</v>
      </c>
      <c r="X4285" t="s">
        <v>41</v>
      </c>
      <c r="Y4285" t="s">
        <v>56</v>
      </c>
      <c r="Z4285" t="s">
        <v>43</v>
      </c>
      <c r="AA4285" t="s">
        <v>44</v>
      </c>
      <c r="AB4285" t="s">
        <v>44</v>
      </c>
    </row>
    <row r="4286" spans="1:28" x14ac:dyDescent="0.25">
      <c r="A4286" t="s">
        <v>8545</v>
      </c>
      <c r="B4286" s="1">
        <v>45639</v>
      </c>
      <c r="C4286" t="s">
        <v>2813</v>
      </c>
      <c r="D4286" t="s">
        <v>2814</v>
      </c>
      <c r="E4286">
        <v>27</v>
      </c>
      <c r="F4286" t="s">
        <v>31</v>
      </c>
      <c r="G4286" t="s">
        <v>318</v>
      </c>
      <c r="H4286" t="s">
        <v>319</v>
      </c>
      <c r="I4286" t="s">
        <v>34</v>
      </c>
      <c r="J4286" t="s">
        <v>190</v>
      </c>
      <c r="K4286">
        <v>1</v>
      </c>
      <c r="L4286" s="2">
        <v>2500</v>
      </c>
      <c r="M4286">
        <v>0</v>
      </c>
      <c r="N4286" s="2">
        <v>2500</v>
      </c>
      <c r="O4286" s="2">
        <v>0</v>
      </c>
      <c r="P4286" s="2">
        <v>2500</v>
      </c>
      <c r="Q4286" s="2">
        <v>1771.44</v>
      </c>
      <c r="R4286" s="2">
        <v>728.56</v>
      </c>
      <c r="S4286" t="s">
        <v>64</v>
      </c>
      <c r="T4286" t="s">
        <v>275</v>
      </c>
      <c r="U4286" t="s">
        <v>123</v>
      </c>
      <c r="V4286" t="s">
        <v>39</v>
      </c>
      <c r="W4286" t="s">
        <v>137</v>
      </c>
      <c r="X4286" t="s">
        <v>41</v>
      </c>
      <c r="Y4286" t="s">
        <v>56</v>
      </c>
      <c r="Z4286" t="s">
        <v>144</v>
      </c>
      <c r="AA4286" t="s">
        <v>44</v>
      </c>
      <c r="AB4286" t="s">
        <v>44</v>
      </c>
    </row>
    <row r="4287" spans="1:28" x14ac:dyDescent="0.25">
      <c r="A4287" t="s">
        <v>8546</v>
      </c>
      <c r="B4287" s="1">
        <v>45639</v>
      </c>
      <c r="C4287" t="s">
        <v>4507</v>
      </c>
      <c r="D4287" t="s">
        <v>4508</v>
      </c>
      <c r="E4287">
        <v>53</v>
      </c>
      <c r="F4287" t="s">
        <v>31</v>
      </c>
      <c r="G4287" t="s">
        <v>134</v>
      </c>
      <c r="H4287" t="s">
        <v>135</v>
      </c>
      <c r="I4287" t="s">
        <v>62</v>
      </c>
      <c r="J4287" t="s">
        <v>130</v>
      </c>
      <c r="K4287">
        <v>1</v>
      </c>
      <c r="L4287" s="2">
        <v>8500</v>
      </c>
      <c r="M4287">
        <v>5</v>
      </c>
      <c r="N4287" s="2">
        <v>8500</v>
      </c>
      <c r="O4287" s="2">
        <v>425</v>
      </c>
      <c r="P4287" s="2">
        <v>8075</v>
      </c>
      <c r="Q4287" s="2">
        <v>4599.6400000000003</v>
      </c>
      <c r="R4287" s="2">
        <v>3475.36</v>
      </c>
      <c r="S4287" t="s">
        <v>53</v>
      </c>
      <c r="T4287" t="s">
        <v>122</v>
      </c>
      <c r="U4287" t="s">
        <v>123</v>
      </c>
      <c r="V4287" t="s">
        <v>39</v>
      </c>
      <c r="W4287" t="s">
        <v>124</v>
      </c>
      <c r="X4287" t="s">
        <v>97</v>
      </c>
      <c r="Y4287" t="s">
        <v>56</v>
      </c>
      <c r="Z4287" t="s">
        <v>43</v>
      </c>
      <c r="AA4287" t="s">
        <v>44</v>
      </c>
      <c r="AB4287" t="s">
        <v>44</v>
      </c>
    </row>
    <row r="4288" spans="1:28" x14ac:dyDescent="0.25">
      <c r="A4288" t="s">
        <v>8547</v>
      </c>
      <c r="B4288" s="1">
        <v>45639</v>
      </c>
      <c r="C4288" t="s">
        <v>1656</v>
      </c>
      <c r="D4288" t="s">
        <v>1657</v>
      </c>
      <c r="E4288">
        <v>42</v>
      </c>
      <c r="F4288" t="s">
        <v>111</v>
      </c>
      <c r="G4288" t="s">
        <v>81</v>
      </c>
      <c r="H4288" t="s">
        <v>82</v>
      </c>
      <c r="I4288" t="s">
        <v>51</v>
      </c>
      <c r="J4288" t="s">
        <v>52</v>
      </c>
      <c r="K4288">
        <v>1</v>
      </c>
      <c r="L4288" s="2">
        <v>600</v>
      </c>
      <c r="M4288">
        <v>15</v>
      </c>
      <c r="N4288" s="2">
        <v>600</v>
      </c>
      <c r="O4288" s="2">
        <v>90</v>
      </c>
      <c r="P4288" s="2">
        <v>510</v>
      </c>
      <c r="Q4288" s="2">
        <v>286.31</v>
      </c>
      <c r="R4288" s="2">
        <v>223.69</v>
      </c>
      <c r="S4288" t="s">
        <v>53</v>
      </c>
      <c r="T4288" t="s">
        <v>122</v>
      </c>
      <c r="U4288" t="s">
        <v>123</v>
      </c>
      <c r="V4288" t="s">
        <v>39</v>
      </c>
      <c r="W4288" t="s">
        <v>124</v>
      </c>
      <c r="X4288" t="s">
        <v>41</v>
      </c>
      <c r="Y4288" t="s">
        <v>56</v>
      </c>
      <c r="Z4288" t="s">
        <v>43</v>
      </c>
      <c r="AA4288" t="s">
        <v>44</v>
      </c>
      <c r="AB4288" t="s">
        <v>68</v>
      </c>
    </row>
    <row r="4289" spans="1:28" x14ac:dyDescent="0.25">
      <c r="A4289" t="s">
        <v>8548</v>
      </c>
      <c r="B4289" s="1">
        <v>45639</v>
      </c>
      <c r="C4289" t="s">
        <v>2219</v>
      </c>
      <c r="D4289" t="s">
        <v>2220</v>
      </c>
      <c r="E4289">
        <v>18</v>
      </c>
      <c r="F4289" t="s">
        <v>31</v>
      </c>
      <c r="G4289" t="s">
        <v>280</v>
      </c>
      <c r="H4289" t="s">
        <v>281</v>
      </c>
      <c r="I4289" t="s">
        <v>62</v>
      </c>
      <c r="J4289" t="s">
        <v>190</v>
      </c>
      <c r="K4289">
        <v>2</v>
      </c>
      <c r="L4289" s="2">
        <v>700</v>
      </c>
      <c r="M4289">
        <v>0</v>
      </c>
      <c r="N4289" s="2">
        <v>1400</v>
      </c>
      <c r="O4289" s="2">
        <v>0</v>
      </c>
      <c r="P4289" s="2">
        <v>1400</v>
      </c>
      <c r="Q4289" s="2">
        <v>889.68</v>
      </c>
      <c r="R4289" s="2">
        <v>510.32</v>
      </c>
      <c r="S4289" t="s">
        <v>64</v>
      </c>
      <c r="T4289" t="s">
        <v>275</v>
      </c>
      <c r="U4289" t="s">
        <v>123</v>
      </c>
      <c r="V4289" t="s">
        <v>39</v>
      </c>
      <c r="W4289" t="s">
        <v>92</v>
      </c>
      <c r="X4289" t="s">
        <v>97</v>
      </c>
      <c r="Y4289" t="s">
        <v>56</v>
      </c>
      <c r="Z4289" t="s">
        <v>43</v>
      </c>
      <c r="AA4289" t="s">
        <v>68</v>
      </c>
      <c r="AB4289" t="s">
        <v>44</v>
      </c>
    </row>
    <row r="4290" spans="1:28" x14ac:dyDescent="0.25">
      <c r="A4290" t="s">
        <v>8549</v>
      </c>
      <c r="B4290" s="1">
        <v>45639</v>
      </c>
      <c r="C4290" t="s">
        <v>923</v>
      </c>
      <c r="D4290" t="s">
        <v>924</v>
      </c>
      <c r="E4290">
        <v>52</v>
      </c>
      <c r="F4290" t="s">
        <v>48</v>
      </c>
      <c r="G4290" t="s">
        <v>352</v>
      </c>
      <c r="H4290" t="s">
        <v>353</v>
      </c>
      <c r="I4290" t="s">
        <v>103</v>
      </c>
      <c r="J4290" t="s">
        <v>104</v>
      </c>
      <c r="K4290">
        <v>6</v>
      </c>
      <c r="L4290" s="2">
        <v>850</v>
      </c>
      <c r="M4290">
        <v>30</v>
      </c>
      <c r="N4290" s="2">
        <v>5100</v>
      </c>
      <c r="O4290" s="2">
        <v>1530</v>
      </c>
      <c r="P4290" s="2">
        <v>3570</v>
      </c>
      <c r="Q4290" s="2">
        <v>2177.73</v>
      </c>
      <c r="R4290" s="2">
        <v>1392.27</v>
      </c>
      <c r="S4290" t="s">
        <v>53</v>
      </c>
      <c r="T4290" t="s">
        <v>136</v>
      </c>
      <c r="U4290" t="s">
        <v>38</v>
      </c>
      <c r="V4290" t="s">
        <v>39</v>
      </c>
      <c r="W4290" t="s">
        <v>40</v>
      </c>
      <c r="X4290" t="s">
        <v>97</v>
      </c>
      <c r="Y4290" t="s">
        <v>56</v>
      </c>
      <c r="Z4290" t="s">
        <v>43</v>
      </c>
      <c r="AA4290" t="s">
        <v>44</v>
      </c>
      <c r="AB4290" t="s">
        <v>44</v>
      </c>
    </row>
    <row r="4291" spans="1:28" x14ac:dyDescent="0.25">
      <c r="A4291" t="s">
        <v>8550</v>
      </c>
      <c r="B4291" s="1">
        <v>45639</v>
      </c>
      <c r="C4291" t="s">
        <v>1731</v>
      </c>
      <c r="D4291" t="s">
        <v>1732</v>
      </c>
      <c r="E4291">
        <v>39</v>
      </c>
      <c r="F4291" t="s">
        <v>31</v>
      </c>
      <c r="G4291" t="s">
        <v>141</v>
      </c>
      <c r="H4291" t="s">
        <v>142</v>
      </c>
      <c r="I4291" t="s">
        <v>74</v>
      </c>
      <c r="J4291" t="s">
        <v>143</v>
      </c>
      <c r="K4291">
        <v>1</v>
      </c>
      <c r="L4291" s="2">
        <v>900</v>
      </c>
      <c r="M4291">
        <v>0</v>
      </c>
      <c r="N4291" s="2">
        <v>900</v>
      </c>
      <c r="O4291" s="2">
        <v>0</v>
      </c>
      <c r="P4291" s="2">
        <v>900</v>
      </c>
      <c r="Q4291" s="2">
        <v>544.21</v>
      </c>
      <c r="R4291" s="2">
        <v>355.79</v>
      </c>
      <c r="S4291" t="s">
        <v>64</v>
      </c>
      <c r="T4291" t="s">
        <v>65</v>
      </c>
      <c r="U4291" t="s">
        <v>65</v>
      </c>
      <c r="V4291" t="s">
        <v>39</v>
      </c>
      <c r="W4291" t="s">
        <v>92</v>
      </c>
      <c r="X4291" t="s">
        <v>41</v>
      </c>
      <c r="Y4291" t="s">
        <v>56</v>
      </c>
      <c r="Z4291" t="s">
        <v>107</v>
      </c>
      <c r="AA4291" t="s">
        <v>44</v>
      </c>
      <c r="AB4291" t="s">
        <v>44</v>
      </c>
    </row>
    <row r="4292" spans="1:28" x14ac:dyDescent="0.25">
      <c r="A4292" t="s">
        <v>8551</v>
      </c>
      <c r="B4292" s="1">
        <v>45640</v>
      </c>
      <c r="C4292" t="s">
        <v>6286</v>
      </c>
      <c r="D4292" t="s">
        <v>6287</v>
      </c>
      <c r="E4292">
        <v>32</v>
      </c>
      <c r="F4292" t="s">
        <v>31</v>
      </c>
      <c r="G4292" t="s">
        <v>318</v>
      </c>
      <c r="H4292" t="s">
        <v>319</v>
      </c>
      <c r="I4292" t="s">
        <v>34</v>
      </c>
      <c r="J4292" t="s">
        <v>190</v>
      </c>
      <c r="K4292">
        <v>1</v>
      </c>
      <c r="L4292" s="2">
        <v>2500</v>
      </c>
      <c r="M4292">
        <v>10</v>
      </c>
      <c r="N4292" s="2">
        <v>2500</v>
      </c>
      <c r="O4292" s="2">
        <v>250</v>
      </c>
      <c r="P4292" s="2">
        <v>2250</v>
      </c>
      <c r="Q4292" s="2">
        <v>1558.36</v>
      </c>
      <c r="R4292" s="2">
        <v>691.64</v>
      </c>
      <c r="S4292" t="s">
        <v>64</v>
      </c>
      <c r="T4292" t="s">
        <v>114</v>
      </c>
      <c r="U4292" t="s">
        <v>115</v>
      </c>
      <c r="V4292" t="s">
        <v>39</v>
      </c>
      <c r="W4292" t="s">
        <v>83</v>
      </c>
      <c r="X4292" t="s">
        <v>97</v>
      </c>
      <c r="Y4292" t="s">
        <v>56</v>
      </c>
      <c r="Z4292" t="s">
        <v>43</v>
      </c>
      <c r="AA4292" t="s">
        <v>44</v>
      </c>
      <c r="AB4292" t="s">
        <v>44</v>
      </c>
    </row>
    <row r="4293" spans="1:28" x14ac:dyDescent="0.25">
      <c r="A4293" t="s">
        <v>8552</v>
      </c>
      <c r="B4293" s="1">
        <v>45640</v>
      </c>
      <c r="C4293" t="s">
        <v>1457</v>
      </c>
      <c r="D4293" t="s">
        <v>1458</v>
      </c>
      <c r="E4293">
        <v>53</v>
      </c>
      <c r="F4293" t="s">
        <v>48</v>
      </c>
      <c r="G4293" t="s">
        <v>344</v>
      </c>
      <c r="H4293" t="s">
        <v>345</v>
      </c>
      <c r="I4293" t="s">
        <v>34</v>
      </c>
      <c r="J4293" t="s">
        <v>121</v>
      </c>
      <c r="K4293">
        <v>1</v>
      </c>
      <c r="L4293" s="2">
        <v>1600</v>
      </c>
      <c r="M4293">
        <v>15</v>
      </c>
      <c r="N4293" s="2">
        <v>1600</v>
      </c>
      <c r="O4293" s="2">
        <v>240</v>
      </c>
      <c r="P4293" s="2">
        <v>1360</v>
      </c>
      <c r="Q4293" s="2">
        <v>1026.22</v>
      </c>
      <c r="R4293" s="2">
        <v>333.78</v>
      </c>
      <c r="S4293" t="s">
        <v>53</v>
      </c>
      <c r="T4293" t="s">
        <v>222</v>
      </c>
      <c r="U4293" t="s">
        <v>38</v>
      </c>
      <c r="V4293" t="s">
        <v>39</v>
      </c>
      <c r="W4293" t="s">
        <v>124</v>
      </c>
      <c r="X4293" t="s">
        <v>97</v>
      </c>
      <c r="Y4293" t="s">
        <v>56</v>
      </c>
      <c r="Z4293" t="s">
        <v>43</v>
      </c>
      <c r="AA4293" t="s">
        <v>68</v>
      </c>
      <c r="AB4293" t="s">
        <v>44</v>
      </c>
    </row>
    <row r="4294" spans="1:28" x14ac:dyDescent="0.25">
      <c r="A4294" t="s">
        <v>8553</v>
      </c>
      <c r="B4294" s="1">
        <v>45640</v>
      </c>
      <c r="C4294" t="s">
        <v>3663</v>
      </c>
      <c r="D4294" t="s">
        <v>3664</v>
      </c>
      <c r="E4294">
        <v>44</v>
      </c>
      <c r="F4294" t="s">
        <v>31</v>
      </c>
      <c r="G4294" t="s">
        <v>366</v>
      </c>
      <c r="H4294" t="s">
        <v>367</v>
      </c>
      <c r="I4294" t="s">
        <v>34</v>
      </c>
      <c r="J4294" t="s">
        <v>130</v>
      </c>
      <c r="K4294">
        <v>1</v>
      </c>
      <c r="L4294" s="2">
        <v>14500</v>
      </c>
      <c r="M4294">
        <v>0</v>
      </c>
      <c r="N4294" s="2">
        <v>14500</v>
      </c>
      <c r="O4294" s="2">
        <v>0</v>
      </c>
      <c r="P4294" s="2">
        <v>14500</v>
      </c>
      <c r="Q4294" s="2">
        <v>10688.91</v>
      </c>
      <c r="R4294" s="2">
        <v>3811.09</v>
      </c>
      <c r="S4294" t="s">
        <v>53</v>
      </c>
      <c r="T4294" t="s">
        <v>96</v>
      </c>
      <c r="U4294" t="s">
        <v>96</v>
      </c>
      <c r="V4294" t="s">
        <v>39</v>
      </c>
      <c r="W4294" t="s">
        <v>40</v>
      </c>
      <c r="X4294" t="s">
        <v>41</v>
      </c>
      <c r="Y4294" t="s">
        <v>42</v>
      </c>
      <c r="Z4294" t="s">
        <v>107</v>
      </c>
      <c r="AA4294" t="s">
        <v>44</v>
      </c>
      <c r="AB4294" t="s">
        <v>44</v>
      </c>
    </row>
    <row r="4295" spans="1:28" x14ac:dyDescent="0.25">
      <c r="A4295" t="s">
        <v>8554</v>
      </c>
      <c r="B4295" s="1">
        <v>45640</v>
      </c>
      <c r="C4295" t="s">
        <v>1310</v>
      </c>
      <c r="D4295" t="s">
        <v>1311</v>
      </c>
      <c r="E4295">
        <v>39</v>
      </c>
      <c r="F4295" t="s">
        <v>111</v>
      </c>
      <c r="G4295" t="s">
        <v>88</v>
      </c>
      <c r="H4295" t="s">
        <v>89</v>
      </c>
      <c r="I4295" t="s">
        <v>62</v>
      </c>
      <c r="J4295" t="s">
        <v>63</v>
      </c>
      <c r="K4295">
        <v>1</v>
      </c>
      <c r="L4295" s="2">
        <v>4200</v>
      </c>
      <c r="M4295">
        <v>15</v>
      </c>
      <c r="N4295" s="2">
        <v>4200</v>
      </c>
      <c r="O4295" s="2">
        <v>630</v>
      </c>
      <c r="P4295" s="2">
        <v>3570</v>
      </c>
      <c r="Q4295" s="2">
        <v>2816.77</v>
      </c>
      <c r="R4295" s="2">
        <v>753.23</v>
      </c>
      <c r="S4295" t="s">
        <v>53</v>
      </c>
      <c r="T4295" t="s">
        <v>222</v>
      </c>
      <c r="U4295" t="s">
        <v>38</v>
      </c>
      <c r="V4295" t="s">
        <v>39</v>
      </c>
      <c r="W4295" t="s">
        <v>83</v>
      </c>
      <c r="X4295" t="s">
        <v>97</v>
      </c>
      <c r="Y4295" t="s">
        <v>56</v>
      </c>
      <c r="Z4295" t="s">
        <v>43</v>
      </c>
      <c r="AA4295" t="s">
        <v>44</v>
      </c>
      <c r="AB4295" t="s">
        <v>68</v>
      </c>
    </row>
    <row r="4296" spans="1:28" x14ac:dyDescent="0.25">
      <c r="A4296" t="s">
        <v>8555</v>
      </c>
      <c r="B4296" s="1">
        <v>45640</v>
      </c>
      <c r="C4296" t="s">
        <v>6154</v>
      </c>
      <c r="D4296" t="s">
        <v>6155</v>
      </c>
      <c r="E4296">
        <v>49</v>
      </c>
      <c r="F4296" t="s">
        <v>111</v>
      </c>
      <c r="G4296" t="s">
        <v>344</v>
      </c>
      <c r="H4296" t="s">
        <v>345</v>
      </c>
      <c r="I4296" t="s">
        <v>34</v>
      </c>
      <c r="J4296" t="s">
        <v>121</v>
      </c>
      <c r="K4296">
        <v>2</v>
      </c>
      <c r="L4296" s="2">
        <v>1600</v>
      </c>
      <c r="M4296">
        <v>0</v>
      </c>
      <c r="N4296" s="2">
        <v>3200</v>
      </c>
      <c r="O4296" s="2">
        <v>0</v>
      </c>
      <c r="P4296" s="2">
        <v>3200</v>
      </c>
      <c r="Q4296" s="2">
        <v>1861.41</v>
      </c>
      <c r="R4296" s="2">
        <v>1338.59</v>
      </c>
      <c r="S4296" t="s">
        <v>53</v>
      </c>
      <c r="T4296" t="s">
        <v>398</v>
      </c>
      <c r="U4296" t="s">
        <v>399</v>
      </c>
      <c r="V4296" t="s">
        <v>39</v>
      </c>
      <c r="W4296" t="s">
        <v>40</v>
      </c>
      <c r="X4296" t="s">
        <v>97</v>
      </c>
      <c r="Y4296" t="s">
        <v>42</v>
      </c>
      <c r="Z4296" t="s">
        <v>43</v>
      </c>
      <c r="AA4296" t="s">
        <v>44</v>
      </c>
      <c r="AB4296" t="s">
        <v>44</v>
      </c>
    </row>
    <row r="4297" spans="1:28" x14ac:dyDescent="0.25">
      <c r="A4297" t="s">
        <v>8556</v>
      </c>
      <c r="B4297" s="1">
        <v>45640</v>
      </c>
      <c r="C4297" t="s">
        <v>2636</v>
      </c>
      <c r="D4297" t="s">
        <v>2637</v>
      </c>
      <c r="E4297">
        <v>55</v>
      </c>
      <c r="F4297" t="s">
        <v>31</v>
      </c>
      <c r="G4297" t="s">
        <v>72</v>
      </c>
      <c r="H4297" t="s">
        <v>73</v>
      </c>
      <c r="I4297" t="s">
        <v>74</v>
      </c>
      <c r="J4297" t="s">
        <v>75</v>
      </c>
      <c r="K4297">
        <v>2</v>
      </c>
      <c r="L4297" s="2">
        <v>2200</v>
      </c>
      <c r="M4297">
        <v>15</v>
      </c>
      <c r="N4297" s="2">
        <v>4400</v>
      </c>
      <c r="O4297" s="2">
        <v>660</v>
      </c>
      <c r="P4297" s="2">
        <v>3740</v>
      </c>
      <c r="Q4297" s="2">
        <v>2252.73</v>
      </c>
      <c r="R4297" s="2">
        <v>1487.27</v>
      </c>
      <c r="S4297" t="s">
        <v>53</v>
      </c>
      <c r="T4297" t="s">
        <v>54</v>
      </c>
      <c r="U4297" t="s">
        <v>55</v>
      </c>
      <c r="V4297" t="s">
        <v>39</v>
      </c>
      <c r="W4297" t="s">
        <v>92</v>
      </c>
      <c r="X4297" t="s">
        <v>41</v>
      </c>
      <c r="Y4297" t="s">
        <v>42</v>
      </c>
      <c r="Z4297" t="s">
        <v>43</v>
      </c>
      <c r="AA4297" t="s">
        <v>44</v>
      </c>
      <c r="AB4297" t="s">
        <v>44</v>
      </c>
    </row>
    <row r="4298" spans="1:28" x14ac:dyDescent="0.25">
      <c r="A4298" t="s">
        <v>8557</v>
      </c>
      <c r="B4298" s="1">
        <v>45640</v>
      </c>
      <c r="C4298" t="s">
        <v>1981</v>
      </c>
      <c r="D4298" t="s">
        <v>1982</v>
      </c>
      <c r="E4298">
        <v>29</v>
      </c>
      <c r="F4298" t="s">
        <v>48</v>
      </c>
      <c r="G4298" t="s">
        <v>298</v>
      </c>
      <c r="H4298" t="s">
        <v>299</v>
      </c>
      <c r="I4298" t="s">
        <v>103</v>
      </c>
      <c r="J4298" t="s">
        <v>104</v>
      </c>
      <c r="K4298">
        <v>1</v>
      </c>
      <c r="L4298" s="2">
        <v>700</v>
      </c>
      <c r="M4298">
        <v>25</v>
      </c>
      <c r="N4298" s="2">
        <v>700</v>
      </c>
      <c r="O4298" s="2">
        <v>175</v>
      </c>
      <c r="P4298" s="2">
        <v>525</v>
      </c>
      <c r="Q4298" s="2">
        <v>352.93</v>
      </c>
      <c r="R4298" s="2">
        <v>172.07</v>
      </c>
      <c r="S4298" t="s">
        <v>53</v>
      </c>
      <c r="T4298" t="s">
        <v>578</v>
      </c>
      <c r="U4298" t="s">
        <v>579</v>
      </c>
      <c r="V4298" t="s">
        <v>39</v>
      </c>
      <c r="W4298" t="s">
        <v>124</v>
      </c>
      <c r="X4298" t="s">
        <v>41</v>
      </c>
      <c r="Y4298" t="s">
        <v>56</v>
      </c>
      <c r="Z4298" t="s">
        <v>43</v>
      </c>
      <c r="AA4298" t="s">
        <v>44</v>
      </c>
      <c r="AB4298" t="s">
        <v>44</v>
      </c>
    </row>
    <row r="4299" spans="1:28" x14ac:dyDescent="0.25">
      <c r="A4299" t="s">
        <v>8558</v>
      </c>
      <c r="B4299" s="1">
        <v>45640</v>
      </c>
      <c r="C4299" t="s">
        <v>4611</v>
      </c>
      <c r="D4299" t="s">
        <v>4612</v>
      </c>
      <c r="E4299">
        <v>28</v>
      </c>
      <c r="F4299" t="s">
        <v>31</v>
      </c>
      <c r="G4299" t="s">
        <v>238</v>
      </c>
      <c r="H4299" t="s">
        <v>239</v>
      </c>
      <c r="I4299" t="s">
        <v>62</v>
      </c>
      <c r="J4299" t="s">
        <v>63</v>
      </c>
      <c r="K4299">
        <v>6</v>
      </c>
      <c r="L4299" s="2">
        <v>6500</v>
      </c>
      <c r="M4299">
        <v>5</v>
      </c>
      <c r="N4299" s="2">
        <v>39000</v>
      </c>
      <c r="O4299" s="2">
        <v>1950</v>
      </c>
      <c r="P4299" s="2">
        <v>37050</v>
      </c>
      <c r="Q4299" s="2">
        <v>21911.26</v>
      </c>
      <c r="R4299" s="2">
        <v>15138.74</v>
      </c>
      <c r="S4299" t="s">
        <v>53</v>
      </c>
      <c r="T4299" t="s">
        <v>37</v>
      </c>
      <c r="U4299" t="s">
        <v>38</v>
      </c>
      <c r="V4299" t="s">
        <v>39</v>
      </c>
      <c r="W4299" t="s">
        <v>137</v>
      </c>
      <c r="X4299" t="s">
        <v>97</v>
      </c>
      <c r="Y4299" t="s">
        <v>56</v>
      </c>
      <c r="Z4299" t="s">
        <v>107</v>
      </c>
      <c r="AA4299" t="s">
        <v>44</v>
      </c>
      <c r="AB4299" t="s">
        <v>44</v>
      </c>
    </row>
    <row r="4300" spans="1:28" x14ac:dyDescent="0.25">
      <c r="A4300" t="s">
        <v>8559</v>
      </c>
      <c r="B4300" s="1">
        <v>45640</v>
      </c>
      <c r="C4300" t="s">
        <v>6837</v>
      </c>
      <c r="D4300" t="s">
        <v>6838</v>
      </c>
      <c r="E4300">
        <v>60</v>
      </c>
      <c r="F4300" t="s">
        <v>111</v>
      </c>
      <c r="G4300" t="s">
        <v>101</v>
      </c>
      <c r="H4300" t="s">
        <v>102</v>
      </c>
      <c r="I4300" t="s">
        <v>103</v>
      </c>
      <c r="J4300" t="s">
        <v>104</v>
      </c>
      <c r="K4300">
        <v>1</v>
      </c>
      <c r="L4300" s="2">
        <v>1800</v>
      </c>
      <c r="M4300">
        <v>10</v>
      </c>
      <c r="N4300" s="2">
        <v>1800</v>
      </c>
      <c r="O4300" s="2">
        <v>180</v>
      </c>
      <c r="P4300" s="2">
        <v>1620</v>
      </c>
      <c r="Q4300" s="2">
        <v>1117.57</v>
      </c>
      <c r="R4300" s="2">
        <v>502.43</v>
      </c>
      <c r="S4300" t="s">
        <v>36</v>
      </c>
      <c r="T4300" t="s">
        <v>290</v>
      </c>
      <c r="U4300" t="s">
        <v>291</v>
      </c>
      <c r="V4300" t="s">
        <v>39</v>
      </c>
      <c r="W4300" t="s">
        <v>92</v>
      </c>
      <c r="X4300" t="s">
        <v>41</v>
      </c>
      <c r="Y4300" t="s">
        <v>56</v>
      </c>
      <c r="Z4300" t="s">
        <v>107</v>
      </c>
      <c r="AA4300" t="s">
        <v>44</v>
      </c>
      <c r="AB4300" t="s">
        <v>44</v>
      </c>
    </row>
    <row r="4301" spans="1:28" x14ac:dyDescent="0.25">
      <c r="A4301" t="s">
        <v>8560</v>
      </c>
      <c r="B4301" s="1">
        <v>45640</v>
      </c>
      <c r="C4301" t="s">
        <v>8561</v>
      </c>
      <c r="D4301" t="s">
        <v>8562</v>
      </c>
      <c r="E4301">
        <v>58</v>
      </c>
      <c r="F4301" t="s">
        <v>31</v>
      </c>
      <c r="G4301" t="s">
        <v>60</v>
      </c>
      <c r="H4301" t="s">
        <v>61</v>
      </c>
      <c r="I4301" t="s">
        <v>62</v>
      </c>
      <c r="J4301" t="s">
        <v>63</v>
      </c>
      <c r="K4301">
        <v>1</v>
      </c>
      <c r="L4301" s="2">
        <v>3500</v>
      </c>
      <c r="M4301">
        <v>10</v>
      </c>
      <c r="N4301" s="2">
        <v>3500</v>
      </c>
      <c r="O4301" s="2">
        <v>350</v>
      </c>
      <c r="P4301" s="2">
        <v>3150</v>
      </c>
      <c r="Q4301" s="2">
        <v>2198.62</v>
      </c>
      <c r="R4301" s="2">
        <v>951.38</v>
      </c>
      <c r="S4301" t="s">
        <v>53</v>
      </c>
      <c r="T4301" t="s">
        <v>178</v>
      </c>
      <c r="U4301" t="s">
        <v>154</v>
      </c>
      <c r="V4301" t="s">
        <v>39</v>
      </c>
      <c r="W4301" t="s">
        <v>124</v>
      </c>
      <c r="X4301" t="s">
        <v>97</v>
      </c>
      <c r="Y4301" t="s">
        <v>56</v>
      </c>
      <c r="Z4301" t="s">
        <v>43</v>
      </c>
      <c r="AA4301" t="s">
        <v>44</v>
      </c>
      <c r="AB4301" t="s">
        <v>44</v>
      </c>
    </row>
    <row r="4302" spans="1:28" x14ac:dyDescent="0.25">
      <c r="A4302" t="s">
        <v>8563</v>
      </c>
      <c r="B4302" s="1">
        <v>45640</v>
      </c>
      <c r="C4302" t="s">
        <v>4811</v>
      </c>
      <c r="D4302" t="s">
        <v>4812</v>
      </c>
      <c r="E4302">
        <v>51</v>
      </c>
      <c r="F4302" t="s">
        <v>111</v>
      </c>
      <c r="G4302" t="s">
        <v>101</v>
      </c>
      <c r="H4302" t="s">
        <v>102</v>
      </c>
      <c r="I4302" t="s">
        <v>103</v>
      </c>
      <c r="J4302" t="s">
        <v>104</v>
      </c>
      <c r="K4302">
        <v>2</v>
      </c>
      <c r="L4302" s="2">
        <v>1800</v>
      </c>
      <c r="M4302">
        <v>20</v>
      </c>
      <c r="N4302" s="2">
        <v>3600</v>
      </c>
      <c r="O4302" s="2">
        <v>720</v>
      </c>
      <c r="P4302" s="2">
        <v>2880</v>
      </c>
      <c r="Q4302" s="2">
        <v>2147.4</v>
      </c>
      <c r="R4302" s="2">
        <v>732.6</v>
      </c>
      <c r="S4302" t="s">
        <v>36</v>
      </c>
      <c r="T4302" t="s">
        <v>290</v>
      </c>
      <c r="U4302" t="s">
        <v>291</v>
      </c>
      <c r="V4302" t="s">
        <v>39</v>
      </c>
      <c r="W4302" t="s">
        <v>83</v>
      </c>
      <c r="X4302" t="s">
        <v>41</v>
      </c>
      <c r="Y4302" t="s">
        <v>42</v>
      </c>
      <c r="Z4302" t="s">
        <v>43</v>
      </c>
      <c r="AA4302" t="s">
        <v>44</v>
      </c>
      <c r="AB4302" t="s">
        <v>44</v>
      </c>
    </row>
    <row r="4303" spans="1:28" x14ac:dyDescent="0.25">
      <c r="A4303" t="s">
        <v>8564</v>
      </c>
      <c r="B4303" s="1">
        <v>45641</v>
      </c>
      <c r="C4303" t="s">
        <v>2573</v>
      </c>
      <c r="D4303" t="s">
        <v>2574</v>
      </c>
      <c r="E4303">
        <v>55</v>
      </c>
      <c r="F4303" t="s">
        <v>48</v>
      </c>
      <c r="G4303" t="s">
        <v>88</v>
      </c>
      <c r="H4303" t="s">
        <v>89</v>
      </c>
      <c r="I4303" t="s">
        <v>62</v>
      </c>
      <c r="J4303" t="s">
        <v>63</v>
      </c>
      <c r="K4303">
        <v>3</v>
      </c>
      <c r="L4303" s="2">
        <v>4200</v>
      </c>
      <c r="M4303">
        <v>10</v>
      </c>
      <c r="N4303" s="2">
        <v>12600</v>
      </c>
      <c r="O4303" s="2">
        <v>1260</v>
      </c>
      <c r="P4303" s="2">
        <v>11340</v>
      </c>
      <c r="Q4303" s="2">
        <v>6863.51</v>
      </c>
      <c r="R4303" s="2">
        <v>4476.49</v>
      </c>
      <c r="S4303" t="s">
        <v>53</v>
      </c>
      <c r="T4303" t="s">
        <v>65</v>
      </c>
      <c r="U4303" t="s">
        <v>65</v>
      </c>
      <c r="V4303" t="s">
        <v>39</v>
      </c>
      <c r="W4303" t="s">
        <v>83</v>
      </c>
      <c r="X4303" t="s">
        <v>41</v>
      </c>
      <c r="Y4303" t="s">
        <v>56</v>
      </c>
      <c r="Z4303" t="s">
        <v>43</v>
      </c>
      <c r="AA4303" t="s">
        <v>44</v>
      </c>
      <c r="AB4303" t="s">
        <v>44</v>
      </c>
    </row>
    <row r="4304" spans="1:28" x14ac:dyDescent="0.25">
      <c r="A4304" t="s">
        <v>8565</v>
      </c>
      <c r="B4304" s="1">
        <v>45641</v>
      </c>
      <c r="C4304" t="s">
        <v>2858</v>
      </c>
      <c r="D4304" t="s">
        <v>2859</v>
      </c>
      <c r="E4304">
        <v>22</v>
      </c>
      <c r="F4304" t="s">
        <v>111</v>
      </c>
      <c r="G4304" t="s">
        <v>188</v>
      </c>
      <c r="H4304" t="s">
        <v>189</v>
      </c>
      <c r="I4304" t="s">
        <v>34</v>
      </c>
      <c r="J4304" t="s">
        <v>190</v>
      </c>
      <c r="K4304">
        <v>1</v>
      </c>
      <c r="L4304" s="2">
        <v>1800</v>
      </c>
      <c r="M4304">
        <v>15</v>
      </c>
      <c r="N4304" s="2">
        <v>1800</v>
      </c>
      <c r="O4304" s="2">
        <v>270</v>
      </c>
      <c r="P4304" s="2">
        <v>1530</v>
      </c>
      <c r="Q4304" s="2">
        <v>901.36</v>
      </c>
      <c r="R4304" s="2">
        <v>628.64</v>
      </c>
      <c r="S4304" t="s">
        <v>53</v>
      </c>
      <c r="T4304" t="s">
        <v>136</v>
      </c>
      <c r="U4304" t="s">
        <v>38</v>
      </c>
      <c r="V4304" t="s">
        <v>39</v>
      </c>
      <c r="W4304" t="s">
        <v>124</v>
      </c>
      <c r="X4304" t="s">
        <v>41</v>
      </c>
      <c r="Y4304" t="s">
        <v>42</v>
      </c>
      <c r="Z4304" t="s">
        <v>43</v>
      </c>
      <c r="AA4304" t="s">
        <v>44</v>
      </c>
      <c r="AB4304" t="s">
        <v>44</v>
      </c>
    </row>
    <row r="4305" spans="1:28" x14ac:dyDescent="0.25">
      <c r="A4305" t="s">
        <v>8566</v>
      </c>
      <c r="B4305" s="1">
        <v>45641</v>
      </c>
      <c r="C4305" t="s">
        <v>7749</v>
      </c>
      <c r="D4305" t="s">
        <v>7750</v>
      </c>
      <c r="E4305">
        <v>50</v>
      </c>
      <c r="F4305" t="s">
        <v>31</v>
      </c>
      <c r="G4305" t="s">
        <v>387</v>
      </c>
      <c r="H4305" t="s">
        <v>388</v>
      </c>
      <c r="I4305" t="s">
        <v>74</v>
      </c>
      <c r="J4305" t="s">
        <v>75</v>
      </c>
      <c r="K4305">
        <v>4</v>
      </c>
      <c r="L4305" s="2">
        <v>3200</v>
      </c>
      <c r="M4305">
        <v>15</v>
      </c>
      <c r="N4305" s="2">
        <v>12800</v>
      </c>
      <c r="O4305" s="2">
        <v>1920</v>
      </c>
      <c r="P4305" s="2">
        <v>10880</v>
      </c>
      <c r="Q4305" s="2">
        <v>7853.62</v>
      </c>
      <c r="R4305" s="2">
        <v>3026.38</v>
      </c>
      <c r="S4305" t="s">
        <v>36</v>
      </c>
      <c r="T4305" t="s">
        <v>54</v>
      </c>
      <c r="U4305" t="s">
        <v>55</v>
      </c>
      <c r="V4305" t="s">
        <v>39</v>
      </c>
      <c r="W4305" t="s">
        <v>92</v>
      </c>
      <c r="X4305" t="s">
        <v>97</v>
      </c>
      <c r="Y4305" t="s">
        <v>42</v>
      </c>
      <c r="Z4305" t="s">
        <v>43</v>
      </c>
      <c r="AA4305" t="s">
        <v>44</v>
      </c>
      <c r="AB4305" t="s">
        <v>44</v>
      </c>
    </row>
    <row r="4306" spans="1:28" x14ac:dyDescent="0.25">
      <c r="A4306" t="s">
        <v>8567</v>
      </c>
      <c r="B4306" s="1">
        <v>45641</v>
      </c>
      <c r="C4306" t="s">
        <v>4282</v>
      </c>
      <c r="D4306" t="s">
        <v>4283</v>
      </c>
      <c r="E4306">
        <v>24</v>
      </c>
      <c r="F4306" t="s">
        <v>31</v>
      </c>
      <c r="G4306" t="s">
        <v>238</v>
      </c>
      <c r="H4306" t="s">
        <v>239</v>
      </c>
      <c r="I4306" t="s">
        <v>62</v>
      </c>
      <c r="J4306" t="s">
        <v>63</v>
      </c>
      <c r="K4306">
        <v>1</v>
      </c>
      <c r="L4306" s="2">
        <v>6500</v>
      </c>
      <c r="M4306">
        <v>0</v>
      </c>
      <c r="N4306" s="2">
        <v>6500</v>
      </c>
      <c r="O4306" s="2">
        <v>0</v>
      </c>
      <c r="P4306" s="2">
        <v>6500</v>
      </c>
      <c r="Q4306" s="2">
        <v>4714.28</v>
      </c>
      <c r="R4306" s="2">
        <v>1785.72</v>
      </c>
      <c r="S4306" t="s">
        <v>53</v>
      </c>
      <c r="T4306" t="s">
        <v>398</v>
      </c>
      <c r="U4306" t="s">
        <v>399</v>
      </c>
      <c r="V4306" t="s">
        <v>39</v>
      </c>
      <c r="W4306" t="s">
        <v>92</v>
      </c>
      <c r="X4306" t="s">
        <v>97</v>
      </c>
      <c r="Y4306" t="s">
        <v>42</v>
      </c>
      <c r="Z4306" t="s">
        <v>144</v>
      </c>
      <c r="AA4306" t="s">
        <v>44</v>
      </c>
      <c r="AB4306" t="s">
        <v>68</v>
      </c>
    </row>
    <row r="4307" spans="1:28" x14ac:dyDescent="0.25">
      <c r="A4307" t="s">
        <v>8568</v>
      </c>
      <c r="B4307" s="1">
        <v>45641</v>
      </c>
      <c r="C4307" t="s">
        <v>3701</v>
      </c>
      <c r="D4307" t="s">
        <v>3702</v>
      </c>
      <c r="E4307">
        <v>36</v>
      </c>
      <c r="F4307" t="s">
        <v>48</v>
      </c>
      <c r="G4307" t="s">
        <v>217</v>
      </c>
      <c r="H4307" t="s">
        <v>218</v>
      </c>
      <c r="I4307" t="s">
        <v>34</v>
      </c>
      <c r="J4307" t="s">
        <v>130</v>
      </c>
      <c r="K4307">
        <v>1</v>
      </c>
      <c r="L4307" s="2">
        <v>28000</v>
      </c>
      <c r="M4307">
        <v>15</v>
      </c>
      <c r="N4307" s="2">
        <v>28000</v>
      </c>
      <c r="O4307" s="2">
        <v>4200</v>
      </c>
      <c r="P4307" s="2">
        <v>23800</v>
      </c>
      <c r="Q4307" s="2">
        <v>18047.21</v>
      </c>
      <c r="R4307" s="2">
        <v>5752.79</v>
      </c>
      <c r="S4307" t="s">
        <v>53</v>
      </c>
      <c r="T4307" t="s">
        <v>578</v>
      </c>
      <c r="U4307" t="s">
        <v>579</v>
      </c>
      <c r="V4307" t="s">
        <v>39</v>
      </c>
      <c r="W4307" t="s">
        <v>83</v>
      </c>
      <c r="X4307" t="s">
        <v>67</v>
      </c>
      <c r="Y4307" t="s">
        <v>56</v>
      </c>
      <c r="Z4307" t="s">
        <v>43</v>
      </c>
      <c r="AA4307" t="s">
        <v>44</v>
      </c>
      <c r="AB4307" t="s">
        <v>44</v>
      </c>
    </row>
    <row r="4308" spans="1:28" x14ac:dyDescent="0.25">
      <c r="A4308" t="s">
        <v>8569</v>
      </c>
      <c r="B4308" s="1">
        <v>45641</v>
      </c>
      <c r="C4308" t="s">
        <v>1143</v>
      </c>
      <c r="D4308" t="s">
        <v>1144</v>
      </c>
      <c r="E4308">
        <v>20</v>
      </c>
      <c r="F4308" t="s">
        <v>31</v>
      </c>
      <c r="G4308" t="s">
        <v>387</v>
      </c>
      <c r="H4308" t="s">
        <v>388</v>
      </c>
      <c r="I4308" t="s">
        <v>74</v>
      </c>
      <c r="J4308" t="s">
        <v>75</v>
      </c>
      <c r="K4308">
        <v>5</v>
      </c>
      <c r="L4308" s="2">
        <v>3200</v>
      </c>
      <c r="M4308">
        <v>15</v>
      </c>
      <c r="N4308" s="2">
        <v>16000</v>
      </c>
      <c r="O4308" s="2">
        <v>2400</v>
      </c>
      <c r="P4308" s="2">
        <v>13600</v>
      </c>
      <c r="Q4308" s="2">
        <v>10590.35</v>
      </c>
      <c r="R4308" s="2">
        <v>3009.65</v>
      </c>
      <c r="S4308" t="s">
        <v>53</v>
      </c>
      <c r="T4308" t="s">
        <v>105</v>
      </c>
      <c r="U4308" t="s">
        <v>106</v>
      </c>
      <c r="V4308" t="s">
        <v>39</v>
      </c>
      <c r="W4308" t="s">
        <v>137</v>
      </c>
      <c r="X4308" t="s">
        <v>41</v>
      </c>
      <c r="Y4308" t="s">
        <v>56</v>
      </c>
      <c r="Z4308" t="s">
        <v>43</v>
      </c>
      <c r="AA4308" t="s">
        <v>44</v>
      </c>
      <c r="AB4308" t="s">
        <v>44</v>
      </c>
    </row>
    <row r="4309" spans="1:28" x14ac:dyDescent="0.25">
      <c r="A4309" t="s">
        <v>8570</v>
      </c>
      <c r="B4309" s="1">
        <v>45641</v>
      </c>
      <c r="C4309" t="s">
        <v>8571</v>
      </c>
      <c r="D4309" t="s">
        <v>8572</v>
      </c>
      <c r="E4309">
        <v>59</v>
      </c>
      <c r="F4309" t="s">
        <v>31</v>
      </c>
      <c r="G4309" t="s">
        <v>134</v>
      </c>
      <c r="H4309" t="s">
        <v>135</v>
      </c>
      <c r="I4309" t="s">
        <v>62</v>
      </c>
      <c r="J4309" t="s">
        <v>130</v>
      </c>
      <c r="K4309">
        <v>2</v>
      </c>
      <c r="L4309" s="2">
        <v>8500</v>
      </c>
      <c r="M4309">
        <v>10</v>
      </c>
      <c r="N4309" s="2">
        <v>17000</v>
      </c>
      <c r="O4309" s="2">
        <v>1700</v>
      </c>
      <c r="P4309" s="2">
        <v>15300</v>
      </c>
      <c r="Q4309" s="2">
        <v>10172.26</v>
      </c>
      <c r="R4309" s="2">
        <v>5127.74</v>
      </c>
      <c r="S4309" t="s">
        <v>36</v>
      </c>
      <c r="T4309" t="s">
        <v>178</v>
      </c>
      <c r="U4309" t="s">
        <v>154</v>
      </c>
      <c r="V4309" t="s">
        <v>39</v>
      </c>
      <c r="W4309" t="s">
        <v>40</v>
      </c>
      <c r="X4309" t="s">
        <v>41</v>
      </c>
      <c r="Y4309" t="s">
        <v>56</v>
      </c>
      <c r="Z4309" t="s">
        <v>43</v>
      </c>
      <c r="AA4309" t="s">
        <v>44</v>
      </c>
      <c r="AB4309" t="s">
        <v>44</v>
      </c>
    </row>
    <row r="4310" spans="1:28" x14ac:dyDescent="0.25">
      <c r="A4310" t="s">
        <v>8573</v>
      </c>
      <c r="B4310" s="1">
        <v>45641</v>
      </c>
      <c r="C4310" t="s">
        <v>3804</v>
      </c>
      <c r="D4310" t="s">
        <v>3805</v>
      </c>
      <c r="E4310">
        <v>31</v>
      </c>
      <c r="F4310" t="s">
        <v>31</v>
      </c>
      <c r="G4310" t="s">
        <v>158</v>
      </c>
      <c r="H4310" t="s">
        <v>159</v>
      </c>
      <c r="I4310" t="s">
        <v>51</v>
      </c>
      <c r="J4310" t="s">
        <v>52</v>
      </c>
      <c r="K4310">
        <v>1</v>
      </c>
      <c r="L4310" s="2">
        <v>650</v>
      </c>
      <c r="M4310">
        <v>0</v>
      </c>
      <c r="N4310" s="2">
        <v>650</v>
      </c>
      <c r="O4310" s="2">
        <v>0</v>
      </c>
      <c r="P4310" s="2">
        <v>650</v>
      </c>
      <c r="Q4310" s="2">
        <v>499.96</v>
      </c>
      <c r="R4310" s="2">
        <v>150.04</v>
      </c>
      <c r="S4310" t="s">
        <v>53</v>
      </c>
      <c r="T4310" t="s">
        <v>263</v>
      </c>
      <c r="U4310" t="s">
        <v>91</v>
      </c>
      <c r="V4310" t="s">
        <v>39</v>
      </c>
      <c r="W4310" t="s">
        <v>124</v>
      </c>
      <c r="X4310" t="s">
        <v>41</v>
      </c>
      <c r="Y4310" t="s">
        <v>56</v>
      </c>
      <c r="Z4310" t="s">
        <v>43</v>
      </c>
      <c r="AA4310" t="s">
        <v>44</v>
      </c>
      <c r="AB4310" t="s">
        <v>44</v>
      </c>
    </row>
    <row r="4311" spans="1:28" x14ac:dyDescent="0.25">
      <c r="A4311" t="s">
        <v>8574</v>
      </c>
      <c r="B4311" s="1">
        <v>45641</v>
      </c>
      <c r="C4311" t="s">
        <v>8575</v>
      </c>
      <c r="D4311" t="s">
        <v>8576</v>
      </c>
      <c r="E4311">
        <v>60</v>
      </c>
      <c r="F4311" t="s">
        <v>48</v>
      </c>
      <c r="G4311" t="s">
        <v>285</v>
      </c>
      <c r="H4311" t="s">
        <v>286</v>
      </c>
      <c r="I4311" t="s">
        <v>34</v>
      </c>
      <c r="J4311" t="s">
        <v>121</v>
      </c>
      <c r="K4311">
        <v>3</v>
      </c>
      <c r="L4311" s="2">
        <v>3200</v>
      </c>
      <c r="M4311">
        <v>0</v>
      </c>
      <c r="N4311" s="2">
        <v>9600</v>
      </c>
      <c r="O4311" s="2">
        <v>0</v>
      </c>
      <c r="P4311" s="2">
        <v>9600</v>
      </c>
      <c r="Q4311" s="2">
        <v>5697.62</v>
      </c>
      <c r="R4311" s="2">
        <v>3902.38</v>
      </c>
      <c r="S4311" t="s">
        <v>53</v>
      </c>
      <c r="T4311" t="s">
        <v>96</v>
      </c>
      <c r="U4311" t="s">
        <v>96</v>
      </c>
      <c r="V4311" t="s">
        <v>39</v>
      </c>
      <c r="W4311" t="s">
        <v>40</v>
      </c>
      <c r="X4311" t="s">
        <v>67</v>
      </c>
      <c r="Y4311" t="s">
        <v>56</v>
      </c>
      <c r="Z4311" t="s">
        <v>43</v>
      </c>
      <c r="AA4311" t="s">
        <v>68</v>
      </c>
      <c r="AB4311" t="s">
        <v>44</v>
      </c>
    </row>
    <row r="4312" spans="1:28" x14ac:dyDescent="0.25">
      <c r="A4312" t="s">
        <v>8577</v>
      </c>
      <c r="B4312" s="1">
        <v>45641</v>
      </c>
      <c r="C4312" t="s">
        <v>1640</v>
      </c>
      <c r="D4312" t="s">
        <v>1641</v>
      </c>
      <c r="E4312">
        <v>18</v>
      </c>
      <c r="F4312" t="s">
        <v>48</v>
      </c>
      <c r="G4312" t="s">
        <v>168</v>
      </c>
      <c r="H4312" t="s">
        <v>169</v>
      </c>
      <c r="I4312" t="s">
        <v>62</v>
      </c>
      <c r="J4312" t="s">
        <v>143</v>
      </c>
      <c r="K4312">
        <v>1</v>
      </c>
      <c r="L4312" s="2">
        <v>1800</v>
      </c>
      <c r="M4312">
        <v>5</v>
      </c>
      <c r="N4312" s="2">
        <v>1800</v>
      </c>
      <c r="O4312" s="2">
        <v>90</v>
      </c>
      <c r="P4312" s="2">
        <v>1710</v>
      </c>
      <c r="Q4312" s="2">
        <v>988.48</v>
      </c>
      <c r="R4312" s="2">
        <v>721.52</v>
      </c>
      <c r="S4312" t="s">
        <v>64</v>
      </c>
      <c r="T4312" t="s">
        <v>54</v>
      </c>
      <c r="U4312" t="s">
        <v>55</v>
      </c>
      <c r="V4312" t="s">
        <v>39</v>
      </c>
      <c r="W4312" t="s">
        <v>40</v>
      </c>
      <c r="X4312" t="s">
        <v>97</v>
      </c>
      <c r="Y4312" t="s">
        <v>84</v>
      </c>
      <c r="Z4312" t="s">
        <v>144</v>
      </c>
      <c r="AA4312" t="s">
        <v>44</v>
      </c>
      <c r="AB4312" t="s">
        <v>44</v>
      </c>
    </row>
    <row r="4313" spans="1:28" x14ac:dyDescent="0.25">
      <c r="A4313" t="s">
        <v>8578</v>
      </c>
      <c r="B4313" s="1">
        <v>45641</v>
      </c>
      <c r="C4313" t="s">
        <v>1697</v>
      </c>
      <c r="D4313" t="s">
        <v>1698</v>
      </c>
      <c r="E4313">
        <v>38</v>
      </c>
      <c r="F4313" t="s">
        <v>48</v>
      </c>
      <c r="G4313" t="s">
        <v>212</v>
      </c>
      <c r="H4313" t="s">
        <v>213</v>
      </c>
      <c r="I4313" t="s">
        <v>51</v>
      </c>
      <c r="J4313" t="s">
        <v>52</v>
      </c>
      <c r="K4313">
        <v>6</v>
      </c>
      <c r="L4313" s="2">
        <v>400</v>
      </c>
      <c r="M4313">
        <v>15</v>
      </c>
      <c r="N4313" s="2">
        <v>2400</v>
      </c>
      <c r="O4313" s="2">
        <v>360</v>
      </c>
      <c r="P4313" s="2">
        <v>2040</v>
      </c>
      <c r="Q4313" s="2">
        <v>1554.69</v>
      </c>
      <c r="R4313" s="2">
        <v>485.31</v>
      </c>
      <c r="S4313" t="s">
        <v>53</v>
      </c>
      <c r="T4313" t="s">
        <v>275</v>
      </c>
      <c r="U4313" t="s">
        <v>123</v>
      </c>
      <c r="V4313" t="s">
        <v>39</v>
      </c>
      <c r="W4313" t="s">
        <v>124</v>
      </c>
      <c r="X4313" t="s">
        <v>41</v>
      </c>
      <c r="Y4313" t="s">
        <v>56</v>
      </c>
      <c r="Z4313" t="s">
        <v>43</v>
      </c>
      <c r="AA4313" t="s">
        <v>44</v>
      </c>
      <c r="AB4313" t="s">
        <v>44</v>
      </c>
    </row>
    <row r="4314" spans="1:28" x14ac:dyDescent="0.25">
      <c r="A4314" t="s">
        <v>8579</v>
      </c>
      <c r="B4314" s="1">
        <v>45641</v>
      </c>
      <c r="C4314" t="s">
        <v>2914</v>
      </c>
      <c r="D4314" t="s">
        <v>2915</v>
      </c>
      <c r="E4314">
        <v>20</v>
      </c>
      <c r="F4314" t="s">
        <v>31</v>
      </c>
      <c r="G4314" t="s">
        <v>212</v>
      </c>
      <c r="H4314" t="s">
        <v>213</v>
      </c>
      <c r="I4314" t="s">
        <v>51</v>
      </c>
      <c r="J4314" t="s">
        <v>52</v>
      </c>
      <c r="K4314">
        <v>1</v>
      </c>
      <c r="L4314" s="2">
        <v>400</v>
      </c>
      <c r="M4314">
        <v>10</v>
      </c>
      <c r="N4314" s="2">
        <v>400</v>
      </c>
      <c r="O4314" s="2">
        <v>40</v>
      </c>
      <c r="P4314" s="2">
        <v>360</v>
      </c>
      <c r="Q4314" s="2">
        <v>244.87</v>
      </c>
      <c r="R4314" s="2">
        <v>115.13</v>
      </c>
      <c r="S4314" t="s">
        <v>53</v>
      </c>
      <c r="T4314" t="s">
        <v>105</v>
      </c>
      <c r="U4314" t="s">
        <v>106</v>
      </c>
      <c r="V4314" t="s">
        <v>39</v>
      </c>
      <c r="W4314" t="s">
        <v>137</v>
      </c>
      <c r="X4314" t="s">
        <v>67</v>
      </c>
      <c r="Y4314" t="s">
        <v>56</v>
      </c>
      <c r="Z4314" t="s">
        <v>43</v>
      </c>
      <c r="AA4314" t="s">
        <v>44</v>
      </c>
      <c r="AB4314" t="s">
        <v>44</v>
      </c>
    </row>
    <row r="4315" spans="1:28" x14ac:dyDescent="0.25">
      <c r="A4315" t="s">
        <v>8580</v>
      </c>
      <c r="B4315" s="1">
        <v>45641</v>
      </c>
      <c r="C4315" t="s">
        <v>4424</v>
      </c>
      <c r="D4315" t="s">
        <v>4425</v>
      </c>
      <c r="E4315">
        <v>24</v>
      </c>
      <c r="F4315" t="s">
        <v>48</v>
      </c>
      <c r="G4315" t="s">
        <v>168</v>
      </c>
      <c r="H4315" t="s">
        <v>169</v>
      </c>
      <c r="I4315" t="s">
        <v>62</v>
      </c>
      <c r="J4315" t="s">
        <v>143</v>
      </c>
      <c r="K4315">
        <v>2</v>
      </c>
      <c r="L4315" s="2">
        <v>1800</v>
      </c>
      <c r="M4315">
        <v>10</v>
      </c>
      <c r="N4315" s="2">
        <v>3600</v>
      </c>
      <c r="O4315" s="2">
        <v>360</v>
      </c>
      <c r="P4315" s="2">
        <v>3240</v>
      </c>
      <c r="Q4315" s="2">
        <v>2352.1999999999998</v>
      </c>
      <c r="R4315" s="2">
        <v>887.8</v>
      </c>
      <c r="S4315" t="s">
        <v>53</v>
      </c>
      <c r="T4315" t="s">
        <v>90</v>
      </c>
      <c r="U4315" t="s">
        <v>91</v>
      </c>
      <c r="V4315" t="s">
        <v>39</v>
      </c>
      <c r="W4315" t="s">
        <v>137</v>
      </c>
      <c r="X4315" t="s">
        <v>97</v>
      </c>
      <c r="Y4315" t="s">
        <v>56</v>
      </c>
      <c r="Z4315" t="s">
        <v>43</v>
      </c>
      <c r="AA4315" t="s">
        <v>44</v>
      </c>
      <c r="AB4315" t="s">
        <v>44</v>
      </c>
    </row>
    <row r="4316" spans="1:28" x14ac:dyDescent="0.25">
      <c r="A4316" t="s">
        <v>8581</v>
      </c>
      <c r="B4316" s="1">
        <v>45642</v>
      </c>
      <c r="C4316" t="s">
        <v>7662</v>
      </c>
      <c r="D4316" t="s">
        <v>7663</v>
      </c>
      <c r="E4316">
        <v>55</v>
      </c>
      <c r="F4316" t="s">
        <v>111</v>
      </c>
      <c r="G4316" t="s">
        <v>318</v>
      </c>
      <c r="H4316" t="s">
        <v>319</v>
      </c>
      <c r="I4316" t="s">
        <v>34</v>
      </c>
      <c r="J4316" t="s">
        <v>190</v>
      </c>
      <c r="K4316">
        <v>1</v>
      </c>
      <c r="L4316" s="2">
        <v>2500</v>
      </c>
      <c r="M4316">
        <v>10</v>
      </c>
      <c r="N4316" s="2">
        <v>2500</v>
      </c>
      <c r="O4316" s="2">
        <v>250</v>
      </c>
      <c r="P4316" s="2">
        <v>2250</v>
      </c>
      <c r="Q4316" s="2">
        <v>1527.56</v>
      </c>
      <c r="R4316" s="2">
        <v>722.44</v>
      </c>
      <c r="S4316" t="s">
        <v>53</v>
      </c>
      <c r="T4316" t="s">
        <v>222</v>
      </c>
      <c r="U4316" t="s">
        <v>38</v>
      </c>
      <c r="V4316" t="s">
        <v>39</v>
      </c>
      <c r="W4316" t="s">
        <v>124</v>
      </c>
      <c r="X4316" t="s">
        <v>41</v>
      </c>
      <c r="Y4316" t="s">
        <v>56</v>
      </c>
      <c r="Z4316" t="s">
        <v>43</v>
      </c>
      <c r="AA4316" t="s">
        <v>44</v>
      </c>
      <c r="AB4316" t="s">
        <v>44</v>
      </c>
    </row>
    <row r="4317" spans="1:28" x14ac:dyDescent="0.25">
      <c r="A4317" t="s">
        <v>8582</v>
      </c>
      <c r="B4317" s="1">
        <v>45642</v>
      </c>
      <c r="C4317" t="s">
        <v>7173</v>
      </c>
      <c r="D4317" t="s">
        <v>7174</v>
      </c>
      <c r="E4317">
        <v>54</v>
      </c>
      <c r="F4317" t="s">
        <v>111</v>
      </c>
      <c r="G4317" t="s">
        <v>298</v>
      </c>
      <c r="H4317" t="s">
        <v>299</v>
      </c>
      <c r="I4317" t="s">
        <v>103</v>
      </c>
      <c r="J4317" t="s">
        <v>104</v>
      </c>
      <c r="K4317">
        <v>1</v>
      </c>
      <c r="L4317" s="2">
        <v>700</v>
      </c>
      <c r="M4317">
        <v>10</v>
      </c>
      <c r="N4317" s="2">
        <v>700</v>
      </c>
      <c r="O4317" s="2">
        <v>70</v>
      </c>
      <c r="P4317" s="2">
        <v>630</v>
      </c>
      <c r="Q4317" s="2">
        <v>449.51</v>
      </c>
      <c r="R4317" s="2">
        <v>180.49</v>
      </c>
      <c r="S4317" t="s">
        <v>64</v>
      </c>
      <c r="T4317" t="s">
        <v>96</v>
      </c>
      <c r="U4317" t="s">
        <v>96</v>
      </c>
      <c r="V4317" t="s">
        <v>39</v>
      </c>
      <c r="W4317" t="s">
        <v>124</v>
      </c>
      <c r="X4317" t="s">
        <v>97</v>
      </c>
      <c r="Y4317" t="s">
        <v>56</v>
      </c>
      <c r="Z4317" t="s">
        <v>43</v>
      </c>
      <c r="AA4317" t="s">
        <v>44</v>
      </c>
      <c r="AB4317" t="s">
        <v>44</v>
      </c>
    </row>
    <row r="4318" spans="1:28" x14ac:dyDescent="0.25">
      <c r="A4318" t="s">
        <v>8583</v>
      </c>
      <c r="B4318" s="1">
        <v>45642</v>
      </c>
      <c r="C4318" t="s">
        <v>8584</v>
      </c>
      <c r="D4318" t="s">
        <v>8585</v>
      </c>
      <c r="E4318">
        <v>28</v>
      </c>
      <c r="F4318" t="s">
        <v>111</v>
      </c>
      <c r="G4318" t="s">
        <v>207</v>
      </c>
      <c r="H4318" t="s">
        <v>208</v>
      </c>
      <c r="I4318" t="s">
        <v>34</v>
      </c>
      <c r="J4318" t="s">
        <v>143</v>
      </c>
      <c r="K4318">
        <v>1</v>
      </c>
      <c r="L4318" s="2">
        <v>18000</v>
      </c>
      <c r="M4318">
        <v>10</v>
      </c>
      <c r="N4318" s="2">
        <v>18000</v>
      </c>
      <c r="O4318" s="2">
        <v>1800</v>
      </c>
      <c r="P4318" s="2">
        <v>16200</v>
      </c>
      <c r="Q4318" s="2">
        <v>10828.11</v>
      </c>
      <c r="R4318" s="2">
        <v>5371.89</v>
      </c>
      <c r="S4318" t="s">
        <v>53</v>
      </c>
      <c r="T4318" t="s">
        <v>122</v>
      </c>
      <c r="U4318" t="s">
        <v>123</v>
      </c>
      <c r="V4318" t="s">
        <v>39</v>
      </c>
      <c r="W4318" t="s">
        <v>83</v>
      </c>
      <c r="X4318" t="s">
        <v>97</v>
      </c>
      <c r="Y4318" t="s">
        <v>56</v>
      </c>
      <c r="Z4318" t="s">
        <v>223</v>
      </c>
      <c r="AA4318" t="s">
        <v>44</v>
      </c>
      <c r="AB4318" t="s">
        <v>44</v>
      </c>
    </row>
    <row r="4319" spans="1:28" x14ac:dyDescent="0.25">
      <c r="A4319" t="s">
        <v>8586</v>
      </c>
      <c r="B4319" s="1">
        <v>45642</v>
      </c>
      <c r="C4319" t="s">
        <v>7993</v>
      </c>
      <c r="D4319" t="s">
        <v>7994</v>
      </c>
      <c r="E4319">
        <v>42</v>
      </c>
      <c r="F4319" t="s">
        <v>31</v>
      </c>
      <c r="G4319" t="s">
        <v>238</v>
      </c>
      <c r="H4319" t="s">
        <v>239</v>
      </c>
      <c r="I4319" t="s">
        <v>62</v>
      </c>
      <c r="J4319" t="s">
        <v>63</v>
      </c>
      <c r="K4319">
        <v>2</v>
      </c>
      <c r="L4319" s="2">
        <v>6500</v>
      </c>
      <c r="M4319">
        <v>10</v>
      </c>
      <c r="N4319" s="2">
        <v>13000</v>
      </c>
      <c r="O4319" s="2">
        <v>1300</v>
      </c>
      <c r="P4319" s="2">
        <v>11700</v>
      </c>
      <c r="Q4319" s="2">
        <v>7813.85</v>
      </c>
      <c r="R4319" s="2">
        <v>3886.15</v>
      </c>
      <c r="S4319" t="s">
        <v>53</v>
      </c>
      <c r="T4319" t="s">
        <v>578</v>
      </c>
      <c r="U4319" t="s">
        <v>579</v>
      </c>
      <c r="V4319" t="s">
        <v>39</v>
      </c>
      <c r="W4319" t="s">
        <v>92</v>
      </c>
      <c r="X4319" t="s">
        <v>67</v>
      </c>
      <c r="Y4319" t="s">
        <v>42</v>
      </c>
      <c r="Z4319" t="s">
        <v>107</v>
      </c>
      <c r="AA4319" t="s">
        <v>44</v>
      </c>
      <c r="AB4319" t="s">
        <v>44</v>
      </c>
    </row>
    <row r="4320" spans="1:28" x14ac:dyDescent="0.25">
      <c r="A4320" t="s">
        <v>8587</v>
      </c>
      <c r="B4320" s="1">
        <v>45642</v>
      </c>
      <c r="C4320" t="s">
        <v>2259</v>
      </c>
      <c r="D4320" t="s">
        <v>2260</v>
      </c>
      <c r="E4320">
        <v>46</v>
      </c>
      <c r="F4320" t="s">
        <v>48</v>
      </c>
      <c r="G4320" t="s">
        <v>60</v>
      </c>
      <c r="H4320" t="s">
        <v>61</v>
      </c>
      <c r="I4320" t="s">
        <v>62</v>
      </c>
      <c r="J4320" t="s">
        <v>63</v>
      </c>
      <c r="K4320">
        <v>2</v>
      </c>
      <c r="L4320" s="2">
        <v>3500</v>
      </c>
      <c r="M4320">
        <v>5</v>
      </c>
      <c r="N4320" s="2">
        <v>7000</v>
      </c>
      <c r="O4320" s="2">
        <v>350</v>
      </c>
      <c r="P4320" s="2">
        <v>6650</v>
      </c>
      <c r="Q4320" s="2">
        <v>5269.25</v>
      </c>
      <c r="R4320" s="2">
        <v>1380.75</v>
      </c>
      <c r="S4320" t="s">
        <v>64</v>
      </c>
      <c r="T4320" t="s">
        <v>114</v>
      </c>
      <c r="U4320" t="s">
        <v>115</v>
      </c>
      <c r="V4320" t="s">
        <v>39</v>
      </c>
      <c r="W4320" t="s">
        <v>124</v>
      </c>
      <c r="X4320" t="s">
        <v>97</v>
      </c>
      <c r="Y4320" t="s">
        <v>42</v>
      </c>
      <c r="Z4320" t="s">
        <v>43</v>
      </c>
      <c r="AA4320" t="s">
        <v>44</v>
      </c>
      <c r="AB4320" t="s">
        <v>44</v>
      </c>
    </row>
    <row r="4321" spans="1:28" x14ac:dyDescent="0.25">
      <c r="A4321" t="s">
        <v>8588</v>
      </c>
      <c r="B4321" s="1">
        <v>45642</v>
      </c>
      <c r="C4321" t="s">
        <v>8589</v>
      </c>
      <c r="D4321" t="s">
        <v>8590</v>
      </c>
      <c r="E4321">
        <v>20</v>
      </c>
      <c r="F4321" t="s">
        <v>48</v>
      </c>
      <c r="G4321" t="s">
        <v>128</v>
      </c>
      <c r="H4321" t="s">
        <v>129</v>
      </c>
      <c r="I4321" t="s">
        <v>74</v>
      </c>
      <c r="J4321" t="s">
        <v>130</v>
      </c>
      <c r="K4321">
        <v>2</v>
      </c>
      <c r="L4321" s="2">
        <v>1700</v>
      </c>
      <c r="M4321">
        <v>15</v>
      </c>
      <c r="N4321" s="2">
        <v>3400</v>
      </c>
      <c r="O4321" s="2">
        <v>510</v>
      </c>
      <c r="P4321" s="2">
        <v>2890</v>
      </c>
      <c r="Q4321" s="2">
        <v>2138.88</v>
      </c>
      <c r="R4321" s="2">
        <v>751.12</v>
      </c>
      <c r="S4321" t="s">
        <v>53</v>
      </c>
      <c r="T4321" t="s">
        <v>153</v>
      </c>
      <c r="U4321" t="s">
        <v>154</v>
      </c>
      <c r="V4321" t="s">
        <v>39</v>
      </c>
      <c r="W4321" t="s">
        <v>66</v>
      </c>
      <c r="X4321" t="s">
        <v>41</v>
      </c>
      <c r="Y4321" t="s">
        <v>56</v>
      </c>
      <c r="Z4321" t="s">
        <v>43</v>
      </c>
      <c r="AA4321" t="s">
        <v>44</v>
      </c>
      <c r="AB4321" t="s">
        <v>44</v>
      </c>
    </row>
    <row r="4322" spans="1:28" x14ac:dyDescent="0.25">
      <c r="A4322" t="s">
        <v>8591</v>
      </c>
      <c r="B4322" s="1">
        <v>45643</v>
      </c>
      <c r="C4322" t="s">
        <v>7184</v>
      </c>
      <c r="D4322" t="s">
        <v>7185</v>
      </c>
      <c r="E4322">
        <v>58</v>
      </c>
      <c r="F4322" t="s">
        <v>111</v>
      </c>
      <c r="G4322" t="s">
        <v>238</v>
      </c>
      <c r="H4322" t="s">
        <v>239</v>
      </c>
      <c r="I4322" t="s">
        <v>62</v>
      </c>
      <c r="J4322" t="s">
        <v>63</v>
      </c>
      <c r="K4322">
        <v>2</v>
      </c>
      <c r="L4322" s="2">
        <v>6500</v>
      </c>
      <c r="M4322">
        <v>5</v>
      </c>
      <c r="N4322" s="2">
        <v>13000</v>
      </c>
      <c r="O4322" s="2">
        <v>650</v>
      </c>
      <c r="P4322" s="2">
        <v>12350</v>
      </c>
      <c r="Q4322" s="2">
        <v>7606.57</v>
      </c>
      <c r="R4322" s="2">
        <v>4743.43</v>
      </c>
      <c r="S4322" t="s">
        <v>53</v>
      </c>
      <c r="T4322" t="s">
        <v>263</v>
      </c>
      <c r="U4322" t="s">
        <v>91</v>
      </c>
      <c r="V4322" t="s">
        <v>39</v>
      </c>
      <c r="W4322" t="s">
        <v>137</v>
      </c>
      <c r="X4322" t="s">
        <v>67</v>
      </c>
      <c r="Y4322" t="s">
        <v>56</v>
      </c>
      <c r="Z4322" t="s">
        <v>43</v>
      </c>
      <c r="AA4322" t="s">
        <v>44</v>
      </c>
      <c r="AB4322" t="s">
        <v>44</v>
      </c>
    </row>
    <row r="4323" spans="1:28" x14ac:dyDescent="0.25">
      <c r="A4323" t="s">
        <v>8592</v>
      </c>
      <c r="B4323" s="1">
        <v>45643</v>
      </c>
      <c r="C4323" t="s">
        <v>1632</v>
      </c>
      <c r="D4323" t="s">
        <v>1633</v>
      </c>
      <c r="E4323">
        <v>27</v>
      </c>
      <c r="F4323" t="s">
        <v>111</v>
      </c>
      <c r="G4323" t="s">
        <v>561</v>
      </c>
      <c r="H4323" t="s">
        <v>562</v>
      </c>
      <c r="I4323" t="s">
        <v>34</v>
      </c>
      <c r="J4323" t="s">
        <v>143</v>
      </c>
      <c r="K4323">
        <v>1</v>
      </c>
      <c r="L4323" s="2">
        <v>900</v>
      </c>
      <c r="M4323">
        <v>5</v>
      </c>
      <c r="N4323" s="2">
        <v>900</v>
      </c>
      <c r="O4323" s="2">
        <v>45</v>
      </c>
      <c r="P4323" s="2">
        <v>855</v>
      </c>
      <c r="Q4323" s="2">
        <v>654.59</v>
      </c>
      <c r="R4323" s="2">
        <v>200.41</v>
      </c>
      <c r="S4323" t="s">
        <v>53</v>
      </c>
      <c r="T4323" t="s">
        <v>54</v>
      </c>
      <c r="U4323" t="s">
        <v>55</v>
      </c>
      <c r="V4323" t="s">
        <v>39</v>
      </c>
      <c r="W4323" t="s">
        <v>92</v>
      </c>
      <c r="X4323" t="s">
        <v>41</v>
      </c>
      <c r="Y4323" t="s">
        <v>84</v>
      </c>
      <c r="Z4323" t="s">
        <v>43</v>
      </c>
      <c r="AA4323" t="s">
        <v>44</v>
      </c>
      <c r="AB4323" t="s">
        <v>44</v>
      </c>
    </row>
    <row r="4324" spans="1:28" x14ac:dyDescent="0.25">
      <c r="A4324" t="s">
        <v>8593</v>
      </c>
      <c r="B4324" s="1">
        <v>45643</v>
      </c>
      <c r="C4324" t="s">
        <v>7455</v>
      </c>
      <c r="D4324" t="s">
        <v>7456</v>
      </c>
      <c r="E4324">
        <v>35</v>
      </c>
      <c r="F4324" t="s">
        <v>31</v>
      </c>
      <c r="G4324" t="s">
        <v>188</v>
      </c>
      <c r="H4324" t="s">
        <v>189</v>
      </c>
      <c r="I4324" t="s">
        <v>34</v>
      </c>
      <c r="J4324" t="s">
        <v>190</v>
      </c>
      <c r="K4324">
        <v>2</v>
      </c>
      <c r="L4324" s="2">
        <v>1800</v>
      </c>
      <c r="M4324">
        <v>0</v>
      </c>
      <c r="N4324" s="2">
        <v>3600</v>
      </c>
      <c r="O4324" s="2">
        <v>0</v>
      </c>
      <c r="P4324" s="2">
        <v>3600</v>
      </c>
      <c r="Q4324" s="2">
        <v>2043.48</v>
      </c>
      <c r="R4324" s="2">
        <v>1556.52</v>
      </c>
      <c r="S4324" t="s">
        <v>53</v>
      </c>
      <c r="T4324" t="s">
        <v>65</v>
      </c>
      <c r="U4324" t="s">
        <v>65</v>
      </c>
      <c r="V4324" t="s">
        <v>39</v>
      </c>
      <c r="W4324" t="s">
        <v>92</v>
      </c>
      <c r="X4324" t="s">
        <v>97</v>
      </c>
      <c r="Y4324" t="s">
        <v>42</v>
      </c>
      <c r="Z4324" t="s">
        <v>43</v>
      </c>
      <c r="AA4324" t="s">
        <v>44</v>
      </c>
      <c r="AB4324" t="s">
        <v>68</v>
      </c>
    </row>
    <row r="4325" spans="1:28" x14ac:dyDescent="0.25">
      <c r="A4325" t="s">
        <v>8594</v>
      </c>
      <c r="B4325" s="1">
        <v>45643</v>
      </c>
      <c r="C4325" t="s">
        <v>1697</v>
      </c>
      <c r="D4325" t="s">
        <v>1698</v>
      </c>
      <c r="E4325">
        <v>51</v>
      </c>
      <c r="F4325" t="s">
        <v>31</v>
      </c>
      <c r="G4325" t="s">
        <v>318</v>
      </c>
      <c r="H4325" t="s">
        <v>319</v>
      </c>
      <c r="I4325" t="s">
        <v>34</v>
      </c>
      <c r="J4325" t="s">
        <v>190</v>
      </c>
      <c r="K4325">
        <v>4</v>
      </c>
      <c r="L4325" s="2">
        <v>2500</v>
      </c>
      <c r="M4325">
        <v>5</v>
      </c>
      <c r="N4325" s="2">
        <v>10000</v>
      </c>
      <c r="O4325" s="2">
        <v>500</v>
      </c>
      <c r="P4325" s="2">
        <v>9500</v>
      </c>
      <c r="Q4325" s="2">
        <v>6988.12</v>
      </c>
      <c r="R4325" s="2">
        <v>2511.88</v>
      </c>
      <c r="S4325" t="s">
        <v>53</v>
      </c>
      <c r="T4325" t="s">
        <v>122</v>
      </c>
      <c r="U4325" t="s">
        <v>123</v>
      </c>
      <c r="V4325" t="s">
        <v>39</v>
      </c>
      <c r="W4325" t="s">
        <v>40</v>
      </c>
      <c r="X4325" t="s">
        <v>41</v>
      </c>
      <c r="Y4325" t="s">
        <v>56</v>
      </c>
      <c r="Z4325" t="s">
        <v>43</v>
      </c>
      <c r="AA4325" t="s">
        <v>44</v>
      </c>
      <c r="AB4325" t="s">
        <v>44</v>
      </c>
    </row>
    <row r="4326" spans="1:28" x14ac:dyDescent="0.25">
      <c r="A4326" t="s">
        <v>8595</v>
      </c>
      <c r="B4326" s="1">
        <v>45643</v>
      </c>
      <c r="C4326" t="s">
        <v>1827</v>
      </c>
      <c r="D4326" t="s">
        <v>1828</v>
      </c>
      <c r="E4326">
        <v>29</v>
      </c>
      <c r="F4326" t="s">
        <v>48</v>
      </c>
      <c r="G4326" t="s">
        <v>148</v>
      </c>
      <c r="H4326" t="s">
        <v>149</v>
      </c>
      <c r="I4326" t="s">
        <v>74</v>
      </c>
      <c r="J4326" t="s">
        <v>130</v>
      </c>
      <c r="K4326">
        <v>3</v>
      </c>
      <c r="L4326" s="2">
        <v>3500</v>
      </c>
      <c r="M4326">
        <v>5</v>
      </c>
      <c r="N4326" s="2">
        <v>10500</v>
      </c>
      <c r="O4326" s="2">
        <v>525</v>
      </c>
      <c r="P4326" s="2">
        <v>9975</v>
      </c>
      <c r="Q4326" s="2">
        <v>8074.05</v>
      </c>
      <c r="R4326" s="2">
        <v>1900.95</v>
      </c>
      <c r="S4326" t="s">
        <v>53</v>
      </c>
      <c r="T4326" t="s">
        <v>114</v>
      </c>
      <c r="U4326" t="s">
        <v>115</v>
      </c>
      <c r="V4326" t="s">
        <v>39</v>
      </c>
      <c r="W4326" t="s">
        <v>137</v>
      </c>
      <c r="X4326" t="s">
        <v>67</v>
      </c>
      <c r="Y4326" t="s">
        <v>42</v>
      </c>
      <c r="Z4326" t="s">
        <v>43</v>
      </c>
      <c r="AA4326" t="s">
        <v>44</v>
      </c>
      <c r="AB4326" t="s">
        <v>44</v>
      </c>
    </row>
    <row r="4327" spans="1:28" x14ac:dyDescent="0.25">
      <c r="A4327" t="s">
        <v>8596</v>
      </c>
      <c r="B4327" s="1">
        <v>45643</v>
      </c>
      <c r="C4327" t="s">
        <v>678</v>
      </c>
      <c r="D4327" t="s">
        <v>679</v>
      </c>
      <c r="E4327">
        <v>19</v>
      </c>
      <c r="F4327" t="s">
        <v>111</v>
      </c>
      <c r="G4327" t="s">
        <v>243</v>
      </c>
      <c r="H4327" t="s">
        <v>244</v>
      </c>
      <c r="I4327" t="s">
        <v>103</v>
      </c>
      <c r="J4327" t="s">
        <v>104</v>
      </c>
      <c r="K4327">
        <v>3</v>
      </c>
      <c r="L4327" s="2">
        <v>450</v>
      </c>
      <c r="M4327">
        <v>30</v>
      </c>
      <c r="N4327" s="2">
        <v>1350</v>
      </c>
      <c r="O4327" s="2">
        <v>405</v>
      </c>
      <c r="P4327" s="2">
        <v>945</v>
      </c>
      <c r="Q4327" s="2">
        <v>614.37</v>
      </c>
      <c r="R4327" s="2">
        <v>330.63</v>
      </c>
      <c r="S4327" t="s">
        <v>36</v>
      </c>
      <c r="T4327" t="s">
        <v>178</v>
      </c>
      <c r="U4327" t="s">
        <v>154</v>
      </c>
      <c r="V4327" t="s">
        <v>39</v>
      </c>
      <c r="W4327" t="s">
        <v>124</v>
      </c>
      <c r="X4327" t="s">
        <v>97</v>
      </c>
      <c r="Y4327" t="s">
        <v>56</v>
      </c>
      <c r="Z4327" t="s">
        <v>144</v>
      </c>
      <c r="AA4327" t="s">
        <v>44</v>
      </c>
      <c r="AB4327" t="s">
        <v>44</v>
      </c>
    </row>
    <row r="4328" spans="1:28" x14ac:dyDescent="0.25">
      <c r="A4328" t="s">
        <v>8597</v>
      </c>
      <c r="B4328" s="1">
        <v>45643</v>
      </c>
      <c r="C4328" t="s">
        <v>413</v>
      </c>
      <c r="D4328" t="s">
        <v>414</v>
      </c>
      <c r="E4328">
        <v>46</v>
      </c>
      <c r="F4328" t="s">
        <v>48</v>
      </c>
      <c r="G4328" t="s">
        <v>436</v>
      </c>
      <c r="H4328" t="s">
        <v>437</v>
      </c>
      <c r="I4328" t="s">
        <v>74</v>
      </c>
      <c r="J4328" t="s">
        <v>190</v>
      </c>
      <c r="K4328">
        <v>1</v>
      </c>
      <c r="L4328" s="2">
        <v>1800</v>
      </c>
      <c r="M4328">
        <v>5</v>
      </c>
      <c r="N4328" s="2">
        <v>1800</v>
      </c>
      <c r="O4328" s="2">
        <v>90</v>
      </c>
      <c r="P4328" s="2">
        <v>1710</v>
      </c>
      <c r="Q4328" s="2">
        <v>1084.57</v>
      </c>
      <c r="R4328" s="2">
        <v>625.42999999999995</v>
      </c>
      <c r="S4328" t="s">
        <v>64</v>
      </c>
      <c r="T4328" t="s">
        <v>90</v>
      </c>
      <c r="U4328" t="s">
        <v>91</v>
      </c>
      <c r="V4328" t="s">
        <v>39</v>
      </c>
      <c r="W4328" t="s">
        <v>137</v>
      </c>
      <c r="X4328" t="s">
        <v>67</v>
      </c>
      <c r="Y4328" t="s">
        <v>42</v>
      </c>
      <c r="Z4328" t="s">
        <v>43</v>
      </c>
      <c r="AA4328" t="s">
        <v>44</v>
      </c>
      <c r="AB4328" t="s">
        <v>44</v>
      </c>
    </row>
    <row r="4329" spans="1:28" x14ac:dyDescent="0.25">
      <c r="A4329" t="s">
        <v>8598</v>
      </c>
      <c r="B4329" s="1">
        <v>45643</v>
      </c>
      <c r="C4329" t="s">
        <v>1295</v>
      </c>
      <c r="D4329" t="s">
        <v>1296</v>
      </c>
      <c r="E4329">
        <v>54</v>
      </c>
      <c r="F4329" t="s">
        <v>48</v>
      </c>
      <c r="G4329" t="s">
        <v>217</v>
      </c>
      <c r="H4329" t="s">
        <v>218</v>
      </c>
      <c r="I4329" t="s">
        <v>34</v>
      </c>
      <c r="J4329" t="s">
        <v>130</v>
      </c>
      <c r="K4329">
        <v>5</v>
      </c>
      <c r="L4329" s="2">
        <v>28000</v>
      </c>
      <c r="M4329">
        <v>5</v>
      </c>
      <c r="N4329" s="2">
        <v>140000</v>
      </c>
      <c r="O4329" s="2">
        <v>7000</v>
      </c>
      <c r="P4329" s="2">
        <v>133000</v>
      </c>
      <c r="Q4329" s="2">
        <v>76489.14</v>
      </c>
      <c r="R4329" s="2">
        <v>56510.86</v>
      </c>
      <c r="S4329" t="s">
        <v>53</v>
      </c>
      <c r="T4329" t="s">
        <v>578</v>
      </c>
      <c r="U4329" t="s">
        <v>579</v>
      </c>
      <c r="V4329" t="s">
        <v>39</v>
      </c>
      <c r="W4329" t="s">
        <v>66</v>
      </c>
      <c r="X4329" t="s">
        <v>97</v>
      </c>
      <c r="Y4329" t="s">
        <v>56</v>
      </c>
      <c r="Z4329" t="s">
        <v>43</v>
      </c>
      <c r="AA4329" t="s">
        <v>44</v>
      </c>
      <c r="AB4329" t="s">
        <v>44</v>
      </c>
    </row>
    <row r="4330" spans="1:28" x14ac:dyDescent="0.25">
      <c r="A4330" t="s">
        <v>8599</v>
      </c>
      <c r="B4330" s="1">
        <v>45644</v>
      </c>
      <c r="C4330" t="s">
        <v>3568</v>
      </c>
      <c r="D4330" t="s">
        <v>3569</v>
      </c>
      <c r="E4330">
        <v>36</v>
      </c>
      <c r="F4330" t="s">
        <v>111</v>
      </c>
      <c r="G4330" t="s">
        <v>49</v>
      </c>
      <c r="H4330" t="s">
        <v>50</v>
      </c>
      <c r="I4330" t="s">
        <v>51</v>
      </c>
      <c r="J4330" t="s">
        <v>52</v>
      </c>
      <c r="K4330">
        <v>2</v>
      </c>
      <c r="L4330" s="2">
        <v>500</v>
      </c>
      <c r="M4330">
        <v>10</v>
      </c>
      <c r="N4330" s="2">
        <v>1000</v>
      </c>
      <c r="O4330" s="2">
        <v>100</v>
      </c>
      <c r="P4330" s="2">
        <v>900</v>
      </c>
      <c r="Q4330" s="2">
        <v>579.54</v>
      </c>
      <c r="R4330" s="2">
        <v>320.45999999999998</v>
      </c>
      <c r="S4330" t="s">
        <v>53</v>
      </c>
      <c r="T4330" t="s">
        <v>407</v>
      </c>
      <c r="U4330" t="s">
        <v>408</v>
      </c>
      <c r="V4330" t="s">
        <v>39</v>
      </c>
      <c r="W4330" t="s">
        <v>92</v>
      </c>
      <c r="X4330" t="s">
        <v>67</v>
      </c>
      <c r="Y4330" t="s">
        <v>56</v>
      </c>
      <c r="Z4330" t="s">
        <v>107</v>
      </c>
      <c r="AA4330" t="s">
        <v>44</v>
      </c>
      <c r="AB4330" t="s">
        <v>44</v>
      </c>
    </row>
    <row r="4331" spans="1:28" x14ac:dyDescent="0.25">
      <c r="A4331" t="s">
        <v>8600</v>
      </c>
      <c r="B4331" s="1">
        <v>45644</v>
      </c>
      <c r="C4331" t="s">
        <v>8339</v>
      </c>
      <c r="D4331" t="s">
        <v>8340</v>
      </c>
      <c r="E4331">
        <v>37</v>
      </c>
      <c r="F4331" t="s">
        <v>31</v>
      </c>
      <c r="G4331" t="s">
        <v>273</v>
      </c>
      <c r="H4331" t="s">
        <v>274</v>
      </c>
      <c r="I4331" t="s">
        <v>51</v>
      </c>
      <c r="J4331" t="s">
        <v>52</v>
      </c>
      <c r="K4331">
        <v>4</v>
      </c>
      <c r="L4331" s="2">
        <v>250</v>
      </c>
      <c r="M4331">
        <v>30</v>
      </c>
      <c r="N4331" s="2">
        <v>1000</v>
      </c>
      <c r="O4331" s="2">
        <v>300</v>
      </c>
      <c r="P4331" s="2">
        <v>700</v>
      </c>
      <c r="Q4331" s="2">
        <v>563.39</v>
      </c>
      <c r="R4331" s="2">
        <v>136.61000000000001</v>
      </c>
      <c r="S4331" t="s">
        <v>53</v>
      </c>
      <c r="T4331" t="s">
        <v>122</v>
      </c>
      <c r="U4331" t="s">
        <v>123</v>
      </c>
      <c r="V4331" t="s">
        <v>39</v>
      </c>
      <c r="W4331" t="s">
        <v>137</v>
      </c>
      <c r="X4331" t="s">
        <v>97</v>
      </c>
      <c r="Y4331" t="s">
        <v>56</v>
      </c>
      <c r="Z4331" t="s">
        <v>43</v>
      </c>
      <c r="AA4331" t="s">
        <v>44</v>
      </c>
      <c r="AB4331" t="s">
        <v>44</v>
      </c>
    </row>
    <row r="4332" spans="1:28" x14ac:dyDescent="0.25">
      <c r="A4332" t="s">
        <v>8601</v>
      </c>
      <c r="B4332" s="1">
        <v>45644</v>
      </c>
      <c r="C4332" t="s">
        <v>2107</v>
      </c>
      <c r="D4332" t="s">
        <v>2108</v>
      </c>
      <c r="E4332">
        <v>31</v>
      </c>
      <c r="F4332" t="s">
        <v>48</v>
      </c>
      <c r="G4332" t="s">
        <v>32</v>
      </c>
      <c r="H4332" t="s">
        <v>33</v>
      </c>
      <c r="I4332" t="s">
        <v>34</v>
      </c>
      <c r="J4332" t="s">
        <v>35</v>
      </c>
      <c r="K4332">
        <v>3</v>
      </c>
      <c r="L4332" s="2">
        <v>55000</v>
      </c>
      <c r="M4332">
        <v>10</v>
      </c>
      <c r="N4332" s="2">
        <v>165000</v>
      </c>
      <c r="O4332" s="2">
        <v>16500</v>
      </c>
      <c r="P4332" s="2">
        <v>148500</v>
      </c>
      <c r="Q4332" s="2">
        <v>119755.26</v>
      </c>
      <c r="R4332" s="2">
        <v>28744.74</v>
      </c>
      <c r="S4332" t="s">
        <v>36</v>
      </c>
      <c r="T4332" t="s">
        <v>578</v>
      </c>
      <c r="U4332" t="s">
        <v>579</v>
      </c>
      <c r="V4332" t="s">
        <v>39</v>
      </c>
      <c r="W4332" t="s">
        <v>40</v>
      </c>
      <c r="X4332" t="s">
        <v>97</v>
      </c>
      <c r="Y4332" t="s">
        <v>56</v>
      </c>
      <c r="Z4332" t="s">
        <v>43</v>
      </c>
      <c r="AA4332" t="s">
        <v>44</v>
      </c>
      <c r="AB4332" t="s">
        <v>68</v>
      </c>
    </row>
    <row r="4333" spans="1:28" x14ac:dyDescent="0.25">
      <c r="A4333" t="s">
        <v>8602</v>
      </c>
      <c r="B4333" s="1">
        <v>45644</v>
      </c>
      <c r="C4333" t="s">
        <v>4808</v>
      </c>
      <c r="D4333" t="s">
        <v>4809</v>
      </c>
      <c r="E4333">
        <v>26</v>
      </c>
      <c r="F4333" t="s">
        <v>48</v>
      </c>
      <c r="G4333" t="s">
        <v>101</v>
      </c>
      <c r="H4333" t="s">
        <v>102</v>
      </c>
      <c r="I4333" t="s">
        <v>103</v>
      </c>
      <c r="J4333" t="s">
        <v>104</v>
      </c>
      <c r="K4333">
        <v>1</v>
      </c>
      <c r="L4333" s="2">
        <v>1800</v>
      </c>
      <c r="M4333">
        <v>5</v>
      </c>
      <c r="N4333" s="2">
        <v>1800</v>
      </c>
      <c r="O4333" s="2">
        <v>90</v>
      </c>
      <c r="P4333" s="2">
        <v>1710</v>
      </c>
      <c r="Q4333" s="2">
        <v>1134.44</v>
      </c>
      <c r="R4333" s="2">
        <v>575.55999999999995</v>
      </c>
      <c r="S4333" t="s">
        <v>53</v>
      </c>
      <c r="T4333" t="s">
        <v>178</v>
      </c>
      <c r="U4333" t="s">
        <v>154</v>
      </c>
      <c r="V4333" t="s">
        <v>39</v>
      </c>
      <c r="W4333" t="s">
        <v>137</v>
      </c>
      <c r="X4333" t="s">
        <v>41</v>
      </c>
      <c r="Y4333" t="s">
        <v>56</v>
      </c>
      <c r="Z4333" t="s">
        <v>43</v>
      </c>
      <c r="AA4333" t="s">
        <v>44</v>
      </c>
      <c r="AB4333" t="s">
        <v>44</v>
      </c>
    </row>
    <row r="4334" spans="1:28" x14ac:dyDescent="0.25">
      <c r="A4334" t="s">
        <v>8603</v>
      </c>
      <c r="B4334" s="1">
        <v>45644</v>
      </c>
      <c r="C4334" t="s">
        <v>2064</v>
      </c>
      <c r="D4334" t="s">
        <v>2065</v>
      </c>
      <c r="E4334">
        <v>24</v>
      </c>
      <c r="F4334" t="s">
        <v>31</v>
      </c>
      <c r="G4334" t="s">
        <v>148</v>
      </c>
      <c r="H4334" t="s">
        <v>149</v>
      </c>
      <c r="I4334" t="s">
        <v>74</v>
      </c>
      <c r="J4334" t="s">
        <v>130</v>
      </c>
      <c r="K4334">
        <v>1</v>
      </c>
      <c r="L4334" s="2">
        <v>3500</v>
      </c>
      <c r="M4334">
        <v>5</v>
      </c>
      <c r="N4334" s="2">
        <v>3500</v>
      </c>
      <c r="O4334" s="2">
        <v>175</v>
      </c>
      <c r="P4334" s="2">
        <v>3325</v>
      </c>
      <c r="Q4334" s="2">
        <v>2505.7399999999998</v>
      </c>
      <c r="R4334" s="2">
        <v>819.26</v>
      </c>
      <c r="S4334" t="s">
        <v>64</v>
      </c>
      <c r="T4334" t="s">
        <v>290</v>
      </c>
      <c r="U4334" t="s">
        <v>291</v>
      </c>
      <c r="V4334" t="s">
        <v>39</v>
      </c>
      <c r="W4334" t="s">
        <v>66</v>
      </c>
      <c r="X4334" t="s">
        <v>41</v>
      </c>
      <c r="Y4334" t="s">
        <v>42</v>
      </c>
      <c r="Z4334" t="s">
        <v>43</v>
      </c>
      <c r="AA4334" t="s">
        <v>44</v>
      </c>
      <c r="AB4334" t="s">
        <v>44</v>
      </c>
    </row>
    <row r="4335" spans="1:28" x14ac:dyDescent="0.25">
      <c r="A4335" t="s">
        <v>8604</v>
      </c>
      <c r="B4335" s="1">
        <v>45644</v>
      </c>
      <c r="C4335" t="s">
        <v>8605</v>
      </c>
      <c r="D4335" t="s">
        <v>8606</v>
      </c>
      <c r="E4335">
        <v>38</v>
      </c>
      <c r="F4335" t="s">
        <v>31</v>
      </c>
      <c r="G4335" t="s">
        <v>280</v>
      </c>
      <c r="H4335" t="s">
        <v>281</v>
      </c>
      <c r="I4335" t="s">
        <v>62</v>
      </c>
      <c r="J4335" t="s">
        <v>190</v>
      </c>
      <c r="K4335">
        <v>1</v>
      </c>
      <c r="L4335" s="2">
        <v>700</v>
      </c>
      <c r="M4335">
        <v>5</v>
      </c>
      <c r="N4335" s="2">
        <v>700</v>
      </c>
      <c r="O4335" s="2">
        <v>35</v>
      </c>
      <c r="P4335" s="2">
        <v>665</v>
      </c>
      <c r="Q4335" s="2">
        <v>416.35</v>
      </c>
      <c r="R4335" s="2">
        <v>248.65</v>
      </c>
      <c r="S4335" t="s">
        <v>64</v>
      </c>
      <c r="T4335" t="s">
        <v>398</v>
      </c>
      <c r="U4335" t="s">
        <v>399</v>
      </c>
      <c r="V4335" t="s">
        <v>39</v>
      </c>
      <c r="W4335" t="s">
        <v>124</v>
      </c>
      <c r="X4335" t="s">
        <v>41</v>
      </c>
      <c r="Y4335" t="s">
        <v>42</v>
      </c>
      <c r="Z4335" t="s">
        <v>43</v>
      </c>
      <c r="AA4335" t="s">
        <v>44</v>
      </c>
      <c r="AB4335" t="s">
        <v>44</v>
      </c>
    </row>
    <row r="4336" spans="1:28" x14ac:dyDescent="0.25">
      <c r="A4336" t="s">
        <v>8607</v>
      </c>
      <c r="B4336" s="1">
        <v>45644</v>
      </c>
      <c r="C4336" t="s">
        <v>5018</v>
      </c>
      <c r="D4336" t="s">
        <v>5019</v>
      </c>
      <c r="E4336">
        <v>37</v>
      </c>
      <c r="F4336" t="s">
        <v>111</v>
      </c>
      <c r="G4336" t="s">
        <v>101</v>
      </c>
      <c r="H4336" t="s">
        <v>102</v>
      </c>
      <c r="I4336" t="s">
        <v>103</v>
      </c>
      <c r="J4336" t="s">
        <v>104</v>
      </c>
      <c r="K4336">
        <v>5</v>
      </c>
      <c r="L4336" s="2">
        <v>1800</v>
      </c>
      <c r="M4336">
        <v>10</v>
      </c>
      <c r="N4336" s="2">
        <v>9000</v>
      </c>
      <c r="O4336" s="2">
        <v>900</v>
      </c>
      <c r="P4336" s="2">
        <v>8100</v>
      </c>
      <c r="Q4336" s="2">
        <v>6027.49</v>
      </c>
      <c r="R4336" s="2">
        <v>2072.5100000000002</v>
      </c>
      <c r="S4336" t="s">
        <v>36</v>
      </c>
      <c r="T4336" t="s">
        <v>105</v>
      </c>
      <c r="U4336" t="s">
        <v>106</v>
      </c>
      <c r="V4336" t="s">
        <v>39</v>
      </c>
      <c r="W4336" t="s">
        <v>40</v>
      </c>
      <c r="X4336" t="s">
        <v>41</v>
      </c>
      <c r="Y4336" t="s">
        <v>56</v>
      </c>
      <c r="Z4336" t="s">
        <v>43</v>
      </c>
      <c r="AA4336" t="s">
        <v>44</v>
      </c>
      <c r="AB4336" t="s">
        <v>44</v>
      </c>
    </row>
    <row r="4337" spans="1:28" x14ac:dyDescent="0.25">
      <c r="A4337" t="s">
        <v>8608</v>
      </c>
      <c r="B4337" s="1">
        <v>45644</v>
      </c>
      <c r="C4337" t="s">
        <v>6797</v>
      </c>
      <c r="D4337" t="s">
        <v>6798</v>
      </c>
      <c r="E4337">
        <v>34</v>
      </c>
      <c r="F4337" t="s">
        <v>111</v>
      </c>
      <c r="G4337" t="s">
        <v>352</v>
      </c>
      <c r="H4337" t="s">
        <v>353</v>
      </c>
      <c r="I4337" t="s">
        <v>103</v>
      </c>
      <c r="J4337" t="s">
        <v>104</v>
      </c>
      <c r="K4337">
        <v>2</v>
      </c>
      <c r="L4337" s="2">
        <v>850</v>
      </c>
      <c r="M4337">
        <v>10</v>
      </c>
      <c r="N4337" s="2">
        <v>1700</v>
      </c>
      <c r="O4337" s="2">
        <v>170</v>
      </c>
      <c r="P4337" s="2">
        <v>1530</v>
      </c>
      <c r="Q4337" s="2">
        <v>1175.23</v>
      </c>
      <c r="R4337" s="2">
        <v>354.77</v>
      </c>
      <c r="S4337" t="s">
        <v>53</v>
      </c>
      <c r="T4337" t="s">
        <v>263</v>
      </c>
      <c r="U4337" t="s">
        <v>91</v>
      </c>
      <c r="V4337" t="s">
        <v>39</v>
      </c>
      <c r="W4337" t="s">
        <v>137</v>
      </c>
      <c r="X4337" t="s">
        <v>97</v>
      </c>
      <c r="Y4337" t="s">
        <v>56</v>
      </c>
      <c r="Z4337" t="s">
        <v>107</v>
      </c>
      <c r="AA4337" t="s">
        <v>44</v>
      </c>
      <c r="AB4337" t="s">
        <v>44</v>
      </c>
    </row>
    <row r="4338" spans="1:28" x14ac:dyDescent="0.25">
      <c r="A4338" t="s">
        <v>8609</v>
      </c>
      <c r="B4338" s="1">
        <v>45645</v>
      </c>
      <c r="C4338" t="s">
        <v>1694</v>
      </c>
      <c r="D4338" t="s">
        <v>1695</v>
      </c>
      <c r="E4338">
        <v>54</v>
      </c>
      <c r="F4338" t="s">
        <v>31</v>
      </c>
      <c r="G4338" t="s">
        <v>119</v>
      </c>
      <c r="H4338" t="s">
        <v>120</v>
      </c>
      <c r="I4338" t="s">
        <v>62</v>
      </c>
      <c r="J4338" t="s">
        <v>121</v>
      </c>
      <c r="K4338">
        <v>5</v>
      </c>
      <c r="L4338" s="2">
        <v>4800</v>
      </c>
      <c r="M4338">
        <v>25</v>
      </c>
      <c r="N4338" s="2">
        <v>24000</v>
      </c>
      <c r="O4338" s="2">
        <v>6000</v>
      </c>
      <c r="P4338" s="2">
        <v>18000</v>
      </c>
      <c r="Q4338" s="2">
        <v>10848.14</v>
      </c>
      <c r="R4338" s="2">
        <v>7151.86</v>
      </c>
      <c r="S4338" t="s">
        <v>53</v>
      </c>
      <c r="T4338" t="s">
        <v>114</v>
      </c>
      <c r="U4338" t="s">
        <v>115</v>
      </c>
      <c r="V4338" t="s">
        <v>39</v>
      </c>
      <c r="W4338" t="s">
        <v>92</v>
      </c>
      <c r="X4338" t="s">
        <v>97</v>
      </c>
      <c r="Y4338" t="s">
        <v>42</v>
      </c>
      <c r="Z4338" t="s">
        <v>43</v>
      </c>
      <c r="AA4338" t="s">
        <v>44</v>
      </c>
      <c r="AB4338" t="s">
        <v>44</v>
      </c>
    </row>
    <row r="4339" spans="1:28" x14ac:dyDescent="0.25">
      <c r="A4339" t="s">
        <v>8610</v>
      </c>
      <c r="B4339" s="1">
        <v>45645</v>
      </c>
      <c r="C4339" t="s">
        <v>3162</v>
      </c>
      <c r="D4339" t="s">
        <v>3163</v>
      </c>
      <c r="E4339">
        <v>48</v>
      </c>
      <c r="F4339" t="s">
        <v>48</v>
      </c>
      <c r="G4339" t="s">
        <v>285</v>
      </c>
      <c r="H4339" t="s">
        <v>286</v>
      </c>
      <c r="I4339" t="s">
        <v>34</v>
      </c>
      <c r="J4339" t="s">
        <v>121</v>
      </c>
      <c r="K4339">
        <v>1</v>
      </c>
      <c r="L4339" s="2">
        <v>3200</v>
      </c>
      <c r="M4339">
        <v>10</v>
      </c>
      <c r="N4339" s="2">
        <v>3200</v>
      </c>
      <c r="O4339" s="2">
        <v>320</v>
      </c>
      <c r="P4339" s="2">
        <v>2880</v>
      </c>
      <c r="Q4339" s="2">
        <v>2095.19</v>
      </c>
      <c r="R4339" s="2">
        <v>784.81</v>
      </c>
      <c r="S4339" t="s">
        <v>64</v>
      </c>
      <c r="T4339" t="s">
        <v>65</v>
      </c>
      <c r="U4339" t="s">
        <v>65</v>
      </c>
      <c r="V4339" t="s">
        <v>39</v>
      </c>
      <c r="W4339" t="s">
        <v>124</v>
      </c>
      <c r="X4339" t="s">
        <v>41</v>
      </c>
      <c r="Y4339" t="s">
        <v>56</v>
      </c>
      <c r="Z4339" t="s">
        <v>43</v>
      </c>
      <c r="AA4339" t="s">
        <v>44</v>
      </c>
      <c r="AB4339" t="s">
        <v>44</v>
      </c>
    </row>
    <row r="4340" spans="1:28" x14ac:dyDescent="0.25">
      <c r="A4340" t="s">
        <v>8611</v>
      </c>
      <c r="B4340" s="1">
        <v>45645</v>
      </c>
      <c r="C4340" t="s">
        <v>8612</v>
      </c>
      <c r="D4340" t="s">
        <v>8613</v>
      </c>
      <c r="E4340">
        <v>50</v>
      </c>
      <c r="F4340" t="s">
        <v>111</v>
      </c>
      <c r="G4340" t="s">
        <v>298</v>
      </c>
      <c r="H4340" t="s">
        <v>299</v>
      </c>
      <c r="I4340" t="s">
        <v>103</v>
      </c>
      <c r="J4340" t="s">
        <v>104</v>
      </c>
      <c r="K4340">
        <v>6</v>
      </c>
      <c r="L4340" s="2">
        <v>700</v>
      </c>
      <c r="M4340">
        <v>0</v>
      </c>
      <c r="N4340" s="2">
        <v>4200</v>
      </c>
      <c r="O4340" s="2">
        <v>0</v>
      </c>
      <c r="P4340" s="2">
        <v>4200</v>
      </c>
      <c r="Q4340" s="2">
        <v>2737.99</v>
      </c>
      <c r="R4340" s="2">
        <v>1462.01</v>
      </c>
      <c r="S4340" t="s">
        <v>36</v>
      </c>
      <c r="T4340" t="s">
        <v>105</v>
      </c>
      <c r="U4340" t="s">
        <v>106</v>
      </c>
      <c r="V4340" t="s">
        <v>39</v>
      </c>
      <c r="W4340" t="s">
        <v>83</v>
      </c>
      <c r="X4340" t="s">
        <v>67</v>
      </c>
      <c r="Y4340" t="s">
        <v>84</v>
      </c>
      <c r="Z4340" t="s">
        <v>43</v>
      </c>
      <c r="AA4340" t="s">
        <v>44</v>
      </c>
      <c r="AB4340" t="s">
        <v>44</v>
      </c>
    </row>
    <row r="4341" spans="1:28" x14ac:dyDescent="0.25">
      <c r="A4341" t="s">
        <v>8614</v>
      </c>
      <c r="B4341" s="1">
        <v>45645</v>
      </c>
      <c r="C4341" t="s">
        <v>6308</v>
      </c>
      <c r="D4341" t="s">
        <v>6309</v>
      </c>
      <c r="E4341">
        <v>51</v>
      </c>
      <c r="F4341" t="s">
        <v>111</v>
      </c>
      <c r="G4341" t="s">
        <v>112</v>
      </c>
      <c r="H4341" t="s">
        <v>113</v>
      </c>
      <c r="I4341" t="s">
        <v>103</v>
      </c>
      <c r="J4341" t="s">
        <v>104</v>
      </c>
      <c r="K4341">
        <v>2</v>
      </c>
      <c r="L4341" s="2">
        <v>650</v>
      </c>
      <c r="M4341">
        <v>15</v>
      </c>
      <c r="N4341" s="2">
        <v>1300</v>
      </c>
      <c r="O4341" s="2">
        <v>195</v>
      </c>
      <c r="P4341" s="2">
        <v>1105</v>
      </c>
      <c r="Q4341" s="2">
        <v>832.12</v>
      </c>
      <c r="R4341" s="2">
        <v>272.88</v>
      </c>
      <c r="S4341" t="s">
        <v>64</v>
      </c>
      <c r="T4341" t="s">
        <v>105</v>
      </c>
      <c r="U4341" t="s">
        <v>106</v>
      </c>
      <c r="V4341" t="s">
        <v>39</v>
      </c>
      <c r="W4341" t="s">
        <v>83</v>
      </c>
      <c r="X4341" t="s">
        <v>41</v>
      </c>
      <c r="Y4341" t="s">
        <v>56</v>
      </c>
      <c r="Z4341" t="s">
        <v>43</v>
      </c>
      <c r="AA4341" t="s">
        <v>68</v>
      </c>
      <c r="AB4341" t="s">
        <v>68</v>
      </c>
    </row>
    <row r="4342" spans="1:28" x14ac:dyDescent="0.25">
      <c r="A4342" t="s">
        <v>8615</v>
      </c>
      <c r="B4342" s="1">
        <v>45645</v>
      </c>
      <c r="C4342" t="s">
        <v>901</v>
      </c>
      <c r="D4342" t="s">
        <v>902</v>
      </c>
      <c r="E4342">
        <v>18</v>
      </c>
      <c r="F4342" t="s">
        <v>48</v>
      </c>
      <c r="G4342" t="s">
        <v>436</v>
      </c>
      <c r="H4342" t="s">
        <v>437</v>
      </c>
      <c r="I4342" t="s">
        <v>74</v>
      </c>
      <c r="J4342" t="s">
        <v>190</v>
      </c>
      <c r="K4342">
        <v>1</v>
      </c>
      <c r="L4342" s="2">
        <v>1800</v>
      </c>
      <c r="M4342">
        <v>0</v>
      </c>
      <c r="N4342" s="2">
        <v>1800</v>
      </c>
      <c r="O4342" s="2">
        <v>0</v>
      </c>
      <c r="P4342" s="2">
        <v>1800</v>
      </c>
      <c r="Q4342" s="2">
        <v>1011.01</v>
      </c>
      <c r="R4342" s="2">
        <v>788.99</v>
      </c>
      <c r="S4342" t="s">
        <v>53</v>
      </c>
      <c r="T4342" t="s">
        <v>54</v>
      </c>
      <c r="U4342" t="s">
        <v>55</v>
      </c>
      <c r="V4342" t="s">
        <v>39</v>
      </c>
      <c r="W4342" t="s">
        <v>137</v>
      </c>
      <c r="X4342" t="s">
        <v>97</v>
      </c>
      <c r="Y4342" t="s">
        <v>56</v>
      </c>
      <c r="Z4342" t="s">
        <v>144</v>
      </c>
      <c r="AA4342" t="s">
        <v>44</v>
      </c>
      <c r="AB4342" t="s">
        <v>68</v>
      </c>
    </row>
    <row r="4343" spans="1:28" x14ac:dyDescent="0.25">
      <c r="A4343" t="s">
        <v>8616</v>
      </c>
      <c r="B4343" s="1">
        <v>45645</v>
      </c>
      <c r="C4343" t="s">
        <v>8617</v>
      </c>
      <c r="D4343" t="s">
        <v>8618</v>
      </c>
      <c r="E4343">
        <v>60</v>
      </c>
      <c r="F4343" t="s">
        <v>48</v>
      </c>
      <c r="G4343" t="s">
        <v>212</v>
      </c>
      <c r="H4343" t="s">
        <v>213</v>
      </c>
      <c r="I4343" t="s">
        <v>51</v>
      </c>
      <c r="J4343" t="s">
        <v>52</v>
      </c>
      <c r="K4343">
        <v>1</v>
      </c>
      <c r="L4343" s="2">
        <v>400</v>
      </c>
      <c r="M4343">
        <v>0</v>
      </c>
      <c r="N4343" s="2">
        <v>400</v>
      </c>
      <c r="O4343" s="2">
        <v>0</v>
      </c>
      <c r="P4343" s="2">
        <v>400</v>
      </c>
      <c r="Q4343" s="2">
        <v>249.64</v>
      </c>
      <c r="R4343" s="2">
        <v>150.36000000000001</v>
      </c>
      <c r="S4343" t="s">
        <v>36</v>
      </c>
      <c r="T4343" t="s">
        <v>54</v>
      </c>
      <c r="U4343" t="s">
        <v>55</v>
      </c>
      <c r="V4343" t="s">
        <v>39</v>
      </c>
      <c r="W4343" t="s">
        <v>83</v>
      </c>
      <c r="X4343" t="s">
        <v>97</v>
      </c>
      <c r="Y4343" t="s">
        <v>56</v>
      </c>
      <c r="Z4343" t="s">
        <v>43</v>
      </c>
      <c r="AA4343" t="s">
        <v>44</v>
      </c>
      <c r="AB4343" t="s">
        <v>44</v>
      </c>
    </row>
    <row r="4344" spans="1:28" x14ac:dyDescent="0.25">
      <c r="A4344" t="s">
        <v>8619</v>
      </c>
      <c r="B4344" s="1">
        <v>45645</v>
      </c>
      <c r="C4344" t="s">
        <v>3738</v>
      </c>
      <c r="D4344" t="s">
        <v>3739</v>
      </c>
      <c r="E4344">
        <v>39</v>
      </c>
      <c r="F4344" t="s">
        <v>48</v>
      </c>
      <c r="G4344" t="s">
        <v>168</v>
      </c>
      <c r="H4344" t="s">
        <v>169</v>
      </c>
      <c r="I4344" t="s">
        <v>62</v>
      </c>
      <c r="J4344" t="s">
        <v>143</v>
      </c>
      <c r="K4344">
        <v>1</v>
      </c>
      <c r="L4344" s="2">
        <v>1800</v>
      </c>
      <c r="M4344">
        <v>20</v>
      </c>
      <c r="N4344" s="2">
        <v>1800</v>
      </c>
      <c r="O4344" s="2">
        <v>360</v>
      </c>
      <c r="P4344" s="2">
        <v>1440</v>
      </c>
      <c r="Q4344" s="2">
        <v>1069.8800000000001</v>
      </c>
      <c r="R4344" s="2">
        <v>370.12</v>
      </c>
      <c r="S4344" t="s">
        <v>36</v>
      </c>
      <c r="T4344" t="s">
        <v>96</v>
      </c>
      <c r="U4344" t="s">
        <v>96</v>
      </c>
      <c r="V4344" t="s">
        <v>39</v>
      </c>
      <c r="W4344" t="s">
        <v>66</v>
      </c>
      <c r="X4344" t="s">
        <v>41</v>
      </c>
      <c r="Y4344" t="s">
        <v>56</v>
      </c>
      <c r="Z4344" t="s">
        <v>43</v>
      </c>
      <c r="AA4344" t="s">
        <v>44</v>
      </c>
      <c r="AB4344" t="s">
        <v>44</v>
      </c>
    </row>
    <row r="4345" spans="1:28" x14ac:dyDescent="0.25">
      <c r="A4345" t="s">
        <v>8620</v>
      </c>
      <c r="B4345" s="1">
        <v>45645</v>
      </c>
      <c r="C4345" t="s">
        <v>342</v>
      </c>
      <c r="D4345" t="s">
        <v>343</v>
      </c>
      <c r="E4345">
        <v>55</v>
      </c>
      <c r="F4345" t="s">
        <v>48</v>
      </c>
      <c r="G4345" t="s">
        <v>344</v>
      </c>
      <c r="H4345" t="s">
        <v>345</v>
      </c>
      <c r="I4345" t="s">
        <v>34</v>
      </c>
      <c r="J4345" t="s">
        <v>121</v>
      </c>
      <c r="K4345">
        <v>1</v>
      </c>
      <c r="L4345" s="2">
        <v>1600</v>
      </c>
      <c r="M4345">
        <v>5</v>
      </c>
      <c r="N4345" s="2">
        <v>1600</v>
      </c>
      <c r="O4345" s="2">
        <v>80</v>
      </c>
      <c r="P4345" s="2">
        <v>1520</v>
      </c>
      <c r="Q4345" s="2">
        <v>854.4</v>
      </c>
      <c r="R4345" s="2">
        <v>665.6</v>
      </c>
      <c r="S4345" t="s">
        <v>64</v>
      </c>
      <c r="T4345" t="s">
        <v>90</v>
      </c>
      <c r="U4345" t="s">
        <v>91</v>
      </c>
      <c r="V4345" t="s">
        <v>39</v>
      </c>
      <c r="W4345" t="s">
        <v>66</v>
      </c>
      <c r="X4345" t="s">
        <v>97</v>
      </c>
      <c r="Y4345" t="s">
        <v>56</v>
      </c>
      <c r="Z4345" t="s">
        <v>43</v>
      </c>
      <c r="AA4345" t="s">
        <v>44</v>
      </c>
      <c r="AB4345" t="s">
        <v>44</v>
      </c>
    </row>
    <row r="4346" spans="1:28" x14ac:dyDescent="0.25">
      <c r="A4346" t="s">
        <v>8621</v>
      </c>
      <c r="B4346" s="1">
        <v>45645</v>
      </c>
      <c r="C4346" t="s">
        <v>1213</v>
      </c>
      <c r="D4346" t="s">
        <v>1214</v>
      </c>
      <c r="E4346">
        <v>31</v>
      </c>
      <c r="F4346" t="s">
        <v>111</v>
      </c>
      <c r="G4346" t="s">
        <v>212</v>
      </c>
      <c r="H4346" t="s">
        <v>213</v>
      </c>
      <c r="I4346" t="s">
        <v>51</v>
      </c>
      <c r="J4346" t="s">
        <v>52</v>
      </c>
      <c r="K4346">
        <v>1</v>
      </c>
      <c r="L4346" s="2">
        <v>400</v>
      </c>
      <c r="M4346">
        <v>15</v>
      </c>
      <c r="N4346" s="2">
        <v>400</v>
      </c>
      <c r="O4346" s="2">
        <v>60</v>
      </c>
      <c r="P4346" s="2">
        <v>340</v>
      </c>
      <c r="Q4346" s="2">
        <v>228.54</v>
      </c>
      <c r="R4346" s="2">
        <v>111.46</v>
      </c>
      <c r="S4346" t="s">
        <v>64</v>
      </c>
      <c r="T4346" t="s">
        <v>578</v>
      </c>
      <c r="U4346" t="s">
        <v>579</v>
      </c>
      <c r="V4346" t="s">
        <v>39</v>
      </c>
      <c r="W4346" t="s">
        <v>124</v>
      </c>
      <c r="X4346" t="s">
        <v>41</v>
      </c>
      <c r="Y4346" t="s">
        <v>42</v>
      </c>
      <c r="Z4346" t="s">
        <v>43</v>
      </c>
      <c r="AA4346" t="s">
        <v>44</v>
      </c>
      <c r="AB4346" t="s">
        <v>44</v>
      </c>
    </row>
    <row r="4347" spans="1:28" x14ac:dyDescent="0.25">
      <c r="A4347" t="s">
        <v>8622</v>
      </c>
      <c r="B4347" s="1">
        <v>45645</v>
      </c>
      <c r="C4347" t="s">
        <v>1959</v>
      </c>
      <c r="D4347" t="s">
        <v>1960</v>
      </c>
      <c r="E4347">
        <v>59</v>
      </c>
      <c r="F4347" t="s">
        <v>48</v>
      </c>
      <c r="G4347" t="s">
        <v>318</v>
      </c>
      <c r="H4347" t="s">
        <v>319</v>
      </c>
      <c r="I4347" t="s">
        <v>34</v>
      </c>
      <c r="J4347" t="s">
        <v>190</v>
      </c>
      <c r="K4347">
        <v>5</v>
      </c>
      <c r="L4347" s="2">
        <v>2500</v>
      </c>
      <c r="M4347">
        <v>0</v>
      </c>
      <c r="N4347" s="2">
        <v>12500</v>
      </c>
      <c r="O4347" s="2">
        <v>0</v>
      </c>
      <c r="P4347" s="2">
        <v>12500</v>
      </c>
      <c r="Q4347" s="2">
        <v>9498.76</v>
      </c>
      <c r="R4347" s="2">
        <v>3001.24</v>
      </c>
      <c r="S4347" t="s">
        <v>53</v>
      </c>
      <c r="T4347" t="s">
        <v>178</v>
      </c>
      <c r="U4347" t="s">
        <v>154</v>
      </c>
      <c r="V4347" t="s">
        <v>39</v>
      </c>
      <c r="W4347" t="s">
        <v>92</v>
      </c>
      <c r="X4347" t="s">
        <v>97</v>
      </c>
      <c r="Y4347" t="s">
        <v>56</v>
      </c>
      <c r="Z4347" t="s">
        <v>144</v>
      </c>
      <c r="AA4347" t="s">
        <v>44</v>
      </c>
      <c r="AB4347" t="s">
        <v>44</v>
      </c>
    </row>
    <row r="4348" spans="1:28" x14ac:dyDescent="0.25">
      <c r="A4348" t="s">
        <v>8623</v>
      </c>
      <c r="B4348" s="1">
        <v>45645</v>
      </c>
      <c r="C4348" t="s">
        <v>8624</v>
      </c>
      <c r="D4348" t="s">
        <v>8625</v>
      </c>
      <c r="E4348">
        <v>38</v>
      </c>
      <c r="F4348" t="s">
        <v>31</v>
      </c>
      <c r="G4348" t="s">
        <v>32</v>
      </c>
      <c r="H4348" t="s">
        <v>33</v>
      </c>
      <c r="I4348" t="s">
        <v>34</v>
      </c>
      <c r="J4348" t="s">
        <v>35</v>
      </c>
      <c r="K4348">
        <v>1</v>
      </c>
      <c r="L4348" s="2">
        <v>55000</v>
      </c>
      <c r="M4348">
        <v>10</v>
      </c>
      <c r="N4348" s="2">
        <v>55000</v>
      </c>
      <c r="O4348" s="2">
        <v>5500</v>
      </c>
      <c r="P4348" s="2">
        <v>49500</v>
      </c>
      <c r="Q4348" s="2">
        <v>36261.26</v>
      </c>
      <c r="R4348" s="2">
        <v>13238.74</v>
      </c>
      <c r="S4348" t="s">
        <v>53</v>
      </c>
      <c r="T4348" t="s">
        <v>407</v>
      </c>
      <c r="U4348" t="s">
        <v>408</v>
      </c>
      <c r="V4348" t="s">
        <v>39</v>
      </c>
      <c r="W4348" t="s">
        <v>83</v>
      </c>
      <c r="X4348" t="s">
        <v>67</v>
      </c>
      <c r="Y4348" t="s">
        <v>56</v>
      </c>
      <c r="Z4348" t="s">
        <v>43</v>
      </c>
      <c r="AA4348" t="s">
        <v>44</v>
      </c>
      <c r="AB4348" t="s">
        <v>44</v>
      </c>
    </row>
    <row r="4349" spans="1:28" x14ac:dyDescent="0.25">
      <c r="A4349" t="s">
        <v>8626</v>
      </c>
      <c r="B4349" s="1">
        <v>45646</v>
      </c>
      <c r="C4349" t="s">
        <v>5213</v>
      </c>
      <c r="D4349" t="s">
        <v>5214</v>
      </c>
      <c r="E4349">
        <v>28</v>
      </c>
      <c r="F4349" t="s">
        <v>31</v>
      </c>
      <c r="G4349" t="s">
        <v>101</v>
      </c>
      <c r="H4349" t="s">
        <v>102</v>
      </c>
      <c r="I4349" t="s">
        <v>103</v>
      </c>
      <c r="J4349" t="s">
        <v>104</v>
      </c>
      <c r="K4349">
        <v>1</v>
      </c>
      <c r="L4349" s="2">
        <v>1800</v>
      </c>
      <c r="M4349">
        <v>10</v>
      </c>
      <c r="N4349" s="2">
        <v>1800</v>
      </c>
      <c r="O4349" s="2">
        <v>180</v>
      </c>
      <c r="P4349" s="2">
        <v>1620</v>
      </c>
      <c r="Q4349" s="2">
        <v>1005.69</v>
      </c>
      <c r="R4349" s="2">
        <v>614.30999999999995</v>
      </c>
      <c r="S4349" t="s">
        <v>53</v>
      </c>
      <c r="T4349" t="s">
        <v>114</v>
      </c>
      <c r="U4349" t="s">
        <v>115</v>
      </c>
      <c r="V4349" t="s">
        <v>39</v>
      </c>
      <c r="W4349" t="s">
        <v>124</v>
      </c>
      <c r="X4349" t="s">
        <v>41</v>
      </c>
      <c r="Y4349" t="s">
        <v>56</v>
      </c>
      <c r="Z4349" t="s">
        <v>43</v>
      </c>
      <c r="AA4349" t="s">
        <v>44</v>
      </c>
      <c r="AB4349" t="s">
        <v>68</v>
      </c>
    </row>
    <row r="4350" spans="1:28" x14ac:dyDescent="0.25">
      <c r="A4350" t="s">
        <v>8627</v>
      </c>
      <c r="B4350" s="1">
        <v>45646</v>
      </c>
      <c r="C4350" t="s">
        <v>1626</v>
      </c>
      <c r="D4350" t="s">
        <v>1627</v>
      </c>
      <c r="E4350">
        <v>18</v>
      </c>
      <c r="F4350" t="s">
        <v>111</v>
      </c>
      <c r="G4350" t="s">
        <v>119</v>
      </c>
      <c r="H4350" t="s">
        <v>120</v>
      </c>
      <c r="I4350" t="s">
        <v>62</v>
      </c>
      <c r="J4350" t="s">
        <v>121</v>
      </c>
      <c r="K4350">
        <v>1</v>
      </c>
      <c r="L4350" s="2">
        <v>4800</v>
      </c>
      <c r="M4350">
        <v>15</v>
      </c>
      <c r="N4350" s="2">
        <v>4800</v>
      </c>
      <c r="O4350" s="2">
        <v>720</v>
      </c>
      <c r="P4350" s="2">
        <v>4080</v>
      </c>
      <c r="Q4350" s="2">
        <v>3086.45</v>
      </c>
      <c r="R4350" s="2">
        <v>993.55</v>
      </c>
      <c r="S4350" t="s">
        <v>53</v>
      </c>
      <c r="T4350" t="s">
        <v>90</v>
      </c>
      <c r="U4350" t="s">
        <v>91</v>
      </c>
      <c r="V4350" t="s">
        <v>39</v>
      </c>
      <c r="W4350" t="s">
        <v>83</v>
      </c>
      <c r="X4350" t="s">
        <v>41</v>
      </c>
      <c r="Y4350" t="s">
        <v>56</v>
      </c>
      <c r="Z4350" t="s">
        <v>43</v>
      </c>
      <c r="AA4350" t="s">
        <v>44</v>
      </c>
      <c r="AB4350" t="s">
        <v>44</v>
      </c>
    </row>
    <row r="4351" spans="1:28" x14ac:dyDescent="0.25">
      <c r="A4351" t="s">
        <v>8628</v>
      </c>
      <c r="B4351" s="1">
        <v>45646</v>
      </c>
      <c r="C4351" t="s">
        <v>5080</v>
      </c>
      <c r="D4351" t="s">
        <v>5081</v>
      </c>
      <c r="E4351">
        <v>43</v>
      </c>
      <c r="F4351" t="s">
        <v>48</v>
      </c>
      <c r="G4351" t="s">
        <v>298</v>
      </c>
      <c r="H4351" t="s">
        <v>299</v>
      </c>
      <c r="I4351" t="s">
        <v>103</v>
      </c>
      <c r="J4351" t="s">
        <v>104</v>
      </c>
      <c r="K4351">
        <v>3</v>
      </c>
      <c r="L4351" s="2">
        <v>700</v>
      </c>
      <c r="M4351">
        <v>5</v>
      </c>
      <c r="N4351" s="2">
        <v>2100</v>
      </c>
      <c r="O4351" s="2">
        <v>105</v>
      </c>
      <c r="P4351" s="2">
        <v>1995</v>
      </c>
      <c r="Q4351" s="2">
        <v>1505.25</v>
      </c>
      <c r="R4351" s="2">
        <v>489.75</v>
      </c>
      <c r="S4351" t="s">
        <v>53</v>
      </c>
      <c r="T4351" t="s">
        <v>178</v>
      </c>
      <c r="U4351" t="s">
        <v>154</v>
      </c>
      <c r="V4351" t="s">
        <v>39</v>
      </c>
      <c r="W4351" t="s">
        <v>40</v>
      </c>
      <c r="X4351" t="s">
        <v>41</v>
      </c>
      <c r="Y4351" t="s">
        <v>56</v>
      </c>
      <c r="Z4351" t="s">
        <v>223</v>
      </c>
      <c r="AA4351" t="s">
        <v>44</v>
      </c>
      <c r="AB4351" t="s">
        <v>44</v>
      </c>
    </row>
    <row r="4352" spans="1:28" x14ac:dyDescent="0.25">
      <c r="A4352" t="s">
        <v>8629</v>
      </c>
      <c r="B4352" s="1">
        <v>45646</v>
      </c>
      <c r="C4352" t="s">
        <v>6998</v>
      </c>
      <c r="D4352" t="s">
        <v>6999</v>
      </c>
      <c r="E4352">
        <v>26</v>
      </c>
      <c r="F4352" t="s">
        <v>31</v>
      </c>
      <c r="G4352" t="s">
        <v>168</v>
      </c>
      <c r="H4352" t="s">
        <v>169</v>
      </c>
      <c r="I4352" t="s">
        <v>62</v>
      </c>
      <c r="J4352" t="s">
        <v>143</v>
      </c>
      <c r="K4352">
        <v>3</v>
      </c>
      <c r="L4352" s="2">
        <v>1800</v>
      </c>
      <c r="M4352">
        <v>10</v>
      </c>
      <c r="N4352" s="2">
        <v>5400</v>
      </c>
      <c r="O4352" s="2">
        <v>540</v>
      </c>
      <c r="P4352" s="2">
        <v>4860</v>
      </c>
      <c r="Q4352" s="2">
        <v>3809.22</v>
      </c>
      <c r="R4352" s="2">
        <v>1050.78</v>
      </c>
      <c r="S4352" t="s">
        <v>36</v>
      </c>
      <c r="T4352" t="s">
        <v>153</v>
      </c>
      <c r="U4352" t="s">
        <v>154</v>
      </c>
      <c r="V4352" t="s">
        <v>39</v>
      </c>
      <c r="W4352" t="s">
        <v>66</v>
      </c>
      <c r="X4352" t="s">
        <v>41</v>
      </c>
      <c r="Y4352" t="s">
        <v>56</v>
      </c>
      <c r="Z4352" t="s">
        <v>43</v>
      </c>
      <c r="AA4352" t="s">
        <v>44</v>
      </c>
      <c r="AB4352" t="s">
        <v>44</v>
      </c>
    </row>
    <row r="4353" spans="1:28" x14ac:dyDescent="0.25">
      <c r="A4353" t="s">
        <v>8630</v>
      </c>
      <c r="B4353" s="1">
        <v>45646</v>
      </c>
      <c r="C4353" t="s">
        <v>1171</v>
      </c>
      <c r="D4353" t="s">
        <v>1172</v>
      </c>
      <c r="E4353">
        <v>30</v>
      </c>
      <c r="F4353" t="s">
        <v>48</v>
      </c>
      <c r="G4353" t="s">
        <v>352</v>
      </c>
      <c r="H4353" t="s">
        <v>353</v>
      </c>
      <c r="I4353" t="s">
        <v>103</v>
      </c>
      <c r="J4353" t="s">
        <v>104</v>
      </c>
      <c r="K4353">
        <v>2</v>
      </c>
      <c r="L4353" s="2">
        <v>850</v>
      </c>
      <c r="M4353">
        <v>0</v>
      </c>
      <c r="N4353" s="2">
        <v>1700</v>
      </c>
      <c r="O4353" s="2">
        <v>0</v>
      </c>
      <c r="P4353" s="2">
        <v>1700</v>
      </c>
      <c r="Q4353" s="2">
        <v>1159.06</v>
      </c>
      <c r="R4353" s="2">
        <v>540.94000000000005</v>
      </c>
      <c r="S4353" t="s">
        <v>53</v>
      </c>
      <c r="T4353" t="s">
        <v>122</v>
      </c>
      <c r="U4353" t="s">
        <v>123</v>
      </c>
      <c r="V4353" t="s">
        <v>39</v>
      </c>
      <c r="W4353" t="s">
        <v>83</v>
      </c>
      <c r="X4353" t="s">
        <v>97</v>
      </c>
      <c r="Y4353" t="s">
        <v>56</v>
      </c>
      <c r="Z4353" t="s">
        <v>43</v>
      </c>
      <c r="AA4353" t="s">
        <v>44</v>
      </c>
      <c r="AB4353" t="s">
        <v>44</v>
      </c>
    </row>
    <row r="4354" spans="1:28" x14ac:dyDescent="0.25">
      <c r="A4354" t="s">
        <v>8631</v>
      </c>
      <c r="B4354" s="1">
        <v>45646</v>
      </c>
      <c r="C4354" t="s">
        <v>8632</v>
      </c>
      <c r="D4354" t="s">
        <v>8633</v>
      </c>
      <c r="E4354">
        <v>34</v>
      </c>
      <c r="F4354" t="s">
        <v>48</v>
      </c>
      <c r="G4354" t="s">
        <v>207</v>
      </c>
      <c r="H4354" t="s">
        <v>208</v>
      </c>
      <c r="I4354" t="s">
        <v>34</v>
      </c>
      <c r="J4354" t="s">
        <v>143</v>
      </c>
      <c r="K4354">
        <v>1</v>
      </c>
      <c r="L4354" s="2">
        <v>18000</v>
      </c>
      <c r="M4354">
        <v>0</v>
      </c>
      <c r="N4354" s="2">
        <v>18000</v>
      </c>
      <c r="O4354" s="2">
        <v>0</v>
      </c>
      <c r="P4354" s="2">
        <v>18000</v>
      </c>
      <c r="Q4354" s="2">
        <v>13872.92</v>
      </c>
      <c r="R4354" s="2">
        <v>4127.08</v>
      </c>
      <c r="S4354" t="s">
        <v>36</v>
      </c>
      <c r="T4354" t="s">
        <v>178</v>
      </c>
      <c r="U4354" t="s">
        <v>154</v>
      </c>
      <c r="V4354" t="s">
        <v>39</v>
      </c>
      <c r="W4354" t="s">
        <v>66</v>
      </c>
      <c r="X4354" t="s">
        <v>41</v>
      </c>
      <c r="Y4354" t="s">
        <v>56</v>
      </c>
      <c r="Z4354" t="s">
        <v>43</v>
      </c>
      <c r="AA4354" t="s">
        <v>44</v>
      </c>
      <c r="AB4354" t="s">
        <v>44</v>
      </c>
    </row>
    <row r="4355" spans="1:28" x14ac:dyDescent="0.25">
      <c r="A4355" t="s">
        <v>8634</v>
      </c>
      <c r="B4355" s="1">
        <v>45646</v>
      </c>
      <c r="C4355" t="s">
        <v>7945</v>
      </c>
      <c r="D4355" t="s">
        <v>7946</v>
      </c>
      <c r="E4355">
        <v>36</v>
      </c>
      <c r="F4355" t="s">
        <v>31</v>
      </c>
      <c r="G4355" t="s">
        <v>366</v>
      </c>
      <c r="H4355" t="s">
        <v>367</v>
      </c>
      <c r="I4355" t="s">
        <v>34</v>
      </c>
      <c r="J4355" t="s">
        <v>130</v>
      </c>
      <c r="K4355">
        <v>1</v>
      </c>
      <c r="L4355" s="2">
        <v>14500</v>
      </c>
      <c r="M4355">
        <v>15</v>
      </c>
      <c r="N4355" s="2">
        <v>14500</v>
      </c>
      <c r="O4355" s="2">
        <v>2175</v>
      </c>
      <c r="P4355" s="2">
        <v>12325</v>
      </c>
      <c r="Q4355" s="2">
        <v>9648.43</v>
      </c>
      <c r="R4355" s="2">
        <v>2676.57</v>
      </c>
      <c r="S4355" t="s">
        <v>36</v>
      </c>
      <c r="T4355" t="s">
        <v>407</v>
      </c>
      <c r="U4355" t="s">
        <v>408</v>
      </c>
      <c r="V4355" t="s">
        <v>39</v>
      </c>
      <c r="W4355" t="s">
        <v>40</v>
      </c>
      <c r="X4355" t="s">
        <v>41</v>
      </c>
      <c r="Y4355" t="s">
        <v>56</v>
      </c>
      <c r="Z4355" t="s">
        <v>43</v>
      </c>
      <c r="AA4355" t="s">
        <v>68</v>
      </c>
      <c r="AB4355" t="s">
        <v>44</v>
      </c>
    </row>
    <row r="4356" spans="1:28" x14ac:dyDescent="0.25">
      <c r="A4356" t="s">
        <v>8635</v>
      </c>
      <c r="B4356" s="1">
        <v>45646</v>
      </c>
      <c r="C4356" t="s">
        <v>1725</v>
      </c>
      <c r="D4356" t="s">
        <v>1726</v>
      </c>
      <c r="E4356">
        <v>39</v>
      </c>
      <c r="F4356" t="s">
        <v>48</v>
      </c>
      <c r="G4356" t="s">
        <v>128</v>
      </c>
      <c r="H4356" t="s">
        <v>129</v>
      </c>
      <c r="I4356" t="s">
        <v>74</v>
      </c>
      <c r="J4356" t="s">
        <v>130</v>
      </c>
      <c r="K4356">
        <v>1</v>
      </c>
      <c r="L4356" s="2">
        <v>1700</v>
      </c>
      <c r="M4356">
        <v>0</v>
      </c>
      <c r="N4356" s="2">
        <v>1700</v>
      </c>
      <c r="O4356" s="2">
        <v>0</v>
      </c>
      <c r="P4356" s="2">
        <v>1700</v>
      </c>
      <c r="Q4356" s="2">
        <v>1003.97</v>
      </c>
      <c r="R4356" s="2">
        <v>696.03</v>
      </c>
      <c r="S4356" t="s">
        <v>53</v>
      </c>
      <c r="T4356" t="s">
        <v>153</v>
      </c>
      <c r="U4356" t="s">
        <v>154</v>
      </c>
      <c r="V4356" t="s">
        <v>39</v>
      </c>
      <c r="W4356" t="s">
        <v>66</v>
      </c>
      <c r="X4356" t="s">
        <v>97</v>
      </c>
      <c r="Y4356" t="s">
        <v>42</v>
      </c>
      <c r="Z4356" t="s">
        <v>43</v>
      </c>
      <c r="AA4356" t="s">
        <v>44</v>
      </c>
      <c r="AB4356" t="s">
        <v>44</v>
      </c>
    </row>
    <row r="4357" spans="1:28" x14ac:dyDescent="0.25">
      <c r="A4357" t="s">
        <v>8636</v>
      </c>
      <c r="B4357" s="1">
        <v>45646</v>
      </c>
      <c r="C4357" t="s">
        <v>1042</v>
      </c>
      <c r="D4357" t="s">
        <v>1043</v>
      </c>
      <c r="E4357">
        <v>49</v>
      </c>
      <c r="F4357" t="s">
        <v>48</v>
      </c>
      <c r="G4357" t="s">
        <v>217</v>
      </c>
      <c r="H4357" t="s">
        <v>218</v>
      </c>
      <c r="I4357" t="s">
        <v>34</v>
      </c>
      <c r="J4357" t="s">
        <v>130</v>
      </c>
      <c r="K4357">
        <v>3</v>
      </c>
      <c r="L4357" s="2">
        <v>28000</v>
      </c>
      <c r="M4357">
        <v>30</v>
      </c>
      <c r="N4357" s="2">
        <v>84000</v>
      </c>
      <c r="O4357" s="2">
        <v>25200</v>
      </c>
      <c r="P4357" s="2">
        <v>58800</v>
      </c>
      <c r="Q4357" s="2">
        <v>47543.14</v>
      </c>
      <c r="R4357" s="2">
        <v>11256.86</v>
      </c>
      <c r="S4357" t="s">
        <v>53</v>
      </c>
      <c r="T4357" t="s">
        <v>136</v>
      </c>
      <c r="U4357" t="s">
        <v>38</v>
      </c>
      <c r="V4357" t="s">
        <v>39</v>
      </c>
      <c r="W4357" t="s">
        <v>40</v>
      </c>
      <c r="X4357" t="s">
        <v>97</v>
      </c>
      <c r="Y4357" t="s">
        <v>56</v>
      </c>
      <c r="Z4357" t="s">
        <v>508</v>
      </c>
      <c r="AA4357" t="s">
        <v>44</v>
      </c>
      <c r="AB4357" t="s">
        <v>44</v>
      </c>
    </row>
    <row r="4358" spans="1:28" x14ac:dyDescent="0.25">
      <c r="A4358" t="s">
        <v>8637</v>
      </c>
      <c r="B4358" s="1">
        <v>45646</v>
      </c>
      <c r="C4358" t="s">
        <v>5018</v>
      </c>
      <c r="D4358" t="s">
        <v>5019</v>
      </c>
      <c r="E4358">
        <v>32</v>
      </c>
      <c r="F4358" t="s">
        <v>48</v>
      </c>
      <c r="G4358" t="s">
        <v>168</v>
      </c>
      <c r="H4358" t="s">
        <v>169</v>
      </c>
      <c r="I4358" t="s">
        <v>62</v>
      </c>
      <c r="J4358" t="s">
        <v>143</v>
      </c>
      <c r="K4358">
        <v>1</v>
      </c>
      <c r="L4358" s="2">
        <v>1800</v>
      </c>
      <c r="M4358">
        <v>15</v>
      </c>
      <c r="N4358" s="2">
        <v>1800</v>
      </c>
      <c r="O4358" s="2">
        <v>270</v>
      </c>
      <c r="P4358" s="2">
        <v>1530</v>
      </c>
      <c r="Q4358" s="2">
        <v>1252.6500000000001</v>
      </c>
      <c r="R4358" s="2">
        <v>277.35000000000002</v>
      </c>
      <c r="S4358" t="s">
        <v>64</v>
      </c>
      <c r="T4358" t="s">
        <v>65</v>
      </c>
      <c r="U4358" t="s">
        <v>65</v>
      </c>
      <c r="V4358" t="s">
        <v>39</v>
      </c>
      <c r="W4358" t="s">
        <v>124</v>
      </c>
      <c r="X4358" t="s">
        <v>97</v>
      </c>
      <c r="Y4358" t="s">
        <v>56</v>
      </c>
      <c r="Z4358" t="s">
        <v>223</v>
      </c>
      <c r="AA4358" t="s">
        <v>44</v>
      </c>
      <c r="AB4358" t="s">
        <v>44</v>
      </c>
    </row>
    <row r="4359" spans="1:28" x14ac:dyDescent="0.25">
      <c r="A4359" t="s">
        <v>8638</v>
      </c>
      <c r="B4359" s="1">
        <v>45646</v>
      </c>
      <c r="C4359" t="s">
        <v>3631</v>
      </c>
      <c r="D4359" t="s">
        <v>3632</v>
      </c>
      <c r="E4359">
        <v>27</v>
      </c>
      <c r="F4359" t="s">
        <v>48</v>
      </c>
      <c r="G4359" t="s">
        <v>81</v>
      </c>
      <c r="H4359" t="s">
        <v>82</v>
      </c>
      <c r="I4359" t="s">
        <v>51</v>
      </c>
      <c r="J4359" t="s">
        <v>52</v>
      </c>
      <c r="K4359">
        <v>2</v>
      </c>
      <c r="L4359" s="2">
        <v>600</v>
      </c>
      <c r="M4359">
        <v>5</v>
      </c>
      <c r="N4359" s="2">
        <v>1200</v>
      </c>
      <c r="O4359" s="2">
        <v>60</v>
      </c>
      <c r="P4359" s="2">
        <v>1140</v>
      </c>
      <c r="Q4359" s="2">
        <v>757.92</v>
      </c>
      <c r="R4359" s="2">
        <v>382.08</v>
      </c>
      <c r="S4359" t="s">
        <v>64</v>
      </c>
      <c r="T4359" t="s">
        <v>163</v>
      </c>
      <c r="U4359" t="s">
        <v>164</v>
      </c>
      <c r="V4359" t="s">
        <v>39</v>
      </c>
      <c r="W4359" t="s">
        <v>83</v>
      </c>
      <c r="X4359" t="s">
        <v>97</v>
      </c>
      <c r="Y4359" t="s">
        <v>56</v>
      </c>
      <c r="Z4359" t="s">
        <v>43</v>
      </c>
      <c r="AA4359" t="s">
        <v>68</v>
      </c>
      <c r="AB4359" t="s">
        <v>44</v>
      </c>
    </row>
    <row r="4360" spans="1:28" x14ac:dyDescent="0.25">
      <c r="A4360" t="s">
        <v>8639</v>
      </c>
      <c r="B4360" s="1">
        <v>45646</v>
      </c>
      <c r="C4360" t="s">
        <v>1643</v>
      </c>
      <c r="D4360" t="s">
        <v>1644</v>
      </c>
      <c r="E4360">
        <v>42</v>
      </c>
      <c r="F4360" t="s">
        <v>31</v>
      </c>
      <c r="G4360" t="s">
        <v>119</v>
      </c>
      <c r="H4360" t="s">
        <v>120</v>
      </c>
      <c r="I4360" t="s">
        <v>62</v>
      </c>
      <c r="J4360" t="s">
        <v>121</v>
      </c>
      <c r="K4360">
        <v>2</v>
      </c>
      <c r="L4360" s="2">
        <v>4800</v>
      </c>
      <c r="M4360">
        <v>15</v>
      </c>
      <c r="N4360" s="2">
        <v>9600</v>
      </c>
      <c r="O4360" s="2">
        <v>1440</v>
      </c>
      <c r="P4360" s="2">
        <v>8160</v>
      </c>
      <c r="Q4360" s="2">
        <v>5673.6</v>
      </c>
      <c r="R4360" s="2">
        <v>2486.4</v>
      </c>
      <c r="S4360" t="s">
        <v>36</v>
      </c>
      <c r="T4360" t="s">
        <v>96</v>
      </c>
      <c r="U4360" t="s">
        <v>96</v>
      </c>
      <c r="V4360" t="s">
        <v>39</v>
      </c>
      <c r="W4360" t="s">
        <v>83</v>
      </c>
      <c r="X4360" t="s">
        <v>97</v>
      </c>
      <c r="Y4360" t="s">
        <v>56</v>
      </c>
      <c r="Z4360" t="s">
        <v>43</v>
      </c>
      <c r="AA4360" t="s">
        <v>44</v>
      </c>
      <c r="AB4360" t="s">
        <v>44</v>
      </c>
    </row>
    <row r="4361" spans="1:28" x14ac:dyDescent="0.25">
      <c r="A4361" t="s">
        <v>8640</v>
      </c>
      <c r="B4361" s="1">
        <v>45646</v>
      </c>
      <c r="C4361" t="s">
        <v>5905</v>
      </c>
      <c r="D4361" t="s">
        <v>5906</v>
      </c>
      <c r="E4361">
        <v>38</v>
      </c>
      <c r="F4361" t="s">
        <v>31</v>
      </c>
      <c r="G4361" t="s">
        <v>212</v>
      </c>
      <c r="H4361" t="s">
        <v>213</v>
      </c>
      <c r="I4361" t="s">
        <v>51</v>
      </c>
      <c r="J4361" t="s">
        <v>52</v>
      </c>
      <c r="K4361">
        <v>1</v>
      </c>
      <c r="L4361" s="2">
        <v>400</v>
      </c>
      <c r="M4361">
        <v>30</v>
      </c>
      <c r="N4361" s="2">
        <v>400</v>
      </c>
      <c r="O4361" s="2">
        <v>120</v>
      </c>
      <c r="P4361" s="2">
        <v>280</v>
      </c>
      <c r="Q4361" s="2">
        <v>203.37</v>
      </c>
      <c r="R4361" s="2">
        <v>76.63</v>
      </c>
      <c r="S4361" t="s">
        <v>53</v>
      </c>
      <c r="T4361" t="s">
        <v>290</v>
      </c>
      <c r="U4361" t="s">
        <v>291</v>
      </c>
      <c r="V4361" t="s">
        <v>39</v>
      </c>
      <c r="W4361" t="s">
        <v>137</v>
      </c>
      <c r="X4361" t="s">
        <v>97</v>
      </c>
      <c r="Y4361" t="s">
        <v>42</v>
      </c>
      <c r="Z4361" t="s">
        <v>43</v>
      </c>
      <c r="AA4361" t="s">
        <v>44</v>
      </c>
      <c r="AB4361" t="s">
        <v>44</v>
      </c>
    </row>
    <row r="4362" spans="1:28" x14ac:dyDescent="0.25">
      <c r="A4362" t="s">
        <v>8641</v>
      </c>
      <c r="B4362" s="1">
        <v>45646</v>
      </c>
      <c r="C4362" t="s">
        <v>5980</v>
      </c>
      <c r="D4362" t="s">
        <v>5981</v>
      </c>
      <c r="E4362">
        <v>50</v>
      </c>
      <c r="F4362" t="s">
        <v>48</v>
      </c>
      <c r="G4362" t="s">
        <v>32</v>
      </c>
      <c r="H4362" t="s">
        <v>33</v>
      </c>
      <c r="I4362" t="s">
        <v>34</v>
      </c>
      <c r="J4362" t="s">
        <v>35</v>
      </c>
      <c r="K4362">
        <v>4</v>
      </c>
      <c r="L4362" s="2">
        <v>55000</v>
      </c>
      <c r="M4362">
        <v>0</v>
      </c>
      <c r="N4362" s="2">
        <v>220000</v>
      </c>
      <c r="O4362" s="2">
        <v>0</v>
      </c>
      <c r="P4362" s="2">
        <v>220000</v>
      </c>
      <c r="Q4362" s="2">
        <v>140355.96</v>
      </c>
      <c r="R4362" s="2">
        <v>79644.039999999994</v>
      </c>
      <c r="S4362" t="s">
        <v>53</v>
      </c>
      <c r="T4362" t="s">
        <v>290</v>
      </c>
      <c r="U4362" t="s">
        <v>291</v>
      </c>
      <c r="V4362" t="s">
        <v>39</v>
      </c>
      <c r="W4362" t="s">
        <v>83</v>
      </c>
      <c r="X4362" t="s">
        <v>97</v>
      </c>
      <c r="Y4362" t="s">
        <v>42</v>
      </c>
      <c r="Z4362" t="s">
        <v>43</v>
      </c>
      <c r="AA4362" t="s">
        <v>44</v>
      </c>
      <c r="AB4362" t="s">
        <v>44</v>
      </c>
    </row>
    <row r="4363" spans="1:28" x14ac:dyDescent="0.25">
      <c r="A4363" t="s">
        <v>8642</v>
      </c>
      <c r="B4363" s="1">
        <v>45646</v>
      </c>
      <c r="C4363" t="s">
        <v>4140</v>
      </c>
      <c r="D4363" t="s">
        <v>4141</v>
      </c>
      <c r="E4363">
        <v>42</v>
      </c>
      <c r="F4363" t="s">
        <v>48</v>
      </c>
      <c r="G4363" t="s">
        <v>436</v>
      </c>
      <c r="H4363" t="s">
        <v>437</v>
      </c>
      <c r="I4363" t="s">
        <v>74</v>
      </c>
      <c r="J4363" t="s">
        <v>190</v>
      </c>
      <c r="K4363">
        <v>1</v>
      </c>
      <c r="L4363" s="2">
        <v>1800</v>
      </c>
      <c r="M4363">
        <v>20</v>
      </c>
      <c r="N4363" s="2">
        <v>1800</v>
      </c>
      <c r="O4363" s="2">
        <v>360</v>
      </c>
      <c r="P4363" s="2">
        <v>1440</v>
      </c>
      <c r="Q4363" s="2">
        <v>806.59</v>
      </c>
      <c r="R4363" s="2">
        <v>633.41</v>
      </c>
      <c r="S4363" t="s">
        <v>53</v>
      </c>
      <c r="T4363" t="s">
        <v>178</v>
      </c>
      <c r="U4363" t="s">
        <v>154</v>
      </c>
      <c r="V4363" t="s">
        <v>39</v>
      </c>
      <c r="W4363" t="s">
        <v>92</v>
      </c>
      <c r="X4363" t="s">
        <v>41</v>
      </c>
      <c r="Y4363" t="s">
        <v>56</v>
      </c>
      <c r="Z4363" t="s">
        <v>144</v>
      </c>
      <c r="AA4363" t="s">
        <v>44</v>
      </c>
      <c r="AB4363" t="s">
        <v>44</v>
      </c>
    </row>
    <row r="4364" spans="1:28" x14ac:dyDescent="0.25">
      <c r="A4364" t="s">
        <v>8643</v>
      </c>
      <c r="B4364" s="1">
        <v>45647</v>
      </c>
      <c r="C4364" t="s">
        <v>4027</v>
      </c>
      <c r="D4364" t="s">
        <v>4028</v>
      </c>
      <c r="E4364">
        <v>27</v>
      </c>
      <c r="F4364" t="s">
        <v>31</v>
      </c>
      <c r="G4364" t="s">
        <v>207</v>
      </c>
      <c r="H4364" t="s">
        <v>208</v>
      </c>
      <c r="I4364" t="s">
        <v>34</v>
      </c>
      <c r="J4364" t="s">
        <v>143</v>
      </c>
      <c r="K4364">
        <v>1</v>
      </c>
      <c r="L4364" s="2">
        <v>18000</v>
      </c>
      <c r="M4364">
        <v>0</v>
      </c>
      <c r="N4364" s="2">
        <v>18000</v>
      </c>
      <c r="O4364" s="2">
        <v>0</v>
      </c>
      <c r="P4364" s="2">
        <v>18000</v>
      </c>
      <c r="Q4364" s="2">
        <v>14389.42</v>
      </c>
      <c r="R4364" s="2">
        <v>3610.58</v>
      </c>
      <c r="S4364" t="s">
        <v>36</v>
      </c>
      <c r="T4364" t="s">
        <v>54</v>
      </c>
      <c r="U4364" t="s">
        <v>55</v>
      </c>
      <c r="V4364" t="s">
        <v>39</v>
      </c>
      <c r="W4364" t="s">
        <v>66</v>
      </c>
      <c r="X4364" t="s">
        <v>97</v>
      </c>
      <c r="Y4364" t="s">
        <v>56</v>
      </c>
      <c r="Z4364" t="s">
        <v>223</v>
      </c>
      <c r="AA4364" t="s">
        <v>44</v>
      </c>
      <c r="AB4364" t="s">
        <v>44</v>
      </c>
    </row>
    <row r="4365" spans="1:28" x14ac:dyDescent="0.25">
      <c r="A4365" t="s">
        <v>8644</v>
      </c>
      <c r="B4365" s="1">
        <v>45647</v>
      </c>
      <c r="C4365" t="s">
        <v>4273</v>
      </c>
      <c r="D4365" t="s">
        <v>4274</v>
      </c>
      <c r="E4365">
        <v>47</v>
      </c>
      <c r="F4365" t="s">
        <v>48</v>
      </c>
      <c r="G4365" t="s">
        <v>202</v>
      </c>
      <c r="H4365" t="s">
        <v>203</v>
      </c>
      <c r="I4365" t="s">
        <v>103</v>
      </c>
      <c r="J4365" t="s">
        <v>104</v>
      </c>
      <c r="K4365">
        <v>2</v>
      </c>
      <c r="L4365" s="2">
        <v>550</v>
      </c>
      <c r="M4365">
        <v>10</v>
      </c>
      <c r="N4365" s="2">
        <v>1100</v>
      </c>
      <c r="O4365" s="2">
        <v>110</v>
      </c>
      <c r="P4365" s="2">
        <v>990</v>
      </c>
      <c r="Q4365" s="2">
        <v>782.48</v>
      </c>
      <c r="R4365" s="2">
        <v>207.52</v>
      </c>
      <c r="S4365" t="s">
        <v>53</v>
      </c>
      <c r="T4365" t="s">
        <v>275</v>
      </c>
      <c r="U4365" t="s">
        <v>123</v>
      </c>
      <c r="V4365" t="s">
        <v>39</v>
      </c>
      <c r="W4365" t="s">
        <v>83</v>
      </c>
      <c r="X4365" t="s">
        <v>67</v>
      </c>
      <c r="Y4365" t="s">
        <v>42</v>
      </c>
      <c r="Z4365" t="s">
        <v>43</v>
      </c>
      <c r="AA4365" t="s">
        <v>44</v>
      </c>
      <c r="AB4365" t="s">
        <v>44</v>
      </c>
    </row>
    <row r="4366" spans="1:28" x14ac:dyDescent="0.25">
      <c r="A4366" t="s">
        <v>8645</v>
      </c>
      <c r="B4366" s="1">
        <v>45647</v>
      </c>
      <c r="C4366" t="s">
        <v>6225</v>
      </c>
      <c r="D4366" t="s">
        <v>6226</v>
      </c>
      <c r="E4366">
        <v>50</v>
      </c>
      <c r="F4366" t="s">
        <v>48</v>
      </c>
      <c r="G4366" t="s">
        <v>197</v>
      </c>
      <c r="H4366" t="s">
        <v>198</v>
      </c>
      <c r="I4366" t="s">
        <v>74</v>
      </c>
      <c r="J4366" t="s">
        <v>75</v>
      </c>
      <c r="K4366">
        <v>3</v>
      </c>
      <c r="L4366" s="2">
        <v>2600</v>
      </c>
      <c r="M4366">
        <v>0</v>
      </c>
      <c r="N4366" s="2">
        <v>7800</v>
      </c>
      <c r="O4366" s="2">
        <v>0</v>
      </c>
      <c r="P4366" s="2">
        <v>7800</v>
      </c>
      <c r="Q4366" s="2">
        <v>5826.57</v>
      </c>
      <c r="R4366" s="2">
        <v>1973.43</v>
      </c>
      <c r="S4366" t="s">
        <v>36</v>
      </c>
      <c r="T4366" t="s">
        <v>163</v>
      </c>
      <c r="U4366" t="s">
        <v>164</v>
      </c>
      <c r="V4366" t="s">
        <v>39</v>
      </c>
      <c r="W4366" t="s">
        <v>92</v>
      </c>
      <c r="X4366" t="s">
        <v>41</v>
      </c>
      <c r="Y4366" t="s">
        <v>42</v>
      </c>
      <c r="Z4366" t="s">
        <v>43</v>
      </c>
      <c r="AA4366" t="s">
        <v>68</v>
      </c>
      <c r="AB4366" t="s">
        <v>44</v>
      </c>
    </row>
    <row r="4367" spans="1:28" x14ac:dyDescent="0.25">
      <c r="A4367" t="s">
        <v>8646</v>
      </c>
      <c r="B4367" s="1">
        <v>45647</v>
      </c>
      <c r="C4367" t="s">
        <v>2377</v>
      </c>
      <c r="D4367" t="s">
        <v>2378</v>
      </c>
      <c r="E4367">
        <v>43</v>
      </c>
      <c r="F4367" t="s">
        <v>111</v>
      </c>
      <c r="G4367" t="s">
        <v>32</v>
      </c>
      <c r="H4367" t="s">
        <v>33</v>
      </c>
      <c r="I4367" t="s">
        <v>34</v>
      </c>
      <c r="J4367" t="s">
        <v>35</v>
      </c>
      <c r="K4367">
        <v>6</v>
      </c>
      <c r="L4367" s="2">
        <v>55000</v>
      </c>
      <c r="M4367">
        <v>5</v>
      </c>
      <c r="N4367" s="2">
        <v>330000</v>
      </c>
      <c r="O4367" s="2">
        <v>16500</v>
      </c>
      <c r="P4367" s="2">
        <v>313500</v>
      </c>
      <c r="Q4367" s="2">
        <v>252144.13</v>
      </c>
      <c r="R4367" s="2">
        <v>61355.87</v>
      </c>
      <c r="S4367" t="s">
        <v>64</v>
      </c>
      <c r="T4367" t="s">
        <v>136</v>
      </c>
      <c r="U4367" t="s">
        <v>38</v>
      </c>
      <c r="V4367" t="s">
        <v>39</v>
      </c>
      <c r="W4367" t="s">
        <v>40</v>
      </c>
      <c r="X4367" t="s">
        <v>41</v>
      </c>
      <c r="Y4367" t="s">
        <v>56</v>
      </c>
      <c r="Z4367" t="s">
        <v>107</v>
      </c>
      <c r="AA4367" t="s">
        <v>44</v>
      </c>
      <c r="AB4367" t="s">
        <v>44</v>
      </c>
    </row>
    <row r="4368" spans="1:28" x14ac:dyDescent="0.25">
      <c r="A4368" t="s">
        <v>8647</v>
      </c>
      <c r="B4368" s="1">
        <v>45647</v>
      </c>
      <c r="C4368" t="s">
        <v>7117</v>
      </c>
      <c r="D4368" t="s">
        <v>7118</v>
      </c>
      <c r="E4368">
        <v>34</v>
      </c>
      <c r="F4368" t="s">
        <v>48</v>
      </c>
      <c r="G4368" t="s">
        <v>88</v>
      </c>
      <c r="H4368" t="s">
        <v>89</v>
      </c>
      <c r="I4368" t="s">
        <v>62</v>
      </c>
      <c r="J4368" t="s">
        <v>63</v>
      </c>
      <c r="K4368">
        <v>2</v>
      </c>
      <c r="L4368" s="2">
        <v>4200</v>
      </c>
      <c r="M4368">
        <v>10</v>
      </c>
      <c r="N4368" s="2">
        <v>8400</v>
      </c>
      <c r="O4368" s="2">
        <v>840</v>
      </c>
      <c r="P4368" s="2">
        <v>7560</v>
      </c>
      <c r="Q4368" s="2">
        <v>4575.42</v>
      </c>
      <c r="R4368" s="2">
        <v>2984.58</v>
      </c>
      <c r="S4368" t="s">
        <v>53</v>
      </c>
      <c r="T4368" t="s">
        <v>114</v>
      </c>
      <c r="U4368" t="s">
        <v>115</v>
      </c>
      <c r="V4368" t="s">
        <v>39</v>
      </c>
      <c r="W4368" t="s">
        <v>66</v>
      </c>
      <c r="X4368" t="s">
        <v>41</v>
      </c>
      <c r="Y4368" t="s">
        <v>56</v>
      </c>
      <c r="Z4368" t="s">
        <v>43</v>
      </c>
      <c r="AA4368" t="s">
        <v>44</v>
      </c>
      <c r="AB4368" t="s">
        <v>44</v>
      </c>
    </row>
    <row r="4369" spans="1:28" x14ac:dyDescent="0.25">
      <c r="A4369" t="s">
        <v>8648</v>
      </c>
      <c r="B4369" s="1">
        <v>45647</v>
      </c>
      <c r="C4369" t="s">
        <v>3007</v>
      </c>
      <c r="D4369" t="s">
        <v>3008</v>
      </c>
      <c r="E4369">
        <v>33</v>
      </c>
      <c r="F4369" t="s">
        <v>31</v>
      </c>
      <c r="G4369" t="s">
        <v>352</v>
      </c>
      <c r="H4369" t="s">
        <v>353</v>
      </c>
      <c r="I4369" t="s">
        <v>103</v>
      </c>
      <c r="J4369" t="s">
        <v>104</v>
      </c>
      <c r="K4369">
        <v>1</v>
      </c>
      <c r="L4369" s="2">
        <v>850</v>
      </c>
      <c r="M4369">
        <v>0</v>
      </c>
      <c r="N4369" s="2">
        <v>850</v>
      </c>
      <c r="O4369" s="2">
        <v>0</v>
      </c>
      <c r="P4369" s="2">
        <v>850</v>
      </c>
      <c r="Q4369" s="2">
        <v>572.71</v>
      </c>
      <c r="R4369" s="2">
        <v>277.29000000000002</v>
      </c>
      <c r="S4369" t="s">
        <v>53</v>
      </c>
      <c r="T4369" t="s">
        <v>114</v>
      </c>
      <c r="U4369" t="s">
        <v>115</v>
      </c>
      <c r="V4369" t="s">
        <v>39</v>
      </c>
      <c r="W4369" t="s">
        <v>92</v>
      </c>
      <c r="X4369" t="s">
        <v>97</v>
      </c>
      <c r="Y4369" t="s">
        <v>56</v>
      </c>
      <c r="Z4369" t="s">
        <v>43</v>
      </c>
      <c r="AA4369" t="s">
        <v>44</v>
      </c>
      <c r="AB4369" t="s">
        <v>44</v>
      </c>
    </row>
    <row r="4370" spans="1:28" x14ac:dyDescent="0.25">
      <c r="A4370" t="s">
        <v>8649</v>
      </c>
      <c r="B4370" s="1">
        <v>45647</v>
      </c>
      <c r="C4370" t="s">
        <v>4639</v>
      </c>
      <c r="D4370" t="s">
        <v>4640</v>
      </c>
      <c r="E4370">
        <v>46</v>
      </c>
      <c r="F4370" t="s">
        <v>48</v>
      </c>
      <c r="G4370" t="s">
        <v>60</v>
      </c>
      <c r="H4370" t="s">
        <v>61</v>
      </c>
      <c r="I4370" t="s">
        <v>62</v>
      </c>
      <c r="J4370" t="s">
        <v>63</v>
      </c>
      <c r="K4370">
        <v>3</v>
      </c>
      <c r="L4370" s="2">
        <v>3500</v>
      </c>
      <c r="M4370">
        <v>25</v>
      </c>
      <c r="N4370" s="2">
        <v>10500</v>
      </c>
      <c r="O4370" s="2">
        <v>2625</v>
      </c>
      <c r="P4370" s="2">
        <v>7875</v>
      </c>
      <c r="Q4370" s="2">
        <v>5593.81</v>
      </c>
      <c r="R4370" s="2">
        <v>2281.19</v>
      </c>
      <c r="S4370" t="s">
        <v>53</v>
      </c>
      <c r="T4370" t="s">
        <v>37</v>
      </c>
      <c r="U4370" t="s">
        <v>38</v>
      </c>
      <c r="V4370" t="s">
        <v>39</v>
      </c>
      <c r="W4370" t="s">
        <v>83</v>
      </c>
      <c r="X4370" t="s">
        <v>41</v>
      </c>
      <c r="Y4370" t="s">
        <v>56</v>
      </c>
      <c r="Z4370" t="s">
        <v>144</v>
      </c>
      <c r="AA4370" t="s">
        <v>44</v>
      </c>
      <c r="AB4370" t="s">
        <v>44</v>
      </c>
    </row>
    <row r="4371" spans="1:28" x14ac:dyDescent="0.25">
      <c r="A4371" t="s">
        <v>8650</v>
      </c>
      <c r="B4371" s="1">
        <v>45647</v>
      </c>
      <c r="C4371" t="s">
        <v>2832</v>
      </c>
      <c r="D4371" t="s">
        <v>2833</v>
      </c>
      <c r="E4371">
        <v>18</v>
      </c>
      <c r="F4371" t="s">
        <v>48</v>
      </c>
      <c r="G4371" t="s">
        <v>238</v>
      </c>
      <c r="H4371" t="s">
        <v>239</v>
      </c>
      <c r="I4371" t="s">
        <v>62</v>
      </c>
      <c r="J4371" t="s">
        <v>63</v>
      </c>
      <c r="K4371">
        <v>1</v>
      </c>
      <c r="L4371" s="2">
        <v>6500</v>
      </c>
      <c r="M4371">
        <v>5</v>
      </c>
      <c r="N4371" s="2">
        <v>6500</v>
      </c>
      <c r="O4371" s="2">
        <v>325</v>
      </c>
      <c r="P4371" s="2">
        <v>6175</v>
      </c>
      <c r="Q4371" s="2">
        <v>4661.8900000000003</v>
      </c>
      <c r="R4371" s="2">
        <v>1513.11</v>
      </c>
      <c r="S4371" t="s">
        <v>64</v>
      </c>
      <c r="T4371" t="s">
        <v>96</v>
      </c>
      <c r="U4371" t="s">
        <v>96</v>
      </c>
      <c r="V4371" t="s">
        <v>39</v>
      </c>
      <c r="W4371" t="s">
        <v>83</v>
      </c>
      <c r="X4371" t="s">
        <v>41</v>
      </c>
      <c r="Y4371" t="s">
        <v>56</v>
      </c>
      <c r="Z4371" t="s">
        <v>43</v>
      </c>
      <c r="AA4371" t="s">
        <v>44</v>
      </c>
      <c r="AB4371" t="s">
        <v>44</v>
      </c>
    </row>
    <row r="4372" spans="1:28" x14ac:dyDescent="0.25">
      <c r="A4372" t="s">
        <v>8651</v>
      </c>
      <c r="B4372" s="1">
        <v>45647</v>
      </c>
      <c r="C4372" t="s">
        <v>8014</v>
      </c>
      <c r="D4372" t="s">
        <v>8015</v>
      </c>
      <c r="E4372">
        <v>47</v>
      </c>
      <c r="F4372" t="s">
        <v>48</v>
      </c>
      <c r="G4372" t="s">
        <v>217</v>
      </c>
      <c r="H4372" t="s">
        <v>218</v>
      </c>
      <c r="I4372" t="s">
        <v>34</v>
      </c>
      <c r="J4372" t="s">
        <v>130</v>
      </c>
      <c r="K4372">
        <v>2</v>
      </c>
      <c r="L4372" s="2">
        <v>28000</v>
      </c>
      <c r="M4372">
        <v>25</v>
      </c>
      <c r="N4372" s="2">
        <v>56000</v>
      </c>
      <c r="O4372" s="2">
        <v>14000</v>
      </c>
      <c r="P4372" s="2">
        <v>42000</v>
      </c>
      <c r="Q4372" s="2">
        <v>25969.11</v>
      </c>
      <c r="R4372" s="2">
        <v>16030.89</v>
      </c>
      <c r="S4372" t="s">
        <v>53</v>
      </c>
      <c r="T4372" t="s">
        <v>54</v>
      </c>
      <c r="U4372" t="s">
        <v>55</v>
      </c>
      <c r="V4372" t="s">
        <v>39</v>
      </c>
      <c r="W4372" t="s">
        <v>137</v>
      </c>
      <c r="X4372" t="s">
        <v>67</v>
      </c>
      <c r="Y4372" t="s">
        <v>84</v>
      </c>
      <c r="Z4372" t="s">
        <v>144</v>
      </c>
      <c r="AA4372" t="s">
        <v>44</v>
      </c>
      <c r="AB4372" t="s">
        <v>44</v>
      </c>
    </row>
    <row r="4373" spans="1:28" x14ac:dyDescent="0.25">
      <c r="A4373" t="s">
        <v>8652</v>
      </c>
      <c r="B4373" s="1">
        <v>45647</v>
      </c>
      <c r="C4373" t="s">
        <v>8653</v>
      </c>
      <c r="D4373" t="s">
        <v>8654</v>
      </c>
      <c r="E4373">
        <v>59</v>
      </c>
      <c r="F4373" t="s">
        <v>31</v>
      </c>
      <c r="G4373" t="s">
        <v>188</v>
      </c>
      <c r="H4373" t="s">
        <v>189</v>
      </c>
      <c r="I4373" t="s">
        <v>34</v>
      </c>
      <c r="J4373" t="s">
        <v>190</v>
      </c>
      <c r="K4373">
        <v>2</v>
      </c>
      <c r="L4373" s="2">
        <v>1800</v>
      </c>
      <c r="M4373">
        <v>15</v>
      </c>
      <c r="N4373" s="2">
        <v>3600</v>
      </c>
      <c r="O4373" s="2">
        <v>540</v>
      </c>
      <c r="P4373" s="2">
        <v>3060</v>
      </c>
      <c r="Q4373" s="2">
        <v>2350.33</v>
      </c>
      <c r="R4373" s="2">
        <v>709.67</v>
      </c>
      <c r="S4373" t="s">
        <v>53</v>
      </c>
      <c r="T4373" t="s">
        <v>114</v>
      </c>
      <c r="U4373" t="s">
        <v>115</v>
      </c>
      <c r="V4373" t="s">
        <v>39</v>
      </c>
      <c r="W4373" t="s">
        <v>83</v>
      </c>
      <c r="X4373" t="s">
        <v>41</v>
      </c>
      <c r="Y4373" t="s">
        <v>56</v>
      </c>
      <c r="Z4373" t="s">
        <v>43</v>
      </c>
      <c r="AA4373" t="s">
        <v>44</v>
      </c>
      <c r="AB4373" t="s">
        <v>44</v>
      </c>
    </row>
    <row r="4374" spans="1:28" x14ac:dyDescent="0.25">
      <c r="A4374" t="s">
        <v>8655</v>
      </c>
      <c r="B4374" s="1">
        <v>45647</v>
      </c>
      <c r="C4374" t="s">
        <v>3948</v>
      </c>
      <c r="D4374" t="s">
        <v>3949</v>
      </c>
      <c r="E4374">
        <v>56</v>
      </c>
      <c r="F4374" t="s">
        <v>48</v>
      </c>
      <c r="G4374" t="s">
        <v>101</v>
      </c>
      <c r="H4374" t="s">
        <v>102</v>
      </c>
      <c r="I4374" t="s">
        <v>103</v>
      </c>
      <c r="J4374" t="s">
        <v>104</v>
      </c>
      <c r="K4374">
        <v>2</v>
      </c>
      <c r="L4374" s="2">
        <v>1800</v>
      </c>
      <c r="M4374">
        <v>25</v>
      </c>
      <c r="N4374" s="2">
        <v>3600</v>
      </c>
      <c r="O4374" s="2">
        <v>900</v>
      </c>
      <c r="P4374" s="2">
        <v>2700</v>
      </c>
      <c r="Q4374" s="2">
        <v>1791.19</v>
      </c>
      <c r="R4374" s="2">
        <v>908.81</v>
      </c>
      <c r="S4374" t="s">
        <v>53</v>
      </c>
      <c r="T4374" t="s">
        <v>398</v>
      </c>
      <c r="U4374" t="s">
        <v>399</v>
      </c>
      <c r="V4374" t="s">
        <v>39</v>
      </c>
      <c r="W4374" t="s">
        <v>66</v>
      </c>
      <c r="X4374" t="s">
        <v>41</v>
      </c>
      <c r="Y4374" t="s">
        <v>56</v>
      </c>
      <c r="Z4374" t="s">
        <v>223</v>
      </c>
      <c r="AA4374" t="s">
        <v>44</v>
      </c>
      <c r="AB4374" t="s">
        <v>44</v>
      </c>
    </row>
    <row r="4375" spans="1:28" x14ac:dyDescent="0.25">
      <c r="A4375" t="s">
        <v>8656</v>
      </c>
      <c r="B4375" s="1">
        <v>45647</v>
      </c>
      <c r="C4375" t="s">
        <v>5128</v>
      </c>
      <c r="D4375" t="s">
        <v>5129</v>
      </c>
      <c r="E4375">
        <v>32</v>
      </c>
      <c r="F4375" t="s">
        <v>48</v>
      </c>
      <c r="G4375" t="s">
        <v>72</v>
      </c>
      <c r="H4375" t="s">
        <v>73</v>
      </c>
      <c r="I4375" t="s">
        <v>74</v>
      </c>
      <c r="J4375" t="s">
        <v>75</v>
      </c>
      <c r="K4375">
        <v>5</v>
      </c>
      <c r="L4375" s="2">
        <v>2200</v>
      </c>
      <c r="M4375">
        <v>5</v>
      </c>
      <c r="N4375" s="2">
        <v>11000</v>
      </c>
      <c r="O4375" s="2">
        <v>550</v>
      </c>
      <c r="P4375" s="2">
        <v>10450</v>
      </c>
      <c r="Q4375" s="2">
        <v>6604</v>
      </c>
      <c r="R4375" s="2">
        <v>3846</v>
      </c>
      <c r="S4375" t="s">
        <v>36</v>
      </c>
      <c r="T4375" t="s">
        <v>37</v>
      </c>
      <c r="U4375" t="s">
        <v>38</v>
      </c>
      <c r="V4375" t="s">
        <v>39</v>
      </c>
      <c r="W4375" t="s">
        <v>137</v>
      </c>
      <c r="X4375" t="s">
        <v>67</v>
      </c>
      <c r="Y4375" t="s">
        <v>56</v>
      </c>
      <c r="Z4375" t="s">
        <v>43</v>
      </c>
      <c r="AA4375" t="s">
        <v>68</v>
      </c>
      <c r="AB4375" t="s">
        <v>44</v>
      </c>
    </row>
    <row r="4376" spans="1:28" x14ac:dyDescent="0.25">
      <c r="A4376" t="s">
        <v>8657</v>
      </c>
      <c r="B4376" s="1">
        <v>45647</v>
      </c>
      <c r="C4376" t="s">
        <v>2832</v>
      </c>
      <c r="D4376" t="s">
        <v>2833</v>
      </c>
      <c r="E4376">
        <v>37</v>
      </c>
      <c r="F4376" t="s">
        <v>31</v>
      </c>
      <c r="G4376" t="s">
        <v>128</v>
      </c>
      <c r="H4376" t="s">
        <v>129</v>
      </c>
      <c r="I4376" t="s">
        <v>74</v>
      </c>
      <c r="J4376" t="s">
        <v>130</v>
      </c>
      <c r="K4376">
        <v>2</v>
      </c>
      <c r="L4376" s="2">
        <v>1700</v>
      </c>
      <c r="M4376">
        <v>10</v>
      </c>
      <c r="N4376" s="2">
        <v>3400</v>
      </c>
      <c r="O4376" s="2">
        <v>340</v>
      </c>
      <c r="P4376" s="2">
        <v>3060</v>
      </c>
      <c r="Q4376" s="2">
        <v>2218.25</v>
      </c>
      <c r="R4376" s="2">
        <v>841.75</v>
      </c>
      <c r="S4376" t="s">
        <v>53</v>
      </c>
      <c r="T4376" t="s">
        <v>114</v>
      </c>
      <c r="U4376" t="s">
        <v>115</v>
      </c>
      <c r="V4376" t="s">
        <v>39</v>
      </c>
      <c r="W4376" t="s">
        <v>124</v>
      </c>
      <c r="X4376" t="s">
        <v>41</v>
      </c>
      <c r="Y4376" t="s">
        <v>84</v>
      </c>
      <c r="Z4376" t="s">
        <v>43</v>
      </c>
      <c r="AA4376" t="s">
        <v>44</v>
      </c>
      <c r="AB4376" t="s">
        <v>44</v>
      </c>
    </row>
    <row r="4377" spans="1:28" x14ac:dyDescent="0.25">
      <c r="A4377" t="s">
        <v>8658</v>
      </c>
      <c r="B4377" s="1">
        <v>45647</v>
      </c>
      <c r="C4377" t="s">
        <v>5740</v>
      </c>
      <c r="D4377" t="s">
        <v>5741</v>
      </c>
      <c r="E4377">
        <v>27</v>
      </c>
      <c r="F4377" t="s">
        <v>48</v>
      </c>
      <c r="G4377" t="s">
        <v>168</v>
      </c>
      <c r="H4377" t="s">
        <v>169</v>
      </c>
      <c r="I4377" t="s">
        <v>62</v>
      </c>
      <c r="J4377" t="s">
        <v>143</v>
      </c>
      <c r="K4377">
        <v>1</v>
      </c>
      <c r="L4377" s="2">
        <v>1800</v>
      </c>
      <c r="M4377">
        <v>5</v>
      </c>
      <c r="N4377" s="2">
        <v>1800</v>
      </c>
      <c r="O4377" s="2">
        <v>90</v>
      </c>
      <c r="P4377" s="2">
        <v>1710</v>
      </c>
      <c r="Q4377" s="2">
        <v>1111.0899999999999</v>
      </c>
      <c r="R4377" s="2">
        <v>598.91</v>
      </c>
      <c r="S4377" t="s">
        <v>64</v>
      </c>
      <c r="T4377" t="s">
        <v>263</v>
      </c>
      <c r="U4377" t="s">
        <v>91</v>
      </c>
      <c r="V4377" t="s">
        <v>39</v>
      </c>
      <c r="W4377" t="s">
        <v>137</v>
      </c>
      <c r="X4377" t="s">
        <v>67</v>
      </c>
      <c r="Y4377" t="s">
        <v>42</v>
      </c>
      <c r="Z4377" t="s">
        <v>43</v>
      </c>
      <c r="AA4377" t="s">
        <v>44</v>
      </c>
      <c r="AB4377" t="s">
        <v>44</v>
      </c>
    </row>
    <row r="4378" spans="1:28" x14ac:dyDescent="0.25">
      <c r="A4378" t="s">
        <v>8659</v>
      </c>
      <c r="B4378" s="1">
        <v>45647</v>
      </c>
      <c r="C4378" t="s">
        <v>4887</v>
      </c>
      <c r="D4378" t="s">
        <v>4888</v>
      </c>
      <c r="E4378">
        <v>55</v>
      </c>
      <c r="F4378" t="s">
        <v>48</v>
      </c>
      <c r="G4378" t="s">
        <v>72</v>
      </c>
      <c r="H4378" t="s">
        <v>73</v>
      </c>
      <c r="I4378" t="s">
        <v>74</v>
      </c>
      <c r="J4378" t="s">
        <v>75</v>
      </c>
      <c r="K4378">
        <v>6</v>
      </c>
      <c r="L4378" s="2">
        <v>2200</v>
      </c>
      <c r="M4378">
        <v>5</v>
      </c>
      <c r="N4378" s="2">
        <v>13200</v>
      </c>
      <c r="O4378" s="2">
        <v>660</v>
      </c>
      <c r="P4378" s="2">
        <v>12540</v>
      </c>
      <c r="Q4378" s="2">
        <v>7161.36</v>
      </c>
      <c r="R4378" s="2">
        <v>5378.64</v>
      </c>
      <c r="S4378" t="s">
        <v>53</v>
      </c>
      <c r="T4378" t="s">
        <v>178</v>
      </c>
      <c r="U4378" t="s">
        <v>154</v>
      </c>
      <c r="V4378" t="s">
        <v>39</v>
      </c>
      <c r="W4378" t="s">
        <v>124</v>
      </c>
      <c r="X4378" t="s">
        <v>97</v>
      </c>
      <c r="Y4378" t="s">
        <v>56</v>
      </c>
      <c r="Z4378" t="s">
        <v>43</v>
      </c>
      <c r="AA4378" t="s">
        <v>44</v>
      </c>
      <c r="AB4378" t="s">
        <v>44</v>
      </c>
    </row>
    <row r="4379" spans="1:28" x14ac:dyDescent="0.25">
      <c r="A4379" t="s">
        <v>8660</v>
      </c>
      <c r="B4379" s="1">
        <v>45648</v>
      </c>
      <c r="C4379" t="s">
        <v>3729</v>
      </c>
      <c r="D4379" t="s">
        <v>3730</v>
      </c>
      <c r="E4379">
        <v>46</v>
      </c>
      <c r="F4379" t="s">
        <v>48</v>
      </c>
      <c r="G4379" t="s">
        <v>298</v>
      </c>
      <c r="H4379" t="s">
        <v>299</v>
      </c>
      <c r="I4379" t="s">
        <v>103</v>
      </c>
      <c r="J4379" t="s">
        <v>104</v>
      </c>
      <c r="K4379">
        <v>1</v>
      </c>
      <c r="L4379" s="2">
        <v>700</v>
      </c>
      <c r="M4379">
        <v>0</v>
      </c>
      <c r="N4379" s="2">
        <v>700</v>
      </c>
      <c r="O4379" s="2">
        <v>0</v>
      </c>
      <c r="P4379" s="2">
        <v>700</v>
      </c>
      <c r="Q4379" s="2">
        <v>550.79999999999995</v>
      </c>
      <c r="R4379" s="2">
        <v>149.19999999999999</v>
      </c>
      <c r="S4379" t="s">
        <v>36</v>
      </c>
      <c r="T4379" t="s">
        <v>136</v>
      </c>
      <c r="U4379" t="s">
        <v>38</v>
      </c>
      <c r="V4379" t="s">
        <v>39</v>
      </c>
      <c r="W4379" t="s">
        <v>66</v>
      </c>
      <c r="X4379" t="s">
        <v>41</v>
      </c>
      <c r="Y4379" t="s">
        <v>84</v>
      </c>
      <c r="Z4379" t="s">
        <v>43</v>
      </c>
      <c r="AA4379" t="s">
        <v>44</v>
      </c>
      <c r="AB4379" t="s">
        <v>44</v>
      </c>
    </row>
    <row r="4380" spans="1:28" x14ac:dyDescent="0.25">
      <c r="A4380" t="s">
        <v>8661</v>
      </c>
      <c r="B4380" s="1">
        <v>45648</v>
      </c>
      <c r="C4380" t="s">
        <v>1149</v>
      </c>
      <c r="D4380" t="s">
        <v>1150</v>
      </c>
      <c r="E4380">
        <v>45</v>
      </c>
      <c r="F4380" t="s">
        <v>48</v>
      </c>
      <c r="G4380" t="s">
        <v>436</v>
      </c>
      <c r="H4380" t="s">
        <v>437</v>
      </c>
      <c r="I4380" t="s">
        <v>74</v>
      </c>
      <c r="J4380" t="s">
        <v>190</v>
      </c>
      <c r="K4380">
        <v>3</v>
      </c>
      <c r="L4380" s="2">
        <v>1800</v>
      </c>
      <c r="M4380">
        <v>10</v>
      </c>
      <c r="N4380" s="2">
        <v>5400</v>
      </c>
      <c r="O4380" s="2">
        <v>540</v>
      </c>
      <c r="P4380" s="2">
        <v>4860</v>
      </c>
      <c r="Q4380" s="2">
        <v>3703.06</v>
      </c>
      <c r="R4380" s="2">
        <v>1156.94</v>
      </c>
      <c r="S4380" t="s">
        <v>36</v>
      </c>
      <c r="T4380" t="s">
        <v>407</v>
      </c>
      <c r="U4380" t="s">
        <v>408</v>
      </c>
      <c r="V4380" t="s">
        <v>39</v>
      </c>
      <c r="W4380" t="s">
        <v>40</v>
      </c>
      <c r="X4380" t="s">
        <v>97</v>
      </c>
      <c r="Y4380" t="s">
        <v>56</v>
      </c>
      <c r="Z4380" t="s">
        <v>43</v>
      </c>
      <c r="AA4380" t="s">
        <v>44</v>
      </c>
      <c r="AB4380" t="s">
        <v>44</v>
      </c>
    </row>
    <row r="4381" spans="1:28" x14ac:dyDescent="0.25">
      <c r="A4381" t="s">
        <v>8662</v>
      </c>
      <c r="B4381" s="1">
        <v>45648</v>
      </c>
      <c r="C4381" t="s">
        <v>7341</v>
      </c>
      <c r="D4381" t="s">
        <v>7342</v>
      </c>
      <c r="E4381">
        <v>22</v>
      </c>
      <c r="F4381" t="s">
        <v>111</v>
      </c>
      <c r="G4381" t="s">
        <v>243</v>
      </c>
      <c r="H4381" t="s">
        <v>244</v>
      </c>
      <c r="I4381" t="s">
        <v>103</v>
      </c>
      <c r="J4381" t="s">
        <v>104</v>
      </c>
      <c r="K4381">
        <v>5</v>
      </c>
      <c r="L4381" s="2">
        <v>450</v>
      </c>
      <c r="M4381">
        <v>5</v>
      </c>
      <c r="N4381" s="2">
        <v>2250</v>
      </c>
      <c r="O4381" s="2">
        <v>112.5</v>
      </c>
      <c r="P4381" s="2">
        <v>2137.5</v>
      </c>
      <c r="Q4381" s="2">
        <v>1490.73</v>
      </c>
      <c r="R4381" s="2">
        <v>646.77</v>
      </c>
      <c r="S4381" t="s">
        <v>53</v>
      </c>
      <c r="T4381" t="s">
        <v>114</v>
      </c>
      <c r="U4381" t="s">
        <v>115</v>
      </c>
      <c r="V4381" t="s">
        <v>39</v>
      </c>
      <c r="W4381" t="s">
        <v>40</v>
      </c>
      <c r="X4381" t="s">
        <v>67</v>
      </c>
      <c r="Y4381" t="s">
        <v>56</v>
      </c>
      <c r="Z4381" t="s">
        <v>43</v>
      </c>
      <c r="AA4381" t="s">
        <v>44</v>
      </c>
      <c r="AB4381" t="s">
        <v>44</v>
      </c>
    </row>
    <row r="4382" spans="1:28" x14ac:dyDescent="0.25">
      <c r="A4382" t="s">
        <v>8663</v>
      </c>
      <c r="B4382" s="1">
        <v>45648</v>
      </c>
      <c r="C4382" t="s">
        <v>4424</v>
      </c>
      <c r="D4382" t="s">
        <v>4425</v>
      </c>
      <c r="E4382">
        <v>52</v>
      </c>
      <c r="F4382" t="s">
        <v>31</v>
      </c>
      <c r="G4382" t="s">
        <v>168</v>
      </c>
      <c r="H4382" t="s">
        <v>169</v>
      </c>
      <c r="I4382" t="s">
        <v>62</v>
      </c>
      <c r="J4382" t="s">
        <v>143</v>
      </c>
      <c r="K4382">
        <v>3</v>
      </c>
      <c r="L4382" s="2">
        <v>1800</v>
      </c>
      <c r="M4382">
        <v>0</v>
      </c>
      <c r="N4382" s="2">
        <v>5400</v>
      </c>
      <c r="O4382" s="2">
        <v>0</v>
      </c>
      <c r="P4382" s="2">
        <v>5400</v>
      </c>
      <c r="Q4382" s="2">
        <v>3411.69</v>
      </c>
      <c r="R4382" s="2">
        <v>1988.31</v>
      </c>
      <c r="S4382" t="s">
        <v>64</v>
      </c>
      <c r="T4382" t="s">
        <v>122</v>
      </c>
      <c r="U4382" t="s">
        <v>123</v>
      </c>
      <c r="V4382" t="s">
        <v>39</v>
      </c>
      <c r="W4382" t="s">
        <v>83</v>
      </c>
      <c r="X4382" t="s">
        <v>41</v>
      </c>
      <c r="Y4382" t="s">
        <v>42</v>
      </c>
      <c r="Z4382" t="s">
        <v>43</v>
      </c>
      <c r="AA4382" t="s">
        <v>44</v>
      </c>
      <c r="AB4382" t="s">
        <v>44</v>
      </c>
    </row>
    <row r="4383" spans="1:28" x14ac:dyDescent="0.25">
      <c r="A4383" t="s">
        <v>8664</v>
      </c>
      <c r="B4383" s="1">
        <v>45648</v>
      </c>
      <c r="C4383" t="s">
        <v>2624</v>
      </c>
      <c r="D4383" t="s">
        <v>2625</v>
      </c>
      <c r="E4383">
        <v>23</v>
      </c>
      <c r="F4383" t="s">
        <v>111</v>
      </c>
      <c r="G4383" t="s">
        <v>141</v>
      </c>
      <c r="H4383" t="s">
        <v>142</v>
      </c>
      <c r="I4383" t="s">
        <v>74</v>
      </c>
      <c r="J4383" t="s">
        <v>143</v>
      </c>
      <c r="K4383">
        <v>4</v>
      </c>
      <c r="L4383" s="2">
        <v>900</v>
      </c>
      <c r="M4383">
        <v>20</v>
      </c>
      <c r="N4383" s="2">
        <v>3600</v>
      </c>
      <c r="O4383" s="2">
        <v>720</v>
      </c>
      <c r="P4383" s="2">
        <v>2880</v>
      </c>
      <c r="Q4383" s="2">
        <v>1589.52</v>
      </c>
      <c r="R4383" s="2">
        <v>1290.48</v>
      </c>
      <c r="S4383" t="s">
        <v>36</v>
      </c>
      <c r="T4383" t="s">
        <v>578</v>
      </c>
      <c r="U4383" t="s">
        <v>579</v>
      </c>
      <c r="V4383" t="s">
        <v>39</v>
      </c>
      <c r="W4383" t="s">
        <v>83</v>
      </c>
      <c r="X4383" t="s">
        <v>41</v>
      </c>
      <c r="Y4383" t="s">
        <v>56</v>
      </c>
      <c r="Z4383" t="s">
        <v>223</v>
      </c>
      <c r="AA4383" t="s">
        <v>68</v>
      </c>
      <c r="AB4383" t="s">
        <v>44</v>
      </c>
    </row>
    <row r="4384" spans="1:28" x14ac:dyDescent="0.25">
      <c r="A4384" t="s">
        <v>8665</v>
      </c>
      <c r="B4384" s="1">
        <v>45648</v>
      </c>
      <c r="C4384" t="s">
        <v>3868</v>
      </c>
      <c r="D4384" t="s">
        <v>3869</v>
      </c>
      <c r="E4384">
        <v>54</v>
      </c>
      <c r="F4384" t="s">
        <v>31</v>
      </c>
      <c r="G4384" t="s">
        <v>227</v>
      </c>
      <c r="H4384" t="s">
        <v>228</v>
      </c>
      <c r="I4384" t="s">
        <v>74</v>
      </c>
      <c r="J4384" t="s">
        <v>75</v>
      </c>
      <c r="K4384">
        <v>1</v>
      </c>
      <c r="L4384" s="2">
        <v>1400</v>
      </c>
      <c r="M4384">
        <v>15</v>
      </c>
      <c r="N4384" s="2">
        <v>1400</v>
      </c>
      <c r="O4384" s="2">
        <v>210</v>
      </c>
      <c r="P4384" s="2">
        <v>1190</v>
      </c>
      <c r="Q4384" s="2">
        <v>722.58</v>
      </c>
      <c r="R4384" s="2">
        <v>467.42</v>
      </c>
      <c r="S4384" t="s">
        <v>36</v>
      </c>
      <c r="T4384" t="s">
        <v>136</v>
      </c>
      <c r="U4384" t="s">
        <v>38</v>
      </c>
      <c r="V4384" t="s">
        <v>39</v>
      </c>
      <c r="W4384" t="s">
        <v>124</v>
      </c>
      <c r="X4384" t="s">
        <v>41</v>
      </c>
      <c r="Y4384" t="s">
        <v>56</v>
      </c>
      <c r="Z4384" t="s">
        <v>43</v>
      </c>
      <c r="AA4384" t="s">
        <v>68</v>
      </c>
      <c r="AB4384" t="s">
        <v>44</v>
      </c>
    </row>
    <row r="4385" spans="1:28" x14ac:dyDescent="0.25">
      <c r="A4385" t="s">
        <v>8666</v>
      </c>
      <c r="B4385" s="1">
        <v>45648</v>
      </c>
      <c r="C4385" t="s">
        <v>6405</v>
      </c>
      <c r="D4385" t="s">
        <v>6406</v>
      </c>
      <c r="E4385">
        <v>25</v>
      </c>
      <c r="F4385" t="s">
        <v>48</v>
      </c>
      <c r="G4385" t="s">
        <v>188</v>
      </c>
      <c r="H4385" t="s">
        <v>189</v>
      </c>
      <c r="I4385" t="s">
        <v>34</v>
      </c>
      <c r="J4385" t="s">
        <v>190</v>
      </c>
      <c r="K4385">
        <v>4</v>
      </c>
      <c r="L4385" s="2">
        <v>1800</v>
      </c>
      <c r="M4385">
        <v>10</v>
      </c>
      <c r="N4385" s="2">
        <v>7200</v>
      </c>
      <c r="O4385" s="2">
        <v>720</v>
      </c>
      <c r="P4385" s="2">
        <v>6480</v>
      </c>
      <c r="Q4385" s="2">
        <v>4018.07</v>
      </c>
      <c r="R4385" s="2">
        <v>2461.9299999999998</v>
      </c>
      <c r="S4385" t="s">
        <v>64</v>
      </c>
      <c r="T4385" t="s">
        <v>222</v>
      </c>
      <c r="U4385" t="s">
        <v>38</v>
      </c>
      <c r="V4385" t="s">
        <v>39</v>
      </c>
      <c r="W4385" t="s">
        <v>92</v>
      </c>
      <c r="X4385" t="s">
        <v>67</v>
      </c>
      <c r="Y4385" t="s">
        <v>56</v>
      </c>
      <c r="Z4385" t="s">
        <v>43</v>
      </c>
      <c r="AA4385" t="s">
        <v>68</v>
      </c>
      <c r="AB4385" t="s">
        <v>44</v>
      </c>
    </row>
    <row r="4386" spans="1:28" x14ac:dyDescent="0.25">
      <c r="A4386" t="s">
        <v>8667</v>
      </c>
      <c r="B4386" s="1">
        <v>45648</v>
      </c>
      <c r="C4386" t="s">
        <v>3494</v>
      </c>
      <c r="D4386" t="s">
        <v>3495</v>
      </c>
      <c r="E4386">
        <v>38</v>
      </c>
      <c r="F4386" t="s">
        <v>48</v>
      </c>
      <c r="G4386" t="s">
        <v>134</v>
      </c>
      <c r="H4386" t="s">
        <v>135</v>
      </c>
      <c r="I4386" t="s">
        <v>62</v>
      </c>
      <c r="J4386" t="s">
        <v>130</v>
      </c>
      <c r="K4386">
        <v>1</v>
      </c>
      <c r="L4386" s="2">
        <v>8500</v>
      </c>
      <c r="M4386">
        <v>5</v>
      </c>
      <c r="N4386" s="2">
        <v>8500</v>
      </c>
      <c r="O4386" s="2">
        <v>425</v>
      </c>
      <c r="P4386" s="2">
        <v>8075</v>
      </c>
      <c r="Q4386" s="2">
        <v>6017.47</v>
      </c>
      <c r="R4386" s="2">
        <v>2057.5300000000002</v>
      </c>
      <c r="S4386" t="s">
        <v>53</v>
      </c>
      <c r="T4386" t="s">
        <v>96</v>
      </c>
      <c r="U4386" t="s">
        <v>96</v>
      </c>
      <c r="V4386" t="s">
        <v>39</v>
      </c>
      <c r="W4386" t="s">
        <v>92</v>
      </c>
      <c r="X4386" t="s">
        <v>97</v>
      </c>
      <c r="Y4386" t="s">
        <v>56</v>
      </c>
      <c r="Z4386" t="s">
        <v>508</v>
      </c>
      <c r="AA4386" t="s">
        <v>44</v>
      </c>
      <c r="AB4386" t="s">
        <v>44</v>
      </c>
    </row>
    <row r="4387" spans="1:28" x14ac:dyDescent="0.25">
      <c r="A4387" t="s">
        <v>8668</v>
      </c>
      <c r="B4387" s="1">
        <v>45648</v>
      </c>
      <c r="C4387" t="s">
        <v>5357</v>
      </c>
      <c r="D4387" t="s">
        <v>5358</v>
      </c>
      <c r="E4387">
        <v>32</v>
      </c>
      <c r="F4387" t="s">
        <v>31</v>
      </c>
      <c r="G4387" t="s">
        <v>119</v>
      </c>
      <c r="H4387" t="s">
        <v>120</v>
      </c>
      <c r="I4387" t="s">
        <v>62</v>
      </c>
      <c r="J4387" t="s">
        <v>121</v>
      </c>
      <c r="K4387">
        <v>1</v>
      </c>
      <c r="L4387" s="2">
        <v>4800</v>
      </c>
      <c r="M4387">
        <v>5</v>
      </c>
      <c r="N4387" s="2">
        <v>4800</v>
      </c>
      <c r="O4387" s="2">
        <v>240</v>
      </c>
      <c r="P4387" s="2">
        <v>4560</v>
      </c>
      <c r="Q4387" s="2">
        <v>2864.23</v>
      </c>
      <c r="R4387" s="2">
        <v>1695.77</v>
      </c>
      <c r="S4387" t="s">
        <v>53</v>
      </c>
      <c r="T4387" t="s">
        <v>178</v>
      </c>
      <c r="U4387" t="s">
        <v>154</v>
      </c>
      <c r="V4387" t="s">
        <v>39</v>
      </c>
      <c r="W4387" t="s">
        <v>137</v>
      </c>
      <c r="X4387" t="s">
        <v>97</v>
      </c>
      <c r="Y4387" t="s">
        <v>42</v>
      </c>
      <c r="Z4387" t="s">
        <v>223</v>
      </c>
      <c r="AA4387" t="s">
        <v>44</v>
      </c>
      <c r="AB4387" t="s">
        <v>44</v>
      </c>
    </row>
    <row r="4388" spans="1:28" x14ac:dyDescent="0.25">
      <c r="A4388" t="s">
        <v>8669</v>
      </c>
      <c r="B4388" s="1">
        <v>45648</v>
      </c>
      <c r="C4388" t="s">
        <v>6774</v>
      </c>
      <c r="D4388" t="s">
        <v>6775</v>
      </c>
      <c r="E4388">
        <v>19</v>
      </c>
      <c r="F4388" t="s">
        <v>48</v>
      </c>
      <c r="G4388" t="s">
        <v>112</v>
      </c>
      <c r="H4388" t="s">
        <v>113</v>
      </c>
      <c r="I4388" t="s">
        <v>103</v>
      </c>
      <c r="J4388" t="s">
        <v>104</v>
      </c>
      <c r="K4388">
        <v>2</v>
      </c>
      <c r="L4388" s="2">
        <v>650</v>
      </c>
      <c r="M4388">
        <v>0</v>
      </c>
      <c r="N4388" s="2">
        <v>1300</v>
      </c>
      <c r="O4388" s="2">
        <v>0</v>
      </c>
      <c r="P4388" s="2">
        <v>1300</v>
      </c>
      <c r="Q4388" s="2">
        <v>764.89</v>
      </c>
      <c r="R4388" s="2">
        <v>535.11</v>
      </c>
      <c r="S4388" t="s">
        <v>53</v>
      </c>
      <c r="T4388" t="s">
        <v>37</v>
      </c>
      <c r="U4388" t="s">
        <v>38</v>
      </c>
      <c r="V4388" t="s">
        <v>39</v>
      </c>
      <c r="W4388" t="s">
        <v>66</v>
      </c>
      <c r="X4388" t="s">
        <v>97</v>
      </c>
      <c r="Y4388" t="s">
        <v>56</v>
      </c>
      <c r="Z4388" t="s">
        <v>43</v>
      </c>
      <c r="AA4388" t="s">
        <v>44</v>
      </c>
      <c r="AB4388" t="s">
        <v>44</v>
      </c>
    </row>
    <row r="4389" spans="1:28" x14ac:dyDescent="0.25">
      <c r="A4389" t="s">
        <v>8670</v>
      </c>
      <c r="B4389" s="1">
        <v>45648</v>
      </c>
      <c r="C4389" t="s">
        <v>2999</v>
      </c>
      <c r="D4389" t="s">
        <v>3000</v>
      </c>
      <c r="E4389">
        <v>42</v>
      </c>
      <c r="F4389" t="s">
        <v>48</v>
      </c>
      <c r="G4389" t="s">
        <v>60</v>
      </c>
      <c r="H4389" t="s">
        <v>61</v>
      </c>
      <c r="I4389" t="s">
        <v>62</v>
      </c>
      <c r="J4389" t="s">
        <v>63</v>
      </c>
      <c r="K4389">
        <v>3</v>
      </c>
      <c r="L4389" s="2">
        <v>3500</v>
      </c>
      <c r="M4389">
        <v>0</v>
      </c>
      <c r="N4389" s="2">
        <v>10500</v>
      </c>
      <c r="O4389" s="2">
        <v>0</v>
      </c>
      <c r="P4389" s="2">
        <v>10500</v>
      </c>
      <c r="Q4389" s="2">
        <v>6249.32</v>
      </c>
      <c r="R4389" s="2">
        <v>4250.68</v>
      </c>
      <c r="S4389" t="s">
        <v>64</v>
      </c>
      <c r="T4389" t="s">
        <v>37</v>
      </c>
      <c r="U4389" t="s">
        <v>38</v>
      </c>
      <c r="V4389" t="s">
        <v>39</v>
      </c>
      <c r="W4389" t="s">
        <v>137</v>
      </c>
      <c r="X4389" t="s">
        <v>67</v>
      </c>
      <c r="Y4389" t="s">
        <v>56</v>
      </c>
      <c r="Z4389" t="s">
        <v>43</v>
      </c>
      <c r="AA4389" t="s">
        <v>44</v>
      </c>
      <c r="AB4389" t="s">
        <v>44</v>
      </c>
    </row>
    <row r="4390" spans="1:28" x14ac:dyDescent="0.25">
      <c r="A4390" t="s">
        <v>8671</v>
      </c>
      <c r="B4390" s="1">
        <v>45648</v>
      </c>
      <c r="C4390" t="s">
        <v>559</v>
      </c>
      <c r="D4390" t="s">
        <v>560</v>
      </c>
      <c r="E4390">
        <v>31</v>
      </c>
      <c r="F4390" t="s">
        <v>48</v>
      </c>
      <c r="G4390" t="s">
        <v>128</v>
      </c>
      <c r="H4390" t="s">
        <v>129</v>
      </c>
      <c r="I4390" t="s">
        <v>74</v>
      </c>
      <c r="J4390" t="s">
        <v>130</v>
      </c>
      <c r="K4390">
        <v>2</v>
      </c>
      <c r="L4390" s="2">
        <v>1700</v>
      </c>
      <c r="M4390">
        <v>15</v>
      </c>
      <c r="N4390" s="2">
        <v>3400</v>
      </c>
      <c r="O4390" s="2">
        <v>510</v>
      </c>
      <c r="P4390" s="2">
        <v>2890</v>
      </c>
      <c r="Q4390" s="2">
        <v>1969.39</v>
      </c>
      <c r="R4390" s="2">
        <v>920.61</v>
      </c>
      <c r="S4390" t="s">
        <v>36</v>
      </c>
      <c r="T4390" t="s">
        <v>54</v>
      </c>
      <c r="U4390" t="s">
        <v>55</v>
      </c>
      <c r="V4390" t="s">
        <v>39</v>
      </c>
      <c r="W4390" t="s">
        <v>124</v>
      </c>
      <c r="X4390" t="s">
        <v>67</v>
      </c>
      <c r="Y4390" t="s">
        <v>56</v>
      </c>
      <c r="Z4390" t="s">
        <v>43</v>
      </c>
      <c r="AA4390" t="s">
        <v>44</v>
      </c>
      <c r="AB4390" t="s">
        <v>44</v>
      </c>
    </row>
    <row r="4391" spans="1:28" x14ac:dyDescent="0.25">
      <c r="A4391" t="s">
        <v>8672</v>
      </c>
      <c r="B4391" s="1">
        <v>45648</v>
      </c>
      <c r="C4391" t="s">
        <v>3016</v>
      </c>
      <c r="D4391" t="s">
        <v>3017</v>
      </c>
      <c r="E4391">
        <v>30</v>
      </c>
      <c r="F4391" t="s">
        <v>31</v>
      </c>
      <c r="G4391" t="s">
        <v>273</v>
      </c>
      <c r="H4391" t="s">
        <v>274</v>
      </c>
      <c r="I4391" t="s">
        <v>51</v>
      </c>
      <c r="J4391" t="s">
        <v>52</v>
      </c>
      <c r="K4391">
        <v>2</v>
      </c>
      <c r="L4391" s="2">
        <v>250</v>
      </c>
      <c r="M4391">
        <v>25</v>
      </c>
      <c r="N4391" s="2">
        <v>500</v>
      </c>
      <c r="O4391" s="2">
        <v>125</v>
      </c>
      <c r="P4391" s="2">
        <v>375</v>
      </c>
      <c r="Q4391" s="2">
        <v>282.85000000000002</v>
      </c>
      <c r="R4391" s="2">
        <v>92.15</v>
      </c>
      <c r="S4391" t="s">
        <v>53</v>
      </c>
      <c r="T4391" t="s">
        <v>222</v>
      </c>
      <c r="U4391" t="s">
        <v>38</v>
      </c>
      <c r="V4391" t="s">
        <v>39</v>
      </c>
      <c r="W4391" t="s">
        <v>66</v>
      </c>
      <c r="X4391" t="s">
        <v>67</v>
      </c>
      <c r="Y4391" t="s">
        <v>42</v>
      </c>
      <c r="Z4391" t="s">
        <v>43</v>
      </c>
      <c r="AA4391" t="s">
        <v>68</v>
      </c>
      <c r="AB4391" t="s">
        <v>44</v>
      </c>
    </row>
    <row r="4392" spans="1:28" x14ac:dyDescent="0.25">
      <c r="A4392" t="s">
        <v>8673</v>
      </c>
      <c r="B4392" s="1">
        <v>45649</v>
      </c>
      <c r="C4392" t="s">
        <v>513</v>
      </c>
      <c r="D4392" t="s">
        <v>514</v>
      </c>
      <c r="E4392">
        <v>27</v>
      </c>
      <c r="F4392" t="s">
        <v>31</v>
      </c>
      <c r="G4392" t="s">
        <v>101</v>
      </c>
      <c r="H4392" t="s">
        <v>102</v>
      </c>
      <c r="I4392" t="s">
        <v>103</v>
      </c>
      <c r="J4392" t="s">
        <v>104</v>
      </c>
      <c r="K4392">
        <v>2</v>
      </c>
      <c r="L4392" s="2">
        <v>1800</v>
      </c>
      <c r="M4392">
        <v>15</v>
      </c>
      <c r="N4392" s="2">
        <v>3600</v>
      </c>
      <c r="O4392" s="2">
        <v>540</v>
      </c>
      <c r="P4392" s="2">
        <v>3060</v>
      </c>
      <c r="Q4392" s="2">
        <v>1985.2</v>
      </c>
      <c r="R4392" s="2">
        <v>1074.8</v>
      </c>
      <c r="S4392" t="s">
        <v>64</v>
      </c>
      <c r="T4392" t="s">
        <v>96</v>
      </c>
      <c r="U4392" t="s">
        <v>96</v>
      </c>
      <c r="V4392" t="s">
        <v>39</v>
      </c>
      <c r="W4392" t="s">
        <v>124</v>
      </c>
      <c r="X4392" t="s">
        <v>41</v>
      </c>
      <c r="Y4392" t="s">
        <v>56</v>
      </c>
      <c r="Z4392" t="s">
        <v>223</v>
      </c>
      <c r="AA4392" t="s">
        <v>68</v>
      </c>
      <c r="AB4392" t="s">
        <v>44</v>
      </c>
    </row>
    <row r="4393" spans="1:28" x14ac:dyDescent="0.25">
      <c r="A4393" t="s">
        <v>8674</v>
      </c>
      <c r="B4393" s="1">
        <v>45649</v>
      </c>
      <c r="C4393" t="s">
        <v>7267</v>
      </c>
      <c r="D4393" t="s">
        <v>7268</v>
      </c>
      <c r="E4393">
        <v>41</v>
      </c>
      <c r="F4393" t="s">
        <v>111</v>
      </c>
      <c r="G4393" t="s">
        <v>227</v>
      </c>
      <c r="H4393" t="s">
        <v>228</v>
      </c>
      <c r="I4393" t="s">
        <v>74</v>
      </c>
      <c r="J4393" t="s">
        <v>75</v>
      </c>
      <c r="K4393">
        <v>1</v>
      </c>
      <c r="L4393" s="2">
        <v>1400</v>
      </c>
      <c r="M4393">
        <v>5</v>
      </c>
      <c r="N4393" s="2">
        <v>1400</v>
      </c>
      <c r="O4393" s="2">
        <v>70</v>
      </c>
      <c r="P4393" s="2">
        <v>1330</v>
      </c>
      <c r="Q4393" s="2">
        <v>1007.79</v>
      </c>
      <c r="R4393" s="2">
        <v>322.20999999999998</v>
      </c>
      <c r="S4393" t="s">
        <v>53</v>
      </c>
      <c r="T4393" t="s">
        <v>122</v>
      </c>
      <c r="U4393" t="s">
        <v>123</v>
      </c>
      <c r="V4393" t="s">
        <v>39</v>
      </c>
      <c r="W4393" t="s">
        <v>137</v>
      </c>
      <c r="X4393" t="s">
        <v>41</v>
      </c>
      <c r="Y4393" t="s">
        <v>56</v>
      </c>
      <c r="Z4393" t="s">
        <v>508</v>
      </c>
      <c r="AA4393" t="s">
        <v>44</v>
      </c>
      <c r="AB4393" t="s">
        <v>44</v>
      </c>
    </row>
    <row r="4394" spans="1:28" x14ac:dyDescent="0.25">
      <c r="A4394" t="s">
        <v>8675</v>
      </c>
      <c r="B4394" s="1">
        <v>45649</v>
      </c>
      <c r="C4394" t="s">
        <v>4493</v>
      </c>
      <c r="D4394" t="s">
        <v>4494</v>
      </c>
      <c r="E4394">
        <v>35</v>
      </c>
      <c r="F4394" t="s">
        <v>31</v>
      </c>
      <c r="G4394" t="s">
        <v>128</v>
      </c>
      <c r="H4394" t="s">
        <v>129</v>
      </c>
      <c r="I4394" t="s">
        <v>74</v>
      </c>
      <c r="J4394" t="s">
        <v>130</v>
      </c>
      <c r="K4394">
        <v>2</v>
      </c>
      <c r="L4394" s="2">
        <v>1700</v>
      </c>
      <c r="M4394">
        <v>10</v>
      </c>
      <c r="N4394" s="2">
        <v>3400</v>
      </c>
      <c r="O4394" s="2">
        <v>340</v>
      </c>
      <c r="P4394" s="2">
        <v>3060</v>
      </c>
      <c r="Q4394" s="2">
        <v>1895.08</v>
      </c>
      <c r="R4394" s="2">
        <v>1164.92</v>
      </c>
      <c r="S4394" t="s">
        <v>36</v>
      </c>
      <c r="T4394" t="s">
        <v>398</v>
      </c>
      <c r="U4394" t="s">
        <v>399</v>
      </c>
      <c r="V4394" t="s">
        <v>39</v>
      </c>
      <c r="W4394" t="s">
        <v>66</v>
      </c>
      <c r="X4394" t="s">
        <v>41</v>
      </c>
      <c r="Y4394" t="s">
        <v>42</v>
      </c>
      <c r="Z4394" t="s">
        <v>43</v>
      </c>
      <c r="AA4394" t="s">
        <v>44</v>
      </c>
      <c r="AB4394" t="s">
        <v>68</v>
      </c>
    </row>
    <row r="4395" spans="1:28" x14ac:dyDescent="0.25">
      <c r="A4395" t="s">
        <v>8676</v>
      </c>
      <c r="B4395" s="1">
        <v>45649</v>
      </c>
      <c r="C4395" t="s">
        <v>4000</v>
      </c>
      <c r="D4395" t="s">
        <v>4001</v>
      </c>
      <c r="E4395">
        <v>30</v>
      </c>
      <c r="F4395" t="s">
        <v>111</v>
      </c>
      <c r="G4395" t="s">
        <v>352</v>
      </c>
      <c r="H4395" t="s">
        <v>353</v>
      </c>
      <c r="I4395" t="s">
        <v>103</v>
      </c>
      <c r="J4395" t="s">
        <v>104</v>
      </c>
      <c r="K4395">
        <v>2</v>
      </c>
      <c r="L4395" s="2">
        <v>850</v>
      </c>
      <c r="M4395">
        <v>20</v>
      </c>
      <c r="N4395" s="2">
        <v>1700</v>
      </c>
      <c r="O4395" s="2">
        <v>340</v>
      </c>
      <c r="P4395" s="2">
        <v>1360</v>
      </c>
      <c r="Q4395" s="2">
        <v>817.04</v>
      </c>
      <c r="R4395" s="2">
        <v>542.96</v>
      </c>
      <c r="S4395" t="s">
        <v>53</v>
      </c>
      <c r="T4395" t="s">
        <v>122</v>
      </c>
      <c r="U4395" t="s">
        <v>123</v>
      </c>
      <c r="V4395" t="s">
        <v>39</v>
      </c>
      <c r="W4395" t="s">
        <v>40</v>
      </c>
      <c r="X4395" t="s">
        <v>41</v>
      </c>
      <c r="Y4395" t="s">
        <v>42</v>
      </c>
      <c r="Z4395" t="s">
        <v>43</v>
      </c>
      <c r="AA4395" t="s">
        <v>44</v>
      </c>
      <c r="AB4395" t="s">
        <v>44</v>
      </c>
    </row>
    <row r="4396" spans="1:28" x14ac:dyDescent="0.25">
      <c r="A4396" t="s">
        <v>8677</v>
      </c>
      <c r="B4396" s="1">
        <v>45649</v>
      </c>
      <c r="C4396" t="s">
        <v>8678</v>
      </c>
      <c r="D4396" t="s">
        <v>8679</v>
      </c>
      <c r="E4396">
        <v>36</v>
      </c>
      <c r="F4396" t="s">
        <v>48</v>
      </c>
      <c r="G4396" t="s">
        <v>285</v>
      </c>
      <c r="H4396" t="s">
        <v>286</v>
      </c>
      <c r="I4396" t="s">
        <v>34</v>
      </c>
      <c r="J4396" t="s">
        <v>121</v>
      </c>
      <c r="K4396">
        <v>3</v>
      </c>
      <c r="L4396" s="2">
        <v>3200</v>
      </c>
      <c r="M4396">
        <v>10</v>
      </c>
      <c r="N4396" s="2">
        <v>9600</v>
      </c>
      <c r="O4396" s="2">
        <v>960</v>
      </c>
      <c r="P4396" s="2">
        <v>8640</v>
      </c>
      <c r="Q4396" s="2">
        <v>6431.52</v>
      </c>
      <c r="R4396" s="2">
        <v>2208.48</v>
      </c>
      <c r="S4396" t="s">
        <v>64</v>
      </c>
      <c r="T4396" t="s">
        <v>90</v>
      </c>
      <c r="U4396" t="s">
        <v>91</v>
      </c>
      <c r="V4396" t="s">
        <v>39</v>
      </c>
      <c r="W4396" t="s">
        <v>83</v>
      </c>
      <c r="X4396" t="s">
        <v>97</v>
      </c>
      <c r="Y4396" t="s">
        <v>56</v>
      </c>
      <c r="Z4396" t="s">
        <v>43</v>
      </c>
      <c r="AA4396" t="s">
        <v>44</v>
      </c>
      <c r="AB4396" t="s">
        <v>44</v>
      </c>
    </row>
    <row r="4397" spans="1:28" x14ac:dyDescent="0.25">
      <c r="A4397" t="s">
        <v>8680</v>
      </c>
      <c r="B4397" s="1">
        <v>45649</v>
      </c>
      <c r="C4397" t="s">
        <v>4755</v>
      </c>
      <c r="D4397" t="s">
        <v>4756</v>
      </c>
      <c r="E4397">
        <v>32</v>
      </c>
      <c r="F4397" t="s">
        <v>48</v>
      </c>
      <c r="G4397" t="s">
        <v>298</v>
      </c>
      <c r="H4397" t="s">
        <v>299</v>
      </c>
      <c r="I4397" t="s">
        <v>103</v>
      </c>
      <c r="J4397" t="s">
        <v>104</v>
      </c>
      <c r="K4397">
        <v>2</v>
      </c>
      <c r="L4397" s="2">
        <v>700</v>
      </c>
      <c r="M4397">
        <v>10</v>
      </c>
      <c r="N4397" s="2">
        <v>1400</v>
      </c>
      <c r="O4397" s="2">
        <v>140</v>
      </c>
      <c r="P4397" s="2">
        <v>1260</v>
      </c>
      <c r="Q4397" s="2">
        <v>820.03</v>
      </c>
      <c r="R4397" s="2">
        <v>439.97</v>
      </c>
      <c r="S4397" t="s">
        <v>64</v>
      </c>
      <c r="T4397" t="s">
        <v>114</v>
      </c>
      <c r="U4397" t="s">
        <v>115</v>
      </c>
      <c r="V4397" t="s">
        <v>39</v>
      </c>
      <c r="W4397" t="s">
        <v>66</v>
      </c>
      <c r="X4397" t="s">
        <v>97</v>
      </c>
      <c r="Y4397" t="s">
        <v>56</v>
      </c>
      <c r="Z4397" t="s">
        <v>508</v>
      </c>
      <c r="AA4397" t="s">
        <v>44</v>
      </c>
      <c r="AB4397" t="s">
        <v>44</v>
      </c>
    </row>
    <row r="4398" spans="1:28" x14ac:dyDescent="0.25">
      <c r="A4398" t="s">
        <v>8681</v>
      </c>
      <c r="B4398" s="1">
        <v>45649</v>
      </c>
      <c r="C4398" t="s">
        <v>8309</v>
      </c>
      <c r="D4398" t="s">
        <v>8310</v>
      </c>
      <c r="E4398">
        <v>28</v>
      </c>
      <c r="F4398" t="s">
        <v>48</v>
      </c>
      <c r="G4398" t="s">
        <v>88</v>
      </c>
      <c r="H4398" t="s">
        <v>89</v>
      </c>
      <c r="I4398" t="s">
        <v>62</v>
      </c>
      <c r="J4398" t="s">
        <v>63</v>
      </c>
      <c r="K4398">
        <v>2</v>
      </c>
      <c r="L4398" s="2">
        <v>4200</v>
      </c>
      <c r="M4398">
        <v>20</v>
      </c>
      <c r="N4398" s="2">
        <v>8400</v>
      </c>
      <c r="O4398" s="2">
        <v>1680</v>
      </c>
      <c r="P4398" s="2">
        <v>6720</v>
      </c>
      <c r="Q4398" s="2">
        <v>3777.62</v>
      </c>
      <c r="R4398" s="2">
        <v>2942.38</v>
      </c>
      <c r="S4398" t="s">
        <v>64</v>
      </c>
      <c r="T4398" t="s">
        <v>90</v>
      </c>
      <c r="U4398" t="s">
        <v>91</v>
      </c>
      <c r="V4398" t="s">
        <v>39</v>
      </c>
      <c r="W4398" t="s">
        <v>92</v>
      </c>
      <c r="X4398" t="s">
        <v>41</v>
      </c>
      <c r="Y4398" t="s">
        <v>56</v>
      </c>
      <c r="Z4398" t="s">
        <v>43</v>
      </c>
      <c r="AA4398" t="s">
        <v>44</v>
      </c>
      <c r="AB4398" t="s">
        <v>44</v>
      </c>
    </row>
    <row r="4399" spans="1:28" x14ac:dyDescent="0.25">
      <c r="A4399" t="s">
        <v>8682</v>
      </c>
      <c r="B4399" s="1">
        <v>45649</v>
      </c>
      <c r="C4399" t="s">
        <v>1737</v>
      </c>
      <c r="D4399" t="s">
        <v>1738</v>
      </c>
      <c r="E4399">
        <v>39</v>
      </c>
      <c r="F4399" t="s">
        <v>31</v>
      </c>
      <c r="G4399" t="s">
        <v>387</v>
      </c>
      <c r="H4399" t="s">
        <v>388</v>
      </c>
      <c r="I4399" t="s">
        <v>74</v>
      </c>
      <c r="J4399" t="s">
        <v>75</v>
      </c>
      <c r="K4399">
        <v>2</v>
      </c>
      <c r="L4399" s="2">
        <v>3200</v>
      </c>
      <c r="M4399">
        <v>15</v>
      </c>
      <c r="N4399" s="2">
        <v>6400</v>
      </c>
      <c r="O4399" s="2">
        <v>960</v>
      </c>
      <c r="P4399" s="2">
        <v>5440</v>
      </c>
      <c r="Q4399" s="2">
        <v>3472.67</v>
      </c>
      <c r="R4399" s="2">
        <v>1967.33</v>
      </c>
      <c r="S4399" t="s">
        <v>53</v>
      </c>
      <c r="T4399" t="s">
        <v>398</v>
      </c>
      <c r="U4399" t="s">
        <v>399</v>
      </c>
      <c r="V4399" t="s">
        <v>39</v>
      </c>
      <c r="W4399" t="s">
        <v>83</v>
      </c>
      <c r="X4399" t="s">
        <v>97</v>
      </c>
      <c r="Y4399" t="s">
        <v>84</v>
      </c>
      <c r="Z4399" t="s">
        <v>107</v>
      </c>
      <c r="AA4399" t="s">
        <v>44</v>
      </c>
      <c r="AB4399" t="s">
        <v>44</v>
      </c>
    </row>
    <row r="4400" spans="1:28" x14ac:dyDescent="0.25">
      <c r="A4400" t="s">
        <v>8683</v>
      </c>
      <c r="B4400" s="1">
        <v>45649</v>
      </c>
      <c r="C4400" t="s">
        <v>761</v>
      </c>
      <c r="D4400" t="s">
        <v>762</v>
      </c>
      <c r="E4400">
        <v>52</v>
      </c>
      <c r="F4400" t="s">
        <v>48</v>
      </c>
      <c r="G4400" t="s">
        <v>217</v>
      </c>
      <c r="H4400" t="s">
        <v>218</v>
      </c>
      <c r="I4400" t="s">
        <v>34</v>
      </c>
      <c r="J4400" t="s">
        <v>130</v>
      </c>
      <c r="K4400">
        <v>4</v>
      </c>
      <c r="L4400" s="2">
        <v>28000</v>
      </c>
      <c r="M4400">
        <v>5</v>
      </c>
      <c r="N4400" s="2">
        <v>112000</v>
      </c>
      <c r="O4400" s="2">
        <v>5600</v>
      </c>
      <c r="P4400" s="2">
        <v>106400</v>
      </c>
      <c r="Q4400" s="2">
        <v>79446.16</v>
      </c>
      <c r="R4400" s="2">
        <v>26953.84</v>
      </c>
      <c r="S4400" t="s">
        <v>64</v>
      </c>
      <c r="T4400" t="s">
        <v>163</v>
      </c>
      <c r="U4400" t="s">
        <v>164</v>
      </c>
      <c r="V4400" t="s">
        <v>39</v>
      </c>
      <c r="W4400" t="s">
        <v>66</v>
      </c>
      <c r="X4400" t="s">
        <v>67</v>
      </c>
      <c r="Y4400" t="s">
        <v>56</v>
      </c>
      <c r="Z4400" t="s">
        <v>223</v>
      </c>
      <c r="AA4400" t="s">
        <v>44</v>
      </c>
      <c r="AB4400" t="s">
        <v>44</v>
      </c>
    </row>
    <row r="4401" spans="1:28" x14ac:dyDescent="0.25">
      <c r="A4401" t="s">
        <v>8684</v>
      </c>
      <c r="B4401" s="1">
        <v>45649</v>
      </c>
      <c r="C4401" t="s">
        <v>619</v>
      </c>
      <c r="D4401" t="s">
        <v>620</v>
      </c>
      <c r="E4401">
        <v>18</v>
      </c>
      <c r="F4401" t="s">
        <v>48</v>
      </c>
      <c r="G4401" t="s">
        <v>366</v>
      </c>
      <c r="H4401" t="s">
        <v>367</v>
      </c>
      <c r="I4401" t="s">
        <v>34</v>
      </c>
      <c r="J4401" t="s">
        <v>130</v>
      </c>
      <c r="K4401">
        <v>5</v>
      </c>
      <c r="L4401" s="2">
        <v>14500</v>
      </c>
      <c r="M4401">
        <v>20</v>
      </c>
      <c r="N4401" s="2">
        <v>72500</v>
      </c>
      <c r="O4401" s="2">
        <v>14500</v>
      </c>
      <c r="P4401" s="2">
        <v>58000</v>
      </c>
      <c r="Q4401" s="2">
        <v>32622.79</v>
      </c>
      <c r="R4401" s="2">
        <v>25377.21</v>
      </c>
      <c r="S4401" t="s">
        <v>53</v>
      </c>
      <c r="T4401" t="s">
        <v>290</v>
      </c>
      <c r="U4401" t="s">
        <v>291</v>
      </c>
      <c r="V4401" t="s">
        <v>39</v>
      </c>
      <c r="W4401" t="s">
        <v>66</v>
      </c>
      <c r="X4401" t="s">
        <v>41</v>
      </c>
      <c r="Y4401" t="s">
        <v>42</v>
      </c>
      <c r="Z4401" t="s">
        <v>107</v>
      </c>
      <c r="AA4401" t="s">
        <v>44</v>
      </c>
      <c r="AB4401" t="s">
        <v>44</v>
      </c>
    </row>
    <row r="4402" spans="1:28" x14ac:dyDescent="0.25">
      <c r="A4402" t="s">
        <v>8685</v>
      </c>
      <c r="B4402" s="1">
        <v>45649</v>
      </c>
      <c r="C4402" t="s">
        <v>7742</v>
      </c>
      <c r="D4402" t="s">
        <v>7743</v>
      </c>
      <c r="E4402">
        <v>24</v>
      </c>
      <c r="F4402" t="s">
        <v>31</v>
      </c>
      <c r="G4402" t="s">
        <v>197</v>
      </c>
      <c r="H4402" t="s">
        <v>198</v>
      </c>
      <c r="I4402" t="s">
        <v>74</v>
      </c>
      <c r="J4402" t="s">
        <v>75</v>
      </c>
      <c r="K4402">
        <v>2</v>
      </c>
      <c r="L4402" s="2">
        <v>2600</v>
      </c>
      <c r="M4402">
        <v>20</v>
      </c>
      <c r="N4402" s="2">
        <v>5200</v>
      </c>
      <c r="O4402" s="2">
        <v>1040</v>
      </c>
      <c r="P4402" s="2">
        <v>4160</v>
      </c>
      <c r="Q4402" s="2">
        <v>2761.12</v>
      </c>
      <c r="R4402" s="2">
        <v>1398.88</v>
      </c>
      <c r="S4402" t="s">
        <v>53</v>
      </c>
      <c r="T4402" t="s">
        <v>136</v>
      </c>
      <c r="U4402" t="s">
        <v>38</v>
      </c>
      <c r="V4402" t="s">
        <v>39</v>
      </c>
      <c r="W4402" t="s">
        <v>83</v>
      </c>
      <c r="X4402" t="s">
        <v>97</v>
      </c>
      <c r="Y4402" t="s">
        <v>42</v>
      </c>
      <c r="Z4402" t="s">
        <v>43</v>
      </c>
      <c r="AA4402" t="s">
        <v>44</v>
      </c>
      <c r="AB4402" t="s">
        <v>44</v>
      </c>
    </row>
    <row r="4403" spans="1:28" x14ac:dyDescent="0.25">
      <c r="A4403" t="s">
        <v>8686</v>
      </c>
      <c r="B4403" s="1">
        <v>45650</v>
      </c>
      <c r="C4403" t="s">
        <v>4189</v>
      </c>
      <c r="D4403" t="s">
        <v>4190</v>
      </c>
      <c r="E4403">
        <v>33</v>
      </c>
      <c r="F4403" t="s">
        <v>31</v>
      </c>
      <c r="G4403" t="s">
        <v>238</v>
      </c>
      <c r="H4403" t="s">
        <v>239</v>
      </c>
      <c r="I4403" t="s">
        <v>62</v>
      </c>
      <c r="J4403" t="s">
        <v>63</v>
      </c>
      <c r="K4403">
        <v>3</v>
      </c>
      <c r="L4403" s="2">
        <v>6500</v>
      </c>
      <c r="M4403">
        <v>10</v>
      </c>
      <c r="N4403" s="2">
        <v>19500</v>
      </c>
      <c r="O4403" s="2">
        <v>1950</v>
      </c>
      <c r="P4403" s="2">
        <v>17550</v>
      </c>
      <c r="Q4403" s="2">
        <v>13198.51</v>
      </c>
      <c r="R4403" s="2">
        <v>4351.49</v>
      </c>
      <c r="S4403" t="s">
        <v>36</v>
      </c>
      <c r="T4403" t="s">
        <v>76</v>
      </c>
      <c r="U4403" t="s">
        <v>77</v>
      </c>
      <c r="V4403" t="s">
        <v>39</v>
      </c>
      <c r="W4403" t="s">
        <v>83</v>
      </c>
      <c r="X4403" t="s">
        <v>67</v>
      </c>
      <c r="Y4403" t="s">
        <v>56</v>
      </c>
      <c r="Z4403" t="s">
        <v>43</v>
      </c>
      <c r="AA4403" t="s">
        <v>44</v>
      </c>
      <c r="AB4403" t="s">
        <v>44</v>
      </c>
    </row>
    <row r="4404" spans="1:28" x14ac:dyDescent="0.25">
      <c r="A4404" t="s">
        <v>8687</v>
      </c>
      <c r="B4404" s="1">
        <v>45650</v>
      </c>
      <c r="C4404" t="s">
        <v>1005</v>
      </c>
      <c r="D4404" t="s">
        <v>1006</v>
      </c>
      <c r="E4404">
        <v>58</v>
      </c>
      <c r="F4404" t="s">
        <v>48</v>
      </c>
      <c r="G4404" t="s">
        <v>227</v>
      </c>
      <c r="H4404" t="s">
        <v>228</v>
      </c>
      <c r="I4404" t="s">
        <v>74</v>
      </c>
      <c r="J4404" t="s">
        <v>75</v>
      </c>
      <c r="K4404">
        <v>1</v>
      </c>
      <c r="L4404" s="2">
        <v>1400</v>
      </c>
      <c r="M4404">
        <v>0</v>
      </c>
      <c r="N4404" s="2">
        <v>1400</v>
      </c>
      <c r="O4404" s="2">
        <v>0</v>
      </c>
      <c r="P4404" s="2">
        <v>1400</v>
      </c>
      <c r="Q4404" s="2">
        <v>1062.8900000000001</v>
      </c>
      <c r="R4404" s="2">
        <v>337.11</v>
      </c>
      <c r="S4404" t="s">
        <v>64</v>
      </c>
      <c r="T4404" t="s">
        <v>222</v>
      </c>
      <c r="U4404" t="s">
        <v>38</v>
      </c>
      <c r="V4404" t="s">
        <v>39</v>
      </c>
      <c r="W4404" t="s">
        <v>92</v>
      </c>
      <c r="X4404" t="s">
        <v>41</v>
      </c>
      <c r="Y4404" t="s">
        <v>56</v>
      </c>
      <c r="Z4404" t="s">
        <v>43</v>
      </c>
      <c r="AA4404" t="s">
        <v>68</v>
      </c>
      <c r="AB4404" t="s">
        <v>44</v>
      </c>
    </row>
    <row r="4405" spans="1:28" x14ac:dyDescent="0.25">
      <c r="A4405" t="s">
        <v>8688</v>
      </c>
      <c r="B4405" s="1">
        <v>45650</v>
      </c>
      <c r="C4405" t="s">
        <v>2370</v>
      </c>
      <c r="D4405" t="s">
        <v>2371</v>
      </c>
      <c r="E4405">
        <v>36</v>
      </c>
      <c r="F4405" t="s">
        <v>31</v>
      </c>
      <c r="G4405" t="s">
        <v>285</v>
      </c>
      <c r="H4405" t="s">
        <v>286</v>
      </c>
      <c r="I4405" t="s">
        <v>34</v>
      </c>
      <c r="J4405" t="s">
        <v>121</v>
      </c>
      <c r="K4405">
        <v>4</v>
      </c>
      <c r="L4405" s="2">
        <v>3200</v>
      </c>
      <c r="M4405">
        <v>15</v>
      </c>
      <c r="N4405" s="2">
        <v>12800</v>
      </c>
      <c r="O4405" s="2">
        <v>1920</v>
      </c>
      <c r="P4405" s="2">
        <v>10880</v>
      </c>
      <c r="Q4405" s="2">
        <v>7860.3</v>
      </c>
      <c r="R4405" s="2">
        <v>3019.7</v>
      </c>
      <c r="S4405" t="s">
        <v>64</v>
      </c>
      <c r="T4405" t="s">
        <v>65</v>
      </c>
      <c r="U4405" t="s">
        <v>65</v>
      </c>
      <c r="V4405" t="s">
        <v>39</v>
      </c>
      <c r="W4405" t="s">
        <v>83</v>
      </c>
      <c r="X4405" t="s">
        <v>97</v>
      </c>
      <c r="Y4405" t="s">
        <v>56</v>
      </c>
      <c r="Z4405" t="s">
        <v>43</v>
      </c>
      <c r="AA4405" t="s">
        <v>44</v>
      </c>
      <c r="AB4405" t="s">
        <v>44</v>
      </c>
    </row>
    <row r="4406" spans="1:28" x14ac:dyDescent="0.25">
      <c r="A4406" t="s">
        <v>8689</v>
      </c>
      <c r="B4406" s="1">
        <v>45650</v>
      </c>
      <c r="C4406" t="s">
        <v>8690</v>
      </c>
      <c r="D4406" t="s">
        <v>8691</v>
      </c>
      <c r="E4406">
        <v>21</v>
      </c>
      <c r="F4406" t="s">
        <v>31</v>
      </c>
      <c r="G4406" t="s">
        <v>88</v>
      </c>
      <c r="H4406" t="s">
        <v>89</v>
      </c>
      <c r="I4406" t="s">
        <v>62</v>
      </c>
      <c r="J4406" t="s">
        <v>63</v>
      </c>
      <c r="K4406">
        <v>3</v>
      </c>
      <c r="L4406" s="2">
        <v>4200</v>
      </c>
      <c r="M4406">
        <v>10</v>
      </c>
      <c r="N4406" s="2">
        <v>12600</v>
      </c>
      <c r="O4406" s="2">
        <v>1260</v>
      </c>
      <c r="P4406" s="2">
        <v>11340</v>
      </c>
      <c r="Q4406" s="2">
        <v>7928.25</v>
      </c>
      <c r="R4406" s="2">
        <v>3411.75</v>
      </c>
      <c r="S4406" t="s">
        <v>53</v>
      </c>
      <c r="T4406" t="s">
        <v>122</v>
      </c>
      <c r="U4406" t="s">
        <v>123</v>
      </c>
      <c r="V4406" t="s">
        <v>39</v>
      </c>
      <c r="W4406" t="s">
        <v>40</v>
      </c>
      <c r="X4406" t="s">
        <v>41</v>
      </c>
      <c r="Y4406" t="s">
        <v>56</v>
      </c>
      <c r="Z4406" t="s">
        <v>43</v>
      </c>
      <c r="AA4406" t="s">
        <v>44</v>
      </c>
      <c r="AB4406" t="s">
        <v>44</v>
      </c>
    </row>
    <row r="4407" spans="1:28" x14ac:dyDescent="0.25">
      <c r="A4407" t="s">
        <v>8692</v>
      </c>
      <c r="B4407" s="1">
        <v>45650</v>
      </c>
      <c r="C4407" t="s">
        <v>4504</v>
      </c>
      <c r="D4407" t="s">
        <v>4505</v>
      </c>
      <c r="E4407">
        <v>58</v>
      </c>
      <c r="F4407" t="s">
        <v>48</v>
      </c>
      <c r="G4407" t="s">
        <v>344</v>
      </c>
      <c r="H4407" t="s">
        <v>345</v>
      </c>
      <c r="I4407" t="s">
        <v>34</v>
      </c>
      <c r="J4407" t="s">
        <v>121</v>
      </c>
      <c r="K4407">
        <v>2</v>
      </c>
      <c r="L4407" s="2">
        <v>1600</v>
      </c>
      <c r="M4407">
        <v>10</v>
      </c>
      <c r="N4407" s="2">
        <v>3200</v>
      </c>
      <c r="O4407" s="2">
        <v>320</v>
      </c>
      <c r="P4407" s="2">
        <v>2880</v>
      </c>
      <c r="Q4407" s="2">
        <v>1646.32</v>
      </c>
      <c r="R4407" s="2">
        <v>1233.68</v>
      </c>
      <c r="S4407" t="s">
        <v>53</v>
      </c>
      <c r="T4407" t="s">
        <v>275</v>
      </c>
      <c r="U4407" t="s">
        <v>123</v>
      </c>
      <c r="V4407" t="s">
        <v>39</v>
      </c>
      <c r="W4407" t="s">
        <v>40</v>
      </c>
      <c r="X4407" t="s">
        <v>97</v>
      </c>
      <c r="Y4407" t="s">
        <v>42</v>
      </c>
      <c r="Z4407" t="s">
        <v>43</v>
      </c>
      <c r="AA4407" t="s">
        <v>44</v>
      </c>
      <c r="AB4407" t="s">
        <v>44</v>
      </c>
    </row>
    <row r="4408" spans="1:28" x14ac:dyDescent="0.25">
      <c r="A4408" t="s">
        <v>8693</v>
      </c>
      <c r="B4408" s="1">
        <v>45650</v>
      </c>
      <c r="C4408" t="s">
        <v>534</v>
      </c>
      <c r="D4408" t="s">
        <v>535</v>
      </c>
      <c r="E4408">
        <v>29</v>
      </c>
      <c r="F4408" t="s">
        <v>48</v>
      </c>
      <c r="G4408" t="s">
        <v>49</v>
      </c>
      <c r="H4408" t="s">
        <v>50</v>
      </c>
      <c r="I4408" t="s">
        <v>51</v>
      </c>
      <c r="J4408" t="s">
        <v>52</v>
      </c>
      <c r="K4408">
        <v>5</v>
      </c>
      <c r="L4408" s="2">
        <v>500</v>
      </c>
      <c r="M4408">
        <v>10</v>
      </c>
      <c r="N4408" s="2">
        <v>2500</v>
      </c>
      <c r="O4408" s="2">
        <v>250</v>
      </c>
      <c r="P4408" s="2">
        <v>2250</v>
      </c>
      <c r="Q4408" s="2">
        <v>1627.86</v>
      </c>
      <c r="R4408" s="2">
        <v>622.14</v>
      </c>
      <c r="S4408" t="s">
        <v>53</v>
      </c>
      <c r="T4408" t="s">
        <v>275</v>
      </c>
      <c r="U4408" t="s">
        <v>123</v>
      </c>
      <c r="V4408" t="s">
        <v>39</v>
      </c>
      <c r="W4408" t="s">
        <v>83</v>
      </c>
      <c r="X4408" t="s">
        <v>97</v>
      </c>
      <c r="Y4408" t="s">
        <v>42</v>
      </c>
      <c r="Z4408" t="s">
        <v>43</v>
      </c>
      <c r="AA4408" t="s">
        <v>44</v>
      </c>
      <c r="AB4408" t="s">
        <v>44</v>
      </c>
    </row>
    <row r="4409" spans="1:28" x14ac:dyDescent="0.25">
      <c r="A4409" t="s">
        <v>8694</v>
      </c>
      <c r="B4409" s="1">
        <v>45650</v>
      </c>
      <c r="C4409" t="s">
        <v>8695</v>
      </c>
      <c r="D4409" t="s">
        <v>8696</v>
      </c>
      <c r="E4409">
        <v>47</v>
      </c>
      <c r="F4409" t="s">
        <v>31</v>
      </c>
      <c r="G4409" t="s">
        <v>243</v>
      </c>
      <c r="H4409" t="s">
        <v>244</v>
      </c>
      <c r="I4409" t="s">
        <v>103</v>
      </c>
      <c r="J4409" t="s">
        <v>104</v>
      </c>
      <c r="K4409">
        <v>5</v>
      </c>
      <c r="L4409" s="2">
        <v>450</v>
      </c>
      <c r="M4409">
        <v>5</v>
      </c>
      <c r="N4409" s="2">
        <v>2250</v>
      </c>
      <c r="O4409" s="2">
        <v>112.5</v>
      </c>
      <c r="P4409" s="2">
        <v>2137.5</v>
      </c>
      <c r="Q4409" s="2">
        <v>1261.49</v>
      </c>
      <c r="R4409" s="2">
        <v>876.01</v>
      </c>
      <c r="S4409" t="s">
        <v>53</v>
      </c>
      <c r="T4409" t="s">
        <v>54</v>
      </c>
      <c r="U4409" t="s">
        <v>55</v>
      </c>
      <c r="V4409" t="s">
        <v>39</v>
      </c>
      <c r="W4409" t="s">
        <v>83</v>
      </c>
      <c r="X4409" t="s">
        <v>97</v>
      </c>
      <c r="Y4409" t="s">
        <v>56</v>
      </c>
      <c r="Z4409" t="s">
        <v>43</v>
      </c>
      <c r="AA4409" t="s">
        <v>44</v>
      </c>
      <c r="AB4409" t="s">
        <v>44</v>
      </c>
    </row>
    <row r="4410" spans="1:28" x14ac:dyDescent="0.25">
      <c r="A4410" t="s">
        <v>8697</v>
      </c>
      <c r="B4410" s="1">
        <v>45650</v>
      </c>
      <c r="C4410" t="s">
        <v>764</v>
      </c>
      <c r="D4410" t="s">
        <v>765</v>
      </c>
      <c r="E4410">
        <v>31</v>
      </c>
      <c r="F4410" t="s">
        <v>31</v>
      </c>
      <c r="G4410" t="s">
        <v>72</v>
      </c>
      <c r="H4410" t="s">
        <v>73</v>
      </c>
      <c r="I4410" t="s">
        <v>74</v>
      </c>
      <c r="J4410" t="s">
        <v>75</v>
      </c>
      <c r="K4410">
        <v>1</v>
      </c>
      <c r="L4410" s="2">
        <v>2200</v>
      </c>
      <c r="M4410">
        <v>30</v>
      </c>
      <c r="N4410" s="2">
        <v>2200</v>
      </c>
      <c r="O4410" s="2">
        <v>660</v>
      </c>
      <c r="P4410" s="2">
        <v>1540</v>
      </c>
      <c r="Q4410" s="2">
        <v>1066.19</v>
      </c>
      <c r="R4410" s="2">
        <v>473.81</v>
      </c>
      <c r="S4410" t="s">
        <v>53</v>
      </c>
      <c r="T4410" t="s">
        <v>136</v>
      </c>
      <c r="U4410" t="s">
        <v>38</v>
      </c>
      <c r="V4410" t="s">
        <v>39</v>
      </c>
      <c r="W4410" t="s">
        <v>66</v>
      </c>
      <c r="X4410" t="s">
        <v>67</v>
      </c>
      <c r="Y4410" t="s">
        <v>42</v>
      </c>
      <c r="Z4410" t="s">
        <v>43</v>
      </c>
      <c r="AA4410" t="s">
        <v>44</v>
      </c>
      <c r="AB4410" t="s">
        <v>44</v>
      </c>
    </row>
    <row r="4411" spans="1:28" x14ac:dyDescent="0.25">
      <c r="A4411" t="s">
        <v>8698</v>
      </c>
      <c r="B4411" s="1">
        <v>45650</v>
      </c>
      <c r="C4411" t="s">
        <v>8699</v>
      </c>
      <c r="D4411" t="s">
        <v>8700</v>
      </c>
      <c r="E4411">
        <v>29</v>
      </c>
      <c r="F4411" t="s">
        <v>48</v>
      </c>
      <c r="G4411" t="s">
        <v>273</v>
      </c>
      <c r="H4411" t="s">
        <v>274</v>
      </c>
      <c r="I4411" t="s">
        <v>51</v>
      </c>
      <c r="J4411" t="s">
        <v>52</v>
      </c>
      <c r="K4411">
        <v>3</v>
      </c>
      <c r="L4411" s="2">
        <v>250</v>
      </c>
      <c r="M4411">
        <v>5</v>
      </c>
      <c r="N4411" s="2">
        <v>750</v>
      </c>
      <c r="O4411" s="2">
        <v>37.5</v>
      </c>
      <c r="P4411" s="2">
        <v>712.5</v>
      </c>
      <c r="Q4411" s="2">
        <v>503.71</v>
      </c>
      <c r="R4411" s="2">
        <v>208.79</v>
      </c>
      <c r="S4411" t="s">
        <v>53</v>
      </c>
      <c r="T4411" t="s">
        <v>398</v>
      </c>
      <c r="U4411" t="s">
        <v>399</v>
      </c>
      <c r="V4411" t="s">
        <v>39</v>
      </c>
      <c r="W4411" t="s">
        <v>124</v>
      </c>
      <c r="X4411" t="s">
        <v>67</v>
      </c>
      <c r="Y4411" t="s">
        <v>56</v>
      </c>
      <c r="Z4411" t="s">
        <v>107</v>
      </c>
      <c r="AA4411" t="s">
        <v>44</v>
      </c>
      <c r="AB4411" t="s">
        <v>44</v>
      </c>
    </row>
    <row r="4412" spans="1:28" x14ac:dyDescent="0.25">
      <c r="A4412" t="s">
        <v>8701</v>
      </c>
      <c r="B4412" s="1">
        <v>45650</v>
      </c>
      <c r="C4412" t="s">
        <v>8702</v>
      </c>
      <c r="D4412" t="s">
        <v>8703</v>
      </c>
      <c r="E4412">
        <v>58</v>
      </c>
      <c r="F4412" t="s">
        <v>31</v>
      </c>
      <c r="G4412" t="s">
        <v>141</v>
      </c>
      <c r="H4412" t="s">
        <v>142</v>
      </c>
      <c r="I4412" t="s">
        <v>74</v>
      </c>
      <c r="J4412" t="s">
        <v>143</v>
      </c>
      <c r="K4412">
        <v>2</v>
      </c>
      <c r="L4412" s="2">
        <v>900</v>
      </c>
      <c r="M4412">
        <v>25</v>
      </c>
      <c r="N4412" s="2">
        <v>1800</v>
      </c>
      <c r="O4412" s="2">
        <v>450</v>
      </c>
      <c r="P4412" s="2">
        <v>1350</v>
      </c>
      <c r="Q4412" s="2">
        <v>1099.24</v>
      </c>
      <c r="R4412" s="2">
        <v>250.76</v>
      </c>
      <c r="S4412" t="s">
        <v>53</v>
      </c>
      <c r="T4412" t="s">
        <v>398</v>
      </c>
      <c r="U4412" t="s">
        <v>399</v>
      </c>
      <c r="V4412" t="s">
        <v>39</v>
      </c>
      <c r="W4412" t="s">
        <v>137</v>
      </c>
      <c r="X4412" t="s">
        <v>97</v>
      </c>
      <c r="Y4412" t="s">
        <v>42</v>
      </c>
      <c r="Z4412" t="s">
        <v>43</v>
      </c>
      <c r="AA4412" t="s">
        <v>44</v>
      </c>
      <c r="AB4412" t="s">
        <v>44</v>
      </c>
    </row>
    <row r="4413" spans="1:28" x14ac:dyDescent="0.25">
      <c r="A4413" t="s">
        <v>8704</v>
      </c>
      <c r="B4413" s="1">
        <v>45651</v>
      </c>
      <c r="C4413" t="s">
        <v>6714</v>
      </c>
      <c r="D4413" t="s">
        <v>6715</v>
      </c>
      <c r="E4413">
        <v>32</v>
      </c>
      <c r="F4413" t="s">
        <v>31</v>
      </c>
      <c r="G4413" t="s">
        <v>134</v>
      </c>
      <c r="H4413" t="s">
        <v>135</v>
      </c>
      <c r="I4413" t="s">
        <v>62</v>
      </c>
      <c r="J4413" t="s">
        <v>130</v>
      </c>
      <c r="K4413">
        <v>2</v>
      </c>
      <c r="L4413" s="2">
        <v>8500</v>
      </c>
      <c r="M4413">
        <v>25</v>
      </c>
      <c r="N4413" s="2">
        <v>17000</v>
      </c>
      <c r="O4413" s="2">
        <v>4250</v>
      </c>
      <c r="P4413" s="2">
        <v>12750</v>
      </c>
      <c r="Q4413" s="2">
        <v>9189.39</v>
      </c>
      <c r="R4413" s="2">
        <v>3560.61</v>
      </c>
      <c r="S4413" t="s">
        <v>53</v>
      </c>
      <c r="T4413" t="s">
        <v>275</v>
      </c>
      <c r="U4413" t="s">
        <v>123</v>
      </c>
      <c r="V4413" t="s">
        <v>39</v>
      </c>
      <c r="W4413" t="s">
        <v>137</v>
      </c>
      <c r="X4413" t="s">
        <v>97</v>
      </c>
      <c r="Y4413" t="s">
        <v>42</v>
      </c>
      <c r="Z4413" t="s">
        <v>43</v>
      </c>
      <c r="AA4413" t="s">
        <v>44</v>
      </c>
      <c r="AB4413" t="s">
        <v>44</v>
      </c>
    </row>
    <row r="4414" spans="1:28" x14ac:dyDescent="0.25">
      <c r="A4414" t="s">
        <v>8705</v>
      </c>
      <c r="B4414" s="1">
        <v>45651</v>
      </c>
      <c r="C4414" t="s">
        <v>1153</v>
      </c>
      <c r="D4414" t="s">
        <v>1154</v>
      </c>
      <c r="E4414">
        <v>33</v>
      </c>
      <c r="F4414" t="s">
        <v>48</v>
      </c>
      <c r="G4414" t="s">
        <v>158</v>
      </c>
      <c r="H4414" t="s">
        <v>159</v>
      </c>
      <c r="I4414" t="s">
        <v>51</v>
      </c>
      <c r="J4414" t="s">
        <v>52</v>
      </c>
      <c r="K4414">
        <v>2</v>
      </c>
      <c r="L4414" s="2">
        <v>650</v>
      </c>
      <c r="M4414">
        <v>15</v>
      </c>
      <c r="N4414" s="2">
        <v>1300</v>
      </c>
      <c r="O4414" s="2">
        <v>195</v>
      </c>
      <c r="P4414" s="2">
        <v>1105</v>
      </c>
      <c r="Q4414" s="2">
        <v>786.08</v>
      </c>
      <c r="R4414" s="2">
        <v>318.92</v>
      </c>
      <c r="S4414" t="s">
        <v>53</v>
      </c>
      <c r="T4414" t="s">
        <v>122</v>
      </c>
      <c r="U4414" t="s">
        <v>123</v>
      </c>
      <c r="V4414" t="s">
        <v>39</v>
      </c>
      <c r="W4414" t="s">
        <v>40</v>
      </c>
      <c r="X4414" t="s">
        <v>97</v>
      </c>
      <c r="Y4414" t="s">
        <v>56</v>
      </c>
      <c r="Z4414" t="s">
        <v>107</v>
      </c>
      <c r="AA4414" t="s">
        <v>44</v>
      </c>
      <c r="AB4414" t="s">
        <v>44</v>
      </c>
    </row>
    <row r="4415" spans="1:28" x14ac:dyDescent="0.25">
      <c r="A4415" t="s">
        <v>8706</v>
      </c>
      <c r="B4415" s="1">
        <v>45651</v>
      </c>
      <c r="C4415" t="s">
        <v>1985</v>
      </c>
      <c r="D4415" t="s">
        <v>1986</v>
      </c>
      <c r="E4415">
        <v>51</v>
      </c>
      <c r="F4415" t="s">
        <v>48</v>
      </c>
      <c r="G4415" t="s">
        <v>128</v>
      </c>
      <c r="H4415" t="s">
        <v>129</v>
      </c>
      <c r="I4415" t="s">
        <v>74</v>
      </c>
      <c r="J4415" t="s">
        <v>130</v>
      </c>
      <c r="K4415">
        <v>1</v>
      </c>
      <c r="L4415" s="2">
        <v>1700</v>
      </c>
      <c r="M4415">
        <v>0</v>
      </c>
      <c r="N4415" s="2">
        <v>1700</v>
      </c>
      <c r="O4415" s="2">
        <v>0</v>
      </c>
      <c r="P4415" s="2">
        <v>1700</v>
      </c>
      <c r="Q4415" s="2">
        <v>1378.47</v>
      </c>
      <c r="R4415" s="2">
        <v>321.52999999999997</v>
      </c>
      <c r="S4415" t="s">
        <v>53</v>
      </c>
      <c r="T4415" t="s">
        <v>578</v>
      </c>
      <c r="U4415" t="s">
        <v>579</v>
      </c>
      <c r="V4415" t="s">
        <v>39</v>
      </c>
      <c r="W4415" t="s">
        <v>124</v>
      </c>
      <c r="X4415" t="s">
        <v>41</v>
      </c>
      <c r="Y4415" t="s">
        <v>56</v>
      </c>
      <c r="Z4415" t="s">
        <v>43</v>
      </c>
      <c r="AA4415" t="s">
        <v>44</v>
      </c>
      <c r="AB4415" t="s">
        <v>68</v>
      </c>
    </row>
    <row r="4416" spans="1:28" x14ac:dyDescent="0.25">
      <c r="A4416" t="s">
        <v>8707</v>
      </c>
      <c r="B4416" s="1">
        <v>45651</v>
      </c>
      <c r="C4416" t="s">
        <v>1485</v>
      </c>
      <c r="D4416" t="s">
        <v>1486</v>
      </c>
      <c r="E4416">
        <v>31</v>
      </c>
      <c r="F4416" t="s">
        <v>31</v>
      </c>
      <c r="G4416" t="s">
        <v>202</v>
      </c>
      <c r="H4416" t="s">
        <v>203</v>
      </c>
      <c r="I4416" t="s">
        <v>103</v>
      </c>
      <c r="J4416" t="s">
        <v>104</v>
      </c>
      <c r="K4416">
        <v>1</v>
      </c>
      <c r="L4416" s="2">
        <v>550</v>
      </c>
      <c r="M4416">
        <v>30</v>
      </c>
      <c r="N4416" s="2">
        <v>550</v>
      </c>
      <c r="O4416" s="2">
        <v>165</v>
      </c>
      <c r="P4416" s="2">
        <v>385</v>
      </c>
      <c r="Q4416" s="2">
        <v>240.74</v>
      </c>
      <c r="R4416" s="2">
        <v>144.26</v>
      </c>
      <c r="S4416" t="s">
        <v>53</v>
      </c>
      <c r="T4416" t="s">
        <v>153</v>
      </c>
      <c r="U4416" t="s">
        <v>154</v>
      </c>
      <c r="V4416" t="s">
        <v>39</v>
      </c>
      <c r="W4416" t="s">
        <v>66</v>
      </c>
      <c r="X4416" t="s">
        <v>41</v>
      </c>
      <c r="Y4416" t="s">
        <v>56</v>
      </c>
      <c r="Z4416" t="s">
        <v>43</v>
      </c>
      <c r="AA4416" t="s">
        <v>44</v>
      </c>
      <c r="AB4416" t="s">
        <v>44</v>
      </c>
    </row>
    <row r="4417" spans="1:28" x14ac:dyDescent="0.25">
      <c r="A4417" t="s">
        <v>8708</v>
      </c>
      <c r="B4417" s="1">
        <v>45651</v>
      </c>
      <c r="C4417" t="s">
        <v>5651</v>
      </c>
      <c r="D4417" t="s">
        <v>5652</v>
      </c>
      <c r="E4417">
        <v>33</v>
      </c>
      <c r="F4417" t="s">
        <v>48</v>
      </c>
      <c r="G4417" t="s">
        <v>60</v>
      </c>
      <c r="H4417" t="s">
        <v>61</v>
      </c>
      <c r="I4417" t="s">
        <v>62</v>
      </c>
      <c r="J4417" t="s">
        <v>63</v>
      </c>
      <c r="K4417">
        <v>3</v>
      </c>
      <c r="L4417" s="2">
        <v>3500</v>
      </c>
      <c r="M4417">
        <v>5</v>
      </c>
      <c r="N4417" s="2">
        <v>10500</v>
      </c>
      <c r="O4417" s="2">
        <v>525</v>
      </c>
      <c r="P4417" s="2">
        <v>9975</v>
      </c>
      <c r="Q4417" s="2">
        <v>5724.51</v>
      </c>
      <c r="R4417" s="2">
        <v>4250.49</v>
      </c>
      <c r="S4417" t="s">
        <v>36</v>
      </c>
      <c r="T4417" t="s">
        <v>65</v>
      </c>
      <c r="U4417" t="s">
        <v>65</v>
      </c>
      <c r="V4417" t="s">
        <v>39</v>
      </c>
      <c r="W4417" t="s">
        <v>66</v>
      </c>
      <c r="X4417" t="s">
        <v>97</v>
      </c>
      <c r="Y4417" t="s">
        <v>56</v>
      </c>
      <c r="Z4417" t="s">
        <v>43</v>
      </c>
      <c r="AA4417" t="s">
        <v>44</v>
      </c>
      <c r="AB4417" t="s">
        <v>44</v>
      </c>
    </row>
    <row r="4418" spans="1:28" x14ac:dyDescent="0.25">
      <c r="A4418" t="s">
        <v>8709</v>
      </c>
      <c r="B4418" s="1">
        <v>45651</v>
      </c>
      <c r="C4418" t="s">
        <v>8710</v>
      </c>
      <c r="D4418" t="s">
        <v>8711</v>
      </c>
      <c r="E4418">
        <v>29</v>
      </c>
      <c r="F4418" t="s">
        <v>31</v>
      </c>
      <c r="G4418" t="s">
        <v>141</v>
      </c>
      <c r="H4418" t="s">
        <v>142</v>
      </c>
      <c r="I4418" t="s">
        <v>74</v>
      </c>
      <c r="J4418" t="s">
        <v>143</v>
      </c>
      <c r="K4418">
        <v>2</v>
      </c>
      <c r="L4418" s="2">
        <v>900</v>
      </c>
      <c r="M4418">
        <v>20</v>
      </c>
      <c r="N4418" s="2">
        <v>1800</v>
      </c>
      <c r="O4418" s="2">
        <v>360</v>
      </c>
      <c r="P4418" s="2">
        <v>1440</v>
      </c>
      <c r="Q4418" s="2">
        <v>951.03</v>
      </c>
      <c r="R4418" s="2">
        <v>488.97</v>
      </c>
      <c r="S4418" t="s">
        <v>53</v>
      </c>
      <c r="T4418" t="s">
        <v>407</v>
      </c>
      <c r="U4418" t="s">
        <v>408</v>
      </c>
      <c r="V4418" t="s">
        <v>39</v>
      </c>
      <c r="W4418" t="s">
        <v>66</v>
      </c>
      <c r="X4418" t="s">
        <v>41</v>
      </c>
      <c r="Y4418" t="s">
        <v>56</v>
      </c>
      <c r="Z4418" t="s">
        <v>43</v>
      </c>
      <c r="AA4418" t="s">
        <v>44</v>
      </c>
      <c r="AB4418" t="s">
        <v>44</v>
      </c>
    </row>
    <row r="4419" spans="1:28" x14ac:dyDescent="0.25">
      <c r="A4419" t="s">
        <v>8712</v>
      </c>
      <c r="B4419" s="1">
        <v>45651</v>
      </c>
      <c r="C4419" t="s">
        <v>1908</v>
      </c>
      <c r="D4419" t="s">
        <v>1909</v>
      </c>
      <c r="E4419">
        <v>37</v>
      </c>
      <c r="F4419" t="s">
        <v>111</v>
      </c>
      <c r="G4419" t="s">
        <v>280</v>
      </c>
      <c r="H4419" t="s">
        <v>281</v>
      </c>
      <c r="I4419" t="s">
        <v>62</v>
      </c>
      <c r="J4419" t="s">
        <v>190</v>
      </c>
      <c r="K4419">
        <v>3</v>
      </c>
      <c r="L4419" s="2">
        <v>700</v>
      </c>
      <c r="M4419">
        <v>20</v>
      </c>
      <c r="N4419" s="2">
        <v>2100</v>
      </c>
      <c r="O4419" s="2">
        <v>420</v>
      </c>
      <c r="P4419" s="2">
        <v>1680</v>
      </c>
      <c r="Q4419" s="2">
        <v>979.5</v>
      </c>
      <c r="R4419" s="2">
        <v>700.5</v>
      </c>
      <c r="S4419" t="s">
        <v>53</v>
      </c>
      <c r="T4419" t="s">
        <v>105</v>
      </c>
      <c r="U4419" t="s">
        <v>106</v>
      </c>
      <c r="V4419" t="s">
        <v>39</v>
      </c>
      <c r="W4419" t="s">
        <v>83</v>
      </c>
      <c r="X4419" t="s">
        <v>41</v>
      </c>
      <c r="Y4419" t="s">
        <v>56</v>
      </c>
      <c r="Z4419" t="s">
        <v>43</v>
      </c>
      <c r="AA4419" t="s">
        <v>44</v>
      </c>
      <c r="AB4419" t="s">
        <v>44</v>
      </c>
    </row>
    <row r="4420" spans="1:28" x14ac:dyDescent="0.25">
      <c r="A4420" t="s">
        <v>8713</v>
      </c>
      <c r="B4420" s="1">
        <v>45651</v>
      </c>
      <c r="C4420" t="s">
        <v>2312</v>
      </c>
      <c r="D4420" t="s">
        <v>2313</v>
      </c>
      <c r="E4420">
        <v>50</v>
      </c>
      <c r="F4420" t="s">
        <v>111</v>
      </c>
      <c r="G4420" t="s">
        <v>561</v>
      </c>
      <c r="H4420" t="s">
        <v>562</v>
      </c>
      <c r="I4420" t="s">
        <v>34</v>
      </c>
      <c r="J4420" t="s">
        <v>143</v>
      </c>
      <c r="K4420">
        <v>3</v>
      </c>
      <c r="L4420" s="2">
        <v>900</v>
      </c>
      <c r="M4420">
        <v>0</v>
      </c>
      <c r="N4420" s="2">
        <v>2700</v>
      </c>
      <c r="O4420" s="2">
        <v>0</v>
      </c>
      <c r="P4420" s="2">
        <v>2700</v>
      </c>
      <c r="Q4420" s="2">
        <v>2195.7800000000002</v>
      </c>
      <c r="R4420" s="2">
        <v>504.22</v>
      </c>
      <c r="S4420" t="s">
        <v>53</v>
      </c>
      <c r="T4420" t="s">
        <v>114</v>
      </c>
      <c r="U4420" t="s">
        <v>115</v>
      </c>
      <c r="V4420" t="s">
        <v>39</v>
      </c>
      <c r="W4420" t="s">
        <v>40</v>
      </c>
      <c r="X4420" t="s">
        <v>41</v>
      </c>
      <c r="Y4420" t="s">
        <v>56</v>
      </c>
      <c r="Z4420" t="s">
        <v>144</v>
      </c>
      <c r="AA4420" t="s">
        <v>44</v>
      </c>
      <c r="AB4420" t="s">
        <v>44</v>
      </c>
    </row>
    <row r="4421" spans="1:28" x14ac:dyDescent="0.25">
      <c r="A4421" t="s">
        <v>8714</v>
      </c>
      <c r="B4421" s="1">
        <v>45651</v>
      </c>
      <c r="C4421" t="s">
        <v>5207</v>
      </c>
      <c r="D4421" t="s">
        <v>5208</v>
      </c>
      <c r="E4421">
        <v>27</v>
      </c>
      <c r="F4421" t="s">
        <v>111</v>
      </c>
      <c r="G4421" t="s">
        <v>387</v>
      </c>
      <c r="H4421" t="s">
        <v>388</v>
      </c>
      <c r="I4421" t="s">
        <v>74</v>
      </c>
      <c r="J4421" t="s">
        <v>75</v>
      </c>
      <c r="K4421">
        <v>1</v>
      </c>
      <c r="L4421" s="2">
        <v>3200</v>
      </c>
      <c r="M4421">
        <v>0</v>
      </c>
      <c r="N4421" s="2">
        <v>3200</v>
      </c>
      <c r="O4421" s="2">
        <v>0</v>
      </c>
      <c r="P4421" s="2">
        <v>3200</v>
      </c>
      <c r="Q4421" s="2">
        <v>2370.5300000000002</v>
      </c>
      <c r="R4421" s="2">
        <v>829.47</v>
      </c>
      <c r="S4421" t="s">
        <v>53</v>
      </c>
      <c r="T4421" t="s">
        <v>290</v>
      </c>
      <c r="U4421" t="s">
        <v>291</v>
      </c>
      <c r="V4421" t="s">
        <v>39</v>
      </c>
      <c r="W4421" t="s">
        <v>83</v>
      </c>
      <c r="X4421" t="s">
        <v>97</v>
      </c>
      <c r="Y4421" t="s">
        <v>56</v>
      </c>
      <c r="Z4421" t="s">
        <v>43</v>
      </c>
      <c r="AA4421" t="s">
        <v>44</v>
      </c>
      <c r="AB4421" t="s">
        <v>44</v>
      </c>
    </row>
    <row r="4422" spans="1:28" x14ac:dyDescent="0.25">
      <c r="A4422" t="s">
        <v>8715</v>
      </c>
      <c r="B4422" s="1">
        <v>45651</v>
      </c>
      <c r="C4422" t="s">
        <v>3372</v>
      </c>
      <c r="D4422" t="s">
        <v>3373</v>
      </c>
      <c r="E4422">
        <v>49</v>
      </c>
      <c r="F4422" t="s">
        <v>48</v>
      </c>
      <c r="G4422" t="s">
        <v>207</v>
      </c>
      <c r="H4422" t="s">
        <v>208</v>
      </c>
      <c r="I4422" t="s">
        <v>34</v>
      </c>
      <c r="J4422" t="s">
        <v>143</v>
      </c>
      <c r="K4422">
        <v>3</v>
      </c>
      <c r="L4422" s="2">
        <v>18000</v>
      </c>
      <c r="M4422">
        <v>10</v>
      </c>
      <c r="N4422" s="2">
        <v>54000</v>
      </c>
      <c r="O4422" s="2">
        <v>5400</v>
      </c>
      <c r="P4422" s="2">
        <v>48600</v>
      </c>
      <c r="Q4422" s="2">
        <v>28450.76</v>
      </c>
      <c r="R4422" s="2">
        <v>20149.240000000002</v>
      </c>
      <c r="S4422" t="s">
        <v>53</v>
      </c>
      <c r="T4422" t="s">
        <v>122</v>
      </c>
      <c r="U4422" t="s">
        <v>123</v>
      </c>
      <c r="V4422" t="s">
        <v>39</v>
      </c>
      <c r="W4422" t="s">
        <v>92</v>
      </c>
      <c r="X4422" t="s">
        <v>67</v>
      </c>
      <c r="Y4422" t="s">
        <v>42</v>
      </c>
      <c r="Z4422" t="s">
        <v>43</v>
      </c>
      <c r="AA4422" t="s">
        <v>44</v>
      </c>
      <c r="AB4422" t="s">
        <v>44</v>
      </c>
    </row>
    <row r="4423" spans="1:28" x14ac:dyDescent="0.25">
      <c r="A4423" t="s">
        <v>8716</v>
      </c>
      <c r="B4423" s="1">
        <v>45651</v>
      </c>
      <c r="C4423" t="s">
        <v>2877</v>
      </c>
      <c r="D4423" t="s">
        <v>2878</v>
      </c>
      <c r="E4423">
        <v>21</v>
      </c>
      <c r="F4423" t="s">
        <v>48</v>
      </c>
      <c r="G4423" t="s">
        <v>273</v>
      </c>
      <c r="H4423" t="s">
        <v>274</v>
      </c>
      <c r="I4423" t="s">
        <v>51</v>
      </c>
      <c r="J4423" t="s">
        <v>52</v>
      </c>
      <c r="K4423">
        <v>4</v>
      </c>
      <c r="L4423" s="2">
        <v>250</v>
      </c>
      <c r="M4423">
        <v>10</v>
      </c>
      <c r="N4423" s="2">
        <v>1000</v>
      </c>
      <c r="O4423" s="2">
        <v>100</v>
      </c>
      <c r="P4423" s="2">
        <v>900</v>
      </c>
      <c r="Q4423" s="2">
        <v>655.73</v>
      </c>
      <c r="R4423" s="2">
        <v>244.27</v>
      </c>
      <c r="S4423" t="s">
        <v>53</v>
      </c>
      <c r="T4423" t="s">
        <v>263</v>
      </c>
      <c r="U4423" t="s">
        <v>91</v>
      </c>
      <c r="V4423" t="s">
        <v>39</v>
      </c>
      <c r="W4423" t="s">
        <v>137</v>
      </c>
      <c r="X4423" t="s">
        <v>97</v>
      </c>
      <c r="Y4423" t="s">
        <v>56</v>
      </c>
      <c r="Z4423" t="s">
        <v>43</v>
      </c>
      <c r="AA4423" t="s">
        <v>44</v>
      </c>
      <c r="AB4423" t="s">
        <v>44</v>
      </c>
    </row>
    <row r="4424" spans="1:28" x14ac:dyDescent="0.25">
      <c r="A4424" t="s">
        <v>8717</v>
      </c>
      <c r="B4424" s="1">
        <v>45651</v>
      </c>
      <c r="C4424" t="s">
        <v>4850</v>
      </c>
      <c r="D4424" t="s">
        <v>4851</v>
      </c>
      <c r="E4424">
        <v>24</v>
      </c>
      <c r="F4424" t="s">
        <v>48</v>
      </c>
      <c r="G4424" t="s">
        <v>112</v>
      </c>
      <c r="H4424" t="s">
        <v>113</v>
      </c>
      <c r="I4424" t="s">
        <v>103</v>
      </c>
      <c r="J4424" t="s">
        <v>104</v>
      </c>
      <c r="K4424">
        <v>1</v>
      </c>
      <c r="L4424" s="2">
        <v>650</v>
      </c>
      <c r="M4424">
        <v>15</v>
      </c>
      <c r="N4424" s="2">
        <v>650</v>
      </c>
      <c r="O4424" s="2">
        <v>97.5</v>
      </c>
      <c r="P4424" s="2">
        <v>552.5</v>
      </c>
      <c r="Q4424" s="2">
        <v>333.72</v>
      </c>
      <c r="R4424" s="2">
        <v>218.78</v>
      </c>
      <c r="S4424" t="s">
        <v>36</v>
      </c>
      <c r="T4424" t="s">
        <v>398</v>
      </c>
      <c r="U4424" t="s">
        <v>399</v>
      </c>
      <c r="V4424" t="s">
        <v>39</v>
      </c>
      <c r="W4424" t="s">
        <v>66</v>
      </c>
      <c r="X4424" t="s">
        <v>67</v>
      </c>
      <c r="Y4424" t="s">
        <v>42</v>
      </c>
      <c r="Z4424" t="s">
        <v>144</v>
      </c>
      <c r="AA4424" t="s">
        <v>44</v>
      </c>
      <c r="AB4424" t="s">
        <v>68</v>
      </c>
    </row>
    <row r="4425" spans="1:28" x14ac:dyDescent="0.25">
      <c r="A4425" t="s">
        <v>8718</v>
      </c>
      <c r="B4425" s="1">
        <v>45651</v>
      </c>
      <c r="C4425" t="s">
        <v>8617</v>
      </c>
      <c r="D4425" t="s">
        <v>8618</v>
      </c>
      <c r="E4425">
        <v>32</v>
      </c>
      <c r="F4425" t="s">
        <v>31</v>
      </c>
      <c r="G4425" t="s">
        <v>212</v>
      </c>
      <c r="H4425" t="s">
        <v>213</v>
      </c>
      <c r="I4425" t="s">
        <v>51</v>
      </c>
      <c r="J4425" t="s">
        <v>52</v>
      </c>
      <c r="K4425">
        <v>4</v>
      </c>
      <c r="L4425" s="2">
        <v>400</v>
      </c>
      <c r="M4425">
        <v>20</v>
      </c>
      <c r="N4425" s="2">
        <v>1600</v>
      </c>
      <c r="O4425" s="2">
        <v>320</v>
      </c>
      <c r="P4425" s="2">
        <v>1280</v>
      </c>
      <c r="Q4425" s="2">
        <v>751.91</v>
      </c>
      <c r="R4425" s="2">
        <v>528.09</v>
      </c>
      <c r="S4425" t="s">
        <v>53</v>
      </c>
      <c r="T4425" t="s">
        <v>263</v>
      </c>
      <c r="U4425" t="s">
        <v>91</v>
      </c>
      <c r="V4425" t="s">
        <v>39</v>
      </c>
      <c r="W4425" t="s">
        <v>40</v>
      </c>
      <c r="X4425" t="s">
        <v>97</v>
      </c>
      <c r="Y4425" t="s">
        <v>42</v>
      </c>
      <c r="Z4425" t="s">
        <v>43</v>
      </c>
      <c r="AA4425" t="s">
        <v>44</v>
      </c>
      <c r="AB4425" t="s">
        <v>44</v>
      </c>
    </row>
    <row r="4426" spans="1:28" x14ac:dyDescent="0.25">
      <c r="A4426" t="s">
        <v>8719</v>
      </c>
      <c r="B4426" s="1">
        <v>45651</v>
      </c>
      <c r="C4426" t="s">
        <v>4189</v>
      </c>
      <c r="D4426" t="s">
        <v>4190</v>
      </c>
      <c r="E4426">
        <v>23</v>
      </c>
      <c r="F4426" t="s">
        <v>48</v>
      </c>
      <c r="G4426" t="s">
        <v>207</v>
      </c>
      <c r="H4426" t="s">
        <v>208</v>
      </c>
      <c r="I4426" t="s">
        <v>34</v>
      </c>
      <c r="J4426" t="s">
        <v>143</v>
      </c>
      <c r="K4426">
        <v>1</v>
      </c>
      <c r="L4426" s="2">
        <v>18000</v>
      </c>
      <c r="M4426">
        <v>5</v>
      </c>
      <c r="N4426" s="2">
        <v>18000</v>
      </c>
      <c r="O4426" s="2">
        <v>900</v>
      </c>
      <c r="P4426" s="2">
        <v>17100</v>
      </c>
      <c r="Q4426" s="2">
        <v>10646.22</v>
      </c>
      <c r="R4426" s="2">
        <v>6453.78</v>
      </c>
      <c r="S4426" t="s">
        <v>53</v>
      </c>
      <c r="T4426" t="s">
        <v>105</v>
      </c>
      <c r="U4426" t="s">
        <v>106</v>
      </c>
      <c r="V4426" t="s">
        <v>39</v>
      </c>
      <c r="W4426" t="s">
        <v>66</v>
      </c>
      <c r="X4426" t="s">
        <v>97</v>
      </c>
      <c r="Y4426" t="s">
        <v>56</v>
      </c>
      <c r="Z4426" t="s">
        <v>223</v>
      </c>
      <c r="AA4426" t="s">
        <v>44</v>
      </c>
      <c r="AB4426" t="s">
        <v>44</v>
      </c>
    </row>
    <row r="4427" spans="1:28" x14ac:dyDescent="0.25">
      <c r="A4427" t="s">
        <v>8720</v>
      </c>
      <c r="B4427" s="1">
        <v>45651</v>
      </c>
      <c r="C4427" t="s">
        <v>4748</v>
      </c>
      <c r="D4427" t="s">
        <v>4749</v>
      </c>
      <c r="E4427">
        <v>30</v>
      </c>
      <c r="F4427" t="s">
        <v>48</v>
      </c>
      <c r="G4427" t="s">
        <v>387</v>
      </c>
      <c r="H4427" t="s">
        <v>388</v>
      </c>
      <c r="I4427" t="s">
        <v>74</v>
      </c>
      <c r="J4427" t="s">
        <v>75</v>
      </c>
      <c r="K4427">
        <v>6</v>
      </c>
      <c r="L4427" s="2">
        <v>3200</v>
      </c>
      <c r="M4427">
        <v>0</v>
      </c>
      <c r="N4427" s="2">
        <v>19200</v>
      </c>
      <c r="O4427" s="2">
        <v>0</v>
      </c>
      <c r="P4427" s="2">
        <v>19200</v>
      </c>
      <c r="Q4427" s="2">
        <v>15704.9</v>
      </c>
      <c r="R4427" s="2">
        <v>3495.1</v>
      </c>
      <c r="S4427" t="s">
        <v>53</v>
      </c>
      <c r="T4427" t="s">
        <v>90</v>
      </c>
      <c r="U4427" t="s">
        <v>91</v>
      </c>
      <c r="V4427" t="s">
        <v>39</v>
      </c>
      <c r="W4427" t="s">
        <v>124</v>
      </c>
      <c r="X4427" t="s">
        <v>41</v>
      </c>
      <c r="Y4427" t="s">
        <v>42</v>
      </c>
      <c r="Z4427" t="s">
        <v>43</v>
      </c>
      <c r="AA4427" t="s">
        <v>44</v>
      </c>
      <c r="AB4427" t="s">
        <v>44</v>
      </c>
    </row>
    <row r="4428" spans="1:28" x14ac:dyDescent="0.25">
      <c r="A4428" t="s">
        <v>8721</v>
      </c>
      <c r="B4428" s="1">
        <v>45651</v>
      </c>
      <c r="C4428" t="s">
        <v>5166</v>
      </c>
      <c r="D4428" t="s">
        <v>5167</v>
      </c>
      <c r="E4428">
        <v>43</v>
      </c>
      <c r="F4428" t="s">
        <v>48</v>
      </c>
      <c r="G4428" t="s">
        <v>318</v>
      </c>
      <c r="H4428" t="s">
        <v>319</v>
      </c>
      <c r="I4428" t="s">
        <v>34</v>
      </c>
      <c r="J4428" t="s">
        <v>190</v>
      </c>
      <c r="K4428">
        <v>2</v>
      </c>
      <c r="L4428" s="2">
        <v>2500</v>
      </c>
      <c r="M4428">
        <v>15</v>
      </c>
      <c r="N4428" s="2">
        <v>5000</v>
      </c>
      <c r="O4428" s="2">
        <v>750</v>
      </c>
      <c r="P4428" s="2">
        <v>4250</v>
      </c>
      <c r="Q4428" s="2">
        <v>2707.54</v>
      </c>
      <c r="R4428" s="2">
        <v>1542.46</v>
      </c>
      <c r="S4428" t="s">
        <v>53</v>
      </c>
      <c r="T4428" t="s">
        <v>275</v>
      </c>
      <c r="U4428" t="s">
        <v>123</v>
      </c>
      <c r="V4428" t="s">
        <v>39</v>
      </c>
      <c r="W4428" t="s">
        <v>66</v>
      </c>
      <c r="X4428" t="s">
        <v>97</v>
      </c>
      <c r="Y4428" t="s">
        <v>42</v>
      </c>
      <c r="Z4428" t="s">
        <v>43</v>
      </c>
      <c r="AA4428" t="s">
        <v>44</v>
      </c>
      <c r="AB4428" t="s">
        <v>44</v>
      </c>
    </row>
    <row r="4429" spans="1:28" x14ac:dyDescent="0.25">
      <c r="A4429" t="s">
        <v>8722</v>
      </c>
      <c r="B4429" s="1">
        <v>45651</v>
      </c>
      <c r="C4429" t="s">
        <v>5932</v>
      </c>
      <c r="D4429" t="s">
        <v>5933</v>
      </c>
      <c r="E4429">
        <v>36</v>
      </c>
      <c r="F4429" t="s">
        <v>111</v>
      </c>
      <c r="G4429" t="s">
        <v>318</v>
      </c>
      <c r="H4429" t="s">
        <v>319</v>
      </c>
      <c r="I4429" t="s">
        <v>34</v>
      </c>
      <c r="J4429" t="s">
        <v>190</v>
      </c>
      <c r="K4429">
        <v>3</v>
      </c>
      <c r="L4429" s="2">
        <v>2500</v>
      </c>
      <c r="M4429">
        <v>10</v>
      </c>
      <c r="N4429" s="2">
        <v>7500</v>
      </c>
      <c r="O4429" s="2">
        <v>750</v>
      </c>
      <c r="P4429" s="2">
        <v>6750</v>
      </c>
      <c r="Q4429" s="2">
        <v>4882.24</v>
      </c>
      <c r="R4429" s="2">
        <v>1867.76</v>
      </c>
      <c r="S4429" t="s">
        <v>53</v>
      </c>
      <c r="T4429" t="s">
        <v>275</v>
      </c>
      <c r="U4429" t="s">
        <v>123</v>
      </c>
      <c r="V4429" t="s">
        <v>39</v>
      </c>
      <c r="W4429" t="s">
        <v>40</v>
      </c>
      <c r="X4429" t="s">
        <v>41</v>
      </c>
      <c r="Y4429" t="s">
        <v>42</v>
      </c>
      <c r="Z4429" t="s">
        <v>43</v>
      </c>
      <c r="AA4429" t="s">
        <v>44</v>
      </c>
      <c r="AB4429" t="s">
        <v>68</v>
      </c>
    </row>
    <row r="4430" spans="1:28" x14ac:dyDescent="0.25">
      <c r="A4430" t="s">
        <v>8723</v>
      </c>
      <c r="B4430" s="1">
        <v>45651</v>
      </c>
      <c r="C4430" t="s">
        <v>2961</v>
      </c>
      <c r="D4430" t="s">
        <v>2962</v>
      </c>
      <c r="E4430">
        <v>29</v>
      </c>
      <c r="F4430" t="s">
        <v>111</v>
      </c>
      <c r="G4430" t="s">
        <v>148</v>
      </c>
      <c r="H4430" t="s">
        <v>149</v>
      </c>
      <c r="I4430" t="s">
        <v>74</v>
      </c>
      <c r="J4430" t="s">
        <v>130</v>
      </c>
      <c r="K4430">
        <v>4</v>
      </c>
      <c r="L4430" s="2">
        <v>3500</v>
      </c>
      <c r="M4430">
        <v>10</v>
      </c>
      <c r="N4430" s="2">
        <v>14000</v>
      </c>
      <c r="O4430" s="2">
        <v>1400</v>
      </c>
      <c r="P4430" s="2">
        <v>12600</v>
      </c>
      <c r="Q4430" s="2">
        <v>8508.86</v>
      </c>
      <c r="R4430" s="2">
        <v>4091.14</v>
      </c>
      <c r="S4430" t="s">
        <v>36</v>
      </c>
      <c r="T4430" t="s">
        <v>76</v>
      </c>
      <c r="U4430" t="s">
        <v>77</v>
      </c>
      <c r="V4430" t="s">
        <v>39</v>
      </c>
      <c r="W4430" t="s">
        <v>124</v>
      </c>
      <c r="X4430" t="s">
        <v>97</v>
      </c>
      <c r="Y4430" t="s">
        <v>56</v>
      </c>
      <c r="Z4430" t="s">
        <v>508</v>
      </c>
      <c r="AA4430" t="s">
        <v>44</v>
      </c>
      <c r="AB4430" t="s">
        <v>44</v>
      </c>
    </row>
    <row r="4431" spans="1:28" x14ac:dyDescent="0.25">
      <c r="A4431" t="s">
        <v>8724</v>
      </c>
      <c r="B4431" s="1">
        <v>45651</v>
      </c>
      <c r="C4431" t="s">
        <v>6245</v>
      </c>
      <c r="D4431" t="s">
        <v>6246</v>
      </c>
      <c r="E4431">
        <v>18</v>
      </c>
      <c r="F4431" t="s">
        <v>48</v>
      </c>
      <c r="G4431" t="s">
        <v>298</v>
      </c>
      <c r="H4431" t="s">
        <v>299</v>
      </c>
      <c r="I4431" t="s">
        <v>103</v>
      </c>
      <c r="J4431" t="s">
        <v>104</v>
      </c>
      <c r="K4431">
        <v>2</v>
      </c>
      <c r="L4431" s="2">
        <v>700</v>
      </c>
      <c r="M4431">
        <v>5</v>
      </c>
      <c r="N4431" s="2">
        <v>1400</v>
      </c>
      <c r="O4431" s="2">
        <v>70</v>
      </c>
      <c r="P4431" s="2">
        <v>1330</v>
      </c>
      <c r="Q4431" s="2">
        <v>1078.1099999999999</v>
      </c>
      <c r="R4431" s="2">
        <v>251.89</v>
      </c>
      <c r="S4431" t="s">
        <v>53</v>
      </c>
      <c r="T4431" t="s">
        <v>290</v>
      </c>
      <c r="U4431" t="s">
        <v>291</v>
      </c>
      <c r="V4431" t="s">
        <v>39</v>
      </c>
      <c r="W4431" t="s">
        <v>92</v>
      </c>
      <c r="X4431" t="s">
        <v>41</v>
      </c>
      <c r="Y4431" t="s">
        <v>56</v>
      </c>
      <c r="Z4431" t="s">
        <v>43</v>
      </c>
      <c r="AA4431" t="s">
        <v>68</v>
      </c>
      <c r="AB4431" t="s">
        <v>44</v>
      </c>
    </row>
    <row r="4432" spans="1:28" x14ac:dyDescent="0.25">
      <c r="A4432" t="s">
        <v>8725</v>
      </c>
      <c r="B4432" s="1">
        <v>45651</v>
      </c>
      <c r="C4432" t="s">
        <v>8726</v>
      </c>
      <c r="D4432" t="s">
        <v>8727</v>
      </c>
      <c r="E4432">
        <v>52</v>
      </c>
      <c r="F4432" t="s">
        <v>48</v>
      </c>
      <c r="G4432" t="s">
        <v>60</v>
      </c>
      <c r="H4432" t="s">
        <v>61</v>
      </c>
      <c r="I4432" t="s">
        <v>62</v>
      </c>
      <c r="J4432" t="s">
        <v>63</v>
      </c>
      <c r="K4432">
        <v>2</v>
      </c>
      <c r="L4432" s="2">
        <v>3500</v>
      </c>
      <c r="M4432">
        <v>10</v>
      </c>
      <c r="N4432" s="2">
        <v>7000</v>
      </c>
      <c r="O4432" s="2">
        <v>700</v>
      </c>
      <c r="P4432" s="2">
        <v>6300</v>
      </c>
      <c r="Q4432" s="2">
        <v>4094.64</v>
      </c>
      <c r="R4432" s="2">
        <v>2205.36</v>
      </c>
      <c r="S4432" t="s">
        <v>36</v>
      </c>
      <c r="T4432" t="s">
        <v>105</v>
      </c>
      <c r="U4432" t="s">
        <v>106</v>
      </c>
      <c r="V4432" t="s">
        <v>39</v>
      </c>
      <c r="W4432" t="s">
        <v>137</v>
      </c>
      <c r="X4432" t="s">
        <v>97</v>
      </c>
      <c r="Y4432" t="s">
        <v>56</v>
      </c>
      <c r="Z4432" t="s">
        <v>43</v>
      </c>
      <c r="AA4432" t="s">
        <v>44</v>
      </c>
      <c r="AB4432" t="s">
        <v>44</v>
      </c>
    </row>
    <row r="4433" spans="1:28" x14ac:dyDescent="0.25">
      <c r="A4433" t="s">
        <v>8728</v>
      </c>
      <c r="B4433" s="1">
        <v>45651</v>
      </c>
      <c r="C4433" t="s">
        <v>8191</v>
      </c>
      <c r="D4433" t="s">
        <v>8192</v>
      </c>
      <c r="E4433">
        <v>59</v>
      </c>
      <c r="F4433" t="s">
        <v>48</v>
      </c>
      <c r="G4433" t="s">
        <v>212</v>
      </c>
      <c r="H4433" t="s">
        <v>213</v>
      </c>
      <c r="I4433" t="s">
        <v>51</v>
      </c>
      <c r="J4433" t="s">
        <v>52</v>
      </c>
      <c r="K4433">
        <v>5</v>
      </c>
      <c r="L4433" s="2">
        <v>400</v>
      </c>
      <c r="M4433">
        <v>0</v>
      </c>
      <c r="N4433" s="2">
        <v>2000</v>
      </c>
      <c r="O4433" s="2">
        <v>0</v>
      </c>
      <c r="P4433" s="2">
        <v>2000</v>
      </c>
      <c r="Q4433" s="2">
        <v>1356.7</v>
      </c>
      <c r="R4433" s="2">
        <v>643.29999999999995</v>
      </c>
      <c r="S4433" t="s">
        <v>64</v>
      </c>
      <c r="T4433" t="s">
        <v>96</v>
      </c>
      <c r="U4433" t="s">
        <v>96</v>
      </c>
      <c r="V4433" t="s">
        <v>39</v>
      </c>
      <c r="W4433" t="s">
        <v>92</v>
      </c>
      <c r="X4433" t="s">
        <v>97</v>
      </c>
      <c r="Y4433" t="s">
        <v>42</v>
      </c>
      <c r="Z4433" t="s">
        <v>508</v>
      </c>
      <c r="AA4433" t="s">
        <v>44</v>
      </c>
      <c r="AB4433" t="s">
        <v>44</v>
      </c>
    </row>
    <row r="4434" spans="1:28" x14ac:dyDescent="0.25">
      <c r="A4434" t="s">
        <v>8729</v>
      </c>
      <c r="B4434" s="1">
        <v>45651</v>
      </c>
      <c r="C4434" t="s">
        <v>2492</v>
      </c>
      <c r="D4434" t="s">
        <v>2493</v>
      </c>
      <c r="E4434">
        <v>30</v>
      </c>
      <c r="F4434" t="s">
        <v>48</v>
      </c>
      <c r="G4434" t="s">
        <v>212</v>
      </c>
      <c r="H4434" t="s">
        <v>213</v>
      </c>
      <c r="I4434" t="s">
        <v>51</v>
      </c>
      <c r="J4434" t="s">
        <v>52</v>
      </c>
      <c r="K4434">
        <v>4</v>
      </c>
      <c r="L4434" s="2">
        <v>400</v>
      </c>
      <c r="M4434">
        <v>10</v>
      </c>
      <c r="N4434" s="2">
        <v>1600</v>
      </c>
      <c r="O4434" s="2">
        <v>160</v>
      </c>
      <c r="P4434" s="2">
        <v>1440</v>
      </c>
      <c r="Q4434" s="2">
        <v>1080.2</v>
      </c>
      <c r="R4434" s="2">
        <v>359.8</v>
      </c>
      <c r="S4434" t="s">
        <v>53</v>
      </c>
      <c r="T4434" t="s">
        <v>222</v>
      </c>
      <c r="U4434" t="s">
        <v>38</v>
      </c>
      <c r="V4434" t="s">
        <v>39</v>
      </c>
      <c r="W4434" t="s">
        <v>40</v>
      </c>
      <c r="X4434" t="s">
        <v>67</v>
      </c>
      <c r="Y4434" t="s">
        <v>42</v>
      </c>
      <c r="Z4434" t="s">
        <v>43</v>
      </c>
      <c r="AA4434" t="s">
        <v>44</v>
      </c>
      <c r="AB4434" t="s">
        <v>44</v>
      </c>
    </row>
    <row r="4435" spans="1:28" x14ac:dyDescent="0.25">
      <c r="A4435" t="s">
        <v>8730</v>
      </c>
      <c r="B4435" s="1">
        <v>45651</v>
      </c>
      <c r="C4435" t="s">
        <v>1908</v>
      </c>
      <c r="D4435" t="s">
        <v>1909</v>
      </c>
      <c r="E4435">
        <v>47</v>
      </c>
      <c r="F4435" t="s">
        <v>31</v>
      </c>
      <c r="G4435" t="s">
        <v>148</v>
      </c>
      <c r="H4435" t="s">
        <v>149</v>
      </c>
      <c r="I4435" t="s">
        <v>74</v>
      </c>
      <c r="J4435" t="s">
        <v>130</v>
      </c>
      <c r="K4435">
        <v>4</v>
      </c>
      <c r="L4435" s="2">
        <v>3500</v>
      </c>
      <c r="M4435">
        <v>0</v>
      </c>
      <c r="N4435" s="2">
        <v>14000</v>
      </c>
      <c r="O4435" s="2">
        <v>0</v>
      </c>
      <c r="P4435" s="2">
        <v>14000</v>
      </c>
      <c r="Q4435" s="2">
        <v>10597.81</v>
      </c>
      <c r="R4435" s="2">
        <v>3402.19</v>
      </c>
      <c r="S4435" t="s">
        <v>53</v>
      </c>
      <c r="T4435" t="s">
        <v>96</v>
      </c>
      <c r="U4435" t="s">
        <v>96</v>
      </c>
      <c r="V4435" t="s">
        <v>39</v>
      </c>
      <c r="W4435" t="s">
        <v>83</v>
      </c>
      <c r="X4435" t="s">
        <v>97</v>
      </c>
      <c r="Y4435" t="s">
        <v>56</v>
      </c>
      <c r="Z4435" t="s">
        <v>223</v>
      </c>
      <c r="AA4435" t="s">
        <v>44</v>
      </c>
      <c r="AB4435" t="s">
        <v>44</v>
      </c>
    </row>
    <row r="4436" spans="1:28" x14ac:dyDescent="0.25">
      <c r="A4436" t="s">
        <v>8731</v>
      </c>
      <c r="B4436" s="1">
        <v>45652</v>
      </c>
      <c r="C4436" t="s">
        <v>6355</v>
      </c>
      <c r="D4436" t="s">
        <v>6356</v>
      </c>
      <c r="E4436">
        <v>31</v>
      </c>
      <c r="F4436" t="s">
        <v>31</v>
      </c>
      <c r="G4436" t="s">
        <v>238</v>
      </c>
      <c r="H4436" t="s">
        <v>239</v>
      </c>
      <c r="I4436" t="s">
        <v>62</v>
      </c>
      <c r="J4436" t="s">
        <v>63</v>
      </c>
      <c r="K4436">
        <v>2</v>
      </c>
      <c r="L4436" s="2">
        <v>6500</v>
      </c>
      <c r="M4436">
        <v>0</v>
      </c>
      <c r="N4436" s="2">
        <v>13000</v>
      </c>
      <c r="O4436" s="2">
        <v>0</v>
      </c>
      <c r="P4436" s="2">
        <v>13000</v>
      </c>
      <c r="Q4436" s="2">
        <v>8996.5499999999993</v>
      </c>
      <c r="R4436" s="2">
        <v>4003.45</v>
      </c>
      <c r="S4436" t="s">
        <v>53</v>
      </c>
      <c r="T4436" t="s">
        <v>114</v>
      </c>
      <c r="U4436" t="s">
        <v>115</v>
      </c>
      <c r="V4436" t="s">
        <v>39</v>
      </c>
      <c r="W4436" t="s">
        <v>137</v>
      </c>
      <c r="X4436" t="s">
        <v>97</v>
      </c>
      <c r="Y4436" t="s">
        <v>56</v>
      </c>
      <c r="Z4436" t="s">
        <v>43</v>
      </c>
      <c r="AA4436" t="s">
        <v>44</v>
      </c>
      <c r="AB4436" t="s">
        <v>44</v>
      </c>
    </row>
    <row r="4437" spans="1:28" x14ac:dyDescent="0.25">
      <c r="A4437" t="s">
        <v>8732</v>
      </c>
      <c r="B4437" s="1">
        <v>45652</v>
      </c>
      <c r="C4437" t="s">
        <v>4340</v>
      </c>
      <c r="D4437" t="s">
        <v>4341</v>
      </c>
      <c r="E4437">
        <v>53</v>
      </c>
      <c r="F4437" t="s">
        <v>31</v>
      </c>
      <c r="G4437" t="s">
        <v>88</v>
      </c>
      <c r="H4437" t="s">
        <v>89</v>
      </c>
      <c r="I4437" t="s">
        <v>62</v>
      </c>
      <c r="J4437" t="s">
        <v>63</v>
      </c>
      <c r="K4437">
        <v>5</v>
      </c>
      <c r="L4437" s="2">
        <v>4200</v>
      </c>
      <c r="M4437">
        <v>15</v>
      </c>
      <c r="N4437" s="2">
        <v>21000</v>
      </c>
      <c r="O4437" s="2">
        <v>3150</v>
      </c>
      <c r="P4437" s="2">
        <v>17850</v>
      </c>
      <c r="Q4437" s="2">
        <v>13957.65</v>
      </c>
      <c r="R4437" s="2">
        <v>3892.35</v>
      </c>
      <c r="S4437" t="s">
        <v>36</v>
      </c>
      <c r="T4437" t="s">
        <v>65</v>
      </c>
      <c r="U4437" t="s">
        <v>65</v>
      </c>
      <c r="V4437" t="s">
        <v>39</v>
      </c>
      <c r="W4437" t="s">
        <v>66</v>
      </c>
      <c r="X4437" t="s">
        <v>41</v>
      </c>
      <c r="Y4437" t="s">
        <v>56</v>
      </c>
      <c r="Z4437" t="s">
        <v>43</v>
      </c>
      <c r="AA4437" t="s">
        <v>68</v>
      </c>
      <c r="AB4437" t="s">
        <v>44</v>
      </c>
    </row>
    <row r="4438" spans="1:28" x14ac:dyDescent="0.25">
      <c r="A4438" t="s">
        <v>8733</v>
      </c>
      <c r="B4438" s="1">
        <v>45652</v>
      </c>
      <c r="C4438" t="s">
        <v>2621</v>
      </c>
      <c r="D4438" t="s">
        <v>2622</v>
      </c>
      <c r="E4438">
        <v>41</v>
      </c>
      <c r="F4438" t="s">
        <v>31</v>
      </c>
      <c r="G4438" t="s">
        <v>212</v>
      </c>
      <c r="H4438" t="s">
        <v>213</v>
      </c>
      <c r="I4438" t="s">
        <v>51</v>
      </c>
      <c r="J4438" t="s">
        <v>52</v>
      </c>
      <c r="K4438">
        <v>1</v>
      </c>
      <c r="L4438" s="2">
        <v>400</v>
      </c>
      <c r="M4438">
        <v>10</v>
      </c>
      <c r="N4438" s="2">
        <v>400</v>
      </c>
      <c r="O4438" s="2">
        <v>40</v>
      </c>
      <c r="P4438" s="2">
        <v>360</v>
      </c>
      <c r="Q4438" s="2">
        <v>241.24</v>
      </c>
      <c r="R4438" s="2">
        <v>118.76</v>
      </c>
      <c r="S4438" t="s">
        <v>53</v>
      </c>
      <c r="T4438" t="s">
        <v>105</v>
      </c>
      <c r="U4438" t="s">
        <v>106</v>
      </c>
      <c r="V4438" t="s">
        <v>39</v>
      </c>
      <c r="W4438" t="s">
        <v>40</v>
      </c>
      <c r="X4438" t="s">
        <v>41</v>
      </c>
      <c r="Y4438" t="s">
        <v>42</v>
      </c>
      <c r="Z4438" t="s">
        <v>43</v>
      </c>
      <c r="AA4438" t="s">
        <v>44</v>
      </c>
      <c r="AB4438" t="s">
        <v>44</v>
      </c>
    </row>
    <row r="4439" spans="1:28" x14ac:dyDescent="0.25">
      <c r="A4439" t="s">
        <v>8734</v>
      </c>
      <c r="B4439" s="1">
        <v>45652</v>
      </c>
      <c r="C4439" t="s">
        <v>7087</v>
      </c>
      <c r="D4439" t="s">
        <v>7088</v>
      </c>
      <c r="E4439">
        <v>29</v>
      </c>
      <c r="F4439" t="s">
        <v>31</v>
      </c>
      <c r="G4439" t="s">
        <v>128</v>
      </c>
      <c r="H4439" t="s">
        <v>129</v>
      </c>
      <c r="I4439" t="s">
        <v>74</v>
      </c>
      <c r="J4439" t="s">
        <v>130</v>
      </c>
      <c r="K4439">
        <v>1</v>
      </c>
      <c r="L4439" s="2">
        <v>1700</v>
      </c>
      <c r="M4439">
        <v>10</v>
      </c>
      <c r="N4439" s="2">
        <v>1700</v>
      </c>
      <c r="O4439" s="2">
        <v>170</v>
      </c>
      <c r="P4439" s="2">
        <v>1530</v>
      </c>
      <c r="Q4439" s="2">
        <v>986.43</v>
      </c>
      <c r="R4439" s="2">
        <v>543.57000000000005</v>
      </c>
      <c r="S4439" t="s">
        <v>53</v>
      </c>
      <c r="T4439" t="s">
        <v>178</v>
      </c>
      <c r="U4439" t="s">
        <v>154</v>
      </c>
      <c r="V4439" t="s">
        <v>39</v>
      </c>
      <c r="W4439" t="s">
        <v>40</v>
      </c>
      <c r="X4439" t="s">
        <v>41</v>
      </c>
      <c r="Y4439" t="s">
        <v>42</v>
      </c>
      <c r="Z4439" t="s">
        <v>144</v>
      </c>
      <c r="AA4439" t="s">
        <v>44</v>
      </c>
      <c r="AB4439" t="s">
        <v>44</v>
      </c>
    </row>
    <row r="4440" spans="1:28" x14ac:dyDescent="0.25">
      <c r="A4440" t="s">
        <v>8735</v>
      </c>
      <c r="B4440" s="1">
        <v>45652</v>
      </c>
      <c r="C4440" t="s">
        <v>8322</v>
      </c>
      <c r="D4440" t="s">
        <v>8323</v>
      </c>
      <c r="E4440">
        <v>59</v>
      </c>
      <c r="F4440" t="s">
        <v>111</v>
      </c>
      <c r="G4440" t="s">
        <v>119</v>
      </c>
      <c r="H4440" t="s">
        <v>120</v>
      </c>
      <c r="I4440" t="s">
        <v>62</v>
      </c>
      <c r="J4440" t="s">
        <v>121</v>
      </c>
      <c r="K4440">
        <v>4</v>
      </c>
      <c r="L4440" s="2">
        <v>4800</v>
      </c>
      <c r="M4440">
        <v>5</v>
      </c>
      <c r="N4440" s="2">
        <v>19200</v>
      </c>
      <c r="O4440" s="2">
        <v>960</v>
      </c>
      <c r="P4440" s="2">
        <v>18240</v>
      </c>
      <c r="Q4440" s="2">
        <v>12606.4</v>
      </c>
      <c r="R4440" s="2">
        <v>5633.6</v>
      </c>
      <c r="S4440" t="s">
        <v>53</v>
      </c>
      <c r="T4440" t="s">
        <v>163</v>
      </c>
      <c r="U4440" t="s">
        <v>164</v>
      </c>
      <c r="V4440" t="s">
        <v>39</v>
      </c>
      <c r="W4440" t="s">
        <v>92</v>
      </c>
      <c r="X4440" t="s">
        <v>67</v>
      </c>
      <c r="Y4440" t="s">
        <v>56</v>
      </c>
      <c r="Z4440" t="s">
        <v>223</v>
      </c>
      <c r="AA4440" t="s">
        <v>44</v>
      </c>
      <c r="AB4440" t="s">
        <v>44</v>
      </c>
    </row>
    <row r="4441" spans="1:28" x14ac:dyDescent="0.25">
      <c r="A4441" t="s">
        <v>8736</v>
      </c>
      <c r="B4441" s="1">
        <v>45652</v>
      </c>
      <c r="C4441" t="s">
        <v>8737</v>
      </c>
      <c r="D4441" t="s">
        <v>8738</v>
      </c>
      <c r="E4441">
        <v>52</v>
      </c>
      <c r="F4441" t="s">
        <v>111</v>
      </c>
      <c r="G4441" t="s">
        <v>168</v>
      </c>
      <c r="H4441" t="s">
        <v>169</v>
      </c>
      <c r="I4441" t="s">
        <v>62</v>
      </c>
      <c r="J4441" t="s">
        <v>143</v>
      </c>
      <c r="K4441">
        <v>3</v>
      </c>
      <c r="L4441" s="2">
        <v>1800</v>
      </c>
      <c r="M4441">
        <v>15</v>
      </c>
      <c r="N4441" s="2">
        <v>5400</v>
      </c>
      <c r="O4441" s="2">
        <v>810</v>
      </c>
      <c r="P4441" s="2">
        <v>4590</v>
      </c>
      <c r="Q4441" s="2">
        <v>3669.21</v>
      </c>
      <c r="R4441" s="2">
        <v>920.79</v>
      </c>
      <c r="S4441" t="s">
        <v>53</v>
      </c>
      <c r="T4441" t="s">
        <v>96</v>
      </c>
      <c r="U4441" t="s">
        <v>96</v>
      </c>
      <c r="V4441" t="s">
        <v>39</v>
      </c>
      <c r="W4441" t="s">
        <v>83</v>
      </c>
      <c r="X4441" t="s">
        <v>67</v>
      </c>
      <c r="Y4441" t="s">
        <v>56</v>
      </c>
      <c r="Z4441" t="s">
        <v>43</v>
      </c>
      <c r="AA4441" t="s">
        <v>44</v>
      </c>
      <c r="AB4441" t="s">
        <v>44</v>
      </c>
    </row>
    <row r="4442" spans="1:28" x14ac:dyDescent="0.25">
      <c r="A4442" t="s">
        <v>8739</v>
      </c>
      <c r="B4442" s="1">
        <v>45652</v>
      </c>
      <c r="C4442" t="s">
        <v>872</v>
      </c>
      <c r="D4442" t="s">
        <v>873</v>
      </c>
      <c r="E4442">
        <v>38</v>
      </c>
      <c r="F4442" t="s">
        <v>111</v>
      </c>
      <c r="G4442" t="s">
        <v>60</v>
      </c>
      <c r="H4442" t="s">
        <v>61</v>
      </c>
      <c r="I4442" t="s">
        <v>62</v>
      </c>
      <c r="J4442" t="s">
        <v>63</v>
      </c>
      <c r="K4442">
        <v>1</v>
      </c>
      <c r="L4442" s="2">
        <v>3500</v>
      </c>
      <c r="M4442">
        <v>15</v>
      </c>
      <c r="N4442" s="2">
        <v>3500</v>
      </c>
      <c r="O4442" s="2">
        <v>525</v>
      </c>
      <c r="P4442" s="2">
        <v>2975</v>
      </c>
      <c r="Q4442" s="2">
        <v>2360.71</v>
      </c>
      <c r="R4442" s="2">
        <v>614.29</v>
      </c>
      <c r="S4442" t="s">
        <v>53</v>
      </c>
      <c r="T4442" t="s">
        <v>263</v>
      </c>
      <c r="U4442" t="s">
        <v>91</v>
      </c>
      <c r="V4442" t="s">
        <v>39</v>
      </c>
      <c r="W4442" t="s">
        <v>83</v>
      </c>
      <c r="X4442" t="s">
        <v>41</v>
      </c>
      <c r="Y4442" t="s">
        <v>42</v>
      </c>
      <c r="Z4442" t="s">
        <v>43</v>
      </c>
      <c r="AA4442" t="s">
        <v>44</v>
      </c>
      <c r="AB4442" t="s">
        <v>44</v>
      </c>
    </row>
    <row r="4443" spans="1:28" x14ac:dyDescent="0.25">
      <c r="A4443" t="s">
        <v>8740</v>
      </c>
      <c r="B4443" s="1">
        <v>45652</v>
      </c>
      <c r="C4443" t="s">
        <v>5501</v>
      </c>
      <c r="D4443" t="s">
        <v>5502</v>
      </c>
      <c r="E4443">
        <v>45</v>
      </c>
      <c r="F4443" t="s">
        <v>31</v>
      </c>
      <c r="G4443" t="s">
        <v>158</v>
      </c>
      <c r="H4443" t="s">
        <v>159</v>
      </c>
      <c r="I4443" t="s">
        <v>51</v>
      </c>
      <c r="J4443" t="s">
        <v>52</v>
      </c>
      <c r="K4443">
        <v>1</v>
      </c>
      <c r="L4443" s="2">
        <v>650</v>
      </c>
      <c r="M4443">
        <v>25</v>
      </c>
      <c r="N4443" s="2">
        <v>650</v>
      </c>
      <c r="O4443" s="2">
        <v>162.5</v>
      </c>
      <c r="P4443" s="2">
        <v>487.5</v>
      </c>
      <c r="Q4443" s="2">
        <v>292.81</v>
      </c>
      <c r="R4443" s="2">
        <v>194.69</v>
      </c>
      <c r="S4443" t="s">
        <v>53</v>
      </c>
      <c r="T4443" t="s">
        <v>105</v>
      </c>
      <c r="U4443" t="s">
        <v>106</v>
      </c>
      <c r="V4443" t="s">
        <v>39</v>
      </c>
      <c r="W4443" t="s">
        <v>66</v>
      </c>
      <c r="X4443" t="s">
        <v>67</v>
      </c>
      <c r="Y4443" t="s">
        <v>56</v>
      </c>
      <c r="Z4443" t="s">
        <v>43</v>
      </c>
      <c r="AA4443" t="s">
        <v>68</v>
      </c>
      <c r="AB4443" t="s">
        <v>44</v>
      </c>
    </row>
    <row r="4444" spans="1:28" x14ac:dyDescent="0.25">
      <c r="A4444" t="s">
        <v>8741</v>
      </c>
      <c r="B4444" s="1">
        <v>45653</v>
      </c>
      <c r="C4444" t="s">
        <v>3577</v>
      </c>
      <c r="D4444" t="s">
        <v>3578</v>
      </c>
      <c r="E4444">
        <v>38</v>
      </c>
      <c r="F4444" t="s">
        <v>48</v>
      </c>
      <c r="G4444" t="s">
        <v>197</v>
      </c>
      <c r="H4444" t="s">
        <v>198</v>
      </c>
      <c r="I4444" t="s">
        <v>74</v>
      </c>
      <c r="J4444" t="s">
        <v>75</v>
      </c>
      <c r="K4444">
        <v>1</v>
      </c>
      <c r="L4444" s="2">
        <v>2600</v>
      </c>
      <c r="M4444">
        <v>15</v>
      </c>
      <c r="N4444" s="2">
        <v>2600</v>
      </c>
      <c r="O4444" s="2">
        <v>390</v>
      </c>
      <c r="P4444" s="2">
        <v>2210</v>
      </c>
      <c r="Q4444" s="2">
        <v>1403</v>
      </c>
      <c r="R4444" s="2">
        <v>807</v>
      </c>
      <c r="S4444" t="s">
        <v>64</v>
      </c>
      <c r="T4444" t="s">
        <v>222</v>
      </c>
      <c r="U4444" t="s">
        <v>38</v>
      </c>
      <c r="V4444" t="s">
        <v>39</v>
      </c>
      <c r="W4444" t="s">
        <v>92</v>
      </c>
      <c r="X4444" t="s">
        <v>97</v>
      </c>
      <c r="Y4444" t="s">
        <v>56</v>
      </c>
      <c r="Z4444" t="s">
        <v>43</v>
      </c>
      <c r="AA4444" t="s">
        <v>44</v>
      </c>
      <c r="AB4444" t="s">
        <v>44</v>
      </c>
    </row>
    <row r="4445" spans="1:28" x14ac:dyDescent="0.25">
      <c r="A4445" t="s">
        <v>8742</v>
      </c>
      <c r="B4445" s="1">
        <v>45653</v>
      </c>
      <c r="C4445" t="s">
        <v>6655</v>
      </c>
      <c r="D4445" t="s">
        <v>6656</v>
      </c>
      <c r="E4445">
        <v>33</v>
      </c>
      <c r="F4445" t="s">
        <v>48</v>
      </c>
      <c r="G4445" t="s">
        <v>207</v>
      </c>
      <c r="H4445" t="s">
        <v>208</v>
      </c>
      <c r="I4445" t="s">
        <v>34</v>
      </c>
      <c r="J4445" t="s">
        <v>143</v>
      </c>
      <c r="K4445">
        <v>2</v>
      </c>
      <c r="L4445" s="2">
        <v>18000</v>
      </c>
      <c r="M4445">
        <v>20</v>
      </c>
      <c r="N4445" s="2">
        <v>36000</v>
      </c>
      <c r="O4445" s="2">
        <v>7200</v>
      </c>
      <c r="P4445" s="2">
        <v>28800</v>
      </c>
      <c r="Q4445" s="2">
        <v>20295.13</v>
      </c>
      <c r="R4445" s="2">
        <v>8504.8700000000008</v>
      </c>
      <c r="S4445" t="s">
        <v>53</v>
      </c>
      <c r="T4445" t="s">
        <v>54</v>
      </c>
      <c r="U4445" t="s">
        <v>55</v>
      </c>
      <c r="V4445" t="s">
        <v>39</v>
      </c>
      <c r="W4445" t="s">
        <v>124</v>
      </c>
      <c r="X4445" t="s">
        <v>97</v>
      </c>
      <c r="Y4445" t="s">
        <v>42</v>
      </c>
      <c r="Z4445" t="s">
        <v>43</v>
      </c>
      <c r="AA4445" t="s">
        <v>44</v>
      </c>
      <c r="AB4445" t="s">
        <v>44</v>
      </c>
    </row>
    <row r="4446" spans="1:28" x14ac:dyDescent="0.25">
      <c r="A4446" t="s">
        <v>8743</v>
      </c>
      <c r="B4446" s="1">
        <v>45653</v>
      </c>
      <c r="C4446" t="s">
        <v>564</v>
      </c>
      <c r="D4446" t="s">
        <v>565</v>
      </c>
      <c r="E4446">
        <v>38</v>
      </c>
      <c r="F4446" t="s">
        <v>48</v>
      </c>
      <c r="G4446" t="s">
        <v>280</v>
      </c>
      <c r="H4446" t="s">
        <v>281</v>
      </c>
      <c r="I4446" t="s">
        <v>62</v>
      </c>
      <c r="J4446" t="s">
        <v>190</v>
      </c>
      <c r="K4446">
        <v>2</v>
      </c>
      <c r="L4446" s="2">
        <v>700</v>
      </c>
      <c r="M4446">
        <v>15</v>
      </c>
      <c r="N4446" s="2">
        <v>1400</v>
      </c>
      <c r="O4446" s="2">
        <v>210</v>
      </c>
      <c r="P4446" s="2">
        <v>1190</v>
      </c>
      <c r="Q4446" s="2">
        <v>886.2</v>
      </c>
      <c r="R4446" s="2">
        <v>303.8</v>
      </c>
      <c r="S4446" t="s">
        <v>53</v>
      </c>
      <c r="T4446" t="s">
        <v>263</v>
      </c>
      <c r="U4446" t="s">
        <v>91</v>
      </c>
      <c r="V4446" t="s">
        <v>39</v>
      </c>
      <c r="W4446" t="s">
        <v>137</v>
      </c>
      <c r="X4446" t="s">
        <v>41</v>
      </c>
      <c r="Y4446" t="s">
        <v>56</v>
      </c>
      <c r="Z4446" t="s">
        <v>223</v>
      </c>
      <c r="AA4446" t="s">
        <v>44</v>
      </c>
      <c r="AB4446" t="s">
        <v>44</v>
      </c>
    </row>
    <row r="4447" spans="1:28" x14ac:dyDescent="0.25">
      <c r="A4447" t="s">
        <v>8744</v>
      </c>
      <c r="B4447" s="1">
        <v>45653</v>
      </c>
      <c r="C4447" t="s">
        <v>8745</v>
      </c>
      <c r="D4447" t="s">
        <v>8746</v>
      </c>
      <c r="E4447">
        <v>44</v>
      </c>
      <c r="F4447" t="s">
        <v>111</v>
      </c>
      <c r="G4447" t="s">
        <v>217</v>
      </c>
      <c r="H4447" t="s">
        <v>218</v>
      </c>
      <c r="I4447" t="s">
        <v>34</v>
      </c>
      <c r="J4447" t="s">
        <v>130</v>
      </c>
      <c r="K4447">
        <v>1</v>
      </c>
      <c r="L4447" s="2">
        <v>28000</v>
      </c>
      <c r="M4447">
        <v>0</v>
      </c>
      <c r="N4447" s="2">
        <v>28000</v>
      </c>
      <c r="O4447" s="2">
        <v>0</v>
      </c>
      <c r="P4447" s="2">
        <v>28000</v>
      </c>
      <c r="Q4447" s="2">
        <v>20193.169999999998</v>
      </c>
      <c r="R4447" s="2">
        <v>7806.83</v>
      </c>
      <c r="S4447" t="s">
        <v>64</v>
      </c>
      <c r="T4447" t="s">
        <v>578</v>
      </c>
      <c r="U4447" t="s">
        <v>579</v>
      </c>
      <c r="V4447" t="s">
        <v>39</v>
      </c>
      <c r="W4447" t="s">
        <v>137</v>
      </c>
      <c r="X4447" t="s">
        <v>97</v>
      </c>
      <c r="Y4447" t="s">
        <v>42</v>
      </c>
      <c r="Z4447" t="s">
        <v>508</v>
      </c>
      <c r="AA4447" t="s">
        <v>68</v>
      </c>
      <c r="AB4447" t="s">
        <v>44</v>
      </c>
    </row>
    <row r="4448" spans="1:28" x14ac:dyDescent="0.25">
      <c r="A4448" t="s">
        <v>8747</v>
      </c>
      <c r="B4448" s="1">
        <v>45653</v>
      </c>
      <c r="C4448" t="s">
        <v>2549</v>
      </c>
      <c r="D4448" t="s">
        <v>2550</v>
      </c>
      <c r="E4448">
        <v>59</v>
      </c>
      <c r="F4448" t="s">
        <v>111</v>
      </c>
      <c r="G4448" t="s">
        <v>318</v>
      </c>
      <c r="H4448" t="s">
        <v>319</v>
      </c>
      <c r="I4448" t="s">
        <v>34</v>
      </c>
      <c r="J4448" t="s">
        <v>190</v>
      </c>
      <c r="K4448">
        <v>3</v>
      </c>
      <c r="L4448" s="2">
        <v>2500</v>
      </c>
      <c r="M4448">
        <v>0</v>
      </c>
      <c r="N4448" s="2">
        <v>7500</v>
      </c>
      <c r="O4448" s="2">
        <v>0</v>
      </c>
      <c r="P4448" s="2">
        <v>7500</v>
      </c>
      <c r="Q4448" s="2">
        <v>4567.58</v>
      </c>
      <c r="R4448" s="2">
        <v>2932.42</v>
      </c>
      <c r="S4448" t="s">
        <v>64</v>
      </c>
      <c r="T4448" t="s">
        <v>114</v>
      </c>
      <c r="U4448" t="s">
        <v>115</v>
      </c>
      <c r="V4448" t="s">
        <v>39</v>
      </c>
      <c r="W4448" t="s">
        <v>66</v>
      </c>
      <c r="X4448" t="s">
        <v>97</v>
      </c>
      <c r="Y4448" t="s">
        <v>56</v>
      </c>
      <c r="Z4448" t="s">
        <v>43</v>
      </c>
      <c r="AA4448" t="s">
        <v>44</v>
      </c>
      <c r="AB4448" t="s">
        <v>44</v>
      </c>
    </row>
    <row r="4449" spans="1:28" x14ac:dyDescent="0.25">
      <c r="A4449" t="s">
        <v>8748</v>
      </c>
      <c r="B4449" s="1">
        <v>45653</v>
      </c>
      <c r="C4449" t="s">
        <v>4298</v>
      </c>
      <c r="D4449" t="s">
        <v>4299</v>
      </c>
      <c r="E4449">
        <v>29</v>
      </c>
      <c r="F4449" t="s">
        <v>31</v>
      </c>
      <c r="G4449" t="s">
        <v>352</v>
      </c>
      <c r="H4449" t="s">
        <v>353</v>
      </c>
      <c r="I4449" t="s">
        <v>103</v>
      </c>
      <c r="J4449" t="s">
        <v>104</v>
      </c>
      <c r="K4449">
        <v>2</v>
      </c>
      <c r="L4449" s="2">
        <v>850</v>
      </c>
      <c r="M4449">
        <v>10</v>
      </c>
      <c r="N4449" s="2">
        <v>1700</v>
      </c>
      <c r="O4449" s="2">
        <v>170</v>
      </c>
      <c r="P4449" s="2">
        <v>1530</v>
      </c>
      <c r="Q4449" s="2">
        <v>1070.19</v>
      </c>
      <c r="R4449" s="2">
        <v>459.81</v>
      </c>
      <c r="S4449" t="s">
        <v>53</v>
      </c>
      <c r="T4449" t="s">
        <v>76</v>
      </c>
      <c r="U4449" t="s">
        <v>77</v>
      </c>
      <c r="V4449" t="s">
        <v>39</v>
      </c>
      <c r="W4449" t="s">
        <v>83</v>
      </c>
      <c r="X4449" t="s">
        <v>97</v>
      </c>
      <c r="Y4449" t="s">
        <v>42</v>
      </c>
      <c r="Z4449" t="s">
        <v>43</v>
      </c>
      <c r="AA4449" t="s">
        <v>44</v>
      </c>
      <c r="AB4449" t="s">
        <v>44</v>
      </c>
    </row>
    <row r="4450" spans="1:28" x14ac:dyDescent="0.25">
      <c r="A4450" t="s">
        <v>8749</v>
      </c>
      <c r="B4450" s="1">
        <v>45653</v>
      </c>
      <c r="C4450" t="s">
        <v>2850</v>
      </c>
      <c r="D4450" t="s">
        <v>2851</v>
      </c>
      <c r="E4450">
        <v>33</v>
      </c>
      <c r="F4450" t="s">
        <v>111</v>
      </c>
      <c r="G4450" t="s">
        <v>227</v>
      </c>
      <c r="H4450" t="s">
        <v>228</v>
      </c>
      <c r="I4450" t="s">
        <v>74</v>
      </c>
      <c r="J4450" t="s">
        <v>75</v>
      </c>
      <c r="K4450">
        <v>1</v>
      </c>
      <c r="L4450" s="2">
        <v>1400</v>
      </c>
      <c r="M4450">
        <v>10</v>
      </c>
      <c r="N4450" s="2">
        <v>1400</v>
      </c>
      <c r="O4450" s="2">
        <v>140</v>
      </c>
      <c r="P4450" s="2">
        <v>1260</v>
      </c>
      <c r="Q4450" s="2">
        <v>765.69</v>
      </c>
      <c r="R4450" s="2">
        <v>494.31</v>
      </c>
      <c r="S4450" t="s">
        <v>53</v>
      </c>
      <c r="T4450" t="s">
        <v>275</v>
      </c>
      <c r="U4450" t="s">
        <v>123</v>
      </c>
      <c r="V4450" t="s">
        <v>39</v>
      </c>
      <c r="W4450" t="s">
        <v>66</v>
      </c>
      <c r="X4450" t="s">
        <v>97</v>
      </c>
      <c r="Y4450" t="s">
        <v>56</v>
      </c>
      <c r="Z4450" t="s">
        <v>43</v>
      </c>
      <c r="AA4450" t="s">
        <v>44</v>
      </c>
      <c r="AB4450" t="s">
        <v>44</v>
      </c>
    </row>
    <row r="4451" spans="1:28" x14ac:dyDescent="0.25">
      <c r="A4451" t="s">
        <v>8750</v>
      </c>
      <c r="B4451" s="1">
        <v>45653</v>
      </c>
      <c r="C4451" t="s">
        <v>1956</v>
      </c>
      <c r="D4451" t="s">
        <v>1957</v>
      </c>
      <c r="E4451">
        <v>22</v>
      </c>
      <c r="F4451" t="s">
        <v>31</v>
      </c>
      <c r="G4451" t="s">
        <v>60</v>
      </c>
      <c r="H4451" t="s">
        <v>61</v>
      </c>
      <c r="I4451" t="s">
        <v>62</v>
      </c>
      <c r="J4451" t="s">
        <v>63</v>
      </c>
      <c r="K4451">
        <v>1</v>
      </c>
      <c r="L4451" s="2">
        <v>3500</v>
      </c>
      <c r="M4451">
        <v>15</v>
      </c>
      <c r="N4451" s="2">
        <v>3500</v>
      </c>
      <c r="O4451" s="2">
        <v>525</v>
      </c>
      <c r="P4451" s="2">
        <v>2975</v>
      </c>
      <c r="Q4451" s="2">
        <v>2141.35</v>
      </c>
      <c r="R4451" s="2">
        <v>833.65</v>
      </c>
      <c r="S4451" t="s">
        <v>53</v>
      </c>
      <c r="T4451" t="s">
        <v>153</v>
      </c>
      <c r="U4451" t="s">
        <v>154</v>
      </c>
      <c r="V4451" t="s">
        <v>39</v>
      </c>
      <c r="W4451" t="s">
        <v>124</v>
      </c>
      <c r="X4451" t="s">
        <v>97</v>
      </c>
      <c r="Y4451" t="s">
        <v>84</v>
      </c>
      <c r="Z4451" t="s">
        <v>43</v>
      </c>
      <c r="AA4451" t="s">
        <v>44</v>
      </c>
      <c r="AB4451" t="s">
        <v>44</v>
      </c>
    </row>
    <row r="4452" spans="1:28" x14ac:dyDescent="0.25">
      <c r="A4452" t="s">
        <v>8751</v>
      </c>
      <c r="B4452" s="1">
        <v>45653</v>
      </c>
      <c r="C4452" t="s">
        <v>1545</v>
      </c>
      <c r="D4452" t="s">
        <v>1546</v>
      </c>
      <c r="E4452">
        <v>22</v>
      </c>
      <c r="F4452" t="s">
        <v>48</v>
      </c>
      <c r="G4452" t="s">
        <v>81</v>
      </c>
      <c r="H4452" t="s">
        <v>82</v>
      </c>
      <c r="I4452" t="s">
        <v>51</v>
      </c>
      <c r="J4452" t="s">
        <v>52</v>
      </c>
      <c r="K4452">
        <v>2</v>
      </c>
      <c r="L4452" s="2">
        <v>600</v>
      </c>
      <c r="M4452">
        <v>5</v>
      </c>
      <c r="N4452" s="2">
        <v>1200</v>
      </c>
      <c r="O4452" s="2">
        <v>60</v>
      </c>
      <c r="P4452" s="2">
        <v>1140</v>
      </c>
      <c r="Q4452" s="2">
        <v>672.54</v>
      </c>
      <c r="R4452" s="2">
        <v>467.46</v>
      </c>
      <c r="S4452" t="s">
        <v>64</v>
      </c>
      <c r="T4452" t="s">
        <v>65</v>
      </c>
      <c r="U4452" t="s">
        <v>65</v>
      </c>
      <c r="V4452" t="s">
        <v>39</v>
      </c>
      <c r="W4452" t="s">
        <v>92</v>
      </c>
      <c r="X4452" t="s">
        <v>67</v>
      </c>
      <c r="Y4452" t="s">
        <v>56</v>
      </c>
      <c r="Z4452" t="s">
        <v>43</v>
      </c>
      <c r="AA4452" t="s">
        <v>44</v>
      </c>
      <c r="AB4452" t="s">
        <v>44</v>
      </c>
    </row>
    <row r="4453" spans="1:28" x14ac:dyDescent="0.25">
      <c r="A4453" t="s">
        <v>8752</v>
      </c>
      <c r="B4453" s="1">
        <v>45653</v>
      </c>
      <c r="C4453" t="s">
        <v>8753</v>
      </c>
      <c r="D4453" t="s">
        <v>8754</v>
      </c>
      <c r="E4453">
        <v>24</v>
      </c>
      <c r="F4453" t="s">
        <v>111</v>
      </c>
      <c r="G4453" t="s">
        <v>436</v>
      </c>
      <c r="H4453" t="s">
        <v>437</v>
      </c>
      <c r="I4453" t="s">
        <v>74</v>
      </c>
      <c r="J4453" t="s">
        <v>190</v>
      </c>
      <c r="K4453">
        <v>2</v>
      </c>
      <c r="L4453" s="2">
        <v>1800</v>
      </c>
      <c r="M4453">
        <v>10</v>
      </c>
      <c r="N4453" s="2">
        <v>3600</v>
      </c>
      <c r="O4453" s="2">
        <v>360</v>
      </c>
      <c r="P4453" s="2">
        <v>3240</v>
      </c>
      <c r="Q4453" s="2">
        <v>2500.1799999999998</v>
      </c>
      <c r="R4453" s="2">
        <v>739.82</v>
      </c>
      <c r="S4453" t="s">
        <v>36</v>
      </c>
      <c r="T4453" t="s">
        <v>37</v>
      </c>
      <c r="U4453" t="s">
        <v>38</v>
      </c>
      <c r="V4453" t="s">
        <v>39</v>
      </c>
      <c r="W4453" t="s">
        <v>40</v>
      </c>
      <c r="X4453" t="s">
        <v>41</v>
      </c>
      <c r="Y4453" t="s">
        <v>42</v>
      </c>
      <c r="Z4453" t="s">
        <v>43</v>
      </c>
      <c r="AA4453" t="s">
        <v>68</v>
      </c>
      <c r="AB4453" t="s">
        <v>44</v>
      </c>
    </row>
    <row r="4454" spans="1:28" x14ac:dyDescent="0.25">
      <c r="A4454" t="s">
        <v>8755</v>
      </c>
      <c r="B4454" s="1">
        <v>45653</v>
      </c>
      <c r="C4454" t="s">
        <v>3533</v>
      </c>
      <c r="D4454" t="s">
        <v>3534</v>
      </c>
      <c r="E4454">
        <v>55</v>
      </c>
      <c r="F4454" t="s">
        <v>31</v>
      </c>
      <c r="G4454" t="s">
        <v>88</v>
      </c>
      <c r="H4454" t="s">
        <v>89</v>
      </c>
      <c r="I4454" t="s">
        <v>62</v>
      </c>
      <c r="J4454" t="s">
        <v>63</v>
      </c>
      <c r="K4454">
        <v>4</v>
      </c>
      <c r="L4454" s="2">
        <v>4200</v>
      </c>
      <c r="M4454">
        <v>10</v>
      </c>
      <c r="N4454" s="2">
        <v>16800</v>
      </c>
      <c r="O4454" s="2">
        <v>1680</v>
      </c>
      <c r="P4454" s="2">
        <v>15120</v>
      </c>
      <c r="Q4454" s="2">
        <v>10842.61</v>
      </c>
      <c r="R4454" s="2">
        <v>4277.3900000000003</v>
      </c>
      <c r="S4454" t="s">
        <v>53</v>
      </c>
      <c r="T4454" t="s">
        <v>290</v>
      </c>
      <c r="U4454" t="s">
        <v>291</v>
      </c>
      <c r="V4454" t="s">
        <v>39</v>
      </c>
      <c r="W4454" t="s">
        <v>40</v>
      </c>
      <c r="X4454" t="s">
        <v>67</v>
      </c>
      <c r="Y4454" t="s">
        <v>84</v>
      </c>
      <c r="Z4454" t="s">
        <v>223</v>
      </c>
      <c r="AA4454" t="s">
        <v>44</v>
      </c>
      <c r="AB4454" t="s">
        <v>44</v>
      </c>
    </row>
    <row r="4455" spans="1:28" x14ac:dyDescent="0.25">
      <c r="A4455" t="s">
        <v>8756</v>
      </c>
      <c r="B4455" s="1">
        <v>45653</v>
      </c>
      <c r="C4455" t="s">
        <v>4209</v>
      </c>
      <c r="D4455" t="s">
        <v>4210</v>
      </c>
      <c r="E4455">
        <v>39</v>
      </c>
      <c r="F4455" t="s">
        <v>48</v>
      </c>
      <c r="G4455" t="s">
        <v>134</v>
      </c>
      <c r="H4455" t="s">
        <v>135</v>
      </c>
      <c r="I4455" t="s">
        <v>62</v>
      </c>
      <c r="J4455" t="s">
        <v>130</v>
      </c>
      <c r="K4455">
        <v>1</v>
      </c>
      <c r="L4455" s="2">
        <v>8500</v>
      </c>
      <c r="M4455">
        <v>5</v>
      </c>
      <c r="N4455" s="2">
        <v>8500</v>
      </c>
      <c r="O4455" s="2">
        <v>425</v>
      </c>
      <c r="P4455" s="2">
        <v>8075</v>
      </c>
      <c r="Q4455" s="2">
        <v>6313.73</v>
      </c>
      <c r="R4455" s="2">
        <v>1761.27</v>
      </c>
      <c r="S4455" t="s">
        <v>53</v>
      </c>
      <c r="T4455" t="s">
        <v>90</v>
      </c>
      <c r="U4455" t="s">
        <v>91</v>
      </c>
      <c r="V4455" t="s">
        <v>39</v>
      </c>
      <c r="W4455" t="s">
        <v>66</v>
      </c>
      <c r="X4455" t="s">
        <v>41</v>
      </c>
      <c r="Y4455" t="s">
        <v>42</v>
      </c>
      <c r="Z4455" t="s">
        <v>223</v>
      </c>
      <c r="AA4455" t="s">
        <v>44</v>
      </c>
      <c r="AB4455" t="s">
        <v>44</v>
      </c>
    </row>
    <row r="4456" spans="1:28" x14ac:dyDescent="0.25">
      <c r="A4456" t="s">
        <v>8757</v>
      </c>
      <c r="B4456" s="1">
        <v>45653</v>
      </c>
      <c r="C4456" t="s">
        <v>2968</v>
      </c>
      <c r="D4456" t="s">
        <v>2969</v>
      </c>
      <c r="E4456">
        <v>42</v>
      </c>
      <c r="F4456" t="s">
        <v>31</v>
      </c>
      <c r="G4456" t="s">
        <v>243</v>
      </c>
      <c r="H4456" t="s">
        <v>244</v>
      </c>
      <c r="I4456" t="s">
        <v>103</v>
      </c>
      <c r="J4456" t="s">
        <v>104</v>
      </c>
      <c r="K4456">
        <v>1</v>
      </c>
      <c r="L4456" s="2">
        <v>450</v>
      </c>
      <c r="M4456">
        <v>15</v>
      </c>
      <c r="N4456" s="2">
        <v>450</v>
      </c>
      <c r="O4456" s="2">
        <v>67.5</v>
      </c>
      <c r="P4456" s="2">
        <v>382.5</v>
      </c>
      <c r="Q4456" s="2">
        <v>311.55</v>
      </c>
      <c r="R4456" s="2">
        <v>70.95</v>
      </c>
      <c r="S4456" t="s">
        <v>53</v>
      </c>
      <c r="T4456" t="s">
        <v>153</v>
      </c>
      <c r="U4456" t="s">
        <v>154</v>
      </c>
      <c r="V4456" t="s">
        <v>39</v>
      </c>
      <c r="W4456" t="s">
        <v>66</v>
      </c>
      <c r="X4456" t="s">
        <v>41</v>
      </c>
      <c r="Y4456" t="s">
        <v>56</v>
      </c>
      <c r="Z4456" t="s">
        <v>144</v>
      </c>
      <c r="AA4456" t="s">
        <v>44</v>
      </c>
      <c r="AB4456" t="s">
        <v>44</v>
      </c>
    </row>
    <row r="4457" spans="1:28" x14ac:dyDescent="0.25">
      <c r="A4457" t="s">
        <v>8758</v>
      </c>
      <c r="B4457" s="1">
        <v>45653</v>
      </c>
      <c r="C4457" t="s">
        <v>3063</v>
      </c>
      <c r="D4457" t="s">
        <v>3064</v>
      </c>
      <c r="E4457">
        <v>41</v>
      </c>
      <c r="F4457" t="s">
        <v>48</v>
      </c>
      <c r="G4457" t="s">
        <v>49</v>
      </c>
      <c r="H4457" t="s">
        <v>50</v>
      </c>
      <c r="I4457" t="s">
        <v>51</v>
      </c>
      <c r="J4457" t="s">
        <v>52</v>
      </c>
      <c r="K4457">
        <v>2</v>
      </c>
      <c r="L4457" s="2">
        <v>500</v>
      </c>
      <c r="M4457">
        <v>20</v>
      </c>
      <c r="N4457" s="2">
        <v>1000</v>
      </c>
      <c r="O4457" s="2">
        <v>200</v>
      </c>
      <c r="P4457" s="2">
        <v>800</v>
      </c>
      <c r="Q4457" s="2">
        <v>467.99</v>
      </c>
      <c r="R4457" s="2">
        <v>332.01</v>
      </c>
      <c r="S4457" t="s">
        <v>53</v>
      </c>
      <c r="T4457" t="s">
        <v>578</v>
      </c>
      <c r="U4457" t="s">
        <v>579</v>
      </c>
      <c r="V4457" t="s">
        <v>39</v>
      </c>
      <c r="W4457" t="s">
        <v>92</v>
      </c>
      <c r="X4457" t="s">
        <v>97</v>
      </c>
      <c r="Y4457" t="s">
        <v>56</v>
      </c>
      <c r="Z4457" t="s">
        <v>107</v>
      </c>
      <c r="AA4457" t="s">
        <v>44</v>
      </c>
      <c r="AB4457" t="s">
        <v>44</v>
      </c>
    </row>
    <row r="4458" spans="1:28" x14ac:dyDescent="0.25">
      <c r="A4458" t="s">
        <v>8759</v>
      </c>
      <c r="B4458" s="1">
        <v>45653</v>
      </c>
      <c r="C4458" t="s">
        <v>2800</v>
      </c>
      <c r="D4458" t="s">
        <v>2801</v>
      </c>
      <c r="E4458">
        <v>44</v>
      </c>
      <c r="F4458" t="s">
        <v>111</v>
      </c>
      <c r="G4458" t="s">
        <v>188</v>
      </c>
      <c r="H4458" t="s">
        <v>189</v>
      </c>
      <c r="I4458" t="s">
        <v>34</v>
      </c>
      <c r="J4458" t="s">
        <v>190</v>
      </c>
      <c r="K4458">
        <v>2</v>
      </c>
      <c r="L4458" s="2">
        <v>1800</v>
      </c>
      <c r="M4458">
        <v>15</v>
      </c>
      <c r="N4458" s="2">
        <v>3600</v>
      </c>
      <c r="O4458" s="2">
        <v>540</v>
      </c>
      <c r="P4458" s="2">
        <v>3060</v>
      </c>
      <c r="Q4458" s="2">
        <v>2125.1799999999998</v>
      </c>
      <c r="R4458" s="2">
        <v>934.82</v>
      </c>
      <c r="S4458" t="s">
        <v>53</v>
      </c>
      <c r="T4458" t="s">
        <v>136</v>
      </c>
      <c r="U4458" t="s">
        <v>38</v>
      </c>
      <c r="V4458" t="s">
        <v>39</v>
      </c>
      <c r="W4458" t="s">
        <v>83</v>
      </c>
      <c r="X4458" t="s">
        <v>41</v>
      </c>
      <c r="Y4458" t="s">
        <v>56</v>
      </c>
      <c r="Z4458" t="s">
        <v>43</v>
      </c>
      <c r="AA4458" t="s">
        <v>44</v>
      </c>
      <c r="AB4458" t="s">
        <v>44</v>
      </c>
    </row>
    <row r="4459" spans="1:28" x14ac:dyDescent="0.25">
      <c r="A4459" t="s">
        <v>8760</v>
      </c>
      <c r="B4459" s="1">
        <v>45654</v>
      </c>
      <c r="C4459" t="s">
        <v>8690</v>
      </c>
      <c r="D4459" t="s">
        <v>8691</v>
      </c>
      <c r="E4459">
        <v>31</v>
      </c>
      <c r="F4459" t="s">
        <v>31</v>
      </c>
      <c r="G4459" t="s">
        <v>561</v>
      </c>
      <c r="H4459" t="s">
        <v>562</v>
      </c>
      <c r="I4459" t="s">
        <v>34</v>
      </c>
      <c r="J4459" t="s">
        <v>143</v>
      </c>
      <c r="K4459">
        <v>1</v>
      </c>
      <c r="L4459" s="2">
        <v>900</v>
      </c>
      <c r="M4459">
        <v>20</v>
      </c>
      <c r="N4459" s="2">
        <v>900</v>
      </c>
      <c r="O4459" s="2">
        <v>180</v>
      </c>
      <c r="P4459" s="2">
        <v>720</v>
      </c>
      <c r="Q4459" s="2">
        <v>491.03</v>
      </c>
      <c r="R4459" s="2">
        <v>228.97</v>
      </c>
      <c r="S4459" t="s">
        <v>64</v>
      </c>
      <c r="T4459" t="s">
        <v>407</v>
      </c>
      <c r="U4459" t="s">
        <v>408</v>
      </c>
      <c r="V4459" t="s">
        <v>39</v>
      </c>
      <c r="W4459" t="s">
        <v>137</v>
      </c>
      <c r="X4459" t="s">
        <v>41</v>
      </c>
      <c r="Y4459" t="s">
        <v>56</v>
      </c>
      <c r="Z4459" t="s">
        <v>43</v>
      </c>
      <c r="AA4459" t="s">
        <v>44</v>
      </c>
      <c r="AB4459" t="s">
        <v>44</v>
      </c>
    </row>
    <row r="4460" spans="1:28" x14ac:dyDescent="0.25">
      <c r="A4460" t="s">
        <v>8761</v>
      </c>
      <c r="B4460" s="1">
        <v>45654</v>
      </c>
      <c r="C4460" t="s">
        <v>1500</v>
      </c>
      <c r="D4460" t="s">
        <v>1501</v>
      </c>
      <c r="E4460">
        <v>50</v>
      </c>
      <c r="F4460" t="s">
        <v>48</v>
      </c>
      <c r="G4460" t="s">
        <v>168</v>
      </c>
      <c r="H4460" t="s">
        <v>169</v>
      </c>
      <c r="I4460" t="s">
        <v>62</v>
      </c>
      <c r="J4460" t="s">
        <v>143</v>
      </c>
      <c r="K4460">
        <v>3</v>
      </c>
      <c r="L4460" s="2">
        <v>1800</v>
      </c>
      <c r="M4460">
        <v>25</v>
      </c>
      <c r="N4460" s="2">
        <v>5400</v>
      </c>
      <c r="O4460" s="2">
        <v>1350</v>
      </c>
      <c r="P4460" s="2">
        <v>4050</v>
      </c>
      <c r="Q4460" s="2">
        <v>3103.99</v>
      </c>
      <c r="R4460" s="2">
        <v>946.01</v>
      </c>
      <c r="S4460" t="s">
        <v>53</v>
      </c>
      <c r="T4460" t="s">
        <v>76</v>
      </c>
      <c r="U4460" t="s">
        <v>77</v>
      </c>
      <c r="V4460" t="s">
        <v>39</v>
      </c>
      <c r="W4460" t="s">
        <v>66</v>
      </c>
      <c r="X4460" t="s">
        <v>41</v>
      </c>
      <c r="Y4460" t="s">
        <v>56</v>
      </c>
      <c r="Z4460" t="s">
        <v>43</v>
      </c>
      <c r="AA4460" t="s">
        <v>44</v>
      </c>
      <c r="AB4460" t="s">
        <v>68</v>
      </c>
    </row>
    <row r="4461" spans="1:28" x14ac:dyDescent="0.25">
      <c r="A4461" t="s">
        <v>8762</v>
      </c>
      <c r="B4461" s="1">
        <v>45654</v>
      </c>
      <c r="C4461" t="s">
        <v>5546</v>
      </c>
      <c r="D4461" t="s">
        <v>5547</v>
      </c>
      <c r="E4461">
        <v>55</v>
      </c>
      <c r="F4461" t="s">
        <v>31</v>
      </c>
      <c r="G4461" t="s">
        <v>238</v>
      </c>
      <c r="H4461" t="s">
        <v>239</v>
      </c>
      <c r="I4461" t="s">
        <v>62</v>
      </c>
      <c r="J4461" t="s">
        <v>63</v>
      </c>
      <c r="K4461">
        <v>2</v>
      </c>
      <c r="L4461" s="2">
        <v>6500</v>
      </c>
      <c r="M4461">
        <v>15</v>
      </c>
      <c r="N4461" s="2">
        <v>13000</v>
      </c>
      <c r="O4461" s="2">
        <v>1950</v>
      </c>
      <c r="P4461" s="2">
        <v>11050</v>
      </c>
      <c r="Q4461" s="2">
        <v>8853.89</v>
      </c>
      <c r="R4461" s="2">
        <v>2196.11</v>
      </c>
      <c r="S4461" t="s">
        <v>64</v>
      </c>
      <c r="T4461" t="s">
        <v>76</v>
      </c>
      <c r="U4461" t="s">
        <v>77</v>
      </c>
      <c r="V4461" t="s">
        <v>39</v>
      </c>
      <c r="W4461" t="s">
        <v>40</v>
      </c>
      <c r="X4461" t="s">
        <v>97</v>
      </c>
      <c r="Y4461" t="s">
        <v>42</v>
      </c>
      <c r="Z4461" t="s">
        <v>43</v>
      </c>
      <c r="AA4461" t="s">
        <v>44</v>
      </c>
      <c r="AB4461" t="s">
        <v>68</v>
      </c>
    </row>
    <row r="4462" spans="1:28" x14ac:dyDescent="0.25">
      <c r="A4462" t="s">
        <v>8763</v>
      </c>
      <c r="B4462" s="1">
        <v>45654</v>
      </c>
      <c r="C4462" t="s">
        <v>4728</v>
      </c>
      <c r="D4462" t="s">
        <v>4729</v>
      </c>
      <c r="E4462">
        <v>57</v>
      </c>
      <c r="F4462" t="s">
        <v>111</v>
      </c>
      <c r="G4462" t="s">
        <v>119</v>
      </c>
      <c r="H4462" t="s">
        <v>120</v>
      </c>
      <c r="I4462" t="s">
        <v>62</v>
      </c>
      <c r="J4462" t="s">
        <v>121</v>
      </c>
      <c r="K4462">
        <v>2</v>
      </c>
      <c r="L4462" s="2">
        <v>4800</v>
      </c>
      <c r="M4462">
        <v>10</v>
      </c>
      <c r="N4462" s="2">
        <v>9600</v>
      </c>
      <c r="O4462" s="2">
        <v>960</v>
      </c>
      <c r="P4462" s="2">
        <v>8640</v>
      </c>
      <c r="Q4462" s="2">
        <v>6454.98</v>
      </c>
      <c r="R4462" s="2">
        <v>2185.02</v>
      </c>
      <c r="S4462" t="s">
        <v>53</v>
      </c>
      <c r="T4462" t="s">
        <v>290</v>
      </c>
      <c r="U4462" t="s">
        <v>291</v>
      </c>
      <c r="V4462" t="s">
        <v>39</v>
      </c>
      <c r="W4462" t="s">
        <v>40</v>
      </c>
      <c r="X4462" t="s">
        <v>41</v>
      </c>
      <c r="Y4462" t="s">
        <v>56</v>
      </c>
      <c r="Z4462" t="s">
        <v>43</v>
      </c>
      <c r="AA4462" t="s">
        <v>44</v>
      </c>
      <c r="AB4462" t="s">
        <v>44</v>
      </c>
    </row>
    <row r="4463" spans="1:28" x14ac:dyDescent="0.25">
      <c r="A4463" t="s">
        <v>8764</v>
      </c>
      <c r="B4463" s="1">
        <v>45654</v>
      </c>
      <c r="C4463" t="s">
        <v>3750</v>
      </c>
      <c r="D4463" t="s">
        <v>3751</v>
      </c>
      <c r="E4463">
        <v>48</v>
      </c>
      <c r="F4463" t="s">
        <v>48</v>
      </c>
      <c r="G4463" t="s">
        <v>238</v>
      </c>
      <c r="H4463" t="s">
        <v>239</v>
      </c>
      <c r="I4463" t="s">
        <v>62</v>
      </c>
      <c r="J4463" t="s">
        <v>63</v>
      </c>
      <c r="K4463">
        <v>3</v>
      </c>
      <c r="L4463" s="2">
        <v>6500</v>
      </c>
      <c r="M4463">
        <v>5</v>
      </c>
      <c r="N4463" s="2">
        <v>19500</v>
      </c>
      <c r="O4463" s="2">
        <v>975</v>
      </c>
      <c r="P4463" s="2">
        <v>18525</v>
      </c>
      <c r="Q4463" s="2">
        <v>11890.59</v>
      </c>
      <c r="R4463" s="2">
        <v>6634.41</v>
      </c>
      <c r="S4463" t="s">
        <v>53</v>
      </c>
      <c r="T4463" t="s">
        <v>96</v>
      </c>
      <c r="U4463" t="s">
        <v>96</v>
      </c>
      <c r="V4463" t="s">
        <v>39</v>
      </c>
      <c r="W4463" t="s">
        <v>124</v>
      </c>
      <c r="X4463" t="s">
        <v>97</v>
      </c>
      <c r="Y4463" t="s">
        <v>42</v>
      </c>
      <c r="Z4463" t="s">
        <v>144</v>
      </c>
      <c r="AA4463" t="s">
        <v>44</v>
      </c>
      <c r="AB4463" t="s">
        <v>44</v>
      </c>
    </row>
    <row r="4464" spans="1:28" x14ac:dyDescent="0.25">
      <c r="A4464" t="s">
        <v>8765</v>
      </c>
      <c r="B4464" s="1">
        <v>45654</v>
      </c>
      <c r="C4464" t="s">
        <v>2152</v>
      </c>
      <c r="D4464" t="s">
        <v>2153</v>
      </c>
      <c r="E4464">
        <v>54</v>
      </c>
      <c r="F4464" t="s">
        <v>31</v>
      </c>
      <c r="G4464" t="s">
        <v>128</v>
      </c>
      <c r="H4464" t="s">
        <v>129</v>
      </c>
      <c r="I4464" t="s">
        <v>74</v>
      </c>
      <c r="J4464" t="s">
        <v>130</v>
      </c>
      <c r="K4464">
        <v>1</v>
      </c>
      <c r="L4464" s="2">
        <v>1700</v>
      </c>
      <c r="M4464">
        <v>25</v>
      </c>
      <c r="N4464" s="2">
        <v>1700</v>
      </c>
      <c r="O4464" s="2">
        <v>425</v>
      </c>
      <c r="P4464" s="2">
        <v>1275</v>
      </c>
      <c r="Q4464" s="2">
        <v>750.02</v>
      </c>
      <c r="R4464" s="2">
        <v>524.98</v>
      </c>
      <c r="S4464" t="s">
        <v>36</v>
      </c>
      <c r="T4464" t="s">
        <v>163</v>
      </c>
      <c r="U4464" t="s">
        <v>164</v>
      </c>
      <c r="V4464" t="s">
        <v>39</v>
      </c>
      <c r="W4464" t="s">
        <v>124</v>
      </c>
      <c r="X4464" t="s">
        <v>97</v>
      </c>
      <c r="Y4464" t="s">
        <v>56</v>
      </c>
      <c r="Z4464" t="s">
        <v>43</v>
      </c>
      <c r="AA4464" t="s">
        <v>68</v>
      </c>
      <c r="AB4464" t="s">
        <v>44</v>
      </c>
    </row>
    <row r="4465" spans="1:28" x14ac:dyDescent="0.25">
      <c r="A4465" t="s">
        <v>8766</v>
      </c>
      <c r="B4465" s="1">
        <v>45654</v>
      </c>
      <c r="C4465" t="s">
        <v>1870</v>
      </c>
      <c r="D4465" t="s">
        <v>1871</v>
      </c>
      <c r="E4465">
        <v>51</v>
      </c>
      <c r="F4465" t="s">
        <v>111</v>
      </c>
      <c r="G4465" t="s">
        <v>202</v>
      </c>
      <c r="H4465" t="s">
        <v>203</v>
      </c>
      <c r="I4465" t="s">
        <v>103</v>
      </c>
      <c r="J4465" t="s">
        <v>104</v>
      </c>
      <c r="K4465">
        <v>2</v>
      </c>
      <c r="L4465" s="2">
        <v>550</v>
      </c>
      <c r="M4465">
        <v>0</v>
      </c>
      <c r="N4465" s="2">
        <v>1100</v>
      </c>
      <c r="O4465" s="2">
        <v>0</v>
      </c>
      <c r="P4465" s="2">
        <v>1100</v>
      </c>
      <c r="Q4465" s="2">
        <v>772.99</v>
      </c>
      <c r="R4465" s="2">
        <v>327.01</v>
      </c>
      <c r="S4465" t="s">
        <v>36</v>
      </c>
      <c r="T4465" t="s">
        <v>76</v>
      </c>
      <c r="U4465" t="s">
        <v>77</v>
      </c>
      <c r="V4465" t="s">
        <v>39</v>
      </c>
      <c r="W4465" t="s">
        <v>124</v>
      </c>
      <c r="X4465" t="s">
        <v>67</v>
      </c>
      <c r="Y4465" t="s">
        <v>42</v>
      </c>
      <c r="Z4465" t="s">
        <v>43</v>
      </c>
      <c r="AA4465" t="s">
        <v>44</v>
      </c>
      <c r="AB4465" t="s">
        <v>44</v>
      </c>
    </row>
    <row r="4466" spans="1:28" x14ac:dyDescent="0.25">
      <c r="A4466" t="s">
        <v>8767</v>
      </c>
      <c r="B4466" s="1">
        <v>45654</v>
      </c>
      <c r="C4466" t="s">
        <v>6189</v>
      </c>
      <c r="D4466" t="s">
        <v>6190</v>
      </c>
      <c r="E4466">
        <v>59</v>
      </c>
      <c r="F4466" t="s">
        <v>31</v>
      </c>
      <c r="G4466" t="s">
        <v>32</v>
      </c>
      <c r="H4466" t="s">
        <v>33</v>
      </c>
      <c r="I4466" t="s">
        <v>34</v>
      </c>
      <c r="J4466" t="s">
        <v>35</v>
      </c>
      <c r="K4466">
        <v>4</v>
      </c>
      <c r="L4466" s="2">
        <v>55000</v>
      </c>
      <c r="M4466">
        <v>20</v>
      </c>
      <c r="N4466" s="2">
        <v>220000</v>
      </c>
      <c r="O4466" s="2">
        <v>44000</v>
      </c>
      <c r="P4466" s="2">
        <v>176000</v>
      </c>
      <c r="Q4466" s="2">
        <v>138753.03</v>
      </c>
      <c r="R4466" s="2">
        <v>37246.97</v>
      </c>
      <c r="S4466" t="s">
        <v>53</v>
      </c>
      <c r="T4466" t="s">
        <v>290</v>
      </c>
      <c r="U4466" t="s">
        <v>291</v>
      </c>
      <c r="V4466" t="s">
        <v>39</v>
      </c>
      <c r="W4466" t="s">
        <v>124</v>
      </c>
      <c r="X4466" t="s">
        <v>41</v>
      </c>
      <c r="Y4466" t="s">
        <v>42</v>
      </c>
      <c r="Z4466" t="s">
        <v>43</v>
      </c>
      <c r="AA4466" t="s">
        <v>44</v>
      </c>
      <c r="AB4466" t="s">
        <v>44</v>
      </c>
    </row>
    <row r="4467" spans="1:28" x14ac:dyDescent="0.25">
      <c r="A4467" t="s">
        <v>8768</v>
      </c>
      <c r="B4467" s="1">
        <v>45654</v>
      </c>
      <c r="C4467" t="s">
        <v>2624</v>
      </c>
      <c r="D4467" t="s">
        <v>2625</v>
      </c>
      <c r="E4467">
        <v>32</v>
      </c>
      <c r="F4467" t="s">
        <v>111</v>
      </c>
      <c r="G4467" t="s">
        <v>141</v>
      </c>
      <c r="H4467" t="s">
        <v>142</v>
      </c>
      <c r="I4467" t="s">
        <v>74</v>
      </c>
      <c r="J4467" t="s">
        <v>143</v>
      </c>
      <c r="K4467">
        <v>1</v>
      </c>
      <c r="L4467" s="2">
        <v>900</v>
      </c>
      <c r="M4467">
        <v>20</v>
      </c>
      <c r="N4467" s="2">
        <v>900</v>
      </c>
      <c r="O4467" s="2">
        <v>180</v>
      </c>
      <c r="P4467" s="2">
        <v>720</v>
      </c>
      <c r="Q4467" s="2">
        <v>559.07000000000005</v>
      </c>
      <c r="R4467" s="2">
        <v>160.93</v>
      </c>
      <c r="S4467" t="s">
        <v>53</v>
      </c>
      <c r="T4467" t="s">
        <v>178</v>
      </c>
      <c r="U4467" t="s">
        <v>154</v>
      </c>
      <c r="V4467" t="s">
        <v>39</v>
      </c>
      <c r="W4467" t="s">
        <v>137</v>
      </c>
      <c r="X4467" t="s">
        <v>97</v>
      </c>
      <c r="Y4467" t="s">
        <v>56</v>
      </c>
      <c r="Z4467" t="s">
        <v>43</v>
      </c>
      <c r="AA4467" t="s">
        <v>44</v>
      </c>
      <c r="AB4467" t="s">
        <v>44</v>
      </c>
    </row>
    <row r="4468" spans="1:28" x14ac:dyDescent="0.25">
      <c r="A4468" t="s">
        <v>8769</v>
      </c>
      <c r="B4468" s="1">
        <v>45654</v>
      </c>
      <c r="C4468" t="s">
        <v>8058</v>
      </c>
      <c r="D4468" t="s">
        <v>8059</v>
      </c>
      <c r="E4468">
        <v>32</v>
      </c>
      <c r="F4468" t="s">
        <v>111</v>
      </c>
      <c r="G4468" t="s">
        <v>436</v>
      </c>
      <c r="H4468" t="s">
        <v>437</v>
      </c>
      <c r="I4468" t="s">
        <v>74</v>
      </c>
      <c r="J4468" t="s">
        <v>190</v>
      </c>
      <c r="K4468">
        <v>4</v>
      </c>
      <c r="L4468" s="2">
        <v>1800</v>
      </c>
      <c r="M4468">
        <v>30</v>
      </c>
      <c r="N4468" s="2">
        <v>7200</v>
      </c>
      <c r="O4468" s="2">
        <v>2160</v>
      </c>
      <c r="P4468" s="2">
        <v>5040</v>
      </c>
      <c r="Q4468" s="2">
        <v>3527.38</v>
      </c>
      <c r="R4468" s="2">
        <v>1512.62</v>
      </c>
      <c r="S4468" t="s">
        <v>53</v>
      </c>
      <c r="T4468" t="s">
        <v>222</v>
      </c>
      <c r="U4468" t="s">
        <v>38</v>
      </c>
      <c r="V4468" t="s">
        <v>39</v>
      </c>
      <c r="W4468" t="s">
        <v>83</v>
      </c>
      <c r="X4468" t="s">
        <v>97</v>
      </c>
      <c r="Y4468" t="s">
        <v>56</v>
      </c>
      <c r="Z4468" t="s">
        <v>223</v>
      </c>
      <c r="AA4468" t="s">
        <v>44</v>
      </c>
      <c r="AB4468" t="s">
        <v>44</v>
      </c>
    </row>
    <row r="4469" spans="1:28" x14ac:dyDescent="0.25">
      <c r="A4469" t="s">
        <v>8770</v>
      </c>
      <c r="B4469" s="1">
        <v>45654</v>
      </c>
      <c r="C4469" t="s">
        <v>8771</v>
      </c>
      <c r="D4469" t="s">
        <v>8772</v>
      </c>
      <c r="E4469">
        <v>24</v>
      </c>
      <c r="F4469" t="s">
        <v>111</v>
      </c>
      <c r="G4469" t="s">
        <v>238</v>
      </c>
      <c r="H4469" t="s">
        <v>239</v>
      </c>
      <c r="I4469" t="s">
        <v>62</v>
      </c>
      <c r="J4469" t="s">
        <v>63</v>
      </c>
      <c r="K4469">
        <v>2</v>
      </c>
      <c r="L4469" s="2">
        <v>6500</v>
      </c>
      <c r="M4469">
        <v>30</v>
      </c>
      <c r="N4469" s="2">
        <v>13000</v>
      </c>
      <c r="O4469" s="2">
        <v>3900</v>
      </c>
      <c r="P4469" s="2">
        <v>9100</v>
      </c>
      <c r="Q4469" s="2">
        <v>5294.31</v>
      </c>
      <c r="R4469" s="2">
        <v>3805.69</v>
      </c>
      <c r="S4469" t="s">
        <v>64</v>
      </c>
      <c r="T4469" t="s">
        <v>54</v>
      </c>
      <c r="U4469" t="s">
        <v>55</v>
      </c>
      <c r="V4469" t="s">
        <v>39</v>
      </c>
      <c r="W4469" t="s">
        <v>83</v>
      </c>
      <c r="X4469" t="s">
        <v>67</v>
      </c>
      <c r="Y4469" t="s">
        <v>42</v>
      </c>
      <c r="Z4469" t="s">
        <v>223</v>
      </c>
      <c r="AA4469" t="s">
        <v>44</v>
      </c>
      <c r="AB4469" t="s">
        <v>44</v>
      </c>
    </row>
    <row r="4470" spans="1:28" x14ac:dyDescent="0.25">
      <c r="A4470" t="s">
        <v>8773</v>
      </c>
      <c r="B4470" s="1">
        <v>45654</v>
      </c>
      <c r="C4470" t="s">
        <v>8774</v>
      </c>
      <c r="D4470" t="s">
        <v>8775</v>
      </c>
      <c r="E4470">
        <v>58</v>
      </c>
      <c r="F4470" t="s">
        <v>31</v>
      </c>
      <c r="G4470" t="s">
        <v>298</v>
      </c>
      <c r="H4470" t="s">
        <v>299</v>
      </c>
      <c r="I4470" t="s">
        <v>103</v>
      </c>
      <c r="J4470" t="s">
        <v>104</v>
      </c>
      <c r="K4470">
        <v>3</v>
      </c>
      <c r="L4470" s="2">
        <v>700</v>
      </c>
      <c r="M4470">
        <v>20</v>
      </c>
      <c r="N4470" s="2">
        <v>2100</v>
      </c>
      <c r="O4470" s="2">
        <v>420</v>
      </c>
      <c r="P4470" s="2">
        <v>1680</v>
      </c>
      <c r="Q4470" s="2">
        <v>1064.17</v>
      </c>
      <c r="R4470" s="2">
        <v>615.83000000000004</v>
      </c>
      <c r="S4470" t="s">
        <v>64</v>
      </c>
      <c r="T4470" t="s">
        <v>398</v>
      </c>
      <c r="U4470" t="s">
        <v>399</v>
      </c>
      <c r="V4470" t="s">
        <v>39</v>
      </c>
      <c r="W4470" t="s">
        <v>66</v>
      </c>
      <c r="X4470" t="s">
        <v>97</v>
      </c>
      <c r="Y4470" t="s">
        <v>42</v>
      </c>
      <c r="Z4470" t="s">
        <v>508</v>
      </c>
      <c r="AA4470" t="s">
        <v>44</v>
      </c>
      <c r="AB4470" t="s">
        <v>44</v>
      </c>
    </row>
    <row r="4471" spans="1:28" x14ac:dyDescent="0.25">
      <c r="A4471" t="s">
        <v>8776</v>
      </c>
      <c r="B4471" s="1">
        <v>45655</v>
      </c>
      <c r="C4471" t="s">
        <v>5720</v>
      </c>
      <c r="D4471" t="s">
        <v>5721</v>
      </c>
      <c r="E4471">
        <v>43</v>
      </c>
      <c r="F4471" t="s">
        <v>48</v>
      </c>
      <c r="G4471" t="s">
        <v>202</v>
      </c>
      <c r="H4471" t="s">
        <v>203</v>
      </c>
      <c r="I4471" t="s">
        <v>103</v>
      </c>
      <c r="J4471" t="s">
        <v>104</v>
      </c>
      <c r="K4471">
        <v>3</v>
      </c>
      <c r="L4471" s="2">
        <v>550</v>
      </c>
      <c r="M4471">
        <v>15</v>
      </c>
      <c r="N4471" s="2">
        <v>1650</v>
      </c>
      <c r="O4471" s="2">
        <v>247.5</v>
      </c>
      <c r="P4471" s="2">
        <v>1402.5</v>
      </c>
      <c r="Q4471" s="2">
        <v>846.78</v>
      </c>
      <c r="R4471" s="2">
        <v>555.72</v>
      </c>
      <c r="S4471" t="s">
        <v>53</v>
      </c>
      <c r="T4471" t="s">
        <v>105</v>
      </c>
      <c r="U4471" t="s">
        <v>106</v>
      </c>
      <c r="V4471" t="s">
        <v>39</v>
      </c>
      <c r="W4471" t="s">
        <v>92</v>
      </c>
      <c r="X4471" t="s">
        <v>41</v>
      </c>
      <c r="Y4471" t="s">
        <v>56</v>
      </c>
      <c r="Z4471" t="s">
        <v>43</v>
      </c>
      <c r="AA4471" t="s">
        <v>44</v>
      </c>
      <c r="AB4471" t="s">
        <v>44</v>
      </c>
    </row>
    <row r="4472" spans="1:28" x14ac:dyDescent="0.25">
      <c r="A4472" t="s">
        <v>8777</v>
      </c>
      <c r="B4472" s="1">
        <v>45655</v>
      </c>
      <c r="C4472" t="s">
        <v>2118</v>
      </c>
      <c r="D4472" t="s">
        <v>2119</v>
      </c>
      <c r="E4472">
        <v>53</v>
      </c>
      <c r="F4472" t="s">
        <v>31</v>
      </c>
      <c r="G4472" t="s">
        <v>112</v>
      </c>
      <c r="H4472" t="s">
        <v>113</v>
      </c>
      <c r="I4472" t="s">
        <v>103</v>
      </c>
      <c r="J4472" t="s">
        <v>104</v>
      </c>
      <c r="K4472">
        <v>2</v>
      </c>
      <c r="L4472" s="2">
        <v>650</v>
      </c>
      <c r="M4472">
        <v>15</v>
      </c>
      <c r="N4472" s="2">
        <v>1300</v>
      </c>
      <c r="O4472" s="2">
        <v>195</v>
      </c>
      <c r="P4472" s="2">
        <v>1105</v>
      </c>
      <c r="Q4472" s="2">
        <v>811.36</v>
      </c>
      <c r="R4472" s="2">
        <v>293.64</v>
      </c>
      <c r="S4472" t="s">
        <v>53</v>
      </c>
      <c r="T4472" t="s">
        <v>178</v>
      </c>
      <c r="U4472" t="s">
        <v>154</v>
      </c>
      <c r="V4472" t="s">
        <v>39</v>
      </c>
      <c r="W4472" t="s">
        <v>83</v>
      </c>
      <c r="X4472" t="s">
        <v>97</v>
      </c>
      <c r="Y4472" t="s">
        <v>56</v>
      </c>
      <c r="Z4472" t="s">
        <v>107</v>
      </c>
      <c r="AA4472" t="s">
        <v>44</v>
      </c>
      <c r="AB4472" t="s">
        <v>68</v>
      </c>
    </row>
    <row r="4473" spans="1:28" x14ac:dyDescent="0.25">
      <c r="A4473" t="s">
        <v>8778</v>
      </c>
      <c r="B4473" s="1">
        <v>45655</v>
      </c>
      <c r="C4473" t="s">
        <v>8779</v>
      </c>
      <c r="D4473" t="s">
        <v>8780</v>
      </c>
      <c r="E4473">
        <v>42</v>
      </c>
      <c r="F4473" t="s">
        <v>31</v>
      </c>
      <c r="G4473" t="s">
        <v>280</v>
      </c>
      <c r="H4473" t="s">
        <v>281</v>
      </c>
      <c r="I4473" t="s">
        <v>62</v>
      </c>
      <c r="J4473" t="s">
        <v>190</v>
      </c>
      <c r="K4473">
        <v>1</v>
      </c>
      <c r="L4473" s="2">
        <v>700</v>
      </c>
      <c r="M4473">
        <v>5</v>
      </c>
      <c r="N4473" s="2">
        <v>700</v>
      </c>
      <c r="O4473" s="2">
        <v>35</v>
      </c>
      <c r="P4473" s="2">
        <v>665</v>
      </c>
      <c r="Q4473" s="2">
        <v>464.39</v>
      </c>
      <c r="R4473" s="2">
        <v>200.61</v>
      </c>
      <c r="S4473" t="s">
        <v>53</v>
      </c>
      <c r="T4473" t="s">
        <v>178</v>
      </c>
      <c r="U4473" t="s">
        <v>154</v>
      </c>
      <c r="V4473" t="s">
        <v>39</v>
      </c>
      <c r="W4473" t="s">
        <v>92</v>
      </c>
      <c r="X4473" t="s">
        <v>41</v>
      </c>
      <c r="Y4473" t="s">
        <v>84</v>
      </c>
      <c r="Z4473" t="s">
        <v>43</v>
      </c>
      <c r="AA4473" t="s">
        <v>44</v>
      </c>
      <c r="AB4473" t="s">
        <v>44</v>
      </c>
    </row>
    <row r="4474" spans="1:28" x14ac:dyDescent="0.25">
      <c r="A4474" t="s">
        <v>8781</v>
      </c>
      <c r="B4474" s="1">
        <v>45655</v>
      </c>
      <c r="C4474" t="s">
        <v>6625</v>
      </c>
      <c r="D4474" t="s">
        <v>6626</v>
      </c>
      <c r="E4474">
        <v>31</v>
      </c>
      <c r="F4474" t="s">
        <v>31</v>
      </c>
      <c r="G4474" t="s">
        <v>217</v>
      </c>
      <c r="H4474" t="s">
        <v>218</v>
      </c>
      <c r="I4474" t="s">
        <v>34</v>
      </c>
      <c r="J4474" t="s">
        <v>130</v>
      </c>
      <c r="K4474">
        <v>1</v>
      </c>
      <c r="L4474" s="2">
        <v>28000</v>
      </c>
      <c r="M4474">
        <v>25</v>
      </c>
      <c r="N4474" s="2">
        <v>28000</v>
      </c>
      <c r="O4474" s="2">
        <v>7000</v>
      </c>
      <c r="P4474" s="2">
        <v>21000</v>
      </c>
      <c r="Q4474" s="2">
        <v>12588.62</v>
      </c>
      <c r="R4474" s="2">
        <v>8411.3799999999992</v>
      </c>
      <c r="S4474" t="s">
        <v>53</v>
      </c>
      <c r="T4474" t="s">
        <v>263</v>
      </c>
      <c r="U4474" t="s">
        <v>91</v>
      </c>
      <c r="V4474" t="s">
        <v>39</v>
      </c>
      <c r="W4474" t="s">
        <v>66</v>
      </c>
      <c r="X4474" t="s">
        <v>67</v>
      </c>
      <c r="Y4474" t="s">
        <v>56</v>
      </c>
      <c r="Z4474" t="s">
        <v>43</v>
      </c>
      <c r="AA4474" t="s">
        <v>68</v>
      </c>
      <c r="AB4474" t="s">
        <v>44</v>
      </c>
    </row>
    <row r="4475" spans="1:28" x14ac:dyDescent="0.25">
      <c r="A4475" t="s">
        <v>8782</v>
      </c>
      <c r="B4475" s="1">
        <v>45655</v>
      </c>
      <c r="C4475" t="s">
        <v>6861</v>
      </c>
      <c r="D4475" t="s">
        <v>6862</v>
      </c>
      <c r="E4475">
        <v>25</v>
      </c>
      <c r="F4475" t="s">
        <v>31</v>
      </c>
      <c r="G4475" t="s">
        <v>188</v>
      </c>
      <c r="H4475" t="s">
        <v>189</v>
      </c>
      <c r="I4475" t="s">
        <v>34</v>
      </c>
      <c r="J4475" t="s">
        <v>190</v>
      </c>
      <c r="K4475">
        <v>5</v>
      </c>
      <c r="L4475" s="2">
        <v>1800</v>
      </c>
      <c r="M4475">
        <v>15</v>
      </c>
      <c r="N4475" s="2">
        <v>9000</v>
      </c>
      <c r="O4475" s="2">
        <v>1350</v>
      </c>
      <c r="P4475" s="2">
        <v>7650</v>
      </c>
      <c r="Q4475" s="2">
        <v>5236.71</v>
      </c>
      <c r="R4475" s="2">
        <v>2413.29</v>
      </c>
      <c r="S4475" t="s">
        <v>53</v>
      </c>
      <c r="T4475" t="s">
        <v>37</v>
      </c>
      <c r="U4475" t="s">
        <v>38</v>
      </c>
      <c r="V4475" t="s">
        <v>39</v>
      </c>
      <c r="W4475" t="s">
        <v>92</v>
      </c>
      <c r="X4475" t="s">
        <v>97</v>
      </c>
      <c r="Y4475" t="s">
        <v>56</v>
      </c>
      <c r="Z4475" t="s">
        <v>223</v>
      </c>
      <c r="AA4475" t="s">
        <v>44</v>
      </c>
      <c r="AB4475" t="s">
        <v>44</v>
      </c>
    </row>
    <row r="4476" spans="1:28" x14ac:dyDescent="0.25">
      <c r="A4476" t="s">
        <v>8783</v>
      </c>
      <c r="B4476" s="1">
        <v>45655</v>
      </c>
      <c r="C4476" t="s">
        <v>5510</v>
      </c>
      <c r="D4476" t="s">
        <v>5511</v>
      </c>
      <c r="E4476">
        <v>57</v>
      </c>
      <c r="F4476" t="s">
        <v>48</v>
      </c>
      <c r="G4476" t="s">
        <v>168</v>
      </c>
      <c r="H4476" t="s">
        <v>169</v>
      </c>
      <c r="I4476" t="s">
        <v>62</v>
      </c>
      <c r="J4476" t="s">
        <v>143</v>
      </c>
      <c r="K4476">
        <v>3</v>
      </c>
      <c r="L4476" s="2">
        <v>1800</v>
      </c>
      <c r="M4476">
        <v>5</v>
      </c>
      <c r="N4476" s="2">
        <v>5400</v>
      </c>
      <c r="O4476" s="2">
        <v>270</v>
      </c>
      <c r="P4476" s="2">
        <v>5130</v>
      </c>
      <c r="Q4476" s="2">
        <v>3288.14</v>
      </c>
      <c r="R4476" s="2">
        <v>1841.86</v>
      </c>
      <c r="S4476" t="s">
        <v>64</v>
      </c>
      <c r="T4476" t="s">
        <v>578</v>
      </c>
      <c r="U4476" t="s">
        <v>579</v>
      </c>
      <c r="V4476" t="s">
        <v>39</v>
      </c>
      <c r="W4476" t="s">
        <v>92</v>
      </c>
      <c r="X4476" t="s">
        <v>97</v>
      </c>
      <c r="Y4476" t="s">
        <v>56</v>
      </c>
      <c r="Z4476" t="s">
        <v>43</v>
      </c>
      <c r="AA4476" t="s">
        <v>44</v>
      </c>
      <c r="AB4476" t="s">
        <v>44</v>
      </c>
    </row>
    <row r="4477" spans="1:28" x14ac:dyDescent="0.25">
      <c r="A4477" t="s">
        <v>8784</v>
      </c>
      <c r="B4477" s="1">
        <v>45655</v>
      </c>
      <c r="C4477" t="s">
        <v>1253</v>
      </c>
      <c r="D4477" t="s">
        <v>1254</v>
      </c>
      <c r="E4477">
        <v>20</v>
      </c>
      <c r="F4477" t="s">
        <v>48</v>
      </c>
      <c r="G4477" t="s">
        <v>352</v>
      </c>
      <c r="H4477" t="s">
        <v>353</v>
      </c>
      <c r="I4477" t="s">
        <v>103</v>
      </c>
      <c r="J4477" t="s">
        <v>104</v>
      </c>
      <c r="K4477">
        <v>1</v>
      </c>
      <c r="L4477" s="2">
        <v>850</v>
      </c>
      <c r="M4477">
        <v>15</v>
      </c>
      <c r="N4477" s="2">
        <v>850</v>
      </c>
      <c r="O4477" s="2">
        <v>127.5</v>
      </c>
      <c r="P4477" s="2">
        <v>722.5</v>
      </c>
      <c r="Q4477" s="2">
        <v>558.84</v>
      </c>
      <c r="R4477" s="2">
        <v>163.66</v>
      </c>
      <c r="S4477" t="s">
        <v>64</v>
      </c>
      <c r="T4477" t="s">
        <v>153</v>
      </c>
      <c r="U4477" t="s">
        <v>154</v>
      </c>
      <c r="V4477" t="s">
        <v>39</v>
      </c>
      <c r="W4477" t="s">
        <v>66</v>
      </c>
      <c r="X4477" t="s">
        <v>41</v>
      </c>
      <c r="Y4477" t="s">
        <v>56</v>
      </c>
      <c r="Z4477" t="s">
        <v>43</v>
      </c>
      <c r="AA4477" t="s">
        <v>44</v>
      </c>
      <c r="AB4477" t="s">
        <v>44</v>
      </c>
    </row>
    <row r="4478" spans="1:28" x14ac:dyDescent="0.25">
      <c r="A4478" t="s">
        <v>8785</v>
      </c>
      <c r="B4478" s="1">
        <v>45655</v>
      </c>
      <c r="C4478" t="s">
        <v>5357</v>
      </c>
      <c r="D4478" t="s">
        <v>5358</v>
      </c>
      <c r="E4478">
        <v>27</v>
      </c>
      <c r="F4478" t="s">
        <v>48</v>
      </c>
      <c r="G4478" t="s">
        <v>298</v>
      </c>
      <c r="H4478" t="s">
        <v>299</v>
      </c>
      <c r="I4478" t="s">
        <v>103</v>
      </c>
      <c r="J4478" t="s">
        <v>104</v>
      </c>
      <c r="K4478">
        <v>1</v>
      </c>
      <c r="L4478" s="2">
        <v>700</v>
      </c>
      <c r="M4478">
        <v>10</v>
      </c>
      <c r="N4478" s="2">
        <v>700</v>
      </c>
      <c r="O4478" s="2">
        <v>70</v>
      </c>
      <c r="P4478" s="2">
        <v>630</v>
      </c>
      <c r="Q4478" s="2">
        <v>377.31</v>
      </c>
      <c r="R4478" s="2">
        <v>252.69</v>
      </c>
      <c r="S4478" t="s">
        <v>64</v>
      </c>
      <c r="T4478" t="s">
        <v>76</v>
      </c>
      <c r="U4478" t="s">
        <v>77</v>
      </c>
      <c r="V4478" t="s">
        <v>39</v>
      </c>
      <c r="W4478" t="s">
        <v>83</v>
      </c>
      <c r="X4478" t="s">
        <v>41</v>
      </c>
      <c r="Y4478" t="s">
        <v>42</v>
      </c>
      <c r="Z4478" t="s">
        <v>107</v>
      </c>
      <c r="AA4478" t="s">
        <v>44</v>
      </c>
      <c r="AB4478" t="s">
        <v>44</v>
      </c>
    </row>
    <row r="4479" spans="1:28" x14ac:dyDescent="0.25">
      <c r="A4479" t="s">
        <v>8786</v>
      </c>
      <c r="B4479" s="1">
        <v>45655</v>
      </c>
      <c r="C4479" t="s">
        <v>246</v>
      </c>
      <c r="D4479" t="s">
        <v>247</v>
      </c>
      <c r="E4479">
        <v>50</v>
      </c>
      <c r="F4479" t="s">
        <v>31</v>
      </c>
      <c r="G4479" t="s">
        <v>285</v>
      </c>
      <c r="H4479" t="s">
        <v>286</v>
      </c>
      <c r="I4479" t="s">
        <v>34</v>
      </c>
      <c r="J4479" t="s">
        <v>121</v>
      </c>
      <c r="K4479">
        <v>1</v>
      </c>
      <c r="L4479" s="2">
        <v>3200</v>
      </c>
      <c r="M4479">
        <v>10</v>
      </c>
      <c r="N4479" s="2">
        <v>3200</v>
      </c>
      <c r="O4479" s="2">
        <v>320</v>
      </c>
      <c r="P4479" s="2">
        <v>2880</v>
      </c>
      <c r="Q4479" s="2">
        <v>1619.3</v>
      </c>
      <c r="R4479" s="2">
        <v>1260.7</v>
      </c>
      <c r="S4479" t="s">
        <v>64</v>
      </c>
      <c r="T4479" t="s">
        <v>275</v>
      </c>
      <c r="U4479" t="s">
        <v>123</v>
      </c>
      <c r="V4479" t="s">
        <v>39</v>
      </c>
      <c r="W4479" t="s">
        <v>124</v>
      </c>
      <c r="X4479" t="s">
        <v>67</v>
      </c>
      <c r="Y4479" t="s">
        <v>42</v>
      </c>
      <c r="Z4479" t="s">
        <v>144</v>
      </c>
      <c r="AA4479" t="s">
        <v>44</v>
      </c>
      <c r="AB4479" t="s">
        <v>44</v>
      </c>
    </row>
    <row r="4480" spans="1:28" x14ac:dyDescent="0.25">
      <c r="A4480" t="s">
        <v>8787</v>
      </c>
      <c r="B4480" s="1">
        <v>45655</v>
      </c>
      <c r="C4480" t="s">
        <v>1042</v>
      </c>
      <c r="D4480" t="s">
        <v>1043</v>
      </c>
      <c r="E4480">
        <v>18</v>
      </c>
      <c r="F4480" t="s">
        <v>48</v>
      </c>
      <c r="G4480" t="s">
        <v>32</v>
      </c>
      <c r="H4480" t="s">
        <v>33</v>
      </c>
      <c r="I4480" t="s">
        <v>34</v>
      </c>
      <c r="J4480" t="s">
        <v>35</v>
      </c>
      <c r="K4480">
        <v>1</v>
      </c>
      <c r="L4480" s="2">
        <v>55000</v>
      </c>
      <c r="M4480">
        <v>10</v>
      </c>
      <c r="N4480" s="2">
        <v>55000</v>
      </c>
      <c r="O4480" s="2">
        <v>5500</v>
      </c>
      <c r="P4480" s="2">
        <v>49500</v>
      </c>
      <c r="Q4480" s="2">
        <v>38874.11</v>
      </c>
      <c r="R4480" s="2">
        <v>10625.89</v>
      </c>
      <c r="S4480" t="s">
        <v>64</v>
      </c>
      <c r="T4480" t="s">
        <v>407</v>
      </c>
      <c r="U4480" t="s">
        <v>408</v>
      </c>
      <c r="V4480" t="s">
        <v>39</v>
      </c>
      <c r="W4480" t="s">
        <v>92</v>
      </c>
      <c r="X4480" t="s">
        <v>41</v>
      </c>
      <c r="Y4480" t="s">
        <v>56</v>
      </c>
      <c r="Z4480" t="s">
        <v>43</v>
      </c>
      <c r="AA4480" t="s">
        <v>44</v>
      </c>
      <c r="AB4480" t="s">
        <v>44</v>
      </c>
    </row>
    <row r="4481" spans="1:28" x14ac:dyDescent="0.25">
      <c r="A4481" t="s">
        <v>8788</v>
      </c>
      <c r="B4481" s="1">
        <v>45655</v>
      </c>
      <c r="C4481" t="s">
        <v>5692</v>
      </c>
      <c r="D4481" t="s">
        <v>5693</v>
      </c>
      <c r="E4481">
        <v>45</v>
      </c>
      <c r="F4481" t="s">
        <v>48</v>
      </c>
      <c r="G4481" t="s">
        <v>32</v>
      </c>
      <c r="H4481" t="s">
        <v>33</v>
      </c>
      <c r="I4481" t="s">
        <v>34</v>
      </c>
      <c r="J4481" t="s">
        <v>35</v>
      </c>
      <c r="K4481">
        <v>2</v>
      </c>
      <c r="L4481" s="2">
        <v>55000</v>
      </c>
      <c r="M4481">
        <v>10</v>
      </c>
      <c r="N4481" s="2">
        <v>110000</v>
      </c>
      <c r="O4481" s="2">
        <v>11000</v>
      </c>
      <c r="P4481" s="2">
        <v>99000</v>
      </c>
      <c r="Q4481" s="2">
        <v>76888.73</v>
      </c>
      <c r="R4481" s="2">
        <v>22111.27</v>
      </c>
      <c r="S4481" t="s">
        <v>53</v>
      </c>
      <c r="T4481" t="s">
        <v>398</v>
      </c>
      <c r="U4481" t="s">
        <v>399</v>
      </c>
      <c r="V4481" t="s">
        <v>39</v>
      </c>
      <c r="W4481" t="s">
        <v>66</v>
      </c>
      <c r="X4481" t="s">
        <v>97</v>
      </c>
      <c r="Y4481" t="s">
        <v>56</v>
      </c>
      <c r="Z4481" t="s">
        <v>43</v>
      </c>
      <c r="AA4481" t="s">
        <v>44</v>
      </c>
      <c r="AB4481" t="s">
        <v>44</v>
      </c>
    </row>
    <row r="4482" spans="1:28" x14ac:dyDescent="0.25">
      <c r="A4482" t="s">
        <v>8789</v>
      </c>
      <c r="B4482" s="1">
        <v>45655</v>
      </c>
      <c r="C4482" t="s">
        <v>7474</v>
      </c>
      <c r="D4482" t="s">
        <v>7475</v>
      </c>
      <c r="E4482">
        <v>26</v>
      </c>
      <c r="F4482" t="s">
        <v>31</v>
      </c>
      <c r="G4482" t="s">
        <v>148</v>
      </c>
      <c r="H4482" t="s">
        <v>149</v>
      </c>
      <c r="I4482" t="s">
        <v>74</v>
      </c>
      <c r="J4482" t="s">
        <v>130</v>
      </c>
      <c r="K4482">
        <v>1</v>
      </c>
      <c r="L4482" s="2">
        <v>3500</v>
      </c>
      <c r="M4482">
        <v>10</v>
      </c>
      <c r="N4482" s="2">
        <v>3500</v>
      </c>
      <c r="O4482" s="2">
        <v>350</v>
      </c>
      <c r="P4482" s="2">
        <v>3150</v>
      </c>
      <c r="Q4482" s="2">
        <v>1814.69</v>
      </c>
      <c r="R4482" s="2">
        <v>1335.31</v>
      </c>
      <c r="S4482" t="s">
        <v>53</v>
      </c>
      <c r="T4482" t="s">
        <v>136</v>
      </c>
      <c r="U4482" t="s">
        <v>38</v>
      </c>
      <c r="V4482" t="s">
        <v>39</v>
      </c>
      <c r="W4482" t="s">
        <v>40</v>
      </c>
      <c r="X4482" t="s">
        <v>67</v>
      </c>
      <c r="Y4482" t="s">
        <v>42</v>
      </c>
      <c r="Z4482" t="s">
        <v>43</v>
      </c>
      <c r="AA4482" t="s">
        <v>44</v>
      </c>
      <c r="AB4482" t="s">
        <v>44</v>
      </c>
    </row>
    <row r="4483" spans="1:28" x14ac:dyDescent="0.25">
      <c r="A4483" t="s">
        <v>8790</v>
      </c>
      <c r="B4483" s="1">
        <v>45655</v>
      </c>
      <c r="C4483" t="s">
        <v>2807</v>
      </c>
      <c r="D4483" t="s">
        <v>2808</v>
      </c>
      <c r="E4483">
        <v>31</v>
      </c>
      <c r="F4483" t="s">
        <v>48</v>
      </c>
      <c r="G4483" t="s">
        <v>88</v>
      </c>
      <c r="H4483" t="s">
        <v>89</v>
      </c>
      <c r="I4483" t="s">
        <v>62</v>
      </c>
      <c r="J4483" t="s">
        <v>63</v>
      </c>
      <c r="K4483">
        <v>1</v>
      </c>
      <c r="L4483" s="2">
        <v>4200</v>
      </c>
      <c r="M4483">
        <v>0</v>
      </c>
      <c r="N4483" s="2">
        <v>4200</v>
      </c>
      <c r="O4483" s="2">
        <v>0</v>
      </c>
      <c r="P4483" s="2">
        <v>4200</v>
      </c>
      <c r="Q4483" s="2">
        <v>3231.88</v>
      </c>
      <c r="R4483" s="2">
        <v>968.12</v>
      </c>
      <c r="S4483" t="s">
        <v>36</v>
      </c>
      <c r="T4483" t="s">
        <v>122</v>
      </c>
      <c r="U4483" t="s">
        <v>123</v>
      </c>
      <c r="V4483" t="s">
        <v>39</v>
      </c>
      <c r="W4483" t="s">
        <v>137</v>
      </c>
      <c r="X4483" t="s">
        <v>97</v>
      </c>
      <c r="Y4483" t="s">
        <v>56</v>
      </c>
      <c r="Z4483" t="s">
        <v>43</v>
      </c>
      <c r="AA4483" t="s">
        <v>44</v>
      </c>
      <c r="AB4483" t="s">
        <v>68</v>
      </c>
    </row>
    <row r="4484" spans="1:28" x14ac:dyDescent="0.25">
      <c r="A4484" t="s">
        <v>8791</v>
      </c>
      <c r="B4484" s="1">
        <v>45655</v>
      </c>
      <c r="C4484" t="s">
        <v>2807</v>
      </c>
      <c r="D4484" t="s">
        <v>2808</v>
      </c>
      <c r="E4484">
        <v>21</v>
      </c>
      <c r="F4484" t="s">
        <v>111</v>
      </c>
      <c r="G4484" t="s">
        <v>298</v>
      </c>
      <c r="H4484" t="s">
        <v>299</v>
      </c>
      <c r="I4484" t="s">
        <v>103</v>
      </c>
      <c r="J4484" t="s">
        <v>104</v>
      </c>
      <c r="K4484">
        <v>6</v>
      </c>
      <c r="L4484" s="2">
        <v>700</v>
      </c>
      <c r="M4484">
        <v>5</v>
      </c>
      <c r="N4484" s="2">
        <v>4200</v>
      </c>
      <c r="O4484" s="2">
        <v>210</v>
      </c>
      <c r="P4484" s="2">
        <v>3990</v>
      </c>
      <c r="Q4484" s="2">
        <v>2652.07</v>
      </c>
      <c r="R4484" s="2">
        <v>1337.93</v>
      </c>
      <c r="S4484" t="s">
        <v>53</v>
      </c>
      <c r="T4484" t="s">
        <v>263</v>
      </c>
      <c r="U4484" t="s">
        <v>91</v>
      </c>
      <c r="V4484" t="s">
        <v>39</v>
      </c>
      <c r="W4484" t="s">
        <v>40</v>
      </c>
      <c r="X4484" t="s">
        <v>67</v>
      </c>
      <c r="Y4484" t="s">
        <v>56</v>
      </c>
      <c r="Z4484" t="s">
        <v>43</v>
      </c>
      <c r="AA4484" t="s">
        <v>44</v>
      </c>
      <c r="AB4484" t="s">
        <v>44</v>
      </c>
    </row>
    <row r="4485" spans="1:28" x14ac:dyDescent="0.25">
      <c r="A4485" t="s">
        <v>8792</v>
      </c>
      <c r="B4485" s="1">
        <v>45655</v>
      </c>
      <c r="C4485" t="s">
        <v>559</v>
      </c>
      <c r="D4485" t="s">
        <v>560</v>
      </c>
      <c r="E4485">
        <v>30</v>
      </c>
      <c r="F4485" t="s">
        <v>111</v>
      </c>
      <c r="G4485" t="s">
        <v>366</v>
      </c>
      <c r="H4485" t="s">
        <v>367</v>
      </c>
      <c r="I4485" t="s">
        <v>34</v>
      </c>
      <c r="J4485" t="s">
        <v>130</v>
      </c>
      <c r="K4485">
        <v>2</v>
      </c>
      <c r="L4485" s="2">
        <v>14500</v>
      </c>
      <c r="M4485">
        <v>0</v>
      </c>
      <c r="N4485" s="2">
        <v>29000</v>
      </c>
      <c r="O4485" s="2">
        <v>0</v>
      </c>
      <c r="P4485" s="2">
        <v>29000</v>
      </c>
      <c r="Q4485" s="2">
        <v>18771.64</v>
      </c>
      <c r="R4485" s="2">
        <v>10228.36</v>
      </c>
      <c r="S4485" t="s">
        <v>53</v>
      </c>
      <c r="T4485" t="s">
        <v>153</v>
      </c>
      <c r="U4485" t="s">
        <v>154</v>
      </c>
      <c r="V4485" t="s">
        <v>39</v>
      </c>
      <c r="W4485" t="s">
        <v>92</v>
      </c>
      <c r="X4485" t="s">
        <v>41</v>
      </c>
      <c r="Y4485" t="s">
        <v>56</v>
      </c>
      <c r="Z4485" t="s">
        <v>43</v>
      </c>
      <c r="AA4485" t="s">
        <v>44</v>
      </c>
      <c r="AB4485" t="s">
        <v>44</v>
      </c>
    </row>
    <row r="4486" spans="1:28" x14ac:dyDescent="0.25">
      <c r="A4486" t="s">
        <v>8793</v>
      </c>
      <c r="B4486" s="1">
        <v>45655</v>
      </c>
      <c r="C4486" t="s">
        <v>8794</v>
      </c>
      <c r="D4486" t="s">
        <v>8795</v>
      </c>
      <c r="E4486">
        <v>49</v>
      </c>
      <c r="F4486" t="s">
        <v>111</v>
      </c>
      <c r="G4486" t="s">
        <v>387</v>
      </c>
      <c r="H4486" t="s">
        <v>388</v>
      </c>
      <c r="I4486" t="s">
        <v>74</v>
      </c>
      <c r="J4486" t="s">
        <v>75</v>
      </c>
      <c r="K4486">
        <v>2</v>
      </c>
      <c r="L4486" s="2">
        <v>3200</v>
      </c>
      <c r="M4486">
        <v>15</v>
      </c>
      <c r="N4486" s="2">
        <v>6400</v>
      </c>
      <c r="O4486" s="2">
        <v>960</v>
      </c>
      <c r="P4486" s="2">
        <v>5440</v>
      </c>
      <c r="Q4486" s="2">
        <v>4176.93</v>
      </c>
      <c r="R4486" s="2">
        <v>1263.07</v>
      </c>
      <c r="S4486" t="s">
        <v>36</v>
      </c>
      <c r="T4486" t="s">
        <v>105</v>
      </c>
      <c r="U4486" t="s">
        <v>106</v>
      </c>
      <c r="V4486" t="s">
        <v>39</v>
      </c>
      <c r="W4486" t="s">
        <v>83</v>
      </c>
      <c r="X4486" t="s">
        <v>97</v>
      </c>
      <c r="Y4486" t="s">
        <v>56</v>
      </c>
      <c r="Z4486" t="s">
        <v>43</v>
      </c>
      <c r="AA4486" t="s">
        <v>44</v>
      </c>
      <c r="AB4486" t="s">
        <v>44</v>
      </c>
    </row>
    <row r="4487" spans="1:28" x14ac:dyDescent="0.25">
      <c r="A4487" t="s">
        <v>8796</v>
      </c>
      <c r="B4487" s="1">
        <v>45656</v>
      </c>
      <c r="C4487" t="s">
        <v>3648</v>
      </c>
      <c r="D4487" t="s">
        <v>3649</v>
      </c>
      <c r="E4487">
        <v>46</v>
      </c>
      <c r="F4487" t="s">
        <v>48</v>
      </c>
      <c r="G4487" t="s">
        <v>32</v>
      </c>
      <c r="H4487" t="s">
        <v>33</v>
      </c>
      <c r="I4487" t="s">
        <v>34</v>
      </c>
      <c r="J4487" t="s">
        <v>35</v>
      </c>
      <c r="K4487">
        <v>1</v>
      </c>
      <c r="L4487" s="2">
        <v>55000</v>
      </c>
      <c r="M4487">
        <v>0</v>
      </c>
      <c r="N4487" s="2">
        <v>55000</v>
      </c>
      <c r="O4487" s="2">
        <v>0</v>
      </c>
      <c r="P4487" s="2">
        <v>55000</v>
      </c>
      <c r="Q4487" s="2">
        <v>33587.269999999997</v>
      </c>
      <c r="R4487" s="2">
        <v>21412.73</v>
      </c>
      <c r="S4487" t="s">
        <v>53</v>
      </c>
      <c r="T4487" t="s">
        <v>105</v>
      </c>
      <c r="U4487" t="s">
        <v>106</v>
      </c>
      <c r="V4487" t="s">
        <v>39</v>
      </c>
      <c r="W4487" t="s">
        <v>83</v>
      </c>
      <c r="X4487" t="s">
        <v>97</v>
      </c>
      <c r="Y4487" t="s">
        <v>56</v>
      </c>
      <c r="Z4487" t="s">
        <v>107</v>
      </c>
      <c r="AA4487" t="s">
        <v>44</v>
      </c>
      <c r="AB4487" t="s">
        <v>44</v>
      </c>
    </row>
    <row r="4488" spans="1:28" x14ac:dyDescent="0.25">
      <c r="A4488" t="s">
        <v>8797</v>
      </c>
      <c r="B4488" s="1">
        <v>45656</v>
      </c>
      <c r="C4488" t="s">
        <v>1715</v>
      </c>
      <c r="D4488" t="s">
        <v>1716</v>
      </c>
      <c r="E4488">
        <v>26</v>
      </c>
      <c r="F4488" t="s">
        <v>31</v>
      </c>
      <c r="G4488" t="s">
        <v>188</v>
      </c>
      <c r="H4488" t="s">
        <v>189</v>
      </c>
      <c r="I4488" t="s">
        <v>34</v>
      </c>
      <c r="J4488" t="s">
        <v>190</v>
      </c>
      <c r="K4488">
        <v>1</v>
      </c>
      <c r="L4488" s="2">
        <v>1800</v>
      </c>
      <c r="M4488">
        <v>10</v>
      </c>
      <c r="N4488" s="2">
        <v>1800</v>
      </c>
      <c r="O4488" s="2">
        <v>180</v>
      </c>
      <c r="P4488" s="2">
        <v>1620</v>
      </c>
      <c r="Q4488" s="2">
        <v>1204.18</v>
      </c>
      <c r="R4488" s="2">
        <v>415.82</v>
      </c>
      <c r="S4488" t="s">
        <v>36</v>
      </c>
      <c r="T4488" t="s">
        <v>136</v>
      </c>
      <c r="U4488" t="s">
        <v>38</v>
      </c>
      <c r="V4488" t="s">
        <v>39</v>
      </c>
      <c r="W4488" t="s">
        <v>66</v>
      </c>
      <c r="X4488" t="s">
        <v>41</v>
      </c>
      <c r="Y4488" t="s">
        <v>56</v>
      </c>
      <c r="Z4488" t="s">
        <v>508</v>
      </c>
      <c r="AA4488" t="s">
        <v>44</v>
      </c>
      <c r="AB4488" t="s">
        <v>44</v>
      </c>
    </row>
    <row r="4489" spans="1:28" x14ac:dyDescent="0.25">
      <c r="A4489" t="s">
        <v>8798</v>
      </c>
      <c r="B4489" s="1">
        <v>45656</v>
      </c>
      <c r="C4489" t="s">
        <v>8347</v>
      </c>
      <c r="D4489" t="s">
        <v>8348</v>
      </c>
      <c r="E4489">
        <v>33</v>
      </c>
      <c r="F4489" t="s">
        <v>31</v>
      </c>
      <c r="G4489" t="s">
        <v>49</v>
      </c>
      <c r="H4489" t="s">
        <v>50</v>
      </c>
      <c r="I4489" t="s">
        <v>51</v>
      </c>
      <c r="J4489" t="s">
        <v>52</v>
      </c>
      <c r="K4489">
        <v>2</v>
      </c>
      <c r="L4489" s="2">
        <v>500</v>
      </c>
      <c r="M4489">
        <v>15</v>
      </c>
      <c r="N4489" s="2">
        <v>1000</v>
      </c>
      <c r="O4489" s="2">
        <v>150</v>
      </c>
      <c r="P4489" s="2">
        <v>850</v>
      </c>
      <c r="Q4489" s="2">
        <v>643.15</v>
      </c>
      <c r="R4489" s="2">
        <v>206.85</v>
      </c>
      <c r="S4489" t="s">
        <v>53</v>
      </c>
      <c r="T4489" t="s">
        <v>163</v>
      </c>
      <c r="U4489" t="s">
        <v>164</v>
      </c>
      <c r="V4489" t="s">
        <v>39</v>
      </c>
      <c r="W4489" t="s">
        <v>40</v>
      </c>
      <c r="X4489" t="s">
        <v>97</v>
      </c>
      <c r="Y4489" t="s">
        <v>56</v>
      </c>
      <c r="Z4489" t="s">
        <v>43</v>
      </c>
      <c r="AA4489" t="s">
        <v>44</v>
      </c>
      <c r="AB4489" t="s">
        <v>44</v>
      </c>
    </row>
    <row r="4490" spans="1:28" x14ac:dyDescent="0.25">
      <c r="A4490" t="s">
        <v>8799</v>
      </c>
      <c r="B4490" s="1">
        <v>45656</v>
      </c>
      <c r="C4490" t="s">
        <v>8800</v>
      </c>
      <c r="D4490" t="s">
        <v>8801</v>
      </c>
      <c r="E4490">
        <v>48</v>
      </c>
      <c r="F4490" t="s">
        <v>31</v>
      </c>
      <c r="G4490" t="s">
        <v>49</v>
      </c>
      <c r="H4490" t="s">
        <v>50</v>
      </c>
      <c r="I4490" t="s">
        <v>51</v>
      </c>
      <c r="J4490" t="s">
        <v>52</v>
      </c>
      <c r="K4490">
        <v>1</v>
      </c>
      <c r="L4490" s="2">
        <v>500</v>
      </c>
      <c r="M4490">
        <v>10</v>
      </c>
      <c r="N4490" s="2">
        <v>500</v>
      </c>
      <c r="O4490" s="2">
        <v>50</v>
      </c>
      <c r="P4490" s="2">
        <v>450</v>
      </c>
      <c r="Q4490" s="2">
        <v>309.74</v>
      </c>
      <c r="R4490" s="2">
        <v>140.26</v>
      </c>
      <c r="S4490" t="s">
        <v>53</v>
      </c>
      <c r="T4490" t="s">
        <v>290</v>
      </c>
      <c r="U4490" t="s">
        <v>291</v>
      </c>
      <c r="V4490" t="s">
        <v>39</v>
      </c>
      <c r="W4490" t="s">
        <v>124</v>
      </c>
      <c r="X4490" t="s">
        <v>41</v>
      </c>
      <c r="Y4490" t="s">
        <v>56</v>
      </c>
      <c r="Z4490" t="s">
        <v>223</v>
      </c>
      <c r="AA4490" t="s">
        <v>44</v>
      </c>
      <c r="AB4490" t="s">
        <v>44</v>
      </c>
    </row>
    <row r="4491" spans="1:28" x14ac:dyDescent="0.25">
      <c r="A4491" t="s">
        <v>8802</v>
      </c>
      <c r="B4491" s="1">
        <v>45656</v>
      </c>
      <c r="C4491" t="s">
        <v>109</v>
      </c>
      <c r="D4491" t="s">
        <v>110</v>
      </c>
      <c r="E4491">
        <v>49</v>
      </c>
      <c r="F4491" t="s">
        <v>31</v>
      </c>
      <c r="G4491" t="s">
        <v>101</v>
      </c>
      <c r="H4491" t="s">
        <v>102</v>
      </c>
      <c r="I4491" t="s">
        <v>103</v>
      </c>
      <c r="J4491" t="s">
        <v>104</v>
      </c>
      <c r="K4491">
        <v>2</v>
      </c>
      <c r="L4491" s="2">
        <v>1800</v>
      </c>
      <c r="M4491">
        <v>20</v>
      </c>
      <c r="N4491" s="2">
        <v>3600</v>
      </c>
      <c r="O4491" s="2">
        <v>720</v>
      </c>
      <c r="P4491" s="2">
        <v>2880</v>
      </c>
      <c r="Q4491" s="2">
        <v>1794.61</v>
      </c>
      <c r="R4491" s="2">
        <v>1085.3900000000001</v>
      </c>
      <c r="S4491" t="s">
        <v>53</v>
      </c>
      <c r="T4491" t="s">
        <v>407</v>
      </c>
      <c r="U4491" t="s">
        <v>408</v>
      </c>
      <c r="V4491" t="s">
        <v>39</v>
      </c>
      <c r="W4491" t="s">
        <v>137</v>
      </c>
      <c r="X4491" t="s">
        <v>67</v>
      </c>
      <c r="Y4491" t="s">
        <v>56</v>
      </c>
      <c r="Z4491" t="s">
        <v>43</v>
      </c>
      <c r="AA4491" t="s">
        <v>44</v>
      </c>
      <c r="AB4491" t="s">
        <v>44</v>
      </c>
    </row>
    <row r="4492" spans="1:28" x14ac:dyDescent="0.25">
      <c r="A4492" t="s">
        <v>8803</v>
      </c>
      <c r="B4492" s="1">
        <v>45656</v>
      </c>
      <c r="C4492" t="s">
        <v>2173</v>
      </c>
      <c r="D4492" t="s">
        <v>2174</v>
      </c>
      <c r="E4492">
        <v>53</v>
      </c>
      <c r="F4492" t="s">
        <v>31</v>
      </c>
      <c r="G4492" t="s">
        <v>158</v>
      </c>
      <c r="H4492" t="s">
        <v>159</v>
      </c>
      <c r="I4492" t="s">
        <v>51</v>
      </c>
      <c r="J4492" t="s">
        <v>52</v>
      </c>
      <c r="K4492">
        <v>2</v>
      </c>
      <c r="L4492" s="2">
        <v>650</v>
      </c>
      <c r="M4492">
        <v>0</v>
      </c>
      <c r="N4492" s="2">
        <v>1300</v>
      </c>
      <c r="O4492" s="2">
        <v>0</v>
      </c>
      <c r="P4492" s="2">
        <v>1300</v>
      </c>
      <c r="Q4492" s="2">
        <v>760.7</v>
      </c>
      <c r="R4492" s="2">
        <v>539.29999999999995</v>
      </c>
      <c r="S4492" t="s">
        <v>53</v>
      </c>
      <c r="T4492" t="s">
        <v>407</v>
      </c>
      <c r="U4492" t="s">
        <v>408</v>
      </c>
      <c r="V4492" t="s">
        <v>39</v>
      </c>
      <c r="W4492" t="s">
        <v>40</v>
      </c>
      <c r="X4492" t="s">
        <v>67</v>
      </c>
      <c r="Y4492" t="s">
        <v>56</v>
      </c>
      <c r="Z4492" t="s">
        <v>43</v>
      </c>
      <c r="AA4492" t="s">
        <v>44</v>
      </c>
      <c r="AB4492" t="s">
        <v>44</v>
      </c>
    </row>
    <row r="4493" spans="1:28" x14ac:dyDescent="0.25">
      <c r="A4493" t="s">
        <v>8804</v>
      </c>
      <c r="B4493" s="1">
        <v>45656</v>
      </c>
      <c r="C4493" t="s">
        <v>1542</v>
      </c>
      <c r="D4493" t="s">
        <v>1543</v>
      </c>
      <c r="E4493">
        <v>60</v>
      </c>
      <c r="F4493" t="s">
        <v>48</v>
      </c>
      <c r="G4493" t="s">
        <v>158</v>
      </c>
      <c r="H4493" t="s">
        <v>159</v>
      </c>
      <c r="I4493" t="s">
        <v>51</v>
      </c>
      <c r="J4493" t="s">
        <v>52</v>
      </c>
      <c r="K4493">
        <v>2</v>
      </c>
      <c r="L4493" s="2">
        <v>650</v>
      </c>
      <c r="M4493">
        <v>10</v>
      </c>
      <c r="N4493" s="2">
        <v>1300</v>
      </c>
      <c r="O4493" s="2">
        <v>130</v>
      </c>
      <c r="P4493" s="2">
        <v>1170</v>
      </c>
      <c r="Q4493" s="2">
        <v>910.82</v>
      </c>
      <c r="R4493" s="2">
        <v>259.18</v>
      </c>
      <c r="S4493" t="s">
        <v>53</v>
      </c>
      <c r="T4493" t="s">
        <v>65</v>
      </c>
      <c r="U4493" t="s">
        <v>65</v>
      </c>
      <c r="V4493" t="s">
        <v>39</v>
      </c>
      <c r="W4493" t="s">
        <v>92</v>
      </c>
      <c r="X4493" t="s">
        <v>97</v>
      </c>
      <c r="Y4493" t="s">
        <v>56</v>
      </c>
      <c r="Z4493" t="s">
        <v>43</v>
      </c>
      <c r="AA4493" t="s">
        <v>44</v>
      </c>
      <c r="AB4493" t="s">
        <v>44</v>
      </c>
    </row>
    <row r="4494" spans="1:28" x14ac:dyDescent="0.25">
      <c r="A4494" t="s">
        <v>8805</v>
      </c>
      <c r="B4494" s="1">
        <v>45656</v>
      </c>
      <c r="C4494" t="s">
        <v>672</v>
      </c>
      <c r="D4494" t="s">
        <v>673</v>
      </c>
      <c r="E4494">
        <v>43</v>
      </c>
      <c r="F4494" t="s">
        <v>48</v>
      </c>
      <c r="G4494" t="s">
        <v>81</v>
      </c>
      <c r="H4494" t="s">
        <v>82</v>
      </c>
      <c r="I4494" t="s">
        <v>51</v>
      </c>
      <c r="J4494" t="s">
        <v>52</v>
      </c>
      <c r="K4494">
        <v>2</v>
      </c>
      <c r="L4494" s="2">
        <v>600</v>
      </c>
      <c r="M4494">
        <v>10</v>
      </c>
      <c r="N4494" s="2">
        <v>1200</v>
      </c>
      <c r="O4494" s="2">
        <v>120</v>
      </c>
      <c r="P4494" s="2">
        <v>1080</v>
      </c>
      <c r="Q4494" s="2">
        <v>595.35</v>
      </c>
      <c r="R4494" s="2">
        <v>484.65</v>
      </c>
      <c r="S4494" t="s">
        <v>53</v>
      </c>
      <c r="T4494" t="s">
        <v>407</v>
      </c>
      <c r="U4494" t="s">
        <v>408</v>
      </c>
      <c r="V4494" t="s">
        <v>39</v>
      </c>
      <c r="W4494" t="s">
        <v>83</v>
      </c>
      <c r="X4494" t="s">
        <v>97</v>
      </c>
      <c r="Y4494" t="s">
        <v>56</v>
      </c>
      <c r="Z4494" t="s">
        <v>107</v>
      </c>
      <c r="AA4494" t="s">
        <v>44</v>
      </c>
      <c r="AB4494" t="s">
        <v>44</v>
      </c>
    </row>
    <row r="4495" spans="1:28" x14ac:dyDescent="0.25">
      <c r="A4495" t="s">
        <v>8806</v>
      </c>
      <c r="B4495" s="1">
        <v>45656</v>
      </c>
      <c r="C4495" t="s">
        <v>7826</v>
      </c>
      <c r="D4495" t="s">
        <v>7827</v>
      </c>
      <c r="E4495">
        <v>26</v>
      </c>
      <c r="F4495" t="s">
        <v>48</v>
      </c>
      <c r="G4495" t="s">
        <v>227</v>
      </c>
      <c r="H4495" t="s">
        <v>228</v>
      </c>
      <c r="I4495" t="s">
        <v>74</v>
      </c>
      <c r="J4495" t="s">
        <v>75</v>
      </c>
      <c r="K4495">
        <v>2</v>
      </c>
      <c r="L4495" s="2">
        <v>1400</v>
      </c>
      <c r="M4495">
        <v>20</v>
      </c>
      <c r="N4495" s="2">
        <v>2800</v>
      </c>
      <c r="O4495" s="2">
        <v>560</v>
      </c>
      <c r="P4495" s="2">
        <v>2240</v>
      </c>
      <c r="Q4495" s="2">
        <v>1822.93</v>
      </c>
      <c r="R4495" s="2">
        <v>417.07</v>
      </c>
      <c r="S4495" t="s">
        <v>53</v>
      </c>
      <c r="T4495" t="s">
        <v>114</v>
      </c>
      <c r="U4495" t="s">
        <v>115</v>
      </c>
      <c r="V4495" t="s">
        <v>39</v>
      </c>
      <c r="W4495" t="s">
        <v>40</v>
      </c>
      <c r="X4495" t="s">
        <v>41</v>
      </c>
      <c r="Y4495" t="s">
        <v>56</v>
      </c>
      <c r="Z4495" t="s">
        <v>43</v>
      </c>
      <c r="AA4495" t="s">
        <v>44</v>
      </c>
      <c r="AB4495" t="s">
        <v>68</v>
      </c>
    </row>
    <row r="4496" spans="1:28" x14ac:dyDescent="0.25">
      <c r="A4496" t="s">
        <v>8807</v>
      </c>
      <c r="B4496" s="1">
        <v>45656</v>
      </c>
      <c r="C4496" t="s">
        <v>8808</v>
      </c>
      <c r="D4496" t="s">
        <v>8809</v>
      </c>
      <c r="E4496">
        <v>23</v>
      </c>
      <c r="F4496" t="s">
        <v>111</v>
      </c>
      <c r="G4496" t="s">
        <v>436</v>
      </c>
      <c r="H4496" t="s">
        <v>437</v>
      </c>
      <c r="I4496" t="s">
        <v>74</v>
      </c>
      <c r="J4496" t="s">
        <v>190</v>
      </c>
      <c r="K4496">
        <v>1</v>
      </c>
      <c r="L4496" s="2">
        <v>1800</v>
      </c>
      <c r="M4496">
        <v>0</v>
      </c>
      <c r="N4496" s="2">
        <v>1800</v>
      </c>
      <c r="O4496" s="2">
        <v>0</v>
      </c>
      <c r="P4496" s="2">
        <v>1800</v>
      </c>
      <c r="Q4496" s="2">
        <v>1228.49</v>
      </c>
      <c r="R4496" s="2">
        <v>571.51</v>
      </c>
      <c r="S4496" t="s">
        <v>36</v>
      </c>
      <c r="T4496" t="s">
        <v>105</v>
      </c>
      <c r="U4496" t="s">
        <v>106</v>
      </c>
      <c r="V4496" t="s">
        <v>39</v>
      </c>
      <c r="W4496" t="s">
        <v>92</v>
      </c>
      <c r="X4496" t="s">
        <v>67</v>
      </c>
      <c r="Y4496" t="s">
        <v>84</v>
      </c>
      <c r="Z4496" t="s">
        <v>43</v>
      </c>
      <c r="AA4496" t="s">
        <v>44</v>
      </c>
      <c r="AB4496" t="s">
        <v>44</v>
      </c>
    </row>
    <row r="4497" spans="1:28" x14ac:dyDescent="0.25">
      <c r="A4497" t="s">
        <v>8810</v>
      </c>
      <c r="B4497" s="1">
        <v>45656</v>
      </c>
      <c r="C4497" t="s">
        <v>8402</v>
      </c>
      <c r="D4497" t="s">
        <v>8403</v>
      </c>
      <c r="E4497">
        <v>54</v>
      </c>
      <c r="F4497" t="s">
        <v>111</v>
      </c>
      <c r="G4497" t="s">
        <v>101</v>
      </c>
      <c r="H4497" t="s">
        <v>102</v>
      </c>
      <c r="I4497" t="s">
        <v>103</v>
      </c>
      <c r="J4497" t="s">
        <v>104</v>
      </c>
      <c r="K4497">
        <v>1</v>
      </c>
      <c r="L4497" s="2">
        <v>1800</v>
      </c>
      <c r="M4497">
        <v>0</v>
      </c>
      <c r="N4497" s="2">
        <v>1800</v>
      </c>
      <c r="O4497" s="2">
        <v>0</v>
      </c>
      <c r="P4497" s="2">
        <v>1800</v>
      </c>
      <c r="Q4497" s="2">
        <v>1198.77</v>
      </c>
      <c r="R4497" s="2">
        <v>601.23</v>
      </c>
      <c r="S4497" t="s">
        <v>53</v>
      </c>
      <c r="T4497" t="s">
        <v>65</v>
      </c>
      <c r="U4497" t="s">
        <v>65</v>
      </c>
      <c r="V4497" t="s">
        <v>39</v>
      </c>
      <c r="W4497" t="s">
        <v>83</v>
      </c>
      <c r="X4497" t="s">
        <v>97</v>
      </c>
      <c r="Y4497" t="s">
        <v>42</v>
      </c>
      <c r="Z4497" t="s">
        <v>43</v>
      </c>
      <c r="AA4497" t="s">
        <v>44</v>
      </c>
      <c r="AB4497" t="s">
        <v>44</v>
      </c>
    </row>
    <row r="4498" spans="1:28" x14ac:dyDescent="0.25">
      <c r="A4498" t="s">
        <v>8811</v>
      </c>
      <c r="B4498" s="1">
        <v>45656</v>
      </c>
      <c r="C4498" t="s">
        <v>8812</v>
      </c>
      <c r="D4498" t="s">
        <v>8813</v>
      </c>
      <c r="E4498">
        <v>32</v>
      </c>
      <c r="F4498" t="s">
        <v>31</v>
      </c>
      <c r="G4498" t="s">
        <v>318</v>
      </c>
      <c r="H4498" t="s">
        <v>319</v>
      </c>
      <c r="I4498" t="s">
        <v>34</v>
      </c>
      <c r="J4498" t="s">
        <v>190</v>
      </c>
      <c r="K4498">
        <v>3</v>
      </c>
      <c r="L4498" s="2">
        <v>2500</v>
      </c>
      <c r="M4498">
        <v>25</v>
      </c>
      <c r="N4498" s="2">
        <v>7500</v>
      </c>
      <c r="O4498" s="2">
        <v>1875</v>
      </c>
      <c r="P4498" s="2">
        <v>5625</v>
      </c>
      <c r="Q4498" s="2">
        <v>4303.49</v>
      </c>
      <c r="R4498" s="2">
        <v>1321.51</v>
      </c>
      <c r="S4498" t="s">
        <v>64</v>
      </c>
      <c r="T4498" t="s">
        <v>578</v>
      </c>
      <c r="U4498" t="s">
        <v>579</v>
      </c>
      <c r="V4498" t="s">
        <v>39</v>
      </c>
      <c r="W4498" t="s">
        <v>40</v>
      </c>
      <c r="X4498" t="s">
        <v>97</v>
      </c>
      <c r="Y4498" t="s">
        <v>56</v>
      </c>
      <c r="Z4498" t="s">
        <v>508</v>
      </c>
      <c r="AA4498" t="s">
        <v>44</v>
      </c>
      <c r="AB4498" t="s">
        <v>44</v>
      </c>
    </row>
    <row r="4499" spans="1:28" x14ac:dyDescent="0.25">
      <c r="A4499" t="s">
        <v>8814</v>
      </c>
      <c r="B4499" s="1">
        <v>45656</v>
      </c>
      <c r="C4499" t="s">
        <v>506</v>
      </c>
      <c r="D4499" t="s">
        <v>507</v>
      </c>
      <c r="E4499">
        <v>28</v>
      </c>
      <c r="F4499" t="s">
        <v>48</v>
      </c>
      <c r="G4499" t="s">
        <v>436</v>
      </c>
      <c r="H4499" t="s">
        <v>437</v>
      </c>
      <c r="I4499" t="s">
        <v>74</v>
      </c>
      <c r="J4499" t="s">
        <v>190</v>
      </c>
      <c r="K4499">
        <v>1</v>
      </c>
      <c r="L4499" s="2">
        <v>1800</v>
      </c>
      <c r="M4499">
        <v>15</v>
      </c>
      <c r="N4499" s="2">
        <v>1800</v>
      </c>
      <c r="O4499" s="2">
        <v>270</v>
      </c>
      <c r="P4499" s="2">
        <v>1530</v>
      </c>
      <c r="Q4499" s="2">
        <v>1240.98</v>
      </c>
      <c r="R4499" s="2">
        <v>289.02</v>
      </c>
      <c r="S4499" t="s">
        <v>53</v>
      </c>
      <c r="T4499" t="s">
        <v>90</v>
      </c>
      <c r="U4499" t="s">
        <v>91</v>
      </c>
      <c r="V4499" t="s">
        <v>39</v>
      </c>
      <c r="W4499" t="s">
        <v>40</v>
      </c>
      <c r="X4499" t="s">
        <v>41</v>
      </c>
      <c r="Y4499" t="s">
        <v>56</v>
      </c>
      <c r="Z4499" t="s">
        <v>43</v>
      </c>
      <c r="AA4499" t="s">
        <v>44</v>
      </c>
      <c r="AB4499" t="s">
        <v>44</v>
      </c>
    </row>
    <row r="4500" spans="1:28" x14ac:dyDescent="0.25">
      <c r="A4500" t="s">
        <v>8815</v>
      </c>
      <c r="B4500" s="1">
        <v>45656</v>
      </c>
      <c r="C4500" t="s">
        <v>6887</v>
      </c>
      <c r="D4500" t="s">
        <v>6888</v>
      </c>
      <c r="E4500">
        <v>24</v>
      </c>
      <c r="F4500" t="s">
        <v>48</v>
      </c>
      <c r="G4500" t="s">
        <v>344</v>
      </c>
      <c r="H4500" t="s">
        <v>345</v>
      </c>
      <c r="I4500" t="s">
        <v>34</v>
      </c>
      <c r="J4500" t="s">
        <v>121</v>
      </c>
      <c r="K4500">
        <v>2</v>
      </c>
      <c r="L4500" s="2">
        <v>1600</v>
      </c>
      <c r="M4500">
        <v>5</v>
      </c>
      <c r="N4500" s="2">
        <v>3200</v>
      </c>
      <c r="O4500" s="2">
        <v>160</v>
      </c>
      <c r="P4500" s="2">
        <v>3040</v>
      </c>
      <c r="Q4500" s="2">
        <v>2393.6799999999998</v>
      </c>
      <c r="R4500" s="2">
        <v>646.32000000000005</v>
      </c>
      <c r="S4500" t="s">
        <v>53</v>
      </c>
      <c r="T4500" t="s">
        <v>263</v>
      </c>
      <c r="U4500" t="s">
        <v>91</v>
      </c>
      <c r="V4500" t="s">
        <v>39</v>
      </c>
      <c r="W4500" t="s">
        <v>40</v>
      </c>
      <c r="X4500" t="s">
        <v>41</v>
      </c>
      <c r="Y4500" t="s">
        <v>56</v>
      </c>
      <c r="Z4500" t="s">
        <v>43</v>
      </c>
      <c r="AA4500" t="s">
        <v>44</v>
      </c>
      <c r="AB4500" t="s">
        <v>44</v>
      </c>
    </row>
    <row r="4501" spans="1:28" x14ac:dyDescent="0.25">
      <c r="A4501" t="s">
        <v>8816</v>
      </c>
      <c r="B4501" s="1">
        <v>45656</v>
      </c>
      <c r="C4501" t="s">
        <v>458</v>
      </c>
      <c r="D4501" t="s">
        <v>459</v>
      </c>
      <c r="E4501">
        <v>23</v>
      </c>
      <c r="F4501" t="s">
        <v>111</v>
      </c>
      <c r="G4501" t="s">
        <v>119</v>
      </c>
      <c r="H4501" t="s">
        <v>120</v>
      </c>
      <c r="I4501" t="s">
        <v>62</v>
      </c>
      <c r="J4501" t="s">
        <v>121</v>
      </c>
      <c r="K4501">
        <v>2</v>
      </c>
      <c r="L4501" s="2">
        <v>4800</v>
      </c>
      <c r="M4501">
        <v>15</v>
      </c>
      <c r="N4501" s="2">
        <v>9600</v>
      </c>
      <c r="O4501" s="2">
        <v>1440</v>
      </c>
      <c r="P4501" s="2">
        <v>8160</v>
      </c>
      <c r="Q4501" s="2">
        <v>5241.84</v>
      </c>
      <c r="R4501" s="2">
        <v>2918.16</v>
      </c>
      <c r="S4501" t="s">
        <v>53</v>
      </c>
      <c r="T4501" t="s">
        <v>90</v>
      </c>
      <c r="U4501" t="s">
        <v>91</v>
      </c>
      <c r="V4501" t="s">
        <v>39</v>
      </c>
      <c r="W4501" t="s">
        <v>137</v>
      </c>
      <c r="X4501" t="s">
        <v>67</v>
      </c>
      <c r="Y4501" t="s">
        <v>56</v>
      </c>
      <c r="Z4501" t="s">
        <v>107</v>
      </c>
      <c r="AA4501" t="s">
        <v>44</v>
      </c>
      <c r="AB4501" t="s">
        <v>44</v>
      </c>
    </row>
    <row r="4502" spans="1:28" x14ac:dyDescent="0.25">
      <c r="A4502" t="s">
        <v>8817</v>
      </c>
      <c r="B4502" s="1">
        <v>45657</v>
      </c>
      <c r="C4502" t="s">
        <v>4437</v>
      </c>
      <c r="D4502" t="s">
        <v>4438</v>
      </c>
      <c r="E4502">
        <v>54</v>
      </c>
      <c r="F4502" t="s">
        <v>31</v>
      </c>
      <c r="G4502" t="s">
        <v>202</v>
      </c>
      <c r="H4502" t="s">
        <v>203</v>
      </c>
      <c r="I4502" t="s">
        <v>103</v>
      </c>
      <c r="J4502" t="s">
        <v>104</v>
      </c>
      <c r="K4502">
        <v>4</v>
      </c>
      <c r="L4502" s="2">
        <v>550</v>
      </c>
      <c r="M4502">
        <v>10</v>
      </c>
      <c r="N4502" s="2">
        <v>2200</v>
      </c>
      <c r="O4502" s="2">
        <v>220</v>
      </c>
      <c r="P4502" s="2">
        <v>1980</v>
      </c>
      <c r="Q4502" s="2">
        <v>1559.07</v>
      </c>
      <c r="R4502" s="2">
        <v>420.93</v>
      </c>
      <c r="S4502" t="s">
        <v>36</v>
      </c>
      <c r="T4502" t="s">
        <v>398</v>
      </c>
      <c r="U4502" t="s">
        <v>399</v>
      </c>
      <c r="V4502" t="s">
        <v>39</v>
      </c>
      <c r="W4502" t="s">
        <v>92</v>
      </c>
      <c r="X4502" t="s">
        <v>67</v>
      </c>
      <c r="Y4502" t="s">
        <v>42</v>
      </c>
      <c r="Z4502" t="s">
        <v>43</v>
      </c>
      <c r="AA4502" t="s">
        <v>44</v>
      </c>
      <c r="AB4502" t="s">
        <v>44</v>
      </c>
    </row>
    <row r="4503" spans="1:28" x14ac:dyDescent="0.25">
      <c r="A4503" t="s">
        <v>8818</v>
      </c>
      <c r="B4503" s="1">
        <v>45657</v>
      </c>
      <c r="C4503" t="s">
        <v>8819</v>
      </c>
      <c r="D4503" t="s">
        <v>8820</v>
      </c>
      <c r="E4503">
        <v>60</v>
      </c>
      <c r="F4503" t="s">
        <v>31</v>
      </c>
      <c r="G4503" t="s">
        <v>49</v>
      </c>
      <c r="H4503" t="s">
        <v>50</v>
      </c>
      <c r="I4503" t="s">
        <v>51</v>
      </c>
      <c r="J4503" t="s">
        <v>52</v>
      </c>
      <c r="K4503">
        <v>4</v>
      </c>
      <c r="L4503" s="2">
        <v>500</v>
      </c>
      <c r="M4503">
        <v>10</v>
      </c>
      <c r="N4503" s="2">
        <v>2000</v>
      </c>
      <c r="O4503" s="2">
        <v>200</v>
      </c>
      <c r="P4503" s="2">
        <v>1800</v>
      </c>
      <c r="Q4503" s="2">
        <v>1325.43</v>
      </c>
      <c r="R4503" s="2">
        <v>474.57</v>
      </c>
      <c r="S4503" t="s">
        <v>53</v>
      </c>
      <c r="T4503" t="s">
        <v>76</v>
      </c>
      <c r="U4503" t="s">
        <v>77</v>
      </c>
      <c r="V4503" t="s">
        <v>39</v>
      </c>
      <c r="W4503" t="s">
        <v>83</v>
      </c>
      <c r="X4503" t="s">
        <v>97</v>
      </c>
      <c r="Y4503" t="s">
        <v>42</v>
      </c>
      <c r="Z4503" t="s">
        <v>43</v>
      </c>
      <c r="AA4503" t="s">
        <v>44</v>
      </c>
      <c r="AB4503" t="s">
        <v>44</v>
      </c>
    </row>
    <row r="4504" spans="1:28" x14ac:dyDescent="0.25">
      <c r="A4504" t="s">
        <v>8821</v>
      </c>
      <c r="B4504" s="1">
        <v>45657</v>
      </c>
      <c r="C4504" t="s">
        <v>8822</v>
      </c>
      <c r="D4504" t="s">
        <v>8823</v>
      </c>
      <c r="E4504">
        <v>59</v>
      </c>
      <c r="F4504" t="s">
        <v>31</v>
      </c>
      <c r="G4504" t="s">
        <v>168</v>
      </c>
      <c r="H4504" t="s">
        <v>169</v>
      </c>
      <c r="I4504" t="s">
        <v>62</v>
      </c>
      <c r="J4504" t="s">
        <v>143</v>
      </c>
      <c r="K4504">
        <v>2</v>
      </c>
      <c r="L4504" s="2">
        <v>1800</v>
      </c>
      <c r="M4504">
        <v>20</v>
      </c>
      <c r="N4504" s="2">
        <v>3600</v>
      </c>
      <c r="O4504" s="2">
        <v>720</v>
      </c>
      <c r="P4504" s="2">
        <v>2880</v>
      </c>
      <c r="Q4504" s="2">
        <v>1853.53</v>
      </c>
      <c r="R4504" s="2">
        <v>1026.47</v>
      </c>
      <c r="S4504" t="s">
        <v>53</v>
      </c>
      <c r="T4504" t="s">
        <v>398</v>
      </c>
      <c r="U4504" t="s">
        <v>399</v>
      </c>
      <c r="V4504" t="s">
        <v>39</v>
      </c>
      <c r="W4504" t="s">
        <v>124</v>
      </c>
      <c r="X4504" t="s">
        <v>97</v>
      </c>
      <c r="Y4504" t="s">
        <v>56</v>
      </c>
      <c r="Z4504" t="s">
        <v>223</v>
      </c>
      <c r="AA4504" t="s">
        <v>44</v>
      </c>
      <c r="AB4504" t="s">
        <v>44</v>
      </c>
    </row>
    <row r="4505" spans="1:28" x14ac:dyDescent="0.25">
      <c r="A4505" t="s">
        <v>8824</v>
      </c>
      <c r="B4505" s="1">
        <v>45657</v>
      </c>
      <c r="C4505" t="s">
        <v>926</v>
      </c>
      <c r="D4505" t="s">
        <v>927</v>
      </c>
      <c r="E4505">
        <v>51</v>
      </c>
      <c r="F4505" t="s">
        <v>31</v>
      </c>
      <c r="G4505" t="s">
        <v>298</v>
      </c>
      <c r="H4505" t="s">
        <v>299</v>
      </c>
      <c r="I4505" t="s">
        <v>103</v>
      </c>
      <c r="J4505" t="s">
        <v>104</v>
      </c>
      <c r="K4505">
        <v>1</v>
      </c>
      <c r="L4505" s="2">
        <v>700</v>
      </c>
      <c r="M4505">
        <v>0</v>
      </c>
      <c r="N4505" s="2">
        <v>700</v>
      </c>
      <c r="O4505" s="2">
        <v>0</v>
      </c>
      <c r="P4505" s="2">
        <v>700</v>
      </c>
      <c r="Q4505" s="2">
        <v>408.59</v>
      </c>
      <c r="R4505" s="2">
        <v>291.41000000000003</v>
      </c>
      <c r="S4505" t="s">
        <v>53</v>
      </c>
      <c r="T4505" t="s">
        <v>578</v>
      </c>
      <c r="U4505" t="s">
        <v>579</v>
      </c>
      <c r="V4505" t="s">
        <v>39</v>
      </c>
      <c r="W4505" t="s">
        <v>66</v>
      </c>
      <c r="X4505" t="s">
        <v>97</v>
      </c>
      <c r="Y4505" t="s">
        <v>42</v>
      </c>
      <c r="Z4505" t="s">
        <v>43</v>
      </c>
      <c r="AA4505" t="s">
        <v>44</v>
      </c>
      <c r="AB4505" t="s">
        <v>44</v>
      </c>
    </row>
    <row r="4506" spans="1:28" x14ac:dyDescent="0.25">
      <c r="A4506" t="s">
        <v>8825</v>
      </c>
      <c r="B4506" s="1">
        <v>45657</v>
      </c>
      <c r="C4506" t="s">
        <v>1640</v>
      </c>
      <c r="D4506" t="s">
        <v>1641</v>
      </c>
      <c r="E4506">
        <v>24</v>
      </c>
      <c r="F4506" t="s">
        <v>31</v>
      </c>
      <c r="G4506" t="s">
        <v>168</v>
      </c>
      <c r="H4506" t="s">
        <v>169</v>
      </c>
      <c r="I4506" t="s">
        <v>62</v>
      </c>
      <c r="J4506" t="s">
        <v>143</v>
      </c>
      <c r="K4506">
        <v>3</v>
      </c>
      <c r="L4506" s="2">
        <v>1800</v>
      </c>
      <c r="M4506">
        <v>10</v>
      </c>
      <c r="N4506" s="2">
        <v>5400</v>
      </c>
      <c r="O4506" s="2">
        <v>540</v>
      </c>
      <c r="P4506" s="2">
        <v>4860</v>
      </c>
      <c r="Q4506" s="2">
        <v>3272.74</v>
      </c>
      <c r="R4506" s="2">
        <v>1587.26</v>
      </c>
      <c r="S4506" t="s">
        <v>53</v>
      </c>
      <c r="T4506" t="s">
        <v>263</v>
      </c>
      <c r="U4506" t="s">
        <v>91</v>
      </c>
      <c r="V4506" t="s">
        <v>39</v>
      </c>
      <c r="W4506" t="s">
        <v>92</v>
      </c>
      <c r="X4506" t="s">
        <v>41</v>
      </c>
      <c r="Y4506" t="s">
        <v>42</v>
      </c>
      <c r="Z4506" t="s">
        <v>43</v>
      </c>
      <c r="AA4506" t="s">
        <v>44</v>
      </c>
      <c r="AB4506" t="s">
        <v>44</v>
      </c>
    </row>
    <row r="4507" spans="1:28" x14ac:dyDescent="0.25">
      <c r="A4507" t="s">
        <v>8826</v>
      </c>
      <c r="B4507" s="1">
        <v>45657</v>
      </c>
      <c r="C4507" t="s">
        <v>8827</v>
      </c>
      <c r="D4507" t="s">
        <v>8828</v>
      </c>
      <c r="E4507">
        <v>44</v>
      </c>
      <c r="F4507" t="s">
        <v>111</v>
      </c>
      <c r="G4507" t="s">
        <v>561</v>
      </c>
      <c r="H4507" t="s">
        <v>562</v>
      </c>
      <c r="I4507" t="s">
        <v>34</v>
      </c>
      <c r="J4507" t="s">
        <v>143</v>
      </c>
      <c r="K4507">
        <v>1</v>
      </c>
      <c r="L4507" s="2">
        <v>900</v>
      </c>
      <c r="M4507">
        <v>0</v>
      </c>
      <c r="N4507" s="2">
        <v>900</v>
      </c>
      <c r="O4507" s="2">
        <v>0</v>
      </c>
      <c r="P4507" s="2">
        <v>900</v>
      </c>
      <c r="Q4507" s="2">
        <v>496.01</v>
      </c>
      <c r="R4507" s="2">
        <v>403.99</v>
      </c>
      <c r="S4507" t="s">
        <v>36</v>
      </c>
      <c r="T4507" t="s">
        <v>275</v>
      </c>
      <c r="U4507" t="s">
        <v>123</v>
      </c>
      <c r="V4507" t="s">
        <v>39</v>
      </c>
      <c r="W4507" t="s">
        <v>83</v>
      </c>
      <c r="X4507" t="s">
        <v>41</v>
      </c>
      <c r="Y4507" t="s">
        <v>56</v>
      </c>
      <c r="Z4507" t="s">
        <v>43</v>
      </c>
      <c r="AA4507" t="s">
        <v>44</v>
      </c>
      <c r="AB4507" t="s">
        <v>44</v>
      </c>
    </row>
    <row r="4508" spans="1:28" x14ac:dyDescent="0.25">
      <c r="A4508" t="s">
        <v>8829</v>
      </c>
      <c r="B4508" s="1">
        <v>45657</v>
      </c>
      <c r="C4508" t="s">
        <v>1485</v>
      </c>
      <c r="D4508" t="s">
        <v>1486</v>
      </c>
      <c r="E4508">
        <v>21</v>
      </c>
      <c r="F4508" t="s">
        <v>48</v>
      </c>
      <c r="G4508" t="s">
        <v>60</v>
      </c>
      <c r="H4508" t="s">
        <v>61</v>
      </c>
      <c r="I4508" t="s">
        <v>62</v>
      </c>
      <c r="J4508" t="s">
        <v>63</v>
      </c>
      <c r="K4508">
        <v>2</v>
      </c>
      <c r="L4508" s="2">
        <v>3500</v>
      </c>
      <c r="M4508">
        <v>20</v>
      </c>
      <c r="N4508" s="2">
        <v>7000</v>
      </c>
      <c r="O4508" s="2">
        <v>1400</v>
      </c>
      <c r="P4508" s="2">
        <v>5600</v>
      </c>
      <c r="Q4508" s="2">
        <v>3619.24</v>
      </c>
      <c r="R4508" s="2">
        <v>1980.76</v>
      </c>
      <c r="S4508" t="s">
        <v>53</v>
      </c>
      <c r="T4508" t="s">
        <v>96</v>
      </c>
      <c r="U4508" t="s">
        <v>96</v>
      </c>
      <c r="V4508" t="s">
        <v>39</v>
      </c>
      <c r="W4508" t="s">
        <v>83</v>
      </c>
      <c r="X4508" t="s">
        <v>97</v>
      </c>
      <c r="Y4508" t="s">
        <v>56</v>
      </c>
      <c r="Z4508" t="s">
        <v>107</v>
      </c>
      <c r="AA4508" t="s">
        <v>44</v>
      </c>
      <c r="AB4508" t="s">
        <v>44</v>
      </c>
    </row>
    <row r="4509" spans="1:28" x14ac:dyDescent="0.25">
      <c r="A4509" t="s">
        <v>8830</v>
      </c>
      <c r="B4509" s="1">
        <v>45657</v>
      </c>
      <c r="C4509" t="s">
        <v>1087</v>
      </c>
      <c r="D4509" t="s">
        <v>1088</v>
      </c>
      <c r="E4509">
        <v>43</v>
      </c>
      <c r="F4509" t="s">
        <v>48</v>
      </c>
      <c r="G4509" t="s">
        <v>32</v>
      </c>
      <c r="H4509" t="s">
        <v>33</v>
      </c>
      <c r="I4509" t="s">
        <v>34</v>
      </c>
      <c r="J4509" t="s">
        <v>35</v>
      </c>
      <c r="K4509">
        <v>1</v>
      </c>
      <c r="L4509" s="2">
        <v>55000</v>
      </c>
      <c r="M4509">
        <v>15</v>
      </c>
      <c r="N4509" s="2">
        <v>55000</v>
      </c>
      <c r="O4509" s="2">
        <v>8250</v>
      </c>
      <c r="P4509" s="2">
        <v>46750</v>
      </c>
      <c r="Q4509" s="2">
        <v>31241.88</v>
      </c>
      <c r="R4509" s="2">
        <v>15508.12</v>
      </c>
      <c r="S4509" t="s">
        <v>53</v>
      </c>
      <c r="T4509" t="s">
        <v>114</v>
      </c>
      <c r="U4509" t="s">
        <v>115</v>
      </c>
      <c r="V4509" t="s">
        <v>39</v>
      </c>
      <c r="W4509" t="s">
        <v>92</v>
      </c>
      <c r="X4509" t="s">
        <v>41</v>
      </c>
      <c r="Y4509" t="s">
        <v>56</v>
      </c>
      <c r="Z4509" t="s">
        <v>43</v>
      </c>
      <c r="AA4509" t="s">
        <v>68</v>
      </c>
      <c r="AB4509" t="s">
        <v>44</v>
      </c>
    </row>
    <row r="4510" spans="1:28" x14ac:dyDescent="0.25">
      <c r="A4510" t="s">
        <v>8831</v>
      </c>
      <c r="B4510" s="1">
        <v>45657</v>
      </c>
      <c r="C4510" t="s">
        <v>8832</v>
      </c>
      <c r="D4510" t="s">
        <v>8833</v>
      </c>
      <c r="E4510">
        <v>36</v>
      </c>
      <c r="F4510" t="s">
        <v>48</v>
      </c>
      <c r="G4510" t="s">
        <v>352</v>
      </c>
      <c r="H4510" t="s">
        <v>353</v>
      </c>
      <c r="I4510" t="s">
        <v>103</v>
      </c>
      <c r="J4510" t="s">
        <v>104</v>
      </c>
      <c r="K4510">
        <v>1</v>
      </c>
      <c r="L4510" s="2">
        <v>850</v>
      </c>
      <c r="M4510">
        <v>20</v>
      </c>
      <c r="N4510" s="2">
        <v>850</v>
      </c>
      <c r="O4510" s="2">
        <v>170</v>
      </c>
      <c r="P4510" s="2">
        <v>680</v>
      </c>
      <c r="Q4510" s="2">
        <v>547.89</v>
      </c>
      <c r="R4510" s="2">
        <v>132.11000000000001</v>
      </c>
      <c r="S4510" t="s">
        <v>36</v>
      </c>
      <c r="T4510" t="s">
        <v>222</v>
      </c>
      <c r="U4510" t="s">
        <v>38</v>
      </c>
      <c r="V4510" t="s">
        <v>39</v>
      </c>
      <c r="W4510" t="s">
        <v>40</v>
      </c>
      <c r="X4510" t="s">
        <v>41</v>
      </c>
      <c r="Y4510" t="s">
        <v>42</v>
      </c>
      <c r="Z4510" t="s">
        <v>43</v>
      </c>
      <c r="AA4510" t="s">
        <v>44</v>
      </c>
      <c r="AB4510" t="s">
        <v>68</v>
      </c>
    </row>
    <row r="4511" spans="1:28" x14ac:dyDescent="0.25">
      <c r="A4511" t="s">
        <v>8834</v>
      </c>
      <c r="B4511" s="1">
        <v>45657</v>
      </c>
      <c r="C4511" t="s">
        <v>3793</v>
      </c>
      <c r="D4511" t="s">
        <v>3794</v>
      </c>
      <c r="E4511">
        <v>27</v>
      </c>
      <c r="F4511" t="s">
        <v>48</v>
      </c>
      <c r="G4511" t="s">
        <v>273</v>
      </c>
      <c r="H4511" t="s">
        <v>274</v>
      </c>
      <c r="I4511" t="s">
        <v>51</v>
      </c>
      <c r="J4511" t="s">
        <v>52</v>
      </c>
      <c r="K4511">
        <v>1</v>
      </c>
      <c r="L4511" s="2">
        <v>250</v>
      </c>
      <c r="M4511">
        <v>5</v>
      </c>
      <c r="N4511" s="2">
        <v>250</v>
      </c>
      <c r="O4511" s="2">
        <v>12.5</v>
      </c>
      <c r="P4511" s="2">
        <v>237.5</v>
      </c>
      <c r="Q4511" s="2">
        <v>170.22</v>
      </c>
      <c r="R4511" s="2">
        <v>67.28</v>
      </c>
      <c r="S4511" t="s">
        <v>64</v>
      </c>
      <c r="T4511" t="s">
        <v>263</v>
      </c>
      <c r="U4511" t="s">
        <v>91</v>
      </c>
      <c r="V4511" t="s">
        <v>39</v>
      </c>
      <c r="W4511" t="s">
        <v>137</v>
      </c>
      <c r="X4511" t="s">
        <v>41</v>
      </c>
      <c r="Y4511" t="s">
        <v>56</v>
      </c>
      <c r="Z4511" t="s">
        <v>43</v>
      </c>
      <c r="AA4511" t="s">
        <v>44</v>
      </c>
      <c r="AB4511" t="s">
        <v>68</v>
      </c>
    </row>
    <row r="4512" spans="1:28" x14ac:dyDescent="0.25">
      <c r="A4512" t="s">
        <v>8835</v>
      </c>
      <c r="B4512" s="1">
        <v>45657</v>
      </c>
      <c r="C4512" t="s">
        <v>4911</v>
      </c>
      <c r="D4512" t="s">
        <v>4912</v>
      </c>
      <c r="E4512">
        <v>20</v>
      </c>
      <c r="F4512" t="s">
        <v>48</v>
      </c>
      <c r="G4512" t="s">
        <v>148</v>
      </c>
      <c r="H4512" t="s">
        <v>149</v>
      </c>
      <c r="I4512" t="s">
        <v>74</v>
      </c>
      <c r="J4512" t="s">
        <v>130</v>
      </c>
      <c r="K4512">
        <v>1</v>
      </c>
      <c r="L4512" s="2">
        <v>3500</v>
      </c>
      <c r="M4512">
        <v>15</v>
      </c>
      <c r="N4512" s="2">
        <v>3500</v>
      </c>
      <c r="O4512" s="2">
        <v>525</v>
      </c>
      <c r="P4512" s="2">
        <v>2975</v>
      </c>
      <c r="Q4512" s="2">
        <v>1883.07</v>
      </c>
      <c r="R4512" s="2">
        <v>1091.93</v>
      </c>
      <c r="S4512" t="s">
        <v>53</v>
      </c>
      <c r="T4512" t="s">
        <v>105</v>
      </c>
      <c r="U4512" t="s">
        <v>106</v>
      </c>
      <c r="V4512" t="s">
        <v>39</v>
      </c>
      <c r="W4512" t="s">
        <v>124</v>
      </c>
      <c r="X4512" t="s">
        <v>41</v>
      </c>
      <c r="Y4512" t="s">
        <v>56</v>
      </c>
      <c r="Z4512" t="s">
        <v>107</v>
      </c>
      <c r="AA4512" t="s">
        <v>44</v>
      </c>
      <c r="AB4512" t="s">
        <v>44</v>
      </c>
    </row>
    <row r="4513" spans="1:28" x14ac:dyDescent="0.25">
      <c r="A4513" t="s">
        <v>8836</v>
      </c>
      <c r="B4513" s="1">
        <v>45657</v>
      </c>
      <c r="C4513" t="s">
        <v>8837</v>
      </c>
      <c r="D4513" t="s">
        <v>8838</v>
      </c>
      <c r="E4513">
        <v>52</v>
      </c>
      <c r="F4513" t="s">
        <v>111</v>
      </c>
      <c r="G4513" t="s">
        <v>134</v>
      </c>
      <c r="H4513" t="s">
        <v>135</v>
      </c>
      <c r="I4513" t="s">
        <v>62</v>
      </c>
      <c r="J4513" t="s">
        <v>130</v>
      </c>
      <c r="K4513">
        <v>2</v>
      </c>
      <c r="L4513" s="2">
        <v>8500</v>
      </c>
      <c r="M4513">
        <v>0</v>
      </c>
      <c r="N4513" s="2">
        <v>17000</v>
      </c>
      <c r="O4513" s="2">
        <v>0</v>
      </c>
      <c r="P4513" s="2">
        <v>17000</v>
      </c>
      <c r="Q4513" s="2">
        <v>12379.48</v>
      </c>
      <c r="R4513" s="2">
        <v>4620.5200000000004</v>
      </c>
      <c r="S4513" t="s">
        <v>53</v>
      </c>
      <c r="T4513" t="s">
        <v>37</v>
      </c>
      <c r="U4513" t="s">
        <v>38</v>
      </c>
      <c r="V4513" t="s">
        <v>39</v>
      </c>
      <c r="W4513" t="s">
        <v>137</v>
      </c>
      <c r="X4513" t="s">
        <v>67</v>
      </c>
      <c r="Y4513" t="s">
        <v>56</v>
      </c>
      <c r="Z4513" t="s">
        <v>43</v>
      </c>
      <c r="AA4513" t="s">
        <v>44</v>
      </c>
      <c r="AB4513" t="s">
        <v>44</v>
      </c>
    </row>
    <row r="4514" spans="1:28" x14ac:dyDescent="0.25">
      <c r="A4514" t="s">
        <v>8839</v>
      </c>
      <c r="B4514" s="1">
        <v>45658</v>
      </c>
      <c r="C4514" t="s">
        <v>776</v>
      </c>
      <c r="D4514" t="s">
        <v>777</v>
      </c>
      <c r="E4514">
        <v>57</v>
      </c>
      <c r="F4514" t="s">
        <v>48</v>
      </c>
      <c r="G4514" t="s">
        <v>49</v>
      </c>
      <c r="H4514" t="s">
        <v>50</v>
      </c>
      <c r="I4514" t="s">
        <v>51</v>
      </c>
      <c r="J4514" t="s">
        <v>52</v>
      </c>
      <c r="K4514">
        <v>2</v>
      </c>
      <c r="L4514" s="2">
        <v>500</v>
      </c>
      <c r="M4514">
        <v>0</v>
      </c>
      <c r="N4514" s="2">
        <v>1000</v>
      </c>
      <c r="O4514" s="2">
        <v>0</v>
      </c>
      <c r="P4514" s="2">
        <v>1000</v>
      </c>
      <c r="Q4514" s="2">
        <v>795.38</v>
      </c>
      <c r="R4514" s="2">
        <v>204.62</v>
      </c>
      <c r="S4514" t="s">
        <v>53</v>
      </c>
      <c r="T4514" t="s">
        <v>407</v>
      </c>
      <c r="U4514" t="s">
        <v>408</v>
      </c>
      <c r="V4514" t="s">
        <v>39</v>
      </c>
      <c r="W4514" t="s">
        <v>83</v>
      </c>
      <c r="X4514" t="s">
        <v>67</v>
      </c>
      <c r="Y4514" t="s">
        <v>56</v>
      </c>
      <c r="Z4514" t="s">
        <v>43</v>
      </c>
      <c r="AA4514" t="s">
        <v>44</v>
      </c>
      <c r="AB4514" t="s">
        <v>44</v>
      </c>
    </row>
    <row r="4515" spans="1:28" x14ac:dyDescent="0.25">
      <c r="A4515" t="s">
        <v>8840</v>
      </c>
      <c r="B4515" s="1">
        <v>45658</v>
      </c>
      <c r="C4515" t="s">
        <v>1665</v>
      </c>
      <c r="D4515" t="s">
        <v>1666</v>
      </c>
      <c r="E4515">
        <v>36</v>
      </c>
      <c r="F4515" t="s">
        <v>48</v>
      </c>
      <c r="G4515" t="s">
        <v>148</v>
      </c>
      <c r="H4515" t="s">
        <v>149</v>
      </c>
      <c r="I4515" t="s">
        <v>74</v>
      </c>
      <c r="J4515" t="s">
        <v>130</v>
      </c>
      <c r="K4515">
        <v>1</v>
      </c>
      <c r="L4515" s="2">
        <v>3500</v>
      </c>
      <c r="M4515">
        <v>15</v>
      </c>
      <c r="N4515" s="2">
        <v>3500</v>
      </c>
      <c r="O4515" s="2">
        <v>525</v>
      </c>
      <c r="P4515" s="2">
        <v>2975</v>
      </c>
      <c r="Q4515" s="2">
        <v>1970.67</v>
      </c>
      <c r="R4515" s="2">
        <v>1004.33</v>
      </c>
      <c r="S4515" t="s">
        <v>53</v>
      </c>
      <c r="T4515" t="s">
        <v>290</v>
      </c>
      <c r="U4515" t="s">
        <v>291</v>
      </c>
      <c r="V4515" t="s">
        <v>39</v>
      </c>
      <c r="W4515" t="s">
        <v>137</v>
      </c>
      <c r="X4515" t="s">
        <v>67</v>
      </c>
      <c r="Y4515" t="s">
        <v>42</v>
      </c>
      <c r="Z4515" t="s">
        <v>43</v>
      </c>
      <c r="AA4515" t="s">
        <v>44</v>
      </c>
      <c r="AB4515" t="s">
        <v>44</v>
      </c>
    </row>
    <row r="4516" spans="1:28" x14ac:dyDescent="0.25">
      <c r="A4516" t="s">
        <v>8841</v>
      </c>
      <c r="B4516" s="1">
        <v>45658</v>
      </c>
      <c r="C4516" t="s">
        <v>7532</v>
      </c>
      <c r="D4516" t="s">
        <v>7533</v>
      </c>
      <c r="E4516">
        <v>45</v>
      </c>
      <c r="F4516" t="s">
        <v>48</v>
      </c>
      <c r="G4516" t="s">
        <v>273</v>
      </c>
      <c r="H4516" t="s">
        <v>274</v>
      </c>
      <c r="I4516" t="s">
        <v>51</v>
      </c>
      <c r="J4516" t="s">
        <v>52</v>
      </c>
      <c r="K4516">
        <v>2</v>
      </c>
      <c r="L4516" s="2">
        <v>250</v>
      </c>
      <c r="M4516">
        <v>0</v>
      </c>
      <c r="N4516" s="2">
        <v>500</v>
      </c>
      <c r="O4516" s="2">
        <v>0</v>
      </c>
      <c r="P4516" s="2">
        <v>500</v>
      </c>
      <c r="Q4516" s="2">
        <v>338.99</v>
      </c>
      <c r="R4516" s="2">
        <v>161.01</v>
      </c>
      <c r="S4516" t="s">
        <v>53</v>
      </c>
      <c r="T4516" t="s">
        <v>136</v>
      </c>
      <c r="U4516" t="s">
        <v>38</v>
      </c>
      <c r="V4516" t="s">
        <v>39</v>
      </c>
      <c r="W4516" t="s">
        <v>137</v>
      </c>
      <c r="X4516" t="s">
        <v>41</v>
      </c>
      <c r="Y4516" t="s">
        <v>42</v>
      </c>
      <c r="Z4516" t="s">
        <v>43</v>
      </c>
      <c r="AA4516" t="s">
        <v>44</v>
      </c>
      <c r="AB4516" t="s">
        <v>44</v>
      </c>
    </row>
    <row r="4517" spans="1:28" x14ac:dyDescent="0.25">
      <c r="A4517" t="s">
        <v>8842</v>
      </c>
      <c r="B4517" s="1">
        <v>45658</v>
      </c>
      <c r="C4517" t="s">
        <v>8014</v>
      </c>
      <c r="D4517" t="s">
        <v>8015</v>
      </c>
      <c r="E4517">
        <v>24</v>
      </c>
      <c r="F4517" t="s">
        <v>48</v>
      </c>
      <c r="G4517" t="s">
        <v>81</v>
      </c>
      <c r="H4517" t="s">
        <v>82</v>
      </c>
      <c r="I4517" t="s">
        <v>51</v>
      </c>
      <c r="J4517" t="s">
        <v>52</v>
      </c>
      <c r="K4517">
        <v>2</v>
      </c>
      <c r="L4517" s="2">
        <v>600</v>
      </c>
      <c r="M4517">
        <v>20</v>
      </c>
      <c r="N4517" s="2">
        <v>1200</v>
      </c>
      <c r="O4517" s="2">
        <v>240</v>
      </c>
      <c r="P4517" s="2">
        <v>960</v>
      </c>
      <c r="Q4517" s="2">
        <v>637.39</v>
      </c>
      <c r="R4517" s="2">
        <v>322.61</v>
      </c>
      <c r="S4517" t="s">
        <v>64</v>
      </c>
      <c r="T4517" t="s">
        <v>114</v>
      </c>
      <c r="U4517" t="s">
        <v>115</v>
      </c>
      <c r="V4517" t="s">
        <v>39</v>
      </c>
      <c r="W4517" t="s">
        <v>124</v>
      </c>
      <c r="X4517" t="s">
        <v>97</v>
      </c>
      <c r="Y4517" t="s">
        <v>56</v>
      </c>
      <c r="Z4517" t="s">
        <v>43</v>
      </c>
      <c r="AA4517" t="s">
        <v>44</v>
      </c>
      <c r="AB4517" t="s">
        <v>44</v>
      </c>
    </row>
    <row r="4518" spans="1:28" x14ac:dyDescent="0.25">
      <c r="A4518" t="s">
        <v>8843</v>
      </c>
      <c r="B4518" s="1">
        <v>45658</v>
      </c>
      <c r="C4518" t="s">
        <v>1995</v>
      </c>
      <c r="D4518" t="s">
        <v>1996</v>
      </c>
      <c r="E4518">
        <v>34</v>
      </c>
      <c r="F4518" t="s">
        <v>48</v>
      </c>
      <c r="G4518" t="s">
        <v>49</v>
      </c>
      <c r="H4518" t="s">
        <v>50</v>
      </c>
      <c r="I4518" t="s">
        <v>51</v>
      </c>
      <c r="J4518" t="s">
        <v>52</v>
      </c>
      <c r="K4518">
        <v>4</v>
      </c>
      <c r="L4518" s="2">
        <v>500</v>
      </c>
      <c r="M4518">
        <v>15</v>
      </c>
      <c r="N4518" s="2">
        <v>2000</v>
      </c>
      <c r="O4518" s="2">
        <v>300</v>
      </c>
      <c r="P4518" s="2">
        <v>1700</v>
      </c>
      <c r="Q4518" s="2">
        <v>1095.72</v>
      </c>
      <c r="R4518" s="2">
        <v>604.28</v>
      </c>
      <c r="S4518" t="s">
        <v>36</v>
      </c>
      <c r="T4518" t="s">
        <v>407</v>
      </c>
      <c r="U4518" t="s">
        <v>408</v>
      </c>
      <c r="V4518" t="s">
        <v>39</v>
      </c>
      <c r="W4518" t="s">
        <v>137</v>
      </c>
      <c r="X4518" t="s">
        <v>67</v>
      </c>
      <c r="Y4518" t="s">
        <v>56</v>
      </c>
      <c r="Z4518" t="s">
        <v>43</v>
      </c>
      <c r="AA4518" t="s">
        <v>44</v>
      </c>
      <c r="AB4518" t="s">
        <v>44</v>
      </c>
    </row>
    <row r="4519" spans="1:28" x14ac:dyDescent="0.25">
      <c r="A4519" t="s">
        <v>8844</v>
      </c>
      <c r="B4519" s="1">
        <v>45658</v>
      </c>
      <c r="C4519" t="s">
        <v>8845</v>
      </c>
      <c r="D4519" t="s">
        <v>8846</v>
      </c>
      <c r="E4519">
        <v>60</v>
      </c>
      <c r="F4519" t="s">
        <v>31</v>
      </c>
      <c r="G4519" t="s">
        <v>202</v>
      </c>
      <c r="H4519" t="s">
        <v>203</v>
      </c>
      <c r="I4519" t="s">
        <v>103</v>
      </c>
      <c r="J4519" t="s">
        <v>104</v>
      </c>
      <c r="K4519">
        <v>3</v>
      </c>
      <c r="L4519" s="2">
        <v>550</v>
      </c>
      <c r="M4519">
        <v>15</v>
      </c>
      <c r="N4519" s="2">
        <v>1650</v>
      </c>
      <c r="O4519" s="2">
        <v>247.5</v>
      </c>
      <c r="P4519" s="2">
        <v>1402.5</v>
      </c>
      <c r="Q4519" s="2">
        <v>887.17</v>
      </c>
      <c r="R4519" s="2">
        <v>515.33000000000004</v>
      </c>
      <c r="S4519" t="s">
        <v>53</v>
      </c>
      <c r="T4519" t="s">
        <v>578</v>
      </c>
      <c r="U4519" t="s">
        <v>579</v>
      </c>
      <c r="V4519" t="s">
        <v>39</v>
      </c>
      <c r="W4519" t="s">
        <v>137</v>
      </c>
      <c r="X4519" t="s">
        <v>97</v>
      </c>
      <c r="Y4519" t="s">
        <v>84</v>
      </c>
      <c r="Z4519" t="s">
        <v>144</v>
      </c>
      <c r="AA4519" t="s">
        <v>44</v>
      </c>
      <c r="AB4519" t="s">
        <v>44</v>
      </c>
    </row>
    <row r="4520" spans="1:28" x14ac:dyDescent="0.25">
      <c r="A4520" t="s">
        <v>8847</v>
      </c>
      <c r="B4520" s="1">
        <v>45658</v>
      </c>
      <c r="C4520" t="s">
        <v>513</v>
      </c>
      <c r="D4520" t="s">
        <v>514</v>
      </c>
      <c r="E4520">
        <v>30</v>
      </c>
      <c r="F4520" t="s">
        <v>31</v>
      </c>
      <c r="G4520" t="s">
        <v>32</v>
      </c>
      <c r="H4520" t="s">
        <v>33</v>
      </c>
      <c r="I4520" t="s">
        <v>34</v>
      </c>
      <c r="J4520" t="s">
        <v>35</v>
      </c>
      <c r="K4520">
        <v>1</v>
      </c>
      <c r="L4520" s="2">
        <v>55000</v>
      </c>
      <c r="M4520">
        <v>10</v>
      </c>
      <c r="N4520" s="2">
        <v>55000</v>
      </c>
      <c r="O4520" s="2">
        <v>5500</v>
      </c>
      <c r="P4520" s="2">
        <v>49500</v>
      </c>
      <c r="Q4520" s="2">
        <v>39314.26</v>
      </c>
      <c r="R4520" s="2">
        <v>10185.74</v>
      </c>
      <c r="S4520" t="s">
        <v>53</v>
      </c>
      <c r="T4520" t="s">
        <v>222</v>
      </c>
      <c r="U4520" t="s">
        <v>38</v>
      </c>
      <c r="V4520" t="s">
        <v>39</v>
      </c>
      <c r="W4520" t="s">
        <v>66</v>
      </c>
      <c r="X4520" t="s">
        <v>41</v>
      </c>
      <c r="Y4520" t="s">
        <v>56</v>
      </c>
      <c r="Z4520" t="s">
        <v>43</v>
      </c>
      <c r="AA4520" t="s">
        <v>44</v>
      </c>
      <c r="AB4520" t="s">
        <v>44</v>
      </c>
    </row>
    <row r="4521" spans="1:28" x14ac:dyDescent="0.25">
      <c r="A4521" t="s">
        <v>8848</v>
      </c>
      <c r="B4521" s="1">
        <v>45658</v>
      </c>
      <c r="C4521" t="s">
        <v>2152</v>
      </c>
      <c r="D4521" t="s">
        <v>2153</v>
      </c>
      <c r="E4521">
        <v>28</v>
      </c>
      <c r="F4521" t="s">
        <v>31</v>
      </c>
      <c r="G4521" t="s">
        <v>352</v>
      </c>
      <c r="H4521" t="s">
        <v>353</v>
      </c>
      <c r="I4521" t="s">
        <v>103</v>
      </c>
      <c r="J4521" t="s">
        <v>104</v>
      </c>
      <c r="K4521">
        <v>1</v>
      </c>
      <c r="L4521" s="2">
        <v>850</v>
      </c>
      <c r="M4521">
        <v>15</v>
      </c>
      <c r="N4521" s="2">
        <v>850</v>
      </c>
      <c r="O4521" s="2">
        <v>127.5</v>
      </c>
      <c r="P4521" s="2">
        <v>722.5</v>
      </c>
      <c r="Q4521" s="2">
        <v>461.53</v>
      </c>
      <c r="R4521" s="2">
        <v>260.97000000000003</v>
      </c>
      <c r="S4521" t="s">
        <v>53</v>
      </c>
      <c r="T4521" t="s">
        <v>398</v>
      </c>
      <c r="U4521" t="s">
        <v>399</v>
      </c>
      <c r="V4521" t="s">
        <v>39</v>
      </c>
      <c r="W4521" t="s">
        <v>137</v>
      </c>
      <c r="X4521" t="s">
        <v>97</v>
      </c>
      <c r="Y4521" t="s">
        <v>56</v>
      </c>
      <c r="Z4521" t="s">
        <v>43</v>
      </c>
      <c r="AA4521" t="s">
        <v>44</v>
      </c>
      <c r="AB4521" t="s">
        <v>44</v>
      </c>
    </row>
    <row r="4522" spans="1:28" x14ac:dyDescent="0.25">
      <c r="A4522" t="s">
        <v>8849</v>
      </c>
      <c r="B4522" s="1">
        <v>45658</v>
      </c>
      <c r="C4522" t="s">
        <v>8850</v>
      </c>
      <c r="D4522" t="s">
        <v>8851</v>
      </c>
      <c r="E4522">
        <v>27</v>
      </c>
      <c r="F4522" t="s">
        <v>111</v>
      </c>
      <c r="G4522" t="s">
        <v>207</v>
      </c>
      <c r="H4522" t="s">
        <v>208</v>
      </c>
      <c r="I4522" t="s">
        <v>34</v>
      </c>
      <c r="J4522" t="s">
        <v>143</v>
      </c>
      <c r="K4522">
        <v>5</v>
      </c>
      <c r="L4522" s="2">
        <v>18000</v>
      </c>
      <c r="M4522">
        <v>10</v>
      </c>
      <c r="N4522" s="2">
        <v>90000</v>
      </c>
      <c r="O4522" s="2">
        <v>9000</v>
      </c>
      <c r="P4522" s="2">
        <v>81000</v>
      </c>
      <c r="Q4522" s="2">
        <v>56463.71</v>
      </c>
      <c r="R4522" s="2">
        <v>24536.29</v>
      </c>
      <c r="S4522" t="s">
        <v>53</v>
      </c>
      <c r="T4522" t="s">
        <v>37</v>
      </c>
      <c r="U4522" t="s">
        <v>38</v>
      </c>
      <c r="V4522" t="s">
        <v>39</v>
      </c>
      <c r="W4522" t="s">
        <v>137</v>
      </c>
      <c r="X4522" t="s">
        <v>97</v>
      </c>
      <c r="Y4522" t="s">
        <v>56</v>
      </c>
      <c r="Z4522" t="s">
        <v>43</v>
      </c>
      <c r="AA4522" t="s">
        <v>44</v>
      </c>
      <c r="AB4522" t="s">
        <v>44</v>
      </c>
    </row>
    <row r="4523" spans="1:28" x14ac:dyDescent="0.25">
      <c r="A4523" t="s">
        <v>8852</v>
      </c>
      <c r="B4523" s="1">
        <v>45658</v>
      </c>
      <c r="C4523" t="s">
        <v>3119</v>
      </c>
      <c r="D4523" t="s">
        <v>3120</v>
      </c>
      <c r="E4523">
        <v>59</v>
      </c>
      <c r="F4523" t="s">
        <v>31</v>
      </c>
      <c r="G4523" t="s">
        <v>49</v>
      </c>
      <c r="H4523" t="s">
        <v>50</v>
      </c>
      <c r="I4523" t="s">
        <v>51</v>
      </c>
      <c r="J4523" t="s">
        <v>52</v>
      </c>
      <c r="K4523">
        <v>2</v>
      </c>
      <c r="L4523" s="2">
        <v>500</v>
      </c>
      <c r="M4523">
        <v>5</v>
      </c>
      <c r="N4523" s="2">
        <v>1000</v>
      </c>
      <c r="O4523" s="2">
        <v>50</v>
      </c>
      <c r="P4523" s="2">
        <v>950</v>
      </c>
      <c r="Q4523" s="2">
        <v>645.65</v>
      </c>
      <c r="R4523" s="2">
        <v>304.35000000000002</v>
      </c>
      <c r="S4523" t="s">
        <v>53</v>
      </c>
      <c r="T4523" t="s">
        <v>178</v>
      </c>
      <c r="U4523" t="s">
        <v>154</v>
      </c>
      <c r="V4523" t="s">
        <v>39</v>
      </c>
      <c r="W4523" t="s">
        <v>92</v>
      </c>
      <c r="X4523" t="s">
        <v>41</v>
      </c>
      <c r="Y4523" t="s">
        <v>42</v>
      </c>
      <c r="Z4523" t="s">
        <v>43</v>
      </c>
      <c r="AA4523" t="s">
        <v>44</v>
      </c>
      <c r="AB4523" t="s">
        <v>44</v>
      </c>
    </row>
    <row r="4524" spans="1:28" x14ac:dyDescent="0.25">
      <c r="A4524" t="s">
        <v>8853</v>
      </c>
      <c r="B4524" s="1">
        <v>45658</v>
      </c>
      <c r="C4524" t="s">
        <v>8854</v>
      </c>
      <c r="D4524" t="s">
        <v>8855</v>
      </c>
      <c r="E4524">
        <v>53</v>
      </c>
      <c r="F4524" t="s">
        <v>31</v>
      </c>
      <c r="G4524" t="s">
        <v>280</v>
      </c>
      <c r="H4524" t="s">
        <v>281</v>
      </c>
      <c r="I4524" t="s">
        <v>62</v>
      </c>
      <c r="J4524" t="s">
        <v>190</v>
      </c>
      <c r="K4524">
        <v>1</v>
      </c>
      <c r="L4524" s="2">
        <v>700</v>
      </c>
      <c r="M4524">
        <v>15</v>
      </c>
      <c r="N4524" s="2">
        <v>700</v>
      </c>
      <c r="O4524" s="2">
        <v>105</v>
      </c>
      <c r="P4524" s="2">
        <v>595</v>
      </c>
      <c r="Q4524" s="2">
        <v>457.19</v>
      </c>
      <c r="R4524" s="2">
        <v>137.81</v>
      </c>
      <c r="S4524" t="s">
        <v>64</v>
      </c>
      <c r="T4524" t="s">
        <v>54</v>
      </c>
      <c r="U4524" t="s">
        <v>55</v>
      </c>
      <c r="V4524" t="s">
        <v>39</v>
      </c>
      <c r="W4524" t="s">
        <v>66</v>
      </c>
      <c r="X4524" t="s">
        <v>41</v>
      </c>
      <c r="Y4524" t="s">
        <v>42</v>
      </c>
      <c r="Z4524" t="s">
        <v>43</v>
      </c>
      <c r="AA4524" t="s">
        <v>44</v>
      </c>
      <c r="AB4524" t="s">
        <v>44</v>
      </c>
    </row>
    <row r="4525" spans="1:28" x14ac:dyDescent="0.25">
      <c r="A4525" t="s">
        <v>8856</v>
      </c>
      <c r="B4525" s="1">
        <v>45658</v>
      </c>
      <c r="C4525" t="s">
        <v>2907</v>
      </c>
      <c r="D4525" t="s">
        <v>2908</v>
      </c>
      <c r="E4525">
        <v>19</v>
      </c>
      <c r="F4525" t="s">
        <v>31</v>
      </c>
      <c r="G4525" t="s">
        <v>318</v>
      </c>
      <c r="H4525" t="s">
        <v>319</v>
      </c>
      <c r="I4525" t="s">
        <v>34</v>
      </c>
      <c r="J4525" t="s">
        <v>190</v>
      </c>
      <c r="K4525">
        <v>2</v>
      </c>
      <c r="L4525" s="2">
        <v>2500</v>
      </c>
      <c r="M4525">
        <v>10</v>
      </c>
      <c r="N4525" s="2">
        <v>5000</v>
      </c>
      <c r="O4525" s="2">
        <v>500</v>
      </c>
      <c r="P4525" s="2">
        <v>4500</v>
      </c>
      <c r="Q4525" s="2">
        <v>2715.89</v>
      </c>
      <c r="R4525" s="2">
        <v>1784.11</v>
      </c>
      <c r="S4525" t="s">
        <v>53</v>
      </c>
      <c r="T4525" t="s">
        <v>96</v>
      </c>
      <c r="U4525" t="s">
        <v>96</v>
      </c>
      <c r="V4525" t="s">
        <v>39</v>
      </c>
      <c r="W4525" t="s">
        <v>40</v>
      </c>
      <c r="X4525" t="s">
        <v>67</v>
      </c>
      <c r="Y4525" t="s">
        <v>56</v>
      </c>
      <c r="Z4525" t="s">
        <v>43</v>
      </c>
      <c r="AA4525" t="s">
        <v>44</v>
      </c>
      <c r="AB4525" t="s">
        <v>68</v>
      </c>
    </row>
    <row r="4526" spans="1:28" x14ac:dyDescent="0.25">
      <c r="A4526" t="s">
        <v>8857</v>
      </c>
      <c r="B4526" s="1">
        <v>45658</v>
      </c>
      <c r="C4526" t="s">
        <v>8249</v>
      </c>
      <c r="D4526" t="s">
        <v>8250</v>
      </c>
      <c r="E4526">
        <v>56</v>
      </c>
      <c r="F4526" t="s">
        <v>111</v>
      </c>
      <c r="G4526" t="s">
        <v>298</v>
      </c>
      <c r="H4526" t="s">
        <v>299</v>
      </c>
      <c r="I4526" t="s">
        <v>103</v>
      </c>
      <c r="J4526" t="s">
        <v>104</v>
      </c>
      <c r="K4526">
        <v>1</v>
      </c>
      <c r="L4526" s="2">
        <v>700</v>
      </c>
      <c r="M4526">
        <v>5</v>
      </c>
      <c r="N4526" s="2">
        <v>700</v>
      </c>
      <c r="O4526" s="2">
        <v>35</v>
      </c>
      <c r="P4526" s="2">
        <v>665</v>
      </c>
      <c r="Q4526" s="2">
        <v>492.98</v>
      </c>
      <c r="R4526" s="2">
        <v>172.02</v>
      </c>
      <c r="S4526" t="s">
        <v>53</v>
      </c>
      <c r="T4526" t="s">
        <v>114</v>
      </c>
      <c r="U4526" t="s">
        <v>115</v>
      </c>
      <c r="V4526" t="s">
        <v>39</v>
      </c>
      <c r="W4526" t="s">
        <v>66</v>
      </c>
      <c r="X4526" t="s">
        <v>41</v>
      </c>
      <c r="Y4526" t="s">
        <v>56</v>
      </c>
      <c r="Z4526" t="s">
        <v>43</v>
      </c>
      <c r="AA4526" t="s">
        <v>44</v>
      </c>
      <c r="AB4526" t="s">
        <v>44</v>
      </c>
    </row>
    <row r="4527" spans="1:28" x14ac:dyDescent="0.25">
      <c r="A4527" t="s">
        <v>8858</v>
      </c>
      <c r="B4527" s="1">
        <v>45658</v>
      </c>
      <c r="C4527" t="s">
        <v>8859</v>
      </c>
      <c r="D4527" t="s">
        <v>8860</v>
      </c>
      <c r="E4527">
        <v>21</v>
      </c>
      <c r="F4527" t="s">
        <v>48</v>
      </c>
      <c r="G4527" t="s">
        <v>561</v>
      </c>
      <c r="H4527" t="s">
        <v>562</v>
      </c>
      <c r="I4527" t="s">
        <v>34</v>
      </c>
      <c r="J4527" t="s">
        <v>143</v>
      </c>
      <c r="K4527">
        <v>2</v>
      </c>
      <c r="L4527" s="2">
        <v>900</v>
      </c>
      <c r="M4527">
        <v>30</v>
      </c>
      <c r="N4527" s="2">
        <v>1800</v>
      </c>
      <c r="O4527" s="2">
        <v>540</v>
      </c>
      <c r="P4527" s="2">
        <v>1260</v>
      </c>
      <c r="Q4527" s="2">
        <v>704.77</v>
      </c>
      <c r="R4527" s="2">
        <v>555.23</v>
      </c>
      <c r="S4527" t="s">
        <v>53</v>
      </c>
      <c r="T4527" t="s">
        <v>122</v>
      </c>
      <c r="U4527" t="s">
        <v>123</v>
      </c>
      <c r="V4527" t="s">
        <v>39</v>
      </c>
      <c r="W4527" t="s">
        <v>66</v>
      </c>
      <c r="X4527" t="s">
        <v>41</v>
      </c>
      <c r="Y4527" t="s">
        <v>56</v>
      </c>
      <c r="Z4527" t="s">
        <v>43</v>
      </c>
      <c r="AA4527" t="s">
        <v>68</v>
      </c>
      <c r="AB4527" t="s">
        <v>44</v>
      </c>
    </row>
    <row r="4528" spans="1:28" x14ac:dyDescent="0.25">
      <c r="A4528" t="s">
        <v>8861</v>
      </c>
      <c r="B4528" s="1">
        <v>45658</v>
      </c>
      <c r="C4528" t="s">
        <v>1811</v>
      </c>
      <c r="D4528" t="s">
        <v>1812</v>
      </c>
      <c r="E4528">
        <v>43</v>
      </c>
      <c r="F4528" t="s">
        <v>48</v>
      </c>
      <c r="G4528" t="s">
        <v>243</v>
      </c>
      <c r="H4528" t="s">
        <v>244</v>
      </c>
      <c r="I4528" t="s">
        <v>103</v>
      </c>
      <c r="J4528" t="s">
        <v>104</v>
      </c>
      <c r="K4528">
        <v>1</v>
      </c>
      <c r="L4528" s="2">
        <v>450</v>
      </c>
      <c r="M4528">
        <v>15</v>
      </c>
      <c r="N4528" s="2">
        <v>450</v>
      </c>
      <c r="O4528" s="2">
        <v>67.5</v>
      </c>
      <c r="P4528" s="2">
        <v>382.5</v>
      </c>
      <c r="Q4528" s="2">
        <v>246.82</v>
      </c>
      <c r="R4528" s="2">
        <v>135.68</v>
      </c>
      <c r="S4528" t="s">
        <v>53</v>
      </c>
      <c r="T4528" t="s">
        <v>76</v>
      </c>
      <c r="U4528" t="s">
        <v>77</v>
      </c>
      <c r="V4528" t="s">
        <v>39</v>
      </c>
      <c r="W4528" t="s">
        <v>92</v>
      </c>
      <c r="X4528" t="s">
        <v>97</v>
      </c>
      <c r="Y4528" t="s">
        <v>42</v>
      </c>
      <c r="Z4528" t="s">
        <v>43</v>
      </c>
      <c r="AA4528" t="s">
        <v>44</v>
      </c>
      <c r="AB4528" t="s">
        <v>44</v>
      </c>
    </row>
    <row r="4529" spans="1:28" x14ac:dyDescent="0.25">
      <c r="A4529" t="s">
        <v>8862</v>
      </c>
      <c r="B4529" s="1">
        <v>45658</v>
      </c>
      <c r="C4529" t="s">
        <v>1367</v>
      </c>
      <c r="D4529" t="s">
        <v>1368</v>
      </c>
      <c r="E4529">
        <v>49</v>
      </c>
      <c r="F4529" t="s">
        <v>48</v>
      </c>
      <c r="G4529" t="s">
        <v>101</v>
      </c>
      <c r="H4529" t="s">
        <v>102</v>
      </c>
      <c r="I4529" t="s">
        <v>103</v>
      </c>
      <c r="J4529" t="s">
        <v>104</v>
      </c>
      <c r="K4529">
        <v>4</v>
      </c>
      <c r="L4529" s="2">
        <v>1800</v>
      </c>
      <c r="M4529">
        <v>0</v>
      </c>
      <c r="N4529" s="2">
        <v>7200</v>
      </c>
      <c r="O4529" s="2">
        <v>0</v>
      </c>
      <c r="P4529" s="2">
        <v>7200</v>
      </c>
      <c r="Q4529" s="2">
        <v>4110.55</v>
      </c>
      <c r="R4529" s="2">
        <v>3089.45</v>
      </c>
      <c r="S4529" t="s">
        <v>53</v>
      </c>
      <c r="T4529" t="s">
        <v>76</v>
      </c>
      <c r="U4529" t="s">
        <v>77</v>
      </c>
      <c r="V4529" t="s">
        <v>39</v>
      </c>
      <c r="W4529" t="s">
        <v>124</v>
      </c>
      <c r="X4529" t="s">
        <v>97</v>
      </c>
      <c r="Y4529" t="s">
        <v>42</v>
      </c>
      <c r="Z4529" t="s">
        <v>43</v>
      </c>
      <c r="AA4529" t="s">
        <v>44</v>
      </c>
      <c r="AB4529" t="s">
        <v>44</v>
      </c>
    </row>
    <row r="4530" spans="1:28" x14ac:dyDescent="0.25">
      <c r="A4530" t="s">
        <v>8863</v>
      </c>
      <c r="B4530" s="1">
        <v>45658</v>
      </c>
      <c r="C4530" t="s">
        <v>2097</v>
      </c>
      <c r="D4530" t="s">
        <v>2098</v>
      </c>
      <c r="E4530">
        <v>35</v>
      </c>
      <c r="F4530" t="s">
        <v>31</v>
      </c>
      <c r="G4530" t="s">
        <v>280</v>
      </c>
      <c r="H4530" t="s">
        <v>281</v>
      </c>
      <c r="I4530" t="s">
        <v>62</v>
      </c>
      <c r="J4530" t="s">
        <v>190</v>
      </c>
      <c r="K4530">
        <v>3</v>
      </c>
      <c r="L4530" s="2">
        <v>700</v>
      </c>
      <c r="M4530">
        <v>15</v>
      </c>
      <c r="N4530" s="2">
        <v>2100</v>
      </c>
      <c r="O4530" s="2">
        <v>315</v>
      </c>
      <c r="P4530" s="2">
        <v>1785</v>
      </c>
      <c r="Q4530" s="2">
        <v>1125.01</v>
      </c>
      <c r="R4530" s="2">
        <v>659.99</v>
      </c>
      <c r="S4530" t="s">
        <v>53</v>
      </c>
      <c r="T4530" t="s">
        <v>76</v>
      </c>
      <c r="U4530" t="s">
        <v>77</v>
      </c>
      <c r="V4530" t="s">
        <v>39</v>
      </c>
      <c r="W4530" t="s">
        <v>124</v>
      </c>
      <c r="X4530" t="s">
        <v>67</v>
      </c>
      <c r="Y4530" t="s">
        <v>42</v>
      </c>
      <c r="Z4530" t="s">
        <v>107</v>
      </c>
      <c r="AA4530" t="s">
        <v>44</v>
      </c>
      <c r="AB4530" t="s">
        <v>44</v>
      </c>
    </row>
    <row r="4531" spans="1:28" x14ac:dyDescent="0.25">
      <c r="A4531" t="s">
        <v>8864</v>
      </c>
      <c r="B4531" s="1">
        <v>45658</v>
      </c>
      <c r="C4531" t="s">
        <v>2259</v>
      </c>
      <c r="D4531" t="s">
        <v>2260</v>
      </c>
      <c r="E4531">
        <v>47</v>
      </c>
      <c r="F4531" t="s">
        <v>111</v>
      </c>
      <c r="G4531" t="s">
        <v>60</v>
      </c>
      <c r="H4531" t="s">
        <v>61</v>
      </c>
      <c r="I4531" t="s">
        <v>62</v>
      </c>
      <c r="J4531" t="s">
        <v>63</v>
      </c>
      <c r="K4531">
        <v>2</v>
      </c>
      <c r="L4531" s="2">
        <v>3500</v>
      </c>
      <c r="M4531">
        <v>10</v>
      </c>
      <c r="N4531" s="2">
        <v>7000</v>
      </c>
      <c r="O4531" s="2">
        <v>700</v>
      </c>
      <c r="P4531" s="2">
        <v>6300</v>
      </c>
      <c r="Q4531" s="2">
        <v>3580.04</v>
      </c>
      <c r="R4531" s="2">
        <v>2719.96</v>
      </c>
      <c r="S4531" t="s">
        <v>53</v>
      </c>
      <c r="T4531" t="s">
        <v>136</v>
      </c>
      <c r="U4531" t="s">
        <v>38</v>
      </c>
      <c r="V4531" t="s">
        <v>39</v>
      </c>
      <c r="W4531" t="s">
        <v>137</v>
      </c>
      <c r="X4531" t="s">
        <v>41</v>
      </c>
      <c r="Y4531" t="s">
        <v>42</v>
      </c>
      <c r="Z4531" t="s">
        <v>144</v>
      </c>
      <c r="AA4531" t="s">
        <v>44</v>
      </c>
      <c r="AB4531" t="s">
        <v>44</v>
      </c>
    </row>
    <row r="4532" spans="1:28" x14ac:dyDescent="0.25">
      <c r="A4532" t="s">
        <v>8865</v>
      </c>
      <c r="B4532" s="1">
        <v>45658</v>
      </c>
      <c r="C4532" t="s">
        <v>3788</v>
      </c>
      <c r="D4532" t="s">
        <v>3789</v>
      </c>
      <c r="E4532">
        <v>42</v>
      </c>
      <c r="F4532" t="s">
        <v>31</v>
      </c>
      <c r="G4532" t="s">
        <v>561</v>
      </c>
      <c r="H4532" t="s">
        <v>562</v>
      </c>
      <c r="I4532" t="s">
        <v>34</v>
      </c>
      <c r="J4532" t="s">
        <v>143</v>
      </c>
      <c r="K4532">
        <v>2</v>
      </c>
      <c r="L4532" s="2">
        <v>900</v>
      </c>
      <c r="M4532">
        <v>25</v>
      </c>
      <c r="N4532" s="2">
        <v>1800</v>
      </c>
      <c r="O4532" s="2">
        <v>450</v>
      </c>
      <c r="P4532" s="2">
        <v>1350</v>
      </c>
      <c r="Q4532" s="2">
        <v>1053.51</v>
      </c>
      <c r="R4532" s="2">
        <v>296.49</v>
      </c>
      <c r="S4532" t="s">
        <v>53</v>
      </c>
      <c r="T4532" t="s">
        <v>578</v>
      </c>
      <c r="U4532" t="s">
        <v>579</v>
      </c>
      <c r="V4532" t="s">
        <v>39</v>
      </c>
      <c r="W4532" t="s">
        <v>40</v>
      </c>
      <c r="X4532" t="s">
        <v>41</v>
      </c>
      <c r="Y4532" t="s">
        <v>42</v>
      </c>
      <c r="Z4532" t="s">
        <v>223</v>
      </c>
      <c r="AA4532" t="s">
        <v>44</v>
      </c>
      <c r="AB4532" t="s">
        <v>44</v>
      </c>
    </row>
    <row r="4533" spans="1:28" x14ac:dyDescent="0.25">
      <c r="A4533" t="s">
        <v>8866</v>
      </c>
      <c r="B4533" s="1">
        <v>45659</v>
      </c>
      <c r="C4533" t="s">
        <v>3683</v>
      </c>
      <c r="D4533" t="s">
        <v>3684</v>
      </c>
      <c r="E4533">
        <v>60</v>
      </c>
      <c r="F4533" t="s">
        <v>48</v>
      </c>
      <c r="G4533" t="s">
        <v>119</v>
      </c>
      <c r="H4533" t="s">
        <v>120</v>
      </c>
      <c r="I4533" t="s">
        <v>62</v>
      </c>
      <c r="J4533" t="s">
        <v>121</v>
      </c>
      <c r="K4533">
        <v>3</v>
      </c>
      <c r="L4533" s="2">
        <v>4800</v>
      </c>
      <c r="M4533">
        <v>25</v>
      </c>
      <c r="N4533" s="2">
        <v>14400</v>
      </c>
      <c r="O4533" s="2">
        <v>3600</v>
      </c>
      <c r="P4533" s="2">
        <v>10800</v>
      </c>
      <c r="Q4533" s="2">
        <v>8200.85</v>
      </c>
      <c r="R4533" s="2">
        <v>2599.15</v>
      </c>
      <c r="S4533" t="s">
        <v>53</v>
      </c>
      <c r="T4533" t="s">
        <v>76</v>
      </c>
      <c r="U4533" t="s">
        <v>77</v>
      </c>
      <c r="V4533" t="s">
        <v>39</v>
      </c>
      <c r="W4533" t="s">
        <v>66</v>
      </c>
      <c r="X4533" t="s">
        <v>97</v>
      </c>
      <c r="Y4533" t="s">
        <v>84</v>
      </c>
      <c r="Z4533" t="s">
        <v>107</v>
      </c>
      <c r="AA4533" t="s">
        <v>44</v>
      </c>
      <c r="AB4533" t="s">
        <v>44</v>
      </c>
    </row>
    <row r="4534" spans="1:28" x14ac:dyDescent="0.25">
      <c r="A4534" t="s">
        <v>8867</v>
      </c>
      <c r="B4534" s="1">
        <v>45659</v>
      </c>
      <c r="C4534" t="s">
        <v>2624</v>
      </c>
      <c r="D4534" t="s">
        <v>2625</v>
      </c>
      <c r="E4534">
        <v>24</v>
      </c>
      <c r="F4534" t="s">
        <v>31</v>
      </c>
      <c r="G4534" t="s">
        <v>158</v>
      </c>
      <c r="H4534" t="s">
        <v>159</v>
      </c>
      <c r="I4534" t="s">
        <v>51</v>
      </c>
      <c r="J4534" t="s">
        <v>52</v>
      </c>
      <c r="K4534">
        <v>5</v>
      </c>
      <c r="L4534" s="2">
        <v>650</v>
      </c>
      <c r="M4534">
        <v>5</v>
      </c>
      <c r="N4534" s="2">
        <v>3250</v>
      </c>
      <c r="O4534" s="2">
        <v>162.5</v>
      </c>
      <c r="P4534" s="2">
        <v>3087.5</v>
      </c>
      <c r="Q4534" s="2">
        <v>2173.65</v>
      </c>
      <c r="R4534" s="2">
        <v>913.85</v>
      </c>
      <c r="S4534" t="s">
        <v>53</v>
      </c>
      <c r="T4534" t="s">
        <v>122</v>
      </c>
      <c r="U4534" t="s">
        <v>123</v>
      </c>
      <c r="V4534" t="s">
        <v>39</v>
      </c>
      <c r="W4534" t="s">
        <v>66</v>
      </c>
      <c r="X4534" t="s">
        <v>97</v>
      </c>
      <c r="Y4534" t="s">
        <v>42</v>
      </c>
      <c r="Z4534" t="s">
        <v>43</v>
      </c>
      <c r="AA4534" t="s">
        <v>68</v>
      </c>
      <c r="AB4534" t="s">
        <v>44</v>
      </c>
    </row>
    <row r="4535" spans="1:28" x14ac:dyDescent="0.25">
      <c r="A4535" t="s">
        <v>8868</v>
      </c>
      <c r="B4535" s="1">
        <v>45659</v>
      </c>
      <c r="C4535" t="s">
        <v>8869</v>
      </c>
      <c r="D4535" t="s">
        <v>8870</v>
      </c>
      <c r="E4535">
        <v>52</v>
      </c>
      <c r="F4535" t="s">
        <v>48</v>
      </c>
      <c r="G4535" t="s">
        <v>134</v>
      </c>
      <c r="H4535" t="s">
        <v>135</v>
      </c>
      <c r="I4535" t="s">
        <v>62</v>
      </c>
      <c r="J4535" t="s">
        <v>130</v>
      </c>
      <c r="K4535">
        <v>2</v>
      </c>
      <c r="L4535" s="2">
        <v>8500</v>
      </c>
      <c r="M4535">
        <v>15</v>
      </c>
      <c r="N4535" s="2">
        <v>17000</v>
      </c>
      <c r="O4535" s="2">
        <v>2550</v>
      </c>
      <c r="P4535" s="2">
        <v>14450</v>
      </c>
      <c r="Q4535" s="2">
        <v>8656.49</v>
      </c>
      <c r="R4535" s="2">
        <v>5793.51</v>
      </c>
      <c r="S4535" t="s">
        <v>64</v>
      </c>
      <c r="T4535" t="s">
        <v>96</v>
      </c>
      <c r="U4535" t="s">
        <v>96</v>
      </c>
      <c r="V4535" t="s">
        <v>39</v>
      </c>
      <c r="W4535" t="s">
        <v>137</v>
      </c>
      <c r="X4535" t="s">
        <v>97</v>
      </c>
      <c r="Y4535" t="s">
        <v>56</v>
      </c>
      <c r="Z4535" t="s">
        <v>43</v>
      </c>
      <c r="AA4535" t="s">
        <v>68</v>
      </c>
      <c r="AB4535" t="s">
        <v>44</v>
      </c>
    </row>
    <row r="4536" spans="1:28" x14ac:dyDescent="0.25">
      <c r="A4536" t="s">
        <v>8871</v>
      </c>
      <c r="B4536" s="1">
        <v>45659</v>
      </c>
      <c r="C4536" t="s">
        <v>8872</v>
      </c>
      <c r="D4536" t="s">
        <v>8873</v>
      </c>
      <c r="E4536">
        <v>22</v>
      </c>
      <c r="F4536" t="s">
        <v>31</v>
      </c>
      <c r="G4536" t="s">
        <v>238</v>
      </c>
      <c r="H4536" t="s">
        <v>239</v>
      </c>
      <c r="I4536" t="s">
        <v>62</v>
      </c>
      <c r="J4536" t="s">
        <v>63</v>
      </c>
      <c r="K4536">
        <v>2</v>
      </c>
      <c r="L4536" s="2">
        <v>6500</v>
      </c>
      <c r="M4536">
        <v>10</v>
      </c>
      <c r="N4536" s="2">
        <v>13000</v>
      </c>
      <c r="O4536" s="2">
        <v>1300</v>
      </c>
      <c r="P4536" s="2">
        <v>11700</v>
      </c>
      <c r="Q4536" s="2">
        <v>7805.72</v>
      </c>
      <c r="R4536" s="2">
        <v>3894.28</v>
      </c>
      <c r="S4536" t="s">
        <v>36</v>
      </c>
      <c r="T4536" t="s">
        <v>122</v>
      </c>
      <c r="U4536" t="s">
        <v>123</v>
      </c>
      <c r="V4536" t="s">
        <v>39</v>
      </c>
      <c r="W4536" t="s">
        <v>137</v>
      </c>
      <c r="X4536" t="s">
        <v>97</v>
      </c>
      <c r="Y4536" t="s">
        <v>56</v>
      </c>
      <c r="Z4536" t="s">
        <v>43</v>
      </c>
      <c r="AA4536" t="s">
        <v>44</v>
      </c>
      <c r="AB4536" t="s">
        <v>44</v>
      </c>
    </row>
    <row r="4537" spans="1:28" x14ac:dyDescent="0.25">
      <c r="A4537" t="s">
        <v>8874</v>
      </c>
      <c r="B4537" s="1">
        <v>45659</v>
      </c>
      <c r="C4537" t="s">
        <v>8875</v>
      </c>
      <c r="D4537" t="s">
        <v>8876</v>
      </c>
      <c r="E4537">
        <v>59</v>
      </c>
      <c r="F4537" t="s">
        <v>111</v>
      </c>
      <c r="G4537" t="s">
        <v>188</v>
      </c>
      <c r="H4537" t="s">
        <v>189</v>
      </c>
      <c r="I4537" t="s">
        <v>34</v>
      </c>
      <c r="J4537" t="s">
        <v>190</v>
      </c>
      <c r="K4537">
        <v>1</v>
      </c>
      <c r="L4537" s="2">
        <v>1800</v>
      </c>
      <c r="M4537">
        <v>5</v>
      </c>
      <c r="N4537" s="2">
        <v>1800</v>
      </c>
      <c r="O4537" s="2">
        <v>90</v>
      </c>
      <c r="P4537" s="2">
        <v>1710</v>
      </c>
      <c r="Q4537" s="2">
        <v>1061.8499999999999</v>
      </c>
      <c r="R4537" s="2">
        <v>648.15</v>
      </c>
      <c r="S4537" t="s">
        <v>53</v>
      </c>
      <c r="T4537" t="s">
        <v>96</v>
      </c>
      <c r="U4537" t="s">
        <v>96</v>
      </c>
      <c r="V4537" t="s">
        <v>39</v>
      </c>
      <c r="W4537" t="s">
        <v>137</v>
      </c>
      <c r="X4537" t="s">
        <v>97</v>
      </c>
      <c r="Y4537" t="s">
        <v>56</v>
      </c>
      <c r="Z4537" t="s">
        <v>43</v>
      </c>
      <c r="AA4537" t="s">
        <v>44</v>
      </c>
      <c r="AB4537" t="s">
        <v>44</v>
      </c>
    </row>
    <row r="4538" spans="1:28" x14ac:dyDescent="0.25">
      <c r="A4538" t="s">
        <v>8877</v>
      </c>
      <c r="B4538" s="1">
        <v>45659</v>
      </c>
      <c r="C4538" t="s">
        <v>3300</v>
      </c>
      <c r="D4538" t="s">
        <v>3301</v>
      </c>
      <c r="E4538">
        <v>24</v>
      </c>
      <c r="F4538" t="s">
        <v>31</v>
      </c>
      <c r="G4538" t="s">
        <v>112</v>
      </c>
      <c r="H4538" t="s">
        <v>113</v>
      </c>
      <c r="I4538" t="s">
        <v>103</v>
      </c>
      <c r="J4538" t="s">
        <v>104</v>
      </c>
      <c r="K4538">
        <v>1</v>
      </c>
      <c r="L4538" s="2">
        <v>650</v>
      </c>
      <c r="M4538">
        <v>5</v>
      </c>
      <c r="N4538" s="2">
        <v>650</v>
      </c>
      <c r="O4538" s="2">
        <v>32.5</v>
      </c>
      <c r="P4538" s="2">
        <v>617.5</v>
      </c>
      <c r="Q4538" s="2">
        <v>379.68</v>
      </c>
      <c r="R4538" s="2">
        <v>237.82</v>
      </c>
      <c r="S4538" t="s">
        <v>64</v>
      </c>
      <c r="T4538" t="s">
        <v>76</v>
      </c>
      <c r="U4538" t="s">
        <v>77</v>
      </c>
      <c r="V4538" t="s">
        <v>39</v>
      </c>
      <c r="W4538" t="s">
        <v>124</v>
      </c>
      <c r="X4538" t="s">
        <v>97</v>
      </c>
      <c r="Y4538" t="s">
        <v>42</v>
      </c>
      <c r="Z4538" t="s">
        <v>223</v>
      </c>
      <c r="AA4538" t="s">
        <v>44</v>
      </c>
      <c r="AB4538" t="s">
        <v>44</v>
      </c>
    </row>
    <row r="4539" spans="1:28" x14ac:dyDescent="0.25">
      <c r="A4539" t="s">
        <v>8878</v>
      </c>
      <c r="B4539" s="1">
        <v>45659</v>
      </c>
      <c r="C4539" t="s">
        <v>8879</v>
      </c>
      <c r="D4539" t="s">
        <v>8880</v>
      </c>
      <c r="E4539">
        <v>37</v>
      </c>
      <c r="F4539" t="s">
        <v>31</v>
      </c>
      <c r="G4539" t="s">
        <v>227</v>
      </c>
      <c r="H4539" t="s">
        <v>228</v>
      </c>
      <c r="I4539" t="s">
        <v>74</v>
      </c>
      <c r="J4539" t="s">
        <v>75</v>
      </c>
      <c r="K4539">
        <v>1</v>
      </c>
      <c r="L4539" s="2">
        <v>1400</v>
      </c>
      <c r="M4539">
        <v>0</v>
      </c>
      <c r="N4539" s="2">
        <v>1400</v>
      </c>
      <c r="O4539" s="2">
        <v>0</v>
      </c>
      <c r="P4539" s="2">
        <v>1400</v>
      </c>
      <c r="Q4539" s="2">
        <v>891.64</v>
      </c>
      <c r="R4539" s="2">
        <v>508.36</v>
      </c>
      <c r="S4539" t="s">
        <v>53</v>
      </c>
      <c r="T4539" t="s">
        <v>407</v>
      </c>
      <c r="U4539" t="s">
        <v>408</v>
      </c>
      <c r="V4539" t="s">
        <v>39</v>
      </c>
      <c r="W4539" t="s">
        <v>137</v>
      </c>
      <c r="X4539" t="s">
        <v>41</v>
      </c>
      <c r="Y4539" t="s">
        <v>42</v>
      </c>
      <c r="Z4539" t="s">
        <v>43</v>
      </c>
      <c r="AA4539" t="s">
        <v>44</v>
      </c>
      <c r="AB4539" t="s">
        <v>44</v>
      </c>
    </row>
    <row r="4540" spans="1:28" x14ac:dyDescent="0.25">
      <c r="A4540" t="s">
        <v>8881</v>
      </c>
      <c r="B4540" s="1">
        <v>45659</v>
      </c>
      <c r="C4540" t="s">
        <v>8882</v>
      </c>
      <c r="D4540" t="s">
        <v>8883</v>
      </c>
      <c r="E4540">
        <v>34</v>
      </c>
      <c r="F4540" t="s">
        <v>31</v>
      </c>
      <c r="G4540" t="s">
        <v>344</v>
      </c>
      <c r="H4540" t="s">
        <v>345</v>
      </c>
      <c r="I4540" t="s">
        <v>34</v>
      </c>
      <c r="J4540" t="s">
        <v>121</v>
      </c>
      <c r="K4540">
        <v>1</v>
      </c>
      <c r="L4540" s="2">
        <v>1600</v>
      </c>
      <c r="M4540">
        <v>15</v>
      </c>
      <c r="N4540" s="2">
        <v>1600</v>
      </c>
      <c r="O4540" s="2">
        <v>240</v>
      </c>
      <c r="P4540" s="2">
        <v>1360</v>
      </c>
      <c r="Q4540" s="2">
        <v>1074.02</v>
      </c>
      <c r="R4540" s="2">
        <v>285.98</v>
      </c>
      <c r="S4540" t="s">
        <v>53</v>
      </c>
      <c r="T4540" t="s">
        <v>90</v>
      </c>
      <c r="U4540" t="s">
        <v>91</v>
      </c>
      <c r="V4540" t="s">
        <v>39</v>
      </c>
      <c r="W4540" t="s">
        <v>40</v>
      </c>
      <c r="X4540" t="s">
        <v>41</v>
      </c>
      <c r="Y4540" t="s">
        <v>56</v>
      </c>
      <c r="Z4540" t="s">
        <v>43</v>
      </c>
      <c r="AA4540" t="s">
        <v>44</v>
      </c>
      <c r="AB4540" t="s">
        <v>44</v>
      </c>
    </row>
    <row r="4541" spans="1:28" x14ac:dyDescent="0.25">
      <c r="A4541" t="s">
        <v>8884</v>
      </c>
      <c r="B4541" s="1">
        <v>45659</v>
      </c>
      <c r="C4541" t="s">
        <v>3523</v>
      </c>
      <c r="D4541" t="s">
        <v>3524</v>
      </c>
      <c r="E4541">
        <v>21</v>
      </c>
      <c r="F4541" t="s">
        <v>111</v>
      </c>
      <c r="G4541" t="s">
        <v>352</v>
      </c>
      <c r="H4541" t="s">
        <v>353</v>
      </c>
      <c r="I4541" t="s">
        <v>103</v>
      </c>
      <c r="J4541" t="s">
        <v>104</v>
      </c>
      <c r="K4541">
        <v>2</v>
      </c>
      <c r="L4541" s="2">
        <v>850</v>
      </c>
      <c r="M4541">
        <v>10</v>
      </c>
      <c r="N4541" s="2">
        <v>1700</v>
      </c>
      <c r="O4541" s="2">
        <v>170</v>
      </c>
      <c r="P4541" s="2">
        <v>1530</v>
      </c>
      <c r="Q4541" s="2">
        <v>1161.17</v>
      </c>
      <c r="R4541" s="2">
        <v>368.83</v>
      </c>
      <c r="S4541" t="s">
        <v>53</v>
      </c>
      <c r="T4541" t="s">
        <v>76</v>
      </c>
      <c r="U4541" t="s">
        <v>77</v>
      </c>
      <c r="V4541" t="s">
        <v>39</v>
      </c>
      <c r="W4541" t="s">
        <v>40</v>
      </c>
      <c r="X4541" t="s">
        <v>41</v>
      </c>
      <c r="Y4541" t="s">
        <v>56</v>
      </c>
      <c r="Z4541" t="s">
        <v>223</v>
      </c>
      <c r="AA4541" t="s">
        <v>44</v>
      </c>
      <c r="AB4541" t="s">
        <v>44</v>
      </c>
    </row>
    <row r="4542" spans="1:28" x14ac:dyDescent="0.25">
      <c r="A4542" t="s">
        <v>8885</v>
      </c>
      <c r="B4542" s="1">
        <v>45659</v>
      </c>
      <c r="C4542" t="s">
        <v>8886</v>
      </c>
      <c r="D4542" t="s">
        <v>8887</v>
      </c>
      <c r="E4542">
        <v>21</v>
      </c>
      <c r="F4542" t="s">
        <v>31</v>
      </c>
      <c r="G4542" t="s">
        <v>366</v>
      </c>
      <c r="H4542" t="s">
        <v>367</v>
      </c>
      <c r="I4542" t="s">
        <v>34</v>
      </c>
      <c r="J4542" t="s">
        <v>130</v>
      </c>
      <c r="K4542">
        <v>4</v>
      </c>
      <c r="L4542" s="2">
        <v>14500</v>
      </c>
      <c r="M4542">
        <v>15</v>
      </c>
      <c r="N4542" s="2">
        <v>58000</v>
      </c>
      <c r="O4542" s="2">
        <v>8700</v>
      </c>
      <c r="P4542" s="2">
        <v>49300</v>
      </c>
      <c r="Q4542" s="2">
        <v>33658.400000000001</v>
      </c>
      <c r="R4542" s="2">
        <v>15641.6</v>
      </c>
      <c r="S4542" t="s">
        <v>36</v>
      </c>
      <c r="T4542" t="s">
        <v>54</v>
      </c>
      <c r="U4542" t="s">
        <v>55</v>
      </c>
      <c r="V4542" t="s">
        <v>39</v>
      </c>
      <c r="W4542" t="s">
        <v>124</v>
      </c>
      <c r="X4542" t="s">
        <v>97</v>
      </c>
      <c r="Y4542" t="s">
        <v>56</v>
      </c>
      <c r="Z4542" t="s">
        <v>43</v>
      </c>
      <c r="AA4542" t="s">
        <v>68</v>
      </c>
      <c r="AB4542" t="s">
        <v>44</v>
      </c>
    </row>
    <row r="4543" spans="1:28" x14ac:dyDescent="0.25">
      <c r="A4543" t="s">
        <v>8888</v>
      </c>
      <c r="B4543" s="1">
        <v>45659</v>
      </c>
      <c r="C4543" t="s">
        <v>1975</v>
      </c>
      <c r="D4543" t="s">
        <v>1976</v>
      </c>
      <c r="E4543">
        <v>44</v>
      </c>
      <c r="F4543" t="s">
        <v>31</v>
      </c>
      <c r="G4543" t="s">
        <v>202</v>
      </c>
      <c r="H4543" t="s">
        <v>203</v>
      </c>
      <c r="I4543" t="s">
        <v>103</v>
      </c>
      <c r="J4543" t="s">
        <v>104</v>
      </c>
      <c r="K4543">
        <v>3</v>
      </c>
      <c r="L4543" s="2">
        <v>550</v>
      </c>
      <c r="M4543">
        <v>0</v>
      </c>
      <c r="N4543" s="2">
        <v>1650</v>
      </c>
      <c r="O4543" s="2">
        <v>0</v>
      </c>
      <c r="P4543" s="2">
        <v>1650</v>
      </c>
      <c r="Q4543" s="2">
        <v>1240.72</v>
      </c>
      <c r="R4543" s="2">
        <v>409.28</v>
      </c>
      <c r="S4543" t="s">
        <v>53</v>
      </c>
      <c r="T4543" t="s">
        <v>105</v>
      </c>
      <c r="U4543" t="s">
        <v>106</v>
      </c>
      <c r="V4543" t="s">
        <v>39</v>
      </c>
      <c r="W4543" t="s">
        <v>92</v>
      </c>
      <c r="X4543" t="s">
        <v>67</v>
      </c>
      <c r="Y4543" t="s">
        <v>42</v>
      </c>
      <c r="Z4543" t="s">
        <v>43</v>
      </c>
      <c r="AA4543" t="s">
        <v>44</v>
      </c>
      <c r="AB4543" t="s">
        <v>44</v>
      </c>
    </row>
    <row r="4544" spans="1:28" x14ac:dyDescent="0.25">
      <c r="A4544" t="s">
        <v>8889</v>
      </c>
      <c r="B4544" s="1">
        <v>45659</v>
      </c>
      <c r="C4544" t="s">
        <v>1995</v>
      </c>
      <c r="D4544" t="s">
        <v>1996</v>
      </c>
      <c r="E4544">
        <v>30</v>
      </c>
      <c r="F4544" t="s">
        <v>31</v>
      </c>
      <c r="G4544" t="s">
        <v>436</v>
      </c>
      <c r="H4544" t="s">
        <v>437</v>
      </c>
      <c r="I4544" t="s">
        <v>74</v>
      </c>
      <c r="J4544" t="s">
        <v>190</v>
      </c>
      <c r="K4544">
        <v>1</v>
      </c>
      <c r="L4544" s="2">
        <v>1800</v>
      </c>
      <c r="M4544">
        <v>5</v>
      </c>
      <c r="N4544" s="2">
        <v>1800</v>
      </c>
      <c r="O4544" s="2">
        <v>90</v>
      </c>
      <c r="P4544" s="2">
        <v>1710</v>
      </c>
      <c r="Q4544" s="2">
        <v>1304.67</v>
      </c>
      <c r="R4544" s="2">
        <v>405.33</v>
      </c>
      <c r="S4544" t="s">
        <v>53</v>
      </c>
      <c r="T4544" t="s">
        <v>407</v>
      </c>
      <c r="U4544" t="s">
        <v>408</v>
      </c>
      <c r="V4544" t="s">
        <v>39</v>
      </c>
      <c r="W4544" t="s">
        <v>66</v>
      </c>
      <c r="X4544" t="s">
        <v>67</v>
      </c>
      <c r="Y4544" t="s">
        <v>56</v>
      </c>
      <c r="Z4544" t="s">
        <v>43</v>
      </c>
      <c r="AA4544" t="s">
        <v>44</v>
      </c>
      <c r="AB4544" t="s">
        <v>44</v>
      </c>
    </row>
    <row r="4545" spans="1:28" x14ac:dyDescent="0.25">
      <c r="A4545" t="s">
        <v>8890</v>
      </c>
      <c r="B4545" s="1">
        <v>45659</v>
      </c>
      <c r="C4545" t="s">
        <v>1271</v>
      </c>
      <c r="D4545" t="s">
        <v>1272</v>
      </c>
      <c r="E4545">
        <v>27</v>
      </c>
      <c r="F4545" t="s">
        <v>48</v>
      </c>
      <c r="G4545" t="s">
        <v>243</v>
      </c>
      <c r="H4545" t="s">
        <v>244</v>
      </c>
      <c r="I4545" t="s">
        <v>103</v>
      </c>
      <c r="J4545" t="s">
        <v>104</v>
      </c>
      <c r="K4545">
        <v>4</v>
      </c>
      <c r="L4545" s="2">
        <v>450</v>
      </c>
      <c r="M4545">
        <v>5</v>
      </c>
      <c r="N4545" s="2">
        <v>1800</v>
      </c>
      <c r="O4545" s="2">
        <v>90</v>
      </c>
      <c r="P4545" s="2">
        <v>1710</v>
      </c>
      <c r="Q4545" s="2">
        <v>1038.1500000000001</v>
      </c>
      <c r="R4545" s="2">
        <v>671.85</v>
      </c>
      <c r="S4545" t="s">
        <v>64</v>
      </c>
      <c r="T4545" t="s">
        <v>153</v>
      </c>
      <c r="U4545" t="s">
        <v>154</v>
      </c>
      <c r="V4545" t="s">
        <v>39</v>
      </c>
      <c r="W4545" t="s">
        <v>124</v>
      </c>
      <c r="X4545" t="s">
        <v>41</v>
      </c>
      <c r="Y4545" t="s">
        <v>56</v>
      </c>
      <c r="Z4545" t="s">
        <v>43</v>
      </c>
      <c r="AA4545" t="s">
        <v>44</v>
      </c>
      <c r="AB4545" t="s">
        <v>44</v>
      </c>
    </row>
    <row r="4546" spans="1:28" x14ac:dyDescent="0.25">
      <c r="A4546" t="s">
        <v>8891</v>
      </c>
      <c r="B4546" s="1">
        <v>45659</v>
      </c>
      <c r="C4546" t="s">
        <v>2513</v>
      </c>
      <c r="D4546" t="s">
        <v>2514</v>
      </c>
      <c r="E4546">
        <v>20</v>
      </c>
      <c r="F4546" t="s">
        <v>31</v>
      </c>
      <c r="G4546" t="s">
        <v>243</v>
      </c>
      <c r="H4546" t="s">
        <v>244</v>
      </c>
      <c r="I4546" t="s">
        <v>103</v>
      </c>
      <c r="J4546" t="s">
        <v>104</v>
      </c>
      <c r="K4546">
        <v>2</v>
      </c>
      <c r="L4546" s="2">
        <v>450</v>
      </c>
      <c r="M4546">
        <v>0</v>
      </c>
      <c r="N4546" s="2">
        <v>900</v>
      </c>
      <c r="O4546" s="2">
        <v>0</v>
      </c>
      <c r="P4546" s="2">
        <v>900</v>
      </c>
      <c r="Q4546" s="2">
        <v>539.66</v>
      </c>
      <c r="R4546" s="2">
        <v>360.34</v>
      </c>
      <c r="S4546" t="s">
        <v>53</v>
      </c>
      <c r="T4546" t="s">
        <v>96</v>
      </c>
      <c r="U4546" t="s">
        <v>96</v>
      </c>
      <c r="V4546" t="s">
        <v>39</v>
      </c>
      <c r="W4546" t="s">
        <v>66</v>
      </c>
      <c r="X4546" t="s">
        <v>97</v>
      </c>
      <c r="Y4546" t="s">
        <v>42</v>
      </c>
      <c r="Z4546" t="s">
        <v>43</v>
      </c>
      <c r="AA4546" t="s">
        <v>44</v>
      </c>
      <c r="AB4546" t="s">
        <v>44</v>
      </c>
    </row>
    <row r="4547" spans="1:28" x14ac:dyDescent="0.25">
      <c r="A4547" t="s">
        <v>8892</v>
      </c>
      <c r="B4547" s="1">
        <v>45659</v>
      </c>
      <c r="C4547" t="s">
        <v>2939</v>
      </c>
      <c r="D4547" t="s">
        <v>2940</v>
      </c>
      <c r="E4547">
        <v>19</v>
      </c>
      <c r="F4547" t="s">
        <v>31</v>
      </c>
      <c r="G4547" t="s">
        <v>238</v>
      </c>
      <c r="H4547" t="s">
        <v>239</v>
      </c>
      <c r="I4547" t="s">
        <v>62</v>
      </c>
      <c r="J4547" t="s">
        <v>63</v>
      </c>
      <c r="K4547">
        <v>1</v>
      </c>
      <c r="L4547" s="2">
        <v>6500</v>
      </c>
      <c r="M4547">
        <v>25</v>
      </c>
      <c r="N4547" s="2">
        <v>6500</v>
      </c>
      <c r="O4547" s="2">
        <v>1625</v>
      </c>
      <c r="P4547" s="2">
        <v>4875</v>
      </c>
      <c r="Q4547" s="2">
        <v>3730.05</v>
      </c>
      <c r="R4547" s="2">
        <v>1144.95</v>
      </c>
      <c r="S4547" t="s">
        <v>53</v>
      </c>
      <c r="T4547" t="s">
        <v>263</v>
      </c>
      <c r="U4547" t="s">
        <v>91</v>
      </c>
      <c r="V4547" t="s">
        <v>39</v>
      </c>
      <c r="W4547" t="s">
        <v>83</v>
      </c>
      <c r="X4547" t="s">
        <v>41</v>
      </c>
      <c r="Y4547" t="s">
        <v>56</v>
      </c>
      <c r="Z4547" t="s">
        <v>43</v>
      </c>
      <c r="AA4547" t="s">
        <v>44</v>
      </c>
      <c r="AB4547" t="s">
        <v>44</v>
      </c>
    </row>
    <row r="4548" spans="1:28" x14ac:dyDescent="0.25">
      <c r="A4548" t="s">
        <v>8893</v>
      </c>
      <c r="B4548" s="1">
        <v>45659</v>
      </c>
      <c r="C4548" t="s">
        <v>8894</v>
      </c>
      <c r="D4548" t="s">
        <v>8895</v>
      </c>
      <c r="E4548">
        <v>28</v>
      </c>
      <c r="F4548" t="s">
        <v>48</v>
      </c>
      <c r="G4548" t="s">
        <v>366</v>
      </c>
      <c r="H4548" t="s">
        <v>367</v>
      </c>
      <c r="I4548" t="s">
        <v>34</v>
      </c>
      <c r="J4548" t="s">
        <v>130</v>
      </c>
      <c r="K4548">
        <v>1</v>
      </c>
      <c r="L4548" s="2">
        <v>14500</v>
      </c>
      <c r="M4548">
        <v>10</v>
      </c>
      <c r="N4548" s="2">
        <v>14500</v>
      </c>
      <c r="O4548" s="2">
        <v>1450</v>
      </c>
      <c r="P4548" s="2">
        <v>13050</v>
      </c>
      <c r="Q4548" s="2">
        <v>8986.3700000000008</v>
      </c>
      <c r="R4548" s="2">
        <v>4063.63</v>
      </c>
      <c r="S4548" t="s">
        <v>64</v>
      </c>
      <c r="T4548" t="s">
        <v>114</v>
      </c>
      <c r="U4548" t="s">
        <v>115</v>
      </c>
      <c r="V4548" t="s">
        <v>39</v>
      </c>
      <c r="W4548" t="s">
        <v>66</v>
      </c>
      <c r="X4548" t="s">
        <v>41</v>
      </c>
      <c r="Y4548" t="s">
        <v>56</v>
      </c>
      <c r="Z4548" t="s">
        <v>43</v>
      </c>
      <c r="AA4548" t="s">
        <v>44</v>
      </c>
      <c r="AB4548" t="s">
        <v>44</v>
      </c>
    </row>
    <row r="4549" spans="1:28" x14ac:dyDescent="0.25">
      <c r="A4549" t="s">
        <v>8896</v>
      </c>
      <c r="B4549" s="1">
        <v>45659</v>
      </c>
      <c r="C4549" t="s">
        <v>2067</v>
      </c>
      <c r="D4549" t="s">
        <v>2068</v>
      </c>
      <c r="E4549">
        <v>21</v>
      </c>
      <c r="F4549" t="s">
        <v>48</v>
      </c>
      <c r="G4549" t="s">
        <v>141</v>
      </c>
      <c r="H4549" t="s">
        <v>142</v>
      </c>
      <c r="I4549" t="s">
        <v>74</v>
      </c>
      <c r="J4549" t="s">
        <v>143</v>
      </c>
      <c r="K4549">
        <v>1</v>
      </c>
      <c r="L4549" s="2">
        <v>900</v>
      </c>
      <c r="M4549">
        <v>25</v>
      </c>
      <c r="N4549" s="2">
        <v>900</v>
      </c>
      <c r="O4549" s="2">
        <v>225</v>
      </c>
      <c r="P4549" s="2">
        <v>675</v>
      </c>
      <c r="Q4549" s="2">
        <v>475.77</v>
      </c>
      <c r="R4549" s="2">
        <v>199.23</v>
      </c>
      <c r="S4549" t="s">
        <v>53</v>
      </c>
      <c r="T4549" t="s">
        <v>153</v>
      </c>
      <c r="U4549" t="s">
        <v>154</v>
      </c>
      <c r="V4549" t="s">
        <v>39</v>
      </c>
      <c r="W4549" t="s">
        <v>40</v>
      </c>
      <c r="X4549" t="s">
        <v>97</v>
      </c>
      <c r="Y4549" t="s">
        <v>56</v>
      </c>
      <c r="Z4549" t="s">
        <v>43</v>
      </c>
      <c r="AA4549" t="s">
        <v>44</v>
      </c>
      <c r="AB4549" t="s">
        <v>44</v>
      </c>
    </row>
    <row r="4550" spans="1:28" x14ac:dyDescent="0.25">
      <c r="A4550" t="s">
        <v>8897</v>
      </c>
      <c r="B4550" s="1">
        <v>45659</v>
      </c>
      <c r="C4550" t="s">
        <v>1522</v>
      </c>
      <c r="D4550" t="s">
        <v>1523</v>
      </c>
      <c r="E4550">
        <v>28</v>
      </c>
      <c r="F4550" t="s">
        <v>31</v>
      </c>
      <c r="G4550" t="s">
        <v>280</v>
      </c>
      <c r="H4550" t="s">
        <v>281</v>
      </c>
      <c r="I4550" t="s">
        <v>62</v>
      </c>
      <c r="J4550" t="s">
        <v>190</v>
      </c>
      <c r="K4550">
        <v>4</v>
      </c>
      <c r="L4550" s="2">
        <v>700</v>
      </c>
      <c r="M4550">
        <v>15</v>
      </c>
      <c r="N4550" s="2">
        <v>2800</v>
      </c>
      <c r="O4550" s="2">
        <v>420</v>
      </c>
      <c r="P4550" s="2">
        <v>2380</v>
      </c>
      <c r="Q4550" s="2">
        <v>1642.53</v>
      </c>
      <c r="R4550" s="2">
        <v>737.47</v>
      </c>
      <c r="S4550" t="s">
        <v>53</v>
      </c>
      <c r="T4550" t="s">
        <v>398</v>
      </c>
      <c r="U4550" t="s">
        <v>399</v>
      </c>
      <c r="V4550" t="s">
        <v>39</v>
      </c>
      <c r="W4550" t="s">
        <v>83</v>
      </c>
      <c r="X4550" t="s">
        <v>41</v>
      </c>
      <c r="Y4550" t="s">
        <v>56</v>
      </c>
      <c r="Z4550" t="s">
        <v>508</v>
      </c>
      <c r="AA4550" t="s">
        <v>44</v>
      </c>
      <c r="AB4550" t="s">
        <v>44</v>
      </c>
    </row>
    <row r="4551" spans="1:28" x14ac:dyDescent="0.25">
      <c r="A4551" t="s">
        <v>8898</v>
      </c>
      <c r="B4551" s="1">
        <v>45659</v>
      </c>
      <c r="C4551" t="s">
        <v>8899</v>
      </c>
      <c r="D4551" t="s">
        <v>8900</v>
      </c>
      <c r="E4551">
        <v>28</v>
      </c>
      <c r="F4551" t="s">
        <v>48</v>
      </c>
      <c r="G4551" t="s">
        <v>273</v>
      </c>
      <c r="H4551" t="s">
        <v>274</v>
      </c>
      <c r="I4551" t="s">
        <v>51</v>
      </c>
      <c r="J4551" t="s">
        <v>52</v>
      </c>
      <c r="K4551">
        <v>5</v>
      </c>
      <c r="L4551" s="2">
        <v>250</v>
      </c>
      <c r="M4551">
        <v>25</v>
      </c>
      <c r="N4551" s="2">
        <v>1250</v>
      </c>
      <c r="O4551" s="2">
        <v>312.5</v>
      </c>
      <c r="P4551" s="2">
        <v>937.5</v>
      </c>
      <c r="Q4551" s="2">
        <v>603.62</v>
      </c>
      <c r="R4551" s="2">
        <v>333.88</v>
      </c>
      <c r="S4551" t="s">
        <v>36</v>
      </c>
      <c r="T4551" t="s">
        <v>407</v>
      </c>
      <c r="U4551" t="s">
        <v>408</v>
      </c>
      <c r="V4551" t="s">
        <v>39</v>
      </c>
      <c r="W4551" t="s">
        <v>92</v>
      </c>
      <c r="X4551" t="s">
        <v>41</v>
      </c>
      <c r="Y4551" t="s">
        <v>56</v>
      </c>
      <c r="Z4551" t="s">
        <v>43</v>
      </c>
      <c r="AA4551" t="s">
        <v>44</v>
      </c>
      <c r="AB4551" t="s">
        <v>44</v>
      </c>
    </row>
    <row r="4552" spans="1:28" x14ac:dyDescent="0.25">
      <c r="A4552" t="s">
        <v>8901</v>
      </c>
      <c r="B4552" s="1">
        <v>45659</v>
      </c>
      <c r="C4552" t="s">
        <v>7709</v>
      </c>
      <c r="D4552" t="s">
        <v>7710</v>
      </c>
      <c r="E4552">
        <v>23</v>
      </c>
      <c r="F4552" t="s">
        <v>31</v>
      </c>
      <c r="G4552" t="s">
        <v>273</v>
      </c>
      <c r="H4552" t="s">
        <v>274</v>
      </c>
      <c r="I4552" t="s">
        <v>51</v>
      </c>
      <c r="J4552" t="s">
        <v>52</v>
      </c>
      <c r="K4552">
        <v>1</v>
      </c>
      <c r="L4552" s="2">
        <v>250</v>
      </c>
      <c r="M4552">
        <v>10</v>
      </c>
      <c r="N4552" s="2">
        <v>250</v>
      </c>
      <c r="O4552" s="2">
        <v>25</v>
      </c>
      <c r="P4552" s="2">
        <v>225</v>
      </c>
      <c r="Q4552" s="2">
        <v>126.97</v>
      </c>
      <c r="R4552" s="2">
        <v>98.03</v>
      </c>
      <c r="S4552" t="s">
        <v>64</v>
      </c>
      <c r="T4552" t="s">
        <v>578</v>
      </c>
      <c r="U4552" t="s">
        <v>579</v>
      </c>
      <c r="V4552" t="s">
        <v>39</v>
      </c>
      <c r="W4552" t="s">
        <v>66</v>
      </c>
      <c r="X4552" t="s">
        <v>41</v>
      </c>
      <c r="Y4552" t="s">
        <v>42</v>
      </c>
      <c r="Z4552" t="s">
        <v>43</v>
      </c>
      <c r="AA4552" t="s">
        <v>44</v>
      </c>
      <c r="AB4552" t="s">
        <v>44</v>
      </c>
    </row>
    <row r="4553" spans="1:28" x14ac:dyDescent="0.25">
      <c r="A4553" t="s">
        <v>8902</v>
      </c>
      <c r="B4553" s="1">
        <v>45659</v>
      </c>
      <c r="C4553" t="s">
        <v>752</v>
      </c>
      <c r="D4553" t="s">
        <v>753</v>
      </c>
      <c r="E4553">
        <v>21</v>
      </c>
      <c r="F4553" t="s">
        <v>48</v>
      </c>
      <c r="G4553" t="s">
        <v>32</v>
      </c>
      <c r="H4553" t="s">
        <v>33</v>
      </c>
      <c r="I4553" t="s">
        <v>34</v>
      </c>
      <c r="J4553" t="s">
        <v>35</v>
      </c>
      <c r="K4553">
        <v>3</v>
      </c>
      <c r="L4553" s="2">
        <v>55000</v>
      </c>
      <c r="M4553">
        <v>15</v>
      </c>
      <c r="N4553" s="2">
        <v>165000</v>
      </c>
      <c r="O4553" s="2">
        <v>24750</v>
      </c>
      <c r="P4553" s="2">
        <v>140250</v>
      </c>
      <c r="Q4553" s="2">
        <v>77656.97</v>
      </c>
      <c r="R4553" s="2">
        <v>62593.03</v>
      </c>
      <c r="S4553" t="s">
        <v>53</v>
      </c>
      <c r="T4553" t="s">
        <v>407</v>
      </c>
      <c r="U4553" t="s">
        <v>408</v>
      </c>
      <c r="V4553" t="s">
        <v>39</v>
      </c>
      <c r="W4553" t="s">
        <v>40</v>
      </c>
      <c r="X4553" t="s">
        <v>97</v>
      </c>
      <c r="Y4553" t="s">
        <v>56</v>
      </c>
      <c r="Z4553" t="s">
        <v>43</v>
      </c>
      <c r="AA4553" t="s">
        <v>44</v>
      </c>
      <c r="AB4553" t="s">
        <v>44</v>
      </c>
    </row>
    <row r="4554" spans="1:28" x14ac:dyDescent="0.25">
      <c r="A4554" t="s">
        <v>8903</v>
      </c>
      <c r="B4554" s="1">
        <v>45660</v>
      </c>
      <c r="C4554" t="s">
        <v>3441</v>
      </c>
      <c r="D4554" t="s">
        <v>3442</v>
      </c>
      <c r="E4554">
        <v>23</v>
      </c>
      <c r="F4554" t="s">
        <v>111</v>
      </c>
      <c r="G4554" t="s">
        <v>561</v>
      </c>
      <c r="H4554" t="s">
        <v>562</v>
      </c>
      <c r="I4554" t="s">
        <v>34</v>
      </c>
      <c r="J4554" t="s">
        <v>143</v>
      </c>
      <c r="K4554">
        <v>1</v>
      </c>
      <c r="L4554" s="2">
        <v>900</v>
      </c>
      <c r="M4554">
        <v>20</v>
      </c>
      <c r="N4554" s="2">
        <v>900</v>
      </c>
      <c r="O4554" s="2">
        <v>180</v>
      </c>
      <c r="P4554" s="2">
        <v>720</v>
      </c>
      <c r="Q4554" s="2">
        <v>571.08000000000004</v>
      </c>
      <c r="R4554" s="2">
        <v>148.91999999999999</v>
      </c>
      <c r="S4554" t="s">
        <v>53</v>
      </c>
      <c r="T4554" t="s">
        <v>578</v>
      </c>
      <c r="U4554" t="s">
        <v>579</v>
      </c>
      <c r="V4554" t="s">
        <v>39</v>
      </c>
      <c r="W4554" t="s">
        <v>83</v>
      </c>
      <c r="X4554" t="s">
        <v>97</v>
      </c>
      <c r="Y4554" t="s">
        <v>56</v>
      </c>
      <c r="Z4554" t="s">
        <v>43</v>
      </c>
      <c r="AA4554" t="s">
        <v>44</v>
      </c>
      <c r="AB4554" t="s">
        <v>44</v>
      </c>
    </row>
    <row r="4555" spans="1:28" x14ac:dyDescent="0.25">
      <c r="A4555" t="s">
        <v>8904</v>
      </c>
      <c r="B4555" s="1">
        <v>45660</v>
      </c>
      <c r="C4555" t="s">
        <v>3971</v>
      </c>
      <c r="D4555" t="s">
        <v>3972</v>
      </c>
      <c r="E4555">
        <v>44</v>
      </c>
      <c r="F4555" t="s">
        <v>48</v>
      </c>
      <c r="G4555" t="s">
        <v>243</v>
      </c>
      <c r="H4555" t="s">
        <v>244</v>
      </c>
      <c r="I4555" t="s">
        <v>103</v>
      </c>
      <c r="J4555" t="s">
        <v>104</v>
      </c>
      <c r="K4555">
        <v>2</v>
      </c>
      <c r="L4555" s="2">
        <v>450</v>
      </c>
      <c r="M4555">
        <v>5</v>
      </c>
      <c r="N4555" s="2">
        <v>900</v>
      </c>
      <c r="O4555" s="2">
        <v>45</v>
      </c>
      <c r="P4555" s="2">
        <v>855</v>
      </c>
      <c r="Q4555" s="2">
        <v>660.84</v>
      </c>
      <c r="R4555" s="2">
        <v>194.16</v>
      </c>
      <c r="S4555" t="s">
        <v>64</v>
      </c>
      <c r="T4555" t="s">
        <v>65</v>
      </c>
      <c r="U4555" t="s">
        <v>65</v>
      </c>
      <c r="V4555" t="s">
        <v>39</v>
      </c>
      <c r="W4555" t="s">
        <v>137</v>
      </c>
      <c r="X4555" t="s">
        <v>97</v>
      </c>
      <c r="Y4555" t="s">
        <v>56</v>
      </c>
      <c r="Z4555" t="s">
        <v>43</v>
      </c>
      <c r="AA4555" t="s">
        <v>44</v>
      </c>
      <c r="AB4555" t="s">
        <v>44</v>
      </c>
    </row>
    <row r="4556" spans="1:28" x14ac:dyDescent="0.25">
      <c r="A4556" t="s">
        <v>8905</v>
      </c>
      <c r="B4556" s="1">
        <v>45660</v>
      </c>
      <c r="C4556" t="s">
        <v>4911</v>
      </c>
      <c r="D4556" t="s">
        <v>4912</v>
      </c>
      <c r="E4556">
        <v>40</v>
      </c>
      <c r="F4556" t="s">
        <v>48</v>
      </c>
      <c r="G4556" t="s">
        <v>352</v>
      </c>
      <c r="H4556" t="s">
        <v>353</v>
      </c>
      <c r="I4556" t="s">
        <v>103</v>
      </c>
      <c r="J4556" t="s">
        <v>104</v>
      </c>
      <c r="K4556">
        <v>2</v>
      </c>
      <c r="L4556" s="2">
        <v>850</v>
      </c>
      <c r="M4556">
        <v>15</v>
      </c>
      <c r="N4556" s="2">
        <v>1700</v>
      </c>
      <c r="O4556" s="2">
        <v>255</v>
      </c>
      <c r="P4556" s="2">
        <v>1445</v>
      </c>
      <c r="Q4556" s="2">
        <v>853.69</v>
      </c>
      <c r="R4556" s="2">
        <v>591.30999999999995</v>
      </c>
      <c r="S4556" t="s">
        <v>53</v>
      </c>
      <c r="T4556" t="s">
        <v>114</v>
      </c>
      <c r="U4556" t="s">
        <v>115</v>
      </c>
      <c r="V4556" t="s">
        <v>39</v>
      </c>
      <c r="W4556" t="s">
        <v>83</v>
      </c>
      <c r="X4556" t="s">
        <v>97</v>
      </c>
      <c r="Y4556" t="s">
        <v>56</v>
      </c>
      <c r="Z4556" t="s">
        <v>43</v>
      </c>
      <c r="AA4556" t="s">
        <v>44</v>
      </c>
      <c r="AB4556" t="s">
        <v>44</v>
      </c>
    </row>
    <row r="4557" spans="1:28" x14ac:dyDescent="0.25">
      <c r="A4557" t="s">
        <v>8906</v>
      </c>
      <c r="B4557" s="1">
        <v>45660</v>
      </c>
      <c r="C4557" t="s">
        <v>8907</v>
      </c>
      <c r="D4557" t="s">
        <v>8908</v>
      </c>
      <c r="E4557">
        <v>32</v>
      </c>
      <c r="F4557" t="s">
        <v>111</v>
      </c>
      <c r="G4557" t="s">
        <v>344</v>
      </c>
      <c r="H4557" t="s">
        <v>345</v>
      </c>
      <c r="I4557" t="s">
        <v>34</v>
      </c>
      <c r="J4557" t="s">
        <v>121</v>
      </c>
      <c r="K4557">
        <v>2</v>
      </c>
      <c r="L4557" s="2">
        <v>1600</v>
      </c>
      <c r="M4557">
        <v>10</v>
      </c>
      <c r="N4557" s="2">
        <v>3200</v>
      </c>
      <c r="O4557" s="2">
        <v>320</v>
      </c>
      <c r="P4557" s="2">
        <v>2880</v>
      </c>
      <c r="Q4557" s="2">
        <v>1985.87</v>
      </c>
      <c r="R4557" s="2">
        <v>894.13</v>
      </c>
      <c r="S4557" t="s">
        <v>53</v>
      </c>
      <c r="T4557" t="s">
        <v>222</v>
      </c>
      <c r="U4557" t="s">
        <v>38</v>
      </c>
      <c r="V4557" t="s">
        <v>39</v>
      </c>
      <c r="W4557" t="s">
        <v>92</v>
      </c>
      <c r="X4557" t="s">
        <v>97</v>
      </c>
      <c r="Y4557" t="s">
        <v>56</v>
      </c>
      <c r="Z4557" t="s">
        <v>43</v>
      </c>
      <c r="AA4557" t="s">
        <v>44</v>
      </c>
      <c r="AB4557" t="s">
        <v>44</v>
      </c>
    </row>
    <row r="4558" spans="1:28" x14ac:dyDescent="0.25">
      <c r="A4558" t="s">
        <v>8909</v>
      </c>
      <c r="B4558" s="1">
        <v>45660</v>
      </c>
      <c r="C4558" t="s">
        <v>3089</v>
      </c>
      <c r="D4558" t="s">
        <v>3090</v>
      </c>
      <c r="E4558">
        <v>40</v>
      </c>
      <c r="F4558" t="s">
        <v>48</v>
      </c>
      <c r="G4558" t="s">
        <v>561</v>
      </c>
      <c r="H4558" t="s">
        <v>562</v>
      </c>
      <c r="I4558" t="s">
        <v>34</v>
      </c>
      <c r="J4558" t="s">
        <v>143</v>
      </c>
      <c r="K4558">
        <v>3</v>
      </c>
      <c r="L4558" s="2">
        <v>900</v>
      </c>
      <c r="M4558">
        <v>15</v>
      </c>
      <c r="N4558" s="2">
        <v>2700</v>
      </c>
      <c r="O4558" s="2">
        <v>405</v>
      </c>
      <c r="P4558" s="2">
        <v>2295</v>
      </c>
      <c r="Q4558" s="2">
        <v>1291.31</v>
      </c>
      <c r="R4558" s="2">
        <v>1003.69</v>
      </c>
      <c r="S4558" t="s">
        <v>53</v>
      </c>
      <c r="T4558" t="s">
        <v>153</v>
      </c>
      <c r="U4558" t="s">
        <v>154</v>
      </c>
      <c r="V4558" t="s">
        <v>39</v>
      </c>
      <c r="W4558" t="s">
        <v>83</v>
      </c>
      <c r="X4558" t="s">
        <v>67</v>
      </c>
      <c r="Y4558" t="s">
        <v>56</v>
      </c>
      <c r="Z4558" t="s">
        <v>144</v>
      </c>
      <c r="AA4558" t="s">
        <v>44</v>
      </c>
      <c r="AB4558" t="s">
        <v>44</v>
      </c>
    </row>
    <row r="4559" spans="1:28" x14ac:dyDescent="0.25">
      <c r="A4559" t="s">
        <v>8910</v>
      </c>
      <c r="B4559" s="1">
        <v>45660</v>
      </c>
      <c r="C4559" t="s">
        <v>6957</v>
      </c>
      <c r="D4559" t="s">
        <v>6958</v>
      </c>
      <c r="E4559">
        <v>48</v>
      </c>
      <c r="F4559" t="s">
        <v>31</v>
      </c>
      <c r="G4559" t="s">
        <v>285</v>
      </c>
      <c r="H4559" t="s">
        <v>286</v>
      </c>
      <c r="I4559" t="s">
        <v>34</v>
      </c>
      <c r="J4559" t="s">
        <v>121</v>
      </c>
      <c r="K4559">
        <v>1</v>
      </c>
      <c r="L4559" s="2">
        <v>3200</v>
      </c>
      <c r="M4559">
        <v>25</v>
      </c>
      <c r="N4559" s="2">
        <v>3200</v>
      </c>
      <c r="O4559" s="2">
        <v>800</v>
      </c>
      <c r="P4559" s="2">
        <v>2400</v>
      </c>
      <c r="Q4559" s="2">
        <v>1650.67</v>
      </c>
      <c r="R4559" s="2">
        <v>749.33</v>
      </c>
      <c r="S4559" t="s">
        <v>53</v>
      </c>
      <c r="T4559" t="s">
        <v>290</v>
      </c>
      <c r="U4559" t="s">
        <v>291</v>
      </c>
      <c r="V4559" t="s">
        <v>39</v>
      </c>
      <c r="W4559" t="s">
        <v>40</v>
      </c>
      <c r="X4559" t="s">
        <v>67</v>
      </c>
      <c r="Y4559" t="s">
        <v>42</v>
      </c>
      <c r="Z4559" t="s">
        <v>223</v>
      </c>
      <c r="AA4559" t="s">
        <v>44</v>
      </c>
      <c r="AB4559" t="s">
        <v>44</v>
      </c>
    </row>
    <row r="4560" spans="1:28" x14ac:dyDescent="0.25">
      <c r="A4560" t="s">
        <v>8911</v>
      </c>
      <c r="B4560" s="1">
        <v>45660</v>
      </c>
      <c r="C4560" t="s">
        <v>3687</v>
      </c>
      <c r="D4560" t="s">
        <v>3688</v>
      </c>
      <c r="E4560">
        <v>46</v>
      </c>
      <c r="F4560" t="s">
        <v>48</v>
      </c>
      <c r="G4560" t="s">
        <v>298</v>
      </c>
      <c r="H4560" t="s">
        <v>299</v>
      </c>
      <c r="I4560" t="s">
        <v>103</v>
      </c>
      <c r="J4560" t="s">
        <v>104</v>
      </c>
      <c r="K4560">
        <v>1</v>
      </c>
      <c r="L4560" s="2">
        <v>700</v>
      </c>
      <c r="M4560">
        <v>15</v>
      </c>
      <c r="N4560" s="2">
        <v>700</v>
      </c>
      <c r="O4560" s="2">
        <v>105</v>
      </c>
      <c r="P4560" s="2">
        <v>595</v>
      </c>
      <c r="Q4560" s="2">
        <v>421.07</v>
      </c>
      <c r="R4560" s="2">
        <v>173.93</v>
      </c>
      <c r="S4560" t="s">
        <v>53</v>
      </c>
      <c r="T4560" t="s">
        <v>578</v>
      </c>
      <c r="U4560" t="s">
        <v>579</v>
      </c>
      <c r="V4560" t="s">
        <v>39</v>
      </c>
      <c r="W4560" t="s">
        <v>66</v>
      </c>
      <c r="X4560" t="s">
        <v>67</v>
      </c>
      <c r="Y4560" t="s">
        <v>42</v>
      </c>
      <c r="Z4560" t="s">
        <v>43</v>
      </c>
      <c r="AA4560" t="s">
        <v>44</v>
      </c>
      <c r="AB4560" t="s">
        <v>44</v>
      </c>
    </row>
    <row r="4561" spans="1:28" x14ac:dyDescent="0.25">
      <c r="A4561" t="s">
        <v>8912</v>
      </c>
      <c r="B4561" s="1">
        <v>45660</v>
      </c>
      <c r="C4561" t="s">
        <v>3446</v>
      </c>
      <c r="D4561" t="s">
        <v>3447</v>
      </c>
      <c r="E4561">
        <v>59</v>
      </c>
      <c r="F4561" t="s">
        <v>31</v>
      </c>
      <c r="G4561" t="s">
        <v>128</v>
      </c>
      <c r="H4561" t="s">
        <v>129</v>
      </c>
      <c r="I4561" t="s">
        <v>74</v>
      </c>
      <c r="J4561" t="s">
        <v>130</v>
      </c>
      <c r="K4561">
        <v>1</v>
      </c>
      <c r="L4561" s="2">
        <v>1700</v>
      </c>
      <c r="M4561">
        <v>10</v>
      </c>
      <c r="N4561" s="2">
        <v>1700</v>
      </c>
      <c r="O4561" s="2">
        <v>170</v>
      </c>
      <c r="P4561" s="2">
        <v>1530</v>
      </c>
      <c r="Q4561" s="2">
        <v>1107.04</v>
      </c>
      <c r="R4561" s="2">
        <v>422.96</v>
      </c>
      <c r="S4561" t="s">
        <v>53</v>
      </c>
      <c r="T4561" t="s">
        <v>178</v>
      </c>
      <c r="U4561" t="s">
        <v>154</v>
      </c>
      <c r="V4561" t="s">
        <v>39</v>
      </c>
      <c r="W4561" t="s">
        <v>83</v>
      </c>
      <c r="X4561" t="s">
        <v>41</v>
      </c>
      <c r="Y4561" t="s">
        <v>56</v>
      </c>
      <c r="Z4561" t="s">
        <v>223</v>
      </c>
      <c r="AA4561" t="s">
        <v>44</v>
      </c>
      <c r="AB4561" t="s">
        <v>44</v>
      </c>
    </row>
    <row r="4562" spans="1:28" x14ac:dyDescent="0.25">
      <c r="A4562" t="s">
        <v>8913</v>
      </c>
      <c r="B4562" s="1">
        <v>45660</v>
      </c>
      <c r="C4562" t="s">
        <v>8269</v>
      </c>
      <c r="D4562" t="s">
        <v>8270</v>
      </c>
      <c r="E4562">
        <v>26</v>
      </c>
      <c r="F4562" t="s">
        <v>31</v>
      </c>
      <c r="G4562" t="s">
        <v>280</v>
      </c>
      <c r="H4562" t="s">
        <v>281</v>
      </c>
      <c r="I4562" t="s">
        <v>62</v>
      </c>
      <c r="J4562" t="s">
        <v>190</v>
      </c>
      <c r="K4562">
        <v>4</v>
      </c>
      <c r="L4562" s="2">
        <v>700</v>
      </c>
      <c r="M4562">
        <v>0</v>
      </c>
      <c r="N4562" s="2">
        <v>2800</v>
      </c>
      <c r="O4562" s="2">
        <v>0</v>
      </c>
      <c r="P4562" s="2">
        <v>2800</v>
      </c>
      <c r="Q4562" s="2">
        <v>1790.91</v>
      </c>
      <c r="R4562" s="2">
        <v>1009.09</v>
      </c>
      <c r="S4562" t="s">
        <v>64</v>
      </c>
      <c r="T4562" t="s">
        <v>263</v>
      </c>
      <c r="U4562" t="s">
        <v>91</v>
      </c>
      <c r="V4562" t="s">
        <v>39</v>
      </c>
      <c r="W4562" t="s">
        <v>137</v>
      </c>
      <c r="X4562" t="s">
        <v>67</v>
      </c>
      <c r="Y4562" t="s">
        <v>56</v>
      </c>
      <c r="Z4562" t="s">
        <v>43</v>
      </c>
      <c r="AA4562" t="s">
        <v>44</v>
      </c>
      <c r="AB4562" t="s">
        <v>44</v>
      </c>
    </row>
    <row r="4563" spans="1:28" x14ac:dyDescent="0.25">
      <c r="A4563" t="s">
        <v>8914</v>
      </c>
      <c r="B4563" s="1">
        <v>45660</v>
      </c>
      <c r="C4563" t="s">
        <v>8915</v>
      </c>
      <c r="D4563" t="s">
        <v>8916</v>
      </c>
      <c r="E4563">
        <v>51</v>
      </c>
      <c r="F4563" t="s">
        <v>48</v>
      </c>
      <c r="G4563" t="s">
        <v>280</v>
      </c>
      <c r="H4563" t="s">
        <v>281</v>
      </c>
      <c r="I4563" t="s">
        <v>62</v>
      </c>
      <c r="J4563" t="s">
        <v>190</v>
      </c>
      <c r="K4563">
        <v>1</v>
      </c>
      <c r="L4563" s="2">
        <v>700</v>
      </c>
      <c r="M4563">
        <v>15</v>
      </c>
      <c r="N4563" s="2">
        <v>700</v>
      </c>
      <c r="O4563" s="2">
        <v>105</v>
      </c>
      <c r="P4563" s="2">
        <v>595</v>
      </c>
      <c r="Q4563" s="2">
        <v>474.2</v>
      </c>
      <c r="R4563" s="2">
        <v>120.8</v>
      </c>
      <c r="S4563" t="s">
        <v>53</v>
      </c>
      <c r="T4563" t="s">
        <v>96</v>
      </c>
      <c r="U4563" t="s">
        <v>96</v>
      </c>
      <c r="V4563" t="s">
        <v>39</v>
      </c>
      <c r="W4563" t="s">
        <v>92</v>
      </c>
      <c r="X4563" t="s">
        <v>41</v>
      </c>
      <c r="Y4563" t="s">
        <v>56</v>
      </c>
      <c r="Z4563" t="s">
        <v>508</v>
      </c>
      <c r="AA4563" t="s">
        <v>44</v>
      </c>
      <c r="AB4563" t="s">
        <v>44</v>
      </c>
    </row>
    <row r="4564" spans="1:28" x14ac:dyDescent="0.25">
      <c r="A4564" t="s">
        <v>8917</v>
      </c>
      <c r="B4564" s="1">
        <v>45660</v>
      </c>
      <c r="C4564" t="s">
        <v>4048</v>
      </c>
      <c r="D4564" t="s">
        <v>4049</v>
      </c>
      <c r="E4564">
        <v>43</v>
      </c>
      <c r="F4564" t="s">
        <v>31</v>
      </c>
      <c r="G4564" t="s">
        <v>88</v>
      </c>
      <c r="H4564" t="s">
        <v>89</v>
      </c>
      <c r="I4564" t="s">
        <v>62</v>
      </c>
      <c r="J4564" t="s">
        <v>63</v>
      </c>
      <c r="K4564">
        <v>2</v>
      </c>
      <c r="L4564" s="2">
        <v>4200</v>
      </c>
      <c r="M4564">
        <v>10</v>
      </c>
      <c r="N4564" s="2">
        <v>8400</v>
      </c>
      <c r="O4564" s="2">
        <v>840</v>
      </c>
      <c r="P4564" s="2">
        <v>7560</v>
      </c>
      <c r="Q4564" s="2">
        <v>4516.25</v>
      </c>
      <c r="R4564" s="2">
        <v>3043.75</v>
      </c>
      <c r="S4564" t="s">
        <v>53</v>
      </c>
      <c r="T4564" t="s">
        <v>122</v>
      </c>
      <c r="U4564" t="s">
        <v>123</v>
      </c>
      <c r="V4564" t="s">
        <v>39</v>
      </c>
      <c r="W4564" t="s">
        <v>137</v>
      </c>
      <c r="X4564" t="s">
        <v>41</v>
      </c>
      <c r="Y4564" t="s">
        <v>84</v>
      </c>
      <c r="Z4564" t="s">
        <v>43</v>
      </c>
      <c r="AA4564" t="s">
        <v>44</v>
      </c>
      <c r="AB4564" t="s">
        <v>44</v>
      </c>
    </row>
    <row r="4565" spans="1:28" x14ac:dyDescent="0.25">
      <c r="A4565" t="s">
        <v>8918</v>
      </c>
      <c r="B4565" s="1">
        <v>45660</v>
      </c>
      <c r="C4565" t="s">
        <v>8919</v>
      </c>
      <c r="D4565" t="s">
        <v>8920</v>
      </c>
      <c r="E4565">
        <v>58</v>
      </c>
      <c r="F4565" t="s">
        <v>111</v>
      </c>
      <c r="G4565" t="s">
        <v>366</v>
      </c>
      <c r="H4565" t="s">
        <v>367</v>
      </c>
      <c r="I4565" t="s">
        <v>34</v>
      </c>
      <c r="J4565" t="s">
        <v>130</v>
      </c>
      <c r="K4565">
        <v>2</v>
      </c>
      <c r="L4565" s="2">
        <v>14500</v>
      </c>
      <c r="M4565">
        <v>0</v>
      </c>
      <c r="N4565" s="2">
        <v>29000</v>
      </c>
      <c r="O4565" s="2">
        <v>0</v>
      </c>
      <c r="P4565" s="2">
        <v>29000</v>
      </c>
      <c r="Q4565" s="2">
        <v>17995.05</v>
      </c>
      <c r="R4565" s="2">
        <v>11004.95</v>
      </c>
      <c r="S4565" t="s">
        <v>53</v>
      </c>
      <c r="T4565" t="s">
        <v>65</v>
      </c>
      <c r="U4565" t="s">
        <v>65</v>
      </c>
      <c r="V4565" t="s">
        <v>39</v>
      </c>
      <c r="W4565" t="s">
        <v>66</v>
      </c>
      <c r="X4565" t="s">
        <v>41</v>
      </c>
      <c r="Y4565" t="s">
        <v>56</v>
      </c>
      <c r="Z4565" t="s">
        <v>43</v>
      </c>
      <c r="AA4565" t="s">
        <v>44</v>
      </c>
      <c r="AB4565" t="s">
        <v>44</v>
      </c>
    </row>
    <row r="4566" spans="1:28" x14ac:dyDescent="0.25">
      <c r="A4566" t="s">
        <v>8921</v>
      </c>
      <c r="B4566" s="1">
        <v>45660</v>
      </c>
      <c r="C4566" t="s">
        <v>8922</v>
      </c>
      <c r="D4566" t="s">
        <v>8923</v>
      </c>
      <c r="E4566">
        <v>43</v>
      </c>
      <c r="F4566" t="s">
        <v>48</v>
      </c>
      <c r="G4566" t="s">
        <v>344</v>
      </c>
      <c r="H4566" t="s">
        <v>345</v>
      </c>
      <c r="I4566" t="s">
        <v>34</v>
      </c>
      <c r="J4566" t="s">
        <v>121</v>
      </c>
      <c r="K4566">
        <v>1</v>
      </c>
      <c r="L4566" s="2">
        <v>1600</v>
      </c>
      <c r="M4566">
        <v>0</v>
      </c>
      <c r="N4566" s="2">
        <v>1600</v>
      </c>
      <c r="O4566" s="2">
        <v>0</v>
      </c>
      <c r="P4566" s="2">
        <v>1600</v>
      </c>
      <c r="Q4566" s="2">
        <v>1163.8900000000001</v>
      </c>
      <c r="R4566" s="2">
        <v>436.11</v>
      </c>
      <c r="S4566" t="s">
        <v>53</v>
      </c>
      <c r="T4566" t="s">
        <v>263</v>
      </c>
      <c r="U4566" t="s">
        <v>91</v>
      </c>
      <c r="V4566" t="s">
        <v>39</v>
      </c>
      <c r="W4566" t="s">
        <v>66</v>
      </c>
      <c r="X4566" t="s">
        <v>41</v>
      </c>
      <c r="Y4566" t="s">
        <v>56</v>
      </c>
      <c r="Z4566" t="s">
        <v>43</v>
      </c>
      <c r="AA4566" t="s">
        <v>44</v>
      </c>
      <c r="AB4566" t="s">
        <v>44</v>
      </c>
    </row>
    <row r="4567" spans="1:28" x14ac:dyDescent="0.25">
      <c r="A4567" t="s">
        <v>8924</v>
      </c>
      <c r="B4567" s="1">
        <v>45660</v>
      </c>
      <c r="C4567" t="s">
        <v>7114</v>
      </c>
      <c r="D4567" t="s">
        <v>7115</v>
      </c>
      <c r="E4567">
        <v>24</v>
      </c>
      <c r="F4567" t="s">
        <v>48</v>
      </c>
      <c r="G4567" t="s">
        <v>202</v>
      </c>
      <c r="H4567" t="s">
        <v>203</v>
      </c>
      <c r="I4567" t="s">
        <v>103</v>
      </c>
      <c r="J4567" t="s">
        <v>104</v>
      </c>
      <c r="K4567">
        <v>1</v>
      </c>
      <c r="L4567" s="2">
        <v>550</v>
      </c>
      <c r="M4567">
        <v>25</v>
      </c>
      <c r="N4567" s="2">
        <v>550</v>
      </c>
      <c r="O4567" s="2">
        <v>137.5</v>
      </c>
      <c r="P4567" s="2">
        <v>412.5</v>
      </c>
      <c r="Q4567" s="2">
        <v>308.62</v>
      </c>
      <c r="R4567" s="2">
        <v>103.88</v>
      </c>
      <c r="S4567" t="s">
        <v>53</v>
      </c>
      <c r="T4567" t="s">
        <v>222</v>
      </c>
      <c r="U4567" t="s">
        <v>38</v>
      </c>
      <c r="V4567" t="s">
        <v>39</v>
      </c>
      <c r="W4567" t="s">
        <v>137</v>
      </c>
      <c r="X4567" t="s">
        <v>97</v>
      </c>
      <c r="Y4567" t="s">
        <v>56</v>
      </c>
      <c r="Z4567" t="s">
        <v>107</v>
      </c>
      <c r="AA4567" t="s">
        <v>44</v>
      </c>
      <c r="AB4567" t="s">
        <v>44</v>
      </c>
    </row>
    <row r="4568" spans="1:28" x14ac:dyDescent="0.25">
      <c r="A4568" t="s">
        <v>8925</v>
      </c>
      <c r="B4568" s="1">
        <v>45660</v>
      </c>
      <c r="C4568" t="s">
        <v>5552</v>
      </c>
      <c r="D4568" t="s">
        <v>5553</v>
      </c>
      <c r="E4568">
        <v>38</v>
      </c>
      <c r="F4568" t="s">
        <v>48</v>
      </c>
      <c r="G4568" t="s">
        <v>298</v>
      </c>
      <c r="H4568" t="s">
        <v>299</v>
      </c>
      <c r="I4568" t="s">
        <v>103</v>
      </c>
      <c r="J4568" t="s">
        <v>104</v>
      </c>
      <c r="K4568">
        <v>2</v>
      </c>
      <c r="L4568" s="2">
        <v>700</v>
      </c>
      <c r="M4568">
        <v>0</v>
      </c>
      <c r="N4568" s="2">
        <v>1400</v>
      </c>
      <c r="O4568" s="2">
        <v>0</v>
      </c>
      <c r="P4568" s="2">
        <v>1400</v>
      </c>
      <c r="Q4568" s="2">
        <v>961.65</v>
      </c>
      <c r="R4568" s="2">
        <v>438.35</v>
      </c>
      <c r="S4568" t="s">
        <v>53</v>
      </c>
      <c r="T4568" t="s">
        <v>178</v>
      </c>
      <c r="U4568" t="s">
        <v>154</v>
      </c>
      <c r="V4568" t="s">
        <v>39</v>
      </c>
      <c r="W4568" t="s">
        <v>40</v>
      </c>
      <c r="X4568" t="s">
        <v>41</v>
      </c>
      <c r="Y4568" t="s">
        <v>84</v>
      </c>
      <c r="Z4568" t="s">
        <v>43</v>
      </c>
      <c r="AA4568" t="s">
        <v>68</v>
      </c>
      <c r="AB4568" t="s">
        <v>44</v>
      </c>
    </row>
    <row r="4569" spans="1:28" x14ac:dyDescent="0.25">
      <c r="A4569" t="s">
        <v>8926</v>
      </c>
      <c r="B4569" s="1">
        <v>45660</v>
      </c>
      <c r="C4569" t="s">
        <v>5546</v>
      </c>
      <c r="D4569" t="s">
        <v>5547</v>
      </c>
      <c r="E4569">
        <v>48</v>
      </c>
      <c r="F4569" t="s">
        <v>31</v>
      </c>
      <c r="G4569" t="s">
        <v>280</v>
      </c>
      <c r="H4569" t="s">
        <v>281</v>
      </c>
      <c r="I4569" t="s">
        <v>62</v>
      </c>
      <c r="J4569" t="s">
        <v>190</v>
      </c>
      <c r="K4569">
        <v>1</v>
      </c>
      <c r="L4569" s="2">
        <v>700</v>
      </c>
      <c r="M4569">
        <v>15</v>
      </c>
      <c r="N4569" s="2">
        <v>700</v>
      </c>
      <c r="O4569" s="2">
        <v>105</v>
      </c>
      <c r="P4569" s="2">
        <v>595</v>
      </c>
      <c r="Q4569" s="2">
        <v>447.69</v>
      </c>
      <c r="R4569" s="2">
        <v>147.31</v>
      </c>
      <c r="S4569" t="s">
        <v>53</v>
      </c>
      <c r="T4569" t="s">
        <v>90</v>
      </c>
      <c r="U4569" t="s">
        <v>91</v>
      </c>
      <c r="V4569" t="s">
        <v>39</v>
      </c>
      <c r="W4569" t="s">
        <v>66</v>
      </c>
      <c r="X4569" t="s">
        <v>97</v>
      </c>
      <c r="Y4569" t="s">
        <v>56</v>
      </c>
      <c r="Z4569" t="s">
        <v>43</v>
      </c>
      <c r="AA4569" t="s">
        <v>68</v>
      </c>
      <c r="AB4569" t="s">
        <v>44</v>
      </c>
    </row>
    <row r="4570" spans="1:28" x14ac:dyDescent="0.25">
      <c r="A4570" t="s">
        <v>8927</v>
      </c>
      <c r="B4570" s="1">
        <v>45661</v>
      </c>
      <c r="C4570" t="s">
        <v>669</v>
      </c>
      <c r="D4570" t="s">
        <v>670</v>
      </c>
      <c r="E4570">
        <v>20</v>
      </c>
      <c r="F4570" t="s">
        <v>31</v>
      </c>
      <c r="G4570" t="s">
        <v>168</v>
      </c>
      <c r="H4570" t="s">
        <v>169</v>
      </c>
      <c r="I4570" t="s">
        <v>62</v>
      </c>
      <c r="J4570" t="s">
        <v>143</v>
      </c>
      <c r="K4570">
        <v>1</v>
      </c>
      <c r="L4570" s="2">
        <v>1800</v>
      </c>
      <c r="M4570">
        <v>10</v>
      </c>
      <c r="N4570" s="2">
        <v>1800</v>
      </c>
      <c r="O4570" s="2">
        <v>180</v>
      </c>
      <c r="P4570" s="2">
        <v>1620</v>
      </c>
      <c r="Q4570" s="2">
        <v>1036.57</v>
      </c>
      <c r="R4570" s="2">
        <v>583.42999999999995</v>
      </c>
      <c r="S4570" t="s">
        <v>53</v>
      </c>
      <c r="T4570" t="s">
        <v>153</v>
      </c>
      <c r="U4570" t="s">
        <v>154</v>
      </c>
      <c r="V4570" t="s">
        <v>39</v>
      </c>
      <c r="W4570" t="s">
        <v>83</v>
      </c>
      <c r="X4570" t="s">
        <v>41</v>
      </c>
      <c r="Y4570" t="s">
        <v>56</v>
      </c>
      <c r="Z4570" t="s">
        <v>107</v>
      </c>
      <c r="AA4570" t="s">
        <v>44</v>
      </c>
      <c r="AB4570" t="s">
        <v>44</v>
      </c>
    </row>
    <row r="4571" spans="1:28" x14ac:dyDescent="0.25">
      <c r="A4571" t="s">
        <v>8928</v>
      </c>
      <c r="B4571" s="1">
        <v>45661</v>
      </c>
      <c r="C4571" t="s">
        <v>283</v>
      </c>
      <c r="D4571" t="s">
        <v>284</v>
      </c>
      <c r="E4571">
        <v>24</v>
      </c>
      <c r="F4571" t="s">
        <v>48</v>
      </c>
      <c r="G4571" t="s">
        <v>217</v>
      </c>
      <c r="H4571" t="s">
        <v>218</v>
      </c>
      <c r="I4571" t="s">
        <v>34</v>
      </c>
      <c r="J4571" t="s">
        <v>130</v>
      </c>
      <c r="K4571">
        <v>2</v>
      </c>
      <c r="L4571" s="2">
        <v>28000</v>
      </c>
      <c r="M4571">
        <v>20</v>
      </c>
      <c r="N4571" s="2">
        <v>56000</v>
      </c>
      <c r="O4571" s="2">
        <v>11200</v>
      </c>
      <c r="P4571" s="2">
        <v>44800</v>
      </c>
      <c r="Q4571" s="2">
        <v>32769.339999999997</v>
      </c>
      <c r="R4571" s="2">
        <v>12030.66</v>
      </c>
      <c r="S4571" t="s">
        <v>53</v>
      </c>
      <c r="T4571" t="s">
        <v>136</v>
      </c>
      <c r="U4571" t="s">
        <v>38</v>
      </c>
      <c r="V4571" t="s">
        <v>39</v>
      </c>
      <c r="W4571" t="s">
        <v>92</v>
      </c>
      <c r="X4571" t="s">
        <v>41</v>
      </c>
      <c r="Y4571" t="s">
        <v>56</v>
      </c>
      <c r="Z4571" t="s">
        <v>43</v>
      </c>
      <c r="AA4571" t="s">
        <v>44</v>
      </c>
      <c r="AB4571" t="s">
        <v>68</v>
      </c>
    </row>
    <row r="4572" spans="1:28" x14ac:dyDescent="0.25">
      <c r="A4572" t="s">
        <v>8929</v>
      </c>
      <c r="B4572" s="1">
        <v>45661</v>
      </c>
      <c r="C4572" t="s">
        <v>8845</v>
      </c>
      <c r="D4572" t="s">
        <v>8846</v>
      </c>
      <c r="E4572">
        <v>49</v>
      </c>
      <c r="F4572" t="s">
        <v>48</v>
      </c>
      <c r="G4572" t="s">
        <v>141</v>
      </c>
      <c r="H4572" t="s">
        <v>142</v>
      </c>
      <c r="I4572" t="s">
        <v>74</v>
      </c>
      <c r="J4572" t="s">
        <v>143</v>
      </c>
      <c r="K4572">
        <v>3</v>
      </c>
      <c r="L4572" s="2">
        <v>900</v>
      </c>
      <c r="M4572">
        <v>5</v>
      </c>
      <c r="N4572" s="2">
        <v>2700</v>
      </c>
      <c r="O4572" s="2">
        <v>135</v>
      </c>
      <c r="P4572" s="2">
        <v>2565</v>
      </c>
      <c r="Q4572" s="2">
        <v>1971.13</v>
      </c>
      <c r="R4572" s="2">
        <v>593.87</v>
      </c>
      <c r="S4572" t="s">
        <v>36</v>
      </c>
      <c r="T4572" t="s">
        <v>153</v>
      </c>
      <c r="U4572" t="s">
        <v>154</v>
      </c>
      <c r="V4572" t="s">
        <v>39</v>
      </c>
      <c r="W4572" t="s">
        <v>92</v>
      </c>
      <c r="X4572" t="s">
        <v>97</v>
      </c>
      <c r="Y4572" t="s">
        <v>84</v>
      </c>
      <c r="Z4572" t="s">
        <v>43</v>
      </c>
      <c r="AA4572" t="s">
        <v>44</v>
      </c>
      <c r="AB4572" t="s">
        <v>44</v>
      </c>
    </row>
    <row r="4573" spans="1:28" x14ac:dyDescent="0.25">
      <c r="A4573" t="s">
        <v>8930</v>
      </c>
      <c r="B4573" s="1">
        <v>45661</v>
      </c>
      <c r="C4573" t="s">
        <v>330</v>
      </c>
      <c r="D4573" t="s">
        <v>331</v>
      </c>
      <c r="E4573">
        <v>43</v>
      </c>
      <c r="F4573" t="s">
        <v>31</v>
      </c>
      <c r="G4573" t="s">
        <v>119</v>
      </c>
      <c r="H4573" t="s">
        <v>120</v>
      </c>
      <c r="I4573" t="s">
        <v>62</v>
      </c>
      <c r="J4573" t="s">
        <v>121</v>
      </c>
      <c r="K4573">
        <v>3</v>
      </c>
      <c r="L4573" s="2">
        <v>4800</v>
      </c>
      <c r="M4573">
        <v>25</v>
      </c>
      <c r="N4573" s="2">
        <v>14400</v>
      </c>
      <c r="O4573" s="2">
        <v>3600</v>
      </c>
      <c r="P4573" s="2">
        <v>10800</v>
      </c>
      <c r="Q4573" s="2">
        <v>7837.63</v>
      </c>
      <c r="R4573" s="2">
        <v>2962.37</v>
      </c>
      <c r="S4573" t="s">
        <v>64</v>
      </c>
      <c r="T4573" t="s">
        <v>90</v>
      </c>
      <c r="U4573" t="s">
        <v>91</v>
      </c>
      <c r="V4573" t="s">
        <v>39</v>
      </c>
      <c r="W4573" t="s">
        <v>92</v>
      </c>
      <c r="X4573" t="s">
        <v>67</v>
      </c>
      <c r="Y4573" t="s">
        <v>56</v>
      </c>
      <c r="Z4573" t="s">
        <v>43</v>
      </c>
      <c r="AA4573" t="s">
        <v>44</v>
      </c>
      <c r="AB4573" t="s">
        <v>44</v>
      </c>
    </row>
    <row r="4574" spans="1:28" x14ac:dyDescent="0.25">
      <c r="A4574" t="s">
        <v>8931</v>
      </c>
      <c r="B4574" s="1">
        <v>45661</v>
      </c>
      <c r="C4574" t="s">
        <v>2796</v>
      </c>
      <c r="D4574" t="s">
        <v>2797</v>
      </c>
      <c r="E4574">
        <v>50</v>
      </c>
      <c r="F4574" t="s">
        <v>111</v>
      </c>
      <c r="G4574" t="s">
        <v>436</v>
      </c>
      <c r="H4574" t="s">
        <v>437</v>
      </c>
      <c r="I4574" t="s">
        <v>74</v>
      </c>
      <c r="J4574" t="s">
        <v>190</v>
      </c>
      <c r="K4574">
        <v>4</v>
      </c>
      <c r="L4574" s="2">
        <v>1800</v>
      </c>
      <c r="M4574">
        <v>30</v>
      </c>
      <c r="N4574" s="2">
        <v>7200</v>
      </c>
      <c r="O4574" s="2">
        <v>2160</v>
      </c>
      <c r="P4574" s="2">
        <v>5040</v>
      </c>
      <c r="Q4574" s="2">
        <v>4094.88</v>
      </c>
      <c r="R4574" s="2">
        <v>945.12</v>
      </c>
      <c r="S4574" t="s">
        <v>53</v>
      </c>
      <c r="T4574" t="s">
        <v>178</v>
      </c>
      <c r="U4574" t="s">
        <v>154</v>
      </c>
      <c r="V4574" t="s">
        <v>39</v>
      </c>
      <c r="W4574" t="s">
        <v>137</v>
      </c>
      <c r="X4574" t="s">
        <v>41</v>
      </c>
      <c r="Y4574" t="s">
        <v>42</v>
      </c>
      <c r="Z4574" t="s">
        <v>508</v>
      </c>
      <c r="AA4574" t="s">
        <v>44</v>
      </c>
      <c r="AB4574" t="s">
        <v>44</v>
      </c>
    </row>
    <row r="4575" spans="1:28" x14ac:dyDescent="0.25">
      <c r="A4575" t="s">
        <v>8932</v>
      </c>
      <c r="B4575" s="1">
        <v>45661</v>
      </c>
      <c r="C4575" t="s">
        <v>8933</v>
      </c>
      <c r="D4575" t="s">
        <v>8934</v>
      </c>
      <c r="E4575">
        <v>30</v>
      </c>
      <c r="F4575" t="s">
        <v>111</v>
      </c>
      <c r="G4575" t="s">
        <v>387</v>
      </c>
      <c r="H4575" t="s">
        <v>388</v>
      </c>
      <c r="I4575" t="s">
        <v>74</v>
      </c>
      <c r="J4575" t="s">
        <v>75</v>
      </c>
      <c r="K4575">
        <v>2</v>
      </c>
      <c r="L4575" s="2">
        <v>3200</v>
      </c>
      <c r="M4575">
        <v>10</v>
      </c>
      <c r="N4575" s="2">
        <v>6400</v>
      </c>
      <c r="O4575" s="2">
        <v>640</v>
      </c>
      <c r="P4575" s="2">
        <v>5760</v>
      </c>
      <c r="Q4575" s="2">
        <v>3774.52</v>
      </c>
      <c r="R4575" s="2">
        <v>1985.48</v>
      </c>
      <c r="S4575" t="s">
        <v>53</v>
      </c>
      <c r="T4575" t="s">
        <v>54</v>
      </c>
      <c r="U4575" t="s">
        <v>55</v>
      </c>
      <c r="V4575" t="s">
        <v>39</v>
      </c>
      <c r="W4575" t="s">
        <v>124</v>
      </c>
      <c r="X4575" t="s">
        <v>41</v>
      </c>
      <c r="Y4575" t="s">
        <v>56</v>
      </c>
      <c r="Z4575" t="s">
        <v>43</v>
      </c>
      <c r="AA4575" t="s">
        <v>44</v>
      </c>
      <c r="AB4575" t="s">
        <v>44</v>
      </c>
    </row>
    <row r="4576" spans="1:28" x14ac:dyDescent="0.25">
      <c r="A4576" t="s">
        <v>8935</v>
      </c>
      <c r="B4576" s="1">
        <v>45661</v>
      </c>
      <c r="C4576" t="s">
        <v>3026</v>
      </c>
      <c r="D4576" t="s">
        <v>3027</v>
      </c>
      <c r="E4576">
        <v>18</v>
      </c>
      <c r="F4576" t="s">
        <v>31</v>
      </c>
      <c r="G4576" t="s">
        <v>197</v>
      </c>
      <c r="H4576" t="s">
        <v>198</v>
      </c>
      <c r="I4576" t="s">
        <v>74</v>
      </c>
      <c r="J4576" t="s">
        <v>75</v>
      </c>
      <c r="K4576">
        <v>2</v>
      </c>
      <c r="L4576" s="2">
        <v>2600</v>
      </c>
      <c r="M4576">
        <v>0</v>
      </c>
      <c r="N4576" s="2">
        <v>5200</v>
      </c>
      <c r="O4576" s="2">
        <v>0</v>
      </c>
      <c r="P4576" s="2">
        <v>5200</v>
      </c>
      <c r="Q4576" s="2">
        <v>3575.65</v>
      </c>
      <c r="R4576" s="2">
        <v>1624.35</v>
      </c>
      <c r="S4576" t="s">
        <v>53</v>
      </c>
      <c r="T4576" t="s">
        <v>578</v>
      </c>
      <c r="U4576" t="s">
        <v>579</v>
      </c>
      <c r="V4576" t="s">
        <v>39</v>
      </c>
      <c r="W4576" t="s">
        <v>66</v>
      </c>
      <c r="X4576" t="s">
        <v>97</v>
      </c>
      <c r="Y4576" t="s">
        <v>56</v>
      </c>
      <c r="Z4576" t="s">
        <v>107</v>
      </c>
      <c r="AA4576" t="s">
        <v>44</v>
      </c>
      <c r="AB4576" t="s">
        <v>44</v>
      </c>
    </row>
    <row r="4577" spans="1:28" x14ac:dyDescent="0.25">
      <c r="A4577" t="s">
        <v>8936</v>
      </c>
      <c r="B4577" s="1">
        <v>45662</v>
      </c>
      <c r="C4577" t="s">
        <v>2027</v>
      </c>
      <c r="D4577" t="s">
        <v>2028</v>
      </c>
      <c r="E4577">
        <v>52</v>
      </c>
      <c r="F4577" t="s">
        <v>111</v>
      </c>
      <c r="G4577" t="s">
        <v>119</v>
      </c>
      <c r="H4577" t="s">
        <v>120</v>
      </c>
      <c r="I4577" t="s">
        <v>62</v>
      </c>
      <c r="J4577" t="s">
        <v>121</v>
      </c>
      <c r="K4577">
        <v>5</v>
      </c>
      <c r="L4577" s="2">
        <v>4800</v>
      </c>
      <c r="M4577">
        <v>25</v>
      </c>
      <c r="N4577" s="2">
        <v>24000</v>
      </c>
      <c r="O4577" s="2">
        <v>6000</v>
      </c>
      <c r="P4577" s="2">
        <v>18000</v>
      </c>
      <c r="Q4577" s="2">
        <v>10334.94</v>
      </c>
      <c r="R4577" s="2">
        <v>7665.06</v>
      </c>
      <c r="S4577" t="s">
        <v>64</v>
      </c>
      <c r="T4577" t="s">
        <v>96</v>
      </c>
      <c r="U4577" t="s">
        <v>96</v>
      </c>
      <c r="V4577" t="s">
        <v>39</v>
      </c>
      <c r="W4577" t="s">
        <v>83</v>
      </c>
      <c r="X4577" t="s">
        <v>97</v>
      </c>
      <c r="Y4577" t="s">
        <v>56</v>
      </c>
      <c r="Z4577" t="s">
        <v>223</v>
      </c>
      <c r="AA4577" t="s">
        <v>44</v>
      </c>
      <c r="AB4577" t="s">
        <v>44</v>
      </c>
    </row>
    <row r="4578" spans="1:28" x14ac:dyDescent="0.25">
      <c r="A4578" t="s">
        <v>8937</v>
      </c>
      <c r="B4578" s="1">
        <v>45662</v>
      </c>
      <c r="C4578" t="s">
        <v>6178</v>
      </c>
      <c r="D4578" t="s">
        <v>6179</v>
      </c>
      <c r="E4578">
        <v>43</v>
      </c>
      <c r="F4578" t="s">
        <v>48</v>
      </c>
      <c r="G4578" t="s">
        <v>217</v>
      </c>
      <c r="H4578" t="s">
        <v>218</v>
      </c>
      <c r="I4578" t="s">
        <v>34</v>
      </c>
      <c r="J4578" t="s">
        <v>130</v>
      </c>
      <c r="K4578">
        <v>3</v>
      </c>
      <c r="L4578" s="2">
        <v>28000</v>
      </c>
      <c r="M4578">
        <v>10</v>
      </c>
      <c r="N4578" s="2">
        <v>84000</v>
      </c>
      <c r="O4578" s="2">
        <v>8400</v>
      </c>
      <c r="P4578" s="2">
        <v>75600</v>
      </c>
      <c r="Q4578" s="2">
        <v>45850.85</v>
      </c>
      <c r="R4578" s="2">
        <v>29749.15</v>
      </c>
      <c r="S4578" t="s">
        <v>64</v>
      </c>
      <c r="T4578" t="s">
        <v>136</v>
      </c>
      <c r="U4578" t="s">
        <v>38</v>
      </c>
      <c r="V4578" t="s">
        <v>39</v>
      </c>
      <c r="W4578" t="s">
        <v>66</v>
      </c>
      <c r="X4578" t="s">
        <v>41</v>
      </c>
      <c r="Y4578" t="s">
        <v>42</v>
      </c>
      <c r="Z4578" t="s">
        <v>107</v>
      </c>
      <c r="AA4578" t="s">
        <v>44</v>
      </c>
      <c r="AB4578" t="s">
        <v>44</v>
      </c>
    </row>
    <row r="4579" spans="1:28" x14ac:dyDescent="0.25">
      <c r="A4579" t="s">
        <v>8938</v>
      </c>
      <c r="B4579" s="1">
        <v>45662</v>
      </c>
      <c r="C4579" t="s">
        <v>5001</v>
      </c>
      <c r="D4579" t="s">
        <v>5002</v>
      </c>
      <c r="E4579">
        <v>27</v>
      </c>
      <c r="F4579" t="s">
        <v>111</v>
      </c>
      <c r="G4579" t="s">
        <v>387</v>
      </c>
      <c r="H4579" t="s">
        <v>388</v>
      </c>
      <c r="I4579" t="s">
        <v>74</v>
      </c>
      <c r="J4579" t="s">
        <v>75</v>
      </c>
      <c r="K4579">
        <v>4</v>
      </c>
      <c r="L4579" s="2">
        <v>3200</v>
      </c>
      <c r="M4579">
        <v>15</v>
      </c>
      <c r="N4579" s="2">
        <v>12800</v>
      </c>
      <c r="O4579" s="2">
        <v>1920</v>
      </c>
      <c r="P4579" s="2">
        <v>10880</v>
      </c>
      <c r="Q4579" s="2">
        <v>6257.69</v>
      </c>
      <c r="R4579" s="2">
        <v>4622.3100000000004</v>
      </c>
      <c r="S4579" t="s">
        <v>53</v>
      </c>
      <c r="T4579" t="s">
        <v>105</v>
      </c>
      <c r="U4579" t="s">
        <v>106</v>
      </c>
      <c r="V4579" t="s">
        <v>39</v>
      </c>
      <c r="W4579" t="s">
        <v>83</v>
      </c>
      <c r="X4579" t="s">
        <v>97</v>
      </c>
      <c r="Y4579" t="s">
        <v>56</v>
      </c>
      <c r="Z4579" t="s">
        <v>43</v>
      </c>
      <c r="AA4579" t="s">
        <v>44</v>
      </c>
      <c r="AB4579" t="s">
        <v>44</v>
      </c>
    </row>
    <row r="4580" spans="1:28" x14ac:dyDescent="0.25">
      <c r="A4580" t="s">
        <v>8939</v>
      </c>
      <c r="B4580" s="1">
        <v>45662</v>
      </c>
      <c r="C4580" t="s">
        <v>1946</v>
      </c>
      <c r="D4580" t="s">
        <v>1947</v>
      </c>
      <c r="E4580">
        <v>33</v>
      </c>
      <c r="F4580" t="s">
        <v>48</v>
      </c>
      <c r="G4580" t="s">
        <v>49</v>
      </c>
      <c r="H4580" t="s">
        <v>50</v>
      </c>
      <c r="I4580" t="s">
        <v>51</v>
      </c>
      <c r="J4580" t="s">
        <v>52</v>
      </c>
      <c r="K4580">
        <v>2</v>
      </c>
      <c r="L4580" s="2">
        <v>500</v>
      </c>
      <c r="M4580">
        <v>5</v>
      </c>
      <c r="N4580" s="2">
        <v>1000</v>
      </c>
      <c r="O4580" s="2">
        <v>50</v>
      </c>
      <c r="P4580" s="2">
        <v>950</v>
      </c>
      <c r="Q4580" s="2">
        <v>664.68</v>
      </c>
      <c r="R4580" s="2">
        <v>285.32</v>
      </c>
      <c r="S4580" t="s">
        <v>53</v>
      </c>
      <c r="T4580" t="s">
        <v>407</v>
      </c>
      <c r="U4580" t="s">
        <v>408</v>
      </c>
      <c r="V4580" t="s">
        <v>39</v>
      </c>
      <c r="W4580" t="s">
        <v>92</v>
      </c>
      <c r="X4580" t="s">
        <v>97</v>
      </c>
      <c r="Y4580" t="s">
        <v>42</v>
      </c>
      <c r="Z4580" t="s">
        <v>223</v>
      </c>
      <c r="AA4580" t="s">
        <v>68</v>
      </c>
      <c r="AB4580" t="s">
        <v>44</v>
      </c>
    </row>
    <row r="4581" spans="1:28" x14ac:dyDescent="0.25">
      <c r="A4581" t="s">
        <v>8940</v>
      </c>
      <c r="B4581" s="1">
        <v>45662</v>
      </c>
      <c r="C4581" t="s">
        <v>1491</v>
      </c>
      <c r="D4581" t="s">
        <v>1492</v>
      </c>
      <c r="E4581">
        <v>29</v>
      </c>
      <c r="F4581" t="s">
        <v>31</v>
      </c>
      <c r="G4581" t="s">
        <v>197</v>
      </c>
      <c r="H4581" t="s">
        <v>198</v>
      </c>
      <c r="I4581" t="s">
        <v>74</v>
      </c>
      <c r="J4581" t="s">
        <v>75</v>
      </c>
      <c r="K4581">
        <v>2</v>
      </c>
      <c r="L4581" s="2">
        <v>2600</v>
      </c>
      <c r="M4581">
        <v>20</v>
      </c>
      <c r="N4581" s="2">
        <v>5200</v>
      </c>
      <c r="O4581" s="2">
        <v>1040</v>
      </c>
      <c r="P4581" s="2">
        <v>4160</v>
      </c>
      <c r="Q4581" s="2">
        <v>2693.87</v>
      </c>
      <c r="R4581" s="2">
        <v>1466.13</v>
      </c>
      <c r="S4581" t="s">
        <v>53</v>
      </c>
      <c r="T4581" t="s">
        <v>153</v>
      </c>
      <c r="U4581" t="s">
        <v>154</v>
      </c>
      <c r="V4581" t="s">
        <v>39</v>
      </c>
      <c r="W4581" t="s">
        <v>92</v>
      </c>
      <c r="X4581" t="s">
        <v>97</v>
      </c>
      <c r="Y4581" t="s">
        <v>42</v>
      </c>
      <c r="Z4581" t="s">
        <v>223</v>
      </c>
      <c r="AA4581" t="s">
        <v>44</v>
      </c>
      <c r="AB4581" t="s">
        <v>44</v>
      </c>
    </row>
    <row r="4582" spans="1:28" x14ac:dyDescent="0.25">
      <c r="A4582" t="s">
        <v>8941</v>
      </c>
      <c r="B4582" s="1">
        <v>45662</v>
      </c>
      <c r="C4582" t="s">
        <v>3530</v>
      </c>
      <c r="D4582" t="s">
        <v>3531</v>
      </c>
      <c r="E4582">
        <v>38</v>
      </c>
      <c r="F4582" t="s">
        <v>48</v>
      </c>
      <c r="G4582" t="s">
        <v>72</v>
      </c>
      <c r="H4582" t="s">
        <v>73</v>
      </c>
      <c r="I4582" t="s">
        <v>74</v>
      </c>
      <c r="J4582" t="s">
        <v>75</v>
      </c>
      <c r="K4582">
        <v>1</v>
      </c>
      <c r="L4582" s="2">
        <v>2200</v>
      </c>
      <c r="M4582">
        <v>10</v>
      </c>
      <c r="N4582" s="2">
        <v>2200</v>
      </c>
      <c r="O4582" s="2">
        <v>220</v>
      </c>
      <c r="P4582" s="2">
        <v>1980</v>
      </c>
      <c r="Q4582" s="2">
        <v>1577.26</v>
      </c>
      <c r="R4582" s="2">
        <v>402.74</v>
      </c>
      <c r="S4582" t="s">
        <v>36</v>
      </c>
      <c r="T4582" t="s">
        <v>54</v>
      </c>
      <c r="U4582" t="s">
        <v>55</v>
      </c>
      <c r="V4582" t="s">
        <v>39</v>
      </c>
      <c r="W4582" t="s">
        <v>83</v>
      </c>
      <c r="X4582" t="s">
        <v>67</v>
      </c>
      <c r="Y4582" t="s">
        <v>42</v>
      </c>
      <c r="Z4582" t="s">
        <v>43</v>
      </c>
      <c r="AA4582" t="s">
        <v>44</v>
      </c>
      <c r="AB4582" t="s">
        <v>44</v>
      </c>
    </row>
    <row r="4583" spans="1:28" x14ac:dyDescent="0.25">
      <c r="A4583" t="s">
        <v>8942</v>
      </c>
      <c r="B4583" s="1">
        <v>45662</v>
      </c>
      <c r="C4583" t="s">
        <v>1410</v>
      </c>
      <c r="D4583" t="s">
        <v>1411</v>
      </c>
      <c r="E4583">
        <v>20</v>
      </c>
      <c r="F4583" t="s">
        <v>48</v>
      </c>
      <c r="G4583" t="s">
        <v>148</v>
      </c>
      <c r="H4583" t="s">
        <v>149</v>
      </c>
      <c r="I4583" t="s">
        <v>74</v>
      </c>
      <c r="J4583" t="s">
        <v>130</v>
      </c>
      <c r="K4583">
        <v>1</v>
      </c>
      <c r="L4583" s="2">
        <v>3500</v>
      </c>
      <c r="M4583">
        <v>10</v>
      </c>
      <c r="N4583" s="2">
        <v>3500</v>
      </c>
      <c r="O4583" s="2">
        <v>350</v>
      </c>
      <c r="P4583" s="2">
        <v>3150</v>
      </c>
      <c r="Q4583" s="2">
        <v>1904.2</v>
      </c>
      <c r="R4583" s="2">
        <v>1245.8</v>
      </c>
      <c r="S4583" t="s">
        <v>53</v>
      </c>
      <c r="T4583" t="s">
        <v>163</v>
      </c>
      <c r="U4583" t="s">
        <v>164</v>
      </c>
      <c r="V4583" t="s">
        <v>39</v>
      </c>
      <c r="W4583" t="s">
        <v>66</v>
      </c>
      <c r="X4583" t="s">
        <v>41</v>
      </c>
      <c r="Y4583" t="s">
        <v>42</v>
      </c>
      <c r="Z4583" t="s">
        <v>43</v>
      </c>
      <c r="AA4583" t="s">
        <v>68</v>
      </c>
      <c r="AB4583" t="s">
        <v>44</v>
      </c>
    </row>
    <row r="4584" spans="1:28" x14ac:dyDescent="0.25">
      <c r="A4584" t="s">
        <v>8943</v>
      </c>
      <c r="B4584" s="1">
        <v>45662</v>
      </c>
      <c r="C4584" t="s">
        <v>2763</v>
      </c>
      <c r="D4584" t="s">
        <v>2764</v>
      </c>
      <c r="E4584">
        <v>40</v>
      </c>
      <c r="F4584" t="s">
        <v>48</v>
      </c>
      <c r="G4584" t="s">
        <v>168</v>
      </c>
      <c r="H4584" t="s">
        <v>169</v>
      </c>
      <c r="I4584" t="s">
        <v>62</v>
      </c>
      <c r="J4584" t="s">
        <v>143</v>
      </c>
      <c r="K4584">
        <v>2</v>
      </c>
      <c r="L4584" s="2">
        <v>1800</v>
      </c>
      <c r="M4584">
        <v>0</v>
      </c>
      <c r="N4584" s="2">
        <v>3600</v>
      </c>
      <c r="O4584" s="2">
        <v>0</v>
      </c>
      <c r="P4584" s="2">
        <v>3600</v>
      </c>
      <c r="Q4584" s="2">
        <v>2102.09</v>
      </c>
      <c r="R4584" s="2">
        <v>1497.91</v>
      </c>
      <c r="S4584" t="s">
        <v>64</v>
      </c>
      <c r="T4584" t="s">
        <v>105</v>
      </c>
      <c r="U4584" t="s">
        <v>106</v>
      </c>
      <c r="V4584" t="s">
        <v>39</v>
      </c>
      <c r="W4584" t="s">
        <v>124</v>
      </c>
      <c r="X4584" t="s">
        <v>41</v>
      </c>
      <c r="Y4584" t="s">
        <v>56</v>
      </c>
      <c r="Z4584" t="s">
        <v>223</v>
      </c>
      <c r="AA4584" t="s">
        <v>44</v>
      </c>
      <c r="AB4584" t="s">
        <v>44</v>
      </c>
    </row>
    <row r="4585" spans="1:28" x14ac:dyDescent="0.25">
      <c r="A4585" t="s">
        <v>8944</v>
      </c>
      <c r="B4585" s="1">
        <v>45662</v>
      </c>
      <c r="C4585" t="s">
        <v>8945</v>
      </c>
      <c r="D4585" t="s">
        <v>8946</v>
      </c>
      <c r="E4585">
        <v>56</v>
      </c>
      <c r="F4585" t="s">
        <v>31</v>
      </c>
      <c r="G4585" t="s">
        <v>119</v>
      </c>
      <c r="H4585" t="s">
        <v>120</v>
      </c>
      <c r="I4585" t="s">
        <v>62</v>
      </c>
      <c r="J4585" t="s">
        <v>121</v>
      </c>
      <c r="K4585">
        <v>4</v>
      </c>
      <c r="L4585" s="2">
        <v>4800</v>
      </c>
      <c r="M4585">
        <v>0</v>
      </c>
      <c r="N4585" s="2">
        <v>19200</v>
      </c>
      <c r="O4585" s="2">
        <v>0</v>
      </c>
      <c r="P4585" s="2">
        <v>19200</v>
      </c>
      <c r="Q4585" s="2">
        <v>15645.24</v>
      </c>
      <c r="R4585" s="2">
        <v>3554.76</v>
      </c>
      <c r="S4585" t="s">
        <v>36</v>
      </c>
      <c r="T4585" t="s">
        <v>290</v>
      </c>
      <c r="U4585" t="s">
        <v>291</v>
      </c>
      <c r="V4585" t="s">
        <v>39</v>
      </c>
      <c r="W4585" t="s">
        <v>83</v>
      </c>
      <c r="X4585" t="s">
        <v>97</v>
      </c>
      <c r="Y4585" t="s">
        <v>42</v>
      </c>
      <c r="Z4585" t="s">
        <v>223</v>
      </c>
      <c r="AA4585" t="s">
        <v>44</v>
      </c>
      <c r="AB4585" t="s">
        <v>44</v>
      </c>
    </row>
    <row r="4586" spans="1:28" x14ac:dyDescent="0.25">
      <c r="A4586" t="s">
        <v>8947</v>
      </c>
      <c r="B4586" s="1">
        <v>45662</v>
      </c>
      <c r="C4586" t="s">
        <v>8948</v>
      </c>
      <c r="D4586" t="s">
        <v>8949</v>
      </c>
      <c r="E4586">
        <v>34</v>
      </c>
      <c r="F4586" t="s">
        <v>111</v>
      </c>
      <c r="G4586" t="s">
        <v>273</v>
      </c>
      <c r="H4586" t="s">
        <v>274</v>
      </c>
      <c r="I4586" t="s">
        <v>51</v>
      </c>
      <c r="J4586" t="s">
        <v>52</v>
      </c>
      <c r="K4586">
        <v>2</v>
      </c>
      <c r="L4586" s="2">
        <v>250</v>
      </c>
      <c r="M4586">
        <v>5</v>
      </c>
      <c r="N4586" s="2">
        <v>500</v>
      </c>
      <c r="O4586" s="2">
        <v>25</v>
      </c>
      <c r="P4586" s="2">
        <v>475</v>
      </c>
      <c r="Q4586" s="2">
        <v>264.66000000000003</v>
      </c>
      <c r="R4586" s="2">
        <v>210.34</v>
      </c>
      <c r="S4586" t="s">
        <v>53</v>
      </c>
      <c r="T4586" t="s">
        <v>96</v>
      </c>
      <c r="U4586" t="s">
        <v>96</v>
      </c>
      <c r="V4586" t="s">
        <v>39</v>
      </c>
      <c r="W4586" t="s">
        <v>124</v>
      </c>
      <c r="X4586" t="s">
        <v>41</v>
      </c>
      <c r="Y4586" t="s">
        <v>42</v>
      </c>
      <c r="Z4586" t="s">
        <v>43</v>
      </c>
      <c r="AA4586" t="s">
        <v>44</v>
      </c>
      <c r="AB4586" t="s">
        <v>44</v>
      </c>
    </row>
    <row r="4587" spans="1:28" x14ac:dyDescent="0.25">
      <c r="A4587" t="s">
        <v>8950</v>
      </c>
      <c r="B4587" s="1">
        <v>45662</v>
      </c>
      <c r="C4587" t="s">
        <v>5237</v>
      </c>
      <c r="D4587" t="s">
        <v>5238</v>
      </c>
      <c r="E4587">
        <v>49</v>
      </c>
      <c r="F4587" t="s">
        <v>48</v>
      </c>
      <c r="G4587" t="s">
        <v>387</v>
      </c>
      <c r="H4587" t="s">
        <v>388</v>
      </c>
      <c r="I4587" t="s">
        <v>74</v>
      </c>
      <c r="J4587" t="s">
        <v>75</v>
      </c>
      <c r="K4587">
        <v>2</v>
      </c>
      <c r="L4587" s="2">
        <v>3200</v>
      </c>
      <c r="M4587">
        <v>10</v>
      </c>
      <c r="N4587" s="2">
        <v>6400</v>
      </c>
      <c r="O4587" s="2">
        <v>640</v>
      </c>
      <c r="P4587" s="2">
        <v>5760</v>
      </c>
      <c r="Q4587" s="2">
        <v>4309.04</v>
      </c>
      <c r="R4587" s="2">
        <v>1450.96</v>
      </c>
      <c r="S4587" t="s">
        <v>53</v>
      </c>
      <c r="T4587" t="s">
        <v>222</v>
      </c>
      <c r="U4587" t="s">
        <v>38</v>
      </c>
      <c r="V4587" t="s">
        <v>39</v>
      </c>
      <c r="W4587" t="s">
        <v>92</v>
      </c>
      <c r="X4587" t="s">
        <v>97</v>
      </c>
      <c r="Y4587" t="s">
        <v>56</v>
      </c>
      <c r="Z4587" t="s">
        <v>43</v>
      </c>
      <c r="AA4587" t="s">
        <v>44</v>
      </c>
      <c r="AB4587" t="s">
        <v>44</v>
      </c>
    </row>
    <row r="4588" spans="1:28" x14ac:dyDescent="0.25">
      <c r="A4588" t="s">
        <v>8951</v>
      </c>
      <c r="B4588" s="1">
        <v>45662</v>
      </c>
      <c r="C4588" t="s">
        <v>6851</v>
      </c>
      <c r="D4588" t="s">
        <v>6852</v>
      </c>
      <c r="E4588">
        <v>24</v>
      </c>
      <c r="F4588" t="s">
        <v>31</v>
      </c>
      <c r="G4588" t="s">
        <v>366</v>
      </c>
      <c r="H4588" t="s">
        <v>367</v>
      </c>
      <c r="I4588" t="s">
        <v>34</v>
      </c>
      <c r="J4588" t="s">
        <v>130</v>
      </c>
      <c r="K4588">
        <v>2</v>
      </c>
      <c r="L4588" s="2">
        <v>14500</v>
      </c>
      <c r="M4588">
        <v>15</v>
      </c>
      <c r="N4588" s="2">
        <v>29000</v>
      </c>
      <c r="O4588" s="2">
        <v>4350</v>
      </c>
      <c r="P4588" s="2">
        <v>24650</v>
      </c>
      <c r="Q4588" s="2">
        <v>18270.150000000001</v>
      </c>
      <c r="R4588" s="2">
        <v>6379.85</v>
      </c>
      <c r="S4588" t="s">
        <v>36</v>
      </c>
      <c r="T4588" t="s">
        <v>90</v>
      </c>
      <c r="U4588" t="s">
        <v>91</v>
      </c>
      <c r="V4588" t="s">
        <v>39</v>
      </c>
      <c r="W4588" t="s">
        <v>137</v>
      </c>
      <c r="X4588" t="s">
        <v>97</v>
      </c>
      <c r="Y4588" t="s">
        <v>56</v>
      </c>
      <c r="Z4588" t="s">
        <v>107</v>
      </c>
      <c r="AA4588" t="s">
        <v>44</v>
      </c>
      <c r="AB4588" t="s">
        <v>44</v>
      </c>
    </row>
    <row r="4589" spans="1:28" x14ac:dyDescent="0.25">
      <c r="A4589" t="s">
        <v>8952</v>
      </c>
      <c r="B4589" s="1">
        <v>45662</v>
      </c>
      <c r="C4589" t="s">
        <v>5732</v>
      </c>
      <c r="D4589" t="s">
        <v>5733</v>
      </c>
      <c r="E4589">
        <v>57</v>
      </c>
      <c r="F4589" t="s">
        <v>111</v>
      </c>
      <c r="G4589" t="s">
        <v>212</v>
      </c>
      <c r="H4589" t="s">
        <v>213</v>
      </c>
      <c r="I4589" t="s">
        <v>51</v>
      </c>
      <c r="J4589" t="s">
        <v>52</v>
      </c>
      <c r="K4589">
        <v>1</v>
      </c>
      <c r="L4589" s="2">
        <v>400</v>
      </c>
      <c r="M4589">
        <v>0</v>
      </c>
      <c r="N4589" s="2">
        <v>400</v>
      </c>
      <c r="O4589" s="2">
        <v>0</v>
      </c>
      <c r="P4589" s="2">
        <v>400</v>
      </c>
      <c r="Q4589" s="2">
        <v>323.17</v>
      </c>
      <c r="R4589" s="2">
        <v>76.83</v>
      </c>
      <c r="S4589" t="s">
        <v>53</v>
      </c>
      <c r="T4589" t="s">
        <v>407</v>
      </c>
      <c r="U4589" t="s">
        <v>408</v>
      </c>
      <c r="V4589" t="s">
        <v>39</v>
      </c>
      <c r="W4589" t="s">
        <v>83</v>
      </c>
      <c r="X4589" t="s">
        <v>97</v>
      </c>
      <c r="Y4589" t="s">
        <v>56</v>
      </c>
      <c r="Z4589" t="s">
        <v>43</v>
      </c>
      <c r="AA4589" t="s">
        <v>44</v>
      </c>
      <c r="AB4589" t="s">
        <v>44</v>
      </c>
    </row>
    <row r="4590" spans="1:28" x14ac:dyDescent="0.25">
      <c r="A4590" t="s">
        <v>8953</v>
      </c>
      <c r="B4590" s="1">
        <v>45662</v>
      </c>
      <c r="C4590" t="s">
        <v>8058</v>
      </c>
      <c r="D4590" t="s">
        <v>8059</v>
      </c>
      <c r="E4590">
        <v>38</v>
      </c>
      <c r="F4590" t="s">
        <v>31</v>
      </c>
      <c r="G4590" t="s">
        <v>298</v>
      </c>
      <c r="H4590" t="s">
        <v>299</v>
      </c>
      <c r="I4590" t="s">
        <v>103</v>
      </c>
      <c r="J4590" t="s">
        <v>104</v>
      </c>
      <c r="K4590">
        <v>1</v>
      </c>
      <c r="L4590" s="2">
        <v>700</v>
      </c>
      <c r="M4590">
        <v>10</v>
      </c>
      <c r="N4590" s="2">
        <v>700</v>
      </c>
      <c r="O4590" s="2">
        <v>70</v>
      </c>
      <c r="P4590" s="2">
        <v>630</v>
      </c>
      <c r="Q4590" s="2">
        <v>469.61</v>
      </c>
      <c r="R4590" s="2">
        <v>160.38999999999999</v>
      </c>
      <c r="S4590" t="s">
        <v>53</v>
      </c>
      <c r="T4590" t="s">
        <v>90</v>
      </c>
      <c r="U4590" t="s">
        <v>91</v>
      </c>
      <c r="V4590" t="s">
        <v>39</v>
      </c>
      <c r="W4590" t="s">
        <v>124</v>
      </c>
      <c r="X4590" t="s">
        <v>97</v>
      </c>
      <c r="Y4590" t="s">
        <v>56</v>
      </c>
      <c r="Z4590" t="s">
        <v>43</v>
      </c>
      <c r="AA4590" t="s">
        <v>44</v>
      </c>
      <c r="AB4590" t="s">
        <v>44</v>
      </c>
    </row>
    <row r="4591" spans="1:28" x14ac:dyDescent="0.25">
      <c r="A4591" t="s">
        <v>8954</v>
      </c>
      <c r="B4591" s="1">
        <v>45662</v>
      </c>
      <c r="C4591" t="s">
        <v>4994</v>
      </c>
      <c r="D4591" t="s">
        <v>4995</v>
      </c>
      <c r="E4591">
        <v>18</v>
      </c>
      <c r="F4591" t="s">
        <v>48</v>
      </c>
      <c r="G4591" t="s">
        <v>141</v>
      </c>
      <c r="H4591" t="s">
        <v>142</v>
      </c>
      <c r="I4591" t="s">
        <v>74</v>
      </c>
      <c r="J4591" t="s">
        <v>143</v>
      </c>
      <c r="K4591">
        <v>3</v>
      </c>
      <c r="L4591" s="2">
        <v>900</v>
      </c>
      <c r="M4591">
        <v>25</v>
      </c>
      <c r="N4591" s="2">
        <v>2700</v>
      </c>
      <c r="O4591" s="2">
        <v>675</v>
      </c>
      <c r="P4591" s="2">
        <v>2025</v>
      </c>
      <c r="Q4591" s="2">
        <v>1432.36</v>
      </c>
      <c r="R4591" s="2">
        <v>592.64</v>
      </c>
      <c r="S4591" t="s">
        <v>36</v>
      </c>
      <c r="T4591" t="s">
        <v>153</v>
      </c>
      <c r="U4591" t="s">
        <v>154</v>
      </c>
      <c r="V4591" t="s">
        <v>39</v>
      </c>
      <c r="W4591" t="s">
        <v>92</v>
      </c>
      <c r="X4591" t="s">
        <v>67</v>
      </c>
      <c r="Y4591" t="s">
        <v>56</v>
      </c>
      <c r="Z4591" t="s">
        <v>43</v>
      </c>
      <c r="AA4591" t="s">
        <v>44</v>
      </c>
      <c r="AB4591" t="s">
        <v>44</v>
      </c>
    </row>
    <row r="4592" spans="1:28" x14ac:dyDescent="0.25">
      <c r="A4592" t="s">
        <v>8955</v>
      </c>
      <c r="B4592" s="1">
        <v>45663</v>
      </c>
      <c r="C4592" t="s">
        <v>1165</v>
      </c>
      <c r="D4592" t="s">
        <v>1166</v>
      </c>
      <c r="E4592">
        <v>41</v>
      </c>
      <c r="F4592" t="s">
        <v>48</v>
      </c>
      <c r="G4592" t="s">
        <v>238</v>
      </c>
      <c r="H4592" t="s">
        <v>239</v>
      </c>
      <c r="I4592" t="s">
        <v>62</v>
      </c>
      <c r="J4592" t="s">
        <v>63</v>
      </c>
      <c r="K4592">
        <v>2</v>
      </c>
      <c r="L4592" s="2">
        <v>6500</v>
      </c>
      <c r="M4592">
        <v>10</v>
      </c>
      <c r="N4592" s="2">
        <v>13000</v>
      </c>
      <c r="O4592" s="2">
        <v>1300</v>
      </c>
      <c r="P4592" s="2">
        <v>11700</v>
      </c>
      <c r="Q4592" s="2">
        <v>7787.09</v>
      </c>
      <c r="R4592" s="2">
        <v>3912.91</v>
      </c>
      <c r="S4592" t="s">
        <v>53</v>
      </c>
      <c r="T4592" t="s">
        <v>178</v>
      </c>
      <c r="U4592" t="s">
        <v>154</v>
      </c>
      <c r="V4592" t="s">
        <v>39</v>
      </c>
      <c r="W4592" t="s">
        <v>92</v>
      </c>
      <c r="X4592" t="s">
        <v>41</v>
      </c>
      <c r="Y4592" t="s">
        <v>56</v>
      </c>
      <c r="Z4592" t="s">
        <v>43</v>
      </c>
      <c r="AA4592" t="s">
        <v>44</v>
      </c>
      <c r="AB4592" t="s">
        <v>44</v>
      </c>
    </row>
    <row r="4593" spans="1:28" x14ac:dyDescent="0.25">
      <c r="A4593" t="s">
        <v>8956</v>
      </c>
      <c r="B4593" s="1">
        <v>45663</v>
      </c>
      <c r="C4593" t="s">
        <v>2968</v>
      </c>
      <c r="D4593" t="s">
        <v>2969</v>
      </c>
      <c r="E4593">
        <v>18</v>
      </c>
      <c r="F4593" t="s">
        <v>31</v>
      </c>
      <c r="G4593" t="s">
        <v>238</v>
      </c>
      <c r="H4593" t="s">
        <v>239</v>
      </c>
      <c r="I4593" t="s">
        <v>62</v>
      </c>
      <c r="J4593" t="s">
        <v>63</v>
      </c>
      <c r="K4593">
        <v>1</v>
      </c>
      <c r="L4593" s="2">
        <v>6500</v>
      </c>
      <c r="M4593">
        <v>10</v>
      </c>
      <c r="N4593" s="2">
        <v>6500</v>
      </c>
      <c r="O4593" s="2">
        <v>650</v>
      </c>
      <c r="P4593" s="2">
        <v>5850</v>
      </c>
      <c r="Q4593" s="2">
        <v>4633.3100000000004</v>
      </c>
      <c r="R4593" s="2">
        <v>1216.69</v>
      </c>
      <c r="S4593" t="s">
        <v>36</v>
      </c>
      <c r="T4593" t="s">
        <v>163</v>
      </c>
      <c r="U4593" t="s">
        <v>164</v>
      </c>
      <c r="V4593" t="s">
        <v>39</v>
      </c>
      <c r="W4593" t="s">
        <v>92</v>
      </c>
      <c r="X4593" t="s">
        <v>67</v>
      </c>
      <c r="Y4593" t="s">
        <v>56</v>
      </c>
      <c r="Z4593" t="s">
        <v>43</v>
      </c>
      <c r="AA4593" t="s">
        <v>44</v>
      </c>
      <c r="AB4593" t="s">
        <v>44</v>
      </c>
    </row>
    <row r="4594" spans="1:28" x14ac:dyDescent="0.25">
      <c r="A4594" t="s">
        <v>8957</v>
      </c>
      <c r="B4594" s="1">
        <v>45663</v>
      </c>
      <c r="C4594" t="s">
        <v>6511</v>
      </c>
      <c r="D4594" t="s">
        <v>6512</v>
      </c>
      <c r="E4594">
        <v>31</v>
      </c>
      <c r="F4594" t="s">
        <v>31</v>
      </c>
      <c r="G4594" t="s">
        <v>217</v>
      </c>
      <c r="H4594" t="s">
        <v>218</v>
      </c>
      <c r="I4594" t="s">
        <v>34</v>
      </c>
      <c r="J4594" t="s">
        <v>130</v>
      </c>
      <c r="K4594">
        <v>1</v>
      </c>
      <c r="L4594" s="2">
        <v>28000</v>
      </c>
      <c r="M4594">
        <v>15</v>
      </c>
      <c r="N4594" s="2">
        <v>28000</v>
      </c>
      <c r="O4594" s="2">
        <v>4200</v>
      </c>
      <c r="P4594" s="2">
        <v>23800</v>
      </c>
      <c r="Q4594" s="2">
        <v>16516.13</v>
      </c>
      <c r="R4594" s="2">
        <v>7283.87</v>
      </c>
      <c r="S4594" t="s">
        <v>36</v>
      </c>
      <c r="T4594" t="s">
        <v>76</v>
      </c>
      <c r="U4594" t="s">
        <v>77</v>
      </c>
      <c r="V4594" t="s">
        <v>39</v>
      </c>
      <c r="W4594" t="s">
        <v>83</v>
      </c>
      <c r="X4594" t="s">
        <v>41</v>
      </c>
      <c r="Y4594" t="s">
        <v>42</v>
      </c>
      <c r="Z4594" t="s">
        <v>43</v>
      </c>
      <c r="AA4594" t="s">
        <v>44</v>
      </c>
      <c r="AB4594" t="s">
        <v>44</v>
      </c>
    </row>
    <row r="4595" spans="1:28" x14ac:dyDescent="0.25">
      <c r="A4595" t="s">
        <v>8958</v>
      </c>
      <c r="B4595" s="1">
        <v>45663</v>
      </c>
      <c r="C4595" t="s">
        <v>6804</v>
      </c>
      <c r="D4595" t="s">
        <v>6805</v>
      </c>
      <c r="E4595">
        <v>45</v>
      </c>
      <c r="F4595" t="s">
        <v>31</v>
      </c>
      <c r="G4595" t="s">
        <v>168</v>
      </c>
      <c r="H4595" t="s">
        <v>169</v>
      </c>
      <c r="I4595" t="s">
        <v>62</v>
      </c>
      <c r="J4595" t="s">
        <v>143</v>
      </c>
      <c r="K4595">
        <v>1</v>
      </c>
      <c r="L4595" s="2">
        <v>1800</v>
      </c>
      <c r="M4595">
        <v>10</v>
      </c>
      <c r="N4595" s="2">
        <v>1800</v>
      </c>
      <c r="O4595" s="2">
        <v>180</v>
      </c>
      <c r="P4595" s="2">
        <v>1620</v>
      </c>
      <c r="Q4595" s="2">
        <v>1207.58</v>
      </c>
      <c r="R4595" s="2">
        <v>412.42</v>
      </c>
      <c r="S4595" t="s">
        <v>53</v>
      </c>
      <c r="T4595" t="s">
        <v>90</v>
      </c>
      <c r="U4595" t="s">
        <v>91</v>
      </c>
      <c r="V4595" t="s">
        <v>39</v>
      </c>
      <c r="W4595" t="s">
        <v>66</v>
      </c>
      <c r="X4595" t="s">
        <v>67</v>
      </c>
      <c r="Y4595" t="s">
        <v>42</v>
      </c>
      <c r="Z4595" t="s">
        <v>43</v>
      </c>
      <c r="AA4595" t="s">
        <v>44</v>
      </c>
      <c r="AB4595" t="s">
        <v>44</v>
      </c>
    </row>
    <row r="4596" spans="1:28" x14ac:dyDescent="0.25">
      <c r="A4596" t="s">
        <v>8959</v>
      </c>
      <c r="B4596" s="1">
        <v>45663</v>
      </c>
      <c r="C4596" t="s">
        <v>5166</v>
      </c>
      <c r="D4596" t="s">
        <v>5167</v>
      </c>
      <c r="E4596">
        <v>56</v>
      </c>
      <c r="F4596" t="s">
        <v>31</v>
      </c>
      <c r="G4596" t="s">
        <v>119</v>
      </c>
      <c r="H4596" t="s">
        <v>120</v>
      </c>
      <c r="I4596" t="s">
        <v>62</v>
      </c>
      <c r="J4596" t="s">
        <v>121</v>
      </c>
      <c r="K4596">
        <v>1</v>
      </c>
      <c r="L4596" s="2">
        <v>4800</v>
      </c>
      <c r="M4596">
        <v>5</v>
      </c>
      <c r="N4596" s="2">
        <v>4800</v>
      </c>
      <c r="O4596" s="2">
        <v>240</v>
      </c>
      <c r="P4596" s="2">
        <v>4560</v>
      </c>
      <c r="Q4596" s="2">
        <v>3287.07</v>
      </c>
      <c r="R4596" s="2">
        <v>1272.93</v>
      </c>
      <c r="S4596" t="s">
        <v>53</v>
      </c>
      <c r="T4596" t="s">
        <v>114</v>
      </c>
      <c r="U4596" t="s">
        <v>115</v>
      </c>
      <c r="V4596" t="s">
        <v>39</v>
      </c>
      <c r="W4596" t="s">
        <v>66</v>
      </c>
      <c r="X4596" t="s">
        <v>97</v>
      </c>
      <c r="Y4596" t="s">
        <v>56</v>
      </c>
      <c r="Z4596" t="s">
        <v>43</v>
      </c>
      <c r="AA4596" t="s">
        <v>44</v>
      </c>
      <c r="AB4596" t="s">
        <v>44</v>
      </c>
    </row>
    <row r="4597" spans="1:28" x14ac:dyDescent="0.25">
      <c r="A4597" t="s">
        <v>8960</v>
      </c>
      <c r="B4597" s="1">
        <v>45663</v>
      </c>
      <c r="C4597" t="s">
        <v>3262</v>
      </c>
      <c r="D4597" t="s">
        <v>3263</v>
      </c>
      <c r="E4597">
        <v>43</v>
      </c>
      <c r="F4597" t="s">
        <v>31</v>
      </c>
      <c r="G4597" t="s">
        <v>436</v>
      </c>
      <c r="H4597" t="s">
        <v>437</v>
      </c>
      <c r="I4597" t="s">
        <v>74</v>
      </c>
      <c r="J4597" t="s">
        <v>190</v>
      </c>
      <c r="K4597">
        <v>3</v>
      </c>
      <c r="L4597" s="2">
        <v>1800</v>
      </c>
      <c r="M4597">
        <v>10</v>
      </c>
      <c r="N4597" s="2">
        <v>5400</v>
      </c>
      <c r="O4597" s="2">
        <v>540</v>
      </c>
      <c r="P4597" s="2">
        <v>4860</v>
      </c>
      <c r="Q4597" s="2">
        <v>2736.24</v>
      </c>
      <c r="R4597" s="2">
        <v>2123.7600000000002</v>
      </c>
      <c r="S4597" t="s">
        <v>64</v>
      </c>
      <c r="T4597" t="s">
        <v>163</v>
      </c>
      <c r="U4597" t="s">
        <v>164</v>
      </c>
      <c r="V4597" t="s">
        <v>39</v>
      </c>
      <c r="W4597" t="s">
        <v>92</v>
      </c>
      <c r="X4597" t="s">
        <v>97</v>
      </c>
      <c r="Y4597" t="s">
        <v>56</v>
      </c>
      <c r="Z4597" t="s">
        <v>43</v>
      </c>
      <c r="AA4597" t="s">
        <v>44</v>
      </c>
      <c r="AB4597" t="s">
        <v>44</v>
      </c>
    </row>
    <row r="4598" spans="1:28" x14ac:dyDescent="0.25">
      <c r="A4598" t="s">
        <v>8961</v>
      </c>
      <c r="B4598" s="1">
        <v>45663</v>
      </c>
      <c r="C4598" t="s">
        <v>8962</v>
      </c>
      <c r="D4598" t="s">
        <v>8963</v>
      </c>
      <c r="E4598">
        <v>36</v>
      </c>
      <c r="F4598" t="s">
        <v>31</v>
      </c>
      <c r="G4598" t="s">
        <v>88</v>
      </c>
      <c r="H4598" t="s">
        <v>89</v>
      </c>
      <c r="I4598" t="s">
        <v>62</v>
      </c>
      <c r="J4598" t="s">
        <v>63</v>
      </c>
      <c r="K4598">
        <v>2</v>
      </c>
      <c r="L4598" s="2">
        <v>4200</v>
      </c>
      <c r="M4598">
        <v>5</v>
      </c>
      <c r="N4598" s="2">
        <v>8400</v>
      </c>
      <c r="O4598" s="2">
        <v>420</v>
      </c>
      <c r="P4598" s="2">
        <v>7980</v>
      </c>
      <c r="Q4598" s="2">
        <v>4852.99</v>
      </c>
      <c r="R4598" s="2">
        <v>3127.01</v>
      </c>
      <c r="S4598" t="s">
        <v>64</v>
      </c>
      <c r="T4598" t="s">
        <v>37</v>
      </c>
      <c r="U4598" t="s">
        <v>38</v>
      </c>
      <c r="V4598" t="s">
        <v>39</v>
      </c>
      <c r="W4598" t="s">
        <v>92</v>
      </c>
      <c r="X4598" t="s">
        <v>41</v>
      </c>
      <c r="Y4598" t="s">
        <v>56</v>
      </c>
      <c r="Z4598" t="s">
        <v>223</v>
      </c>
      <c r="AA4598" t="s">
        <v>44</v>
      </c>
      <c r="AB4598" t="s">
        <v>44</v>
      </c>
    </row>
    <row r="4599" spans="1:28" x14ac:dyDescent="0.25">
      <c r="A4599" t="s">
        <v>8964</v>
      </c>
      <c r="B4599" s="1">
        <v>45663</v>
      </c>
      <c r="C4599" t="s">
        <v>139</v>
      </c>
      <c r="D4599" t="s">
        <v>140</v>
      </c>
      <c r="E4599">
        <v>19</v>
      </c>
      <c r="F4599" t="s">
        <v>48</v>
      </c>
      <c r="G4599" t="s">
        <v>112</v>
      </c>
      <c r="H4599" t="s">
        <v>113</v>
      </c>
      <c r="I4599" t="s">
        <v>103</v>
      </c>
      <c r="J4599" t="s">
        <v>104</v>
      </c>
      <c r="K4599">
        <v>5</v>
      </c>
      <c r="L4599" s="2">
        <v>650</v>
      </c>
      <c r="M4599">
        <v>5</v>
      </c>
      <c r="N4599" s="2">
        <v>3250</v>
      </c>
      <c r="O4599" s="2">
        <v>162.5</v>
      </c>
      <c r="P4599" s="2">
        <v>3087.5</v>
      </c>
      <c r="Q4599" s="2">
        <v>1750.23</v>
      </c>
      <c r="R4599" s="2">
        <v>1337.27</v>
      </c>
      <c r="S4599" t="s">
        <v>53</v>
      </c>
      <c r="T4599" t="s">
        <v>96</v>
      </c>
      <c r="U4599" t="s">
        <v>96</v>
      </c>
      <c r="V4599" t="s">
        <v>39</v>
      </c>
      <c r="W4599" t="s">
        <v>66</v>
      </c>
      <c r="X4599" t="s">
        <v>97</v>
      </c>
      <c r="Y4599" t="s">
        <v>42</v>
      </c>
      <c r="Z4599" t="s">
        <v>43</v>
      </c>
      <c r="AA4599" t="s">
        <v>44</v>
      </c>
      <c r="AB4599" t="s">
        <v>44</v>
      </c>
    </row>
    <row r="4600" spans="1:28" x14ac:dyDescent="0.25">
      <c r="A4600" t="s">
        <v>8965</v>
      </c>
      <c r="B4600" s="1">
        <v>45663</v>
      </c>
      <c r="C4600" t="s">
        <v>3143</v>
      </c>
      <c r="D4600" t="s">
        <v>3144</v>
      </c>
      <c r="E4600">
        <v>41</v>
      </c>
      <c r="F4600" t="s">
        <v>31</v>
      </c>
      <c r="G4600" t="s">
        <v>81</v>
      </c>
      <c r="H4600" t="s">
        <v>82</v>
      </c>
      <c r="I4600" t="s">
        <v>51</v>
      </c>
      <c r="J4600" t="s">
        <v>52</v>
      </c>
      <c r="K4600">
        <v>3</v>
      </c>
      <c r="L4600" s="2">
        <v>600</v>
      </c>
      <c r="M4600">
        <v>0</v>
      </c>
      <c r="N4600" s="2">
        <v>1800</v>
      </c>
      <c r="O4600" s="2">
        <v>0</v>
      </c>
      <c r="P4600" s="2">
        <v>1800</v>
      </c>
      <c r="Q4600" s="2">
        <v>1115.18</v>
      </c>
      <c r="R4600" s="2">
        <v>684.82</v>
      </c>
      <c r="S4600" t="s">
        <v>53</v>
      </c>
      <c r="T4600" t="s">
        <v>263</v>
      </c>
      <c r="U4600" t="s">
        <v>91</v>
      </c>
      <c r="V4600" t="s">
        <v>39</v>
      </c>
      <c r="W4600" t="s">
        <v>66</v>
      </c>
      <c r="X4600" t="s">
        <v>41</v>
      </c>
      <c r="Y4600" t="s">
        <v>56</v>
      </c>
      <c r="Z4600" t="s">
        <v>43</v>
      </c>
      <c r="AA4600" t="s">
        <v>44</v>
      </c>
      <c r="AB4600" t="s">
        <v>44</v>
      </c>
    </row>
    <row r="4601" spans="1:28" x14ac:dyDescent="0.25">
      <c r="A4601" t="s">
        <v>8966</v>
      </c>
      <c r="B4601" s="1">
        <v>45663</v>
      </c>
      <c r="C4601" t="s">
        <v>1820</v>
      </c>
      <c r="D4601" t="s">
        <v>1821</v>
      </c>
      <c r="E4601">
        <v>19</v>
      </c>
      <c r="F4601" t="s">
        <v>48</v>
      </c>
      <c r="G4601" t="s">
        <v>212</v>
      </c>
      <c r="H4601" t="s">
        <v>213</v>
      </c>
      <c r="I4601" t="s">
        <v>51</v>
      </c>
      <c r="J4601" t="s">
        <v>52</v>
      </c>
      <c r="K4601">
        <v>1</v>
      </c>
      <c r="L4601" s="2">
        <v>400</v>
      </c>
      <c r="M4601">
        <v>0</v>
      </c>
      <c r="N4601" s="2">
        <v>400</v>
      </c>
      <c r="O4601" s="2">
        <v>0</v>
      </c>
      <c r="P4601" s="2">
        <v>400</v>
      </c>
      <c r="Q4601" s="2">
        <v>263.35000000000002</v>
      </c>
      <c r="R4601" s="2">
        <v>136.65</v>
      </c>
      <c r="S4601" t="s">
        <v>64</v>
      </c>
      <c r="T4601" t="s">
        <v>398</v>
      </c>
      <c r="U4601" t="s">
        <v>399</v>
      </c>
      <c r="V4601" t="s">
        <v>39</v>
      </c>
      <c r="W4601" t="s">
        <v>66</v>
      </c>
      <c r="X4601" t="s">
        <v>97</v>
      </c>
      <c r="Y4601" t="s">
        <v>42</v>
      </c>
      <c r="Z4601" t="s">
        <v>43</v>
      </c>
      <c r="AA4601" t="s">
        <v>44</v>
      </c>
      <c r="AB4601" t="s">
        <v>44</v>
      </c>
    </row>
    <row r="4602" spans="1:28" x14ac:dyDescent="0.25">
      <c r="A4602" t="s">
        <v>8967</v>
      </c>
      <c r="B4602" s="1">
        <v>45663</v>
      </c>
      <c r="C4602" t="s">
        <v>5415</v>
      </c>
      <c r="D4602" t="s">
        <v>5416</v>
      </c>
      <c r="E4602">
        <v>39</v>
      </c>
      <c r="F4602" t="s">
        <v>48</v>
      </c>
      <c r="G4602" t="s">
        <v>243</v>
      </c>
      <c r="H4602" t="s">
        <v>244</v>
      </c>
      <c r="I4602" t="s">
        <v>103</v>
      </c>
      <c r="J4602" t="s">
        <v>104</v>
      </c>
      <c r="K4602">
        <v>2</v>
      </c>
      <c r="L4602" s="2">
        <v>450</v>
      </c>
      <c r="M4602">
        <v>10</v>
      </c>
      <c r="N4602" s="2">
        <v>900</v>
      </c>
      <c r="O4602" s="2">
        <v>90</v>
      </c>
      <c r="P4602" s="2">
        <v>810</v>
      </c>
      <c r="Q4602" s="2">
        <v>560.19000000000005</v>
      </c>
      <c r="R4602" s="2">
        <v>249.81</v>
      </c>
      <c r="S4602" t="s">
        <v>64</v>
      </c>
      <c r="T4602" t="s">
        <v>76</v>
      </c>
      <c r="U4602" t="s">
        <v>77</v>
      </c>
      <c r="V4602" t="s">
        <v>39</v>
      </c>
      <c r="W4602" t="s">
        <v>92</v>
      </c>
      <c r="X4602" t="s">
        <v>97</v>
      </c>
      <c r="Y4602" t="s">
        <v>56</v>
      </c>
      <c r="Z4602" t="s">
        <v>43</v>
      </c>
      <c r="AA4602" t="s">
        <v>44</v>
      </c>
      <c r="AB4602" t="s">
        <v>44</v>
      </c>
    </row>
    <row r="4603" spans="1:28" x14ac:dyDescent="0.25">
      <c r="A4603" t="s">
        <v>8968</v>
      </c>
      <c r="B4603" s="1">
        <v>45663</v>
      </c>
      <c r="C4603" t="s">
        <v>5711</v>
      </c>
      <c r="D4603" t="s">
        <v>5712</v>
      </c>
      <c r="E4603">
        <v>52</v>
      </c>
      <c r="F4603" t="s">
        <v>48</v>
      </c>
      <c r="G4603" t="s">
        <v>32</v>
      </c>
      <c r="H4603" t="s">
        <v>33</v>
      </c>
      <c r="I4603" t="s">
        <v>34</v>
      </c>
      <c r="J4603" t="s">
        <v>35</v>
      </c>
      <c r="K4603">
        <v>1</v>
      </c>
      <c r="L4603" s="2">
        <v>55000</v>
      </c>
      <c r="M4603">
        <v>0</v>
      </c>
      <c r="N4603" s="2">
        <v>55000</v>
      </c>
      <c r="O4603" s="2">
        <v>0</v>
      </c>
      <c r="P4603" s="2">
        <v>55000</v>
      </c>
      <c r="Q4603" s="2">
        <v>36966.959999999999</v>
      </c>
      <c r="R4603" s="2">
        <v>18033.04</v>
      </c>
      <c r="S4603" t="s">
        <v>53</v>
      </c>
      <c r="T4603" t="s">
        <v>178</v>
      </c>
      <c r="U4603" t="s">
        <v>154</v>
      </c>
      <c r="V4603" t="s">
        <v>39</v>
      </c>
      <c r="W4603" t="s">
        <v>124</v>
      </c>
      <c r="X4603" t="s">
        <v>41</v>
      </c>
      <c r="Y4603" t="s">
        <v>56</v>
      </c>
      <c r="Z4603" t="s">
        <v>43</v>
      </c>
      <c r="AA4603" t="s">
        <v>68</v>
      </c>
      <c r="AB4603" t="s">
        <v>44</v>
      </c>
    </row>
    <row r="4604" spans="1:28" x14ac:dyDescent="0.25">
      <c r="A4604" t="s">
        <v>8969</v>
      </c>
      <c r="B4604" s="1">
        <v>45664</v>
      </c>
      <c r="C4604" t="s">
        <v>8970</v>
      </c>
      <c r="D4604" t="s">
        <v>8971</v>
      </c>
      <c r="E4604">
        <v>24</v>
      </c>
      <c r="F4604" t="s">
        <v>48</v>
      </c>
      <c r="G4604" t="s">
        <v>134</v>
      </c>
      <c r="H4604" t="s">
        <v>135</v>
      </c>
      <c r="I4604" t="s">
        <v>62</v>
      </c>
      <c r="J4604" t="s">
        <v>130</v>
      </c>
      <c r="K4604">
        <v>2</v>
      </c>
      <c r="L4604" s="2">
        <v>8500</v>
      </c>
      <c r="M4604">
        <v>15</v>
      </c>
      <c r="N4604" s="2">
        <v>17000</v>
      </c>
      <c r="O4604" s="2">
        <v>2550</v>
      </c>
      <c r="P4604" s="2">
        <v>14450</v>
      </c>
      <c r="Q4604" s="2">
        <v>10611.02</v>
      </c>
      <c r="R4604" s="2">
        <v>3838.98</v>
      </c>
      <c r="S4604" t="s">
        <v>53</v>
      </c>
      <c r="T4604" t="s">
        <v>90</v>
      </c>
      <c r="U4604" t="s">
        <v>91</v>
      </c>
      <c r="V4604" t="s">
        <v>39</v>
      </c>
      <c r="W4604" t="s">
        <v>92</v>
      </c>
      <c r="X4604" t="s">
        <v>41</v>
      </c>
      <c r="Y4604" t="s">
        <v>42</v>
      </c>
      <c r="Z4604" t="s">
        <v>508</v>
      </c>
      <c r="AA4604" t="s">
        <v>44</v>
      </c>
      <c r="AB4604" t="s">
        <v>44</v>
      </c>
    </row>
    <row r="4605" spans="1:28" x14ac:dyDescent="0.25">
      <c r="A4605" t="s">
        <v>8972</v>
      </c>
      <c r="B4605" s="1">
        <v>45664</v>
      </c>
      <c r="C4605" t="s">
        <v>1691</v>
      </c>
      <c r="D4605" t="s">
        <v>1692</v>
      </c>
      <c r="E4605">
        <v>20</v>
      </c>
      <c r="F4605" t="s">
        <v>111</v>
      </c>
      <c r="G4605" t="s">
        <v>176</v>
      </c>
      <c r="H4605" t="s">
        <v>177</v>
      </c>
      <c r="I4605" t="s">
        <v>34</v>
      </c>
      <c r="J4605" t="s">
        <v>35</v>
      </c>
      <c r="K4605">
        <v>2</v>
      </c>
      <c r="L4605" s="2">
        <v>6500</v>
      </c>
      <c r="M4605">
        <v>15</v>
      </c>
      <c r="N4605" s="2">
        <v>13000</v>
      </c>
      <c r="O4605" s="2">
        <v>1950</v>
      </c>
      <c r="P4605" s="2">
        <v>11050</v>
      </c>
      <c r="Q4605" s="2">
        <v>7981.82</v>
      </c>
      <c r="R4605" s="2">
        <v>3068.18</v>
      </c>
      <c r="S4605" t="s">
        <v>53</v>
      </c>
      <c r="T4605" t="s">
        <v>37</v>
      </c>
      <c r="U4605" t="s">
        <v>38</v>
      </c>
      <c r="V4605" t="s">
        <v>39</v>
      </c>
      <c r="W4605" t="s">
        <v>66</v>
      </c>
      <c r="X4605" t="s">
        <v>97</v>
      </c>
      <c r="Y4605" t="s">
        <v>56</v>
      </c>
      <c r="Z4605" t="s">
        <v>43</v>
      </c>
      <c r="AA4605" t="s">
        <v>44</v>
      </c>
      <c r="AB4605" t="s">
        <v>44</v>
      </c>
    </row>
    <row r="4606" spans="1:28" x14ac:dyDescent="0.25">
      <c r="A4606" t="s">
        <v>8973</v>
      </c>
      <c r="B4606" s="1">
        <v>45664</v>
      </c>
      <c r="C4606" t="s">
        <v>8535</v>
      </c>
      <c r="D4606" t="s">
        <v>8536</v>
      </c>
      <c r="E4606">
        <v>18</v>
      </c>
      <c r="F4606" t="s">
        <v>111</v>
      </c>
      <c r="G4606" t="s">
        <v>112</v>
      </c>
      <c r="H4606" t="s">
        <v>113</v>
      </c>
      <c r="I4606" t="s">
        <v>103</v>
      </c>
      <c r="J4606" t="s">
        <v>104</v>
      </c>
      <c r="K4606">
        <v>1</v>
      </c>
      <c r="L4606" s="2">
        <v>650</v>
      </c>
      <c r="M4606">
        <v>5</v>
      </c>
      <c r="N4606" s="2">
        <v>650</v>
      </c>
      <c r="O4606" s="2">
        <v>32.5</v>
      </c>
      <c r="P4606" s="2">
        <v>617.5</v>
      </c>
      <c r="Q4606" s="2">
        <v>466.9</v>
      </c>
      <c r="R4606" s="2">
        <v>150.6</v>
      </c>
      <c r="S4606" t="s">
        <v>64</v>
      </c>
      <c r="T4606" t="s">
        <v>105</v>
      </c>
      <c r="U4606" t="s">
        <v>106</v>
      </c>
      <c r="V4606" t="s">
        <v>39</v>
      </c>
      <c r="W4606" t="s">
        <v>92</v>
      </c>
      <c r="X4606" t="s">
        <v>97</v>
      </c>
      <c r="Y4606" t="s">
        <v>56</v>
      </c>
      <c r="Z4606" t="s">
        <v>223</v>
      </c>
      <c r="AA4606" t="s">
        <v>44</v>
      </c>
      <c r="AB4606" t="s">
        <v>44</v>
      </c>
    </row>
    <row r="4607" spans="1:28" x14ac:dyDescent="0.25">
      <c r="A4607" t="s">
        <v>8974</v>
      </c>
      <c r="B4607" s="1">
        <v>45664</v>
      </c>
      <c r="C4607" t="s">
        <v>8975</v>
      </c>
      <c r="D4607" t="s">
        <v>8976</v>
      </c>
      <c r="E4607">
        <v>19</v>
      </c>
      <c r="F4607" t="s">
        <v>31</v>
      </c>
      <c r="G4607" t="s">
        <v>243</v>
      </c>
      <c r="H4607" t="s">
        <v>244</v>
      </c>
      <c r="I4607" t="s">
        <v>103</v>
      </c>
      <c r="J4607" t="s">
        <v>104</v>
      </c>
      <c r="K4607">
        <v>4</v>
      </c>
      <c r="L4607" s="2">
        <v>450</v>
      </c>
      <c r="M4607">
        <v>25</v>
      </c>
      <c r="N4607" s="2">
        <v>1800</v>
      </c>
      <c r="O4607" s="2">
        <v>450</v>
      </c>
      <c r="P4607" s="2">
        <v>1350</v>
      </c>
      <c r="Q4607" s="2">
        <v>992.67</v>
      </c>
      <c r="R4607" s="2">
        <v>357.33</v>
      </c>
      <c r="S4607" t="s">
        <v>53</v>
      </c>
      <c r="T4607" t="s">
        <v>163</v>
      </c>
      <c r="U4607" t="s">
        <v>164</v>
      </c>
      <c r="V4607" t="s">
        <v>39</v>
      </c>
      <c r="W4607" t="s">
        <v>66</v>
      </c>
      <c r="X4607" t="s">
        <v>67</v>
      </c>
      <c r="Y4607" t="s">
        <v>42</v>
      </c>
      <c r="Z4607" t="s">
        <v>43</v>
      </c>
      <c r="AA4607" t="s">
        <v>44</v>
      </c>
      <c r="AB4607" t="s">
        <v>44</v>
      </c>
    </row>
    <row r="4608" spans="1:28" x14ac:dyDescent="0.25">
      <c r="A4608" t="s">
        <v>8977</v>
      </c>
      <c r="B4608" s="1">
        <v>45664</v>
      </c>
      <c r="C4608" t="s">
        <v>8978</v>
      </c>
      <c r="D4608" t="s">
        <v>8979</v>
      </c>
      <c r="E4608">
        <v>56</v>
      </c>
      <c r="F4608" t="s">
        <v>31</v>
      </c>
      <c r="G4608" t="s">
        <v>366</v>
      </c>
      <c r="H4608" t="s">
        <v>367</v>
      </c>
      <c r="I4608" t="s">
        <v>34</v>
      </c>
      <c r="J4608" t="s">
        <v>130</v>
      </c>
      <c r="K4608">
        <v>1</v>
      </c>
      <c r="L4608" s="2">
        <v>14500</v>
      </c>
      <c r="M4608">
        <v>10</v>
      </c>
      <c r="N4608" s="2">
        <v>14500</v>
      </c>
      <c r="O4608" s="2">
        <v>1450</v>
      </c>
      <c r="P4608" s="2">
        <v>13050</v>
      </c>
      <c r="Q4608" s="2">
        <v>9002.49</v>
      </c>
      <c r="R4608" s="2">
        <v>4047.51</v>
      </c>
      <c r="S4608" t="s">
        <v>53</v>
      </c>
      <c r="T4608" t="s">
        <v>275</v>
      </c>
      <c r="U4608" t="s">
        <v>123</v>
      </c>
      <c r="V4608" t="s">
        <v>39</v>
      </c>
      <c r="W4608" t="s">
        <v>83</v>
      </c>
      <c r="X4608" t="s">
        <v>41</v>
      </c>
      <c r="Y4608" t="s">
        <v>56</v>
      </c>
      <c r="Z4608" t="s">
        <v>43</v>
      </c>
      <c r="AA4608" t="s">
        <v>44</v>
      </c>
      <c r="AB4608" t="s">
        <v>44</v>
      </c>
    </row>
    <row r="4609" spans="1:28" x14ac:dyDescent="0.25">
      <c r="A4609" t="s">
        <v>8980</v>
      </c>
      <c r="B4609" s="1">
        <v>45664</v>
      </c>
      <c r="C4609" t="s">
        <v>4667</v>
      </c>
      <c r="D4609" t="s">
        <v>4668</v>
      </c>
      <c r="E4609">
        <v>42</v>
      </c>
      <c r="F4609" t="s">
        <v>48</v>
      </c>
      <c r="G4609" t="s">
        <v>158</v>
      </c>
      <c r="H4609" t="s">
        <v>159</v>
      </c>
      <c r="I4609" t="s">
        <v>51</v>
      </c>
      <c r="J4609" t="s">
        <v>52</v>
      </c>
      <c r="K4609">
        <v>1</v>
      </c>
      <c r="L4609" s="2">
        <v>650</v>
      </c>
      <c r="M4609">
        <v>5</v>
      </c>
      <c r="N4609" s="2">
        <v>650</v>
      </c>
      <c r="O4609" s="2">
        <v>32.5</v>
      </c>
      <c r="P4609" s="2">
        <v>617.5</v>
      </c>
      <c r="Q4609" s="2">
        <v>394.65</v>
      </c>
      <c r="R4609" s="2">
        <v>222.85</v>
      </c>
      <c r="S4609" t="s">
        <v>64</v>
      </c>
      <c r="T4609" t="s">
        <v>263</v>
      </c>
      <c r="U4609" t="s">
        <v>91</v>
      </c>
      <c r="V4609" t="s">
        <v>39</v>
      </c>
      <c r="W4609" t="s">
        <v>92</v>
      </c>
      <c r="X4609" t="s">
        <v>97</v>
      </c>
      <c r="Y4609" t="s">
        <v>42</v>
      </c>
      <c r="Z4609" t="s">
        <v>223</v>
      </c>
      <c r="AA4609" t="s">
        <v>44</v>
      </c>
      <c r="AB4609" t="s">
        <v>44</v>
      </c>
    </row>
    <row r="4610" spans="1:28" x14ac:dyDescent="0.25">
      <c r="A4610" t="s">
        <v>8981</v>
      </c>
      <c r="B4610" s="1">
        <v>45664</v>
      </c>
      <c r="C4610" t="s">
        <v>8982</v>
      </c>
      <c r="D4610" t="s">
        <v>8983</v>
      </c>
      <c r="E4610">
        <v>20</v>
      </c>
      <c r="F4610" t="s">
        <v>48</v>
      </c>
      <c r="G4610" t="s">
        <v>128</v>
      </c>
      <c r="H4610" t="s">
        <v>129</v>
      </c>
      <c r="I4610" t="s">
        <v>74</v>
      </c>
      <c r="J4610" t="s">
        <v>130</v>
      </c>
      <c r="K4610">
        <v>1</v>
      </c>
      <c r="L4610" s="2">
        <v>1700</v>
      </c>
      <c r="M4610">
        <v>10</v>
      </c>
      <c r="N4610" s="2">
        <v>1700</v>
      </c>
      <c r="O4610" s="2">
        <v>170</v>
      </c>
      <c r="P4610" s="2">
        <v>1530</v>
      </c>
      <c r="Q4610" s="2">
        <v>1055.2</v>
      </c>
      <c r="R4610" s="2">
        <v>474.8</v>
      </c>
      <c r="S4610" t="s">
        <v>53</v>
      </c>
      <c r="T4610" t="s">
        <v>65</v>
      </c>
      <c r="U4610" t="s">
        <v>65</v>
      </c>
      <c r="V4610" t="s">
        <v>39</v>
      </c>
      <c r="W4610" t="s">
        <v>66</v>
      </c>
      <c r="X4610" t="s">
        <v>97</v>
      </c>
      <c r="Y4610" t="s">
        <v>56</v>
      </c>
      <c r="Z4610" t="s">
        <v>43</v>
      </c>
      <c r="AA4610" t="s">
        <v>44</v>
      </c>
      <c r="AB4610" t="s">
        <v>44</v>
      </c>
    </row>
    <row r="4611" spans="1:28" x14ac:dyDescent="0.25">
      <c r="A4611" t="s">
        <v>8984</v>
      </c>
      <c r="B4611" s="1">
        <v>45664</v>
      </c>
      <c r="C4611" t="s">
        <v>6595</v>
      </c>
      <c r="D4611" t="s">
        <v>6596</v>
      </c>
      <c r="E4611">
        <v>53</v>
      </c>
      <c r="F4611" t="s">
        <v>48</v>
      </c>
      <c r="G4611" t="s">
        <v>101</v>
      </c>
      <c r="H4611" t="s">
        <v>102</v>
      </c>
      <c r="I4611" t="s">
        <v>103</v>
      </c>
      <c r="J4611" t="s">
        <v>104</v>
      </c>
      <c r="K4611">
        <v>1</v>
      </c>
      <c r="L4611" s="2">
        <v>1800</v>
      </c>
      <c r="M4611">
        <v>10</v>
      </c>
      <c r="N4611" s="2">
        <v>1800</v>
      </c>
      <c r="O4611" s="2">
        <v>180</v>
      </c>
      <c r="P4611" s="2">
        <v>1620</v>
      </c>
      <c r="Q4611" s="2">
        <v>1300.4000000000001</v>
      </c>
      <c r="R4611" s="2">
        <v>319.60000000000002</v>
      </c>
      <c r="S4611" t="s">
        <v>64</v>
      </c>
      <c r="T4611" t="s">
        <v>105</v>
      </c>
      <c r="U4611" t="s">
        <v>106</v>
      </c>
      <c r="V4611" t="s">
        <v>39</v>
      </c>
      <c r="W4611" t="s">
        <v>40</v>
      </c>
      <c r="X4611" t="s">
        <v>41</v>
      </c>
      <c r="Y4611" t="s">
        <v>56</v>
      </c>
      <c r="Z4611" t="s">
        <v>43</v>
      </c>
      <c r="AA4611" t="s">
        <v>44</v>
      </c>
      <c r="AB4611" t="s">
        <v>44</v>
      </c>
    </row>
    <row r="4612" spans="1:28" x14ac:dyDescent="0.25">
      <c r="A4612" t="s">
        <v>8985</v>
      </c>
      <c r="B4612" s="1">
        <v>45664</v>
      </c>
      <c r="C4612" t="s">
        <v>8986</v>
      </c>
      <c r="D4612" t="s">
        <v>8987</v>
      </c>
      <c r="E4612">
        <v>30</v>
      </c>
      <c r="F4612" t="s">
        <v>31</v>
      </c>
      <c r="G4612" t="s">
        <v>366</v>
      </c>
      <c r="H4612" t="s">
        <v>367</v>
      </c>
      <c r="I4612" t="s">
        <v>34</v>
      </c>
      <c r="J4612" t="s">
        <v>130</v>
      </c>
      <c r="K4612">
        <v>3</v>
      </c>
      <c r="L4612" s="2">
        <v>14500</v>
      </c>
      <c r="M4612">
        <v>5</v>
      </c>
      <c r="N4612" s="2">
        <v>43500</v>
      </c>
      <c r="O4612" s="2">
        <v>2175</v>
      </c>
      <c r="P4612" s="2">
        <v>41325</v>
      </c>
      <c r="Q4612" s="2">
        <v>26547.56</v>
      </c>
      <c r="R4612" s="2">
        <v>14777.44</v>
      </c>
      <c r="S4612" t="s">
        <v>36</v>
      </c>
      <c r="T4612" t="s">
        <v>578</v>
      </c>
      <c r="U4612" t="s">
        <v>579</v>
      </c>
      <c r="V4612" t="s">
        <v>39</v>
      </c>
      <c r="W4612" t="s">
        <v>137</v>
      </c>
      <c r="X4612" t="s">
        <v>97</v>
      </c>
      <c r="Y4612" t="s">
        <v>84</v>
      </c>
      <c r="Z4612" t="s">
        <v>43</v>
      </c>
      <c r="AA4612" t="s">
        <v>44</v>
      </c>
      <c r="AB4612" t="s">
        <v>44</v>
      </c>
    </row>
    <row r="4613" spans="1:28" x14ac:dyDescent="0.25">
      <c r="A4613" t="s">
        <v>8988</v>
      </c>
      <c r="B4613" s="1">
        <v>45664</v>
      </c>
      <c r="C4613" t="s">
        <v>2618</v>
      </c>
      <c r="D4613" t="s">
        <v>2619</v>
      </c>
      <c r="E4613">
        <v>54</v>
      </c>
      <c r="F4613" t="s">
        <v>31</v>
      </c>
      <c r="G4613" t="s">
        <v>207</v>
      </c>
      <c r="H4613" t="s">
        <v>208</v>
      </c>
      <c r="I4613" t="s">
        <v>34</v>
      </c>
      <c r="J4613" t="s">
        <v>143</v>
      </c>
      <c r="K4613">
        <v>2</v>
      </c>
      <c r="L4613" s="2">
        <v>18000</v>
      </c>
      <c r="M4613">
        <v>25</v>
      </c>
      <c r="N4613" s="2">
        <v>36000</v>
      </c>
      <c r="O4613" s="2">
        <v>9000</v>
      </c>
      <c r="P4613" s="2">
        <v>27000</v>
      </c>
      <c r="Q4613" s="2">
        <v>18400.64</v>
      </c>
      <c r="R4613" s="2">
        <v>8599.36</v>
      </c>
      <c r="S4613" t="s">
        <v>53</v>
      </c>
      <c r="T4613" t="s">
        <v>275</v>
      </c>
      <c r="U4613" t="s">
        <v>123</v>
      </c>
      <c r="V4613" t="s">
        <v>39</v>
      </c>
      <c r="W4613" t="s">
        <v>66</v>
      </c>
      <c r="X4613" t="s">
        <v>41</v>
      </c>
      <c r="Y4613" t="s">
        <v>56</v>
      </c>
      <c r="Z4613" t="s">
        <v>223</v>
      </c>
      <c r="AA4613" t="s">
        <v>44</v>
      </c>
      <c r="AB4613" t="s">
        <v>44</v>
      </c>
    </row>
    <row r="4614" spans="1:28" x14ac:dyDescent="0.25">
      <c r="A4614" t="s">
        <v>8989</v>
      </c>
      <c r="B4614" s="1">
        <v>45664</v>
      </c>
      <c r="C4614" t="s">
        <v>7673</v>
      </c>
      <c r="D4614" t="s">
        <v>7674</v>
      </c>
      <c r="E4614">
        <v>52</v>
      </c>
      <c r="F4614" t="s">
        <v>31</v>
      </c>
      <c r="G4614" t="s">
        <v>352</v>
      </c>
      <c r="H4614" t="s">
        <v>353</v>
      </c>
      <c r="I4614" t="s">
        <v>103</v>
      </c>
      <c r="J4614" t="s">
        <v>104</v>
      </c>
      <c r="K4614">
        <v>1</v>
      </c>
      <c r="L4614" s="2">
        <v>850</v>
      </c>
      <c r="M4614">
        <v>0</v>
      </c>
      <c r="N4614" s="2">
        <v>850</v>
      </c>
      <c r="O4614" s="2">
        <v>0</v>
      </c>
      <c r="P4614" s="2">
        <v>850</v>
      </c>
      <c r="Q4614" s="2">
        <v>509.87</v>
      </c>
      <c r="R4614" s="2">
        <v>340.13</v>
      </c>
      <c r="S4614" t="s">
        <v>53</v>
      </c>
      <c r="T4614" t="s">
        <v>407</v>
      </c>
      <c r="U4614" t="s">
        <v>408</v>
      </c>
      <c r="V4614" t="s">
        <v>39</v>
      </c>
      <c r="W4614" t="s">
        <v>40</v>
      </c>
      <c r="X4614" t="s">
        <v>41</v>
      </c>
      <c r="Y4614" t="s">
        <v>56</v>
      </c>
      <c r="Z4614" t="s">
        <v>43</v>
      </c>
      <c r="AA4614" t="s">
        <v>68</v>
      </c>
      <c r="AB4614" t="s">
        <v>44</v>
      </c>
    </row>
    <row r="4615" spans="1:28" x14ac:dyDescent="0.25">
      <c r="A4615" t="s">
        <v>8990</v>
      </c>
      <c r="B4615" s="1">
        <v>45664</v>
      </c>
      <c r="C4615" t="s">
        <v>1908</v>
      </c>
      <c r="D4615" t="s">
        <v>1909</v>
      </c>
      <c r="E4615">
        <v>21</v>
      </c>
      <c r="F4615" t="s">
        <v>31</v>
      </c>
      <c r="G4615" t="s">
        <v>72</v>
      </c>
      <c r="H4615" t="s">
        <v>73</v>
      </c>
      <c r="I4615" t="s">
        <v>74</v>
      </c>
      <c r="J4615" t="s">
        <v>75</v>
      </c>
      <c r="K4615">
        <v>3</v>
      </c>
      <c r="L4615" s="2">
        <v>2200</v>
      </c>
      <c r="M4615">
        <v>25</v>
      </c>
      <c r="N4615" s="2">
        <v>6600</v>
      </c>
      <c r="O4615" s="2">
        <v>1650</v>
      </c>
      <c r="P4615" s="2">
        <v>4950</v>
      </c>
      <c r="Q4615" s="2">
        <v>3957.18</v>
      </c>
      <c r="R4615" s="2">
        <v>992.82</v>
      </c>
      <c r="S4615" t="s">
        <v>64</v>
      </c>
      <c r="T4615" t="s">
        <v>114</v>
      </c>
      <c r="U4615" t="s">
        <v>115</v>
      </c>
      <c r="V4615" t="s">
        <v>39</v>
      </c>
      <c r="W4615" t="s">
        <v>83</v>
      </c>
      <c r="X4615" t="s">
        <v>97</v>
      </c>
      <c r="Y4615" t="s">
        <v>56</v>
      </c>
      <c r="Z4615" t="s">
        <v>43</v>
      </c>
      <c r="AA4615" t="s">
        <v>44</v>
      </c>
      <c r="AB4615" t="s">
        <v>44</v>
      </c>
    </row>
    <row r="4616" spans="1:28" x14ac:dyDescent="0.25">
      <c r="A4616" t="s">
        <v>8991</v>
      </c>
      <c r="B4616" s="1">
        <v>45664</v>
      </c>
      <c r="C4616" t="s">
        <v>3813</v>
      </c>
      <c r="D4616" t="s">
        <v>3814</v>
      </c>
      <c r="E4616">
        <v>46</v>
      </c>
      <c r="F4616" t="s">
        <v>31</v>
      </c>
      <c r="G4616" t="s">
        <v>188</v>
      </c>
      <c r="H4616" t="s">
        <v>189</v>
      </c>
      <c r="I4616" t="s">
        <v>34</v>
      </c>
      <c r="J4616" t="s">
        <v>190</v>
      </c>
      <c r="K4616">
        <v>3</v>
      </c>
      <c r="L4616" s="2">
        <v>1800</v>
      </c>
      <c r="M4616">
        <v>0</v>
      </c>
      <c r="N4616" s="2">
        <v>5400</v>
      </c>
      <c r="O4616" s="2">
        <v>0</v>
      </c>
      <c r="P4616" s="2">
        <v>5400</v>
      </c>
      <c r="Q4616" s="2">
        <v>3980.3</v>
      </c>
      <c r="R4616" s="2">
        <v>1419.7</v>
      </c>
      <c r="S4616" t="s">
        <v>53</v>
      </c>
      <c r="T4616" t="s">
        <v>290</v>
      </c>
      <c r="U4616" t="s">
        <v>291</v>
      </c>
      <c r="V4616" t="s">
        <v>39</v>
      </c>
      <c r="W4616" t="s">
        <v>83</v>
      </c>
      <c r="X4616" t="s">
        <v>97</v>
      </c>
      <c r="Y4616" t="s">
        <v>56</v>
      </c>
      <c r="Z4616" t="s">
        <v>43</v>
      </c>
      <c r="AA4616" t="s">
        <v>44</v>
      </c>
      <c r="AB4616" t="s">
        <v>44</v>
      </c>
    </row>
    <row r="4617" spans="1:28" x14ac:dyDescent="0.25">
      <c r="A4617" t="s">
        <v>8992</v>
      </c>
      <c r="B4617" s="1">
        <v>45664</v>
      </c>
      <c r="C4617" t="s">
        <v>296</v>
      </c>
      <c r="D4617" t="s">
        <v>297</v>
      </c>
      <c r="E4617">
        <v>30</v>
      </c>
      <c r="F4617" t="s">
        <v>31</v>
      </c>
      <c r="G4617" t="s">
        <v>112</v>
      </c>
      <c r="H4617" t="s">
        <v>113</v>
      </c>
      <c r="I4617" t="s">
        <v>103</v>
      </c>
      <c r="J4617" t="s">
        <v>104</v>
      </c>
      <c r="K4617">
        <v>3</v>
      </c>
      <c r="L4617" s="2">
        <v>650</v>
      </c>
      <c r="M4617">
        <v>30</v>
      </c>
      <c r="N4617" s="2">
        <v>1950</v>
      </c>
      <c r="O4617" s="2">
        <v>585</v>
      </c>
      <c r="P4617" s="2">
        <v>1365</v>
      </c>
      <c r="Q4617" s="2">
        <v>873.16</v>
      </c>
      <c r="R4617" s="2">
        <v>491.84</v>
      </c>
      <c r="S4617" t="s">
        <v>53</v>
      </c>
      <c r="T4617" t="s">
        <v>398</v>
      </c>
      <c r="U4617" t="s">
        <v>399</v>
      </c>
      <c r="V4617" t="s">
        <v>39</v>
      </c>
      <c r="W4617" t="s">
        <v>137</v>
      </c>
      <c r="X4617" t="s">
        <v>67</v>
      </c>
      <c r="Y4617" t="s">
        <v>56</v>
      </c>
      <c r="Z4617" t="s">
        <v>43</v>
      </c>
      <c r="AA4617" t="s">
        <v>44</v>
      </c>
      <c r="AB4617" t="s">
        <v>44</v>
      </c>
    </row>
    <row r="4618" spans="1:28" x14ac:dyDescent="0.25">
      <c r="A4618" t="s">
        <v>8993</v>
      </c>
      <c r="B4618" s="1">
        <v>45664</v>
      </c>
      <c r="C4618" t="s">
        <v>992</v>
      </c>
      <c r="D4618" t="s">
        <v>993</v>
      </c>
      <c r="E4618">
        <v>45</v>
      </c>
      <c r="F4618" t="s">
        <v>111</v>
      </c>
      <c r="G4618" t="s">
        <v>436</v>
      </c>
      <c r="H4618" t="s">
        <v>437</v>
      </c>
      <c r="I4618" t="s">
        <v>74</v>
      </c>
      <c r="J4618" t="s">
        <v>190</v>
      </c>
      <c r="K4618">
        <v>2</v>
      </c>
      <c r="L4618" s="2">
        <v>1800</v>
      </c>
      <c r="M4618">
        <v>10</v>
      </c>
      <c r="N4618" s="2">
        <v>3600</v>
      </c>
      <c r="O4618" s="2">
        <v>360</v>
      </c>
      <c r="P4618" s="2">
        <v>3240</v>
      </c>
      <c r="Q4618" s="2">
        <v>2398.75</v>
      </c>
      <c r="R4618" s="2">
        <v>841.25</v>
      </c>
      <c r="S4618" t="s">
        <v>53</v>
      </c>
      <c r="T4618" t="s">
        <v>122</v>
      </c>
      <c r="U4618" t="s">
        <v>123</v>
      </c>
      <c r="V4618" t="s">
        <v>39</v>
      </c>
      <c r="W4618" t="s">
        <v>92</v>
      </c>
      <c r="X4618" t="s">
        <v>41</v>
      </c>
      <c r="Y4618" t="s">
        <v>56</v>
      </c>
      <c r="Z4618" t="s">
        <v>43</v>
      </c>
      <c r="AA4618" t="s">
        <v>44</v>
      </c>
      <c r="AB4618" t="s">
        <v>44</v>
      </c>
    </row>
    <row r="4619" spans="1:28" x14ac:dyDescent="0.25">
      <c r="A4619" t="s">
        <v>8994</v>
      </c>
      <c r="B4619" s="1">
        <v>45664</v>
      </c>
      <c r="C4619" t="s">
        <v>8995</v>
      </c>
      <c r="D4619" t="s">
        <v>8996</v>
      </c>
      <c r="E4619">
        <v>39</v>
      </c>
      <c r="F4619" t="s">
        <v>48</v>
      </c>
      <c r="G4619" t="s">
        <v>217</v>
      </c>
      <c r="H4619" t="s">
        <v>218</v>
      </c>
      <c r="I4619" t="s">
        <v>34</v>
      </c>
      <c r="J4619" t="s">
        <v>130</v>
      </c>
      <c r="K4619">
        <v>1</v>
      </c>
      <c r="L4619" s="2">
        <v>28000</v>
      </c>
      <c r="M4619">
        <v>20</v>
      </c>
      <c r="N4619" s="2">
        <v>28000</v>
      </c>
      <c r="O4619" s="2">
        <v>5600</v>
      </c>
      <c r="P4619" s="2">
        <v>22400</v>
      </c>
      <c r="Q4619" s="2">
        <v>15315.34</v>
      </c>
      <c r="R4619" s="2">
        <v>7084.66</v>
      </c>
      <c r="S4619" t="s">
        <v>53</v>
      </c>
      <c r="T4619" t="s">
        <v>37</v>
      </c>
      <c r="U4619" t="s">
        <v>38</v>
      </c>
      <c r="V4619" t="s">
        <v>39</v>
      </c>
      <c r="W4619" t="s">
        <v>137</v>
      </c>
      <c r="X4619" t="s">
        <v>97</v>
      </c>
      <c r="Y4619" t="s">
        <v>56</v>
      </c>
      <c r="Z4619" t="s">
        <v>223</v>
      </c>
      <c r="AA4619" t="s">
        <v>44</v>
      </c>
      <c r="AB4619" t="s">
        <v>44</v>
      </c>
    </row>
    <row r="4620" spans="1:28" x14ac:dyDescent="0.25">
      <c r="A4620" t="s">
        <v>8997</v>
      </c>
      <c r="B4620" s="1">
        <v>45665</v>
      </c>
      <c r="C4620" t="s">
        <v>2064</v>
      </c>
      <c r="D4620" t="s">
        <v>2065</v>
      </c>
      <c r="E4620">
        <v>29</v>
      </c>
      <c r="F4620" t="s">
        <v>48</v>
      </c>
      <c r="G4620" t="s">
        <v>344</v>
      </c>
      <c r="H4620" t="s">
        <v>345</v>
      </c>
      <c r="I4620" t="s">
        <v>34</v>
      </c>
      <c r="J4620" t="s">
        <v>121</v>
      </c>
      <c r="K4620">
        <v>1</v>
      </c>
      <c r="L4620" s="2">
        <v>1600</v>
      </c>
      <c r="M4620">
        <v>0</v>
      </c>
      <c r="N4620" s="2">
        <v>1600</v>
      </c>
      <c r="O4620" s="2">
        <v>0</v>
      </c>
      <c r="P4620" s="2">
        <v>1600</v>
      </c>
      <c r="Q4620" s="2">
        <v>954.15</v>
      </c>
      <c r="R4620" s="2">
        <v>645.85</v>
      </c>
      <c r="S4620" t="s">
        <v>53</v>
      </c>
      <c r="T4620" t="s">
        <v>163</v>
      </c>
      <c r="U4620" t="s">
        <v>164</v>
      </c>
      <c r="V4620" t="s">
        <v>39</v>
      </c>
      <c r="W4620" t="s">
        <v>40</v>
      </c>
      <c r="X4620" t="s">
        <v>67</v>
      </c>
      <c r="Y4620" t="s">
        <v>56</v>
      </c>
      <c r="Z4620" t="s">
        <v>223</v>
      </c>
      <c r="AA4620" t="s">
        <v>44</v>
      </c>
      <c r="AB4620" t="s">
        <v>44</v>
      </c>
    </row>
    <row r="4621" spans="1:28" x14ac:dyDescent="0.25">
      <c r="A4621" t="s">
        <v>8998</v>
      </c>
      <c r="B4621" s="1">
        <v>45665</v>
      </c>
      <c r="C4621" t="s">
        <v>8999</v>
      </c>
      <c r="D4621" t="s">
        <v>9000</v>
      </c>
      <c r="E4621">
        <v>26</v>
      </c>
      <c r="F4621" t="s">
        <v>31</v>
      </c>
      <c r="G4621" t="s">
        <v>212</v>
      </c>
      <c r="H4621" t="s">
        <v>213</v>
      </c>
      <c r="I4621" t="s">
        <v>51</v>
      </c>
      <c r="J4621" t="s">
        <v>52</v>
      </c>
      <c r="K4621">
        <v>1</v>
      </c>
      <c r="L4621" s="2">
        <v>400</v>
      </c>
      <c r="M4621">
        <v>5</v>
      </c>
      <c r="N4621" s="2">
        <v>400</v>
      </c>
      <c r="O4621" s="2">
        <v>20</v>
      </c>
      <c r="P4621" s="2">
        <v>380</v>
      </c>
      <c r="Q4621" s="2">
        <v>222.81</v>
      </c>
      <c r="R4621" s="2">
        <v>157.19</v>
      </c>
      <c r="S4621" t="s">
        <v>64</v>
      </c>
      <c r="T4621" t="s">
        <v>76</v>
      </c>
      <c r="U4621" t="s">
        <v>77</v>
      </c>
      <c r="V4621" t="s">
        <v>39</v>
      </c>
      <c r="W4621" t="s">
        <v>124</v>
      </c>
      <c r="X4621" t="s">
        <v>97</v>
      </c>
      <c r="Y4621" t="s">
        <v>56</v>
      </c>
      <c r="Z4621" t="s">
        <v>508</v>
      </c>
      <c r="AA4621" t="s">
        <v>44</v>
      </c>
      <c r="AB4621" t="s">
        <v>44</v>
      </c>
    </row>
    <row r="4622" spans="1:28" x14ac:dyDescent="0.25">
      <c r="A4622" t="s">
        <v>9001</v>
      </c>
      <c r="B4622" s="1">
        <v>45665</v>
      </c>
      <c r="C4622" t="s">
        <v>3346</v>
      </c>
      <c r="D4622" t="s">
        <v>3347</v>
      </c>
      <c r="E4622">
        <v>24</v>
      </c>
      <c r="F4622" t="s">
        <v>31</v>
      </c>
      <c r="G4622" t="s">
        <v>344</v>
      </c>
      <c r="H4622" t="s">
        <v>345</v>
      </c>
      <c r="I4622" t="s">
        <v>34</v>
      </c>
      <c r="J4622" t="s">
        <v>121</v>
      </c>
      <c r="K4622">
        <v>2</v>
      </c>
      <c r="L4622" s="2">
        <v>1600</v>
      </c>
      <c r="M4622">
        <v>5</v>
      </c>
      <c r="N4622" s="2">
        <v>3200</v>
      </c>
      <c r="O4622" s="2">
        <v>160</v>
      </c>
      <c r="P4622" s="2">
        <v>3040</v>
      </c>
      <c r="Q4622" s="2">
        <v>1863.23</v>
      </c>
      <c r="R4622" s="2">
        <v>1176.77</v>
      </c>
      <c r="S4622" t="s">
        <v>53</v>
      </c>
      <c r="T4622" t="s">
        <v>275</v>
      </c>
      <c r="U4622" t="s">
        <v>123</v>
      </c>
      <c r="V4622" t="s">
        <v>39</v>
      </c>
      <c r="W4622" t="s">
        <v>124</v>
      </c>
      <c r="X4622" t="s">
        <v>67</v>
      </c>
      <c r="Y4622" t="s">
        <v>56</v>
      </c>
      <c r="Z4622" t="s">
        <v>43</v>
      </c>
      <c r="AA4622" t="s">
        <v>44</v>
      </c>
      <c r="AB4622" t="s">
        <v>44</v>
      </c>
    </row>
    <row r="4623" spans="1:28" x14ac:dyDescent="0.25">
      <c r="A4623" t="s">
        <v>9002</v>
      </c>
      <c r="B4623" s="1">
        <v>45665</v>
      </c>
      <c r="C4623" t="s">
        <v>7532</v>
      </c>
      <c r="D4623" t="s">
        <v>7533</v>
      </c>
      <c r="E4623">
        <v>59</v>
      </c>
      <c r="F4623" t="s">
        <v>111</v>
      </c>
      <c r="G4623" t="s">
        <v>158</v>
      </c>
      <c r="H4623" t="s">
        <v>159</v>
      </c>
      <c r="I4623" t="s">
        <v>51</v>
      </c>
      <c r="J4623" t="s">
        <v>52</v>
      </c>
      <c r="K4623">
        <v>1</v>
      </c>
      <c r="L4623" s="2">
        <v>650</v>
      </c>
      <c r="M4623">
        <v>10</v>
      </c>
      <c r="N4623" s="2">
        <v>650</v>
      </c>
      <c r="O4623" s="2">
        <v>65</v>
      </c>
      <c r="P4623" s="2">
        <v>585</v>
      </c>
      <c r="Q4623" s="2">
        <v>361.18</v>
      </c>
      <c r="R4623" s="2">
        <v>223.82</v>
      </c>
      <c r="S4623" t="s">
        <v>53</v>
      </c>
      <c r="T4623" t="s">
        <v>37</v>
      </c>
      <c r="U4623" t="s">
        <v>38</v>
      </c>
      <c r="V4623" t="s">
        <v>39</v>
      </c>
      <c r="W4623" t="s">
        <v>92</v>
      </c>
      <c r="X4623" t="s">
        <v>67</v>
      </c>
      <c r="Y4623" t="s">
        <v>42</v>
      </c>
      <c r="Z4623" t="s">
        <v>43</v>
      </c>
      <c r="AA4623" t="s">
        <v>68</v>
      </c>
      <c r="AB4623" t="s">
        <v>44</v>
      </c>
    </row>
    <row r="4624" spans="1:28" x14ac:dyDescent="0.25">
      <c r="A4624" t="s">
        <v>9003</v>
      </c>
      <c r="B4624" s="1">
        <v>45665</v>
      </c>
      <c r="C4624" t="s">
        <v>2784</v>
      </c>
      <c r="D4624" t="s">
        <v>2785</v>
      </c>
      <c r="E4624">
        <v>20</v>
      </c>
      <c r="F4624" t="s">
        <v>48</v>
      </c>
      <c r="G4624" t="s">
        <v>32</v>
      </c>
      <c r="H4624" t="s">
        <v>33</v>
      </c>
      <c r="I4624" t="s">
        <v>34</v>
      </c>
      <c r="J4624" t="s">
        <v>35</v>
      </c>
      <c r="K4624">
        <v>3</v>
      </c>
      <c r="L4624" s="2">
        <v>55000</v>
      </c>
      <c r="M4624">
        <v>25</v>
      </c>
      <c r="N4624" s="2">
        <v>165000</v>
      </c>
      <c r="O4624" s="2">
        <v>41250</v>
      </c>
      <c r="P4624" s="2">
        <v>123750</v>
      </c>
      <c r="Q4624" s="2">
        <v>99441.01</v>
      </c>
      <c r="R4624" s="2">
        <v>24308.99</v>
      </c>
      <c r="S4624" t="s">
        <v>64</v>
      </c>
      <c r="T4624" t="s">
        <v>105</v>
      </c>
      <c r="U4624" t="s">
        <v>106</v>
      </c>
      <c r="V4624" t="s">
        <v>39</v>
      </c>
      <c r="W4624" t="s">
        <v>124</v>
      </c>
      <c r="X4624" t="s">
        <v>67</v>
      </c>
      <c r="Y4624" t="s">
        <v>42</v>
      </c>
      <c r="Z4624" t="s">
        <v>43</v>
      </c>
      <c r="AA4624" t="s">
        <v>44</v>
      </c>
      <c r="AB4624" t="s">
        <v>44</v>
      </c>
    </row>
    <row r="4625" spans="1:28" x14ac:dyDescent="0.25">
      <c r="A4625" t="s">
        <v>9004</v>
      </c>
      <c r="B4625" s="1">
        <v>45665</v>
      </c>
      <c r="C4625" t="s">
        <v>9005</v>
      </c>
      <c r="D4625" t="s">
        <v>9006</v>
      </c>
      <c r="E4625">
        <v>21</v>
      </c>
      <c r="F4625" t="s">
        <v>111</v>
      </c>
      <c r="G4625" t="s">
        <v>197</v>
      </c>
      <c r="H4625" t="s">
        <v>198</v>
      </c>
      <c r="I4625" t="s">
        <v>74</v>
      </c>
      <c r="J4625" t="s">
        <v>75</v>
      </c>
      <c r="K4625">
        <v>1</v>
      </c>
      <c r="L4625" s="2">
        <v>2600</v>
      </c>
      <c r="M4625">
        <v>10</v>
      </c>
      <c r="N4625" s="2">
        <v>2600</v>
      </c>
      <c r="O4625" s="2">
        <v>260</v>
      </c>
      <c r="P4625" s="2">
        <v>2340</v>
      </c>
      <c r="Q4625" s="2">
        <v>1520.29</v>
      </c>
      <c r="R4625" s="2">
        <v>819.71</v>
      </c>
      <c r="S4625" t="s">
        <v>64</v>
      </c>
      <c r="T4625" t="s">
        <v>122</v>
      </c>
      <c r="U4625" t="s">
        <v>123</v>
      </c>
      <c r="V4625" t="s">
        <v>39</v>
      </c>
      <c r="W4625" t="s">
        <v>137</v>
      </c>
      <c r="X4625" t="s">
        <v>97</v>
      </c>
      <c r="Y4625" t="s">
        <v>42</v>
      </c>
      <c r="Z4625" t="s">
        <v>223</v>
      </c>
      <c r="AA4625" t="s">
        <v>44</v>
      </c>
      <c r="AB4625" t="s">
        <v>44</v>
      </c>
    </row>
    <row r="4626" spans="1:28" x14ac:dyDescent="0.25">
      <c r="A4626" t="s">
        <v>9007</v>
      </c>
      <c r="B4626" s="1">
        <v>45665</v>
      </c>
      <c r="C4626" t="s">
        <v>9008</v>
      </c>
      <c r="D4626" t="s">
        <v>9009</v>
      </c>
      <c r="E4626">
        <v>37</v>
      </c>
      <c r="F4626" t="s">
        <v>31</v>
      </c>
      <c r="G4626" t="s">
        <v>207</v>
      </c>
      <c r="H4626" t="s">
        <v>208</v>
      </c>
      <c r="I4626" t="s">
        <v>34</v>
      </c>
      <c r="J4626" t="s">
        <v>143</v>
      </c>
      <c r="K4626">
        <v>1</v>
      </c>
      <c r="L4626" s="2">
        <v>18000</v>
      </c>
      <c r="M4626">
        <v>15</v>
      </c>
      <c r="N4626" s="2">
        <v>18000</v>
      </c>
      <c r="O4626" s="2">
        <v>2700</v>
      </c>
      <c r="P4626" s="2">
        <v>15300</v>
      </c>
      <c r="Q4626" s="2">
        <v>12172.8</v>
      </c>
      <c r="R4626" s="2">
        <v>3127.2</v>
      </c>
      <c r="S4626" t="s">
        <v>64</v>
      </c>
      <c r="T4626" t="s">
        <v>96</v>
      </c>
      <c r="U4626" t="s">
        <v>96</v>
      </c>
      <c r="V4626" t="s">
        <v>39</v>
      </c>
      <c r="W4626" t="s">
        <v>40</v>
      </c>
      <c r="X4626" t="s">
        <v>97</v>
      </c>
      <c r="Y4626" t="s">
        <v>42</v>
      </c>
      <c r="Z4626" t="s">
        <v>43</v>
      </c>
      <c r="AA4626" t="s">
        <v>44</v>
      </c>
      <c r="AB4626" t="s">
        <v>44</v>
      </c>
    </row>
    <row r="4627" spans="1:28" x14ac:dyDescent="0.25">
      <c r="A4627" t="s">
        <v>9010</v>
      </c>
      <c r="B4627" s="1">
        <v>45665</v>
      </c>
      <c r="C4627" t="s">
        <v>8249</v>
      </c>
      <c r="D4627" t="s">
        <v>8250</v>
      </c>
      <c r="E4627">
        <v>31</v>
      </c>
      <c r="F4627" t="s">
        <v>31</v>
      </c>
      <c r="G4627" t="s">
        <v>60</v>
      </c>
      <c r="H4627" t="s">
        <v>61</v>
      </c>
      <c r="I4627" t="s">
        <v>62</v>
      </c>
      <c r="J4627" t="s">
        <v>63</v>
      </c>
      <c r="K4627">
        <v>4</v>
      </c>
      <c r="L4627" s="2">
        <v>3500</v>
      </c>
      <c r="M4627">
        <v>30</v>
      </c>
      <c r="N4627" s="2">
        <v>14000</v>
      </c>
      <c r="O4627" s="2">
        <v>4200</v>
      </c>
      <c r="P4627" s="2">
        <v>9800</v>
      </c>
      <c r="Q4627" s="2">
        <v>6611.41</v>
      </c>
      <c r="R4627" s="2">
        <v>3188.59</v>
      </c>
      <c r="S4627" t="s">
        <v>64</v>
      </c>
      <c r="T4627" t="s">
        <v>275</v>
      </c>
      <c r="U4627" t="s">
        <v>123</v>
      </c>
      <c r="V4627" t="s">
        <v>39</v>
      </c>
      <c r="W4627" t="s">
        <v>66</v>
      </c>
      <c r="X4627" t="s">
        <v>97</v>
      </c>
      <c r="Y4627" t="s">
        <v>56</v>
      </c>
      <c r="Z4627" t="s">
        <v>43</v>
      </c>
      <c r="AA4627" t="s">
        <v>68</v>
      </c>
      <c r="AB4627" t="s">
        <v>44</v>
      </c>
    </row>
    <row r="4628" spans="1:28" x14ac:dyDescent="0.25">
      <c r="A4628" t="s">
        <v>9011</v>
      </c>
      <c r="B4628" s="1">
        <v>45665</v>
      </c>
      <c r="C4628" t="s">
        <v>5943</v>
      </c>
      <c r="D4628" t="s">
        <v>5944</v>
      </c>
      <c r="E4628">
        <v>49</v>
      </c>
      <c r="F4628" t="s">
        <v>48</v>
      </c>
      <c r="G4628" t="s">
        <v>72</v>
      </c>
      <c r="H4628" t="s">
        <v>73</v>
      </c>
      <c r="I4628" t="s">
        <v>74</v>
      </c>
      <c r="J4628" t="s">
        <v>75</v>
      </c>
      <c r="K4628">
        <v>1</v>
      </c>
      <c r="L4628" s="2">
        <v>2200</v>
      </c>
      <c r="M4628">
        <v>15</v>
      </c>
      <c r="N4628" s="2">
        <v>2200</v>
      </c>
      <c r="O4628" s="2">
        <v>330</v>
      </c>
      <c r="P4628" s="2">
        <v>1870</v>
      </c>
      <c r="Q4628" s="2">
        <v>1158.81</v>
      </c>
      <c r="R4628" s="2">
        <v>711.19</v>
      </c>
      <c r="S4628" t="s">
        <v>53</v>
      </c>
      <c r="T4628" t="s">
        <v>96</v>
      </c>
      <c r="U4628" t="s">
        <v>96</v>
      </c>
      <c r="V4628" t="s">
        <v>39</v>
      </c>
      <c r="W4628" t="s">
        <v>40</v>
      </c>
      <c r="X4628" t="s">
        <v>41</v>
      </c>
      <c r="Y4628" t="s">
        <v>42</v>
      </c>
      <c r="Z4628" t="s">
        <v>223</v>
      </c>
      <c r="AA4628" t="s">
        <v>68</v>
      </c>
      <c r="AB4628" t="s">
        <v>44</v>
      </c>
    </row>
    <row r="4629" spans="1:28" x14ac:dyDescent="0.25">
      <c r="A4629" t="s">
        <v>9012</v>
      </c>
      <c r="B4629" s="1">
        <v>45665</v>
      </c>
      <c r="C4629" t="s">
        <v>854</v>
      </c>
      <c r="D4629" t="s">
        <v>855</v>
      </c>
      <c r="E4629">
        <v>57</v>
      </c>
      <c r="F4629" t="s">
        <v>48</v>
      </c>
      <c r="G4629" t="s">
        <v>318</v>
      </c>
      <c r="H4629" t="s">
        <v>319</v>
      </c>
      <c r="I4629" t="s">
        <v>34</v>
      </c>
      <c r="J4629" t="s">
        <v>190</v>
      </c>
      <c r="K4629">
        <v>2</v>
      </c>
      <c r="L4629" s="2">
        <v>2500</v>
      </c>
      <c r="M4629">
        <v>20</v>
      </c>
      <c r="N4629" s="2">
        <v>5000</v>
      </c>
      <c r="O4629" s="2">
        <v>1000</v>
      </c>
      <c r="P4629" s="2">
        <v>4000</v>
      </c>
      <c r="Q4629" s="2">
        <v>2796.56</v>
      </c>
      <c r="R4629" s="2">
        <v>1203.44</v>
      </c>
      <c r="S4629" t="s">
        <v>53</v>
      </c>
      <c r="T4629" t="s">
        <v>263</v>
      </c>
      <c r="U4629" t="s">
        <v>91</v>
      </c>
      <c r="V4629" t="s">
        <v>39</v>
      </c>
      <c r="W4629" t="s">
        <v>83</v>
      </c>
      <c r="X4629" t="s">
        <v>41</v>
      </c>
      <c r="Y4629" t="s">
        <v>56</v>
      </c>
      <c r="Z4629" t="s">
        <v>43</v>
      </c>
      <c r="AA4629" t="s">
        <v>44</v>
      </c>
      <c r="AB4629" t="s">
        <v>44</v>
      </c>
    </row>
    <row r="4630" spans="1:28" x14ac:dyDescent="0.25">
      <c r="A4630" t="s">
        <v>9013</v>
      </c>
      <c r="B4630" s="1">
        <v>45665</v>
      </c>
      <c r="C4630" t="s">
        <v>2800</v>
      </c>
      <c r="D4630" t="s">
        <v>2801</v>
      </c>
      <c r="E4630">
        <v>46</v>
      </c>
      <c r="F4630" t="s">
        <v>48</v>
      </c>
      <c r="G4630" t="s">
        <v>207</v>
      </c>
      <c r="H4630" t="s">
        <v>208</v>
      </c>
      <c r="I4630" t="s">
        <v>34</v>
      </c>
      <c r="J4630" t="s">
        <v>143</v>
      </c>
      <c r="K4630">
        <v>1</v>
      </c>
      <c r="L4630" s="2">
        <v>18000</v>
      </c>
      <c r="M4630">
        <v>15</v>
      </c>
      <c r="N4630" s="2">
        <v>18000</v>
      </c>
      <c r="O4630" s="2">
        <v>2700</v>
      </c>
      <c r="P4630" s="2">
        <v>15300</v>
      </c>
      <c r="Q4630" s="2">
        <v>9773.81</v>
      </c>
      <c r="R4630" s="2">
        <v>5526.19</v>
      </c>
      <c r="S4630" t="s">
        <v>53</v>
      </c>
      <c r="T4630" t="s">
        <v>122</v>
      </c>
      <c r="U4630" t="s">
        <v>123</v>
      </c>
      <c r="V4630" t="s">
        <v>39</v>
      </c>
      <c r="W4630" t="s">
        <v>66</v>
      </c>
      <c r="X4630" t="s">
        <v>41</v>
      </c>
      <c r="Y4630" t="s">
        <v>56</v>
      </c>
      <c r="Z4630" t="s">
        <v>43</v>
      </c>
      <c r="AA4630" t="s">
        <v>44</v>
      </c>
      <c r="AB4630" t="s">
        <v>44</v>
      </c>
    </row>
    <row r="4631" spans="1:28" x14ac:dyDescent="0.25">
      <c r="A4631" t="s">
        <v>9014</v>
      </c>
      <c r="B4631" s="1">
        <v>45665</v>
      </c>
      <c r="C4631" t="s">
        <v>4604</v>
      </c>
      <c r="D4631" t="s">
        <v>4605</v>
      </c>
      <c r="E4631">
        <v>54</v>
      </c>
      <c r="F4631" t="s">
        <v>111</v>
      </c>
      <c r="G4631" t="s">
        <v>176</v>
      </c>
      <c r="H4631" t="s">
        <v>177</v>
      </c>
      <c r="I4631" t="s">
        <v>34</v>
      </c>
      <c r="J4631" t="s">
        <v>35</v>
      </c>
      <c r="K4631">
        <v>1</v>
      </c>
      <c r="L4631" s="2">
        <v>6500</v>
      </c>
      <c r="M4631">
        <v>0</v>
      </c>
      <c r="N4631" s="2">
        <v>6500</v>
      </c>
      <c r="O4631" s="2">
        <v>0</v>
      </c>
      <c r="P4631" s="2">
        <v>6500</v>
      </c>
      <c r="Q4631" s="2">
        <v>4738.79</v>
      </c>
      <c r="R4631" s="2">
        <v>1761.21</v>
      </c>
      <c r="S4631" t="s">
        <v>64</v>
      </c>
      <c r="T4631" t="s">
        <v>153</v>
      </c>
      <c r="U4631" t="s">
        <v>154</v>
      </c>
      <c r="V4631" t="s">
        <v>39</v>
      </c>
      <c r="W4631" t="s">
        <v>92</v>
      </c>
      <c r="X4631" t="s">
        <v>41</v>
      </c>
      <c r="Y4631" t="s">
        <v>56</v>
      </c>
      <c r="Z4631" t="s">
        <v>43</v>
      </c>
      <c r="AA4631" t="s">
        <v>44</v>
      </c>
      <c r="AB4631" t="s">
        <v>44</v>
      </c>
    </row>
    <row r="4632" spans="1:28" x14ac:dyDescent="0.25">
      <c r="A4632" t="s">
        <v>9015</v>
      </c>
      <c r="B4632" s="1">
        <v>45665</v>
      </c>
      <c r="C4632" t="s">
        <v>3324</v>
      </c>
      <c r="D4632" t="s">
        <v>3325</v>
      </c>
      <c r="E4632">
        <v>19</v>
      </c>
      <c r="F4632" t="s">
        <v>111</v>
      </c>
      <c r="G4632" t="s">
        <v>280</v>
      </c>
      <c r="H4632" t="s">
        <v>281</v>
      </c>
      <c r="I4632" t="s">
        <v>62</v>
      </c>
      <c r="J4632" t="s">
        <v>190</v>
      </c>
      <c r="K4632">
        <v>2</v>
      </c>
      <c r="L4632" s="2">
        <v>700</v>
      </c>
      <c r="M4632">
        <v>10</v>
      </c>
      <c r="N4632" s="2">
        <v>1400</v>
      </c>
      <c r="O4632" s="2">
        <v>140</v>
      </c>
      <c r="P4632" s="2">
        <v>1260</v>
      </c>
      <c r="Q4632" s="2">
        <v>987.01</v>
      </c>
      <c r="R4632" s="2">
        <v>272.99</v>
      </c>
      <c r="S4632" t="s">
        <v>53</v>
      </c>
      <c r="T4632" t="s">
        <v>76</v>
      </c>
      <c r="U4632" t="s">
        <v>77</v>
      </c>
      <c r="V4632" t="s">
        <v>39</v>
      </c>
      <c r="W4632" t="s">
        <v>83</v>
      </c>
      <c r="X4632" t="s">
        <v>67</v>
      </c>
      <c r="Y4632" t="s">
        <v>42</v>
      </c>
      <c r="Z4632" t="s">
        <v>43</v>
      </c>
      <c r="AA4632" t="s">
        <v>68</v>
      </c>
      <c r="AB4632" t="s">
        <v>44</v>
      </c>
    </row>
    <row r="4633" spans="1:28" x14ac:dyDescent="0.25">
      <c r="A4633" t="s">
        <v>9016</v>
      </c>
      <c r="B4633" s="1">
        <v>45665</v>
      </c>
      <c r="C4633" t="s">
        <v>7666</v>
      </c>
      <c r="D4633" t="s">
        <v>7667</v>
      </c>
      <c r="E4633">
        <v>18</v>
      </c>
      <c r="F4633" t="s">
        <v>111</v>
      </c>
      <c r="G4633" t="s">
        <v>366</v>
      </c>
      <c r="H4633" t="s">
        <v>367</v>
      </c>
      <c r="I4633" t="s">
        <v>34</v>
      </c>
      <c r="J4633" t="s">
        <v>130</v>
      </c>
      <c r="K4633">
        <v>1</v>
      </c>
      <c r="L4633" s="2">
        <v>14500</v>
      </c>
      <c r="M4633">
        <v>15</v>
      </c>
      <c r="N4633" s="2">
        <v>14500</v>
      </c>
      <c r="O4633" s="2">
        <v>2175</v>
      </c>
      <c r="P4633" s="2">
        <v>12325</v>
      </c>
      <c r="Q4633" s="2">
        <v>9876.89</v>
      </c>
      <c r="R4633" s="2">
        <v>2448.11</v>
      </c>
      <c r="S4633" t="s">
        <v>53</v>
      </c>
      <c r="T4633" t="s">
        <v>398</v>
      </c>
      <c r="U4633" t="s">
        <v>399</v>
      </c>
      <c r="V4633" t="s">
        <v>39</v>
      </c>
      <c r="W4633" t="s">
        <v>137</v>
      </c>
      <c r="X4633" t="s">
        <v>41</v>
      </c>
      <c r="Y4633" t="s">
        <v>56</v>
      </c>
      <c r="Z4633" t="s">
        <v>43</v>
      </c>
      <c r="AA4633" t="s">
        <v>44</v>
      </c>
      <c r="AB4633" t="s">
        <v>44</v>
      </c>
    </row>
    <row r="4634" spans="1:28" x14ac:dyDescent="0.25">
      <c r="A4634" t="s">
        <v>9017</v>
      </c>
      <c r="B4634" s="1">
        <v>45666</v>
      </c>
      <c r="C4634" t="s">
        <v>7319</v>
      </c>
      <c r="D4634" t="s">
        <v>7320</v>
      </c>
      <c r="E4634">
        <v>39</v>
      </c>
      <c r="F4634" t="s">
        <v>31</v>
      </c>
      <c r="G4634" t="s">
        <v>387</v>
      </c>
      <c r="H4634" t="s">
        <v>388</v>
      </c>
      <c r="I4634" t="s">
        <v>74</v>
      </c>
      <c r="J4634" t="s">
        <v>75</v>
      </c>
      <c r="K4634">
        <v>2</v>
      </c>
      <c r="L4634" s="2">
        <v>3200</v>
      </c>
      <c r="M4634">
        <v>15</v>
      </c>
      <c r="N4634" s="2">
        <v>6400</v>
      </c>
      <c r="O4634" s="2">
        <v>960</v>
      </c>
      <c r="P4634" s="2">
        <v>5440</v>
      </c>
      <c r="Q4634" s="2">
        <v>3111.85</v>
      </c>
      <c r="R4634" s="2">
        <v>2328.15</v>
      </c>
      <c r="S4634" t="s">
        <v>53</v>
      </c>
      <c r="T4634" t="s">
        <v>114</v>
      </c>
      <c r="U4634" t="s">
        <v>115</v>
      </c>
      <c r="V4634" t="s">
        <v>39</v>
      </c>
      <c r="W4634" t="s">
        <v>83</v>
      </c>
      <c r="X4634" t="s">
        <v>97</v>
      </c>
      <c r="Y4634" t="s">
        <v>84</v>
      </c>
      <c r="Z4634" t="s">
        <v>43</v>
      </c>
      <c r="AA4634" t="s">
        <v>44</v>
      </c>
      <c r="AB4634" t="s">
        <v>44</v>
      </c>
    </row>
    <row r="4635" spans="1:28" x14ac:dyDescent="0.25">
      <c r="A4635" t="s">
        <v>9018</v>
      </c>
      <c r="B4635" s="1">
        <v>45666</v>
      </c>
      <c r="C4635" t="s">
        <v>3167</v>
      </c>
      <c r="D4635" t="s">
        <v>3168</v>
      </c>
      <c r="E4635">
        <v>53</v>
      </c>
      <c r="F4635" t="s">
        <v>48</v>
      </c>
      <c r="G4635" t="s">
        <v>158</v>
      </c>
      <c r="H4635" t="s">
        <v>159</v>
      </c>
      <c r="I4635" t="s">
        <v>51</v>
      </c>
      <c r="J4635" t="s">
        <v>52</v>
      </c>
      <c r="K4635">
        <v>1</v>
      </c>
      <c r="L4635" s="2">
        <v>650</v>
      </c>
      <c r="M4635">
        <v>10</v>
      </c>
      <c r="N4635" s="2">
        <v>650</v>
      </c>
      <c r="O4635" s="2">
        <v>65</v>
      </c>
      <c r="P4635" s="2">
        <v>585</v>
      </c>
      <c r="Q4635" s="2">
        <v>351.69</v>
      </c>
      <c r="R4635" s="2">
        <v>233.31</v>
      </c>
      <c r="S4635" t="s">
        <v>53</v>
      </c>
      <c r="T4635" t="s">
        <v>153</v>
      </c>
      <c r="U4635" t="s">
        <v>154</v>
      </c>
      <c r="V4635" t="s">
        <v>39</v>
      </c>
      <c r="W4635" t="s">
        <v>137</v>
      </c>
      <c r="X4635" t="s">
        <v>41</v>
      </c>
      <c r="Y4635" t="s">
        <v>42</v>
      </c>
      <c r="Z4635" t="s">
        <v>43</v>
      </c>
      <c r="AA4635" t="s">
        <v>44</v>
      </c>
      <c r="AB4635" t="s">
        <v>44</v>
      </c>
    </row>
    <row r="4636" spans="1:28" x14ac:dyDescent="0.25">
      <c r="A4636" t="s">
        <v>9019</v>
      </c>
      <c r="B4636" s="1">
        <v>45666</v>
      </c>
      <c r="C4636" t="s">
        <v>1580</v>
      </c>
      <c r="D4636" t="s">
        <v>1581</v>
      </c>
      <c r="E4636">
        <v>42</v>
      </c>
      <c r="F4636" t="s">
        <v>111</v>
      </c>
      <c r="G4636" t="s">
        <v>280</v>
      </c>
      <c r="H4636" t="s">
        <v>281</v>
      </c>
      <c r="I4636" t="s">
        <v>62</v>
      </c>
      <c r="J4636" t="s">
        <v>190</v>
      </c>
      <c r="K4636">
        <v>5</v>
      </c>
      <c r="L4636" s="2">
        <v>700</v>
      </c>
      <c r="M4636">
        <v>5</v>
      </c>
      <c r="N4636" s="2">
        <v>3500</v>
      </c>
      <c r="O4636" s="2">
        <v>175</v>
      </c>
      <c r="P4636" s="2">
        <v>3325</v>
      </c>
      <c r="Q4636" s="2">
        <v>2156.84</v>
      </c>
      <c r="R4636" s="2">
        <v>1168.1600000000001</v>
      </c>
      <c r="S4636" t="s">
        <v>53</v>
      </c>
      <c r="T4636" t="s">
        <v>136</v>
      </c>
      <c r="U4636" t="s">
        <v>38</v>
      </c>
      <c r="V4636" t="s">
        <v>39</v>
      </c>
      <c r="W4636" t="s">
        <v>92</v>
      </c>
      <c r="X4636" t="s">
        <v>41</v>
      </c>
      <c r="Y4636" t="s">
        <v>42</v>
      </c>
      <c r="Z4636" t="s">
        <v>107</v>
      </c>
      <c r="AA4636" t="s">
        <v>44</v>
      </c>
      <c r="AB4636" t="s">
        <v>44</v>
      </c>
    </row>
    <row r="4637" spans="1:28" x14ac:dyDescent="0.25">
      <c r="A4637" t="s">
        <v>9020</v>
      </c>
      <c r="B4637" s="1">
        <v>45666</v>
      </c>
      <c r="C4637" t="s">
        <v>8526</v>
      </c>
      <c r="D4637" t="s">
        <v>8527</v>
      </c>
      <c r="E4637">
        <v>23</v>
      </c>
      <c r="F4637" t="s">
        <v>111</v>
      </c>
      <c r="G4637" t="s">
        <v>134</v>
      </c>
      <c r="H4637" t="s">
        <v>135</v>
      </c>
      <c r="I4637" t="s">
        <v>62</v>
      </c>
      <c r="J4637" t="s">
        <v>130</v>
      </c>
      <c r="K4637">
        <v>6</v>
      </c>
      <c r="L4637" s="2">
        <v>8500</v>
      </c>
      <c r="M4637">
        <v>5</v>
      </c>
      <c r="N4637" s="2">
        <v>51000</v>
      </c>
      <c r="O4637" s="2">
        <v>2550</v>
      </c>
      <c r="P4637" s="2">
        <v>48450</v>
      </c>
      <c r="Q4637" s="2">
        <v>29727.79</v>
      </c>
      <c r="R4637" s="2">
        <v>18722.21</v>
      </c>
      <c r="S4637" t="s">
        <v>53</v>
      </c>
      <c r="T4637" t="s">
        <v>105</v>
      </c>
      <c r="U4637" t="s">
        <v>106</v>
      </c>
      <c r="V4637" t="s">
        <v>39</v>
      </c>
      <c r="W4637" t="s">
        <v>83</v>
      </c>
      <c r="X4637" t="s">
        <v>67</v>
      </c>
      <c r="Y4637" t="s">
        <v>56</v>
      </c>
      <c r="Z4637" t="s">
        <v>43</v>
      </c>
      <c r="AA4637" t="s">
        <v>44</v>
      </c>
      <c r="AB4637" t="s">
        <v>44</v>
      </c>
    </row>
    <row r="4638" spans="1:28" x14ac:dyDescent="0.25">
      <c r="A4638" t="s">
        <v>9021</v>
      </c>
      <c r="B4638" s="1">
        <v>45666</v>
      </c>
      <c r="C4638" t="s">
        <v>3891</v>
      </c>
      <c r="D4638" t="s">
        <v>3892</v>
      </c>
      <c r="E4638">
        <v>53</v>
      </c>
      <c r="F4638" t="s">
        <v>31</v>
      </c>
      <c r="G4638" t="s">
        <v>197</v>
      </c>
      <c r="H4638" t="s">
        <v>198</v>
      </c>
      <c r="I4638" t="s">
        <v>74</v>
      </c>
      <c r="J4638" t="s">
        <v>75</v>
      </c>
      <c r="K4638">
        <v>1</v>
      </c>
      <c r="L4638" s="2">
        <v>2600</v>
      </c>
      <c r="M4638">
        <v>5</v>
      </c>
      <c r="N4638" s="2">
        <v>2600</v>
      </c>
      <c r="O4638" s="2">
        <v>130</v>
      </c>
      <c r="P4638" s="2">
        <v>2470</v>
      </c>
      <c r="Q4638" s="2">
        <v>1945.77</v>
      </c>
      <c r="R4638" s="2">
        <v>524.23</v>
      </c>
      <c r="S4638" t="s">
        <v>64</v>
      </c>
      <c r="T4638" t="s">
        <v>105</v>
      </c>
      <c r="U4638" t="s">
        <v>106</v>
      </c>
      <c r="V4638" t="s">
        <v>39</v>
      </c>
      <c r="W4638" t="s">
        <v>40</v>
      </c>
      <c r="X4638" t="s">
        <v>41</v>
      </c>
      <c r="Y4638" t="s">
        <v>56</v>
      </c>
      <c r="Z4638" t="s">
        <v>223</v>
      </c>
      <c r="AA4638" t="s">
        <v>44</v>
      </c>
      <c r="AB4638" t="s">
        <v>44</v>
      </c>
    </row>
    <row r="4639" spans="1:28" x14ac:dyDescent="0.25">
      <c r="A4639" t="s">
        <v>9022</v>
      </c>
      <c r="B4639" s="1">
        <v>45666</v>
      </c>
      <c r="C4639" t="s">
        <v>5281</v>
      </c>
      <c r="D4639" t="s">
        <v>5282</v>
      </c>
      <c r="E4639">
        <v>60</v>
      </c>
      <c r="F4639" t="s">
        <v>31</v>
      </c>
      <c r="G4639" t="s">
        <v>60</v>
      </c>
      <c r="H4639" t="s">
        <v>61</v>
      </c>
      <c r="I4639" t="s">
        <v>62</v>
      </c>
      <c r="J4639" t="s">
        <v>63</v>
      </c>
      <c r="K4639">
        <v>3</v>
      </c>
      <c r="L4639" s="2">
        <v>3500</v>
      </c>
      <c r="M4639">
        <v>10</v>
      </c>
      <c r="N4639" s="2">
        <v>10500</v>
      </c>
      <c r="O4639" s="2">
        <v>1050</v>
      </c>
      <c r="P4639" s="2">
        <v>9450</v>
      </c>
      <c r="Q4639" s="2">
        <v>6008.86</v>
      </c>
      <c r="R4639" s="2">
        <v>3441.14</v>
      </c>
      <c r="S4639" t="s">
        <v>53</v>
      </c>
      <c r="T4639" t="s">
        <v>222</v>
      </c>
      <c r="U4639" t="s">
        <v>38</v>
      </c>
      <c r="V4639" t="s">
        <v>39</v>
      </c>
      <c r="W4639" t="s">
        <v>124</v>
      </c>
      <c r="X4639" t="s">
        <v>41</v>
      </c>
      <c r="Y4639" t="s">
        <v>84</v>
      </c>
      <c r="Z4639" t="s">
        <v>43</v>
      </c>
      <c r="AA4639" t="s">
        <v>44</v>
      </c>
      <c r="AB4639" t="s">
        <v>44</v>
      </c>
    </row>
    <row r="4640" spans="1:28" x14ac:dyDescent="0.25">
      <c r="A4640" t="s">
        <v>9023</v>
      </c>
      <c r="B4640" s="1">
        <v>45666</v>
      </c>
      <c r="C4640" t="s">
        <v>7176</v>
      </c>
      <c r="D4640" t="s">
        <v>7177</v>
      </c>
      <c r="E4640">
        <v>27</v>
      </c>
      <c r="F4640" t="s">
        <v>111</v>
      </c>
      <c r="G4640" t="s">
        <v>217</v>
      </c>
      <c r="H4640" t="s">
        <v>218</v>
      </c>
      <c r="I4640" t="s">
        <v>34</v>
      </c>
      <c r="J4640" t="s">
        <v>130</v>
      </c>
      <c r="K4640">
        <v>1</v>
      </c>
      <c r="L4640" s="2">
        <v>28000</v>
      </c>
      <c r="M4640">
        <v>5</v>
      </c>
      <c r="N4640" s="2">
        <v>28000</v>
      </c>
      <c r="O4640" s="2">
        <v>1400</v>
      </c>
      <c r="P4640" s="2">
        <v>26600</v>
      </c>
      <c r="Q4640" s="2">
        <v>17942.86</v>
      </c>
      <c r="R4640" s="2">
        <v>8657.14</v>
      </c>
      <c r="S4640" t="s">
        <v>36</v>
      </c>
      <c r="T4640" t="s">
        <v>136</v>
      </c>
      <c r="U4640" t="s">
        <v>38</v>
      </c>
      <c r="V4640" t="s">
        <v>39</v>
      </c>
      <c r="W4640" t="s">
        <v>83</v>
      </c>
      <c r="X4640" t="s">
        <v>97</v>
      </c>
      <c r="Y4640" t="s">
        <v>42</v>
      </c>
      <c r="Z4640" t="s">
        <v>43</v>
      </c>
      <c r="AA4640" t="s">
        <v>44</v>
      </c>
      <c r="AB4640" t="s">
        <v>68</v>
      </c>
    </row>
    <row r="4641" spans="1:28" x14ac:dyDescent="0.25">
      <c r="A4641" t="s">
        <v>9024</v>
      </c>
      <c r="B4641" s="1">
        <v>45666</v>
      </c>
      <c r="C4641" t="s">
        <v>1703</v>
      </c>
      <c r="D4641" t="s">
        <v>1704</v>
      </c>
      <c r="E4641">
        <v>55</v>
      </c>
      <c r="F4641" t="s">
        <v>31</v>
      </c>
      <c r="G4641" t="s">
        <v>212</v>
      </c>
      <c r="H4641" t="s">
        <v>213</v>
      </c>
      <c r="I4641" t="s">
        <v>51</v>
      </c>
      <c r="J4641" t="s">
        <v>52</v>
      </c>
      <c r="K4641">
        <v>1</v>
      </c>
      <c r="L4641" s="2">
        <v>400</v>
      </c>
      <c r="M4641">
        <v>5</v>
      </c>
      <c r="N4641" s="2">
        <v>400</v>
      </c>
      <c r="O4641" s="2">
        <v>20</v>
      </c>
      <c r="P4641" s="2">
        <v>380</v>
      </c>
      <c r="Q4641" s="2">
        <v>291.16000000000003</v>
      </c>
      <c r="R4641" s="2">
        <v>88.84</v>
      </c>
      <c r="S4641" t="s">
        <v>53</v>
      </c>
      <c r="T4641" t="s">
        <v>407</v>
      </c>
      <c r="U4641" t="s">
        <v>408</v>
      </c>
      <c r="V4641" t="s">
        <v>39</v>
      </c>
      <c r="W4641" t="s">
        <v>92</v>
      </c>
      <c r="X4641" t="s">
        <v>67</v>
      </c>
      <c r="Y4641" t="s">
        <v>56</v>
      </c>
      <c r="Z4641" t="s">
        <v>43</v>
      </c>
      <c r="AA4641" t="s">
        <v>44</v>
      </c>
      <c r="AB4641" t="s">
        <v>44</v>
      </c>
    </row>
    <row r="4642" spans="1:28" x14ac:dyDescent="0.25">
      <c r="A4642" t="s">
        <v>9025</v>
      </c>
      <c r="B4642" s="1">
        <v>45666</v>
      </c>
      <c r="C4642" t="s">
        <v>651</v>
      </c>
      <c r="D4642" t="s">
        <v>652</v>
      </c>
      <c r="E4642">
        <v>33</v>
      </c>
      <c r="F4642" t="s">
        <v>31</v>
      </c>
      <c r="G4642" t="s">
        <v>134</v>
      </c>
      <c r="H4642" t="s">
        <v>135</v>
      </c>
      <c r="I4642" t="s">
        <v>62</v>
      </c>
      <c r="J4642" t="s">
        <v>130</v>
      </c>
      <c r="K4642">
        <v>5</v>
      </c>
      <c r="L4642" s="2">
        <v>8500</v>
      </c>
      <c r="M4642">
        <v>15</v>
      </c>
      <c r="N4642" s="2">
        <v>42500</v>
      </c>
      <c r="O4642" s="2">
        <v>6375</v>
      </c>
      <c r="P4642" s="2">
        <v>36125</v>
      </c>
      <c r="Q4642" s="2">
        <v>23757.14</v>
      </c>
      <c r="R4642" s="2">
        <v>12367.86</v>
      </c>
      <c r="S4642" t="s">
        <v>36</v>
      </c>
      <c r="T4642" t="s">
        <v>90</v>
      </c>
      <c r="U4642" t="s">
        <v>91</v>
      </c>
      <c r="V4642" t="s">
        <v>39</v>
      </c>
      <c r="W4642" t="s">
        <v>124</v>
      </c>
      <c r="X4642" t="s">
        <v>41</v>
      </c>
      <c r="Y4642" t="s">
        <v>42</v>
      </c>
      <c r="Z4642" t="s">
        <v>43</v>
      </c>
      <c r="AA4642" t="s">
        <v>44</v>
      </c>
      <c r="AB4642" t="s">
        <v>44</v>
      </c>
    </row>
    <row r="4643" spans="1:28" x14ac:dyDescent="0.25">
      <c r="A4643" t="s">
        <v>9026</v>
      </c>
      <c r="B4643" s="1">
        <v>45666</v>
      </c>
      <c r="C4643" t="s">
        <v>6140</v>
      </c>
      <c r="D4643" t="s">
        <v>6141</v>
      </c>
      <c r="E4643">
        <v>37</v>
      </c>
      <c r="F4643" t="s">
        <v>31</v>
      </c>
      <c r="G4643" t="s">
        <v>141</v>
      </c>
      <c r="H4643" t="s">
        <v>142</v>
      </c>
      <c r="I4643" t="s">
        <v>74</v>
      </c>
      <c r="J4643" t="s">
        <v>143</v>
      </c>
      <c r="K4643">
        <v>2</v>
      </c>
      <c r="L4643" s="2">
        <v>900</v>
      </c>
      <c r="M4643">
        <v>5</v>
      </c>
      <c r="N4643" s="2">
        <v>1800</v>
      </c>
      <c r="O4643" s="2">
        <v>90</v>
      </c>
      <c r="P4643" s="2">
        <v>1710</v>
      </c>
      <c r="Q4643" s="2">
        <v>1393.01</v>
      </c>
      <c r="R4643" s="2">
        <v>316.99</v>
      </c>
      <c r="S4643" t="s">
        <v>53</v>
      </c>
      <c r="T4643" t="s">
        <v>37</v>
      </c>
      <c r="U4643" t="s">
        <v>38</v>
      </c>
      <c r="V4643" t="s">
        <v>39</v>
      </c>
      <c r="W4643" t="s">
        <v>83</v>
      </c>
      <c r="X4643" t="s">
        <v>97</v>
      </c>
      <c r="Y4643" t="s">
        <v>56</v>
      </c>
      <c r="Z4643" t="s">
        <v>43</v>
      </c>
      <c r="AA4643" t="s">
        <v>44</v>
      </c>
      <c r="AB4643" t="s">
        <v>44</v>
      </c>
    </row>
    <row r="4644" spans="1:28" x14ac:dyDescent="0.25">
      <c r="A4644" t="s">
        <v>9027</v>
      </c>
      <c r="B4644" s="1">
        <v>45666</v>
      </c>
      <c r="C4644" t="s">
        <v>8122</v>
      </c>
      <c r="D4644" t="s">
        <v>8123</v>
      </c>
      <c r="E4644">
        <v>52</v>
      </c>
      <c r="F4644" t="s">
        <v>48</v>
      </c>
      <c r="G4644" t="s">
        <v>134</v>
      </c>
      <c r="H4644" t="s">
        <v>135</v>
      </c>
      <c r="I4644" t="s">
        <v>62</v>
      </c>
      <c r="J4644" t="s">
        <v>130</v>
      </c>
      <c r="K4644">
        <v>2</v>
      </c>
      <c r="L4644" s="2">
        <v>8500</v>
      </c>
      <c r="M4644">
        <v>20</v>
      </c>
      <c r="N4644" s="2">
        <v>17000</v>
      </c>
      <c r="O4644" s="2">
        <v>3400</v>
      </c>
      <c r="P4644" s="2">
        <v>13600</v>
      </c>
      <c r="Q4644" s="2">
        <v>7765.37</v>
      </c>
      <c r="R4644" s="2">
        <v>5834.63</v>
      </c>
      <c r="S4644" t="s">
        <v>53</v>
      </c>
      <c r="T4644" t="s">
        <v>54</v>
      </c>
      <c r="U4644" t="s">
        <v>55</v>
      </c>
      <c r="V4644" t="s">
        <v>39</v>
      </c>
      <c r="W4644" t="s">
        <v>137</v>
      </c>
      <c r="X4644" t="s">
        <v>41</v>
      </c>
      <c r="Y4644" t="s">
        <v>56</v>
      </c>
      <c r="Z4644" t="s">
        <v>43</v>
      </c>
      <c r="AA4644" t="s">
        <v>44</v>
      </c>
      <c r="AB4644" t="s">
        <v>44</v>
      </c>
    </row>
    <row r="4645" spans="1:28" x14ac:dyDescent="0.25">
      <c r="A4645" t="s">
        <v>9028</v>
      </c>
      <c r="B4645" s="1">
        <v>45666</v>
      </c>
      <c r="C4645" t="s">
        <v>6873</v>
      </c>
      <c r="D4645" t="s">
        <v>6874</v>
      </c>
      <c r="E4645">
        <v>59</v>
      </c>
      <c r="F4645" t="s">
        <v>31</v>
      </c>
      <c r="G4645" t="s">
        <v>60</v>
      </c>
      <c r="H4645" t="s">
        <v>61</v>
      </c>
      <c r="I4645" t="s">
        <v>62</v>
      </c>
      <c r="J4645" t="s">
        <v>63</v>
      </c>
      <c r="K4645">
        <v>1</v>
      </c>
      <c r="L4645" s="2">
        <v>3500</v>
      </c>
      <c r="M4645">
        <v>15</v>
      </c>
      <c r="N4645" s="2">
        <v>3500</v>
      </c>
      <c r="O4645" s="2">
        <v>525</v>
      </c>
      <c r="P4645" s="2">
        <v>2975</v>
      </c>
      <c r="Q4645" s="2">
        <v>1984.93</v>
      </c>
      <c r="R4645" s="2">
        <v>990.07</v>
      </c>
      <c r="S4645" t="s">
        <v>64</v>
      </c>
      <c r="T4645" t="s">
        <v>275</v>
      </c>
      <c r="U4645" t="s">
        <v>123</v>
      </c>
      <c r="V4645" t="s">
        <v>39</v>
      </c>
      <c r="W4645" t="s">
        <v>124</v>
      </c>
      <c r="X4645" t="s">
        <v>97</v>
      </c>
      <c r="Y4645" t="s">
        <v>42</v>
      </c>
      <c r="Z4645" t="s">
        <v>107</v>
      </c>
      <c r="AA4645" t="s">
        <v>44</v>
      </c>
      <c r="AB4645" t="s">
        <v>44</v>
      </c>
    </row>
    <row r="4646" spans="1:28" x14ac:dyDescent="0.25">
      <c r="A4646" t="s">
        <v>9029</v>
      </c>
      <c r="B4646" s="1">
        <v>45666</v>
      </c>
      <c r="C4646" t="s">
        <v>4240</v>
      </c>
      <c r="D4646" t="s">
        <v>4241</v>
      </c>
      <c r="E4646">
        <v>18</v>
      </c>
      <c r="F4646" t="s">
        <v>111</v>
      </c>
      <c r="G4646" t="s">
        <v>243</v>
      </c>
      <c r="H4646" t="s">
        <v>244</v>
      </c>
      <c r="I4646" t="s">
        <v>103</v>
      </c>
      <c r="J4646" t="s">
        <v>104</v>
      </c>
      <c r="K4646">
        <v>4</v>
      </c>
      <c r="L4646" s="2">
        <v>450</v>
      </c>
      <c r="M4646">
        <v>10</v>
      </c>
      <c r="N4646" s="2">
        <v>1800</v>
      </c>
      <c r="O4646" s="2">
        <v>180</v>
      </c>
      <c r="P4646" s="2">
        <v>1620</v>
      </c>
      <c r="Q4646" s="2">
        <v>1048.69</v>
      </c>
      <c r="R4646" s="2">
        <v>571.30999999999995</v>
      </c>
      <c r="S4646" t="s">
        <v>53</v>
      </c>
      <c r="T4646" t="s">
        <v>263</v>
      </c>
      <c r="U4646" t="s">
        <v>91</v>
      </c>
      <c r="V4646" t="s">
        <v>39</v>
      </c>
      <c r="W4646" t="s">
        <v>66</v>
      </c>
      <c r="X4646" t="s">
        <v>97</v>
      </c>
      <c r="Y4646" t="s">
        <v>56</v>
      </c>
      <c r="Z4646" t="s">
        <v>43</v>
      </c>
      <c r="AA4646" t="s">
        <v>44</v>
      </c>
      <c r="AB4646" t="s">
        <v>68</v>
      </c>
    </row>
    <row r="4647" spans="1:28" x14ac:dyDescent="0.25">
      <c r="A4647" t="s">
        <v>9030</v>
      </c>
      <c r="B4647" s="1">
        <v>45666</v>
      </c>
      <c r="C4647" t="s">
        <v>2549</v>
      </c>
      <c r="D4647" t="s">
        <v>2550</v>
      </c>
      <c r="E4647">
        <v>28</v>
      </c>
      <c r="F4647" t="s">
        <v>48</v>
      </c>
      <c r="G4647" t="s">
        <v>188</v>
      </c>
      <c r="H4647" t="s">
        <v>189</v>
      </c>
      <c r="I4647" t="s">
        <v>34</v>
      </c>
      <c r="J4647" t="s">
        <v>190</v>
      </c>
      <c r="K4647">
        <v>2</v>
      </c>
      <c r="L4647" s="2">
        <v>1800</v>
      </c>
      <c r="M4647">
        <v>0</v>
      </c>
      <c r="N4647" s="2">
        <v>3600</v>
      </c>
      <c r="O4647" s="2">
        <v>0</v>
      </c>
      <c r="P4647" s="2">
        <v>3600</v>
      </c>
      <c r="Q4647" s="2">
        <v>2295.84</v>
      </c>
      <c r="R4647" s="2">
        <v>1304.1600000000001</v>
      </c>
      <c r="S4647" t="s">
        <v>64</v>
      </c>
      <c r="T4647" t="s">
        <v>153</v>
      </c>
      <c r="U4647" t="s">
        <v>154</v>
      </c>
      <c r="V4647" t="s">
        <v>39</v>
      </c>
      <c r="W4647" t="s">
        <v>66</v>
      </c>
      <c r="X4647" t="s">
        <v>41</v>
      </c>
      <c r="Y4647" t="s">
        <v>56</v>
      </c>
      <c r="Z4647" t="s">
        <v>43</v>
      </c>
      <c r="AA4647" t="s">
        <v>44</v>
      </c>
      <c r="AB4647" t="s">
        <v>68</v>
      </c>
    </row>
    <row r="4648" spans="1:28" x14ac:dyDescent="0.25">
      <c r="A4648" t="s">
        <v>9031</v>
      </c>
      <c r="B4648" s="1">
        <v>45666</v>
      </c>
      <c r="C4648" t="s">
        <v>2934</v>
      </c>
      <c r="D4648" t="s">
        <v>2935</v>
      </c>
      <c r="E4648">
        <v>26</v>
      </c>
      <c r="F4648" t="s">
        <v>48</v>
      </c>
      <c r="G4648" t="s">
        <v>207</v>
      </c>
      <c r="H4648" t="s">
        <v>208</v>
      </c>
      <c r="I4648" t="s">
        <v>34</v>
      </c>
      <c r="J4648" t="s">
        <v>143</v>
      </c>
      <c r="K4648">
        <v>1</v>
      </c>
      <c r="L4648" s="2">
        <v>18000</v>
      </c>
      <c r="M4648">
        <v>10</v>
      </c>
      <c r="N4648" s="2">
        <v>18000</v>
      </c>
      <c r="O4648" s="2">
        <v>1800</v>
      </c>
      <c r="P4648" s="2">
        <v>16200</v>
      </c>
      <c r="Q4648" s="2">
        <v>12290.06</v>
      </c>
      <c r="R4648" s="2">
        <v>3909.94</v>
      </c>
      <c r="S4648" t="s">
        <v>53</v>
      </c>
      <c r="T4648" t="s">
        <v>290</v>
      </c>
      <c r="U4648" t="s">
        <v>291</v>
      </c>
      <c r="V4648" t="s">
        <v>39</v>
      </c>
      <c r="W4648" t="s">
        <v>124</v>
      </c>
      <c r="X4648" t="s">
        <v>97</v>
      </c>
      <c r="Y4648" t="s">
        <v>56</v>
      </c>
      <c r="Z4648" t="s">
        <v>107</v>
      </c>
      <c r="AA4648" t="s">
        <v>44</v>
      </c>
      <c r="AB4648" t="s">
        <v>44</v>
      </c>
    </row>
    <row r="4649" spans="1:28" x14ac:dyDescent="0.25">
      <c r="A4649" t="s">
        <v>9032</v>
      </c>
      <c r="B4649" s="1">
        <v>45666</v>
      </c>
      <c r="C4649" t="s">
        <v>4784</v>
      </c>
      <c r="D4649" t="s">
        <v>4785</v>
      </c>
      <c r="E4649">
        <v>31</v>
      </c>
      <c r="F4649" t="s">
        <v>48</v>
      </c>
      <c r="G4649" t="s">
        <v>60</v>
      </c>
      <c r="H4649" t="s">
        <v>61</v>
      </c>
      <c r="I4649" t="s">
        <v>62</v>
      </c>
      <c r="J4649" t="s">
        <v>63</v>
      </c>
      <c r="K4649">
        <v>1</v>
      </c>
      <c r="L4649" s="2">
        <v>3500</v>
      </c>
      <c r="M4649">
        <v>0</v>
      </c>
      <c r="N4649" s="2">
        <v>3500</v>
      </c>
      <c r="O4649" s="2">
        <v>0</v>
      </c>
      <c r="P4649" s="2">
        <v>3500</v>
      </c>
      <c r="Q4649" s="2">
        <v>2804.84</v>
      </c>
      <c r="R4649" s="2">
        <v>695.16</v>
      </c>
      <c r="S4649" t="s">
        <v>53</v>
      </c>
      <c r="T4649" t="s">
        <v>163</v>
      </c>
      <c r="U4649" t="s">
        <v>164</v>
      </c>
      <c r="V4649" t="s">
        <v>39</v>
      </c>
      <c r="W4649" t="s">
        <v>40</v>
      </c>
      <c r="X4649" t="s">
        <v>41</v>
      </c>
      <c r="Y4649" t="s">
        <v>42</v>
      </c>
      <c r="Z4649" t="s">
        <v>43</v>
      </c>
      <c r="AA4649" t="s">
        <v>44</v>
      </c>
      <c r="AB4649" t="s">
        <v>44</v>
      </c>
    </row>
    <row r="4650" spans="1:28" x14ac:dyDescent="0.25">
      <c r="A4650" t="s">
        <v>9033</v>
      </c>
      <c r="B4650" s="1">
        <v>45666</v>
      </c>
      <c r="C4650" t="s">
        <v>1286</v>
      </c>
      <c r="D4650" t="s">
        <v>1287</v>
      </c>
      <c r="E4650">
        <v>26</v>
      </c>
      <c r="F4650" t="s">
        <v>31</v>
      </c>
      <c r="G4650" t="s">
        <v>217</v>
      </c>
      <c r="H4650" t="s">
        <v>218</v>
      </c>
      <c r="I4650" t="s">
        <v>34</v>
      </c>
      <c r="J4650" t="s">
        <v>130</v>
      </c>
      <c r="K4650">
        <v>2</v>
      </c>
      <c r="L4650" s="2">
        <v>28000</v>
      </c>
      <c r="M4650">
        <v>0</v>
      </c>
      <c r="N4650" s="2">
        <v>56000</v>
      </c>
      <c r="O4650" s="2">
        <v>0</v>
      </c>
      <c r="P4650" s="2">
        <v>56000</v>
      </c>
      <c r="Q4650" s="2">
        <v>43358.54</v>
      </c>
      <c r="R4650" s="2">
        <v>12641.46</v>
      </c>
      <c r="S4650" t="s">
        <v>53</v>
      </c>
      <c r="T4650" t="s">
        <v>105</v>
      </c>
      <c r="U4650" t="s">
        <v>106</v>
      </c>
      <c r="V4650" t="s">
        <v>39</v>
      </c>
      <c r="W4650" t="s">
        <v>83</v>
      </c>
      <c r="X4650" t="s">
        <v>41</v>
      </c>
      <c r="Y4650" t="s">
        <v>42</v>
      </c>
      <c r="Z4650" t="s">
        <v>43</v>
      </c>
      <c r="AA4650" t="s">
        <v>44</v>
      </c>
      <c r="AB4650" t="s">
        <v>44</v>
      </c>
    </row>
    <row r="4651" spans="1:28" x14ac:dyDescent="0.25">
      <c r="A4651" t="s">
        <v>9034</v>
      </c>
      <c r="B4651" s="1">
        <v>45666</v>
      </c>
      <c r="C4651" t="s">
        <v>8075</v>
      </c>
      <c r="D4651" t="s">
        <v>8076</v>
      </c>
      <c r="E4651">
        <v>34</v>
      </c>
      <c r="F4651" t="s">
        <v>48</v>
      </c>
      <c r="G4651" t="s">
        <v>387</v>
      </c>
      <c r="H4651" t="s">
        <v>388</v>
      </c>
      <c r="I4651" t="s">
        <v>74</v>
      </c>
      <c r="J4651" t="s">
        <v>75</v>
      </c>
      <c r="K4651">
        <v>6</v>
      </c>
      <c r="L4651" s="2">
        <v>3200</v>
      </c>
      <c r="M4651">
        <v>10</v>
      </c>
      <c r="N4651" s="2">
        <v>19200</v>
      </c>
      <c r="O4651" s="2">
        <v>1920</v>
      </c>
      <c r="P4651" s="2">
        <v>17280</v>
      </c>
      <c r="Q4651" s="2">
        <v>12799.62</v>
      </c>
      <c r="R4651" s="2">
        <v>4480.38</v>
      </c>
      <c r="S4651" t="s">
        <v>53</v>
      </c>
      <c r="T4651" t="s">
        <v>222</v>
      </c>
      <c r="U4651" t="s">
        <v>38</v>
      </c>
      <c r="V4651" t="s">
        <v>39</v>
      </c>
      <c r="W4651" t="s">
        <v>137</v>
      </c>
      <c r="X4651" t="s">
        <v>97</v>
      </c>
      <c r="Y4651" t="s">
        <v>42</v>
      </c>
      <c r="Z4651" t="s">
        <v>43</v>
      </c>
      <c r="AA4651" t="s">
        <v>44</v>
      </c>
      <c r="AB4651" t="s">
        <v>44</v>
      </c>
    </row>
    <row r="4652" spans="1:28" x14ac:dyDescent="0.25">
      <c r="A4652" t="s">
        <v>9035</v>
      </c>
      <c r="B4652" s="1">
        <v>45666</v>
      </c>
      <c r="C4652" t="s">
        <v>9036</v>
      </c>
      <c r="D4652" t="s">
        <v>9037</v>
      </c>
      <c r="E4652">
        <v>60</v>
      </c>
      <c r="F4652" t="s">
        <v>111</v>
      </c>
      <c r="G4652" t="s">
        <v>197</v>
      </c>
      <c r="H4652" t="s">
        <v>198</v>
      </c>
      <c r="I4652" t="s">
        <v>74</v>
      </c>
      <c r="J4652" t="s">
        <v>75</v>
      </c>
      <c r="K4652">
        <v>6</v>
      </c>
      <c r="L4652" s="2">
        <v>2600</v>
      </c>
      <c r="M4652">
        <v>15</v>
      </c>
      <c r="N4652" s="2">
        <v>15600</v>
      </c>
      <c r="O4652" s="2">
        <v>2340</v>
      </c>
      <c r="P4652" s="2">
        <v>13260</v>
      </c>
      <c r="Q4652" s="2">
        <v>7663.49</v>
      </c>
      <c r="R4652" s="2">
        <v>5596.51</v>
      </c>
      <c r="S4652" t="s">
        <v>36</v>
      </c>
      <c r="T4652" t="s">
        <v>222</v>
      </c>
      <c r="U4652" t="s">
        <v>38</v>
      </c>
      <c r="V4652" t="s">
        <v>39</v>
      </c>
      <c r="W4652" t="s">
        <v>92</v>
      </c>
      <c r="X4652" t="s">
        <v>41</v>
      </c>
      <c r="Y4652" t="s">
        <v>42</v>
      </c>
      <c r="Z4652" t="s">
        <v>43</v>
      </c>
      <c r="AA4652" t="s">
        <v>44</v>
      </c>
      <c r="AB4652" t="s">
        <v>44</v>
      </c>
    </row>
    <row r="4653" spans="1:28" x14ac:dyDescent="0.25">
      <c r="A4653" t="s">
        <v>9038</v>
      </c>
      <c r="B4653" s="1">
        <v>45666</v>
      </c>
      <c r="C4653" t="s">
        <v>7638</v>
      </c>
      <c r="D4653" t="s">
        <v>7639</v>
      </c>
      <c r="E4653">
        <v>23</v>
      </c>
      <c r="F4653" t="s">
        <v>48</v>
      </c>
      <c r="G4653" t="s">
        <v>318</v>
      </c>
      <c r="H4653" t="s">
        <v>319</v>
      </c>
      <c r="I4653" t="s">
        <v>34</v>
      </c>
      <c r="J4653" t="s">
        <v>190</v>
      </c>
      <c r="K4653">
        <v>1</v>
      </c>
      <c r="L4653" s="2">
        <v>2500</v>
      </c>
      <c r="M4653">
        <v>25</v>
      </c>
      <c r="N4653" s="2">
        <v>2500</v>
      </c>
      <c r="O4653" s="2">
        <v>625</v>
      </c>
      <c r="P4653" s="2">
        <v>1875</v>
      </c>
      <c r="Q4653" s="2">
        <v>1454.38</v>
      </c>
      <c r="R4653" s="2">
        <v>420.62</v>
      </c>
      <c r="S4653" t="s">
        <v>64</v>
      </c>
      <c r="T4653" t="s">
        <v>407</v>
      </c>
      <c r="U4653" t="s">
        <v>408</v>
      </c>
      <c r="V4653" t="s">
        <v>39</v>
      </c>
      <c r="W4653" t="s">
        <v>92</v>
      </c>
      <c r="X4653" t="s">
        <v>97</v>
      </c>
      <c r="Y4653" t="s">
        <v>42</v>
      </c>
      <c r="Z4653" t="s">
        <v>43</v>
      </c>
      <c r="AA4653" t="s">
        <v>44</v>
      </c>
      <c r="AB4653" t="s">
        <v>44</v>
      </c>
    </row>
    <row r="4654" spans="1:28" x14ac:dyDescent="0.25">
      <c r="A4654" t="s">
        <v>9039</v>
      </c>
      <c r="B4654" s="1">
        <v>45666</v>
      </c>
      <c r="C4654" t="s">
        <v>5090</v>
      </c>
      <c r="D4654" t="s">
        <v>5091</v>
      </c>
      <c r="E4654">
        <v>18</v>
      </c>
      <c r="F4654" t="s">
        <v>48</v>
      </c>
      <c r="G4654" t="s">
        <v>352</v>
      </c>
      <c r="H4654" t="s">
        <v>353</v>
      </c>
      <c r="I4654" t="s">
        <v>103</v>
      </c>
      <c r="J4654" t="s">
        <v>104</v>
      </c>
      <c r="K4654">
        <v>1</v>
      </c>
      <c r="L4654" s="2">
        <v>850</v>
      </c>
      <c r="M4654">
        <v>5</v>
      </c>
      <c r="N4654" s="2">
        <v>850</v>
      </c>
      <c r="O4654" s="2">
        <v>42.5</v>
      </c>
      <c r="P4654" s="2">
        <v>807.5</v>
      </c>
      <c r="Q4654" s="2">
        <v>485.01</v>
      </c>
      <c r="R4654" s="2">
        <v>322.49</v>
      </c>
      <c r="S4654" t="s">
        <v>53</v>
      </c>
      <c r="T4654" t="s">
        <v>578</v>
      </c>
      <c r="U4654" t="s">
        <v>579</v>
      </c>
      <c r="V4654" t="s">
        <v>39</v>
      </c>
      <c r="W4654" t="s">
        <v>92</v>
      </c>
      <c r="X4654" t="s">
        <v>41</v>
      </c>
      <c r="Y4654" t="s">
        <v>84</v>
      </c>
      <c r="Z4654" t="s">
        <v>43</v>
      </c>
      <c r="AA4654" t="s">
        <v>68</v>
      </c>
      <c r="AB4654" t="s">
        <v>44</v>
      </c>
    </row>
    <row r="4655" spans="1:28" x14ac:dyDescent="0.25">
      <c r="A4655" t="s">
        <v>9040</v>
      </c>
      <c r="B4655" s="1">
        <v>45666</v>
      </c>
      <c r="C4655" t="s">
        <v>8191</v>
      </c>
      <c r="D4655" t="s">
        <v>8192</v>
      </c>
      <c r="E4655">
        <v>18</v>
      </c>
      <c r="F4655" t="s">
        <v>31</v>
      </c>
      <c r="G4655" t="s">
        <v>49</v>
      </c>
      <c r="H4655" t="s">
        <v>50</v>
      </c>
      <c r="I4655" t="s">
        <v>51</v>
      </c>
      <c r="J4655" t="s">
        <v>52</v>
      </c>
      <c r="K4655">
        <v>2</v>
      </c>
      <c r="L4655" s="2">
        <v>500</v>
      </c>
      <c r="M4655">
        <v>20</v>
      </c>
      <c r="N4655" s="2">
        <v>1000</v>
      </c>
      <c r="O4655" s="2">
        <v>200</v>
      </c>
      <c r="P4655" s="2">
        <v>800</v>
      </c>
      <c r="Q4655" s="2">
        <v>551.32000000000005</v>
      </c>
      <c r="R4655" s="2">
        <v>248.68</v>
      </c>
      <c r="S4655" t="s">
        <v>64</v>
      </c>
      <c r="T4655" t="s">
        <v>114</v>
      </c>
      <c r="U4655" t="s">
        <v>115</v>
      </c>
      <c r="V4655" t="s">
        <v>39</v>
      </c>
      <c r="W4655" t="s">
        <v>40</v>
      </c>
      <c r="X4655" t="s">
        <v>67</v>
      </c>
      <c r="Y4655" t="s">
        <v>56</v>
      </c>
      <c r="Z4655" t="s">
        <v>43</v>
      </c>
      <c r="AA4655" t="s">
        <v>44</v>
      </c>
      <c r="AB4655" t="s">
        <v>44</v>
      </c>
    </row>
    <row r="4656" spans="1:28" x14ac:dyDescent="0.25">
      <c r="A4656" t="s">
        <v>9041</v>
      </c>
      <c r="B4656" s="1">
        <v>45667</v>
      </c>
      <c r="C4656" t="s">
        <v>1149</v>
      </c>
      <c r="D4656" t="s">
        <v>1150</v>
      </c>
      <c r="E4656">
        <v>33</v>
      </c>
      <c r="F4656" t="s">
        <v>48</v>
      </c>
      <c r="G4656" t="s">
        <v>128</v>
      </c>
      <c r="H4656" t="s">
        <v>129</v>
      </c>
      <c r="I4656" t="s">
        <v>74</v>
      </c>
      <c r="J4656" t="s">
        <v>130</v>
      </c>
      <c r="K4656">
        <v>5</v>
      </c>
      <c r="L4656" s="2">
        <v>1700</v>
      </c>
      <c r="M4656">
        <v>15</v>
      </c>
      <c r="N4656" s="2">
        <v>8500</v>
      </c>
      <c r="O4656" s="2">
        <v>1275</v>
      </c>
      <c r="P4656" s="2">
        <v>7225</v>
      </c>
      <c r="Q4656" s="2">
        <v>5202.67</v>
      </c>
      <c r="R4656" s="2">
        <v>2022.33</v>
      </c>
      <c r="S4656" t="s">
        <v>64</v>
      </c>
      <c r="T4656" t="s">
        <v>114</v>
      </c>
      <c r="U4656" t="s">
        <v>115</v>
      </c>
      <c r="V4656" t="s">
        <v>39</v>
      </c>
      <c r="W4656" t="s">
        <v>124</v>
      </c>
      <c r="X4656" t="s">
        <v>97</v>
      </c>
      <c r="Y4656" t="s">
        <v>56</v>
      </c>
      <c r="Z4656" t="s">
        <v>508</v>
      </c>
      <c r="AA4656" t="s">
        <v>44</v>
      </c>
      <c r="AB4656" t="s">
        <v>44</v>
      </c>
    </row>
    <row r="4657" spans="1:28" x14ac:dyDescent="0.25">
      <c r="A4657" t="s">
        <v>9042</v>
      </c>
      <c r="B4657" s="1">
        <v>45667</v>
      </c>
      <c r="C4657" t="s">
        <v>1694</v>
      </c>
      <c r="D4657" t="s">
        <v>1695</v>
      </c>
      <c r="E4657">
        <v>26</v>
      </c>
      <c r="F4657" t="s">
        <v>48</v>
      </c>
      <c r="G4657" t="s">
        <v>561</v>
      </c>
      <c r="H4657" t="s">
        <v>562</v>
      </c>
      <c r="I4657" t="s">
        <v>34</v>
      </c>
      <c r="J4657" t="s">
        <v>143</v>
      </c>
      <c r="K4657">
        <v>3</v>
      </c>
      <c r="L4657" s="2">
        <v>900</v>
      </c>
      <c r="M4657">
        <v>0</v>
      </c>
      <c r="N4657" s="2">
        <v>2700</v>
      </c>
      <c r="O4657" s="2">
        <v>0</v>
      </c>
      <c r="P4657" s="2">
        <v>2700</v>
      </c>
      <c r="Q4657" s="2">
        <v>2060.9699999999998</v>
      </c>
      <c r="R4657" s="2">
        <v>639.03</v>
      </c>
      <c r="S4657" t="s">
        <v>64</v>
      </c>
      <c r="T4657" t="s">
        <v>122</v>
      </c>
      <c r="U4657" t="s">
        <v>123</v>
      </c>
      <c r="V4657" t="s">
        <v>39</v>
      </c>
      <c r="W4657" t="s">
        <v>83</v>
      </c>
      <c r="X4657" t="s">
        <v>67</v>
      </c>
      <c r="Y4657" t="s">
        <v>42</v>
      </c>
      <c r="Z4657" t="s">
        <v>107</v>
      </c>
      <c r="AA4657" t="s">
        <v>44</v>
      </c>
      <c r="AB4657" t="s">
        <v>44</v>
      </c>
    </row>
    <row r="4658" spans="1:28" x14ac:dyDescent="0.25">
      <c r="A4658" t="s">
        <v>9043</v>
      </c>
      <c r="B4658" s="1">
        <v>45667</v>
      </c>
      <c r="C4658" t="s">
        <v>2396</v>
      </c>
      <c r="D4658" t="s">
        <v>2397</v>
      </c>
      <c r="E4658">
        <v>44</v>
      </c>
      <c r="F4658" t="s">
        <v>31</v>
      </c>
      <c r="G4658" t="s">
        <v>60</v>
      </c>
      <c r="H4658" t="s">
        <v>61</v>
      </c>
      <c r="I4658" t="s">
        <v>62</v>
      </c>
      <c r="J4658" t="s">
        <v>63</v>
      </c>
      <c r="K4658">
        <v>1</v>
      </c>
      <c r="L4658" s="2">
        <v>3500</v>
      </c>
      <c r="M4658">
        <v>20</v>
      </c>
      <c r="N4658" s="2">
        <v>3500</v>
      </c>
      <c r="O4658" s="2">
        <v>700</v>
      </c>
      <c r="P4658" s="2">
        <v>2800</v>
      </c>
      <c r="Q4658" s="2">
        <v>1870.9</v>
      </c>
      <c r="R4658" s="2">
        <v>929.1</v>
      </c>
      <c r="S4658" t="s">
        <v>64</v>
      </c>
      <c r="T4658" t="s">
        <v>407</v>
      </c>
      <c r="U4658" t="s">
        <v>408</v>
      </c>
      <c r="V4658" t="s">
        <v>39</v>
      </c>
      <c r="W4658" t="s">
        <v>137</v>
      </c>
      <c r="X4658" t="s">
        <v>97</v>
      </c>
      <c r="Y4658" t="s">
        <v>56</v>
      </c>
      <c r="Z4658" t="s">
        <v>43</v>
      </c>
      <c r="AA4658" t="s">
        <v>44</v>
      </c>
      <c r="AB4658" t="s">
        <v>44</v>
      </c>
    </row>
    <row r="4659" spans="1:28" x14ac:dyDescent="0.25">
      <c r="A4659" t="s">
        <v>9044</v>
      </c>
      <c r="B4659" s="1">
        <v>45667</v>
      </c>
      <c r="C4659" t="s">
        <v>401</v>
      </c>
      <c r="D4659" t="s">
        <v>402</v>
      </c>
      <c r="E4659">
        <v>28</v>
      </c>
      <c r="F4659" t="s">
        <v>31</v>
      </c>
      <c r="G4659" t="s">
        <v>112</v>
      </c>
      <c r="H4659" t="s">
        <v>113</v>
      </c>
      <c r="I4659" t="s">
        <v>103</v>
      </c>
      <c r="J4659" t="s">
        <v>104</v>
      </c>
      <c r="K4659">
        <v>1</v>
      </c>
      <c r="L4659" s="2">
        <v>650</v>
      </c>
      <c r="M4659">
        <v>10</v>
      </c>
      <c r="N4659" s="2">
        <v>650</v>
      </c>
      <c r="O4659" s="2">
        <v>65</v>
      </c>
      <c r="P4659" s="2">
        <v>585</v>
      </c>
      <c r="Q4659" s="2">
        <v>398.85</v>
      </c>
      <c r="R4659" s="2">
        <v>186.15</v>
      </c>
      <c r="S4659" t="s">
        <v>36</v>
      </c>
      <c r="T4659" t="s">
        <v>275</v>
      </c>
      <c r="U4659" t="s">
        <v>123</v>
      </c>
      <c r="V4659" t="s">
        <v>39</v>
      </c>
      <c r="W4659" t="s">
        <v>40</v>
      </c>
      <c r="X4659" t="s">
        <v>97</v>
      </c>
      <c r="Y4659" t="s">
        <v>56</v>
      </c>
      <c r="Z4659" t="s">
        <v>43</v>
      </c>
      <c r="AA4659" t="s">
        <v>44</v>
      </c>
      <c r="AB4659" t="s">
        <v>44</v>
      </c>
    </row>
    <row r="4660" spans="1:28" x14ac:dyDescent="0.25">
      <c r="A4660" t="s">
        <v>9045</v>
      </c>
      <c r="B4660" s="1">
        <v>45667</v>
      </c>
      <c r="C4660" t="s">
        <v>9046</v>
      </c>
      <c r="D4660" t="s">
        <v>9047</v>
      </c>
      <c r="E4660">
        <v>39</v>
      </c>
      <c r="F4660" t="s">
        <v>111</v>
      </c>
      <c r="G4660" t="s">
        <v>280</v>
      </c>
      <c r="H4660" t="s">
        <v>281</v>
      </c>
      <c r="I4660" t="s">
        <v>62</v>
      </c>
      <c r="J4660" t="s">
        <v>190</v>
      </c>
      <c r="K4660">
        <v>2</v>
      </c>
      <c r="L4660" s="2">
        <v>700</v>
      </c>
      <c r="M4660">
        <v>10</v>
      </c>
      <c r="N4660" s="2">
        <v>1400</v>
      </c>
      <c r="O4660" s="2">
        <v>140</v>
      </c>
      <c r="P4660" s="2">
        <v>1260</v>
      </c>
      <c r="Q4660" s="2">
        <v>789.3</v>
      </c>
      <c r="R4660" s="2">
        <v>470.7</v>
      </c>
      <c r="S4660" t="s">
        <v>64</v>
      </c>
      <c r="T4660" t="s">
        <v>122</v>
      </c>
      <c r="U4660" t="s">
        <v>123</v>
      </c>
      <c r="V4660" t="s">
        <v>39</v>
      </c>
      <c r="W4660" t="s">
        <v>124</v>
      </c>
      <c r="X4660" t="s">
        <v>97</v>
      </c>
      <c r="Y4660" t="s">
        <v>56</v>
      </c>
      <c r="Z4660" t="s">
        <v>43</v>
      </c>
      <c r="AA4660" t="s">
        <v>44</v>
      </c>
      <c r="AB4660" t="s">
        <v>68</v>
      </c>
    </row>
    <row r="4661" spans="1:28" x14ac:dyDescent="0.25">
      <c r="A4661" t="s">
        <v>9048</v>
      </c>
      <c r="B4661" s="1">
        <v>45667</v>
      </c>
      <c r="C4661" t="s">
        <v>9049</v>
      </c>
      <c r="D4661" t="s">
        <v>9050</v>
      </c>
      <c r="E4661">
        <v>53</v>
      </c>
      <c r="F4661" t="s">
        <v>31</v>
      </c>
      <c r="G4661" t="s">
        <v>344</v>
      </c>
      <c r="H4661" t="s">
        <v>345</v>
      </c>
      <c r="I4661" t="s">
        <v>34</v>
      </c>
      <c r="J4661" t="s">
        <v>121</v>
      </c>
      <c r="K4661">
        <v>4</v>
      </c>
      <c r="L4661" s="2">
        <v>1600</v>
      </c>
      <c r="M4661">
        <v>30</v>
      </c>
      <c r="N4661" s="2">
        <v>6400</v>
      </c>
      <c r="O4661" s="2">
        <v>1920</v>
      </c>
      <c r="P4661" s="2">
        <v>4480</v>
      </c>
      <c r="Q4661" s="2">
        <v>2476.16</v>
      </c>
      <c r="R4661" s="2">
        <v>2003.84</v>
      </c>
      <c r="S4661" t="s">
        <v>36</v>
      </c>
      <c r="T4661" t="s">
        <v>222</v>
      </c>
      <c r="U4661" t="s">
        <v>38</v>
      </c>
      <c r="V4661" t="s">
        <v>39</v>
      </c>
      <c r="W4661" t="s">
        <v>137</v>
      </c>
      <c r="X4661" t="s">
        <v>97</v>
      </c>
      <c r="Y4661" t="s">
        <v>56</v>
      </c>
      <c r="Z4661" t="s">
        <v>223</v>
      </c>
      <c r="AA4661" t="s">
        <v>44</v>
      </c>
      <c r="AB4661" t="s">
        <v>44</v>
      </c>
    </row>
    <row r="4662" spans="1:28" x14ac:dyDescent="0.25">
      <c r="A4662" t="s">
        <v>9051</v>
      </c>
      <c r="B4662" s="1">
        <v>45667</v>
      </c>
      <c r="C4662" t="s">
        <v>390</v>
      </c>
      <c r="D4662" t="s">
        <v>391</v>
      </c>
      <c r="E4662">
        <v>35</v>
      </c>
      <c r="F4662" t="s">
        <v>31</v>
      </c>
      <c r="G4662" t="s">
        <v>366</v>
      </c>
      <c r="H4662" t="s">
        <v>367</v>
      </c>
      <c r="I4662" t="s">
        <v>34</v>
      </c>
      <c r="J4662" t="s">
        <v>130</v>
      </c>
      <c r="K4662">
        <v>2</v>
      </c>
      <c r="L4662" s="2">
        <v>14500</v>
      </c>
      <c r="M4662">
        <v>15</v>
      </c>
      <c r="N4662" s="2">
        <v>29000</v>
      </c>
      <c r="O4662" s="2">
        <v>4350</v>
      </c>
      <c r="P4662" s="2">
        <v>24650</v>
      </c>
      <c r="Q4662" s="2">
        <v>15640.46</v>
      </c>
      <c r="R4662" s="2">
        <v>9009.5400000000009</v>
      </c>
      <c r="S4662" t="s">
        <v>53</v>
      </c>
      <c r="T4662" t="s">
        <v>37</v>
      </c>
      <c r="U4662" t="s">
        <v>38</v>
      </c>
      <c r="V4662" t="s">
        <v>39</v>
      </c>
      <c r="W4662" t="s">
        <v>66</v>
      </c>
      <c r="X4662" t="s">
        <v>97</v>
      </c>
      <c r="Y4662" t="s">
        <v>42</v>
      </c>
      <c r="Z4662" t="s">
        <v>43</v>
      </c>
      <c r="AA4662" t="s">
        <v>44</v>
      </c>
      <c r="AB4662" t="s">
        <v>44</v>
      </c>
    </row>
    <row r="4663" spans="1:28" x14ac:dyDescent="0.25">
      <c r="A4663" t="s">
        <v>9052</v>
      </c>
      <c r="B4663" s="1">
        <v>45667</v>
      </c>
      <c r="C4663" t="s">
        <v>3954</v>
      </c>
      <c r="D4663" t="s">
        <v>3955</v>
      </c>
      <c r="E4663">
        <v>54</v>
      </c>
      <c r="F4663" t="s">
        <v>48</v>
      </c>
      <c r="G4663" t="s">
        <v>207</v>
      </c>
      <c r="H4663" t="s">
        <v>208</v>
      </c>
      <c r="I4663" t="s">
        <v>34</v>
      </c>
      <c r="J4663" t="s">
        <v>143</v>
      </c>
      <c r="K4663">
        <v>2</v>
      </c>
      <c r="L4663" s="2">
        <v>18000</v>
      </c>
      <c r="M4663">
        <v>15</v>
      </c>
      <c r="N4663" s="2">
        <v>36000</v>
      </c>
      <c r="O4663" s="2">
        <v>5400</v>
      </c>
      <c r="P4663" s="2">
        <v>30600</v>
      </c>
      <c r="Q4663" s="2">
        <v>19662.400000000001</v>
      </c>
      <c r="R4663" s="2">
        <v>10937.6</v>
      </c>
      <c r="S4663" t="s">
        <v>53</v>
      </c>
      <c r="T4663" t="s">
        <v>122</v>
      </c>
      <c r="U4663" t="s">
        <v>123</v>
      </c>
      <c r="V4663" t="s">
        <v>39</v>
      </c>
      <c r="W4663" t="s">
        <v>137</v>
      </c>
      <c r="X4663" t="s">
        <v>97</v>
      </c>
      <c r="Y4663" t="s">
        <v>56</v>
      </c>
      <c r="Z4663" t="s">
        <v>223</v>
      </c>
      <c r="AA4663" t="s">
        <v>44</v>
      </c>
      <c r="AB4663" t="s">
        <v>44</v>
      </c>
    </row>
    <row r="4664" spans="1:28" x14ac:dyDescent="0.25">
      <c r="A4664" t="s">
        <v>9053</v>
      </c>
      <c r="B4664" s="1">
        <v>45667</v>
      </c>
      <c r="C4664" t="s">
        <v>4027</v>
      </c>
      <c r="D4664" t="s">
        <v>4028</v>
      </c>
      <c r="E4664">
        <v>56</v>
      </c>
      <c r="F4664" t="s">
        <v>111</v>
      </c>
      <c r="G4664" t="s">
        <v>197</v>
      </c>
      <c r="H4664" t="s">
        <v>198</v>
      </c>
      <c r="I4664" t="s">
        <v>74</v>
      </c>
      <c r="J4664" t="s">
        <v>75</v>
      </c>
      <c r="K4664">
        <v>1</v>
      </c>
      <c r="L4664" s="2">
        <v>2600</v>
      </c>
      <c r="M4664">
        <v>30</v>
      </c>
      <c r="N4664" s="2">
        <v>2600</v>
      </c>
      <c r="O4664" s="2">
        <v>780</v>
      </c>
      <c r="P4664" s="2">
        <v>1820</v>
      </c>
      <c r="Q4664" s="2">
        <v>1129.22</v>
      </c>
      <c r="R4664" s="2">
        <v>690.78</v>
      </c>
      <c r="S4664" t="s">
        <v>64</v>
      </c>
      <c r="T4664" t="s">
        <v>105</v>
      </c>
      <c r="U4664" t="s">
        <v>106</v>
      </c>
      <c r="V4664" t="s">
        <v>39</v>
      </c>
      <c r="W4664" t="s">
        <v>66</v>
      </c>
      <c r="X4664" t="s">
        <v>97</v>
      </c>
      <c r="Y4664" t="s">
        <v>56</v>
      </c>
      <c r="Z4664" t="s">
        <v>43</v>
      </c>
      <c r="AA4664" t="s">
        <v>44</v>
      </c>
      <c r="AB4664" t="s">
        <v>44</v>
      </c>
    </row>
    <row r="4665" spans="1:28" x14ac:dyDescent="0.25">
      <c r="A4665" t="s">
        <v>9054</v>
      </c>
      <c r="B4665" s="1">
        <v>45668</v>
      </c>
      <c r="C4665" t="s">
        <v>1590</v>
      </c>
      <c r="D4665" t="s">
        <v>1591</v>
      </c>
      <c r="E4665">
        <v>47</v>
      </c>
      <c r="F4665" t="s">
        <v>31</v>
      </c>
      <c r="G4665" t="s">
        <v>207</v>
      </c>
      <c r="H4665" t="s">
        <v>208</v>
      </c>
      <c r="I4665" t="s">
        <v>34</v>
      </c>
      <c r="J4665" t="s">
        <v>143</v>
      </c>
      <c r="K4665">
        <v>1</v>
      </c>
      <c r="L4665" s="2">
        <v>18000</v>
      </c>
      <c r="M4665">
        <v>10</v>
      </c>
      <c r="N4665" s="2">
        <v>18000</v>
      </c>
      <c r="O4665" s="2">
        <v>1800</v>
      </c>
      <c r="P4665" s="2">
        <v>16200</v>
      </c>
      <c r="Q4665" s="2">
        <v>13233.85</v>
      </c>
      <c r="R4665" s="2">
        <v>2966.15</v>
      </c>
      <c r="S4665" t="s">
        <v>53</v>
      </c>
      <c r="T4665" t="s">
        <v>263</v>
      </c>
      <c r="U4665" t="s">
        <v>91</v>
      </c>
      <c r="V4665" t="s">
        <v>39</v>
      </c>
      <c r="W4665" t="s">
        <v>92</v>
      </c>
      <c r="X4665" t="s">
        <v>97</v>
      </c>
      <c r="Y4665" t="s">
        <v>56</v>
      </c>
      <c r="Z4665" t="s">
        <v>43</v>
      </c>
      <c r="AA4665" t="s">
        <v>44</v>
      </c>
      <c r="AB4665" t="s">
        <v>44</v>
      </c>
    </row>
    <row r="4666" spans="1:28" x14ac:dyDescent="0.25">
      <c r="A4666" t="s">
        <v>9055</v>
      </c>
      <c r="B4666" s="1">
        <v>45668</v>
      </c>
      <c r="C4666" t="s">
        <v>7792</v>
      </c>
      <c r="D4666" t="s">
        <v>7793</v>
      </c>
      <c r="E4666">
        <v>57</v>
      </c>
      <c r="F4666" t="s">
        <v>48</v>
      </c>
      <c r="G4666" t="s">
        <v>280</v>
      </c>
      <c r="H4666" t="s">
        <v>281</v>
      </c>
      <c r="I4666" t="s">
        <v>62</v>
      </c>
      <c r="J4666" t="s">
        <v>190</v>
      </c>
      <c r="K4666">
        <v>1</v>
      </c>
      <c r="L4666" s="2">
        <v>700</v>
      </c>
      <c r="M4666">
        <v>25</v>
      </c>
      <c r="N4666" s="2">
        <v>700</v>
      </c>
      <c r="O4666" s="2">
        <v>175</v>
      </c>
      <c r="P4666" s="2">
        <v>525</v>
      </c>
      <c r="Q4666" s="2">
        <v>317.12</v>
      </c>
      <c r="R4666" s="2">
        <v>207.88</v>
      </c>
      <c r="S4666" t="s">
        <v>64</v>
      </c>
      <c r="T4666" t="s">
        <v>54</v>
      </c>
      <c r="U4666" t="s">
        <v>55</v>
      </c>
      <c r="V4666" t="s">
        <v>39</v>
      </c>
      <c r="W4666" t="s">
        <v>40</v>
      </c>
      <c r="X4666" t="s">
        <v>41</v>
      </c>
      <c r="Y4666" t="s">
        <v>42</v>
      </c>
      <c r="Z4666" t="s">
        <v>43</v>
      </c>
      <c r="AA4666" t="s">
        <v>44</v>
      </c>
      <c r="AB4666" t="s">
        <v>44</v>
      </c>
    </row>
    <row r="4667" spans="1:28" x14ac:dyDescent="0.25">
      <c r="A4667" t="s">
        <v>9056</v>
      </c>
      <c r="B4667" s="1">
        <v>45668</v>
      </c>
      <c r="C4667" t="s">
        <v>788</v>
      </c>
      <c r="D4667" t="s">
        <v>789</v>
      </c>
      <c r="E4667">
        <v>39</v>
      </c>
      <c r="F4667" t="s">
        <v>48</v>
      </c>
      <c r="G4667" t="s">
        <v>202</v>
      </c>
      <c r="H4667" t="s">
        <v>203</v>
      </c>
      <c r="I4667" t="s">
        <v>103</v>
      </c>
      <c r="J4667" t="s">
        <v>104</v>
      </c>
      <c r="K4667">
        <v>1</v>
      </c>
      <c r="L4667" s="2">
        <v>550</v>
      </c>
      <c r="M4667">
        <v>5</v>
      </c>
      <c r="N4667" s="2">
        <v>550</v>
      </c>
      <c r="O4667" s="2">
        <v>27.5</v>
      </c>
      <c r="P4667" s="2">
        <v>522.5</v>
      </c>
      <c r="Q4667" s="2">
        <v>398.85</v>
      </c>
      <c r="R4667" s="2">
        <v>123.65</v>
      </c>
      <c r="S4667" t="s">
        <v>36</v>
      </c>
      <c r="T4667" t="s">
        <v>90</v>
      </c>
      <c r="U4667" t="s">
        <v>91</v>
      </c>
      <c r="V4667" t="s">
        <v>39</v>
      </c>
      <c r="W4667" t="s">
        <v>40</v>
      </c>
      <c r="X4667" t="s">
        <v>67</v>
      </c>
      <c r="Y4667" t="s">
        <v>42</v>
      </c>
      <c r="Z4667" t="s">
        <v>43</v>
      </c>
      <c r="AA4667" t="s">
        <v>44</v>
      </c>
      <c r="AB4667" t="s">
        <v>44</v>
      </c>
    </row>
    <row r="4668" spans="1:28" x14ac:dyDescent="0.25">
      <c r="A4668" t="s">
        <v>9057</v>
      </c>
      <c r="B4668" s="1">
        <v>45668</v>
      </c>
      <c r="C4668" t="s">
        <v>9058</v>
      </c>
      <c r="D4668" t="s">
        <v>9059</v>
      </c>
      <c r="E4668">
        <v>19</v>
      </c>
      <c r="F4668" t="s">
        <v>31</v>
      </c>
      <c r="G4668" t="s">
        <v>366</v>
      </c>
      <c r="H4668" t="s">
        <v>367</v>
      </c>
      <c r="I4668" t="s">
        <v>34</v>
      </c>
      <c r="J4668" t="s">
        <v>130</v>
      </c>
      <c r="K4668">
        <v>1</v>
      </c>
      <c r="L4668" s="2">
        <v>14500</v>
      </c>
      <c r="M4668">
        <v>25</v>
      </c>
      <c r="N4668" s="2">
        <v>14500</v>
      </c>
      <c r="O4668" s="2">
        <v>3625</v>
      </c>
      <c r="P4668" s="2">
        <v>10875</v>
      </c>
      <c r="Q4668" s="2">
        <v>8076.54</v>
      </c>
      <c r="R4668" s="2">
        <v>2798.46</v>
      </c>
      <c r="S4668" t="s">
        <v>64</v>
      </c>
      <c r="T4668" t="s">
        <v>76</v>
      </c>
      <c r="U4668" t="s">
        <v>77</v>
      </c>
      <c r="V4668" t="s">
        <v>39</v>
      </c>
      <c r="W4668" t="s">
        <v>137</v>
      </c>
      <c r="X4668" t="s">
        <v>41</v>
      </c>
      <c r="Y4668" t="s">
        <v>56</v>
      </c>
      <c r="Z4668" t="s">
        <v>508</v>
      </c>
      <c r="AA4668" t="s">
        <v>44</v>
      </c>
      <c r="AB4668" t="s">
        <v>44</v>
      </c>
    </row>
    <row r="4669" spans="1:28" x14ac:dyDescent="0.25">
      <c r="A4669" t="s">
        <v>9060</v>
      </c>
      <c r="B4669" s="1">
        <v>45668</v>
      </c>
      <c r="C4669" t="s">
        <v>2248</v>
      </c>
      <c r="D4669" t="s">
        <v>2249</v>
      </c>
      <c r="E4669">
        <v>47</v>
      </c>
      <c r="F4669" t="s">
        <v>111</v>
      </c>
      <c r="G4669" t="s">
        <v>352</v>
      </c>
      <c r="H4669" t="s">
        <v>353</v>
      </c>
      <c r="I4669" t="s">
        <v>103</v>
      </c>
      <c r="J4669" t="s">
        <v>104</v>
      </c>
      <c r="K4669">
        <v>2</v>
      </c>
      <c r="L4669" s="2">
        <v>850</v>
      </c>
      <c r="M4669">
        <v>15</v>
      </c>
      <c r="N4669" s="2">
        <v>1700</v>
      </c>
      <c r="O4669" s="2">
        <v>255</v>
      </c>
      <c r="P4669" s="2">
        <v>1445</v>
      </c>
      <c r="Q4669" s="2">
        <v>964.89</v>
      </c>
      <c r="R4669" s="2">
        <v>480.11</v>
      </c>
      <c r="S4669" t="s">
        <v>36</v>
      </c>
      <c r="T4669" t="s">
        <v>65</v>
      </c>
      <c r="U4669" t="s">
        <v>65</v>
      </c>
      <c r="V4669" t="s">
        <v>39</v>
      </c>
      <c r="W4669" t="s">
        <v>92</v>
      </c>
      <c r="X4669" t="s">
        <v>41</v>
      </c>
      <c r="Y4669" t="s">
        <v>56</v>
      </c>
      <c r="Z4669" t="s">
        <v>43</v>
      </c>
      <c r="AA4669" t="s">
        <v>44</v>
      </c>
      <c r="AB4669" t="s">
        <v>68</v>
      </c>
    </row>
    <row r="4670" spans="1:28" x14ac:dyDescent="0.25">
      <c r="A4670" t="s">
        <v>9061</v>
      </c>
      <c r="B4670" s="1">
        <v>45668</v>
      </c>
      <c r="C4670" t="s">
        <v>9062</v>
      </c>
      <c r="D4670" t="s">
        <v>9063</v>
      </c>
      <c r="E4670">
        <v>48</v>
      </c>
      <c r="F4670" t="s">
        <v>31</v>
      </c>
      <c r="G4670" t="s">
        <v>387</v>
      </c>
      <c r="H4670" t="s">
        <v>388</v>
      </c>
      <c r="I4670" t="s">
        <v>74</v>
      </c>
      <c r="J4670" t="s">
        <v>75</v>
      </c>
      <c r="K4670">
        <v>3</v>
      </c>
      <c r="L4670" s="2">
        <v>3200</v>
      </c>
      <c r="M4670">
        <v>25</v>
      </c>
      <c r="N4670" s="2">
        <v>9600</v>
      </c>
      <c r="O4670" s="2">
        <v>2400</v>
      </c>
      <c r="P4670" s="2">
        <v>7200</v>
      </c>
      <c r="Q4670" s="2">
        <v>4935.25</v>
      </c>
      <c r="R4670" s="2">
        <v>2264.75</v>
      </c>
      <c r="S4670" t="s">
        <v>53</v>
      </c>
      <c r="T4670" t="s">
        <v>578</v>
      </c>
      <c r="U4670" t="s">
        <v>579</v>
      </c>
      <c r="V4670" t="s">
        <v>39</v>
      </c>
      <c r="W4670" t="s">
        <v>92</v>
      </c>
      <c r="X4670" t="s">
        <v>97</v>
      </c>
      <c r="Y4670" t="s">
        <v>42</v>
      </c>
      <c r="Z4670" t="s">
        <v>43</v>
      </c>
      <c r="AA4670" t="s">
        <v>44</v>
      </c>
      <c r="AB4670" t="s">
        <v>44</v>
      </c>
    </row>
    <row r="4671" spans="1:28" x14ac:dyDescent="0.25">
      <c r="A4671" t="s">
        <v>9064</v>
      </c>
      <c r="B4671" s="1">
        <v>45668</v>
      </c>
      <c r="C4671" t="s">
        <v>3845</v>
      </c>
      <c r="D4671" t="s">
        <v>3846</v>
      </c>
      <c r="E4671">
        <v>27</v>
      </c>
      <c r="F4671" t="s">
        <v>111</v>
      </c>
      <c r="G4671" t="s">
        <v>227</v>
      </c>
      <c r="H4671" t="s">
        <v>228</v>
      </c>
      <c r="I4671" t="s">
        <v>74</v>
      </c>
      <c r="J4671" t="s">
        <v>75</v>
      </c>
      <c r="K4671">
        <v>3</v>
      </c>
      <c r="L4671" s="2">
        <v>1400</v>
      </c>
      <c r="M4671">
        <v>15</v>
      </c>
      <c r="N4671" s="2">
        <v>4200</v>
      </c>
      <c r="O4671" s="2">
        <v>630</v>
      </c>
      <c r="P4671" s="2">
        <v>3570</v>
      </c>
      <c r="Q4671" s="2">
        <v>2883.74</v>
      </c>
      <c r="R4671" s="2">
        <v>686.26</v>
      </c>
      <c r="S4671" t="s">
        <v>64</v>
      </c>
      <c r="T4671" t="s">
        <v>407</v>
      </c>
      <c r="U4671" t="s">
        <v>408</v>
      </c>
      <c r="V4671" t="s">
        <v>39</v>
      </c>
      <c r="W4671" t="s">
        <v>92</v>
      </c>
      <c r="X4671" t="s">
        <v>41</v>
      </c>
      <c r="Y4671" t="s">
        <v>56</v>
      </c>
      <c r="Z4671" t="s">
        <v>107</v>
      </c>
      <c r="AA4671" t="s">
        <v>44</v>
      </c>
      <c r="AB4671" t="s">
        <v>44</v>
      </c>
    </row>
    <row r="4672" spans="1:28" x14ac:dyDescent="0.25">
      <c r="A4672" t="s">
        <v>9065</v>
      </c>
      <c r="B4672" s="1">
        <v>45668</v>
      </c>
      <c r="C4672" t="s">
        <v>8514</v>
      </c>
      <c r="D4672" t="s">
        <v>8515</v>
      </c>
      <c r="E4672">
        <v>35</v>
      </c>
      <c r="F4672" t="s">
        <v>48</v>
      </c>
      <c r="G4672" t="s">
        <v>217</v>
      </c>
      <c r="H4672" t="s">
        <v>218</v>
      </c>
      <c r="I4672" t="s">
        <v>34</v>
      </c>
      <c r="J4672" t="s">
        <v>130</v>
      </c>
      <c r="K4672">
        <v>3</v>
      </c>
      <c r="L4672" s="2">
        <v>28000</v>
      </c>
      <c r="M4672">
        <v>5</v>
      </c>
      <c r="N4672" s="2">
        <v>84000</v>
      </c>
      <c r="O4672" s="2">
        <v>4200</v>
      </c>
      <c r="P4672" s="2">
        <v>79800</v>
      </c>
      <c r="Q4672" s="2">
        <v>56214.33</v>
      </c>
      <c r="R4672" s="2">
        <v>23585.67</v>
      </c>
      <c r="S4672" t="s">
        <v>36</v>
      </c>
      <c r="T4672" t="s">
        <v>114</v>
      </c>
      <c r="U4672" t="s">
        <v>115</v>
      </c>
      <c r="V4672" t="s">
        <v>39</v>
      </c>
      <c r="W4672" t="s">
        <v>83</v>
      </c>
      <c r="X4672" t="s">
        <v>41</v>
      </c>
      <c r="Y4672" t="s">
        <v>42</v>
      </c>
      <c r="Z4672" t="s">
        <v>43</v>
      </c>
      <c r="AA4672" t="s">
        <v>68</v>
      </c>
      <c r="AB4672" t="s">
        <v>44</v>
      </c>
    </row>
    <row r="4673" spans="1:28" x14ac:dyDescent="0.25">
      <c r="A4673" t="s">
        <v>9066</v>
      </c>
      <c r="B4673" s="1">
        <v>45668</v>
      </c>
      <c r="C4673" t="s">
        <v>7990</v>
      </c>
      <c r="D4673" t="s">
        <v>7991</v>
      </c>
      <c r="E4673">
        <v>47</v>
      </c>
      <c r="F4673" t="s">
        <v>31</v>
      </c>
      <c r="G4673" t="s">
        <v>141</v>
      </c>
      <c r="H4673" t="s">
        <v>142</v>
      </c>
      <c r="I4673" t="s">
        <v>74</v>
      </c>
      <c r="J4673" t="s">
        <v>143</v>
      </c>
      <c r="K4673">
        <v>2</v>
      </c>
      <c r="L4673" s="2">
        <v>900</v>
      </c>
      <c r="M4673">
        <v>0</v>
      </c>
      <c r="N4673" s="2">
        <v>1800</v>
      </c>
      <c r="O4673" s="2">
        <v>0</v>
      </c>
      <c r="P4673" s="2">
        <v>1800</v>
      </c>
      <c r="Q4673" s="2">
        <v>1361.49</v>
      </c>
      <c r="R4673" s="2">
        <v>438.51</v>
      </c>
      <c r="S4673" t="s">
        <v>36</v>
      </c>
      <c r="T4673" t="s">
        <v>398</v>
      </c>
      <c r="U4673" t="s">
        <v>399</v>
      </c>
      <c r="V4673" t="s">
        <v>39</v>
      </c>
      <c r="W4673" t="s">
        <v>92</v>
      </c>
      <c r="X4673" t="s">
        <v>41</v>
      </c>
      <c r="Y4673" t="s">
        <v>56</v>
      </c>
      <c r="Z4673" t="s">
        <v>43</v>
      </c>
      <c r="AA4673" t="s">
        <v>44</v>
      </c>
      <c r="AB4673" t="s">
        <v>44</v>
      </c>
    </row>
    <row r="4674" spans="1:28" x14ac:dyDescent="0.25">
      <c r="A4674" t="s">
        <v>9067</v>
      </c>
      <c r="B4674" s="1">
        <v>45668</v>
      </c>
      <c r="C4674" t="s">
        <v>5688</v>
      </c>
      <c r="D4674" t="s">
        <v>5689</v>
      </c>
      <c r="E4674">
        <v>56</v>
      </c>
      <c r="F4674" t="s">
        <v>48</v>
      </c>
      <c r="G4674" t="s">
        <v>212</v>
      </c>
      <c r="H4674" t="s">
        <v>213</v>
      </c>
      <c r="I4674" t="s">
        <v>51</v>
      </c>
      <c r="J4674" t="s">
        <v>52</v>
      </c>
      <c r="K4674">
        <v>3</v>
      </c>
      <c r="L4674" s="2">
        <v>400</v>
      </c>
      <c r="M4674">
        <v>5</v>
      </c>
      <c r="N4674" s="2">
        <v>1200</v>
      </c>
      <c r="O4674" s="2">
        <v>60</v>
      </c>
      <c r="P4674" s="2">
        <v>1140</v>
      </c>
      <c r="Q4674" s="2">
        <v>861.76</v>
      </c>
      <c r="R4674" s="2">
        <v>278.24</v>
      </c>
      <c r="S4674" t="s">
        <v>53</v>
      </c>
      <c r="T4674" t="s">
        <v>222</v>
      </c>
      <c r="U4674" t="s">
        <v>38</v>
      </c>
      <c r="V4674" t="s">
        <v>39</v>
      </c>
      <c r="W4674" t="s">
        <v>124</v>
      </c>
      <c r="X4674" t="s">
        <v>97</v>
      </c>
      <c r="Y4674" t="s">
        <v>42</v>
      </c>
      <c r="Z4674" t="s">
        <v>107</v>
      </c>
      <c r="AA4674" t="s">
        <v>68</v>
      </c>
      <c r="AB4674" t="s">
        <v>44</v>
      </c>
    </row>
    <row r="4675" spans="1:28" x14ac:dyDescent="0.25">
      <c r="A4675" t="s">
        <v>9068</v>
      </c>
      <c r="B4675" s="1">
        <v>45668</v>
      </c>
      <c r="C4675" t="s">
        <v>9069</v>
      </c>
      <c r="D4675" t="s">
        <v>9070</v>
      </c>
      <c r="E4675">
        <v>40</v>
      </c>
      <c r="F4675" t="s">
        <v>48</v>
      </c>
      <c r="G4675" t="s">
        <v>561</v>
      </c>
      <c r="H4675" t="s">
        <v>562</v>
      </c>
      <c r="I4675" t="s">
        <v>34</v>
      </c>
      <c r="J4675" t="s">
        <v>143</v>
      </c>
      <c r="K4675">
        <v>1</v>
      </c>
      <c r="L4675" s="2">
        <v>900</v>
      </c>
      <c r="M4675">
        <v>0</v>
      </c>
      <c r="N4675" s="2">
        <v>900</v>
      </c>
      <c r="O4675" s="2">
        <v>0</v>
      </c>
      <c r="P4675" s="2">
        <v>900</v>
      </c>
      <c r="Q4675" s="2">
        <v>736.3</v>
      </c>
      <c r="R4675" s="2">
        <v>163.69999999999999</v>
      </c>
      <c r="S4675" t="s">
        <v>53</v>
      </c>
      <c r="T4675" t="s">
        <v>222</v>
      </c>
      <c r="U4675" t="s">
        <v>38</v>
      </c>
      <c r="V4675" t="s">
        <v>39</v>
      </c>
      <c r="W4675" t="s">
        <v>137</v>
      </c>
      <c r="X4675" t="s">
        <v>41</v>
      </c>
      <c r="Y4675" t="s">
        <v>56</v>
      </c>
      <c r="Z4675" t="s">
        <v>43</v>
      </c>
      <c r="AA4675" t="s">
        <v>44</v>
      </c>
      <c r="AB4675" t="s">
        <v>44</v>
      </c>
    </row>
    <row r="4676" spans="1:28" x14ac:dyDescent="0.25">
      <c r="A4676" t="s">
        <v>9071</v>
      </c>
      <c r="B4676" s="1">
        <v>45668</v>
      </c>
      <c r="C4676" t="s">
        <v>9072</v>
      </c>
      <c r="D4676" t="s">
        <v>9073</v>
      </c>
      <c r="E4676">
        <v>37</v>
      </c>
      <c r="F4676" t="s">
        <v>111</v>
      </c>
      <c r="G4676" t="s">
        <v>81</v>
      </c>
      <c r="H4676" t="s">
        <v>82</v>
      </c>
      <c r="I4676" t="s">
        <v>51</v>
      </c>
      <c r="J4676" t="s">
        <v>52</v>
      </c>
      <c r="K4676">
        <v>1</v>
      </c>
      <c r="L4676" s="2">
        <v>600</v>
      </c>
      <c r="M4676">
        <v>0</v>
      </c>
      <c r="N4676" s="2">
        <v>600</v>
      </c>
      <c r="O4676" s="2">
        <v>0</v>
      </c>
      <c r="P4676" s="2">
        <v>600</v>
      </c>
      <c r="Q4676" s="2">
        <v>429.33</v>
      </c>
      <c r="R4676" s="2">
        <v>170.67</v>
      </c>
      <c r="S4676" t="s">
        <v>64</v>
      </c>
      <c r="T4676" t="s">
        <v>54</v>
      </c>
      <c r="U4676" t="s">
        <v>55</v>
      </c>
      <c r="V4676" t="s">
        <v>39</v>
      </c>
      <c r="W4676" t="s">
        <v>66</v>
      </c>
      <c r="X4676" t="s">
        <v>67</v>
      </c>
      <c r="Y4676" t="s">
        <v>42</v>
      </c>
      <c r="Z4676" t="s">
        <v>223</v>
      </c>
      <c r="AA4676" t="s">
        <v>44</v>
      </c>
      <c r="AB4676" t="s">
        <v>44</v>
      </c>
    </row>
    <row r="4677" spans="1:28" x14ac:dyDescent="0.25">
      <c r="A4677" t="s">
        <v>9074</v>
      </c>
      <c r="B4677" s="1">
        <v>45668</v>
      </c>
      <c r="C4677" t="s">
        <v>5601</v>
      </c>
      <c r="D4677" t="s">
        <v>5602</v>
      </c>
      <c r="E4677">
        <v>28</v>
      </c>
      <c r="F4677" t="s">
        <v>111</v>
      </c>
      <c r="G4677" t="s">
        <v>128</v>
      </c>
      <c r="H4677" t="s">
        <v>129</v>
      </c>
      <c r="I4677" t="s">
        <v>74</v>
      </c>
      <c r="J4677" t="s">
        <v>130</v>
      </c>
      <c r="K4677">
        <v>1</v>
      </c>
      <c r="L4677" s="2">
        <v>1700</v>
      </c>
      <c r="M4677">
        <v>0</v>
      </c>
      <c r="N4677" s="2">
        <v>1700</v>
      </c>
      <c r="O4677" s="2">
        <v>0</v>
      </c>
      <c r="P4677" s="2">
        <v>1700</v>
      </c>
      <c r="Q4677" s="2">
        <v>1133.77</v>
      </c>
      <c r="R4677" s="2">
        <v>566.23</v>
      </c>
      <c r="S4677" t="s">
        <v>53</v>
      </c>
      <c r="T4677" t="s">
        <v>96</v>
      </c>
      <c r="U4677" t="s">
        <v>96</v>
      </c>
      <c r="V4677" t="s">
        <v>39</v>
      </c>
      <c r="W4677" t="s">
        <v>66</v>
      </c>
      <c r="X4677" t="s">
        <v>97</v>
      </c>
      <c r="Y4677" t="s">
        <v>84</v>
      </c>
      <c r="Z4677" t="s">
        <v>107</v>
      </c>
      <c r="AA4677" t="s">
        <v>44</v>
      </c>
      <c r="AB4677" t="s">
        <v>44</v>
      </c>
    </row>
    <row r="4678" spans="1:28" x14ac:dyDescent="0.25">
      <c r="A4678" t="s">
        <v>9075</v>
      </c>
      <c r="B4678" s="1">
        <v>45669</v>
      </c>
      <c r="C4678" t="s">
        <v>6132</v>
      </c>
      <c r="D4678" t="s">
        <v>6133</v>
      </c>
      <c r="E4678">
        <v>53</v>
      </c>
      <c r="F4678" t="s">
        <v>111</v>
      </c>
      <c r="G4678" t="s">
        <v>352</v>
      </c>
      <c r="H4678" t="s">
        <v>353</v>
      </c>
      <c r="I4678" t="s">
        <v>103</v>
      </c>
      <c r="J4678" t="s">
        <v>104</v>
      </c>
      <c r="K4678">
        <v>1</v>
      </c>
      <c r="L4678" s="2">
        <v>850</v>
      </c>
      <c r="M4678">
        <v>15</v>
      </c>
      <c r="N4678" s="2">
        <v>850</v>
      </c>
      <c r="O4678" s="2">
        <v>127.5</v>
      </c>
      <c r="P4678" s="2">
        <v>722.5</v>
      </c>
      <c r="Q4678" s="2">
        <v>477.32</v>
      </c>
      <c r="R4678" s="2">
        <v>245.18</v>
      </c>
      <c r="S4678" t="s">
        <v>36</v>
      </c>
      <c r="T4678" t="s">
        <v>163</v>
      </c>
      <c r="U4678" t="s">
        <v>164</v>
      </c>
      <c r="V4678" t="s">
        <v>39</v>
      </c>
      <c r="W4678" t="s">
        <v>92</v>
      </c>
      <c r="X4678" t="s">
        <v>97</v>
      </c>
      <c r="Y4678" t="s">
        <v>56</v>
      </c>
      <c r="Z4678" t="s">
        <v>223</v>
      </c>
      <c r="AA4678" t="s">
        <v>44</v>
      </c>
      <c r="AB4678" t="s">
        <v>44</v>
      </c>
    </row>
    <row r="4679" spans="1:28" x14ac:dyDescent="0.25">
      <c r="A4679" t="s">
        <v>9076</v>
      </c>
      <c r="B4679" s="1">
        <v>45669</v>
      </c>
      <c r="C4679" t="s">
        <v>4416</v>
      </c>
      <c r="D4679" t="s">
        <v>4417</v>
      </c>
      <c r="E4679">
        <v>43</v>
      </c>
      <c r="F4679" t="s">
        <v>48</v>
      </c>
      <c r="G4679" t="s">
        <v>128</v>
      </c>
      <c r="H4679" t="s">
        <v>129</v>
      </c>
      <c r="I4679" t="s">
        <v>74</v>
      </c>
      <c r="J4679" t="s">
        <v>130</v>
      </c>
      <c r="K4679">
        <v>6</v>
      </c>
      <c r="L4679" s="2">
        <v>1700</v>
      </c>
      <c r="M4679">
        <v>25</v>
      </c>
      <c r="N4679" s="2">
        <v>10200</v>
      </c>
      <c r="O4679" s="2">
        <v>2550</v>
      </c>
      <c r="P4679" s="2">
        <v>7650</v>
      </c>
      <c r="Q4679" s="2">
        <v>4755.09</v>
      </c>
      <c r="R4679" s="2">
        <v>2894.91</v>
      </c>
      <c r="S4679" t="s">
        <v>64</v>
      </c>
      <c r="T4679" t="s">
        <v>407</v>
      </c>
      <c r="U4679" t="s">
        <v>408</v>
      </c>
      <c r="V4679" t="s">
        <v>39</v>
      </c>
      <c r="W4679" t="s">
        <v>137</v>
      </c>
      <c r="X4679" t="s">
        <v>97</v>
      </c>
      <c r="Y4679" t="s">
        <v>42</v>
      </c>
      <c r="Z4679" t="s">
        <v>43</v>
      </c>
      <c r="AA4679" t="s">
        <v>44</v>
      </c>
      <c r="AB4679" t="s">
        <v>44</v>
      </c>
    </row>
    <row r="4680" spans="1:28" x14ac:dyDescent="0.25">
      <c r="A4680" t="s">
        <v>9077</v>
      </c>
      <c r="B4680" s="1">
        <v>45669</v>
      </c>
      <c r="C4680" t="s">
        <v>5664</v>
      </c>
      <c r="D4680" t="s">
        <v>5665</v>
      </c>
      <c r="E4680">
        <v>53</v>
      </c>
      <c r="F4680" t="s">
        <v>111</v>
      </c>
      <c r="G4680" t="s">
        <v>148</v>
      </c>
      <c r="H4680" t="s">
        <v>149</v>
      </c>
      <c r="I4680" t="s">
        <v>74</v>
      </c>
      <c r="J4680" t="s">
        <v>130</v>
      </c>
      <c r="K4680">
        <v>2</v>
      </c>
      <c r="L4680" s="2">
        <v>3500</v>
      </c>
      <c r="M4680">
        <v>20</v>
      </c>
      <c r="N4680" s="2">
        <v>7000</v>
      </c>
      <c r="O4680" s="2">
        <v>1400</v>
      </c>
      <c r="P4680" s="2">
        <v>5600</v>
      </c>
      <c r="Q4680" s="2">
        <v>4123.92</v>
      </c>
      <c r="R4680" s="2">
        <v>1476.08</v>
      </c>
      <c r="S4680" t="s">
        <v>53</v>
      </c>
      <c r="T4680" t="s">
        <v>96</v>
      </c>
      <c r="U4680" t="s">
        <v>96</v>
      </c>
      <c r="V4680" t="s">
        <v>39</v>
      </c>
      <c r="W4680" t="s">
        <v>137</v>
      </c>
      <c r="X4680" t="s">
        <v>41</v>
      </c>
      <c r="Y4680" t="s">
        <v>56</v>
      </c>
      <c r="Z4680" t="s">
        <v>43</v>
      </c>
      <c r="AA4680" t="s">
        <v>44</v>
      </c>
      <c r="AB4680" t="s">
        <v>44</v>
      </c>
    </row>
    <row r="4681" spans="1:28" x14ac:dyDescent="0.25">
      <c r="A4681" t="s">
        <v>9078</v>
      </c>
      <c r="B4681" s="1">
        <v>45669</v>
      </c>
      <c r="C4681" t="s">
        <v>4225</v>
      </c>
      <c r="D4681" t="s">
        <v>4226</v>
      </c>
      <c r="E4681">
        <v>30</v>
      </c>
      <c r="F4681" t="s">
        <v>31</v>
      </c>
      <c r="G4681" t="s">
        <v>352</v>
      </c>
      <c r="H4681" t="s">
        <v>353</v>
      </c>
      <c r="I4681" t="s">
        <v>103</v>
      </c>
      <c r="J4681" t="s">
        <v>104</v>
      </c>
      <c r="K4681">
        <v>1</v>
      </c>
      <c r="L4681" s="2">
        <v>850</v>
      </c>
      <c r="M4681">
        <v>5</v>
      </c>
      <c r="N4681" s="2">
        <v>850</v>
      </c>
      <c r="O4681" s="2">
        <v>42.5</v>
      </c>
      <c r="P4681" s="2">
        <v>807.5</v>
      </c>
      <c r="Q4681" s="2">
        <v>591.29999999999995</v>
      </c>
      <c r="R4681" s="2">
        <v>216.2</v>
      </c>
      <c r="S4681" t="s">
        <v>53</v>
      </c>
      <c r="T4681" t="s">
        <v>398</v>
      </c>
      <c r="U4681" t="s">
        <v>399</v>
      </c>
      <c r="V4681" t="s">
        <v>39</v>
      </c>
      <c r="W4681" t="s">
        <v>83</v>
      </c>
      <c r="X4681" t="s">
        <v>41</v>
      </c>
      <c r="Y4681" t="s">
        <v>84</v>
      </c>
      <c r="Z4681" t="s">
        <v>43</v>
      </c>
      <c r="AA4681" t="s">
        <v>44</v>
      </c>
      <c r="AB4681" t="s">
        <v>44</v>
      </c>
    </row>
    <row r="4682" spans="1:28" x14ac:dyDescent="0.25">
      <c r="A4682" t="s">
        <v>9079</v>
      </c>
      <c r="B4682" s="1">
        <v>45669</v>
      </c>
      <c r="C4682" t="s">
        <v>9080</v>
      </c>
      <c r="D4682" t="s">
        <v>9081</v>
      </c>
      <c r="E4682">
        <v>34</v>
      </c>
      <c r="F4682" t="s">
        <v>31</v>
      </c>
      <c r="G4682" t="s">
        <v>176</v>
      </c>
      <c r="H4682" t="s">
        <v>177</v>
      </c>
      <c r="I4682" t="s">
        <v>34</v>
      </c>
      <c r="J4682" t="s">
        <v>35</v>
      </c>
      <c r="K4682">
        <v>1</v>
      </c>
      <c r="L4682" s="2">
        <v>6500</v>
      </c>
      <c r="M4682">
        <v>20</v>
      </c>
      <c r="N4682" s="2">
        <v>6500</v>
      </c>
      <c r="O4682" s="2">
        <v>1300</v>
      </c>
      <c r="P4682" s="2">
        <v>5200</v>
      </c>
      <c r="Q4682" s="2">
        <v>4176</v>
      </c>
      <c r="R4682" s="2">
        <v>1024</v>
      </c>
      <c r="S4682" t="s">
        <v>53</v>
      </c>
      <c r="T4682" t="s">
        <v>222</v>
      </c>
      <c r="U4682" t="s">
        <v>38</v>
      </c>
      <c r="V4682" t="s">
        <v>39</v>
      </c>
      <c r="W4682" t="s">
        <v>66</v>
      </c>
      <c r="X4682" t="s">
        <v>41</v>
      </c>
      <c r="Y4682" t="s">
        <v>56</v>
      </c>
      <c r="Z4682" t="s">
        <v>107</v>
      </c>
      <c r="AA4682" t="s">
        <v>44</v>
      </c>
      <c r="AB4682" t="s">
        <v>44</v>
      </c>
    </row>
    <row r="4683" spans="1:28" x14ac:dyDescent="0.25">
      <c r="A4683" t="s">
        <v>9082</v>
      </c>
      <c r="B4683" s="1">
        <v>45669</v>
      </c>
      <c r="C4683" t="s">
        <v>878</v>
      </c>
      <c r="D4683" t="s">
        <v>879</v>
      </c>
      <c r="E4683">
        <v>46</v>
      </c>
      <c r="F4683" t="s">
        <v>48</v>
      </c>
      <c r="G4683" t="s">
        <v>158</v>
      </c>
      <c r="H4683" t="s">
        <v>159</v>
      </c>
      <c r="I4683" t="s">
        <v>51</v>
      </c>
      <c r="J4683" t="s">
        <v>52</v>
      </c>
      <c r="K4683">
        <v>4</v>
      </c>
      <c r="L4683" s="2">
        <v>650</v>
      </c>
      <c r="M4683">
        <v>5</v>
      </c>
      <c r="N4683" s="2">
        <v>2600</v>
      </c>
      <c r="O4683" s="2">
        <v>130</v>
      </c>
      <c r="P4683" s="2">
        <v>2470</v>
      </c>
      <c r="Q4683" s="2">
        <v>1948.68</v>
      </c>
      <c r="R4683" s="2">
        <v>521.32000000000005</v>
      </c>
      <c r="S4683" t="s">
        <v>53</v>
      </c>
      <c r="T4683" t="s">
        <v>398</v>
      </c>
      <c r="U4683" t="s">
        <v>399</v>
      </c>
      <c r="V4683" t="s">
        <v>39</v>
      </c>
      <c r="W4683" t="s">
        <v>40</v>
      </c>
      <c r="X4683" t="s">
        <v>41</v>
      </c>
      <c r="Y4683" t="s">
        <v>56</v>
      </c>
      <c r="Z4683" t="s">
        <v>43</v>
      </c>
      <c r="AA4683" t="s">
        <v>68</v>
      </c>
      <c r="AB4683" t="s">
        <v>44</v>
      </c>
    </row>
    <row r="4684" spans="1:28" x14ac:dyDescent="0.25">
      <c r="A4684" t="s">
        <v>9083</v>
      </c>
      <c r="B4684" s="1">
        <v>45669</v>
      </c>
      <c r="C4684" t="s">
        <v>2277</v>
      </c>
      <c r="D4684" t="s">
        <v>2278</v>
      </c>
      <c r="E4684">
        <v>38</v>
      </c>
      <c r="F4684" t="s">
        <v>48</v>
      </c>
      <c r="G4684" t="s">
        <v>72</v>
      </c>
      <c r="H4684" t="s">
        <v>73</v>
      </c>
      <c r="I4684" t="s">
        <v>74</v>
      </c>
      <c r="J4684" t="s">
        <v>75</v>
      </c>
      <c r="K4684">
        <v>3</v>
      </c>
      <c r="L4684" s="2">
        <v>2200</v>
      </c>
      <c r="M4684">
        <v>10</v>
      </c>
      <c r="N4684" s="2">
        <v>6600</v>
      </c>
      <c r="O4684" s="2">
        <v>660</v>
      </c>
      <c r="P4684" s="2">
        <v>5940</v>
      </c>
      <c r="Q4684" s="2">
        <v>4578.7299999999996</v>
      </c>
      <c r="R4684" s="2">
        <v>1361.27</v>
      </c>
      <c r="S4684" t="s">
        <v>64</v>
      </c>
      <c r="T4684" t="s">
        <v>54</v>
      </c>
      <c r="U4684" t="s">
        <v>55</v>
      </c>
      <c r="V4684" t="s">
        <v>39</v>
      </c>
      <c r="W4684" t="s">
        <v>83</v>
      </c>
      <c r="X4684" t="s">
        <v>97</v>
      </c>
      <c r="Y4684" t="s">
        <v>56</v>
      </c>
      <c r="Z4684" t="s">
        <v>223</v>
      </c>
      <c r="AA4684" t="s">
        <v>44</v>
      </c>
      <c r="AB4684" t="s">
        <v>44</v>
      </c>
    </row>
    <row r="4685" spans="1:28" x14ac:dyDescent="0.25">
      <c r="A4685" t="s">
        <v>9084</v>
      </c>
      <c r="B4685" s="1">
        <v>45669</v>
      </c>
      <c r="C4685" t="s">
        <v>5166</v>
      </c>
      <c r="D4685" t="s">
        <v>5167</v>
      </c>
      <c r="E4685">
        <v>19</v>
      </c>
      <c r="F4685" t="s">
        <v>48</v>
      </c>
      <c r="G4685" t="s">
        <v>280</v>
      </c>
      <c r="H4685" t="s">
        <v>281</v>
      </c>
      <c r="I4685" t="s">
        <v>62</v>
      </c>
      <c r="J4685" t="s">
        <v>190</v>
      </c>
      <c r="K4685">
        <v>1</v>
      </c>
      <c r="L4685" s="2">
        <v>700</v>
      </c>
      <c r="M4685">
        <v>10</v>
      </c>
      <c r="N4685" s="2">
        <v>700</v>
      </c>
      <c r="O4685" s="2">
        <v>70</v>
      </c>
      <c r="P4685" s="2">
        <v>630</v>
      </c>
      <c r="Q4685" s="2">
        <v>413.73</v>
      </c>
      <c r="R4685" s="2">
        <v>216.27</v>
      </c>
      <c r="S4685" t="s">
        <v>53</v>
      </c>
      <c r="T4685" t="s">
        <v>163</v>
      </c>
      <c r="U4685" t="s">
        <v>164</v>
      </c>
      <c r="V4685" t="s">
        <v>39</v>
      </c>
      <c r="W4685" t="s">
        <v>92</v>
      </c>
      <c r="X4685" t="s">
        <v>67</v>
      </c>
      <c r="Y4685" t="s">
        <v>84</v>
      </c>
      <c r="Z4685" t="s">
        <v>223</v>
      </c>
      <c r="AA4685" t="s">
        <v>44</v>
      </c>
      <c r="AB4685" t="s">
        <v>44</v>
      </c>
    </row>
    <row r="4686" spans="1:28" x14ac:dyDescent="0.25">
      <c r="A4686" t="s">
        <v>9085</v>
      </c>
      <c r="B4686" s="1">
        <v>45669</v>
      </c>
      <c r="C4686" t="s">
        <v>9086</v>
      </c>
      <c r="D4686" t="s">
        <v>9087</v>
      </c>
      <c r="E4686">
        <v>51</v>
      </c>
      <c r="F4686" t="s">
        <v>111</v>
      </c>
      <c r="G4686" t="s">
        <v>168</v>
      </c>
      <c r="H4686" t="s">
        <v>169</v>
      </c>
      <c r="I4686" t="s">
        <v>62</v>
      </c>
      <c r="J4686" t="s">
        <v>143</v>
      </c>
      <c r="K4686">
        <v>5</v>
      </c>
      <c r="L4686" s="2">
        <v>1800</v>
      </c>
      <c r="M4686">
        <v>10</v>
      </c>
      <c r="N4686" s="2">
        <v>9000</v>
      </c>
      <c r="O4686" s="2">
        <v>900</v>
      </c>
      <c r="P4686" s="2">
        <v>8100</v>
      </c>
      <c r="Q4686" s="2">
        <v>6032.24</v>
      </c>
      <c r="R4686" s="2">
        <v>2067.7600000000002</v>
      </c>
      <c r="S4686" t="s">
        <v>53</v>
      </c>
      <c r="T4686" t="s">
        <v>178</v>
      </c>
      <c r="U4686" t="s">
        <v>154</v>
      </c>
      <c r="V4686" t="s">
        <v>39</v>
      </c>
      <c r="W4686" t="s">
        <v>124</v>
      </c>
      <c r="X4686" t="s">
        <v>97</v>
      </c>
      <c r="Y4686" t="s">
        <v>42</v>
      </c>
      <c r="Z4686" t="s">
        <v>43</v>
      </c>
      <c r="AA4686" t="s">
        <v>44</v>
      </c>
      <c r="AB4686" t="s">
        <v>44</v>
      </c>
    </row>
    <row r="4687" spans="1:28" x14ac:dyDescent="0.25">
      <c r="A4687" t="s">
        <v>9088</v>
      </c>
      <c r="B4687" s="1">
        <v>45669</v>
      </c>
      <c r="C4687" t="s">
        <v>1568</v>
      </c>
      <c r="D4687" t="s">
        <v>1569</v>
      </c>
      <c r="E4687">
        <v>31</v>
      </c>
      <c r="F4687" t="s">
        <v>48</v>
      </c>
      <c r="G4687" t="s">
        <v>176</v>
      </c>
      <c r="H4687" t="s">
        <v>177</v>
      </c>
      <c r="I4687" t="s">
        <v>34</v>
      </c>
      <c r="J4687" t="s">
        <v>35</v>
      </c>
      <c r="K4687">
        <v>1</v>
      </c>
      <c r="L4687" s="2">
        <v>6500</v>
      </c>
      <c r="M4687">
        <v>10</v>
      </c>
      <c r="N4687" s="2">
        <v>6500</v>
      </c>
      <c r="O4687" s="2">
        <v>650</v>
      </c>
      <c r="P4687" s="2">
        <v>5850</v>
      </c>
      <c r="Q4687" s="2">
        <v>4049.03</v>
      </c>
      <c r="R4687" s="2">
        <v>1800.97</v>
      </c>
      <c r="S4687" t="s">
        <v>36</v>
      </c>
      <c r="T4687" t="s">
        <v>290</v>
      </c>
      <c r="U4687" t="s">
        <v>291</v>
      </c>
      <c r="V4687" t="s">
        <v>39</v>
      </c>
      <c r="W4687" t="s">
        <v>83</v>
      </c>
      <c r="X4687" t="s">
        <v>97</v>
      </c>
      <c r="Y4687" t="s">
        <v>56</v>
      </c>
      <c r="Z4687" t="s">
        <v>43</v>
      </c>
      <c r="AA4687" t="s">
        <v>44</v>
      </c>
      <c r="AB4687" t="s">
        <v>44</v>
      </c>
    </row>
    <row r="4688" spans="1:28" x14ac:dyDescent="0.25">
      <c r="A4688" t="s">
        <v>9089</v>
      </c>
      <c r="B4688" s="1">
        <v>45669</v>
      </c>
      <c r="C4688" t="s">
        <v>2894</v>
      </c>
      <c r="D4688" t="s">
        <v>2895</v>
      </c>
      <c r="E4688">
        <v>18</v>
      </c>
      <c r="F4688" t="s">
        <v>48</v>
      </c>
      <c r="G4688" t="s">
        <v>168</v>
      </c>
      <c r="H4688" t="s">
        <v>169</v>
      </c>
      <c r="I4688" t="s">
        <v>62</v>
      </c>
      <c r="J4688" t="s">
        <v>143</v>
      </c>
      <c r="K4688">
        <v>2</v>
      </c>
      <c r="L4688" s="2">
        <v>1800</v>
      </c>
      <c r="M4688">
        <v>10</v>
      </c>
      <c r="N4688" s="2">
        <v>3600</v>
      </c>
      <c r="O4688" s="2">
        <v>360</v>
      </c>
      <c r="P4688" s="2">
        <v>3240</v>
      </c>
      <c r="Q4688" s="2">
        <v>1812.97</v>
      </c>
      <c r="R4688" s="2">
        <v>1427.03</v>
      </c>
      <c r="S4688" t="s">
        <v>53</v>
      </c>
      <c r="T4688" t="s">
        <v>122</v>
      </c>
      <c r="U4688" t="s">
        <v>123</v>
      </c>
      <c r="V4688" t="s">
        <v>39</v>
      </c>
      <c r="W4688" t="s">
        <v>124</v>
      </c>
      <c r="X4688" t="s">
        <v>41</v>
      </c>
      <c r="Y4688" t="s">
        <v>56</v>
      </c>
      <c r="Z4688" t="s">
        <v>43</v>
      </c>
      <c r="AA4688" t="s">
        <v>44</v>
      </c>
      <c r="AB4688" t="s">
        <v>44</v>
      </c>
    </row>
    <row r="4689" spans="1:28" x14ac:dyDescent="0.25">
      <c r="A4689" t="s">
        <v>9090</v>
      </c>
      <c r="B4689" s="1">
        <v>45669</v>
      </c>
      <c r="C4689" t="s">
        <v>9091</v>
      </c>
      <c r="D4689" t="s">
        <v>9092</v>
      </c>
      <c r="E4689">
        <v>31</v>
      </c>
      <c r="F4689" t="s">
        <v>31</v>
      </c>
      <c r="G4689" t="s">
        <v>387</v>
      </c>
      <c r="H4689" t="s">
        <v>388</v>
      </c>
      <c r="I4689" t="s">
        <v>74</v>
      </c>
      <c r="J4689" t="s">
        <v>75</v>
      </c>
      <c r="K4689">
        <v>1</v>
      </c>
      <c r="L4689" s="2">
        <v>3200</v>
      </c>
      <c r="M4689">
        <v>5</v>
      </c>
      <c r="N4689" s="2">
        <v>3200</v>
      </c>
      <c r="O4689" s="2">
        <v>160</v>
      </c>
      <c r="P4689" s="2">
        <v>3040</v>
      </c>
      <c r="Q4689" s="2">
        <v>2019.15</v>
      </c>
      <c r="R4689" s="2">
        <v>1020.85</v>
      </c>
      <c r="S4689" t="s">
        <v>53</v>
      </c>
      <c r="T4689" t="s">
        <v>407</v>
      </c>
      <c r="U4689" t="s">
        <v>408</v>
      </c>
      <c r="V4689" t="s">
        <v>39</v>
      </c>
      <c r="W4689" t="s">
        <v>66</v>
      </c>
      <c r="X4689" t="s">
        <v>67</v>
      </c>
      <c r="Y4689" t="s">
        <v>56</v>
      </c>
      <c r="Z4689" t="s">
        <v>43</v>
      </c>
      <c r="AA4689" t="s">
        <v>44</v>
      </c>
      <c r="AB4689" t="s">
        <v>44</v>
      </c>
    </row>
    <row r="4690" spans="1:28" x14ac:dyDescent="0.25">
      <c r="A4690" t="s">
        <v>9093</v>
      </c>
      <c r="B4690" s="1">
        <v>45669</v>
      </c>
      <c r="C4690" t="s">
        <v>5765</v>
      </c>
      <c r="D4690" t="s">
        <v>5766</v>
      </c>
      <c r="E4690">
        <v>28</v>
      </c>
      <c r="F4690" t="s">
        <v>31</v>
      </c>
      <c r="G4690" t="s">
        <v>273</v>
      </c>
      <c r="H4690" t="s">
        <v>274</v>
      </c>
      <c r="I4690" t="s">
        <v>51</v>
      </c>
      <c r="J4690" t="s">
        <v>52</v>
      </c>
      <c r="K4690">
        <v>1</v>
      </c>
      <c r="L4690" s="2">
        <v>250</v>
      </c>
      <c r="M4690">
        <v>0</v>
      </c>
      <c r="N4690" s="2">
        <v>250</v>
      </c>
      <c r="O4690" s="2">
        <v>0</v>
      </c>
      <c r="P4690" s="2">
        <v>250</v>
      </c>
      <c r="Q4690" s="2">
        <v>147.83000000000001</v>
      </c>
      <c r="R4690" s="2">
        <v>102.17</v>
      </c>
      <c r="S4690" t="s">
        <v>64</v>
      </c>
      <c r="T4690" t="s">
        <v>105</v>
      </c>
      <c r="U4690" t="s">
        <v>106</v>
      </c>
      <c r="V4690" t="s">
        <v>39</v>
      </c>
      <c r="W4690" t="s">
        <v>66</v>
      </c>
      <c r="X4690" t="s">
        <v>97</v>
      </c>
      <c r="Y4690" t="s">
        <v>56</v>
      </c>
      <c r="Z4690" t="s">
        <v>43</v>
      </c>
      <c r="AA4690" t="s">
        <v>44</v>
      </c>
      <c r="AB4690" t="s">
        <v>44</v>
      </c>
    </row>
    <row r="4691" spans="1:28" x14ac:dyDescent="0.25">
      <c r="A4691" t="s">
        <v>9094</v>
      </c>
      <c r="B4691" s="1">
        <v>45669</v>
      </c>
      <c r="C4691" t="s">
        <v>2943</v>
      </c>
      <c r="D4691" t="s">
        <v>2944</v>
      </c>
      <c r="E4691">
        <v>55</v>
      </c>
      <c r="F4691" t="s">
        <v>48</v>
      </c>
      <c r="G4691" t="s">
        <v>112</v>
      </c>
      <c r="H4691" t="s">
        <v>113</v>
      </c>
      <c r="I4691" t="s">
        <v>103</v>
      </c>
      <c r="J4691" t="s">
        <v>104</v>
      </c>
      <c r="K4691">
        <v>2</v>
      </c>
      <c r="L4691" s="2">
        <v>650</v>
      </c>
      <c r="M4691">
        <v>10</v>
      </c>
      <c r="N4691" s="2">
        <v>1300</v>
      </c>
      <c r="O4691" s="2">
        <v>130</v>
      </c>
      <c r="P4691" s="2">
        <v>1170</v>
      </c>
      <c r="Q4691" s="2">
        <v>691.93</v>
      </c>
      <c r="R4691" s="2">
        <v>478.07</v>
      </c>
      <c r="S4691" t="s">
        <v>53</v>
      </c>
      <c r="T4691" t="s">
        <v>65</v>
      </c>
      <c r="U4691" t="s">
        <v>65</v>
      </c>
      <c r="V4691" t="s">
        <v>39</v>
      </c>
      <c r="W4691" t="s">
        <v>66</v>
      </c>
      <c r="X4691" t="s">
        <v>97</v>
      </c>
      <c r="Y4691" t="s">
        <v>56</v>
      </c>
      <c r="Z4691" t="s">
        <v>43</v>
      </c>
      <c r="AA4691" t="s">
        <v>44</v>
      </c>
      <c r="AB4691" t="s">
        <v>44</v>
      </c>
    </row>
    <row r="4692" spans="1:28" x14ac:dyDescent="0.25">
      <c r="A4692" t="s">
        <v>9095</v>
      </c>
      <c r="B4692" s="1">
        <v>45670</v>
      </c>
      <c r="C4692" t="s">
        <v>1457</v>
      </c>
      <c r="D4692" t="s">
        <v>1458</v>
      </c>
      <c r="E4692">
        <v>50</v>
      </c>
      <c r="F4692" t="s">
        <v>31</v>
      </c>
      <c r="G4692" t="s">
        <v>207</v>
      </c>
      <c r="H4692" t="s">
        <v>208</v>
      </c>
      <c r="I4692" t="s">
        <v>34</v>
      </c>
      <c r="J4692" t="s">
        <v>143</v>
      </c>
      <c r="K4692">
        <v>2</v>
      </c>
      <c r="L4692" s="2">
        <v>18000</v>
      </c>
      <c r="M4692">
        <v>5</v>
      </c>
      <c r="N4692" s="2">
        <v>36000</v>
      </c>
      <c r="O4692" s="2">
        <v>1800</v>
      </c>
      <c r="P4692" s="2">
        <v>34200</v>
      </c>
      <c r="Q4692" s="2">
        <v>23915.279999999999</v>
      </c>
      <c r="R4692" s="2">
        <v>10284.719999999999</v>
      </c>
      <c r="S4692" t="s">
        <v>53</v>
      </c>
      <c r="T4692" t="s">
        <v>114</v>
      </c>
      <c r="U4692" t="s">
        <v>115</v>
      </c>
      <c r="V4692" t="s">
        <v>39</v>
      </c>
      <c r="W4692" t="s">
        <v>124</v>
      </c>
      <c r="X4692" t="s">
        <v>41</v>
      </c>
      <c r="Y4692" t="s">
        <v>56</v>
      </c>
      <c r="Z4692" t="s">
        <v>43</v>
      </c>
      <c r="AA4692" t="s">
        <v>44</v>
      </c>
      <c r="AB4692" t="s">
        <v>44</v>
      </c>
    </row>
    <row r="4693" spans="1:28" x14ac:dyDescent="0.25">
      <c r="A4693" t="s">
        <v>9096</v>
      </c>
      <c r="B4693" s="1">
        <v>45670</v>
      </c>
      <c r="C4693" t="s">
        <v>1432</v>
      </c>
      <c r="D4693" t="s">
        <v>1433</v>
      </c>
      <c r="E4693">
        <v>55</v>
      </c>
      <c r="F4693" t="s">
        <v>48</v>
      </c>
      <c r="G4693" t="s">
        <v>318</v>
      </c>
      <c r="H4693" t="s">
        <v>319</v>
      </c>
      <c r="I4693" t="s">
        <v>34</v>
      </c>
      <c r="J4693" t="s">
        <v>190</v>
      </c>
      <c r="K4693">
        <v>2</v>
      </c>
      <c r="L4693" s="2">
        <v>2500</v>
      </c>
      <c r="M4693">
        <v>25</v>
      </c>
      <c r="N4693" s="2">
        <v>5000</v>
      </c>
      <c r="O4693" s="2">
        <v>1250</v>
      </c>
      <c r="P4693" s="2">
        <v>3750</v>
      </c>
      <c r="Q4693" s="2">
        <v>2705.65</v>
      </c>
      <c r="R4693" s="2">
        <v>1044.3499999999999</v>
      </c>
      <c r="S4693" t="s">
        <v>53</v>
      </c>
      <c r="T4693" t="s">
        <v>65</v>
      </c>
      <c r="U4693" t="s">
        <v>65</v>
      </c>
      <c r="V4693" t="s">
        <v>39</v>
      </c>
      <c r="W4693" t="s">
        <v>66</v>
      </c>
      <c r="X4693" t="s">
        <v>67</v>
      </c>
      <c r="Y4693" t="s">
        <v>56</v>
      </c>
      <c r="Z4693" t="s">
        <v>107</v>
      </c>
      <c r="AA4693" t="s">
        <v>44</v>
      </c>
      <c r="AB4693" t="s">
        <v>44</v>
      </c>
    </row>
    <row r="4694" spans="1:28" x14ac:dyDescent="0.25">
      <c r="A4694" t="s">
        <v>9097</v>
      </c>
      <c r="B4694" s="1">
        <v>45670</v>
      </c>
      <c r="C4694" t="s">
        <v>2445</v>
      </c>
      <c r="D4694" t="s">
        <v>2446</v>
      </c>
      <c r="E4694">
        <v>33</v>
      </c>
      <c r="F4694" t="s">
        <v>31</v>
      </c>
      <c r="G4694" t="s">
        <v>387</v>
      </c>
      <c r="H4694" t="s">
        <v>388</v>
      </c>
      <c r="I4694" t="s">
        <v>74</v>
      </c>
      <c r="J4694" t="s">
        <v>75</v>
      </c>
      <c r="K4694">
        <v>1</v>
      </c>
      <c r="L4694" s="2">
        <v>3200</v>
      </c>
      <c r="M4694">
        <v>0</v>
      </c>
      <c r="N4694" s="2">
        <v>3200</v>
      </c>
      <c r="O4694" s="2">
        <v>0</v>
      </c>
      <c r="P4694" s="2">
        <v>3200</v>
      </c>
      <c r="Q4694" s="2">
        <v>2566.0300000000002</v>
      </c>
      <c r="R4694" s="2">
        <v>633.97</v>
      </c>
      <c r="S4694" t="s">
        <v>36</v>
      </c>
      <c r="T4694" t="s">
        <v>407</v>
      </c>
      <c r="U4694" t="s">
        <v>408</v>
      </c>
      <c r="V4694" t="s">
        <v>39</v>
      </c>
      <c r="W4694" t="s">
        <v>92</v>
      </c>
      <c r="X4694" t="s">
        <v>67</v>
      </c>
      <c r="Y4694" t="s">
        <v>56</v>
      </c>
      <c r="Z4694" t="s">
        <v>43</v>
      </c>
      <c r="AA4694" t="s">
        <v>44</v>
      </c>
      <c r="AB4694" t="s">
        <v>44</v>
      </c>
    </row>
    <row r="4695" spans="1:28" x14ac:dyDescent="0.25">
      <c r="A4695" t="s">
        <v>9098</v>
      </c>
      <c r="B4695" s="1">
        <v>45670</v>
      </c>
      <c r="C4695" t="s">
        <v>4877</v>
      </c>
      <c r="D4695" t="s">
        <v>4878</v>
      </c>
      <c r="E4695">
        <v>47</v>
      </c>
      <c r="F4695" t="s">
        <v>111</v>
      </c>
      <c r="G4695" t="s">
        <v>285</v>
      </c>
      <c r="H4695" t="s">
        <v>286</v>
      </c>
      <c r="I4695" t="s">
        <v>34</v>
      </c>
      <c r="J4695" t="s">
        <v>121</v>
      </c>
      <c r="K4695">
        <v>2</v>
      </c>
      <c r="L4695" s="2">
        <v>3200</v>
      </c>
      <c r="M4695">
        <v>15</v>
      </c>
      <c r="N4695" s="2">
        <v>6400</v>
      </c>
      <c r="O4695" s="2">
        <v>960</v>
      </c>
      <c r="P4695" s="2">
        <v>5440</v>
      </c>
      <c r="Q4695" s="2">
        <v>3434.24</v>
      </c>
      <c r="R4695" s="2">
        <v>2005.76</v>
      </c>
      <c r="S4695" t="s">
        <v>64</v>
      </c>
      <c r="T4695" t="s">
        <v>105</v>
      </c>
      <c r="U4695" t="s">
        <v>106</v>
      </c>
      <c r="V4695" t="s">
        <v>39</v>
      </c>
      <c r="W4695" t="s">
        <v>137</v>
      </c>
      <c r="X4695" t="s">
        <v>41</v>
      </c>
      <c r="Y4695" t="s">
        <v>84</v>
      </c>
      <c r="Z4695" t="s">
        <v>107</v>
      </c>
      <c r="AA4695" t="s">
        <v>44</v>
      </c>
      <c r="AB4695" t="s">
        <v>44</v>
      </c>
    </row>
    <row r="4696" spans="1:28" x14ac:dyDescent="0.25">
      <c r="A4696" t="s">
        <v>9099</v>
      </c>
      <c r="B4696" s="1">
        <v>45670</v>
      </c>
      <c r="C4696" t="s">
        <v>9100</v>
      </c>
      <c r="D4696" t="s">
        <v>9101</v>
      </c>
      <c r="E4696">
        <v>53</v>
      </c>
      <c r="F4696" t="s">
        <v>111</v>
      </c>
      <c r="G4696" t="s">
        <v>561</v>
      </c>
      <c r="H4696" t="s">
        <v>562</v>
      </c>
      <c r="I4696" t="s">
        <v>34</v>
      </c>
      <c r="J4696" t="s">
        <v>143</v>
      </c>
      <c r="K4696">
        <v>1</v>
      </c>
      <c r="L4696" s="2">
        <v>900</v>
      </c>
      <c r="M4696">
        <v>15</v>
      </c>
      <c r="N4696" s="2">
        <v>900</v>
      </c>
      <c r="O4696" s="2">
        <v>135</v>
      </c>
      <c r="P4696" s="2">
        <v>765</v>
      </c>
      <c r="Q4696" s="2">
        <v>532.42999999999995</v>
      </c>
      <c r="R4696" s="2">
        <v>232.57</v>
      </c>
      <c r="S4696" t="s">
        <v>64</v>
      </c>
      <c r="T4696" t="s">
        <v>114</v>
      </c>
      <c r="U4696" t="s">
        <v>115</v>
      </c>
      <c r="V4696" t="s">
        <v>39</v>
      </c>
      <c r="W4696" t="s">
        <v>40</v>
      </c>
      <c r="X4696" t="s">
        <v>41</v>
      </c>
      <c r="Y4696" t="s">
        <v>56</v>
      </c>
      <c r="Z4696" t="s">
        <v>43</v>
      </c>
      <c r="AA4696" t="s">
        <v>68</v>
      </c>
      <c r="AB4696" t="s">
        <v>68</v>
      </c>
    </row>
    <row r="4697" spans="1:28" x14ac:dyDescent="0.25">
      <c r="A4697" t="s">
        <v>9102</v>
      </c>
      <c r="B4697" s="1">
        <v>45670</v>
      </c>
      <c r="C4697" t="s">
        <v>2070</v>
      </c>
      <c r="D4697" t="s">
        <v>2071</v>
      </c>
      <c r="E4697">
        <v>35</v>
      </c>
      <c r="F4697" t="s">
        <v>48</v>
      </c>
      <c r="G4697" t="s">
        <v>148</v>
      </c>
      <c r="H4697" t="s">
        <v>149</v>
      </c>
      <c r="I4697" t="s">
        <v>74</v>
      </c>
      <c r="J4697" t="s">
        <v>130</v>
      </c>
      <c r="K4697">
        <v>2</v>
      </c>
      <c r="L4697" s="2">
        <v>3500</v>
      </c>
      <c r="M4697">
        <v>5</v>
      </c>
      <c r="N4697" s="2">
        <v>7000</v>
      </c>
      <c r="O4697" s="2">
        <v>350</v>
      </c>
      <c r="P4697" s="2">
        <v>6650</v>
      </c>
      <c r="Q4697" s="2">
        <v>3877.23</v>
      </c>
      <c r="R4697" s="2">
        <v>2772.77</v>
      </c>
      <c r="S4697" t="s">
        <v>53</v>
      </c>
      <c r="T4697" t="s">
        <v>290</v>
      </c>
      <c r="U4697" t="s">
        <v>291</v>
      </c>
      <c r="V4697" t="s">
        <v>39</v>
      </c>
      <c r="W4697" t="s">
        <v>40</v>
      </c>
      <c r="X4697" t="s">
        <v>97</v>
      </c>
      <c r="Y4697" t="s">
        <v>56</v>
      </c>
      <c r="Z4697" t="s">
        <v>43</v>
      </c>
      <c r="AA4697" t="s">
        <v>68</v>
      </c>
      <c r="AB4697" t="s">
        <v>44</v>
      </c>
    </row>
    <row r="4698" spans="1:28" x14ac:dyDescent="0.25">
      <c r="A4698" t="s">
        <v>9103</v>
      </c>
      <c r="B4698" s="1">
        <v>45670</v>
      </c>
      <c r="C4698" t="s">
        <v>3319</v>
      </c>
      <c r="D4698" t="s">
        <v>3320</v>
      </c>
      <c r="E4698">
        <v>50</v>
      </c>
      <c r="F4698" t="s">
        <v>31</v>
      </c>
      <c r="G4698" t="s">
        <v>119</v>
      </c>
      <c r="H4698" t="s">
        <v>120</v>
      </c>
      <c r="I4698" t="s">
        <v>62</v>
      </c>
      <c r="J4698" t="s">
        <v>121</v>
      </c>
      <c r="K4698">
        <v>1</v>
      </c>
      <c r="L4698" s="2">
        <v>4800</v>
      </c>
      <c r="M4698">
        <v>5</v>
      </c>
      <c r="N4698" s="2">
        <v>4800</v>
      </c>
      <c r="O4698" s="2">
        <v>240</v>
      </c>
      <c r="P4698" s="2">
        <v>4560</v>
      </c>
      <c r="Q4698" s="2">
        <v>2666.54</v>
      </c>
      <c r="R4698" s="2">
        <v>1893.46</v>
      </c>
      <c r="S4698" t="s">
        <v>53</v>
      </c>
      <c r="T4698" t="s">
        <v>122</v>
      </c>
      <c r="U4698" t="s">
        <v>123</v>
      </c>
      <c r="V4698" t="s">
        <v>39</v>
      </c>
      <c r="W4698" t="s">
        <v>137</v>
      </c>
      <c r="X4698" t="s">
        <v>41</v>
      </c>
      <c r="Y4698" t="s">
        <v>56</v>
      </c>
      <c r="Z4698" t="s">
        <v>43</v>
      </c>
      <c r="AA4698" t="s">
        <v>44</v>
      </c>
      <c r="AB4698" t="s">
        <v>44</v>
      </c>
    </row>
    <row r="4699" spans="1:28" x14ac:dyDescent="0.25">
      <c r="A4699" t="s">
        <v>9104</v>
      </c>
      <c r="B4699" s="1">
        <v>45670</v>
      </c>
      <c r="C4699" t="s">
        <v>9105</v>
      </c>
      <c r="D4699" t="s">
        <v>9106</v>
      </c>
      <c r="E4699">
        <v>26</v>
      </c>
      <c r="F4699" t="s">
        <v>31</v>
      </c>
      <c r="G4699" t="s">
        <v>176</v>
      </c>
      <c r="H4699" t="s">
        <v>177</v>
      </c>
      <c r="I4699" t="s">
        <v>34</v>
      </c>
      <c r="J4699" t="s">
        <v>35</v>
      </c>
      <c r="K4699">
        <v>2</v>
      </c>
      <c r="L4699" s="2">
        <v>6500</v>
      </c>
      <c r="M4699">
        <v>15</v>
      </c>
      <c r="N4699" s="2">
        <v>13000</v>
      </c>
      <c r="O4699" s="2">
        <v>1950</v>
      </c>
      <c r="P4699" s="2">
        <v>11050</v>
      </c>
      <c r="Q4699" s="2">
        <v>7816.04</v>
      </c>
      <c r="R4699" s="2">
        <v>3233.96</v>
      </c>
      <c r="S4699" t="s">
        <v>53</v>
      </c>
      <c r="T4699" t="s">
        <v>105</v>
      </c>
      <c r="U4699" t="s">
        <v>106</v>
      </c>
      <c r="V4699" t="s">
        <v>39</v>
      </c>
      <c r="W4699" t="s">
        <v>137</v>
      </c>
      <c r="X4699" t="s">
        <v>97</v>
      </c>
      <c r="Y4699" t="s">
        <v>84</v>
      </c>
      <c r="Z4699" t="s">
        <v>43</v>
      </c>
      <c r="AA4699" t="s">
        <v>44</v>
      </c>
      <c r="AB4699" t="s">
        <v>68</v>
      </c>
    </row>
    <row r="4700" spans="1:28" x14ac:dyDescent="0.25">
      <c r="A4700" t="s">
        <v>9107</v>
      </c>
      <c r="B4700" s="1">
        <v>45670</v>
      </c>
      <c r="C4700" t="s">
        <v>9108</v>
      </c>
      <c r="D4700" t="s">
        <v>9109</v>
      </c>
      <c r="E4700">
        <v>59</v>
      </c>
      <c r="F4700" t="s">
        <v>111</v>
      </c>
      <c r="G4700" t="s">
        <v>561</v>
      </c>
      <c r="H4700" t="s">
        <v>562</v>
      </c>
      <c r="I4700" t="s">
        <v>34</v>
      </c>
      <c r="J4700" t="s">
        <v>143</v>
      </c>
      <c r="K4700">
        <v>3</v>
      </c>
      <c r="L4700" s="2">
        <v>900</v>
      </c>
      <c r="M4700">
        <v>5</v>
      </c>
      <c r="N4700" s="2">
        <v>2700</v>
      </c>
      <c r="O4700" s="2">
        <v>135</v>
      </c>
      <c r="P4700" s="2">
        <v>2565</v>
      </c>
      <c r="Q4700" s="2">
        <v>2007.13</v>
      </c>
      <c r="R4700" s="2">
        <v>557.87</v>
      </c>
      <c r="S4700" t="s">
        <v>53</v>
      </c>
      <c r="T4700" t="s">
        <v>76</v>
      </c>
      <c r="U4700" t="s">
        <v>77</v>
      </c>
      <c r="V4700" t="s">
        <v>39</v>
      </c>
      <c r="W4700" t="s">
        <v>66</v>
      </c>
      <c r="X4700" t="s">
        <v>67</v>
      </c>
      <c r="Y4700" t="s">
        <v>42</v>
      </c>
      <c r="Z4700" t="s">
        <v>43</v>
      </c>
      <c r="AA4700" t="s">
        <v>44</v>
      </c>
      <c r="AB4700" t="s">
        <v>44</v>
      </c>
    </row>
    <row r="4701" spans="1:28" x14ac:dyDescent="0.25">
      <c r="A4701" t="s">
        <v>9110</v>
      </c>
      <c r="B4701" s="1">
        <v>45670</v>
      </c>
      <c r="C4701" t="s">
        <v>9111</v>
      </c>
      <c r="D4701" t="s">
        <v>9112</v>
      </c>
      <c r="E4701">
        <v>50</v>
      </c>
      <c r="F4701" t="s">
        <v>48</v>
      </c>
      <c r="G4701" t="s">
        <v>212</v>
      </c>
      <c r="H4701" t="s">
        <v>213</v>
      </c>
      <c r="I4701" t="s">
        <v>51</v>
      </c>
      <c r="J4701" t="s">
        <v>52</v>
      </c>
      <c r="K4701">
        <v>1</v>
      </c>
      <c r="L4701" s="2">
        <v>400</v>
      </c>
      <c r="M4701">
        <v>20</v>
      </c>
      <c r="N4701" s="2">
        <v>400</v>
      </c>
      <c r="O4701" s="2">
        <v>80</v>
      </c>
      <c r="P4701" s="2">
        <v>320</v>
      </c>
      <c r="Q4701" s="2">
        <v>176.59</v>
      </c>
      <c r="R4701" s="2">
        <v>143.41</v>
      </c>
      <c r="S4701" t="s">
        <v>64</v>
      </c>
      <c r="T4701" t="s">
        <v>263</v>
      </c>
      <c r="U4701" t="s">
        <v>91</v>
      </c>
      <c r="V4701" t="s">
        <v>39</v>
      </c>
      <c r="W4701" t="s">
        <v>40</v>
      </c>
      <c r="X4701" t="s">
        <v>97</v>
      </c>
      <c r="Y4701" t="s">
        <v>56</v>
      </c>
      <c r="Z4701" t="s">
        <v>223</v>
      </c>
      <c r="AA4701" t="s">
        <v>44</v>
      </c>
      <c r="AB4701" t="s">
        <v>44</v>
      </c>
    </row>
    <row r="4702" spans="1:28" x14ac:dyDescent="0.25">
      <c r="A4702" t="s">
        <v>9113</v>
      </c>
      <c r="B4702" s="1">
        <v>45670</v>
      </c>
      <c r="C4702" t="s">
        <v>1177</v>
      </c>
      <c r="D4702" t="s">
        <v>1178</v>
      </c>
      <c r="E4702">
        <v>41</v>
      </c>
      <c r="F4702" t="s">
        <v>31</v>
      </c>
      <c r="G4702" t="s">
        <v>217</v>
      </c>
      <c r="H4702" t="s">
        <v>218</v>
      </c>
      <c r="I4702" t="s">
        <v>34</v>
      </c>
      <c r="J4702" t="s">
        <v>130</v>
      </c>
      <c r="K4702">
        <v>1</v>
      </c>
      <c r="L4702" s="2">
        <v>28000</v>
      </c>
      <c r="M4702">
        <v>15</v>
      </c>
      <c r="N4702" s="2">
        <v>28000</v>
      </c>
      <c r="O4702" s="2">
        <v>4200</v>
      </c>
      <c r="P4702" s="2">
        <v>23800</v>
      </c>
      <c r="Q4702" s="2">
        <v>16674.46</v>
      </c>
      <c r="R4702" s="2">
        <v>7125.54</v>
      </c>
      <c r="S4702" t="s">
        <v>64</v>
      </c>
      <c r="T4702" t="s">
        <v>222</v>
      </c>
      <c r="U4702" t="s">
        <v>38</v>
      </c>
      <c r="V4702" t="s">
        <v>39</v>
      </c>
      <c r="W4702" t="s">
        <v>66</v>
      </c>
      <c r="X4702" t="s">
        <v>97</v>
      </c>
      <c r="Y4702" t="s">
        <v>56</v>
      </c>
      <c r="Z4702" t="s">
        <v>43</v>
      </c>
      <c r="AA4702" t="s">
        <v>44</v>
      </c>
      <c r="AB4702" t="s">
        <v>44</v>
      </c>
    </row>
    <row r="4703" spans="1:28" x14ac:dyDescent="0.25">
      <c r="A4703" t="s">
        <v>9114</v>
      </c>
      <c r="B4703" s="1">
        <v>45671</v>
      </c>
      <c r="C4703" t="s">
        <v>6994</v>
      </c>
      <c r="D4703" t="s">
        <v>6995</v>
      </c>
      <c r="E4703">
        <v>20</v>
      </c>
      <c r="F4703" t="s">
        <v>31</v>
      </c>
      <c r="G4703" t="s">
        <v>134</v>
      </c>
      <c r="H4703" t="s">
        <v>135</v>
      </c>
      <c r="I4703" t="s">
        <v>62</v>
      </c>
      <c r="J4703" t="s">
        <v>130</v>
      </c>
      <c r="K4703">
        <v>2</v>
      </c>
      <c r="L4703" s="2">
        <v>8500</v>
      </c>
      <c r="M4703">
        <v>15</v>
      </c>
      <c r="N4703" s="2">
        <v>17000</v>
      </c>
      <c r="O4703" s="2">
        <v>2550</v>
      </c>
      <c r="P4703" s="2">
        <v>14450</v>
      </c>
      <c r="Q4703" s="2">
        <v>9757.2000000000007</v>
      </c>
      <c r="R4703" s="2">
        <v>4692.8</v>
      </c>
      <c r="S4703" t="s">
        <v>53</v>
      </c>
      <c r="T4703" t="s">
        <v>90</v>
      </c>
      <c r="U4703" t="s">
        <v>91</v>
      </c>
      <c r="V4703" t="s">
        <v>39</v>
      </c>
      <c r="W4703" t="s">
        <v>124</v>
      </c>
      <c r="X4703" t="s">
        <v>97</v>
      </c>
      <c r="Y4703" t="s">
        <v>56</v>
      </c>
      <c r="Z4703" t="s">
        <v>43</v>
      </c>
      <c r="AA4703" t="s">
        <v>44</v>
      </c>
      <c r="AB4703" t="s">
        <v>44</v>
      </c>
    </row>
    <row r="4704" spans="1:28" x14ac:dyDescent="0.25">
      <c r="A4704" t="s">
        <v>9115</v>
      </c>
      <c r="B4704" s="1">
        <v>45671</v>
      </c>
      <c r="C4704" t="s">
        <v>8919</v>
      </c>
      <c r="D4704" t="s">
        <v>8920</v>
      </c>
      <c r="E4704">
        <v>39</v>
      </c>
      <c r="F4704" t="s">
        <v>31</v>
      </c>
      <c r="G4704" t="s">
        <v>366</v>
      </c>
      <c r="H4704" t="s">
        <v>367</v>
      </c>
      <c r="I4704" t="s">
        <v>34</v>
      </c>
      <c r="J4704" t="s">
        <v>130</v>
      </c>
      <c r="K4704">
        <v>1</v>
      </c>
      <c r="L4704" s="2">
        <v>14500</v>
      </c>
      <c r="M4704">
        <v>15</v>
      </c>
      <c r="N4704" s="2">
        <v>14500</v>
      </c>
      <c r="O4704" s="2">
        <v>2175</v>
      </c>
      <c r="P4704" s="2">
        <v>12325</v>
      </c>
      <c r="Q4704" s="2">
        <v>8716.58</v>
      </c>
      <c r="R4704" s="2">
        <v>3608.42</v>
      </c>
      <c r="S4704" t="s">
        <v>53</v>
      </c>
      <c r="T4704" t="s">
        <v>178</v>
      </c>
      <c r="U4704" t="s">
        <v>154</v>
      </c>
      <c r="V4704" t="s">
        <v>39</v>
      </c>
      <c r="W4704" t="s">
        <v>66</v>
      </c>
      <c r="X4704" t="s">
        <v>67</v>
      </c>
      <c r="Y4704" t="s">
        <v>56</v>
      </c>
      <c r="Z4704" t="s">
        <v>43</v>
      </c>
      <c r="AA4704" t="s">
        <v>44</v>
      </c>
      <c r="AB4704" t="s">
        <v>44</v>
      </c>
    </row>
    <row r="4705" spans="1:28" x14ac:dyDescent="0.25">
      <c r="A4705" t="s">
        <v>9116</v>
      </c>
      <c r="B4705" s="1">
        <v>45671</v>
      </c>
      <c r="C4705" t="s">
        <v>9117</v>
      </c>
      <c r="D4705" t="s">
        <v>9118</v>
      </c>
      <c r="E4705">
        <v>41</v>
      </c>
      <c r="F4705" t="s">
        <v>48</v>
      </c>
      <c r="G4705" t="s">
        <v>141</v>
      </c>
      <c r="H4705" t="s">
        <v>142</v>
      </c>
      <c r="I4705" t="s">
        <v>74</v>
      </c>
      <c r="J4705" t="s">
        <v>143</v>
      </c>
      <c r="K4705">
        <v>3</v>
      </c>
      <c r="L4705" s="2">
        <v>900</v>
      </c>
      <c r="M4705">
        <v>10</v>
      </c>
      <c r="N4705" s="2">
        <v>2700</v>
      </c>
      <c r="O4705" s="2">
        <v>270</v>
      </c>
      <c r="P4705" s="2">
        <v>2430</v>
      </c>
      <c r="Q4705" s="2">
        <v>1539.31</v>
      </c>
      <c r="R4705" s="2">
        <v>890.69</v>
      </c>
      <c r="S4705" t="s">
        <v>53</v>
      </c>
      <c r="T4705" t="s">
        <v>90</v>
      </c>
      <c r="U4705" t="s">
        <v>91</v>
      </c>
      <c r="V4705" t="s">
        <v>39</v>
      </c>
      <c r="W4705" t="s">
        <v>92</v>
      </c>
      <c r="X4705" t="s">
        <v>67</v>
      </c>
      <c r="Y4705" t="s">
        <v>42</v>
      </c>
      <c r="Z4705" t="s">
        <v>43</v>
      </c>
      <c r="AA4705" t="s">
        <v>44</v>
      </c>
      <c r="AB4705" t="s">
        <v>44</v>
      </c>
    </row>
    <row r="4706" spans="1:28" x14ac:dyDescent="0.25">
      <c r="A4706" t="s">
        <v>9119</v>
      </c>
      <c r="B4706" s="1">
        <v>45671</v>
      </c>
      <c r="C4706" t="s">
        <v>4720</v>
      </c>
      <c r="D4706" t="s">
        <v>4721</v>
      </c>
      <c r="E4706">
        <v>46</v>
      </c>
      <c r="F4706" t="s">
        <v>111</v>
      </c>
      <c r="G4706" t="s">
        <v>32</v>
      </c>
      <c r="H4706" t="s">
        <v>33</v>
      </c>
      <c r="I4706" t="s">
        <v>34</v>
      </c>
      <c r="J4706" t="s">
        <v>35</v>
      </c>
      <c r="K4706">
        <v>1</v>
      </c>
      <c r="L4706" s="2">
        <v>55000</v>
      </c>
      <c r="M4706">
        <v>10</v>
      </c>
      <c r="N4706" s="2">
        <v>55000</v>
      </c>
      <c r="O4706" s="2">
        <v>5500</v>
      </c>
      <c r="P4706" s="2">
        <v>49500</v>
      </c>
      <c r="Q4706" s="2">
        <v>36852.31</v>
      </c>
      <c r="R4706" s="2">
        <v>12647.69</v>
      </c>
      <c r="S4706" t="s">
        <v>53</v>
      </c>
      <c r="T4706" t="s">
        <v>153</v>
      </c>
      <c r="U4706" t="s">
        <v>154</v>
      </c>
      <c r="V4706" t="s">
        <v>39</v>
      </c>
      <c r="W4706" t="s">
        <v>124</v>
      </c>
      <c r="X4706" t="s">
        <v>97</v>
      </c>
      <c r="Y4706" t="s">
        <v>56</v>
      </c>
      <c r="Z4706" t="s">
        <v>43</v>
      </c>
      <c r="AA4706" t="s">
        <v>44</v>
      </c>
      <c r="AB4706" t="s">
        <v>44</v>
      </c>
    </row>
    <row r="4707" spans="1:28" x14ac:dyDescent="0.25">
      <c r="A4707" t="s">
        <v>9120</v>
      </c>
      <c r="B4707" s="1">
        <v>45671</v>
      </c>
      <c r="C4707" t="s">
        <v>2930</v>
      </c>
      <c r="D4707" t="s">
        <v>2931</v>
      </c>
      <c r="E4707">
        <v>44</v>
      </c>
      <c r="F4707" t="s">
        <v>31</v>
      </c>
      <c r="G4707" t="s">
        <v>344</v>
      </c>
      <c r="H4707" t="s">
        <v>345</v>
      </c>
      <c r="I4707" t="s">
        <v>34</v>
      </c>
      <c r="J4707" t="s">
        <v>121</v>
      </c>
      <c r="K4707">
        <v>2</v>
      </c>
      <c r="L4707" s="2">
        <v>1600</v>
      </c>
      <c r="M4707">
        <v>10</v>
      </c>
      <c r="N4707" s="2">
        <v>3200</v>
      </c>
      <c r="O4707" s="2">
        <v>320</v>
      </c>
      <c r="P4707" s="2">
        <v>2880</v>
      </c>
      <c r="Q4707" s="2">
        <v>2237.8200000000002</v>
      </c>
      <c r="R4707" s="2">
        <v>642.17999999999995</v>
      </c>
      <c r="S4707" t="s">
        <v>53</v>
      </c>
      <c r="T4707" t="s">
        <v>178</v>
      </c>
      <c r="U4707" t="s">
        <v>154</v>
      </c>
      <c r="V4707" t="s">
        <v>39</v>
      </c>
      <c r="W4707" t="s">
        <v>66</v>
      </c>
      <c r="X4707" t="s">
        <v>41</v>
      </c>
      <c r="Y4707" t="s">
        <v>56</v>
      </c>
      <c r="Z4707" t="s">
        <v>43</v>
      </c>
      <c r="AA4707" t="s">
        <v>44</v>
      </c>
      <c r="AB4707" t="s">
        <v>44</v>
      </c>
    </row>
    <row r="4708" spans="1:28" x14ac:dyDescent="0.25">
      <c r="A4708" t="s">
        <v>9121</v>
      </c>
      <c r="B4708" s="1">
        <v>45671</v>
      </c>
      <c r="C4708" t="s">
        <v>2425</v>
      </c>
      <c r="D4708" t="s">
        <v>2426</v>
      </c>
      <c r="E4708">
        <v>19</v>
      </c>
      <c r="F4708" t="s">
        <v>48</v>
      </c>
      <c r="G4708" t="s">
        <v>227</v>
      </c>
      <c r="H4708" t="s">
        <v>228</v>
      </c>
      <c r="I4708" t="s">
        <v>74</v>
      </c>
      <c r="J4708" t="s">
        <v>75</v>
      </c>
      <c r="K4708">
        <v>1</v>
      </c>
      <c r="L4708" s="2">
        <v>1400</v>
      </c>
      <c r="M4708">
        <v>30</v>
      </c>
      <c r="N4708" s="2">
        <v>1400</v>
      </c>
      <c r="O4708" s="2">
        <v>420</v>
      </c>
      <c r="P4708" s="2">
        <v>980</v>
      </c>
      <c r="Q4708" s="2">
        <v>541.27</v>
      </c>
      <c r="R4708" s="2">
        <v>438.73</v>
      </c>
      <c r="S4708" t="s">
        <v>36</v>
      </c>
      <c r="T4708" t="s">
        <v>178</v>
      </c>
      <c r="U4708" t="s">
        <v>154</v>
      </c>
      <c r="V4708" t="s">
        <v>39</v>
      </c>
      <c r="W4708" t="s">
        <v>66</v>
      </c>
      <c r="X4708" t="s">
        <v>97</v>
      </c>
      <c r="Y4708" t="s">
        <v>56</v>
      </c>
      <c r="Z4708" t="s">
        <v>43</v>
      </c>
      <c r="AA4708" t="s">
        <v>44</v>
      </c>
      <c r="AB4708" t="s">
        <v>44</v>
      </c>
    </row>
    <row r="4709" spans="1:28" x14ac:dyDescent="0.25">
      <c r="A4709" t="s">
        <v>9122</v>
      </c>
      <c r="B4709" s="1">
        <v>45671</v>
      </c>
      <c r="C4709" t="s">
        <v>1156</v>
      </c>
      <c r="D4709" t="s">
        <v>1157</v>
      </c>
      <c r="E4709">
        <v>59</v>
      </c>
      <c r="F4709" t="s">
        <v>48</v>
      </c>
      <c r="G4709" t="s">
        <v>32</v>
      </c>
      <c r="H4709" t="s">
        <v>33</v>
      </c>
      <c r="I4709" t="s">
        <v>34</v>
      </c>
      <c r="J4709" t="s">
        <v>35</v>
      </c>
      <c r="K4709">
        <v>1</v>
      </c>
      <c r="L4709" s="2">
        <v>55000</v>
      </c>
      <c r="M4709">
        <v>25</v>
      </c>
      <c r="N4709" s="2">
        <v>55000</v>
      </c>
      <c r="O4709" s="2">
        <v>13750</v>
      </c>
      <c r="P4709" s="2">
        <v>41250</v>
      </c>
      <c r="Q4709" s="2">
        <v>29060.73</v>
      </c>
      <c r="R4709" s="2">
        <v>12189.27</v>
      </c>
      <c r="S4709" t="s">
        <v>53</v>
      </c>
      <c r="T4709" t="s">
        <v>163</v>
      </c>
      <c r="U4709" t="s">
        <v>164</v>
      </c>
      <c r="V4709" t="s">
        <v>39</v>
      </c>
      <c r="W4709" t="s">
        <v>137</v>
      </c>
      <c r="X4709" t="s">
        <v>97</v>
      </c>
      <c r="Y4709" t="s">
        <v>56</v>
      </c>
      <c r="Z4709" t="s">
        <v>43</v>
      </c>
      <c r="AA4709" t="s">
        <v>68</v>
      </c>
      <c r="AB4709" t="s">
        <v>68</v>
      </c>
    </row>
    <row r="4710" spans="1:28" x14ac:dyDescent="0.25">
      <c r="A4710" t="s">
        <v>9123</v>
      </c>
      <c r="B4710" s="1">
        <v>45671</v>
      </c>
      <c r="C4710" t="s">
        <v>2501</v>
      </c>
      <c r="D4710" t="s">
        <v>2502</v>
      </c>
      <c r="E4710">
        <v>32</v>
      </c>
      <c r="F4710" t="s">
        <v>31</v>
      </c>
      <c r="G4710" t="s">
        <v>88</v>
      </c>
      <c r="H4710" t="s">
        <v>89</v>
      </c>
      <c r="I4710" t="s">
        <v>62</v>
      </c>
      <c r="J4710" t="s">
        <v>63</v>
      </c>
      <c r="K4710">
        <v>6</v>
      </c>
      <c r="L4710" s="2">
        <v>4200</v>
      </c>
      <c r="M4710">
        <v>10</v>
      </c>
      <c r="N4710" s="2">
        <v>25200</v>
      </c>
      <c r="O4710" s="2">
        <v>2520</v>
      </c>
      <c r="P4710" s="2">
        <v>22680</v>
      </c>
      <c r="Q4710" s="2">
        <v>16740.580000000002</v>
      </c>
      <c r="R4710" s="2">
        <v>5939.42</v>
      </c>
      <c r="S4710" t="s">
        <v>36</v>
      </c>
      <c r="T4710" t="s">
        <v>398</v>
      </c>
      <c r="U4710" t="s">
        <v>399</v>
      </c>
      <c r="V4710" t="s">
        <v>39</v>
      </c>
      <c r="W4710" t="s">
        <v>137</v>
      </c>
      <c r="X4710" t="s">
        <v>41</v>
      </c>
      <c r="Y4710" t="s">
        <v>56</v>
      </c>
      <c r="Z4710" t="s">
        <v>43</v>
      </c>
      <c r="AA4710" t="s">
        <v>44</v>
      </c>
      <c r="AB4710" t="s">
        <v>44</v>
      </c>
    </row>
    <row r="4711" spans="1:28" x14ac:dyDescent="0.25">
      <c r="A4711" t="s">
        <v>9124</v>
      </c>
      <c r="B4711" s="1">
        <v>45671</v>
      </c>
      <c r="C4711" t="s">
        <v>9125</v>
      </c>
      <c r="D4711" t="s">
        <v>9126</v>
      </c>
      <c r="E4711">
        <v>22</v>
      </c>
      <c r="F4711" t="s">
        <v>31</v>
      </c>
      <c r="G4711" t="s">
        <v>101</v>
      </c>
      <c r="H4711" t="s">
        <v>102</v>
      </c>
      <c r="I4711" t="s">
        <v>103</v>
      </c>
      <c r="J4711" t="s">
        <v>104</v>
      </c>
      <c r="K4711">
        <v>3</v>
      </c>
      <c r="L4711" s="2">
        <v>1800</v>
      </c>
      <c r="M4711">
        <v>25</v>
      </c>
      <c r="N4711" s="2">
        <v>5400</v>
      </c>
      <c r="O4711" s="2">
        <v>1350</v>
      </c>
      <c r="P4711" s="2">
        <v>4050</v>
      </c>
      <c r="Q4711" s="2">
        <v>2591.37</v>
      </c>
      <c r="R4711" s="2">
        <v>1458.63</v>
      </c>
      <c r="S4711" t="s">
        <v>36</v>
      </c>
      <c r="T4711" t="s">
        <v>105</v>
      </c>
      <c r="U4711" t="s">
        <v>106</v>
      </c>
      <c r="V4711" t="s">
        <v>39</v>
      </c>
      <c r="W4711" t="s">
        <v>40</v>
      </c>
      <c r="X4711" t="s">
        <v>41</v>
      </c>
      <c r="Y4711" t="s">
        <v>42</v>
      </c>
      <c r="Z4711" t="s">
        <v>43</v>
      </c>
      <c r="AA4711" t="s">
        <v>68</v>
      </c>
      <c r="AB4711" t="s">
        <v>44</v>
      </c>
    </row>
    <row r="4712" spans="1:28" x14ac:dyDescent="0.25">
      <c r="A4712" t="s">
        <v>9127</v>
      </c>
      <c r="B4712" s="1">
        <v>45672</v>
      </c>
      <c r="C4712" t="s">
        <v>5777</v>
      </c>
      <c r="D4712" t="s">
        <v>5778</v>
      </c>
      <c r="E4712">
        <v>33</v>
      </c>
      <c r="F4712" t="s">
        <v>48</v>
      </c>
      <c r="G4712" t="s">
        <v>119</v>
      </c>
      <c r="H4712" t="s">
        <v>120</v>
      </c>
      <c r="I4712" t="s">
        <v>62</v>
      </c>
      <c r="J4712" t="s">
        <v>121</v>
      </c>
      <c r="K4712">
        <v>4</v>
      </c>
      <c r="L4712" s="2">
        <v>4800</v>
      </c>
      <c r="M4712">
        <v>5</v>
      </c>
      <c r="N4712" s="2">
        <v>19200</v>
      </c>
      <c r="O4712" s="2">
        <v>960</v>
      </c>
      <c r="P4712" s="2">
        <v>18240</v>
      </c>
      <c r="Q4712" s="2">
        <v>14772.38</v>
      </c>
      <c r="R4712" s="2">
        <v>3467.62</v>
      </c>
      <c r="S4712" t="s">
        <v>36</v>
      </c>
      <c r="T4712" t="s">
        <v>222</v>
      </c>
      <c r="U4712" t="s">
        <v>38</v>
      </c>
      <c r="V4712" t="s">
        <v>39</v>
      </c>
      <c r="W4712" t="s">
        <v>92</v>
      </c>
      <c r="X4712" t="s">
        <v>97</v>
      </c>
      <c r="Y4712" t="s">
        <v>42</v>
      </c>
      <c r="Z4712" t="s">
        <v>43</v>
      </c>
      <c r="AA4712" t="s">
        <v>44</v>
      </c>
      <c r="AB4712" t="s">
        <v>44</v>
      </c>
    </row>
    <row r="4713" spans="1:28" x14ac:dyDescent="0.25">
      <c r="A4713" t="s">
        <v>9128</v>
      </c>
      <c r="B4713" s="1">
        <v>45672</v>
      </c>
      <c r="C4713" t="s">
        <v>6511</v>
      </c>
      <c r="D4713" t="s">
        <v>6512</v>
      </c>
      <c r="E4713">
        <v>58</v>
      </c>
      <c r="F4713" t="s">
        <v>31</v>
      </c>
      <c r="G4713" t="s">
        <v>101</v>
      </c>
      <c r="H4713" t="s">
        <v>102</v>
      </c>
      <c r="I4713" t="s">
        <v>103</v>
      </c>
      <c r="J4713" t="s">
        <v>104</v>
      </c>
      <c r="K4713">
        <v>3</v>
      </c>
      <c r="L4713" s="2">
        <v>1800</v>
      </c>
      <c r="M4713">
        <v>25</v>
      </c>
      <c r="N4713" s="2">
        <v>5400</v>
      </c>
      <c r="O4713" s="2">
        <v>1350</v>
      </c>
      <c r="P4713" s="2">
        <v>4050</v>
      </c>
      <c r="Q4713" s="2">
        <v>2876.15</v>
      </c>
      <c r="R4713" s="2">
        <v>1173.8499999999999</v>
      </c>
      <c r="S4713" t="s">
        <v>53</v>
      </c>
      <c r="T4713" t="s">
        <v>105</v>
      </c>
      <c r="U4713" t="s">
        <v>106</v>
      </c>
      <c r="V4713" t="s">
        <v>39</v>
      </c>
      <c r="W4713" t="s">
        <v>40</v>
      </c>
      <c r="X4713" t="s">
        <v>41</v>
      </c>
      <c r="Y4713" t="s">
        <v>56</v>
      </c>
      <c r="Z4713" t="s">
        <v>43</v>
      </c>
      <c r="AA4713" t="s">
        <v>44</v>
      </c>
      <c r="AB4713" t="s">
        <v>44</v>
      </c>
    </row>
    <row r="4714" spans="1:28" x14ac:dyDescent="0.25">
      <c r="A4714" t="s">
        <v>9129</v>
      </c>
      <c r="B4714" s="1">
        <v>45672</v>
      </c>
      <c r="C4714" t="s">
        <v>729</v>
      </c>
      <c r="D4714" t="s">
        <v>730</v>
      </c>
      <c r="E4714">
        <v>31</v>
      </c>
      <c r="F4714" t="s">
        <v>31</v>
      </c>
      <c r="G4714" t="s">
        <v>243</v>
      </c>
      <c r="H4714" t="s">
        <v>244</v>
      </c>
      <c r="I4714" t="s">
        <v>103</v>
      </c>
      <c r="J4714" t="s">
        <v>104</v>
      </c>
      <c r="K4714">
        <v>2</v>
      </c>
      <c r="L4714" s="2">
        <v>450</v>
      </c>
      <c r="M4714">
        <v>0</v>
      </c>
      <c r="N4714" s="2">
        <v>900</v>
      </c>
      <c r="O4714" s="2">
        <v>0</v>
      </c>
      <c r="P4714" s="2">
        <v>900</v>
      </c>
      <c r="Q4714" s="2">
        <v>517.72</v>
      </c>
      <c r="R4714" s="2">
        <v>382.28</v>
      </c>
      <c r="S4714" t="s">
        <v>53</v>
      </c>
      <c r="T4714" t="s">
        <v>275</v>
      </c>
      <c r="U4714" t="s">
        <v>123</v>
      </c>
      <c r="V4714" t="s">
        <v>39</v>
      </c>
      <c r="W4714" t="s">
        <v>83</v>
      </c>
      <c r="X4714" t="s">
        <v>67</v>
      </c>
      <c r="Y4714" t="s">
        <v>56</v>
      </c>
      <c r="Z4714" t="s">
        <v>43</v>
      </c>
      <c r="AA4714" t="s">
        <v>44</v>
      </c>
      <c r="AB4714" t="s">
        <v>44</v>
      </c>
    </row>
    <row r="4715" spans="1:28" x14ac:dyDescent="0.25">
      <c r="A4715" t="s">
        <v>9130</v>
      </c>
      <c r="B4715" s="1">
        <v>45672</v>
      </c>
      <c r="C4715" t="s">
        <v>1250</v>
      </c>
      <c r="D4715" t="s">
        <v>1251</v>
      </c>
      <c r="E4715">
        <v>54</v>
      </c>
      <c r="F4715" t="s">
        <v>48</v>
      </c>
      <c r="G4715" t="s">
        <v>158</v>
      </c>
      <c r="H4715" t="s">
        <v>159</v>
      </c>
      <c r="I4715" t="s">
        <v>51</v>
      </c>
      <c r="J4715" t="s">
        <v>52</v>
      </c>
      <c r="K4715">
        <v>2</v>
      </c>
      <c r="L4715" s="2">
        <v>650</v>
      </c>
      <c r="M4715">
        <v>5</v>
      </c>
      <c r="N4715" s="2">
        <v>1300</v>
      </c>
      <c r="O4715" s="2">
        <v>65</v>
      </c>
      <c r="P4715" s="2">
        <v>1235</v>
      </c>
      <c r="Q4715" s="2">
        <v>792.27</v>
      </c>
      <c r="R4715" s="2">
        <v>442.73</v>
      </c>
      <c r="S4715" t="s">
        <v>64</v>
      </c>
      <c r="T4715" t="s">
        <v>578</v>
      </c>
      <c r="U4715" t="s">
        <v>579</v>
      </c>
      <c r="V4715" t="s">
        <v>39</v>
      </c>
      <c r="W4715" t="s">
        <v>124</v>
      </c>
      <c r="X4715" t="s">
        <v>67</v>
      </c>
      <c r="Y4715" t="s">
        <v>56</v>
      </c>
      <c r="Z4715" t="s">
        <v>43</v>
      </c>
      <c r="AA4715" t="s">
        <v>44</v>
      </c>
      <c r="AB4715" t="s">
        <v>44</v>
      </c>
    </row>
    <row r="4716" spans="1:28" x14ac:dyDescent="0.25">
      <c r="A4716" t="s">
        <v>9131</v>
      </c>
      <c r="B4716" s="1">
        <v>45672</v>
      </c>
      <c r="C4716" t="s">
        <v>7390</v>
      </c>
      <c r="D4716" t="s">
        <v>7391</v>
      </c>
      <c r="E4716">
        <v>21</v>
      </c>
      <c r="F4716" t="s">
        <v>111</v>
      </c>
      <c r="G4716" t="s">
        <v>243</v>
      </c>
      <c r="H4716" t="s">
        <v>244</v>
      </c>
      <c r="I4716" t="s">
        <v>103</v>
      </c>
      <c r="J4716" t="s">
        <v>104</v>
      </c>
      <c r="K4716">
        <v>3</v>
      </c>
      <c r="L4716" s="2">
        <v>450</v>
      </c>
      <c r="M4716">
        <v>0</v>
      </c>
      <c r="N4716" s="2">
        <v>1350</v>
      </c>
      <c r="O4716" s="2">
        <v>0</v>
      </c>
      <c r="P4716" s="2">
        <v>1350</v>
      </c>
      <c r="Q4716" s="2">
        <v>847.36</v>
      </c>
      <c r="R4716" s="2">
        <v>502.64</v>
      </c>
      <c r="S4716" t="s">
        <v>53</v>
      </c>
      <c r="T4716" t="s">
        <v>290</v>
      </c>
      <c r="U4716" t="s">
        <v>291</v>
      </c>
      <c r="V4716" t="s">
        <v>39</v>
      </c>
      <c r="W4716" t="s">
        <v>124</v>
      </c>
      <c r="X4716" t="s">
        <v>67</v>
      </c>
      <c r="Y4716" t="s">
        <v>56</v>
      </c>
      <c r="Z4716" t="s">
        <v>43</v>
      </c>
      <c r="AA4716" t="s">
        <v>44</v>
      </c>
      <c r="AB4716" t="s">
        <v>44</v>
      </c>
    </row>
    <row r="4717" spans="1:28" x14ac:dyDescent="0.25">
      <c r="A4717" t="s">
        <v>9132</v>
      </c>
      <c r="B4717" s="1">
        <v>45672</v>
      </c>
      <c r="C4717" t="s">
        <v>7307</v>
      </c>
      <c r="D4717" t="s">
        <v>7308</v>
      </c>
      <c r="E4717">
        <v>48</v>
      </c>
      <c r="F4717" t="s">
        <v>31</v>
      </c>
      <c r="G4717" t="s">
        <v>148</v>
      </c>
      <c r="H4717" t="s">
        <v>149</v>
      </c>
      <c r="I4717" t="s">
        <v>74</v>
      </c>
      <c r="J4717" t="s">
        <v>130</v>
      </c>
      <c r="K4717">
        <v>4</v>
      </c>
      <c r="L4717" s="2">
        <v>3500</v>
      </c>
      <c r="M4717">
        <v>10</v>
      </c>
      <c r="N4717" s="2">
        <v>14000</v>
      </c>
      <c r="O4717" s="2">
        <v>1400</v>
      </c>
      <c r="P4717" s="2">
        <v>12600</v>
      </c>
      <c r="Q4717" s="2">
        <v>8030.14</v>
      </c>
      <c r="R4717" s="2">
        <v>4569.8599999999997</v>
      </c>
      <c r="S4717" t="s">
        <v>53</v>
      </c>
      <c r="T4717" t="s">
        <v>398</v>
      </c>
      <c r="U4717" t="s">
        <v>399</v>
      </c>
      <c r="V4717" t="s">
        <v>39</v>
      </c>
      <c r="W4717" t="s">
        <v>83</v>
      </c>
      <c r="X4717" t="s">
        <v>97</v>
      </c>
      <c r="Y4717" t="s">
        <v>56</v>
      </c>
      <c r="Z4717" t="s">
        <v>43</v>
      </c>
      <c r="AA4717" t="s">
        <v>44</v>
      </c>
      <c r="AB4717" t="s">
        <v>44</v>
      </c>
    </row>
    <row r="4718" spans="1:28" x14ac:dyDescent="0.25">
      <c r="A4718" t="s">
        <v>9133</v>
      </c>
      <c r="B4718" s="1">
        <v>45672</v>
      </c>
      <c r="C4718" t="s">
        <v>5860</v>
      </c>
      <c r="D4718" t="s">
        <v>5861</v>
      </c>
      <c r="E4718">
        <v>26</v>
      </c>
      <c r="F4718" t="s">
        <v>31</v>
      </c>
      <c r="G4718" t="s">
        <v>207</v>
      </c>
      <c r="H4718" t="s">
        <v>208</v>
      </c>
      <c r="I4718" t="s">
        <v>34</v>
      </c>
      <c r="J4718" t="s">
        <v>143</v>
      </c>
      <c r="K4718">
        <v>3</v>
      </c>
      <c r="L4718" s="2">
        <v>18000</v>
      </c>
      <c r="M4718">
        <v>15</v>
      </c>
      <c r="N4718" s="2">
        <v>54000</v>
      </c>
      <c r="O4718" s="2">
        <v>8100</v>
      </c>
      <c r="P4718" s="2">
        <v>45900</v>
      </c>
      <c r="Q4718" s="2">
        <v>35368.620000000003</v>
      </c>
      <c r="R4718" s="2">
        <v>10531.38</v>
      </c>
      <c r="S4718" t="s">
        <v>53</v>
      </c>
      <c r="T4718" t="s">
        <v>96</v>
      </c>
      <c r="U4718" t="s">
        <v>96</v>
      </c>
      <c r="V4718" t="s">
        <v>39</v>
      </c>
      <c r="W4718" t="s">
        <v>137</v>
      </c>
      <c r="X4718" t="s">
        <v>67</v>
      </c>
      <c r="Y4718" t="s">
        <v>56</v>
      </c>
      <c r="Z4718" t="s">
        <v>508</v>
      </c>
      <c r="AA4718" t="s">
        <v>44</v>
      </c>
      <c r="AB4718" t="s">
        <v>44</v>
      </c>
    </row>
    <row r="4719" spans="1:28" x14ac:dyDescent="0.25">
      <c r="A4719" t="s">
        <v>9134</v>
      </c>
      <c r="B4719" s="1">
        <v>45672</v>
      </c>
      <c r="C4719" t="s">
        <v>9135</v>
      </c>
      <c r="D4719" t="s">
        <v>9136</v>
      </c>
      <c r="E4719">
        <v>50</v>
      </c>
      <c r="F4719" t="s">
        <v>48</v>
      </c>
      <c r="G4719" t="s">
        <v>318</v>
      </c>
      <c r="H4719" t="s">
        <v>319</v>
      </c>
      <c r="I4719" t="s">
        <v>34</v>
      </c>
      <c r="J4719" t="s">
        <v>190</v>
      </c>
      <c r="K4719">
        <v>1</v>
      </c>
      <c r="L4719" s="2">
        <v>2500</v>
      </c>
      <c r="M4719">
        <v>20</v>
      </c>
      <c r="N4719" s="2">
        <v>2500</v>
      </c>
      <c r="O4719" s="2">
        <v>500</v>
      </c>
      <c r="P4719" s="2">
        <v>2000</v>
      </c>
      <c r="Q4719" s="2">
        <v>1268.1500000000001</v>
      </c>
      <c r="R4719" s="2">
        <v>731.85</v>
      </c>
      <c r="S4719" t="s">
        <v>64</v>
      </c>
      <c r="T4719" t="s">
        <v>122</v>
      </c>
      <c r="U4719" t="s">
        <v>123</v>
      </c>
      <c r="V4719" t="s">
        <v>39</v>
      </c>
      <c r="W4719" t="s">
        <v>137</v>
      </c>
      <c r="X4719" t="s">
        <v>97</v>
      </c>
      <c r="Y4719" t="s">
        <v>42</v>
      </c>
      <c r="Z4719" t="s">
        <v>43</v>
      </c>
      <c r="AA4719" t="s">
        <v>44</v>
      </c>
      <c r="AB4719" t="s">
        <v>44</v>
      </c>
    </row>
    <row r="4720" spans="1:28" x14ac:dyDescent="0.25">
      <c r="A4720" t="s">
        <v>9137</v>
      </c>
      <c r="B4720" s="1">
        <v>45672</v>
      </c>
      <c r="C4720" t="s">
        <v>5841</v>
      </c>
      <c r="D4720" t="s">
        <v>5842</v>
      </c>
      <c r="E4720">
        <v>32</v>
      </c>
      <c r="F4720" t="s">
        <v>111</v>
      </c>
      <c r="G4720" t="s">
        <v>141</v>
      </c>
      <c r="H4720" t="s">
        <v>142</v>
      </c>
      <c r="I4720" t="s">
        <v>74</v>
      </c>
      <c r="J4720" t="s">
        <v>143</v>
      </c>
      <c r="K4720">
        <v>1</v>
      </c>
      <c r="L4720" s="2">
        <v>900</v>
      </c>
      <c r="M4720">
        <v>10</v>
      </c>
      <c r="N4720" s="2">
        <v>900</v>
      </c>
      <c r="O4720" s="2">
        <v>90</v>
      </c>
      <c r="P4720" s="2">
        <v>810</v>
      </c>
      <c r="Q4720" s="2">
        <v>610.5</v>
      </c>
      <c r="R4720" s="2">
        <v>199.5</v>
      </c>
      <c r="S4720" t="s">
        <v>36</v>
      </c>
      <c r="T4720" t="s">
        <v>163</v>
      </c>
      <c r="U4720" t="s">
        <v>164</v>
      </c>
      <c r="V4720" t="s">
        <v>39</v>
      </c>
      <c r="W4720" t="s">
        <v>92</v>
      </c>
      <c r="X4720" t="s">
        <v>67</v>
      </c>
      <c r="Y4720" t="s">
        <v>56</v>
      </c>
      <c r="Z4720" t="s">
        <v>43</v>
      </c>
      <c r="AA4720" t="s">
        <v>44</v>
      </c>
      <c r="AB4720" t="s">
        <v>44</v>
      </c>
    </row>
    <row r="4721" spans="1:28" x14ac:dyDescent="0.25">
      <c r="A4721" t="s">
        <v>9138</v>
      </c>
      <c r="B4721" s="1">
        <v>45672</v>
      </c>
      <c r="C4721" t="s">
        <v>5799</v>
      </c>
      <c r="D4721" t="s">
        <v>5800</v>
      </c>
      <c r="E4721">
        <v>51</v>
      </c>
      <c r="F4721" t="s">
        <v>48</v>
      </c>
      <c r="G4721" t="s">
        <v>344</v>
      </c>
      <c r="H4721" t="s">
        <v>345</v>
      </c>
      <c r="I4721" t="s">
        <v>34</v>
      </c>
      <c r="J4721" t="s">
        <v>121</v>
      </c>
      <c r="K4721">
        <v>3</v>
      </c>
      <c r="L4721" s="2">
        <v>1600</v>
      </c>
      <c r="M4721">
        <v>0</v>
      </c>
      <c r="N4721" s="2">
        <v>4800</v>
      </c>
      <c r="O4721" s="2">
        <v>0</v>
      </c>
      <c r="P4721" s="2">
        <v>4800</v>
      </c>
      <c r="Q4721" s="2">
        <v>2662.28</v>
      </c>
      <c r="R4721" s="2">
        <v>2137.7199999999998</v>
      </c>
      <c r="S4721" t="s">
        <v>53</v>
      </c>
      <c r="T4721" t="s">
        <v>290</v>
      </c>
      <c r="U4721" t="s">
        <v>291</v>
      </c>
      <c r="V4721" t="s">
        <v>39</v>
      </c>
      <c r="W4721" t="s">
        <v>92</v>
      </c>
      <c r="X4721" t="s">
        <v>41</v>
      </c>
      <c r="Y4721" t="s">
        <v>84</v>
      </c>
      <c r="Z4721" t="s">
        <v>43</v>
      </c>
      <c r="AA4721" t="s">
        <v>44</v>
      </c>
      <c r="AB4721" t="s">
        <v>44</v>
      </c>
    </row>
    <row r="4722" spans="1:28" x14ac:dyDescent="0.25">
      <c r="A4722" t="s">
        <v>9139</v>
      </c>
      <c r="B4722" s="1">
        <v>45672</v>
      </c>
      <c r="C4722" t="s">
        <v>7153</v>
      </c>
      <c r="D4722" t="s">
        <v>7154</v>
      </c>
      <c r="E4722">
        <v>38</v>
      </c>
      <c r="F4722" t="s">
        <v>48</v>
      </c>
      <c r="G4722" t="s">
        <v>217</v>
      </c>
      <c r="H4722" t="s">
        <v>218</v>
      </c>
      <c r="I4722" t="s">
        <v>34</v>
      </c>
      <c r="J4722" t="s">
        <v>130</v>
      </c>
      <c r="K4722">
        <v>5</v>
      </c>
      <c r="L4722" s="2">
        <v>28000</v>
      </c>
      <c r="M4722">
        <v>5</v>
      </c>
      <c r="N4722" s="2">
        <v>140000</v>
      </c>
      <c r="O4722" s="2">
        <v>7000</v>
      </c>
      <c r="P4722" s="2">
        <v>133000</v>
      </c>
      <c r="Q4722" s="2">
        <v>100694</v>
      </c>
      <c r="R4722" s="2">
        <v>32306</v>
      </c>
      <c r="S4722" t="s">
        <v>64</v>
      </c>
      <c r="T4722" t="s">
        <v>178</v>
      </c>
      <c r="U4722" t="s">
        <v>154</v>
      </c>
      <c r="V4722" t="s">
        <v>39</v>
      </c>
      <c r="W4722" t="s">
        <v>124</v>
      </c>
      <c r="X4722" t="s">
        <v>97</v>
      </c>
      <c r="Y4722" t="s">
        <v>56</v>
      </c>
      <c r="Z4722" t="s">
        <v>144</v>
      </c>
      <c r="AA4722" t="s">
        <v>44</v>
      </c>
      <c r="AB4722" t="s">
        <v>44</v>
      </c>
    </row>
    <row r="4723" spans="1:28" x14ac:dyDescent="0.25">
      <c r="A4723" t="s">
        <v>9140</v>
      </c>
      <c r="B4723" s="1">
        <v>45672</v>
      </c>
      <c r="C4723" t="s">
        <v>4409</v>
      </c>
      <c r="D4723" t="s">
        <v>4410</v>
      </c>
      <c r="E4723">
        <v>41</v>
      </c>
      <c r="F4723" t="s">
        <v>31</v>
      </c>
      <c r="G4723" t="s">
        <v>101</v>
      </c>
      <c r="H4723" t="s">
        <v>102</v>
      </c>
      <c r="I4723" t="s">
        <v>103</v>
      </c>
      <c r="J4723" t="s">
        <v>104</v>
      </c>
      <c r="K4723">
        <v>1</v>
      </c>
      <c r="L4723" s="2">
        <v>1800</v>
      </c>
      <c r="M4723">
        <v>20</v>
      </c>
      <c r="N4723" s="2">
        <v>1800</v>
      </c>
      <c r="O4723" s="2">
        <v>360</v>
      </c>
      <c r="P4723" s="2">
        <v>1440</v>
      </c>
      <c r="Q4723" s="2">
        <v>915.06</v>
      </c>
      <c r="R4723" s="2">
        <v>524.94000000000005</v>
      </c>
      <c r="S4723" t="s">
        <v>53</v>
      </c>
      <c r="T4723" t="s">
        <v>54</v>
      </c>
      <c r="U4723" t="s">
        <v>55</v>
      </c>
      <c r="V4723" t="s">
        <v>39</v>
      </c>
      <c r="W4723" t="s">
        <v>124</v>
      </c>
      <c r="X4723" t="s">
        <v>67</v>
      </c>
      <c r="Y4723" t="s">
        <v>56</v>
      </c>
      <c r="Z4723" t="s">
        <v>43</v>
      </c>
      <c r="AA4723" t="s">
        <v>44</v>
      </c>
      <c r="AB4723" t="s">
        <v>44</v>
      </c>
    </row>
    <row r="4724" spans="1:28" x14ac:dyDescent="0.25">
      <c r="A4724" t="s">
        <v>9141</v>
      </c>
      <c r="B4724" s="1">
        <v>45672</v>
      </c>
      <c r="C4724" t="s">
        <v>700</v>
      </c>
      <c r="D4724" t="s">
        <v>701</v>
      </c>
      <c r="E4724">
        <v>23</v>
      </c>
      <c r="F4724" t="s">
        <v>31</v>
      </c>
      <c r="G4724" t="s">
        <v>128</v>
      </c>
      <c r="H4724" t="s">
        <v>129</v>
      </c>
      <c r="I4724" t="s">
        <v>74</v>
      </c>
      <c r="J4724" t="s">
        <v>130</v>
      </c>
      <c r="K4724">
        <v>2</v>
      </c>
      <c r="L4724" s="2">
        <v>1700</v>
      </c>
      <c r="M4724">
        <v>30</v>
      </c>
      <c r="N4724" s="2">
        <v>3400</v>
      </c>
      <c r="O4724" s="2">
        <v>1020</v>
      </c>
      <c r="P4724" s="2">
        <v>2380</v>
      </c>
      <c r="Q4724" s="2">
        <v>1801.94</v>
      </c>
      <c r="R4724" s="2">
        <v>578.05999999999995</v>
      </c>
      <c r="S4724" t="s">
        <v>53</v>
      </c>
      <c r="T4724" t="s">
        <v>578</v>
      </c>
      <c r="U4724" t="s">
        <v>579</v>
      </c>
      <c r="V4724" t="s">
        <v>39</v>
      </c>
      <c r="W4724" t="s">
        <v>83</v>
      </c>
      <c r="X4724" t="s">
        <v>67</v>
      </c>
      <c r="Y4724" t="s">
        <v>56</v>
      </c>
      <c r="Z4724" t="s">
        <v>43</v>
      </c>
      <c r="AA4724" t="s">
        <v>44</v>
      </c>
      <c r="AB4724" t="s">
        <v>44</v>
      </c>
    </row>
    <row r="4725" spans="1:28" x14ac:dyDescent="0.25">
      <c r="A4725" t="s">
        <v>9142</v>
      </c>
      <c r="B4725" s="1">
        <v>45672</v>
      </c>
      <c r="C4725" t="s">
        <v>5540</v>
      </c>
      <c r="D4725" t="s">
        <v>5541</v>
      </c>
      <c r="E4725">
        <v>38</v>
      </c>
      <c r="F4725" t="s">
        <v>111</v>
      </c>
      <c r="G4725" t="s">
        <v>158</v>
      </c>
      <c r="H4725" t="s">
        <v>159</v>
      </c>
      <c r="I4725" t="s">
        <v>51</v>
      </c>
      <c r="J4725" t="s">
        <v>52</v>
      </c>
      <c r="K4725">
        <v>5</v>
      </c>
      <c r="L4725" s="2">
        <v>650</v>
      </c>
      <c r="M4725">
        <v>0</v>
      </c>
      <c r="N4725" s="2">
        <v>3250</v>
      </c>
      <c r="O4725" s="2">
        <v>0</v>
      </c>
      <c r="P4725" s="2">
        <v>3250</v>
      </c>
      <c r="Q4725" s="2">
        <v>1982.81</v>
      </c>
      <c r="R4725" s="2">
        <v>1267.19</v>
      </c>
      <c r="S4725" t="s">
        <v>53</v>
      </c>
      <c r="T4725" t="s">
        <v>105</v>
      </c>
      <c r="U4725" t="s">
        <v>106</v>
      </c>
      <c r="V4725" t="s">
        <v>39</v>
      </c>
      <c r="W4725" t="s">
        <v>137</v>
      </c>
      <c r="X4725" t="s">
        <v>97</v>
      </c>
      <c r="Y4725" t="s">
        <v>84</v>
      </c>
      <c r="Z4725" t="s">
        <v>43</v>
      </c>
      <c r="AA4725" t="s">
        <v>44</v>
      </c>
      <c r="AB4725" t="s">
        <v>44</v>
      </c>
    </row>
    <row r="4726" spans="1:28" x14ac:dyDescent="0.25">
      <c r="A4726" t="s">
        <v>9143</v>
      </c>
      <c r="B4726" s="1">
        <v>45672</v>
      </c>
      <c r="C4726" t="s">
        <v>1731</v>
      </c>
      <c r="D4726" t="s">
        <v>1732</v>
      </c>
      <c r="E4726">
        <v>37</v>
      </c>
      <c r="F4726" t="s">
        <v>31</v>
      </c>
      <c r="G4726" t="s">
        <v>202</v>
      </c>
      <c r="H4726" t="s">
        <v>203</v>
      </c>
      <c r="I4726" t="s">
        <v>103</v>
      </c>
      <c r="J4726" t="s">
        <v>104</v>
      </c>
      <c r="K4726">
        <v>2</v>
      </c>
      <c r="L4726" s="2">
        <v>550</v>
      </c>
      <c r="M4726">
        <v>15</v>
      </c>
      <c r="N4726" s="2">
        <v>1100</v>
      </c>
      <c r="O4726" s="2">
        <v>165</v>
      </c>
      <c r="P4726" s="2">
        <v>935</v>
      </c>
      <c r="Q4726" s="2">
        <v>759.24</v>
      </c>
      <c r="R4726" s="2">
        <v>175.76</v>
      </c>
      <c r="S4726" t="s">
        <v>53</v>
      </c>
      <c r="T4726" t="s">
        <v>90</v>
      </c>
      <c r="U4726" t="s">
        <v>91</v>
      </c>
      <c r="V4726" t="s">
        <v>39</v>
      </c>
      <c r="W4726" t="s">
        <v>66</v>
      </c>
      <c r="X4726" t="s">
        <v>41</v>
      </c>
      <c r="Y4726" t="s">
        <v>56</v>
      </c>
      <c r="Z4726" t="s">
        <v>43</v>
      </c>
      <c r="AA4726" t="s">
        <v>44</v>
      </c>
      <c r="AB4726" t="s">
        <v>44</v>
      </c>
    </row>
    <row r="4727" spans="1:28" x14ac:dyDescent="0.25">
      <c r="A4727" t="s">
        <v>9144</v>
      </c>
      <c r="B4727" s="1">
        <v>45672</v>
      </c>
      <c r="C4727" t="s">
        <v>8507</v>
      </c>
      <c r="D4727" t="s">
        <v>8508</v>
      </c>
      <c r="E4727">
        <v>40</v>
      </c>
      <c r="F4727" t="s">
        <v>48</v>
      </c>
      <c r="G4727" t="s">
        <v>134</v>
      </c>
      <c r="H4727" t="s">
        <v>135</v>
      </c>
      <c r="I4727" t="s">
        <v>62</v>
      </c>
      <c r="J4727" t="s">
        <v>130</v>
      </c>
      <c r="K4727">
        <v>2</v>
      </c>
      <c r="L4727" s="2">
        <v>8500</v>
      </c>
      <c r="M4727">
        <v>0</v>
      </c>
      <c r="N4727" s="2">
        <v>17000</v>
      </c>
      <c r="O4727" s="2">
        <v>0</v>
      </c>
      <c r="P4727" s="2">
        <v>17000</v>
      </c>
      <c r="Q4727" s="2">
        <v>9684.67</v>
      </c>
      <c r="R4727" s="2">
        <v>7315.33</v>
      </c>
      <c r="S4727" t="s">
        <v>36</v>
      </c>
      <c r="T4727" t="s">
        <v>90</v>
      </c>
      <c r="U4727" t="s">
        <v>91</v>
      </c>
      <c r="V4727" t="s">
        <v>39</v>
      </c>
      <c r="W4727" t="s">
        <v>40</v>
      </c>
      <c r="X4727" t="s">
        <v>41</v>
      </c>
      <c r="Y4727" t="s">
        <v>56</v>
      </c>
      <c r="Z4727" t="s">
        <v>43</v>
      </c>
      <c r="AA4727" t="s">
        <v>44</v>
      </c>
      <c r="AB4727" t="s">
        <v>44</v>
      </c>
    </row>
    <row r="4728" spans="1:28" x14ac:dyDescent="0.25">
      <c r="A4728" t="s">
        <v>9145</v>
      </c>
      <c r="B4728" s="1">
        <v>45672</v>
      </c>
      <c r="C4728" t="s">
        <v>3359</v>
      </c>
      <c r="D4728" t="s">
        <v>3360</v>
      </c>
      <c r="E4728">
        <v>18</v>
      </c>
      <c r="F4728" t="s">
        <v>31</v>
      </c>
      <c r="G4728" t="s">
        <v>49</v>
      </c>
      <c r="H4728" t="s">
        <v>50</v>
      </c>
      <c r="I4728" t="s">
        <v>51</v>
      </c>
      <c r="J4728" t="s">
        <v>52</v>
      </c>
      <c r="K4728">
        <v>1</v>
      </c>
      <c r="L4728" s="2">
        <v>500</v>
      </c>
      <c r="M4728">
        <v>10</v>
      </c>
      <c r="N4728" s="2">
        <v>500</v>
      </c>
      <c r="O4728" s="2">
        <v>50</v>
      </c>
      <c r="P4728" s="2">
        <v>450</v>
      </c>
      <c r="Q4728" s="2">
        <v>286.51</v>
      </c>
      <c r="R4728" s="2">
        <v>163.49</v>
      </c>
      <c r="S4728" t="s">
        <v>53</v>
      </c>
      <c r="T4728" t="s">
        <v>163</v>
      </c>
      <c r="U4728" t="s">
        <v>164</v>
      </c>
      <c r="V4728" t="s">
        <v>39</v>
      </c>
      <c r="W4728" t="s">
        <v>137</v>
      </c>
      <c r="X4728" t="s">
        <v>97</v>
      </c>
      <c r="Y4728" t="s">
        <v>56</v>
      </c>
      <c r="Z4728" t="s">
        <v>107</v>
      </c>
      <c r="AA4728" t="s">
        <v>68</v>
      </c>
      <c r="AB4728" t="s">
        <v>44</v>
      </c>
    </row>
    <row r="4729" spans="1:28" x14ac:dyDescent="0.25">
      <c r="A4729" t="s">
        <v>9146</v>
      </c>
      <c r="B4729" s="1">
        <v>45672</v>
      </c>
      <c r="C4729" t="s">
        <v>9147</v>
      </c>
      <c r="D4729" t="s">
        <v>9148</v>
      </c>
      <c r="E4729">
        <v>58</v>
      </c>
      <c r="F4729" t="s">
        <v>48</v>
      </c>
      <c r="G4729" t="s">
        <v>366</v>
      </c>
      <c r="H4729" t="s">
        <v>367</v>
      </c>
      <c r="I4729" t="s">
        <v>34</v>
      </c>
      <c r="J4729" t="s">
        <v>130</v>
      </c>
      <c r="K4729">
        <v>1</v>
      </c>
      <c r="L4729" s="2">
        <v>14500</v>
      </c>
      <c r="M4729">
        <v>15</v>
      </c>
      <c r="N4729" s="2">
        <v>14500</v>
      </c>
      <c r="O4729" s="2">
        <v>2175</v>
      </c>
      <c r="P4729" s="2">
        <v>12325</v>
      </c>
      <c r="Q4729" s="2">
        <v>8458.74</v>
      </c>
      <c r="R4729" s="2">
        <v>3866.26</v>
      </c>
      <c r="S4729" t="s">
        <v>64</v>
      </c>
      <c r="T4729" t="s">
        <v>578</v>
      </c>
      <c r="U4729" t="s">
        <v>579</v>
      </c>
      <c r="V4729" t="s">
        <v>39</v>
      </c>
      <c r="W4729" t="s">
        <v>124</v>
      </c>
      <c r="X4729" t="s">
        <v>41</v>
      </c>
      <c r="Y4729" t="s">
        <v>56</v>
      </c>
      <c r="Z4729" t="s">
        <v>43</v>
      </c>
      <c r="AA4729" t="s">
        <v>44</v>
      </c>
      <c r="AB4729" t="s">
        <v>44</v>
      </c>
    </row>
    <row r="4730" spans="1:28" x14ac:dyDescent="0.25">
      <c r="A4730" t="s">
        <v>9149</v>
      </c>
      <c r="B4730" s="1">
        <v>45672</v>
      </c>
      <c r="C4730" t="s">
        <v>1186</v>
      </c>
      <c r="D4730" t="s">
        <v>1187</v>
      </c>
      <c r="E4730">
        <v>43</v>
      </c>
      <c r="F4730" t="s">
        <v>48</v>
      </c>
      <c r="G4730" t="s">
        <v>344</v>
      </c>
      <c r="H4730" t="s">
        <v>345</v>
      </c>
      <c r="I4730" t="s">
        <v>34</v>
      </c>
      <c r="J4730" t="s">
        <v>121</v>
      </c>
      <c r="K4730">
        <v>3</v>
      </c>
      <c r="L4730" s="2">
        <v>1600</v>
      </c>
      <c r="M4730">
        <v>5</v>
      </c>
      <c r="N4730" s="2">
        <v>4800</v>
      </c>
      <c r="O4730" s="2">
        <v>240</v>
      </c>
      <c r="P4730" s="2">
        <v>4560</v>
      </c>
      <c r="Q4730" s="2">
        <v>2773.01</v>
      </c>
      <c r="R4730" s="2">
        <v>1786.99</v>
      </c>
      <c r="S4730" t="s">
        <v>53</v>
      </c>
      <c r="T4730" t="s">
        <v>275</v>
      </c>
      <c r="U4730" t="s">
        <v>123</v>
      </c>
      <c r="V4730" t="s">
        <v>39</v>
      </c>
      <c r="W4730" t="s">
        <v>83</v>
      </c>
      <c r="X4730" t="s">
        <v>97</v>
      </c>
      <c r="Y4730" t="s">
        <v>56</v>
      </c>
      <c r="Z4730" t="s">
        <v>223</v>
      </c>
      <c r="AA4730" t="s">
        <v>44</v>
      </c>
      <c r="AB4730" t="s">
        <v>44</v>
      </c>
    </row>
    <row r="4731" spans="1:28" x14ac:dyDescent="0.25">
      <c r="A4731" t="s">
        <v>9150</v>
      </c>
      <c r="B4731" s="1">
        <v>45672</v>
      </c>
      <c r="C4731" t="s">
        <v>1805</v>
      </c>
      <c r="D4731" t="s">
        <v>1806</v>
      </c>
      <c r="E4731">
        <v>28</v>
      </c>
      <c r="F4731" t="s">
        <v>31</v>
      </c>
      <c r="G4731" t="s">
        <v>217</v>
      </c>
      <c r="H4731" t="s">
        <v>218</v>
      </c>
      <c r="I4731" t="s">
        <v>34</v>
      </c>
      <c r="J4731" t="s">
        <v>130</v>
      </c>
      <c r="K4731">
        <v>3</v>
      </c>
      <c r="L4731" s="2">
        <v>28000</v>
      </c>
      <c r="M4731">
        <v>0</v>
      </c>
      <c r="N4731" s="2">
        <v>84000</v>
      </c>
      <c r="O4731" s="2">
        <v>0</v>
      </c>
      <c r="P4731" s="2">
        <v>84000</v>
      </c>
      <c r="Q4731" s="2">
        <v>59329.53</v>
      </c>
      <c r="R4731" s="2">
        <v>24670.47</v>
      </c>
      <c r="S4731" t="s">
        <v>53</v>
      </c>
      <c r="T4731" t="s">
        <v>96</v>
      </c>
      <c r="U4731" t="s">
        <v>96</v>
      </c>
      <c r="V4731" t="s">
        <v>39</v>
      </c>
      <c r="W4731" t="s">
        <v>92</v>
      </c>
      <c r="X4731" t="s">
        <v>97</v>
      </c>
      <c r="Y4731" t="s">
        <v>84</v>
      </c>
      <c r="Z4731" t="s">
        <v>223</v>
      </c>
      <c r="AA4731" t="s">
        <v>44</v>
      </c>
      <c r="AB4731" t="s">
        <v>44</v>
      </c>
    </row>
    <row r="4732" spans="1:28" x14ac:dyDescent="0.25">
      <c r="A4732" t="s">
        <v>9151</v>
      </c>
      <c r="B4732" s="1">
        <v>45673</v>
      </c>
      <c r="C4732" t="s">
        <v>342</v>
      </c>
      <c r="D4732" t="s">
        <v>343</v>
      </c>
      <c r="E4732">
        <v>47</v>
      </c>
      <c r="F4732" t="s">
        <v>48</v>
      </c>
      <c r="G4732" t="s">
        <v>318</v>
      </c>
      <c r="H4732" t="s">
        <v>319</v>
      </c>
      <c r="I4732" t="s">
        <v>34</v>
      </c>
      <c r="J4732" t="s">
        <v>190</v>
      </c>
      <c r="K4732">
        <v>1</v>
      </c>
      <c r="L4732" s="2">
        <v>2500</v>
      </c>
      <c r="M4732">
        <v>30</v>
      </c>
      <c r="N4732" s="2">
        <v>2500</v>
      </c>
      <c r="O4732" s="2">
        <v>750</v>
      </c>
      <c r="P4732" s="2">
        <v>1750</v>
      </c>
      <c r="Q4732" s="2">
        <v>1029.3900000000001</v>
      </c>
      <c r="R4732" s="2">
        <v>720.61</v>
      </c>
      <c r="S4732" t="s">
        <v>36</v>
      </c>
      <c r="T4732" t="s">
        <v>263</v>
      </c>
      <c r="U4732" t="s">
        <v>91</v>
      </c>
      <c r="V4732" t="s">
        <v>39</v>
      </c>
      <c r="W4732" t="s">
        <v>66</v>
      </c>
      <c r="X4732" t="s">
        <v>97</v>
      </c>
      <c r="Y4732" t="s">
        <v>56</v>
      </c>
      <c r="Z4732" t="s">
        <v>43</v>
      </c>
      <c r="AA4732" t="s">
        <v>44</v>
      </c>
      <c r="AB4732" t="s">
        <v>44</v>
      </c>
    </row>
    <row r="4733" spans="1:28" x14ac:dyDescent="0.25">
      <c r="A4733" t="s">
        <v>9152</v>
      </c>
      <c r="B4733" s="1">
        <v>45673</v>
      </c>
      <c r="C4733" t="s">
        <v>3010</v>
      </c>
      <c r="D4733" t="s">
        <v>3011</v>
      </c>
      <c r="E4733">
        <v>23</v>
      </c>
      <c r="F4733" t="s">
        <v>48</v>
      </c>
      <c r="G4733" t="s">
        <v>285</v>
      </c>
      <c r="H4733" t="s">
        <v>286</v>
      </c>
      <c r="I4733" t="s">
        <v>34</v>
      </c>
      <c r="J4733" t="s">
        <v>121</v>
      </c>
      <c r="K4733">
        <v>2</v>
      </c>
      <c r="L4733" s="2">
        <v>3200</v>
      </c>
      <c r="M4733">
        <v>10</v>
      </c>
      <c r="N4733" s="2">
        <v>6400</v>
      </c>
      <c r="O4733" s="2">
        <v>640</v>
      </c>
      <c r="P4733" s="2">
        <v>5760</v>
      </c>
      <c r="Q4733" s="2">
        <v>3342.93</v>
      </c>
      <c r="R4733" s="2">
        <v>2417.0700000000002</v>
      </c>
      <c r="S4733" t="s">
        <v>64</v>
      </c>
      <c r="T4733" t="s">
        <v>136</v>
      </c>
      <c r="U4733" t="s">
        <v>38</v>
      </c>
      <c r="V4733" t="s">
        <v>39</v>
      </c>
      <c r="W4733" t="s">
        <v>124</v>
      </c>
      <c r="X4733" t="s">
        <v>97</v>
      </c>
      <c r="Y4733" t="s">
        <v>56</v>
      </c>
      <c r="Z4733" t="s">
        <v>43</v>
      </c>
      <c r="AA4733" t="s">
        <v>68</v>
      </c>
      <c r="AB4733" t="s">
        <v>44</v>
      </c>
    </row>
    <row r="4734" spans="1:28" x14ac:dyDescent="0.25">
      <c r="A4734" t="s">
        <v>9153</v>
      </c>
      <c r="B4734" s="1">
        <v>45673</v>
      </c>
      <c r="C4734" t="s">
        <v>3741</v>
      </c>
      <c r="D4734" t="s">
        <v>3742</v>
      </c>
      <c r="E4734">
        <v>35</v>
      </c>
      <c r="F4734" t="s">
        <v>111</v>
      </c>
      <c r="G4734" t="s">
        <v>387</v>
      </c>
      <c r="H4734" t="s">
        <v>388</v>
      </c>
      <c r="I4734" t="s">
        <v>74</v>
      </c>
      <c r="J4734" t="s">
        <v>75</v>
      </c>
      <c r="K4734">
        <v>2</v>
      </c>
      <c r="L4734" s="2">
        <v>3200</v>
      </c>
      <c r="M4734">
        <v>5</v>
      </c>
      <c r="N4734" s="2">
        <v>6400</v>
      </c>
      <c r="O4734" s="2">
        <v>320</v>
      </c>
      <c r="P4734" s="2">
        <v>6080</v>
      </c>
      <c r="Q4734" s="2">
        <v>3978.12</v>
      </c>
      <c r="R4734" s="2">
        <v>2101.88</v>
      </c>
      <c r="S4734" t="s">
        <v>36</v>
      </c>
      <c r="T4734" t="s">
        <v>54</v>
      </c>
      <c r="U4734" t="s">
        <v>55</v>
      </c>
      <c r="V4734" t="s">
        <v>39</v>
      </c>
      <c r="W4734" t="s">
        <v>40</v>
      </c>
      <c r="X4734" t="s">
        <v>41</v>
      </c>
      <c r="Y4734" t="s">
        <v>56</v>
      </c>
      <c r="Z4734" t="s">
        <v>43</v>
      </c>
      <c r="AA4734" t="s">
        <v>44</v>
      </c>
      <c r="AB4734" t="s">
        <v>44</v>
      </c>
    </row>
    <row r="4735" spans="1:28" x14ac:dyDescent="0.25">
      <c r="A4735" t="s">
        <v>9154</v>
      </c>
      <c r="B4735" s="1">
        <v>45673</v>
      </c>
      <c r="C4735" t="s">
        <v>5321</v>
      </c>
      <c r="D4735" t="s">
        <v>5322</v>
      </c>
      <c r="E4735">
        <v>34</v>
      </c>
      <c r="F4735" t="s">
        <v>48</v>
      </c>
      <c r="G4735" t="s">
        <v>176</v>
      </c>
      <c r="H4735" t="s">
        <v>177</v>
      </c>
      <c r="I4735" t="s">
        <v>34</v>
      </c>
      <c r="J4735" t="s">
        <v>35</v>
      </c>
      <c r="K4735">
        <v>3</v>
      </c>
      <c r="L4735" s="2">
        <v>6500</v>
      </c>
      <c r="M4735">
        <v>0</v>
      </c>
      <c r="N4735" s="2">
        <v>19500</v>
      </c>
      <c r="O4735" s="2">
        <v>0</v>
      </c>
      <c r="P4735" s="2">
        <v>19500</v>
      </c>
      <c r="Q4735" s="2">
        <v>14305.4</v>
      </c>
      <c r="R4735" s="2">
        <v>5194.6000000000004</v>
      </c>
      <c r="S4735" t="s">
        <v>53</v>
      </c>
      <c r="T4735" t="s">
        <v>105</v>
      </c>
      <c r="U4735" t="s">
        <v>106</v>
      </c>
      <c r="V4735" t="s">
        <v>39</v>
      </c>
      <c r="W4735" t="s">
        <v>40</v>
      </c>
      <c r="X4735" t="s">
        <v>97</v>
      </c>
      <c r="Y4735" t="s">
        <v>56</v>
      </c>
      <c r="Z4735" t="s">
        <v>144</v>
      </c>
      <c r="AA4735" t="s">
        <v>44</v>
      </c>
      <c r="AB4735" t="s">
        <v>44</v>
      </c>
    </row>
    <row r="4736" spans="1:28" x14ac:dyDescent="0.25">
      <c r="A4736" t="s">
        <v>9155</v>
      </c>
      <c r="B4736" s="1">
        <v>45673</v>
      </c>
      <c r="C4736" t="s">
        <v>4077</v>
      </c>
      <c r="D4736" t="s">
        <v>4078</v>
      </c>
      <c r="E4736">
        <v>30</v>
      </c>
      <c r="F4736" t="s">
        <v>111</v>
      </c>
      <c r="G4736" t="s">
        <v>119</v>
      </c>
      <c r="H4736" t="s">
        <v>120</v>
      </c>
      <c r="I4736" t="s">
        <v>62</v>
      </c>
      <c r="J4736" t="s">
        <v>121</v>
      </c>
      <c r="K4736">
        <v>2</v>
      </c>
      <c r="L4736" s="2">
        <v>4800</v>
      </c>
      <c r="M4736">
        <v>15</v>
      </c>
      <c r="N4736" s="2">
        <v>9600</v>
      </c>
      <c r="O4736" s="2">
        <v>1440</v>
      </c>
      <c r="P4736" s="2">
        <v>8160</v>
      </c>
      <c r="Q4736" s="2">
        <v>6144.43</v>
      </c>
      <c r="R4736" s="2">
        <v>2015.57</v>
      </c>
      <c r="S4736" t="s">
        <v>53</v>
      </c>
      <c r="T4736" t="s">
        <v>122</v>
      </c>
      <c r="U4736" t="s">
        <v>123</v>
      </c>
      <c r="V4736" t="s">
        <v>39</v>
      </c>
      <c r="W4736" t="s">
        <v>66</v>
      </c>
      <c r="X4736" t="s">
        <v>41</v>
      </c>
      <c r="Y4736" t="s">
        <v>56</v>
      </c>
      <c r="Z4736" t="s">
        <v>43</v>
      </c>
      <c r="AA4736" t="s">
        <v>44</v>
      </c>
      <c r="AB4736" t="s">
        <v>44</v>
      </c>
    </row>
    <row r="4737" spans="1:28" x14ac:dyDescent="0.25">
      <c r="A4737" t="s">
        <v>9156</v>
      </c>
      <c r="B4737" s="1">
        <v>45673</v>
      </c>
      <c r="C4737" t="s">
        <v>1969</v>
      </c>
      <c r="D4737" t="s">
        <v>1970</v>
      </c>
      <c r="E4737">
        <v>46</v>
      </c>
      <c r="F4737" t="s">
        <v>31</v>
      </c>
      <c r="G4737" t="s">
        <v>227</v>
      </c>
      <c r="H4737" t="s">
        <v>228</v>
      </c>
      <c r="I4737" t="s">
        <v>74</v>
      </c>
      <c r="J4737" t="s">
        <v>75</v>
      </c>
      <c r="K4737">
        <v>2</v>
      </c>
      <c r="L4737" s="2">
        <v>1400</v>
      </c>
      <c r="M4737">
        <v>10</v>
      </c>
      <c r="N4737" s="2">
        <v>2800</v>
      </c>
      <c r="O4737" s="2">
        <v>280</v>
      </c>
      <c r="P4737" s="2">
        <v>2520</v>
      </c>
      <c r="Q4737" s="2">
        <v>1587.33</v>
      </c>
      <c r="R4737" s="2">
        <v>932.67</v>
      </c>
      <c r="S4737" t="s">
        <v>53</v>
      </c>
      <c r="T4737" t="s">
        <v>178</v>
      </c>
      <c r="U4737" t="s">
        <v>154</v>
      </c>
      <c r="V4737" t="s">
        <v>39</v>
      </c>
      <c r="W4737" t="s">
        <v>92</v>
      </c>
      <c r="X4737" t="s">
        <v>97</v>
      </c>
      <c r="Y4737" t="s">
        <v>56</v>
      </c>
      <c r="Z4737" t="s">
        <v>43</v>
      </c>
      <c r="AA4737" t="s">
        <v>44</v>
      </c>
      <c r="AB4737" t="s">
        <v>44</v>
      </c>
    </row>
    <row r="4738" spans="1:28" x14ac:dyDescent="0.25">
      <c r="A4738" t="s">
        <v>9157</v>
      </c>
      <c r="B4738" s="1">
        <v>45673</v>
      </c>
      <c r="C4738" t="s">
        <v>5113</v>
      </c>
      <c r="D4738" t="s">
        <v>5114</v>
      </c>
      <c r="E4738">
        <v>42</v>
      </c>
      <c r="F4738" t="s">
        <v>31</v>
      </c>
      <c r="G4738" t="s">
        <v>298</v>
      </c>
      <c r="H4738" t="s">
        <v>299</v>
      </c>
      <c r="I4738" t="s">
        <v>103</v>
      </c>
      <c r="J4738" t="s">
        <v>104</v>
      </c>
      <c r="K4738">
        <v>3</v>
      </c>
      <c r="L4738" s="2">
        <v>700</v>
      </c>
      <c r="M4738">
        <v>25</v>
      </c>
      <c r="N4738" s="2">
        <v>2100</v>
      </c>
      <c r="O4738" s="2">
        <v>525</v>
      </c>
      <c r="P4738" s="2">
        <v>1575</v>
      </c>
      <c r="Q4738" s="2">
        <v>1116.93</v>
      </c>
      <c r="R4738" s="2">
        <v>458.07</v>
      </c>
      <c r="S4738" t="s">
        <v>64</v>
      </c>
      <c r="T4738" t="s">
        <v>114</v>
      </c>
      <c r="U4738" t="s">
        <v>115</v>
      </c>
      <c r="V4738" t="s">
        <v>39</v>
      </c>
      <c r="W4738" t="s">
        <v>66</v>
      </c>
      <c r="X4738" t="s">
        <v>41</v>
      </c>
      <c r="Y4738" t="s">
        <v>42</v>
      </c>
      <c r="Z4738" t="s">
        <v>43</v>
      </c>
      <c r="AA4738" t="s">
        <v>44</v>
      </c>
      <c r="AB4738" t="s">
        <v>68</v>
      </c>
    </row>
    <row r="4739" spans="1:28" x14ac:dyDescent="0.25">
      <c r="A4739" t="s">
        <v>9158</v>
      </c>
      <c r="B4739" s="1">
        <v>45673</v>
      </c>
      <c r="C4739" t="s">
        <v>7394</v>
      </c>
      <c r="D4739" t="s">
        <v>7395</v>
      </c>
      <c r="E4739">
        <v>34</v>
      </c>
      <c r="F4739" t="s">
        <v>48</v>
      </c>
      <c r="G4739" t="s">
        <v>158</v>
      </c>
      <c r="H4739" t="s">
        <v>159</v>
      </c>
      <c r="I4739" t="s">
        <v>51</v>
      </c>
      <c r="J4739" t="s">
        <v>52</v>
      </c>
      <c r="K4739">
        <v>3</v>
      </c>
      <c r="L4739" s="2">
        <v>650</v>
      </c>
      <c r="M4739">
        <v>0</v>
      </c>
      <c r="N4739" s="2">
        <v>1950</v>
      </c>
      <c r="O4739" s="2">
        <v>0</v>
      </c>
      <c r="P4739" s="2">
        <v>1950</v>
      </c>
      <c r="Q4739" s="2">
        <v>1192.95</v>
      </c>
      <c r="R4739" s="2">
        <v>757.05</v>
      </c>
      <c r="S4739" t="s">
        <v>36</v>
      </c>
      <c r="T4739" t="s">
        <v>222</v>
      </c>
      <c r="U4739" t="s">
        <v>38</v>
      </c>
      <c r="V4739" t="s">
        <v>39</v>
      </c>
      <c r="W4739" t="s">
        <v>137</v>
      </c>
      <c r="X4739" t="s">
        <v>41</v>
      </c>
      <c r="Y4739" t="s">
        <v>56</v>
      </c>
      <c r="Z4739" t="s">
        <v>43</v>
      </c>
      <c r="AA4739" t="s">
        <v>44</v>
      </c>
      <c r="AB4739" t="s">
        <v>44</v>
      </c>
    </row>
    <row r="4740" spans="1:28" x14ac:dyDescent="0.25">
      <c r="A4740" t="s">
        <v>9159</v>
      </c>
      <c r="B4740" s="1">
        <v>45673</v>
      </c>
      <c r="C4740" t="s">
        <v>9160</v>
      </c>
      <c r="D4740" t="s">
        <v>9161</v>
      </c>
      <c r="E4740">
        <v>48</v>
      </c>
      <c r="F4740" t="s">
        <v>48</v>
      </c>
      <c r="G4740" t="s">
        <v>387</v>
      </c>
      <c r="H4740" t="s">
        <v>388</v>
      </c>
      <c r="I4740" t="s">
        <v>74</v>
      </c>
      <c r="J4740" t="s">
        <v>75</v>
      </c>
      <c r="K4740">
        <v>2</v>
      </c>
      <c r="L4740" s="2">
        <v>3200</v>
      </c>
      <c r="M4740">
        <v>5</v>
      </c>
      <c r="N4740" s="2">
        <v>6400</v>
      </c>
      <c r="O4740" s="2">
        <v>320</v>
      </c>
      <c r="P4740" s="2">
        <v>6080</v>
      </c>
      <c r="Q4740" s="2">
        <v>4938.62</v>
      </c>
      <c r="R4740" s="2">
        <v>1141.3800000000001</v>
      </c>
      <c r="S4740" t="s">
        <v>53</v>
      </c>
      <c r="T4740" t="s">
        <v>105</v>
      </c>
      <c r="U4740" t="s">
        <v>106</v>
      </c>
      <c r="V4740" t="s">
        <v>39</v>
      </c>
      <c r="W4740" t="s">
        <v>40</v>
      </c>
      <c r="X4740" t="s">
        <v>67</v>
      </c>
      <c r="Y4740" t="s">
        <v>56</v>
      </c>
      <c r="Z4740" t="s">
        <v>43</v>
      </c>
      <c r="AA4740" t="s">
        <v>44</v>
      </c>
      <c r="AB4740" t="s">
        <v>44</v>
      </c>
    </row>
    <row r="4741" spans="1:28" x14ac:dyDescent="0.25">
      <c r="A4741" t="s">
        <v>9162</v>
      </c>
      <c r="B4741" s="1">
        <v>45673</v>
      </c>
      <c r="C4741" t="s">
        <v>776</v>
      </c>
      <c r="D4741" t="s">
        <v>777</v>
      </c>
      <c r="E4741">
        <v>42</v>
      </c>
      <c r="F4741" t="s">
        <v>48</v>
      </c>
      <c r="G4741" t="s">
        <v>168</v>
      </c>
      <c r="H4741" t="s">
        <v>169</v>
      </c>
      <c r="I4741" t="s">
        <v>62</v>
      </c>
      <c r="J4741" t="s">
        <v>143</v>
      </c>
      <c r="K4741">
        <v>2</v>
      </c>
      <c r="L4741" s="2">
        <v>1800</v>
      </c>
      <c r="M4741">
        <v>20</v>
      </c>
      <c r="N4741" s="2">
        <v>3600</v>
      </c>
      <c r="O4741" s="2">
        <v>720</v>
      </c>
      <c r="P4741" s="2">
        <v>2880</v>
      </c>
      <c r="Q4741" s="2">
        <v>2122.36</v>
      </c>
      <c r="R4741" s="2">
        <v>757.64</v>
      </c>
      <c r="S4741" t="s">
        <v>53</v>
      </c>
      <c r="T4741" t="s">
        <v>114</v>
      </c>
      <c r="U4741" t="s">
        <v>115</v>
      </c>
      <c r="V4741" t="s">
        <v>39</v>
      </c>
      <c r="W4741" t="s">
        <v>66</v>
      </c>
      <c r="X4741" t="s">
        <v>41</v>
      </c>
      <c r="Y4741" t="s">
        <v>56</v>
      </c>
      <c r="Z4741" t="s">
        <v>43</v>
      </c>
      <c r="AA4741" t="s">
        <v>44</v>
      </c>
      <c r="AB4741" t="s">
        <v>44</v>
      </c>
    </row>
    <row r="4742" spans="1:28" x14ac:dyDescent="0.25">
      <c r="A4742" t="s">
        <v>9163</v>
      </c>
      <c r="B4742" s="1">
        <v>45673</v>
      </c>
      <c r="C4742" t="s">
        <v>8894</v>
      </c>
      <c r="D4742" t="s">
        <v>8895</v>
      </c>
      <c r="E4742">
        <v>58</v>
      </c>
      <c r="F4742" t="s">
        <v>31</v>
      </c>
      <c r="G4742" t="s">
        <v>168</v>
      </c>
      <c r="H4742" t="s">
        <v>169</v>
      </c>
      <c r="I4742" t="s">
        <v>62</v>
      </c>
      <c r="J4742" t="s">
        <v>143</v>
      </c>
      <c r="K4742">
        <v>1</v>
      </c>
      <c r="L4742" s="2">
        <v>1800</v>
      </c>
      <c r="M4742">
        <v>10</v>
      </c>
      <c r="N4742" s="2">
        <v>1800</v>
      </c>
      <c r="O4742" s="2">
        <v>180</v>
      </c>
      <c r="P4742" s="2">
        <v>1620</v>
      </c>
      <c r="Q4742" s="2">
        <v>1191.43</v>
      </c>
      <c r="R4742" s="2">
        <v>428.57</v>
      </c>
      <c r="S4742" t="s">
        <v>53</v>
      </c>
      <c r="T4742" t="s">
        <v>398</v>
      </c>
      <c r="U4742" t="s">
        <v>399</v>
      </c>
      <c r="V4742" t="s">
        <v>39</v>
      </c>
      <c r="W4742" t="s">
        <v>137</v>
      </c>
      <c r="X4742" t="s">
        <v>41</v>
      </c>
      <c r="Y4742" t="s">
        <v>42</v>
      </c>
      <c r="Z4742" t="s">
        <v>107</v>
      </c>
      <c r="AA4742" t="s">
        <v>44</v>
      </c>
      <c r="AB4742" t="s">
        <v>44</v>
      </c>
    </row>
    <row r="4743" spans="1:28" x14ac:dyDescent="0.25">
      <c r="A4743" t="s">
        <v>9164</v>
      </c>
      <c r="B4743" s="1">
        <v>45673</v>
      </c>
      <c r="C4743" t="s">
        <v>9165</v>
      </c>
      <c r="D4743" t="s">
        <v>9166</v>
      </c>
      <c r="E4743">
        <v>37</v>
      </c>
      <c r="F4743" t="s">
        <v>31</v>
      </c>
      <c r="G4743" t="s">
        <v>285</v>
      </c>
      <c r="H4743" t="s">
        <v>286</v>
      </c>
      <c r="I4743" t="s">
        <v>34</v>
      </c>
      <c r="J4743" t="s">
        <v>121</v>
      </c>
      <c r="K4743">
        <v>6</v>
      </c>
      <c r="L4743" s="2">
        <v>3200</v>
      </c>
      <c r="M4743">
        <v>20</v>
      </c>
      <c r="N4743" s="2">
        <v>19200</v>
      </c>
      <c r="O4743" s="2">
        <v>3840</v>
      </c>
      <c r="P4743" s="2">
        <v>15360</v>
      </c>
      <c r="Q4743" s="2">
        <v>10211.209999999999</v>
      </c>
      <c r="R4743" s="2">
        <v>5148.79</v>
      </c>
      <c r="S4743" t="s">
        <v>53</v>
      </c>
      <c r="T4743" t="s">
        <v>54</v>
      </c>
      <c r="U4743" t="s">
        <v>55</v>
      </c>
      <c r="V4743" t="s">
        <v>39</v>
      </c>
      <c r="W4743" t="s">
        <v>92</v>
      </c>
      <c r="X4743" t="s">
        <v>97</v>
      </c>
      <c r="Y4743" t="s">
        <v>56</v>
      </c>
      <c r="Z4743" t="s">
        <v>43</v>
      </c>
      <c r="AA4743" t="s">
        <v>44</v>
      </c>
      <c r="AB4743" t="s">
        <v>44</v>
      </c>
    </row>
    <row r="4744" spans="1:28" x14ac:dyDescent="0.25">
      <c r="A4744" t="s">
        <v>9167</v>
      </c>
      <c r="B4744" s="1">
        <v>45673</v>
      </c>
      <c r="C4744" t="s">
        <v>8127</v>
      </c>
      <c r="D4744" t="s">
        <v>8128</v>
      </c>
      <c r="E4744">
        <v>41</v>
      </c>
      <c r="F4744" t="s">
        <v>111</v>
      </c>
      <c r="G4744" t="s">
        <v>366</v>
      </c>
      <c r="H4744" t="s">
        <v>367</v>
      </c>
      <c r="I4744" t="s">
        <v>34</v>
      </c>
      <c r="J4744" t="s">
        <v>130</v>
      </c>
      <c r="K4744">
        <v>1</v>
      </c>
      <c r="L4744" s="2">
        <v>14500</v>
      </c>
      <c r="M4744">
        <v>10</v>
      </c>
      <c r="N4744" s="2">
        <v>14500</v>
      </c>
      <c r="O4744" s="2">
        <v>1450</v>
      </c>
      <c r="P4744" s="2">
        <v>13050</v>
      </c>
      <c r="Q4744" s="2">
        <v>9960.83</v>
      </c>
      <c r="R4744" s="2">
        <v>3089.17</v>
      </c>
      <c r="S4744" t="s">
        <v>64</v>
      </c>
      <c r="T4744" t="s">
        <v>54</v>
      </c>
      <c r="U4744" t="s">
        <v>55</v>
      </c>
      <c r="V4744" t="s">
        <v>39</v>
      </c>
      <c r="W4744" t="s">
        <v>83</v>
      </c>
      <c r="X4744" t="s">
        <v>41</v>
      </c>
      <c r="Y4744" t="s">
        <v>42</v>
      </c>
      <c r="Z4744" t="s">
        <v>43</v>
      </c>
      <c r="AA4744" t="s">
        <v>44</v>
      </c>
      <c r="AB4744" t="s">
        <v>68</v>
      </c>
    </row>
    <row r="4745" spans="1:28" x14ac:dyDescent="0.25">
      <c r="A4745" t="s">
        <v>9168</v>
      </c>
      <c r="B4745" s="1">
        <v>45673</v>
      </c>
      <c r="C4745" t="s">
        <v>4371</v>
      </c>
      <c r="D4745" t="s">
        <v>4372</v>
      </c>
      <c r="E4745">
        <v>56</v>
      </c>
      <c r="F4745" t="s">
        <v>31</v>
      </c>
      <c r="G4745" t="s">
        <v>273</v>
      </c>
      <c r="H4745" t="s">
        <v>274</v>
      </c>
      <c r="I4745" t="s">
        <v>51</v>
      </c>
      <c r="J4745" t="s">
        <v>52</v>
      </c>
      <c r="K4745">
        <v>1</v>
      </c>
      <c r="L4745" s="2">
        <v>250</v>
      </c>
      <c r="M4745">
        <v>20</v>
      </c>
      <c r="N4745" s="2">
        <v>250</v>
      </c>
      <c r="O4745" s="2">
        <v>50</v>
      </c>
      <c r="P4745" s="2">
        <v>200</v>
      </c>
      <c r="Q4745" s="2">
        <v>143.9</v>
      </c>
      <c r="R4745" s="2">
        <v>56.1</v>
      </c>
      <c r="S4745" t="s">
        <v>64</v>
      </c>
      <c r="T4745" t="s">
        <v>163</v>
      </c>
      <c r="U4745" t="s">
        <v>164</v>
      </c>
      <c r="V4745" t="s">
        <v>39</v>
      </c>
      <c r="W4745" t="s">
        <v>83</v>
      </c>
      <c r="X4745" t="s">
        <v>97</v>
      </c>
      <c r="Y4745" t="s">
        <v>56</v>
      </c>
      <c r="Z4745" t="s">
        <v>43</v>
      </c>
      <c r="AA4745" t="s">
        <v>44</v>
      </c>
      <c r="AB4745" t="s">
        <v>44</v>
      </c>
    </row>
    <row r="4746" spans="1:28" x14ac:dyDescent="0.25">
      <c r="A4746" t="s">
        <v>9169</v>
      </c>
      <c r="B4746" s="1">
        <v>45674</v>
      </c>
      <c r="C4746" t="s">
        <v>3133</v>
      </c>
      <c r="D4746" t="s">
        <v>3134</v>
      </c>
      <c r="E4746">
        <v>34</v>
      </c>
      <c r="F4746" t="s">
        <v>48</v>
      </c>
      <c r="G4746" t="s">
        <v>227</v>
      </c>
      <c r="H4746" t="s">
        <v>228</v>
      </c>
      <c r="I4746" t="s">
        <v>74</v>
      </c>
      <c r="J4746" t="s">
        <v>75</v>
      </c>
      <c r="K4746">
        <v>2</v>
      </c>
      <c r="L4746" s="2">
        <v>1400</v>
      </c>
      <c r="M4746">
        <v>15</v>
      </c>
      <c r="N4746" s="2">
        <v>2800</v>
      </c>
      <c r="O4746" s="2">
        <v>420</v>
      </c>
      <c r="P4746" s="2">
        <v>2380</v>
      </c>
      <c r="Q4746" s="2">
        <v>1491.26</v>
      </c>
      <c r="R4746" s="2">
        <v>888.74</v>
      </c>
      <c r="S4746" t="s">
        <v>36</v>
      </c>
      <c r="T4746" t="s">
        <v>290</v>
      </c>
      <c r="U4746" t="s">
        <v>291</v>
      </c>
      <c r="V4746" t="s">
        <v>39</v>
      </c>
      <c r="W4746" t="s">
        <v>40</v>
      </c>
      <c r="X4746" t="s">
        <v>97</v>
      </c>
      <c r="Y4746" t="s">
        <v>56</v>
      </c>
      <c r="Z4746" t="s">
        <v>107</v>
      </c>
      <c r="AA4746" t="s">
        <v>44</v>
      </c>
      <c r="AB4746" t="s">
        <v>44</v>
      </c>
    </row>
    <row r="4747" spans="1:28" x14ac:dyDescent="0.25">
      <c r="A4747" t="s">
        <v>9170</v>
      </c>
      <c r="B4747" s="1">
        <v>45674</v>
      </c>
      <c r="C4747" t="s">
        <v>4152</v>
      </c>
      <c r="D4747" t="s">
        <v>4153</v>
      </c>
      <c r="E4747">
        <v>27</v>
      </c>
      <c r="F4747" t="s">
        <v>111</v>
      </c>
      <c r="G4747" t="s">
        <v>141</v>
      </c>
      <c r="H4747" t="s">
        <v>142</v>
      </c>
      <c r="I4747" t="s">
        <v>74</v>
      </c>
      <c r="J4747" t="s">
        <v>143</v>
      </c>
      <c r="K4747">
        <v>3</v>
      </c>
      <c r="L4747" s="2">
        <v>900</v>
      </c>
      <c r="M4747">
        <v>15</v>
      </c>
      <c r="N4747" s="2">
        <v>2700</v>
      </c>
      <c r="O4747" s="2">
        <v>405</v>
      </c>
      <c r="P4747" s="2">
        <v>2295</v>
      </c>
      <c r="Q4747" s="2">
        <v>1700.59</v>
      </c>
      <c r="R4747" s="2">
        <v>594.41</v>
      </c>
      <c r="S4747" t="s">
        <v>53</v>
      </c>
      <c r="T4747" t="s">
        <v>153</v>
      </c>
      <c r="U4747" t="s">
        <v>154</v>
      </c>
      <c r="V4747" t="s">
        <v>39</v>
      </c>
      <c r="W4747" t="s">
        <v>40</v>
      </c>
      <c r="X4747" t="s">
        <v>41</v>
      </c>
      <c r="Y4747" t="s">
        <v>42</v>
      </c>
      <c r="Z4747" t="s">
        <v>144</v>
      </c>
      <c r="AA4747" t="s">
        <v>68</v>
      </c>
      <c r="AB4747" t="s">
        <v>44</v>
      </c>
    </row>
    <row r="4748" spans="1:28" x14ac:dyDescent="0.25">
      <c r="A4748" t="s">
        <v>9171</v>
      </c>
      <c r="B4748" s="1">
        <v>45674</v>
      </c>
      <c r="C4748" t="s">
        <v>2999</v>
      </c>
      <c r="D4748" t="s">
        <v>3000</v>
      </c>
      <c r="E4748">
        <v>24</v>
      </c>
      <c r="F4748" t="s">
        <v>48</v>
      </c>
      <c r="G4748" t="s">
        <v>352</v>
      </c>
      <c r="H4748" t="s">
        <v>353</v>
      </c>
      <c r="I4748" t="s">
        <v>103</v>
      </c>
      <c r="J4748" t="s">
        <v>104</v>
      </c>
      <c r="K4748">
        <v>2</v>
      </c>
      <c r="L4748" s="2">
        <v>850</v>
      </c>
      <c r="M4748">
        <v>15</v>
      </c>
      <c r="N4748" s="2">
        <v>1700</v>
      </c>
      <c r="O4748" s="2">
        <v>255</v>
      </c>
      <c r="P4748" s="2">
        <v>1445</v>
      </c>
      <c r="Q4748" s="2">
        <v>988.71</v>
      </c>
      <c r="R4748" s="2">
        <v>456.29</v>
      </c>
      <c r="S4748" t="s">
        <v>36</v>
      </c>
      <c r="T4748" t="s">
        <v>578</v>
      </c>
      <c r="U4748" t="s">
        <v>579</v>
      </c>
      <c r="V4748" t="s">
        <v>39</v>
      </c>
      <c r="W4748" t="s">
        <v>137</v>
      </c>
      <c r="X4748" t="s">
        <v>41</v>
      </c>
      <c r="Y4748" t="s">
        <v>42</v>
      </c>
      <c r="Z4748" t="s">
        <v>107</v>
      </c>
      <c r="AA4748" t="s">
        <v>44</v>
      </c>
      <c r="AB4748" t="s">
        <v>44</v>
      </c>
    </row>
    <row r="4749" spans="1:28" x14ac:dyDescent="0.25">
      <c r="A4749" t="s">
        <v>9172</v>
      </c>
      <c r="B4749" s="1">
        <v>45674</v>
      </c>
      <c r="C4749" t="s">
        <v>9173</v>
      </c>
      <c r="D4749" t="s">
        <v>9174</v>
      </c>
      <c r="E4749">
        <v>23</v>
      </c>
      <c r="F4749" t="s">
        <v>31</v>
      </c>
      <c r="G4749" t="s">
        <v>273</v>
      </c>
      <c r="H4749" t="s">
        <v>274</v>
      </c>
      <c r="I4749" t="s">
        <v>51</v>
      </c>
      <c r="J4749" t="s">
        <v>52</v>
      </c>
      <c r="K4749">
        <v>1</v>
      </c>
      <c r="L4749" s="2">
        <v>250</v>
      </c>
      <c r="M4749">
        <v>20</v>
      </c>
      <c r="N4749" s="2">
        <v>250</v>
      </c>
      <c r="O4749" s="2">
        <v>50</v>
      </c>
      <c r="P4749" s="2">
        <v>200</v>
      </c>
      <c r="Q4749" s="2">
        <v>156.1</v>
      </c>
      <c r="R4749" s="2">
        <v>43.9</v>
      </c>
      <c r="S4749" t="s">
        <v>53</v>
      </c>
      <c r="T4749" t="s">
        <v>222</v>
      </c>
      <c r="U4749" t="s">
        <v>38</v>
      </c>
      <c r="V4749" t="s">
        <v>39</v>
      </c>
      <c r="W4749" t="s">
        <v>40</v>
      </c>
      <c r="X4749" t="s">
        <v>67</v>
      </c>
      <c r="Y4749" t="s">
        <v>56</v>
      </c>
      <c r="Z4749" t="s">
        <v>43</v>
      </c>
      <c r="AA4749" t="s">
        <v>68</v>
      </c>
      <c r="AB4749" t="s">
        <v>44</v>
      </c>
    </row>
    <row r="4750" spans="1:28" x14ac:dyDescent="0.25">
      <c r="A4750" t="s">
        <v>9175</v>
      </c>
      <c r="B4750" s="1">
        <v>45674</v>
      </c>
      <c r="C4750" t="s">
        <v>7114</v>
      </c>
      <c r="D4750" t="s">
        <v>7115</v>
      </c>
      <c r="E4750">
        <v>22</v>
      </c>
      <c r="F4750" t="s">
        <v>111</v>
      </c>
      <c r="G4750" t="s">
        <v>81</v>
      </c>
      <c r="H4750" t="s">
        <v>82</v>
      </c>
      <c r="I4750" t="s">
        <v>51</v>
      </c>
      <c r="J4750" t="s">
        <v>52</v>
      </c>
      <c r="K4750">
        <v>1</v>
      </c>
      <c r="L4750" s="2">
        <v>600</v>
      </c>
      <c r="M4750">
        <v>15</v>
      </c>
      <c r="N4750" s="2">
        <v>600</v>
      </c>
      <c r="O4750" s="2">
        <v>90</v>
      </c>
      <c r="P4750" s="2">
        <v>510</v>
      </c>
      <c r="Q4750" s="2">
        <v>306.56</v>
      </c>
      <c r="R4750" s="2">
        <v>203.44</v>
      </c>
      <c r="S4750" t="s">
        <v>53</v>
      </c>
      <c r="T4750" t="s">
        <v>290</v>
      </c>
      <c r="U4750" t="s">
        <v>291</v>
      </c>
      <c r="V4750" t="s">
        <v>39</v>
      </c>
      <c r="W4750" t="s">
        <v>40</v>
      </c>
      <c r="X4750" t="s">
        <v>41</v>
      </c>
      <c r="Y4750" t="s">
        <v>56</v>
      </c>
      <c r="Z4750" t="s">
        <v>43</v>
      </c>
      <c r="AA4750" t="s">
        <v>44</v>
      </c>
      <c r="AB4750" t="s">
        <v>44</v>
      </c>
    </row>
    <row r="4751" spans="1:28" x14ac:dyDescent="0.25">
      <c r="A4751" t="s">
        <v>9176</v>
      </c>
      <c r="B4751" s="1">
        <v>45674</v>
      </c>
      <c r="C4751" t="s">
        <v>2445</v>
      </c>
      <c r="D4751" t="s">
        <v>2446</v>
      </c>
      <c r="E4751">
        <v>48</v>
      </c>
      <c r="F4751" t="s">
        <v>31</v>
      </c>
      <c r="G4751" t="s">
        <v>134</v>
      </c>
      <c r="H4751" t="s">
        <v>135</v>
      </c>
      <c r="I4751" t="s">
        <v>62</v>
      </c>
      <c r="J4751" t="s">
        <v>130</v>
      </c>
      <c r="K4751">
        <v>2</v>
      </c>
      <c r="L4751" s="2">
        <v>8500</v>
      </c>
      <c r="M4751">
        <v>15</v>
      </c>
      <c r="N4751" s="2">
        <v>17000</v>
      </c>
      <c r="O4751" s="2">
        <v>2550</v>
      </c>
      <c r="P4751" s="2">
        <v>14450</v>
      </c>
      <c r="Q4751" s="2">
        <v>8835.32</v>
      </c>
      <c r="R4751" s="2">
        <v>5614.68</v>
      </c>
      <c r="S4751" t="s">
        <v>53</v>
      </c>
      <c r="T4751" t="s">
        <v>122</v>
      </c>
      <c r="U4751" t="s">
        <v>123</v>
      </c>
      <c r="V4751" t="s">
        <v>39</v>
      </c>
      <c r="W4751" t="s">
        <v>66</v>
      </c>
      <c r="X4751" t="s">
        <v>97</v>
      </c>
      <c r="Y4751" t="s">
        <v>56</v>
      </c>
      <c r="Z4751" t="s">
        <v>223</v>
      </c>
      <c r="AA4751" t="s">
        <v>44</v>
      </c>
      <c r="AB4751" t="s">
        <v>44</v>
      </c>
    </row>
    <row r="4752" spans="1:28" x14ac:dyDescent="0.25">
      <c r="A4752" t="s">
        <v>9177</v>
      </c>
      <c r="B4752" s="1">
        <v>45674</v>
      </c>
      <c r="C4752" t="s">
        <v>9178</v>
      </c>
      <c r="D4752" t="s">
        <v>9179</v>
      </c>
      <c r="E4752">
        <v>53</v>
      </c>
      <c r="F4752" t="s">
        <v>31</v>
      </c>
      <c r="G4752" t="s">
        <v>60</v>
      </c>
      <c r="H4752" t="s">
        <v>61</v>
      </c>
      <c r="I4752" t="s">
        <v>62</v>
      </c>
      <c r="J4752" t="s">
        <v>63</v>
      </c>
      <c r="K4752">
        <v>3</v>
      </c>
      <c r="L4752" s="2">
        <v>3500</v>
      </c>
      <c r="M4752">
        <v>0</v>
      </c>
      <c r="N4752" s="2">
        <v>10500</v>
      </c>
      <c r="O4752" s="2">
        <v>0</v>
      </c>
      <c r="P4752" s="2">
        <v>10500</v>
      </c>
      <c r="Q4752" s="2">
        <v>6030</v>
      </c>
      <c r="R4752" s="2">
        <v>4470</v>
      </c>
      <c r="S4752" t="s">
        <v>64</v>
      </c>
      <c r="T4752" t="s">
        <v>76</v>
      </c>
      <c r="U4752" t="s">
        <v>77</v>
      </c>
      <c r="V4752" t="s">
        <v>39</v>
      </c>
      <c r="W4752" t="s">
        <v>124</v>
      </c>
      <c r="X4752" t="s">
        <v>97</v>
      </c>
      <c r="Y4752" t="s">
        <v>56</v>
      </c>
      <c r="Z4752" t="s">
        <v>43</v>
      </c>
      <c r="AA4752" t="s">
        <v>44</v>
      </c>
      <c r="AB4752" t="s">
        <v>44</v>
      </c>
    </row>
    <row r="4753" spans="1:28" x14ac:dyDescent="0.25">
      <c r="A4753" t="s">
        <v>9180</v>
      </c>
      <c r="B4753" s="1">
        <v>45674</v>
      </c>
      <c r="C4753" t="s">
        <v>4117</v>
      </c>
      <c r="D4753" t="s">
        <v>4118</v>
      </c>
      <c r="E4753">
        <v>32</v>
      </c>
      <c r="F4753" t="s">
        <v>111</v>
      </c>
      <c r="G4753" t="s">
        <v>352</v>
      </c>
      <c r="H4753" t="s">
        <v>353</v>
      </c>
      <c r="I4753" t="s">
        <v>103</v>
      </c>
      <c r="J4753" t="s">
        <v>104</v>
      </c>
      <c r="K4753">
        <v>1</v>
      </c>
      <c r="L4753" s="2">
        <v>850</v>
      </c>
      <c r="M4753">
        <v>10</v>
      </c>
      <c r="N4753" s="2">
        <v>850</v>
      </c>
      <c r="O4753" s="2">
        <v>85</v>
      </c>
      <c r="P4753" s="2">
        <v>765</v>
      </c>
      <c r="Q4753" s="2">
        <v>519.29999999999995</v>
      </c>
      <c r="R4753" s="2">
        <v>245.7</v>
      </c>
      <c r="S4753" t="s">
        <v>53</v>
      </c>
      <c r="T4753" t="s">
        <v>96</v>
      </c>
      <c r="U4753" t="s">
        <v>96</v>
      </c>
      <c r="V4753" t="s">
        <v>39</v>
      </c>
      <c r="W4753" t="s">
        <v>92</v>
      </c>
      <c r="X4753" t="s">
        <v>67</v>
      </c>
      <c r="Y4753" t="s">
        <v>56</v>
      </c>
      <c r="Z4753" t="s">
        <v>43</v>
      </c>
      <c r="AA4753" t="s">
        <v>44</v>
      </c>
      <c r="AB4753" t="s">
        <v>44</v>
      </c>
    </row>
    <row r="4754" spans="1:28" x14ac:dyDescent="0.25">
      <c r="A4754" t="s">
        <v>9181</v>
      </c>
      <c r="B4754" s="1">
        <v>45674</v>
      </c>
      <c r="C4754" t="s">
        <v>5404</v>
      </c>
      <c r="D4754" t="s">
        <v>5405</v>
      </c>
      <c r="E4754">
        <v>56</v>
      </c>
      <c r="F4754" t="s">
        <v>31</v>
      </c>
      <c r="G4754" t="s">
        <v>148</v>
      </c>
      <c r="H4754" t="s">
        <v>149</v>
      </c>
      <c r="I4754" t="s">
        <v>74</v>
      </c>
      <c r="J4754" t="s">
        <v>130</v>
      </c>
      <c r="K4754">
        <v>1</v>
      </c>
      <c r="L4754" s="2">
        <v>3500</v>
      </c>
      <c r="M4754">
        <v>0</v>
      </c>
      <c r="N4754" s="2">
        <v>3500</v>
      </c>
      <c r="O4754" s="2">
        <v>0</v>
      </c>
      <c r="P4754" s="2">
        <v>3500</v>
      </c>
      <c r="Q4754" s="2">
        <v>2613.3200000000002</v>
      </c>
      <c r="R4754" s="2">
        <v>886.68</v>
      </c>
      <c r="S4754" t="s">
        <v>53</v>
      </c>
      <c r="T4754" t="s">
        <v>163</v>
      </c>
      <c r="U4754" t="s">
        <v>164</v>
      </c>
      <c r="V4754" t="s">
        <v>39</v>
      </c>
      <c r="W4754" t="s">
        <v>92</v>
      </c>
      <c r="X4754" t="s">
        <v>67</v>
      </c>
      <c r="Y4754" t="s">
        <v>56</v>
      </c>
      <c r="Z4754" t="s">
        <v>43</v>
      </c>
      <c r="AA4754" t="s">
        <v>44</v>
      </c>
      <c r="AB4754" t="s">
        <v>44</v>
      </c>
    </row>
    <row r="4755" spans="1:28" x14ac:dyDescent="0.25">
      <c r="A4755" t="s">
        <v>9182</v>
      </c>
      <c r="B4755" s="1">
        <v>45674</v>
      </c>
      <c r="C4755" t="s">
        <v>6658</v>
      </c>
      <c r="D4755" t="s">
        <v>6659</v>
      </c>
      <c r="E4755">
        <v>20</v>
      </c>
      <c r="F4755" t="s">
        <v>31</v>
      </c>
      <c r="G4755" t="s">
        <v>352</v>
      </c>
      <c r="H4755" t="s">
        <v>353</v>
      </c>
      <c r="I4755" t="s">
        <v>103</v>
      </c>
      <c r="J4755" t="s">
        <v>104</v>
      </c>
      <c r="K4755">
        <v>1</v>
      </c>
      <c r="L4755" s="2">
        <v>850</v>
      </c>
      <c r="M4755">
        <v>10</v>
      </c>
      <c r="N4755" s="2">
        <v>850</v>
      </c>
      <c r="O4755" s="2">
        <v>85</v>
      </c>
      <c r="P4755" s="2">
        <v>765</v>
      </c>
      <c r="Q4755" s="2">
        <v>565.78</v>
      </c>
      <c r="R4755" s="2">
        <v>199.22</v>
      </c>
      <c r="S4755" t="s">
        <v>53</v>
      </c>
      <c r="T4755" t="s">
        <v>163</v>
      </c>
      <c r="U4755" t="s">
        <v>164</v>
      </c>
      <c r="V4755" t="s">
        <v>39</v>
      </c>
      <c r="W4755" t="s">
        <v>92</v>
      </c>
      <c r="X4755" t="s">
        <v>41</v>
      </c>
      <c r="Y4755" t="s">
        <v>56</v>
      </c>
      <c r="Z4755" t="s">
        <v>107</v>
      </c>
      <c r="AA4755" t="s">
        <v>44</v>
      </c>
      <c r="AB4755" t="s">
        <v>68</v>
      </c>
    </row>
    <row r="4756" spans="1:28" x14ac:dyDescent="0.25">
      <c r="A4756" t="s">
        <v>9183</v>
      </c>
      <c r="B4756" s="1">
        <v>45674</v>
      </c>
      <c r="C4756" t="s">
        <v>7341</v>
      </c>
      <c r="D4756" t="s">
        <v>7342</v>
      </c>
      <c r="E4756">
        <v>28</v>
      </c>
      <c r="F4756" t="s">
        <v>48</v>
      </c>
      <c r="G4756" t="s">
        <v>243</v>
      </c>
      <c r="H4756" t="s">
        <v>244</v>
      </c>
      <c r="I4756" t="s">
        <v>103</v>
      </c>
      <c r="J4756" t="s">
        <v>104</v>
      </c>
      <c r="K4756">
        <v>2</v>
      </c>
      <c r="L4756" s="2">
        <v>450</v>
      </c>
      <c r="M4756">
        <v>10</v>
      </c>
      <c r="N4756" s="2">
        <v>900</v>
      </c>
      <c r="O4756" s="2">
        <v>90</v>
      </c>
      <c r="P4756" s="2">
        <v>810</v>
      </c>
      <c r="Q4756" s="2">
        <v>465.33</v>
      </c>
      <c r="R4756" s="2">
        <v>344.67</v>
      </c>
      <c r="S4756" t="s">
        <v>64</v>
      </c>
      <c r="T4756" t="s">
        <v>290</v>
      </c>
      <c r="U4756" t="s">
        <v>291</v>
      </c>
      <c r="V4756" t="s">
        <v>39</v>
      </c>
      <c r="W4756" t="s">
        <v>92</v>
      </c>
      <c r="X4756" t="s">
        <v>97</v>
      </c>
      <c r="Y4756" t="s">
        <v>56</v>
      </c>
      <c r="Z4756" t="s">
        <v>43</v>
      </c>
      <c r="AA4756" t="s">
        <v>44</v>
      </c>
      <c r="AB4756" t="s">
        <v>44</v>
      </c>
    </row>
    <row r="4757" spans="1:28" x14ac:dyDescent="0.25">
      <c r="A4757" t="s">
        <v>9184</v>
      </c>
      <c r="B4757" s="1">
        <v>45675</v>
      </c>
      <c r="C4757" t="s">
        <v>2564</v>
      </c>
      <c r="D4757" t="s">
        <v>2565</v>
      </c>
      <c r="E4757">
        <v>25</v>
      </c>
      <c r="F4757" t="s">
        <v>31</v>
      </c>
      <c r="G4757" t="s">
        <v>243</v>
      </c>
      <c r="H4757" t="s">
        <v>244</v>
      </c>
      <c r="I4757" t="s">
        <v>103</v>
      </c>
      <c r="J4757" t="s">
        <v>104</v>
      </c>
      <c r="K4757">
        <v>1</v>
      </c>
      <c r="L4757" s="2">
        <v>450</v>
      </c>
      <c r="M4757">
        <v>10</v>
      </c>
      <c r="N4757" s="2">
        <v>450</v>
      </c>
      <c r="O4757" s="2">
        <v>45</v>
      </c>
      <c r="P4757" s="2">
        <v>405</v>
      </c>
      <c r="Q4757" s="2">
        <v>314.95</v>
      </c>
      <c r="R4757" s="2">
        <v>90.05</v>
      </c>
      <c r="S4757" t="s">
        <v>53</v>
      </c>
      <c r="T4757" t="s">
        <v>136</v>
      </c>
      <c r="U4757" t="s">
        <v>38</v>
      </c>
      <c r="V4757" t="s">
        <v>39</v>
      </c>
      <c r="W4757" t="s">
        <v>124</v>
      </c>
      <c r="X4757" t="s">
        <v>97</v>
      </c>
      <c r="Y4757" t="s">
        <v>56</v>
      </c>
      <c r="Z4757" t="s">
        <v>43</v>
      </c>
      <c r="AA4757" t="s">
        <v>44</v>
      </c>
      <c r="AB4757" t="s">
        <v>44</v>
      </c>
    </row>
    <row r="4758" spans="1:28" x14ac:dyDescent="0.25">
      <c r="A4758" t="s">
        <v>9185</v>
      </c>
      <c r="B4758" s="1">
        <v>45675</v>
      </c>
      <c r="C4758" t="s">
        <v>5795</v>
      </c>
      <c r="D4758" t="s">
        <v>5796</v>
      </c>
      <c r="E4758">
        <v>18</v>
      </c>
      <c r="F4758" t="s">
        <v>48</v>
      </c>
      <c r="G4758" t="s">
        <v>344</v>
      </c>
      <c r="H4758" t="s">
        <v>345</v>
      </c>
      <c r="I4758" t="s">
        <v>34</v>
      </c>
      <c r="J4758" t="s">
        <v>121</v>
      </c>
      <c r="K4758">
        <v>1</v>
      </c>
      <c r="L4758" s="2">
        <v>1600</v>
      </c>
      <c r="M4758">
        <v>20</v>
      </c>
      <c r="N4758" s="2">
        <v>1600</v>
      </c>
      <c r="O4758" s="2">
        <v>320</v>
      </c>
      <c r="P4758" s="2">
        <v>1280</v>
      </c>
      <c r="Q4758" s="2">
        <v>891.7</v>
      </c>
      <c r="R4758" s="2">
        <v>388.3</v>
      </c>
      <c r="S4758" t="s">
        <v>53</v>
      </c>
      <c r="T4758" t="s">
        <v>222</v>
      </c>
      <c r="U4758" t="s">
        <v>38</v>
      </c>
      <c r="V4758" t="s">
        <v>39</v>
      </c>
      <c r="W4758" t="s">
        <v>83</v>
      </c>
      <c r="X4758" t="s">
        <v>67</v>
      </c>
      <c r="Y4758" t="s">
        <v>42</v>
      </c>
      <c r="Z4758" t="s">
        <v>43</v>
      </c>
      <c r="AA4758" t="s">
        <v>44</v>
      </c>
      <c r="AB4758" t="s">
        <v>44</v>
      </c>
    </row>
    <row r="4759" spans="1:28" x14ac:dyDescent="0.25">
      <c r="A4759" t="s">
        <v>9186</v>
      </c>
      <c r="B4759" s="1">
        <v>45675</v>
      </c>
      <c r="C4759" t="s">
        <v>6477</v>
      </c>
      <c r="D4759" t="s">
        <v>6478</v>
      </c>
      <c r="E4759">
        <v>41</v>
      </c>
      <c r="F4759" t="s">
        <v>31</v>
      </c>
      <c r="G4759" t="s">
        <v>273</v>
      </c>
      <c r="H4759" t="s">
        <v>274</v>
      </c>
      <c r="I4759" t="s">
        <v>51</v>
      </c>
      <c r="J4759" t="s">
        <v>52</v>
      </c>
      <c r="K4759">
        <v>2</v>
      </c>
      <c r="L4759" s="2">
        <v>250</v>
      </c>
      <c r="M4759">
        <v>15</v>
      </c>
      <c r="N4759" s="2">
        <v>500</v>
      </c>
      <c r="O4759" s="2">
        <v>75</v>
      </c>
      <c r="P4759" s="2">
        <v>425</v>
      </c>
      <c r="Q4759" s="2">
        <v>330.3</v>
      </c>
      <c r="R4759" s="2">
        <v>94.7</v>
      </c>
      <c r="S4759" t="s">
        <v>64</v>
      </c>
      <c r="T4759" t="s">
        <v>54</v>
      </c>
      <c r="U4759" t="s">
        <v>55</v>
      </c>
      <c r="V4759" t="s">
        <v>39</v>
      </c>
      <c r="W4759" t="s">
        <v>66</v>
      </c>
      <c r="X4759" t="s">
        <v>97</v>
      </c>
      <c r="Y4759" t="s">
        <v>56</v>
      </c>
      <c r="Z4759" t="s">
        <v>43</v>
      </c>
      <c r="AA4759" t="s">
        <v>44</v>
      </c>
      <c r="AB4759" t="s">
        <v>44</v>
      </c>
    </row>
    <row r="4760" spans="1:28" x14ac:dyDescent="0.25">
      <c r="A4760" t="s">
        <v>9187</v>
      </c>
      <c r="B4760" s="1">
        <v>45675</v>
      </c>
      <c r="C4760" t="s">
        <v>2580</v>
      </c>
      <c r="D4760" t="s">
        <v>2581</v>
      </c>
      <c r="E4760">
        <v>21</v>
      </c>
      <c r="F4760" t="s">
        <v>31</v>
      </c>
      <c r="G4760" t="s">
        <v>141</v>
      </c>
      <c r="H4760" t="s">
        <v>142</v>
      </c>
      <c r="I4760" t="s">
        <v>74</v>
      </c>
      <c r="J4760" t="s">
        <v>143</v>
      </c>
      <c r="K4760">
        <v>2</v>
      </c>
      <c r="L4760" s="2">
        <v>900</v>
      </c>
      <c r="M4760">
        <v>15</v>
      </c>
      <c r="N4760" s="2">
        <v>1800</v>
      </c>
      <c r="O4760" s="2">
        <v>270</v>
      </c>
      <c r="P4760" s="2">
        <v>1530</v>
      </c>
      <c r="Q4760" s="2">
        <v>871.84</v>
      </c>
      <c r="R4760" s="2">
        <v>658.16</v>
      </c>
      <c r="S4760" t="s">
        <v>36</v>
      </c>
      <c r="T4760" t="s">
        <v>163</v>
      </c>
      <c r="U4760" t="s">
        <v>164</v>
      </c>
      <c r="V4760" t="s">
        <v>39</v>
      </c>
      <c r="W4760" t="s">
        <v>137</v>
      </c>
      <c r="X4760" t="s">
        <v>97</v>
      </c>
      <c r="Y4760" t="s">
        <v>42</v>
      </c>
      <c r="Z4760" t="s">
        <v>43</v>
      </c>
      <c r="AA4760" t="s">
        <v>44</v>
      </c>
      <c r="AB4760" t="s">
        <v>44</v>
      </c>
    </row>
    <row r="4761" spans="1:28" x14ac:dyDescent="0.25">
      <c r="A4761" t="s">
        <v>9188</v>
      </c>
      <c r="B4761" s="1">
        <v>45675</v>
      </c>
      <c r="C4761" t="s">
        <v>1722</v>
      </c>
      <c r="D4761" t="s">
        <v>1723</v>
      </c>
      <c r="E4761">
        <v>24</v>
      </c>
      <c r="F4761" t="s">
        <v>31</v>
      </c>
      <c r="G4761" t="s">
        <v>207</v>
      </c>
      <c r="H4761" t="s">
        <v>208</v>
      </c>
      <c r="I4761" t="s">
        <v>34</v>
      </c>
      <c r="J4761" t="s">
        <v>143</v>
      </c>
      <c r="K4761">
        <v>1</v>
      </c>
      <c r="L4761" s="2">
        <v>18000</v>
      </c>
      <c r="M4761">
        <v>20</v>
      </c>
      <c r="N4761" s="2">
        <v>18000</v>
      </c>
      <c r="O4761" s="2">
        <v>3600</v>
      </c>
      <c r="P4761" s="2">
        <v>14400</v>
      </c>
      <c r="Q4761" s="2">
        <v>8938.08</v>
      </c>
      <c r="R4761" s="2">
        <v>5461.92</v>
      </c>
      <c r="S4761" t="s">
        <v>53</v>
      </c>
      <c r="T4761" t="s">
        <v>163</v>
      </c>
      <c r="U4761" t="s">
        <v>164</v>
      </c>
      <c r="V4761" t="s">
        <v>39</v>
      </c>
      <c r="W4761" t="s">
        <v>83</v>
      </c>
      <c r="X4761" t="s">
        <v>67</v>
      </c>
      <c r="Y4761" t="s">
        <v>56</v>
      </c>
      <c r="Z4761" t="s">
        <v>223</v>
      </c>
      <c r="AA4761" t="s">
        <v>44</v>
      </c>
      <c r="AB4761" t="s">
        <v>44</v>
      </c>
    </row>
    <row r="4762" spans="1:28" x14ac:dyDescent="0.25">
      <c r="A4762" t="s">
        <v>9189</v>
      </c>
      <c r="B4762" s="1">
        <v>45675</v>
      </c>
      <c r="C4762" t="s">
        <v>5516</v>
      </c>
      <c r="D4762" t="s">
        <v>5517</v>
      </c>
      <c r="E4762">
        <v>33</v>
      </c>
      <c r="F4762" t="s">
        <v>48</v>
      </c>
      <c r="G4762" t="s">
        <v>49</v>
      </c>
      <c r="H4762" t="s">
        <v>50</v>
      </c>
      <c r="I4762" t="s">
        <v>51</v>
      </c>
      <c r="J4762" t="s">
        <v>52</v>
      </c>
      <c r="K4762">
        <v>1</v>
      </c>
      <c r="L4762" s="2">
        <v>500</v>
      </c>
      <c r="M4762">
        <v>20</v>
      </c>
      <c r="N4762" s="2">
        <v>500</v>
      </c>
      <c r="O4762" s="2">
        <v>100</v>
      </c>
      <c r="P4762" s="2">
        <v>400</v>
      </c>
      <c r="Q4762" s="2">
        <v>228.77</v>
      </c>
      <c r="R4762" s="2">
        <v>171.23</v>
      </c>
      <c r="S4762" t="s">
        <v>36</v>
      </c>
      <c r="T4762" t="s">
        <v>153</v>
      </c>
      <c r="U4762" t="s">
        <v>154</v>
      </c>
      <c r="V4762" t="s">
        <v>39</v>
      </c>
      <c r="W4762" t="s">
        <v>40</v>
      </c>
      <c r="X4762" t="s">
        <v>97</v>
      </c>
      <c r="Y4762" t="s">
        <v>56</v>
      </c>
      <c r="Z4762" t="s">
        <v>43</v>
      </c>
      <c r="AA4762" t="s">
        <v>44</v>
      </c>
      <c r="AB4762" t="s">
        <v>44</v>
      </c>
    </row>
    <row r="4763" spans="1:28" x14ac:dyDescent="0.25">
      <c r="A4763" t="s">
        <v>9190</v>
      </c>
      <c r="B4763" s="1">
        <v>45675</v>
      </c>
      <c r="C4763" t="s">
        <v>5684</v>
      </c>
      <c r="D4763" t="s">
        <v>5685</v>
      </c>
      <c r="E4763">
        <v>43</v>
      </c>
      <c r="F4763" t="s">
        <v>31</v>
      </c>
      <c r="G4763" t="s">
        <v>561</v>
      </c>
      <c r="H4763" t="s">
        <v>562</v>
      </c>
      <c r="I4763" t="s">
        <v>34</v>
      </c>
      <c r="J4763" t="s">
        <v>143</v>
      </c>
      <c r="K4763">
        <v>4</v>
      </c>
      <c r="L4763" s="2">
        <v>900</v>
      </c>
      <c r="M4763">
        <v>10</v>
      </c>
      <c r="N4763" s="2">
        <v>3600</v>
      </c>
      <c r="O4763" s="2">
        <v>360</v>
      </c>
      <c r="P4763" s="2">
        <v>3240</v>
      </c>
      <c r="Q4763" s="2">
        <v>2027.72</v>
      </c>
      <c r="R4763" s="2">
        <v>1212.28</v>
      </c>
      <c r="S4763" t="s">
        <v>64</v>
      </c>
      <c r="T4763" t="s">
        <v>65</v>
      </c>
      <c r="U4763" t="s">
        <v>65</v>
      </c>
      <c r="V4763" t="s">
        <v>39</v>
      </c>
      <c r="W4763" t="s">
        <v>66</v>
      </c>
      <c r="X4763" t="s">
        <v>41</v>
      </c>
      <c r="Y4763" t="s">
        <v>84</v>
      </c>
      <c r="Z4763" t="s">
        <v>43</v>
      </c>
      <c r="AA4763" t="s">
        <v>44</v>
      </c>
      <c r="AB4763" t="s">
        <v>44</v>
      </c>
    </row>
    <row r="4764" spans="1:28" x14ac:dyDescent="0.25">
      <c r="A4764" t="s">
        <v>9191</v>
      </c>
      <c r="B4764" s="1">
        <v>45675</v>
      </c>
      <c r="C4764" t="s">
        <v>9192</v>
      </c>
      <c r="D4764" t="s">
        <v>9193</v>
      </c>
      <c r="E4764">
        <v>41</v>
      </c>
      <c r="F4764" t="s">
        <v>48</v>
      </c>
      <c r="G4764" t="s">
        <v>238</v>
      </c>
      <c r="H4764" t="s">
        <v>239</v>
      </c>
      <c r="I4764" t="s">
        <v>62</v>
      </c>
      <c r="J4764" t="s">
        <v>63</v>
      </c>
      <c r="K4764">
        <v>3</v>
      </c>
      <c r="L4764" s="2">
        <v>6500</v>
      </c>
      <c r="M4764">
        <v>0</v>
      </c>
      <c r="N4764" s="2">
        <v>19500</v>
      </c>
      <c r="O4764" s="2">
        <v>0</v>
      </c>
      <c r="P4764" s="2">
        <v>19500</v>
      </c>
      <c r="Q4764" s="2">
        <v>11896.11</v>
      </c>
      <c r="R4764" s="2">
        <v>7603.89</v>
      </c>
      <c r="S4764" t="s">
        <v>36</v>
      </c>
      <c r="T4764" t="s">
        <v>578</v>
      </c>
      <c r="U4764" t="s">
        <v>579</v>
      </c>
      <c r="V4764" t="s">
        <v>39</v>
      </c>
      <c r="W4764" t="s">
        <v>83</v>
      </c>
      <c r="X4764" t="s">
        <v>97</v>
      </c>
      <c r="Y4764" t="s">
        <v>42</v>
      </c>
      <c r="Z4764" t="s">
        <v>508</v>
      </c>
      <c r="AA4764" t="s">
        <v>44</v>
      </c>
      <c r="AB4764" t="s">
        <v>68</v>
      </c>
    </row>
    <row r="4765" spans="1:28" x14ac:dyDescent="0.25">
      <c r="A4765" t="s">
        <v>9194</v>
      </c>
      <c r="B4765" s="1">
        <v>45675</v>
      </c>
      <c r="C4765" t="s">
        <v>8182</v>
      </c>
      <c r="D4765" t="s">
        <v>8183</v>
      </c>
      <c r="E4765">
        <v>49</v>
      </c>
      <c r="F4765" t="s">
        <v>48</v>
      </c>
      <c r="G4765" t="s">
        <v>202</v>
      </c>
      <c r="H4765" t="s">
        <v>203</v>
      </c>
      <c r="I4765" t="s">
        <v>103</v>
      </c>
      <c r="J4765" t="s">
        <v>104</v>
      </c>
      <c r="K4765">
        <v>1</v>
      </c>
      <c r="L4765" s="2">
        <v>550</v>
      </c>
      <c r="M4765">
        <v>0</v>
      </c>
      <c r="N4765" s="2">
        <v>550</v>
      </c>
      <c r="O4765" s="2">
        <v>0</v>
      </c>
      <c r="P4765" s="2">
        <v>550</v>
      </c>
      <c r="Q4765" s="2">
        <v>350.07</v>
      </c>
      <c r="R4765" s="2">
        <v>199.93</v>
      </c>
      <c r="S4765" t="s">
        <v>36</v>
      </c>
      <c r="T4765" t="s">
        <v>122</v>
      </c>
      <c r="U4765" t="s">
        <v>123</v>
      </c>
      <c r="V4765" t="s">
        <v>39</v>
      </c>
      <c r="W4765" t="s">
        <v>124</v>
      </c>
      <c r="X4765" t="s">
        <v>97</v>
      </c>
      <c r="Y4765" t="s">
        <v>56</v>
      </c>
      <c r="Z4765" t="s">
        <v>43</v>
      </c>
      <c r="AA4765" t="s">
        <v>44</v>
      </c>
      <c r="AB4765" t="s">
        <v>44</v>
      </c>
    </row>
    <row r="4766" spans="1:28" x14ac:dyDescent="0.25">
      <c r="A4766" t="s">
        <v>9195</v>
      </c>
      <c r="B4766" s="1">
        <v>45675</v>
      </c>
      <c r="C4766" t="s">
        <v>4399</v>
      </c>
      <c r="D4766" t="s">
        <v>4400</v>
      </c>
      <c r="E4766">
        <v>53</v>
      </c>
      <c r="F4766" t="s">
        <v>31</v>
      </c>
      <c r="G4766" t="s">
        <v>158</v>
      </c>
      <c r="H4766" t="s">
        <v>159</v>
      </c>
      <c r="I4766" t="s">
        <v>51</v>
      </c>
      <c r="J4766" t="s">
        <v>52</v>
      </c>
      <c r="K4766">
        <v>1</v>
      </c>
      <c r="L4766" s="2">
        <v>650</v>
      </c>
      <c r="M4766">
        <v>0</v>
      </c>
      <c r="N4766" s="2">
        <v>650</v>
      </c>
      <c r="O4766" s="2">
        <v>0</v>
      </c>
      <c r="P4766" s="2">
        <v>650</v>
      </c>
      <c r="Q4766" s="2">
        <v>504.85</v>
      </c>
      <c r="R4766" s="2">
        <v>145.15</v>
      </c>
      <c r="S4766" t="s">
        <v>36</v>
      </c>
      <c r="T4766" t="s">
        <v>275</v>
      </c>
      <c r="U4766" t="s">
        <v>123</v>
      </c>
      <c r="V4766" t="s">
        <v>39</v>
      </c>
      <c r="W4766" t="s">
        <v>92</v>
      </c>
      <c r="X4766" t="s">
        <v>97</v>
      </c>
      <c r="Y4766" t="s">
        <v>84</v>
      </c>
      <c r="Z4766" t="s">
        <v>43</v>
      </c>
      <c r="AA4766" t="s">
        <v>44</v>
      </c>
      <c r="AB4766" t="s">
        <v>44</v>
      </c>
    </row>
    <row r="4767" spans="1:28" x14ac:dyDescent="0.25">
      <c r="A4767" t="s">
        <v>9196</v>
      </c>
      <c r="B4767" s="1">
        <v>45675</v>
      </c>
      <c r="C4767" t="s">
        <v>944</v>
      </c>
      <c r="D4767" t="s">
        <v>945</v>
      </c>
      <c r="E4767">
        <v>22</v>
      </c>
      <c r="F4767" t="s">
        <v>48</v>
      </c>
      <c r="G4767" t="s">
        <v>344</v>
      </c>
      <c r="H4767" t="s">
        <v>345</v>
      </c>
      <c r="I4767" t="s">
        <v>34</v>
      </c>
      <c r="J4767" t="s">
        <v>121</v>
      </c>
      <c r="K4767">
        <v>2</v>
      </c>
      <c r="L4767" s="2">
        <v>1600</v>
      </c>
      <c r="M4767">
        <v>20</v>
      </c>
      <c r="N4767" s="2">
        <v>3200</v>
      </c>
      <c r="O4767" s="2">
        <v>640</v>
      </c>
      <c r="P4767" s="2">
        <v>2560</v>
      </c>
      <c r="Q4767" s="2">
        <v>2006.78</v>
      </c>
      <c r="R4767" s="2">
        <v>553.22</v>
      </c>
      <c r="S4767" t="s">
        <v>53</v>
      </c>
      <c r="T4767" t="s">
        <v>163</v>
      </c>
      <c r="U4767" t="s">
        <v>164</v>
      </c>
      <c r="V4767" t="s">
        <v>39</v>
      </c>
      <c r="W4767" t="s">
        <v>124</v>
      </c>
      <c r="X4767" t="s">
        <v>97</v>
      </c>
      <c r="Y4767" t="s">
        <v>56</v>
      </c>
      <c r="Z4767" t="s">
        <v>43</v>
      </c>
      <c r="AA4767" t="s">
        <v>44</v>
      </c>
      <c r="AB4767" t="s">
        <v>44</v>
      </c>
    </row>
    <row r="4768" spans="1:28" x14ac:dyDescent="0.25">
      <c r="A4768" t="s">
        <v>9197</v>
      </c>
      <c r="B4768" s="1">
        <v>45675</v>
      </c>
      <c r="C4768" t="s">
        <v>6355</v>
      </c>
      <c r="D4768" t="s">
        <v>6356</v>
      </c>
      <c r="E4768">
        <v>54</v>
      </c>
      <c r="F4768" t="s">
        <v>31</v>
      </c>
      <c r="G4768" t="s">
        <v>112</v>
      </c>
      <c r="H4768" t="s">
        <v>113</v>
      </c>
      <c r="I4768" t="s">
        <v>103</v>
      </c>
      <c r="J4768" t="s">
        <v>104</v>
      </c>
      <c r="K4768">
        <v>1</v>
      </c>
      <c r="L4768" s="2">
        <v>650</v>
      </c>
      <c r="M4768">
        <v>25</v>
      </c>
      <c r="N4768" s="2">
        <v>650</v>
      </c>
      <c r="O4768" s="2">
        <v>162.5</v>
      </c>
      <c r="P4768" s="2">
        <v>487.5</v>
      </c>
      <c r="Q4768" s="2">
        <v>357.18</v>
      </c>
      <c r="R4768" s="2">
        <v>130.32</v>
      </c>
      <c r="S4768" t="s">
        <v>53</v>
      </c>
      <c r="T4768" t="s">
        <v>153</v>
      </c>
      <c r="U4768" t="s">
        <v>154</v>
      </c>
      <c r="V4768" t="s">
        <v>39</v>
      </c>
      <c r="W4768" t="s">
        <v>83</v>
      </c>
      <c r="X4768" t="s">
        <v>41</v>
      </c>
      <c r="Y4768" t="s">
        <v>42</v>
      </c>
      <c r="Z4768" t="s">
        <v>43</v>
      </c>
      <c r="AA4768" t="s">
        <v>44</v>
      </c>
      <c r="AB4768" t="s">
        <v>44</v>
      </c>
    </row>
    <row r="4769" spans="1:28" x14ac:dyDescent="0.25">
      <c r="A4769" t="s">
        <v>9198</v>
      </c>
      <c r="B4769" s="1">
        <v>45676</v>
      </c>
      <c r="C4769" t="s">
        <v>333</v>
      </c>
      <c r="D4769" t="s">
        <v>334</v>
      </c>
      <c r="E4769">
        <v>22</v>
      </c>
      <c r="F4769" t="s">
        <v>48</v>
      </c>
      <c r="G4769" t="s">
        <v>202</v>
      </c>
      <c r="H4769" t="s">
        <v>203</v>
      </c>
      <c r="I4769" t="s">
        <v>103</v>
      </c>
      <c r="J4769" t="s">
        <v>104</v>
      </c>
      <c r="K4769">
        <v>1</v>
      </c>
      <c r="L4769" s="2">
        <v>550</v>
      </c>
      <c r="M4769">
        <v>15</v>
      </c>
      <c r="N4769" s="2">
        <v>550</v>
      </c>
      <c r="O4769" s="2">
        <v>82.5</v>
      </c>
      <c r="P4769" s="2">
        <v>467.5</v>
      </c>
      <c r="Q4769" s="2">
        <v>340.04</v>
      </c>
      <c r="R4769" s="2">
        <v>127.46</v>
      </c>
      <c r="S4769" t="s">
        <v>53</v>
      </c>
      <c r="T4769" t="s">
        <v>90</v>
      </c>
      <c r="U4769" t="s">
        <v>91</v>
      </c>
      <c r="V4769" t="s">
        <v>39</v>
      </c>
      <c r="W4769" t="s">
        <v>124</v>
      </c>
      <c r="X4769" t="s">
        <v>41</v>
      </c>
      <c r="Y4769" t="s">
        <v>42</v>
      </c>
      <c r="Z4769" t="s">
        <v>43</v>
      </c>
      <c r="AA4769" t="s">
        <v>44</v>
      </c>
      <c r="AB4769" t="s">
        <v>44</v>
      </c>
    </row>
    <row r="4770" spans="1:28" x14ac:dyDescent="0.25">
      <c r="A4770" t="s">
        <v>9199</v>
      </c>
      <c r="B4770" s="1">
        <v>45676</v>
      </c>
      <c r="C4770" t="s">
        <v>4673</v>
      </c>
      <c r="D4770" t="s">
        <v>4674</v>
      </c>
      <c r="E4770">
        <v>51</v>
      </c>
      <c r="F4770" t="s">
        <v>111</v>
      </c>
      <c r="G4770" t="s">
        <v>141</v>
      </c>
      <c r="H4770" t="s">
        <v>142</v>
      </c>
      <c r="I4770" t="s">
        <v>74</v>
      </c>
      <c r="J4770" t="s">
        <v>143</v>
      </c>
      <c r="K4770">
        <v>1</v>
      </c>
      <c r="L4770" s="2">
        <v>900</v>
      </c>
      <c r="M4770">
        <v>20</v>
      </c>
      <c r="N4770" s="2">
        <v>900</v>
      </c>
      <c r="O4770" s="2">
        <v>180</v>
      </c>
      <c r="P4770" s="2">
        <v>720</v>
      </c>
      <c r="Q4770" s="2">
        <v>506.12</v>
      </c>
      <c r="R4770" s="2">
        <v>213.88</v>
      </c>
      <c r="S4770" t="s">
        <v>53</v>
      </c>
      <c r="T4770" t="s">
        <v>578</v>
      </c>
      <c r="U4770" t="s">
        <v>579</v>
      </c>
      <c r="V4770" t="s">
        <v>39</v>
      </c>
      <c r="W4770" t="s">
        <v>124</v>
      </c>
      <c r="X4770" t="s">
        <v>41</v>
      </c>
      <c r="Y4770" t="s">
        <v>56</v>
      </c>
      <c r="Z4770" t="s">
        <v>43</v>
      </c>
      <c r="AA4770" t="s">
        <v>44</v>
      </c>
      <c r="AB4770" t="s">
        <v>44</v>
      </c>
    </row>
    <row r="4771" spans="1:28" x14ac:dyDescent="0.25">
      <c r="A4771" t="s">
        <v>9200</v>
      </c>
      <c r="B4771" s="1">
        <v>45676</v>
      </c>
      <c r="C4771" t="s">
        <v>7653</v>
      </c>
      <c r="D4771" t="s">
        <v>7654</v>
      </c>
      <c r="E4771">
        <v>49</v>
      </c>
      <c r="F4771" t="s">
        <v>31</v>
      </c>
      <c r="G4771" t="s">
        <v>238</v>
      </c>
      <c r="H4771" t="s">
        <v>239</v>
      </c>
      <c r="I4771" t="s">
        <v>62</v>
      </c>
      <c r="J4771" t="s">
        <v>63</v>
      </c>
      <c r="K4771">
        <v>1</v>
      </c>
      <c r="L4771" s="2">
        <v>6500</v>
      </c>
      <c r="M4771">
        <v>25</v>
      </c>
      <c r="N4771" s="2">
        <v>6500</v>
      </c>
      <c r="O4771" s="2">
        <v>1625</v>
      </c>
      <c r="P4771" s="2">
        <v>4875</v>
      </c>
      <c r="Q4771" s="2">
        <v>3446.48</v>
      </c>
      <c r="R4771" s="2">
        <v>1428.52</v>
      </c>
      <c r="S4771" t="s">
        <v>53</v>
      </c>
      <c r="T4771" t="s">
        <v>90</v>
      </c>
      <c r="U4771" t="s">
        <v>91</v>
      </c>
      <c r="V4771" t="s">
        <v>39</v>
      </c>
      <c r="W4771" t="s">
        <v>92</v>
      </c>
      <c r="X4771" t="s">
        <v>97</v>
      </c>
      <c r="Y4771" t="s">
        <v>42</v>
      </c>
      <c r="Z4771" t="s">
        <v>223</v>
      </c>
      <c r="AA4771" t="s">
        <v>44</v>
      </c>
      <c r="AB4771" t="s">
        <v>44</v>
      </c>
    </row>
    <row r="4772" spans="1:28" x14ac:dyDescent="0.25">
      <c r="A4772" t="s">
        <v>9201</v>
      </c>
      <c r="B4772" s="1">
        <v>45676</v>
      </c>
      <c r="C4772" t="s">
        <v>1780</v>
      </c>
      <c r="D4772" t="s">
        <v>1781</v>
      </c>
      <c r="E4772">
        <v>49</v>
      </c>
      <c r="F4772" t="s">
        <v>48</v>
      </c>
      <c r="G4772" t="s">
        <v>243</v>
      </c>
      <c r="H4772" t="s">
        <v>244</v>
      </c>
      <c r="I4772" t="s">
        <v>103</v>
      </c>
      <c r="J4772" t="s">
        <v>104</v>
      </c>
      <c r="K4772">
        <v>4</v>
      </c>
      <c r="L4772" s="2">
        <v>450</v>
      </c>
      <c r="M4772">
        <v>5</v>
      </c>
      <c r="N4772" s="2">
        <v>1800</v>
      </c>
      <c r="O4772" s="2">
        <v>90</v>
      </c>
      <c r="P4772" s="2">
        <v>1710</v>
      </c>
      <c r="Q4772" s="2">
        <v>1078.22</v>
      </c>
      <c r="R4772" s="2">
        <v>631.78</v>
      </c>
      <c r="S4772" t="s">
        <v>53</v>
      </c>
      <c r="T4772" t="s">
        <v>275</v>
      </c>
      <c r="U4772" t="s">
        <v>123</v>
      </c>
      <c r="V4772" t="s">
        <v>39</v>
      </c>
      <c r="W4772" t="s">
        <v>66</v>
      </c>
      <c r="X4772" t="s">
        <v>41</v>
      </c>
      <c r="Y4772" t="s">
        <v>56</v>
      </c>
      <c r="Z4772" t="s">
        <v>43</v>
      </c>
      <c r="AA4772" t="s">
        <v>44</v>
      </c>
      <c r="AB4772" t="s">
        <v>44</v>
      </c>
    </row>
    <row r="4773" spans="1:28" x14ac:dyDescent="0.25">
      <c r="A4773" t="s">
        <v>9202</v>
      </c>
      <c r="B4773" s="1">
        <v>45676</v>
      </c>
      <c r="C4773" t="s">
        <v>192</v>
      </c>
      <c r="D4773" t="s">
        <v>193</v>
      </c>
      <c r="E4773">
        <v>27</v>
      </c>
      <c r="F4773" t="s">
        <v>111</v>
      </c>
      <c r="G4773" t="s">
        <v>32</v>
      </c>
      <c r="H4773" t="s">
        <v>33</v>
      </c>
      <c r="I4773" t="s">
        <v>34</v>
      </c>
      <c r="J4773" t="s">
        <v>35</v>
      </c>
      <c r="K4773">
        <v>2</v>
      </c>
      <c r="L4773" s="2">
        <v>55000</v>
      </c>
      <c r="M4773">
        <v>15</v>
      </c>
      <c r="N4773" s="2">
        <v>110000</v>
      </c>
      <c r="O4773" s="2">
        <v>16500</v>
      </c>
      <c r="P4773" s="2">
        <v>93500</v>
      </c>
      <c r="Q4773" s="2">
        <v>58701.87</v>
      </c>
      <c r="R4773" s="2">
        <v>34798.129999999997</v>
      </c>
      <c r="S4773" t="s">
        <v>64</v>
      </c>
      <c r="T4773" t="s">
        <v>96</v>
      </c>
      <c r="U4773" t="s">
        <v>96</v>
      </c>
      <c r="V4773" t="s">
        <v>39</v>
      </c>
      <c r="W4773" t="s">
        <v>124</v>
      </c>
      <c r="X4773" t="s">
        <v>67</v>
      </c>
      <c r="Y4773" t="s">
        <v>56</v>
      </c>
      <c r="Z4773" t="s">
        <v>43</v>
      </c>
      <c r="AA4773" t="s">
        <v>44</v>
      </c>
      <c r="AB4773" t="s">
        <v>44</v>
      </c>
    </row>
    <row r="4774" spans="1:28" x14ac:dyDescent="0.25">
      <c r="A4774" t="s">
        <v>9203</v>
      </c>
      <c r="B4774" s="1">
        <v>45676</v>
      </c>
      <c r="C4774" t="s">
        <v>2976</v>
      </c>
      <c r="D4774" t="s">
        <v>2977</v>
      </c>
      <c r="E4774">
        <v>26</v>
      </c>
      <c r="F4774" t="s">
        <v>31</v>
      </c>
      <c r="G4774" t="s">
        <v>176</v>
      </c>
      <c r="H4774" t="s">
        <v>177</v>
      </c>
      <c r="I4774" t="s">
        <v>34</v>
      </c>
      <c r="J4774" t="s">
        <v>35</v>
      </c>
      <c r="K4774">
        <v>1</v>
      </c>
      <c r="L4774" s="2">
        <v>6500</v>
      </c>
      <c r="M4774">
        <v>15</v>
      </c>
      <c r="N4774" s="2">
        <v>6500</v>
      </c>
      <c r="O4774" s="2">
        <v>975</v>
      </c>
      <c r="P4774" s="2">
        <v>5525</v>
      </c>
      <c r="Q4774" s="2">
        <v>3409.89</v>
      </c>
      <c r="R4774" s="2">
        <v>2115.11</v>
      </c>
      <c r="S4774" t="s">
        <v>53</v>
      </c>
      <c r="T4774" t="s">
        <v>76</v>
      </c>
      <c r="U4774" t="s">
        <v>77</v>
      </c>
      <c r="V4774" t="s">
        <v>39</v>
      </c>
      <c r="W4774" t="s">
        <v>92</v>
      </c>
      <c r="X4774" t="s">
        <v>67</v>
      </c>
      <c r="Y4774" t="s">
        <v>56</v>
      </c>
      <c r="Z4774" t="s">
        <v>43</v>
      </c>
      <c r="AA4774" t="s">
        <v>44</v>
      </c>
      <c r="AB4774" t="s">
        <v>44</v>
      </c>
    </row>
    <row r="4775" spans="1:28" x14ac:dyDescent="0.25">
      <c r="A4775" t="s">
        <v>9204</v>
      </c>
      <c r="B4775" s="1">
        <v>45676</v>
      </c>
      <c r="C4775" t="s">
        <v>3750</v>
      </c>
      <c r="D4775" t="s">
        <v>3751</v>
      </c>
      <c r="E4775">
        <v>26</v>
      </c>
      <c r="F4775" t="s">
        <v>31</v>
      </c>
      <c r="G4775" t="s">
        <v>207</v>
      </c>
      <c r="H4775" t="s">
        <v>208</v>
      </c>
      <c r="I4775" t="s">
        <v>34</v>
      </c>
      <c r="J4775" t="s">
        <v>143</v>
      </c>
      <c r="K4775">
        <v>5</v>
      </c>
      <c r="L4775" s="2">
        <v>18000</v>
      </c>
      <c r="M4775">
        <v>5</v>
      </c>
      <c r="N4775" s="2">
        <v>90000</v>
      </c>
      <c r="O4775" s="2">
        <v>4500</v>
      </c>
      <c r="P4775" s="2">
        <v>85500</v>
      </c>
      <c r="Q4775" s="2">
        <v>50115.95</v>
      </c>
      <c r="R4775" s="2">
        <v>35384.050000000003</v>
      </c>
      <c r="S4775" t="s">
        <v>53</v>
      </c>
      <c r="T4775" t="s">
        <v>163</v>
      </c>
      <c r="U4775" t="s">
        <v>164</v>
      </c>
      <c r="V4775" t="s">
        <v>39</v>
      </c>
      <c r="W4775" t="s">
        <v>137</v>
      </c>
      <c r="X4775" t="s">
        <v>67</v>
      </c>
      <c r="Y4775" t="s">
        <v>42</v>
      </c>
      <c r="Z4775" t="s">
        <v>43</v>
      </c>
      <c r="AA4775" t="s">
        <v>44</v>
      </c>
      <c r="AB4775" t="s">
        <v>44</v>
      </c>
    </row>
    <row r="4776" spans="1:28" x14ac:dyDescent="0.25">
      <c r="A4776" t="s">
        <v>9205</v>
      </c>
      <c r="B4776" s="1">
        <v>45676</v>
      </c>
      <c r="C4776" t="s">
        <v>3453</v>
      </c>
      <c r="D4776" t="s">
        <v>3454</v>
      </c>
      <c r="E4776">
        <v>50</v>
      </c>
      <c r="F4776" t="s">
        <v>111</v>
      </c>
      <c r="G4776" t="s">
        <v>285</v>
      </c>
      <c r="H4776" t="s">
        <v>286</v>
      </c>
      <c r="I4776" t="s">
        <v>34</v>
      </c>
      <c r="J4776" t="s">
        <v>121</v>
      </c>
      <c r="K4776">
        <v>1</v>
      </c>
      <c r="L4776" s="2">
        <v>3200</v>
      </c>
      <c r="M4776">
        <v>15</v>
      </c>
      <c r="N4776" s="2">
        <v>3200</v>
      </c>
      <c r="O4776" s="2">
        <v>480</v>
      </c>
      <c r="P4776" s="2">
        <v>2720</v>
      </c>
      <c r="Q4776" s="2">
        <v>1568.44</v>
      </c>
      <c r="R4776" s="2">
        <v>1151.56</v>
      </c>
      <c r="S4776" t="s">
        <v>64</v>
      </c>
      <c r="T4776" t="s">
        <v>290</v>
      </c>
      <c r="U4776" t="s">
        <v>291</v>
      </c>
      <c r="V4776" t="s">
        <v>39</v>
      </c>
      <c r="W4776" t="s">
        <v>83</v>
      </c>
      <c r="X4776" t="s">
        <v>41</v>
      </c>
      <c r="Y4776" t="s">
        <v>56</v>
      </c>
      <c r="Z4776" t="s">
        <v>43</v>
      </c>
      <c r="AA4776" t="s">
        <v>44</v>
      </c>
      <c r="AB4776" t="s">
        <v>44</v>
      </c>
    </row>
    <row r="4777" spans="1:28" x14ac:dyDescent="0.25">
      <c r="A4777" t="s">
        <v>9206</v>
      </c>
      <c r="B4777" s="1">
        <v>45676</v>
      </c>
      <c r="C4777" t="s">
        <v>5591</v>
      </c>
      <c r="D4777" t="s">
        <v>5592</v>
      </c>
      <c r="E4777">
        <v>50</v>
      </c>
      <c r="F4777" t="s">
        <v>31</v>
      </c>
      <c r="G4777" t="s">
        <v>217</v>
      </c>
      <c r="H4777" t="s">
        <v>218</v>
      </c>
      <c r="I4777" t="s">
        <v>34</v>
      </c>
      <c r="J4777" t="s">
        <v>130</v>
      </c>
      <c r="K4777">
        <v>1</v>
      </c>
      <c r="L4777" s="2">
        <v>28000</v>
      </c>
      <c r="M4777">
        <v>10</v>
      </c>
      <c r="N4777" s="2">
        <v>28000</v>
      </c>
      <c r="O4777" s="2">
        <v>2800</v>
      </c>
      <c r="P4777" s="2">
        <v>25200</v>
      </c>
      <c r="Q4777" s="2">
        <v>19359.45</v>
      </c>
      <c r="R4777" s="2">
        <v>5840.55</v>
      </c>
      <c r="S4777" t="s">
        <v>53</v>
      </c>
      <c r="T4777" t="s">
        <v>90</v>
      </c>
      <c r="U4777" t="s">
        <v>91</v>
      </c>
      <c r="V4777" t="s">
        <v>39</v>
      </c>
      <c r="W4777" t="s">
        <v>40</v>
      </c>
      <c r="X4777" t="s">
        <v>41</v>
      </c>
      <c r="Y4777" t="s">
        <v>42</v>
      </c>
      <c r="Z4777" t="s">
        <v>43</v>
      </c>
      <c r="AA4777" t="s">
        <v>44</v>
      </c>
      <c r="AB4777" t="s">
        <v>44</v>
      </c>
    </row>
    <row r="4778" spans="1:28" x14ac:dyDescent="0.25">
      <c r="A4778" t="s">
        <v>9207</v>
      </c>
      <c r="B4778" s="1">
        <v>45676</v>
      </c>
      <c r="C4778" t="s">
        <v>5857</v>
      </c>
      <c r="D4778" t="s">
        <v>5858</v>
      </c>
      <c r="E4778">
        <v>28</v>
      </c>
      <c r="F4778" t="s">
        <v>31</v>
      </c>
      <c r="G4778" t="s">
        <v>148</v>
      </c>
      <c r="H4778" t="s">
        <v>149</v>
      </c>
      <c r="I4778" t="s">
        <v>74</v>
      </c>
      <c r="J4778" t="s">
        <v>130</v>
      </c>
      <c r="K4778">
        <v>4</v>
      </c>
      <c r="L4778" s="2">
        <v>3500</v>
      </c>
      <c r="M4778">
        <v>5</v>
      </c>
      <c r="N4778" s="2">
        <v>14000</v>
      </c>
      <c r="O4778" s="2">
        <v>700</v>
      </c>
      <c r="P4778" s="2">
        <v>13300</v>
      </c>
      <c r="Q4778" s="2">
        <v>10382.43</v>
      </c>
      <c r="R4778" s="2">
        <v>2917.57</v>
      </c>
      <c r="S4778" t="s">
        <v>53</v>
      </c>
      <c r="T4778" t="s">
        <v>163</v>
      </c>
      <c r="U4778" t="s">
        <v>164</v>
      </c>
      <c r="V4778" t="s">
        <v>39</v>
      </c>
      <c r="W4778" t="s">
        <v>66</v>
      </c>
      <c r="X4778" t="s">
        <v>41</v>
      </c>
      <c r="Y4778" t="s">
        <v>56</v>
      </c>
      <c r="Z4778" t="s">
        <v>43</v>
      </c>
      <c r="AA4778" t="s">
        <v>44</v>
      </c>
      <c r="AB4778" t="s">
        <v>44</v>
      </c>
    </row>
    <row r="4779" spans="1:28" x14ac:dyDescent="0.25">
      <c r="A4779" t="s">
        <v>9208</v>
      </c>
      <c r="B4779" s="1">
        <v>45676</v>
      </c>
      <c r="C4779" t="s">
        <v>4264</v>
      </c>
      <c r="D4779" t="s">
        <v>4265</v>
      </c>
      <c r="E4779">
        <v>28</v>
      </c>
      <c r="F4779" t="s">
        <v>31</v>
      </c>
      <c r="G4779" t="s">
        <v>158</v>
      </c>
      <c r="H4779" t="s">
        <v>159</v>
      </c>
      <c r="I4779" t="s">
        <v>51</v>
      </c>
      <c r="J4779" t="s">
        <v>52</v>
      </c>
      <c r="K4779">
        <v>1</v>
      </c>
      <c r="L4779" s="2">
        <v>650</v>
      </c>
      <c r="M4779">
        <v>30</v>
      </c>
      <c r="N4779" s="2">
        <v>650</v>
      </c>
      <c r="O4779" s="2">
        <v>195</v>
      </c>
      <c r="P4779" s="2">
        <v>455</v>
      </c>
      <c r="Q4779" s="2">
        <v>332.21</v>
      </c>
      <c r="R4779" s="2">
        <v>122.79</v>
      </c>
      <c r="S4779" t="s">
        <v>53</v>
      </c>
      <c r="T4779" t="s">
        <v>54</v>
      </c>
      <c r="U4779" t="s">
        <v>55</v>
      </c>
      <c r="V4779" t="s">
        <v>39</v>
      </c>
      <c r="W4779" t="s">
        <v>83</v>
      </c>
      <c r="X4779" t="s">
        <v>97</v>
      </c>
      <c r="Y4779" t="s">
        <v>56</v>
      </c>
      <c r="Z4779" t="s">
        <v>43</v>
      </c>
      <c r="AA4779" t="s">
        <v>44</v>
      </c>
      <c r="AB4779" t="s">
        <v>44</v>
      </c>
    </row>
    <row r="4780" spans="1:28" x14ac:dyDescent="0.25">
      <c r="A4780" t="s">
        <v>9209</v>
      </c>
      <c r="B4780" s="1">
        <v>45676</v>
      </c>
      <c r="C4780" t="s">
        <v>4667</v>
      </c>
      <c r="D4780" t="s">
        <v>4668</v>
      </c>
      <c r="E4780">
        <v>50</v>
      </c>
      <c r="F4780" t="s">
        <v>48</v>
      </c>
      <c r="G4780" t="s">
        <v>141</v>
      </c>
      <c r="H4780" t="s">
        <v>142</v>
      </c>
      <c r="I4780" t="s">
        <v>74</v>
      </c>
      <c r="J4780" t="s">
        <v>143</v>
      </c>
      <c r="K4780">
        <v>3</v>
      </c>
      <c r="L4780" s="2">
        <v>900</v>
      </c>
      <c r="M4780">
        <v>20</v>
      </c>
      <c r="N4780" s="2">
        <v>2700</v>
      </c>
      <c r="O4780" s="2">
        <v>540</v>
      </c>
      <c r="P4780" s="2">
        <v>2160</v>
      </c>
      <c r="Q4780" s="2">
        <v>1241.45</v>
      </c>
      <c r="R4780" s="2">
        <v>918.55</v>
      </c>
      <c r="S4780" t="s">
        <v>53</v>
      </c>
      <c r="T4780" t="s">
        <v>105</v>
      </c>
      <c r="U4780" t="s">
        <v>106</v>
      </c>
      <c r="V4780" t="s">
        <v>39</v>
      </c>
      <c r="W4780" t="s">
        <v>137</v>
      </c>
      <c r="X4780" t="s">
        <v>41</v>
      </c>
      <c r="Y4780" t="s">
        <v>56</v>
      </c>
      <c r="Z4780" t="s">
        <v>43</v>
      </c>
      <c r="AA4780" t="s">
        <v>44</v>
      </c>
      <c r="AB4780" t="s">
        <v>44</v>
      </c>
    </row>
    <row r="4781" spans="1:28" x14ac:dyDescent="0.25">
      <c r="A4781" t="s">
        <v>9210</v>
      </c>
      <c r="B4781" s="1">
        <v>45676</v>
      </c>
      <c r="C4781" t="s">
        <v>246</v>
      </c>
      <c r="D4781" t="s">
        <v>247</v>
      </c>
      <c r="E4781">
        <v>19</v>
      </c>
      <c r="F4781" t="s">
        <v>48</v>
      </c>
      <c r="G4781" t="s">
        <v>128</v>
      </c>
      <c r="H4781" t="s">
        <v>129</v>
      </c>
      <c r="I4781" t="s">
        <v>74</v>
      </c>
      <c r="J4781" t="s">
        <v>130</v>
      </c>
      <c r="K4781">
        <v>2</v>
      </c>
      <c r="L4781" s="2">
        <v>1700</v>
      </c>
      <c r="M4781">
        <v>15</v>
      </c>
      <c r="N4781" s="2">
        <v>3400</v>
      </c>
      <c r="O4781" s="2">
        <v>510</v>
      </c>
      <c r="P4781" s="2">
        <v>2890</v>
      </c>
      <c r="Q4781" s="2">
        <v>2218.2199999999998</v>
      </c>
      <c r="R4781" s="2">
        <v>671.78</v>
      </c>
      <c r="S4781" t="s">
        <v>64</v>
      </c>
      <c r="T4781" t="s">
        <v>578</v>
      </c>
      <c r="U4781" t="s">
        <v>579</v>
      </c>
      <c r="V4781" t="s">
        <v>39</v>
      </c>
      <c r="W4781" t="s">
        <v>137</v>
      </c>
      <c r="X4781" t="s">
        <v>67</v>
      </c>
      <c r="Y4781" t="s">
        <v>56</v>
      </c>
      <c r="Z4781" t="s">
        <v>43</v>
      </c>
      <c r="AA4781" t="s">
        <v>44</v>
      </c>
      <c r="AB4781" t="s">
        <v>44</v>
      </c>
    </row>
    <row r="4782" spans="1:28" x14ac:dyDescent="0.25">
      <c r="A4782" t="s">
        <v>9211</v>
      </c>
      <c r="B4782" s="1">
        <v>45677</v>
      </c>
      <c r="C4782" t="s">
        <v>5531</v>
      </c>
      <c r="D4782" t="s">
        <v>5532</v>
      </c>
      <c r="E4782">
        <v>32</v>
      </c>
      <c r="F4782" t="s">
        <v>48</v>
      </c>
      <c r="G4782" t="s">
        <v>168</v>
      </c>
      <c r="H4782" t="s">
        <v>169</v>
      </c>
      <c r="I4782" t="s">
        <v>62</v>
      </c>
      <c r="J4782" t="s">
        <v>143</v>
      </c>
      <c r="K4782">
        <v>2</v>
      </c>
      <c r="L4782" s="2">
        <v>1800</v>
      </c>
      <c r="M4782">
        <v>5</v>
      </c>
      <c r="N4782" s="2">
        <v>3600</v>
      </c>
      <c r="O4782" s="2">
        <v>180</v>
      </c>
      <c r="P4782" s="2">
        <v>3420</v>
      </c>
      <c r="Q4782" s="2">
        <v>2076.87</v>
      </c>
      <c r="R4782" s="2">
        <v>1343.13</v>
      </c>
      <c r="S4782" t="s">
        <v>64</v>
      </c>
      <c r="T4782" t="s">
        <v>398</v>
      </c>
      <c r="U4782" t="s">
        <v>399</v>
      </c>
      <c r="V4782" t="s">
        <v>39</v>
      </c>
      <c r="W4782" t="s">
        <v>83</v>
      </c>
      <c r="X4782" t="s">
        <v>97</v>
      </c>
      <c r="Y4782" t="s">
        <v>42</v>
      </c>
      <c r="Z4782" t="s">
        <v>43</v>
      </c>
      <c r="AA4782" t="s">
        <v>44</v>
      </c>
      <c r="AB4782" t="s">
        <v>44</v>
      </c>
    </row>
    <row r="4783" spans="1:28" x14ac:dyDescent="0.25">
      <c r="A4783" t="s">
        <v>9212</v>
      </c>
      <c r="B4783" s="1">
        <v>45677</v>
      </c>
      <c r="C4783" t="s">
        <v>1153</v>
      </c>
      <c r="D4783" t="s">
        <v>1154</v>
      </c>
      <c r="E4783">
        <v>42</v>
      </c>
      <c r="F4783" t="s">
        <v>31</v>
      </c>
      <c r="G4783" t="s">
        <v>168</v>
      </c>
      <c r="H4783" t="s">
        <v>169</v>
      </c>
      <c r="I4783" t="s">
        <v>62</v>
      </c>
      <c r="J4783" t="s">
        <v>143</v>
      </c>
      <c r="K4783">
        <v>1</v>
      </c>
      <c r="L4783" s="2">
        <v>1800</v>
      </c>
      <c r="M4783">
        <v>10</v>
      </c>
      <c r="N4783" s="2">
        <v>1800</v>
      </c>
      <c r="O4783" s="2">
        <v>180</v>
      </c>
      <c r="P4783" s="2">
        <v>1620</v>
      </c>
      <c r="Q4783" s="2">
        <v>1107.77</v>
      </c>
      <c r="R4783" s="2">
        <v>512.23</v>
      </c>
      <c r="S4783" t="s">
        <v>53</v>
      </c>
      <c r="T4783" t="s">
        <v>136</v>
      </c>
      <c r="U4783" t="s">
        <v>38</v>
      </c>
      <c r="V4783" t="s">
        <v>39</v>
      </c>
      <c r="W4783" t="s">
        <v>40</v>
      </c>
      <c r="X4783" t="s">
        <v>67</v>
      </c>
      <c r="Y4783" t="s">
        <v>56</v>
      </c>
      <c r="Z4783" t="s">
        <v>43</v>
      </c>
      <c r="AA4783" t="s">
        <v>68</v>
      </c>
      <c r="AB4783" t="s">
        <v>44</v>
      </c>
    </row>
    <row r="4784" spans="1:28" x14ac:dyDescent="0.25">
      <c r="A4784" t="s">
        <v>9213</v>
      </c>
      <c r="B4784" s="1">
        <v>45677</v>
      </c>
      <c r="C4784" t="s">
        <v>4804</v>
      </c>
      <c r="D4784" t="s">
        <v>4805</v>
      </c>
      <c r="E4784">
        <v>59</v>
      </c>
      <c r="F4784" t="s">
        <v>48</v>
      </c>
      <c r="G4784" t="s">
        <v>561</v>
      </c>
      <c r="H4784" t="s">
        <v>562</v>
      </c>
      <c r="I4784" t="s">
        <v>34</v>
      </c>
      <c r="J4784" t="s">
        <v>143</v>
      </c>
      <c r="K4784">
        <v>4</v>
      </c>
      <c r="L4784" s="2">
        <v>900</v>
      </c>
      <c r="M4784">
        <v>0</v>
      </c>
      <c r="N4784" s="2">
        <v>3600</v>
      </c>
      <c r="O4784" s="2">
        <v>0</v>
      </c>
      <c r="P4784" s="2">
        <v>3600</v>
      </c>
      <c r="Q4784" s="2">
        <v>2794.65</v>
      </c>
      <c r="R4784" s="2">
        <v>805.35</v>
      </c>
      <c r="S4784" t="s">
        <v>53</v>
      </c>
      <c r="T4784" t="s">
        <v>263</v>
      </c>
      <c r="U4784" t="s">
        <v>91</v>
      </c>
      <c r="V4784" t="s">
        <v>39</v>
      </c>
      <c r="W4784" t="s">
        <v>92</v>
      </c>
      <c r="X4784" t="s">
        <v>97</v>
      </c>
      <c r="Y4784" t="s">
        <v>56</v>
      </c>
      <c r="Z4784" t="s">
        <v>223</v>
      </c>
      <c r="AA4784" t="s">
        <v>44</v>
      </c>
      <c r="AB4784" t="s">
        <v>44</v>
      </c>
    </row>
    <row r="4785" spans="1:28" x14ac:dyDescent="0.25">
      <c r="A4785" t="s">
        <v>9214</v>
      </c>
      <c r="B4785" s="1">
        <v>45677</v>
      </c>
      <c r="C4785" t="s">
        <v>770</v>
      </c>
      <c r="D4785" t="s">
        <v>771</v>
      </c>
      <c r="E4785">
        <v>50</v>
      </c>
      <c r="F4785" t="s">
        <v>31</v>
      </c>
      <c r="G4785" t="s">
        <v>197</v>
      </c>
      <c r="H4785" t="s">
        <v>198</v>
      </c>
      <c r="I4785" t="s">
        <v>74</v>
      </c>
      <c r="J4785" t="s">
        <v>75</v>
      </c>
      <c r="K4785">
        <v>2</v>
      </c>
      <c r="L4785" s="2">
        <v>2600</v>
      </c>
      <c r="M4785">
        <v>10</v>
      </c>
      <c r="N4785" s="2">
        <v>5200</v>
      </c>
      <c r="O4785" s="2">
        <v>520</v>
      </c>
      <c r="P4785" s="2">
        <v>4680</v>
      </c>
      <c r="Q4785" s="2">
        <v>3438.61</v>
      </c>
      <c r="R4785" s="2">
        <v>1241.3900000000001</v>
      </c>
      <c r="S4785" t="s">
        <v>53</v>
      </c>
      <c r="T4785" t="s">
        <v>90</v>
      </c>
      <c r="U4785" t="s">
        <v>91</v>
      </c>
      <c r="V4785" t="s">
        <v>39</v>
      </c>
      <c r="W4785" t="s">
        <v>66</v>
      </c>
      <c r="X4785" t="s">
        <v>97</v>
      </c>
      <c r="Y4785" t="s">
        <v>56</v>
      </c>
      <c r="Z4785" t="s">
        <v>107</v>
      </c>
      <c r="AA4785" t="s">
        <v>44</v>
      </c>
      <c r="AB4785" t="s">
        <v>44</v>
      </c>
    </row>
    <row r="4786" spans="1:28" x14ac:dyDescent="0.25">
      <c r="A4786" t="s">
        <v>9215</v>
      </c>
      <c r="B4786" s="1">
        <v>45677</v>
      </c>
      <c r="C4786" t="s">
        <v>5510</v>
      </c>
      <c r="D4786" t="s">
        <v>5511</v>
      </c>
      <c r="E4786">
        <v>31</v>
      </c>
      <c r="F4786" t="s">
        <v>31</v>
      </c>
      <c r="G4786" t="s">
        <v>128</v>
      </c>
      <c r="H4786" t="s">
        <v>129</v>
      </c>
      <c r="I4786" t="s">
        <v>74</v>
      </c>
      <c r="J4786" t="s">
        <v>130</v>
      </c>
      <c r="K4786">
        <v>3</v>
      </c>
      <c r="L4786" s="2">
        <v>1700</v>
      </c>
      <c r="M4786">
        <v>10</v>
      </c>
      <c r="N4786" s="2">
        <v>5100</v>
      </c>
      <c r="O4786" s="2">
        <v>510</v>
      </c>
      <c r="P4786" s="2">
        <v>4590</v>
      </c>
      <c r="Q4786" s="2">
        <v>3670.29</v>
      </c>
      <c r="R4786" s="2">
        <v>919.71</v>
      </c>
      <c r="S4786" t="s">
        <v>53</v>
      </c>
      <c r="T4786" t="s">
        <v>153</v>
      </c>
      <c r="U4786" t="s">
        <v>154</v>
      </c>
      <c r="V4786" t="s">
        <v>39</v>
      </c>
      <c r="W4786" t="s">
        <v>124</v>
      </c>
      <c r="X4786" t="s">
        <v>97</v>
      </c>
      <c r="Y4786" t="s">
        <v>56</v>
      </c>
      <c r="Z4786" t="s">
        <v>43</v>
      </c>
      <c r="AA4786" t="s">
        <v>44</v>
      </c>
      <c r="AB4786" t="s">
        <v>44</v>
      </c>
    </row>
    <row r="4787" spans="1:28" x14ac:dyDescent="0.25">
      <c r="A4787" t="s">
        <v>9216</v>
      </c>
      <c r="B4787" s="1">
        <v>45677</v>
      </c>
      <c r="C4787" t="s">
        <v>709</v>
      </c>
      <c r="D4787" t="s">
        <v>710</v>
      </c>
      <c r="E4787">
        <v>42</v>
      </c>
      <c r="F4787" t="s">
        <v>31</v>
      </c>
      <c r="G4787" t="s">
        <v>197</v>
      </c>
      <c r="H4787" t="s">
        <v>198</v>
      </c>
      <c r="I4787" t="s">
        <v>74</v>
      </c>
      <c r="J4787" t="s">
        <v>75</v>
      </c>
      <c r="K4787">
        <v>2</v>
      </c>
      <c r="L4787" s="2">
        <v>2600</v>
      </c>
      <c r="M4787">
        <v>5</v>
      </c>
      <c r="N4787" s="2">
        <v>5200</v>
      </c>
      <c r="O4787" s="2">
        <v>260</v>
      </c>
      <c r="P4787" s="2">
        <v>4940</v>
      </c>
      <c r="Q4787" s="2">
        <v>3372.96</v>
      </c>
      <c r="R4787" s="2">
        <v>1567.04</v>
      </c>
      <c r="S4787" t="s">
        <v>53</v>
      </c>
      <c r="T4787" t="s">
        <v>136</v>
      </c>
      <c r="U4787" t="s">
        <v>38</v>
      </c>
      <c r="V4787" t="s">
        <v>39</v>
      </c>
      <c r="W4787" t="s">
        <v>92</v>
      </c>
      <c r="X4787" t="s">
        <v>41</v>
      </c>
      <c r="Y4787" t="s">
        <v>56</v>
      </c>
      <c r="Z4787" t="s">
        <v>508</v>
      </c>
      <c r="AA4787" t="s">
        <v>44</v>
      </c>
      <c r="AB4787" t="s">
        <v>44</v>
      </c>
    </row>
    <row r="4788" spans="1:28" x14ac:dyDescent="0.25">
      <c r="A4788" t="s">
        <v>9217</v>
      </c>
      <c r="B4788" s="1">
        <v>45677</v>
      </c>
      <c r="C4788" t="s">
        <v>5535</v>
      </c>
      <c r="D4788" t="s">
        <v>5536</v>
      </c>
      <c r="E4788">
        <v>59</v>
      </c>
      <c r="F4788" t="s">
        <v>48</v>
      </c>
      <c r="G4788" t="s">
        <v>344</v>
      </c>
      <c r="H4788" t="s">
        <v>345</v>
      </c>
      <c r="I4788" t="s">
        <v>34</v>
      </c>
      <c r="J4788" t="s">
        <v>121</v>
      </c>
      <c r="K4788">
        <v>2</v>
      </c>
      <c r="L4788" s="2">
        <v>1600</v>
      </c>
      <c r="M4788">
        <v>15</v>
      </c>
      <c r="N4788" s="2">
        <v>3200</v>
      </c>
      <c r="O4788" s="2">
        <v>480</v>
      </c>
      <c r="P4788" s="2">
        <v>2720</v>
      </c>
      <c r="Q4788" s="2">
        <v>1568.56</v>
      </c>
      <c r="R4788" s="2">
        <v>1151.44</v>
      </c>
      <c r="S4788" t="s">
        <v>36</v>
      </c>
      <c r="T4788" t="s">
        <v>136</v>
      </c>
      <c r="U4788" t="s">
        <v>38</v>
      </c>
      <c r="V4788" t="s">
        <v>39</v>
      </c>
      <c r="W4788" t="s">
        <v>124</v>
      </c>
      <c r="X4788" t="s">
        <v>67</v>
      </c>
      <c r="Y4788" t="s">
        <v>56</v>
      </c>
      <c r="Z4788" t="s">
        <v>107</v>
      </c>
      <c r="AA4788" t="s">
        <v>44</v>
      </c>
      <c r="AB4788" t="s">
        <v>44</v>
      </c>
    </row>
    <row r="4789" spans="1:28" x14ac:dyDescent="0.25">
      <c r="A4789" t="s">
        <v>9218</v>
      </c>
      <c r="B4789" s="1">
        <v>45677</v>
      </c>
      <c r="C4789" t="s">
        <v>7878</v>
      </c>
      <c r="D4789" t="s">
        <v>7879</v>
      </c>
      <c r="E4789">
        <v>45</v>
      </c>
      <c r="F4789" t="s">
        <v>48</v>
      </c>
      <c r="G4789" t="s">
        <v>32</v>
      </c>
      <c r="H4789" t="s">
        <v>33</v>
      </c>
      <c r="I4789" t="s">
        <v>34</v>
      </c>
      <c r="J4789" t="s">
        <v>35</v>
      </c>
      <c r="K4789">
        <v>1</v>
      </c>
      <c r="L4789" s="2">
        <v>55000</v>
      </c>
      <c r="M4789">
        <v>0</v>
      </c>
      <c r="N4789" s="2">
        <v>55000</v>
      </c>
      <c r="O4789" s="2">
        <v>0</v>
      </c>
      <c r="P4789" s="2">
        <v>55000</v>
      </c>
      <c r="Q4789" s="2">
        <v>33458.35</v>
      </c>
      <c r="R4789" s="2">
        <v>21541.65</v>
      </c>
      <c r="S4789" t="s">
        <v>53</v>
      </c>
      <c r="T4789" t="s">
        <v>407</v>
      </c>
      <c r="U4789" t="s">
        <v>408</v>
      </c>
      <c r="V4789" t="s">
        <v>39</v>
      </c>
      <c r="W4789" t="s">
        <v>124</v>
      </c>
      <c r="X4789" t="s">
        <v>41</v>
      </c>
      <c r="Y4789" t="s">
        <v>56</v>
      </c>
      <c r="Z4789" t="s">
        <v>43</v>
      </c>
      <c r="AA4789" t="s">
        <v>68</v>
      </c>
      <c r="AB4789" t="s">
        <v>44</v>
      </c>
    </row>
    <row r="4790" spans="1:28" x14ac:dyDescent="0.25">
      <c r="A4790" t="s">
        <v>9219</v>
      </c>
      <c r="B4790" s="1">
        <v>45677</v>
      </c>
      <c r="C4790" t="s">
        <v>3143</v>
      </c>
      <c r="D4790" t="s">
        <v>3144</v>
      </c>
      <c r="E4790">
        <v>21</v>
      </c>
      <c r="F4790" t="s">
        <v>48</v>
      </c>
      <c r="G4790" t="s">
        <v>436</v>
      </c>
      <c r="H4790" t="s">
        <v>437</v>
      </c>
      <c r="I4790" t="s">
        <v>74</v>
      </c>
      <c r="J4790" t="s">
        <v>190</v>
      </c>
      <c r="K4790">
        <v>3</v>
      </c>
      <c r="L4790" s="2">
        <v>1800</v>
      </c>
      <c r="M4790">
        <v>0</v>
      </c>
      <c r="N4790" s="2">
        <v>5400</v>
      </c>
      <c r="O4790" s="2">
        <v>0</v>
      </c>
      <c r="P4790" s="2">
        <v>5400</v>
      </c>
      <c r="Q4790" s="2">
        <v>3214.6</v>
      </c>
      <c r="R4790" s="2">
        <v>2185.4</v>
      </c>
      <c r="S4790" t="s">
        <v>53</v>
      </c>
      <c r="T4790" t="s">
        <v>76</v>
      </c>
      <c r="U4790" t="s">
        <v>77</v>
      </c>
      <c r="V4790" t="s">
        <v>39</v>
      </c>
      <c r="W4790" t="s">
        <v>92</v>
      </c>
      <c r="X4790" t="s">
        <v>41</v>
      </c>
      <c r="Y4790" t="s">
        <v>56</v>
      </c>
      <c r="Z4790" t="s">
        <v>43</v>
      </c>
      <c r="AA4790" t="s">
        <v>44</v>
      </c>
      <c r="AB4790" t="s">
        <v>68</v>
      </c>
    </row>
    <row r="4791" spans="1:28" x14ac:dyDescent="0.25">
      <c r="A4791" t="s">
        <v>9220</v>
      </c>
      <c r="B4791" s="1">
        <v>45677</v>
      </c>
      <c r="C4791" t="s">
        <v>4427</v>
      </c>
      <c r="D4791" t="s">
        <v>4428</v>
      </c>
      <c r="E4791">
        <v>34</v>
      </c>
      <c r="F4791" t="s">
        <v>48</v>
      </c>
      <c r="G4791" t="s">
        <v>285</v>
      </c>
      <c r="H4791" t="s">
        <v>286</v>
      </c>
      <c r="I4791" t="s">
        <v>34</v>
      </c>
      <c r="J4791" t="s">
        <v>121</v>
      </c>
      <c r="K4791">
        <v>1</v>
      </c>
      <c r="L4791" s="2">
        <v>3200</v>
      </c>
      <c r="M4791">
        <v>15</v>
      </c>
      <c r="N4791" s="2">
        <v>3200</v>
      </c>
      <c r="O4791" s="2">
        <v>480</v>
      </c>
      <c r="P4791" s="2">
        <v>2720</v>
      </c>
      <c r="Q4791" s="2">
        <v>2039.9</v>
      </c>
      <c r="R4791" s="2">
        <v>680.1</v>
      </c>
      <c r="S4791" t="s">
        <v>64</v>
      </c>
      <c r="T4791" t="s">
        <v>153</v>
      </c>
      <c r="U4791" t="s">
        <v>154</v>
      </c>
      <c r="V4791" t="s">
        <v>39</v>
      </c>
      <c r="W4791" t="s">
        <v>40</v>
      </c>
      <c r="X4791" t="s">
        <v>67</v>
      </c>
      <c r="Y4791" t="s">
        <v>42</v>
      </c>
      <c r="Z4791" t="s">
        <v>43</v>
      </c>
      <c r="AA4791" t="s">
        <v>44</v>
      </c>
      <c r="AB4791" t="s">
        <v>44</v>
      </c>
    </row>
    <row r="4792" spans="1:28" x14ac:dyDescent="0.25">
      <c r="A4792" t="s">
        <v>9221</v>
      </c>
      <c r="B4792" s="1">
        <v>45677</v>
      </c>
      <c r="C4792" t="s">
        <v>1554</v>
      </c>
      <c r="D4792" t="s">
        <v>1555</v>
      </c>
      <c r="E4792">
        <v>60</v>
      </c>
      <c r="F4792" t="s">
        <v>48</v>
      </c>
      <c r="G4792" t="s">
        <v>112</v>
      </c>
      <c r="H4792" t="s">
        <v>113</v>
      </c>
      <c r="I4792" t="s">
        <v>103</v>
      </c>
      <c r="J4792" t="s">
        <v>104</v>
      </c>
      <c r="K4792">
        <v>2</v>
      </c>
      <c r="L4792" s="2">
        <v>650</v>
      </c>
      <c r="M4792">
        <v>5</v>
      </c>
      <c r="N4792" s="2">
        <v>1300</v>
      </c>
      <c r="O4792" s="2">
        <v>65</v>
      </c>
      <c r="P4792" s="2">
        <v>1235</v>
      </c>
      <c r="Q4792" s="2">
        <v>796.29</v>
      </c>
      <c r="R4792" s="2">
        <v>438.71</v>
      </c>
      <c r="S4792" t="s">
        <v>64</v>
      </c>
      <c r="T4792" t="s">
        <v>578</v>
      </c>
      <c r="U4792" t="s">
        <v>579</v>
      </c>
      <c r="V4792" t="s">
        <v>39</v>
      </c>
      <c r="W4792" t="s">
        <v>137</v>
      </c>
      <c r="X4792" t="s">
        <v>97</v>
      </c>
      <c r="Y4792" t="s">
        <v>56</v>
      </c>
      <c r="Z4792" t="s">
        <v>43</v>
      </c>
      <c r="AA4792" t="s">
        <v>44</v>
      </c>
      <c r="AB4792" t="s">
        <v>44</v>
      </c>
    </row>
    <row r="4793" spans="1:28" x14ac:dyDescent="0.25">
      <c r="A4793" t="s">
        <v>9222</v>
      </c>
      <c r="B4793" s="1">
        <v>45677</v>
      </c>
      <c r="C4793" t="s">
        <v>818</v>
      </c>
      <c r="D4793" t="s">
        <v>819</v>
      </c>
      <c r="E4793">
        <v>46</v>
      </c>
      <c r="F4793" t="s">
        <v>48</v>
      </c>
      <c r="G4793" t="s">
        <v>81</v>
      </c>
      <c r="H4793" t="s">
        <v>82</v>
      </c>
      <c r="I4793" t="s">
        <v>51</v>
      </c>
      <c r="J4793" t="s">
        <v>52</v>
      </c>
      <c r="K4793">
        <v>2</v>
      </c>
      <c r="L4793" s="2">
        <v>600</v>
      </c>
      <c r="M4793">
        <v>0</v>
      </c>
      <c r="N4793" s="2">
        <v>1200</v>
      </c>
      <c r="O4793" s="2">
        <v>0</v>
      </c>
      <c r="P4793" s="2">
        <v>1200</v>
      </c>
      <c r="Q4793" s="2">
        <v>872.88</v>
      </c>
      <c r="R4793" s="2">
        <v>327.12</v>
      </c>
      <c r="S4793" t="s">
        <v>53</v>
      </c>
      <c r="T4793" t="s">
        <v>37</v>
      </c>
      <c r="U4793" t="s">
        <v>38</v>
      </c>
      <c r="V4793" t="s">
        <v>39</v>
      </c>
      <c r="W4793" t="s">
        <v>92</v>
      </c>
      <c r="X4793" t="s">
        <v>41</v>
      </c>
      <c r="Y4793" t="s">
        <v>56</v>
      </c>
      <c r="Z4793" t="s">
        <v>43</v>
      </c>
      <c r="AA4793" t="s">
        <v>44</v>
      </c>
      <c r="AB4793" t="s">
        <v>44</v>
      </c>
    </row>
    <row r="4794" spans="1:28" x14ac:dyDescent="0.25">
      <c r="A4794" t="s">
        <v>9223</v>
      </c>
      <c r="B4794" s="1">
        <v>45677</v>
      </c>
      <c r="C4794" t="s">
        <v>5157</v>
      </c>
      <c r="D4794" t="s">
        <v>5158</v>
      </c>
      <c r="E4794">
        <v>31</v>
      </c>
      <c r="F4794" t="s">
        <v>31</v>
      </c>
      <c r="G4794" t="s">
        <v>243</v>
      </c>
      <c r="H4794" t="s">
        <v>244</v>
      </c>
      <c r="I4794" t="s">
        <v>103</v>
      </c>
      <c r="J4794" t="s">
        <v>104</v>
      </c>
      <c r="K4794">
        <v>2</v>
      </c>
      <c r="L4794" s="2">
        <v>450</v>
      </c>
      <c r="M4794">
        <v>0</v>
      </c>
      <c r="N4794" s="2">
        <v>900</v>
      </c>
      <c r="O4794" s="2">
        <v>0</v>
      </c>
      <c r="P4794" s="2">
        <v>900</v>
      </c>
      <c r="Q4794" s="2">
        <v>631.23</v>
      </c>
      <c r="R4794" s="2">
        <v>268.77</v>
      </c>
      <c r="S4794" t="s">
        <v>64</v>
      </c>
      <c r="T4794" t="s">
        <v>76</v>
      </c>
      <c r="U4794" t="s">
        <v>77</v>
      </c>
      <c r="V4794" t="s">
        <v>39</v>
      </c>
      <c r="W4794" t="s">
        <v>92</v>
      </c>
      <c r="X4794" t="s">
        <v>41</v>
      </c>
      <c r="Y4794" t="s">
        <v>56</v>
      </c>
      <c r="Z4794" t="s">
        <v>43</v>
      </c>
      <c r="AA4794" t="s">
        <v>44</v>
      </c>
      <c r="AB4794" t="s">
        <v>68</v>
      </c>
    </row>
    <row r="4795" spans="1:28" x14ac:dyDescent="0.25">
      <c r="A4795" t="s">
        <v>9224</v>
      </c>
      <c r="B4795" s="1">
        <v>45677</v>
      </c>
      <c r="C4795" t="s">
        <v>3324</v>
      </c>
      <c r="D4795" t="s">
        <v>3325</v>
      </c>
      <c r="E4795">
        <v>31</v>
      </c>
      <c r="F4795" t="s">
        <v>31</v>
      </c>
      <c r="G4795" t="s">
        <v>32</v>
      </c>
      <c r="H4795" t="s">
        <v>33</v>
      </c>
      <c r="I4795" t="s">
        <v>34</v>
      </c>
      <c r="J4795" t="s">
        <v>35</v>
      </c>
      <c r="K4795">
        <v>2</v>
      </c>
      <c r="L4795" s="2">
        <v>55000</v>
      </c>
      <c r="M4795">
        <v>10</v>
      </c>
      <c r="N4795" s="2">
        <v>110000</v>
      </c>
      <c r="O4795" s="2">
        <v>11000</v>
      </c>
      <c r="P4795" s="2">
        <v>99000</v>
      </c>
      <c r="Q4795" s="2">
        <v>72317.55</v>
      </c>
      <c r="R4795" s="2">
        <v>26682.45</v>
      </c>
      <c r="S4795" t="s">
        <v>36</v>
      </c>
      <c r="T4795" t="s">
        <v>178</v>
      </c>
      <c r="U4795" t="s">
        <v>154</v>
      </c>
      <c r="V4795" t="s">
        <v>39</v>
      </c>
      <c r="W4795" t="s">
        <v>124</v>
      </c>
      <c r="X4795" t="s">
        <v>41</v>
      </c>
      <c r="Y4795" t="s">
        <v>56</v>
      </c>
      <c r="Z4795" t="s">
        <v>43</v>
      </c>
      <c r="AA4795" t="s">
        <v>44</v>
      </c>
      <c r="AB4795" t="s">
        <v>44</v>
      </c>
    </row>
    <row r="4796" spans="1:28" x14ac:dyDescent="0.25">
      <c r="A4796" t="s">
        <v>9225</v>
      </c>
      <c r="B4796" s="1">
        <v>45677</v>
      </c>
      <c r="C4796" t="s">
        <v>848</v>
      </c>
      <c r="D4796" t="s">
        <v>849</v>
      </c>
      <c r="E4796">
        <v>48</v>
      </c>
      <c r="F4796" t="s">
        <v>31</v>
      </c>
      <c r="G4796" t="s">
        <v>280</v>
      </c>
      <c r="H4796" t="s">
        <v>281</v>
      </c>
      <c r="I4796" t="s">
        <v>62</v>
      </c>
      <c r="J4796" t="s">
        <v>190</v>
      </c>
      <c r="K4796">
        <v>1</v>
      </c>
      <c r="L4796" s="2">
        <v>700</v>
      </c>
      <c r="M4796">
        <v>0</v>
      </c>
      <c r="N4796" s="2">
        <v>700</v>
      </c>
      <c r="O4796" s="2">
        <v>0</v>
      </c>
      <c r="P4796" s="2">
        <v>700</v>
      </c>
      <c r="Q4796" s="2">
        <v>507.35</v>
      </c>
      <c r="R4796" s="2">
        <v>192.65</v>
      </c>
      <c r="S4796" t="s">
        <v>53</v>
      </c>
      <c r="T4796" t="s">
        <v>90</v>
      </c>
      <c r="U4796" t="s">
        <v>91</v>
      </c>
      <c r="V4796" t="s">
        <v>39</v>
      </c>
      <c r="W4796" t="s">
        <v>137</v>
      </c>
      <c r="X4796" t="s">
        <v>41</v>
      </c>
      <c r="Y4796" t="s">
        <v>56</v>
      </c>
      <c r="Z4796" t="s">
        <v>43</v>
      </c>
      <c r="AA4796" t="s">
        <v>44</v>
      </c>
      <c r="AB4796" t="s">
        <v>44</v>
      </c>
    </row>
    <row r="4797" spans="1:28" x14ac:dyDescent="0.25">
      <c r="A4797" t="s">
        <v>9226</v>
      </c>
      <c r="B4797" s="1">
        <v>45678</v>
      </c>
      <c r="C4797" t="s">
        <v>9227</v>
      </c>
      <c r="D4797" t="s">
        <v>9228</v>
      </c>
      <c r="E4797">
        <v>21</v>
      </c>
      <c r="F4797" t="s">
        <v>111</v>
      </c>
      <c r="G4797" t="s">
        <v>352</v>
      </c>
      <c r="H4797" t="s">
        <v>353</v>
      </c>
      <c r="I4797" t="s">
        <v>103</v>
      </c>
      <c r="J4797" t="s">
        <v>104</v>
      </c>
      <c r="K4797">
        <v>1</v>
      </c>
      <c r="L4797" s="2">
        <v>850</v>
      </c>
      <c r="M4797">
        <v>10</v>
      </c>
      <c r="N4797" s="2">
        <v>850</v>
      </c>
      <c r="O4797" s="2">
        <v>85</v>
      </c>
      <c r="P4797" s="2">
        <v>765</v>
      </c>
      <c r="Q4797" s="2">
        <v>580.32000000000005</v>
      </c>
      <c r="R4797" s="2">
        <v>184.68</v>
      </c>
      <c r="S4797" t="s">
        <v>53</v>
      </c>
      <c r="T4797" t="s">
        <v>105</v>
      </c>
      <c r="U4797" t="s">
        <v>106</v>
      </c>
      <c r="V4797" t="s">
        <v>39</v>
      </c>
      <c r="W4797" t="s">
        <v>40</v>
      </c>
      <c r="X4797" t="s">
        <v>41</v>
      </c>
      <c r="Y4797" t="s">
        <v>56</v>
      </c>
      <c r="Z4797" t="s">
        <v>223</v>
      </c>
      <c r="AA4797" t="s">
        <v>44</v>
      </c>
      <c r="AB4797" t="s">
        <v>44</v>
      </c>
    </row>
    <row r="4798" spans="1:28" x14ac:dyDescent="0.25">
      <c r="A4798" t="s">
        <v>9229</v>
      </c>
      <c r="B4798" s="1">
        <v>45678</v>
      </c>
      <c r="C4798" t="s">
        <v>8695</v>
      </c>
      <c r="D4798" t="s">
        <v>8696</v>
      </c>
      <c r="E4798">
        <v>22</v>
      </c>
      <c r="F4798" t="s">
        <v>31</v>
      </c>
      <c r="G4798" t="s">
        <v>119</v>
      </c>
      <c r="H4798" t="s">
        <v>120</v>
      </c>
      <c r="I4798" t="s">
        <v>62</v>
      </c>
      <c r="J4798" t="s">
        <v>121</v>
      </c>
      <c r="K4798">
        <v>4</v>
      </c>
      <c r="L4798" s="2">
        <v>4800</v>
      </c>
      <c r="M4798">
        <v>5</v>
      </c>
      <c r="N4798" s="2">
        <v>19200</v>
      </c>
      <c r="O4798" s="2">
        <v>960</v>
      </c>
      <c r="P4798" s="2">
        <v>18240</v>
      </c>
      <c r="Q4798" s="2">
        <v>10414.129999999999</v>
      </c>
      <c r="R4798" s="2">
        <v>7825.87</v>
      </c>
      <c r="S4798" t="s">
        <v>53</v>
      </c>
      <c r="T4798" t="s">
        <v>407</v>
      </c>
      <c r="U4798" t="s">
        <v>408</v>
      </c>
      <c r="V4798" t="s">
        <v>39</v>
      </c>
      <c r="W4798" t="s">
        <v>83</v>
      </c>
      <c r="X4798" t="s">
        <v>97</v>
      </c>
      <c r="Y4798" t="s">
        <v>56</v>
      </c>
      <c r="Z4798" t="s">
        <v>508</v>
      </c>
      <c r="AA4798" t="s">
        <v>44</v>
      </c>
      <c r="AB4798" t="s">
        <v>44</v>
      </c>
    </row>
    <row r="4799" spans="1:28" x14ac:dyDescent="0.25">
      <c r="A4799" t="s">
        <v>9230</v>
      </c>
      <c r="B4799" s="1">
        <v>45678</v>
      </c>
      <c r="C4799" t="s">
        <v>779</v>
      </c>
      <c r="D4799" t="s">
        <v>780</v>
      </c>
      <c r="E4799">
        <v>40</v>
      </c>
      <c r="F4799" t="s">
        <v>31</v>
      </c>
      <c r="G4799" t="s">
        <v>298</v>
      </c>
      <c r="H4799" t="s">
        <v>299</v>
      </c>
      <c r="I4799" t="s">
        <v>103</v>
      </c>
      <c r="J4799" t="s">
        <v>104</v>
      </c>
      <c r="K4799">
        <v>2</v>
      </c>
      <c r="L4799" s="2">
        <v>700</v>
      </c>
      <c r="M4799">
        <v>10</v>
      </c>
      <c r="N4799" s="2">
        <v>1400</v>
      </c>
      <c r="O4799" s="2">
        <v>140</v>
      </c>
      <c r="P4799" s="2">
        <v>1260</v>
      </c>
      <c r="Q4799" s="2">
        <v>843.43</v>
      </c>
      <c r="R4799" s="2">
        <v>416.57</v>
      </c>
      <c r="S4799" t="s">
        <v>64</v>
      </c>
      <c r="T4799" t="s">
        <v>65</v>
      </c>
      <c r="U4799" t="s">
        <v>65</v>
      </c>
      <c r="V4799" t="s">
        <v>39</v>
      </c>
      <c r="W4799" t="s">
        <v>92</v>
      </c>
      <c r="X4799" t="s">
        <v>67</v>
      </c>
      <c r="Y4799" t="s">
        <v>56</v>
      </c>
      <c r="Z4799" t="s">
        <v>144</v>
      </c>
      <c r="AA4799" t="s">
        <v>44</v>
      </c>
      <c r="AB4799" t="s">
        <v>44</v>
      </c>
    </row>
    <row r="4800" spans="1:28" x14ac:dyDescent="0.25">
      <c r="A4800" t="s">
        <v>9231</v>
      </c>
      <c r="B4800" s="1">
        <v>45678</v>
      </c>
      <c r="C4800" t="s">
        <v>1335</v>
      </c>
      <c r="D4800" t="s">
        <v>1336</v>
      </c>
      <c r="E4800">
        <v>36</v>
      </c>
      <c r="F4800" t="s">
        <v>31</v>
      </c>
      <c r="G4800" t="s">
        <v>243</v>
      </c>
      <c r="H4800" t="s">
        <v>244</v>
      </c>
      <c r="I4800" t="s">
        <v>103</v>
      </c>
      <c r="J4800" t="s">
        <v>104</v>
      </c>
      <c r="K4800">
        <v>2</v>
      </c>
      <c r="L4800" s="2">
        <v>450</v>
      </c>
      <c r="M4800">
        <v>5</v>
      </c>
      <c r="N4800" s="2">
        <v>900</v>
      </c>
      <c r="O4800" s="2">
        <v>45</v>
      </c>
      <c r="P4800" s="2">
        <v>855</v>
      </c>
      <c r="Q4800" s="2">
        <v>689.12</v>
      </c>
      <c r="R4800" s="2">
        <v>165.88</v>
      </c>
      <c r="S4800" t="s">
        <v>53</v>
      </c>
      <c r="T4800" t="s">
        <v>275</v>
      </c>
      <c r="U4800" t="s">
        <v>123</v>
      </c>
      <c r="V4800" t="s">
        <v>39</v>
      </c>
      <c r="W4800" t="s">
        <v>40</v>
      </c>
      <c r="X4800" t="s">
        <v>41</v>
      </c>
      <c r="Y4800" t="s">
        <v>56</v>
      </c>
      <c r="Z4800" t="s">
        <v>43</v>
      </c>
      <c r="AA4800" t="s">
        <v>44</v>
      </c>
      <c r="AB4800" t="s">
        <v>44</v>
      </c>
    </row>
    <row r="4801" spans="1:28" x14ac:dyDescent="0.25">
      <c r="A4801" t="s">
        <v>9232</v>
      </c>
      <c r="B4801" s="1">
        <v>45678</v>
      </c>
      <c r="C4801" t="s">
        <v>1712</v>
      </c>
      <c r="D4801" t="s">
        <v>1713</v>
      </c>
      <c r="E4801">
        <v>24</v>
      </c>
      <c r="F4801" t="s">
        <v>48</v>
      </c>
      <c r="G4801" t="s">
        <v>280</v>
      </c>
      <c r="H4801" t="s">
        <v>281</v>
      </c>
      <c r="I4801" t="s">
        <v>62</v>
      </c>
      <c r="J4801" t="s">
        <v>190</v>
      </c>
      <c r="K4801">
        <v>1</v>
      </c>
      <c r="L4801" s="2">
        <v>700</v>
      </c>
      <c r="M4801">
        <v>0</v>
      </c>
      <c r="N4801" s="2">
        <v>700</v>
      </c>
      <c r="O4801" s="2">
        <v>0</v>
      </c>
      <c r="P4801" s="2">
        <v>700</v>
      </c>
      <c r="Q4801" s="2">
        <v>403.3</v>
      </c>
      <c r="R4801" s="2">
        <v>296.7</v>
      </c>
      <c r="S4801" t="s">
        <v>64</v>
      </c>
      <c r="T4801" t="s">
        <v>398</v>
      </c>
      <c r="U4801" t="s">
        <v>399</v>
      </c>
      <c r="V4801" t="s">
        <v>39</v>
      </c>
      <c r="W4801" t="s">
        <v>124</v>
      </c>
      <c r="X4801" t="s">
        <v>97</v>
      </c>
      <c r="Y4801" t="s">
        <v>56</v>
      </c>
      <c r="Z4801" t="s">
        <v>43</v>
      </c>
      <c r="AA4801" t="s">
        <v>44</v>
      </c>
      <c r="AB4801" t="s">
        <v>44</v>
      </c>
    </row>
    <row r="4802" spans="1:28" x14ac:dyDescent="0.25">
      <c r="A4802" t="s">
        <v>9233</v>
      </c>
      <c r="B4802" s="1">
        <v>45678</v>
      </c>
      <c r="C4802" t="s">
        <v>1298</v>
      </c>
      <c r="D4802" t="s">
        <v>1299</v>
      </c>
      <c r="E4802">
        <v>21</v>
      </c>
      <c r="F4802" t="s">
        <v>48</v>
      </c>
      <c r="G4802" t="s">
        <v>561</v>
      </c>
      <c r="H4802" t="s">
        <v>562</v>
      </c>
      <c r="I4802" t="s">
        <v>34</v>
      </c>
      <c r="J4802" t="s">
        <v>143</v>
      </c>
      <c r="K4802">
        <v>4</v>
      </c>
      <c r="L4802" s="2">
        <v>900</v>
      </c>
      <c r="M4802">
        <v>15</v>
      </c>
      <c r="N4802" s="2">
        <v>3600</v>
      </c>
      <c r="O4802" s="2">
        <v>540</v>
      </c>
      <c r="P4802" s="2">
        <v>3060</v>
      </c>
      <c r="Q4802" s="2">
        <v>2470.31</v>
      </c>
      <c r="R4802" s="2">
        <v>589.69000000000005</v>
      </c>
      <c r="S4802" t="s">
        <v>36</v>
      </c>
      <c r="T4802" t="s">
        <v>222</v>
      </c>
      <c r="U4802" t="s">
        <v>38</v>
      </c>
      <c r="V4802" t="s">
        <v>39</v>
      </c>
      <c r="W4802" t="s">
        <v>124</v>
      </c>
      <c r="X4802" t="s">
        <v>41</v>
      </c>
      <c r="Y4802" t="s">
        <v>42</v>
      </c>
      <c r="Z4802" t="s">
        <v>43</v>
      </c>
      <c r="AA4802" t="s">
        <v>44</v>
      </c>
      <c r="AB4802" t="s">
        <v>44</v>
      </c>
    </row>
    <row r="4803" spans="1:28" x14ac:dyDescent="0.25">
      <c r="A4803" t="s">
        <v>9234</v>
      </c>
      <c r="B4803" s="1">
        <v>45678</v>
      </c>
      <c r="C4803" t="s">
        <v>1361</v>
      </c>
      <c r="D4803" t="s">
        <v>1362</v>
      </c>
      <c r="E4803">
        <v>52</v>
      </c>
      <c r="F4803" t="s">
        <v>48</v>
      </c>
      <c r="G4803" t="s">
        <v>243</v>
      </c>
      <c r="H4803" t="s">
        <v>244</v>
      </c>
      <c r="I4803" t="s">
        <v>103</v>
      </c>
      <c r="J4803" t="s">
        <v>104</v>
      </c>
      <c r="K4803">
        <v>3</v>
      </c>
      <c r="L4803" s="2">
        <v>450</v>
      </c>
      <c r="M4803">
        <v>10</v>
      </c>
      <c r="N4803" s="2">
        <v>1350</v>
      </c>
      <c r="O4803" s="2">
        <v>135</v>
      </c>
      <c r="P4803" s="2">
        <v>1215</v>
      </c>
      <c r="Q4803" s="2">
        <v>949.09</v>
      </c>
      <c r="R4803" s="2">
        <v>265.91000000000003</v>
      </c>
      <c r="S4803" t="s">
        <v>36</v>
      </c>
      <c r="T4803" t="s">
        <v>222</v>
      </c>
      <c r="U4803" t="s">
        <v>38</v>
      </c>
      <c r="V4803" t="s">
        <v>39</v>
      </c>
      <c r="W4803" t="s">
        <v>83</v>
      </c>
      <c r="X4803" t="s">
        <v>97</v>
      </c>
      <c r="Y4803" t="s">
        <v>42</v>
      </c>
      <c r="Z4803" t="s">
        <v>508</v>
      </c>
      <c r="AA4803" t="s">
        <v>44</v>
      </c>
      <c r="AB4803" t="s">
        <v>44</v>
      </c>
    </row>
    <row r="4804" spans="1:28" x14ac:dyDescent="0.25">
      <c r="A4804" t="s">
        <v>9235</v>
      </c>
      <c r="B4804" s="1">
        <v>45678</v>
      </c>
      <c r="C4804" t="s">
        <v>4360</v>
      </c>
      <c r="D4804" t="s">
        <v>4361</v>
      </c>
      <c r="E4804">
        <v>56</v>
      </c>
      <c r="F4804" t="s">
        <v>31</v>
      </c>
      <c r="G4804" t="s">
        <v>285</v>
      </c>
      <c r="H4804" t="s">
        <v>286</v>
      </c>
      <c r="I4804" t="s">
        <v>34</v>
      </c>
      <c r="J4804" t="s">
        <v>121</v>
      </c>
      <c r="K4804">
        <v>1</v>
      </c>
      <c r="L4804" s="2">
        <v>3200</v>
      </c>
      <c r="M4804">
        <v>10</v>
      </c>
      <c r="N4804" s="2">
        <v>3200</v>
      </c>
      <c r="O4804" s="2">
        <v>320</v>
      </c>
      <c r="P4804" s="2">
        <v>2880</v>
      </c>
      <c r="Q4804" s="2">
        <v>1683.1</v>
      </c>
      <c r="R4804" s="2">
        <v>1196.9000000000001</v>
      </c>
      <c r="S4804" t="s">
        <v>36</v>
      </c>
      <c r="T4804" t="s">
        <v>37</v>
      </c>
      <c r="U4804" t="s">
        <v>38</v>
      </c>
      <c r="V4804" t="s">
        <v>39</v>
      </c>
      <c r="W4804" t="s">
        <v>66</v>
      </c>
      <c r="X4804" t="s">
        <v>97</v>
      </c>
      <c r="Y4804" t="s">
        <v>56</v>
      </c>
      <c r="Z4804" t="s">
        <v>43</v>
      </c>
      <c r="AA4804" t="s">
        <v>44</v>
      </c>
      <c r="AB4804" t="s">
        <v>44</v>
      </c>
    </row>
    <row r="4805" spans="1:28" x14ac:dyDescent="0.25">
      <c r="A4805" t="s">
        <v>9236</v>
      </c>
      <c r="B4805" s="1">
        <v>45678</v>
      </c>
      <c r="C4805" t="s">
        <v>396</v>
      </c>
      <c r="D4805" t="s">
        <v>397</v>
      </c>
      <c r="E4805">
        <v>27</v>
      </c>
      <c r="F4805" t="s">
        <v>111</v>
      </c>
      <c r="G4805" t="s">
        <v>298</v>
      </c>
      <c r="H4805" t="s">
        <v>299</v>
      </c>
      <c r="I4805" t="s">
        <v>103</v>
      </c>
      <c r="J4805" t="s">
        <v>104</v>
      </c>
      <c r="K4805">
        <v>4</v>
      </c>
      <c r="L4805" s="2">
        <v>700</v>
      </c>
      <c r="M4805">
        <v>25</v>
      </c>
      <c r="N4805" s="2">
        <v>2800</v>
      </c>
      <c r="O4805" s="2">
        <v>700</v>
      </c>
      <c r="P4805" s="2">
        <v>2100</v>
      </c>
      <c r="Q4805" s="2">
        <v>1543.85</v>
      </c>
      <c r="R4805" s="2">
        <v>556.15</v>
      </c>
      <c r="S4805" t="s">
        <v>53</v>
      </c>
      <c r="T4805" t="s">
        <v>398</v>
      </c>
      <c r="U4805" t="s">
        <v>399</v>
      </c>
      <c r="V4805" t="s">
        <v>39</v>
      </c>
      <c r="W4805" t="s">
        <v>66</v>
      </c>
      <c r="X4805" t="s">
        <v>97</v>
      </c>
      <c r="Y4805" t="s">
        <v>56</v>
      </c>
      <c r="Z4805" t="s">
        <v>43</v>
      </c>
      <c r="AA4805" t="s">
        <v>44</v>
      </c>
      <c r="AB4805" t="s">
        <v>44</v>
      </c>
    </row>
    <row r="4806" spans="1:28" x14ac:dyDescent="0.25">
      <c r="A4806" t="s">
        <v>9237</v>
      </c>
      <c r="B4806" s="1">
        <v>45678</v>
      </c>
      <c r="C4806" t="s">
        <v>1241</v>
      </c>
      <c r="D4806" t="s">
        <v>1242</v>
      </c>
      <c r="E4806">
        <v>22</v>
      </c>
      <c r="F4806" t="s">
        <v>31</v>
      </c>
      <c r="G4806" t="s">
        <v>227</v>
      </c>
      <c r="H4806" t="s">
        <v>228</v>
      </c>
      <c r="I4806" t="s">
        <v>74</v>
      </c>
      <c r="J4806" t="s">
        <v>75</v>
      </c>
      <c r="K4806">
        <v>3</v>
      </c>
      <c r="L4806" s="2">
        <v>1400</v>
      </c>
      <c r="M4806">
        <v>0</v>
      </c>
      <c r="N4806" s="2">
        <v>4200</v>
      </c>
      <c r="O4806" s="2">
        <v>0</v>
      </c>
      <c r="P4806" s="2">
        <v>4200</v>
      </c>
      <c r="Q4806" s="2">
        <v>2727.57</v>
      </c>
      <c r="R4806" s="2">
        <v>1472.43</v>
      </c>
      <c r="S4806" t="s">
        <v>53</v>
      </c>
      <c r="T4806" t="s">
        <v>275</v>
      </c>
      <c r="U4806" t="s">
        <v>123</v>
      </c>
      <c r="V4806" t="s">
        <v>39</v>
      </c>
      <c r="W4806" t="s">
        <v>83</v>
      </c>
      <c r="X4806" t="s">
        <v>97</v>
      </c>
      <c r="Y4806" t="s">
        <v>42</v>
      </c>
      <c r="Z4806" t="s">
        <v>223</v>
      </c>
      <c r="AA4806" t="s">
        <v>44</v>
      </c>
      <c r="AB4806" t="s">
        <v>44</v>
      </c>
    </row>
    <row r="4807" spans="1:28" x14ac:dyDescent="0.25">
      <c r="A4807" t="s">
        <v>9238</v>
      </c>
      <c r="B4807" s="1">
        <v>45678</v>
      </c>
      <c r="C4807" t="s">
        <v>5626</v>
      </c>
      <c r="D4807" t="s">
        <v>5627</v>
      </c>
      <c r="E4807">
        <v>52</v>
      </c>
      <c r="F4807" t="s">
        <v>48</v>
      </c>
      <c r="G4807" t="s">
        <v>436</v>
      </c>
      <c r="H4807" t="s">
        <v>437</v>
      </c>
      <c r="I4807" t="s">
        <v>74</v>
      </c>
      <c r="J4807" t="s">
        <v>190</v>
      </c>
      <c r="K4807">
        <v>2</v>
      </c>
      <c r="L4807" s="2">
        <v>1800</v>
      </c>
      <c r="M4807">
        <v>10</v>
      </c>
      <c r="N4807" s="2">
        <v>3600</v>
      </c>
      <c r="O4807" s="2">
        <v>360</v>
      </c>
      <c r="P4807" s="2">
        <v>3240</v>
      </c>
      <c r="Q4807" s="2">
        <v>2112.39</v>
      </c>
      <c r="R4807" s="2">
        <v>1127.6099999999999</v>
      </c>
      <c r="S4807" t="s">
        <v>53</v>
      </c>
      <c r="T4807" t="s">
        <v>96</v>
      </c>
      <c r="U4807" t="s">
        <v>96</v>
      </c>
      <c r="V4807" t="s">
        <v>39</v>
      </c>
      <c r="W4807" t="s">
        <v>40</v>
      </c>
      <c r="X4807" t="s">
        <v>41</v>
      </c>
      <c r="Y4807" t="s">
        <v>42</v>
      </c>
      <c r="Z4807" t="s">
        <v>43</v>
      </c>
      <c r="AA4807" t="s">
        <v>44</v>
      </c>
      <c r="AB4807" t="s">
        <v>44</v>
      </c>
    </row>
    <row r="4808" spans="1:28" x14ac:dyDescent="0.25">
      <c r="A4808" t="s">
        <v>9239</v>
      </c>
      <c r="B4808" s="1">
        <v>45678</v>
      </c>
      <c r="C4808" t="s">
        <v>1033</v>
      </c>
      <c r="D4808" t="s">
        <v>1034</v>
      </c>
      <c r="E4808">
        <v>21</v>
      </c>
      <c r="F4808" t="s">
        <v>48</v>
      </c>
      <c r="G4808" t="s">
        <v>176</v>
      </c>
      <c r="H4808" t="s">
        <v>177</v>
      </c>
      <c r="I4808" t="s">
        <v>34</v>
      </c>
      <c r="J4808" t="s">
        <v>35</v>
      </c>
      <c r="K4808">
        <v>4</v>
      </c>
      <c r="L4808" s="2">
        <v>6500</v>
      </c>
      <c r="M4808">
        <v>10</v>
      </c>
      <c r="N4808" s="2">
        <v>26000</v>
      </c>
      <c r="O4808" s="2">
        <v>2600</v>
      </c>
      <c r="P4808" s="2">
        <v>23400</v>
      </c>
      <c r="Q4808" s="2">
        <v>17805.490000000002</v>
      </c>
      <c r="R4808" s="2">
        <v>5594.51</v>
      </c>
      <c r="S4808" t="s">
        <v>53</v>
      </c>
      <c r="T4808" t="s">
        <v>578</v>
      </c>
      <c r="U4808" t="s">
        <v>579</v>
      </c>
      <c r="V4808" t="s">
        <v>39</v>
      </c>
      <c r="W4808" t="s">
        <v>40</v>
      </c>
      <c r="X4808" t="s">
        <v>67</v>
      </c>
      <c r="Y4808" t="s">
        <v>42</v>
      </c>
      <c r="Z4808" t="s">
        <v>43</v>
      </c>
      <c r="AA4808" t="s">
        <v>44</v>
      </c>
      <c r="AB4808" t="s">
        <v>44</v>
      </c>
    </row>
    <row r="4809" spans="1:28" x14ac:dyDescent="0.25">
      <c r="A4809" t="s">
        <v>9240</v>
      </c>
      <c r="B4809" s="1">
        <v>45678</v>
      </c>
      <c r="C4809" t="s">
        <v>8915</v>
      </c>
      <c r="D4809" t="s">
        <v>8916</v>
      </c>
      <c r="E4809">
        <v>34</v>
      </c>
      <c r="F4809" t="s">
        <v>31</v>
      </c>
      <c r="G4809" t="s">
        <v>243</v>
      </c>
      <c r="H4809" t="s">
        <v>244</v>
      </c>
      <c r="I4809" t="s">
        <v>103</v>
      </c>
      <c r="J4809" t="s">
        <v>104</v>
      </c>
      <c r="K4809">
        <v>2</v>
      </c>
      <c r="L4809" s="2">
        <v>450</v>
      </c>
      <c r="M4809">
        <v>15</v>
      </c>
      <c r="N4809" s="2">
        <v>900</v>
      </c>
      <c r="O4809" s="2">
        <v>135</v>
      </c>
      <c r="P4809" s="2">
        <v>765</v>
      </c>
      <c r="Q4809" s="2">
        <v>506.74</v>
      </c>
      <c r="R4809" s="2">
        <v>258.26</v>
      </c>
      <c r="S4809" t="s">
        <v>53</v>
      </c>
      <c r="T4809" t="s">
        <v>105</v>
      </c>
      <c r="U4809" t="s">
        <v>106</v>
      </c>
      <c r="V4809" t="s">
        <v>39</v>
      </c>
      <c r="W4809" t="s">
        <v>137</v>
      </c>
      <c r="X4809" t="s">
        <v>41</v>
      </c>
      <c r="Y4809" t="s">
        <v>56</v>
      </c>
      <c r="Z4809" t="s">
        <v>43</v>
      </c>
      <c r="AA4809" t="s">
        <v>44</v>
      </c>
      <c r="AB4809" t="s">
        <v>44</v>
      </c>
    </row>
    <row r="4810" spans="1:28" x14ac:dyDescent="0.25">
      <c r="A4810" t="s">
        <v>9241</v>
      </c>
      <c r="B4810" s="1">
        <v>45678</v>
      </c>
      <c r="C4810" t="s">
        <v>516</v>
      </c>
      <c r="D4810" t="s">
        <v>517</v>
      </c>
      <c r="E4810">
        <v>26</v>
      </c>
      <c r="F4810" t="s">
        <v>31</v>
      </c>
      <c r="G4810" t="s">
        <v>227</v>
      </c>
      <c r="H4810" t="s">
        <v>228</v>
      </c>
      <c r="I4810" t="s">
        <v>74</v>
      </c>
      <c r="J4810" t="s">
        <v>75</v>
      </c>
      <c r="K4810">
        <v>6</v>
      </c>
      <c r="L4810" s="2">
        <v>1400</v>
      </c>
      <c r="M4810">
        <v>10</v>
      </c>
      <c r="N4810" s="2">
        <v>8400</v>
      </c>
      <c r="O4810" s="2">
        <v>840</v>
      </c>
      <c r="P4810" s="2">
        <v>7560</v>
      </c>
      <c r="Q4810" s="2">
        <v>4166.51</v>
      </c>
      <c r="R4810" s="2">
        <v>3393.49</v>
      </c>
      <c r="S4810" t="s">
        <v>64</v>
      </c>
      <c r="T4810" t="s">
        <v>114</v>
      </c>
      <c r="U4810" t="s">
        <v>115</v>
      </c>
      <c r="V4810" t="s">
        <v>39</v>
      </c>
      <c r="W4810" t="s">
        <v>124</v>
      </c>
      <c r="X4810" t="s">
        <v>97</v>
      </c>
      <c r="Y4810" t="s">
        <v>42</v>
      </c>
      <c r="Z4810" t="s">
        <v>43</v>
      </c>
      <c r="AA4810" t="s">
        <v>44</v>
      </c>
      <c r="AB4810" t="s">
        <v>44</v>
      </c>
    </row>
    <row r="4811" spans="1:28" x14ac:dyDescent="0.25">
      <c r="A4811" t="s">
        <v>9242</v>
      </c>
      <c r="B4811" s="1">
        <v>45678</v>
      </c>
      <c r="C4811" t="s">
        <v>3221</v>
      </c>
      <c r="D4811" t="s">
        <v>3222</v>
      </c>
      <c r="E4811">
        <v>59</v>
      </c>
      <c r="F4811" t="s">
        <v>31</v>
      </c>
      <c r="G4811" t="s">
        <v>238</v>
      </c>
      <c r="H4811" t="s">
        <v>239</v>
      </c>
      <c r="I4811" t="s">
        <v>62</v>
      </c>
      <c r="J4811" t="s">
        <v>63</v>
      </c>
      <c r="K4811">
        <v>5</v>
      </c>
      <c r="L4811" s="2">
        <v>6500</v>
      </c>
      <c r="M4811">
        <v>15</v>
      </c>
      <c r="N4811" s="2">
        <v>32500</v>
      </c>
      <c r="O4811" s="2">
        <v>4875</v>
      </c>
      <c r="P4811" s="2">
        <v>27625</v>
      </c>
      <c r="Q4811" s="2">
        <v>19033.2</v>
      </c>
      <c r="R4811" s="2">
        <v>8591.7999999999993</v>
      </c>
      <c r="S4811" t="s">
        <v>36</v>
      </c>
      <c r="T4811" t="s">
        <v>263</v>
      </c>
      <c r="U4811" t="s">
        <v>91</v>
      </c>
      <c r="V4811" t="s">
        <v>39</v>
      </c>
      <c r="W4811" t="s">
        <v>66</v>
      </c>
      <c r="X4811" t="s">
        <v>67</v>
      </c>
      <c r="Y4811" t="s">
        <v>56</v>
      </c>
      <c r="Z4811" t="s">
        <v>43</v>
      </c>
      <c r="AA4811" t="s">
        <v>44</v>
      </c>
      <c r="AB4811" t="s">
        <v>44</v>
      </c>
    </row>
    <row r="4812" spans="1:28" x14ac:dyDescent="0.25">
      <c r="A4812" t="s">
        <v>9243</v>
      </c>
      <c r="B4812" s="1">
        <v>45678</v>
      </c>
      <c r="C4812" t="s">
        <v>3801</v>
      </c>
      <c r="D4812" t="s">
        <v>3802</v>
      </c>
      <c r="E4812">
        <v>48</v>
      </c>
      <c r="F4812" t="s">
        <v>48</v>
      </c>
      <c r="G4812" t="s">
        <v>387</v>
      </c>
      <c r="H4812" t="s">
        <v>388</v>
      </c>
      <c r="I4812" t="s">
        <v>74</v>
      </c>
      <c r="J4812" t="s">
        <v>75</v>
      </c>
      <c r="K4812">
        <v>2</v>
      </c>
      <c r="L4812" s="2">
        <v>3200</v>
      </c>
      <c r="M4812">
        <v>15</v>
      </c>
      <c r="N4812" s="2">
        <v>6400</v>
      </c>
      <c r="O4812" s="2">
        <v>960</v>
      </c>
      <c r="P4812" s="2">
        <v>5440</v>
      </c>
      <c r="Q4812" s="2">
        <v>3362.38</v>
      </c>
      <c r="R4812" s="2">
        <v>2077.62</v>
      </c>
      <c r="S4812" t="s">
        <v>53</v>
      </c>
      <c r="T4812" t="s">
        <v>136</v>
      </c>
      <c r="U4812" t="s">
        <v>38</v>
      </c>
      <c r="V4812" t="s">
        <v>39</v>
      </c>
      <c r="W4812" t="s">
        <v>92</v>
      </c>
      <c r="X4812" t="s">
        <v>97</v>
      </c>
      <c r="Y4812" t="s">
        <v>56</v>
      </c>
      <c r="Z4812" t="s">
        <v>43</v>
      </c>
      <c r="AA4812" t="s">
        <v>44</v>
      </c>
      <c r="AB4812" t="s">
        <v>44</v>
      </c>
    </row>
    <row r="4813" spans="1:28" x14ac:dyDescent="0.25">
      <c r="A4813" t="s">
        <v>9244</v>
      </c>
      <c r="B4813" s="1">
        <v>45678</v>
      </c>
      <c r="C4813" t="s">
        <v>9245</v>
      </c>
      <c r="D4813" t="s">
        <v>9246</v>
      </c>
      <c r="E4813">
        <v>52</v>
      </c>
      <c r="F4813" t="s">
        <v>48</v>
      </c>
      <c r="G4813" t="s">
        <v>352</v>
      </c>
      <c r="H4813" t="s">
        <v>353</v>
      </c>
      <c r="I4813" t="s">
        <v>103</v>
      </c>
      <c r="J4813" t="s">
        <v>104</v>
      </c>
      <c r="K4813">
        <v>3</v>
      </c>
      <c r="L4813" s="2">
        <v>850</v>
      </c>
      <c r="M4813">
        <v>15</v>
      </c>
      <c r="N4813" s="2">
        <v>2550</v>
      </c>
      <c r="O4813" s="2">
        <v>382.5</v>
      </c>
      <c r="P4813" s="2">
        <v>2167.5</v>
      </c>
      <c r="Q4813" s="2">
        <v>1453.8</v>
      </c>
      <c r="R4813" s="2">
        <v>713.7</v>
      </c>
      <c r="S4813" t="s">
        <v>36</v>
      </c>
      <c r="T4813" t="s">
        <v>222</v>
      </c>
      <c r="U4813" t="s">
        <v>38</v>
      </c>
      <c r="V4813" t="s">
        <v>39</v>
      </c>
      <c r="W4813" t="s">
        <v>137</v>
      </c>
      <c r="X4813" t="s">
        <v>97</v>
      </c>
      <c r="Y4813" t="s">
        <v>56</v>
      </c>
      <c r="Z4813" t="s">
        <v>43</v>
      </c>
      <c r="AA4813" t="s">
        <v>68</v>
      </c>
      <c r="AB4813" t="s">
        <v>68</v>
      </c>
    </row>
    <row r="4814" spans="1:28" x14ac:dyDescent="0.25">
      <c r="A4814" t="s">
        <v>9247</v>
      </c>
      <c r="B4814" s="1">
        <v>45679</v>
      </c>
      <c r="C4814" t="s">
        <v>634</v>
      </c>
      <c r="D4814" t="s">
        <v>635</v>
      </c>
      <c r="E4814">
        <v>50</v>
      </c>
      <c r="F4814" t="s">
        <v>31</v>
      </c>
      <c r="G4814" t="s">
        <v>318</v>
      </c>
      <c r="H4814" t="s">
        <v>319</v>
      </c>
      <c r="I4814" t="s">
        <v>34</v>
      </c>
      <c r="J4814" t="s">
        <v>190</v>
      </c>
      <c r="K4814">
        <v>1</v>
      </c>
      <c r="L4814" s="2">
        <v>2500</v>
      </c>
      <c r="M4814">
        <v>5</v>
      </c>
      <c r="N4814" s="2">
        <v>2500</v>
      </c>
      <c r="O4814" s="2">
        <v>125</v>
      </c>
      <c r="P4814" s="2">
        <v>2375</v>
      </c>
      <c r="Q4814" s="2">
        <v>1746.61</v>
      </c>
      <c r="R4814" s="2">
        <v>628.39</v>
      </c>
      <c r="S4814" t="s">
        <v>53</v>
      </c>
      <c r="T4814" t="s">
        <v>90</v>
      </c>
      <c r="U4814" t="s">
        <v>91</v>
      </c>
      <c r="V4814" t="s">
        <v>39</v>
      </c>
      <c r="W4814" t="s">
        <v>66</v>
      </c>
      <c r="X4814" t="s">
        <v>41</v>
      </c>
      <c r="Y4814" t="s">
        <v>56</v>
      </c>
      <c r="Z4814" t="s">
        <v>43</v>
      </c>
      <c r="AA4814" t="s">
        <v>44</v>
      </c>
      <c r="AB4814" t="s">
        <v>44</v>
      </c>
    </row>
    <row r="4815" spans="1:28" x14ac:dyDescent="0.25">
      <c r="A4815" t="s">
        <v>9248</v>
      </c>
      <c r="B4815" s="1">
        <v>45679</v>
      </c>
      <c r="C4815" t="s">
        <v>7754</v>
      </c>
      <c r="D4815" t="s">
        <v>7755</v>
      </c>
      <c r="E4815">
        <v>46</v>
      </c>
      <c r="F4815" t="s">
        <v>48</v>
      </c>
      <c r="G4815" t="s">
        <v>148</v>
      </c>
      <c r="H4815" t="s">
        <v>149</v>
      </c>
      <c r="I4815" t="s">
        <v>74</v>
      </c>
      <c r="J4815" t="s">
        <v>130</v>
      </c>
      <c r="K4815">
        <v>6</v>
      </c>
      <c r="L4815" s="2">
        <v>3500</v>
      </c>
      <c r="M4815">
        <v>20</v>
      </c>
      <c r="N4815" s="2">
        <v>21000</v>
      </c>
      <c r="O4815" s="2">
        <v>4200</v>
      </c>
      <c r="P4815" s="2">
        <v>16800</v>
      </c>
      <c r="Q4815" s="2">
        <v>11600.8</v>
      </c>
      <c r="R4815" s="2">
        <v>5199.2</v>
      </c>
      <c r="S4815" t="s">
        <v>64</v>
      </c>
      <c r="T4815" t="s">
        <v>578</v>
      </c>
      <c r="U4815" t="s">
        <v>579</v>
      </c>
      <c r="V4815" t="s">
        <v>39</v>
      </c>
      <c r="W4815" t="s">
        <v>137</v>
      </c>
      <c r="X4815" t="s">
        <v>97</v>
      </c>
      <c r="Y4815" t="s">
        <v>56</v>
      </c>
      <c r="Z4815" t="s">
        <v>107</v>
      </c>
      <c r="AA4815" t="s">
        <v>44</v>
      </c>
      <c r="AB4815" t="s">
        <v>44</v>
      </c>
    </row>
    <row r="4816" spans="1:28" x14ac:dyDescent="0.25">
      <c r="A4816" t="s">
        <v>9249</v>
      </c>
      <c r="B4816" s="1">
        <v>45679</v>
      </c>
      <c r="C4816" t="s">
        <v>5535</v>
      </c>
      <c r="D4816" t="s">
        <v>5536</v>
      </c>
      <c r="E4816">
        <v>30</v>
      </c>
      <c r="F4816" t="s">
        <v>111</v>
      </c>
      <c r="G4816" t="s">
        <v>212</v>
      </c>
      <c r="H4816" t="s">
        <v>213</v>
      </c>
      <c r="I4816" t="s">
        <v>51</v>
      </c>
      <c r="J4816" t="s">
        <v>52</v>
      </c>
      <c r="K4816">
        <v>3</v>
      </c>
      <c r="L4816" s="2">
        <v>400</v>
      </c>
      <c r="M4816">
        <v>10</v>
      </c>
      <c r="N4816" s="2">
        <v>1200</v>
      </c>
      <c r="O4816" s="2">
        <v>120</v>
      </c>
      <c r="P4816" s="2">
        <v>1080</v>
      </c>
      <c r="Q4816" s="2">
        <v>754.26</v>
      </c>
      <c r="R4816" s="2">
        <v>325.74</v>
      </c>
      <c r="S4816" t="s">
        <v>53</v>
      </c>
      <c r="T4816" t="s">
        <v>222</v>
      </c>
      <c r="U4816" t="s">
        <v>38</v>
      </c>
      <c r="V4816" t="s">
        <v>39</v>
      </c>
      <c r="W4816" t="s">
        <v>66</v>
      </c>
      <c r="X4816" t="s">
        <v>97</v>
      </c>
      <c r="Y4816" t="s">
        <v>42</v>
      </c>
      <c r="Z4816" t="s">
        <v>43</v>
      </c>
      <c r="AA4816" t="s">
        <v>44</v>
      </c>
      <c r="AB4816" t="s">
        <v>44</v>
      </c>
    </row>
    <row r="4817" spans="1:28" x14ac:dyDescent="0.25">
      <c r="A4817" t="s">
        <v>9250</v>
      </c>
      <c r="B4817" s="1">
        <v>45679</v>
      </c>
      <c r="C4817" t="s">
        <v>151</v>
      </c>
      <c r="D4817" t="s">
        <v>152</v>
      </c>
      <c r="E4817">
        <v>29</v>
      </c>
      <c r="F4817" t="s">
        <v>48</v>
      </c>
      <c r="G4817" t="s">
        <v>141</v>
      </c>
      <c r="H4817" t="s">
        <v>142</v>
      </c>
      <c r="I4817" t="s">
        <v>74</v>
      </c>
      <c r="J4817" t="s">
        <v>143</v>
      </c>
      <c r="K4817">
        <v>1</v>
      </c>
      <c r="L4817" s="2">
        <v>900</v>
      </c>
      <c r="M4817">
        <v>0</v>
      </c>
      <c r="N4817" s="2">
        <v>900</v>
      </c>
      <c r="O4817" s="2">
        <v>0</v>
      </c>
      <c r="P4817" s="2">
        <v>900</v>
      </c>
      <c r="Q4817" s="2">
        <v>647.72</v>
      </c>
      <c r="R4817" s="2">
        <v>252.28</v>
      </c>
      <c r="S4817" t="s">
        <v>53</v>
      </c>
      <c r="T4817" t="s">
        <v>263</v>
      </c>
      <c r="U4817" t="s">
        <v>91</v>
      </c>
      <c r="V4817" t="s">
        <v>39</v>
      </c>
      <c r="W4817" t="s">
        <v>40</v>
      </c>
      <c r="X4817" t="s">
        <v>41</v>
      </c>
      <c r="Y4817" t="s">
        <v>42</v>
      </c>
      <c r="Z4817" t="s">
        <v>107</v>
      </c>
      <c r="AA4817" t="s">
        <v>44</v>
      </c>
      <c r="AB4817" t="s">
        <v>44</v>
      </c>
    </row>
    <row r="4818" spans="1:28" x14ac:dyDescent="0.25">
      <c r="A4818" t="s">
        <v>9251</v>
      </c>
      <c r="B4818" s="1">
        <v>45679</v>
      </c>
      <c r="C4818" t="s">
        <v>9252</v>
      </c>
      <c r="D4818" t="s">
        <v>9253</v>
      </c>
      <c r="E4818">
        <v>33</v>
      </c>
      <c r="F4818" t="s">
        <v>48</v>
      </c>
      <c r="G4818" t="s">
        <v>148</v>
      </c>
      <c r="H4818" t="s">
        <v>149</v>
      </c>
      <c r="I4818" t="s">
        <v>74</v>
      </c>
      <c r="J4818" t="s">
        <v>130</v>
      </c>
      <c r="K4818">
        <v>2</v>
      </c>
      <c r="L4818" s="2">
        <v>3500</v>
      </c>
      <c r="M4818">
        <v>15</v>
      </c>
      <c r="N4818" s="2">
        <v>7000</v>
      </c>
      <c r="O4818" s="2">
        <v>1050</v>
      </c>
      <c r="P4818" s="2">
        <v>5950</v>
      </c>
      <c r="Q4818" s="2">
        <v>4131.88</v>
      </c>
      <c r="R4818" s="2">
        <v>1818.12</v>
      </c>
      <c r="S4818" t="s">
        <v>53</v>
      </c>
      <c r="T4818" t="s">
        <v>153</v>
      </c>
      <c r="U4818" t="s">
        <v>154</v>
      </c>
      <c r="V4818" t="s">
        <v>39</v>
      </c>
      <c r="W4818" t="s">
        <v>40</v>
      </c>
      <c r="X4818" t="s">
        <v>97</v>
      </c>
      <c r="Y4818" t="s">
        <v>56</v>
      </c>
      <c r="Z4818" t="s">
        <v>43</v>
      </c>
      <c r="AA4818" t="s">
        <v>44</v>
      </c>
      <c r="AB4818" t="s">
        <v>44</v>
      </c>
    </row>
    <row r="4819" spans="1:28" x14ac:dyDescent="0.25">
      <c r="A4819" t="s">
        <v>9254</v>
      </c>
      <c r="B4819" s="1">
        <v>45679</v>
      </c>
      <c r="C4819" t="s">
        <v>4568</v>
      </c>
      <c r="D4819" t="s">
        <v>4569</v>
      </c>
      <c r="E4819">
        <v>45</v>
      </c>
      <c r="F4819" t="s">
        <v>48</v>
      </c>
      <c r="G4819" t="s">
        <v>238</v>
      </c>
      <c r="H4819" t="s">
        <v>239</v>
      </c>
      <c r="I4819" t="s">
        <v>62</v>
      </c>
      <c r="J4819" t="s">
        <v>63</v>
      </c>
      <c r="K4819">
        <v>1</v>
      </c>
      <c r="L4819" s="2">
        <v>6500</v>
      </c>
      <c r="M4819">
        <v>15</v>
      </c>
      <c r="N4819" s="2">
        <v>6500</v>
      </c>
      <c r="O4819" s="2">
        <v>975</v>
      </c>
      <c r="P4819" s="2">
        <v>5525</v>
      </c>
      <c r="Q4819" s="2">
        <v>3907.02</v>
      </c>
      <c r="R4819" s="2">
        <v>1617.98</v>
      </c>
      <c r="S4819" t="s">
        <v>53</v>
      </c>
      <c r="T4819" t="s">
        <v>37</v>
      </c>
      <c r="U4819" t="s">
        <v>38</v>
      </c>
      <c r="V4819" t="s">
        <v>39</v>
      </c>
      <c r="W4819" t="s">
        <v>83</v>
      </c>
      <c r="X4819" t="s">
        <v>41</v>
      </c>
      <c r="Y4819" t="s">
        <v>42</v>
      </c>
      <c r="Z4819" t="s">
        <v>223</v>
      </c>
      <c r="AA4819" t="s">
        <v>44</v>
      </c>
      <c r="AB4819" t="s">
        <v>44</v>
      </c>
    </row>
    <row r="4820" spans="1:28" x14ac:dyDescent="0.25">
      <c r="A4820" t="s">
        <v>9255</v>
      </c>
      <c r="B4820" s="1">
        <v>45679</v>
      </c>
      <c r="C4820" t="s">
        <v>1952</v>
      </c>
      <c r="D4820" t="s">
        <v>1953</v>
      </c>
      <c r="E4820">
        <v>36</v>
      </c>
      <c r="F4820" t="s">
        <v>111</v>
      </c>
      <c r="G4820" t="s">
        <v>119</v>
      </c>
      <c r="H4820" t="s">
        <v>120</v>
      </c>
      <c r="I4820" t="s">
        <v>62</v>
      </c>
      <c r="J4820" t="s">
        <v>121</v>
      </c>
      <c r="K4820">
        <v>2</v>
      </c>
      <c r="L4820" s="2">
        <v>4800</v>
      </c>
      <c r="M4820">
        <v>0</v>
      </c>
      <c r="N4820" s="2">
        <v>9600</v>
      </c>
      <c r="O4820" s="2">
        <v>0</v>
      </c>
      <c r="P4820" s="2">
        <v>9600</v>
      </c>
      <c r="Q4820" s="2">
        <v>7089.91</v>
      </c>
      <c r="R4820" s="2">
        <v>2510.09</v>
      </c>
      <c r="S4820" t="s">
        <v>53</v>
      </c>
      <c r="T4820" t="s">
        <v>37</v>
      </c>
      <c r="U4820" t="s">
        <v>38</v>
      </c>
      <c r="V4820" t="s">
        <v>39</v>
      </c>
      <c r="W4820" t="s">
        <v>83</v>
      </c>
      <c r="X4820" t="s">
        <v>41</v>
      </c>
      <c r="Y4820" t="s">
        <v>42</v>
      </c>
      <c r="Z4820" t="s">
        <v>43</v>
      </c>
      <c r="AA4820" t="s">
        <v>68</v>
      </c>
      <c r="AB4820" t="s">
        <v>44</v>
      </c>
    </row>
    <row r="4821" spans="1:28" x14ac:dyDescent="0.25">
      <c r="A4821" t="s">
        <v>9256</v>
      </c>
      <c r="B4821" s="1">
        <v>45679</v>
      </c>
      <c r="C4821" t="s">
        <v>4484</v>
      </c>
      <c r="D4821" t="s">
        <v>4485</v>
      </c>
      <c r="E4821">
        <v>40</v>
      </c>
      <c r="F4821" t="s">
        <v>31</v>
      </c>
      <c r="G4821" t="s">
        <v>141</v>
      </c>
      <c r="H4821" t="s">
        <v>142</v>
      </c>
      <c r="I4821" t="s">
        <v>74</v>
      </c>
      <c r="J4821" t="s">
        <v>143</v>
      </c>
      <c r="K4821">
        <v>3</v>
      </c>
      <c r="L4821" s="2">
        <v>900</v>
      </c>
      <c r="M4821">
        <v>5</v>
      </c>
      <c r="N4821" s="2">
        <v>2700</v>
      </c>
      <c r="O4821" s="2">
        <v>135</v>
      </c>
      <c r="P4821" s="2">
        <v>2565</v>
      </c>
      <c r="Q4821" s="2">
        <v>1435.14</v>
      </c>
      <c r="R4821" s="2">
        <v>1129.8599999999999</v>
      </c>
      <c r="S4821" t="s">
        <v>64</v>
      </c>
      <c r="T4821" t="s">
        <v>90</v>
      </c>
      <c r="U4821" t="s">
        <v>91</v>
      </c>
      <c r="V4821" t="s">
        <v>39</v>
      </c>
      <c r="W4821" t="s">
        <v>40</v>
      </c>
      <c r="X4821" t="s">
        <v>41</v>
      </c>
      <c r="Y4821" t="s">
        <v>56</v>
      </c>
      <c r="Z4821" t="s">
        <v>43</v>
      </c>
      <c r="AA4821" t="s">
        <v>44</v>
      </c>
      <c r="AB4821" t="s">
        <v>44</v>
      </c>
    </row>
    <row r="4822" spans="1:28" x14ac:dyDescent="0.25">
      <c r="A4822" t="s">
        <v>9257</v>
      </c>
      <c r="B4822" s="1">
        <v>45679</v>
      </c>
      <c r="C4822" t="s">
        <v>6033</v>
      </c>
      <c r="D4822" t="s">
        <v>6034</v>
      </c>
      <c r="E4822">
        <v>44</v>
      </c>
      <c r="F4822" t="s">
        <v>31</v>
      </c>
      <c r="G4822" t="s">
        <v>197</v>
      </c>
      <c r="H4822" t="s">
        <v>198</v>
      </c>
      <c r="I4822" t="s">
        <v>74</v>
      </c>
      <c r="J4822" t="s">
        <v>75</v>
      </c>
      <c r="K4822">
        <v>5</v>
      </c>
      <c r="L4822" s="2">
        <v>2600</v>
      </c>
      <c r="M4822">
        <v>10</v>
      </c>
      <c r="N4822" s="2">
        <v>13000</v>
      </c>
      <c r="O4822" s="2">
        <v>1300</v>
      </c>
      <c r="P4822" s="2">
        <v>11700</v>
      </c>
      <c r="Q4822" s="2">
        <v>6539.33</v>
      </c>
      <c r="R4822" s="2">
        <v>5160.67</v>
      </c>
      <c r="S4822" t="s">
        <v>36</v>
      </c>
      <c r="T4822" t="s">
        <v>578</v>
      </c>
      <c r="U4822" t="s">
        <v>579</v>
      </c>
      <c r="V4822" t="s">
        <v>39</v>
      </c>
      <c r="W4822" t="s">
        <v>137</v>
      </c>
      <c r="X4822" t="s">
        <v>67</v>
      </c>
      <c r="Y4822" t="s">
        <v>56</v>
      </c>
      <c r="Z4822" t="s">
        <v>43</v>
      </c>
      <c r="AA4822" t="s">
        <v>44</v>
      </c>
      <c r="AB4822" t="s">
        <v>44</v>
      </c>
    </row>
    <row r="4823" spans="1:28" x14ac:dyDescent="0.25">
      <c r="A4823" t="s">
        <v>9258</v>
      </c>
      <c r="B4823" s="1">
        <v>45680</v>
      </c>
      <c r="C4823" t="s">
        <v>3938</v>
      </c>
      <c r="D4823" t="s">
        <v>3939</v>
      </c>
      <c r="E4823">
        <v>28</v>
      </c>
      <c r="F4823" t="s">
        <v>48</v>
      </c>
      <c r="G4823" t="s">
        <v>141</v>
      </c>
      <c r="H4823" t="s">
        <v>142</v>
      </c>
      <c r="I4823" t="s">
        <v>74</v>
      </c>
      <c r="J4823" t="s">
        <v>143</v>
      </c>
      <c r="K4823">
        <v>1</v>
      </c>
      <c r="L4823" s="2">
        <v>900</v>
      </c>
      <c r="M4823">
        <v>15</v>
      </c>
      <c r="N4823" s="2">
        <v>900</v>
      </c>
      <c r="O4823" s="2">
        <v>135</v>
      </c>
      <c r="P4823" s="2">
        <v>765</v>
      </c>
      <c r="Q4823" s="2">
        <v>592.79</v>
      </c>
      <c r="R4823" s="2">
        <v>172.21</v>
      </c>
      <c r="S4823" t="s">
        <v>53</v>
      </c>
      <c r="T4823" t="s">
        <v>114</v>
      </c>
      <c r="U4823" t="s">
        <v>115</v>
      </c>
      <c r="V4823" t="s">
        <v>39</v>
      </c>
      <c r="W4823" t="s">
        <v>137</v>
      </c>
      <c r="X4823" t="s">
        <v>97</v>
      </c>
      <c r="Y4823" t="s">
        <v>56</v>
      </c>
      <c r="Z4823" t="s">
        <v>43</v>
      </c>
      <c r="AA4823" t="s">
        <v>44</v>
      </c>
      <c r="AB4823" t="s">
        <v>44</v>
      </c>
    </row>
    <row r="4824" spans="1:28" x14ac:dyDescent="0.25">
      <c r="A4824" t="s">
        <v>9259</v>
      </c>
      <c r="B4824" s="1">
        <v>45680</v>
      </c>
      <c r="C4824" t="s">
        <v>6192</v>
      </c>
      <c r="D4824" t="s">
        <v>6193</v>
      </c>
      <c r="E4824">
        <v>25</v>
      </c>
      <c r="F4824" t="s">
        <v>48</v>
      </c>
      <c r="G4824" t="s">
        <v>168</v>
      </c>
      <c r="H4824" t="s">
        <v>169</v>
      </c>
      <c r="I4824" t="s">
        <v>62</v>
      </c>
      <c r="J4824" t="s">
        <v>143</v>
      </c>
      <c r="K4824">
        <v>1</v>
      </c>
      <c r="L4824" s="2">
        <v>1800</v>
      </c>
      <c r="M4824">
        <v>15</v>
      </c>
      <c r="N4824" s="2">
        <v>1800</v>
      </c>
      <c r="O4824" s="2">
        <v>270</v>
      </c>
      <c r="P4824" s="2">
        <v>1530</v>
      </c>
      <c r="Q4824" s="2">
        <v>893.77</v>
      </c>
      <c r="R4824" s="2">
        <v>636.23</v>
      </c>
      <c r="S4824" t="s">
        <v>64</v>
      </c>
      <c r="T4824" t="s">
        <v>96</v>
      </c>
      <c r="U4824" t="s">
        <v>96</v>
      </c>
      <c r="V4824" t="s">
        <v>39</v>
      </c>
      <c r="W4824" t="s">
        <v>137</v>
      </c>
      <c r="X4824" t="s">
        <v>41</v>
      </c>
      <c r="Y4824" t="s">
        <v>56</v>
      </c>
      <c r="Z4824" t="s">
        <v>43</v>
      </c>
      <c r="AA4824" t="s">
        <v>68</v>
      </c>
      <c r="AB4824" t="s">
        <v>68</v>
      </c>
    </row>
    <row r="4825" spans="1:28" x14ac:dyDescent="0.25">
      <c r="A4825" t="s">
        <v>9260</v>
      </c>
      <c r="B4825" s="1">
        <v>45680</v>
      </c>
      <c r="C4825" t="s">
        <v>4731</v>
      </c>
      <c r="D4825" t="s">
        <v>4732</v>
      </c>
      <c r="E4825">
        <v>52</v>
      </c>
      <c r="F4825" t="s">
        <v>48</v>
      </c>
      <c r="G4825" t="s">
        <v>32</v>
      </c>
      <c r="H4825" t="s">
        <v>33</v>
      </c>
      <c r="I4825" t="s">
        <v>34</v>
      </c>
      <c r="J4825" t="s">
        <v>35</v>
      </c>
      <c r="K4825">
        <v>1</v>
      </c>
      <c r="L4825" s="2">
        <v>55000</v>
      </c>
      <c r="M4825">
        <v>25</v>
      </c>
      <c r="N4825" s="2">
        <v>55000</v>
      </c>
      <c r="O4825" s="2">
        <v>13750</v>
      </c>
      <c r="P4825" s="2">
        <v>41250</v>
      </c>
      <c r="Q4825" s="2">
        <v>27259.46</v>
      </c>
      <c r="R4825" s="2">
        <v>13990.54</v>
      </c>
      <c r="S4825" t="s">
        <v>36</v>
      </c>
      <c r="T4825" t="s">
        <v>76</v>
      </c>
      <c r="U4825" t="s">
        <v>77</v>
      </c>
      <c r="V4825" t="s">
        <v>39</v>
      </c>
      <c r="W4825" t="s">
        <v>92</v>
      </c>
      <c r="X4825" t="s">
        <v>67</v>
      </c>
      <c r="Y4825" t="s">
        <v>56</v>
      </c>
      <c r="Z4825" t="s">
        <v>43</v>
      </c>
      <c r="AA4825" t="s">
        <v>44</v>
      </c>
      <c r="AB4825" t="s">
        <v>44</v>
      </c>
    </row>
    <row r="4826" spans="1:28" x14ac:dyDescent="0.25">
      <c r="A4826" t="s">
        <v>9261</v>
      </c>
      <c r="B4826" s="1">
        <v>45680</v>
      </c>
      <c r="C4826" t="s">
        <v>3628</v>
      </c>
      <c r="D4826" t="s">
        <v>3629</v>
      </c>
      <c r="E4826">
        <v>54</v>
      </c>
      <c r="F4826" t="s">
        <v>48</v>
      </c>
      <c r="G4826" t="s">
        <v>436</v>
      </c>
      <c r="H4826" t="s">
        <v>437</v>
      </c>
      <c r="I4826" t="s">
        <v>74</v>
      </c>
      <c r="J4826" t="s">
        <v>190</v>
      </c>
      <c r="K4826">
        <v>3</v>
      </c>
      <c r="L4826" s="2">
        <v>1800</v>
      </c>
      <c r="M4826">
        <v>15</v>
      </c>
      <c r="N4826" s="2">
        <v>5400</v>
      </c>
      <c r="O4826" s="2">
        <v>810</v>
      </c>
      <c r="P4826" s="2">
        <v>4590</v>
      </c>
      <c r="Q4826" s="2">
        <v>2586.48</v>
      </c>
      <c r="R4826" s="2">
        <v>2003.52</v>
      </c>
      <c r="S4826" t="s">
        <v>64</v>
      </c>
      <c r="T4826" t="s">
        <v>290</v>
      </c>
      <c r="U4826" t="s">
        <v>291</v>
      </c>
      <c r="V4826" t="s">
        <v>39</v>
      </c>
      <c r="W4826" t="s">
        <v>66</v>
      </c>
      <c r="X4826" t="s">
        <v>67</v>
      </c>
      <c r="Y4826" t="s">
        <v>56</v>
      </c>
      <c r="Z4826" t="s">
        <v>223</v>
      </c>
      <c r="AA4826" t="s">
        <v>44</v>
      </c>
      <c r="AB4826" t="s">
        <v>44</v>
      </c>
    </row>
    <row r="4827" spans="1:28" x14ac:dyDescent="0.25">
      <c r="A4827" t="s">
        <v>9262</v>
      </c>
      <c r="B4827" s="1">
        <v>45680</v>
      </c>
      <c r="C4827" t="s">
        <v>3553</v>
      </c>
      <c r="D4827" t="s">
        <v>3554</v>
      </c>
      <c r="E4827">
        <v>52</v>
      </c>
      <c r="F4827" t="s">
        <v>111</v>
      </c>
      <c r="G4827" t="s">
        <v>158</v>
      </c>
      <c r="H4827" t="s">
        <v>159</v>
      </c>
      <c r="I4827" t="s">
        <v>51</v>
      </c>
      <c r="J4827" t="s">
        <v>52</v>
      </c>
      <c r="K4827">
        <v>1</v>
      </c>
      <c r="L4827" s="2">
        <v>650</v>
      </c>
      <c r="M4827">
        <v>30</v>
      </c>
      <c r="N4827" s="2">
        <v>650</v>
      </c>
      <c r="O4827" s="2">
        <v>195</v>
      </c>
      <c r="P4827" s="2">
        <v>455</v>
      </c>
      <c r="Q4827" s="2">
        <v>343.09</v>
      </c>
      <c r="R4827" s="2">
        <v>111.91</v>
      </c>
      <c r="S4827" t="s">
        <v>36</v>
      </c>
      <c r="T4827" t="s">
        <v>407</v>
      </c>
      <c r="U4827" t="s">
        <v>408</v>
      </c>
      <c r="V4827" t="s">
        <v>39</v>
      </c>
      <c r="W4827" t="s">
        <v>66</v>
      </c>
      <c r="X4827" t="s">
        <v>41</v>
      </c>
      <c r="Y4827" t="s">
        <v>56</v>
      </c>
      <c r="Z4827" t="s">
        <v>144</v>
      </c>
      <c r="AA4827" t="s">
        <v>44</v>
      </c>
      <c r="AB4827" t="s">
        <v>44</v>
      </c>
    </row>
    <row r="4828" spans="1:28" x14ac:dyDescent="0.25">
      <c r="A4828" t="s">
        <v>9263</v>
      </c>
      <c r="B4828" s="1">
        <v>45680</v>
      </c>
      <c r="C4828" t="s">
        <v>3119</v>
      </c>
      <c r="D4828" t="s">
        <v>3120</v>
      </c>
      <c r="E4828">
        <v>32</v>
      </c>
      <c r="F4828" t="s">
        <v>111</v>
      </c>
      <c r="G4828" t="s">
        <v>344</v>
      </c>
      <c r="H4828" t="s">
        <v>345</v>
      </c>
      <c r="I4828" t="s">
        <v>34</v>
      </c>
      <c r="J4828" t="s">
        <v>121</v>
      </c>
      <c r="K4828">
        <v>2</v>
      </c>
      <c r="L4828" s="2">
        <v>1600</v>
      </c>
      <c r="M4828">
        <v>25</v>
      </c>
      <c r="N4828" s="2">
        <v>3200</v>
      </c>
      <c r="O4828" s="2">
        <v>800</v>
      </c>
      <c r="P4828" s="2">
        <v>2400</v>
      </c>
      <c r="Q4828" s="2">
        <v>1383.39</v>
      </c>
      <c r="R4828" s="2">
        <v>1016.61</v>
      </c>
      <c r="S4828" t="s">
        <v>53</v>
      </c>
      <c r="T4828" t="s">
        <v>153</v>
      </c>
      <c r="U4828" t="s">
        <v>154</v>
      </c>
      <c r="V4828" t="s">
        <v>39</v>
      </c>
      <c r="W4828" t="s">
        <v>124</v>
      </c>
      <c r="X4828" t="s">
        <v>41</v>
      </c>
      <c r="Y4828" t="s">
        <v>42</v>
      </c>
      <c r="Z4828" t="s">
        <v>223</v>
      </c>
      <c r="AA4828" t="s">
        <v>44</v>
      </c>
      <c r="AB4828" t="s">
        <v>44</v>
      </c>
    </row>
    <row r="4829" spans="1:28" x14ac:dyDescent="0.25">
      <c r="A4829" t="s">
        <v>9264</v>
      </c>
      <c r="B4829" s="1">
        <v>45680</v>
      </c>
      <c r="C4829" t="s">
        <v>3968</v>
      </c>
      <c r="D4829" t="s">
        <v>3969</v>
      </c>
      <c r="E4829">
        <v>28</v>
      </c>
      <c r="F4829" t="s">
        <v>48</v>
      </c>
      <c r="G4829" t="s">
        <v>188</v>
      </c>
      <c r="H4829" t="s">
        <v>189</v>
      </c>
      <c r="I4829" t="s">
        <v>34</v>
      </c>
      <c r="J4829" t="s">
        <v>190</v>
      </c>
      <c r="K4829">
        <v>1</v>
      </c>
      <c r="L4829" s="2">
        <v>1800</v>
      </c>
      <c r="M4829">
        <v>5</v>
      </c>
      <c r="N4829" s="2">
        <v>1800</v>
      </c>
      <c r="O4829" s="2">
        <v>90</v>
      </c>
      <c r="P4829" s="2">
        <v>1710</v>
      </c>
      <c r="Q4829" s="2">
        <v>1113.82</v>
      </c>
      <c r="R4829" s="2">
        <v>596.17999999999995</v>
      </c>
      <c r="S4829" t="s">
        <v>53</v>
      </c>
      <c r="T4829" t="s">
        <v>136</v>
      </c>
      <c r="U4829" t="s">
        <v>38</v>
      </c>
      <c r="V4829" t="s">
        <v>39</v>
      </c>
      <c r="W4829" t="s">
        <v>83</v>
      </c>
      <c r="X4829" t="s">
        <v>41</v>
      </c>
      <c r="Y4829" t="s">
        <v>56</v>
      </c>
      <c r="Z4829" t="s">
        <v>43</v>
      </c>
      <c r="AA4829" t="s">
        <v>44</v>
      </c>
      <c r="AB4829" t="s">
        <v>44</v>
      </c>
    </row>
    <row r="4830" spans="1:28" x14ac:dyDescent="0.25">
      <c r="A4830" t="s">
        <v>9265</v>
      </c>
      <c r="B4830" s="1">
        <v>45680</v>
      </c>
      <c r="C4830" t="s">
        <v>7676</v>
      </c>
      <c r="D4830" t="s">
        <v>7677</v>
      </c>
      <c r="E4830">
        <v>50</v>
      </c>
      <c r="F4830" t="s">
        <v>111</v>
      </c>
      <c r="G4830" t="s">
        <v>134</v>
      </c>
      <c r="H4830" t="s">
        <v>135</v>
      </c>
      <c r="I4830" t="s">
        <v>62</v>
      </c>
      <c r="J4830" t="s">
        <v>130</v>
      </c>
      <c r="K4830">
        <v>1</v>
      </c>
      <c r="L4830" s="2">
        <v>8500</v>
      </c>
      <c r="M4830">
        <v>5</v>
      </c>
      <c r="N4830" s="2">
        <v>8500</v>
      </c>
      <c r="O4830" s="2">
        <v>425</v>
      </c>
      <c r="P4830" s="2">
        <v>8075</v>
      </c>
      <c r="Q4830" s="2">
        <v>6543.9</v>
      </c>
      <c r="R4830" s="2">
        <v>1531.1</v>
      </c>
      <c r="S4830" t="s">
        <v>53</v>
      </c>
      <c r="T4830" t="s">
        <v>90</v>
      </c>
      <c r="U4830" t="s">
        <v>91</v>
      </c>
      <c r="V4830" t="s">
        <v>39</v>
      </c>
      <c r="W4830" t="s">
        <v>92</v>
      </c>
      <c r="X4830" t="s">
        <v>41</v>
      </c>
      <c r="Y4830" t="s">
        <v>56</v>
      </c>
      <c r="Z4830" t="s">
        <v>43</v>
      </c>
      <c r="AA4830" t="s">
        <v>44</v>
      </c>
      <c r="AB4830" t="s">
        <v>44</v>
      </c>
    </row>
    <row r="4831" spans="1:28" x14ac:dyDescent="0.25">
      <c r="A4831" t="s">
        <v>9266</v>
      </c>
      <c r="B4831" s="1">
        <v>45680</v>
      </c>
      <c r="C4831" t="s">
        <v>3764</v>
      </c>
      <c r="D4831" t="s">
        <v>3765</v>
      </c>
      <c r="E4831">
        <v>22</v>
      </c>
      <c r="F4831" t="s">
        <v>48</v>
      </c>
      <c r="G4831" t="s">
        <v>207</v>
      </c>
      <c r="H4831" t="s">
        <v>208</v>
      </c>
      <c r="I4831" t="s">
        <v>34</v>
      </c>
      <c r="J4831" t="s">
        <v>143</v>
      </c>
      <c r="K4831">
        <v>2</v>
      </c>
      <c r="L4831" s="2">
        <v>18000</v>
      </c>
      <c r="M4831">
        <v>30</v>
      </c>
      <c r="N4831" s="2">
        <v>36000</v>
      </c>
      <c r="O4831" s="2">
        <v>10800</v>
      </c>
      <c r="P4831" s="2">
        <v>25200</v>
      </c>
      <c r="Q4831" s="2">
        <v>17757.599999999999</v>
      </c>
      <c r="R4831" s="2">
        <v>7442.4</v>
      </c>
      <c r="S4831" t="s">
        <v>53</v>
      </c>
      <c r="T4831" t="s">
        <v>54</v>
      </c>
      <c r="U4831" t="s">
        <v>55</v>
      </c>
      <c r="V4831" t="s">
        <v>39</v>
      </c>
      <c r="W4831" t="s">
        <v>124</v>
      </c>
      <c r="X4831" t="s">
        <v>67</v>
      </c>
      <c r="Y4831" t="s">
        <v>42</v>
      </c>
      <c r="Z4831" t="s">
        <v>43</v>
      </c>
      <c r="AA4831" t="s">
        <v>68</v>
      </c>
      <c r="AB4831" t="s">
        <v>44</v>
      </c>
    </row>
    <row r="4832" spans="1:28" x14ac:dyDescent="0.25">
      <c r="A4832" t="s">
        <v>9267</v>
      </c>
      <c r="B4832" s="1">
        <v>45680</v>
      </c>
      <c r="C4832" t="s">
        <v>4212</v>
      </c>
      <c r="D4832" t="s">
        <v>4213</v>
      </c>
      <c r="E4832">
        <v>40</v>
      </c>
      <c r="F4832" t="s">
        <v>31</v>
      </c>
      <c r="G4832" t="s">
        <v>285</v>
      </c>
      <c r="H4832" t="s">
        <v>286</v>
      </c>
      <c r="I4832" t="s">
        <v>34</v>
      </c>
      <c r="J4832" t="s">
        <v>121</v>
      </c>
      <c r="K4832">
        <v>1</v>
      </c>
      <c r="L4832" s="2">
        <v>3200</v>
      </c>
      <c r="M4832">
        <v>15</v>
      </c>
      <c r="N4832" s="2">
        <v>3200</v>
      </c>
      <c r="O4832" s="2">
        <v>480</v>
      </c>
      <c r="P4832" s="2">
        <v>2720</v>
      </c>
      <c r="Q4832" s="2">
        <v>1625.69</v>
      </c>
      <c r="R4832" s="2">
        <v>1094.31</v>
      </c>
      <c r="S4832" t="s">
        <v>64</v>
      </c>
      <c r="T4832" t="s">
        <v>96</v>
      </c>
      <c r="U4832" t="s">
        <v>96</v>
      </c>
      <c r="V4832" t="s">
        <v>39</v>
      </c>
      <c r="W4832" t="s">
        <v>40</v>
      </c>
      <c r="X4832" t="s">
        <v>67</v>
      </c>
      <c r="Y4832" t="s">
        <v>84</v>
      </c>
      <c r="Z4832" t="s">
        <v>43</v>
      </c>
      <c r="AA4832" t="s">
        <v>44</v>
      </c>
      <c r="AB4832" t="s">
        <v>44</v>
      </c>
    </row>
    <row r="4833" spans="1:28" x14ac:dyDescent="0.25">
      <c r="A4833" t="s">
        <v>9268</v>
      </c>
      <c r="B4833" s="1">
        <v>45680</v>
      </c>
      <c r="C4833" t="s">
        <v>9269</v>
      </c>
      <c r="D4833" t="s">
        <v>9270</v>
      </c>
      <c r="E4833">
        <v>39</v>
      </c>
      <c r="F4833" t="s">
        <v>48</v>
      </c>
      <c r="G4833" t="s">
        <v>366</v>
      </c>
      <c r="H4833" t="s">
        <v>367</v>
      </c>
      <c r="I4833" t="s">
        <v>34</v>
      </c>
      <c r="J4833" t="s">
        <v>130</v>
      </c>
      <c r="K4833">
        <v>1</v>
      </c>
      <c r="L4833" s="2">
        <v>14500</v>
      </c>
      <c r="M4833">
        <v>0</v>
      </c>
      <c r="N4833" s="2">
        <v>14500</v>
      </c>
      <c r="O4833" s="2">
        <v>0</v>
      </c>
      <c r="P4833" s="2">
        <v>14500</v>
      </c>
      <c r="Q4833" s="2">
        <v>8866.9599999999991</v>
      </c>
      <c r="R4833" s="2">
        <v>5633.04</v>
      </c>
      <c r="S4833" t="s">
        <v>53</v>
      </c>
      <c r="T4833" t="s">
        <v>222</v>
      </c>
      <c r="U4833" t="s">
        <v>38</v>
      </c>
      <c r="V4833" t="s">
        <v>39</v>
      </c>
      <c r="W4833" t="s">
        <v>40</v>
      </c>
      <c r="X4833" t="s">
        <v>97</v>
      </c>
      <c r="Y4833" t="s">
        <v>56</v>
      </c>
      <c r="Z4833" t="s">
        <v>508</v>
      </c>
      <c r="AA4833" t="s">
        <v>44</v>
      </c>
      <c r="AB4833" t="s">
        <v>44</v>
      </c>
    </row>
    <row r="4834" spans="1:28" x14ac:dyDescent="0.25">
      <c r="A4834" t="s">
        <v>9271</v>
      </c>
      <c r="B4834" s="1">
        <v>45680</v>
      </c>
      <c r="C4834" t="s">
        <v>8430</v>
      </c>
      <c r="D4834" t="s">
        <v>8431</v>
      </c>
      <c r="E4834">
        <v>50</v>
      </c>
      <c r="F4834" t="s">
        <v>48</v>
      </c>
      <c r="G4834" t="s">
        <v>148</v>
      </c>
      <c r="H4834" t="s">
        <v>149</v>
      </c>
      <c r="I4834" t="s">
        <v>74</v>
      </c>
      <c r="J4834" t="s">
        <v>130</v>
      </c>
      <c r="K4834">
        <v>2</v>
      </c>
      <c r="L4834" s="2">
        <v>3500</v>
      </c>
      <c r="M4834">
        <v>25</v>
      </c>
      <c r="N4834" s="2">
        <v>7000</v>
      </c>
      <c r="O4834" s="2">
        <v>1750</v>
      </c>
      <c r="P4834" s="2">
        <v>5250</v>
      </c>
      <c r="Q4834" s="2">
        <v>3117.72</v>
      </c>
      <c r="R4834" s="2">
        <v>2132.2800000000002</v>
      </c>
      <c r="S4834" t="s">
        <v>53</v>
      </c>
      <c r="T4834" t="s">
        <v>114</v>
      </c>
      <c r="U4834" t="s">
        <v>115</v>
      </c>
      <c r="V4834" t="s">
        <v>39</v>
      </c>
      <c r="W4834" t="s">
        <v>137</v>
      </c>
      <c r="X4834" t="s">
        <v>67</v>
      </c>
      <c r="Y4834" t="s">
        <v>56</v>
      </c>
      <c r="Z4834" t="s">
        <v>144</v>
      </c>
      <c r="AA4834" t="s">
        <v>44</v>
      </c>
      <c r="AB4834" t="s">
        <v>44</v>
      </c>
    </row>
    <row r="4835" spans="1:28" x14ac:dyDescent="0.25">
      <c r="A4835" t="s">
        <v>9272</v>
      </c>
      <c r="B4835" s="1">
        <v>45680</v>
      </c>
      <c r="C4835" t="s">
        <v>9273</v>
      </c>
      <c r="D4835" t="s">
        <v>9274</v>
      </c>
      <c r="E4835">
        <v>38</v>
      </c>
      <c r="F4835" t="s">
        <v>48</v>
      </c>
      <c r="G4835" t="s">
        <v>32</v>
      </c>
      <c r="H4835" t="s">
        <v>33</v>
      </c>
      <c r="I4835" t="s">
        <v>34</v>
      </c>
      <c r="J4835" t="s">
        <v>35</v>
      </c>
      <c r="K4835">
        <v>1</v>
      </c>
      <c r="L4835" s="2">
        <v>55000</v>
      </c>
      <c r="M4835">
        <v>10</v>
      </c>
      <c r="N4835" s="2">
        <v>55000</v>
      </c>
      <c r="O4835" s="2">
        <v>5500</v>
      </c>
      <c r="P4835" s="2">
        <v>49500</v>
      </c>
      <c r="Q4835" s="2">
        <v>35821.49</v>
      </c>
      <c r="R4835" s="2">
        <v>13678.51</v>
      </c>
      <c r="S4835" t="s">
        <v>36</v>
      </c>
      <c r="T4835" t="s">
        <v>222</v>
      </c>
      <c r="U4835" t="s">
        <v>38</v>
      </c>
      <c r="V4835" t="s">
        <v>39</v>
      </c>
      <c r="W4835" t="s">
        <v>83</v>
      </c>
      <c r="X4835" t="s">
        <v>97</v>
      </c>
      <c r="Y4835" t="s">
        <v>42</v>
      </c>
      <c r="Z4835" t="s">
        <v>43</v>
      </c>
      <c r="AA4835" t="s">
        <v>68</v>
      </c>
      <c r="AB4835" t="s">
        <v>44</v>
      </c>
    </row>
    <row r="4836" spans="1:28" x14ac:dyDescent="0.25">
      <c r="A4836" t="s">
        <v>9275</v>
      </c>
      <c r="B4836" s="1">
        <v>45680</v>
      </c>
      <c r="C4836" t="s">
        <v>9276</v>
      </c>
      <c r="D4836" t="s">
        <v>9277</v>
      </c>
      <c r="E4836">
        <v>42</v>
      </c>
      <c r="F4836" t="s">
        <v>48</v>
      </c>
      <c r="G4836" t="s">
        <v>112</v>
      </c>
      <c r="H4836" t="s">
        <v>113</v>
      </c>
      <c r="I4836" t="s">
        <v>103</v>
      </c>
      <c r="J4836" t="s">
        <v>104</v>
      </c>
      <c r="K4836">
        <v>1</v>
      </c>
      <c r="L4836" s="2">
        <v>650</v>
      </c>
      <c r="M4836">
        <v>0</v>
      </c>
      <c r="N4836" s="2">
        <v>650</v>
      </c>
      <c r="O4836" s="2">
        <v>0</v>
      </c>
      <c r="P4836" s="2">
        <v>650</v>
      </c>
      <c r="Q4836" s="2">
        <v>486.2</v>
      </c>
      <c r="R4836" s="2">
        <v>163.80000000000001</v>
      </c>
      <c r="S4836" t="s">
        <v>53</v>
      </c>
      <c r="T4836" t="s">
        <v>114</v>
      </c>
      <c r="U4836" t="s">
        <v>115</v>
      </c>
      <c r="V4836" t="s">
        <v>39</v>
      </c>
      <c r="W4836" t="s">
        <v>92</v>
      </c>
      <c r="X4836" t="s">
        <v>41</v>
      </c>
      <c r="Y4836" t="s">
        <v>56</v>
      </c>
      <c r="Z4836" t="s">
        <v>223</v>
      </c>
      <c r="AA4836" t="s">
        <v>44</v>
      </c>
      <c r="AB4836" t="s">
        <v>44</v>
      </c>
    </row>
    <row r="4837" spans="1:28" x14ac:dyDescent="0.25">
      <c r="A4837" t="s">
        <v>9278</v>
      </c>
      <c r="B4837" s="1">
        <v>45680</v>
      </c>
      <c r="C4837" t="s">
        <v>654</v>
      </c>
      <c r="D4837" t="s">
        <v>655</v>
      </c>
      <c r="E4837">
        <v>41</v>
      </c>
      <c r="F4837" t="s">
        <v>48</v>
      </c>
      <c r="G4837" t="s">
        <v>158</v>
      </c>
      <c r="H4837" t="s">
        <v>159</v>
      </c>
      <c r="I4837" t="s">
        <v>51</v>
      </c>
      <c r="J4837" t="s">
        <v>52</v>
      </c>
      <c r="K4837">
        <v>3</v>
      </c>
      <c r="L4837" s="2">
        <v>650</v>
      </c>
      <c r="M4837">
        <v>0</v>
      </c>
      <c r="N4837" s="2">
        <v>1950</v>
      </c>
      <c r="O4837" s="2">
        <v>0</v>
      </c>
      <c r="P4837" s="2">
        <v>1950</v>
      </c>
      <c r="Q4837" s="2">
        <v>1509.29</v>
      </c>
      <c r="R4837" s="2">
        <v>440.71</v>
      </c>
      <c r="S4837" t="s">
        <v>53</v>
      </c>
      <c r="T4837" t="s">
        <v>37</v>
      </c>
      <c r="U4837" t="s">
        <v>38</v>
      </c>
      <c r="V4837" t="s">
        <v>39</v>
      </c>
      <c r="W4837" t="s">
        <v>66</v>
      </c>
      <c r="X4837" t="s">
        <v>67</v>
      </c>
      <c r="Y4837" t="s">
        <v>56</v>
      </c>
      <c r="Z4837" t="s">
        <v>43</v>
      </c>
      <c r="AA4837" t="s">
        <v>44</v>
      </c>
      <c r="AB4837" t="s">
        <v>44</v>
      </c>
    </row>
    <row r="4838" spans="1:28" x14ac:dyDescent="0.25">
      <c r="A4838" t="s">
        <v>9279</v>
      </c>
      <c r="B4838" s="1">
        <v>45681</v>
      </c>
      <c r="C4838" t="s">
        <v>9280</v>
      </c>
      <c r="D4838" t="s">
        <v>9281</v>
      </c>
      <c r="E4838">
        <v>47</v>
      </c>
      <c r="F4838" t="s">
        <v>111</v>
      </c>
      <c r="G4838" t="s">
        <v>207</v>
      </c>
      <c r="H4838" t="s">
        <v>208</v>
      </c>
      <c r="I4838" t="s">
        <v>34</v>
      </c>
      <c r="J4838" t="s">
        <v>143</v>
      </c>
      <c r="K4838">
        <v>2</v>
      </c>
      <c r="L4838" s="2">
        <v>18000</v>
      </c>
      <c r="M4838">
        <v>0</v>
      </c>
      <c r="N4838" s="2">
        <v>36000</v>
      </c>
      <c r="O4838" s="2">
        <v>0</v>
      </c>
      <c r="P4838" s="2">
        <v>36000</v>
      </c>
      <c r="Q4838" s="2">
        <v>21833.22</v>
      </c>
      <c r="R4838" s="2">
        <v>14166.78</v>
      </c>
      <c r="S4838" t="s">
        <v>53</v>
      </c>
      <c r="T4838" t="s">
        <v>105</v>
      </c>
      <c r="U4838" t="s">
        <v>106</v>
      </c>
      <c r="V4838" t="s">
        <v>39</v>
      </c>
      <c r="W4838" t="s">
        <v>137</v>
      </c>
      <c r="X4838" t="s">
        <v>97</v>
      </c>
      <c r="Y4838" t="s">
        <v>56</v>
      </c>
      <c r="Z4838" t="s">
        <v>223</v>
      </c>
      <c r="AA4838" t="s">
        <v>44</v>
      </c>
      <c r="AB4838" t="s">
        <v>44</v>
      </c>
    </row>
    <row r="4839" spans="1:28" x14ac:dyDescent="0.25">
      <c r="A4839" t="s">
        <v>9282</v>
      </c>
      <c r="B4839" s="1">
        <v>45681</v>
      </c>
      <c r="C4839" t="s">
        <v>564</v>
      </c>
      <c r="D4839" t="s">
        <v>565</v>
      </c>
      <c r="E4839">
        <v>56</v>
      </c>
      <c r="F4839" t="s">
        <v>31</v>
      </c>
      <c r="G4839" t="s">
        <v>561</v>
      </c>
      <c r="H4839" t="s">
        <v>562</v>
      </c>
      <c r="I4839" t="s">
        <v>34</v>
      </c>
      <c r="J4839" t="s">
        <v>143</v>
      </c>
      <c r="K4839">
        <v>2</v>
      </c>
      <c r="L4839" s="2">
        <v>900</v>
      </c>
      <c r="M4839">
        <v>0</v>
      </c>
      <c r="N4839" s="2">
        <v>1800</v>
      </c>
      <c r="O4839" s="2">
        <v>0</v>
      </c>
      <c r="P4839" s="2">
        <v>1800</v>
      </c>
      <c r="Q4839" s="2">
        <v>997.38</v>
      </c>
      <c r="R4839" s="2">
        <v>802.62</v>
      </c>
      <c r="S4839" t="s">
        <v>53</v>
      </c>
      <c r="T4839" t="s">
        <v>407</v>
      </c>
      <c r="U4839" t="s">
        <v>408</v>
      </c>
      <c r="V4839" t="s">
        <v>39</v>
      </c>
      <c r="W4839" t="s">
        <v>137</v>
      </c>
      <c r="X4839" t="s">
        <v>97</v>
      </c>
      <c r="Y4839" t="s">
        <v>42</v>
      </c>
      <c r="Z4839" t="s">
        <v>223</v>
      </c>
      <c r="AA4839" t="s">
        <v>44</v>
      </c>
      <c r="AB4839" t="s">
        <v>44</v>
      </c>
    </row>
    <row r="4840" spans="1:28" x14ac:dyDescent="0.25">
      <c r="A4840" t="s">
        <v>9283</v>
      </c>
      <c r="B4840" s="1">
        <v>45681</v>
      </c>
      <c r="C4840" t="s">
        <v>8872</v>
      </c>
      <c r="D4840" t="s">
        <v>8873</v>
      </c>
      <c r="E4840">
        <v>33</v>
      </c>
      <c r="F4840" t="s">
        <v>31</v>
      </c>
      <c r="G4840" t="s">
        <v>318</v>
      </c>
      <c r="H4840" t="s">
        <v>319</v>
      </c>
      <c r="I4840" t="s">
        <v>34</v>
      </c>
      <c r="J4840" t="s">
        <v>190</v>
      </c>
      <c r="K4840">
        <v>1</v>
      </c>
      <c r="L4840" s="2">
        <v>2500</v>
      </c>
      <c r="M4840">
        <v>20</v>
      </c>
      <c r="N4840" s="2">
        <v>2500</v>
      </c>
      <c r="O4840" s="2">
        <v>500</v>
      </c>
      <c r="P4840" s="2">
        <v>2000</v>
      </c>
      <c r="Q4840" s="2">
        <v>1634.5</v>
      </c>
      <c r="R4840" s="2">
        <v>365.5</v>
      </c>
      <c r="S4840" t="s">
        <v>53</v>
      </c>
      <c r="T4840" t="s">
        <v>263</v>
      </c>
      <c r="U4840" t="s">
        <v>91</v>
      </c>
      <c r="V4840" t="s">
        <v>39</v>
      </c>
      <c r="W4840" t="s">
        <v>83</v>
      </c>
      <c r="X4840" t="s">
        <v>67</v>
      </c>
      <c r="Y4840" t="s">
        <v>56</v>
      </c>
      <c r="Z4840" t="s">
        <v>43</v>
      </c>
      <c r="AA4840" t="s">
        <v>44</v>
      </c>
      <c r="AB4840" t="s">
        <v>44</v>
      </c>
    </row>
    <row r="4841" spans="1:28" x14ac:dyDescent="0.25">
      <c r="A4841" t="s">
        <v>9284</v>
      </c>
      <c r="B4841" s="1">
        <v>45681</v>
      </c>
      <c r="C4841" t="s">
        <v>9285</v>
      </c>
      <c r="D4841" t="s">
        <v>9286</v>
      </c>
      <c r="E4841">
        <v>58</v>
      </c>
      <c r="F4841" t="s">
        <v>48</v>
      </c>
      <c r="G4841" t="s">
        <v>88</v>
      </c>
      <c r="H4841" t="s">
        <v>89</v>
      </c>
      <c r="I4841" t="s">
        <v>62</v>
      </c>
      <c r="J4841" t="s">
        <v>63</v>
      </c>
      <c r="K4841">
        <v>3</v>
      </c>
      <c r="L4841" s="2">
        <v>4200</v>
      </c>
      <c r="M4841">
        <v>0</v>
      </c>
      <c r="N4841" s="2">
        <v>12600</v>
      </c>
      <c r="O4841" s="2">
        <v>0</v>
      </c>
      <c r="P4841" s="2">
        <v>12600</v>
      </c>
      <c r="Q4841" s="2">
        <v>7029.03</v>
      </c>
      <c r="R4841" s="2">
        <v>5570.97</v>
      </c>
      <c r="S4841" t="s">
        <v>53</v>
      </c>
      <c r="T4841" t="s">
        <v>65</v>
      </c>
      <c r="U4841" t="s">
        <v>65</v>
      </c>
      <c r="V4841" t="s">
        <v>39</v>
      </c>
      <c r="W4841" t="s">
        <v>124</v>
      </c>
      <c r="X4841" t="s">
        <v>97</v>
      </c>
      <c r="Y4841" t="s">
        <v>56</v>
      </c>
      <c r="Z4841" t="s">
        <v>43</v>
      </c>
      <c r="AA4841" t="s">
        <v>44</v>
      </c>
      <c r="AB4841" t="s">
        <v>44</v>
      </c>
    </row>
    <row r="4842" spans="1:28" x14ac:dyDescent="0.25">
      <c r="A4842" t="s">
        <v>9287</v>
      </c>
      <c r="B4842" s="1">
        <v>45681</v>
      </c>
      <c r="C4842" t="s">
        <v>4527</v>
      </c>
      <c r="D4842" t="s">
        <v>4528</v>
      </c>
      <c r="E4842">
        <v>55</v>
      </c>
      <c r="F4842" t="s">
        <v>48</v>
      </c>
      <c r="G4842" t="s">
        <v>273</v>
      </c>
      <c r="H4842" t="s">
        <v>274</v>
      </c>
      <c r="I4842" t="s">
        <v>51</v>
      </c>
      <c r="J4842" t="s">
        <v>52</v>
      </c>
      <c r="K4842">
        <v>2</v>
      </c>
      <c r="L4842" s="2">
        <v>250</v>
      </c>
      <c r="M4842">
        <v>5</v>
      </c>
      <c r="N4842" s="2">
        <v>500</v>
      </c>
      <c r="O4842" s="2">
        <v>25</v>
      </c>
      <c r="P4842" s="2">
        <v>475</v>
      </c>
      <c r="Q4842" s="2">
        <v>287.62</v>
      </c>
      <c r="R4842" s="2">
        <v>187.38</v>
      </c>
      <c r="S4842" t="s">
        <v>53</v>
      </c>
      <c r="T4842" t="s">
        <v>178</v>
      </c>
      <c r="U4842" t="s">
        <v>154</v>
      </c>
      <c r="V4842" t="s">
        <v>39</v>
      </c>
      <c r="W4842" t="s">
        <v>83</v>
      </c>
      <c r="X4842" t="s">
        <v>67</v>
      </c>
      <c r="Y4842" t="s">
        <v>56</v>
      </c>
      <c r="Z4842" t="s">
        <v>43</v>
      </c>
      <c r="AA4842" t="s">
        <v>44</v>
      </c>
      <c r="AB4842" t="s">
        <v>44</v>
      </c>
    </row>
    <row r="4843" spans="1:28" x14ac:dyDescent="0.25">
      <c r="A4843" t="s">
        <v>9288</v>
      </c>
      <c r="B4843" s="1">
        <v>45681</v>
      </c>
      <c r="C4843" t="s">
        <v>3331</v>
      </c>
      <c r="D4843" t="s">
        <v>3332</v>
      </c>
      <c r="E4843">
        <v>29</v>
      </c>
      <c r="F4843" t="s">
        <v>111</v>
      </c>
      <c r="G4843" t="s">
        <v>134</v>
      </c>
      <c r="H4843" t="s">
        <v>135</v>
      </c>
      <c r="I4843" t="s">
        <v>62</v>
      </c>
      <c r="J4843" t="s">
        <v>130</v>
      </c>
      <c r="K4843">
        <v>5</v>
      </c>
      <c r="L4843" s="2">
        <v>8500</v>
      </c>
      <c r="M4843">
        <v>20</v>
      </c>
      <c r="N4843" s="2">
        <v>42500</v>
      </c>
      <c r="O4843" s="2">
        <v>8500</v>
      </c>
      <c r="P4843" s="2">
        <v>34000</v>
      </c>
      <c r="Q4843" s="2">
        <v>27558.14</v>
      </c>
      <c r="R4843" s="2">
        <v>6441.86</v>
      </c>
      <c r="S4843" t="s">
        <v>53</v>
      </c>
      <c r="T4843" t="s">
        <v>263</v>
      </c>
      <c r="U4843" t="s">
        <v>91</v>
      </c>
      <c r="V4843" t="s">
        <v>39</v>
      </c>
      <c r="W4843" t="s">
        <v>83</v>
      </c>
      <c r="X4843" t="s">
        <v>41</v>
      </c>
      <c r="Y4843" t="s">
        <v>56</v>
      </c>
      <c r="Z4843" t="s">
        <v>43</v>
      </c>
      <c r="AA4843" t="s">
        <v>44</v>
      </c>
      <c r="AB4843" t="s">
        <v>44</v>
      </c>
    </row>
    <row r="4844" spans="1:28" x14ac:dyDescent="0.25">
      <c r="A4844" t="s">
        <v>9289</v>
      </c>
      <c r="B4844" s="1">
        <v>45681</v>
      </c>
      <c r="C4844" t="s">
        <v>6057</v>
      </c>
      <c r="D4844" t="s">
        <v>6058</v>
      </c>
      <c r="E4844">
        <v>22</v>
      </c>
      <c r="F4844" t="s">
        <v>111</v>
      </c>
      <c r="G4844" t="s">
        <v>148</v>
      </c>
      <c r="H4844" t="s">
        <v>149</v>
      </c>
      <c r="I4844" t="s">
        <v>74</v>
      </c>
      <c r="J4844" t="s">
        <v>130</v>
      </c>
      <c r="K4844">
        <v>2</v>
      </c>
      <c r="L4844" s="2">
        <v>3500</v>
      </c>
      <c r="M4844">
        <v>0</v>
      </c>
      <c r="N4844" s="2">
        <v>7000</v>
      </c>
      <c r="O4844" s="2">
        <v>0</v>
      </c>
      <c r="P4844" s="2">
        <v>7000</v>
      </c>
      <c r="Q4844" s="2">
        <v>3962</v>
      </c>
      <c r="R4844" s="2">
        <v>3038</v>
      </c>
      <c r="S4844" t="s">
        <v>53</v>
      </c>
      <c r="T4844" t="s">
        <v>37</v>
      </c>
      <c r="U4844" t="s">
        <v>38</v>
      </c>
      <c r="V4844" t="s">
        <v>39</v>
      </c>
      <c r="W4844" t="s">
        <v>137</v>
      </c>
      <c r="X4844" t="s">
        <v>97</v>
      </c>
      <c r="Y4844" t="s">
        <v>56</v>
      </c>
      <c r="Z4844" t="s">
        <v>43</v>
      </c>
      <c r="AA4844" t="s">
        <v>44</v>
      </c>
      <c r="AB4844" t="s">
        <v>44</v>
      </c>
    </row>
    <row r="4845" spans="1:28" x14ac:dyDescent="0.25">
      <c r="A4845" t="s">
        <v>9290</v>
      </c>
      <c r="B4845" s="1">
        <v>45681</v>
      </c>
      <c r="C4845" t="s">
        <v>225</v>
      </c>
      <c r="D4845" t="s">
        <v>226</v>
      </c>
      <c r="E4845">
        <v>28</v>
      </c>
      <c r="F4845" t="s">
        <v>48</v>
      </c>
      <c r="G4845" t="s">
        <v>88</v>
      </c>
      <c r="H4845" t="s">
        <v>89</v>
      </c>
      <c r="I4845" t="s">
        <v>62</v>
      </c>
      <c r="J4845" t="s">
        <v>63</v>
      </c>
      <c r="K4845">
        <v>2</v>
      </c>
      <c r="L4845" s="2">
        <v>4200</v>
      </c>
      <c r="M4845">
        <v>0</v>
      </c>
      <c r="N4845" s="2">
        <v>8400</v>
      </c>
      <c r="O4845" s="2">
        <v>0</v>
      </c>
      <c r="P4845" s="2">
        <v>8400</v>
      </c>
      <c r="Q4845" s="2">
        <v>6686.66</v>
      </c>
      <c r="R4845" s="2">
        <v>1713.34</v>
      </c>
      <c r="S4845" t="s">
        <v>53</v>
      </c>
      <c r="T4845" t="s">
        <v>578</v>
      </c>
      <c r="U4845" t="s">
        <v>579</v>
      </c>
      <c r="V4845" t="s">
        <v>39</v>
      </c>
      <c r="W4845" t="s">
        <v>83</v>
      </c>
      <c r="X4845" t="s">
        <v>97</v>
      </c>
      <c r="Y4845" t="s">
        <v>42</v>
      </c>
      <c r="Z4845" t="s">
        <v>223</v>
      </c>
      <c r="AA4845" t="s">
        <v>44</v>
      </c>
      <c r="AB4845" t="s">
        <v>44</v>
      </c>
    </row>
    <row r="4846" spans="1:28" x14ac:dyDescent="0.25">
      <c r="A4846" t="s">
        <v>9291</v>
      </c>
      <c r="B4846" s="1">
        <v>45681</v>
      </c>
      <c r="C4846" t="s">
        <v>9292</v>
      </c>
      <c r="D4846" t="s">
        <v>9293</v>
      </c>
      <c r="E4846">
        <v>57</v>
      </c>
      <c r="F4846" t="s">
        <v>31</v>
      </c>
      <c r="G4846" t="s">
        <v>49</v>
      </c>
      <c r="H4846" t="s">
        <v>50</v>
      </c>
      <c r="I4846" t="s">
        <v>51</v>
      </c>
      <c r="J4846" t="s">
        <v>52</v>
      </c>
      <c r="K4846">
        <v>1</v>
      </c>
      <c r="L4846" s="2">
        <v>500</v>
      </c>
      <c r="M4846">
        <v>5</v>
      </c>
      <c r="N4846" s="2">
        <v>500</v>
      </c>
      <c r="O4846" s="2">
        <v>25</v>
      </c>
      <c r="P4846" s="2">
        <v>475</v>
      </c>
      <c r="Q4846" s="2">
        <v>361.57</v>
      </c>
      <c r="R4846" s="2">
        <v>113.43</v>
      </c>
      <c r="S4846" t="s">
        <v>64</v>
      </c>
      <c r="T4846" t="s">
        <v>37</v>
      </c>
      <c r="U4846" t="s">
        <v>38</v>
      </c>
      <c r="V4846" t="s">
        <v>39</v>
      </c>
      <c r="W4846" t="s">
        <v>40</v>
      </c>
      <c r="X4846" t="s">
        <v>41</v>
      </c>
      <c r="Y4846" t="s">
        <v>42</v>
      </c>
      <c r="Z4846" t="s">
        <v>107</v>
      </c>
      <c r="AA4846" t="s">
        <v>44</v>
      </c>
      <c r="AB4846" t="s">
        <v>68</v>
      </c>
    </row>
    <row r="4847" spans="1:28" x14ac:dyDescent="0.25">
      <c r="A4847" t="s">
        <v>9294</v>
      </c>
      <c r="B4847" s="1">
        <v>45681</v>
      </c>
      <c r="C4847" t="s">
        <v>4212</v>
      </c>
      <c r="D4847" t="s">
        <v>4213</v>
      </c>
      <c r="E4847">
        <v>51</v>
      </c>
      <c r="F4847" t="s">
        <v>48</v>
      </c>
      <c r="G4847" t="s">
        <v>197</v>
      </c>
      <c r="H4847" t="s">
        <v>198</v>
      </c>
      <c r="I4847" t="s">
        <v>74</v>
      </c>
      <c r="J4847" t="s">
        <v>75</v>
      </c>
      <c r="K4847">
        <v>3</v>
      </c>
      <c r="L4847" s="2">
        <v>2600</v>
      </c>
      <c r="M4847">
        <v>10</v>
      </c>
      <c r="N4847" s="2">
        <v>7800</v>
      </c>
      <c r="O4847" s="2">
        <v>780</v>
      </c>
      <c r="P4847" s="2">
        <v>7020</v>
      </c>
      <c r="Q4847" s="2">
        <v>5269.31</v>
      </c>
      <c r="R4847" s="2">
        <v>1750.69</v>
      </c>
      <c r="S4847" t="s">
        <v>53</v>
      </c>
      <c r="T4847" t="s">
        <v>76</v>
      </c>
      <c r="U4847" t="s">
        <v>77</v>
      </c>
      <c r="V4847" t="s">
        <v>39</v>
      </c>
      <c r="W4847" t="s">
        <v>83</v>
      </c>
      <c r="X4847" t="s">
        <v>41</v>
      </c>
      <c r="Y4847" t="s">
        <v>56</v>
      </c>
      <c r="Z4847" t="s">
        <v>43</v>
      </c>
      <c r="AA4847" t="s">
        <v>44</v>
      </c>
      <c r="AB4847" t="s">
        <v>44</v>
      </c>
    </row>
    <row r="4848" spans="1:28" x14ac:dyDescent="0.25">
      <c r="A4848" t="s">
        <v>9295</v>
      </c>
      <c r="B4848" s="1">
        <v>45682</v>
      </c>
      <c r="C4848" t="s">
        <v>5780</v>
      </c>
      <c r="D4848" t="s">
        <v>5781</v>
      </c>
      <c r="E4848">
        <v>39</v>
      </c>
      <c r="F4848" t="s">
        <v>48</v>
      </c>
      <c r="G4848" t="s">
        <v>88</v>
      </c>
      <c r="H4848" t="s">
        <v>89</v>
      </c>
      <c r="I4848" t="s">
        <v>62</v>
      </c>
      <c r="J4848" t="s">
        <v>63</v>
      </c>
      <c r="K4848">
        <v>1</v>
      </c>
      <c r="L4848" s="2">
        <v>4200</v>
      </c>
      <c r="M4848">
        <v>10</v>
      </c>
      <c r="N4848" s="2">
        <v>4200</v>
      </c>
      <c r="O4848" s="2">
        <v>420</v>
      </c>
      <c r="P4848" s="2">
        <v>3780</v>
      </c>
      <c r="Q4848" s="2">
        <v>2132.83</v>
      </c>
      <c r="R4848" s="2">
        <v>1647.17</v>
      </c>
      <c r="S4848" t="s">
        <v>36</v>
      </c>
      <c r="T4848" t="s">
        <v>153</v>
      </c>
      <c r="U4848" t="s">
        <v>154</v>
      </c>
      <c r="V4848" t="s">
        <v>39</v>
      </c>
      <c r="W4848" t="s">
        <v>66</v>
      </c>
      <c r="X4848" t="s">
        <v>67</v>
      </c>
      <c r="Y4848" t="s">
        <v>56</v>
      </c>
      <c r="Z4848" t="s">
        <v>107</v>
      </c>
      <c r="AA4848" t="s">
        <v>44</v>
      </c>
      <c r="AB4848" t="s">
        <v>44</v>
      </c>
    </row>
    <row r="4849" spans="1:28" x14ac:dyDescent="0.25">
      <c r="A4849" t="s">
        <v>9296</v>
      </c>
      <c r="B4849" s="1">
        <v>45682</v>
      </c>
      <c r="C4849" t="s">
        <v>268</v>
      </c>
      <c r="D4849" t="s">
        <v>269</v>
      </c>
      <c r="E4849">
        <v>30</v>
      </c>
      <c r="F4849" t="s">
        <v>31</v>
      </c>
      <c r="G4849" t="s">
        <v>128</v>
      </c>
      <c r="H4849" t="s">
        <v>129</v>
      </c>
      <c r="I4849" t="s">
        <v>74</v>
      </c>
      <c r="J4849" t="s">
        <v>130</v>
      </c>
      <c r="K4849">
        <v>2</v>
      </c>
      <c r="L4849" s="2">
        <v>1700</v>
      </c>
      <c r="M4849">
        <v>5</v>
      </c>
      <c r="N4849" s="2">
        <v>3400</v>
      </c>
      <c r="O4849" s="2">
        <v>170</v>
      </c>
      <c r="P4849" s="2">
        <v>3230</v>
      </c>
      <c r="Q4849" s="2">
        <v>2572.56</v>
      </c>
      <c r="R4849" s="2">
        <v>657.44</v>
      </c>
      <c r="S4849" t="s">
        <v>53</v>
      </c>
      <c r="T4849" t="s">
        <v>163</v>
      </c>
      <c r="U4849" t="s">
        <v>164</v>
      </c>
      <c r="V4849" t="s">
        <v>39</v>
      </c>
      <c r="W4849" t="s">
        <v>124</v>
      </c>
      <c r="X4849" t="s">
        <v>41</v>
      </c>
      <c r="Y4849" t="s">
        <v>42</v>
      </c>
      <c r="Z4849" t="s">
        <v>43</v>
      </c>
      <c r="AA4849" t="s">
        <v>44</v>
      </c>
      <c r="AB4849" t="s">
        <v>44</v>
      </c>
    </row>
    <row r="4850" spans="1:28" x14ac:dyDescent="0.25">
      <c r="A4850" t="s">
        <v>9297</v>
      </c>
      <c r="B4850" s="1">
        <v>45682</v>
      </c>
      <c r="C4850" t="s">
        <v>6702</v>
      </c>
      <c r="D4850" t="s">
        <v>6703</v>
      </c>
      <c r="E4850">
        <v>48</v>
      </c>
      <c r="F4850" t="s">
        <v>31</v>
      </c>
      <c r="G4850" t="s">
        <v>49</v>
      </c>
      <c r="H4850" t="s">
        <v>50</v>
      </c>
      <c r="I4850" t="s">
        <v>51</v>
      </c>
      <c r="J4850" t="s">
        <v>52</v>
      </c>
      <c r="K4850">
        <v>4</v>
      </c>
      <c r="L4850" s="2">
        <v>500</v>
      </c>
      <c r="M4850">
        <v>25</v>
      </c>
      <c r="N4850" s="2">
        <v>2000</v>
      </c>
      <c r="O4850" s="2">
        <v>500</v>
      </c>
      <c r="P4850" s="2">
        <v>1500</v>
      </c>
      <c r="Q4850" s="2">
        <v>917.59</v>
      </c>
      <c r="R4850" s="2">
        <v>582.41</v>
      </c>
      <c r="S4850" t="s">
        <v>53</v>
      </c>
      <c r="T4850" t="s">
        <v>398</v>
      </c>
      <c r="U4850" t="s">
        <v>399</v>
      </c>
      <c r="V4850" t="s">
        <v>39</v>
      </c>
      <c r="W4850" t="s">
        <v>92</v>
      </c>
      <c r="X4850" t="s">
        <v>97</v>
      </c>
      <c r="Y4850" t="s">
        <v>56</v>
      </c>
      <c r="Z4850" t="s">
        <v>43</v>
      </c>
      <c r="AA4850" t="s">
        <v>44</v>
      </c>
      <c r="AB4850" t="s">
        <v>44</v>
      </c>
    </row>
    <row r="4851" spans="1:28" x14ac:dyDescent="0.25">
      <c r="A4851" t="s">
        <v>9298</v>
      </c>
      <c r="B4851" s="1">
        <v>45682</v>
      </c>
      <c r="C4851" t="s">
        <v>8254</v>
      </c>
      <c r="D4851" t="s">
        <v>8255</v>
      </c>
      <c r="E4851">
        <v>46</v>
      </c>
      <c r="F4851" t="s">
        <v>48</v>
      </c>
      <c r="G4851" t="s">
        <v>32</v>
      </c>
      <c r="H4851" t="s">
        <v>33</v>
      </c>
      <c r="I4851" t="s">
        <v>34</v>
      </c>
      <c r="J4851" t="s">
        <v>35</v>
      </c>
      <c r="K4851">
        <v>1</v>
      </c>
      <c r="L4851" s="2">
        <v>55000</v>
      </c>
      <c r="M4851">
        <v>0</v>
      </c>
      <c r="N4851" s="2">
        <v>55000</v>
      </c>
      <c r="O4851" s="2">
        <v>0</v>
      </c>
      <c r="P4851" s="2">
        <v>55000</v>
      </c>
      <c r="Q4851" s="2">
        <v>34608.870000000003</v>
      </c>
      <c r="R4851" s="2">
        <v>20391.13</v>
      </c>
      <c r="S4851" t="s">
        <v>64</v>
      </c>
      <c r="T4851" t="s">
        <v>398</v>
      </c>
      <c r="U4851" t="s">
        <v>399</v>
      </c>
      <c r="V4851" t="s">
        <v>39</v>
      </c>
      <c r="W4851" t="s">
        <v>40</v>
      </c>
      <c r="X4851" t="s">
        <v>41</v>
      </c>
      <c r="Y4851" t="s">
        <v>56</v>
      </c>
      <c r="Z4851" t="s">
        <v>43</v>
      </c>
      <c r="AA4851" t="s">
        <v>44</v>
      </c>
      <c r="AB4851" t="s">
        <v>44</v>
      </c>
    </row>
    <row r="4852" spans="1:28" x14ac:dyDescent="0.25">
      <c r="A4852" t="s">
        <v>9299</v>
      </c>
      <c r="B4852" s="1">
        <v>45682</v>
      </c>
      <c r="C4852" t="s">
        <v>2790</v>
      </c>
      <c r="D4852" t="s">
        <v>2791</v>
      </c>
      <c r="E4852">
        <v>21</v>
      </c>
      <c r="F4852" t="s">
        <v>48</v>
      </c>
      <c r="G4852" t="s">
        <v>561</v>
      </c>
      <c r="H4852" t="s">
        <v>562</v>
      </c>
      <c r="I4852" t="s">
        <v>34</v>
      </c>
      <c r="J4852" t="s">
        <v>143</v>
      </c>
      <c r="K4852">
        <v>4</v>
      </c>
      <c r="L4852" s="2">
        <v>900</v>
      </c>
      <c r="M4852">
        <v>15</v>
      </c>
      <c r="N4852" s="2">
        <v>3600</v>
      </c>
      <c r="O4852" s="2">
        <v>540</v>
      </c>
      <c r="P4852" s="2">
        <v>3060</v>
      </c>
      <c r="Q4852" s="2">
        <v>2177.83</v>
      </c>
      <c r="R4852" s="2">
        <v>882.17</v>
      </c>
      <c r="S4852" t="s">
        <v>64</v>
      </c>
      <c r="T4852" t="s">
        <v>578</v>
      </c>
      <c r="U4852" t="s">
        <v>579</v>
      </c>
      <c r="V4852" t="s">
        <v>39</v>
      </c>
      <c r="W4852" t="s">
        <v>137</v>
      </c>
      <c r="X4852" t="s">
        <v>41</v>
      </c>
      <c r="Y4852" t="s">
        <v>42</v>
      </c>
      <c r="Z4852" t="s">
        <v>43</v>
      </c>
      <c r="AA4852" t="s">
        <v>44</v>
      </c>
      <c r="AB4852" t="s">
        <v>68</v>
      </c>
    </row>
    <row r="4853" spans="1:28" x14ac:dyDescent="0.25">
      <c r="A4853" t="s">
        <v>9300</v>
      </c>
      <c r="B4853" s="1">
        <v>45682</v>
      </c>
      <c r="C4853" t="s">
        <v>6304</v>
      </c>
      <c r="D4853" t="s">
        <v>6305</v>
      </c>
      <c r="E4853">
        <v>56</v>
      </c>
      <c r="F4853" t="s">
        <v>48</v>
      </c>
      <c r="G4853" t="s">
        <v>32</v>
      </c>
      <c r="H4853" t="s">
        <v>33</v>
      </c>
      <c r="I4853" t="s">
        <v>34</v>
      </c>
      <c r="J4853" t="s">
        <v>35</v>
      </c>
      <c r="K4853">
        <v>3</v>
      </c>
      <c r="L4853" s="2">
        <v>55000</v>
      </c>
      <c r="M4853">
        <v>10</v>
      </c>
      <c r="N4853" s="2">
        <v>165000</v>
      </c>
      <c r="O4853" s="2">
        <v>16500</v>
      </c>
      <c r="P4853" s="2">
        <v>148500</v>
      </c>
      <c r="Q4853" s="2">
        <v>90050.12</v>
      </c>
      <c r="R4853" s="2">
        <v>58449.88</v>
      </c>
      <c r="S4853" t="s">
        <v>53</v>
      </c>
      <c r="T4853" t="s">
        <v>76</v>
      </c>
      <c r="U4853" t="s">
        <v>77</v>
      </c>
      <c r="V4853" t="s">
        <v>39</v>
      </c>
      <c r="W4853" t="s">
        <v>92</v>
      </c>
      <c r="X4853" t="s">
        <v>41</v>
      </c>
      <c r="Y4853" t="s">
        <v>42</v>
      </c>
      <c r="Z4853" t="s">
        <v>223</v>
      </c>
      <c r="AA4853" t="s">
        <v>44</v>
      </c>
      <c r="AB4853" t="s">
        <v>44</v>
      </c>
    </row>
    <row r="4854" spans="1:28" x14ac:dyDescent="0.25">
      <c r="A4854" t="s">
        <v>9301</v>
      </c>
      <c r="B4854" s="1">
        <v>45682</v>
      </c>
      <c r="C4854" t="s">
        <v>2813</v>
      </c>
      <c r="D4854" t="s">
        <v>2814</v>
      </c>
      <c r="E4854">
        <v>39</v>
      </c>
      <c r="F4854" t="s">
        <v>31</v>
      </c>
      <c r="G4854" t="s">
        <v>561</v>
      </c>
      <c r="H4854" t="s">
        <v>562</v>
      </c>
      <c r="I4854" t="s">
        <v>34</v>
      </c>
      <c r="J4854" t="s">
        <v>143</v>
      </c>
      <c r="K4854">
        <v>1</v>
      </c>
      <c r="L4854" s="2">
        <v>900</v>
      </c>
      <c r="M4854">
        <v>10</v>
      </c>
      <c r="N4854" s="2">
        <v>900</v>
      </c>
      <c r="O4854" s="2">
        <v>90</v>
      </c>
      <c r="P4854" s="2">
        <v>810</v>
      </c>
      <c r="Q4854" s="2">
        <v>647.17999999999995</v>
      </c>
      <c r="R4854" s="2">
        <v>162.82</v>
      </c>
      <c r="S4854" t="s">
        <v>36</v>
      </c>
      <c r="T4854" t="s">
        <v>37</v>
      </c>
      <c r="U4854" t="s">
        <v>38</v>
      </c>
      <c r="V4854" t="s">
        <v>39</v>
      </c>
      <c r="W4854" t="s">
        <v>83</v>
      </c>
      <c r="X4854" t="s">
        <v>97</v>
      </c>
      <c r="Y4854" t="s">
        <v>42</v>
      </c>
      <c r="Z4854" t="s">
        <v>144</v>
      </c>
      <c r="AA4854" t="s">
        <v>68</v>
      </c>
      <c r="AB4854" t="s">
        <v>44</v>
      </c>
    </row>
    <row r="4855" spans="1:28" x14ac:dyDescent="0.25">
      <c r="A4855" t="s">
        <v>9302</v>
      </c>
      <c r="B4855" s="1">
        <v>45683</v>
      </c>
      <c r="C4855" t="s">
        <v>1462</v>
      </c>
      <c r="D4855" t="s">
        <v>1463</v>
      </c>
      <c r="E4855">
        <v>24</v>
      </c>
      <c r="F4855" t="s">
        <v>31</v>
      </c>
      <c r="G4855" t="s">
        <v>188</v>
      </c>
      <c r="H4855" t="s">
        <v>189</v>
      </c>
      <c r="I4855" t="s">
        <v>34</v>
      </c>
      <c r="J4855" t="s">
        <v>190</v>
      </c>
      <c r="K4855">
        <v>4</v>
      </c>
      <c r="L4855" s="2">
        <v>1800</v>
      </c>
      <c r="M4855">
        <v>0</v>
      </c>
      <c r="N4855" s="2">
        <v>7200</v>
      </c>
      <c r="O4855" s="2">
        <v>0</v>
      </c>
      <c r="P4855" s="2">
        <v>7200</v>
      </c>
      <c r="Q4855" s="2">
        <v>4599.67</v>
      </c>
      <c r="R4855" s="2">
        <v>2600.33</v>
      </c>
      <c r="S4855" t="s">
        <v>53</v>
      </c>
      <c r="T4855" t="s">
        <v>90</v>
      </c>
      <c r="U4855" t="s">
        <v>91</v>
      </c>
      <c r="V4855" t="s">
        <v>39</v>
      </c>
      <c r="W4855" t="s">
        <v>124</v>
      </c>
      <c r="X4855" t="s">
        <v>97</v>
      </c>
      <c r="Y4855" t="s">
        <v>56</v>
      </c>
      <c r="Z4855" t="s">
        <v>43</v>
      </c>
      <c r="AA4855" t="s">
        <v>44</v>
      </c>
      <c r="AB4855" t="s">
        <v>44</v>
      </c>
    </row>
    <row r="4856" spans="1:28" x14ac:dyDescent="0.25">
      <c r="A4856" t="s">
        <v>9303</v>
      </c>
      <c r="B4856" s="1">
        <v>45683</v>
      </c>
      <c r="C4856" t="s">
        <v>3218</v>
      </c>
      <c r="D4856" t="s">
        <v>3219</v>
      </c>
      <c r="E4856">
        <v>25</v>
      </c>
      <c r="F4856" t="s">
        <v>111</v>
      </c>
      <c r="G4856" t="s">
        <v>202</v>
      </c>
      <c r="H4856" t="s">
        <v>203</v>
      </c>
      <c r="I4856" t="s">
        <v>103</v>
      </c>
      <c r="J4856" t="s">
        <v>104</v>
      </c>
      <c r="K4856">
        <v>1</v>
      </c>
      <c r="L4856" s="2">
        <v>550</v>
      </c>
      <c r="M4856">
        <v>10</v>
      </c>
      <c r="N4856" s="2">
        <v>550</v>
      </c>
      <c r="O4856" s="2">
        <v>55</v>
      </c>
      <c r="P4856" s="2">
        <v>495</v>
      </c>
      <c r="Q4856" s="2">
        <v>335.54</v>
      </c>
      <c r="R4856" s="2">
        <v>159.46</v>
      </c>
      <c r="S4856" t="s">
        <v>53</v>
      </c>
      <c r="T4856" t="s">
        <v>290</v>
      </c>
      <c r="U4856" t="s">
        <v>291</v>
      </c>
      <c r="V4856" t="s">
        <v>39</v>
      </c>
      <c r="W4856" t="s">
        <v>92</v>
      </c>
      <c r="X4856" t="s">
        <v>97</v>
      </c>
      <c r="Y4856" t="s">
        <v>84</v>
      </c>
      <c r="Z4856" t="s">
        <v>43</v>
      </c>
      <c r="AA4856" t="s">
        <v>44</v>
      </c>
      <c r="AB4856" t="s">
        <v>44</v>
      </c>
    </row>
    <row r="4857" spans="1:28" x14ac:dyDescent="0.25">
      <c r="A4857" t="s">
        <v>9304</v>
      </c>
      <c r="B4857" s="1">
        <v>45683</v>
      </c>
      <c r="C4857" t="s">
        <v>1171</v>
      </c>
      <c r="D4857" t="s">
        <v>1172</v>
      </c>
      <c r="E4857">
        <v>28</v>
      </c>
      <c r="F4857" t="s">
        <v>48</v>
      </c>
      <c r="G4857" t="s">
        <v>119</v>
      </c>
      <c r="H4857" t="s">
        <v>120</v>
      </c>
      <c r="I4857" t="s">
        <v>62</v>
      </c>
      <c r="J4857" t="s">
        <v>121</v>
      </c>
      <c r="K4857">
        <v>1</v>
      </c>
      <c r="L4857" s="2">
        <v>4800</v>
      </c>
      <c r="M4857">
        <v>15</v>
      </c>
      <c r="N4857" s="2">
        <v>4800</v>
      </c>
      <c r="O4857" s="2">
        <v>720</v>
      </c>
      <c r="P4857" s="2">
        <v>4080</v>
      </c>
      <c r="Q4857" s="2">
        <v>2749.66</v>
      </c>
      <c r="R4857" s="2">
        <v>1330.34</v>
      </c>
      <c r="S4857" t="s">
        <v>53</v>
      </c>
      <c r="T4857" t="s">
        <v>275</v>
      </c>
      <c r="U4857" t="s">
        <v>123</v>
      </c>
      <c r="V4857" t="s">
        <v>39</v>
      </c>
      <c r="W4857" t="s">
        <v>66</v>
      </c>
      <c r="X4857" t="s">
        <v>41</v>
      </c>
      <c r="Y4857" t="s">
        <v>84</v>
      </c>
      <c r="Z4857" t="s">
        <v>43</v>
      </c>
      <c r="AA4857" t="s">
        <v>44</v>
      </c>
      <c r="AB4857" t="s">
        <v>44</v>
      </c>
    </row>
    <row r="4858" spans="1:28" x14ac:dyDescent="0.25">
      <c r="A4858" t="s">
        <v>9305</v>
      </c>
      <c r="B4858" s="1">
        <v>45683</v>
      </c>
      <c r="C4858" t="s">
        <v>3687</v>
      </c>
      <c r="D4858" t="s">
        <v>3688</v>
      </c>
      <c r="E4858">
        <v>27</v>
      </c>
      <c r="F4858" t="s">
        <v>48</v>
      </c>
      <c r="G4858" t="s">
        <v>366</v>
      </c>
      <c r="H4858" t="s">
        <v>367</v>
      </c>
      <c r="I4858" t="s">
        <v>34</v>
      </c>
      <c r="J4858" t="s">
        <v>130</v>
      </c>
      <c r="K4858">
        <v>2</v>
      </c>
      <c r="L4858" s="2">
        <v>14500</v>
      </c>
      <c r="M4858">
        <v>10</v>
      </c>
      <c r="N4858" s="2">
        <v>29000</v>
      </c>
      <c r="O4858" s="2">
        <v>2900</v>
      </c>
      <c r="P4858" s="2">
        <v>26100</v>
      </c>
      <c r="Q4858" s="2">
        <v>20457.53</v>
      </c>
      <c r="R4858" s="2">
        <v>5642.47</v>
      </c>
      <c r="S4858" t="s">
        <v>53</v>
      </c>
      <c r="T4858" t="s">
        <v>275</v>
      </c>
      <c r="U4858" t="s">
        <v>123</v>
      </c>
      <c r="V4858" t="s">
        <v>39</v>
      </c>
      <c r="W4858" t="s">
        <v>124</v>
      </c>
      <c r="X4858" t="s">
        <v>41</v>
      </c>
      <c r="Y4858" t="s">
        <v>56</v>
      </c>
      <c r="Z4858" t="s">
        <v>43</v>
      </c>
      <c r="AA4858" t="s">
        <v>44</v>
      </c>
      <c r="AB4858" t="s">
        <v>44</v>
      </c>
    </row>
    <row r="4859" spans="1:28" x14ac:dyDescent="0.25">
      <c r="A4859" t="s">
        <v>9306</v>
      </c>
      <c r="B4859" s="1">
        <v>45683</v>
      </c>
      <c r="C4859" t="s">
        <v>9307</v>
      </c>
      <c r="D4859" t="s">
        <v>9308</v>
      </c>
      <c r="E4859">
        <v>34</v>
      </c>
      <c r="F4859" t="s">
        <v>48</v>
      </c>
      <c r="G4859" t="s">
        <v>366</v>
      </c>
      <c r="H4859" t="s">
        <v>367</v>
      </c>
      <c r="I4859" t="s">
        <v>34</v>
      </c>
      <c r="J4859" t="s">
        <v>130</v>
      </c>
      <c r="K4859">
        <v>2</v>
      </c>
      <c r="L4859" s="2">
        <v>14500</v>
      </c>
      <c r="M4859">
        <v>25</v>
      </c>
      <c r="N4859" s="2">
        <v>29000</v>
      </c>
      <c r="O4859" s="2">
        <v>7250</v>
      </c>
      <c r="P4859" s="2">
        <v>21750</v>
      </c>
      <c r="Q4859" s="2">
        <v>16140.43</v>
      </c>
      <c r="R4859" s="2">
        <v>5609.57</v>
      </c>
      <c r="S4859" t="s">
        <v>64</v>
      </c>
      <c r="T4859" t="s">
        <v>178</v>
      </c>
      <c r="U4859" t="s">
        <v>154</v>
      </c>
      <c r="V4859" t="s">
        <v>39</v>
      </c>
      <c r="W4859" t="s">
        <v>137</v>
      </c>
      <c r="X4859" t="s">
        <v>97</v>
      </c>
      <c r="Y4859" t="s">
        <v>42</v>
      </c>
      <c r="Z4859" t="s">
        <v>43</v>
      </c>
      <c r="AA4859" t="s">
        <v>44</v>
      </c>
      <c r="AB4859" t="s">
        <v>44</v>
      </c>
    </row>
    <row r="4860" spans="1:28" x14ac:dyDescent="0.25">
      <c r="A4860" t="s">
        <v>9309</v>
      </c>
      <c r="B4860" s="1">
        <v>45683</v>
      </c>
      <c r="C4860" t="s">
        <v>9310</v>
      </c>
      <c r="D4860" t="s">
        <v>9311</v>
      </c>
      <c r="E4860">
        <v>29</v>
      </c>
      <c r="F4860" t="s">
        <v>31</v>
      </c>
      <c r="G4860" t="s">
        <v>227</v>
      </c>
      <c r="H4860" t="s">
        <v>228</v>
      </c>
      <c r="I4860" t="s">
        <v>74</v>
      </c>
      <c r="J4860" t="s">
        <v>75</v>
      </c>
      <c r="K4860">
        <v>1</v>
      </c>
      <c r="L4860" s="2">
        <v>1400</v>
      </c>
      <c r="M4860">
        <v>15</v>
      </c>
      <c r="N4860" s="2">
        <v>1400</v>
      </c>
      <c r="O4860" s="2">
        <v>210</v>
      </c>
      <c r="P4860" s="2">
        <v>1190</v>
      </c>
      <c r="Q4860" s="2">
        <v>668.19</v>
      </c>
      <c r="R4860" s="2">
        <v>521.80999999999995</v>
      </c>
      <c r="S4860" t="s">
        <v>36</v>
      </c>
      <c r="T4860" t="s">
        <v>90</v>
      </c>
      <c r="U4860" t="s">
        <v>91</v>
      </c>
      <c r="V4860" t="s">
        <v>39</v>
      </c>
      <c r="W4860" t="s">
        <v>124</v>
      </c>
      <c r="X4860" t="s">
        <v>97</v>
      </c>
      <c r="Y4860" t="s">
        <v>42</v>
      </c>
      <c r="Z4860" t="s">
        <v>43</v>
      </c>
      <c r="AA4860" t="s">
        <v>44</v>
      </c>
      <c r="AB4860" t="s">
        <v>44</v>
      </c>
    </row>
    <row r="4861" spans="1:28" x14ac:dyDescent="0.25">
      <c r="A4861" t="s">
        <v>9312</v>
      </c>
      <c r="B4861" s="1">
        <v>45683</v>
      </c>
      <c r="C4861" t="s">
        <v>9313</v>
      </c>
      <c r="D4861" t="s">
        <v>9314</v>
      </c>
      <c r="E4861">
        <v>27</v>
      </c>
      <c r="F4861" t="s">
        <v>48</v>
      </c>
      <c r="G4861" t="s">
        <v>273</v>
      </c>
      <c r="H4861" t="s">
        <v>274</v>
      </c>
      <c r="I4861" t="s">
        <v>51</v>
      </c>
      <c r="J4861" t="s">
        <v>52</v>
      </c>
      <c r="K4861">
        <v>1</v>
      </c>
      <c r="L4861" s="2">
        <v>250</v>
      </c>
      <c r="M4861">
        <v>10</v>
      </c>
      <c r="N4861" s="2">
        <v>250</v>
      </c>
      <c r="O4861" s="2">
        <v>25</v>
      </c>
      <c r="P4861" s="2">
        <v>225</v>
      </c>
      <c r="Q4861" s="2">
        <v>135.44999999999999</v>
      </c>
      <c r="R4861" s="2">
        <v>89.55</v>
      </c>
      <c r="S4861" t="s">
        <v>53</v>
      </c>
      <c r="T4861" t="s">
        <v>398</v>
      </c>
      <c r="U4861" t="s">
        <v>399</v>
      </c>
      <c r="V4861" t="s">
        <v>39</v>
      </c>
      <c r="W4861" t="s">
        <v>83</v>
      </c>
      <c r="X4861" t="s">
        <v>41</v>
      </c>
      <c r="Y4861" t="s">
        <v>56</v>
      </c>
      <c r="Z4861" t="s">
        <v>43</v>
      </c>
      <c r="AA4861" t="s">
        <v>68</v>
      </c>
      <c r="AB4861" t="s">
        <v>44</v>
      </c>
    </row>
    <row r="4862" spans="1:28" x14ac:dyDescent="0.25">
      <c r="A4862" t="s">
        <v>9315</v>
      </c>
      <c r="B4862" s="1">
        <v>45683</v>
      </c>
      <c r="C4862" t="s">
        <v>2360</v>
      </c>
      <c r="D4862" t="s">
        <v>2361</v>
      </c>
      <c r="E4862">
        <v>52</v>
      </c>
      <c r="F4862" t="s">
        <v>48</v>
      </c>
      <c r="G4862" t="s">
        <v>238</v>
      </c>
      <c r="H4862" t="s">
        <v>239</v>
      </c>
      <c r="I4862" t="s">
        <v>62</v>
      </c>
      <c r="J4862" t="s">
        <v>63</v>
      </c>
      <c r="K4862">
        <v>2</v>
      </c>
      <c r="L4862" s="2">
        <v>6500</v>
      </c>
      <c r="M4862">
        <v>5</v>
      </c>
      <c r="N4862" s="2">
        <v>13000</v>
      </c>
      <c r="O4862" s="2">
        <v>650</v>
      </c>
      <c r="P4862" s="2">
        <v>12350</v>
      </c>
      <c r="Q4862" s="2">
        <v>9928.02</v>
      </c>
      <c r="R4862" s="2">
        <v>2421.98</v>
      </c>
      <c r="S4862" t="s">
        <v>53</v>
      </c>
      <c r="T4862" t="s">
        <v>37</v>
      </c>
      <c r="U4862" t="s">
        <v>38</v>
      </c>
      <c r="V4862" t="s">
        <v>39</v>
      </c>
      <c r="W4862" t="s">
        <v>92</v>
      </c>
      <c r="X4862" t="s">
        <v>67</v>
      </c>
      <c r="Y4862" t="s">
        <v>56</v>
      </c>
      <c r="Z4862" t="s">
        <v>508</v>
      </c>
      <c r="AA4862" t="s">
        <v>44</v>
      </c>
      <c r="AB4862" t="s">
        <v>44</v>
      </c>
    </row>
    <row r="4863" spans="1:28" x14ac:dyDescent="0.25">
      <c r="A4863" t="s">
        <v>9316</v>
      </c>
      <c r="B4863" s="1">
        <v>45683</v>
      </c>
      <c r="C4863" t="s">
        <v>980</v>
      </c>
      <c r="D4863" t="s">
        <v>981</v>
      </c>
      <c r="E4863">
        <v>22</v>
      </c>
      <c r="F4863" t="s">
        <v>48</v>
      </c>
      <c r="G4863" t="s">
        <v>197</v>
      </c>
      <c r="H4863" t="s">
        <v>198</v>
      </c>
      <c r="I4863" t="s">
        <v>74</v>
      </c>
      <c r="J4863" t="s">
        <v>75</v>
      </c>
      <c r="K4863">
        <v>2</v>
      </c>
      <c r="L4863" s="2">
        <v>2600</v>
      </c>
      <c r="M4863">
        <v>10</v>
      </c>
      <c r="N4863" s="2">
        <v>5200</v>
      </c>
      <c r="O4863" s="2">
        <v>520</v>
      </c>
      <c r="P4863" s="2">
        <v>4680</v>
      </c>
      <c r="Q4863" s="2">
        <v>3637.7</v>
      </c>
      <c r="R4863" s="2">
        <v>1042.3</v>
      </c>
      <c r="S4863" t="s">
        <v>64</v>
      </c>
      <c r="T4863" t="s">
        <v>114</v>
      </c>
      <c r="U4863" t="s">
        <v>115</v>
      </c>
      <c r="V4863" t="s">
        <v>39</v>
      </c>
      <c r="W4863" t="s">
        <v>83</v>
      </c>
      <c r="X4863" t="s">
        <v>97</v>
      </c>
      <c r="Y4863" t="s">
        <v>42</v>
      </c>
      <c r="Z4863" t="s">
        <v>43</v>
      </c>
      <c r="AA4863" t="s">
        <v>68</v>
      </c>
      <c r="AB4863" t="s">
        <v>44</v>
      </c>
    </row>
    <row r="4864" spans="1:28" x14ac:dyDescent="0.25">
      <c r="A4864" t="s">
        <v>9317</v>
      </c>
      <c r="B4864" s="1">
        <v>45683</v>
      </c>
      <c r="C4864" t="s">
        <v>6207</v>
      </c>
      <c r="D4864" t="s">
        <v>6208</v>
      </c>
      <c r="E4864">
        <v>49</v>
      </c>
      <c r="F4864" t="s">
        <v>31</v>
      </c>
      <c r="G4864" t="s">
        <v>49</v>
      </c>
      <c r="H4864" t="s">
        <v>50</v>
      </c>
      <c r="I4864" t="s">
        <v>51</v>
      </c>
      <c r="J4864" t="s">
        <v>52</v>
      </c>
      <c r="K4864">
        <v>1</v>
      </c>
      <c r="L4864" s="2">
        <v>500</v>
      </c>
      <c r="M4864">
        <v>0</v>
      </c>
      <c r="N4864" s="2">
        <v>500</v>
      </c>
      <c r="O4864" s="2">
        <v>0</v>
      </c>
      <c r="P4864" s="2">
        <v>500</v>
      </c>
      <c r="Q4864" s="2">
        <v>292.42</v>
      </c>
      <c r="R4864" s="2">
        <v>207.58</v>
      </c>
      <c r="S4864" t="s">
        <v>64</v>
      </c>
      <c r="T4864" t="s">
        <v>178</v>
      </c>
      <c r="U4864" t="s">
        <v>154</v>
      </c>
      <c r="V4864" t="s">
        <v>39</v>
      </c>
      <c r="W4864" t="s">
        <v>66</v>
      </c>
      <c r="X4864" t="s">
        <v>41</v>
      </c>
      <c r="Y4864" t="s">
        <v>42</v>
      </c>
      <c r="Z4864" t="s">
        <v>43</v>
      </c>
      <c r="AA4864" t="s">
        <v>44</v>
      </c>
      <c r="AB4864" t="s">
        <v>44</v>
      </c>
    </row>
    <row r="4865" spans="1:28" x14ac:dyDescent="0.25">
      <c r="A4865" t="s">
        <v>9318</v>
      </c>
      <c r="B4865" s="1">
        <v>45684</v>
      </c>
      <c r="C4865" t="s">
        <v>6104</v>
      </c>
      <c r="D4865" t="s">
        <v>6105</v>
      </c>
      <c r="E4865">
        <v>46</v>
      </c>
      <c r="F4865" t="s">
        <v>48</v>
      </c>
      <c r="G4865" t="s">
        <v>212</v>
      </c>
      <c r="H4865" t="s">
        <v>213</v>
      </c>
      <c r="I4865" t="s">
        <v>51</v>
      </c>
      <c r="J4865" t="s">
        <v>52</v>
      </c>
      <c r="K4865">
        <v>1</v>
      </c>
      <c r="L4865" s="2">
        <v>400</v>
      </c>
      <c r="M4865">
        <v>5</v>
      </c>
      <c r="N4865" s="2">
        <v>400</v>
      </c>
      <c r="O4865" s="2">
        <v>20</v>
      </c>
      <c r="P4865" s="2">
        <v>380</v>
      </c>
      <c r="Q4865" s="2">
        <v>233.15</v>
      </c>
      <c r="R4865" s="2">
        <v>146.85</v>
      </c>
      <c r="S4865" t="s">
        <v>53</v>
      </c>
      <c r="T4865" t="s">
        <v>54</v>
      </c>
      <c r="U4865" t="s">
        <v>55</v>
      </c>
      <c r="V4865" t="s">
        <v>39</v>
      </c>
      <c r="W4865" t="s">
        <v>137</v>
      </c>
      <c r="X4865" t="s">
        <v>41</v>
      </c>
      <c r="Y4865" t="s">
        <v>56</v>
      </c>
      <c r="Z4865" t="s">
        <v>107</v>
      </c>
      <c r="AA4865" t="s">
        <v>44</v>
      </c>
      <c r="AB4865" t="s">
        <v>44</v>
      </c>
    </row>
    <row r="4866" spans="1:28" x14ac:dyDescent="0.25">
      <c r="A4866" t="s">
        <v>9319</v>
      </c>
      <c r="B4866" s="1">
        <v>45684</v>
      </c>
      <c r="C4866" t="s">
        <v>6574</v>
      </c>
      <c r="D4866" t="s">
        <v>6575</v>
      </c>
      <c r="E4866">
        <v>27</v>
      </c>
      <c r="F4866" t="s">
        <v>48</v>
      </c>
      <c r="G4866" t="s">
        <v>128</v>
      </c>
      <c r="H4866" t="s">
        <v>129</v>
      </c>
      <c r="I4866" t="s">
        <v>74</v>
      </c>
      <c r="J4866" t="s">
        <v>130</v>
      </c>
      <c r="K4866">
        <v>2</v>
      </c>
      <c r="L4866" s="2">
        <v>1700</v>
      </c>
      <c r="M4866">
        <v>20</v>
      </c>
      <c r="N4866" s="2">
        <v>3400</v>
      </c>
      <c r="O4866" s="2">
        <v>680</v>
      </c>
      <c r="P4866" s="2">
        <v>2720</v>
      </c>
      <c r="Q4866" s="2">
        <v>1599.86</v>
      </c>
      <c r="R4866" s="2">
        <v>1120.1400000000001</v>
      </c>
      <c r="S4866" t="s">
        <v>53</v>
      </c>
      <c r="T4866" t="s">
        <v>76</v>
      </c>
      <c r="U4866" t="s">
        <v>77</v>
      </c>
      <c r="V4866" t="s">
        <v>39</v>
      </c>
      <c r="W4866" t="s">
        <v>40</v>
      </c>
      <c r="X4866" t="s">
        <v>97</v>
      </c>
      <c r="Y4866" t="s">
        <v>42</v>
      </c>
      <c r="Z4866" t="s">
        <v>107</v>
      </c>
      <c r="AA4866" t="s">
        <v>44</v>
      </c>
      <c r="AB4866" t="s">
        <v>44</v>
      </c>
    </row>
    <row r="4867" spans="1:28" x14ac:dyDescent="0.25">
      <c r="A4867" t="s">
        <v>9320</v>
      </c>
      <c r="B4867" s="1">
        <v>45684</v>
      </c>
      <c r="C4867" t="s">
        <v>3577</v>
      </c>
      <c r="D4867" t="s">
        <v>3578</v>
      </c>
      <c r="E4867">
        <v>18</v>
      </c>
      <c r="F4867" t="s">
        <v>31</v>
      </c>
      <c r="G4867" t="s">
        <v>212</v>
      </c>
      <c r="H4867" t="s">
        <v>213</v>
      </c>
      <c r="I4867" t="s">
        <v>51</v>
      </c>
      <c r="J4867" t="s">
        <v>52</v>
      </c>
      <c r="K4867">
        <v>2</v>
      </c>
      <c r="L4867" s="2">
        <v>400</v>
      </c>
      <c r="M4867">
        <v>10</v>
      </c>
      <c r="N4867" s="2">
        <v>800</v>
      </c>
      <c r="O4867" s="2">
        <v>80</v>
      </c>
      <c r="P4867" s="2">
        <v>720</v>
      </c>
      <c r="Q4867" s="2">
        <v>418.85</v>
      </c>
      <c r="R4867" s="2">
        <v>301.14999999999998</v>
      </c>
      <c r="S4867" t="s">
        <v>53</v>
      </c>
      <c r="T4867" t="s">
        <v>398</v>
      </c>
      <c r="U4867" t="s">
        <v>399</v>
      </c>
      <c r="V4867" t="s">
        <v>39</v>
      </c>
      <c r="W4867" t="s">
        <v>40</v>
      </c>
      <c r="X4867" t="s">
        <v>41</v>
      </c>
      <c r="Y4867" t="s">
        <v>56</v>
      </c>
      <c r="Z4867" t="s">
        <v>43</v>
      </c>
      <c r="AA4867" t="s">
        <v>44</v>
      </c>
      <c r="AB4867" t="s">
        <v>68</v>
      </c>
    </row>
    <row r="4868" spans="1:28" x14ac:dyDescent="0.25">
      <c r="A4868" t="s">
        <v>9321</v>
      </c>
      <c r="B4868" s="1">
        <v>45684</v>
      </c>
      <c r="C4868" t="s">
        <v>1870</v>
      </c>
      <c r="D4868" t="s">
        <v>1871</v>
      </c>
      <c r="E4868">
        <v>29</v>
      </c>
      <c r="F4868" t="s">
        <v>31</v>
      </c>
      <c r="G4868" t="s">
        <v>49</v>
      </c>
      <c r="H4868" t="s">
        <v>50</v>
      </c>
      <c r="I4868" t="s">
        <v>51</v>
      </c>
      <c r="J4868" t="s">
        <v>52</v>
      </c>
      <c r="K4868">
        <v>2</v>
      </c>
      <c r="L4868" s="2">
        <v>500</v>
      </c>
      <c r="M4868">
        <v>25</v>
      </c>
      <c r="N4868" s="2">
        <v>1000</v>
      </c>
      <c r="O4868" s="2">
        <v>250</v>
      </c>
      <c r="P4868" s="2">
        <v>750</v>
      </c>
      <c r="Q4868" s="2">
        <v>507.79</v>
      </c>
      <c r="R4868" s="2">
        <v>242.21</v>
      </c>
      <c r="S4868" t="s">
        <v>53</v>
      </c>
      <c r="T4868" t="s">
        <v>153</v>
      </c>
      <c r="U4868" t="s">
        <v>154</v>
      </c>
      <c r="V4868" t="s">
        <v>39</v>
      </c>
      <c r="W4868" t="s">
        <v>92</v>
      </c>
      <c r="X4868" t="s">
        <v>97</v>
      </c>
      <c r="Y4868" t="s">
        <v>56</v>
      </c>
      <c r="Z4868" t="s">
        <v>223</v>
      </c>
      <c r="AA4868" t="s">
        <v>44</v>
      </c>
      <c r="AB4868" t="s">
        <v>44</v>
      </c>
    </row>
    <row r="4869" spans="1:28" x14ac:dyDescent="0.25">
      <c r="A4869" t="s">
        <v>9322</v>
      </c>
      <c r="B4869" s="1">
        <v>45684</v>
      </c>
      <c r="C4869" t="s">
        <v>803</v>
      </c>
      <c r="D4869" t="s">
        <v>804</v>
      </c>
      <c r="E4869">
        <v>54</v>
      </c>
      <c r="F4869" t="s">
        <v>48</v>
      </c>
      <c r="G4869" t="s">
        <v>298</v>
      </c>
      <c r="H4869" t="s">
        <v>299</v>
      </c>
      <c r="I4869" t="s">
        <v>103</v>
      </c>
      <c r="J4869" t="s">
        <v>104</v>
      </c>
      <c r="K4869">
        <v>2</v>
      </c>
      <c r="L4869" s="2">
        <v>700</v>
      </c>
      <c r="M4869">
        <v>15</v>
      </c>
      <c r="N4869" s="2">
        <v>1400</v>
      </c>
      <c r="O4869" s="2">
        <v>210</v>
      </c>
      <c r="P4869" s="2">
        <v>1190</v>
      </c>
      <c r="Q4869" s="2">
        <v>822.28</v>
      </c>
      <c r="R4869" s="2">
        <v>367.72</v>
      </c>
      <c r="S4869" t="s">
        <v>36</v>
      </c>
      <c r="T4869" t="s">
        <v>90</v>
      </c>
      <c r="U4869" t="s">
        <v>91</v>
      </c>
      <c r="V4869" t="s">
        <v>39</v>
      </c>
      <c r="W4869" t="s">
        <v>66</v>
      </c>
      <c r="X4869" t="s">
        <v>97</v>
      </c>
      <c r="Y4869" t="s">
        <v>56</v>
      </c>
      <c r="Z4869" t="s">
        <v>43</v>
      </c>
      <c r="AA4869" t="s">
        <v>44</v>
      </c>
      <c r="AB4869" t="s">
        <v>44</v>
      </c>
    </row>
    <row r="4870" spans="1:28" x14ac:dyDescent="0.25">
      <c r="A4870" t="s">
        <v>9323</v>
      </c>
      <c r="B4870" s="1">
        <v>45684</v>
      </c>
      <c r="C4870" t="s">
        <v>467</v>
      </c>
      <c r="D4870" t="s">
        <v>468</v>
      </c>
      <c r="E4870">
        <v>48</v>
      </c>
      <c r="F4870" t="s">
        <v>111</v>
      </c>
      <c r="G4870" t="s">
        <v>148</v>
      </c>
      <c r="H4870" t="s">
        <v>149</v>
      </c>
      <c r="I4870" t="s">
        <v>74</v>
      </c>
      <c r="J4870" t="s">
        <v>130</v>
      </c>
      <c r="K4870">
        <v>2</v>
      </c>
      <c r="L4870" s="2">
        <v>3500</v>
      </c>
      <c r="M4870">
        <v>5</v>
      </c>
      <c r="N4870" s="2">
        <v>7000</v>
      </c>
      <c r="O4870" s="2">
        <v>350</v>
      </c>
      <c r="P4870" s="2">
        <v>6650</v>
      </c>
      <c r="Q4870" s="2">
        <v>4853.6499999999996</v>
      </c>
      <c r="R4870" s="2">
        <v>1796.35</v>
      </c>
      <c r="S4870" t="s">
        <v>53</v>
      </c>
      <c r="T4870" t="s">
        <v>136</v>
      </c>
      <c r="U4870" t="s">
        <v>38</v>
      </c>
      <c r="V4870" t="s">
        <v>39</v>
      </c>
      <c r="W4870" t="s">
        <v>92</v>
      </c>
      <c r="X4870" t="s">
        <v>41</v>
      </c>
      <c r="Y4870" t="s">
        <v>84</v>
      </c>
      <c r="Z4870" t="s">
        <v>43</v>
      </c>
      <c r="AA4870" t="s">
        <v>44</v>
      </c>
      <c r="AB4870" t="s">
        <v>44</v>
      </c>
    </row>
    <row r="4871" spans="1:28" x14ac:dyDescent="0.25">
      <c r="A4871" t="s">
        <v>9324</v>
      </c>
      <c r="B4871" s="1">
        <v>45684</v>
      </c>
      <c r="C4871" t="s">
        <v>7784</v>
      </c>
      <c r="D4871" t="s">
        <v>7785</v>
      </c>
      <c r="E4871">
        <v>37</v>
      </c>
      <c r="F4871" t="s">
        <v>48</v>
      </c>
      <c r="G4871" t="s">
        <v>81</v>
      </c>
      <c r="H4871" t="s">
        <v>82</v>
      </c>
      <c r="I4871" t="s">
        <v>51</v>
      </c>
      <c r="J4871" t="s">
        <v>52</v>
      </c>
      <c r="K4871">
        <v>1</v>
      </c>
      <c r="L4871" s="2">
        <v>600</v>
      </c>
      <c r="M4871">
        <v>10</v>
      </c>
      <c r="N4871" s="2">
        <v>600</v>
      </c>
      <c r="O4871" s="2">
        <v>60</v>
      </c>
      <c r="P4871" s="2">
        <v>540</v>
      </c>
      <c r="Q4871" s="2">
        <v>400.31</v>
      </c>
      <c r="R4871" s="2">
        <v>139.69</v>
      </c>
      <c r="S4871" t="s">
        <v>64</v>
      </c>
      <c r="T4871" t="s">
        <v>76</v>
      </c>
      <c r="U4871" t="s">
        <v>77</v>
      </c>
      <c r="V4871" t="s">
        <v>39</v>
      </c>
      <c r="W4871" t="s">
        <v>137</v>
      </c>
      <c r="X4871" t="s">
        <v>97</v>
      </c>
      <c r="Y4871" t="s">
        <v>42</v>
      </c>
      <c r="Z4871" t="s">
        <v>43</v>
      </c>
      <c r="AA4871" t="s">
        <v>44</v>
      </c>
      <c r="AB4871" t="s">
        <v>44</v>
      </c>
    </row>
    <row r="4872" spans="1:28" x14ac:dyDescent="0.25">
      <c r="A4872" t="s">
        <v>9325</v>
      </c>
      <c r="B4872" s="1">
        <v>45684</v>
      </c>
      <c r="C4872" t="s">
        <v>2985</v>
      </c>
      <c r="D4872" t="s">
        <v>2986</v>
      </c>
      <c r="E4872">
        <v>25</v>
      </c>
      <c r="F4872" t="s">
        <v>48</v>
      </c>
      <c r="G4872" t="s">
        <v>176</v>
      </c>
      <c r="H4872" t="s">
        <v>177</v>
      </c>
      <c r="I4872" t="s">
        <v>34</v>
      </c>
      <c r="J4872" t="s">
        <v>35</v>
      </c>
      <c r="K4872">
        <v>1</v>
      </c>
      <c r="L4872" s="2">
        <v>6500</v>
      </c>
      <c r="M4872">
        <v>5</v>
      </c>
      <c r="N4872" s="2">
        <v>6500</v>
      </c>
      <c r="O4872" s="2">
        <v>325</v>
      </c>
      <c r="P4872" s="2">
        <v>6175</v>
      </c>
      <c r="Q4872" s="2">
        <v>3746.9</v>
      </c>
      <c r="R4872" s="2">
        <v>2428.1</v>
      </c>
      <c r="S4872" t="s">
        <v>53</v>
      </c>
      <c r="T4872" t="s">
        <v>290</v>
      </c>
      <c r="U4872" t="s">
        <v>291</v>
      </c>
      <c r="V4872" t="s">
        <v>39</v>
      </c>
      <c r="W4872" t="s">
        <v>66</v>
      </c>
      <c r="X4872" t="s">
        <v>41</v>
      </c>
      <c r="Y4872" t="s">
        <v>84</v>
      </c>
      <c r="Z4872" t="s">
        <v>43</v>
      </c>
      <c r="AA4872" t="s">
        <v>44</v>
      </c>
      <c r="AB4872" t="s">
        <v>44</v>
      </c>
    </row>
    <row r="4873" spans="1:28" x14ac:dyDescent="0.25">
      <c r="A4873" t="s">
        <v>9326</v>
      </c>
      <c r="B4873" s="1">
        <v>45684</v>
      </c>
      <c r="C4873" t="s">
        <v>9327</v>
      </c>
      <c r="D4873" t="s">
        <v>9328</v>
      </c>
      <c r="E4873">
        <v>29</v>
      </c>
      <c r="F4873" t="s">
        <v>111</v>
      </c>
      <c r="G4873" t="s">
        <v>280</v>
      </c>
      <c r="H4873" t="s">
        <v>281</v>
      </c>
      <c r="I4873" t="s">
        <v>62</v>
      </c>
      <c r="J4873" t="s">
        <v>190</v>
      </c>
      <c r="K4873">
        <v>2</v>
      </c>
      <c r="L4873" s="2">
        <v>700</v>
      </c>
      <c r="M4873">
        <v>10</v>
      </c>
      <c r="N4873" s="2">
        <v>1400</v>
      </c>
      <c r="O4873" s="2">
        <v>140</v>
      </c>
      <c r="P4873" s="2">
        <v>1260</v>
      </c>
      <c r="Q4873" s="2">
        <v>749.31</v>
      </c>
      <c r="R4873" s="2">
        <v>510.69</v>
      </c>
      <c r="S4873" t="s">
        <v>64</v>
      </c>
      <c r="T4873" t="s">
        <v>105</v>
      </c>
      <c r="U4873" t="s">
        <v>106</v>
      </c>
      <c r="V4873" t="s">
        <v>39</v>
      </c>
      <c r="W4873" t="s">
        <v>137</v>
      </c>
      <c r="X4873" t="s">
        <v>67</v>
      </c>
      <c r="Y4873" t="s">
        <v>56</v>
      </c>
      <c r="Z4873" t="s">
        <v>144</v>
      </c>
      <c r="AA4873" t="s">
        <v>68</v>
      </c>
      <c r="AB4873" t="s">
        <v>44</v>
      </c>
    </row>
    <row r="4874" spans="1:28" x14ac:dyDescent="0.25">
      <c r="A4874" t="s">
        <v>9329</v>
      </c>
      <c r="B4874" s="1">
        <v>45684</v>
      </c>
      <c r="C4874" t="s">
        <v>5321</v>
      </c>
      <c r="D4874" t="s">
        <v>5322</v>
      </c>
      <c r="E4874">
        <v>47</v>
      </c>
      <c r="F4874" t="s">
        <v>48</v>
      </c>
      <c r="G4874" t="s">
        <v>168</v>
      </c>
      <c r="H4874" t="s">
        <v>169</v>
      </c>
      <c r="I4874" t="s">
        <v>62</v>
      </c>
      <c r="J4874" t="s">
        <v>143</v>
      </c>
      <c r="K4874">
        <v>2</v>
      </c>
      <c r="L4874" s="2">
        <v>1800</v>
      </c>
      <c r="M4874">
        <v>5</v>
      </c>
      <c r="N4874" s="2">
        <v>3600</v>
      </c>
      <c r="O4874" s="2">
        <v>180</v>
      </c>
      <c r="P4874" s="2">
        <v>3420</v>
      </c>
      <c r="Q4874" s="2">
        <v>2382.92</v>
      </c>
      <c r="R4874" s="2">
        <v>1037.08</v>
      </c>
      <c r="S4874" t="s">
        <v>53</v>
      </c>
      <c r="T4874" t="s">
        <v>398</v>
      </c>
      <c r="U4874" t="s">
        <v>399</v>
      </c>
      <c r="V4874" t="s">
        <v>39</v>
      </c>
      <c r="W4874" t="s">
        <v>124</v>
      </c>
      <c r="X4874" t="s">
        <v>41</v>
      </c>
      <c r="Y4874" t="s">
        <v>42</v>
      </c>
      <c r="Z4874" t="s">
        <v>43</v>
      </c>
      <c r="AA4874" t="s">
        <v>44</v>
      </c>
      <c r="AB4874" t="s">
        <v>44</v>
      </c>
    </row>
    <row r="4875" spans="1:28" x14ac:dyDescent="0.25">
      <c r="A4875" t="s">
        <v>9330</v>
      </c>
      <c r="B4875" s="1">
        <v>45684</v>
      </c>
      <c r="C4875" t="s">
        <v>8575</v>
      </c>
      <c r="D4875" t="s">
        <v>8576</v>
      </c>
      <c r="E4875">
        <v>28</v>
      </c>
      <c r="F4875" t="s">
        <v>31</v>
      </c>
      <c r="G4875" t="s">
        <v>197</v>
      </c>
      <c r="H4875" t="s">
        <v>198</v>
      </c>
      <c r="I4875" t="s">
        <v>74</v>
      </c>
      <c r="J4875" t="s">
        <v>75</v>
      </c>
      <c r="K4875">
        <v>2</v>
      </c>
      <c r="L4875" s="2">
        <v>2600</v>
      </c>
      <c r="M4875">
        <v>10</v>
      </c>
      <c r="N4875" s="2">
        <v>5200</v>
      </c>
      <c r="O4875" s="2">
        <v>520</v>
      </c>
      <c r="P4875" s="2">
        <v>4680</v>
      </c>
      <c r="Q4875" s="2">
        <v>2937.01</v>
      </c>
      <c r="R4875" s="2">
        <v>1742.99</v>
      </c>
      <c r="S4875" t="s">
        <v>36</v>
      </c>
      <c r="T4875" t="s">
        <v>153</v>
      </c>
      <c r="U4875" t="s">
        <v>154</v>
      </c>
      <c r="V4875" t="s">
        <v>39</v>
      </c>
      <c r="W4875" t="s">
        <v>40</v>
      </c>
      <c r="X4875" t="s">
        <v>41</v>
      </c>
      <c r="Y4875" t="s">
        <v>56</v>
      </c>
      <c r="Z4875" t="s">
        <v>223</v>
      </c>
      <c r="AA4875" t="s">
        <v>44</v>
      </c>
      <c r="AB4875" t="s">
        <v>44</v>
      </c>
    </row>
    <row r="4876" spans="1:28" x14ac:dyDescent="0.25">
      <c r="A4876" t="s">
        <v>9331</v>
      </c>
      <c r="B4876" s="1">
        <v>45684</v>
      </c>
      <c r="C4876" t="s">
        <v>4200</v>
      </c>
      <c r="D4876" t="s">
        <v>4201</v>
      </c>
      <c r="E4876">
        <v>20</v>
      </c>
      <c r="F4876" t="s">
        <v>31</v>
      </c>
      <c r="G4876" t="s">
        <v>134</v>
      </c>
      <c r="H4876" t="s">
        <v>135</v>
      </c>
      <c r="I4876" t="s">
        <v>62</v>
      </c>
      <c r="J4876" t="s">
        <v>130</v>
      </c>
      <c r="K4876">
        <v>6</v>
      </c>
      <c r="L4876" s="2">
        <v>8500</v>
      </c>
      <c r="M4876">
        <v>5</v>
      </c>
      <c r="N4876" s="2">
        <v>51000</v>
      </c>
      <c r="O4876" s="2">
        <v>2550</v>
      </c>
      <c r="P4876" s="2">
        <v>48450</v>
      </c>
      <c r="Q4876" s="2">
        <v>38197.230000000003</v>
      </c>
      <c r="R4876" s="2">
        <v>10252.77</v>
      </c>
      <c r="S4876" t="s">
        <v>53</v>
      </c>
      <c r="T4876" t="s">
        <v>275</v>
      </c>
      <c r="U4876" t="s">
        <v>123</v>
      </c>
      <c r="V4876" t="s">
        <v>39</v>
      </c>
      <c r="W4876" t="s">
        <v>124</v>
      </c>
      <c r="X4876" t="s">
        <v>41</v>
      </c>
      <c r="Y4876" t="s">
        <v>56</v>
      </c>
      <c r="Z4876" t="s">
        <v>223</v>
      </c>
      <c r="AA4876" t="s">
        <v>44</v>
      </c>
      <c r="AB4876" t="s">
        <v>44</v>
      </c>
    </row>
    <row r="4877" spans="1:28" x14ac:dyDescent="0.25">
      <c r="A4877" t="s">
        <v>9332</v>
      </c>
      <c r="B4877" s="1">
        <v>45685</v>
      </c>
      <c r="C4877" t="s">
        <v>86</v>
      </c>
      <c r="D4877" t="s">
        <v>87</v>
      </c>
      <c r="E4877">
        <v>27</v>
      </c>
      <c r="F4877" t="s">
        <v>31</v>
      </c>
      <c r="G4877" t="s">
        <v>32</v>
      </c>
      <c r="H4877" t="s">
        <v>33</v>
      </c>
      <c r="I4877" t="s">
        <v>34</v>
      </c>
      <c r="J4877" t="s">
        <v>35</v>
      </c>
      <c r="K4877">
        <v>2</v>
      </c>
      <c r="L4877" s="2">
        <v>55000</v>
      </c>
      <c r="M4877">
        <v>10</v>
      </c>
      <c r="N4877" s="2">
        <v>110000</v>
      </c>
      <c r="O4877" s="2">
        <v>11000</v>
      </c>
      <c r="P4877" s="2">
        <v>99000</v>
      </c>
      <c r="Q4877" s="2">
        <v>77656.09</v>
      </c>
      <c r="R4877" s="2">
        <v>21343.91</v>
      </c>
      <c r="S4877" t="s">
        <v>53</v>
      </c>
      <c r="T4877" t="s">
        <v>114</v>
      </c>
      <c r="U4877" t="s">
        <v>115</v>
      </c>
      <c r="V4877" t="s">
        <v>39</v>
      </c>
      <c r="W4877" t="s">
        <v>92</v>
      </c>
      <c r="X4877" t="s">
        <v>97</v>
      </c>
      <c r="Y4877" t="s">
        <v>56</v>
      </c>
      <c r="Z4877" t="s">
        <v>43</v>
      </c>
      <c r="AA4877" t="s">
        <v>44</v>
      </c>
      <c r="AB4877" t="s">
        <v>44</v>
      </c>
    </row>
    <row r="4878" spans="1:28" x14ac:dyDescent="0.25">
      <c r="A4878" t="s">
        <v>9333</v>
      </c>
      <c r="B4878" s="1">
        <v>45685</v>
      </c>
      <c r="C4878" t="s">
        <v>301</v>
      </c>
      <c r="D4878" t="s">
        <v>302</v>
      </c>
      <c r="E4878">
        <v>26</v>
      </c>
      <c r="F4878" t="s">
        <v>48</v>
      </c>
      <c r="G4878" t="s">
        <v>112</v>
      </c>
      <c r="H4878" t="s">
        <v>113</v>
      </c>
      <c r="I4878" t="s">
        <v>103</v>
      </c>
      <c r="J4878" t="s">
        <v>104</v>
      </c>
      <c r="K4878">
        <v>4</v>
      </c>
      <c r="L4878" s="2">
        <v>650</v>
      </c>
      <c r="M4878">
        <v>10</v>
      </c>
      <c r="N4878" s="2">
        <v>2600</v>
      </c>
      <c r="O4878" s="2">
        <v>260</v>
      </c>
      <c r="P4878" s="2">
        <v>2340</v>
      </c>
      <c r="Q4878" s="2">
        <v>1694.41</v>
      </c>
      <c r="R4878" s="2">
        <v>645.59</v>
      </c>
      <c r="S4878" t="s">
        <v>53</v>
      </c>
      <c r="T4878" t="s">
        <v>105</v>
      </c>
      <c r="U4878" t="s">
        <v>106</v>
      </c>
      <c r="V4878" t="s">
        <v>39</v>
      </c>
      <c r="W4878" t="s">
        <v>92</v>
      </c>
      <c r="X4878" t="s">
        <v>97</v>
      </c>
      <c r="Y4878" t="s">
        <v>56</v>
      </c>
      <c r="Z4878" t="s">
        <v>43</v>
      </c>
      <c r="AA4878" t="s">
        <v>68</v>
      </c>
      <c r="AB4878" t="s">
        <v>44</v>
      </c>
    </row>
    <row r="4879" spans="1:28" x14ac:dyDescent="0.25">
      <c r="A4879" t="s">
        <v>9334</v>
      </c>
      <c r="B4879" s="1">
        <v>45685</v>
      </c>
      <c r="C4879" t="s">
        <v>5661</v>
      </c>
      <c r="D4879" t="s">
        <v>5662</v>
      </c>
      <c r="E4879">
        <v>20</v>
      </c>
      <c r="F4879" t="s">
        <v>48</v>
      </c>
      <c r="G4879" t="s">
        <v>134</v>
      </c>
      <c r="H4879" t="s">
        <v>135</v>
      </c>
      <c r="I4879" t="s">
        <v>62</v>
      </c>
      <c r="J4879" t="s">
        <v>130</v>
      </c>
      <c r="K4879">
        <v>2</v>
      </c>
      <c r="L4879" s="2">
        <v>8500</v>
      </c>
      <c r="M4879">
        <v>15</v>
      </c>
      <c r="N4879" s="2">
        <v>17000</v>
      </c>
      <c r="O4879" s="2">
        <v>2550</v>
      </c>
      <c r="P4879" s="2">
        <v>14450</v>
      </c>
      <c r="Q4879" s="2">
        <v>8409.34</v>
      </c>
      <c r="R4879" s="2">
        <v>6040.66</v>
      </c>
      <c r="S4879" t="s">
        <v>53</v>
      </c>
      <c r="T4879" t="s">
        <v>76</v>
      </c>
      <c r="U4879" t="s">
        <v>77</v>
      </c>
      <c r="V4879" t="s">
        <v>39</v>
      </c>
      <c r="W4879" t="s">
        <v>83</v>
      </c>
      <c r="X4879" t="s">
        <v>67</v>
      </c>
      <c r="Y4879" t="s">
        <v>84</v>
      </c>
      <c r="Z4879" t="s">
        <v>43</v>
      </c>
      <c r="AA4879" t="s">
        <v>44</v>
      </c>
      <c r="AB4879" t="s">
        <v>44</v>
      </c>
    </row>
    <row r="4880" spans="1:28" x14ac:dyDescent="0.25">
      <c r="A4880" t="s">
        <v>9335</v>
      </c>
      <c r="B4880" s="1">
        <v>45685</v>
      </c>
      <c r="C4880" t="s">
        <v>7682</v>
      </c>
      <c r="D4880" t="s">
        <v>7683</v>
      </c>
      <c r="E4880">
        <v>32</v>
      </c>
      <c r="F4880" t="s">
        <v>111</v>
      </c>
      <c r="G4880" t="s">
        <v>119</v>
      </c>
      <c r="H4880" t="s">
        <v>120</v>
      </c>
      <c r="I4880" t="s">
        <v>62</v>
      </c>
      <c r="J4880" t="s">
        <v>121</v>
      </c>
      <c r="K4880">
        <v>1</v>
      </c>
      <c r="L4880" s="2">
        <v>4800</v>
      </c>
      <c r="M4880">
        <v>10</v>
      </c>
      <c r="N4880" s="2">
        <v>4800</v>
      </c>
      <c r="O4880" s="2">
        <v>480</v>
      </c>
      <c r="P4880" s="2">
        <v>4320</v>
      </c>
      <c r="Q4880" s="2">
        <v>2508.6999999999998</v>
      </c>
      <c r="R4880" s="2">
        <v>1811.3</v>
      </c>
      <c r="S4880" t="s">
        <v>53</v>
      </c>
      <c r="T4880" t="s">
        <v>222</v>
      </c>
      <c r="U4880" t="s">
        <v>38</v>
      </c>
      <c r="V4880" t="s">
        <v>39</v>
      </c>
      <c r="W4880" t="s">
        <v>92</v>
      </c>
      <c r="X4880" t="s">
        <v>97</v>
      </c>
      <c r="Y4880" t="s">
        <v>84</v>
      </c>
      <c r="Z4880" t="s">
        <v>43</v>
      </c>
      <c r="AA4880" t="s">
        <v>44</v>
      </c>
      <c r="AB4880" t="s">
        <v>44</v>
      </c>
    </row>
    <row r="4881" spans="1:28" x14ac:dyDescent="0.25">
      <c r="A4881" t="s">
        <v>9336</v>
      </c>
      <c r="B4881" s="1">
        <v>45685</v>
      </c>
      <c r="C4881" t="s">
        <v>6629</v>
      </c>
      <c r="D4881" t="s">
        <v>6630</v>
      </c>
      <c r="E4881">
        <v>50</v>
      </c>
      <c r="F4881" t="s">
        <v>48</v>
      </c>
      <c r="G4881" t="s">
        <v>72</v>
      </c>
      <c r="H4881" t="s">
        <v>73</v>
      </c>
      <c r="I4881" t="s">
        <v>74</v>
      </c>
      <c r="J4881" t="s">
        <v>75</v>
      </c>
      <c r="K4881">
        <v>1</v>
      </c>
      <c r="L4881" s="2">
        <v>2200</v>
      </c>
      <c r="M4881">
        <v>10</v>
      </c>
      <c r="N4881" s="2">
        <v>2200</v>
      </c>
      <c r="O4881" s="2">
        <v>220</v>
      </c>
      <c r="P4881" s="2">
        <v>1980</v>
      </c>
      <c r="Q4881" s="2">
        <v>1309.51</v>
      </c>
      <c r="R4881" s="2">
        <v>670.49</v>
      </c>
      <c r="S4881" t="s">
        <v>36</v>
      </c>
      <c r="T4881" t="s">
        <v>114</v>
      </c>
      <c r="U4881" t="s">
        <v>115</v>
      </c>
      <c r="V4881" t="s">
        <v>39</v>
      </c>
      <c r="W4881" t="s">
        <v>92</v>
      </c>
      <c r="X4881" t="s">
        <v>67</v>
      </c>
      <c r="Y4881" t="s">
        <v>42</v>
      </c>
      <c r="Z4881" t="s">
        <v>43</v>
      </c>
      <c r="AA4881" t="s">
        <v>44</v>
      </c>
      <c r="AB4881" t="s">
        <v>44</v>
      </c>
    </row>
    <row r="4882" spans="1:28" x14ac:dyDescent="0.25">
      <c r="A4882" t="s">
        <v>9337</v>
      </c>
      <c r="B4882" s="1">
        <v>45685</v>
      </c>
      <c r="C4882" t="s">
        <v>7763</v>
      </c>
      <c r="D4882" t="s">
        <v>7764</v>
      </c>
      <c r="E4882">
        <v>23</v>
      </c>
      <c r="F4882" t="s">
        <v>48</v>
      </c>
      <c r="G4882" t="s">
        <v>207</v>
      </c>
      <c r="H4882" t="s">
        <v>208</v>
      </c>
      <c r="I4882" t="s">
        <v>34</v>
      </c>
      <c r="J4882" t="s">
        <v>143</v>
      </c>
      <c r="K4882">
        <v>1</v>
      </c>
      <c r="L4882" s="2">
        <v>18000</v>
      </c>
      <c r="M4882">
        <v>15</v>
      </c>
      <c r="N4882" s="2">
        <v>18000</v>
      </c>
      <c r="O4882" s="2">
        <v>2700</v>
      </c>
      <c r="P4882" s="2">
        <v>15300</v>
      </c>
      <c r="Q4882" s="2">
        <v>12308.54</v>
      </c>
      <c r="R4882" s="2">
        <v>2991.46</v>
      </c>
      <c r="S4882" t="s">
        <v>53</v>
      </c>
      <c r="T4882" t="s">
        <v>578</v>
      </c>
      <c r="U4882" t="s">
        <v>579</v>
      </c>
      <c r="V4882" t="s">
        <v>39</v>
      </c>
      <c r="W4882" t="s">
        <v>124</v>
      </c>
      <c r="X4882" t="s">
        <v>41</v>
      </c>
      <c r="Y4882" t="s">
        <v>42</v>
      </c>
      <c r="Z4882" t="s">
        <v>43</v>
      </c>
      <c r="AA4882" t="s">
        <v>44</v>
      </c>
      <c r="AB4882" t="s">
        <v>44</v>
      </c>
    </row>
    <row r="4883" spans="1:28" x14ac:dyDescent="0.25">
      <c r="A4883" t="s">
        <v>9338</v>
      </c>
      <c r="B4883" s="1">
        <v>45685</v>
      </c>
      <c r="C4883" t="s">
        <v>4413</v>
      </c>
      <c r="D4883" t="s">
        <v>4414</v>
      </c>
      <c r="E4883">
        <v>44</v>
      </c>
      <c r="F4883" t="s">
        <v>31</v>
      </c>
      <c r="G4883" t="s">
        <v>436</v>
      </c>
      <c r="H4883" t="s">
        <v>437</v>
      </c>
      <c r="I4883" t="s">
        <v>74</v>
      </c>
      <c r="J4883" t="s">
        <v>190</v>
      </c>
      <c r="K4883">
        <v>2</v>
      </c>
      <c r="L4883" s="2">
        <v>1800</v>
      </c>
      <c r="M4883">
        <v>20</v>
      </c>
      <c r="N4883" s="2">
        <v>3600</v>
      </c>
      <c r="O4883" s="2">
        <v>720</v>
      </c>
      <c r="P4883" s="2">
        <v>2880</v>
      </c>
      <c r="Q4883" s="2">
        <v>1778.71</v>
      </c>
      <c r="R4883" s="2">
        <v>1101.29</v>
      </c>
      <c r="S4883" t="s">
        <v>53</v>
      </c>
      <c r="T4883" t="s">
        <v>178</v>
      </c>
      <c r="U4883" t="s">
        <v>154</v>
      </c>
      <c r="V4883" t="s">
        <v>39</v>
      </c>
      <c r="W4883" t="s">
        <v>66</v>
      </c>
      <c r="X4883" t="s">
        <v>97</v>
      </c>
      <c r="Y4883" t="s">
        <v>42</v>
      </c>
      <c r="Z4883" t="s">
        <v>144</v>
      </c>
      <c r="AA4883" t="s">
        <v>44</v>
      </c>
      <c r="AB4883" t="s">
        <v>44</v>
      </c>
    </row>
    <row r="4884" spans="1:28" x14ac:dyDescent="0.25">
      <c r="A4884" t="s">
        <v>9339</v>
      </c>
      <c r="B4884" s="1">
        <v>45685</v>
      </c>
      <c r="C4884" t="s">
        <v>9340</v>
      </c>
      <c r="D4884" t="s">
        <v>9341</v>
      </c>
      <c r="E4884">
        <v>34</v>
      </c>
      <c r="F4884" t="s">
        <v>31</v>
      </c>
      <c r="G4884" t="s">
        <v>217</v>
      </c>
      <c r="H4884" t="s">
        <v>218</v>
      </c>
      <c r="I4884" t="s">
        <v>34</v>
      </c>
      <c r="J4884" t="s">
        <v>130</v>
      </c>
      <c r="K4884">
        <v>3</v>
      </c>
      <c r="L4884" s="2">
        <v>28000</v>
      </c>
      <c r="M4884">
        <v>20</v>
      </c>
      <c r="N4884" s="2">
        <v>84000</v>
      </c>
      <c r="O4884" s="2">
        <v>16800</v>
      </c>
      <c r="P4884" s="2">
        <v>67200</v>
      </c>
      <c r="Q4884" s="2">
        <v>46782.879999999997</v>
      </c>
      <c r="R4884" s="2">
        <v>20417.12</v>
      </c>
      <c r="S4884" t="s">
        <v>53</v>
      </c>
      <c r="T4884" t="s">
        <v>398</v>
      </c>
      <c r="U4884" t="s">
        <v>399</v>
      </c>
      <c r="V4884" t="s">
        <v>39</v>
      </c>
      <c r="W4884" t="s">
        <v>124</v>
      </c>
      <c r="X4884" t="s">
        <v>41</v>
      </c>
      <c r="Y4884" t="s">
        <v>42</v>
      </c>
      <c r="Z4884" t="s">
        <v>223</v>
      </c>
      <c r="AA4884" t="s">
        <v>44</v>
      </c>
      <c r="AB4884" t="s">
        <v>44</v>
      </c>
    </row>
    <row r="4885" spans="1:28" x14ac:dyDescent="0.25">
      <c r="A4885" t="s">
        <v>9342</v>
      </c>
      <c r="B4885" s="1">
        <v>45685</v>
      </c>
      <c r="C4885" t="s">
        <v>6804</v>
      </c>
      <c r="D4885" t="s">
        <v>6805</v>
      </c>
      <c r="E4885">
        <v>58</v>
      </c>
      <c r="F4885" t="s">
        <v>31</v>
      </c>
      <c r="G4885" t="s">
        <v>119</v>
      </c>
      <c r="H4885" t="s">
        <v>120</v>
      </c>
      <c r="I4885" t="s">
        <v>62</v>
      </c>
      <c r="J4885" t="s">
        <v>121</v>
      </c>
      <c r="K4885">
        <v>1</v>
      </c>
      <c r="L4885" s="2">
        <v>4800</v>
      </c>
      <c r="M4885">
        <v>10</v>
      </c>
      <c r="N4885" s="2">
        <v>4800</v>
      </c>
      <c r="O4885" s="2">
        <v>480</v>
      </c>
      <c r="P4885" s="2">
        <v>4320</v>
      </c>
      <c r="Q4885" s="2">
        <v>3501.77</v>
      </c>
      <c r="R4885" s="2">
        <v>818.23</v>
      </c>
      <c r="S4885" t="s">
        <v>53</v>
      </c>
      <c r="T4885" t="s">
        <v>105</v>
      </c>
      <c r="U4885" t="s">
        <v>106</v>
      </c>
      <c r="V4885" t="s">
        <v>39</v>
      </c>
      <c r="W4885" t="s">
        <v>124</v>
      </c>
      <c r="X4885" t="s">
        <v>41</v>
      </c>
      <c r="Y4885" t="s">
        <v>56</v>
      </c>
      <c r="Z4885" t="s">
        <v>223</v>
      </c>
      <c r="AA4885" t="s">
        <v>44</v>
      </c>
      <c r="AB4885" t="s">
        <v>44</v>
      </c>
    </row>
    <row r="4886" spans="1:28" x14ac:dyDescent="0.25">
      <c r="A4886" t="s">
        <v>9343</v>
      </c>
      <c r="B4886" s="1">
        <v>45685</v>
      </c>
      <c r="C4886" t="s">
        <v>631</v>
      </c>
      <c r="D4886" t="s">
        <v>632</v>
      </c>
      <c r="E4886">
        <v>41</v>
      </c>
      <c r="F4886" t="s">
        <v>48</v>
      </c>
      <c r="G4886" t="s">
        <v>32</v>
      </c>
      <c r="H4886" t="s">
        <v>33</v>
      </c>
      <c r="I4886" t="s">
        <v>34</v>
      </c>
      <c r="J4886" t="s">
        <v>35</v>
      </c>
      <c r="K4886">
        <v>1</v>
      </c>
      <c r="L4886" s="2">
        <v>55000</v>
      </c>
      <c r="M4886">
        <v>0</v>
      </c>
      <c r="N4886" s="2">
        <v>55000</v>
      </c>
      <c r="O4886" s="2">
        <v>0</v>
      </c>
      <c r="P4886" s="2">
        <v>55000</v>
      </c>
      <c r="Q4886" s="2">
        <v>41214.81</v>
      </c>
      <c r="R4886" s="2">
        <v>13785.19</v>
      </c>
      <c r="S4886" t="s">
        <v>53</v>
      </c>
      <c r="T4886" t="s">
        <v>275</v>
      </c>
      <c r="U4886" t="s">
        <v>123</v>
      </c>
      <c r="V4886" t="s">
        <v>39</v>
      </c>
      <c r="W4886" t="s">
        <v>83</v>
      </c>
      <c r="X4886" t="s">
        <v>67</v>
      </c>
      <c r="Y4886" t="s">
        <v>56</v>
      </c>
      <c r="Z4886" t="s">
        <v>43</v>
      </c>
      <c r="AA4886" t="s">
        <v>44</v>
      </c>
      <c r="AB4886" t="s">
        <v>44</v>
      </c>
    </row>
    <row r="4887" spans="1:28" x14ac:dyDescent="0.25">
      <c r="A4887" t="s">
        <v>9344</v>
      </c>
      <c r="B4887" s="1">
        <v>45685</v>
      </c>
      <c r="C4887" t="s">
        <v>4307</v>
      </c>
      <c r="D4887" t="s">
        <v>4308</v>
      </c>
      <c r="E4887">
        <v>37</v>
      </c>
      <c r="F4887" t="s">
        <v>111</v>
      </c>
      <c r="G4887" t="s">
        <v>352</v>
      </c>
      <c r="H4887" t="s">
        <v>353</v>
      </c>
      <c r="I4887" t="s">
        <v>103</v>
      </c>
      <c r="J4887" t="s">
        <v>104</v>
      </c>
      <c r="K4887">
        <v>5</v>
      </c>
      <c r="L4887" s="2">
        <v>850</v>
      </c>
      <c r="M4887">
        <v>0</v>
      </c>
      <c r="N4887" s="2">
        <v>4250</v>
      </c>
      <c r="O4887" s="2">
        <v>0</v>
      </c>
      <c r="P4887" s="2">
        <v>4250</v>
      </c>
      <c r="Q4887" s="2">
        <v>2513.44</v>
      </c>
      <c r="R4887" s="2">
        <v>1736.56</v>
      </c>
      <c r="S4887" t="s">
        <v>64</v>
      </c>
      <c r="T4887" t="s">
        <v>114</v>
      </c>
      <c r="U4887" t="s">
        <v>115</v>
      </c>
      <c r="V4887" t="s">
        <v>39</v>
      </c>
      <c r="W4887" t="s">
        <v>92</v>
      </c>
      <c r="X4887" t="s">
        <v>67</v>
      </c>
      <c r="Y4887" t="s">
        <v>42</v>
      </c>
      <c r="Z4887" t="s">
        <v>43</v>
      </c>
      <c r="AA4887" t="s">
        <v>68</v>
      </c>
      <c r="AB4887" t="s">
        <v>44</v>
      </c>
    </row>
    <row r="4888" spans="1:28" x14ac:dyDescent="0.25">
      <c r="A4888" t="s">
        <v>9345</v>
      </c>
      <c r="B4888" s="1">
        <v>45686</v>
      </c>
      <c r="C4888" t="s">
        <v>6211</v>
      </c>
      <c r="D4888" t="s">
        <v>6212</v>
      </c>
      <c r="E4888">
        <v>25</v>
      </c>
      <c r="F4888" t="s">
        <v>31</v>
      </c>
      <c r="G4888" t="s">
        <v>273</v>
      </c>
      <c r="H4888" t="s">
        <v>274</v>
      </c>
      <c r="I4888" t="s">
        <v>51</v>
      </c>
      <c r="J4888" t="s">
        <v>52</v>
      </c>
      <c r="K4888">
        <v>1</v>
      </c>
      <c r="L4888" s="2">
        <v>250</v>
      </c>
      <c r="M4888">
        <v>0</v>
      </c>
      <c r="N4888" s="2">
        <v>250</v>
      </c>
      <c r="O4888" s="2">
        <v>0</v>
      </c>
      <c r="P4888" s="2">
        <v>250</v>
      </c>
      <c r="Q4888" s="2">
        <v>177.49</v>
      </c>
      <c r="R4888" s="2">
        <v>72.510000000000005</v>
      </c>
      <c r="S4888" t="s">
        <v>53</v>
      </c>
      <c r="T4888" t="s">
        <v>178</v>
      </c>
      <c r="U4888" t="s">
        <v>154</v>
      </c>
      <c r="V4888" t="s">
        <v>39</v>
      </c>
      <c r="W4888" t="s">
        <v>40</v>
      </c>
      <c r="X4888" t="s">
        <v>41</v>
      </c>
      <c r="Y4888" t="s">
        <v>56</v>
      </c>
      <c r="Z4888" t="s">
        <v>43</v>
      </c>
      <c r="AA4888" t="s">
        <v>44</v>
      </c>
      <c r="AB4888" t="s">
        <v>44</v>
      </c>
    </row>
    <row r="4889" spans="1:28" x14ac:dyDescent="0.25">
      <c r="A4889" t="s">
        <v>9346</v>
      </c>
      <c r="B4889" s="1">
        <v>45686</v>
      </c>
      <c r="C4889" t="s">
        <v>2781</v>
      </c>
      <c r="D4889" t="s">
        <v>2782</v>
      </c>
      <c r="E4889">
        <v>38</v>
      </c>
      <c r="F4889" t="s">
        <v>31</v>
      </c>
      <c r="G4889" t="s">
        <v>280</v>
      </c>
      <c r="H4889" t="s">
        <v>281</v>
      </c>
      <c r="I4889" t="s">
        <v>62</v>
      </c>
      <c r="J4889" t="s">
        <v>190</v>
      </c>
      <c r="K4889">
        <v>2</v>
      </c>
      <c r="L4889" s="2">
        <v>700</v>
      </c>
      <c r="M4889">
        <v>15</v>
      </c>
      <c r="N4889" s="2">
        <v>1400</v>
      </c>
      <c r="O4889" s="2">
        <v>210</v>
      </c>
      <c r="P4889" s="2">
        <v>1190</v>
      </c>
      <c r="Q4889" s="2">
        <v>865.2</v>
      </c>
      <c r="R4889" s="2">
        <v>324.8</v>
      </c>
      <c r="S4889" t="s">
        <v>36</v>
      </c>
      <c r="T4889" t="s">
        <v>54</v>
      </c>
      <c r="U4889" t="s">
        <v>55</v>
      </c>
      <c r="V4889" t="s">
        <v>39</v>
      </c>
      <c r="W4889" t="s">
        <v>83</v>
      </c>
      <c r="X4889" t="s">
        <v>97</v>
      </c>
      <c r="Y4889" t="s">
        <v>56</v>
      </c>
      <c r="Z4889" t="s">
        <v>43</v>
      </c>
      <c r="AA4889" t="s">
        <v>44</v>
      </c>
      <c r="AB4889" t="s">
        <v>44</v>
      </c>
    </row>
    <row r="4890" spans="1:28" x14ac:dyDescent="0.25">
      <c r="A4890" t="s">
        <v>9347</v>
      </c>
      <c r="B4890" s="1">
        <v>45686</v>
      </c>
      <c r="C4890" t="s">
        <v>9348</v>
      </c>
      <c r="D4890" t="s">
        <v>9349</v>
      </c>
      <c r="E4890">
        <v>30</v>
      </c>
      <c r="F4890" t="s">
        <v>48</v>
      </c>
      <c r="G4890" t="s">
        <v>119</v>
      </c>
      <c r="H4890" t="s">
        <v>120</v>
      </c>
      <c r="I4890" t="s">
        <v>62</v>
      </c>
      <c r="J4890" t="s">
        <v>121</v>
      </c>
      <c r="K4890">
        <v>2</v>
      </c>
      <c r="L4890" s="2">
        <v>4800</v>
      </c>
      <c r="M4890">
        <v>15</v>
      </c>
      <c r="N4890" s="2">
        <v>9600</v>
      </c>
      <c r="O4890" s="2">
        <v>1440</v>
      </c>
      <c r="P4890" s="2">
        <v>8160</v>
      </c>
      <c r="Q4890" s="2">
        <v>4943.33</v>
      </c>
      <c r="R4890" s="2">
        <v>3216.67</v>
      </c>
      <c r="S4890" t="s">
        <v>64</v>
      </c>
      <c r="T4890" t="s">
        <v>398</v>
      </c>
      <c r="U4890" t="s">
        <v>399</v>
      </c>
      <c r="V4890" t="s">
        <v>39</v>
      </c>
      <c r="W4890" t="s">
        <v>137</v>
      </c>
      <c r="X4890" t="s">
        <v>97</v>
      </c>
      <c r="Y4890" t="s">
        <v>56</v>
      </c>
      <c r="Z4890" t="s">
        <v>223</v>
      </c>
      <c r="AA4890" t="s">
        <v>44</v>
      </c>
      <c r="AB4890" t="s">
        <v>44</v>
      </c>
    </row>
    <row r="4891" spans="1:28" x14ac:dyDescent="0.25">
      <c r="A4891" t="s">
        <v>9350</v>
      </c>
      <c r="B4891" s="1">
        <v>45686</v>
      </c>
      <c r="C4891" t="s">
        <v>6781</v>
      </c>
      <c r="D4891" t="s">
        <v>6782</v>
      </c>
      <c r="E4891">
        <v>36</v>
      </c>
      <c r="F4891" t="s">
        <v>31</v>
      </c>
      <c r="G4891" t="s">
        <v>436</v>
      </c>
      <c r="H4891" t="s">
        <v>437</v>
      </c>
      <c r="I4891" t="s">
        <v>74</v>
      </c>
      <c r="J4891" t="s">
        <v>190</v>
      </c>
      <c r="K4891">
        <v>1</v>
      </c>
      <c r="L4891" s="2">
        <v>1800</v>
      </c>
      <c r="M4891">
        <v>0</v>
      </c>
      <c r="N4891" s="2">
        <v>1800</v>
      </c>
      <c r="O4891" s="2">
        <v>0</v>
      </c>
      <c r="P4891" s="2">
        <v>1800</v>
      </c>
      <c r="Q4891" s="2">
        <v>1381.9</v>
      </c>
      <c r="R4891" s="2">
        <v>418.1</v>
      </c>
      <c r="S4891" t="s">
        <v>53</v>
      </c>
      <c r="T4891" t="s">
        <v>122</v>
      </c>
      <c r="U4891" t="s">
        <v>123</v>
      </c>
      <c r="V4891" t="s">
        <v>39</v>
      </c>
      <c r="W4891" t="s">
        <v>137</v>
      </c>
      <c r="X4891" t="s">
        <v>97</v>
      </c>
      <c r="Y4891" t="s">
        <v>56</v>
      </c>
      <c r="Z4891" t="s">
        <v>223</v>
      </c>
      <c r="AA4891" t="s">
        <v>44</v>
      </c>
      <c r="AB4891" t="s">
        <v>44</v>
      </c>
    </row>
    <row r="4892" spans="1:28" x14ac:dyDescent="0.25">
      <c r="A4892" t="s">
        <v>9351</v>
      </c>
      <c r="B4892" s="1">
        <v>45686</v>
      </c>
      <c r="C4892" t="s">
        <v>3996</v>
      </c>
      <c r="D4892" t="s">
        <v>3997</v>
      </c>
      <c r="E4892">
        <v>25</v>
      </c>
      <c r="F4892" t="s">
        <v>31</v>
      </c>
      <c r="G4892" t="s">
        <v>366</v>
      </c>
      <c r="H4892" t="s">
        <v>367</v>
      </c>
      <c r="I4892" t="s">
        <v>34</v>
      </c>
      <c r="J4892" t="s">
        <v>130</v>
      </c>
      <c r="K4892">
        <v>1</v>
      </c>
      <c r="L4892" s="2">
        <v>14500</v>
      </c>
      <c r="M4892">
        <v>0</v>
      </c>
      <c r="N4892" s="2">
        <v>14500</v>
      </c>
      <c r="O4892" s="2">
        <v>0</v>
      </c>
      <c r="P4892" s="2">
        <v>14500</v>
      </c>
      <c r="Q4892" s="2">
        <v>10436.56</v>
      </c>
      <c r="R4892" s="2">
        <v>4063.44</v>
      </c>
      <c r="S4892" t="s">
        <v>64</v>
      </c>
      <c r="T4892" t="s">
        <v>122</v>
      </c>
      <c r="U4892" t="s">
        <v>123</v>
      </c>
      <c r="V4892" t="s">
        <v>39</v>
      </c>
      <c r="W4892" t="s">
        <v>137</v>
      </c>
      <c r="X4892" t="s">
        <v>97</v>
      </c>
      <c r="Y4892" t="s">
        <v>56</v>
      </c>
      <c r="Z4892" t="s">
        <v>43</v>
      </c>
      <c r="AA4892" t="s">
        <v>44</v>
      </c>
      <c r="AB4892" t="s">
        <v>44</v>
      </c>
    </row>
    <row r="4893" spans="1:28" x14ac:dyDescent="0.25">
      <c r="A4893" t="s">
        <v>9352</v>
      </c>
      <c r="B4893" s="1">
        <v>45686</v>
      </c>
      <c r="C4893" t="s">
        <v>7676</v>
      </c>
      <c r="D4893" t="s">
        <v>7677</v>
      </c>
      <c r="E4893">
        <v>31</v>
      </c>
      <c r="F4893" t="s">
        <v>48</v>
      </c>
      <c r="G4893" t="s">
        <v>344</v>
      </c>
      <c r="H4893" t="s">
        <v>345</v>
      </c>
      <c r="I4893" t="s">
        <v>34</v>
      </c>
      <c r="J4893" t="s">
        <v>121</v>
      </c>
      <c r="K4893">
        <v>1</v>
      </c>
      <c r="L4893" s="2">
        <v>1600</v>
      </c>
      <c r="M4893">
        <v>20</v>
      </c>
      <c r="N4893" s="2">
        <v>1600</v>
      </c>
      <c r="O4893" s="2">
        <v>320</v>
      </c>
      <c r="P4893" s="2">
        <v>1280</v>
      </c>
      <c r="Q4893" s="2">
        <v>940.29</v>
      </c>
      <c r="R4893" s="2">
        <v>339.71</v>
      </c>
      <c r="S4893" t="s">
        <v>53</v>
      </c>
      <c r="T4893" t="s">
        <v>105</v>
      </c>
      <c r="U4893" t="s">
        <v>106</v>
      </c>
      <c r="V4893" t="s">
        <v>39</v>
      </c>
      <c r="W4893" t="s">
        <v>40</v>
      </c>
      <c r="X4893" t="s">
        <v>41</v>
      </c>
      <c r="Y4893" t="s">
        <v>42</v>
      </c>
      <c r="Z4893" t="s">
        <v>43</v>
      </c>
      <c r="AA4893" t="s">
        <v>44</v>
      </c>
      <c r="AB4893" t="s">
        <v>68</v>
      </c>
    </row>
    <row r="4894" spans="1:28" x14ac:dyDescent="0.25">
      <c r="A4894" t="s">
        <v>9353</v>
      </c>
      <c r="B4894" s="1">
        <v>45686</v>
      </c>
      <c r="C4894" t="s">
        <v>3965</v>
      </c>
      <c r="D4894" t="s">
        <v>3966</v>
      </c>
      <c r="E4894">
        <v>47</v>
      </c>
      <c r="F4894" t="s">
        <v>48</v>
      </c>
      <c r="G4894" t="s">
        <v>298</v>
      </c>
      <c r="H4894" t="s">
        <v>299</v>
      </c>
      <c r="I4894" t="s">
        <v>103</v>
      </c>
      <c r="J4894" t="s">
        <v>104</v>
      </c>
      <c r="K4894">
        <v>5</v>
      </c>
      <c r="L4894" s="2">
        <v>700</v>
      </c>
      <c r="M4894">
        <v>5</v>
      </c>
      <c r="N4894" s="2">
        <v>3500</v>
      </c>
      <c r="O4894" s="2">
        <v>175</v>
      </c>
      <c r="P4894" s="2">
        <v>3325</v>
      </c>
      <c r="Q4894" s="2">
        <v>2719.79</v>
      </c>
      <c r="R4894" s="2">
        <v>605.21</v>
      </c>
      <c r="S4894" t="s">
        <v>53</v>
      </c>
      <c r="T4894" t="s">
        <v>275</v>
      </c>
      <c r="U4894" t="s">
        <v>123</v>
      </c>
      <c r="V4894" t="s">
        <v>39</v>
      </c>
      <c r="W4894" t="s">
        <v>83</v>
      </c>
      <c r="X4894" t="s">
        <v>67</v>
      </c>
      <c r="Y4894" t="s">
        <v>42</v>
      </c>
      <c r="Z4894" t="s">
        <v>43</v>
      </c>
      <c r="AA4894" t="s">
        <v>44</v>
      </c>
      <c r="AB4894" t="s">
        <v>44</v>
      </c>
    </row>
    <row r="4895" spans="1:28" x14ac:dyDescent="0.25">
      <c r="A4895" t="s">
        <v>9354</v>
      </c>
      <c r="B4895" s="1">
        <v>45686</v>
      </c>
      <c r="C4895" t="s">
        <v>3331</v>
      </c>
      <c r="D4895" t="s">
        <v>3332</v>
      </c>
      <c r="E4895">
        <v>46</v>
      </c>
      <c r="F4895" t="s">
        <v>31</v>
      </c>
      <c r="G4895" t="s">
        <v>298</v>
      </c>
      <c r="H4895" t="s">
        <v>299</v>
      </c>
      <c r="I4895" t="s">
        <v>103</v>
      </c>
      <c r="J4895" t="s">
        <v>104</v>
      </c>
      <c r="K4895">
        <v>2</v>
      </c>
      <c r="L4895" s="2">
        <v>700</v>
      </c>
      <c r="M4895">
        <v>10</v>
      </c>
      <c r="N4895" s="2">
        <v>1400</v>
      </c>
      <c r="O4895" s="2">
        <v>140</v>
      </c>
      <c r="P4895" s="2">
        <v>1260</v>
      </c>
      <c r="Q4895" s="2">
        <v>982.36</v>
      </c>
      <c r="R4895" s="2">
        <v>277.64</v>
      </c>
      <c r="S4895" t="s">
        <v>53</v>
      </c>
      <c r="T4895" t="s">
        <v>114</v>
      </c>
      <c r="U4895" t="s">
        <v>115</v>
      </c>
      <c r="V4895" t="s">
        <v>39</v>
      </c>
      <c r="W4895" t="s">
        <v>83</v>
      </c>
      <c r="X4895" t="s">
        <v>97</v>
      </c>
      <c r="Y4895" t="s">
        <v>56</v>
      </c>
      <c r="Z4895" t="s">
        <v>43</v>
      </c>
      <c r="AA4895" t="s">
        <v>68</v>
      </c>
      <c r="AB4895" t="s">
        <v>44</v>
      </c>
    </row>
    <row r="4896" spans="1:28" x14ac:dyDescent="0.25">
      <c r="A4896" t="s">
        <v>9355</v>
      </c>
      <c r="B4896" s="1">
        <v>45686</v>
      </c>
      <c r="C4896" t="s">
        <v>2011</v>
      </c>
      <c r="D4896" t="s">
        <v>2012</v>
      </c>
      <c r="E4896">
        <v>60</v>
      </c>
      <c r="F4896" t="s">
        <v>111</v>
      </c>
      <c r="G4896" t="s">
        <v>81</v>
      </c>
      <c r="H4896" t="s">
        <v>82</v>
      </c>
      <c r="I4896" t="s">
        <v>51</v>
      </c>
      <c r="J4896" t="s">
        <v>52</v>
      </c>
      <c r="K4896">
        <v>2</v>
      </c>
      <c r="L4896" s="2">
        <v>600</v>
      </c>
      <c r="M4896">
        <v>0</v>
      </c>
      <c r="N4896" s="2">
        <v>1200</v>
      </c>
      <c r="O4896" s="2">
        <v>0</v>
      </c>
      <c r="P4896" s="2">
        <v>1200</v>
      </c>
      <c r="Q4896" s="2">
        <v>798.15</v>
      </c>
      <c r="R4896" s="2">
        <v>401.85</v>
      </c>
      <c r="S4896" t="s">
        <v>36</v>
      </c>
      <c r="T4896" t="s">
        <v>136</v>
      </c>
      <c r="U4896" t="s">
        <v>38</v>
      </c>
      <c r="V4896" t="s">
        <v>39</v>
      </c>
      <c r="W4896" t="s">
        <v>92</v>
      </c>
      <c r="X4896" t="s">
        <v>41</v>
      </c>
      <c r="Y4896" t="s">
        <v>56</v>
      </c>
      <c r="Z4896" t="s">
        <v>43</v>
      </c>
      <c r="AA4896" t="s">
        <v>44</v>
      </c>
      <c r="AB4896" t="s">
        <v>44</v>
      </c>
    </row>
    <row r="4897" spans="1:28" x14ac:dyDescent="0.25">
      <c r="A4897" t="s">
        <v>9356</v>
      </c>
      <c r="B4897" s="1">
        <v>45686</v>
      </c>
      <c r="C4897" t="s">
        <v>4484</v>
      </c>
      <c r="D4897" t="s">
        <v>4485</v>
      </c>
      <c r="E4897">
        <v>38</v>
      </c>
      <c r="F4897" t="s">
        <v>31</v>
      </c>
      <c r="G4897" t="s">
        <v>238</v>
      </c>
      <c r="H4897" t="s">
        <v>239</v>
      </c>
      <c r="I4897" t="s">
        <v>62</v>
      </c>
      <c r="J4897" t="s">
        <v>63</v>
      </c>
      <c r="K4897">
        <v>1</v>
      </c>
      <c r="L4897" s="2">
        <v>6500</v>
      </c>
      <c r="M4897">
        <v>15</v>
      </c>
      <c r="N4897" s="2">
        <v>6500</v>
      </c>
      <c r="O4897" s="2">
        <v>975</v>
      </c>
      <c r="P4897" s="2">
        <v>5525</v>
      </c>
      <c r="Q4897" s="2">
        <v>3052.38</v>
      </c>
      <c r="R4897" s="2">
        <v>2472.62</v>
      </c>
      <c r="S4897" t="s">
        <v>53</v>
      </c>
      <c r="T4897" t="s">
        <v>122</v>
      </c>
      <c r="U4897" t="s">
        <v>123</v>
      </c>
      <c r="V4897" t="s">
        <v>39</v>
      </c>
      <c r="W4897" t="s">
        <v>124</v>
      </c>
      <c r="X4897" t="s">
        <v>41</v>
      </c>
      <c r="Y4897" t="s">
        <v>42</v>
      </c>
      <c r="Z4897" t="s">
        <v>43</v>
      </c>
      <c r="AA4897" t="s">
        <v>44</v>
      </c>
      <c r="AB4897" t="s">
        <v>44</v>
      </c>
    </row>
    <row r="4898" spans="1:28" x14ac:dyDescent="0.25">
      <c r="A4898" t="s">
        <v>9357</v>
      </c>
      <c r="B4898" s="1">
        <v>45686</v>
      </c>
      <c r="C4898" t="s">
        <v>5740</v>
      </c>
      <c r="D4898" t="s">
        <v>5741</v>
      </c>
      <c r="E4898">
        <v>42</v>
      </c>
      <c r="F4898" t="s">
        <v>48</v>
      </c>
      <c r="G4898" t="s">
        <v>158</v>
      </c>
      <c r="H4898" t="s">
        <v>159</v>
      </c>
      <c r="I4898" t="s">
        <v>51</v>
      </c>
      <c r="J4898" t="s">
        <v>52</v>
      </c>
      <c r="K4898">
        <v>3</v>
      </c>
      <c r="L4898" s="2">
        <v>650</v>
      </c>
      <c r="M4898">
        <v>5</v>
      </c>
      <c r="N4898" s="2">
        <v>1950</v>
      </c>
      <c r="O4898" s="2">
        <v>97.5</v>
      </c>
      <c r="P4898" s="2">
        <v>1852.5</v>
      </c>
      <c r="Q4898" s="2">
        <v>1466.58</v>
      </c>
      <c r="R4898" s="2">
        <v>385.92</v>
      </c>
      <c r="S4898" t="s">
        <v>36</v>
      </c>
      <c r="T4898" t="s">
        <v>222</v>
      </c>
      <c r="U4898" t="s">
        <v>38</v>
      </c>
      <c r="V4898" t="s">
        <v>39</v>
      </c>
      <c r="W4898" t="s">
        <v>92</v>
      </c>
      <c r="X4898" t="s">
        <v>97</v>
      </c>
      <c r="Y4898" t="s">
        <v>84</v>
      </c>
      <c r="Z4898" t="s">
        <v>508</v>
      </c>
      <c r="AA4898" t="s">
        <v>44</v>
      </c>
      <c r="AB4898" t="s">
        <v>44</v>
      </c>
    </row>
    <row r="4899" spans="1:28" x14ac:dyDescent="0.25">
      <c r="A4899" t="s">
        <v>9358</v>
      </c>
      <c r="B4899" s="1">
        <v>45686</v>
      </c>
      <c r="C4899" t="s">
        <v>9359</v>
      </c>
      <c r="D4899" t="s">
        <v>9360</v>
      </c>
      <c r="E4899">
        <v>58</v>
      </c>
      <c r="F4899" t="s">
        <v>48</v>
      </c>
      <c r="G4899" t="s">
        <v>176</v>
      </c>
      <c r="H4899" t="s">
        <v>177</v>
      </c>
      <c r="I4899" t="s">
        <v>34</v>
      </c>
      <c r="J4899" t="s">
        <v>35</v>
      </c>
      <c r="K4899">
        <v>1</v>
      </c>
      <c r="L4899" s="2">
        <v>6500</v>
      </c>
      <c r="M4899">
        <v>10</v>
      </c>
      <c r="N4899" s="2">
        <v>6500</v>
      </c>
      <c r="O4899" s="2">
        <v>650</v>
      </c>
      <c r="P4899" s="2">
        <v>5850</v>
      </c>
      <c r="Q4899" s="2">
        <v>3923.47</v>
      </c>
      <c r="R4899" s="2">
        <v>1926.53</v>
      </c>
      <c r="S4899" t="s">
        <v>36</v>
      </c>
      <c r="T4899" t="s">
        <v>96</v>
      </c>
      <c r="U4899" t="s">
        <v>96</v>
      </c>
      <c r="V4899" t="s">
        <v>39</v>
      </c>
      <c r="W4899" t="s">
        <v>124</v>
      </c>
      <c r="X4899" t="s">
        <v>97</v>
      </c>
      <c r="Y4899" t="s">
        <v>42</v>
      </c>
      <c r="Z4899" t="s">
        <v>43</v>
      </c>
      <c r="AA4899" t="s">
        <v>44</v>
      </c>
      <c r="AB4899" t="s">
        <v>44</v>
      </c>
    </row>
    <row r="4900" spans="1:28" x14ac:dyDescent="0.25">
      <c r="A4900" t="s">
        <v>9361</v>
      </c>
      <c r="B4900" s="1">
        <v>45686</v>
      </c>
      <c r="C4900" t="s">
        <v>8239</v>
      </c>
      <c r="D4900" t="s">
        <v>8240</v>
      </c>
      <c r="E4900">
        <v>22</v>
      </c>
      <c r="F4900" t="s">
        <v>48</v>
      </c>
      <c r="G4900" t="s">
        <v>318</v>
      </c>
      <c r="H4900" t="s">
        <v>319</v>
      </c>
      <c r="I4900" t="s">
        <v>34</v>
      </c>
      <c r="J4900" t="s">
        <v>190</v>
      </c>
      <c r="K4900">
        <v>1</v>
      </c>
      <c r="L4900" s="2">
        <v>2500</v>
      </c>
      <c r="M4900">
        <v>5</v>
      </c>
      <c r="N4900" s="2">
        <v>2500</v>
      </c>
      <c r="O4900" s="2">
        <v>125</v>
      </c>
      <c r="P4900" s="2">
        <v>2375</v>
      </c>
      <c r="Q4900" s="2">
        <v>1393.77</v>
      </c>
      <c r="R4900" s="2">
        <v>981.23</v>
      </c>
      <c r="S4900" t="s">
        <v>53</v>
      </c>
      <c r="T4900" t="s">
        <v>178</v>
      </c>
      <c r="U4900" t="s">
        <v>154</v>
      </c>
      <c r="V4900" t="s">
        <v>39</v>
      </c>
      <c r="W4900" t="s">
        <v>66</v>
      </c>
      <c r="X4900" t="s">
        <v>97</v>
      </c>
      <c r="Y4900" t="s">
        <v>56</v>
      </c>
      <c r="Z4900" t="s">
        <v>43</v>
      </c>
      <c r="AA4900" t="s">
        <v>44</v>
      </c>
      <c r="AB4900" t="s">
        <v>44</v>
      </c>
    </row>
    <row r="4901" spans="1:28" x14ac:dyDescent="0.25">
      <c r="A4901" t="s">
        <v>9362</v>
      </c>
      <c r="B4901" s="1">
        <v>45686</v>
      </c>
      <c r="C4901" t="s">
        <v>5157</v>
      </c>
      <c r="D4901" t="s">
        <v>5158</v>
      </c>
      <c r="E4901">
        <v>45</v>
      </c>
      <c r="F4901" t="s">
        <v>111</v>
      </c>
      <c r="G4901" t="s">
        <v>366</v>
      </c>
      <c r="H4901" t="s">
        <v>367</v>
      </c>
      <c r="I4901" t="s">
        <v>34</v>
      </c>
      <c r="J4901" t="s">
        <v>130</v>
      </c>
      <c r="K4901">
        <v>6</v>
      </c>
      <c r="L4901" s="2">
        <v>14500</v>
      </c>
      <c r="M4901">
        <v>15</v>
      </c>
      <c r="N4901" s="2">
        <v>87000</v>
      </c>
      <c r="O4901" s="2">
        <v>13050</v>
      </c>
      <c r="P4901" s="2">
        <v>73950</v>
      </c>
      <c r="Q4901" s="2">
        <v>45230.87</v>
      </c>
      <c r="R4901" s="2">
        <v>28719.13</v>
      </c>
      <c r="S4901" t="s">
        <v>53</v>
      </c>
      <c r="T4901" t="s">
        <v>122</v>
      </c>
      <c r="U4901" t="s">
        <v>123</v>
      </c>
      <c r="V4901" t="s">
        <v>39</v>
      </c>
      <c r="W4901" t="s">
        <v>92</v>
      </c>
      <c r="X4901" t="s">
        <v>41</v>
      </c>
      <c r="Y4901" t="s">
        <v>56</v>
      </c>
      <c r="Z4901" t="s">
        <v>43</v>
      </c>
      <c r="AA4901" t="s">
        <v>44</v>
      </c>
      <c r="AB4901" t="s">
        <v>44</v>
      </c>
    </row>
    <row r="4902" spans="1:28" x14ac:dyDescent="0.25">
      <c r="A4902" t="s">
        <v>9363</v>
      </c>
      <c r="B4902" s="1">
        <v>45687</v>
      </c>
      <c r="C4902" t="s">
        <v>3104</v>
      </c>
      <c r="D4902" t="s">
        <v>3105</v>
      </c>
      <c r="E4902">
        <v>35</v>
      </c>
      <c r="F4902" t="s">
        <v>31</v>
      </c>
      <c r="G4902" t="s">
        <v>285</v>
      </c>
      <c r="H4902" t="s">
        <v>286</v>
      </c>
      <c r="I4902" t="s">
        <v>34</v>
      </c>
      <c r="J4902" t="s">
        <v>121</v>
      </c>
      <c r="K4902">
        <v>2</v>
      </c>
      <c r="L4902" s="2">
        <v>3200</v>
      </c>
      <c r="M4902">
        <v>25</v>
      </c>
      <c r="N4902" s="2">
        <v>6400</v>
      </c>
      <c r="O4902" s="2">
        <v>1600</v>
      </c>
      <c r="P4902" s="2">
        <v>4800</v>
      </c>
      <c r="Q4902" s="2">
        <v>3904.53</v>
      </c>
      <c r="R4902" s="2">
        <v>895.47</v>
      </c>
      <c r="S4902" t="s">
        <v>53</v>
      </c>
      <c r="T4902" t="s">
        <v>222</v>
      </c>
      <c r="U4902" t="s">
        <v>38</v>
      </c>
      <c r="V4902" t="s">
        <v>39</v>
      </c>
      <c r="W4902" t="s">
        <v>137</v>
      </c>
      <c r="X4902" t="s">
        <v>67</v>
      </c>
      <c r="Y4902" t="s">
        <v>56</v>
      </c>
      <c r="Z4902" t="s">
        <v>43</v>
      </c>
      <c r="AA4902" t="s">
        <v>44</v>
      </c>
      <c r="AB4902" t="s">
        <v>44</v>
      </c>
    </row>
    <row r="4903" spans="1:28" x14ac:dyDescent="0.25">
      <c r="A4903" t="s">
        <v>9364</v>
      </c>
      <c r="B4903" s="1">
        <v>45687</v>
      </c>
      <c r="C4903" t="s">
        <v>9365</v>
      </c>
      <c r="D4903" t="s">
        <v>9366</v>
      </c>
      <c r="E4903">
        <v>21</v>
      </c>
      <c r="F4903" t="s">
        <v>48</v>
      </c>
      <c r="G4903" t="s">
        <v>72</v>
      </c>
      <c r="H4903" t="s">
        <v>73</v>
      </c>
      <c r="I4903" t="s">
        <v>74</v>
      </c>
      <c r="J4903" t="s">
        <v>75</v>
      </c>
      <c r="K4903">
        <v>2</v>
      </c>
      <c r="L4903" s="2">
        <v>2200</v>
      </c>
      <c r="M4903">
        <v>15</v>
      </c>
      <c r="N4903" s="2">
        <v>4400</v>
      </c>
      <c r="O4903" s="2">
        <v>660</v>
      </c>
      <c r="P4903" s="2">
        <v>3740</v>
      </c>
      <c r="Q4903" s="2">
        <v>2110.65</v>
      </c>
      <c r="R4903" s="2">
        <v>1629.35</v>
      </c>
      <c r="S4903" t="s">
        <v>64</v>
      </c>
      <c r="T4903" t="s">
        <v>275</v>
      </c>
      <c r="U4903" t="s">
        <v>123</v>
      </c>
      <c r="V4903" t="s">
        <v>39</v>
      </c>
      <c r="W4903" t="s">
        <v>66</v>
      </c>
      <c r="X4903" t="s">
        <v>41</v>
      </c>
      <c r="Y4903" t="s">
        <v>56</v>
      </c>
      <c r="Z4903" t="s">
        <v>43</v>
      </c>
      <c r="AA4903" t="s">
        <v>44</v>
      </c>
      <c r="AB4903" t="s">
        <v>44</v>
      </c>
    </row>
    <row r="4904" spans="1:28" x14ac:dyDescent="0.25">
      <c r="A4904" t="s">
        <v>9367</v>
      </c>
      <c r="B4904" s="1">
        <v>45687</v>
      </c>
      <c r="C4904" t="s">
        <v>4850</v>
      </c>
      <c r="D4904" t="s">
        <v>4851</v>
      </c>
      <c r="E4904">
        <v>51</v>
      </c>
      <c r="F4904" t="s">
        <v>48</v>
      </c>
      <c r="G4904" t="s">
        <v>387</v>
      </c>
      <c r="H4904" t="s">
        <v>388</v>
      </c>
      <c r="I4904" t="s">
        <v>74</v>
      </c>
      <c r="J4904" t="s">
        <v>75</v>
      </c>
      <c r="K4904">
        <v>3</v>
      </c>
      <c r="L4904" s="2">
        <v>3200</v>
      </c>
      <c r="M4904">
        <v>0</v>
      </c>
      <c r="N4904" s="2">
        <v>9600</v>
      </c>
      <c r="O4904" s="2">
        <v>0</v>
      </c>
      <c r="P4904" s="2">
        <v>9600</v>
      </c>
      <c r="Q4904" s="2">
        <v>6058.79</v>
      </c>
      <c r="R4904" s="2">
        <v>3541.21</v>
      </c>
      <c r="S4904" t="s">
        <v>53</v>
      </c>
      <c r="T4904" t="s">
        <v>65</v>
      </c>
      <c r="U4904" t="s">
        <v>65</v>
      </c>
      <c r="V4904" t="s">
        <v>39</v>
      </c>
      <c r="W4904" t="s">
        <v>40</v>
      </c>
      <c r="X4904" t="s">
        <v>41</v>
      </c>
      <c r="Y4904" t="s">
        <v>84</v>
      </c>
      <c r="Z4904" t="s">
        <v>223</v>
      </c>
      <c r="AA4904" t="s">
        <v>44</v>
      </c>
      <c r="AB4904" t="s">
        <v>44</v>
      </c>
    </row>
    <row r="4905" spans="1:28" x14ac:dyDescent="0.25">
      <c r="A4905" t="s">
        <v>9368</v>
      </c>
      <c r="B4905" s="1">
        <v>45687</v>
      </c>
      <c r="C4905" t="s">
        <v>8037</v>
      </c>
      <c r="D4905" t="s">
        <v>8038</v>
      </c>
      <c r="E4905">
        <v>21</v>
      </c>
      <c r="F4905" t="s">
        <v>111</v>
      </c>
      <c r="G4905" t="s">
        <v>49</v>
      </c>
      <c r="H4905" t="s">
        <v>50</v>
      </c>
      <c r="I4905" t="s">
        <v>51</v>
      </c>
      <c r="J4905" t="s">
        <v>52</v>
      </c>
      <c r="K4905">
        <v>5</v>
      </c>
      <c r="L4905" s="2">
        <v>500</v>
      </c>
      <c r="M4905">
        <v>5</v>
      </c>
      <c r="N4905" s="2">
        <v>2500</v>
      </c>
      <c r="O4905" s="2">
        <v>125</v>
      </c>
      <c r="P4905" s="2">
        <v>2375</v>
      </c>
      <c r="Q4905" s="2">
        <v>1576.49</v>
      </c>
      <c r="R4905" s="2">
        <v>798.51</v>
      </c>
      <c r="S4905" t="s">
        <v>64</v>
      </c>
      <c r="T4905" t="s">
        <v>65</v>
      </c>
      <c r="U4905" t="s">
        <v>65</v>
      </c>
      <c r="V4905" t="s">
        <v>39</v>
      </c>
      <c r="W4905" t="s">
        <v>137</v>
      </c>
      <c r="X4905" t="s">
        <v>41</v>
      </c>
      <c r="Y4905" t="s">
        <v>56</v>
      </c>
      <c r="Z4905" t="s">
        <v>223</v>
      </c>
      <c r="AA4905" t="s">
        <v>44</v>
      </c>
      <c r="AB4905" t="s">
        <v>44</v>
      </c>
    </row>
    <row r="4906" spans="1:28" x14ac:dyDescent="0.25">
      <c r="A4906" t="s">
        <v>9369</v>
      </c>
      <c r="B4906" s="1">
        <v>45687</v>
      </c>
      <c r="C4906" t="s">
        <v>9370</v>
      </c>
      <c r="D4906" t="s">
        <v>9371</v>
      </c>
      <c r="E4906">
        <v>44</v>
      </c>
      <c r="F4906" t="s">
        <v>48</v>
      </c>
      <c r="G4906" t="s">
        <v>273</v>
      </c>
      <c r="H4906" t="s">
        <v>274</v>
      </c>
      <c r="I4906" t="s">
        <v>51</v>
      </c>
      <c r="J4906" t="s">
        <v>52</v>
      </c>
      <c r="K4906">
        <v>2</v>
      </c>
      <c r="L4906" s="2">
        <v>250</v>
      </c>
      <c r="M4906">
        <v>5</v>
      </c>
      <c r="N4906" s="2">
        <v>500</v>
      </c>
      <c r="O4906" s="2">
        <v>25</v>
      </c>
      <c r="P4906" s="2">
        <v>475</v>
      </c>
      <c r="Q4906" s="2">
        <v>287.64</v>
      </c>
      <c r="R4906" s="2">
        <v>187.36</v>
      </c>
      <c r="S4906" t="s">
        <v>53</v>
      </c>
      <c r="T4906" t="s">
        <v>105</v>
      </c>
      <c r="U4906" t="s">
        <v>106</v>
      </c>
      <c r="V4906" t="s">
        <v>39</v>
      </c>
      <c r="W4906" t="s">
        <v>137</v>
      </c>
      <c r="X4906" t="s">
        <v>41</v>
      </c>
      <c r="Y4906" t="s">
        <v>56</v>
      </c>
      <c r="Z4906" t="s">
        <v>43</v>
      </c>
      <c r="AA4906" t="s">
        <v>44</v>
      </c>
      <c r="AB4906" t="s">
        <v>44</v>
      </c>
    </row>
    <row r="4907" spans="1:28" x14ac:dyDescent="0.25">
      <c r="A4907" t="s">
        <v>9372</v>
      </c>
      <c r="B4907" s="1">
        <v>45687</v>
      </c>
      <c r="C4907" t="s">
        <v>1370</v>
      </c>
      <c r="D4907" t="s">
        <v>1371</v>
      </c>
      <c r="E4907">
        <v>19</v>
      </c>
      <c r="F4907" t="s">
        <v>48</v>
      </c>
      <c r="G4907" t="s">
        <v>387</v>
      </c>
      <c r="H4907" t="s">
        <v>388</v>
      </c>
      <c r="I4907" t="s">
        <v>74</v>
      </c>
      <c r="J4907" t="s">
        <v>75</v>
      </c>
      <c r="K4907">
        <v>5</v>
      </c>
      <c r="L4907" s="2">
        <v>3200</v>
      </c>
      <c r="M4907">
        <v>0</v>
      </c>
      <c r="N4907" s="2">
        <v>16000</v>
      </c>
      <c r="O4907" s="2">
        <v>0</v>
      </c>
      <c r="P4907" s="2">
        <v>16000</v>
      </c>
      <c r="Q4907" s="2">
        <v>11133.29</v>
      </c>
      <c r="R4907" s="2">
        <v>4866.71</v>
      </c>
      <c r="S4907" t="s">
        <v>53</v>
      </c>
      <c r="T4907" t="s">
        <v>105</v>
      </c>
      <c r="U4907" t="s">
        <v>106</v>
      </c>
      <c r="V4907" t="s">
        <v>39</v>
      </c>
      <c r="W4907" t="s">
        <v>137</v>
      </c>
      <c r="X4907" t="s">
        <v>41</v>
      </c>
      <c r="Y4907" t="s">
        <v>56</v>
      </c>
      <c r="Z4907" t="s">
        <v>144</v>
      </c>
      <c r="AA4907" t="s">
        <v>44</v>
      </c>
      <c r="AB4907" t="s">
        <v>68</v>
      </c>
    </row>
    <row r="4908" spans="1:28" x14ac:dyDescent="0.25">
      <c r="A4908" t="s">
        <v>9373</v>
      </c>
      <c r="B4908" s="1">
        <v>45687</v>
      </c>
      <c r="C4908" t="s">
        <v>2127</v>
      </c>
      <c r="D4908" t="s">
        <v>2128</v>
      </c>
      <c r="E4908">
        <v>59</v>
      </c>
      <c r="F4908" t="s">
        <v>31</v>
      </c>
      <c r="G4908" t="s">
        <v>280</v>
      </c>
      <c r="H4908" t="s">
        <v>281</v>
      </c>
      <c r="I4908" t="s">
        <v>62</v>
      </c>
      <c r="J4908" t="s">
        <v>190</v>
      </c>
      <c r="K4908">
        <v>5</v>
      </c>
      <c r="L4908" s="2">
        <v>700</v>
      </c>
      <c r="M4908">
        <v>10</v>
      </c>
      <c r="N4908" s="2">
        <v>3500</v>
      </c>
      <c r="O4908" s="2">
        <v>350</v>
      </c>
      <c r="P4908" s="2">
        <v>3150</v>
      </c>
      <c r="Q4908" s="2">
        <v>2555.25</v>
      </c>
      <c r="R4908" s="2">
        <v>594.75</v>
      </c>
      <c r="S4908" t="s">
        <v>53</v>
      </c>
      <c r="T4908" t="s">
        <v>122</v>
      </c>
      <c r="U4908" t="s">
        <v>123</v>
      </c>
      <c r="V4908" t="s">
        <v>39</v>
      </c>
      <c r="W4908" t="s">
        <v>40</v>
      </c>
      <c r="X4908" t="s">
        <v>97</v>
      </c>
      <c r="Y4908" t="s">
        <v>56</v>
      </c>
      <c r="Z4908" t="s">
        <v>43</v>
      </c>
      <c r="AA4908" t="s">
        <v>44</v>
      </c>
      <c r="AB4908" t="s">
        <v>44</v>
      </c>
    </row>
    <row r="4909" spans="1:28" x14ac:dyDescent="0.25">
      <c r="A4909" t="s">
        <v>9374</v>
      </c>
      <c r="B4909" s="1">
        <v>45687</v>
      </c>
      <c r="C4909" t="s">
        <v>29</v>
      </c>
      <c r="D4909" t="s">
        <v>30</v>
      </c>
      <c r="E4909">
        <v>39</v>
      </c>
      <c r="F4909" t="s">
        <v>48</v>
      </c>
      <c r="G4909" t="s">
        <v>436</v>
      </c>
      <c r="H4909" t="s">
        <v>437</v>
      </c>
      <c r="I4909" t="s">
        <v>74</v>
      </c>
      <c r="J4909" t="s">
        <v>190</v>
      </c>
      <c r="K4909">
        <v>1</v>
      </c>
      <c r="L4909" s="2">
        <v>1800</v>
      </c>
      <c r="M4909">
        <v>5</v>
      </c>
      <c r="N4909" s="2">
        <v>1800</v>
      </c>
      <c r="O4909" s="2">
        <v>90</v>
      </c>
      <c r="P4909" s="2">
        <v>1710</v>
      </c>
      <c r="Q4909" s="2">
        <v>1188.19</v>
      </c>
      <c r="R4909" s="2">
        <v>521.80999999999995</v>
      </c>
      <c r="S4909" t="s">
        <v>53</v>
      </c>
      <c r="T4909" t="s">
        <v>163</v>
      </c>
      <c r="U4909" t="s">
        <v>164</v>
      </c>
      <c r="V4909" t="s">
        <v>39</v>
      </c>
      <c r="W4909" t="s">
        <v>137</v>
      </c>
      <c r="X4909" t="s">
        <v>97</v>
      </c>
      <c r="Y4909" t="s">
        <v>56</v>
      </c>
      <c r="Z4909" t="s">
        <v>107</v>
      </c>
      <c r="AA4909" t="s">
        <v>44</v>
      </c>
      <c r="AB4909" t="s">
        <v>44</v>
      </c>
    </row>
    <row r="4910" spans="1:28" x14ac:dyDescent="0.25">
      <c r="A4910" t="s">
        <v>9375</v>
      </c>
      <c r="B4910" s="1">
        <v>45687</v>
      </c>
      <c r="C4910" t="s">
        <v>6171</v>
      </c>
      <c r="D4910" t="s">
        <v>6172</v>
      </c>
      <c r="E4910">
        <v>32</v>
      </c>
      <c r="F4910" t="s">
        <v>48</v>
      </c>
      <c r="G4910" t="s">
        <v>112</v>
      </c>
      <c r="H4910" t="s">
        <v>113</v>
      </c>
      <c r="I4910" t="s">
        <v>103</v>
      </c>
      <c r="J4910" t="s">
        <v>104</v>
      </c>
      <c r="K4910">
        <v>1</v>
      </c>
      <c r="L4910" s="2">
        <v>650</v>
      </c>
      <c r="M4910">
        <v>10</v>
      </c>
      <c r="N4910" s="2">
        <v>650</v>
      </c>
      <c r="O4910" s="2">
        <v>65</v>
      </c>
      <c r="P4910" s="2">
        <v>585</v>
      </c>
      <c r="Q4910" s="2">
        <v>425.44</v>
      </c>
      <c r="R4910" s="2">
        <v>159.56</v>
      </c>
      <c r="S4910" t="s">
        <v>53</v>
      </c>
      <c r="T4910" t="s">
        <v>222</v>
      </c>
      <c r="U4910" t="s">
        <v>38</v>
      </c>
      <c r="V4910" t="s">
        <v>39</v>
      </c>
      <c r="W4910" t="s">
        <v>92</v>
      </c>
      <c r="X4910" t="s">
        <v>41</v>
      </c>
      <c r="Y4910" t="s">
        <v>56</v>
      </c>
      <c r="Z4910" t="s">
        <v>508</v>
      </c>
      <c r="AA4910" t="s">
        <v>68</v>
      </c>
      <c r="AB4910" t="s">
        <v>44</v>
      </c>
    </row>
    <row r="4911" spans="1:28" x14ac:dyDescent="0.25">
      <c r="A4911" t="s">
        <v>9376</v>
      </c>
      <c r="B4911" s="1">
        <v>45687</v>
      </c>
      <c r="C4911" t="s">
        <v>2673</v>
      </c>
      <c r="D4911" t="s">
        <v>2674</v>
      </c>
      <c r="E4911">
        <v>55</v>
      </c>
      <c r="F4911" t="s">
        <v>48</v>
      </c>
      <c r="G4911" t="s">
        <v>298</v>
      </c>
      <c r="H4911" t="s">
        <v>299</v>
      </c>
      <c r="I4911" t="s">
        <v>103</v>
      </c>
      <c r="J4911" t="s">
        <v>104</v>
      </c>
      <c r="K4911">
        <v>2</v>
      </c>
      <c r="L4911" s="2">
        <v>700</v>
      </c>
      <c r="M4911">
        <v>10</v>
      </c>
      <c r="N4911" s="2">
        <v>1400</v>
      </c>
      <c r="O4911" s="2">
        <v>140</v>
      </c>
      <c r="P4911" s="2">
        <v>1260</v>
      </c>
      <c r="Q4911" s="2">
        <v>808.92</v>
      </c>
      <c r="R4911" s="2">
        <v>451.08</v>
      </c>
      <c r="S4911" t="s">
        <v>64</v>
      </c>
      <c r="T4911" t="s">
        <v>96</v>
      </c>
      <c r="U4911" t="s">
        <v>96</v>
      </c>
      <c r="V4911" t="s">
        <v>39</v>
      </c>
      <c r="W4911" t="s">
        <v>66</v>
      </c>
      <c r="X4911" t="s">
        <v>41</v>
      </c>
      <c r="Y4911" t="s">
        <v>84</v>
      </c>
      <c r="Z4911" t="s">
        <v>43</v>
      </c>
      <c r="AA4911" t="s">
        <v>44</v>
      </c>
      <c r="AB4911" t="s">
        <v>44</v>
      </c>
    </row>
    <row r="4912" spans="1:28" x14ac:dyDescent="0.25">
      <c r="A4912" t="s">
        <v>9377</v>
      </c>
      <c r="B4912" s="1">
        <v>45687</v>
      </c>
      <c r="C4912" t="s">
        <v>94</v>
      </c>
      <c r="D4912" t="s">
        <v>95</v>
      </c>
      <c r="E4912">
        <v>20</v>
      </c>
      <c r="F4912" t="s">
        <v>48</v>
      </c>
      <c r="G4912" t="s">
        <v>158</v>
      </c>
      <c r="H4912" t="s">
        <v>159</v>
      </c>
      <c r="I4912" t="s">
        <v>51</v>
      </c>
      <c r="J4912" t="s">
        <v>52</v>
      </c>
      <c r="K4912">
        <v>3</v>
      </c>
      <c r="L4912" s="2">
        <v>650</v>
      </c>
      <c r="M4912">
        <v>10</v>
      </c>
      <c r="N4912" s="2">
        <v>1950</v>
      </c>
      <c r="O4912" s="2">
        <v>195</v>
      </c>
      <c r="P4912" s="2">
        <v>1755</v>
      </c>
      <c r="Q4912" s="2">
        <v>1210.7</v>
      </c>
      <c r="R4912" s="2">
        <v>544.29999999999995</v>
      </c>
      <c r="S4912" t="s">
        <v>36</v>
      </c>
      <c r="T4912" t="s">
        <v>37</v>
      </c>
      <c r="U4912" t="s">
        <v>38</v>
      </c>
      <c r="V4912" t="s">
        <v>39</v>
      </c>
      <c r="W4912" t="s">
        <v>137</v>
      </c>
      <c r="X4912" t="s">
        <v>41</v>
      </c>
      <c r="Y4912" t="s">
        <v>56</v>
      </c>
      <c r="Z4912" t="s">
        <v>43</v>
      </c>
      <c r="AA4912" t="s">
        <v>44</v>
      </c>
      <c r="AB4912" t="s">
        <v>44</v>
      </c>
    </row>
    <row r="4913" spans="1:28" x14ac:dyDescent="0.25">
      <c r="A4913" t="s">
        <v>9378</v>
      </c>
      <c r="B4913" s="1">
        <v>45687</v>
      </c>
      <c r="C4913" t="s">
        <v>4717</v>
      </c>
      <c r="D4913" t="s">
        <v>4718</v>
      </c>
      <c r="E4913">
        <v>23</v>
      </c>
      <c r="F4913" t="s">
        <v>48</v>
      </c>
      <c r="G4913" t="s">
        <v>344</v>
      </c>
      <c r="H4913" t="s">
        <v>345</v>
      </c>
      <c r="I4913" t="s">
        <v>34</v>
      </c>
      <c r="J4913" t="s">
        <v>121</v>
      </c>
      <c r="K4913">
        <v>2</v>
      </c>
      <c r="L4913" s="2">
        <v>1600</v>
      </c>
      <c r="M4913">
        <v>10</v>
      </c>
      <c r="N4913" s="2">
        <v>3200</v>
      </c>
      <c r="O4913" s="2">
        <v>320</v>
      </c>
      <c r="P4913" s="2">
        <v>2880</v>
      </c>
      <c r="Q4913" s="2">
        <v>1714.36</v>
      </c>
      <c r="R4913" s="2">
        <v>1165.6400000000001</v>
      </c>
      <c r="S4913" t="s">
        <v>64</v>
      </c>
      <c r="T4913" t="s">
        <v>290</v>
      </c>
      <c r="U4913" t="s">
        <v>291</v>
      </c>
      <c r="V4913" t="s">
        <v>39</v>
      </c>
      <c r="W4913" t="s">
        <v>66</v>
      </c>
      <c r="X4913" t="s">
        <v>97</v>
      </c>
      <c r="Y4913" t="s">
        <v>42</v>
      </c>
      <c r="Z4913" t="s">
        <v>508</v>
      </c>
      <c r="AA4913" t="s">
        <v>44</v>
      </c>
      <c r="AB4913" t="s">
        <v>44</v>
      </c>
    </row>
    <row r="4914" spans="1:28" x14ac:dyDescent="0.25">
      <c r="A4914" t="s">
        <v>9379</v>
      </c>
      <c r="B4914" s="1">
        <v>45688</v>
      </c>
      <c r="C4914" t="s">
        <v>3729</v>
      </c>
      <c r="D4914" t="s">
        <v>3730</v>
      </c>
      <c r="E4914">
        <v>36</v>
      </c>
      <c r="F4914" t="s">
        <v>111</v>
      </c>
      <c r="G4914" t="s">
        <v>158</v>
      </c>
      <c r="H4914" t="s">
        <v>159</v>
      </c>
      <c r="I4914" t="s">
        <v>51</v>
      </c>
      <c r="J4914" t="s">
        <v>52</v>
      </c>
      <c r="K4914">
        <v>5</v>
      </c>
      <c r="L4914" s="2">
        <v>650</v>
      </c>
      <c r="M4914">
        <v>30</v>
      </c>
      <c r="N4914" s="2">
        <v>3250</v>
      </c>
      <c r="O4914" s="2">
        <v>975</v>
      </c>
      <c r="P4914" s="2">
        <v>2275</v>
      </c>
      <c r="Q4914" s="2">
        <v>1502.04</v>
      </c>
      <c r="R4914" s="2">
        <v>772.96</v>
      </c>
      <c r="S4914" t="s">
        <v>64</v>
      </c>
      <c r="T4914" t="s">
        <v>275</v>
      </c>
      <c r="U4914" t="s">
        <v>123</v>
      </c>
      <c r="V4914" t="s">
        <v>39</v>
      </c>
      <c r="W4914" t="s">
        <v>124</v>
      </c>
      <c r="X4914" t="s">
        <v>97</v>
      </c>
      <c r="Y4914" t="s">
        <v>42</v>
      </c>
      <c r="Z4914" t="s">
        <v>43</v>
      </c>
      <c r="AA4914" t="s">
        <v>44</v>
      </c>
      <c r="AB4914" t="s">
        <v>44</v>
      </c>
    </row>
    <row r="4915" spans="1:28" x14ac:dyDescent="0.25">
      <c r="A4915" t="s">
        <v>9380</v>
      </c>
      <c r="B4915" s="1">
        <v>45688</v>
      </c>
      <c r="C4915" t="s">
        <v>7362</v>
      </c>
      <c r="D4915" t="s">
        <v>7363</v>
      </c>
      <c r="E4915">
        <v>38</v>
      </c>
      <c r="F4915" t="s">
        <v>48</v>
      </c>
      <c r="G4915" t="s">
        <v>49</v>
      </c>
      <c r="H4915" t="s">
        <v>50</v>
      </c>
      <c r="I4915" t="s">
        <v>51</v>
      </c>
      <c r="J4915" t="s">
        <v>52</v>
      </c>
      <c r="K4915">
        <v>1</v>
      </c>
      <c r="L4915" s="2">
        <v>500</v>
      </c>
      <c r="M4915">
        <v>10</v>
      </c>
      <c r="N4915" s="2">
        <v>500</v>
      </c>
      <c r="O4915" s="2">
        <v>50</v>
      </c>
      <c r="P4915" s="2">
        <v>450</v>
      </c>
      <c r="Q4915" s="2">
        <v>358.92</v>
      </c>
      <c r="R4915" s="2">
        <v>91.08</v>
      </c>
      <c r="S4915" t="s">
        <v>53</v>
      </c>
      <c r="T4915" t="s">
        <v>578</v>
      </c>
      <c r="U4915" t="s">
        <v>579</v>
      </c>
      <c r="V4915" t="s">
        <v>39</v>
      </c>
      <c r="W4915" t="s">
        <v>137</v>
      </c>
      <c r="X4915" t="s">
        <v>41</v>
      </c>
      <c r="Y4915" t="s">
        <v>56</v>
      </c>
      <c r="Z4915" t="s">
        <v>107</v>
      </c>
      <c r="AA4915" t="s">
        <v>44</v>
      </c>
      <c r="AB4915" t="s">
        <v>44</v>
      </c>
    </row>
    <row r="4916" spans="1:28" x14ac:dyDescent="0.25">
      <c r="A4916" t="s">
        <v>9381</v>
      </c>
      <c r="B4916" s="1">
        <v>45688</v>
      </c>
      <c r="C4916" t="s">
        <v>8510</v>
      </c>
      <c r="D4916" t="s">
        <v>8511</v>
      </c>
      <c r="E4916">
        <v>42</v>
      </c>
      <c r="F4916" t="s">
        <v>48</v>
      </c>
      <c r="G4916" t="s">
        <v>352</v>
      </c>
      <c r="H4916" t="s">
        <v>353</v>
      </c>
      <c r="I4916" t="s">
        <v>103</v>
      </c>
      <c r="J4916" t="s">
        <v>104</v>
      </c>
      <c r="K4916">
        <v>2</v>
      </c>
      <c r="L4916" s="2">
        <v>850</v>
      </c>
      <c r="M4916">
        <v>0</v>
      </c>
      <c r="N4916" s="2">
        <v>1700</v>
      </c>
      <c r="O4916" s="2">
        <v>0</v>
      </c>
      <c r="P4916" s="2">
        <v>1700</v>
      </c>
      <c r="Q4916" s="2">
        <v>1159.47</v>
      </c>
      <c r="R4916" s="2">
        <v>540.53</v>
      </c>
      <c r="S4916" t="s">
        <v>53</v>
      </c>
      <c r="T4916" t="s">
        <v>122</v>
      </c>
      <c r="U4916" t="s">
        <v>123</v>
      </c>
      <c r="V4916" t="s">
        <v>39</v>
      </c>
      <c r="W4916" t="s">
        <v>92</v>
      </c>
      <c r="X4916" t="s">
        <v>41</v>
      </c>
      <c r="Y4916" t="s">
        <v>56</v>
      </c>
      <c r="Z4916" t="s">
        <v>43</v>
      </c>
      <c r="AA4916" t="s">
        <v>44</v>
      </c>
      <c r="AB4916" t="s">
        <v>44</v>
      </c>
    </row>
    <row r="4917" spans="1:28" x14ac:dyDescent="0.25">
      <c r="A4917" t="s">
        <v>9382</v>
      </c>
      <c r="B4917" s="1">
        <v>45688</v>
      </c>
      <c r="C4917" t="s">
        <v>833</v>
      </c>
      <c r="D4917" t="s">
        <v>834</v>
      </c>
      <c r="E4917">
        <v>46</v>
      </c>
      <c r="F4917" t="s">
        <v>48</v>
      </c>
      <c r="G4917" t="s">
        <v>318</v>
      </c>
      <c r="H4917" t="s">
        <v>319</v>
      </c>
      <c r="I4917" t="s">
        <v>34</v>
      </c>
      <c r="J4917" t="s">
        <v>190</v>
      </c>
      <c r="K4917">
        <v>5</v>
      </c>
      <c r="L4917" s="2">
        <v>2500</v>
      </c>
      <c r="M4917">
        <v>10</v>
      </c>
      <c r="N4917" s="2">
        <v>12500</v>
      </c>
      <c r="O4917" s="2">
        <v>1250</v>
      </c>
      <c r="P4917" s="2">
        <v>11250</v>
      </c>
      <c r="Q4917" s="2">
        <v>8004.69</v>
      </c>
      <c r="R4917" s="2">
        <v>3245.31</v>
      </c>
      <c r="S4917" t="s">
        <v>36</v>
      </c>
      <c r="T4917" t="s">
        <v>65</v>
      </c>
      <c r="U4917" t="s">
        <v>65</v>
      </c>
      <c r="V4917" t="s">
        <v>39</v>
      </c>
      <c r="W4917" t="s">
        <v>66</v>
      </c>
      <c r="X4917" t="s">
        <v>41</v>
      </c>
      <c r="Y4917" t="s">
        <v>56</v>
      </c>
      <c r="Z4917" t="s">
        <v>43</v>
      </c>
      <c r="AA4917" t="s">
        <v>44</v>
      </c>
      <c r="AB4917" t="s">
        <v>68</v>
      </c>
    </row>
    <row r="4918" spans="1:28" x14ac:dyDescent="0.25">
      <c r="A4918" t="s">
        <v>9383</v>
      </c>
      <c r="B4918" s="1">
        <v>45688</v>
      </c>
      <c r="C4918" t="s">
        <v>7222</v>
      </c>
      <c r="D4918" t="s">
        <v>7223</v>
      </c>
      <c r="E4918">
        <v>21</v>
      </c>
      <c r="F4918" t="s">
        <v>31</v>
      </c>
      <c r="G4918" t="s">
        <v>141</v>
      </c>
      <c r="H4918" t="s">
        <v>142</v>
      </c>
      <c r="I4918" t="s">
        <v>74</v>
      </c>
      <c r="J4918" t="s">
        <v>143</v>
      </c>
      <c r="K4918">
        <v>2</v>
      </c>
      <c r="L4918" s="2">
        <v>900</v>
      </c>
      <c r="M4918">
        <v>10</v>
      </c>
      <c r="N4918" s="2">
        <v>1800</v>
      </c>
      <c r="O4918" s="2">
        <v>180</v>
      </c>
      <c r="P4918" s="2">
        <v>1620</v>
      </c>
      <c r="Q4918" s="2">
        <v>1000.97</v>
      </c>
      <c r="R4918" s="2">
        <v>619.03</v>
      </c>
      <c r="S4918" t="s">
        <v>53</v>
      </c>
      <c r="T4918" t="s">
        <v>578</v>
      </c>
      <c r="U4918" t="s">
        <v>579</v>
      </c>
      <c r="V4918" t="s">
        <v>39</v>
      </c>
      <c r="W4918" t="s">
        <v>124</v>
      </c>
      <c r="X4918" t="s">
        <v>41</v>
      </c>
      <c r="Y4918" t="s">
        <v>42</v>
      </c>
      <c r="Z4918" t="s">
        <v>43</v>
      </c>
      <c r="AA4918" t="s">
        <v>44</v>
      </c>
      <c r="AB4918" t="s">
        <v>44</v>
      </c>
    </row>
    <row r="4919" spans="1:28" x14ac:dyDescent="0.25">
      <c r="A4919" t="s">
        <v>9384</v>
      </c>
      <c r="B4919" s="1">
        <v>45688</v>
      </c>
      <c r="C4919" t="s">
        <v>3600</v>
      </c>
      <c r="D4919" t="s">
        <v>3601</v>
      </c>
      <c r="E4919">
        <v>20</v>
      </c>
      <c r="F4919" t="s">
        <v>31</v>
      </c>
      <c r="G4919" t="s">
        <v>217</v>
      </c>
      <c r="H4919" t="s">
        <v>218</v>
      </c>
      <c r="I4919" t="s">
        <v>34</v>
      </c>
      <c r="J4919" t="s">
        <v>130</v>
      </c>
      <c r="K4919">
        <v>1</v>
      </c>
      <c r="L4919" s="2">
        <v>28000</v>
      </c>
      <c r="M4919">
        <v>5</v>
      </c>
      <c r="N4919" s="2">
        <v>28000</v>
      </c>
      <c r="O4919" s="2">
        <v>1400</v>
      </c>
      <c r="P4919" s="2">
        <v>26600</v>
      </c>
      <c r="Q4919" s="2">
        <v>16870.13</v>
      </c>
      <c r="R4919" s="2">
        <v>9729.8700000000008</v>
      </c>
      <c r="S4919" t="s">
        <v>53</v>
      </c>
      <c r="T4919" t="s">
        <v>222</v>
      </c>
      <c r="U4919" t="s">
        <v>38</v>
      </c>
      <c r="V4919" t="s">
        <v>39</v>
      </c>
      <c r="W4919" t="s">
        <v>66</v>
      </c>
      <c r="X4919" t="s">
        <v>41</v>
      </c>
      <c r="Y4919" t="s">
        <v>56</v>
      </c>
      <c r="Z4919" t="s">
        <v>43</v>
      </c>
      <c r="AA4919" t="s">
        <v>44</v>
      </c>
      <c r="AB4919" t="s">
        <v>44</v>
      </c>
    </row>
    <row r="4920" spans="1:28" x14ac:dyDescent="0.25">
      <c r="A4920" t="s">
        <v>9385</v>
      </c>
      <c r="B4920" s="1">
        <v>45688</v>
      </c>
      <c r="C4920" t="s">
        <v>470</v>
      </c>
      <c r="D4920" t="s">
        <v>471</v>
      </c>
      <c r="E4920">
        <v>55</v>
      </c>
      <c r="F4920" t="s">
        <v>48</v>
      </c>
      <c r="G4920" t="s">
        <v>352</v>
      </c>
      <c r="H4920" t="s">
        <v>353</v>
      </c>
      <c r="I4920" t="s">
        <v>103</v>
      </c>
      <c r="J4920" t="s">
        <v>104</v>
      </c>
      <c r="K4920">
        <v>1</v>
      </c>
      <c r="L4920" s="2">
        <v>850</v>
      </c>
      <c r="M4920">
        <v>30</v>
      </c>
      <c r="N4920" s="2">
        <v>850</v>
      </c>
      <c r="O4920" s="2">
        <v>255</v>
      </c>
      <c r="P4920" s="2">
        <v>595</v>
      </c>
      <c r="Q4920" s="2">
        <v>345.7</v>
      </c>
      <c r="R4920" s="2">
        <v>249.3</v>
      </c>
      <c r="S4920" t="s">
        <v>53</v>
      </c>
      <c r="T4920" t="s">
        <v>90</v>
      </c>
      <c r="U4920" t="s">
        <v>91</v>
      </c>
      <c r="V4920" t="s">
        <v>39</v>
      </c>
      <c r="W4920" t="s">
        <v>83</v>
      </c>
      <c r="X4920" t="s">
        <v>67</v>
      </c>
      <c r="Y4920" t="s">
        <v>42</v>
      </c>
      <c r="Z4920" t="s">
        <v>144</v>
      </c>
      <c r="AA4920" t="s">
        <v>44</v>
      </c>
      <c r="AB4920" t="s">
        <v>68</v>
      </c>
    </row>
    <row r="4921" spans="1:28" x14ac:dyDescent="0.25">
      <c r="A4921" t="s">
        <v>9386</v>
      </c>
      <c r="B4921" s="1">
        <v>45688</v>
      </c>
      <c r="C4921" t="s">
        <v>9387</v>
      </c>
      <c r="D4921" t="s">
        <v>9388</v>
      </c>
      <c r="E4921">
        <v>31</v>
      </c>
      <c r="F4921" t="s">
        <v>48</v>
      </c>
      <c r="G4921" t="s">
        <v>88</v>
      </c>
      <c r="H4921" t="s">
        <v>89</v>
      </c>
      <c r="I4921" t="s">
        <v>62</v>
      </c>
      <c r="J4921" t="s">
        <v>63</v>
      </c>
      <c r="K4921">
        <v>2</v>
      </c>
      <c r="L4921" s="2">
        <v>4200</v>
      </c>
      <c r="M4921">
        <v>0</v>
      </c>
      <c r="N4921" s="2">
        <v>8400</v>
      </c>
      <c r="O4921" s="2">
        <v>0</v>
      </c>
      <c r="P4921" s="2">
        <v>8400</v>
      </c>
      <c r="Q4921" s="2">
        <v>5255.02</v>
      </c>
      <c r="R4921" s="2">
        <v>3144.98</v>
      </c>
      <c r="S4921" t="s">
        <v>53</v>
      </c>
      <c r="T4921" t="s">
        <v>578</v>
      </c>
      <c r="U4921" t="s">
        <v>579</v>
      </c>
      <c r="V4921" t="s">
        <v>39</v>
      </c>
      <c r="W4921" t="s">
        <v>124</v>
      </c>
      <c r="X4921" t="s">
        <v>67</v>
      </c>
      <c r="Y4921" t="s">
        <v>56</v>
      </c>
      <c r="Z4921" t="s">
        <v>43</v>
      </c>
      <c r="AA4921" t="s">
        <v>44</v>
      </c>
      <c r="AB4921" t="s">
        <v>44</v>
      </c>
    </row>
    <row r="4922" spans="1:28" x14ac:dyDescent="0.25">
      <c r="A4922" t="s">
        <v>9389</v>
      </c>
      <c r="B4922" s="1">
        <v>45688</v>
      </c>
      <c r="C4922" t="s">
        <v>8492</v>
      </c>
      <c r="D4922" t="s">
        <v>8493</v>
      </c>
      <c r="E4922">
        <v>35</v>
      </c>
      <c r="F4922" t="s">
        <v>48</v>
      </c>
      <c r="G4922" t="s">
        <v>112</v>
      </c>
      <c r="H4922" t="s">
        <v>113</v>
      </c>
      <c r="I4922" t="s">
        <v>103</v>
      </c>
      <c r="J4922" t="s">
        <v>104</v>
      </c>
      <c r="K4922">
        <v>3</v>
      </c>
      <c r="L4922" s="2">
        <v>650</v>
      </c>
      <c r="M4922">
        <v>15</v>
      </c>
      <c r="N4922" s="2">
        <v>1950</v>
      </c>
      <c r="O4922" s="2">
        <v>292.5</v>
      </c>
      <c r="P4922" s="2">
        <v>1657.5</v>
      </c>
      <c r="Q4922" s="2">
        <v>1320.95</v>
      </c>
      <c r="R4922" s="2">
        <v>336.55</v>
      </c>
      <c r="S4922" t="s">
        <v>53</v>
      </c>
      <c r="T4922" t="s">
        <v>153</v>
      </c>
      <c r="U4922" t="s">
        <v>154</v>
      </c>
      <c r="V4922" t="s">
        <v>39</v>
      </c>
      <c r="W4922" t="s">
        <v>137</v>
      </c>
      <c r="X4922" t="s">
        <v>41</v>
      </c>
      <c r="Y4922" t="s">
        <v>42</v>
      </c>
      <c r="Z4922" t="s">
        <v>43</v>
      </c>
      <c r="AA4922" t="s">
        <v>44</v>
      </c>
      <c r="AB4922" t="s">
        <v>44</v>
      </c>
    </row>
    <row r="4923" spans="1:28" x14ac:dyDescent="0.25">
      <c r="A4923" t="s">
        <v>9390</v>
      </c>
      <c r="B4923" s="1">
        <v>45688</v>
      </c>
      <c r="C4923" t="s">
        <v>6297</v>
      </c>
      <c r="D4923" t="s">
        <v>6298</v>
      </c>
      <c r="E4923">
        <v>42</v>
      </c>
      <c r="F4923" t="s">
        <v>111</v>
      </c>
      <c r="G4923" t="s">
        <v>119</v>
      </c>
      <c r="H4923" t="s">
        <v>120</v>
      </c>
      <c r="I4923" t="s">
        <v>62</v>
      </c>
      <c r="J4923" t="s">
        <v>121</v>
      </c>
      <c r="K4923">
        <v>2</v>
      </c>
      <c r="L4923" s="2">
        <v>4800</v>
      </c>
      <c r="M4923">
        <v>15</v>
      </c>
      <c r="N4923" s="2">
        <v>9600</v>
      </c>
      <c r="O4923" s="2">
        <v>1440</v>
      </c>
      <c r="P4923" s="2">
        <v>8160</v>
      </c>
      <c r="Q4923" s="2">
        <v>5935.1</v>
      </c>
      <c r="R4923" s="2">
        <v>2224.9</v>
      </c>
      <c r="S4923" t="s">
        <v>53</v>
      </c>
      <c r="T4923" t="s">
        <v>178</v>
      </c>
      <c r="U4923" t="s">
        <v>154</v>
      </c>
      <c r="V4923" t="s">
        <v>39</v>
      </c>
      <c r="W4923" t="s">
        <v>66</v>
      </c>
      <c r="X4923" t="s">
        <v>41</v>
      </c>
      <c r="Y4923" t="s">
        <v>56</v>
      </c>
      <c r="Z4923" t="s">
        <v>107</v>
      </c>
      <c r="AA4923" t="s">
        <v>44</v>
      </c>
      <c r="AB4923" t="s">
        <v>44</v>
      </c>
    </row>
    <row r="4924" spans="1:28" x14ac:dyDescent="0.25">
      <c r="A4924" t="s">
        <v>9391</v>
      </c>
      <c r="B4924" s="1">
        <v>45688</v>
      </c>
      <c r="C4924" t="s">
        <v>3915</v>
      </c>
      <c r="D4924" t="s">
        <v>3916</v>
      </c>
      <c r="E4924">
        <v>25</v>
      </c>
      <c r="F4924" t="s">
        <v>48</v>
      </c>
      <c r="G4924" t="s">
        <v>273</v>
      </c>
      <c r="H4924" t="s">
        <v>274</v>
      </c>
      <c r="I4924" t="s">
        <v>51</v>
      </c>
      <c r="J4924" t="s">
        <v>52</v>
      </c>
      <c r="K4924">
        <v>5</v>
      </c>
      <c r="L4924" s="2">
        <v>250</v>
      </c>
      <c r="M4924">
        <v>0</v>
      </c>
      <c r="N4924" s="2">
        <v>1250</v>
      </c>
      <c r="O4924" s="2">
        <v>0</v>
      </c>
      <c r="P4924" s="2">
        <v>1250</v>
      </c>
      <c r="Q4924" s="2">
        <v>865.35</v>
      </c>
      <c r="R4924" s="2">
        <v>384.65</v>
      </c>
      <c r="S4924" t="s">
        <v>53</v>
      </c>
      <c r="T4924" t="s">
        <v>153</v>
      </c>
      <c r="U4924" t="s">
        <v>154</v>
      </c>
      <c r="V4924" t="s">
        <v>39</v>
      </c>
      <c r="W4924" t="s">
        <v>40</v>
      </c>
      <c r="X4924" t="s">
        <v>41</v>
      </c>
      <c r="Y4924" t="s">
        <v>56</v>
      </c>
      <c r="Z4924" t="s">
        <v>223</v>
      </c>
      <c r="AA4924" t="s">
        <v>44</v>
      </c>
      <c r="AB4924" t="s">
        <v>68</v>
      </c>
    </row>
    <row r="4925" spans="1:28" x14ac:dyDescent="0.25">
      <c r="A4925" t="s">
        <v>9392</v>
      </c>
      <c r="B4925" s="1">
        <v>45688</v>
      </c>
      <c r="C4925" t="s">
        <v>3547</v>
      </c>
      <c r="D4925" t="s">
        <v>3548</v>
      </c>
      <c r="E4925">
        <v>37</v>
      </c>
      <c r="F4925" t="s">
        <v>111</v>
      </c>
      <c r="G4925" t="s">
        <v>188</v>
      </c>
      <c r="H4925" t="s">
        <v>189</v>
      </c>
      <c r="I4925" t="s">
        <v>34</v>
      </c>
      <c r="J4925" t="s">
        <v>190</v>
      </c>
      <c r="K4925">
        <v>4</v>
      </c>
      <c r="L4925" s="2">
        <v>1800</v>
      </c>
      <c r="M4925">
        <v>20</v>
      </c>
      <c r="N4925" s="2">
        <v>7200</v>
      </c>
      <c r="O4925" s="2">
        <v>1440</v>
      </c>
      <c r="P4925" s="2">
        <v>5760</v>
      </c>
      <c r="Q4925" s="2">
        <v>4405.8999999999996</v>
      </c>
      <c r="R4925" s="2">
        <v>1354.1</v>
      </c>
      <c r="S4925" t="s">
        <v>53</v>
      </c>
      <c r="T4925" t="s">
        <v>153</v>
      </c>
      <c r="U4925" t="s">
        <v>154</v>
      </c>
      <c r="V4925" t="s">
        <v>39</v>
      </c>
      <c r="W4925" t="s">
        <v>40</v>
      </c>
      <c r="X4925" t="s">
        <v>97</v>
      </c>
      <c r="Y4925" t="s">
        <v>56</v>
      </c>
      <c r="Z4925" t="s">
        <v>43</v>
      </c>
      <c r="AA4925" t="s">
        <v>44</v>
      </c>
      <c r="AB4925" t="s">
        <v>44</v>
      </c>
    </row>
    <row r="4926" spans="1:28" x14ac:dyDescent="0.25">
      <c r="A4926" t="s">
        <v>9393</v>
      </c>
      <c r="B4926" s="1">
        <v>45688</v>
      </c>
      <c r="C4926" t="s">
        <v>8309</v>
      </c>
      <c r="D4926" t="s">
        <v>8310</v>
      </c>
      <c r="E4926">
        <v>53</v>
      </c>
      <c r="F4926" t="s">
        <v>48</v>
      </c>
      <c r="G4926" t="s">
        <v>202</v>
      </c>
      <c r="H4926" t="s">
        <v>203</v>
      </c>
      <c r="I4926" t="s">
        <v>103</v>
      </c>
      <c r="J4926" t="s">
        <v>104</v>
      </c>
      <c r="K4926">
        <v>1</v>
      </c>
      <c r="L4926" s="2">
        <v>550</v>
      </c>
      <c r="M4926">
        <v>20</v>
      </c>
      <c r="N4926" s="2">
        <v>550</v>
      </c>
      <c r="O4926" s="2">
        <v>110</v>
      </c>
      <c r="P4926" s="2">
        <v>440</v>
      </c>
      <c r="Q4926" s="2">
        <v>348.2</v>
      </c>
      <c r="R4926" s="2">
        <v>91.8</v>
      </c>
      <c r="S4926" t="s">
        <v>64</v>
      </c>
      <c r="T4926" t="s">
        <v>65</v>
      </c>
      <c r="U4926" t="s">
        <v>65</v>
      </c>
      <c r="V4926" t="s">
        <v>39</v>
      </c>
      <c r="W4926" t="s">
        <v>137</v>
      </c>
      <c r="X4926" t="s">
        <v>41</v>
      </c>
      <c r="Y4926" t="s">
        <v>56</v>
      </c>
      <c r="Z4926" t="s">
        <v>43</v>
      </c>
      <c r="AA4926" t="s">
        <v>44</v>
      </c>
      <c r="AB4926" t="s">
        <v>68</v>
      </c>
    </row>
    <row r="4927" spans="1:28" x14ac:dyDescent="0.25">
      <c r="A4927" t="s">
        <v>9394</v>
      </c>
      <c r="B4927" s="1">
        <v>45689</v>
      </c>
      <c r="C4927" t="s">
        <v>9395</v>
      </c>
      <c r="D4927" t="s">
        <v>9396</v>
      </c>
      <c r="E4927">
        <v>50</v>
      </c>
      <c r="F4927" t="s">
        <v>48</v>
      </c>
      <c r="G4927" t="s">
        <v>119</v>
      </c>
      <c r="H4927" t="s">
        <v>120</v>
      </c>
      <c r="I4927" t="s">
        <v>62</v>
      </c>
      <c r="J4927" t="s">
        <v>121</v>
      </c>
      <c r="K4927">
        <v>3</v>
      </c>
      <c r="L4927" s="2">
        <v>4800</v>
      </c>
      <c r="M4927">
        <v>20</v>
      </c>
      <c r="N4927" s="2">
        <v>14400</v>
      </c>
      <c r="O4927" s="2">
        <v>2880</v>
      </c>
      <c r="P4927" s="2">
        <v>11520</v>
      </c>
      <c r="Q4927" s="2">
        <v>6435.11</v>
      </c>
      <c r="R4927" s="2">
        <v>5084.8900000000003</v>
      </c>
      <c r="S4927" t="s">
        <v>53</v>
      </c>
      <c r="T4927" t="s">
        <v>136</v>
      </c>
      <c r="U4927" t="s">
        <v>38</v>
      </c>
      <c r="V4927" t="s">
        <v>39</v>
      </c>
      <c r="W4927" t="s">
        <v>92</v>
      </c>
      <c r="X4927" t="s">
        <v>41</v>
      </c>
      <c r="Y4927" t="s">
        <v>56</v>
      </c>
      <c r="Z4927" t="s">
        <v>43</v>
      </c>
      <c r="AA4927" t="s">
        <v>44</v>
      </c>
      <c r="AB4927" t="s">
        <v>44</v>
      </c>
    </row>
    <row r="4928" spans="1:28" x14ac:dyDescent="0.25">
      <c r="A4928" t="s">
        <v>9397</v>
      </c>
      <c r="B4928" s="1">
        <v>45689</v>
      </c>
      <c r="C4928" t="s">
        <v>2781</v>
      </c>
      <c r="D4928" t="s">
        <v>2782</v>
      </c>
      <c r="E4928">
        <v>49</v>
      </c>
      <c r="F4928" t="s">
        <v>31</v>
      </c>
      <c r="G4928" t="s">
        <v>238</v>
      </c>
      <c r="H4928" t="s">
        <v>239</v>
      </c>
      <c r="I4928" t="s">
        <v>62</v>
      </c>
      <c r="J4928" t="s">
        <v>63</v>
      </c>
      <c r="K4928">
        <v>3</v>
      </c>
      <c r="L4928" s="2">
        <v>6500</v>
      </c>
      <c r="M4928">
        <v>5</v>
      </c>
      <c r="N4928" s="2">
        <v>19500</v>
      </c>
      <c r="O4928" s="2">
        <v>975</v>
      </c>
      <c r="P4928" s="2">
        <v>18525</v>
      </c>
      <c r="Q4928" s="2">
        <v>14972.36</v>
      </c>
      <c r="R4928" s="2">
        <v>3552.64</v>
      </c>
      <c r="S4928" t="s">
        <v>53</v>
      </c>
      <c r="T4928" t="s">
        <v>54</v>
      </c>
      <c r="U4928" t="s">
        <v>55</v>
      </c>
      <c r="V4928" t="s">
        <v>39</v>
      </c>
      <c r="W4928" t="s">
        <v>124</v>
      </c>
      <c r="X4928" t="s">
        <v>41</v>
      </c>
      <c r="Y4928" t="s">
        <v>56</v>
      </c>
      <c r="Z4928" t="s">
        <v>223</v>
      </c>
      <c r="AA4928" t="s">
        <v>44</v>
      </c>
      <c r="AB4928" t="s">
        <v>44</v>
      </c>
    </row>
    <row r="4929" spans="1:28" x14ac:dyDescent="0.25">
      <c r="A4929" t="s">
        <v>9398</v>
      </c>
      <c r="B4929" s="1">
        <v>45689</v>
      </c>
      <c r="C4929" t="s">
        <v>3413</v>
      </c>
      <c r="D4929" t="s">
        <v>3414</v>
      </c>
      <c r="E4929">
        <v>31</v>
      </c>
      <c r="F4929" t="s">
        <v>48</v>
      </c>
      <c r="G4929" t="s">
        <v>60</v>
      </c>
      <c r="H4929" t="s">
        <v>61</v>
      </c>
      <c r="I4929" t="s">
        <v>62</v>
      </c>
      <c r="J4929" t="s">
        <v>63</v>
      </c>
      <c r="K4929">
        <v>3</v>
      </c>
      <c r="L4929" s="2">
        <v>3500</v>
      </c>
      <c r="M4929">
        <v>5</v>
      </c>
      <c r="N4929" s="2">
        <v>10500</v>
      </c>
      <c r="O4929" s="2">
        <v>525</v>
      </c>
      <c r="P4929" s="2">
        <v>9975</v>
      </c>
      <c r="Q4929" s="2">
        <v>6379.13</v>
      </c>
      <c r="R4929" s="2">
        <v>3595.87</v>
      </c>
      <c r="S4929" t="s">
        <v>64</v>
      </c>
      <c r="T4929" t="s">
        <v>114</v>
      </c>
      <c r="U4929" t="s">
        <v>115</v>
      </c>
      <c r="V4929" t="s">
        <v>39</v>
      </c>
      <c r="W4929" t="s">
        <v>124</v>
      </c>
      <c r="X4929" t="s">
        <v>67</v>
      </c>
      <c r="Y4929" t="s">
        <v>42</v>
      </c>
      <c r="Z4929" t="s">
        <v>43</v>
      </c>
      <c r="AA4929" t="s">
        <v>44</v>
      </c>
      <c r="AB4929" t="s">
        <v>44</v>
      </c>
    </row>
    <row r="4930" spans="1:28" x14ac:dyDescent="0.25">
      <c r="A4930" t="s">
        <v>9399</v>
      </c>
      <c r="B4930" s="1">
        <v>45689</v>
      </c>
      <c r="C4930" t="s">
        <v>1636</v>
      </c>
      <c r="D4930" t="s">
        <v>1637</v>
      </c>
      <c r="E4930">
        <v>45</v>
      </c>
      <c r="F4930" t="s">
        <v>31</v>
      </c>
      <c r="G4930" t="s">
        <v>273</v>
      </c>
      <c r="H4930" t="s">
        <v>274</v>
      </c>
      <c r="I4930" t="s">
        <v>51</v>
      </c>
      <c r="J4930" t="s">
        <v>52</v>
      </c>
      <c r="K4930">
        <v>1</v>
      </c>
      <c r="L4930" s="2">
        <v>250</v>
      </c>
      <c r="M4930">
        <v>25</v>
      </c>
      <c r="N4930" s="2">
        <v>250</v>
      </c>
      <c r="O4930" s="2">
        <v>62.5</v>
      </c>
      <c r="P4930" s="2">
        <v>187.5</v>
      </c>
      <c r="Q4930" s="2">
        <v>142.88999999999999</v>
      </c>
      <c r="R4930" s="2">
        <v>44.61</v>
      </c>
      <c r="S4930" t="s">
        <v>53</v>
      </c>
      <c r="T4930" t="s">
        <v>76</v>
      </c>
      <c r="U4930" t="s">
        <v>77</v>
      </c>
      <c r="V4930" t="s">
        <v>39</v>
      </c>
      <c r="W4930" t="s">
        <v>124</v>
      </c>
      <c r="X4930" t="s">
        <v>97</v>
      </c>
      <c r="Y4930" t="s">
        <v>56</v>
      </c>
      <c r="Z4930" t="s">
        <v>43</v>
      </c>
      <c r="AA4930" t="s">
        <v>44</v>
      </c>
      <c r="AB4930" t="s">
        <v>44</v>
      </c>
    </row>
    <row r="4931" spans="1:28" x14ac:dyDescent="0.25">
      <c r="A4931" t="s">
        <v>9400</v>
      </c>
      <c r="B4931" s="1">
        <v>45689</v>
      </c>
      <c r="C4931" t="s">
        <v>6435</v>
      </c>
      <c r="D4931" t="s">
        <v>6436</v>
      </c>
      <c r="E4931">
        <v>57</v>
      </c>
      <c r="F4931" t="s">
        <v>31</v>
      </c>
      <c r="G4931" t="s">
        <v>81</v>
      </c>
      <c r="H4931" t="s">
        <v>82</v>
      </c>
      <c r="I4931" t="s">
        <v>51</v>
      </c>
      <c r="J4931" t="s">
        <v>52</v>
      </c>
      <c r="K4931">
        <v>2</v>
      </c>
      <c r="L4931" s="2">
        <v>600</v>
      </c>
      <c r="M4931">
        <v>10</v>
      </c>
      <c r="N4931" s="2">
        <v>1200</v>
      </c>
      <c r="O4931" s="2">
        <v>120</v>
      </c>
      <c r="P4931" s="2">
        <v>1080</v>
      </c>
      <c r="Q4931" s="2">
        <v>624.74</v>
      </c>
      <c r="R4931" s="2">
        <v>455.26</v>
      </c>
      <c r="S4931" t="s">
        <v>64</v>
      </c>
      <c r="T4931" t="s">
        <v>122</v>
      </c>
      <c r="U4931" t="s">
        <v>123</v>
      </c>
      <c r="V4931" t="s">
        <v>39</v>
      </c>
      <c r="W4931" t="s">
        <v>66</v>
      </c>
      <c r="X4931" t="s">
        <v>97</v>
      </c>
      <c r="Y4931" t="s">
        <v>42</v>
      </c>
      <c r="Z4931" t="s">
        <v>43</v>
      </c>
      <c r="AA4931" t="s">
        <v>44</v>
      </c>
      <c r="AB4931" t="s">
        <v>44</v>
      </c>
    </row>
    <row r="4932" spans="1:28" x14ac:dyDescent="0.25">
      <c r="A4932" t="s">
        <v>9401</v>
      </c>
      <c r="B4932" s="1">
        <v>45689</v>
      </c>
      <c r="C4932" t="s">
        <v>1247</v>
      </c>
      <c r="D4932" t="s">
        <v>1248</v>
      </c>
      <c r="E4932">
        <v>22</v>
      </c>
      <c r="F4932" t="s">
        <v>31</v>
      </c>
      <c r="G4932" t="s">
        <v>60</v>
      </c>
      <c r="H4932" t="s">
        <v>61</v>
      </c>
      <c r="I4932" t="s">
        <v>62</v>
      </c>
      <c r="J4932" t="s">
        <v>63</v>
      </c>
      <c r="K4932">
        <v>1</v>
      </c>
      <c r="L4932" s="2">
        <v>3500</v>
      </c>
      <c r="M4932">
        <v>15</v>
      </c>
      <c r="N4932" s="2">
        <v>3500</v>
      </c>
      <c r="O4932" s="2">
        <v>525</v>
      </c>
      <c r="P4932" s="2">
        <v>2975</v>
      </c>
      <c r="Q4932" s="2">
        <v>2235.44</v>
      </c>
      <c r="R4932" s="2">
        <v>739.56</v>
      </c>
      <c r="S4932" t="s">
        <v>64</v>
      </c>
      <c r="T4932" t="s">
        <v>578</v>
      </c>
      <c r="U4932" t="s">
        <v>579</v>
      </c>
      <c r="V4932" t="s">
        <v>39</v>
      </c>
      <c r="W4932" t="s">
        <v>40</v>
      </c>
      <c r="X4932" t="s">
        <v>67</v>
      </c>
      <c r="Y4932" t="s">
        <v>56</v>
      </c>
      <c r="Z4932" t="s">
        <v>43</v>
      </c>
      <c r="AA4932" t="s">
        <v>44</v>
      </c>
      <c r="AB4932" t="s">
        <v>44</v>
      </c>
    </row>
    <row r="4933" spans="1:28" x14ac:dyDescent="0.25">
      <c r="A4933" t="s">
        <v>9402</v>
      </c>
      <c r="B4933" s="1">
        <v>45689</v>
      </c>
      <c r="C4933" t="s">
        <v>1216</v>
      </c>
      <c r="D4933" t="s">
        <v>1217</v>
      </c>
      <c r="E4933">
        <v>18</v>
      </c>
      <c r="F4933" t="s">
        <v>111</v>
      </c>
      <c r="G4933" t="s">
        <v>243</v>
      </c>
      <c r="H4933" t="s">
        <v>244</v>
      </c>
      <c r="I4933" t="s">
        <v>103</v>
      </c>
      <c r="J4933" t="s">
        <v>104</v>
      </c>
      <c r="K4933">
        <v>3</v>
      </c>
      <c r="L4933" s="2">
        <v>450</v>
      </c>
      <c r="M4933">
        <v>10</v>
      </c>
      <c r="N4933" s="2">
        <v>1350</v>
      </c>
      <c r="O4933" s="2">
        <v>135</v>
      </c>
      <c r="P4933" s="2">
        <v>1215</v>
      </c>
      <c r="Q4933" s="2">
        <v>766.53</v>
      </c>
      <c r="R4933" s="2">
        <v>448.47</v>
      </c>
      <c r="S4933" t="s">
        <v>53</v>
      </c>
      <c r="T4933" t="s">
        <v>96</v>
      </c>
      <c r="U4933" t="s">
        <v>96</v>
      </c>
      <c r="V4933" t="s">
        <v>39</v>
      </c>
      <c r="W4933" t="s">
        <v>66</v>
      </c>
      <c r="X4933" t="s">
        <v>67</v>
      </c>
      <c r="Y4933" t="s">
        <v>56</v>
      </c>
      <c r="Z4933" t="s">
        <v>43</v>
      </c>
      <c r="AA4933" t="s">
        <v>44</v>
      </c>
      <c r="AB4933" t="s">
        <v>44</v>
      </c>
    </row>
    <row r="4934" spans="1:28" x14ac:dyDescent="0.25">
      <c r="A4934" t="s">
        <v>9403</v>
      </c>
      <c r="B4934" s="1">
        <v>45689</v>
      </c>
      <c r="C4934" t="s">
        <v>4734</v>
      </c>
      <c r="D4934" t="s">
        <v>4735</v>
      </c>
      <c r="E4934">
        <v>32</v>
      </c>
      <c r="F4934" t="s">
        <v>48</v>
      </c>
      <c r="G4934" t="s">
        <v>387</v>
      </c>
      <c r="H4934" t="s">
        <v>388</v>
      </c>
      <c r="I4934" t="s">
        <v>74</v>
      </c>
      <c r="J4934" t="s">
        <v>75</v>
      </c>
      <c r="K4934">
        <v>6</v>
      </c>
      <c r="L4934" s="2">
        <v>3200</v>
      </c>
      <c r="M4934">
        <v>20</v>
      </c>
      <c r="N4934" s="2">
        <v>19200</v>
      </c>
      <c r="O4934" s="2">
        <v>3840</v>
      </c>
      <c r="P4934" s="2">
        <v>15360</v>
      </c>
      <c r="Q4934" s="2">
        <v>8914.65</v>
      </c>
      <c r="R4934" s="2">
        <v>6445.35</v>
      </c>
      <c r="S4934" t="s">
        <v>53</v>
      </c>
      <c r="T4934" t="s">
        <v>54</v>
      </c>
      <c r="U4934" t="s">
        <v>55</v>
      </c>
      <c r="V4934" t="s">
        <v>39</v>
      </c>
      <c r="W4934" t="s">
        <v>92</v>
      </c>
      <c r="X4934" t="s">
        <v>41</v>
      </c>
      <c r="Y4934" t="s">
        <v>42</v>
      </c>
      <c r="Z4934" t="s">
        <v>43</v>
      </c>
      <c r="AA4934" t="s">
        <v>44</v>
      </c>
      <c r="AB4934" t="s">
        <v>44</v>
      </c>
    </row>
    <row r="4935" spans="1:28" x14ac:dyDescent="0.25">
      <c r="A4935" t="s">
        <v>9404</v>
      </c>
      <c r="B4935" s="1">
        <v>45689</v>
      </c>
      <c r="C4935" t="s">
        <v>1488</v>
      </c>
      <c r="D4935" t="s">
        <v>1489</v>
      </c>
      <c r="E4935">
        <v>36</v>
      </c>
      <c r="F4935" t="s">
        <v>48</v>
      </c>
      <c r="G4935" t="s">
        <v>188</v>
      </c>
      <c r="H4935" t="s">
        <v>189</v>
      </c>
      <c r="I4935" t="s">
        <v>34</v>
      </c>
      <c r="J4935" t="s">
        <v>190</v>
      </c>
      <c r="K4935">
        <v>1</v>
      </c>
      <c r="L4935" s="2">
        <v>1800</v>
      </c>
      <c r="M4935">
        <v>10</v>
      </c>
      <c r="N4935" s="2">
        <v>1800</v>
      </c>
      <c r="O4935" s="2">
        <v>180</v>
      </c>
      <c r="P4935" s="2">
        <v>1620</v>
      </c>
      <c r="Q4935" s="2">
        <v>994.59</v>
      </c>
      <c r="R4935" s="2">
        <v>625.41</v>
      </c>
      <c r="S4935" t="s">
        <v>53</v>
      </c>
      <c r="T4935" t="s">
        <v>263</v>
      </c>
      <c r="U4935" t="s">
        <v>91</v>
      </c>
      <c r="V4935" t="s">
        <v>39</v>
      </c>
      <c r="W4935" t="s">
        <v>66</v>
      </c>
      <c r="X4935" t="s">
        <v>67</v>
      </c>
      <c r="Y4935" t="s">
        <v>84</v>
      </c>
      <c r="Z4935" t="s">
        <v>43</v>
      </c>
      <c r="AA4935" t="s">
        <v>44</v>
      </c>
      <c r="AB4935" t="s">
        <v>44</v>
      </c>
    </row>
    <row r="4936" spans="1:28" x14ac:dyDescent="0.25">
      <c r="A4936" t="s">
        <v>9405</v>
      </c>
      <c r="B4936" s="1">
        <v>45689</v>
      </c>
      <c r="C4936" t="s">
        <v>1395</v>
      </c>
      <c r="D4936" t="s">
        <v>1396</v>
      </c>
      <c r="E4936">
        <v>21</v>
      </c>
      <c r="F4936" t="s">
        <v>48</v>
      </c>
      <c r="G4936" t="s">
        <v>176</v>
      </c>
      <c r="H4936" t="s">
        <v>177</v>
      </c>
      <c r="I4936" t="s">
        <v>34</v>
      </c>
      <c r="J4936" t="s">
        <v>35</v>
      </c>
      <c r="K4936">
        <v>2</v>
      </c>
      <c r="L4936" s="2">
        <v>6500</v>
      </c>
      <c r="M4936">
        <v>10</v>
      </c>
      <c r="N4936" s="2">
        <v>13000</v>
      </c>
      <c r="O4936" s="2">
        <v>1300</v>
      </c>
      <c r="P4936" s="2">
        <v>11700</v>
      </c>
      <c r="Q4936" s="2">
        <v>8188.95</v>
      </c>
      <c r="R4936" s="2">
        <v>3511.05</v>
      </c>
      <c r="S4936" t="s">
        <v>53</v>
      </c>
      <c r="T4936" t="s">
        <v>90</v>
      </c>
      <c r="U4936" t="s">
        <v>91</v>
      </c>
      <c r="V4936" t="s">
        <v>39</v>
      </c>
      <c r="W4936" t="s">
        <v>66</v>
      </c>
      <c r="X4936" t="s">
        <v>97</v>
      </c>
      <c r="Y4936" t="s">
        <v>56</v>
      </c>
      <c r="Z4936" t="s">
        <v>43</v>
      </c>
      <c r="AA4936" t="s">
        <v>68</v>
      </c>
      <c r="AB4936" t="s">
        <v>44</v>
      </c>
    </row>
    <row r="4937" spans="1:28" x14ac:dyDescent="0.25">
      <c r="A4937" t="s">
        <v>9406</v>
      </c>
      <c r="B4937" s="1">
        <v>45689</v>
      </c>
      <c r="C4937" t="s">
        <v>4842</v>
      </c>
      <c r="D4937" t="s">
        <v>4843</v>
      </c>
      <c r="E4937">
        <v>60</v>
      </c>
      <c r="F4937" t="s">
        <v>31</v>
      </c>
      <c r="G4937" t="s">
        <v>436</v>
      </c>
      <c r="H4937" t="s">
        <v>437</v>
      </c>
      <c r="I4937" t="s">
        <v>74</v>
      </c>
      <c r="J4937" t="s">
        <v>190</v>
      </c>
      <c r="K4937">
        <v>3</v>
      </c>
      <c r="L4937" s="2">
        <v>1800</v>
      </c>
      <c r="M4937">
        <v>20</v>
      </c>
      <c r="N4937" s="2">
        <v>5400</v>
      </c>
      <c r="O4937" s="2">
        <v>1080</v>
      </c>
      <c r="P4937" s="2">
        <v>4320</v>
      </c>
      <c r="Q4937" s="2">
        <v>3163.95</v>
      </c>
      <c r="R4937" s="2">
        <v>1156.05</v>
      </c>
      <c r="S4937" t="s">
        <v>53</v>
      </c>
      <c r="T4937" t="s">
        <v>153</v>
      </c>
      <c r="U4937" t="s">
        <v>154</v>
      </c>
      <c r="V4937" t="s">
        <v>39</v>
      </c>
      <c r="W4937" t="s">
        <v>40</v>
      </c>
      <c r="X4937" t="s">
        <v>41</v>
      </c>
      <c r="Y4937" t="s">
        <v>42</v>
      </c>
      <c r="Z4937" t="s">
        <v>43</v>
      </c>
      <c r="AA4937" t="s">
        <v>44</v>
      </c>
      <c r="AB4937" t="s">
        <v>44</v>
      </c>
    </row>
    <row r="4938" spans="1:28" x14ac:dyDescent="0.25">
      <c r="A4938" t="s">
        <v>9407</v>
      </c>
      <c r="B4938" s="1">
        <v>45689</v>
      </c>
      <c r="C4938" t="s">
        <v>7307</v>
      </c>
      <c r="D4938" t="s">
        <v>7308</v>
      </c>
      <c r="E4938">
        <v>24</v>
      </c>
      <c r="F4938" t="s">
        <v>31</v>
      </c>
      <c r="G4938" t="s">
        <v>273</v>
      </c>
      <c r="H4938" t="s">
        <v>274</v>
      </c>
      <c r="I4938" t="s">
        <v>51</v>
      </c>
      <c r="J4938" t="s">
        <v>52</v>
      </c>
      <c r="K4938">
        <v>3</v>
      </c>
      <c r="L4938" s="2">
        <v>250</v>
      </c>
      <c r="M4938">
        <v>10</v>
      </c>
      <c r="N4938" s="2">
        <v>750</v>
      </c>
      <c r="O4938" s="2">
        <v>75</v>
      </c>
      <c r="P4938" s="2">
        <v>675</v>
      </c>
      <c r="Q4938" s="2">
        <v>517.29</v>
      </c>
      <c r="R4938" s="2">
        <v>157.71</v>
      </c>
      <c r="S4938" t="s">
        <v>64</v>
      </c>
      <c r="T4938" t="s">
        <v>275</v>
      </c>
      <c r="U4938" t="s">
        <v>123</v>
      </c>
      <c r="V4938" t="s">
        <v>39</v>
      </c>
      <c r="W4938" t="s">
        <v>40</v>
      </c>
      <c r="X4938" t="s">
        <v>41</v>
      </c>
      <c r="Y4938" t="s">
        <v>56</v>
      </c>
      <c r="Z4938" t="s">
        <v>43</v>
      </c>
      <c r="AA4938" t="s">
        <v>44</v>
      </c>
      <c r="AB4938" t="s">
        <v>44</v>
      </c>
    </row>
    <row r="4939" spans="1:28" x14ac:dyDescent="0.25">
      <c r="A4939" t="s">
        <v>9408</v>
      </c>
      <c r="B4939" s="1">
        <v>45689</v>
      </c>
      <c r="C4939" t="s">
        <v>2473</v>
      </c>
      <c r="D4939" t="s">
        <v>2474</v>
      </c>
      <c r="E4939">
        <v>21</v>
      </c>
      <c r="F4939" t="s">
        <v>48</v>
      </c>
      <c r="G4939" t="s">
        <v>298</v>
      </c>
      <c r="H4939" t="s">
        <v>299</v>
      </c>
      <c r="I4939" t="s">
        <v>103</v>
      </c>
      <c r="J4939" t="s">
        <v>104</v>
      </c>
      <c r="K4939">
        <v>6</v>
      </c>
      <c r="L4939" s="2">
        <v>700</v>
      </c>
      <c r="M4939">
        <v>20</v>
      </c>
      <c r="N4939" s="2">
        <v>4200</v>
      </c>
      <c r="O4939" s="2">
        <v>840</v>
      </c>
      <c r="P4939" s="2">
        <v>3360</v>
      </c>
      <c r="Q4939" s="2">
        <v>2328.5700000000002</v>
      </c>
      <c r="R4939" s="2">
        <v>1031.43</v>
      </c>
      <c r="S4939" t="s">
        <v>64</v>
      </c>
      <c r="T4939" t="s">
        <v>122</v>
      </c>
      <c r="U4939" t="s">
        <v>123</v>
      </c>
      <c r="V4939" t="s">
        <v>39</v>
      </c>
      <c r="W4939" t="s">
        <v>83</v>
      </c>
      <c r="X4939" t="s">
        <v>67</v>
      </c>
      <c r="Y4939" t="s">
        <v>56</v>
      </c>
      <c r="Z4939" t="s">
        <v>43</v>
      </c>
      <c r="AA4939" t="s">
        <v>44</v>
      </c>
      <c r="AB4939" t="s">
        <v>44</v>
      </c>
    </row>
    <row r="4940" spans="1:28" x14ac:dyDescent="0.25">
      <c r="A4940" t="s">
        <v>9409</v>
      </c>
      <c r="B4940" s="1">
        <v>45689</v>
      </c>
      <c r="C4940" t="s">
        <v>195</v>
      </c>
      <c r="D4940" t="s">
        <v>196</v>
      </c>
      <c r="E4940">
        <v>45</v>
      </c>
      <c r="F4940" t="s">
        <v>48</v>
      </c>
      <c r="G4940" t="s">
        <v>366</v>
      </c>
      <c r="H4940" t="s">
        <v>367</v>
      </c>
      <c r="I4940" t="s">
        <v>34</v>
      </c>
      <c r="J4940" t="s">
        <v>130</v>
      </c>
      <c r="K4940">
        <v>3</v>
      </c>
      <c r="L4940" s="2">
        <v>14500</v>
      </c>
      <c r="M4940">
        <v>10</v>
      </c>
      <c r="N4940" s="2">
        <v>43500</v>
      </c>
      <c r="O4940" s="2">
        <v>4350</v>
      </c>
      <c r="P4940" s="2">
        <v>39150</v>
      </c>
      <c r="Q4940" s="2">
        <v>24089.46</v>
      </c>
      <c r="R4940" s="2">
        <v>15060.54</v>
      </c>
      <c r="S4940" t="s">
        <v>53</v>
      </c>
      <c r="T4940" t="s">
        <v>114</v>
      </c>
      <c r="U4940" t="s">
        <v>115</v>
      </c>
      <c r="V4940" t="s">
        <v>39</v>
      </c>
      <c r="W4940" t="s">
        <v>92</v>
      </c>
      <c r="X4940" t="s">
        <v>97</v>
      </c>
      <c r="Y4940" t="s">
        <v>56</v>
      </c>
      <c r="Z4940" t="s">
        <v>223</v>
      </c>
      <c r="AA4940" t="s">
        <v>44</v>
      </c>
      <c r="AB4940" t="s">
        <v>44</v>
      </c>
    </row>
    <row r="4941" spans="1:28" x14ac:dyDescent="0.25">
      <c r="A4941" t="s">
        <v>9410</v>
      </c>
      <c r="B4941" s="1">
        <v>45689</v>
      </c>
      <c r="C4941" t="s">
        <v>3945</v>
      </c>
      <c r="D4941" t="s">
        <v>3946</v>
      </c>
      <c r="E4941">
        <v>55</v>
      </c>
      <c r="F4941" t="s">
        <v>31</v>
      </c>
      <c r="G4941" t="s">
        <v>366</v>
      </c>
      <c r="H4941" t="s">
        <v>367</v>
      </c>
      <c r="I4941" t="s">
        <v>34</v>
      </c>
      <c r="J4941" t="s">
        <v>130</v>
      </c>
      <c r="K4941">
        <v>2</v>
      </c>
      <c r="L4941" s="2">
        <v>14500</v>
      </c>
      <c r="M4941">
        <v>5</v>
      </c>
      <c r="N4941" s="2">
        <v>29000</v>
      </c>
      <c r="O4941" s="2">
        <v>1450</v>
      </c>
      <c r="P4941" s="2">
        <v>27550</v>
      </c>
      <c r="Q4941" s="2">
        <v>17483.98</v>
      </c>
      <c r="R4941" s="2">
        <v>10066.02</v>
      </c>
      <c r="S4941" t="s">
        <v>64</v>
      </c>
      <c r="T4941" t="s">
        <v>37</v>
      </c>
      <c r="U4941" t="s">
        <v>38</v>
      </c>
      <c r="V4941" t="s">
        <v>39</v>
      </c>
      <c r="W4941" t="s">
        <v>40</v>
      </c>
      <c r="X4941" t="s">
        <v>41</v>
      </c>
      <c r="Y4941" t="s">
        <v>42</v>
      </c>
      <c r="Z4941" t="s">
        <v>43</v>
      </c>
      <c r="AA4941" t="s">
        <v>44</v>
      </c>
      <c r="AB4941" t="s">
        <v>44</v>
      </c>
    </row>
    <row r="4942" spans="1:28" x14ac:dyDescent="0.25">
      <c r="A4942" t="s">
        <v>9411</v>
      </c>
      <c r="B4942" s="1">
        <v>45689</v>
      </c>
      <c r="C4942" t="s">
        <v>2927</v>
      </c>
      <c r="D4942" t="s">
        <v>2928</v>
      </c>
      <c r="E4942">
        <v>38</v>
      </c>
      <c r="F4942" t="s">
        <v>111</v>
      </c>
      <c r="G4942" t="s">
        <v>88</v>
      </c>
      <c r="H4942" t="s">
        <v>89</v>
      </c>
      <c r="I4942" t="s">
        <v>62</v>
      </c>
      <c r="J4942" t="s">
        <v>63</v>
      </c>
      <c r="K4942">
        <v>2</v>
      </c>
      <c r="L4942" s="2">
        <v>4200</v>
      </c>
      <c r="M4942">
        <v>25</v>
      </c>
      <c r="N4942" s="2">
        <v>8400</v>
      </c>
      <c r="O4942" s="2">
        <v>2100</v>
      </c>
      <c r="P4942" s="2">
        <v>6300</v>
      </c>
      <c r="Q4942" s="2">
        <v>3777.07</v>
      </c>
      <c r="R4942" s="2">
        <v>2522.9299999999998</v>
      </c>
      <c r="S4942" t="s">
        <v>64</v>
      </c>
      <c r="T4942" t="s">
        <v>96</v>
      </c>
      <c r="U4942" t="s">
        <v>96</v>
      </c>
      <c r="V4942" t="s">
        <v>39</v>
      </c>
      <c r="W4942" t="s">
        <v>137</v>
      </c>
      <c r="X4942" t="s">
        <v>67</v>
      </c>
      <c r="Y4942" t="s">
        <v>42</v>
      </c>
      <c r="Z4942" t="s">
        <v>43</v>
      </c>
      <c r="AA4942" t="s">
        <v>44</v>
      </c>
      <c r="AB4942" t="s">
        <v>68</v>
      </c>
    </row>
    <row r="4943" spans="1:28" x14ac:dyDescent="0.25">
      <c r="A4943" t="s">
        <v>9412</v>
      </c>
      <c r="B4943" s="1">
        <v>45690</v>
      </c>
      <c r="C4943" t="s">
        <v>8122</v>
      </c>
      <c r="D4943" t="s">
        <v>8123</v>
      </c>
      <c r="E4943">
        <v>44</v>
      </c>
      <c r="F4943" t="s">
        <v>31</v>
      </c>
      <c r="G4943" t="s">
        <v>387</v>
      </c>
      <c r="H4943" t="s">
        <v>388</v>
      </c>
      <c r="I4943" t="s">
        <v>74</v>
      </c>
      <c r="J4943" t="s">
        <v>75</v>
      </c>
      <c r="K4943">
        <v>1</v>
      </c>
      <c r="L4943" s="2">
        <v>3200</v>
      </c>
      <c r="M4943">
        <v>10</v>
      </c>
      <c r="N4943" s="2">
        <v>3200</v>
      </c>
      <c r="O4943" s="2">
        <v>320</v>
      </c>
      <c r="P4943" s="2">
        <v>2880</v>
      </c>
      <c r="Q4943" s="2">
        <v>1586.6</v>
      </c>
      <c r="R4943" s="2">
        <v>1293.4000000000001</v>
      </c>
      <c r="S4943" t="s">
        <v>36</v>
      </c>
      <c r="T4943" t="s">
        <v>263</v>
      </c>
      <c r="U4943" t="s">
        <v>91</v>
      </c>
      <c r="V4943" t="s">
        <v>39</v>
      </c>
      <c r="W4943" t="s">
        <v>40</v>
      </c>
      <c r="X4943" t="s">
        <v>41</v>
      </c>
      <c r="Y4943" t="s">
        <v>42</v>
      </c>
      <c r="Z4943" t="s">
        <v>43</v>
      </c>
      <c r="AA4943" t="s">
        <v>44</v>
      </c>
      <c r="AB4943" t="s">
        <v>44</v>
      </c>
    </row>
    <row r="4944" spans="1:28" x14ac:dyDescent="0.25">
      <c r="A4944" t="s">
        <v>9413</v>
      </c>
      <c r="B4944" s="1">
        <v>45690</v>
      </c>
      <c r="C4944" t="s">
        <v>5640</v>
      </c>
      <c r="D4944" t="s">
        <v>5641</v>
      </c>
      <c r="E4944">
        <v>25</v>
      </c>
      <c r="F4944" t="s">
        <v>48</v>
      </c>
      <c r="G4944" t="s">
        <v>212</v>
      </c>
      <c r="H4944" t="s">
        <v>213</v>
      </c>
      <c r="I4944" t="s">
        <v>51</v>
      </c>
      <c r="J4944" t="s">
        <v>52</v>
      </c>
      <c r="K4944">
        <v>3</v>
      </c>
      <c r="L4944" s="2">
        <v>400</v>
      </c>
      <c r="M4944">
        <v>15</v>
      </c>
      <c r="N4944" s="2">
        <v>1200</v>
      </c>
      <c r="O4944" s="2">
        <v>180</v>
      </c>
      <c r="P4944" s="2">
        <v>1020</v>
      </c>
      <c r="Q4944" s="2">
        <v>653.46</v>
      </c>
      <c r="R4944" s="2">
        <v>366.54</v>
      </c>
      <c r="S4944" t="s">
        <v>64</v>
      </c>
      <c r="T4944" t="s">
        <v>76</v>
      </c>
      <c r="U4944" t="s">
        <v>77</v>
      </c>
      <c r="V4944" t="s">
        <v>39</v>
      </c>
      <c r="W4944" t="s">
        <v>40</v>
      </c>
      <c r="X4944" t="s">
        <v>41</v>
      </c>
      <c r="Y4944" t="s">
        <v>56</v>
      </c>
      <c r="Z4944" t="s">
        <v>43</v>
      </c>
      <c r="AA4944" t="s">
        <v>68</v>
      </c>
      <c r="AB4944" t="s">
        <v>44</v>
      </c>
    </row>
    <row r="4945" spans="1:28" x14ac:dyDescent="0.25">
      <c r="A4945" t="s">
        <v>9414</v>
      </c>
      <c r="B4945" s="1">
        <v>45690</v>
      </c>
      <c r="C4945" t="s">
        <v>9415</v>
      </c>
      <c r="D4945" t="s">
        <v>9416</v>
      </c>
      <c r="E4945">
        <v>35</v>
      </c>
      <c r="F4945" t="s">
        <v>31</v>
      </c>
      <c r="G4945" t="s">
        <v>49</v>
      </c>
      <c r="H4945" t="s">
        <v>50</v>
      </c>
      <c r="I4945" t="s">
        <v>51</v>
      </c>
      <c r="J4945" t="s">
        <v>52</v>
      </c>
      <c r="K4945">
        <v>3</v>
      </c>
      <c r="L4945" s="2">
        <v>500</v>
      </c>
      <c r="M4945">
        <v>20</v>
      </c>
      <c r="N4945" s="2">
        <v>1500</v>
      </c>
      <c r="O4945" s="2">
        <v>300</v>
      </c>
      <c r="P4945" s="2">
        <v>1200</v>
      </c>
      <c r="Q4945" s="2">
        <v>806.04</v>
      </c>
      <c r="R4945" s="2">
        <v>393.96</v>
      </c>
      <c r="S4945" t="s">
        <v>36</v>
      </c>
      <c r="T4945" t="s">
        <v>263</v>
      </c>
      <c r="U4945" t="s">
        <v>91</v>
      </c>
      <c r="V4945" t="s">
        <v>39</v>
      </c>
      <c r="W4945" t="s">
        <v>66</v>
      </c>
      <c r="X4945" t="s">
        <v>97</v>
      </c>
      <c r="Y4945" t="s">
        <v>56</v>
      </c>
      <c r="Z4945" t="s">
        <v>43</v>
      </c>
      <c r="AA4945" t="s">
        <v>44</v>
      </c>
      <c r="AB4945" t="s">
        <v>44</v>
      </c>
    </row>
    <row r="4946" spans="1:28" x14ac:dyDescent="0.25">
      <c r="A4946" t="s">
        <v>9417</v>
      </c>
      <c r="B4946" s="1">
        <v>45690</v>
      </c>
      <c r="C4946" t="s">
        <v>9418</v>
      </c>
      <c r="D4946" t="s">
        <v>9419</v>
      </c>
      <c r="E4946">
        <v>41</v>
      </c>
      <c r="F4946" t="s">
        <v>48</v>
      </c>
      <c r="G4946" t="s">
        <v>101</v>
      </c>
      <c r="H4946" t="s">
        <v>102</v>
      </c>
      <c r="I4946" t="s">
        <v>103</v>
      </c>
      <c r="J4946" t="s">
        <v>104</v>
      </c>
      <c r="K4946">
        <v>1</v>
      </c>
      <c r="L4946" s="2">
        <v>1800</v>
      </c>
      <c r="M4946">
        <v>5</v>
      </c>
      <c r="N4946" s="2">
        <v>1800</v>
      </c>
      <c r="O4946" s="2">
        <v>90</v>
      </c>
      <c r="P4946" s="2">
        <v>1710</v>
      </c>
      <c r="Q4946" s="2">
        <v>1371.1</v>
      </c>
      <c r="R4946" s="2">
        <v>338.9</v>
      </c>
      <c r="S4946" t="s">
        <v>53</v>
      </c>
      <c r="T4946" t="s">
        <v>398</v>
      </c>
      <c r="U4946" t="s">
        <v>399</v>
      </c>
      <c r="V4946" t="s">
        <v>39</v>
      </c>
      <c r="W4946" t="s">
        <v>124</v>
      </c>
      <c r="X4946" t="s">
        <v>97</v>
      </c>
      <c r="Y4946" t="s">
        <v>42</v>
      </c>
      <c r="Z4946" t="s">
        <v>43</v>
      </c>
      <c r="AA4946" t="s">
        <v>44</v>
      </c>
      <c r="AB4946" t="s">
        <v>44</v>
      </c>
    </row>
    <row r="4947" spans="1:28" x14ac:dyDescent="0.25">
      <c r="A4947" t="s">
        <v>9420</v>
      </c>
      <c r="B4947" s="1">
        <v>45690</v>
      </c>
      <c r="C4947" t="s">
        <v>9421</v>
      </c>
      <c r="D4947" t="s">
        <v>9422</v>
      </c>
      <c r="E4947">
        <v>34</v>
      </c>
      <c r="F4947" t="s">
        <v>48</v>
      </c>
      <c r="G4947" t="s">
        <v>134</v>
      </c>
      <c r="H4947" t="s">
        <v>135</v>
      </c>
      <c r="I4947" t="s">
        <v>62</v>
      </c>
      <c r="J4947" t="s">
        <v>130</v>
      </c>
      <c r="K4947">
        <v>1</v>
      </c>
      <c r="L4947" s="2">
        <v>8500</v>
      </c>
      <c r="M4947">
        <v>10</v>
      </c>
      <c r="N4947" s="2">
        <v>8500</v>
      </c>
      <c r="O4947" s="2">
        <v>850</v>
      </c>
      <c r="P4947" s="2">
        <v>7650</v>
      </c>
      <c r="Q4947" s="2">
        <v>4667.6099999999997</v>
      </c>
      <c r="R4947" s="2">
        <v>2982.39</v>
      </c>
      <c r="S4947" t="s">
        <v>53</v>
      </c>
      <c r="T4947" t="s">
        <v>54</v>
      </c>
      <c r="U4947" t="s">
        <v>55</v>
      </c>
      <c r="V4947" t="s">
        <v>39</v>
      </c>
      <c r="W4947" t="s">
        <v>124</v>
      </c>
      <c r="X4947" t="s">
        <v>41</v>
      </c>
      <c r="Y4947" t="s">
        <v>56</v>
      </c>
      <c r="Z4947" t="s">
        <v>43</v>
      </c>
      <c r="AA4947" t="s">
        <v>44</v>
      </c>
      <c r="AB4947" t="s">
        <v>44</v>
      </c>
    </row>
    <row r="4948" spans="1:28" x14ac:dyDescent="0.25">
      <c r="A4948" t="s">
        <v>9423</v>
      </c>
      <c r="B4948" s="1">
        <v>45690</v>
      </c>
      <c r="C4948" t="s">
        <v>9424</v>
      </c>
      <c r="D4948" t="s">
        <v>9425</v>
      </c>
      <c r="E4948">
        <v>35</v>
      </c>
      <c r="F4948" t="s">
        <v>48</v>
      </c>
      <c r="G4948" t="s">
        <v>217</v>
      </c>
      <c r="H4948" t="s">
        <v>218</v>
      </c>
      <c r="I4948" t="s">
        <v>34</v>
      </c>
      <c r="J4948" t="s">
        <v>130</v>
      </c>
      <c r="K4948">
        <v>2</v>
      </c>
      <c r="L4948" s="2">
        <v>28000</v>
      </c>
      <c r="M4948">
        <v>5</v>
      </c>
      <c r="N4948" s="2">
        <v>56000</v>
      </c>
      <c r="O4948" s="2">
        <v>2800</v>
      </c>
      <c r="P4948" s="2">
        <v>53200</v>
      </c>
      <c r="Q4948" s="2">
        <v>34080.769999999997</v>
      </c>
      <c r="R4948" s="2">
        <v>19119.23</v>
      </c>
      <c r="S4948" t="s">
        <v>36</v>
      </c>
      <c r="T4948" t="s">
        <v>275</v>
      </c>
      <c r="U4948" t="s">
        <v>123</v>
      </c>
      <c r="V4948" t="s">
        <v>39</v>
      </c>
      <c r="W4948" t="s">
        <v>66</v>
      </c>
      <c r="X4948" t="s">
        <v>41</v>
      </c>
      <c r="Y4948" t="s">
        <v>56</v>
      </c>
      <c r="Z4948" t="s">
        <v>43</v>
      </c>
      <c r="AA4948" t="s">
        <v>44</v>
      </c>
      <c r="AB4948" t="s">
        <v>44</v>
      </c>
    </row>
    <row r="4949" spans="1:28" x14ac:dyDescent="0.25">
      <c r="A4949" t="s">
        <v>9426</v>
      </c>
      <c r="B4949" s="1">
        <v>45690</v>
      </c>
      <c r="C4949" t="s">
        <v>7411</v>
      </c>
      <c r="D4949" t="s">
        <v>7412</v>
      </c>
      <c r="E4949">
        <v>22</v>
      </c>
      <c r="F4949" t="s">
        <v>111</v>
      </c>
      <c r="G4949" t="s">
        <v>101</v>
      </c>
      <c r="H4949" t="s">
        <v>102</v>
      </c>
      <c r="I4949" t="s">
        <v>103</v>
      </c>
      <c r="J4949" t="s">
        <v>104</v>
      </c>
      <c r="K4949">
        <v>2</v>
      </c>
      <c r="L4949" s="2">
        <v>1800</v>
      </c>
      <c r="M4949">
        <v>20</v>
      </c>
      <c r="N4949" s="2">
        <v>3600</v>
      </c>
      <c r="O4949" s="2">
        <v>720</v>
      </c>
      <c r="P4949" s="2">
        <v>2880</v>
      </c>
      <c r="Q4949" s="2">
        <v>2251.9499999999998</v>
      </c>
      <c r="R4949" s="2">
        <v>628.04999999999995</v>
      </c>
      <c r="S4949" t="s">
        <v>64</v>
      </c>
      <c r="T4949" t="s">
        <v>122</v>
      </c>
      <c r="U4949" t="s">
        <v>123</v>
      </c>
      <c r="V4949" t="s">
        <v>39</v>
      </c>
      <c r="W4949" t="s">
        <v>92</v>
      </c>
      <c r="X4949" t="s">
        <v>97</v>
      </c>
      <c r="Y4949" t="s">
        <v>56</v>
      </c>
      <c r="Z4949" t="s">
        <v>43</v>
      </c>
      <c r="AA4949" t="s">
        <v>44</v>
      </c>
      <c r="AB4949" t="s">
        <v>44</v>
      </c>
    </row>
    <row r="4950" spans="1:28" x14ac:dyDescent="0.25">
      <c r="A4950" t="s">
        <v>9427</v>
      </c>
      <c r="B4950" s="1">
        <v>45690</v>
      </c>
      <c r="C4950" t="s">
        <v>1370</v>
      </c>
      <c r="D4950" t="s">
        <v>1371</v>
      </c>
      <c r="E4950">
        <v>39</v>
      </c>
      <c r="F4950" t="s">
        <v>48</v>
      </c>
      <c r="G4950" t="s">
        <v>217</v>
      </c>
      <c r="H4950" t="s">
        <v>218</v>
      </c>
      <c r="I4950" t="s">
        <v>34</v>
      </c>
      <c r="J4950" t="s">
        <v>130</v>
      </c>
      <c r="K4950">
        <v>4</v>
      </c>
      <c r="L4950" s="2">
        <v>28000</v>
      </c>
      <c r="M4950">
        <v>0</v>
      </c>
      <c r="N4950" s="2">
        <v>112000</v>
      </c>
      <c r="O4950" s="2">
        <v>0</v>
      </c>
      <c r="P4950" s="2">
        <v>112000</v>
      </c>
      <c r="Q4950" s="2">
        <v>69434.16</v>
      </c>
      <c r="R4950" s="2">
        <v>42565.84</v>
      </c>
      <c r="S4950" t="s">
        <v>53</v>
      </c>
      <c r="T4950" t="s">
        <v>54</v>
      </c>
      <c r="U4950" t="s">
        <v>55</v>
      </c>
      <c r="V4950" t="s">
        <v>39</v>
      </c>
      <c r="W4950" t="s">
        <v>83</v>
      </c>
      <c r="X4950" t="s">
        <v>41</v>
      </c>
      <c r="Y4950" t="s">
        <v>56</v>
      </c>
      <c r="Z4950" t="s">
        <v>223</v>
      </c>
      <c r="AA4950" t="s">
        <v>44</v>
      </c>
      <c r="AB4950" t="s">
        <v>44</v>
      </c>
    </row>
    <row r="4951" spans="1:28" x14ac:dyDescent="0.25">
      <c r="A4951" t="s">
        <v>9428</v>
      </c>
      <c r="B4951" s="1">
        <v>45690</v>
      </c>
      <c r="C4951" t="s">
        <v>419</v>
      </c>
      <c r="D4951" t="s">
        <v>420</v>
      </c>
      <c r="E4951">
        <v>37</v>
      </c>
      <c r="F4951" t="s">
        <v>31</v>
      </c>
      <c r="G4951" t="s">
        <v>176</v>
      </c>
      <c r="H4951" t="s">
        <v>177</v>
      </c>
      <c r="I4951" t="s">
        <v>34</v>
      </c>
      <c r="J4951" t="s">
        <v>35</v>
      </c>
      <c r="K4951">
        <v>3</v>
      </c>
      <c r="L4951" s="2">
        <v>6500</v>
      </c>
      <c r="M4951">
        <v>20</v>
      </c>
      <c r="N4951" s="2">
        <v>19500</v>
      </c>
      <c r="O4951" s="2">
        <v>3900</v>
      </c>
      <c r="P4951" s="2">
        <v>15600</v>
      </c>
      <c r="Q4951" s="2">
        <v>10771.17</v>
      </c>
      <c r="R4951" s="2">
        <v>4828.83</v>
      </c>
      <c r="S4951" t="s">
        <v>53</v>
      </c>
      <c r="T4951" t="s">
        <v>122</v>
      </c>
      <c r="U4951" t="s">
        <v>123</v>
      </c>
      <c r="V4951" t="s">
        <v>39</v>
      </c>
      <c r="W4951" t="s">
        <v>137</v>
      </c>
      <c r="X4951" t="s">
        <v>67</v>
      </c>
      <c r="Y4951" t="s">
        <v>56</v>
      </c>
      <c r="Z4951" t="s">
        <v>43</v>
      </c>
      <c r="AA4951" t="s">
        <v>44</v>
      </c>
      <c r="AB4951" t="s">
        <v>44</v>
      </c>
    </row>
    <row r="4952" spans="1:28" x14ac:dyDescent="0.25">
      <c r="A4952" t="s">
        <v>9429</v>
      </c>
      <c r="B4952" s="1">
        <v>45691</v>
      </c>
      <c r="C4952" t="s">
        <v>146</v>
      </c>
      <c r="D4952" t="s">
        <v>147</v>
      </c>
      <c r="E4952">
        <v>41</v>
      </c>
      <c r="F4952" t="s">
        <v>111</v>
      </c>
      <c r="G4952" t="s">
        <v>128</v>
      </c>
      <c r="H4952" t="s">
        <v>129</v>
      </c>
      <c r="I4952" t="s">
        <v>74</v>
      </c>
      <c r="J4952" t="s">
        <v>130</v>
      </c>
      <c r="K4952">
        <v>4</v>
      </c>
      <c r="L4952" s="2">
        <v>1700</v>
      </c>
      <c r="M4952">
        <v>10</v>
      </c>
      <c r="N4952" s="2">
        <v>6800</v>
      </c>
      <c r="O4952" s="2">
        <v>680</v>
      </c>
      <c r="P4952" s="2">
        <v>6120</v>
      </c>
      <c r="Q4952" s="2">
        <v>4239.95</v>
      </c>
      <c r="R4952" s="2">
        <v>1880.05</v>
      </c>
      <c r="S4952" t="s">
        <v>53</v>
      </c>
      <c r="T4952" t="s">
        <v>54</v>
      </c>
      <c r="U4952" t="s">
        <v>55</v>
      </c>
      <c r="V4952" t="s">
        <v>39</v>
      </c>
      <c r="W4952" t="s">
        <v>92</v>
      </c>
      <c r="X4952" t="s">
        <v>67</v>
      </c>
      <c r="Y4952" t="s">
        <v>42</v>
      </c>
      <c r="Z4952" t="s">
        <v>144</v>
      </c>
      <c r="AA4952" t="s">
        <v>44</v>
      </c>
      <c r="AB4952" t="s">
        <v>44</v>
      </c>
    </row>
    <row r="4953" spans="1:28" x14ac:dyDescent="0.25">
      <c r="A4953" t="s">
        <v>9430</v>
      </c>
      <c r="B4953" s="1">
        <v>45691</v>
      </c>
      <c r="C4953" t="s">
        <v>1539</v>
      </c>
      <c r="D4953" t="s">
        <v>1540</v>
      </c>
      <c r="E4953">
        <v>30</v>
      </c>
      <c r="F4953" t="s">
        <v>111</v>
      </c>
      <c r="G4953" t="s">
        <v>238</v>
      </c>
      <c r="H4953" t="s">
        <v>239</v>
      </c>
      <c r="I4953" t="s">
        <v>62</v>
      </c>
      <c r="J4953" t="s">
        <v>63</v>
      </c>
      <c r="K4953">
        <v>3</v>
      </c>
      <c r="L4953" s="2">
        <v>6500</v>
      </c>
      <c r="M4953">
        <v>5</v>
      </c>
      <c r="N4953" s="2">
        <v>19500</v>
      </c>
      <c r="O4953" s="2">
        <v>975</v>
      </c>
      <c r="P4953" s="2">
        <v>18525</v>
      </c>
      <c r="Q4953" s="2">
        <v>14489.1</v>
      </c>
      <c r="R4953" s="2">
        <v>4035.9</v>
      </c>
      <c r="S4953" t="s">
        <v>53</v>
      </c>
      <c r="T4953" t="s">
        <v>105</v>
      </c>
      <c r="U4953" t="s">
        <v>106</v>
      </c>
      <c r="V4953" t="s">
        <v>39</v>
      </c>
      <c r="W4953" t="s">
        <v>40</v>
      </c>
      <c r="X4953" t="s">
        <v>97</v>
      </c>
      <c r="Y4953" t="s">
        <v>56</v>
      </c>
      <c r="Z4953" t="s">
        <v>223</v>
      </c>
      <c r="AA4953" t="s">
        <v>44</v>
      </c>
      <c r="AB4953" t="s">
        <v>44</v>
      </c>
    </row>
    <row r="4954" spans="1:28" x14ac:dyDescent="0.25">
      <c r="A4954" t="s">
        <v>9431</v>
      </c>
      <c r="B4954" s="1">
        <v>45691</v>
      </c>
      <c r="C4954" t="s">
        <v>9432</v>
      </c>
      <c r="D4954" t="s">
        <v>9433</v>
      </c>
      <c r="E4954">
        <v>47</v>
      </c>
      <c r="F4954" t="s">
        <v>31</v>
      </c>
      <c r="G4954" t="s">
        <v>285</v>
      </c>
      <c r="H4954" t="s">
        <v>286</v>
      </c>
      <c r="I4954" t="s">
        <v>34</v>
      </c>
      <c r="J4954" t="s">
        <v>121</v>
      </c>
      <c r="K4954">
        <v>4</v>
      </c>
      <c r="L4954" s="2">
        <v>3200</v>
      </c>
      <c r="M4954">
        <v>0</v>
      </c>
      <c r="N4954" s="2">
        <v>12800</v>
      </c>
      <c r="O4954" s="2">
        <v>0</v>
      </c>
      <c r="P4954" s="2">
        <v>12800</v>
      </c>
      <c r="Q4954" s="2">
        <v>7116.32</v>
      </c>
      <c r="R4954" s="2">
        <v>5683.68</v>
      </c>
      <c r="S4954" t="s">
        <v>53</v>
      </c>
      <c r="T4954" t="s">
        <v>105</v>
      </c>
      <c r="U4954" t="s">
        <v>106</v>
      </c>
      <c r="V4954" t="s">
        <v>39</v>
      </c>
      <c r="W4954" t="s">
        <v>40</v>
      </c>
      <c r="X4954" t="s">
        <v>67</v>
      </c>
      <c r="Y4954" t="s">
        <v>42</v>
      </c>
      <c r="Z4954" t="s">
        <v>43</v>
      </c>
      <c r="AA4954" t="s">
        <v>44</v>
      </c>
      <c r="AB4954" t="s">
        <v>44</v>
      </c>
    </row>
    <row r="4955" spans="1:28" x14ac:dyDescent="0.25">
      <c r="A4955" t="s">
        <v>9434</v>
      </c>
      <c r="B4955" s="1">
        <v>45691</v>
      </c>
      <c r="C4955" t="s">
        <v>183</v>
      </c>
      <c r="D4955" t="s">
        <v>184</v>
      </c>
      <c r="E4955">
        <v>59</v>
      </c>
      <c r="F4955" t="s">
        <v>48</v>
      </c>
      <c r="G4955" t="s">
        <v>243</v>
      </c>
      <c r="H4955" t="s">
        <v>244</v>
      </c>
      <c r="I4955" t="s">
        <v>103</v>
      </c>
      <c r="J4955" t="s">
        <v>104</v>
      </c>
      <c r="K4955">
        <v>2</v>
      </c>
      <c r="L4955" s="2">
        <v>450</v>
      </c>
      <c r="M4955">
        <v>15</v>
      </c>
      <c r="N4955" s="2">
        <v>900</v>
      </c>
      <c r="O4955" s="2">
        <v>135</v>
      </c>
      <c r="P4955" s="2">
        <v>765</v>
      </c>
      <c r="Q4955" s="2">
        <v>618.94000000000005</v>
      </c>
      <c r="R4955" s="2">
        <v>146.06</v>
      </c>
      <c r="S4955" t="s">
        <v>53</v>
      </c>
      <c r="T4955" t="s">
        <v>90</v>
      </c>
      <c r="U4955" t="s">
        <v>91</v>
      </c>
      <c r="V4955" t="s">
        <v>39</v>
      </c>
      <c r="W4955" t="s">
        <v>124</v>
      </c>
      <c r="X4955" t="s">
        <v>97</v>
      </c>
      <c r="Y4955" t="s">
        <v>56</v>
      </c>
      <c r="Z4955" t="s">
        <v>508</v>
      </c>
      <c r="AA4955" t="s">
        <v>44</v>
      </c>
      <c r="AB4955" t="s">
        <v>44</v>
      </c>
    </row>
    <row r="4956" spans="1:28" x14ac:dyDescent="0.25">
      <c r="A4956" t="s">
        <v>9435</v>
      </c>
      <c r="B4956" s="1">
        <v>45691</v>
      </c>
      <c r="C4956" t="s">
        <v>5974</v>
      </c>
      <c r="D4956" t="s">
        <v>5975</v>
      </c>
      <c r="E4956">
        <v>49</v>
      </c>
      <c r="F4956" t="s">
        <v>111</v>
      </c>
      <c r="G4956" t="s">
        <v>72</v>
      </c>
      <c r="H4956" t="s">
        <v>73</v>
      </c>
      <c r="I4956" t="s">
        <v>74</v>
      </c>
      <c r="J4956" t="s">
        <v>75</v>
      </c>
      <c r="K4956">
        <v>1</v>
      </c>
      <c r="L4956" s="2">
        <v>2200</v>
      </c>
      <c r="M4956">
        <v>10</v>
      </c>
      <c r="N4956" s="2">
        <v>2200</v>
      </c>
      <c r="O4956" s="2">
        <v>220</v>
      </c>
      <c r="P4956" s="2">
        <v>1980</v>
      </c>
      <c r="Q4956" s="2">
        <v>1581.02</v>
      </c>
      <c r="R4956" s="2">
        <v>398.98</v>
      </c>
      <c r="S4956" t="s">
        <v>36</v>
      </c>
      <c r="T4956" t="s">
        <v>178</v>
      </c>
      <c r="U4956" t="s">
        <v>154</v>
      </c>
      <c r="V4956" t="s">
        <v>39</v>
      </c>
      <c r="W4956" t="s">
        <v>124</v>
      </c>
      <c r="X4956" t="s">
        <v>41</v>
      </c>
      <c r="Y4956" t="s">
        <v>42</v>
      </c>
      <c r="Z4956" t="s">
        <v>43</v>
      </c>
      <c r="AA4956" t="s">
        <v>44</v>
      </c>
      <c r="AB4956" t="s">
        <v>44</v>
      </c>
    </row>
    <row r="4957" spans="1:28" x14ac:dyDescent="0.25">
      <c r="A4957" t="s">
        <v>9436</v>
      </c>
      <c r="B4957" s="1">
        <v>45691</v>
      </c>
      <c r="C4957" t="s">
        <v>1149</v>
      </c>
      <c r="D4957" t="s">
        <v>1150</v>
      </c>
      <c r="E4957">
        <v>29</v>
      </c>
      <c r="F4957" t="s">
        <v>48</v>
      </c>
      <c r="G4957" t="s">
        <v>72</v>
      </c>
      <c r="H4957" t="s">
        <v>73</v>
      </c>
      <c r="I4957" t="s">
        <v>74</v>
      </c>
      <c r="J4957" t="s">
        <v>75</v>
      </c>
      <c r="K4957">
        <v>1</v>
      </c>
      <c r="L4957" s="2">
        <v>2200</v>
      </c>
      <c r="M4957">
        <v>5</v>
      </c>
      <c r="N4957" s="2">
        <v>2200</v>
      </c>
      <c r="O4957" s="2">
        <v>110</v>
      </c>
      <c r="P4957" s="2">
        <v>2090</v>
      </c>
      <c r="Q4957" s="2">
        <v>1631.48</v>
      </c>
      <c r="R4957" s="2">
        <v>458.52</v>
      </c>
      <c r="S4957" t="s">
        <v>53</v>
      </c>
      <c r="T4957" t="s">
        <v>398</v>
      </c>
      <c r="U4957" t="s">
        <v>399</v>
      </c>
      <c r="V4957" t="s">
        <v>39</v>
      </c>
      <c r="W4957" t="s">
        <v>92</v>
      </c>
      <c r="X4957" t="s">
        <v>41</v>
      </c>
      <c r="Y4957" t="s">
        <v>42</v>
      </c>
      <c r="Z4957" t="s">
        <v>107</v>
      </c>
      <c r="AA4957" t="s">
        <v>44</v>
      </c>
      <c r="AB4957" t="s">
        <v>44</v>
      </c>
    </row>
    <row r="4958" spans="1:28" x14ac:dyDescent="0.25">
      <c r="A4958" t="s">
        <v>9437</v>
      </c>
      <c r="B4958" s="1">
        <v>45692</v>
      </c>
      <c r="C4958" t="s">
        <v>2229</v>
      </c>
      <c r="D4958" t="s">
        <v>2230</v>
      </c>
      <c r="E4958">
        <v>21</v>
      </c>
      <c r="F4958" t="s">
        <v>31</v>
      </c>
      <c r="G4958" t="s">
        <v>128</v>
      </c>
      <c r="H4958" t="s">
        <v>129</v>
      </c>
      <c r="I4958" t="s">
        <v>74</v>
      </c>
      <c r="J4958" t="s">
        <v>130</v>
      </c>
      <c r="K4958">
        <v>1</v>
      </c>
      <c r="L4958" s="2">
        <v>1700</v>
      </c>
      <c r="M4958">
        <v>10</v>
      </c>
      <c r="N4958" s="2">
        <v>1700</v>
      </c>
      <c r="O4958" s="2">
        <v>170</v>
      </c>
      <c r="P4958" s="2">
        <v>1530</v>
      </c>
      <c r="Q4958" s="2">
        <v>1191.22</v>
      </c>
      <c r="R4958" s="2">
        <v>338.78</v>
      </c>
      <c r="S4958" t="s">
        <v>53</v>
      </c>
      <c r="T4958" t="s">
        <v>105</v>
      </c>
      <c r="U4958" t="s">
        <v>106</v>
      </c>
      <c r="V4958" t="s">
        <v>39</v>
      </c>
      <c r="W4958" t="s">
        <v>83</v>
      </c>
      <c r="X4958" t="s">
        <v>97</v>
      </c>
      <c r="Y4958" t="s">
        <v>84</v>
      </c>
      <c r="Z4958" t="s">
        <v>223</v>
      </c>
      <c r="AA4958" t="s">
        <v>44</v>
      </c>
      <c r="AB4958" t="s">
        <v>44</v>
      </c>
    </row>
    <row r="4959" spans="1:28" x14ac:dyDescent="0.25">
      <c r="A4959" t="s">
        <v>9438</v>
      </c>
      <c r="B4959" s="1">
        <v>45692</v>
      </c>
      <c r="C4959" t="s">
        <v>9439</v>
      </c>
      <c r="D4959" t="s">
        <v>9440</v>
      </c>
      <c r="E4959">
        <v>22</v>
      </c>
      <c r="F4959" t="s">
        <v>31</v>
      </c>
      <c r="G4959" t="s">
        <v>344</v>
      </c>
      <c r="H4959" t="s">
        <v>345</v>
      </c>
      <c r="I4959" t="s">
        <v>34</v>
      </c>
      <c r="J4959" t="s">
        <v>121</v>
      </c>
      <c r="K4959">
        <v>2</v>
      </c>
      <c r="L4959" s="2">
        <v>1600</v>
      </c>
      <c r="M4959">
        <v>25</v>
      </c>
      <c r="N4959" s="2">
        <v>3200</v>
      </c>
      <c r="O4959" s="2">
        <v>800</v>
      </c>
      <c r="P4959" s="2">
        <v>2400</v>
      </c>
      <c r="Q4959" s="2">
        <v>1419.23</v>
      </c>
      <c r="R4959" s="2">
        <v>980.77</v>
      </c>
      <c r="S4959" t="s">
        <v>64</v>
      </c>
      <c r="T4959" t="s">
        <v>153</v>
      </c>
      <c r="U4959" t="s">
        <v>154</v>
      </c>
      <c r="V4959" t="s">
        <v>39</v>
      </c>
      <c r="W4959" t="s">
        <v>124</v>
      </c>
      <c r="X4959" t="s">
        <v>41</v>
      </c>
      <c r="Y4959" t="s">
        <v>56</v>
      </c>
      <c r="Z4959" t="s">
        <v>43</v>
      </c>
      <c r="AA4959" t="s">
        <v>44</v>
      </c>
      <c r="AB4959" t="s">
        <v>44</v>
      </c>
    </row>
    <row r="4960" spans="1:28" x14ac:dyDescent="0.25">
      <c r="A4960" t="s">
        <v>9441</v>
      </c>
      <c r="B4960" s="1">
        <v>45692</v>
      </c>
      <c r="C4960" t="s">
        <v>1712</v>
      </c>
      <c r="D4960" t="s">
        <v>1713</v>
      </c>
      <c r="E4960">
        <v>41</v>
      </c>
      <c r="F4960" t="s">
        <v>111</v>
      </c>
      <c r="G4960" t="s">
        <v>344</v>
      </c>
      <c r="H4960" t="s">
        <v>345</v>
      </c>
      <c r="I4960" t="s">
        <v>34</v>
      </c>
      <c r="J4960" t="s">
        <v>121</v>
      </c>
      <c r="K4960">
        <v>1</v>
      </c>
      <c r="L4960" s="2">
        <v>1600</v>
      </c>
      <c r="M4960">
        <v>15</v>
      </c>
      <c r="N4960" s="2">
        <v>1600</v>
      </c>
      <c r="O4960" s="2">
        <v>240</v>
      </c>
      <c r="P4960" s="2">
        <v>1360</v>
      </c>
      <c r="Q4960" s="2">
        <v>837.13</v>
      </c>
      <c r="R4960" s="2">
        <v>522.87</v>
      </c>
      <c r="S4960" t="s">
        <v>53</v>
      </c>
      <c r="T4960" t="s">
        <v>407</v>
      </c>
      <c r="U4960" t="s">
        <v>408</v>
      </c>
      <c r="V4960" t="s">
        <v>39</v>
      </c>
      <c r="W4960" t="s">
        <v>40</v>
      </c>
      <c r="X4960" t="s">
        <v>97</v>
      </c>
      <c r="Y4960" t="s">
        <v>56</v>
      </c>
      <c r="Z4960" t="s">
        <v>107</v>
      </c>
      <c r="AA4960" t="s">
        <v>44</v>
      </c>
      <c r="AB4960" t="s">
        <v>44</v>
      </c>
    </row>
    <row r="4961" spans="1:28" x14ac:dyDescent="0.25">
      <c r="A4961" t="s">
        <v>9442</v>
      </c>
      <c r="B4961" s="1">
        <v>45692</v>
      </c>
      <c r="C4961" t="s">
        <v>2441</v>
      </c>
      <c r="D4961" t="s">
        <v>2442</v>
      </c>
      <c r="E4961">
        <v>43</v>
      </c>
      <c r="F4961" t="s">
        <v>111</v>
      </c>
      <c r="G4961" t="s">
        <v>141</v>
      </c>
      <c r="H4961" t="s">
        <v>142</v>
      </c>
      <c r="I4961" t="s">
        <v>74</v>
      </c>
      <c r="J4961" t="s">
        <v>143</v>
      </c>
      <c r="K4961">
        <v>1</v>
      </c>
      <c r="L4961" s="2">
        <v>900</v>
      </c>
      <c r="M4961">
        <v>10</v>
      </c>
      <c r="N4961" s="2">
        <v>900</v>
      </c>
      <c r="O4961" s="2">
        <v>90</v>
      </c>
      <c r="P4961" s="2">
        <v>810</v>
      </c>
      <c r="Q4961" s="2">
        <v>523.53</v>
      </c>
      <c r="R4961" s="2">
        <v>286.47000000000003</v>
      </c>
      <c r="S4961" t="s">
        <v>53</v>
      </c>
      <c r="T4961" t="s">
        <v>153</v>
      </c>
      <c r="U4961" t="s">
        <v>154</v>
      </c>
      <c r="V4961" t="s">
        <v>39</v>
      </c>
      <c r="W4961" t="s">
        <v>66</v>
      </c>
      <c r="X4961" t="s">
        <v>97</v>
      </c>
      <c r="Y4961" t="s">
        <v>42</v>
      </c>
      <c r="Z4961" t="s">
        <v>43</v>
      </c>
      <c r="AA4961" t="s">
        <v>44</v>
      </c>
      <c r="AB4961" t="s">
        <v>44</v>
      </c>
    </row>
    <row r="4962" spans="1:28" x14ac:dyDescent="0.25">
      <c r="A4962" t="s">
        <v>9443</v>
      </c>
      <c r="B4962" s="1">
        <v>45692</v>
      </c>
      <c r="C4962" t="s">
        <v>3617</v>
      </c>
      <c r="D4962" t="s">
        <v>3618</v>
      </c>
      <c r="E4962">
        <v>41</v>
      </c>
      <c r="F4962" t="s">
        <v>48</v>
      </c>
      <c r="G4962" t="s">
        <v>88</v>
      </c>
      <c r="H4962" t="s">
        <v>89</v>
      </c>
      <c r="I4962" t="s">
        <v>62</v>
      </c>
      <c r="J4962" t="s">
        <v>63</v>
      </c>
      <c r="K4962">
        <v>3</v>
      </c>
      <c r="L4962" s="2">
        <v>4200</v>
      </c>
      <c r="M4962">
        <v>0</v>
      </c>
      <c r="N4962" s="2">
        <v>12600</v>
      </c>
      <c r="O4962" s="2">
        <v>0</v>
      </c>
      <c r="P4962" s="2">
        <v>12600</v>
      </c>
      <c r="Q4962" s="2">
        <v>8905.11</v>
      </c>
      <c r="R4962" s="2">
        <v>3694.89</v>
      </c>
      <c r="S4962" t="s">
        <v>36</v>
      </c>
      <c r="T4962" t="s">
        <v>275</v>
      </c>
      <c r="U4962" t="s">
        <v>123</v>
      </c>
      <c r="V4962" t="s">
        <v>39</v>
      </c>
      <c r="W4962" t="s">
        <v>40</v>
      </c>
      <c r="X4962" t="s">
        <v>97</v>
      </c>
      <c r="Y4962" t="s">
        <v>56</v>
      </c>
      <c r="Z4962" t="s">
        <v>43</v>
      </c>
      <c r="AA4962" t="s">
        <v>44</v>
      </c>
      <c r="AB4962" t="s">
        <v>44</v>
      </c>
    </row>
    <row r="4963" spans="1:28" x14ac:dyDescent="0.25">
      <c r="A4963" t="s">
        <v>9444</v>
      </c>
      <c r="B4963" s="1">
        <v>45692</v>
      </c>
      <c r="C4963" t="s">
        <v>737</v>
      </c>
      <c r="D4963" t="s">
        <v>738</v>
      </c>
      <c r="E4963">
        <v>47</v>
      </c>
      <c r="F4963" t="s">
        <v>48</v>
      </c>
      <c r="G4963" t="s">
        <v>119</v>
      </c>
      <c r="H4963" t="s">
        <v>120</v>
      </c>
      <c r="I4963" t="s">
        <v>62</v>
      </c>
      <c r="J4963" t="s">
        <v>121</v>
      </c>
      <c r="K4963">
        <v>1</v>
      </c>
      <c r="L4963" s="2">
        <v>4800</v>
      </c>
      <c r="M4963">
        <v>15</v>
      </c>
      <c r="N4963" s="2">
        <v>4800</v>
      </c>
      <c r="O4963" s="2">
        <v>720</v>
      </c>
      <c r="P4963" s="2">
        <v>4080</v>
      </c>
      <c r="Q4963" s="2">
        <v>2851.06</v>
      </c>
      <c r="R4963" s="2">
        <v>1228.94</v>
      </c>
      <c r="S4963" t="s">
        <v>53</v>
      </c>
      <c r="T4963" t="s">
        <v>54</v>
      </c>
      <c r="U4963" t="s">
        <v>55</v>
      </c>
      <c r="V4963" t="s">
        <v>39</v>
      </c>
      <c r="W4963" t="s">
        <v>83</v>
      </c>
      <c r="X4963" t="s">
        <v>41</v>
      </c>
      <c r="Y4963" t="s">
        <v>42</v>
      </c>
      <c r="Z4963" t="s">
        <v>43</v>
      </c>
      <c r="AA4963" t="s">
        <v>44</v>
      </c>
      <c r="AB4963" t="s">
        <v>44</v>
      </c>
    </row>
    <row r="4964" spans="1:28" x14ac:dyDescent="0.25">
      <c r="A4964" t="s">
        <v>9445</v>
      </c>
      <c r="B4964" s="1">
        <v>45692</v>
      </c>
      <c r="C4964" t="s">
        <v>2556</v>
      </c>
      <c r="D4964" t="s">
        <v>2557</v>
      </c>
      <c r="E4964">
        <v>50</v>
      </c>
      <c r="F4964" t="s">
        <v>48</v>
      </c>
      <c r="G4964" t="s">
        <v>285</v>
      </c>
      <c r="H4964" t="s">
        <v>286</v>
      </c>
      <c r="I4964" t="s">
        <v>34</v>
      </c>
      <c r="J4964" t="s">
        <v>121</v>
      </c>
      <c r="K4964">
        <v>3</v>
      </c>
      <c r="L4964" s="2">
        <v>3200</v>
      </c>
      <c r="M4964">
        <v>15</v>
      </c>
      <c r="N4964" s="2">
        <v>9600</v>
      </c>
      <c r="O4964" s="2">
        <v>1440</v>
      </c>
      <c r="P4964" s="2">
        <v>8160</v>
      </c>
      <c r="Q4964" s="2">
        <v>6120.58</v>
      </c>
      <c r="R4964" s="2">
        <v>2039.42</v>
      </c>
      <c r="S4964" t="s">
        <v>64</v>
      </c>
      <c r="T4964" t="s">
        <v>153</v>
      </c>
      <c r="U4964" t="s">
        <v>154</v>
      </c>
      <c r="V4964" t="s">
        <v>39</v>
      </c>
      <c r="W4964" t="s">
        <v>40</v>
      </c>
      <c r="X4964" t="s">
        <v>97</v>
      </c>
      <c r="Y4964" t="s">
        <v>56</v>
      </c>
      <c r="Z4964" t="s">
        <v>223</v>
      </c>
      <c r="AA4964" t="s">
        <v>44</v>
      </c>
      <c r="AB4964" t="s">
        <v>44</v>
      </c>
    </row>
    <row r="4965" spans="1:28" x14ac:dyDescent="0.25">
      <c r="A4965" t="s">
        <v>9446</v>
      </c>
      <c r="B4965" s="1">
        <v>45692</v>
      </c>
      <c r="C4965" t="s">
        <v>9447</v>
      </c>
      <c r="D4965" t="s">
        <v>9448</v>
      </c>
      <c r="E4965">
        <v>22</v>
      </c>
      <c r="F4965" t="s">
        <v>48</v>
      </c>
      <c r="G4965" t="s">
        <v>88</v>
      </c>
      <c r="H4965" t="s">
        <v>89</v>
      </c>
      <c r="I4965" t="s">
        <v>62</v>
      </c>
      <c r="J4965" t="s">
        <v>63</v>
      </c>
      <c r="K4965">
        <v>3</v>
      </c>
      <c r="L4965" s="2">
        <v>4200</v>
      </c>
      <c r="M4965">
        <v>0</v>
      </c>
      <c r="N4965" s="2">
        <v>12600</v>
      </c>
      <c r="O4965" s="2">
        <v>0</v>
      </c>
      <c r="P4965" s="2">
        <v>12600</v>
      </c>
      <c r="Q4965" s="2">
        <v>8819.81</v>
      </c>
      <c r="R4965" s="2">
        <v>3780.19</v>
      </c>
      <c r="S4965" t="s">
        <v>36</v>
      </c>
      <c r="T4965" t="s">
        <v>290</v>
      </c>
      <c r="U4965" t="s">
        <v>291</v>
      </c>
      <c r="V4965" t="s">
        <v>39</v>
      </c>
      <c r="W4965" t="s">
        <v>92</v>
      </c>
      <c r="X4965" t="s">
        <v>67</v>
      </c>
      <c r="Y4965" t="s">
        <v>56</v>
      </c>
      <c r="Z4965" t="s">
        <v>43</v>
      </c>
      <c r="AA4965" t="s">
        <v>44</v>
      </c>
      <c r="AB4965" t="s">
        <v>44</v>
      </c>
    </row>
    <row r="4966" spans="1:28" x14ac:dyDescent="0.25">
      <c r="A4966" t="s">
        <v>9449</v>
      </c>
      <c r="B4966" s="1">
        <v>45692</v>
      </c>
      <c r="C4966" t="s">
        <v>4877</v>
      </c>
      <c r="D4966" t="s">
        <v>4878</v>
      </c>
      <c r="E4966">
        <v>45</v>
      </c>
      <c r="F4966" t="s">
        <v>111</v>
      </c>
      <c r="G4966" t="s">
        <v>81</v>
      </c>
      <c r="H4966" t="s">
        <v>82</v>
      </c>
      <c r="I4966" t="s">
        <v>51</v>
      </c>
      <c r="J4966" t="s">
        <v>52</v>
      </c>
      <c r="K4966">
        <v>2</v>
      </c>
      <c r="L4966" s="2">
        <v>600</v>
      </c>
      <c r="M4966">
        <v>5</v>
      </c>
      <c r="N4966" s="2">
        <v>1200</v>
      </c>
      <c r="O4966" s="2">
        <v>60</v>
      </c>
      <c r="P4966" s="2">
        <v>1140</v>
      </c>
      <c r="Q4966" s="2">
        <v>824.08</v>
      </c>
      <c r="R4966" s="2">
        <v>315.92</v>
      </c>
      <c r="S4966" t="s">
        <v>53</v>
      </c>
      <c r="T4966" t="s">
        <v>263</v>
      </c>
      <c r="U4966" t="s">
        <v>91</v>
      </c>
      <c r="V4966" t="s">
        <v>39</v>
      </c>
      <c r="W4966" t="s">
        <v>137</v>
      </c>
      <c r="X4966" t="s">
        <v>41</v>
      </c>
      <c r="Y4966" t="s">
        <v>56</v>
      </c>
      <c r="Z4966" t="s">
        <v>43</v>
      </c>
      <c r="AA4966" t="s">
        <v>44</v>
      </c>
      <c r="AB4966" t="s">
        <v>44</v>
      </c>
    </row>
    <row r="4967" spans="1:28" x14ac:dyDescent="0.25">
      <c r="A4967" t="s">
        <v>9450</v>
      </c>
      <c r="B4967" s="1">
        <v>45693</v>
      </c>
      <c r="C4967" t="s">
        <v>9451</v>
      </c>
      <c r="D4967" t="s">
        <v>9452</v>
      </c>
      <c r="E4967">
        <v>47</v>
      </c>
      <c r="F4967" t="s">
        <v>111</v>
      </c>
      <c r="G4967" t="s">
        <v>101</v>
      </c>
      <c r="H4967" t="s">
        <v>102</v>
      </c>
      <c r="I4967" t="s">
        <v>103</v>
      </c>
      <c r="J4967" t="s">
        <v>104</v>
      </c>
      <c r="K4967">
        <v>1</v>
      </c>
      <c r="L4967" s="2">
        <v>1800</v>
      </c>
      <c r="M4967">
        <v>10</v>
      </c>
      <c r="N4967" s="2">
        <v>1800</v>
      </c>
      <c r="O4967" s="2">
        <v>180</v>
      </c>
      <c r="P4967" s="2">
        <v>1620</v>
      </c>
      <c r="Q4967" s="2">
        <v>962.23</v>
      </c>
      <c r="R4967" s="2">
        <v>657.77</v>
      </c>
      <c r="S4967" t="s">
        <v>53</v>
      </c>
      <c r="T4967" t="s">
        <v>275</v>
      </c>
      <c r="U4967" t="s">
        <v>123</v>
      </c>
      <c r="V4967" t="s">
        <v>39</v>
      </c>
      <c r="W4967" t="s">
        <v>137</v>
      </c>
      <c r="X4967" t="s">
        <v>97</v>
      </c>
      <c r="Y4967" t="s">
        <v>56</v>
      </c>
      <c r="Z4967" t="s">
        <v>43</v>
      </c>
      <c r="AA4967" t="s">
        <v>44</v>
      </c>
      <c r="AB4967" t="s">
        <v>44</v>
      </c>
    </row>
    <row r="4968" spans="1:28" x14ac:dyDescent="0.25">
      <c r="A4968" t="s">
        <v>9453</v>
      </c>
      <c r="B4968" s="1">
        <v>45693</v>
      </c>
      <c r="C4968" t="s">
        <v>1479</v>
      </c>
      <c r="D4968" t="s">
        <v>1480</v>
      </c>
      <c r="E4968">
        <v>53</v>
      </c>
      <c r="F4968" t="s">
        <v>48</v>
      </c>
      <c r="G4968" t="s">
        <v>49</v>
      </c>
      <c r="H4968" t="s">
        <v>50</v>
      </c>
      <c r="I4968" t="s">
        <v>51</v>
      </c>
      <c r="J4968" t="s">
        <v>52</v>
      </c>
      <c r="K4968">
        <v>2</v>
      </c>
      <c r="L4968" s="2">
        <v>500</v>
      </c>
      <c r="M4968">
        <v>5</v>
      </c>
      <c r="N4968" s="2">
        <v>1000</v>
      </c>
      <c r="O4968" s="2">
        <v>50</v>
      </c>
      <c r="P4968" s="2">
        <v>950</v>
      </c>
      <c r="Q4968" s="2">
        <v>687.23</v>
      </c>
      <c r="R4968" s="2">
        <v>262.77</v>
      </c>
      <c r="S4968" t="s">
        <v>53</v>
      </c>
      <c r="T4968" t="s">
        <v>76</v>
      </c>
      <c r="U4968" t="s">
        <v>77</v>
      </c>
      <c r="V4968" t="s">
        <v>39</v>
      </c>
      <c r="W4968" t="s">
        <v>137</v>
      </c>
      <c r="X4968" t="s">
        <v>41</v>
      </c>
      <c r="Y4968" t="s">
        <v>56</v>
      </c>
      <c r="Z4968" t="s">
        <v>43</v>
      </c>
      <c r="AA4968" t="s">
        <v>44</v>
      </c>
      <c r="AB4968" t="s">
        <v>44</v>
      </c>
    </row>
    <row r="4969" spans="1:28" x14ac:dyDescent="0.25">
      <c r="A4969" t="s">
        <v>9454</v>
      </c>
      <c r="B4969" s="1">
        <v>45693</v>
      </c>
      <c r="C4969" t="s">
        <v>9455</v>
      </c>
      <c r="D4969" t="s">
        <v>9456</v>
      </c>
      <c r="E4969">
        <v>36</v>
      </c>
      <c r="F4969" t="s">
        <v>48</v>
      </c>
      <c r="G4969" t="s">
        <v>128</v>
      </c>
      <c r="H4969" t="s">
        <v>129</v>
      </c>
      <c r="I4969" t="s">
        <v>74</v>
      </c>
      <c r="J4969" t="s">
        <v>130</v>
      </c>
      <c r="K4969">
        <v>1</v>
      </c>
      <c r="L4969" s="2">
        <v>1700</v>
      </c>
      <c r="M4969">
        <v>5</v>
      </c>
      <c r="N4969" s="2">
        <v>1700</v>
      </c>
      <c r="O4969" s="2">
        <v>85</v>
      </c>
      <c r="P4969" s="2">
        <v>1615</v>
      </c>
      <c r="Q4969" s="2">
        <v>1105.8599999999999</v>
      </c>
      <c r="R4969" s="2">
        <v>509.14</v>
      </c>
      <c r="S4969" t="s">
        <v>53</v>
      </c>
      <c r="T4969" t="s">
        <v>290</v>
      </c>
      <c r="U4969" t="s">
        <v>291</v>
      </c>
      <c r="V4969" t="s">
        <v>39</v>
      </c>
      <c r="W4969" t="s">
        <v>83</v>
      </c>
      <c r="X4969" t="s">
        <v>97</v>
      </c>
      <c r="Y4969" t="s">
        <v>56</v>
      </c>
      <c r="Z4969" t="s">
        <v>43</v>
      </c>
      <c r="AA4969" t="s">
        <v>44</v>
      </c>
      <c r="AB4969" t="s">
        <v>44</v>
      </c>
    </row>
    <row r="4970" spans="1:28" x14ac:dyDescent="0.25">
      <c r="A4970" t="s">
        <v>9457</v>
      </c>
      <c r="B4970" s="1">
        <v>45693</v>
      </c>
      <c r="C4970" t="s">
        <v>8561</v>
      </c>
      <c r="D4970" t="s">
        <v>8562</v>
      </c>
      <c r="E4970">
        <v>39</v>
      </c>
      <c r="F4970" t="s">
        <v>111</v>
      </c>
      <c r="G4970" t="s">
        <v>72</v>
      </c>
      <c r="H4970" t="s">
        <v>73</v>
      </c>
      <c r="I4970" t="s">
        <v>74</v>
      </c>
      <c r="J4970" t="s">
        <v>75</v>
      </c>
      <c r="K4970">
        <v>2</v>
      </c>
      <c r="L4970" s="2">
        <v>2200</v>
      </c>
      <c r="M4970">
        <v>15</v>
      </c>
      <c r="N4970" s="2">
        <v>4400</v>
      </c>
      <c r="O4970" s="2">
        <v>660</v>
      </c>
      <c r="P4970" s="2">
        <v>3740</v>
      </c>
      <c r="Q4970" s="2">
        <v>2907.22</v>
      </c>
      <c r="R4970" s="2">
        <v>832.78</v>
      </c>
      <c r="S4970" t="s">
        <v>64</v>
      </c>
      <c r="T4970" t="s">
        <v>178</v>
      </c>
      <c r="U4970" t="s">
        <v>154</v>
      </c>
      <c r="V4970" t="s">
        <v>39</v>
      </c>
      <c r="W4970" t="s">
        <v>124</v>
      </c>
      <c r="X4970" t="s">
        <v>41</v>
      </c>
      <c r="Y4970" t="s">
        <v>56</v>
      </c>
      <c r="Z4970" t="s">
        <v>43</v>
      </c>
      <c r="AA4970" t="s">
        <v>44</v>
      </c>
      <c r="AB4970" t="s">
        <v>44</v>
      </c>
    </row>
    <row r="4971" spans="1:28" x14ac:dyDescent="0.25">
      <c r="A4971" t="s">
        <v>9458</v>
      </c>
      <c r="B4971" s="1">
        <v>45693</v>
      </c>
      <c r="C4971" t="s">
        <v>6598</v>
      </c>
      <c r="D4971" t="s">
        <v>6599</v>
      </c>
      <c r="E4971">
        <v>57</v>
      </c>
      <c r="F4971" t="s">
        <v>48</v>
      </c>
      <c r="G4971" t="s">
        <v>280</v>
      </c>
      <c r="H4971" t="s">
        <v>281</v>
      </c>
      <c r="I4971" t="s">
        <v>62</v>
      </c>
      <c r="J4971" t="s">
        <v>190</v>
      </c>
      <c r="K4971">
        <v>1</v>
      </c>
      <c r="L4971" s="2">
        <v>700</v>
      </c>
      <c r="M4971">
        <v>15</v>
      </c>
      <c r="N4971" s="2">
        <v>700</v>
      </c>
      <c r="O4971" s="2">
        <v>105</v>
      </c>
      <c r="P4971" s="2">
        <v>595</v>
      </c>
      <c r="Q4971" s="2">
        <v>347.04</v>
      </c>
      <c r="R4971" s="2">
        <v>247.96</v>
      </c>
      <c r="S4971" t="s">
        <v>53</v>
      </c>
      <c r="T4971" t="s">
        <v>76</v>
      </c>
      <c r="U4971" t="s">
        <v>77</v>
      </c>
      <c r="V4971" t="s">
        <v>39</v>
      </c>
      <c r="W4971" t="s">
        <v>83</v>
      </c>
      <c r="X4971" t="s">
        <v>41</v>
      </c>
      <c r="Y4971" t="s">
        <v>56</v>
      </c>
      <c r="Z4971" t="s">
        <v>43</v>
      </c>
      <c r="AA4971" t="s">
        <v>44</v>
      </c>
      <c r="AB4971" t="s">
        <v>44</v>
      </c>
    </row>
    <row r="4972" spans="1:28" x14ac:dyDescent="0.25">
      <c r="A4972" t="s">
        <v>9459</v>
      </c>
      <c r="B4972" s="1">
        <v>45693</v>
      </c>
      <c r="C4972" t="s">
        <v>1554</v>
      </c>
      <c r="D4972" t="s">
        <v>1555</v>
      </c>
      <c r="E4972">
        <v>33</v>
      </c>
      <c r="F4972" t="s">
        <v>48</v>
      </c>
      <c r="G4972" t="s">
        <v>298</v>
      </c>
      <c r="H4972" t="s">
        <v>299</v>
      </c>
      <c r="I4972" t="s">
        <v>103</v>
      </c>
      <c r="J4972" t="s">
        <v>104</v>
      </c>
      <c r="K4972">
        <v>1</v>
      </c>
      <c r="L4972" s="2">
        <v>700</v>
      </c>
      <c r="M4972">
        <v>10</v>
      </c>
      <c r="N4972" s="2">
        <v>700</v>
      </c>
      <c r="O4972" s="2">
        <v>70</v>
      </c>
      <c r="P4972" s="2">
        <v>630</v>
      </c>
      <c r="Q4972" s="2">
        <v>365.86</v>
      </c>
      <c r="R4972" s="2">
        <v>264.14</v>
      </c>
      <c r="S4972" t="s">
        <v>36</v>
      </c>
      <c r="T4972" t="s">
        <v>96</v>
      </c>
      <c r="U4972" t="s">
        <v>96</v>
      </c>
      <c r="V4972" t="s">
        <v>39</v>
      </c>
      <c r="W4972" t="s">
        <v>40</v>
      </c>
      <c r="X4972" t="s">
        <v>41</v>
      </c>
      <c r="Y4972" t="s">
        <v>42</v>
      </c>
      <c r="Z4972" t="s">
        <v>43</v>
      </c>
      <c r="AA4972" t="s">
        <v>44</v>
      </c>
      <c r="AB4972" t="s">
        <v>44</v>
      </c>
    </row>
    <row r="4973" spans="1:28" x14ac:dyDescent="0.25">
      <c r="A4973" t="s">
        <v>9460</v>
      </c>
      <c r="B4973" s="1">
        <v>45693</v>
      </c>
      <c r="C4973" t="s">
        <v>9461</v>
      </c>
      <c r="D4973" t="s">
        <v>9462</v>
      </c>
      <c r="E4973">
        <v>22</v>
      </c>
      <c r="F4973" t="s">
        <v>31</v>
      </c>
      <c r="G4973" t="s">
        <v>81</v>
      </c>
      <c r="H4973" t="s">
        <v>82</v>
      </c>
      <c r="I4973" t="s">
        <v>51</v>
      </c>
      <c r="J4973" t="s">
        <v>52</v>
      </c>
      <c r="K4973">
        <v>2</v>
      </c>
      <c r="L4973" s="2">
        <v>600</v>
      </c>
      <c r="M4973">
        <v>10</v>
      </c>
      <c r="N4973" s="2">
        <v>1200</v>
      </c>
      <c r="O4973" s="2">
        <v>120</v>
      </c>
      <c r="P4973" s="2">
        <v>1080</v>
      </c>
      <c r="Q4973" s="2">
        <v>786.39</v>
      </c>
      <c r="R4973" s="2">
        <v>293.61</v>
      </c>
      <c r="S4973" t="s">
        <v>36</v>
      </c>
      <c r="T4973" t="s">
        <v>222</v>
      </c>
      <c r="U4973" t="s">
        <v>38</v>
      </c>
      <c r="V4973" t="s">
        <v>39</v>
      </c>
      <c r="W4973" t="s">
        <v>92</v>
      </c>
      <c r="X4973" t="s">
        <v>67</v>
      </c>
      <c r="Y4973" t="s">
        <v>56</v>
      </c>
      <c r="Z4973" t="s">
        <v>43</v>
      </c>
      <c r="AA4973" t="s">
        <v>44</v>
      </c>
      <c r="AB4973" t="s">
        <v>44</v>
      </c>
    </row>
    <row r="4974" spans="1:28" x14ac:dyDescent="0.25">
      <c r="A4974" t="s">
        <v>9463</v>
      </c>
      <c r="B4974" s="1">
        <v>45693</v>
      </c>
      <c r="C4974" t="s">
        <v>9192</v>
      </c>
      <c r="D4974" t="s">
        <v>9193</v>
      </c>
      <c r="E4974">
        <v>58</v>
      </c>
      <c r="F4974" t="s">
        <v>48</v>
      </c>
      <c r="G4974" t="s">
        <v>318</v>
      </c>
      <c r="H4974" t="s">
        <v>319</v>
      </c>
      <c r="I4974" t="s">
        <v>34</v>
      </c>
      <c r="J4974" t="s">
        <v>190</v>
      </c>
      <c r="K4974">
        <v>5</v>
      </c>
      <c r="L4974" s="2">
        <v>2500</v>
      </c>
      <c r="M4974">
        <v>10</v>
      </c>
      <c r="N4974" s="2">
        <v>12500</v>
      </c>
      <c r="O4974" s="2">
        <v>1250</v>
      </c>
      <c r="P4974" s="2">
        <v>11250</v>
      </c>
      <c r="Q4974" s="2">
        <v>8540.83</v>
      </c>
      <c r="R4974" s="2">
        <v>2709.17</v>
      </c>
      <c r="S4974" t="s">
        <v>53</v>
      </c>
      <c r="T4974" t="s">
        <v>90</v>
      </c>
      <c r="U4974" t="s">
        <v>91</v>
      </c>
      <c r="V4974" t="s">
        <v>39</v>
      </c>
      <c r="W4974" t="s">
        <v>124</v>
      </c>
      <c r="X4974" t="s">
        <v>67</v>
      </c>
      <c r="Y4974" t="s">
        <v>56</v>
      </c>
      <c r="Z4974" t="s">
        <v>43</v>
      </c>
      <c r="AA4974" t="s">
        <v>44</v>
      </c>
      <c r="AB4974" t="s">
        <v>44</v>
      </c>
    </row>
    <row r="4975" spans="1:28" x14ac:dyDescent="0.25">
      <c r="A4975" t="s">
        <v>9464</v>
      </c>
      <c r="B4975" s="1">
        <v>45693</v>
      </c>
      <c r="C4975" t="s">
        <v>9465</v>
      </c>
      <c r="D4975" t="s">
        <v>9466</v>
      </c>
      <c r="E4975">
        <v>56</v>
      </c>
      <c r="F4975" t="s">
        <v>48</v>
      </c>
      <c r="G4975" t="s">
        <v>243</v>
      </c>
      <c r="H4975" t="s">
        <v>244</v>
      </c>
      <c r="I4975" t="s">
        <v>103</v>
      </c>
      <c r="J4975" t="s">
        <v>104</v>
      </c>
      <c r="K4975">
        <v>2</v>
      </c>
      <c r="L4975" s="2">
        <v>450</v>
      </c>
      <c r="M4975">
        <v>5</v>
      </c>
      <c r="N4975" s="2">
        <v>900</v>
      </c>
      <c r="O4975" s="2">
        <v>45</v>
      </c>
      <c r="P4975" s="2">
        <v>855</v>
      </c>
      <c r="Q4975" s="2">
        <v>602.04</v>
      </c>
      <c r="R4975" s="2">
        <v>252.96</v>
      </c>
      <c r="S4975" t="s">
        <v>53</v>
      </c>
      <c r="T4975" t="s">
        <v>105</v>
      </c>
      <c r="U4975" t="s">
        <v>106</v>
      </c>
      <c r="V4975" t="s">
        <v>39</v>
      </c>
      <c r="W4975" t="s">
        <v>92</v>
      </c>
      <c r="X4975" t="s">
        <v>97</v>
      </c>
      <c r="Y4975" t="s">
        <v>56</v>
      </c>
      <c r="Z4975" t="s">
        <v>43</v>
      </c>
      <c r="AA4975" t="s">
        <v>44</v>
      </c>
      <c r="AB4975" t="s">
        <v>68</v>
      </c>
    </row>
    <row r="4976" spans="1:28" x14ac:dyDescent="0.25">
      <c r="A4976" t="s">
        <v>9467</v>
      </c>
      <c r="B4976" s="1">
        <v>45693</v>
      </c>
      <c r="C4976" t="s">
        <v>7319</v>
      </c>
      <c r="D4976" t="s">
        <v>7320</v>
      </c>
      <c r="E4976">
        <v>49</v>
      </c>
      <c r="F4976" t="s">
        <v>31</v>
      </c>
      <c r="G4976" t="s">
        <v>207</v>
      </c>
      <c r="H4976" t="s">
        <v>208</v>
      </c>
      <c r="I4976" t="s">
        <v>34</v>
      </c>
      <c r="J4976" t="s">
        <v>143</v>
      </c>
      <c r="K4976">
        <v>3</v>
      </c>
      <c r="L4976" s="2">
        <v>18000</v>
      </c>
      <c r="M4976">
        <v>0</v>
      </c>
      <c r="N4976" s="2">
        <v>54000</v>
      </c>
      <c r="O4976" s="2">
        <v>0</v>
      </c>
      <c r="P4976" s="2">
        <v>54000</v>
      </c>
      <c r="Q4976" s="2">
        <v>38919.78</v>
      </c>
      <c r="R4976" s="2">
        <v>15080.22</v>
      </c>
      <c r="S4976" t="s">
        <v>36</v>
      </c>
      <c r="T4976" t="s">
        <v>578</v>
      </c>
      <c r="U4976" t="s">
        <v>579</v>
      </c>
      <c r="V4976" t="s">
        <v>39</v>
      </c>
      <c r="W4976" t="s">
        <v>124</v>
      </c>
      <c r="X4976" t="s">
        <v>97</v>
      </c>
      <c r="Y4976" t="s">
        <v>56</v>
      </c>
      <c r="Z4976" t="s">
        <v>43</v>
      </c>
      <c r="AA4976" t="s">
        <v>44</v>
      </c>
      <c r="AB4976" t="s">
        <v>44</v>
      </c>
    </row>
    <row r="4977" spans="1:28" x14ac:dyDescent="0.25">
      <c r="A4977" t="s">
        <v>9468</v>
      </c>
      <c r="B4977" s="1">
        <v>45693</v>
      </c>
      <c r="C4977" t="s">
        <v>9469</v>
      </c>
      <c r="D4977" t="s">
        <v>9470</v>
      </c>
      <c r="E4977">
        <v>39</v>
      </c>
      <c r="F4977" t="s">
        <v>111</v>
      </c>
      <c r="G4977" t="s">
        <v>561</v>
      </c>
      <c r="H4977" t="s">
        <v>562</v>
      </c>
      <c r="I4977" t="s">
        <v>34</v>
      </c>
      <c r="J4977" t="s">
        <v>143</v>
      </c>
      <c r="K4977">
        <v>1</v>
      </c>
      <c r="L4977" s="2">
        <v>900</v>
      </c>
      <c r="M4977">
        <v>10</v>
      </c>
      <c r="N4977" s="2">
        <v>900</v>
      </c>
      <c r="O4977" s="2">
        <v>90</v>
      </c>
      <c r="P4977" s="2">
        <v>810</v>
      </c>
      <c r="Q4977" s="2">
        <v>645.36</v>
      </c>
      <c r="R4977" s="2">
        <v>164.64</v>
      </c>
      <c r="S4977" t="s">
        <v>36</v>
      </c>
      <c r="T4977" t="s">
        <v>65</v>
      </c>
      <c r="U4977" t="s">
        <v>65</v>
      </c>
      <c r="V4977" t="s">
        <v>39</v>
      </c>
      <c r="W4977" t="s">
        <v>40</v>
      </c>
      <c r="X4977" t="s">
        <v>97</v>
      </c>
      <c r="Y4977" t="s">
        <v>42</v>
      </c>
      <c r="Z4977" t="s">
        <v>107</v>
      </c>
      <c r="AA4977" t="s">
        <v>44</v>
      </c>
      <c r="AB4977" t="s">
        <v>44</v>
      </c>
    </row>
    <row r="4978" spans="1:28" x14ac:dyDescent="0.25">
      <c r="A4978" t="s">
        <v>9471</v>
      </c>
      <c r="B4978" s="1">
        <v>45694</v>
      </c>
      <c r="C4978" t="s">
        <v>1140</v>
      </c>
      <c r="D4978" t="s">
        <v>1141</v>
      </c>
      <c r="E4978">
        <v>57</v>
      </c>
      <c r="F4978" t="s">
        <v>111</v>
      </c>
      <c r="G4978" t="s">
        <v>168</v>
      </c>
      <c r="H4978" t="s">
        <v>169</v>
      </c>
      <c r="I4978" t="s">
        <v>62</v>
      </c>
      <c r="J4978" t="s">
        <v>143</v>
      </c>
      <c r="K4978">
        <v>2</v>
      </c>
      <c r="L4978" s="2">
        <v>1800</v>
      </c>
      <c r="M4978">
        <v>5</v>
      </c>
      <c r="N4978" s="2">
        <v>3600</v>
      </c>
      <c r="O4978" s="2">
        <v>180</v>
      </c>
      <c r="P4978" s="2">
        <v>3420</v>
      </c>
      <c r="Q4978" s="2">
        <v>2347.3200000000002</v>
      </c>
      <c r="R4978" s="2">
        <v>1072.68</v>
      </c>
      <c r="S4978" t="s">
        <v>53</v>
      </c>
      <c r="T4978" t="s">
        <v>178</v>
      </c>
      <c r="U4978" t="s">
        <v>154</v>
      </c>
      <c r="V4978" t="s">
        <v>39</v>
      </c>
      <c r="W4978" t="s">
        <v>40</v>
      </c>
      <c r="X4978" t="s">
        <v>97</v>
      </c>
      <c r="Y4978" t="s">
        <v>56</v>
      </c>
      <c r="Z4978" t="s">
        <v>43</v>
      </c>
      <c r="AA4978" t="s">
        <v>44</v>
      </c>
      <c r="AB4978" t="s">
        <v>44</v>
      </c>
    </row>
    <row r="4979" spans="1:28" x14ac:dyDescent="0.25">
      <c r="A4979" t="s">
        <v>9472</v>
      </c>
      <c r="B4979" s="1">
        <v>45694</v>
      </c>
      <c r="C4979" t="s">
        <v>3767</v>
      </c>
      <c r="D4979" t="s">
        <v>3768</v>
      </c>
      <c r="E4979">
        <v>29</v>
      </c>
      <c r="F4979" t="s">
        <v>48</v>
      </c>
      <c r="G4979" t="s">
        <v>49</v>
      </c>
      <c r="H4979" t="s">
        <v>50</v>
      </c>
      <c r="I4979" t="s">
        <v>51</v>
      </c>
      <c r="J4979" t="s">
        <v>52</v>
      </c>
      <c r="K4979">
        <v>1</v>
      </c>
      <c r="L4979" s="2">
        <v>500</v>
      </c>
      <c r="M4979">
        <v>20</v>
      </c>
      <c r="N4979" s="2">
        <v>500</v>
      </c>
      <c r="O4979" s="2">
        <v>100</v>
      </c>
      <c r="P4979" s="2">
        <v>400</v>
      </c>
      <c r="Q4979" s="2">
        <v>309.35000000000002</v>
      </c>
      <c r="R4979" s="2">
        <v>90.65</v>
      </c>
      <c r="S4979" t="s">
        <v>53</v>
      </c>
      <c r="T4979" t="s">
        <v>222</v>
      </c>
      <c r="U4979" t="s">
        <v>38</v>
      </c>
      <c r="V4979" t="s">
        <v>39</v>
      </c>
      <c r="W4979" t="s">
        <v>66</v>
      </c>
      <c r="X4979" t="s">
        <v>41</v>
      </c>
      <c r="Y4979" t="s">
        <v>56</v>
      </c>
      <c r="Z4979" t="s">
        <v>223</v>
      </c>
      <c r="AA4979" t="s">
        <v>44</v>
      </c>
      <c r="AB4979" t="s">
        <v>44</v>
      </c>
    </row>
    <row r="4980" spans="1:28" x14ac:dyDescent="0.25">
      <c r="A4980" t="s">
        <v>9473</v>
      </c>
      <c r="B4980" s="1">
        <v>45694</v>
      </c>
      <c r="C4980" t="s">
        <v>4269</v>
      </c>
      <c r="D4980" t="s">
        <v>4270</v>
      </c>
      <c r="E4980">
        <v>45</v>
      </c>
      <c r="F4980" t="s">
        <v>111</v>
      </c>
      <c r="G4980" t="s">
        <v>280</v>
      </c>
      <c r="H4980" t="s">
        <v>281</v>
      </c>
      <c r="I4980" t="s">
        <v>62</v>
      </c>
      <c r="J4980" t="s">
        <v>190</v>
      </c>
      <c r="K4980">
        <v>2</v>
      </c>
      <c r="L4980" s="2">
        <v>700</v>
      </c>
      <c r="M4980">
        <v>25</v>
      </c>
      <c r="N4980" s="2">
        <v>1400</v>
      </c>
      <c r="O4980" s="2">
        <v>350</v>
      </c>
      <c r="P4980" s="2">
        <v>1050</v>
      </c>
      <c r="Q4980" s="2">
        <v>671.77</v>
      </c>
      <c r="R4980" s="2">
        <v>378.23</v>
      </c>
      <c r="S4980" t="s">
        <v>64</v>
      </c>
      <c r="T4980" t="s">
        <v>222</v>
      </c>
      <c r="U4980" t="s">
        <v>38</v>
      </c>
      <c r="V4980" t="s">
        <v>39</v>
      </c>
      <c r="W4980" t="s">
        <v>92</v>
      </c>
      <c r="X4980" t="s">
        <v>97</v>
      </c>
      <c r="Y4980" t="s">
        <v>84</v>
      </c>
      <c r="Z4980" t="s">
        <v>43</v>
      </c>
      <c r="AA4980" t="s">
        <v>44</v>
      </c>
      <c r="AB4980" t="s">
        <v>44</v>
      </c>
    </row>
    <row r="4981" spans="1:28" x14ac:dyDescent="0.25">
      <c r="A4981" t="s">
        <v>9474</v>
      </c>
      <c r="B4981" s="1">
        <v>45694</v>
      </c>
      <c r="C4981" t="s">
        <v>1310</v>
      </c>
      <c r="D4981" t="s">
        <v>1311</v>
      </c>
      <c r="E4981">
        <v>45</v>
      </c>
      <c r="F4981" t="s">
        <v>48</v>
      </c>
      <c r="G4981" t="s">
        <v>119</v>
      </c>
      <c r="H4981" t="s">
        <v>120</v>
      </c>
      <c r="I4981" t="s">
        <v>62</v>
      </c>
      <c r="J4981" t="s">
        <v>121</v>
      </c>
      <c r="K4981">
        <v>4</v>
      </c>
      <c r="L4981" s="2">
        <v>4800</v>
      </c>
      <c r="M4981">
        <v>20</v>
      </c>
      <c r="N4981" s="2">
        <v>19200</v>
      </c>
      <c r="O4981" s="2">
        <v>3840</v>
      </c>
      <c r="P4981" s="2">
        <v>15360</v>
      </c>
      <c r="Q4981" s="2">
        <v>9176.93</v>
      </c>
      <c r="R4981" s="2">
        <v>6183.07</v>
      </c>
      <c r="S4981" t="s">
        <v>53</v>
      </c>
      <c r="T4981" t="s">
        <v>136</v>
      </c>
      <c r="U4981" t="s">
        <v>38</v>
      </c>
      <c r="V4981" t="s">
        <v>39</v>
      </c>
      <c r="W4981" t="s">
        <v>66</v>
      </c>
      <c r="X4981" t="s">
        <v>41</v>
      </c>
      <c r="Y4981" t="s">
        <v>84</v>
      </c>
      <c r="Z4981" t="s">
        <v>43</v>
      </c>
      <c r="AA4981" t="s">
        <v>44</v>
      </c>
      <c r="AB4981" t="s">
        <v>44</v>
      </c>
    </row>
    <row r="4982" spans="1:28" x14ac:dyDescent="0.25">
      <c r="A4982" t="s">
        <v>9475</v>
      </c>
      <c r="B4982" s="1">
        <v>45694</v>
      </c>
      <c r="C4982" t="s">
        <v>5099</v>
      </c>
      <c r="D4982" t="s">
        <v>5100</v>
      </c>
      <c r="E4982">
        <v>53</v>
      </c>
      <c r="F4982" t="s">
        <v>48</v>
      </c>
      <c r="G4982" t="s">
        <v>352</v>
      </c>
      <c r="H4982" t="s">
        <v>353</v>
      </c>
      <c r="I4982" t="s">
        <v>103</v>
      </c>
      <c r="J4982" t="s">
        <v>104</v>
      </c>
      <c r="K4982">
        <v>3</v>
      </c>
      <c r="L4982" s="2">
        <v>850</v>
      </c>
      <c r="M4982">
        <v>10</v>
      </c>
      <c r="N4982" s="2">
        <v>2550</v>
      </c>
      <c r="O4982" s="2">
        <v>255</v>
      </c>
      <c r="P4982" s="2">
        <v>2295</v>
      </c>
      <c r="Q4982" s="2">
        <v>1270.8399999999999</v>
      </c>
      <c r="R4982" s="2">
        <v>1024.1600000000001</v>
      </c>
      <c r="S4982" t="s">
        <v>64</v>
      </c>
      <c r="T4982" t="s">
        <v>263</v>
      </c>
      <c r="U4982" t="s">
        <v>91</v>
      </c>
      <c r="V4982" t="s">
        <v>39</v>
      </c>
      <c r="W4982" t="s">
        <v>137</v>
      </c>
      <c r="X4982" t="s">
        <v>41</v>
      </c>
      <c r="Y4982" t="s">
        <v>42</v>
      </c>
      <c r="Z4982" t="s">
        <v>43</v>
      </c>
      <c r="AA4982" t="s">
        <v>44</v>
      </c>
      <c r="AB4982" t="s">
        <v>44</v>
      </c>
    </row>
    <row r="4983" spans="1:28" x14ac:dyDescent="0.25">
      <c r="A4983" t="s">
        <v>9476</v>
      </c>
      <c r="B4983" s="1">
        <v>45694</v>
      </c>
      <c r="C4983" t="s">
        <v>1791</v>
      </c>
      <c r="D4983" t="s">
        <v>1792</v>
      </c>
      <c r="E4983">
        <v>32</v>
      </c>
      <c r="F4983" t="s">
        <v>31</v>
      </c>
      <c r="G4983" t="s">
        <v>243</v>
      </c>
      <c r="H4983" t="s">
        <v>244</v>
      </c>
      <c r="I4983" t="s">
        <v>103</v>
      </c>
      <c r="J4983" t="s">
        <v>104</v>
      </c>
      <c r="K4983">
        <v>1</v>
      </c>
      <c r="L4983" s="2">
        <v>450</v>
      </c>
      <c r="M4983">
        <v>15</v>
      </c>
      <c r="N4983" s="2">
        <v>450</v>
      </c>
      <c r="O4983" s="2">
        <v>67.5</v>
      </c>
      <c r="P4983" s="2">
        <v>382.5</v>
      </c>
      <c r="Q4983" s="2">
        <v>276</v>
      </c>
      <c r="R4983" s="2">
        <v>106.5</v>
      </c>
      <c r="S4983" t="s">
        <v>53</v>
      </c>
      <c r="T4983" t="s">
        <v>122</v>
      </c>
      <c r="U4983" t="s">
        <v>123</v>
      </c>
      <c r="V4983" t="s">
        <v>39</v>
      </c>
      <c r="W4983" t="s">
        <v>40</v>
      </c>
      <c r="X4983" t="s">
        <v>41</v>
      </c>
      <c r="Y4983" t="s">
        <v>42</v>
      </c>
      <c r="Z4983" t="s">
        <v>107</v>
      </c>
      <c r="AA4983" t="s">
        <v>44</v>
      </c>
      <c r="AB4983" t="s">
        <v>44</v>
      </c>
    </row>
    <row r="4984" spans="1:28" x14ac:dyDescent="0.25">
      <c r="A4984" t="s">
        <v>9477</v>
      </c>
      <c r="B4984" s="1">
        <v>45694</v>
      </c>
      <c r="C4984" t="s">
        <v>5342</v>
      </c>
      <c r="D4984" t="s">
        <v>5343</v>
      </c>
      <c r="E4984">
        <v>45</v>
      </c>
      <c r="F4984" t="s">
        <v>48</v>
      </c>
      <c r="G4984" t="s">
        <v>352</v>
      </c>
      <c r="H4984" t="s">
        <v>353</v>
      </c>
      <c r="I4984" t="s">
        <v>103</v>
      </c>
      <c r="J4984" t="s">
        <v>104</v>
      </c>
      <c r="K4984">
        <v>1</v>
      </c>
      <c r="L4984" s="2">
        <v>850</v>
      </c>
      <c r="M4984">
        <v>15</v>
      </c>
      <c r="N4984" s="2">
        <v>850</v>
      </c>
      <c r="O4984" s="2">
        <v>127.5</v>
      </c>
      <c r="P4984" s="2">
        <v>722.5</v>
      </c>
      <c r="Q4984" s="2">
        <v>493.79</v>
      </c>
      <c r="R4984" s="2">
        <v>228.71</v>
      </c>
      <c r="S4984" t="s">
        <v>53</v>
      </c>
      <c r="T4984" t="s">
        <v>163</v>
      </c>
      <c r="U4984" t="s">
        <v>164</v>
      </c>
      <c r="V4984" t="s">
        <v>39</v>
      </c>
      <c r="W4984" t="s">
        <v>66</v>
      </c>
      <c r="X4984" t="s">
        <v>67</v>
      </c>
      <c r="Y4984" t="s">
        <v>56</v>
      </c>
      <c r="Z4984" t="s">
        <v>43</v>
      </c>
      <c r="AA4984" t="s">
        <v>68</v>
      </c>
      <c r="AB4984" t="s">
        <v>44</v>
      </c>
    </row>
    <row r="4985" spans="1:28" x14ac:dyDescent="0.25">
      <c r="A4985" t="s">
        <v>9478</v>
      </c>
      <c r="B4985" s="1">
        <v>45694</v>
      </c>
      <c r="C4985" t="s">
        <v>9479</v>
      </c>
      <c r="D4985" t="s">
        <v>9480</v>
      </c>
      <c r="E4985">
        <v>29</v>
      </c>
      <c r="F4985" t="s">
        <v>31</v>
      </c>
      <c r="G4985" t="s">
        <v>285</v>
      </c>
      <c r="H4985" t="s">
        <v>286</v>
      </c>
      <c r="I4985" t="s">
        <v>34</v>
      </c>
      <c r="J4985" t="s">
        <v>121</v>
      </c>
      <c r="K4985">
        <v>3</v>
      </c>
      <c r="L4985" s="2">
        <v>3200</v>
      </c>
      <c r="M4985">
        <v>25</v>
      </c>
      <c r="N4985" s="2">
        <v>9600</v>
      </c>
      <c r="O4985" s="2">
        <v>2400</v>
      </c>
      <c r="P4985" s="2">
        <v>7200</v>
      </c>
      <c r="Q4985" s="2">
        <v>5384.13</v>
      </c>
      <c r="R4985" s="2">
        <v>1815.87</v>
      </c>
      <c r="S4985" t="s">
        <v>53</v>
      </c>
      <c r="T4985" t="s">
        <v>37</v>
      </c>
      <c r="U4985" t="s">
        <v>38</v>
      </c>
      <c r="V4985" t="s">
        <v>39</v>
      </c>
      <c r="W4985" t="s">
        <v>124</v>
      </c>
      <c r="X4985" t="s">
        <v>41</v>
      </c>
      <c r="Y4985" t="s">
        <v>56</v>
      </c>
      <c r="Z4985" t="s">
        <v>43</v>
      </c>
      <c r="AA4985" t="s">
        <v>44</v>
      </c>
      <c r="AB4985" t="s">
        <v>44</v>
      </c>
    </row>
    <row r="4986" spans="1:28" x14ac:dyDescent="0.25">
      <c r="A4986" t="s">
        <v>9481</v>
      </c>
      <c r="B4986" s="1">
        <v>45694</v>
      </c>
      <c r="C4986" t="s">
        <v>1503</v>
      </c>
      <c r="D4986" t="s">
        <v>1504</v>
      </c>
      <c r="E4986">
        <v>25</v>
      </c>
      <c r="F4986" t="s">
        <v>31</v>
      </c>
      <c r="G4986" t="s">
        <v>32</v>
      </c>
      <c r="H4986" t="s">
        <v>33</v>
      </c>
      <c r="I4986" t="s">
        <v>34</v>
      </c>
      <c r="J4986" t="s">
        <v>35</v>
      </c>
      <c r="K4986">
        <v>1</v>
      </c>
      <c r="L4986" s="2">
        <v>55000</v>
      </c>
      <c r="M4986">
        <v>5</v>
      </c>
      <c r="N4986" s="2">
        <v>55000</v>
      </c>
      <c r="O4986" s="2">
        <v>2750</v>
      </c>
      <c r="P4986" s="2">
        <v>52250</v>
      </c>
      <c r="Q4986" s="2">
        <v>30824.91</v>
      </c>
      <c r="R4986" s="2">
        <v>21425.09</v>
      </c>
      <c r="S4986" t="s">
        <v>53</v>
      </c>
      <c r="T4986" t="s">
        <v>398</v>
      </c>
      <c r="U4986" t="s">
        <v>399</v>
      </c>
      <c r="V4986" t="s">
        <v>39</v>
      </c>
      <c r="W4986" t="s">
        <v>66</v>
      </c>
      <c r="X4986" t="s">
        <v>41</v>
      </c>
      <c r="Y4986" t="s">
        <v>42</v>
      </c>
      <c r="Z4986" t="s">
        <v>43</v>
      </c>
      <c r="AA4986" t="s">
        <v>68</v>
      </c>
      <c r="AB4986" t="s">
        <v>44</v>
      </c>
    </row>
    <row r="4987" spans="1:28" x14ac:dyDescent="0.25">
      <c r="A4987" t="s">
        <v>9482</v>
      </c>
      <c r="B4987" s="1">
        <v>45694</v>
      </c>
      <c r="C4987" t="s">
        <v>1918</v>
      </c>
      <c r="D4987" t="s">
        <v>1919</v>
      </c>
      <c r="E4987">
        <v>41</v>
      </c>
      <c r="F4987" t="s">
        <v>48</v>
      </c>
      <c r="G4987" t="s">
        <v>273</v>
      </c>
      <c r="H4987" t="s">
        <v>274</v>
      </c>
      <c r="I4987" t="s">
        <v>51</v>
      </c>
      <c r="J4987" t="s">
        <v>52</v>
      </c>
      <c r="K4987">
        <v>1</v>
      </c>
      <c r="L4987" s="2">
        <v>250</v>
      </c>
      <c r="M4987">
        <v>20</v>
      </c>
      <c r="N4987" s="2">
        <v>250</v>
      </c>
      <c r="O4987" s="2">
        <v>50</v>
      </c>
      <c r="P4987" s="2">
        <v>200</v>
      </c>
      <c r="Q4987" s="2">
        <v>147</v>
      </c>
      <c r="R4987" s="2">
        <v>53</v>
      </c>
      <c r="S4987" t="s">
        <v>53</v>
      </c>
      <c r="T4987" t="s">
        <v>96</v>
      </c>
      <c r="U4987" t="s">
        <v>96</v>
      </c>
      <c r="V4987" t="s">
        <v>39</v>
      </c>
      <c r="W4987" t="s">
        <v>66</v>
      </c>
      <c r="X4987" t="s">
        <v>41</v>
      </c>
      <c r="Y4987" t="s">
        <v>42</v>
      </c>
      <c r="Z4987" t="s">
        <v>43</v>
      </c>
      <c r="AA4987" t="s">
        <v>44</v>
      </c>
      <c r="AB4987" t="s">
        <v>44</v>
      </c>
    </row>
    <row r="4988" spans="1:28" x14ac:dyDescent="0.25">
      <c r="A4988" t="s">
        <v>9483</v>
      </c>
      <c r="B4988" s="1">
        <v>45694</v>
      </c>
      <c r="C4988" t="s">
        <v>2377</v>
      </c>
      <c r="D4988" t="s">
        <v>2378</v>
      </c>
      <c r="E4988">
        <v>57</v>
      </c>
      <c r="F4988" t="s">
        <v>48</v>
      </c>
      <c r="G4988" t="s">
        <v>141</v>
      </c>
      <c r="H4988" t="s">
        <v>142</v>
      </c>
      <c r="I4988" t="s">
        <v>74</v>
      </c>
      <c r="J4988" t="s">
        <v>143</v>
      </c>
      <c r="K4988">
        <v>2</v>
      </c>
      <c r="L4988" s="2">
        <v>900</v>
      </c>
      <c r="M4988">
        <v>10</v>
      </c>
      <c r="N4988" s="2">
        <v>1800</v>
      </c>
      <c r="O4988" s="2">
        <v>180</v>
      </c>
      <c r="P4988" s="2">
        <v>1620</v>
      </c>
      <c r="Q4988" s="2">
        <v>1019.95</v>
      </c>
      <c r="R4988" s="2">
        <v>600.04999999999995</v>
      </c>
      <c r="S4988" t="s">
        <v>36</v>
      </c>
      <c r="T4988" t="s">
        <v>122</v>
      </c>
      <c r="U4988" t="s">
        <v>123</v>
      </c>
      <c r="V4988" t="s">
        <v>39</v>
      </c>
      <c r="W4988" t="s">
        <v>124</v>
      </c>
      <c r="X4988" t="s">
        <v>97</v>
      </c>
      <c r="Y4988" t="s">
        <v>56</v>
      </c>
      <c r="Z4988" t="s">
        <v>144</v>
      </c>
      <c r="AA4988" t="s">
        <v>44</v>
      </c>
      <c r="AB4988" t="s">
        <v>44</v>
      </c>
    </row>
    <row r="4989" spans="1:28" x14ac:dyDescent="0.25">
      <c r="A4989" t="s">
        <v>9484</v>
      </c>
      <c r="B4989" s="1">
        <v>45694</v>
      </c>
      <c r="C4989" t="s">
        <v>1262</v>
      </c>
      <c r="D4989" t="s">
        <v>1263</v>
      </c>
      <c r="E4989">
        <v>25</v>
      </c>
      <c r="F4989" t="s">
        <v>48</v>
      </c>
      <c r="G4989" t="s">
        <v>148</v>
      </c>
      <c r="H4989" t="s">
        <v>149</v>
      </c>
      <c r="I4989" t="s">
        <v>74</v>
      </c>
      <c r="J4989" t="s">
        <v>130</v>
      </c>
      <c r="K4989">
        <v>2</v>
      </c>
      <c r="L4989" s="2">
        <v>3500</v>
      </c>
      <c r="M4989">
        <v>10</v>
      </c>
      <c r="N4989" s="2">
        <v>7000</v>
      </c>
      <c r="O4989" s="2">
        <v>700</v>
      </c>
      <c r="P4989" s="2">
        <v>6300</v>
      </c>
      <c r="Q4989" s="2">
        <v>4843.18</v>
      </c>
      <c r="R4989" s="2">
        <v>1456.82</v>
      </c>
      <c r="S4989" t="s">
        <v>64</v>
      </c>
      <c r="T4989" t="s">
        <v>275</v>
      </c>
      <c r="U4989" t="s">
        <v>123</v>
      </c>
      <c r="V4989" t="s">
        <v>39</v>
      </c>
      <c r="W4989" t="s">
        <v>137</v>
      </c>
      <c r="X4989" t="s">
        <v>41</v>
      </c>
      <c r="Y4989" t="s">
        <v>42</v>
      </c>
      <c r="Z4989" t="s">
        <v>43</v>
      </c>
      <c r="AA4989" t="s">
        <v>44</v>
      </c>
      <c r="AB4989" t="s">
        <v>44</v>
      </c>
    </row>
    <row r="4990" spans="1:28" x14ac:dyDescent="0.25">
      <c r="A4990" t="s">
        <v>9485</v>
      </c>
      <c r="B4990" s="1">
        <v>45694</v>
      </c>
      <c r="C4990" t="s">
        <v>6380</v>
      </c>
      <c r="D4990" t="s">
        <v>6381</v>
      </c>
      <c r="E4990">
        <v>32</v>
      </c>
      <c r="F4990" t="s">
        <v>31</v>
      </c>
      <c r="G4990" t="s">
        <v>158</v>
      </c>
      <c r="H4990" t="s">
        <v>159</v>
      </c>
      <c r="I4990" t="s">
        <v>51</v>
      </c>
      <c r="J4990" t="s">
        <v>52</v>
      </c>
      <c r="K4990">
        <v>3</v>
      </c>
      <c r="L4990" s="2">
        <v>650</v>
      </c>
      <c r="M4990">
        <v>20</v>
      </c>
      <c r="N4990" s="2">
        <v>1950</v>
      </c>
      <c r="O4990" s="2">
        <v>390</v>
      </c>
      <c r="P4990" s="2">
        <v>1560</v>
      </c>
      <c r="Q4990" s="2">
        <v>858.37</v>
      </c>
      <c r="R4990" s="2">
        <v>701.63</v>
      </c>
      <c r="S4990" t="s">
        <v>53</v>
      </c>
      <c r="T4990" t="s">
        <v>105</v>
      </c>
      <c r="U4990" t="s">
        <v>106</v>
      </c>
      <c r="V4990" t="s">
        <v>39</v>
      </c>
      <c r="W4990" t="s">
        <v>83</v>
      </c>
      <c r="X4990" t="s">
        <v>41</v>
      </c>
      <c r="Y4990" t="s">
        <v>56</v>
      </c>
      <c r="Z4990" t="s">
        <v>43</v>
      </c>
      <c r="AA4990" t="s">
        <v>44</v>
      </c>
      <c r="AB4990" t="s">
        <v>44</v>
      </c>
    </row>
    <row r="4991" spans="1:28" x14ac:dyDescent="0.25">
      <c r="A4991" t="s">
        <v>9486</v>
      </c>
      <c r="B4991" s="1">
        <v>45694</v>
      </c>
      <c r="C4991" t="s">
        <v>827</v>
      </c>
      <c r="D4991" t="s">
        <v>828</v>
      </c>
      <c r="E4991">
        <v>54</v>
      </c>
      <c r="F4991" t="s">
        <v>31</v>
      </c>
      <c r="G4991" t="s">
        <v>112</v>
      </c>
      <c r="H4991" t="s">
        <v>113</v>
      </c>
      <c r="I4991" t="s">
        <v>103</v>
      </c>
      <c r="J4991" t="s">
        <v>104</v>
      </c>
      <c r="K4991">
        <v>2</v>
      </c>
      <c r="L4991" s="2">
        <v>650</v>
      </c>
      <c r="M4991">
        <v>5</v>
      </c>
      <c r="N4991" s="2">
        <v>1300</v>
      </c>
      <c r="O4991" s="2">
        <v>65</v>
      </c>
      <c r="P4991" s="2">
        <v>1235</v>
      </c>
      <c r="Q4991" s="2">
        <v>751.84</v>
      </c>
      <c r="R4991" s="2">
        <v>483.16</v>
      </c>
      <c r="S4991" t="s">
        <v>53</v>
      </c>
      <c r="T4991" t="s">
        <v>76</v>
      </c>
      <c r="U4991" t="s">
        <v>77</v>
      </c>
      <c r="V4991" t="s">
        <v>39</v>
      </c>
      <c r="W4991" t="s">
        <v>40</v>
      </c>
      <c r="X4991" t="s">
        <v>97</v>
      </c>
      <c r="Y4991" t="s">
        <v>56</v>
      </c>
      <c r="Z4991" t="s">
        <v>43</v>
      </c>
      <c r="AA4991" t="s">
        <v>44</v>
      </c>
      <c r="AB4991" t="s">
        <v>44</v>
      </c>
    </row>
    <row r="4992" spans="1:28" x14ac:dyDescent="0.25">
      <c r="A4992" t="s">
        <v>9487</v>
      </c>
      <c r="B4992" s="1">
        <v>45694</v>
      </c>
      <c r="C4992" t="s">
        <v>9488</v>
      </c>
      <c r="D4992" t="s">
        <v>9489</v>
      </c>
      <c r="E4992">
        <v>41</v>
      </c>
      <c r="F4992" t="s">
        <v>48</v>
      </c>
      <c r="G4992" t="s">
        <v>32</v>
      </c>
      <c r="H4992" t="s">
        <v>33</v>
      </c>
      <c r="I4992" t="s">
        <v>34</v>
      </c>
      <c r="J4992" t="s">
        <v>35</v>
      </c>
      <c r="K4992">
        <v>1</v>
      </c>
      <c r="L4992" s="2">
        <v>55000</v>
      </c>
      <c r="M4992">
        <v>5</v>
      </c>
      <c r="N4992" s="2">
        <v>55000</v>
      </c>
      <c r="O4992" s="2">
        <v>2750</v>
      </c>
      <c r="P4992" s="2">
        <v>52250</v>
      </c>
      <c r="Q4992" s="2">
        <v>38669.440000000002</v>
      </c>
      <c r="R4992" s="2">
        <v>13580.56</v>
      </c>
      <c r="S4992" t="s">
        <v>53</v>
      </c>
      <c r="T4992" t="s">
        <v>398</v>
      </c>
      <c r="U4992" t="s">
        <v>399</v>
      </c>
      <c r="V4992" t="s">
        <v>39</v>
      </c>
      <c r="W4992" t="s">
        <v>83</v>
      </c>
      <c r="X4992" t="s">
        <v>67</v>
      </c>
      <c r="Y4992" t="s">
        <v>56</v>
      </c>
      <c r="Z4992" t="s">
        <v>43</v>
      </c>
      <c r="AA4992" t="s">
        <v>44</v>
      </c>
      <c r="AB4992" t="s">
        <v>44</v>
      </c>
    </row>
    <row r="4993" spans="1:28" x14ac:dyDescent="0.25">
      <c r="A4993" t="s">
        <v>9490</v>
      </c>
      <c r="B4993" s="1">
        <v>45695</v>
      </c>
      <c r="C4993" t="s">
        <v>9491</v>
      </c>
      <c r="D4993" t="s">
        <v>9492</v>
      </c>
      <c r="E4993">
        <v>59</v>
      </c>
      <c r="F4993" t="s">
        <v>31</v>
      </c>
      <c r="G4993" t="s">
        <v>72</v>
      </c>
      <c r="H4993" t="s">
        <v>73</v>
      </c>
      <c r="I4993" t="s">
        <v>74</v>
      </c>
      <c r="J4993" t="s">
        <v>75</v>
      </c>
      <c r="K4993">
        <v>1</v>
      </c>
      <c r="L4993" s="2">
        <v>2200</v>
      </c>
      <c r="M4993">
        <v>5</v>
      </c>
      <c r="N4993" s="2">
        <v>2200</v>
      </c>
      <c r="O4993" s="2">
        <v>110</v>
      </c>
      <c r="P4993" s="2">
        <v>2090</v>
      </c>
      <c r="Q4993" s="2">
        <v>1510.03</v>
      </c>
      <c r="R4993" s="2">
        <v>579.97</v>
      </c>
      <c r="S4993" t="s">
        <v>36</v>
      </c>
      <c r="T4993" t="s">
        <v>54</v>
      </c>
      <c r="U4993" t="s">
        <v>55</v>
      </c>
      <c r="V4993" t="s">
        <v>39</v>
      </c>
      <c r="W4993" t="s">
        <v>124</v>
      </c>
      <c r="X4993" t="s">
        <v>41</v>
      </c>
      <c r="Y4993" t="s">
        <v>42</v>
      </c>
      <c r="Z4993" t="s">
        <v>223</v>
      </c>
      <c r="AA4993" t="s">
        <v>44</v>
      </c>
      <c r="AB4993" t="s">
        <v>44</v>
      </c>
    </row>
    <row r="4994" spans="1:28" x14ac:dyDescent="0.25">
      <c r="A4994" t="s">
        <v>9493</v>
      </c>
      <c r="B4994" s="1">
        <v>45695</v>
      </c>
      <c r="C4994" t="s">
        <v>3158</v>
      </c>
      <c r="D4994" t="s">
        <v>3159</v>
      </c>
      <c r="E4994">
        <v>21</v>
      </c>
      <c r="F4994" t="s">
        <v>31</v>
      </c>
      <c r="G4994" t="s">
        <v>207</v>
      </c>
      <c r="H4994" t="s">
        <v>208</v>
      </c>
      <c r="I4994" t="s">
        <v>34</v>
      </c>
      <c r="J4994" t="s">
        <v>143</v>
      </c>
      <c r="K4994">
        <v>3</v>
      </c>
      <c r="L4994" s="2">
        <v>18000</v>
      </c>
      <c r="M4994">
        <v>15</v>
      </c>
      <c r="N4994" s="2">
        <v>54000</v>
      </c>
      <c r="O4994" s="2">
        <v>8100</v>
      </c>
      <c r="P4994" s="2">
        <v>45900</v>
      </c>
      <c r="Q4994" s="2">
        <v>34300.839999999997</v>
      </c>
      <c r="R4994" s="2">
        <v>11599.16</v>
      </c>
      <c r="S4994" t="s">
        <v>53</v>
      </c>
      <c r="T4994" t="s">
        <v>76</v>
      </c>
      <c r="U4994" t="s">
        <v>77</v>
      </c>
      <c r="V4994" t="s">
        <v>39</v>
      </c>
      <c r="W4994" t="s">
        <v>137</v>
      </c>
      <c r="X4994" t="s">
        <v>67</v>
      </c>
      <c r="Y4994" t="s">
        <v>56</v>
      </c>
      <c r="Z4994" t="s">
        <v>107</v>
      </c>
      <c r="AA4994" t="s">
        <v>44</v>
      </c>
      <c r="AB4994" t="s">
        <v>44</v>
      </c>
    </row>
    <row r="4995" spans="1:28" x14ac:dyDescent="0.25">
      <c r="A4995" t="s">
        <v>9494</v>
      </c>
      <c r="B4995" s="1">
        <v>45695</v>
      </c>
      <c r="C4995" t="s">
        <v>2274</v>
      </c>
      <c r="D4995" t="s">
        <v>2275</v>
      </c>
      <c r="E4995">
        <v>47</v>
      </c>
      <c r="F4995" t="s">
        <v>111</v>
      </c>
      <c r="G4995" t="s">
        <v>176</v>
      </c>
      <c r="H4995" t="s">
        <v>177</v>
      </c>
      <c r="I4995" t="s">
        <v>34</v>
      </c>
      <c r="J4995" t="s">
        <v>35</v>
      </c>
      <c r="K4995">
        <v>1</v>
      </c>
      <c r="L4995" s="2">
        <v>6500</v>
      </c>
      <c r="M4995">
        <v>15</v>
      </c>
      <c r="N4995" s="2">
        <v>6500</v>
      </c>
      <c r="O4995" s="2">
        <v>975</v>
      </c>
      <c r="P4995" s="2">
        <v>5525</v>
      </c>
      <c r="Q4995" s="2">
        <v>3679.06</v>
      </c>
      <c r="R4995" s="2">
        <v>1845.94</v>
      </c>
      <c r="S4995" t="s">
        <v>36</v>
      </c>
      <c r="T4995" t="s">
        <v>122</v>
      </c>
      <c r="U4995" t="s">
        <v>123</v>
      </c>
      <c r="V4995" t="s">
        <v>39</v>
      </c>
      <c r="W4995" t="s">
        <v>83</v>
      </c>
      <c r="X4995" t="s">
        <v>41</v>
      </c>
      <c r="Y4995" t="s">
        <v>42</v>
      </c>
      <c r="Z4995" t="s">
        <v>43</v>
      </c>
      <c r="AA4995" t="s">
        <v>44</v>
      </c>
      <c r="AB4995" t="s">
        <v>44</v>
      </c>
    </row>
    <row r="4996" spans="1:28" x14ac:dyDescent="0.25">
      <c r="A4996" t="s">
        <v>9495</v>
      </c>
      <c r="B4996" s="1">
        <v>45695</v>
      </c>
      <c r="C4996" t="s">
        <v>8328</v>
      </c>
      <c r="D4996" t="s">
        <v>8329</v>
      </c>
      <c r="E4996">
        <v>54</v>
      </c>
      <c r="F4996" t="s">
        <v>31</v>
      </c>
      <c r="G4996" t="s">
        <v>318</v>
      </c>
      <c r="H4996" t="s">
        <v>319</v>
      </c>
      <c r="I4996" t="s">
        <v>34</v>
      </c>
      <c r="J4996" t="s">
        <v>190</v>
      </c>
      <c r="K4996">
        <v>1</v>
      </c>
      <c r="L4996" s="2">
        <v>2500</v>
      </c>
      <c r="M4996">
        <v>25</v>
      </c>
      <c r="N4996" s="2">
        <v>2500</v>
      </c>
      <c r="O4996" s="2">
        <v>625</v>
      </c>
      <c r="P4996" s="2">
        <v>1875</v>
      </c>
      <c r="Q4996" s="2">
        <v>1438.52</v>
      </c>
      <c r="R4996" s="2">
        <v>436.48</v>
      </c>
      <c r="S4996" t="s">
        <v>53</v>
      </c>
      <c r="T4996" t="s">
        <v>290</v>
      </c>
      <c r="U4996" t="s">
        <v>291</v>
      </c>
      <c r="V4996" t="s">
        <v>39</v>
      </c>
      <c r="W4996" t="s">
        <v>66</v>
      </c>
      <c r="X4996" t="s">
        <v>41</v>
      </c>
      <c r="Y4996" t="s">
        <v>56</v>
      </c>
      <c r="Z4996" t="s">
        <v>43</v>
      </c>
      <c r="AA4996" t="s">
        <v>44</v>
      </c>
      <c r="AB4996" t="s">
        <v>44</v>
      </c>
    </row>
    <row r="4997" spans="1:28" x14ac:dyDescent="0.25">
      <c r="A4997" t="s">
        <v>9496</v>
      </c>
      <c r="B4997" s="1">
        <v>45695</v>
      </c>
      <c r="C4997" t="s">
        <v>9497</v>
      </c>
      <c r="D4997" t="s">
        <v>9498</v>
      </c>
      <c r="E4997">
        <v>55</v>
      </c>
      <c r="F4997" t="s">
        <v>48</v>
      </c>
      <c r="G4997" t="s">
        <v>387</v>
      </c>
      <c r="H4997" t="s">
        <v>388</v>
      </c>
      <c r="I4997" t="s">
        <v>74</v>
      </c>
      <c r="J4997" t="s">
        <v>75</v>
      </c>
      <c r="K4997">
        <v>1</v>
      </c>
      <c r="L4997" s="2">
        <v>3200</v>
      </c>
      <c r="M4997">
        <v>0</v>
      </c>
      <c r="N4997" s="2">
        <v>3200</v>
      </c>
      <c r="O4997" s="2">
        <v>0</v>
      </c>
      <c r="P4997" s="2">
        <v>3200</v>
      </c>
      <c r="Q4997" s="2">
        <v>2042.62</v>
      </c>
      <c r="R4997" s="2">
        <v>1157.3800000000001</v>
      </c>
      <c r="S4997" t="s">
        <v>53</v>
      </c>
      <c r="T4997" t="s">
        <v>65</v>
      </c>
      <c r="U4997" t="s">
        <v>65</v>
      </c>
      <c r="V4997" t="s">
        <v>39</v>
      </c>
      <c r="W4997" t="s">
        <v>124</v>
      </c>
      <c r="X4997" t="s">
        <v>41</v>
      </c>
      <c r="Y4997" t="s">
        <v>56</v>
      </c>
      <c r="Z4997" t="s">
        <v>43</v>
      </c>
      <c r="AA4997" t="s">
        <v>44</v>
      </c>
      <c r="AB4997" t="s">
        <v>44</v>
      </c>
    </row>
    <row r="4998" spans="1:28" x14ac:dyDescent="0.25">
      <c r="A4998" t="s">
        <v>9499</v>
      </c>
      <c r="B4998" s="1">
        <v>45695</v>
      </c>
      <c r="C4998" t="s">
        <v>4084</v>
      </c>
      <c r="D4998" t="s">
        <v>4085</v>
      </c>
      <c r="E4998">
        <v>52</v>
      </c>
      <c r="F4998" t="s">
        <v>48</v>
      </c>
      <c r="G4998" t="s">
        <v>88</v>
      </c>
      <c r="H4998" t="s">
        <v>89</v>
      </c>
      <c r="I4998" t="s">
        <v>62</v>
      </c>
      <c r="J4998" t="s">
        <v>63</v>
      </c>
      <c r="K4998">
        <v>1</v>
      </c>
      <c r="L4998" s="2">
        <v>4200</v>
      </c>
      <c r="M4998">
        <v>5</v>
      </c>
      <c r="N4998" s="2">
        <v>4200</v>
      </c>
      <c r="O4998" s="2">
        <v>210</v>
      </c>
      <c r="P4998" s="2">
        <v>3990</v>
      </c>
      <c r="Q4998" s="2">
        <v>2532.19</v>
      </c>
      <c r="R4998" s="2">
        <v>1457.81</v>
      </c>
      <c r="S4998" t="s">
        <v>36</v>
      </c>
      <c r="T4998" t="s">
        <v>398</v>
      </c>
      <c r="U4998" t="s">
        <v>399</v>
      </c>
      <c r="V4998" t="s">
        <v>39</v>
      </c>
      <c r="W4998" t="s">
        <v>137</v>
      </c>
      <c r="X4998" t="s">
        <v>41</v>
      </c>
      <c r="Y4998" t="s">
        <v>56</v>
      </c>
      <c r="Z4998" t="s">
        <v>43</v>
      </c>
      <c r="AA4998" t="s">
        <v>44</v>
      </c>
      <c r="AB4998" t="s">
        <v>68</v>
      </c>
    </row>
    <row r="4999" spans="1:28" x14ac:dyDescent="0.25">
      <c r="A4999" t="s">
        <v>9500</v>
      </c>
      <c r="B4999" s="1">
        <v>45695</v>
      </c>
      <c r="C4999" t="s">
        <v>522</v>
      </c>
      <c r="D4999" t="s">
        <v>523</v>
      </c>
      <c r="E4999">
        <v>45</v>
      </c>
      <c r="F4999" t="s">
        <v>48</v>
      </c>
      <c r="G4999" t="s">
        <v>168</v>
      </c>
      <c r="H4999" t="s">
        <v>169</v>
      </c>
      <c r="I4999" t="s">
        <v>62</v>
      </c>
      <c r="J4999" t="s">
        <v>143</v>
      </c>
      <c r="K4999">
        <v>1</v>
      </c>
      <c r="L4999" s="2">
        <v>1800</v>
      </c>
      <c r="M4999">
        <v>5</v>
      </c>
      <c r="N4999" s="2">
        <v>1800</v>
      </c>
      <c r="O4999" s="2">
        <v>90</v>
      </c>
      <c r="P4999" s="2">
        <v>1710</v>
      </c>
      <c r="Q4999" s="2">
        <v>1030.22</v>
      </c>
      <c r="R4999" s="2">
        <v>679.78</v>
      </c>
      <c r="S4999" t="s">
        <v>53</v>
      </c>
      <c r="T4999" t="s">
        <v>114</v>
      </c>
      <c r="U4999" t="s">
        <v>115</v>
      </c>
      <c r="V4999" t="s">
        <v>39</v>
      </c>
      <c r="W4999" t="s">
        <v>137</v>
      </c>
      <c r="X4999" t="s">
        <v>97</v>
      </c>
      <c r="Y4999" t="s">
        <v>56</v>
      </c>
      <c r="Z4999" t="s">
        <v>43</v>
      </c>
      <c r="AA4999" t="s">
        <v>44</v>
      </c>
      <c r="AB4999" t="s">
        <v>44</v>
      </c>
    </row>
    <row r="5000" spans="1:28" x14ac:dyDescent="0.25">
      <c r="A5000" t="s">
        <v>9501</v>
      </c>
      <c r="B5000" s="1">
        <v>45695</v>
      </c>
      <c r="C5000" t="s">
        <v>7198</v>
      </c>
      <c r="D5000" t="s">
        <v>7199</v>
      </c>
      <c r="E5000">
        <v>35</v>
      </c>
      <c r="F5000" t="s">
        <v>48</v>
      </c>
      <c r="G5000" t="s">
        <v>318</v>
      </c>
      <c r="H5000" t="s">
        <v>319</v>
      </c>
      <c r="I5000" t="s">
        <v>34</v>
      </c>
      <c r="J5000" t="s">
        <v>190</v>
      </c>
      <c r="K5000">
        <v>3</v>
      </c>
      <c r="L5000" s="2">
        <v>2500</v>
      </c>
      <c r="M5000">
        <v>10</v>
      </c>
      <c r="N5000" s="2">
        <v>7500</v>
      </c>
      <c r="O5000" s="2">
        <v>750</v>
      </c>
      <c r="P5000" s="2">
        <v>6750</v>
      </c>
      <c r="Q5000" s="2">
        <v>4491.07</v>
      </c>
      <c r="R5000" s="2">
        <v>2258.9299999999998</v>
      </c>
      <c r="S5000" t="s">
        <v>53</v>
      </c>
      <c r="T5000" t="s">
        <v>96</v>
      </c>
      <c r="U5000" t="s">
        <v>96</v>
      </c>
      <c r="V5000" t="s">
        <v>39</v>
      </c>
      <c r="W5000" t="s">
        <v>66</v>
      </c>
      <c r="X5000" t="s">
        <v>41</v>
      </c>
      <c r="Y5000" t="s">
        <v>84</v>
      </c>
      <c r="Z5000" t="s">
        <v>43</v>
      </c>
      <c r="AA5000" t="s">
        <v>44</v>
      </c>
      <c r="AB5000" t="s">
        <v>44</v>
      </c>
    </row>
    <row r="5001" spans="1:28" x14ac:dyDescent="0.25">
      <c r="A5001" t="s">
        <v>9502</v>
      </c>
      <c r="B5001" s="1">
        <v>45695</v>
      </c>
      <c r="C5001" t="s">
        <v>3140</v>
      </c>
      <c r="D5001" t="s">
        <v>3141</v>
      </c>
      <c r="E5001">
        <v>27</v>
      </c>
      <c r="F5001" t="s">
        <v>31</v>
      </c>
      <c r="G5001" t="s">
        <v>119</v>
      </c>
      <c r="H5001" t="s">
        <v>120</v>
      </c>
      <c r="I5001" t="s">
        <v>62</v>
      </c>
      <c r="J5001" t="s">
        <v>121</v>
      </c>
      <c r="K5001">
        <v>1</v>
      </c>
      <c r="L5001" s="2">
        <v>4800</v>
      </c>
      <c r="M5001">
        <v>5</v>
      </c>
      <c r="N5001" s="2">
        <v>4800</v>
      </c>
      <c r="O5001" s="2">
        <v>240</v>
      </c>
      <c r="P5001" s="2">
        <v>4560</v>
      </c>
      <c r="Q5001" s="2">
        <v>2527.9699999999998</v>
      </c>
      <c r="R5001" s="2">
        <v>2032.03</v>
      </c>
      <c r="S5001" t="s">
        <v>36</v>
      </c>
      <c r="T5001" t="s">
        <v>37</v>
      </c>
      <c r="U5001" t="s">
        <v>38</v>
      </c>
      <c r="V5001" t="s">
        <v>39</v>
      </c>
      <c r="W5001" t="s">
        <v>92</v>
      </c>
      <c r="X5001" t="s">
        <v>41</v>
      </c>
      <c r="Y5001" t="s">
        <v>56</v>
      </c>
      <c r="Z5001" t="s">
        <v>43</v>
      </c>
      <c r="AA5001" t="s">
        <v>44</v>
      </c>
      <c r="AB5001" t="s">
        <v>44</v>
      </c>
    </row>
    <row r="5002" spans="1:28" x14ac:dyDescent="0.25">
      <c r="A5002" t="s">
        <v>9503</v>
      </c>
      <c r="B5002" s="1">
        <v>45695</v>
      </c>
      <c r="C5002" t="s">
        <v>9504</v>
      </c>
      <c r="D5002" t="s">
        <v>9505</v>
      </c>
      <c r="E5002">
        <v>26</v>
      </c>
      <c r="F5002" t="s">
        <v>31</v>
      </c>
      <c r="G5002" t="s">
        <v>148</v>
      </c>
      <c r="H5002" t="s">
        <v>149</v>
      </c>
      <c r="I5002" t="s">
        <v>74</v>
      </c>
      <c r="J5002" t="s">
        <v>130</v>
      </c>
      <c r="K5002">
        <v>2</v>
      </c>
      <c r="L5002" s="2">
        <v>3500</v>
      </c>
      <c r="M5002">
        <v>15</v>
      </c>
      <c r="N5002" s="2">
        <v>7000</v>
      </c>
      <c r="O5002" s="2">
        <v>1050</v>
      </c>
      <c r="P5002" s="2">
        <v>5950</v>
      </c>
      <c r="Q5002" s="2">
        <v>3565.44</v>
      </c>
      <c r="R5002" s="2">
        <v>2384.56</v>
      </c>
      <c r="S5002" t="s">
        <v>64</v>
      </c>
      <c r="T5002" t="s">
        <v>65</v>
      </c>
      <c r="U5002" t="s">
        <v>65</v>
      </c>
      <c r="V5002" t="s">
        <v>39</v>
      </c>
      <c r="W5002" t="s">
        <v>66</v>
      </c>
      <c r="X5002" t="s">
        <v>41</v>
      </c>
      <c r="Y5002" t="s">
        <v>42</v>
      </c>
      <c r="Z5002" t="s">
        <v>43</v>
      </c>
      <c r="AA5002" t="s">
        <v>44</v>
      </c>
      <c r="AB5002" t="s">
        <v>44</v>
      </c>
    </row>
    <row r="5003" spans="1:28" x14ac:dyDescent="0.25">
      <c r="A5003" t="s">
        <v>9506</v>
      </c>
      <c r="B5003" s="1">
        <v>45695</v>
      </c>
      <c r="C5003" t="s">
        <v>9507</v>
      </c>
      <c r="D5003" t="s">
        <v>9508</v>
      </c>
      <c r="E5003">
        <v>51</v>
      </c>
      <c r="F5003" t="s">
        <v>48</v>
      </c>
      <c r="G5003" t="s">
        <v>243</v>
      </c>
      <c r="H5003" t="s">
        <v>244</v>
      </c>
      <c r="I5003" t="s">
        <v>103</v>
      </c>
      <c r="J5003" t="s">
        <v>104</v>
      </c>
      <c r="K5003">
        <v>2</v>
      </c>
      <c r="L5003" s="2">
        <v>450</v>
      </c>
      <c r="M5003">
        <v>20</v>
      </c>
      <c r="N5003" s="2">
        <v>900</v>
      </c>
      <c r="O5003" s="2">
        <v>180</v>
      </c>
      <c r="P5003" s="2">
        <v>720</v>
      </c>
      <c r="Q5003" s="2">
        <v>405.29</v>
      </c>
      <c r="R5003" s="2">
        <v>314.70999999999998</v>
      </c>
      <c r="S5003" t="s">
        <v>53</v>
      </c>
      <c r="T5003" t="s">
        <v>114</v>
      </c>
      <c r="U5003" t="s">
        <v>115</v>
      </c>
      <c r="V5003" t="s">
        <v>39</v>
      </c>
      <c r="W5003" t="s">
        <v>92</v>
      </c>
      <c r="X5003" t="s">
        <v>97</v>
      </c>
      <c r="Y5003" t="s">
        <v>42</v>
      </c>
      <c r="Z5003" t="s">
        <v>43</v>
      </c>
      <c r="AA5003" t="s">
        <v>44</v>
      </c>
      <c r="AB5003" t="s">
        <v>44</v>
      </c>
    </row>
    <row r="5004" spans="1:28" x14ac:dyDescent="0.25">
      <c r="A5004" t="s">
        <v>9509</v>
      </c>
      <c r="B5004" s="1">
        <v>45695</v>
      </c>
      <c r="C5004" t="s">
        <v>9510</v>
      </c>
      <c r="D5004" t="s">
        <v>9511</v>
      </c>
      <c r="E5004">
        <v>54</v>
      </c>
      <c r="F5004" t="s">
        <v>111</v>
      </c>
      <c r="G5004" t="s">
        <v>148</v>
      </c>
      <c r="H5004" t="s">
        <v>149</v>
      </c>
      <c r="I5004" t="s">
        <v>74</v>
      </c>
      <c r="J5004" t="s">
        <v>130</v>
      </c>
      <c r="K5004">
        <v>2</v>
      </c>
      <c r="L5004" s="2">
        <v>3500</v>
      </c>
      <c r="M5004">
        <v>25</v>
      </c>
      <c r="N5004" s="2">
        <v>7000</v>
      </c>
      <c r="O5004" s="2">
        <v>1750</v>
      </c>
      <c r="P5004" s="2">
        <v>5250</v>
      </c>
      <c r="Q5004" s="2">
        <v>3279.66</v>
      </c>
      <c r="R5004" s="2">
        <v>1970.34</v>
      </c>
      <c r="S5004" t="s">
        <v>53</v>
      </c>
      <c r="T5004" t="s">
        <v>275</v>
      </c>
      <c r="U5004" t="s">
        <v>123</v>
      </c>
      <c r="V5004" t="s">
        <v>39</v>
      </c>
      <c r="W5004" t="s">
        <v>137</v>
      </c>
      <c r="X5004" t="s">
        <v>41</v>
      </c>
      <c r="Y5004" t="s">
        <v>42</v>
      </c>
      <c r="Z5004" t="s">
        <v>43</v>
      </c>
      <c r="AA5004" t="s">
        <v>44</v>
      </c>
      <c r="AB5004" t="s">
        <v>44</v>
      </c>
    </row>
    <row r="5005" spans="1:28" x14ac:dyDescent="0.25">
      <c r="A5005" t="s">
        <v>9512</v>
      </c>
      <c r="B5005" s="1">
        <v>45695</v>
      </c>
      <c r="C5005" t="s">
        <v>860</v>
      </c>
      <c r="D5005" t="s">
        <v>861</v>
      </c>
      <c r="E5005">
        <v>50</v>
      </c>
      <c r="F5005" t="s">
        <v>48</v>
      </c>
      <c r="G5005" t="s">
        <v>88</v>
      </c>
      <c r="H5005" t="s">
        <v>89</v>
      </c>
      <c r="I5005" t="s">
        <v>62</v>
      </c>
      <c r="J5005" t="s">
        <v>63</v>
      </c>
      <c r="K5005">
        <v>1</v>
      </c>
      <c r="L5005" s="2">
        <v>4200</v>
      </c>
      <c r="M5005">
        <v>0</v>
      </c>
      <c r="N5005" s="2">
        <v>4200</v>
      </c>
      <c r="O5005" s="2">
        <v>0</v>
      </c>
      <c r="P5005" s="2">
        <v>4200</v>
      </c>
      <c r="Q5005" s="2">
        <v>2489.77</v>
      </c>
      <c r="R5005" s="2">
        <v>1710.23</v>
      </c>
      <c r="S5005" t="s">
        <v>36</v>
      </c>
      <c r="T5005" t="s">
        <v>407</v>
      </c>
      <c r="U5005" t="s">
        <v>408</v>
      </c>
      <c r="V5005" t="s">
        <v>39</v>
      </c>
      <c r="W5005" t="s">
        <v>83</v>
      </c>
      <c r="X5005" t="s">
        <v>97</v>
      </c>
      <c r="Y5005" t="s">
        <v>42</v>
      </c>
      <c r="Z5005" t="s">
        <v>43</v>
      </c>
      <c r="AA5005" t="s">
        <v>44</v>
      </c>
      <c r="AB5005" t="s">
        <v>44</v>
      </c>
    </row>
    <row r="5006" spans="1:28" x14ac:dyDescent="0.25">
      <c r="A5006" t="s">
        <v>9513</v>
      </c>
      <c r="B5006" s="1">
        <v>45696</v>
      </c>
      <c r="C5006" t="s">
        <v>4285</v>
      </c>
      <c r="D5006" t="s">
        <v>4286</v>
      </c>
      <c r="E5006">
        <v>29</v>
      </c>
      <c r="F5006" t="s">
        <v>48</v>
      </c>
      <c r="G5006" t="s">
        <v>158</v>
      </c>
      <c r="H5006" t="s">
        <v>159</v>
      </c>
      <c r="I5006" t="s">
        <v>51</v>
      </c>
      <c r="J5006" t="s">
        <v>52</v>
      </c>
      <c r="K5006">
        <v>2</v>
      </c>
      <c r="L5006" s="2">
        <v>650</v>
      </c>
      <c r="M5006">
        <v>20</v>
      </c>
      <c r="N5006" s="2">
        <v>1300</v>
      </c>
      <c r="O5006" s="2">
        <v>260</v>
      </c>
      <c r="P5006" s="2">
        <v>1040</v>
      </c>
      <c r="Q5006" s="2">
        <v>846.3</v>
      </c>
      <c r="R5006" s="2">
        <v>193.7</v>
      </c>
      <c r="S5006" t="s">
        <v>53</v>
      </c>
      <c r="T5006" t="s">
        <v>105</v>
      </c>
      <c r="U5006" t="s">
        <v>106</v>
      </c>
      <c r="V5006" t="s">
        <v>39</v>
      </c>
      <c r="W5006" t="s">
        <v>92</v>
      </c>
      <c r="X5006" t="s">
        <v>41</v>
      </c>
      <c r="Y5006" t="s">
        <v>42</v>
      </c>
      <c r="Z5006" t="s">
        <v>43</v>
      </c>
      <c r="AA5006" t="s">
        <v>44</v>
      </c>
      <c r="AB5006" t="s">
        <v>44</v>
      </c>
    </row>
    <row r="5007" spans="1:28" x14ac:dyDescent="0.25">
      <c r="A5007" t="s">
        <v>9514</v>
      </c>
      <c r="B5007" s="1">
        <v>45696</v>
      </c>
      <c r="C5007" t="s">
        <v>7330</v>
      </c>
      <c r="D5007" t="s">
        <v>7331</v>
      </c>
      <c r="E5007">
        <v>49</v>
      </c>
      <c r="F5007" t="s">
        <v>48</v>
      </c>
      <c r="G5007" t="s">
        <v>318</v>
      </c>
      <c r="H5007" t="s">
        <v>319</v>
      </c>
      <c r="I5007" t="s">
        <v>34</v>
      </c>
      <c r="J5007" t="s">
        <v>190</v>
      </c>
      <c r="K5007">
        <v>1</v>
      </c>
      <c r="L5007" s="2">
        <v>2500</v>
      </c>
      <c r="M5007">
        <v>5</v>
      </c>
      <c r="N5007" s="2">
        <v>2500</v>
      </c>
      <c r="O5007" s="2">
        <v>125</v>
      </c>
      <c r="P5007" s="2">
        <v>2375</v>
      </c>
      <c r="Q5007" s="2">
        <v>1317.01</v>
      </c>
      <c r="R5007" s="2">
        <v>1057.99</v>
      </c>
      <c r="S5007" t="s">
        <v>53</v>
      </c>
      <c r="T5007" t="s">
        <v>290</v>
      </c>
      <c r="U5007" t="s">
        <v>291</v>
      </c>
      <c r="V5007" t="s">
        <v>39</v>
      </c>
      <c r="W5007" t="s">
        <v>137</v>
      </c>
      <c r="X5007" t="s">
        <v>97</v>
      </c>
      <c r="Y5007" t="s">
        <v>56</v>
      </c>
      <c r="Z5007" t="s">
        <v>43</v>
      </c>
      <c r="AA5007" t="s">
        <v>44</v>
      </c>
      <c r="AB5007" t="s">
        <v>44</v>
      </c>
    </row>
    <row r="5008" spans="1:28" x14ac:dyDescent="0.25">
      <c r="A5008" t="s">
        <v>9515</v>
      </c>
      <c r="B5008" s="1">
        <v>45696</v>
      </c>
      <c r="C5008" t="s">
        <v>1048</v>
      </c>
      <c r="D5008" t="s">
        <v>1049</v>
      </c>
      <c r="E5008">
        <v>47</v>
      </c>
      <c r="F5008" t="s">
        <v>48</v>
      </c>
      <c r="G5008" t="s">
        <v>285</v>
      </c>
      <c r="H5008" t="s">
        <v>286</v>
      </c>
      <c r="I5008" t="s">
        <v>34</v>
      </c>
      <c r="J5008" t="s">
        <v>121</v>
      </c>
      <c r="K5008">
        <v>3</v>
      </c>
      <c r="L5008" s="2">
        <v>3200</v>
      </c>
      <c r="M5008">
        <v>0</v>
      </c>
      <c r="N5008" s="2">
        <v>9600</v>
      </c>
      <c r="O5008" s="2">
        <v>0</v>
      </c>
      <c r="P5008" s="2">
        <v>9600</v>
      </c>
      <c r="Q5008" s="2">
        <v>6774.22</v>
      </c>
      <c r="R5008" s="2">
        <v>2825.78</v>
      </c>
      <c r="S5008" t="s">
        <v>53</v>
      </c>
      <c r="T5008" t="s">
        <v>105</v>
      </c>
      <c r="U5008" t="s">
        <v>106</v>
      </c>
      <c r="V5008" t="s">
        <v>39</v>
      </c>
      <c r="W5008" t="s">
        <v>83</v>
      </c>
      <c r="X5008" t="s">
        <v>41</v>
      </c>
      <c r="Y5008" t="s">
        <v>56</v>
      </c>
      <c r="Z5008" t="s">
        <v>43</v>
      </c>
      <c r="AA5008" t="s">
        <v>44</v>
      </c>
      <c r="AB5008" t="s">
        <v>44</v>
      </c>
    </row>
    <row r="5009" spans="1:28" x14ac:dyDescent="0.25">
      <c r="A5009" t="s">
        <v>9516</v>
      </c>
      <c r="B5009" s="1">
        <v>45696</v>
      </c>
      <c r="C5009" t="s">
        <v>3701</v>
      </c>
      <c r="D5009" t="s">
        <v>3702</v>
      </c>
      <c r="E5009">
        <v>44</v>
      </c>
      <c r="F5009" t="s">
        <v>31</v>
      </c>
      <c r="G5009" t="s">
        <v>119</v>
      </c>
      <c r="H5009" t="s">
        <v>120</v>
      </c>
      <c r="I5009" t="s">
        <v>62</v>
      </c>
      <c r="J5009" t="s">
        <v>121</v>
      </c>
      <c r="K5009">
        <v>1</v>
      </c>
      <c r="L5009" s="2">
        <v>4800</v>
      </c>
      <c r="M5009">
        <v>15</v>
      </c>
      <c r="N5009" s="2">
        <v>4800</v>
      </c>
      <c r="O5009" s="2">
        <v>720</v>
      </c>
      <c r="P5009" s="2">
        <v>4080</v>
      </c>
      <c r="Q5009" s="2">
        <v>3271.02</v>
      </c>
      <c r="R5009" s="2">
        <v>808.98</v>
      </c>
      <c r="S5009" t="s">
        <v>53</v>
      </c>
      <c r="T5009" t="s">
        <v>578</v>
      </c>
      <c r="U5009" t="s">
        <v>579</v>
      </c>
      <c r="V5009" t="s">
        <v>39</v>
      </c>
      <c r="W5009" t="s">
        <v>40</v>
      </c>
      <c r="X5009" t="s">
        <v>97</v>
      </c>
      <c r="Y5009" t="s">
        <v>56</v>
      </c>
      <c r="Z5009" t="s">
        <v>43</v>
      </c>
      <c r="AA5009" t="s">
        <v>44</v>
      </c>
      <c r="AB5009" t="s">
        <v>44</v>
      </c>
    </row>
    <row r="5010" spans="1:28" x14ac:dyDescent="0.25">
      <c r="A5010" t="s">
        <v>9517</v>
      </c>
      <c r="B5010" s="1">
        <v>45696</v>
      </c>
      <c r="C5010" t="s">
        <v>7008</v>
      </c>
      <c r="D5010" t="s">
        <v>7009</v>
      </c>
      <c r="E5010">
        <v>53</v>
      </c>
      <c r="F5010" t="s">
        <v>48</v>
      </c>
      <c r="G5010" t="s">
        <v>72</v>
      </c>
      <c r="H5010" t="s">
        <v>73</v>
      </c>
      <c r="I5010" t="s">
        <v>74</v>
      </c>
      <c r="J5010" t="s">
        <v>75</v>
      </c>
      <c r="K5010">
        <v>1</v>
      </c>
      <c r="L5010" s="2">
        <v>2200</v>
      </c>
      <c r="M5010">
        <v>10</v>
      </c>
      <c r="N5010" s="2">
        <v>2200</v>
      </c>
      <c r="O5010" s="2">
        <v>220</v>
      </c>
      <c r="P5010" s="2">
        <v>1980</v>
      </c>
      <c r="Q5010" s="2">
        <v>1465.64</v>
      </c>
      <c r="R5010" s="2">
        <v>514.36</v>
      </c>
      <c r="S5010" t="s">
        <v>53</v>
      </c>
      <c r="T5010" t="s">
        <v>114</v>
      </c>
      <c r="U5010" t="s">
        <v>115</v>
      </c>
      <c r="V5010" t="s">
        <v>39</v>
      </c>
      <c r="W5010" t="s">
        <v>66</v>
      </c>
      <c r="X5010" t="s">
        <v>41</v>
      </c>
      <c r="Y5010" t="s">
        <v>56</v>
      </c>
      <c r="Z5010" t="s">
        <v>43</v>
      </c>
      <c r="AA5010" t="s">
        <v>44</v>
      </c>
      <c r="AB5010" t="s">
        <v>44</v>
      </c>
    </row>
    <row r="5011" spans="1:28" x14ac:dyDescent="0.25">
      <c r="A5011" t="s">
        <v>9518</v>
      </c>
      <c r="B5011" s="1">
        <v>45696</v>
      </c>
      <c r="C5011" t="s">
        <v>8859</v>
      </c>
      <c r="D5011" t="s">
        <v>8860</v>
      </c>
      <c r="E5011">
        <v>41</v>
      </c>
      <c r="F5011" t="s">
        <v>111</v>
      </c>
      <c r="G5011" t="s">
        <v>227</v>
      </c>
      <c r="H5011" t="s">
        <v>228</v>
      </c>
      <c r="I5011" t="s">
        <v>74</v>
      </c>
      <c r="J5011" t="s">
        <v>75</v>
      </c>
      <c r="K5011">
        <v>4</v>
      </c>
      <c r="L5011" s="2">
        <v>1400</v>
      </c>
      <c r="M5011">
        <v>25</v>
      </c>
      <c r="N5011" s="2">
        <v>5600</v>
      </c>
      <c r="O5011" s="2">
        <v>1400</v>
      </c>
      <c r="P5011" s="2">
        <v>4200</v>
      </c>
      <c r="Q5011" s="2">
        <v>3369.72</v>
      </c>
      <c r="R5011" s="2">
        <v>830.28</v>
      </c>
      <c r="S5011" t="s">
        <v>53</v>
      </c>
      <c r="T5011" t="s">
        <v>178</v>
      </c>
      <c r="U5011" t="s">
        <v>154</v>
      </c>
      <c r="V5011" t="s">
        <v>39</v>
      </c>
      <c r="W5011" t="s">
        <v>124</v>
      </c>
      <c r="X5011" t="s">
        <v>97</v>
      </c>
      <c r="Y5011" t="s">
        <v>56</v>
      </c>
      <c r="Z5011" t="s">
        <v>43</v>
      </c>
      <c r="AA5011" t="s">
        <v>68</v>
      </c>
      <c r="AB5011" t="s">
        <v>44</v>
      </c>
    </row>
    <row r="5012" spans="1:28" x14ac:dyDescent="0.25">
      <c r="A5012" t="s">
        <v>9519</v>
      </c>
      <c r="B5012" s="1">
        <v>45696</v>
      </c>
      <c r="C5012" t="s">
        <v>6721</v>
      </c>
      <c r="D5012" t="s">
        <v>6722</v>
      </c>
      <c r="E5012">
        <v>40</v>
      </c>
      <c r="F5012" t="s">
        <v>48</v>
      </c>
      <c r="G5012" t="s">
        <v>207</v>
      </c>
      <c r="H5012" t="s">
        <v>208</v>
      </c>
      <c r="I5012" t="s">
        <v>34</v>
      </c>
      <c r="J5012" t="s">
        <v>143</v>
      </c>
      <c r="K5012">
        <v>1</v>
      </c>
      <c r="L5012" s="2">
        <v>18000</v>
      </c>
      <c r="M5012">
        <v>5</v>
      </c>
      <c r="N5012" s="2">
        <v>18000</v>
      </c>
      <c r="O5012" s="2">
        <v>900</v>
      </c>
      <c r="P5012" s="2">
        <v>17100</v>
      </c>
      <c r="Q5012" s="2">
        <v>9712.58</v>
      </c>
      <c r="R5012" s="2">
        <v>7387.42</v>
      </c>
      <c r="S5012" t="s">
        <v>64</v>
      </c>
      <c r="T5012" t="s">
        <v>153</v>
      </c>
      <c r="U5012" t="s">
        <v>154</v>
      </c>
      <c r="V5012" t="s">
        <v>39</v>
      </c>
      <c r="W5012" t="s">
        <v>83</v>
      </c>
      <c r="X5012" t="s">
        <v>97</v>
      </c>
      <c r="Y5012" t="s">
        <v>42</v>
      </c>
      <c r="Z5012" t="s">
        <v>43</v>
      </c>
      <c r="AA5012" t="s">
        <v>44</v>
      </c>
      <c r="AB5012" t="s">
        <v>44</v>
      </c>
    </row>
    <row r="5013" spans="1:28" x14ac:dyDescent="0.25">
      <c r="A5013" t="s">
        <v>9520</v>
      </c>
      <c r="B5013" s="1">
        <v>45696</v>
      </c>
      <c r="C5013" t="s">
        <v>6140</v>
      </c>
      <c r="D5013" t="s">
        <v>6141</v>
      </c>
      <c r="E5013">
        <v>50</v>
      </c>
      <c r="F5013" t="s">
        <v>31</v>
      </c>
      <c r="G5013" t="s">
        <v>387</v>
      </c>
      <c r="H5013" t="s">
        <v>388</v>
      </c>
      <c r="I5013" t="s">
        <v>74</v>
      </c>
      <c r="J5013" t="s">
        <v>75</v>
      </c>
      <c r="K5013">
        <v>2</v>
      </c>
      <c r="L5013" s="2">
        <v>3200</v>
      </c>
      <c r="M5013">
        <v>0</v>
      </c>
      <c r="N5013" s="2">
        <v>6400</v>
      </c>
      <c r="O5013" s="2">
        <v>0</v>
      </c>
      <c r="P5013" s="2">
        <v>6400</v>
      </c>
      <c r="Q5013" s="2">
        <v>3889.36</v>
      </c>
      <c r="R5013" s="2">
        <v>2510.64</v>
      </c>
      <c r="S5013" t="s">
        <v>64</v>
      </c>
      <c r="T5013" t="s">
        <v>90</v>
      </c>
      <c r="U5013" t="s">
        <v>91</v>
      </c>
      <c r="V5013" t="s">
        <v>39</v>
      </c>
      <c r="W5013" t="s">
        <v>124</v>
      </c>
      <c r="X5013" t="s">
        <v>41</v>
      </c>
      <c r="Y5013" t="s">
        <v>56</v>
      </c>
      <c r="Z5013" t="s">
        <v>43</v>
      </c>
      <c r="AA5013" t="s">
        <v>44</v>
      </c>
      <c r="AB5013" t="s">
        <v>44</v>
      </c>
    </row>
    <row r="5014" spans="1:28" x14ac:dyDescent="0.25">
      <c r="A5014" t="s">
        <v>9521</v>
      </c>
      <c r="B5014" s="1">
        <v>45696</v>
      </c>
      <c r="C5014" t="s">
        <v>9108</v>
      </c>
      <c r="D5014" t="s">
        <v>9109</v>
      </c>
      <c r="E5014">
        <v>18</v>
      </c>
      <c r="F5014" t="s">
        <v>48</v>
      </c>
      <c r="G5014" t="s">
        <v>134</v>
      </c>
      <c r="H5014" t="s">
        <v>135</v>
      </c>
      <c r="I5014" t="s">
        <v>62</v>
      </c>
      <c r="J5014" t="s">
        <v>130</v>
      </c>
      <c r="K5014">
        <v>1</v>
      </c>
      <c r="L5014" s="2">
        <v>8500</v>
      </c>
      <c r="M5014">
        <v>0</v>
      </c>
      <c r="N5014" s="2">
        <v>8500</v>
      </c>
      <c r="O5014" s="2">
        <v>0</v>
      </c>
      <c r="P5014" s="2">
        <v>8500</v>
      </c>
      <c r="Q5014" s="2">
        <v>6005.55</v>
      </c>
      <c r="R5014" s="2">
        <v>2494.4499999999998</v>
      </c>
      <c r="S5014" t="s">
        <v>53</v>
      </c>
      <c r="T5014" t="s">
        <v>37</v>
      </c>
      <c r="U5014" t="s">
        <v>38</v>
      </c>
      <c r="V5014" t="s">
        <v>39</v>
      </c>
      <c r="W5014" t="s">
        <v>66</v>
      </c>
      <c r="X5014" t="s">
        <v>97</v>
      </c>
      <c r="Y5014" t="s">
        <v>56</v>
      </c>
      <c r="Z5014" t="s">
        <v>43</v>
      </c>
      <c r="AA5014" t="s">
        <v>44</v>
      </c>
      <c r="AB5014" t="s">
        <v>44</v>
      </c>
    </row>
    <row r="5015" spans="1:28" x14ac:dyDescent="0.25">
      <c r="A5015" t="s">
        <v>9522</v>
      </c>
      <c r="B5015" s="1">
        <v>45696</v>
      </c>
      <c r="C5015" t="s">
        <v>3459</v>
      </c>
      <c r="D5015" t="s">
        <v>3460</v>
      </c>
      <c r="E5015">
        <v>25</v>
      </c>
      <c r="F5015" t="s">
        <v>31</v>
      </c>
      <c r="G5015" t="s">
        <v>238</v>
      </c>
      <c r="H5015" t="s">
        <v>239</v>
      </c>
      <c r="I5015" t="s">
        <v>62</v>
      </c>
      <c r="J5015" t="s">
        <v>63</v>
      </c>
      <c r="K5015">
        <v>1</v>
      </c>
      <c r="L5015" s="2">
        <v>6500</v>
      </c>
      <c r="M5015">
        <v>5</v>
      </c>
      <c r="N5015" s="2">
        <v>6500</v>
      </c>
      <c r="O5015" s="2">
        <v>325</v>
      </c>
      <c r="P5015" s="2">
        <v>6175</v>
      </c>
      <c r="Q5015" s="2">
        <v>4181.09</v>
      </c>
      <c r="R5015" s="2">
        <v>1993.91</v>
      </c>
      <c r="S5015" t="s">
        <v>64</v>
      </c>
      <c r="T5015" t="s">
        <v>76</v>
      </c>
      <c r="U5015" t="s">
        <v>77</v>
      </c>
      <c r="V5015" t="s">
        <v>39</v>
      </c>
      <c r="W5015" t="s">
        <v>83</v>
      </c>
      <c r="X5015" t="s">
        <v>97</v>
      </c>
      <c r="Y5015" t="s">
        <v>42</v>
      </c>
      <c r="Z5015" t="s">
        <v>107</v>
      </c>
      <c r="AA5015" t="s">
        <v>44</v>
      </c>
      <c r="AB5015" t="s">
        <v>68</v>
      </c>
    </row>
    <row r="5016" spans="1:28" x14ac:dyDescent="0.25">
      <c r="A5016" t="s">
        <v>9523</v>
      </c>
      <c r="B5016" s="1">
        <v>45696</v>
      </c>
      <c r="C5016" t="s">
        <v>2124</v>
      </c>
      <c r="D5016" t="s">
        <v>2125</v>
      </c>
      <c r="E5016">
        <v>56</v>
      </c>
      <c r="F5016" t="s">
        <v>48</v>
      </c>
      <c r="G5016" t="s">
        <v>227</v>
      </c>
      <c r="H5016" t="s">
        <v>228</v>
      </c>
      <c r="I5016" t="s">
        <v>74</v>
      </c>
      <c r="J5016" t="s">
        <v>75</v>
      </c>
      <c r="K5016">
        <v>2</v>
      </c>
      <c r="L5016" s="2">
        <v>1400</v>
      </c>
      <c r="M5016">
        <v>20</v>
      </c>
      <c r="N5016" s="2">
        <v>2800</v>
      </c>
      <c r="O5016" s="2">
        <v>560</v>
      </c>
      <c r="P5016" s="2">
        <v>2240</v>
      </c>
      <c r="Q5016" s="2">
        <v>1699.14</v>
      </c>
      <c r="R5016" s="2">
        <v>540.86</v>
      </c>
      <c r="S5016" t="s">
        <v>36</v>
      </c>
      <c r="T5016" t="s">
        <v>407</v>
      </c>
      <c r="U5016" t="s">
        <v>408</v>
      </c>
      <c r="V5016" t="s">
        <v>39</v>
      </c>
      <c r="W5016" t="s">
        <v>124</v>
      </c>
      <c r="X5016" t="s">
        <v>41</v>
      </c>
      <c r="Y5016" t="s">
        <v>42</v>
      </c>
      <c r="Z5016" t="s">
        <v>43</v>
      </c>
      <c r="AA5016" t="s">
        <v>44</v>
      </c>
      <c r="AB5016" t="s">
        <v>44</v>
      </c>
    </row>
    <row r="5017" spans="1:28" x14ac:dyDescent="0.25">
      <c r="A5017" t="s">
        <v>9524</v>
      </c>
      <c r="B5017" s="1">
        <v>45696</v>
      </c>
      <c r="C5017" t="s">
        <v>1292</v>
      </c>
      <c r="D5017" t="s">
        <v>1293</v>
      </c>
      <c r="E5017">
        <v>37</v>
      </c>
      <c r="F5017" t="s">
        <v>111</v>
      </c>
      <c r="G5017" t="s">
        <v>344</v>
      </c>
      <c r="H5017" t="s">
        <v>345</v>
      </c>
      <c r="I5017" t="s">
        <v>34</v>
      </c>
      <c r="J5017" t="s">
        <v>121</v>
      </c>
      <c r="K5017">
        <v>1</v>
      </c>
      <c r="L5017" s="2">
        <v>1600</v>
      </c>
      <c r="M5017">
        <v>25</v>
      </c>
      <c r="N5017" s="2">
        <v>1600</v>
      </c>
      <c r="O5017" s="2">
        <v>400</v>
      </c>
      <c r="P5017" s="2">
        <v>1200</v>
      </c>
      <c r="Q5017" s="2">
        <v>876.52</v>
      </c>
      <c r="R5017" s="2">
        <v>323.48</v>
      </c>
      <c r="S5017" t="s">
        <v>64</v>
      </c>
      <c r="T5017" t="s">
        <v>578</v>
      </c>
      <c r="U5017" t="s">
        <v>579</v>
      </c>
      <c r="V5017" t="s">
        <v>39</v>
      </c>
      <c r="W5017" t="s">
        <v>40</v>
      </c>
      <c r="X5017" t="s">
        <v>97</v>
      </c>
      <c r="Y5017" t="s">
        <v>56</v>
      </c>
      <c r="Z5017" t="s">
        <v>43</v>
      </c>
      <c r="AA5017" t="s">
        <v>44</v>
      </c>
      <c r="AB5017" t="s">
        <v>44</v>
      </c>
    </row>
    <row r="5018" spans="1:28" x14ac:dyDescent="0.25">
      <c r="A5018" t="s">
        <v>9525</v>
      </c>
      <c r="B5018" s="1">
        <v>45696</v>
      </c>
      <c r="C5018" t="s">
        <v>9526</v>
      </c>
      <c r="D5018" t="s">
        <v>9527</v>
      </c>
      <c r="E5018">
        <v>55</v>
      </c>
      <c r="F5018" t="s">
        <v>48</v>
      </c>
      <c r="G5018" t="s">
        <v>561</v>
      </c>
      <c r="H5018" t="s">
        <v>562</v>
      </c>
      <c r="I5018" t="s">
        <v>34</v>
      </c>
      <c r="J5018" t="s">
        <v>143</v>
      </c>
      <c r="K5018">
        <v>1</v>
      </c>
      <c r="L5018" s="2">
        <v>900</v>
      </c>
      <c r="M5018">
        <v>15</v>
      </c>
      <c r="N5018" s="2">
        <v>900</v>
      </c>
      <c r="O5018" s="2">
        <v>135</v>
      </c>
      <c r="P5018" s="2">
        <v>765</v>
      </c>
      <c r="Q5018" s="2">
        <v>561.6</v>
      </c>
      <c r="R5018" s="2">
        <v>203.4</v>
      </c>
      <c r="S5018" t="s">
        <v>53</v>
      </c>
      <c r="T5018" t="s">
        <v>65</v>
      </c>
      <c r="U5018" t="s">
        <v>65</v>
      </c>
      <c r="V5018" t="s">
        <v>39</v>
      </c>
      <c r="W5018" t="s">
        <v>137</v>
      </c>
      <c r="X5018" t="s">
        <v>67</v>
      </c>
      <c r="Y5018" t="s">
        <v>56</v>
      </c>
      <c r="Z5018" t="s">
        <v>43</v>
      </c>
      <c r="AA5018" t="s">
        <v>44</v>
      </c>
      <c r="AB5018" t="s">
        <v>44</v>
      </c>
    </row>
    <row r="5019" spans="1:28" x14ac:dyDescent="0.25">
      <c r="A5019" t="s">
        <v>9528</v>
      </c>
      <c r="B5019" s="1">
        <v>45697</v>
      </c>
      <c r="C5019" t="s">
        <v>7826</v>
      </c>
      <c r="D5019" t="s">
        <v>7827</v>
      </c>
      <c r="E5019">
        <v>24</v>
      </c>
      <c r="F5019" t="s">
        <v>111</v>
      </c>
      <c r="G5019" t="s">
        <v>352</v>
      </c>
      <c r="H5019" t="s">
        <v>353</v>
      </c>
      <c r="I5019" t="s">
        <v>103</v>
      </c>
      <c r="J5019" t="s">
        <v>104</v>
      </c>
      <c r="K5019">
        <v>6</v>
      </c>
      <c r="L5019" s="2">
        <v>850</v>
      </c>
      <c r="M5019">
        <v>0</v>
      </c>
      <c r="N5019" s="2">
        <v>5100</v>
      </c>
      <c r="O5019" s="2">
        <v>0</v>
      </c>
      <c r="P5019" s="2">
        <v>5100</v>
      </c>
      <c r="Q5019" s="2">
        <v>3023.84</v>
      </c>
      <c r="R5019" s="2">
        <v>2076.16</v>
      </c>
      <c r="S5019" t="s">
        <v>64</v>
      </c>
      <c r="T5019" t="s">
        <v>122</v>
      </c>
      <c r="U5019" t="s">
        <v>123</v>
      </c>
      <c r="V5019" t="s">
        <v>39</v>
      </c>
      <c r="W5019" t="s">
        <v>40</v>
      </c>
      <c r="X5019" t="s">
        <v>41</v>
      </c>
      <c r="Y5019" t="s">
        <v>56</v>
      </c>
      <c r="Z5019" t="s">
        <v>43</v>
      </c>
      <c r="AA5019" t="s">
        <v>44</v>
      </c>
      <c r="AB5019" t="s">
        <v>44</v>
      </c>
    </row>
    <row r="5020" spans="1:28" x14ac:dyDescent="0.25">
      <c r="A5020" t="s">
        <v>9529</v>
      </c>
      <c r="B5020" s="1">
        <v>45697</v>
      </c>
      <c r="C5020" t="s">
        <v>6651</v>
      </c>
      <c r="D5020" t="s">
        <v>6652</v>
      </c>
      <c r="E5020">
        <v>38</v>
      </c>
      <c r="F5020" t="s">
        <v>31</v>
      </c>
      <c r="G5020" t="s">
        <v>188</v>
      </c>
      <c r="H5020" t="s">
        <v>189</v>
      </c>
      <c r="I5020" t="s">
        <v>34</v>
      </c>
      <c r="J5020" t="s">
        <v>190</v>
      </c>
      <c r="K5020">
        <v>2</v>
      </c>
      <c r="L5020" s="2">
        <v>1800</v>
      </c>
      <c r="M5020">
        <v>20</v>
      </c>
      <c r="N5020" s="2">
        <v>3600</v>
      </c>
      <c r="O5020" s="2">
        <v>720</v>
      </c>
      <c r="P5020" s="2">
        <v>2880</v>
      </c>
      <c r="Q5020" s="2">
        <v>1946.94</v>
      </c>
      <c r="R5020" s="2">
        <v>933.06</v>
      </c>
      <c r="S5020" t="s">
        <v>36</v>
      </c>
      <c r="T5020" t="s">
        <v>163</v>
      </c>
      <c r="U5020" t="s">
        <v>164</v>
      </c>
      <c r="V5020" t="s">
        <v>39</v>
      </c>
      <c r="W5020" t="s">
        <v>137</v>
      </c>
      <c r="X5020" t="s">
        <v>41</v>
      </c>
      <c r="Y5020" t="s">
        <v>56</v>
      </c>
      <c r="Z5020" t="s">
        <v>43</v>
      </c>
      <c r="AA5020" t="s">
        <v>44</v>
      </c>
      <c r="AB5020" t="s">
        <v>44</v>
      </c>
    </row>
    <row r="5021" spans="1:28" x14ac:dyDescent="0.25">
      <c r="A5021" t="s">
        <v>9530</v>
      </c>
      <c r="B5021" s="1">
        <v>45697</v>
      </c>
      <c r="C5021" t="s">
        <v>7261</v>
      </c>
      <c r="D5021" t="s">
        <v>7262</v>
      </c>
      <c r="E5021">
        <v>28</v>
      </c>
      <c r="F5021" t="s">
        <v>48</v>
      </c>
      <c r="G5021" t="s">
        <v>561</v>
      </c>
      <c r="H5021" t="s">
        <v>562</v>
      </c>
      <c r="I5021" t="s">
        <v>34</v>
      </c>
      <c r="J5021" t="s">
        <v>143</v>
      </c>
      <c r="K5021">
        <v>1</v>
      </c>
      <c r="L5021" s="2">
        <v>900</v>
      </c>
      <c r="M5021">
        <v>10</v>
      </c>
      <c r="N5021" s="2">
        <v>900</v>
      </c>
      <c r="O5021" s="2">
        <v>90</v>
      </c>
      <c r="P5021" s="2">
        <v>810</v>
      </c>
      <c r="Q5021" s="2">
        <v>589.21</v>
      </c>
      <c r="R5021" s="2">
        <v>220.79</v>
      </c>
      <c r="S5021" t="s">
        <v>36</v>
      </c>
      <c r="T5021" t="s">
        <v>105</v>
      </c>
      <c r="U5021" t="s">
        <v>106</v>
      </c>
      <c r="V5021" t="s">
        <v>39</v>
      </c>
      <c r="W5021" t="s">
        <v>83</v>
      </c>
      <c r="X5021" t="s">
        <v>41</v>
      </c>
      <c r="Y5021" t="s">
        <v>56</v>
      </c>
      <c r="Z5021" t="s">
        <v>43</v>
      </c>
      <c r="AA5021" t="s">
        <v>44</v>
      </c>
      <c r="AB5021" t="s">
        <v>44</v>
      </c>
    </row>
    <row r="5022" spans="1:28" x14ac:dyDescent="0.25">
      <c r="A5022" t="s">
        <v>9531</v>
      </c>
      <c r="B5022" s="1">
        <v>45697</v>
      </c>
      <c r="C5022" t="s">
        <v>1392</v>
      </c>
      <c r="D5022" t="s">
        <v>1393</v>
      </c>
      <c r="E5022">
        <v>19</v>
      </c>
      <c r="F5022" t="s">
        <v>48</v>
      </c>
      <c r="G5022" t="s">
        <v>352</v>
      </c>
      <c r="H5022" t="s">
        <v>353</v>
      </c>
      <c r="I5022" t="s">
        <v>103</v>
      </c>
      <c r="J5022" t="s">
        <v>104</v>
      </c>
      <c r="K5022">
        <v>1</v>
      </c>
      <c r="L5022" s="2">
        <v>850</v>
      </c>
      <c r="M5022">
        <v>20</v>
      </c>
      <c r="N5022" s="2">
        <v>850</v>
      </c>
      <c r="O5022" s="2">
        <v>170</v>
      </c>
      <c r="P5022" s="2">
        <v>680</v>
      </c>
      <c r="Q5022" s="2">
        <v>412.16</v>
      </c>
      <c r="R5022" s="2">
        <v>267.83999999999997</v>
      </c>
      <c r="S5022" t="s">
        <v>36</v>
      </c>
      <c r="T5022" t="s">
        <v>122</v>
      </c>
      <c r="U5022" t="s">
        <v>123</v>
      </c>
      <c r="V5022" t="s">
        <v>39</v>
      </c>
      <c r="W5022" t="s">
        <v>66</v>
      </c>
      <c r="X5022" t="s">
        <v>97</v>
      </c>
      <c r="Y5022" t="s">
        <v>42</v>
      </c>
      <c r="Z5022" t="s">
        <v>43</v>
      </c>
      <c r="AA5022" t="s">
        <v>44</v>
      </c>
      <c r="AB5022" t="s">
        <v>44</v>
      </c>
    </row>
    <row r="5023" spans="1:28" x14ac:dyDescent="0.25">
      <c r="A5023" t="s">
        <v>9532</v>
      </c>
      <c r="B5023" s="1">
        <v>45697</v>
      </c>
      <c r="C5023" t="s">
        <v>9533</v>
      </c>
      <c r="D5023" t="s">
        <v>9534</v>
      </c>
      <c r="E5023">
        <v>29</v>
      </c>
      <c r="F5023" t="s">
        <v>111</v>
      </c>
      <c r="G5023" t="s">
        <v>128</v>
      </c>
      <c r="H5023" t="s">
        <v>129</v>
      </c>
      <c r="I5023" t="s">
        <v>74</v>
      </c>
      <c r="J5023" t="s">
        <v>130</v>
      </c>
      <c r="K5023">
        <v>1</v>
      </c>
      <c r="L5023" s="2">
        <v>1700</v>
      </c>
      <c r="M5023">
        <v>10</v>
      </c>
      <c r="N5023" s="2">
        <v>1700</v>
      </c>
      <c r="O5023" s="2">
        <v>170</v>
      </c>
      <c r="P5023" s="2">
        <v>1530</v>
      </c>
      <c r="Q5023" s="2">
        <v>1226.45</v>
      </c>
      <c r="R5023" s="2">
        <v>303.55</v>
      </c>
      <c r="S5023" t="s">
        <v>36</v>
      </c>
      <c r="T5023" t="s">
        <v>222</v>
      </c>
      <c r="U5023" t="s">
        <v>38</v>
      </c>
      <c r="V5023" t="s">
        <v>39</v>
      </c>
      <c r="W5023" t="s">
        <v>137</v>
      </c>
      <c r="X5023" t="s">
        <v>97</v>
      </c>
      <c r="Y5023" t="s">
        <v>56</v>
      </c>
      <c r="Z5023" t="s">
        <v>43</v>
      </c>
      <c r="AA5023" t="s">
        <v>44</v>
      </c>
      <c r="AB5023" t="s">
        <v>44</v>
      </c>
    </row>
    <row r="5024" spans="1:28" x14ac:dyDescent="0.25">
      <c r="A5024" t="s">
        <v>9535</v>
      </c>
      <c r="B5024" s="1">
        <v>45697</v>
      </c>
      <c r="C5024" t="s">
        <v>8854</v>
      </c>
      <c r="D5024" t="s">
        <v>8855</v>
      </c>
      <c r="E5024">
        <v>38</v>
      </c>
      <c r="F5024" t="s">
        <v>48</v>
      </c>
      <c r="G5024" t="s">
        <v>158</v>
      </c>
      <c r="H5024" t="s">
        <v>159</v>
      </c>
      <c r="I5024" t="s">
        <v>51</v>
      </c>
      <c r="J5024" t="s">
        <v>52</v>
      </c>
      <c r="K5024">
        <v>2</v>
      </c>
      <c r="L5024" s="2">
        <v>650</v>
      </c>
      <c r="M5024">
        <v>10</v>
      </c>
      <c r="N5024" s="2">
        <v>1300</v>
      </c>
      <c r="O5024" s="2">
        <v>130</v>
      </c>
      <c r="P5024" s="2">
        <v>1170</v>
      </c>
      <c r="Q5024" s="2">
        <v>938.79</v>
      </c>
      <c r="R5024" s="2">
        <v>231.21</v>
      </c>
      <c r="S5024" t="s">
        <v>53</v>
      </c>
      <c r="T5024" t="s">
        <v>163</v>
      </c>
      <c r="U5024" t="s">
        <v>164</v>
      </c>
      <c r="V5024" t="s">
        <v>39</v>
      </c>
      <c r="W5024" t="s">
        <v>137</v>
      </c>
      <c r="X5024" t="s">
        <v>97</v>
      </c>
      <c r="Y5024" t="s">
        <v>56</v>
      </c>
      <c r="Z5024" t="s">
        <v>144</v>
      </c>
      <c r="AA5024" t="s">
        <v>44</v>
      </c>
      <c r="AB5024" t="s">
        <v>44</v>
      </c>
    </row>
    <row r="5025" spans="1:28" x14ac:dyDescent="0.25">
      <c r="A5025" t="s">
        <v>9536</v>
      </c>
      <c r="B5025" s="1">
        <v>45697</v>
      </c>
      <c r="C5025" t="s">
        <v>9273</v>
      </c>
      <c r="D5025" t="s">
        <v>9274</v>
      </c>
      <c r="E5025">
        <v>21</v>
      </c>
      <c r="F5025" t="s">
        <v>31</v>
      </c>
      <c r="G5025" t="s">
        <v>207</v>
      </c>
      <c r="H5025" t="s">
        <v>208</v>
      </c>
      <c r="I5025" t="s">
        <v>34</v>
      </c>
      <c r="J5025" t="s">
        <v>143</v>
      </c>
      <c r="K5025">
        <v>2</v>
      </c>
      <c r="L5025" s="2">
        <v>18000</v>
      </c>
      <c r="M5025">
        <v>15</v>
      </c>
      <c r="N5025" s="2">
        <v>36000</v>
      </c>
      <c r="O5025" s="2">
        <v>5400</v>
      </c>
      <c r="P5025" s="2">
        <v>30600</v>
      </c>
      <c r="Q5025" s="2">
        <v>19891.28</v>
      </c>
      <c r="R5025" s="2">
        <v>10708.72</v>
      </c>
      <c r="S5025" t="s">
        <v>53</v>
      </c>
      <c r="T5025" t="s">
        <v>578</v>
      </c>
      <c r="U5025" t="s">
        <v>579</v>
      </c>
      <c r="V5025" t="s">
        <v>39</v>
      </c>
      <c r="W5025" t="s">
        <v>40</v>
      </c>
      <c r="X5025" t="s">
        <v>97</v>
      </c>
      <c r="Y5025" t="s">
        <v>56</v>
      </c>
      <c r="Z5025" t="s">
        <v>223</v>
      </c>
      <c r="AA5025" t="s">
        <v>44</v>
      </c>
      <c r="AB5025" t="s">
        <v>44</v>
      </c>
    </row>
    <row r="5026" spans="1:28" x14ac:dyDescent="0.25">
      <c r="A5026" t="s">
        <v>9537</v>
      </c>
      <c r="B5026" s="1">
        <v>45697</v>
      </c>
      <c r="C5026" t="s">
        <v>6645</v>
      </c>
      <c r="D5026" t="s">
        <v>6646</v>
      </c>
      <c r="E5026">
        <v>18</v>
      </c>
      <c r="F5026" t="s">
        <v>111</v>
      </c>
      <c r="G5026" t="s">
        <v>387</v>
      </c>
      <c r="H5026" t="s">
        <v>388</v>
      </c>
      <c r="I5026" t="s">
        <v>74</v>
      </c>
      <c r="J5026" t="s">
        <v>75</v>
      </c>
      <c r="K5026">
        <v>4</v>
      </c>
      <c r="L5026" s="2">
        <v>3200</v>
      </c>
      <c r="M5026">
        <v>0</v>
      </c>
      <c r="N5026" s="2">
        <v>12800</v>
      </c>
      <c r="O5026" s="2">
        <v>0</v>
      </c>
      <c r="P5026" s="2">
        <v>12800</v>
      </c>
      <c r="Q5026" s="2">
        <v>7932.2</v>
      </c>
      <c r="R5026" s="2">
        <v>4867.8</v>
      </c>
      <c r="S5026" t="s">
        <v>53</v>
      </c>
      <c r="T5026" t="s">
        <v>153</v>
      </c>
      <c r="U5026" t="s">
        <v>154</v>
      </c>
      <c r="V5026" t="s">
        <v>39</v>
      </c>
      <c r="W5026" t="s">
        <v>83</v>
      </c>
      <c r="X5026" t="s">
        <v>97</v>
      </c>
      <c r="Y5026" t="s">
        <v>56</v>
      </c>
      <c r="Z5026" t="s">
        <v>43</v>
      </c>
      <c r="AA5026" t="s">
        <v>44</v>
      </c>
      <c r="AB5026" t="s">
        <v>68</v>
      </c>
    </row>
    <row r="5027" spans="1:28" x14ac:dyDescent="0.25">
      <c r="A5027" t="s">
        <v>9538</v>
      </c>
      <c r="B5027" s="1">
        <v>45697</v>
      </c>
      <c r="C5027" t="s">
        <v>9539</v>
      </c>
      <c r="D5027" t="s">
        <v>9540</v>
      </c>
      <c r="E5027">
        <v>31</v>
      </c>
      <c r="F5027" t="s">
        <v>48</v>
      </c>
      <c r="G5027" t="s">
        <v>238</v>
      </c>
      <c r="H5027" t="s">
        <v>239</v>
      </c>
      <c r="I5027" t="s">
        <v>62</v>
      </c>
      <c r="J5027" t="s">
        <v>63</v>
      </c>
      <c r="K5027">
        <v>1</v>
      </c>
      <c r="L5027" s="2">
        <v>6500</v>
      </c>
      <c r="M5027">
        <v>10</v>
      </c>
      <c r="N5027" s="2">
        <v>6500</v>
      </c>
      <c r="O5027" s="2">
        <v>650</v>
      </c>
      <c r="P5027" s="2">
        <v>5850</v>
      </c>
      <c r="Q5027" s="2">
        <v>3938.79</v>
      </c>
      <c r="R5027" s="2">
        <v>1911.21</v>
      </c>
      <c r="S5027" t="s">
        <v>53</v>
      </c>
      <c r="T5027" t="s">
        <v>76</v>
      </c>
      <c r="U5027" t="s">
        <v>77</v>
      </c>
      <c r="V5027" t="s">
        <v>39</v>
      </c>
      <c r="W5027" t="s">
        <v>92</v>
      </c>
      <c r="X5027" t="s">
        <v>67</v>
      </c>
      <c r="Y5027" t="s">
        <v>56</v>
      </c>
      <c r="Z5027" t="s">
        <v>43</v>
      </c>
      <c r="AA5027" t="s">
        <v>44</v>
      </c>
      <c r="AB5027" t="s">
        <v>44</v>
      </c>
    </row>
    <row r="5028" spans="1:28" x14ac:dyDescent="0.25">
      <c r="A5028" t="s">
        <v>9541</v>
      </c>
      <c r="B5028" s="1">
        <v>45697</v>
      </c>
      <c r="C5028" t="s">
        <v>7662</v>
      </c>
      <c r="D5028" t="s">
        <v>7663</v>
      </c>
      <c r="E5028">
        <v>56</v>
      </c>
      <c r="F5028" t="s">
        <v>48</v>
      </c>
      <c r="G5028" t="s">
        <v>119</v>
      </c>
      <c r="H5028" t="s">
        <v>120</v>
      </c>
      <c r="I5028" t="s">
        <v>62</v>
      </c>
      <c r="J5028" t="s">
        <v>121</v>
      </c>
      <c r="K5028">
        <v>3</v>
      </c>
      <c r="L5028" s="2">
        <v>4800</v>
      </c>
      <c r="M5028">
        <v>10</v>
      </c>
      <c r="N5028" s="2">
        <v>14400</v>
      </c>
      <c r="O5028" s="2">
        <v>1440</v>
      </c>
      <c r="P5028" s="2">
        <v>12960</v>
      </c>
      <c r="Q5028" s="2">
        <v>9027.49</v>
      </c>
      <c r="R5028" s="2">
        <v>3932.51</v>
      </c>
      <c r="S5028" t="s">
        <v>53</v>
      </c>
      <c r="T5028" t="s">
        <v>96</v>
      </c>
      <c r="U5028" t="s">
        <v>96</v>
      </c>
      <c r="V5028" t="s">
        <v>39</v>
      </c>
      <c r="W5028" t="s">
        <v>124</v>
      </c>
      <c r="X5028" t="s">
        <v>67</v>
      </c>
      <c r="Y5028" t="s">
        <v>42</v>
      </c>
      <c r="Z5028" t="s">
        <v>223</v>
      </c>
      <c r="AA5028" t="s">
        <v>44</v>
      </c>
      <c r="AB5028" t="s">
        <v>44</v>
      </c>
    </row>
    <row r="5029" spans="1:28" x14ac:dyDescent="0.25">
      <c r="A5029" t="s">
        <v>9542</v>
      </c>
      <c r="B5029" s="1">
        <v>45698</v>
      </c>
      <c r="C5029" t="s">
        <v>2725</v>
      </c>
      <c r="D5029" t="s">
        <v>2726</v>
      </c>
      <c r="E5029">
        <v>51</v>
      </c>
      <c r="F5029" t="s">
        <v>111</v>
      </c>
      <c r="G5029" t="s">
        <v>128</v>
      </c>
      <c r="H5029" t="s">
        <v>129</v>
      </c>
      <c r="I5029" t="s">
        <v>74</v>
      </c>
      <c r="J5029" t="s">
        <v>130</v>
      </c>
      <c r="K5029">
        <v>1</v>
      </c>
      <c r="L5029" s="2">
        <v>1700</v>
      </c>
      <c r="M5029">
        <v>5</v>
      </c>
      <c r="N5029" s="2">
        <v>1700</v>
      </c>
      <c r="O5029" s="2">
        <v>85</v>
      </c>
      <c r="P5029" s="2">
        <v>1615</v>
      </c>
      <c r="Q5029" s="2">
        <v>1176.71</v>
      </c>
      <c r="R5029" s="2">
        <v>438.29</v>
      </c>
      <c r="S5029" t="s">
        <v>53</v>
      </c>
      <c r="T5029" t="s">
        <v>178</v>
      </c>
      <c r="U5029" t="s">
        <v>154</v>
      </c>
      <c r="V5029" t="s">
        <v>39</v>
      </c>
      <c r="W5029" t="s">
        <v>66</v>
      </c>
      <c r="X5029" t="s">
        <v>67</v>
      </c>
      <c r="Y5029" t="s">
        <v>56</v>
      </c>
      <c r="Z5029" t="s">
        <v>43</v>
      </c>
      <c r="AA5029" t="s">
        <v>44</v>
      </c>
      <c r="AB5029" t="s">
        <v>44</v>
      </c>
    </row>
    <row r="5030" spans="1:28" x14ac:dyDescent="0.25">
      <c r="A5030" t="s">
        <v>9543</v>
      </c>
      <c r="B5030" s="1">
        <v>45698</v>
      </c>
      <c r="C5030" t="s">
        <v>2408</v>
      </c>
      <c r="D5030" t="s">
        <v>2409</v>
      </c>
      <c r="E5030">
        <v>29</v>
      </c>
      <c r="F5030" t="s">
        <v>48</v>
      </c>
      <c r="G5030" t="s">
        <v>197</v>
      </c>
      <c r="H5030" t="s">
        <v>198</v>
      </c>
      <c r="I5030" t="s">
        <v>74</v>
      </c>
      <c r="J5030" t="s">
        <v>75</v>
      </c>
      <c r="K5030">
        <v>1</v>
      </c>
      <c r="L5030" s="2">
        <v>2600</v>
      </c>
      <c r="M5030">
        <v>5</v>
      </c>
      <c r="N5030" s="2">
        <v>2600</v>
      </c>
      <c r="O5030" s="2">
        <v>130</v>
      </c>
      <c r="P5030" s="2">
        <v>2470</v>
      </c>
      <c r="Q5030" s="2">
        <v>2002.93</v>
      </c>
      <c r="R5030" s="2">
        <v>467.07</v>
      </c>
      <c r="S5030" t="s">
        <v>53</v>
      </c>
      <c r="T5030" t="s">
        <v>105</v>
      </c>
      <c r="U5030" t="s">
        <v>106</v>
      </c>
      <c r="V5030" t="s">
        <v>39</v>
      </c>
      <c r="W5030" t="s">
        <v>92</v>
      </c>
      <c r="X5030" t="s">
        <v>67</v>
      </c>
      <c r="Y5030" t="s">
        <v>42</v>
      </c>
      <c r="Z5030" t="s">
        <v>43</v>
      </c>
      <c r="AA5030" t="s">
        <v>44</v>
      </c>
      <c r="AB5030" t="s">
        <v>44</v>
      </c>
    </row>
    <row r="5031" spans="1:28" x14ac:dyDescent="0.25">
      <c r="A5031" t="s">
        <v>9544</v>
      </c>
      <c r="B5031" s="1">
        <v>45698</v>
      </c>
      <c r="C5031" t="s">
        <v>7163</v>
      </c>
      <c r="D5031" t="s">
        <v>7164</v>
      </c>
      <c r="E5031">
        <v>42</v>
      </c>
      <c r="F5031" t="s">
        <v>31</v>
      </c>
      <c r="G5031" t="s">
        <v>188</v>
      </c>
      <c r="H5031" t="s">
        <v>189</v>
      </c>
      <c r="I5031" t="s">
        <v>34</v>
      </c>
      <c r="J5031" t="s">
        <v>190</v>
      </c>
      <c r="K5031">
        <v>2</v>
      </c>
      <c r="L5031" s="2">
        <v>1800</v>
      </c>
      <c r="M5031">
        <v>20</v>
      </c>
      <c r="N5031" s="2">
        <v>3600</v>
      </c>
      <c r="O5031" s="2">
        <v>720</v>
      </c>
      <c r="P5031" s="2">
        <v>2880</v>
      </c>
      <c r="Q5031" s="2">
        <v>1805.71</v>
      </c>
      <c r="R5031" s="2">
        <v>1074.29</v>
      </c>
      <c r="S5031" t="s">
        <v>64</v>
      </c>
      <c r="T5031" t="s">
        <v>222</v>
      </c>
      <c r="U5031" t="s">
        <v>38</v>
      </c>
      <c r="V5031" t="s">
        <v>39</v>
      </c>
      <c r="W5031" t="s">
        <v>137</v>
      </c>
      <c r="X5031" t="s">
        <v>97</v>
      </c>
      <c r="Y5031" t="s">
        <v>56</v>
      </c>
      <c r="Z5031" t="s">
        <v>43</v>
      </c>
      <c r="AA5031" t="s">
        <v>44</v>
      </c>
      <c r="AB5031" t="s">
        <v>44</v>
      </c>
    </row>
    <row r="5032" spans="1:28" x14ac:dyDescent="0.25">
      <c r="A5032" t="s">
        <v>9545</v>
      </c>
      <c r="B5032" s="1">
        <v>45698</v>
      </c>
      <c r="C5032" t="s">
        <v>7532</v>
      </c>
      <c r="D5032" t="s">
        <v>7533</v>
      </c>
      <c r="E5032">
        <v>60</v>
      </c>
      <c r="F5032" t="s">
        <v>48</v>
      </c>
      <c r="G5032" t="s">
        <v>366</v>
      </c>
      <c r="H5032" t="s">
        <v>367</v>
      </c>
      <c r="I5032" t="s">
        <v>34</v>
      </c>
      <c r="J5032" t="s">
        <v>130</v>
      </c>
      <c r="K5032">
        <v>2</v>
      </c>
      <c r="L5032" s="2">
        <v>14500</v>
      </c>
      <c r="M5032">
        <v>10</v>
      </c>
      <c r="N5032" s="2">
        <v>29000</v>
      </c>
      <c r="O5032" s="2">
        <v>2900</v>
      </c>
      <c r="P5032" s="2">
        <v>26100</v>
      </c>
      <c r="Q5032" s="2">
        <v>15746.36</v>
      </c>
      <c r="R5032" s="2">
        <v>10353.64</v>
      </c>
      <c r="S5032" t="s">
        <v>36</v>
      </c>
      <c r="T5032" t="s">
        <v>136</v>
      </c>
      <c r="U5032" t="s">
        <v>38</v>
      </c>
      <c r="V5032" t="s">
        <v>39</v>
      </c>
      <c r="W5032" t="s">
        <v>66</v>
      </c>
      <c r="X5032" t="s">
        <v>97</v>
      </c>
      <c r="Y5032" t="s">
        <v>56</v>
      </c>
      <c r="Z5032" t="s">
        <v>43</v>
      </c>
      <c r="AA5032" t="s">
        <v>44</v>
      </c>
      <c r="AB5032" t="s">
        <v>44</v>
      </c>
    </row>
    <row r="5033" spans="1:28" x14ac:dyDescent="0.25">
      <c r="A5033" t="s">
        <v>9546</v>
      </c>
      <c r="B5033" s="1">
        <v>45698</v>
      </c>
      <c r="C5033" t="s">
        <v>1349</v>
      </c>
      <c r="D5033" t="s">
        <v>1350</v>
      </c>
      <c r="E5033">
        <v>46</v>
      </c>
      <c r="F5033" t="s">
        <v>48</v>
      </c>
      <c r="G5033" t="s">
        <v>207</v>
      </c>
      <c r="H5033" t="s">
        <v>208</v>
      </c>
      <c r="I5033" t="s">
        <v>34</v>
      </c>
      <c r="J5033" t="s">
        <v>143</v>
      </c>
      <c r="K5033">
        <v>1</v>
      </c>
      <c r="L5033" s="2">
        <v>18000</v>
      </c>
      <c r="M5033">
        <v>15</v>
      </c>
      <c r="N5033" s="2">
        <v>18000</v>
      </c>
      <c r="O5033" s="2">
        <v>2700</v>
      </c>
      <c r="P5033" s="2">
        <v>15300</v>
      </c>
      <c r="Q5033" s="2">
        <v>9387.44</v>
      </c>
      <c r="R5033" s="2">
        <v>5912.56</v>
      </c>
      <c r="S5033" t="s">
        <v>64</v>
      </c>
      <c r="T5033" t="s">
        <v>90</v>
      </c>
      <c r="U5033" t="s">
        <v>91</v>
      </c>
      <c r="V5033" t="s">
        <v>39</v>
      </c>
      <c r="W5033" t="s">
        <v>83</v>
      </c>
      <c r="X5033" t="s">
        <v>97</v>
      </c>
      <c r="Y5033" t="s">
        <v>56</v>
      </c>
      <c r="Z5033" t="s">
        <v>43</v>
      </c>
      <c r="AA5033" t="s">
        <v>44</v>
      </c>
      <c r="AB5033" t="s">
        <v>44</v>
      </c>
    </row>
    <row r="5034" spans="1:28" x14ac:dyDescent="0.25">
      <c r="A5034" t="s">
        <v>9547</v>
      </c>
      <c r="B5034" s="1">
        <v>45698</v>
      </c>
      <c r="C5034" t="s">
        <v>7732</v>
      </c>
      <c r="D5034" t="s">
        <v>7733</v>
      </c>
      <c r="E5034">
        <v>48</v>
      </c>
      <c r="F5034" t="s">
        <v>31</v>
      </c>
      <c r="G5034" t="s">
        <v>49</v>
      </c>
      <c r="H5034" t="s">
        <v>50</v>
      </c>
      <c r="I5034" t="s">
        <v>51</v>
      </c>
      <c r="J5034" t="s">
        <v>52</v>
      </c>
      <c r="K5034">
        <v>5</v>
      </c>
      <c r="L5034" s="2">
        <v>500</v>
      </c>
      <c r="M5034">
        <v>0</v>
      </c>
      <c r="N5034" s="2">
        <v>2500</v>
      </c>
      <c r="O5034" s="2">
        <v>0</v>
      </c>
      <c r="P5034" s="2">
        <v>2500</v>
      </c>
      <c r="Q5034" s="2">
        <v>1488.74</v>
      </c>
      <c r="R5034" s="2">
        <v>1011.26</v>
      </c>
      <c r="S5034" t="s">
        <v>64</v>
      </c>
      <c r="T5034" t="s">
        <v>37</v>
      </c>
      <c r="U5034" t="s">
        <v>38</v>
      </c>
      <c r="V5034" t="s">
        <v>39</v>
      </c>
      <c r="W5034" t="s">
        <v>124</v>
      </c>
      <c r="X5034" t="s">
        <v>41</v>
      </c>
      <c r="Y5034" t="s">
        <v>42</v>
      </c>
      <c r="Z5034" t="s">
        <v>223</v>
      </c>
      <c r="AA5034" t="s">
        <v>44</v>
      </c>
      <c r="AB5034" t="s">
        <v>44</v>
      </c>
    </row>
    <row r="5035" spans="1:28" x14ac:dyDescent="0.25">
      <c r="A5035" t="s">
        <v>9548</v>
      </c>
      <c r="B5035" s="1">
        <v>45698</v>
      </c>
      <c r="C5035" t="s">
        <v>6335</v>
      </c>
      <c r="D5035" t="s">
        <v>6336</v>
      </c>
      <c r="E5035">
        <v>59</v>
      </c>
      <c r="F5035" t="s">
        <v>31</v>
      </c>
      <c r="G5035" t="s">
        <v>88</v>
      </c>
      <c r="H5035" t="s">
        <v>89</v>
      </c>
      <c r="I5035" t="s">
        <v>62</v>
      </c>
      <c r="J5035" t="s">
        <v>63</v>
      </c>
      <c r="K5035">
        <v>6</v>
      </c>
      <c r="L5035" s="2">
        <v>4200</v>
      </c>
      <c r="M5035">
        <v>25</v>
      </c>
      <c r="N5035" s="2">
        <v>25200</v>
      </c>
      <c r="O5035" s="2">
        <v>6300</v>
      </c>
      <c r="P5035" s="2">
        <v>18900</v>
      </c>
      <c r="Q5035" s="2">
        <v>14424.3</v>
      </c>
      <c r="R5035" s="2">
        <v>4475.7</v>
      </c>
      <c r="S5035" t="s">
        <v>53</v>
      </c>
      <c r="T5035" t="s">
        <v>37</v>
      </c>
      <c r="U5035" t="s">
        <v>38</v>
      </c>
      <c r="V5035" t="s">
        <v>39</v>
      </c>
      <c r="W5035" t="s">
        <v>124</v>
      </c>
      <c r="X5035" t="s">
        <v>67</v>
      </c>
      <c r="Y5035" t="s">
        <v>42</v>
      </c>
      <c r="Z5035" t="s">
        <v>43</v>
      </c>
      <c r="AA5035" t="s">
        <v>44</v>
      </c>
      <c r="AB5035" t="s">
        <v>44</v>
      </c>
    </row>
    <row r="5036" spans="1:28" x14ac:dyDescent="0.25">
      <c r="A5036" t="s">
        <v>9549</v>
      </c>
      <c r="B5036" s="1">
        <v>45698</v>
      </c>
      <c r="C5036" t="s">
        <v>2001</v>
      </c>
      <c r="D5036" t="s">
        <v>2002</v>
      </c>
      <c r="E5036">
        <v>32</v>
      </c>
      <c r="F5036" t="s">
        <v>31</v>
      </c>
      <c r="G5036" t="s">
        <v>60</v>
      </c>
      <c r="H5036" t="s">
        <v>61</v>
      </c>
      <c r="I5036" t="s">
        <v>62</v>
      </c>
      <c r="J5036" t="s">
        <v>63</v>
      </c>
      <c r="K5036">
        <v>3</v>
      </c>
      <c r="L5036" s="2">
        <v>3500</v>
      </c>
      <c r="M5036">
        <v>5</v>
      </c>
      <c r="N5036" s="2">
        <v>10500</v>
      </c>
      <c r="O5036" s="2">
        <v>525</v>
      </c>
      <c r="P5036" s="2">
        <v>9975</v>
      </c>
      <c r="Q5036" s="2">
        <v>6794.3</v>
      </c>
      <c r="R5036" s="2">
        <v>3180.7</v>
      </c>
      <c r="S5036" t="s">
        <v>53</v>
      </c>
      <c r="T5036" t="s">
        <v>122</v>
      </c>
      <c r="U5036" t="s">
        <v>123</v>
      </c>
      <c r="V5036" t="s">
        <v>39</v>
      </c>
      <c r="W5036" t="s">
        <v>83</v>
      </c>
      <c r="X5036" t="s">
        <v>67</v>
      </c>
      <c r="Y5036" t="s">
        <v>42</v>
      </c>
      <c r="Z5036" t="s">
        <v>508</v>
      </c>
      <c r="AA5036" t="s">
        <v>44</v>
      </c>
      <c r="AB5036" t="s">
        <v>44</v>
      </c>
    </row>
    <row r="5037" spans="1:28" x14ac:dyDescent="0.25">
      <c r="A5037" t="s">
        <v>9550</v>
      </c>
      <c r="B5037" s="1">
        <v>45698</v>
      </c>
      <c r="C5037" t="s">
        <v>5916</v>
      </c>
      <c r="D5037" t="s">
        <v>5917</v>
      </c>
      <c r="E5037">
        <v>39</v>
      </c>
      <c r="F5037" t="s">
        <v>31</v>
      </c>
      <c r="G5037" t="s">
        <v>49</v>
      </c>
      <c r="H5037" t="s">
        <v>50</v>
      </c>
      <c r="I5037" t="s">
        <v>51</v>
      </c>
      <c r="J5037" t="s">
        <v>52</v>
      </c>
      <c r="K5037">
        <v>2</v>
      </c>
      <c r="L5037" s="2">
        <v>500</v>
      </c>
      <c r="M5037">
        <v>0</v>
      </c>
      <c r="N5037" s="2">
        <v>1000</v>
      </c>
      <c r="O5037" s="2">
        <v>0</v>
      </c>
      <c r="P5037" s="2">
        <v>1000</v>
      </c>
      <c r="Q5037" s="2">
        <v>633.95000000000005</v>
      </c>
      <c r="R5037" s="2">
        <v>366.05</v>
      </c>
      <c r="S5037" t="s">
        <v>36</v>
      </c>
      <c r="T5037" t="s">
        <v>136</v>
      </c>
      <c r="U5037" t="s">
        <v>38</v>
      </c>
      <c r="V5037" t="s">
        <v>39</v>
      </c>
      <c r="W5037" t="s">
        <v>40</v>
      </c>
      <c r="X5037" t="s">
        <v>97</v>
      </c>
      <c r="Y5037" t="s">
        <v>56</v>
      </c>
      <c r="Z5037" t="s">
        <v>43</v>
      </c>
      <c r="AA5037" t="s">
        <v>44</v>
      </c>
      <c r="AB5037" t="s">
        <v>44</v>
      </c>
    </row>
    <row r="5038" spans="1:28" x14ac:dyDescent="0.25">
      <c r="A5038" t="s">
        <v>9551</v>
      </c>
      <c r="B5038" s="1">
        <v>45698</v>
      </c>
      <c r="C5038" t="s">
        <v>8058</v>
      </c>
      <c r="D5038" t="s">
        <v>8059</v>
      </c>
      <c r="E5038">
        <v>27</v>
      </c>
      <c r="F5038" t="s">
        <v>48</v>
      </c>
      <c r="G5038" t="s">
        <v>81</v>
      </c>
      <c r="H5038" t="s">
        <v>82</v>
      </c>
      <c r="I5038" t="s">
        <v>51</v>
      </c>
      <c r="J5038" t="s">
        <v>52</v>
      </c>
      <c r="K5038">
        <v>1</v>
      </c>
      <c r="L5038" s="2">
        <v>600</v>
      </c>
      <c r="M5038">
        <v>25</v>
      </c>
      <c r="N5038" s="2">
        <v>600</v>
      </c>
      <c r="O5038" s="2">
        <v>150</v>
      </c>
      <c r="P5038" s="2">
        <v>450</v>
      </c>
      <c r="Q5038" s="2">
        <v>338.73</v>
      </c>
      <c r="R5038" s="2">
        <v>111.27</v>
      </c>
      <c r="S5038" t="s">
        <v>36</v>
      </c>
      <c r="T5038" t="s">
        <v>136</v>
      </c>
      <c r="U5038" t="s">
        <v>38</v>
      </c>
      <c r="V5038" t="s">
        <v>39</v>
      </c>
      <c r="W5038" t="s">
        <v>66</v>
      </c>
      <c r="X5038" t="s">
        <v>41</v>
      </c>
      <c r="Y5038" t="s">
        <v>56</v>
      </c>
      <c r="Z5038" t="s">
        <v>43</v>
      </c>
      <c r="AA5038" t="s">
        <v>44</v>
      </c>
      <c r="AB5038" t="s">
        <v>44</v>
      </c>
    </row>
    <row r="5039" spans="1:28" x14ac:dyDescent="0.25">
      <c r="A5039" t="s">
        <v>9552</v>
      </c>
      <c r="B5039" s="1">
        <v>45698</v>
      </c>
      <c r="C5039" t="s">
        <v>5620</v>
      </c>
      <c r="D5039" t="s">
        <v>5621</v>
      </c>
      <c r="E5039">
        <v>29</v>
      </c>
      <c r="F5039" t="s">
        <v>31</v>
      </c>
      <c r="G5039" t="s">
        <v>298</v>
      </c>
      <c r="H5039" t="s">
        <v>299</v>
      </c>
      <c r="I5039" t="s">
        <v>103</v>
      </c>
      <c r="J5039" t="s">
        <v>104</v>
      </c>
      <c r="K5039">
        <v>4</v>
      </c>
      <c r="L5039" s="2">
        <v>700</v>
      </c>
      <c r="M5039">
        <v>10</v>
      </c>
      <c r="N5039" s="2">
        <v>2800</v>
      </c>
      <c r="O5039" s="2">
        <v>280</v>
      </c>
      <c r="P5039" s="2">
        <v>2520</v>
      </c>
      <c r="Q5039" s="2">
        <v>1816.32</v>
      </c>
      <c r="R5039" s="2">
        <v>703.68</v>
      </c>
      <c r="S5039" t="s">
        <v>53</v>
      </c>
      <c r="T5039" t="s">
        <v>65</v>
      </c>
      <c r="U5039" t="s">
        <v>65</v>
      </c>
      <c r="V5039" t="s">
        <v>39</v>
      </c>
      <c r="W5039" t="s">
        <v>40</v>
      </c>
      <c r="X5039" t="s">
        <v>67</v>
      </c>
      <c r="Y5039" t="s">
        <v>56</v>
      </c>
      <c r="Z5039" t="s">
        <v>508</v>
      </c>
      <c r="AA5039" t="s">
        <v>68</v>
      </c>
      <c r="AB5039" t="s">
        <v>44</v>
      </c>
    </row>
    <row r="5040" spans="1:28" x14ac:dyDescent="0.25">
      <c r="A5040" t="s">
        <v>9553</v>
      </c>
      <c r="B5040" s="1">
        <v>45698</v>
      </c>
      <c r="C5040" t="s">
        <v>4367</v>
      </c>
      <c r="D5040" t="s">
        <v>4368</v>
      </c>
      <c r="E5040">
        <v>30</v>
      </c>
      <c r="F5040" t="s">
        <v>48</v>
      </c>
      <c r="G5040" t="s">
        <v>212</v>
      </c>
      <c r="H5040" t="s">
        <v>213</v>
      </c>
      <c r="I5040" t="s">
        <v>51</v>
      </c>
      <c r="J5040" t="s">
        <v>52</v>
      </c>
      <c r="K5040">
        <v>1</v>
      </c>
      <c r="L5040" s="2">
        <v>400</v>
      </c>
      <c r="M5040">
        <v>0</v>
      </c>
      <c r="N5040" s="2">
        <v>400</v>
      </c>
      <c r="O5040" s="2">
        <v>0</v>
      </c>
      <c r="P5040" s="2">
        <v>400</v>
      </c>
      <c r="Q5040" s="2">
        <v>247.31</v>
      </c>
      <c r="R5040" s="2">
        <v>152.69</v>
      </c>
      <c r="S5040" t="s">
        <v>53</v>
      </c>
      <c r="T5040" t="s">
        <v>54</v>
      </c>
      <c r="U5040" t="s">
        <v>55</v>
      </c>
      <c r="V5040" t="s">
        <v>39</v>
      </c>
      <c r="W5040" t="s">
        <v>92</v>
      </c>
      <c r="X5040" t="s">
        <v>97</v>
      </c>
      <c r="Y5040" t="s">
        <v>56</v>
      </c>
      <c r="Z5040" t="s">
        <v>144</v>
      </c>
      <c r="AA5040" t="s">
        <v>44</v>
      </c>
      <c r="AB5040" t="s">
        <v>44</v>
      </c>
    </row>
    <row r="5041" spans="1:28" x14ac:dyDescent="0.25">
      <c r="A5041" t="s">
        <v>9554</v>
      </c>
      <c r="B5041" s="1">
        <v>45698</v>
      </c>
      <c r="C5041" t="s">
        <v>1722</v>
      </c>
      <c r="D5041" t="s">
        <v>1723</v>
      </c>
      <c r="E5041">
        <v>59</v>
      </c>
      <c r="F5041" t="s">
        <v>31</v>
      </c>
      <c r="G5041" t="s">
        <v>344</v>
      </c>
      <c r="H5041" t="s">
        <v>345</v>
      </c>
      <c r="I5041" t="s">
        <v>34</v>
      </c>
      <c r="J5041" t="s">
        <v>121</v>
      </c>
      <c r="K5041">
        <v>4</v>
      </c>
      <c r="L5041" s="2">
        <v>1600</v>
      </c>
      <c r="M5041">
        <v>5</v>
      </c>
      <c r="N5041" s="2">
        <v>6400</v>
      </c>
      <c r="O5041" s="2">
        <v>320</v>
      </c>
      <c r="P5041" s="2">
        <v>6080</v>
      </c>
      <c r="Q5041" s="2">
        <v>4649.13</v>
      </c>
      <c r="R5041" s="2">
        <v>1430.87</v>
      </c>
      <c r="S5041" t="s">
        <v>53</v>
      </c>
      <c r="T5041" t="s">
        <v>222</v>
      </c>
      <c r="U5041" t="s">
        <v>38</v>
      </c>
      <c r="V5041" t="s">
        <v>39</v>
      </c>
      <c r="W5041" t="s">
        <v>40</v>
      </c>
      <c r="X5041" t="s">
        <v>67</v>
      </c>
      <c r="Y5041" t="s">
        <v>56</v>
      </c>
      <c r="Z5041" t="s">
        <v>43</v>
      </c>
      <c r="AA5041" t="s">
        <v>44</v>
      </c>
      <c r="AB5041" t="s">
        <v>44</v>
      </c>
    </row>
    <row r="5042" spans="1:28" x14ac:dyDescent="0.25">
      <c r="A5042" t="s">
        <v>9555</v>
      </c>
      <c r="B5042" s="1">
        <v>45698</v>
      </c>
      <c r="C5042" t="s">
        <v>86</v>
      </c>
      <c r="D5042" t="s">
        <v>87</v>
      </c>
      <c r="E5042">
        <v>31</v>
      </c>
      <c r="F5042" t="s">
        <v>31</v>
      </c>
      <c r="G5042" t="s">
        <v>60</v>
      </c>
      <c r="H5042" t="s">
        <v>61</v>
      </c>
      <c r="I5042" t="s">
        <v>62</v>
      </c>
      <c r="J5042" t="s">
        <v>63</v>
      </c>
      <c r="K5042">
        <v>1</v>
      </c>
      <c r="L5042" s="2">
        <v>3500</v>
      </c>
      <c r="M5042">
        <v>25</v>
      </c>
      <c r="N5042" s="2">
        <v>3500</v>
      </c>
      <c r="O5042" s="2">
        <v>875</v>
      </c>
      <c r="P5042" s="2">
        <v>2625</v>
      </c>
      <c r="Q5042" s="2">
        <v>2131.39</v>
      </c>
      <c r="R5042" s="2">
        <v>493.61</v>
      </c>
      <c r="S5042" t="s">
        <v>53</v>
      </c>
      <c r="T5042" t="s">
        <v>76</v>
      </c>
      <c r="U5042" t="s">
        <v>77</v>
      </c>
      <c r="V5042" t="s">
        <v>39</v>
      </c>
      <c r="W5042" t="s">
        <v>66</v>
      </c>
      <c r="X5042" t="s">
        <v>97</v>
      </c>
      <c r="Y5042" t="s">
        <v>84</v>
      </c>
      <c r="Z5042" t="s">
        <v>43</v>
      </c>
      <c r="AA5042" t="s">
        <v>44</v>
      </c>
      <c r="AB5042" t="s">
        <v>44</v>
      </c>
    </row>
    <row r="5043" spans="1:28" x14ac:dyDescent="0.25">
      <c r="A5043" t="s">
        <v>9556</v>
      </c>
      <c r="B5043" s="1">
        <v>45698</v>
      </c>
      <c r="C5043" t="s">
        <v>9370</v>
      </c>
      <c r="D5043" t="s">
        <v>9371</v>
      </c>
      <c r="E5043">
        <v>19</v>
      </c>
      <c r="F5043" t="s">
        <v>31</v>
      </c>
      <c r="G5043" t="s">
        <v>344</v>
      </c>
      <c r="H5043" t="s">
        <v>345</v>
      </c>
      <c r="I5043" t="s">
        <v>34</v>
      </c>
      <c r="J5043" t="s">
        <v>121</v>
      </c>
      <c r="K5043">
        <v>1</v>
      </c>
      <c r="L5043" s="2">
        <v>1600</v>
      </c>
      <c r="M5043">
        <v>25</v>
      </c>
      <c r="N5043" s="2">
        <v>1600</v>
      </c>
      <c r="O5043" s="2">
        <v>400</v>
      </c>
      <c r="P5043" s="2">
        <v>1200</v>
      </c>
      <c r="Q5043" s="2">
        <v>778.97</v>
      </c>
      <c r="R5043" s="2">
        <v>421.03</v>
      </c>
      <c r="S5043" t="s">
        <v>53</v>
      </c>
      <c r="T5043" t="s">
        <v>65</v>
      </c>
      <c r="U5043" t="s">
        <v>65</v>
      </c>
      <c r="V5043" t="s">
        <v>39</v>
      </c>
      <c r="W5043" t="s">
        <v>66</v>
      </c>
      <c r="X5043" t="s">
        <v>97</v>
      </c>
      <c r="Y5043" t="s">
        <v>84</v>
      </c>
      <c r="Z5043" t="s">
        <v>43</v>
      </c>
      <c r="AA5043" t="s">
        <v>44</v>
      </c>
      <c r="AB5043" t="s">
        <v>44</v>
      </c>
    </row>
    <row r="5044" spans="1:28" x14ac:dyDescent="0.25">
      <c r="A5044" t="s">
        <v>9557</v>
      </c>
      <c r="B5044" s="1">
        <v>45698</v>
      </c>
      <c r="C5044" t="s">
        <v>7990</v>
      </c>
      <c r="D5044" t="s">
        <v>7991</v>
      </c>
      <c r="E5044">
        <v>47</v>
      </c>
      <c r="F5044" t="s">
        <v>111</v>
      </c>
      <c r="G5044" t="s">
        <v>188</v>
      </c>
      <c r="H5044" t="s">
        <v>189</v>
      </c>
      <c r="I5044" t="s">
        <v>34</v>
      </c>
      <c r="J5044" t="s">
        <v>190</v>
      </c>
      <c r="K5044">
        <v>1</v>
      </c>
      <c r="L5044" s="2">
        <v>1800</v>
      </c>
      <c r="M5044">
        <v>10</v>
      </c>
      <c r="N5044" s="2">
        <v>1800</v>
      </c>
      <c r="O5044" s="2">
        <v>180</v>
      </c>
      <c r="P5044" s="2">
        <v>1620</v>
      </c>
      <c r="Q5044" s="2">
        <v>1075.9100000000001</v>
      </c>
      <c r="R5044" s="2">
        <v>544.09</v>
      </c>
      <c r="S5044" t="s">
        <v>53</v>
      </c>
      <c r="T5044" t="s">
        <v>105</v>
      </c>
      <c r="U5044" t="s">
        <v>106</v>
      </c>
      <c r="V5044" t="s">
        <v>39</v>
      </c>
      <c r="W5044" t="s">
        <v>137</v>
      </c>
      <c r="X5044" t="s">
        <v>97</v>
      </c>
      <c r="Y5044" t="s">
        <v>56</v>
      </c>
      <c r="Z5044" t="s">
        <v>43</v>
      </c>
      <c r="AA5044" t="s">
        <v>44</v>
      </c>
      <c r="AB5044" t="s">
        <v>44</v>
      </c>
    </row>
    <row r="5045" spans="1:28" x14ac:dyDescent="0.25">
      <c r="A5045" t="s">
        <v>9558</v>
      </c>
      <c r="B5045" s="1">
        <v>45698</v>
      </c>
      <c r="C5045" t="s">
        <v>2949</v>
      </c>
      <c r="D5045" t="s">
        <v>2950</v>
      </c>
      <c r="E5045">
        <v>38</v>
      </c>
      <c r="F5045" t="s">
        <v>31</v>
      </c>
      <c r="G5045" t="s">
        <v>318</v>
      </c>
      <c r="H5045" t="s">
        <v>319</v>
      </c>
      <c r="I5045" t="s">
        <v>34</v>
      </c>
      <c r="J5045" t="s">
        <v>190</v>
      </c>
      <c r="K5045">
        <v>2</v>
      </c>
      <c r="L5045" s="2">
        <v>2500</v>
      </c>
      <c r="M5045">
        <v>15</v>
      </c>
      <c r="N5045" s="2">
        <v>5000</v>
      </c>
      <c r="O5045" s="2">
        <v>750</v>
      </c>
      <c r="P5045" s="2">
        <v>4250</v>
      </c>
      <c r="Q5045" s="2">
        <v>3277.1</v>
      </c>
      <c r="R5045" s="2">
        <v>972.9</v>
      </c>
      <c r="S5045" t="s">
        <v>53</v>
      </c>
      <c r="T5045" t="s">
        <v>90</v>
      </c>
      <c r="U5045" t="s">
        <v>91</v>
      </c>
      <c r="V5045" t="s">
        <v>39</v>
      </c>
      <c r="W5045" t="s">
        <v>40</v>
      </c>
      <c r="X5045" t="s">
        <v>97</v>
      </c>
      <c r="Y5045" t="s">
        <v>56</v>
      </c>
      <c r="Z5045" t="s">
        <v>107</v>
      </c>
      <c r="AA5045" t="s">
        <v>44</v>
      </c>
      <c r="AB5045" t="s">
        <v>44</v>
      </c>
    </row>
    <row r="5046" spans="1:28" x14ac:dyDescent="0.25">
      <c r="A5046" t="s">
        <v>9559</v>
      </c>
      <c r="B5046" s="1">
        <v>45699</v>
      </c>
      <c r="C5046" t="s">
        <v>5442</v>
      </c>
      <c r="D5046" t="s">
        <v>5443</v>
      </c>
      <c r="E5046">
        <v>42</v>
      </c>
      <c r="F5046" t="s">
        <v>48</v>
      </c>
      <c r="G5046" t="s">
        <v>60</v>
      </c>
      <c r="H5046" t="s">
        <v>61</v>
      </c>
      <c r="I5046" t="s">
        <v>62</v>
      </c>
      <c r="J5046" t="s">
        <v>63</v>
      </c>
      <c r="K5046">
        <v>1</v>
      </c>
      <c r="L5046" s="2">
        <v>3500</v>
      </c>
      <c r="M5046">
        <v>25</v>
      </c>
      <c r="N5046" s="2">
        <v>3500</v>
      </c>
      <c r="O5046" s="2">
        <v>875</v>
      </c>
      <c r="P5046" s="2">
        <v>2625</v>
      </c>
      <c r="Q5046" s="2">
        <v>2123.0500000000002</v>
      </c>
      <c r="R5046" s="2">
        <v>501.95</v>
      </c>
      <c r="S5046" t="s">
        <v>53</v>
      </c>
      <c r="T5046" t="s">
        <v>37</v>
      </c>
      <c r="U5046" t="s">
        <v>38</v>
      </c>
      <c r="V5046" t="s">
        <v>39</v>
      </c>
      <c r="W5046" t="s">
        <v>137</v>
      </c>
      <c r="X5046" t="s">
        <v>67</v>
      </c>
      <c r="Y5046" t="s">
        <v>56</v>
      </c>
      <c r="Z5046" t="s">
        <v>43</v>
      </c>
      <c r="AA5046" t="s">
        <v>44</v>
      </c>
      <c r="AB5046" t="s">
        <v>44</v>
      </c>
    </row>
    <row r="5047" spans="1:28" x14ac:dyDescent="0.25">
      <c r="A5047" t="s">
        <v>9560</v>
      </c>
      <c r="B5047" s="1">
        <v>45699</v>
      </c>
      <c r="C5047" t="s">
        <v>3852</v>
      </c>
      <c r="D5047" t="s">
        <v>3853</v>
      </c>
      <c r="E5047">
        <v>45</v>
      </c>
      <c r="F5047" t="s">
        <v>48</v>
      </c>
      <c r="G5047" t="s">
        <v>273</v>
      </c>
      <c r="H5047" t="s">
        <v>274</v>
      </c>
      <c r="I5047" t="s">
        <v>51</v>
      </c>
      <c r="J5047" t="s">
        <v>52</v>
      </c>
      <c r="K5047">
        <v>2</v>
      </c>
      <c r="L5047" s="2">
        <v>250</v>
      </c>
      <c r="M5047">
        <v>0</v>
      </c>
      <c r="N5047" s="2">
        <v>500</v>
      </c>
      <c r="O5047" s="2">
        <v>0</v>
      </c>
      <c r="P5047" s="2">
        <v>500</v>
      </c>
      <c r="Q5047" s="2">
        <v>316.39</v>
      </c>
      <c r="R5047" s="2">
        <v>183.61</v>
      </c>
      <c r="S5047" t="s">
        <v>64</v>
      </c>
      <c r="T5047" t="s">
        <v>114</v>
      </c>
      <c r="U5047" t="s">
        <v>115</v>
      </c>
      <c r="V5047" t="s">
        <v>39</v>
      </c>
      <c r="W5047" t="s">
        <v>66</v>
      </c>
      <c r="X5047" t="s">
        <v>41</v>
      </c>
      <c r="Y5047" t="s">
        <v>84</v>
      </c>
      <c r="Z5047" t="s">
        <v>43</v>
      </c>
      <c r="AA5047" t="s">
        <v>44</v>
      </c>
      <c r="AB5047" t="s">
        <v>68</v>
      </c>
    </row>
    <row r="5048" spans="1:28" x14ac:dyDescent="0.25">
      <c r="A5048" t="s">
        <v>9561</v>
      </c>
      <c r="B5048" s="1">
        <v>45699</v>
      </c>
      <c r="C5048" t="s">
        <v>8995</v>
      </c>
      <c r="D5048" t="s">
        <v>8996</v>
      </c>
      <c r="E5048">
        <v>43</v>
      </c>
      <c r="F5048" t="s">
        <v>48</v>
      </c>
      <c r="G5048" t="s">
        <v>112</v>
      </c>
      <c r="H5048" t="s">
        <v>113</v>
      </c>
      <c r="I5048" t="s">
        <v>103</v>
      </c>
      <c r="J5048" t="s">
        <v>104</v>
      </c>
      <c r="K5048">
        <v>1</v>
      </c>
      <c r="L5048" s="2">
        <v>650</v>
      </c>
      <c r="M5048">
        <v>25</v>
      </c>
      <c r="N5048" s="2">
        <v>650</v>
      </c>
      <c r="O5048" s="2">
        <v>162.5</v>
      </c>
      <c r="P5048" s="2">
        <v>487.5</v>
      </c>
      <c r="Q5048" s="2">
        <v>374.81</v>
      </c>
      <c r="R5048" s="2">
        <v>112.69</v>
      </c>
      <c r="S5048" t="s">
        <v>53</v>
      </c>
      <c r="T5048" t="s">
        <v>222</v>
      </c>
      <c r="U5048" t="s">
        <v>38</v>
      </c>
      <c r="V5048" t="s">
        <v>39</v>
      </c>
      <c r="W5048" t="s">
        <v>124</v>
      </c>
      <c r="X5048" t="s">
        <v>41</v>
      </c>
      <c r="Y5048" t="s">
        <v>42</v>
      </c>
      <c r="Z5048" t="s">
        <v>223</v>
      </c>
      <c r="AA5048" t="s">
        <v>44</v>
      </c>
      <c r="AB5048" t="s">
        <v>44</v>
      </c>
    </row>
    <row r="5049" spans="1:28" x14ac:dyDescent="0.25">
      <c r="A5049" t="s">
        <v>9562</v>
      </c>
      <c r="B5049" s="1">
        <v>45699</v>
      </c>
      <c r="C5049" t="s">
        <v>3342</v>
      </c>
      <c r="D5049" t="s">
        <v>3343</v>
      </c>
      <c r="E5049">
        <v>37</v>
      </c>
      <c r="F5049" t="s">
        <v>48</v>
      </c>
      <c r="G5049" t="s">
        <v>207</v>
      </c>
      <c r="H5049" t="s">
        <v>208</v>
      </c>
      <c r="I5049" t="s">
        <v>34</v>
      </c>
      <c r="J5049" t="s">
        <v>143</v>
      </c>
      <c r="K5049">
        <v>1</v>
      </c>
      <c r="L5049" s="2">
        <v>18000</v>
      </c>
      <c r="M5049">
        <v>25</v>
      </c>
      <c r="N5049" s="2">
        <v>18000</v>
      </c>
      <c r="O5049" s="2">
        <v>4500</v>
      </c>
      <c r="P5049" s="2">
        <v>13500</v>
      </c>
      <c r="Q5049" s="2">
        <v>10575.05</v>
      </c>
      <c r="R5049" s="2">
        <v>2924.95</v>
      </c>
      <c r="S5049" t="s">
        <v>36</v>
      </c>
      <c r="T5049" t="s">
        <v>290</v>
      </c>
      <c r="U5049" t="s">
        <v>291</v>
      </c>
      <c r="V5049" t="s">
        <v>39</v>
      </c>
      <c r="W5049" t="s">
        <v>83</v>
      </c>
      <c r="X5049" t="s">
        <v>41</v>
      </c>
      <c r="Y5049" t="s">
        <v>84</v>
      </c>
      <c r="Z5049" t="s">
        <v>43</v>
      </c>
      <c r="AA5049" t="s">
        <v>44</v>
      </c>
      <c r="AB5049" t="s">
        <v>44</v>
      </c>
    </row>
    <row r="5050" spans="1:28" x14ac:dyDescent="0.25">
      <c r="A5050" t="s">
        <v>9563</v>
      </c>
      <c r="B5050" s="1">
        <v>45699</v>
      </c>
      <c r="C5050" t="s">
        <v>4484</v>
      </c>
      <c r="D5050" t="s">
        <v>4485</v>
      </c>
      <c r="E5050">
        <v>40</v>
      </c>
      <c r="F5050" t="s">
        <v>48</v>
      </c>
      <c r="G5050" t="s">
        <v>212</v>
      </c>
      <c r="H5050" t="s">
        <v>213</v>
      </c>
      <c r="I5050" t="s">
        <v>51</v>
      </c>
      <c r="J5050" t="s">
        <v>52</v>
      </c>
      <c r="K5050">
        <v>1</v>
      </c>
      <c r="L5050" s="2">
        <v>400</v>
      </c>
      <c r="M5050">
        <v>20</v>
      </c>
      <c r="N5050" s="2">
        <v>400</v>
      </c>
      <c r="O5050" s="2">
        <v>80</v>
      </c>
      <c r="P5050" s="2">
        <v>320</v>
      </c>
      <c r="Q5050" s="2">
        <v>191.65</v>
      </c>
      <c r="R5050" s="2">
        <v>128.35</v>
      </c>
      <c r="S5050" t="s">
        <v>53</v>
      </c>
      <c r="T5050" t="s">
        <v>222</v>
      </c>
      <c r="U5050" t="s">
        <v>38</v>
      </c>
      <c r="V5050" t="s">
        <v>39</v>
      </c>
      <c r="W5050" t="s">
        <v>83</v>
      </c>
      <c r="X5050" t="s">
        <v>67</v>
      </c>
      <c r="Y5050" t="s">
        <v>42</v>
      </c>
      <c r="Z5050" t="s">
        <v>223</v>
      </c>
      <c r="AA5050" t="s">
        <v>44</v>
      </c>
      <c r="AB5050" t="s">
        <v>44</v>
      </c>
    </row>
    <row r="5051" spans="1:28" x14ac:dyDescent="0.25">
      <c r="A5051" t="s">
        <v>9564</v>
      </c>
      <c r="B5051" s="1">
        <v>45699</v>
      </c>
      <c r="C5051" t="s">
        <v>9565</v>
      </c>
      <c r="D5051" t="s">
        <v>9566</v>
      </c>
      <c r="E5051">
        <v>55</v>
      </c>
      <c r="F5051" t="s">
        <v>48</v>
      </c>
      <c r="G5051" t="s">
        <v>72</v>
      </c>
      <c r="H5051" t="s">
        <v>73</v>
      </c>
      <c r="I5051" t="s">
        <v>74</v>
      </c>
      <c r="J5051" t="s">
        <v>75</v>
      </c>
      <c r="K5051">
        <v>1</v>
      </c>
      <c r="L5051" s="2">
        <v>2200</v>
      </c>
      <c r="M5051">
        <v>25</v>
      </c>
      <c r="N5051" s="2">
        <v>2200</v>
      </c>
      <c r="O5051" s="2">
        <v>550</v>
      </c>
      <c r="P5051" s="2">
        <v>1650</v>
      </c>
      <c r="Q5051" s="2">
        <v>1347.45</v>
      </c>
      <c r="R5051" s="2">
        <v>302.55</v>
      </c>
      <c r="S5051" t="s">
        <v>53</v>
      </c>
      <c r="T5051" t="s">
        <v>178</v>
      </c>
      <c r="U5051" t="s">
        <v>154</v>
      </c>
      <c r="V5051" t="s">
        <v>39</v>
      </c>
      <c r="W5051" t="s">
        <v>83</v>
      </c>
      <c r="X5051" t="s">
        <v>97</v>
      </c>
      <c r="Y5051" t="s">
        <v>56</v>
      </c>
      <c r="Z5051" t="s">
        <v>508</v>
      </c>
      <c r="AA5051" t="s">
        <v>44</v>
      </c>
      <c r="AB5051" t="s">
        <v>44</v>
      </c>
    </row>
    <row r="5052" spans="1:28" x14ac:dyDescent="0.25">
      <c r="A5052" t="s">
        <v>9567</v>
      </c>
      <c r="B5052" s="1">
        <v>45699</v>
      </c>
      <c r="C5052" t="s">
        <v>9227</v>
      </c>
      <c r="D5052" t="s">
        <v>9228</v>
      </c>
      <c r="E5052">
        <v>36</v>
      </c>
      <c r="F5052" t="s">
        <v>48</v>
      </c>
      <c r="G5052" t="s">
        <v>207</v>
      </c>
      <c r="H5052" t="s">
        <v>208</v>
      </c>
      <c r="I5052" t="s">
        <v>34</v>
      </c>
      <c r="J5052" t="s">
        <v>143</v>
      </c>
      <c r="K5052">
        <v>1</v>
      </c>
      <c r="L5052" s="2">
        <v>18000</v>
      </c>
      <c r="M5052">
        <v>10</v>
      </c>
      <c r="N5052" s="2">
        <v>18000</v>
      </c>
      <c r="O5052" s="2">
        <v>1800</v>
      </c>
      <c r="P5052" s="2">
        <v>16200</v>
      </c>
      <c r="Q5052" s="2">
        <v>12098.81</v>
      </c>
      <c r="R5052" s="2">
        <v>4101.1899999999996</v>
      </c>
      <c r="S5052" t="s">
        <v>36</v>
      </c>
      <c r="T5052" t="s">
        <v>122</v>
      </c>
      <c r="U5052" t="s">
        <v>123</v>
      </c>
      <c r="V5052" t="s">
        <v>39</v>
      </c>
      <c r="W5052" t="s">
        <v>83</v>
      </c>
      <c r="X5052" t="s">
        <v>41</v>
      </c>
      <c r="Y5052" t="s">
        <v>56</v>
      </c>
      <c r="Z5052" t="s">
        <v>43</v>
      </c>
      <c r="AA5052" t="s">
        <v>44</v>
      </c>
      <c r="AB5052" t="s">
        <v>44</v>
      </c>
    </row>
    <row r="5053" spans="1:28" x14ac:dyDescent="0.25">
      <c r="A5053" t="s">
        <v>9568</v>
      </c>
      <c r="B5053" s="1">
        <v>45699</v>
      </c>
      <c r="C5053" t="s">
        <v>885</v>
      </c>
      <c r="D5053" t="s">
        <v>886</v>
      </c>
      <c r="E5053">
        <v>33</v>
      </c>
      <c r="F5053" t="s">
        <v>48</v>
      </c>
      <c r="G5053" t="s">
        <v>32</v>
      </c>
      <c r="H5053" t="s">
        <v>33</v>
      </c>
      <c r="I5053" t="s">
        <v>34</v>
      </c>
      <c r="J5053" t="s">
        <v>35</v>
      </c>
      <c r="K5053">
        <v>3</v>
      </c>
      <c r="L5053" s="2">
        <v>55000</v>
      </c>
      <c r="M5053">
        <v>5</v>
      </c>
      <c r="N5053" s="2">
        <v>165000</v>
      </c>
      <c r="O5053" s="2">
        <v>8250</v>
      </c>
      <c r="P5053" s="2">
        <v>156750</v>
      </c>
      <c r="Q5053" s="2">
        <v>126970.09</v>
      </c>
      <c r="R5053" s="2">
        <v>29779.91</v>
      </c>
      <c r="S5053" t="s">
        <v>64</v>
      </c>
      <c r="T5053" t="s">
        <v>153</v>
      </c>
      <c r="U5053" t="s">
        <v>154</v>
      </c>
      <c r="V5053" t="s">
        <v>39</v>
      </c>
      <c r="W5053" t="s">
        <v>124</v>
      </c>
      <c r="X5053" t="s">
        <v>41</v>
      </c>
      <c r="Y5053" t="s">
        <v>56</v>
      </c>
      <c r="Z5053" t="s">
        <v>43</v>
      </c>
      <c r="AA5053" t="s">
        <v>44</v>
      </c>
      <c r="AB5053" t="s">
        <v>44</v>
      </c>
    </row>
    <row r="5054" spans="1:28" x14ac:dyDescent="0.25">
      <c r="A5054" t="s">
        <v>9569</v>
      </c>
      <c r="B5054" s="1">
        <v>45699</v>
      </c>
      <c r="C5054" t="s">
        <v>2542</v>
      </c>
      <c r="D5054" t="s">
        <v>2543</v>
      </c>
      <c r="E5054">
        <v>54</v>
      </c>
      <c r="F5054" t="s">
        <v>48</v>
      </c>
      <c r="G5054" t="s">
        <v>280</v>
      </c>
      <c r="H5054" t="s">
        <v>281</v>
      </c>
      <c r="I5054" t="s">
        <v>62</v>
      </c>
      <c r="J5054" t="s">
        <v>190</v>
      </c>
      <c r="K5054">
        <v>1</v>
      </c>
      <c r="L5054" s="2">
        <v>700</v>
      </c>
      <c r="M5054">
        <v>15</v>
      </c>
      <c r="N5054" s="2">
        <v>700</v>
      </c>
      <c r="O5054" s="2">
        <v>105</v>
      </c>
      <c r="P5054" s="2">
        <v>595</v>
      </c>
      <c r="Q5054" s="2">
        <v>329.59</v>
      </c>
      <c r="R5054" s="2">
        <v>265.41000000000003</v>
      </c>
      <c r="S5054" t="s">
        <v>53</v>
      </c>
      <c r="T5054" t="s">
        <v>578</v>
      </c>
      <c r="U5054" t="s">
        <v>579</v>
      </c>
      <c r="V5054" t="s">
        <v>39</v>
      </c>
      <c r="W5054" t="s">
        <v>124</v>
      </c>
      <c r="X5054" t="s">
        <v>41</v>
      </c>
      <c r="Y5054" t="s">
        <v>84</v>
      </c>
      <c r="Z5054" t="s">
        <v>43</v>
      </c>
      <c r="AA5054" t="s">
        <v>44</v>
      </c>
      <c r="AB5054" t="s">
        <v>68</v>
      </c>
    </row>
    <row r="5055" spans="1:28" x14ac:dyDescent="0.25">
      <c r="A5055" t="s">
        <v>9570</v>
      </c>
      <c r="B5055" s="1">
        <v>45699</v>
      </c>
      <c r="C5055" t="s">
        <v>7066</v>
      </c>
      <c r="D5055" t="s">
        <v>7067</v>
      </c>
      <c r="E5055">
        <v>60</v>
      </c>
      <c r="F5055" t="s">
        <v>31</v>
      </c>
      <c r="G5055" t="s">
        <v>207</v>
      </c>
      <c r="H5055" t="s">
        <v>208</v>
      </c>
      <c r="I5055" t="s">
        <v>34</v>
      </c>
      <c r="J5055" t="s">
        <v>143</v>
      </c>
      <c r="K5055">
        <v>4</v>
      </c>
      <c r="L5055" s="2">
        <v>18000</v>
      </c>
      <c r="M5055">
        <v>20</v>
      </c>
      <c r="N5055" s="2">
        <v>72000</v>
      </c>
      <c r="O5055" s="2">
        <v>14400</v>
      </c>
      <c r="P5055" s="2">
        <v>57600</v>
      </c>
      <c r="Q5055" s="2">
        <v>47155.46</v>
      </c>
      <c r="R5055" s="2">
        <v>10444.540000000001</v>
      </c>
      <c r="S5055" t="s">
        <v>64</v>
      </c>
      <c r="T5055" t="s">
        <v>578</v>
      </c>
      <c r="U5055" t="s">
        <v>579</v>
      </c>
      <c r="V5055" t="s">
        <v>39</v>
      </c>
      <c r="W5055" t="s">
        <v>137</v>
      </c>
      <c r="X5055" t="s">
        <v>97</v>
      </c>
      <c r="Y5055" t="s">
        <v>56</v>
      </c>
      <c r="Z5055" t="s">
        <v>43</v>
      </c>
      <c r="AA5055" t="s">
        <v>44</v>
      </c>
      <c r="AB5055" t="s">
        <v>44</v>
      </c>
    </row>
    <row r="5056" spans="1:28" x14ac:dyDescent="0.25">
      <c r="A5056" t="s">
        <v>9571</v>
      </c>
      <c r="B5056" s="1">
        <v>45699</v>
      </c>
      <c r="C5056" t="s">
        <v>9572</v>
      </c>
      <c r="D5056" t="s">
        <v>9573</v>
      </c>
      <c r="E5056">
        <v>59</v>
      </c>
      <c r="F5056" t="s">
        <v>48</v>
      </c>
      <c r="G5056" t="s">
        <v>60</v>
      </c>
      <c r="H5056" t="s">
        <v>61</v>
      </c>
      <c r="I5056" t="s">
        <v>62</v>
      </c>
      <c r="J5056" t="s">
        <v>63</v>
      </c>
      <c r="K5056">
        <v>2</v>
      </c>
      <c r="L5056" s="2">
        <v>3500</v>
      </c>
      <c r="M5056">
        <v>5</v>
      </c>
      <c r="N5056" s="2">
        <v>7000</v>
      </c>
      <c r="O5056" s="2">
        <v>350</v>
      </c>
      <c r="P5056" s="2">
        <v>6650</v>
      </c>
      <c r="Q5056" s="2">
        <v>4342.78</v>
      </c>
      <c r="R5056" s="2">
        <v>2307.2199999999998</v>
      </c>
      <c r="S5056" t="s">
        <v>36</v>
      </c>
      <c r="T5056" t="s">
        <v>90</v>
      </c>
      <c r="U5056" t="s">
        <v>91</v>
      </c>
      <c r="V5056" t="s">
        <v>39</v>
      </c>
      <c r="W5056" t="s">
        <v>40</v>
      </c>
      <c r="X5056" t="s">
        <v>97</v>
      </c>
      <c r="Y5056" t="s">
        <v>56</v>
      </c>
      <c r="Z5056" t="s">
        <v>43</v>
      </c>
      <c r="AA5056" t="s">
        <v>44</v>
      </c>
      <c r="AB5056" t="s">
        <v>44</v>
      </c>
    </row>
    <row r="5057" spans="1:28" x14ac:dyDescent="0.25">
      <c r="A5057" t="s">
        <v>9574</v>
      </c>
      <c r="B5057" s="1">
        <v>45700</v>
      </c>
      <c r="C5057" t="s">
        <v>4471</v>
      </c>
      <c r="D5057" t="s">
        <v>4472</v>
      </c>
      <c r="E5057">
        <v>26</v>
      </c>
      <c r="F5057" t="s">
        <v>48</v>
      </c>
      <c r="G5057" t="s">
        <v>134</v>
      </c>
      <c r="H5057" t="s">
        <v>135</v>
      </c>
      <c r="I5057" t="s">
        <v>62</v>
      </c>
      <c r="J5057" t="s">
        <v>130</v>
      </c>
      <c r="K5057">
        <v>2</v>
      </c>
      <c r="L5057" s="2">
        <v>8500</v>
      </c>
      <c r="M5057">
        <v>15</v>
      </c>
      <c r="N5057" s="2">
        <v>17000</v>
      </c>
      <c r="O5057" s="2">
        <v>2550</v>
      </c>
      <c r="P5057" s="2">
        <v>14450</v>
      </c>
      <c r="Q5057" s="2">
        <v>9229.7999999999993</v>
      </c>
      <c r="R5057" s="2">
        <v>5220.2</v>
      </c>
      <c r="S5057" t="s">
        <v>36</v>
      </c>
      <c r="T5057" t="s">
        <v>96</v>
      </c>
      <c r="U5057" t="s">
        <v>96</v>
      </c>
      <c r="V5057" t="s">
        <v>39</v>
      </c>
      <c r="W5057" t="s">
        <v>83</v>
      </c>
      <c r="X5057" t="s">
        <v>41</v>
      </c>
      <c r="Y5057" t="s">
        <v>56</v>
      </c>
      <c r="Z5057" t="s">
        <v>43</v>
      </c>
      <c r="AA5057" t="s">
        <v>44</v>
      </c>
      <c r="AB5057" t="s">
        <v>44</v>
      </c>
    </row>
    <row r="5058" spans="1:28" x14ac:dyDescent="0.25">
      <c r="A5058" t="s">
        <v>9575</v>
      </c>
      <c r="B5058" s="1">
        <v>45700</v>
      </c>
      <c r="C5058" t="s">
        <v>2825</v>
      </c>
      <c r="D5058" t="s">
        <v>2826</v>
      </c>
      <c r="E5058">
        <v>58</v>
      </c>
      <c r="F5058" t="s">
        <v>31</v>
      </c>
      <c r="G5058" t="s">
        <v>318</v>
      </c>
      <c r="H5058" t="s">
        <v>319</v>
      </c>
      <c r="I5058" t="s">
        <v>34</v>
      </c>
      <c r="J5058" t="s">
        <v>190</v>
      </c>
      <c r="K5058">
        <v>4</v>
      </c>
      <c r="L5058" s="2">
        <v>2500</v>
      </c>
      <c r="M5058">
        <v>5</v>
      </c>
      <c r="N5058" s="2">
        <v>10000</v>
      </c>
      <c r="O5058" s="2">
        <v>500</v>
      </c>
      <c r="P5058" s="2">
        <v>9500</v>
      </c>
      <c r="Q5058" s="2">
        <v>7101.17</v>
      </c>
      <c r="R5058" s="2">
        <v>2398.83</v>
      </c>
      <c r="S5058" t="s">
        <v>53</v>
      </c>
      <c r="T5058" t="s">
        <v>263</v>
      </c>
      <c r="U5058" t="s">
        <v>91</v>
      </c>
      <c r="V5058" t="s">
        <v>39</v>
      </c>
      <c r="W5058" t="s">
        <v>66</v>
      </c>
      <c r="X5058" t="s">
        <v>97</v>
      </c>
      <c r="Y5058" t="s">
        <v>42</v>
      </c>
      <c r="Z5058" t="s">
        <v>43</v>
      </c>
      <c r="AA5058" t="s">
        <v>44</v>
      </c>
      <c r="AB5058" t="s">
        <v>44</v>
      </c>
    </row>
    <row r="5059" spans="1:28" x14ac:dyDescent="0.25">
      <c r="A5059" t="s">
        <v>9576</v>
      </c>
      <c r="B5059" s="1">
        <v>45700</v>
      </c>
      <c r="C5059" t="s">
        <v>6178</v>
      </c>
      <c r="D5059" t="s">
        <v>6179</v>
      </c>
      <c r="E5059">
        <v>25</v>
      </c>
      <c r="F5059" t="s">
        <v>48</v>
      </c>
      <c r="G5059" t="s">
        <v>273</v>
      </c>
      <c r="H5059" t="s">
        <v>274</v>
      </c>
      <c r="I5059" t="s">
        <v>51</v>
      </c>
      <c r="J5059" t="s">
        <v>52</v>
      </c>
      <c r="K5059">
        <v>3</v>
      </c>
      <c r="L5059" s="2">
        <v>250</v>
      </c>
      <c r="M5059">
        <v>15</v>
      </c>
      <c r="N5059" s="2">
        <v>750</v>
      </c>
      <c r="O5059" s="2">
        <v>112.5</v>
      </c>
      <c r="P5059" s="2">
        <v>637.5</v>
      </c>
      <c r="Q5059" s="2">
        <v>401.23</v>
      </c>
      <c r="R5059" s="2">
        <v>236.27</v>
      </c>
      <c r="S5059" t="s">
        <v>36</v>
      </c>
      <c r="T5059" t="s">
        <v>76</v>
      </c>
      <c r="U5059" t="s">
        <v>77</v>
      </c>
      <c r="V5059" t="s">
        <v>39</v>
      </c>
      <c r="W5059" t="s">
        <v>66</v>
      </c>
      <c r="X5059" t="s">
        <v>41</v>
      </c>
      <c r="Y5059" t="s">
        <v>56</v>
      </c>
      <c r="Z5059" t="s">
        <v>43</v>
      </c>
      <c r="AA5059" t="s">
        <v>44</v>
      </c>
      <c r="AB5059" t="s">
        <v>44</v>
      </c>
    </row>
    <row r="5060" spans="1:28" x14ac:dyDescent="0.25">
      <c r="A5060" t="s">
        <v>9577</v>
      </c>
      <c r="B5060" s="1">
        <v>45700</v>
      </c>
      <c r="C5060" t="s">
        <v>3453</v>
      </c>
      <c r="D5060" t="s">
        <v>3454</v>
      </c>
      <c r="E5060">
        <v>32</v>
      </c>
      <c r="F5060" t="s">
        <v>48</v>
      </c>
      <c r="G5060" t="s">
        <v>285</v>
      </c>
      <c r="H5060" t="s">
        <v>286</v>
      </c>
      <c r="I5060" t="s">
        <v>34</v>
      </c>
      <c r="J5060" t="s">
        <v>121</v>
      </c>
      <c r="K5060">
        <v>5</v>
      </c>
      <c r="L5060" s="2">
        <v>3200</v>
      </c>
      <c r="M5060">
        <v>5</v>
      </c>
      <c r="N5060" s="2">
        <v>16000</v>
      </c>
      <c r="O5060" s="2">
        <v>800</v>
      </c>
      <c r="P5060" s="2">
        <v>15200</v>
      </c>
      <c r="Q5060" s="2">
        <v>10773.45</v>
      </c>
      <c r="R5060" s="2">
        <v>4426.55</v>
      </c>
      <c r="S5060" t="s">
        <v>53</v>
      </c>
      <c r="T5060" t="s">
        <v>578</v>
      </c>
      <c r="U5060" t="s">
        <v>579</v>
      </c>
      <c r="V5060" t="s">
        <v>39</v>
      </c>
      <c r="W5060" t="s">
        <v>137</v>
      </c>
      <c r="X5060" t="s">
        <v>97</v>
      </c>
      <c r="Y5060" t="s">
        <v>56</v>
      </c>
      <c r="Z5060" t="s">
        <v>43</v>
      </c>
      <c r="AA5060" t="s">
        <v>44</v>
      </c>
      <c r="AB5060" t="s">
        <v>44</v>
      </c>
    </row>
    <row r="5061" spans="1:28" x14ac:dyDescent="0.25">
      <c r="A5061" t="s">
        <v>9578</v>
      </c>
      <c r="B5061" s="1">
        <v>45700</v>
      </c>
      <c r="C5061" t="s">
        <v>2293</v>
      </c>
      <c r="D5061" t="s">
        <v>2294</v>
      </c>
      <c r="E5061">
        <v>51</v>
      </c>
      <c r="F5061" t="s">
        <v>111</v>
      </c>
      <c r="G5061" t="s">
        <v>298</v>
      </c>
      <c r="H5061" t="s">
        <v>299</v>
      </c>
      <c r="I5061" t="s">
        <v>103</v>
      </c>
      <c r="J5061" t="s">
        <v>104</v>
      </c>
      <c r="K5061">
        <v>1</v>
      </c>
      <c r="L5061" s="2">
        <v>700</v>
      </c>
      <c r="M5061">
        <v>5</v>
      </c>
      <c r="N5061" s="2">
        <v>700</v>
      </c>
      <c r="O5061" s="2">
        <v>35</v>
      </c>
      <c r="P5061" s="2">
        <v>665</v>
      </c>
      <c r="Q5061" s="2">
        <v>370.83</v>
      </c>
      <c r="R5061" s="2">
        <v>294.17</v>
      </c>
      <c r="S5061" t="s">
        <v>36</v>
      </c>
      <c r="T5061" t="s">
        <v>65</v>
      </c>
      <c r="U5061" t="s">
        <v>65</v>
      </c>
      <c r="V5061" t="s">
        <v>39</v>
      </c>
      <c r="W5061" t="s">
        <v>92</v>
      </c>
      <c r="X5061" t="s">
        <v>41</v>
      </c>
      <c r="Y5061" t="s">
        <v>42</v>
      </c>
      <c r="Z5061" t="s">
        <v>43</v>
      </c>
      <c r="AA5061" t="s">
        <v>44</v>
      </c>
      <c r="AB5061" t="s">
        <v>44</v>
      </c>
    </row>
    <row r="5062" spans="1:28" x14ac:dyDescent="0.25">
      <c r="A5062" t="s">
        <v>9579</v>
      </c>
      <c r="B5062" s="1">
        <v>45700</v>
      </c>
      <c r="C5062" t="s">
        <v>3891</v>
      </c>
      <c r="D5062" t="s">
        <v>3892</v>
      </c>
      <c r="E5062">
        <v>49</v>
      </c>
      <c r="F5062" t="s">
        <v>31</v>
      </c>
      <c r="G5062" t="s">
        <v>176</v>
      </c>
      <c r="H5062" t="s">
        <v>177</v>
      </c>
      <c r="I5062" t="s">
        <v>34</v>
      </c>
      <c r="J5062" t="s">
        <v>35</v>
      </c>
      <c r="K5062">
        <v>1</v>
      </c>
      <c r="L5062" s="2">
        <v>6500</v>
      </c>
      <c r="M5062">
        <v>20</v>
      </c>
      <c r="N5062" s="2">
        <v>6500</v>
      </c>
      <c r="O5062" s="2">
        <v>1300</v>
      </c>
      <c r="P5062" s="2">
        <v>5200</v>
      </c>
      <c r="Q5062" s="2">
        <v>4044.66</v>
      </c>
      <c r="R5062" s="2">
        <v>1155.3399999999999</v>
      </c>
      <c r="S5062" t="s">
        <v>64</v>
      </c>
      <c r="T5062" t="s">
        <v>163</v>
      </c>
      <c r="U5062" t="s">
        <v>164</v>
      </c>
      <c r="V5062" t="s">
        <v>39</v>
      </c>
      <c r="W5062" t="s">
        <v>137</v>
      </c>
      <c r="X5062" t="s">
        <v>97</v>
      </c>
      <c r="Y5062" t="s">
        <v>56</v>
      </c>
      <c r="Z5062" t="s">
        <v>43</v>
      </c>
      <c r="AA5062" t="s">
        <v>44</v>
      </c>
      <c r="AB5062" t="s">
        <v>68</v>
      </c>
    </row>
    <row r="5063" spans="1:28" x14ac:dyDescent="0.25">
      <c r="A5063" t="s">
        <v>9580</v>
      </c>
      <c r="B5063" s="1">
        <v>45700</v>
      </c>
      <c r="C5063" t="s">
        <v>2438</v>
      </c>
      <c r="D5063" t="s">
        <v>2439</v>
      </c>
      <c r="E5063">
        <v>50</v>
      </c>
      <c r="F5063" t="s">
        <v>48</v>
      </c>
      <c r="G5063" t="s">
        <v>212</v>
      </c>
      <c r="H5063" t="s">
        <v>213</v>
      </c>
      <c r="I5063" t="s">
        <v>51</v>
      </c>
      <c r="J5063" t="s">
        <v>52</v>
      </c>
      <c r="K5063">
        <v>3</v>
      </c>
      <c r="L5063" s="2">
        <v>400</v>
      </c>
      <c r="M5063">
        <v>25</v>
      </c>
      <c r="N5063" s="2">
        <v>1200</v>
      </c>
      <c r="O5063" s="2">
        <v>300</v>
      </c>
      <c r="P5063" s="2">
        <v>900</v>
      </c>
      <c r="Q5063" s="2">
        <v>646.98</v>
      </c>
      <c r="R5063" s="2">
        <v>253.02</v>
      </c>
      <c r="S5063" t="s">
        <v>36</v>
      </c>
      <c r="T5063" t="s">
        <v>122</v>
      </c>
      <c r="U5063" t="s">
        <v>123</v>
      </c>
      <c r="V5063" t="s">
        <v>39</v>
      </c>
      <c r="W5063" t="s">
        <v>137</v>
      </c>
      <c r="X5063" t="s">
        <v>67</v>
      </c>
      <c r="Y5063" t="s">
        <v>42</v>
      </c>
      <c r="Z5063" t="s">
        <v>223</v>
      </c>
      <c r="AA5063" t="s">
        <v>44</v>
      </c>
      <c r="AB5063" t="s">
        <v>44</v>
      </c>
    </row>
    <row r="5064" spans="1:28" x14ac:dyDescent="0.25">
      <c r="A5064" t="s">
        <v>9581</v>
      </c>
      <c r="B5064" s="1">
        <v>45700</v>
      </c>
      <c r="C5064" t="s">
        <v>2692</v>
      </c>
      <c r="D5064" t="s">
        <v>2693</v>
      </c>
      <c r="E5064">
        <v>49</v>
      </c>
      <c r="F5064" t="s">
        <v>48</v>
      </c>
      <c r="G5064" t="s">
        <v>202</v>
      </c>
      <c r="H5064" t="s">
        <v>203</v>
      </c>
      <c r="I5064" t="s">
        <v>103</v>
      </c>
      <c r="J5064" t="s">
        <v>104</v>
      </c>
      <c r="K5064">
        <v>2</v>
      </c>
      <c r="L5064" s="2">
        <v>550</v>
      </c>
      <c r="M5064">
        <v>0</v>
      </c>
      <c r="N5064" s="2">
        <v>1100</v>
      </c>
      <c r="O5064" s="2">
        <v>0</v>
      </c>
      <c r="P5064" s="2">
        <v>1100</v>
      </c>
      <c r="Q5064" s="2">
        <v>741.32</v>
      </c>
      <c r="R5064" s="2">
        <v>358.68</v>
      </c>
      <c r="S5064" t="s">
        <v>36</v>
      </c>
      <c r="T5064" t="s">
        <v>407</v>
      </c>
      <c r="U5064" t="s">
        <v>408</v>
      </c>
      <c r="V5064" t="s">
        <v>39</v>
      </c>
      <c r="W5064" t="s">
        <v>40</v>
      </c>
      <c r="X5064" t="s">
        <v>41</v>
      </c>
      <c r="Y5064" t="s">
        <v>56</v>
      </c>
      <c r="Z5064" t="s">
        <v>508</v>
      </c>
      <c r="AA5064" t="s">
        <v>44</v>
      </c>
      <c r="AB5064" t="s">
        <v>44</v>
      </c>
    </row>
    <row r="5065" spans="1:28" x14ac:dyDescent="0.25">
      <c r="A5065" t="s">
        <v>9582</v>
      </c>
      <c r="B5065" s="1">
        <v>45700</v>
      </c>
      <c r="C5065" t="s">
        <v>3490</v>
      </c>
      <c r="D5065" t="s">
        <v>3491</v>
      </c>
      <c r="E5065">
        <v>49</v>
      </c>
      <c r="F5065" t="s">
        <v>31</v>
      </c>
      <c r="G5065" t="s">
        <v>148</v>
      </c>
      <c r="H5065" t="s">
        <v>149</v>
      </c>
      <c r="I5065" t="s">
        <v>74</v>
      </c>
      <c r="J5065" t="s">
        <v>130</v>
      </c>
      <c r="K5065">
        <v>2</v>
      </c>
      <c r="L5065" s="2">
        <v>3500</v>
      </c>
      <c r="M5065">
        <v>5</v>
      </c>
      <c r="N5065" s="2">
        <v>7000</v>
      </c>
      <c r="O5065" s="2">
        <v>350</v>
      </c>
      <c r="P5065" s="2">
        <v>6650</v>
      </c>
      <c r="Q5065" s="2">
        <v>5030.47</v>
      </c>
      <c r="R5065" s="2">
        <v>1619.53</v>
      </c>
      <c r="S5065" t="s">
        <v>53</v>
      </c>
      <c r="T5065" t="s">
        <v>275</v>
      </c>
      <c r="U5065" t="s">
        <v>123</v>
      </c>
      <c r="V5065" t="s">
        <v>39</v>
      </c>
      <c r="W5065" t="s">
        <v>66</v>
      </c>
      <c r="X5065" t="s">
        <v>41</v>
      </c>
      <c r="Y5065" t="s">
        <v>56</v>
      </c>
      <c r="Z5065" t="s">
        <v>43</v>
      </c>
      <c r="AA5065" t="s">
        <v>44</v>
      </c>
      <c r="AB5065" t="s">
        <v>44</v>
      </c>
    </row>
    <row r="5066" spans="1:28" x14ac:dyDescent="0.25">
      <c r="A5066" t="s">
        <v>9583</v>
      </c>
      <c r="B5066" s="1">
        <v>45700</v>
      </c>
      <c r="C5066" t="s">
        <v>5197</v>
      </c>
      <c r="D5066" t="s">
        <v>5198</v>
      </c>
      <c r="E5066">
        <v>50</v>
      </c>
      <c r="F5066" t="s">
        <v>48</v>
      </c>
      <c r="G5066" t="s">
        <v>128</v>
      </c>
      <c r="H5066" t="s">
        <v>129</v>
      </c>
      <c r="I5066" t="s">
        <v>74</v>
      </c>
      <c r="J5066" t="s">
        <v>130</v>
      </c>
      <c r="K5066">
        <v>1</v>
      </c>
      <c r="L5066" s="2">
        <v>1700</v>
      </c>
      <c r="M5066">
        <v>10</v>
      </c>
      <c r="N5066" s="2">
        <v>1700</v>
      </c>
      <c r="O5066" s="2">
        <v>170</v>
      </c>
      <c r="P5066" s="2">
        <v>1530</v>
      </c>
      <c r="Q5066" s="2">
        <v>1123.17</v>
      </c>
      <c r="R5066" s="2">
        <v>406.83</v>
      </c>
      <c r="S5066" t="s">
        <v>53</v>
      </c>
      <c r="T5066" t="s">
        <v>122</v>
      </c>
      <c r="U5066" t="s">
        <v>123</v>
      </c>
      <c r="V5066" t="s">
        <v>39</v>
      </c>
      <c r="W5066" t="s">
        <v>40</v>
      </c>
      <c r="X5066" t="s">
        <v>41</v>
      </c>
      <c r="Y5066" t="s">
        <v>56</v>
      </c>
      <c r="Z5066" t="s">
        <v>223</v>
      </c>
      <c r="AA5066" t="s">
        <v>44</v>
      </c>
      <c r="AB5066" t="s">
        <v>44</v>
      </c>
    </row>
    <row r="5067" spans="1:28" x14ac:dyDescent="0.25">
      <c r="A5067" t="s">
        <v>9584</v>
      </c>
      <c r="B5067" s="1">
        <v>45700</v>
      </c>
      <c r="C5067" t="s">
        <v>8492</v>
      </c>
      <c r="D5067" t="s">
        <v>8493</v>
      </c>
      <c r="E5067">
        <v>59</v>
      </c>
      <c r="F5067" t="s">
        <v>111</v>
      </c>
      <c r="G5067" t="s">
        <v>285</v>
      </c>
      <c r="H5067" t="s">
        <v>286</v>
      </c>
      <c r="I5067" t="s">
        <v>34</v>
      </c>
      <c r="J5067" t="s">
        <v>121</v>
      </c>
      <c r="K5067">
        <v>5</v>
      </c>
      <c r="L5067" s="2">
        <v>3200</v>
      </c>
      <c r="M5067">
        <v>0</v>
      </c>
      <c r="N5067" s="2">
        <v>16000</v>
      </c>
      <c r="O5067" s="2">
        <v>0</v>
      </c>
      <c r="P5067" s="2">
        <v>16000</v>
      </c>
      <c r="Q5067" s="2">
        <v>11562.28</v>
      </c>
      <c r="R5067" s="2">
        <v>4437.72</v>
      </c>
      <c r="S5067" t="s">
        <v>53</v>
      </c>
      <c r="T5067" t="s">
        <v>263</v>
      </c>
      <c r="U5067" t="s">
        <v>91</v>
      </c>
      <c r="V5067" t="s">
        <v>39</v>
      </c>
      <c r="W5067" t="s">
        <v>83</v>
      </c>
      <c r="X5067" t="s">
        <v>41</v>
      </c>
      <c r="Y5067" t="s">
        <v>42</v>
      </c>
      <c r="Z5067" t="s">
        <v>107</v>
      </c>
      <c r="AA5067" t="s">
        <v>44</v>
      </c>
      <c r="AB5067" t="s">
        <v>44</v>
      </c>
    </row>
    <row r="5068" spans="1:28" x14ac:dyDescent="0.25">
      <c r="A5068" t="s">
        <v>9585</v>
      </c>
      <c r="B5068" s="1">
        <v>45700</v>
      </c>
      <c r="C5068" t="s">
        <v>3346</v>
      </c>
      <c r="D5068" t="s">
        <v>3347</v>
      </c>
      <c r="E5068">
        <v>29</v>
      </c>
      <c r="F5068" t="s">
        <v>111</v>
      </c>
      <c r="G5068" t="s">
        <v>298</v>
      </c>
      <c r="H5068" t="s">
        <v>299</v>
      </c>
      <c r="I5068" t="s">
        <v>103</v>
      </c>
      <c r="J5068" t="s">
        <v>104</v>
      </c>
      <c r="K5068">
        <v>1</v>
      </c>
      <c r="L5068" s="2">
        <v>700</v>
      </c>
      <c r="M5068">
        <v>15</v>
      </c>
      <c r="N5068" s="2">
        <v>700</v>
      </c>
      <c r="O5068" s="2">
        <v>105</v>
      </c>
      <c r="P5068" s="2">
        <v>595</v>
      </c>
      <c r="Q5068" s="2">
        <v>438.17</v>
      </c>
      <c r="R5068" s="2">
        <v>156.83000000000001</v>
      </c>
      <c r="S5068" t="s">
        <v>53</v>
      </c>
      <c r="T5068" t="s">
        <v>263</v>
      </c>
      <c r="U5068" t="s">
        <v>91</v>
      </c>
      <c r="V5068" t="s">
        <v>39</v>
      </c>
      <c r="W5068" t="s">
        <v>83</v>
      </c>
      <c r="X5068" t="s">
        <v>97</v>
      </c>
      <c r="Y5068" t="s">
        <v>56</v>
      </c>
      <c r="Z5068" t="s">
        <v>144</v>
      </c>
      <c r="AA5068" t="s">
        <v>44</v>
      </c>
      <c r="AB5068" t="s">
        <v>44</v>
      </c>
    </row>
    <row r="5069" spans="1:28" x14ac:dyDescent="0.25">
      <c r="A5069" t="s">
        <v>9586</v>
      </c>
      <c r="B5069" s="1">
        <v>45700</v>
      </c>
      <c r="C5069" t="s">
        <v>9587</v>
      </c>
      <c r="D5069" t="s">
        <v>9588</v>
      </c>
      <c r="E5069">
        <v>32</v>
      </c>
      <c r="F5069" t="s">
        <v>31</v>
      </c>
      <c r="G5069" t="s">
        <v>168</v>
      </c>
      <c r="H5069" t="s">
        <v>169</v>
      </c>
      <c r="I5069" t="s">
        <v>62</v>
      </c>
      <c r="J5069" t="s">
        <v>143</v>
      </c>
      <c r="K5069">
        <v>1</v>
      </c>
      <c r="L5069" s="2">
        <v>1800</v>
      </c>
      <c r="M5069">
        <v>20</v>
      </c>
      <c r="N5069" s="2">
        <v>1800</v>
      </c>
      <c r="O5069" s="2">
        <v>360</v>
      </c>
      <c r="P5069" s="2">
        <v>1440</v>
      </c>
      <c r="Q5069" s="2">
        <v>1024.98</v>
      </c>
      <c r="R5069" s="2">
        <v>415.02</v>
      </c>
      <c r="S5069" t="s">
        <v>53</v>
      </c>
      <c r="T5069" t="s">
        <v>178</v>
      </c>
      <c r="U5069" t="s">
        <v>154</v>
      </c>
      <c r="V5069" t="s">
        <v>39</v>
      </c>
      <c r="W5069" t="s">
        <v>40</v>
      </c>
      <c r="X5069" t="s">
        <v>67</v>
      </c>
      <c r="Y5069" t="s">
        <v>84</v>
      </c>
      <c r="Z5069" t="s">
        <v>223</v>
      </c>
      <c r="AA5069" t="s">
        <v>68</v>
      </c>
      <c r="AB5069" t="s">
        <v>44</v>
      </c>
    </row>
    <row r="5070" spans="1:28" x14ac:dyDescent="0.25">
      <c r="A5070" t="s">
        <v>9589</v>
      </c>
      <c r="B5070" s="1">
        <v>45700</v>
      </c>
      <c r="C5070" t="s">
        <v>1283</v>
      </c>
      <c r="D5070" t="s">
        <v>1284</v>
      </c>
      <c r="E5070">
        <v>56</v>
      </c>
      <c r="F5070" t="s">
        <v>31</v>
      </c>
      <c r="G5070" t="s">
        <v>318</v>
      </c>
      <c r="H5070" t="s">
        <v>319</v>
      </c>
      <c r="I5070" t="s">
        <v>34</v>
      </c>
      <c r="J5070" t="s">
        <v>190</v>
      </c>
      <c r="K5070">
        <v>1</v>
      </c>
      <c r="L5070" s="2">
        <v>2500</v>
      </c>
      <c r="M5070">
        <v>0</v>
      </c>
      <c r="N5070" s="2">
        <v>2500</v>
      </c>
      <c r="O5070" s="2">
        <v>0</v>
      </c>
      <c r="P5070" s="2">
        <v>2500</v>
      </c>
      <c r="Q5070" s="2">
        <v>1886.71</v>
      </c>
      <c r="R5070" s="2">
        <v>613.29</v>
      </c>
      <c r="S5070" t="s">
        <v>53</v>
      </c>
      <c r="T5070" t="s">
        <v>136</v>
      </c>
      <c r="U5070" t="s">
        <v>38</v>
      </c>
      <c r="V5070" t="s">
        <v>39</v>
      </c>
      <c r="W5070" t="s">
        <v>40</v>
      </c>
      <c r="X5070" t="s">
        <v>41</v>
      </c>
      <c r="Y5070" t="s">
        <v>56</v>
      </c>
      <c r="Z5070" t="s">
        <v>43</v>
      </c>
      <c r="AA5070" t="s">
        <v>44</v>
      </c>
      <c r="AB5070" t="s">
        <v>44</v>
      </c>
    </row>
    <row r="5071" spans="1:28" x14ac:dyDescent="0.25">
      <c r="A5071" t="s">
        <v>9590</v>
      </c>
      <c r="B5071" s="1">
        <v>45701</v>
      </c>
      <c r="C5071" t="s">
        <v>5620</v>
      </c>
      <c r="D5071" t="s">
        <v>5621</v>
      </c>
      <c r="E5071">
        <v>42</v>
      </c>
      <c r="F5071" t="s">
        <v>31</v>
      </c>
      <c r="G5071" t="s">
        <v>176</v>
      </c>
      <c r="H5071" t="s">
        <v>177</v>
      </c>
      <c r="I5071" t="s">
        <v>34</v>
      </c>
      <c r="J5071" t="s">
        <v>35</v>
      </c>
      <c r="K5071">
        <v>2</v>
      </c>
      <c r="L5071" s="2">
        <v>6500</v>
      </c>
      <c r="M5071">
        <v>5</v>
      </c>
      <c r="N5071" s="2">
        <v>13000</v>
      </c>
      <c r="O5071" s="2">
        <v>650</v>
      </c>
      <c r="P5071" s="2">
        <v>12350</v>
      </c>
      <c r="Q5071" s="2">
        <v>8679.02</v>
      </c>
      <c r="R5071" s="2">
        <v>3670.98</v>
      </c>
      <c r="S5071" t="s">
        <v>53</v>
      </c>
      <c r="T5071" t="s">
        <v>114</v>
      </c>
      <c r="U5071" t="s">
        <v>115</v>
      </c>
      <c r="V5071" t="s">
        <v>39</v>
      </c>
      <c r="W5071" t="s">
        <v>137</v>
      </c>
      <c r="X5071" t="s">
        <v>97</v>
      </c>
      <c r="Y5071" t="s">
        <v>84</v>
      </c>
      <c r="Z5071" t="s">
        <v>43</v>
      </c>
      <c r="AA5071" t="s">
        <v>44</v>
      </c>
      <c r="AB5071" t="s">
        <v>44</v>
      </c>
    </row>
    <row r="5072" spans="1:28" x14ac:dyDescent="0.25">
      <c r="A5072" t="s">
        <v>9591</v>
      </c>
      <c r="B5072" s="1">
        <v>45701</v>
      </c>
      <c r="C5072" t="s">
        <v>1307</v>
      </c>
      <c r="D5072" t="s">
        <v>1308</v>
      </c>
      <c r="E5072">
        <v>44</v>
      </c>
      <c r="F5072" t="s">
        <v>48</v>
      </c>
      <c r="G5072" t="s">
        <v>387</v>
      </c>
      <c r="H5072" t="s">
        <v>388</v>
      </c>
      <c r="I5072" t="s">
        <v>74</v>
      </c>
      <c r="J5072" t="s">
        <v>75</v>
      </c>
      <c r="K5072">
        <v>2</v>
      </c>
      <c r="L5072" s="2">
        <v>3200</v>
      </c>
      <c r="M5072">
        <v>5</v>
      </c>
      <c r="N5072" s="2">
        <v>6400</v>
      </c>
      <c r="O5072" s="2">
        <v>320</v>
      </c>
      <c r="P5072" s="2">
        <v>6080</v>
      </c>
      <c r="Q5072" s="2">
        <v>3416.31</v>
      </c>
      <c r="R5072" s="2">
        <v>2663.69</v>
      </c>
      <c r="S5072" t="s">
        <v>64</v>
      </c>
      <c r="T5072" t="s">
        <v>222</v>
      </c>
      <c r="U5072" t="s">
        <v>38</v>
      </c>
      <c r="V5072" t="s">
        <v>39</v>
      </c>
      <c r="W5072" t="s">
        <v>40</v>
      </c>
      <c r="X5072" t="s">
        <v>41</v>
      </c>
      <c r="Y5072" t="s">
        <v>56</v>
      </c>
      <c r="Z5072" t="s">
        <v>43</v>
      </c>
      <c r="AA5072" t="s">
        <v>44</v>
      </c>
      <c r="AB5072" t="s">
        <v>44</v>
      </c>
    </row>
    <row r="5073" spans="1:28" x14ac:dyDescent="0.25">
      <c r="A5073" t="s">
        <v>9592</v>
      </c>
      <c r="B5073" s="1">
        <v>45701</v>
      </c>
      <c r="C5073" t="s">
        <v>5895</v>
      </c>
      <c r="D5073" t="s">
        <v>5896</v>
      </c>
      <c r="E5073">
        <v>57</v>
      </c>
      <c r="F5073" t="s">
        <v>48</v>
      </c>
      <c r="G5073" t="s">
        <v>298</v>
      </c>
      <c r="H5073" t="s">
        <v>299</v>
      </c>
      <c r="I5073" t="s">
        <v>103</v>
      </c>
      <c r="J5073" t="s">
        <v>104</v>
      </c>
      <c r="K5073">
        <v>3</v>
      </c>
      <c r="L5073" s="2">
        <v>700</v>
      </c>
      <c r="M5073">
        <v>5</v>
      </c>
      <c r="N5073" s="2">
        <v>2100</v>
      </c>
      <c r="O5073" s="2">
        <v>105</v>
      </c>
      <c r="P5073" s="2">
        <v>1995</v>
      </c>
      <c r="Q5073" s="2">
        <v>1419.79</v>
      </c>
      <c r="R5073" s="2">
        <v>575.21</v>
      </c>
      <c r="S5073" t="s">
        <v>53</v>
      </c>
      <c r="T5073" t="s">
        <v>105</v>
      </c>
      <c r="U5073" t="s">
        <v>106</v>
      </c>
      <c r="V5073" t="s">
        <v>39</v>
      </c>
      <c r="W5073" t="s">
        <v>66</v>
      </c>
      <c r="X5073" t="s">
        <v>67</v>
      </c>
      <c r="Y5073" t="s">
        <v>42</v>
      </c>
      <c r="Z5073" t="s">
        <v>107</v>
      </c>
      <c r="AA5073" t="s">
        <v>68</v>
      </c>
      <c r="AB5073" t="s">
        <v>44</v>
      </c>
    </row>
    <row r="5074" spans="1:28" x14ac:dyDescent="0.25">
      <c r="A5074" t="s">
        <v>9593</v>
      </c>
      <c r="B5074" s="1">
        <v>45701</v>
      </c>
      <c r="C5074" t="s">
        <v>1156</v>
      </c>
      <c r="D5074" t="s">
        <v>1157</v>
      </c>
      <c r="E5074">
        <v>47</v>
      </c>
      <c r="F5074" t="s">
        <v>111</v>
      </c>
      <c r="G5074" t="s">
        <v>112</v>
      </c>
      <c r="H5074" t="s">
        <v>113</v>
      </c>
      <c r="I5074" t="s">
        <v>103</v>
      </c>
      <c r="J5074" t="s">
        <v>104</v>
      </c>
      <c r="K5074">
        <v>1</v>
      </c>
      <c r="L5074" s="2">
        <v>650</v>
      </c>
      <c r="M5074">
        <v>5</v>
      </c>
      <c r="N5074" s="2">
        <v>650</v>
      </c>
      <c r="O5074" s="2">
        <v>32.5</v>
      </c>
      <c r="P5074" s="2">
        <v>617.5</v>
      </c>
      <c r="Q5074" s="2">
        <v>359.64</v>
      </c>
      <c r="R5074" s="2">
        <v>257.86</v>
      </c>
      <c r="S5074" t="s">
        <v>53</v>
      </c>
      <c r="T5074" t="s">
        <v>54</v>
      </c>
      <c r="U5074" t="s">
        <v>55</v>
      </c>
      <c r="V5074" t="s">
        <v>39</v>
      </c>
      <c r="W5074" t="s">
        <v>66</v>
      </c>
      <c r="X5074" t="s">
        <v>97</v>
      </c>
      <c r="Y5074" t="s">
        <v>42</v>
      </c>
      <c r="Z5074" t="s">
        <v>43</v>
      </c>
      <c r="AA5074" t="s">
        <v>44</v>
      </c>
      <c r="AB5074" t="s">
        <v>44</v>
      </c>
    </row>
    <row r="5075" spans="1:28" x14ac:dyDescent="0.25">
      <c r="A5075" t="s">
        <v>9594</v>
      </c>
      <c r="B5075" s="1">
        <v>45701</v>
      </c>
      <c r="C5075" t="s">
        <v>2894</v>
      </c>
      <c r="D5075" t="s">
        <v>2895</v>
      </c>
      <c r="E5075">
        <v>29</v>
      </c>
      <c r="F5075" t="s">
        <v>48</v>
      </c>
      <c r="G5075" t="s">
        <v>243</v>
      </c>
      <c r="H5075" t="s">
        <v>244</v>
      </c>
      <c r="I5075" t="s">
        <v>103</v>
      </c>
      <c r="J5075" t="s">
        <v>104</v>
      </c>
      <c r="K5075">
        <v>4</v>
      </c>
      <c r="L5075" s="2">
        <v>450</v>
      </c>
      <c r="M5075">
        <v>15</v>
      </c>
      <c r="N5075" s="2">
        <v>1800</v>
      </c>
      <c r="O5075" s="2">
        <v>270</v>
      </c>
      <c r="P5075" s="2">
        <v>1530</v>
      </c>
      <c r="Q5075" s="2">
        <v>1071.79</v>
      </c>
      <c r="R5075" s="2">
        <v>458.21</v>
      </c>
      <c r="S5075" t="s">
        <v>36</v>
      </c>
      <c r="T5075" t="s">
        <v>407</v>
      </c>
      <c r="U5075" t="s">
        <v>408</v>
      </c>
      <c r="V5075" t="s">
        <v>39</v>
      </c>
      <c r="W5075" t="s">
        <v>40</v>
      </c>
      <c r="X5075" t="s">
        <v>97</v>
      </c>
      <c r="Y5075" t="s">
        <v>56</v>
      </c>
      <c r="Z5075" t="s">
        <v>223</v>
      </c>
      <c r="AA5075" t="s">
        <v>44</v>
      </c>
      <c r="AB5075" t="s">
        <v>44</v>
      </c>
    </row>
    <row r="5076" spans="1:28" x14ac:dyDescent="0.25">
      <c r="A5076" t="s">
        <v>9595</v>
      </c>
      <c r="B5076" s="1">
        <v>45701</v>
      </c>
      <c r="C5076" t="s">
        <v>9596</v>
      </c>
      <c r="D5076" t="s">
        <v>9597</v>
      </c>
      <c r="E5076">
        <v>35</v>
      </c>
      <c r="F5076" t="s">
        <v>31</v>
      </c>
      <c r="G5076" t="s">
        <v>436</v>
      </c>
      <c r="H5076" t="s">
        <v>437</v>
      </c>
      <c r="I5076" t="s">
        <v>74</v>
      </c>
      <c r="J5076" t="s">
        <v>190</v>
      </c>
      <c r="K5076">
        <v>1</v>
      </c>
      <c r="L5076" s="2">
        <v>1800</v>
      </c>
      <c r="M5076">
        <v>5</v>
      </c>
      <c r="N5076" s="2">
        <v>1800</v>
      </c>
      <c r="O5076" s="2">
        <v>90</v>
      </c>
      <c r="P5076" s="2">
        <v>1710</v>
      </c>
      <c r="Q5076" s="2">
        <v>947.35</v>
      </c>
      <c r="R5076" s="2">
        <v>762.65</v>
      </c>
      <c r="S5076" t="s">
        <v>53</v>
      </c>
      <c r="T5076" t="s">
        <v>90</v>
      </c>
      <c r="U5076" t="s">
        <v>91</v>
      </c>
      <c r="V5076" t="s">
        <v>39</v>
      </c>
      <c r="W5076" t="s">
        <v>124</v>
      </c>
      <c r="X5076" t="s">
        <v>41</v>
      </c>
      <c r="Y5076" t="s">
        <v>56</v>
      </c>
      <c r="Z5076" t="s">
        <v>43</v>
      </c>
      <c r="AA5076" t="s">
        <v>44</v>
      </c>
      <c r="AB5076" t="s">
        <v>44</v>
      </c>
    </row>
    <row r="5077" spans="1:28" x14ac:dyDescent="0.25">
      <c r="A5077" t="s">
        <v>9598</v>
      </c>
      <c r="B5077" s="1">
        <v>45701</v>
      </c>
      <c r="C5077" t="s">
        <v>7190</v>
      </c>
      <c r="D5077" t="s">
        <v>7191</v>
      </c>
      <c r="E5077">
        <v>21</v>
      </c>
      <c r="F5077" t="s">
        <v>48</v>
      </c>
      <c r="G5077" t="s">
        <v>436</v>
      </c>
      <c r="H5077" t="s">
        <v>437</v>
      </c>
      <c r="I5077" t="s">
        <v>74</v>
      </c>
      <c r="J5077" t="s">
        <v>190</v>
      </c>
      <c r="K5077">
        <v>1</v>
      </c>
      <c r="L5077" s="2">
        <v>1800</v>
      </c>
      <c r="M5077">
        <v>0</v>
      </c>
      <c r="N5077" s="2">
        <v>1800</v>
      </c>
      <c r="O5077" s="2">
        <v>0</v>
      </c>
      <c r="P5077" s="2">
        <v>1800</v>
      </c>
      <c r="Q5077" s="2">
        <v>1269.29</v>
      </c>
      <c r="R5077" s="2">
        <v>530.71</v>
      </c>
      <c r="S5077" t="s">
        <v>53</v>
      </c>
      <c r="T5077" t="s">
        <v>578</v>
      </c>
      <c r="U5077" t="s">
        <v>579</v>
      </c>
      <c r="V5077" t="s">
        <v>39</v>
      </c>
      <c r="W5077" t="s">
        <v>92</v>
      </c>
      <c r="X5077" t="s">
        <v>97</v>
      </c>
      <c r="Y5077" t="s">
        <v>56</v>
      </c>
      <c r="Z5077" t="s">
        <v>43</v>
      </c>
      <c r="AA5077" t="s">
        <v>44</v>
      </c>
      <c r="AB5077" t="s">
        <v>44</v>
      </c>
    </row>
    <row r="5078" spans="1:28" x14ac:dyDescent="0.25">
      <c r="A5078" t="s">
        <v>9599</v>
      </c>
      <c r="B5078" s="1">
        <v>45701</v>
      </c>
      <c r="C5078" t="s">
        <v>6731</v>
      </c>
      <c r="D5078" t="s">
        <v>6732</v>
      </c>
      <c r="E5078">
        <v>54</v>
      </c>
      <c r="F5078" t="s">
        <v>111</v>
      </c>
      <c r="G5078" t="s">
        <v>561</v>
      </c>
      <c r="H5078" t="s">
        <v>562</v>
      </c>
      <c r="I5078" t="s">
        <v>34</v>
      </c>
      <c r="J5078" t="s">
        <v>143</v>
      </c>
      <c r="K5078">
        <v>2</v>
      </c>
      <c r="L5078" s="2">
        <v>900</v>
      </c>
      <c r="M5078">
        <v>10</v>
      </c>
      <c r="N5078" s="2">
        <v>1800</v>
      </c>
      <c r="O5078" s="2">
        <v>180</v>
      </c>
      <c r="P5078" s="2">
        <v>1620</v>
      </c>
      <c r="Q5078" s="2">
        <v>1197.5999999999999</v>
      </c>
      <c r="R5078" s="2">
        <v>422.4</v>
      </c>
      <c r="S5078" t="s">
        <v>53</v>
      </c>
      <c r="T5078" t="s">
        <v>398</v>
      </c>
      <c r="U5078" t="s">
        <v>399</v>
      </c>
      <c r="V5078" t="s">
        <v>39</v>
      </c>
      <c r="W5078" t="s">
        <v>137</v>
      </c>
      <c r="X5078" t="s">
        <v>67</v>
      </c>
      <c r="Y5078" t="s">
        <v>56</v>
      </c>
      <c r="Z5078" t="s">
        <v>43</v>
      </c>
      <c r="AA5078" t="s">
        <v>44</v>
      </c>
      <c r="AB5078" t="s">
        <v>44</v>
      </c>
    </row>
    <row r="5079" spans="1:28" x14ac:dyDescent="0.25">
      <c r="A5079" t="s">
        <v>9600</v>
      </c>
      <c r="B5079" s="1">
        <v>45701</v>
      </c>
      <c r="C5079" t="s">
        <v>413</v>
      </c>
      <c r="D5079" t="s">
        <v>414</v>
      </c>
      <c r="E5079">
        <v>26</v>
      </c>
      <c r="F5079" t="s">
        <v>31</v>
      </c>
      <c r="G5079" t="s">
        <v>158</v>
      </c>
      <c r="H5079" t="s">
        <v>159</v>
      </c>
      <c r="I5079" t="s">
        <v>51</v>
      </c>
      <c r="J5079" t="s">
        <v>52</v>
      </c>
      <c r="K5079">
        <v>1</v>
      </c>
      <c r="L5079" s="2">
        <v>650</v>
      </c>
      <c r="M5079">
        <v>15</v>
      </c>
      <c r="N5079" s="2">
        <v>650</v>
      </c>
      <c r="O5079" s="2">
        <v>97.5</v>
      </c>
      <c r="P5079" s="2">
        <v>552.5</v>
      </c>
      <c r="Q5079" s="2">
        <v>418.16</v>
      </c>
      <c r="R5079" s="2">
        <v>134.34</v>
      </c>
      <c r="S5079" t="s">
        <v>36</v>
      </c>
      <c r="T5079" t="s">
        <v>163</v>
      </c>
      <c r="U5079" t="s">
        <v>164</v>
      </c>
      <c r="V5079" t="s">
        <v>39</v>
      </c>
      <c r="W5079" t="s">
        <v>83</v>
      </c>
      <c r="X5079" t="s">
        <v>97</v>
      </c>
      <c r="Y5079" t="s">
        <v>56</v>
      </c>
      <c r="Z5079" t="s">
        <v>43</v>
      </c>
      <c r="AA5079" t="s">
        <v>44</v>
      </c>
      <c r="AB5079" t="s">
        <v>44</v>
      </c>
    </row>
    <row r="5080" spans="1:28" x14ac:dyDescent="0.25">
      <c r="A5080" t="s">
        <v>9601</v>
      </c>
      <c r="B5080" s="1">
        <v>45701</v>
      </c>
      <c r="C5080" t="s">
        <v>1432</v>
      </c>
      <c r="D5080" t="s">
        <v>1433</v>
      </c>
      <c r="E5080">
        <v>52</v>
      </c>
      <c r="F5080" t="s">
        <v>48</v>
      </c>
      <c r="G5080" t="s">
        <v>60</v>
      </c>
      <c r="H5080" t="s">
        <v>61</v>
      </c>
      <c r="I5080" t="s">
        <v>62</v>
      </c>
      <c r="J5080" t="s">
        <v>63</v>
      </c>
      <c r="K5080">
        <v>3</v>
      </c>
      <c r="L5080" s="2">
        <v>3500</v>
      </c>
      <c r="M5080">
        <v>10</v>
      </c>
      <c r="N5080" s="2">
        <v>10500</v>
      </c>
      <c r="O5080" s="2">
        <v>1050</v>
      </c>
      <c r="P5080" s="2">
        <v>9450</v>
      </c>
      <c r="Q5080" s="2">
        <v>5466.42</v>
      </c>
      <c r="R5080" s="2">
        <v>3983.58</v>
      </c>
      <c r="S5080" t="s">
        <v>53</v>
      </c>
      <c r="T5080" t="s">
        <v>105</v>
      </c>
      <c r="U5080" t="s">
        <v>106</v>
      </c>
      <c r="V5080" t="s">
        <v>39</v>
      </c>
      <c r="W5080" t="s">
        <v>40</v>
      </c>
      <c r="X5080" t="s">
        <v>41</v>
      </c>
      <c r="Y5080" t="s">
        <v>56</v>
      </c>
      <c r="Z5080" t="s">
        <v>43</v>
      </c>
      <c r="AA5080" t="s">
        <v>44</v>
      </c>
      <c r="AB5080" t="s">
        <v>44</v>
      </c>
    </row>
    <row r="5081" spans="1:28" x14ac:dyDescent="0.25">
      <c r="A5081" t="s">
        <v>9602</v>
      </c>
      <c r="B5081" s="1">
        <v>45701</v>
      </c>
      <c r="C5081" t="s">
        <v>2169</v>
      </c>
      <c r="D5081" t="s">
        <v>2170</v>
      </c>
      <c r="E5081">
        <v>22</v>
      </c>
      <c r="F5081" t="s">
        <v>111</v>
      </c>
      <c r="G5081" t="s">
        <v>273</v>
      </c>
      <c r="H5081" t="s">
        <v>274</v>
      </c>
      <c r="I5081" t="s">
        <v>51</v>
      </c>
      <c r="J5081" t="s">
        <v>52</v>
      </c>
      <c r="K5081">
        <v>1</v>
      </c>
      <c r="L5081" s="2">
        <v>250</v>
      </c>
      <c r="M5081">
        <v>5</v>
      </c>
      <c r="N5081" s="2">
        <v>250</v>
      </c>
      <c r="O5081" s="2">
        <v>12.5</v>
      </c>
      <c r="P5081" s="2">
        <v>237.5</v>
      </c>
      <c r="Q5081" s="2">
        <v>165.05</v>
      </c>
      <c r="R5081" s="2">
        <v>72.45</v>
      </c>
      <c r="S5081" t="s">
        <v>64</v>
      </c>
      <c r="T5081" t="s">
        <v>122</v>
      </c>
      <c r="U5081" t="s">
        <v>123</v>
      </c>
      <c r="V5081" t="s">
        <v>39</v>
      </c>
      <c r="W5081" t="s">
        <v>83</v>
      </c>
      <c r="X5081" t="s">
        <v>97</v>
      </c>
      <c r="Y5081" t="s">
        <v>42</v>
      </c>
      <c r="Z5081" t="s">
        <v>43</v>
      </c>
      <c r="AA5081" t="s">
        <v>68</v>
      </c>
      <c r="AB5081" t="s">
        <v>44</v>
      </c>
    </row>
    <row r="5082" spans="1:28" x14ac:dyDescent="0.25">
      <c r="A5082" t="s">
        <v>9603</v>
      </c>
      <c r="B5082" s="1">
        <v>45701</v>
      </c>
      <c r="C5082" t="s">
        <v>2904</v>
      </c>
      <c r="D5082" t="s">
        <v>2905</v>
      </c>
      <c r="E5082">
        <v>42</v>
      </c>
      <c r="F5082" t="s">
        <v>31</v>
      </c>
      <c r="G5082" t="s">
        <v>119</v>
      </c>
      <c r="H5082" t="s">
        <v>120</v>
      </c>
      <c r="I5082" t="s">
        <v>62</v>
      </c>
      <c r="J5082" t="s">
        <v>121</v>
      </c>
      <c r="K5082">
        <v>1</v>
      </c>
      <c r="L5082" s="2">
        <v>4800</v>
      </c>
      <c r="M5082">
        <v>5</v>
      </c>
      <c r="N5082" s="2">
        <v>4800</v>
      </c>
      <c r="O5082" s="2">
        <v>240</v>
      </c>
      <c r="P5082" s="2">
        <v>4560</v>
      </c>
      <c r="Q5082" s="2">
        <v>3700.49</v>
      </c>
      <c r="R5082" s="2">
        <v>859.51</v>
      </c>
      <c r="S5082" t="s">
        <v>64</v>
      </c>
      <c r="T5082" t="s">
        <v>114</v>
      </c>
      <c r="U5082" t="s">
        <v>115</v>
      </c>
      <c r="V5082" t="s">
        <v>39</v>
      </c>
      <c r="W5082" t="s">
        <v>40</v>
      </c>
      <c r="X5082" t="s">
        <v>67</v>
      </c>
      <c r="Y5082" t="s">
        <v>56</v>
      </c>
      <c r="Z5082" t="s">
        <v>43</v>
      </c>
      <c r="AA5082" t="s">
        <v>44</v>
      </c>
      <c r="AB5082" t="s">
        <v>44</v>
      </c>
    </row>
    <row r="5083" spans="1:28" x14ac:dyDescent="0.25">
      <c r="A5083" t="s">
        <v>9604</v>
      </c>
      <c r="B5083" s="1">
        <v>45702</v>
      </c>
      <c r="C5083" t="s">
        <v>3885</v>
      </c>
      <c r="D5083" t="s">
        <v>3886</v>
      </c>
      <c r="E5083">
        <v>22</v>
      </c>
      <c r="F5083" t="s">
        <v>48</v>
      </c>
      <c r="G5083" t="s">
        <v>273</v>
      </c>
      <c r="H5083" t="s">
        <v>274</v>
      </c>
      <c r="I5083" t="s">
        <v>51</v>
      </c>
      <c r="J5083" t="s">
        <v>52</v>
      </c>
      <c r="K5083">
        <v>3</v>
      </c>
      <c r="L5083" s="2">
        <v>250</v>
      </c>
      <c r="M5083">
        <v>20</v>
      </c>
      <c r="N5083" s="2">
        <v>750</v>
      </c>
      <c r="O5083" s="2">
        <v>150</v>
      </c>
      <c r="P5083" s="2">
        <v>600</v>
      </c>
      <c r="Q5083" s="2">
        <v>465.11</v>
      </c>
      <c r="R5083" s="2">
        <v>134.88999999999999</v>
      </c>
      <c r="S5083" t="s">
        <v>53</v>
      </c>
      <c r="T5083" t="s">
        <v>178</v>
      </c>
      <c r="U5083" t="s">
        <v>154</v>
      </c>
      <c r="V5083" t="s">
        <v>39</v>
      </c>
      <c r="W5083" t="s">
        <v>137</v>
      </c>
      <c r="X5083" t="s">
        <v>67</v>
      </c>
      <c r="Y5083" t="s">
        <v>56</v>
      </c>
      <c r="Z5083" t="s">
        <v>43</v>
      </c>
      <c r="AA5083" t="s">
        <v>44</v>
      </c>
      <c r="AB5083" t="s">
        <v>44</v>
      </c>
    </row>
    <row r="5084" spans="1:28" x14ac:dyDescent="0.25">
      <c r="A5084" t="s">
        <v>9605</v>
      </c>
      <c r="B5084" s="1">
        <v>45702</v>
      </c>
      <c r="C5084" t="s">
        <v>5442</v>
      </c>
      <c r="D5084" t="s">
        <v>5443</v>
      </c>
      <c r="E5084">
        <v>51</v>
      </c>
      <c r="F5084" t="s">
        <v>31</v>
      </c>
      <c r="G5084" t="s">
        <v>158</v>
      </c>
      <c r="H5084" t="s">
        <v>159</v>
      </c>
      <c r="I5084" t="s">
        <v>51</v>
      </c>
      <c r="J5084" t="s">
        <v>52</v>
      </c>
      <c r="K5084">
        <v>2</v>
      </c>
      <c r="L5084" s="2">
        <v>650</v>
      </c>
      <c r="M5084">
        <v>10</v>
      </c>
      <c r="N5084" s="2">
        <v>1300</v>
      </c>
      <c r="O5084" s="2">
        <v>130</v>
      </c>
      <c r="P5084" s="2">
        <v>1170</v>
      </c>
      <c r="Q5084" s="2">
        <v>836.92</v>
      </c>
      <c r="R5084" s="2">
        <v>333.08</v>
      </c>
      <c r="S5084" t="s">
        <v>36</v>
      </c>
      <c r="T5084" t="s">
        <v>290</v>
      </c>
      <c r="U5084" t="s">
        <v>291</v>
      </c>
      <c r="V5084" t="s">
        <v>39</v>
      </c>
      <c r="W5084" t="s">
        <v>92</v>
      </c>
      <c r="X5084" t="s">
        <v>97</v>
      </c>
      <c r="Y5084" t="s">
        <v>56</v>
      </c>
      <c r="Z5084" t="s">
        <v>43</v>
      </c>
      <c r="AA5084" t="s">
        <v>44</v>
      </c>
      <c r="AB5084" t="s">
        <v>44</v>
      </c>
    </row>
    <row r="5085" spans="1:28" x14ac:dyDescent="0.25">
      <c r="A5085" t="s">
        <v>9606</v>
      </c>
      <c r="B5085" s="1">
        <v>45702</v>
      </c>
      <c r="C5085" t="s">
        <v>5404</v>
      </c>
      <c r="D5085" t="s">
        <v>5405</v>
      </c>
      <c r="E5085">
        <v>35</v>
      </c>
      <c r="F5085" t="s">
        <v>48</v>
      </c>
      <c r="G5085" t="s">
        <v>32</v>
      </c>
      <c r="H5085" t="s">
        <v>33</v>
      </c>
      <c r="I5085" t="s">
        <v>34</v>
      </c>
      <c r="J5085" t="s">
        <v>35</v>
      </c>
      <c r="K5085">
        <v>1</v>
      </c>
      <c r="L5085" s="2">
        <v>55000</v>
      </c>
      <c r="M5085">
        <v>0</v>
      </c>
      <c r="N5085" s="2">
        <v>55000</v>
      </c>
      <c r="O5085" s="2">
        <v>0</v>
      </c>
      <c r="P5085" s="2">
        <v>55000</v>
      </c>
      <c r="Q5085" s="2">
        <v>36858.19</v>
      </c>
      <c r="R5085" s="2">
        <v>18141.810000000001</v>
      </c>
      <c r="S5085" t="s">
        <v>53</v>
      </c>
      <c r="T5085" t="s">
        <v>275</v>
      </c>
      <c r="U5085" t="s">
        <v>123</v>
      </c>
      <c r="V5085" t="s">
        <v>39</v>
      </c>
      <c r="W5085" t="s">
        <v>92</v>
      </c>
      <c r="X5085" t="s">
        <v>97</v>
      </c>
      <c r="Y5085" t="s">
        <v>56</v>
      </c>
      <c r="Z5085" t="s">
        <v>43</v>
      </c>
      <c r="AA5085" t="s">
        <v>68</v>
      </c>
      <c r="AB5085" t="s">
        <v>44</v>
      </c>
    </row>
    <row r="5086" spans="1:28" x14ac:dyDescent="0.25">
      <c r="A5086" t="s">
        <v>9607</v>
      </c>
      <c r="B5086" s="1">
        <v>45702</v>
      </c>
      <c r="C5086" t="s">
        <v>6787</v>
      </c>
      <c r="D5086" t="s">
        <v>6788</v>
      </c>
      <c r="E5086">
        <v>56</v>
      </c>
      <c r="F5086" t="s">
        <v>111</v>
      </c>
      <c r="G5086" t="s">
        <v>32</v>
      </c>
      <c r="H5086" t="s">
        <v>33</v>
      </c>
      <c r="I5086" t="s">
        <v>34</v>
      </c>
      <c r="J5086" t="s">
        <v>35</v>
      </c>
      <c r="K5086">
        <v>2</v>
      </c>
      <c r="L5086" s="2">
        <v>55000</v>
      </c>
      <c r="M5086">
        <v>10</v>
      </c>
      <c r="N5086" s="2">
        <v>110000</v>
      </c>
      <c r="O5086" s="2">
        <v>11000</v>
      </c>
      <c r="P5086" s="2">
        <v>99000</v>
      </c>
      <c r="Q5086" s="2">
        <v>71812.009999999995</v>
      </c>
      <c r="R5086" s="2">
        <v>27187.99</v>
      </c>
      <c r="S5086" t="s">
        <v>53</v>
      </c>
      <c r="T5086" t="s">
        <v>222</v>
      </c>
      <c r="U5086" t="s">
        <v>38</v>
      </c>
      <c r="V5086" t="s">
        <v>39</v>
      </c>
      <c r="W5086" t="s">
        <v>92</v>
      </c>
      <c r="X5086" t="s">
        <v>97</v>
      </c>
      <c r="Y5086" t="s">
        <v>56</v>
      </c>
      <c r="Z5086" t="s">
        <v>43</v>
      </c>
      <c r="AA5086" t="s">
        <v>44</v>
      </c>
      <c r="AB5086" t="s">
        <v>44</v>
      </c>
    </row>
    <row r="5087" spans="1:28" x14ac:dyDescent="0.25">
      <c r="A5087" t="s">
        <v>9608</v>
      </c>
      <c r="B5087" s="1">
        <v>45702</v>
      </c>
      <c r="C5087" t="s">
        <v>6405</v>
      </c>
      <c r="D5087" t="s">
        <v>6406</v>
      </c>
      <c r="E5087">
        <v>24</v>
      </c>
      <c r="F5087" t="s">
        <v>111</v>
      </c>
      <c r="G5087" t="s">
        <v>32</v>
      </c>
      <c r="H5087" t="s">
        <v>33</v>
      </c>
      <c r="I5087" t="s">
        <v>34</v>
      </c>
      <c r="J5087" t="s">
        <v>35</v>
      </c>
      <c r="K5087">
        <v>2</v>
      </c>
      <c r="L5087" s="2">
        <v>55000</v>
      </c>
      <c r="M5087">
        <v>10</v>
      </c>
      <c r="N5087" s="2">
        <v>110000</v>
      </c>
      <c r="O5087" s="2">
        <v>11000</v>
      </c>
      <c r="P5087" s="2">
        <v>99000</v>
      </c>
      <c r="Q5087" s="2">
        <v>68289.440000000002</v>
      </c>
      <c r="R5087" s="2">
        <v>30710.560000000001</v>
      </c>
      <c r="S5087" t="s">
        <v>36</v>
      </c>
      <c r="T5087" t="s">
        <v>398</v>
      </c>
      <c r="U5087" t="s">
        <v>399</v>
      </c>
      <c r="V5087" t="s">
        <v>39</v>
      </c>
      <c r="W5087" t="s">
        <v>137</v>
      </c>
      <c r="X5087" t="s">
        <v>97</v>
      </c>
      <c r="Y5087" t="s">
        <v>56</v>
      </c>
      <c r="Z5087" t="s">
        <v>43</v>
      </c>
      <c r="AA5087" t="s">
        <v>44</v>
      </c>
      <c r="AB5087" t="s">
        <v>44</v>
      </c>
    </row>
    <row r="5088" spans="1:28" x14ac:dyDescent="0.25">
      <c r="A5088" t="s">
        <v>9609</v>
      </c>
      <c r="B5088" s="1">
        <v>45702</v>
      </c>
      <c r="C5088" t="s">
        <v>8496</v>
      </c>
      <c r="D5088" t="s">
        <v>8497</v>
      </c>
      <c r="E5088">
        <v>38</v>
      </c>
      <c r="F5088" t="s">
        <v>31</v>
      </c>
      <c r="G5088" t="s">
        <v>134</v>
      </c>
      <c r="H5088" t="s">
        <v>135</v>
      </c>
      <c r="I5088" t="s">
        <v>62</v>
      </c>
      <c r="J5088" t="s">
        <v>130</v>
      </c>
      <c r="K5088">
        <v>2</v>
      </c>
      <c r="L5088" s="2">
        <v>8500</v>
      </c>
      <c r="M5088">
        <v>5</v>
      </c>
      <c r="N5088" s="2">
        <v>17000</v>
      </c>
      <c r="O5088" s="2">
        <v>850</v>
      </c>
      <c r="P5088" s="2">
        <v>16150</v>
      </c>
      <c r="Q5088" s="2">
        <v>12620.82</v>
      </c>
      <c r="R5088" s="2">
        <v>3529.18</v>
      </c>
      <c r="S5088" t="s">
        <v>53</v>
      </c>
      <c r="T5088" t="s">
        <v>222</v>
      </c>
      <c r="U5088" t="s">
        <v>38</v>
      </c>
      <c r="V5088" t="s">
        <v>39</v>
      </c>
      <c r="W5088" t="s">
        <v>137</v>
      </c>
      <c r="X5088" t="s">
        <v>97</v>
      </c>
      <c r="Y5088" t="s">
        <v>42</v>
      </c>
      <c r="Z5088" t="s">
        <v>144</v>
      </c>
      <c r="AA5088" t="s">
        <v>44</v>
      </c>
      <c r="AB5088" t="s">
        <v>44</v>
      </c>
    </row>
    <row r="5089" spans="1:28" x14ac:dyDescent="0.25">
      <c r="A5089" t="s">
        <v>9610</v>
      </c>
      <c r="B5089" s="1">
        <v>45702</v>
      </c>
      <c r="C5089" t="s">
        <v>2710</v>
      </c>
      <c r="D5089" t="s">
        <v>2711</v>
      </c>
      <c r="E5089">
        <v>20</v>
      </c>
      <c r="F5089" t="s">
        <v>48</v>
      </c>
      <c r="G5089" t="s">
        <v>148</v>
      </c>
      <c r="H5089" t="s">
        <v>149</v>
      </c>
      <c r="I5089" t="s">
        <v>74</v>
      </c>
      <c r="J5089" t="s">
        <v>130</v>
      </c>
      <c r="K5089">
        <v>4</v>
      </c>
      <c r="L5089" s="2">
        <v>3500</v>
      </c>
      <c r="M5089">
        <v>5</v>
      </c>
      <c r="N5089" s="2">
        <v>14000</v>
      </c>
      <c r="O5089" s="2">
        <v>700</v>
      </c>
      <c r="P5089" s="2">
        <v>13300</v>
      </c>
      <c r="Q5089" s="2">
        <v>7470.52</v>
      </c>
      <c r="R5089" s="2">
        <v>5829.48</v>
      </c>
      <c r="S5089" t="s">
        <v>53</v>
      </c>
      <c r="T5089" t="s">
        <v>90</v>
      </c>
      <c r="U5089" t="s">
        <v>91</v>
      </c>
      <c r="V5089" t="s">
        <v>39</v>
      </c>
      <c r="W5089" t="s">
        <v>137</v>
      </c>
      <c r="X5089" t="s">
        <v>97</v>
      </c>
      <c r="Y5089" t="s">
        <v>56</v>
      </c>
      <c r="Z5089" t="s">
        <v>43</v>
      </c>
      <c r="AA5089" t="s">
        <v>44</v>
      </c>
      <c r="AB5089" t="s">
        <v>44</v>
      </c>
    </row>
    <row r="5090" spans="1:28" x14ac:dyDescent="0.25">
      <c r="A5090" t="s">
        <v>9611</v>
      </c>
      <c r="B5090" s="1">
        <v>45702</v>
      </c>
      <c r="C5090" t="s">
        <v>9612</v>
      </c>
      <c r="D5090" t="s">
        <v>9613</v>
      </c>
      <c r="E5090">
        <v>47</v>
      </c>
      <c r="F5090" t="s">
        <v>31</v>
      </c>
      <c r="G5090" t="s">
        <v>134</v>
      </c>
      <c r="H5090" t="s">
        <v>135</v>
      </c>
      <c r="I5090" t="s">
        <v>62</v>
      </c>
      <c r="J5090" t="s">
        <v>130</v>
      </c>
      <c r="K5090">
        <v>1</v>
      </c>
      <c r="L5090" s="2">
        <v>8500</v>
      </c>
      <c r="M5090">
        <v>20</v>
      </c>
      <c r="N5090" s="2">
        <v>8500</v>
      </c>
      <c r="O5090" s="2">
        <v>1700</v>
      </c>
      <c r="P5090" s="2">
        <v>6800</v>
      </c>
      <c r="Q5090" s="2">
        <v>5177.29</v>
      </c>
      <c r="R5090" s="2">
        <v>1622.71</v>
      </c>
      <c r="S5090" t="s">
        <v>53</v>
      </c>
      <c r="T5090" t="s">
        <v>153</v>
      </c>
      <c r="U5090" t="s">
        <v>154</v>
      </c>
      <c r="V5090" t="s">
        <v>39</v>
      </c>
      <c r="W5090" t="s">
        <v>92</v>
      </c>
      <c r="X5090" t="s">
        <v>67</v>
      </c>
      <c r="Y5090" t="s">
        <v>56</v>
      </c>
      <c r="Z5090" t="s">
        <v>43</v>
      </c>
      <c r="AA5090" t="s">
        <v>44</v>
      </c>
      <c r="AB5090" t="s">
        <v>44</v>
      </c>
    </row>
    <row r="5091" spans="1:28" x14ac:dyDescent="0.25">
      <c r="A5091" t="s">
        <v>9614</v>
      </c>
      <c r="B5091" s="1">
        <v>45702</v>
      </c>
      <c r="C5091" t="s">
        <v>4467</v>
      </c>
      <c r="D5091" t="s">
        <v>4468</v>
      </c>
      <c r="E5091">
        <v>28</v>
      </c>
      <c r="F5091" t="s">
        <v>48</v>
      </c>
      <c r="G5091" t="s">
        <v>280</v>
      </c>
      <c r="H5091" t="s">
        <v>281</v>
      </c>
      <c r="I5091" t="s">
        <v>62</v>
      </c>
      <c r="J5091" t="s">
        <v>190</v>
      </c>
      <c r="K5091">
        <v>3</v>
      </c>
      <c r="L5091" s="2">
        <v>700</v>
      </c>
      <c r="M5091">
        <v>5</v>
      </c>
      <c r="N5091" s="2">
        <v>2100</v>
      </c>
      <c r="O5091" s="2">
        <v>105</v>
      </c>
      <c r="P5091" s="2">
        <v>1995</v>
      </c>
      <c r="Q5091" s="2">
        <v>1427.52</v>
      </c>
      <c r="R5091" s="2">
        <v>567.48</v>
      </c>
      <c r="S5091" t="s">
        <v>53</v>
      </c>
      <c r="T5091" t="s">
        <v>222</v>
      </c>
      <c r="U5091" t="s">
        <v>38</v>
      </c>
      <c r="V5091" t="s">
        <v>39</v>
      </c>
      <c r="W5091" t="s">
        <v>40</v>
      </c>
      <c r="X5091" t="s">
        <v>97</v>
      </c>
      <c r="Y5091" t="s">
        <v>56</v>
      </c>
      <c r="Z5091" t="s">
        <v>107</v>
      </c>
      <c r="AA5091" t="s">
        <v>44</v>
      </c>
      <c r="AB5091" t="s">
        <v>44</v>
      </c>
    </row>
    <row r="5092" spans="1:28" x14ac:dyDescent="0.25">
      <c r="A5092" t="s">
        <v>9615</v>
      </c>
      <c r="B5092" s="1">
        <v>45702</v>
      </c>
      <c r="C5092" t="s">
        <v>1060</v>
      </c>
      <c r="D5092" t="s">
        <v>1061</v>
      </c>
      <c r="E5092">
        <v>43</v>
      </c>
      <c r="F5092" t="s">
        <v>31</v>
      </c>
      <c r="G5092" t="s">
        <v>298</v>
      </c>
      <c r="H5092" t="s">
        <v>299</v>
      </c>
      <c r="I5092" t="s">
        <v>103</v>
      </c>
      <c r="J5092" t="s">
        <v>104</v>
      </c>
      <c r="K5092">
        <v>1</v>
      </c>
      <c r="L5092" s="2">
        <v>700</v>
      </c>
      <c r="M5092">
        <v>25</v>
      </c>
      <c r="N5092" s="2">
        <v>700</v>
      </c>
      <c r="O5092" s="2">
        <v>175</v>
      </c>
      <c r="P5092" s="2">
        <v>525</v>
      </c>
      <c r="Q5092" s="2">
        <v>302.49</v>
      </c>
      <c r="R5092" s="2">
        <v>222.51</v>
      </c>
      <c r="S5092" t="s">
        <v>64</v>
      </c>
      <c r="T5092" t="s">
        <v>54</v>
      </c>
      <c r="U5092" t="s">
        <v>55</v>
      </c>
      <c r="V5092" t="s">
        <v>39</v>
      </c>
      <c r="W5092" t="s">
        <v>66</v>
      </c>
      <c r="X5092" t="s">
        <v>97</v>
      </c>
      <c r="Y5092" t="s">
        <v>56</v>
      </c>
      <c r="Z5092" t="s">
        <v>43</v>
      </c>
      <c r="AA5092" t="s">
        <v>44</v>
      </c>
      <c r="AB5092" t="s">
        <v>44</v>
      </c>
    </row>
    <row r="5093" spans="1:28" x14ac:dyDescent="0.25">
      <c r="A5093" t="s">
        <v>9616</v>
      </c>
      <c r="B5093" s="1">
        <v>45702</v>
      </c>
      <c r="C5093" t="s">
        <v>2130</v>
      </c>
      <c r="D5093" t="s">
        <v>2131</v>
      </c>
      <c r="E5093">
        <v>35</v>
      </c>
      <c r="F5093" t="s">
        <v>48</v>
      </c>
      <c r="G5093" t="s">
        <v>188</v>
      </c>
      <c r="H5093" t="s">
        <v>189</v>
      </c>
      <c r="I5093" t="s">
        <v>34</v>
      </c>
      <c r="J5093" t="s">
        <v>190</v>
      </c>
      <c r="K5093">
        <v>2</v>
      </c>
      <c r="L5093" s="2">
        <v>1800</v>
      </c>
      <c r="M5093">
        <v>0</v>
      </c>
      <c r="N5093" s="2">
        <v>3600</v>
      </c>
      <c r="O5093" s="2">
        <v>0</v>
      </c>
      <c r="P5093" s="2">
        <v>3600</v>
      </c>
      <c r="Q5093" s="2">
        <v>2853.89</v>
      </c>
      <c r="R5093" s="2">
        <v>746.11</v>
      </c>
      <c r="S5093" t="s">
        <v>36</v>
      </c>
      <c r="T5093" t="s">
        <v>96</v>
      </c>
      <c r="U5093" t="s">
        <v>96</v>
      </c>
      <c r="V5093" t="s">
        <v>39</v>
      </c>
      <c r="W5093" t="s">
        <v>124</v>
      </c>
      <c r="X5093" t="s">
        <v>67</v>
      </c>
      <c r="Y5093" t="s">
        <v>56</v>
      </c>
      <c r="Z5093" t="s">
        <v>43</v>
      </c>
      <c r="AA5093" t="s">
        <v>44</v>
      </c>
      <c r="AB5093" t="s">
        <v>44</v>
      </c>
    </row>
    <row r="5094" spans="1:28" x14ac:dyDescent="0.25">
      <c r="A5094" t="s">
        <v>9617</v>
      </c>
      <c r="B5094" s="1">
        <v>45702</v>
      </c>
      <c r="C5094" t="s">
        <v>4152</v>
      </c>
      <c r="D5094" t="s">
        <v>4153</v>
      </c>
      <c r="E5094">
        <v>28</v>
      </c>
      <c r="F5094" t="s">
        <v>31</v>
      </c>
      <c r="G5094" t="s">
        <v>188</v>
      </c>
      <c r="H5094" t="s">
        <v>189</v>
      </c>
      <c r="I5094" t="s">
        <v>34</v>
      </c>
      <c r="J5094" t="s">
        <v>190</v>
      </c>
      <c r="K5094">
        <v>1</v>
      </c>
      <c r="L5094" s="2">
        <v>1800</v>
      </c>
      <c r="M5094">
        <v>10</v>
      </c>
      <c r="N5094" s="2">
        <v>1800</v>
      </c>
      <c r="O5094" s="2">
        <v>180</v>
      </c>
      <c r="P5094" s="2">
        <v>1620</v>
      </c>
      <c r="Q5094" s="2">
        <v>1327.34</v>
      </c>
      <c r="R5094" s="2">
        <v>292.66000000000003</v>
      </c>
      <c r="S5094" t="s">
        <v>64</v>
      </c>
      <c r="T5094" t="s">
        <v>290</v>
      </c>
      <c r="U5094" t="s">
        <v>291</v>
      </c>
      <c r="V5094" t="s">
        <v>39</v>
      </c>
      <c r="W5094" t="s">
        <v>83</v>
      </c>
      <c r="X5094" t="s">
        <v>41</v>
      </c>
      <c r="Y5094" t="s">
        <v>56</v>
      </c>
      <c r="Z5094" t="s">
        <v>223</v>
      </c>
      <c r="AA5094" t="s">
        <v>44</v>
      </c>
      <c r="AB5094" t="s">
        <v>44</v>
      </c>
    </row>
    <row r="5095" spans="1:28" x14ac:dyDescent="0.25">
      <c r="A5095" t="s">
        <v>9618</v>
      </c>
      <c r="B5095" s="1">
        <v>45703</v>
      </c>
      <c r="C5095" t="s">
        <v>7090</v>
      </c>
      <c r="D5095" t="s">
        <v>7091</v>
      </c>
      <c r="E5095">
        <v>58</v>
      </c>
      <c r="F5095" t="s">
        <v>31</v>
      </c>
      <c r="G5095" t="s">
        <v>32</v>
      </c>
      <c r="H5095" t="s">
        <v>33</v>
      </c>
      <c r="I5095" t="s">
        <v>34</v>
      </c>
      <c r="J5095" t="s">
        <v>35</v>
      </c>
      <c r="K5095">
        <v>1</v>
      </c>
      <c r="L5095" s="2">
        <v>55000</v>
      </c>
      <c r="M5095">
        <v>15</v>
      </c>
      <c r="N5095" s="2">
        <v>55000</v>
      </c>
      <c r="O5095" s="2">
        <v>8250</v>
      </c>
      <c r="P5095" s="2">
        <v>46750</v>
      </c>
      <c r="Q5095" s="2">
        <v>35829.11</v>
      </c>
      <c r="R5095" s="2">
        <v>10920.89</v>
      </c>
      <c r="S5095" t="s">
        <v>53</v>
      </c>
      <c r="T5095" t="s">
        <v>153</v>
      </c>
      <c r="U5095" t="s">
        <v>154</v>
      </c>
      <c r="V5095" t="s">
        <v>39</v>
      </c>
      <c r="W5095" t="s">
        <v>92</v>
      </c>
      <c r="X5095" t="s">
        <v>97</v>
      </c>
      <c r="Y5095" t="s">
        <v>56</v>
      </c>
      <c r="Z5095" t="s">
        <v>43</v>
      </c>
      <c r="AA5095" t="s">
        <v>44</v>
      </c>
      <c r="AB5095" t="s">
        <v>44</v>
      </c>
    </row>
    <row r="5096" spans="1:28" x14ac:dyDescent="0.25">
      <c r="A5096" t="s">
        <v>9619</v>
      </c>
      <c r="B5096" s="1">
        <v>45703</v>
      </c>
      <c r="C5096" t="s">
        <v>3977</v>
      </c>
      <c r="D5096" t="s">
        <v>3978</v>
      </c>
      <c r="E5096">
        <v>57</v>
      </c>
      <c r="F5096" t="s">
        <v>48</v>
      </c>
      <c r="G5096" t="s">
        <v>128</v>
      </c>
      <c r="H5096" t="s">
        <v>129</v>
      </c>
      <c r="I5096" t="s">
        <v>74</v>
      </c>
      <c r="J5096" t="s">
        <v>130</v>
      </c>
      <c r="K5096">
        <v>1</v>
      </c>
      <c r="L5096" s="2">
        <v>1700</v>
      </c>
      <c r="M5096">
        <v>25</v>
      </c>
      <c r="N5096" s="2">
        <v>1700</v>
      </c>
      <c r="O5096" s="2">
        <v>425</v>
      </c>
      <c r="P5096" s="2">
        <v>1275</v>
      </c>
      <c r="Q5096" s="2">
        <v>940.1</v>
      </c>
      <c r="R5096" s="2">
        <v>334.9</v>
      </c>
      <c r="S5096" t="s">
        <v>53</v>
      </c>
      <c r="T5096" t="s">
        <v>163</v>
      </c>
      <c r="U5096" t="s">
        <v>164</v>
      </c>
      <c r="V5096" t="s">
        <v>39</v>
      </c>
      <c r="W5096" t="s">
        <v>124</v>
      </c>
      <c r="X5096" t="s">
        <v>97</v>
      </c>
      <c r="Y5096" t="s">
        <v>56</v>
      </c>
      <c r="Z5096" t="s">
        <v>43</v>
      </c>
      <c r="AA5096" t="s">
        <v>44</v>
      </c>
      <c r="AB5096" t="s">
        <v>44</v>
      </c>
    </row>
    <row r="5097" spans="1:28" x14ac:dyDescent="0.25">
      <c r="A5097" t="s">
        <v>9620</v>
      </c>
      <c r="B5097" s="1">
        <v>45703</v>
      </c>
      <c r="C5097" t="s">
        <v>9621</v>
      </c>
      <c r="D5097" t="s">
        <v>9622</v>
      </c>
      <c r="E5097">
        <v>46</v>
      </c>
      <c r="F5097" t="s">
        <v>48</v>
      </c>
      <c r="G5097" t="s">
        <v>88</v>
      </c>
      <c r="H5097" t="s">
        <v>89</v>
      </c>
      <c r="I5097" t="s">
        <v>62</v>
      </c>
      <c r="J5097" t="s">
        <v>63</v>
      </c>
      <c r="K5097">
        <v>3</v>
      </c>
      <c r="L5097" s="2">
        <v>4200</v>
      </c>
      <c r="M5097">
        <v>20</v>
      </c>
      <c r="N5097" s="2">
        <v>12600</v>
      </c>
      <c r="O5097" s="2">
        <v>2520</v>
      </c>
      <c r="P5097" s="2">
        <v>10080</v>
      </c>
      <c r="Q5097" s="2">
        <v>8082.38</v>
      </c>
      <c r="R5097" s="2">
        <v>1997.62</v>
      </c>
      <c r="S5097" t="s">
        <v>53</v>
      </c>
      <c r="T5097" t="s">
        <v>136</v>
      </c>
      <c r="U5097" t="s">
        <v>38</v>
      </c>
      <c r="V5097" t="s">
        <v>39</v>
      </c>
      <c r="W5097" t="s">
        <v>83</v>
      </c>
      <c r="X5097" t="s">
        <v>41</v>
      </c>
      <c r="Y5097" t="s">
        <v>42</v>
      </c>
      <c r="Z5097" t="s">
        <v>223</v>
      </c>
      <c r="AA5097" t="s">
        <v>44</v>
      </c>
      <c r="AB5097" t="s">
        <v>44</v>
      </c>
    </row>
    <row r="5098" spans="1:28" x14ac:dyDescent="0.25">
      <c r="A5098" t="s">
        <v>9623</v>
      </c>
      <c r="B5098" s="1">
        <v>45703</v>
      </c>
      <c r="C5098" t="s">
        <v>791</v>
      </c>
      <c r="D5098" t="s">
        <v>792</v>
      </c>
      <c r="E5098">
        <v>26</v>
      </c>
      <c r="F5098" t="s">
        <v>48</v>
      </c>
      <c r="G5098" t="s">
        <v>60</v>
      </c>
      <c r="H5098" t="s">
        <v>61</v>
      </c>
      <c r="I5098" t="s">
        <v>62</v>
      </c>
      <c r="J5098" t="s">
        <v>63</v>
      </c>
      <c r="K5098">
        <v>1</v>
      </c>
      <c r="L5098" s="2">
        <v>3500</v>
      </c>
      <c r="M5098">
        <v>10</v>
      </c>
      <c r="N5098" s="2">
        <v>3500</v>
      </c>
      <c r="O5098" s="2">
        <v>350</v>
      </c>
      <c r="P5098" s="2">
        <v>3150</v>
      </c>
      <c r="Q5098" s="2">
        <v>2352.4699999999998</v>
      </c>
      <c r="R5098" s="2">
        <v>797.53</v>
      </c>
      <c r="S5098" t="s">
        <v>53</v>
      </c>
      <c r="T5098" t="s">
        <v>222</v>
      </c>
      <c r="U5098" t="s">
        <v>38</v>
      </c>
      <c r="V5098" t="s">
        <v>39</v>
      </c>
      <c r="W5098" t="s">
        <v>83</v>
      </c>
      <c r="X5098" t="s">
        <v>41</v>
      </c>
      <c r="Y5098" t="s">
        <v>42</v>
      </c>
      <c r="Z5098" t="s">
        <v>43</v>
      </c>
      <c r="AA5098" t="s">
        <v>44</v>
      </c>
      <c r="AB5098" t="s">
        <v>44</v>
      </c>
    </row>
    <row r="5099" spans="1:28" x14ac:dyDescent="0.25">
      <c r="A5099" t="s">
        <v>9624</v>
      </c>
      <c r="B5099" s="1">
        <v>45703</v>
      </c>
      <c r="C5099" t="s">
        <v>3891</v>
      </c>
      <c r="D5099" t="s">
        <v>3892</v>
      </c>
      <c r="E5099">
        <v>23</v>
      </c>
      <c r="F5099" t="s">
        <v>31</v>
      </c>
      <c r="G5099" t="s">
        <v>298</v>
      </c>
      <c r="H5099" t="s">
        <v>299</v>
      </c>
      <c r="I5099" t="s">
        <v>103</v>
      </c>
      <c r="J5099" t="s">
        <v>104</v>
      </c>
      <c r="K5099">
        <v>1</v>
      </c>
      <c r="L5099" s="2">
        <v>700</v>
      </c>
      <c r="M5099">
        <v>5</v>
      </c>
      <c r="N5099" s="2">
        <v>700</v>
      </c>
      <c r="O5099" s="2">
        <v>35</v>
      </c>
      <c r="P5099" s="2">
        <v>665</v>
      </c>
      <c r="Q5099" s="2">
        <v>534.87</v>
      </c>
      <c r="R5099" s="2">
        <v>130.13</v>
      </c>
      <c r="S5099" t="s">
        <v>53</v>
      </c>
      <c r="T5099" t="s">
        <v>290</v>
      </c>
      <c r="U5099" t="s">
        <v>291</v>
      </c>
      <c r="V5099" t="s">
        <v>39</v>
      </c>
      <c r="W5099" t="s">
        <v>124</v>
      </c>
      <c r="X5099" t="s">
        <v>97</v>
      </c>
      <c r="Y5099" t="s">
        <v>56</v>
      </c>
      <c r="Z5099" t="s">
        <v>43</v>
      </c>
      <c r="AA5099" t="s">
        <v>44</v>
      </c>
      <c r="AB5099" t="s">
        <v>44</v>
      </c>
    </row>
    <row r="5100" spans="1:28" x14ac:dyDescent="0.25">
      <c r="A5100" t="s">
        <v>9625</v>
      </c>
      <c r="B5100" s="1">
        <v>45703</v>
      </c>
      <c r="C5100" t="s">
        <v>6211</v>
      </c>
      <c r="D5100" t="s">
        <v>6212</v>
      </c>
      <c r="E5100">
        <v>25</v>
      </c>
      <c r="F5100" t="s">
        <v>31</v>
      </c>
      <c r="G5100" t="s">
        <v>176</v>
      </c>
      <c r="H5100" t="s">
        <v>177</v>
      </c>
      <c r="I5100" t="s">
        <v>34</v>
      </c>
      <c r="J5100" t="s">
        <v>35</v>
      </c>
      <c r="K5100">
        <v>2</v>
      </c>
      <c r="L5100" s="2">
        <v>6500</v>
      </c>
      <c r="M5100">
        <v>20</v>
      </c>
      <c r="N5100" s="2">
        <v>13000</v>
      </c>
      <c r="O5100" s="2">
        <v>2600</v>
      </c>
      <c r="P5100" s="2">
        <v>10400</v>
      </c>
      <c r="Q5100" s="2">
        <v>6699.68</v>
      </c>
      <c r="R5100" s="2">
        <v>3700.32</v>
      </c>
      <c r="S5100" t="s">
        <v>53</v>
      </c>
      <c r="T5100" t="s">
        <v>105</v>
      </c>
      <c r="U5100" t="s">
        <v>106</v>
      </c>
      <c r="V5100" t="s">
        <v>39</v>
      </c>
      <c r="W5100" t="s">
        <v>92</v>
      </c>
      <c r="X5100" t="s">
        <v>41</v>
      </c>
      <c r="Y5100" t="s">
        <v>56</v>
      </c>
      <c r="Z5100" t="s">
        <v>107</v>
      </c>
      <c r="AA5100" t="s">
        <v>44</v>
      </c>
      <c r="AB5100" t="s">
        <v>44</v>
      </c>
    </row>
    <row r="5101" spans="1:28" x14ac:dyDescent="0.25">
      <c r="A5101" t="s">
        <v>9626</v>
      </c>
      <c r="B5101" s="1">
        <v>45703</v>
      </c>
      <c r="C5101" t="s">
        <v>2504</v>
      </c>
      <c r="D5101" t="s">
        <v>2505</v>
      </c>
      <c r="E5101">
        <v>49</v>
      </c>
      <c r="F5101" t="s">
        <v>48</v>
      </c>
      <c r="G5101" t="s">
        <v>344</v>
      </c>
      <c r="H5101" t="s">
        <v>345</v>
      </c>
      <c r="I5101" t="s">
        <v>34</v>
      </c>
      <c r="J5101" t="s">
        <v>121</v>
      </c>
      <c r="K5101">
        <v>2</v>
      </c>
      <c r="L5101" s="2">
        <v>1600</v>
      </c>
      <c r="M5101">
        <v>20</v>
      </c>
      <c r="N5101" s="2">
        <v>3200</v>
      </c>
      <c r="O5101" s="2">
        <v>640</v>
      </c>
      <c r="P5101" s="2">
        <v>2560</v>
      </c>
      <c r="Q5101" s="2">
        <v>1761.12</v>
      </c>
      <c r="R5101" s="2">
        <v>798.88</v>
      </c>
      <c r="S5101" t="s">
        <v>36</v>
      </c>
      <c r="T5101" t="s">
        <v>136</v>
      </c>
      <c r="U5101" t="s">
        <v>38</v>
      </c>
      <c r="V5101" t="s">
        <v>39</v>
      </c>
      <c r="W5101" t="s">
        <v>124</v>
      </c>
      <c r="X5101" t="s">
        <v>97</v>
      </c>
      <c r="Y5101" t="s">
        <v>42</v>
      </c>
      <c r="Z5101" t="s">
        <v>508</v>
      </c>
      <c r="AA5101" t="s">
        <v>44</v>
      </c>
      <c r="AB5101" t="s">
        <v>44</v>
      </c>
    </row>
    <row r="5102" spans="1:28" x14ac:dyDescent="0.25">
      <c r="A5102" t="s">
        <v>9627</v>
      </c>
      <c r="B5102" s="1">
        <v>45703</v>
      </c>
      <c r="C5102" t="s">
        <v>9628</v>
      </c>
      <c r="D5102" t="s">
        <v>9629</v>
      </c>
      <c r="E5102">
        <v>53</v>
      </c>
      <c r="F5102" t="s">
        <v>31</v>
      </c>
      <c r="G5102" t="s">
        <v>298</v>
      </c>
      <c r="H5102" t="s">
        <v>299</v>
      </c>
      <c r="I5102" t="s">
        <v>103</v>
      </c>
      <c r="J5102" t="s">
        <v>104</v>
      </c>
      <c r="K5102">
        <v>1</v>
      </c>
      <c r="L5102" s="2">
        <v>700</v>
      </c>
      <c r="M5102">
        <v>5</v>
      </c>
      <c r="N5102" s="2">
        <v>700</v>
      </c>
      <c r="O5102" s="2">
        <v>35</v>
      </c>
      <c r="P5102" s="2">
        <v>665</v>
      </c>
      <c r="Q5102" s="2">
        <v>443.86</v>
      </c>
      <c r="R5102" s="2">
        <v>221.14</v>
      </c>
      <c r="S5102" t="s">
        <v>64</v>
      </c>
      <c r="T5102" t="s">
        <v>122</v>
      </c>
      <c r="U5102" t="s">
        <v>123</v>
      </c>
      <c r="V5102" t="s">
        <v>39</v>
      </c>
      <c r="W5102" t="s">
        <v>40</v>
      </c>
      <c r="X5102" t="s">
        <v>41</v>
      </c>
      <c r="Y5102" t="s">
        <v>42</v>
      </c>
      <c r="Z5102" t="s">
        <v>508</v>
      </c>
      <c r="AA5102" t="s">
        <v>44</v>
      </c>
      <c r="AB5102" t="s">
        <v>44</v>
      </c>
    </row>
    <row r="5103" spans="1:28" x14ac:dyDescent="0.25">
      <c r="A5103" t="s">
        <v>9630</v>
      </c>
      <c r="B5103" s="1">
        <v>45703</v>
      </c>
      <c r="C5103" t="s">
        <v>3462</v>
      </c>
      <c r="D5103" t="s">
        <v>3463</v>
      </c>
      <c r="E5103">
        <v>20</v>
      </c>
      <c r="F5103" t="s">
        <v>31</v>
      </c>
      <c r="G5103" t="s">
        <v>243</v>
      </c>
      <c r="H5103" t="s">
        <v>244</v>
      </c>
      <c r="I5103" t="s">
        <v>103</v>
      </c>
      <c r="J5103" t="s">
        <v>104</v>
      </c>
      <c r="K5103">
        <v>2</v>
      </c>
      <c r="L5103" s="2">
        <v>450</v>
      </c>
      <c r="M5103">
        <v>5</v>
      </c>
      <c r="N5103" s="2">
        <v>900</v>
      </c>
      <c r="O5103" s="2">
        <v>45</v>
      </c>
      <c r="P5103" s="2">
        <v>855</v>
      </c>
      <c r="Q5103" s="2">
        <v>488.59</v>
      </c>
      <c r="R5103" s="2">
        <v>366.41</v>
      </c>
      <c r="S5103" t="s">
        <v>36</v>
      </c>
      <c r="T5103" t="s">
        <v>163</v>
      </c>
      <c r="U5103" t="s">
        <v>164</v>
      </c>
      <c r="V5103" t="s">
        <v>39</v>
      </c>
      <c r="W5103" t="s">
        <v>40</v>
      </c>
      <c r="X5103" t="s">
        <v>41</v>
      </c>
      <c r="Y5103" t="s">
        <v>56</v>
      </c>
      <c r="Z5103" t="s">
        <v>223</v>
      </c>
      <c r="AA5103" t="s">
        <v>44</v>
      </c>
      <c r="AB5103" t="s">
        <v>44</v>
      </c>
    </row>
    <row r="5104" spans="1:28" x14ac:dyDescent="0.25">
      <c r="A5104" t="s">
        <v>9631</v>
      </c>
      <c r="B5104" s="1">
        <v>45703</v>
      </c>
      <c r="C5104" t="s">
        <v>4282</v>
      </c>
      <c r="D5104" t="s">
        <v>4283</v>
      </c>
      <c r="E5104">
        <v>49</v>
      </c>
      <c r="F5104" t="s">
        <v>48</v>
      </c>
      <c r="G5104" t="s">
        <v>128</v>
      </c>
      <c r="H5104" t="s">
        <v>129</v>
      </c>
      <c r="I5104" t="s">
        <v>74</v>
      </c>
      <c r="J5104" t="s">
        <v>130</v>
      </c>
      <c r="K5104">
        <v>2</v>
      </c>
      <c r="L5104" s="2">
        <v>1700</v>
      </c>
      <c r="M5104">
        <v>30</v>
      </c>
      <c r="N5104" s="2">
        <v>3400</v>
      </c>
      <c r="O5104" s="2">
        <v>1020</v>
      </c>
      <c r="P5104" s="2">
        <v>2380</v>
      </c>
      <c r="Q5104" s="2">
        <v>1666.63</v>
      </c>
      <c r="R5104" s="2">
        <v>713.37</v>
      </c>
      <c r="S5104" t="s">
        <v>36</v>
      </c>
      <c r="T5104" t="s">
        <v>37</v>
      </c>
      <c r="U5104" t="s">
        <v>38</v>
      </c>
      <c r="V5104" t="s">
        <v>39</v>
      </c>
      <c r="W5104" t="s">
        <v>66</v>
      </c>
      <c r="X5104" t="s">
        <v>41</v>
      </c>
      <c r="Y5104" t="s">
        <v>56</v>
      </c>
      <c r="Z5104" t="s">
        <v>43</v>
      </c>
      <c r="AA5104" t="s">
        <v>44</v>
      </c>
      <c r="AB5104" t="s">
        <v>44</v>
      </c>
    </row>
    <row r="5105" spans="1:28" x14ac:dyDescent="0.25">
      <c r="A5105" t="s">
        <v>9632</v>
      </c>
      <c r="B5105" s="1">
        <v>45703</v>
      </c>
      <c r="C5105" t="s">
        <v>5026</v>
      </c>
      <c r="D5105" t="s">
        <v>5027</v>
      </c>
      <c r="E5105">
        <v>21</v>
      </c>
      <c r="F5105" t="s">
        <v>111</v>
      </c>
      <c r="G5105" t="s">
        <v>49</v>
      </c>
      <c r="H5105" t="s">
        <v>50</v>
      </c>
      <c r="I5105" t="s">
        <v>51</v>
      </c>
      <c r="J5105" t="s">
        <v>52</v>
      </c>
      <c r="K5105">
        <v>1</v>
      </c>
      <c r="L5105" s="2">
        <v>500</v>
      </c>
      <c r="M5105">
        <v>30</v>
      </c>
      <c r="N5105" s="2">
        <v>500</v>
      </c>
      <c r="O5105" s="2">
        <v>150</v>
      </c>
      <c r="P5105" s="2">
        <v>350</v>
      </c>
      <c r="Q5105" s="2">
        <v>251.51</v>
      </c>
      <c r="R5105" s="2">
        <v>98.49</v>
      </c>
      <c r="S5105" t="s">
        <v>64</v>
      </c>
      <c r="T5105" t="s">
        <v>263</v>
      </c>
      <c r="U5105" t="s">
        <v>91</v>
      </c>
      <c r="V5105" t="s">
        <v>39</v>
      </c>
      <c r="W5105" t="s">
        <v>124</v>
      </c>
      <c r="X5105" t="s">
        <v>97</v>
      </c>
      <c r="Y5105" t="s">
        <v>56</v>
      </c>
      <c r="Z5105" t="s">
        <v>43</v>
      </c>
      <c r="AA5105" t="s">
        <v>44</v>
      </c>
      <c r="AB5105" t="s">
        <v>44</v>
      </c>
    </row>
    <row r="5106" spans="1:28" x14ac:dyDescent="0.25">
      <c r="A5106" t="s">
        <v>9633</v>
      </c>
      <c r="B5106" s="1">
        <v>45703</v>
      </c>
      <c r="C5106" t="s">
        <v>2007</v>
      </c>
      <c r="D5106" t="s">
        <v>2008</v>
      </c>
      <c r="E5106">
        <v>57</v>
      </c>
      <c r="F5106" t="s">
        <v>31</v>
      </c>
      <c r="G5106" t="s">
        <v>217</v>
      </c>
      <c r="H5106" t="s">
        <v>218</v>
      </c>
      <c r="I5106" t="s">
        <v>34</v>
      </c>
      <c r="J5106" t="s">
        <v>130</v>
      </c>
      <c r="K5106">
        <v>4</v>
      </c>
      <c r="L5106" s="2">
        <v>28000</v>
      </c>
      <c r="M5106">
        <v>15</v>
      </c>
      <c r="N5106" s="2">
        <v>112000</v>
      </c>
      <c r="O5106" s="2">
        <v>16800</v>
      </c>
      <c r="P5106" s="2">
        <v>95200</v>
      </c>
      <c r="Q5106" s="2">
        <v>58416.86</v>
      </c>
      <c r="R5106" s="2">
        <v>36783.14</v>
      </c>
      <c r="S5106" t="s">
        <v>53</v>
      </c>
      <c r="T5106" t="s">
        <v>163</v>
      </c>
      <c r="U5106" t="s">
        <v>164</v>
      </c>
      <c r="V5106" t="s">
        <v>39</v>
      </c>
      <c r="W5106" t="s">
        <v>83</v>
      </c>
      <c r="X5106" t="s">
        <v>41</v>
      </c>
      <c r="Y5106" t="s">
        <v>56</v>
      </c>
      <c r="Z5106" t="s">
        <v>223</v>
      </c>
      <c r="AA5106" t="s">
        <v>44</v>
      </c>
      <c r="AB5106" t="s">
        <v>44</v>
      </c>
    </row>
    <row r="5107" spans="1:28" x14ac:dyDescent="0.25">
      <c r="A5107" t="s">
        <v>9634</v>
      </c>
      <c r="B5107" s="1">
        <v>45704</v>
      </c>
      <c r="C5107" t="s">
        <v>2187</v>
      </c>
      <c r="D5107" t="s">
        <v>2188</v>
      </c>
      <c r="E5107">
        <v>31</v>
      </c>
      <c r="F5107" t="s">
        <v>31</v>
      </c>
      <c r="G5107" t="s">
        <v>561</v>
      </c>
      <c r="H5107" t="s">
        <v>562</v>
      </c>
      <c r="I5107" t="s">
        <v>34</v>
      </c>
      <c r="J5107" t="s">
        <v>143</v>
      </c>
      <c r="K5107">
        <v>1</v>
      </c>
      <c r="L5107" s="2">
        <v>900</v>
      </c>
      <c r="M5107">
        <v>5</v>
      </c>
      <c r="N5107" s="2">
        <v>900</v>
      </c>
      <c r="O5107" s="2">
        <v>45</v>
      </c>
      <c r="P5107" s="2">
        <v>855</v>
      </c>
      <c r="Q5107" s="2">
        <v>495.69</v>
      </c>
      <c r="R5107" s="2">
        <v>359.31</v>
      </c>
      <c r="S5107" t="s">
        <v>53</v>
      </c>
      <c r="T5107" t="s">
        <v>153</v>
      </c>
      <c r="U5107" t="s">
        <v>154</v>
      </c>
      <c r="V5107" t="s">
        <v>39</v>
      </c>
      <c r="W5107" t="s">
        <v>137</v>
      </c>
      <c r="X5107" t="s">
        <v>97</v>
      </c>
      <c r="Y5107" t="s">
        <v>42</v>
      </c>
      <c r="Z5107" t="s">
        <v>223</v>
      </c>
      <c r="AA5107" t="s">
        <v>44</v>
      </c>
      <c r="AB5107" t="s">
        <v>44</v>
      </c>
    </row>
    <row r="5108" spans="1:28" x14ac:dyDescent="0.25">
      <c r="A5108" t="s">
        <v>9635</v>
      </c>
      <c r="B5108" s="1">
        <v>45704</v>
      </c>
      <c r="C5108" t="s">
        <v>675</v>
      </c>
      <c r="D5108" t="s">
        <v>676</v>
      </c>
      <c r="E5108">
        <v>51</v>
      </c>
      <c r="F5108" t="s">
        <v>111</v>
      </c>
      <c r="G5108" t="s">
        <v>238</v>
      </c>
      <c r="H5108" t="s">
        <v>239</v>
      </c>
      <c r="I5108" t="s">
        <v>62</v>
      </c>
      <c r="J5108" t="s">
        <v>63</v>
      </c>
      <c r="K5108">
        <v>1</v>
      </c>
      <c r="L5108" s="2">
        <v>6500</v>
      </c>
      <c r="M5108">
        <v>15</v>
      </c>
      <c r="N5108" s="2">
        <v>6500</v>
      </c>
      <c r="O5108" s="2">
        <v>975</v>
      </c>
      <c r="P5108" s="2">
        <v>5525</v>
      </c>
      <c r="Q5108" s="2">
        <v>4209.05</v>
      </c>
      <c r="R5108" s="2">
        <v>1315.95</v>
      </c>
      <c r="S5108" t="s">
        <v>64</v>
      </c>
      <c r="T5108" t="s">
        <v>136</v>
      </c>
      <c r="U5108" t="s">
        <v>38</v>
      </c>
      <c r="V5108" t="s">
        <v>39</v>
      </c>
      <c r="W5108" t="s">
        <v>124</v>
      </c>
      <c r="X5108" t="s">
        <v>41</v>
      </c>
      <c r="Y5108" t="s">
        <v>56</v>
      </c>
      <c r="Z5108" t="s">
        <v>43</v>
      </c>
      <c r="AA5108" t="s">
        <v>44</v>
      </c>
      <c r="AB5108" t="s">
        <v>44</v>
      </c>
    </row>
    <row r="5109" spans="1:28" x14ac:dyDescent="0.25">
      <c r="A5109" t="s">
        <v>9636</v>
      </c>
      <c r="B5109" s="1">
        <v>45704</v>
      </c>
      <c r="C5109" t="s">
        <v>2057</v>
      </c>
      <c r="D5109" t="s">
        <v>2058</v>
      </c>
      <c r="E5109">
        <v>20</v>
      </c>
      <c r="F5109" t="s">
        <v>111</v>
      </c>
      <c r="G5109" t="s">
        <v>112</v>
      </c>
      <c r="H5109" t="s">
        <v>113</v>
      </c>
      <c r="I5109" t="s">
        <v>103</v>
      </c>
      <c r="J5109" t="s">
        <v>104</v>
      </c>
      <c r="K5109">
        <v>3</v>
      </c>
      <c r="L5109" s="2">
        <v>650</v>
      </c>
      <c r="M5109">
        <v>0</v>
      </c>
      <c r="N5109" s="2">
        <v>1950</v>
      </c>
      <c r="O5109" s="2">
        <v>0</v>
      </c>
      <c r="P5109" s="2">
        <v>1950</v>
      </c>
      <c r="Q5109" s="2">
        <v>1406.62</v>
      </c>
      <c r="R5109" s="2">
        <v>543.38</v>
      </c>
      <c r="S5109" t="s">
        <v>64</v>
      </c>
      <c r="T5109" t="s">
        <v>105</v>
      </c>
      <c r="U5109" t="s">
        <v>106</v>
      </c>
      <c r="V5109" t="s">
        <v>39</v>
      </c>
      <c r="W5109" t="s">
        <v>124</v>
      </c>
      <c r="X5109" t="s">
        <v>41</v>
      </c>
      <c r="Y5109" t="s">
        <v>42</v>
      </c>
      <c r="Z5109" t="s">
        <v>43</v>
      </c>
      <c r="AA5109" t="s">
        <v>44</v>
      </c>
      <c r="AB5109" t="s">
        <v>44</v>
      </c>
    </row>
    <row r="5110" spans="1:28" x14ac:dyDescent="0.25">
      <c r="A5110" t="s">
        <v>9637</v>
      </c>
      <c r="B5110" s="1">
        <v>45704</v>
      </c>
      <c r="C5110" t="s">
        <v>5408</v>
      </c>
      <c r="D5110" t="s">
        <v>5409</v>
      </c>
      <c r="E5110">
        <v>46</v>
      </c>
      <c r="F5110" t="s">
        <v>48</v>
      </c>
      <c r="G5110" t="s">
        <v>212</v>
      </c>
      <c r="H5110" t="s">
        <v>213</v>
      </c>
      <c r="I5110" t="s">
        <v>51</v>
      </c>
      <c r="J5110" t="s">
        <v>52</v>
      </c>
      <c r="K5110">
        <v>3</v>
      </c>
      <c r="L5110" s="2">
        <v>400</v>
      </c>
      <c r="M5110">
        <v>10</v>
      </c>
      <c r="N5110" s="2">
        <v>1200</v>
      </c>
      <c r="O5110" s="2">
        <v>120</v>
      </c>
      <c r="P5110" s="2">
        <v>1080</v>
      </c>
      <c r="Q5110" s="2">
        <v>628.58000000000004</v>
      </c>
      <c r="R5110" s="2">
        <v>451.42</v>
      </c>
      <c r="S5110" t="s">
        <v>64</v>
      </c>
      <c r="T5110" t="s">
        <v>96</v>
      </c>
      <c r="U5110" t="s">
        <v>96</v>
      </c>
      <c r="V5110" t="s">
        <v>39</v>
      </c>
      <c r="W5110" t="s">
        <v>40</v>
      </c>
      <c r="X5110" t="s">
        <v>97</v>
      </c>
      <c r="Y5110" t="s">
        <v>56</v>
      </c>
      <c r="Z5110" t="s">
        <v>43</v>
      </c>
      <c r="AA5110" t="s">
        <v>44</v>
      </c>
      <c r="AB5110" t="s">
        <v>44</v>
      </c>
    </row>
    <row r="5111" spans="1:28" x14ac:dyDescent="0.25">
      <c r="A5111" t="s">
        <v>9638</v>
      </c>
      <c r="B5111" s="1">
        <v>45704</v>
      </c>
      <c r="C5111" t="s">
        <v>9639</v>
      </c>
      <c r="D5111" t="s">
        <v>9640</v>
      </c>
      <c r="E5111">
        <v>51</v>
      </c>
      <c r="F5111" t="s">
        <v>48</v>
      </c>
      <c r="G5111" t="s">
        <v>436</v>
      </c>
      <c r="H5111" t="s">
        <v>437</v>
      </c>
      <c r="I5111" t="s">
        <v>74</v>
      </c>
      <c r="J5111" t="s">
        <v>190</v>
      </c>
      <c r="K5111">
        <v>2</v>
      </c>
      <c r="L5111" s="2">
        <v>1800</v>
      </c>
      <c r="M5111">
        <v>0</v>
      </c>
      <c r="N5111" s="2">
        <v>3600</v>
      </c>
      <c r="O5111" s="2">
        <v>0</v>
      </c>
      <c r="P5111" s="2">
        <v>3600</v>
      </c>
      <c r="Q5111" s="2">
        <v>2809.78</v>
      </c>
      <c r="R5111" s="2">
        <v>790.22</v>
      </c>
      <c r="S5111" t="s">
        <v>53</v>
      </c>
      <c r="T5111" t="s">
        <v>76</v>
      </c>
      <c r="U5111" t="s">
        <v>77</v>
      </c>
      <c r="V5111" t="s">
        <v>39</v>
      </c>
      <c r="W5111" t="s">
        <v>66</v>
      </c>
      <c r="X5111" t="s">
        <v>97</v>
      </c>
      <c r="Y5111" t="s">
        <v>42</v>
      </c>
      <c r="Z5111" t="s">
        <v>43</v>
      </c>
      <c r="AA5111" t="s">
        <v>44</v>
      </c>
      <c r="AB5111" t="s">
        <v>44</v>
      </c>
    </row>
    <row r="5112" spans="1:28" x14ac:dyDescent="0.25">
      <c r="A5112" t="s">
        <v>9641</v>
      </c>
      <c r="B5112" s="1">
        <v>45704</v>
      </c>
      <c r="C5112" t="s">
        <v>5104</v>
      </c>
      <c r="D5112" t="s">
        <v>5105</v>
      </c>
      <c r="E5112">
        <v>39</v>
      </c>
      <c r="F5112" t="s">
        <v>48</v>
      </c>
      <c r="G5112" t="s">
        <v>88</v>
      </c>
      <c r="H5112" t="s">
        <v>89</v>
      </c>
      <c r="I5112" t="s">
        <v>62</v>
      </c>
      <c r="J5112" t="s">
        <v>63</v>
      </c>
      <c r="K5112">
        <v>1</v>
      </c>
      <c r="L5112" s="2">
        <v>4200</v>
      </c>
      <c r="M5112">
        <v>5</v>
      </c>
      <c r="N5112" s="2">
        <v>4200</v>
      </c>
      <c r="O5112" s="2">
        <v>210</v>
      </c>
      <c r="P5112" s="2">
        <v>3990</v>
      </c>
      <c r="Q5112" s="2">
        <v>2920.92</v>
      </c>
      <c r="R5112" s="2">
        <v>1069.08</v>
      </c>
      <c r="S5112" t="s">
        <v>53</v>
      </c>
      <c r="T5112" t="s">
        <v>398</v>
      </c>
      <c r="U5112" t="s">
        <v>399</v>
      </c>
      <c r="V5112" t="s">
        <v>39</v>
      </c>
      <c r="W5112" t="s">
        <v>137</v>
      </c>
      <c r="X5112" t="s">
        <v>67</v>
      </c>
      <c r="Y5112" t="s">
        <v>56</v>
      </c>
      <c r="Z5112" t="s">
        <v>508</v>
      </c>
      <c r="AA5112" t="s">
        <v>68</v>
      </c>
      <c r="AB5112" t="s">
        <v>44</v>
      </c>
    </row>
    <row r="5113" spans="1:28" x14ac:dyDescent="0.25">
      <c r="A5113" t="s">
        <v>9642</v>
      </c>
      <c r="B5113" s="1">
        <v>45704</v>
      </c>
      <c r="C5113" t="s">
        <v>428</v>
      </c>
      <c r="D5113" t="s">
        <v>429</v>
      </c>
      <c r="E5113">
        <v>37</v>
      </c>
      <c r="F5113" t="s">
        <v>31</v>
      </c>
      <c r="G5113" t="s">
        <v>188</v>
      </c>
      <c r="H5113" t="s">
        <v>189</v>
      </c>
      <c r="I5113" t="s">
        <v>34</v>
      </c>
      <c r="J5113" t="s">
        <v>190</v>
      </c>
      <c r="K5113">
        <v>1</v>
      </c>
      <c r="L5113" s="2">
        <v>1800</v>
      </c>
      <c r="M5113">
        <v>15</v>
      </c>
      <c r="N5113" s="2">
        <v>1800</v>
      </c>
      <c r="O5113" s="2">
        <v>270</v>
      </c>
      <c r="P5113" s="2">
        <v>1530</v>
      </c>
      <c r="Q5113" s="2">
        <v>1120.06</v>
      </c>
      <c r="R5113" s="2">
        <v>409.94</v>
      </c>
      <c r="S5113" t="s">
        <v>53</v>
      </c>
      <c r="T5113" t="s">
        <v>96</v>
      </c>
      <c r="U5113" t="s">
        <v>96</v>
      </c>
      <c r="V5113" t="s">
        <v>39</v>
      </c>
      <c r="W5113" t="s">
        <v>66</v>
      </c>
      <c r="X5113" t="s">
        <v>41</v>
      </c>
      <c r="Y5113" t="s">
        <v>42</v>
      </c>
      <c r="Z5113" t="s">
        <v>43</v>
      </c>
      <c r="AA5113" t="s">
        <v>44</v>
      </c>
      <c r="AB5113" t="s">
        <v>44</v>
      </c>
    </row>
    <row r="5114" spans="1:28" x14ac:dyDescent="0.25">
      <c r="A5114" t="s">
        <v>9643</v>
      </c>
      <c r="B5114" s="1">
        <v>45704</v>
      </c>
      <c r="C5114" t="s">
        <v>3767</v>
      </c>
      <c r="D5114" t="s">
        <v>3768</v>
      </c>
      <c r="E5114">
        <v>44</v>
      </c>
      <c r="F5114" t="s">
        <v>31</v>
      </c>
      <c r="G5114" t="s">
        <v>344</v>
      </c>
      <c r="H5114" t="s">
        <v>345</v>
      </c>
      <c r="I5114" t="s">
        <v>34</v>
      </c>
      <c r="J5114" t="s">
        <v>121</v>
      </c>
      <c r="K5114">
        <v>1</v>
      </c>
      <c r="L5114" s="2">
        <v>1600</v>
      </c>
      <c r="M5114">
        <v>20</v>
      </c>
      <c r="N5114" s="2">
        <v>1600</v>
      </c>
      <c r="O5114" s="2">
        <v>320</v>
      </c>
      <c r="P5114" s="2">
        <v>1280</v>
      </c>
      <c r="Q5114" s="2">
        <v>825.94</v>
      </c>
      <c r="R5114" s="2">
        <v>454.06</v>
      </c>
      <c r="S5114" t="s">
        <v>53</v>
      </c>
      <c r="T5114" t="s">
        <v>122</v>
      </c>
      <c r="U5114" t="s">
        <v>123</v>
      </c>
      <c r="V5114" t="s">
        <v>39</v>
      </c>
      <c r="W5114" t="s">
        <v>92</v>
      </c>
      <c r="X5114" t="s">
        <v>67</v>
      </c>
      <c r="Y5114" t="s">
        <v>84</v>
      </c>
      <c r="Z5114" t="s">
        <v>43</v>
      </c>
      <c r="AA5114" t="s">
        <v>44</v>
      </c>
      <c r="AB5114" t="s">
        <v>44</v>
      </c>
    </row>
    <row r="5115" spans="1:28" x14ac:dyDescent="0.25">
      <c r="A5115" t="s">
        <v>9644</v>
      </c>
      <c r="B5115" s="1">
        <v>45704</v>
      </c>
      <c r="C5115" t="s">
        <v>1643</v>
      </c>
      <c r="D5115" t="s">
        <v>1644</v>
      </c>
      <c r="E5115">
        <v>40</v>
      </c>
      <c r="F5115" t="s">
        <v>48</v>
      </c>
      <c r="G5115" t="s">
        <v>273</v>
      </c>
      <c r="H5115" t="s">
        <v>274</v>
      </c>
      <c r="I5115" t="s">
        <v>51</v>
      </c>
      <c r="J5115" t="s">
        <v>52</v>
      </c>
      <c r="K5115">
        <v>2</v>
      </c>
      <c r="L5115" s="2">
        <v>250</v>
      </c>
      <c r="M5115">
        <v>0</v>
      </c>
      <c r="N5115" s="2">
        <v>500</v>
      </c>
      <c r="O5115" s="2">
        <v>0</v>
      </c>
      <c r="P5115" s="2">
        <v>500</v>
      </c>
      <c r="Q5115" s="2">
        <v>398.37</v>
      </c>
      <c r="R5115" s="2">
        <v>101.63</v>
      </c>
      <c r="S5115" t="s">
        <v>64</v>
      </c>
      <c r="T5115" t="s">
        <v>578</v>
      </c>
      <c r="U5115" t="s">
        <v>579</v>
      </c>
      <c r="V5115" t="s">
        <v>39</v>
      </c>
      <c r="W5115" t="s">
        <v>137</v>
      </c>
      <c r="X5115" t="s">
        <v>97</v>
      </c>
      <c r="Y5115" t="s">
        <v>42</v>
      </c>
      <c r="Z5115" t="s">
        <v>43</v>
      </c>
      <c r="AA5115" t="s">
        <v>44</v>
      </c>
      <c r="AB5115" t="s">
        <v>44</v>
      </c>
    </row>
    <row r="5116" spans="1:28" x14ac:dyDescent="0.25">
      <c r="A5116" t="s">
        <v>9645</v>
      </c>
      <c r="B5116" s="1">
        <v>45705</v>
      </c>
      <c r="C5116" t="s">
        <v>7341</v>
      </c>
      <c r="D5116" t="s">
        <v>7342</v>
      </c>
      <c r="E5116">
        <v>41</v>
      </c>
      <c r="F5116" t="s">
        <v>31</v>
      </c>
      <c r="G5116" t="s">
        <v>158</v>
      </c>
      <c r="H5116" t="s">
        <v>159</v>
      </c>
      <c r="I5116" t="s">
        <v>51</v>
      </c>
      <c r="J5116" t="s">
        <v>52</v>
      </c>
      <c r="K5116">
        <v>1</v>
      </c>
      <c r="L5116" s="2">
        <v>650</v>
      </c>
      <c r="M5116">
        <v>5</v>
      </c>
      <c r="N5116" s="2">
        <v>650</v>
      </c>
      <c r="O5116" s="2">
        <v>32.5</v>
      </c>
      <c r="P5116" s="2">
        <v>617.5</v>
      </c>
      <c r="Q5116" s="2">
        <v>462.36</v>
      </c>
      <c r="R5116" s="2">
        <v>155.13999999999999</v>
      </c>
      <c r="S5116" t="s">
        <v>53</v>
      </c>
      <c r="T5116" t="s">
        <v>76</v>
      </c>
      <c r="U5116" t="s">
        <v>77</v>
      </c>
      <c r="V5116" t="s">
        <v>39</v>
      </c>
      <c r="W5116" t="s">
        <v>40</v>
      </c>
      <c r="X5116" t="s">
        <v>97</v>
      </c>
      <c r="Y5116" t="s">
        <v>56</v>
      </c>
      <c r="Z5116" t="s">
        <v>43</v>
      </c>
      <c r="AA5116" t="s">
        <v>44</v>
      </c>
      <c r="AB5116" t="s">
        <v>44</v>
      </c>
    </row>
    <row r="5117" spans="1:28" x14ac:dyDescent="0.25">
      <c r="A5117" t="s">
        <v>9646</v>
      </c>
      <c r="B5117" s="1">
        <v>45705</v>
      </c>
      <c r="C5117" t="s">
        <v>9647</v>
      </c>
      <c r="D5117" t="s">
        <v>9648</v>
      </c>
      <c r="E5117">
        <v>26</v>
      </c>
      <c r="F5117" t="s">
        <v>48</v>
      </c>
      <c r="G5117" t="s">
        <v>72</v>
      </c>
      <c r="H5117" t="s">
        <v>73</v>
      </c>
      <c r="I5117" t="s">
        <v>74</v>
      </c>
      <c r="J5117" t="s">
        <v>75</v>
      </c>
      <c r="K5117">
        <v>1</v>
      </c>
      <c r="L5117" s="2">
        <v>2200</v>
      </c>
      <c r="M5117">
        <v>0</v>
      </c>
      <c r="N5117" s="2">
        <v>2200</v>
      </c>
      <c r="O5117" s="2">
        <v>0</v>
      </c>
      <c r="P5117" s="2">
        <v>2200</v>
      </c>
      <c r="Q5117" s="2">
        <v>1228.73</v>
      </c>
      <c r="R5117" s="2">
        <v>971.27</v>
      </c>
      <c r="S5117" t="s">
        <v>53</v>
      </c>
      <c r="T5117" t="s">
        <v>76</v>
      </c>
      <c r="U5117" t="s">
        <v>77</v>
      </c>
      <c r="V5117" t="s">
        <v>39</v>
      </c>
      <c r="W5117" t="s">
        <v>92</v>
      </c>
      <c r="X5117" t="s">
        <v>97</v>
      </c>
      <c r="Y5117" t="s">
        <v>56</v>
      </c>
      <c r="Z5117" t="s">
        <v>107</v>
      </c>
      <c r="AA5117" t="s">
        <v>44</v>
      </c>
      <c r="AB5117" t="s">
        <v>44</v>
      </c>
    </row>
    <row r="5118" spans="1:28" x14ac:dyDescent="0.25">
      <c r="A5118" t="s">
        <v>9649</v>
      </c>
      <c r="B5118" s="1">
        <v>45705</v>
      </c>
      <c r="C5118" t="s">
        <v>9650</v>
      </c>
      <c r="D5118" t="s">
        <v>9651</v>
      </c>
      <c r="E5118">
        <v>56</v>
      </c>
      <c r="F5118" t="s">
        <v>31</v>
      </c>
      <c r="G5118" t="s">
        <v>344</v>
      </c>
      <c r="H5118" t="s">
        <v>345</v>
      </c>
      <c r="I5118" t="s">
        <v>34</v>
      </c>
      <c r="J5118" t="s">
        <v>121</v>
      </c>
      <c r="K5118">
        <v>2</v>
      </c>
      <c r="L5118" s="2">
        <v>1600</v>
      </c>
      <c r="M5118">
        <v>15</v>
      </c>
      <c r="N5118" s="2">
        <v>3200</v>
      </c>
      <c r="O5118" s="2">
        <v>480</v>
      </c>
      <c r="P5118" s="2">
        <v>2720</v>
      </c>
      <c r="Q5118" s="2">
        <v>2116.37</v>
      </c>
      <c r="R5118" s="2">
        <v>603.63</v>
      </c>
      <c r="S5118" t="s">
        <v>64</v>
      </c>
      <c r="T5118" t="s">
        <v>65</v>
      </c>
      <c r="U5118" t="s">
        <v>65</v>
      </c>
      <c r="V5118" t="s">
        <v>39</v>
      </c>
      <c r="W5118" t="s">
        <v>66</v>
      </c>
      <c r="X5118" t="s">
        <v>41</v>
      </c>
      <c r="Y5118" t="s">
        <v>56</v>
      </c>
      <c r="Z5118" t="s">
        <v>223</v>
      </c>
      <c r="AA5118" t="s">
        <v>44</v>
      </c>
      <c r="AB5118" t="s">
        <v>44</v>
      </c>
    </row>
    <row r="5119" spans="1:28" x14ac:dyDescent="0.25">
      <c r="A5119" t="s">
        <v>9652</v>
      </c>
      <c r="B5119" s="1">
        <v>45705</v>
      </c>
      <c r="C5119" t="s">
        <v>6037</v>
      </c>
      <c r="D5119" t="s">
        <v>6038</v>
      </c>
      <c r="E5119">
        <v>23</v>
      </c>
      <c r="F5119" t="s">
        <v>111</v>
      </c>
      <c r="G5119" t="s">
        <v>88</v>
      </c>
      <c r="H5119" t="s">
        <v>89</v>
      </c>
      <c r="I5119" t="s">
        <v>62</v>
      </c>
      <c r="J5119" t="s">
        <v>63</v>
      </c>
      <c r="K5119">
        <v>5</v>
      </c>
      <c r="L5119" s="2">
        <v>4200</v>
      </c>
      <c r="M5119">
        <v>10</v>
      </c>
      <c r="N5119" s="2">
        <v>21000</v>
      </c>
      <c r="O5119" s="2">
        <v>2100</v>
      </c>
      <c r="P5119" s="2">
        <v>18900</v>
      </c>
      <c r="Q5119" s="2">
        <v>10910.91</v>
      </c>
      <c r="R5119" s="2">
        <v>7989.09</v>
      </c>
      <c r="S5119" t="s">
        <v>64</v>
      </c>
      <c r="T5119" t="s">
        <v>96</v>
      </c>
      <c r="U5119" t="s">
        <v>96</v>
      </c>
      <c r="V5119" t="s">
        <v>39</v>
      </c>
      <c r="W5119" t="s">
        <v>83</v>
      </c>
      <c r="X5119" t="s">
        <v>41</v>
      </c>
      <c r="Y5119" t="s">
        <v>56</v>
      </c>
      <c r="Z5119" t="s">
        <v>223</v>
      </c>
      <c r="AA5119" t="s">
        <v>44</v>
      </c>
      <c r="AB5119" t="s">
        <v>44</v>
      </c>
    </row>
    <row r="5120" spans="1:28" x14ac:dyDescent="0.25">
      <c r="A5120" t="s">
        <v>9653</v>
      </c>
      <c r="B5120" s="1">
        <v>45705</v>
      </c>
      <c r="C5120" t="s">
        <v>3513</v>
      </c>
      <c r="D5120" t="s">
        <v>3514</v>
      </c>
      <c r="E5120">
        <v>38</v>
      </c>
      <c r="F5120" t="s">
        <v>111</v>
      </c>
      <c r="G5120" t="s">
        <v>60</v>
      </c>
      <c r="H5120" t="s">
        <v>61</v>
      </c>
      <c r="I5120" t="s">
        <v>62</v>
      </c>
      <c r="J5120" t="s">
        <v>63</v>
      </c>
      <c r="K5120">
        <v>1</v>
      </c>
      <c r="L5120" s="2">
        <v>3500</v>
      </c>
      <c r="M5120">
        <v>0</v>
      </c>
      <c r="N5120" s="2">
        <v>3500</v>
      </c>
      <c r="O5120" s="2">
        <v>0</v>
      </c>
      <c r="P5120" s="2">
        <v>3500</v>
      </c>
      <c r="Q5120" s="2">
        <v>1930.12</v>
      </c>
      <c r="R5120" s="2">
        <v>1569.88</v>
      </c>
      <c r="S5120" t="s">
        <v>36</v>
      </c>
      <c r="T5120" t="s">
        <v>105</v>
      </c>
      <c r="U5120" t="s">
        <v>106</v>
      </c>
      <c r="V5120" t="s">
        <v>39</v>
      </c>
      <c r="W5120" t="s">
        <v>124</v>
      </c>
      <c r="X5120" t="s">
        <v>41</v>
      </c>
      <c r="Y5120" t="s">
        <v>42</v>
      </c>
      <c r="Z5120" t="s">
        <v>43</v>
      </c>
      <c r="AA5120" t="s">
        <v>44</v>
      </c>
      <c r="AB5120" t="s">
        <v>44</v>
      </c>
    </row>
    <row r="5121" spans="1:28" x14ac:dyDescent="0.25">
      <c r="A5121" t="s">
        <v>9654</v>
      </c>
      <c r="B5121" s="1">
        <v>45705</v>
      </c>
      <c r="C5121" t="s">
        <v>9655</v>
      </c>
      <c r="D5121" t="s">
        <v>9656</v>
      </c>
      <c r="E5121">
        <v>19</v>
      </c>
      <c r="F5121" t="s">
        <v>48</v>
      </c>
      <c r="G5121" t="s">
        <v>88</v>
      </c>
      <c r="H5121" t="s">
        <v>89</v>
      </c>
      <c r="I5121" t="s">
        <v>62</v>
      </c>
      <c r="J5121" t="s">
        <v>63</v>
      </c>
      <c r="K5121">
        <v>1</v>
      </c>
      <c r="L5121" s="2">
        <v>4200</v>
      </c>
      <c r="M5121">
        <v>5</v>
      </c>
      <c r="N5121" s="2">
        <v>4200</v>
      </c>
      <c r="O5121" s="2">
        <v>210</v>
      </c>
      <c r="P5121" s="2">
        <v>3990</v>
      </c>
      <c r="Q5121" s="2">
        <v>2602.39</v>
      </c>
      <c r="R5121" s="2">
        <v>1387.61</v>
      </c>
      <c r="S5121" t="s">
        <v>53</v>
      </c>
      <c r="T5121" t="s">
        <v>96</v>
      </c>
      <c r="U5121" t="s">
        <v>96</v>
      </c>
      <c r="V5121" t="s">
        <v>39</v>
      </c>
      <c r="W5121" t="s">
        <v>124</v>
      </c>
      <c r="X5121" t="s">
        <v>41</v>
      </c>
      <c r="Y5121" t="s">
        <v>56</v>
      </c>
      <c r="Z5121" t="s">
        <v>223</v>
      </c>
      <c r="AA5121" t="s">
        <v>44</v>
      </c>
      <c r="AB5121" t="s">
        <v>68</v>
      </c>
    </row>
    <row r="5122" spans="1:28" x14ac:dyDescent="0.25">
      <c r="A5122" t="s">
        <v>9657</v>
      </c>
      <c r="B5122" s="1">
        <v>45705</v>
      </c>
      <c r="C5122" t="s">
        <v>1915</v>
      </c>
      <c r="D5122" t="s">
        <v>1916</v>
      </c>
      <c r="E5122">
        <v>46</v>
      </c>
      <c r="F5122" t="s">
        <v>31</v>
      </c>
      <c r="G5122" t="s">
        <v>32</v>
      </c>
      <c r="H5122" t="s">
        <v>33</v>
      </c>
      <c r="I5122" t="s">
        <v>34</v>
      </c>
      <c r="J5122" t="s">
        <v>35</v>
      </c>
      <c r="K5122">
        <v>2</v>
      </c>
      <c r="L5122" s="2">
        <v>55000</v>
      </c>
      <c r="M5122">
        <v>10</v>
      </c>
      <c r="N5122" s="2">
        <v>110000</v>
      </c>
      <c r="O5122" s="2">
        <v>11000</v>
      </c>
      <c r="P5122" s="2">
        <v>99000</v>
      </c>
      <c r="Q5122" s="2">
        <v>68754.73</v>
      </c>
      <c r="R5122" s="2">
        <v>30245.27</v>
      </c>
      <c r="S5122" t="s">
        <v>36</v>
      </c>
      <c r="T5122" t="s">
        <v>407</v>
      </c>
      <c r="U5122" t="s">
        <v>408</v>
      </c>
      <c r="V5122" t="s">
        <v>39</v>
      </c>
      <c r="W5122" t="s">
        <v>92</v>
      </c>
      <c r="X5122" t="s">
        <v>97</v>
      </c>
      <c r="Y5122" t="s">
        <v>56</v>
      </c>
      <c r="Z5122" t="s">
        <v>223</v>
      </c>
      <c r="AA5122" t="s">
        <v>44</v>
      </c>
      <c r="AB5122" t="s">
        <v>44</v>
      </c>
    </row>
    <row r="5123" spans="1:28" x14ac:dyDescent="0.25">
      <c r="A5123" t="s">
        <v>9658</v>
      </c>
      <c r="B5123" s="1">
        <v>45705</v>
      </c>
      <c r="C5123" t="s">
        <v>2312</v>
      </c>
      <c r="D5123" t="s">
        <v>2313</v>
      </c>
      <c r="E5123">
        <v>36</v>
      </c>
      <c r="F5123" t="s">
        <v>48</v>
      </c>
      <c r="G5123" t="s">
        <v>197</v>
      </c>
      <c r="H5123" t="s">
        <v>198</v>
      </c>
      <c r="I5123" t="s">
        <v>74</v>
      </c>
      <c r="J5123" t="s">
        <v>75</v>
      </c>
      <c r="K5123">
        <v>2</v>
      </c>
      <c r="L5123" s="2">
        <v>2600</v>
      </c>
      <c r="M5123">
        <v>0</v>
      </c>
      <c r="N5123" s="2">
        <v>5200</v>
      </c>
      <c r="O5123" s="2">
        <v>0</v>
      </c>
      <c r="P5123" s="2">
        <v>5200</v>
      </c>
      <c r="Q5123" s="2">
        <v>3092.24</v>
      </c>
      <c r="R5123" s="2">
        <v>2107.7600000000002</v>
      </c>
      <c r="S5123" t="s">
        <v>53</v>
      </c>
      <c r="T5123" t="s">
        <v>54</v>
      </c>
      <c r="U5123" t="s">
        <v>55</v>
      </c>
      <c r="V5123" t="s">
        <v>39</v>
      </c>
      <c r="W5123" t="s">
        <v>66</v>
      </c>
      <c r="X5123" t="s">
        <v>97</v>
      </c>
      <c r="Y5123" t="s">
        <v>56</v>
      </c>
      <c r="Z5123" t="s">
        <v>508</v>
      </c>
      <c r="AA5123" t="s">
        <v>44</v>
      </c>
      <c r="AB5123" t="s">
        <v>44</v>
      </c>
    </row>
    <row r="5124" spans="1:28" x14ac:dyDescent="0.25">
      <c r="A5124" t="s">
        <v>9659</v>
      </c>
      <c r="B5124" s="1">
        <v>45705</v>
      </c>
      <c r="C5124" t="s">
        <v>2156</v>
      </c>
      <c r="D5124" t="s">
        <v>2157</v>
      </c>
      <c r="E5124">
        <v>28</v>
      </c>
      <c r="F5124" t="s">
        <v>48</v>
      </c>
      <c r="G5124" t="s">
        <v>168</v>
      </c>
      <c r="H5124" t="s">
        <v>169</v>
      </c>
      <c r="I5124" t="s">
        <v>62</v>
      </c>
      <c r="J5124" t="s">
        <v>143</v>
      </c>
      <c r="K5124">
        <v>2</v>
      </c>
      <c r="L5124" s="2">
        <v>1800</v>
      </c>
      <c r="M5124">
        <v>15</v>
      </c>
      <c r="N5124" s="2">
        <v>3600</v>
      </c>
      <c r="O5124" s="2">
        <v>540</v>
      </c>
      <c r="P5124" s="2">
        <v>3060</v>
      </c>
      <c r="Q5124" s="2">
        <v>2370.09</v>
      </c>
      <c r="R5124" s="2">
        <v>689.91</v>
      </c>
      <c r="S5124" t="s">
        <v>53</v>
      </c>
      <c r="T5124" t="s">
        <v>136</v>
      </c>
      <c r="U5124" t="s">
        <v>38</v>
      </c>
      <c r="V5124" t="s">
        <v>39</v>
      </c>
      <c r="W5124" t="s">
        <v>83</v>
      </c>
      <c r="X5124" t="s">
        <v>97</v>
      </c>
      <c r="Y5124" t="s">
        <v>56</v>
      </c>
      <c r="Z5124" t="s">
        <v>43</v>
      </c>
      <c r="AA5124" t="s">
        <v>68</v>
      </c>
      <c r="AB5124" t="s">
        <v>44</v>
      </c>
    </row>
    <row r="5125" spans="1:28" x14ac:dyDescent="0.25">
      <c r="A5125" t="s">
        <v>9660</v>
      </c>
      <c r="B5125" s="1">
        <v>45705</v>
      </c>
      <c r="C5125" t="s">
        <v>4976</v>
      </c>
      <c r="D5125" t="s">
        <v>4977</v>
      </c>
      <c r="E5125">
        <v>39</v>
      </c>
      <c r="F5125" t="s">
        <v>31</v>
      </c>
      <c r="G5125" t="s">
        <v>119</v>
      </c>
      <c r="H5125" t="s">
        <v>120</v>
      </c>
      <c r="I5125" t="s">
        <v>62</v>
      </c>
      <c r="J5125" t="s">
        <v>121</v>
      </c>
      <c r="K5125">
        <v>1</v>
      </c>
      <c r="L5125" s="2">
        <v>4800</v>
      </c>
      <c r="M5125">
        <v>10</v>
      </c>
      <c r="N5125" s="2">
        <v>4800</v>
      </c>
      <c r="O5125" s="2">
        <v>480</v>
      </c>
      <c r="P5125" s="2">
        <v>4320</v>
      </c>
      <c r="Q5125" s="2">
        <v>2869.77</v>
      </c>
      <c r="R5125" s="2">
        <v>1450.23</v>
      </c>
      <c r="S5125" t="s">
        <v>36</v>
      </c>
      <c r="T5125" t="s">
        <v>76</v>
      </c>
      <c r="U5125" t="s">
        <v>77</v>
      </c>
      <c r="V5125" t="s">
        <v>39</v>
      </c>
      <c r="W5125" t="s">
        <v>124</v>
      </c>
      <c r="X5125" t="s">
        <v>41</v>
      </c>
      <c r="Y5125" t="s">
        <v>56</v>
      </c>
      <c r="Z5125" t="s">
        <v>43</v>
      </c>
      <c r="AA5125" t="s">
        <v>44</v>
      </c>
      <c r="AB5125" t="s">
        <v>44</v>
      </c>
    </row>
    <row r="5126" spans="1:28" x14ac:dyDescent="0.25">
      <c r="A5126" t="s">
        <v>9661</v>
      </c>
      <c r="B5126" s="1">
        <v>45705</v>
      </c>
      <c r="C5126" t="s">
        <v>7839</v>
      </c>
      <c r="D5126" t="s">
        <v>7840</v>
      </c>
      <c r="E5126">
        <v>40</v>
      </c>
      <c r="F5126" t="s">
        <v>111</v>
      </c>
      <c r="G5126" t="s">
        <v>88</v>
      </c>
      <c r="H5126" t="s">
        <v>89</v>
      </c>
      <c r="I5126" t="s">
        <v>62</v>
      </c>
      <c r="J5126" t="s">
        <v>63</v>
      </c>
      <c r="K5126">
        <v>1</v>
      </c>
      <c r="L5126" s="2">
        <v>4200</v>
      </c>
      <c r="M5126">
        <v>0</v>
      </c>
      <c r="N5126" s="2">
        <v>4200</v>
      </c>
      <c r="O5126" s="2">
        <v>0</v>
      </c>
      <c r="P5126" s="2">
        <v>4200</v>
      </c>
      <c r="Q5126" s="2">
        <v>2556.5</v>
      </c>
      <c r="R5126" s="2">
        <v>1643.5</v>
      </c>
      <c r="S5126" t="s">
        <v>64</v>
      </c>
      <c r="T5126" t="s">
        <v>578</v>
      </c>
      <c r="U5126" t="s">
        <v>579</v>
      </c>
      <c r="V5126" t="s">
        <v>39</v>
      </c>
      <c r="W5126" t="s">
        <v>137</v>
      </c>
      <c r="X5126" t="s">
        <v>97</v>
      </c>
      <c r="Y5126" t="s">
        <v>84</v>
      </c>
      <c r="Z5126" t="s">
        <v>43</v>
      </c>
      <c r="AA5126" t="s">
        <v>44</v>
      </c>
      <c r="AB5126" t="s">
        <v>44</v>
      </c>
    </row>
    <row r="5127" spans="1:28" x14ac:dyDescent="0.25">
      <c r="A5127" t="s">
        <v>9662</v>
      </c>
      <c r="B5127" s="1">
        <v>45706</v>
      </c>
      <c r="C5127" t="s">
        <v>3253</v>
      </c>
      <c r="D5127" t="s">
        <v>3254</v>
      </c>
      <c r="E5127">
        <v>46</v>
      </c>
      <c r="F5127" t="s">
        <v>31</v>
      </c>
      <c r="G5127" t="s">
        <v>285</v>
      </c>
      <c r="H5127" t="s">
        <v>286</v>
      </c>
      <c r="I5127" t="s">
        <v>34</v>
      </c>
      <c r="J5127" t="s">
        <v>121</v>
      </c>
      <c r="K5127">
        <v>1</v>
      </c>
      <c r="L5127" s="2">
        <v>3200</v>
      </c>
      <c r="M5127">
        <v>10</v>
      </c>
      <c r="N5127" s="2">
        <v>3200</v>
      </c>
      <c r="O5127" s="2">
        <v>320</v>
      </c>
      <c r="P5127" s="2">
        <v>2880</v>
      </c>
      <c r="Q5127" s="2">
        <v>1631.9</v>
      </c>
      <c r="R5127" s="2">
        <v>1248.0999999999999</v>
      </c>
      <c r="S5127" t="s">
        <v>64</v>
      </c>
      <c r="T5127" t="s">
        <v>578</v>
      </c>
      <c r="U5127" t="s">
        <v>579</v>
      </c>
      <c r="V5127" t="s">
        <v>39</v>
      </c>
      <c r="W5127" t="s">
        <v>92</v>
      </c>
      <c r="X5127" t="s">
        <v>97</v>
      </c>
      <c r="Y5127" t="s">
        <v>56</v>
      </c>
      <c r="Z5127" t="s">
        <v>107</v>
      </c>
      <c r="AA5127" t="s">
        <v>44</v>
      </c>
      <c r="AB5127" t="s">
        <v>44</v>
      </c>
    </row>
    <row r="5128" spans="1:28" x14ac:dyDescent="0.25">
      <c r="A5128" t="s">
        <v>9663</v>
      </c>
      <c r="B5128" s="1">
        <v>45706</v>
      </c>
      <c r="C5128" t="s">
        <v>3571</v>
      </c>
      <c r="D5128" t="s">
        <v>3572</v>
      </c>
      <c r="E5128">
        <v>47</v>
      </c>
      <c r="F5128" t="s">
        <v>48</v>
      </c>
      <c r="G5128" t="s">
        <v>561</v>
      </c>
      <c r="H5128" t="s">
        <v>562</v>
      </c>
      <c r="I5128" t="s">
        <v>34</v>
      </c>
      <c r="J5128" t="s">
        <v>143</v>
      </c>
      <c r="K5128">
        <v>5</v>
      </c>
      <c r="L5128" s="2">
        <v>900</v>
      </c>
      <c r="M5128">
        <v>10</v>
      </c>
      <c r="N5128" s="2">
        <v>4500</v>
      </c>
      <c r="O5128" s="2">
        <v>450</v>
      </c>
      <c r="P5128" s="2">
        <v>4050</v>
      </c>
      <c r="Q5128" s="2">
        <v>2368.39</v>
      </c>
      <c r="R5128" s="2">
        <v>1681.61</v>
      </c>
      <c r="S5128" t="s">
        <v>64</v>
      </c>
      <c r="T5128" t="s">
        <v>263</v>
      </c>
      <c r="U5128" t="s">
        <v>91</v>
      </c>
      <c r="V5128" t="s">
        <v>39</v>
      </c>
      <c r="W5128" t="s">
        <v>40</v>
      </c>
      <c r="X5128" t="s">
        <v>67</v>
      </c>
      <c r="Y5128" t="s">
        <v>56</v>
      </c>
      <c r="Z5128" t="s">
        <v>107</v>
      </c>
      <c r="AA5128" t="s">
        <v>44</v>
      </c>
      <c r="AB5128" t="s">
        <v>44</v>
      </c>
    </row>
    <row r="5129" spans="1:28" x14ac:dyDescent="0.25">
      <c r="A5129" t="s">
        <v>9664</v>
      </c>
      <c r="B5129" s="1">
        <v>45706</v>
      </c>
      <c r="C5129" t="s">
        <v>5113</v>
      </c>
      <c r="D5129" t="s">
        <v>5114</v>
      </c>
      <c r="E5129">
        <v>31</v>
      </c>
      <c r="F5129" t="s">
        <v>31</v>
      </c>
      <c r="G5129" t="s">
        <v>128</v>
      </c>
      <c r="H5129" t="s">
        <v>129</v>
      </c>
      <c r="I5129" t="s">
        <v>74</v>
      </c>
      <c r="J5129" t="s">
        <v>130</v>
      </c>
      <c r="K5129">
        <v>2</v>
      </c>
      <c r="L5129" s="2">
        <v>1700</v>
      </c>
      <c r="M5129">
        <v>25</v>
      </c>
      <c r="N5129" s="2">
        <v>3400</v>
      </c>
      <c r="O5129" s="2">
        <v>850</v>
      </c>
      <c r="P5129" s="2">
        <v>2550</v>
      </c>
      <c r="Q5129" s="2">
        <v>1412.96</v>
      </c>
      <c r="R5129" s="2">
        <v>1137.04</v>
      </c>
      <c r="S5129" t="s">
        <v>36</v>
      </c>
      <c r="T5129" t="s">
        <v>263</v>
      </c>
      <c r="U5129" t="s">
        <v>91</v>
      </c>
      <c r="V5129" t="s">
        <v>39</v>
      </c>
      <c r="W5129" t="s">
        <v>92</v>
      </c>
      <c r="X5129" t="s">
        <v>97</v>
      </c>
      <c r="Y5129" t="s">
        <v>56</v>
      </c>
      <c r="Z5129" t="s">
        <v>43</v>
      </c>
      <c r="AA5129" t="s">
        <v>44</v>
      </c>
      <c r="AB5129" t="s">
        <v>44</v>
      </c>
    </row>
    <row r="5130" spans="1:28" x14ac:dyDescent="0.25">
      <c r="A5130" t="s">
        <v>9665</v>
      </c>
      <c r="B5130" s="1">
        <v>45706</v>
      </c>
      <c r="C5130" t="s">
        <v>9666</v>
      </c>
      <c r="D5130" t="s">
        <v>9667</v>
      </c>
      <c r="E5130">
        <v>27</v>
      </c>
      <c r="F5130" t="s">
        <v>111</v>
      </c>
      <c r="G5130" t="s">
        <v>128</v>
      </c>
      <c r="H5130" t="s">
        <v>129</v>
      </c>
      <c r="I5130" t="s">
        <v>74</v>
      </c>
      <c r="J5130" t="s">
        <v>130</v>
      </c>
      <c r="K5130">
        <v>3</v>
      </c>
      <c r="L5130" s="2">
        <v>1700</v>
      </c>
      <c r="M5130">
        <v>10</v>
      </c>
      <c r="N5130" s="2">
        <v>5100</v>
      </c>
      <c r="O5130" s="2">
        <v>510</v>
      </c>
      <c r="P5130" s="2">
        <v>4590</v>
      </c>
      <c r="Q5130" s="2">
        <v>2755.1</v>
      </c>
      <c r="R5130" s="2">
        <v>1834.9</v>
      </c>
      <c r="S5130" t="s">
        <v>53</v>
      </c>
      <c r="T5130" t="s">
        <v>222</v>
      </c>
      <c r="U5130" t="s">
        <v>38</v>
      </c>
      <c r="V5130" t="s">
        <v>39</v>
      </c>
      <c r="W5130" t="s">
        <v>124</v>
      </c>
      <c r="X5130" t="s">
        <v>97</v>
      </c>
      <c r="Y5130" t="s">
        <v>42</v>
      </c>
      <c r="Z5130" t="s">
        <v>223</v>
      </c>
      <c r="AA5130" t="s">
        <v>44</v>
      </c>
      <c r="AB5130" t="s">
        <v>44</v>
      </c>
    </row>
    <row r="5131" spans="1:28" x14ac:dyDescent="0.25">
      <c r="A5131" t="s">
        <v>9668</v>
      </c>
      <c r="B5131" s="1">
        <v>45706</v>
      </c>
      <c r="C5131" t="s">
        <v>288</v>
      </c>
      <c r="D5131" t="s">
        <v>289</v>
      </c>
      <c r="E5131">
        <v>57</v>
      </c>
      <c r="F5131" t="s">
        <v>111</v>
      </c>
      <c r="G5131" t="s">
        <v>243</v>
      </c>
      <c r="H5131" t="s">
        <v>244</v>
      </c>
      <c r="I5131" t="s">
        <v>103</v>
      </c>
      <c r="J5131" t="s">
        <v>104</v>
      </c>
      <c r="K5131">
        <v>2</v>
      </c>
      <c r="L5131" s="2">
        <v>450</v>
      </c>
      <c r="M5131">
        <v>0</v>
      </c>
      <c r="N5131" s="2">
        <v>900</v>
      </c>
      <c r="O5131" s="2">
        <v>0</v>
      </c>
      <c r="P5131" s="2">
        <v>900</v>
      </c>
      <c r="Q5131" s="2">
        <v>704.66</v>
      </c>
      <c r="R5131" s="2">
        <v>195.34</v>
      </c>
      <c r="S5131" t="s">
        <v>53</v>
      </c>
      <c r="T5131" t="s">
        <v>114</v>
      </c>
      <c r="U5131" t="s">
        <v>115</v>
      </c>
      <c r="V5131" t="s">
        <v>39</v>
      </c>
      <c r="W5131" t="s">
        <v>83</v>
      </c>
      <c r="X5131" t="s">
        <v>41</v>
      </c>
      <c r="Y5131" t="s">
        <v>42</v>
      </c>
      <c r="Z5131" t="s">
        <v>43</v>
      </c>
      <c r="AA5131" t="s">
        <v>44</v>
      </c>
      <c r="AB5131" t="s">
        <v>44</v>
      </c>
    </row>
    <row r="5132" spans="1:28" x14ac:dyDescent="0.25">
      <c r="A5132" t="s">
        <v>9669</v>
      </c>
      <c r="B5132" s="1">
        <v>45707</v>
      </c>
      <c r="C5132" t="s">
        <v>5822</v>
      </c>
      <c r="D5132" t="s">
        <v>5823</v>
      </c>
      <c r="E5132">
        <v>54</v>
      </c>
      <c r="F5132" t="s">
        <v>48</v>
      </c>
      <c r="G5132" t="s">
        <v>298</v>
      </c>
      <c r="H5132" t="s">
        <v>299</v>
      </c>
      <c r="I5132" t="s">
        <v>103</v>
      </c>
      <c r="J5132" t="s">
        <v>104</v>
      </c>
      <c r="K5132">
        <v>1</v>
      </c>
      <c r="L5132" s="2">
        <v>700</v>
      </c>
      <c r="M5132">
        <v>20</v>
      </c>
      <c r="N5132" s="2">
        <v>700</v>
      </c>
      <c r="O5132" s="2">
        <v>140</v>
      </c>
      <c r="P5132" s="2">
        <v>560</v>
      </c>
      <c r="Q5132" s="2">
        <v>313.2</v>
      </c>
      <c r="R5132" s="2">
        <v>246.8</v>
      </c>
      <c r="S5132" t="s">
        <v>53</v>
      </c>
      <c r="T5132" t="s">
        <v>122</v>
      </c>
      <c r="U5132" t="s">
        <v>123</v>
      </c>
      <c r="V5132" t="s">
        <v>39</v>
      </c>
      <c r="W5132" t="s">
        <v>137</v>
      </c>
      <c r="X5132" t="s">
        <v>97</v>
      </c>
      <c r="Y5132" t="s">
        <v>56</v>
      </c>
      <c r="Z5132" t="s">
        <v>43</v>
      </c>
      <c r="AA5132" t="s">
        <v>44</v>
      </c>
      <c r="AB5132" t="s">
        <v>68</v>
      </c>
    </row>
    <row r="5133" spans="1:28" x14ac:dyDescent="0.25">
      <c r="A5133" t="s">
        <v>9670</v>
      </c>
      <c r="B5133" s="1">
        <v>45707</v>
      </c>
      <c r="C5133" t="s">
        <v>672</v>
      </c>
      <c r="D5133" t="s">
        <v>673</v>
      </c>
      <c r="E5133">
        <v>58</v>
      </c>
      <c r="F5133" t="s">
        <v>48</v>
      </c>
      <c r="G5133" t="s">
        <v>273</v>
      </c>
      <c r="H5133" t="s">
        <v>274</v>
      </c>
      <c r="I5133" t="s">
        <v>51</v>
      </c>
      <c r="J5133" t="s">
        <v>52</v>
      </c>
      <c r="K5133">
        <v>2</v>
      </c>
      <c r="L5133" s="2">
        <v>250</v>
      </c>
      <c r="M5133">
        <v>5</v>
      </c>
      <c r="N5133" s="2">
        <v>500</v>
      </c>
      <c r="O5133" s="2">
        <v>25</v>
      </c>
      <c r="P5133" s="2">
        <v>475</v>
      </c>
      <c r="Q5133" s="2">
        <v>265.18</v>
      </c>
      <c r="R5133" s="2">
        <v>209.82</v>
      </c>
      <c r="S5133" t="s">
        <v>36</v>
      </c>
      <c r="T5133" t="s">
        <v>222</v>
      </c>
      <c r="U5133" t="s">
        <v>38</v>
      </c>
      <c r="V5133" t="s">
        <v>39</v>
      </c>
      <c r="W5133" t="s">
        <v>66</v>
      </c>
      <c r="X5133" t="s">
        <v>97</v>
      </c>
      <c r="Y5133" t="s">
        <v>56</v>
      </c>
      <c r="Z5133" t="s">
        <v>223</v>
      </c>
      <c r="AA5133" t="s">
        <v>44</v>
      </c>
      <c r="AB5133" t="s">
        <v>44</v>
      </c>
    </row>
    <row r="5134" spans="1:28" x14ac:dyDescent="0.25">
      <c r="A5134" t="s">
        <v>9671</v>
      </c>
      <c r="B5134" s="1">
        <v>45707</v>
      </c>
      <c r="C5134" t="s">
        <v>2245</v>
      </c>
      <c r="D5134" t="s">
        <v>2246</v>
      </c>
      <c r="E5134">
        <v>26</v>
      </c>
      <c r="F5134" t="s">
        <v>31</v>
      </c>
      <c r="G5134" t="s">
        <v>188</v>
      </c>
      <c r="H5134" t="s">
        <v>189</v>
      </c>
      <c r="I5134" t="s">
        <v>34</v>
      </c>
      <c r="J5134" t="s">
        <v>190</v>
      </c>
      <c r="K5134">
        <v>1</v>
      </c>
      <c r="L5134" s="2">
        <v>1800</v>
      </c>
      <c r="M5134">
        <v>10</v>
      </c>
      <c r="N5134" s="2">
        <v>1800</v>
      </c>
      <c r="O5134" s="2">
        <v>180</v>
      </c>
      <c r="P5134" s="2">
        <v>1620</v>
      </c>
      <c r="Q5134" s="2">
        <v>957.5</v>
      </c>
      <c r="R5134" s="2">
        <v>662.5</v>
      </c>
      <c r="S5134" t="s">
        <v>64</v>
      </c>
      <c r="T5134" t="s">
        <v>105</v>
      </c>
      <c r="U5134" t="s">
        <v>106</v>
      </c>
      <c r="V5134" t="s">
        <v>39</v>
      </c>
      <c r="W5134" t="s">
        <v>66</v>
      </c>
      <c r="X5134" t="s">
        <v>41</v>
      </c>
      <c r="Y5134" t="s">
        <v>42</v>
      </c>
      <c r="Z5134" t="s">
        <v>43</v>
      </c>
      <c r="AA5134" t="s">
        <v>44</v>
      </c>
      <c r="AB5134" t="s">
        <v>44</v>
      </c>
    </row>
    <row r="5135" spans="1:28" x14ac:dyDescent="0.25">
      <c r="A5135" t="s">
        <v>9672</v>
      </c>
      <c r="B5135" s="1">
        <v>45707</v>
      </c>
      <c r="C5135" t="s">
        <v>3729</v>
      </c>
      <c r="D5135" t="s">
        <v>3730</v>
      </c>
      <c r="E5135">
        <v>28</v>
      </c>
      <c r="F5135" t="s">
        <v>31</v>
      </c>
      <c r="G5135" t="s">
        <v>72</v>
      </c>
      <c r="H5135" t="s">
        <v>73</v>
      </c>
      <c r="I5135" t="s">
        <v>74</v>
      </c>
      <c r="J5135" t="s">
        <v>75</v>
      </c>
      <c r="K5135">
        <v>2</v>
      </c>
      <c r="L5135" s="2">
        <v>2200</v>
      </c>
      <c r="M5135">
        <v>0</v>
      </c>
      <c r="N5135" s="2">
        <v>4400</v>
      </c>
      <c r="O5135" s="2">
        <v>0</v>
      </c>
      <c r="P5135" s="2">
        <v>4400</v>
      </c>
      <c r="Q5135" s="2">
        <v>2695.74</v>
      </c>
      <c r="R5135" s="2">
        <v>1704.26</v>
      </c>
      <c r="S5135" t="s">
        <v>53</v>
      </c>
      <c r="T5135" t="s">
        <v>275</v>
      </c>
      <c r="U5135" t="s">
        <v>123</v>
      </c>
      <c r="V5135" t="s">
        <v>39</v>
      </c>
      <c r="W5135" t="s">
        <v>83</v>
      </c>
      <c r="X5135" t="s">
        <v>41</v>
      </c>
      <c r="Y5135" t="s">
        <v>56</v>
      </c>
      <c r="Z5135" t="s">
        <v>43</v>
      </c>
      <c r="AA5135" t="s">
        <v>68</v>
      </c>
      <c r="AB5135" t="s">
        <v>44</v>
      </c>
    </row>
    <row r="5136" spans="1:28" x14ac:dyDescent="0.25">
      <c r="A5136" t="s">
        <v>9673</v>
      </c>
      <c r="B5136" s="1">
        <v>45708</v>
      </c>
      <c r="C5136" t="s">
        <v>5875</v>
      </c>
      <c r="D5136" t="s">
        <v>5876</v>
      </c>
      <c r="E5136">
        <v>60</v>
      </c>
      <c r="F5136" t="s">
        <v>31</v>
      </c>
      <c r="G5136" t="s">
        <v>72</v>
      </c>
      <c r="H5136" t="s">
        <v>73</v>
      </c>
      <c r="I5136" t="s">
        <v>74</v>
      </c>
      <c r="J5136" t="s">
        <v>75</v>
      </c>
      <c r="K5136">
        <v>2</v>
      </c>
      <c r="L5136" s="2">
        <v>2200</v>
      </c>
      <c r="M5136">
        <v>20</v>
      </c>
      <c r="N5136" s="2">
        <v>4400</v>
      </c>
      <c r="O5136" s="2">
        <v>880</v>
      </c>
      <c r="P5136" s="2">
        <v>3520</v>
      </c>
      <c r="Q5136" s="2">
        <v>1950.06</v>
      </c>
      <c r="R5136" s="2">
        <v>1569.94</v>
      </c>
      <c r="S5136" t="s">
        <v>53</v>
      </c>
      <c r="T5136" t="s">
        <v>65</v>
      </c>
      <c r="U5136" t="s">
        <v>65</v>
      </c>
      <c r="V5136" t="s">
        <v>39</v>
      </c>
      <c r="W5136" t="s">
        <v>137</v>
      </c>
      <c r="X5136" t="s">
        <v>67</v>
      </c>
      <c r="Y5136" t="s">
        <v>42</v>
      </c>
      <c r="Z5136" t="s">
        <v>508</v>
      </c>
      <c r="AA5136" t="s">
        <v>44</v>
      </c>
      <c r="AB5136" t="s">
        <v>44</v>
      </c>
    </row>
    <row r="5137" spans="1:28" x14ac:dyDescent="0.25">
      <c r="A5137" t="s">
        <v>9674</v>
      </c>
      <c r="B5137" s="1">
        <v>45708</v>
      </c>
      <c r="C5137" t="s">
        <v>5162</v>
      </c>
      <c r="D5137" t="s">
        <v>5163</v>
      </c>
      <c r="E5137">
        <v>38</v>
      </c>
      <c r="F5137" t="s">
        <v>31</v>
      </c>
      <c r="G5137" t="s">
        <v>561</v>
      </c>
      <c r="H5137" t="s">
        <v>562</v>
      </c>
      <c r="I5137" t="s">
        <v>34</v>
      </c>
      <c r="J5137" t="s">
        <v>143</v>
      </c>
      <c r="K5137">
        <v>2</v>
      </c>
      <c r="L5137" s="2">
        <v>900</v>
      </c>
      <c r="M5137">
        <v>10</v>
      </c>
      <c r="N5137" s="2">
        <v>1800</v>
      </c>
      <c r="O5137" s="2">
        <v>180</v>
      </c>
      <c r="P5137" s="2">
        <v>1620</v>
      </c>
      <c r="Q5137" s="2">
        <v>939.37</v>
      </c>
      <c r="R5137" s="2">
        <v>680.63</v>
      </c>
      <c r="S5137" t="s">
        <v>36</v>
      </c>
      <c r="T5137" t="s">
        <v>163</v>
      </c>
      <c r="U5137" t="s">
        <v>164</v>
      </c>
      <c r="V5137" t="s">
        <v>39</v>
      </c>
      <c r="W5137" t="s">
        <v>83</v>
      </c>
      <c r="X5137" t="s">
        <v>97</v>
      </c>
      <c r="Y5137" t="s">
        <v>56</v>
      </c>
      <c r="Z5137" t="s">
        <v>43</v>
      </c>
      <c r="AA5137" t="s">
        <v>44</v>
      </c>
      <c r="AB5137" t="s">
        <v>68</v>
      </c>
    </row>
    <row r="5138" spans="1:28" x14ac:dyDescent="0.25">
      <c r="A5138" t="s">
        <v>9675</v>
      </c>
      <c r="B5138" s="1">
        <v>45708</v>
      </c>
      <c r="C5138" t="s">
        <v>3089</v>
      </c>
      <c r="D5138" t="s">
        <v>3090</v>
      </c>
      <c r="E5138">
        <v>50</v>
      </c>
      <c r="F5138" t="s">
        <v>111</v>
      </c>
      <c r="G5138" t="s">
        <v>318</v>
      </c>
      <c r="H5138" t="s">
        <v>319</v>
      </c>
      <c r="I5138" t="s">
        <v>34</v>
      </c>
      <c r="J5138" t="s">
        <v>190</v>
      </c>
      <c r="K5138">
        <v>1</v>
      </c>
      <c r="L5138" s="2">
        <v>2500</v>
      </c>
      <c r="M5138">
        <v>10</v>
      </c>
      <c r="N5138" s="2">
        <v>2500</v>
      </c>
      <c r="O5138" s="2">
        <v>250</v>
      </c>
      <c r="P5138" s="2">
        <v>2250</v>
      </c>
      <c r="Q5138" s="2">
        <v>1406.66</v>
      </c>
      <c r="R5138" s="2">
        <v>843.34</v>
      </c>
      <c r="S5138" t="s">
        <v>36</v>
      </c>
      <c r="T5138" t="s">
        <v>407</v>
      </c>
      <c r="U5138" t="s">
        <v>408</v>
      </c>
      <c r="V5138" t="s">
        <v>39</v>
      </c>
      <c r="W5138" t="s">
        <v>137</v>
      </c>
      <c r="X5138" t="s">
        <v>97</v>
      </c>
      <c r="Y5138" t="s">
        <v>42</v>
      </c>
      <c r="Z5138" t="s">
        <v>223</v>
      </c>
      <c r="AA5138" t="s">
        <v>44</v>
      </c>
      <c r="AB5138" t="s">
        <v>44</v>
      </c>
    </row>
    <row r="5139" spans="1:28" x14ac:dyDescent="0.25">
      <c r="A5139" t="s">
        <v>9676</v>
      </c>
      <c r="B5139" s="1">
        <v>45708</v>
      </c>
      <c r="C5139" t="s">
        <v>3074</v>
      </c>
      <c r="D5139" t="s">
        <v>3075</v>
      </c>
      <c r="E5139">
        <v>49</v>
      </c>
      <c r="F5139" t="s">
        <v>31</v>
      </c>
      <c r="G5139" t="s">
        <v>112</v>
      </c>
      <c r="H5139" t="s">
        <v>113</v>
      </c>
      <c r="I5139" t="s">
        <v>103</v>
      </c>
      <c r="J5139" t="s">
        <v>104</v>
      </c>
      <c r="K5139">
        <v>6</v>
      </c>
      <c r="L5139" s="2">
        <v>650</v>
      </c>
      <c r="M5139">
        <v>25</v>
      </c>
      <c r="N5139" s="2">
        <v>3900</v>
      </c>
      <c r="O5139" s="2">
        <v>975</v>
      </c>
      <c r="P5139" s="2">
        <v>2925</v>
      </c>
      <c r="Q5139" s="2">
        <v>2391.61</v>
      </c>
      <c r="R5139" s="2">
        <v>533.39</v>
      </c>
      <c r="S5139" t="s">
        <v>36</v>
      </c>
      <c r="T5139" t="s">
        <v>578</v>
      </c>
      <c r="U5139" t="s">
        <v>579</v>
      </c>
      <c r="V5139" t="s">
        <v>39</v>
      </c>
      <c r="W5139" t="s">
        <v>40</v>
      </c>
      <c r="X5139" t="s">
        <v>41</v>
      </c>
      <c r="Y5139" t="s">
        <v>56</v>
      </c>
      <c r="Z5139" t="s">
        <v>223</v>
      </c>
      <c r="AA5139" t="s">
        <v>44</v>
      </c>
      <c r="AB5139" t="s">
        <v>44</v>
      </c>
    </row>
    <row r="5140" spans="1:28" x14ac:dyDescent="0.25">
      <c r="A5140" t="s">
        <v>9677</v>
      </c>
      <c r="B5140" s="1">
        <v>45708</v>
      </c>
      <c r="C5140" t="s">
        <v>4264</v>
      </c>
      <c r="D5140" t="s">
        <v>4265</v>
      </c>
      <c r="E5140">
        <v>29</v>
      </c>
      <c r="F5140" t="s">
        <v>48</v>
      </c>
      <c r="G5140" t="s">
        <v>227</v>
      </c>
      <c r="H5140" t="s">
        <v>228</v>
      </c>
      <c r="I5140" t="s">
        <v>74</v>
      </c>
      <c r="J5140" t="s">
        <v>75</v>
      </c>
      <c r="K5140">
        <v>1</v>
      </c>
      <c r="L5140" s="2">
        <v>1400</v>
      </c>
      <c r="M5140">
        <v>20</v>
      </c>
      <c r="N5140" s="2">
        <v>1400</v>
      </c>
      <c r="O5140" s="2">
        <v>280</v>
      </c>
      <c r="P5140" s="2">
        <v>1120</v>
      </c>
      <c r="Q5140" s="2">
        <v>900.31</v>
      </c>
      <c r="R5140" s="2">
        <v>219.69</v>
      </c>
      <c r="S5140" t="s">
        <v>36</v>
      </c>
      <c r="T5140" t="s">
        <v>122</v>
      </c>
      <c r="U5140" t="s">
        <v>123</v>
      </c>
      <c r="V5140" t="s">
        <v>39</v>
      </c>
      <c r="W5140" t="s">
        <v>66</v>
      </c>
      <c r="X5140" t="s">
        <v>97</v>
      </c>
      <c r="Y5140" t="s">
        <v>56</v>
      </c>
      <c r="Z5140" t="s">
        <v>43</v>
      </c>
      <c r="AA5140" t="s">
        <v>44</v>
      </c>
      <c r="AB5140" t="s">
        <v>44</v>
      </c>
    </row>
    <row r="5141" spans="1:28" x14ac:dyDescent="0.25">
      <c r="A5141" t="s">
        <v>9678</v>
      </c>
      <c r="B5141" s="1">
        <v>45708</v>
      </c>
      <c r="C5141" t="s">
        <v>9679</v>
      </c>
      <c r="D5141" t="s">
        <v>9680</v>
      </c>
      <c r="E5141">
        <v>60</v>
      </c>
      <c r="F5141" t="s">
        <v>48</v>
      </c>
      <c r="G5141" t="s">
        <v>60</v>
      </c>
      <c r="H5141" t="s">
        <v>61</v>
      </c>
      <c r="I5141" t="s">
        <v>62</v>
      </c>
      <c r="J5141" t="s">
        <v>63</v>
      </c>
      <c r="K5141">
        <v>1</v>
      </c>
      <c r="L5141" s="2">
        <v>3500</v>
      </c>
      <c r="M5141">
        <v>15</v>
      </c>
      <c r="N5141" s="2">
        <v>3500</v>
      </c>
      <c r="O5141" s="2">
        <v>525</v>
      </c>
      <c r="P5141" s="2">
        <v>2975</v>
      </c>
      <c r="Q5141" s="2">
        <v>2427.54</v>
      </c>
      <c r="R5141" s="2">
        <v>547.46</v>
      </c>
      <c r="S5141" t="s">
        <v>64</v>
      </c>
      <c r="T5141" t="s">
        <v>153</v>
      </c>
      <c r="U5141" t="s">
        <v>154</v>
      </c>
      <c r="V5141" t="s">
        <v>39</v>
      </c>
      <c r="W5141" t="s">
        <v>137</v>
      </c>
      <c r="X5141" t="s">
        <v>97</v>
      </c>
      <c r="Y5141" t="s">
        <v>56</v>
      </c>
      <c r="Z5141" t="s">
        <v>223</v>
      </c>
      <c r="AA5141" t="s">
        <v>44</v>
      </c>
      <c r="AB5141" t="s">
        <v>44</v>
      </c>
    </row>
    <row r="5142" spans="1:28" x14ac:dyDescent="0.25">
      <c r="A5142" t="s">
        <v>9681</v>
      </c>
      <c r="B5142" s="1">
        <v>45708</v>
      </c>
      <c r="C5142" t="s">
        <v>3396</v>
      </c>
      <c r="D5142" t="s">
        <v>3397</v>
      </c>
      <c r="E5142">
        <v>58</v>
      </c>
      <c r="F5142" t="s">
        <v>111</v>
      </c>
      <c r="G5142" t="s">
        <v>202</v>
      </c>
      <c r="H5142" t="s">
        <v>203</v>
      </c>
      <c r="I5142" t="s">
        <v>103</v>
      </c>
      <c r="J5142" t="s">
        <v>104</v>
      </c>
      <c r="K5142">
        <v>4</v>
      </c>
      <c r="L5142" s="2">
        <v>550</v>
      </c>
      <c r="M5142">
        <v>10</v>
      </c>
      <c r="N5142" s="2">
        <v>2200</v>
      </c>
      <c r="O5142" s="2">
        <v>220</v>
      </c>
      <c r="P5142" s="2">
        <v>1980</v>
      </c>
      <c r="Q5142" s="2">
        <v>1332.19</v>
      </c>
      <c r="R5142" s="2">
        <v>647.80999999999995</v>
      </c>
      <c r="S5142" t="s">
        <v>53</v>
      </c>
      <c r="T5142" t="s">
        <v>76</v>
      </c>
      <c r="U5142" t="s">
        <v>77</v>
      </c>
      <c r="V5142" t="s">
        <v>39</v>
      </c>
      <c r="W5142" t="s">
        <v>124</v>
      </c>
      <c r="X5142" t="s">
        <v>97</v>
      </c>
      <c r="Y5142" t="s">
        <v>56</v>
      </c>
      <c r="Z5142" t="s">
        <v>43</v>
      </c>
      <c r="AA5142" t="s">
        <v>44</v>
      </c>
      <c r="AB5142" t="s">
        <v>44</v>
      </c>
    </row>
    <row r="5143" spans="1:28" x14ac:dyDescent="0.25">
      <c r="A5143" t="s">
        <v>9682</v>
      </c>
      <c r="B5143" s="1">
        <v>45708</v>
      </c>
      <c r="C5143" t="s">
        <v>3282</v>
      </c>
      <c r="D5143" t="s">
        <v>3283</v>
      </c>
      <c r="E5143">
        <v>57</v>
      </c>
      <c r="F5143" t="s">
        <v>31</v>
      </c>
      <c r="G5143" t="s">
        <v>298</v>
      </c>
      <c r="H5143" t="s">
        <v>299</v>
      </c>
      <c r="I5143" t="s">
        <v>103</v>
      </c>
      <c r="J5143" t="s">
        <v>104</v>
      </c>
      <c r="K5143">
        <v>1</v>
      </c>
      <c r="L5143" s="2">
        <v>700</v>
      </c>
      <c r="M5143">
        <v>5</v>
      </c>
      <c r="N5143" s="2">
        <v>700</v>
      </c>
      <c r="O5143" s="2">
        <v>35</v>
      </c>
      <c r="P5143" s="2">
        <v>665</v>
      </c>
      <c r="Q5143" s="2">
        <v>494.36</v>
      </c>
      <c r="R5143" s="2">
        <v>170.64</v>
      </c>
      <c r="S5143" t="s">
        <v>53</v>
      </c>
      <c r="T5143" t="s">
        <v>90</v>
      </c>
      <c r="U5143" t="s">
        <v>91</v>
      </c>
      <c r="V5143" t="s">
        <v>39</v>
      </c>
      <c r="W5143" t="s">
        <v>66</v>
      </c>
      <c r="X5143" t="s">
        <v>97</v>
      </c>
      <c r="Y5143" t="s">
        <v>42</v>
      </c>
      <c r="Z5143" t="s">
        <v>43</v>
      </c>
      <c r="AA5143" t="s">
        <v>44</v>
      </c>
      <c r="AB5143" t="s">
        <v>44</v>
      </c>
    </row>
    <row r="5144" spans="1:28" x14ac:dyDescent="0.25">
      <c r="A5144" t="s">
        <v>9683</v>
      </c>
      <c r="B5144" s="1">
        <v>45708</v>
      </c>
      <c r="C5144" t="s">
        <v>3822</v>
      </c>
      <c r="D5144" t="s">
        <v>3823</v>
      </c>
      <c r="E5144">
        <v>54</v>
      </c>
      <c r="F5144" t="s">
        <v>31</v>
      </c>
      <c r="G5144" t="s">
        <v>238</v>
      </c>
      <c r="H5144" t="s">
        <v>239</v>
      </c>
      <c r="I5144" t="s">
        <v>62</v>
      </c>
      <c r="J5144" t="s">
        <v>63</v>
      </c>
      <c r="K5144">
        <v>1</v>
      </c>
      <c r="L5144" s="2">
        <v>6500</v>
      </c>
      <c r="M5144">
        <v>10</v>
      </c>
      <c r="N5144" s="2">
        <v>6500</v>
      </c>
      <c r="O5144" s="2">
        <v>650</v>
      </c>
      <c r="P5144" s="2">
        <v>5850</v>
      </c>
      <c r="Q5144" s="2">
        <v>3723.48</v>
      </c>
      <c r="R5144" s="2">
        <v>2126.52</v>
      </c>
      <c r="S5144" t="s">
        <v>53</v>
      </c>
      <c r="T5144" t="s">
        <v>122</v>
      </c>
      <c r="U5144" t="s">
        <v>123</v>
      </c>
      <c r="V5144" t="s">
        <v>39</v>
      </c>
      <c r="W5144" t="s">
        <v>83</v>
      </c>
      <c r="X5144" t="s">
        <v>97</v>
      </c>
      <c r="Y5144" t="s">
        <v>56</v>
      </c>
      <c r="Z5144" t="s">
        <v>43</v>
      </c>
      <c r="AA5144" t="s">
        <v>44</v>
      </c>
      <c r="AB5144" t="s">
        <v>44</v>
      </c>
    </row>
    <row r="5145" spans="1:28" x14ac:dyDescent="0.25">
      <c r="A5145" t="s">
        <v>9684</v>
      </c>
      <c r="B5145" s="1">
        <v>45708</v>
      </c>
      <c r="C5145" t="s">
        <v>776</v>
      </c>
      <c r="D5145" t="s">
        <v>777</v>
      </c>
      <c r="E5145">
        <v>43</v>
      </c>
      <c r="F5145" t="s">
        <v>31</v>
      </c>
      <c r="G5145" t="s">
        <v>32</v>
      </c>
      <c r="H5145" t="s">
        <v>33</v>
      </c>
      <c r="I5145" t="s">
        <v>34</v>
      </c>
      <c r="J5145" t="s">
        <v>35</v>
      </c>
      <c r="K5145">
        <v>2</v>
      </c>
      <c r="L5145" s="2">
        <v>55000</v>
      </c>
      <c r="M5145">
        <v>15</v>
      </c>
      <c r="N5145" s="2">
        <v>110000</v>
      </c>
      <c r="O5145" s="2">
        <v>16500</v>
      </c>
      <c r="P5145" s="2">
        <v>93500</v>
      </c>
      <c r="Q5145" s="2">
        <v>76284.55</v>
      </c>
      <c r="R5145" s="2">
        <v>17215.45</v>
      </c>
      <c r="S5145" t="s">
        <v>53</v>
      </c>
      <c r="T5145" t="s">
        <v>136</v>
      </c>
      <c r="U5145" t="s">
        <v>38</v>
      </c>
      <c r="V5145" t="s">
        <v>39</v>
      </c>
      <c r="W5145" t="s">
        <v>124</v>
      </c>
      <c r="X5145" t="s">
        <v>67</v>
      </c>
      <c r="Y5145" t="s">
        <v>42</v>
      </c>
      <c r="Z5145" t="s">
        <v>43</v>
      </c>
      <c r="AA5145" t="s">
        <v>44</v>
      </c>
      <c r="AB5145" t="s">
        <v>44</v>
      </c>
    </row>
    <row r="5146" spans="1:28" x14ac:dyDescent="0.25">
      <c r="A5146" t="s">
        <v>9685</v>
      </c>
      <c r="B5146" s="1">
        <v>45708</v>
      </c>
      <c r="C5146" t="s">
        <v>2722</v>
      </c>
      <c r="D5146" t="s">
        <v>2723</v>
      </c>
      <c r="E5146">
        <v>33</v>
      </c>
      <c r="F5146" t="s">
        <v>48</v>
      </c>
      <c r="G5146" t="s">
        <v>148</v>
      </c>
      <c r="H5146" t="s">
        <v>149</v>
      </c>
      <c r="I5146" t="s">
        <v>74</v>
      </c>
      <c r="J5146" t="s">
        <v>130</v>
      </c>
      <c r="K5146">
        <v>2</v>
      </c>
      <c r="L5146" s="2">
        <v>3500</v>
      </c>
      <c r="M5146">
        <v>10</v>
      </c>
      <c r="N5146" s="2">
        <v>7000</v>
      </c>
      <c r="O5146" s="2">
        <v>700</v>
      </c>
      <c r="P5146" s="2">
        <v>6300</v>
      </c>
      <c r="Q5146" s="2">
        <v>4096.63</v>
      </c>
      <c r="R5146" s="2">
        <v>2203.37</v>
      </c>
      <c r="S5146" t="s">
        <v>53</v>
      </c>
      <c r="T5146" t="s">
        <v>105</v>
      </c>
      <c r="U5146" t="s">
        <v>106</v>
      </c>
      <c r="V5146" t="s">
        <v>39</v>
      </c>
      <c r="W5146" t="s">
        <v>66</v>
      </c>
      <c r="X5146" t="s">
        <v>97</v>
      </c>
      <c r="Y5146" t="s">
        <v>56</v>
      </c>
      <c r="Z5146" t="s">
        <v>107</v>
      </c>
      <c r="AA5146" t="s">
        <v>44</v>
      </c>
      <c r="AB5146" t="s">
        <v>44</v>
      </c>
    </row>
    <row r="5147" spans="1:28" x14ac:dyDescent="0.25">
      <c r="A5147" t="s">
        <v>9686</v>
      </c>
      <c r="B5147" s="1">
        <v>45708</v>
      </c>
      <c r="C5147" t="s">
        <v>669</v>
      </c>
      <c r="D5147" t="s">
        <v>670</v>
      </c>
      <c r="E5147">
        <v>60</v>
      </c>
      <c r="F5147" t="s">
        <v>48</v>
      </c>
      <c r="G5147" t="s">
        <v>352</v>
      </c>
      <c r="H5147" t="s">
        <v>353</v>
      </c>
      <c r="I5147" t="s">
        <v>103</v>
      </c>
      <c r="J5147" t="s">
        <v>104</v>
      </c>
      <c r="K5147">
        <v>4</v>
      </c>
      <c r="L5147" s="2">
        <v>850</v>
      </c>
      <c r="M5147">
        <v>0</v>
      </c>
      <c r="N5147" s="2">
        <v>3400</v>
      </c>
      <c r="O5147" s="2">
        <v>0</v>
      </c>
      <c r="P5147" s="2">
        <v>3400</v>
      </c>
      <c r="Q5147" s="2">
        <v>1972.19</v>
      </c>
      <c r="R5147" s="2">
        <v>1427.81</v>
      </c>
      <c r="S5147" t="s">
        <v>53</v>
      </c>
      <c r="T5147" t="s">
        <v>275</v>
      </c>
      <c r="U5147" t="s">
        <v>123</v>
      </c>
      <c r="V5147" t="s">
        <v>39</v>
      </c>
      <c r="W5147" t="s">
        <v>92</v>
      </c>
      <c r="X5147" t="s">
        <v>41</v>
      </c>
      <c r="Y5147" t="s">
        <v>56</v>
      </c>
      <c r="Z5147" t="s">
        <v>43</v>
      </c>
      <c r="AA5147" t="s">
        <v>44</v>
      </c>
      <c r="AB5147" t="s">
        <v>44</v>
      </c>
    </row>
    <row r="5148" spans="1:28" x14ac:dyDescent="0.25">
      <c r="A5148" t="s">
        <v>9687</v>
      </c>
      <c r="B5148" s="1">
        <v>45708</v>
      </c>
      <c r="C5148" t="s">
        <v>6606</v>
      </c>
      <c r="D5148" t="s">
        <v>6607</v>
      </c>
      <c r="E5148">
        <v>31</v>
      </c>
      <c r="F5148" t="s">
        <v>111</v>
      </c>
      <c r="G5148" t="s">
        <v>112</v>
      </c>
      <c r="H5148" t="s">
        <v>113</v>
      </c>
      <c r="I5148" t="s">
        <v>103</v>
      </c>
      <c r="J5148" t="s">
        <v>104</v>
      </c>
      <c r="K5148">
        <v>1</v>
      </c>
      <c r="L5148" s="2">
        <v>650</v>
      </c>
      <c r="M5148">
        <v>0</v>
      </c>
      <c r="N5148" s="2">
        <v>650</v>
      </c>
      <c r="O5148" s="2">
        <v>0</v>
      </c>
      <c r="P5148" s="2">
        <v>650</v>
      </c>
      <c r="Q5148" s="2">
        <v>505.38</v>
      </c>
      <c r="R5148" s="2">
        <v>144.62</v>
      </c>
      <c r="S5148" t="s">
        <v>53</v>
      </c>
      <c r="T5148" t="s">
        <v>407</v>
      </c>
      <c r="U5148" t="s">
        <v>408</v>
      </c>
      <c r="V5148" t="s">
        <v>39</v>
      </c>
      <c r="W5148" t="s">
        <v>92</v>
      </c>
      <c r="X5148" t="s">
        <v>97</v>
      </c>
      <c r="Y5148" t="s">
        <v>56</v>
      </c>
      <c r="Z5148" t="s">
        <v>43</v>
      </c>
      <c r="AA5148" t="s">
        <v>44</v>
      </c>
      <c r="AB5148" t="s">
        <v>44</v>
      </c>
    </row>
    <row r="5149" spans="1:28" x14ac:dyDescent="0.25">
      <c r="A5149" t="s">
        <v>9688</v>
      </c>
      <c r="B5149" s="1">
        <v>45708</v>
      </c>
      <c r="C5149" t="s">
        <v>6481</v>
      </c>
      <c r="D5149" t="s">
        <v>6482</v>
      </c>
      <c r="E5149">
        <v>42</v>
      </c>
      <c r="F5149" t="s">
        <v>111</v>
      </c>
      <c r="G5149" t="s">
        <v>119</v>
      </c>
      <c r="H5149" t="s">
        <v>120</v>
      </c>
      <c r="I5149" t="s">
        <v>62</v>
      </c>
      <c r="J5149" t="s">
        <v>121</v>
      </c>
      <c r="K5149">
        <v>2</v>
      </c>
      <c r="L5149" s="2">
        <v>4800</v>
      </c>
      <c r="M5149">
        <v>10</v>
      </c>
      <c r="N5149" s="2">
        <v>9600</v>
      </c>
      <c r="O5149" s="2">
        <v>960</v>
      </c>
      <c r="P5149" s="2">
        <v>8640</v>
      </c>
      <c r="Q5149" s="2">
        <v>5076.2700000000004</v>
      </c>
      <c r="R5149" s="2">
        <v>3563.73</v>
      </c>
      <c r="S5149" t="s">
        <v>36</v>
      </c>
      <c r="T5149" t="s">
        <v>398</v>
      </c>
      <c r="U5149" t="s">
        <v>399</v>
      </c>
      <c r="V5149" t="s">
        <v>39</v>
      </c>
      <c r="W5149" t="s">
        <v>83</v>
      </c>
      <c r="X5149" t="s">
        <v>41</v>
      </c>
      <c r="Y5149" t="s">
        <v>56</v>
      </c>
      <c r="Z5149" t="s">
        <v>43</v>
      </c>
      <c r="AA5149" t="s">
        <v>44</v>
      </c>
      <c r="AB5149" t="s">
        <v>44</v>
      </c>
    </row>
    <row r="5150" spans="1:28" x14ac:dyDescent="0.25">
      <c r="A5150" t="s">
        <v>9689</v>
      </c>
      <c r="B5150" s="1">
        <v>45708</v>
      </c>
      <c r="C5150" t="s">
        <v>4496</v>
      </c>
      <c r="D5150" t="s">
        <v>4497</v>
      </c>
      <c r="E5150">
        <v>56</v>
      </c>
      <c r="F5150" t="s">
        <v>31</v>
      </c>
      <c r="G5150" t="s">
        <v>158</v>
      </c>
      <c r="H5150" t="s">
        <v>159</v>
      </c>
      <c r="I5150" t="s">
        <v>51</v>
      </c>
      <c r="J5150" t="s">
        <v>52</v>
      </c>
      <c r="K5150">
        <v>5</v>
      </c>
      <c r="L5150" s="2">
        <v>650</v>
      </c>
      <c r="M5150">
        <v>20</v>
      </c>
      <c r="N5150" s="2">
        <v>3250</v>
      </c>
      <c r="O5150" s="2">
        <v>650</v>
      </c>
      <c r="P5150" s="2">
        <v>2600</v>
      </c>
      <c r="Q5150" s="2">
        <v>2054.94</v>
      </c>
      <c r="R5150" s="2">
        <v>545.05999999999995</v>
      </c>
      <c r="S5150" t="s">
        <v>53</v>
      </c>
      <c r="T5150" t="s">
        <v>105</v>
      </c>
      <c r="U5150" t="s">
        <v>106</v>
      </c>
      <c r="V5150" t="s">
        <v>39</v>
      </c>
      <c r="W5150" t="s">
        <v>40</v>
      </c>
      <c r="X5150" t="s">
        <v>67</v>
      </c>
      <c r="Y5150" t="s">
        <v>56</v>
      </c>
      <c r="Z5150" t="s">
        <v>43</v>
      </c>
      <c r="AA5150" t="s">
        <v>68</v>
      </c>
      <c r="AB5150" t="s">
        <v>44</v>
      </c>
    </row>
    <row r="5151" spans="1:28" x14ac:dyDescent="0.25">
      <c r="A5151" t="s">
        <v>9690</v>
      </c>
      <c r="B5151" s="1">
        <v>45708</v>
      </c>
      <c r="C5151" t="s">
        <v>1522</v>
      </c>
      <c r="D5151" t="s">
        <v>1523</v>
      </c>
      <c r="E5151">
        <v>44</v>
      </c>
      <c r="F5151" t="s">
        <v>48</v>
      </c>
      <c r="G5151" t="s">
        <v>176</v>
      </c>
      <c r="H5151" t="s">
        <v>177</v>
      </c>
      <c r="I5151" t="s">
        <v>34</v>
      </c>
      <c r="J5151" t="s">
        <v>35</v>
      </c>
      <c r="K5151">
        <v>4</v>
      </c>
      <c r="L5151" s="2">
        <v>6500</v>
      </c>
      <c r="M5151">
        <v>25</v>
      </c>
      <c r="N5151" s="2">
        <v>26000</v>
      </c>
      <c r="O5151" s="2">
        <v>6500</v>
      </c>
      <c r="P5151" s="2">
        <v>19500</v>
      </c>
      <c r="Q5151" s="2">
        <v>12936.65</v>
      </c>
      <c r="R5151" s="2">
        <v>6563.35</v>
      </c>
      <c r="S5151" t="s">
        <v>36</v>
      </c>
      <c r="T5151" t="s">
        <v>76</v>
      </c>
      <c r="U5151" t="s">
        <v>77</v>
      </c>
      <c r="V5151" t="s">
        <v>39</v>
      </c>
      <c r="W5151" t="s">
        <v>66</v>
      </c>
      <c r="X5151" t="s">
        <v>41</v>
      </c>
      <c r="Y5151" t="s">
        <v>56</v>
      </c>
      <c r="Z5151" t="s">
        <v>223</v>
      </c>
      <c r="AA5151" t="s">
        <v>44</v>
      </c>
      <c r="AB5151" t="s">
        <v>44</v>
      </c>
    </row>
    <row r="5152" spans="1:28" x14ac:dyDescent="0.25">
      <c r="A5152" t="s">
        <v>9691</v>
      </c>
      <c r="B5152" s="1">
        <v>45708</v>
      </c>
      <c r="C5152" t="s">
        <v>9692</v>
      </c>
      <c r="D5152" t="s">
        <v>9693</v>
      </c>
      <c r="E5152">
        <v>34</v>
      </c>
      <c r="F5152" t="s">
        <v>48</v>
      </c>
      <c r="G5152" t="s">
        <v>128</v>
      </c>
      <c r="H5152" t="s">
        <v>129</v>
      </c>
      <c r="I5152" t="s">
        <v>74</v>
      </c>
      <c r="J5152" t="s">
        <v>130</v>
      </c>
      <c r="K5152">
        <v>1</v>
      </c>
      <c r="L5152" s="2">
        <v>1700</v>
      </c>
      <c r="M5152">
        <v>10</v>
      </c>
      <c r="N5152" s="2">
        <v>1700</v>
      </c>
      <c r="O5152" s="2">
        <v>170</v>
      </c>
      <c r="P5152" s="2">
        <v>1530</v>
      </c>
      <c r="Q5152" s="2">
        <v>997.78</v>
      </c>
      <c r="R5152" s="2">
        <v>532.22</v>
      </c>
      <c r="S5152" t="s">
        <v>53</v>
      </c>
      <c r="T5152" t="s">
        <v>37</v>
      </c>
      <c r="U5152" t="s">
        <v>38</v>
      </c>
      <c r="V5152" t="s">
        <v>39</v>
      </c>
      <c r="W5152" t="s">
        <v>137</v>
      </c>
      <c r="X5152" t="s">
        <v>41</v>
      </c>
      <c r="Y5152" t="s">
        <v>42</v>
      </c>
      <c r="Z5152" t="s">
        <v>43</v>
      </c>
      <c r="AA5152" t="s">
        <v>44</v>
      </c>
      <c r="AB5152" t="s">
        <v>44</v>
      </c>
    </row>
    <row r="5153" spans="1:28" x14ac:dyDescent="0.25">
      <c r="A5153" t="s">
        <v>9694</v>
      </c>
      <c r="B5153" s="1">
        <v>45708</v>
      </c>
      <c r="C5153" t="s">
        <v>4618</v>
      </c>
      <c r="D5153" t="s">
        <v>4619</v>
      </c>
      <c r="E5153">
        <v>31</v>
      </c>
      <c r="F5153" t="s">
        <v>111</v>
      </c>
      <c r="G5153" t="s">
        <v>273</v>
      </c>
      <c r="H5153" t="s">
        <v>274</v>
      </c>
      <c r="I5153" t="s">
        <v>51</v>
      </c>
      <c r="J5153" t="s">
        <v>52</v>
      </c>
      <c r="K5153">
        <v>1</v>
      </c>
      <c r="L5153" s="2">
        <v>250</v>
      </c>
      <c r="M5153">
        <v>15</v>
      </c>
      <c r="N5153" s="2">
        <v>250</v>
      </c>
      <c r="O5153" s="2">
        <v>37.5</v>
      </c>
      <c r="P5153" s="2">
        <v>212.5</v>
      </c>
      <c r="Q5153" s="2">
        <v>163.87</v>
      </c>
      <c r="R5153" s="2">
        <v>48.63</v>
      </c>
      <c r="S5153" t="s">
        <v>53</v>
      </c>
      <c r="T5153" t="s">
        <v>153</v>
      </c>
      <c r="U5153" t="s">
        <v>154</v>
      </c>
      <c r="V5153" t="s">
        <v>39</v>
      </c>
      <c r="W5153" t="s">
        <v>92</v>
      </c>
      <c r="X5153" t="s">
        <v>41</v>
      </c>
      <c r="Y5153" t="s">
        <v>56</v>
      </c>
      <c r="Z5153" t="s">
        <v>43</v>
      </c>
      <c r="AA5153" t="s">
        <v>44</v>
      </c>
      <c r="AB5153" t="s">
        <v>44</v>
      </c>
    </row>
    <row r="5154" spans="1:28" x14ac:dyDescent="0.25">
      <c r="A5154" t="s">
        <v>9695</v>
      </c>
      <c r="B5154" s="1">
        <v>45708</v>
      </c>
      <c r="C5154" t="s">
        <v>9696</v>
      </c>
      <c r="D5154" t="s">
        <v>9697</v>
      </c>
      <c r="E5154">
        <v>18</v>
      </c>
      <c r="F5154" t="s">
        <v>48</v>
      </c>
      <c r="G5154" t="s">
        <v>128</v>
      </c>
      <c r="H5154" t="s">
        <v>129</v>
      </c>
      <c r="I5154" t="s">
        <v>74</v>
      </c>
      <c r="J5154" t="s">
        <v>130</v>
      </c>
      <c r="K5154">
        <v>3</v>
      </c>
      <c r="L5154" s="2">
        <v>1700</v>
      </c>
      <c r="M5154">
        <v>10</v>
      </c>
      <c r="N5154" s="2">
        <v>5100</v>
      </c>
      <c r="O5154" s="2">
        <v>510</v>
      </c>
      <c r="P5154" s="2">
        <v>4590</v>
      </c>
      <c r="Q5154" s="2">
        <v>3518.28</v>
      </c>
      <c r="R5154" s="2">
        <v>1071.72</v>
      </c>
      <c r="S5154" t="s">
        <v>64</v>
      </c>
      <c r="T5154" t="s">
        <v>275</v>
      </c>
      <c r="U5154" t="s">
        <v>123</v>
      </c>
      <c r="V5154" t="s">
        <v>39</v>
      </c>
      <c r="W5154" t="s">
        <v>40</v>
      </c>
      <c r="X5154" t="s">
        <v>97</v>
      </c>
      <c r="Y5154" t="s">
        <v>56</v>
      </c>
      <c r="Z5154" t="s">
        <v>508</v>
      </c>
      <c r="AA5154" t="s">
        <v>44</v>
      </c>
      <c r="AB5154" t="s">
        <v>44</v>
      </c>
    </row>
    <row r="5155" spans="1:28" x14ac:dyDescent="0.25">
      <c r="A5155" t="s">
        <v>9698</v>
      </c>
      <c r="B5155" s="1">
        <v>45709</v>
      </c>
      <c r="C5155" t="s">
        <v>3520</v>
      </c>
      <c r="D5155" t="s">
        <v>3521</v>
      </c>
      <c r="E5155">
        <v>48</v>
      </c>
      <c r="F5155" t="s">
        <v>111</v>
      </c>
      <c r="G5155" t="s">
        <v>134</v>
      </c>
      <c r="H5155" t="s">
        <v>135</v>
      </c>
      <c r="I5155" t="s">
        <v>62</v>
      </c>
      <c r="J5155" t="s">
        <v>130</v>
      </c>
      <c r="K5155">
        <v>1</v>
      </c>
      <c r="L5155" s="2">
        <v>8500</v>
      </c>
      <c r="M5155">
        <v>5</v>
      </c>
      <c r="N5155" s="2">
        <v>8500</v>
      </c>
      <c r="O5155" s="2">
        <v>425</v>
      </c>
      <c r="P5155" s="2">
        <v>8075</v>
      </c>
      <c r="Q5155" s="2">
        <v>6126.93</v>
      </c>
      <c r="R5155" s="2">
        <v>1948.07</v>
      </c>
      <c r="S5155" t="s">
        <v>53</v>
      </c>
      <c r="T5155" t="s">
        <v>90</v>
      </c>
      <c r="U5155" t="s">
        <v>91</v>
      </c>
      <c r="V5155" t="s">
        <v>39</v>
      </c>
      <c r="W5155" t="s">
        <v>124</v>
      </c>
      <c r="X5155" t="s">
        <v>41</v>
      </c>
      <c r="Y5155" t="s">
        <v>56</v>
      </c>
      <c r="Z5155" t="s">
        <v>43</v>
      </c>
      <c r="AA5155" t="s">
        <v>44</v>
      </c>
      <c r="AB5155" t="s">
        <v>44</v>
      </c>
    </row>
    <row r="5156" spans="1:28" x14ac:dyDescent="0.25">
      <c r="A5156" t="s">
        <v>9699</v>
      </c>
      <c r="B5156" s="1">
        <v>45709</v>
      </c>
      <c r="C5156" t="s">
        <v>2738</v>
      </c>
      <c r="D5156" t="s">
        <v>2739</v>
      </c>
      <c r="E5156">
        <v>37</v>
      </c>
      <c r="F5156" t="s">
        <v>111</v>
      </c>
      <c r="G5156" t="s">
        <v>318</v>
      </c>
      <c r="H5156" t="s">
        <v>319</v>
      </c>
      <c r="I5156" t="s">
        <v>34</v>
      </c>
      <c r="J5156" t="s">
        <v>190</v>
      </c>
      <c r="K5156">
        <v>1</v>
      </c>
      <c r="L5156" s="2">
        <v>2500</v>
      </c>
      <c r="M5156">
        <v>30</v>
      </c>
      <c r="N5156" s="2">
        <v>2500</v>
      </c>
      <c r="O5156" s="2">
        <v>750</v>
      </c>
      <c r="P5156" s="2">
        <v>1750</v>
      </c>
      <c r="Q5156" s="2">
        <v>1391.27</v>
      </c>
      <c r="R5156" s="2">
        <v>358.73</v>
      </c>
      <c r="S5156" t="s">
        <v>53</v>
      </c>
      <c r="T5156" t="s">
        <v>114</v>
      </c>
      <c r="U5156" t="s">
        <v>115</v>
      </c>
      <c r="V5156" t="s">
        <v>39</v>
      </c>
      <c r="W5156" t="s">
        <v>124</v>
      </c>
      <c r="X5156" t="s">
        <v>41</v>
      </c>
      <c r="Y5156" t="s">
        <v>42</v>
      </c>
      <c r="Z5156" t="s">
        <v>223</v>
      </c>
      <c r="AA5156" t="s">
        <v>44</v>
      </c>
      <c r="AB5156" t="s">
        <v>68</v>
      </c>
    </row>
    <row r="5157" spans="1:28" x14ac:dyDescent="0.25">
      <c r="A5157" t="s">
        <v>9700</v>
      </c>
      <c r="B5157" s="1">
        <v>45709</v>
      </c>
      <c r="C5157" t="s">
        <v>1491</v>
      </c>
      <c r="D5157" t="s">
        <v>1492</v>
      </c>
      <c r="E5157">
        <v>30</v>
      </c>
      <c r="F5157" t="s">
        <v>31</v>
      </c>
      <c r="G5157" t="s">
        <v>188</v>
      </c>
      <c r="H5157" t="s">
        <v>189</v>
      </c>
      <c r="I5157" t="s">
        <v>34</v>
      </c>
      <c r="J5157" t="s">
        <v>190</v>
      </c>
      <c r="K5157">
        <v>3</v>
      </c>
      <c r="L5157" s="2">
        <v>1800</v>
      </c>
      <c r="M5157">
        <v>10</v>
      </c>
      <c r="N5157" s="2">
        <v>5400</v>
      </c>
      <c r="O5157" s="2">
        <v>540</v>
      </c>
      <c r="P5157" s="2">
        <v>4860</v>
      </c>
      <c r="Q5157" s="2">
        <v>3511.14</v>
      </c>
      <c r="R5157" s="2">
        <v>1348.86</v>
      </c>
      <c r="S5157" t="s">
        <v>53</v>
      </c>
      <c r="T5157" t="s">
        <v>90</v>
      </c>
      <c r="U5157" t="s">
        <v>91</v>
      </c>
      <c r="V5157" t="s">
        <v>39</v>
      </c>
      <c r="W5157" t="s">
        <v>66</v>
      </c>
      <c r="X5157" t="s">
        <v>41</v>
      </c>
      <c r="Y5157" t="s">
        <v>56</v>
      </c>
      <c r="Z5157" t="s">
        <v>43</v>
      </c>
      <c r="AA5157" t="s">
        <v>44</v>
      </c>
      <c r="AB5157" t="s">
        <v>44</v>
      </c>
    </row>
    <row r="5158" spans="1:28" x14ac:dyDescent="0.25">
      <c r="A5158" t="s">
        <v>9701</v>
      </c>
      <c r="B5158" s="1">
        <v>45709</v>
      </c>
      <c r="C5158" t="s">
        <v>9702</v>
      </c>
      <c r="D5158" t="s">
        <v>9703</v>
      </c>
      <c r="E5158">
        <v>52</v>
      </c>
      <c r="F5158" t="s">
        <v>48</v>
      </c>
      <c r="G5158" t="s">
        <v>134</v>
      </c>
      <c r="H5158" t="s">
        <v>135</v>
      </c>
      <c r="I5158" t="s">
        <v>62</v>
      </c>
      <c r="J5158" t="s">
        <v>130</v>
      </c>
      <c r="K5158">
        <v>1</v>
      </c>
      <c r="L5158" s="2">
        <v>8500</v>
      </c>
      <c r="M5158">
        <v>5</v>
      </c>
      <c r="N5158" s="2">
        <v>8500</v>
      </c>
      <c r="O5158" s="2">
        <v>425</v>
      </c>
      <c r="P5158" s="2">
        <v>8075</v>
      </c>
      <c r="Q5158" s="2">
        <v>5367.64</v>
      </c>
      <c r="R5158" s="2">
        <v>2707.36</v>
      </c>
      <c r="S5158" t="s">
        <v>53</v>
      </c>
      <c r="T5158" t="s">
        <v>578</v>
      </c>
      <c r="U5158" t="s">
        <v>579</v>
      </c>
      <c r="V5158" t="s">
        <v>39</v>
      </c>
      <c r="W5158" t="s">
        <v>124</v>
      </c>
      <c r="X5158" t="s">
        <v>41</v>
      </c>
      <c r="Y5158" t="s">
        <v>56</v>
      </c>
      <c r="Z5158" t="s">
        <v>43</v>
      </c>
      <c r="AA5158" t="s">
        <v>68</v>
      </c>
      <c r="AB5158" t="s">
        <v>68</v>
      </c>
    </row>
    <row r="5159" spans="1:28" x14ac:dyDescent="0.25">
      <c r="A5159" t="s">
        <v>9704</v>
      </c>
      <c r="B5159" s="1">
        <v>45709</v>
      </c>
      <c r="C5159" t="s">
        <v>379</v>
      </c>
      <c r="D5159" t="s">
        <v>380</v>
      </c>
      <c r="E5159">
        <v>19</v>
      </c>
      <c r="F5159" t="s">
        <v>48</v>
      </c>
      <c r="G5159" t="s">
        <v>101</v>
      </c>
      <c r="H5159" t="s">
        <v>102</v>
      </c>
      <c r="I5159" t="s">
        <v>103</v>
      </c>
      <c r="J5159" t="s">
        <v>104</v>
      </c>
      <c r="K5159">
        <v>2</v>
      </c>
      <c r="L5159" s="2">
        <v>1800</v>
      </c>
      <c r="M5159">
        <v>0</v>
      </c>
      <c r="N5159" s="2">
        <v>3600</v>
      </c>
      <c r="O5159" s="2">
        <v>0</v>
      </c>
      <c r="P5159" s="2">
        <v>3600</v>
      </c>
      <c r="Q5159" s="2">
        <v>2381.4</v>
      </c>
      <c r="R5159" s="2">
        <v>1218.5999999999999</v>
      </c>
      <c r="S5159" t="s">
        <v>53</v>
      </c>
      <c r="T5159" t="s">
        <v>37</v>
      </c>
      <c r="U5159" t="s">
        <v>38</v>
      </c>
      <c r="V5159" t="s">
        <v>39</v>
      </c>
      <c r="W5159" t="s">
        <v>124</v>
      </c>
      <c r="X5159" t="s">
        <v>97</v>
      </c>
      <c r="Y5159" t="s">
        <v>42</v>
      </c>
      <c r="Z5159" t="s">
        <v>43</v>
      </c>
      <c r="AA5159" t="s">
        <v>44</v>
      </c>
      <c r="AB5159" t="s">
        <v>44</v>
      </c>
    </row>
    <row r="5160" spans="1:28" x14ac:dyDescent="0.25">
      <c r="A5160" t="s">
        <v>9705</v>
      </c>
      <c r="B5160" s="1">
        <v>45709</v>
      </c>
      <c r="C5160" t="s">
        <v>4601</v>
      </c>
      <c r="D5160" t="s">
        <v>4602</v>
      </c>
      <c r="E5160">
        <v>44</v>
      </c>
      <c r="F5160" t="s">
        <v>31</v>
      </c>
      <c r="G5160" t="s">
        <v>148</v>
      </c>
      <c r="H5160" t="s">
        <v>149</v>
      </c>
      <c r="I5160" t="s">
        <v>74</v>
      </c>
      <c r="J5160" t="s">
        <v>130</v>
      </c>
      <c r="K5160">
        <v>2</v>
      </c>
      <c r="L5160" s="2">
        <v>3500</v>
      </c>
      <c r="M5160">
        <v>20</v>
      </c>
      <c r="N5160" s="2">
        <v>7000</v>
      </c>
      <c r="O5160" s="2">
        <v>1400</v>
      </c>
      <c r="P5160" s="2">
        <v>5600</v>
      </c>
      <c r="Q5160" s="2">
        <v>4322.3599999999997</v>
      </c>
      <c r="R5160" s="2">
        <v>1277.6400000000001</v>
      </c>
      <c r="S5160" t="s">
        <v>53</v>
      </c>
      <c r="T5160" t="s">
        <v>136</v>
      </c>
      <c r="U5160" t="s">
        <v>38</v>
      </c>
      <c r="V5160" t="s">
        <v>39</v>
      </c>
      <c r="W5160" t="s">
        <v>92</v>
      </c>
      <c r="X5160" t="s">
        <v>67</v>
      </c>
      <c r="Y5160" t="s">
        <v>42</v>
      </c>
      <c r="Z5160" t="s">
        <v>43</v>
      </c>
      <c r="AA5160" t="s">
        <v>44</v>
      </c>
      <c r="AB5160" t="s">
        <v>44</v>
      </c>
    </row>
    <row r="5161" spans="1:28" x14ac:dyDescent="0.25">
      <c r="A5161" t="s">
        <v>9706</v>
      </c>
      <c r="B5161" s="1">
        <v>45709</v>
      </c>
      <c r="C5161" t="s">
        <v>6502</v>
      </c>
      <c r="D5161" t="s">
        <v>6503</v>
      </c>
      <c r="E5161">
        <v>54</v>
      </c>
      <c r="F5161" t="s">
        <v>31</v>
      </c>
      <c r="G5161" t="s">
        <v>119</v>
      </c>
      <c r="H5161" t="s">
        <v>120</v>
      </c>
      <c r="I5161" t="s">
        <v>62</v>
      </c>
      <c r="J5161" t="s">
        <v>121</v>
      </c>
      <c r="K5161">
        <v>3</v>
      </c>
      <c r="L5161" s="2">
        <v>4800</v>
      </c>
      <c r="M5161">
        <v>5</v>
      </c>
      <c r="N5161" s="2">
        <v>14400</v>
      </c>
      <c r="O5161" s="2">
        <v>720</v>
      </c>
      <c r="P5161" s="2">
        <v>13680</v>
      </c>
      <c r="Q5161" s="2">
        <v>9332.91</v>
      </c>
      <c r="R5161" s="2">
        <v>4347.09</v>
      </c>
      <c r="S5161" t="s">
        <v>53</v>
      </c>
      <c r="T5161" t="s">
        <v>263</v>
      </c>
      <c r="U5161" t="s">
        <v>91</v>
      </c>
      <c r="V5161" t="s">
        <v>39</v>
      </c>
      <c r="W5161" t="s">
        <v>40</v>
      </c>
      <c r="X5161" t="s">
        <v>41</v>
      </c>
      <c r="Y5161" t="s">
        <v>56</v>
      </c>
      <c r="Z5161" t="s">
        <v>43</v>
      </c>
      <c r="AA5161" t="s">
        <v>44</v>
      </c>
      <c r="AB5161" t="s">
        <v>44</v>
      </c>
    </row>
    <row r="5162" spans="1:28" x14ac:dyDescent="0.25">
      <c r="A5162" t="s">
        <v>9707</v>
      </c>
      <c r="B5162" s="1">
        <v>45709</v>
      </c>
      <c r="C5162" t="s">
        <v>9708</v>
      </c>
      <c r="D5162" t="s">
        <v>9709</v>
      </c>
      <c r="E5162">
        <v>53</v>
      </c>
      <c r="F5162" t="s">
        <v>31</v>
      </c>
      <c r="G5162" t="s">
        <v>197</v>
      </c>
      <c r="H5162" t="s">
        <v>198</v>
      </c>
      <c r="I5162" t="s">
        <v>74</v>
      </c>
      <c r="J5162" t="s">
        <v>75</v>
      </c>
      <c r="K5162">
        <v>5</v>
      </c>
      <c r="L5162" s="2">
        <v>2600</v>
      </c>
      <c r="M5162">
        <v>10</v>
      </c>
      <c r="N5162" s="2">
        <v>13000</v>
      </c>
      <c r="O5162" s="2">
        <v>1300</v>
      </c>
      <c r="P5162" s="2">
        <v>11700</v>
      </c>
      <c r="Q5162" s="2">
        <v>7227.36</v>
      </c>
      <c r="R5162" s="2">
        <v>4472.6400000000003</v>
      </c>
      <c r="S5162" t="s">
        <v>53</v>
      </c>
      <c r="T5162" t="s">
        <v>263</v>
      </c>
      <c r="U5162" t="s">
        <v>91</v>
      </c>
      <c r="V5162" t="s">
        <v>39</v>
      </c>
      <c r="W5162" t="s">
        <v>66</v>
      </c>
      <c r="X5162" t="s">
        <v>41</v>
      </c>
      <c r="Y5162" t="s">
        <v>56</v>
      </c>
      <c r="Z5162" t="s">
        <v>43</v>
      </c>
      <c r="AA5162" t="s">
        <v>44</v>
      </c>
      <c r="AB5162" t="s">
        <v>44</v>
      </c>
    </row>
    <row r="5163" spans="1:28" x14ac:dyDescent="0.25">
      <c r="A5163" t="s">
        <v>9710</v>
      </c>
      <c r="B5163" s="1">
        <v>45709</v>
      </c>
      <c r="C5163" t="s">
        <v>422</v>
      </c>
      <c r="D5163" t="s">
        <v>423</v>
      </c>
      <c r="E5163">
        <v>29</v>
      </c>
      <c r="F5163" t="s">
        <v>31</v>
      </c>
      <c r="G5163" t="s">
        <v>188</v>
      </c>
      <c r="H5163" t="s">
        <v>189</v>
      </c>
      <c r="I5163" t="s">
        <v>34</v>
      </c>
      <c r="J5163" t="s">
        <v>190</v>
      </c>
      <c r="K5163">
        <v>2</v>
      </c>
      <c r="L5163" s="2">
        <v>1800</v>
      </c>
      <c r="M5163">
        <v>0</v>
      </c>
      <c r="N5163" s="2">
        <v>3600</v>
      </c>
      <c r="O5163" s="2">
        <v>0</v>
      </c>
      <c r="P5163" s="2">
        <v>3600</v>
      </c>
      <c r="Q5163" s="2">
        <v>2138</v>
      </c>
      <c r="R5163" s="2">
        <v>1462</v>
      </c>
      <c r="S5163" t="s">
        <v>53</v>
      </c>
      <c r="T5163" t="s">
        <v>105</v>
      </c>
      <c r="U5163" t="s">
        <v>106</v>
      </c>
      <c r="V5163" t="s">
        <v>39</v>
      </c>
      <c r="W5163" t="s">
        <v>40</v>
      </c>
      <c r="X5163" t="s">
        <v>67</v>
      </c>
      <c r="Y5163" t="s">
        <v>56</v>
      </c>
      <c r="Z5163" t="s">
        <v>43</v>
      </c>
      <c r="AA5163" t="s">
        <v>44</v>
      </c>
      <c r="AB5163" t="s">
        <v>44</v>
      </c>
    </row>
    <row r="5164" spans="1:28" x14ac:dyDescent="0.25">
      <c r="A5164" t="s">
        <v>9711</v>
      </c>
      <c r="B5164" s="1">
        <v>45709</v>
      </c>
      <c r="C5164" t="s">
        <v>5145</v>
      </c>
      <c r="D5164" t="s">
        <v>5146</v>
      </c>
      <c r="E5164">
        <v>59</v>
      </c>
      <c r="F5164" t="s">
        <v>48</v>
      </c>
      <c r="G5164" t="s">
        <v>387</v>
      </c>
      <c r="H5164" t="s">
        <v>388</v>
      </c>
      <c r="I5164" t="s">
        <v>74</v>
      </c>
      <c r="J5164" t="s">
        <v>75</v>
      </c>
      <c r="K5164">
        <v>1</v>
      </c>
      <c r="L5164" s="2">
        <v>3200</v>
      </c>
      <c r="M5164">
        <v>10</v>
      </c>
      <c r="N5164" s="2">
        <v>3200</v>
      </c>
      <c r="O5164" s="2">
        <v>320</v>
      </c>
      <c r="P5164" s="2">
        <v>2880</v>
      </c>
      <c r="Q5164" s="2">
        <v>2044.25</v>
      </c>
      <c r="R5164" s="2">
        <v>835.75</v>
      </c>
      <c r="S5164" t="s">
        <v>53</v>
      </c>
      <c r="T5164" t="s">
        <v>398</v>
      </c>
      <c r="U5164" t="s">
        <v>399</v>
      </c>
      <c r="V5164" t="s">
        <v>39</v>
      </c>
      <c r="W5164" t="s">
        <v>92</v>
      </c>
      <c r="X5164" t="s">
        <v>97</v>
      </c>
      <c r="Y5164" t="s">
        <v>56</v>
      </c>
      <c r="Z5164" t="s">
        <v>43</v>
      </c>
      <c r="AA5164" t="s">
        <v>68</v>
      </c>
      <c r="AB5164" t="s">
        <v>44</v>
      </c>
    </row>
    <row r="5165" spans="1:28" x14ac:dyDescent="0.25">
      <c r="A5165" t="s">
        <v>9712</v>
      </c>
      <c r="B5165" s="1">
        <v>45709</v>
      </c>
      <c r="C5165" t="s">
        <v>2673</v>
      </c>
      <c r="D5165" t="s">
        <v>2674</v>
      </c>
      <c r="E5165">
        <v>23</v>
      </c>
      <c r="F5165" t="s">
        <v>48</v>
      </c>
      <c r="G5165" t="s">
        <v>202</v>
      </c>
      <c r="H5165" t="s">
        <v>203</v>
      </c>
      <c r="I5165" t="s">
        <v>103</v>
      </c>
      <c r="J5165" t="s">
        <v>104</v>
      </c>
      <c r="K5165">
        <v>1</v>
      </c>
      <c r="L5165" s="2">
        <v>550</v>
      </c>
      <c r="M5165">
        <v>0</v>
      </c>
      <c r="N5165" s="2">
        <v>550</v>
      </c>
      <c r="O5165" s="2">
        <v>0</v>
      </c>
      <c r="P5165" s="2">
        <v>550</v>
      </c>
      <c r="Q5165" s="2">
        <v>387.4</v>
      </c>
      <c r="R5165" s="2">
        <v>162.6</v>
      </c>
      <c r="S5165" t="s">
        <v>36</v>
      </c>
      <c r="T5165" t="s">
        <v>54</v>
      </c>
      <c r="U5165" t="s">
        <v>55</v>
      </c>
      <c r="V5165" t="s">
        <v>39</v>
      </c>
      <c r="W5165" t="s">
        <v>40</v>
      </c>
      <c r="X5165" t="s">
        <v>67</v>
      </c>
      <c r="Y5165" t="s">
        <v>56</v>
      </c>
      <c r="Z5165" t="s">
        <v>43</v>
      </c>
      <c r="AA5165" t="s">
        <v>44</v>
      </c>
      <c r="AB5165" t="s">
        <v>44</v>
      </c>
    </row>
    <row r="5166" spans="1:28" x14ac:dyDescent="0.25">
      <c r="A5166" t="s">
        <v>9713</v>
      </c>
      <c r="B5166" s="1">
        <v>45709</v>
      </c>
      <c r="C5166" t="s">
        <v>9714</v>
      </c>
      <c r="D5166" t="s">
        <v>9715</v>
      </c>
      <c r="E5166">
        <v>36</v>
      </c>
      <c r="F5166" t="s">
        <v>111</v>
      </c>
      <c r="G5166" t="s">
        <v>128</v>
      </c>
      <c r="H5166" t="s">
        <v>129</v>
      </c>
      <c r="I5166" t="s">
        <v>74</v>
      </c>
      <c r="J5166" t="s">
        <v>130</v>
      </c>
      <c r="K5166">
        <v>2</v>
      </c>
      <c r="L5166" s="2">
        <v>1700</v>
      </c>
      <c r="M5166">
        <v>10</v>
      </c>
      <c r="N5166" s="2">
        <v>3400</v>
      </c>
      <c r="O5166" s="2">
        <v>340</v>
      </c>
      <c r="P5166" s="2">
        <v>3060</v>
      </c>
      <c r="Q5166" s="2">
        <v>2371.27</v>
      </c>
      <c r="R5166" s="2">
        <v>688.73</v>
      </c>
      <c r="S5166" t="s">
        <v>64</v>
      </c>
      <c r="T5166" t="s">
        <v>263</v>
      </c>
      <c r="U5166" t="s">
        <v>91</v>
      </c>
      <c r="V5166" t="s">
        <v>39</v>
      </c>
      <c r="W5166" t="s">
        <v>124</v>
      </c>
      <c r="X5166" t="s">
        <v>67</v>
      </c>
      <c r="Y5166" t="s">
        <v>42</v>
      </c>
      <c r="Z5166" t="s">
        <v>223</v>
      </c>
      <c r="AA5166" t="s">
        <v>44</v>
      </c>
      <c r="AB5166" t="s">
        <v>68</v>
      </c>
    </row>
    <row r="5167" spans="1:28" x14ac:dyDescent="0.25">
      <c r="A5167" t="s">
        <v>9716</v>
      </c>
      <c r="B5167" s="1">
        <v>45709</v>
      </c>
      <c r="C5167" t="s">
        <v>195</v>
      </c>
      <c r="D5167" t="s">
        <v>196</v>
      </c>
      <c r="E5167">
        <v>45</v>
      </c>
      <c r="F5167" t="s">
        <v>48</v>
      </c>
      <c r="G5167" t="s">
        <v>352</v>
      </c>
      <c r="H5167" t="s">
        <v>353</v>
      </c>
      <c r="I5167" t="s">
        <v>103</v>
      </c>
      <c r="J5167" t="s">
        <v>104</v>
      </c>
      <c r="K5167">
        <v>1</v>
      </c>
      <c r="L5167" s="2">
        <v>850</v>
      </c>
      <c r="M5167">
        <v>10</v>
      </c>
      <c r="N5167" s="2">
        <v>850</v>
      </c>
      <c r="O5167" s="2">
        <v>85</v>
      </c>
      <c r="P5167" s="2">
        <v>765</v>
      </c>
      <c r="Q5167" s="2">
        <v>557.38</v>
      </c>
      <c r="R5167" s="2">
        <v>207.62</v>
      </c>
      <c r="S5167" t="s">
        <v>53</v>
      </c>
      <c r="T5167" t="s">
        <v>96</v>
      </c>
      <c r="U5167" t="s">
        <v>96</v>
      </c>
      <c r="V5167" t="s">
        <v>39</v>
      </c>
      <c r="W5167" t="s">
        <v>92</v>
      </c>
      <c r="X5167" t="s">
        <v>97</v>
      </c>
      <c r="Y5167" t="s">
        <v>56</v>
      </c>
      <c r="Z5167" t="s">
        <v>43</v>
      </c>
      <c r="AA5167" t="s">
        <v>44</v>
      </c>
      <c r="AB5167" t="s">
        <v>44</v>
      </c>
    </row>
    <row r="5168" spans="1:28" x14ac:dyDescent="0.25">
      <c r="A5168" t="s">
        <v>9717</v>
      </c>
      <c r="B5168" s="1">
        <v>45710</v>
      </c>
      <c r="C5168" t="s">
        <v>9718</v>
      </c>
      <c r="D5168" t="s">
        <v>9719</v>
      </c>
      <c r="E5168">
        <v>56</v>
      </c>
      <c r="F5168" t="s">
        <v>48</v>
      </c>
      <c r="G5168" t="s">
        <v>202</v>
      </c>
      <c r="H5168" t="s">
        <v>203</v>
      </c>
      <c r="I5168" t="s">
        <v>103</v>
      </c>
      <c r="J5168" t="s">
        <v>104</v>
      </c>
      <c r="K5168">
        <v>1</v>
      </c>
      <c r="L5168" s="2">
        <v>550</v>
      </c>
      <c r="M5168">
        <v>20</v>
      </c>
      <c r="N5168" s="2">
        <v>550</v>
      </c>
      <c r="O5168" s="2">
        <v>110</v>
      </c>
      <c r="P5168" s="2">
        <v>440</v>
      </c>
      <c r="Q5168" s="2">
        <v>355.18</v>
      </c>
      <c r="R5168" s="2">
        <v>84.82</v>
      </c>
      <c r="S5168" t="s">
        <v>36</v>
      </c>
      <c r="T5168" t="s">
        <v>263</v>
      </c>
      <c r="U5168" t="s">
        <v>91</v>
      </c>
      <c r="V5168" t="s">
        <v>39</v>
      </c>
      <c r="W5168" t="s">
        <v>40</v>
      </c>
      <c r="X5168" t="s">
        <v>41</v>
      </c>
      <c r="Y5168" t="s">
        <v>42</v>
      </c>
      <c r="Z5168" t="s">
        <v>43</v>
      </c>
      <c r="AA5168" t="s">
        <v>44</v>
      </c>
      <c r="AB5168" t="s">
        <v>44</v>
      </c>
    </row>
    <row r="5169" spans="1:28" x14ac:dyDescent="0.25">
      <c r="A5169" t="s">
        <v>9720</v>
      </c>
      <c r="B5169" s="1">
        <v>45710</v>
      </c>
      <c r="C5169" t="s">
        <v>3104</v>
      </c>
      <c r="D5169" t="s">
        <v>3105</v>
      </c>
      <c r="E5169">
        <v>26</v>
      </c>
      <c r="F5169" t="s">
        <v>111</v>
      </c>
      <c r="G5169" t="s">
        <v>101</v>
      </c>
      <c r="H5169" t="s">
        <v>102</v>
      </c>
      <c r="I5169" t="s">
        <v>103</v>
      </c>
      <c r="J5169" t="s">
        <v>104</v>
      </c>
      <c r="K5169">
        <v>2</v>
      </c>
      <c r="L5169" s="2">
        <v>1800</v>
      </c>
      <c r="M5169">
        <v>25</v>
      </c>
      <c r="N5169" s="2">
        <v>3600</v>
      </c>
      <c r="O5169" s="2">
        <v>900</v>
      </c>
      <c r="P5169" s="2">
        <v>2700</v>
      </c>
      <c r="Q5169" s="2">
        <v>2152.27</v>
      </c>
      <c r="R5169" s="2">
        <v>547.73</v>
      </c>
      <c r="S5169" t="s">
        <v>36</v>
      </c>
      <c r="T5169" t="s">
        <v>96</v>
      </c>
      <c r="U5169" t="s">
        <v>96</v>
      </c>
      <c r="V5169" t="s">
        <v>39</v>
      </c>
      <c r="W5169" t="s">
        <v>137</v>
      </c>
      <c r="X5169" t="s">
        <v>67</v>
      </c>
      <c r="Y5169" t="s">
        <v>56</v>
      </c>
      <c r="Z5169" t="s">
        <v>43</v>
      </c>
      <c r="AA5169" t="s">
        <v>44</v>
      </c>
      <c r="AB5169" t="s">
        <v>44</v>
      </c>
    </row>
    <row r="5170" spans="1:28" x14ac:dyDescent="0.25">
      <c r="A5170" t="s">
        <v>9721</v>
      </c>
      <c r="B5170" s="1">
        <v>45710</v>
      </c>
      <c r="C5170" t="s">
        <v>5648</v>
      </c>
      <c r="D5170" t="s">
        <v>5649</v>
      </c>
      <c r="E5170">
        <v>47</v>
      </c>
      <c r="F5170" t="s">
        <v>31</v>
      </c>
      <c r="G5170" t="s">
        <v>207</v>
      </c>
      <c r="H5170" t="s">
        <v>208</v>
      </c>
      <c r="I5170" t="s">
        <v>34</v>
      </c>
      <c r="J5170" t="s">
        <v>143</v>
      </c>
      <c r="K5170">
        <v>1</v>
      </c>
      <c r="L5170" s="2">
        <v>18000</v>
      </c>
      <c r="M5170">
        <v>0</v>
      </c>
      <c r="N5170" s="2">
        <v>18000</v>
      </c>
      <c r="O5170" s="2">
        <v>0</v>
      </c>
      <c r="P5170" s="2">
        <v>18000</v>
      </c>
      <c r="Q5170" s="2">
        <v>13865.87</v>
      </c>
      <c r="R5170" s="2">
        <v>4134.13</v>
      </c>
      <c r="S5170" t="s">
        <v>53</v>
      </c>
      <c r="T5170" t="s">
        <v>136</v>
      </c>
      <c r="U5170" t="s">
        <v>38</v>
      </c>
      <c r="V5170" t="s">
        <v>39</v>
      </c>
      <c r="W5170" t="s">
        <v>40</v>
      </c>
      <c r="X5170" t="s">
        <v>67</v>
      </c>
      <c r="Y5170" t="s">
        <v>56</v>
      </c>
      <c r="Z5170" t="s">
        <v>43</v>
      </c>
      <c r="AA5170" t="s">
        <v>44</v>
      </c>
      <c r="AB5170" t="s">
        <v>44</v>
      </c>
    </row>
    <row r="5171" spans="1:28" x14ac:dyDescent="0.25">
      <c r="A5171" t="s">
        <v>9722</v>
      </c>
      <c r="B5171" s="1">
        <v>45710</v>
      </c>
      <c r="C5171" t="s">
        <v>205</v>
      </c>
      <c r="D5171" t="s">
        <v>206</v>
      </c>
      <c r="E5171">
        <v>32</v>
      </c>
      <c r="F5171" t="s">
        <v>48</v>
      </c>
      <c r="G5171" t="s">
        <v>32</v>
      </c>
      <c r="H5171" t="s">
        <v>33</v>
      </c>
      <c r="I5171" t="s">
        <v>34</v>
      </c>
      <c r="J5171" t="s">
        <v>35</v>
      </c>
      <c r="K5171">
        <v>1</v>
      </c>
      <c r="L5171" s="2">
        <v>55000</v>
      </c>
      <c r="M5171">
        <v>25</v>
      </c>
      <c r="N5171" s="2">
        <v>55000</v>
      </c>
      <c r="O5171" s="2">
        <v>13750</v>
      </c>
      <c r="P5171" s="2">
        <v>41250</v>
      </c>
      <c r="Q5171" s="2">
        <v>23398.240000000002</v>
      </c>
      <c r="R5171" s="2">
        <v>17851.759999999998</v>
      </c>
      <c r="S5171" t="s">
        <v>53</v>
      </c>
      <c r="T5171" t="s">
        <v>275</v>
      </c>
      <c r="U5171" t="s">
        <v>123</v>
      </c>
      <c r="V5171" t="s">
        <v>39</v>
      </c>
      <c r="W5171" t="s">
        <v>137</v>
      </c>
      <c r="X5171" t="s">
        <v>41</v>
      </c>
      <c r="Y5171" t="s">
        <v>84</v>
      </c>
      <c r="Z5171" t="s">
        <v>43</v>
      </c>
      <c r="AA5171" t="s">
        <v>44</v>
      </c>
      <c r="AB5171" t="s">
        <v>44</v>
      </c>
    </row>
    <row r="5172" spans="1:28" x14ac:dyDescent="0.25">
      <c r="A5172" t="s">
        <v>9723</v>
      </c>
      <c r="B5172" s="1">
        <v>45710</v>
      </c>
      <c r="C5172" t="s">
        <v>785</v>
      </c>
      <c r="D5172" t="s">
        <v>786</v>
      </c>
      <c r="E5172">
        <v>21</v>
      </c>
      <c r="F5172" t="s">
        <v>31</v>
      </c>
      <c r="G5172" t="s">
        <v>318</v>
      </c>
      <c r="H5172" t="s">
        <v>319</v>
      </c>
      <c r="I5172" t="s">
        <v>34</v>
      </c>
      <c r="J5172" t="s">
        <v>190</v>
      </c>
      <c r="K5172">
        <v>1</v>
      </c>
      <c r="L5172" s="2">
        <v>2500</v>
      </c>
      <c r="M5172">
        <v>25</v>
      </c>
      <c r="N5172" s="2">
        <v>2500</v>
      </c>
      <c r="O5172" s="2">
        <v>625</v>
      </c>
      <c r="P5172" s="2">
        <v>1875</v>
      </c>
      <c r="Q5172" s="2">
        <v>1077.6600000000001</v>
      </c>
      <c r="R5172" s="2">
        <v>797.34</v>
      </c>
      <c r="S5172" t="s">
        <v>64</v>
      </c>
      <c r="T5172" t="s">
        <v>54</v>
      </c>
      <c r="U5172" t="s">
        <v>55</v>
      </c>
      <c r="V5172" t="s">
        <v>39</v>
      </c>
      <c r="W5172" t="s">
        <v>83</v>
      </c>
      <c r="X5172" t="s">
        <v>41</v>
      </c>
      <c r="Y5172" t="s">
        <v>56</v>
      </c>
      <c r="Z5172" t="s">
        <v>223</v>
      </c>
      <c r="AA5172" t="s">
        <v>44</v>
      </c>
      <c r="AB5172" t="s">
        <v>44</v>
      </c>
    </row>
    <row r="5173" spans="1:28" x14ac:dyDescent="0.25">
      <c r="A5173" t="s">
        <v>9724</v>
      </c>
      <c r="B5173" s="1">
        <v>45710</v>
      </c>
      <c r="C5173" t="s">
        <v>9725</v>
      </c>
      <c r="D5173" t="s">
        <v>9726</v>
      </c>
      <c r="E5173">
        <v>60</v>
      </c>
      <c r="F5173" t="s">
        <v>48</v>
      </c>
      <c r="G5173" t="s">
        <v>158</v>
      </c>
      <c r="H5173" t="s">
        <v>159</v>
      </c>
      <c r="I5173" t="s">
        <v>51</v>
      </c>
      <c r="J5173" t="s">
        <v>52</v>
      </c>
      <c r="K5173">
        <v>1</v>
      </c>
      <c r="L5173" s="2">
        <v>650</v>
      </c>
      <c r="M5173">
        <v>5</v>
      </c>
      <c r="N5173" s="2">
        <v>650</v>
      </c>
      <c r="O5173" s="2">
        <v>32.5</v>
      </c>
      <c r="P5173" s="2">
        <v>617.5</v>
      </c>
      <c r="Q5173" s="2">
        <v>380.49</v>
      </c>
      <c r="R5173" s="2">
        <v>237.01</v>
      </c>
      <c r="S5173" t="s">
        <v>53</v>
      </c>
      <c r="T5173" t="s">
        <v>54</v>
      </c>
      <c r="U5173" t="s">
        <v>55</v>
      </c>
      <c r="V5173" t="s">
        <v>39</v>
      </c>
      <c r="W5173" t="s">
        <v>137</v>
      </c>
      <c r="X5173" t="s">
        <v>41</v>
      </c>
      <c r="Y5173" t="s">
        <v>42</v>
      </c>
      <c r="Z5173" t="s">
        <v>43</v>
      </c>
      <c r="AA5173" t="s">
        <v>44</v>
      </c>
      <c r="AB5173" t="s">
        <v>44</v>
      </c>
    </row>
    <row r="5174" spans="1:28" x14ac:dyDescent="0.25">
      <c r="A5174" t="s">
        <v>9727</v>
      </c>
      <c r="B5174" s="1">
        <v>45710</v>
      </c>
      <c r="C5174" t="s">
        <v>6248</v>
      </c>
      <c r="D5174" t="s">
        <v>6249</v>
      </c>
      <c r="E5174">
        <v>56</v>
      </c>
      <c r="F5174" t="s">
        <v>48</v>
      </c>
      <c r="G5174" t="s">
        <v>238</v>
      </c>
      <c r="H5174" t="s">
        <v>239</v>
      </c>
      <c r="I5174" t="s">
        <v>62</v>
      </c>
      <c r="J5174" t="s">
        <v>63</v>
      </c>
      <c r="K5174">
        <v>2</v>
      </c>
      <c r="L5174" s="2">
        <v>6500</v>
      </c>
      <c r="M5174">
        <v>5</v>
      </c>
      <c r="N5174" s="2">
        <v>13000</v>
      </c>
      <c r="O5174" s="2">
        <v>650</v>
      </c>
      <c r="P5174" s="2">
        <v>12350</v>
      </c>
      <c r="Q5174" s="2">
        <v>9886.86</v>
      </c>
      <c r="R5174" s="2">
        <v>2463.14</v>
      </c>
      <c r="S5174" t="s">
        <v>64</v>
      </c>
      <c r="T5174" t="s">
        <v>178</v>
      </c>
      <c r="U5174" t="s">
        <v>154</v>
      </c>
      <c r="V5174" t="s">
        <v>39</v>
      </c>
      <c r="W5174" t="s">
        <v>124</v>
      </c>
      <c r="X5174" t="s">
        <v>97</v>
      </c>
      <c r="Y5174" t="s">
        <v>42</v>
      </c>
      <c r="Z5174" t="s">
        <v>43</v>
      </c>
      <c r="AA5174" t="s">
        <v>44</v>
      </c>
      <c r="AB5174" t="s">
        <v>44</v>
      </c>
    </row>
    <row r="5175" spans="1:28" x14ac:dyDescent="0.25">
      <c r="A5175" t="s">
        <v>9728</v>
      </c>
      <c r="B5175" s="1">
        <v>45710</v>
      </c>
      <c r="C5175" t="s">
        <v>4457</v>
      </c>
      <c r="D5175" t="s">
        <v>4458</v>
      </c>
      <c r="E5175">
        <v>18</v>
      </c>
      <c r="F5175" t="s">
        <v>31</v>
      </c>
      <c r="G5175" t="s">
        <v>285</v>
      </c>
      <c r="H5175" t="s">
        <v>286</v>
      </c>
      <c r="I5175" t="s">
        <v>34</v>
      </c>
      <c r="J5175" t="s">
        <v>121</v>
      </c>
      <c r="K5175">
        <v>2</v>
      </c>
      <c r="L5175" s="2">
        <v>3200</v>
      </c>
      <c r="M5175">
        <v>0</v>
      </c>
      <c r="N5175" s="2">
        <v>6400</v>
      </c>
      <c r="O5175" s="2">
        <v>0</v>
      </c>
      <c r="P5175" s="2">
        <v>6400</v>
      </c>
      <c r="Q5175" s="2">
        <v>4990.45</v>
      </c>
      <c r="R5175" s="2">
        <v>1409.55</v>
      </c>
      <c r="S5175" t="s">
        <v>53</v>
      </c>
      <c r="T5175" t="s">
        <v>76</v>
      </c>
      <c r="U5175" t="s">
        <v>77</v>
      </c>
      <c r="V5175" t="s">
        <v>39</v>
      </c>
      <c r="W5175" t="s">
        <v>124</v>
      </c>
      <c r="X5175" t="s">
        <v>97</v>
      </c>
      <c r="Y5175" t="s">
        <v>42</v>
      </c>
      <c r="Z5175" t="s">
        <v>144</v>
      </c>
      <c r="AA5175" t="s">
        <v>68</v>
      </c>
      <c r="AB5175" t="s">
        <v>44</v>
      </c>
    </row>
    <row r="5176" spans="1:28" x14ac:dyDescent="0.25">
      <c r="A5176" t="s">
        <v>9729</v>
      </c>
      <c r="B5176" s="1">
        <v>45710</v>
      </c>
      <c r="C5176" t="s">
        <v>5447</v>
      </c>
      <c r="D5176" t="s">
        <v>5448</v>
      </c>
      <c r="E5176">
        <v>26</v>
      </c>
      <c r="F5176" t="s">
        <v>48</v>
      </c>
      <c r="G5176" t="s">
        <v>285</v>
      </c>
      <c r="H5176" t="s">
        <v>286</v>
      </c>
      <c r="I5176" t="s">
        <v>34</v>
      </c>
      <c r="J5176" t="s">
        <v>121</v>
      </c>
      <c r="K5176">
        <v>6</v>
      </c>
      <c r="L5176" s="2">
        <v>3200</v>
      </c>
      <c r="M5176">
        <v>5</v>
      </c>
      <c r="N5176" s="2">
        <v>19200</v>
      </c>
      <c r="O5176" s="2">
        <v>960</v>
      </c>
      <c r="P5176" s="2">
        <v>18240</v>
      </c>
      <c r="Q5176" s="2">
        <v>11416.01</v>
      </c>
      <c r="R5176" s="2">
        <v>6823.99</v>
      </c>
      <c r="S5176" t="s">
        <v>53</v>
      </c>
      <c r="T5176" t="s">
        <v>222</v>
      </c>
      <c r="U5176" t="s">
        <v>38</v>
      </c>
      <c r="V5176" t="s">
        <v>39</v>
      </c>
      <c r="W5176" t="s">
        <v>40</v>
      </c>
      <c r="X5176" t="s">
        <v>41</v>
      </c>
      <c r="Y5176" t="s">
        <v>56</v>
      </c>
      <c r="Z5176" t="s">
        <v>43</v>
      </c>
      <c r="AA5176" t="s">
        <v>44</v>
      </c>
      <c r="AB5176" t="s">
        <v>44</v>
      </c>
    </row>
    <row r="5177" spans="1:28" x14ac:dyDescent="0.25">
      <c r="A5177" t="s">
        <v>9730</v>
      </c>
      <c r="B5177" s="1">
        <v>45710</v>
      </c>
      <c r="C5177" t="s">
        <v>7610</v>
      </c>
      <c r="D5177" t="s">
        <v>7611</v>
      </c>
      <c r="E5177">
        <v>30</v>
      </c>
      <c r="F5177" t="s">
        <v>48</v>
      </c>
      <c r="G5177" t="s">
        <v>158</v>
      </c>
      <c r="H5177" t="s">
        <v>159</v>
      </c>
      <c r="I5177" t="s">
        <v>51</v>
      </c>
      <c r="J5177" t="s">
        <v>52</v>
      </c>
      <c r="K5177">
        <v>4</v>
      </c>
      <c r="L5177" s="2">
        <v>650</v>
      </c>
      <c r="M5177">
        <v>15</v>
      </c>
      <c r="N5177" s="2">
        <v>2600</v>
      </c>
      <c r="O5177" s="2">
        <v>390</v>
      </c>
      <c r="P5177" s="2">
        <v>2210</v>
      </c>
      <c r="Q5177" s="2">
        <v>1686.97</v>
      </c>
      <c r="R5177" s="2">
        <v>523.03</v>
      </c>
      <c r="S5177" t="s">
        <v>64</v>
      </c>
      <c r="T5177" t="s">
        <v>222</v>
      </c>
      <c r="U5177" t="s">
        <v>38</v>
      </c>
      <c r="V5177" t="s">
        <v>39</v>
      </c>
      <c r="W5177" t="s">
        <v>124</v>
      </c>
      <c r="X5177" t="s">
        <v>41</v>
      </c>
      <c r="Y5177" t="s">
        <v>42</v>
      </c>
      <c r="Z5177" t="s">
        <v>43</v>
      </c>
      <c r="AA5177" t="s">
        <v>44</v>
      </c>
      <c r="AB5177" t="s">
        <v>44</v>
      </c>
    </row>
    <row r="5178" spans="1:28" x14ac:dyDescent="0.25">
      <c r="A5178" t="s">
        <v>9731</v>
      </c>
      <c r="B5178" s="1">
        <v>45710</v>
      </c>
      <c r="C5178" t="s">
        <v>631</v>
      </c>
      <c r="D5178" t="s">
        <v>632</v>
      </c>
      <c r="E5178">
        <v>51</v>
      </c>
      <c r="F5178" t="s">
        <v>48</v>
      </c>
      <c r="G5178" t="s">
        <v>176</v>
      </c>
      <c r="H5178" t="s">
        <v>177</v>
      </c>
      <c r="I5178" t="s">
        <v>34</v>
      </c>
      <c r="J5178" t="s">
        <v>35</v>
      </c>
      <c r="K5178">
        <v>5</v>
      </c>
      <c r="L5178" s="2">
        <v>6500</v>
      </c>
      <c r="M5178">
        <v>5</v>
      </c>
      <c r="N5178" s="2">
        <v>32500</v>
      </c>
      <c r="O5178" s="2">
        <v>1625</v>
      </c>
      <c r="P5178" s="2">
        <v>30875</v>
      </c>
      <c r="Q5178" s="2">
        <v>17393.13</v>
      </c>
      <c r="R5178" s="2">
        <v>13481.87</v>
      </c>
      <c r="S5178" t="s">
        <v>53</v>
      </c>
      <c r="T5178" t="s">
        <v>105</v>
      </c>
      <c r="U5178" t="s">
        <v>106</v>
      </c>
      <c r="V5178" t="s">
        <v>39</v>
      </c>
      <c r="W5178" t="s">
        <v>92</v>
      </c>
      <c r="X5178" t="s">
        <v>97</v>
      </c>
      <c r="Y5178" t="s">
        <v>84</v>
      </c>
      <c r="Z5178" t="s">
        <v>43</v>
      </c>
      <c r="AA5178" t="s">
        <v>44</v>
      </c>
      <c r="AB5178" t="s">
        <v>44</v>
      </c>
    </row>
    <row r="5179" spans="1:28" x14ac:dyDescent="0.25">
      <c r="A5179" t="s">
        <v>9732</v>
      </c>
      <c r="B5179" s="1">
        <v>45711</v>
      </c>
      <c r="C5179" t="s">
        <v>8617</v>
      </c>
      <c r="D5179" t="s">
        <v>8618</v>
      </c>
      <c r="E5179">
        <v>57</v>
      </c>
      <c r="F5179" t="s">
        <v>111</v>
      </c>
      <c r="G5179" t="s">
        <v>273</v>
      </c>
      <c r="H5179" t="s">
        <v>274</v>
      </c>
      <c r="I5179" t="s">
        <v>51</v>
      </c>
      <c r="J5179" t="s">
        <v>52</v>
      </c>
      <c r="K5179">
        <v>1</v>
      </c>
      <c r="L5179" s="2">
        <v>250</v>
      </c>
      <c r="M5179">
        <v>30</v>
      </c>
      <c r="N5179" s="2">
        <v>250</v>
      </c>
      <c r="O5179" s="2">
        <v>75</v>
      </c>
      <c r="P5179" s="2">
        <v>175</v>
      </c>
      <c r="Q5179" s="2">
        <v>133.84</v>
      </c>
      <c r="R5179" s="2">
        <v>41.16</v>
      </c>
      <c r="S5179" t="s">
        <v>53</v>
      </c>
      <c r="T5179" t="s">
        <v>407</v>
      </c>
      <c r="U5179" t="s">
        <v>408</v>
      </c>
      <c r="V5179" t="s">
        <v>39</v>
      </c>
      <c r="W5179" t="s">
        <v>137</v>
      </c>
      <c r="X5179" t="s">
        <v>67</v>
      </c>
      <c r="Y5179" t="s">
        <v>56</v>
      </c>
      <c r="Z5179" t="s">
        <v>43</v>
      </c>
      <c r="AA5179" t="s">
        <v>44</v>
      </c>
      <c r="AB5179" t="s">
        <v>68</v>
      </c>
    </row>
    <row r="5180" spans="1:28" x14ac:dyDescent="0.25">
      <c r="A5180" t="s">
        <v>9733</v>
      </c>
      <c r="B5180" s="1">
        <v>45711</v>
      </c>
      <c r="C5180" t="s">
        <v>4120</v>
      </c>
      <c r="D5180" t="s">
        <v>4121</v>
      </c>
      <c r="E5180">
        <v>43</v>
      </c>
      <c r="F5180" t="s">
        <v>48</v>
      </c>
      <c r="G5180" t="s">
        <v>32</v>
      </c>
      <c r="H5180" t="s">
        <v>33</v>
      </c>
      <c r="I5180" t="s">
        <v>34</v>
      </c>
      <c r="J5180" t="s">
        <v>35</v>
      </c>
      <c r="K5180">
        <v>1</v>
      </c>
      <c r="L5180" s="2">
        <v>55000</v>
      </c>
      <c r="M5180">
        <v>0</v>
      </c>
      <c r="N5180" s="2">
        <v>55000</v>
      </c>
      <c r="O5180" s="2">
        <v>0</v>
      </c>
      <c r="P5180" s="2">
        <v>55000</v>
      </c>
      <c r="Q5180" s="2">
        <v>36623.839999999997</v>
      </c>
      <c r="R5180" s="2">
        <v>18376.16</v>
      </c>
      <c r="S5180" t="s">
        <v>53</v>
      </c>
      <c r="T5180" t="s">
        <v>90</v>
      </c>
      <c r="U5180" t="s">
        <v>91</v>
      </c>
      <c r="V5180" t="s">
        <v>39</v>
      </c>
      <c r="W5180" t="s">
        <v>92</v>
      </c>
      <c r="X5180" t="s">
        <v>97</v>
      </c>
      <c r="Y5180" t="s">
        <v>56</v>
      </c>
      <c r="Z5180" t="s">
        <v>223</v>
      </c>
      <c r="AA5180" t="s">
        <v>44</v>
      </c>
      <c r="AB5180" t="s">
        <v>44</v>
      </c>
    </row>
    <row r="5181" spans="1:28" x14ac:dyDescent="0.25">
      <c r="A5181" t="s">
        <v>9734</v>
      </c>
      <c r="B5181" s="1">
        <v>45711</v>
      </c>
      <c r="C5181" t="s">
        <v>2024</v>
      </c>
      <c r="D5181" t="s">
        <v>2025</v>
      </c>
      <c r="E5181">
        <v>30</v>
      </c>
      <c r="F5181" t="s">
        <v>111</v>
      </c>
      <c r="G5181" t="s">
        <v>436</v>
      </c>
      <c r="H5181" t="s">
        <v>437</v>
      </c>
      <c r="I5181" t="s">
        <v>74</v>
      </c>
      <c r="J5181" t="s">
        <v>190</v>
      </c>
      <c r="K5181">
        <v>2</v>
      </c>
      <c r="L5181" s="2">
        <v>1800</v>
      </c>
      <c r="M5181">
        <v>0</v>
      </c>
      <c r="N5181" s="2">
        <v>3600</v>
      </c>
      <c r="O5181" s="2">
        <v>0</v>
      </c>
      <c r="P5181" s="2">
        <v>3600</v>
      </c>
      <c r="Q5181" s="2">
        <v>2412.8200000000002</v>
      </c>
      <c r="R5181" s="2">
        <v>1187.18</v>
      </c>
      <c r="S5181" t="s">
        <v>36</v>
      </c>
      <c r="T5181" t="s">
        <v>37</v>
      </c>
      <c r="U5181" t="s">
        <v>38</v>
      </c>
      <c r="V5181" t="s">
        <v>39</v>
      </c>
      <c r="W5181" t="s">
        <v>40</v>
      </c>
      <c r="X5181" t="s">
        <v>67</v>
      </c>
      <c r="Y5181" t="s">
        <v>56</v>
      </c>
      <c r="Z5181" t="s">
        <v>508</v>
      </c>
      <c r="AA5181" t="s">
        <v>44</v>
      </c>
      <c r="AB5181" t="s">
        <v>44</v>
      </c>
    </row>
    <row r="5182" spans="1:28" x14ac:dyDescent="0.25">
      <c r="A5182" t="s">
        <v>9735</v>
      </c>
      <c r="B5182" s="1">
        <v>45711</v>
      </c>
      <c r="C5182" t="s">
        <v>812</v>
      </c>
      <c r="D5182" t="s">
        <v>813</v>
      </c>
      <c r="E5182">
        <v>23</v>
      </c>
      <c r="F5182" t="s">
        <v>48</v>
      </c>
      <c r="G5182" t="s">
        <v>158</v>
      </c>
      <c r="H5182" t="s">
        <v>159</v>
      </c>
      <c r="I5182" t="s">
        <v>51</v>
      </c>
      <c r="J5182" t="s">
        <v>52</v>
      </c>
      <c r="K5182">
        <v>2</v>
      </c>
      <c r="L5182" s="2">
        <v>650</v>
      </c>
      <c r="M5182">
        <v>15</v>
      </c>
      <c r="N5182" s="2">
        <v>1300</v>
      </c>
      <c r="O5182" s="2">
        <v>195</v>
      </c>
      <c r="P5182" s="2">
        <v>1105</v>
      </c>
      <c r="Q5182" s="2">
        <v>808.85</v>
      </c>
      <c r="R5182" s="2">
        <v>296.14999999999998</v>
      </c>
      <c r="S5182" t="s">
        <v>53</v>
      </c>
      <c r="T5182" t="s">
        <v>105</v>
      </c>
      <c r="U5182" t="s">
        <v>106</v>
      </c>
      <c r="V5182" t="s">
        <v>39</v>
      </c>
      <c r="W5182" t="s">
        <v>40</v>
      </c>
      <c r="X5182" t="s">
        <v>41</v>
      </c>
      <c r="Y5182" t="s">
        <v>42</v>
      </c>
      <c r="Z5182" t="s">
        <v>223</v>
      </c>
      <c r="AA5182" t="s">
        <v>44</v>
      </c>
      <c r="AB5182" t="s">
        <v>44</v>
      </c>
    </row>
    <row r="5183" spans="1:28" x14ac:dyDescent="0.25">
      <c r="A5183" t="s">
        <v>9736</v>
      </c>
      <c r="B5183" s="1">
        <v>45711</v>
      </c>
      <c r="C5183" t="s">
        <v>6355</v>
      </c>
      <c r="D5183" t="s">
        <v>6356</v>
      </c>
      <c r="E5183">
        <v>40</v>
      </c>
      <c r="F5183" t="s">
        <v>111</v>
      </c>
      <c r="G5183" t="s">
        <v>168</v>
      </c>
      <c r="H5183" t="s">
        <v>169</v>
      </c>
      <c r="I5183" t="s">
        <v>62</v>
      </c>
      <c r="J5183" t="s">
        <v>143</v>
      </c>
      <c r="K5183">
        <v>2</v>
      </c>
      <c r="L5183" s="2">
        <v>1800</v>
      </c>
      <c r="M5183">
        <v>10</v>
      </c>
      <c r="N5183" s="2">
        <v>3600</v>
      </c>
      <c r="O5183" s="2">
        <v>360</v>
      </c>
      <c r="P5183" s="2">
        <v>3240</v>
      </c>
      <c r="Q5183" s="2">
        <v>1893.68</v>
      </c>
      <c r="R5183" s="2">
        <v>1346.32</v>
      </c>
      <c r="S5183" t="s">
        <v>53</v>
      </c>
      <c r="T5183" t="s">
        <v>163</v>
      </c>
      <c r="U5183" t="s">
        <v>164</v>
      </c>
      <c r="V5183" t="s">
        <v>39</v>
      </c>
      <c r="W5183" t="s">
        <v>66</v>
      </c>
      <c r="X5183" t="s">
        <v>97</v>
      </c>
      <c r="Y5183" t="s">
        <v>42</v>
      </c>
      <c r="Z5183" t="s">
        <v>43</v>
      </c>
      <c r="AA5183" t="s">
        <v>44</v>
      </c>
      <c r="AB5183" t="s">
        <v>44</v>
      </c>
    </row>
    <row r="5184" spans="1:28" x14ac:dyDescent="0.25">
      <c r="A5184" t="s">
        <v>9737</v>
      </c>
      <c r="B5184" s="1">
        <v>45711</v>
      </c>
      <c r="C5184" t="s">
        <v>3878</v>
      </c>
      <c r="D5184" t="s">
        <v>3879</v>
      </c>
      <c r="E5184">
        <v>31</v>
      </c>
      <c r="F5184" t="s">
        <v>31</v>
      </c>
      <c r="G5184" t="s">
        <v>72</v>
      </c>
      <c r="H5184" t="s">
        <v>73</v>
      </c>
      <c r="I5184" t="s">
        <v>74</v>
      </c>
      <c r="J5184" t="s">
        <v>75</v>
      </c>
      <c r="K5184">
        <v>1</v>
      </c>
      <c r="L5184" s="2">
        <v>2200</v>
      </c>
      <c r="M5184">
        <v>10</v>
      </c>
      <c r="N5184" s="2">
        <v>2200</v>
      </c>
      <c r="O5184" s="2">
        <v>220</v>
      </c>
      <c r="P5184" s="2">
        <v>1980</v>
      </c>
      <c r="Q5184" s="2">
        <v>1364.25</v>
      </c>
      <c r="R5184" s="2">
        <v>615.75</v>
      </c>
      <c r="S5184" t="s">
        <v>36</v>
      </c>
      <c r="T5184" t="s">
        <v>407</v>
      </c>
      <c r="U5184" t="s">
        <v>408</v>
      </c>
      <c r="V5184" t="s">
        <v>39</v>
      </c>
      <c r="W5184" t="s">
        <v>92</v>
      </c>
      <c r="X5184" t="s">
        <v>41</v>
      </c>
      <c r="Y5184" t="s">
        <v>56</v>
      </c>
      <c r="Z5184" t="s">
        <v>43</v>
      </c>
      <c r="AA5184" t="s">
        <v>44</v>
      </c>
      <c r="AB5184" t="s">
        <v>44</v>
      </c>
    </row>
    <row r="5185" spans="1:28" x14ac:dyDescent="0.25">
      <c r="A5185" t="s">
        <v>9738</v>
      </c>
      <c r="B5185" s="1">
        <v>45711</v>
      </c>
      <c r="C5185" t="s">
        <v>2832</v>
      </c>
      <c r="D5185" t="s">
        <v>2833</v>
      </c>
      <c r="E5185">
        <v>48</v>
      </c>
      <c r="F5185" t="s">
        <v>31</v>
      </c>
      <c r="G5185" t="s">
        <v>280</v>
      </c>
      <c r="H5185" t="s">
        <v>281</v>
      </c>
      <c r="I5185" t="s">
        <v>62</v>
      </c>
      <c r="J5185" t="s">
        <v>190</v>
      </c>
      <c r="K5185">
        <v>3</v>
      </c>
      <c r="L5185" s="2">
        <v>700</v>
      </c>
      <c r="M5185">
        <v>5</v>
      </c>
      <c r="N5185" s="2">
        <v>2100</v>
      </c>
      <c r="O5185" s="2">
        <v>105</v>
      </c>
      <c r="P5185" s="2">
        <v>1995</v>
      </c>
      <c r="Q5185" s="2">
        <v>1238.21</v>
      </c>
      <c r="R5185" s="2">
        <v>756.79</v>
      </c>
      <c r="S5185" t="s">
        <v>53</v>
      </c>
      <c r="T5185" t="s">
        <v>290</v>
      </c>
      <c r="U5185" t="s">
        <v>291</v>
      </c>
      <c r="V5185" t="s">
        <v>39</v>
      </c>
      <c r="W5185" t="s">
        <v>124</v>
      </c>
      <c r="X5185" t="s">
        <v>41</v>
      </c>
      <c r="Y5185" t="s">
        <v>56</v>
      </c>
      <c r="Z5185" t="s">
        <v>43</v>
      </c>
      <c r="AA5185" t="s">
        <v>68</v>
      </c>
      <c r="AB5185" t="s">
        <v>44</v>
      </c>
    </row>
    <row r="5186" spans="1:28" x14ac:dyDescent="0.25">
      <c r="A5186" t="s">
        <v>9739</v>
      </c>
      <c r="B5186" s="1">
        <v>45711</v>
      </c>
      <c r="C5186" t="s">
        <v>9587</v>
      </c>
      <c r="D5186" t="s">
        <v>9588</v>
      </c>
      <c r="E5186">
        <v>33</v>
      </c>
      <c r="F5186" t="s">
        <v>31</v>
      </c>
      <c r="G5186" t="s">
        <v>285</v>
      </c>
      <c r="H5186" t="s">
        <v>286</v>
      </c>
      <c r="I5186" t="s">
        <v>34</v>
      </c>
      <c r="J5186" t="s">
        <v>121</v>
      </c>
      <c r="K5186">
        <v>1</v>
      </c>
      <c r="L5186" s="2">
        <v>3200</v>
      </c>
      <c r="M5186">
        <v>15</v>
      </c>
      <c r="N5186" s="2">
        <v>3200</v>
      </c>
      <c r="O5186" s="2">
        <v>480</v>
      </c>
      <c r="P5186" s="2">
        <v>2720</v>
      </c>
      <c r="Q5186" s="2">
        <v>2081</v>
      </c>
      <c r="R5186" s="2">
        <v>639</v>
      </c>
      <c r="S5186" t="s">
        <v>53</v>
      </c>
      <c r="T5186" t="s">
        <v>178</v>
      </c>
      <c r="U5186" t="s">
        <v>154</v>
      </c>
      <c r="V5186" t="s">
        <v>39</v>
      </c>
      <c r="W5186" t="s">
        <v>137</v>
      </c>
      <c r="X5186" t="s">
        <v>41</v>
      </c>
      <c r="Y5186" t="s">
        <v>56</v>
      </c>
      <c r="Z5186" t="s">
        <v>43</v>
      </c>
      <c r="AA5186" t="s">
        <v>44</v>
      </c>
      <c r="AB5186" t="s">
        <v>44</v>
      </c>
    </row>
    <row r="5187" spans="1:28" x14ac:dyDescent="0.25">
      <c r="A5187" t="s">
        <v>9740</v>
      </c>
      <c r="B5187" s="1">
        <v>45711</v>
      </c>
      <c r="C5187" t="s">
        <v>4524</v>
      </c>
      <c r="D5187" t="s">
        <v>4525</v>
      </c>
      <c r="E5187">
        <v>39</v>
      </c>
      <c r="F5187" t="s">
        <v>111</v>
      </c>
      <c r="G5187" t="s">
        <v>88</v>
      </c>
      <c r="H5187" t="s">
        <v>89</v>
      </c>
      <c r="I5187" t="s">
        <v>62</v>
      </c>
      <c r="J5187" t="s">
        <v>63</v>
      </c>
      <c r="K5187">
        <v>2</v>
      </c>
      <c r="L5187" s="2">
        <v>4200</v>
      </c>
      <c r="M5187">
        <v>20</v>
      </c>
      <c r="N5187" s="2">
        <v>8400</v>
      </c>
      <c r="O5187" s="2">
        <v>1680</v>
      </c>
      <c r="P5187" s="2">
        <v>6720</v>
      </c>
      <c r="Q5187" s="2">
        <v>4515.09</v>
      </c>
      <c r="R5187" s="2">
        <v>2204.91</v>
      </c>
      <c r="S5187" t="s">
        <v>64</v>
      </c>
      <c r="T5187" t="s">
        <v>407</v>
      </c>
      <c r="U5187" t="s">
        <v>408</v>
      </c>
      <c r="V5187" t="s">
        <v>39</v>
      </c>
      <c r="W5187" t="s">
        <v>137</v>
      </c>
      <c r="X5187" t="s">
        <v>67</v>
      </c>
      <c r="Y5187" t="s">
        <v>42</v>
      </c>
      <c r="Z5187" t="s">
        <v>43</v>
      </c>
      <c r="AA5187" t="s">
        <v>44</v>
      </c>
      <c r="AB5187" t="s">
        <v>44</v>
      </c>
    </row>
    <row r="5188" spans="1:28" x14ac:dyDescent="0.25">
      <c r="A5188" t="s">
        <v>9741</v>
      </c>
      <c r="B5188" s="1">
        <v>45711</v>
      </c>
      <c r="C5188" t="s">
        <v>2813</v>
      </c>
      <c r="D5188" t="s">
        <v>2814</v>
      </c>
      <c r="E5188">
        <v>35</v>
      </c>
      <c r="F5188" t="s">
        <v>31</v>
      </c>
      <c r="G5188" t="s">
        <v>81</v>
      </c>
      <c r="H5188" t="s">
        <v>82</v>
      </c>
      <c r="I5188" t="s">
        <v>51</v>
      </c>
      <c r="J5188" t="s">
        <v>52</v>
      </c>
      <c r="K5188">
        <v>1</v>
      </c>
      <c r="L5188" s="2">
        <v>600</v>
      </c>
      <c r="M5188">
        <v>5</v>
      </c>
      <c r="N5188" s="2">
        <v>600</v>
      </c>
      <c r="O5188" s="2">
        <v>30</v>
      </c>
      <c r="P5188" s="2">
        <v>570</v>
      </c>
      <c r="Q5188" s="2">
        <v>422.3</v>
      </c>
      <c r="R5188" s="2">
        <v>147.69999999999999</v>
      </c>
      <c r="S5188" t="s">
        <v>53</v>
      </c>
      <c r="T5188" t="s">
        <v>105</v>
      </c>
      <c r="U5188" t="s">
        <v>106</v>
      </c>
      <c r="V5188" t="s">
        <v>39</v>
      </c>
      <c r="W5188" t="s">
        <v>124</v>
      </c>
      <c r="X5188" t="s">
        <v>41</v>
      </c>
      <c r="Y5188" t="s">
        <v>42</v>
      </c>
      <c r="Z5188" t="s">
        <v>144</v>
      </c>
      <c r="AA5188" t="s">
        <v>68</v>
      </c>
      <c r="AB5188" t="s">
        <v>44</v>
      </c>
    </row>
    <row r="5189" spans="1:28" x14ac:dyDescent="0.25">
      <c r="A5189" t="s">
        <v>9742</v>
      </c>
      <c r="B5189" s="1">
        <v>45711</v>
      </c>
      <c r="C5189" t="s">
        <v>2187</v>
      </c>
      <c r="D5189" t="s">
        <v>2188</v>
      </c>
      <c r="E5189">
        <v>35</v>
      </c>
      <c r="F5189" t="s">
        <v>31</v>
      </c>
      <c r="G5189" t="s">
        <v>212</v>
      </c>
      <c r="H5189" t="s">
        <v>213</v>
      </c>
      <c r="I5189" t="s">
        <v>51</v>
      </c>
      <c r="J5189" t="s">
        <v>52</v>
      </c>
      <c r="K5189">
        <v>1</v>
      </c>
      <c r="L5189" s="2">
        <v>400</v>
      </c>
      <c r="M5189">
        <v>0</v>
      </c>
      <c r="N5189" s="2">
        <v>400</v>
      </c>
      <c r="O5189" s="2">
        <v>0</v>
      </c>
      <c r="P5189" s="2">
        <v>400</v>
      </c>
      <c r="Q5189" s="2">
        <v>239.51</v>
      </c>
      <c r="R5189" s="2">
        <v>160.49</v>
      </c>
      <c r="S5189" t="s">
        <v>53</v>
      </c>
      <c r="T5189" t="s">
        <v>407</v>
      </c>
      <c r="U5189" t="s">
        <v>408</v>
      </c>
      <c r="V5189" t="s">
        <v>39</v>
      </c>
      <c r="W5189" t="s">
        <v>124</v>
      </c>
      <c r="X5189" t="s">
        <v>97</v>
      </c>
      <c r="Y5189" t="s">
        <v>42</v>
      </c>
      <c r="Z5189" t="s">
        <v>43</v>
      </c>
      <c r="AA5189" t="s">
        <v>44</v>
      </c>
      <c r="AB5189" t="s">
        <v>44</v>
      </c>
    </row>
    <row r="5190" spans="1:28" x14ac:dyDescent="0.25">
      <c r="A5190" t="s">
        <v>9743</v>
      </c>
      <c r="B5190" s="1">
        <v>45711</v>
      </c>
      <c r="C5190" t="s">
        <v>6549</v>
      </c>
      <c r="D5190" t="s">
        <v>6550</v>
      </c>
      <c r="E5190">
        <v>25</v>
      </c>
      <c r="F5190" t="s">
        <v>31</v>
      </c>
      <c r="G5190" t="s">
        <v>32</v>
      </c>
      <c r="H5190" t="s">
        <v>33</v>
      </c>
      <c r="I5190" t="s">
        <v>34</v>
      </c>
      <c r="J5190" t="s">
        <v>35</v>
      </c>
      <c r="K5190">
        <v>3</v>
      </c>
      <c r="L5190" s="2">
        <v>55000</v>
      </c>
      <c r="M5190">
        <v>5</v>
      </c>
      <c r="N5190" s="2">
        <v>165000</v>
      </c>
      <c r="O5190" s="2">
        <v>8250</v>
      </c>
      <c r="P5190" s="2">
        <v>156750</v>
      </c>
      <c r="Q5190" s="2">
        <v>87911.58</v>
      </c>
      <c r="R5190" s="2">
        <v>68838.42</v>
      </c>
      <c r="S5190" t="s">
        <v>64</v>
      </c>
      <c r="T5190" t="s">
        <v>222</v>
      </c>
      <c r="U5190" t="s">
        <v>38</v>
      </c>
      <c r="V5190" t="s">
        <v>39</v>
      </c>
      <c r="W5190" t="s">
        <v>40</v>
      </c>
      <c r="X5190" t="s">
        <v>97</v>
      </c>
      <c r="Y5190" t="s">
        <v>42</v>
      </c>
      <c r="Z5190" t="s">
        <v>43</v>
      </c>
      <c r="AA5190" t="s">
        <v>44</v>
      </c>
      <c r="AB5190" t="s">
        <v>44</v>
      </c>
    </row>
    <row r="5191" spans="1:28" x14ac:dyDescent="0.25">
      <c r="A5191" t="s">
        <v>9744</v>
      </c>
      <c r="B5191" s="1">
        <v>45712</v>
      </c>
      <c r="C5191" t="s">
        <v>369</v>
      </c>
      <c r="D5191" t="s">
        <v>370</v>
      </c>
      <c r="E5191">
        <v>24</v>
      </c>
      <c r="F5191" t="s">
        <v>31</v>
      </c>
      <c r="G5191" t="s">
        <v>112</v>
      </c>
      <c r="H5191" t="s">
        <v>113</v>
      </c>
      <c r="I5191" t="s">
        <v>103</v>
      </c>
      <c r="J5191" t="s">
        <v>104</v>
      </c>
      <c r="K5191">
        <v>2</v>
      </c>
      <c r="L5191" s="2">
        <v>650</v>
      </c>
      <c r="M5191">
        <v>25</v>
      </c>
      <c r="N5191" s="2">
        <v>1300</v>
      </c>
      <c r="O5191" s="2">
        <v>325</v>
      </c>
      <c r="P5191" s="2">
        <v>975</v>
      </c>
      <c r="Q5191" s="2">
        <v>781.2</v>
      </c>
      <c r="R5191" s="2">
        <v>193.8</v>
      </c>
      <c r="S5191" t="s">
        <v>53</v>
      </c>
      <c r="T5191" t="s">
        <v>275</v>
      </c>
      <c r="U5191" t="s">
        <v>123</v>
      </c>
      <c r="V5191" t="s">
        <v>39</v>
      </c>
      <c r="W5191" t="s">
        <v>40</v>
      </c>
      <c r="X5191" t="s">
        <v>97</v>
      </c>
      <c r="Y5191" t="s">
        <v>84</v>
      </c>
      <c r="Z5191" t="s">
        <v>43</v>
      </c>
      <c r="AA5191" t="s">
        <v>44</v>
      </c>
      <c r="AB5191" t="s">
        <v>44</v>
      </c>
    </row>
    <row r="5192" spans="1:28" x14ac:dyDescent="0.25">
      <c r="A5192" t="s">
        <v>9745</v>
      </c>
      <c r="B5192" s="1">
        <v>45712</v>
      </c>
      <c r="C5192" t="s">
        <v>6248</v>
      </c>
      <c r="D5192" t="s">
        <v>6249</v>
      </c>
      <c r="E5192">
        <v>24</v>
      </c>
      <c r="F5192" t="s">
        <v>111</v>
      </c>
      <c r="G5192" t="s">
        <v>112</v>
      </c>
      <c r="H5192" t="s">
        <v>113</v>
      </c>
      <c r="I5192" t="s">
        <v>103</v>
      </c>
      <c r="J5192" t="s">
        <v>104</v>
      </c>
      <c r="K5192">
        <v>3</v>
      </c>
      <c r="L5192" s="2">
        <v>650</v>
      </c>
      <c r="M5192">
        <v>15</v>
      </c>
      <c r="N5192" s="2">
        <v>1950</v>
      </c>
      <c r="O5192" s="2">
        <v>292.5</v>
      </c>
      <c r="P5192" s="2">
        <v>1657.5</v>
      </c>
      <c r="Q5192" s="2">
        <v>1144.31</v>
      </c>
      <c r="R5192" s="2">
        <v>513.19000000000005</v>
      </c>
      <c r="S5192" t="s">
        <v>36</v>
      </c>
      <c r="T5192" t="s">
        <v>398</v>
      </c>
      <c r="U5192" t="s">
        <v>399</v>
      </c>
      <c r="V5192" t="s">
        <v>39</v>
      </c>
      <c r="W5192" t="s">
        <v>124</v>
      </c>
      <c r="X5192" t="s">
        <v>41</v>
      </c>
      <c r="Y5192" t="s">
        <v>56</v>
      </c>
      <c r="Z5192" t="s">
        <v>43</v>
      </c>
      <c r="AA5192" t="s">
        <v>44</v>
      </c>
      <c r="AB5192" t="s">
        <v>44</v>
      </c>
    </row>
    <row r="5193" spans="1:28" x14ac:dyDescent="0.25">
      <c r="A5193" t="s">
        <v>9746</v>
      </c>
      <c r="B5193" s="1">
        <v>45712</v>
      </c>
      <c r="C5193" t="s">
        <v>4334</v>
      </c>
      <c r="D5193" t="s">
        <v>4335</v>
      </c>
      <c r="E5193">
        <v>41</v>
      </c>
      <c r="F5193" t="s">
        <v>31</v>
      </c>
      <c r="G5193" t="s">
        <v>366</v>
      </c>
      <c r="H5193" t="s">
        <v>367</v>
      </c>
      <c r="I5193" t="s">
        <v>34</v>
      </c>
      <c r="J5193" t="s">
        <v>130</v>
      </c>
      <c r="K5193">
        <v>3</v>
      </c>
      <c r="L5193" s="2">
        <v>14500</v>
      </c>
      <c r="M5193">
        <v>20</v>
      </c>
      <c r="N5193" s="2">
        <v>43500</v>
      </c>
      <c r="O5193" s="2">
        <v>8700</v>
      </c>
      <c r="P5193" s="2">
        <v>34800</v>
      </c>
      <c r="Q5193" s="2">
        <v>28195.93</v>
      </c>
      <c r="R5193" s="2">
        <v>6604.07</v>
      </c>
      <c r="S5193" t="s">
        <v>53</v>
      </c>
      <c r="T5193" t="s">
        <v>263</v>
      </c>
      <c r="U5193" t="s">
        <v>91</v>
      </c>
      <c r="V5193" t="s">
        <v>39</v>
      </c>
      <c r="W5193" t="s">
        <v>124</v>
      </c>
      <c r="X5193" t="s">
        <v>97</v>
      </c>
      <c r="Y5193" t="s">
        <v>56</v>
      </c>
      <c r="Z5193" t="s">
        <v>43</v>
      </c>
      <c r="AA5193" t="s">
        <v>44</v>
      </c>
      <c r="AB5193" t="s">
        <v>44</v>
      </c>
    </row>
    <row r="5194" spans="1:28" x14ac:dyDescent="0.25">
      <c r="A5194" t="s">
        <v>9747</v>
      </c>
      <c r="B5194" s="1">
        <v>45712</v>
      </c>
      <c r="C5194" t="s">
        <v>977</v>
      </c>
      <c r="D5194" t="s">
        <v>978</v>
      </c>
      <c r="E5194">
        <v>39</v>
      </c>
      <c r="F5194" t="s">
        <v>111</v>
      </c>
      <c r="G5194" t="s">
        <v>168</v>
      </c>
      <c r="H5194" t="s">
        <v>169</v>
      </c>
      <c r="I5194" t="s">
        <v>62</v>
      </c>
      <c r="J5194" t="s">
        <v>143</v>
      </c>
      <c r="K5194">
        <v>4</v>
      </c>
      <c r="L5194" s="2">
        <v>1800</v>
      </c>
      <c r="M5194">
        <v>10</v>
      </c>
      <c r="N5194" s="2">
        <v>7200</v>
      </c>
      <c r="O5194" s="2">
        <v>720</v>
      </c>
      <c r="P5194" s="2">
        <v>6480</v>
      </c>
      <c r="Q5194" s="2">
        <v>3797.99</v>
      </c>
      <c r="R5194" s="2">
        <v>2682.01</v>
      </c>
      <c r="S5194" t="s">
        <v>64</v>
      </c>
      <c r="T5194" t="s">
        <v>578</v>
      </c>
      <c r="U5194" t="s">
        <v>579</v>
      </c>
      <c r="V5194" t="s">
        <v>39</v>
      </c>
      <c r="W5194" t="s">
        <v>92</v>
      </c>
      <c r="X5194" t="s">
        <v>97</v>
      </c>
      <c r="Y5194" t="s">
        <v>84</v>
      </c>
      <c r="Z5194" t="s">
        <v>43</v>
      </c>
      <c r="AA5194" t="s">
        <v>68</v>
      </c>
      <c r="AB5194" t="s">
        <v>44</v>
      </c>
    </row>
    <row r="5195" spans="1:28" x14ac:dyDescent="0.25">
      <c r="A5195" t="s">
        <v>9748</v>
      </c>
      <c r="B5195" s="1">
        <v>45712</v>
      </c>
      <c r="C5195" t="s">
        <v>2325</v>
      </c>
      <c r="D5195" t="s">
        <v>2326</v>
      </c>
      <c r="E5195">
        <v>29</v>
      </c>
      <c r="F5195" t="s">
        <v>111</v>
      </c>
      <c r="G5195" t="s">
        <v>49</v>
      </c>
      <c r="H5195" t="s">
        <v>50</v>
      </c>
      <c r="I5195" t="s">
        <v>51</v>
      </c>
      <c r="J5195" t="s">
        <v>52</v>
      </c>
      <c r="K5195">
        <v>2</v>
      </c>
      <c r="L5195" s="2">
        <v>500</v>
      </c>
      <c r="M5195">
        <v>20</v>
      </c>
      <c r="N5195" s="2">
        <v>1000</v>
      </c>
      <c r="O5195" s="2">
        <v>200</v>
      </c>
      <c r="P5195" s="2">
        <v>800</v>
      </c>
      <c r="Q5195" s="2">
        <v>500.11</v>
      </c>
      <c r="R5195" s="2">
        <v>299.89</v>
      </c>
      <c r="S5195" t="s">
        <v>53</v>
      </c>
      <c r="T5195" t="s">
        <v>76</v>
      </c>
      <c r="U5195" t="s">
        <v>77</v>
      </c>
      <c r="V5195" t="s">
        <v>39</v>
      </c>
      <c r="W5195" t="s">
        <v>66</v>
      </c>
      <c r="X5195" t="s">
        <v>97</v>
      </c>
      <c r="Y5195" t="s">
        <v>56</v>
      </c>
      <c r="Z5195" t="s">
        <v>107</v>
      </c>
      <c r="AA5195" t="s">
        <v>44</v>
      </c>
      <c r="AB5195" t="s">
        <v>44</v>
      </c>
    </row>
    <row r="5196" spans="1:28" x14ac:dyDescent="0.25">
      <c r="A5196" t="s">
        <v>9749</v>
      </c>
      <c r="B5196" s="1">
        <v>45712</v>
      </c>
      <c r="C5196" t="s">
        <v>8808</v>
      </c>
      <c r="D5196" t="s">
        <v>8809</v>
      </c>
      <c r="E5196">
        <v>42</v>
      </c>
      <c r="F5196" t="s">
        <v>111</v>
      </c>
      <c r="G5196" t="s">
        <v>436</v>
      </c>
      <c r="H5196" t="s">
        <v>437</v>
      </c>
      <c r="I5196" t="s">
        <v>74</v>
      </c>
      <c r="J5196" t="s">
        <v>190</v>
      </c>
      <c r="K5196">
        <v>4</v>
      </c>
      <c r="L5196" s="2">
        <v>1800</v>
      </c>
      <c r="M5196">
        <v>0</v>
      </c>
      <c r="N5196" s="2">
        <v>7200</v>
      </c>
      <c r="O5196" s="2">
        <v>0</v>
      </c>
      <c r="P5196" s="2">
        <v>7200</v>
      </c>
      <c r="Q5196" s="2">
        <v>4894.7700000000004</v>
      </c>
      <c r="R5196" s="2">
        <v>2305.23</v>
      </c>
      <c r="S5196" t="s">
        <v>53</v>
      </c>
      <c r="T5196" t="s">
        <v>37</v>
      </c>
      <c r="U5196" t="s">
        <v>38</v>
      </c>
      <c r="V5196" t="s">
        <v>39</v>
      </c>
      <c r="W5196" t="s">
        <v>92</v>
      </c>
      <c r="X5196" t="s">
        <v>41</v>
      </c>
      <c r="Y5196" t="s">
        <v>56</v>
      </c>
      <c r="Z5196" t="s">
        <v>223</v>
      </c>
      <c r="AA5196" t="s">
        <v>44</v>
      </c>
      <c r="AB5196" t="s">
        <v>68</v>
      </c>
    </row>
    <row r="5197" spans="1:28" x14ac:dyDescent="0.25">
      <c r="A5197" t="s">
        <v>9750</v>
      </c>
      <c r="B5197" s="1">
        <v>45713</v>
      </c>
      <c r="C5197" t="s">
        <v>3241</v>
      </c>
      <c r="D5197" t="s">
        <v>3242</v>
      </c>
      <c r="E5197">
        <v>42</v>
      </c>
      <c r="F5197" t="s">
        <v>48</v>
      </c>
      <c r="G5197" t="s">
        <v>387</v>
      </c>
      <c r="H5197" t="s">
        <v>388</v>
      </c>
      <c r="I5197" t="s">
        <v>74</v>
      </c>
      <c r="J5197" t="s">
        <v>75</v>
      </c>
      <c r="K5197">
        <v>2</v>
      </c>
      <c r="L5197" s="2">
        <v>3200</v>
      </c>
      <c r="M5197">
        <v>15</v>
      </c>
      <c r="N5197" s="2">
        <v>6400</v>
      </c>
      <c r="O5197" s="2">
        <v>960</v>
      </c>
      <c r="P5197" s="2">
        <v>5440</v>
      </c>
      <c r="Q5197" s="2">
        <v>3368.47</v>
      </c>
      <c r="R5197" s="2">
        <v>2071.5300000000002</v>
      </c>
      <c r="S5197" t="s">
        <v>53</v>
      </c>
      <c r="T5197" t="s">
        <v>398</v>
      </c>
      <c r="U5197" t="s">
        <v>399</v>
      </c>
      <c r="V5197" t="s">
        <v>39</v>
      </c>
      <c r="W5197" t="s">
        <v>92</v>
      </c>
      <c r="X5197" t="s">
        <v>67</v>
      </c>
      <c r="Y5197" t="s">
        <v>56</v>
      </c>
      <c r="Z5197" t="s">
        <v>43</v>
      </c>
      <c r="AA5197" t="s">
        <v>44</v>
      </c>
      <c r="AB5197" t="s">
        <v>44</v>
      </c>
    </row>
    <row r="5198" spans="1:28" x14ac:dyDescent="0.25">
      <c r="A5198" t="s">
        <v>9751</v>
      </c>
      <c r="B5198" s="1">
        <v>45713</v>
      </c>
      <c r="C5198" t="s">
        <v>9752</v>
      </c>
      <c r="D5198" t="s">
        <v>9753</v>
      </c>
      <c r="E5198">
        <v>18</v>
      </c>
      <c r="F5198" t="s">
        <v>31</v>
      </c>
      <c r="G5198" t="s">
        <v>212</v>
      </c>
      <c r="H5198" t="s">
        <v>213</v>
      </c>
      <c r="I5198" t="s">
        <v>51</v>
      </c>
      <c r="J5198" t="s">
        <v>52</v>
      </c>
      <c r="K5198">
        <v>2</v>
      </c>
      <c r="L5198" s="2">
        <v>400</v>
      </c>
      <c r="M5198">
        <v>15</v>
      </c>
      <c r="N5198" s="2">
        <v>800</v>
      </c>
      <c r="O5198" s="2">
        <v>120</v>
      </c>
      <c r="P5198" s="2">
        <v>680</v>
      </c>
      <c r="Q5198" s="2">
        <v>400.78</v>
      </c>
      <c r="R5198" s="2">
        <v>279.22000000000003</v>
      </c>
      <c r="S5198" t="s">
        <v>53</v>
      </c>
      <c r="T5198" t="s">
        <v>90</v>
      </c>
      <c r="U5198" t="s">
        <v>91</v>
      </c>
      <c r="V5198" t="s">
        <v>39</v>
      </c>
      <c r="W5198" t="s">
        <v>124</v>
      </c>
      <c r="X5198" t="s">
        <v>97</v>
      </c>
      <c r="Y5198" t="s">
        <v>42</v>
      </c>
      <c r="Z5198" t="s">
        <v>43</v>
      </c>
      <c r="AA5198" t="s">
        <v>44</v>
      </c>
      <c r="AB5198" t="s">
        <v>44</v>
      </c>
    </row>
    <row r="5199" spans="1:28" x14ac:dyDescent="0.25">
      <c r="A5199" t="s">
        <v>9754</v>
      </c>
      <c r="B5199" s="1">
        <v>45713</v>
      </c>
      <c r="C5199" t="s">
        <v>3060</v>
      </c>
      <c r="D5199" t="s">
        <v>3061</v>
      </c>
      <c r="E5199">
        <v>21</v>
      </c>
      <c r="F5199" t="s">
        <v>111</v>
      </c>
      <c r="G5199" t="s">
        <v>141</v>
      </c>
      <c r="H5199" t="s">
        <v>142</v>
      </c>
      <c r="I5199" t="s">
        <v>74</v>
      </c>
      <c r="J5199" t="s">
        <v>143</v>
      </c>
      <c r="K5199">
        <v>6</v>
      </c>
      <c r="L5199" s="2">
        <v>900</v>
      </c>
      <c r="M5199">
        <v>15</v>
      </c>
      <c r="N5199" s="2">
        <v>5400</v>
      </c>
      <c r="O5199" s="2">
        <v>810</v>
      </c>
      <c r="P5199" s="2">
        <v>4590</v>
      </c>
      <c r="Q5199" s="2">
        <v>3383.5</v>
      </c>
      <c r="R5199" s="2">
        <v>1206.5</v>
      </c>
      <c r="S5199" t="s">
        <v>53</v>
      </c>
      <c r="T5199" t="s">
        <v>263</v>
      </c>
      <c r="U5199" t="s">
        <v>91</v>
      </c>
      <c r="V5199" t="s">
        <v>39</v>
      </c>
      <c r="W5199" t="s">
        <v>66</v>
      </c>
      <c r="X5199" t="s">
        <v>41</v>
      </c>
      <c r="Y5199" t="s">
        <v>56</v>
      </c>
      <c r="Z5199" t="s">
        <v>43</v>
      </c>
      <c r="AA5199" t="s">
        <v>44</v>
      </c>
      <c r="AB5199" t="s">
        <v>44</v>
      </c>
    </row>
    <row r="5200" spans="1:28" x14ac:dyDescent="0.25">
      <c r="A5200" t="s">
        <v>9755</v>
      </c>
      <c r="B5200" s="1">
        <v>45713</v>
      </c>
      <c r="C5200" t="s">
        <v>3747</v>
      </c>
      <c r="D5200" t="s">
        <v>3748</v>
      </c>
      <c r="E5200">
        <v>29</v>
      </c>
      <c r="F5200" t="s">
        <v>48</v>
      </c>
      <c r="G5200" t="s">
        <v>243</v>
      </c>
      <c r="H5200" t="s">
        <v>244</v>
      </c>
      <c r="I5200" t="s">
        <v>103</v>
      </c>
      <c r="J5200" t="s">
        <v>104</v>
      </c>
      <c r="K5200">
        <v>3</v>
      </c>
      <c r="L5200" s="2">
        <v>450</v>
      </c>
      <c r="M5200">
        <v>15</v>
      </c>
      <c r="N5200" s="2">
        <v>1350</v>
      </c>
      <c r="O5200" s="2">
        <v>202.5</v>
      </c>
      <c r="P5200" s="2">
        <v>1147.5</v>
      </c>
      <c r="Q5200" s="2">
        <v>817.09</v>
      </c>
      <c r="R5200" s="2">
        <v>330.41</v>
      </c>
      <c r="S5200" t="s">
        <v>36</v>
      </c>
      <c r="T5200" t="s">
        <v>105</v>
      </c>
      <c r="U5200" t="s">
        <v>106</v>
      </c>
      <c r="V5200" t="s">
        <v>39</v>
      </c>
      <c r="W5200" t="s">
        <v>40</v>
      </c>
      <c r="X5200" t="s">
        <v>41</v>
      </c>
      <c r="Y5200" t="s">
        <v>56</v>
      </c>
      <c r="Z5200" t="s">
        <v>43</v>
      </c>
      <c r="AA5200" t="s">
        <v>44</v>
      </c>
      <c r="AB5200" t="s">
        <v>44</v>
      </c>
    </row>
    <row r="5201" spans="1:28" x14ac:dyDescent="0.25">
      <c r="A5201" t="s">
        <v>9756</v>
      </c>
      <c r="B5201" s="1">
        <v>45713</v>
      </c>
      <c r="C5201" t="s">
        <v>9757</v>
      </c>
      <c r="D5201" t="s">
        <v>9758</v>
      </c>
      <c r="E5201">
        <v>58</v>
      </c>
      <c r="F5201" t="s">
        <v>48</v>
      </c>
      <c r="G5201" t="s">
        <v>119</v>
      </c>
      <c r="H5201" t="s">
        <v>120</v>
      </c>
      <c r="I5201" t="s">
        <v>62</v>
      </c>
      <c r="J5201" t="s">
        <v>121</v>
      </c>
      <c r="K5201">
        <v>1</v>
      </c>
      <c r="L5201" s="2">
        <v>4800</v>
      </c>
      <c r="M5201">
        <v>15</v>
      </c>
      <c r="N5201" s="2">
        <v>4800</v>
      </c>
      <c r="O5201" s="2">
        <v>720</v>
      </c>
      <c r="P5201" s="2">
        <v>4080</v>
      </c>
      <c r="Q5201" s="2">
        <v>2480.3000000000002</v>
      </c>
      <c r="R5201" s="2">
        <v>1599.7</v>
      </c>
      <c r="S5201" t="s">
        <v>53</v>
      </c>
      <c r="T5201" t="s">
        <v>76</v>
      </c>
      <c r="U5201" t="s">
        <v>77</v>
      </c>
      <c r="V5201" t="s">
        <v>39</v>
      </c>
      <c r="W5201" t="s">
        <v>137</v>
      </c>
      <c r="X5201" t="s">
        <v>41</v>
      </c>
      <c r="Y5201" t="s">
        <v>56</v>
      </c>
      <c r="Z5201" t="s">
        <v>223</v>
      </c>
      <c r="AA5201" t="s">
        <v>44</v>
      </c>
      <c r="AB5201" t="s">
        <v>44</v>
      </c>
    </row>
    <row r="5202" spans="1:28" x14ac:dyDescent="0.25">
      <c r="A5202" t="s">
        <v>9759</v>
      </c>
      <c r="B5202" s="1">
        <v>45713</v>
      </c>
      <c r="C5202" t="s">
        <v>2083</v>
      </c>
      <c r="D5202" t="s">
        <v>2084</v>
      </c>
      <c r="E5202">
        <v>56</v>
      </c>
      <c r="F5202" t="s">
        <v>31</v>
      </c>
      <c r="G5202" t="s">
        <v>273</v>
      </c>
      <c r="H5202" t="s">
        <v>274</v>
      </c>
      <c r="I5202" t="s">
        <v>51</v>
      </c>
      <c r="J5202" t="s">
        <v>52</v>
      </c>
      <c r="K5202">
        <v>1</v>
      </c>
      <c r="L5202" s="2">
        <v>250</v>
      </c>
      <c r="M5202">
        <v>5</v>
      </c>
      <c r="N5202" s="2">
        <v>250</v>
      </c>
      <c r="O5202" s="2">
        <v>12.5</v>
      </c>
      <c r="P5202" s="2">
        <v>237.5</v>
      </c>
      <c r="Q5202" s="2">
        <v>134.33000000000001</v>
      </c>
      <c r="R5202" s="2">
        <v>103.17</v>
      </c>
      <c r="S5202" t="s">
        <v>53</v>
      </c>
      <c r="T5202" t="s">
        <v>122</v>
      </c>
      <c r="U5202" t="s">
        <v>123</v>
      </c>
      <c r="V5202" t="s">
        <v>39</v>
      </c>
      <c r="W5202" t="s">
        <v>137</v>
      </c>
      <c r="X5202" t="s">
        <v>97</v>
      </c>
      <c r="Y5202" t="s">
        <v>56</v>
      </c>
      <c r="Z5202" t="s">
        <v>43</v>
      </c>
      <c r="AA5202" t="s">
        <v>44</v>
      </c>
      <c r="AB5202" t="s">
        <v>44</v>
      </c>
    </row>
    <row r="5203" spans="1:28" x14ac:dyDescent="0.25">
      <c r="A5203" t="s">
        <v>9760</v>
      </c>
      <c r="B5203" s="1">
        <v>45713</v>
      </c>
      <c r="C5203" t="s">
        <v>6018</v>
      </c>
      <c r="D5203" t="s">
        <v>6019</v>
      </c>
      <c r="E5203">
        <v>29</v>
      </c>
      <c r="F5203" t="s">
        <v>31</v>
      </c>
      <c r="G5203" t="s">
        <v>49</v>
      </c>
      <c r="H5203" t="s">
        <v>50</v>
      </c>
      <c r="I5203" t="s">
        <v>51</v>
      </c>
      <c r="J5203" t="s">
        <v>52</v>
      </c>
      <c r="K5203">
        <v>1</v>
      </c>
      <c r="L5203" s="2">
        <v>500</v>
      </c>
      <c r="M5203">
        <v>10</v>
      </c>
      <c r="N5203" s="2">
        <v>500</v>
      </c>
      <c r="O5203" s="2">
        <v>50</v>
      </c>
      <c r="P5203" s="2">
        <v>450</v>
      </c>
      <c r="Q5203" s="2">
        <v>363.48</v>
      </c>
      <c r="R5203" s="2">
        <v>86.52</v>
      </c>
      <c r="S5203" t="s">
        <v>53</v>
      </c>
      <c r="T5203" t="s">
        <v>178</v>
      </c>
      <c r="U5203" t="s">
        <v>154</v>
      </c>
      <c r="V5203" t="s">
        <v>39</v>
      </c>
      <c r="W5203" t="s">
        <v>124</v>
      </c>
      <c r="X5203" t="s">
        <v>41</v>
      </c>
      <c r="Y5203" t="s">
        <v>56</v>
      </c>
      <c r="Z5203" t="s">
        <v>43</v>
      </c>
      <c r="AA5203" t="s">
        <v>44</v>
      </c>
      <c r="AB5203" t="s">
        <v>44</v>
      </c>
    </row>
    <row r="5204" spans="1:28" x14ac:dyDescent="0.25">
      <c r="A5204" t="s">
        <v>9761</v>
      </c>
      <c r="B5204" s="1">
        <v>45713</v>
      </c>
      <c r="C5204" t="s">
        <v>2373</v>
      </c>
      <c r="D5204" t="s">
        <v>2374</v>
      </c>
      <c r="E5204">
        <v>38</v>
      </c>
      <c r="F5204" t="s">
        <v>48</v>
      </c>
      <c r="G5204" t="s">
        <v>202</v>
      </c>
      <c r="H5204" t="s">
        <v>203</v>
      </c>
      <c r="I5204" t="s">
        <v>103</v>
      </c>
      <c r="J5204" t="s">
        <v>104</v>
      </c>
      <c r="K5204">
        <v>5</v>
      </c>
      <c r="L5204" s="2">
        <v>550</v>
      </c>
      <c r="M5204">
        <v>10</v>
      </c>
      <c r="N5204" s="2">
        <v>2750</v>
      </c>
      <c r="O5204" s="2">
        <v>275</v>
      </c>
      <c r="P5204" s="2">
        <v>2475</v>
      </c>
      <c r="Q5204" s="2">
        <v>1643.59</v>
      </c>
      <c r="R5204" s="2">
        <v>831.41</v>
      </c>
      <c r="S5204" t="s">
        <v>53</v>
      </c>
      <c r="T5204" t="s">
        <v>153</v>
      </c>
      <c r="U5204" t="s">
        <v>154</v>
      </c>
      <c r="V5204" t="s">
        <v>39</v>
      </c>
      <c r="W5204" t="s">
        <v>66</v>
      </c>
      <c r="X5204" t="s">
        <v>97</v>
      </c>
      <c r="Y5204" t="s">
        <v>42</v>
      </c>
      <c r="Z5204" t="s">
        <v>43</v>
      </c>
      <c r="AA5204" t="s">
        <v>44</v>
      </c>
      <c r="AB5204" t="s">
        <v>44</v>
      </c>
    </row>
    <row r="5205" spans="1:28" x14ac:dyDescent="0.25">
      <c r="A5205" t="s">
        <v>9762</v>
      </c>
      <c r="B5205" s="1">
        <v>45713</v>
      </c>
      <c r="C5205" t="s">
        <v>8399</v>
      </c>
      <c r="D5205" t="s">
        <v>8400</v>
      </c>
      <c r="E5205">
        <v>51</v>
      </c>
      <c r="F5205" t="s">
        <v>48</v>
      </c>
      <c r="G5205" t="s">
        <v>387</v>
      </c>
      <c r="H5205" t="s">
        <v>388</v>
      </c>
      <c r="I5205" t="s">
        <v>74</v>
      </c>
      <c r="J5205" t="s">
        <v>75</v>
      </c>
      <c r="K5205">
        <v>5</v>
      </c>
      <c r="L5205" s="2">
        <v>3200</v>
      </c>
      <c r="M5205">
        <v>5</v>
      </c>
      <c r="N5205" s="2">
        <v>16000</v>
      </c>
      <c r="O5205" s="2">
        <v>800</v>
      </c>
      <c r="P5205" s="2">
        <v>15200</v>
      </c>
      <c r="Q5205" s="2">
        <v>11360.33</v>
      </c>
      <c r="R5205" s="2">
        <v>3839.67</v>
      </c>
      <c r="S5205" t="s">
        <v>53</v>
      </c>
      <c r="T5205" t="s">
        <v>54</v>
      </c>
      <c r="U5205" t="s">
        <v>55</v>
      </c>
      <c r="V5205" t="s">
        <v>39</v>
      </c>
      <c r="W5205" t="s">
        <v>66</v>
      </c>
      <c r="X5205" t="s">
        <v>67</v>
      </c>
      <c r="Y5205" t="s">
        <v>56</v>
      </c>
      <c r="Z5205" t="s">
        <v>223</v>
      </c>
      <c r="AA5205" t="s">
        <v>44</v>
      </c>
      <c r="AB5205" t="s">
        <v>44</v>
      </c>
    </row>
    <row r="5206" spans="1:28" x14ac:dyDescent="0.25">
      <c r="A5206" t="s">
        <v>9763</v>
      </c>
      <c r="B5206" s="1">
        <v>45713</v>
      </c>
      <c r="C5206" t="s">
        <v>3384</v>
      </c>
      <c r="D5206" t="s">
        <v>3385</v>
      </c>
      <c r="E5206">
        <v>19</v>
      </c>
      <c r="F5206" t="s">
        <v>111</v>
      </c>
      <c r="G5206" t="s">
        <v>280</v>
      </c>
      <c r="H5206" t="s">
        <v>281</v>
      </c>
      <c r="I5206" t="s">
        <v>62</v>
      </c>
      <c r="J5206" t="s">
        <v>190</v>
      </c>
      <c r="K5206">
        <v>3</v>
      </c>
      <c r="L5206" s="2">
        <v>700</v>
      </c>
      <c r="M5206">
        <v>10</v>
      </c>
      <c r="N5206" s="2">
        <v>2100</v>
      </c>
      <c r="O5206" s="2">
        <v>210</v>
      </c>
      <c r="P5206" s="2">
        <v>1890</v>
      </c>
      <c r="Q5206" s="2">
        <v>1292.67</v>
      </c>
      <c r="R5206" s="2">
        <v>597.33000000000004</v>
      </c>
      <c r="S5206" t="s">
        <v>53</v>
      </c>
      <c r="T5206" t="s">
        <v>76</v>
      </c>
      <c r="U5206" t="s">
        <v>77</v>
      </c>
      <c r="V5206" t="s">
        <v>39</v>
      </c>
      <c r="W5206" t="s">
        <v>83</v>
      </c>
      <c r="X5206" t="s">
        <v>97</v>
      </c>
      <c r="Y5206" t="s">
        <v>56</v>
      </c>
      <c r="Z5206" t="s">
        <v>43</v>
      </c>
      <c r="AA5206" t="s">
        <v>44</v>
      </c>
      <c r="AB5206" t="s">
        <v>44</v>
      </c>
    </row>
    <row r="5207" spans="1:28" x14ac:dyDescent="0.25">
      <c r="A5207" t="s">
        <v>9764</v>
      </c>
      <c r="B5207" s="1">
        <v>45713</v>
      </c>
      <c r="C5207" t="s">
        <v>1090</v>
      </c>
      <c r="D5207" t="s">
        <v>1091</v>
      </c>
      <c r="E5207">
        <v>54</v>
      </c>
      <c r="F5207" t="s">
        <v>31</v>
      </c>
      <c r="G5207" t="s">
        <v>436</v>
      </c>
      <c r="H5207" t="s">
        <v>437</v>
      </c>
      <c r="I5207" t="s">
        <v>74</v>
      </c>
      <c r="J5207" t="s">
        <v>190</v>
      </c>
      <c r="K5207">
        <v>3</v>
      </c>
      <c r="L5207" s="2">
        <v>1800</v>
      </c>
      <c r="M5207">
        <v>5</v>
      </c>
      <c r="N5207" s="2">
        <v>5400</v>
      </c>
      <c r="O5207" s="2">
        <v>270</v>
      </c>
      <c r="P5207" s="2">
        <v>5130</v>
      </c>
      <c r="Q5207" s="2">
        <v>3446.99</v>
      </c>
      <c r="R5207" s="2">
        <v>1683.01</v>
      </c>
      <c r="S5207" t="s">
        <v>53</v>
      </c>
      <c r="T5207" t="s">
        <v>163</v>
      </c>
      <c r="U5207" t="s">
        <v>164</v>
      </c>
      <c r="V5207" t="s">
        <v>39</v>
      </c>
      <c r="W5207" t="s">
        <v>137</v>
      </c>
      <c r="X5207" t="s">
        <v>41</v>
      </c>
      <c r="Y5207" t="s">
        <v>56</v>
      </c>
      <c r="Z5207" t="s">
        <v>43</v>
      </c>
      <c r="AA5207" t="s">
        <v>44</v>
      </c>
      <c r="AB5207" t="s">
        <v>44</v>
      </c>
    </row>
    <row r="5208" spans="1:28" x14ac:dyDescent="0.25">
      <c r="A5208" t="s">
        <v>9765</v>
      </c>
      <c r="B5208" s="1">
        <v>45713</v>
      </c>
      <c r="C5208" t="s">
        <v>2649</v>
      </c>
      <c r="D5208" t="s">
        <v>2650</v>
      </c>
      <c r="E5208">
        <v>37</v>
      </c>
      <c r="F5208" t="s">
        <v>31</v>
      </c>
      <c r="G5208" t="s">
        <v>119</v>
      </c>
      <c r="H5208" t="s">
        <v>120</v>
      </c>
      <c r="I5208" t="s">
        <v>62</v>
      </c>
      <c r="J5208" t="s">
        <v>121</v>
      </c>
      <c r="K5208">
        <v>2</v>
      </c>
      <c r="L5208" s="2">
        <v>4800</v>
      </c>
      <c r="M5208">
        <v>0</v>
      </c>
      <c r="N5208" s="2">
        <v>9600</v>
      </c>
      <c r="O5208" s="2">
        <v>0</v>
      </c>
      <c r="P5208" s="2">
        <v>9600</v>
      </c>
      <c r="Q5208" s="2">
        <v>5682.59</v>
      </c>
      <c r="R5208" s="2">
        <v>3917.41</v>
      </c>
      <c r="S5208" t="s">
        <v>53</v>
      </c>
      <c r="T5208" t="s">
        <v>37</v>
      </c>
      <c r="U5208" t="s">
        <v>38</v>
      </c>
      <c r="V5208" t="s">
        <v>39</v>
      </c>
      <c r="W5208" t="s">
        <v>124</v>
      </c>
      <c r="X5208" t="s">
        <v>67</v>
      </c>
      <c r="Y5208" t="s">
        <v>56</v>
      </c>
      <c r="Z5208" t="s">
        <v>43</v>
      </c>
      <c r="AA5208" t="s">
        <v>44</v>
      </c>
      <c r="AB5208" t="s">
        <v>44</v>
      </c>
    </row>
    <row r="5209" spans="1:28" x14ac:dyDescent="0.25">
      <c r="A5209" t="s">
        <v>9766</v>
      </c>
      <c r="B5209" s="1">
        <v>45713</v>
      </c>
      <c r="C5209" t="s">
        <v>1140</v>
      </c>
      <c r="D5209" t="s">
        <v>1141</v>
      </c>
      <c r="E5209">
        <v>57</v>
      </c>
      <c r="F5209" t="s">
        <v>31</v>
      </c>
      <c r="G5209" t="s">
        <v>387</v>
      </c>
      <c r="H5209" t="s">
        <v>388</v>
      </c>
      <c r="I5209" t="s">
        <v>74</v>
      </c>
      <c r="J5209" t="s">
        <v>75</v>
      </c>
      <c r="K5209">
        <v>1</v>
      </c>
      <c r="L5209" s="2">
        <v>3200</v>
      </c>
      <c r="M5209">
        <v>15</v>
      </c>
      <c r="N5209" s="2">
        <v>3200</v>
      </c>
      <c r="O5209" s="2">
        <v>480</v>
      </c>
      <c r="P5209" s="2">
        <v>2720</v>
      </c>
      <c r="Q5209" s="2">
        <v>2018.11</v>
      </c>
      <c r="R5209" s="2">
        <v>701.89</v>
      </c>
      <c r="S5209" t="s">
        <v>53</v>
      </c>
      <c r="T5209" t="s">
        <v>398</v>
      </c>
      <c r="U5209" t="s">
        <v>399</v>
      </c>
      <c r="V5209" t="s">
        <v>39</v>
      </c>
      <c r="W5209" t="s">
        <v>66</v>
      </c>
      <c r="X5209" t="s">
        <v>41</v>
      </c>
      <c r="Y5209" t="s">
        <v>56</v>
      </c>
      <c r="Z5209" t="s">
        <v>43</v>
      </c>
      <c r="AA5209" t="s">
        <v>44</v>
      </c>
      <c r="AB5209" t="s">
        <v>44</v>
      </c>
    </row>
    <row r="5210" spans="1:28" x14ac:dyDescent="0.25">
      <c r="A5210" t="s">
        <v>9767</v>
      </c>
      <c r="B5210" s="1">
        <v>45713</v>
      </c>
      <c r="C5210" t="s">
        <v>6198</v>
      </c>
      <c r="D5210" t="s">
        <v>6199</v>
      </c>
      <c r="E5210">
        <v>58</v>
      </c>
      <c r="F5210" t="s">
        <v>111</v>
      </c>
      <c r="G5210" t="s">
        <v>273</v>
      </c>
      <c r="H5210" t="s">
        <v>274</v>
      </c>
      <c r="I5210" t="s">
        <v>51</v>
      </c>
      <c r="J5210" t="s">
        <v>52</v>
      </c>
      <c r="K5210">
        <v>1</v>
      </c>
      <c r="L5210" s="2">
        <v>250</v>
      </c>
      <c r="M5210">
        <v>10</v>
      </c>
      <c r="N5210" s="2">
        <v>250</v>
      </c>
      <c r="O5210" s="2">
        <v>25</v>
      </c>
      <c r="P5210" s="2">
        <v>225</v>
      </c>
      <c r="Q5210" s="2">
        <v>146.11000000000001</v>
      </c>
      <c r="R5210" s="2">
        <v>78.89</v>
      </c>
      <c r="S5210" t="s">
        <v>64</v>
      </c>
      <c r="T5210" t="s">
        <v>263</v>
      </c>
      <c r="U5210" t="s">
        <v>91</v>
      </c>
      <c r="V5210" t="s">
        <v>39</v>
      </c>
      <c r="W5210" t="s">
        <v>66</v>
      </c>
      <c r="X5210" t="s">
        <v>67</v>
      </c>
      <c r="Y5210" t="s">
        <v>56</v>
      </c>
      <c r="Z5210" t="s">
        <v>107</v>
      </c>
      <c r="AA5210" t="s">
        <v>44</v>
      </c>
      <c r="AB5210" t="s">
        <v>68</v>
      </c>
    </row>
    <row r="5211" spans="1:28" x14ac:dyDescent="0.25">
      <c r="A5211" t="s">
        <v>9768</v>
      </c>
      <c r="B5211" s="1">
        <v>45714</v>
      </c>
      <c r="C5211" t="s">
        <v>4015</v>
      </c>
      <c r="D5211" t="s">
        <v>4016</v>
      </c>
      <c r="E5211">
        <v>50</v>
      </c>
      <c r="F5211" t="s">
        <v>111</v>
      </c>
      <c r="G5211" t="s">
        <v>227</v>
      </c>
      <c r="H5211" t="s">
        <v>228</v>
      </c>
      <c r="I5211" t="s">
        <v>74</v>
      </c>
      <c r="J5211" t="s">
        <v>75</v>
      </c>
      <c r="K5211">
        <v>1</v>
      </c>
      <c r="L5211" s="2">
        <v>1400</v>
      </c>
      <c r="M5211">
        <v>15</v>
      </c>
      <c r="N5211" s="2">
        <v>1400</v>
      </c>
      <c r="O5211" s="2">
        <v>210</v>
      </c>
      <c r="P5211" s="2">
        <v>1190</v>
      </c>
      <c r="Q5211" s="2">
        <v>719.7</v>
      </c>
      <c r="R5211" s="2">
        <v>470.3</v>
      </c>
      <c r="S5211" t="s">
        <v>53</v>
      </c>
      <c r="T5211" t="s">
        <v>263</v>
      </c>
      <c r="U5211" t="s">
        <v>91</v>
      </c>
      <c r="V5211" t="s">
        <v>39</v>
      </c>
      <c r="W5211" t="s">
        <v>40</v>
      </c>
      <c r="X5211" t="s">
        <v>41</v>
      </c>
      <c r="Y5211" t="s">
        <v>56</v>
      </c>
      <c r="Z5211" t="s">
        <v>43</v>
      </c>
      <c r="AA5211" t="s">
        <v>44</v>
      </c>
      <c r="AB5211" t="s">
        <v>68</v>
      </c>
    </row>
    <row r="5212" spans="1:28" x14ac:dyDescent="0.25">
      <c r="A5212" t="s">
        <v>9769</v>
      </c>
      <c r="B5212" s="1">
        <v>45714</v>
      </c>
      <c r="C5212" t="s">
        <v>9770</v>
      </c>
      <c r="D5212" t="s">
        <v>9771</v>
      </c>
      <c r="E5212">
        <v>40</v>
      </c>
      <c r="F5212" t="s">
        <v>111</v>
      </c>
      <c r="G5212" t="s">
        <v>128</v>
      </c>
      <c r="H5212" t="s">
        <v>129</v>
      </c>
      <c r="I5212" t="s">
        <v>74</v>
      </c>
      <c r="J5212" t="s">
        <v>130</v>
      </c>
      <c r="K5212">
        <v>2</v>
      </c>
      <c r="L5212" s="2">
        <v>1700</v>
      </c>
      <c r="M5212">
        <v>5</v>
      </c>
      <c r="N5212" s="2">
        <v>3400</v>
      </c>
      <c r="O5212" s="2">
        <v>170</v>
      </c>
      <c r="P5212" s="2">
        <v>3230</v>
      </c>
      <c r="Q5212" s="2">
        <v>2244.94</v>
      </c>
      <c r="R5212" s="2">
        <v>985.06</v>
      </c>
      <c r="S5212" t="s">
        <v>53</v>
      </c>
      <c r="T5212" t="s">
        <v>105</v>
      </c>
      <c r="U5212" t="s">
        <v>106</v>
      </c>
      <c r="V5212" t="s">
        <v>39</v>
      </c>
      <c r="W5212" t="s">
        <v>66</v>
      </c>
      <c r="X5212" t="s">
        <v>67</v>
      </c>
      <c r="Y5212" t="s">
        <v>56</v>
      </c>
      <c r="Z5212" t="s">
        <v>223</v>
      </c>
      <c r="AA5212" t="s">
        <v>44</v>
      </c>
      <c r="AB5212" t="s">
        <v>68</v>
      </c>
    </row>
    <row r="5213" spans="1:28" x14ac:dyDescent="0.25">
      <c r="A5213" t="s">
        <v>9772</v>
      </c>
      <c r="B5213" s="1">
        <v>45714</v>
      </c>
      <c r="C5213" t="s">
        <v>2633</v>
      </c>
      <c r="D5213" t="s">
        <v>2634</v>
      </c>
      <c r="E5213">
        <v>19</v>
      </c>
      <c r="F5213" t="s">
        <v>48</v>
      </c>
      <c r="G5213" t="s">
        <v>561</v>
      </c>
      <c r="H5213" t="s">
        <v>562</v>
      </c>
      <c r="I5213" t="s">
        <v>34</v>
      </c>
      <c r="J5213" t="s">
        <v>143</v>
      </c>
      <c r="K5213">
        <v>1</v>
      </c>
      <c r="L5213" s="2">
        <v>900</v>
      </c>
      <c r="M5213">
        <v>10</v>
      </c>
      <c r="N5213" s="2">
        <v>900</v>
      </c>
      <c r="O5213" s="2">
        <v>90</v>
      </c>
      <c r="P5213" s="2">
        <v>810</v>
      </c>
      <c r="Q5213" s="2">
        <v>620.38</v>
      </c>
      <c r="R5213" s="2">
        <v>189.62</v>
      </c>
      <c r="S5213" t="s">
        <v>53</v>
      </c>
      <c r="T5213" t="s">
        <v>407</v>
      </c>
      <c r="U5213" t="s">
        <v>408</v>
      </c>
      <c r="V5213" t="s">
        <v>39</v>
      </c>
      <c r="W5213" t="s">
        <v>137</v>
      </c>
      <c r="X5213" t="s">
        <v>41</v>
      </c>
      <c r="Y5213" t="s">
        <v>56</v>
      </c>
      <c r="Z5213" t="s">
        <v>43</v>
      </c>
      <c r="AA5213" t="s">
        <v>44</v>
      </c>
      <c r="AB5213" t="s">
        <v>68</v>
      </c>
    </row>
    <row r="5214" spans="1:28" x14ac:dyDescent="0.25">
      <c r="A5214" t="s">
        <v>9773</v>
      </c>
      <c r="B5214" s="1">
        <v>45714</v>
      </c>
      <c r="C5214" t="s">
        <v>3948</v>
      </c>
      <c r="D5214" t="s">
        <v>3949</v>
      </c>
      <c r="E5214">
        <v>19</v>
      </c>
      <c r="F5214" t="s">
        <v>31</v>
      </c>
      <c r="G5214" t="s">
        <v>285</v>
      </c>
      <c r="H5214" t="s">
        <v>286</v>
      </c>
      <c r="I5214" t="s">
        <v>34</v>
      </c>
      <c r="J5214" t="s">
        <v>121</v>
      </c>
      <c r="K5214">
        <v>2</v>
      </c>
      <c r="L5214" s="2">
        <v>3200</v>
      </c>
      <c r="M5214">
        <v>15</v>
      </c>
      <c r="N5214" s="2">
        <v>6400</v>
      </c>
      <c r="O5214" s="2">
        <v>960</v>
      </c>
      <c r="P5214" s="2">
        <v>5440</v>
      </c>
      <c r="Q5214" s="2">
        <v>4398.09</v>
      </c>
      <c r="R5214" s="2">
        <v>1041.9100000000001</v>
      </c>
      <c r="S5214" t="s">
        <v>53</v>
      </c>
      <c r="T5214" t="s">
        <v>222</v>
      </c>
      <c r="U5214" t="s">
        <v>38</v>
      </c>
      <c r="V5214" t="s">
        <v>39</v>
      </c>
      <c r="W5214" t="s">
        <v>83</v>
      </c>
      <c r="X5214" t="s">
        <v>41</v>
      </c>
      <c r="Y5214" t="s">
        <v>56</v>
      </c>
      <c r="Z5214" t="s">
        <v>107</v>
      </c>
      <c r="AA5214" t="s">
        <v>44</v>
      </c>
      <c r="AB5214" t="s">
        <v>44</v>
      </c>
    </row>
    <row r="5215" spans="1:28" x14ac:dyDescent="0.25">
      <c r="A5215" t="s">
        <v>9774</v>
      </c>
      <c r="B5215" s="1">
        <v>45714</v>
      </c>
      <c r="C5215" t="s">
        <v>9775</v>
      </c>
      <c r="D5215" t="s">
        <v>9776</v>
      </c>
      <c r="E5215">
        <v>50</v>
      </c>
      <c r="F5215" t="s">
        <v>31</v>
      </c>
      <c r="G5215" t="s">
        <v>101</v>
      </c>
      <c r="H5215" t="s">
        <v>102</v>
      </c>
      <c r="I5215" t="s">
        <v>103</v>
      </c>
      <c r="J5215" t="s">
        <v>104</v>
      </c>
      <c r="K5215">
        <v>3</v>
      </c>
      <c r="L5215" s="2">
        <v>1800</v>
      </c>
      <c r="M5215">
        <v>15</v>
      </c>
      <c r="N5215" s="2">
        <v>5400</v>
      </c>
      <c r="O5215" s="2">
        <v>810</v>
      </c>
      <c r="P5215" s="2">
        <v>4590</v>
      </c>
      <c r="Q5215" s="2">
        <v>3172.19</v>
      </c>
      <c r="R5215" s="2">
        <v>1417.81</v>
      </c>
      <c r="S5215" t="s">
        <v>53</v>
      </c>
      <c r="T5215" t="s">
        <v>222</v>
      </c>
      <c r="U5215" t="s">
        <v>38</v>
      </c>
      <c r="V5215" t="s">
        <v>39</v>
      </c>
      <c r="W5215" t="s">
        <v>40</v>
      </c>
      <c r="X5215" t="s">
        <v>67</v>
      </c>
      <c r="Y5215" t="s">
        <v>56</v>
      </c>
      <c r="Z5215" t="s">
        <v>43</v>
      </c>
      <c r="AA5215" t="s">
        <v>44</v>
      </c>
      <c r="AB5215" t="s">
        <v>44</v>
      </c>
    </row>
    <row r="5216" spans="1:28" x14ac:dyDescent="0.25">
      <c r="A5216" t="s">
        <v>9777</v>
      </c>
      <c r="B5216" s="1">
        <v>45714</v>
      </c>
      <c r="C5216" t="s">
        <v>7881</v>
      </c>
      <c r="D5216" t="s">
        <v>7882</v>
      </c>
      <c r="E5216">
        <v>36</v>
      </c>
      <c r="F5216" t="s">
        <v>111</v>
      </c>
      <c r="G5216" t="s">
        <v>101</v>
      </c>
      <c r="H5216" t="s">
        <v>102</v>
      </c>
      <c r="I5216" t="s">
        <v>103</v>
      </c>
      <c r="J5216" t="s">
        <v>104</v>
      </c>
      <c r="K5216">
        <v>6</v>
      </c>
      <c r="L5216" s="2">
        <v>1800</v>
      </c>
      <c r="M5216">
        <v>5</v>
      </c>
      <c r="N5216" s="2">
        <v>10800</v>
      </c>
      <c r="O5216" s="2">
        <v>540</v>
      </c>
      <c r="P5216" s="2">
        <v>10260</v>
      </c>
      <c r="Q5216" s="2">
        <v>6441.53</v>
      </c>
      <c r="R5216" s="2">
        <v>3818.47</v>
      </c>
      <c r="S5216" t="s">
        <v>53</v>
      </c>
      <c r="T5216" t="s">
        <v>163</v>
      </c>
      <c r="U5216" t="s">
        <v>164</v>
      </c>
      <c r="V5216" t="s">
        <v>39</v>
      </c>
      <c r="W5216" t="s">
        <v>92</v>
      </c>
      <c r="X5216" t="s">
        <v>67</v>
      </c>
      <c r="Y5216" t="s">
        <v>56</v>
      </c>
      <c r="Z5216" t="s">
        <v>43</v>
      </c>
      <c r="AA5216" t="s">
        <v>44</v>
      </c>
      <c r="AB5216" t="s">
        <v>44</v>
      </c>
    </row>
    <row r="5217" spans="1:28" x14ac:dyDescent="0.25">
      <c r="A5217" t="s">
        <v>9778</v>
      </c>
      <c r="B5217" s="1">
        <v>45714</v>
      </c>
      <c r="C5217" t="s">
        <v>1054</v>
      </c>
      <c r="D5217" t="s">
        <v>1055</v>
      </c>
      <c r="E5217">
        <v>43</v>
      </c>
      <c r="F5217" t="s">
        <v>31</v>
      </c>
      <c r="G5217" t="s">
        <v>217</v>
      </c>
      <c r="H5217" t="s">
        <v>218</v>
      </c>
      <c r="I5217" t="s">
        <v>34</v>
      </c>
      <c r="J5217" t="s">
        <v>130</v>
      </c>
      <c r="K5217">
        <v>2</v>
      </c>
      <c r="L5217" s="2">
        <v>28000</v>
      </c>
      <c r="M5217">
        <v>0</v>
      </c>
      <c r="N5217" s="2">
        <v>56000</v>
      </c>
      <c r="O5217" s="2">
        <v>0</v>
      </c>
      <c r="P5217" s="2">
        <v>56000</v>
      </c>
      <c r="Q5217" s="2">
        <v>34116.79</v>
      </c>
      <c r="R5217" s="2">
        <v>21883.21</v>
      </c>
      <c r="S5217" t="s">
        <v>53</v>
      </c>
      <c r="T5217" t="s">
        <v>65</v>
      </c>
      <c r="U5217" t="s">
        <v>65</v>
      </c>
      <c r="V5217" t="s">
        <v>39</v>
      </c>
      <c r="W5217" t="s">
        <v>66</v>
      </c>
      <c r="X5217" t="s">
        <v>97</v>
      </c>
      <c r="Y5217" t="s">
        <v>56</v>
      </c>
      <c r="Z5217" t="s">
        <v>43</v>
      </c>
      <c r="AA5217" t="s">
        <v>44</v>
      </c>
      <c r="AB5217" t="s">
        <v>44</v>
      </c>
    </row>
    <row r="5218" spans="1:28" x14ac:dyDescent="0.25">
      <c r="A5218" t="s">
        <v>9779</v>
      </c>
      <c r="B5218" s="1">
        <v>45714</v>
      </c>
      <c r="C5218" t="s">
        <v>7784</v>
      </c>
      <c r="D5218" t="s">
        <v>7785</v>
      </c>
      <c r="E5218">
        <v>37</v>
      </c>
      <c r="F5218" t="s">
        <v>48</v>
      </c>
      <c r="G5218" t="s">
        <v>32</v>
      </c>
      <c r="H5218" t="s">
        <v>33</v>
      </c>
      <c r="I5218" t="s">
        <v>34</v>
      </c>
      <c r="J5218" t="s">
        <v>35</v>
      </c>
      <c r="K5218">
        <v>1</v>
      </c>
      <c r="L5218" s="2">
        <v>55000</v>
      </c>
      <c r="M5218">
        <v>10</v>
      </c>
      <c r="N5218" s="2">
        <v>55000</v>
      </c>
      <c r="O5218" s="2">
        <v>5500</v>
      </c>
      <c r="P5218" s="2">
        <v>49500</v>
      </c>
      <c r="Q5218" s="2">
        <v>39093.620000000003</v>
      </c>
      <c r="R5218" s="2">
        <v>10406.379999999999</v>
      </c>
      <c r="S5218" t="s">
        <v>64</v>
      </c>
      <c r="T5218" t="s">
        <v>54</v>
      </c>
      <c r="U5218" t="s">
        <v>55</v>
      </c>
      <c r="V5218" t="s">
        <v>39</v>
      </c>
      <c r="W5218" t="s">
        <v>137</v>
      </c>
      <c r="X5218" t="s">
        <v>67</v>
      </c>
      <c r="Y5218" t="s">
        <v>42</v>
      </c>
      <c r="Z5218" t="s">
        <v>43</v>
      </c>
      <c r="AA5218" t="s">
        <v>44</v>
      </c>
      <c r="AB5218" t="s">
        <v>44</v>
      </c>
    </row>
    <row r="5219" spans="1:28" x14ac:dyDescent="0.25">
      <c r="A5219" t="s">
        <v>9780</v>
      </c>
      <c r="B5219" s="1">
        <v>45715</v>
      </c>
      <c r="C5219" t="s">
        <v>2604</v>
      </c>
      <c r="D5219" t="s">
        <v>2605</v>
      </c>
      <c r="E5219">
        <v>45</v>
      </c>
      <c r="F5219" t="s">
        <v>48</v>
      </c>
      <c r="G5219" t="s">
        <v>148</v>
      </c>
      <c r="H5219" t="s">
        <v>149</v>
      </c>
      <c r="I5219" t="s">
        <v>74</v>
      </c>
      <c r="J5219" t="s">
        <v>130</v>
      </c>
      <c r="K5219">
        <v>3</v>
      </c>
      <c r="L5219" s="2">
        <v>3500</v>
      </c>
      <c r="M5219">
        <v>5</v>
      </c>
      <c r="N5219" s="2">
        <v>10500</v>
      </c>
      <c r="O5219" s="2">
        <v>525</v>
      </c>
      <c r="P5219" s="2">
        <v>9975</v>
      </c>
      <c r="Q5219" s="2">
        <v>5715.04</v>
      </c>
      <c r="R5219" s="2">
        <v>4259.96</v>
      </c>
      <c r="S5219" t="s">
        <v>53</v>
      </c>
      <c r="T5219" t="s">
        <v>65</v>
      </c>
      <c r="U5219" t="s">
        <v>65</v>
      </c>
      <c r="V5219" t="s">
        <v>39</v>
      </c>
      <c r="W5219" t="s">
        <v>83</v>
      </c>
      <c r="X5219" t="s">
        <v>41</v>
      </c>
      <c r="Y5219" t="s">
        <v>56</v>
      </c>
      <c r="Z5219" t="s">
        <v>43</v>
      </c>
      <c r="AA5219" t="s">
        <v>44</v>
      </c>
      <c r="AB5219" t="s">
        <v>44</v>
      </c>
    </row>
    <row r="5220" spans="1:28" x14ac:dyDescent="0.25">
      <c r="A5220" t="s">
        <v>9781</v>
      </c>
      <c r="B5220" s="1">
        <v>45715</v>
      </c>
      <c r="C5220" t="s">
        <v>7524</v>
      </c>
      <c r="D5220" t="s">
        <v>7525</v>
      </c>
      <c r="E5220">
        <v>38</v>
      </c>
      <c r="F5220" t="s">
        <v>31</v>
      </c>
      <c r="G5220" t="s">
        <v>366</v>
      </c>
      <c r="H5220" t="s">
        <v>367</v>
      </c>
      <c r="I5220" t="s">
        <v>34</v>
      </c>
      <c r="J5220" t="s">
        <v>130</v>
      </c>
      <c r="K5220">
        <v>1</v>
      </c>
      <c r="L5220" s="2">
        <v>14500</v>
      </c>
      <c r="M5220">
        <v>0</v>
      </c>
      <c r="N5220" s="2">
        <v>14500</v>
      </c>
      <c r="O5220" s="2">
        <v>0</v>
      </c>
      <c r="P5220" s="2">
        <v>14500</v>
      </c>
      <c r="Q5220" s="2">
        <v>8590.3700000000008</v>
      </c>
      <c r="R5220" s="2">
        <v>5909.63</v>
      </c>
      <c r="S5220" t="s">
        <v>64</v>
      </c>
      <c r="T5220" t="s">
        <v>37</v>
      </c>
      <c r="U5220" t="s">
        <v>38</v>
      </c>
      <c r="V5220" t="s">
        <v>39</v>
      </c>
      <c r="W5220" t="s">
        <v>66</v>
      </c>
      <c r="X5220" t="s">
        <v>67</v>
      </c>
      <c r="Y5220" t="s">
        <v>42</v>
      </c>
      <c r="Z5220" t="s">
        <v>43</v>
      </c>
      <c r="AA5220" t="s">
        <v>44</v>
      </c>
      <c r="AB5220" t="s">
        <v>44</v>
      </c>
    </row>
    <row r="5221" spans="1:28" x14ac:dyDescent="0.25">
      <c r="A5221" t="s">
        <v>9782</v>
      </c>
      <c r="B5221" s="1">
        <v>45715</v>
      </c>
      <c r="C5221" t="s">
        <v>7338</v>
      </c>
      <c r="D5221" t="s">
        <v>7339</v>
      </c>
      <c r="E5221">
        <v>38</v>
      </c>
      <c r="F5221" t="s">
        <v>48</v>
      </c>
      <c r="G5221" t="s">
        <v>141</v>
      </c>
      <c r="H5221" t="s">
        <v>142</v>
      </c>
      <c r="I5221" t="s">
        <v>74</v>
      </c>
      <c r="J5221" t="s">
        <v>143</v>
      </c>
      <c r="K5221">
        <v>1</v>
      </c>
      <c r="L5221" s="2">
        <v>900</v>
      </c>
      <c r="M5221">
        <v>20</v>
      </c>
      <c r="N5221" s="2">
        <v>900</v>
      </c>
      <c r="O5221" s="2">
        <v>180</v>
      </c>
      <c r="P5221" s="2">
        <v>720</v>
      </c>
      <c r="Q5221" s="2">
        <v>396.49</v>
      </c>
      <c r="R5221" s="2">
        <v>323.51</v>
      </c>
      <c r="S5221" t="s">
        <v>64</v>
      </c>
      <c r="T5221" t="s">
        <v>105</v>
      </c>
      <c r="U5221" t="s">
        <v>106</v>
      </c>
      <c r="V5221" t="s">
        <v>39</v>
      </c>
      <c r="W5221" t="s">
        <v>124</v>
      </c>
      <c r="X5221" t="s">
        <v>97</v>
      </c>
      <c r="Y5221" t="s">
        <v>56</v>
      </c>
      <c r="Z5221" t="s">
        <v>107</v>
      </c>
      <c r="AA5221" t="s">
        <v>44</v>
      </c>
      <c r="AB5221" t="s">
        <v>44</v>
      </c>
    </row>
    <row r="5222" spans="1:28" x14ac:dyDescent="0.25">
      <c r="A5222" t="s">
        <v>9783</v>
      </c>
      <c r="B5222" s="1">
        <v>45715</v>
      </c>
      <c r="C5222" t="s">
        <v>1140</v>
      </c>
      <c r="D5222" t="s">
        <v>1141</v>
      </c>
      <c r="E5222">
        <v>48</v>
      </c>
      <c r="F5222" t="s">
        <v>31</v>
      </c>
      <c r="G5222" t="s">
        <v>207</v>
      </c>
      <c r="H5222" t="s">
        <v>208</v>
      </c>
      <c r="I5222" t="s">
        <v>34</v>
      </c>
      <c r="J5222" t="s">
        <v>143</v>
      </c>
      <c r="K5222">
        <v>1</v>
      </c>
      <c r="L5222" s="2">
        <v>18000</v>
      </c>
      <c r="M5222">
        <v>10</v>
      </c>
      <c r="N5222" s="2">
        <v>18000</v>
      </c>
      <c r="O5222" s="2">
        <v>1800</v>
      </c>
      <c r="P5222" s="2">
        <v>16200</v>
      </c>
      <c r="Q5222" s="2">
        <v>9509.36</v>
      </c>
      <c r="R5222" s="2">
        <v>6690.64</v>
      </c>
      <c r="S5222" t="s">
        <v>36</v>
      </c>
      <c r="T5222" t="s">
        <v>178</v>
      </c>
      <c r="U5222" t="s">
        <v>154</v>
      </c>
      <c r="V5222" t="s">
        <v>39</v>
      </c>
      <c r="W5222" t="s">
        <v>92</v>
      </c>
      <c r="X5222" t="s">
        <v>97</v>
      </c>
      <c r="Y5222" t="s">
        <v>42</v>
      </c>
      <c r="Z5222" t="s">
        <v>43</v>
      </c>
      <c r="AA5222" t="s">
        <v>44</v>
      </c>
      <c r="AB5222" t="s">
        <v>44</v>
      </c>
    </row>
    <row r="5223" spans="1:28" x14ac:dyDescent="0.25">
      <c r="A5223" t="s">
        <v>9784</v>
      </c>
      <c r="B5223" s="1">
        <v>45715</v>
      </c>
      <c r="C5223" t="s">
        <v>1783</v>
      </c>
      <c r="D5223" t="s">
        <v>1784</v>
      </c>
      <c r="E5223">
        <v>25</v>
      </c>
      <c r="F5223" t="s">
        <v>48</v>
      </c>
      <c r="G5223" t="s">
        <v>176</v>
      </c>
      <c r="H5223" t="s">
        <v>177</v>
      </c>
      <c r="I5223" t="s">
        <v>34</v>
      </c>
      <c r="J5223" t="s">
        <v>35</v>
      </c>
      <c r="K5223">
        <v>1</v>
      </c>
      <c r="L5223" s="2">
        <v>6500</v>
      </c>
      <c r="M5223">
        <v>15</v>
      </c>
      <c r="N5223" s="2">
        <v>6500</v>
      </c>
      <c r="O5223" s="2">
        <v>975</v>
      </c>
      <c r="P5223" s="2">
        <v>5525</v>
      </c>
      <c r="Q5223" s="2">
        <v>4165.93</v>
      </c>
      <c r="R5223" s="2">
        <v>1359.07</v>
      </c>
      <c r="S5223" t="s">
        <v>53</v>
      </c>
      <c r="T5223" t="s">
        <v>153</v>
      </c>
      <c r="U5223" t="s">
        <v>154</v>
      </c>
      <c r="V5223" t="s">
        <v>39</v>
      </c>
      <c r="W5223" t="s">
        <v>137</v>
      </c>
      <c r="X5223" t="s">
        <v>97</v>
      </c>
      <c r="Y5223" t="s">
        <v>42</v>
      </c>
      <c r="Z5223" t="s">
        <v>43</v>
      </c>
      <c r="AA5223" t="s">
        <v>44</v>
      </c>
      <c r="AB5223" t="s">
        <v>44</v>
      </c>
    </row>
    <row r="5224" spans="1:28" x14ac:dyDescent="0.25">
      <c r="A5224" t="s">
        <v>9785</v>
      </c>
      <c r="B5224" s="1">
        <v>45715</v>
      </c>
      <c r="C5224" t="s">
        <v>2054</v>
      </c>
      <c r="D5224" t="s">
        <v>2055</v>
      </c>
      <c r="E5224">
        <v>22</v>
      </c>
      <c r="F5224" t="s">
        <v>48</v>
      </c>
      <c r="G5224" t="s">
        <v>188</v>
      </c>
      <c r="H5224" t="s">
        <v>189</v>
      </c>
      <c r="I5224" t="s">
        <v>34</v>
      </c>
      <c r="J5224" t="s">
        <v>190</v>
      </c>
      <c r="K5224">
        <v>3</v>
      </c>
      <c r="L5224" s="2">
        <v>1800</v>
      </c>
      <c r="M5224">
        <v>25</v>
      </c>
      <c r="N5224" s="2">
        <v>5400</v>
      </c>
      <c r="O5224" s="2">
        <v>1350</v>
      </c>
      <c r="P5224" s="2">
        <v>4050</v>
      </c>
      <c r="Q5224" s="2">
        <v>2666.21</v>
      </c>
      <c r="R5224" s="2">
        <v>1383.79</v>
      </c>
      <c r="S5224" t="s">
        <v>53</v>
      </c>
      <c r="T5224" t="s">
        <v>407</v>
      </c>
      <c r="U5224" t="s">
        <v>408</v>
      </c>
      <c r="V5224" t="s">
        <v>39</v>
      </c>
      <c r="W5224" t="s">
        <v>83</v>
      </c>
      <c r="X5224" t="s">
        <v>41</v>
      </c>
      <c r="Y5224" t="s">
        <v>56</v>
      </c>
      <c r="Z5224" t="s">
        <v>43</v>
      </c>
      <c r="AA5224" t="s">
        <v>44</v>
      </c>
      <c r="AB5224" t="s">
        <v>44</v>
      </c>
    </row>
    <row r="5225" spans="1:28" x14ac:dyDescent="0.25">
      <c r="A5225" t="s">
        <v>9786</v>
      </c>
      <c r="B5225" s="1">
        <v>45715</v>
      </c>
      <c r="C5225" t="s">
        <v>9787</v>
      </c>
      <c r="D5225" t="s">
        <v>9788</v>
      </c>
      <c r="E5225">
        <v>60</v>
      </c>
      <c r="F5225" t="s">
        <v>48</v>
      </c>
      <c r="G5225" t="s">
        <v>197</v>
      </c>
      <c r="H5225" t="s">
        <v>198</v>
      </c>
      <c r="I5225" t="s">
        <v>74</v>
      </c>
      <c r="J5225" t="s">
        <v>75</v>
      </c>
      <c r="K5225">
        <v>1</v>
      </c>
      <c r="L5225" s="2">
        <v>2600</v>
      </c>
      <c r="M5225">
        <v>20</v>
      </c>
      <c r="N5225" s="2">
        <v>2600</v>
      </c>
      <c r="O5225" s="2">
        <v>520</v>
      </c>
      <c r="P5225" s="2">
        <v>2080</v>
      </c>
      <c r="Q5225" s="2">
        <v>1643.96</v>
      </c>
      <c r="R5225" s="2">
        <v>436.04</v>
      </c>
      <c r="S5225" t="s">
        <v>64</v>
      </c>
      <c r="T5225" t="s">
        <v>90</v>
      </c>
      <c r="U5225" t="s">
        <v>91</v>
      </c>
      <c r="V5225" t="s">
        <v>39</v>
      </c>
      <c r="W5225" t="s">
        <v>40</v>
      </c>
      <c r="X5225" t="s">
        <v>41</v>
      </c>
      <c r="Y5225" t="s">
        <v>42</v>
      </c>
      <c r="Z5225" t="s">
        <v>107</v>
      </c>
      <c r="AA5225" t="s">
        <v>44</v>
      </c>
      <c r="AB5225" t="s">
        <v>44</v>
      </c>
    </row>
    <row r="5226" spans="1:28" x14ac:dyDescent="0.25">
      <c r="A5226" t="s">
        <v>9789</v>
      </c>
      <c r="B5226" s="1">
        <v>45715</v>
      </c>
      <c r="C5226" t="s">
        <v>4000</v>
      </c>
      <c r="D5226" t="s">
        <v>4001</v>
      </c>
      <c r="E5226">
        <v>53</v>
      </c>
      <c r="F5226" t="s">
        <v>48</v>
      </c>
      <c r="G5226" t="s">
        <v>188</v>
      </c>
      <c r="H5226" t="s">
        <v>189</v>
      </c>
      <c r="I5226" t="s">
        <v>34</v>
      </c>
      <c r="J5226" t="s">
        <v>190</v>
      </c>
      <c r="K5226">
        <v>1</v>
      </c>
      <c r="L5226" s="2">
        <v>1800</v>
      </c>
      <c r="M5226">
        <v>0</v>
      </c>
      <c r="N5226" s="2">
        <v>1800</v>
      </c>
      <c r="O5226" s="2">
        <v>0</v>
      </c>
      <c r="P5226" s="2">
        <v>1800</v>
      </c>
      <c r="Q5226" s="2">
        <v>1326.15</v>
      </c>
      <c r="R5226" s="2">
        <v>473.85</v>
      </c>
      <c r="S5226" t="s">
        <v>53</v>
      </c>
      <c r="T5226" t="s">
        <v>263</v>
      </c>
      <c r="U5226" t="s">
        <v>91</v>
      </c>
      <c r="V5226" t="s">
        <v>39</v>
      </c>
      <c r="W5226" t="s">
        <v>40</v>
      </c>
      <c r="X5226" t="s">
        <v>67</v>
      </c>
      <c r="Y5226" t="s">
        <v>42</v>
      </c>
      <c r="Z5226" t="s">
        <v>43</v>
      </c>
      <c r="AA5226" t="s">
        <v>44</v>
      </c>
      <c r="AB5226" t="s">
        <v>44</v>
      </c>
    </row>
    <row r="5227" spans="1:28" x14ac:dyDescent="0.25">
      <c r="A5227" t="s">
        <v>9790</v>
      </c>
      <c r="B5227" s="1">
        <v>45715</v>
      </c>
      <c r="C5227" t="s">
        <v>9791</v>
      </c>
      <c r="D5227" t="s">
        <v>9792</v>
      </c>
      <c r="E5227">
        <v>55</v>
      </c>
      <c r="F5227" t="s">
        <v>48</v>
      </c>
      <c r="G5227" t="s">
        <v>318</v>
      </c>
      <c r="H5227" t="s">
        <v>319</v>
      </c>
      <c r="I5227" t="s">
        <v>34</v>
      </c>
      <c r="J5227" t="s">
        <v>190</v>
      </c>
      <c r="K5227">
        <v>1</v>
      </c>
      <c r="L5227" s="2">
        <v>2500</v>
      </c>
      <c r="M5227">
        <v>15</v>
      </c>
      <c r="N5227" s="2">
        <v>2500</v>
      </c>
      <c r="O5227" s="2">
        <v>375</v>
      </c>
      <c r="P5227" s="2">
        <v>2125</v>
      </c>
      <c r="Q5227" s="2">
        <v>1437.29</v>
      </c>
      <c r="R5227" s="2">
        <v>687.71</v>
      </c>
      <c r="S5227" t="s">
        <v>53</v>
      </c>
      <c r="T5227" t="s">
        <v>114</v>
      </c>
      <c r="U5227" t="s">
        <v>115</v>
      </c>
      <c r="V5227" t="s">
        <v>39</v>
      </c>
      <c r="W5227" t="s">
        <v>92</v>
      </c>
      <c r="X5227" t="s">
        <v>67</v>
      </c>
      <c r="Y5227" t="s">
        <v>56</v>
      </c>
      <c r="Z5227" t="s">
        <v>43</v>
      </c>
      <c r="AA5227" t="s">
        <v>44</v>
      </c>
      <c r="AB5227" t="s">
        <v>44</v>
      </c>
    </row>
    <row r="5228" spans="1:28" x14ac:dyDescent="0.25">
      <c r="A5228" t="s">
        <v>9793</v>
      </c>
      <c r="B5228" s="1">
        <v>45715</v>
      </c>
      <c r="C5228" t="s">
        <v>358</v>
      </c>
      <c r="D5228" t="s">
        <v>359</v>
      </c>
      <c r="E5228">
        <v>54</v>
      </c>
      <c r="F5228" t="s">
        <v>111</v>
      </c>
      <c r="G5228" t="s">
        <v>197</v>
      </c>
      <c r="H5228" t="s">
        <v>198</v>
      </c>
      <c r="I5228" t="s">
        <v>74</v>
      </c>
      <c r="J5228" t="s">
        <v>75</v>
      </c>
      <c r="K5228">
        <v>1</v>
      </c>
      <c r="L5228" s="2">
        <v>2600</v>
      </c>
      <c r="M5228">
        <v>10</v>
      </c>
      <c r="N5228" s="2">
        <v>2600</v>
      </c>
      <c r="O5228" s="2">
        <v>260</v>
      </c>
      <c r="P5228" s="2">
        <v>2340</v>
      </c>
      <c r="Q5228" s="2">
        <v>1337.69</v>
      </c>
      <c r="R5228" s="2">
        <v>1002.31</v>
      </c>
      <c r="S5228" t="s">
        <v>53</v>
      </c>
      <c r="T5228" t="s">
        <v>578</v>
      </c>
      <c r="U5228" t="s">
        <v>579</v>
      </c>
      <c r="V5228" t="s">
        <v>39</v>
      </c>
      <c r="W5228" t="s">
        <v>66</v>
      </c>
      <c r="X5228" t="s">
        <v>41</v>
      </c>
      <c r="Y5228" t="s">
        <v>56</v>
      </c>
      <c r="Z5228" t="s">
        <v>43</v>
      </c>
      <c r="AA5228" t="s">
        <v>44</v>
      </c>
      <c r="AB5228" t="s">
        <v>44</v>
      </c>
    </row>
    <row r="5229" spans="1:28" x14ac:dyDescent="0.25">
      <c r="A5229" t="s">
        <v>9794</v>
      </c>
      <c r="B5229" s="1">
        <v>45715</v>
      </c>
      <c r="C5229" t="s">
        <v>3350</v>
      </c>
      <c r="D5229" t="s">
        <v>3351</v>
      </c>
      <c r="E5229">
        <v>36</v>
      </c>
      <c r="F5229" t="s">
        <v>48</v>
      </c>
      <c r="G5229" t="s">
        <v>72</v>
      </c>
      <c r="H5229" t="s">
        <v>73</v>
      </c>
      <c r="I5229" t="s">
        <v>74</v>
      </c>
      <c r="J5229" t="s">
        <v>75</v>
      </c>
      <c r="K5229">
        <v>1</v>
      </c>
      <c r="L5229" s="2">
        <v>2200</v>
      </c>
      <c r="M5229">
        <v>0</v>
      </c>
      <c r="N5229" s="2">
        <v>2200</v>
      </c>
      <c r="O5229" s="2">
        <v>0</v>
      </c>
      <c r="P5229" s="2">
        <v>2200</v>
      </c>
      <c r="Q5229" s="2">
        <v>1629.67</v>
      </c>
      <c r="R5229" s="2">
        <v>570.33000000000004</v>
      </c>
      <c r="S5229" t="s">
        <v>36</v>
      </c>
      <c r="T5229" t="s">
        <v>37</v>
      </c>
      <c r="U5229" t="s">
        <v>38</v>
      </c>
      <c r="V5229" t="s">
        <v>39</v>
      </c>
      <c r="W5229" t="s">
        <v>137</v>
      </c>
      <c r="X5229" t="s">
        <v>41</v>
      </c>
      <c r="Y5229" t="s">
        <v>56</v>
      </c>
      <c r="Z5229" t="s">
        <v>43</v>
      </c>
      <c r="AA5229" t="s">
        <v>44</v>
      </c>
      <c r="AB5229" t="s">
        <v>44</v>
      </c>
    </row>
    <row r="5230" spans="1:28" x14ac:dyDescent="0.25">
      <c r="A5230" t="s">
        <v>9795</v>
      </c>
      <c r="B5230" s="1">
        <v>45715</v>
      </c>
      <c r="C5230" t="s">
        <v>1090</v>
      </c>
      <c r="D5230" t="s">
        <v>1091</v>
      </c>
      <c r="E5230">
        <v>34</v>
      </c>
      <c r="F5230" t="s">
        <v>48</v>
      </c>
      <c r="G5230" t="s">
        <v>285</v>
      </c>
      <c r="H5230" t="s">
        <v>286</v>
      </c>
      <c r="I5230" t="s">
        <v>34</v>
      </c>
      <c r="J5230" t="s">
        <v>121</v>
      </c>
      <c r="K5230">
        <v>4</v>
      </c>
      <c r="L5230" s="2">
        <v>3200</v>
      </c>
      <c r="M5230">
        <v>10</v>
      </c>
      <c r="N5230" s="2">
        <v>12800</v>
      </c>
      <c r="O5230" s="2">
        <v>1280</v>
      </c>
      <c r="P5230" s="2">
        <v>11520</v>
      </c>
      <c r="Q5230" s="2">
        <v>8229.7900000000009</v>
      </c>
      <c r="R5230" s="2">
        <v>3290.21</v>
      </c>
      <c r="S5230" t="s">
        <v>36</v>
      </c>
      <c r="T5230" t="s">
        <v>96</v>
      </c>
      <c r="U5230" t="s">
        <v>96</v>
      </c>
      <c r="V5230" t="s">
        <v>39</v>
      </c>
      <c r="W5230" t="s">
        <v>124</v>
      </c>
      <c r="X5230" t="s">
        <v>97</v>
      </c>
      <c r="Y5230" t="s">
        <v>56</v>
      </c>
      <c r="Z5230" t="s">
        <v>43</v>
      </c>
      <c r="AA5230" t="s">
        <v>44</v>
      </c>
      <c r="AB5230" t="s">
        <v>44</v>
      </c>
    </row>
    <row r="5231" spans="1:28" x14ac:dyDescent="0.25">
      <c r="A5231" t="s">
        <v>9796</v>
      </c>
      <c r="B5231" s="1">
        <v>45715</v>
      </c>
      <c r="C5231" t="s">
        <v>4922</v>
      </c>
      <c r="D5231" t="s">
        <v>4923</v>
      </c>
      <c r="E5231">
        <v>21</v>
      </c>
      <c r="F5231" t="s">
        <v>48</v>
      </c>
      <c r="G5231" t="s">
        <v>158</v>
      </c>
      <c r="H5231" t="s">
        <v>159</v>
      </c>
      <c r="I5231" t="s">
        <v>51</v>
      </c>
      <c r="J5231" t="s">
        <v>52</v>
      </c>
      <c r="K5231">
        <v>2</v>
      </c>
      <c r="L5231" s="2">
        <v>650</v>
      </c>
      <c r="M5231">
        <v>15</v>
      </c>
      <c r="N5231" s="2">
        <v>1300</v>
      </c>
      <c r="O5231" s="2">
        <v>195</v>
      </c>
      <c r="P5231" s="2">
        <v>1105</v>
      </c>
      <c r="Q5231" s="2">
        <v>685.04</v>
      </c>
      <c r="R5231" s="2">
        <v>419.96</v>
      </c>
      <c r="S5231" t="s">
        <v>53</v>
      </c>
      <c r="T5231" t="s">
        <v>105</v>
      </c>
      <c r="U5231" t="s">
        <v>106</v>
      </c>
      <c r="V5231" t="s">
        <v>39</v>
      </c>
      <c r="W5231" t="s">
        <v>124</v>
      </c>
      <c r="X5231" t="s">
        <v>97</v>
      </c>
      <c r="Y5231" t="s">
        <v>42</v>
      </c>
      <c r="Z5231" t="s">
        <v>144</v>
      </c>
      <c r="AA5231" t="s">
        <v>44</v>
      </c>
      <c r="AB5231" t="s">
        <v>44</v>
      </c>
    </row>
    <row r="5232" spans="1:28" x14ac:dyDescent="0.25">
      <c r="A5232" t="s">
        <v>9797</v>
      </c>
      <c r="B5232" s="1">
        <v>45715</v>
      </c>
      <c r="C5232" t="s">
        <v>7362</v>
      </c>
      <c r="D5232" t="s">
        <v>7363</v>
      </c>
      <c r="E5232">
        <v>48</v>
      </c>
      <c r="F5232" t="s">
        <v>48</v>
      </c>
      <c r="G5232" t="s">
        <v>273</v>
      </c>
      <c r="H5232" t="s">
        <v>274</v>
      </c>
      <c r="I5232" t="s">
        <v>51</v>
      </c>
      <c r="J5232" t="s">
        <v>52</v>
      </c>
      <c r="K5232">
        <v>4</v>
      </c>
      <c r="L5232" s="2">
        <v>250</v>
      </c>
      <c r="M5232">
        <v>15</v>
      </c>
      <c r="N5232" s="2">
        <v>1000</v>
      </c>
      <c r="O5232" s="2">
        <v>150</v>
      </c>
      <c r="P5232" s="2">
        <v>850</v>
      </c>
      <c r="Q5232" s="2">
        <v>566.99</v>
      </c>
      <c r="R5232" s="2">
        <v>283.01</v>
      </c>
      <c r="S5232" t="s">
        <v>64</v>
      </c>
      <c r="T5232" t="s">
        <v>65</v>
      </c>
      <c r="U5232" t="s">
        <v>65</v>
      </c>
      <c r="V5232" t="s">
        <v>39</v>
      </c>
      <c r="W5232" t="s">
        <v>124</v>
      </c>
      <c r="X5232" t="s">
        <v>41</v>
      </c>
      <c r="Y5232" t="s">
        <v>56</v>
      </c>
      <c r="Z5232" t="s">
        <v>43</v>
      </c>
      <c r="AA5232" t="s">
        <v>44</v>
      </c>
      <c r="AB5232" t="s">
        <v>44</v>
      </c>
    </row>
    <row r="5233" spans="1:28" x14ac:dyDescent="0.25">
      <c r="A5233" t="s">
        <v>9798</v>
      </c>
      <c r="B5233" s="1">
        <v>45716</v>
      </c>
      <c r="C5233" t="s">
        <v>791</v>
      </c>
      <c r="D5233" t="s">
        <v>792</v>
      </c>
      <c r="E5233">
        <v>53</v>
      </c>
      <c r="F5233" t="s">
        <v>48</v>
      </c>
      <c r="G5233" t="s">
        <v>207</v>
      </c>
      <c r="H5233" t="s">
        <v>208</v>
      </c>
      <c r="I5233" t="s">
        <v>34</v>
      </c>
      <c r="J5233" t="s">
        <v>143</v>
      </c>
      <c r="K5233">
        <v>2</v>
      </c>
      <c r="L5233" s="2">
        <v>18000</v>
      </c>
      <c r="M5233">
        <v>0</v>
      </c>
      <c r="N5233" s="2">
        <v>36000</v>
      </c>
      <c r="O5233" s="2">
        <v>0</v>
      </c>
      <c r="P5233" s="2">
        <v>36000</v>
      </c>
      <c r="Q5233" s="2">
        <v>28409.77</v>
      </c>
      <c r="R5233" s="2">
        <v>7590.23</v>
      </c>
      <c r="S5233" t="s">
        <v>64</v>
      </c>
      <c r="T5233" t="s">
        <v>222</v>
      </c>
      <c r="U5233" t="s">
        <v>38</v>
      </c>
      <c r="V5233" t="s">
        <v>39</v>
      </c>
      <c r="W5233" t="s">
        <v>83</v>
      </c>
      <c r="X5233" t="s">
        <v>97</v>
      </c>
      <c r="Y5233" t="s">
        <v>42</v>
      </c>
      <c r="Z5233" t="s">
        <v>508</v>
      </c>
      <c r="AA5233" t="s">
        <v>44</v>
      </c>
      <c r="AB5233" t="s">
        <v>44</v>
      </c>
    </row>
    <row r="5234" spans="1:28" x14ac:dyDescent="0.25">
      <c r="A5234" t="s">
        <v>9799</v>
      </c>
      <c r="B5234" s="1">
        <v>45716</v>
      </c>
      <c r="C5234" t="s">
        <v>3387</v>
      </c>
      <c r="D5234" t="s">
        <v>3388</v>
      </c>
      <c r="E5234">
        <v>28</v>
      </c>
      <c r="F5234" t="s">
        <v>48</v>
      </c>
      <c r="G5234" t="s">
        <v>148</v>
      </c>
      <c r="H5234" t="s">
        <v>149</v>
      </c>
      <c r="I5234" t="s">
        <v>74</v>
      </c>
      <c r="J5234" t="s">
        <v>130</v>
      </c>
      <c r="K5234">
        <v>2</v>
      </c>
      <c r="L5234" s="2">
        <v>3500</v>
      </c>
      <c r="M5234">
        <v>5</v>
      </c>
      <c r="N5234" s="2">
        <v>7000</v>
      </c>
      <c r="O5234" s="2">
        <v>350</v>
      </c>
      <c r="P5234" s="2">
        <v>6650</v>
      </c>
      <c r="Q5234" s="2">
        <v>5079.72</v>
      </c>
      <c r="R5234" s="2">
        <v>1570.28</v>
      </c>
      <c r="S5234" t="s">
        <v>53</v>
      </c>
      <c r="T5234" t="s">
        <v>54</v>
      </c>
      <c r="U5234" t="s">
        <v>55</v>
      </c>
      <c r="V5234" t="s">
        <v>39</v>
      </c>
      <c r="W5234" t="s">
        <v>137</v>
      </c>
      <c r="X5234" t="s">
        <v>41</v>
      </c>
      <c r="Y5234" t="s">
        <v>42</v>
      </c>
      <c r="Z5234" t="s">
        <v>43</v>
      </c>
      <c r="AA5234" t="s">
        <v>44</v>
      </c>
      <c r="AB5234" t="s">
        <v>44</v>
      </c>
    </row>
    <row r="5235" spans="1:28" x14ac:dyDescent="0.25">
      <c r="A5235" t="s">
        <v>9800</v>
      </c>
      <c r="B5235" s="1">
        <v>45716</v>
      </c>
      <c r="C5235" t="s">
        <v>5640</v>
      </c>
      <c r="D5235" t="s">
        <v>5641</v>
      </c>
      <c r="E5235">
        <v>39</v>
      </c>
      <c r="F5235" t="s">
        <v>48</v>
      </c>
      <c r="G5235" t="s">
        <v>227</v>
      </c>
      <c r="H5235" t="s">
        <v>228</v>
      </c>
      <c r="I5235" t="s">
        <v>74</v>
      </c>
      <c r="J5235" t="s">
        <v>75</v>
      </c>
      <c r="K5235">
        <v>1</v>
      </c>
      <c r="L5235" s="2">
        <v>1400</v>
      </c>
      <c r="M5235">
        <v>20</v>
      </c>
      <c r="N5235" s="2">
        <v>1400</v>
      </c>
      <c r="O5235" s="2">
        <v>280</v>
      </c>
      <c r="P5235" s="2">
        <v>1120</v>
      </c>
      <c r="Q5235" s="2">
        <v>878.27</v>
      </c>
      <c r="R5235" s="2">
        <v>241.73</v>
      </c>
      <c r="S5235" t="s">
        <v>53</v>
      </c>
      <c r="T5235" t="s">
        <v>578</v>
      </c>
      <c r="U5235" t="s">
        <v>579</v>
      </c>
      <c r="V5235" t="s">
        <v>39</v>
      </c>
      <c r="W5235" t="s">
        <v>40</v>
      </c>
      <c r="X5235" t="s">
        <v>97</v>
      </c>
      <c r="Y5235" t="s">
        <v>42</v>
      </c>
      <c r="Z5235" t="s">
        <v>43</v>
      </c>
      <c r="AA5235" t="s">
        <v>68</v>
      </c>
      <c r="AB5235" t="s">
        <v>44</v>
      </c>
    </row>
    <row r="5236" spans="1:28" x14ac:dyDescent="0.25">
      <c r="A5236" t="s">
        <v>9801</v>
      </c>
      <c r="B5236" s="1">
        <v>45716</v>
      </c>
      <c r="C5236" t="s">
        <v>4030</v>
      </c>
      <c r="D5236" t="s">
        <v>4031</v>
      </c>
      <c r="E5236">
        <v>55</v>
      </c>
      <c r="F5236" t="s">
        <v>31</v>
      </c>
      <c r="G5236" t="s">
        <v>217</v>
      </c>
      <c r="H5236" t="s">
        <v>218</v>
      </c>
      <c r="I5236" t="s">
        <v>34</v>
      </c>
      <c r="J5236" t="s">
        <v>130</v>
      </c>
      <c r="K5236">
        <v>1</v>
      </c>
      <c r="L5236" s="2">
        <v>28000</v>
      </c>
      <c r="M5236">
        <v>5</v>
      </c>
      <c r="N5236" s="2">
        <v>28000</v>
      </c>
      <c r="O5236" s="2">
        <v>1400</v>
      </c>
      <c r="P5236" s="2">
        <v>26600</v>
      </c>
      <c r="Q5236" s="2">
        <v>15572.26</v>
      </c>
      <c r="R5236" s="2">
        <v>11027.74</v>
      </c>
      <c r="S5236" t="s">
        <v>36</v>
      </c>
      <c r="T5236" t="s">
        <v>398</v>
      </c>
      <c r="U5236" t="s">
        <v>399</v>
      </c>
      <c r="V5236" t="s">
        <v>39</v>
      </c>
      <c r="W5236" t="s">
        <v>40</v>
      </c>
      <c r="X5236" t="s">
        <v>41</v>
      </c>
      <c r="Y5236" t="s">
        <v>42</v>
      </c>
      <c r="Z5236" t="s">
        <v>107</v>
      </c>
      <c r="AA5236" t="s">
        <v>44</v>
      </c>
      <c r="AB5236" t="s">
        <v>44</v>
      </c>
    </row>
    <row r="5237" spans="1:28" x14ac:dyDescent="0.25">
      <c r="A5237" t="s">
        <v>9802</v>
      </c>
      <c r="B5237" s="1">
        <v>45716</v>
      </c>
      <c r="C5237" t="s">
        <v>2254</v>
      </c>
      <c r="D5237" t="s">
        <v>2255</v>
      </c>
      <c r="E5237">
        <v>34</v>
      </c>
      <c r="F5237" t="s">
        <v>31</v>
      </c>
      <c r="G5237" t="s">
        <v>280</v>
      </c>
      <c r="H5237" t="s">
        <v>281</v>
      </c>
      <c r="I5237" t="s">
        <v>62</v>
      </c>
      <c r="J5237" t="s">
        <v>190</v>
      </c>
      <c r="K5237">
        <v>1</v>
      </c>
      <c r="L5237" s="2">
        <v>700</v>
      </c>
      <c r="M5237">
        <v>10</v>
      </c>
      <c r="N5237" s="2">
        <v>700</v>
      </c>
      <c r="O5237" s="2">
        <v>70</v>
      </c>
      <c r="P5237" s="2">
        <v>630</v>
      </c>
      <c r="Q5237" s="2">
        <v>349.8</v>
      </c>
      <c r="R5237" s="2">
        <v>280.2</v>
      </c>
      <c r="S5237" t="s">
        <v>53</v>
      </c>
      <c r="T5237" t="s">
        <v>178</v>
      </c>
      <c r="U5237" t="s">
        <v>154</v>
      </c>
      <c r="V5237" t="s">
        <v>39</v>
      </c>
      <c r="W5237" t="s">
        <v>40</v>
      </c>
      <c r="X5237" t="s">
        <v>41</v>
      </c>
      <c r="Y5237" t="s">
        <v>56</v>
      </c>
      <c r="Z5237" t="s">
        <v>223</v>
      </c>
      <c r="AA5237" t="s">
        <v>44</v>
      </c>
      <c r="AB5237" t="s">
        <v>44</v>
      </c>
    </row>
    <row r="5238" spans="1:28" x14ac:dyDescent="0.25">
      <c r="A5238" t="s">
        <v>9803</v>
      </c>
      <c r="B5238" s="1">
        <v>45716</v>
      </c>
      <c r="C5238" t="s">
        <v>3136</v>
      </c>
      <c r="D5238" t="s">
        <v>3137</v>
      </c>
      <c r="E5238">
        <v>58</v>
      </c>
      <c r="F5238" t="s">
        <v>48</v>
      </c>
      <c r="G5238" t="s">
        <v>60</v>
      </c>
      <c r="H5238" t="s">
        <v>61</v>
      </c>
      <c r="I5238" t="s">
        <v>62</v>
      </c>
      <c r="J5238" t="s">
        <v>63</v>
      </c>
      <c r="K5238">
        <v>2</v>
      </c>
      <c r="L5238" s="2">
        <v>3500</v>
      </c>
      <c r="M5238">
        <v>10</v>
      </c>
      <c r="N5238" s="2">
        <v>7000</v>
      </c>
      <c r="O5238" s="2">
        <v>700</v>
      </c>
      <c r="P5238" s="2">
        <v>6300</v>
      </c>
      <c r="Q5238" s="2">
        <v>5012.09</v>
      </c>
      <c r="R5238" s="2">
        <v>1287.9100000000001</v>
      </c>
      <c r="S5238" t="s">
        <v>53</v>
      </c>
      <c r="T5238" t="s">
        <v>178</v>
      </c>
      <c r="U5238" t="s">
        <v>154</v>
      </c>
      <c r="V5238" t="s">
        <v>39</v>
      </c>
      <c r="W5238" t="s">
        <v>124</v>
      </c>
      <c r="X5238" t="s">
        <v>41</v>
      </c>
      <c r="Y5238" t="s">
        <v>42</v>
      </c>
      <c r="Z5238" t="s">
        <v>43</v>
      </c>
      <c r="AA5238" t="s">
        <v>44</v>
      </c>
      <c r="AB5238" t="s">
        <v>44</v>
      </c>
    </row>
    <row r="5239" spans="1:28" x14ac:dyDescent="0.25">
      <c r="A5239" t="s">
        <v>9804</v>
      </c>
      <c r="B5239" s="1">
        <v>45716</v>
      </c>
      <c r="C5239" t="s">
        <v>5062</v>
      </c>
      <c r="D5239" t="s">
        <v>5063</v>
      </c>
      <c r="E5239">
        <v>32</v>
      </c>
      <c r="F5239" t="s">
        <v>48</v>
      </c>
      <c r="G5239" t="s">
        <v>101</v>
      </c>
      <c r="H5239" t="s">
        <v>102</v>
      </c>
      <c r="I5239" t="s">
        <v>103</v>
      </c>
      <c r="J5239" t="s">
        <v>104</v>
      </c>
      <c r="K5239">
        <v>4</v>
      </c>
      <c r="L5239" s="2">
        <v>1800</v>
      </c>
      <c r="M5239">
        <v>5</v>
      </c>
      <c r="N5239" s="2">
        <v>7200</v>
      </c>
      <c r="O5239" s="2">
        <v>360</v>
      </c>
      <c r="P5239" s="2">
        <v>6840</v>
      </c>
      <c r="Q5239" s="2">
        <v>4598.6499999999996</v>
      </c>
      <c r="R5239" s="2">
        <v>2241.35</v>
      </c>
      <c r="S5239" t="s">
        <v>53</v>
      </c>
      <c r="T5239" t="s">
        <v>263</v>
      </c>
      <c r="U5239" t="s">
        <v>91</v>
      </c>
      <c r="V5239" t="s">
        <v>39</v>
      </c>
      <c r="W5239" t="s">
        <v>137</v>
      </c>
      <c r="X5239" t="s">
        <v>97</v>
      </c>
      <c r="Y5239" t="s">
        <v>42</v>
      </c>
      <c r="Z5239" t="s">
        <v>223</v>
      </c>
      <c r="AA5239" t="s">
        <v>44</v>
      </c>
      <c r="AB5239" t="s">
        <v>44</v>
      </c>
    </row>
    <row r="5240" spans="1:28" x14ac:dyDescent="0.25">
      <c r="A5240" t="s">
        <v>9805</v>
      </c>
      <c r="B5240" s="1">
        <v>45716</v>
      </c>
      <c r="C5240" t="s">
        <v>6973</v>
      </c>
      <c r="D5240" t="s">
        <v>6974</v>
      </c>
      <c r="E5240">
        <v>27</v>
      </c>
      <c r="F5240" t="s">
        <v>111</v>
      </c>
      <c r="G5240" t="s">
        <v>168</v>
      </c>
      <c r="H5240" t="s">
        <v>169</v>
      </c>
      <c r="I5240" t="s">
        <v>62</v>
      </c>
      <c r="J5240" t="s">
        <v>143</v>
      </c>
      <c r="K5240">
        <v>1</v>
      </c>
      <c r="L5240" s="2">
        <v>1800</v>
      </c>
      <c r="M5240">
        <v>10</v>
      </c>
      <c r="N5240" s="2">
        <v>1800</v>
      </c>
      <c r="O5240" s="2">
        <v>180</v>
      </c>
      <c r="P5240" s="2">
        <v>1620</v>
      </c>
      <c r="Q5240" s="2">
        <v>986.82</v>
      </c>
      <c r="R5240" s="2">
        <v>633.17999999999995</v>
      </c>
      <c r="S5240" t="s">
        <v>36</v>
      </c>
      <c r="T5240" t="s">
        <v>54</v>
      </c>
      <c r="U5240" t="s">
        <v>55</v>
      </c>
      <c r="V5240" t="s">
        <v>39</v>
      </c>
      <c r="W5240" t="s">
        <v>124</v>
      </c>
      <c r="X5240" t="s">
        <v>97</v>
      </c>
      <c r="Y5240" t="s">
        <v>42</v>
      </c>
      <c r="Z5240" t="s">
        <v>508</v>
      </c>
      <c r="AA5240" t="s">
        <v>44</v>
      </c>
      <c r="AB5240" t="s">
        <v>44</v>
      </c>
    </row>
    <row r="5241" spans="1:28" x14ac:dyDescent="0.25">
      <c r="A5241" t="s">
        <v>9806</v>
      </c>
      <c r="B5241" s="1">
        <v>45716</v>
      </c>
      <c r="C5241" t="s">
        <v>1439</v>
      </c>
      <c r="D5241" t="s">
        <v>1440</v>
      </c>
      <c r="E5241">
        <v>34</v>
      </c>
      <c r="F5241" t="s">
        <v>31</v>
      </c>
      <c r="G5241" t="s">
        <v>112</v>
      </c>
      <c r="H5241" t="s">
        <v>113</v>
      </c>
      <c r="I5241" t="s">
        <v>103</v>
      </c>
      <c r="J5241" t="s">
        <v>104</v>
      </c>
      <c r="K5241">
        <v>1</v>
      </c>
      <c r="L5241" s="2">
        <v>650</v>
      </c>
      <c r="M5241">
        <v>15</v>
      </c>
      <c r="N5241" s="2">
        <v>650</v>
      </c>
      <c r="O5241" s="2">
        <v>97.5</v>
      </c>
      <c r="P5241" s="2">
        <v>552.5</v>
      </c>
      <c r="Q5241" s="2">
        <v>382.15</v>
      </c>
      <c r="R5241" s="2">
        <v>170.35</v>
      </c>
      <c r="S5241" t="s">
        <v>64</v>
      </c>
      <c r="T5241" t="s">
        <v>578</v>
      </c>
      <c r="U5241" t="s">
        <v>579</v>
      </c>
      <c r="V5241" t="s">
        <v>39</v>
      </c>
      <c r="W5241" t="s">
        <v>92</v>
      </c>
      <c r="X5241" t="s">
        <v>97</v>
      </c>
      <c r="Y5241" t="s">
        <v>56</v>
      </c>
      <c r="Z5241" t="s">
        <v>43</v>
      </c>
      <c r="AA5241" t="s">
        <v>44</v>
      </c>
      <c r="AB5241" t="s">
        <v>44</v>
      </c>
    </row>
    <row r="5242" spans="1:28" x14ac:dyDescent="0.25">
      <c r="A5242" t="s">
        <v>9807</v>
      </c>
      <c r="B5242" s="1">
        <v>45716</v>
      </c>
      <c r="C5242" t="s">
        <v>920</v>
      </c>
      <c r="D5242" t="s">
        <v>921</v>
      </c>
      <c r="E5242">
        <v>49</v>
      </c>
      <c r="F5242" t="s">
        <v>31</v>
      </c>
      <c r="G5242" t="s">
        <v>176</v>
      </c>
      <c r="H5242" t="s">
        <v>177</v>
      </c>
      <c r="I5242" t="s">
        <v>34</v>
      </c>
      <c r="J5242" t="s">
        <v>35</v>
      </c>
      <c r="K5242">
        <v>1</v>
      </c>
      <c r="L5242" s="2">
        <v>6500</v>
      </c>
      <c r="M5242">
        <v>5</v>
      </c>
      <c r="N5242" s="2">
        <v>6500</v>
      </c>
      <c r="O5242" s="2">
        <v>325</v>
      </c>
      <c r="P5242" s="2">
        <v>6175</v>
      </c>
      <c r="Q5242" s="2">
        <v>3628.14</v>
      </c>
      <c r="R5242" s="2">
        <v>2546.86</v>
      </c>
      <c r="S5242" t="s">
        <v>53</v>
      </c>
      <c r="T5242" t="s">
        <v>65</v>
      </c>
      <c r="U5242" t="s">
        <v>65</v>
      </c>
      <c r="V5242" t="s">
        <v>39</v>
      </c>
      <c r="W5242" t="s">
        <v>40</v>
      </c>
      <c r="X5242" t="s">
        <v>41</v>
      </c>
      <c r="Y5242" t="s">
        <v>42</v>
      </c>
      <c r="Z5242" t="s">
        <v>223</v>
      </c>
      <c r="AA5242" t="s">
        <v>68</v>
      </c>
      <c r="AB5242" t="s">
        <v>44</v>
      </c>
    </row>
    <row r="5243" spans="1:28" x14ac:dyDescent="0.25">
      <c r="A5243" t="s">
        <v>9808</v>
      </c>
      <c r="B5243" s="1">
        <v>45716</v>
      </c>
      <c r="C5243" t="s">
        <v>5967</v>
      </c>
      <c r="D5243" t="s">
        <v>5968</v>
      </c>
      <c r="E5243">
        <v>42</v>
      </c>
      <c r="F5243" t="s">
        <v>31</v>
      </c>
      <c r="G5243" t="s">
        <v>561</v>
      </c>
      <c r="H5243" t="s">
        <v>562</v>
      </c>
      <c r="I5243" t="s">
        <v>34</v>
      </c>
      <c r="J5243" t="s">
        <v>143</v>
      </c>
      <c r="K5243">
        <v>4</v>
      </c>
      <c r="L5243" s="2">
        <v>900</v>
      </c>
      <c r="M5243">
        <v>0</v>
      </c>
      <c r="N5243" s="2">
        <v>3600</v>
      </c>
      <c r="O5243" s="2">
        <v>0</v>
      </c>
      <c r="P5243" s="2">
        <v>3600</v>
      </c>
      <c r="Q5243" s="2">
        <v>2229.2600000000002</v>
      </c>
      <c r="R5243" s="2">
        <v>1370.74</v>
      </c>
      <c r="S5243" t="s">
        <v>64</v>
      </c>
      <c r="T5243" t="s">
        <v>76</v>
      </c>
      <c r="U5243" t="s">
        <v>77</v>
      </c>
      <c r="V5243" t="s">
        <v>39</v>
      </c>
      <c r="W5243" t="s">
        <v>40</v>
      </c>
      <c r="X5243" t="s">
        <v>97</v>
      </c>
      <c r="Y5243" t="s">
        <v>84</v>
      </c>
      <c r="Z5243" t="s">
        <v>107</v>
      </c>
      <c r="AA5243" t="s">
        <v>44</v>
      </c>
      <c r="AB5243" t="s">
        <v>44</v>
      </c>
    </row>
    <row r="5244" spans="1:28" x14ac:dyDescent="0.25">
      <c r="A5244" t="s">
        <v>9809</v>
      </c>
      <c r="B5244" s="1">
        <v>45716</v>
      </c>
      <c r="C5244" t="s">
        <v>3905</v>
      </c>
      <c r="D5244" t="s">
        <v>3906</v>
      </c>
      <c r="E5244">
        <v>18</v>
      </c>
      <c r="F5244" t="s">
        <v>48</v>
      </c>
      <c r="G5244" t="s">
        <v>238</v>
      </c>
      <c r="H5244" t="s">
        <v>239</v>
      </c>
      <c r="I5244" t="s">
        <v>62</v>
      </c>
      <c r="J5244" t="s">
        <v>63</v>
      </c>
      <c r="K5244">
        <v>1</v>
      </c>
      <c r="L5244" s="2">
        <v>6500</v>
      </c>
      <c r="M5244">
        <v>10</v>
      </c>
      <c r="N5244" s="2">
        <v>6500</v>
      </c>
      <c r="O5244" s="2">
        <v>650</v>
      </c>
      <c r="P5244" s="2">
        <v>5850</v>
      </c>
      <c r="Q5244" s="2">
        <v>3251.49</v>
      </c>
      <c r="R5244" s="2">
        <v>2598.5100000000002</v>
      </c>
      <c r="S5244" t="s">
        <v>36</v>
      </c>
      <c r="T5244" t="s">
        <v>122</v>
      </c>
      <c r="U5244" t="s">
        <v>123</v>
      </c>
      <c r="V5244" t="s">
        <v>39</v>
      </c>
      <c r="W5244" t="s">
        <v>83</v>
      </c>
      <c r="X5244" t="s">
        <v>67</v>
      </c>
      <c r="Y5244" t="s">
        <v>56</v>
      </c>
      <c r="Z5244" t="s">
        <v>144</v>
      </c>
      <c r="AA5244" t="s">
        <v>44</v>
      </c>
      <c r="AB5244" t="s">
        <v>44</v>
      </c>
    </row>
    <row r="5245" spans="1:28" x14ac:dyDescent="0.25">
      <c r="A5245" t="s">
        <v>9810</v>
      </c>
      <c r="B5245" s="1">
        <v>45716</v>
      </c>
      <c r="C5245" t="s">
        <v>2804</v>
      </c>
      <c r="D5245" t="s">
        <v>2805</v>
      </c>
      <c r="E5245">
        <v>50</v>
      </c>
      <c r="F5245" t="s">
        <v>48</v>
      </c>
      <c r="G5245" t="s">
        <v>148</v>
      </c>
      <c r="H5245" t="s">
        <v>149</v>
      </c>
      <c r="I5245" t="s">
        <v>74</v>
      </c>
      <c r="J5245" t="s">
        <v>130</v>
      </c>
      <c r="K5245">
        <v>1</v>
      </c>
      <c r="L5245" s="2">
        <v>3500</v>
      </c>
      <c r="M5245">
        <v>20</v>
      </c>
      <c r="N5245" s="2">
        <v>3500</v>
      </c>
      <c r="O5245" s="2">
        <v>700</v>
      </c>
      <c r="P5245" s="2">
        <v>2800</v>
      </c>
      <c r="Q5245" s="2">
        <v>1664.8</v>
      </c>
      <c r="R5245" s="2">
        <v>1135.2</v>
      </c>
      <c r="S5245" t="s">
        <v>64</v>
      </c>
      <c r="T5245" t="s">
        <v>105</v>
      </c>
      <c r="U5245" t="s">
        <v>106</v>
      </c>
      <c r="V5245" t="s">
        <v>39</v>
      </c>
      <c r="W5245" t="s">
        <v>124</v>
      </c>
      <c r="X5245" t="s">
        <v>97</v>
      </c>
      <c r="Y5245" t="s">
        <v>56</v>
      </c>
      <c r="Z5245" t="s">
        <v>43</v>
      </c>
      <c r="AA5245" t="s">
        <v>44</v>
      </c>
      <c r="AB5245" t="s">
        <v>44</v>
      </c>
    </row>
    <row r="5246" spans="1:28" x14ac:dyDescent="0.25">
      <c r="A5246" t="s">
        <v>9811</v>
      </c>
      <c r="B5246" s="1">
        <v>45717</v>
      </c>
      <c r="C5246" t="s">
        <v>6747</v>
      </c>
      <c r="D5246" t="s">
        <v>6748</v>
      </c>
      <c r="E5246">
        <v>56</v>
      </c>
      <c r="F5246" t="s">
        <v>31</v>
      </c>
      <c r="G5246" t="s">
        <v>81</v>
      </c>
      <c r="H5246" t="s">
        <v>82</v>
      </c>
      <c r="I5246" t="s">
        <v>51</v>
      </c>
      <c r="J5246" t="s">
        <v>52</v>
      </c>
      <c r="K5246">
        <v>4</v>
      </c>
      <c r="L5246" s="2">
        <v>600</v>
      </c>
      <c r="M5246">
        <v>0</v>
      </c>
      <c r="N5246" s="2">
        <v>2400</v>
      </c>
      <c r="O5246" s="2">
        <v>0</v>
      </c>
      <c r="P5246" s="2">
        <v>2400</v>
      </c>
      <c r="Q5246" s="2">
        <v>1798.8</v>
      </c>
      <c r="R5246" s="2">
        <v>601.20000000000005</v>
      </c>
      <c r="S5246" t="s">
        <v>53</v>
      </c>
      <c r="T5246" t="s">
        <v>275</v>
      </c>
      <c r="U5246" t="s">
        <v>123</v>
      </c>
      <c r="V5246" t="s">
        <v>39</v>
      </c>
      <c r="W5246" t="s">
        <v>66</v>
      </c>
      <c r="X5246" t="s">
        <v>67</v>
      </c>
      <c r="Y5246" t="s">
        <v>42</v>
      </c>
      <c r="Z5246" t="s">
        <v>144</v>
      </c>
      <c r="AA5246" t="s">
        <v>44</v>
      </c>
      <c r="AB5246" t="s">
        <v>44</v>
      </c>
    </row>
    <row r="5247" spans="1:28" x14ac:dyDescent="0.25">
      <c r="A5247" t="s">
        <v>9812</v>
      </c>
      <c r="B5247" s="1">
        <v>45717</v>
      </c>
      <c r="C5247" t="s">
        <v>1703</v>
      </c>
      <c r="D5247" t="s">
        <v>1704</v>
      </c>
      <c r="E5247">
        <v>25</v>
      </c>
      <c r="F5247" t="s">
        <v>31</v>
      </c>
      <c r="G5247" t="s">
        <v>436</v>
      </c>
      <c r="H5247" t="s">
        <v>437</v>
      </c>
      <c r="I5247" t="s">
        <v>74</v>
      </c>
      <c r="J5247" t="s">
        <v>190</v>
      </c>
      <c r="K5247">
        <v>2</v>
      </c>
      <c r="L5247" s="2">
        <v>1800</v>
      </c>
      <c r="M5247">
        <v>10</v>
      </c>
      <c r="N5247" s="2">
        <v>3600</v>
      </c>
      <c r="O5247" s="2">
        <v>360</v>
      </c>
      <c r="P5247" s="2">
        <v>3240</v>
      </c>
      <c r="Q5247" s="2">
        <v>2434.0500000000002</v>
      </c>
      <c r="R5247" s="2">
        <v>805.95</v>
      </c>
      <c r="S5247" t="s">
        <v>36</v>
      </c>
      <c r="T5247" t="s">
        <v>90</v>
      </c>
      <c r="U5247" t="s">
        <v>91</v>
      </c>
      <c r="V5247" t="s">
        <v>39</v>
      </c>
      <c r="W5247" t="s">
        <v>124</v>
      </c>
      <c r="X5247" t="s">
        <v>41</v>
      </c>
      <c r="Y5247" t="s">
        <v>42</v>
      </c>
      <c r="Z5247" t="s">
        <v>107</v>
      </c>
      <c r="AA5247" t="s">
        <v>44</v>
      </c>
      <c r="AB5247" t="s">
        <v>44</v>
      </c>
    </row>
    <row r="5248" spans="1:28" x14ac:dyDescent="0.25">
      <c r="A5248" t="s">
        <v>9813</v>
      </c>
      <c r="B5248" s="1">
        <v>45717</v>
      </c>
      <c r="C5248" t="s">
        <v>4582</v>
      </c>
      <c r="D5248" t="s">
        <v>4583</v>
      </c>
      <c r="E5248">
        <v>55</v>
      </c>
      <c r="F5248" t="s">
        <v>31</v>
      </c>
      <c r="G5248" t="s">
        <v>352</v>
      </c>
      <c r="H5248" t="s">
        <v>353</v>
      </c>
      <c r="I5248" t="s">
        <v>103</v>
      </c>
      <c r="J5248" t="s">
        <v>104</v>
      </c>
      <c r="K5248">
        <v>2</v>
      </c>
      <c r="L5248" s="2">
        <v>850</v>
      </c>
      <c r="M5248">
        <v>30</v>
      </c>
      <c r="N5248" s="2">
        <v>1700</v>
      </c>
      <c r="O5248" s="2">
        <v>510</v>
      </c>
      <c r="P5248" s="2">
        <v>1190</v>
      </c>
      <c r="Q5248" s="2">
        <v>781.62</v>
      </c>
      <c r="R5248" s="2">
        <v>408.38</v>
      </c>
      <c r="S5248" t="s">
        <v>53</v>
      </c>
      <c r="T5248" t="s">
        <v>290</v>
      </c>
      <c r="U5248" t="s">
        <v>291</v>
      </c>
      <c r="V5248" t="s">
        <v>39</v>
      </c>
      <c r="W5248" t="s">
        <v>137</v>
      </c>
      <c r="X5248" t="s">
        <v>97</v>
      </c>
      <c r="Y5248" t="s">
        <v>56</v>
      </c>
      <c r="Z5248" t="s">
        <v>43</v>
      </c>
      <c r="AA5248" t="s">
        <v>44</v>
      </c>
      <c r="AB5248" t="s">
        <v>44</v>
      </c>
    </row>
    <row r="5249" spans="1:28" x14ac:dyDescent="0.25">
      <c r="A5249" t="s">
        <v>9814</v>
      </c>
      <c r="B5249" s="1">
        <v>45717</v>
      </c>
      <c r="C5249" t="s">
        <v>7236</v>
      </c>
      <c r="D5249" t="s">
        <v>7237</v>
      </c>
      <c r="E5249">
        <v>28</v>
      </c>
      <c r="F5249" t="s">
        <v>48</v>
      </c>
      <c r="G5249" t="s">
        <v>366</v>
      </c>
      <c r="H5249" t="s">
        <v>367</v>
      </c>
      <c r="I5249" t="s">
        <v>34</v>
      </c>
      <c r="J5249" t="s">
        <v>130</v>
      </c>
      <c r="K5249">
        <v>6</v>
      </c>
      <c r="L5249" s="2">
        <v>14500</v>
      </c>
      <c r="M5249">
        <v>25</v>
      </c>
      <c r="N5249" s="2">
        <v>87000</v>
      </c>
      <c r="O5249" s="2">
        <v>21750</v>
      </c>
      <c r="P5249" s="2">
        <v>65250</v>
      </c>
      <c r="Q5249" s="2">
        <v>49453.41</v>
      </c>
      <c r="R5249" s="2">
        <v>15796.59</v>
      </c>
      <c r="S5249" t="s">
        <v>53</v>
      </c>
      <c r="T5249" t="s">
        <v>153</v>
      </c>
      <c r="U5249" t="s">
        <v>154</v>
      </c>
      <c r="V5249" t="s">
        <v>39</v>
      </c>
      <c r="W5249" t="s">
        <v>137</v>
      </c>
      <c r="X5249" t="s">
        <v>41</v>
      </c>
      <c r="Y5249" t="s">
        <v>56</v>
      </c>
      <c r="Z5249" t="s">
        <v>43</v>
      </c>
      <c r="AA5249" t="s">
        <v>44</v>
      </c>
      <c r="AB5249" t="s">
        <v>44</v>
      </c>
    </row>
    <row r="5250" spans="1:28" x14ac:dyDescent="0.25">
      <c r="A5250" t="s">
        <v>9815</v>
      </c>
      <c r="B5250" s="1">
        <v>45717</v>
      </c>
      <c r="C5250" t="s">
        <v>29</v>
      </c>
      <c r="D5250" t="s">
        <v>30</v>
      </c>
      <c r="E5250">
        <v>39</v>
      </c>
      <c r="F5250" t="s">
        <v>111</v>
      </c>
      <c r="G5250" t="s">
        <v>318</v>
      </c>
      <c r="H5250" t="s">
        <v>319</v>
      </c>
      <c r="I5250" t="s">
        <v>34</v>
      </c>
      <c r="J5250" t="s">
        <v>190</v>
      </c>
      <c r="K5250">
        <v>2</v>
      </c>
      <c r="L5250" s="2">
        <v>2500</v>
      </c>
      <c r="M5250">
        <v>25</v>
      </c>
      <c r="N5250" s="2">
        <v>5000</v>
      </c>
      <c r="O5250" s="2">
        <v>1250</v>
      </c>
      <c r="P5250" s="2">
        <v>3750</v>
      </c>
      <c r="Q5250" s="2">
        <v>2694.92</v>
      </c>
      <c r="R5250" s="2">
        <v>1055.08</v>
      </c>
      <c r="S5250" t="s">
        <v>53</v>
      </c>
      <c r="T5250" t="s">
        <v>263</v>
      </c>
      <c r="U5250" t="s">
        <v>91</v>
      </c>
      <c r="V5250" t="s">
        <v>39</v>
      </c>
      <c r="W5250" t="s">
        <v>124</v>
      </c>
      <c r="X5250" t="s">
        <v>97</v>
      </c>
      <c r="Y5250" t="s">
        <v>56</v>
      </c>
      <c r="Z5250" t="s">
        <v>43</v>
      </c>
      <c r="AA5250" t="s">
        <v>44</v>
      </c>
      <c r="AB5250" t="s">
        <v>44</v>
      </c>
    </row>
    <row r="5251" spans="1:28" x14ac:dyDescent="0.25">
      <c r="A5251" t="s">
        <v>9816</v>
      </c>
      <c r="B5251" s="1">
        <v>45717</v>
      </c>
      <c r="C5251" t="s">
        <v>9817</v>
      </c>
      <c r="D5251" t="s">
        <v>9818</v>
      </c>
      <c r="E5251">
        <v>42</v>
      </c>
      <c r="F5251" t="s">
        <v>48</v>
      </c>
      <c r="G5251" t="s">
        <v>243</v>
      </c>
      <c r="H5251" t="s">
        <v>244</v>
      </c>
      <c r="I5251" t="s">
        <v>103</v>
      </c>
      <c r="J5251" t="s">
        <v>104</v>
      </c>
      <c r="K5251">
        <v>1</v>
      </c>
      <c r="L5251" s="2">
        <v>450</v>
      </c>
      <c r="M5251">
        <v>20</v>
      </c>
      <c r="N5251" s="2">
        <v>450</v>
      </c>
      <c r="O5251" s="2">
        <v>90</v>
      </c>
      <c r="P5251" s="2">
        <v>360</v>
      </c>
      <c r="Q5251" s="2">
        <v>239.83</v>
      </c>
      <c r="R5251" s="2">
        <v>120.17</v>
      </c>
      <c r="S5251" t="s">
        <v>53</v>
      </c>
      <c r="T5251" t="s">
        <v>407</v>
      </c>
      <c r="U5251" t="s">
        <v>408</v>
      </c>
      <c r="V5251" t="s">
        <v>39</v>
      </c>
      <c r="W5251" t="s">
        <v>92</v>
      </c>
      <c r="X5251" t="s">
        <v>67</v>
      </c>
      <c r="Y5251" t="s">
        <v>56</v>
      </c>
      <c r="Z5251" t="s">
        <v>43</v>
      </c>
      <c r="AA5251" t="s">
        <v>44</v>
      </c>
      <c r="AB5251" t="s">
        <v>44</v>
      </c>
    </row>
    <row r="5252" spans="1:28" x14ac:dyDescent="0.25">
      <c r="A5252" t="s">
        <v>9819</v>
      </c>
      <c r="B5252" s="1">
        <v>45717</v>
      </c>
      <c r="C5252" t="s">
        <v>691</v>
      </c>
      <c r="D5252" t="s">
        <v>692</v>
      </c>
      <c r="E5252">
        <v>33</v>
      </c>
      <c r="F5252" t="s">
        <v>48</v>
      </c>
      <c r="G5252" t="s">
        <v>344</v>
      </c>
      <c r="H5252" t="s">
        <v>345</v>
      </c>
      <c r="I5252" t="s">
        <v>34</v>
      </c>
      <c r="J5252" t="s">
        <v>121</v>
      </c>
      <c r="K5252">
        <v>5</v>
      </c>
      <c r="L5252" s="2">
        <v>1600</v>
      </c>
      <c r="M5252">
        <v>0</v>
      </c>
      <c r="N5252" s="2">
        <v>8000</v>
      </c>
      <c r="O5252" s="2">
        <v>0</v>
      </c>
      <c r="P5252" s="2">
        <v>8000</v>
      </c>
      <c r="Q5252" s="2">
        <v>5668.93</v>
      </c>
      <c r="R5252" s="2">
        <v>2331.0700000000002</v>
      </c>
      <c r="S5252" t="s">
        <v>64</v>
      </c>
      <c r="T5252" t="s">
        <v>407</v>
      </c>
      <c r="U5252" t="s">
        <v>408</v>
      </c>
      <c r="V5252" t="s">
        <v>39</v>
      </c>
      <c r="W5252" t="s">
        <v>137</v>
      </c>
      <c r="X5252" t="s">
        <v>97</v>
      </c>
      <c r="Y5252" t="s">
        <v>56</v>
      </c>
      <c r="Z5252" t="s">
        <v>43</v>
      </c>
      <c r="AA5252" t="s">
        <v>44</v>
      </c>
      <c r="AB5252" t="s">
        <v>44</v>
      </c>
    </row>
    <row r="5253" spans="1:28" x14ac:dyDescent="0.25">
      <c r="A5253" t="s">
        <v>9820</v>
      </c>
      <c r="B5253" s="1">
        <v>45717</v>
      </c>
      <c r="C5253" t="s">
        <v>5989</v>
      </c>
      <c r="D5253" t="s">
        <v>5990</v>
      </c>
      <c r="E5253">
        <v>32</v>
      </c>
      <c r="F5253" t="s">
        <v>48</v>
      </c>
      <c r="G5253" t="s">
        <v>112</v>
      </c>
      <c r="H5253" t="s">
        <v>113</v>
      </c>
      <c r="I5253" t="s">
        <v>103</v>
      </c>
      <c r="J5253" t="s">
        <v>104</v>
      </c>
      <c r="K5253">
        <v>1</v>
      </c>
      <c r="L5253" s="2">
        <v>650</v>
      </c>
      <c r="M5253">
        <v>5</v>
      </c>
      <c r="N5253" s="2">
        <v>650</v>
      </c>
      <c r="O5253" s="2">
        <v>32.5</v>
      </c>
      <c r="P5253" s="2">
        <v>617.5</v>
      </c>
      <c r="Q5253" s="2">
        <v>491.82</v>
      </c>
      <c r="R5253" s="2">
        <v>125.68</v>
      </c>
      <c r="S5253" t="s">
        <v>53</v>
      </c>
      <c r="T5253" t="s">
        <v>178</v>
      </c>
      <c r="U5253" t="s">
        <v>154</v>
      </c>
      <c r="V5253" t="s">
        <v>39</v>
      </c>
      <c r="W5253" t="s">
        <v>124</v>
      </c>
      <c r="X5253" t="s">
        <v>97</v>
      </c>
      <c r="Y5253" t="s">
        <v>42</v>
      </c>
      <c r="Z5253" t="s">
        <v>43</v>
      </c>
      <c r="AA5253" t="s">
        <v>44</v>
      </c>
      <c r="AB5253" t="s">
        <v>44</v>
      </c>
    </row>
    <row r="5254" spans="1:28" x14ac:dyDescent="0.25">
      <c r="A5254" t="s">
        <v>9821</v>
      </c>
      <c r="B5254" s="1">
        <v>45717</v>
      </c>
      <c r="C5254" t="s">
        <v>8034</v>
      </c>
      <c r="D5254" t="s">
        <v>8035</v>
      </c>
      <c r="E5254">
        <v>52</v>
      </c>
      <c r="F5254" t="s">
        <v>48</v>
      </c>
      <c r="G5254" t="s">
        <v>134</v>
      </c>
      <c r="H5254" t="s">
        <v>135</v>
      </c>
      <c r="I5254" t="s">
        <v>62</v>
      </c>
      <c r="J5254" t="s">
        <v>130</v>
      </c>
      <c r="K5254">
        <v>2</v>
      </c>
      <c r="L5254" s="2">
        <v>8500</v>
      </c>
      <c r="M5254">
        <v>20</v>
      </c>
      <c r="N5254" s="2">
        <v>17000</v>
      </c>
      <c r="O5254" s="2">
        <v>3400</v>
      </c>
      <c r="P5254" s="2">
        <v>13600</v>
      </c>
      <c r="Q5254" s="2">
        <v>10719.62</v>
      </c>
      <c r="R5254" s="2">
        <v>2880.38</v>
      </c>
      <c r="S5254" t="s">
        <v>64</v>
      </c>
      <c r="T5254" t="s">
        <v>290</v>
      </c>
      <c r="U5254" t="s">
        <v>291</v>
      </c>
      <c r="V5254" t="s">
        <v>39</v>
      </c>
      <c r="W5254" t="s">
        <v>66</v>
      </c>
      <c r="X5254" t="s">
        <v>67</v>
      </c>
      <c r="Y5254" t="s">
        <v>56</v>
      </c>
      <c r="Z5254" t="s">
        <v>43</v>
      </c>
      <c r="AA5254" t="s">
        <v>44</v>
      </c>
      <c r="AB5254" t="s">
        <v>44</v>
      </c>
    </row>
    <row r="5255" spans="1:28" x14ac:dyDescent="0.25">
      <c r="A5255" t="s">
        <v>9822</v>
      </c>
      <c r="B5255" s="1">
        <v>45717</v>
      </c>
      <c r="C5255" t="s">
        <v>3571</v>
      </c>
      <c r="D5255" t="s">
        <v>3572</v>
      </c>
      <c r="E5255">
        <v>54</v>
      </c>
      <c r="F5255" t="s">
        <v>48</v>
      </c>
      <c r="G5255" t="s">
        <v>112</v>
      </c>
      <c r="H5255" t="s">
        <v>113</v>
      </c>
      <c r="I5255" t="s">
        <v>103</v>
      </c>
      <c r="J5255" t="s">
        <v>104</v>
      </c>
      <c r="K5255">
        <v>2</v>
      </c>
      <c r="L5255" s="2">
        <v>650</v>
      </c>
      <c r="M5255">
        <v>5</v>
      </c>
      <c r="N5255" s="2">
        <v>1300</v>
      </c>
      <c r="O5255" s="2">
        <v>65</v>
      </c>
      <c r="P5255" s="2">
        <v>1235</v>
      </c>
      <c r="Q5255" s="2">
        <v>1011.73</v>
      </c>
      <c r="R5255" s="2">
        <v>223.27</v>
      </c>
      <c r="S5255" t="s">
        <v>53</v>
      </c>
      <c r="T5255" t="s">
        <v>407</v>
      </c>
      <c r="U5255" t="s">
        <v>408</v>
      </c>
      <c r="V5255" t="s">
        <v>39</v>
      </c>
      <c r="W5255" t="s">
        <v>124</v>
      </c>
      <c r="X5255" t="s">
        <v>41</v>
      </c>
      <c r="Y5255" t="s">
        <v>56</v>
      </c>
      <c r="Z5255" t="s">
        <v>43</v>
      </c>
      <c r="AA5255" t="s">
        <v>44</v>
      </c>
      <c r="AB5255" t="s">
        <v>44</v>
      </c>
    </row>
    <row r="5256" spans="1:28" x14ac:dyDescent="0.25">
      <c r="A5256" t="s">
        <v>9823</v>
      </c>
      <c r="B5256" s="1">
        <v>45717</v>
      </c>
      <c r="C5256" t="s">
        <v>5789</v>
      </c>
      <c r="D5256" t="s">
        <v>5790</v>
      </c>
      <c r="E5256">
        <v>56</v>
      </c>
      <c r="F5256" t="s">
        <v>48</v>
      </c>
      <c r="G5256" t="s">
        <v>128</v>
      </c>
      <c r="H5256" t="s">
        <v>129</v>
      </c>
      <c r="I5256" t="s">
        <v>74</v>
      </c>
      <c r="J5256" t="s">
        <v>130</v>
      </c>
      <c r="K5256">
        <v>3</v>
      </c>
      <c r="L5256" s="2">
        <v>1700</v>
      </c>
      <c r="M5256">
        <v>5</v>
      </c>
      <c r="N5256" s="2">
        <v>5100</v>
      </c>
      <c r="O5256" s="2">
        <v>255</v>
      </c>
      <c r="P5256" s="2">
        <v>4845</v>
      </c>
      <c r="Q5256" s="2">
        <v>3786.52</v>
      </c>
      <c r="R5256" s="2">
        <v>1058.48</v>
      </c>
      <c r="S5256" t="s">
        <v>53</v>
      </c>
      <c r="T5256" t="s">
        <v>222</v>
      </c>
      <c r="U5256" t="s">
        <v>38</v>
      </c>
      <c r="V5256" t="s">
        <v>39</v>
      </c>
      <c r="W5256" t="s">
        <v>137</v>
      </c>
      <c r="X5256" t="s">
        <v>41</v>
      </c>
      <c r="Y5256" t="s">
        <v>84</v>
      </c>
      <c r="Z5256" t="s">
        <v>43</v>
      </c>
      <c r="AA5256" t="s">
        <v>44</v>
      </c>
      <c r="AB5256" t="s">
        <v>44</v>
      </c>
    </row>
    <row r="5257" spans="1:28" x14ac:dyDescent="0.25">
      <c r="A5257" t="s">
        <v>9824</v>
      </c>
      <c r="B5257" s="1">
        <v>45717</v>
      </c>
      <c r="C5257" t="s">
        <v>1586</v>
      </c>
      <c r="D5257" t="s">
        <v>1587</v>
      </c>
      <c r="E5257">
        <v>33</v>
      </c>
      <c r="F5257" t="s">
        <v>31</v>
      </c>
      <c r="G5257" t="s">
        <v>188</v>
      </c>
      <c r="H5257" t="s">
        <v>189</v>
      </c>
      <c r="I5257" t="s">
        <v>34</v>
      </c>
      <c r="J5257" t="s">
        <v>190</v>
      </c>
      <c r="K5257">
        <v>2</v>
      </c>
      <c r="L5257" s="2">
        <v>1800</v>
      </c>
      <c r="M5257">
        <v>0</v>
      </c>
      <c r="N5257" s="2">
        <v>3600</v>
      </c>
      <c r="O5257" s="2">
        <v>0</v>
      </c>
      <c r="P5257" s="2">
        <v>3600</v>
      </c>
      <c r="Q5257" s="2">
        <v>2725.82</v>
      </c>
      <c r="R5257" s="2">
        <v>874.18</v>
      </c>
      <c r="S5257" t="s">
        <v>53</v>
      </c>
      <c r="T5257" t="s">
        <v>65</v>
      </c>
      <c r="U5257" t="s">
        <v>65</v>
      </c>
      <c r="V5257" t="s">
        <v>39</v>
      </c>
      <c r="W5257" t="s">
        <v>40</v>
      </c>
      <c r="X5257" t="s">
        <v>97</v>
      </c>
      <c r="Y5257" t="s">
        <v>56</v>
      </c>
      <c r="Z5257" t="s">
        <v>144</v>
      </c>
      <c r="AA5257" t="s">
        <v>44</v>
      </c>
      <c r="AB5257" t="s">
        <v>44</v>
      </c>
    </row>
    <row r="5258" spans="1:28" x14ac:dyDescent="0.25">
      <c r="A5258" t="s">
        <v>9825</v>
      </c>
      <c r="B5258" s="1">
        <v>45717</v>
      </c>
      <c r="C5258" t="s">
        <v>5226</v>
      </c>
      <c r="D5258" t="s">
        <v>5227</v>
      </c>
      <c r="E5258">
        <v>48</v>
      </c>
      <c r="F5258" t="s">
        <v>31</v>
      </c>
      <c r="G5258" t="s">
        <v>134</v>
      </c>
      <c r="H5258" t="s">
        <v>135</v>
      </c>
      <c r="I5258" t="s">
        <v>62</v>
      </c>
      <c r="J5258" t="s">
        <v>130</v>
      </c>
      <c r="K5258">
        <v>6</v>
      </c>
      <c r="L5258" s="2">
        <v>8500</v>
      </c>
      <c r="M5258">
        <v>5</v>
      </c>
      <c r="N5258" s="2">
        <v>51000</v>
      </c>
      <c r="O5258" s="2">
        <v>2550</v>
      </c>
      <c r="P5258" s="2">
        <v>48450</v>
      </c>
      <c r="Q5258" s="2">
        <v>34546.49</v>
      </c>
      <c r="R5258" s="2">
        <v>13903.51</v>
      </c>
      <c r="S5258" t="s">
        <v>53</v>
      </c>
      <c r="T5258" t="s">
        <v>163</v>
      </c>
      <c r="U5258" t="s">
        <v>164</v>
      </c>
      <c r="V5258" t="s">
        <v>39</v>
      </c>
      <c r="W5258" t="s">
        <v>137</v>
      </c>
      <c r="X5258" t="s">
        <v>97</v>
      </c>
      <c r="Y5258" t="s">
        <v>56</v>
      </c>
      <c r="Z5258" t="s">
        <v>43</v>
      </c>
      <c r="AA5258" t="s">
        <v>44</v>
      </c>
      <c r="AB5258" t="s">
        <v>44</v>
      </c>
    </row>
    <row r="5259" spans="1:28" x14ac:dyDescent="0.25">
      <c r="A5259" t="s">
        <v>9826</v>
      </c>
      <c r="B5259" s="1">
        <v>45717</v>
      </c>
      <c r="C5259" t="s">
        <v>9827</v>
      </c>
      <c r="D5259" t="s">
        <v>9828</v>
      </c>
      <c r="E5259">
        <v>31</v>
      </c>
      <c r="F5259" t="s">
        <v>111</v>
      </c>
      <c r="G5259" t="s">
        <v>128</v>
      </c>
      <c r="H5259" t="s">
        <v>129</v>
      </c>
      <c r="I5259" t="s">
        <v>74</v>
      </c>
      <c r="J5259" t="s">
        <v>130</v>
      </c>
      <c r="K5259">
        <v>4</v>
      </c>
      <c r="L5259" s="2">
        <v>1700</v>
      </c>
      <c r="M5259">
        <v>5</v>
      </c>
      <c r="N5259" s="2">
        <v>6800</v>
      </c>
      <c r="O5259" s="2">
        <v>340</v>
      </c>
      <c r="P5259" s="2">
        <v>6460</v>
      </c>
      <c r="Q5259" s="2">
        <v>4882.84</v>
      </c>
      <c r="R5259" s="2">
        <v>1577.16</v>
      </c>
      <c r="S5259" t="s">
        <v>53</v>
      </c>
      <c r="T5259" t="s">
        <v>37</v>
      </c>
      <c r="U5259" t="s">
        <v>38</v>
      </c>
      <c r="V5259" t="s">
        <v>39</v>
      </c>
      <c r="W5259" t="s">
        <v>40</v>
      </c>
      <c r="X5259" t="s">
        <v>97</v>
      </c>
      <c r="Y5259" t="s">
        <v>42</v>
      </c>
      <c r="Z5259" t="s">
        <v>223</v>
      </c>
      <c r="AA5259" t="s">
        <v>44</v>
      </c>
      <c r="AB5259" t="s">
        <v>44</v>
      </c>
    </row>
    <row r="5260" spans="1:28" x14ac:dyDescent="0.25">
      <c r="A5260" t="s">
        <v>9829</v>
      </c>
      <c r="B5260" s="1">
        <v>45717</v>
      </c>
      <c r="C5260" t="s">
        <v>1168</v>
      </c>
      <c r="D5260" t="s">
        <v>1169</v>
      </c>
      <c r="E5260">
        <v>24</v>
      </c>
      <c r="F5260" t="s">
        <v>48</v>
      </c>
      <c r="G5260" t="s">
        <v>141</v>
      </c>
      <c r="H5260" t="s">
        <v>142</v>
      </c>
      <c r="I5260" t="s">
        <v>74</v>
      </c>
      <c r="J5260" t="s">
        <v>143</v>
      </c>
      <c r="K5260">
        <v>4</v>
      </c>
      <c r="L5260" s="2">
        <v>900</v>
      </c>
      <c r="M5260">
        <v>15</v>
      </c>
      <c r="N5260" s="2">
        <v>3600</v>
      </c>
      <c r="O5260" s="2">
        <v>540</v>
      </c>
      <c r="P5260" s="2">
        <v>3060</v>
      </c>
      <c r="Q5260" s="2">
        <v>2012.62</v>
      </c>
      <c r="R5260" s="2">
        <v>1047.3800000000001</v>
      </c>
      <c r="S5260" t="s">
        <v>64</v>
      </c>
      <c r="T5260" t="s">
        <v>178</v>
      </c>
      <c r="U5260" t="s">
        <v>154</v>
      </c>
      <c r="V5260" t="s">
        <v>39</v>
      </c>
      <c r="W5260" t="s">
        <v>83</v>
      </c>
      <c r="X5260" t="s">
        <v>97</v>
      </c>
      <c r="Y5260" t="s">
        <v>56</v>
      </c>
      <c r="Z5260" t="s">
        <v>43</v>
      </c>
      <c r="AA5260" t="s">
        <v>44</v>
      </c>
      <c r="AB5260" t="s">
        <v>44</v>
      </c>
    </row>
    <row r="5261" spans="1:28" x14ac:dyDescent="0.25">
      <c r="A5261" t="s">
        <v>9830</v>
      </c>
      <c r="B5261" s="1">
        <v>45717</v>
      </c>
      <c r="C5261" t="s">
        <v>5570</v>
      </c>
      <c r="D5261" t="s">
        <v>5571</v>
      </c>
      <c r="E5261">
        <v>59</v>
      </c>
      <c r="F5261" t="s">
        <v>31</v>
      </c>
      <c r="G5261" t="s">
        <v>561</v>
      </c>
      <c r="H5261" t="s">
        <v>562</v>
      </c>
      <c r="I5261" t="s">
        <v>34</v>
      </c>
      <c r="J5261" t="s">
        <v>143</v>
      </c>
      <c r="K5261">
        <v>2</v>
      </c>
      <c r="L5261" s="2">
        <v>900</v>
      </c>
      <c r="M5261">
        <v>25</v>
      </c>
      <c r="N5261" s="2">
        <v>1800</v>
      </c>
      <c r="O5261" s="2">
        <v>450</v>
      </c>
      <c r="P5261" s="2">
        <v>1350</v>
      </c>
      <c r="Q5261" s="2">
        <v>749.91</v>
      </c>
      <c r="R5261" s="2">
        <v>600.09</v>
      </c>
      <c r="S5261" t="s">
        <v>36</v>
      </c>
      <c r="T5261" t="s">
        <v>153</v>
      </c>
      <c r="U5261" t="s">
        <v>154</v>
      </c>
      <c r="V5261" t="s">
        <v>39</v>
      </c>
      <c r="W5261" t="s">
        <v>92</v>
      </c>
      <c r="X5261" t="s">
        <v>41</v>
      </c>
      <c r="Y5261" t="s">
        <v>42</v>
      </c>
      <c r="Z5261" t="s">
        <v>508</v>
      </c>
      <c r="AA5261" t="s">
        <v>44</v>
      </c>
      <c r="AB5261" t="s">
        <v>44</v>
      </c>
    </row>
    <row r="5262" spans="1:28" x14ac:dyDescent="0.25">
      <c r="A5262" t="s">
        <v>9831</v>
      </c>
      <c r="B5262" s="1">
        <v>45717</v>
      </c>
      <c r="C5262" t="s">
        <v>5325</v>
      </c>
      <c r="D5262" t="s">
        <v>5326</v>
      </c>
      <c r="E5262">
        <v>50</v>
      </c>
      <c r="F5262" t="s">
        <v>31</v>
      </c>
      <c r="G5262" t="s">
        <v>101</v>
      </c>
      <c r="H5262" t="s">
        <v>102</v>
      </c>
      <c r="I5262" t="s">
        <v>103</v>
      </c>
      <c r="J5262" t="s">
        <v>104</v>
      </c>
      <c r="K5262">
        <v>1</v>
      </c>
      <c r="L5262" s="2">
        <v>1800</v>
      </c>
      <c r="M5262">
        <v>10</v>
      </c>
      <c r="N5262" s="2">
        <v>1800</v>
      </c>
      <c r="O5262" s="2">
        <v>180</v>
      </c>
      <c r="P5262" s="2">
        <v>1620</v>
      </c>
      <c r="Q5262" s="2">
        <v>1136.69</v>
      </c>
      <c r="R5262" s="2">
        <v>483.31</v>
      </c>
      <c r="S5262" t="s">
        <v>64</v>
      </c>
      <c r="T5262" t="s">
        <v>153</v>
      </c>
      <c r="U5262" t="s">
        <v>154</v>
      </c>
      <c r="V5262" t="s">
        <v>39</v>
      </c>
      <c r="W5262" t="s">
        <v>66</v>
      </c>
      <c r="X5262" t="s">
        <v>41</v>
      </c>
      <c r="Y5262" t="s">
        <v>56</v>
      </c>
      <c r="Z5262" t="s">
        <v>43</v>
      </c>
      <c r="AA5262" t="s">
        <v>44</v>
      </c>
      <c r="AB5262" t="s">
        <v>44</v>
      </c>
    </row>
    <row r="5263" spans="1:28" x14ac:dyDescent="0.25">
      <c r="A5263" t="s">
        <v>9832</v>
      </c>
      <c r="B5263" s="1">
        <v>45718</v>
      </c>
      <c r="C5263" t="s">
        <v>2020</v>
      </c>
      <c r="D5263" t="s">
        <v>2021</v>
      </c>
      <c r="E5263">
        <v>18</v>
      </c>
      <c r="F5263" t="s">
        <v>48</v>
      </c>
      <c r="G5263" t="s">
        <v>202</v>
      </c>
      <c r="H5263" t="s">
        <v>203</v>
      </c>
      <c r="I5263" t="s">
        <v>103</v>
      </c>
      <c r="J5263" t="s">
        <v>104</v>
      </c>
      <c r="K5263">
        <v>5</v>
      </c>
      <c r="L5263" s="2">
        <v>550</v>
      </c>
      <c r="M5263">
        <v>15</v>
      </c>
      <c r="N5263" s="2">
        <v>2750</v>
      </c>
      <c r="O5263" s="2">
        <v>412.5</v>
      </c>
      <c r="P5263" s="2">
        <v>2337.5</v>
      </c>
      <c r="Q5263" s="2">
        <v>1676.07</v>
      </c>
      <c r="R5263" s="2">
        <v>661.43</v>
      </c>
      <c r="S5263" t="s">
        <v>36</v>
      </c>
      <c r="T5263" t="s">
        <v>114</v>
      </c>
      <c r="U5263" t="s">
        <v>115</v>
      </c>
      <c r="V5263" t="s">
        <v>39</v>
      </c>
      <c r="W5263" t="s">
        <v>66</v>
      </c>
      <c r="X5263" t="s">
        <v>67</v>
      </c>
      <c r="Y5263" t="s">
        <v>56</v>
      </c>
      <c r="Z5263" t="s">
        <v>508</v>
      </c>
      <c r="AA5263" t="s">
        <v>44</v>
      </c>
      <c r="AB5263" t="s">
        <v>44</v>
      </c>
    </row>
    <row r="5264" spans="1:28" x14ac:dyDescent="0.25">
      <c r="A5264" t="s">
        <v>9833</v>
      </c>
      <c r="B5264" s="1">
        <v>45718</v>
      </c>
      <c r="C5264" t="s">
        <v>3902</v>
      </c>
      <c r="D5264" t="s">
        <v>3903</v>
      </c>
      <c r="E5264">
        <v>53</v>
      </c>
      <c r="F5264" t="s">
        <v>48</v>
      </c>
      <c r="G5264" t="s">
        <v>134</v>
      </c>
      <c r="H5264" t="s">
        <v>135</v>
      </c>
      <c r="I5264" t="s">
        <v>62</v>
      </c>
      <c r="J5264" t="s">
        <v>130</v>
      </c>
      <c r="K5264">
        <v>1</v>
      </c>
      <c r="L5264" s="2">
        <v>8500</v>
      </c>
      <c r="M5264">
        <v>15</v>
      </c>
      <c r="N5264" s="2">
        <v>8500</v>
      </c>
      <c r="O5264" s="2">
        <v>1275</v>
      </c>
      <c r="P5264" s="2">
        <v>7225</v>
      </c>
      <c r="Q5264" s="2">
        <v>4458</v>
      </c>
      <c r="R5264" s="2">
        <v>2767</v>
      </c>
      <c r="S5264" t="s">
        <v>53</v>
      </c>
      <c r="T5264" t="s">
        <v>90</v>
      </c>
      <c r="U5264" t="s">
        <v>91</v>
      </c>
      <c r="V5264" t="s">
        <v>39</v>
      </c>
      <c r="W5264" t="s">
        <v>83</v>
      </c>
      <c r="X5264" t="s">
        <v>67</v>
      </c>
      <c r="Y5264" t="s">
        <v>56</v>
      </c>
      <c r="Z5264" t="s">
        <v>223</v>
      </c>
      <c r="AA5264" t="s">
        <v>44</v>
      </c>
      <c r="AB5264" t="s">
        <v>44</v>
      </c>
    </row>
    <row r="5265" spans="1:28" x14ac:dyDescent="0.25">
      <c r="A5265" t="s">
        <v>9834</v>
      </c>
      <c r="B5265" s="1">
        <v>45718</v>
      </c>
      <c r="C5265" t="s">
        <v>2525</v>
      </c>
      <c r="D5265" t="s">
        <v>2526</v>
      </c>
      <c r="E5265">
        <v>46</v>
      </c>
      <c r="F5265" t="s">
        <v>48</v>
      </c>
      <c r="G5265" t="s">
        <v>81</v>
      </c>
      <c r="H5265" t="s">
        <v>82</v>
      </c>
      <c r="I5265" t="s">
        <v>51</v>
      </c>
      <c r="J5265" t="s">
        <v>52</v>
      </c>
      <c r="K5265">
        <v>2</v>
      </c>
      <c r="L5265" s="2">
        <v>600</v>
      </c>
      <c r="M5265">
        <v>15</v>
      </c>
      <c r="N5265" s="2">
        <v>1200</v>
      </c>
      <c r="O5265" s="2">
        <v>180</v>
      </c>
      <c r="P5265" s="2">
        <v>1020</v>
      </c>
      <c r="Q5265" s="2">
        <v>740.05</v>
      </c>
      <c r="R5265" s="2">
        <v>279.95</v>
      </c>
      <c r="S5265" t="s">
        <v>53</v>
      </c>
      <c r="T5265" t="s">
        <v>578</v>
      </c>
      <c r="U5265" t="s">
        <v>579</v>
      </c>
      <c r="V5265" t="s">
        <v>39</v>
      </c>
      <c r="W5265" t="s">
        <v>83</v>
      </c>
      <c r="X5265" t="s">
        <v>67</v>
      </c>
      <c r="Y5265" t="s">
        <v>56</v>
      </c>
      <c r="Z5265" t="s">
        <v>43</v>
      </c>
      <c r="AA5265" t="s">
        <v>44</v>
      </c>
      <c r="AB5265" t="s">
        <v>44</v>
      </c>
    </row>
    <row r="5266" spans="1:28" x14ac:dyDescent="0.25">
      <c r="A5266" t="s">
        <v>9835</v>
      </c>
      <c r="B5266" s="1">
        <v>45718</v>
      </c>
      <c r="C5266" t="s">
        <v>8269</v>
      </c>
      <c r="D5266" t="s">
        <v>8270</v>
      </c>
      <c r="E5266">
        <v>29</v>
      </c>
      <c r="F5266" t="s">
        <v>31</v>
      </c>
      <c r="G5266" t="s">
        <v>280</v>
      </c>
      <c r="H5266" t="s">
        <v>281</v>
      </c>
      <c r="I5266" t="s">
        <v>62</v>
      </c>
      <c r="J5266" t="s">
        <v>190</v>
      </c>
      <c r="K5266">
        <v>3</v>
      </c>
      <c r="L5266" s="2">
        <v>700</v>
      </c>
      <c r="M5266">
        <v>20</v>
      </c>
      <c r="N5266" s="2">
        <v>2100</v>
      </c>
      <c r="O5266" s="2">
        <v>420</v>
      </c>
      <c r="P5266" s="2">
        <v>1680</v>
      </c>
      <c r="Q5266" s="2">
        <v>961.34</v>
      </c>
      <c r="R5266" s="2">
        <v>718.66</v>
      </c>
      <c r="S5266" t="s">
        <v>53</v>
      </c>
      <c r="T5266" t="s">
        <v>178</v>
      </c>
      <c r="U5266" t="s">
        <v>154</v>
      </c>
      <c r="V5266" t="s">
        <v>39</v>
      </c>
      <c r="W5266" t="s">
        <v>40</v>
      </c>
      <c r="X5266" t="s">
        <v>41</v>
      </c>
      <c r="Y5266" t="s">
        <v>84</v>
      </c>
      <c r="Z5266" t="s">
        <v>43</v>
      </c>
      <c r="AA5266" t="s">
        <v>44</v>
      </c>
      <c r="AB5266" t="s">
        <v>44</v>
      </c>
    </row>
    <row r="5267" spans="1:28" x14ac:dyDescent="0.25">
      <c r="A5267" t="s">
        <v>9836</v>
      </c>
      <c r="B5267" s="1">
        <v>45718</v>
      </c>
      <c r="C5267" t="s">
        <v>1462</v>
      </c>
      <c r="D5267" t="s">
        <v>1463</v>
      </c>
      <c r="E5267">
        <v>48</v>
      </c>
      <c r="F5267" t="s">
        <v>48</v>
      </c>
      <c r="G5267" t="s">
        <v>60</v>
      </c>
      <c r="H5267" t="s">
        <v>61</v>
      </c>
      <c r="I5267" t="s">
        <v>62</v>
      </c>
      <c r="J5267" t="s">
        <v>63</v>
      </c>
      <c r="K5267">
        <v>1</v>
      </c>
      <c r="L5267" s="2">
        <v>3500</v>
      </c>
      <c r="M5267">
        <v>15</v>
      </c>
      <c r="N5267" s="2">
        <v>3500</v>
      </c>
      <c r="O5267" s="2">
        <v>525</v>
      </c>
      <c r="P5267" s="2">
        <v>2975</v>
      </c>
      <c r="Q5267" s="2">
        <v>1727.73</v>
      </c>
      <c r="R5267" s="2">
        <v>1247.27</v>
      </c>
      <c r="S5267" t="s">
        <v>64</v>
      </c>
      <c r="T5267" t="s">
        <v>275</v>
      </c>
      <c r="U5267" t="s">
        <v>123</v>
      </c>
      <c r="V5267" t="s">
        <v>39</v>
      </c>
      <c r="W5267" t="s">
        <v>83</v>
      </c>
      <c r="X5267" t="s">
        <v>67</v>
      </c>
      <c r="Y5267" t="s">
        <v>56</v>
      </c>
      <c r="Z5267" t="s">
        <v>43</v>
      </c>
      <c r="AA5267" t="s">
        <v>44</v>
      </c>
      <c r="AB5267" t="s">
        <v>44</v>
      </c>
    </row>
    <row r="5268" spans="1:28" x14ac:dyDescent="0.25">
      <c r="A5268" t="s">
        <v>9837</v>
      </c>
      <c r="B5268" s="1">
        <v>45718</v>
      </c>
      <c r="C5268" t="s">
        <v>3908</v>
      </c>
      <c r="D5268" t="s">
        <v>3909</v>
      </c>
      <c r="E5268">
        <v>24</v>
      </c>
      <c r="F5268" t="s">
        <v>31</v>
      </c>
      <c r="G5268" t="s">
        <v>280</v>
      </c>
      <c r="H5268" t="s">
        <v>281</v>
      </c>
      <c r="I5268" t="s">
        <v>62</v>
      </c>
      <c r="J5268" t="s">
        <v>190</v>
      </c>
      <c r="K5268">
        <v>1</v>
      </c>
      <c r="L5268" s="2">
        <v>700</v>
      </c>
      <c r="M5268">
        <v>0</v>
      </c>
      <c r="N5268" s="2">
        <v>700</v>
      </c>
      <c r="O5268" s="2">
        <v>0</v>
      </c>
      <c r="P5268" s="2">
        <v>700</v>
      </c>
      <c r="Q5268" s="2">
        <v>452.28</v>
      </c>
      <c r="R5268" s="2">
        <v>247.72</v>
      </c>
      <c r="S5268" t="s">
        <v>53</v>
      </c>
      <c r="T5268" t="s">
        <v>398</v>
      </c>
      <c r="U5268" t="s">
        <v>399</v>
      </c>
      <c r="V5268" t="s">
        <v>39</v>
      </c>
      <c r="W5268" t="s">
        <v>66</v>
      </c>
      <c r="X5268" t="s">
        <v>97</v>
      </c>
      <c r="Y5268" t="s">
        <v>56</v>
      </c>
      <c r="Z5268" t="s">
        <v>144</v>
      </c>
      <c r="AA5268" t="s">
        <v>44</v>
      </c>
      <c r="AB5268" t="s">
        <v>44</v>
      </c>
    </row>
    <row r="5269" spans="1:28" x14ac:dyDescent="0.25">
      <c r="A5269" t="s">
        <v>9838</v>
      </c>
      <c r="B5269" s="1">
        <v>45718</v>
      </c>
      <c r="C5269" t="s">
        <v>9839</v>
      </c>
      <c r="D5269" t="s">
        <v>9840</v>
      </c>
      <c r="E5269">
        <v>60</v>
      </c>
      <c r="F5269" t="s">
        <v>111</v>
      </c>
      <c r="G5269" t="s">
        <v>81</v>
      </c>
      <c r="H5269" t="s">
        <v>82</v>
      </c>
      <c r="I5269" t="s">
        <v>51</v>
      </c>
      <c r="J5269" t="s">
        <v>52</v>
      </c>
      <c r="K5269">
        <v>2</v>
      </c>
      <c r="L5269" s="2">
        <v>600</v>
      </c>
      <c r="M5269">
        <v>5</v>
      </c>
      <c r="N5269" s="2">
        <v>1200</v>
      </c>
      <c r="O5269" s="2">
        <v>60</v>
      </c>
      <c r="P5269" s="2">
        <v>1140</v>
      </c>
      <c r="Q5269" s="2">
        <v>874.63</v>
      </c>
      <c r="R5269" s="2">
        <v>265.37</v>
      </c>
      <c r="S5269" t="s">
        <v>53</v>
      </c>
      <c r="T5269" t="s">
        <v>163</v>
      </c>
      <c r="U5269" t="s">
        <v>164</v>
      </c>
      <c r="V5269" t="s">
        <v>39</v>
      </c>
      <c r="W5269" t="s">
        <v>40</v>
      </c>
      <c r="X5269" t="s">
        <v>97</v>
      </c>
      <c r="Y5269" t="s">
        <v>56</v>
      </c>
      <c r="Z5269" t="s">
        <v>43</v>
      </c>
      <c r="AA5269" t="s">
        <v>44</v>
      </c>
      <c r="AB5269" t="s">
        <v>68</v>
      </c>
    </row>
    <row r="5270" spans="1:28" x14ac:dyDescent="0.25">
      <c r="A5270" t="s">
        <v>9841</v>
      </c>
      <c r="B5270" s="1">
        <v>45718</v>
      </c>
      <c r="C5270" t="s">
        <v>6792</v>
      </c>
      <c r="D5270" t="s">
        <v>6793</v>
      </c>
      <c r="E5270">
        <v>50</v>
      </c>
      <c r="F5270" t="s">
        <v>31</v>
      </c>
      <c r="G5270" t="s">
        <v>207</v>
      </c>
      <c r="H5270" t="s">
        <v>208</v>
      </c>
      <c r="I5270" t="s">
        <v>34</v>
      </c>
      <c r="J5270" t="s">
        <v>143</v>
      </c>
      <c r="K5270">
        <v>2</v>
      </c>
      <c r="L5270" s="2">
        <v>18000</v>
      </c>
      <c r="M5270">
        <v>10</v>
      </c>
      <c r="N5270" s="2">
        <v>36000</v>
      </c>
      <c r="O5270" s="2">
        <v>3600</v>
      </c>
      <c r="P5270" s="2">
        <v>32400</v>
      </c>
      <c r="Q5270" s="2">
        <v>23352.18</v>
      </c>
      <c r="R5270" s="2">
        <v>9047.82</v>
      </c>
      <c r="S5270" t="s">
        <v>64</v>
      </c>
      <c r="T5270" t="s">
        <v>136</v>
      </c>
      <c r="U5270" t="s">
        <v>38</v>
      </c>
      <c r="V5270" t="s">
        <v>39</v>
      </c>
      <c r="W5270" t="s">
        <v>40</v>
      </c>
      <c r="X5270" t="s">
        <v>41</v>
      </c>
      <c r="Y5270" t="s">
        <v>56</v>
      </c>
      <c r="Z5270" t="s">
        <v>43</v>
      </c>
      <c r="AA5270" t="s">
        <v>44</v>
      </c>
      <c r="AB5270" t="s">
        <v>44</v>
      </c>
    </row>
    <row r="5271" spans="1:28" x14ac:dyDescent="0.25">
      <c r="A5271" t="s">
        <v>9842</v>
      </c>
      <c r="B5271" s="1">
        <v>45718</v>
      </c>
      <c r="C5271" t="s">
        <v>9843</v>
      </c>
      <c r="D5271" t="s">
        <v>9844</v>
      </c>
      <c r="E5271">
        <v>26</v>
      </c>
      <c r="F5271" t="s">
        <v>48</v>
      </c>
      <c r="G5271" t="s">
        <v>561</v>
      </c>
      <c r="H5271" t="s">
        <v>562</v>
      </c>
      <c r="I5271" t="s">
        <v>34</v>
      </c>
      <c r="J5271" t="s">
        <v>143</v>
      </c>
      <c r="K5271">
        <v>1</v>
      </c>
      <c r="L5271" s="2">
        <v>900</v>
      </c>
      <c r="M5271">
        <v>5</v>
      </c>
      <c r="N5271" s="2">
        <v>900</v>
      </c>
      <c r="O5271" s="2">
        <v>45</v>
      </c>
      <c r="P5271" s="2">
        <v>855</v>
      </c>
      <c r="Q5271" s="2">
        <v>597.57000000000005</v>
      </c>
      <c r="R5271" s="2">
        <v>257.43</v>
      </c>
      <c r="S5271" t="s">
        <v>53</v>
      </c>
      <c r="T5271" t="s">
        <v>37</v>
      </c>
      <c r="U5271" t="s">
        <v>38</v>
      </c>
      <c r="V5271" t="s">
        <v>39</v>
      </c>
      <c r="W5271" t="s">
        <v>66</v>
      </c>
      <c r="X5271" t="s">
        <v>41</v>
      </c>
      <c r="Y5271" t="s">
        <v>56</v>
      </c>
      <c r="Z5271" t="s">
        <v>43</v>
      </c>
      <c r="AA5271" t="s">
        <v>44</v>
      </c>
      <c r="AB5271" t="s">
        <v>44</v>
      </c>
    </row>
    <row r="5272" spans="1:28" x14ac:dyDescent="0.25">
      <c r="A5272" t="s">
        <v>9845</v>
      </c>
      <c r="B5272" s="1">
        <v>45718</v>
      </c>
      <c r="C5272" t="s">
        <v>6239</v>
      </c>
      <c r="D5272" t="s">
        <v>6240</v>
      </c>
      <c r="E5272">
        <v>20</v>
      </c>
      <c r="F5272" t="s">
        <v>48</v>
      </c>
      <c r="G5272" t="s">
        <v>212</v>
      </c>
      <c r="H5272" t="s">
        <v>213</v>
      </c>
      <c r="I5272" t="s">
        <v>51</v>
      </c>
      <c r="J5272" t="s">
        <v>52</v>
      </c>
      <c r="K5272">
        <v>1</v>
      </c>
      <c r="L5272" s="2">
        <v>400</v>
      </c>
      <c r="M5272">
        <v>5</v>
      </c>
      <c r="N5272" s="2">
        <v>400</v>
      </c>
      <c r="O5272" s="2">
        <v>20</v>
      </c>
      <c r="P5272" s="2">
        <v>380</v>
      </c>
      <c r="Q5272" s="2">
        <v>236.04</v>
      </c>
      <c r="R5272" s="2">
        <v>143.96</v>
      </c>
      <c r="S5272" t="s">
        <v>53</v>
      </c>
      <c r="T5272" t="s">
        <v>222</v>
      </c>
      <c r="U5272" t="s">
        <v>38</v>
      </c>
      <c r="V5272" t="s">
        <v>39</v>
      </c>
      <c r="W5272" t="s">
        <v>83</v>
      </c>
      <c r="X5272" t="s">
        <v>41</v>
      </c>
      <c r="Y5272" t="s">
        <v>56</v>
      </c>
      <c r="Z5272" t="s">
        <v>107</v>
      </c>
      <c r="AA5272" t="s">
        <v>44</v>
      </c>
      <c r="AB5272" t="s">
        <v>44</v>
      </c>
    </row>
    <row r="5273" spans="1:28" x14ac:dyDescent="0.25">
      <c r="A5273" t="s">
        <v>9846</v>
      </c>
      <c r="B5273" s="1">
        <v>45718</v>
      </c>
      <c r="C5273" t="s">
        <v>1703</v>
      </c>
      <c r="D5273" t="s">
        <v>1704</v>
      </c>
      <c r="E5273">
        <v>44</v>
      </c>
      <c r="F5273" t="s">
        <v>31</v>
      </c>
      <c r="G5273" t="s">
        <v>119</v>
      </c>
      <c r="H5273" t="s">
        <v>120</v>
      </c>
      <c r="I5273" t="s">
        <v>62</v>
      </c>
      <c r="J5273" t="s">
        <v>121</v>
      </c>
      <c r="K5273">
        <v>1</v>
      </c>
      <c r="L5273" s="2">
        <v>4800</v>
      </c>
      <c r="M5273">
        <v>10</v>
      </c>
      <c r="N5273" s="2">
        <v>4800</v>
      </c>
      <c r="O5273" s="2">
        <v>480</v>
      </c>
      <c r="P5273" s="2">
        <v>4320</v>
      </c>
      <c r="Q5273" s="2">
        <v>2379.7600000000002</v>
      </c>
      <c r="R5273" s="2">
        <v>1940.24</v>
      </c>
      <c r="S5273" t="s">
        <v>53</v>
      </c>
      <c r="T5273" t="s">
        <v>163</v>
      </c>
      <c r="U5273" t="s">
        <v>164</v>
      </c>
      <c r="V5273" t="s">
        <v>39</v>
      </c>
      <c r="W5273" t="s">
        <v>92</v>
      </c>
      <c r="X5273" t="s">
        <v>41</v>
      </c>
      <c r="Y5273" t="s">
        <v>42</v>
      </c>
      <c r="Z5273" t="s">
        <v>43</v>
      </c>
      <c r="AA5273" t="s">
        <v>44</v>
      </c>
      <c r="AB5273" t="s">
        <v>44</v>
      </c>
    </row>
    <row r="5274" spans="1:28" x14ac:dyDescent="0.25">
      <c r="A5274" t="s">
        <v>9847</v>
      </c>
      <c r="B5274" s="1">
        <v>45718</v>
      </c>
      <c r="C5274" t="s">
        <v>8366</v>
      </c>
      <c r="D5274" t="s">
        <v>8367</v>
      </c>
      <c r="E5274">
        <v>22</v>
      </c>
      <c r="F5274" t="s">
        <v>48</v>
      </c>
      <c r="G5274" t="s">
        <v>158</v>
      </c>
      <c r="H5274" t="s">
        <v>159</v>
      </c>
      <c r="I5274" t="s">
        <v>51</v>
      </c>
      <c r="J5274" t="s">
        <v>52</v>
      </c>
      <c r="K5274">
        <v>1</v>
      </c>
      <c r="L5274" s="2">
        <v>650</v>
      </c>
      <c r="M5274">
        <v>10</v>
      </c>
      <c r="N5274" s="2">
        <v>650</v>
      </c>
      <c r="O5274" s="2">
        <v>65</v>
      </c>
      <c r="P5274" s="2">
        <v>585</v>
      </c>
      <c r="Q5274" s="2">
        <v>435.87</v>
      </c>
      <c r="R5274" s="2">
        <v>149.13</v>
      </c>
      <c r="S5274" t="s">
        <v>64</v>
      </c>
      <c r="T5274" t="s">
        <v>105</v>
      </c>
      <c r="U5274" t="s">
        <v>106</v>
      </c>
      <c r="V5274" t="s">
        <v>39</v>
      </c>
      <c r="W5274" t="s">
        <v>92</v>
      </c>
      <c r="X5274" t="s">
        <v>67</v>
      </c>
      <c r="Y5274" t="s">
        <v>56</v>
      </c>
      <c r="Z5274" t="s">
        <v>43</v>
      </c>
      <c r="AA5274" t="s">
        <v>44</v>
      </c>
      <c r="AB5274" t="s">
        <v>44</v>
      </c>
    </row>
    <row r="5275" spans="1:28" x14ac:dyDescent="0.25">
      <c r="A5275" t="s">
        <v>9848</v>
      </c>
      <c r="B5275" s="1">
        <v>45718</v>
      </c>
      <c r="C5275" t="s">
        <v>4318</v>
      </c>
      <c r="D5275" t="s">
        <v>4319</v>
      </c>
      <c r="E5275">
        <v>25</v>
      </c>
      <c r="F5275" t="s">
        <v>48</v>
      </c>
      <c r="G5275" t="s">
        <v>227</v>
      </c>
      <c r="H5275" t="s">
        <v>228</v>
      </c>
      <c r="I5275" t="s">
        <v>74</v>
      </c>
      <c r="J5275" t="s">
        <v>75</v>
      </c>
      <c r="K5275">
        <v>2</v>
      </c>
      <c r="L5275" s="2">
        <v>1400</v>
      </c>
      <c r="M5275">
        <v>20</v>
      </c>
      <c r="N5275" s="2">
        <v>2800</v>
      </c>
      <c r="O5275" s="2">
        <v>560</v>
      </c>
      <c r="P5275" s="2">
        <v>2240</v>
      </c>
      <c r="Q5275" s="2">
        <v>1766.62</v>
      </c>
      <c r="R5275" s="2">
        <v>473.38</v>
      </c>
      <c r="S5275" t="s">
        <v>36</v>
      </c>
      <c r="T5275" t="s">
        <v>65</v>
      </c>
      <c r="U5275" t="s">
        <v>65</v>
      </c>
      <c r="V5275" t="s">
        <v>39</v>
      </c>
      <c r="W5275" t="s">
        <v>40</v>
      </c>
      <c r="X5275" t="s">
        <v>41</v>
      </c>
      <c r="Y5275" t="s">
        <v>56</v>
      </c>
      <c r="Z5275" t="s">
        <v>43</v>
      </c>
      <c r="AA5275" t="s">
        <v>44</v>
      </c>
      <c r="AB5275" t="s">
        <v>44</v>
      </c>
    </row>
    <row r="5276" spans="1:28" x14ac:dyDescent="0.25">
      <c r="A5276" t="s">
        <v>9849</v>
      </c>
      <c r="B5276" s="1">
        <v>45719</v>
      </c>
      <c r="C5276" t="s">
        <v>2299</v>
      </c>
      <c r="D5276" t="s">
        <v>2300</v>
      </c>
      <c r="E5276">
        <v>37</v>
      </c>
      <c r="F5276" t="s">
        <v>31</v>
      </c>
      <c r="G5276" t="s">
        <v>49</v>
      </c>
      <c r="H5276" t="s">
        <v>50</v>
      </c>
      <c r="I5276" t="s">
        <v>51</v>
      </c>
      <c r="J5276" t="s">
        <v>52</v>
      </c>
      <c r="K5276">
        <v>2</v>
      </c>
      <c r="L5276" s="2">
        <v>500</v>
      </c>
      <c r="M5276">
        <v>5</v>
      </c>
      <c r="N5276" s="2">
        <v>1000</v>
      </c>
      <c r="O5276" s="2">
        <v>50</v>
      </c>
      <c r="P5276" s="2">
        <v>950</v>
      </c>
      <c r="Q5276" s="2">
        <v>551.30999999999995</v>
      </c>
      <c r="R5276" s="2">
        <v>398.69</v>
      </c>
      <c r="S5276" t="s">
        <v>53</v>
      </c>
      <c r="T5276" t="s">
        <v>65</v>
      </c>
      <c r="U5276" t="s">
        <v>65</v>
      </c>
      <c r="V5276" t="s">
        <v>39</v>
      </c>
      <c r="W5276" t="s">
        <v>66</v>
      </c>
      <c r="X5276" t="s">
        <v>97</v>
      </c>
      <c r="Y5276" t="s">
        <v>56</v>
      </c>
      <c r="Z5276" t="s">
        <v>43</v>
      </c>
      <c r="AA5276" t="s">
        <v>44</v>
      </c>
      <c r="AB5276" t="s">
        <v>44</v>
      </c>
    </row>
    <row r="5277" spans="1:28" x14ac:dyDescent="0.25">
      <c r="A5277" t="s">
        <v>9850</v>
      </c>
      <c r="B5277" s="1">
        <v>45719</v>
      </c>
      <c r="C5277" t="s">
        <v>7972</v>
      </c>
      <c r="D5277" t="s">
        <v>7973</v>
      </c>
      <c r="E5277">
        <v>60</v>
      </c>
      <c r="F5277" t="s">
        <v>48</v>
      </c>
      <c r="G5277" t="s">
        <v>49</v>
      </c>
      <c r="H5277" t="s">
        <v>50</v>
      </c>
      <c r="I5277" t="s">
        <v>51</v>
      </c>
      <c r="J5277" t="s">
        <v>52</v>
      </c>
      <c r="K5277">
        <v>1</v>
      </c>
      <c r="L5277" s="2">
        <v>500</v>
      </c>
      <c r="M5277">
        <v>0</v>
      </c>
      <c r="N5277" s="2">
        <v>500</v>
      </c>
      <c r="O5277" s="2">
        <v>0</v>
      </c>
      <c r="P5277" s="2">
        <v>500</v>
      </c>
      <c r="Q5277" s="2">
        <v>292.08</v>
      </c>
      <c r="R5277" s="2">
        <v>207.92</v>
      </c>
      <c r="S5277" t="s">
        <v>53</v>
      </c>
      <c r="T5277" t="s">
        <v>122</v>
      </c>
      <c r="U5277" t="s">
        <v>123</v>
      </c>
      <c r="V5277" t="s">
        <v>39</v>
      </c>
      <c r="W5277" t="s">
        <v>137</v>
      </c>
      <c r="X5277" t="s">
        <v>41</v>
      </c>
      <c r="Y5277" t="s">
        <v>42</v>
      </c>
      <c r="Z5277" t="s">
        <v>223</v>
      </c>
      <c r="AA5277" t="s">
        <v>44</v>
      </c>
      <c r="AB5277" t="s">
        <v>44</v>
      </c>
    </row>
    <row r="5278" spans="1:28" x14ac:dyDescent="0.25">
      <c r="A5278" t="s">
        <v>9851</v>
      </c>
      <c r="B5278" s="1">
        <v>45719</v>
      </c>
      <c r="C5278" t="s">
        <v>3831</v>
      </c>
      <c r="D5278" t="s">
        <v>3832</v>
      </c>
      <c r="E5278">
        <v>40</v>
      </c>
      <c r="F5278" t="s">
        <v>48</v>
      </c>
      <c r="G5278" t="s">
        <v>119</v>
      </c>
      <c r="H5278" t="s">
        <v>120</v>
      </c>
      <c r="I5278" t="s">
        <v>62</v>
      </c>
      <c r="J5278" t="s">
        <v>121</v>
      </c>
      <c r="K5278">
        <v>2</v>
      </c>
      <c r="L5278" s="2">
        <v>4800</v>
      </c>
      <c r="M5278">
        <v>5</v>
      </c>
      <c r="N5278" s="2">
        <v>9600</v>
      </c>
      <c r="O5278" s="2">
        <v>480</v>
      </c>
      <c r="P5278" s="2">
        <v>9120</v>
      </c>
      <c r="Q5278" s="2">
        <v>6402.14</v>
      </c>
      <c r="R5278" s="2">
        <v>2717.86</v>
      </c>
      <c r="S5278" t="s">
        <v>36</v>
      </c>
      <c r="T5278" t="s">
        <v>96</v>
      </c>
      <c r="U5278" t="s">
        <v>96</v>
      </c>
      <c r="V5278" t="s">
        <v>39</v>
      </c>
      <c r="W5278" t="s">
        <v>66</v>
      </c>
      <c r="X5278" t="s">
        <v>67</v>
      </c>
      <c r="Y5278" t="s">
        <v>56</v>
      </c>
      <c r="Z5278" t="s">
        <v>43</v>
      </c>
      <c r="AA5278" t="s">
        <v>44</v>
      </c>
      <c r="AB5278" t="s">
        <v>44</v>
      </c>
    </row>
    <row r="5279" spans="1:28" x14ac:dyDescent="0.25">
      <c r="A5279" t="s">
        <v>9852</v>
      </c>
      <c r="B5279" s="1">
        <v>45719</v>
      </c>
      <c r="C5279" t="s">
        <v>7405</v>
      </c>
      <c r="D5279" t="s">
        <v>7406</v>
      </c>
      <c r="E5279">
        <v>43</v>
      </c>
      <c r="F5279" t="s">
        <v>31</v>
      </c>
      <c r="G5279" t="s">
        <v>352</v>
      </c>
      <c r="H5279" t="s">
        <v>353</v>
      </c>
      <c r="I5279" t="s">
        <v>103</v>
      </c>
      <c r="J5279" t="s">
        <v>104</v>
      </c>
      <c r="K5279">
        <v>3</v>
      </c>
      <c r="L5279" s="2">
        <v>850</v>
      </c>
      <c r="M5279">
        <v>0</v>
      </c>
      <c r="N5279" s="2">
        <v>2550</v>
      </c>
      <c r="O5279" s="2">
        <v>0</v>
      </c>
      <c r="P5279" s="2">
        <v>2550</v>
      </c>
      <c r="Q5279" s="2">
        <v>1514.4</v>
      </c>
      <c r="R5279" s="2">
        <v>1035.5999999999999</v>
      </c>
      <c r="S5279" t="s">
        <v>53</v>
      </c>
      <c r="T5279" t="s">
        <v>222</v>
      </c>
      <c r="U5279" t="s">
        <v>38</v>
      </c>
      <c r="V5279" t="s">
        <v>39</v>
      </c>
      <c r="W5279" t="s">
        <v>40</v>
      </c>
      <c r="X5279" t="s">
        <v>97</v>
      </c>
      <c r="Y5279" t="s">
        <v>56</v>
      </c>
      <c r="Z5279" t="s">
        <v>43</v>
      </c>
      <c r="AA5279" t="s">
        <v>44</v>
      </c>
      <c r="AB5279" t="s">
        <v>44</v>
      </c>
    </row>
    <row r="5280" spans="1:28" x14ac:dyDescent="0.25">
      <c r="A5280" t="s">
        <v>9853</v>
      </c>
      <c r="B5280" s="1">
        <v>45719</v>
      </c>
      <c r="C5280" t="s">
        <v>866</v>
      </c>
      <c r="D5280" t="s">
        <v>867</v>
      </c>
      <c r="E5280">
        <v>58</v>
      </c>
      <c r="F5280" t="s">
        <v>48</v>
      </c>
      <c r="G5280" t="s">
        <v>112</v>
      </c>
      <c r="H5280" t="s">
        <v>113</v>
      </c>
      <c r="I5280" t="s">
        <v>103</v>
      </c>
      <c r="J5280" t="s">
        <v>104</v>
      </c>
      <c r="K5280">
        <v>2</v>
      </c>
      <c r="L5280" s="2">
        <v>650</v>
      </c>
      <c r="M5280">
        <v>5</v>
      </c>
      <c r="N5280" s="2">
        <v>1300</v>
      </c>
      <c r="O5280" s="2">
        <v>65</v>
      </c>
      <c r="P5280" s="2">
        <v>1235</v>
      </c>
      <c r="Q5280" s="2">
        <v>774.94</v>
      </c>
      <c r="R5280" s="2">
        <v>460.06</v>
      </c>
      <c r="S5280" t="s">
        <v>53</v>
      </c>
      <c r="T5280" t="s">
        <v>37</v>
      </c>
      <c r="U5280" t="s">
        <v>38</v>
      </c>
      <c r="V5280" t="s">
        <v>39</v>
      </c>
      <c r="W5280" t="s">
        <v>40</v>
      </c>
      <c r="X5280" t="s">
        <v>67</v>
      </c>
      <c r="Y5280" t="s">
        <v>42</v>
      </c>
      <c r="Z5280" t="s">
        <v>43</v>
      </c>
      <c r="AA5280" t="s">
        <v>44</v>
      </c>
      <c r="AB5280" t="s">
        <v>44</v>
      </c>
    </row>
    <row r="5281" spans="1:28" x14ac:dyDescent="0.25">
      <c r="A5281" t="s">
        <v>9854</v>
      </c>
      <c r="B5281" s="1">
        <v>45719</v>
      </c>
      <c r="C5281" t="s">
        <v>1259</v>
      </c>
      <c r="D5281" t="s">
        <v>1260</v>
      </c>
      <c r="E5281">
        <v>22</v>
      </c>
      <c r="F5281" t="s">
        <v>48</v>
      </c>
      <c r="G5281" t="s">
        <v>207</v>
      </c>
      <c r="H5281" t="s">
        <v>208</v>
      </c>
      <c r="I5281" t="s">
        <v>34</v>
      </c>
      <c r="J5281" t="s">
        <v>143</v>
      </c>
      <c r="K5281">
        <v>1</v>
      </c>
      <c r="L5281" s="2">
        <v>18000</v>
      </c>
      <c r="M5281">
        <v>10</v>
      </c>
      <c r="N5281" s="2">
        <v>18000</v>
      </c>
      <c r="O5281" s="2">
        <v>1800</v>
      </c>
      <c r="P5281" s="2">
        <v>16200</v>
      </c>
      <c r="Q5281" s="2">
        <v>11911.03</v>
      </c>
      <c r="R5281" s="2">
        <v>4288.97</v>
      </c>
      <c r="S5281" t="s">
        <v>64</v>
      </c>
      <c r="T5281" t="s">
        <v>578</v>
      </c>
      <c r="U5281" t="s">
        <v>579</v>
      </c>
      <c r="V5281" t="s">
        <v>39</v>
      </c>
      <c r="W5281" t="s">
        <v>66</v>
      </c>
      <c r="X5281" t="s">
        <v>97</v>
      </c>
      <c r="Y5281" t="s">
        <v>56</v>
      </c>
      <c r="Z5281" t="s">
        <v>43</v>
      </c>
      <c r="AA5281" t="s">
        <v>44</v>
      </c>
      <c r="AB5281" t="s">
        <v>44</v>
      </c>
    </row>
    <row r="5282" spans="1:28" x14ac:dyDescent="0.25">
      <c r="A5282" t="s">
        <v>9855</v>
      </c>
      <c r="B5282" s="1">
        <v>45719</v>
      </c>
      <c r="C5282" t="s">
        <v>3140</v>
      </c>
      <c r="D5282" t="s">
        <v>3141</v>
      </c>
      <c r="E5282">
        <v>39</v>
      </c>
      <c r="F5282" t="s">
        <v>48</v>
      </c>
      <c r="G5282" t="s">
        <v>227</v>
      </c>
      <c r="H5282" t="s">
        <v>228</v>
      </c>
      <c r="I5282" t="s">
        <v>74</v>
      </c>
      <c r="J5282" t="s">
        <v>75</v>
      </c>
      <c r="K5282">
        <v>4</v>
      </c>
      <c r="L5282" s="2">
        <v>1400</v>
      </c>
      <c r="M5282">
        <v>20</v>
      </c>
      <c r="N5282" s="2">
        <v>5600</v>
      </c>
      <c r="O5282" s="2">
        <v>1120</v>
      </c>
      <c r="P5282" s="2">
        <v>4480</v>
      </c>
      <c r="Q5282" s="2">
        <v>2481.9699999999998</v>
      </c>
      <c r="R5282" s="2">
        <v>1998.03</v>
      </c>
      <c r="S5282" t="s">
        <v>36</v>
      </c>
      <c r="T5282" t="s">
        <v>153</v>
      </c>
      <c r="U5282" t="s">
        <v>154</v>
      </c>
      <c r="V5282" t="s">
        <v>39</v>
      </c>
      <c r="W5282" t="s">
        <v>137</v>
      </c>
      <c r="X5282" t="s">
        <v>41</v>
      </c>
      <c r="Y5282" t="s">
        <v>84</v>
      </c>
      <c r="Z5282" t="s">
        <v>43</v>
      </c>
      <c r="AA5282" t="s">
        <v>44</v>
      </c>
      <c r="AB5282" t="s">
        <v>68</v>
      </c>
    </row>
    <row r="5283" spans="1:28" x14ac:dyDescent="0.25">
      <c r="A5283" t="s">
        <v>9856</v>
      </c>
      <c r="B5283" s="1">
        <v>45719</v>
      </c>
      <c r="C5283" t="s">
        <v>8907</v>
      </c>
      <c r="D5283" t="s">
        <v>8908</v>
      </c>
      <c r="E5283">
        <v>18</v>
      </c>
      <c r="F5283" t="s">
        <v>111</v>
      </c>
      <c r="G5283" t="s">
        <v>197</v>
      </c>
      <c r="H5283" t="s">
        <v>198</v>
      </c>
      <c r="I5283" t="s">
        <v>74</v>
      </c>
      <c r="J5283" t="s">
        <v>75</v>
      </c>
      <c r="K5283">
        <v>4</v>
      </c>
      <c r="L5283" s="2">
        <v>2600</v>
      </c>
      <c r="M5283">
        <v>10</v>
      </c>
      <c r="N5283" s="2">
        <v>10400</v>
      </c>
      <c r="O5283" s="2">
        <v>1040</v>
      </c>
      <c r="P5283" s="2">
        <v>9360</v>
      </c>
      <c r="Q5283" s="2">
        <v>5343.15</v>
      </c>
      <c r="R5283" s="2">
        <v>4016.85</v>
      </c>
      <c r="S5283" t="s">
        <v>53</v>
      </c>
      <c r="T5283" t="s">
        <v>105</v>
      </c>
      <c r="U5283" t="s">
        <v>106</v>
      </c>
      <c r="V5283" t="s">
        <v>39</v>
      </c>
      <c r="W5283" t="s">
        <v>92</v>
      </c>
      <c r="X5283" t="s">
        <v>41</v>
      </c>
      <c r="Y5283" t="s">
        <v>56</v>
      </c>
      <c r="Z5283" t="s">
        <v>223</v>
      </c>
      <c r="AA5283" t="s">
        <v>44</v>
      </c>
      <c r="AB5283" t="s">
        <v>44</v>
      </c>
    </row>
    <row r="5284" spans="1:28" x14ac:dyDescent="0.25">
      <c r="A5284" t="s">
        <v>9857</v>
      </c>
      <c r="B5284" s="1">
        <v>45719</v>
      </c>
      <c r="C5284" t="s">
        <v>1557</v>
      </c>
      <c r="D5284" t="s">
        <v>1558</v>
      </c>
      <c r="E5284">
        <v>31</v>
      </c>
      <c r="F5284" t="s">
        <v>48</v>
      </c>
      <c r="G5284" t="s">
        <v>202</v>
      </c>
      <c r="H5284" t="s">
        <v>203</v>
      </c>
      <c r="I5284" t="s">
        <v>103</v>
      </c>
      <c r="J5284" t="s">
        <v>104</v>
      </c>
      <c r="K5284">
        <v>3</v>
      </c>
      <c r="L5284" s="2">
        <v>550</v>
      </c>
      <c r="M5284">
        <v>5</v>
      </c>
      <c r="N5284" s="2">
        <v>1650</v>
      </c>
      <c r="O5284" s="2">
        <v>82.5</v>
      </c>
      <c r="P5284" s="2">
        <v>1567.5</v>
      </c>
      <c r="Q5284" s="2">
        <v>916.48</v>
      </c>
      <c r="R5284" s="2">
        <v>651.02</v>
      </c>
      <c r="S5284" t="s">
        <v>36</v>
      </c>
      <c r="T5284" t="s">
        <v>105</v>
      </c>
      <c r="U5284" t="s">
        <v>106</v>
      </c>
      <c r="V5284" t="s">
        <v>39</v>
      </c>
      <c r="W5284" t="s">
        <v>40</v>
      </c>
      <c r="X5284" t="s">
        <v>97</v>
      </c>
      <c r="Y5284" t="s">
        <v>56</v>
      </c>
      <c r="Z5284" t="s">
        <v>107</v>
      </c>
      <c r="AA5284" t="s">
        <v>44</v>
      </c>
      <c r="AB5284" t="s">
        <v>44</v>
      </c>
    </row>
    <row r="5285" spans="1:28" x14ac:dyDescent="0.25">
      <c r="A5285" t="s">
        <v>9858</v>
      </c>
      <c r="B5285" s="1">
        <v>45719</v>
      </c>
      <c r="C5285" t="s">
        <v>5142</v>
      </c>
      <c r="D5285" t="s">
        <v>5143</v>
      </c>
      <c r="E5285">
        <v>47</v>
      </c>
      <c r="F5285" t="s">
        <v>31</v>
      </c>
      <c r="G5285" t="s">
        <v>238</v>
      </c>
      <c r="H5285" t="s">
        <v>239</v>
      </c>
      <c r="I5285" t="s">
        <v>62</v>
      </c>
      <c r="J5285" t="s">
        <v>63</v>
      </c>
      <c r="K5285">
        <v>2</v>
      </c>
      <c r="L5285" s="2">
        <v>6500</v>
      </c>
      <c r="M5285">
        <v>5</v>
      </c>
      <c r="N5285" s="2">
        <v>13000</v>
      </c>
      <c r="O5285" s="2">
        <v>650</v>
      </c>
      <c r="P5285" s="2">
        <v>12350</v>
      </c>
      <c r="Q5285" s="2">
        <v>7528.99</v>
      </c>
      <c r="R5285" s="2">
        <v>4821.01</v>
      </c>
      <c r="S5285" t="s">
        <v>53</v>
      </c>
      <c r="T5285" t="s">
        <v>275</v>
      </c>
      <c r="U5285" t="s">
        <v>123</v>
      </c>
      <c r="V5285" t="s">
        <v>39</v>
      </c>
      <c r="W5285" t="s">
        <v>92</v>
      </c>
      <c r="X5285" t="s">
        <v>97</v>
      </c>
      <c r="Y5285" t="s">
        <v>56</v>
      </c>
      <c r="Z5285" t="s">
        <v>43</v>
      </c>
      <c r="AA5285" t="s">
        <v>44</v>
      </c>
      <c r="AB5285" t="s">
        <v>44</v>
      </c>
    </row>
    <row r="5286" spans="1:28" x14ac:dyDescent="0.25">
      <c r="A5286" t="s">
        <v>9859</v>
      </c>
      <c r="B5286" s="1">
        <v>45719</v>
      </c>
      <c r="C5286" t="s">
        <v>3225</v>
      </c>
      <c r="D5286" t="s">
        <v>3226</v>
      </c>
      <c r="E5286">
        <v>18</v>
      </c>
      <c r="F5286" t="s">
        <v>111</v>
      </c>
      <c r="G5286" t="s">
        <v>141</v>
      </c>
      <c r="H5286" t="s">
        <v>142</v>
      </c>
      <c r="I5286" t="s">
        <v>74</v>
      </c>
      <c r="J5286" t="s">
        <v>143</v>
      </c>
      <c r="K5286">
        <v>1</v>
      </c>
      <c r="L5286" s="2">
        <v>900</v>
      </c>
      <c r="M5286">
        <v>10</v>
      </c>
      <c r="N5286" s="2">
        <v>900</v>
      </c>
      <c r="O5286" s="2">
        <v>90</v>
      </c>
      <c r="P5286" s="2">
        <v>810</v>
      </c>
      <c r="Q5286" s="2">
        <v>622.61</v>
      </c>
      <c r="R5286" s="2">
        <v>187.39</v>
      </c>
      <c r="S5286" t="s">
        <v>53</v>
      </c>
      <c r="T5286" t="s">
        <v>398</v>
      </c>
      <c r="U5286" t="s">
        <v>399</v>
      </c>
      <c r="V5286" t="s">
        <v>39</v>
      </c>
      <c r="W5286" t="s">
        <v>124</v>
      </c>
      <c r="X5286" t="s">
        <v>67</v>
      </c>
      <c r="Y5286" t="s">
        <v>56</v>
      </c>
      <c r="Z5286" t="s">
        <v>43</v>
      </c>
      <c r="AA5286" t="s">
        <v>44</v>
      </c>
      <c r="AB5286" t="s">
        <v>44</v>
      </c>
    </row>
    <row r="5287" spans="1:28" x14ac:dyDescent="0.25">
      <c r="A5287" t="s">
        <v>9860</v>
      </c>
      <c r="B5287" s="1">
        <v>45719</v>
      </c>
      <c r="C5287" t="s">
        <v>6571</v>
      </c>
      <c r="D5287" t="s">
        <v>6572</v>
      </c>
      <c r="E5287">
        <v>43</v>
      </c>
      <c r="F5287" t="s">
        <v>48</v>
      </c>
      <c r="G5287" t="s">
        <v>280</v>
      </c>
      <c r="H5287" t="s">
        <v>281</v>
      </c>
      <c r="I5287" t="s">
        <v>62</v>
      </c>
      <c r="J5287" t="s">
        <v>190</v>
      </c>
      <c r="K5287">
        <v>2</v>
      </c>
      <c r="L5287" s="2">
        <v>700</v>
      </c>
      <c r="M5287">
        <v>10</v>
      </c>
      <c r="N5287" s="2">
        <v>1400</v>
      </c>
      <c r="O5287" s="2">
        <v>140</v>
      </c>
      <c r="P5287" s="2">
        <v>1260</v>
      </c>
      <c r="Q5287" s="2">
        <v>893.82</v>
      </c>
      <c r="R5287" s="2">
        <v>366.18</v>
      </c>
      <c r="S5287" t="s">
        <v>36</v>
      </c>
      <c r="T5287" t="s">
        <v>114</v>
      </c>
      <c r="U5287" t="s">
        <v>115</v>
      </c>
      <c r="V5287" t="s">
        <v>39</v>
      </c>
      <c r="W5287" t="s">
        <v>124</v>
      </c>
      <c r="X5287" t="s">
        <v>41</v>
      </c>
      <c r="Y5287" t="s">
        <v>42</v>
      </c>
      <c r="Z5287" t="s">
        <v>43</v>
      </c>
      <c r="AA5287" t="s">
        <v>44</v>
      </c>
      <c r="AB5287" t="s">
        <v>44</v>
      </c>
    </row>
    <row r="5288" spans="1:28" x14ac:dyDescent="0.25">
      <c r="A5288" t="s">
        <v>9861</v>
      </c>
      <c r="B5288" s="1">
        <v>45719</v>
      </c>
      <c r="C5288" t="s">
        <v>3441</v>
      </c>
      <c r="D5288" t="s">
        <v>3442</v>
      </c>
      <c r="E5288">
        <v>51</v>
      </c>
      <c r="F5288" t="s">
        <v>48</v>
      </c>
      <c r="G5288" t="s">
        <v>344</v>
      </c>
      <c r="H5288" t="s">
        <v>345</v>
      </c>
      <c r="I5288" t="s">
        <v>34</v>
      </c>
      <c r="J5288" t="s">
        <v>121</v>
      </c>
      <c r="K5288">
        <v>2</v>
      </c>
      <c r="L5288" s="2">
        <v>1600</v>
      </c>
      <c r="M5288">
        <v>20</v>
      </c>
      <c r="N5288" s="2">
        <v>3200</v>
      </c>
      <c r="O5288" s="2">
        <v>640</v>
      </c>
      <c r="P5288" s="2">
        <v>2560</v>
      </c>
      <c r="Q5288" s="2">
        <v>1627.26</v>
      </c>
      <c r="R5288" s="2">
        <v>932.74</v>
      </c>
      <c r="S5288" t="s">
        <v>36</v>
      </c>
      <c r="T5288" t="s">
        <v>96</v>
      </c>
      <c r="U5288" t="s">
        <v>96</v>
      </c>
      <c r="V5288" t="s">
        <v>39</v>
      </c>
      <c r="W5288" t="s">
        <v>66</v>
      </c>
      <c r="X5288" t="s">
        <v>41</v>
      </c>
      <c r="Y5288" t="s">
        <v>56</v>
      </c>
      <c r="Z5288" t="s">
        <v>43</v>
      </c>
      <c r="AA5288" t="s">
        <v>44</v>
      </c>
      <c r="AB5288" t="s">
        <v>44</v>
      </c>
    </row>
    <row r="5289" spans="1:28" x14ac:dyDescent="0.25">
      <c r="A5289" t="s">
        <v>9862</v>
      </c>
      <c r="B5289" s="1">
        <v>45719</v>
      </c>
      <c r="C5289" t="s">
        <v>9863</v>
      </c>
      <c r="D5289" t="s">
        <v>9864</v>
      </c>
      <c r="E5289">
        <v>23</v>
      </c>
      <c r="F5289" t="s">
        <v>48</v>
      </c>
      <c r="G5289" t="s">
        <v>112</v>
      </c>
      <c r="H5289" t="s">
        <v>113</v>
      </c>
      <c r="I5289" t="s">
        <v>103</v>
      </c>
      <c r="J5289" t="s">
        <v>104</v>
      </c>
      <c r="K5289">
        <v>1</v>
      </c>
      <c r="L5289" s="2">
        <v>650</v>
      </c>
      <c r="M5289">
        <v>10</v>
      </c>
      <c r="N5289" s="2">
        <v>650</v>
      </c>
      <c r="O5289" s="2">
        <v>65</v>
      </c>
      <c r="P5289" s="2">
        <v>585</v>
      </c>
      <c r="Q5289" s="2">
        <v>345.28</v>
      </c>
      <c r="R5289" s="2">
        <v>239.72</v>
      </c>
      <c r="S5289" t="s">
        <v>36</v>
      </c>
      <c r="T5289" t="s">
        <v>114</v>
      </c>
      <c r="U5289" t="s">
        <v>115</v>
      </c>
      <c r="V5289" t="s">
        <v>39</v>
      </c>
      <c r="W5289" t="s">
        <v>92</v>
      </c>
      <c r="X5289" t="s">
        <v>97</v>
      </c>
      <c r="Y5289" t="s">
        <v>56</v>
      </c>
      <c r="Z5289" t="s">
        <v>43</v>
      </c>
      <c r="AA5289" t="s">
        <v>44</v>
      </c>
      <c r="AB5289" t="s">
        <v>44</v>
      </c>
    </row>
    <row r="5290" spans="1:28" x14ac:dyDescent="0.25">
      <c r="A5290" t="s">
        <v>9865</v>
      </c>
      <c r="B5290" s="1">
        <v>45720</v>
      </c>
      <c r="C5290" t="s">
        <v>3945</v>
      </c>
      <c r="D5290" t="s">
        <v>3946</v>
      </c>
      <c r="E5290">
        <v>51</v>
      </c>
      <c r="F5290" t="s">
        <v>48</v>
      </c>
      <c r="G5290" t="s">
        <v>60</v>
      </c>
      <c r="H5290" t="s">
        <v>61</v>
      </c>
      <c r="I5290" t="s">
        <v>62</v>
      </c>
      <c r="J5290" t="s">
        <v>63</v>
      </c>
      <c r="K5290">
        <v>1</v>
      </c>
      <c r="L5290" s="2">
        <v>3500</v>
      </c>
      <c r="M5290">
        <v>10</v>
      </c>
      <c r="N5290" s="2">
        <v>3500</v>
      </c>
      <c r="O5290" s="2">
        <v>350</v>
      </c>
      <c r="P5290" s="2">
        <v>3150</v>
      </c>
      <c r="Q5290" s="2">
        <v>1814.89</v>
      </c>
      <c r="R5290" s="2">
        <v>1335.11</v>
      </c>
      <c r="S5290" t="s">
        <v>53</v>
      </c>
      <c r="T5290" t="s">
        <v>578</v>
      </c>
      <c r="U5290" t="s">
        <v>579</v>
      </c>
      <c r="V5290" t="s">
        <v>39</v>
      </c>
      <c r="W5290" t="s">
        <v>124</v>
      </c>
      <c r="X5290" t="s">
        <v>67</v>
      </c>
      <c r="Y5290" t="s">
        <v>56</v>
      </c>
      <c r="Z5290" t="s">
        <v>43</v>
      </c>
      <c r="AA5290" t="s">
        <v>44</v>
      </c>
      <c r="AB5290" t="s">
        <v>44</v>
      </c>
    </row>
    <row r="5291" spans="1:28" x14ac:dyDescent="0.25">
      <c r="A5291" t="s">
        <v>9866</v>
      </c>
      <c r="B5291" s="1">
        <v>45720</v>
      </c>
      <c r="C5291" t="s">
        <v>5004</v>
      </c>
      <c r="D5291" t="s">
        <v>5005</v>
      </c>
      <c r="E5291">
        <v>47</v>
      </c>
      <c r="F5291" t="s">
        <v>111</v>
      </c>
      <c r="G5291" t="s">
        <v>217</v>
      </c>
      <c r="H5291" t="s">
        <v>218</v>
      </c>
      <c r="I5291" t="s">
        <v>34</v>
      </c>
      <c r="J5291" t="s">
        <v>130</v>
      </c>
      <c r="K5291">
        <v>1</v>
      </c>
      <c r="L5291" s="2">
        <v>28000</v>
      </c>
      <c r="M5291">
        <v>5</v>
      </c>
      <c r="N5291" s="2">
        <v>28000</v>
      </c>
      <c r="O5291" s="2">
        <v>1400</v>
      </c>
      <c r="P5291" s="2">
        <v>26600</v>
      </c>
      <c r="Q5291" s="2">
        <v>17271.62</v>
      </c>
      <c r="R5291" s="2">
        <v>9328.3799999999992</v>
      </c>
      <c r="S5291" t="s">
        <v>53</v>
      </c>
      <c r="T5291" t="s">
        <v>114</v>
      </c>
      <c r="U5291" t="s">
        <v>115</v>
      </c>
      <c r="V5291" t="s">
        <v>39</v>
      </c>
      <c r="W5291" t="s">
        <v>66</v>
      </c>
      <c r="X5291" t="s">
        <v>67</v>
      </c>
      <c r="Y5291" t="s">
        <v>42</v>
      </c>
      <c r="Z5291" t="s">
        <v>43</v>
      </c>
      <c r="AA5291" t="s">
        <v>44</v>
      </c>
      <c r="AB5291" t="s">
        <v>44</v>
      </c>
    </row>
    <row r="5292" spans="1:28" x14ac:dyDescent="0.25">
      <c r="A5292" t="s">
        <v>9867</v>
      </c>
      <c r="B5292" s="1">
        <v>45720</v>
      </c>
      <c r="C5292" t="s">
        <v>6126</v>
      </c>
      <c r="D5292" t="s">
        <v>6127</v>
      </c>
      <c r="E5292">
        <v>48</v>
      </c>
      <c r="F5292" t="s">
        <v>31</v>
      </c>
      <c r="G5292" t="s">
        <v>318</v>
      </c>
      <c r="H5292" t="s">
        <v>319</v>
      </c>
      <c r="I5292" t="s">
        <v>34</v>
      </c>
      <c r="J5292" t="s">
        <v>190</v>
      </c>
      <c r="K5292">
        <v>3</v>
      </c>
      <c r="L5292" s="2">
        <v>2500</v>
      </c>
      <c r="M5292">
        <v>5</v>
      </c>
      <c r="N5292" s="2">
        <v>7500</v>
      </c>
      <c r="O5292" s="2">
        <v>375</v>
      </c>
      <c r="P5292" s="2">
        <v>7125</v>
      </c>
      <c r="Q5292" s="2">
        <v>5339.41</v>
      </c>
      <c r="R5292" s="2">
        <v>1785.59</v>
      </c>
      <c r="S5292" t="s">
        <v>53</v>
      </c>
      <c r="T5292" t="s">
        <v>37</v>
      </c>
      <c r="U5292" t="s">
        <v>38</v>
      </c>
      <c r="V5292" t="s">
        <v>39</v>
      </c>
      <c r="W5292" t="s">
        <v>92</v>
      </c>
      <c r="X5292" t="s">
        <v>97</v>
      </c>
      <c r="Y5292" t="s">
        <v>56</v>
      </c>
      <c r="Z5292" t="s">
        <v>43</v>
      </c>
      <c r="AA5292" t="s">
        <v>44</v>
      </c>
      <c r="AB5292" t="s">
        <v>44</v>
      </c>
    </row>
    <row r="5293" spans="1:28" x14ac:dyDescent="0.25">
      <c r="A5293" t="s">
        <v>9868</v>
      </c>
      <c r="B5293" s="1">
        <v>45720</v>
      </c>
      <c r="C5293" t="s">
        <v>2781</v>
      </c>
      <c r="D5293" t="s">
        <v>2782</v>
      </c>
      <c r="E5293">
        <v>38</v>
      </c>
      <c r="F5293" t="s">
        <v>31</v>
      </c>
      <c r="G5293" t="s">
        <v>280</v>
      </c>
      <c r="H5293" t="s">
        <v>281</v>
      </c>
      <c r="I5293" t="s">
        <v>62</v>
      </c>
      <c r="J5293" t="s">
        <v>190</v>
      </c>
      <c r="K5293">
        <v>3</v>
      </c>
      <c r="L5293" s="2">
        <v>700</v>
      </c>
      <c r="M5293">
        <v>20</v>
      </c>
      <c r="N5293" s="2">
        <v>2100</v>
      </c>
      <c r="O5293" s="2">
        <v>420</v>
      </c>
      <c r="P5293" s="2">
        <v>1680</v>
      </c>
      <c r="Q5293" s="2">
        <v>1109.97</v>
      </c>
      <c r="R5293" s="2">
        <v>570.03</v>
      </c>
      <c r="S5293" t="s">
        <v>53</v>
      </c>
      <c r="T5293" t="s">
        <v>96</v>
      </c>
      <c r="U5293" t="s">
        <v>96</v>
      </c>
      <c r="V5293" t="s">
        <v>39</v>
      </c>
      <c r="W5293" t="s">
        <v>137</v>
      </c>
      <c r="X5293" t="s">
        <v>41</v>
      </c>
      <c r="Y5293" t="s">
        <v>56</v>
      </c>
      <c r="Z5293" t="s">
        <v>43</v>
      </c>
      <c r="AA5293" t="s">
        <v>44</v>
      </c>
      <c r="AB5293" t="s">
        <v>44</v>
      </c>
    </row>
    <row r="5294" spans="1:28" x14ac:dyDescent="0.25">
      <c r="A5294" t="s">
        <v>9869</v>
      </c>
      <c r="B5294" s="1">
        <v>45720</v>
      </c>
      <c r="C5294" t="s">
        <v>3282</v>
      </c>
      <c r="D5294" t="s">
        <v>3283</v>
      </c>
      <c r="E5294">
        <v>20</v>
      </c>
      <c r="F5294" t="s">
        <v>31</v>
      </c>
      <c r="G5294" t="s">
        <v>561</v>
      </c>
      <c r="H5294" t="s">
        <v>562</v>
      </c>
      <c r="I5294" t="s">
        <v>34</v>
      </c>
      <c r="J5294" t="s">
        <v>143</v>
      </c>
      <c r="K5294">
        <v>3</v>
      </c>
      <c r="L5294" s="2">
        <v>900</v>
      </c>
      <c r="M5294">
        <v>0</v>
      </c>
      <c r="N5294" s="2">
        <v>2700</v>
      </c>
      <c r="O5294" s="2">
        <v>0</v>
      </c>
      <c r="P5294" s="2">
        <v>2700</v>
      </c>
      <c r="Q5294" s="2">
        <v>1996.5</v>
      </c>
      <c r="R5294" s="2">
        <v>703.5</v>
      </c>
      <c r="S5294" t="s">
        <v>53</v>
      </c>
      <c r="T5294" t="s">
        <v>222</v>
      </c>
      <c r="U5294" t="s">
        <v>38</v>
      </c>
      <c r="V5294" t="s">
        <v>39</v>
      </c>
      <c r="W5294" t="s">
        <v>124</v>
      </c>
      <c r="X5294" t="s">
        <v>41</v>
      </c>
      <c r="Y5294" t="s">
        <v>56</v>
      </c>
      <c r="Z5294" t="s">
        <v>43</v>
      </c>
      <c r="AA5294" t="s">
        <v>44</v>
      </c>
      <c r="AB5294" t="s">
        <v>44</v>
      </c>
    </row>
    <row r="5295" spans="1:28" x14ac:dyDescent="0.25">
      <c r="A5295" t="s">
        <v>9870</v>
      </c>
      <c r="B5295" s="1">
        <v>45720</v>
      </c>
      <c r="C5295" t="s">
        <v>2793</v>
      </c>
      <c r="D5295" t="s">
        <v>2794</v>
      </c>
      <c r="E5295">
        <v>19</v>
      </c>
      <c r="F5295" t="s">
        <v>111</v>
      </c>
      <c r="G5295" t="s">
        <v>134</v>
      </c>
      <c r="H5295" t="s">
        <v>135</v>
      </c>
      <c r="I5295" t="s">
        <v>62</v>
      </c>
      <c r="J5295" t="s">
        <v>130</v>
      </c>
      <c r="K5295">
        <v>4</v>
      </c>
      <c r="L5295" s="2">
        <v>8500</v>
      </c>
      <c r="M5295">
        <v>25</v>
      </c>
      <c r="N5295" s="2">
        <v>34000</v>
      </c>
      <c r="O5295" s="2">
        <v>8500</v>
      </c>
      <c r="P5295" s="2">
        <v>25500</v>
      </c>
      <c r="Q5295" s="2">
        <v>16901.84</v>
      </c>
      <c r="R5295" s="2">
        <v>8598.16</v>
      </c>
      <c r="S5295" t="s">
        <v>53</v>
      </c>
      <c r="T5295" t="s">
        <v>65</v>
      </c>
      <c r="U5295" t="s">
        <v>65</v>
      </c>
      <c r="V5295" t="s">
        <v>39</v>
      </c>
      <c r="W5295" t="s">
        <v>83</v>
      </c>
      <c r="X5295" t="s">
        <v>67</v>
      </c>
      <c r="Y5295" t="s">
        <v>42</v>
      </c>
      <c r="Z5295" t="s">
        <v>43</v>
      </c>
      <c r="AA5295" t="s">
        <v>44</v>
      </c>
      <c r="AB5295" t="s">
        <v>44</v>
      </c>
    </row>
    <row r="5296" spans="1:28" x14ac:dyDescent="0.25">
      <c r="A5296" t="s">
        <v>9871</v>
      </c>
      <c r="B5296" s="1">
        <v>45720</v>
      </c>
      <c r="C5296" t="s">
        <v>4360</v>
      </c>
      <c r="D5296" t="s">
        <v>4361</v>
      </c>
      <c r="E5296">
        <v>27</v>
      </c>
      <c r="F5296" t="s">
        <v>48</v>
      </c>
      <c r="G5296" t="s">
        <v>207</v>
      </c>
      <c r="H5296" t="s">
        <v>208</v>
      </c>
      <c r="I5296" t="s">
        <v>34</v>
      </c>
      <c r="J5296" t="s">
        <v>143</v>
      </c>
      <c r="K5296">
        <v>3</v>
      </c>
      <c r="L5296" s="2">
        <v>18000</v>
      </c>
      <c r="M5296">
        <v>10</v>
      </c>
      <c r="N5296" s="2">
        <v>54000</v>
      </c>
      <c r="O5296" s="2">
        <v>5400</v>
      </c>
      <c r="P5296" s="2">
        <v>48600</v>
      </c>
      <c r="Q5296" s="2">
        <v>29170.11</v>
      </c>
      <c r="R5296" s="2">
        <v>19429.89</v>
      </c>
      <c r="S5296" t="s">
        <v>64</v>
      </c>
      <c r="T5296" t="s">
        <v>407</v>
      </c>
      <c r="U5296" t="s">
        <v>408</v>
      </c>
      <c r="V5296" t="s">
        <v>39</v>
      </c>
      <c r="W5296" t="s">
        <v>124</v>
      </c>
      <c r="X5296" t="s">
        <v>41</v>
      </c>
      <c r="Y5296" t="s">
        <v>56</v>
      </c>
      <c r="Z5296" t="s">
        <v>508</v>
      </c>
      <c r="AA5296" t="s">
        <v>44</v>
      </c>
      <c r="AB5296" t="s">
        <v>44</v>
      </c>
    </row>
    <row r="5297" spans="1:28" x14ac:dyDescent="0.25">
      <c r="A5297" t="s">
        <v>9872</v>
      </c>
      <c r="B5297" s="1">
        <v>45720</v>
      </c>
      <c r="C5297" t="s">
        <v>654</v>
      </c>
      <c r="D5297" t="s">
        <v>655</v>
      </c>
      <c r="E5297">
        <v>30</v>
      </c>
      <c r="F5297" t="s">
        <v>48</v>
      </c>
      <c r="G5297" t="s">
        <v>207</v>
      </c>
      <c r="H5297" t="s">
        <v>208</v>
      </c>
      <c r="I5297" t="s">
        <v>34</v>
      </c>
      <c r="J5297" t="s">
        <v>143</v>
      </c>
      <c r="K5297">
        <v>1</v>
      </c>
      <c r="L5297" s="2">
        <v>18000</v>
      </c>
      <c r="M5297">
        <v>5</v>
      </c>
      <c r="N5297" s="2">
        <v>18000</v>
      </c>
      <c r="O5297" s="2">
        <v>900</v>
      </c>
      <c r="P5297" s="2">
        <v>17100</v>
      </c>
      <c r="Q5297" s="2">
        <v>12430.78</v>
      </c>
      <c r="R5297" s="2">
        <v>4669.22</v>
      </c>
      <c r="S5297" t="s">
        <v>53</v>
      </c>
      <c r="T5297" t="s">
        <v>263</v>
      </c>
      <c r="U5297" t="s">
        <v>91</v>
      </c>
      <c r="V5297" t="s">
        <v>39</v>
      </c>
      <c r="W5297" t="s">
        <v>66</v>
      </c>
      <c r="X5297" t="s">
        <v>97</v>
      </c>
      <c r="Y5297" t="s">
        <v>56</v>
      </c>
      <c r="Z5297" t="s">
        <v>43</v>
      </c>
      <c r="AA5297" t="s">
        <v>44</v>
      </c>
      <c r="AB5297" t="s">
        <v>44</v>
      </c>
    </row>
    <row r="5298" spans="1:28" x14ac:dyDescent="0.25">
      <c r="A5298" t="s">
        <v>9873</v>
      </c>
      <c r="B5298" s="1">
        <v>45720</v>
      </c>
      <c r="C5298" t="s">
        <v>2346</v>
      </c>
      <c r="D5298" t="s">
        <v>2347</v>
      </c>
      <c r="E5298">
        <v>47</v>
      </c>
      <c r="F5298" t="s">
        <v>48</v>
      </c>
      <c r="G5298" t="s">
        <v>207</v>
      </c>
      <c r="H5298" t="s">
        <v>208</v>
      </c>
      <c r="I5298" t="s">
        <v>34</v>
      </c>
      <c r="J5298" t="s">
        <v>143</v>
      </c>
      <c r="K5298">
        <v>1</v>
      </c>
      <c r="L5298" s="2">
        <v>18000</v>
      </c>
      <c r="M5298">
        <v>20</v>
      </c>
      <c r="N5298" s="2">
        <v>18000</v>
      </c>
      <c r="O5298" s="2">
        <v>3600</v>
      </c>
      <c r="P5298" s="2">
        <v>14400</v>
      </c>
      <c r="Q5298" s="2">
        <v>11223.4</v>
      </c>
      <c r="R5298" s="2">
        <v>3176.6</v>
      </c>
      <c r="S5298" t="s">
        <v>53</v>
      </c>
      <c r="T5298" t="s">
        <v>153</v>
      </c>
      <c r="U5298" t="s">
        <v>154</v>
      </c>
      <c r="V5298" t="s">
        <v>39</v>
      </c>
      <c r="W5298" t="s">
        <v>40</v>
      </c>
      <c r="X5298" t="s">
        <v>67</v>
      </c>
      <c r="Y5298" t="s">
        <v>42</v>
      </c>
      <c r="Z5298" t="s">
        <v>43</v>
      </c>
      <c r="AA5298" t="s">
        <v>44</v>
      </c>
      <c r="AB5298" t="s">
        <v>44</v>
      </c>
    </row>
    <row r="5299" spans="1:28" x14ac:dyDescent="0.25">
      <c r="A5299" t="s">
        <v>9874</v>
      </c>
      <c r="B5299" s="1">
        <v>45720</v>
      </c>
      <c r="C5299" t="s">
        <v>2086</v>
      </c>
      <c r="D5299" t="s">
        <v>2087</v>
      </c>
      <c r="E5299">
        <v>27</v>
      </c>
      <c r="F5299" t="s">
        <v>31</v>
      </c>
      <c r="G5299" t="s">
        <v>141</v>
      </c>
      <c r="H5299" t="s">
        <v>142</v>
      </c>
      <c r="I5299" t="s">
        <v>74</v>
      </c>
      <c r="J5299" t="s">
        <v>143</v>
      </c>
      <c r="K5299">
        <v>2</v>
      </c>
      <c r="L5299" s="2">
        <v>900</v>
      </c>
      <c r="M5299">
        <v>25</v>
      </c>
      <c r="N5299" s="2">
        <v>1800</v>
      </c>
      <c r="O5299" s="2">
        <v>450</v>
      </c>
      <c r="P5299" s="2">
        <v>1350</v>
      </c>
      <c r="Q5299" s="2">
        <v>936.72</v>
      </c>
      <c r="R5299" s="2">
        <v>413.28</v>
      </c>
      <c r="S5299" t="s">
        <v>53</v>
      </c>
      <c r="T5299" t="s">
        <v>290</v>
      </c>
      <c r="U5299" t="s">
        <v>291</v>
      </c>
      <c r="V5299" t="s">
        <v>39</v>
      </c>
      <c r="W5299" t="s">
        <v>66</v>
      </c>
      <c r="X5299" t="s">
        <v>97</v>
      </c>
      <c r="Y5299" t="s">
        <v>56</v>
      </c>
      <c r="Z5299" t="s">
        <v>43</v>
      </c>
      <c r="AA5299" t="s">
        <v>44</v>
      </c>
      <c r="AB5299" t="s">
        <v>44</v>
      </c>
    </row>
    <row r="5300" spans="1:28" x14ac:dyDescent="0.25">
      <c r="A5300" t="s">
        <v>9875</v>
      </c>
      <c r="B5300" s="1">
        <v>45720</v>
      </c>
      <c r="C5300" t="s">
        <v>8344</v>
      </c>
      <c r="D5300" t="s">
        <v>8345</v>
      </c>
      <c r="E5300">
        <v>45</v>
      </c>
      <c r="F5300" t="s">
        <v>48</v>
      </c>
      <c r="G5300" t="s">
        <v>243</v>
      </c>
      <c r="H5300" t="s">
        <v>244</v>
      </c>
      <c r="I5300" t="s">
        <v>103</v>
      </c>
      <c r="J5300" t="s">
        <v>104</v>
      </c>
      <c r="K5300">
        <v>1</v>
      </c>
      <c r="L5300" s="2">
        <v>450</v>
      </c>
      <c r="M5300">
        <v>0</v>
      </c>
      <c r="N5300" s="2">
        <v>450</v>
      </c>
      <c r="O5300" s="2">
        <v>0</v>
      </c>
      <c r="P5300" s="2">
        <v>450</v>
      </c>
      <c r="Q5300" s="2">
        <v>293.36</v>
      </c>
      <c r="R5300" s="2">
        <v>156.63999999999999</v>
      </c>
      <c r="S5300" t="s">
        <v>53</v>
      </c>
      <c r="T5300" t="s">
        <v>275</v>
      </c>
      <c r="U5300" t="s">
        <v>123</v>
      </c>
      <c r="V5300" t="s">
        <v>39</v>
      </c>
      <c r="W5300" t="s">
        <v>137</v>
      </c>
      <c r="X5300" t="s">
        <v>41</v>
      </c>
      <c r="Y5300" t="s">
        <v>56</v>
      </c>
      <c r="Z5300" t="s">
        <v>43</v>
      </c>
      <c r="AA5300" t="s">
        <v>44</v>
      </c>
      <c r="AB5300" t="s">
        <v>44</v>
      </c>
    </row>
    <row r="5301" spans="1:28" x14ac:dyDescent="0.25">
      <c r="A5301" t="s">
        <v>9876</v>
      </c>
      <c r="B5301" s="1">
        <v>45720</v>
      </c>
      <c r="C5301" t="s">
        <v>5818</v>
      </c>
      <c r="D5301" t="s">
        <v>5819</v>
      </c>
      <c r="E5301">
        <v>18</v>
      </c>
      <c r="F5301" t="s">
        <v>48</v>
      </c>
      <c r="G5301" t="s">
        <v>148</v>
      </c>
      <c r="H5301" t="s">
        <v>149</v>
      </c>
      <c r="I5301" t="s">
        <v>74</v>
      </c>
      <c r="J5301" t="s">
        <v>130</v>
      </c>
      <c r="K5301">
        <v>1</v>
      </c>
      <c r="L5301" s="2">
        <v>3500</v>
      </c>
      <c r="M5301">
        <v>5</v>
      </c>
      <c r="N5301" s="2">
        <v>3500</v>
      </c>
      <c r="O5301" s="2">
        <v>175</v>
      </c>
      <c r="P5301" s="2">
        <v>3325</v>
      </c>
      <c r="Q5301" s="2">
        <v>2031.23</v>
      </c>
      <c r="R5301" s="2">
        <v>1293.77</v>
      </c>
      <c r="S5301" t="s">
        <v>53</v>
      </c>
      <c r="T5301" t="s">
        <v>76</v>
      </c>
      <c r="U5301" t="s">
        <v>77</v>
      </c>
      <c r="V5301" t="s">
        <v>39</v>
      </c>
      <c r="W5301" t="s">
        <v>124</v>
      </c>
      <c r="X5301" t="s">
        <v>41</v>
      </c>
      <c r="Y5301" t="s">
        <v>42</v>
      </c>
      <c r="Z5301" t="s">
        <v>43</v>
      </c>
      <c r="AA5301" t="s">
        <v>44</v>
      </c>
      <c r="AB5301" t="s">
        <v>44</v>
      </c>
    </row>
    <row r="5302" spans="1:28" x14ac:dyDescent="0.25">
      <c r="A5302" t="s">
        <v>9877</v>
      </c>
      <c r="B5302" s="1">
        <v>45720</v>
      </c>
      <c r="C5302" t="s">
        <v>5486</v>
      </c>
      <c r="D5302" t="s">
        <v>5487</v>
      </c>
      <c r="E5302">
        <v>49</v>
      </c>
      <c r="F5302" t="s">
        <v>31</v>
      </c>
      <c r="G5302" t="s">
        <v>344</v>
      </c>
      <c r="H5302" t="s">
        <v>345</v>
      </c>
      <c r="I5302" t="s">
        <v>34</v>
      </c>
      <c r="J5302" t="s">
        <v>121</v>
      </c>
      <c r="K5302">
        <v>1</v>
      </c>
      <c r="L5302" s="2">
        <v>1600</v>
      </c>
      <c r="M5302">
        <v>5</v>
      </c>
      <c r="N5302" s="2">
        <v>1600</v>
      </c>
      <c r="O5302" s="2">
        <v>80</v>
      </c>
      <c r="P5302" s="2">
        <v>1520</v>
      </c>
      <c r="Q5302" s="2">
        <v>920.53</v>
      </c>
      <c r="R5302" s="2">
        <v>599.47</v>
      </c>
      <c r="S5302" t="s">
        <v>36</v>
      </c>
      <c r="T5302" t="s">
        <v>76</v>
      </c>
      <c r="U5302" t="s">
        <v>77</v>
      </c>
      <c r="V5302" t="s">
        <v>39</v>
      </c>
      <c r="W5302" t="s">
        <v>92</v>
      </c>
      <c r="X5302" t="s">
        <v>41</v>
      </c>
      <c r="Y5302" t="s">
        <v>56</v>
      </c>
      <c r="Z5302" t="s">
        <v>43</v>
      </c>
      <c r="AA5302" t="s">
        <v>44</v>
      </c>
      <c r="AB5302" t="s">
        <v>44</v>
      </c>
    </row>
    <row r="5303" spans="1:28" x14ac:dyDescent="0.25">
      <c r="A5303" t="s">
        <v>9878</v>
      </c>
      <c r="B5303" s="1">
        <v>45720</v>
      </c>
      <c r="C5303" t="s">
        <v>2835</v>
      </c>
      <c r="D5303" t="s">
        <v>2836</v>
      </c>
      <c r="E5303">
        <v>50</v>
      </c>
      <c r="F5303" t="s">
        <v>111</v>
      </c>
      <c r="G5303" t="s">
        <v>112</v>
      </c>
      <c r="H5303" t="s">
        <v>113</v>
      </c>
      <c r="I5303" t="s">
        <v>103</v>
      </c>
      <c r="J5303" t="s">
        <v>104</v>
      </c>
      <c r="K5303">
        <v>1</v>
      </c>
      <c r="L5303" s="2">
        <v>650</v>
      </c>
      <c r="M5303">
        <v>20</v>
      </c>
      <c r="N5303" s="2">
        <v>650</v>
      </c>
      <c r="O5303" s="2">
        <v>130</v>
      </c>
      <c r="P5303" s="2">
        <v>520</v>
      </c>
      <c r="Q5303" s="2">
        <v>362.23</v>
      </c>
      <c r="R5303" s="2">
        <v>157.77000000000001</v>
      </c>
      <c r="S5303" t="s">
        <v>64</v>
      </c>
      <c r="T5303" t="s">
        <v>122</v>
      </c>
      <c r="U5303" t="s">
        <v>123</v>
      </c>
      <c r="V5303" t="s">
        <v>39</v>
      </c>
      <c r="W5303" t="s">
        <v>40</v>
      </c>
      <c r="X5303" t="s">
        <v>97</v>
      </c>
      <c r="Y5303" t="s">
        <v>42</v>
      </c>
      <c r="Z5303" t="s">
        <v>43</v>
      </c>
      <c r="AA5303" t="s">
        <v>44</v>
      </c>
      <c r="AB5303" t="s">
        <v>44</v>
      </c>
    </row>
    <row r="5304" spans="1:28" x14ac:dyDescent="0.25">
      <c r="A5304" t="s">
        <v>9879</v>
      </c>
      <c r="B5304" s="1">
        <v>45721</v>
      </c>
      <c r="C5304" t="s">
        <v>7956</v>
      </c>
      <c r="D5304" t="s">
        <v>7957</v>
      </c>
      <c r="E5304">
        <v>22</v>
      </c>
      <c r="F5304" t="s">
        <v>111</v>
      </c>
      <c r="G5304" t="s">
        <v>88</v>
      </c>
      <c r="H5304" t="s">
        <v>89</v>
      </c>
      <c r="I5304" t="s">
        <v>62</v>
      </c>
      <c r="J5304" t="s">
        <v>63</v>
      </c>
      <c r="K5304">
        <v>2</v>
      </c>
      <c r="L5304" s="2">
        <v>4200</v>
      </c>
      <c r="M5304">
        <v>20</v>
      </c>
      <c r="N5304" s="2">
        <v>8400</v>
      </c>
      <c r="O5304" s="2">
        <v>1680</v>
      </c>
      <c r="P5304" s="2">
        <v>6720</v>
      </c>
      <c r="Q5304" s="2">
        <v>5391.62</v>
      </c>
      <c r="R5304" s="2">
        <v>1328.38</v>
      </c>
      <c r="S5304" t="s">
        <v>53</v>
      </c>
      <c r="T5304" t="s">
        <v>275</v>
      </c>
      <c r="U5304" t="s">
        <v>123</v>
      </c>
      <c r="V5304" t="s">
        <v>39</v>
      </c>
      <c r="W5304" t="s">
        <v>137</v>
      </c>
      <c r="X5304" t="s">
        <v>97</v>
      </c>
      <c r="Y5304" t="s">
        <v>56</v>
      </c>
      <c r="Z5304" t="s">
        <v>43</v>
      </c>
      <c r="AA5304" t="s">
        <v>44</v>
      </c>
      <c r="AB5304" t="s">
        <v>44</v>
      </c>
    </row>
    <row r="5305" spans="1:28" x14ac:dyDescent="0.25">
      <c r="A5305" t="s">
        <v>9880</v>
      </c>
      <c r="B5305" s="1">
        <v>45721</v>
      </c>
      <c r="C5305" t="s">
        <v>3510</v>
      </c>
      <c r="D5305" t="s">
        <v>3511</v>
      </c>
      <c r="E5305">
        <v>39</v>
      </c>
      <c r="F5305" t="s">
        <v>48</v>
      </c>
      <c r="G5305" t="s">
        <v>285</v>
      </c>
      <c r="H5305" t="s">
        <v>286</v>
      </c>
      <c r="I5305" t="s">
        <v>34</v>
      </c>
      <c r="J5305" t="s">
        <v>121</v>
      </c>
      <c r="K5305">
        <v>1</v>
      </c>
      <c r="L5305" s="2">
        <v>3200</v>
      </c>
      <c r="M5305">
        <v>20</v>
      </c>
      <c r="N5305" s="2">
        <v>3200</v>
      </c>
      <c r="O5305" s="2">
        <v>640</v>
      </c>
      <c r="P5305" s="2">
        <v>2560</v>
      </c>
      <c r="Q5305" s="2">
        <v>1705.67</v>
      </c>
      <c r="R5305" s="2">
        <v>854.33</v>
      </c>
      <c r="S5305" t="s">
        <v>53</v>
      </c>
      <c r="T5305" t="s">
        <v>122</v>
      </c>
      <c r="U5305" t="s">
        <v>123</v>
      </c>
      <c r="V5305" t="s">
        <v>39</v>
      </c>
      <c r="W5305" t="s">
        <v>66</v>
      </c>
      <c r="X5305" t="s">
        <v>41</v>
      </c>
      <c r="Y5305" t="s">
        <v>42</v>
      </c>
      <c r="Z5305" t="s">
        <v>43</v>
      </c>
      <c r="AA5305" t="s">
        <v>44</v>
      </c>
      <c r="AB5305" t="s">
        <v>44</v>
      </c>
    </row>
    <row r="5306" spans="1:28" x14ac:dyDescent="0.25">
      <c r="A5306" t="s">
        <v>9881</v>
      </c>
      <c r="B5306" s="1">
        <v>45721</v>
      </c>
      <c r="C5306" t="s">
        <v>5221</v>
      </c>
      <c r="D5306" t="s">
        <v>5222</v>
      </c>
      <c r="E5306">
        <v>53</v>
      </c>
      <c r="F5306" t="s">
        <v>31</v>
      </c>
      <c r="G5306" t="s">
        <v>176</v>
      </c>
      <c r="H5306" t="s">
        <v>177</v>
      </c>
      <c r="I5306" t="s">
        <v>34</v>
      </c>
      <c r="J5306" t="s">
        <v>35</v>
      </c>
      <c r="K5306">
        <v>5</v>
      </c>
      <c r="L5306" s="2">
        <v>6500</v>
      </c>
      <c r="M5306">
        <v>0</v>
      </c>
      <c r="N5306" s="2">
        <v>32500</v>
      </c>
      <c r="O5306" s="2">
        <v>0</v>
      </c>
      <c r="P5306" s="2">
        <v>32500</v>
      </c>
      <c r="Q5306" s="2">
        <v>24188.32</v>
      </c>
      <c r="R5306" s="2">
        <v>8311.68</v>
      </c>
      <c r="S5306" t="s">
        <v>64</v>
      </c>
      <c r="T5306" t="s">
        <v>275</v>
      </c>
      <c r="U5306" t="s">
        <v>123</v>
      </c>
      <c r="V5306" t="s">
        <v>39</v>
      </c>
      <c r="W5306" t="s">
        <v>66</v>
      </c>
      <c r="X5306" t="s">
        <v>41</v>
      </c>
      <c r="Y5306" t="s">
        <v>56</v>
      </c>
      <c r="Z5306" t="s">
        <v>223</v>
      </c>
      <c r="AA5306" t="s">
        <v>44</v>
      </c>
      <c r="AB5306" t="s">
        <v>44</v>
      </c>
    </row>
    <row r="5307" spans="1:28" x14ac:dyDescent="0.25">
      <c r="A5307" t="s">
        <v>9882</v>
      </c>
      <c r="B5307" s="1">
        <v>45721</v>
      </c>
      <c r="C5307" t="s">
        <v>1854</v>
      </c>
      <c r="D5307" t="s">
        <v>1855</v>
      </c>
      <c r="E5307">
        <v>36</v>
      </c>
      <c r="F5307" t="s">
        <v>48</v>
      </c>
      <c r="G5307" t="s">
        <v>158</v>
      </c>
      <c r="H5307" t="s">
        <v>159</v>
      </c>
      <c r="I5307" t="s">
        <v>51</v>
      </c>
      <c r="J5307" t="s">
        <v>52</v>
      </c>
      <c r="K5307">
        <v>1</v>
      </c>
      <c r="L5307" s="2">
        <v>650</v>
      </c>
      <c r="M5307">
        <v>10</v>
      </c>
      <c r="N5307" s="2">
        <v>650</v>
      </c>
      <c r="O5307" s="2">
        <v>65</v>
      </c>
      <c r="P5307" s="2">
        <v>585</v>
      </c>
      <c r="Q5307" s="2">
        <v>377.87</v>
      </c>
      <c r="R5307" s="2">
        <v>207.13</v>
      </c>
      <c r="S5307" t="s">
        <v>53</v>
      </c>
      <c r="T5307" t="s">
        <v>136</v>
      </c>
      <c r="U5307" t="s">
        <v>38</v>
      </c>
      <c r="V5307" t="s">
        <v>39</v>
      </c>
      <c r="W5307" t="s">
        <v>137</v>
      </c>
      <c r="X5307" t="s">
        <v>97</v>
      </c>
      <c r="Y5307" t="s">
        <v>42</v>
      </c>
      <c r="Z5307" t="s">
        <v>43</v>
      </c>
      <c r="AA5307" t="s">
        <v>44</v>
      </c>
      <c r="AB5307" t="s">
        <v>44</v>
      </c>
    </row>
    <row r="5308" spans="1:28" x14ac:dyDescent="0.25">
      <c r="A5308" t="s">
        <v>9883</v>
      </c>
      <c r="B5308" s="1">
        <v>45721</v>
      </c>
      <c r="C5308" t="s">
        <v>5860</v>
      </c>
      <c r="D5308" t="s">
        <v>5861</v>
      </c>
      <c r="E5308">
        <v>27</v>
      </c>
      <c r="F5308" t="s">
        <v>111</v>
      </c>
      <c r="G5308" t="s">
        <v>72</v>
      </c>
      <c r="H5308" t="s">
        <v>73</v>
      </c>
      <c r="I5308" t="s">
        <v>74</v>
      </c>
      <c r="J5308" t="s">
        <v>75</v>
      </c>
      <c r="K5308">
        <v>4</v>
      </c>
      <c r="L5308" s="2">
        <v>2200</v>
      </c>
      <c r="M5308">
        <v>15</v>
      </c>
      <c r="N5308" s="2">
        <v>8800</v>
      </c>
      <c r="O5308" s="2">
        <v>1320</v>
      </c>
      <c r="P5308" s="2">
        <v>7480</v>
      </c>
      <c r="Q5308" s="2">
        <v>5176.3500000000004</v>
      </c>
      <c r="R5308" s="2">
        <v>2303.65</v>
      </c>
      <c r="S5308" t="s">
        <v>53</v>
      </c>
      <c r="T5308" t="s">
        <v>136</v>
      </c>
      <c r="U5308" t="s">
        <v>38</v>
      </c>
      <c r="V5308" t="s">
        <v>39</v>
      </c>
      <c r="W5308" t="s">
        <v>137</v>
      </c>
      <c r="X5308" t="s">
        <v>67</v>
      </c>
      <c r="Y5308" t="s">
        <v>56</v>
      </c>
      <c r="Z5308" t="s">
        <v>223</v>
      </c>
      <c r="AA5308" t="s">
        <v>44</v>
      </c>
      <c r="AB5308" t="s">
        <v>44</v>
      </c>
    </row>
    <row r="5309" spans="1:28" x14ac:dyDescent="0.25">
      <c r="A5309" t="s">
        <v>9884</v>
      </c>
      <c r="B5309" s="1">
        <v>45721</v>
      </c>
      <c r="C5309" t="s">
        <v>1497</v>
      </c>
      <c r="D5309" t="s">
        <v>1498</v>
      </c>
      <c r="E5309">
        <v>38</v>
      </c>
      <c r="F5309" t="s">
        <v>48</v>
      </c>
      <c r="G5309" t="s">
        <v>285</v>
      </c>
      <c r="H5309" t="s">
        <v>286</v>
      </c>
      <c r="I5309" t="s">
        <v>34</v>
      </c>
      <c r="J5309" t="s">
        <v>121</v>
      </c>
      <c r="K5309">
        <v>5</v>
      </c>
      <c r="L5309" s="2">
        <v>3200</v>
      </c>
      <c r="M5309">
        <v>10</v>
      </c>
      <c r="N5309" s="2">
        <v>16000</v>
      </c>
      <c r="O5309" s="2">
        <v>1600</v>
      </c>
      <c r="P5309" s="2">
        <v>14400</v>
      </c>
      <c r="Q5309" s="2">
        <v>8600.5400000000009</v>
      </c>
      <c r="R5309" s="2">
        <v>5799.46</v>
      </c>
      <c r="S5309" t="s">
        <v>64</v>
      </c>
      <c r="T5309" t="s">
        <v>65</v>
      </c>
      <c r="U5309" t="s">
        <v>65</v>
      </c>
      <c r="V5309" t="s">
        <v>39</v>
      </c>
      <c r="W5309" t="s">
        <v>92</v>
      </c>
      <c r="X5309" t="s">
        <v>97</v>
      </c>
      <c r="Y5309" t="s">
        <v>84</v>
      </c>
      <c r="Z5309" t="s">
        <v>43</v>
      </c>
      <c r="AA5309" t="s">
        <v>44</v>
      </c>
      <c r="AB5309" t="s">
        <v>44</v>
      </c>
    </row>
    <row r="5310" spans="1:28" x14ac:dyDescent="0.25">
      <c r="A5310" t="s">
        <v>9885</v>
      </c>
      <c r="B5310" s="1">
        <v>45721</v>
      </c>
      <c r="C5310" t="s">
        <v>6143</v>
      </c>
      <c r="D5310" t="s">
        <v>6144</v>
      </c>
      <c r="E5310">
        <v>26</v>
      </c>
      <c r="F5310" t="s">
        <v>31</v>
      </c>
      <c r="G5310" t="s">
        <v>141</v>
      </c>
      <c r="H5310" t="s">
        <v>142</v>
      </c>
      <c r="I5310" t="s">
        <v>74</v>
      </c>
      <c r="J5310" t="s">
        <v>143</v>
      </c>
      <c r="K5310">
        <v>1</v>
      </c>
      <c r="L5310" s="2">
        <v>900</v>
      </c>
      <c r="M5310">
        <v>5</v>
      </c>
      <c r="N5310" s="2">
        <v>900</v>
      </c>
      <c r="O5310" s="2">
        <v>45</v>
      </c>
      <c r="P5310" s="2">
        <v>855</v>
      </c>
      <c r="Q5310" s="2">
        <v>474.05</v>
      </c>
      <c r="R5310" s="2">
        <v>380.95</v>
      </c>
      <c r="S5310" t="s">
        <v>53</v>
      </c>
      <c r="T5310" t="s">
        <v>54</v>
      </c>
      <c r="U5310" t="s">
        <v>55</v>
      </c>
      <c r="V5310" t="s">
        <v>39</v>
      </c>
      <c r="W5310" t="s">
        <v>124</v>
      </c>
      <c r="X5310" t="s">
        <v>41</v>
      </c>
      <c r="Y5310" t="s">
        <v>42</v>
      </c>
      <c r="Z5310" t="s">
        <v>43</v>
      </c>
      <c r="AA5310" t="s">
        <v>44</v>
      </c>
      <c r="AB5310" t="s">
        <v>44</v>
      </c>
    </row>
    <row r="5311" spans="1:28" x14ac:dyDescent="0.25">
      <c r="A5311" t="s">
        <v>9886</v>
      </c>
      <c r="B5311" s="1">
        <v>45721</v>
      </c>
      <c r="C5311" t="s">
        <v>4706</v>
      </c>
      <c r="D5311" t="s">
        <v>4707</v>
      </c>
      <c r="E5311">
        <v>18</v>
      </c>
      <c r="F5311" t="s">
        <v>31</v>
      </c>
      <c r="G5311" t="s">
        <v>561</v>
      </c>
      <c r="H5311" t="s">
        <v>562</v>
      </c>
      <c r="I5311" t="s">
        <v>34</v>
      </c>
      <c r="J5311" t="s">
        <v>143</v>
      </c>
      <c r="K5311">
        <v>1</v>
      </c>
      <c r="L5311" s="2">
        <v>900</v>
      </c>
      <c r="M5311">
        <v>15</v>
      </c>
      <c r="N5311" s="2">
        <v>900</v>
      </c>
      <c r="O5311" s="2">
        <v>135</v>
      </c>
      <c r="P5311" s="2">
        <v>765</v>
      </c>
      <c r="Q5311" s="2">
        <v>441.82</v>
      </c>
      <c r="R5311" s="2">
        <v>323.18</v>
      </c>
      <c r="S5311" t="s">
        <v>53</v>
      </c>
      <c r="T5311" t="s">
        <v>90</v>
      </c>
      <c r="U5311" t="s">
        <v>91</v>
      </c>
      <c r="V5311" t="s">
        <v>39</v>
      </c>
      <c r="W5311" t="s">
        <v>124</v>
      </c>
      <c r="X5311" t="s">
        <v>97</v>
      </c>
      <c r="Y5311" t="s">
        <v>56</v>
      </c>
      <c r="Z5311" t="s">
        <v>43</v>
      </c>
      <c r="AA5311" t="s">
        <v>44</v>
      </c>
      <c r="AB5311" t="s">
        <v>44</v>
      </c>
    </row>
    <row r="5312" spans="1:28" x14ac:dyDescent="0.25">
      <c r="A5312" t="s">
        <v>9887</v>
      </c>
      <c r="B5312" s="1">
        <v>45722</v>
      </c>
      <c r="C5312" t="s">
        <v>7585</v>
      </c>
      <c r="D5312" t="s">
        <v>7586</v>
      </c>
      <c r="E5312">
        <v>53</v>
      </c>
      <c r="F5312" t="s">
        <v>48</v>
      </c>
      <c r="G5312" t="s">
        <v>72</v>
      </c>
      <c r="H5312" t="s">
        <v>73</v>
      </c>
      <c r="I5312" t="s">
        <v>74</v>
      </c>
      <c r="J5312" t="s">
        <v>75</v>
      </c>
      <c r="K5312">
        <v>2</v>
      </c>
      <c r="L5312" s="2">
        <v>2200</v>
      </c>
      <c r="M5312">
        <v>10</v>
      </c>
      <c r="N5312" s="2">
        <v>4400</v>
      </c>
      <c r="O5312" s="2">
        <v>440</v>
      </c>
      <c r="P5312" s="2">
        <v>3960</v>
      </c>
      <c r="Q5312" s="2">
        <v>2686.06</v>
      </c>
      <c r="R5312" s="2">
        <v>1273.94</v>
      </c>
      <c r="S5312" t="s">
        <v>53</v>
      </c>
      <c r="T5312" t="s">
        <v>163</v>
      </c>
      <c r="U5312" t="s">
        <v>164</v>
      </c>
      <c r="V5312" t="s">
        <v>39</v>
      </c>
      <c r="W5312" t="s">
        <v>92</v>
      </c>
      <c r="X5312" t="s">
        <v>97</v>
      </c>
      <c r="Y5312" t="s">
        <v>56</v>
      </c>
      <c r="Z5312" t="s">
        <v>107</v>
      </c>
      <c r="AA5312" t="s">
        <v>44</v>
      </c>
      <c r="AB5312" t="s">
        <v>44</v>
      </c>
    </row>
    <row r="5313" spans="1:28" x14ac:dyDescent="0.25">
      <c r="A5313" t="s">
        <v>9888</v>
      </c>
      <c r="B5313" s="1">
        <v>45722</v>
      </c>
      <c r="C5313" t="s">
        <v>3307</v>
      </c>
      <c r="D5313" t="s">
        <v>3308</v>
      </c>
      <c r="E5313">
        <v>50</v>
      </c>
      <c r="F5313" t="s">
        <v>111</v>
      </c>
      <c r="G5313" t="s">
        <v>202</v>
      </c>
      <c r="H5313" t="s">
        <v>203</v>
      </c>
      <c r="I5313" t="s">
        <v>103</v>
      </c>
      <c r="J5313" t="s">
        <v>104</v>
      </c>
      <c r="K5313">
        <v>4</v>
      </c>
      <c r="L5313" s="2">
        <v>550</v>
      </c>
      <c r="M5313">
        <v>10</v>
      </c>
      <c r="N5313" s="2">
        <v>2200</v>
      </c>
      <c r="O5313" s="2">
        <v>220</v>
      </c>
      <c r="P5313" s="2">
        <v>1980</v>
      </c>
      <c r="Q5313" s="2">
        <v>1149.1099999999999</v>
      </c>
      <c r="R5313" s="2">
        <v>830.89</v>
      </c>
      <c r="S5313" t="s">
        <v>64</v>
      </c>
      <c r="T5313" t="s">
        <v>105</v>
      </c>
      <c r="U5313" t="s">
        <v>106</v>
      </c>
      <c r="V5313" t="s">
        <v>39</v>
      </c>
      <c r="W5313" t="s">
        <v>83</v>
      </c>
      <c r="X5313" t="s">
        <v>41</v>
      </c>
      <c r="Y5313" t="s">
        <v>84</v>
      </c>
      <c r="Z5313" t="s">
        <v>43</v>
      </c>
      <c r="AA5313" t="s">
        <v>44</v>
      </c>
      <c r="AB5313" t="s">
        <v>44</v>
      </c>
    </row>
    <row r="5314" spans="1:28" x14ac:dyDescent="0.25">
      <c r="A5314" t="s">
        <v>9889</v>
      </c>
      <c r="B5314" s="1">
        <v>45722</v>
      </c>
      <c r="C5314" t="s">
        <v>8465</v>
      </c>
      <c r="D5314" t="s">
        <v>8466</v>
      </c>
      <c r="E5314">
        <v>43</v>
      </c>
      <c r="F5314" t="s">
        <v>48</v>
      </c>
      <c r="G5314" t="s">
        <v>119</v>
      </c>
      <c r="H5314" t="s">
        <v>120</v>
      </c>
      <c r="I5314" t="s">
        <v>62</v>
      </c>
      <c r="J5314" t="s">
        <v>121</v>
      </c>
      <c r="K5314">
        <v>2</v>
      </c>
      <c r="L5314" s="2">
        <v>4800</v>
      </c>
      <c r="M5314">
        <v>20</v>
      </c>
      <c r="N5314" s="2">
        <v>9600</v>
      </c>
      <c r="O5314" s="2">
        <v>1920</v>
      </c>
      <c r="P5314" s="2">
        <v>7680</v>
      </c>
      <c r="Q5314" s="2">
        <v>6224.89</v>
      </c>
      <c r="R5314" s="2">
        <v>1455.11</v>
      </c>
      <c r="S5314" t="s">
        <v>36</v>
      </c>
      <c r="T5314" t="s">
        <v>122</v>
      </c>
      <c r="U5314" t="s">
        <v>123</v>
      </c>
      <c r="V5314" t="s">
        <v>39</v>
      </c>
      <c r="W5314" t="s">
        <v>40</v>
      </c>
      <c r="X5314" t="s">
        <v>41</v>
      </c>
      <c r="Y5314" t="s">
        <v>56</v>
      </c>
      <c r="Z5314" t="s">
        <v>43</v>
      </c>
      <c r="AA5314" t="s">
        <v>44</v>
      </c>
      <c r="AB5314" t="s">
        <v>44</v>
      </c>
    </row>
    <row r="5315" spans="1:28" x14ac:dyDescent="0.25">
      <c r="A5315" t="s">
        <v>9890</v>
      </c>
      <c r="B5315" s="1">
        <v>45722</v>
      </c>
      <c r="C5315" t="s">
        <v>58</v>
      </c>
      <c r="D5315" t="s">
        <v>59</v>
      </c>
      <c r="E5315">
        <v>28</v>
      </c>
      <c r="F5315" t="s">
        <v>48</v>
      </c>
      <c r="G5315" t="s">
        <v>119</v>
      </c>
      <c r="H5315" t="s">
        <v>120</v>
      </c>
      <c r="I5315" t="s">
        <v>62</v>
      </c>
      <c r="J5315" t="s">
        <v>121</v>
      </c>
      <c r="K5315">
        <v>1</v>
      </c>
      <c r="L5315" s="2">
        <v>4800</v>
      </c>
      <c r="M5315">
        <v>5</v>
      </c>
      <c r="N5315" s="2">
        <v>4800</v>
      </c>
      <c r="O5315" s="2">
        <v>240</v>
      </c>
      <c r="P5315" s="2">
        <v>4560</v>
      </c>
      <c r="Q5315" s="2">
        <v>2682.76</v>
      </c>
      <c r="R5315" s="2">
        <v>1877.24</v>
      </c>
      <c r="S5315" t="s">
        <v>53</v>
      </c>
      <c r="T5315" t="s">
        <v>122</v>
      </c>
      <c r="U5315" t="s">
        <v>123</v>
      </c>
      <c r="V5315" t="s">
        <v>39</v>
      </c>
      <c r="W5315" t="s">
        <v>40</v>
      </c>
      <c r="X5315" t="s">
        <v>41</v>
      </c>
      <c r="Y5315" t="s">
        <v>42</v>
      </c>
      <c r="Z5315" t="s">
        <v>43</v>
      </c>
      <c r="AA5315" t="s">
        <v>44</v>
      </c>
      <c r="AB5315" t="s">
        <v>44</v>
      </c>
    </row>
    <row r="5316" spans="1:28" x14ac:dyDescent="0.25">
      <c r="A5316" t="s">
        <v>9891</v>
      </c>
      <c r="B5316" s="1">
        <v>45722</v>
      </c>
      <c r="C5316" t="s">
        <v>4745</v>
      </c>
      <c r="D5316" t="s">
        <v>4746</v>
      </c>
      <c r="E5316">
        <v>52</v>
      </c>
      <c r="F5316" t="s">
        <v>48</v>
      </c>
      <c r="G5316" t="s">
        <v>81</v>
      </c>
      <c r="H5316" t="s">
        <v>82</v>
      </c>
      <c r="I5316" t="s">
        <v>51</v>
      </c>
      <c r="J5316" t="s">
        <v>52</v>
      </c>
      <c r="K5316">
        <v>3</v>
      </c>
      <c r="L5316" s="2">
        <v>600</v>
      </c>
      <c r="M5316">
        <v>5</v>
      </c>
      <c r="N5316" s="2">
        <v>1800</v>
      </c>
      <c r="O5316" s="2">
        <v>90</v>
      </c>
      <c r="P5316" s="2">
        <v>1710</v>
      </c>
      <c r="Q5316" s="2">
        <v>1333.35</v>
      </c>
      <c r="R5316" s="2">
        <v>376.65</v>
      </c>
      <c r="S5316" t="s">
        <v>53</v>
      </c>
      <c r="T5316" t="s">
        <v>398</v>
      </c>
      <c r="U5316" t="s">
        <v>399</v>
      </c>
      <c r="V5316" t="s">
        <v>39</v>
      </c>
      <c r="W5316" t="s">
        <v>137</v>
      </c>
      <c r="X5316" t="s">
        <v>97</v>
      </c>
      <c r="Y5316" t="s">
        <v>56</v>
      </c>
      <c r="Z5316" t="s">
        <v>223</v>
      </c>
      <c r="AA5316" t="s">
        <v>68</v>
      </c>
      <c r="AB5316" t="s">
        <v>44</v>
      </c>
    </row>
    <row r="5317" spans="1:28" x14ac:dyDescent="0.25">
      <c r="A5317" t="s">
        <v>9892</v>
      </c>
      <c r="B5317" s="1">
        <v>45722</v>
      </c>
      <c r="C5317" t="s">
        <v>8227</v>
      </c>
      <c r="D5317" t="s">
        <v>8228</v>
      </c>
      <c r="E5317">
        <v>50</v>
      </c>
      <c r="F5317" t="s">
        <v>31</v>
      </c>
      <c r="G5317" t="s">
        <v>119</v>
      </c>
      <c r="H5317" t="s">
        <v>120</v>
      </c>
      <c r="I5317" t="s">
        <v>62</v>
      </c>
      <c r="J5317" t="s">
        <v>121</v>
      </c>
      <c r="K5317">
        <v>2</v>
      </c>
      <c r="L5317" s="2">
        <v>4800</v>
      </c>
      <c r="M5317">
        <v>0</v>
      </c>
      <c r="N5317" s="2">
        <v>9600</v>
      </c>
      <c r="O5317" s="2">
        <v>0</v>
      </c>
      <c r="P5317" s="2">
        <v>9600</v>
      </c>
      <c r="Q5317" s="2">
        <v>7542.02</v>
      </c>
      <c r="R5317" s="2">
        <v>2057.98</v>
      </c>
      <c r="S5317" t="s">
        <v>64</v>
      </c>
      <c r="T5317" t="s">
        <v>96</v>
      </c>
      <c r="U5317" t="s">
        <v>96</v>
      </c>
      <c r="V5317" t="s">
        <v>39</v>
      </c>
      <c r="W5317" t="s">
        <v>92</v>
      </c>
      <c r="X5317" t="s">
        <v>97</v>
      </c>
      <c r="Y5317" t="s">
        <v>56</v>
      </c>
      <c r="Z5317" t="s">
        <v>43</v>
      </c>
      <c r="AA5317" t="s">
        <v>44</v>
      </c>
      <c r="AB5317" t="s">
        <v>44</v>
      </c>
    </row>
    <row r="5318" spans="1:28" x14ac:dyDescent="0.25">
      <c r="A5318" t="s">
        <v>9893</v>
      </c>
      <c r="B5318" s="1">
        <v>45722</v>
      </c>
      <c r="C5318" t="s">
        <v>4493</v>
      </c>
      <c r="D5318" t="s">
        <v>4494</v>
      </c>
      <c r="E5318">
        <v>25</v>
      </c>
      <c r="F5318" t="s">
        <v>111</v>
      </c>
      <c r="G5318" t="s">
        <v>344</v>
      </c>
      <c r="H5318" t="s">
        <v>345</v>
      </c>
      <c r="I5318" t="s">
        <v>34</v>
      </c>
      <c r="J5318" t="s">
        <v>121</v>
      </c>
      <c r="K5318">
        <v>1</v>
      </c>
      <c r="L5318" s="2">
        <v>1600</v>
      </c>
      <c r="M5318">
        <v>0</v>
      </c>
      <c r="N5318" s="2">
        <v>1600</v>
      </c>
      <c r="O5318" s="2">
        <v>0</v>
      </c>
      <c r="P5318" s="2">
        <v>1600</v>
      </c>
      <c r="Q5318" s="2">
        <v>884.73</v>
      </c>
      <c r="R5318" s="2">
        <v>715.27</v>
      </c>
      <c r="S5318" t="s">
        <v>53</v>
      </c>
      <c r="T5318" t="s">
        <v>263</v>
      </c>
      <c r="U5318" t="s">
        <v>91</v>
      </c>
      <c r="V5318" t="s">
        <v>39</v>
      </c>
      <c r="W5318" t="s">
        <v>124</v>
      </c>
      <c r="X5318" t="s">
        <v>41</v>
      </c>
      <c r="Y5318" t="s">
        <v>56</v>
      </c>
      <c r="Z5318" t="s">
        <v>43</v>
      </c>
      <c r="AA5318" t="s">
        <v>44</v>
      </c>
      <c r="AB5318" t="s">
        <v>44</v>
      </c>
    </row>
    <row r="5319" spans="1:28" x14ac:dyDescent="0.25">
      <c r="A5319" t="s">
        <v>9894</v>
      </c>
      <c r="B5319" s="1">
        <v>45722</v>
      </c>
      <c r="C5319" t="s">
        <v>2542</v>
      </c>
      <c r="D5319" t="s">
        <v>2543</v>
      </c>
      <c r="E5319">
        <v>47</v>
      </c>
      <c r="F5319" t="s">
        <v>48</v>
      </c>
      <c r="G5319" t="s">
        <v>112</v>
      </c>
      <c r="H5319" t="s">
        <v>113</v>
      </c>
      <c r="I5319" t="s">
        <v>103</v>
      </c>
      <c r="J5319" t="s">
        <v>104</v>
      </c>
      <c r="K5319">
        <v>2</v>
      </c>
      <c r="L5319" s="2">
        <v>650</v>
      </c>
      <c r="M5319">
        <v>10</v>
      </c>
      <c r="N5319" s="2">
        <v>1300</v>
      </c>
      <c r="O5319" s="2">
        <v>130</v>
      </c>
      <c r="P5319" s="2">
        <v>1170</v>
      </c>
      <c r="Q5319" s="2">
        <v>679.27</v>
      </c>
      <c r="R5319" s="2">
        <v>490.73</v>
      </c>
      <c r="S5319" t="s">
        <v>53</v>
      </c>
      <c r="T5319" t="s">
        <v>407</v>
      </c>
      <c r="U5319" t="s">
        <v>408</v>
      </c>
      <c r="V5319" t="s">
        <v>39</v>
      </c>
      <c r="W5319" t="s">
        <v>137</v>
      </c>
      <c r="X5319" t="s">
        <v>67</v>
      </c>
      <c r="Y5319" t="s">
        <v>42</v>
      </c>
      <c r="Z5319" t="s">
        <v>43</v>
      </c>
      <c r="AA5319" t="s">
        <v>44</v>
      </c>
      <c r="AB5319" t="s">
        <v>44</v>
      </c>
    </row>
    <row r="5320" spans="1:28" x14ac:dyDescent="0.25">
      <c r="A5320" t="s">
        <v>9895</v>
      </c>
      <c r="B5320" s="1">
        <v>45722</v>
      </c>
      <c r="C5320" t="s">
        <v>2024</v>
      </c>
      <c r="D5320" t="s">
        <v>2025</v>
      </c>
      <c r="E5320">
        <v>38</v>
      </c>
      <c r="F5320" t="s">
        <v>48</v>
      </c>
      <c r="G5320" t="s">
        <v>141</v>
      </c>
      <c r="H5320" t="s">
        <v>142</v>
      </c>
      <c r="I5320" t="s">
        <v>74</v>
      </c>
      <c r="J5320" t="s">
        <v>143</v>
      </c>
      <c r="K5320">
        <v>1</v>
      </c>
      <c r="L5320" s="2">
        <v>900</v>
      </c>
      <c r="M5320">
        <v>5</v>
      </c>
      <c r="N5320" s="2">
        <v>900</v>
      </c>
      <c r="O5320" s="2">
        <v>45</v>
      </c>
      <c r="P5320" s="2">
        <v>855</v>
      </c>
      <c r="Q5320" s="2">
        <v>600.83000000000004</v>
      </c>
      <c r="R5320" s="2">
        <v>254.17</v>
      </c>
      <c r="S5320" t="s">
        <v>53</v>
      </c>
      <c r="T5320" t="s">
        <v>398</v>
      </c>
      <c r="U5320" t="s">
        <v>399</v>
      </c>
      <c r="V5320" t="s">
        <v>39</v>
      </c>
      <c r="W5320" t="s">
        <v>83</v>
      </c>
      <c r="X5320" t="s">
        <v>41</v>
      </c>
      <c r="Y5320" t="s">
        <v>56</v>
      </c>
      <c r="Z5320" t="s">
        <v>107</v>
      </c>
      <c r="AA5320" t="s">
        <v>68</v>
      </c>
      <c r="AB5320" t="s">
        <v>44</v>
      </c>
    </row>
    <row r="5321" spans="1:28" x14ac:dyDescent="0.25">
      <c r="A5321" t="s">
        <v>9896</v>
      </c>
      <c r="B5321" s="1">
        <v>45722</v>
      </c>
      <c r="C5321" t="s">
        <v>7298</v>
      </c>
      <c r="D5321" t="s">
        <v>7299</v>
      </c>
      <c r="E5321">
        <v>39</v>
      </c>
      <c r="F5321" t="s">
        <v>48</v>
      </c>
      <c r="G5321" t="s">
        <v>318</v>
      </c>
      <c r="H5321" t="s">
        <v>319</v>
      </c>
      <c r="I5321" t="s">
        <v>34</v>
      </c>
      <c r="J5321" t="s">
        <v>190</v>
      </c>
      <c r="K5321">
        <v>2</v>
      </c>
      <c r="L5321" s="2">
        <v>2500</v>
      </c>
      <c r="M5321">
        <v>5</v>
      </c>
      <c r="N5321" s="2">
        <v>5000</v>
      </c>
      <c r="O5321" s="2">
        <v>250</v>
      </c>
      <c r="P5321" s="2">
        <v>4750</v>
      </c>
      <c r="Q5321" s="2">
        <v>3037.05</v>
      </c>
      <c r="R5321" s="2">
        <v>1712.95</v>
      </c>
      <c r="S5321" t="s">
        <v>36</v>
      </c>
      <c r="T5321" t="s">
        <v>178</v>
      </c>
      <c r="U5321" t="s">
        <v>154</v>
      </c>
      <c r="V5321" t="s">
        <v>39</v>
      </c>
      <c r="W5321" t="s">
        <v>124</v>
      </c>
      <c r="X5321" t="s">
        <v>41</v>
      </c>
      <c r="Y5321" t="s">
        <v>42</v>
      </c>
      <c r="Z5321" t="s">
        <v>43</v>
      </c>
      <c r="AA5321" t="s">
        <v>44</v>
      </c>
      <c r="AB5321" t="s">
        <v>44</v>
      </c>
    </row>
    <row r="5322" spans="1:28" x14ac:dyDescent="0.25">
      <c r="A5322" t="s">
        <v>9897</v>
      </c>
      <c r="B5322" s="1">
        <v>45723</v>
      </c>
      <c r="C5322" t="s">
        <v>1401</v>
      </c>
      <c r="D5322" t="s">
        <v>1402</v>
      </c>
      <c r="E5322">
        <v>22</v>
      </c>
      <c r="F5322" t="s">
        <v>31</v>
      </c>
      <c r="G5322" t="s">
        <v>318</v>
      </c>
      <c r="H5322" t="s">
        <v>319</v>
      </c>
      <c r="I5322" t="s">
        <v>34</v>
      </c>
      <c r="J5322" t="s">
        <v>190</v>
      </c>
      <c r="K5322">
        <v>2</v>
      </c>
      <c r="L5322" s="2">
        <v>2500</v>
      </c>
      <c r="M5322">
        <v>10</v>
      </c>
      <c r="N5322" s="2">
        <v>5000</v>
      </c>
      <c r="O5322" s="2">
        <v>500</v>
      </c>
      <c r="P5322" s="2">
        <v>4500</v>
      </c>
      <c r="Q5322" s="2">
        <v>3190.22</v>
      </c>
      <c r="R5322" s="2">
        <v>1309.78</v>
      </c>
      <c r="S5322" t="s">
        <v>53</v>
      </c>
      <c r="T5322" t="s">
        <v>275</v>
      </c>
      <c r="U5322" t="s">
        <v>123</v>
      </c>
      <c r="V5322" t="s">
        <v>39</v>
      </c>
      <c r="W5322" t="s">
        <v>40</v>
      </c>
      <c r="X5322" t="s">
        <v>41</v>
      </c>
      <c r="Y5322" t="s">
        <v>42</v>
      </c>
      <c r="Z5322" t="s">
        <v>223</v>
      </c>
      <c r="AA5322" t="s">
        <v>68</v>
      </c>
      <c r="AB5322" t="s">
        <v>44</v>
      </c>
    </row>
    <row r="5323" spans="1:28" x14ac:dyDescent="0.25">
      <c r="A5323" t="s">
        <v>9898</v>
      </c>
      <c r="B5323" s="1">
        <v>45723</v>
      </c>
      <c r="C5323" t="s">
        <v>9327</v>
      </c>
      <c r="D5323" t="s">
        <v>9328</v>
      </c>
      <c r="E5323">
        <v>56</v>
      </c>
      <c r="F5323" t="s">
        <v>31</v>
      </c>
      <c r="G5323" t="s">
        <v>212</v>
      </c>
      <c r="H5323" t="s">
        <v>213</v>
      </c>
      <c r="I5323" t="s">
        <v>51</v>
      </c>
      <c r="J5323" t="s">
        <v>52</v>
      </c>
      <c r="K5323">
        <v>1</v>
      </c>
      <c r="L5323" s="2">
        <v>400</v>
      </c>
      <c r="M5323">
        <v>20</v>
      </c>
      <c r="N5323" s="2">
        <v>400</v>
      </c>
      <c r="O5323" s="2">
        <v>80</v>
      </c>
      <c r="P5323" s="2">
        <v>320</v>
      </c>
      <c r="Q5323" s="2">
        <v>220.19</v>
      </c>
      <c r="R5323" s="2">
        <v>99.81</v>
      </c>
      <c r="S5323" t="s">
        <v>53</v>
      </c>
      <c r="T5323" t="s">
        <v>65</v>
      </c>
      <c r="U5323" t="s">
        <v>65</v>
      </c>
      <c r="V5323" t="s">
        <v>39</v>
      </c>
      <c r="W5323" t="s">
        <v>66</v>
      </c>
      <c r="X5323" t="s">
        <v>97</v>
      </c>
      <c r="Y5323" t="s">
        <v>42</v>
      </c>
      <c r="Z5323" t="s">
        <v>43</v>
      </c>
      <c r="AA5323" t="s">
        <v>44</v>
      </c>
      <c r="AB5323" t="s">
        <v>44</v>
      </c>
    </row>
    <row r="5324" spans="1:28" x14ac:dyDescent="0.25">
      <c r="A5324" t="s">
        <v>9899</v>
      </c>
      <c r="B5324" s="1">
        <v>45723</v>
      </c>
      <c r="C5324" t="s">
        <v>4355</v>
      </c>
      <c r="D5324" t="s">
        <v>4356</v>
      </c>
      <c r="E5324">
        <v>44</v>
      </c>
      <c r="F5324" t="s">
        <v>48</v>
      </c>
      <c r="G5324" t="s">
        <v>202</v>
      </c>
      <c r="H5324" t="s">
        <v>203</v>
      </c>
      <c r="I5324" t="s">
        <v>103</v>
      </c>
      <c r="J5324" t="s">
        <v>104</v>
      </c>
      <c r="K5324">
        <v>4</v>
      </c>
      <c r="L5324" s="2">
        <v>550</v>
      </c>
      <c r="M5324">
        <v>0</v>
      </c>
      <c r="N5324" s="2">
        <v>2200</v>
      </c>
      <c r="O5324" s="2">
        <v>0</v>
      </c>
      <c r="P5324" s="2">
        <v>2200</v>
      </c>
      <c r="Q5324" s="2">
        <v>1213.52</v>
      </c>
      <c r="R5324" s="2">
        <v>986.48</v>
      </c>
      <c r="S5324" t="s">
        <v>53</v>
      </c>
      <c r="T5324" t="s">
        <v>275</v>
      </c>
      <c r="U5324" t="s">
        <v>123</v>
      </c>
      <c r="V5324" t="s">
        <v>39</v>
      </c>
      <c r="W5324" t="s">
        <v>40</v>
      </c>
      <c r="X5324" t="s">
        <v>41</v>
      </c>
      <c r="Y5324" t="s">
        <v>56</v>
      </c>
      <c r="Z5324" t="s">
        <v>144</v>
      </c>
      <c r="AA5324" t="s">
        <v>44</v>
      </c>
      <c r="AB5324" t="s">
        <v>44</v>
      </c>
    </row>
    <row r="5325" spans="1:28" x14ac:dyDescent="0.25">
      <c r="A5325" t="s">
        <v>9900</v>
      </c>
      <c r="B5325" s="1">
        <v>45723</v>
      </c>
      <c r="C5325" t="s">
        <v>2393</v>
      </c>
      <c r="D5325" t="s">
        <v>2394</v>
      </c>
      <c r="E5325">
        <v>58</v>
      </c>
      <c r="F5325" t="s">
        <v>111</v>
      </c>
      <c r="G5325" t="s">
        <v>148</v>
      </c>
      <c r="H5325" t="s">
        <v>149</v>
      </c>
      <c r="I5325" t="s">
        <v>74</v>
      </c>
      <c r="J5325" t="s">
        <v>130</v>
      </c>
      <c r="K5325">
        <v>2</v>
      </c>
      <c r="L5325" s="2">
        <v>3500</v>
      </c>
      <c r="M5325">
        <v>0</v>
      </c>
      <c r="N5325" s="2">
        <v>7000</v>
      </c>
      <c r="O5325" s="2">
        <v>0</v>
      </c>
      <c r="P5325" s="2">
        <v>7000</v>
      </c>
      <c r="Q5325" s="2">
        <v>5676.51</v>
      </c>
      <c r="R5325" s="2">
        <v>1323.49</v>
      </c>
      <c r="S5325" t="s">
        <v>64</v>
      </c>
      <c r="T5325" t="s">
        <v>178</v>
      </c>
      <c r="U5325" t="s">
        <v>154</v>
      </c>
      <c r="V5325" t="s">
        <v>39</v>
      </c>
      <c r="W5325" t="s">
        <v>83</v>
      </c>
      <c r="X5325" t="s">
        <v>67</v>
      </c>
      <c r="Y5325" t="s">
        <v>42</v>
      </c>
      <c r="Z5325" t="s">
        <v>43</v>
      </c>
      <c r="AA5325" t="s">
        <v>44</v>
      </c>
      <c r="AB5325" t="s">
        <v>44</v>
      </c>
    </row>
    <row r="5326" spans="1:28" x14ac:dyDescent="0.25">
      <c r="A5326" t="s">
        <v>9901</v>
      </c>
      <c r="B5326" s="1">
        <v>45723</v>
      </c>
      <c r="C5326" t="s">
        <v>5418</v>
      </c>
      <c r="D5326" t="s">
        <v>5419</v>
      </c>
      <c r="E5326">
        <v>36</v>
      </c>
      <c r="F5326" t="s">
        <v>48</v>
      </c>
      <c r="G5326" t="s">
        <v>561</v>
      </c>
      <c r="H5326" t="s">
        <v>562</v>
      </c>
      <c r="I5326" t="s">
        <v>34</v>
      </c>
      <c r="J5326" t="s">
        <v>143</v>
      </c>
      <c r="K5326">
        <v>2</v>
      </c>
      <c r="L5326" s="2">
        <v>900</v>
      </c>
      <c r="M5326">
        <v>25</v>
      </c>
      <c r="N5326" s="2">
        <v>1800</v>
      </c>
      <c r="O5326" s="2">
        <v>450</v>
      </c>
      <c r="P5326" s="2">
        <v>1350</v>
      </c>
      <c r="Q5326" s="2">
        <v>760.13</v>
      </c>
      <c r="R5326" s="2">
        <v>589.87</v>
      </c>
      <c r="S5326" t="s">
        <v>53</v>
      </c>
      <c r="T5326" t="s">
        <v>90</v>
      </c>
      <c r="U5326" t="s">
        <v>91</v>
      </c>
      <c r="V5326" t="s">
        <v>39</v>
      </c>
      <c r="W5326" t="s">
        <v>83</v>
      </c>
      <c r="X5326" t="s">
        <v>97</v>
      </c>
      <c r="Y5326" t="s">
        <v>56</v>
      </c>
      <c r="Z5326" t="s">
        <v>43</v>
      </c>
      <c r="AA5326" t="s">
        <v>44</v>
      </c>
      <c r="AB5326" t="s">
        <v>44</v>
      </c>
    </row>
    <row r="5327" spans="1:28" x14ac:dyDescent="0.25">
      <c r="A5327" t="s">
        <v>9902</v>
      </c>
      <c r="B5327" s="1">
        <v>45723</v>
      </c>
      <c r="C5327" t="s">
        <v>609</v>
      </c>
      <c r="D5327" t="s">
        <v>610</v>
      </c>
      <c r="E5327">
        <v>51</v>
      </c>
      <c r="F5327" t="s">
        <v>48</v>
      </c>
      <c r="G5327" t="s">
        <v>207</v>
      </c>
      <c r="H5327" t="s">
        <v>208</v>
      </c>
      <c r="I5327" t="s">
        <v>34</v>
      </c>
      <c r="J5327" t="s">
        <v>143</v>
      </c>
      <c r="K5327">
        <v>3</v>
      </c>
      <c r="L5327" s="2">
        <v>18000</v>
      </c>
      <c r="M5327">
        <v>25</v>
      </c>
      <c r="N5327" s="2">
        <v>54000</v>
      </c>
      <c r="O5327" s="2">
        <v>13500</v>
      </c>
      <c r="P5327" s="2">
        <v>40500</v>
      </c>
      <c r="Q5327" s="2">
        <v>22689.82</v>
      </c>
      <c r="R5327" s="2">
        <v>17810.18</v>
      </c>
      <c r="S5327" t="s">
        <v>36</v>
      </c>
      <c r="T5327" t="s">
        <v>275</v>
      </c>
      <c r="U5327" t="s">
        <v>123</v>
      </c>
      <c r="V5327" t="s">
        <v>39</v>
      </c>
      <c r="W5327" t="s">
        <v>137</v>
      </c>
      <c r="X5327" t="s">
        <v>41</v>
      </c>
      <c r="Y5327" t="s">
        <v>42</v>
      </c>
      <c r="Z5327" t="s">
        <v>223</v>
      </c>
      <c r="AA5327" t="s">
        <v>44</v>
      </c>
      <c r="AB5327" t="s">
        <v>44</v>
      </c>
    </row>
    <row r="5328" spans="1:28" x14ac:dyDescent="0.25">
      <c r="A5328" t="s">
        <v>9903</v>
      </c>
      <c r="B5328" s="1">
        <v>45723</v>
      </c>
      <c r="C5328" t="s">
        <v>2968</v>
      </c>
      <c r="D5328" t="s">
        <v>2969</v>
      </c>
      <c r="E5328">
        <v>27</v>
      </c>
      <c r="F5328" t="s">
        <v>31</v>
      </c>
      <c r="G5328" t="s">
        <v>285</v>
      </c>
      <c r="H5328" t="s">
        <v>286</v>
      </c>
      <c r="I5328" t="s">
        <v>34</v>
      </c>
      <c r="J5328" t="s">
        <v>121</v>
      </c>
      <c r="K5328">
        <v>6</v>
      </c>
      <c r="L5328" s="2">
        <v>3200</v>
      </c>
      <c r="M5328">
        <v>10</v>
      </c>
      <c r="N5328" s="2">
        <v>19200</v>
      </c>
      <c r="O5328" s="2">
        <v>1920</v>
      </c>
      <c r="P5328" s="2">
        <v>17280</v>
      </c>
      <c r="Q5328" s="2">
        <v>10417.44</v>
      </c>
      <c r="R5328" s="2">
        <v>6862.56</v>
      </c>
      <c r="S5328" t="s">
        <v>64</v>
      </c>
      <c r="T5328" t="s">
        <v>105</v>
      </c>
      <c r="U5328" t="s">
        <v>106</v>
      </c>
      <c r="V5328" t="s">
        <v>39</v>
      </c>
      <c r="W5328" t="s">
        <v>124</v>
      </c>
      <c r="X5328" t="s">
        <v>97</v>
      </c>
      <c r="Y5328" t="s">
        <v>56</v>
      </c>
      <c r="Z5328" t="s">
        <v>43</v>
      </c>
      <c r="AA5328" t="s">
        <v>44</v>
      </c>
      <c r="AB5328" t="s">
        <v>44</v>
      </c>
    </row>
    <row r="5329" spans="1:28" x14ac:dyDescent="0.25">
      <c r="A5329" t="s">
        <v>9904</v>
      </c>
      <c r="B5329" s="1">
        <v>45723</v>
      </c>
      <c r="C5329" t="s">
        <v>3339</v>
      </c>
      <c r="D5329" t="s">
        <v>3340</v>
      </c>
      <c r="E5329">
        <v>41</v>
      </c>
      <c r="F5329" t="s">
        <v>31</v>
      </c>
      <c r="G5329" t="s">
        <v>344</v>
      </c>
      <c r="H5329" t="s">
        <v>345</v>
      </c>
      <c r="I5329" t="s">
        <v>34</v>
      </c>
      <c r="J5329" t="s">
        <v>121</v>
      </c>
      <c r="K5329">
        <v>1</v>
      </c>
      <c r="L5329" s="2">
        <v>1600</v>
      </c>
      <c r="M5329">
        <v>10</v>
      </c>
      <c r="N5329" s="2">
        <v>1600</v>
      </c>
      <c r="O5329" s="2">
        <v>160</v>
      </c>
      <c r="P5329" s="2">
        <v>1440</v>
      </c>
      <c r="Q5329" s="2">
        <v>800.07</v>
      </c>
      <c r="R5329" s="2">
        <v>639.92999999999995</v>
      </c>
      <c r="S5329" t="s">
        <v>53</v>
      </c>
      <c r="T5329" t="s">
        <v>398</v>
      </c>
      <c r="U5329" t="s">
        <v>399</v>
      </c>
      <c r="V5329" t="s">
        <v>39</v>
      </c>
      <c r="W5329" t="s">
        <v>92</v>
      </c>
      <c r="X5329" t="s">
        <v>97</v>
      </c>
      <c r="Y5329" t="s">
        <v>56</v>
      </c>
      <c r="Z5329" t="s">
        <v>43</v>
      </c>
      <c r="AA5329" t="s">
        <v>44</v>
      </c>
      <c r="AB5329" t="s">
        <v>44</v>
      </c>
    </row>
    <row r="5330" spans="1:28" x14ac:dyDescent="0.25">
      <c r="A5330" t="s">
        <v>9905</v>
      </c>
      <c r="B5330" s="1">
        <v>45723</v>
      </c>
      <c r="C5330" t="s">
        <v>1322</v>
      </c>
      <c r="D5330" t="s">
        <v>1323</v>
      </c>
      <c r="E5330">
        <v>29</v>
      </c>
      <c r="F5330" t="s">
        <v>111</v>
      </c>
      <c r="G5330" t="s">
        <v>32</v>
      </c>
      <c r="H5330" t="s">
        <v>33</v>
      </c>
      <c r="I5330" t="s">
        <v>34</v>
      </c>
      <c r="J5330" t="s">
        <v>35</v>
      </c>
      <c r="K5330">
        <v>1</v>
      </c>
      <c r="L5330" s="2">
        <v>55000</v>
      </c>
      <c r="M5330">
        <v>20</v>
      </c>
      <c r="N5330" s="2">
        <v>55000</v>
      </c>
      <c r="O5330" s="2">
        <v>11000</v>
      </c>
      <c r="P5330" s="2">
        <v>44000</v>
      </c>
      <c r="Q5330" s="2">
        <v>31244.74</v>
      </c>
      <c r="R5330" s="2">
        <v>12755.26</v>
      </c>
      <c r="S5330" t="s">
        <v>64</v>
      </c>
      <c r="T5330" t="s">
        <v>407</v>
      </c>
      <c r="U5330" t="s">
        <v>408</v>
      </c>
      <c r="V5330" t="s">
        <v>39</v>
      </c>
      <c r="W5330" t="s">
        <v>40</v>
      </c>
      <c r="X5330" t="s">
        <v>97</v>
      </c>
      <c r="Y5330" t="s">
        <v>56</v>
      </c>
      <c r="Z5330" t="s">
        <v>43</v>
      </c>
      <c r="AA5330" t="s">
        <v>44</v>
      </c>
      <c r="AB5330" t="s">
        <v>44</v>
      </c>
    </row>
    <row r="5331" spans="1:28" x14ac:dyDescent="0.25">
      <c r="A5331" t="s">
        <v>9906</v>
      </c>
      <c r="B5331" s="1">
        <v>45723</v>
      </c>
      <c r="C5331" t="s">
        <v>8135</v>
      </c>
      <c r="D5331" t="s">
        <v>8136</v>
      </c>
      <c r="E5331">
        <v>31</v>
      </c>
      <c r="F5331" t="s">
        <v>31</v>
      </c>
      <c r="G5331" t="s">
        <v>158</v>
      </c>
      <c r="H5331" t="s">
        <v>159</v>
      </c>
      <c r="I5331" t="s">
        <v>51</v>
      </c>
      <c r="J5331" t="s">
        <v>52</v>
      </c>
      <c r="K5331">
        <v>1</v>
      </c>
      <c r="L5331" s="2">
        <v>650</v>
      </c>
      <c r="M5331">
        <v>10</v>
      </c>
      <c r="N5331" s="2">
        <v>650</v>
      </c>
      <c r="O5331" s="2">
        <v>65</v>
      </c>
      <c r="P5331" s="2">
        <v>585</v>
      </c>
      <c r="Q5331" s="2">
        <v>436.21</v>
      </c>
      <c r="R5331" s="2">
        <v>148.79</v>
      </c>
      <c r="S5331" t="s">
        <v>36</v>
      </c>
      <c r="T5331" t="s">
        <v>114</v>
      </c>
      <c r="U5331" t="s">
        <v>115</v>
      </c>
      <c r="V5331" t="s">
        <v>39</v>
      </c>
      <c r="W5331" t="s">
        <v>66</v>
      </c>
      <c r="X5331" t="s">
        <v>41</v>
      </c>
      <c r="Y5331" t="s">
        <v>42</v>
      </c>
      <c r="Z5331" t="s">
        <v>223</v>
      </c>
      <c r="AA5331" t="s">
        <v>44</v>
      </c>
      <c r="AB5331" t="s">
        <v>44</v>
      </c>
    </row>
    <row r="5332" spans="1:28" x14ac:dyDescent="0.25">
      <c r="A5332" t="s">
        <v>9907</v>
      </c>
      <c r="B5332" s="1">
        <v>45723</v>
      </c>
      <c r="C5332" t="s">
        <v>7131</v>
      </c>
      <c r="D5332" t="s">
        <v>7132</v>
      </c>
      <c r="E5332">
        <v>22</v>
      </c>
      <c r="F5332" t="s">
        <v>48</v>
      </c>
      <c r="G5332" t="s">
        <v>148</v>
      </c>
      <c r="H5332" t="s">
        <v>149</v>
      </c>
      <c r="I5332" t="s">
        <v>74</v>
      </c>
      <c r="J5332" t="s">
        <v>130</v>
      </c>
      <c r="K5332">
        <v>3</v>
      </c>
      <c r="L5332" s="2">
        <v>3500</v>
      </c>
      <c r="M5332">
        <v>15</v>
      </c>
      <c r="N5332" s="2">
        <v>10500</v>
      </c>
      <c r="O5332" s="2">
        <v>1575</v>
      </c>
      <c r="P5332" s="2">
        <v>8925</v>
      </c>
      <c r="Q5332" s="2">
        <v>7152.86</v>
      </c>
      <c r="R5332" s="2">
        <v>1772.14</v>
      </c>
      <c r="S5332" t="s">
        <v>64</v>
      </c>
      <c r="T5332" t="s">
        <v>275</v>
      </c>
      <c r="U5332" t="s">
        <v>123</v>
      </c>
      <c r="V5332" t="s">
        <v>39</v>
      </c>
      <c r="W5332" t="s">
        <v>66</v>
      </c>
      <c r="X5332" t="s">
        <v>41</v>
      </c>
      <c r="Y5332" t="s">
        <v>42</v>
      </c>
      <c r="Z5332" t="s">
        <v>43</v>
      </c>
      <c r="AA5332" t="s">
        <v>68</v>
      </c>
      <c r="AB5332" t="s">
        <v>44</v>
      </c>
    </row>
    <row r="5333" spans="1:28" x14ac:dyDescent="0.25">
      <c r="A5333" t="s">
        <v>9908</v>
      </c>
      <c r="B5333" s="1">
        <v>45723</v>
      </c>
      <c r="C5333" t="s">
        <v>1280</v>
      </c>
      <c r="D5333" t="s">
        <v>1281</v>
      </c>
      <c r="E5333">
        <v>19</v>
      </c>
      <c r="F5333" t="s">
        <v>48</v>
      </c>
      <c r="G5333" t="s">
        <v>202</v>
      </c>
      <c r="H5333" t="s">
        <v>203</v>
      </c>
      <c r="I5333" t="s">
        <v>103</v>
      </c>
      <c r="J5333" t="s">
        <v>104</v>
      </c>
      <c r="K5333">
        <v>1</v>
      </c>
      <c r="L5333" s="2">
        <v>550</v>
      </c>
      <c r="M5333">
        <v>25</v>
      </c>
      <c r="N5333" s="2">
        <v>550</v>
      </c>
      <c r="O5333" s="2">
        <v>137.5</v>
      </c>
      <c r="P5333" s="2">
        <v>412.5</v>
      </c>
      <c r="Q5333" s="2">
        <v>280.23</v>
      </c>
      <c r="R5333" s="2">
        <v>132.27000000000001</v>
      </c>
      <c r="S5333" t="s">
        <v>53</v>
      </c>
      <c r="T5333" t="s">
        <v>96</v>
      </c>
      <c r="U5333" t="s">
        <v>96</v>
      </c>
      <c r="V5333" t="s">
        <v>39</v>
      </c>
      <c r="W5333" t="s">
        <v>40</v>
      </c>
      <c r="X5333" t="s">
        <v>97</v>
      </c>
      <c r="Y5333" t="s">
        <v>56</v>
      </c>
      <c r="Z5333" t="s">
        <v>508</v>
      </c>
      <c r="AA5333" t="s">
        <v>44</v>
      </c>
      <c r="AB5333" t="s">
        <v>44</v>
      </c>
    </row>
    <row r="5334" spans="1:28" x14ac:dyDescent="0.25">
      <c r="A5334" t="s">
        <v>9909</v>
      </c>
      <c r="B5334" s="1">
        <v>45723</v>
      </c>
      <c r="C5334" t="s">
        <v>5267</v>
      </c>
      <c r="D5334" t="s">
        <v>5268</v>
      </c>
      <c r="E5334">
        <v>31</v>
      </c>
      <c r="F5334" t="s">
        <v>48</v>
      </c>
      <c r="G5334" t="s">
        <v>188</v>
      </c>
      <c r="H5334" t="s">
        <v>189</v>
      </c>
      <c r="I5334" t="s">
        <v>34</v>
      </c>
      <c r="J5334" t="s">
        <v>190</v>
      </c>
      <c r="K5334">
        <v>1</v>
      </c>
      <c r="L5334" s="2">
        <v>1800</v>
      </c>
      <c r="M5334">
        <v>15</v>
      </c>
      <c r="N5334" s="2">
        <v>1800</v>
      </c>
      <c r="O5334" s="2">
        <v>270</v>
      </c>
      <c r="P5334" s="2">
        <v>1530</v>
      </c>
      <c r="Q5334" s="2">
        <v>1237.51</v>
      </c>
      <c r="R5334" s="2">
        <v>292.49</v>
      </c>
      <c r="S5334" t="s">
        <v>36</v>
      </c>
      <c r="T5334" t="s">
        <v>105</v>
      </c>
      <c r="U5334" t="s">
        <v>106</v>
      </c>
      <c r="V5334" t="s">
        <v>39</v>
      </c>
      <c r="W5334" t="s">
        <v>83</v>
      </c>
      <c r="X5334" t="s">
        <v>41</v>
      </c>
      <c r="Y5334" t="s">
        <v>42</v>
      </c>
      <c r="Z5334" t="s">
        <v>508</v>
      </c>
      <c r="AA5334" t="s">
        <v>44</v>
      </c>
      <c r="AB5334" t="s">
        <v>44</v>
      </c>
    </row>
    <row r="5335" spans="1:28" x14ac:dyDescent="0.25">
      <c r="A5335" t="s">
        <v>9910</v>
      </c>
      <c r="B5335" s="1">
        <v>45723</v>
      </c>
      <c r="C5335" t="s">
        <v>9911</v>
      </c>
      <c r="D5335" t="s">
        <v>9912</v>
      </c>
      <c r="E5335">
        <v>55</v>
      </c>
      <c r="F5335" t="s">
        <v>31</v>
      </c>
      <c r="G5335" t="s">
        <v>298</v>
      </c>
      <c r="H5335" t="s">
        <v>299</v>
      </c>
      <c r="I5335" t="s">
        <v>103</v>
      </c>
      <c r="J5335" t="s">
        <v>104</v>
      </c>
      <c r="K5335">
        <v>3</v>
      </c>
      <c r="L5335" s="2">
        <v>700</v>
      </c>
      <c r="M5335">
        <v>5</v>
      </c>
      <c r="N5335" s="2">
        <v>2100</v>
      </c>
      <c r="O5335" s="2">
        <v>105</v>
      </c>
      <c r="P5335" s="2">
        <v>1995</v>
      </c>
      <c r="Q5335" s="2">
        <v>1523.08</v>
      </c>
      <c r="R5335" s="2">
        <v>471.92</v>
      </c>
      <c r="S5335" t="s">
        <v>53</v>
      </c>
      <c r="T5335" t="s">
        <v>290</v>
      </c>
      <c r="U5335" t="s">
        <v>291</v>
      </c>
      <c r="V5335" t="s">
        <v>39</v>
      </c>
      <c r="W5335" t="s">
        <v>40</v>
      </c>
      <c r="X5335" t="s">
        <v>41</v>
      </c>
      <c r="Y5335" t="s">
        <v>56</v>
      </c>
      <c r="Z5335" t="s">
        <v>223</v>
      </c>
      <c r="AA5335" t="s">
        <v>44</v>
      </c>
      <c r="AB5335" t="s">
        <v>44</v>
      </c>
    </row>
    <row r="5336" spans="1:28" x14ac:dyDescent="0.25">
      <c r="A5336" t="s">
        <v>9913</v>
      </c>
      <c r="B5336" s="1">
        <v>45723</v>
      </c>
      <c r="C5336" t="s">
        <v>5256</v>
      </c>
      <c r="D5336" t="s">
        <v>5257</v>
      </c>
      <c r="E5336">
        <v>40</v>
      </c>
      <c r="F5336" t="s">
        <v>111</v>
      </c>
      <c r="G5336" t="s">
        <v>561</v>
      </c>
      <c r="H5336" t="s">
        <v>562</v>
      </c>
      <c r="I5336" t="s">
        <v>34</v>
      </c>
      <c r="J5336" t="s">
        <v>143</v>
      </c>
      <c r="K5336">
        <v>2</v>
      </c>
      <c r="L5336" s="2">
        <v>900</v>
      </c>
      <c r="M5336">
        <v>25</v>
      </c>
      <c r="N5336" s="2">
        <v>1800</v>
      </c>
      <c r="O5336" s="2">
        <v>450</v>
      </c>
      <c r="P5336" s="2">
        <v>1350</v>
      </c>
      <c r="Q5336" s="2">
        <v>798.66</v>
      </c>
      <c r="R5336" s="2">
        <v>551.34</v>
      </c>
      <c r="S5336" t="s">
        <v>64</v>
      </c>
      <c r="T5336" t="s">
        <v>263</v>
      </c>
      <c r="U5336" t="s">
        <v>91</v>
      </c>
      <c r="V5336" t="s">
        <v>39</v>
      </c>
      <c r="W5336" t="s">
        <v>124</v>
      </c>
      <c r="X5336" t="s">
        <v>97</v>
      </c>
      <c r="Y5336" t="s">
        <v>56</v>
      </c>
      <c r="Z5336" t="s">
        <v>144</v>
      </c>
      <c r="AA5336" t="s">
        <v>44</v>
      </c>
      <c r="AB5336" t="s">
        <v>44</v>
      </c>
    </row>
    <row r="5337" spans="1:28" x14ac:dyDescent="0.25">
      <c r="A5337" t="s">
        <v>9914</v>
      </c>
      <c r="B5337" s="1">
        <v>45724</v>
      </c>
      <c r="C5337" t="s">
        <v>4048</v>
      </c>
      <c r="D5337" t="s">
        <v>4049</v>
      </c>
      <c r="E5337">
        <v>49</v>
      </c>
      <c r="F5337" t="s">
        <v>111</v>
      </c>
      <c r="G5337" t="s">
        <v>436</v>
      </c>
      <c r="H5337" t="s">
        <v>437</v>
      </c>
      <c r="I5337" t="s">
        <v>74</v>
      </c>
      <c r="J5337" t="s">
        <v>190</v>
      </c>
      <c r="K5337">
        <v>2</v>
      </c>
      <c r="L5337" s="2">
        <v>1800</v>
      </c>
      <c r="M5337">
        <v>5</v>
      </c>
      <c r="N5337" s="2">
        <v>3600</v>
      </c>
      <c r="O5337" s="2">
        <v>180</v>
      </c>
      <c r="P5337" s="2">
        <v>3420</v>
      </c>
      <c r="Q5337" s="2">
        <v>2397.9699999999998</v>
      </c>
      <c r="R5337" s="2">
        <v>1022.03</v>
      </c>
      <c r="S5337" t="s">
        <v>53</v>
      </c>
      <c r="T5337" t="s">
        <v>65</v>
      </c>
      <c r="U5337" t="s">
        <v>65</v>
      </c>
      <c r="V5337" t="s">
        <v>39</v>
      </c>
      <c r="W5337" t="s">
        <v>40</v>
      </c>
      <c r="X5337" t="s">
        <v>41</v>
      </c>
      <c r="Y5337" t="s">
        <v>42</v>
      </c>
      <c r="Z5337" t="s">
        <v>43</v>
      </c>
      <c r="AA5337" t="s">
        <v>44</v>
      </c>
      <c r="AB5337" t="s">
        <v>44</v>
      </c>
    </row>
    <row r="5338" spans="1:28" x14ac:dyDescent="0.25">
      <c r="A5338" t="s">
        <v>9915</v>
      </c>
      <c r="B5338" s="1">
        <v>45724</v>
      </c>
      <c r="C5338" t="s">
        <v>4507</v>
      </c>
      <c r="D5338" t="s">
        <v>4508</v>
      </c>
      <c r="E5338">
        <v>47</v>
      </c>
      <c r="F5338" t="s">
        <v>111</v>
      </c>
      <c r="G5338" t="s">
        <v>148</v>
      </c>
      <c r="H5338" t="s">
        <v>149</v>
      </c>
      <c r="I5338" t="s">
        <v>74</v>
      </c>
      <c r="J5338" t="s">
        <v>130</v>
      </c>
      <c r="K5338">
        <v>4</v>
      </c>
      <c r="L5338" s="2">
        <v>3500</v>
      </c>
      <c r="M5338">
        <v>10</v>
      </c>
      <c r="N5338" s="2">
        <v>14000</v>
      </c>
      <c r="O5338" s="2">
        <v>1400</v>
      </c>
      <c r="P5338" s="2">
        <v>12600</v>
      </c>
      <c r="Q5338" s="2">
        <v>8106.89</v>
      </c>
      <c r="R5338" s="2">
        <v>4493.1099999999997</v>
      </c>
      <c r="S5338" t="s">
        <v>53</v>
      </c>
      <c r="T5338" t="s">
        <v>37</v>
      </c>
      <c r="U5338" t="s">
        <v>38</v>
      </c>
      <c r="V5338" t="s">
        <v>39</v>
      </c>
      <c r="W5338" t="s">
        <v>66</v>
      </c>
      <c r="X5338" t="s">
        <v>97</v>
      </c>
      <c r="Y5338" t="s">
        <v>56</v>
      </c>
      <c r="Z5338" t="s">
        <v>223</v>
      </c>
      <c r="AA5338" t="s">
        <v>44</v>
      </c>
      <c r="AB5338" t="s">
        <v>44</v>
      </c>
    </row>
    <row r="5339" spans="1:28" x14ac:dyDescent="0.25">
      <c r="A5339" t="s">
        <v>9916</v>
      </c>
      <c r="B5339" s="1">
        <v>45724</v>
      </c>
      <c r="C5339" t="s">
        <v>166</v>
      </c>
      <c r="D5339" t="s">
        <v>167</v>
      </c>
      <c r="E5339">
        <v>48</v>
      </c>
      <c r="F5339" t="s">
        <v>111</v>
      </c>
      <c r="G5339" t="s">
        <v>197</v>
      </c>
      <c r="H5339" t="s">
        <v>198</v>
      </c>
      <c r="I5339" t="s">
        <v>74</v>
      </c>
      <c r="J5339" t="s">
        <v>75</v>
      </c>
      <c r="K5339">
        <v>3</v>
      </c>
      <c r="L5339" s="2">
        <v>2600</v>
      </c>
      <c r="M5339">
        <v>20</v>
      </c>
      <c r="N5339" s="2">
        <v>7800</v>
      </c>
      <c r="O5339" s="2">
        <v>1560</v>
      </c>
      <c r="P5339" s="2">
        <v>6240</v>
      </c>
      <c r="Q5339" s="2">
        <v>3549.6</v>
      </c>
      <c r="R5339" s="2">
        <v>2690.4</v>
      </c>
      <c r="S5339" t="s">
        <v>36</v>
      </c>
      <c r="T5339" t="s">
        <v>105</v>
      </c>
      <c r="U5339" t="s">
        <v>106</v>
      </c>
      <c r="V5339" t="s">
        <v>39</v>
      </c>
      <c r="W5339" t="s">
        <v>92</v>
      </c>
      <c r="X5339" t="s">
        <v>97</v>
      </c>
      <c r="Y5339" t="s">
        <v>56</v>
      </c>
      <c r="Z5339" t="s">
        <v>43</v>
      </c>
      <c r="AA5339" t="s">
        <v>44</v>
      </c>
      <c r="AB5339" t="s">
        <v>44</v>
      </c>
    </row>
    <row r="5340" spans="1:28" x14ac:dyDescent="0.25">
      <c r="A5340" t="s">
        <v>9917</v>
      </c>
      <c r="B5340" s="1">
        <v>45724</v>
      </c>
      <c r="C5340" t="s">
        <v>3641</v>
      </c>
      <c r="D5340" t="s">
        <v>3642</v>
      </c>
      <c r="E5340">
        <v>26</v>
      </c>
      <c r="F5340" t="s">
        <v>48</v>
      </c>
      <c r="G5340" t="s">
        <v>49</v>
      </c>
      <c r="H5340" t="s">
        <v>50</v>
      </c>
      <c r="I5340" t="s">
        <v>51</v>
      </c>
      <c r="J5340" t="s">
        <v>52</v>
      </c>
      <c r="K5340">
        <v>1</v>
      </c>
      <c r="L5340" s="2">
        <v>500</v>
      </c>
      <c r="M5340">
        <v>5</v>
      </c>
      <c r="N5340" s="2">
        <v>500</v>
      </c>
      <c r="O5340" s="2">
        <v>25</v>
      </c>
      <c r="P5340" s="2">
        <v>475</v>
      </c>
      <c r="Q5340" s="2">
        <v>387.47</v>
      </c>
      <c r="R5340" s="2">
        <v>87.53</v>
      </c>
      <c r="S5340" t="s">
        <v>36</v>
      </c>
      <c r="T5340" t="s">
        <v>114</v>
      </c>
      <c r="U5340" t="s">
        <v>115</v>
      </c>
      <c r="V5340" t="s">
        <v>39</v>
      </c>
      <c r="W5340" t="s">
        <v>137</v>
      </c>
      <c r="X5340" t="s">
        <v>97</v>
      </c>
      <c r="Y5340" t="s">
        <v>56</v>
      </c>
      <c r="Z5340" t="s">
        <v>43</v>
      </c>
      <c r="AA5340" t="s">
        <v>44</v>
      </c>
      <c r="AB5340" t="s">
        <v>44</v>
      </c>
    </row>
    <row r="5341" spans="1:28" x14ac:dyDescent="0.25">
      <c r="A5341" t="s">
        <v>9918</v>
      </c>
      <c r="B5341" s="1">
        <v>45724</v>
      </c>
      <c r="C5341" t="s">
        <v>1691</v>
      </c>
      <c r="D5341" t="s">
        <v>1692</v>
      </c>
      <c r="E5341">
        <v>47</v>
      </c>
      <c r="F5341" t="s">
        <v>48</v>
      </c>
      <c r="G5341" t="s">
        <v>202</v>
      </c>
      <c r="H5341" t="s">
        <v>203</v>
      </c>
      <c r="I5341" t="s">
        <v>103</v>
      </c>
      <c r="J5341" t="s">
        <v>104</v>
      </c>
      <c r="K5341">
        <v>1</v>
      </c>
      <c r="L5341" s="2">
        <v>550</v>
      </c>
      <c r="M5341">
        <v>25</v>
      </c>
      <c r="N5341" s="2">
        <v>550</v>
      </c>
      <c r="O5341" s="2">
        <v>137.5</v>
      </c>
      <c r="P5341" s="2">
        <v>412.5</v>
      </c>
      <c r="Q5341" s="2">
        <v>245.54</v>
      </c>
      <c r="R5341" s="2">
        <v>166.96</v>
      </c>
      <c r="S5341" t="s">
        <v>53</v>
      </c>
      <c r="T5341" t="s">
        <v>153</v>
      </c>
      <c r="U5341" t="s">
        <v>154</v>
      </c>
      <c r="V5341" t="s">
        <v>39</v>
      </c>
      <c r="W5341" t="s">
        <v>92</v>
      </c>
      <c r="X5341" t="s">
        <v>97</v>
      </c>
      <c r="Y5341" t="s">
        <v>84</v>
      </c>
      <c r="Z5341" t="s">
        <v>43</v>
      </c>
      <c r="AA5341" t="s">
        <v>44</v>
      </c>
      <c r="AB5341" t="s">
        <v>44</v>
      </c>
    </row>
    <row r="5342" spans="1:28" x14ac:dyDescent="0.25">
      <c r="A5342" t="s">
        <v>9919</v>
      </c>
      <c r="B5342" s="1">
        <v>45724</v>
      </c>
      <c r="C5342" t="s">
        <v>4958</v>
      </c>
      <c r="D5342" t="s">
        <v>4959</v>
      </c>
      <c r="E5342">
        <v>22</v>
      </c>
      <c r="F5342" t="s">
        <v>48</v>
      </c>
      <c r="G5342" t="s">
        <v>352</v>
      </c>
      <c r="H5342" t="s">
        <v>353</v>
      </c>
      <c r="I5342" t="s">
        <v>103</v>
      </c>
      <c r="J5342" t="s">
        <v>104</v>
      </c>
      <c r="K5342">
        <v>1</v>
      </c>
      <c r="L5342" s="2">
        <v>850</v>
      </c>
      <c r="M5342">
        <v>15</v>
      </c>
      <c r="N5342" s="2">
        <v>850</v>
      </c>
      <c r="O5342" s="2">
        <v>127.5</v>
      </c>
      <c r="P5342" s="2">
        <v>722.5</v>
      </c>
      <c r="Q5342" s="2">
        <v>448.26</v>
      </c>
      <c r="R5342" s="2">
        <v>274.24</v>
      </c>
      <c r="S5342" t="s">
        <v>64</v>
      </c>
      <c r="T5342" t="s">
        <v>153</v>
      </c>
      <c r="U5342" t="s">
        <v>154</v>
      </c>
      <c r="V5342" t="s">
        <v>39</v>
      </c>
      <c r="W5342" t="s">
        <v>83</v>
      </c>
      <c r="X5342" t="s">
        <v>41</v>
      </c>
      <c r="Y5342" t="s">
        <v>42</v>
      </c>
      <c r="Z5342" t="s">
        <v>43</v>
      </c>
      <c r="AA5342" t="s">
        <v>44</v>
      </c>
      <c r="AB5342" t="s">
        <v>44</v>
      </c>
    </row>
    <row r="5343" spans="1:28" x14ac:dyDescent="0.25">
      <c r="A5343" t="s">
        <v>9920</v>
      </c>
      <c r="B5343" s="1">
        <v>45724</v>
      </c>
      <c r="C5343" t="s">
        <v>4500</v>
      </c>
      <c r="D5343" t="s">
        <v>4501</v>
      </c>
      <c r="E5343">
        <v>41</v>
      </c>
      <c r="F5343" t="s">
        <v>31</v>
      </c>
      <c r="G5343" t="s">
        <v>285</v>
      </c>
      <c r="H5343" t="s">
        <v>286</v>
      </c>
      <c r="I5343" t="s">
        <v>34</v>
      </c>
      <c r="J5343" t="s">
        <v>121</v>
      </c>
      <c r="K5343">
        <v>3</v>
      </c>
      <c r="L5343" s="2">
        <v>3200</v>
      </c>
      <c r="M5343">
        <v>0</v>
      </c>
      <c r="N5343" s="2">
        <v>9600</v>
      </c>
      <c r="O5343" s="2">
        <v>0</v>
      </c>
      <c r="P5343" s="2">
        <v>9600</v>
      </c>
      <c r="Q5343" s="2">
        <v>6001.44</v>
      </c>
      <c r="R5343" s="2">
        <v>3598.56</v>
      </c>
      <c r="S5343" t="s">
        <v>53</v>
      </c>
      <c r="T5343" t="s">
        <v>178</v>
      </c>
      <c r="U5343" t="s">
        <v>154</v>
      </c>
      <c r="V5343" t="s">
        <v>39</v>
      </c>
      <c r="W5343" t="s">
        <v>83</v>
      </c>
      <c r="X5343" t="s">
        <v>97</v>
      </c>
      <c r="Y5343" t="s">
        <v>42</v>
      </c>
      <c r="Z5343" t="s">
        <v>43</v>
      </c>
      <c r="AA5343" t="s">
        <v>44</v>
      </c>
      <c r="AB5343" t="s">
        <v>44</v>
      </c>
    </row>
    <row r="5344" spans="1:28" x14ac:dyDescent="0.25">
      <c r="A5344" t="s">
        <v>9921</v>
      </c>
      <c r="B5344" s="1">
        <v>45724</v>
      </c>
      <c r="C5344" t="s">
        <v>3365</v>
      </c>
      <c r="D5344" t="s">
        <v>3366</v>
      </c>
      <c r="E5344">
        <v>31</v>
      </c>
      <c r="F5344" t="s">
        <v>48</v>
      </c>
      <c r="G5344" t="s">
        <v>112</v>
      </c>
      <c r="H5344" t="s">
        <v>113</v>
      </c>
      <c r="I5344" t="s">
        <v>103</v>
      </c>
      <c r="J5344" t="s">
        <v>104</v>
      </c>
      <c r="K5344">
        <v>2</v>
      </c>
      <c r="L5344" s="2">
        <v>650</v>
      </c>
      <c r="M5344">
        <v>20</v>
      </c>
      <c r="N5344" s="2">
        <v>1300</v>
      </c>
      <c r="O5344" s="2">
        <v>260</v>
      </c>
      <c r="P5344" s="2">
        <v>1040</v>
      </c>
      <c r="Q5344" s="2">
        <v>739.37</v>
      </c>
      <c r="R5344" s="2">
        <v>300.63</v>
      </c>
      <c r="S5344" t="s">
        <v>64</v>
      </c>
      <c r="T5344" t="s">
        <v>178</v>
      </c>
      <c r="U5344" t="s">
        <v>154</v>
      </c>
      <c r="V5344" t="s">
        <v>39</v>
      </c>
      <c r="W5344" t="s">
        <v>92</v>
      </c>
      <c r="X5344" t="s">
        <v>97</v>
      </c>
      <c r="Y5344" t="s">
        <v>56</v>
      </c>
      <c r="Z5344" t="s">
        <v>43</v>
      </c>
      <c r="AA5344" t="s">
        <v>44</v>
      </c>
      <c r="AB5344" t="s">
        <v>44</v>
      </c>
    </row>
    <row r="5345" spans="1:28" x14ac:dyDescent="0.25">
      <c r="A5345" t="s">
        <v>9922</v>
      </c>
      <c r="B5345" s="1">
        <v>45724</v>
      </c>
      <c r="C5345" t="s">
        <v>3637</v>
      </c>
      <c r="D5345" t="s">
        <v>3638</v>
      </c>
      <c r="E5345">
        <v>46</v>
      </c>
      <c r="F5345" t="s">
        <v>48</v>
      </c>
      <c r="G5345" t="s">
        <v>227</v>
      </c>
      <c r="H5345" t="s">
        <v>228</v>
      </c>
      <c r="I5345" t="s">
        <v>74</v>
      </c>
      <c r="J5345" t="s">
        <v>75</v>
      </c>
      <c r="K5345">
        <v>1</v>
      </c>
      <c r="L5345" s="2">
        <v>1400</v>
      </c>
      <c r="M5345">
        <v>20</v>
      </c>
      <c r="N5345" s="2">
        <v>1400</v>
      </c>
      <c r="O5345" s="2">
        <v>280</v>
      </c>
      <c r="P5345" s="2">
        <v>1120</v>
      </c>
      <c r="Q5345" s="2">
        <v>761.36</v>
      </c>
      <c r="R5345" s="2">
        <v>358.64</v>
      </c>
      <c r="S5345" t="s">
        <v>53</v>
      </c>
      <c r="T5345" t="s">
        <v>37</v>
      </c>
      <c r="U5345" t="s">
        <v>38</v>
      </c>
      <c r="V5345" t="s">
        <v>39</v>
      </c>
      <c r="W5345" t="s">
        <v>137</v>
      </c>
      <c r="X5345" t="s">
        <v>41</v>
      </c>
      <c r="Y5345" t="s">
        <v>84</v>
      </c>
      <c r="Z5345" t="s">
        <v>43</v>
      </c>
      <c r="AA5345" t="s">
        <v>44</v>
      </c>
      <c r="AB5345" t="s">
        <v>44</v>
      </c>
    </row>
    <row r="5346" spans="1:28" x14ac:dyDescent="0.25">
      <c r="A5346" t="s">
        <v>9923</v>
      </c>
      <c r="B5346" s="1">
        <v>45725</v>
      </c>
      <c r="C5346" t="s">
        <v>717</v>
      </c>
      <c r="D5346" t="s">
        <v>718</v>
      </c>
      <c r="E5346">
        <v>57</v>
      </c>
      <c r="F5346" t="s">
        <v>48</v>
      </c>
      <c r="G5346" t="s">
        <v>101</v>
      </c>
      <c r="H5346" t="s">
        <v>102</v>
      </c>
      <c r="I5346" t="s">
        <v>103</v>
      </c>
      <c r="J5346" t="s">
        <v>104</v>
      </c>
      <c r="K5346">
        <v>2</v>
      </c>
      <c r="L5346" s="2">
        <v>1800</v>
      </c>
      <c r="M5346">
        <v>10</v>
      </c>
      <c r="N5346" s="2">
        <v>3600</v>
      </c>
      <c r="O5346" s="2">
        <v>360</v>
      </c>
      <c r="P5346" s="2">
        <v>3240</v>
      </c>
      <c r="Q5346" s="2">
        <v>2309.8000000000002</v>
      </c>
      <c r="R5346" s="2">
        <v>930.2</v>
      </c>
      <c r="S5346" t="s">
        <v>53</v>
      </c>
      <c r="T5346" t="s">
        <v>178</v>
      </c>
      <c r="U5346" t="s">
        <v>154</v>
      </c>
      <c r="V5346" t="s">
        <v>39</v>
      </c>
      <c r="W5346" t="s">
        <v>124</v>
      </c>
      <c r="X5346" t="s">
        <v>41</v>
      </c>
      <c r="Y5346" t="s">
        <v>42</v>
      </c>
      <c r="Z5346" t="s">
        <v>43</v>
      </c>
      <c r="AA5346" t="s">
        <v>44</v>
      </c>
      <c r="AB5346" t="s">
        <v>44</v>
      </c>
    </row>
    <row r="5347" spans="1:28" x14ac:dyDescent="0.25">
      <c r="A5347" t="s">
        <v>9924</v>
      </c>
      <c r="B5347" s="1">
        <v>45725</v>
      </c>
      <c r="C5347" t="s">
        <v>5372</v>
      </c>
      <c r="D5347" t="s">
        <v>5373</v>
      </c>
      <c r="E5347">
        <v>20</v>
      </c>
      <c r="F5347" t="s">
        <v>48</v>
      </c>
      <c r="G5347" t="s">
        <v>128</v>
      </c>
      <c r="H5347" t="s">
        <v>129</v>
      </c>
      <c r="I5347" t="s">
        <v>74</v>
      </c>
      <c r="J5347" t="s">
        <v>130</v>
      </c>
      <c r="K5347">
        <v>6</v>
      </c>
      <c r="L5347" s="2">
        <v>1700</v>
      </c>
      <c r="M5347">
        <v>10</v>
      </c>
      <c r="N5347" s="2">
        <v>10200</v>
      </c>
      <c r="O5347" s="2">
        <v>1020</v>
      </c>
      <c r="P5347" s="2">
        <v>9180</v>
      </c>
      <c r="Q5347" s="2">
        <v>5083.53</v>
      </c>
      <c r="R5347" s="2">
        <v>4096.47</v>
      </c>
      <c r="S5347" t="s">
        <v>64</v>
      </c>
      <c r="T5347" t="s">
        <v>398</v>
      </c>
      <c r="U5347" t="s">
        <v>399</v>
      </c>
      <c r="V5347" t="s">
        <v>39</v>
      </c>
      <c r="W5347" t="s">
        <v>66</v>
      </c>
      <c r="X5347" t="s">
        <v>41</v>
      </c>
      <c r="Y5347" t="s">
        <v>56</v>
      </c>
      <c r="Z5347" t="s">
        <v>43</v>
      </c>
      <c r="AA5347" t="s">
        <v>44</v>
      </c>
      <c r="AB5347" t="s">
        <v>44</v>
      </c>
    </row>
    <row r="5348" spans="1:28" x14ac:dyDescent="0.25">
      <c r="A5348" t="s">
        <v>9925</v>
      </c>
      <c r="B5348" s="1">
        <v>45725</v>
      </c>
      <c r="C5348" t="s">
        <v>2229</v>
      </c>
      <c r="D5348" t="s">
        <v>2230</v>
      </c>
      <c r="E5348">
        <v>28</v>
      </c>
      <c r="F5348" t="s">
        <v>111</v>
      </c>
      <c r="G5348" t="s">
        <v>134</v>
      </c>
      <c r="H5348" t="s">
        <v>135</v>
      </c>
      <c r="I5348" t="s">
        <v>62</v>
      </c>
      <c r="J5348" t="s">
        <v>130</v>
      </c>
      <c r="K5348">
        <v>4</v>
      </c>
      <c r="L5348" s="2">
        <v>8500</v>
      </c>
      <c r="M5348">
        <v>5</v>
      </c>
      <c r="N5348" s="2">
        <v>34000</v>
      </c>
      <c r="O5348" s="2">
        <v>1700</v>
      </c>
      <c r="P5348" s="2">
        <v>32300</v>
      </c>
      <c r="Q5348" s="2">
        <v>22525.37</v>
      </c>
      <c r="R5348" s="2">
        <v>9774.6299999999992</v>
      </c>
      <c r="S5348" t="s">
        <v>53</v>
      </c>
      <c r="T5348" t="s">
        <v>178</v>
      </c>
      <c r="U5348" t="s">
        <v>154</v>
      </c>
      <c r="V5348" t="s">
        <v>39</v>
      </c>
      <c r="W5348" t="s">
        <v>83</v>
      </c>
      <c r="X5348" t="s">
        <v>97</v>
      </c>
      <c r="Y5348" t="s">
        <v>84</v>
      </c>
      <c r="Z5348" t="s">
        <v>107</v>
      </c>
      <c r="AA5348" t="s">
        <v>44</v>
      </c>
      <c r="AB5348" t="s">
        <v>68</v>
      </c>
    </row>
    <row r="5349" spans="1:28" x14ac:dyDescent="0.25">
      <c r="A5349" t="s">
        <v>9926</v>
      </c>
      <c r="B5349" s="1">
        <v>45725</v>
      </c>
      <c r="C5349" t="s">
        <v>9465</v>
      </c>
      <c r="D5349" t="s">
        <v>9466</v>
      </c>
      <c r="E5349">
        <v>27</v>
      </c>
      <c r="F5349" t="s">
        <v>31</v>
      </c>
      <c r="G5349" t="s">
        <v>141</v>
      </c>
      <c r="H5349" t="s">
        <v>142</v>
      </c>
      <c r="I5349" t="s">
        <v>74</v>
      </c>
      <c r="J5349" t="s">
        <v>143</v>
      </c>
      <c r="K5349">
        <v>1</v>
      </c>
      <c r="L5349" s="2">
        <v>900</v>
      </c>
      <c r="M5349">
        <v>5</v>
      </c>
      <c r="N5349" s="2">
        <v>900</v>
      </c>
      <c r="O5349" s="2">
        <v>45</v>
      </c>
      <c r="P5349" s="2">
        <v>855</v>
      </c>
      <c r="Q5349" s="2">
        <v>594.42999999999995</v>
      </c>
      <c r="R5349" s="2">
        <v>260.57</v>
      </c>
      <c r="S5349" t="s">
        <v>64</v>
      </c>
      <c r="T5349" t="s">
        <v>37</v>
      </c>
      <c r="U5349" t="s">
        <v>38</v>
      </c>
      <c r="V5349" t="s">
        <v>39</v>
      </c>
      <c r="W5349" t="s">
        <v>66</v>
      </c>
      <c r="X5349" t="s">
        <v>41</v>
      </c>
      <c r="Y5349" t="s">
        <v>56</v>
      </c>
      <c r="Z5349" t="s">
        <v>43</v>
      </c>
      <c r="AA5349" t="s">
        <v>44</v>
      </c>
      <c r="AB5349" t="s">
        <v>44</v>
      </c>
    </row>
    <row r="5350" spans="1:28" x14ac:dyDescent="0.25">
      <c r="A5350" t="s">
        <v>9927</v>
      </c>
      <c r="B5350" s="1">
        <v>45725</v>
      </c>
      <c r="C5350" t="s">
        <v>2204</v>
      </c>
      <c r="D5350" t="s">
        <v>2205</v>
      </c>
      <c r="E5350">
        <v>37</v>
      </c>
      <c r="F5350" t="s">
        <v>48</v>
      </c>
      <c r="G5350" t="s">
        <v>202</v>
      </c>
      <c r="H5350" t="s">
        <v>203</v>
      </c>
      <c r="I5350" t="s">
        <v>103</v>
      </c>
      <c r="J5350" t="s">
        <v>104</v>
      </c>
      <c r="K5350">
        <v>1</v>
      </c>
      <c r="L5350" s="2">
        <v>550</v>
      </c>
      <c r="M5350">
        <v>20</v>
      </c>
      <c r="N5350" s="2">
        <v>550</v>
      </c>
      <c r="O5350" s="2">
        <v>110</v>
      </c>
      <c r="P5350" s="2">
        <v>440</v>
      </c>
      <c r="Q5350" s="2">
        <v>262.70999999999998</v>
      </c>
      <c r="R5350" s="2">
        <v>177.29</v>
      </c>
      <c r="S5350" t="s">
        <v>36</v>
      </c>
      <c r="T5350" t="s">
        <v>76</v>
      </c>
      <c r="U5350" t="s">
        <v>77</v>
      </c>
      <c r="V5350" t="s">
        <v>39</v>
      </c>
      <c r="W5350" t="s">
        <v>124</v>
      </c>
      <c r="X5350" t="s">
        <v>97</v>
      </c>
      <c r="Y5350" t="s">
        <v>42</v>
      </c>
      <c r="Z5350" t="s">
        <v>107</v>
      </c>
      <c r="AA5350" t="s">
        <v>44</v>
      </c>
      <c r="AB5350" t="s">
        <v>44</v>
      </c>
    </row>
    <row r="5351" spans="1:28" x14ac:dyDescent="0.25">
      <c r="A5351" t="s">
        <v>9928</v>
      </c>
      <c r="B5351" s="1">
        <v>45725</v>
      </c>
      <c r="C5351" t="s">
        <v>1580</v>
      </c>
      <c r="D5351" t="s">
        <v>1581</v>
      </c>
      <c r="E5351">
        <v>49</v>
      </c>
      <c r="F5351" t="s">
        <v>48</v>
      </c>
      <c r="G5351" t="s">
        <v>101</v>
      </c>
      <c r="H5351" t="s">
        <v>102</v>
      </c>
      <c r="I5351" t="s">
        <v>103</v>
      </c>
      <c r="J5351" t="s">
        <v>104</v>
      </c>
      <c r="K5351">
        <v>3</v>
      </c>
      <c r="L5351" s="2">
        <v>1800</v>
      </c>
      <c r="M5351">
        <v>15</v>
      </c>
      <c r="N5351" s="2">
        <v>5400</v>
      </c>
      <c r="O5351" s="2">
        <v>810</v>
      </c>
      <c r="P5351" s="2">
        <v>4590</v>
      </c>
      <c r="Q5351" s="2">
        <v>2568.62</v>
      </c>
      <c r="R5351" s="2">
        <v>2021.38</v>
      </c>
      <c r="S5351" t="s">
        <v>53</v>
      </c>
      <c r="T5351" t="s">
        <v>136</v>
      </c>
      <c r="U5351" t="s">
        <v>38</v>
      </c>
      <c r="V5351" t="s">
        <v>39</v>
      </c>
      <c r="W5351" t="s">
        <v>137</v>
      </c>
      <c r="X5351" t="s">
        <v>41</v>
      </c>
      <c r="Y5351" t="s">
        <v>42</v>
      </c>
      <c r="Z5351" t="s">
        <v>508</v>
      </c>
      <c r="AA5351" t="s">
        <v>44</v>
      </c>
      <c r="AB5351" t="s">
        <v>44</v>
      </c>
    </row>
    <row r="5352" spans="1:28" x14ac:dyDescent="0.25">
      <c r="A5352" t="s">
        <v>9929</v>
      </c>
      <c r="B5352" s="1">
        <v>45725</v>
      </c>
      <c r="C5352" t="s">
        <v>9365</v>
      </c>
      <c r="D5352" t="s">
        <v>9366</v>
      </c>
      <c r="E5352">
        <v>29</v>
      </c>
      <c r="F5352" t="s">
        <v>48</v>
      </c>
      <c r="G5352" t="s">
        <v>280</v>
      </c>
      <c r="H5352" t="s">
        <v>281</v>
      </c>
      <c r="I5352" t="s">
        <v>62</v>
      </c>
      <c r="J5352" t="s">
        <v>190</v>
      </c>
      <c r="K5352">
        <v>1</v>
      </c>
      <c r="L5352" s="2">
        <v>700</v>
      </c>
      <c r="M5352">
        <v>0</v>
      </c>
      <c r="N5352" s="2">
        <v>700</v>
      </c>
      <c r="O5352" s="2">
        <v>0</v>
      </c>
      <c r="P5352" s="2">
        <v>700</v>
      </c>
      <c r="Q5352" s="2">
        <v>426.6</v>
      </c>
      <c r="R5352" s="2">
        <v>273.39999999999998</v>
      </c>
      <c r="S5352" t="s">
        <v>53</v>
      </c>
      <c r="T5352" t="s">
        <v>398</v>
      </c>
      <c r="U5352" t="s">
        <v>399</v>
      </c>
      <c r="V5352" t="s">
        <v>39</v>
      </c>
      <c r="W5352" t="s">
        <v>137</v>
      </c>
      <c r="X5352" t="s">
        <v>97</v>
      </c>
      <c r="Y5352" t="s">
        <v>56</v>
      </c>
      <c r="Z5352" t="s">
        <v>43</v>
      </c>
      <c r="AA5352" t="s">
        <v>44</v>
      </c>
      <c r="AB5352" t="s">
        <v>44</v>
      </c>
    </row>
    <row r="5353" spans="1:28" x14ac:dyDescent="0.25">
      <c r="A5353" t="s">
        <v>9930</v>
      </c>
      <c r="B5353" s="1">
        <v>45725</v>
      </c>
      <c r="C5353" t="s">
        <v>3641</v>
      </c>
      <c r="D5353" t="s">
        <v>3642</v>
      </c>
      <c r="E5353">
        <v>59</v>
      </c>
      <c r="F5353" t="s">
        <v>31</v>
      </c>
      <c r="G5353" t="s">
        <v>134</v>
      </c>
      <c r="H5353" t="s">
        <v>135</v>
      </c>
      <c r="I5353" t="s">
        <v>62</v>
      </c>
      <c r="J5353" t="s">
        <v>130</v>
      </c>
      <c r="K5353">
        <v>1</v>
      </c>
      <c r="L5353" s="2">
        <v>8500</v>
      </c>
      <c r="M5353">
        <v>25</v>
      </c>
      <c r="N5353" s="2">
        <v>8500</v>
      </c>
      <c r="O5353" s="2">
        <v>2125</v>
      </c>
      <c r="P5353" s="2">
        <v>6375</v>
      </c>
      <c r="Q5353" s="2">
        <v>4761.18</v>
      </c>
      <c r="R5353" s="2">
        <v>1613.82</v>
      </c>
      <c r="S5353" t="s">
        <v>36</v>
      </c>
      <c r="T5353" t="s">
        <v>65</v>
      </c>
      <c r="U5353" t="s">
        <v>65</v>
      </c>
      <c r="V5353" t="s">
        <v>39</v>
      </c>
      <c r="W5353" t="s">
        <v>92</v>
      </c>
      <c r="X5353" t="s">
        <v>41</v>
      </c>
      <c r="Y5353" t="s">
        <v>56</v>
      </c>
      <c r="Z5353" t="s">
        <v>43</v>
      </c>
      <c r="AA5353" t="s">
        <v>44</v>
      </c>
      <c r="AB5353" t="s">
        <v>44</v>
      </c>
    </row>
    <row r="5354" spans="1:28" x14ac:dyDescent="0.25">
      <c r="A5354" t="s">
        <v>9931</v>
      </c>
      <c r="B5354" s="1">
        <v>45725</v>
      </c>
      <c r="C5354" t="s">
        <v>2745</v>
      </c>
      <c r="D5354" t="s">
        <v>2746</v>
      </c>
      <c r="E5354">
        <v>44</v>
      </c>
      <c r="F5354" t="s">
        <v>48</v>
      </c>
      <c r="G5354" t="s">
        <v>217</v>
      </c>
      <c r="H5354" t="s">
        <v>218</v>
      </c>
      <c r="I5354" t="s">
        <v>34</v>
      </c>
      <c r="J5354" t="s">
        <v>130</v>
      </c>
      <c r="K5354">
        <v>5</v>
      </c>
      <c r="L5354" s="2">
        <v>28000</v>
      </c>
      <c r="M5354">
        <v>15</v>
      </c>
      <c r="N5354" s="2">
        <v>140000</v>
      </c>
      <c r="O5354" s="2">
        <v>21000</v>
      </c>
      <c r="P5354" s="2">
        <v>119000</v>
      </c>
      <c r="Q5354" s="2">
        <v>88051.54</v>
      </c>
      <c r="R5354" s="2">
        <v>30948.46</v>
      </c>
      <c r="S5354" t="s">
        <v>64</v>
      </c>
      <c r="T5354" t="s">
        <v>105</v>
      </c>
      <c r="U5354" t="s">
        <v>106</v>
      </c>
      <c r="V5354" t="s">
        <v>39</v>
      </c>
      <c r="W5354" t="s">
        <v>92</v>
      </c>
      <c r="X5354" t="s">
        <v>67</v>
      </c>
      <c r="Y5354" t="s">
        <v>42</v>
      </c>
      <c r="Z5354" t="s">
        <v>43</v>
      </c>
      <c r="AA5354" t="s">
        <v>44</v>
      </c>
      <c r="AB5354" t="s">
        <v>44</v>
      </c>
    </row>
    <row r="5355" spans="1:28" x14ac:dyDescent="0.25">
      <c r="A5355" t="s">
        <v>9932</v>
      </c>
      <c r="B5355" s="1">
        <v>45725</v>
      </c>
      <c r="C5355" t="s">
        <v>1467</v>
      </c>
      <c r="D5355" t="s">
        <v>1468</v>
      </c>
      <c r="E5355">
        <v>21</v>
      </c>
      <c r="F5355" t="s">
        <v>31</v>
      </c>
      <c r="G5355" t="s">
        <v>119</v>
      </c>
      <c r="H5355" t="s">
        <v>120</v>
      </c>
      <c r="I5355" t="s">
        <v>62</v>
      </c>
      <c r="J5355" t="s">
        <v>121</v>
      </c>
      <c r="K5355">
        <v>2</v>
      </c>
      <c r="L5355" s="2">
        <v>4800</v>
      </c>
      <c r="M5355">
        <v>10</v>
      </c>
      <c r="N5355" s="2">
        <v>9600</v>
      </c>
      <c r="O5355" s="2">
        <v>960</v>
      </c>
      <c r="P5355" s="2">
        <v>8640</v>
      </c>
      <c r="Q5355" s="2">
        <v>5093</v>
      </c>
      <c r="R5355" s="2">
        <v>3547</v>
      </c>
      <c r="S5355" t="s">
        <v>36</v>
      </c>
      <c r="T5355" t="s">
        <v>136</v>
      </c>
      <c r="U5355" t="s">
        <v>38</v>
      </c>
      <c r="V5355" t="s">
        <v>39</v>
      </c>
      <c r="W5355" t="s">
        <v>137</v>
      </c>
      <c r="X5355" t="s">
        <v>41</v>
      </c>
      <c r="Y5355" t="s">
        <v>56</v>
      </c>
      <c r="Z5355" t="s">
        <v>43</v>
      </c>
      <c r="AA5355" t="s">
        <v>44</v>
      </c>
      <c r="AB5355" t="s">
        <v>44</v>
      </c>
    </row>
    <row r="5356" spans="1:28" x14ac:dyDescent="0.25">
      <c r="A5356" t="s">
        <v>9933</v>
      </c>
      <c r="B5356" s="1">
        <v>45725</v>
      </c>
      <c r="C5356" t="s">
        <v>5633</v>
      </c>
      <c r="D5356" t="s">
        <v>5634</v>
      </c>
      <c r="E5356">
        <v>52</v>
      </c>
      <c r="F5356" t="s">
        <v>111</v>
      </c>
      <c r="G5356" t="s">
        <v>318</v>
      </c>
      <c r="H5356" t="s">
        <v>319</v>
      </c>
      <c r="I5356" t="s">
        <v>34</v>
      </c>
      <c r="J5356" t="s">
        <v>190</v>
      </c>
      <c r="K5356">
        <v>3</v>
      </c>
      <c r="L5356" s="2">
        <v>2500</v>
      </c>
      <c r="M5356">
        <v>0</v>
      </c>
      <c r="N5356" s="2">
        <v>7500</v>
      </c>
      <c r="O5356" s="2">
        <v>0</v>
      </c>
      <c r="P5356" s="2">
        <v>7500</v>
      </c>
      <c r="Q5356" s="2">
        <v>5244.34</v>
      </c>
      <c r="R5356" s="2">
        <v>2255.66</v>
      </c>
      <c r="S5356" t="s">
        <v>53</v>
      </c>
      <c r="T5356" t="s">
        <v>578</v>
      </c>
      <c r="U5356" t="s">
        <v>579</v>
      </c>
      <c r="V5356" t="s">
        <v>39</v>
      </c>
      <c r="W5356" t="s">
        <v>83</v>
      </c>
      <c r="X5356" t="s">
        <v>41</v>
      </c>
      <c r="Y5356" t="s">
        <v>56</v>
      </c>
      <c r="Z5356" t="s">
        <v>43</v>
      </c>
      <c r="AA5356" t="s">
        <v>44</v>
      </c>
      <c r="AB5356" t="s">
        <v>44</v>
      </c>
    </row>
    <row r="5357" spans="1:28" x14ac:dyDescent="0.25">
      <c r="A5357" t="s">
        <v>9934</v>
      </c>
      <c r="B5357" s="1">
        <v>45725</v>
      </c>
      <c r="C5357" t="s">
        <v>4524</v>
      </c>
      <c r="D5357" t="s">
        <v>4525</v>
      </c>
      <c r="E5357">
        <v>36</v>
      </c>
      <c r="F5357" t="s">
        <v>48</v>
      </c>
      <c r="G5357" t="s">
        <v>148</v>
      </c>
      <c r="H5357" t="s">
        <v>149</v>
      </c>
      <c r="I5357" t="s">
        <v>74</v>
      </c>
      <c r="J5357" t="s">
        <v>130</v>
      </c>
      <c r="K5357">
        <v>1</v>
      </c>
      <c r="L5357" s="2">
        <v>3500</v>
      </c>
      <c r="M5357">
        <v>5</v>
      </c>
      <c r="N5357" s="2">
        <v>3500</v>
      </c>
      <c r="O5357" s="2">
        <v>175</v>
      </c>
      <c r="P5357" s="2">
        <v>3325</v>
      </c>
      <c r="Q5357" s="2">
        <v>2472.02</v>
      </c>
      <c r="R5357" s="2">
        <v>852.98</v>
      </c>
      <c r="S5357" t="s">
        <v>53</v>
      </c>
      <c r="T5357" t="s">
        <v>136</v>
      </c>
      <c r="U5357" t="s">
        <v>38</v>
      </c>
      <c r="V5357" t="s">
        <v>39</v>
      </c>
      <c r="W5357" t="s">
        <v>66</v>
      </c>
      <c r="X5357" t="s">
        <v>97</v>
      </c>
      <c r="Y5357" t="s">
        <v>56</v>
      </c>
      <c r="Z5357" t="s">
        <v>107</v>
      </c>
      <c r="AA5357" t="s">
        <v>44</v>
      </c>
      <c r="AB5357" t="s">
        <v>44</v>
      </c>
    </row>
    <row r="5358" spans="1:28" x14ac:dyDescent="0.25">
      <c r="A5358" t="s">
        <v>9935</v>
      </c>
      <c r="B5358" s="1">
        <v>45725</v>
      </c>
      <c r="C5358" t="s">
        <v>9725</v>
      </c>
      <c r="D5358" t="s">
        <v>9726</v>
      </c>
      <c r="E5358">
        <v>21</v>
      </c>
      <c r="F5358" t="s">
        <v>48</v>
      </c>
      <c r="G5358" t="s">
        <v>134</v>
      </c>
      <c r="H5358" t="s">
        <v>135</v>
      </c>
      <c r="I5358" t="s">
        <v>62</v>
      </c>
      <c r="J5358" t="s">
        <v>130</v>
      </c>
      <c r="K5358">
        <v>1</v>
      </c>
      <c r="L5358" s="2">
        <v>8500</v>
      </c>
      <c r="M5358">
        <v>5</v>
      </c>
      <c r="N5358" s="2">
        <v>8500</v>
      </c>
      <c r="O5358" s="2">
        <v>425</v>
      </c>
      <c r="P5358" s="2">
        <v>8075</v>
      </c>
      <c r="Q5358" s="2">
        <v>5862.81</v>
      </c>
      <c r="R5358" s="2">
        <v>2212.19</v>
      </c>
      <c r="S5358" t="s">
        <v>64</v>
      </c>
      <c r="T5358" t="s">
        <v>37</v>
      </c>
      <c r="U5358" t="s">
        <v>38</v>
      </c>
      <c r="V5358" t="s">
        <v>39</v>
      </c>
      <c r="W5358" t="s">
        <v>83</v>
      </c>
      <c r="X5358" t="s">
        <v>41</v>
      </c>
      <c r="Y5358" t="s">
        <v>56</v>
      </c>
      <c r="Z5358" t="s">
        <v>43</v>
      </c>
      <c r="AA5358" t="s">
        <v>44</v>
      </c>
      <c r="AB5358" t="s">
        <v>44</v>
      </c>
    </row>
    <row r="5359" spans="1:28" x14ac:dyDescent="0.25">
      <c r="A5359" t="s">
        <v>9936</v>
      </c>
      <c r="B5359" s="1">
        <v>45725</v>
      </c>
      <c r="C5359" t="s">
        <v>4850</v>
      </c>
      <c r="D5359" t="s">
        <v>4851</v>
      </c>
      <c r="E5359">
        <v>40</v>
      </c>
      <c r="F5359" t="s">
        <v>48</v>
      </c>
      <c r="G5359" t="s">
        <v>49</v>
      </c>
      <c r="H5359" t="s">
        <v>50</v>
      </c>
      <c r="I5359" t="s">
        <v>51</v>
      </c>
      <c r="J5359" t="s">
        <v>52</v>
      </c>
      <c r="K5359">
        <v>1</v>
      </c>
      <c r="L5359" s="2">
        <v>500</v>
      </c>
      <c r="M5359">
        <v>5</v>
      </c>
      <c r="N5359" s="2">
        <v>500</v>
      </c>
      <c r="O5359" s="2">
        <v>25</v>
      </c>
      <c r="P5359" s="2">
        <v>475</v>
      </c>
      <c r="Q5359" s="2">
        <v>268.62</v>
      </c>
      <c r="R5359" s="2">
        <v>206.38</v>
      </c>
      <c r="S5359" t="s">
        <v>36</v>
      </c>
      <c r="T5359" t="s">
        <v>578</v>
      </c>
      <c r="U5359" t="s">
        <v>579</v>
      </c>
      <c r="V5359" t="s">
        <v>39</v>
      </c>
      <c r="W5359" t="s">
        <v>40</v>
      </c>
      <c r="X5359" t="s">
        <v>97</v>
      </c>
      <c r="Y5359" t="s">
        <v>42</v>
      </c>
      <c r="Z5359" t="s">
        <v>223</v>
      </c>
      <c r="AA5359" t="s">
        <v>44</v>
      </c>
      <c r="AB5359" t="s">
        <v>44</v>
      </c>
    </row>
    <row r="5360" spans="1:28" x14ac:dyDescent="0.25">
      <c r="A5360" t="s">
        <v>9937</v>
      </c>
      <c r="B5360" s="1">
        <v>45725</v>
      </c>
      <c r="C5360" t="s">
        <v>2504</v>
      </c>
      <c r="D5360" t="s">
        <v>2505</v>
      </c>
      <c r="E5360">
        <v>19</v>
      </c>
      <c r="F5360" t="s">
        <v>31</v>
      </c>
      <c r="G5360" t="s">
        <v>158</v>
      </c>
      <c r="H5360" t="s">
        <v>159</v>
      </c>
      <c r="I5360" t="s">
        <v>51</v>
      </c>
      <c r="J5360" t="s">
        <v>52</v>
      </c>
      <c r="K5360">
        <v>5</v>
      </c>
      <c r="L5360" s="2">
        <v>650</v>
      </c>
      <c r="M5360">
        <v>25</v>
      </c>
      <c r="N5360" s="2">
        <v>3250</v>
      </c>
      <c r="O5360" s="2">
        <v>812.5</v>
      </c>
      <c r="P5360" s="2">
        <v>2437.5</v>
      </c>
      <c r="Q5360" s="2">
        <v>1688.07</v>
      </c>
      <c r="R5360" s="2">
        <v>749.43</v>
      </c>
      <c r="S5360" t="s">
        <v>64</v>
      </c>
      <c r="T5360" t="s">
        <v>76</v>
      </c>
      <c r="U5360" t="s">
        <v>77</v>
      </c>
      <c r="V5360" t="s">
        <v>39</v>
      </c>
      <c r="W5360" t="s">
        <v>40</v>
      </c>
      <c r="X5360" t="s">
        <v>97</v>
      </c>
      <c r="Y5360" t="s">
        <v>56</v>
      </c>
      <c r="Z5360" t="s">
        <v>508</v>
      </c>
      <c r="AA5360" t="s">
        <v>44</v>
      </c>
      <c r="AB5360" t="s">
        <v>44</v>
      </c>
    </row>
    <row r="5361" spans="1:28" x14ac:dyDescent="0.25">
      <c r="A5361" t="s">
        <v>9938</v>
      </c>
      <c r="B5361" s="1">
        <v>45725</v>
      </c>
      <c r="C5361" t="s">
        <v>6635</v>
      </c>
      <c r="D5361" t="s">
        <v>6636</v>
      </c>
      <c r="E5361">
        <v>40</v>
      </c>
      <c r="F5361" t="s">
        <v>48</v>
      </c>
      <c r="G5361" t="s">
        <v>60</v>
      </c>
      <c r="H5361" t="s">
        <v>61</v>
      </c>
      <c r="I5361" t="s">
        <v>62</v>
      </c>
      <c r="J5361" t="s">
        <v>63</v>
      </c>
      <c r="K5361">
        <v>1</v>
      </c>
      <c r="L5361" s="2">
        <v>3500</v>
      </c>
      <c r="M5361">
        <v>25</v>
      </c>
      <c r="N5361" s="2">
        <v>3500</v>
      </c>
      <c r="O5361" s="2">
        <v>875</v>
      </c>
      <c r="P5361" s="2">
        <v>2625</v>
      </c>
      <c r="Q5361" s="2">
        <v>1876.04</v>
      </c>
      <c r="R5361" s="2">
        <v>748.96</v>
      </c>
      <c r="S5361" t="s">
        <v>36</v>
      </c>
      <c r="T5361" t="s">
        <v>65</v>
      </c>
      <c r="U5361" t="s">
        <v>65</v>
      </c>
      <c r="V5361" t="s">
        <v>39</v>
      </c>
      <c r="W5361" t="s">
        <v>137</v>
      </c>
      <c r="X5361" t="s">
        <v>97</v>
      </c>
      <c r="Y5361" t="s">
        <v>56</v>
      </c>
      <c r="Z5361" t="s">
        <v>43</v>
      </c>
      <c r="AA5361" t="s">
        <v>68</v>
      </c>
      <c r="AB5361" t="s">
        <v>44</v>
      </c>
    </row>
    <row r="5362" spans="1:28" x14ac:dyDescent="0.25">
      <c r="A5362" t="s">
        <v>9939</v>
      </c>
      <c r="B5362" s="1">
        <v>45725</v>
      </c>
      <c r="C5362" t="s">
        <v>4537</v>
      </c>
      <c r="D5362" t="s">
        <v>4538</v>
      </c>
      <c r="E5362">
        <v>49</v>
      </c>
      <c r="F5362" t="s">
        <v>48</v>
      </c>
      <c r="G5362" t="s">
        <v>212</v>
      </c>
      <c r="H5362" t="s">
        <v>213</v>
      </c>
      <c r="I5362" t="s">
        <v>51</v>
      </c>
      <c r="J5362" t="s">
        <v>52</v>
      </c>
      <c r="K5362">
        <v>2</v>
      </c>
      <c r="L5362" s="2">
        <v>400</v>
      </c>
      <c r="M5362">
        <v>15</v>
      </c>
      <c r="N5362" s="2">
        <v>800</v>
      </c>
      <c r="O5362" s="2">
        <v>120</v>
      </c>
      <c r="P5362" s="2">
        <v>680</v>
      </c>
      <c r="Q5362" s="2">
        <v>510.22</v>
      </c>
      <c r="R5362" s="2">
        <v>169.78</v>
      </c>
      <c r="S5362" t="s">
        <v>53</v>
      </c>
      <c r="T5362" t="s">
        <v>275</v>
      </c>
      <c r="U5362" t="s">
        <v>123</v>
      </c>
      <c r="V5362" t="s">
        <v>39</v>
      </c>
      <c r="W5362" t="s">
        <v>137</v>
      </c>
      <c r="X5362" t="s">
        <v>97</v>
      </c>
      <c r="Y5362" t="s">
        <v>84</v>
      </c>
      <c r="Z5362" t="s">
        <v>43</v>
      </c>
      <c r="AA5362" t="s">
        <v>44</v>
      </c>
      <c r="AB5362" t="s">
        <v>44</v>
      </c>
    </row>
    <row r="5363" spans="1:28" x14ac:dyDescent="0.25">
      <c r="A5363" t="s">
        <v>9940</v>
      </c>
      <c r="B5363" s="1">
        <v>45725</v>
      </c>
      <c r="C5363" t="s">
        <v>907</v>
      </c>
      <c r="D5363" t="s">
        <v>908</v>
      </c>
      <c r="E5363">
        <v>34</v>
      </c>
      <c r="F5363" t="s">
        <v>48</v>
      </c>
      <c r="G5363" t="s">
        <v>387</v>
      </c>
      <c r="H5363" t="s">
        <v>388</v>
      </c>
      <c r="I5363" t="s">
        <v>74</v>
      </c>
      <c r="J5363" t="s">
        <v>75</v>
      </c>
      <c r="K5363">
        <v>1</v>
      </c>
      <c r="L5363" s="2">
        <v>3200</v>
      </c>
      <c r="M5363">
        <v>10</v>
      </c>
      <c r="N5363" s="2">
        <v>3200</v>
      </c>
      <c r="O5363" s="2">
        <v>320</v>
      </c>
      <c r="P5363" s="2">
        <v>2880</v>
      </c>
      <c r="Q5363" s="2">
        <v>1680.02</v>
      </c>
      <c r="R5363" s="2">
        <v>1199.98</v>
      </c>
      <c r="S5363" t="s">
        <v>36</v>
      </c>
      <c r="T5363" t="s">
        <v>263</v>
      </c>
      <c r="U5363" t="s">
        <v>91</v>
      </c>
      <c r="V5363" t="s">
        <v>39</v>
      </c>
      <c r="W5363" t="s">
        <v>83</v>
      </c>
      <c r="X5363" t="s">
        <v>67</v>
      </c>
      <c r="Y5363" t="s">
        <v>56</v>
      </c>
      <c r="Z5363" t="s">
        <v>43</v>
      </c>
      <c r="AA5363" t="s">
        <v>44</v>
      </c>
      <c r="AB5363" t="s">
        <v>44</v>
      </c>
    </row>
    <row r="5364" spans="1:28" x14ac:dyDescent="0.25">
      <c r="A5364" t="s">
        <v>9941</v>
      </c>
      <c r="B5364" s="1">
        <v>45725</v>
      </c>
      <c r="C5364" t="s">
        <v>139</v>
      </c>
      <c r="D5364" t="s">
        <v>140</v>
      </c>
      <c r="E5364">
        <v>26</v>
      </c>
      <c r="F5364" t="s">
        <v>31</v>
      </c>
      <c r="G5364" t="s">
        <v>128</v>
      </c>
      <c r="H5364" t="s">
        <v>129</v>
      </c>
      <c r="I5364" t="s">
        <v>74</v>
      </c>
      <c r="J5364" t="s">
        <v>130</v>
      </c>
      <c r="K5364">
        <v>3</v>
      </c>
      <c r="L5364" s="2">
        <v>1700</v>
      </c>
      <c r="M5364">
        <v>20</v>
      </c>
      <c r="N5364" s="2">
        <v>5100</v>
      </c>
      <c r="O5364" s="2">
        <v>1020</v>
      </c>
      <c r="P5364" s="2">
        <v>4080</v>
      </c>
      <c r="Q5364" s="2">
        <v>3030.24</v>
      </c>
      <c r="R5364" s="2">
        <v>1049.76</v>
      </c>
      <c r="S5364" t="s">
        <v>53</v>
      </c>
      <c r="T5364" t="s">
        <v>163</v>
      </c>
      <c r="U5364" t="s">
        <v>164</v>
      </c>
      <c r="V5364" t="s">
        <v>39</v>
      </c>
      <c r="W5364" t="s">
        <v>40</v>
      </c>
      <c r="X5364" t="s">
        <v>97</v>
      </c>
      <c r="Y5364" t="s">
        <v>42</v>
      </c>
      <c r="Z5364" t="s">
        <v>43</v>
      </c>
      <c r="AA5364" t="s">
        <v>44</v>
      </c>
      <c r="AB5364" t="s">
        <v>44</v>
      </c>
    </row>
    <row r="5365" spans="1:28" x14ac:dyDescent="0.25">
      <c r="A5365" t="s">
        <v>9942</v>
      </c>
      <c r="B5365" s="1">
        <v>45725</v>
      </c>
      <c r="C5365" t="s">
        <v>419</v>
      </c>
      <c r="D5365" t="s">
        <v>420</v>
      </c>
      <c r="E5365">
        <v>19</v>
      </c>
      <c r="F5365" t="s">
        <v>48</v>
      </c>
      <c r="G5365" t="s">
        <v>238</v>
      </c>
      <c r="H5365" t="s">
        <v>239</v>
      </c>
      <c r="I5365" t="s">
        <v>62</v>
      </c>
      <c r="J5365" t="s">
        <v>63</v>
      </c>
      <c r="K5365">
        <v>2</v>
      </c>
      <c r="L5365" s="2">
        <v>6500</v>
      </c>
      <c r="M5365">
        <v>5</v>
      </c>
      <c r="N5365" s="2">
        <v>13000</v>
      </c>
      <c r="O5365" s="2">
        <v>650</v>
      </c>
      <c r="P5365" s="2">
        <v>12350</v>
      </c>
      <c r="Q5365" s="2">
        <v>10089.459999999999</v>
      </c>
      <c r="R5365" s="2">
        <v>2260.54</v>
      </c>
      <c r="S5365" t="s">
        <v>53</v>
      </c>
      <c r="T5365" t="s">
        <v>54</v>
      </c>
      <c r="U5365" t="s">
        <v>55</v>
      </c>
      <c r="V5365" t="s">
        <v>39</v>
      </c>
      <c r="W5365" t="s">
        <v>66</v>
      </c>
      <c r="X5365" t="s">
        <v>41</v>
      </c>
      <c r="Y5365" t="s">
        <v>56</v>
      </c>
      <c r="Z5365" t="s">
        <v>223</v>
      </c>
      <c r="AA5365" t="s">
        <v>44</v>
      </c>
      <c r="AB5365" t="s">
        <v>44</v>
      </c>
    </row>
    <row r="5366" spans="1:28" x14ac:dyDescent="0.25">
      <c r="A5366" t="s">
        <v>9943</v>
      </c>
      <c r="B5366" s="1">
        <v>45725</v>
      </c>
      <c r="C5366" t="s">
        <v>9944</v>
      </c>
      <c r="D5366" t="s">
        <v>9945</v>
      </c>
      <c r="E5366">
        <v>40</v>
      </c>
      <c r="F5366" t="s">
        <v>48</v>
      </c>
      <c r="G5366" t="s">
        <v>197</v>
      </c>
      <c r="H5366" t="s">
        <v>198</v>
      </c>
      <c r="I5366" t="s">
        <v>74</v>
      </c>
      <c r="J5366" t="s">
        <v>75</v>
      </c>
      <c r="K5366">
        <v>4</v>
      </c>
      <c r="L5366" s="2">
        <v>2600</v>
      </c>
      <c r="M5366">
        <v>10</v>
      </c>
      <c r="N5366" s="2">
        <v>10400</v>
      </c>
      <c r="O5366" s="2">
        <v>1040</v>
      </c>
      <c r="P5366" s="2">
        <v>9360</v>
      </c>
      <c r="Q5366" s="2">
        <v>6461.16</v>
      </c>
      <c r="R5366" s="2">
        <v>2898.84</v>
      </c>
      <c r="S5366" t="s">
        <v>64</v>
      </c>
      <c r="T5366" t="s">
        <v>263</v>
      </c>
      <c r="U5366" t="s">
        <v>91</v>
      </c>
      <c r="V5366" t="s">
        <v>39</v>
      </c>
      <c r="W5366" t="s">
        <v>66</v>
      </c>
      <c r="X5366" t="s">
        <v>97</v>
      </c>
      <c r="Y5366" t="s">
        <v>56</v>
      </c>
      <c r="Z5366" t="s">
        <v>43</v>
      </c>
      <c r="AA5366" t="s">
        <v>44</v>
      </c>
      <c r="AB5366" t="s">
        <v>44</v>
      </c>
    </row>
    <row r="5367" spans="1:28" x14ac:dyDescent="0.25">
      <c r="A5367" t="s">
        <v>9946</v>
      </c>
      <c r="B5367" s="1">
        <v>45725</v>
      </c>
      <c r="C5367" t="s">
        <v>1183</v>
      </c>
      <c r="D5367" t="s">
        <v>1184</v>
      </c>
      <c r="E5367">
        <v>47</v>
      </c>
      <c r="F5367" t="s">
        <v>111</v>
      </c>
      <c r="G5367" t="s">
        <v>561</v>
      </c>
      <c r="H5367" t="s">
        <v>562</v>
      </c>
      <c r="I5367" t="s">
        <v>34</v>
      </c>
      <c r="J5367" t="s">
        <v>143</v>
      </c>
      <c r="K5367">
        <v>2</v>
      </c>
      <c r="L5367" s="2">
        <v>900</v>
      </c>
      <c r="M5367">
        <v>0</v>
      </c>
      <c r="N5367" s="2">
        <v>1800</v>
      </c>
      <c r="O5367" s="2">
        <v>0</v>
      </c>
      <c r="P5367" s="2">
        <v>1800</v>
      </c>
      <c r="Q5367" s="2">
        <v>1413.51</v>
      </c>
      <c r="R5367" s="2">
        <v>386.49</v>
      </c>
      <c r="S5367" t="s">
        <v>53</v>
      </c>
      <c r="T5367" t="s">
        <v>290</v>
      </c>
      <c r="U5367" t="s">
        <v>291</v>
      </c>
      <c r="V5367" t="s">
        <v>39</v>
      </c>
      <c r="W5367" t="s">
        <v>66</v>
      </c>
      <c r="X5367" t="s">
        <v>97</v>
      </c>
      <c r="Y5367" t="s">
        <v>84</v>
      </c>
      <c r="Z5367" t="s">
        <v>107</v>
      </c>
      <c r="AA5367" t="s">
        <v>44</v>
      </c>
      <c r="AB5367" t="s">
        <v>44</v>
      </c>
    </row>
    <row r="5368" spans="1:28" x14ac:dyDescent="0.25">
      <c r="A5368" t="s">
        <v>9947</v>
      </c>
      <c r="B5368" s="1">
        <v>45726</v>
      </c>
      <c r="C5368" t="s">
        <v>6363</v>
      </c>
      <c r="D5368" t="s">
        <v>6364</v>
      </c>
      <c r="E5368">
        <v>52</v>
      </c>
      <c r="F5368" t="s">
        <v>31</v>
      </c>
      <c r="G5368" t="s">
        <v>134</v>
      </c>
      <c r="H5368" t="s">
        <v>135</v>
      </c>
      <c r="I5368" t="s">
        <v>62</v>
      </c>
      <c r="J5368" t="s">
        <v>130</v>
      </c>
      <c r="K5368">
        <v>2</v>
      </c>
      <c r="L5368" s="2">
        <v>8500</v>
      </c>
      <c r="M5368">
        <v>0</v>
      </c>
      <c r="N5368" s="2">
        <v>17000</v>
      </c>
      <c r="O5368" s="2">
        <v>0</v>
      </c>
      <c r="P5368" s="2">
        <v>17000</v>
      </c>
      <c r="Q5368" s="2">
        <v>13764.96</v>
      </c>
      <c r="R5368" s="2">
        <v>3235.04</v>
      </c>
      <c r="S5368" t="s">
        <v>53</v>
      </c>
      <c r="T5368" t="s">
        <v>578</v>
      </c>
      <c r="U5368" t="s">
        <v>579</v>
      </c>
      <c r="V5368" t="s">
        <v>39</v>
      </c>
      <c r="W5368" t="s">
        <v>66</v>
      </c>
      <c r="X5368" t="s">
        <v>97</v>
      </c>
      <c r="Y5368" t="s">
        <v>42</v>
      </c>
      <c r="Z5368" t="s">
        <v>223</v>
      </c>
      <c r="AA5368" t="s">
        <v>44</v>
      </c>
      <c r="AB5368" t="s">
        <v>44</v>
      </c>
    </row>
    <row r="5369" spans="1:28" x14ac:dyDescent="0.25">
      <c r="A5369" t="s">
        <v>9948</v>
      </c>
      <c r="B5369" s="1">
        <v>45726</v>
      </c>
      <c r="C5369" t="s">
        <v>9949</v>
      </c>
      <c r="D5369" t="s">
        <v>9950</v>
      </c>
      <c r="E5369">
        <v>33</v>
      </c>
      <c r="F5369" t="s">
        <v>31</v>
      </c>
      <c r="G5369" t="s">
        <v>101</v>
      </c>
      <c r="H5369" t="s">
        <v>102</v>
      </c>
      <c r="I5369" t="s">
        <v>103</v>
      </c>
      <c r="J5369" t="s">
        <v>104</v>
      </c>
      <c r="K5369">
        <v>2</v>
      </c>
      <c r="L5369" s="2">
        <v>1800</v>
      </c>
      <c r="M5369">
        <v>15</v>
      </c>
      <c r="N5369" s="2">
        <v>3600</v>
      </c>
      <c r="O5369" s="2">
        <v>540</v>
      </c>
      <c r="P5369" s="2">
        <v>3060</v>
      </c>
      <c r="Q5369" s="2">
        <v>2168.94</v>
      </c>
      <c r="R5369" s="2">
        <v>891.06</v>
      </c>
      <c r="S5369" t="s">
        <v>36</v>
      </c>
      <c r="T5369" t="s">
        <v>163</v>
      </c>
      <c r="U5369" t="s">
        <v>164</v>
      </c>
      <c r="V5369" t="s">
        <v>39</v>
      </c>
      <c r="W5369" t="s">
        <v>83</v>
      </c>
      <c r="X5369" t="s">
        <v>67</v>
      </c>
      <c r="Y5369" t="s">
        <v>56</v>
      </c>
      <c r="Z5369" t="s">
        <v>43</v>
      </c>
      <c r="AA5369" t="s">
        <v>44</v>
      </c>
      <c r="AB5369" t="s">
        <v>44</v>
      </c>
    </row>
    <row r="5370" spans="1:28" x14ac:dyDescent="0.25">
      <c r="A5370" t="s">
        <v>9951</v>
      </c>
      <c r="B5370" s="1">
        <v>45726</v>
      </c>
      <c r="C5370" t="s">
        <v>9952</v>
      </c>
      <c r="D5370" t="s">
        <v>9953</v>
      </c>
      <c r="E5370">
        <v>38</v>
      </c>
      <c r="F5370" t="s">
        <v>31</v>
      </c>
      <c r="G5370" t="s">
        <v>134</v>
      </c>
      <c r="H5370" t="s">
        <v>135</v>
      </c>
      <c r="I5370" t="s">
        <v>62</v>
      </c>
      <c r="J5370" t="s">
        <v>130</v>
      </c>
      <c r="K5370">
        <v>1</v>
      </c>
      <c r="L5370" s="2">
        <v>8500</v>
      </c>
      <c r="M5370">
        <v>5</v>
      </c>
      <c r="N5370" s="2">
        <v>8500</v>
      </c>
      <c r="O5370" s="2">
        <v>425</v>
      </c>
      <c r="P5370" s="2">
        <v>8075</v>
      </c>
      <c r="Q5370" s="2">
        <v>5146.8599999999997</v>
      </c>
      <c r="R5370" s="2">
        <v>2928.14</v>
      </c>
      <c r="S5370" t="s">
        <v>53</v>
      </c>
      <c r="T5370" t="s">
        <v>407</v>
      </c>
      <c r="U5370" t="s">
        <v>408</v>
      </c>
      <c r="V5370" t="s">
        <v>39</v>
      </c>
      <c r="W5370" t="s">
        <v>92</v>
      </c>
      <c r="X5370" t="s">
        <v>97</v>
      </c>
      <c r="Y5370" t="s">
        <v>56</v>
      </c>
      <c r="Z5370" t="s">
        <v>43</v>
      </c>
      <c r="AA5370" t="s">
        <v>44</v>
      </c>
      <c r="AB5370" t="s">
        <v>44</v>
      </c>
    </row>
    <row r="5371" spans="1:28" x14ac:dyDescent="0.25">
      <c r="A5371" t="s">
        <v>9954</v>
      </c>
      <c r="B5371" s="1">
        <v>45726</v>
      </c>
      <c r="C5371" t="s">
        <v>8808</v>
      </c>
      <c r="D5371" t="s">
        <v>8809</v>
      </c>
      <c r="E5371">
        <v>39</v>
      </c>
      <c r="F5371" t="s">
        <v>31</v>
      </c>
      <c r="G5371" t="s">
        <v>273</v>
      </c>
      <c r="H5371" t="s">
        <v>274</v>
      </c>
      <c r="I5371" t="s">
        <v>51</v>
      </c>
      <c r="J5371" t="s">
        <v>52</v>
      </c>
      <c r="K5371">
        <v>1</v>
      </c>
      <c r="L5371" s="2">
        <v>250</v>
      </c>
      <c r="M5371">
        <v>0</v>
      </c>
      <c r="N5371" s="2">
        <v>250</v>
      </c>
      <c r="O5371" s="2">
        <v>0</v>
      </c>
      <c r="P5371" s="2">
        <v>250</v>
      </c>
      <c r="Q5371" s="2">
        <v>158.61000000000001</v>
      </c>
      <c r="R5371" s="2">
        <v>91.39</v>
      </c>
      <c r="S5371" t="s">
        <v>64</v>
      </c>
      <c r="T5371" t="s">
        <v>263</v>
      </c>
      <c r="U5371" t="s">
        <v>91</v>
      </c>
      <c r="V5371" t="s">
        <v>39</v>
      </c>
      <c r="W5371" t="s">
        <v>124</v>
      </c>
      <c r="X5371" t="s">
        <v>41</v>
      </c>
      <c r="Y5371" t="s">
        <v>56</v>
      </c>
      <c r="Z5371" t="s">
        <v>43</v>
      </c>
      <c r="AA5371" t="s">
        <v>44</v>
      </c>
      <c r="AB5371" t="s">
        <v>44</v>
      </c>
    </row>
    <row r="5372" spans="1:28" x14ac:dyDescent="0.25">
      <c r="A5372" t="s">
        <v>9955</v>
      </c>
      <c r="B5372" s="1">
        <v>45726</v>
      </c>
      <c r="C5372" t="s">
        <v>2880</v>
      </c>
      <c r="D5372" t="s">
        <v>2881</v>
      </c>
      <c r="E5372">
        <v>50</v>
      </c>
      <c r="F5372" t="s">
        <v>48</v>
      </c>
      <c r="G5372" t="s">
        <v>88</v>
      </c>
      <c r="H5372" t="s">
        <v>89</v>
      </c>
      <c r="I5372" t="s">
        <v>62</v>
      </c>
      <c r="J5372" t="s">
        <v>63</v>
      </c>
      <c r="K5372">
        <v>2</v>
      </c>
      <c r="L5372" s="2">
        <v>4200</v>
      </c>
      <c r="M5372">
        <v>0</v>
      </c>
      <c r="N5372" s="2">
        <v>8400</v>
      </c>
      <c r="O5372" s="2">
        <v>0</v>
      </c>
      <c r="P5372" s="2">
        <v>8400</v>
      </c>
      <c r="Q5372" s="2">
        <v>5609.88</v>
      </c>
      <c r="R5372" s="2">
        <v>2790.12</v>
      </c>
      <c r="S5372" t="s">
        <v>53</v>
      </c>
      <c r="T5372" t="s">
        <v>290</v>
      </c>
      <c r="U5372" t="s">
        <v>291</v>
      </c>
      <c r="V5372" t="s">
        <v>39</v>
      </c>
      <c r="W5372" t="s">
        <v>124</v>
      </c>
      <c r="X5372" t="s">
        <v>41</v>
      </c>
      <c r="Y5372" t="s">
        <v>56</v>
      </c>
      <c r="Z5372" t="s">
        <v>43</v>
      </c>
      <c r="AA5372" t="s">
        <v>44</v>
      </c>
      <c r="AB5372" t="s">
        <v>44</v>
      </c>
    </row>
    <row r="5373" spans="1:28" x14ac:dyDescent="0.25">
      <c r="A5373" t="s">
        <v>9956</v>
      </c>
      <c r="B5373" s="1">
        <v>45726</v>
      </c>
      <c r="C5373" t="s">
        <v>8001</v>
      </c>
      <c r="D5373" t="s">
        <v>8002</v>
      </c>
      <c r="E5373">
        <v>39</v>
      </c>
      <c r="F5373" t="s">
        <v>111</v>
      </c>
      <c r="G5373" t="s">
        <v>112</v>
      </c>
      <c r="H5373" t="s">
        <v>113</v>
      </c>
      <c r="I5373" t="s">
        <v>103</v>
      </c>
      <c r="J5373" t="s">
        <v>104</v>
      </c>
      <c r="K5373">
        <v>1</v>
      </c>
      <c r="L5373" s="2">
        <v>650</v>
      </c>
      <c r="M5373">
        <v>15</v>
      </c>
      <c r="N5373" s="2">
        <v>650</v>
      </c>
      <c r="O5373" s="2">
        <v>97.5</v>
      </c>
      <c r="P5373" s="2">
        <v>552.5</v>
      </c>
      <c r="Q5373" s="2">
        <v>303.93</v>
      </c>
      <c r="R5373" s="2">
        <v>248.57</v>
      </c>
      <c r="S5373" t="s">
        <v>64</v>
      </c>
      <c r="T5373" t="s">
        <v>76</v>
      </c>
      <c r="U5373" t="s">
        <v>77</v>
      </c>
      <c r="V5373" t="s">
        <v>39</v>
      </c>
      <c r="W5373" t="s">
        <v>40</v>
      </c>
      <c r="X5373" t="s">
        <v>67</v>
      </c>
      <c r="Y5373" t="s">
        <v>56</v>
      </c>
      <c r="Z5373" t="s">
        <v>43</v>
      </c>
      <c r="AA5373" t="s">
        <v>44</v>
      </c>
      <c r="AB5373" t="s">
        <v>44</v>
      </c>
    </row>
    <row r="5374" spans="1:28" x14ac:dyDescent="0.25">
      <c r="A5374" t="s">
        <v>9957</v>
      </c>
      <c r="B5374" s="1">
        <v>45726</v>
      </c>
      <c r="C5374" t="s">
        <v>7408</v>
      </c>
      <c r="D5374" t="s">
        <v>7409</v>
      </c>
      <c r="E5374">
        <v>22</v>
      </c>
      <c r="F5374" t="s">
        <v>111</v>
      </c>
      <c r="G5374" t="s">
        <v>207</v>
      </c>
      <c r="H5374" t="s">
        <v>208</v>
      </c>
      <c r="I5374" t="s">
        <v>34</v>
      </c>
      <c r="J5374" t="s">
        <v>143</v>
      </c>
      <c r="K5374">
        <v>1</v>
      </c>
      <c r="L5374" s="2">
        <v>18000</v>
      </c>
      <c r="M5374">
        <v>15</v>
      </c>
      <c r="N5374" s="2">
        <v>18000</v>
      </c>
      <c r="O5374" s="2">
        <v>2700</v>
      </c>
      <c r="P5374" s="2">
        <v>15300</v>
      </c>
      <c r="Q5374" s="2">
        <v>8679.39</v>
      </c>
      <c r="R5374" s="2">
        <v>6620.61</v>
      </c>
      <c r="S5374" t="s">
        <v>64</v>
      </c>
      <c r="T5374" t="s">
        <v>37</v>
      </c>
      <c r="U5374" t="s">
        <v>38</v>
      </c>
      <c r="V5374" t="s">
        <v>39</v>
      </c>
      <c r="W5374" t="s">
        <v>92</v>
      </c>
      <c r="X5374" t="s">
        <v>97</v>
      </c>
      <c r="Y5374" t="s">
        <v>56</v>
      </c>
      <c r="Z5374" t="s">
        <v>43</v>
      </c>
      <c r="AA5374" t="s">
        <v>44</v>
      </c>
      <c r="AB5374" t="s">
        <v>44</v>
      </c>
    </row>
    <row r="5375" spans="1:28" x14ac:dyDescent="0.25">
      <c r="A5375" t="s">
        <v>9958</v>
      </c>
      <c r="B5375" s="1">
        <v>45726</v>
      </c>
      <c r="C5375" t="s">
        <v>7803</v>
      </c>
      <c r="D5375" t="s">
        <v>7804</v>
      </c>
      <c r="E5375">
        <v>22</v>
      </c>
      <c r="F5375" t="s">
        <v>48</v>
      </c>
      <c r="G5375" t="s">
        <v>128</v>
      </c>
      <c r="H5375" t="s">
        <v>129</v>
      </c>
      <c r="I5375" t="s">
        <v>74</v>
      </c>
      <c r="J5375" t="s">
        <v>130</v>
      </c>
      <c r="K5375">
        <v>1</v>
      </c>
      <c r="L5375" s="2">
        <v>1700</v>
      </c>
      <c r="M5375">
        <v>10</v>
      </c>
      <c r="N5375" s="2">
        <v>1700</v>
      </c>
      <c r="O5375" s="2">
        <v>170</v>
      </c>
      <c r="P5375" s="2">
        <v>1530</v>
      </c>
      <c r="Q5375" s="2">
        <v>1094.67</v>
      </c>
      <c r="R5375" s="2">
        <v>435.33</v>
      </c>
      <c r="S5375" t="s">
        <v>53</v>
      </c>
      <c r="T5375" t="s">
        <v>54</v>
      </c>
      <c r="U5375" t="s">
        <v>55</v>
      </c>
      <c r="V5375" t="s">
        <v>39</v>
      </c>
      <c r="W5375" t="s">
        <v>40</v>
      </c>
      <c r="X5375" t="s">
        <v>97</v>
      </c>
      <c r="Y5375" t="s">
        <v>56</v>
      </c>
      <c r="Z5375" t="s">
        <v>43</v>
      </c>
      <c r="AA5375" t="s">
        <v>44</v>
      </c>
      <c r="AB5375" t="s">
        <v>44</v>
      </c>
    </row>
    <row r="5376" spans="1:28" x14ac:dyDescent="0.25">
      <c r="A5376" t="s">
        <v>9959</v>
      </c>
      <c r="B5376" s="1">
        <v>45726</v>
      </c>
      <c r="C5376" t="s">
        <v>5640</v>
      </c>
      <c r="D5376" t="s">
        <v>5641</v>
      </c>
      <c r="E5376">
        <v>52</v>
      </c>
      <c r="F5376" t="s">
        <v>111</v>
      </c>
      <c r="G5376" t="s">
        <v>119</v>
      </c>
      <c r="H5376" t="s">
        <v>120</v>
      </c>
      <c r="I5376" t="s">
        <v>62</v>
      </c>
      <c r="J5376" t="s">
        <v>121</v>
      </c>
      <c r="K5376">
        <v>4</v>
      </c>
      <c r="L5376" s="2">
        <v>4800</v>
      </c>
      <c r="M5376">
        <v>15</v>
      </c>
      <c r="N5376" s="2">
        <v>19200</v>
      </c>
      <c r="O5376" s="2">
        <v>2880</v>
      </c>
      <c r="P5376" s="2">
        <v>16320</v>
      </c>
      <c r="Q5376" s="2">
        <v>11978.09</v>
      </c>
      <c r="R5376" s="2">
        <v>4341.91</v>
      </c>
      <c r="S5376" t="s">
        <v>53</v>
      </c>
      <c r="T5376" t="s">
        <v>105</v>
      </c>
      <c r="U5376" t="s">
        <v>106</v>
      </c>
      <c r="V5376" t="s">
        <v>39</v>
      </c>
      <c r="W5376" t="s">
        <v>92</v>
      </c>
      <c r="X5376" t="s">
        <v>67</v>
      </c>
      <c r="Y5376" t="s">
        <v>56</v>
      </c>
      <c r="Z5376" t="s">
        <v>43</v>
      </c>
      <c r="AA5376" t="s">
        <v>44</v>
      </c>
      <c r="AB5376" t="s">
        <v>44</v>
      </c>
    </row>
    <row r="5377" spans="1:28" x14ac:dyDescent="0.25">
      <c r="A5377" t="s">
        <v>9960</v>
      </c>
      <c r="B5377" s="1">
        <v>45726</v>
      </c>
      <c r="C5377" t="s">
        <v>3119</v>
      </c>
      <c r="D5377" t="s">
        <v>3120</v>
      </c>
      <c r="E5377">
        <v>31</v>
      </c>
      <c r="F5377" t="s">
        <v>111</v>
      </c>
      <c r="G5377" t="s">
        <v>128</v>
      </c>
      <c r="H5377" t="s">
        <v>129</v>
      </c>
      <c r="I5377" t="s">
        <v>74</v>
      </c>
      <c r="J5377" t="s">
        <v>130</v>
      </c>
      <c r="K5377">
        <v>2</v>
      </c>
      <c r="L5377" s="2">
        <v>1700</v>
      </c>
      <c r="M5377">
        <v>25</v>
      </c>
      <c r="N5377" s="2">
        <v>3400</v>
      </c>
      <c r="O5377" s="2">
        <v>850</v>
      </c>
      <c r="P5377" s="2">
        <v>2550</v>
      </c>
      <c r="Q5377" s="2">
        <v>1854.87</v>
      </c>
      <c r="R5377" s="2">
        <v>695.13</v>
      </c>
      <c r="S5377" t="s">
        <v>53</v>
      </c>
      <c r="T5377" t="s">
        <v>65</v>
      </c>
      <c r="U5377" t="s">
        <v>65</v>
      </c>
      <c r="V5377" t="s">
        <v>39</v>
      </c>
      <c r="W5377" t="s">
        <v>83</v>
      </c>
      <c r="X5377" t="s">
        <v>97</v>
      </c>
      <c r="Y5377" t="s">
        <v>56</v>
      </c>
      <c r="Z5377" t="s">
        <v>43</v>
      </c>
      <c r="AA5377" t="s">
        <v>44</v>
      </c>
      <c r="AB5377" t="s">
        <v>44</v>
      </c>
    </row>
    <row r="5378" spans="1:28" x14ac:dyDescent="0.25">
      <c r="A5378" t="s">
        <v>9961</v>
      </c>
      <c r="B5378" s="1">
        <v>45726</v>
      </c>
      <c r="C5378" t="s">
        <v>564</v>
      </c>
      <c r="D5378" t="s">
        <v>565</v>
      </c>
      <c r="E5378">
        <v>50</v>
      </c>
      <c r="F5378" t="s">
        <v>31</v>
      </c>
      <c r="G5378" t="s">
        <v>207</v>
      </c>
      <c r="H5378" t="s">
        <v>208</v>
      </c>
      <c r="I5378" t="s">
        <v>34</v>
      </c>
      <c r="J5378" t="s">
        <v>143</v>
      </c>
      <c r="K5378">
        <v>1</v>
      </c>
      <c r="L5378" s="2">
        <v>18000</v>
      </c>
      <c r="M5378">
        <v>0</v>
      </c>
      <c r="N5378" s="2">
        <v>18000</v>
      </c>
      <c r="O5378" s="2">
        <v>0</v>
      </c>
      <c r="P5378" s="2">
        <v>18000</v>
      </c>
      <c r="Q5378" s="2">
        <v>12450.38</v>
      </c>
      <c r="R5378" s="2">
        <v>5549.62</v>
      </c>
      <c r="S5378" t="s">
        <v>64</v>
      </c>
      <c r="T5378" t="s">
        <v>263</v>
      </c>
      <c r="U5378" t="s">
        <v>91</v>
      </c>
      <c r="V5378" t="s">
        <v>39</v>
      </c>
      <c r="W5378" t="s">
        <v>40</v>
      </c>
      <c r="X5378" t="s">
        <v>67</v>
      </c>
      <c r="Y5378" t="s">
        <v>84</v>
      </c>
      <c r="Z5378" t="s">
        <v>223</v>
      </c>
      <c r="AA5378" t="s">
        <v>68</v>
      </c>
      <c r="AB5378" t="s">
        <v>44</v>
      </c>
    </row>
    <row r="5379" spans="1:28" x14ac:dyDescent="0.25">
      <c r="A5379" t="s">
        <v>9962</v>
      </c>
      <c r="B5379" s="1">
        <v>45727</v>
      </c>
      <c r="C5379" t="s">
        <v>5563</v>
      </c>
      <c r="D5379" t="s">
        <v>5564</v>
      </c>
      <c r="E5379">
        <v>40</v>
      </c>
      <c r="F5379" t="s">
        <v>48</v>
      </c>
      <c r="G5379" t="s">
        <v>352</v>
      </c>
      <c r="H5379" t="s">
        <v>353</v>
      </c>
      <c r="I5379" t="s">
        <v>103</v>
      </c>
      <c r="J5379" t="s">
        <v>104</v>
      </c>
      <c r="K5379">
        <v>1</v>
      </c>
      <c r="L5379" s="2">
        <v>850</v>
      </c>
      <c r="M5379">
        <v>15</v>
      </c>
      <c r="N5379" s="2">
        <v>850</v>
      </c>
      <c r="O5379" s="2">
        <v>127.5</v>
      </c>
      <c r="P5379" s="2">
        <v>722.5</v>
      </c>
      <c r="Q5379" s="2">
        <v>462.3</v>
      </c>
      <c r="R5379" s="2">
        <v>260.2</v>
      </c>
      <c r="S5379" t="s">
        <v>53</v>
      </c>
      <c r="T5379" t="s">
        <v>163</v>
      </c>
      <c r="U5379" t="s">
        <v>164</v>
      </c>
      <c r="V5379" t="s">
        <v>39</v>
      </c>
      <c r="W5379" t="s">
        <v>40</v>
      </c>
      <c r="X5379" t="s">
        <v>41</v>
      </c>
      <c r="Y5379" t="s">
        <v>56</v>
      </c>
      <c r="Z5379" t="s">
        <v>43</v>
      </c>
      <c r="AA5379" t="s">
        <v>44</v>
      </c>
      <c r="AB5379" t="s">
        <v>44</v>
      </c>
    </row>
    <row r="5380" spans="1:28" x14ac:dyDescent="0.25">
      <c r="A5380" t="s">
        <v>9963</v>
      </c>
      <c r="B5380" s="1">
        <v>45727</v>
      </c>
      <c r="C5380" t="s">
        <v>2067</v>
      </c>
      <c r="D5380" t="s">
        <v>2068</v>
      </c>
      <c r="E5380">
        <v>39</v>
      </c>
      <c r="F5380" t="s">
        <v>48</v>
      </c>
      <c r="G5380" t="s">
        <v>207</v>
      </c>
      <c r="H5380" t="s">
        <v>208</v>
      </c>
      <c r="I5380" t="s">
        <v>34</v>
      </c>
      <c r="J5380" t="s">
        <v>143</v>
      </c>
      <c r="K5380">
        <v>1</v>
      </c>
      <c r="L5380" s="2">
        <v>18000</v>
      </c>
      <c r="M5380">
        <v>10</v>
      </c>
      <c r="N5380" s="2">
        <v>18000</v>
      </c>
      <c r="O5380" s="2">
        <v>1800</v>
      </c>
      <c r="P5380" s="2">
        <v>16200</v>
      </c>
      <c r="Q5380" s="2">
        <v>9518.51</v>
      </c>
      <c r="R5380" s="2">
        <v>6681.49</v>
      </c>
      <c r="S5380" t="s">
        <v>53</v>
      </c>
      <c r="T5380" t="s">
        <v>407</v>
      </c>
      <c r="U5380" t="s">
        <v>408</v>
      </c>
      <c r="V5380" t="s">
        <v>39</v>
      </c>
      <c r="W5380" t="s">
        <v>40</v>
      </c>
      <c r="X5380" t="s">
        <v>97</v>
      </c>
      <c r="Y5380" t="s">
        <v>56</v>
      </c>
      <c r="Z5380" t="s">
        <v>43</v>
      </c>
      <c r="AA5380" t="s">
        <v>44</v>
      </c>
      <c r="AB5380" t="s">
        <v>44</v>
      </c>
    </row>
    <row r="5381" spans="1:28" x14ac:dyDescent="0.25">
      <c r="A5381" t="s">
        <v>9964</v>
      </c>
      <c r="B5381" s="1">
        <v>45727</v>
      </c>
      <c r="C5381" t="s">
        <v>2089</v>
      </c>
      <c r="D5381" t="s">
        <v>2090</v>
      </c>
      <c r="E5381">
        <v>26</v>
      </c>
      <c r="F5381" t="s">
        <v>48</v>
      </c>
      <c r="G5381" t="s">
        <v>176</v>
      </c>
      <c r="H5381" t="s">
        <v>177</v>
      </c>
      <c r="I5381" t="s">
        <v>34</v>
      </c>
      <c r="J5381" t="s">
        <v>35</v>
      </c>
      <c r="K5381">
        <v>2</v>
      </c>
      <c r="L5381" s="2">
        <v>6500</v>
      </c>
      <c r="M5381">
        <v>15</v>
      </c>
      <c r="N5381" s="2">
        <v>13000</v>
      </c>
      <c r="O5381" s="2">
        <v>1950</v>
      </c>
      <c r="P5381" s="2">
        <v>11050</v>
      </c>
      <c r="Q5381" s="2">
        <v>8259.57</v>
      </c>
      <c r="R5381" s="2">
        <v>2790.43</v>
      </c>
      <c r="S5381" t="s">
        <v>64</v>
      </c>
      <c r="T5381" t="s">
        <v>96</v>
      </c>
      <c r="U5381" t="s">
        <v>96</v>
      </c>
      <c r="V5381" t="s">
        <v>39</v>
      </c>
      <c r="W5381" t="s">
        <v>124</v>
      </c>
      <c r="X5381" t="s">
        <v>41</v>
      </c>
      <c r="Y5381" t="s">
        <v>56</v>
      </c>
      <c r="Z5381" t="s">
        <v>43</v>
      </c>
      <c r="AA5381" t="s">
        <v>44</v>
      </c>
      <c r="AB5381" t="s">
        <v>44</v>
      </c>
    </row>
    <row r="5382" spans="1:28" x14ac:dyDescent="0.25">
      <c r="A5382" t="s">
        <v>9965</v>
      </c>
      <c r="B5382" s="1">
        <v>45727</v>
      </c>
      <c r="C5382" t="s">
        <v>5418</v>
      </c>
      <c r="D5382" t="s">
        <v>5419</v>
      </c>
      <c r="E5382">
        <v>47</v>
      </c>
      <c r="F5382" t="s">
        <v>31</v>
      </c>
      <c r="G5382" t="s">
        <v>285</v>
      </c>
      <c r="H5382" t="s">
        <v>286</v>
      </c>
      <c r="I5382" t="s">
        <v>34</v>
      </c>
      <c r="J5382" t="s">
        <v>121</v>
      </c>
      <c r="K5382">
        <v>3</v>
      </c>
      <c r="L5382" s="2">
        <v>3200</v>
      </c>
      <c r="M5382">
        <v>0</v>
      </c>
      <c r="N5382" s="2">
        <v>9600</v>
      </c>
      <c r="O5382" s="2">
        <v>0</v>
      </c>
      <c r="P5382" s="2">
        <v>9600</v>
      </c>
      <c r="Q5382" s="2">
        <v>5990.18</v>
      </c>
      <c r="R5382" s="2">
        <v>3609.82</v>
      </c>
      <c r="S5382" t="s">
        <v>36</v>
      </c>
      <c r="T5382" t="s">
        <v>114</v>
      </c>
      <c r="U5382" t="s">
        <v>115</v>
      </c>
      <c r="V5382" t="s">
        <v>39</v>
      </c>
      <c r="W5382" t="s">
        <v>124</v>
      </c>
      <c r="X5382" t="s">
        <v>67</v>
      </c>
      <c r="Y5382" t="s">
        <v>56</v>
      </c>
      <c r="Z5382" t="s">
        <v>43</v>
      </c>
      <c r="AA5382" t="s">
        <v>44</v>
      </c>
      <c r="AB5382" t="s">
        <v>44</v>
      </c>
    </row>
    <row r="5383" spans="1:28" x14ac:dyDescent="0.25">
      <c r="A5383" t="s">
        <v>9966</v>
      </c>
      <c r="B5383" s="1">
        <v>45727</v>
      </c>
      <c r="C5383" t="s">
        <v>5688</v>
      </c>
      <c r="D5383" t="s">
        <v>5689</v>
      </c>
      <c r="E5383">
        <v>46</v>
      </c>
      <c r="F5383" t="s">
        <v>48</v>
      </c>
      <c r="G5383" t="s">
        <v>387</v>
      </c>
      <c r="H5383" t="s">
        <v>388</v>
      </c>
      <c r="I5383" t="s">
        <v>74</v>
      </c>
      <c r="J5383" t="s">
        <v>75</v>
      </c>
      <c r="K5383">
        <v>1</v>
      </c>
      <c r="L5383" s="2">
        <v>3200</v>
      </c>
      <c r="M5383">
        <v>15</v>
      </c>
      <c r="N5383" s="2">
        <v>3200</v>
      </c>
      <c r="O5383" s="2">
        <v>480</v>
      </c>
      <c r="P5383" s="2">
        <v>2720</v>
      </c>
      <c r="Q5383" s="2">
        <v>1699.42</v>
      </c>
      <c r="R5383" s="2">
        <v>1020.58</v>
      </c>
      <c r="S5383" t="s">
        <v>53</v>
      </c>
      <c r="T5383" t="s">
        <v>578</v>
      </c>
      <c r="U5383" t="s">
        <v>579</v>
      </c>
      <c r="V5383" t="s">
        <v>39</v>
      </c>
      <c r="W5383" t="s">
        <v>124</v>
      </c>
      <c r="X5383" t="s">
        <v>97</v>
      </c>
      <c r="Y5383" t="s">
        <v>42</v>
      </c>
      <c r="Z5383" t="s">
        <v>43</v>
      </c>
      <c r="AA5383" t="s">
        <v>44</v>
      </c>
      <c r="AB5383" t="s">
        <v>44</v>
      </c>
    </row>
    <row r="5384" spans="1:28" x14ac:dyDescent="0.25">
      <c r="A5384" t="s">
        <v>9967</v>
      </c>
      <c r="B5384" s="1">
        <v>45727</v>
      </c>
      <c r="C5384" t="s">
        <v>1213</v>
      </c>
      <c r="D5384" t="s">
        <v>1214</v>
      </c>
      <c r="E5384">
        <v>45</v>
      </c>
      <c r="F5384" t="s">
        <v>31</v>
      </c>
      <c r="G5384" t="s">
        <v>273</v>
      </c>
      <c r="H5384" t="s">
        <v>274</v>
      </c>
      <c r="I5384" t="s">
        <v>51</v>
      </c>
      <c r="J5384" t="s">
        <v>52</v>
      </c>
      <c r="K5384">
        <v>6</v>
      </c>
      <c r="L5384" s="2">
        <v>250</v>
      </c>
      <c r="M5384">
        <v>25</v>
      </c>
      <c r="N5384" s="2">
        <v>1500</v>
      </c>
      <c r="O5384" s="2">
        <v>375</v>
      </c>
      <c r="P5384" s="2">
        <v>1125</v>
      </c>
      <c r="Q5384" s="2">
        <v>735.82</v>
      </c>
      <c r="R5384" s="2">
        <v>389.18</v>
      </c>
      <c r="S5384" t="s">
        <v>64</v>
      </c>
      <c r="T5384" t="s">
        <v>114</v>
      </c>
      <c r="U5384" t="s">
        <v>115</v>
      </c>
      <c r="V5384" t="s">
        <v>39</v>
      </c>
      <c r="W5384" t="s">
        <v>66</v>
      </c>
      <c r="X5384" t="s">
        <v>41</v>
      </c>
      <c r="Y5384" t="s">
        <v>56</v>
      </c>
      <c r="Z5384" t="s">
        <v>43</v>
      </c>
      <c r="AA5384" t="s">
        <v>44</v>
      </c>
      <c r="AB5384" t="s">
        <v>68</v>
      </c>
    </row>
    <row r="5385" spans="1:28" x14ac:dyDescent="0.25">
      <c r="A5385" t="s">
        <v>9968</v>
      </c>
      <c r="B5385" s="1">
        <v>45727</v>
      </c>
      <c r="C5385" t="s">
        <v>2850</v>
      </c>
      <c r="D5385" t="s">
        <v>2851</v>
      </c>
      <c r="E5385">
        <v>26</v>
      </c>
      <c r="F5385" t="s">
        <v>31</v>
      </c>
      <c r="G5385" t="s">
        <v>176</v>
      </c>
      <c r="H5385" t="s">
        <v>177</v>
      </c>
      <c r="I5385" t="s">
        <v>34</v>
      </c>
      <c r="J5385" t="s">
        <v>35</v>
      </c>
      <c r="K5385">
        <v>2</v>
      </c>
      <c r="L5385" s="2">
        <v>6500</v>
      </c>
      <c r="M5385">
        <v>10</v>
      </c>
      <c r="N5385" s="2">
        <v>13000</v>
      </c>
      <c r="O5385" s="2">
        <v>1300</v>
      </c>
      <c r="P5385" s="2">
        <v>11700</v>
      </c>
      <c r="Q5385" s="2">
        <v>6932.45</v>
      </c>
      <c r="R5385" s="2">
        <v>4767.55</v>
      </c>
      <c r="S5385" t="s">
        <v>53</v>
      </c>
      <c r="T5385" t="s">
        <v>37</v>
      </c>
      <c r="U5385" t="s">
        <v>38</v>
      </c>
      <c r="V5385" t="s">
        <v>39</v>
      </c>
      <c r="W5385" t="s">
        <v>83</v>
      </c>
      <c r="X5385" t="s">
        <v>41</v>
      </c>
      <c r="Y5385" t="s">
        <v>42</v>
      </c>
      <c r="Z5385" t="s">
        <v>43</v>
      </c>
      <c r="AA5385" t="s">
        <v>44</v>
      </c>
      <c r="AB5385" t="s">
        <v>44</v>
      </c>
    </row>
    <row r="5386" spans="1:28" x14ac:dyDescent="0.25">
      <c r="A5386" t="s">
        <v>9969</v>
      </c>
      <c r="B5386" s="1">
        <v>45727</v>
      </c>
      <c r="C5386" t="s">
        <v>1959</v>
      </c>
      <c r="D5386" t="s">
        <v>1960</v>
      </c>
      <c r="E5386">
        <v>40</v>
      </c>
      <c r="F5386" t="s">
        <v>31</v>
      </c>
      <c r="G5386" t="s">
        <v>202</v>
      </c>
      <c r="H5386" t="s">
        <v>203</v>
      </c>
      <c r="I5386" t="s">
        <v>103</v>
      </c>
      <c r="J5386" t="s">
        <v>104</v>
      </c>
      <c r="K5386">
        <v>1</v>
      </c>
      <c r="L5386" s="2">
        <v>550</v>
      </c>
      <c r="M5386">
        <v>0</v>
      </c>
      <c r="N5386" s="2">
        <v>550</v>
      </c>
      <c r="O5386" s="2">
        <v>0</v>
      </c>
      <c r="P5386" s="2">
        <v>550</v>
      </c>
      <c r="Q5386" s="2">
        <v>407.95</v>
      </c>
      <c r="R5386" s="2">
        <v>142.05000000000001</v>
      </c>
      <c r="S5386" t="s">
        <v>53</v>
      </c>
      <c r="T5386" t="s">
        <v>90</v>
      </c>
      <c r="U5386" t="s">
        <v>91</v>
      </c>
      <c r="V5386" t="s">
        <v>39</v>
      </c>
      <c r="W5386" t="s">
        <v>40</v>
      </c>
      <c r="X5386" t="s">
        <v>41</v>
      </c>
      <c r="Y5386" t="s">
        <v>56</v>
      </c>
      <c r="Z5386" t="s">
        <v>43</v>
      </c>
      <c r="AA5386" t="s">
        <v>44</v>
      </c>
      <c r="AB5386" t="s">
        <v>44</v>
      </c>
    </row>
    <row r="5387" spans="1:28" x14ac:dyDescent="0.25">
      <c r="A5387" t="s">
        <v>9970</v>
      </c>
      <c r="B5387" s="1">
        <v>45727</v>
      </c>
      <c r="C5387" t="s">
        <v>3738</v>
      </c>
      <c r="D5387" t="s">
        <v>3739</v>
      </c>
      <c r="E5387">
        <v>55</v>
      </c>
      <c r="F5387" t="s">
        <v>111</v>
      </c>
      <c r="G5387" t="s">
        <v>72</v>
      </c>
      <c r="H5387" t="s">
        <v>73</v>
      </c>
      <c r="I5387" t="s">
        <v>74</v>
      </c>
      <c r="J5387" t="s">
        <v>75</v>
      </c>
      <c r="K5387">
        <v>1</v>
      </c>
      <c r="L5387" s="2">
        <v>2200</v>
      </c>
      <c r="M5387">
        <v>25</v>
      </c>
      <c r="N5387" s="2">
        <v>2200</v>
      </c>
      <c r="O5387" s="2">
        <v>550</v>
      </c>
      <c r="P5387" s="2">
        <v>1650</v>
      </c>
      <c r="Q5387" s="2">
        <v>1075.49</v>
      </c>
      <c r="R5387" s="2">
        <v>574.51</v>
      </c>
      <c r="S5387" t="s">
        <v>53</v>
      </c>
      <c r="T5387" t="s">
        <v>105</v>
      </c>
      <c r="U5387" t="s">
        <v>106</v>
      </c>
      <c r="V5387" t="s">
        <v>39</v>
      </c>
      <c r="W5387" t="s">
        <v>92</v>
      </c>
      <c r="X5387" t="s">
        <v>97</v>
      </c>
      <c r="Y5387" t="s">
        <v>56</v>
      </c>
      <c r="Z5387" t="s">
        <v>43</v>
      </c>
      <c r="AA5387" t="s">
        <v>44</v>
      </c>
      <c r="AB5387" t="s">
        <v>44</v>
      </c>
    </row>
    <row r="5388" spans="1:28" x14ac:dyDescent="0.25">
      <c r="A5388" t="s">
        <v>9971</v>
      </c>
      <c r="B5388" s="1">
        <v>45727</v>
      </c>
      <c r="C5388" t="s">
        <v>9972</v>
      </c>
      <c r="D5388" t="s">
        <v>9973</v>
      </c>
      <c r="E5388">
        <v>37</v>
      </c>
      <c r="F5388" t="s">
        <v>48</v>
      </c>
      <c r="G5388" t="s">
        <v>88</v>
      </c>
      <c r="H5388" t="s">
        <v>89</v>
      </c>
      <c r="I5388" t="s">
        <v>62</v>
      </c>
      <c r="J5388" t="s">
        <v>63</v>
      </c>
      <c r="K5388">
        <v>4</v>
      </c>
      <c r="L5388" s="2">
        <v>4200</v>
      </c>
      <c r="M5388">
        <v>10</v>
      </c>
      <c r="N5388" s="2">
        <v>16800</v>
      </c>
      <c r="O5388" s="2">
        <v>1680</v>
      </c>
      <c r="P5388" s="2">
        <v>15120</v>
      </c>
      <c r="Q5388" s="2">
        <v>10652.32</v>
      </c>
      <c r="R5388" s="2">
        <v>4467.68</v>
      </c>
      <c r="S5388" t="s">
        <v>53</v>
      </c>
      <c r="T5388" t="s">
        <v>76</v>
      </c>
      <c r="U5388" t="s">
        <v>77</v>
      </c>
      <c r="V5388" t="s">
        <v>39</v>
      </c>
      <c r="W5388" t="s">
        <v>137</v>
      </c>
      <c r="X5388" t="s">
        <v>97</v>
      </c>
      <c r="Y5388" t="s">
        <v>56</v>
      </c>
      <c r="Z5388" t="s">
        <v>43</v>
      </c>
      <c r="AA5388" t="s">
        <v>44</v>
      </c>
      <c r="AB5388" t="s">
        <v>44</v>
      </c>
    </row>
    <row r="5389" spans="1:28" x14ac:dyDescent="0.25">
      <c r="A5389" t="s">
        <v>9974</v>
      </c>
      <c r="B5389" s="1">
        <v>45727</v>
      </c>
      <c r="C5389" t="s">
        <v>2229</v>
      </c>
      <c r="D5389" t="s">
        <v>2230</v>
      </c>
      <c r="E5389">
        <v>53</v>
      </c>
      <c r="F5389" t="s">
        <v>111</v>
      </c>
      <c r="G5389" t="s">
        <v>141</v>
      </c>
      <c r="H5389" t="s">
        <v>142</v>
      </c>
      <c r="I5389" t="s">
        <v>74</v>
      </c>
      <c r="J5389" t="s">
        <v>143</v>
      </c>
      <c r="K5389">
        <v>3</v>
      </c>
      <c r="L5389" s="2">
        <v>900</v>
      </c>
      <c r="M5389">
        <v>5</v>
      </c>
      <c r="N5389" s="2">
        <v>2700</v>
      </c>
      <c r="O5389" s="2">
        <v>135</v>
      </c>
      <c r="P5389" s="2">
        <v>2565</v>
      </c>
      <c r="Q5389" s="2">
        <v>1826.28</v>
      </c>
      <c r="R5389" s="2">
        <v>738.72</v>
      </c>
      <c r="S5389" t="s">
        <v>53</v>
      </c>
      <c r="T5389" t="s">
        <v>105</v>
      </c>
      <c r="U5389" t="s">
        <v>106</v>
      </c>
      <c r="V5389" t="s">
        <v>39</v>
      </c>
      <c r="W5389" t="s">
        <v>137</v>
      </c>
      <c r="X5389" t="s">
        <v>41</v>
      </c>
      <c r="Y5389" t="s">
        <v>56</v>
      </c>
      <c r="Z5389" t="s">
        <v>107</v>
      </c>
      <c r="AA5389" t="s">
        <v>44</v>
      </c>
      <c r="AB5389" t="s">
        <v>44</v>
      </c>
    </row>
    <row r="5390" spans="1:28" x14ac:dyDescent="0.25">
      <c r="A5390" t="s">
        <v>9975</v>
      </c>
      <c r="B5390" s="1">
        <v>45727</v>
      </c>
      <c r="C5390" t="s">
        <v>5475</v>
      </c>
      <c r="D5390" t="s">
        <v>5476</v>
      </c>
      <c r="E5390">
        <v>58</v>
      </c>
      <c r="F5390" t="s">
        <v>31</v>
      </c>
      <c r="G5390" t="s">
        <v>32</v>
      </c>
      <c r="H5390" t="s">
        <v>33</v>
      </c>
      <c r="I5390" t="s">
        <v>34</v>
      </c>
      <c r="J5390" t="s">
        <v>35</v>
      </c>
      <c r="K5390">
        <v>1</v>
      </c>
      <c r="L5390" s="2">
        <v>55000</v>
      </c>
      <c r="M5390">
        <v>10</v>
      </c>
      <c r="N5390" s="2">
        <v>55000</v>
      </c>
      <c r="O5390" s="2">
        <v>5500</v>
      </c>
      <c r="P5390" s="2">
        <v>49500</v>
      </c>
      <c r="Q5390" s="2">
        <v>31865.09</v>
      </c>
      <c r="R5390" s="2">
        <v>17634.91</v>
      </c>
      <c r="S5390" t="s">
        <v>53</v>
      </c>
      <c r="T5390" t="s">
        <v>398</v>
      </c>
      <c r="U5390" t="s">
        <v>399</v>
      </c>
      <c r="V5390" t="s">
        <v>39</v>
      </c>
      <c r="W5390" t="s">
        <v>92</v>
      </c>
      <c r="X5390" t="s">
        <v>67</v>
      </c>
      <c r="Y5390" t="s">
        <v>56</v>
      </c>
      <c r="Z5390" t="s">
        <v>43</v>
      </c>
      <c r="AA5390" t="s">
        <v>44</v>
      </c>
      <c r="AB5390" t="s">
        <v>44</v>
      </c>
    </row>
    <row r="5391" spans="1:28" x14ac:dyDescent="0.25">
      <c r="A5391" t="s">
        <v>9976</v>
      </c>
      <c r="B5391" s="1">
        <v>45727</v>
      </c>
      <c r="C5391" t="s">
        <v>1069</v>
      </c>
      <c r="D5391" t="s">
        <v>1070</v>
      </c>
      <c r="E5391">
        <v>28</v>
      </c>
      <c r="F5391" t="s">
        <v>48</v>
      </c>
      <c r="G5391" t="s">
        <v>134</v>
      </c>
      <c r="H5391" t="s">
        <v>135</v>
      </c>
      <c r="I5391" t="s">
        <v>62</v>
      </c>
      <c r="J5391" t="s">
        <v>130</v>
      </c>
      <c r="K5391">
        <v>1</v>
      </c>
      <c r="L5391" s="2">
        <v>8500</v>
      </c>
      <c r="M5391">
        <v>10</v>
      </c>
      <c r="N5391" s="2">
        <v>8500</v>
      </c>
      <c r="O5391" s="2">
        <v>850</v>
      </c>
      <c r="P5391" s="2">
        <v>7650</v>
      </c>
      <c r="Q5391" s="2">
        <v>4921.8500000000004</v>
      </c>
      <c r="R5391" s="2">
        <v>2728.15</v>
      </c>
      <c r="S5391" t="s">
        <v>36</v>
      </c>
      <c r="T5391" t="s">
        <v>222</v>
      </c>
      <c r="U5391" t="s">
        <v>38</v>
      </c>
      <c r="V5391" t="s">
        <v>39</v>
      </c>
      <c r="W5391" t="s">
        <v>137</v>
      </c>
      <c r="X5391" t="s">
        <v>97</v>
      </c>
      <c r="Y5391" t="s">
        <v>84</v>
      </c>
      <c r="Z5391" t="s">
        <v>43</v>
      </c>
      <c r="AA5391" t="s">
        <v>44</v>
      </c>
      <c r="AB5391" t="s">
        <v>44</v>
      </c>
    </row>
    <row r="5392" spans="1:28" x14ac:dyDescent="0.25">
      <c r="A5392" t="s">
        <v>9977</v>
      </c>
      <c r="B5392" s="1">
        <v>45727</v>
      </c>
      <c r="C5392" t="s">
        <v>3071</v>
      </c>
      <c r="D5392" t="s">
        <v>3072</v>
      </c>
      <c r="E5392">
        <v>19</v>
      </c>
      <c r="F5392" t="s">
        <v>48</v>
      </c>
      <c r="G5392" t="s">
        <v>176</v>
      </c>
      <c r="H5392" t="s">
        <v>177</v>
      </c>
      <c r="I5392" t="s">
        <v>34</v>
      </c>
      <c r="J5392" t="s">
        <v>35</v>
      </c>
      <c r="K5392">
        <v>2</v>
      </c>
      <c r="L5392" s="2">
        <v>6500</v>
      </c>
      <c r="M5392">
        <v>0</v>
      </c>
      <c r="N5392" s="2">
        <v>13000</v>
      </c>
      <c r="O5392" s="2">
        <v>0</v>
      </c>
      <c r="P5392" s="2">
        <v>13000</v>
      </c>
      <c r="Q5392" s="2">
        <v>9135.7199999999993</v>
      </c>
      <c r="R5392" s="2">
        <v>3864.28</v>
      </c>
      <c r="S5392" t="s">
        <v>64</v>
      </c>
      <c r="T5392" t="s">
        <v>90</v>
      </c>
      <c r="U5392" t="s">
        <v>91</v>
      </c>
      <c r="V5392" t="s">
        <v>39</v>
      </c>
      <c r="W5392" t="s">
        <v>124</v>
      </c>
      <c r="X5392" t="s">
        <v>97</v>
      </c>
      <c r="Y5392" t="s">
        <v>42</v>
      </c>
      <c r="Z5392" t="s">
        <v>43</v>
      </c>
      <c r="AA5392" t="s">
        <v>44</v>
      </c>
      <c r="AB5392" t="s">
        <v>44</v>
      </c>
    </row>
    <row r="5393" spans="1:28" x14ac:dyDescent="0.25">
      <c r="A5393" t="s">
        <v>9978</v>
      </c>
      <c r="B5393" s="1">
        <v>45727</v>
      </c>
      <c r="C5393" t="s">
        <v>6731</v>
      </c>
      <c r="D5393" t="s">
        <v>6732</v>
      </c>
      <c r="E5393">
        <v>32</v>
      </c>
      <c r="F5393" t="s">
        <v>48</v>
      </c>
      <c r="G5393" t="s">
        <v>280</v>
      </c>
      <c r="H5393" t="s">
        <v>281</v>
      </c>
      <c r="I5393" t="s">
        <v>62</v>
      </c>
      <c r="J5393" t="s">
        <v>190</v>
      </c>
      <c r="K5393">
        <v>1</v>
      </c>
      <c r="L5393" s="2">
        <v>700</v>
      </c>
      <c r="M5393">
        <v>20</v>
      </c>
      <c r="N5393" s="2">
        <v>700</v>
      </c>
      <c r="O5393" s="2">
        <v>140</v>
      </c>
      <c r="P5393" s="2">
        <v>560</v>
      </c>
      <c r="Q5393" s="2">
        <v>441.08</v>
      </c>
      <c r="R5393" s="2">
        <v>118.92</v>
      </c>
      <c r="S5393" t="s">
        <v>53</v>
      </c>
      <c r="T5393" t="s">
        <v>76</v>
      </c>
      <c r="U5393" t="s">
        <v>77</v>
      </c>
      <c r="V5393" t="s">
        <v>39</v>
      </c>
      <c r="W5393" t="s">
        <v>92</v>
      </c>
      <c r="X5393" t="s">
        <v>41</v>
      </c>
      <c r="Y5393" t="s">
        <v>56</v>
      </c>
      <c r="Z5393" t="s">
        <v>43</v>
      </c>
      <c r="AA5393" t="s">
        <v>44</v>
      </c>
      <c r="AB5393" t="s">
        <v>44</v>
      </c>
    </row>
    <row r="5394" spans="1:28" x14ac:dyDescent="0.25">
      <c r="A5394" t="s">
        <v>9979</v>
      </c>
      <c r="B5394" s="1">
        <v>45727</v>
      </c>
      <c r="C5394" t="s">
        <v>6747</v>
      </c>
      <c r="D5394" t="s">
        <v>6748</v>
      </c>
      <c r="E5394">
        <v>55</v>
      </c>
      <c r="F5394" t="s">
        <v>31</v>
      </c>
      <c r="G5394" t="s">
        <v>72</v>
      </c>
      <c r="H5394" t="s">
        <v>73</v>
      </c>
      <c r="I5394" t="s">
        <v>74</v>
      </c>
      <c r="J5394" t="s">
        <v>75</v>
      </c>
      <c r="K5394">
        <v>3</v>
      </c>
      <c r="L5394" s="2">
        <v>2200</v>
      </c>
      <c r="M5394">
        <v>10</v>
      </c>
      <c r="N5394" s="2">
        <v>6600</v>
      </c>
      <c r="O5394" s="2">
        <v>660</v>
      </c>
      <c r="P5394" s="2">
        <v>5940</v>
      </c>
      <c r="Q5394" s="2">
        <v>4365.0600000000004</v>
      </c>
      <c r="R5394" s="2">
        <v>1574.94</v>
      </c>
      <c r="S5394" t="s">
        <v>53</v>
      </c>
      <c r="T5394" t="s">
        <v>65</v>
      </c>
      <c r="U5394" t="s">
        <v>65</v>
      </c>
      <c r="V5394" t="s">
        <v>39</v>
      </c>
      <c r="W5394" t="s">
        <v>66</v>
      </c>
      <c r="X5394" t="s">
        <v>67</v>
      </c>
      <c r="Y5394" t="s">
        <v>56</v>
      </c>
      <c r="Z5394" t="s">
        <v>43</v>
      </c>
      <c r="AA5394" t="s">
        <v>44</v>
      </c>
      <c r="AB5394" t="s">
        <v>44</v>
      </c>
    </row>
    <row r="5395" spans="1:28" x14ac:dyDescent="0.25">
      <c r="A5395" t="s">
        <v>9980</v>
      </c>
      <c r="B5395" s="1">
        <v>45728</v>
      </c>
      <c r="C5395" t="s">
        <v>5822</v>
      </c>
      <c r="D5395" t="s">
        <v>5823</v>
      </c>
      <c r="E5395">
        <v>38</v>
      </c>
      <c r="F5395" t="s">
        <v>31</v>
      </c>
      <c r="G5395" t="s">
        <v>32</v>
      </c>
      <c r="H5395" t="s">
        <v>33</v>
      </c>
      <c r="I5395" t="s">
        <v>34</v>
      </c>
      <c r="J5395" t="s">
        <v>35</v>
      </c>
      <c r="K5395">
        <v>1</v>
      </c>
      <c r="L5395" s="2">
        <v>55000</v>
      </c>
      <c r="M5395">
        <v>10</v>
      </c>
      <c r="N5395" s="2">
        <v>55000</v>
      </c>
      <c r="O5395" s="2">
        <v>5500</v>
      </c>
      <c r="P5395" s="2">
        <v>49500</v>
      </c>
      <c r="Q5395" s="2">
        <v>31426.39</v>
      </c>
      <c r="R5395" s="2">
        <v>18073.61</v>
      </c>
      <c r="S5395" t="s">
        <v>53</v>
      </c>
      <c r="T5395" t="s">
        <v>263</v>
      </c>
      <c r="U5395" t="s">
        <v>91</v>
      </c>
      <c r="V5395" t="s">
        <v>39</v>
      </c>
      <c r="W5395" t="s">
        <v>83</v>
      </c>
      <c r="X5395" t="s">
        <v>97</v>
      </c>
      <c r="Y5395" t="s">
        <v>56</v>
      </c>
      <c r="Z5395" t="s">
        <v>43</v>
      </c>
      <c r="AA5395" t="s">
        <v>44</v>
      </c>
      <c r="AB5395" t="s">
        <v>44</v>
      </c>
    </row>
    <row r="5396" spans="1:28" x14ac:dyDescent="0.25">
      <c r="A5396" t="s">
        <v>9981</v>
      </c>
      <c r="B5396" s="1">
        <v>45728</v>
      </c>
      <c r="C5396" t="s">
        <v>3977</v>
      </c>
      <c r="D5396" t="s">
        <v>3978</v>
      </c>
      <c r="E5396">
        <v>47</v>
      </c>
      <c r="F5396" t="s">
        <v>48</v>
      </c>
      <c r="G5396" t="s">
        <v>202</v>
      </c>
      <c r="H5396" t="s">
        <v>203</v>
      </c>
      <c r="I5396" t="s">
        <v>103</v>
      </c>
      <c r="J5396" t="s">
        <v>104</v>
      </c>
      <c r="K5396">
        <v>2</v>
      </c>
      <c r="L5396" s="2">
        <v>550</v>
      </c>
      <c r="M5396">
        <v>0</v>
      </c>
      <c r="N5396" s="2">
        <v>1100</v>
      </c>
      <c r="O5396" s="2">
        <v>0</v>
      </c>
      <c r="P5396" s="2">
        <v>1100</v>
      </c>
      <c r="Q5396" s="2">
        <v>680.38</v>
      </c>
      <c r="R5396" s="2">
        <v>419.62</v>
      </c>
      <c r="S5396" t="s">
        <v>64</v>
      </c>
      <c r="T5396" t="s">
        <v>222</v>
      </c>
      <c r="U5396" t="s">
        <v>38</v>
      </c>
      <c r="V5396" t="s">
        <v>39</v>
      </c>
      <c r="W5396" t="s">
        <v>66</v>
      </c>
      <c r="X5396" t="s">
        <v>67</v>
      </c>
      <c r="Y5396" t="s">
        <v>56</v>
      </c>
      <c r="Z5396" t="s">
        <v>43</v>
      </c>
      <c r="AA5396" t="s">
        <v>44</v>
      </c>
      <c r="AB5396" t="s">
        <v>44</v>
      </c>
    </row>
    <row r="5397" spans="1:28" x14ac:dyDescent="0.25">
      <c r="A5397" t="s">
        <v>9982</v>
      </c>
      <c r="B5397" s="1">
        <v>45728</v>
      </c>
      <c r="C5397" t="s">
        <v>4623</v>
      </c>
      <c r="D5397" t="s">
        <v>4624</v>
      </c>
      <c r="E5397">
        <v>19</v>
      </c>
      <c r="F5397" t="s">
        <v>48</v>
      </c>
      <c r="G5397" t="s">
        <v>81</v>
      </c>
      <c r="H5397" t="s">
        <v>82</v>
      </c>
      <c r="I5397" t="s">
        <v>51</v>
      </c>
      <c r="J5397" t="s">
        <v>52</v>
      </c>
      <c r="K5397">
        <v>1</v>
      </c>
      <c r="L5397" s="2">
        <v>600</v>
      </c>
      <c r="M5397">
        <v>5</v>
      </c>
      <c r="N5397" s="2">
        <v>600</v>
      </c>
      <c r="O5397" s="2">
        <v>30</v>
      </c>
      <c r="P5397" s="2">
        <v>570</v>
      </c>
      <c r="Q5397" s="2">
        <v>334.39</v>
      </c>
      <c r="R5397" s="2">
        <v>235.61</v>
      </c>
      <c r="S5397" t="s">
        <v>36</v>
      </c>
      <c r="T5397" t="s">
        <v>114</v>
      </c>
      <c r="U5397" t="s">
        <v>115</v>
      </c>
      <c r="V5397" t="s">
        <v>39</v>
      </c>
      <c r="W5397" t="s">
        <v>83</v>
      </c>
      <c r="X5397" t="s">
        <v>41</v>
      </c>
      <c r="Y5397" t="s">
        <v>84</v>
      </c>
      <c r="Z5397" t="s">
        <v>223</v>
      </c>
      <c r="AA5397" t="s">
        <v>44</v>
      </c>
      <c r="AB5397" t="s">
        <v>44</v>
      </c>
    </row>
    <row r="5398" spans="1:28" x14ac:dyDescent="0.25">
      <c r="A5398" t="s">
        <v>9983</v>
      </c>
      <c r="B5398" s="1">
        <v>45728</v>
      </c>
      <c r="C5398" t="s">
        <v>7893</v>
      </c>
      <c r="D5398" t="s">
        <v>7894</v>
      </c>
      <c r="E5398">
        <v>41</v>
      </c>
      <c r="F5398" t="s">
        <v>48</v>
      </c>
      <c r="G5398" t="s">
        <v>112</v>
      </c>
      <c r="H5398" t="s">
        <v>113</v>
      </c>
      <c r="I5398" t="s">
        <v>103</v>
      </c>
      <c r="J5398" t="s">
        <v>104</v>
      </c>
      <c r="K5398">
        <v>2</v>
      </c>
      <c r="L5398" s="2">
        <v>650</v>
      </c>
      <c r="M5398">
        <v>0</v>
      </c>
      <c r="N5398" s="2">
        <v>1300</v>
      </c>
      <c r="O5398" s="2">
        <v>0</v>
      </c>
      <c r="P5398" s="2">
        <v>1300</v>
      </c>
      <c r="Q5398" s="2">
        <v>889.51</v>
      </c>
      <c r="R5398" s="2">
        <v>410.49</v>
      </c>
      <c r="S5398" t="s">
        <v>36</v>
      </c>
      <c r="T5398" t="s">
        <v>398</v>
      </c>
      <c r="U5398" t="s">
        <v>399</v>
      </c>
      <c r="V5398" t="s">
        <v>39</v>
      </c>
      <c r="W5398" t="s">
        <v>124</v>
      </c>
      <c r="X5398" t="s">
        <v>67</v>
      </c>
      <c r="Y5398" t="s">
        <v>56</v>
      </c>
      <c r="Z5398" t="s">
        <v>43</v>
      </c>
      <c r="AA5398" t="s">
        <v>44</v>
      </c>
      <c r="AB5398" t="s">
        <v>44</v>
      </c>
    </row>
    <row r="5399" spans="1:28" x14ac:dyDescent="0.25">
      <c r="A5399" t="s">
        <v>9984</v>
      </c>
      <c r="B5399" s="1">
        <v>45728</v>
      </c>
      <c r="C5399" t="s">
        <v>681</v>
      </c>
      <c r="D5399" t="s">
        <v>682</v>
      </c>
      <c r="E5399">
        <v>34</v>
      </c>
      <c r="F5399" t="s">
        <v>31</v>
      </c>
      <c r="G5399" t="s">
        <v>148</v>
      </c>
      <c r="H5399" t="s">
        <v>149</v>
      </c>
      <c r="I5399" t="s">
        <v>74</v>
      </c>
      <c r="J5399" t="s">
        <v>130</v>
      </c>
      <c r="K5399">
        <v>1</v>
      </c>
      <c r="L5399" s="2">
        <v>3500</v>
      </c>
      <c r="M5399">
        <v>20</v>
      </c>
      <c r="N5399" s="2">
        <v>3500</v>
      </c>
      <c r="O5399" s="2">
        <v>700</v>
      </c>
      <c r="P5399" s="2">
        <v>2800</v>
      </c>
      <c r="Q5399" s="2">
        <v>1663.22</v>
      </c>
      <c r="R5399" s="2">
        <v>1136.78</v>
      </c>
      <c r="S5399" t="s">
        <v>53</v>
      </c>
      <c r="T5399" t="s">
        <v>105</v>
      </c>
      <c r="U5399" t="s">
        <v>106</v>
      </c>
      <c r="V5399" t="s">
        <v>39</v>
      </c>
      <c r="W5399" t="s">
        <v>66</v>
      </c>
      <c r="X5399" t="s">
        <v>97</v>
      </c>
      <c r="Y5399" t="s">
        <v>42</v>
      </c>
      <c r="Z5399" t="s">
        <v>43</v>
      </c>
      <c r="AA5399" t="s">
        <v>44</v>
      </c>
      <c r="AB5399" t="s">
        <v>44</v>
      </c>
    </row>
    <row r="5400" spans="1:28" x14ac:dyDescent="0.25">
      <c r="A5400" t="s">
        <v>9985</v>
      </c>
      <c r="B5400" s="1">
        <v>45728</v>
      </c>
      <c r="C5400" t="s">
        <v>5240</v>
      </c>
      <c r="D5400" t="s">
        <v>5241</v>
      </c>
      <c r="E5400">
        <v>58</v>
      </c>
      <c r="F5400" t="s">
        <v>48</v>
      </c>
      <c r="G5400" t="s">
        <v>285</v>
      </c>
      <c r="H5400" t="s">
        <v>286</v>
      </c>
      <c r="I5400" t="s">
        <v>34</v>
      </c>
      <c r="J5400" t="s">
        <v>121</v>
      </c>
      <c r="K5400">
        <v>5</v>
      </c>
      <c r="L5400" s="2">
        <v>3200</v>
      </c>
      <c r="M5400">
        <v>20</v>
      </c>
      <c r="N5400" s="2">
        <v>16000</v>
      </c>
      <c r="O5400" s="2">
        <v>3200</v>
      </c>
      <c r="P5400" s="2">
        <v>12800</v>
      </c>
      <c r="Q5400" s="2">
        <v>9511.2000000000007</v>
      </c>
      <c r="R5400" s="2">
        <v>3288.8</v>
      </c>
      <c r="S5400" t="s">
        <v>36</v>
      </c>
      <c r="T5400" t="s">
        <v>222</v>
      </c>
      <c r="U5400" t="s">
        <v>38</v>
      </c>
      <c r="V5400" t="s">
        <v>39</v>
      </c>
      <c r="W5400" t="s">
        <v>92</v>
      </c>
      <c r="X5400" t="s">
        <v>41</v>
      </c>
      <c r="Y5400" t="s">
        <v>42</v>
      </c>
      <c r="Z5400" t="s">
        <v>43</v>
      </c>
      <c r="AA5400" t="s">
        <v>44</v>
      </c>
      <c r="AB5400" t="s">
        <v>44</v>
      </c>
    </row>
    <row r="5401" spans="1:28" x14ac:dyDescent="0.25">
      <c r="A5401" t="s">
        <v>9986</v>
      </c>
      <c r="B5401" s="1">
        <v>45728</v>
      </c>
      <c r="C5401" t="s">
        <v>6721</v>
      </c>
      <c r="D5401" t="s">
        <v>6722</v>
      </c>
      <c r="E5401">
        <v>44</v>
      </c>
      <c r="F5401" t="s">
        <v>48</v>
      </c>
      <c r="G5401" t="s">
        <v>188</v>
      </c>
      <c r="H5401" t="s">
        <v>189</v>
      </c>
      <c r="I5401" t="s">
        <v>34</v>
      </c>
      <c r="J5401" t="s">
        <v>190</v>
      </c>
      <c r="K5401">
        <v>2</v>
      </c>
      <c r="L5401" s="2">
        <v>1800</v>
      </c>
      <c r="M5401">
        <v>0</v>
      </c>
      <c r="N5401" s="2">
        <v>3600</v>
      </c>
      <c r="O5401" s="2">
        <v>0</v>
      </c>
      <c r="P5401" s="2">
        <v>3600</v>
      </c>
      <c r="Q5401" s="2">
        <v>2484</v>
      </c>
      <c r="R5401" s="2">
        <v>1116</v>
      </c>
      <c r="S5401" t="s">
        <v>53</v>
      </c>
      <c r="T5401" t="s">
        <v>263</v>
      </c>
      <c r="U5401" t="s">
        <v>91</v>
      </c>
      <c r="V5401" t="s">
        <v>39</v>
      </c>
      <c r="W5401" t="s">
        <v>137</v>
      </c>
      <c r="X5401" t="s">
        <v>41</v>
      </c>
      <c r="Y5401" t="s">
        <v>42</v>
      </c>
      <c r="Z5401" t="s">
        <v>43</v>
      </c>
      <c r="AA5401" t="s">
        <v>44</v>
      </c>
      <c r="AB5401" t="s">
        <v>44</v>
      </c>
    </row>
    <row r="5402" spans="1:28" x14ac:dyDescent="0.25">
      <c r="A5402" t="s">
        <v>9987</v>
      </c>
      <c r="B5402" s="1">
        <v>45728</v>
      </c>
      <c r="C5402" t="s">
        <v>4034</v>
      </c>
      <c r="D5402" t="s">
        <v>4035</v>
      </c>
      <c r="E5402">
        <v>23</v>
      </c>
      <c r="F5402" t="s">
        <v>48</v>
      </c>
      <c r="G5402" t="s">
        <v>366</v>
      </c>
      <c r="H5402" t="s">
        <v>367</v>
      </c>
      <c r="I5402" t="s">
        <v>34</v>
      </c>
      <c r="J5402" t="s">
        <v>130</v>
      </c>
      <c r="K5402">
        <v>2</v>
      </c>
      <c r="L5402" s="2">
        <v>14500</v>
      </c>
      <c r="M5402">
        <v>0</v>
      </c>
      <c r="N5402" s="2">
        <v>29000</v>
      </c>
      <c r="O5402" s="2">
        <v>0</v>
      </c>
      <c r="P5402" s="2">
        <v>29000</v>
      </c>
      <c r="Q5402" s="2">
        <v>22037.06</v>
      </c>
      <c r="R5402" s="2">
        <v>6962.94</v>
      </c>
      <c r="S5402" t="s">
        <v>53</v>
      </c>
      <c r="T5402" t="s">
        <v>263</v>
      </c>
      <c r="U5402" t="s">
        <v>91</v>
      </c>
      <c r="V5402" t="s">
        <v>39</v>
      </c>
      <c r="W5402" t="s">
        <v>124</v>
      </c>
      <c r="X5402" t="s">
        <v>97</v>
      </c>
      <c r="Y5402" t="s">
        <v>56</v>
      </c>
      <c r="Z5402" t="s">
        <v>43</v>
      </c>
      <c r="AA5402" t="s">
        <v>44</v>
      </c>
      <c r="AB5402" t="s">
        <v>44</v>
      </c>
    </row>
    <row r="5403" spans="1:28" x14ac:dyDescent="0.25">
      <c r="A5403" t="s">
        <v>9988</v>
      </c>
      <c r="B5403" s="1">
        <v>45728</v>
      </c>
      <c r="C5403" t="s">
        <v>5237</v>
      </c>
      <c r="D5403" t="s">
        <v>5238</v>
      </c>
      <c r="E5403">
        <v>27</v>
      </c>
      <c r="F5403" t="s">
        <v>48</v>
      </c>
      <c r="G5403" t="s">
        <v>81</v>
      </c>
      <c r="H5403" t="s">
        <v>82</v>
      </c>
      <c r="I5403" t="s">
        <v>51</v>
      </c>
      <c r="J5403" t="s">
        <v>52</v>
      </c>
      <c r="K5403">
        <v>6</v>
      </c>
      <c r="L5403" s="2">
        <v>600</v>
      </c>
      <c r="M5403">
        <v>10</v>
      </c>
      <c r="N5403" s="2">
        <v>3600</v>
      </c>
      <c r="O5403" s="2">
        <v>360</v>
      </c>
      <c r="P5403" s="2">
        <v>3240</v>
      </c>
      <c r="Q5403" s="2">
        <v>2016.93</v>
      </c>
      <c r="R5403" s="2">
        <v>1223.07</v>
      </c>
      <c r="S5403" t="s">
        <v>64</v>
      </c>
      <c r="T5403" t="s">
        <v>65</v>
      </c>
      <c r="U5403" t="s">
        <v>65</v>
      </c>
      <c r="V5403" t="s">
        <v>39</v>
      </c>
      <c r="W5403" t="s">
        <v>66</v>
      </c>
      <c r="X5403" t="s">
        <v>41</v>
      </c>
      <c r="Y5403" t="s">
        <v>56</v>
      </c>
      <c r="Z5403" t="s">
        <v>107</v>
      </c>
      <c r="AA5403" t="s">
        <v>44</v>
      </c>
      <c r="AB5403" t="s">
        <v>44</v>
      </c>
    </row>
    <row r="5404" spans="1:28" x14ac:dyDescent="0.25">
      <c r="A5404" t="s">
        <v>9989</v>
      </c>
      <c r="B5404" s="1">
        <v>45728</v>
      </c>
      <c r="C5404" t="s">
        <v>6274</v>
      </c>
      <c r="D5404" t="s">
        <v>6275</v>
      </c>
      <c r="E5404">
        <v>24</v>
      </c>
      <c r="F5404" t="s">
        <v>111</v>
      </c>
      <c r="G5404" t="s">
        <v>119</v>
      </c>
      <c r="H5404" t="s">
        <v>120</v>
      </c>
      <c r="I5404" t="s">
        <v>62</v>
      </c>
      <c r="J5404" t="s">
        <v>121</v>
      </c>
      <c r="K5404">
        <v>1</v>
      </c>
      <c r="L5404" s="2">
        <v>4800</v>
      </c>
      <c r="M5404">
        <v>5</v>
      </c>
      <c r="N5404" s="2">
        <v>4800</v>
      </c>
      <c r="O5404" s="2">
        <v>240</v>
      </c>
      <c r="P5404" s="2">
        <v>4560</v>
      </c>
      <c r="Q5404" s="2">
        <v>2577.9699999999998</v>
      </c>
      <c r="R5404" s="2">
        <v>1982.03</v>
      </c>
      <c r="S5404" t="s">
        <v>36</v>
      </c>
      <c r="T5404" t="s">
        <v>178</v>
      </c>
      <c r="U5404" t="s">
        <v>154</v>
      </c>
      <c r="V5404" t="s">
        <v>39</v>
      </c>
      <c r="W5404" t="s">
        <v>83</v>
      </c>
      <c r="X5404" t="s">
        <v>97</v>
      </c>
      <c r="Y5404" t="s">
        <v>56</v>
      </c>
      <c r="Z5404" t="s">
        <v>43</v>
      </c>
      <c r="AA5404" t="s">
        <v>44</v>
      </c>
      <c r="AB5404" t="s">
        <v>44</v>
      </c>
    </row>
    <row r="5405" spans="1:28" x14ac:dyDescent="0.25">
      <c r="A5405" t="s">
        <v>9990</v>
      </c>
      <c r="B5405" s="1">
        <v>45728</v>
      </c>
      <c r="C5405" t="s">
        <v>9991</v>
      </c>
      <c r="D5405" t="s">
        <v>9992</v>
      </c>
      <c r="E5405">
        <v>30</v>
      </c>
      <c r="F5405" t="s">
        <v>48</v>
      </c>
      <c r="G5405" t="s">
        <v>243</v>
      </c>
      <c r="H5405" t="s">
        <v>244</v>
      </c>
      <c r="I5405" t="s">
        <v>103</v>
      </c>
      <c r="J5405" t="s">
        <v>104</v>
      </c>
      <c r="K5405">
        <v>2</v>
      </c>
      <c r="L5405" s="2">
        <v>450</v>
      </c>
      <c r="M5405">
        <v>20</v>
      </c>
      <c r="N5405" s="2">
        <v>900</v>
      </c>
      <c r="O5405" s="2">
        <v>180</v>
      </c>
      <c r="P5405" s="2">
        <v>720</v>
      </c>
      <c r="Q5405" s="2">
        <v>481.58</v>
      </c>
      <c r="R5405" s="2">
        <v>238.42</v>
      </c>
      <c r="S5405" t="s">
        <v>36</v>
      </c>
      <c r="T5405" t="s">
        <v>65</v>
      </c>
      <c r="U5405" t="s">
        <v>65</v>
      </c>
      <c r="V5405" t="s">
        <v>39</v>
      </c>
      <c r="W5405" t="s">
        <v>83</v>
      </c>
      <c r="X5405" t="s">
        <v>67</v>
      </c>
      <c r="Y5405" t="s">
        <v>56</v>
      </c>
      <c r="Z5405" t="s">
        <v>107</v>
      </c>
      <c r="AA5405" t="s">
        <v>44</v>
      </c>
      <c r="AB5405" t="s">
        <v>44</v>
      </c>
    </row>
    <row r="5406" spans="1:28" x14ac:dyDescent="0.25">
      <c r="A5406" t="s">
        <v>9993</v>
      </c>
      <c r="B5406" s="1">
        <v>45728</v>
      </c>
      <c r="C5406" t="s">
        <v>7670</v>
      </c>
      <c r="D5406" t="s">
        <v>7671</v>
      </c>
      <c r="E5406">
        <v>34</v>
      </c>
      <c r="F5406" t="s">
        <v>48</v>
      </c>
      <c r="G5406" t="s">
        <v>298</v>
      </c>
      <c r="H5406" t="s">
        <v>299</v>
      </c>
      <c r="I5406" t="s">
        <v>103</v>
      </c>
      <c r="J5406" t="s">
        <v>104</v>
      </c>
      <c r="K5406">
        <v>1</v>
      </c>
      <c r="L5406" s="2">
        <v>700</v>
      </c>
      <c r="M5406">
        <v>5</v>
      </c>
      <c r="N5406" s="2">
        <v>700</v>
      </c>
      <c r="O5406" s="2">
        <v>35</v>
      </c>
      <c r="P5406" s="2">
        <v>665</v>
      </c>
      <c r="Q5406" s="2">
        <v>412.57</v>
      </c>
      <c r="R5406" s="2">
        <v>252.43</v>
      </c>
      <c r="S5406" t="s">
        <v>64</v>
      </c>
      <c r="T5406" t="s">
        <v>37</v>
      </c>
      <c r="U5406" t="s">
        <v>38</v>
      </c>
      <c r="V5406" t="s">
        <v>39</v>
      </c>
      <c r="W5406" t="s">
        <v>124</v>
      </c>
      <c r="X5406" t="s">
        <v>41</v>
      </c>
      <c r="Y5406" t="s">
        <v>56</v>
      </c>
      <c r="Z5406" t="s">
        <v>43</v>
      </c>
      <c r="AA5406" t="s">
        <v>44</v>
      </c>
      <c r="AB5406" t="s">
        <v>44</v>
      </c>
    </row>
    <row r="5407" spans="1:28" x14ac:dyDescent="0.25">
      <c r="A5407" t="s">
        <v>9994</v>
      </c>
      <c r="B5407" s="1">
        <v>45728</v>
      </c>
      <c r="C5407" t="s">
        <v>3631</v>
      </c>
      <c r="D5407" t="s">
        <v>3632</v>
      </c>
      <c r="E5407">
        <v>23</v>
      </c>
      <c r="F5407" t="s">
        <v>111</v>
      </c>
      <c r="G5407" t="s">
        <v>60</v>
      </c>
      <c r="H5407" t="s">
        <v>61</v>
      </c>
      <c r="I5407" t="s">
        <v>62</v>
      </c>
      <c r="J5407" t="s">
        <v>63</v>
      </c>
      <c r="K5407">
        <v>2</v>
      </c>
      <c r="L5407" s="2">
        <v>3500</v>
      </c>
      <c r="M5407">
        <v>10</v>
      </c>
      <c r="N5407" s="2">
        <v>7000</v>
      </c>
      <c r="O5407" s="2">
        <v>700</v>
      </c>
      <c r="P5407" s="2">
        <v>6300</v>
      </c>
      <c r="Q5407" s="2">
        <v>3512.41</v>
      </c>
      <c r="R5407" s="2">
        <v>2787.59</v>
      </c>
      <c r="S5407" t="s">
        <v>53</v>
      </c>
      <c r="T5407" t="s">
        <v>105</v>
      </c>
      <c r="U5407" t="s">
        <v>106</v>
      </c>
      <c r="V5407" t="s">
        <v>39</v>
      </c>
      <c r="W5407" t="s">
        <v>83</v>
      </c>
      <c r="X5407" t="s">
        <v>41</v>
      </c>
      <c r="Y5407" t="s">
        <v>56</v>
      </c>
      <c r="Z5407" t="s">
        <v>43</v>
      </c>
      <c r="AA5407" t="s">
        <v>44</v>
      </c>
      <c r="AB5407" t="s">
        <v>44</v>
      </c>
    </row>
    <row r="5408" spans="1:28" x14ac:dyDescent="0.25">
      <c r="A5408" t="s">
        <v>9995</v>
      </c>
      <c r="B5408" s="1">
        <v>45728</v>
      </c>
      <c r="C5408" t="s">
        <v>2033</v>
      </c>
      <c r="D5408" t="s">
        <v>2034</v>
      </c>
      <c r="E5408">
        <v>31</v>
      </c>
      <c r="F5408" t="s">
        <v>48</v>
      </c>
      <c r="G5408" t="s">
        <v>72</v>
      </c>
      <c r="H5408" t="s">
        <v>73</v>
      </c>
      <c r="I5408" t="s">
        <v>74</v>
      </c>
      <c r="J5408" t="s">
        <v>75</v>
      </c>
      <c r="K5408">
        <v>3</v>
      </c>
      <c r="L5408" s="2">
        <v>2200</v>
      </c>
      <c r="M5408">
        <v>0</v>
      </c>
      <c r="N5408" s="2">
        <v>6600</v>
      </c>
      <c r="O5408" s="2">
        <v>0</v>
      </c>
      <c r="P5408" s="2">
        <v>6600</v>
      </c>
      <c r="Q5408" s="2">
        <v>5293.85</v>
      </c>
      <c r="R5408" s="2">
        <v>1306.1500000000001</v>
      </c>
      <c r="S5408" t="s">
        <v>36</v>
      </c>
      <c r="T5408" t="s">
        <v>122</v>
      </c>
      <c r="U5408" t="s">
        <v>123</v>
      </c>
      <c r="V5408" t="s">
        <v>39</v>
      </c>
      <c r="W5408" t="s">
        <v>92</v>
      </c>
      <c r="X5408" t="s">
        <v>97</v>
      </c>
      <c r="Y5408" t="s">
        <v>42</v>
      </c>
      <c r="Z5408" t="s">
        <v>223</v>
      </c>
      <c r="AA5408" t="s">
        <v>44</v>
      </c>
      <c r="AB5408" t="s">
        <v>44</v>
      </c>
    </row>
    <row r="5409" spans="1:28" x14ac:dyDescent="0.25">
      <c r="A5409" t="s">
        <v>9996</v>
      </c>
      <c r="B5409" s="1">
        <v>45729</v>
      </c>
      <c r="C5409" t="s">
        <v>1740</v>
      </c>
      <c r="D5409" t="s">
        <v>1741</v>
      </c>
      <c r="E5409">
        <v>26</v>
      </c>
      <c r="F5409" t="s">
        <v>111</v>
      </c>
      <c r="G5409" t="s">
        <v>60</v>
      </c>
      <c r="H5409" t="s">
        <v>61</v>
      </c>
      <c r="I5409" t="s">
        <v>62</v>
      </c>
      <c r="J5409" t="s">
        <v>63</v>
      </c>
      <c r="K5409">
        <v>1</v>
      </c>
      <c r="L5409" s="2">
        <v>3500</v>
      </c>
      <c r="M5409">
        <v>20</v>
      </c>
      <c r="N5409" s="2">
        <v>3500</v>
      </c>
      <c r="O5409" s="2">
        <v>700</v>
      </c>
      <c r="P5409" s="2">
        <v>2800</v>
      </c>
      <c r="Q5409" s="2">
        <v>1709.51</v>
      </c>
      <c r="R5409" s="2">
        <v>1090.49</v>
      </c>
      <c r="S5409" t="s">
        <v>53</v>
      </c>
      <c r="T5409" t="s">
        <v>290</v>
      </c>
      <c r="U5409" t="s">
        <v>291</v>
      </c>
      <c r="V5409" t="s">
        <v>39</v>
      </c>
      <c r="W5409" t="s">
        <v>137</v>
      </c>
      <c r="X5409" t="s">
        <v>41</v>
      </c>
      <c r="Y5409" t="s">
        <v>84</v>
      </c>
      <c r="Z5409" t="s">
        <v>43</v>
      </c>
      <c r="AA5409" t="s">
        <v>44</v>
      </c>
      <c r="AB5409" t="s">
        <v>44</v>
      </c>
    </row>
    <row r="5410" spans="1:28" x14ac:dyDescent="0.25">
      <c r="A5410" t="s">
        <v>9997</v>
      </c>
      <c r="B5410" s="1">
        <v>45729</v>
      </c>
      <c r="C5410" t="s">
        <v>2553</v>
      </c>
      <c r="D5410" t="s">
        <v>2554</v>
      </c>
      <c r="E5410">
        <v>39</v>
      </c>
      <c r="F5410" t="s">
        <v>111</v>
      </c>
      <c r="G5410" t="s">
        <v>188</v>
      </c>
      <c r="H5410" t="s">
        <v>189</v>
      </c>
      <c r="I5410" t="s">
        <v>34</v>
      </c>
      <c r="J5410" t="s">
        <v>190</v>
      </c>
      <c r="K5410">
        <v>3</v>
      </c>
      <c r="L5410" s="2">
        <v>1800</v>
      </c>
      <c r="M5410">
        <v>30</v>
      </c>
      <c r="N5410" s="2">
        <v>5400</v>
      </c>
      <c r="O5410" s="2">
        <v>1620</v>
      </c>
      <c r="P5410" s="2">
        <v>3780</v>
      </c>
      <c r="Q5410" s="2">
        <v>3024.6</v>
      </c>
      <c r="R5410" s="2">
        <v>755.4</v>
      </c>
      <c r="S5410" t="s">
        <v>53</v>
      </c>
      <c r="T5410" t="s">
        <v>290</v>
      </c>
      <c r="U5410" t="s">
        <v>291</v>
      </c>
      <c r="V5410" t="s">
        <v>39</v>
      </c>
      <c r="W5410" t="s">
        <v>40</v>
      </c>
      <c r="X5410" t="s">
        <v>67</v>
      </c>
      <c r="Y5410" t="s">
        <v>56</v>
      </c>
      <c r="Z5410" t="s">
        <v>43</v>
      </c>
      <c r="AA5410" t="s">
        <v>44</v>
      </c>
      <c r="AB5410" t="s">
        <v>44</v>
      </c>
    </row>
    <row r="5411" spans="1:28" x14ac:dyDescent="0.25">
      <c r="A5411" t="s">
        <v>9998</v>
      </c>
      <c r="B5411" s="1">
        <v>45729</v>
      </c>
      <c r="C5411" t="s">
        <v>8118</v>
      </c>
      <c r="D5411" t="s">
        <v>8119</v>
      </c>
      <c r="E5411">
        <v>19</v>
      </c>
      <c r="F5411" t="s">
        <v>48</v>
      </c>
      <c r="G5411" t="s">
        <v>344</v>
      </c>
      <c r="H5411" t="s">
        <v>345</v>
      </c>
      <c r="I5411" t="s">
        <v>34</v>
      </c>
      <c r="J5411" t="s">
        <v>121</v>
      </c>
      <c r="K5411">
        <v>2</v>
      </c>
      <c r="L5411" s="2">
        <v>1600</v>
      </c>
      <c r="M5411">
        <v>15</v>
      </c>
      <c r="N5411" s="2">
        <v>3200</v>
      </c>
      <c r="O5411" s="2">
        <v>480</v>
      </c>
      <c r="P5411" s="2">
        <v>2720</v>
      </c>
      <c r="Q5411" s="2">
        <v>1522.79</v>
      </c>
      <c r="R5411" s="2">
        <v>1197.21</v>
      </c>
      <c r="S5411" t="s">
        <v>53</v>
      </c>
      <c r="T5411" t="s">
        <v>290</v>
      </c>
      <c r="U5411" t="s">
        <v>291</v>
      </c>
      <c r="V5411" t="s">
        <v>39</v>
      </c>
      <c r="W5411" t="s">
        <v>92</v>
      </c>
      <c r="X5411" t="s">
        <v>67</v>
      </c>
      <c r="Y5411" t="s">
        <v>56</v>
      </c>
      <c r="Z5411" t="s">
        <v>107</v>
      </c>
      <c r="AA5411" t="s">
        <v>44</v>
      </c>
      <c r="AB5411" t="s">
        <v>44</v>
      </c>
    </row>
    <row r="5412" spans="1:28" x14ac:dyDescent="0.25">
      <c r="A5412" t="s">
        <v>9999</v>
      </c>
      <c r="B5412" s="1">
        <v>45729</v>
      </c>
      <c r="C5412" t="s">
        <v>666</v>
      </c>
      <c r="D5412" t="s">
        <v>667</v>
      </c>
      <c r="E5412">
        <v>25</v>
      </c>
      <c r="F5412" t="s">
        <v>111</v>
      </c>
      <c r="G5412" t="s">
        <v>101</v>
      </c>
      <c r="H5412" t="s">
        <v>102</v>
      </c>
      <c r="I5412" t="s">
        <v>103</v>
      </c>
      <c r="J5412" t="s">
        <v>104</v>
      </c>
      <c r="K5412">
        <v>2</v>
      </c>
      <c r="L5412" s="2">
        <v>1800</v>
      </c>
      <c r="M5412">
        <v>0</v>
      </c>
      <c r="N5412" s="2">
        <v>3600</v>
      </c>
      <c r="O5412" s="2">
        <v>0</v>
      </c>
      <c r="P5412" s="2">
        <v>3600</v>
      </c>
      <c r="Q5412" s="2">
        <v>2606.34</v>
      </c>
      <c r="R5412" s="2">
        <v>993.66</v>
      </c>
      <c r="S5412" t="s">
        <v>36</v>
      </c>
      <c r="T5412" t="s">
        <v>398</v>
      </c>
      <c r="U5412" t="s">
        <v>399</v>
      </c>
      <c r="V5412" t="s">
        <v>39</v>
      </c>
      <c r="W5412" t="s">
        <v>137</v>
      </c>
      <c r="X5412" t="s">
        <v>41</v>
      </c>
      <c r="Y5412" t="s">
        <v>42</v>
      </c>
      <c r="Z5412" t="s">
        <v>43</v>
      </c>
      <c r="AA5412" t="s">
        <v>44</v>
      </c>
      <c r="AB5412" t="s">
        <v>44</v>
      </c>
    </row>
    <row r="5413" spans="1:28" x14ac:dyDescent="0.25">
      <c r="A5413" t="s">
        <v>10000</v>
      </c>
      <c r="B5413" s="1">
        <v>45729</v>
      </c>
      <c r="C5413" t="s">
        <v>3878</v>
      </c>
      <c r="D5413" t="s">
        <v>3879</v>
      </c>
      <c r="E5413">
        <v>33</v>
      </c>
      <c r="F5413" t="s">
        <v>31</v>
      </c>
      <c r="G5413" t="s">
        <v>128</v>
      </c>
      <c r="H5413" t="s">
        <v>129</v>
      </c>
      <c r="I5413" t="s">
        <v>74</v>
      </c>
      <c r="J5413" t="s">
        <v>130</v>
      </c>
      <c r="K5413">
        <v>1</v>
      </c>
      <c r="L5413" s="2">
        <v>1700</v>
      </c>
      <c r="M5413">
        <v>15</v>
      </c>
      <c r="N5413" s="2">
        <v>1700</v>
      </c>
      <c r="O5413" s="2">
        <v>255</v>
      </c>
      <c r="P5413" s="2">
        <v>1445</v>
      </c>
      <c r="Q5413" s="2">
        <v>832.35</v>
      </c>
      <c r="R5413" s="2">
        <v>612.65</v>
      </c>
      <c r="S5413" t="s">
        <v>36</v>
      </c>
      <c r="T5413" t="s">
        <v>163</v>
      </c>
      <c r="U5413" t="s">
        <v>164</v>
      </c>
      <c r="V5413" t="s">
        <v>39</v>
      </c>
      <c r="W5413" t="s">
        <v>92</v>
      </c>
      <c r="X5413" t="s">
        <v>67</v>
      </c>
      <c r="Y5413" t="s">
        <v>42</v>
      </c>
      <c r="Z5413" t="s">
        <v>43</v>
      </c>
      <c r="AA5413" t="s">
        <v>44</v>
      </c>
      <c r="AB5413" t="s">
        <v>44</v>
      </c>
    </row>
    <row r="5414" spans="1:28" x14ac:dyDescent="0.25">
      <c r="A5414" t="s">
        <v>10001</v>
      </c>
      <c r="B5414" s="1">
        <v>45729</v>
      </c>
      <c r="C5414" t="s">
        <v>815</v>
      </c>
      <c r="D5414" t="s">
        <v>816</v>
      </c>
      <c r="E5414">
        <v>36</v>
      </c>
      <c r="F5414" t="s">
        <v>48</v>
      </c>
      <c r="G5414" t="s">
        <v>148</v>
      </c>
      <c r="H5414" t="s">
        <v>149</v>
      </c>
      <c r="I5414" t="s">
        <v>74</v>
      </c>
      <c r="J5414" t="s">
        <v>130</v>
      </c>
      <c r="K5414">
        <v>1</v>
      </c>
      <c r="L5414" s="2">
        <v>3500</v>
      </c>
      <c r="M5414">
        <v>0</v>
      </c>
      <c r="N5414" s="2">
        <v>3500</v>
      </c>
      <c r="O5414" s="2">
        <v>0</v>
      </c>
      <c r="P5414" s="2">
        <v>3500</v>
      </c>
      <c r="Q5414" s="2">
        <v>2129.29</v>
      </c>
      <c r="R5414" s="2">
        <v>1370.71</v>
      </c>
      <c r="S5414" t="s">
        <v>36</v>
      </c>
      <c r="T5414" t="s">
        <v>114</v>
      </c>
      <c r="U5414" t="s">
        <v>115</v>
      </c>
      <c r="V5414" t="s">
        <v>39</v>
      </c>
      <c r="W5414" t="s">
        <v>66</v>
      </c>
      <c r="X5414" t="s">
        <v>97</v>
      </c>
      <c r="Y5414" t="s">
        <v>42</v>
      </c>
      <c r="Z5414" t="s">
        <v>43</v>
      </c>
      <c r="AA5414" t="s">
        <v>44</v>
      </c>
      <c r="AB5414" t="s">
        <v>44</v>
      </c>
    </row>
    <row r="5415" spans="1:28" x14ac:dyDescent="0.25">
      <c r="A5415" t="s">
        <v>10002</v>
      </c>
      <c r="B5415" s="1">
        <v>45729</v>
      </c>
      <c r="C5415" t="s">
        <v>8771</v>
      </c>
      <c r="D5415" t="s">
        <v>8772</v>
      </c>
      <c r="E5415">
        <v>30</v>
      </c>
      <c r="F5415" t="s">
        <v>48</v>
      </c>
      <c r="G5415" t="s">
        <v>273</v>
      </c>
      <c r="H5415" t="s">
        <v>274</v>
      </c>
      <c r="I5415" t="s">
        <v>51</v>
      </c>
      <c r="J5415" t="s">
        <v>52</v>
      </c>
      <c r="K5415">
        <v>2</v>
      </c>
      <c r="L5415" s="2">
        <v>250</v>
      </c>
      <c r="M5415">
        <v>10</v>
      </c>
      <c r="N5415" s="2">
        <v>500</v>
      </c>
      <c r="O5415" s="2">
        <v>50</v>
      </c>
      <c r="P5415" s="2">
        <v>450</v>
      </c>
      <c r="Q5415" s="2">
        <v>315.22000000000003</v>
      </c>
      <c r="R5415" s="2">
        <v>134.78</v>
      </c>
      <c r="S5415" t="s">
        <v>53</v>
      </c>
      <c r="T5415" t="s">
        <v>263</v>
      </c>
      <c r="U5415" t="s">
        <v>91</v>
      </c>
      <c r="V5415" t="s">
        <v>39</v>
      </c>
      <c r="W5415" t="s">
        <v>66</v>
      </c>
      <c r="X5415" t="s">
        <v>97</v>
      </c>
      <c r="Y5415" t="s">
        <v>56</v>
      </c>
      <c r="Z5415" t="s">
        <v>223</v>
      </c>
      <c r="AA5415" t="s">
        <v>44</v>
      </c>
      <c r="AB5415" t="s">
        <v>68</v>
      </c>
    </row>
    <row r="5416" spans="1:28" x14ac:dyDescent="0.25">
      <c r="A5416" t="s">
        <v>10003</v>
      </c>
      <c r="B5416" s="1">
        <v>45729</v>
      </c>
      <c r="C5416" t="s">
        <v>5213</v>
      </c>
      <c r="D5416" t="s">
        <v>5214</v>
      </c>
      <c r="E5416">
        <v>59</v>
      </c>
      <c r="F5416" t="s">
        <v>48</v>
      </c>
      <c r="G5416" t="s">
        <v>128</v>
      </c>
      <c r="H5416" t="s">
        <v>129</v>
      </c>
      <c r="I5416" t="s">
        <v>74</v>
      </c>
      <c r="J5416" t="s">
        <v>130</v>
      </c>
      <c r="K5416">
        <v>2</v>
      </c>
      <c r="L5416" s="2">
        <v>1700</v>
      </c>
      <c r="M5416">
        <v>15</v>
      </c>
      <c r="N5416" s="2">
        <v>3400</v>
      </c>
      <c r="O5416" s="2">
        <v>510</v>
      </c>
      <c r="P5416" s="2">
        <v>2890</v>
      </c>
      <c r="Q5416" s="2">
        <v>2006.13</v>
      </c>
      <c r="R5416" s="2">
        <v>883.87</v>
      </c>
      <c r="S5416" t="s">
        <v>53</v>
      </c>
      <c r="T5416" t="s">
        <v>163</v>
      </c>
      <c r="U5416" t="s">
        <v>164</v>
      </c>
      <c r="V5416" t="s">
        <v>39</v>
      </c>
      <c r="W5416" t="s">
        <v>40</v>
      </c>
      <c r="X5416" t="s">
        <v>41</v>
      </c>
      <c r="Y5416" t="s">
        <v>42</v>
      </c>
      <c r="Z5416" t="s">
        <v>43</v>
      </c>
      <c r="AA5416" t="s">
        <v>44</v>
      </c>
      <c r="AB5416" t="s">
        <v>44</v>
      </c>
    </row>
    <row r="5417" spans="1:28" x14ac:dyDescent="0.25">
      <c r="A5417" t="s">
        <v>10004</v>
      </c>
      <c r="B5417" s="1">
        <v>45729</v>
      </c>
      <c r="C5417" t="s">
        <v>1583</v>
      </c>
      <c r="D5417" t="s">
        <v>1584</v>
      </c>
      <c r="E5417">
        <v>48</v>
      </c>
      <c r="F5417" t="s">
        <v>31</v>
      </c>
      <c r="G5417" t="s">
        <v>243</v>
      </c>
      <c r="H5417" t="s">
        <v>244</v>
      </c>
      <c r="I5417" t="s">
        <v>103</v>
      </c>
      <c r="J5417" t="s">
        <v>104</v>
      </c>
      <c r="K5417">
        <v>2</v>
      </c>
      <c r="L5417" s="2">
        <v>450</v>
      </c>
      <c r="M5417">
        <v>5</v>
      </c>
      <c r="N5417" s="2">
        <v>900</v>
      </c>
      <c r="O5417" s="2">
        <v>45</v>
      </c>
      <c r="P5417" s="2">
        <v>855</v>
      </c>
      <c r="Q5417" s="2">
        <v>598.79</v>
      </c>
      <c r="R5417" s="2">
        <v>256.20999999999998</v>
      </c>
      <c r="S5417" t="s">
        <v>53</v>
      </c>
      <c r="T5417" t="s">
        <v>178</v>
      </c>
      <c r="U5417" t="s">
        <v>154</v>
      </c>
      <c r="V5417" t="s">
        <v>39</v>
      </c>
      <c r="W5417" t="s">
        <v>40</v>
      </c>
      <c r="X5417" t="s">
        <v>41</v>
      </c>
      <c r="Y5417" t="s">
        <v>42</v>
      </c>
      <c r="Z5417" t="s">
        <v>43</v>
      </c>
      <c r="AA5417" t="s">
        <v>44</v>
      </c>
      <c r="AB5417" t="s">
        <v>44</v>
      </c>
    </row>
    <row r="5418" spans="1:28" x14ac:dyDescent="0.25">
      <c r="A5418" t="s">
        <v>10005</v>
      </c>
      <c r="B5418" s="1">
        <v>45730</v>
      </c>
      <c r="C5418" t="s">
        <v>7209</v>
      </c>
      <c r="D5418" t="s">
        <v>7210</v>
      </c>
      <c r="E5418">
        <v>26</v>
      </c>
      <c r="F5418" t="s">
        <v>111</v>
      </c>
      <c r="G5418" t="s">
        <v>318</v>
      </c>
      <c r="H5418" t="s">
        <v>319</v>
      </c>
      <c r="I5418" t="s">
        <v>34</v>
      </c>
      <c r="J5418" t="s">
        <v>190</v>
      </c>
      <c r="K5418">
        <v>3</v>
      </c>
      <c r="L5418" s="2">
        <v>2500</v>
      </c>
      <c r="M5418">
        <v>0</v>
      </c>
      <c r="N5418" s="2">
        <v>7500</v>
      </c>
      <c r="O5418" s="2">
        <v>0</v>
      </c>
      <c r="P5418" s="2">
        <v>7500</v>
      </c>
      <c r="Q5418" s="2">
        <v>4708.95</v>
      </c>
      <c r="R5418" s="2">
        <v>2791.05</v>
      </c>
      <c r="S5418" t="s">
        <v>64</v>
      </c>
      <c r="T5418" t="s">
        <v>105</v>
      </c>
      <c r="U5418" t="s">
        <v>106</v>
      </c>
      <c r="V5418" t="s">
        <v>39</v>
      </c>
      <c r="W5418" t="s">
        <v>124</v>
      </c>
      <c r="X5418" t="s">
        <v>97</v>
      </c>
      <c r="Y5418" t="s">
        <v>42</v>
      </c>
      <c r="Z5418" t="s">
        <v>107</v>
      </c>
      <c r="AA5418" t="s">
        <v>44</v>
      </c>
      <c r="AB5418" t="s">
        <v>44</v>
      </c>
    </row>
    <row r="5419" spans="1:28" x14ac:dyDescent="0.25">
      <c r="A5419" t="s">
        <v>10006</v>
      </c>
      <c r="B5419" s="1">
        <v>45730</v>
      </c>
      <c r="C5419" t="s">
        <v>390</v>
      </c>
      <c r="D5419" t="s">
        <v>391</v>
      </c>
      <c r="E5419">
        <v>51</v>
      </c>
      <c r="F5419" t="s">
        <v>48</v>
      </c>
      <c r="G5419" t="s">
        <v>318</v>
      </c>
      <c r="H5419" t="s">
        <v>319</v>
      </c>
      <c r="I5419" t="s">
        <v>34</v>
      </c>
      <c r="J5419" t="s">
        <v>190</v>
      </c>
      <c r="K5419">
        <v>4</v>
      </c>
      <c r="L5419" s="2">
        <v>2500</v>
      </c>
      <c r="M5419">
        <v>5</v>
      </c>
      <c r="N5419" s="2">
        <v>10000</v>
      </c>
      <c r="O5419" s="2">
        <v>500</v>
      </c>
      <c r="P5419" s="2">
        <v>9500</v>
      </c>
      <c r="Q5419" s="2">
        <v>5681.22</v>
      </c>
      <c r="R5419" s="2">
        <v>3818.78</v>
      </c>
      <c r="S5419" t="s">
        <v>64</v>
      </c>
      <c r="T5419" t="s">
        <v>136</v>
      </c>
      <c r="U5419" t="s">
        <v>38</v>
      </c>
      <c r="V5419" t="s">
        <v>39</v>
      </c>
      <c r="W5419" t="s">
        <v>124</v>
      </c>
      <c r="X5419" t="s">
        <v>67</v>
      </c>
      <c r="Y5419" t="s">
        <v>56</v>
      </c>
      <c r="Z5419" t="s">
        <v>43</v>
      </c>
      <c r="AA5419" t="s">
        <v>44</v>
      </c>
      <c r="AB5419" t="s">
        <v>44</v>
      </c>
    </row>
    <row r="5420" spans="1:28" x14ac:dyDescent="0.25">
      <c r="A5420" t="s">
        <v>10007</v>
      </c>
      <c r="B5420" s="1">
        <v>45730</v>
      </c>
      <c r="C5420" t="s">
        <v>5334</v>
      </c>
      <c r="D5420" t="s">
        <v>5335</v>
      </c>
      <c r="E5420">
        <v>53</v>
      </c>
      <c r="F5420" t="s">
        <v>111</v>
      </c>
      <c r="G5420" t="s">
        <v>60</v>
      </c>
      <c r="H5420" t="s">
        <v>61</v>
      </c>
      <c r="I5420" t="s">
        <v>62</v>
      </c>
      <c r="J5420" t="s">
        <v>63</v>
      </c>
      <c r="K5420">
        <v>2</v>
      </c>
      <c r="L5420" s="2">
        <v>3500</v>
      </c>
      <c r="M5420">
        <v>10</v>
      </c>
      <c r="N5420" s="2">
        <v>7000</v>
      </c>
      <c r="O5420" s="2">
        <v>700</v>
      </c>
      <c r="P5420" s="2">
        <v>6300</v>
      </c>
      <c r="Q5420" s="2">
        <v>5144.37</v>
      </c>
      <c r="R5420" s="2">
        <v>1155.6300000000001</v>
      </c>
      <c r="S5420" t="s">
        <v>53</v>
      </c>
      <c r="T5420" t="s">
        <v>163</v>
      </c>
      <c r="U5420" t="s">
        <v>164</v>
      </c>
      <c r="V5420" t="s">
        <v>39</v>
      </c>
      <c r="W5420" t="s">
        <v>92</v>
      </c>
      <c r="X5420" t="s">
        <v>97</v>
      </c>
      <c r="Y5420" t="s">
        <v>56</v>
      </c>
      <c r="Z5420" t="s">
        <v>43</v>
      </c>
      <c r="AA5420" t="s">
        <v>44</v>
      </c>
      <c r="AB5420" t="s">
        <v>44</v>
      </c>
    </row>
    <row r="5421" spans="1:28" x14ac:dyDescent="0.25">
      <c r="A5421" t="s">
        <v>10008</v>
      </c>
      <c r="B5421" s="1">
        <v>45730</v>
      </c>
      <c r="C5421" t="s">
        <v>1022</v>
      </c>
      <c r="D5421" t="s">
        <v>1023</v>
      </c>
      <c r="E5421">
        <v>50</v>
      </c>
      <c r="F5421" t="s">
        <v>31</v>
      </c>
      <c r="G5421" t="s">
        <v>32</v>
      </c>
      <c r="H5421" t="s">
        <v>33</v>
      </c>
      <c r="I5421" t="s">
        <v>34</v>
      </c>
      <c r="J5421" t="s">
        <v>35</v>
      </c>
      <c r="K5421">
        <v>2</v>
      </c>
      <c r="L5421" s="2">
        <v>55000</v>
      </c>
      <c r="M5421">
        <v>0</v>
      </c>
      <c r="N5421" s="2">
        <v>110000</v>
      </c>
      <c r="O5421" s="2">
        <v>0</v>
      </c>
      <c r="P5421" s="2">
        <v>110000</v>
      </c>
      <c r="Q5421" s="2">
        <v>68782.86</v>
      </c>
      <c r="R5421" s="2">
        <v>41217.14</v>
      </c>
      <c r="S5421" t="s">
        <v>64</v>
      </c>
      <c r="T5421" t="s">
        <v>222</v>
      </c>
      <c r="U5421" t="s">
        <v>38</v>
      </c>
      <c r="V5421" t="s">
        <v>39</v>
      </c>
      <c r="W5421" t="s">
        <v>83</v>
      </c>
      <c r="X5421" t="s">
        <v>97</v>
      </c>
      <c r="Y5421" t="s">
        <v>56</v>
      </c>
      <c r="Z5421" t="s">
        <v>43</v>
      </c>
      <c r="AA5421" t="s">
        <v>68</v>
      </c>
      <c r="AB5421" t="s">
        <v>44</v>
      </c>
    </row>
    <row r="5422" spans="1:28" x14ac:dyDescent="0.25">
      <c r="A5422" t="s">
        <v>10009</v>
      </c>
      <c r="B5422" s="1">
        <v>45730</v>
      </c>
      <c r="C5422" t="s">
        <v>7935</v>
      </c>
      <c r="D5422" t="s">
        <v>7936</v>
      </c>
      <c r="E5422">
        <v>20</v>
      </c>
      <c r="F5422" t="s">
        <v>48</v>
      </c>
      <c r="G5422" t="s">
        <v>128</v>
      </c>
      <c r="H5422" t="s">
        <v>129</v>
      </c>
      <c r="I5422" t="s">
        <v>74</v>
      </c>
      <c r="J5422" t="s">
        <v>130</v>
      </c>
      <c r="K5422">
        <v>3</v>
      </c>
      <c r="L5422" s="2">
        <v>1700</v>
      </c>
      <c r="M5422">
        <v>30</v>
      </c>
      <c r="N5422" s="2">
        <v>5100</v>
      </c>
      <c r="O5422" s="2">
        <v>1530</v>
      </c>
      <c r="P5422" s="2">
        <v>3570</v>
      </c>
      <c r="Q5422" s="2">
        <v>2789.96</v>
      </c>
      <c r="R5422" s="2">
        <v>780.04</v>
      </c>
      <c r="S5422" t="s">
        <v>53</v>
      </c>
      <c r="T5422" t="s">
        <v>37</v>
      </c>
      <c r="U5422" t="s">
        <v>38</v>
      </c>
      <c r="V5422" t="s">
        <v>39</v>
      </c>
      <c r="W5422" t="s">
        <v>124</v>
      </c>
      <c r="X5422" t="s">
        <v>97</v>
      </c>
      <c r="Y5422" t="s">
        <v>56</v>
      </c>
      <c r="Z5422" t="s">
        <v>223</v>
      </c>
      <c r="AA5422" t="s">
        <v>44</v>
      </c>
      <c r="AB5422" t="s">
        <v>44</v>
      </c>
    </row>
    <row r="5423" spans="1:28" x14ac:dyDescent="0.25">
      <c r="A5423" t="s">
        <v>10010</v>
      </c>
      <c r="B5423" s="1">
        <v>45730</v>
      </c>
      <c r="C5423" t="s">
        <v>2790</v>
      </c>
      <c r="D5423" t="s">
        <v>2791</v>
      </c>
      <c r="E5423">
        <v>47</v>
      </c>
      <c r="F5423" t="s">
        <v>48</v>
      </c>
      <c r="G5423" t="s">
        <v>366</v>
      </c>
      <c r="H5423" t="s">
        <v>367</v>
      </c>
      <c r="I5423" t="s">
        <v>34</v>
      </c>
      <c r="J5423" t="s">
        <v>130</v>
      </c>
      <c r="K5423">
        <v>2</v>
      </c>
      <c r="L5423" s="2">
        <v>14500</v>
      </c>
      <c r="M5423">
        <v>10</v>
      </c>
      <c r="N5423" s="2">
        <v>29000</v>
      </c>
      <c r="O5423" s="2">
        <v>2900</v>
      </c>
      <c r="P5423" s="2">
        <v>26100</v>
      </c>
      <c r="Q5423" s="2">
        <v>18096.689999999999</v>
      </c>
      <c r="R5423" s="2">
        <v>8003.31</v>
      </c>
      <c r="S5423" t="s">
        <v>53</v>
      </c>
      <c r="T5423" t="s">
        <v>578</v>
      </c>
      <c r="U5423" t="s">
        <v>579</v>
      </c>
      <c r="V5423" t="s">
        <v>39</v>
      </c>
      <c r="W5423" t="s">
        <v>137</v>
      </c>
      <c r="X5423" t="s">
        <v>97</v>
      </c>
      <c r="Y5423" t="s">
        <v>84</v>
      </c>
      <c r="Z5423" t="s">
        <v>223</v>
      </c>
      <c r="AA5423" t="s">
        <v>44</v>
      </c>
      <c r="AB5423" t="s">
        <v>44</v>
      </c>
    </row>
    <row r="5424" spans="1:28" x14ac:dyDescent="0.25">
      <c r="A5424" t="s">
        <v>10011</v>
      </c>
      <c r="B5424" s="1">
        <v>45730</v>
      </c>
      <c r="C5424" t="s">
        <v>5834</v>
      </c>
      <c r="D5424" t="s">
        <v>5835</v>
      </c>
      <c r="E5424">
        <v>46</v>
      </c>
      <c r="F5424" t="s">
        <v>48</v>
      </c>
      <c r="G5424" t="s">
        <v>387</v>
      </c>
      <c r="H5424" t="s">
        <v>388</v>
      </c>
      <c r="I5424" t="s">
        <v>74</v>
      </c>
      <c r="J5424" t="s">
        <v>75</v>
      </c>
      <c r="K5424">
        <v>2</v>
      </c>
      <c r="L5424" s="2">
        <v>3200</v>
      </c>
      <c r="M5424">
        <v>10</v>
      </c>
      <c r="N5424" s="2">
        <v>6400</v>
      </c>
      <c r="O5424" s="2">
        <v>640</v>
      </c>
      <c r="P5424" s="2">
        <v>5760</v>
      </c>
      <c r="Q5424" s="2">
        <v>4227.92</v>
      </c>
      <c r="R5424" s="2">
        <v>1532.08</v>
      </c>
      <c r="S5424" t="s">
        <v>53</v>
      </c>
      <c r="T5424" t="s">
        <v>290</v>
      </c>
      <c r="U5424" t="s">
        <v>291</v>
      </c>
      <c r="V5424" t="s">
        <v>39</v>
      </c>
      <c r="W5424" t="s">
        <v>124</v>
      </c>
      <c r="X5424" t="s">
        <v>41</v>
      </c>
      <c r="Y5424" t="s">
        <v>56</v>
      </c>
      <c r="Z5424" t="s">
        <v>43</v>
      </c>
      <c r="AA5424" t="s">
        <v>44</v>
      </c>
      <c r="AB5424" t="s">
        <v>44</v>
      </c>
    </row>
    <row r="5425" spans="1:28" x14ac:dyDescent="0.25">
      <c r="A5425" t="s">
        <v>10012</v>
      </c>
      <c r="B5425" s="1">
        <v>45730</v>
      </c>
      <c r="C5425" t="s">
        <v>3780</v>
      </c>
      <c r="D5425" t="s">
        <v>3781</v>
      </c>
      <c r="E5425">
        <v>34</v>
      </c>
      <c r="F5425" t="s">
        <v>111</v>
      </c>
      <c r="G5425" t="s">
        <v>148</v>
      </c>
      <c r="H5425" t="s">
        <v>149</v>
      </c>
      <c r="I5425" t="s">
        <v>74</v>
      </c>
      <c r="J5425" t="s">
        <v>130</v>
      </c>
      <c r="K5425">
        <v>2</v>
      </c>
      <c r="L5425" s="2">
        <v>3500</v>
      </c>
      <c r="M5425">
        <v>15</v>
      </c>
      <c r="N5425" s="2">
        <v>7000</v>
      </c>
      <c r="O5425" s="2">
        <v>1050</v>
      </c>
      <c r="P5425" s="2">
        <v>5950</v>
      </c>
      <c r="Q5425" s="2">
        <v>3458.17</v>
      </c>
      <c r="R5425" s="2">
        <v>2491.83</v>
      </c>
      <c r="S5425" t="s">
        <v>53</v>
      </c>
      <c r="T5425" t="s">
        <v>153</v>
      </c>
      <c r="U5425" t="s">
        <v>154</v>
      </c>
      <c r="V5425" t="s">
        <v>39</v>
      </c>
      <c r="W5425" t="s">
        <v>40</v>
      </c>
      <c r="X5425" t="s">
        <v>41</v>
      </c>
      <c r="Y5425" t="s">
        <v>42</v>
      </c>
      <c r="Z5425" t="s">
        <v>43</v>
      </c>
      <c r="AA5425" t="s">
        <v>44</v>
      </c>
      <c r="AB5425" t="s">
        <v>44</v>
      </c>
    </row>
    <row r="5426" spans="1:28" x14ac:dyDescent="0.25">
      <c r="A5426" t="s">
        <v>10013</v>
      </c>
      <c r="B5426" s="1">
        <v>45730</v>
      </c>
      <c r="C5426" t="s">
        <v>5278</v>
      </c>
      <c r="D5426" t="s">
        <v>5279</v>
      </c>
      <c r="E5426">
        <v>35</v>
      </c>
      <c r="F5426" t="s">
        <v>111</v>
      </c>
      <c r="G5426" t="s">
        <v>32</v>
      </c>
      <c r="H5426" t="s">
        <v>33</v>
      </c>
      <c r="I5426" t="s">
        <v>34</v>
      </c>
      <c r="J5426" t="s">
        <v>35</v>
      </c>
      <c r="K5426">
        <v>3</v>
      </c>
      <c r="L5426" s="2">
        <v>55000</v>
      </c>
      <c r="M5426">
        <v>10</v>
      </c>
      <c r="N5426" s="2">
        <v>165000</v>
      </c>
      <c r="O5426" s="2">
        <v>16500</v>
      </c>
      <c r="P5426" s="2">
        <v>148500</v>
      </c>
      <c r="Q5426" s="2">
        <v>84139.01</v>
      </c>
      <c r="R5426" s="2">
        <v>64360.99</v>
      </c>
      <c r="S5426" t="s">
        <v>64</v>
      </c>
      <c r="T5426" t="s">
        <v>163</v>
      </c>
      <c r="U5426" t="s">
        <v>164</v>
      </c>
      <c r="V5426" t="s">
        <v>39</v>
      </c>
      <c r="W5426" t="s">
        <v>137</v>
      </c>
      <c r="X5426" t="s">
        <v>41</v>
      </c>
      <c r="Y5426" t="s">
        <v>56</v>
      </c>
      <c r="Z5426" t="s">
        <v>43</v>
      </c>
      <c r="AA5426" t="s">
        <v>44</v>
      </c>
      <c r="AB5426" t="s">
        <v>44</v>
      </c>
    </row>
    <row r="5427" spans="1:28" x14ac:dyDescent="0.25">
      <c r="A5427" t="s">
        <v>10014</v>
      </c>
      <c r="B5427" s="1">
        <v>45730</v>
      </c>
      <c r="C5427" t="s">
        <v>10015</v>
      </c>
      <c r="D5427" t="s">
        <v>10016</v>
      </c>
      <c r="E5427">
        <v>33</v>
      </c>
      <c r="F5427" t="s">
        <v>31</v>
      </c>
      <c r="G5427" t="s">
        <v>318</v>
      </c>
      <c r="H5427" t="s">
        <v>319</v>
      </c>
      <c r="I5427" t="s">
        <v>34</v>
      </c>
      <c r="J5427" t="s">
        <v>190</v>
      </c>
      <c r="K5427">
        <v>3</v>
      </c>
      <c r="L5427" s="2">
        <v>2500</v>
      </c>
      <c r="M5427">
        <v>15</v>
      </c>
      <c r="N5427" s="2">
        <v>7500</v>
      </c>
      <c r="O5427" s="2">
        <v>1125</v>
      </c>
      <c r="P5427" s="2">
        <v>6375</v>
      </c>
      <c r="Q5427" s="2">
        <v>4490.05</v>
      </c>
      <c r="R5427" s="2">
        <v>1884.95</v>
      </c>
      <c r="S5427" t="s">
        <v>36</v>
      </c>
      <c r="T5427" t="s">
        <v>398</v>
      </c>
      <c r="U5427" t="s">
        <v>399</v>
      </c>
      <c r="V5427" t="s">
        <v>39</v>
      </c>
      <c r="W5427" t="s">
        <v>124</v>
      </c>
      <c r="X5427" t="s">
        <v>41</v>
      </c>
      <c r="Y5427" t="s">
        <v>56</v>
      </c>
      <c r="Z5427" t="s">
        <v>43</v>
      </c>
      <c r="AA5427" t="s">
        <v>44</v>
      </c>
      <c r="AB5427" t="s">
        <v>44</v>
      </c>
    </row>
    <row r="5428" spans="1:28" x14ac:dyDescent="0.25">
      <c r="A5428" t="s">
        <v>10017</v>
      </c>
      <c r="B5428" s="1">
        <v>45730</v>
      </c>
      <c r="C5428" t="s">
        <v>10018</v>
      </c>
      <c r="D5428" t="s">
        <v>10019</v>
      </c>
      <c r="E5428">
        <v>41</v>
      </c>
      <c r="F5428" t="s">
        <v>31</v>
      </c>
      <c r="G5428" t="s">
        <v>243</v>
      </c>
      <c r="H5428" t="s">
        <v>244</v>
      </c>
      <c r="I5428" t="s">
        <v>103</v>
      </c>
      <c r="J5428" t="s">
        <v>104</v>
      </c>
      <c r="K5428">
        <v>1</v>
      </c>
      <c r="L5428" s="2">
        <v>450</v>
      </c>
      <c r="M5428">
        <v>10</v>
      </c>
      <c r="N5428" s="2">
        <v>450</v>
      </c>
      <c r="O5428" s="2">
        <v>45</v>
      </c>
      <c r="P5428" s="2">
        <v>405</v>
      </c>
      <c r="Q5428" s="2">
        <v>316.3</v>
      </c>
      <c r="R5428" s="2">
        <v>88.7</v>
      </c>
      <c r="S5428" t="s">
        <v>53</v>
      </c>
      <c r="T5428" t="s">
        <v>114</v>
      </c>
      <c r="U5428" t="s">
        <v>115</v>
      </c>
      <c r="V5428" t="s">
        <v>39</v>
      </c>
      <c r="W5428" t="s">
        <v>137</v>
      </c>
      <c r="X5428" t="s">
        <v>67</v>
      </c>
      <c r="Y5428" t="s">
        <v>56</v>
      </c>
      <c r="Z5428" t="s">
        <v>43</v>
      </c>
      <c r="AA5428" t="s">
        <v>44</v>
      </c>
      <c r="AB5428" t="s">
        <v>44</v>
      </c>
    </row>
    <row r="5429" spans="1:28" x14ac:dyDescent="0.25">
      <c r="A5429" t="s">
        <v>10020</v>
      </c>
      <c r="B5429" s="1">
        <v>45730</v>
      </c>
      <c r="C5429" t="s">
        <v>10021</v>
      </c>
      <c r="D5429" t="s">
        <v>10022</v>
      </c>
      <c r="E5429">
        <v>31</v>
      </c>
      <c r="F5429" t="s">
        <v>48</v>
      </c>
      <c r="G5429" t="s">
        <v>217</v>
      </c>
      <c r="H5429" t="s">
        <v>218</v>
      </c>
      <c r="I5429" t="s">
        <v>34</v>
      </c>
      <c r="J5429" t="s">
        <v>130</v>
      </c>
      <c r="K5429">
        <v>1</v>
      </c>
      <c r="L5429" s="2">
        <v>28000</v>
      </c>
      <c r="M5429">
        <v>25</v>
      </c>
      <c r="N5429" s="2">
        <v>28000</v>
      </c>
      <c r="O5429" s="2">
        <v>7000</v>
      </c>
      <c r="P5429" s="2">
        <v>21000</v>
      </c>
      <c r="Q5429" s="2">
        <v>14649.25</v>
      </c>
      <c r="R5429" s="2">
        <v>6350.75</v>
      </c>
      <c r="S5429" t="s">
        <v>64</v>
      </c>
      <c r="T5429" t="s">
        <v>398</v>
      </c>
      <c r="U5429" t="s">
        <v>399</v>
      </c>
      <c r="V5429" t="s">
        <v>39</v>
      </c>
      <c r="W5429" t="s">
        <v>92</v>
      </c>
      <c r="X5429" t="s">
        <v>67</v>
      </c>
      <c r="Y5429" t="s">
        <v>56</v>
      </c>
      <c r="Z5429" t="s">
        <v>43</v>
      </c>
      <c r="AA5429" t="s">
        <v>44</v>
      </c>
      <c r="AB5429" t="s">
        <v>44</v>
      </c>
    </row>
    <row r="5430" spans="1:28" x14ac:dyDescent="0.25">
      <c r="A5430" t="s">
        <v>10023</v>
      </c>
      <c r="B5430" s="1">
        <v>45730</v>
      </c>
      <c r="C5430" t="s">
        <v>7153</v>
      </c>
      <c r="D5430" t="s">
        <v>7154</v>
      </c>
      <c r="E5430">
        <v>46</v>
      </c>
      <c r="F5430" t="s">
        <v>48</v>
      </c>
      <c r="G5430" t="s">
        <v>202</v>
      </c>
      <c r="H5430" t="s">
        <v>203</v>
      </c>
      <c r="I5430" t="s">
        <v>103</v>
      </c>
      <c r="J5430" t="s">
        <v>104</v>
      </c>
      <c r="K5430">
        <v>2</v>
      </c>
      <c r="L5430" s="2">
        <v>550</v>
      </c>
      <c r="M5430">
        <v>15</v>
      </c>
      <c r="N5430" s="2">
        <v>1100</v>
      </c>
      <c r="O5430" s="2">
        <v>165</v>
      </c>
      <c r="P5430" s="2">
        <v>935</v>
      </c>
      <c r="Q5430" s="2">
        <v>657.65</v>
      </c>
      <c r="R5430" s="2">
        <v>277.35000000000002</v>
      </c>
      <c r="S5430" t="s">
        <v>36</v>
      </c>
      <c r="T5430" t="s">
        <v>290</v>
      </c>
      <c r="U5430" t="s">
        <v>291</v>
      </c>
      <c r="V5430" t="s">
        <v>39</v>
      </c>
      <c r="W5430" t="s">
        <v>83</v>
      </c>
      <c r="X5430" t="s">
        <v>67</v>
      </c>
      <c r="Y5430" t="s">
        <v>56</v>
      </c>
      <c r="Z5430" t="s">
        <v>107</v>
      </c>
      <c r="AA5430" t="s">
        <v>44</v>
      </c>
      <c r="AB5430" t="s">
        <v>44</v>
      </c>
    </row>
    <row r="5431" spans="1:28" x14ac:dyDescent="0.25">
      <c r="A5431" t="s">
        <v>10024</v>
      </c>
      <c r="B5431" s="1">
        <v>45730</v>
      </c>
      <c r="C5431" t="s">
        <v>139</v>
      </c>
      <c r="D5431" t="s">
        <v>140</v>
      </c>
      <c r="E5431">
        <v>29</v>
      </c>
      <c r="F5431" t="s">
        <v>31</v>
      </c>
      <c r="G5431" t="s">
        <v>298</v>
      </c>
      <c r="H5431" t="s">
        <v>299</v>
      </c>
      <c r="I5431" t="s">
        <v>103</v>
      </c>
      <c r="J5431" t="s">
        <v>104</v>
      </c>
      <c r="K5431">
        <v>2</v>
      </c>
      <c r="L5431" s="2">
        <v>700</v>
      </c>
      <c r="M5431">
        <v>10</v>
      </c>
      <c r="N5431" s="2">
        <v>1400</v>
      </c>
      <c r="O5431" s="2">
        <v>140</v>
      </c>
      <c r="P5431" s="2">
        <v>1260</v>
      </c>
      <c r="Q5431" s="2">
        <v>698.21</v>
      </c>
      <c r="R5431" s="2">
        <v>561.79</v>
      </c>
      <c r="S5431" t="s">
        <v>53</v>
      </c>
      <c r="T5431" t="s">
        <v>290</v>
      </c>
      <c r="U5431" t="s">
        <v>291</v>
      </c>
      <c r="V5431" t="s">
        <v>39</v>
      </c>
      <c r="W5431" t="s">
        <v>137</v>
      </c>
      <c r="X5431" t="s">
        <v>67</v>
      </c>
      <c r="Y5431" t="s">
        <v>56</v>
      </c>
      <c r="Z5431" t="s">
        <v>43</v>
      </c>
      <c r="AA5431" t="s">
        <v>44</v>
      </c>
      <c r="AB5431" t="s">
        <v>44</v>
      </c>
    </row>
    <row r="5432" spans="1:28" x14ac:dyDescent="0.25">
      <c r="A5432" t="s">
        <v>10025</v>
      </c>
      <c r="B5432" s="1">
        <v>45731</v>
      </c>
      <c r="C5432" t="s">
        <v>3591</v>
      </c>
      <c r="D5432" t="s">
        <v>3592</v>
      </c>
      <c r="E5432">
        <v>55</v>
      </c>
      <c r="F5432" t="s">
        <v>31</v>
      </c>
      <c r="G5432" t="s">
        <v>298</v>
      </c>
      <c r="H5432" t="s">
        <v>299</v>
      </c>
      <c r="I5432" t="s">
        <v>103</v>
      </c>
      <c r="J5432" t="s">
        <v>104</v>
      </c>
      <c r="K5432">
        <v>2</v>
      </c>
      <c r="L5432" s="2">
        <v>700</v>
      </c>
      <c r="M5432">
        <v>10</v>
      </c>
      <c r="N5432" s="2">
        <v>1400</v>
      </c>
      <c r="O5432" s="2">
        <v>140</v>
      </c>
      <c r="P5432" s="2">
        <v>1260</v>
      </c>
      <c r="Q5432" s="2">
        <v>833.51</v>
      </c>
      <c r="R5432" s="2">
        <v>426.49</v>
      </c>
      <c r="S5432" t="s">
        <v>53</v>
      </c>
      <c r="T5432" t="s">
        <v>153</v>
      </c>
      <c r="U5432" t="s">
        <v>154</v>
      </c>
      <c r="V5432" t="s">
        <v>39</v>
      </c>
      <c r="W5432" t="s">
        <v>66</v>
      </c>
      <c r="X5432" t="s">
        <v>41</v>
      </c>
      <c r="Y5432" t="s">
        <v>56</v>
      </c>
      <c r="Z5432" t="s">
        <v>43</v>
      </c>
      <c r="AA5432" t="s">
        <v>44</v>
      </c>
      <c r="AB5432" t="s">
        <v>68</v>
      </c>
    </row>
    <row r="5433" spans="1:28" x14ac:dyDescent="0.25">
      <c r="A5433" t="s">
        <v>10026</v>
      </c>
      <c r="B5433" s="1">
        <v>45731</v>
      </c>
      <c r="C5433" t="s">
        <v>3574</v>
      </c>
      <c r="D5433" t="s">
        <v>3575</v>
      </c>
      <c r="E5433">
        <v>60</v>
      </c>
      <c r="F5433" t="s">
        <v>48</v>
      </c>
      <c r="G5433" t="s">
        <v>81</v>
      </c>
      <c r="H5433" t="s">
        <v>82</v>
      </c>
      <c r="I5433" t="s">
        <v>51</v>
      </c>
      <c r="J5433" t="s">
        <v>52</v>
      </c>
      <c r="K5433">
        <v>1</v>
      </c>
      <c r="L5433" s="2">
        <v>600</v>
      </c>
      <c r="M5433">
        <v>15</v>
      </c>
      <c r="N5433" s="2">
        <v>600</v>
      </c>
      <c r="O5433" s="2">
        <v>90</v>
      </c>
      <c r="P5433" s="2">
        <v>510</v>
      </c>
      <c r="Q5433" s="2">
        <v>296.55</v>
      </c>
      <c r="R5433" s="2">
        <v>213.45</v>
      </c>
      <c r="S5433" t="s">
        <v>53</v>
      </c>
      <c r="T5433" t="s">
        <v>90</v>
      </c>
      <c r="U5433" t="s">
        <v>91</v>
      </c>
      <c r="V5433" t="s">
        <v>39</v>
      </c>
      <c r="W5433" t="s">
        <v>40</v>
      </c>
      <c r="X5433" t="s">
        <v>97</v>
      </c>
      <c r="Y5433" t="s">
        <v>84</v>
      </c>
      <c r="Z5433" t="s">
        <v>43</v>
      </c>
      <c r="AA5433" t="s">
        <v>44</v>
      </c>
      <c r="AB5433" t="s">
        <v>44</v>
      </c>
    </row>
    <row r="5434" spans="1:28" x14ac:dyDescent="0.25">
      <c r="A5434" t="s">
        <v>10027</v>
      </c>
      <c r="B5434" s="1">
        <v>45731</v>
      </c>
      <c r="C5434" t="s">
        <v>1608</v>
      </c>
      <c r="D5434" t="s">
        <v>1609</v>
      </c>
      <c r="E5434">
        <v>54</v>
      </c>
      <c r="F5434" t="s">
        <v>111</v>
      </c>
      <c r="G5434" t="s">
        <v>32</v>
      </c>
      <c r="H5434" t="s">
        <v>33</v>
      </c>
      <c r="I5434" t="s">
        <v>34</v>
      </c>
      <c r="J5434" t="s">
        <v>35</v>
      </c>
      <c r="K5434">
        <v>3</v>
      </c>
      <c r="L5434" s="2">
        <v>55000</v>
      </c>
      <c r="M5434">
        <v>15</v>
      </c>
      <c r="N5434" s="2">
        <v>165000</v>
      </c>
      <c r="O5434" s="2">
        <v>24750</v>
      </c>
      <c r="P5434" s="2">
        <v>140250</v>
      </c>
      <c r="Q5434" s="2">
        <v>93069.55</v>
      </c>
      <c r="R5434" s="2">
        <v>47180.45</v>
      </c>
      <c r="S5434" t="s">
        <v>53</v>
      </c>
      <c r="T5434" t="s">
        <v>76</v>
      </c>
      <c r="U5434" t="s">
        <v>77</v>
      </c>
      <c r="V5434" t="s">
        <v>39</v>
      </c>
      <c r="W5434" t="s">
        <v>83</v>
      </c>
      <c r="X5434" t="s">
        <v>67</v>
      </c>
      <c r="Y5434" t="s">
        <v>42</v>
      </c>
      <c r="Z5434" t="s">
        <v>43</v>
      </c>
      <c r="AA5434" t="s">
        <v>44</v>
      </c>
      <c r="AB5434" t="s">
        <v>44</v>
      </c>
    </row>
    <row r="5435" spans="1:28" x14ac:dyDescent="0.25">
      <c r="A5435" t="s">
        <v>10028</v>
      </c>
      <c r="B5435" s="1">
        <v>45731</v>
      </c>
      <c r="C5435" t="s">
        <v>7878</v>
      </c>
      <c r="D5435" t="s">
        <v>7879</v>
      </c>
      <c r="E5435">
        <v>21</v>
      </c>
      <c r="F5435" t="s">
        <v>31</v>
      </c>
      <c r="G5435" t="s">
        <v>188</v>
      </c>
      <c r="H5435" t="s">
        <v>189</v>
      </c>
      <c r="I5435" t="s">
        <v>34</v>
      </c>
      <c r="J5435" t="s">
        <v>190</v>
      </c>
      <c r="K5435">
        <v>2</v>
      </c>
      <c r="L5435" s="2">
        <v>1800</v>
      </c>
      <c r="M5435">
        <v>20</v>
      </c>
      <c r="N5435" s="2">
        <v>3600</v>
      </c>
      <c r="O5435" s="2">
        <v>720</v>
      </c>
      <c r="P5435" s="2">
        <v>2880</v>
      </c>
      <c r="Q5435" s="2">
        <v>2248.2800000000002</v>
      </c>
      <c r="R5435" s="2">
        <v>631.72</v>
      </c>
      <c r="S5435" t="s">
        <v>53</v>
      </c>
      <c r="T5435" t="s">
        <v>96</v>
      </c>
      <c r="U5435" t="s">
        <v>96</v>
      </c>
      <c r="V5435" t="s">
        <v>39</v>
      </c>
      <c r="W5435" t="s">
        <v>66</v>
      </c>
      <c r="X5435" t="s">
        <v>67</v>
      </c>
      <c r="Y5435" t="s">
        <v>42</v>
      </c>
      <c r="Z5435" t="s">
        <v>43</v>
      </c>
      <c r="AA5435" t="s">
        <v>44</v>
      </c>
      <c r="AB5435" t="s">
        <v>44</v>
      </c>
    </row>
    <row r="5436" spans="1:28" x14ac:dyDescent="0.25">
      <c r="A5436" t="s">
        <v>10029</v>
      </c>
      <c r="B5436" s="1">
        <v>45731</v>
      </c>
      <c r="C5436" t="s">
        <v>3191</v>
      </c>
      <c r="D5436" t="s">
        <v>3192</v>
      </c>
      <c r="E5436">
        <v>18</v>
      </c>
      <c r="F5436" t="s">
        <v>111</v>
      </c>
      <c r="G5436" t="s">
        <v>168</v>
      </c>
      <c r="H5436" t="s">
        <v>169</v>
      </c>
      <c r="I5436" t="s">
        <v>62</v>
      </c>
      <c r="J5436" t="s">
        <v>143</v>
      </c>
      <c r="K5436">
        <v>1</v>
      </c>
      <c r="L5436" s="2">
        <v>1800</v>
      </c>
      <c r="M5436">
        <v>10</v>
      </c>
      <c r="N5436" s="2">
        <v>1800</v>
      </c>
      <c r="O5436" s="2">
        <v>180</v>
      </c>
      <c r="P5436" s="2">
        <v>1620</v>
      </c>
      <c r="Q5436" s="2">
        <v>903.72</v>
      </c>
      <c r="R5436" s="2">
        <v>716.28</v>
      </c>
      <c r="S5436" t="s">
        <v>53</v>
      </c>
      <c r="T5436" t="s">
        <v>54</v>
      </c>
      <c r="U5436" t="s">
        <v>55</v>
      </c>
      <c r="V5436" t="s">
        <v>39</v>
      </c>
      <c r="W5436" t="s">
        <v>83</v>
      </c>
      <c r="X5436" t="s">
        <v>41</v>
      </c>
      <c r="Y5436" t="s">
        <v>56</v>
      </c>
      <c r="Z5436" t="s">
        <v>43</v>
      </c>
      <c r="AA5436" t="s">
        <v>44</v>
      </c>
      <c r="AB5436" t="s">
        <v>44</v>
      </c>
    </row>
    <row r="5437" spans="1:28" x14ac:dyDescent="0.25">
      <c r="A5437" t="s">
        <v>10030</v>
      </c>
      <c r="B5437" s="1">
        <v>45731</v>
      </c>
      <c r="C5437" t="s">
        <v>379</v>
      </c>
      <c r="D5437" t="s">
        <v>380</v>
      </c>
      <c r="E5437">
        <v>55</v>
      </c>
      <c r="F5437" t="s">
        <v>31</v>
      </c>
      <c r="G5437" t="s">
        <v>197</v>
      </c>
      <c r="H5437" t="s">
        <v>198</v>
      </c>
      <c r="I5437" t="s">
        <v>74</v>
      </c>
      <c r="J5437" t="s">
        <v>75</v>
      </c>
      <c r="K5437">
        <v>1</v>
      </c>
      <c r="L5437" s="2">
        <v>2600</v>
      </c>
      <c r="M5437">
        <v>5</v>
      </c>
      <c r="N5437" s="2">
        <v>2600</v>
      </c>
      <c r="O5437" s="2">
        <v>130</v>
      </c>
      <c r="P5437" s="2">
        <v>2470</v>
      </c>
      <c r="Q5437" s="2">
        <v>1540.12</v>
      </c>
      <c r="R5437" s="2">
        <v>929.88</v>
      </c>
      <c r="S5437" t="s">
        <v>53</v>
      </c>
      <c r="T5437" t="s">
        <v>136</v>
      </c>
      <c r="U5437" t="s">
        <v>38</v>
      </c>
      <c r="V5437" t="s">
        <v>39</v>
      </c>
      <c r="W5437" t="s">
        <v>66</v>
      </c>
      <c r="X5437" t="s">
        <v>97</v>
      </c>
      <c r="Y5437" t="s">
        <v>56</v>
      </c>
      <c r="Z5437" t="s">
        <v>43</v>
      </c>
      <c r="AA5437" t="s">
        <v>44</v>
      </c>
      <c r="AB5437" t="s">
        <v>44</v>
      </c>
    </row>
    <row r="5438" spans="1:28" x14ac:dyDescent="0.25">
      <c r="A5438" t="s">
        <v>10031</v>
      </c>
      <c r="B5438" s="1">
        <v>45731</v>
      </c>
      <c r="C5438" t="s">
        <v>4691</v>
      </c>
      <c r="D5438" t="s">
        <v>4692</v>
      </c>
      <c r="E5438">
        <v>41</v>
      </c>
      <c r="F5438" t="s">
        <v>31</v>
      </c>
      <c r="G5438" t="s">
        <v>128</v>
      </c>
      <c r="H5438" t="s">
        <v>129</v>
      </c>
      <c r="I5438" t="s">
        <v>74</v>
      </c>
      <c r="J5438" t="s">
        <v>130</v>
      </c>
      <c r="K5438">
        <v>1</v>
      </c>
      <c r="L5438" s="2">
        <v>1700</v>
      </c>
      <c r="M5438">
        <v>10</v>
      </c>
      <c r="N5438" s="2">
        <v>1700</v>
      </c>
      <c r="O5438" s="2">
        <v>170</v>
      </c>
      <c r="P5438" s="2">
        <v>1530</v>
      </c>
      <c r="Q5438" s="2">
        <v>990.5</v>
      </c>
      <c r="R5438" s="2">
        <v>539.5</v>
      </c>
      <c r="S5438" t="s">
        <v>53</v>
      </c>
      <c r="T5438" t="s">
        <v>290</v>
      </c>
      <c r="U5438" t="s">
        <v>291</v>
      </c>
      <c r="V5438" t="s">
        <v>39</v>
      </c>
      <c r="W5438" t="s">
        <v>137</v>
      </c>
      <c r="X5438" t="s">
        <v>41</v>
      </c>
      <c r="Y5438" t="s">
        <v>56</v>
      </c>
      <c r="Z5438" t="s">
        <v>43</v>
      </c>
      <c r="AA5438" t="s">
        <v>44</v>
      </c>
      <c r="AB5438" t="s">
        <v>68</v>
      </c>
    </row>
    <row r="5439" spans="1:28" x14ac:dyDescent="0.25">
      <c r="A5439" t="s">
        <v>10032</v>
      </c>
      <c r="B5439" s="1">
        <v>45731</v>
      </c>
      <c r="C5439" t="s">
        <v>3977</v>
      </c>
      <c r="D5439" t="s">
        <v>3978</v>
      </c>
      <c r="E5439">
        <v>59</v>
      </c>
      <c r="F5439" t="s">
        <v>31</v>
      </c>
      <c r="G5439" t="s">
        <v>158</v>
      </c>
      <c r="H5439" t="s">
        <v>159</v>
      </c>
      <c r="I5439" t="s">
        <v>51</v>
      </c>
      <c r="J5439" t="s">
        <v>52</v>
      </c>
      <c r="K5439">
        <v>1</v>
      </c>
      <c r="L5439" s="2">
        <v>650</v>
      </c>
      <c r="M5439">
        <v>0</v>
      </c>
      <c r="N5439" s="2">
        <v>650</v>
      </c>
      <c r="O5439" s="2">
        <v>0</v>
      </c>
      <c r="P5439" s="2">
        <v>650</v>
      </c>
      <c r="Q5439" s="2">
        <v>450.51</v>
      </c>
      <c r="R5439" s="2">
        <v>199.49</v>
      </c>
      <c r="S5439" t="s">
        <v>64</v>
      </c>
      <c r="T5439" t="s">
        <v>136</v>
      </c>
      <c r="U5439" t="s">
        <v>38</v>
      </c>
      <c r="V5439" t="s">
        <v>39</v>
      </c>
      <c r="W5439" t="s">
        <v>92</v>
      </c>
      <c r="X5439" t="s">
        <v>97</v>
      </c>
      <c r="Y5439" t="s">
        <v>56</v>
      </c>
      <c r="Z5439" t="s">
        <v>43</v>
      </c>
      <c r="AA5439" t="s">
        <v>44</v>
      </c>
      <c r="AB5439" t="s">
        <v>44</v>
      </c>
    </row>
    <row r="5440" spans="1:28" x14ac:dyDescent="0.25">
      <c r="A5440" t="s">
        <v>10033</v>
      </c>
      <c r="B5440" s="1">
        <v>45731</v>
      </c>
      <c r="C5440" t="s">
        <v>2265</v>
      </c>
      <c r="D5440" t="s">
        <v>2266</v>
      </c>
      <c r="E5440">
        <v>38</v>
      </c>
      <c r="F5440" t="s">
        <v>111</v>
      </c>
      <c r="G5440" t="s">
        <v>148</v>
      </c>
      <c r="H5440" t="s">
        <v>149</v>
      </c>
      <c r="I5440" t="s">
        <v>74</v>
      </c>
      <c r="J5440" t="s">
        <v>130</v>
      </c>
      <c r="K5440">
        <v>1</v>
      </c>
      <c r="L5440" s="2">
        <v>3500</v>
      </c>
      <c r="M5440">
        <v>20</v>
      </c>
      <c r="N5440" s="2">
        <v>3500</v>
      </c>
      <c r="O5440" s="2">
        <v>700</v>
      </c>
      <c r="P5440" s="2">
        <v>2800</v>
      </c>
      <c r="Q5440" s="2">
        <v>1739.91</v>
      </c>
      <c r="R5440" s="2">
        <v>1060.0899999999999</v>
      </c>
      <c r="S5440" t="s">
        <v>53</v>
      </c>
      <c r="T5440" t="s">
        <v>65</v>
      </c>
      <c r="U5440" t="s">
        <v>65</v>
      </c>
      <c r="V5440" t="s">
        <v>39</v>
      </c>
      <c r="W5440" t="s">
        <v>83</v>
      </c>
      <c r="X5440" t="s">
        <v>97</v>
      </c>
      <c r="Y5440" t="s">
        <v>42</v>
      </c>
      <c r="Z5440" t="s">
        <v>43</v>
      </c>
      <c r="AA5440" t="s">
        <v>44</v>
      </c>
      <c r="AB5440" t="s">
        <v>44</v>
      </c>
    </row>
    <row r="5441" spans="1:28" x14ac:dyDescent="0.25">
      <c r="A5441" t="s">
        <v>10034</v>
      </c>
      <c r="B5441" s="1">
        <v>45732</v>
      </c>
      <c r="C5441" t="s">
        <v>5149</v>
      </c>
      <c r="D5441" t="s">
        <v>5150</v>
      </c>
      <c r="E5441">
        <v>37</v>
      </c>
      <c r="F5441" t="s">
        <v>48</v>
      </c>
      <c r="G5441" t="s">
        <v>134</v>
      </c>
      <c r="H5441" t="s">
        <v>135</v>
      </c>
      <c r="I5441" t="s">
        <v>62</v>
      </c>
      <c r="J5441" t="s">
        <v>130</v>
      </c>
      <c r="K5441">
        <v>3</v>
      </c>
      <c r="L5441" s="2">
        <v>8500</v>
      </c>
      <c r="M5441">
        <v>5</v>
      </c>
      <c r="N5441" s="2">
        <v>25500</v>
      </c>
      <c r="O5441" s="2">
        <v>1275</v>
      </c>
      <c r="P5441" s="2">
        <v>24225</v>
      </c>
      <c r="Q5441" s="2">
        <v>14758.91</v>
      </c>
      <c r="R5441" s="2">
        <v>9466.09</v>
      </c>
      <c r="S5441" t="s">
        <v>53</v>
      </c>
      <c r="T5441" t="s">
        <v>275</v>
      </c>
      <c r="U5441" t="s">
        <v>123</v>
      </c>
      <c r="V5441" t="s">
        <v>39</v>
      </c>
      <c r="W5441" t="s">
        <v>92</v>
      </c>
      <c r="X5441" t="s">
        <v>41</v>
      </c>
      <c r="Y5441" t="s">
        <v>56</v>
      </c>
      <c r="Z5441" t="s">
        <v>43</v>
      </c>
      <c r="AA5441" t="s">
        <v>44</v>
      </c>
      <c r="AB5441" t="s">
        <v>44</v>
      </c>
    </row>
    <row r="5442" spans="1:28" x14ac:dyDescent="0.25">
      <c r="A5442" t="s">
        <v>10035</v>
      </c>
      <c r="B5442" s="1">
        <v>45732</v>
      </c>
      <c r="C5442" t="s">
        <v>1295</v>
      </c>
      <c r="D5442" t="s">
        <v>1296</v>
      </c>
      <c r="E5442">
        <v>26</v>
      </c>
      <c r="F5442" t="s">
        <v>31</v>
      </c>
      <c r="G5442" t="s">
        <v>88</v>
      </c>
      <c r="H5442" t="s">
        <v>89</v>
      </c>
      <c r="I5442" t="s">
        <v>62</v>
      </c>
      <c r="J5442" t="s">
        <v>63</v>
      </c>
      <c r="K5442">
        <v>2</v>
      </c>
      <c r="L5442" s="2">
        <v>4200</v>
      </c>
      <c r="M5442">
        <v>10</v>
      </c>
      <c r="N5442" s="2">
        <v>8400</v>
      </c>
      <c r="O5442" s="2">
        <v>840</v>
      </c>
      <c r="P5442" s="2">
        <v>7560</v>
      </c>
      <c r="Q5442" s="2">
        <v>4379.8599999999997</v>
      </c>
      <c r="R5442" s="2">
        <v>3180.14</v>
      </c>
      <c r="S5442" t="s">
        <v>36</v>
      </c>
      <c r="T5442" t="s">
        <v>275</v>
      </c>
      <c r="U5442" t="s">
        <v>123</v>
      </c>
      <c r="V5442" t="s">
        <v>39</v>
      </c>
      <c r="W5442" t="s">
        <v>92</v>
      </c>
      <c r="X5442" t="s">
        <v>97</v>
      </c>
      <c r="Y5442" t="s">
        <v>84</v>
      </c>
      <c r="Z5442" t="s">
        <v>223</v>
      </c>
      <c r="AA5442" t="s">
        <v>44</v>
      </c>
      <c r="AB5442" t="s">
        <v>44</v>
      </c>
    </row>
    <row r="5443" spans="1:28" x14ac:dyDescent="0.25">
      <c r="A5443" t="s">
        <v>10036</v>
      </c>
      <c r="B5443" s="1">
        <v>45732</v>
      </c>
      <c r="C5443" t="s">
        <v>2384</v>
      </c>
      <c r="D5443" t="s">
        <v>2385</v>
      </c>
      <c r="E5443">
        <v>57</v>
      </c>
      <c r="F5443" t="s">
        <v>48</v>
      </c>
      <c r="G5443" t="s">
        <v>273</v>
      </c>
      <c r="H5443" t="s">
        <v>274</v>
      </c>
      <c r="I5443" t="s">
        <v>51</v>
      </c>
      <c r="J5443" t="s">
        <v>52</v>
      </c>
      <c r="K5443">
        <v>2</v>
      </c>
      <c r="L5443" s="2">
        <v>250</v>
      </c>
      <c r="M5443">
        <v>5</v>
      </c>
      <c r="N5443" s="2">
        <v>500</v>
      </c>
      <c r="O5443" s="2">
        <v>25</v>
      </c>
      <c r="P5443" s="2">
        <v>475</v>
      </c>
      <c r="Q5443" s="2">
        <v>284.39</v>
      </c>
      <c r="R5443" s="2">
        <v>190.61</v>
      </c>
      <c r="S5443" t="s">
        <v>53</v>
      </c>
      <c r="T5443" t="s">
        <v>90</v>
      </c>
      <c r="U5443" t="s">
        <v>91</v>
      </c>
      <c r="V5443" t="s">
        <v>39</v>
      </c>
      <c r="W5443" t="s">
        <v>124</v>
      </c>
      <c r="X5443" t="s">
        <v>67</v>
      </c>
      <c r="Y5443" t="s">
        <v>56</v>
      </c>
      <c r="Z5443" t="s">
        <v>43</v>
      </c>
      <c r="AA5443" t="s">
        <v>44</v>
      </c>
      <c r="AB5443" t="s">
        <v>44</v>
      </c>
    </row>
    <row r="5444" spans="1:28" x14ac:dyDescent="0.25">
      <c r="A5444" t="s">
        <v>10037</v>
      </c>
      <c r="B5444" s="1">
        <v>45732</v>
      </c>
      <c r="C5444" t="s">
        <v>6115</v>
      </c>
      <c r="D5444" t="s">
        <v>6116</v>
      </c>
      <c r="E5444">
        <v>60</v>
      </c>
      <c r="F5444" t="s">
        <v>31</v>
      </c>
      <c r="G5444" t="s">
        <v>188</v>
      </c>
      <c r="H5444" t="s">
        <v>189</v>
      </c>
      <c r="I5444" t="s">
        <v>34</v>
      </c>
      <c r="J5444" t="s">
        <v>190</v>
      </c>
      <c r="K5444">
        <v>1</v>
      </c>
      <c r="L5444" s="2">
        <v>1800</v>
      </c>
      <c r="M5444">
        <v>20</v>
      </c>
      <c r="N5444" s="2">
        <v>1800</v>
      </c>
      <c r="O5444" s="2">
        <v>360</v>
      </c>
      <c r="P5444" s="2">
        <v>1440</v>
      </c>
      <c r="Q5444" s="2">
        <v>1061.73</v>
      </c>
      <c r="R5444" s="2">
        <v>378.27</v>
      </c>
      <c r="S5444" t="s">
        <v>53</v>
      </c>
      <c r="T5444" t="s">
        <v>153</v>
      </c>
      <c r="U5444" t="s">
        <v>154</v>
      </c>
      <c r="V5444" t="s">
        <v>39</v>
      </c>
      <c r="W5444" t="s">
        <v>92</v>
      </c>
      <c r="X5444" t="s">
        <v>41</v>
      </c>
      <c r="Y5444" t="s">
        <v>42</v>
      </c>
      <c r="Z5444" t="s">
        <v>107</v>
      </c>
      <c r="AA5444" t="s">
        <v>44</v>
      </c>
      <c r="AB5444" t="s">
        <v>44</v>
      </c>
    </row>
    <row r="5445" spans="1:28" x14ac:dyDescent="0.25">
      <c r="A5445" t="s">
        <v>10038</v>
      </c>
      <c r="B5445" s="1">
        <v>45732</v>
      </c>
      <c r="C5445" t="s">
        <v>546</v>
      </c>
      <c r="D5445" t="s">
        <v>547</v>
      </c>
      <c r="E5445">
        <v>58</v>
      </c>
      <c r="F5445" t="s">
        <v>111</v>
      </c>
      <c r="G5445" t="s">
        <v>227</v>
      </c>
      <c r="H5445" t="s">
        <v>228</v>
      </c>
      <c r="I5445" t="s">
        <v>74</v>
      </c>
      <c r="J5445" t="s">
        <v>75</v>
      </c>
      <c r="K5445">
        <v>1</v>
      </c>
      <c r="L5445" s="2">
        <v>1400</v>
      </c>
      <c r="M5445">
        <v>20</v>
      </c>
      <c r="N5445" s="2">
        <v>1400</v>
      </c>
      <c r="O5445" s="2">
        <v>280</v>
      </c>
      <c r="P5445" s="2">
        <v>1120</v>
      </c>
      <c r="Q5445" s="2">
        <v>654.79</v>
      </c>
      <c r="R5445" s="2">
        <v>465.21</v>
      </c>
      <c r="S5445" t="s">
        <v>64</v>
      </c>
      <c r="T5445" t="s">
        <v>178</v>
      </c>
      <c r="U5445" t="s">
        <v>154</v>
      </c>
      <c r="V5445" t="s">
        <v>39</v>
      </c>
      <c r="W5445" t="s">
        <v>124</v>
      </c>
      <c r="X5445" t="s">
        <v>41</v>
      </c>
      <c r="Y5445" t="s">
        <v>84</v>
      </c>
      <c r="Z5445" t="s">
        <v>43</v>
      </c>
      <c r="AA5445" t="s">
        <v>44</v>
      </c>
      <c r="AB5445" t="s">
        <v>44</v>
      </c>
    </row>
    <row r="5446" spans="1:28" x14ac:dyDescent="0.25">
      <c r="A5446" t="s">
        <v>10039</v>
      </c>
      <c r="B5446" s="1">
        <v>45732</v>
      </c>
      <c r="C5446" t="s">
        <v>4742</v>
      </c>
      <c r="D5446" t="s">
        <v>4743</v>
      </c>
      <c r="E5446">
        <v>49</v>
      </c>
      <c r="F5446" t="s">
        <v>48</v>
      </c>
      <c r="G5446" t="s">
        <v>280</v>
      </c>
      <c r="H5446" t="s">
        <v>281</v>
      </c>
      <c r="I5446" t="s">
        <v>62</v>
      </c>
      <c r="J5446" t="s">
        <v>190</v>
      </c>
      <c r="K5446">
        <v>1</v>
      </c>
      <c r="L5446" s="2">
        <v>700</v>
      </c>
      <c r="M5446">
        <v>20</v>
      </c>
      <c r="N5446" s="2">
        <v>700</v>
      </c>
      <c r="O5446" s="2">
        <v>140</v>
      </c>
      <c r="P5446" s="2">
        <v>560</v>
      </c>
      <c r="Q5446" s="2">
        <v>402.95</v>
      </c>
      <c r="R5446" s="2">
        <v>157.05000000000001</v>
      </c>
      <c r="S5446" t="s">
        <v>64</v>
      </c>
      <c r="T5446" t="s">
        <v>222</v>
      </c>
      <c r="U5446" t="s">
        <v>38</v>
      </c>
      <c r="V5446" t="s">
        <v>39</v>
      </c>
      <c r="W5446" t="s">
        <v>92</v>
      </c>
      <c r="X5446" t="s">
        <v>97</v>
      </c>
      <c r="Y5446" t="s">
        <v>42</v>
      </c>
      <c r="Z5446" t="s">
        <v>43</v>
      </c>
      <c r="AA5446" t="s">
        <v>44</v>
      </c>
      <c r="AB5446" t="s">
        <v>44</v>
      </c>
    </row>
    <row r="5447" spans="1:28" x14ac:dyDescent="0.25">
      <c r="A5447" t="s">
        <v>10040</v>
      </c>
      <c r="B5447" s="1">
        <v>45732</v>
      </c>
      <c r="C5447" t="s">
        <v>1033</v>
      </c>
      <c r="D5447" t="s">
        <v>1034</v>
      </c>
      <c r="E5447">
        <v>36</v>
      </c>
      <c r="F5447" t="s">
        <v>31</v>
      </c>
      <c r="G5447" t="s">
        <v>134</v>
      </c>
      <c r="H5447" t="s">
        <v>135</v>
      </c>
      <c r="I5447" t="s">
        <v>62</v>
      </c>
      <c r="J5447" t="s">
        <v>130</v>
      </c>
      <c r="K5447">
        <v>1</v>
      </c>
      <c r="L5447" s="2">
        <v>8500</v>
      </c>
      <c r="M5447">
        <v>10</v>
      </c>
      <c r="N5447" s="2">
        <v>8500</v>
      </c>
      <c r="O5447" s="2">
        <v>850</v>
      </c>
      <c r="P5447" s="2">
        <v>7650</v>
      </c>
      <c r="Q5447" s="2">
        <v>5519.96</v>
      </c>
      <c r="R5447" s="2">
        <v>2130.04</v>
      </c>
      <c r="S5447" t="s">
        <v>53</v>
      </c>
      <c r="T5447" t="s">
        <v>578</v>
      </c>
      <c r="U5447" t="s">
        <v>579</v>
      </c>
      <c r="V5447" t="s">
        <v>39</v>
      </c>
      <c r="W5447" t="s">
        <v>66</v>
      </c>
      <c r="X5447" t="s">
        <v>97</v>
      </c>
      <c r="Y5447" t="s">
        <v>56</v>
      </c>
      <c r="Z5447" t="s">
        <v>144</v>
      </c>
      <c r="AA5447" t="s">
        <v>44</v>
      </c>
      <c r="AB5447" t="s">
        <v>44</v>
      </c>
    </row>
    <row r="5448" spans="1:28" x14ac:dyDescent="0.25">
      <c r="A5448" t="s">
        <v>10041</v>
      </c>
      <c r="B5448" s="1">
        <v>45732</v>
      </c>
      <c r="C5448" t="s">
        <v>9639</v>
      </c>
      <c r="D5448" t="s">
        <v>9640</v>
      </c>
      <c r="E5448">
        <v>32</v>
      </c>
      <c r="F5448" t="s">
        <v>48</v>
      </c>
      <c r="G5448" t="s">
        <v>344</v>
      </c>
      <c r="H5448" t="s">
        <v>345</v>
      </c>
      <c r="I5448" t="s">
        <v>34</v>
      </c>
      <c r="J5448" t="s">
        <v>121</v>
      </c>
      <c r="K5448">
        <v>1</v>
      </c>
      <c r="L5448" s="2">
        <v>1600</v>
      </c>
      <c r="M5448">
        <v>20</v>
      </c>
      <c r="N5448" s="2">
        <v>1600</v>
      </c>
      <c r="O5448" s="2">
        <v>320</v>
      </c>
      <c r="P5448" s="2">
        <v>1280</v>
      </c>
      <c r="Q5448" s="2">
        <v>787.85</v>
      </c>
      <c r="R5448" s="2">
        <v>492.15</v>
      </c>
      <c r="S5448" t="s">
        <v>64</v>
      </c>
      <c r="T5448" t="s">
        <v>76</v>
      </c>
      <c r="U5448" t="s">
        <v>77</v>
      </c>
      <c r="V5448" t="s">
        <v>39</v>
      </c>
      <c r="W5448" t="s">
        <v>137</v>
      </c>
      <c r="X5448" t="s">
        <v>41</v>
      </c>
      <c r="Y5448" t="s">
        <v>56</v>
      </c>
      <c r="Z5448" t="s">
        <v>43</v>
      </c>
      <c r="AA5448" t="s">
        <v>44</v>
      </c>
      <c r="AB5448" t="s">
        <v>44</v>
      </c>
    </row>
    <row r="5449" spans="1:28" x14ac:dyDescent="0.25">
      <c r="A5449" t="s">
        <v>10042</v>
      </c>
      <c r="B5449" s="1">
        <v>45732</v>
      </c>
      <c r="C5449" t="s">
        <v>8561</v>
      </c>
      <c r="D5449" t="s">
        <v>8562</v>
      </c>
      <c r="E5449">
        <v>48</v>
      </c>
      <c r="F5449" t="s">
        <v>31</v>
      </c>
      <c r="G5449" t="s">
        <v>134</v>
      </c>
      <c r="H5449" t="s">
        <v>135</v>
      </c>
      <c r="I5449" t="s">
        <v>62</v>
      </c>
      <c r="J5449" t="s">
        <v>130</v>
      </c>
      <c r="K5449">
        <v>1</v>
      </c>
      <c r="L5449" s="2">
        <v>8500</v>
      </c>
      <c r="M5449">
        <v>0</v>
      </c>
      <c r="N5449" s="2">
        <v>8500</v>
      </c>
      <c r="O5449" s="2">
        <v>0</v>
      </c>
      <c r="P5449" s="2">
        <v>8500</v>
      </c>
      <c r="Q5449" s="2">
        <v>5732.1</v>
      </c>
      <c r="R5449" s="2">
        <v>2767.9</v>
      </c>
      <c r="S5449" t="s">
        <v>53</v>
      </c>
      <c r="T5449" t="s">
        <v>96</v>
      </c>
      <c r="U5449" t="s">
        <v>96</v>
      </c>
      <c r="V5449" t="s">
        <v>39</v>
      </c>
      <c r="W5449" t="s">
        <v>40</v>
      </c>
      <c r="X5449" t="s">
        <v>97</v>
      </c>
      <c r="Y5449" t="s">
        <v>42</v>
      </c>
      <c r="Z5449" t="s">
        <v>508</v>
      </c>
      <c r="AA5449" t="s">
        <v>44</v>
      </c>
      <c r="AB5449" t="s">
        <v>44</v>
      </c>
    </row>
    <row r="5450" spans="1:28" x14ac:dyDescent="0.25">
      <c r="A5450" t="s">
        <v>10043</v>
      </c>
      <c r="B5450" s="1">
        <v>45732</v>
      </c>
      <c r="C5450" t="s">
        <v>3770</v>
      </c>
      <c r="D5450" t="s">
        <v>3771</v>
      </c>
      <c r="E5450">
        <v>53</v>
      </c>
      <c r="F5450" t="s">
        <v>31</v>
      </c>
      <c r="G5450" t="s">
        <v>227</v>
      </c>
      <c r="H5450" t="s">
        <v>228</v>
      </c>
      <c r="I5450" t="s">
        <v>74</v>
      </c>
      <c r="J5450" t="s">
        <v>75</v>
      </c>
      <c r="K5450">
        <v>2</v>
      </c>
      <c r="L5450" s="2">
        <v>1400</v>
      </c>
      <c r="M5450">
        <v>10</v>
      </c>
      <c r="N5450" s="2">
        <v>2800</v>
      </c>
      <c r="O5450" s="2">
        <v>280</v>
      </c>
      <c r="P5450" s="2">
        <v>2520</v>
      </c>
      <c r="Q5450" s="2">
        <v>1646.74</v>
      </c>
      <c r="R5450" s="2">
        <v>873.26</v>
      </c>
      <c r="S5450" t="s">
        <v>53</v>
      </c>
      <c r="T5450" t="s">
        <v>114</v>
      </c>
      <c r="U5450" t="s">
        <v>115</v>
      </c>
      <c r="V5450" t="s">
        <v>39</v>
      </c>
      <c r="W5450" t="s">
        <v>83</v>
      </c>
      <c r="X5450" t="s">
        <v>67</v>
      </c>
      <c r="Y5450" t="s">
        <v>56</v>
      </c>
      <c r="Z5450" t="s">
        <v>107</v>
      </c>
      <c r="AA5450" t="s">
        <v>44</v>
      </c>
      <c r="AB5450" t="s">
        <v>68</v>
      </c>
    </row>
    <row r="5451" spans="1:28" x14ac:dyDescent="0.25">
      <c r="A5451" t="s">
        <v>10044</v>
      </c>
      <c r="B5451" s="1">
        <v>45732</v>
      </c>
      <c r="C5451" t="s">
        <v>6026</v>
      </c>
      <c r="D5451" t="s">
        <v>6027</v>
      </c>
      <c r="E5451">
        <v>29</v>
      </c>
      <c r="F5451" t="s">
        <v>31</v>
      </c>
      <c r="G5451" t="s">
        <v>148</v>
      </c>
      <c r="H5451" t="s">
        <v>149</v>
      </c>
      <c r="I5451" t="s">
        <v>74</v>
      </c>
      <c r="J5451" t="s">
        <v>130</v>
      </c>
      <c r="K5451">
        <v>1</v>
      </c>
      <c r="L5451" s="2">
        <v>3500</v>
      </c>
      <c r="M5451">
        <v>5</v>
      </c>
      <c r="N5451" s="2">
        <v>3500</v>
      </c>
      <c r="O5451" s="2">
        <v>175</v>
      </c>
      <c r="P5451" s="2">
        <v>3325</v>
      </c>
      <c r="Q5451" s="2">
        <v>2306.77</v>
      </c>
      <c r="R5451" s="2">
        <v>1018.23</v>
      </c>
      <c r="S5451" t="s">
        <v>64</v>
      </c>
      <c r="T5451" t="s">
        <v>114</v>
      </c>
      <c r="U5451" t="s">
        <v>115</v>
      </c>
      <c r="V5451" t="s">
        <v>39</v>
      </c>
      <c r="W5451" t="s">
        <v>83</v>
      </c>
      <c r="X5451" t="s">
        <v>97</v>
      </c>
      <c r="Y5451" t="s">
        <v>56</v>
      </c>
      <c r="Z5451" t="s">
        <v>223</v>
      </c>
      <c r="AA5451" t="s">
        <v>68</v>
      </c>
      <c r="AB5451" t="s">
        <v>68</v>
      </c>
    </row>
    <row r="5452" spans="1:28" x14ac:dyDescent="0.25">
      <c r="A5452" t="s">
        <v>10045</v>
      </c>
      <c r="B5452" s="1">
        <v>45732</v>
      </c>
      <c r="C5452" t="s">
        <v>6189</v>
      </c>
      <c r="D5452" t="s">
        <v>6190</v>
      </c>
      <c r="E5452">
        <v>18</v>
      </c>
      <c r="F5452" t="s">
        <v>48</v>
      </c>
      <c r="G5452" t="s">
        <v>366</v>
      </c>
      <c r="H5452" t="s">
        <v>367</v>
      </c>
      <c r="I5452" t="s">
        <v>34</v>
      </c>
      <c r="J5452" t="s">
        <v>130</v>
      </c>
      <c r="K5452">
        <v>4</v>
      </c>
      <c r="L5452" s="2">
        <v>14500</v>
      </c>
      <c r="M5452">
        <v>10</v>
      </c>
      <c r="N5452" s="2">
        <v>58000</v>
      </c>
      <c r="O5452" s="2">
        <v>5800</v>
      </c>
      <c r="P5452" s="2">
        <v>52200</v>
      </c>
      <c r="Q5452" s="2">
        <v>33330.480000000003</v>
      </c>
      <c r="R5452" s="2">
        <v>18869.52</v>
      </c>
      <c r="S5452" t="s">
        <v>53</v>
      </c>
      <c r="T5452" t="s">
        <v>54</v>
      </c>
      <c r="U5452" t="s">
        <v>55</v>
      </c>
      <c r="V5452" t="s">
        <v>39</v>
      </c>
      <c r="W5452" t="s">
        <v>66</v>
      </c>
      <c r="X5452" t="s">
        <v>41</v>
      </c>
      <c r="Y5452" t="s">
        <v>56</v>
      </c>
      <c r="Z5452" t="s">
        <v>43</v>
      </c>
      <c r="AA5452" t="s">
        <v>44</v>
      </c>
      <c r="AB5452" t="s">
        <v>44</v>
      </c>
    </row>
    <row r="5453" spans="1:28" x14ac:dyDescent="0.25">
      <c r="A5453" t="s">
        <v>10046</v>
      </c>
      <c r="B5453" s="1">
        <v>45732</v>
      </c>
      <c r="C5453" t="s">
        <v>8332</v>
      </c>
      <c r="D5453" t="s">
        <v>8333</v>
      </c>
      <c r="E5453">
        <v>47</v>
      </c>
      <c r="F5453" t="s">
        <v>111</v>
      </c>
      <c r="G5453" t="s">
        <v>158</v>
      </c>
      <c r="H5453" t="s">
        <v>159</v>
      </c>
      <c r="I5453" t="s">
        <v>51</v>
      </c>
      <c r="J5453" t="s">
        <v>52</v>
      </c>
      <c r="K5453">
        <v>5</v>
      </c>
      <c r="L5453" s="2">
        <v>650</v>
      </c>
      <c r="M5453">
        <v>20</v>
      </c>
      <c r="N5453" s="2">
        <v>3250</v>
      </c>
      <c r="O5453" s="2">
        <v>650</v>
      </c>
      <c r="P5453" s="2">
        <v>2600</v>
      </c>
      <c r="Q5453" s="2">
        <v>1639.42</v>
      </c>
      <c r="R5453" s="2">
        <v>960.58</v>
      </c>
      <c r="S5453" t="s">
        <v>53</v>
      </c>
      <c r="T5453" t="s">
        <v>275</v>
      </c>
      <c r="U5453" t="s">
        <v>123</v>
      </c>
      <c r="V5453" t="s">
        <v>39</v>
      </c>
      <c r="W5453" t="s">
        <v>137</v>
      </c>
      <c r="X5453" t="s">
        <v>97</v>
      </c>
      <c r="Y5453" t="s">
        <v>56</v>
      </c>
      <c r="Z5453" t="s">
        <v>43</v>
      </c>
      <c r="AA5453" t="s">
        <v>44</v>
      </c>
      <c r="AB5453" t="s">
        <v>44</v>
      </c>
    </row>
    <row r="5454" spans="1:28" x14ac:dyDescent="0.25">
      <c r="A5454" t="s">
        <v>10047</v>
      </c>
      <c r="B5454" s="1">
        <v>45732</v>
      </c>
      <c r="C5454" t="s">
        <v>10048</v>
      </c>
      <c r="D5454" t="s">
        <v>10049</v>
      </c>
      <c r="E5454">
        <v>21</v>
      </c>
      <c r="F5454" t="s">
        <v>31</v>
      </c>
      <c r="G5454" t="s">
        <v>298</v>
      </c>
      <c r="H5454" t="s">
        <v>299</v>
      </c>
      <c r="I5454" t="s">
        <v>103</v>
      </c>
      <c r="J5454" t="s">
        <v>104</v>
      </c>
      <c r="K5454">
        <v>2</v>
      </c>
      <c r="L5454" s="2">
        <v>700</v>
      </c>
      <c r="M5454">
        <v>10</v>
      </c>
      <c r="N5454" s="2">
        <v>1400</v>
      </c>
      <c r="O5454" s="2">
        <v>140</v>
      </c>
      <c r="P5454" s="2">
        <v>1260</v>
      </c>
      <c r="Q5454" s="2">
        <v>794.32</v>
      </c>
      <c r="R5454" s="2">
        <v>465.68</v>
      </c>
      <c r="S5454" t="s">
        <v>53</v>
      </c>
      <c r="T5454" t="s">
        <v>263</v>
      </c>
      <c r="U5454" t="s">
        <v>91</v>
      </c>
      <c r="V5454" t="s">
        <v>39</v>
      </c>
      <c r="W5454" t="s">
        <v>40</v>
      </c>
      <c r="X5454" t="s">
        <v>97</v>
      </c>
      <c r="Y5454" t="s">
        <v>56</v>
      </c>
      <c r="Z5454" t="s">
        <v>43</v>
      </c>
      <c r="AA5454" t="s">
        <v>44</v>
      </c>
      <c r="AB5454" t="s">
        <v>44</v>
      </c>
    </row>
    <row r="5455" spans="1:28" x14ac:dyDescent="0.25">
      <c r="A5455" t="s">
        <v>10050</v>
      </c>
      <c r="B5455" s="1">
        <v>45732</v>
      </c>
      <c r="C5455" t="s">
        <v>1846</v>
      </c>
      <c r="D5455" t="s">
        <v>1847</v>
      </c>
      <c r="E5455">
        <v>28</v>
      </c>
      <c r="F5455" t="s">
        <v>31</v>
      </c>
      <c r="G5455" t="s">
        <v>227</v>
      </c>
      <c r="H5455" t="s">
        <v>228</v>
      </c>
      <c r="I5455" t="s">
        <v>74</v>
      </c>
      <c r="J5455" t="s">
        <v>75</v>
      </c>
      <c r="K5455">
        <v>2</v>
      </c>
      <c r="L5455" s="2">
        <v>1400</v>
      </c>
      <c r="M5455">
        <v>15</v>
      </c>
      <c r="N5455" s="2">
        <v>2800</v>
      </c>
      <c r="O5455" s="2">
        <v>420</v>
      </c>
      <c r="P5455" s="2">
        <v>2380</v>
      </c>
      <c r="Q5455" s="2">
        <v>1332.09</v>
      </c>
      <c r="R5455" s="2">
        <v>1047.9100000000001</v>
      </c>
      <c r="S5455" t="s">
        <v>64</v>
      </c>
      <c r="T5455" t="s">
        <v>96</v>
      </c>
      <c r="U5455" t="s">
        <v>96</v>
      </c>
      <c r="V5455" t="s">
        <v>39</v>
      </c>
      <c r="W5455" t="s">
        <v>92</v>
      </c>
      <c r="X5455" t="s">
        <v>97</v>
      </c>
      <c r="Y5455" t="s">
        <v>42</v>
      </c>
      <c r="Z5455" t="s">
        <v>43</v>
      </c>
      <c r="AA5455" t="s">
        <v>44</v>
      </c>
      <c r="AB5455" t="s">
        <v>44</v>
      </c>
    </row>
    <row r="5456" spans="1:28" x14ac:dyDescent="0.25">
      <c r="A5456" t="s">
        <v>10051</v>
      </c>
      <c r="B5456" s="1">
        <v>45733</v>
      </c>
      <c r="C5456" t="s">
        <v>9507</v>
      </c>
      <c r="D5456" t="s">
        <v>9508</v>
      </c>
      <c r="E5456">
        <v>51</v>
      </c>
      <c r="F5456" t="s">
        <v>31</v>
      </c>
      <c r="G5456" t="s">
        <v>134</v>
      </c>
      <c r="H5456" t="s">
        <v>135</v>
      </c>
      <c r="I5456" t="s">
        <v>62</v>
      </c>
      <c r="J5456" t="s">
        <v>130</v>
      </c>
      <c r="K5456">
        <v>1</v>
      </c>
      <c r="L5456" s="2">
        <v>8500</v>
      </c>
      <c r="M5456">
        <v>5</v>
      </c>
      <c r="N5456" s="2">
        <v>8500</v>
      </c>
      <c r="O5456" s="2">
        <v>425</v>
      </c>
      <c r="P5456" s="2">
        <v>8075</v>
      </c>
      <c r="Q5456" s="2">
        <v>4698.3100000000004</v>
      </c>
      <c r="R5456" s="2">
        <v>3376.69</v>
      </c>
      <c r="S5456" t="s">
        <v>53</v>
      </c>
      <c r="T5456" t="s">
        <v>105</v>
      </c>
      <c r="U5456" t="s">
        <v>106</v>
      </c>
      <c r="V5456" t="s">
        <v>39</v>
      </c>
      <c r="W5456" t="s">
        <v>40</v>
      </c>
      <c r="X5456" t="s">
        <v>41</v>
      </c>
      <c r="Y5456" t="s">
        <v>42</v>
      </c>
      <c r="Z5456" t="s">
        <v>43</v>
      </c>
      <c r="AA5456" t="s">
        <v>44</v>
      </c>
      <c r="AB5456" t="s">
        <v>44</v>
      </c>
    </row>
    <row r="5457" spans="1:28" x14ac:dyDescent="0.25">
      <c r="A5457" t="s">
        <v>10052</v>
      </c>
      <c r="B5457" s="1">
        <v>45733</v>
      </c>
      <c r="C5457" t="s">
        <v>8399</v>
      </c>
      <c r="D5457" t="s">
        <v>8400</v>
      </c>
      <c r="E5457">
        <v>60</v>
      </c>
      <c r="F5457" t="s">
        <v>48</v>
      </c>
      <c r="G5457" t="s">
        <v>32</v>
      </c>
      <c r="H5457" t="s">
        <v>33</v>
      </c>
      <c r="I5457" t="s">
        <v>34</v>
      </c>
      <c r="J5457" t="s">
        <v>35</v>
      </c>
      <c r="K5457">
        <v>1</v>
      </c>
      <c r="L5457" s="2">
        <v>55000</v>
      </c>
      <c r="M5457">
        <v>5</v>
      </c>
      <c r="N5457" s="2">
        <v>55000</v>
      </c>
      <c r="O5457" s="2">
        <v>2750</v>
      </c>
      <c r="P5457" s="2">
        <v>52250</v>
      </c>
      <c r="Q5457" s="2">
        <v>37900.46</v>
      </c>
      <c r="R5457" s="2">
        <v>14349.54</v>
      </c>
      <c r="S5457" t="s">
        <v>53</v>
      </c>
      <c r="T5457" t="s">
        <v>105</v>
      </c>
      <c r="U5457" t="s">
        <v>106</v>
      </c>
      <c r="V5457" t="s">
        <v>39</v>
      </c>
      <c r="W5457" t="s">
        <v>40</v>
      </c>
      <c r="X5457" t="s">
        <v>67</v>
      </c>
      <c r="Y5457" t="s">
        <v>56</v>
      </c>
      <c r="Z5457" t="s">
        <v>223</v>
      </c>
      <c r="AA5457" t="s">
        <v>44</v>
      </c>
      <c r="AB5457" t="s">
        <v>44</v>
      </c>
    </row>
    <row r="5458" spans="1:28" x14ac:dyDescent="0.25">
      <c r="A5458" t="s">
        <v>10053</v>
      </c>
      <c r="B5458" s="1">
        <v>45733</v>
      </c>
      <c r="C5458" t="s">
        <v>2207</v>
      </c>
      <c r="D5458" t="s">
        <v>2208</v>
      </c>
      <c r="E5458">
        <v>49</v>
      </c>
      <c r="F5458" t="s">
        <v>31</v>
      </c>
      <c r="G5458" t="s">
        <v>243</v>
      </c>
      <c r="H5458" t="s">
        <v>244</v>
      </c>
      <c r="I5458" t="s">
        <v>103</v>
      </c>
      <c r="J5458" t="s">
        <v>104</v>
      </c>
      <c r="K5458">
        <v>1</v>
      </c>
      <c r="L5458" s="2">
        <v>450</v>
      </c>
      <c r="M5458">
        <v>0</v>
      </c>
      <c r="N5458" s="2">
        <v>450</v>
      </c>
      <c r="O5458" s="2">
        <v>0</v>
      </c>
      <c r="P5458" s="2">
        <v>450</v>
      </c>
      <c r="Q5458" s="2">
        <v>306.99</v>
      </c>
      <c r="R5458" s="2">
        <v>143.01</v>
      </c>
      <c r="S5458" t="s">
        <v>64</v>
      </c>
      <c r="T5458" t="s">
        <v>105</v>
      </c>
      <c r="U5458" t="s">
        <v>106</v>
      </c>
      <c r="V5458" t="s">
        <v>39</v>
      </c>
      <c r="W5458" t="s">
        <v>124</v>
      </c>
      <c r="X5458" t="s">
        <v>41</v>
      </c>
      <c r="Y5458" t="s">
        <v>56</v>
      </c>
      <c r="Z5458" t="s">
        <v>43</v>
      </c>
      <c r="AA5458" t="s">
        <v>44</v>
      </c>
      <c r="AB5458" t="s">
        <v>44</v>
      </c>
    </row>
    <row r="5459" spans="1:28" x14ac:dyDescent="0.25">
      <c r="A5459" t="s">
        <v>10054</v>
      </c>
      <c r="B5459" s="1">
        <v>45733</v>
      </c>
      <c r="C5459" t="s">
        <v>8442</v>
      </c>
      <c r="D5459" t="s">
        <v>8443</v>
      </c>
      <c r="E5459">
        <v>20</v>
      </c>
      <c r="F5459" t="s">
        <v>31</v>
      </c>
      <c r="G5459" t="s">
        <v>561</v>
      </c>
      <c r="H5459" t="s">
        <v>562</v>
      </c>
      <c r="I5459" t="s">
        <v>34</v>
      </c>
      <c r="J5459" t="s">
        <v>143</v>
      </c>
      <c r="K5459">
        <v>4</v>
      </c>
      <c r="L5459" s="2">
        <v>900</v>
      </c>
      <c r="M5459">
        <v>5</v>
      </c>
      <c r="N5459" s="2">
        <v>3600</v>
      </c>
      <c r="O5459" s="2">
        <v>180</v>
      </c>
      <c r="P5459" s="2">
        <v>3420</v>
      </c>
      <c r="Q5459" s="2">
        <v>2541.77</v>
      </c>
      <c r="R5459" s="2">
        <v>878.23</v>
      </c>
      <c r="S5459" t="s">
        <v>64</v>
      </c>
      <c r="T5459" t="s">
        <v>578</v>
      </c>
      <c r="U5459" t="s">
        <v>579</v>
      </c>
      <c r="V5459" t="s">
        <v>39</v>
      </c>
      <c r="W5459" t="s">
        <v>83</v>
      </c>
      <c r="X5459" t="s">
        <v>97</v>
      </c>
      <c r="Y5459" t="s">
        <v>56</v>
      </c>
      <c r="Z5459" t="s">
        <v>43</v>
      </c>
      <c r="AA5459" t="s">
        <v>44</v>
      </c>
      <c r="AB5459" t="s">
        <v>44</v>
      </c>
    </row>
    <row r="5460" spans="1:28" x14ac:dyDescent="0.25">
      <c r="A5460" t="s">
        <v>10055</v>
      </c>
      <c r="B5460" s="1">
        <v>45733</v>
      </c>
      <c r="C5460" t="s">
        <v>1506</v>
      </c>
      <c r="D5460" t="s">
        <v>1507</v>
      </c>
      <c r="E5460">
        <v>35</v>
      </c>
      <c r="F5460" t="s">
        <v>111</v>
      </c>
      <c r="G5460" t="s">
        <v>238</v>
      </c>
      <c r="H5460" t="s">
        <v>239</v>
      </c>
      <c r="I5460" t="s">
        <v>62</v>
      </c>
      <c r="J5460" t="s">
        <v>63</v>
      </c>
      <c r="K5460">
        <v>4</v>
      </c>
      <c r="L5460" s="2">
        <v>6500</v>
      </c>
      <c r="M5460">
        <v>25</v>
      </c>
      <c r="N5460" s="2">
        <v>26000</v>
      </c>
      <c r="O5460" s="2">
        <v>6500</v>
      </c>
      <c r="P5460" s="2">
        <v>19500</v>
      </c>
      <c r="Q5460" s="2">
        <v>11348.22</v>
      </c>
      <c r="R5460" s="2">
        <v>8151.78</v>
      </c>
      <c r="S5460" t="s">
        <v>53</v>
      </c>
      <c r="T5460" t="s">
        <v>136</v>
      </c>
      <c r="U5460" t="s">
        <v>38</v>
      </c>
      <c r="V5460" t="s">
        <v>39</v>
      </c>
      <c r="W5460" t="s">
        <v>40</v>
      </c>
      <c r="X5460" t="s">
        <v>67</v>
      </c>
      <c r="Y5460" t="s">
        <v>42</v>
      </c>
      <c r="Z5460" t="s">
        <v>223</v>
      </c>
      <c r="AA5460" t="s">
        <v>44</v>
      </c>
      <c r="AB5460" t="s">
        <v>44</v>
      </c>
    </row>
    <row r="5461" spans="1:28" x14ac:dyDescent="0.25">
      <c r="A5461" t="s">
        <v>10056</v>
      </c>
      <c r="B5461" s="1">
        <v>45733</v>
      </c>
      <c r="C5461" t="s">
        <v>5210</v>
      </c>
      <c r="D5461" t="s">
        <v>5211</v>
      </c>
      <c r="E5461">
        <v>27</v>
      </c>
      <c r="F5461" t="s">
        <v>111</v>
      </c>
      <c r="G5461" t="s">
        <v>238</v>
      </c>
      <c r="H5461" t="s">
        <v>239</v>
      </c>
      <c r="I5461" t="s">
        <v>62</v>
      </c>
      <c r="J5461" t="s">
        <v>63</v>
      </c>
      <c r="K5461">
        <v>1</v>
      </c>
      <c r="L5461" s="2">
        <v>6500</v>
      </c>
      <c r="M5461">
        <v>5</v>
      </c>
      <c r="N5461" s="2">
        <v>6500</v>
      </c>
      <c r="O5461" s="2">
        <v>325</v>
      </c>
      <c r="P5461" s="2">
        <v>6175</v>
      </c>
      <c r="Q5461" s="2">
        <v>3474.04</v>
      </c>
      <c r="R5461" s="2">
        <v>2700.96</v>
      </c>
      <c r="S5461" t="s">
        <v>36</v>
      </c>
      <c r="T5461" t="s">
        <v>136</v>
      </c>
      <c r="U5461" t="s">
        <v>38</v>
      </c>
      <c r="V5461" t="s">
        <v>39</v>
      </c>
      <c r="W5461" t="s">
        <v>83</v>
      </c>
      <c r="X5461" t="s">
        <v>41</v>
      </c>
      <c r="Y5461" t="s">
        <v>56</v>
      </c>
      <c r="Z5461" t="s">
        <v>43</v>
      </c>
      <c r="AA5461" t="s">
        <v>44</v>
      </c>
      <c r="AB5461" t="s">
        <v>44</v>
      </c>
    </row>
    <row r="5462" spans="1:28" x14ac:dyDescent="0.25">
      <c r="A5462" t="s">
        <v>10057</v>
      </c>
      <c r="B5462" s="1">
        <v>45733</v>
      </c>
      <c r="C5462" t="s">
        <v>8313</v>
      </c>
      <c r="D5462" t="s">
        <v>8314</v>
      </c>
      <c r="E5462">
        <v>59</v>
      </c>
      <c r="F5462" t="s">
        <v>111</v>
      </c>
      <c r="G5462" t="s">
        <v>158</v>
      </c>
      <c r="H5462" t="s">
        <v>159</v>
      </c>
      <c r="I5462" t="s">
        <v>51</v>
      </c>
      <c r="J5462" t="s">
        <v>52</v>
      </c>
      <c r="K5462">
        <v>1</v>
      </c>
      <c r="L5462" s="2">
        <v>650</v>
      </c>
      <c r="M5462">
        <v>10</v>
      </c>
      <c r="N5462" s="2">
        <v>650</v>
      </c>
      <c r="O5462" s="2">
        <v>65</v>
      </c>
      <c r="P5462" s="2">
        <v>585</v>
      </c>
      <c r="Q5462" s="2">
        <v>398.74</v>
      </c>
      <c r="R5462" s="2">
        <v>186.26</v>
      </c>
      <c r="S5462" t="s">
        <v>36</v>
      </c>
      <c r="T5462" t="s">
        <v>153</v>
      </c>
      <c r="U5462" t="s">
        <v>154</v>
      </c>
      <c r="V5462" t="s">
        <v>39</v>
      </c>
      <c r="W5462" t="s">
        <v>40</v>
      </c>
      <c r="X5462" t="s">
        <v>97</v>
      </c>
      <c r="Y5462" t="s">
        <v>42</v>
      </c>
      <c r="Z5462" t="s">
        <v>43</v>
      </c>
      <c r="AA5462" t="s">
        <v>44</v>
      </c>
      <c r="AB5462" t="s">
        <v>44</v>
      </c>
    </row>
    <row r="5463" spans="1:28" x14ac:dyDescent="0.25">
      <c r="A5463" t="s">
        <v>10058</v>
      </c>
      <c r="B5463" s="1">
        <v>45733</v>
      </c>
      <c r="C5463" t="s">
        <v>8501</v>
      </c>
      <c r="D5463" t="s">
        <v>8502</v>
      </c>
      <c r="E5463">
        <v>26</v>
      </c>
      <c r="F5463" t="s">
        <v>48</v>
      </c>
      <c r="G5463" t="s">
        <v>273</v>
      </c>
      <c r="H5463" t="s">
        <v>274</v>
      </c>
      <c r="I5463" t="s">
        <v>51</v>
      </c>
      <c r="J5463" t="s">
        <v>52</v>
      </c>
      <c r="K5463">
        <v>4</v>
      </c>
      <c r="L5463" s="2">
        <v>250</v>
      </c>
      <c r="M5463">
        <v>0</v>
      </c>
      <c r="N5463" s="2">
        <v>1000</v>
      </c>
      <c r="O5463" s="2">
        <v>0</v>
      </c>
      <c r="P5463" s="2">
        <v>1000</v>
      </c>
      <c r="Q5463" s="2">
        <v>704.66</v>
      </c>
      <c r="R5463" s="2">
        <v>295.33999999999997</v>
      </c>
      <c r="S5463" t="s">
        <v>36</v>
      </c>
      <c r="T5463" t="s">
        <v>290</v>
      </c>
      <c r="U5463" t="s">
        <v>291</v>
      </c>
      <c r="V5463" t="s">
        <v>39</v>
      </c>
      <c r="W5463" t="s">
        <v>40</v>
      </c>
      <c r="X5463" t="s">
        <v>41</v>
      </c>
      <c r="Y5463" t="s">
        <v>42</v>
      </c>
      <c r="Z5463" t="s">
        <v>43</v>
      </c>
      <c r="AA5463" t="s">
        <v>44</v>
      </c>
      <c r="AB5463" t="s">
        <v>44</v>
      </c>
    </row>
    <row r="5464" spans="1:28" x14ac:dyDescent="0.25">
      <c r="A5464" t="s">
        <v>10059</v>
      </c>
      <c r="B5464" s="1">
        <v>45733</v>
      </c>
      <c r="C5464" t="s">
        <v>3565</v>
      </c>
      <c r="D5464" t="s">
        <v>3566</v>
      </c>
      <c r="E5464">
        <v>22</v>
      </c>
      <c r="F5464" t="s">
        <v>31</v>
      </c>
      <c r="G5464" t="s">
        <v>352</v>
      </c>
      <c r="H5464" t="s">
        <v>353</v>
      </c>
      <c r="I5464" t="s">
        <v>103</v>
      </c>
      <c r="J5464" t="s">
        <v>104</v>
      </c>
      <c r="K5464">
        <v>1</v>
      </c>
      <c r="L5464" s="2">
        <v>850</v>
      </c>
      <c r="M5464">
        <v>25</v>
      </c>
      <c r="N5464" s="2">
        <v>850</v>
      </c>
      <c r="O5464" s="2">
        <v>212.5</v>
      </c>
      <c r="P5464" s="2">
        <v>637.5</v>
      </c>
      <c r="Q5464" s="2">
        <v>416.73</v>
      </c>
      <c r="R5464" s="2">
        <v>220.77</v>
      </c>
      <c r="S5464" t="s">
        <v>53</v>
      </c>
      <c r="T5464" t="s">
        <v>290</v>
      </c>
      <c r="U5464" t="s">
        <v>291</v>
      </c>
      <c r="V5464" t="s">
        <v>39</v>
      </c>
      <c r="W5464" t="s">
        <v>83</v>
      </c>
      <c r="X5464" t="s">
        <v>41</v>
      </c>
      <c r="Y5464" t="s">
        <v>56</v>
      </c>
      <c r="Z5464" t="s">
        <v>43</v>
      </c>
      <c r="AA5464" t="s">
        <v>44</v>
      </c>
      <c r="AB5464" t="s">
        <v>44</v>
      </c>
    </row>
    <row r="5465" spans="1:28" x14ac:dyDescent="0.25">
      <c r="A5465" t="s">
        <v>10060</v>
      </c>
      <c r="B5465" s="1">
        <v>45733</v>
      </c>
      <c r="C5465" t="s">
        <v>3407</v>
      </c>
      <c r="D5465" t="s">
        <v>3408</v>
      </c>
      <c r="E5465">
        <v>41</v>
      </c>
      <c r="F5465" t="s">
        <v>31</v>
      </c>
      <c r="G5465" t="s">
        <v>188</v>
      </c>
      <c r="H5465" t="s">
        <v>189</v>
      </c>
      <c r="I5465" t="s">
        <v>34</v>
      </c>
      <c r="J5465" t="s">
        <v>190</v>
      </c>
      <c r="K5465">
        <v>1</v>
      </c>
      <c r="L5465" s="2">
        <v>1800</v>
      </c>
      <c r="M5465">
        <v>15</v>
      </c>
      <c r="N5465" s="2">
        <v>1800</v>
      </c>
      <c r="O5465" s="2">
        <v>270</v>
      </c>
      <c r="P5465" s="2">
        <v>1530</v>
      </c>
      <c r="Q5465" s="2">
        <v>1187.99</v>
      </c>
      <c r="R5465" s="2">
        <v>342.01</v>
      </c>
      <c r="S5465" t="s">
        <v>64</v>
      </c>
      <c r="T5465" t="s">
        <v>105</v>
      </c>
      <c r="U5465" t="s">
        <v>106</v>
      </c>
      <c r="V5465" t="s">
        <v>39</v>
      </c>
      <c r="W5465" t="s">
        <v>137</v>
      </c>
      <c r="X5465" t="s">
        <v>97</v>
      </c>
      <c r="Y5465" t="s">
        <v>56</v>
      </c>
      <c r="Z5465" t="s">
        <v>144</v>
      </c>
      <c r="AA5465" t="s">
        <v>44</v>
      </c>
      <c r="AB5465" t="s">
        <v>44</v>
      </c>
    </row>
    <row r="5466" spans="1:28" x14ac:dyDescent="0.25">
      <c r="A5466" t="s">
        <v>10061</v>
      </c>
      <c r="B5466" s="1">
        <v>45733</v>
      </c>
      <c r="C5466" t="s">
        <v>3666</v>
      </c>
      <c r="D5466" t="s">
        <v>3667</v>
      </c>
      <c r="E5466">
        <v>53</v>
      </c>
      <c r="F5466" t="s">
        <v>111</v>
      </c>
      <c r="G5466" t="s">
        <v>280</v>
      </c>
      <c r="H5466" t="s">
        <v>281</v>
      </c>
      <c r="I5466" t="s">
        <v>62</v>
      </c>
      <c r="J5466" t="s">
        <v>190</v>
      </c>
      <c r="K5466">
        <v>2</v>
      </c>
      <c r="L5466" s="2">
        <v>700</v>
      </c>
      <c r="M5466">
        <v>5</v>
      </c>
      <c r="N5466" s="2">
        <v>1400</v>
      </c>
      <c r="O5466" s="2">
        <v>70</v>
      </c>
      <c r="P5466" s="2">
        <v>1330</v>
      </c>
      <c r="Q5466" s="2">
        <v>773.23</v>
      </c>
      <c r="R5466" s="2">
        <v>556.77</v>
      </c>
      <c r="S5466" t="s">
        <v>64</v>
      </c>
      <c r="T5466" t="s">
        <v>263</v>
      </c>
      <c r="U5466" t="s">
        <v>91</v>
      </c>
      <c r="V5466" t="s">
        <v>39</v>
      </c>
      <c r="W5466" t="s">
        <v>66</v>
      </c>
      <c r="X5466" t="s">
        <v>41</v>
      </c>
      <c r="Y5466" t="s">
        <v>56</v>
      </c>
      <c r="Z5466" t="s">
        <v>43</v>
      </c>
      <c r="AA5466" t="s">
        <v>44</v>
      </c>
      <c r="AB5466" t="s">
        <v>44</v>
      </c>
    </row>
    <row r="5467" spans="1:28" x14ac:dyDescent="0.25">
      <c r="A5467" t="s">
        <v>10062</v>
      </c>
      <c r="B5467" s="1">
        <v>45733</v>
      </c>
      <c r="C5467" t="s">
        <v>7330</v>
      </c>
      <c r="D5467" t="s">
        <v>7331</v>
      </c>
      <c r="E5467">
        <v>24</v>
      </c>
      <c r="F5467" t="s">
        <v>48</v>
      </c>
      <c r="G5467" t="s">
        <v>227</v>
      </c>
      <c r="H5467" t="s">
        <v>228</v>
      </c>
      <c r="I5467" t="s">
        <v>74</v>
      </c>
      <c r="J5467" t="s">
        <v>75</v>
      </c>
      <c r="K5467">
        <v>4</v>
      </c>
      <c r="L5467" s="2">
        <v>1400</v>
      </c>
      <c r="M5467">
        <v>15</v>
      </c>
      <c r="N5467" s="2">
        <v>5600</v>
      </c>
      <c r="O5467" s="2">
        <v>840</v>
      </c>
      <c r="P5467" s="2">
        <v>4760</v>
      </c>
      <c r="Q5467" s="2">
        <v>3603.67</v>
      </c>
      <c r="R5467" s="2">
        <v>1156.33</v>
      </c>
      <c r="S5467" t="s">
        <v>64</v>
      </c>
      <c r="T5467" t="s">
        <v>136</v>
      </c>
      <c r="U5467" t="s">
        <v>38</v>
      </c>
      <c r="V5467" t="s">
        <v>39</v>
      </c>
      <c r="W5467" t="s">
        <v>66</v>
      </c>
      <c r="X5467" t="s">
        <v>97</v>
      </c>
      <c r="Y5467" t="s">
        <v>42</v>
      </c>
      <c r="Z5467" t="s">
        <v>43</v>
      </c>
      <c r="AA5467" t="s">
        <v>44</v>
      </c>
      <c r="AB5467" t="s">
        <v>44</v>
      </c>
    </row>
    <row r="5468" spans="1:28" x14ac:dyDescent="0.25">
      <c r="A5468" t="s">
        <v>10063</v>
      </c>
      <c r="B5468" s="1">
        <v>45733</v>
      </c>
      <c r="C5468" t="s">
        <v>4145</v>
      </c>
      <c r="D5468" t="s">
        <v>4146</v>
      </c>
      <c r="E5468">
        <v>39</v>
      </c>
      <c r="F5468" t="s">
        <v>31</v>
      </c>
      <c r="G5468" t="s">
        <v>88</v>
      </c>
      <c r="H5468" t="s">
        <v>89</v>
      </c>
      <c r="I5468" t="s">
        <v>62</v>
      </c>
      <c r="J5468" t="s">
        <v>63</v>
      </c>
      <c r="K5468">
        <v>3</v>
      </c>
      <c r="L5468" s="2">
        <v>4200</v>
      </c>
      <c r="M5468">
        <v>25</v>
      </c>
      <c r="N5468" s="2">
        <v>12600</v>
      </c>
      <c r="O5468" s="2">
        <v>3150</v>
      </c>
      <c r="P5468" s="2">
        <v>9450</v>
      </c>
      <c r="Q5468" s="2">
        <v>5539.81</v>
      </c>
      <c r="R5468" s="2">
        <v>3910.19</v>
      </c>
      <c r="S5468" t="s">
        <v>53</v>
      </c>
      <c r="T5468" t="s">
        <v>578</v>
      </c>
      <c r="U5468" t="s">
        <v>579</v>
      </c>
      <c r="V5468" t="s">
        <v>39</v>
      </c>
      <c r="W5468" t="s">
        <v>40</v>
      </c>
      <c r="X5468" t="s">
        <v>41</v>
      </c>
      <c r="Y5468" t="s">
        <v>56</v>
      </c>
      <c r="Z5468" t="s">
        <v>43</v>
      </c>
      <c r="AA5468" t="s">
        <v>44</v>
      </c>
      <c r="AB5468" t="s">
        <v>44</v>
      </c>
    </row>
    <row r="5469" spans="1:28" x14ac:dyDescent="0.25">
      <c r="A5469" t="s">
        <v>10064</v>
      </c>
      <c r="B5469" s="1">
        <v>45734</v>
      </c>
      <c r="C5469" t="s">
        <v>2438</v>
      </c>
      <c r="D5469" t="s">
        <v>2439</v>
      </c>
      <c r="E5469">
        <v>55</v>
      </c>
      <c r="F5469" t="s">
        <v>111</v>
      </c>
      <c r="G5469" t="s">
        <v>168</v>
      </c>
      <c r="H5469" t="s">
        <v>169</v>
      </c>
      <c r="I5469" t="s">
        <v>62</v>
      </c>
      <c r="J5469" t="s">
        <v>143</v>
      </c>
      <c r="K5469">
        <v>5</v>
      </c>
      <c r="L5469" s="2">
        <v>1800</v>
      </c>
      <c r="M5469">
        <v>0</v>
      </c>
      <c r="N5469" s="2">
        <v>9000</v>
      </c>
      <c r="O5469" s="2">
        <v>0</v>
      </c>
      <c r="P5469" s="2">
        <v>9000</v>
      </c>
      <c r="Q5469" s="2">
        <v>5058.28</v>
      </c>
      <c r="R5469" s="2">
        <v>3941.72</v>
      </c>
      <c r="S5469" t="s">
        <v>53</v>
      </c>
      <c r="T5469" t="s">
        <v>122</v>
      </c>
      <c r="U5469" t="s">
        <v>123</v>
      </c>
      <c r="V5469" t="s">
        <v>39</v>
      </c>
      <c r="W5469" t="s">
        <v>137</v>
      </c>
      <c r="X5469" t="s">
        <v>97</v>
      </c>
      <c r="Y5469" t="s">
        <v>56</v>
      </c>
      <c r="Z5469" t="s">
        <v>43</v>
      </c>
      <c r="AA5469" t="s">
        <v>44</v>
      </c>
      <c r="AB5469" t="s">
        <v>44</v>
      </c>
    </row>
    <row r="5470" spans="1:28" x14ac:dyDescent="0.25">
      <c r="A5470" t="s">
        <v>10065</v>
      </c>
      <c r="B5470" s="1">
        <v>45734</v>
      </c>
      <c r="C5470" t="s">
        <v>788</v>
      </c>
      <c r="D5470" t="s">
        <v>789</v>
      </c>
      <c r="E5470">
        <v>52</v>
      </c>
      <c r="F5470" t="s">
        <v>31</v>
      </c>
      <c r="G5470" t="s">
        <v>212</v>
      </c>
      <c r="H5470" t="s">
        <v>213</v>
      </c>
      <c r="I5470" t="s">
        <v>51</v>
      </c>
      <c r="J5470" t="s">
        <v>52</v>
      </c>
      <c r="K5470">
        <v>1</v>
      </c>
      <c r="L5470" s="2">
        <v>400</v>
      </c>
      <c r="M5470">
        <v>0</v>
      </c>
      <c r="N5470" s="2">
        <v>400</v>
      </c>
      <c r="O5470" s="2">
        <v>0</v>
      </c>
      <c r="P5470" s="2">
        <v>400</v>
      </c>
      <c r="Q5470" s="2">
        <v>272.74</v>
      </c>
      <c r="R5470" s="2">
        <v>127.26</v>
      </c>
      <c r="S5470" t="s">
        <v>64</v>
      </c>
      <c r="T5470" t="s">
        <v>65</v>
      </c>
      <c r="U5470" t="s">
        <v>65</v>
      </c>
      <c r="V5470" t="s">
        <v>39</v>
      </c>
      <c r="W5470" t="s">
        <v>83</v>
      </c>
      <c r="X5470" t="s">
        <v>41</v>
      </c>
      <c r="Y5470" t="s">
        <v>56</v>
      </c>
      <c r="Z5470" t="s">
        <v>43</v>
      </c>
      <c r="AA5470" t="s">
        <v>44</v>
      </c>
      <c r="AB5470" t="s">
        <v>44</v>
      </c>
    </row>
    <row r="5471" spans="1:28" x14ac:dyDescent="0.25">
      <c r="A5471" t="s">
        <v>10066</v>
      </c>
      <c r="B5471" s="1">
        <v>45734</v>
      </c>
      <c r="C5471" t="s">
        <v>5217</v>
      </c>
      <c r="D5471" t="s">
        <v>5218</v>
      </c>
      <c r="E5471">
        <v>19</v>
      </c>
      <c r="F5471" t="s">
        <v>48</v>
      </c>
      <c r="G5471" t="s">
        <v>273</v>
      </c>
      <c r="H5471" t="s">
        <v>274</v>
      </c>
      <c r="I5471" t="s">
        <v>51</v>
      </c>
      <c r="J5471" t="s">
        <v>52</v>
      </c>
      <c r="K5471">
        <v>4</v>
      </c>
      <c r="L5471" s="2">
        <v>250</v>
      </c>
      <c r="M5471">
        <v>5</v>
      </c>
      <c r="N5471" s="2">
        <v>1000</v>
      </c>
      <c r="O5471" s="2">
        <v>50</v>
      </c>
      <c r="P5471" s="2">
        <v>950</v>
      </c>
      <c r="Q5471" s="2">
        <v>596.96</v>
      </c>
      <c r="R5471" s="2">
        <v>353.04</v>
      </c>
      <c r="S5471" t="s">
        <v>36</v>
      </c>
      <c r="T5471" t="s">
        <v>65</v>
      </c>
      <c r="U5471" t="s">
        <v>65</v>
      </c>
      <c r="V5471" t="s">
        <v>39</v>
      </c>
      <c r="W5471" t="s">
        <v>137</v>
      </c>
      <c r="X5471" t="s">
        <v>41</v>
      </c>
      <c r="Y5471" t="s">
        <v>56</v>
      </c>
      <c r="Z5471" t="s">
        <v>43</v>
      </c>
      <c r="AA5471" t="s">
        <v>44</v>
      </c>
      <c r="AB5471" t="s">
        <v>44</v>
      </c>
    </row>
    <row r="5472" spans="1:28" x14ac:dyDescent="0.25">
      <c r="A5472" t="s">
        <v>10067</v>
      </c>
      <c r="B5472" s="1">
        <v>45734</v>
      </c>
      <c r="C5472" t="s">
        <v>4273</v>
      </c>
      <c r="D5472" t="s">
        <v>4274</v>
      </c>
      <c r="E5472">
        <v>59</v>
      </c>
      <c r="F5472" t="s">
        <v>111</v>
      </c>
      <c r="G5472" t="s">
        <v>81</v>
      </c>
      <c r="H5472" t="s">
        <v>82</v>
      </c>
      <c r="I5472" t="s">
        <v>51</v>
      </c>
      <c r="J5472" t="s">
        <v>52</v>
      </c>
      <c r="K5472">
        <v>5</v>
      </c>
      <c r="L5472" s="2">
        <v>600</v>
      </c>
      <c r="M5472">
        <v>0</v>
      </c>
      <c r="N5472" s="2">
        <v>3000</v>
      </c>
      <c r="O5472" s="2">
        <v>0</v>
      </c>
      <c r="P5472" s="2">
        <v>3000</v>
      </c>
      <c r="Q5472" s="2">
        <v>1660.06</v>
      </c>
      <c r="R5472" s="2">
        <v>1339.94</v>
      </c>
      <c r="S5472" t="s">
        <v>53</v>
      </c>
      <c r="T5472" t="s">
        <v>90</v>
      </c>
      <c r="U5472" t="s">
        <v>91</v>
      </c>
      <c r="V5472" t="s">
        <v>39</v>
      </c>
      <c r="W5472" t="s">
        <v>40</v>
      </c>
      <c r="X5472" t="s">
        <v>41</v>
      </c>
      <c r="Y5472" t="s">
        <v>84</v>
      </c>
      <c r="Z5472" t="s">
        <v>43</v>
      </c>
      <c r="AA5472" t="s">
        <v>44</v>
      </c>
      <c r="AB5472" t="s">
        <v>44</v>
      </c>
    </row>
    <row r="5473" spans="1:28" x14ac:dyDescent="0.25">
      <c r="A5473" t="s">
        <v>10068</v>
      </c>
      <c r="B5473" s="1">
        <v>45734</v>
      </c>
      <c r="C5473" t="s">
        <v>1198</v>
      </c>
      <c r="D5473" t="s">
        <v>1199</v>
      </c>
      <c r="E5473">
        <v>49</v>
      </c>
      <c r="F5473" t="s">
        <v>31</v>
      </c>
      <c r="G5473" t="s">
        <v>188</v>
      </c>
      <c r="H5473" t="s">
        <v>189</v>
      </c>
      <c r="I5473" t="s">
        <v>34</v>
      </c>
      <c r="J5473" t="s">
        <v>190</v>
      </c>
      <c r="K5473">
        <v>1</v>
      </c>
      <c r="L5473" s="2">
        <v>1800</v>
      </c>
      <c r="M5473">
        <v>0</v>
      </c>
      <c r="N5473" s="2">
        <v>1800</v>
      </c>
      <c r="O5473" s="2">
        <v>0</v>
      </c>
      <c r="P5473" s="2">
        <v>1800</v>
      </c>
      <c r="Q5473" s="2">
        <v>1463.83</v>
      </c>
      <c r="R5473" s="2">
        <v>336.17</v>
      </c>
      <c r="S5473" t="s">
        <v>53</v>
      </c>
      <c r="T5473" t="s">
        <v>96</v>
      </c>
      <c r="U5473" t="s">
        <v>96</v>
      </c>
      <c r="V5473" t="s">
        <v>39</v>
      </c>
      <c r="W5473" t="s">
        <v>40</v>
      </c>
      <c r="X5473" t="s">
        <v>97</v>
      </c>
      <c r="Y5473" t="s">
        <v>56</v>
      </c>
      <c r="Z5473" t="s">
        <v>107</v>
      </c>
      <c r="AA5473" t="s">
        <v>44</v>
      </c>
      <c r="AB5473" t="s">
        <v>44</v>
      </c>
    </row>
    <row r="5474" spans="1:28" x14ac:dyDescent="0.25">
      <c r="A5474" t="s">
        <v>10069</v>
      </c>
      <c r="B5474" s="1">
        <v>45734</v>
      </c>
      <c r="C5474" t="s">
        <v>625</v>
      </c>
      <c r="D5474" t="s">
        <v>626</v>
      </c>
      <c r="E5474">
        <v>19</v>
      </c>
      <c r="F5474" t="s">
        <v>31</v>
      </c>
      <c r="G5474" t="s">
        <v>238</v>
      </c>
      <c r="H5474" t="s">
        <v>239</v>
      </c>
      <c r="I5474" t="s">
        <v>62</v>
      </c>
      <c r="J5474" t="s">
        <v>63</v>
      </c>
      <c r="K5474">
        <v>2</v>
      </c>
      <c r="L5474" s="2">
        <v>6500</v>
      </c>
      <c r="M5474">
        <v>5</v>
      </c>
      <c r="N5474" s="2">
        <v>13000</v>
      </c>
      <c r="O5474" s="2">
        <v>650</v>
      </c>
      <c r="P5474" s="2">
        <v>12350</v>
      </c>
      <c r="Q5474" s="2">
        <v>7648.02</v>
      </c>
      <c r="R5474" s="2">
        <v>4701.9799999999996</v>
      </c>
      <c r="S5474" t="s">
        <v>64</v>
      </c>
      <c r="T5474" t="s">
        <v>163</v>
      </c>
      <c r="U5474" t="s">
        <v>164</v>
      </c>
      <c r="V5474" t="s">
        <v>39</v>
      </c>
      <c r="W5474" t="s">
        <v>137</v>
      </c>
      <c r="X5474" t="s">
        <v>67</v>
      </c>
      <c r="Y5474" t="s">
        <v>56</v>
      </c>
      <c r="Z5474" t="s">
        <v>107</v>
      </c>
      <c r="AA5474" t="s">
        <v>44</v>
      </c>
      <c r="AB5474" t="s">
        <v>44</v>
      </c>
    </row>
    <row r="5475" spans="1:28" x14ac:dyDescent="0.25">
      <c r="A5475" t="s">
        <v>10070</v>
      </c>
      <c r="B5475" s="1">
        <v>45734</v>
      </c>
      <c r="C5475" t="s">
        <v>5401</v>
      </c>
      <c r="D5475" t="s">
        <v>5402</v>
      </c>
      <c r="E5475">
        <v>33</v>
      </c>
      <c r="F5475" t="s">
        <v>31</v>
      </c>
      <c r="G5475" t="s">
        <v>387</v>
      </c>
      <c r="H5475" t="s">
        <v>388</v>
      </c>
      <c r="I5475" t="s">
        <v>74</v>
      </c>
      <c r="J5475" t="s">
        <v>75</v>
      </c>
      <c r="K5475">
        <v>2</v>
      </c>
      <c r="L5475" s="2">
        <v>3200</v>
      </c>
      <c r="M5475">
        <v>10</v>
      </c>
      <c r="N5475" s="2">
        <v>6400</v>
      </c>
      <c r="O5475" s="2">
        <v>640</v>
      </c>
      <c r="P5475" s="2">
        <v>5760</v>
      </c>
      <c r="Q5475" s="2">
        <v>3874.19</v>
      </c>
      <c r="R5475" s="2">
        <v>1885.81</v>
      </c>
      <c r="S5475" t="s">
        <v>36</v>
      </c>
      <c r="T5475" t="s">
        <v>90</v>
      </c>
      <c r="U5475" t="s">
        <v>91</v>
      </c>
      <c r="V5475" t="s">
        <v>39</v>
      </c>
      <c r="W5475" t="s">
        <v>66</v>
      </c>
      <c r="X5475" t="s">
        <v>97</v>
      </c>
      <c r="Y5475" t="s">
        <v>56</v>
      </c>
      <c r="Z5475" t="s">
        <v>43</v>
      </c>
      <c r="AA5475" t="s">
        <v>44</v>
      </c>
      <c r="AB5475" t="s">
        <v>44</v>
      </c>
    </row>
    <row r="5476" spans="1:28" x14ac:dyDescent="0.25">
      <c r="A5476" t="s">
        <v>10071</v>
      </c>
      <c r="B5476" s="1">
        <v>45734</v>
      </c>
      <c r="C5476" t="s">
        <v>3126</v>
      </c>
      <c r="D5476" t="s">
        <v>3127</v>
      </c>
      <c r="E5476">
        <v>37</v>
      </c>
      <c r="F5476" t="s">
        <v>111</v>
      </c>
      <c r="G5476" t="s">
        <v>81</v>
      </c>
      <c r="H5476" t="s">
        <v>82</v>
      </c>
      <c r="I5476" t="s">
        <v>51</v>
      </c>
      <c r="J5476" t="s">
        <v>52</v>
      </c>
      <c r="K5476">
        <v>1</v>
      </c>
      <c r="L5476" s="2">
        <v>600</v>
      </c>
      <c r="M5476">
        <v>20</v>
      </c>
      <c r="N5476" s="2">
        <v>600</v>
      </c>
      <c r="O5476" s="2">
        <v>120</v>
      </c>
      <c r="P5476" s="2">
        <v>480</v>
      </c>
      <c r="Q5476" s="2">
        <v>351.22</v>
      </c>
      <c r="R5476" s="2">
        <v>128.78</v>
      </c>
      <c r="S5476" t="s">
        <v>36</v>
      </c>
      <c r="T5476" t="s">
        <v>96</v>
      </c>
      <c r="U5476" t="s">
        <v>96</v>
      </c>
      <c r="V5476" t="s">
        <v>39</v>
      </c>
      <c r="W5476" t="s">
        <v>83</v>
      </c>
      <c r="X5476" t="s">
        <v>41</v>
      </c>
      <c r="Y5476" t="s">
        <v>56</v>
      </c>
      <c r="Z5476" t="s">
        <v>43</v>
      </c>
      <c r="AA5476" t="s">
        <v>44</v>
      </c>
      <c r="AB5476" t="s">
        <v>68</v>
      </c>
    </row>
    <row r="5477" spans="1:28" x14ac:dyDescent="0.25">
      <c r="A5477" t="s">
        <v>10072</v>
      </c>
      <c r="B5477" s="1">
        <v>45734</v>
      </c>
      <c r="C5477" t="s">
        <v>6666</v>
      </c>
      <c r="D5477" t="s">
        <v>6667</v>
      </c>
      <c r="E5477">
        <v>55</v>
      </c>
      <c r="F5477" t="s">
        <v>48</v>
      </c>
      <c r="G5477" t="s">
        <v>32</v>
      </c>
      <c r="H5477" t="s">
        <v>33</v>
      </c>
      <c r="I5477" t="s">
        <v>34</v>
      </c>
      <c r="J5477" t="s">
        <v>35</v>
      </c>
      <c r="K5477">
        <v>4</v>
      </c>
      <c r="L5477" s="2">
        <v>55000</v>
      </c>
      <c r="M5477">
        <v>5</v>
      </c>
      <c r="N5477" s="2">
        <v>220000</v>
      </c>
      <c r="O5477" s="2">
        <v>11000</v>
      </c>
      <c r="P5477" s="2">
        <v>209000</v>
      </c>
      <c r="Q5477" s="2">
        <v>162689.26</v>
      </c>
      <c r="R5477" s="2">
        <v>46310.74</v>
      </c>
      <c r="S5477" t="s">
        <v>36</v>
      </c>
      <c r="T5477" t="s">
        <v>178</v>
      </c>
      <c r="U5477" t="s">
        <v>154</v>
      </c>
      <c r="V5477" t="s">
        <v>39</v>
      </c>
      <c r="W5477" t="s">
        <v>124</v>
      </c>
      <c r="X5477" t="s">
        <v>97</v>
      </c>
      <c r="Y5477" t="s">
        <v>42</v>
      </c>
      <c r="Z5477" t="s">
        <v>43</v>
      </c>
      <c r="AA5477" t="s">
        <v>44</v>
      </c>
      <c r="AB5477" t="s">
        <v>44</v>
      </c>
    </row>
    <row r="5478" spans="1:28" x14ac:dyDescent="0.25">
      <c r="A5478" t="s">
        <v>10073</v>
      </c>
      <c r="B5478" s="1">
        <v>45734</v>
      </c>
      <c r="C5478" t="s">
        <v>7757</v>
      </c>
      <c r="D5478" t="s">
        <v>7758</v>
      </c>
      <c r="E5478">
        <v>44</v>
      </c>
      <c r="F5478" t="s">
        <v>111</v>
      </c>
      <c r="G5478" t="s">
        <v>212</v>
      </c>
      <c r="H5478" t="s">
        <v>213</v>
      </c>
      <c r="I5478" t="s">
        <v>51</v>
      </c>
      <c r="J5478" t="s">
        <v>52</v>
      </c>
      <c r="K5478">
        <v>2</v>
      </c>
      <c r="L5478" s="2">
        <v>400</v>
      </c>
      <c r="M5478">
        <v>0</v>
      </c>
      <c r="N5478" s="2">
        <v>800</v>
      </c>
      <c r="O5478" s="2">
        <v>0</v>
      </c>
      <c r="P5478" s="2">
        <v>800</v>
      </c>
      <c r="Q5478" s="2">
        <v>597.69000000000005</v>
      </c>
      <c r="R5478" s="2">
        <v>202.31</v>
      </c>
      <c r="S5478" t="s">
        <v>36</v>
      </c>
      <c r="T5478" t="s">
        <v>578</v>
      </c>
      <c r="U5478" t="s">
        <v>579</v>
      </c>
      <c r="V5478" t="s">
        <v>39</v>
      </c>
      <c r="W5478" t="s">
        <v>124</v>
      </c>
      <c r="X5478" t="s">
        <v>67</v>
      </c>
      <c r="Y5478" t="s">
        <v>56</v>
      </c>
      <c r="Z5478" t="s">
        <v>43</v>
      </c>
      <c r="AA5478" t="s">
        <v>44</v>
      </c>
      <c r="AB5478" t="s">
        <v>44</v>
      </c>
    </row>
    <row r="5479" spans="1:28" x14ac:dyDescent="0.25">
      <c r="A5479" t="s">
        <v>10074</v>
      </c>
      <c r="B5479" s="1">
        <v>45734</v>
      </c>
      <c r="C5479" t="s">
        <v>4830</v>
      </c>
      <c r="D5479" t="s">
        <v>4831</v>
      </c>
      <c r="E5479">
        <v>48</v>
      </c>
      <c r="F5479" t="s">
        <v>111</v>
      </c>
      <c r="G5479" t="s">
        <v>217</v>
      </c>
      <c r="H5479" t="s">
        <v>218</v>
      </c>
      <c r="I5479" t="s">
        <v>34</v>
      </c>
      <c r="J5479" t="s">
        <v>130</v>
      </c>
      <c r="K5479">
        <v>1</v>
      </c>
      <c r="L5479" s="2">
        <v>28000</v>
      </c>
      <c r="M5479">
        <v>5</v>
      </c>
      <c r="N5479" s="2">
        <v>28000</v>
      </c>
      <c r="O5479" s="2">
        <v>1400</v>
      </c>
      <c r="P5479" s="2">
        <v>26600</v>
      </c>
      <c r="Q5479" s="2">
        <v>15595.67</v>
      </c>
      <c r="R5479" s="2">
        <v>11004.33</v>
      </c>
      <c r="S5479" t="s">
        <v>53</v>
      </c>
      <c r="T5479" t="s">
        <v>275</v>
      </c>
      <c r="U5479" t="s">
        <v>123</v>
      </c>
      <c r="V5479" t="s">
        <v>39</v>
      </c>
      <c r="W5479" t="s">
        <v>66</v>
      </c>
      <c r="X5479" t="s">
        <v>97</v>
      </c>
      <c r="Y5479" t="s">
        <v>42</v>
      </c>
      <c r="Z5479" t="s">
        <v>223</v>
      </c>
      <c r="AA5479" t="s">
        <v>44</v>
      </c>
      <c r="AB5479" t="s">
        <v>44</v>
      </c>
    </row>
    <row r="5480" spans="1:28" x14ac:dyDescent="0.25">
      <c r="A5480" t="s">
        <v>10075</v>
      </c>
      <c r="B5480" s="1">
        <v>45734</v>
      </c>
      <c r="C5480" t="s">
        <v>5735</v>
      </c>
      <c r="D5480" t="s">
        <v>5736</v>
      </c>
      <c r="E5480">
        <v>37</v>
      </c>
      <c r="F5480" t="s">
        <v>111</v>
      </c>
      <c r="G5480" t="s">
        <v>298</v>
      </c>
      <c r="H5480" t="s">
        <v>299</v>
      </c>
      <c r="I5480" t="s">
        <v>103</v>
      </c>
      <c r="J5480" t="s">
        <v>104</v>
      </c>
      <c r="K5480">
        <v>2</v>
      </c>
      <c r="L5480" s="2">
        <v>700</v>
      </c>
      <c r="M5480">
        <v>10</v>
      </c>
      <c r="N5480" s="2">
        <v>1400</v>
      </c>
      <c r="O5480" s="2">
        <v>140</v>
      </c>
      <c r="P5480" s="2">
        <v>1260</v>
      </c>
      <c r="Q5480" s="2">
        <v>770.16</v>
      </c>
      <c r="R5480" s="2">
        <v>489.84</v>
      </c>
      <c r="S5480" t="s">
        <v>53</v>
      </c>
      <c r="T5480" t="s">
        <v>65</v>
      </c>
      <c r="U5480" t="s">
        <v>65</v>
      </c>
      <c r="V5480" t="s">
        <v>39</v>
      </c>
      <c r="W5480" t="s">
        <v>124</v>
      </c>
      <c r="X5480" t="s">
        <v>41</v>
      </c>
      <c r="Y5480" t="s">
        <v>56</v>
      </c>
      <c r="Z5480" t="s">
        <v>43</v>
      </c>
      <c r="AA5480" t="s">
        <v>44</v>
      </c>
      <c r="AB5480" t="s">
        <v>44</v>
      </c>
    </row>
    <row r="5481" spans="1:28" x14ac:dyDescent="0.25">
      <c r="A5481" t="s">
        <v>10076</v>
      </c>
      <c r="B5481" s="1">
        <v>45734</v>
      </c>
      <c r="C5481" t="s">
        <v>3611</v>
      </c>
      <c r="D5481" t="s">
        <v>3612</v>
      </c>
      <c r="E5481">
        <v>45</v>
      </c>
      <c r="F5481" t="s">
        <v>48</v>
      </c>
      <c r="G5481" t="s">
        <v>207</v>
      </c>
      <c r="H5481" t="s">
        <v>208</v>
      </c>
      <c r="I5481" t="s">
        <v>34</v>
      </c>
      <c r="J5481" t="s">
        <v>143</v>
      </c>
      <c r="K5481">
        <v>3</v>
      </c>
      <c r="L5481" s="2">
        <v>18000</v>
      </c>
      <c r="M5481">
        <v>0</v>
      </c>
      <c r="N5481" s="2">
        <v>54000</v>
      </c>
      <c r="O5481" s="2">
        <v>0</v>
      </c>
      <c r="P5481" s="2">
        <v>54000</v>
      </c>
      <c r="Q5481" s="2">
        <v>33312.49</v>
      </c>
      <c r="R5481" s="2">
        <v>20687.509999999998</v>
      </c>
      <c r="S5481" t="s">
        <v>53</v>
      </c>
      <c r="T5481" t="s">
        <v>90</v>
      </c>
      <c r="U5481" t="s">
        <v>91</v>
      </c>
      <c r="V5481" t="s">
        <v>39</v>
      </c>
      <c r="W5481" t="s">
        <v>40</v>
      </c>
      <c r="X5481" t="s">
        <v>67</v>
      </c>
      <c r="Y5481" t="s">
        <v>56</v>
      </c>
      <c r="Z5481" t="s">
        <v>43</v>
      </c>
      <c r="AA5481" t="s">
        <v>44</v>
      </c>
      <c r="AB5481" t="s">
        <v>44</v>
      </c>
    </row>
    <row r="5482" spans="1:28" x14ac:dyDescent="0.25">
      <c r="A5482" t="s">
        <v>10077</v>
      </c>
      <c r="B5482" s="1">
        <v>45734</v>
      </c>
      <c r="C5482" t="s">
        <v>3456</v>
      </c>
      <c r="D5482" t="s">
        <v>3457</v>
      </c>
      <c r="E5482">
        <v>43</v>
      </c>
      <c r="F5482" t="s">
        <v>48</v>
      </c>
      <c r="G5482" t="s">
        <v>344</v>
      </c>
      <c r="H5482" t="s">
        <v>345</v>
      </c>
      <c r="I5482" t="s">
        <v>34</v>
      </c>
      <c r="J5482" t="s">
        <v>121</v>
      </c>
      <c r="K5482">
        <v>1</v>
      </c>
      <c r="L5482" s="2">
        <v>1600</v>
      </c>
      <c r="M5482">
        <v>0</v>
      </c>
      <c r="N5482" s="2">
        <v>1600</v>
      </c>
      <c r="O5482" s="2">
        <v>0</v>
      </c>
      <c r="P5482" s="2">
        <v>1600</v>
      </c>
      <c r="Q5482" s="2">
        <v>1009.74</v>
      </c>
      <c r="R5482" s="2">
        <v>590.26</v>
      </c>
      <c r="S5482" t="s">
        <v>53</v>
      </c>
      <c r="T5482" t="s">
        <v>398</v>
      </c>
      <c r="U5482" t="s">
        <v>399</v>
      </c>
      <c r="V5482" t="s">
        <v>39</v>
      </c>
      <c r="W5482" t="s">
        <v>40</v>
      </c>
      <c r="X5482" t="s">
        <v>97</v>
      </c>
      <c r="Y5482" t="s">
        <v>56</v>
      </c>
      <c r="Z5482" t="s">
        <v>107</v>
      </c>
      <c r="AA5482" t="s">
        <v>44</v>
      </c>
      <c r="AB5482" t="s">
        <v>44</v>
      </c>
    </row>
    <row r="5483" spans="1:28" x14ac:dyDescent="0.25">
      <c r="A5483" t="s">
        <v>10078</v>
      </c>
      <c r="B5483" s="1">
        <v>45735</v>
      </c>
      <c r="C5483" t="s">
        <v>2854</v>
      </c>
      <c r="D5483" t="s">
        <v>2855</v>
      </c>
      <c r="E5483">
        <v>29</v>
      </c>
      <c r="F5483" t="s">
        <v>48</v>
      </c>
      <c r="G5483" t="s">
        <v>148</v>
      </c>
      <c r="H5483" t="s">
        <v>149</v>
      </c>
      <c r="I5483" t="s">
        <v>74</v>
      </c>
      <c r="J5483" t="s">
        <v>130</v>
      </c>
      <c r="K5483">
        <v>2</v>
      </c>
      <c r="L5483" s="2">
        <v>3500</v>
      </c>
      <c r="M5483">
        <v>0</v>
      </c>
      <c r="N5483" s="2">
        <v>7000</v>
      </c>
      <c r="O5483" s="2">
        <v>0</v>
      </c>
      <c r="P5483" s="2">
        <v>7000</v>
      </c>
      <c r="Q5483" s="2">
        <v>4493.6499999999996</v>
      </c>
      <c r="R5483" s="2">
        <v>2506.35</v>
      </c>
      <c r="S5483" t="s">
        <v>53</v>
      </c>
      <c r="T5483" t="s">
        <v>407</v>
      </c>
      <c r="U5483" t="s">
        <v>408</v>
      </c>
      <c r="V5483" t="s">
        <v>39</v>
      </c>
      <c r="W5483" t="s">
        <v>83</v>
      </c>
      <c r="X5483" t="s">
        <v>97</v>
      </c>
      <c r="Y5483" t="s">
        <v>56</v>
      </c>
      <c r="Z5483" t="s">
        <v>43</v>
      </c>
      <c r="AA5483" t="s">
        <v>44</v>
      </c>
      <c r="AB5483" t="s">
        <v>44</v>
      </c>
    </row>
    <row r="5484" spans="1:28" x14ac:dyDescent="0.25">
      <c r="A5484" t="s">
        <v>10079</v>
      </c>
      <c r="B5484" s="1">
        <v>45735</v>
      </c>
      <c r="C5484" t="s">
        <v>1691</v>
      </c>
      <c r="D5484" t="s">
        <v>1692</v>
      </c>
      <c r="E5484">
        <v>22</v>
      </c>
      <c r="F5484" t="s">
        <v>48</v>
      </c>
      <c r="G5484" t="s">
        <v>352</v>
      </c>
      <c r="H5484" t="s">
        <v>353</v>
      </c>
      <c r="I5484" t="s">
        <v>103</v>
      </c>
      <c r="J5484" t="s">
        <v>104</v>
      </c>
      <c r="K5484">
        <v>3</v>
      </c>
      <c r="L5484" s="2">
        <v>850</v>
      </c>
      <c r="M5484">
        <v>20</v>
      </c>
      <c r="N5484" s="2">
        <v>2550</v>
      </c>
      <c r="O5484" s="2">
        <v>510</v>
      </c>
      <c r="P5484" s="2">
        <v>2040</v>
      </c>
      <c r="Q5484" s="2">
        <v>1259.28</v>
      </c>
      <c r="R5484" s="2">
        <v>780.72</v>
      </c>
      <c r="S5484" t="s">
        <v>53</v>
      </c>
      <c r="T5484" t="s">
        <v>90</v>
      </c>
      <c r="U5484" t="s">
        <v>91</v>
      </c>
      <c r="V5484" t="s">
        <v>39</v>
      </c>
      <c r="W5484" t="s">
        <v>137</v>
      </c>
      <c r="X5484" t="s">
        <v>97</v>
      </c>
      <c r="Y5484" t="s">
        <v>56</v>
      </c>
      <c r="Z5484" t="s">
        <v>43</v>
      </c>
      <c r="AA5484" t="s">
        <v>44</v>
      </c>
      <c r="AB5484" t="s">
        <v>44</v>
      </c>
    </row>
    <row r="5485" spans="1:28" x14ac:dyDescent="0.25">
      <c r="A5485" t="s">
        <v>10080</v>
      </c>
      <c r="B5485" s="1">
        <v>45735</v>
      </c>
      <c r="C5485" t="s">
        <v>4424</v>
      </c>
      <c r="D5485" t="s">
        <v>4425</v>
      </c>
      <c r="E5485">
        <v>33</v>
      </c>
      <c r="F5485" t="s">
        <v>48</v>
      </c>
      <c r="G5485" t="s">
        <v>176</v>
      </c>
      <c r="H5485" t="s">
        <v>177</v>
      </c>
      <c r="I5485" t="s">
        <v>34</v>
      </c>
      <c r="J5485" t="s">
        <v>35</v>
      </c>
      <c r="K5485">
        <v>5</v>
      </c>
      <c r="L5485" s="2">
        <v>6500</v>
      </c>
      <c r="M5485">
        <v>0</v>
      </c>
      <c r="N5485" s="2">
        <v>32500</v>
      </c>
      <c r="O5485" s="2">
        <v>0</v>
      </c>
      <c r="P5485" s="2">
        <v>32500</v>
      </c>
      <c r="Q5485" s="2">
        <v>21757.83</v>
      </c>
      <c r="R5485" s="2">
        <v>10742.17</v>
      </c>
      <c r="S5485" t="s">
        <v>53</v>
      </c>
      <c r="T5485" t="s">
        <v>122</v>
      </c>
      <c r="U5485" t="s">
        <v>123</v>
      </c>
      <c r="V5485" t="s">
        <v>39</v>
      </c>
      <c r="W5485" t="s">
        <v>124</v>
      </c>
      <c r="X5485" t="s">
        <v>67</v>
      </c>
      <c r="Y5485" t="s">
        <v>42</v>
      </c>
      <c r="Z5485" t="s">
        <v>43</v>
      </c>
      <c r="AA5485" t="s">
        <v>44</v>
      </c>
      <c r="AB5485" t="s">
        <v>44</v>
      </c>
    </row>
    <row r="5486" spans="1:28" x14ac:dyDescent="0.25">
      <c r="A5486" t="s">
        <v>10081</v>
      </c>
      <c r="B5486" s="1">
        <v>45735</v>
      </c>
      <c r="C5486" t="s">
        <v>10082</v>
      </c>
      <c r="D5486" t="s">
        <v>10083</v>
      </c>
      <c r="E5486">
        <v>33</v>
      </c>
      <c r="F5486" t="s">
        <v>31</v>
      </c>
      <c r="G5486" t="s">
        <v>238</v>
      </c>
      <c r="H5486" t="s">
        <v>239</v>
      </c>
      <c r="I5486" t="s">
        <v>62</v>
      </c>
      <c r="J5486" t="s">
        <v>63</v>
      </c>
      <c r="K5486">
        <v>1</v>
      </c>
      <c r="L5486" s="2">
        <v>6500</v>
      </c>
      <c r="M5486">
        <v>0</v>
      </c>
      <c r="N5486" s="2">
        <v>6500</v>
      </c>
      <c r="O5486" s="2">
        <v>0</v>
      </c>
      <c r="P5486" s="2">
        <v>6500</v>
      </c>
      <c r="Q5486" s="2">
        <v>3756.26</v>
      </c>
      <c r="R5486" s="2">
        <v>2743.74</v>
      </c>
      <c r="S5486" t="s">
        <v>53</v>
      </c>
      <c r="T5486" t="s">
        <v>65</v>
      </c>
      <c r="U5486" t="s">
        <v>65</v>
      </c>
      <c r="V5486" t="s">
        <v>39</v>
      </c>
      <c r="W5486" t="s">
        <v>92</v>
      </c>
      <c r="X5486" t="s">
        <v>67</v>
      </c>
      <c r="Y5486" t="s">
        <v>56</v>
      </c>
      <c r="Z5486" t="s">
        <v>223</v>
      </c>
      <c r="AA5486" t="s">
        <v>44</v>
      </c>
      <c r="AB5486" t="s">
        <v>44</v>
      </c>
    </row>
    <row r="5487" spans="1:28" x14ac:dyDescent="0.25">
      <c r="A5487" t="s">
        <v>10084</v>
      </c>
      <c r="B5487" s="1">
        <v>45735</v>
      </c>
      <c r="C5487" t="s">
        <v>609</v>
      </c>
      <c r="D5487" t="s">
        <v>610</v>
      </c>
      <c r="E5487">
        <v>34</v>
      </c>
      <c r="F5487" t="s">
        <v>48</v>
      </c>
      <c r="G5487" t="s">
        <v>352</v>
      </c>
      <c r="H5487" t="s">
        <v>353</v>
      </c>
      <c r="I5487" t="s">
        <v>103</v>
      </c>
      <c r="J5487" t="s">
        <v>104</v>
      </c>
      <c r="K5487">
        <v>2</v>
      </c>
      <c r="L5487" s="2">
        <v>850</v>
      </c>
      <c r="M5487">
        <v>20</v>
      </c>
      <c r="N5487" s="2">
        <v>1700</v>
      </c>
      <c r="O5487" s="2">
        <v>340</v>
      </c>
      <c r="P5487" s="2">
        <v>1360</v>
      </c>
      <c r="Q5487" s="2">
        <v>753.74</v>
      </c>
      <c r="R5487" s="2">
        <v>606.26</v>
      </c>
      <c r="S5487" t="s">
        <v>64</v>
      </c>
      <c r="T5487" t="s">
        <v>275</v>
      </c>
      <c r="U5487" t="s">
        <v>123</v>
      </c>
      <c r="V5487" t="s">
        <v>39</v>
      </c>
      <c r="W5487" t="s">
        <v>83</v>
      </c>
      <c r="X5487" t="s">
        <v>41</v>
      </c>
      <c r="Y5487" t="s">
        <v>56</v>
      </c>
      <c r="Z5487" t="s">
        <v>43</v>
      </c>
      <c r="AA5487" t="s">
        <v>44</v>
      </c>
      <c r="AB5487" t="s">
        <v>44</v>
      </c>
    </row>
    <row r="5488" spans="1:28" x14ac:dyDescent="0.25">
      <c r="A5488" t="s">
        <v>10085</v>
      </c>
      <c r="B5488" s="1">
        <v>45735</v>
      </c>
      <c r="C5488" t="s">
        <v>2813</v>
      </c>
      <c r="D5488" t="s">
        <v>2814</v>
      </c>
      <c r="E5488">
        <v>24</v>
      </c>
      <c r="F5488" t="s">
        <v>31</v>
      </c>
      <c r="G5488" t="s">
        <v>561</v>
      </c>
      <c r="H5488" t="s">
        <v>562</v>
      </c>
      <c r="I5488" t="s">
        <v>34</v>
      </c>
      <c r="J5488" t="s">
        <v>143</v>
      </c>
      <c r="K5488">
        <v>2</v>
      </c>
      <c r="L5488" s="2">
        <v>900</v>
      </c>
      <c r="M5488">
        <v>0</v>
      </c>
      <c r="N5488" s="2">
        <v>1800</v>
      </c>
      <c r="O5488" s="2">
        <v>0</v>
      </c>
      <c r="P5488" s="2">
        <v>1800</v>
      </c>
      <c r="Q5488" s="2">
        <v>1475.99</v>
      </c>
      <c r="R5488" s="2">
        <v>324.01</v>
      </c>
      <c r="S5488" t="s">
        <v>53</v>
      </c>
      <c r="T5488" t="s">
        <v>96</v>
      </c>
      <c r="U5488" t="s">
        <v>96</v>
      </c>
      <c r="V5488" t="s">
        <v>39</v>
      </c>
      <c r="W5488" t="s">
        <v>137</v>
      </c>
      <c r="X5488" t="s">
        <v>41</v>
      </c>
      <c r="Y5488" t="s">
        <v>56</v>
      </c>
      <c r="Z5488" t="s">
        <v>43</v>
      </c>
      <c r="AA5488" t="s">
        <v>44</v>
      </c>
      <c r="AB5488" t="s">
        <v>44</v>
      </c>
    </row>
    <row r="5489" spans="1:28" x14ac:dyDescent="0.25">
      <c r="A5489" t="s">
        <v>10086</v>
      </c>
      <c r="B5489" s="1">
        <v>45735</v>
      </c>
      <c r="C5489" t="s">
        <v>6710</v>
      </c>
      <c r="D5489" t="s">
        <v>6711</v>
      </c>
      <c r="E5489">
        <v>18</v>
      </c>
      <c r="F5489" t="s">
        <v>48</v>
      </c>
      <c r="G5489" t="s">
        <v>561</v>
      </c>
      <c r="H5489" t="s">
        <v>562</v>
      </c>
      <c r="I5489" t="s">
        <v>34</v>
      </c>
      <c r="J5489" t="s">
        <v>143</v>
      </c>
      <c r="K5489">
        <v>2</v>
      </c>
      <c r="L5489" s="2">
        <v>900</v>
      </c>
      <c r="M5489">
        <v>10</v>
      </c>
      <c r="N5489" s="2">
        <v>1800</v>
      </c>
      <c r="O5489" s="2">
        <v>180</v>
      </c>
      <c r="P5489" s="2">
        <v>1620</v>
      </c>
      <c r="Q5489" s="2">
        <v>1004.25</v>
      </c>
      <c r="R5489" s="2">
        <v>615.75</v>
      </c>
      <c r="S5489" t="s">
        <v>53</v>
      </c>
      <c r="T5489" t="s">
        <v>54</v>
      </c>
      <c r="U5489" t="s">
        <v>55</v>
      </c>
      <c r="V5489" t="s">
        <v>39</v>
      </c>
      <c r="W5489" t="s">
        <v>66</v>
      </c>
      <c r="X5489" t="s">
        <v>67</v>
      </c>
      <c r="Y5489" t="s">
        <v>84</v>
      </c>
      <c r="Z5489" t="s">
        <v>43</v>
      </c>
      <c r="AA5489" t="s">
        <v>44</v>
      </c>
      <c r="AB5489" t="s">
        <v>44</v>
      </c>
    </row>
    <row r="5490" spans="1:28" x14ac:dyDescent="0.25">
      <c r="A5490" t="s">
        <v>10087</v>
      </c>
      <c r="B5490" s="1">
        <v>45735</v>
      </c>
      <c r="C5490" t="s">
        <v>413</v>
      </c>
      <c r="D5490" t="s">
        <v>414</v>
      </c>
      <c r="E5490">
        <v>50</v>
      </c>
      <c r="F5490" t="s">
        <v>31</v>
      </c>
      <c r="G5490" t="s">
        <v>188</v>
      </c>
      <c r="H5490" t="s">
        <v>189</v>
      </c>
      <c r="I5490" t="s">
        <v>34</v>
      </c>
      <c r="J5490" t="s">
        <v>190</v>
      </c>
      <c r="K5490">
        <v>3</v>
      </c>
      <c r="L5490" s="2">
        <v>1800</v>
      </c>
      <c r="M5490">
        <v>15</v>
      </c>
      <c r="N5490" s="2">
        <v>5400</v>
      </c>
      <c r="O5490" s="2">
        <v>810</v>
      </c>
      <c r="P5490" s="2">
        <v>4590</v>
      </c>
      <c r="Q5490" s="2">
        <v>3545.18</v>
      </c>
      <c r="R5490" s="2">
        <v>1044.82</v>
      </c>
      <c r="S5490" t="s">
        <v>64</v>
      </c>
      <c r="T5490" t="s">
        <v>398</v>
      </c>
      <c r="U5490" t="s">
        <v>399</v>
      </c>
      <c r="V5490" t="s">
        <v>39</v>
      </c>
      <c r="W5490" t="s">
        <v>137</v>
      </c>
      <c r="X5490" t="s">
        <v>67</v>
      </c>
      <c r="Y5490" t="s">
        <v>56</v>
      </c>
      <c r="Z5490" t="s">
        <v>43</v>
      </c>
      <c r="AA5490" t="s">
        <v>44</v>
      </c>
      <c r="AB5490" t="s">
        <v>44</v>
      </c>
    </row>
    <row r="5491" spans="1:28" x14ac:dyDescent="0.25">
      <c r="A5491" t="s">
        <v>10088</v>
      </c>
      <c r="B5491" s="1">
        <v>45735</v>
      </c>
      <c r="C5491" t="s">
        <v>8986</v>
      </c>
      <c r="D5491" t="s">
        <v>8987</v>
      </c>
      <c r="E5491">
        <v>58</v>
      </c>
      <c r="F5491" t="s">
        <v>48</v>
      </c>
      <c r="G5491" t="s">
        <v>188</v>
      </c>
      <c r="H5491" t="s">
        <v>189</v>
      </c>
      <c r="I5491" t="s">
        <v>34</v>
      </c>
      <c r="J5491" t="s">
        <v>190</v>
      </c>
      <c r="K5491">
        <v>2</v>
      </c>
      <c r="L5491" s="2">
        <v>1800</v>
      </c>
      <c r="M5491">
        <v>10</v>
      </c>
      <c r="N5491" s="2">
        <v>3600</v>
      </c>
      <c r="O5491" s="2">
        <v>360</v>
      </c>
      <c r="P5491" s="2">
        <v>3240</v>
      </c>
      <c r="Q5491" s="2">
        <v>2549.63</v>
      </c>
      <c r="R5491" s="2">
        <v>690.37</v>
      </c>
      <c r="S5491" t="s">
        <v>64</v>
      </c>
      <c r="T5491" t="s">
        <v>153</v>
      </c>
      <c r="U5491" t="s">
        <v>154</v>
      </c>
      <c r="V5491" t="s">
        <v>39</v>
      </c>
      <c r="W5491" t="s">
        <v>66</v>
      </c>
      <c r="X5491" t="s">
        <v>41</v>
      </c>
      <c r="Y5491" t="s">
        <v>56</v>
      </c>
      <c r="Z5491" t="s">
        <v>43</v>
      </c>
      <c r="AA5491" t="s">
        <v>44</v>
      </c>
      <c r="AB5491" t="s">
        <v>44</v>
      </c>
    </row>
    <row r="5492" spans="1:28" x14ac:dyDescent="0.25">
      <c r="A5492" t="s">
        <v>10089</v>
      </c>
      <c r="B5492" s="1">
        <v>45735</v>
      </c>
      <c r="C5492" t="s">
        <v>5815</v>
      </c>
      <c r="D5492" t="s">
        <v>5816</v>
      </c>
      <c r="E5492">
        <v>57</v>
      </c>
      <c r="F5492" t="s">
        <v>31</v>
      </c>
      <c r="G5492" t="s">
        <v>188</v>
      </c>
      <c r="H5492" t="s">
        <v>189</v>
      </c>
      <c r="I5492" t="s">
        <v>34</v>
      </c>
      <c r="J5492" t="s">
        <v>190</v>
      </c>
      <c r="K5492">
        <v>4</v>
      </c>
      <c r="L5492" s="2">
        <v>1800</v>
      </c>
      <c r="M5492">
        <v>0</v>
      </c>
      <c r="N5492" s="2">
        <v>7200</v>
      </c>
      <c r="O5492" s="2">
        <v>0</v>
      </c>
      <c r="P5492" s="2">
        <v>7200</v>
      </c>
      <c r="Q5492" s="2">
        <v>4768.17</v>
      </c>
      <c r="R5492" s="2">
        <v>2431.83</v>
      </c>
      <c r="S5492" t="s">
        <v>53</v>
      </c>
      <c r="T5492" t="s">
        <v>222</v>
      </c>
      <c r="U5492" t="s">
        <v>38</v>
      </c>
      <c r="V5492" t="s">
        <v>39</v>
      </c>
      <c r="W5492" t="s">
        <v>83</v>
      </c>
      <c r="X5492" t="s">
        <v>97</v>
      </c>
      <c r="Y5492" t="s">
        <v>56</v>
      </c>
      <c r="Z5492" t="s">
        <v>43</v>
      </c>
      <c r="AA5492" t="s">
        <v>44</v>
      </c>
      <c r="AB5492" t="s">
        <v>68</v>
      </c>
    </row>
    <row r="5493" spans="1:28" x14ac:dyDescent="0.25">
      <c r="A5493" t="s">
        <v>10090</v>
      </c>
      <c r="B5493" s="1">
        <v>45735</v>
      </c>
      <c r="C5493" t="s">
        <v>1066</v>
      </c>
      <c r="D5493" t="s">
        <v>1067</v>
      </c>
      <c r="E5493">
        <v>36</v>
      </c>
      <c r="F5493" t="s">
        <v>48</v>
      </c>
      <c r="G5493" t="s">
        <v>148</v>
      </c>
      <c r="H5493" t="s">
        <v>149</v>
      </c>
      <c r="I5493" t="s">
        <v>74</v>
      </c>
      <c r="J5493" t="s">
        <v>130</v>
      </c>
      <c r="K5493">
        <v>1</v>
      </c>
      <c r="L5493" s="2">
        <v>3500</v>
      </c>
      <c r="M5493">
        <v>5</v>
      </c>
      <c r="N5493" s="2">
        <v>3500</v>
      </c>
      <c r="O5493" s="2">
        <v>175</v>
      </c>
      <c r="P5493" s="2">
        <v>3325</v>
      </c>
      <c r="Q5493" s="2">
        <v>2522.9299999999998</v>
      </c>
      <c r="R5493" s="2">
        <v>802.07</v>
      </c>
      <c r="S5493" t="s">
        <v>64</v>
      </c>
      <c r="T5493" t="s">
        <v>275</v>
      </c>
      <c r="U5493" t="s">
        <v>123</v>
      </c>
      <c r="V5493" t="s">
        <v>39</v>
      </c>
      <c r="W5493" t="s">
        <v>92</v>
      </c>
      <c r="X5493" t="s">
        <v>97</v>
      </c>
      <c r="Y5493" t="s">
        <v>56</v>
      </c>
      <c r="Z5493" t="s">
        <v>223</v>
      </c>
      <c r="AA5493" t="s">
        <v>44</v>
      </c>
      <c r="AB5493" t="s">
        <v>44</v>
      </c>
    </row>
    <row r="5494" spans="1:28" x14ac:dyDescent="0.25">
      <c r="A5494" t="s">
        <v>10091</v>
      </c>
      <c r="B5494" s="1">
        <v>45735</v>
      </c>
      <c r="C5494" t="s">
        <v>10092</v>
      </c>
      <c r="D5494" t="s">
        <v>10093</v>
      </c>
      <c r="E5494">
        <v>31</v>
      </c>
      <c r="F5494" t="s">
        <v>48</v>
      </c>
      <c r="G5494" t="s">
        <v>72</v>
      </c>
      <c r="H5494" t="s">
        <v>73</v>
      </c>
      <c r="I5494" t="s">
        <v>74</v>
      </c>
      <c r="J5494" t="s">
        <v>75</v>
      </c>
      <c r="K5494">
        <v>3</v>
      </c>
      <c r="L5494" s="2">
        <v>2200</v>
      </c>
      <c r="M5494">
        <v>10</v>
      </c>
      <c r="N5494" s="2">
        <v>6600</v>
      </c>
      <c r="O5494" s="2">
        <v>660</v>
      </c>
      <c r="P5494" s="2">
        <v>5940</v>
      </c>
      <c r="Q5494" s="2">
        <v>4153.53</v>
      </c>
      <c r="R5494" s="2">
        <v>1786.47</v>
      </c>
      <c r="S5494" t="s">
        <v>53</v>
      </c>
      <c r="T5494" t="s">
        <v>407</v>
      </c>
      <c r="U5494" t="s">
        <v>408</v>
      </c>
      <c r="V5494" t="s">
        <v>39</v>
      </c>
      <c r="W5494" t="s">
        <v>83</v>
      </c>
      <c r="X5494" t="s">
        <v>67</v>
      </c>
      <c r="Y5494" t="s">
        <v>84</v>
      </c>
      <c r="Z5494" t="s">
        <v>107</v>
      </c>
      <c r="AA5494" t="s">
        <v>68</v>
      </c>
      <c r="AB5494" t="s">
        <v>44</v>
      </c>
    </row>
    <row r="5495" spans="1:28" x14ac:dyDescent="0.25">
      <c r="A5495" t="s">
        <v>10094</v>
      </c>
      <c r="B5495" s="1">
        <v>45735</v>
      </c>
      <c r="C5495" t="s">
        <v>10095</v>
      </c>
      <c r="D5495" t="s">
        <v>10096</v>
      </c>
      <c r="E5495">
        <v>45</v>
      </c>
      <c r="F5495" t="s">
        <v>111</v>
      </c>
      <c r="G5495" t="s">
        <v>207</v>
      </c>
      <c r="H5495" t="s">
        <v>208</v>
      </c>
      <c r="I5495" t="s">
        <v>34</v>
      </c>
      <c r="J5495" t="s">
        <v>143</v>
      </c>
      <c r="K5495">
        <v>1</v>
      </c>
      <c r="L5495" s="2">
        <v>18000</v>
      </c>
      <c r="M5495">
        <v>20</v>
      </c>
      <c r="N5495" s="2">
        <v>18000</v>
      </c>
      <c r="O5495" s="2">
        <v>3600</v>
      </c>
      <c r="P5495" s="2">
        <v>14400</v>
      </c>
      <c r="Q5495" s="2">
        <v>11316.48</v>
      </c>
      <c r="R5495" s="2">
        <v>3083.52</v>
      </c>
      <c r="S5495" t="s">
        <v>64</v>
      </c>
      <c r="T5495" t="s">
        <v>222</v>
      </c>
      <c r="U5495" t="s">
        <v>38</v>
      </c>
      <c r="V5495" t="s">
        <v>39</v>
      </c>
      <c r="W5495" t="s">
        <v>66</v>
      </c>
      <c r="X5495" t="s">
        <v>41</v>
      </c>
      <c r="Y5495" t="s">
        <v>56</v>
      </c>
      <c r="Z5495" t="s">
        <v>43</v>
      </c>
      <c r="AA5495" t="s">
        <v>44</v>
      </c>
      <c r="AB5495" t="s">
        <v>68</v>
      </c>
    </row>
    <row r="5496" spans="1:28" x14ac:dyDescent="0.25">
      <c r="A5496" t="s">
        <v>10097</v>
      </c>
      <c r="B5496" s="1">
        <v>45735</v>
      </c>
      <c r="C5496" t="s">
        <v>4331</v>
      </c>
      <c r="D5496" t="s">
        <v>4332</v>
      </c>
      <c r="E5496">
        <v>28</v>
      </c>
      <c r="F5496" t="s">
        <v>31</v>
      </c>
      <c r="G5496" t="s">
        <v>88</v>
      </c>
      <c r="H5496" t="s">
        <v>89</v>
      </c>
      <c r="I5496" t="s">
        <v>62</v>
      </c>
      <c r="J5496" t="s">
        <v>63</v>
      </c>
      <c r="K5496">
        <v>3</v>
      </c>
      <c r="L5496" s="2">
        <v>4200</v>
      </c>
      <c r="M5496">
        <v>25</v>
      </c>
      <c r="N5496" s="2">
        <v>12600</v>
      </c>
      <c r="O5496" s="2">
        <v>3150</v>
      </c>
      <c r="P5496" s="2">
        <v>9450</v>
      </c>
      <c r="Q5496" s="2">
        <v>6307.6</v>
      </c>
      <c r="R5496" s="2">
        <v>3142.4</v>
      </c>
      <c r="S5496" t="s">
        <v>64</v>
      </c>
      <c r="T5496" t="s">
        <v>90</v>
      </c>
      <c r="U5496" t="s">
        <v>91</v>
      </c>
      <c r="V5496" t="s">
        <v>39</v>
      </c>
      <c r="W5496" t="s">
        <v>83</v>
      </c>
      <c r="X5496" t="s">
        <v>41</v>
      </c>
      <c r="Y5496" t="s">
        <v>56</v>
      </c>
      <c r="Z5496" t="s">
        <v>43</v>
      </c>
      <c r="AA5496" t="s">
        <v>44</v>
      </c>
      <c r="AB5496" t="s">
        <v>44</v>
      </c>
    </row>
    <row r="5497" spans="1:28" x14ac:dyDescent="0.25">
      <c r="A5497" t="s">
        <v>10098</v>
      </c>
      <c r="B5497" s="1">
        <v>45735</v>
      </c>
      <c r="C5497" t="s">
        <v>5157</v>
      </c>
      <c r="D5497" t="s">
        <v>5158</v>
      </c>
      <c r="E5497">
        <v>38</v>
      </c>
      <c r="F5497" t="s">
        <v>111</v>
      </c>
      <c r="G5497" t="s">
        <v>141</v>
      </c>
      <c r="H5497" t="s">
        <v>142</v>
      </c>
      <c r="I5497" t="s">
        <v>74</v>
      </c>
      <c r="J5497" t="s">
        <v>143</v>
      </c>
      <c r="K5497">
        <v>1</v>
      </c>
      <c r="L5497" s="2">
        <v>900</v>
      </c>
      <c r="M5497">
        <v>25</v>
      </c>
      <c r="N5497" s="2">
        <v>900</v>
      </c>
      <c r="O5497" s="2">
        <v>225</v>
      </c>
      <c r="P5497" s="2">
        <v>675</v>
      </c>
      <c r="Q5497" s="2">
        <v>388.66</v>
      </c>
      <c r="R5497" s="2">
        <v>286.33999999999997</v>
      </c>
      <c r="S5497" t="s">
        <v>53</v>
      </c>
      <c r="T5497" t="s">
        <v>136</v>
      </c>
      <c r="U5497" t="s">
        <v>38</v>
      </c>
      <c r="V5497" t="s">
        <v>39</v>
      </c>
      <c r="W5497" t="s">
        <v>83</v>
      </c>
      <c r="X5497" t="s">
        <v>67</v>
      </c>
      <c r="Y5497" t="s">
        <v>42</v>
      </c>
      <c r="Z5497" t="s">
        <v>43</v>
      </c>
      <c r="AA5497" t="s">
        <v>44</v>
      </c>
      <c r="AB5497" t="s">
        <v>68</v>
      </c>
    </row>
    <row r="5498" spans="1:28" x14ac:dyDescent="0.25">
      <c r="A5498" t="s">
        <v>10099</v>
      </c>
      <c r="B5498" s="1">
        <v>45735</v>
      </c>
      <c r="C5498" t="s">
        <v>10100</v>
      </c>
      <c r="D5498" t="s">
        <v>10101</v>
      </c>
      <c r="E5498">
        <v>35</v>
      </c>
      <c r="F5498" t="s">
        <v>31</v>
      </c>
      <c r="G5498" t="s">
        <v>318</v>
      </c>
      <c r="H5498" t="s">
        <v>319</v>
      </c>
      <c r="I5498" t="s">
        <v>34</v>
      </c>
      <c r="J5498" t="s">
        <v>190</v>
      </c>
      <c r="K5498">
        <v>2</v>
      </c>
      <c r="L5498" s="2">
        <v>2500</v>
      </c>
      <c r="M5498">
        <v>5</v>
      </c>
      <c r="N5498" s="2">
        <v>5000</v>
      </c>
      <c r="O5498" s="2">
        <v>250</v>
      </c>
      <c r="P5498" s="2">
        <v>4750</v>
      </c>
      <c r="Q5498" s="2">
        <v>2682.36</v>
      </c>
      <c r="R5498" s="2">
        <v>2067.64</v>
      </c>
      <c r="S5498" t="s">
        <v>36</v>
      </c>
      <c r="T5498" t="s">
        <v>407</v>
      </c>
      <c r="U5498" t="s">
        <v>408</v>
      </c>
      <c r="V5498" t="s">
        <v>39</v>
      </c>
      <c r="W5498" t="s">
        <v>137</v>
      </c>
      <c r="X5498" t="s">
        <v>97</v>
      </c>
      <c r="Y5498" t="s">
        <v>42</v>
      </c>
      <c r="Z5498" t="s">
        <v>43</v>
      </c>
      <c r="AA5498" t="s">
        <v>44</v>
      </c>
      <c r="AB5498" t="s">
        <v>44</v>
      </c>
    </row>
    <row r="5499" spans="1:28" x14ac:dyDescent="0.25">
      <c r="A5499" t="s">
        <v>10102</v>
      </c>
      <c r="B5499" s="1">
        <v>45735</v>
      </c>
      <c r="C5499" t="s">
        <v>7757</v>
      </c>
      <c r="D5499" t="s">
        <v>7758</v>
      </c>
      <c r="E5499">
        <v>19</v>
      </c>
      <c r="F5499" t="s">
        <v>31</v>
      </c>
      <c r="G5499" t="s">
        <v>207</v>
      </c>
      <c r="H5499" t="s">
        <v>208</v>
      </c>
      <c r="I5499" t="s">
        <v>34</v>
      </c>
      <c r="J5499" t="s">
        <v>143</v>
      </c>
      <c r="K5499">
        <v>1</v>
      </c>
      <c r="L5499" s="2">
        <v>18000</v>
      </c>
      <c r="M5499">
        <v>30</v>
      </c>
      <c r="N5499" s="2">
        <v>18000</v>
      </c>
      <c r="O5499" s="2">
        <v>5400</v>
      </c>
      <c r="P5499" s="2">
        <v>12600</v>
      </c>
      <c r="Q5499" s="2">
        <v>7333.18</v>
      </c>
      <c r="R5499" s="2">
        <v>5266.82</v>
      </c>
      <c r="S5499" t="s">
        <v>64</v>
      </c>
      <c r="T5499" t="s">
        <v>54</v>
      </c>
      <c r="U5499" t="s">
        <v>55</v>
      </c>
      <c r="V5499" t="s">
        <v>39</v>
      </c>
      <c r="W5499" t="s">
        <v>137</v>
      </c>
      <c r="X5499" t="s">
        <v>41</v>
      </c>
      <c r="Y5499" t="s">
        <v>56</v>
      </c>
      <c r="Z5499" t="s">
        <v>43</v>
      </c>
      <c r="AA5499" t="s">
        <v>44</v>
      </c>
      <c r="AB5499" t="s">
        <v>44</v>
      </c>
    </row>
    <row r="5500" spans="1:28" x14ac:dyDescent="0.25">
      <c r="A5500" t="s">
        <v>10103</v>
      </c>
      <c r="B5500" s="1">
        <v>45735</v>
      </c>
      <c r="C5500" t="s">
        <v>9160</v>
      </c>
      <c r="D5500" t="s">
        <v>9161</v>
      </c>
      <c r="E5500">
        <v>25</v>
      </c>
      <c r="F5500" t="s">
        <v>48</v>
      </c>
      <c r="G5500" t="s">
        <v>88</v>
      </c>
      <c r="H5500" t="s">
        <v>89</v>
      </c>
      <c r="I5500" t="s">
        <v>62</v>
      </c>
      <c r="J5500" t="s">
        <v>63</v>
      </c>
      <c r="K5500">
        <v>1</v>
      </c>
      <c r="L5500" s="2">
        <v>4200</v>
      </c>
      <c r="M5500">
        <v>25</v>
      </c>
      <c r="N5500" s="2">
        <v>4200</v>
      </c>
      <c r="O5500" s="2">
        <v>1050</v>
      </c>
      <c r="P5500" s="2">
        <v>3150</v>
      </c>
      <c r="Q5500" s="2">
        <v>1775.28</v>
      </c>
      <c r="R5500" s="2">
        <v>1374.72</v>
      </c>
      <c r="S5500" t="s">
        <v>53</v>
      </c>
      <c r="T5500" t="s">
        <v>114</v>
      </c>
      <c r="U5500" t="s">
        <v>115</v>
      </c>
      <c r="V5500" t="s">
        <v>39</v>
      </c>
      <c r="W5500" t="s">
        <v>40</v>
      </c>
      <c r="X5500" t="s">
        <v>41</v>
      </c>
      <c r="Y5500" t="s">
        <v>56</v>
      </c>
      <c r="Z5500" t="s">
        <v>43</v>
      </c>
      <c r="AA5500" t="s">
        <v>44</v>
      </c>
      <c r="AB5500" t="s">
        <v>44</v>
      </c>
    </row>
    <row r="5501" spans="1:28" x14ac:dyDescent="0.25">
      <c r="A5501" t="s">
        <v>10104</v>
      </c>
      <c r="B5501" s="1">
        <v>45735</v>
      </c>
      <c r="C5501" t="s">
        <v>2593</v>
      </c>
      <c r="D5501" t="s">
        <v>2594</v>
      </c>
      <c r="E5501">
        <v>38</v>
      </c>
      <c r="F5501" t="s">
        <v>48</v>
      </c>
      <c r="G5501" t="s">
        <v>148</v>
      </c>
      <c r="H5501" t="s">
        <v>149</v>
      </c>
      <c r="I5501" t="s">
        <v>74</v>
      </c>
      <c r="J5501" t="s">
        <v>130</v>
      </c>
      <c r="K5501">
        <v>3</v>
      </c>
      <c r="L5501" s="2">
        <v>3500</v>
      </c>
      <c r="M5501">
        <v>10</v>
      </c>
      <c r="N5501" s="2">
        <v>10500</v>
      </c>
      <c r="O5501" s="2">
        <v>1050</v>
      </c>
      <c r="P5501" s="2">
        <v>9450</v>
      </c>
      <c r="Q5501" s="2">
        <v>5388.62</v>
      </c>
      <c r="R5501" s="2">
        <v>4061.38</v>
      </c>
      <c r="S5501" t="s">
        <v>64</v>
      </c>
      <c r="T5501" t="s">
        <v>90</v>
      </c>
      <c r="U5501" t="s">
        <v>91</v>
      </c>
      <c r="V5501" t="s">
        <v>39</v>
      </c>
      <c r="W5501" t="s">
        <v>92</v>
      </c>
      <c r="X5501" t="s">
        <v>97</v>
      </c>
      <c r="Y5501" t="s">
        <v>56</v>
      </c>
      <c r="Z5501" t="s">
        <v>43</v>
      </c>
      <c r="AA5501" t="s">
        <v>44</v>
      </c>
      <c r="AB5501" t="s">
        <v>44</v>
      </c>
    </row>
    <row r="5502" spans="1:28" x14ac:dyDescent="0.25">
      <c r="A5502" t="s">
        <v>10105</v>
      </c>
      <c r="B5502" s="1">
        <v>45736</v>
      </c>
      <c r="C5502" t="s">
        <v>2767</v>
      </c>
      <c r="D5502" t="s">
        <v>2768</v>
      </c>
      <c r="E5502">
        <v>32</v>
      </c>
      <c r="F5502" t="s">
        <v>111</v>
      </c>
      <c r="G5502" t="s">
        <v>81</v>
      </c>
      <c r="H5502" t="s">
        <v>82</v>
      </c>
      <c r="I5502" t="s">
        <v>51</v>
      </c>
      <c r="J5502" t="s">
        <v>52</v>
      </c>
      <c r="K5502">
        <v>2</v>
      </c>
      <c r="L5502" s="2">
        <v>600</v>
      </c>
      <c r="M5502">
        <v>15</v>
      </c>
      <c r="N5502" s="2">
        <v>1200</v>
      </c>
      <c r="O5502" s="2">
        <v>180</v>
      </c>
      <c r="P5502" s="2">
        <v>1020</v>
      </c>
      <c r="Q5502" s="2">
        <v>611.04999999999995</v>
      </c>
      <c r="R5502" s="2">
        <v>408.95</v>
      </c>
      <c r="S5502" t="s">
        <v>53</v>
      </c>
      <c r="T5502" t="s">
        <v>163</v>
      </c>
      <c r="U5502" t="s">
        <v>164</v>
      </c>
      <c r="V5502" t="s">
        <v>39</v>
      </c>
      <c r="W5502" t="s">
        <v>92</v>
      </c>
      <c r="X5502" t="s">
        <v>97</v>
      </c>
      <c r="Y5502" t="s">
        <v>56</v>
      </c>
      <c r="Z5502" t="s">
        <v>43</v>
      </c>
      <c r="AA5502" t="s">
        <v>44</v>
      </c>
      <c r="AB5502" t="s">
        <v>44</v>
      </c>
    </row>
    <row r="5503" spans="1:28" x14ac:dyDescent="0.25">
      <c r="A5503" t="s">
        <v>10106</v>
      </c>
      <c r="B5503" s="1">
        <v>45736</v>
      </c>
      <c r="C5503" t="s">
        <v>6882</v>
      </c>
      <c r="D5503" t="s">
        <v>6883</v>
      </c>
      <c r="E5503">
        <v>51</v>
      </c>
      <c r="F5503" t="s">
        <v>48</v>
      </c>
      <c r="G5503" t="s">
        <v>212</v>
      </c>
      <c r="H5503" t="s">
        <v>213</v>
      </c>
      <c r="I5503" t="s">
        <v>51</v>
      </c>
      <c r="J5503" t="s">
        <v>52</v>
      </c>
      <c r="K5503">
        <v>3</v>
      </c>
      <c r="L5503" s="2">
        <v>400</v>
      </c>
      <c r="M5503">
        <v>10</v>
      </c>
      <c r="N5503" s="2">
        <v>1200</v>
      </c>
      <c r="O5503" s="2">
        <v>120</v>
      </c>
      <c r="P5503" s="2">
        <v>1080</v>
      </c>
      <c r="Q5503" s="2">
        <v>875.5</v>
      </c>
      <c r="R5503" s="2">
        <v>204.5</v>
      </c>
      <c r="S5503" t="s">
        <v>53</v>
      </c>
      <c r="T5503" t="s">
        <v>65</v>
      </c>
      <c r="U5503" t="s">
        <v>65</v>
      </c>
      <c r="V5503" t="s">
        <v>39</v>
      </c>
      <c r="W5503" t="s">
        <v>40</v>
      </c>
      <c r="X5503" t="s">
        <v>97</v>
      </c>
      <c r="Y5503" t="s">
        <v>56</v>
      </c>
      <c r="Z5503" t="s">
        <v>43</v>
      </c>
      <c r="AA5503" t="s">
        <v>44</v>
      </c>
      <c r="AB5503" t="s">
        <v>44</v>
      </c>
    </row>
    <row r="5504" spans="1:28" x14ac:dyDescent="0.25">
      <c r="A5504" t="s">
        <v>10107</v>
      </c>
      <c r="B5504" s="1">
        <v>45736</v>
      </c>
      <c r="C5504" t="s">
        <v>1153</v>
      </c>
      <c r="D5504" t="s">
        <v>1154</v>
      </c>
      <c r="E5504">
        <v>23</v>
      </c>
      <c r="F5504" t="s">
        <v>31</v>
      </c>
      <c r="G5504" t="s">
        <v>243</v>
      </c>
      <c r="H5504" t="s">
        <v>244</v>
      </c>
      <c r="I5504" t="s">
        <v>103</v>
      </c>
      <c r="J5504" t="s">
        <v>104</v>
      </c>
      <c r="K5504">
        <v>2</v>
      </c>
      <c r="L5504" s="2">
        <v>450</v>
      </c>
      <c r="M5504">
        <v>10</v>
      </c>
      <c r="N5504" s="2">
        <v>900</v>
      </c>
      <c r="O5504" s="2">
        <v>90</v>
      </c>
      <c r="P5504" s="2">
        <v>810</v>
      </c>
      <c r="Q5504" s="2">
        <v>534.22</v>
      </c>
      <c r="R5504" s="2">
        <v>275.77999999999997</v>
      </c>
      <c r="S5504" t="s">
        <v>53</v>
      </c>
      <c r="T5504" t="s">
        <v>263</v>
      </c>
      <c r="U5504" t="s">
        <v>91</v>
      </c>
      <c r="V5504" t="s">
        <v>39</v>
      </c>
      <c r="W5504" t="s">
        <v>92</v>
      </c>
      <c r="X5504" t="s">
        <v>97</v>
      </c>
      <c r="Y5504" t="s">
        <v>56</v>
      </c>
      <c r="Z5504" t="s">
        <v>223</v>
      </c>
      <c r="AA5504" t="s">
        <v>44</v>
      </c>
      <c r="AB5504" t="s">
        <v>44</v>
      </c>
    </row>
    <row r="5505" spans="1:28" x14ac:dyDescent="0.25">
      <c r="A5505" t="s">
        <v>10108</v>
      </c>
      <c r="B5505" s="1">
        <v>45736</v>
      </c>
      <c r="C5505" t="s">
        <v>3424</v>
      </c>
      <c r="D5505" t="s">
        <v>3425</v>
      </c>
      <c r="E5505">
        <v>46</v>
      </c>
      <c r="F5505" t="s">
        <v>111</v>
      </c>
      <c r="G5505" t="s">
        <v>72</v>
      </c>
      <c r="H5505" t="s">
        <v>73</v>
      </c>
      <c r="I5505" t="s">
        <v>74</v>
      </c>
      <c r="J5505" t="s">
        <v>75</v>
      </c>
      <c r="K5505">
        <v>1</v>
      </c>
      <c r="L5505" s="2">
        <v>2200</v>
      </c>
      <c r="M5505">
        <v>0</v>
      </c>
      <c r="N5505" s="2">
        <v>2200</v>
      </c>
      <c r="O5505" s="2">
        <v>0</v>
      </c>
      <c r="P5505" s="2">
        <v>2200</v>
      </c>
      <c r="Q5505" s="2">
        <v>1346.62</v>
      </c>
      <c r="R5505" s="2">
        <v>853.38</v>
      </c>
      <c r="S5505" t="s">
        <v>64</v>
      </c>
      <c r="T5505" t="s">
        <v>407</v>
      </c>
      <c r="U5505" t="s">
        <v>408</v>
      </c>
      <c r="V5505" t="s">
        <v>39</v>
      </c>
      <c r="W5505" t="s">
        <v>124</v>
      </c>
      <c r="X5505" t="s">
        <v>97</v>
      </c>
      <c r="Y5505" t="s">
        <v>42</v>
      </c>
      <c r="Z5505" t="s">
        <v>43</v>
      </c>
      <c r="AA5505" t="s">
        <v>44</v>
      </c>
      <c r="AB5505" t="s">
        <v>44</v>
      </c>
    </row>
    <row r="5506" spans="1:28" x14ac:dyDescent="0.25">
      <c r="A5506" t="s">
        <v>10109</v>
      </c>
      <c r="B5506" s="1">
        <v>45736</v>
      </c>
      <c r="C5506" t="s">
        <v>2473</v>
      </c>
      <c r="D5506" t="s">
        <v>2474</v>
      </c>
      <c r="E5506">
        <v>42</v>
      </c>
      <c r="F5506" t="s">
        <v>111</v>
      </c>
      <c r="G5506" t="s">
        <v>101</v>
      </c>
      <c r="H5506" t="s">
        <v>102</v>
      </c>
      <c r="I5506" t="s">
        <v>103</v>
      </c>
      <c r="J5506" t="s">
        <v>104</v>
      </c>
      <c r="K5506">
        <v>3</v>
      </c>
      <c r="L5506" s="2">
        <v>1800</v>
      </c>
      <c r="M5506">
        <v>10</v>
      </c>
      <c r="N5506" s="2">
        <v>5400</v>
      </c>
      <c r="O5506" s="2">
        <v>540</v>
      </c>
      <c r="P5506" s="2">
        <v>4860</v>
      </c>
      <c r="Q5506" s="2">
        <v>2862.44</v>
      </c>
      <c r="R5506" s="2">
        <v>1997.56</v>
      </c>
      <c r="S5506" t="s">
        <v>36</v>
      </c>
      <c r="T5506" t="s">
        <v>136</v>
      </c>
      <c r="U5506" t="s">
        <v>38</v>
      </c>
      <c r="V5506" t="s">
        <v>39</v>
      </c>
      <c r="W5506" t="s">
        <v>124</v>
      </c>
      <c r="X5506" t="s">
        <v>97</v>
      </c>
      <c r="Y5506" t="s">
        <v>42</v>
      </c>
      <c r="Z5506" t="s">
        <v>107</v>
      </c>
      <c r="AA5506" t="s">
        <v>44</v>
      </c>
      <c r="AB5506" t="s">
        <v>44</v>
      </c>
    </row>
    <row r="5507" spans="1:28" x14ac:dyDescent="0.25">
      <c r="A5507" t="s">
        <v>10110</v>
      </c>
      <c r="B5507" s="1">
        <v>45736</v>
      </c>
      <c r="C5507" t="s">
        <v>6065</v>
      </c>
      <c r="D5507" t="s">
        <v>6066</v>
      </c>
      <c r="E5507">
        <v>38</v>
      </c>
      <c r="F5507" t="s">
        <v>48</v>
      </c>
      <c r="G5507" t="s">
        <v>168</v>
      </c>
      <c r="H5507" t="s">
        <v>169</v>
      </c>
      <c r="I5507" t="s">
        <v>62</v>
      </c>
      <c r="J5507" t="s">
        <v>143</v>
      </c>
      <c r="K5507">
        <v>1</v>
      </c>
      <c r="L5507" s="2">
        <v>1800</v>
      </c>
      <c r="M5507">
        <v>10</v>
      </c>
      <c r="N5507" s="2">
        <v>1800</v>
      </c>
      <c r="O5507" s="2">
        <v>180</v>
      </c>
      <c r="P5507" s="2">
        <v>1620</v>
      </c>
      <c r="Q5507" s="2">
        <v>993.98</v>
      </c>
      <c r="R5507" s="2">
        <v>626.02</v>
      </c>
      <c r="S5507" t="s">
        <v>53</v>
      </c>
      <c r="T5507" t="s">
        <v>90</v>
      </c>
      <c r="U5507" t="s">
        <v>91</v>
      </c>
      <c r="V5507" t="s">
        <v>39</v>
      </c>
      <c r="W5507" t="s">
        <v>137</v>
      </c>
      <c r="X5507" t="s">
        <v>41</v>
      </c>
      <c r="Y5507" t="s">
        <v>56</v>
      </c>
      <c r="Z5507" t="s">
        <v>43</v>
      </c>
      <c r="AA5507" t="s">
        <v>44</v>
      </c>
      <c r="AB5507" t="s">
        <v>44</v>
      </c>
    </row>
    <row r="5508" spans="1:28" x14ac:dyDescent="0.25">
      <c r="A5508" t="s">
        <v>10111</v>
      </c>
      <c r="B5508" s="1">
        <v>45736</v>
      </c>
      <c r="C5508" t="s">
        <v>10112</v>
      </c>
      <c r="D5508" t="s">
        <v>10113</v>
      </c>
      <c r="E5508">
        <v>36</v>
      </c>
      <c r="F5508" t="s">
        <v>111</v>
      </c>
      <c r="G5508" t="s">
        <v>158</v>
      </c>
      <c r="H5508" t="s">
        <v>159</v>
      </c>
      <c r="I5508" t="s">
        <v>51</v>
      </c>
      <c r="J5508" t="s">
        <v>52</v>
      </c>
      <c r="K5508">
        <v>2</v>
      </c>
      <c r="L5508" s="2">
        <v>650</v>
      </c>
      <c r="M5508">
        <v>0</v>
      </c>
      <c r="N5508" s="2">
        <v>1300</v>
      </c>
      <c r="O5508" s="2">
        <v>0</v>
      </c>
      <c r="P5508" s="2">
        <v>1300</v>
      </c>
      <c r="Q5508" s="2">
        <v>795.58</v>
      </c>
      <c r="R5508" s="2">
        <v>504.42</v>
      </c>
      <c r="S5508" t="s">
        <v>53</v>
      </c>
      <c r="T5508" t="s">
        <v>263</v>
      </c>
      <c r="U5508" t="s">
        <v>91</v>
      </c>
      <c r="V5508" t="s">
        <v>39</v>
      </c>
      <c r="W5508" t="s">
        <v>137</v>
      </c>
      <c r="X5508" t="s">
        <v>97</v>
      </c>
      <c r="Y5508" t="s">
        <v>84</v>
      </c>
      <c r="Z5508" t="s">
        <v>43</v>
      </c>
      <c r="AA5508" t="s">
        <v>44</v>
      </c>
      <c r="AB5508" t="s">
        <v>44</v>
      </c>
    </row>
    <row r="5509" spans="1:28" x14ac:dyDescent="0.25">
      <c r="A5509" t="s">
        <v>10114</v>
      </c>
      <c r="B5509" s="1">
        <v>45736</v>
      </c>
      <c r="C5509" t="s">
        <v>7038</v>
      </c>
      <c r="D5509" t="s">
        <v>7039</v>
      </c>
      <c r="E5509">
        <v>47</v>
      </c>
      <c r="F5509" t="s">
        <v>48</v>
      </c>
      <c r="G5509" t="s">
        <v>207</v>
      </c>
      <c r="H5509" t="s">
        <v>208</v>
      </c>
      <c r="I5509" t="s">
        <v>34</v>
      </c>
      <c r="J5509" t="s">
        <v>143</v>
      </c>
      <c r="K5509">
        <v>2</v>
      </c>
      <c r="L5509" s="2">
        <v>18000</v>
      </c>
      <c r="M5509">
        <v>20</v>
      </c>
      <c r="N5509" s="2">
        <v>36000</v>
      </c>
      <c r="O5509" s="2">
        <v>7200</v>
      </c>
      <c r="P5509" s="2">
        <v>28800</v>
      </c>
      <c r="Q5509" s="2">
        <v>17850.57</v>
      </c>
      <c r="R5509" s="2">
        <v>10949.43</v>
      </c>
      <c r="S5509" t="s">
        <v>53</v>
      </c>
      <c r="T5509" t="s">
        <v>222</v>
      </c>
      <c r="U5509" t="s">
        <v>38</v>
      </c>
      <c r="V5509" t="s">
        <v>39</v>
      </c>
      <c r="W5509" t="s">
        <v>92</v>
      </c>
      <c r="X5509" t="s">
        <v>41</v>
      </c>
      <c r="Y5509" t="s">
        <v>42</v>
      </c>
      <c r="Z5509" t="s">
        <v>508</v>
      </c>
      <c r="AA5509" t="s">
        <v>44</v>
      </c>
      <c r="AB5509" t="s">
        <v>44</v>
      </c>
    </row>
    <row r="5510" spans="1:28" x14ac:dyDescent="0.25">
      <c r="A5510" t="s">
        <v>10115</v>
      </c>
      <c r="B5510" s="1">
        <v>45736</v>
      </c>
      <c r="C5510" t="s">
        <v>2077</v>
      </c>
      <c r="D5510" t="s">
        <v>2078</v>
      </c>
      <c r="E5510">
        <v>18</v>
      </c>
      <c r="F5510" t="s">
        <v>31</v>
      </c>
      <c r="G5510" t="s">
        <v>273</v>
      </c>
      <c r="H5510" t="s">
        <v>274</v>
      </c>
      <c r="I5510" t="s">
        <v>51</v>
      </c>
      <c r="J5510" t="s">
        <v>52</v>
      </c>
      <c r="K5510">
        <v>2</v>
      </c>
      <c r="L5510" s="2">
        <v>250</v>
      </c>
      <c r="M5510">
        <v>0</v>
      </c>
      <c r="N5510" s="2">
        <v>500</v>
      </c>
      <c r="O5510" s="2">
        <v>0</v>
      </c>
      <c r="P5510" s="2">
        <v>500</v>
      </c>
      <c r="Q5510" s="2">
        <v>279.54000000000002</v>
      </c>
      <c r="R5510" s="2">
        <v>220.46</v>
      </c>
      <c r="S5510" t="s">
        <v>36</v>
      </c>
      <c r="T5510" t="s">
        <v>178</v>
      </c>
      <c r="U5510" t="s">
        <v>154</v>
      </c>
      <c r="V5510" t="s">
        <v>39</v>
      </c>
      <c r="W5510" t="s">
        <v>137</v>
      </c>
      <c r="X5510" t="s">
        <v>67</v>
      </c>
      <c r="Y5510" t="s">
        <v>56</v>
      </c>
      <c r="Z5510" t="s">
        <v>43</v>
      </c>
      <c r="AA5510" t="s">
        <v>44</v>
      </c>
      <c r="AB5510" t="s">
        <v>44</v>
      </c>
    </row>
    <row r="5511" spans="1:28" x14ac:dyDescent="0.25">
      <c r="A5511" t="s">
        <v>10116</v>
      </c>
      <c r="B5511" s="1">
        <v>45736</v>
      </c>
      <c r="C5511" t="s">
        <v>3203</v>
      </c>
      <c r="D5511" t="s">
        <v>3204</v>
      </c>
      <c r="E5511">
        <v>42</v>
      </c>
      <c r="F5511" t="s">
        <v>48</v>
      </c>
      <c r="G5511" t="s">
        <v>176</v>
      </c>
      <c r="H5511" t="s">
        <v>177</v>
      </c>
      <c r="I5511" t="s">
        <v>34</v>
      </c>
      <c r="J5511" t="s">
        <v>35</v>
      </c>
      <c r="K5511">
        <v>5</v>
      </c>
      <c r="L5511" s="2">
        <v>6500</v>
      </c>
      <c r="M5511">
        <v>0</v>
      </c>
      <c r="N5511" s="2">
        <v>32500</v>
      </c>
      <c r="O5511" s="2">
        <v>0</v>
      </c>
      <c r="P5511" s="2">
        <v>32500</v>
      </c>
      <c r="Q5511" s="2">
        <v>25392.799999999999</v>
      </c>
      <c r="R5511" s="2">
        <v>7107.2</v>
      </c>
      <c r="S5511" t="s">
        <v>64</v>
      </c>
      <c r="T5511" t="s">
        <v>54</v>
      </c>
      <c r="U5511" t="s">
        <v>55</v>
      </c>
      <c r="V5511" t="s">
        <v>39</v>
      </c>
      <c r="W5511" t="s">
        <v>137</v>
      </c>
      <c r="X5511" t="s">
        <v>41</v>
      </c>
      <c r="Y5511" t="s">
        <v>56</v>
      </c>
      <c r="Z5511" t="s">
        <v>43</v>
      </c>
      <c r="AA5511" t="s">
        <v>44</v>
      </c>
      <c r="AB5511" t="s">
        <v>44</v>
      </c>
    </row>
    <row r="5512" spans="1:28" x14ac:dyDescent="0.25">
      <c r="A5512" t="s">
        <v>10117</v>
      </c>
      <c r="B5512" s="1">
        <v>45736</v>
      </c>
      <c r="C5512" t="s">
        <v>4713</v>
      </c>
      <c r="D5512" t="s">
        <v>4714</v>
      </c>
      <c r="E5512">
        <v>58</v>
      </c>
      <c r="F5512" t="s">
        <v>111</v>
      </c>
      <c r="G5512" t="s">
        <v>436</v>
      </c>
      <c r="H5512" t="s">
        <v>437</v>
      </c>
      <c r="I5512" t="s">
        <v>74</v>
      </c>
      <c r="J5512" t="s">
        <v>190</v>
      </c>
      <c r="K5512">
        <v>2</v>
      </c>
      <c r="L5512" s="2">
        <v>1800</v>
      </c>
      <c r="M5512">
        <v>10</v>
      </c>
      <c r="N5512" s="2">
        <v>3600</v>
      </c>
      <c r="O5512" s="2">
        <v>360</v>
      </c>
      <c r="P5512" s="2">
        <v>3240</v>
      </c>
      <c r="Q5512" s="2">
        <v>2162.75</v>
      </c>
      <c r="R5512" s="2">
        <v>1077.25</v>
      </c>
      <c r="S5512" t="s">
        <v>53</v>
      </c>
      <c r="T5512" t="s">
        <v>290</v>
      </c>
      <c r="U5512" t="s">
        <v>291</v>
      </c>
      <c r="V5512" t="s">
        <v>39</v>
      </c>
      <c r="W5512" t="s">
        <v>83</v>
      </c>
      <c r="X5512" t="s">
        <v>97</v>
      </c>
      <c r="Y5512" t="s">
        <v>56</v>
      </c>
      <c r="Z5512" t="s">
        <v>43</v>
      </c>
      <c r="AA5512" t="s">
        <v>44</v>
      </c>
      <c r="AB5512" t="s">
        <v>44</v>
      </c>
    </row>
    <row r="5513" spans="1:28" x14ac:dyDescent="0.25">
      <c r="A5513" t="s">
        <v>10118</v>
      </c>
      <c r="B5513" s="1">
        <v>45736</v>
      </c>
      <c r="C5513" t="s">
        <v>252</v>
      </c>
      <c r="D5513" t="s">
        <v>253</v>
      </c>
      <c r="E5513">
        <v>56</v>
      </c>
      <c r="F5513" t="s">
        <v>111</v>
      </c>
      <c r="G5513" t="s">
        <v>88</v>
      </c>
      <c r="H5513" t="s">
        <v>89</v>
      </c>
      <c r="I5513" t="s">
        <v>62</v>
      </c>
      <c r="J5513" t="s">
        <v>63</v>
      </c>
      <c r="K5513">
        <v>3</v>
      </c>
      <c r="L5513" s="2">
        <v>4200</v>
      </c>
      <c r="M5513">
        <v>20</v>
      </c>
      <c r="N5513" s="2">
        <v>12600</v>
      </c>
      <c r="O5513" s="2">
        <v>2520</v>
      </c>
      <c r="P5513" s="2">
        <v>10080</v>
      </c>
      <c r="Q5513" s="2">
        <v>7738.45</v>
      </c>
      <c r="R5513" s="2">
        <v>2341.5500000000002</v>
      </c>
      <c r="S5513" t="s">
        <v>53</v>
      </c>
      <c r="T5513" t="s">
        <v>263</v>
      </c>
      <c r="U5513" t="s">
        <v>91</v>
      </c>
      <c r="V5513" t="s">
        <v>39</v>
      </c>
      <c r="W5513" t="s">
        <v>40</v>
      </c>
      <c r="X5513" t="s">
        <v>41</v>
      </c>
      <c r="Y5513" t="s">
        <v>42</v>
      </c>
      <c r="Z5513" t="s">
        <v>43</v>
      </c>
      <c r="AA5513" t="s">
        <v>44</v>
      </c>
      <c r="AB5513" t="s">
        <v>44</v>
      </c>
    </row>
    <row r="5514" spans="1:28" x14ac:dyDescent="0.25">
      <c r="A5514" t="s">
        <v>10119</v>
      </c>
      <c r="B5514" s="1">
        <v>45736</v>
      </c>
      <c r="C5514" t="s">
        <v>6115</v>
      </c>
      <c r="D5514" t="s">
        <v>6116</v>
      </c>
      <c r="E5514">
        <v>22</v>
      </c>
      <c r="F5514" t="s">
        <v>111</v>
      </c>
      <c r="G5514" t="s">
        <v>101</v>
      </c>
      <c r="H5514" t="s">
        <v>102</v>
      </c>
      <c r="I5514" t="s">
        <v>103</v>
      </c>
      <c r="J5514" t="s">
        <v>104</v>
      </c>
      <c r="K5514">
        <v>1</v>
      </c>
      <c r="L5514" s="2">
        <v>1800</v>
      </c>
      <c r="M5514">
        <v>5</v>
      </c>
      <c r="N5514" s="2">
        <v>1800</v>
      </c>
      <c r="O5514" s="2">
        <v>90</v>
      </c>
      <c r="P5514" s="2">
        <v>1710</v>
      </c>
      <c r="Q5514" s="2">
        <v>1109.78</v>
      </c>
      <c r="R5514" s="2">
        <v>600.22</v>
      </c>
      <c r="S5514" t="s">
        <v>53</v>
      </c>
      <c r="T5514" t="s">
        <v>114</v>
      </c>
      <c r="U5514" t="s">
        <v>115</v>
      </c>
      <c r="V5514" t="s">
        <v>39</v>
      </c>
      <c r="W5514" t="s">
        <v>92</v>
      </c>
      <c r="X5514" t="s">
        <v>67</v>
      </c>
      <c r="Y5514" t="s">
        <v>42</v>
      </c>
      <c r="Z5514" t="s">
        <v>43</v>
      </c>
      <c r="AA5514" t="s">
        <v>44</v>
      </c>
      <c r="AB5514" t="s">
        <v>44</v>
      </c>
    </row>
    <row r="5515" spans="1:28" x14ac:dyDescent="0.25">
      <c r="A5515" t="s">
        <v>10120</v>
      </c>
      <c r="B5515" s="1">
        <v>45736</v>
      </c>
      <c r="C5515" t="s">
        <v>233</v>
      </c>
      <c r="D5515" t="s">
        <v>234</v>
      </c>
      <c r="E5515">
        <v>42</v>
      </c>
      <c r="F5515" t="s">
        <v>31</v>
      </c>
      <c r="G5515" t="s">
        <v>168</v>
      </c>
      <c r="H5515" t="s">
        <v>169</v>
      </c>
      <c r="I5515" t="s">
        <v>62</v>
      </c>
      <c r="J5515" t="s">
        <v>143</v>
      </c>
      <c r="K5515">
        <v>2</v>
      </c>
      <c r="L5515" s="2">
        <v>1800</v>
      </c>
      <c r="M5515">
        <v>15</v>
      </c>
      <c r="N5515" s="2">
        <v>3600</v>
      </c>
      <c r="O5515" s="2">
        <v>540</v>
      </c>
      <c r="P5515" s="2">
        <v>3060</v>
      </c>
      <c r="Q5515" s="2">
        <v>1925</v>
      </c>
      <c r="R5515" s="2">
        <v>1135</v>
      </c>
      <c r="S5515" t="s">
        <v>53</v>
      </c>
      <c r="T5515" t="s">
        <v>54</v>
      </c>
      <c r="U5515" t="s">
        <v>55</v>
      </c>
      <c r="V5515" t="s">
        <v>39</v>
      </c>
      <c r="W5515" t="s">
        <v>137</v>
      </c>
      <c r="X5515" t="s">
        <v>97</v>
      </c>
      <c r="Y5515" t="s">
        <v>56</v>
      </c>
      <c r="Z5515" t="s">
        <v>43</v>
      </c>
      <c r="AA5515" t="s">
        <v>44</v>
      </c>
      <c r="AB5515" t="s">
        <v>44</v>
      </c>
    </row>
    <row r="5516" spans="1:28" x14ac:dyDescent="0.25">
      <c r="A5516" t="s">
        <v>10121</v>
      </c>
      <c r="B5516" s="1">
        <v>45736</v>
      </c>
      <c r="C5516" t="s">
        <v>10122</v>
      </c>
      <c r="D5516" t="s">
        <v>10123</v>
      </c>
      <c r="E5516">
        <v>56</v>
      </c>
      <c r="F5516" t="s">
        <v>48</v>
      </c>
      <c r="G5516" t="s">
        <v>285</v>
      </c>
      <c r="H5516" t="s">
        <v>286</v>
      </c>
      <c r="I5516" t="s">
        <v>34</v>
      </c>
      <c r="J5516" t="s">
        <v>121</v>
      </c>
      <c r="K5516">
        <v>3</v>
      </c>
      <c r="L5516" s="2">
        <v>3200</v>
      </c>
      <c r="M5516">
        <v>0</v>
      </c>
      <c r="N5516" s="2">
        <v>9600</v>
      </c>
      <c r="O5516" s="2">
        <v>0</v>
      </c>
      <c r="P5516" s="2">
        <v>9600</v>
      </c>
      <c r="Q5516" s="2">
        <v>7777.57</v>
      </c>
      <c r="R5516" s="2">
        <v>1822.43</v>
      </c>
      <c r="S5516" t="s">
        <v>53</v>
      </c>
      <c r="T5516" t="s">
        <v>178</v>
      </c>
      <c r="U5516" t="s">
        <v>154</v>
      </c>
      <c r="V5516" t="s">
        <v>39</v>
      </c>
      <c r="W5516" t="s">
        <v>66</v>
      </c>
      <c r="X5516" t="s">
        <v>41</v>
      </c>
      <c r="Y5516" t="s">
        <v>56</v>
      </c>
      <c r="Z5516" t="s">
        <v>43</v>
      </c>
      <c r="AA5516" t="s">
        <v>44</v>
      </c>
      <c r="AB5516" t="s">
        <v>44</v>
      </c>
    </row>
    <row r="5517" spans="1:28" x14ac:dyDescent="0.25">
      <c r="A5517" t="s">
        <v>10124</v>
      </c>
      <c r="B5517" s="1">
        <v>45737</v>
      </c>
      <c r="C5517" t="s">
        <v>6747</v>
      </c>
      <c r="D5517" t="s">
        <v>6748</v>
      </c>
      <c r="E5517">
        <v>30</v>
      </c>
      <c r="F5517" t="s">
        <v>111</v>
      </c>
      <c r="G5517" t="s">
        <v>81</v>
      </c>
      <c r="H5517" t="s">
        <v>82</v>
      </c>
      <c r="I5517" t="s">
        <v>51</v>
      </c>
      <c r="J5517" t="s">
        <v>52</v>
      </c>
      <c r="K5517">
        <v>1</v>
      </c>
      <c r="L5517" s="2">
        <v>600</v>
      </c>
      <c r="M5517">
        <v>10</v>
      </c>
      <c r="N5517" s="2">
        <v>600</v>
      </c>
      <c r="O5517" s="2">
        <v>60</v>
      </c>
      <c r="P5517" s="2">
        <v>540</v>
      </c>
      <c r="Q5517" s="2">
        <v>401.21</v>
      </c>
      <c r="R5517" s="2">
        <v>138.79</v>
      </c>
      <c r="S5517" t="s">
        <v>64</v>
      </c>
      <c r="T5517" t="s">
        <v>290</v>
      </c>
      <c r="U5517" t="s">
        <v>291</v>
      </c>
      <c r="V5517" t="s">
        <v>39</v>
      </c>
      <c r="W5517" t="s">
        <v>83</v>
      </c>
      <c r="X5517" t="s">
        <v>41</v>
      </c>
      <c r="Y5517" t="s">
        <v>42</v>
      </c>
      <c r="Z5517" t="s">
        <v>43</v>
      </c>
      <c r="AA5517" t="s">
        <v>44</v>
      </c>
      <c r="AB5517" t="s">
        <v>44</v>
      </c>
    </row>
    <row r="5518" spans="1:28" x14ac:dyDescent="0.25">
      <c r="A5518" t="s">
        <v>10125</v>
      </c>
      <c r="B5518" s="1">
        <v>45737</v>
      </c>
      <c r="C5518" t="s">
        <v>10126</v>
      </c>
      <c r="D5518" t="s">
        <v>10127</v>
      </c>
      <c r="E5518">
        <v>46</v>
      </c>
      <c r="F5518" t="s">
        <v>48</v>
      </c>
      <c r="G5518" t="s">
        <v>60</v>
      </c>
      <c r="H5518" t="s">
        <v>61</v>
      </c>
      <c r="I5518" t="s">
        <v>62</v>
      </c>
      <c r="J5518" t="s">
        <v>63</v>
      </c>
      <c r="K5518">
        <v>2</v>
      </c>
      <c r="L5518" s="2">
        <v>3500</v>
      </c>
      <c r="M5518">
        <v>0</v>
      </c>
      <c r="N5518" s="2">
        <v>7000</v>
      </c>
      <c r="O5518" s="2">
        <v>0</v>
      </c>
      <c r="P5518" s="2">
        <v>7000</v>
      </c>
      <c r="Q5518" s="2">
        <v>4348.47</v>
      </c>
      <c r="R5518" s="2">
        <v>2651.53</v>
      </c>
      <c r="S5518" t="s">
        <v>53</v>
      </c>
      <c r="T5518" t="s">
        <v>114</v>
      </c>
      <c r="U5518" t="s">
        <v>115</v>
      </c>
      <c r="V5518" t="s">
        <v>39</v>
      </c>
      <c r="W5518" t="s">
        <v>66</v>
      </c>
      <c r="X5518" t="s">
        <v>41</v>
      </c>
      <c r="Y5518" t="s">
        <v>56</v>
      </c>
      <c r="Z5518" t="s">
        <v>144</v>
      </c>
      <c r="AA5518" t="s">
        <v>44</v>
      </c>
      <c r="AB5518" t="s">
        <v>44</v>
      </c>
    </row>
    <row r="5519" spans="1:28" x14ac:dyDescent="0.25">
      <c r="A5519" t="s">
        <v>10128</v>
      </c>
      <c r="B5519" s="1">
        <v>45737</v>
      </c>
      <c r="C5519" t="s">
        <v>2701</v>
      </c>
      <c r="D5519" t="s">
        <v>2702</v>
      </c>
      <c r="E5519">
        <v>33</v>
      </c>
      <c r="F5519" t="s">
        <v>111</v>
      </c>
      <c r="G5519" t="s">
        <v>188</v>
      </c>
      <c r="H5519" t="s">
        <v>189</v>
      </c>
      <c r="I5519" t="s">
        <v>34</v>
      </c>
      <c r="J5519" t="s">
        <v>190</v>
      </c>
      <c r="K5519">
        <v>2</v>
      </c>
      <c r="L5519" s="2">
        <v>1800</v>
      </c>
      <c r="M5519">
        <v>0</v>
      </c>
      <c r="N5519" s="2">
        <v>3600</v>
      </c>
      <c r="O5519" s="2">
        <v>0</v>
      </c>
      <c r="P5519" s="2">
        <v>3600</v>
      </c>
      <c r="Q5519" s="2">
        <v>2022.03</v>
      </c>
      <c r="R5519" s="2">
        <v>1577.97</v>
      </c>
      <c r="S5519" t="s">
        <v>53</v>
      </c>
      <c r="T5519" t="s">
        <v>407</v>
      </c>
      <c r="U5519" t="s">
        <v>408</v>
      </c>
      <c r="V5519" t="s">
        <v>39</v>
      </c>
      <c r="W5519" t="s">
        <v>124</v>
      </c>
      <c r="X5519" t="s">
        <v>67</v>
      </c>
      <c r="Y5519" t="s">
        <v>56</v>
      </c>
      <c r="Z5519" t="s">
        <v>43</v>
      </c>
      <c r="AA5519" t="s">
        <v>44</v>
      </c>
      <c r="AB5519" t="s">
        <v>44</v>
      </c>
    </row>
    <row r="5520" spans="1:28" x14ac:dyDescent="0.25">
      <c r="A5520" t="s">
        <v>10129</v>
      </c>
      <c r="B5520" s="1">
        <v>45737</v>
      </c>
      <c r="C5520" t="s">
        <v>10130</v>
      </c>
      <c r="D5520" t="s">
        <v>10131</v>
      </c>
      <c r="E5520">
        <v>33</v>
      </c>
      <c r="F5520" t="s">
        <v>48</v>
      </c>
      <c r="G5520" t="s">
        <v>158</v>
      </c>
      <c r="H5520" t="s">
        <v>159</v>
      </c>
      <c r="I5520" t="s">
        <v>51</v>
      </c>
      <c r="J5520" t="s">
        <v>52</v>
      </c>
      <c r="K5520">
        <v>1</v>
      </c>
      <c r="L5520" s="2">
        <v>650</v>
      </c>
      <c r="M5520">
        <v>10</v>
      </c>
      <c r="N5520" s="2">
        <v>650</v>
      </c>
      <c r="O5520" s="2">
        <v>65</v>
      </c>
      <c r="P5520" s="2">
        <v>585</v>
      </c>
      <c r="Q5520" s="2">
        <v>431.12</v>
      </c>
      <c r="R5520" s="2">
        <v>153.88</v>
      </c>
      <c r="S5520" t="s">
        <v>36</v>
      </c>
      <c r="T5520" t="s">
        <v>114</v>
      </c>
      <c r="U5520" t="s">
        <v>115</v>
      </c>
      <c r="V5520" t="s">
        <v>39</v>
      </c>
      <c r="W5520" t="s">
        <v>66</v>
      </c>
      <c r="X5520" t="s">
        <v>97</v>
      </c>
      <c r="Y5520" t="s">
        <v>56</v>
      </c>
      <c r="Z5520" t="s">
        <v>43</v>
      </c>
      <c r="AA5520" t="s">
        <v>44</v>
      </c>
      <c r="AB5520" t="s">
        <v>44</v>
      </c>
    </row>
    <row r="5521" spans="1:28" x14ac:dyDescent="0.25">
      <c r="A5521" t="s">
        <v>10132</v>
      </c>
      <c r="B5521" s="1">
        <v>45737</v>
      </c>
      <c r="C5521" t="s">
        <v>7803</v>
      </c>
      <c r="D5521" t="s">
        <v>7804</v>
      </c>
      <c r="E5521">
        <v>49</v>
      </c>
      <c r="F5521" t="s">
        <v>31</v>
      </c>
      <c r="G5521" t="s">
        <v>238</v>
      </c>
      <c r="H5521" t="s">
        <v>239</v>
      </c>
      <c r="I5521" t="s">
        <v>62</v>
      </c>
      <c r="J5521" t="s">
        <v>63</v>
      </c>
      <c r="K5521">
        <v>5</v>
      </c>
      <c r="L5521" s="2">
        <v>6500</v>
      </c>
      <c r="M5521">
        <v>0</v>
      </c>
      <c r="N5521" s="2">
        <v>32500</v>
      </c>
      <c r="O5521" s="2">
        <v>0</v>
      </c>
      <c r="P5521" s="2">
        <v>32500</v>
      </c>
      <c r="Q5521" s="2">
        <v>25350.01</v>
      </c>
      <c r="R5521" s="2">
        <v>7149.99</v>
      </c>
      <c r="S5521" t="s">
        <v>53</v>
      </c>
      <c r="T5521" t="s">
        <v>263</v>
      </c>
      <c r="U5521" t="s">
        <v>91</v>
      </c>
      <c r="V5521" t="s">
        <v>39</v>
      </c>
      <c r="W5521" t="s">
        <v>40</v>
      </c>
      <c r="X5521" t="s">
        <v>41</v>
      </c>
      <c r="Y5521" t="s">
        <v>56</v>
      </c>
      <c r="Z5521" t="s">
        <v>223</v>
      </c>
      <c r="AA5521" t="s">
        <v>44</v>
      </c>
      <c r="AB5521" t="s">
        <v>44</v>
      </c>
    </row>
    <row r="5522" spans="1:28" x14ac:dyDescent="0.25">
      <c r="A5522" t="s">
        <v>10133</v>
      </c>
      <c r="B5522" s="1">
        <v>45737</v>
      </c>
      <c r="C5522" t="s">
        <v>3287</v>
      </c>
      <c r="D5522" t="s">
        <v>3288</v>
      </c>
      <c r="E5522">
        <v>29</v>
      </c>
      <c r="F5522" t="s">
        <v>48</v>
      </c>
      <c r="G5522" t="s">
        <v>112</v>
      </c>
      <c r="H5522" t="s">
        <v>113</v>
      </c>
      <c r="I5522" t="s">
        <v>103</v>
      </c>
      <c r="J5522" t="s">
        <v>104</v>
      </c>
      <c r="K5522">
        <v>4</v>
      </c>
      <c r="L5522" s="2">
        <v>650</v>
      </c>
      <c r="M5522">
        <v>5</v>
      </c>
      <c r="N5522" s="2">
        <v>2600</v>
      </c>
      <c r="O5522" s="2">
        <v>130</v>
      </c>
      <c r="P5522" s="2">
        <v>2470</v>
      </c>
      <c r="Q5522" s="2">
        <v>1393.33</v>
      </c>
      <c r="R5522" s="2">
        <v>1076.67</v>
      </c>
      <c r="S5522" t="s">
        <v>36</v>
      </c>
      <c r="T5522" t="s">
        <v>37</v>
      </c>
      <c r="U5522" t="s">
        <v>38</v>
      </c>
      <c r="V5522" t="s">
        <v>39</v>
      </c>
      <c r="W5522" t="s">
        <v>92</v>
      </c>
      <c r="X5522" t="s">
        <v>97</v>
      </c>
      <c r="Y5522" t="s">
        <v>56</v>
      </c>
      <c r="Z5522" t="s">
        <v>43</v>
      </c>
      <c r="AA5522" t="s">
        <v>44</v>
      </c>
      <c r="AB5522" t="s">
        <v>44</v>
      </c>
    </row>
    <row r="5523" spans="1:28" x14ac:dyDescent="0.25">
      <c r="A5523" t="s">
        <v>10134</v>
      </c>
      <c r="B5523" s="1">
        <v>45737</v>
      </c>
      <c r="C5523" t="s">
        <v>10135</v>
      </c>
      <c r="D5523" t="s">
        <v>10136</v>
      </c>
      <c r="E5523">
        <v>37</v>
      </c>
      <c r="F5523" t="s">
        <v>48</v>
      </c>
      <c r="G5523" t="s">
        <v>88</v>
      </c>
      <c r="H5523" t="s">
        <v>89</v>
      </c>
      <c r="I5523" t="s">
        <v>62</v>
      </c>
      <c r="J5523" t="s">
        <v>63</v>
      </c>
      <c r="K5523">
        <v>5</v>
      </c>
      <c r="L5523" s="2">
        <v>4200</v>
      </c>
      <c r="M5523">
        <v>30</v>
      </c>
      <c r="N5523" s="2">
        <v>21000</v>
      </c>
      <c r="O5523" s="2">
        <v>6300</v>
      </c>
      <c r="P5523" s="2">
        <v>14700</v>
      </c>
      <c r="Q5523" s="2">
        <v>10090.51</v>
      </c>
      <c r="R5523" s="2">
        <v>4609.49</v>
      </c>
      <c r="S5523" t="s">
        <v>53</v>
      </c>
      <c r="T5523" t="s">
        <v>114</v>
      </c>
      <c r="U5523" t="s">
        <v>115</v>
      </c>
      <c r="V5523" t="s">
        <v>39</v>
      </c>
      <c r="W5523" t="s">
        <v>40</v>
      </c>
      <c r="X5523" t="s">
        <v>97</v>
      </c>
      <c r="Y5523" t="s">
        <v>42</v>
      </c>
      <c r="Z5523" t="s">
        <v>43</v>
      </c>
      <c r="AA5523" t="s">
        <v>44</v>
      </c>
      <c r="AB5523" t="s">
        <v>44</v>
      </c>
    </row>
    <row r="5524" spans="1:28" x14ac:dyDescent="0.25">
      <c r="A5524" t="s">
        <v>10137</v>
      </c>
      <c r="B5524" s="1">
        <v>45737</v>
      </c>
      <c r="C5524" t="s">
        <v>1156</v>
      </c>
      <c r="D5524" t="s">
        <v>1157</v>
      </c>
      <c r="E5524">
        <v>28</v>
      </c>
      <c r="F5524" t="s">
        <v>48</v>
      </c>
      <c r="G5524" t="s">
        <v>217</v>
      </c>
      <c r="H5524" t="s">
        <v>218</v>
      </c>
      <c r="I5524" t="s">
        <v>34</v>
      </c>
      <c r="J5524" t="s">
        <v>130</v>
      </c>
      <c r="K5524">
        <v>2</v>
      </c>
      <c r="L5524" s="2">
        <v>28000</v>
      </c>
      <c r="M5524">
        <v>15</v>
      </c>
      <c r="N5524" s="2">
        <v>56000</v>
      </c>
      <c r="O5524" s="2">
        <v>8400</v>
      </c>
      <c r="P5524" s="2">
        <v>47600</v>
      </c>
      <c r="Q5524" s="2">
        <v>30599.18</v>
      </c>
      <c r="R5524" s="2">
        <v>17000.82</v>
      </c>
      <c r="S5524" t="s">
        <v>36</v>
      </c>
      <c r="T5524" t="s">
        <v>153</v>
      </c>
      <c r="U5524" t="s">
        <v>154</v>
      </c>
      <c r="V5524" t="s">
        <v>39</v>
      </c>
      <c r="W5524" t="s">
        <v>40</v>
      </c>
      <c r="X5524" t="s">
        <v>41</v>
      </c>
      <c r="Y5524" t="s">
        <v>56</v>
      </c>
      <c r="Z5524" t="s">
        <v>43</v>
      </c>
      <c r="AA5524" t="s">
        <v>44</v>
      </c>
      <c r="AB5524" t="s">
        <v>44</v>
      </c>
    </row>
    <row r="5525" spans="1:28" x14ac:dyDescent="0.25">
      <c r="A5525" t="s">
        <v>10138</v>
      </c>
      <c r="B5525" s="1">
        <v>45737</v>
      </c>
      <c r="C5525" t="s">
        <v>4209</v>
      </c>
      <c r="D5525" t="s">
        <v>4210</v>
      </c>
      <c r="E5525">
        <v>58</v>
      </c>
      <c r="F5525" t="s">
        <v>31</v>
      </c>
      <c r="G5525" t="s">
        <v>128</v>
      </c>
      <c r="H5525" t="s">
        <v>129</v>
      </c>
      <c r="I5525" t="s">
        <v>74</v>
      </c>
      <c r="J5525" t="s">
        <v>130</v>
      </c>
      <c r="K5525">
        <v>1</v>
      </c>
      <c r="L5525" s="2">
        <v>1700</v>
      </c>
      <c r="M5525">
        <v>5</v>
      </c>
      <c r="N5525" s="2">
        <v>1700</v>
      </c>
      <c r="O5525" s="2">
        <v>85</v>
      </c>
      <c r="P5525" s="2">
        <v>1615</v>
      </c>
      <c r="Q5525" s="2">
        <v>1091.01</v>
      </c>
      <c r="R5525" s="2">
        <v>523.99</v>
      </c>
      <c r="S5525" t="s">
        <v>53</v>
      </c>
      <c r="T5525" t="s">
        <v>263</v>
      </c>
      <c r="U5525" t="s">
        <v>91</v>
      </c>
      <c r="V5525" t="s">
        <v>39</v>
      </c>
      <c r="W5525" t="s">
        <v>83</v>
      </c>
      <c r="X5525" t="s">
        <v>41</v>
      </c>
      <c r="Y5525" t="s">
        <v>56</v>
      </c>
      <c r="Z5525" t="s">
        <v>43</v>
      </c>
      <c r="AA5525" t="s">
        <v>44</v>
      </c>
      <c r="AB5525" t="s">
        <v>44</v>
      </c>
    </row>
    <row r="5526" spans="1:28" x14ac:dyDescent="0.25">
      <c r="A5526" t="s">
        <v>10139</v>
      </c>
      <c r="B5526" s="1">
        <v>45737</v>
      </c>
      <c r="C5526" t="s">
        <v>6609</v>
      </c>
      <c r="D5526" t="s">
        <v>6610</v>
      </c>
      <c r="E5526">
        <v>28</v>
      </c>
      <c r="F5526" t="s">
        <v>111</v>
      </c>
      <c r="G5526" t="s">
        <v>273</v>
      </c>
      <c r="H5526" t="s">
        <v>274</v>
      </c>
      <c r="I5526" t="s">
        <v>51</v>
      </c>
      <c r="J5526" t="s">
        <v>52</v>
      </c>
      <c r="K5526">
        <v>1</v>
      </c>
      <c r="L5526" s="2">
        <v>250</v>
      </c>
      <c r="M5526">
        <v>20</v>
      </c>
      <c r="N5526" s="2">
        <v>250</v>
      </c>
      <c r="O5526" s="2">
        <v>50</v>
      </c>
      <c r="P5526" s="2">
        <v>200</v>
      </c>
      <c r="Q5526" s="2">
        <v>150.36000000000001</v>
      </c>
      <c r="R5526" s="2">
        <v>49.64</v>
      </c>
      <c r="S5526" t="s">
        <v>53</v>
      </c>
      <c r="T5526" t="s">
        <v>136</v>
      </c>
      <c r="U5526" t="s">
        <v>38</v>
      </c>
      <c r="V5526" t="s">
        <v>39</v>
      </c>
      <c r="W5526" t="s">
        <v>83</v>
      </c>
      <c r="X5526" t="s">
        <v>97</v>
      </c>
      <c r="Y5526" t="s">
        <v>56</v>
      </c>
      <c r="Z5526" t="s">
        <v>43</v>
      </c>
      <c r="AA5526" t="s">
        <v>44</v>
      </c>
      <c r="AB5526" t="s">
        <v>44</v>
      </c>
    </row>
    <row r="5527" spans="1:28" x14ac:dyDescent="0.25">
      <c r="A5527" t="s">
        <v>10140</v>
      </c>
      <c r="B5527" s="1">
        <v>45737</v>
      </c>
      <c r="C5527" t="s">
        <v>3697</v>
      </c>
      <c r="D5527" t="s">
        <v>3698</v>
      </c>
      <c r="E5527">
        <v>40</v>
      </c>
      <c r="F5527" t="s">
        <v>48</v>
      </c>
      <c r="G5527" t="s">
        <v>436</v>
      </c>
      <c r="H5527" t="s">
        <v>437</v>
      </c>
      <c r="I5527" t="s">
        <v>74</v>
      </c>
      <c r="J5527" t="s">
        <v>190</v>
      </c>
      <c r="K5527">
        <v>1</v>
      </c>
      <c r="L5527" s="2">
        <v>1800</v>
      </c>
      <c r="M5527">
        <v>15</v>
      </c>
      <c r="N5527" s="2">
        <v>1800</v>
      </c>
      <c r="O5527" s="2">
        <v>270</v>
      </c>
      <c r="P5527" s="2">
        <v>1530</v>
      </c>
      <c r="Q5527" s="2">
        <v>1163.5999999999999</v>
      </c>
      <c r="R5527" s="2">
        <v>366.4</v>
      </c>
      <c r="S5527" t="s">
        <v>53</v>
      </c>
      <c r="T5527" t="s">
        <v>122</v>
      </c>
      <c r="U5527" t="s">
        <v>123</v>
      </c>
      <c r="V5527" t="s">
        <v>39</v>
      </c>
      <c r="W5527" t="s">
        <v>137</v>
      </c>
      <c r="X5527" t="s">
        <v>97</v>
      </c>
      <c r="Y5527" t="s">
        <v>42</v>
      </c>
      <c r="Z5527" t="s">
        <v>43</v>
      </c>
      <c r="AA5527" t="s">
        <v>44</v>
      </c>
      <c r="AB5527" t="s">
        <v>44</v>
      </c>
    </row>
    <row r="5528" spans="1:28" x14ac:dyDescent="0.25">
      <c r="A5528" t="s">
        <v>10141</v>
      </c>
      <c r="B5528" s="1">
        <v>45737</v>
      </c>
      <c r="C5528" t="s">
        <v>9479</v>
      </c>
      <c r="D5528" t="s">
        <v>9480</v>
      </c>
      <c r="E5528">
        <v>53</v>
      </c>
      <c r="F5528" t="s">
        <v>31</v>
      </c>
      <c r="G5528" t="s">
        <v>352</v>
      </c>
      <c r="H5528" t="s">
        <v>353</v>
      </c>
      <c r="I5528" t="s">
        <v>103</v>
      </c>
      <c r="J5528" t="s">
        <v>104</v>
      </c>
      <c r="K5528">
        <v>4</v>
      </c>
      <c r="L5528" s="2">
        <v>850</v>
      </c>
      <c r="M5528">
        <v>10</v>
      </c>
      <c r="N5528" s="2">
        <v>3400</v>
      </c>
      <c r="O5528" s="2">
        <v>340</v>
      </c>
      <c r="P5528" s="2">
        <v>3060</v>
      </c>
      <c r="Q5528" s="2">
        <v>1980.32</v>
      </c>
      <c r="R5528" s="2">
        <v>1079.68</v>
      </c>
      <c r="S5528" t="s">
        <v>53</v>
      </c>
      <c r="T5528" t="s">
        <v>96</v>
      </c>
      <c r="U5528" t="s">
        <v>96</v>
      </c>
      <c r="V5528" t="s">
        <v>39</v>
      </c>
      <c r="W5528" t="s">
        <v>66</v>
      </c>
      <c r="X5528" t="s">
        <v>41</v>
      </c>
      <c r="Y5528" t="s">
        <v>56</v>
      </c>
      <c r="Z5528" t="s">
        <v>43</v>
      </c>
      <c r="AA5528" t="s">
        <v>44</v>
      </c>
      <c r="AB5528" t="s">
        <v>44</v>
      </c>
    </row>
    <row r="5529" spans="1:28" x14ac:dyDescent="0.25">
      <c r="A5529" t="s">
        <v>10142</v>
      </c>
      <c r="B5529" s="1">
        <v>45737</v>
      </c>
      <c r="C5529" t="s">
        <v>2030</v>
      </c>
      <c r="D5529" t="s">
        <v>2031</v>
      </c>
      <c r="E5529">
        <v>55</v>
      </c>
      <c r="F5529" t="s">
        <v>48</v>
      </c>
      <c r="G5529" t="s">
        <v>88</v>
      </c>
      <c r="H5529" t="s">
        <v>89</v>
      </c>
      <c r="I5529" t="s">
        <v>62</v>
      </c>
      <c r="J5529" t="s">
        <v>63</v>
      </c>
      <c r="K5529">
        <v>2</v>
      </c>
      <c r="L5529" s="2">
        <v>4200</v>
      </c>
      <c r="M5529">
        <v>10</v>
      </c>
      <c r="N5529" s="2">
        <v>8400</v>
      </c>
      <c r="O5529" s="2">
        <v>840</v>
      </c>
      <c r="P5529" s="2">
        <v>7560</v>
      </c>
      <c r="Q5529" s="2">
        <v>5392.6</v>
      </c>
      <c r="R5529" s="2">
        <v>2167.4</v>
      </c>
      <c r="S5529" t="s">
        <v>53</v>
      </c>
      <c r="T5529" t="s">
        <v>136</v>
      </c>
      <c r="U5529" t="s">
        <v>38</v>
      </c>
      <c r="V5529" t="s">
        <v>39</v>
      </c>
      <c r="W5529" t="s">
        <v>83</v>
      </c>
      <c r="X5529" t="s">
        <v>97</v>
      </c>
      <c r="Y5529" t="s">
        <v>56</v>
      </c>
      <c r="Z5529" t="s">
        <v>43</v>
      </c>
      <c r="AA5529" t="s">
        <v>44</v>
      </c>
      <c r="AB5529" t="s">
        <v>44</v>
      </c>
    </row>
    <row r="5530" spans="1:28" x14ac:dyDescent="0.25">
      <c r="A5530" t="s">
        <v>10143</v>
      </c>
      <c r="B5530" s="1">
        <v>45738</v>
      </c>
      <c r="C5530" t="s">
        <v>3600</v>
      </c>
      <c r="D5530" t="s">
        <v>3601</v>
      </c>
      <c r="E5530">
        <v>37</v>
      </c>
      <c r="F5530" t="s">
        <v>31</v>
      </c>
      <c r="G5530" t="s">
        <v>101</v>
      </c>
      <c r="H5530" t="s">
        <v>102</v>
      </c>
      <c r="I5530" t="s">
        <v>103</v>
      </c>
      <c r="J5530" t="s">
        <v>104</v>
      </c>
      <c r="K5530">
        <v>3</v>
      </c>
      <c r="L5530" s="2">
        <v>1800</v>
      </c>
      <c r="M5530">
        <v>5</v>
      </c>
      <c r="N5530" s="2">
        <v>5400</v>
      </c>
      <c r="O5530" s="2">
        <v>270</v>
      </c>
      <c r="P5530" s="2">
        <v>5130</v>
      </c>
      <c r="Q5530" s="2">
        <v>3915.55</v>
      </c>
      <c r="R5530" s="2">
        <v>1214.45</v>
      </c>
      <c r="S5530" t="s">
        <v>64</v>
      </c>
      <c r="T5530" t="s">
        <v>96</v>
      </c>
      <c r="U5530" t="s">
        <v>96</v>
      </c>
      <c r="V5530" t="s">
        <v>39</v>
      </c>
      <c r="W5530" t="s">
        <v>137</v>
      </c>
      <c r="X5530" t="s">
        <v>67</v>
      </c>
      <c r="Y5530" t="s">
        <v>56</v>
      </c>
      <c r="Z5530" t="s">
        <v>223</v>
      </c>
      <c r="AA5530" t="s">
        <v>44</v>
      </c>
      <c r="AB5530" t="s">
        <v>44</v>
      </c>
    </row>
    <row r="5531" spans="1:28" x14ac:dyDescent="0.25">
      <c r="A5531" t="s">
        <v>10144</v>
      </c>
      <c r="B5531" s="1">
        <v>45738</v>
      </c>
      <c r="C5531" t="s">
        <v>448</v>
      </c>
      <c r="D5531" t="s">
        <v>449</v>
      </c>
      <c r="E5531">
        <v>22</v>
      </c>
      <c r="F5531" t="s">
        <v>31</v>
      </c>
      <c r="G5531" t="s">
        <v>561</v>
      </c>
      <c r="H5531" t="s">
        <v>562</v>
      </c>
      <c r="I5531" t="s">
        <v>34</v>
      </c>
      <c r="J5531" t="s">
        <v>143</v>
      </c>
      <c r="K5531">
        <v>2</v>
      </c>
      <c r="L5531" s="2">
        <v>900</v>
      </c>
      <c r="M5531">
        <v>15</v>
      </c>
      <c r="N5531" s="2">
        <v>1800</v>
      </c>
      <c r="O5531" s="2">
        <v>270</v>
      </c>
      <c r="P5531" s="2">
        <v>1530</v>
      </c>
      <c r="Q5531" s="2">
        <v>1207.96</v>
      </c>
      <c r="R5531" s="2">
        <v>322.04000000000002</v>
      </c>
      <c r="S5531" t="s">
        <v>64</v>
      </c>
      <c r="T5531" t="s">
        <v>105</v>
      </c>
      <c r="U5531" t="s">
        <v>106</v>
      </c>
      <c r="V5531" t="s">
        <v>39</v>
      </c>
      <c r="W5531" t="s">
        <v>124</v>
      </c>
      <c r="X5531" t="s">
        <v>41</v>
      </c>
      <c r="Y5531" t="s">
        <v>42</v>
      </c>
      <c r="Z5531" t="s">
        <v>43</v>
      </c>
      <c r="AA5531" t="s">
        <v>44</v>
      </c>
      <c r="AB5531" t="s">
        <v>44</v>
      </c>
    </row>
    <row r="5532" spans="1:28" x14ac:dyDescent="0.25">
      <c r="A5532" t="s">
        <v>10145</v>
      </c>
      <c r="B5532" s="1">
        <v>45738</v>
      </c>
      <c r="C5532" t="s">
        <v>9451</v>
      </c>
      <c r="D5532" t="s">
        <v>9452</v>
      </c>
      <c r="E5532">
        <v>38</v>
      </c>
      <c r="F5532" t="s">
        <v>48</v>
      </c>
      <c r="G5532" t="s">
        <v>243</v>
      </c>
      <c r="H5532" t="s">
        <v>244</v>
      </c>
      <c r="I5532" t="s">
        <v>103</v>
      </c>
      <c r="J5532" t="s">
        <v>104</v>
      </c>
      <c r="K5532">
        <v>1</v>
      </c>
      <c r="L5532" s="2">
        <v>450</v>
      </c>
      <c r="M5532">
        <v>5</v>
      </c>
      <c r="N5532" s="2">
        <v>450</v>
      </c>
      <c r="O5532" s="2">
        <v>22.5</v>
      </c>
      <c r="P5532" s="2">
        <v>427.5</v>
      </c>
      <c r="Q5532" s="2">
        <v>319.43</v>
      </c>
      <c r="R5532" s="2">
        <v>108.07</v>
      </c>
      <c r="S5532" t="s">
        <v>53</v>
      </c>
      <c r="T5532" t="s">
        <v>407</v>
      </c>
      <c r="U5532" t="s">
        <v>408</v>
      </c>
      <c r="V5532" t="s">
        <v>39</v>
      </c>
      <c r="W5532" t="s">
        <v>137</v>
      </c>
      <c r="X5532" t="s">
        <v>97</v>
      </c>
      <c r="Y5532" t="s">
        <v>56</v>
      </c>
      <c r="Z5532" t="s">
        <v>43</v>
      </c>
      <c r="AA5532" t="s">
        <v>44</v>
      </c>
      <c r="AB5532" t="s">
        <v>44</v>
      </c>
    </row>
    <row r="5533" spans="1:28" x14ac:dyDescent="0.25">
      <c r="A5533" t="s">
        <v>10146</v>
      </c>
      <c r="B5533" s="1">
        <v>45738</v>
      </c>
      <c r="C5533" t="s">
        <v>1697</v>
      </c>
      <c r="D5533" t="s">
        <v>1698</v>
      </c>
      <c r="E5533">
        <v>27</v>
      </c>
      <c r="F5533" t="s">
        <v>31</v>
      </c>
      <c r="G5533" t="s">
        <v>436</v>
      </c>
      <c r="H5533" t="s">
        <v>437</v>
      </c>
      <c r="I5533" t="s">
        <v>74</v>
      </c>
      <c r="J5533" t="s">
        <v>190</v>
      </c>
      <c r="K5533">
        <v>1</v>
      </c>
      <c r="L5533" s="2">
        <v>1800</v>
      </c>
      <c r="M5533">
        <v>20</v>
      </c>
      <c r="N5533" s="2">
        <v>1800</v>
      </c>
      <c r="O5533" s="2">
        <v>360</v>
      </c>
      <c r="P5533" s="2">
        <v>1440</v>
      </c>
      <c r="Q5533" s="2">
        <v>1022.97</v>
      </c>
      <c r="R5533" s="2">
        <v>417.03</v>
      </c>
      <c r="S5533" t="s">
        <v>53</v>
      </c>
      <c r="T5533" t="s">
        <v>178</v>
      </c>
      <c r="U5533" t="s">
        <v>154</v>
      </c>
      <c r="V5533" t="s">
        <v>39</v>
      </c>
      <c r="W5533" t="s">
        <v>40</v>
      </c>
      <c r="X5533" t="s">
        <v>67</v>
      </c>
      <c r="Y5533" t="s">
        <v>56</v>
      </c>
      <c r="Z5533" t="s">
        <v>107</v>
      </c>
      <c r="AA5533" t="s">
        <v>44</v>
      </c>
      <c r="AB5533" t="s">
        <v>44</v>
      </c>
    </row>
    <row r="5534" spans="1:28" x14ac:dyDescent="0.25">
      <c r="A5534" t="s">
        <v>10147</v>
      </c>
      <c r="B5534" s="1">
        <v>45738</v>
      </c>
      <c r="C5534" t="s">
        <v>3119</v>
      </c>
      <c r="D5534" t="s">
        <v>3120</v>
      </c>
      <c r="E5534">
        <v>52</v>
      </c>
      <c r="F5534" t="s">
        <v>48</v>
      </c>
      <c r="G5534" t="s">
        <v>112</v>
      </c>
      <c r="H5534" t="s">
        <v>113</v>
      </c>
      <c r="I5534" t="s">
        <v>103</v>
      </c>
      <c r="J5534" t="s">
        <v>104</v>
      </c>
      <c r="K5534">
        <v>2</v>
      </c>
      <c r="L5534" s="2">
        <v>650</v>
      </c>
      <c r="M5534">
        <v>15</v>
      </c>
      <c r="N5534" s="2">
        <v>1300</v>
      </c>
      <c r="O5534" s="2">
        <v>195</v>
      </c>
      <c r="P5534" s="2">
        <v>1105</v>
      </c>
      <c r="Q5534" s="2">
        <v>644.88</v>
      </c>
      <c r="R5534" s="2">
        <v>460.12</v>
      </c>
      <c r="S5534" t="s">
        <v>53</v>
      </c>
      <c r="T5534" t="s">
        <v>76</v>
      </c>
      <c r="U5534" t="s">
        <v>77</v>
      </c>
      <c r="V5534" t="s">
        <v>39</v>
      </c>
      <c r="W5534" t="s">
        <v>124</v>
      </c>
      <c r="X5534" t="s">
        <v>41</v>
      </c>
      <c r="Y5534" t="s">
        <v>56</v>
      </c>
      <c r="Z5534" t="s">
        <v>43</v>
      </c>
      <c r="AA5534" t="s">
        <v>44</v>
      </c>
      <c r="AB5534" t="s">
        <v>44</v>
      </c>
    </row>
    <row r="5535" spans="1:28" x14ac:dyDescent="0.25">
      <c r="A5535" t="s">
        <v>10148</v>
      </c>
      <c r="B5535" s="1">
        <v>45738</v>
      </c>
      <c r="C5535" t="s">
        <v>10149</v>
      </c>
      <c r="D5535" t="s">
        <v>10150</v>
      </c>
      <c r="E5535">
        <v>58</v>
      </c>
      <c r="F5535" t="s">
        <v>31</v>
      </c>
      <c r="G5535" t="s">
        <v>202</v>
      </c>
      <c r="H5535" t="s">
        <v>203</v>
      </c>
      <c r="I5535" t="s">
        <v>103</v>
      </c>
      <c r="J5535" t="s">
        <v>104</v>
      </c>
      <c r="K5535">
        <v>3</v>
      </c>
      <c r="L5535" s="2">
        <v>550</v>
      </c>
      <c r="M5535">
        <v>15</v>
      </c>
      <c r="N5535" s="2">
        <v>1650</v>
      </c>
      <c r="O5535" s="2">
        <v>247.5</v>
      </c>
      <c r="P5535" s="2">
        <v>1402.5</v>
      </c>
      <c r="Q5535" s="2">
        <v>1085.28</v>
      </c>
      <c r="R5535" s="2">
        <v>317.22000000000003</v>
      </c>
      <c r="S5535" t="s">
        <v>36</v>
      </c>
      <c r="T5535" t="s">
        <v>275</v>
      </c>
      <c r="U5535" t="s">
        <v>123</v>
      </c>
      <c r="V5535" t="s">
        <v>39</v>
      </c>
      <c r="W5535" t="s">
        <v>124</v>
      </c>
      <c r="X5535" t="s">
        <v>97</v>
      </c>
      <c r="Y5535" t="s">
        <v>56</v>
      </c>
      <c r="Z5535" t="s">
        <v>223</v>
      </c>
      <c r="AA5535" t="s">
        <v>44</v>
      </c>
      <c r="AB5535" t="s">
        <v>44</v>
      </c>
    </row>
    <row r="5536" spans="1:28" x14ac:dyDescent="0.25">
      <c r="A5536" t="s">
        <v>10151</v>
      </c>
      <c r="B5536" s="1">
        <v>45738</v>
      </c>
      <c r="C5536" t="s">
        <v>5869</v>
      </c>
      <c r="D5536" t="s">
        <v>5870</v>
      </c>
      <c r="E5536">
        <v>60</v>
      </c>
      <c r="F5536" t="s">
        <v>31</v>
      </c>
      <c r="G5536" t="s">
        <v>243</v>
      </c>
      <c r="H5536" t="s">
        <v>244</v>
      </c>
      <c r="I5536" t="s">
        <v>103</v>
      </c>
      <c r="J5536" t="s">
        <v>104</v>
      </c>
      <c r="K5536">
        <v>1</v>
      </c>
      <c r="L5536" s="2">
        <v>450</v>
      </c>
      <c r="M5536">
        <v>0</v>
      </c>
      <c r="N5536" s="2">
        <v>450</v>
      </c>
      <c r="O5536" s="2">
        <v>0</v>
      </c>
      <c r="P5536" s="2">
        <v>450</v>
      </c>
      <c r="Q5536" s="2">
        <v>334.02</v>
      </c>
      <c r="R5536" s="2">
        <v>115.98</v>
      </c>
      <c r="S5536" t="s">
        <v>53</v>
      </c>
      <c r="T5536" t="s">
        <v>122</v>
      </c>
      <c r="U5536" t="s">
        <v>123</v>
      </c>
      <c r="V5536" t="s">
        <v>39</v>
      </c>
      <c r="W5536" t="s">
        <v>92</v>
      </c>
      <c r="X5536" t="s">
        <v>97</v>
      </c>
      <c r="Y5536" t="s">
        <v>56</v>
      </c>
      <c r="Z5536" t="s">
        <v>43</v>
      </c>
      <c r="AA5536" t="s">
        <v>44</v>
      </c>
      <c r="AB5536" t="s">
        <v>44</v>
      </c>
    </row>
    <row r="5537" spans="1:28" x14ac:dyDescent="0.25">
      <c r="A5537" t="s">
        <v>10152</v>
      </c>
      <c r="B5537" s="1">
        <v>45738</v>
      </c>
      <c r="C5537" t="s">
        <v>10153</v>
      </c>
      <c r="D5537" t="s">
        <v>10154</v>
      </c>
      <c r="E5537">
        <v>44</v>
      </c>
      <c r="F5537" t="s">
        <v>31</v>
      </c>
      <c r="G5537" t="s">
        <v>119</v>
      </c>
      <c r="H5537" t="s">
        <v>120</v>
      </c>
      <c r="I5537" t="s">
        <v>62</v>
      </c>
      <c r="J5537" t="s">
        <v>121</v>
      </c>
      <c r="K5537">
        <v>2</v>
      </c>
      <c r="L5537" s="2">
        <v>4800</v>
      </c>
      <c r="M5537">
        <v>0</v>
      </c>
      <c r="N5537" s="2">
        <v>9600</v>
      </c>
      <c r="O5537" s="2">
        <v>0</v>
      </c>
      <c r="P5537" s="2">
        <v>9600</v>
      </c>
      <c r="Q5537" s="2">
        <v>5805.89</v>
      </c>
      <c r="R5537" s="2">
        <v>3794.11</v>
      </c>
      <c r="S5537" t="s">
        <v>53</v>
      </c>
      <c r="T5537" t="s">
        <v>407</v>
      </c>
      <c r="U5537" t="s">
        <v>408</v>
      </c>
      <c r="V5537" t="s">
        <v>39</v>
      </c>
      <c r="W5537" t="s">
        <v>66</v>
      </c>
      <c r="X5537" t="s">
        <v>41</v>
      </c>
      <c r="Y5537" t="s">
        <v>56</v>
      </c>
      <c r="Z5537" t="s">
        <v>43</v>
      </c>
      <c r="AA5537" t="s">
        <v>68</v>
      </c>
      <c r="AB5537" t="s">
        <v>44</v>
      </c>
    </row>
    <row r="5538" spans="1:28" x14ac:dyDescent="0.25">
      <c r="A5538" t="s">
        <v>10155</v>
      </c>
      <c r="B5538" s="1">
        <v>45738</v>
      </c>
      <c r="C5538" t="s">
        <v>385</v>
      </c>
      <c r="D5538" t="s">
        <v>386</v>
      </c>
      <c r="E5538">
        <v>29</v>
      </c>
      <c r="F5538" t="s">
        <v>31</v>
      </c>
      <c r="G5538" t="s">
        <v>141</v>
      </c>
      <c r="H5538" t="s">
        <v>142</v>
      </c>
      <c r="I5538" t="s">
        <v>74</v>
      </c>
      <c r="J5538" t="s">
        <v>143</v>
      </c>
      <c r="K5538">
        <v>4</v>
      </c>
      <c r="L5538" s="2">
        <v>900</v>
      </c>
      <c r="M5538">
        <v>0</v>
      </c>
      <c r="N5538" s="2">
        <v>3600</v>
      </c>
      <c r="O5538" s="2">
        <v>0</v>
      </c>
      <c r="P5538" s="2">
        <v>3600</v>
      </c>
      <c r="Q5538" s="2">
        <v>2683.35</v>
      </c>
      <c r="R5538" s="2">
        <v>916.65</v>
      </c>
      <c r="S5538" t="s">
        <v>53</v>
      </c>
      <c r="T5538" t="s">
        <v>153</v>
      </c>
      <c r="U5538" t="s">
        <v>154</v>
      </c>
      <c r="V5538" t="s">
        <v>39</v>
      </c>
      <c r="W5538" t="s">
        <v>92</v>
      </c>
      <c r="X5538" t="s">
        <v>41</v>
      </c>
      <c r="Y5538" t="s">
        <v>56</v>
      </c>
      <c r="Z5538" t="s">
        <v>223</v>
      </c>
      <c r="AA5538" t="s">
        <v>44</v>
      </c>
      <c r="AB5538" t="s">
        <v>44</v>
      </c>
    </row>
    <row r="5539" spans="1:28" x14ac:dyDescent="0.25">
      <c r="A5539" t="s">
        <v>10156</v>
      </c>
      <c r="B5539" s="1">
        <v>45738</v>
      </c>
      <c r="C5539" t="s">
        <v>4096</v>
      </c>
      <c r="D5539" t="s">
        <v>4097</v>
      </c>
      <c r="E5539">
        <v>39</v>
      </c>
      <c r="F5539" t="s">
        <v>48</v>
      </c>
      <c r="G5539" t="s">
        <v>158</v>
      </c>
      <c r="H5539" t="s">
        <v>159</v>
      </c>
      <c r="I5539" t="s">
        <v>51</v>
      </c>
      <c r="J5539" t="s">
        <v>52</v>
      </c>
      <c r="K5539">
        <v>2</v>
      </c>
      <c r="L5539" s="2">
        <v>650</v>
      </c>
      <c r="M5539">
        <v>25</v>
      </c>
      <c r="N5539" s="2">
        <v>1300</v>
      </c>
      <c r="O5539" s="2">
        <v>325</v>
      </c>
      <c r="P5539" s="2">
        <v>975</v>
      </c>
      <c r="Q5539" s="2">
        <v>680.58</v>
      </c>
      <c r="R5539" s="2">
        <v>294.42</v>
      </c>
      <c r="S5539" t="s">
        <v>53</v>
      </c>
      <c r="T5539" t="s">
        <v>398</v>
      </c>
      <c r="U5539" t="s">
        <v>399</v>
      </c>
      <c r="V5539" t="s">
        <v>39</v>
      </c>
      <c r="W5539" t="s">
        <v>137</v>
      </c>
      <c r="X5539" t="s">
        <v>97</v>
      </c>
      <c r="Y5539" t="s">
        <v>56</v>
      </c>
      <c r="Z5539" t="s">
        <v>43</v>
      </c>
      <c r="AA5539" t="s">
        <v>44</v>
      </c>
      <c r="AB5539" t="s">
        <v>44</v>
      </c>
    </row>
    <row r="5540" spans="1:28" x14ac:dyDescent="0.25">
      <c r="A5540" t="s">
        <v>10157</v>
      </c>
      <c r="B5540" s="1">
        <v>45738</v>
      </c>
      <c r="C5540" t="s">
        <v>6165</v>
      </c>
      <c r="D5540" t="s">
        <v>6166</v>
      </c>
      <c r="E5540">
        <v>22</v>
      </c>
      <c r="F5540" t="s">
        <v>31</v>
      </c>
      <c r="G5540" t="s">
        <v>112</v>
      </c>
      <c r="H5540" t="s">
        <v>113</v>
      </c>
      <c r="I5540" t="s">
        <v>103</v>
      </c>
      <c r="J5540" t="s">
        <v>104</v>
      </c>
      <c r="K5540">
        <v>3</v>
      </c>
      <c r="L5540" s="2">
        <v>650</v>
      </c>
      <c r="M5540">
        <v>20</v>
      </c>
      <c r="N5540" s="2">
        <v>1950</v>
      </c>
      <c r="O5540" s="2">
        <v>390</v>
      </c>
      <c r="P5540" s="2">
        <v>1560</v>
      </c>
      <c r="Q5540" s="2">
        <v>1166.8699999999999</v>
      </c>
      <c r="R5540" s="2">
        <v>393.13</v>
      </c>
      <c r="S5540" t="s">
        <v>53</v>
      </c>
      <c r="T5540" t="s">
        <v>398</v>
      </c>
      <c r="U5540" t="s">
        <v>399</v>
      </c>
      <c r="V5540" t="s">
        <v>39</v>
      </c>
      <c r="W5540" t="s">
        <v>40</v>
      </c>
      <c r="X5540" t="s">
        <v>97</v>
      </c>
      <c r="Y5540" t="s">
        <v>56</v>
      </c>
      <c r="Z5540" t="s">
        <v>43</v>
      </c>
      <c r="AA5540" t="s">
        <v>44</v>
      </c>
      <c r="AB5540" t="s">
        <v>44</v>
      </c>
    </row>
    <row r="5541" spans="1:28" x14ac:dyDescent="0.25">
      <c r="A5541" t="s">
        <v>10158</v>
      </c>
      <c r="B5541" s="1">
        <v>45738</v>
      </c>
      <c r="C5541" t="s">
        <v>4027</v>
      </c>
      <c r="D5541" t="s">
        <v>4028</v>
      </c>
      <c r="E5541">
        <v>31</v>
      </c>
      <c r="F5541" t="s">
        <v>111</v>
      </c>
      <c r="G5541" t="s">
        <v>112</v>
      </c>
      <c r="H5541" t="s">
        <v>113</v>
      </c>
      <c r="I5541" t="s">
        <v>103</v>
      </c>
      <c r="J5541" t="s">
        <v>104</v>
      </c>
      <c r="K5541">
        <v>6</v>
      </c>
      <c r="L5541" s="2">
        <v>650</v>
      </c>
      <c r="M5541">
        <v>10</v>
      </c>
      <c r="N5541" s="2">
        <v>3900</v>
      </c>
      <c r="O5541" s="2">
        <v>390</v>
      </c>
      <c r="P5541" s="2">
        <v>3510</v>
      </c>
      <c r="Q5541" s="2">
        <v>2206.3000000000002</v>
      </c>
      <c r="R5541" s="2">
        <v>1303.7</v>
      </c>
      <c r="S5541" t="s">
        <v>53</v>
      </c>
      <c r="T5541" t="s">
        <v>114</v>
      </c>
      <c r="U5541" t="s">
        <v>115</v>
      </c>
      <c r="V5541" t="s">
        <v>39</v>
      </c>
      <c r="W5541" t="s">
        <v>66</v>
      </c>
      <c r="X5541" t="s">
        <v>41</v>
      </c>
      <c r="Y5541" t="s">
        <v>56</v>
      </c>
      <c r="Z5541" t="s">
        <v>43</v>
      </c>
      <c r="AA5541" t="s">
        <v>44</v>
      </c>
      <c r="AB5541" t="s">
        <v>44</v>
      </c>
    </row>
    <row r="5542" spans="1:28" x14ac:dyDescent="0.25">
      <c r="A5542" t="s">
        <v>10159</v>
      </c>
      <c r="B5542" s="1">
        <v>45738</v>
      </c>
      <c r="C5542" t="s">
        <v>2405</v>
      </c>
      <c r="D5542" t="s">
        <v>2406</v>
      </c>
      <c r="E5542">
        <v>47</v>
      </c>
      <c r="F5542" t="s">
        <v>111</v>
      </c>
      <c r="G5542" t="s">
        <v>119</v>
      </c>
      <c r="H5542" t="s">
        <v>120</v>
      </c>
      <c r="I5542" t="s">
        <v>62</v>
      </c>
      <c r="J5542" t="s">
        <v>121</v>
      </c>
      <c r="K5542">
        <v>4</v>
      </c>
      <c r="L5542" s="2">
        <v>4800</v>
      </c>
      <c r="M5542">
        <v>5</v>
      </c>
      <c r="N5542" s="2">
        <v>19200</v>
      </c>
      <c r="O5542" s="2">
        <v>960</v>
      </c>
      <c r="P5542" s="2">
        <v>18240</v>
      </c>
      <c r="Q5542" s="2">
        <v>12670.16</v>
      </c>
      <c r="R5542" s="2">
        <v>5569.84</v>
      </c>
      <c r="S5542" t="s">
        <v>36</v>
      </c>
      <c r="T5542" t="s">
        <v>54</v>
      </c>
      <c r="U5542" t="s">
        <v>55</v>
      </c>
      <c r="V5542" t="s">
        <v>39</v>
      </c>
      <c r="W5542" t="s">
        <v>40</v>
      </c>
      <c r="X5542" t="s">
        <v>97</v>
      </c>
      <c r="Y5542" t="s">
        <v>42</v>
      </c>
      <c r="Z5542" t="s">
        <v>43</v>
      </c>
      <c r="AA5542" t="s">
        <v>44</v>
      </c>
      <c r="AB5542" t="s">
        <v>44</v>
      </c>
    </row>
    <row r="5543" spans="1:28" x14ac:dyDescent="0.25">
      <c r="A5543" t="s">
        <v>10160</v>
      </c>
      <c r="B5543" s="1">
        <v>45738</v>
      </c>
      <c r="C5543" t="s">
        <v>4212</v>
      </c>
      <c r="D5543" t="s">
        <v>4213</v>
      </c>
      <c r="E5543">
        <v>50</v>
      </c>
      <c r="F5543" t="s">
        <v>111</v>
      </c>
      <c r="G5543" t="s">
        <v>238</v>
      </c>
      <c r="H5543" t="s">
        <v>239</v>
      </c>
      <c r="I5543" t="s">
        <v>62</v>
      </c>
      <c r="J5543" t="s">
        <v>63</v>
      </c>
      <c r="K5543">
        <v>1</v>
      </c>
      <c r="L5543" s="2">
        <v>6500</v>
      </c>
      <c r="M5543">
        <v>5</v>
      </c>
      <c r="N5543" s="2">
        <v>6500</v>
      </c>
      <c r="O5543" s="2">
        <v>325</v>
      </c>
      <c r="P5543" s="2">
        <v>6175</v>
      </c>
      <c r="Q5543" s="2">
        <v>4817.2</v>
      </c>
      <c r="R5543" s="2">
        <v>1357.8</v>
      </c>
      <c r="S5543" t="s">
        <v>53</v>
      </c>
      <c r="T5543" t="s">
        <v>407</v>
      </c>
      <c r="U5543" t="s">
        <v>408</v>
      </c>
      <c r="V5543" t="s">
        <v>39</v>
      </c>
      <c r="W5543" t="s">
        <v>40</v>
      </c>
      <c r="X5543" t="s">
        <v>97</v>
      </c>
      <c r="Y5543" t="s">
        <v>42</v>
      </c>
      <c r="Z5543" t="s">
        <v>43</v>
      </c>
      <c r="AA5543" t="s">
        <v>44</v>
      </c>
      <c r="AB5543" t="s">
        <v>44</v>
      </c>
    </row>
    <row r="5544" spans="1:28" x14ac:dyDescent="0.25">
      <c r="A5544" t="s">
        <v>10161</v>
      </c>
      <c r="B5544" s="1">
        <v>45739</v>
      </c>
      <c r="C5544" t="s">
        <v>6609</v>
      </c>
      <c r="D5544" t="s">
        <v>6610</v>
      </c>
      <c r="E5544">
        <v>33</v>
      </c>
      <c r="F5544" t="s">
        <v>31</v>
      </c>
      <c r="G5544" t="s">
        <v>158</v>
      </c>
      <c r="H5544" t="s">
        <v>159</v>
      </c>
      <c r="I5544" t="s">
        <v>51</v>
      </c>
      <c r="J5544" t="s">
        <v>52</v>
      </c>
      <c r="K5544">
        <v>2</v>
      </c>
      <c r="L5544" s="2">
        <v>650</v>
      </c>
      <c r="M5544">
        <v>5</v>
      </c>
      <c r="N5544" s="2">
        <v>1300</v>
      </c>
      <c r="O5544" s="2">
        <v>65</v>
      </c>
      <c r="P5544" s="2">
        <v>1235</v>
      </c>
      <c r="Q5544" s="2">
        <v>971.35</v>
      </c>
      <c r="R5544" s="2">
        <v>263.64999999999998</v>
      </c>
      <c r="S5544" t="s">
        <v>36</v>
      </c>
      <c r="T5544" t="s">
        <v>178</v>
      </c>
      <c r="U5544" t="s">
        <v>154</v>
      </c>
      <c r="V5544" t="s">
        <v>39</v>
      </c>
      <c r="W5544" t="s">
        <v>92</v>
      </c>
      <c r="X5544" t="s">
        <v>97</v>
      </c>
      <c r="Y5544" t="s">
        <v>42</v>
      </c>
      <c r="Z5544" t="s">
        <v>223</v>
      </c>
      <c r="AA5544" t="s">
        <v>44</v>
      </c>
      <c r="AB5544" t="s">
        <v>44</v>
      </c>
    </row>
    <row r="5545" spans="1:28" x14ac:dyDescent="0.25">
      <c r="A5545" t="s">
        <v>10162</v>
      </c>
      <c r="B5545" s="1">
        <v>45739</v>
      </c>
      <c r="C5545" t="s">
        <v>4222</v>
      </c>
      <c r="D5545" t="s">
        <v>4223</v>
      </c>
      <c r="E5545">
        <v>35</v>
      </c>
      <c r="F5545" t="s">
        <v>111</v>
      </c>
      <c r="G5545" t="s">
        <v>134</v>
      </c>
      <c r="H5545" t="s">
        <v>135</v>
      </c>
      <c r="I5545" t="s">
        <v>62</v>
      </c>
      <c r="J5545" t="s">
        <v>130</v>
      </c>
      <c r="K5545">
        <v>1</v>
      </c>
      <c r="L5545" s="2">
        <v>8500</v>
      </c>
      <c r="M5545">
        <v>20</v>
      </c>
      <c r="N5545" s="2">
        <v>8500</v>
      </c>
      <c r="O5545" s="2">
        <v>1700</v>
      </c>
      <c r="P5545" s="2">
        <v>6800</v>
      </c>
      <c r="Q5545" s="2">
        <v>4035.19</v>
      </c>
      <c r="R5545" s="2">
        <v>2764.81</v>
      </c>
      <c r="S5545" t="s">
        <v>36</v>
      </c>
      <c r="T5545" t="s">
        <v>398</v>
      </c>
      <c r="U5545" t="s">
        <v>399</v>
      </c>
      <c r="V5545" t="s">
        <v>39</v>
      </c>
      <c r="W5545" t="s">
        <v>66</v>
      </c>
      <c r="X5545" t="s">
        <v>97</v>
      </c>
      <c r="Y5545" t="s">
        <v>56</v>
      </c>
      <c r="Z5545" t="s">
        <v>43</v>
      </c>
      <c r="AA5545" t="s">
        <v>68</v>
      </c>
      <c r="AB5545" t="s">
        <v>44</v>
      </c>
    </row>
    <row r="5546" spans="1:28" x14ac:dyDescent="0.25">
      <c r="A5546" t="s">
        <v>10163</v>
      </c>
      <c r="B5546" s="1">
        <v>45739</v>
      </c>
      <c r="C5546" t="s">
        <v>4051</v>
      </c>
      <c r="D5546" t="s">
        <v>4052</v>
      </c>
      <c r="E5546">
        <v>23</v>
      </c>
      <c r="F5546" t="s">
        <v>48</v>
      </c>
      <c r="G5546" t="s">
        <v>128</v>
      </c>
      <c r="H5546" t="s">
        <v>129</v>
      </c>
      <c r="I5546" t="s">
        <v>74</v>
      </c>
      <c r="J5546" t="s">
        <v>130</v>
      </c>
      <c r="K5546">
        <v>1</v>
      </c>
      <c r="L5546" s="2">
        <v>1700</v>
      </c>
      <c r="M5546">
        <v>10</v>
      </c>
      <c r="N5546" s="2">
        <v>1700</v>
      </c>
      <c r="O5546" s="2">
        <v>170</v>
      </c>
      <c r="P5546" s="2">
        <v>1530</v>
      </c>
      <c r="Q5546" s="2">
        <v>1208.68</v>
      </c>
      <c r="R5546" s="2">
        <v>321.32</v>
      </c>
      <c r="S5546" t="s">
        <v>53</v>
      </c>
      <c r="T5546" t="s">
        <v>263</v>
      </c>
      <c r="U5546" t="s">
        <v>91</v>
      </c>
      <c r="V5546" t="s">
        <v>39</v>
      </c>
      <c r="W5546" t="s">
        <v>137</v>
      </c>
      <c r="X5546" t="s">
        <v>97</v>
      </c>
      <c r="Y5546" t="s">
        <v>56</v>
      </c>
      <c r="Z5546" t="s">
        <v>107</v>
      </c>
      <c r="AA5546" t="s">
        <v>44</v>
      </c>
      <c r="AB5546" t="s">
        <v>44</v>
      </c>
    </row>
    <row r="5547" spans="1:28" x14ac:dyDescent="0.25">
      <c r="A5547" t="s">
        <v>10164</v>
      </c>
      <c r="B5547" s="1">
        <v>45739</v>
      </c>
      <c r="C5547" t="s">
        <v>2883</v>
      </c>
      <c r="D5547" t="s">
        <v>2884</v>
      </c>
      <c r="E5547">
        <v>52</v>
      </c>
      <c r="F5547" t="s">
        <v>111</v>
      </c>
      <c r="G5547" t="s">
        <v>128</v>
      </c>
      <c r="H5547" t="s">
        <v>129</v>
      </c>
      <c r="I5547" t="s">
        <v>74</v>
      </c>
      <c r="J5547" t="s">
        <v>130</v>
      </c>
      <c r="K5547">
        <v>1</v>
      </c>
      <c r="L5547" s="2">
        <v>1700</v>
      </c>
      <c r="M5547">
        <v>15</v>
      </c>
      <c r="N5547" s="2">
        <v>1700</v>
      </c>
      <c r="O5547" s="2">
        <v>255</v>
      </c>
      <c r="P5547" s="2">
        <v>1445</v>
      </c>
      <c r="Q5547" s="2">
        <v>838.06</v>
      </c>
      <c r="R5547" s="2">
        <v>606.94000000000005</v>
      </c>
      <c r="S5547" t="s">
        <v>64</v>
      </c>
      <c r="T5547" t="s">
        <v>578</v>
      </c>
      <c r="U5547" t="s">
        <v>579</v>
      </c>
      <c r="V5547" t="s">
        <v>39</v>
      </c>
      <c r="W5547" t="s">
        <v>137</v>
      </c>
      <c r="X5547" t="s">
        <v>41</v>
      </c>
      <c r="Y5547" t="s">
        <v>56</v>
      </c>
      <c r="Z5547" t="s">
        <v>223</v>
      </c>
      <c r="AA5547" t="s">
        <v>68</v>
      </c>
      <c r="AB5547" t="s">
        <v>44</v>
      </c>
    </row>
    <row r="5548" spans="1:28" x14ac:dyDescent="0.25">
      <c r="A5548" t="s">
        <v>10165</v>
      </c>
      <c r="B5548" s="1">
        <v>45739</v>
      </c>
      <c r="C5548" t="s">
        <v>2934</v>
      </c>
      <c r="D5548" t="s">
        <v>2935</v>
      </c>
      <c r="E5548">
        <v>56</v>
      </c>
      <c r="F5548" t="s">
        <v>111</v>
      </c>
      <c r="G5548" t="s">
        <v>168</v>
      </c>
      <c r="H5548" t="s">
        <v>169</v>
      </c>
      <c r="I5548" t="s">
        <v>62</v>
      </c>
      <c r="J5548" t="s">
        <v>143</v>
      </c>
      <c r="K5548">
        <v>3</v>
      </c>
      <c r="L5548" s="2">
        <v>1800</v>
      </c>
      <c r="M5548">
        <v>0</v>
      </c>
      <c r="N5548" s="2">
        <v>5400</v>
      </c>
      <c r="O5548" s="2">
        <v>0</v>
      </c>
      <c r="P5548" s="2">
        <v>5400</v>
      </c>
      <c r="Q5548" s="2">
        <v>4167.5600000000004</v>
      </c>
      <c r="R5548" s="2">
        <v>1232.44</v>
      </c>
      <c r="S5548" t="s">
        <v>53</v>
      </c>
      <c r="T5548" t="s">
        <v>290</v>
      </c>
      <c r="U5548" t="s">
        <v>291</v>
      </c>
      <c r="V5548" t="s">
        <v>39</v>
      </c>
      <c r="W5548" t="s">
        <v>124</v>
      </c>
      <c r="X5548" t="s">
        <v>41</v>
      </c>
      <c r="Y5548" t="s">
        <v>56</v>
      </c>
      <c r="Z5548" t="s">
        <v>223</v>
      </c>
      <c r="AA5548" t="s">
        <v>44</v>
      </c>
      <c r="AB5548" t="s">
        <v>44</v>
      </c>
    </row>
    <row r="5549" spans="1:28" x14ac:dyDescent="0.25">
      <c r="A5549" t="s">
        <v>10166</v>
      </c>
      <c r="B5549" s="1">
        <v>45739</v>
      </c>
      <c r="C5549" t="s">
        <v>7405</v>
      </c>
      <c r="D5549" t="s">
        <v>7406</v>
      </c>
      <c r="E5549">
        <v>58</v>
      </c>
      <c r="F5549" t="s">
        <v>31</v>
      </c>
      <c r="G5549" t="s">
        <v>238</v>
      </c>
      <c r="H5549" t="s">
        <v>239</v>
      </c>
      <c r="I5549" t="s">
        <v>62</v>
      </c>
      <c r="J5549" t="s">
        <v>63</v>
      </c>
      <c r="K5549">
        <v>2</v>
      </c>
      <c r="L5549" s="2">
        <v>6500</v>
      </c>
      <c r="M5549">
        <v>20</v>
      </c>
      <c r="N5549" s="2">
        <v>13000</v>
      </c>
      <c r="O5549" s="2">
        <v>2600</v>
      </c>
      <c r="P5549" s="2">
        <v>10400</v>
      </c>
      <c r="Q5549" s="2">
        <v>7906.16</v>
      </c>
      <c r="R5549" s="2">
        <v>2493.84</v>
      </c>
      <c r="S5549" t="s">
        <v>53</v>
      </c>
      <c r="T5549" t="s">
        <v>122</v>
      </c>
      <c r="U5549" t="s">
        <v>123</v>
      </c>
      <c r="V5549" t="s">
        <v>39</v>
      </c>
      <c r="W5549" t="s">
        <v>124</v>
      </c>
      <c r="X5549" t="s">
        <v>41</v>
      </c>
      <c r="Y5549" t="s">
        <v>56</v>
      </c>
      <c r="Z5549" t="s">
        <v>43</v>
      </c>
      <c r="AA5549" t="s">
        <v>44</v>
      </c>
      <c r="AB5549" t="s">
        <v>44</v>
      </c>
    </row>
    <row r="5550" spans="1:28" x14ac:dyDescent="0.25">
      <c r="A5550" t="s">
        <v>10167</v>
      </c>
      <c r="B5550" s="1">
        <v>45739</v>
      </c>
      <c r="C5550" t="s">
        <v>4520</v>
      </c>
      <c r="D5550" t="s">
        <v>4521</v>
      </c>
      <c r="E5550">
        <v>54</v>
      </c>
      <c r="F5550" t="s">
        <v>31</v>
      </c>
      <c r="G5550" t="s">
        <v>88</v>
      </c>
      <c r="H5550" t="s">
        <v>89</v>
      </c>
      <c r="I5550" t="s">
        <v>62</v>
      </c>
      <c r="J5550" t="s">
        <v>63</v>
      </c>
      <c r="K5550">
        <v>3</v>
      </c>
      <c r="L5550" s="2">
        <v>4200</v>
      </c>
      <c r="M5550">
        <v>0</v>
      </c>
      <c r="N5550" s="2">
        <v>12600</v>
      </c>
      <c r="O5550" s="2">
        <v>0</v>
      </c>
      <c r="P5550" s="2">
        <v>12600</v>
      </c>
      <c r="Q5550" s="2">
        <v>9354.94</v>
      </c>
      <c r="R5550" s="2">
        <v>3245.06</v>
      </c>
      <c r="S5550" t="s">
        <v>53</v>
      </c>
      <c r="T5550" t="s">
        <v>114</v>
      </c>
      <c r="U5550" t="s">
        <v>115</v>
      </c>
      <c r="V5550" t="s">
        <v>39</v>
      </c>
      <c r="W5550" t="s">
        <v>124</v>
      </c>
      <c r="X5550" t="s">
        <v>97</v>
      </c>
      <c r="Y5550" t="s">
        <v>56</v>
      </c>
      <c r="Z5550" t="s">
        <v>43</v>
      </c>
      <c r="AA5550" t="s">
        <v>44</v>
      </c>
      <c r="AB5550" t="s">
        <v>44</v>
      </c>
    </row>
    <row r="5551" spans="1:28" x14ac:dyDescent="0.25">
      <c r="A5551" t="s">
        <v>10168</v>
      </c>
      <c r="B5551" s="1">
        <v>45739</v>
      </c>
      <c r="C5551" t="s">
        <v>7411</v>
      </c>
      <c r="D5551" t="s">
        <v>7412</v>
      </c>
      <c r="E5551">
        <v>27</v>
      </c>
      <c r="F5551" t="s">
        <v>31</v>
      </c>
      <c r="G5551" t="s">
        <v>119</v>
      </c>
      <c r="H5551" t="s">
        <v>120</v>
      </c>
      <c r="I5551" t="s">
        <v>62</v>
      </c>
      <c r="J5551" t="s">
        <v>121</v>
      </c>
      <c r="K5551">
        <v>2</v>
      </c>
      <c r="L5551" s="2">
        <v>4800</v>
      </c>
      <c r="M5551">
        <v>10</v>
      </c>
      <c r="N5551" s="2">
        <v>9600</v>
      </c>
      <c r="O5551" s="2">
        <v>960</v>
      </c>
      <c r="P5551" s="2">
        <v>8640</v>
      </c>
      <c r="Q5551" s="2">
        <v>6797.24</v>
      </c>
      <c r="R5551" s="2">
        <v>1842.76</v>
      </c>
      <c r="S5551" t="s">
        <v>53</v>
      </c>
      <c r="T5551" t="s">
        <v>222</v>
      </c>
      <c r="U5551" t="s">
        <v>38</v>
      </c>
      <c r="V5551" t="s">
        <v>39</v>
      </c>
      <c r="W5551" t="s">
        <v>137</v>
      </c>
      <c r="X5551" t="s">
        <v>97</v>
      </c>
      <c r="Y5551" t="s">
        <v>56</v>
      </c>
      <c r="Z5551" t="s">
        <v>43</v>
      </c>
      <c r="AA5551" t="s">
        <v>44</v>
      </c>
      <c r="AB5551" t="s">
        <v>44</v>
      </c>
    </row>
    <row r="5552" spans="1:28" x14ac:dyDescent="0.25">
      <c r="A5552" t="s">
        <v>10169</v>
      </c>
      <c r="B5552" s="1">
        <v>45739</v>
      </c>
      <c r="C5552" t="s">
        <v>5648</v>
      </c>
      <c r="D5552" t="s">
        <v>5649</v>
      </c>
      <c r="E5552">
        <v>25</v>
      </c>
      <c r="F5552" t="s">
        <v>48</v>
      </c>
      <c r="G5552" t="s">
        <v>285</v>
      </c>
      <c r="H5552" t="s">
        <v>286</v>
      </c>
      <c r="I5552" t="s">
        <v>34</v>
      </c>
      <c r="J5552" t="s">
        <v>121</v>
      </c>
      <c r="K5552">
        <v>1</v>
      </c>
      <c r="L5552" s="2">
        <v>3200</v>
      </c>
      <c r="M5552">
        <v>20</v>
      </c>
      <c r="N5552" s="2">
        <v>3200</v>
      </c>
      <c r="O5552" s="2">
        <v>640</v>
      </c>
      <c r="P5552" s="2">
        <v>2560</v>
      </c>
      <c r="Q5552" s="2">
        <v>1434.67</v>
      </c>
      <c r="R5552" s="2">
        <v>1125.33</v>
      </c>
      <c r="S5552" t="s">
        <v>53</v>
      </c>
      <c r="T5552" t="s">
        <v>263</v>
      </c>
      <c r="U5552" t="s">
        <v>91</v>
      </c>
      <c r="V5552" t="s">
        <v>39</v>
      </c>
      <c r="W5552" t="s">
        <v>92</v>
      </c>
      <c r="X5552" t="s">
        <v>41</v>
      </c>
      <c r="Y5552" t="s">
        <v>56</v>
      </c>
      <c r="Z5552" t="s">
        <v>43</v>
      </c>
      <c r="AA5552" t="s">
        <v>44</v>
      </c>
      <c r="AB5552" t="s">
        <v>68</v>
      </c>
    </row>
    <row r="5553" spans="1:28" x14ac:dyDescent="0.25">
      <c r="A5553" t="s">
        <v>10170</v>
      </c>
      <c r="B5553" s="1">
        <v>45739</v>
      </c>
      <c r="C5553" t="s">
        <v>1908</v>
      </c>
      <c r="D5553" t="s">
        <v>1909</v>
      </c>
      <c r="E5553">
        <v>18</v>
      </c>
      <c r="F5553" t="s">
        <v>111</v>
      </c>
      <c r="G5553" t="s">
        <v>134</v>
      </c>
      <c r="H5553" t="s">
        <v>135</v>
      </c>
      <c r="I5553" t="s">
        <v>62</v>
      </c>
      <c r="J5553" t="s">
        <v>130</v>
      </c>
      <c r="K5553">
        <v>2</v>
      </c>
      <c r="L5553" s="2">
        <v>8500</v>
      </c>
      <c r="M5553">
        <v>10</v>
      </c>
      <c r="N5553" s="2">
        <v>17000</v>
      </c>
      <c r="O5553" s="2">
        <v>1700</v>
      </c>
      <c r="P5553" s="2">
        <v>15300</v>
      </c>
      <c r="Q5553" s="2">
        <v>9362.42</v>
      </c>
      <c r="R5553" s="2">
        <v>5937.58</v>
      </c>
      <c r="S5553" t="s">
        <v>53</v>
      </c>
      <c r="T5553" t="s">
        <v>178</v>
      </c>
      <c r="U5553" t="s">
        <v>154</v>
      </c>
      <c r="V5553" t="s">
        <v>39</v>
      </c>
      <c r="W5553" t="s">
        <v>92</v>
      </c>
      <c r="X5553" t="s">
        <v>41</v>
      </c>
      <c r="Y5553" t="s">
        <v>42</v>
      </c>
      <c r="Z5553" t="s">
        <v>508</v>
      </c>
      <c r="AA5553" t="s">
        <v>68</v>
      </c>
      <c r="AB5553" t="s">
        <v>44</v>
      </c>
    </row>
    <row r="5554" spans="1:28" x14ac:dyDescent="0.25">
      <c r="A5554" t="s">
        <v>10171</v>
      </c>
      <c r="B5554" s="1">
        <v>45739</v>
      </c>
      <c r="C5554" t="s">
        <v>7893</v>
      </c>
      <c r="D5554" t="s">
        <v>7894</v>
      </c>
      <c r="E5554">
        <v>44</v>
      </c>
      <c r="F5554" t="s">
        <v>111</v>
      </c>
      <c r="G5554" t="s">
        <v>32</v>
      </c>
      <c r="H5554" t="s">
        <v>33</v>
      </c>
      <c r="I5554" t="s">
        <v>34</v>
      </c>
      <c r="J5554" t="s">
        <v>35</v>
      </c>
      <c r="K5554">
        <v>2</v>
      </c>
      <c r="L5554" s="2">
        <v>55000</v>
      </c>
      <c r="M5554">
        <v>20</v>
      </c>
      <c r="N5554" s="2">
        <v>110000</v>
      </c>
      <c r="O5554" s="2">
        <v>22000</v>
      </c>
      <c r="P5554" s="2">
        <v>88000</v>
      </c>
      <c r="Q5554" s="2">
        <v>66550.789999999994</v>
      </c>
      <c r="R5554" s="2">
        <v>21449.21</v>
      </c>
      <c r="S5554" t="s">
        <v>36</v>
      </c>
      <c r="T5554" t="s">
        <v>163</v>
      </c>
      <c r="U5554" t="s">
        <v>164</v>
      </c>
      <c r="V5554" t="s">
        <v>39</v>
      </c>
      <c r="W5554" t="s">
        <v>66</v>
      </c>
      <c r="X5554" t="s">
        <v>97</v>
      </c>
      <c r="Y5554" t="s">
        <v>56</v>
      </c>
      <c r="Z5554" t="s">
        <v>43</v>
      </c>
      <c r="AA5554" t="s">
        <v>68</v>
      </c>
      <c r="AB5554" t="s">
        <v>44</v>
      </c>
    </row>
    <row r="5555" spans="1:28" x14ac:dyDescent="0.25">
      <c r="A5555" t="s">
        <v>10172</v>
      </c>
      <c r="B5555" s="1">
        <v>45739</v>
      </c>
      <c r="C5555" t="s">
        <v>4639</v>
      </c>
      <c r="D5555" t="s">
        <v>4640</v>
      </c>
      <c r="E5555">
        <v>31</v>
      </c>
      <c r="F5555" t="s">
        <v>111</v>
      </c>
      <c r="G5555" t="s">
        <v>141</v>
      </c>
      <c r="H5555" t="s">
        <v>142</v>
      </c>
      <c r="I5555" t="s">
        <v>74</v>
      </c>
      <c r="J5555" t="s">
        <v>143</v>
      </c>
      <c r="K5555">
        <v>3</v>
      </c>
      <c r="L5555" s="2">
        <v>900</v>
      </c>
      <c r="M5555">
        <v>0</v>
      </c>
      <c r="N5555" s="2">
        <v>2700</v>
      </c>
      <c r="O5555" s="2">
        <v>0</v>
      </c>
      <c r="P5555" s="2">
        <v>2700</v>
      </c>
      <c r="Q5555" s="2">
        <v>2183.9699999999998</v>
      </c>
      <c r="R5555" s="2">
        <v>516.03</v>
      </c>
      <c r="S5555" t="s">
        <v>53</v>
      </c>
      <c r="T5555" t="s">
        <v>263</v>
      </c>
      <c r="U5555" t="s">
        <v>91</v>
      </c>
      <c r="V5555" t="s">
        <v>39</v>
      </c>
      <c r="W5555" t="s">
        <v>137</v>
      </c>
      <c r="X5555" t="s">
        <v>41</v>
      </c>
      <c r="Y5555" t="s">
        <v>42</v>
      </c>
      <c r="Z5555" t="s">
        <v>43</v>
      </c>
      <c r="AA5555" t="s">
        <v>44</v>
      </c>
      <c r="AB5555" t="s">
        <v>68</v>
      </c>
    </row>
    <row r="5556" spans="1:28" x14ac:dyDescent="0.25">
      <c r="A5556" t="s">
        <v>10173</v>
      </c>
      <c r="B5556" s="1">
        <v>45739</v>
      </c>
      <c r="C5556" t="s">
        <v>10174</v>
      </c>
      <c r="D5556" t="s">
        <v>10175</v>
      </c>
      <c r="E5556">
        <v>46</v>
      </c>
      <c r="F5556" t="s">
        <v>48</v>
      </c>
      <c r="G5556" t="s">
        <v>176</v>
      </c>
      <c r="H5556" t="s">
        <v>177</v>
      </c>
      <c r="I5556" t="s">
        <v>34</v>
      </c>
      <c r="J5556" t="s">
        <v>35</v>
      </c>
      <c r="K5556">
        <v>1</v>
      </c>
      <c r="L5556" s="2">
        <v>6500</v>
      </c>
      <c r="M5556">
        <v>0</v>
      </c>
      <c r="N5556" s="2">
        <v>6500</v>
      </c>
      <c r="O5556" s="2">
        <v>0</v>
      </c>
      <c r="P5556" s="2">
        <v>6500</v>
      </c>
      <c r="Q5556" s="2">
        <v>3754.49</v>
      </c>
      <c r="R5556" s="2">
        <v>2745.51</v>
      </c>
      <c r="S5556" t="s">
        <v>53</v>
      </c>
      <c r="T5556" t="s">
        <v>54</v>
      </c>
      <c r="U5556" t="s">
        <v>55</v>
      </c>
      <c r="V5556" t="s">
        <v>39</v>
      </c>
      <c r="W5556" t="s">
        <v>137</v>
      </c>
      <c r="X5556" t="s">
        <v>97</v>
      </c>
      <c r="Y5556" t="s">
        <v>56</v>
      </c>
      <c r="Z5556" t="s">
        <v>43</v>
      </c>
      <c r="AA5556" t="s">
        <v>68</v>
      </c>
      <c r="AB5556" t="s">
        <v>44</v>
      </c>
    </row>
    <row r="5557" spans="1:28" x14ac:dyDescent="0.25">
      <c r="A5557" t="s">
        <v>10176</v>
      </c>
      <c r="B5557" s="1">
        <v>45739</v>
      </c>
      <c r="C5557" t="s">
        <v>4087</v>
      </c>
      <c r="D5557" t="s">
        <v>4088</v>
      </c>
      <c r="E5557">
        <v>21</v>
      </c>
      <c r="F5557" t="s">
        <v>31</v>
      </c>
      <c r="G5557" t="s">
        <v>243</v>
      </c>
      <c r="H5557" t="s">
        <v>244</v>
      </c>
      <c r="I5557" t="s">
        <v>103</v>
      </c>
      <c r="J5557" t="s">
        <v>104</v>
      </c>
      <c r="K5557">
        <v>1</v>
      </c>
      <c r="L5557" s="2">
        <v>450</v>
      </c>
      <c r="M5557">
        <v>15</v>
      </c>
      <c r="N5557" s="2">
        <v>450</v>
      </c>
      <c r="O5557" s="2">
        <v>67.5</v>
      </c>
      <c r="P5557" s="2">
        <v>382.5</v>
      </c>
      <c r="Q5557" s="2">
        <v>289.10000000000002</v>
      </c>
      <c r="R5557" s="2">
        <v>93.4</v>
      </c>
      <c r="S5557" t="s">
        <v>36</v>
      </c>
      <c r="T5557" t="s">
        <v>54</v>
      </c>
      <c r="U5557" t="s">
        <v>55</v>
      </c>
      <c r="V5557" t="s">
        <v>39</v>
      </c>
      <c r="W5557" t="s">
        <v>137</v>
      </c>
      <c r="X5557" t="s">
        <v>41</v>
      </c>
      <c r="Y5557" t="s">
        <v>84</v>
      </c>
      <c r="Z5557" t="s">
        <v>43</v>
      </c>
      <c r="AA5557" t="s">
        <v>44</v>
      </c>
      <c r="AB5557" t="s">
        <v>68</v>
      </c>
    </row>
    <row r="5558" spans="1:28" x14ac:dyDescent="0.25">
      <c r="A5558" t="s">
        <v>10177</v>
      </c>
      <c r="B5558" s="1">
        <v>45739</v>
      </c>
      <c r="C5558" t="s">
        <v>9949</v>
      </c>
      <c r="D5558" t="s">
        <v>9950</v>
      </c>
      <c r="E5558">
        <v>25</v>
      </c>
      <c r="F5558" t="s">
        <v>48</v>
      </c>
      <c r="G5558" t="s">
        <v>212</v>
      </c>
      <c r="H5558" t="s">
        <v>213</v>
      </c>
      <c r="I5558" t="s">
        <v>51</v>
      </c>
      <c r="J5558" t="s">
        <v>52</v>
      </c>
      <c r="K5558">
        <v>1</v>
      </c>
      <c r="L5558" s="2">
        <v>400</v>
      </c>
      <c r="M5558">
        <v>25</v>
      </c>
      <c r="N5558" s="2">
        <v>400</v>
      </c>
      <c r="O5558" s="2">
        <v>100</v>
      </c>
      <c r="P5558" s="2">
        <v>300</v>
      </c>
      <c r="Q5558" s="2">
        <v>173.57</v>
      </c>
      <c r="R5558" s="2">
        <v>126.43</v>
      </c>
      <c r="S5558" t="s">
        <v>53</v>
      </c>
      <c r="T5558" t="s">
        <v>105</v>
      </c>
      <c r="U5558" t="s">
        <v>106</v>
      </c>
      <c r="V5558" t="s">
        <v>39</v>
      </c>
      <c r="W5558" t="s">
        <v>124</v>
      </c>
      <c r="X5558" t="s">
        <v>67</v>
      </c>
      <c r="Y5558" t="s">
        <v>42</v>
      </c>
      <c r="Z5558" t="s">
        <v>107</v>
      </c>
      <c r="AA5558" t="s">
        <v>44</v>
      </c>
      <c r="AB5558" t="s">
        <v>44</v>
      </c>
    </row>
    <row r="5559" spans="1:28" x14ac:dyDescent="0.25">
      <c r="A5559" t="s">
        <v>10178</v>
      </c>
      <c r="B5559" s="1">
        <v>45740</v>
      </c>
      <c r="C5559" t="s">
        <v>473</v>
      </c>
      <c r="D5559" t="s">
        <v>474</v>
      </c>
      <c r="E5559">
        <v>29</v>
      </c>
      <c r="F5559" t="s">
        <v>31</v>
      </c>
      <c r="G5559" t="s">
        <v>188</v>
      </c>
      <c r="H5559" t="s">
        <v>189</v>
      </c>
      <c r="I5559" t="s">
        <v>34</v>
      </c>
      <c r="J5559" t="s">
        <v>190</v>
      </c>
      <c r="K5559">
        <v>1</v>
      </c>
      <c r="L5559" s="2">
        <v>1800</v>
      </c>
      <c r="M5559">
        <v>25</v>
      </c>
      <c r="N5559" s="2">
        <v>1800</v>
      </c>
      <c r="O5559" s="2">
        <v>450</v>
      </c>
      <c r="P5559" s="2">
        <v>1350</v>
      </c>
      <c r="Q5559" s="2">
        <v>894.6</v>
      </c>
      <c r="R5559" s="2">
        <v>455.4</v>
      </c>
      <c r="S5559" t="s">
        <v>36</v>
      </c>
      <c r="T5559" t="s">
        <v>153</v>
      </c>
      <c r="U5559" t="s">
        <v>154</v>
      </c>
      <c r="V5559" t="s">
        <v>39</v>
      </c>
      <c r="W5559" t="s">
        <v>137</v>
      </c>
      <c r="X5559" t="s">
        <v>97</v>
      </c>
      <c r="Y5559" t="s">
        <v>42</v>
      </c>
      <c r="Z5559" t="s">
        <v>43</v>
      </c>
      <c r="AA5559" t="s">
        <v>44</v>
      </c>
      <c r="AB5559" t="s">
        <v>44</v>
      </c>
    </row>
    <row r="5560" spans="1:28" x14ac:dyDescent="0.25">
      <c r="A5560" t="s">
        <v>10179</v>
      </c>
      <c r="B5560" s="1">
        <v>45740</v>
      </c>
      <c r="C5560" t="s">
        <v>3313</v>
      </c>
      <c r="D5560" t="s">
        <v>3314</v>
      </c>
      <c r="E5560">
        <v>25</v>
      </c>
      <c r="F5560" t="s">
        <v>48</v>
      </c>
      <c r="G5560" t="s">
        <v>128</v>
      </c>
      <c r="H5560" t="s">
        <v>129</v>
      </c>
      <c r="I5560" t="s">
        <v>74</v>
      </c>
      <c r="J5560" t="s">
        <v>130</v>
      </c>
      <c r="K5560">
        <v>1</v>
      </c>
      <c r="L5560" s="2">
        <v>1700</v>
      </c>
      <c r="M5560">
        <v>10</v>
      </c>
      <c r="N5560" s="2">
        <v>1700</v>
      </c>
      <c r="O5560" s="2">
        <v>170</v>
      </c>
      <c r="P5560" s="2">
        <v>1530</v>
      </c>
      <c r="Q5560" s="2">
        <v>907.87</v>
      </c>
      <c r="R5560" s="2">
        <v>622.13</v>
      </c>
      <c r="S5560" t="s">
        <v>53</v>
      </c>
      <c r="T5560" t="s">
        <v>407</v>
      </c>
      <c r="U5560" t="s">
        <v>408</v>
      </c>
      <c r="V5560" t="s">
        <v>39</v>
      </c>
      <c r="W5560" t="s">
        <v>40</v>
      </c>
      <c r="X5560" t="s">
        <v>41</v>
      </c>
      <c r="Y5560" t="s">
        <v>56</v>
      </c>
      <c r="Z5560" t="s">
        <v>107</v>
      </c>
      <c r="AA5560" t="s">
        <v>44</v>
      </c>
      <c r="AB5560" t="s">
        <v>44</v>
      </c>
    </row>
    <row r="5561" spans="1:28" x14ac:dyDescent="0.25">
      <c r="A5561" t="s">
        <v>10180</v>
      </c>
      <c r="B5561" s="1">
        <v>45740</v>
      </c>
      <c r="C5561" t="s">
        <v>594</v>
      </c>
      <c r="D5561" t="s">
        <v>595</v>
      </c>
      <c r="E5561">
        <v>36</v>
      </c>
      <c r="F5561" t="s">
        <v>31</v>
      </c>
      <c r="G5561" t="s">
        <v>387</v>
      </c>
      <c r="H5561" t="s">
        <v>388</v>
      </c>
      <c r="I5561" t="s">
        <v>74</v>
      </c>
      <c r="J5561" t="s">
        <v>75</v>
      </c>
      <c r="K5561">
        <v>4</v>
      </c>
      <c r="L5561" s="2">
        <v>3200</v>
      </c>
      <c r="M5561">
        <v>15</v>
      </c>
      <c r="N5561" s="2">
        <v>12800</v>
      </c>
      <c r="O5561" s="2">
        <v>1920</v>
      </c>
      <c r="P5561" s="2">
        <v>10880</v>
      </c>
      <c r="Q5561" s="2">
        <v>8737.82</v>
      </c>
      <c r="R5561" s="2">
        <v>2142.1799999999998</v>
      </c>
      <c r="S5561" t="s">
        <v>64</v>
      </c>
      <c r="T5561" t="s">
        <v>407</v>
      </c>
      <c r="U5561" t="s">
        <v>408</v>
      </c>
      <c r="V5561" t="s">
        <v>39</v>
      </c>
      <c r="W5561" t="s">
        <v>66</v>
      </c>
      <c r="X5561" t="s">
        <v>41</v>
      </c>
      <c r="Y5561" t="s">
        <v>56</v>
      </c>
      <c r="Z5561" t="s">
        <v>223</v>
      </c>
      <c r="AA5561" t="s">
        <v>44</v>
      </c>
      <c r="AB5561" t="s">
        <v>44</v>
      </c>
    </row>
    <row r="5562" spans="1:28" x14ac:dyDescent="0.25">
      <c r="A5562" t="s">
        <v>10181</v>
      </c>
      <c r="B5562" s="1">
        <v>45740</v>
      </c>
      <c r="C5562" t="s">
        <v>10182</v>
      </c>
      <c r="D5562" t="s">
        <v>10183</v>
      </c>
      <c r="E5562">
        <v>19</v>
      </c>
      <c r="F5562" t="s">
        <v>111</v>
      </c>
      <c r="G5562" t="s">
        <v>72</v>
      </c>
      <c r="H5562" t="s">
        <v>73</v>
      </c>
      <c r="I5562" t="s">
        <v>74</v>
      </c>
      <c r="J5562" t="s">
        <v>75</v>
      </c>
      <c r="K5562">
        <v>2</v>
      </c>
      <c r="L5562" s="2">
        <v>2200</v>
      </c>
      <c r="M5562">
        <v>30</v>
      </c>
      <c r="N5562" s="2">
        <v>4400</v>
      </c>
      <c r="O5562" s="2">
        <v>1320</v>
      </c>
      <c r="P5562" s="2">
        <v>3080</v>
      </c>
      <c r="Q5562" s="2">
        <v>1855.66</v>
      </c>
      <c r="R5562" s="2">
        <v>1224.3399999999999</v>
      </c>
      <c r="S5562" t="s">
        <v>53</v>
      </c>
      <c r="T5562" t="s">
        <v>96</v>
      </c>
      <c r="U5562" t="s">
        <v>96</v>
      </c>
      <c r="V5562" t="s">
        <v>39</v>
      </c>
      <c r="W5562" t="s">
        <v>137</v>
      </c>
      <c r="X5562" t="s">
        <v>97</v>
      </c>
      <c r="Y5562" t="s">
        <v>42</v>
      </c>
      <c r="Z5562" t="s">
        <v>43</v>
      </c>
      <c r="AA5562" t="s">
        <v>44</v>
      </c>
      <c r="AB5562" t="s">
        <v>44</v>
      </c>
    </row>
    <row r="5563" spans="1:28" x14ac:dyDescent="0.25">
      <c r="A5563" t="s">
        <v>10184</v>
      </c>
      <c r="B5563" s="1">
        <v>45740</v>
      </c>
      <c r="C5563" t="s">
        <v>720</v>
      </c>
      <c r="D5563" t="s">
        <v>721</v>
      </c>
      <c r="E5563">
        <v>55</v>
      </c>
      <c r="F5563" t="s">
        <v>111</v>
      </c>
      <c r="G5563" t="s">
        <v>49</v>
      </c>
      <c r="H5563" t="s">
        <v>50</v>
      </c>
      <c r="I5563" t="s">
        <v>51</v>
      </c>
      <c r="J5563" t="s">
        <v>52</v>
      </c>
      <c r="K5563">
        <v>1</v>
      </c>
      <c r="L5563" s="2">
        <v>500</v>
      </c>
      <c r="M5563">
        <v>10</v>
      </c>
      <c r="N5563" s="2">
        <v>500</v>
      </c>
      <c r="O5563" s="2">
        <v>50</v>
      </c>
      <c r="P5563" s="2">
        <v>450</v>
      </c>
      <c r="Q5563" s="2">
        <v>247.98</v>
      </c>
      <c r="R5563" s="2">
        <v>202.02</v>
      </c>
      <c r="S5563" t="s">
        <v>53</v>
      </c>
      <c r="T5563" t="s">
        <v>122</v>
      </c>
      <c r="U5563" t="s">
        <v>123</v>
      </c>
      <c r="V5563" t="s">
        <v>39</v>
      </c>
      <c r="W5563" t="s">
        <v>124</v>
      </c>
      <c r="X5563" t="s">
        <v>97</v>
      </c>
      <c r="Y5563" t="s">
        <v>56</v>
      </c>
      <c r="Z5563" t="s">
        <v>43</v>
      </c>
      <c r="AA5563" t="s">
        <v>44</v>
      </c>
      <c r="AB5563" t="s">
        <v>44</v>
      </c>
    </row>
    <row r="5564" spans="1:28" x14ac:dyDescent="0.25">
      <c r="A5564" t="s">
        <v>10185</v>
      </c>
      <c r="B5564" s="1">
        <v>45740</v>
      </c>
      <c r="C5564" t="s">
        <v>4869</v>
      </c>
      <c r="D5564" t="s">
        <v>4870</v>
      </c>
      <c r="E5564">
        <v>50</v>
      </c>
      <c r="F5564" t="s">
        <v>31</v>
      </c>
      <c r="G5564" t="s">
        <v>49</v>
      </c>
      <c r="H5564" t="s">
        <v>50</v>
      </c>
      <c r="I5564" t="s">
        <v>51</v>
      </c>
      <c r="J5564" t="s">
        <v>52</v>
      </c>
      <c r="K5564">
        <v>2</v>
      </c>
      <c r="L5564" s="2">
        <v>500</v>
      </c>
      <c r="M5564">
        <v>5</v>
      </c>
      <c r="N5564" s="2">
        <v>1000</v>
      </c>
      <c r="O5564" s="2">
        <v>50</v>
      </c>
      <c r="P5564" s="2">
        <v>950</v>
      </c>
      <c r="Q5564" s="2">
        <v>539.01</v>
      </c>
      <c r="R5564" s="2">
        <v>410.99</v>
      </c>
      <c r="S5564" t="s">
        <v>53</v>
      </c>
      <c r="T5564" t="s">
        <v>275</v>
      </c>
      <c r="U5564" t="s">
        <v>123</v>
      </c>
      <c r="V5564" t="s">
        <v>39</v>
      </c>
      <c r="W5564" t="s">
        <v>83</v>
      </c>
      <c r="X5564" t="s">
        <v>97</v>
      </c>
      <c r="Y5564" t="s">
        <v>84</v>
      </c>
      <c r="Z5564" t="s">
        <v>107</v>
      </c>
      <c r="AA5564" t="s">
        <v>44</v>
      </c>
      <c r="AB5564" t="s">
        <v>44</v>
      </c>
    </row>
    <row r="5565" spans="1:28" x14ac:dyDescent="0.25">
      <c r="A5565" t="s">
        <v>10186</v>
      </c>
      <c r="B5565" s="1">
        <v>45740</v>
      </c>
      <c r="C5565" t="s">
        <v>6416</v>
      </c>
      <c r="D5565" t="s">
        <v>6417</v>
      </c>
      <c r="E5565">
        <v>55</v>
      </c>
      <c r="F5565" t="s">
        <v>111</v>
      </c>
      <c r="G5565" t="s">
        <v>238</v>
      </c>
      <c r="H5565" t="s">
        <v>239</v>
      </c>
      <c r="I5565" t="s">
        <v>62</v>
      </c>
      <c r="J5565" t="s">
        <v>63</v>
      </c>
      <c r="K5565">
        <v>1</v>
      </c>
      <c r="L5565" s="2">
        <v>6500</v>
      </c>
      <c r="M5565">
        <v>10</v>
      </c>
      <c r="N5565" s="2">
        <v>6500</v>
      </c>
      <c r="O5565" s="2">
        <v>650</v>
      </c>
      <c r="P5565" s="2">
        <v>5850</v>
      </c>
      <c r="Q5565" s="2">
        <v>3513.43</v>
      </c>
      <c r="R5565" s="2">
        <v>2336.5700000000002</v>
      </c>
      <c r="S5565" t="s">
        <v>36</v>
      </c>
      <c r="T5565" t="s">
        <v>122</v>
      </c>
      <c r="U5565" t="s">
        <v>123</v>
      </c>
      <c r="V5565" t="s">
        <v>39</v>
      </c>
      <c r="W5565" t="s">
        <v>124</v>
      </c>
      <c r="X5565" t="s">
        <v>97</v>
      </c>
      <c r="Y5565" t="s">
        <v>42</v>
      </c>
      <c r="Z5565" t="s">
        <v>107</v>
      </c>
      <c r="AA5565" t="s">
        <v>44</v>
      </c>
      <c r="AB5565" t="s">
        <v>44</v>
      </c>
    </row>
    <row r="5566" spans="1:28" x14ac:dyDescent="0.25">
      <c r="A5566" t="s">
        <v>10187</v>
      </c>
      <c r="B5566" s="1">
        <v>45740</v>
      </c>
      <c r="C5566" t="s">
        <v>1177</v>
      </c>
      <c r="D5566" t="s">
        <v>1178</v>
      </c>
      <c r="E5566">
        <v>57</v>
      </c>
      <c r="F5566" t="s">
        <v>48</v>
      </c>
      <c r="G5566" t="s">
        <v>88</v>
      </c>
      <c r="H5566" t="s">
        <v>89</v>
      </c>
      <c r="I5566" t="s">
        <v>62</v>
      </c>
      <c r="J5566" t="s">
        <v>63</v>
      </c>
      <c r="K5566">
        <v>3</v>
      </c>
      <c r="L5566" s="2">
        <v>4200</v>
      </c>
      <c r="M5566">
        <v>5</v>
      </c>
      <c r="N5566" s="2">
        <v>12600</v>
      </c>
      <c r="O5566" s="2">
        <v>630</v>
      </c>
      <c r="P5566" s="2">
        <v>11970</v>
      </c>
      <c r="Q5566" s="2">
        <v>8115.39</v>
      </c>
      <c r="R5566" s="2">
        <v>3854.61</v>
      </c>
      <c r="S5566" t="s">
        <v>53</v>
      </c>
      <c r="T5566" t="s">
        <v>54</v>
      </c>
      <c r="U5566" t="s">
        <v>55</v>
      </c>
      <c r="V5566" t="s">
        <v>39</v>
      </c>
      <c r="W5566" t="s">
        <v>40</v>
      </c>
      <c r="X5566" t="s">
        <v>97</v>
      </c>
      <c r="Y5566" t="s">
        <v>42</v>
      </c>
      <c r="Z5566" t="s">
        <v>43</v>
      </c>
      <c r="AA5566" t="s">
        <v>44</v>
      </c>
      <c r="AB5566" t="s">
        <v>44</v>
      </c>
    </row>
    <row r="5567" spans="1:28" x14ac:dyDescent="0.25">
      <c r="A5567" t="s">
        <v>10188</v>
      </c>
      <c r="B5567" s="1">
        <v>45740</v>
      </c>
      <c r="C5567" t="s">
        <v>1801</v>
      </c>
      <c r="D5567" t="s">
        <v>1802</v>
      </c>
      <c r="E5567">
        <v>31</v>
      </c>
      <c r="F5567" t="s">
        <v>31</v>
      </c>
      <c r="G5567" t="s">
        <v>212</v>
      </c>
      <c r="H5567" t="s">
        <v>213</v>
      </c>
      <c r="I5567" t="s">
        <v>51</v>
      </c>
      <c r="J5567" t="s">
        <v>52</v>
      </c>
      <c r="K5567">
        <v>1</v>
      </c>
      <c r="L5567" s="2">
        <v>400</v>
      </c>
      <c r="M5567">
        <v>15</v>
      </c>
      <c r="N5567" s="2">
        <v>400</v>
      </c>
      <c r="O5567" s="2">
        <v>60</v>
      </c>
      <c r="P5567" s="2">
        <v>340</v>
      </c>
      <c r="Q5567" s="2">
        <v>236.36</v>
      </c>
      <c r="R5567" s="2">
        <v>103.64</v>
      </c>
      <c r="S5567" t="s">
        <v>36</v>
      </c>
      <c r="T5567" t="s">
        <v>76</v>
      </c>
      <c r="U5567" t="s">
        <v>77</v>
      </c>
      <c r="V5567" t="s">
        <v>39</v>
      </c>
      <c r="W5567" t="s">
        <v>137</v>
      </c>
      <c r="X5567" t="s">
        <v>97</v>
      </c>
      <c r="Y5567" t="s">
        <v>56</v>
      </c>
      <c r="Z5567" t="s">
        <v>43</v>
      </c>
      <c r="AA5567" t="s">
        <v>44</v>
      </c>
      <c r="AB5567" t="s">
        <v>44</v>
      </c>
    </row>
    <row r="5568" spans="1:28" x14ac:dyDescent="0.25">
      <c r="A5568" t="s">
        <v>10189</v>
      </c>
      <c r="B5568" s="1">
        <v>45740</v>
      </c>
      <c r="C5568" t="s">
        <v>9365</v>
      </c>
      <c r="D5568" t="s">
        <v>9366</v>
      </c>
      <c r="E5568">
        <v>60</v>
      </c>
      <c r="F5568" t="s">
        <v>48</v>
      </c>
      <c r="G5568" t="s">
        <v>119</v>
      </c>
      <c r="H5568" t="s">
        <v>120</v>
      </c>
      <c r="I5568" t="s">
        <v>62</v>
      </c>
      <c r="J5568" t="s">
        <v>121</v>
      </c>
      <c r="K5568">
        <v>1</v>
      </c>
      <c r="L5568" s="2">
        <v>4800</v>
      </c>
      <c r="M5568">
        <v>10</v>
      </c>
      <c r="N5568" s="2">
        <v>4800</v>
      </c>
      <c r="O5568" s="2">
        <v>480</v>
      </c>
      <c r="P5568" s="2">
        <v>4320</v>
      </c>
      <c r="Q5568" s="2">
        <v>2928.56</v>
      </c>
      <c r="R5568" s="2">
        <v>1391.44</v>
      </c>
      <c r="S5568" t="s">
        <v>64</v>
      </c>
      <c r="T5568" t="s">
        <v>37</v>
      </c>
      <c r="U5568" t="s">
        <v>38</v>
      </c>
      <c r="V5568" t="s">
        <v>39</v>
      </c>
      <c r="W5568" t="s">
        <v>66</v>
      </c>
      <c r="X5568" t="s">
        <v>41</v>
      </c>
      <c r="Y5568" t="s">
        <v>56</v>
      </c>
      <c r="Z5568" t="s">
        <v>223</v>
      </c>
      <c r="AA5568" t="s">
        <v>44</v>
      </c>
      <c r="AB5568" t="s">
        <v>44</v>
      </c>
    </row>
    <row r="5569" spans="1:28" x14ac:dyDescent="0.25">
      <c r="A5569" t="s">
        <v>10190</v>
      </c>
      <c r="B5569" s="1">
        <v>45740</v>
      </c>
      <c r="C5569" t="s">
        <v>7059</v>
      </c>
      <c r="D5569" t="s">
        <v>7060</v>
      </c>
      <c r="E5569">
        <v>24</v>
      </c>
      <c r="F5569" t="s">
        <v>48</v>
      </c>
      <c r="G5569" t="s">
        <v>112</v>
      </c>
      <c r="H5569" t="s">
        <v>113</v>
      </c>
      <c r="I5569" t="s">
        <v>103</v>
      </c>
      <c r="J5569" t="s">
        <v>104</v>
      </c>
      <c r="K5569">
        <v>1</v>
      </c>
      <c r="L5569" s="2">
        <v>650</v>
      </c>
      <c r="M5569">
        <v>10</v>
      </c>
      <c r="N5569" s="2">
        <v>650</v>
      </c>
      <c r="O5569" s="2">
        <v>65</v>
      </c>
      <c r="P5569" s="2">
        <v>585</v>
      </c>
      <c r="Q5569" s="2">
        <v>434.1</v>
      </c>
      <c r="R5569" s="2">
        <v>150.9</v>
      </c>
      <c r="S5569" t="s">
        <v>53</v>
      </c>
      <c r="T5569" t="s">
        <v>90</v>
      </c>
      <c r="U5569" t="s">
        <v>91</v>
      </c>
      <c r="V5569" t="s">
        <v>39</v>
      </c>
      <c r="W5569" t="s">
        <v>92</v>
      </c>
      <c r="X5569" t="s">
        <v>41</v>
      </c>
      <c r="Y5569" t="s">
        <v>56</v>
      </c>
      <c r="Z5569" t="s">
        <v>43</v>
      </c>
      <c r="AA5569" t="s">
        <v>68</v>
      </c>
      <c r="AB5569" t="s">
        <v>44</v>
      </c>
    </row>
    <row r="5570" spans="1:28" x14ac:dyDescent="0.25">
      <c r="A5570" t="s">
        <v>10191</v>
      </c>
      <c r="B5570" s="1">
        <v>45740</v>
      </c>
      <c r="C5570" t="s">
        <v>5546</v>
      </c>
      <c r="D5570" t="s">
        <v>5547</v>
      </c>
      <c r="E5570">
        <v>50</v>
      </c>
      <c r="F5570" t="s">
        <v>31</v>
      </c>
      <c r="G5570" t="s">
        <v>148</v>
      </c>
      <c r="H5570" t="s">
        <v>149</v>
      </c>
      <c r="I5570" t="s">
        <v>74</v>
      </c>
      <c r="J5570" t="s">
        <v>130</v>
      </c>
      <c r="K5570">
        <v>2</v>
      </c>
      <c r="L5570" s="2">
        <v>3500</v>
      </c>
      <c r="M5570">
        <v>10</v>
      </c>
      <c r="N5570" s="2">
        <v>7000</v>
      </c>
      <c r="O5570" s="2">
        <v>700</v>
      </c>
      <c r="P5570" s="2">
        <v>6300</v>
      </c>
      <c r="Q5570" s="2">
        <v>4066.05</v>
      </c>
      <c r="R5570" s="2">
        <v>2233.9499999999998</v>
      </c>
      <c r="S5570" t="s">
        <v>53</v>
      </c>
      <c r="T5570" t="s">
        <v>96</v>
      </c>
      <c r="U5570" t="s">
        <v>96</v>
      </c>
      <c r="V5570" t="s">
        <v>39</v>
      </c>
      <c r="W5570" t="s">
        <v>92</v>
      </c>
      <c r="X5570" t="s">
        <v>67</v>
      </c>
      <c r="Y5570" t="s">
        <v>56</v>
      </c>
      <c r="Z5570" t="s">
        <v>144</v>
      </c>
      <c r="AA5570" t="s">
        <v>44</v>
      </c>
      <c r="AB5570" t="s">
        <v>44</v>
      </c>
    </row>
    <row r="5571" spans="1:28" x14ac:dyDescent="0.25">
      <c r="A5571" t="s">
        <v>10192</v>
      </c>
      <c r="B5571" s="1">
        <v>45741</v>
      </c>
      <c r="C5571" t="s">
        <v>3520</v>
      </c>
      <c r="D5571" t="s">
        <v>3521</v>
      </c>
      <c r="E5571">
        <v>58</v>
      </c>
      <c r="F5571" t="s">
        <v>48</v>
      </c>
      <c r="G5571" t="s">
        <v>227</v>
      </c>
      <c r="H5571" t="s">
        <v>228</v>
      </c>
      <c r="I5571" t="s">
        <v>74</v>
      </c>
      <c r="J5571" t="s">
        <v>75</v>
      </c>
      <c r="K5571">
        <v>1</v>
      </c>
      <c r="L5571" s="2">
        <v>1400</v>
      </c>
      <c r="M5571">
        <v>25</v>
      </c>
      <c r="N5571" s="2">
        <v>1400</v>
      </c>
      <c r="O5571" s="2">
        <v>350</v>
      </c>
      <c r="P5571" s="2">
        <v>1050</v>
      </c>
      <c r="Q5571" s="2">
        <v>694.73</v>
      </c>
      <c r="R5571" s="2">
        <v>355.27</v>
      </c>
      <c r="S5571" t="s">
        <v>36</v>
      </c>
      <c r="T5571" t="s">
        <v>54</v>
      </c>
      <c r="U5571" t="s">
        <v>55</v>
      </c>
      <c r="V5571" t="s">
        <v>39</v>
      </c>
      <c r="W5571" t="s">
        <v>137</v>
      </c>
      <c r="X5571" t="s">
        <v>41</v>
      </c>
      <c r="Y5571" t="s">
        <v>42</v>
      </c>
      <c r="Z5571" t="s">
        <v>223</v>
      </c>
      <c r="AA5571" t="s">
        <v>44</v>
      </c>
      <c r="AB5571" t="s">
        <v>44</v>
      </c>
    </row>
    <row r="5572" spans="1:28" x14ac:dyDescent="0.25">
      <c r="A5572" t="s">
        <v>10193</v>
      </c>
      <c r="B5572" s="1">
        <v>45741</v>
      </c>
      <c r="C5572" t="s">
        <v>5099</v>
      </c>
      <c r="D5572" t="s">
        <v>5100</v>
      </c>
      <c r="E5572">
        <v>34</v>
      </c>
      <c r="F5572" t="s">
        <v>31</v>
      </c>
      <c r="G5572" t="s">
        <v>273</v>
      </c>
      <c r="H5572" t="s">
        <v>274</v>
      </c>
      <c r="I5572" t="s">
        <v>51</v>
      </c>
      <c r="J5572" t="s">
        <v>52</v>
      </c>
      <c r="K5572">
        <v>1</v>
      </c>
      <c r="L5572" s="2">
        <v>250</v>
      </c>
      <c r="M5572">
        <v>5</v>
      </c>
      <c r="N5572" s="2">
        <v>250</v>
      </c>
      <c r="O5572" s="2">
        <v>12.5</v>
      </c>
      <c r="P5572" s="2">
        <v>237.5</v>
      </c>
      <c r="Q5572" s="2">
        <v>165.21</v>
      </c>
      <c r="R5572" s="2">
        <v>72.290000000000006</v>
      </c>
      <c r="S5572" t="s">
        <v>53</v>
      </c>
      <c r="T5572" t="s">
        <v>263</v>
      </c>
      <c r="U5572" t="s">
        <v>91</v>
      </c>
      <c r="V5572" t="s">
        <v>39</v>
      </c>
      <c r="W5572" t="s">
        <v>92</v>
      </c>
      <c r="X5572" t="s">
        <v>41</v>
      </c>
      <c r="Y5572" t="s">
        <v>56</v>
      </c>
      <c r="Z5572" t="s">
        <v>223</v>
      </c>
      <c r="AA5572" t="s">
        <v>44</v>
      </c>
      <c r="AB5572" t="s">
        <v>44</v>
      </c>
    </row>
    <row r="5573" spans="1:28" x14ac:dyDescent="0.25">
      <c r="A5573" t="s">
        <v>10194</v>
      </c>
      <c r="B5573" s="1">
        <v>45741</v>
      </c>
      <c r="C5573" t="s">
        <v>860</v>
      </c>
      <c r="D5573" t="s">
        <v>861</v>
      </c>
      <c r="E5573">
        <v>33</v>
      </c>
      <c r="F5573" t="s">
        <v>111</v>
      </c>
      <c r="G5573" t="s">
        <v>49</v>
      </c>
      <c r="H5573" t="s">
        <v>50</v>
      </c>
      <c r="I5573" t="s">
        <v>51</v>
      </c>
      <c r="J5573" t="s">
        <v>52</v>
      </c>
      <c r="K5573">
        <v>1</v>
      </c>
      <c r="L5573" s="2">
        <v>500</v>
      </c>
      <c r="M5573">
        <v>5</v>
      </c>
      <c r="N5573" s="2">
        <v>500</v>
      </c>
      <c r="O5573" s="2">
        <v>25</v>
      </c>
      <c r="P5573" s="2">
        <v>475</v>
      </c>
      <c r="Q5573" s="2">
        <v>281.01</v>
      </c>
      <c r="R5573" s="2">
        <v>193.99</v>
      </c>
      <c r="S5573" t="s">
        <v>53</v>
      </c>
      <c r="T5573" t="s">
        <v>222</v>
      </c>
      <c r="U5573" t="s">
        <v>38</v>
      </c>
      <c r="V5573" t="s">
        <v>39</v>
      </c>
      <c r="W5573" t="s">
        <v>124</v>
      </c>
      <c r="X5573" t="s">
        <v>41</v>
      </c>
      <c r="Y5573" t="s">
        <v>56</v>
      </c>
      <c r="Z5573" t="s">
        <v>107</v>
      </c>
      <c r="AA5573" t="s">
        <v>44</v>
      </c>
      <c r="AB5573" t="s">
        <v>44</v>
      </c>
    </row>
    <row r="5574" spans="1:28" x14ac:dyDescent="0.25">
      <c r="A5574" t="s">
        <v>10195</v>
      </c>
      <c r="B5574" s="1">
        <v>45741</v>
      </c>
      <c r="C5574" t="s">
        <v>3199</v>
      </c>
      <c r="D5574" t="s">
        <v>3200</v>
      </c>
      <c r="E5574">
        <v>32</v>
      </c>
      <c r="F5574" t="s">
        <v>31</v>
      </c>
      <c r="G5574" t="s">
        <v>168</v>
      </c>
      <c r="H5574" t="s">
        <v>169</v>
      </c>
      <c r="I5574" t="s">
        <v>62</v>
      </c>
      <c r="J5574" t="s">
        <v>143</v>
      </c>
      <c r="K5574">
        <v>1</v>
      </c>
      <c r="L5574" s="2">
        <v>1800</v>
      </c>
      <c r="M5574">
        <v>0</v>
      </c>
      <c r="N5574" s="2">
        <v>1800</v>
      </c>
      <c r="O5574" s="2">
        <v>0</v>
      </c>
      <c r="P5574" s="2">
        <v>1800</v>
      </c>
      <c r="Q5574" s="2">
        <v>1425.67</v>
      </c>
      <c r="R5574" s="2">
        <v>374.33</v>
      </c>
      <c r="S5574" t="s">
        <v>53</v>
      </c>
      <c r="T5574" t="s">
        <v>222</v>
      </c>
      <c r="U5574" t="s">
        <v>38</v>
      </c>
      <c r="V5574" t="s">
        <v>39</v>
      </c>
      <c r="W5574" t="s">
        <v>124</v>
      </c>
      <c r="X5574" t="s">
        <v>97</v>
      </c>
      <c r="Y5574" t="s">
        <v>42</v>
      </c>
      <c r="Z5574" t="s">
        <v>43</v>
      </c>
      <c r="AA5574" t="s">
        <v>44</v>
      </c>
      <c r="AB5574" t="s">
        <v>44</v>
      </c>
    </row>
    <row r="5575" spans="1:28" x14ac:dyDescent="0.25">
      <c r="A5575" t="s">
        <v>10196</v>
      </c>
      <c r="B5575" s="1">
        <v>45741</v>
      </c>
      <c r="C5575" t="s">
        <v>350</v>
      </c>
      <c r="D5575" t="s">
        <v>351</v>
      </c>
      <c r="E5575">
        <v>22</v>
      </c>
      <c r="F5575" t="s">
        <v>48</v>
      </c>
      <c r="G5575" t="s">
        <v>298</v>
      </c>
      <c r="H5575" t="s">
        <v>299</v>
      </c>
      <c r="I5575" t="s">
        <v>103</v>
      </c>
      <c r="J5575" t="s">
        <v>104</v>
      </c>
      <c r="K5575">
        <v>2</v>
      </c>
      <c r="L5575" s="2">
        <v>700</v>
      </c>
      <c r="M5575">
        <v>5</v>
      </c>
      <c r="N5575" s="2">
        <v>1400</v>
      </c>
      <c r="O5575" s="2">
        <v>70</v>
      </c>
      <c r="P5575" s="2">
        <v>1330</v>
      </c>
      <c r="Q5575" s="2">
        <v>1067.6400000000001</v>
      </c>
      <c r="R5575" s="2">
        <v>262.36</v>
      </c>
      <c r="S5575" t="s">
        <v>36</v>
      </c>
      <c r="T5575" t="s">
        <v>222</v>
      </c>
      <c r="U5575" t="s">
        <v>38</v>
      </c>
      <c r="V5575" t="s">
        <v>39</v>
      </c>
      <c r="W5575" t="s">
        <v>40</v>
      </c>
      <c r="X5575" t="s">
        <v>97</v>
      </c>
      <c r="Y5575" t="s">
        <v>42</v>
      </c>
      <c r="Z5575" t="s">
        <v>43</v>
      </c>
      <c r="AA5575" t="s">
        <v>44</v>
      </c>
      <c r="AB5575" t="s">
        <v>44</v>
      </c>
    </row>
    <row r="5576" spans="1:28" x14ac:dyDescent="0.25">
      <c r="A5576" t="s">
        <v>10197</v>
      </c>
      <c r="B5576" s="1">
        <v>45741</v>
      </c>
      <c r="C5576" t="s">
        <v>8832</v>
      </c>
      <c r="D5576" t="s">
        <v>8833</v>
      </c>
      <c r="E5576">
        <v>54</v>
      </c>
      <c r="F5576" t="s">
        <v>31</v>
      </c>
      <c r="G5576" t="s">
        <v>81</v>
      </c>
      <c r="H5576" t="s">
        <v>82</v>
      </c>
      <c r="I5576" t="s">
        <v>51</v>
      </c>
      <c r="J5576" t="s">
        <v>52</v>
      </c>
      <c r="K5576">
        <v>1</v>
      </c>
      <c r="L5576" s="2">
        <v>600</v>
      </c>
      <c r="M5576">
        <v>0</v>
      </c>
      <c r="N5576" s="2">
        <v>600</v>
      </c>
      <c r="O5576" s="2">
        <v>0</v>
      </c>
      <c r="P5576" s="2">
        <v>600</v>
      </c>
      <c r="Q5576" s="2">
        <v>472.05</v>
      </c>
      <c r="R5576" s="2">
        <v>127.95</v>
      </c>
      <c r="S5576" t="s">
        <v>36</v>
      </c>
      <c r="T5576" t="s">
        <v>153</v>
      </c>
      <c r="U5576" t="s">
        <v>154</v>
      </c>
      <c r="V5576" t="s">
        <v>39</v>
      </c>
      <c r="W5576" t="s">
        <v>40</v>
      </c>
      <c r="X5576" t="s">
        <v>97</v>
      </c>
      <c r="Y5576" t="s">
        <v>56</v>
      </c>
      <c r="Z5576" t="s">
        <v>43</v>
      </c>
      <c r="AA5576" t="s">
        <v>44</v>
      </c>
      <c r="AB5576" t="s">
        <v>44</v>
      </c>
    </row>
    <row r="5577" spans="1:28" x14ac:dyDescent="0.25">
      <c r="A5577" t="s">
        <v>10198</v>
      </c>
      <c r="B5577" s="1">
        <v>45741</v>
      </c>
      <c r="C5577" t="s">
        <v>1568</v>
      </c>
      <c r="D5577" t="s">
        <v>1569</v>
      </c>
      <c r="E5577">
        <v>40</v>
      </c>
      <c r="F5577" t="s">
        <v>31</v>
      </c>
      <c r="G5577" t="s">
        <v>273</v>
      </c>
      <c r="H5577" t="s">
        <v>274</v>
      </c>
      <c r="I5577" t="s">
        <v>51</v>
      </c>
      <c r="J5577" t="s">
        <v>52</v>
      </c>
      <c r="K5577">
        <v>2</v>
      </c>
      <c r="L5577" s="2">
        <v>250</v>
      </c>
      <c r="M5577">
        <v>15</v>
      </c>
      <c r="N5577" s="2">
        <v>500</v>
      </c>
      <c r="O5577" s="2">
        <v>75</v>
      </c>
      <c r="P5577" s="2">
        <v>425</v>
      </c>
      <c r="Q5577" s="2">
        <v>313.5</v>
      </c>
      <c r="R5577" s="2">
        <v>111.5</v>
      </c>
      <c r="S5577" t="s">
        <v>53</v>
      </c>
      <c r="T5577" t="s">
        <v>54</v>
      </c>
      <c r="U5577" t="s">
        <v>55</v>
      </c>
      <c r="V5577" t="s">
        <v>39</v>
      </c>
      <c r="W5577" t="s">
        <v>83</v>
      </c>
      <c r="X5577" t="s">
        <v>97</v>
      </c>
      <c r="Y5577" t="s">
        <v>56</v>
      </c>
      <c r="Z5577" t="s">
        <v>43</v>
      </c>
      <c r="AA5577" t="s">
        <v>44</v>
      </c>
      <c r="AB5577" t="s">
        <v>44</v>
      </c>
    </row>
    <row r="5578" spans="1:28" x14ac:dyDescent="0.25">
      <c r="A5578" t="s">
        <v>10199</v>
      </c>
      <c r="B5578" s="1">
        <v>45741</v>
      </c>
      <c r="C5578" t="s">
        <v>9491</v>
      </c>
      <c r="D5578" t="s">
        <v>9492</v>
      </c>
      <c r="E5578">
        <v>42</v>
      </c>
      <c r="F5578" t="s">
        <v>111</v>
      </c>
      <c r="G5578" t="s">
        <v>101</v>
      </c>
      <c r="H5578" t="s">
        <v>102</v>
      </c>
      <c r="I5578" t="s">
        <v>103</v>
      </c>
      <c r="J5578" t="s">
        <v>104</v>
      </c>
      <c r="K5578">
        <v>2</v>
      </c>
      <c r="L5578" s="2">
        <v>1800</v>
      </c>
      <c r="M5578">
        <v>10</v>
      </c>
      <c r="N5578" s="2">
        <v>3600</v>
      </c>
      <c r="O5578" s="2">
        <v>360</v>
      </c>
      <c r="P5578" s="2">
        <v>3240</v>
      </c>
      <c r="Q5578" s="2">
        <v>2472.04</v>
      </c>
      <c r="R5578" s="2">
        <v>767.96</v>
      </c>
      <c r="S5578" t="s">
        <v>53</v>
      </c>
      <c r="T5578" t="s">
        <v>178</v>
      </c>
      <c r="U5578" t="s">
        <v>154</v>
      </c>
      <c r="V5578" t="s">
        <v>39</v>
      </c>
      <c r="W5578" t="s">
        <v>124</v>
      </c>
      <c r="X5578" t="s">
        <v>97</v>
      </c>
      <c r="Y5578" t="s">
        <v>84</v>
      </c>
      <c r="Z5578" t="s">
        <v>43</v>
      </c>
      <c r="AA5578" t="s">
        <v>68</v>
      </c>
      <c r="AB5578" t="s">
        <v>44</v>
      </c>
    </row>
    <row r="5579" spans="1:28" x14ac:dyDescent="0.25">
      <c r="A5579" t="s">
        <v>10200</v>
      </c>
      <c r="B5579" s="1">
        <v>45741</v>
      </c>
      <c r="C5579" t="s">
        <v>7888</v>
      </c>
      <c r="D5579" t="s">
        <v>7889</v>
      </c>
      <c r="E5579">
        <v>42</v>
      </c>
      <c r="F5579" t="s">
        <v>111</v>
      </c>
      <c r="G5579" t="s">
        <v>188</v>
      </c>
      <c r="H5579" t="s">
        <v>189</v>
      </c>
      <c r="I5579" t="s">
        <v>34</v>
      </c>
      <c r="J5579" t="s">
        <v>190</v>
      </c>
      <c r="K5579">
        <v>2</v>
      </c>
      <c r="L5579" s="2">
        <v>1800</v>
      </c>
      <c r="M5579">
        <v>5</v>
      </c>
      <c r="N5579" s="2">
        <v>3600</v>
      </c>
      <c r="O5579" s="2">
        <v>180</v>
      </c>
      <c r="P5579" s="2">
        <v>3420</v>
      </c>
      <c r="Q5579" s="2">
        <v>2288.38</v>
      </c>
      <c r="R5579" s="2">
        <v>1131.6199999999999</v>
      </c>
      <c r="S5579" t="s">
        <v>36</v>
      </c>
      <c r="T5579" t="s">
        <v>407</v>
      </c>
      <c r="U5579" t="s">
        <v>408</v>
      </c>
      <c r="V5579" t="s">
        <v>39</v>
      </c>
      <c r="W5579" t="s">
        <v>137</v>
      </c>
      <c r="X5579" t="s">
        <v>41</v>
      </c>
      <c r="Y5579" t="s">
        <v>42</v>
      </c>
      <c r="Z5579" t="s">
        <v>223</v>
      </c>
      <c r="AA5579" t="s">
        <v>44</v>
      </c>
      <c r="AB5579" t="s">
        <v>44</v>
      </c>
    </row>
    <row r="5580" spans="1:28" x14ac:dyDescent="0.25">
      <c r="A5580" t="s">
        <v>10201</v>
      </c>
      <c r="B5580" s="1">
        <v>45741</v>
      </c>
      <c r="C5580" t="s">
        <v>1864</v>
      </c>
      <c r="D5580" t="s">
        <v>1865</v>
      </c>
      <c r="E5580">
        <v>51</v>
      </c>
      <c r="F5580" t="s">
        <v>111</v>
      </c>
      <c r="G5580" t="s">
        <v>101</v>
      </c>
      <c r="H5580" t="s">
        <v>102</v>
      </c>
      <c r="I5580" t="s">
        <v>103</v>
      </c>
      <c r="J5580" t="s">
        <v>104</v>
      </c>
      <c r="K5580">
        <v>1</v>
      </c>
      <c r="L5580" s="2">
        <v>1800</v>
      </c>
      <c r="M5580">
        <v>5</v>
      </c>
      <c r="N5580" s="2">
        <v>1800</v>
      </c>
      <c r="O5580" s="2">
        <v>90</v>
      </c>
      <c r="P5580" s="2">
        <v>1710</v>
      </c>
      <c r="Q5580" s="2">
        <v>1174.1099999999999</v>
      </c>
      <c r="R5580" s="2">
        <v>535.89</v>
      </c>
      <c r="S5580" t="s">
        <v>53</v>
      </c>
      <c r="T5580" t="s">
        <v>105</v>
      </c>
      <c r="U5580" t="s">
        <v>106</v>
      </c>
      <c r="V5580" t="s">
        <v>39</v>
      </c>
      <c r="W5580" t="s">
        <v>40</v>
      </c>
      <c r="X5580" t="s">
        <v>41</v>
      </c>
      <c r="Y5580" t="s">
        <v>84</v>
      </c>
      <c r="Z5580" t="s">
        <v>43</v>
      </c>
      <c r="AA5580" t="s">
        <v>44</v>
      </c>
      <c r="AB5580" t="s">
        <v>44</v>
      </c>
    </row>
    <row r="5581" spans="1:28" x14ac:dyDescent="0.25">
      <c r="A5581" t="s">
        <v>10202</v>
      </c>
      <c r="B5581" s="1">
        <v>45742</v>
      </c>
      <c r="C5581" t="s">
        <v>1268</v>
      </c>
      <c r="D5581" t="s">
        <v>1269</v>
      </c>
      <c r="E5581">
        <v>44</v>
      </c>
      <c r="F5581" t="s">
        <v>48</v>
      </c>
      <c r="G5581" t="s">
        <v>101</v>
      </c>
      <c r="H5581" t="s">
        <v>102</v>
      </c>
      <c r="I5581" t="s">
        <v>103</v>
      </c>
      <c r="J5581" t="s">
        <v>104</v>
      </c>
      <c r="K5581">
        <v>1</v>
      </c>
      <c r="L5581" s="2">
        <v>1800</v>
      </c>
      <c r="M5581">
        <v>5</v>
      </c>
      <c r="N5581" s="2">
        <v>1800</v>
      </c>
      <c r="O5581" s="2">
        <v>90</v>
      </c>
      <c r="P5581" s="2">
        <v>1710</v>
      </c>
      <c r="Q5581" s="2">
        <v>1028.98</v>
      </c>
      <c r="R5581" s="2">
        <v>681.02</v>
      </c>
      <c r="S5581" t="s">
        <v>53</v>
      </c>
      <c r="T5581" t="s">
        <v>153</v>
      </c>
      <c r="U5581" t="s">
        <v>154</v>
      </c>
      <c r="V5581" t="s">
        <v>39</v>
      </c>
      <c r="W5581" t="s">
        <v>124</v>
      </c>
      <c r="X5581" t="s">
        <v>41</v>
      </c>
      <c r="Y5581" t="s">
        <v>42</v>
      </c>
      <c r="Z5581" t="s">
        <v>43</v>
      </c>
      <c r="AA5581" t="s">
        <v>44</v>
      </c>
      <c r="AB5581" t="s">
        <v>44</v>
      </c>
    </row>
    <row r="5582" spans="1:28" x14ac:dyDescent="0.25">
      <c r="A5582" t="s">
        <v>10203</v>
      </c>
      <c r="B5582" s="1">
        <v>45742</v>
      </c>
      <c r="C5582" t="s">
        <v>1780</v>
      </c>
      <c r="D5582" t="s">
        <v>1781</v>
      </c>
      <c r="E5582">
        <v>39</v>
      </c>
      <c r="F5582" t="s">
        <v>111</v>
      </c>
      <c r="G5582" t="s">
        <v>318</v>
      </c>
      <c r="H5582" t="s">
        <v>319</v>
      </c>
      <c r="I5582" t="s">
        <v>34</v>
      </c>
      <c r="J5582" t="s">
        <v>190</v>
      </c>
      <c r="K5582">
        <v>3</v>
      </c>
      <c r="L5582" s="2">
        <v>2500</v>
      </c>
      <c r="M5582">
        <v>10</v>
      </c>
      <c r="N5582" s="2">
        <v>7500</v>
      </c>
      <c r="O5582" s="2">
        <v>750</v>
      </c>
      <c r="P5582" s="2">
        <v>6750</v>
      </c>
      <c r="Q5582" s="2">
        <v>4401.82</v>
      </c>
      <c r="R5582" s="2">
        <v>2348.1799999999998</v>
      </c>
      <c r="S5582" t="s">
        <v>36</v>
      </c>
      <c r="T5582" t="s">
        <v>578</v>
      </c>
      <c r="U5582" t="s">
        <v>579</v>
      </c>
      <c r="V5582" t="s">
        <v>39</v>
      </c>
      <c r="W5582" t="s">
        <v>92</v>
      </c>
      <c r="X5582" t="s">
        <v>41</v>
      </c>
      <c r="Y5582" t="s">
        <v>56</v>
      </c>
      <c r="Z5582" t="s">
        <v>43</v>
      </c>
      <c r="AA5582" t="s">
        <v>44</v>
      </c>
      <c r="AB5582" t="s">
        <v>44</v>
      </c>
    </row>
    <row r="5583" spans="1:28" x14ac:dyDescent="0.25">
      <c r="A5583" t="s">
        <v>10204</v>
      </c>
      <c r="B5583" s="1">
        <v>45742</v>
      </c>
      <c r="C5583" t="s">
        <v>3603</v>
      </c>
      <c r="D5583" t="s">
        <v>3604</v>
      </c>
      <c r="E5583">
        <v>42</v>
      </c>
      <c r="F5583" t="s">
        <v>31</v>
      </c>
      <c r="G5583" t="s">
        <v>148</v>
      </c>
      <c r="H5583" t="s">
        <v>149</v>
      </c>
      <c r="I5583" t="s">
        <v>74</v>
      </c>
      <c r="J5583" t="s">
        <v>130</v>
      </c>
      <c r="K5583">
        <v>4</v>
      </c>
      <c r="L5583" s="2">
        <v>3500</v>
      </c>
      <c r="M5583">
        <v>5</v>
      </c>
      <c r="N5583" s="2">
        <v>14000</v>
      </c>
      <c r="O5583" s="2">
        <v>700</v>
      </c>
      <c r="P5583" s="2">
        <v>13300</v>
      </c>
      <c r="Q5583" s="2">
        <v>9020.26</v>
      </c>
      <c r="R5583" s="2">
        <v>4279.74</v>
      </c>
      <c r="S5583" t="s">
        <v>53</v>
      </c>
      <c r="T5583" t="s">
        <v>90</v>
      </c>
      <c r="U5583" t="s">
        <v>91</v>
      </c>
      <c r="V5583" t="s">
        <v>39</v>
      </c>
      <c r="W5583" t="s">
        <v>92</v>
      </c>
      <c r="X5583" t="s">
        <v>41</v>
      </c>
      <c r="Y5583" t="s">
        <v>42</v>
      </c>
      <c r="Z5583" t="s">
        <v>43</v>
      </c>
      <c r="AA5583" t="s">
        <v>44</v>
      </c>
      <c r="AB5583" t="s">
        <v>44</v>
      </c>
    </row>
    <row r="5584" spans="1:28" x14ac:dyDescent="0.25">
      <c r="A5584" t="s">
        <v>10205</v>
      </c>
      <c r="B5584" s="1">
        <v>45742</v>
      </c>
      <c r="C5584" t="s">
        <v>2850</v>
      </c>
      <c r="D5584" t="s">
        <v>2851</v>
      </c>
      <c r="E5584">
        <v>21</v>
      </c>
      <c r="F5584" t="s">
        <v>48</v>
      </c>
      <c r="G5584" t="s">
        <v>148</v>
      </c>
      <c r="H5584" t="s">
        <v>149</v>
      </c>
      <c r="I5584" t="s">
        <v>74</v>
      </c>
      <c r="J5584" t="s">
        <v>130</v>
      </c>
      <c r="K5584">
        <v>2</v>
      </c>
      <c r="L5584" s="2">
        <v>3500</v>
      </c>
      <c r="M5584">
        <v>10</v>
      </c>
      <c r="N5584" s="2">
        <v>7000</v>
      </c>
      <c r="O5584" s="2">
        <v>700</v>
      </c>
      <c r="P5584" s="2">
        <v>6300</v>
      </c>
      <c r="Q5584" s="2">
        <v>4607.76</v>
      </c>
      <c r="R5584" s="2">
        <v>1692.24</v>
      </c>
      <c r="S5584" t="s">
        <v>64</v>
      </c>
      <c r="T5584" t="s">
        <v>578</v>
      </c>
      <c r="U5584" t="s">
        <v>579</v>
      </c>
      <c r="V5584" t="s">
        <v>39</v>
      </c>
      <c r="W5584" t="s">
        <v>40</v>
      </c>
      <c r="X5584" t="s">
        <v>41</v>
      </c>
      <c r="Y5584" t="s">
        <v>56</v>
      </c>
      <c r="Z5584" t="s">
        <v>107</v>
      </c>
      <c r="AA5584" t="s">
        <v>44</v>
      </c>
      <c r="AB5584" t="s">
        <v>44</v>
      </c>
    </row>
    <row r="5585" spans="1:28" x14ac:dyDescent="0.25">
      <c r="A5585" t="s">
        <v>10206</v>
      </c>
      <c r="B5585" s="1">
        <v>45742</v>
      </c>
      <c r="C5585" t="s">
        <v>1662</v>
      </c>
      <c r="D5585" t="s">
        <v>1663</v>
      </c>
      <c r="E5585">
        <v>44</v>
      </c>
      <c r="F5585" t="s">
        <v>111</v>
      </c>
      <c r="G5585" t="s">
        <v>318</v>
      </c>
      <c r="H5585" t="s">
        <v>319</v>
      </c>
      <c r="I5585" t="s">
        <v>34</v>
      </c>
      <c r="J5585" t="s">
        <v>190</v>
      </c>
      <c r="K5585">
        <v>3</v>
      </c>
      <c r="L5585" s="2">
        <v>2500</v>
      </c>
      <c r="M5585">
        <v>10</v>
      </c>
      <c r="N5585" s="2">
        <v>7500</v>
      </c>
      <c r="O5585" s="2">
        <v>750</v>
      </c>
      <c r="P5585" s="2">
        <v>6750</v>
      </c>
      <c r="Q5585" s="2">
        <v>4116.76</v>
      </c>
      <c r="R5585" s="2">
        <v>2633.24</v>
      </c>
      <c r="S5585" t="s">
        <v>64</v>
      </c>
      <c r="T5585" t="s">
        <v>114</v>
      </c>
      <c r="U5585" t="s">
        <v>115</v>
      </c>
      <c r="V5585" t="s">
        <v>39</v>
      </c>
      <c r="W5585" t="s">
        <v>124</v>
      </c>
      <c r="X5585" t="s">
        <v>41</v>
      </c>
      <c r="Y5585" t="s">
        <v>56</v>
      </c>
      <c r="Z5585" t="s">
        <v>43</v>
      </c>
      <c r="AA5585" t="s">
        <v>44</v>
      </c>
      <c r="AB5585" t="s">
        <v>68</v>
      </c>
    </row>
    <row r="5586" spans="1:28" x14ac:dyDescent="0.25">
      <c r="A5586" t="s">
        <v>10207</v>
      </c>
      <c r="B5586" s="1">
        <v>45742</v>
      </c>
      <c r="C5586" t="s">
        <v>9479</v>
      </c>
      <c r="D5586" t="s">
        <v>9480</v>
      </c>
      <c r="E5586">
        <v>49</v>
      </c>
      <c r="F5586" t="s">
        <v>111</v>
      </c>
      <c r="G5586" t="s">
        <v>217</v>
      </c>
      <c r="H5586" t="s">
        <v>218</v>
      </c>
      <c r="I5586" t="s">
        <v>34</v>
      </c>
      <c r="J5586" t="s">
        <v>130</v>
      </c>
      <c r="K5586">
        <v>1</v>
      </c>
      <c r="L5586" s="2">
        <v>28000</v>
      </c>
      <c r="M5586">
        <v>10</v>
      </c>
      <c r="N5586" s="2">
        <v>28000</v>
      </c>
      <c r="O5586" s="2">
        <v>2800</v>
      </c>
      <c r="P5586" s="2">
        <v>25200</v>
      </c>
      <c r="Q5586" s="2">
        <v>18856.810000000001</v>
      </c>
      <c r="R5586" s="2">
        <v>6343.19</v>
      </c>
      <c r="S5586" t="s">
        <v>53</v>
      </c>
      <c r="T5586" t="s">
        <v>578</v>
      </c>
      <c r="U5586" t="s">
        <v>579</v>
      </c>
      <c r="V5586" t="s">
        <v>39</v>
      </c>
      <c r="W5586" t="s">
        <v>66</v>
      </c>
      <c r="X5586" t="s">
        <v>97</v>
      </c>
      <c r="Y5586" t="s">
        <v>84</v>
      </c>
      <c r="Z5586" t="s">
        <v>223</v>
      </c>
      <c r="AA5586" t="s">
        <v>44</v>
      </c>
      <c r="AB5586" t="s">
        <v>44</v>
      </c>
    </row>
    <row r="5587" spans="1:28" x14ac:dyDescent="0.25">
      <c r="A5587" t="s">
        <v>10208</v>
      </c>
      <c r="B5587" s="1">
        <v>45742</v>
      </c>
      <c r="C5587" t="s">
        <v>171</v>
      </c>
      <c r="D5587" t="s">
        <v>172</v>
      </c>
      <c r="E5587">
        <v>41</v>
      </c>
      <c r="F5587" t="s">
        <v>48</v>
      </c>
      <c r="G5587" t="s">
        <v>318</v>
      </c>
      <c r="H5587" t="s">
        <v>319</v>
      </c>
      <c r="I5587" t="s">
        <v>34</v>
      </c>
      <c r="J5587" t="s">
        <v>190</v>
      </c>
      <c r="K5587">
        <v>3</v>
      </c>
      <c r="L5587" s="2">
        <v>2500</v>
      </c>
      <c r="M5587">
        <v>5</v>
      </c>
      <c r="N5587" s="2">
        <v>7500</v>
      </c>
      <c r="O5587" s="2">
        <v>375</v>
      </c>
      <c r="P5587" s="2">
        <v>7125</v>
      </c>
      <c r="Q5587" s="2">
        <v>4866.7700000000004</v>
      </c>
      <c r="R5587" s="2">
        <v>2258.23</v>
      </c>
      <c r="S5587" t="s">
        <v>53</v>
      </c>
      <c r="T5587" t="s">
        <v>76</v>
      </c>
      <c r="U5587" t="s">
        <v>77</v>
      </c>
      <c r="V5587" t="s">
        <v>39</v>
      </c>
      <c r="W5587" t="s">
        <v>124</v>
      </c>
      <c r="X5587" t="s">
        <v>97</v>
      </c>
      <c r="Y5587" t="s">
        <v>42</v>
      </c>
      <c r="Z5587" t="s">
        <v>43</v>
      </c>
      <c r="AA5587" t="s">
        <v>44</v>
      </c>
      <c r="AB5587" t="s">
        <v>44</v>
      </c>
    </row>
    <row r="5588" spans="1:28" x14ac:dyDescent="0.25">
      <c r="A5588" t="s">
        <v>10209</v>
      </c>
      <c r="B5588" s="1">
        <v>45742</v>
      </c>
      <c r="C5588" t="s">
        <v>6847</v>
      </c>
      <c r="D5588" t="s">
        <v>6848</v>
      </c>
      <c r="E5588">
        <v>53</v>
      </c>
      <c r="F5588" t="s">
        <v>31</v>
      </c>
      <c r="G5588" t="s">
        <v>49</v>
      </c>
      <c r="H5588" t="s">
        <v>50</v>
      </c>
      <c r="I5588" t="s">
        <v>51</v>
      </c>
      <c r="J5588" t="s">
        <v>52</v>
      </c>
      <c r="K5588">
        <v>2</v>
      </c>
      <c r="L5588" s="2">
        <v>500</v>
      </c>
      <c r="M5588">
        <v>0</v>
      </c>
      <c r="N5588" s="2">
        <v>1000</v>
      </c>
      <c r="O5588" s="2">
        <v>0</v>
      </c>
      <c r="P5588" s="2">
        <v>1000</v>
      </c>
      <c r="Q5588" s="2">
        <v>729.75</v>
      </c>
      <c r="R5588" s="2">
        <v>270.25</v>
      </c>
      <c r="S5588" t="s">
        <v>53</v>
      </c>
      <c r="T5588" t="s">
        <v>178</v>
      </c>
      <c r="U5588" t="s">
        <v>154</v>
      </c>
      <c r="V5588" t="s">
        <v>39</v>
      </c>
      <c r="W5588" t="s">
        <v>40</v>
      </c>
      <c r="X5588" t="s">
        <v>67</v>
      </c>
      <c r="Y5588" t="s">
        <v>42</v>
      </c>
      <c r="Z5588" t="s">
        <v>43</v>
      </c>
      <c r="AA5588" t="s">
        <v>44</v>
      </c>
      <c r="AB5588" t="s">
        <v>44</v>
      </c>
    </row>
    <row r="5589" spans="1:28" x14ac:dyDescent="0.25">
      <c r="A5589" t="s">
        <v>10210</v>
      </c>
      <c r="B5589" s="1">
        <v>45742</v>
      </c>
      <c r="C5589" t="s">
        <v>7585</v>
      </c>
      <c r="D5589" t="s">
        <v>7586</v>
      </c>
      <c r="E5589">
        <v>23</v>
      </c>
      <c r="F5589" t="s">
        <v>111</v>
      </c>
      <c r="G5589" t="s">
        <v>81</v>
      </c>
      <c r="H5589" t="s">
        <v>82</v>
      </c>
      <c r="I5589" t="s">
        <v>51</v>
      </c>
      <c r="J5589" t="s">
        <v>52</v>
      </c>
      <c r="K5589">
        <v>2</v>
      </c>
      <c r="L5589" s="2">
        <v>600</v>
      </c>
      <c r="M5589">
        <v>5</v>
      </c>
      <c r="N5589" s="2">
        <v>1200</v>
      </c>
      <c r="O5589" s="2">
        <v>60</v>
      </c>
      <c r="P5589" s="2">
        <v>1140</v>
      </c>
      <c r="Q5589" s="2">
        <v>801.44</v>
      </c>
      <c r="R5589" s="2">
        <v>338.56</v>
      </c>
      <c r="S5589" t="s">
        <v>53</v>
      </c>
      <c r="T5589" t="s">
        <v>96</v>
      </c>
      <c r="U5589" t="s">
        <v>96</v>
      </c>
      <c r="V5589" t="s">
        <v>39</v>
      </c>
      <c r="W5589" t="s">
        <v>137</v>
      </c>
      <c r="X5589" t="s">
        <v>97</v>
      </c>
      <c r="Y5589" t="s">
        <v>56</v>
      </c>
      <c r="Z5589" t="s">
        <v>43</v>
      </c>
      <c r="AA5589" t="s">
        <v>44</v>
      </c>
      <c r="AB5589" t="s">
        <v>44</v>
      </c>
    </row>
    <row r="5590" spans="1:28" x14ac:dyDescent="0.25">
      <c r="A5590" t="s">
        <v>10211</v>
      </c>
      <c r="B5590" s="1">
        <v>45742</v>
      </c>
      <c r="C5590" t="s">
        <v>644</v>
      </c>
      <c r="D5590" t="s">
        <v>645</v>
      </c>
      <c r="E5590">
        <v>50</v>
      </c>
      <c r="F5590" t="s">
        <v>48</v>
      </c>
      <c r="G5590" t="s">
        <v>112</v>
      </c>
      <c r="H5590" t="s">
        <v>113</v>
      </c>
      <c r="I5590" t="s">
        <v>103</v>
      </c>
      <c r="J5590" t="s">
        <v>104</v>
      </c>
      <c r="K5590">
        <v>1</v>
      </c>
      <c r="L5590" s="2">
        <v>650</v>
      </c>
      <c r="M5590">
        <v>20</v>
      </c>
      <c r="N5590" s="2">
        <v>650</v>
      </c>
      <c r="O5590" s="2">
        <v>130</v>
      </c>
      <c r="P5590" s="2">
        <v>520</v>
      </c>
      <c r="Q5590" s="2">
        <v>350.85</v>
      </c>
      <c r="R5590" s="2">
        <v>169.15</v>
      </c>
      <c r="S5590" t="s">
        <v>53</v>
      </c>
      <c r="T5590" t="s">
        <v>76</v>
      </c>
      <c r="U5590" t="s">
        <v>77</v>
      </c>
      <c r="V5590" t="s">
        <v>39</v>
      </c>
      <c r="W5590" t="s">
        <v>40</v>
      </c>
      <c r="X5590" t="s">
        <v>41</v>
      </c>
      <c r="Y5590" t="s">
        <v>56</v>
      </c>
      <c r="Z5590" t="s">
        <v>43</v>
      </c>
      <c r="AA5590" t="s">
        <v>44</v>
      </c>
      <c r="AB5590" t="s">
        <v>44</v>
      </c>
    </row>
    <row r="5591" spans="1:28" x14ac:dyDescent="0.25">
      <c r="A5591" t="s">
        <v>10212</v>
      </c>
      <c r="B5591" s="1">
        <v>45742</v>
      </c>
      <c r="C5591" t="s">
        <v>4804</v>
      </c>
      <c r="D5591" t="s">
        <v>4805</v>
      </c>
      <c r="E5591">
        <v>45</v>
      </c>
      <c r="F5591" t="s">
        <v>48</v>
      </c>
      <c r="G5591" t="s">
        <v>112</v>
      </c>
      <c r="H5591" t="s">
        <v>113</v>
      </c>
      <c r="I5591" t="s">
        <v>103</v>
      </c>
      <c r="J5591" t="s">
        <v>104</v>
      </c>
      <c r="K5591">
        <v>2</v>
      </c>
      <c r="L5591" s="2">
        <v>650</v>
      </c>
      <c r="M5591">
        <v>20</v>
      </c>
      <c r="N5591" s="2">
        <v>1300</v>
      </c>
      <c r="O5591" s="2">
        <v>260</v>
      </c>
      <c r="P5591" s="2">
        <v>1040</v>
      </c>
      <c r="Q5591" s="2">
        <v>686.39</v>
      </c>
      <c r="R5591" s="2">
        <v>353.61</v>
      </c>
      <c r="S5591" t="s">
        <v>53</v>
      </c>
      <c r="T5591" t="s">
        <v>96</v>
      </c>
      <c r="U5591" t="s">
        <v>96</v>
      </c>
      <c r="V5591" t="s">
        <v>39</v>
      </c>
      <c r="W5591" t="s">
        <v>124</v>
      </c>
      <c r="X5591" t="s">
        <v>67</v>
      </c>
      <c r="Y5591" t="s">
        <v>56</v>
      </c>
      <c r="Z5591" t="s">
        <v>43</v>
      </c>
      <c r="AA5591" t="s">
        <v>44</v>
      </c>
      <c r="AB5591" t="s">
        <v>44</v>
      </c>
    </row>
    <row r="5592" spans="1:28" x14ac:dyDescent="0.25">
      <c r="A5592" t="s">
        <v>10213</v>
      </c>
      <c r="B5592" s="1">
        <v>45742</v>
      </c>
      <c r="C5592" t="s">
        <v>2149</v>
      </c>
      <c r="D5592" t="s">
        <v>2150</v>
      </c>
      <c r="E5592">
        <v>43</v>
      </c>
      <c r="F5592" t="s">
        <v>111</v>
      </c>
      <c r="G5592" t="s">
        <v>119</v>
      </c>
      <c r="H5592" t="s">
        <v>120</v>
      </c>
      <c r="I5592" t="s">
        <v>62</v>
      </c>
      <c r="J5592" t="s">
        <v>121</v>
      </c>
      <c r="K5592">
        <v>1</v>
      </c>
      <c r="L5592" s="2">
        <v>4800</v>
      </c>
      <c r="M5592">
        <v>15</v>
      </c>
      <c r="N5592" s="2">
        <v>4800</v>
      </c>
      <c r="O5592" s="2">
        <v>720</v>
      </c>
      <c r="P5592" s="2">
        <v>4080</v>
      </c>
      <c r="Q5592" s="2">
        <v>3340.27</v>
      </c>
      <c r="R5592" s="2">
        <v>739.73</v>
      </c>
      <c r="S5592" t="s">
        <v>53</v>
      </c>
      <c r="T5592" t="s">
        <v>105</v>
      </c>
      <c r="U5592" t="s">
        <v>106</v>
      </c>
      <c r="V5592" t="s">
        <v>39</v>
      </c>
      <c r="W5592" t="s">
        <v>83</v>
      </c>
      <c r="X5592" t="s">
        <v>67</v>
      </c>
      <c r="Y5592" t="s">
        <v>42</v>
      </c>
      <c r="Z5592" t="s">
        <v>43</v>
      </c>
      <c r="AA5592" t="s">
        <v>44</v>
      </c>
      <c r="AB5592" t="s">
        <v>44</v>
      </c>
    </row>
    <row r="5593" spans="1:28" x14ac:dyDescent="0.25">
      <c r="A5593" t="s">
        <v>10214</v>
      </c>
      <c r="B5593" s="1">
        <v>45742</v>
      </c>
      <c r="C5593" t="s">
        <v>6672</v>
      </c>
      <c r="D5593" t="s">
        <v>6673</v>
      </c>
      <c r="E5593">
        <v>42</v>
      </c>
      <c r="F5593" t="s">
        <v>31</v>
      </c>
      <c r="G5593" t="s">
        <v>212</v>
      </c>
      <c r="H5593" t="s">
        <v>213</v>
      </c>
      <c r="I5593" t="s">
        <v>51</v>
      </c>
      <c r="J5593" t="s">
        <v>52</v>
      </c>
      <c r="K5593">
        <v>2</v>
      </c>
      <c r="L5593" s="2">
        <v>400</v>
      </c>
      <c r="M5593">
        <v>15</v>
      </c>
      <c r="N5593" s="2">
        <v>800</v>
      </c>
      <c r="O5593" s="2">
        <v>120</v>
      </c>
      <c r="P5593" s="2">
        <v>680</v>
      </c>
      <c r="Q5593" s="2">
        <v>516.92999999999995</v>
      </c>
      <c r="R5593" s="2">
        <v>163.07</v>
      </c>
      <c r="S5593" t="s">
        <v>64</v>
      </c>
      <c r="T5593" t="s">
        <v>76</v>
      </c>
      <c r="U5593" t="s">
        <v>77</v>
      </c>
      <c r="V5593" t="s">
        <v>39</v>
      </c>
      <c r="W5593" t="s">
        <v>40</v>
      </c>
      <c r="X5593" t="s">
        <v>41</v>
      </c>
      <c r="Y5593" t="s">
        <v>56</v>
      </c>
      <c r="Z5593" t="s">
        <v>43</v>
      </c>
      <c r="AA5593" t="s">
        <v>44</v>
      </c>
      <c r="AB5593" t="s">
        <v>68</v>
      </c>
    </row>
    <row r="5594" spans="1:28" x14ac:dyDescent="0.25">
      <c r="A5594" t="s">
        <v>10215</v>
      </c>
      <c r="B5594" s="1">
        <v>45742</v>
      </c>
      <c r="C5594" t="s">
        <v>929</v>
      </c>
      <c r="D5594" t="s">
        <v>930</v>
      </c>
      <c r="E5594">
        <v>26</v>
      </c>
      <c r="F5594" t="s">
        <v>48</v>
      </c>
      <c r="G5594" t="s">
        <v>119</v>
      </c>
      <c r="H5594" t="s">
        <v>120</v>
      </c>
      <c r="I5594" t="s">
        <v>62</v>
      </c>
      <c r="J5594" t="s">
        <v>121</v>
      </c>
      <c r="K5594">
        <v>1</v>
      </c>
      <c r="L5594" s="2">
        <v>4800</v>
      </c>
      <c r="M5594">
        <v>15</v>
      </c>
      <c r="N5594" s="2">
        <v>4800</v>
      </c>
      <c r="O5594" s="2">
        <v>720</v>
      </c>
      <c r="P5594" s="2">
        <v>4080</v>
      </c>
      <c r="Q5594" s="2">
        <v>2631.6</v>
      </c>
      <c r="R5594" s="2">
        <v>1448.4</v>
      </c>
      <c r="S5594" t="s">
        <v>53</v>
      </c>
      <c r="T5594" t="s">
        <v>96</v>
      </c>
      <c r="U5594" t="s">
        <v>96</v>
      </c>
      <c r="V5594" t="s">
        <v>39</v>
      </c>
      <c r="W5594" t="s">
        <v>137</v>
      </c>
      <c r="X5594" t="s">
        <v>67</v>
      </c>
      <c r="Y5594" t="s">
        <v>42</v>
      </c>
      <c r="Z5594" t="s">
        <v>43</v>
      </c>
      <c r="AA5594" t="s">
        <v>44</v>
      </c>
      <c r="AB5594" t="s">
        <v>44</v>
      </c>
    </row>
    <row r="5595" spans="1:28" x14ac:dyDescent="0.25">
      <c r="A5595" t="s">
        <v>10216</v>
      </c>
      <c r="B5595" s="1">
        <v>45742</v>
      </c>
      <c r="C5595" t="s">
        <v>9227</v>
      </c>
      <c r="D5595" t="s">
        <v>9228</v>
      </c>
      <c r="E5595">
        <v>48</v>
      </c>
      <c r="F5595" t="s">
        <v>111</v>
      </c>
      <c r="G5595" t="s">
        <v>298</v>
      </c>
      <c r="H5595" t="s">
        <v>299</v>
      </c>
      <c r="I5595" t="s">
        <v>103</v>
      </c>
      <c r="J5595" t="s">
        <v>104</v>
      </c>
      <c r="K5595">
        <v>3</v>
      </c>
      <c r="L5595" s="2">
        <v>700</v>
      </c>
      <c r="M5595">
        <v>0</v>
      </c>
      <c r="N5595" s="2">
        <v>2100</v>
      </c>
      <c r="O5595" s="2">
        <v>0</v>
      </c>
      <c r="P5595" s="2">
        <v>2100</v>
      </c>
      <c r="Q5595" s="2">
        <v>1529.09</v>
      </c>
      <c r="R5595" s="2">
        <v>570.91</v>
      </c>
      <c r="S5595" t="s">
        <v>53</v>
      </c>
      <c r="T5595" t="s">
        <v>76</v>
      </c>
      <c r="U5595" t="s">
        <v>77</v>
      </c>
      <c r="V5595" t="s">
        <v>39</v>
      </c>
      <c r="W5595" t="s">
        <v>66</v>
      </c>
      <c r="X5595" t="s">
        <v>67</v>
      </c>
      <c r="Y5595" t="s">
        <v>56</v>
      </c>
      <c r="Z5595" t="s">
        <v>107</v>
      </c>
      <c r="AA5595" t="s">
        <v>44</v>
      </c>
      <c r="AB5595" t="s">
        <v>44</v>
      </c>
    </row>
    <row r="5596" spans="1:28" x14ac:dyDescent="0.25">
      <c r="A5596" t="s">
        <v>10217</v>
      </c>
      <c r="B5596" s="1">
        <v>45742</v>
      </c>
      <c r="C5596" t="s">
        <v>86</v>
      </c>
      <c r="D5596" t="s">
        <v>87</v>
      </c>
      <c r="E5596">
        <v>53</v>
      </c>
      <c r="F5596" t="s">
        <v>48</v>
      </c>
      <c r="G5596" t="s">
        <v>141</v>
      </c>
      <c r="H5596" t="s">
        <v>142</v>
      </c>
      <c r="I5596" t="s">
        <v>74</v>
      </c>
      <c r="J5596" t="s">
        <v>143</v>
      </c>
      <c r="K5596">
        <v>2</v>
      </c>
      <c r="L5596" s="2">
        <v>900</v>
      </c>
      <c r="M5596">
        <v>10</v>
      </c>
      <c r="N5596" s="2">
        <v>1800</v>
      </c>
      <c r="O5596" s="2">
        <v>180</v>
      </c>
      <c r="P5596" s="2">
        <v>1620</v>
      </c>
      <c r="Q5596" s="2">
        <v>974.73</v>
      </c>
      <c r="R5596" s="2">
        <v>645.27</v>
      </c>
      <c r="S5596" t="s">
        <v>53</v>
      </c>
      <c r="T5596" t="s">
        <v>153</v>
      </c>
      <c r="U5596" t="s">
        <v>154</v>
      </c>
      <c r="V5596" t="s">
        <v>39</v>
      </c>
      <c r="W5596" t="s">
        <v>124</v>
      </c>
      <c r="X5596" t="s">
        <v>67</v>
      </c>
      <c r="Y5596" t="s">
        <v>56</v>
      </c>
      <c r="Z5596" t="s">
        <v>43</v>
      </c>
      <c r="AA5596" t="s">
        <v>68</v>
      </c>
      <c r="AB5596" t="s">
        <v>44</v>
      </c>
    </row>
    <row r="5597" spans="1:28" x14ac:dyDescent="0.25">
      <c r="A5597" t="s">
        <v>10218</v>
      </c>
      <c r="B5597" s="1">
        <v>45743</v>
      </c>
      <c r="C5597" t="s">
        <v>3188</v>
      </c>
      <c r="D5597" t="s">
        <v>3189</v>
      </c>
      <c r="E5597">
        <v>48</v>
      </c>
      <c r="F5597" t="s">
        <v>31</v>
      </c>
      <c r="G5597" t="s">
        <v>112</v>
      </c>
      <c r="H5597" t="s">
        <v>113</v>
      </c>
      <c r="I5597" t="s">
        <v>103</v>
      </c>
      <c r="J5597" t="s">
        <v>104</v>
      </c>
      <c r="K5597">
        <v>1</v>
      </c>
      <c r="L5597" s="2">
        <v>650</v>
      </c>
      <c r="M5597">
        <v>0</v>
      </c>
      <c r="N5597" s="2">
        <v>650</v>
      </c>
      <c r="O5597" s="2">
        <v>0</v>
      </c>
      <c r="P5597" s="2">
        <v>650</v>
      </c>
      <c r="Q5597" s="2">
        <v>522.49</v>
      </c>
      <c r="R5597" s="2">
        <v>127.51</v>
      </c>
      <c r="S5597" t="s">
        <v>64</v>
      </c>
      <c r="T5597" t="s">
        <v>222</v>
      </c>
      <c r="U5597" t="s">
        <v>38</v>
      </c>
      <c r="V5597" t="s">
        <v>39</v>
      </c>
      <c r="W5597" t="s">
        <v>66</v>
      </c>
      <c r="X5597" t="s">
        <v>97</v>
      </c>
      <c r="Y5597" t="s">
        <v>56</v>
      </c>
      <c r="Z5597" t="s">
        <v>43</v>
      </c>
      <c r="AA5597" t="s">
        <v>44</v>
      </c>
      <c r="AB5597" t="s">
        <v>44</v>
      </c>
    </row>
    <row r="5598" spans="1:28" x14ac:dyDescent="0.25">
      <c r="A5598" t="s">
        <v>10219</v>
      </c>
      <c r="B5598" s="1">
        <v>45743</v>
      </c>
      <c r="C5598" t="s">
        <v>9292</v>
      </c>
      <c r="D5598" t="s">
        <v>9293</v>
      </c>
      <c r="E5598">
        <v>52</v>
      </c>
      <c r="F5598" t="s">
        <v>48</v>
      </c>
      <c r="G5598" t="s">
        <v>176</v>
      </c>
      <c r="H5598" t="s">
        <v>177</v>
      </c>
      <c r="I5598" t="s">
        <v>34</v>
      </c>
      <c r="J5598" t="s">
        <v>35</v>
      </c>
      <c r="K5598">
        <v>2</v>
      </c>
      <c r="L5598" s="2">
        <v>6500</v>
      </c>
      <c r="M5598">
        <v>25</v>
      </c>
      <c r="N5598" s="2">
        <v>13000</v>
      </c>
      <c r="O5598" s="2">
        <v>3250</v>
      </c>
      <c r="P5598" s="2">
        <v>9750</v>
      </c>
      <c r="Q5598" s="2">
        <v>7506.38</v>
      </c>
      <c r="R5598" s="2">
        <v>2243.62</v>
      </c>
      <c r="S5598" t="s">
        <v>64</v>
      </c>
      <c r="T5598" t="s">
        <v>398</v>
      </c>
      <c r="U5598" t="s">
        <v>399</v>
      </c>
      <c r="V5598" t="s">
        <v>39</v>
      </c>
      <c r="W5598" t="s">
        <v>40</v>
      </c>
      <c r="X5598" t="s">
        <v>67</v>
      </c>
      <c r="Y5598" t="s">
        <v>56</v>
      </c>
      <c r="Z5598" t="s">
        <v>107</v>
      </c>
      <c r="AA5598" t="s">
        <v>44</v>
      </c>
      <c r="AB5598" t="s">
        <v>44</v>
      </c>
    </row>
    <row r="5599" spans="1:28" x14ac:dyDescent="0.25">
      <c r="A5599" t="s">
        <v>10220</v>
      </c>
      <c r="B5599" s="1">
        <v>45743</v>
      </c>
      <c r="C5599" t="s">
        <v>3741</v>
      </c>
      <c r="D5599" t="s">
        <v>3742</v>
      </c>
      <c r="E5599">
        <v>31</v>
      </c>
      <c r="F5599" t="s">
        <v>48</v>
      </c>
      <c r="G5599" t="s">
        <v>207</v>
      </c>
      <c r="H5599" t="s">
        <v>208</v>
      </c>
      <c r="I5599" t="s">
        <v>34</v>
      </c>
      <c r="J5599" t="s">
        <v>143</v>
      </c>
      <c r="K5599">
        <v>1</v>
      </c>
      <c r="L5599" s="2">
        <v>18000</v>
      </c>
      <c r="M5599">
        <v>25</v>
      </c>
      <c r="N5599" s="2">
        <v>18000</v>
      </c>
      <c r="O5599" s="2">
        <v>4500</v>
      </c>
      <c r="P5599" s="2">
        <v>13500</v>
      </c>
      <c r="Q5599" s="2">
        <v>7925.89</v>
      </c>
      <c r="R5599" s="2">
        <v>5574.11</v>
      </c>
      <c r="S5599" t="s">
        <v>36</v>
      </c>
      <c r="T5599" t="s">
        <v>114</v>
      </c>
      <c r="U5599" t="s">
        <v>115</v>
      </c>
      <c r="V5599" t="s">
        <v>39</v>
      </c>
      <c r="W5599" t="s">
        <v>124</v>
      </c>
      <c r="X5599" t="s">
        <v>97</v>
      </c>
      <c r="Y5599" t="s">
        <v>56</v>
      </c>
      <c r="Z5599" t="s">
        <v>43</v>
      </c>
      <c r="AA5599" t="s">
        <v>44</v>
      </c>
      <c r="AB5599" t="s">
        <v>44</v>
      </c>
    </row>
    <row r="5600" spans="1:28" x14ac:dyDescent="0.25">
      <c r="A5600" t="s">
        <v>10221</v>
      </c>
      <c r="B5600" s="1">
        <v>45743</v>
      </c>
      <c r="C5600" t="s">
        <v>10222</v>
      </c>
      <c r="D5600" t="s">
        <v>10223</v>
      </c>
      <c r="E5600">
        <v>45</v>
      </c>
      <c r="F5600" t="s">
        <v>31</v>
      </c>
      <c r="G5600" t="s">
        <v>81</v>
      </c>
      <c r="H5600" t="s">
        <v>82</v>
      </c>
      <c r="I5600" t="s">
        <v>51</v>
      </c>
      <c r="J5600" t="s">
        <v>52</v>
      </c>
      <c r="K5600">
        <v>2</v>
      </c>
      <c r="L5600" s="2">
        <v>600</v>
      </c>
      <c r="M5600">
        <v>5</v>
      </c>
      <c r="N5600" s="2">
        <v>1200</v>
      </c>
      <c r="O5600" s="2">
        <v>60</v>
      </c>
      <c r="P5600" s="2">
        <v>1140</v>
      </c>
      <c r="Q5600" s="2">
        <v>827.83</v>
      </c>
      <c r="R5600" s="2">
        <v>312.17</v>
      </c>
      <c r="S5600" t="s">
        <v>64</v>
      </c>
      <c r="T5600" t="s">
        <v>263</v>
      </c>
      <c r="U5600" t="s">
        <v>91</v>
      </c>
      <c r="V5600" t="s">
        <v>39</v>
      </c>
      <c r="W5600" t="s">
        <v>40</v>
      </c>
      <c r="X5600" t="s">
        <v>67</v>
      </c>
      <c r="Y5600" t="s">
        <v>42</v>
      </c>
      <c r="Z5600" t="s">
        <v>43</v>
      </c>
      <c r="AA5600" t="s">
        <v>44</v>
      </c>
      <c r="AB5600" t="s">
        <v>44</v>
      </c>
    </row>
    <row r="5601" spans="1:28" x14ac:dyDescent="0.25">
      <c r="A5601" t="s">
        <v>10224</v>
      </c>
      <c r="B5601" s="1">
        <v>45743</v>
      </c>
      <c r="C5601" t="s">
        <v>10225</v>
      </c>
      <c r="D5601" t="s">
        <v>10226</v>
      </c>
      <c r="E5601">
        <v>41</v>
      </c>
      <c r="F5601" t="s">
        <v>111</v>
      </c>
      <c r="G5601" t="s">
        <v>60</v>
      </c>
      <c r="H5601" t="s">
        <v>61</v>
      </c>
      <c r="I5601" t="s">
        <v>62</v>
      </c>
      <c r="J5601" t="s">
        <v>63</v>
      </c>
      <c r="K5601">
        <v>1</v>
      </c>
      <c r="L5601" s="2">
        <v>3500</v>
      </c>
      <c r="M5601">
        <v>20</v>
      </c>
      <c r="N5601" s="2">
        <v>3500</v>
      </c>
      <c r="O5601" s="2">
        <v>700</v>
      </c>
      <c r="P5601" s="2">
        <v>2800</v>
      </c>
      <c r="Q5601" s="2">
        <v>2195.91</v>
      </c>
      <c r="R5601" s="2">
        <v>604.09</v>
      </c>
      <c r="S5601" t="s">
        <v>36</v>
      </c>
      <c r="T5601" t="s">
        <v>163</v>
      </c>
      <c r="U5601" t="s">
        <v>164</v>
      </c>
      <c r="V5601" t="s">
        <v>39</v>
      </c>
      <c r="W5601" t="s">
        <v>137</v>
      </c>
      <c r="X5601" t="s">
        <v>97</v>
      </c>
      <c r="Y5601" t="s">
        <v>56</v>
      </c>
      <c r="Z5601" t="s">
        <v>43</v>
      </c>
      <c r="AA5601" t="s">
        <v>44</v>
      </c>
      <c r="AB5601" t="s">
        <v>44</v>
      </c>
    </row>
    <row r="5602" spans="1:28" x14ac:dyDescent="0.25">
      <c r="A5602" t="s">
        <v>10227</v>
      </c>
      <c r="B5602" s="1">
        <v>45743</v>
      </c>
      <c r="C5602" t="s">
        <v>6613</v>
      </c>
      <c r="D5602" t="s">
        <v>6614</v>
      </c>
      <c r="E5602">
        <v>57</v>
      </c>
      <c r="F5602" t="s">
        <v>111</v>
      </c>
      <c r="G5602" t="s">
        <v>344</v>
      </c>
      <c r="H5602" t="s">
        <v>345</v>
      </c>
      <c r="I5602" t="s">
        <v>34</v>
      </c>
      <c r="J5602" t="s">
        <v>121</v>
      </c>
      <c r="K5602">
        <v>3</v>
      </c>
      <c r="L5602" s="2">
        <v>1600</v>
      </c>
      <c r="M5602">
        <v>5</v>
      </c>
      <c r="N5602" s="2">
        <v>4800</v>
      </c>
      <c r="O5602" s="2">
        <v>240</v>
      </c>
      <c r="P5602" s="2">
        <v>4560</v>
      </c>
      <c r="Q5602" s="2">
        <v>2830.32</v>
      </c>
      <c r="R5602" s="2">
        <v>1729.68</v>
      </c>
      <c r="S5602" t="s">
        <v>53</v>
      </c>
      <c r="T5602" t="s">
        <v>290</v>
      </c>
      <c r="U5602" t="s">
        <v>291</v>
      </c>
      <c r="V5602" t="s">
        <v>39</v>
      </c>
      <c r="W5602" t="s">
        <v>66</v>
      </c>
      <c r="X5602" t="s">
        <v>41</v>
      </c>
      <c r="Y5602" t="s">
        <v>42</v>
      </c>
      <c r="Z5602" t="s">
        <v>43</v>
      </c>
      <c r="AA5602" t="s">
        <v>44</v>
      </c>
      <c r="AB5602" t="s">
        <v>44</v>
      </c>
    </row>
    <row r="5603" spans="1:28" x14ac:dyDescent="0.25">
      <c r="A5603" t="s">
        <v>10228</v>
      </c>
      <c r="B5603" s="1">
        <v>45743</v>
      </c>
      <c r="C5603" t="s">
        <v>10229</v>
      </c>
      <c r="D5603" t="s">
        <v>10230</v>
      </c>
      <c r="E5603">
        <v>22</v>
      </c>
      <c r="F5603" t="s">
        <v>48</v>
      </c>
      <c r="G5603" t="s">
        <v>197</v>
      </c>
      <c r="H5603" t="s">
        <v>198</v>
      </c>
      <c r="I5603" t="s">
        <v>74</v>
      </c>
      <c r="J5603" t="s">
        <v>75</v>
      </c>
      <c r="K5603">
        <v>2</v>
      </c>
      <c r="L5603" s="2">
        <v>2600</v>
      </c>
      <c r="M5603">
        <v>0</v>
      </c>
      <c r="N5603" s="2">
        <v>5200</v>
      </c>
      <c r="O5603" s="2">
        <v>0</v>
      </c>
      <c r="P5603" s="2">
        <v>5200</v>
      </c>
      <c r="Q5603" s="2">
        <v>3438</v>
      </c>
      <c r="R5603" s="2">
        <v>1762</v>
      </c>
      <c r="S5603" t="s">
        <v>53</v>
      </c>
      <c r="T5603" t="s">
        <v>96</v>
      </c>
      <c r="U5603" t="s">
        <v>96</v>
      </c>
      <c r="V5603" t="s">
        <v>39</v>
      </c>
      <c r="W5603" t="s">
        <v>137</v>
      </c>
      <c r="X5603" t="s">
        <v>41</v>
      </c>
      <c r="Y5603" t="s">
        <v>42</v>
      </c>
      <c r="Z5603" t="s">
        <v>43</v>
      </c>
      <c r="AA5603" t="s">
        <v>44</v>
      </c>
      <c r="AB5603" t="s">
        <v>44</v>
      </c>
    </row>
    <row r="5604" spans="1:28" x14ac:dyDescent="0.25">
      <c r="A5604" t="s">
        <v>10231</v>
      </c>
      <c r="B5604" s="1">
        <v>45743</v>
      </c>
      <c r="C5604" t="s">
        <v>488</v>
      </c>
      <c r="D5604" t="s">
        <v>489</v>
      </c>
      <c r="E5604">
        <v>27</v>
      </c>
      <c r="F5604" t="s">
        <v>48</v>
      </c>
      <c r="G5604" t="s">
        <v>101</v>
      </c>
      <c r="H5604" t="s">
        <v>102</v>
      </c>
      <c r="I5604" t="s">
        <v>103</v>
      </c>
      <c r="J5604" t="s">
        <v>104</v>
      </c>
      <c r="K5604">
        <v>1</v>
      </c>
      <c r="L5604" s="2">
        <v>1800</v>
      </c>
      <c r="M5604">
        <v>10</v>
      </c>
      <c r="N5604" s="2">
        <v>1800</v>
      </c>
      <c r="O5604" s="2">
        <v>180</v>
      </c>
      <c r="P5604" s="2">
        <v>1620</v>
      </c>
      <c r="Q5604" s="2">
        <v>1042.3800000000001</v>
      </c>
      <c r="R5604" s="2">
        <v>577.62</v>
      </c>
      <c r="S5604" t="s">
        <v>53</v>
      </c>
      <c r="T5604" t="s">
        <v>54</v>
      </c>
      <c r="U5604" t="s">
        <v>55</v>
      </c>
      <c r="V5604" t="s">
        <v>39</v>
      </c>
      <c r="W5604" t="s">
        <v>40</v>
      </c>
      <c r="X5604" t="s">
        <v>67</v>
      </c>
      <c r="Y5604" t="s">
        <v>56</v>
      </c>
      <c r="Z5604" t="s">
        <v>43</v>
      </c>
      <c r="AA5604" t="s">
        <v>44</v>
      </c>
      <c r="AB5604" t="s">
        <v>44</v>
      </c>
    </row>
    <row r="5605" spans="1:28" x14ac:dyDescent="0.25">
      <c r="A5605" t="s">
        <v>10232</v>
      </c>
      <c r="B5605" s="1">
        <v>45743</v>
      </c>
      <c r="C5605" t="s">
        <v>4911</v>
      </c>
      <c r="D5605" t="s">
        <v>4912</v>
      </c>
      <c r="E5605">
        <v>54</v>
      </c>
      <c r="F5605" t="s">
        <v>48</v>
      </c>
      <c r="G5605" t="s">
        <v>207</v>
      </c>
      <c r="H5605" t="s">
        <v>208</v>
      </c>
      <c r="I5605" t="s">
        <v>34</v>
      </c>
      <c r="J5605" t="s">
        <v>143</v>
      </c>
      <c r="K5605">
        <v>1</v>
      </c>
      <c r="L5605" s="2">
        <v>18000</v>
      </c>
      <c r="M5605">
        <v>30</v>
      </c>
      <c r="N5605" s="2">
        <v>18000</v>
      </c>
      <c r="O5605" s="2">
        <v>5400</v>
      </c>
      <c r="P5605" s="2">
        <v>12600</v>
      </c>
      <c r="Q5605" s="2">
        <v>7305.8</v>
      </c>
      <c r="R5605" s="2">
        <v>5294.2</v>
      </c>
      <c r="S5605" t="s">
        <v>53</v>
      </c>
      <c r="T5605" t="s">
        <v>275</v>
      </c>
      <c r="U5605" t="s">
        <v>123</v>
      </c>
      <c r="V5605" t="s">
        <v>39</v>
      </c>
      <c r="W5605" t="s">
        <v>92</v>
      </c>
      <c r="X5605" t="s">
        <v>97</v>
      </c>
      <c r="Y5605" t="s">
        <v>56</v>
      </c>
      <c r="Z5605" t="s">
        <v>43</v>
      </c>
      <c r="AA5605" t="s">
        <v>44</v>
      </c>
      <c r="AB5605" t="s">
        <v>44</v>
      </c>
    </row>
    <row r="5606" spans="1:28" x14ac:dyDescent="0.25">
      <c r="A5606" t="s">
        <v>10233</v>
      </c>
      <c r="B5606" s="1">
        <v>45743</v>
      </c>
      <c r="C5606" t="s">
        <v>5648</v>
      </c>
      <c r="D5606" t="s">
        <v>5649</v>
      </c>
      <c r="E5606">
        <v>40</v>
      </c>
      <c r="F5606" t="s">
        <v>48</v>
      </c>
      <c r="G5606" t="s">
        <v>112</v>
      </c>
      <c r="H5606" t="s">
        <v>113</v>
      </c>
      <c r="I5606" t="s">
        <v>103</v>
      </c>
      <c r="J5606" t="s">
        <v>104</v>
      </c>
      <c r="K5606">
        <v>4</v>
      </c>
      <c r="L5606" s="2">
        <v>650</v>
      </c>
      <c r="M5606">
        <v>5</v>
      </c>
      <c r="N5606" s="2">
        <v>2600</v>
      </c>
      <c r="O5606" s="2">
        <v>130</v>
      </c>
      <c r="P5606" s="2">
        <v>2470</v>
      </c>
      <c r="Q5606" s="2">
        <v>1665.6</v>
      </c>
      <c r="R5606" s="2">
        <v>804.4</v>
      </c>
      <c r="S5606" t="s">
        <v>64</v>
      </c>
      <c r="T5606" t="s">
        <v>90</v>
      </c>
      <c r="U5606" t="s">
        <v>91</v>
      </c>
      <c r="V5606" t="s">
        <v>39</v>
      </c>
      <c r="W5606" t="s">
        <v>137</v>
      </c>
      <c r="X5606" t="s">
        <v>67</v>
      </c>
      <c r="Y5606" t="s">
        <v>84</v>
      </c>
      <c r="Z5606" t="s">
        <v>223</v>
      </c>
      <c r="AA5606" t="s">
        <v>44</v>
      </c>
      <c r="AB5606" t="s">
        <v>44</v>
      </c>
    </row>
    <row r="5607" spans="1:28" x14ac:dyDescent="0.25">
      <c r="A5607" t="s">
        <v>10234</v>
      </c>
      <c r="B5607" s="1">
        <v>45743</v>
      </c>
      <c r="C5607" t="s">
        <v>4793</v>
      </c>
      <c r="D5607" t="s">
        <v>4794</v>
      </c>
      <c r="E5607">
        <v>54</v>
      </c>
      <c r="F5607" t="s">
        <v>31</v>
      </c>
      <c r="G5607" t="s">
        <v>318</v>
      </c>
      <c r="H5607" t="s">
        <v>319</v>
      </c>
      <c r="I5607" t="s">
        <v>34</v>
      </c>
      <c r="J5607" t="s">
        <v>190</v>
      </c>
      <c r="K5607">
        <v>3</v>
      </c>
      <c r="L5607" s="2">
        <v>2500</v>
      </c>
      <c r="M5607">
        <v>10</v>
      </c>
      <c r="N5607" s="2">
        <v>7500</v>
      </c>
      <c r="O5607" s="2">
        <v>750</v>
      </c>
      <c r="P5607" s="2">
        <v>6750</v>
      </c>
      <c r="Q5607" s="2">
        <v>5082.75</v>
      </c>
      <c r="R5607" s="2">
        <v>1667.25</v>
      </c>
      <c r="S5607" t="s">
        <v>53</v>
      </c>
      <c r="T5607" t="s">
        <v>90</v>
      </c>
      <c r="U5607" t="s">
        <v>91</v>
      </c>
      <c r="V5607" t="s">
        <v>39</v>
      </c>
      <c r="W5607" t="s">
        <v>137</v>
      </c>
      <c r="X5607" t="s">
        <v>67</v>
      </c>
      <c r="Y5607" t="s">
        <v>56</v>
      </c>
      <c r="Z5607" t="s">
        <v>43</v>
      </c>
      <c r="AA5607" t="s">
        <v>44</v>
      </c>
      <c r="AB5607" t="s">
        <v>44</v>
      </c>
    </row>
    <row r="5608" spans="1:28" x14ac:dyDescent="0.25">
      <c r="A5608" t="s">
        <v>10235</v>
      </c>
      <c r="B5608" s="1">
        <v>45743</v>
      </c>
      <c r="C5608" t="s">
        <v>2193</v>
      </c>
      <c r="D5608" t="s">
        <v>2194</v>
      </c>
      <c r="E5608">
        <v>41</v>
      </c>
      <c r="F5608" t="s">
        <v>31</v>
      </c>
      <c r="G5608" t="s">
        <v>561</v>
      </c>
      <c r="H5608" t="s">
        <v>562</v>
      </c>
      <c r="I5608" t="s">
        <v>34</v>
      </c>
      <c r="J5608" t="s">
        <v>143</v>
      </c>
      <c r="K5608">
        <v>2</v>
      </c>
      <c r="L5608" s="2">
        <v>900</v>
      </c>
      <c r="M5608">
        <v>10</v>
      </c>
      <c r="N5608" s="2">
        <v>1800</v>
      </c>
      <c r="O5608" s="2">
        <v>180</v>
      </c>
      <c r="P5608" s="2">
        <v>1620</v>
      </c>
      <c r="Q5608" s="2">
        <v>1324.46</v>
      </c>
      <c r="R5608" s="2">
        <v>295.54000000000002</v>
      </c>
      <c r="S5608" t="s">
        <v>53</v>
      </c>
      <c r="T5608" t="s">
        <v>136</v>
      </c>
      <c r="U5608" t="s">
        <v>38</v>
      </c>
      <c r="V5608" t="s">
        <v>39</v>
      </c>
      <c r="W5608" t="s">
        <v>137</v>
      </c>
      <c r="X5608" t="s">
        <v>41</v>
      </c>
      <c r="Y5608" t="s">
        <v>56</v>
      </c>
      <c r="Z5608" t="s">
        <v>43</v>
      </c>
      <c r="AA5608" t="s">
        <v>44</v>
      </c>
      <c r="AB5608" t="s">
        <v>44</v>
      </c>
    </row>
    <row r="5609" spans="1:28" x14ac:dyDescent="0.25">
      <c r="A5609" t="s">
        <v>10236</v>
      </c>
      <c r="B5609" s="1">
        <v>45744</v>
      </c>
      <c r="C5609" t="s">
        <v>488</v>
      </c>
      <c r="D5609" t="s">
        <v>489</v>
      </c>
      <c r="E5609">
        <v>44</v>
      </c>
      <c r="F5609" t="s">
        <v>31</v>
      </c>
      <c r="G5609" t="s">
        <v>60</v>
      </c>
      <c r="H5609" t="s">
        <v>61</v>
      </c>
      <c r="I5609" t="s">
        <v>62</v>
      </c>
      <c r="J5609" t="s">
        <v>63</v>
      </c>
      <c r="K5609">
        <v>2</v>
      </c>
      <c r="L5609" s="2">
        <v>3500</v>
      </c>
      <c r="M5609">
        <v>20</v>
      </c>
      <c r="N5609" s="2">
        <v>7000</v>
      </c>
      <c r="O5609" s="2">
        <v>1400</v>
      </c>
      <c r="P5609" s="2">
        <v>5600</v>
      </c>
      <c r="Q5609" s="2">
        <v>4023.52</v>
      </c>
      <c r="R5609" s="2">
        <v>1576.48</v>
      </c>
      <c r="S5609" t="s">
        <v>64</v>
      </c>
      <c r="T5609" t="s">
        <v>275</v>
      </c>
      <c r="U5609" t="s">
        <v>123</v>
      </c>
      <c r="V5609" t="s">
        <v>39</v>
      </c>
      <c r="W5609" t="s">
        <v>40</v>
      </c>
      <c r="X5609" t="s">
        <v>97</v>
      </c>
      <c r="Y5609" t="s">
        <v>56</v>
      </c>
      <c r="Z5609" t="s">
        <v>144</v>
      </c>
      <c r="AA5609" t="s">
        <v>44</v>
      </c>
      <c r="AB5609" t="s">
        <v>44</v>
      </c>
    </row>
    <row r="5610" spans="1:28" x14ac:dyDescent="0.25">
      <c r="A5610" t="s">
        <v>10237</v>
      </c>
      <c r="B5610" s="1">
        <v>45744</v>
      </c>
      <c r="C5610" t="s">
        <v>625</v>
      </c>
      <c r="D5610" t="s">
        <v>626</v>
      </c>
      <c r="E5610">
        <v>22</v>
      </c>
      <c r="F5610" t="s">
        <v>48</v>
      </c>
      <c r="G5610" t="s">
        <v>227</v>
      </c>
      <c r="H5610" t="s">
        <v>228</v>
      </c>
      <c r="I5610" t="s">
        <v>74</v>
      </c>
      <c r="J5610" t="s">
        <v>75</v>
      </c>
      <c r="K5610">
        <v>5</v>
      </c>
      <c r="L5610" s="2">
        <v>1400</v>
      </c>
      <c r="M5610">
        <v>10</v>
      </c>
      <c r="N5610" s="2">
        <v>7000</v>
      </c>
      <c r="O5610" s="2">
        <v>700</v>
      </c>
      <c r="P5610" s="2">
        <v>6300</v>
      </c>
      <c r="Q5610" s="2">
        <v>4994.2700000000004</v>
      </c>
      <c r="R5610" s="2">
        <v>1305.73</v>
      </c>
      <c r="S5610" t="s">
        <v>36</v>
      </c>
      <c r="T5610" t="s">
        <v>54</v>
      </c>
      <c r="U5610" t="s">
        <v>55</v>
      </c>
      <c r="V5610" t="s">
        <v>39</v>
      </c>
      <c r="W5610" t="s">
        <v>40</v>
      </c>
      <c r="X5610" t="s">
        <v>67</v>
      </c>
      <c r="Y5610" t="s">
        <v>42</v>
      </c>
      <c r="Z5610" t="s">
        <v>43</v>
      </c>
      <c r="AA5610" t="s">
        <v>44</v>
      </c>
      <c r="AB5610" t="s">
        <v>44</v>
      </c>
    </row>
    <row r="5611" spans="1:28" x14ac:dyDescent="0.25">
      <c r="A5611" t="s">
        <v>10238</v>
      </c>
      <c r="B5611" s="1">
        <v>45744</v>
      </c>
      <c r="C5611" t="s">
        <v>5364</v>
      </c>
      <c r="D5611" t="s">
        <v>5365</v>
      </c>
      <c r="E5611">
        <v>57</v>
      </c>
      <c r="F5611" t="s">
        <v>31</v>
      </c>
      <c r="G5611" t="s">
        <v>134</v>
      </c>
      <c r="H5611" t="s">
        <v>135</v>
      </c>
      <c r="I5611" t="s">
        <v>62</v>
      </c>
      <c r="J5611" t="s">
        <v>130</v>
      </c>
      <c r="K5611">
        <v>3</v>
      </c>
      <c r="L5611" s="2">
        <v>8500</v>
      </c>
      <c r="M5611">
        <v>5</v>
      </c>
      <c r="N5611" s="2">
        <v>25500</v>
      </c>
      <c r="O5611" s="2">
        <v>1275</v>
      </c>
      <c r="P5611" s="2">
        <v>24225</v>
      </c>
      <c r="Q5611" s="2">
        <v>15735.09</v>
      </c>
      <c r="R5611" s="2">
        <v>8489.91</v>
      </c>
      <c r="S5611" t="s">
        <v>53</v>
      </c>
      <c r="T5611" t="s">
        <v>263</v>
      </c>
      <c r="U5611" t="s">
        <v>91</v>
      </c>
      <c r="V5611" t="s">
        <v>39</v>
      </c>
      <c r="W5611" t="s">
        <v>66</v>
      </c>
      <c r="X5611" t="s">
        <v>41</v>
      </c>
      <c r="Y5611" t="s">
        <v>42</v>
      </c>
      <c r="Z5611" t="s">
        <v>107</v>
      </c>
      <c r="AA5611" t="s">
        <v>44</v>
      </c>
      <c r="AB5611" t="s">
        <v>44</v>
      </c>
    </row>
    <row r="5612" spans="1:28" x14ac:dyDescent="0.25">
      <c r="A5612" t="s">
        <v>10239</v>
      </c>
      <c r="B5612" s="1">
        <v>45744</v>
      </c>
      <c r="C5612" t="s">
        <v>7324</v>
      </c>
      <c r="D5612" t="s">
        <v>7325</v>
      </c>
      <c r="E5612">
        <v>48</v>
      </c>
      <c r="F5612" t="s">
        <v>31</v>
      </c>
      <c r="G5612" t="s">
        <v>344</v>
      </c>
      <c r="H5612" t="s">
        <v>345</v>
      </c>
      <c r="I5612" t="s">
        <v>34</v>
      </c>
      <c r="J5612" t="s">
        <v>121</v>
      </c>
      <c r="K5612">
        <v>3</v>
      </c>
      <c r="L5612" s="2">
        <v>1600</v>
      </c>
      <c r="M5612">
        <v>25</v>
      </c>
      <c r="N5612" s="2">
        <v>4800</v>
      </c>
      <c r="O5612" s="2">
        <v>1200</v>
      </c>
      <c r="P5612" s="2">
        <v>3600</v>
      </c>
      <c r="Q5612" s="2">
        <v>2920.81</v>
      </c>
      <c r="R5612" s="2">
        <v>679.19</v>
      </c>
      <c r="S5612" t="s">
        <v>53</v>
      </c>
      <c r="T5612" t="s">
        <v>76</v>
      </c>
      <c r="U5612" t="s">
        <v>77</v>
      </c>
      <c r="V5612" t="s">
        <v>39</v>
      </c>
      <c r="W5612" t="s">
        <v>83</v>
      </c>
      <c r="X5612" t="s">
        <v>41</v>
      </c>
      <c r="Y5612" t="s">
        <v>42</v>
      </c>
      <c r="Z5612" t="s">
        <v>43</v>
      </c>
      <c r="AA5612" t="s">
        <v>44</v>
      </c>
      <c r="AB5612" t="s">
        <v>44</v>
      </c>
    </row>
    <row r="5613" spans="1:28" x14ac:dyDescent="0.25">
      <c r="A5613" t="s">
        <v>10240</v>
      </c>
      <c r="B5613" s="1">
        <v>45744</v>
      </c>
      <c r="C5613" t="s">
        <v>5202</v>
      </c>
      <c r="D5613" t="s">
        <v>5203</v>
      </c>
      <c r="E5613">
        <v>28</v>
      </c>
      <c r="F5613" t="s">
        <v>48</v>
      </c>
      <c r="G5613" t="s">
        <v>168</v>
      </c>
      <c r="H5613" t="s">
        <v>169</v>
      </c>
      <c r="I5613" t="s">
        <v>62</v>
      </c>
      <c r="J5613" t="s">
        <v>143</v>
      </c>
      <c r="K5613">
        <v>1</v>
      </c>
      <c r="L5613" s="2">
        <v>1800</v>
      </c>
      <c r="M5613">
        <v>5</v>
      </c>
      <c r="N5613" s="2">
        <v>1800</v>
      </c>
      <c r="O5613" s="2">
        <v>90</v>
      </c>
      <c r="P5613" s="2">
        <v>1710</v>
      </c>
      <c r="Q5613" s="2">
        <v>1043.67</v>
      </c>
      <c r="R5613" s="2">
        <v>666.33</v>
      </c>
      <c r="S5613" t="s">
        <v>53</v>
      </c>
      <c r="T5613" t="s">
        <v>153</v>
      </c>
      <c r="U5613" t="s">
        <v>154</v>
      </c>
      <c r="V5613" t="s">
        <v>39</v>
      </c>
      <c r="W5613" t="s">
        <v>40</v>
      </c>
      <c r="X5613" t="s">
        <v>97</v>
      </c>
      <c r="Y5613" t="s">
        <v>56</v>
      </c>
      <c r="Z5613" t="s">
        <v>107</v>
      </c>
      <c r="AA5613" t="s">
        <v>44</v>
      </c>
      <c r="AB5613" t="s">
        <v>44</v>
      </c>
    </row>
    <row r="5614" spans="1:28" x14ac:dyDescent="0.25">
      <c r="A5614" t="s">
        <v>10241</v>
      </c>
      <c r="B5614" s="1">
        <v>45744</v>
      </c>
      <c r="C5614" t="s">
        <v>1295</v>
      </c>
      <c r="D5614" t="s">
        <v>1296</v>
      </c>
      <c r="E5614">
        <v>28</v>
      </c>
      <c r="F5614" t="s">
        <v>31</v>
      </c>
      <c r="G5614" t="s">
        <v>60</v>
      </c>
      <c r="H5614" t="s">
        <v>61</v>
      </c>
      <c r="I5614" t="s">
        <v>62</v>
      </c>
      <c r="J5614" t="s">
        <v>63</v>
      </c>
      <c r="K5614">
        <v>2</v>
      </c>
      <c r="L5614" s="2">
        <v>3500</v>
      </c>
      <c r="M5614">
        <v>5</v>
      </c>
      <c r="N5614" s="2">
        <v>7000</v>
      </c>
      <c r="O5614" s="2">
        <v>350</v>
      </c>
      <c r="P5614" s="2">
        <v>6650</v>
      </c>
      <c r="Q5614" s="2">
        <v>5432.14</v>
      </c>
      <c r="R5614" s="2">
        <v>1217.8599999999999</v>
      </c>
      <c r="S5614" t="s">
        <v>53</v>
      </c>
      <c r="T5614" t="s">
        <v>105</v>
      </c>
      <c r="U5614" t="s">
        <v>106</v>
      </c>
      <c r="V5614" t="s">
        <v>39</v>
      </c>
      <c r="W5614" t="s">
        <v>124</v>
      </c>
      <c r="X5614" t="s">
        <v>97</v>
      </c>
      <c r="Y5614" t="s">
        <v>56</v>
      </c>
      <c r="Z5614" t="s">
        <v>43</v>
      </c>
      <c r="AA5614" t="s">
        <v>44</v>
      </c>
      <c r="AB5614" t="s">
        <v>44</v>
      </c>
    </row>
    <row r="5615" spans="1:28" x14ac:dyDescent="0.25">
      <c r="A5615" t="s">
        <v>10242</v>
      </c>
      <c r="B5615" s="1">
        <v>45744</v>
      </c>
      <c r="C5615" t="s">
        <v>7217</v>
      </c>
      <c r="D5615" t="s">
        <v>7218</v>
      </c>
      <c r="E5615">
        <v>49</v>
      </c>
      <c r="F5615" t="s">
        <v>111</v>
      </c>
      <c r="G5615" t="s">
        <v>344</v>
      </c>
      <c r="H5615" t="s">
        <v>345</v>
      </c>
      <c r="I5615" t="s">
        <v>34</v>
      </c>
      <c r="J5615" t="s">
        <v>121</v>
      </c>
      <c r="K5615">
        <v>1</v>
      </c>
      <c r="L5615" s="2">
        <v>1600</v>
      </c>
      <c r="M5615">
        <v>5</v>
      </c>
      <c r="N5615" s="2">
        <v>1600</v>
      </c>
      <c r="O5615" s="2">
        <v>80</v>
      </c>
      <c r="P5615" s="2">
        <v>1520</v>
      </c>
      <c r="Q5615" s="2">
        <v>1222.26</v>
      </c>
      <c r="R5615" s="2">
        <v>297.74</v>
      </c>
      <c r="S5615" t="s">
        <v>36</v>
      </c>
      <c r="T5615" t="s">
        <v>90</v>
      </c>
      <c r="U5615" t="s">
        <v>91</v>
      </c>
      <c r="V5615" t="s">
        <v>39</v>
      </c>
      <c r="W5615" t="s">
        <v>66</v>
      </c>
      <c r="X5615" t="s">
        <v>97</v>
      </c>
      <c r="Y5615" t="s">
        <v>42</v>
      </c>
      <c r="Z5615" t="s">
        <v>43</v>
      </c>
      <c r="AA5615" t="s">
        <v>44</v>
      </c>
      <c r="AB5615" t="s">
        <v>44</v>
      </c>
    </row>
    <row r="5616" spans="1:28" x14ac:dyDescent="0.25">
      <c r="A5616" t="s">
        <v>10243</v>
      </c>
      <c r="B5616" s="1">
        <v>45744</v>
      </c>
      <c r="C5616" t="s">
        <v>684</v>
      </c>
      <c r="D5616" t="s">
        <v>685</v>
      </c>
      <c r="E5616">
        <v>20</v>
      </c>
      <c r="F5616" t="s">
        <v>31</v>
      </c>
      <c r="G5616" t="s">
        <v>188</v>
      </c>
      <c r="H5616" t="s">
        <v>189</v>
      </c>
      <c r="I5616" t="s">
        <v>34</v>
      </c>
      <c r="J5616" t="s">
        <v>190</v>
      </c>
      <c r="K5616">
        <v>1</v>
      </c>
      <c r="L5616" s="2">
        <v>1800</v>
      </c>
      <c r="M5616">
        <v>15</v>
      </c>
      <c r="N5616" s="2">
        <v>1800</v>
      </c>
      <c r="O5616" s="2">
        <v>270</v>
      </c>
      <c r="P5616" s="2">
        <v>1530</v>
      </c>
      <c r="Q5616" s="2">
        <v>1137.23</v>
      </c>
      <c r="R5616" s="2">
        <v>392.77</v>
      </c>
      <c r="S5616" t="s">
        <v>53</v>
      </c>
      <c r="T5616" t="s">
        <v>105</v>
      </c>
      <c r="U5616" t="s">
        <v>106</v>
      </c>
      <c r="V5616" t="s">
        <v>39</v>
      </c>
      <c r="W5616" t="s">
        <v>92</v>
      </c>
      <c r="X5616" t="s">
        <v>97</v>
      </c>
      <c r="Y5616" t="s">
        <v>56</v>
      </c>
      <c r="Z5616" t="s">
        <v>144</v>
      </c>
      <c r="AA5616" t="s">
        <v>44</v>
      </c>
      <c r="AB5616" t="s">
        <v>44</v>
      </c>
    </row>
    <row r="5617" spans="1:28" x14ac:dyDescent="0.25">
      <c r="A5617" t="s">
        <v>10244</v>
      </c>
      <c r="B5617" s="1">
        <v>45744</v>
      </c>
      <c r="C5617" t="s">
        <v>9307</v>
      </c>
      <c r="D5617" t="s">
        <v>9308</v>
      </c>
      <c r="E5617">
        <v>54</v>
      </c>
      <c r="F5617" t="s">
        <v>48</v>
      </c>
      <c r="G5617" t="s">
        <v>387</v>
      </c>
      <c r="H5617" t="s">
        <v>388</v>
      </c>
      <c r="I5617" t="s">
        <v>74</v>
      </c>
      <c r="J5617" t="s">
        <v>75</v>
      </c>
      <c r="K5617">
        <v>1</v>
      </c>
      <c r="L5617" s="2">
        <v>3200</v>
      </c>
      <c r="M5617">
        <v>20</v>
      </c>
      <c r="N5617" s="2">
        <v>3200</v>
      </c>
      <c r="O5617" s="2">
        <v>640</v>
      </c>
      <c r="P5617" s="2">
        <v>2560</v>
      </c>
      <c r="Q5617" s="2">
        <v>1599.28</v>
      </c>
      <c r="R5617" s="2">
        <v>960.72</v>
      </c>
      <c r="S5617" t="s">
        <v>53</v>
      </c>
      <c r="T5617" t="s">
        <v>263</v>
      </c>
      <c r="U5617" t="s">
        <v>91</v>
      </c>
      <c r="V5617" t="s">
        <v>39</v>
      </c>
      <c r="W5617" t="s">
        <v>40</v>
      </c>
      <c r="X5617" t="s">
        <v>67</v>
      </c>
      <c r="Y5617" t="s">
        <v>56</v>
      </c>
      <c r="Z5617" t="s">
        <v>43</v>
      </c>
      <c r="AA5617" t="s">
        <v>44</v>
      </c>
      <c r="AB5617" t="s">
        <v>44</v>
      </c>
    </row>
    <row r="5618" spans="1:28" x14ac:dyDescent="0.25">
      <c r="A5618" t="s">
        <v>10245</v>
      </c>
      <c r="B5618" s="1">
        <v>45744</v>
      </c>
      <c r="C5618" t="s">
        <v>7153</v>
      </c>
      <c r="D5618" t="s">
        <v>7154</v>
      </c>
      <c r="E5618">
        <v>55</v>
      </c>
      <c r="F5618" t="s">
        <v>48</v>
      </c>
      <c r="G5618" t="s">
        <v>197</v>
      </c>
      <c r="H5618" t="s">
        <v>198</v>
      </c>
      <c r="I5618" t="s">
        <v>74</v>
      </c>
      <c r="J5618" t="s">
        <v>75</v>
      </c>
      <c r="K5618">
        <v>6</v>
      </c>
      <c r="L5618" s="2">
        <v>2600</v>
      </c>
      <c r="M5618">
        <v>5</v>
      </c>
      <c r="N5618" s="2">
        <v>15600</v>
      </c>
      <c r="O5618" s="2">
        <v>780</v>
      </c>
      <c r="P5618" s="2">
        <v>14820</v>
      </c>
      <c r="Q5618" s="2">
        <v>10573.29</v>
      </c>
      <c r="R5618" s="2">
        <v>4246.71</v>
      </c>
      <c r="S5618" t="s">
        <v>53</v>
      </c>
      <c r="T5618" t="s">
        <v>105</v>
      </c>
      <c r="U5618" t="s">
        <v>106</v>
      </c>
      <c r="V5618" t="s">
        <v>39</v>
      </c>
      <c r="W5618" t="s">
        <v>83</v>
      </c>
      <c r="X5618" t="s">
        <v>67</v>
      </c>
      <c r="Y5618" t="s">
        <v>42</v>
      </c>
      <c r="Z5618" t="s">
        <v>43</v>
      </c>
      <c r="AA5618" t="s">
        <v>44</v>
      </c>
      <c r="AB5618" t="s">
        <v>44</v>
      </c>
    </row>
    <row r="5619" spans="1:28" x14ac:dyDescent="0.25">
      <c r="A5619" t="s">
        <v>10246</v>
      </c>
      <c r="B5619" s="1">
        <v>45744</v>
      </c>
      <c r="C5619" t="s">
        <v>7742</v>
      </c>
      <c r="D5619" t="s">
        <v>7743</v>
      </c>
      <c r="E5619">
        <v>53</v>
      </c>
      <c r="F5619" t="s">
        <v>48</v>
      </c>
      <c r="G5619" t="s">
        <v>168</v>
      </c>
      <c r="H5619" t="s">
        <v>169</v>
      </c>
      <c r="I5619" t="s">
        <v>62</v>
      </c>
      <c r="J5619" t="s">
        <v>143</v>
      </c>
      <c r="K5619">
        <v>3</v>
      </c>
      <c r="L5619" s="2">
        <v>1800</v>
      </c>
      <c r="M5619">
        <v>10</v>
      </c>
      <c r="N5619" s="2">
        <v>5400</v>
      </c>
      <c r="O5619" s="2">
        <v>540</v>
      </c>
      <c r="P5619" s="2">
        <v>4860</v>
      </c>
      <c r="Q5619" s="2">
        <v>3171.28</v>
      </c>
      <c r="R5619" s="2">
        <v>1688.72</v>
      </c>
      <c r="S5619" t="s">
        <v>64</v>
      </c>
      <c r="T5619" t="s">
        <v>90</v>
      </c>
      <c r="U5619" t="s">
        <v>91</v>
      </c>
      <c r="V5619" t="s">
        <v>39</v>
      </c>
      <c r="W5619" t="s">
        <v>83</v>
      </c>
      <c r="X5619" t="s">
        <v>41</v>
      </c>
      <c r="Y5619" t="s">
        <v>56</v>
      </c>
      <c r="Z5619" t="s">
        <v>43</v>
      </c>
      <c r="AA5619" t="s">
        <v>68</v>
      </c>
      <c r="AB5619" t="s">
        <v>44</v>
      </c>
    </row>
    <row r="5620" spans="1:28" x14ac:dyDescent="0.25">
      <c r="A5620" t="s">
        <v>10247</v>
      </c>
      <c r="B5620" s="1">
        <v>45744</v>
      </c>
      <c r="C5620" t="s">
        <v>5475</v>
      </c>
      <c r="D5620" t="s">
        <v>5476</v>
      </c>
      <c r="E5620">
        <v>41</v>
      </c>
      <c r="F5620" t="s">
        <v>31</v>
      </c>
      <c r="G5620" t="s">
        <v>119</v>
      </c>
      <c r="H5620" t="s">
        <v>120</v>
      </c>
      <c r="I5620" t="s">
        <v>62</v>
      </c>
      <c r="J5620" t="s">
        <v>121</v>
      </c>
      <c r="K5620">
        <v>2</v>
      </c>
      <c r="L5620" s="2">
        <v>4800</v>
      </c>
      <c r="M5620">
        <v>0</v>
      </c>
      <c r="N5620" s="2">
        <v>9600</v>
      </c>
      <c r="O5620" s="2">
        <v>0</v>
      </c>
      <c r="P5620" s="2">
        <v>9600</v>
      </c>
      <c r="Q5620" s="2">
        <v>5373.5</v>
      </c>
      <c r="R5620" s="2">
        <v>4226.5</v>
      </c>
      <c r="S5620" t="s">
        <v>53</v>
      </c>
      <c r="T5620" t="s">
        <v>37</v>
      </c>
      <c r="U5620" t="s">
        <v>38</v>
      </c>
      <c r="V5620" t="s">
        <v>39</v>
      </c>
      <c r="W5620" t="s">
        <v>83</v>
      </c>
      <c r="X5620" t="s">
        <v>97</v>
      </c>
      <c r="Y5620" t="s">
        <v>56</v>
      </c>
      <c r="Z5620" t="s">
        <v>43</v>
      </c>
      <c r="AA5620" t="s">
        <v>68</v>
      </c>
      <c r="AB5620" t="s">
        <v>44</v>
      </c>
    </row>
    <row r="5621" spans="1:28" x14ac:dyDescent="0.25">
      <c r="A5621" t="s">
        <v>10248</v>
      </c>
      <c r="B5621" s="1">
        <v>45745</v>
      </c>
      <c r="C5621" t="s">
        <v>10249</v>
      </c>
      <c r="D5621" t="s">
        <v>10250</v>
      </c>
      <c r="E5621">
        <v>58</v>
      </c>
      <c r="F5621" t="s">
        <v>31</v>
      </c>
      <c r="G5621" t="s">
        <v>280</v>
      </c>
      <c r="H5621" t="s">
        <v>281</v>
      </c>
      <c r="I5621" t="s">
        <v>62</v>
      </c>
      <c r="J5621" t="s">
        <v>190</v>
      </c>
      <c r="K5621">
        <v>2</v>
      </c>
      <c r="L5621" s="2">
        <v>700</v>
      </c>
      <c r="M5621">
        <v>20</v>
      </c>
      <c r="N5621" s="2">
        <v>1400</v>
      </c>
      <c r="O5621" s="2">
        <v>280</v>
      </c>
      <c r="P5621" s="2">
        <v>1120</v>
      </c>
      <c r="Q5621" s="2">
        <v>852.12</v>
      </c>
      <c r="R5621" s="2">
        <v>267.88</v>
      </c>
      <c r="S5621" t="s">
        <v>53</v>
      </c>
      <c r="T5621" t="s">
        <v>263</v>
      </c>
      <c r="U5621" t="s">
        <v>91</v>
      </c>
      <c r="V5621" t="s">
        <v>39</v>
      </c>
      <c r="W5621" t="s">
        <v>137</v>
      </c>
      <c r="X5621" t="s">
        <v>41</v>
      </c>
      <c r="Y5621" t="s">
        <v>56</v>
      </c>
      <c r="Z5621" t="s">
        <v>43</v>
      </c>
      <c r="AA5621" t="s">
        <v>68</v>
      </c>
      <c r="AB5621" t="s">
        <v>44</v>
      </c>
    </row>
    <row r="5622" spans="1:28" x14ac:dyDescent="0.25">
      <c r="A5622" t="s">
        <v>10251</v>
      </c>
      <c r="B5622" s="1">
        <v>45745</v>
      </c>
      <c r="C5622" t="s">
        <v>1731</v>
      </c>
      <c r="D5622" t="s">
        <v>1732</v>
      </c>
      <c r="E5622">
        <v>52</v>
      </c>
      <c r="F5622" t="s">
        <v>48</v>
      </c>
      <c r="G5622" t="s">
        <v>352</v>
      </c>
      <c r="H5622" t="s">
        <v>353</v>
      </c>
      <c r="I5622" t="s">
        <v>103</v>
      </c>
      <c r="J5622" t="s">
        <v>104</v>
      </c>
      <c r="K5622">
        <v>2</v>
      </c>
      <c r="L5622" s="2">
        <v>850</v>
      </c>
      <c r="M5622">
        <v>25</v>
      </c>
      <c r="N5622" s="2">
        <v>1700</v>
      </c>
      <c r="O5622" s="2">
        <v>425</v>
      </c>
      <c r="P5622" s="2">
        <v>1275</v>
      </c>
      <c r="Q5622" s="2">
        <v>915.78</v>
      </c>
      <c r="R5622" s="2">
        <v>359.22</v>
      </c>
      <c r="S5622" t="s">
        <v>53</v>
      </c>
      <c r="T5622" t="s">
        <v>263</v>
      </c>
      <c r="U5622" t="s">
        <v>91</v>
      </c>
      <c r="V5622" t="s">
        <v>39</v>
      </c>
      <c r="W5622" t="s">
        <v>137</v>
      </c>
      <c r="X5622" t="s">
        <v>41</v>
      </c>
      <c r="Y5622" t="s">
        <v>56</v>
      </c>
      <c r="Z5622" t="s">
        <v>107</v>
      </c>
      <c r="AA5622" t="s">
        <v>44</v>
      </c>
      <c r="AB5622" t="s">
        <v>44</v>
      </c>
    </row>
    <row r="5623" spans="1:28" x14ac:dyDescent="0.25">
      <c r="A5623" t="s">
        <v>10252</v>
      </c>
      <c r="B5623" s="1">
        <v>45745</v>
      </c>
      <c r="C5623" t="s">
        <v>10253</v>
      </c>
      <c r="D5623" t="s">
        <v>10254</v>
      </c>
      <c r="E5623">
        <v>52</v>
      </c>
      <c r="F5623" t="s">
        <v>31</v>
      </c>
      <c r="G5623" t="s">
        <v>238</v>
      </c>
      <c r="H5623" t="s">
        <v>239</v>
      </c>
      <c r="I5623" t="s">
        <v>62</v>
      </c>
      <c r="J5623" t="s">
        <v>63</v>
      </c>
      <c r="K5623">
        <v>1</v>
      </c>
      <c r="L5623" s="2">
        <v>6500</v>
      </c>
      <c r="M5623">
        <v>5</v>
      </c>
      <c r="N5623" s="2">
        <v>6500</v>
      </c>
      <c r="O5623" s="2">
        <v>325</v>
      </c>
      <c r="P5623" s="2">
        <v>6175</v>
      </c>
      <c r="Q5623" s="2">
        <v>4547.9799999999996</v>
      </c>
      <c r="R5623" s="2">
        <v>1627.02</v>
      </c>
      <c r="S5623" t="s">
        <v>53</v>
      </c>
      <c r="T5623" t="s">
        <v>407</v>
      </c>
      <c r="U5623" t="s">
        <v>408</v>
      </c>
      <c r="V5623" t="s">
        <v>39</v>
      </c>
      <c r="W5623" t="s">
        <v>92</v>
      </c>
      <c r="X5623" t="s">
        <v>41</v>
      </c>
      <c r="Y5623" t="s">
        <v>42</v>
      </c>
      <c r="Z5623" t="s">
        <v>43</v>
      </c>
      <c r="AA5623" t="s">
        <v>44</v>
      </c>
      <c r="AB5623" t="s">
        <v>44</v>
      </c>
    </row>
    <row r="5624" spans="1:28" x14ac:dyDescent="0.25">
      <c r="A5624" t="s">
        <v>10255</v>
      </c>
      <c r="B5624" s="1">
        <v>45745</v>
      </c>
      <c r="C5624" t="s">
        <v>2968</v>
      </c>
      <c r="D5624" t="s">
        <v>2969</v>
      </c>
      <c r="E5624">
        <v>22</v>
      </c>
      <c r="F5624" t="s">
        <v>31</v>
      </c>
      <c r="G5624" t="s">
        <v>112</v>
      </c>
      <c r="H5624" t="s">
        <v>113</v>
      </c>
      <c r="I5624" t="s">
        <v>103</v>
      </c>
      <c r="J5624" t="s">
        <v>104</v>
      </c>
      <c r="K5624">
        <v>3</v>
      </c>
      <c r="L5624" s="2">
        <v>650</v>
      </c>
      <c r="M5624">
        <v>15</v>
      </c>
      <c r="N5624" s="2">
        <v>1950</v>
      </c>
      <c r="O5624" s="2">
        <v>292.5</v>
      </c>
      <c r="P5624" s="2">
        <v>1657.5</v>
      </c>
      <c r="Q5624" s="2">
        <v>1084.31</v>
      </c>
      <c r="R5624" s="2">
        <v>573.19000000000005</v>
      </c>
      <c r="S5624" t="s">
        <v>53</v>
      </c>
      <c r="T5624" t="s">
        <v>407</v>
      </c>
      <c r="U5624" t="s">
        <v>408</v>
      </c>
      <c r="V5624" t="s">
        <v>39</v>
      </c>
      <c r="W5624" t="s">
        <v>92</v>
      </c>
      <c r="X5624" t="s">
        <v>97</v>
      </c>
      <c r="Y5624" t="s">
        <v>56</v>
      </c>
      <c r="Z5624" t="s">
        <v>223</v>
      </c>
      <c r="AA5624" t="s">
        <v>44</v>
      </c>
      <c r="AB5624" t="s">
        <v>44</v>
      </c>
    </row>
    <row r="5625" spans="1:28" x14ac:dyDescent="0.25">
      <c r="A5625" t="s">
        <v>10256</v>
      </c>
      <c r="B5625" s="1">
        <v>45745</v>
      </c>
      <c r="C5625" t="s">
        <v>3905</v>
      </c>
      <c r="D5625" t="s">
        <v>3906</v>
      </c>
      <c r="E5625">
        <v>51</v>
      </c>
      <c r="F5625" t="s">
        <v>48</v>
      </c>
      <c r="G5625" t="s">
        <v>285</v>
      </c>
      <c r="H5625" t="s">
        <v>286</v>
      </c>
      <c r="I5625" t="s">
        <v>34</v>
      </c>
      <c r="J5625" t="s">
        <v>121</v>
      </c>
      <c r="K5625">
        <v>1</v>
      </c>
      <c r="L5625" s="2">
        <v>3200</v>
      </c>
      <c r="M5625">
        <v>15</v>
      </c>
      <c r="N5625" s="2">
        <v>3200</v>
      </c>
      <c r="O5625" s="2">
        <v>480</v>
      </c>
      <c r="P5625" s="2">
        <v>2720</v>
      </c>
      <c r="Q5625" s="2">
        <v>1670.24</v>
      </c>
      <c r="R5625" s="2">
        <v>1049.76</v>
      </c>
      <c r="S5625" t="s">
        <v>36</v>
      </c>
      <c r="T5625" t="s">
        <v>178</v>
      </c>
      <c r="U5625" t="s">
        <v>154</v>
      </c>
      <c r="V5625" t="s">
        <v>39</v>
      </c>
      <c r="W5625" t="s">
        <v>83</v>
      </c>
      <c r="X5625" t="s">
        <v>97</v>
      </c>
      <c r="Y5625" t="s">
        <v>56</v>
      </c>
      <c r="Z5625" t="s">
        <v>43</v>
      </c>
      <c r="AA5625" t="s">
        <v>68</v>
      </c>
      <c r="AB5625" t="s">
        <v>44</v>
      </c>
    </row>
    <row r="5626" spans="1:28" x14ac:dyDescent="0.25">
      <c r="A5626" t="s">
        <v>10257</v>
      </c>
      <c r="B5626" s="1">
        <v>45745</v>
      </c>
      <c r="C5626" t="s">
        <v>4087</v>
      </c>
      <c r="D5626" t="s">
        <v>4088</v>
      </c>
      <c r="E5626">
        <v>39</v>
      </c>
      <c r="F5626" t="s">
        <v>31</v>
      </c>
      <c r="G5626" t="s">
        <v>387</v>
      </c>
      <c r="H5626" t="s">
        <v>388</v>
      </c>
      <c r="I5626" t="s">
        <v>74</v>
      </c>
      <c r="J5626" t="s">
        <v>75</v>
      </c>
      <c r="K5626">
        <v>3</v>
      </c>
      <c r="L5626" s="2">
        <v>3200</v>
      </c>
      <c r="M5626">
        <v>10</v>
      </c>
      <c r="N5626" s="2">
        <v>9600</v>
      </c>
      <c r="O5626" s="2">
        <v>960</v>
      </c>
      <c r="P5626" s="2">
        <v>8640</v>
      </c>
      <c r="Q5626" s="2">
        <v>6221</v>
      </c>
      <c r="R5626" s="2">
        <v>2419</v>
      </c>
      <c r="S5626" t="s">
        <v>53</v>
      </c>
      <c r="T5626" t="s">
        <v>263</v>
      </c>
      <c r="U5626" t="s">
        <v>91</v>
      </c>
      <c r="V5626" t="s">
        <v>39</v>
      </c>
      <c r="W5626" t="s">
        <v>66</v>
      </c>
      <c r="X5626" t="s">
        <v>67</v>
      </c>
      <c r="Y5626" t="s">
        <v>42</v>
      </c>
      <c r="Z5626" t="s">
        <v>43</v>
      </c>
      <c r="AA5626" t="s">
        <v>44</v>
      </c>
      <c r="AB5626" t="s">
        <v>44</v>
      </c>
    </row>
    <row r="5627" spans="1:28" x14ac:dyDescent="0.25">
      <c r="A5627" t="s">
        <v>10258</v>
      </c>
      <c r="B5627" s="1">
        <v>45745</v>
      </c>
      <c r="C5627" t="s">
        <v>4922</v>
      </c>
      <c r="D5627" t="s">
        <v>4923</v>
      </c>
      <c r="E5627">
        <v>26</v>
      </c>
      <c r="F5627" t="s">
        <v>48</v>
      </c>
      <c r="G5627" t="s">
        <v>243</v>
      </c>
      <c r="H5627" t="s">
        <v>244</v>
      </c>
      <c r="I5627" t="s">
        <v>103</v>
      </c>
      <c r="J5627" t="s">
        <v>104</v>
      </c>
      <c r="K5627">
        <v>1</v>
      </c>
      <c r="L5627" s="2">
        <v>450</v>
      </c>
      <c r="M5627">
        <v>5</v>
      </c>
      <c r="N5627" s="2">
        <v>450</v>
      </c>
      <c r="O5627" s="2">
        <v>22.5</v>
      </c>
      <c r="P5627" s="2">
        <v>427.5</v>
      </c>
      <c r="Q5627" s="2">
        <v>255.85</v>
      </c>
      <c r="R5627" s="2">
        <v>171.65</v>
      </c>
      <c r="S5627" t="s">
        <v>53</v>
      </c>
      <c r="T5627" t="s">
        <v>37</v>
      </c>
      <c r="U5627" t="s">
        <v>38</v>
      </c>
      <c r="V5627" t="s">
        <v>39</v>
      </c>
      <c r="W5627" t="s">
        <v>83</v>
      </c>
      <c r="X5627" t="s">
        <v>67</v>
      </c>
      <c r="Y5627" t="s">
        <v>84</v>
      </c>
      <c r="Z5627" t="s">
        <v>43</v>
      </c>
      <c r="AA5627" t="s">
        <v>44</v>
      </c>
      <c r="AB5627" t="s">
        <v>44</v>
      </c>
    </row>
    <row r="5628" spans="1:28" x14ac:dyDescent="0.25">
      <c r="A5628" t="s">
        <v>10259</v>
      </c>
      <c r="B5628" s="1">
        <v>45745</v>
      </c>
      <c r="C5628" t="s">
        <v>1467</v>
      </c>
      <c r="D5628" t="s">
        <v>1468</v>
      </c>
      <c r="E5628">
        <v>29</v>
      </c>
      <c r="F5628" t="s">
        <v>48</v>
      </c>
      <c r="G5628" t="s">
        <v>227</v>
      </c>
      <c r="H5628" t="s">
        <v>228</v>
      </c>
      <c r="I5628" t="s">
        <v>74</v>
      </c>
      <c r="J5628" t="s">
        <v>75</v>
      </c>
      <c r="K5628">
        <v>3</v>
      </c>
      <c r="L5628" s="2">
        <v>1400</v>
      </c>
      <c r="M5628">
        <v>10</v>
      </c>
      <c r="N5628" s="2">
        <v>4200</v>
      </c>
      <c r="O5628" s="2">
        <v>420</v>
      </c>
      <c r="P5628" s="2">
        <v>3780</v>
      </c>
      <c r="Q5628" s="2">
        <v>2956.73</v>
      </c>
      <c r="R5628" s="2">
        <v>823.27</v>
      </c>
      <c r="S5628" t="s">
        <v>53</v>
      </c>
      <c r="T5628" t="s">
        <v>96</v>
      </c>
      <c r="U5628" t="s">
        <v>96</v>
      </c>
      <c r="V5628" t="s">
        <v>39</v>
      </c>
      <c r="W5628" t="s">
        <v>137</v>
      </c>
      <c r="X5628" t="s">
        <v>41</v>
      </c>
      <c r="Y5628" t="s">
        <v>56</v>
      </c>
      <c r="Z5628" t="s">
        <v>43</v>
      </c>
      <c r="AA5628" t="s">
        <v>44</v>
      </c>
      <c r="AB5628" t="s">
        <v>44</v>
      </c>
    </row>
    <row r="5629" spans="1:28" x14ac:dyDescent="0.25">
      <c r="A5629" t="s">
        <v>10260</v>
      </c>
      <c r="B5629" s="1">
        <v>45745</v>
      </c>
      <c r="C5629" t="s">
        <v>3891</v>
      </c>
      <c r="D5629" t="s">
        <v>3892</v>
      </c>
      <c r="E5629">
        <v>59</v>
      </c>
      <c r="F5629" t="s">
        <v>48</v>
      </c>
      <c r="G5629" t="s">
        <v>112</v>
      </c>
      <c r="H5629" t="s">
        <v>113</v>
      </c>
      <c r="I5629" t="s">
        <v>103</v>
      </c>
      <c r="J5629" t="s">
        <v>104</v>
      </c>
      <c r="K5629">
        <v>4</v>
      </c>
      <c r="L5629" s="2">
        <v>650</v>
      </c>
      <c r="M5629">
        <v>10</v>
      </c>
      <c r="N5629" s="2">
        <v>2600</v>
      </c>
      <c r="O5629" s="2">
        <v>260</v>
      </c>
      <c r="P5629" s="2">
        <v>2340</v>
      </c>
      <c r="Q5629" s="2">
        <v>1873.27</v>
      </c>
      <c r="R5629" s="2">
        <v>466.73</v>
      </c>
      <c r="S5629" t="s">
        <v>53</v>
      </c>
      <c r="T5629" t="s">
        <v>76</v>
      </c>
      <c r="U5629" t="s">
        <v>77</v>
      </c>
      <c r="V5629" t="s">
        <v>39</v>
      </c>
      <c r="W5629" t="s">
        <v>137</v>
      </c>
      <c r="X5629" t="s">
        <v>97</v>
      </c>
      <c r="Y5629" t="s">
        <v>56</v>
      </c>
      <c r="Z5629" t="s">
        <v>508</v>
      </c>
      <c r="AA5629" t="s">
        <v>44</v>
      </c>
      <c r="AB5629" t="s">
        <v>44</v>
      </c>
    </row>
    <row r="5630" spans="1:28" x14ac:dyDescent="0.25">
      <c r="A5630" t="s">
        <v>10261</v>
      </c>
      <c r="B5630" s="1">
        <v>45745</v>
      </c>
      <c r="C5630" t="s">
        <v>4077</v>
      </c>
      <c r="D5630" t="s">
        <v>4078</v>
      </c>
      <c r="E5630">
        <v>37</v>
      </c>
      <c r="F5630" t="s">
        <v>48</v>
      </c>
      <c r="G5630" t="s">
        <v>202</v>
      </c>
      <c r="H5630" t="s">
        <v>203</v>
      </c>
      <c r="I5630" t="s">
        <v>103</v>
      </c>
      <c r="J5630" t="s">
        <v>104</v>
      </c>
      <c r="K5630">
        <v>1</v>
      </c>
      <c r="L5630" s="2">
        <v>550</v>
      </c>
      <c r="M5630">
        <v>10</v>
      </c>
      <c r="N5630" s="2">
        <v>550</v>
      </c>
      <c r="O5630" s="2">
        <v>55</v>
      </c>
      <c r="P5630" s="2">
        <v>495</v>
      </c>
      <c r="Q5630" s="2">
        <v>303.39</v>
      </c>
      <c r="R5630" s="2">
        <v>191.61</v>
      </c>
      <c r="S5630" t="s">
        <v>64</v>
      </c>
      <c r="T5630" t="s">
        <v>578</v>
      </c>
      <c r="U5630" t="s">
        <v>579</v>
      </c>
      <c r="V5630" t="s">
        <v>39</v>
      </c>
      <c r="W5630" t="s">
        <v>137</v>
      </c>
      <c r="X5630" t="s">
        <v>67</v>
      </c>
      <c r="Y5630" t="s">
        <v>42</v>
      </c>
      <c r="Z5630" t="s">
        <v>43</v>
      </c>
      <c r="AA5630" t="s">
        <v>44</v>
      </c>
      <c r="AB5630" t="s">
        <v>44</v>
      </c>
    </row>
    <row r="5631" spans="1:28" x14ac:dyDescent="0.25">
      <c r="A5631" t="s">
        <v>10262</v>
      </c>
      <c r="B5631" s="1">
        <v>45745</v>
      </c>
      <c r="C5631" t="s">
        <v>1929</v>
      </c>
      <c r="D5631" t="s">
        <v>1930</v>
      </c>
      <c r="E5631">
        <v>30</v>
      </c>
      <c r="F5631" t="s">
        <v>48</v>
      </c>
      <c r="G5631" t="s">
        <v>60</v>
      </c>
      <c r="H5631" t="s">
        <v>61</v>
      </c>
      <c r="I5631" t="s">
        <v>62</v>
      </c>
      <c r="J5631" t="s">
        <v>63</v>
      </c>
      <c r="K5631">
        <v>3</v>
      </c>
      <c r="L5631" s="2">
        <v>3500</v>
      </c>
      <c r="M5631">
        <v>30</v>
      </c>
      <c r="N5631" s="2">
        <v>10500</v>
      </c>
      <c r="O5631" s="2">
        <v>3150</v>
      </c>
      <c r="P5631" s="2">
        <v>7350</v>
      </c>
      <c r="Q5631" s="2">
        <v>5721.48</v>
      </c>
      <c r="R5631" s="2">
        <v>1628.52</v>
      </c>
      <c r="S5631" t="s">
        <v>53</v>
      </c>
      <c r="T5631" t="s">
        <v>136</v>
      </c>
      <c r="U5631" t="s">
        <v>38</v>
      </c>
      <c r="V5631" t="s">
        <v>39</v>
      </c>
      <c r="W5631" t="s">
        <v>40</v>
      </c>
      <c r="X5631" t="s">
        <v>41</v>
      </c>
      <c r="Y5631" t="s">
        <v>56</v>
      </c>
      <c r="Z5631" t="s">
        <v>43</v>
      </c>
      <c r="AA5631" t="s">
        <v>44</v>
      </c>
      <c r="AB5631" t="s">
        <v>44</v>
      </c>
    </row>
    <row r="5632" spans="1:28" x14ac:dyDescent="0.25">
      <c r="A5632" t="s">
        <v>10263</v>
      </c>
      <c r="B5632" s="1">
        <v>45745</v>
      </c>
      <c r="C5632" t="s">
        <v>4288</v>
      </c>
      <c r="D5632" t="s">
        <v>4289</v>
      </c>
      <c r="E5632">
        <v>21</v>
      </c>
      <c r="F5632" t="s">
        <v>31</v>
      </c>
      <c r="G5632" t="s">
        <v>561</v>
      </c>
      <c r="H5632" t="s">
        <v>562</v>
      </c>
      <c r="I5632" t="s">
        <v>34</v>
      </c>
      <c r="J5632" t="s">
        <v>143</v>
      </c>
      <c r="K5632">
        <v>2</v>
      </c>
      <c r="L5632" s="2">
        <v>900</v>
      </c>
      <c r="M5632">
        <v>0</v>
      </c>
      <c r="N5632" s="2">
        <v>1800</v>
      </c>
      <c r="O5632" s="2">
        <v>0</v>
      </c>
      <c r="P5632" s="2">
        <v>1800</v>
      </c>
      <c r="Q5632" s="2">
        <v>1023.47</v>
      </c>
      <c r="R5632" s="2">
        <v>776.53</v>
      </c>
      <c r="S5632" t="s">
        <v>53</v>
      </c>
      <c r="T5632" t="s">
        <v>96</v>
      </c>
      <c r="U5632" t="s">
        <v>96</v>
      </c>
      <c r="V5632" t="s">
        <v>39</v>
      </c>
      <c r="W5632" t="s">
        <v>92</v>
      </c>
      <c r="X5632" t="s">
        <v>41</v>
      </c>
      <c r="Y5632" t="s">
        <v>56</v>
      </c>
      <c r="Z5632" t="s">
        <v>43</v>
      </c>
      <c r="AA5632" t="s">
        <v>68</v>
      </c>
      <c r="AB5632" t="s">
        <v>44</v>
      </c>
    </row>
    <row r="5633" spans="1:28" x14ac:dyDescent="0.25">
      <c r="A5633" t="s">
        <v>10264</v>
      </c>
      <c r="B5633" s="1">
        <v>45745</v>
      </c>
      <c r="C5633" t="s">
        <v>7038</v>
      </c>
      <c r="D5633" t="s">
        <v>7039</v>
      </c>
      <c r="E5633">
        <v>50</v>
      </c>
      <c r="F5633" t="s">
        <v>48</v>
      </c>
      <c r="G5633" t="s">
        <v>32</v>
      </c>
      <c r="H5633" t="s">
        <v>33</v>
      </c>
      <c r="I5633" t="s">
        <v>34</v>
      </c>
      <c r="J5633" t="s">
        <v>35</v>
      </c>
      <c r="K5633">
        <v>1</v>
      </c>
      <c r="L5633" s="2">
        <v>55000</v>
      </c>
      <c r="M5633">
        <v>5</v>
      </c>
      <c r="N5633" s="2">
        <v>55000</v>
      </c>
      <c r="O5633" s="2">
        <v>2750</v>
      </c>
      <c r="P5633" s="2">
        <v>52250</v>
      </c>
      <c r="Q5633" s="2">
        <v>38047.01</v>
      </c>
      <c r="R5633" s="2">
        <v>14202.99</v>
      </c>
      <c r="S5633" t="s">
        <v>64</v>
      </c>
      <c r="T5633" t="s">
        <v>114</v>
      </c>
      <c r="U5633" t="s">
        <v>115</v>
      </c>
      <c r="V5633" t="s">
        <v>39</v>
      </c>
      <c r="W5633" t="s">
        <v>92</v>
      </c>
      <c r="X5633" t="s">
        <v>41</v>
      </c>
      <c r="Y5633" t="s">
        <v>42</v>
      </c>
      <c r="Z5633" t="s">
        <v>43</v>
      </c>
      <c r="AA5633" t="s">
        <v>44</v>
      </c>
      <c r="AB5633" t="s">
        <v>44</v>
      </c>
    </row>
    <row r="5634" spans="1:28" x14ac:dyDescent="0.25">
      <c r="A5634" t="s">
        <v>10265</v>
      </c>
      <c r="B5634" s="1">
        <v>45745</v>
      </c>
      <c r="C5634" t="s">
        <v>7408</v>
      </c>
      <c r="D5634" t="s">
        <v>7409</v>
      </c>
      <c r="E5634">
        <v>51</v>
      </c>
      <c r="F5634" t="s">
        <v>48</v>
      </c>
      <c r="G5634" t="s">
        <v>273</v>
      </c>
      <c r="H5634" t="s">
        <v>274</v>
      </c>
      <c r="I5634" t="s">
        <v>51</v>
      </c>
      <c r="J5634" t="s">
        <v>52</v>
      </c>
      <c r="K5634">
        <v>2</v>
      </c>
      <c r="L5634" s="2">
        <v>250</v>
      </c>
      <c r="M5634">
        <v>15</v>
      </c>
      <c r="N5634" s="2">
        <v>500</v>
      </c>
      <c r="O5634" s="2">
        <v>75</v>
      </c>
      <c r="P5634" s="2">
        <v>425</v>
      </c>
      <c r="Q5634" s="2">
        <v>290.06</v>
      </c>
      <c r="R5634" s="2">
        <v>134.94</v>
      </c>
      <c r="S5634" t="s">
        <v>53</v>
      </c>
      <c r="T5634" t="s">
        <v>407</v>
      </c>
      <c r="U5634" t="s">
        <v>408</v>
      </c>
      <c r="V5634" t="s">
        <v>39</v>
      </c>
      <c r="W5634" t="s">
        <v>40</v>
      </c>
      <c r="X5634" t="s">
        <v>97</v>
      </c>
      <c r="Y5634" t="s">
        <v>56</v>
      </c>
      <c r="Z5634" t="s">
        <v>107</v>
      </c>
      <c r="AA5634" t="s">
        <v>68</v>
      </c>
      <c r="AB5634" t="s">
        <v>44</v>
      </c>
    </row>
    <row r="5635" spans="1:28" x14ac:dyDescent="0.25">
      <c r="A5635" t="s">
        <v>10266</v>
      </c>
      <c r="B5635" s="1">
        <v>45745</v>
      </c>
      <c r="C5635" t="s">
        <v>989</v>
      </c>
      <c r="D5635" t="s">
        <v>990</v>
      </c>
      <c r="E5635">
        <v>49</v>
      </c>
      <c r="F5635" t="s">
        <v>111</v>
      </c>
      <c r="G5635" t="s">
        <v>273</v>
      </c>
      <c r="H5635" t="s">
        <v>274</v>
      </c>
      <c r="I5635" t="s">
        <v>51</v>
      </c>
      <c r="J5635" t="s">
        <v>52</v>
      </c>
      <c r="K5635">
        <v>3</v>
      </c>
      <c r="L5635" s="2">
        <v>250</v>
      </c>
      <c r="M5635">
        <v>10</v>
      </c>
      <c r="N5635" s="2">
        <v>750</v>
      </c>
      <c r="O5635" s="2">
        <v>75</v>
      </c>
      <c r="P5635" s="2">
        <v>675</v>
      </c>
      <c r="Q5635" s="2">
        <v>546.37</v>
      </c>
      <c r="R5635" s="2">
        <v>128.63</v>
      </c>
      <c r="S5635" t="s">
        <v>53</v>
      </c>
      <c r="T5635" t="s">
        <v>96</v>
      </c>
      <c r="U5635" t="s">
        <v>96</v>
      </c>
      <c r="V5635" t="s">
        <v>39</v>
      </c>
      <c r="W5635" t="s">
        <v>92</v>
      </c>
      <c r="X5635" t="s">
        <v>97</v>
      </c>
      <c r="Y5635" t="s">
        <v>56</v>
      </c>
      <c r="Z5635" t="s">
        <v>43</v>
      </c>
      <c r="AA5635" t="s">
        <v>44</v>
      </c>
      <c r="AB5635" t="s">
        <v>44</v>
      </c>
    </row>
    <row r="5636" spans="1:28" x14ac:dyDescent="0.25">
      <c r="A5636" t="s">
        <v>10267</v>
      </c>
      <c r="B5636" s="1">
        <v>45746</v>
      </c>
      <c r="C5636" t="s">
        <v>4374</v>
      </c>
      <c r="D5636" t="s">
        <v>4375</v>
      </c>
      <c r="E5636">
        <v>29</v>
      </c>
      <c r="F5636" t="s">
        <v>111</v>
      </c>
      <c r="G5636" t="s">
        <v>32</v>
      </c>
      <c r="H5636" t="s">
        <v>33</v>
      </c>
      <c r="I5636" t="s">
        <v>34</v>
      </c>
      <c r="J5636" t="s">
        <v>35</v>
      </c>
      <c r="K5636">
        <v>4</v>
      </c>
      <c r="L5636" s="2">
        <v>55000</v>
      </c>
      <c r="M5636">
        <v>10</v>
      </c>
      <c r="N5636" s="2">
        <v>220000</v>
      </c>
      <c r="O5636" s="2">
        <v>22000</v>
      </c>
      <c r="P5636" s="2">
        <v>198000</v>
      </c>
      <c r="Q5636" s="2">
        <v>146288.74</v>
      </c>
      <c r="R5636" s="2">
        <v>51711.26</v>
      </c>
      <c r="S5636" t="s">
        <v>53</v>
      </c>
      <c r="T5636" t="s">
        <v>263</v>
      </c>
      <c r="U5636" t="s">
        <v>91</v>
      </c>
      <c r="V5636" t="s">
        <v>39</v>
      </c>
      <c r="W5636" t="s">
        <v>66</v>
      </c>
      <c r="X5636" t="s">
        <v>67</v>
      </c>
      <c r="Y5636" t="s">
        <v>42</v>
      </c>
      <c r="Z5636" t="s">
        <v>223</v>
      </c>
      <c r="AA5636" t="s">
        <v>68</v>
      </c>
      <c r="AB5636" t="s">
        <v>44</v>
      </c>
    </row>
    <row r="5637" spans="1:28" x14ac:dyDescent="0.25">
      <c r="A5637" t="s">
        <v>10268</v>
      </c>
      <c r="B5637" s="1">
        <v>45746</v>
      </c>
      <c r="C5637" t="s">
        <v>8197</v>
      </c>
      <c r="D5637" t="s">
        <v>8198</v>
      </c>
      <c r="E5637">
        <v>59</v>
      </c>
      <c r="F5637" t="s">
        <v>31</v>
      </c>
      <c r="G5637" t="s">
        <v>197</v>
      </c>
      <c r="H5637" t="s">
        <v>198</v>
      </c>
      <c r="I5637" t="s">
        <v>74</v>
      </c>
      <c r="J5637" t="s">
        <v>75</v>
      </c>
      <c r="K5637">
        <v>4</v>
      </c>
      <c r="L5637" s="2">
        <v>2600</v>
      </c>
      <c r="M5637">
        <v>5</v>
      </c>
      <c r="N5637" s="2">
        <v>10400</v>
      </c>
      <c r="O5637" s="2">
        <v>520</v>
      </c>
      <c r="P5637" s="2">
        <v>9880</v>
      </c>
      <c r="Q5637" s="2">
        <v>8056.37</v>
      </c>
      <c r="R5637" s="2">
        <v>1823.63</v>
      </c>
      <c r="S5637" t="s">
        <v>53</v>
      </c>
      <c r="T5637" t="s">
        <v>275</v>
      </c>
      <c r="U5637" t="s">
        <v>123</v>
      </c>
      <c r="V5637" t="s">
        <v>39</v>
      </c>
      <c r="W5637" t="s">
        <v>83</v>
      </c>
      <c r="X5637" t="s">
        <v>41</v>
      </c>
      <c r="Y5637" t="s">
        <v>56</v>
      </c>
      <c r="Z5637" t="s">
        <v>43</v>
      </c>
      <c r="AA5637" t="s">
        <v>44</v>
      </c>
      <c r="AB5637" t="s">
        <v>68</v>
      </c>
    </row>
    <row r="5638" spans="1:28" x14ac:dyDescent="0.25">
      <c r="A5638" t="s">
        <v>10269</v>
      </c>
      <c r="B5638" s="1">
        <v>45746</v>
      </c>
      <c r="C5638" t="s">
        <v>3019</v>
      </c>
      <c r="D5638" t="s">
        <v>3020</v>
      </c>
      <c r="E5638">
        <v>38</v>
      </c>
      <c r="F5638" t="s">
        <v>31</v>
      </c>
      <c r="G5638" t="s">
        <v>88</v>
      </c>
      <c r="H5638" t="s">
        <v>89</v>
      </c>
      <c r="I5638" t="s">
        <v>62</v>
      </c>
      <c r="J5638" t="s">
        <v>63</v>
      </c>
      <c r="K5638">
        <v>2</v>
      </c>
      <c r="L5638" s="2">
        <v>4200</v>
      </c>
      <c r="M5638">
        <v>10</v>
      </c>
      <c r="N5638" s="2">
        <v>8400</v>
      </c>
      <c r="O5638" s="2">
        <v>840</v>
      </c>
      <c r="P5638" s="2">
        <v>7560</v>
      </c>
      <c r="Q5638" s="2">
        <v>4532.83</v>
      </c>
      <c r="R5638" s="2">
        <v>3027.17</v>
      </c>
      <c r="S5638" t="s">
        <v>53</v>
      </c>
      <c r="T5638" t="s">
        <v>122</v>
      </c>
      <c r="U5638" t="s">
        <v>123</v>
      </c>
      <c r="V5638" t="s">
        <v>39</v>
      </c>
      <c r="W5638" t="s">
        <v>83</v>
      </c>
      <c r="X5638" t="s">
        <v>97</v>
      </c>
      <c r="Y5638" t="s">
        <v>56</v>
      </c>
      <c r="Z5638" t="s">
        <v>508</v>
      </c>
      <c r="AA5638" t="s">
        <v>44</v>
      </c>
      <c r="AB5638" t="s">
        <v>44</v>
      </c>
    </row>
    <row r="5639" spans="1:28" x14ac:dyDescent="0.25">
      <c r="A5639" t="s">
        <v>10270</v>
      </c>
      <c r="B5639" s="1">
        <v>45746</v>
      </c>
      <c r="C5639" t="s">
        <v>161</v>
      </c>
      <c r="D5639" t="s">
        <v>162</v>
      </c>
      <c r="E5639">
        <v>20</v>
      </c>
      <c r="F5639" t="s">
        <v>111</v>
      </c>
      <c r="G5639" t="s">
        <v>60</v>
      </c>
      <c r="H5639" t="s">
        <v>61</v>
      </c>
      <c r="I5639" t="s">
        <v>62</v>
      </c>
      <c r="J5639" t="s">
        <v>63</v>
      </c>
      <c r="K5639">
        <v>3</v>
      </c>
      <c r="L5639" s="2">
        <v>3500</v>
      </c>
      <c r="M5639">
        <v>20</v>
      </c>
      <c r="N5639" s="2">
        <v>10500</v>
      </c>
      <c r="O5639" s="2">
        <v>2100</v>
      </c>
      <c r="P5639" s="2">
        <v>8400</v>
      </c>
      <c r="Q5639" s="2">
        <v>6385.02</v>
      </c>
      <c r="R5639" s="2">
        <v>2014.98</v>
      </c>
      <c r="S5639" t="s">
        <v>64</v>
      </c>
      <c r="T5639" t="s">
        <v>290</v>
      </c>
      <c r="U5639" t="s">
        <v>291</v>
      </c>
      <c r="V5639" t="s">
        <v>39</v>
      </c>
      <c r="W5639" t="s">
        <v>92</v>
      </c>
      <c r="X5639" t="s">
        <v>41</v>
      </c>
      <c r="Y5639" t="s">
        <v>56</v>
      </c>
      <c r="Z5639" t="s">
        <v>508</v>
      </c>
      <c r="AA5639" t="s">
        <v>44</v>
      </c>
      <c r="AB5639" t="s">
        <v>68</v>
      </c>
    </row>
    <row r="5640" spans="1:28" x14ac:dyDescent="0.25">
      <c r="A5640" t="s">
        <v>10271</v>
      </c>
      <c r="B5640" s="1">
        <v>45746</v>
      </c>
      <c r="C5640" t="s">
        <v>888</v>
      </c>
      <c r="D5640" t="s">
        <v>889</v>
      </c>
      <c r="E5640">
        <v>40</v>
      </c>
      <c r="F5640" t="s">
        <v>111</v>
      </c>
      <c r="G5640" t="s">
        <v>238</v>
      </c>
      <c r="H5640" t="s">
        <v>239</v>
      </c>
      <c r="I5640" t="s">
        <v>62</v>
      </c>
      <c r="J5640" t="s">
        <v>63</v>
      </c>
      <c r="K5640">
        <v>5</v>
      </c>
      <c r="L5640" s="2">
        <v>6500</v>
      </c>
      <c r="M5640">
        <v>5</v>
      </c>
      <c r="N5640" s="2">
        <v>32500</v>
      </c>
      <c r="O5640" s="2">
        <v>1625</v>
      </c>
      <c r="P5640" s="2">
        <v>30875</v>
      </c>
      <c r="Q5640" s="2">
        <v>21244.92</v>
      </c>
      <c r="R5640" s="2">
        <v>9630.08</v>
      </c>
      <c r="S5640" t="s">
        <v>53</v>
      </c>
      <c r="T5640" t="s">
        <v>54</v>
      </c>
      <c r="U5640" t="s">
        <v>55</v>
      </c>
      <c r="V5640" t="s">
        <v>39</v>
      </c>
      <c r="W5640" t="s">
        <v>40</v>
      </c>
      <c r="X5640" t="s">
        <v>41</v>
      </c>
      <c r="Y5640" t="s">
        <v>42</v>
      </c>
      <c r="Z5640" t="s">
        <v>107</v>
      </c>
      <c r="AA5640" t="s">
        <v>44</v>
      </c>
      <c r="AB5640" t="s">
        <v>44</v>
      </c>
    </row>
    <row r="5641" spans="1:28" x14ac:dyDescent="0.25">
      <c r="A5641" t="s">
        <v>10272</v>
      </c>
      <c r="B5641" s="1">
        <v>45746</v>
      </c>
      <c r="C5641" t="s">
        <v>5284</v>
      </c>
      <c r="D5641" t="s">
        <v>5285</v>
      </c>
      <c r="E5641">
        <v>29</v>
      </c>
      <c r="F5641" t="s">
        <v>31</v>
      </c>
      <c r="G5641" t="s">
        <v>128</v>
      </c>
      <c r="H5641" t="s">
        <v>129</v>
      </c>
      <c r="I5641" t="s">
        <v>74</v>
      </c>
      <c r="J5641" t="s">
        <v>130</v>
      </c>
      <c r="K5641">
        <v>1</v>
      </c>
      <c r="L5641" s="2">
        <v>1700</v>
      </c>
      <c r="M5641">
        <v>25</v>
      </c>
      <c r="N5641" s="2">
        <v>1700</v>
      </c>
      <c r="O5641" s="2">
        <v>425</v>
      </c>
      <c r="P5641" s="2">
        <v>1275</v>
      </c>
      <c r="Q5641" s="2">
        <v>836.77</v>
      </c>
      <c r="R5641" s="2">
        <v>438.23</v>
      </c>
      <c r="S5641" t="s">
        <v>53</v>
      </c>
      <c r="T5641" t="s">
        <v>65</v>
      </c>
      <c r="U5641" t="s">
        <v>65</v>
      </c>
      <c r="V5641" t="s">
        <v>39</v>
      </c>
      <c r="W5641" t="s">
        <v>83</v>
      </c>
      <c r="X5641" t="s">
        <v>41</v>
      </c>
      <c r="Y5641" t="s">
        <v>56</v>
      </c>
      <c r="Z5641" t="s">
        <v>43</v>
      </c>
      <c r="AA5641" t="s">
        <v>68</v>
      </c>
      <c r="AB5641" t="s">
        <v>44</v>
      </c>
    </row>
    <row r="5642" spans="1:28" x14ac:dyDescent="0.25">
      <c r="A5642" t="s">
        <v>10273</v>
      </c>
      <c r="B5642" s="1">
        <v>45746</v>
      </c>
      <c r="C5642" t="s">
        <v>1192</v>
      </c>
      <c r="D5642" t="s">
        <v>1193</v>
      </c>
      <c r="E5642">
        <v>29</v>
      </c>
      <c r="F5642" t="s">
        <v>31</v>
      </c>
      <c r="G5642" t="s">
        <v>280</v>
      </c>
      <c r="H5642" t="s">
        <v>281</v>
      </c>
      <c r="I5642" t="s">
        <v>62</v>
      </c>
      <c r="J5642" t="s">
        <v>190</v>
      </c>
      <c r="K5642">
        <v>2</v>
      </c>
      <c r="L5642" s="2">
        <v>700</v>
      </c>
      <c r="M5642">
        <v>20</v>
      </c>
      <c r="N5642" s="2">
        <v>1400</v>
      </c>
      <c r="O5642" s="2">
        <v>280</v>
      </c>
      <c r="P5642" s="2">
        <v>1120</v>
      </c>
      <c r="Q5642" s="2">
        <v>787.99</v>
      </c>
      <c r="R5642" s="2">
        <v>332.01</v>
      </c>
      <c r="S5642" t="s">
        <v>36</v>
      </c>
      <c r="T5642" t="s">
        <v>105</v>
      </c>
      <c r="U5642" t="s">
        <v>106</v>
      </c>
      <c r="V5642" t="s">
        <v>39</v>
      </c>
      <c r="W5642" t="s">
        <v>40</v>
      </c>
      <c r="X5642" t="s">
        <v>67</v>
      </c>
      <c r="Y5642" t="s">
        <v>56</v>
      </c>
      <c r="Z5642" t="s">
        <v>223</v>
      </c>
      <c r="AA5642" t="s">
        <v>44</v>
      </c>
      <c r="AB5642" t="s">
        <v>44</v>
      </c>
    </row>
    <row r="5643" spans="1:28" x14ac:dyDescent="0.25">
      <c r="A5643" t="s">
        <v>10274</v>
      </c>
      <c r="B5643" s="1">
        <v>45746</v>
      </c>
      <c r="C5643" t="s">
        <v>3362</v>
      </c>
      <c r="D5643" t="s">
        <v>3363</v>
      </c>
      <c r="E5643">
        <v>29</v>
      </c>
      <c r="F5643" t="s">
        <v>48</v>
      </c>
      <c r="G5643" t="s">
        <v>387</v>
      </c>
      <c r="H5643" t="s">
        <v>388</v>
      </c>
      <c r="I5643" t="s">
        <v>74</v>
      </c>
      <c r="J5643" t="s">
        <v>75</v>
      </c>
      <c r="K5643">
        <v>3</v>
      </c>
      <c r="L5643" s="2">
        <v>3200</v>
      </c>
      <c r="M5643">
        <v>5</v>
      </c>
      <c r="N5643" s="2">
        <v>9600</v>
      </c>
      <c r="O5643" s="2">
        <v>480</v>
      </c>
      <c r="P5643" s="2">
        <v>9120</v>
      </c>
      <c r="Q5643" s="2">
        <v>5866.35</v>
      </c>
      <c r="R5643" s="2">
        <v>3253.65</v>
      </c>
      <c r="S5643" t="s">
        <v>53</v>
      </c>
      <c r="T5643" t="s">
        <v>105</v>
      </c>
      <c r="U5643" t="s">
        <v>106</v>
      </c>
      <c r="V5643" t="s">
        <v>39</v>
      </c>
      <c r="W5643" t="s">
        <v>66</v>
      </c>
      <c r="X5643" t="s">
        <v>97</v>
      </c>
      <c r="Y5643" t="s">
        <v>42</v>
      </c>
      <c r="Z5643" t="s">
        <v>43</v>
      </c>
      <c r="AA5643" t="s">
        <v>44</v>
      </c>
      <c r="AB5643" t="s">
        <v>44</v>
      </c>
    </row>
    <row r="5644" spans="1:28" x14ac:dyDescent="0.25">
      <c r="A5644" t="s">
        <v>10275</v>
      </c>
      <c r="B5644" s="1">
        <v>45746</v>
      </c>
      <c r="C5644" t="s">
        <v>10276</v>
      </c>
      <c r="D5644" t="s">
        <v>10277</v>
      </c>
      <c r="E5644">
        <v>19</v>
      </c>
      <c r="F5644" t="s">
        <v>48</v>
      </c>
      <c r="G5644" t="s">
        <v>158</v>
      </c>
      <c r="H5644" t="s">
        <v>159</v>
      </c>
      <c r="I5644" t="s">
        <v>51</v>
      </c>
      <c r="J5644" t="s">
        <v>52</v>
      </c>
      <c r="K5644">
        <v>1</v>
      </c>
      <c r="L5644" s="2">
        <v>650</v>
      </c>
      <c r="M5644">
        <v>0</v>
      </c>
      <c r="N5644" s="2">
        <v>650</v>
      </c>
      <c r="O5644" s="2">
        <v>0</v>
      </c>
      <c r="P5644" s="2">
        <v>650</v>
      </c>
      <c r="Q5644" s="2">
        <v>529.46</v>
      </c>
      <c r="R5644" s="2">
        <v>120.54</v>
      </c>
      <c r="S5644" t="s">
        <v>36</v>
      </c>
      <c r="T5644" t="s">
        <v>122</v>
      </c>
      <c r="U5644" t="s">
        <v>123</v>
      </c>
      <c r="V5644" t="s">
        <v>39</v>
      </c>
      <c r="W5644" t="s">
        <v>92</v>
      </c>
      <c r="X5644" t="s">
        <v>41</v>
      </c>
      <c r="Y5644" t="s">
        <v>42</v>
      </c>
      <c r="Z5644" t="s">
        <v>43</v>
      </c>
      <c r="AA5644" t="s">
        <v>44</v>
      </c>
      <c r="AB5644" t="s">
        <v>44</v>
      </c>
    </row>
    <row r="5645" spans="1:28" x14ac:dyDescent="0.25">
      <c r="A5645" t="s">
        <v>10278</v>
      </c>
      <c r="B5645" s="1">
        <v>45746</v>
      </c>
      <c r="C5645" t="s">
        <v>258</v>
      </c>
      <c r="D5645" t="s">
        <v>259</v>
      </c>
      <c r="E5645">
        <v>20</v>
      </c>
      <c r="F5645" t="s">
        <v>48</v>
      </c>
      <c r="G5645" t="s">
        <v>141</v>
      </c>
      <c r="H5645" t="s">
        <v>142</v>
      </c>
      <c r="I5645" t="s">
        <v>74</v>
      </c>
      <c r="J5645" t="s">
        <v>143</v>
      </c>
      <c r="K5645">
        <v>2</v>
      </c>
      <c r="L5645" s="2">
        <v>900</v>
      </c>
      <c r="M5645">
        <v>25</v>
      </c>
      <c r="N5645" s="2">
        <v>1800</v>
      </c>
      <c r="O5645" s="2">
        <v>450</v>
      </c>
      <c r="P5645" s="2">
        <v>1350</v>
      </c>
      <c r="Q5645" s="2">
        <v>1044.8800000000001</v>
      </c>
      <c r="R5645" s="2">
        <v>305.12</v>
      </c>
      <c r="S5645" t="s">
        <v>53</v>
      </c>
      <c r="T5645" t="s">
        <v>222</v>
      </c>
      <c r="U5645" t="s">
        <v>38</v>
      </c>
      <c r="V5645" t="s">
        <v>39</v>
      </c>
      <c r="W5645" t="s">
        <v>92</v>
      </c>
      <c r="X5645" t="s">
        <v>97</v>
      </c>
      <c r="Y5645" t="s">
        <v>56</v>
      </c>
      <c r="Z5645" t="s">
        <v>223</v>
      </c>
      <c r="AA5645" t="s">
        <v>44</v>
      </c>
      <c r="AB5645" t="s">
        <v>44</v>
      </c>
    </row>
    <row r="5646" spans="1:28" x14ac:dyDescent="0.25">
      <c r="A5646" t="s">
        <v>10279</v>
      </c>
      <c r="B5646" s="1">
        <v>45746</v>
      </c>
      <c r="C5646" t="s">
        <v>5427</v>
      </c>
      <c r="D5646" t="s">
        <v>5428</v>
      </c>
      <c r="E5646">
        <v>55</v>
      </c>
      <c r="F5646" t="s">
        <v>31</v>
      </c>
      <c r="G5646" t="s">
        <v>227</v>
      </c>
      <c r="H5646" t="s">
        <v>228</v>
      </c>
      <c r="I5646" t="s">
        <v>74</v>
      </c>
      <c r="J5646" t="s">
        <v>75</v>
      </c>
      <c r="K5646">
        <v>1</v>
      </c>
      <c r="L5646" s="2">
        <v>1400</v>
      </c>
      <c r="M5646">
        <v>15</v>
      </c>
      <c r="N5646" s="2">
        <v>1400</v>
      </c>
      <c r="O5646" s="2">
        <v>210</v>
      </c>
      <c r="P5646" s="2">
        <v>1190</v>
      </c>
      <c r="Q5646" s="2">
        <v>734.49</v>
      </c>
      <c r="R5646" s="2">
        <v>455.51</v>
      </c>
      <c r="S5646" t="s">
        <v>53</v>
      </c>
      <c r="T5646" t="s">
        <v>178</v>
      </c>
      <c r="U5646" t="s">
        <v>154</v>
      </c>
      <c r="V5646" t="s">
        <v>39</v>
      </c>
      <c r="W5646" t="s">
        <v>92</v>
      </c>
      <c r="X5646" t="s">
        <v>67</v>
      </c>
      <c r="Y5646" t="s">
        <v>56</v>
      </c>
      <c r="Z5646" t="s">
        <v>43</v>
      </c>
      <c r="AA5646" t="s">
        <v>44</v>
      </c>
      <c r="AB5646" t="s">
        <v>68</v>
      </c>
    </row>
    <row r="5647" spans="1:28" x14ac:dyDescent="0.25">
      <c r="A5647" t="s">
        <v>10280</v>
      </c>
      <c r="B5647" s="1">
        <v>45747</v>
      </c>
      <c r="C5647" t="s">
        <v>1325</v>
      </c>
      <c r="D5647" t="s">
        <v>1326</v>
      </c>
      <c r="E5647">
        <v>50</v>
      </c>
      <c r="F5647" t="s">
        <v>48</v>
      </c>
      <c r="G5647" t="s">
        <v>318</v>
      </c>
      <c r="H5647" t="s">
        <v>319</v>
      </c>
      <c r="I5647" t="s">
        <v>34</v>
      </c>
      <c r="J5647" t="s">
        <v>190</v>
      </c>
      <c r="K5647">
        <v>1</v>
      </c>
      <c r="L5647" s="2">
        <v>2500</v>
      </c>
      <c r="M5647">
        <v>20</v>
      </c>
      <c r="N5647" s="2">
        <v>2500</v>
      </c>
      <c r="O5647" s="2">
        <v>500</v>
      </c>
      <c r="P5647" s="2">
        <v>2000</v>
      </c>
      <c r="Q5647" s="2">
        <v>1202.27</v>
      </c>
      <c r="R5647" s="2">
        <v>797.73</v>
      </c>
      <c r="S5647" t="s">
        <v>53</v>
      </c>
      <c r="T5647" t="s">
        <v>398</v>
      </c>
      <c r="U5647" t="s">
        <v>399</v>
      </c>
      <c r="V5647" t="s">
        <v>39</v>
      </c>
      <c r="W5647" t="s">
        <v>66</v>
      </c>
      <c r="X5647" t="s">
        <v>97</v>
      </c>
      <c r="Y5647" t="s">
        <v>42</v>
      </c>
      <c r="Z5647" t="s">
        <v>223</v>
      </c>
      <c r="AA5647" t="s">
        <v>44</v>
      </c>
      <c r="AB5647" t="s">
        <v>44</v>
      </c>
    </row>
    <row r="5648" spans="1:28" x14ac:dyDescent="0.25">
      <c r="A5648" t="s">
        <v>10281</v>
      </c>
      <c r="B5648" s="1">
        <v>45747</v>
      </c>
      <c r="C5648" t="s">
        <v>7190</v>
      </c>
      <c r="D5648" t="s">
        <v>7191</v>
      </c>
      <c r="E5648">
        <v>45</v>
      </c>
      <c r="F5648" t="s">
        <v>31</v>
      </c>
      <c r="G5648" t="s">
        <v>101</v>
      </c>
      <c r="H5648" t="s">
        <v>102</v>
      </c>
      <c r="I5648" t="s">
        <v>103</v>
      </c>
      <c r="J5648" t="s">
        <v>104</v>
      </c>
      <c r="K5648">
        <v>1</v>
      </c>
      <c r="L5648" s="2">
        <v>1800</v>
      </c>
      <c r="M5648">
        <v>0</v>
      </c>
      <c r="N5648" s="2">
        <v>1800</v>
      </c>
      <c r="O5648" s="2">
        <v>0</v>
      </c>
      <c r="P5648" s="2">
        <v>1800</v>
      </c>
      <c r="Q5648" s="2">
        <v>1198.6600000000001</v>
      </c>
      <c r="R5648" s="2">
        <v>601.34</v>
      </c>
      <c r="S5648" t="s">
        <v>64</v>
      </c>
      <c r="T5648" t="s">
        <v>222</v>
      </c>
      <c r="U5648" t="s">
        <v>38</v>
      </c>
      <c r="V5648" t="s">
        <v>39</v>
      </c>
      <c r="W5648" t="s">
        <v>124</v>
      </c>
      <c r="X5648" t="s">
        <v>97</v>
      </c>
      <c r="Y5648" t="s">
        <v>84</v>
      </c>
      <c r="Z5648" t="s">
        <v>43</v>
      </c>
      <c r="AA5648" t="s">
        <v>44</v>
      </c>
      <c r="AB5648" t="s">
        <v>44</v>
      </c>
    </row>
    <row r="5649" spans="1:28" x14ac:dyDescent="0.25">
      <c r="A5649" t="s">
        <v>10282</v>
      </c>
      <c r="B5649" s="1">
        <v>45747</v>
      </c>
      <c r="C5649" t="s">
        <v>8827</v>
      </c>
      <c r="D5649" t="s">
        <v>8828</v>
      </c>
      <c r="E5649">
        <v>57</v>
      </c>
      <c r="F5649" t="s">
        <v>111</v>
      </c>
      <c r="G5649" t="s">
        <v>158</v>
      </c>
      <c r="H5649" t="s">
        <v>159</v>
      </c>
      <c r="I5649" t="s">
        <v>51</v>
      </c>
      <c r="J5649" t="s">
        <v>52</v>
      </c>
      <c r="K5649">
        <v>1</v>
      </c>
      <c r="L5649" s="2">
        <v>650</v>
      </c>
      <c r="M5649">
        <v>10</v>
      </c>
      <c r="N5649" s="2">
        <v>650</v>
      </c>
      <c r="O5649" s="2">
        <v>65</v>
      </c>
      <c r="P5649" s="2">
        <v>585</v>
      </c>
      <c r="Q5649" s="2">
        <v>406.31</v>
      </c>
      <c r="R5649" s="2">
        <v>178.69</v>
      </c>
      <c r="S5649" t="s">
        <v>53</v>
      </c>
      <c r="T5649" t="s">
        <v>136</v>
      </c>
      <c r="U5649" t="s">
        <v>38</v>
      </c>
      <c r="V5649" t="s">
        <v>39</v>
      </c>
      <c r="W5649" t="s">
        <v>124</v>
      </c>
      <c r="X5649" t="s">
        <v>41</v>
      </c>
      <c r="Y5649" t="s">
        <v>84</v>
      </c>
      <c r="Z5649" t="s">
        <v>43</v>
      </c>
      <c r="AA5649" t="s">
        <v>44</v>
      </c>
      <c r="AB5649" t="s">
        <v>44</v>
      </c>
    </row>
    <row r="5650" spans="1:28" x14ac:dyDescent="0.25">
      <c r="A5650" t="s">
        <v>10283</v>
      </c>
      <c r="B5650" s="1">
        <v>45747</v>
      </c>
      <c r="C5650" t="s">
        <v>929</v>
      </c>
      <c r="D5650" t="s">
        <v>930</v>
      </c>
      <c r="E5650">
        <v>51</v>
      </c>
      <c r="F5650" t="s">
        <v>48</v>
      </c>
      <c r="G5650" t="s">
        <v>273</v>
      </c>
      <c r="H5650" t="s">
        <v>274</v>
      </c>
      <c r="I5650" t="s">
        <v>51</v>
      </c>
      <c r="J5650" t="s">
        <v>52</v>
      </c>
      <c r="K5650">
        <v>1</v>
      </c>
      <c r="L5650" s="2">
        <v>250</v>
      </c>
      <c r="M5650">
        <v>10</v>
      </c>
      <c r="N5650" s="2">
        <v>250</v>
      </c>
      <c r="O5650" s="2">
        <v>25</v>
      </c>
      <c r="P5650" s="2">
        <v>225</v>
      </c>
      <c r="Q5650" s="2">
        <v>149.12</v>
      </c>
      <c r="R5650" s="2">
        <v>75.88</v>
      </c>
      <c r="S5650" t="s">
        <v>36</v>
      </c>
      <c r="T5650" t="s">
        <v>76</v>
      </c>
      <c r="U5650" t="s">
        <v>77</v>
      </c>
      <c r="V5650" t="s">
        <v>39</v>
      </c>
      <c r="W5650" t="s">
        <v>40</v>
      </c>
      <c r="X5650" t="s">
        <v>41</v>
      </c>
      <c r="Y5650" t="s">
        <v>56</v>
      </c>
      <c r="Z5650" t="s">
        <v>43</v>
      </c>
      <c r="AA5650" t="s">
        <v>44</v>
      </c>
      <c r="AB5650" t="s">
        <v>44</v>
      </c>
    </row>
    <row r="5651" spans="1:28" x14ac:dyDescent="0.25">
      <c r="A5651" t="s">
        <v>10284</v>
      </c>
      <c r="B5651" s="1">
        <v>45747</v>
      </c>
      <c r="C5651" t="s">
        <v>2640</v>
      </c>
      <c r="D5651" t="s">
        <v>2641</v>
      </c>
      <c r="E5651">
        <v>19</v>
      </c>
      <c r="F5651" t="s">
        <v>31</v>
      </c>
      <c r="G5651" t="s">
        <v>344</v>
      </c>
      <c r="H5651" t="s">
        <v>345</v>
      </c>
      <c r="I5651" t="s">
        <v>34</v>
      </c>
      <c r="J5651" t="s">
        <v>121</v>
      </c>
      <c r="K5651">
        <v>3</v>
      </c>
      <c r="L5651" s="2">
        <v>1600</v>
      </c>
      <c r="M5651">
        <v>10</v>
      </c>
      <c r="N5651" s="2">
        <v>4800</v>
      </c>
      <c r="O5651" s="2">
        <v>480</v>
      </c>
      <c r="P5651" s="2">
        <v>4320</v>
      </c>
      <c r="Q5651" s="2">
        <v>2485.31</v>
      </c>
      <c r="R5651" s="2">
        <v>1834.69</v>
      </c>
      <c r="S5651" t="s">
        <v>53</v>
      </c>
      <c r="T5651" t="s">
        <v>153</v>
      </c>
      <c r="U5651" t="s">
        <v>154</v>
      </c>
      <c r="V5651" t="s">
        <v>39</v>
      </c>
      <c r="W5651" t="s">
        <v>40</v>
      </c>
      <c r="X5651" t="s">
        <v>67</v>
      </c>
      <c r="Y5651" t="s">
        <v>56</v>
      </c>
      <c r="Z5651" t="s">
        <v>43</v>
      </c>
      <c r="AA5651" t="s">
        <v>44</v>
      </c>
      <c r="AB5651" t="s">
        <v>44</v>
      </c>
    </row>
    <row r="5652" spans="1:28" x14ac:dyDescent="0.25">
      <c r="A5652" t="s">
        <v>10285</v>
      </c>
      <c r="B5652" s="1">
        <v>45747</v>
      </c>
      <c r="C5652" t="s">
        <v>4340</v>
      </c>
      <c r="D5652" t="s">
        <v>4341</v>
      </c>
      <c r="E5652">
        <v>21</v>
      </c>
      <c r="F5652" t="s">
        <v>31</v>
      </c>
      <c r="G5652" t="s">
        <v>207</v>
      </c>
      <c r="H5652" t="s">
        <v>208</v>
      </c>
      <c r="I5652" t="s">
        <v>34</v>
      </c>
      <c r="J5652" t="s">
        <v>143</v>
      </c>
      <c r="K5652">
        <v>1</v>
      </c>
      <c r="L5652" s="2">
        <v>18000</v>
      </c>
      <c r="M5652">
        <v>10</v>
      </c>
      <c r="N5652" s="2">
        <v>18000</v>
      </c>
      <c r="O5652" s="2">
        <v>1800</v>
      </c>
      <c r="P5652" s="2">
        <v>16200</v>
      </c>
      <c r="Q5652" s="2">
        <v>11910.67</v>
      </c>
      <c r="R5652" s="2">
        <v>4289.33</v>
      </c>
      <c r="S5652" t="s">
        <v>64</v>
      </c>
      <c r="T5652" t="s">
        <v>37</v>
      </c>
      <c r="U5652" t="s">
        <v>38</v>
      </c>
      <c r="V5652" t="s">
        <v>39</v>
      </c>
      <c r="W5652" t="s">
        <v>124</v>
      </c>
      <c r="X5652" t="s">
        <v>97</v>
      </c>
      <c r="Y5652" t="s">
        <v>56</v>
      </c>
      <c r="Z5652" t="s">
        <v>223</v>
      </c>
      <c r="AA5652" t="s">
        <v>68</v>
      </c>
      <c r="AB5652" t="s">
        <v>44</v>
      </c>
    </row>
    <row r="5653" spans="1:28" x14ac:dyDescent="0.25">
      <c r="A5653" t="s">
        <v>10286</v>
      </c>
      <c r="B5653" s="1">
        <v>45747</v>
      </c>
      <c r="C5653" t="s">
        <v>6494</v>
      </c>
      <c r="D5653" t="s">
        <v>6495</v>
      </c>
      <c r="E5653">
        <v>49</v>
      </c>
      <c r="F5653" t="s">
        <v>48</v>
      </c>
      <c r="G5653" t="s">
        <v>101</v>
      </c>
      <c r="H5653" t="s">
        <v>102</v>
      </c>
      <c r="I5653" t="s">
        <v>103</v>
      </c>
      <c r="J5653" t="s">
        <v>104</v>
      </c>
      <c r="K5653">
        <v>4</v>
      </c>
      <c r="L5653" s="2">
        <v>1800</v>
      </c>
      <c r="M5653">
        <v>20</v>
      </c>
      <c r="N5653" s="2">
        <v>7200</v>
      </c>
      <c r="O5653" s="2">
        <v>1440</v>
      </c>
      <c r="P5653" s="2">
        <v>5760</v>
      </c>
      <c r="Q5653" s="2">
        <v>4706.03</v>
      </c>
      <c r="R5653" s="2">
        <v>1053.97</v>
      </c>
      <c r="S5653" t="s">
        <v>53</v>
      </c>
      <c r="T5653" t="s">
        <v>263</v>
      </c>
      <c r="U5653" t="s">
        <v>91</v>
      </c>
      <c r="V5653" t="s">
        <v>39</v>
      </c>
      <c r="W5653" t="s">
        <v>92</v>
      </c>
      <c r="X5653" t="s">
        <v>97</v>
      </c>
      <c r="Y5653" t="s">
        <v>42</v>
      </c>
      <c r="Z5653" t="s">
        <v>144</v>
      </c>
      <c r="AA5653" t="s">
        <v>44</v>
      </c>
      <c r="AB5653" t="s">
        <v>44</v>
      </c>
    </row>
    <row r="5654" spans="1:28" x14ac:dyDescent="0.25">
      <c r="A5654" t="s">
        <v>10287</v>
      </c>
      <c r="B5654" s="1">
        <v>45747</v>
      </c>
      <c r="C5654" t="s">
        <v>9117</v>
      </c>
      <c r="D5654" t="s">
        <v>9118</v>
      </c>
      <c r="E5654">
        <v>23</v>
      </c>
      <c r="F5654" t="s">
        <v>31</v>
      </c>
      <c r="G5654" t="s">
        <v>141</v>
      </c>
      <c r="H5654" t="s">
        <v>142</v>
      </c>
      <c r="I5654" t="s">
        <v>74</v>
      </c>
      <c r="J5654" t="s">
        <v>143</v>
      </c>
      <c r="K5654">
        <v>3</v>
      </c>
      <c r="L5654" s="2">
        <v>900</v>
      </c>
      <c r="M5654">
        <v>15</v>
      </c>
      <c r="N5654" s="2">
        <v>2700</v>
      </c>
      <c r="O5654" s="2">
        <v>405</v>
      </c>
      <c r="P5654" s="2">
        <v>2295</v>
      </c>
      <c r="Q5654" s="2">
        <v>1584.11</v>
      </c>
      <c r="R5654" s="2">
        <v>710.89</v>
      </c>
      <c r="S5654" t="s">
        <v>53</v>
      </c>
      <c r="T5654" t="s">
        <v>153</v>
      </c>
      <c r="U5654" t="s">
        <v>154</v>
      </c>
      <c r="V5654" t="s">
        <v>39</v>
      </c>
      <c r="W5654" t="s">
        <v>83</v>
      </c>
      <c r="X5654" t="s">
        <v>41</v>
      </c>
      <c r="Y5654" t="s">
        <v>42</v>
      </c>
      <c r="Z5654" t="s">
        <v>43</v>
      </c>
      <c r="AA5654" t="s">
        <v>68</v>
      </c>
      <c r="AB5654" t="s">
        <v>44</v>
      </c>
    </row>
    <row r="5655" spans="1:28" x14ac:dyDescent="0.25">
      <c r="A5655" t="s">
        <v>10288</v>
      </c>
      <c r="B5655" s="1">
        <v>45748</v>
      </c>
      <c r="C5655" t="s">
        <v>1715</v>
      </c>
      <c r="D5655" t="s">
        <v>1716</v>
      </c>
      <c r="E5655">
        <v>54</v>
      </c>
      <c r="F5655" t="s">
        <v>48</v>
      </c>
      <c r="G5655" t="s">
        <v>366</v>
      </c>
      <c r="H5655" t="s">
        <v>367</v>
      </c>
      <c r="I5655" t="s">
        <v>34</v>
      </c>
      <c r="J5655" t="s">
        <v>130</v>
      </c>
      <c r="K5655">
        <v>1</v>
      </c>
      <c r="L5655" s="2">
        <v>14500</v>
      </c>
      <c r="M5655">
        <v>10</v>
      </c>
      <c r="N5655" s="2">
        <v>14500</v>
      </c>
      <c r="O5655" s="2">
        <v>1450</v>
      </c>
      <c r="P5655" s="2">
        <v>13050</v>
      </c>
      <c r="Q5655" s="2">
        <v>9992</v>
      </c>
      <c r="R5655" s="2">
        <v>3058</v>
      </c>
      <c r="S5655" t="s">
        <v>53</v>
      </c>
      <c r="T5655" t="s">
        <v>122</v>
      </c>
      <c r="U5655" t="s">
        <v>123</v>
      </c>
      <c r="V5655" t="s">
        <v>39</v>
      </c>
      <c r="W5655" t="s">
        <v>137</v>
      </c>
      <c r="X5655" t="s">
        <v>97</v>
      </c>
      <c r="Y5655" t="s">
        <v>56</v>
      </c>
      <c r="Z5655" t="s">
        <v>43</v>
      </c>
      <c r="AA5655" t="s">
        <v>44</v>
      </c>
      <c r="AB5655" t="s">
        <v>44</v>
      </c>
    </row>
    <row r="5656" spans="1:28" x14ac:dyDescent="0.25">
      <c r="A5656" t="s">
        <v>10289</v>
      </c>
      <c r="B5656" s="1">
        <v>45748</v>
      </c>
      <c r="C5656" t="s">
        <v>4639</v>
      </c>
      <c r="D5656" t="s">
        <v>4640</v>
      </c>
      <c r="E5656">
        <v>60</v>
      </c>
      <c r="F5656" t="s">
        <v>31</v>
      </c>
      <c r="G5656" t="s">
        <v>273</v>
      </c>
      <c r="H5656" t="s">
        <v>274</v>
      </c>
      <c r="I5656" t="s">
        <v>51</v>
      </c>
      <c r="J5656" t="s">
        <v>52</v>
      </c>
      <c r="K5656">
        <v>1</v>
      </c>
      <c r="L5656" s="2">
        <v>250</v>
      </c>
      <c r="M5656">
        <v>25</v>
      </c>
      <c r="N5656" s="2">
        <v>250</v>
      </c>
      <c r="O5656" s="2">
        <v>62.5</v>
      </c>
      <c r="P5656" s="2">
        <v>187.5</v>
      </c>
      <c r="Q5656" s="2">
        <v>118.85</v>
      </c>
      <c r="R5656" s="2">
        <v>68.650000000000006</v>
      </c>
      <c r="S5656" t="s">
        <v>64</v>
      </c>
      <c r="T5656" t="s">
        <v>398</v>
      </c>
      <c r="U5656" t="s">
        <v>399</v>
      </c>
      <c r="V5656" t="s">
        <v>39</v>
      </c>
      <c r="W5656" t="s">
        <v>66</v>
      </c>
      <c r="X5656" t="s">
        <v>67</v>
      </c>
      <c r="Y5656" t="s">
        <v>56</v>
      </c>
      <c r="Z5656" t="s">
        <v>107</v>
      </c>
      <c r="AA5656" t="s">
        <v>44</v>
      </c>
      <c r="AB5656" t="s">
        <v>44</v>
      </c>
    </row>
    <row r="5657" spans="1:28" x14ac:dyDescent="0.25">
      <c r="A5657" t="s">
        <v>10290</v>
      </c>
      <c r="B5657" s="1">
        <v>45748</v>
      </c>
      <c r="C5657" t="s">
        <v>2328</v>
      </c>
      <c r="D5657" t="s">
        <v>2329</v>
      </c>
      <c r="E5657">
        <v>22</v>
      </c>
      <c r="F5657" t="s">
        <v>31</v>
      </c>
      <c r="G5657" t="s">
        <v>141</v>
      </c>
      <c r="H5657" t="s">
        <v>142</v>
      </c>
      <c r="I5657" t="s">
        <v>74</v>
      </c>
      <c r="J5657" t="s">
        <v>143</v>
      </c>
      <c r="K5657">
        <v>2</v>
      </c>
      <c r="L5657" s="2">
        <v>900</v>
      </c>
      <c r="M5657">
        <v>20</v>
      </c>
      <c r="N5657" s="2">
        <v>1800</v>
      </c>
      <c r="O5657" s="2">
        <v>360</v>
      </c>
      <c r="P5657" s="2">
        <v>1440</v>
      </c>
      <c r="Q5657" s="2">
        <v>905.02</v>
      </c>
      <c r="R5657" s="2">
        <v>534.98</v>
      </c>
      <c r="S5657" t="s">
        <v>64</v>
      </c>
      <c r="T5657" t="s">
        <v>114</v>
      </c>
      <c r="U5657" t="s">
        <v>115</v>
      </c>
      <c r="V5657" t="s">
        <v>39</v>
      </c>
      <c r="W5657" t="s">
        <v>40</v>
      </c>
      <c r="X5657" t="s">
        <v>97</v>
      </c>
      <c r="Y5657" t="s">
        <v>42</v>
      </c>
      <c r="Z5657" t="s">
        <v>43</v>
      </c>
      <c r="AA5657" t="s">
        <v>44</v>
      </c>
      <c r="AB5657" t="s">
        <v>44</v>
      </c>
    </row>
    <row r="5658" spans="1:28" x14ac:dyDescent="0.25">
      <c r="A5658" t="s">
        <v>10291</v>
      </c>
      <c r="B5658" s="1">
        <v>45748</v>
      </c>
      <c r="C5658" t="s">
        <v>2118</v>
      </c>
      <c r="D5658" t="s">
        <v>2119</v>
      </c>
      <c r="E5658">
        <v>18</v>
      </c>
      <c r="F5658" t="s">
        <v>111</v>
      </c>
      <c r="G5658" t="s">
        <v>238</v>
      </c>
      <c r="H5658" t="s">
        <v>239</v>
      </c>
      <c r="I5658" t="s">
        <v>62</v>
      </c>
      <c r="J5658" t="s">
        <v>63</v>
      </c>
      <c r="K5658">
        <v>1</v>
      </c>
      <c r="L5658" s="2">
        <v>6500</v>
      </c>
      <c r="M5658">
        <v>0</v>
      </c>
      <c r="N5658" s="2">
        <v>6500</v>
      </c>
      <c r="O5658" s="2">
        <v>0</v>
      </c>
      <c r="P5658" s="2">
        <v>6500</v>
      </c>
      <c r="Q5658" s="2">
        <v>5126.37</v>
      </c>
      <c r="R5658" s="2">
        <v>1373.63</v>
      </c>
      <c r="S5658" t="s">
        <v>53</v>
      </c>
      <c r="T5658" t="s">
        <v>122</v>
      </c>
      <c r="U5658" t="s">
        <v>123</v>
      </c>
      <c r="V5658" t="s">
        <v>39</v>
      </c>
      <c r="W5658" t="s">
        <v>137</v>
      </c>
      <c r="X5658" t="s">
        <v>67</v>
      </c>
      <c r="Y5658" t="s">
        <v>56</v>
      </c>
      <c r="Z5658" t="s">
        <v>43</v>
      </c>
      <c r="AA5658" t="s">
        <v>44</v>
      </c>
      <c r="AB5658" t="s">
        <v>44</v>
      </c>
    </row>
    <row r="5659" spans="1:28" x14ac:dyDescent="0.25">
      <c r="A5659" t="s">
        <v>10292</v>
      </c>
      <c r="B5659" s="1">
        <v>45748</v>
      </c>
      <c r="C5659" t="s">
        <v>7742</v>
      </c>
      <c r="D5659" t="s">
        <v>7743</v>
      </c>
      <c r="E5659">
        <v>53</v>
      </c>
      <c r="F5659" t="s">
        <v>31</v>
      </c>
      <c r="G5659" t="s">
        <v>158</v>
      </c>
      <c r="H5659" t="s">
        <v>159</v>
      </c>
      <c r="I5659" t="s">
        <v>51</v>
      </c>
      <c r="J5659" t="s">
        <v>52</v>
      </c>
      <c r="K5659">
        <v>1</v>
      </c>
      <c r="L5659" s="2">
        <v>650</v>
      </c>
      <c r="M5659">
        <v>25</v>
      </c>
      <c r="N5659" s="2">
        <v>650</v>
      </c>
      <c r="O5659" s="2">
        <v>162.5</v>
      </c>
      <c r="P5659" s="2">
        <v>487.5</v>
      </c>
      <c r="Q5659" s="2">
        <v>388.58</v>
      </c>
      <c r="R5659" s="2">
        <v>98.92</v>
      </c>
      <c r="S5659" t="s">
        <v>53</v>
      </c>
      <c r="T5659" t="s">
        <v>407</v>
      </c>
      <c r="U5659" t="s">
        <v>408</v>
      </c>
      <c r="V5659" t="s">
        <v>39</v>
      </c>
      <c r="W5659" t="s">
        <v>83</v>
      </c>
      <c r="X5659" t="s">
        <v>67</v>
      </c>
      <c r="Y5659" t="s">
        <v>56</v>
      </c>
      <c r="Z5659" t="s">
        <v>144</v>
      </c>
      <c r="AA5659" t="s">
        <v>44</v>
      </c>
      <c r="AB5659" t="s">
        <v>44</v>
      </c>
    </row>
    <row r="5660" spans="1:28" x14ac:dyDescent="0.25">
      <c r="A5660" t="s">
        <v>10293</v>
      </c>
      <c r="B5660" s="1">
        <v>45748</v>
      </c>
      <c r="C5660" t="s">
        <v>3965</v>
      </c>
      <c r="D5660" t="s">
        <v>3966</v>
      </c>
      <c r="E5660">
        <v>55</v>
      </c>
      <c r="F5660" t="s">
        <v>48</v>
      </c>
      <c r="G5660" t="s">
        <v>158</v>
      </c>
      <c r="H5660" t="s">
        <v>159</v>
      </c>
      <c r="I5660" t="s">
        <v>51</v>
      </c>
      <c r="J5660" t="s">
        <v>52</v>
      </c>
      <c r="K5660">
        <v>2</v>
      </c>
      <c r="L5660" s="2">
        <v>650</v>
      </c>
      <c r="M5660">
        <v>0</v>
      </c>
      <c r="N5660" s="2">
        <v>1300</v>
      </c>
      <c r="O5660" s="2">
        <v>0</v>
      </c>
      <c r="P5660" s="2">
        <v>1300</v>
      </c>
      <c r="Q5660" s="2">
        <v>907.12</v>
      </c>
      <c r="R5660" s="2">
        <v>392.88</v>
      </c>
      <c r="S5660" t="s">
        <v>64</v>
      </c>
      <c r="T5660" t="s">
        <v>114</v>
      </c>
      <c r="U5660" t="s">
        <v>115</v>
      </c>
      <c r="V5660" t="s">
        <v>39</v>
      </c>
      <c r="W5660" t="s">
        <v>137</v>
      </c>
      <c r="X5660" t="s">
        <v>97</v>
      </c>
      <c r="Y5660" t="s">
        <v>56</v>
      </c>
      <c r="Z5660" t="s">
        <v>43</v>
      </c>
      <c r="AA5660" t="s">
        <v>44</v>
      </c>
      <c r="AB5660" t="s">
        <v>44</v>
      </c>
    </row>
    <row r="5661" spans="1:28" x14ac:dyDescent="0.25">
      <c r="A5661" t="s">
        <v>10294</v>
      </c>
      <c r="B5661" s="1">
        <v>45748</v>
      </c>
      <c r="C5661" t="s">
        <v>6887</v>
      </c>
      <c r="D5661" t="s">
        <v>6888</v>
      </c>
      <c r="E5661">
        <v>19</v>
      </c>
      <c r="F5661" t="s">
        <v>31</v>
      </c>
      <c r="G5661" t="s">
        <v>128</v>
      </c>
      <c r="H5661" t="s">
        <v>129</v>
      </c>
      <c r="I5661" t="s">
        <v>74</v>
      </c>
      <c r="J5661" t="s">
        <v>130</v>
      </c>
      <c r="K5661">
        <v>1</v>
      </c>
      <c r="L5661" s="2">
        <v>1700</v>
      </c>
      <c r="M5661">
        <v>10</v>
      </c>
      <c r="N5661" s="2">
        <v>1700</v>
      </c>
      <c r="O5661" s="2">
        <v>170</v>
      </c>
      <c r="P5661" s="2">
        <v>1530</v>
      </c>
      <c r="Q5661" s="2">
        <v>1182.1500000000001</v>
      </c>
      <c r="R5661" s="2">
        <v>347.85</v>
      </c>
      <c r="S5661" t="s">
        <v>53</v>
      </c>
      <c r="T5661" t="s">
        <v>222</v>
      </c>
      <c r="U5661" t="s">
        <v>38</v>
      </c>
      <c r="V5661" t="s">
        <v>39</v>
      </c>
      <c r="W5661" t="s">
        <v>92</v>
      </c>
      <c r="X5661" t="s">
        <v>41</v>
      </c>
      <c r="Y5661" t="s">
        <v>56</v>
      </c>
      <c r="Z5661" t="s">
        <v>43</v>
      </c>
      <c r="AA5661" t="s">
        <v>44</v>
      </c>
      <c r="AB5661" t="s">
        <v>44</v>
      </c>
    </row>
    <row r="5662" spans="1:28" x14ac:dyDescent="0.25">
      <c r="A5662" t="s">
        <v>10295</v>
      </c>
      <c r="B5662" s="1">
        <v>45748</v>
      </c>
      <c r="C5662" t="s">
        <v>3942</v>
      </c>
      <c r="D5662" t="s">
        <v>3943</v>
      </c>
      <c r="E5662">
        <v>51</v>
      </c>
      <c r="F5662" t="s">
        <v>31</v>
      </c>
      <c r="G5662" t="s">
        <v>112</v>
      </c>
      <c r="H5662" t="s">
        <v>113</v>
      </c>
      <c r="I5662" t="s">
        <v>103</v>
      </c>
      <c r="J5662" t="s">
        <v>104</v>
      </c>
      <c r="K5662">
        <v>3</v>
      </c>
      <c r="L5662" s="2">
        <v>650</v>
      </c>
      <c r="M5662">
        <v>5</v>
      </c>
      <c r="N5662" s="2">
        <v>1950</v>
      </c>
      <c r="O5662" s="2">
        <v>97.5</v>
      </c>
      <c r="P5662" s="2">
        <v>1852.5</v>
      </c>
      <c r="Q5662" s="2">
        <v>1378.63</v>
      </c>
      <c r="R5662" s="2">
        <v>473.87</v>
      </c>
      <c r="S5662" t="s">
        <v>53</v>
      </c>
      <c r="T5662" t="s">
        <v>153</v>
      </c>
      <c r="U5662" t="s">
        <v>154</v>
      </c>
      <c r="V5662" t="s">
        <v>39</v>
      </c>
      <c r="W5662" t="s">
        <v>66</v>
      </c>
      <c r="X5662" t="s">
        <v>41</v>
      </c>
      <c r="Y5662" t="s">
        <v>84</v>
      </c>
      <c r="Z5662" t="s">
        <v>43</v>
      </c>
      <c r="AA5662" t="s">
        <v>68</v>
      </c>
      <c r="AB5662" t="s">
        <v>44</v>
      </c>
    </row>
    <row r="5663" spans="1:28" x14ac:dyDescent="0.25">
      <c r="A5663" t="s">
        <v>10296</v>
      </c>
      <c r="B5663" s="1">
        <v>45748</v>
      </c>
      <c r="C5663" t="s">
        <v>5765</v>
      </c>
      <c r="D5663" t="s">
        <v>5766</v>
      </c>
      <c r="E5663">
        <v>40</v>
      </c>
      <c r="F5663" t="s">
        <v>48</v>
      </c>
      <c r="G5663" t="s">
        <v>128</v>
      </c>
      <c r="H5663" t="s">
        <v>129</v>
      </c>
      <c r="I5663" t="s">
        <v>74</v>
      </c>
      <c r="J5663" t="s">
        <v>130</v>
      </c>
      <c r="K5663">
        <v>3</v>
      </c>
      <c r="L5663" s="2">
        <v>1700</v>
      </c>
      <c r="M5663">
        <v>10</v>
      </c>
      <c r="N5663" s="2">
        <v>5100</v>
      </c>
      <c r="O5663" s="2">
        <v>510</v>
      </c>
      <c r="P5663" s="2">
        <v>4590</v>
      </c>
      <c r="Q5663" s="2">
        <v>3389.96</v>
      </c>
      <c r="R5663" s="2">
        <v>1200.04</v>
      </c>
      <c r="S5663" t="s">
        <v>53</v>
      </c>
      <c r="T5663" t="s">
        <v>290</v>
      </c>
      <c r="U5663" t="s">
        <v>291</v>
      </c>
      <c r="V5663" t="s">
        <v>39</v>
      </c>
      <c r="W5663" t="s">
        <v>137</v>
      </c>
      <c r="X5663" t="s">
        <v>97</v>
      </c>
      <c r="Y5663" t="s">
        <v>56</v>
      </c>
      <c r="Z5663" t="s">
        <v>43</v>
      </c>
      <c r="AA5663" t="s">
        <v>44</v>
      </c>
      <c r="AB5663" t="s">
        <v>44</v>
      </c>
    </row>
    <row r="5664" spans="1:28" x14ac:dyDescent="0.25">
      <c r="A5664" t="s">
        <v>10297</v>
      </c>
      <c r="B5664" s="1">
        <v>45748</v>
      </c>
      <c r="C5664" t="s">
        <v>258</v>
      </c>
      <c r="D5664" t="s">
        <v>259</v>
      </c>
      <c r="E5664">
        <v>36</v>
      </c>
      <c r="F5664" t="s">
        <v>48</v>
      </c>
      <c r="G5664" t="s">
        <v>101</v>
      </c>
      <c r="H5664" t="s">
        <v>102</v>
      </c>
      <c r="I5664" t="s">
        <v>103</v>
      </c>
      <c r="J5664" t="s">
        <v>104</v>
      </c>
      <c r="K5664">
        <v>1</v>
      </c>
      <c r="L5664" s="2">
        <v>1800</v>
      </c>
      <c r="M5664">
        <v>0</v>
      </c>
      <c r="N5664" s="2">
        <v>1800</v>
      </c>
      <c r="O5664" s="2">
        <v>0</v>
      </c>
      <c r="P5664" s="2">
        <v>1800</v>
      </c>
      <c r="Q5664" s="2">
        <v>1084.05</v>
      </c>
      <c r="R5664" s="2">
        <v>715.95</v>
      </c>
      <c r="S5664" t="s">
        <v>64</v>
      </c>
      <c r="T5664" t="s">
        <v>96</v>
      </c>
      <c r="U5664" t="s">
        <v>96</v>
      </c>
      <c r="V5664" t="s">
        <v>39</v>
      </c>
      <c r="W5664" t="s">
        <v>92</v>
      </c>
      <c r="X5664" t="s">
        <v>97</v>
      </c>
      <c r="Y5664" t="s">
        <v>84</v>
      </c>
      <c r="Z5664" t="s">
        <v>43</v>
      </c>
      <c r="AA5664" t="s">
        <v>44</v>
      </c>
      <c r="AB5664" t="s">
        <v>44</v>
      </c>
    </row>
    <row r="5665" spans="1:28" x14ac:dyDescent="0.25">
      <c r="A5665" t="s">
        <v>10298</v>
      </c>
      <c r="B5665" s="1">
        <v>45749</v>
      </c>
      <c r="C5665" t="s">
        <v>9439</v>
      </c>
      <c r="D5665" t="s">
        <v>9440</v>
      </c>
      <c r="E5665">
        <v>26</v>
      </c>
      <c r="F5665" t="s">
        <v>48</v>
      </c>
      <c r="G5665" t="s">
        <v>227</v>
      </c>
      <c r="H5665" t="s">
        <v>228</v>
      </c>
      <c r="I5665" t="s">
        <v>74</v>
      </c>
      <c r="J5665" t="s">
        <v>75</v>
      </c>
      <c r="K5665">
        <v>1</v>
      </c>
      <c r="L5665" s="2">
        <v>1400</v>
      </c>
      <c r="M5665">
        <v>0</v>
      </c>
      <c r="N5665" s="2">
        <v>1400</v>
      </c>
      <c r="O5665" s="2">
        <v>0</v>
      </c>
      <c r="P5665" s="2">
        <v>1400</v>
      </c>
      <c r="Q5665" s="2">
        <v>1122.69</v>
      </c>
      <c r="R5665" s="2">
        <v>277.31</v>
      </c>
      <c r="S5665" t="s">
        <v>36</v>
      </c>
      <c r="T5665" t="s">
        <v>114</v>
      </c>
      <c r="U5665" t="s">
        <v>115</v>
      </c>
      <c r="V5665" t="s">
        <v>39</v>
      </c>
      <c r="W5665" t="s">
        <v>124</v>
      </c>
      <c r="X5665" t="s">
        <v>41</v>
      </c>
      <c r="Y5665" t="s">
        <v>42</v>
      </c>
      <c r="Z5665" t="s">
        <v>223</v>
      </c>
      <c r="AA5665" t="s">
        <v>44</v>
      </c>
      <c r="AB5665" t="s">
        <v>44</v>
      </c>
    </row>
    <row r="5666" spans="1:28" x14ac:dyDescent="0.25">
      <c r="A5666" t="s">
        <v>10299</v>
      </c>
      <c r="B5666" s="1">
        <v>45749</v>
      </c>
      <c r="C5666" t="s">
        <v>3140</v>
      </c>
      <c r="D5666" t="s">
        <v>3141</v>
      </c>
      <c r="E5666">
        <v>44</v>
      </c>
      <c r="F5666" t="s">
        <v>48</v>
      </c>
      <c r="G5666" t="s">
        <v>81</v>
      </c>
      <c r="H5666" t="s">
        <v>82</v>
      </c>
      <c r="I5666" t="s">
        <v>51</v>
      </c>
      <c r="J5666" t="s">
        <v>52</v>
      </c>
      <c r="K5666">
        <v>2</v>
      </c>
      <c r="L5666" s="2">
        <v>600</v>
      </c>
      <c r="M5666">
        <v>15</v>
      </c>
      <c r="N5666" s="2">
        <v>1200</v>
      </c>
      <c r="O5666" s="2">
        <v>180</v>
      </c>
      <c r="P5666" s="2">
        <v>1020</v>
      </c>
      <c r="Q5666" s="2">
        <v>816.13</v>
      </c>
      <c r="R5666" s="2">
        <v>203.87</v>
      </c>
      <c r="S5666" t="s">
        <v>53</v>
      </c>
      <c r="T5666" t="s">
        <v>76</v>
      </c>
      <c r="U5666" t="s">
        <v>77</v>
      </c>
      <c r="V5666" t="s">
        <v>39</v>
      </c>
      <c r="W5666" t="s">
        <v>40</v>
      </c>
      <c r="X5666" t="s">
        <v>67</v>
      </c>
      <c r="Y5666" t="s">
        <v>56</v>
      </c>
      <c r="Z5666" t="s">
        <v>43</v>
      </c>
      <c r="AA5666" t="s">
        <v>44</v>
      </c>
      <c r="AB5666" t="s">
        <v>44</v>
      </c>
    </row>
    <row r="5667" spans="1:28" x14ac:dyDescent="0.25">
      <c r="A5667" t="s">
        <v>10300</v>
      </c>
      <c r="B5667" s="1">
        <v>45749</v>
      </c>
      <c r="C5667" t="s">
        <v>3962</v>
      </c>
      <c r="D5667" t="s">
        <v>3963</v>
      </c>
      <c r="E5667">
        <v>43</v>
      </c>
      <c r="F5667" t="s">
        <v>48</v>
      </c>
      <c r="G5667" t="s">
        <v>212</v>
      </c>
      <c r="H5667" t="s">
        <v>213</v>
      </c>
      <c r="I5667" t="s">
        <v>51</v>
      </c>
      <c r="J5667" t="s">
        <v>52</v>
      </c>
      <c r="K5667">
        <v>5</v>
      </c>
      <c r="L5667" s="2">
        <v>400</v>
      </c>
      <c r="M5667">
        <v>15</v>
      </c>
      <c r="N5667" s="2">
        <v>2000</v>
      </c>
      <c r="O5667" s="2">
        <v>300</v>
      </c>
      <c r="P5667" s="2">
        <v>1700</v>
      </c>
      <c r="Q5667" s="2">
        <v>1318.21</v>
      </c>
      <c r="R5667" s="2">
        <v>381.79</v>
      </c>
      <c r="S5667" t="s">
        <v>53</v>
      </c>
      <c r="T5667" t="s">
        <v>114</v>
      </c>
      <c r="U5667" t="s">
        <v>115</v>
      </c>
      <c r="V5667" t="s">
        <v>39</v>
      </c>
      <c r="W5667" t="s">
        <v>40</v>
      </c>
      <c r="X5667" t="s">
        <v>41</v>
      </c>
      <c r="Y5667" t="s">
        <v>84</v>
      </c>
      <c r="Z5667" t="s">
        <v>223</v>
      </c>
      <c r="AA5667" t="s">
        <v>44</v>
      </c>
      <c r="AB5667" t="s">
        <v>44</v>
      </c>
    </row>
    <row r="5668" spans="1:28" x14ac:dyDescent="0.25">
      <c r="A5668" t="s">
        <v>10301</v>
      </c>
      <c r="B5668" s="1">
        <v>45749</v>
      </c>
      <c r="C5668" t="s">
        <v>5234</v>
      </c>
      <c r="D5668" t="s">
        <v>5235</v>
      </c>
      <c r="E5668">
        <v>27</v>
      </c>
      <c r="F5668" t="s">
        <v>111</v>
      </c>
      <c r="G5668" t="s">
        <v>158</v>
      </c>
      <c r="H5668" t="s">
        <v>159</v>
      </c>
      <c r="I5668" t="s">
        <v>51</v>
      </c>
      <c r="J5668" t="s">
        <v>52</v>
      </c>
      <c r="K5668">
        <v>2</v>
      </c>
      <c r="L5668" s="2">
        <v>650</v>
      </c>
      <c r="M5668">
        <v>0</v>
      </c>
      <c r="N5668" s="2">
        <v>1300</v>
      </c>
      <c r="O5668" s="2">
        <v>0</v>
      </c>
      <c r="P5668" s="2">
        <v>1300</v>
      </c>
      <c r="Q5668" s="2">
        <v>793.73</v>
      </c>
      <c r="R5668" s="2">
        <v>506.27</v>
      </c>
      <c r="S5668" t="s">
        <v>53</v>
      </c>
      <c r="T5668" t="s">
        <v>398</v>
      </c>
      <c r="U5668" t="s">
        <v>399</v>
      </c>
      <c r="V5668" t="s">
        <v>39</v>
      </c>
      <c r="W5668" t="s">
        <v>137</v>
      </c>
      <c r="X5668" t="s">
        <v>41</v>
      </c>
      <c r="Y5668" t="s">
        <v>42</v>
      </c>
      <c r="Z5668" t="s">
        <v>43</v>
      </c>
      <c r="AA5668" t="s">
        <v>44</v>
      </c>
      <c r="AB5668" t="s">
        <v>44</v>
      </c>
    </row>
    <row r="5669" spans="1:28" x14ac:dyDescent="0.25">
      <c r="A5669" t="s">
        <v>10302</v>
      </c>
      <c r="B5669" s="1">
        <v>45749</v>
      </c>
      <c r="C5669" t="s">
        <v>1002</v>
      </c>
      <c r="D5669" t="s">
        <v>1003</v>
      </c>
      <c r="E5669">
        <v>20</v>
      </c>
      <c r="F5669" t="s">
        <v>111</v>
      </c>
      <c r="G5669" t="s">
        <v>141</v>
      </c>
      <c r="H5669" t="s">
        <v>142</v>
      </c>
      <c r="I5669" t="s">
        <v>74</v>
      </c>
      <c r="J5669" t="s">
        <v>143</v>
      </c>
      <c r="K5669">
        <v>3</v>
      </c>
      <c r="L5669" s="2">
        <v>900</v>
      </c>
      <c r="M5669">
        <v>20</v>
      </c>
      <c r="N5669" s="2">
        <v>2700</v>
      </c>
      <c r="O5669" s="2">
        <v>540</v>
      </c>
      <c r="P5669" s="2">
        <v>2160</v>
      </c>
      <c r="Q5669" s="2">
        <v>1593.8</v>
      </c>
      <c r="R5669" s="2">
        <v>566.20000000000005</v>
      </c>
      <c r="S5669" t="s">
        <v>53</v>
      </c>
      <c r="T5669" t="s">
        <v>153</v>
      </c>
      <c r="U5669" t="s">
        <v>154</v>
      </c>
      <c r="V5669" t="s">
        <v>39</v>
      </c>
      <c r="W5669" t="s">
        <v>124</v>
      </c>
      <c r="X5669" t="s">
        <v>97</v>
      </c>
      <c r="Y5669" t="s">
        <v>56</v>
      </c>
      <c r="Z5669" t="s">
        <v>43</v>
      </c>
      <c r="AA5669" t="s">
        <v>44</v>
      </c>
      <c r="AB5669" t="s">
        <v>68</v>
      </c>
    </row>
    <row r="5670" spans="1:28" x14ac:dyDescent="0.25">
      <c r="A5670" t="s">
        <v>10303</v>
      </c>
      <c r="B5670" s="1">
        <v>45749</v>
      </c>
      <c r="C5670" t="s">
        <v>1075</v>
      </c>
      <c r="D5670" t="s">
        <v>1076</v>
      </c>
      <c r="E5670">
        <v>59</v>
      </c>
      <c r="F5670" t="s">
        <v>31</v>
      </c>
      <c r="G5670" t="s">
        <v>436</v>
      </c>
      <c r="H5670" t="s">
        <v>437</v>
      </c>
      <c r="I5670" t="s">
        <v>74</v>
      </c>
      <c r="J5670" t="s">
        <v>190</v>
      </c>
      <c r="K5670">
        <v>1</v>
      </c>
      <c r="L5670" s="2">
        <v>1800</v>
      </c>
      <c r="M5670">
        <v>20</v>
      </c>
      <c r="N5670" s="2">
        <v>1800</v>
      </c>
      <c r="O5670" s="2">
        <v>360</v>
      </c>
      <c r="P5670" s="2">
        <v>1440</v>
      </c>
      <c r="Q5670" s="2">
        <v>933.37</v>
      </c>
      <c r="R5670" s="2">
        <v>506.63</v>
      </c>
      <c r="S5670" t="s">
        <v>53</v>
      </c>
      <c r="T5670" t="s">
        <v>407</v>
      </c>
      <c r="U5670" t="s">
        <v>408</v>
      </c>
      <c r="V5670" t="s">
        <v>39</v>
      </c>
      <c r="W5670" t="s">
        <v>66</v>
      </c>
      <c r="X5670" t="s">
        <v>41</v>
      </c>
      <c r="Y5670" t="s">
        <v>56</v>
      </c>
      <c r="Z5670" t="s">
        <v>43</v>
      </c>
      <c r="AA5670" t="s">
        <v>44</v>
      </c>
      <c r="AB5670" t="s">
        <v>44</v>
      </c>
    </row>
    <row r="5671" spans="1:28" x14ac:dyDescent="0.25">
      <c r="A5671" t="s">
        <v>10304</v>
      </c>
      <c r="B5671" s="1">
        <v>45749</v>
      </c>
      <c r="C5671" t="s">
        <v>2114</v>
      </c>
      <c r="D5671" t="s">
        <v>2115</v>
      </c>
      <c r="E5671">
        <v>41</v>
      </c>
      <c r="F5671" t="s">
        <v>31</v>
      </c>
      <c r="G5671" t="s">
        <v>197</v>
      </c>
      <c r="H5671" t="s">
        <v>198</v>
      </c>
      <c r="I5671" t="s">
        <v>74</v>
      </c>
      <c r="J5671" t="s">
        <v>75</v>
      </c>
      <c r="K5671">
        <v>2</v>
      </c>
      <c r="L5671" s="2">
        <v>2600</v>
      </c>
      <c r="M5671">
        <v>0</v>
      </c>
      <c r="N5671" s="2">
        <v>5200</v>
      </c>
      <c r="O5671" s="2">
        <v>0</v>
      </c>
      <c r="P5671" s="2">
        <v>5200</v>
      </c>
      <c r="Q5671" s="2">
        <v>4240.01</v>
      </c>
      <c r="R5671" s="2">
        <v>959.99</v>
      </c>
      <c r="S5671" t="s">
        <v>53</v>
      </c>
      <c r="T5671" t="s">
        <v>398</v>
      </c>
      <c r="U5671" t="s">
        <v>399</v>
      </c>
      <c r="V5671" t="s">
        <v>39</v>
      </c>
      <c r="W5671" t="s">
        <v>124</v>
      </c>
      <c r="X5671" t="s">
        <v>41</v>
      </c>
      <c r="Y5671" t="s">
        <v>56</v>
      </c>
      <c r="Z5671" t="s">
        <v>43</v>
      </c>
      <c r="AA5671" t="s">
        <v>68</v>
      </c>
      <c r="AB5671" t="s">
        <v>44</v>
      </c>
    </row>
    <row r="5672" spans="1:28" x14ac:dyDescent="0.25">
      <c r="A5672" t="s">
        <v>10305</v>
      </c>
      <c r="B5672" s="1">
        <v>45749</v>
      </c>
      <c r="C5672" t="s">
        <v>10306</v>
      </c>
      <c r="D5672" t="s">
        <v>10307</v>
      </c>
      <c r="E5672">
        <v>47</v>
      </c>
      <c r="F5672" t="s">
        <v>48</v>
      </c>
      <c r="G5672" t="s">
        <v>72</v>
      </c>
      <c r="H5672" t="s">
        <v>73</v>
      </c>
      <c r="I5672" t="s">
        <v>74</v>
      </c>
      <c r="J5672" t="s">
        <v>75</v>
      </c>
      <c r="K5672">
        <v>2</v>
      </c>
      <c r="L5672" s="2">
        <v>2200</v>
      </c>
      <c r="M5672">
        <v>15</v>
      </c>
      <c r="N5672" s="2">
        <v>4400</v>
      </c>
      <c r="O5672" s="2">
        <v>660</v>
      </c>
      <c r="P5672" s="2">
        <v>3740</v>
      </c>
      <c r="Q5672" s="2">
        <v>2386.31</v>
      </c>
      <c r="R5672" s="2">
        <v>1353.69</v>
      </c>
      <c r="S5672" t="s">
        <v>53</v>
      </c>
      <c r="T5672" t="s">
        <v>105</v>
      </c>
      <c r="U5672" t="s">
        <v>106</v>
      </c>
      <c r="V5672" t="s">
        <v>39</v>
      </c>
      <c r="W5672" t="s">
        <v>83</v>
      </c>
      <c r="X5672" t="s">
        <v>67</v>
      </c>
      <c r="Y5672" t="s">
        <v>56</v>
      </c>
      <c r="Z5672" t="s">
        <v>43</v>
      </c>
      <c r="AA5672" t="s">
        <v>44</v>
      </c>
      <c r="AB5672" t="s">
        <v>44</v>
      </c>
    </row>
    <row r="5673" spans="1:28" x14ac:dyDescent="0.25">
      <c r="A5673" t="s">
        <v>10308</v>
      </c>
      <c r="B5673" s="1">
        <v>45749</v>
      </c>
      <c r="C5673" t="s">
        <v>10309</v>
      </c>
      <c r="D5673" t="s">
        <v>10310</v>
      </c>
      <c r="E5673">
        <v>52</v>
      </c>
      <c r="F5673" t="s">
        <v>48</v>
      </c>
      <c r="G5673" t="s">
        <v>387</v>
      </c>
      <c r="H5673" t="s">
        <v>388</v>
      </c>
      <c r="I5673" t="s">
        <v>74</v>
      </c>
      <c r="J5673" t="s">
        <v>75</v>
      </c>
      <c r="K5673">
        <v>1</v>
      </c>
      <c r="L5673" s="2">
        <v>3200</v>
      </c>
      <c r="M5673">
        <v>5</v>
      </c>
      <c r="N5673" s="2">
        <v>3200</v>
      </c>
      <c r="O5673" s="2">
        <v>160</v>
      </c>
      <c r="P5673" s="2">
        <v>3040</v>
      </c>
      <c r="Q5673" s="2">
        <v>2000.9</v>
      </c>
      <c r="R5673" s="2">
        <v>1039.0999999999999</v>
      </c>
      <c r="S5673" t="s">
        <v>36</v>
      </c>
      <c r="T5673" t="s">
        <v>163</v>
      </c>
      <c r="U5673" t="s">
        <v>164</v>
      </c>
      <c r="V5673" t="s">
        <v>39</v>
      </c>
      <c r="W5673" t="s">
        <v>92</v>
      </c>
      <c r="X5673" t="s">
        <v>41</v>
      </c>
      <c r="Y5673" t="s">
        <v>84</v>
      </c>
      <c r="Z5673" t="s">
        <v>43</v>
      </c>
      <c r="AA5673" t="s">
        <v>44</v>
      </c>
      <c r="AB5673" t="s">
        <v>44</v>
      </c>
    </row>
    <row r="5674" spans="1:28" x14ac:dyDescent="0.25">
      <c r="A5674" t="s">
        <v>10311</v>
      </c>
      <c r="B5674" s="1">
        <v>45749</v>
      </c>
      <c r="C5674" t="s">
        <v>6921</v>
      </c>
      <c r="D5674" t="s">
        <v>6922</v>
      </c>
      <c r="E5674">
        <v>45</v>
      </c>
      <c r="F5674" t="s">
        <v>48</v>
      </c>
      <c r="G5674" t="s">
        <v>352</v>
      </c>
      <c r="H5674" t="s">
        <v>353</v>
      </c>
      <c r="I5674" t="s">
        <v>103</v>
      </c>
      <c r="J5674" t="s">
        <v>104</v>
      </c>
      <c r="K5674">
        <v>2</v>
      </c>
      <c r="L5674" s="2">
        <v>850</v>
      </c>
      <c r="M5674">
        <v>20</v>
      </c>
      <c r="N5674" s="2">
        <v>1700</v>
      </c>
      <c r="O5674" s="2">
        <v>340</v>
      </c>
      <c r="P5674" s="2">
        <v>1360</v>
      </c>
      <c r="Q5674" s="2">
        <v>837.02</v>
      </c>
      <c r="R5674" s="2">
        <v>522.98</v>
      </c>
      <c r="S5674" t="s">
        <v>64</v>
      </c>
      <c r="T5674" t="s">
        <v>222</v>
      </c>
      <c r="U5674" t="s">
        <v>38</v>
      </c>
      <c r="V5674" t="s">
        <v>39</v>
      </c>
      <c r="W5674" t="s">
        <v>83</v>
      </c>
      <c r="X5674" t="s">
        <v>97</v>
      </c>
      <c r="Y5674" t="s">
        <v>42</v>
      </c>
      <c r="Z5674" t="s">
        <v>43</v>
      </c>
      <c r="AA5674" t="s">
        <v>44</v>
      </c>
      <c r="AB5674" t="s">
        <v>44</v>
      </c>
    </row>
    <row r="5675" spans="1:28" x14ac:dyDescent="0.25">
      <c r="A5675" t="s">
        <v>10312</v>
      </c>
      <c r="B5675" s="1">
        <v>45749</v>
      </c>
      <c r="C5675" t="s">
        <v>6651</v>
      </c>
      <c r="D5675" t="s">
        <v>6652</v>
      </c>
      <c r="E5675">
        <v>39</v>
      </c>
      <c r="F5675" t="s">
        <v>31</v>
      </c>
      <c r="G5675" t="s">
        <v>285</v>
      </c>
      <c r="H5675" t="s">
        <v>286</v>
      </c>
      <c r="I5675" t="s">
        <v>34</v>
      </c>
      <c r="J5675" t="s">
        <v>121</v>
      </c>
      <c r="K5675">
        <v>2</v>
      </c>
      <c r="L5675" s="2">
        <v>3200</v>
      </c>
      <c r="M5675">
        <v>25</v>
      </c>
      <c r="N5675" s="2">
        <v>6400</v>
      </c>
      <c r="O5675" s="2">
        <v>1600</v>
      </c>
      <c r="P5675" s="2">
        <v>4800</v>
      </c>
      <c r="Q5675" s="2">
        <v>3684.5</v>
      </c>
      <c r="R5675" s="2">
        <v>1115.5</v>
      </c>
      <c r="S5675" t="s">
        <v>53</v>
      </c>
      <c r="T5675" t="s">
        <v>90</v>
      </c>
      <c r="U5675" t="s">
        <v>91</v>
      </c>
      <c r="V5675" t="s">
        <v>39</v>
      </c>
      <c r="W5675" t="s">
        <v>66</v>
      </c>
      <c r="X5675" t="s">
        <v>97</v>
      </c>
      <c r="Y5675" t="s">
        <v>42</v>
      </c>
      <c r="Z5675" t="s">
        <v>107</v>
      </c>
      <c r="AA5675" t="s">
        <v>44</v>
      </c>
      <c r="AB5675" t="s">
        <v>44</v>
      </c>
    </row>
    <row r="5676" spans="1:28" x14ac:dyDescent="0.25">
      <c r="A5676" t="s">
        <v>10313</v>
      </c>
      <c r="B5676" s="1">
        <v>45749</v>
      </c>
      <c r="C5676" t="s">
        <v>252</v>
      </c>
      <c r="D5676" t="s">
        <v>253</v>
      </c>
      <c r="E5676">
        <v>25</v>
      </c>
      <c r="F5676" t="s">
        <v>31</v>
      </c>
      <c r="G5676" t="s">
        <v>227</v>
      </c>
      <c r="H5676" t="s">
        <v>228</v>
      </c>
      <c r="I5676" t="s">
        <v>74</v>
      </c>
      <c r="J5676" t="s">
        <v>75</v>
      </c>
      <c r="K5676">
        <v>5</v>
      </c>
      <c r="L5676" s="2">
        <v>1400</v>
      </c>
      <c r="M5676">
        <v>15</v>
      </c>
      <c r="N5676" s="2">
        <v>7000</v>
      </c>
      <c r="O5676" s="2">
        <v>1050</v>
      </c>
      <c r="P5676" s="2">
        <v>5950</v>
      </c>
      <c r="Q5676" s="2">
        <v>4717.16</v>
      </c>
      <c r="R5676" s="2">
        <v>1232.8399999999999</v>
      </c>
      <c r="S5676" t="s">
        <v>36</v>
      </c>
      <c r="T5676" t="s">
        <v>578</v>
      </c>
      <c r="U5676" t="s">
        <v>579</v>
      </c>
      <c r="V5676" t="s">
        <v>39</v>
      </c>
      <c r="W5676" t="s">
        <v>66</v>
      </c>
      <c r="X5676" t="s">
        <v>67</v>
      </c>
      <c r="Y5676" t="s">
        <v>56</v>
      </c>
      <c r="Z5676" t="s">
        <v>223</v>
      </c>
      <c r="AA5676" t="s">
        <v>44</v>
      </c>
      <c r="AB5676" t="s">
        <v>44</v>
      </c>
    </row>
    <row r="5677" spans="1:28" x14ac:dyDescent="0.25">
      <c r="A5677" t="s">
        <v>10314</v>
      </c>
      <c r="B5677" s="1">
        <v>45749</v>
      </c>
      <c r="C5677" t="s">
        <v>818</v>
      </c>
      <c r="D5677" t="s">
        <v>819</v>
      </c>
      <c r="E5677">
        <v>35</v>
      </c>
      <c r="F5677" t="s">
        <v>48</v>
      </c>
      <c r="G5677" t="s">
        <v>158</v>
      </c>
      <c r="H5677" t="s">
        <v>159</v>
      </c>
      <c r="I5677" t="s">
        <v>51</v>
      </c>
      <c r="J5677" t="s">
        <v>52</v>
      </c>
      <c r="K5677">
        <v>2</v>
      </c>
      <c r="L5677" s="2">
        <v>650</v>
      </c>
      <c r="M5677">
        <v>10</v>
      </c>
      <c r="N5677" s="2">
        <v>1300</v>
      </c>
      <c r="O5677" s="2">
        <v>130</v>
      </c>
      <c r="P5677" s="2">
        <v>1170</v>
      </c>
      <c r="Q5677" s="2">
        <v>819.04</v>
      </c>
      <c r="R5677" s="2">
        <v>350.96</v>
      </c>
      <c r="S5677" t="s">
        <v>53</v>
      </c>
      <c r="T5677" t="s">
        <v>178</v>
      </c>
      <c r="U5677" t="s">
        <v>154</v>
      </c>
      <c r="V5677" t="s">
        <v>39</v>
      </c>
      <c r="W5677" t="s">
        <v>92</v>
      </c>
      <c r="X5677" t="s">
        <v>67</v>
      </c>
      <c r="Y5677" t="s">
        <v>56</v>
      </c>
      <c r="Z5677" t="s">
        <v>43</v>
      </c>
      <c r="AA5677" t="s">
        <v>68</v>
      </c>
      <c r="AB5677" t="s">
        <v>44</v>
      </c>
    </row>
    <row r="5678" spans="1:28" x14ac:dyDescent="0.25">
      <c r="A5678" t="s">
        <v>10315</v>
      </c>
      <c r="B5678" s="1">
        <v>45750</v>
      </c>
      <c r="C5678" t="s">
        <v>3908</v>
      </c>
      <c r="D5678" t="s">
        <v>3909</v>
      </c>
      <c r="E5678">
        <v>34</v>
      </c>
      <c r="F5678" t="s">
        <v>48</v>
      </c>
      <c r="G5678" t="s">
        <v>212</v>
      </c>
      <c r="H5678" t="s">
        <v>213</v>
      </c>
      <c r="I5678" t="s">
        <v>51</v>
      </c>
      <c r="J5678" t="s">
        <v>52</v>
      </c>
      <c r="K5678">
        <v>3</v>
      </c>
      <c r="L5678" s="2">
        <v>400</v>
      </c>
      <c r="M5678">
        <v>5</v>
      </c>
      <c r="N5678" s="2">
        <v>1200</v>
      </c>
      <c r="O5678" s="2">
        <v>60</v>
      </c>
      <c r="P5678" s="2">
        <v>1140</v>
      </c>
      <c r="Q5678" s="2">
        <v>722.61</v>
      </c>
      <c r="R5678" s="2">
        <v>417.39</v>
      </c>
      <c r="S5678" t="s">
        <v>53</v>
      </c>
      <c r="T5678" t="s">
        <v>90</v>
      </c>
      <c r="U5678" t="s">
        <v>91</v>
      </c>
      <c r="V5678" t="s">
        <v>39</v>
      </c>
      <c r="W5678" t="s">
        <v>124</v>
      </c>
      <c r="X5678" t="s">
        <v>41</v>
      </c>
      <c r="Y5678" t="s">
        <v>42</v>
      </c>
      <c r="Z5678" t="s">
        <v>223</v>
      </c>
      <c r="AA5678" t="s">
        <v>44</v>
      </c>
      <c r="AB5678" t="s">
        <v>44</v>
      </c>
    </row>
    <row r="5679" spans="1:28" x14ac:dyDescent="0.25">
      <c r="A5679" t="s">
        <v>10316</v>
      </c>
      <c r="B5679" s="1">
        <v>45750</v>
      </c>
      <c r="C5679" t="s">
        <v>7501</v>
      </c>
      <c r="D5679" t="s">
        <v>7502</v>
      </c>
      <c r="E5679">
        <v>19</v>
      </c>
      <c r="F5679" t="s">
        <v>31</v>
      </c>
      <c r="G5679" t="s">
        <v>168</v>
      </c>
      <c r="H5679" t="s">
        <v>169</v>
      </c>
      <c r="I5679" t="s">
        <v>62</v>
      </c>
      <c r="J5679" t="s">
        <v>143</v>
      </c>
      <c r="K5679">
        <v>5</v>
      </c>
      <c r="L5679" s="2">
        <v>1800</v>
      </c>
      <c r="M5679">
        <v>20</v>
      </c>
      <c r="N5679" s="2">
        <v>9000</v>
      </c>
      <c r="O5679" s="2">
        <v>1800</v>
      </c>
      <c r="P5679" s="2">
        <v>7200</v>
      </c>
      <c r="Q5679" s="2">
        <v>5058.2700000000004</v>
      </c>
      <c r="R5679" s="2">
        <v>2141.73</v>
      </c>
      <c r="S5679" t="s">
        <v>53</v>
      </c>
      <c r="T5679" t="s">
        <v>65</v>
      </c>
      <c r="U5679" t="s">
        <v>65</v>
      </c>
      <c r="V5679" t="s">
        <v>39</v>
      </c>
      <c r="W5679" t="s">
        <v>83</v>
      </c>
      <c r="X5679" t="s">
        <v>97</v>
      </c>
      <c r="Y5679" t="s">
        <v>56</v>
      </c>
      <c r="Z5679" t="s">
        <v>43</v>
      </c>
      <c r="AA5679" t="s">
        <v>44</v>
      </c>
      <c r="AB5679" t="s">
        <v>44</v>
      </c>
    </row>
    <row r="5680" spans="1:28" x14ac:dyDescent="0.25">
      <c r="A5680" t="s">
        <v>10317</v>
      </c>
      <c r="B5680" s="1">
        <v>45750</v>
      </c>
      <c r="C5680" t="s">
        <v>3948</v>
      </c>
      <c r="D5680" t="s">
        <v>3949</v>
      </c>
      <c r="E5680">
        <v>50</v>
      </c>
      <c r="F5680" t="s">
        <v>48</v>
      </c>
      <c r="G5680" t="s">
        <v>134</v>
      </c>
      <c r="H5680" t="s">
        <v>135</v>
      </c>
      <c r="I5680" t="s">
        <v>62</v>
      </c>
      <c r="J5680" t="s">
        <v>130</v>
      </c>
      <c r="K5680">
        <v>1</v>
      </c>
      <c r="L5680" s="2">
        <v>8500</v>
      </c>
      <c r="M5680">
        <v>0</v>
      </c>
      <c r="N5680" s="2">
        <v>8500</v>
      </c>
      <c r="O5680" s="2">
        <v>0</v>
      </c>
      <c r="P5680" s="2">
        <v>8500</v>
      </c>
      <c r="Q5680" s="2">
        <v>4687.9799999999996</v>
      </c>
      <c r="R5680" s="2">
        <v>3812.02</v>
      </c>
      <c r="S5680" t="s">
        <v>53</v>
      </c>
      <c r="T5680" t="s">
        <v>90</v>
      </c>
      <c r="U5680" t="s">
        <v>91</v>
      </c>
      <c r="V5680" t="s">
        <v>39</v>
      </c>
      <c r="W5680" t="s">
        <v>137</v>
      </c>
      <c r="X5680" t="s">
        <v>97</v>
      </c>
      <c r="Y5680" t="s">
        <v>84</v>
      </c>
      <c r="Z5680" t="s">
        <v>144</v>
      </c>
      <c r="AA5680" t="s">
        <v>44</v>
      </c>
      <c r="AB5680" t="s">
        <v>44</v>
      </c>
    </row>
    <row r="5681" spans="1:28" x14ac:dyDescent="0.25">
      <c r="A5681" t="s">
        <v>10318</v>
      </c>
      <c r="B5681" s="1">
        <v>45750</v>
      </c>
      <c r="C5681" t="s">
        <v>10319</v>
      </c>
      <c r="D5681" t="s">
        <v>10320</v>
      </c>
      <c r="E5681">
        <v>54</v>
      </c>
      <c r="F5681" t="s">
        <v>31</v>
      </c>
      <c r="G5681" t="s">
        <v>280</v>
      </c>
      <c r="H5681" t="s">
        <v>281</v>
      </c>
      <c r="I5681" t="s">
        <v>62</v>
      </c>
      <c r="J5681" t="s">
        <v>190</v>
      </c>
      <c r="K5681">
        <v>1</v>
      </c>
      <c r="L5681" s="2">
        <v>700</v>
      </c>
      <c r="M5681">
        <v>20</v>
      </c>
      <c r="N5681" s="2">
        <v>700</v>
      </c>
      <c r="O5681" s="2">
        <v>140</v>
      </c>
      <c r="P5681" s="2">
        <v>560</v>
      </c>
      <c r="Q5681" s="2">
        <v>453.11</v>
      </c>
      <c r="R5681" s="2">
        <v>106.89</v>
      </c>
      <c r="S5681" t="s">
        <v>36</v>
      </c>
      <c r="T5681" t="s">
        <v>65</v>
      </c>
      <c r="U5681" t="s">
        <v>65</v>
      </c>
      <c r="V5681" t="s">
        <v>39</v>
      </c>
      <c r="W5681" t="s">
        <v>137</v>
      </c>
      <c r="X5681" t="s">
        <v>97</v>
      </c>
      <c r="Y5681" t="s">
        <v>56</v>
      </c>
      <c r="Z5681" t="s">
        <v>223</v>
      </c>
      <c r="AA5681" t="s">
        <v>44</v>
      </c>
      <c r="AB5681" t="s">
        <v>44</v>
      </c>
    </row>
    <row r="5682" spans="1:28" x14ac:dyDescent="0.25">
      <c r="A5682" t="s">
        <v>10321</v>
      </c>
      <c r="B5682" s="1">
        <v>45750</v>
      </c>
      <c r="C5682" t="s">
        <v>6297</v>
      </c>
      <c r="D5682" t="s">
        <v>6298</v>
      </c>
      <c r="E5682">
        <v>27</v>
      </c>
      <c r="F5682" t="s">
        <v>111</v>
      </c>
      <c r="G5682" t="s">
        <v>285</v>
      </c>
      <c r="H5682" t="s">
        <v>286</v>
      </c>
      <c r="I5682" t="s">
        <v>34</v>
      </c>
      <c r="J5682" t="s">
        <v>121</v>
      </c>
      <c r="K5682">
        <v>3</v>
      </c>
      <c r="L5682" s="2">
        <v>3200</v>
      </c>
      <c r="M5682">
        <v>10</v>
      </c>
      <c r="N5682" s="2">
        <v>9600</v>
      </c>
      <c r="O5682" s="2">
        <v>960</v>
      </c>
      <c r="P5682" s="2">
        <v>8640</v>
      </c>
      <c r="Q5682" s="2">
        <v>6072.13</v>
      </c>
      <c r="R5682" s="2">
        <v>2567.87</v>
      </c>
      <c r="S5682" t="s">
        <v>64</v>
      </c>
      <c r="T5682" t="s">
        <v>222</v>
      </c>
      <c r="U5682" t="s">
        <v>38</v>
      </c>
      <c r="V5682" t="s">
        <v>39</v>
      </c>
      <c r="W5682" t="s">
        <v>40</v>
      </c>
      <c r="X5682" t="s">
        <v>67</v>
      </c>
      <c r="Y5682" t="s">
        <v>42</v>
      </c>
      <c r="Z5682" t="s">
        <v>43</v>
      </c>
      <c r="AA5682" t="s">
        <v>44</v>
      </c>
      <c r="AB5682" t="s">
        <v>44</v>
      </c>
    </row>
    <row r="5683" spans="1:28" x14ac:dyDescent="0.25">
      <c r="A5683" t="s">
        <v>10322</v>
      </c>
      <c r="B5683" s="1">
        <v>45750</v>
      </c>
      <c r="C5683" t="s">
        <v>1908</v>
      </c>
      <c r="D5683" t="s">
        <v>1909</v>
      </c>
      <c r="E5683">
        <v>24</v>
      </c>
      <c r="F5683" t="s">
        <v>31</v>
      </c>
      <c r="G5683" t="s">
        <v>88</v>
      </c>
      <c r="H5683" t="s">
        <v>89</v>
      </c>
      <c r="I5683" t="s">
        <v>62</v>
      </c>
      <c r="J5683" t="s">
        <v>63</v>
      </c>
      <c r="K5683">
        <v>1</v>
      </c>
      <c r="L5683" s="2">
        <v>4200</v>
      </c>
      <c r="M5683">
        <v>5</v>
      </c>
      <c r="N5683" s="2">
        <v>4200</v>
      </c>
      <c r="O5683" s="2">
        <v>210</v>
      </c>
      <c r="P5683" s="2">
        <v>3990</v>
      </c>
      <c r="Q5683" s="2">
        <v>2533.67</v>
      </c>
      <c r="R5683" s="2">
        <v>1456.33</v>
      </c>
      <c r="S5683" t="s">
        <v>64</v>
      </c>
      <c r="T5683" t="s">
        <v>153</v>
      </c>
      <c r="U5683" t="s">
        <v>154</v>
      </c>
      <c r="V5683" t="s">
        <v>39</v>
      </c>
      <c r="W5683" t="s">
        <v>124</v>
      </c>
      <c r="X5683" t="s">
        <v>97</v>
      </c>
      <c r="Y5683" t="s">
        <v>42</v>
      </c>
      <c r="Z5683" t="s">
        <v>43</v>
      </c>
      <c r="AA5683" t="s">
        <v>44</v>
      </c>
      <c r="AB5683" t="s">
        <v>44</v>
      </c>
    </row>
    <row r="5684" spans="1:28" x14ac:dyDescent="0.25">
      <c r="A5684" t="s">
        <v>10323</v>
      </c>
      <c r="B5684" s="1">
        <v>45750</v>
      </c>
      <c r="C5684" t="s">
        <v>1002</v>
      </c>
      <c r="D5684" t="s">
        <v>1003</v>
      </c>
      <c r="E5684">
        <v>44</v>
      </c>
      <c r="F5684" t="s">
        <v>31</v>
      </c>
      <c r="G5684" t="s">
        <v>188</v>
      </c>
      <c r="H5684" t="s">
        <v>189</v>
      </c>
      <c r="I5684" t="s">
        <v>34</v>
      </c>
      <c r="J5684" t="s">
        <v>190</v>
      </c>
      <c r="K5684">
        <v>2</v>
      </c>
      <c r="L5684" s="2">
        <v>1800</v>
      </c>
      <c r="M5684">
        <v>25</v>
      </c>
      <c r="N5684" s="2">
        <v>3600</v>
      </c>
      <c r="O5684" s="2">
        <v>900</v>
      </c>
      <c r="P5684" s="2">
        <v>2700</v>
      </c>
      <c r="Q5684" s="2">
        <v>1708.66</v>
      </c>
      <c r="R5684" s="2">
        <v>991.34</v>
      </c>
      <c r="S5684" t="s">
        <v>64</v>
      </c>
      <c r="T5684" t="s">
        <v>163</v>
      </c>
      <c r="U5684" t="s">
        <v>164</v>
      </c>
      <c r="V5684" t="s">
        <v>39</v>
      </c>
      <c r="W5684" t="s">
        <v>124</v>
      </c>
      <c r="X5684" t="s">
        <v>67</v>
      </c>
      <c r="Y5684" t="s">
        <v>84</v>
      </c>
      <c r="Z5684" t="s">
        <v>508</v>
      </c>
      <c r="AA5684" t="s">
        <v>44</v>
      </c>
      <c r="AB5684" t="s">
        <v>44</v>
      </c>
    </row>
    <row r="5685" spans="1:28" x14ac:dyDescent="0.25">
      <c r="A5685" t="s">
        <v>10324</v>
      </c>
      <c r="B5685" s="1">
        <v>45750</v>
      </c>
      <c r="C5685" t="s">
        <v>10018</v>
      </c>
      <c r="D5685" t="s">
        <v>10019</v>
      </c>
      <c r="E5685">
        <v>47</v>
      </c>
      <c r="F5685" t="s">
        <v>48</v>
      </c>
      <c r="G5685" t="s">
        <v>197</v>
      </c>
      <c r="H5685" t="s">
        <v>198</v>
      </c>
      <c r="I5685" t="s">
        <v>74</v>
      </c>
      <c r="J5685" t="s">
        <v>75</v>
      </c>
      <c r="K5685">
        <v>1</v>
      </c>
      <c r="L5685" s="2">
        <v>2600</v>
      </c>
      <c r="M5685">
        <v>5</v>
      </c>
      <c r="N5685" s="2">
        <v>2600</v>
      </c>
      <c r="O5685" s="2">
        <v>130</v>
      </c>
      <c r="P5685" s="2">
        <v>2470</v>
      </c>
      <c r="Q5685" s="2">
        <v>1469.8</v>
      </c>
      <c r="R5685" s="2">
        <v>1000.2</v>
      </c>
      <c r="S5685" t="s">
        <v>64</v>
      </c>
      <c r="T5685" t="s">
        <v>578</v>
      </c>
      <c r="U5685" t="s">
        <v>579</v>
      </c>
      <c r="V5685" t="s">
        <v>39</v>
      </c>
      <c r="W5685" t="s">
        <v>40</v>
      </c>
      <c r="X5685" t="s">
        <v>41</v>
      </c>
      <c r="Y5685" t="s">
        <v>56</v>
      </c>
      <c r="Z5685" t="s">
        <v>107</v>
      </c>
      <c r="AA5685" t="s">
        <v>44</v>
      </c>
      <c r="AB5685" t="s">
        <v>44</v>
      </c>
    </row>
    <row r="5686" spans="1:28" x14ac:dyDescent="0.25">
      <c r="A5686" t="s">
        <v>10325</v>
      </c>
      <c r="B5686" s="1">
        <v>45750</v>
      </c>
      <c r="C5686" t="s">
        <v>4061</v>
      </c>
      <c r="D5686" t="s">
        <v>4062</v>
      </c>
      <c r="E5686">
        <v>51</v>
      </c>
      <c r="F5686" t="s">
        <v>31</v>
      </c>
      <c r="G5686" t="s">
        <v>217</v>
      </c>
      <c r="H5686" t="s">
        <v>218</v>
      </c>
      <c r="I5686" t="s">
        <v>34</v>
      </c>
      <c r="J5686" t="s">
        <v>130</v>
      </c>
      <c r="K5686">
        <v>2</v>
      </c>
      <c r="L5686" s="2">
        <v>28000</v>
      </c>
      <c r="M5686">
        <v>5</v>
      </c>
      <c r="N5686" s="2">
        <v>56000</v>
      </c>
      <c r="O5686" s="2">
        <v>2800</v>
      </c>
      <c r="P5686" s="2">
        <v>53200</v>
      </c>
      <c r="Q5686" s="2">
        <v>41728.370000000003</v>
      </c>
      <c r="R5686" s="2">
        <v>11471.63</v>
      </c>
      <c r="S5686" t="s">
        <v>64</v>
      </c>
      <c r="T5686" t="s">
        <v>290</v>
      </c>
      <c r="U5686" t="s">
        <v>291</v>
      </c>
      <c r="V5686" t="s">
        <v>39</v>
      </c>
      <c r="W5686" t="s">
        <v>92</v>
      </c>
      <c r="X5686" t="s">
        <v>41</v>
      </c>
      <c r="Y5686" t="s">
        <v>56</v>
      </c>
      <c r="Z5686" t="s">
        <v>43</v>
      </c>
      <c r="AA5686" t="s">
        <v>44</v>
      </c>
      <c r="AB5686" t="s">
        <v>44</v>
      </c>
    </row>
    <row r="5687" spans="1:28" x14ac:dyDescent="0.25">
      <c r="A5687" t="s">
        <v>10326</v>
      </c>
      <c r="B5687" s="1">
        <v>45750</v>
      </c>
      <c r="C5687" t="s">
        <v>9415</v>
      </c>
      <c r="D5687" t="s">
        <v>9416</v>
      </c>
      <c r="E5687">
        <v>41</v>
      </c>
      <c r="F5687" t="s">
        <v>48</v>
      </c>
      <c r="G5687" t="s">
        <v>128</v>
      </c>
      <c r="H5687" t="s">
        <v>129</v>
      </c>
      <c r="I5687" t="s">
        <v>74</v>
      </c>
      <c r="J5687" t="s">
        <v>130</v>
      </c>
      <c r="K5687">
        <v>1</v>
      </c>
      <c r="L5687" s="2">
        <v>1700</v>
      </c>
      <c r="M5687">
        <v>0</v>
      </c>
      <c r="N5687" s="2">
        <v>1700</v>
      </c>
      <c r="O5687" s="2">
        <v>0</v>
      </c>
      <c r="P5687" s="2">
        <v>1700</v>
      </c>
      <c r="Q5687" s="2">
        <v>1356.23</v>
      </c>
      <c r="R5687" s="2">
        <v>343.77</v>
      </c>
      <c r="S5687" t="s">
        <v>53</v>
      </c>
      <c r="T5687" t="s">
        <v>178</v>
      </c>
      <c r="U5687" t="s">
        <v>154</v>
      </c>
      <c r="V5687" t="s">
        <v>39</v>
      </c>
      <c r="W5687" t="s">
        <v>83</v>
      </c>
      <c r="X5687" t="s">
        <v>97</v>
      </c>
      <c r="Y5687" t="s">
        <v>56</v>
      </c>
      <c r="Z5687" t="s">
        <v>223</v>
      </c>
      <c r="AA5687" t="s">
        <v>44</v>
      </c>
      <c r="AB5687" t="s">
        <v>44</v>
      </c>
    </row>
    <row r="5688" spans="1:28" x14ac:dyDescent="0.25">
      <c r="A5688" t="s">
        <v>10327</v>
      </c>
      <c r="B5688" s="1">
        <v>45751</v>
      </c>
      <c r="C5688" t="s">
        <v>588</v>
      </c>
      <c r="D5688" t="s">
        <v>589</v>
      </c>
      <c r="E5688">
        <v>48</v>
      </c>
      <c r="F5688" t="s">
        <v>48</v>
      </c>
      <c r="G5688" t="s">
        <v>318</v>
      </c>
      <c r="H5688" t="s">
        <v>319</v>
      </c>
      <c r="I5688" t="s">
        <v>34</v>
      </c>
      <c r="J5688" t="s">
        <v>190</v>
      </c>
      <c r="K5688">
        <v>2</v>
      </c>
      <c r="L5688" s="2">
        <v>2500</v>
      </c>
      <c r="M5688">
        <v>30</v>
      </c>
      <c r="N5688" s="2">
        <v>5000</v>
      </c>
      <c r="O5688" s="2">
        <v>1500</v>
      </c>
      <c r="P5688" s="2">
        <v>3500</v>
      </c>
      <c r="Q5688" s="2">
        <v>2793.88</v>
      </c>
      <c r="R5688" s="2">
        <v>706.12</v>
      </c>
      <c r="S5688" t="s">
        <v>53</v>
      </c>
      <c r="T5688" t="s">
        <v>578</v>
      </c>
      <c r="U5688" t="s">
        <v>579</v>
      </c>
      <c r="V5688" t="s">
        <v>39</v>
      </c>
      <c r="W5688" t="s">
        <v>66</v>
      </c>
      <c r="X5688" t="s">
        <v>97</v>
      </c>
      <c r="Y5688" t="s">
        <v>56</v>
      </c>
      <c r="Z5688" t="s">
        <v>223</v>
      </c>
      <c r="AA5688" t="s">
        <v>44</v>
      </c>
      <c r="AB5688" t="s">
        <v>44</v>
      </c>
    </row>
    <row r="5689" spans="1:28" x14ac:dyDescent="0.25">
      <c r="A5689" t="s">
        <v>10328</v>
      </c>
      <c r="B5689" s="1">
        <v>45751</v>
      </c>
      <c r="C5689" t="s">
        <v>9273</v>
      </c>
      <c r="D5689" t="s">
        <v>9274</v>
      </c>
      <c r="E5689">
        <v>55</v>
      </c>
      <c r="F5689" t="s">
        <v>48</v>
      </c>
      <c r="G5689" t="s">
        <v>81</v>
      </c>
      <c r="H5689" t="s">
        <v>82</v>
      </c>
      <c r="I5689" t="s">
        <v>51</v>
      </c>
      <c r="J5689" t="s">
        <v>52</v>
      </c>
      <c r="K5689">
        <v>3</v>
      </c>
      <c r="L5689" s="2">
        <v>600</v>
      </c>
      <c r="M5689">
        <v>10</v>
      </c>
      <c r="N5689" s="2">
        <v>1800</v>
      </c>
      <c r="O5689" s="2">
        <v>180</v>
      </c>
      <c r="P5689" s="2">
        <v>1620</v>
      </c>
      <c r="Q5689" s="2">
        <v>1113.5999999999999</v>
      </c>
      <c r="R5689" s="2">
        <v>506.4</v>
      </c>
      <c r="S5689" t="s">
        <v>64</v>
      </c>
      <c r="T5689" t="s">
        <v>96</v>
      </c>
      <c r="U5689" t="s">
        <v>96</v>
      </c>
      <c r="V5689" t="s">
        <v>39</v>
      </c>
      <c r="W5689" t="s">
        <v>124</v>
      </c>
      <c r="X5689" t="s">
        <v>41</v>
      </c>
      <c r="Y5689" t="s">
        <v>56</v>
      </c>
      <c r="Z5689" t="s">
        <v>43</v>
      </c>
      <c r="AA5689" t="s">
        <v>44</v>
      </c>
      <c r="AB5689" t="s">
        <v>44</v>
      </c>
    </row>
    <row r="5690" spans="1:28" x14ac:dyDescent="0.25">
      <c r="A5690" t="s">
        <v>10329</v>
      </c>
      <c r="B5690" s="1">
        <v>45751</v>
      </c>
      <c r="C5690" t="s">
        <v>8690</v>
      </c>
      <c r="D5690" t="s">
        <v>8691</v>
      </c>
      <c r="E5690">
        <v>47</v>
      </c>
      <c r="F5690" t="s">
        <v>31</v>
      </c>
      <c r="G5690" t="s">
        <v>202</v>
      </c>
      <c r="H5690" t="s">
        <v>203</v>
      </c>
      <c r="I5690" t="s">
        <v>103</v>
      </c>
      <c r="J5690" t="s">
        <v>104</v>
      </c>
      <c r="K5690">
        <v>1</v>
      </c>
      <c r="L5690" s="2">
        <v>550</v>
      </c>
      <c r="M5690">
        <v>25</v>
      </c>
      <c r="N5690" s="2">
        <v>550</v>
      </c>
      <c r="O5690" s="2">
        <v>137.5</v>
      </c>
      <c r="P5690" s="2">
        <v>412.5</v>
      </c>
      <c r="Q5690" s="2">
        <v>330.47</v>
      </c>
      <c r="R5690" s="2">
        <v>82.03</v>
      </c>
      <c r="S5690" t="s">
        <v>36</v>
      </c>
      <c r="T5690" t="s">
        <v>578</v>
      </c>
      <c r="U5690" t="s">
        <v>579</v>
      </c>
      <c r="V5690" t="s">
        <v>39</v>
      </c>
      <c r="W5690" t="s">
        <v>137</v>
      </c>
      <c r="X5690" t="s">
        <v>67</v>
      </c>
      <c r="Y5690" t="s">
        <v>56</v>
      </c>
      <c r="Z5690" t="s">
        <v>43</v>
      </c>
      <c r="AA5690" t="s">
        <v>44</v>
      </c>
      <c r="AB5690" t="s">
        <v>44</v>
      </c>
    </row>
    <row r="5691" spans="1:28" x14ac:dyDescent="0.25">
      <c r="A5691" t="s">
        <v>10330</v>
      </c>
      <c r="B5691" s="1">
        <v>45751</v>
      </c>
      <c r="C5691" t="s">
        <v>2492</v>
      </c>
      <c r="D5691" t="s">
        <v>2493</v>
      </c>
      <c r="E5691">
        <v>49</v>
      </c>
      <c r="F5691" t="s">
        <v>48</v>
      </c>
      <c r="G5691" t="s">
        <v>207</v>
      </c>
      <c r="H5691" t="s">
        <v>208</v>
      </c>
      <c r="I5691" t="s">
        <v>34</v>
      </c>
      <c r="J5691" t="s">
        <v>143</v>
      </c>
      <c r="K5691">
        <v>4</v>
      </c>
      <c r="L5691" s="2">
        <v>18000</v>
      </c>
      <c r="M5691">
        <v>10</v>
      </c>
      <c r="N5691" s="2">
        <v>72000</v>
      </c>
      <c r="O5691" s="2">
        <v>7200</v>
      </c>
      <c r="P5691" s="2">
        <v>64800</v>
      </c>
      <c r="Q5691" s="2">
        <v>45181.01</v>
      </c>
      <c r="R5691" s="2">
        <v>19618.990000000002</v>
      </c>
      <c r="S5691" t="s">
        <v>64</v>
      </c>
      <c r="T5691" t="s">
        <v>263</v>
      </c>
      <c r="U5691" t="s">
        <v>91</v>
      </c>
      <c r="V5691" t="s">
        <v>39</v>
      </c>
      <c r="W5691" t="s">
        <v>124</v>
      </c>
      <c r="X5691" t="s">
        <v>41</v>
      </c>
      <c r="Y5691" t="s">
        <v>56</v>
      </c>
      <c r="Z5691" t="s">
        <v>43</v>
      </c>
      <c r="AA5691" t="s">
        <v>68</v>
      </c>
      <c r="AB5691" t="s">
        <v>44</v>
      </c>
    </row>
    <row r="5692" spans="1:28" x14ac:dyDescent="0.25">
      <c r="A5692" t="s">
        <v>10331</v>
      </c>
      <c r="B5692" s="1">
        <v>45751</v>
      </c>
      <c r="C5692" t="s">
        <v>156</v>
      </c>
      <c r="D5692" t="s">
        <v>157</v>
      </c>
      <c r="E5692">
        <v>53</v>
      </c>
      <c r="F5692" t="s">
        <v>48</v>
      </c>
      <c r="G5692" t="s">
        <v>72</v>
      </c>
      <c r="H5692" t="s">
        <v>73</v>
      </c>
      <c r="I5692" t="s">
        <v>74</v>
      </c>
      <c r="J5692" t="s">
        <v>75</v>
      </c>
      <c r="K5692">
        <v>2</v>
      </c>
      <c r="L5692" s="2">
        <v>2200</v>
      </c>
      <c r="M5692">
        <v>20</v>
      </c>
      <c r="N5692" s="2">
        <v>4400</v>
      </c>
      <c r="O5692" s="2">
        <v>880</v>
      </c>
      <c r="P5692" s="2">
        <v>3520</v>
      </c>
      <c r="Q5692" s="2">
        <v>2050.6799999999998</v>
      </c>
      <c r="R5692" s="2">
        <v>1469.32</v>
      </c>
      <c r="S5692" t="s">
        <v>64</v>
      </c>
      <c r="T5692" t="s">
        <v>290</v>
      </c>
      <c r="U5692" t="s">
        <v>291</v>
      </c>
      <c r="V5692" t="s">
        <v>39</v>
      </c>
      <c r="W5692" t="s">
        <v>83</v>
      </c>
      <c r="X5692" t="s">
        <v>97</v>
      </c>
      <c r="Y5692" t="s">
        <v>56</v>
      </c>
      <c r="Z5692" t="s">
        <v>43</v>
      </c>
      <c r="AA5692" t="s">
        <v>44</v>
      </c>
      <c r="AB5692" t="s">
        <v>44</v>
      </c>
    </row>
    <row r="5693" spans="1:28" x14ac:dyDescent="0.25">
      <c r="A5693" t="s">
        <v>10332</v>
      </c>
      <c r="B5693" s="1">
        <v>45751</v>
      </c>
      <c r="C5693" t="s">
        <v>8492</v>
      </c>
      <c r="D5693" t="s">
        <v>8493</v>
      </c>
      <c r="E5693">
        <v>24</v>
      </c>
      <c r="F5693" t="s">
        <v>48</v>
      </c>
      <c r="G5693" t="s">
        <v>366</v>
      </c>
      <c r="H5693" t="s">
        <v>367</v>
      </c>
      <c r="I5693" t="s">
        <v>34</v>
      </c>
      <c r="J5693" t="s">
        <v>130</v>
      </c>
      <c r="K5693">
        <v>3</v>
      </c>
      <c r="L5693" s="2">
        <v>14500</v>
      </c>
      <c r="M5693">
        <v>5</v>
      </c>
      <c r="N5693" s="2">
        <v>43500</v>
      </c>
      <c r="O5693" s="2">
        <v>2175</v>
      </c>
      <c r="P5693" s="2">
        <v>41325</v>
      </c>
      <c r="Q5693" s="2">
        <v>33818.800000000003</v>
      </c>
      <c r="R5693" s="2">
        <v>7506.2</v>
      </c>
      <c r="S5693" t="s">
        <v>53</v>
      </c>
      <c r="T5693" t="s">
        <v>105</v>
      </c>
      <c r="U5693" t="s">
        <v>106</v>
      </c>
      <c r="V5693" t="s">
        <v>39</v>
      </c>
      <c r="W5693" t="s">
        <v>83</v>
      </c>
      <c r="X5693" t="s">
        <v>41</v>
      </c>
      <c r="Y5693" t="s">
        <v>84</v>
      </c>
      <c r="Z5693" t="s">
        <v>43</v>
      </c>
      <c r="AA5693" t="s">
        <v>44</v>
      </c>
      <c r="AB5693" t="s">
        <v>44</v>
      </c>
    </row>
    <row r="5694" spans="1:28" x14ac:dyDescent="0.25">
      <c r="A5694" t="s">
        <v>10333</v>
      </c>
      <c r="B5694" s="1">
        <v>45751</v>
      </c>
      <c r="C5694" t="s">
        <v>9421</v>
      </c>
      <c r="D5694" t="s">
        <v>9422</v>
      </c>
      <c r="E5694">
        <v>30</v>
      </c>
      <c r="F5694" t="s">
        <v>31</v>
      </c>
      <c r="G5694" t="s">
        <v>318</v>
      </c>
      <c r="H5694" t="s">
        <v>319</v>
      </c>
      <c r="I5694" t="s">
        <v>34</v>
      </c>
      <c r="J5694" t="s">
        <v>190</v>
      </c>
      <c r="K5694">
        <v>2</v>
      </c>
      <c r="L5694" s="2">
        <v>2500</v>
      </c>
      <c r="M5694">
        <v>25</v>
      </c>
      <c r="N5694" s="2">
        <v>5000</v>
      </c>
      <c r="O5694" s="2">
        <v>1250</v>
      </c>
      <c r="P5694" s="2">
        <v>3750</v>
      </c>
      <c r="Q5694" s="2">
        <v>2750.7</v>
      </c>
      <c r="R5694" s="2">
        <v>999.3</v>
      </c>
      <c r="S5694" t="s">
        <v>53</v>
      </c>
      <c r="T5694" t="s">
        <v>122</v>
      </c>
      <c r="U5694" t="s">
        <v>123</v>
      </c>
      <c r="V5694" t="s">
        <v>39</v>
      </c>
      <c r="W5694" t="s">
        <v>40</v>
      </c>
      <c r="X5694" t="s">
        <v>41</v>
      </c>
      <c r="Y5694" t="s">
        <v>56</v>
      </c>
      <c r="Z5694" t="s">
        <v>43</v>
      </c>
      <c r="AA5694" t="s">
        <v>44</v>
      </c>
      <c r="AB5694" t="s">
        <v>68</v>
      </c>
    </row>
    <row r="5695" spans="1:28" x14ac:dyDescent="0.25">
      <c r="A5695" t="s">
        <v>10334</v>
      </c>
      <c r="B5695" s="1">
        <v>45751</v>
      </c>
      <c r="C5695" t="s">
        <v>4478</v>
      </c>
      <c r="D5695" t="s">
        <v>4479</v>
      </c>
      <c r="E5695">
        <v>35</v>
      </c>
      <c r="F5695" t="s">
        <v>111</v>
      </c>
      <c r="G5695" t="s">
        <v>280</v>
      </c>
      <c r="H5695" t="s">
        <v>281</v>
      </c>
      <c r="I5695" t="s">
        <v>62</v>
      </c>
      <c r="J5695" t="s">
        <v>190</v>
      </c>
      <c r="K5695">
        <v>4</v>
      </c>
      <c r="L5695" s="2">
        <v>700</v>
      </c>
      <c r="M5695">
        <v>10</v>
      </c>
      <c r="N5695" s="2">
        <v>2800</v>
      </c>
      <c r="O5695" s="2">
        <v>280</v>
      </c>
      <c r="P5695" s="2">
        <v>2520</v>
      </c>
      <c r="Q5695" s="2">
        <v>1977.75</v>
      </c>
      <c r="R5695" s="2">
        <v>542.25</v>
      </c>
      <c r="S5695" t="s">
        <v>53</v>
      </c>
      <c r="T5695" t="s">
        <v>90</v>
      </c>
      <c r="U5695" t="s">
        <v>91</v>
      </c>
      <c r="V5695" t="s">
        <v>39</v>
      </c>
      <c r="W5695" t="s">
        <v>40</v>
      </c>
      <c r="X5695" t="s">
        <v>41</v>
      </c>
      <c r="Y5695" t="s">
        <v>42</v>
      </c>
      <c r="Z5695" t="s">
        <v>43</v>
      </c>
      <c r="AA5695" t="s">
        <v>44</v>
      </c>
      <c r="AB5695" t="s">
        <v>44</v>
      </c>
    </row>
    <row r="5696" spans="1:28" x14ac:dyDescent="0.25">
      <c r="A5696" t="s">
        <v>10335</v>
      </c>
      <c r="B5696" s="1">
        <v>45751</v>
      </c>
      <c r="C5696" t="s">
        <v>10336</v>
      </c>
      <c r="D5696" t="s">
        <v>10337</v>
      </c>
      <c r="E5696">
        <v>24</v>
      </c>
      <c r="F5696" t="s">
        <v>31</v>
      </c>
      <c r="G5696" t="s">
        <v>60</v>
      </c>
      <c r="H5696" t="s">
        <v>61</v>
      </c>
      <c r="I5696" t="s">
        <v>62</v>
      </c>
      <c r="J5696" t="s">
        <v>63</v>
      </c>
      <c r="K5696">
        <v>4</v>
      </c>
      <c r="L5696" s="2">
        <v>3500</v>
      </c>
      <c r="M5696">
        <v>5</v>
      </c>
      <c r="N5696" s="2">
        <v>14000</v>
      </c>
      <c r="O5696" s="2">
        <v>700</v>
      </c>
      <c r="P5696" s="2">
        <v>13300</v>
      </c>
      <c r="Q5696" s="2">
        <v>10815.47</v>
      </c>
      <c r="R5696" s="2">
        <v>2484.5300000000002</v>
      </c>
      <c r="S5696" t="s">
        <v>53</v>
      </c>
      <c r="T5696" t="s">
        <v>222</v>
      </c>
      <c r="U5696" t="s">
        <v>38</v>
      </c>
      <c r="V5696" t="s">
        <v>39</v>
      </c>
      <c r="W5696" t="s">
        <v>124</v>
      </c>
      <c r="X5696" t="s">
        <v>41</v>
      </c>
      <c r="Y5696" t="s">
        <v>56</v>
      </c>
      <c r="Z5696" t="s">
        <v>144</v>
      </c>
      <c r="AA5696" t="s">
        <v>44</v>
      </c>
      <c r="AB5696" t="s">
        <v>44</v>
      </c>
    </row>
    <row r="5697" spans="1:28" x14ac:dyDescent="0.25">
      <c r="A5697" t="s">
        <v>10338</v>
      </c>
      <c r="B5697" s="1">
        <v>45751</v>
      </c>
      <c r="C5697" t="s">
        <v>10339</v>
      </c>
      <c r="D5697" t="s">
        <v>10340</v>
      </c>
      <c r="E5697">
        <v>36</v>
      </c>
      <c r="F5697" t="s">
        <v>31</v>
      </c>
      <c r="G5697" t="s">
        <v>197</v>
      </c>
      <c r="H5697" t="s">
        <v>198</v>
      </c>
      <c r="I5697" t="s">
        <v>74</v>
      </c>
      <c r="J5697" t="s">
        <v>75</v>
      </c>
      <c r="K5697">
        <v>2</v>
      </c>
      <c r="L5697" s="2">
        <v>2600</v>
      </c>
      <c r="M5697">
        <v>20</v>
      </c>
      <c r="N5697" s="2">
        <v>5200</v>
      </c>
      <c r="O5697" s="2">
        <v>1040</v>
      </c>
      <c r="P5697" s="2">
        <v>4160</v>
      </c>
      <c r="Q5697" s="2">
        <v>2730.45</v>
      </c>
      <c r="R5697" s="2">
        <v>1429.55</v>
      </c>
      <c r="S5697" t="s">
        <v>53</v>
      </c>
      <c r="T5697" t="s">
        <v>578</v>
      </c>
      <c r="U5697" t="s">
        <v>579</v>
      </c>
      <c r="V5697" t="s">
        <v>39</v>
      </c>
      <c r="W5697" t="s">
        <v>124</v>
      </c>
      <c r="X5697" t="s">
        <v>41</v>
      </c>
      <c r="Y5697" t="s">
        <v>56</v>
      </c>
      <c r="Z5697" t="s">
        <v>43</v>
      </c>
      <c r="AA5697" t="s">
        <v>68</v>
      </c>
      <c r="AB5697" t="s">
        <v>44</v>
      </c>
    </row>
    <row r="5698" spans="1:28" x14ac:dyDescent="0.25">
      <c r="A5698" t="s">
        <v>10341</v>
      </c>
      <c r="B5698" s="1">
        <v>45751</v>
      </c>
      <c r="C5698" t="s">
        <v>4091</v>
      </c>
      <c r="D5698" t="s">
        <v>4092</v>
      </c>
      <c r="E5698">
        <v>34</v>
      </c>
      <c r="F5698" t="s">
        <v>31</v>
      </c>
      <c r="G5698" t="s">
        <v>197</v>
      </c>
      <c r="H5698" t="s">
        <v>198</v>
      </c>
      <c r="I5698" t="s">
        <v>74</v>
      </c>
      <c r="J5698" t="s">
        <v>75</v>
      </c>
      <c r="K5698">
        <v>2</v>
      </c>
      <c r="L5698" s="2">
        <v>2600</v>
      </c>
      <c r="M5698">
        <v>10</v>
      </c>
      <c r="N5698" s="2">
        <v>5200</v>
      </c>
      <c r="O5698" s="2">
        <v>520</v>
      </c>
      <c r="P5698" s="2">
        <v>4680</v>
      </c>
      <c r="Q5698" s="2">
        <v>3644.41</v>
      </c>
      <c r="R5698" s="2">
        <v>1035.5899999999999</v>
      </c>
      <c r="S5698" t="s">
        <v>64</v>
      </c>
      <c r="T5698" t="s">
        <v>275</v>
      </c>
      <c r="U5698" t="s">
        <v>123</v>
      </c>
      <c r="V5698" t="s">
        <v>39</v>
      </c>
      <c r="W5698" t="s">
        <v>83</v>
      </c>
      <c r="X5698" t="s">
        <v>97</v>
      </c>
      <c r="Y5698" t="s">
        <v>42</v>
      </c>
      <c r="Z5698" t="s">
        <v>107</v>
      </c>
      <c r="AA5698" t="s">
        <v>44</v>
      </c>
      <c r="AB5698" t="s">
        <v>44</v>
      </c>
    </row>
    <row r="5699" spans="1:28" x14ac:dyDescent="0.25">
      <c r="A5699" t="s">
        <v>10342</v>
      </c>
      <c r="B5699" s="1">
        <v>45752</v>
      </c>
      <c r="C5699" t="s">
        <v>488</v>
      </c>
      <c r="D5699" t="s">
        <v>489</v>
      </c>
      <c r="E5699">
        <v>50</v>
      </c>
      <c r="F5699" t="s">
        <v>31</v>
      </c>
      <c r="G5699" t="s">
        <v>32</v>
      </c>
      <c r="H5699" t="s">
        <v>33</v>
      </c>
      <c r="I5699" t="s">
        <v>34</v>
      </c>
      <c r="J5699" t="s">
        <v>35</v>
      </c>
      <c r="K5699">
        <v>1</v>
      </c>
      <c r="L5699" s="2">
        <v>55000</v>
      </c>
      <c r="M5699">
        <v>15</v>
      </c>
      <c r="N5699" s="2">
        <v>55000</v>
      </c>
      <c r="O5699" s="2">
        <v>8250</v>
      </c>
      <c r="P5699" s="2">
        <v>46750</v>
      </c>
      <c r="Q5699" s="2">
        <v>31460.31</v>
      </c>
      <c r="R5699" s="2">
        <v>15289.69</v>
      </c>
      <c r="S5699" t="s">
        <v>53</v>
      </c>
      <c r="T5699" t="s">
        <v>263</v>
      </c>
      <c r="U5699" t="s">
        <v>91</v>
      </c>
      <c r="V5699" t="s">
        <v>39</v>
      </c>
      <c r="W5699" t="s">
        <v>83</v>
      </c>
      <c r="X5699" t="s">
        <v>97</v>
      </c>
      <c r="Y5699" t="s">
        <v>56</v>
      </c>
      <c r="Z5699" t="s">
        <v>43</v>
      </c>
      <c r="AA5699" t="s">
        <v>44</v>
      </c>
      <c r="AB5699" t="s">
        <v>44</v>
      </c>
    </row>
    <row r="5700" spans="1:28" x14ac:dyDescent="0.25">
      <c r="A5700" t="s">
        <v>10343</v>
      </c>
      <c r="B5700" s="1">
        <v>45752</v>
      </c>
      <c r="C5700" t="s">
        <v>2070</v>
      </c>
      <c r="D5700" t="s">
        <v>2071</v>
      </c>
      <c r="E5700">
        <v>21</v>
      </c>
      <c r="F5700" t="s">
        <v>48</v>
      </c>
      <c r="G5700" t="s">
        <v>561</v>
      </c>
      <c r="H5700" t="s">
        <v>562</v>
      </c>
      <c r="I5700" t="s">
        <v>34</v>
      </c>
      <c r="J5700" t="s">
        <v>143</v>
      </c>
      <c r="K5700">
        <v>3</v>
      </c>
      <c r="L5700" s="2">
        <v>900</v>
      </c>
      <c r="M5700">
        <v>5</v>
      </c>
      <c r="N5700" s="2">
        <v>2700</v>
      </c>
      <c r="O5700" s="2">
        <v>135</v>
      </c>
      <c r="P5700" s="2">
        <v>2565</v>
      </c>
      <c r="Q5700" s="2">
        <v>1779.23</v>
      </c>
      <c r="R5700" s="2">
        <v>785.77</v>
      </c>
      <c r="S5700" t="s">
        <v>64</v>
      </c>
      <c r="T5700" t="s">
        <v>65</v>
      </c>
      <c r="U5700" t="s">
        <v>65</v>
      </c>
      <c r="V5700" t="s">
        <v>39</v>
      </c>
      <c r="W5700" t="s">
        <v>137</v>
      </c>
      <c r="X5700" t="s">
        <v>41</v>
      </c>
      <c r="Y5700" t="s">
        <v>56</v>
      </c>
      <c r="Z5700" t="s">
        <v>223</v>
      </c>
      <c r="AA5700" t="s">
        <v>44</v>
      </c>
      <c r="AB5700" t="s">
        <v>44</v>
      </c>
    </row>
    <row r="5701" spans="1:28" x14ac:dyDescent="0.25">
      <c r="A5701" t="s">
        <v>10344</v>
      </c>
      <c r="B5701" s="1">
        <v>45752</v>
      </c>
      <c r="C5701" t="s">
        <v>1346</v>
      </c>
      <c r="D5701" t="s">
        <v>1347</v>
      </c>
      <c r="E5701">
        <v>36</v>
      </c>
      <c r="F5701" t="s">
        <v>111</v>
      </c>
      <c r="G5701" t="s">
        <v>119</v>
      </c>
      <c r="H5701" t="s">
        <v>120</v>
      </c>
      <c r="I5701" t="s">
        <v>62</v>
      </c>
      <c r="J5701" t="s">
        <v>121</v>
      </c>
      <c r="K5701">
        <v>2</v>
      </c>
      <c r="L5701" s="2">
        <v>4800</v>
      </c>
      <c r="M5701">
        <v>20</v>
      </c>
      <c r="N5701" s="2">
        <v>9600</v>
      </c>
      <c r="O5701" s="2">
        <v>1920</v>
      </c>
      <c r="P5701" s="2">
        <v>7680</v>
      </c>
      <c r="Q5701" s="2">
        <v>6031.37</v>
      </c>
      <c r="R5701" s="2">
        <v>1648.63</v>
      </c>
      <c r="S5701" t="s">
        <v>36</v>
      </c>
      <c r="T5701" t="s">
        <v>163</v>
      </c>
      <c r="U5701" t="s">
        <v>164</v>
      </c>
      <c r="V5701" t="s">
        <v>39</v>
      </c>
      <c r="W5701" t="s">
        <v>92</v>
      </c>
      <c r="X5701" t="s">
        <v>41</v>
      </c>
      <c r="Y5701" t="s">
        <v>42</v>
      </c>
      <c r="Z5701" t="s">
        <v>43</v>
      </c>
      <c r="AA5701" t="s">
        <v>44</v>
      </c>
      <c r="AB5701" t="s">
        <v>44</v>
      </c>
    </row>
    <row r="5702" spans="1:28" x14ac:dyDescent="0.25">
      <c r="A5702" t="s">
        <v>10345</v>
      </c>
      <c r="B5702" s="1">
        <v>45752</v>
      </c>
      <c r="C5702" t="s">
        <v>3885</v>
      </c>
      <c r="D5702" t="s">
        <v>3886</v>
      </c>
      <c r="E5702">
        <v>39</v>
      </c>
      <c r="F5702" t="s">
        <v>31</v>
      </c>
      <c r="G5702" t="s">
        <v>148</v>
      </c>
      <c r="H5702" t="s">
        <v>149</v>
      </c>
      <c r="I5702" t="s">
        <v>74</v>
      </c>
      <c r="J5702" t="s">
        <v>130</v>
      </c>
      <c r="K5702">
        <v>4</v>
      </c>
      <c r="L5702" s="2">
        <v>3500</v>
      </c>
      <c r="M5702">
        <v>0</v>
      </c>
      <c r="N5702" s="2">
        <v>14000</v>
      </c>
      <c r="O5702" s="2">
        <v>0</v>
      </c>
      <c r="P5702" s="2">
        <v>14000</v>
      </c>
      <c r="Q5702" s="2">
        <v>8369.14</v>
      </c>
      <c r="R5702" s="2">
        <v>5630.86</v>
      </c>
      <c r="S5702" t="s">
        <v>53</v>
      </c>
      <c r="T5702" t="s">
        <v>96</v>
      </c>
      <c r="U5702" t="s">
        <v>96</v>
      </c>
      <c r="V5702" t="s">
        <v>39</v>
      </c>
      <c r="W5702" t="s">
        <v>137</v>
      </c>
      <c r="X5702" t="s">
        <v>97</v>
      </c>
      <c r="Y5702" t="s">
        <v>56</v>
      </c>
      <c r="Z5702" t="s">
        <v>144</v>
      </c>
      <c r="AA5702" t="s">
        <v>44</v>
      </c>
      <c r="AB5702" t="s">
        <v>44</v>
      </c>
    </row>
    <row r="5703" spans="1:28" x14ac:dyDescent="0.25">
      <c r="A5703" t="s">
        <v>10346</v>
      </c>
      <c r="B5703" s="1">
        <v>45752</v>
      </c>
      <c r="C5703" t="s">
        <v>6579</v>
      </c>
      <c r="D5703" t="s">
        <v>6580</v>
      </c>
      <c r="E5703">
        <v>54</v>
      </c>
      <c r="F5703" t="s">
        <v>48</v>
      </c>
      <c r="G5703" t="s">
        <v>128</v>
      </c>
      <c r="H5703" t="s">
        <v>129</v>
      </c>
      <c r="I5703" t="s">
        <v>74</v>
      </c>
      <c r="J5703" t="s">
        <v>130</v>
      </c>
      <c r="K5703">
        <v>4</v>
      </c>
      <c r="L5703" s="2">
        <v>1700</v>
      </c>
      <c r="M5703">
        <v>0</v>
      </c>
      <c r="N5703" s="2">
        <v>6800</v>
      </c>
      <c r="O5703" s="2">
        <v>0</v>
      </c>
      <c r="P5703" s="2">
        <v>6800</v>
      </c>
      <c r="Q5703" s="2">
        <v>4234.92</v>
      </c>
      <c r="R5703" s="2">
        <v>2565.08</v>
      </c>
      <c r="S5703" t="s">
        <v>53</v>
      </c>
      <c r="T5703" t="s">
        <v>153</v>
      </c>
      <c r="U5703" t="s">
        <v>154</v>
      </c>
      <c r="V5703" t="s">
        <v>39</v>
      </c>
      <c r="W5703" t="s">
        <v>124</v>
      </c>
      <c r="X5703" t="s">
        <v>97</v>
      </c>
      <c r="Y5703" t="s">
        <v>42</v>
      </c>
      <c r="Z5703" t="s">
        <v>43</v>
      </c>
      <c r="AA5703" t="s">
        <v>68</v>
      </c>
      <c r="AB5703" t="s">
        <v>44</v>
      </c>
    </row>
    <row r="5704" spans="1:28" x14ac:dyDescent="0.25">
      <c r="A5704" t="s">
        <v>10347</v>
      </c>
      <c r="B5704" s="1">
        <v>45752</v>
      </c>
      <c r="C5704" t="s">
        <v>7702</v>
      </c>
      <c r="D5704" t="s">
        <v>7703</v>
      </c>
      <c r="E5704">
        <v>35</v>
      </c>
      <c r="F5704" t="s">
        <v>31</v>
      </c>
      <c r="G5704" t="s">
        <v>148</v>
      </c>
      <c r="H5704" t="s">
        <v>149</v>
      </c>
      <c r="I5704" t="s">
        <v>74</v>
      </c>
      <c r="J5704" t="s">
        <v>130</v>
      </c>
      <c r="K5704">
        <v>2</v>
      </c>
      <c r="L5704" s="2">
        <v>3500</v>
      </c>
      <c r="M5704">
        <v>15</v>
      </c>
      <c r="N5704" s="2">
        <v>7000</v>
      </c>
      <c r="O5704" s="2">
        <v>1050</v>
      </c>
      <c r="P5704" s="2">
        <v>5950</v>
      </c>
      <c r="Q5704" s="2">
        <v>3883.75</v>
      </c>
      <c r="R5704" s="2">
        <v>2066.25</v>
      </c>
      <c r="S5704" t="s">
        <v>53</v>
      </c>
      <c r="T5704" t="s">
        <v>153</v>
      </c>
      <c r="U5704" t="s">
        <v>154</v>
      </c>
      <c r="V5704" t="s">
        <v>39</v>
      </c>
      <c r="W5704" t="s">
        <v>92</v>
      </c>
      <c r="X5704" t="s">
        <v>67</v>
      </c>
      <c r="Y5704" t="s">
        <v>56</v>
      </c>
      <c r="Z5704" t="s">
        <v>43</v>
      </c>
      <c r="AA5704" t="s">
        <v>44</v>
      </c>
      <c r="AB5704" t="s">
        <v>44</v>
      </c>
    </row>
    <row r="5705" spans="1:28" x14ac:dyDescent="0.25">
      <c r="A5705" t="s">
        <v>10348</v>
      </c>
      <c r="B5705" s="1">
        <v>45752</v>
      </c>
      <c r="C5705" t="s">
        <v>5860</v>
      </c>
      <c r="D5705" t="s">
        <v>5861</v>
      </c>
      <c r="E5705">
        <v>57</v>
      </c>
      <c r="F5705" t="s">
        <v>48</v>
      </c>
      <c r="G5705" t="s">
        <v>202</v>
      </c>
      <c r="H5705" t="s">
        <v>203</v>
      </c>
      <c r="I5705" t="s">
        <v>103</v>
      </c>
      <c r="J5705" t="s">
        <v>104</v>
      </c>
      <c r="K5705">
        <v>1</v>
      </c>
      <c r="L5705" s="2">
        <v>550</v>
      </c>
      <c r="M5705">
        <v>0</v>
      </c>
      <c r="N5705" s="2">
        <v>550</v>
      </c>
      <c r="O5705" s="2">
        <v>0</v>
      </c>
      <c r="P5705" s="2">
        <v>550</v>
      </c>
      <c r="Q5705" s="2">
        <v>323.33</v>
      </c>
      <c r="R5705" s="2">
        <v>226.67</v>
      </c>
      <c r="S5705" t="s">
        <v>53</v>
      </c>
      <c r="T5705" t="s">
        <v>398</v>
      </c>
      <c r="U5705" t="s">
        <v>399</v>
      </c>
      <c r="V5705" t="s">
        <v>39</v>
      </c>
      <c r="W5705" t="s">
        <v>83</v>
      </c>
      <c r="X5705" t="s">
        <v>97</v>
      </c>
      <c r="Y5705" t="s">
        <v>56</v>
      </c>
      <c r="Z5705" t="s">
        <v>43</v>
      </c>
      <c r="AA5705" t="s">
        <v>44</v>
      </c>
      <c r="AB5705" t="s">
        <v>44</v>
      </c>
    </row>
    <row r="5706" spans="1:28" x14ac:dyDescent="0.25">
      <c r="A5706" t="s">
        <v>10349</v>
      </c>
      <c r="B5706" s="1">
        <v>45752</v>
      </c>
      <c r="C5706" t="s">
        <v>7222</v>
      </c>
      <c r="D5706" t="s">
        <v>7223</v>
      </c>
      <c r="E5706">
        <v>20</v>
      </c>
      <c r="F5706" t="s">
        <v>48</v>
      </c>
      <c r="G5706" t="s">
        <v>158</v>
      </c>
      <c r="H5706" t="s">
        <v>159</v>
      </c>
      <c r="I5706" t="s">
        <v>51</v>
      </c>
      <c r="J5706" t="s">
        <v>52</v>
      </c>
      <c r="K5706">
        <v>1</v>
      </c>
      <c r="L5706" s="2">
        <v>650</v>
      </c>
      <c r="M5706">
        <v>15</v>
      </c>
      <c r="N5706" s="2">
        <v>650</v>
      </c>
      <c r="O5706" s="2">
        <v>97.5</v>
      </c>
      <c r="P5706" s="2">
        <v>552.5</v>
      </c>
      <c r="Q5706" s="2">
        <v>316.89999999999998</v>
      </c>
      <c r="R5706" s="2">
        <v>235.6</v>
      </c>
      <c r="S5706" t="s">
        <v>53</v>
      </c>
      <c r="T5706" t="s">
        <v>122</v>
      </c>
      <c r="U5706" t="s">
        <v>123</v>
      </c>
      <c r="V5706" t="s">
        <v>39</v>
      </c>
      <c r="W5706" t="s">
        <v>92</v>
      </c>
      <c r="X5706" t="s">
        <v>97</v>
      </c>
      <c r="Y5706" t="s">
        <v>56</v>
      </c>
      <c r="Z5706" t="s">
        <v>43</v>
      </c>
      <c r="AA5706" t="s">
        <v>44</v>
      </c>
      <c r="AB5706" t="s">
        <v>44</v>
      </c>
    </row>
    <row r="5707" spans="1:28" x14ac:dyDescent="0.25">
      <c r="A5707" t="s">
        <v>10350</v>
      </c>
      <c r="B5707" s="1">
        <v>45752</v>
      </c>
      <c r="C5707" t="s">
        <v>9276</v>
      </c>
      <c r="D5707" t="s">
        <v>9277</v>
      </c>
      <c r="E5707">
        <v>55</v>
      </c>
      <c r="F5707" t="s">
        <v>31</v>
      </c>
      <c r="G5707" t="s">
        <v>212</v>
      </c>
      <c r="H5707" t="s">
        <v>213</v>
      </c>
      <c r="I5707" t="s">
        <v>51</v>
      </c>
      <c r="J5707" t="s">
        <v>52</v>
      </c>
      <c r="K5707">
        <v>1</v>
      </c>
      <c r="L5707" s="2">
        <v>400</v>
      </c>
      <c r="M5707">
        <v>30</v>
      </c>
      <c r="N5707" s="2">
        <v>400</v>
      </c>
      <c r="O5707" s="2">
        <v>120</v>
      </c>
      <c r="P5707" s="2">
        <v>280</v>
      </c>
      <c r="Q5707" s="2">
        <v>158.38</v>
      </c>
      <c r="R5707" s="2">
        <v>121.62</v>
      </c>
      <c r="S5707" t="s">
        <v>53</v>
      </c>
      <c r="T5707" t="s">
        <v>65</v>
      </c>
      <c r="U5707" t="s">
        <v>65</v>
      </c>
      <c r="V5707" t="s">
        <v>39</v>
      </c>
      <c r="W5707" t="s">
        <v>124</v>
      </c>
      <c r="X5707" t="s">
        <v>67</v>
      </c>
      <c r="Y5707" t="s">
        <v>56</v>
      </c>
      <c r="Z5707" t="s">
        <v>43</v>
      </c>
      <c r="AA5707" t="s">
        <v>44</v>
      </c>
      <c r="AB5707" t="s">
        <v>44</v>
      </c>
    </row>
    <row r="5708" spans="1:28" x14ac:dyDescent="0.25">
      <c r="A5708" t="s">
        <v>10351</v>
      </c>
      <c r="B5708" s="1">
        <v>45752</v>
      </c>
      <c r="C5708" t="s">
        <v>1426</v>
      </c>
      <c r="D5708" t="s">
        <v>1427</v>
      </c>
      <c r="E5708">
        <v>40</v>
      </c>
      <c r="F5708" t="s">
        <v>31</v>
      </c>
      <c r="G5708" t="s">
        <v>298</v>
      </c>
      <c r="H5708" t="s">
        <v>299</v>
      </c>
      <c r="I5708" t="s">
        <v>103</v>
      </c>
      <c r="J5708" t="s">
        <v>104</v>
      </c>
      <c r="K5708">
        <v>1</v>
      </c>
      <c r="L5708" s="2">
        <v>700</v>
      </c>
      <c r="M5708">
        <v>15</v>
      </c>
      <c r="N5708" s="2">
        <v>700</v>
      </c>
      <c r="O5708" s="2">
        <v>105</v>
      </c>
      <c r="P5708" s="2">
        <v>595</v>
      </c>
      <c r="Q5708" s="2">
        <v>386.99</v>
      </c>
      <c r="R5708" s="2">
        <v>208.01</v>
      </c>
      <c r="S5708" t="s">
        <v>53</v>
      </c>
      <c r="T5708" t="s">
        <v>263</v>
      </c>
      <c r="U5708" t="s">
        <v>91</v>
      </c>
      <c r="V5708" t="s">
        <v>39</v>
      </c>
      <c r="W5708" t="s">
        <v>92</v>
      </c>
      <c r="X5708" t="s">
        <v>97</v>
      </c>
      <c r="Y5708" t="s">
        <v>56</v>
      </c>
      <c r="Z5708" t="s">
        <v>43</v>
      </c>
      <c r="AA5708" t="s">
        <v>44</v>
      </c>
      <c r="AB5708" t="s">
        <v>44</v>
      </c>
    </row>
    <row r="5709" spans="1:28" x14ac:dyDescent="0.25">
      <c r="A5709" t="s">
        <v>10352</v>
      </c>
      <c r="B5709" s="1">
        <v>45752</v>
      </c>
      <c r="C5709" t="s">
        <v>8535</v>
      </c>
      <c r="D5709" t="s">
        <v>8536</v>
      </c>
      <c r="E5709">
        <v>32</v>
      </c>
      <c r="F5709" t="s">
        <v>31</v>
      </c>
      <c r="G5709" t="s">
        <v>352</v>
      </c>
      <c r="H5709" t="s">
        <v>353</v>
      </c>
      <c r="I5709" t="s">
        <v>103</v>
      </c>
      <c r="J5709" t="s">
        <v>104</v>
      </c>
      <c r="K5709">
        <v>1</v>
      </c>
      <c r="L5709" s="2">
        <v>850</v>
      </c>
      <c r="M5709">
        <v>10</v>
      </c>
      <c r="N5709" s="2">
        <v>850</v>
      </c>
      <c r="O5709" s="2">
        <v>85</v>
      </c>
      <c r="P5709" s="2">
        <v>765</v>
      </c>
      <c r="Q5709" s="2">
        <v>526.27</v>
      </c>
      <c r="R5709" s="2">
        <v>238.73</v>
      </c>
      <c r="S5709" t="s">
        <v>64</v>
      </c>
      <c r="T5709" t="s">
        <v>398</v>
      </c>
      <c r="U5709" t="s">
        <v>399</v>
      </c>
      <c r="V5709" t="s">
        <v>39</v>
      </c>
      <c r="W5709" t="s">
        <v>92</v>
      </c>
      <c r="X5709" t="s">
        <v>97</v>
      </c>
      <c r="Y5709" t="s">
        <v>56</v>
      </c>
      <c r="Z5709" t="s">
        <v>43</v>
      </c>
      <c r="AA5709" t="s">
        <v>44</v>
      </c>
      <c r="AB5709" t="s">
        <v>44</v>
      </c>
    </row>
    <row r="5710" spans="1:28" x14ac:dyDescent="0.25">
      <c r="A5710" t="s">
        <v>10353</v>
      </c>
      <c r="B5710" s="1">
        <v>45752</v>
      </c>
      <c r="C5710" t="s">
        <v>9058</v>
      </c>
      <c r="D5710" t="s">
        <v>9059</v>
      </c>
      <c r="E5710">
        <v>49</v>
      </c>
      <c r="F5710" t="s">
        <v>48</v>
      </c>
      <c r="G5710" t="s">
        <v>188</v>
      </c>
      <c r="H5710" t="s">
        <v>189</v>
      </c>
      <c r="I5710" t="s">
        <v>34</v>
      </c>
      <c r="J5710" t="s">
        <v>190</v>
      </c>
      <c r="K5710">
        <v>2</v>
      </c>
      <c r="L5710" s="2">
        <v>1800</v>
      </c>
      <c r="M5710">
        <v>10</v>
      </c>
      <c r="N5710" s="2">
        <v>3600</v>
      </c>
      <c r="O5710" s="2">
        <v>360</v>
      </c>
      <c r="P5710" s="2">
        <v>3240</v>
      </c>
      <c r="Q5710" s="2">
        <v>2573.94</v>
      </c>
      <c r="R5710" s="2">
        <v>666.06</v>
      </c>
      <c r="S5710" t="s">
        <v>53</v>
      </c>
      <c r="T5710" t="s">
        <v>96</v>
      </c>
      <c r="U5710" t="s">
        <v>96</v>
      </c>
      <c r="V5710" t="s">
        <v>39</v>
      </c>
      <c r="W5710" t="s">
        <v>92</v>
      </c>
      <c r="X5710" t="s">
        <v>41</v>
      </c>
      <c r="Y5710" t="s">
        <v>56</v>
      </c>
      <c r="Z5710" t="s">
        <v>508</v>
      </c>
      <c r="AA5710" t="s">
        <v>68</v>
      </c>
      <c r="AB5710" t="s">
        <v>44</v>
      </c>
    </row>
    <row r="5711" spans="1:28" x14ac:dyDescent="0.25">
      <c r="A5711" t="s">
        <v>10354</v>
      </c>
      <c r="B5711" s="1">
        <v>45752</v>
      </c>
      <c r="C5711" t="s">
        <v>8794</v>
      </c>
      <c r="D5711" t="s">
        <v>8795</v>
      </c>
      <c r="E5711">
        <v>21</v>
      </c>
      <c r="F5711" t="s">
        <v>111</v>
      </c>
      <c r="G5711" t="s">
        <v>352</v>
      </c>
      <c r="H5711" t="s">
        <v>353</v>
      </c>
      <c r="I5711" t="s">
        <v>103</v>
      </c>
      <c r="J5711" t="s">
        <v>104</v>
      </c>
      <c r="K5711">
        <v>2</v>
      </c>
      <c r="L5711" s="2">
        <v>850</v>
      </c>
      <c r="M5711">
        <v>20</v>
      </c>
      <c r="N5711" s="2">
        <v>1700</v>
      </c>
      <c r="O5711" s="2">
        <v>340</v>
      </c>
      <c r="P5711" s="2">
        <v>1360</v>
      </c>
      <c r="Q5711" s="2">
        <v>769.01</v>
      </c>
      <c r="R5711" s="2">
        <v>590.99</v>
      </c>
      <c r="S5711" t="s">
        <v>36</v>
      </c>
      <c r="T5711" t="s">
        <v>54</v>
      </c>
      <c r="U5711" t="s">
        <v>55</v>
      </c>
      <c r="V5711" t="s">
        <v>39</v>
      </c>
      <c r="W5711" t="s">
        <v>66</v>
      </c>
      <c r="X5711" t="s">
        <v>97</v>
      </c>
      <c r="Y5711" t="s">
        <v>42</v>
      </c>
      <c r="Z5711" t="s">
        <v>43</v>
      </c>
      <c r="AA5711" t="s">
        <v>44</v>
      </c>
      <c r="AB5711" t="s">
        <v>44</v>
      </c>
    </row>
    <row r="5712" spans="1:28" x14ac:dyDescent="0.25">
      <c r="A5712" t="s">
        <v>10355</v>
      </c>
      <c r="B5712" s="1">
        <v>45753</v>
      </c>
      <c r="C5712" t="s">
        <v>7888</v>
      </c>
      <c r="D5712" t="s">
        <v>7889</v>
      </c>
      <c r="E5712">
        <v>31</v>
      </c>
      <c r="F5712" t="s">
        <v>31</v>
      </c>
      <c r="G5712" t="s">
        <v>148</v>
      </c>
      <c r="H5712" t="s">
        <v>149</v>
      </c>
      <c r="I5712" t="s">
        <v>74</v>
      </c>
      <c r="J5712" t="s">
        <v>130</v>
      </c>
      <c r="K5712">
        <v>2</v>
      </c>
      <c r="L5712" s="2">
        <v>3500</v>
      </c>
      <c r="M5712">
        <v>0</v>
      </c>
      <c r="N5712" s="2">
        <v>7000</v>
      </c>
      <c r="O5712" s="2">
        <v>0</v>
      </c>
      <c r="P5712" s="2">
        <v>7000</v>
      </c>
      <c r="Q5712" s="2">
        <v>5000.38</v>
      </c>
      <c r="R5712" s="2">
        <v>1999.62</v>
      </c>
      <c r="S5712" t="s">
        <v>53</v>
      </c>
      <c r="T5712" t="s">
        <v>163</v>
      </c>
      <c r="U5712" t="s">
        <v>164</v>
      </c>
      <c r="V5712" t="s">
        <v>39</v>
      </c>
      <c r="W5712" t="s">
        <v>124</v>
      </c>
      <c r="X5712" t="s">
        <v>67</v>
      </c>
      <c r="Y5712" t="s">
        <v>42</v>
      </c>
      <c r="Z5712" t="s">
        <v>43</v>
      </c>
      <c r="AA5712" t="s">
        <v>44</v>
      </c>
      <c r="AB5712" t="s">
        <v>44</v>
      </c>
    </row>
    <row r="5713" spans="1:28" x14ac:dyDescent="0.25">
      <c r="A5713" t="s">
        <v>10356</v>
      </c>
      <c r="B5713" s="1">
        <v>45753</v>
      </c>
      <c r="C5713" t="s">
        <v>10357</v>
      </c>
      <c r="D5713" t="s">
        <v>10358</v>
      </c>
      <c r="E5713">
        <v>44</v>
      </c>
      <c r="F5713" t="s">
        <v>48</v>
      </c>
      <c r="G5713" t="s">
        <v>285</v>
      </c>
      <c r="H5713" t="s">
        <v>286</v>
      </c>
      <c r="I5713" t="s">
        <v>34</v>
      </c>
      <c r="J5713" t="s">
        <v>121</v>
      </c>
      <c r="K5713">
        <v>2</v>
      </c>
      <c r="L5713" s="2">
        <v>3200</v>
      </c>
      <c r="M5713">
        <v>25</v>
      </c>
      <c r="N5713" s="2">
        <v>6400</v>
      </c>
      <c r="O5713" s="2">
        <v>1600</v>
      </c>
      <c r="P5713" s="2">
        <v>4800</v>
      </c>
      <c r="Q5713" s="2">
        <v>3439.64</v>
      </c>
      <c r="R5713" s="2">
        <v>1360.36</v>
      </c>
      <c r="S5713" t="s">
        <v>53</v>
      </c>
      <c r="T5713" t="s">
        <v>37</v>
      </c>
      <c r="U5713" t="s">
        <v>38</v>
      </c>
      <c r="V5713" t="s">
        <v>39</v>
      </c>
      <c r="W5713" t="s">
        <v>92</v>
      </c>
      <c r="X5713" t="s">
        <v>41</v>
      </c>
      <c r="Y5713" t="s">
        <v>84</v>
      </c>
      <c r="Z5713" t="s">
        <v>43</v>
      </c>
      <c r="AA5713" t="s">
        <v>44</v>
      </c>
      <c r="AB5713" t="s">
        <v>44</v>
      </c>
    </row>
    <row r="5714" spans="1:28" x14ac:dyDescent="0.25">
      <c r="A5714" t="s">
        <v>10359</v>
      </c>
      <c r="B5714" s="1">
        <v>45753</v>
      </c>
      <c r="C5714" t="s">
        <v>4911</v>
      </c>
      <c r="D5714" t="s">
        <v>4912</v>
      </c>
      <c r="E5714">
        <v>59</v>
      </c>
      <c r="F5714" t="s">
        <v>111</v>
      </c>
      <c r="G5714" t="s">
        <v>243</v>
      </c>
      <c r="H5714" t="s">
        <v>244</v>
      </c>
      <c r="I5714" t="s">
        <v>103</v>
      </c>
      <c r="J5714" t="s">
        <v>104</v>
      </c>
      <c r="K5714">
        <v>4</v>
      </c>
      <c r="L5714" s="2">
        <v>450</v>
      </c>
      <c r="M5714">
        <v>0</v>
      </c>
      <c r="N5714" s="2">
        <v>1800</v>
      </c>
      <c r="O5714" s="2">
        <v>0</v>
      </c>
      <c r="P5714" s="2">
        <v>1800</v>
      </c>
      <c r="Q5714" s="2">
        <v>1058.3900000000001</v>
      </c>
      <c r="R5714" s="2">
        <v>741.61</v>
      </c>
      <c r="S5714" t="s">
        <v>53</v>
      </c>
      <c r="T5714" t="s">
        <v>76</v>
      </c>
      <c r="U5714" t="s">
        <v>77</v>
      </c>
      <c r="V5714" t="s">
        <v>39</v>
      </c>
      <c r="W5714" t="s">
        <v>124</v>
      </c>
      <c r="X5714" t="s">
        <v>97</v>
      </c>
      <c r="Y5714" t="s">
        <v>56</v>
      </c>
      <c r="Z5714" t="s">
        <v>43</v>
      </c>
      <c r="AA5714" t="s">
        <v>44</v>
      </c>
      <c r="AB5714" t="s">
        <v>44</v>
      </c>
    </row>
    <row r="5715" spans="1:28" x14ac:dyDescent="0.25">
      <c r="A5715" t="s">
        <v>10360</v>
      </c>
      <c r="B5715" s="1">
        <v>45753</v>
      </c>
      <c r="C5715" t="s">
        <v>6887</v>
      </c>
      <c r="D5715" t="s">
        <v>6888</v>
      </c>
      <c r="E5715">
        <v>51</v>
      </c>
      <c r="F5715" t="s">
        <v>31</v>
      </c>
      <c r="G5715" t="s">
        <v>217</v>
      </c>
      <c r="H5715" t="s">
        <v>218</v>
      </c>
      <c r="I5715" t="s">
        <v>34</v>
      </c>
      <c r="J5715" t="s">
        <v>130</v>
      </c>
      <c r="K5715">
        <v>2</v>
      </c>
      <c r="L5715" s="2">
        <v>28000</v>
      </c>
      <c r="M5715">
        <v>0</v>
      </c>
      <c r="N5715" s="2">
        <v>56000</v>
      </c>
      <c r="O5715" s="2">
        <v>0</v>
      </c>
      <c r="P5715" s="2">
        <v>56000</v>
      </c>
      <c r="Q5715" s="2">
        <v>35741.35</v>
      </c>
      <c r="R5715" s="2">
        <v>20258.650000000001</v>
      </c>
      <c r="S5715" t="s">
        <v>53</v>
      </c>
      <c r="T5715" t="s">
        <v>37</v>
      </c>
      <c r="U5715" t="s">
        <v>38</v>
      </c>
      <c r="V5715" t="s">
        <v>39</v>
      </c>
      <c r="W5715" t="s">
        <v>40</v>
      </c>
      <c r="X5715" t="s">
        <v>97</v>
      </c>
      <c r="Y5715" t="s">
        <v>56</v>
      </c>
      <c r="Z5715" t="s">
        <v>223</v>
      </c>
      <c r="AA5715" t="s">
        <v>44</v>
      </c>
      <c r="AB5715" t="s">
        <v>44</v>
      </c>
    </row>
    <row r="5716" spans="1:28" x14ac:dyDescent="0.25">
      <c r="A5716" t="s">
        <v>10361</v>
      </c>
      <c r="B5716" s="1">
        <v>45753</v>
      </c>
      <c r="C5716" t="s">
        <v>7122</v>
      </c>
      <c r="D5716" t="s">
        <v>7123</v>
      </c>
      <c r="E5716">
        <v>32</v>
      </c>
      <c r="F5716" t="s">
        <v>48</v>
      </c>
      <c r="G5716" t="s">
        <v>238</v>
      </c>
      <c r="H5716" t="s">
        <v>239</v>
      </c>
      <c r="I5716" t="s">
        <v>62</v>
      </c>
      <c r="J5716" t="s">
        <v>63</v>
      </c>
      <c r="K5716">
        <v>2</v>
      </c>
      <c r="L5716" s="2">
        <v>6500</v>
      </c>
      <c r="M5716">
        <v>0</v>
      </c>
      <c r="N5716" s="2">
        <v>13000</v>
      </c>
      <c r="O5716" s="2">
        <v>0</v>
      </c>
      <c r="P5716" s="2">
        <v>13000</v>
      </c>
      <c r="Q5716" s="2">
        <v>9410.9599999999991</v>
      </c>
      <c r="R5716" s="2">
        <v>3589.04</v>
      </c>
      <c r="S5716" t="s">
        <v>53</v>
      </c>
      <c r="T5716" t="s">
        <v>290</v>
      </c>
      <c r="U5716" t="s">
        <v>291</v>
      </c>
      <c r="V5716" t="s">
        <v>39</v>
      </c>
      <c r="W5716" t="s">
        <v>92</v>
      </c>
      <c r="X5716" t="s">
        <v>41</v>
      </c>
      <c r="Y5716" t="s">
        <v>84</v>
      </c>
      <c r="Z5716" t="s">
        <v>43</v>
      </c>
      <c r="AA5716" t="s">
        <v>44</v>
      </c>
      <c r="AB5716" t="s">
        <v>44</v>
      </c>
    </row>
    <row r="5717" spans="1:28" x14ac:dyDescent="0.25">
      <c r="A5717" t="s">
        <v>10362</v>
      </c>
      <c r="B5717" s="1">
        <v>45753</v>
      </c>
      <c r="C5717" t="s">
        <v>5142</v>
      </c>
      <c r="D5717" t="s">
        <v>5143</v>
      </c>
      <c r="E5717">
        <v>51</v>
      </c>
      <c r="F5717" t="s">
        <v>48</v>
      </c>
      <c r="G5717" t="s">
        <v>227</v>
      </c>
      <c r="H5717" t="s">
        <v>228</v>
      </c>
      <c r="I5717" t="s">
        <v>74</v>
      </c>
      <c r="J5717" t="s">
        <v>75</v>
      </c>
      <c r="K5717">
        <v>3</v>
      </c>
      <c r="L5717" s="2">
        <v>1400</v>
      </c>
      <c r="M5717">
        <v>20</v>
      </c>
      <c r="N5717" s="2">
        <v>4200</v>
      </c>
      <c r="O5717" s="2">
        <v>840</v>
      </c>
      <c r="P5717" s="2">
        <v>3360</v>
      </c>
      <c r="Q5717" s="2">
        <v>2224.1999999999998</v>
      </c>
      <c r="R5717" s="2">
        <v>1135.8</v>
      </c>
      <c r="S5717" t="s">
        <v>53</v>
      </c>
      <c r="T5717" t="s">
        <v>136</v>
      </c>
      <c r="U5717" t="s">
        <v>38</v>
      </c>
      <c r="V5717" t="s">
        <v>39</v>
      </c>
      <c r="W5717" t="s">
        <v>92</v>
      </c>
      <c r="X5717" t="s">
        <v>41</v>
      </c>
      <c r="Y5717" t="s">
        <v>56</v>
      </c>
      <c r="Z5717" t="s">
        <v>43</v>
      </c>
      <c r="AA5717" t="s">
        <v>44</v>
      </c>
      <c r="AB5717" t="s">
        <v>44</v>
      </c>
    </row>
    <row r="5718" spans="1:28" x14ac:dyDescent="0.25">
      <c r="A5718" t="s">
        <v>10363</v>
      </c>
      <c r="B5718" s="1">
        <v>45753</v>
      </c>
      <c r="C5718" t="s">
        <v>8945</v>
      </c>
      <c r="D5718" t="s">
        <v>8946</v>
      </c>
      <c r="E5718">
        <v>52</v>
      </c>
      <c r="F5718" t="s">
        <v>31</v>
      </c>
      <c r="G5718" t="s">
        <v>280</v>
      </c>
      <c r="H5718" t="s">
        <v>281</v>
      </c>
      <c r="I5718" t="s">
        <v>62</v>
      </c>
      <c r="J5718" t="s">
        <v>190</v>
      </c>
      <c r="K5718">
        <v>1</v>
      </c>
      <c r="L5718" s="2">
        <v>700</v>
      </c>
      <c r="M5718">
        <v>10</v>
      </c>
      <c r="N5718" s="2">
        <v>700</v>
      </c>
      <c r="O5718" s="2">
        <v>70</v>
      </c>
      <c r="P5718" s="2">
        <v>630</v>
      </c>
      <c r="Q5718" s="2">
        <v>467.88</v>
      </c>
      <c r="R5718" s="2">
        <v>162.12</v>
      </c>
      <c r="S5718" t="s">
        <v>53</v>
      </c>
      <c r="T5718" t="s">
        <v>37</v>
      </c>
      <c r="U5718" t="s">
        <v>38</v>
      </c>
      <c r="V5718" t="s">
        <v>39</v>
      </c>
      <c r="W5718" t="s">
        <v>66</v>
      </c>
      <c r="X5718" t="s">
        <v>97</v>
      </c>
      <c r="Y5718" t="s">
        <v>42</v>
      </c>
      <c r="Z5718" t="s">
        <v>43</v>
      </c>
      <c r="AA5718" t="s">
        <v>44</v>
      </c>
      <c r="AB5718" t="s">
        <v>44</v>
      </c>
    </row>
    <row r="5719" spans="1:28" x14ac:dyDescent="0.25">
      <c r="A5719" t="s">
        <v>10364</v>
      </c>
      <c r="B5719" s="1">
        <v>45753</v>
      </c>
      <c r="C5719" t="s">
        <v>3693</v>
      </c>
      <c r="D5719" t="s">
        <v>3694</v>
      </c>
      <c r="E5719">
        <v>44</v>
      </c>
      <c r="F5719" t="s">
        <v>48</v>
      </c>
      <c r="G5719" t="s">
        <v>49</v>
      </c>
      <c r="H5719" t="s">
        <v>50</v>
      </c>
      <c r="I5719" t="s">
        <v>51</v>
      </c>
      <c r="J5719" t="s">
        <v>52</v>
      </c>
      <c r="K5719">
        <v>3</v>
      </c>
      <c r="L5719" s="2">
        <v>500</v>
      </c>
      <c r="M5719">
        <v>10</v>
      </c>
      <c r="N5719" s="2">
        <v>1500</v>
      </c>
      <c r="O5719" s="2">
        <v>150</v>
      </c>
      <c r="P5719" s="2">
        <v>1350</v>
      </c>
      <c r="Q5719" s="2">
        <v>1035.01</v>
      </c>
      <c r="R5719" s="2">
        <v>314.99</v>
      </c>
      <c r="S5719" t="s">
        <v>53</v>
      </c>
      <c r="T5719" t="s">
        <v>37</v>
      </c>
      <c r="U5719" t="s">
        <v>38</v>
      </c>
      <c r="V5719" t="s">
        <v>39</v>
      </c>
      <c r="W5719" t="s">
        <v>66</v>
      </c>
      <c r="X5719" t="s">
        <v>97</v>
      </c>
      <c r="Y5719" t="s">
        <v>56</v>
      </c>
      <c r="Z5719" t="s">
        <v>43</v>
      </c>
      <c r="AA5719" t="s">
        <v>44</v>
      </c>
      <c r="AB5719" t="s">
        <v>44</v>
      </c>
    </row>
    <row r="5720" spans="1:28" x14ac:dyDescent="0.25">
      <c r="A5720" t="s">
        <v>10365</v>
      </c>
      <c r="B5720" s="1">
        <v>45753</v>
      </c>
      <c r="C5720" t="s">
        <v>4164</v>
      </c>
      <c r="D5720" t="s">
        <v>4165</v>
      </c>
      <c r="E5720">
        <v>21</v>
      </c>
      <c r="F5720" t="s">
        <v>48</v>
      </c>
      <c r="G5720" t="s">
        <v>141</v>
      </c>
      <c r="H5720" t="s">
        <v>142</v>
      </c>
      <c r="I5720" t="s">
        <v>74</v>
      </c>
      <c r="J5720" t="s">
        <v>143</v>
      </c>
      <c r="K5720">
        <v>2</v>
      </c>
      <c r="L5720" s="2">
        <v>900</v>
      </c>
      <c r="M5720">
        <v>10</v>
      </c>
      <c r="N5720" s="2">
        <v>1800</v>
      </c>
      <c r="O5720" s="2">
        <v>180</v>
      </c>
      <c r="P5720" s="2">
        <v>1620</v>
      </c>
      <c r="Q5720" s="2">
        <v>1228.32</v>
      </c>
      <c r="R5720" s="2">
        <v>391.68</v>
      </c>
      <c r="S5720" t="s">
        <v>36</v>
      </c>
      <c r="T5720" t="s">
        <v>105</v>
      </c>
      <c r="U5720" t="s">
        <v>106</v>
      </c>
      <c r="V5720" t="s">
        <v>39</v>
      </c>
      <c r="W5720" t="s">
        <v>66</v>
      </c>
      <c r="X5720" t="s">
        <v>41</v>
      </c>
      <c r="Y5720" t="s">
        <v>56</v>
      </c>
      <c r="Z5720" t="s">
        <v>43</v>
      </c>
      <c r="AA5720" t="s">
        <v>68</v>
      </c>
      <c r="AB5720" t="s">
        <v>44</v>
      </c>
    </row>
    <row r="5721" spans="1:28" x14ac:dyDescent="0.25">
      <c r="A5721" t="s">
        <v>10366</v>
      </c>
      <c r="B5721" s="1">
        <v>45753</v>
      </c>
      <c r="C5721" t="s">
        <v>1137</v>
      </c>
      <c r="D5721" t="s">
        <v>1138</v>
      </c>
      <c r="E5721">
        <v>28</v>
      </c>
      <c r="F5721" t="s">
        <v>48</v>
      </c>
      <c r="G5721" t="s">
        <v>141</v>
      </c>
      <c r="H5721" t="s">
        <v>142</v>
      </c>
      <c r="I5721" t="s">
        <v>74</v>
      </c>
      <c r="J5721" t="s">
        <v>143</v>
      </c>
      <c r="K5721">
        <v>1</v>
      </c>
      <c r="L5721" s="2">
        <v>900</v>
      </c>
      <c r="M5721">
        <v>15</v>
      </c>
      <c r="N5721" s="2">
        <v>900</v>
      </c>
      <c r="O5721" s="2">
        <v>135</v>
      </c>
      <c r="P5721" s="2">
        <v>765</v>
      </c>
      <c r="Q5721" s="2">
        <v>494.66</v>
      </c>
      <c r="R5721" s="2">
        <v>270.33999999999997</v>
      </c>
      <c r="S5721" t="s">
        <v>53</v>
      </c>
      <c r="T5721" t="s">
        <v>90</v>
      </c>
      <c r="U5721" t="s">
        <v>91</v>
      </c>
      <c r="V5721" t="s">
        <v>39</v>
      </c>
      <c r="W5721" t="s">
        <v>66</v>
      </c>
      <c r="X5721" t="s">
        <v>41</v>
      </c>
      <c r="Y5721" t="s">
        <v>56</v>
      </c>
      <c r="Z5721" t="s">
        <v>43</v>
      </c>
      <c r="AA5721" t="s">
        <v>44</v>
      </c>
      <c r="AB5721" t="s">
        <v>44</v>
      </c>
    </row>
    <row r="5722" spans="1:28" x14ac:dyDescent="0.25">
      <c r="A5722" t="s">
        <v>10367</v>
      </c>
      <c r="B5722" s="1">
        <v>45753</v>
      </c>
      <c r="C5722" t="s">
        <v>3002</v>
      </c>
      <c r="D5722" t="s">
        <v>3003</v>
      </c>
      <c r="E5722">
        <v>54</v>
      </c>
      <c r="F5722" t="s">
        <v>111</v>
      </c>
      <c r="G5722" t="s">
        <v>119</v>
      </c>
      <c r="H5722" t="s">
        <v>120</v>
      </c>
      <c r="I5722" t="s">
        <v>62</v>
      </c>
      <c r="J5722" t="s">
        <v>121</v>
      </c>
      <c r="K5722">
        <v>4</v>
      </c>
      <c r="L5722" s="2">
        <v>4800</v>
      </c>
      <c r="M5722">
        <v>15</v>
      </c>
      <c r="N5722" s="2">
        <v>19200</v>
      </c>
      <c r="O5722" s="2">
        <v>2880</v>
      </c>
      <c r="P5722" s="2">
        <v>16320</v>
      </c>
      <c r="Q5722" s="2">
        <v>9577.5400000000009</v>
      </c>
      <c r="R5722" s="2">
        <v>6742.46</v>
      </c>
      <c r="S5722" t="s">
        <v>64</v>
      </c>
      <c r="T5722" t="s">
        <v>578</v>
      </c>
      <c r="U5722" t="s">
        <v>579</v>
      </c>
      <c r="V5722" t="s">
        <v>39</v>
      </c>
      <c r="W5722" t="s">
        <v>83</v>
      </c>
      <c r="X5722" t="s">
        <v>97</v>
      </c>
      <c r="Y5722" t="s">
        <v>56</v>
      </c>
      <c r="Z5722" t="s">
        <v>43</v>
      </c>
      <c r="AA5722" t="s">
        <v>44</v>
      </c>
      <c r="AB5722" t="s">
        <v>44</v>
      </c>
    </row>
    <row r="5723" spans="1:28" x14ac:dyDescent="0.25">
      <c r="A5723" t="s">
        <v>10368</v>
      </c>
      <c r="B5723" s="1">
        <v>45753</v>
      </c>
      <c r="C5723" t="s">
        <v>10369</v>
      </c>
      <c r="D5723" t="s">
        <v>10370</v>
      </c>
      <c r="E5723">
        <v>22</v>
      </c>
      <c r="F5723" t="s">
        <v>48</v>
      </c>
      <c r="G5723" t="s">
        <v>212</v>
      </c>
      <c r="H5723" t="s">
        <v>213</v>
      </c>
      <c r="I5723" t="s">
        <v>51</v>
      </c>
      <c r="J5723" t="s">
        <v>52</v>
      </c>
      <c r="K5723">
        <v>4</v>
      </c>
      <c r="L5723" s="2">
        <v>400</v>
      </c>
      <c r="M5723">
        <v>15</v>
      </c>
      <c r="N5723" s="2">
        <v>1600</v>
      </c>
      <c r="O5723" s="2">
        <v>240</v>
      </c>
      <c r="P5723" s="2">
        <v>1360</v>
      </c>
      <c r="Q5723" s="2">
        <v>991.63</v>
      </c>
      <c r="R5723" s="2">
        <v>368.37</v>
      </c>
      <c r="S5723" t="s">
        <v>53</v>
      </c>
      <c r="T5723" t="s">
        <v>54</v>
      </c>
      <c r="U5723" t="s">
        <v>55</v>
      </c>
      <c r="V5723" t="s">
        <v>39</v>
      </c>
      <c r="W5723" t="s">
        <v>124</v>
      </c>
      <c r="X5723" t="s">
        <v>97</v>
      </c>
      <c r="Y5723" t="s">
        <v>56</v>
      </c>
      <c r="Z5723" t="s">
        <v>43</v>
      </c>
      <c r="AA5723" t="s">
        <v>44</v>
      </c>
      <c r="AB5723" t="s">
        <v>44</v>
      </c>
    </row>
    <row r="5724" spans="1:28" x14ac:dyDescent="0.25">
      <c r="A5724" t="s">
        <v>10371</v>
      </c>
      <c r="B5724" s="1">
        <v>45754</v>
      </c>
      <c r="C5724" t="s">
        <v>6882</v>
      </c>
      <c r="D5724" t="s">
        <v>6883</v>
      </c>
      <c r="E5724">
        <v>27</v>
      </c>
      <c r="F5724" t="s">
        <v>31</v>
      </c>
      <c r="G5724" t="s">
        <v>134</v>
      </c>
      <c r="H5724" t="s">
        <v>135</v>
      </c>
      <c r="I5724" t="s">
        <v>62</v>
      </c>
      <c r="J5724" t="s">
        <v>130</v>
      </c>
      <c r="K5724">
        <v>1</v>
      </c>
      <c r="L5724" s="2">
        <v>8500</v>
      </c>
      <c r="M5724">
        <v>15</v>
      </c>
      <c r="N5724" s="2">
        <v>8500</v>
      </c>
      <c r="O5724" s="2">
        <v>1275</v>
      </c>
      <c r="P5724" s="2">
        <v>7225</v>
      </c>
      <c r="Q5724" s="2">
        <v>5664.18</v>
      </c>
      <c r="R5724" s="2">
        <v>1560.82</v>
      </c>
      <c r="S5724" t="s">
        <v>53</v>
      </c>
      <c r="T5724" t="s">
        <v>105</v>
      </c>
      <c r="U5724" t="s">
        <v>106</v>
      </c>
      <c r="V5724" t="s">
        <v>39</v>
      </c>
      <c r="W5724" t="s">
        <v>137</v>
      </c>
      <c r="X5724" t="s">
        <v>97</v>
      </c>
      <c r="Y5724" t="s">
        <v>42</v>
      </c>
      <c r="Z5724" t="s">
        <v>223</v>
      </c>
      <c r="AA5724" t="s">
        <v>44</v>
      </c>
      <c r="AB5724" t="s">
        <v>68</v>
      </c>
    </row>
    <row r="5725" spans="1:28" x14ac:dyDescent="0.25">
      <c r="A5725" t="s">
        <v>10372</v>
      </c>
      <c r="B5725" s="1">
        <v>45754</v>
      </c>
      <c r="C5725" t="s">
        <v>5099</v>
      </c>
      <c r="D5725" t="s">
        <v>5100</v>
      </c>
      <c r="E5725">
        <v>45</v>
      </c>
      <c r="F5725" t="s">
        <v>31</v>
      </c>
      <c r="G5725" t="s">
        <v>119</v>
      </c>
      <c r="H5725" t="s">
        <v>120</v>
      </c>
      <c r="I5725" t="s">
        <v>62</v>
      </c>
      <c r="J5725" t="s">
        <v>121</v>
      </c>
      <c r="K5725">
        <v>1</v>
      </c>
      <c r="L5725" s="2">
        <v>4800</v>
      </c>
      <c r="M5725">
        <v>20</v>
      </c>
      <c r="N5725" s="2">
        <v>4800</v>
      </c>
      <c r="O5725" s="2">
        <v>960</v>
      </c>
      <c r="P5725" s="2">
        <v>3840</v>
      </c>
      <c r="Q5725" s="2">
        <v>3006.84</v>
      </c>
      <c r="R5725" s="2">
        <v>833.16</v>
      </c>
      <c r="S5725" t="s">
        <v>64</v>
      </c>
      <c r="T5725" t="s">
        <v>114</v>
      </c>
      <c r="U5725" t="s">
        <v>115</v>
      </c>
      <c r="V5725" t="s">
        <v>39</v>
      </c>
      <c r="W5725" t="s">
        <v>124</v>
      </c>
      <c r="X5725" t="s">
        <v>67</v>
      </c>
      <c r="Y5725" t="s">
        <v>56</v>
      </c>
      <c r="Z5725" t="s">
        <v>223</v>
      </c>
      <c r="AA5725" t="s">
        <v>68</v>
      </c>
      <c r="AB5725" t="s">
        <v>44</v>
      </c>
    </row>
    <row r="5726" spans="1:28" x14ac:dyDescent="0.25">
      <c r="A5726" t="s">
        <v>10373</v>
      </c>
      <c r="B5726" s="1">
        <v>45754</v>
      </c>
      <c r="C5726" t="s">
        <v>7729</v>
      </c>
      <c r="D5726" t="s">
        <v>7730</v>
      </c>
      <c r="E5726">
        <v>59</v>
      </c>
      <c r="F5726" t="s">
        <v>31</v>
      </c>
      <c r="G5726" t="s">
        <v>285</v>
      </c>
      <c r="H5726" t="s">
        <v>286</v>
      </c>
      <c r="I5726" t="s">
        <v>34</v>
      </c>
      <c r="J5726" t="s">
        <v>121</v>
      </c>
      <c r="K5726">
        <v>2</v>
      </c>
      <c r="L5726" s="2">
        <v>3200</v>
      </c>
      <c r="M5726">
        <v>25</v>
      </c>
      <c r="N5726" s="2">
        <v>6400</v>
      </c>
      <c r="O5726" s="2">
        <v>1600</v>
      </c>
      <c r="P5726" s="2">
        <v>4800</v>
      </c>
      <c r="Q5726" s="2">
        <v>3650.28</v>
      </c>
      <c r="R5726" s="2">
        <v>1149.72</v>
      </c>
      <c r="S5726" t="s">
        <v>53</v>
      </c>
      <c r="T5726" t="s">
        <v>96</v>
      </c>
      <c r="U5726" t="s">
        <v>96</v>
      </c>
      <c r="V5726" t="s">
        <v>39</v>
      </c>
      <c r="W5726" t="s">
        <v>40</v>
      </c>
      <c r="X5726" t="s">
        <v>97</v>
      </c>
      <c r="Y5726" t="s">
        <v>56</v>
      </c>
      <c r="Z5726" t="s">
        <v>107</v>
      </c>
      <c r="AA5726" t="s">
        <v>44</v>
      </c>
      <c r="AB5726" t="s">
        <v>44</v>
      </c>
    </row>
    <row r="5727" spans="1:28" x14ac:dyDescent="0.25">
      <c r="A5727" t="s">
        <v>10374</v>
      </c>
      <c r="B5727" s="1">
        <v>45754</v>
      </c>
      <c r="C5727" t="s">
        <v>6181</v>
      </c>
      <c r="D5727" t="s">
        <v>6182</v>
      </c>
      <c r="E5727">
        <v>60</v>
      </c>
      <c r="F5727" t="s">
        <v>31</v>
      </c>
      <c r="G5727" t="s">
        <v>285</v>
      </c>
      <c r="H5727" t="s">
        <v>286</v>
      </c>
      <c r="I5727" t="s">
        <v>34</v>
      </c>
      <c r="J5727" t="s">
        <v>121</v>
      </c>
      <c r="K5727">
        <v>1</v>
      </c>
      <c r="L5727" s="2">
        <v>3200</v>
      </c>
      <c r="M5727">
        <v>5</v>
      </c>
      <c r="N5727" s="2">
        <v>3200</v>
      </c>
      <c r="O5727" s="2">
        <v>160</v>
      </c>
      <c r="P5727" s="2">
        <v>3040</v>
      </c>
      <c r="Q5727" s="2">
        <v>1683.97</v>
      </c>
      <c r="R5727" s="2">
        <v>1356.03</v>
      </c>
      <c r="S5727" t="s">
        <v>64</v>
      </c>
      <c r="T5727" t="s">
        <v>263</v>
      </c>
      <c r="U5727" t="s">
        <v>91</v>
      </c>
      <c r="V5727" t="s">
        <v>39</v>
      </c>
      <c r="W5727" t="s">
        <v>124</v>
      </c>
      <c r="X5727" t="s">
        <v>67</v>
      </c>
      <c r="Y5727" t="s">
        <v>56</v>
      </c>
      <c r="Z5727" t="s">
        <v>508</v>
      </c>
      <c r="AA5727" t="s">
        <v>44</v>
      </c>
      <c r="AB5727" t="s">
        <v>44</v>
      </c>
    </row>
    <row r="5728" spans="1:28" x14ac:dyDescent="0.25">
      <c r="A5728" t="s">
        <v>10375</v>
      </c>
      <c r="B5728" s="1">
        <v>45754</v>
      </c>
      <c r="C5728" t="s">
        <v>510</v>
      </c>
      <c r="D5728" t="s">
        <v>511</v>
      </c>
      <c r="E5728">
        <v>40</v>
      </c>
      <c r="F5728" t="s">
        <v>31</v>
      </c>
      <c r="G5728" t="s">
        <v>352</v>
      </c>
      <c r="H5728" t="s">
        <v>353</v>
      </c>
      <c r="I5728" t="s">
        <v>103</v>
      </c>
      <c r="J5728" t="s">
        <v>104</v>
      </c>
      <c r="K5728">
        <v>1</v>
      </c>
      <c r="L5728" s="2">
        <v>850</v>
      </c>
      <c r="M5728">
        <v>0</v>
      </c>
      <c r="N5728" s="2">
        <v>850</v>
      </c>
      <c r="O5728" s="2">
        <v>0</v>
      </c>
      <c r="P5728" s="2">
        <v>850</v>
      </c>
      <c r="Q5728" s="2">
        <v>634.41999999999996</v>
      </c>
      <c r="R5728" s="2">
        <v>215.58</v>
      </c>
      <c r="S5728" t="s">
        <v>53</v>
      </c>
      <c r="T5728" t="s">
        <v>65</v>
      </c>
      <c r="U5728" t="s">
        <v>65</v>
      </c>
      <c r="V5728" t="s">
        <v>39</v>
      </c>
      <c r="W5728" t="s">
        <v>124</v>
      </c>
      <c r="X5728" t="s">
        <v>41</v>
      </c>
      <c r="Y5728" t="s">
        <v>84</v>
      </c>
      <c r="Z5728" t="s">
        <v>43</v>
      </c>
      <c r="AA5728" t="s">
        <v>44</v>
      </c>
      <c r="AB5728" t="s">
        <v>44</v>
      </c>
    </row>
    <row r="5729" spans="1:28" x14ac:dyDescent="0.25">
      <c r="A5729" t="s">
        <v>10376</v>
      </c>
      <c r="B5729" s="1">
        <v>45754</v>
      </c>
      <c r="C5729" t="s">
        <v>2245</v>
      </c>
      <c r="D5729" t="s">
        <v>2246</v>
      </c>
      <c r="E5729">
        <v>54</v>
      </c>
      <c r="F5729" t="s">
        <v>48</v>
      </c>
      <c r="G5729" t="s">
        <v>387</v>
      </c>
      <c r="H5729" t="s">
        <v>388</v>
      </c>
      <c r="I5729" t="s">
        <v>74</v>
      </c>
      <c r="J5729" t="s">
        <v>75</v>
      </c>
      <c r="K5729">
        <v>2</v>
      </c>
      <c r="L5729" s="2">
        <v>3200</v>
      </c>
      <c r="M5729">
        <v>25</v>
      </c>
      <c r="N5729" s="2">
        <v>6400</v>
      </c>
      <c r="O5729" s="2">
        <v>1600</v>
      </c>
      <c r="P5729" s="2">
        <v>4800</v>
      </c>
      <c r="Q5729" s="2">
        <v>3637.83</v>
      </c>
      <c r="R5729" s="2">
        <v>1162.17</v>
      </c>
      <c r="S5729" t="s">
        <v>53</v>
      </c>
      <c r="T5729" t="s">
        <v>76</v>
      </c>
      <c r="U5729" t="s">
        <v>77</v>
      </c>
      <c r="V5729" t="s">
        <v>39</v>
      </c>
      <c r="W5729" t="s">
        <v>83</v>
      </c>
      <c r="X5729" t="s">
        <v>41</v>
      </c>
      <c r="Y5729" t="s">
        <v>56</v>
      </c>
      <c r="Z5729" t="s">
        <v>43</v>
      </c>
      <c r="AA5729" t="s">
        <v>44</v>
      </c>
      <c r="AB5729" t="s">
        <v>44</v>
      </c>
    </row>
    <row r="5730" spans="1:28" x14ac:dyDescent="0.25">
      <c r="A5730" t="s">
        <v>10377</v>
      </c>
      <c r="B5730" s="1">
        <v>45754</v>
      </c>
      <c r="C5730" t="s">
        <v>6571</v>
      </c>
      <c r="D5730" t="s">
        <v>6572</v>
      </c>
      <c r="E5730">
        <v>59</v>
      </c>
      <c r="F5730" t="s">
        <v>48</v>
      </c>
      <c r="G5730" t="s">
        <v>366</v>
      </c>
      <c r="H5730" t="s">
        <v>367</v>
      </c>
      <c r="I5730" t="s">
        <v>34</v>
      </c>
      <c r="J5730" t="s">
        <v>130</v>
      </c>
      <c r="K5730">
        <v>3</v>
      </c>
      <c r="L5730" s="2">
        <v>14500</v>
      </c>
      <c r="M5730">
        <v>15</v>
      </c>
      <c r="N5730" s="2">
        <v>43500</v>
      </c>
      <c r="O5730" s="2">
        <v>6525</v>
      </c>
      <c r="P5730" s="2">
        <v>36975</v>
      </c>
      <c r="Q5730" s="2">
        <v>23382.77</v>
      </c>
      <c r="R5730" s="2">
        <v>13592.23</v>
      </c>
      <c r="S5730" t="s">
        <v>64</v>
      </c>
      <c r="T5730" t="s">
        <v>37</v>
      </c>
      <c r="U5730" t="s">
        <v>38</v>
      </c>
      <c r="V5730" t="s">
        <v>39</v>
      </c>
      <c r="W5730" t="s">
        <v>66</v>
      </c>
      <c r="X5730" t="s">
        <v>97</v>
      </c>
      <c r="Y5730" t="s">
        <v>56</v>
      </c>
      <c r="Z5730" t="s">
        <v>107</v>
      </c>
      <c r="AA5730" t="s">
        <v>44</v>
      </c>
      <c r="AB5730" t="s">
        <v>44</v>
      </c>
    </row>
    <row r="5731" spans="1:28" x14ac:dyDescent="0.25">
      <c r="A5731" t="s">
        <v>10378</v>
      </c>
      <c r="B5731" s="1">
        <v>45754</v>
      </c>
      <c r="C5731" t="s">
        <v>5162</v>
      </c>
      <c r="D5731" t="s">
        <v>5163</v>
      </c>
      <c r="E5731">
        <v>33</v>
      </c>
      <c r="F5731" t="s">
        <v>31</v>
      </c>
      <c r="G5731" t="s">
        <v>387</v>
      </c>
      <c r="H5731" t="s">
        <v>388</v>
      </c>
      <c r="I5731" t="s">
        <v>74</v>
      </c>
      <c r="J5731" t="s">
        <v>75</v>
      </c>
      <c r="K5731">
        <v>5</v>
      </c>
      <c r="L5731" s="2">
        <v>3200</v>
      </c>
      <c r="M5731">
        <v>15</v>
      </c>
      <c r="N5731" s="2">
        <v>16000</v>
      </c>
      <c r="O5731" s="2">
        <v>2400</v>
      </c>
      <c r="P5731" s="2">
        <v>13600</v>
      </c>
      <c r="Q5731" s="2">
        <v>10757.3</v>
      </c>
      <c r="R5731" s="2">
        <v>2842.7</v>
      </c>
      <c r="S5731" t="s">
        <v>36</v>
      </c>
      <c r="T5731" t="s">
        <v>90</v>
      </c>
      <c r="U5731" t="s">
        <v>91</v>
      </c>
      <c r="V5731" t="s">
        <v>39</v>
      </c>
      <c r="W5731" t="s">
        <v>66</v>
      </c>
      <c r="X5731" t="s">
        <v>41</v>
      </c>
      <c r="Y5731" t="s">
        <v>56</v>
      </c>
      <c r="Z5731" t="s">
        <v>43</v>
      </c>
      <c r="AA5731" t="s">
        <v>44</v>
      </c>
      <c r="AB5731" t="s">
        <v>44</v>
      </c>
    </row>
    <row r="5732" spans="1:28" x14ac:dyDescent="0.25">
      <c r="A5732" t="s">
        <v>10379</v>
      </c>
      <c r="B5732" s="1">
        <v>45754</v>
      </c>
      <c r="C5732" t="s">
        <v>2024</v>
      </c>
      <c r="D5732" t="s">
        <v>2025</v>
      </c>
      <c r="E5732">
        <v>29</v>
      </c>
      <c r="F5732" t="s">
        <v>48</v>
      </c>
      <c r="G5732" t="s">
        <v>176</v>
      </c>
      <c r="H5732" t="s">
        <v>177</v>
      </c>
      <c r="I5732" t="s">
        <v>34</v>
      </c>
      <c r="J5732" t="s">
        <v>35</v>
      </c>
      <c r="K5732">
        <v>3</v>
      </c>
      <c r="L5732" s="2">
        <v>6500</v>
      </c>
      <c r="M5732">
        <v>20</v>
      </c>
      <c r="N5732" s="2">
        <v>19500</v>
      </c>
      <c r="O5732" s="2">
        <v>3900</v>
      </c>
      <c r="P5732" s="2">
        <v>15600</v>
      </c>
      <c r="Q5732" s="2">
        <v>12056.05</v>
      </c>
      <c r="R5732" s="2">
        <v>3543.95</v>
      </c>
      <c r="S5732" t="s">
        <v>36</v>
      </c>
      <c r="T5732" t="s">
        <v>263</v>
      </c>
      <c r="U5732" t="s">
        <v>91</v>
      </c>
      <c r="V5732" t="s">
        <v>39</v>
      </c>
      <c r="W5732" t="s">
        <v>66</v>
      </c>
      <c r="X5732" t="s">
        <v>67</v>
      </c>
      <c r="Y5732" t="s">
        <v>56</v>
      </c>
      <c r="Z5732" t="s">
        <v>144</v>
      </c>
      <c r="AA5732" t="s">
        <v>44</v>
      </c>
      <c r="AB5732" t="s">
        <v>44</v>
      </c>
    </row>
    <row r="5733" spans="1:28" x14ac:dyDescent="0.25">
      <c r="A5733" t="s">
        <v>10380</v>
      </c>
      <c r="B5733" s="1">
        <v>45754</v>
      </c>
      <c r="C5733" t="s">
        <v>7830</v>
      </c>
      <c r="D5733" t="s">
        <v>7831</v>
      </c>
      <c r="E5733">
        <v>51</v>
      </c>
      <c r="F5733" t="s">
        <v>31</v>
      </c>
      <c r="G5733" t="s">
        <v>352</v>
      </c>
      <c r="H5733" t="s">
        <v>353</v>
      </c>
      <c r="I5733" t="s">
        <v>103</v>
      </c>
      <c r="J5733" t="s">
        <v>104</v>
      </c>
      <c r="K5733">
        <v>1</v>
      </c>
      <c r="L5733" s="2">
        <v>850</v>
      </c>
      <c r="M5733">
        <v>15</v>
      </c>
      <c r="N5733" s="2">
        <v>850</v>
      </c>
      <c r="O5733" s="2">
        <v>127.5</v>
      </c>
      <c r="P5733" s="2">
        <v>722.5</v>
      </c>
      <c r="Q5733" s="2">
        <v>552.79999999999995</v>
      </c>
      <c r="R5733" s="2">
        <v>169.7</v>
      </c>
      <c r="S5733" t="s">
        <v>53</v>
      </c>
      <c r="T5733" t="s">
        <v>122</v>
      </c>
      <c r="U5733" t="s">
        <v>123</v>
      </c>
      <c r="V5733" t="s">
        <v>39</v>
      </c>
      <c r="W5733" t="s">
        <v>40</v>
      </c>
      <c r="X5733" t="s">
        <v>97</v>
      </c>
      <c r="Y5733" t="s">
        <v>84</v>
      </c>
      <c r="Z5733" t="s">
        <v>43</v>
      </c>
      <c r="AA5733" t="s">
        <v>68</v>
      </c>
      <c r="AB5733" t="s">
        <v>44</v>
      </c>
    </row>
    <row r="5734" spans="1:28" x14ac:dyDescent="0.25">
      <c r="A5734" t="s">
        <v>10381</v>
      </c>
      <c r="B5734" s="1">
        <v>45755</v>
      </c>
      <c r="C5734" t="s">
        <v>2735</v>
      </c>
      <c r="D5734" t="s">
        <v>2736</v>
      </c>
      <c r="E5734">
        <v>19</v>
      </c>
      <c r="F5734" t="s">
        <v>111</v>
      </c>
      <c r="G5734" t="s">
        <v>298</v>
      </c>
      <c r="H5734" t="s">
        <v>299</v>
      </c>
      <c r="I5734" t="s">
        <v>103</v>
      </c>
      <c r="J5734" t="s">
        <v>104</v>
      </c>
      <c r="K5734">
        <v>2</v>
      </c>
      <c r="L5734" s="2">
        <v>700</v>
      </c>
      <c r="M5734">
        <v>10</v>
      </c>
      <c r="N5734" s="2">
        <v>1400</v>
      </c>
      <c r="O5734" s="2">
        <v>140</v>
      </c>
      <c r="P5734" s="2">
        <v>1260</v>
      </c>
      <c r="Q5734" s="2">
        <v>893.86</v>
      </c>
      <c r="R5734" s="2">
        <v>366.14</v>
      </c>
      <c r="S5734" t="s">
        <v>53</v>
      </c>
      <c r="T5734" t="s">
        <v>105</v>
      </c>
      <c r="U5734" t="s">
        <v>106</v>
      </c>
      <c r="V5734" t="s">
        <v>39</v>
      </c>
      <c r="W5734" t="s">
        <v>83</v>
      </c>
      <c r="X5734" t="s">
        <v>97</v>
      </c>
      <c r="Y5734" t="s">
        <v>56</v>
      </c>
      <c r="Z5734" t="s">
        <v>43</v>
      </c>
      <c r="AA5734" t="s">
        <v>44</v>
      </c>
      <c r="AB5734" t="s">
        <v>44</v>
      </c>
    </row>
    <row r="5735" spans="1:28" x14ac:dyDescent="0.25">
      <c r="A5735" t="s">
        <v>10382</v>
      </c>
      <c r="B5735" s="1">
        <v>45755</v>
      </c>
      <c r="C5735" t="s">
        <v>7261</v>
      </c>
      <c r="D5735" t="s">
        <v>7262</v>
      </c>
      <c r="E5735">
        <v>28</v>
      </c>
      <c r="F5735" t="s">
        <v>48</v>
      </c>
      <c r="G5735" t="s">
        <v>285</v>
      </c>
      <c r="H5735" t="s">
        <v>286</v>
      </c>
      <c r="I5735" t="s">
        <v>34</v>
      </c>
      <c r="J5735" t="s">
        <v>121</v>
      </c>
      <c r="K5735">
        <v>4</v>
      </c>
      <c r="L5735" s="2">
        <v>3200</v>
      </c>
      <c r="M5735">
        <v>20</v>
      </c>
      <c r="N5735" s="2">
        <v>12800</v>
      </c>
      <c r="O5735" s="2">
        <v>2560</v>
      </c>
      <c r="P5735" s="2">
        <v>10240</v>
      </c>
      <c r="Q5735" s="2">
        <v>6415.31</v>
      </c>
      <c r="R5735" s="2">
        <v>3824.69</v>
      </c>
      <c r="S5735" t="s">
        <v>53</v>
      </c>
      <c r="T5735" t="s">
        <v>122</v>
      </c>
      <c r="U5735" t="s">
        <v>123</v>
      </c>
      <c r="V5735" t="s">
        <v>39</v>
      </c>
      <c r="W5735" t="s">
        <v>137</v>
      </c>
      <c r="X5735" t="s">
        <v>97</v>
      </c>
      <c r="Y5735" t="s">
        <v>56</v>
      </c>
      <c r="Z5735" t="s">
        <v>43</v>
      </c>
      <c r="AA5735" t="s">
        <v>44</v>
      </c>
      <c r="AB5735" t="s">
        <v>44</v>
      </c>
    </row>
    <row r="5736" spans="1:28" x14ac:dyDescent="0.25">
      <c r="A5736" t="s">
        <v>10383</v>
      </c>
      <c r="B5736" s="1">
        <v>45755</v>
      </c>
      <c r="C5736" t="s">
        <v>1902</v>
      </c>
      <c r="D5736" t="s">
        <v>1903</v>
      </c>
      <c r="E5736">
        <v>32</v>
      </c>
      <c r="F5736" t="s">
        <v>31</v>
      </c>
      <c r="G5736" t="s">
        <v>387</v>
      </c>
      <c r="H5736" t="s">
        <v>388</v>
      </c>
      <c r="I5736" t="s">
        <v>74</v>
      </c>
      <c r="J5736" t="s">
        <v>75</v>
      </c>
      <c r="K5736">
        <v>1</v>
      </c>
      <c r="L5736" s="2">
        <v>3200</v>
      </c>
      <c r="M5736">
        <v>10</v>
      </c>
      <c r="N5736" s="2">
        <v>3200</v>
      </c>
      <c r="O5736" s="2">
        <v>320</v>
      </c>
      <c r="P5736" s="2">
        <v>2880</v>
      </c>
      <c r="Q5736" s="2">
        <v>2100.6799999999998</v>
      </c>
      <c r="R5736" s="2">
        <v>779.32</v>
      </c>
      <c r="S5736" t="s">
        <v>64</v>
      </c>
      <c r="T5736" t="s">
        <v>96</v>
      </c>
      <c r="U5736" t="s">
        <v>96</v>
      </c>
      <c r="V5736" t="s">
        <v>39</v>
      </c>
      <c r="W5736" t="s">
        <v>92</v>
      </c>
      <c r="X5736" t="s">
        <v>41</v>
      </c>
      <c r="Y5736" t="s">
        <v>56</v>
      </c>
      <c r="Z5736" t="s">
        <v>107</v>
      </c>
      <c r="AA5736" t="s">
        <v>44</v>
      </c>
      <c r="AB5736" t="s">
        <v>44</v>
      </c>
    </row>
    <row r="5737" spans="1:28" x14ac:dyDescent="0.25">
      <c r="A5737" t="s">
        <v>10384</v>
      </c>
      <c r="B5737" s="1">
        <v>45755</v>
      </c>
      <c r="C5737" t="s">
        <v>4257</v>
      </c>
      <c r="D5737" t="s">
        <v>4258</v>
      </c>
      <c r="E5737">
        <v>34</v>
      </c>
      <c r="F5737" t="s">
        <v>31</v>
      </c>
      <c r="G5737" t="s">
        <v>202</v>
      </c>
      <c r="H5737" t="s">
        <v>203</v>
      </c>
      <c r="I5737" t="s">
        <v>103</v>
      </c>
      <c r="J5737" t="s">
        <v>104</v>
      </c>
      <c r="K5737">
        <v>1</v>
      </c>
      <c r="L5737" s="2">
        <v>550</v>
      </c>
      <c r="M5737">
        <v>10</v>
      </c>
      <c r="N5737" s="2">
        <v>550</v>
      </c>
      <c r="O5737" s="2">
        <v>55</v>
      </c>
      <c r="P5737" s="2">
        <v>495</v>
      </c>
      <c r="Q5737" s="2">
        <v>324.33999999999997</v>
      </c>
      <c r="R5737" s="2">
        <v>170.66</v>
      </c>
      <c r="S5737" t="s">
        <v>53</v>
      </c>
      <c r="T5737" t="s">
        <v>114</v>
      </c>
      <c r="U5737" t="s">
        <v>115</v>
      </c>
      <c r="V5737" t="s">
        <v>39</v>
      </c>
      <c r="W5737" t="s">
        <v>124</v>
      </c>
      <c r="X5737" t="s">
        <v>97</v>
      </c>
      <c r="Y5737" t="s">
        <v>56</v>
      </c>
      <c r="Z5737" t="s">
        <v>223</v>
      </c>
      <c r="AA5737" t="s">
        <v>44</v>
      </c>
      <c r="AB5737" t="s">
        <v>44</v>
      </c>
    </row>
    <row r="5738" spans="1:28" x14ac:dyDescent="0.25">
      <c r="A5738" t="s">
        <v>10385</v>
      </c>
      <c r="B5738" s="1">
        <v>45755</v>
      </c>
      <c r="C5738" t="s">
        <v>6160</v>
      </c>
      <c r="D5738" t="s">
        <v>6161</v>
      </c>
      <c r="E5738">
        <v>36</v>
      </c>
      <c r="F5738" t="s">
        <v>48</v>
      </c>
      <c r="G5738" t="s">
        <v>212</v>
      </c>
      <c r="H5738" t="s">
        <v>213</v>
      </c>
      <c r="I5738" t="s">
        <v>51</v>
      </c>
      <c r="J5738" t="s">
        <v>52</v>
      </c>
      <c r="K5738">
        <v>1</v>
      </c>
      <c r="L5738" s="2">
        <v>400</v>
      </c>
      <c r="M5738">
        <v>0</v>
      </c>
      <c r="N5738" s="2">
        <v>400</v>
      </c>
      <c r="O5738" s="2">
        <v>0</v>
      </c>
      <c r="P5738" s="2">
        <v>400</v>
      </c>
      <c r="Q5738" s="2">
        <v>325.83999999999997</v>
      </c>
      <c r="R5738" s="2">
        <v>74.16</v>
      </c>
      <c r="S5738" t="s">
        <v>36</v>
      </c>
      <c r="T5738" t="s">
        <v>90</v>
      </c>
      <c r="U5738" t="s">
        <v>91</v>
      </c>
      <c r="V5738" t="s">
        <v>39</v>
      </c>
      <c r="W5738" t="s">
        <v>124</v>
      </c>
      <c r="X5738" t="s">
        <v>67</v>
      </c>
      <c r="Y5738" t="s">
        <v>56</v>
      </c>
      <c r="Z5738" t="s">
        <v>43</v>
      </c>
      <c r="AA5738" t="s">
        <v>44</v>
      </c>
      <c r="AB5738" t="s">
        <v>44</v>
      </c>
    </row>
    <row r="5739" spans="1:28" x14ac:dyDescent="0.25">
      <c r="A5739" t="s">
        <v>10386</v>
      </c>
      <c r="B5739" s="1">
        <v>45755</v>
      </c>
      <c r="C5739" t="s">
        <v>8328</v>
      </c>
      <c r="D5739" t="s">
        <v>8329</v>
      </c>
      <c r="E5739">
        <v>45</v>
      </c>
      <c r="F5739" t="s">
        <v>48</v>
      </c>
      <c r="G5739" t="s">
        <v>119</v>
      </c>
      <c r="H5739" t="s">
        <v>120</v>
      </c>
      <c r="I5739" t="s">
        <v>62</v>
      </c>
      <c r="J5739" t="s">
        <v>121</v>
      </c>
      <c r="K5739">
        <v>1</v>
      </c>
      <c r="L5739" s="2">
        <v>4800</v>
      </c>
      <c r="M5739">
        <v>30</v>
      </c>
      <c r="N5739" s="2">
        <v>4800</v>
      </c>
      <c r="O5739" s="2">
        <v>1440</v>
      </c>
      <c r="P5739" s="2">
        <v>3360</v>
      </c>
      <c r="Q5739" s="2">
        <v>2049.77</v>
      </c>
      <c r="R5739" s="2">
        <v>1310.23</v>
      </c>
      <c r="S5739" t="s">
        <v>64</v>
      </c>
      <c r="T5739" t="s">
        <v>275</v>
      </c>
      <c r="U5739" t="s">
        <v>123</v>
      </c>
      <c r="V5739" t="s">
        <v>39</v>
      </c>
      <c r="W5739" t="s">
        <v>66</v>
      </c>
      <c r="X5739" t="s">
        <v>97</v>
      </c>
      <c r="Y5739" t="s">
        <v>42</v>
      </c>
      <c r="Z5739" t="s">
        <v>43</v>
      </c>
      <c r="AA5739" t="s">
        <v>44</v>
      </c>
      <c r="AB5739" t="s">
        <v>44</v>
      </c>
    </row>
    <row r="5740" spans="1:28" x14ac:dyDescent="0.25">
      <c r="A5740" t="s">
        <v>10387</v>
      </c>
      <c r="B5740" s="1">
        <v>45755</v>
      </c>
      <c r="C5740" t="s">
        <v>3600</v>
      </c>
      <c r="D5740" t="s">
        <v>3601</v>
      </c>
      <c r="E5740">
        <v>24</v>
      </c>
      <c r="F5740" t="s">
        <v>48</v>
      </c>
      <c r="G5740" t="s">
        <v>188</v>
      </c>
      <c r="H5740" t="s">
        <v>189</v>
      </c>
      <c r="I5740" t="s">
        <v>34</v>
      </c>
      <c r="J5740" t="s">
        <v>190</v>
      </c>
      <c r="K5740">
        <v>4</v>
      </c>
      <c r="L5740" s="2">
        <v>1800</v>
      </c>
      <c r="M5740">
        <v>5</v>
      </c>
      <c r="N5740" s="2">
        <v>7200</v>
      </c>
      <c r="O5740" s="2">
        <v>360</v>
      </c>
      <c r="P5740" s="2">
        <v>6840</v>
      </c>
      <c r="Q5740" s="2">
        <v>4490.8900000000003</v>
      </c>
      <c r="R5740" s="2">
        <v>2349.11</v>
      </c>
      <c r="S5740" t="s">
        <v>53</v>
      </c>
      <c r="T5740" t="s">
        <v>96</v>
      </c>
      <c r="U5740" t="s">
        <v>96</v>
      </c>
      <c r="V5740" t="s">
        <v>39</v>
      </c>
      <c r="W5740" t="s">
        <v>124</v>
      </c>
      <c r="X5740" t="s">
        <v>41</v>
      </c>
      <c r="Y5740" t="s">
        <v>56</v>
      </c>
      <c r="Z5740" t="s">
        <v>43</v>
      </c>
      <c r="AA5740" t="s">
        <v>44</v>
      </c>
      <c r="AB5740" t="s">
        <v>44</v>
      </c>
    </row>
    <row r="5741" spans="1:28" x14ac:dyDescent="0.25">
      <c r="A5741" t="s">
        <v>10388</v>
      </c>
      <c r="B5741" s="1">
        <v>45755</v>
      </c>
      <c r="C5741" t="s">
        <v>9280</v>
      </c>
      <c r="D5741" t="s">
        <v>9281</v>
      </c>
      <c r="E5741">
        <v>44</v>
      </c>
      <c r="F5741" t="s">
        <v>111</v>
      </c>
      <c r="G5741" t="s">
        <v>112</v>
      </c>
      <c r="H5741" t="s">
        <v>113</v>
      </c>
      <c r="I5741" t="s">
        <v>103</v>
      </c>
      <c r="J5741" t="s">
        <v>104</v>
      </c>
      <c r="K5741">
        <v>2</v>
      </c>
      <c r="L5741" s="2">
        <v>650</v>
      </c>
      <c r="M5741">
        <v>15</v>
      </c>
      <c r="N5741" s="2">
        <v>1300</v>
      </c>
      <c r="O5741" s="2">
        <v>195</v>
      </c>
      <c r="P5741" s="2">
        <v>1105</v>
      </c>
      <c r="Q5741" s="2">
        <v>640.70000000000005</v>
      </c>
      <c r="R5741" s="2">
        <v>464.3</v>
      </c>
      <c r="S5741" t="s">
        <v>53</v>
      </c>
      <c r="T5741" t="s">
        <v>398</v>
      </c>
      <c r="U5741" t="s">
        <v>399</v>
      </c>
      <c r="V5741" t="s">
        <v>39</v>
      </c>
      <c r="W5741" t="s">
        <v>137</v>
      </c>
      <c r="X5741" t="s">
        <v>41</v>
      </c>
      <c r="Y5741" t="s">
        <v>56</v>
      </c>
      <c r="Z5741" t="s">
        <v>43</v>
      </c>
      <c r="AA5741" t="s">
        <v>44</v>
      </c>
      <c r="AB5741" t="s">
        <v>44</v>
      </c>
    </row>
    <row r="5742" spans="1:28" x14ac:dyDescent="0.25">
      <c r="A5742" t="s">
        <v>10389</v>
      </c>
      <c r="B5742" s="1">
        <v>45755</v>
      </c>
      <c r="C5742" t="s">
        <v>9192</v>
      </c>
      <c r="D5742" t="s">
        <v>9193</v>
      </c>
      <c r="E5742">
        <v>55</v>
      </c>
      <c r="F5742" t="s">
        <v>48</v>
      </c>
      <c r="G5742" t="s">
        <v>158</v>
      </c>
      <c r="H5742" t="s">
        <v>159</v>
      </c>
      <c r="I5742" t="s">
        <v>51</v>
      </c>
      <c r="J5742" t="s">
        <v>52</v>
      </c>
      <c r="K5742">
        <v>1</v>
      </c>
      <c r="L5742" s="2">
        <v>650</v>
      </c>
      <c r="M5742">
        <v>0</v>
      </c>
      <c r="N5742" s="2">
        <v>650</v>
      </c>
      <c r="O5742" s="2">
        <v>0</v>
      </c>
      <c r="P5742" s="2">
        <v>650</v>
      </c>
      <c r="Q5742" s="2">
        <v>473.04</v>
      </c>
      <c r="R5742" s="2">
        <v>176.96</v>
      </c>
      <c r="S5742" t="s">
        <v>53</v>
      </c>
      <c r="T5742" t="s">
        <v>222</v>
      </c>
      <c r="U5742" t="s">
        <v>38</v>
      </c>
      <c r="V5742" t="s">
        <v>39</v>
      </c>
      <c r="W5742" t="s">
        <v>66</v>
      </c>
      <c r="X5742" t="s">
        <v>97</v>
      </c>
      <c r="Y5742" t="s">
        <v>42</v>
      </c>
      <c r="Z5742" t="s">
        <v>107</v>
      </c>
      <c r="AA5742" t="s">
        <v>44</v>
      </c>
      <c r="AB5742" t="s">
        <v>44</v>
      </c>
    </row>
    <row r="5743" spans="1:28" x14ac:dyDescent="0.25">
      <c r="A5743" t="s">
        <v>10390</v>
      </c>
      <c r="B5743" s="1">
        <v>45756</v>
      </c>
      <c r="C5743" t="s">
        <v>1605</v>
      </c>
      <c r="D5743" t="s">
        <v>1606</v>
      </c>
      <c r="E5743">
        <v>58</v>
      </c>
      <c r="F5743" t="s">
        <v>111</v>
      </c>
      <c r="G5743" t="s">
        <v>298</v>
      </c>
      <c r="H5743" t="s">
        <v>299</v>
      </c>
      <c r="I5743" t="s">
        <v>103</v>
      </c>
      <c r="J5743" t="s">
        <v>104</v>
      </c>
      <c r="K5743">
        <v>1</v>
      </c>
      <c r="L5743" s="2">
        <v>700</v>
      </c>
      <c r="M5743">
        <v>0</v>
      </c>
      <c r="N5743" s="2">
        <v>700</v>
      </c>
      <c r="O5743" s="2">
        <v>0</v>
      </c>
      <c r="P5743" s="2">
        <v>700</v>
      </c>
      <c r="Q5743" s="2">
        <v>485.85</v>
      </c>
      <c r="R5743" s="2">
        <v>214.15</v>
      </c>
      <c r="S5743" t="s">
        <v>53</v>
      </c>
      <c r="T5743" t="s">
        <v>163</v>
      </c>
      <c r="U5743" t="s">
        <v>164</v>
      </c>
      <c r="V5743" t="s">
        <v>39</v>
      </c>
      <c r="W5743" t="s">
        <v>40</v>
      </c>
      <c r="X5743" t="s">
        <v>67</v>
      </c>
      <c r="Y5743" t="s">
        <v>56</v>
      </c>
      <c r="Z5743" t="s">
        <v>43</v>
      </c>
      <c r="AA5743" t="s">
        <v>44</v>
      </c>
      <c r="AB5743" t="s">
        <v>44</v>
      </c>
    </row>
    <row r="5744" spans="1:28" x14ac:dyDescent="0.25">
      <c r="A5744" t="s">
        <v>10391</v>
      </c>
      <c r="B5744" s="1">
        <v>45756</v>
      </c>
      <c r="C5744" t="s">
        <v>8298</v>
      </c>
      <c r="D5744" t="s">
        <v>8299</v>
      </c>
      <c r="E5744">
        <v>19</v>
      </c>
      <c r="F5744" t="s">
        <v>48</v>
      </c>
      <c r="G5744" t="s">
        <v>158</v>
      </c>
      <c r="H5744" t="s">
        <v>159</v>
      </c>
      <c r="I5744" t="s">
        <v>51</v>
      </c>
      <c r="J5744" t="s">
        <v>52</v>
      </c>
      <c r="K5744">
        <v>1</v>
      </c>
      <c r="L5744" s="2">
        <v>650</v>
      </c>
      <c r="M5744">
        <v>5</v>
      </c>
      <c r="N5744" s="2">
        <v>650</v>
      </c>
      <c r="O5744" s="2">
        <v>32.5</v>
      </c>
      <c r="P5744" s="2">
        <v>617.5</v>
      </c>
      <c r="Q5744" s="2">
        <v>407.28</v>
      </c>
      <c r="R5744" s="2">
        <v>210.22</v>
      </c>
      <c r="S5744" t="s">
        <v>53</v>
      </c>
      <c r="T5744" t="s">
        <v>96</v>
      </c>
      <c r="U5744" t="s">
        <v>96</v>
      </c>
      <c r="V5744" t="s">
        <v>39</v>
      </c>
      <c r="W5744" t="s">
        <v>137</v>
      </c>
      <c r="X5744" t="s">
        <v>41</v>
      </c>
      <c r="Y5744" t="s">
        <v>56</v>
      </c>
      <c r="Z5744" t="s">
        <v>43</v>
      </c>
      <c r="AA5744" t="s">
        <v>44</v>
      </c>
      <c r="AB5744" t="s">
        <v>44</v>
      </c>
    </row>
    <row r="5745" spans="1:28" x14ac:dyDescent="0.25">
      <c r="A5745" t="s">
        <v>10392</v>
      </c>
      <c r="B5745" s="1">
        <v>45756</v>
      </c>
      <c r="C5745" t="s">
        <v>8869</v>
      </c>
      <c r="D5745" t="s">
        <v>8870</v>
      </c>
      <c r="E5745">
        <v>55</v>
      </c>
      <c r="F5745" t="s">
        <v>48</v>
      </c>
      <c r="G5745" t="s">
        <v>238</v>
      </c>
      <c r="H5745" t="s">
        <v>239</v>
      </c>
      <c r="I5745" t="s">
        <v>62</v>
      </c>
      <c r="J5745" t="s">
        <v>63</v>
      </c>
      <c r="K5745">
        <v>5</v>
      </c>
      <c r="L5745" s="2">
        <v>6500</v>
      </c>
      <c r="M5745">
        <v>25</v>
      </c>
      <c r="N5745" s="2">
        <v>32500</v>
      </c>
      <c r="O5745" s="2">
        <v>8125</v>
      </c>
      <c r="P5745" s="2">
        <v>24375</v>
      </c>
      <c r="Q5745" s="2">
        <v>15709.71</v>
      </c>
      <c r="R5745" s="2">
        <v>8665.2900000000009</v>
      </c>
      <c r="S5745" t="s">
        <v>53</v>
      </c>
      <c r="T5745" t="s">
        <v>407</v>
      </c>
      <c r="U5745" t="s">
        <v>408</v>
      </c>
      <c r="V5745" t="s">
        <v>39</v>
      </c>
      <c r="W5745" t="s">
        <v>92</v>
      </c>
      <c r="X5745" t="s">
        <v>97</v>
      </c>
      <c r="Y5745" t="s">
        <v>56</v>
      </c>
      <c r="Z5745" t="s">
        <v>223</v>
      </c>
      <c r="AA5745" t="s">
        <v>44</v>
      </c>
      <c r="AB5745" t="s">
        <v>44</v>
      </c>
    </row>
    <row r="5746" spans="1:28" x14ac:dyDescent="0.25">
      <c r="A5746" t="s">
        <v>10393</v>
      </c>
      <c r="B5746" s="1">
        <v>45756</v>
      </c>
      <c r="C5746" t="s">
        <v>350</v>
      </c>
      <c r="D5746" t="s">
        <v>351</v>
      </c>
      <c r="E5746">
        <v>44</v>
      </c>
      <c r="F5746" t="s">
        <v>48</v>
      </c>
      <c r="G5746" t="s">
        <v>243</v>
      </c>
      <c r="H5746" t="s">
        <v>244</v>
      </c>
      <c r="I5746" t="s">
        <v>103</v>
      </c>
      <c r="J5746" t="s">
        <v>104</v>
      </c>
      <c r="K5746">
        <v>3</v>
      </c>
      <c r="L5746" s="2">
        <v>450</v>
      </c>
      <c r="M5746">
        <v>10</v>
      </c>
      <c r="N5746" s="2">
        <v>1350</v>
      </c>
      <c r="O5746" s="2">
        <v>135</v>
      </c>
      <c r="P5746" s="2">
        <v>1215</v>
      </c>
      <c r="Q5746" s="2">
        <v>908.58</v>
      </c>
      <c r="R5746" s="2">
        <v>306.42</v>
      </c>
      <c r="S5746" t="s">
        <v>36</v>
      </c>
      <c r="T5746" t="s">
        <v>90</v>
      </c>
      <c r="U5746" t="s">
        <v>91</v>
      </c>
      <c r="V5746" t="s">
        <v>39</v>
      </c>
      <c r="W5746" t="s">
        <v>137</v>
      </c>
      <c r="X5746" t="s">
        <v>67</v>
      </c>
      <c r="Y5746" t="s">
        <v>42</v>
      </c>
      <c r="Z5746" t="s">
        <v>43</v>
      </c>
      <c r="AA5746" t="s">
        <v>44</v>
      </c>
      <c r="AB5746" t="s">
        <v>44</v>
      </c>
    </row>
    <row r="5747" spans="1:28" x14ac:dyDescent="0.25">
      <c r="A5747" t="s">
        <v>10394</v>
      </c>
      <c r="B5747" s="1">
        <v>45756</v>
      </c>
      <c r="C5747" t="s">
        <v>8227</v>
      </c>
      <c r="D5747" t="s">
        <v>8228</v>
      </c>
      <c r="E5747">
        <v>34</v>
      </c>
      <c r="F5747" t="s">
        <v>111</v>
      </c>
      <c r="G5747" t="s">
        <v>298</v>
      </c>
      <c r="H5747" t="s">
        <v>299</v>
      </c>
      <c r="I5747" t="s">
        <v>103</v>
      </c>
      <c r="J5747" t="s">
        <v>104</v>
      </c>
      <c r="K5747">
        <v>2</v>
      </c>
      <c r="L5747" s="2">
        <v>700</v>
      </c>
      <c r="M5747">
        <v>15</v>
      </c>
      <c r="N5747" s="2">
        <v>1400</v>
      </c>
      <c r="O5747" s="2">
        <v>210</v>
      </c>
      <c r="P5747" s="2">
        <v>1190</v>
      </c>
      <c r="Q5747" s="2">
        <v>821.1</v>
      </c>
      <c r="R5747" s="2">
        <v>368.9</v>
      </c>
      <c r="S5747" t="s">
        <v>64</v>
      </c>
      <c r="T5747" t="s">
        <v>122</v>
      </c>
      <c r="U5747" t="s">
        <v>123</v>
      </c>
      <c r="V5747" t="s">
        <v>39</v>
      </c>
      <c r="W5747" t="s">
        <v>92</v>
      </c>
      <c r="X5747" t="s">
        <v>97</v>
      </c>
      <c r="Y5747" t="s">
        <v>42</v>
      </c>
      <c r="Z5747" t="s">
        <v>43</v>
      </c>
      <c r="AA5747" t="s">
        <v>44</v>
      </c>
      <c r="AB5747" t="s">
        <v>44</v>
      </c>
    </row>
    <row r="5748" spans="1:28" x14ac:dyDescent="0.25">
      <c r="A5748" t="s">
        <v>10395</v>
      </c>
      <c r="B5748" s="1">
        <v>45756</v>
      </c>
      <c r="C5748" t="s">
        <v>8362</v>
      </c>
      <c r="D5748" t="s">
        <v>8363</v>
      </c>
      <c r="E5748">
        <v>56</v>
      </c>
      <c r="F5748" t="s">
        <v>31</v>
      </c>
      <c r="G5748" t="s">
        <v>60</v>
      </c>
      <c r="H5748" t="s">
        <v>61</v>
      </c>
      <c r="I5748" t="s">
        <v>62</v>
      </c>
      <c r="J5748" t="s">
        <v>63</v>
      </c>
      <c r="K5748">
        <v>1</v>
      </c>
      <c r="L5748" s="2">
        <v>3500</v>
      </c>
      <c r="M5748">
        <v>10</v>
      </c>
      <c r="N5748" s="2">
        <v>3500</v>
      </c>
      <c r="O5748" s="2">
        <v>350</v>
      </c>
      <c r="P5748" s="2">
        <v>3150</v>
      </c>
      <c r="Q5748" s="2">
        <v>2357.4299999999998</v>
      </c>
      <c r="R5748" s="2">
        <v>792.57</v>
      </c>
      <c r="S5748" t="s">
        <v>53</v>
      </c>
      <c r="T5748" t="s">
        <v>178</v>
      </c>
      <c r="U5748" t="s">
        <v>154</v>
      </c>
      <c r="V5748" t="s">
        <v>39</v>
      </c>
      <c r="W5748" t="s">
        <v>40</v>
      </c>
      <c r="X5748" t="s">
        <v>97</v>
      </c>
      <c r="Y5748" t="s">
        <v>42</v>
      </c>
      <c r="Z5748" t="s">
        <v>43</v>
      </c>
      <c r="AA5748" t="s">
        <v>44</v>
      </c>
      <c r="AB5748" t="s">
        <v>44</v>
      </c>
    </row>
    <row r="5749" spans="1:28" x14ac:dyDescent="0.25">
      <c r="A5749" t="s">
        <v>10396</v>
      </c>
      <c r="B5749" s="1">
        <v>45756</v>
      </c>
      <c r="C5749" t="s">
        <v>2138</v>
      </c>
      <c r="D5749" t="s">
        <v>2139</v>
      </c>
      <c r="E5749">
        <v>40</v>
      </c>
      <c r="F5749" t="s">
        <v>31</v>
      </c>
      <c r="G5749" t="s">
        <v>273</v>
      </c>
      <c r="H5749" t="s">
        <v>274</v>
      </c>
      <c r="I5749" t="s">
        <v>51</v>
      </c>
      <c r="J5749" t="s">
        <v>52</v>
      </c>
      <c r="K5749">
        <v>2</v>
      </c>
      <c r="L5749" s="2">
        <v>250</v>
      </c>
      <c r="M5749">
        <v>10</v>
      </c>
      <c r="N5749" s="2">
        <v>500</v>
      </c>
      <c r="O5749" s="2">
        <v>50</v>
      </c>
      <c r="P5749" s="2">
        <v>450</v>
      </c>
      <c r="Q5749" s="2">
        <v>356.33</v>
      </c>
      <c r="R5749" s="2">
        <v>93.67</v>
      </c>
      <c r="S5749" t="s">
        <v>53</v>
      </c>
      <c r="T5749" t="s">
        <v>275</v>
      </c>
      <c r="U5749" t="s">
        <v>123</v>
      </c>
      <c r="V5749" t="s">
        <v>39</v>
      </c>
      <c r="W5749" t="s">
        <v>137</v>
      </c>
      <c r="X5749" t="s">
        <v>41</v>
      </c>
      <c r="Y5749" t="s">
        <v>56</v>
      </c>
      <c r="Z5749" t="s">
        <v>43</v>
      </c>
      <c r="AA5749" t="s">
        <v>44</v>
      </c>
      <c r="AB5749" t="s">
        <v>44</v>
      </c>
    </row>
    <row r="5750" spans="1:28" x14ac:dyDescent="0.25">
      <c r="A5750" t="s">
        <v>10397</v>
      </c>
      <c r="B5750" s="1">
        <v>45756</v>
      </c>
      <c r="C5750" t="s">
        <v>7938</v>
      </c>
      <c r="D5750" t="s">
        <v>7939</v>
      </c>
      <c r="E5750">
        <v>43</v>
      </c>
      <c r="F5750" t="s">
        <v>48</v>
      </c>
      <c r="G5750" t="s">
        <v>227</v>
      </c>
      <c r="H5750" t="s">
        <v>228</v>
      </c>
      <c r="I5750" t="s">
        <v>74</v>
      </c>
      <c r="J5750" t="s">
        <v>75</v>
      </c>
      <c r="K5750">
        <v>4</v>
      </c>
      <c r="L5750" s="2">
        <v>1400</v>
      </c>
      <c r="M5750">
        <v>0</v>
      </c>
      <c r="N5750" s="2">
        <v>5600</v>
      </c>
      <c r="O5750" s="2">
        <v>0</v>
      </c>
      <c r="P5750" s="2">
        <v>5600</v>
      </c>
      <c r="Q5750" s="2">
        <v>3531.81</v>
      </c>
      <c r="R5750" s="2">
        <v>2068.19</v>
      </c>
      <c r="S5750" t="s">
        <v>53</v>
      </c>
      <c r="T5750" t="s">
        <v>275</v>
      </c>
      <c r="U5750" t="s">
        <v>123</v>
      </c>
      <c r="V5750" t="s">
        <v>39</v>
      </c>
      <c r="W5750" t="s">
        <v>137</v>
      </c>
      <c r="X5750" t="s">
        <v>41</v>
      </c>
      <c r="Y5750" t="s">
        <v>56</v>
      </c>
      <c r="Z5750" t="s">
        <v>43</v>
      </c>
      <c r="AA5750" t="s">
        <v>44</v>
      </c>
      <c r="AB5750" t="s">
        <v>44</v>
      </c>
    </row>
    <row r="5751" spans="1:28" x14ac:dyDescent="0.25">
      <c r="A5751" t="s">
        <v>10398</v>
      </c>
      <c r="B5751" s="1">
        <v>45756</v>
      </c>
      <c r="C5751" t="s">
        <v>4371</v>
      </c>
      <c r="D5751" t="s">
        <v>4372</v>
      </c>
      <c r="E5751">
        <v>47</v>
      </c>
      <c r="F5751" t="s">
        <v>31</v>
      </c>
      <c r="G5751" t="s">
        <v>88</v>
      </c>
      <c r="H5751" t="s">
        <v>89</v>
      </c>
      <c r="I5751" t="s">
        <v>62</v>
      </c>
      <c r="J5751" t="s">
        <v>63</v>
      </c>
      <c r="K5751">
        <v>3</v>
      </c>
      <c r="L5751" s="2">
        <v>4200</v>
      </c>
      <c r="M5751">
        <v>20</v>
      </c>
      <c r="N5751" s="2">
        <v>12600</v>
      </c>
      <c r="O5751" s="2">
        <v>2520</v>
      </c>
      <c r="P5751" s="2">
        <v>10080</v>
      </c>
      <c r="Q5751" s="2">
        <v>6278.02</v>
      </c>
      <c r="R5751" s="2">
        <v>3801.98</v>
      </c>
      <c r="S5751" t="s">
        <v>53</v>
      </c>
      <c r="T5751" t="s">
        <v>153</v>
      </c>
      <c r="U5751" t="s">
        <v>154</v>
      </c>
      <c r="V5751" t="s">
        <v>39</v>
      </c>
      <c r="W5751" t="s">
        <v>83</v>
      </c>
      <c r="X5751" t="s">
        <v>97</v>
      </c>
      <c r="Y5751" t="s">
        <v>56</v>
      </c>
      <c r="Z5751" t="s">
        <v>107</v>
      </c>
      <c r="AA5751" t="s">
        <v>44</v>
      </c>
      <c r="AB5751" t="s">
        <v>44</v>
      </c>
    </row>
    <row r="5752" spans="1:28" x14ac:dyDescent="0.25">
      <c r="A5752" t="s">
        <v>10399</v>
      </c>
      <c r="B5752" s="1">
        <v>45756</v>
      </c>
      <c r="C5752" t="s">
        <v>1626</v>
      </c>
      <c r="D5752" t="s">
        <v>1627</v>
      </c>
      <c r="E5752">
        <v>25</v>
      </c>
      <c r="F5752" t="s">
        <v>31</v>
      </c>
      <c r="G5752" t="s">
        <v>158</v>
      </c>
      <c r="H5752" t="s">
        <v>159</v>
      </c>
      <c r="I5752" t="s">
        <v>51</v>
      </c>
      <c r="J5752" t="s">
        <v>52</v>
      </c>
      <c r="K5752">
        <v>3</v>
      </c>
      <c r="L5752" s="2">
        <v>650</v>
      </c>
      <c r="M5752">
        <v>25</v>
      </c>
      <c r="N5752" s="2">
        <v>1950</v>
      </c>
      <c r="O5752" s="2">
        <v>487.5</v>
      </c>
      <c r="P5752" s="2">
        <v>1462.5</v>
      </c>
      <c r="Q5752" s="2">
        <v>983.86</v>
      </c>
      <c r="R5752" s="2">
        <v>478.64</v>
      </c>
      <c r="S5752" t="s">
        <v>53</v>
      </c>
      <c r="T5752" t="s">
        <v>407</v>
      </c>
      <c r="U5752" t="s">
        <v>408</v>
      </c>
      <c r="V5752" t="s">
        <v>39</v>
      </c>
      <c r="W5752" t="s">
        <v>137</v>
      </c>
      <c r="X5752" t="s">
        <v>97</v>
      </c>
      <c r="Y5752" t="s">
        <v>56</v>
      </c>
      <c r="Z5752" t="s">
        <v>43</v>
      </c>
      <c r="AA5752" t="s">
        <v>68</v>
      </c>
      <c r="AB5752" t="s">
        <v>44</v>
      </c>
    </row>
    <row r="5753" spans="1:28" x14ac:dyDescent="0.25">
      <c r="A5753" t="s">
        <v>10400</v>
      </c>
      <c r="B5753" s="1">
        <v>45756</v>
      </c>
      <c r="C5753" t="s">
        <v>2355</v>
      </c>
      <c r="D5753" t="s">
        <v>2356</v>
      </c>
      <c r="E5753">
        <v>28</v>
      </c>
      <c r="F5753" t="s">
        <v>111</v>
      </c>
      <c r="G5753" t="s">
        <v>81</v>
      </c>
      <c r="H5753" t="s">
        <v>82</v>
      </c>
      <c r="I5753" t="s">
        <v>51</v>
      </c>
      <c r="J5753" t="s">
        <v>52</v>
      </c>
      <c r="K5753">
        <v>1</v>
      </c>
      <c r="L5753" s="2">
        <v>600</v>
      </c>
      <c r="M5753">
        <v>5</v>
      </c>
      <c r="N5753" s="2">
        <v>600</v>
      </c>
      <c r="O5753" s="2">
        <v>30</v>
      </c>
      <c r="P5753" s="2">
        <v>570</v>
      </c>
      <c r="Q5753" s="2">
        <v>371.82</v>
      </c>
      <c r="R5753" s="2">
        <v>198.18</v>
      </c>
      <c r="S5753" t="s">
        <v>64</v>
      </c>
      <c r="T5753" t="s">
        <v>136</v>
      </c>
      <c r="U5753" t="s">
        <v>38</v>
      </c>
      <c r="V5753" t="s">
        <v>39</v>
      </c>
      <c r="W5753" t="s">
        <v>66</v>
      </c>
      <c r="X5753" t="s">
        <v>41</v>
      </c>
      <c r="Y5753" t="s">
        <v>56</v>
      </c>
      <c r="Z5753" t="s">
        <v>43</v>
      </c>
      <c r="AA5753" t="s">
        <v>44</v>
      </c>
      <c r="AB5753" t="s">
        <v>44</v>
      </c>
    </row>
    <row r="5754" spans="1:28" x14ac:dyDescent="0.25">
      <c r="A5754" t="s">
        <v>10401</v>
      </c>
      <c r="B5754" s="1">
        <v>45756</v>
      </c>
      <c r="C5754" t="s">
        <v>1125</v>
      </c>
      <c r="D5754" t="s">
        <v>1126</v>
      </c>
      <c r="E5754">
        <v>31</v>
      </c>
      <c r="F5754" t="s">
        <v>31</v>
      </c>
      <c r="G5754" t="s">
        <v>168</v>
      </c>
      <c r="H5754" t="s">
        <v>169</v>
      </c>
      <c r="I5754" t="s">
        <v>62</v>
      </c>
      <c r="J5754" t="s">
        <v>143</v>
      </c>
      <c r="K5754">
        <v>2</v>
      </c>
      <c r="L5754" s="2">
        <v>1800</v>
      </c>
      <c r="M5754">
        <v>0</v>
      </c>
      <c r="N5754" s="2">
        <v>3600</v>
      </c>
      <c r="O5754" s="2">
        <v>0</v>
      </c>
      <c r="P5754" s="2">
        <v>3600</v>
      </c>
      <c r="Q5754" s="2">
        <v>2101.15</v>
      </c>
      <c r="R5754" s="2">
        <v>1498.85</v>
      </c>
      <c r="S5754" t="s">
        <v>53</v>
      </c>
      <c r="T5754" t="s">
        <v>90</v>
      </c>
      <c r="U5754" t="s">
        <v>91</v>
      </c>
      <c r="V5754" t="s">
        <v>39</v>
      </c>
      <c r="W5754" t="s">
        <v>40</v>
      </c>
      <c r="X5754" t="s">
        <v>41</v>
      </c>
      <c r="Y5754" t="s">
        <v>42</v>
      </c>
      <c r="Z5754" t="s">
        <v>43</v>
      </c>
      <c r="AA5754" t="s">
        <v>44</v>
      </c>
      <c r="AB5754" t="s">
        <v>44</v>
      </c>
    </row>
    <row r="5755" spans="1:28" x14ac:dyDescent="0.25">
      <c r="A5755" t="s">
        <v>10402</v>
      </c>
      <c r="B5755" s="1">
        <v>45757</v>
      </c>
      <c r="C5755" t="s">
        <v>10403</v>
      </c>
      <c r="D5755" t="s">
        <v>10404</v>
      </c>
      <c r="E5755">
        <v>20</v>
      </c>
      <c r="F5755" t="s">
        <v>31</v>
      </c>
      <c r="G5755" t="s">
        <v>352</v>
      </c>
      <c r="H5755" t="s">
        <v>353</v>
      </c>
      <c r="I5755" t="s">
        <v>103</v>
      </c>
      <c r="J5755" t="s">
        <v>104</v>
      </c>
      <c r="K5755">
        <v>1</v>
      </c>
      <c r="L5755" s="2">
        <v>850</v>
      </c>
      <c r="M5755">
        <v>20</v>
      </c>
      <c r="N5755" s="2">
        <v>850</v>
      </c>
      <c r="O5755" s="2">
        <v>170</v>
      </c>
      <c r="P5755" s="2">
        <v>680</v>
      </c>
      <c r="Q5755" s="2">
        <v>375.26</v>
      </c>
      <c r="R5755" s="2">
        <v>304.74</v>
      </c>
      <c r="S5755" t="s">
        <v>53</v>
      </c>
      <c r="T5755" t="s">
        <v>90</v>
      </c>
      <c r="U5755" t="s">
        <v>91</v>
      </c>
      <c r="V5755" t="s">
        <v>39</v>
      </c>
      <c r="W5755" t="s">
        <v>40</v>
      </c>
      <c r="X5755" t="s">
        <v>67</v>
      </c>
      <c r="Y5755" t="s">
        <v>56</v>
      </c>
      <c r="Z5755" t="s">
        <v>43</v>
      </c>
      <c r="AA5755" t="s">
        <v>68</v>
      </c>
      <c r="AB5755" t="s">
        <v>44</v>
      </c>
    </row>
    <row r="5756" spans="1:28" x14ac:dyDescent="0.25">
      <c r="A5756" t="s">
        <v>10405</v>
      </c>
      <c r="B5756" s="1">
        <v>45757</v>
      </c>
      <c r="C5756" t="s">
        <v>9370</v>
      </c>
      <c r="D5756" t="s">
        <v>9371</v>
      </c>
      <c r="E5756">
        <v>38</v>
      </c>
      <c r="F5756" t="s">
        <v>31</v>
      </c>
      <c r="G5756" t="s">
        <v>387</v>
      </c>
      <c r="H5756" t="s">
        <v>388</v>
      </c>
      <c r="I5756" t="s">
        <v>74</v>
      </c>
      <c r="J5756" t="s">
        <v>75</v>
      </c>
      <c r="K5756">
        <v>2</v>
      </c>
      <c r="L5756" s="2">
        <v>3200</v>
      </c>
      <c r="M5756">
        <v>20</v>
      </c>
      <c r="N5756" s="2">
        <v>6400</v>
      </c>
      <c r="O5756" s="2">
        <v>1280</v>
      </c>
      <c r="P5756" s="2">
        <v>5120</v>
      </c>
      <c r="Q5756" s="2">
        <v>3996.94</v>
      </c>
      <c r="R5756" s="2">
        <v>1123.06</v>
      </c>
      <c r="S5756" t="s">
        <v>36</v>
      </c>
      <c r="T5756" t="s">
        <v>76</v>
      </c>
      <c r="U5756" t="s">
        <v>77</v>
      </c>
      <c r="V5756" t="s">
        <v>39</v>
      </c>
      <c r="W5756" t="s">
        <v>66</v>
      </c>
      <c r="X5756" t="s">
        <v>67</v>
      </c>
      <c r="Y5756" t="s">
        <v>84</v>
      </c>
      <c r="Z5756" t="s">
        <v>107</v>
      </c>
      <c r="AA5756" t="s">
        <v>44</v>
      </c>
      <c r="AB5756" t="s">
        <v>68</v>
      </c>
    </row>
    <row r="5757" spans="1:28" x14ac:dyDescent="0.25">
      <c r="A5757" t="s">
        <v>10406</v>
      </c>
      <c r="B5757" s="1">
        <v>45757</v>
      </c>
      <c r="C5757" t="s">
        <v>6625</v>
      </c>
      <c r="D5757" t="s">
        <v>6626</v>
      </c>
      <c r="E5757">
        <v>38</v>
      </c>
      <c r="F5757" t="s">
        <v>48</v>
      </c>
      <c r="G5757" t="s">
        <v>72</v>
      </c>
      <c r="H5757" t="s">
        <v>73</v>
      </c>
      <c r="I5757" t="s">
        <v>74</v>
      </c>
      <c r="J5757" t="s">
        <v>75</v>
      </c>
      <c r="K5757">
        <v>5</v>
      </c>
      <c r="L5757" s="2">
        <v>2200</v>
      </c>
      <c r="M5757">
        <v>10</v>
      </c>
      <c r="N5757" s="2">
        <v>11000</v>
      </c>
      <c r="O5757" s="2">
        <v>1100</v>
      </c>
      <c r="P5757" s="2">
        <v>9900</v>
      </c>
      <c r="Q5757" s="2">
        <v>7213.05</v>
      </c>
      <c r="R5757" s="2">
        <v>2686.95</v>
      </c>
      <c r="S5757" t="s">
        <v>36</v>
      </c>
      <c r="T5757" t="s">
        <v>90</v>
      </c>
      <c r="U5757" t="s">
        <v>91</v>
      </c>
      <c r="V5757" t="s">
        <v>39</v>
      </c>
      <c r="W5757" t="s">
        <v>124</v>
      </c>
      <c r="X5757" t="s">
        <v>97</v>
      </c>
      <c r="Y5757" t="s">
        <v>56</v>
      </c>
      <c r="Z5757" t="s">
        <v>43</v>
      </c>
      <c r="AA5757" t="s">
        <v>44</v>
      </c>
      <c r="AB5757" t="s">
        <v>44</v>
      </c>
    </row>
    <row r="5758" spans="1:28" x14ac:dyDescent="0.25">
      <c r="A5758" t="s">
        <v>10407</v>
      </c>
      <c r="B5758" s="1">
        <v>45757</v>
      </c>
      <c r="C5758" t="s">
        <v>2305</v>
      </c>
      <c r="D5758" t="s">
        <v>2306</v>
      </c>
      <c r="E5758">
        <v>33</v>
      </c>
      <c r="F5758" t="s">
        <v>48</v>
      </c>
      <c r="G5758" t="s">
        <v>158</v>
      </c>
      <c r="H5758" t="s">
        <v>159</v>
      </c>
      <c r="I5758" t="s">
        <v>51</v>
      </c>
      <c r="J5758" t="s">
        <v>52</v>
      </c>
      <c r="K5758">
        <v>5</v>
      </c>
      <c r="L5758" s="2">
        <v>650</v>
      </c>
      <c r="M5758">
        <v>15</v>
      </c>
      <c r="N5758" s="2">
        <v>3250</v>
      </c>
      <c r="O5758" s="2">
        <v>487.5</v>
      </c>
      <c r="P5758" s="2">
        <v>2762.5</v>
      </c>
      <c r="Q5758" s="2">
        <v>1915.96</v>
      </c>
      <c r="R5758" s="2">
        <v>846.54</v>
      </c>
      <c r="S5758" t="s">
        <v>64</v>
      </c>
      <c r="T5758" t="s">
        <v>222</v>
      </c>
      <c r="U5758" t="s">
        <v>38</v>
      </c>
      <c r="V5758" t="s">
        <v>39</v>
      </c>
      <c r="W5758" t="s">
        <v>40</v>
      </c>
      <c r="X5758" t="s">
        <v>67</v>
      </c>
      <c r="Y5758" t="s">
        <v>56</v>
      </c>
      <c r="Z5758" t="s">
        <v>43</v>
      </c>
      <c r="AA5758" t="s">
        <v>44</v>
      </c>
      <c r="AB5758" t="s">
        <v>44</v>
      </c>
    </row>
    <row r="5759" spans="1:28" x14ac:dyDescent="0.25">
      <c r="A5759" t="s">
        <v>10408</v>
      </c>
      <c r="B5759" s="1">
        <v>45757</v>
      </c>
      <c r="C5759" t="s">
        <v>8726</v>
      </c>
      <c r="D5759" t="s">
        <v>8727</v>
      </c>
      <c r="E5759">
        <v>48</v>
      </c>
      <c r="F5759" t="s">
        <v>31</v>
      </c>
      <c r="G5759" t="s">
        <v>88</v>
      </c>
      <c r="H5759" t="s">
        <v>89</v>
      </c>
      <c r="I5759" t="s">
        <v>62</v>
      </c>
      <c r="J5759" t="s">
        <v>63</v>
      </c>
      <c r="K5759">
        <v>1</v>
      </c>
      <c r="L5759" s="2">
        <v>4200</v>
      </c>
      <c r="M5759">
        <v>15</v>
      </c>
      <c r="N5759" s="2">
        <v>4200</v>
      </c>
      <c r="O5759" s="2">
        <v>630</v>
      </c>
      <c r="P5759" s="2">
        <v>3570</v>
      </c>
      <c r="Q5759" s="2">
        <v>2643.26</v>
      </c>
      <c r="R5759" s="2">
        <v>926.74</v>
      </c>
      <c r="S5759" t="s">
        <v>53</v>
      </c>
      <c r="T5759" t="s">
        <v>54</v>
      </c>
      <c r="U5759" t="s">
        <v>55</v>
      </c>
      <c r="V5759" t="s">
        <v>39</v>
      </c>
      <c r="W5759" t="s">
        <v>66</v>
      </c>
      <c r="X5759" t="s">
        <v>97</v>
      </c>
      <c r="Y5759" t="s">
        <v>56</v>
      </c>
      <c r="Z5759" t="s">
        <v>43</v>
      </c>
      <c r="AA5759" t="s">
        <v>44</v>
      </c>
      <c r="AB5759" t="s">
        <v>44</v>
      </c>
    </row>
    <row r="5760" spans="1:28" x14ac:dyDescent="0.25">
      <c r="A5760" t="s">
        <v>10409</v>
      </c>
      <c r="B5760" s="1">
        <v>45757</v>
      </c>
      <c r="C5760" t="s">
        <v>7643</v>
      </c>
      <c r="D5760" t="s">
        <v>7644</v>
      </c>
      <c r="E5760">
        <v>22</v>
      </c>
      <c r="F5760" t="s">
        <v>31</v>
      </c>
      <c r="G5760" t="s">
        <v>81</v>
      </c>
      <c r="H5760" t="s">
        <v>82</v>
      </c>
      <c r="I5760" t="s">
        <v>51</v>
      </c>
      <c r="J5760" t="s">
        <v>52</v>
      </c>
      <c r="K5760">
        <v>2</v>
      </c>
      <c r="L5760" s="2">
        <v>600</v>
      </c>
      <c r="M5760">
        <v>0</v>
      </c>
      <c r="N5760" s="2">
        <v>1200</v>
      </c>
      <c r="O5760" s="2">
        <v>0</v>
      </c>
      <c r="P5760" s="2">
        <v>1200</v>
      </c>
      <c r="Q5760" s="2">
        <v>799.28</v>
      </c>
      <c r="R5760" s="2">
        <v>400.72</v>
      </c>
      <c r="S5760" t="s">
        <v>64</v>
      </c>
      <c r="T5760" t="s">
        <v>222</v>
      </c>
      <c r="U5760" t="s">
        <v>38</v>
      </c>
      <c r="V5760" t="s">
        <v>39</v>
      </c>
      <c r="W5760" t="s">
        <v>66</v>
      </c>
      <c r="X5760" t="s">
        <v>97</v>
      </c>
      <c r="Y5760" t="s">
        <v>56</v>
      </c>
      <c r="Z5760" t="s">
        <v>508</v>
      </c>
      <c r="AA5760" t="s">
        <v>44</v>
      </c>
      <c r="AB5760" t="s">
        <v>44</v>
      </c>
    </row>
    <row r="5761" spans="1:28" x14ac:dyDescent="0.25">
      <c r="A5761" t="s">
        <v>10410</v>
      </c>
      <c r="B5761" s="1">
        <v>45757</v>
      </c>
      <c r="C5761" t="s">
        <v>4520</v>
      </c>
      <c r="D5761" t="s">
        <v>4521</v>
      </c>
      <c r="E5761">
        <v>25</v>
      </c>
      <c r="F5761" t="s">
        <v>48</v>
      </c>
      <c r="G5761" t="s">
        <v>188</v>
      </c>
      <c r="H5761" t="s">
        <v>189</v>
      </c>
      <c r="I5761" t="s">
        <v>34</v>
      </c>
      <c r="J5761" t="s">
        <v>190</v>
      </c>
      <c r="K5761">
        <v>1</v>
      </c>
      <c r="L5761" s="2">
        <v>1800</v>
      </c>
      <c r="M5761">
        <v>25</v>
      </c>
      <c r="N5761" s="2">
        <v>1800</v>
      </c>
      <c r="O5761" s="2">
        <v>450</v>
      </c>
      <c r="P5761" s="2">
        <v>1350</v>
      </c>
      <c r="Q5761" s="2">
        <v>1049.17</v>
      </c>
      <c r="R5761" s="2">
        <v>300.83</v>
      </c>
      <c r="S5761" t="s">
        <v>53</v>
      </c>
      <c r="T5761" t="s">
        <v>578</v>
      </c>
      <c r="U5761" t="s">
        <v>579</v>
      </c>
      <c r="V5761" t="s">
        <v>39</v>
      </c>
      <c r="W5761" t="s">
        <v>137</v>
      </c>
      <c r="X5761" t="s">
        <v>97</v>
      </c>
      <c r="Y5761" t="s">
        <v>56</v>
      </c>
      <c r="Z5761" t="s">
        <v>508</v>
      </c>
      <c r="AA5761" t="s">
        <v>44</v>
      </c>
      <c r="AB5761" t="s">
        <v>44</v>
      </c>
    </row>
    <row r="5762" spans="1:28" x14ac:dyDescent="0.25">
      <c r="A5762" t="s">
        <v>10411</v>
      </c>
      <c r="B5762" s="1">
        <v>45757</v>
      </c>
      <c r="C5762" t="s">
        <v>10412</v>
      </c>
      <c r="D5762" t="s">
        <v>10413</v>
      </c>
      <c r="E5762">
        <v>31</v>
      </c>
      <c r="F5762" t="s">
        <v>48</v>
      </c>
      <c r="G5762" t="s">
        <v>49</v>
      </c>
      <c r="H5762" t="s">
        <v>50</v>
      </c>
      <c r="I5762" t="s">
        <v>51</v>
      </c>
      <c r="J5762" t="s">
        <v>52</v>
      </c>
      <c r="K5762">
        <v>2</v>
      </c>
      <c r="L5762" s="2">
        <v>500</v>
      </c>
      <c r="M5762">
        <v>10</v>
      </c>
      <c r="N5762" s="2">
        <v>1000</v>
      </c>
      <c r="O5762" s="2">
        <v>100</v>
      </c>
      <c r="P5762" s="2">
        <v>900</v>
      </c>
      <c r="Q5762" s="2">
        <v>559.35</v>
      </c>
      <c r="R5762" s="2">
        <v>340.65</v>
      </c>
      <c r="S5762" t="s">
        <v>53</v>
      </c>
      <c r="T5762" t="s">
        <v>578</v>
      </c>
      <c r="U5762" t="s">
        <v>579</v>
      </c>
      <c r="V5762" t="s">
        <v>39</v>
      </c>
      <c r="W5762" t="s">
        <v>66</v>
      </c>
      <c r="X5762" t="s">
        <v>97</v>
      </c>
      <c r="Y5762" t="s">
        <v>56</v>
      </c>
      <c r="Z5762" t="s">
        <v>43</v>
      </c>
      <c r="AA5762" t="s">
        <v>44</v>
      </c>
      <c r="AB5762" t="s">
        <v>68</v>
      </c>
    </row>
    <row r="5763" spans="1:28" x14ac:dyDescent="0.25">
      <c r="A5763" t="s">
        <v>10414</v>
      </c>
      <c r="B5763" s="1">
        <v>45757</v>
      </c>
      <c r="C5763" t="s">
        <v>2483</v>
      </c>
      <c r="D5763" t="s">
        <v>2484</v>
      </c>
      <c r="E5763">
        <v>26</v>
      </c>
      <c r="F5763" t="s">
        <v>111</v>
      </c>
      <c r="G5763" t="s">
        <v>273</v>
      </c>
      <c r="H5763" t="s">
        <v>274</v>
      </c>
      <c r="I5763" t="s">
        <v>51</v>
      </c>
      <c r="J5763" t="s">
        <v>52</v>
      </c>
      <c r="K5763">
        <v>3</v>
      </c>
      <c r="L5763" s="2">
        <v>250</v>
      </c>
      <c r="M5763">
        <v>20</v>
      </c>
      <c r="N5763" s="2">
        <v>750</v>
      </c>
      <c r="O5763" s="2">
        <v>150</v>
      </c>
      <c r="P5763" s="2">
        <v>600</v>
      </c>
      <c r="Q5763" s="2">
        <v>378.22</v>
      </c>
      <c r="R5763" s="2">
        <v>221.78</v>
      </c>
      <c r="S5763" t="s">
        <v>36</v>
      </c>
      <c r="T5763" t="s">
        <v>275</v>
      </c>
      <c r="U5763" t="s">
        <v>123</v>
      </c>
      <c r="V5763" t="s">
        <v>39</v>
      </c>
      <c r="W5763" t="s">
        <v>137</v>
      </c>
      <c r="X5763" t="s">
        <v>67</v>
      </c>
      <c r="Y5763" t="s">
        <v>56</v>
      </c>
      <c r="Z5763" t="s">
        <v>43</v>
      </c>
      <c r="AA5763" t="s">
        <v>44</v>
      </c>
      <c r="AB5763" t="s">
        <v>44</v>
      </c>
    </row>
    <row r="5764" spans="1:28" x14ac:dyDescent="0.25">
      <c r="A5764" t="s">
        <v>10415</v>
      </c>
      <c r="B5764" s="1">
        <v>45757</v>
      </c>
      <c r="C5764" t="s">
        <v>7050</v>
      </c>
      <c r="D5764" t="s">
        <v>7051</v>
      </c>
      <c r="E5764">
        <v>46</v>
      </c>
      <c r="F5764" t="s">
        <v>48</v>
      </c>
      <c r="G5764" t="s">
        <v>141</v>
      </c>
      <c r="H5764" t="s">
        <v>142</v>
      </c>
      <c r="I5764" t="s">
        <v>74</v>
      </c>
      <c r="J5764" t="s">
        <v>143</v>
      </c>
      <c r="K5764">
        <v>5</v>
      </c>
      <c r="L5764" s="2">
        <v>900</v>
      </c>
      <c r="M5764">
        <v>0</v>
      </c>
      <c r="N5764" s="2">
        <v>4500</v>
      </c>
      <c r="O5764" s="2">
        <v>0</v>
      </c>
      <c r="P5764" s="2">
        <v>4500</v>
      </c>
      <c r="Q5764" s="2">
        <v>2978.39</v>
      </c>
      <c r="R5764" s="2">
        <v>1521.61</v>
      </c>
      <c r="S5764" t="s">
        <v>53</v>
      </c>
      <c r="T5764" t="s">
        <v>114</v>
      </c>
      <c r="U5764" t="s">
        <v>115</v>
      </c>
      <c r="V5764" t="s">
        <v>39</v>
      </c>
      <c r="W5764" t="s">
        <v>124</v>
      </c>
      <c r="X5764" t="s">
        <v>41</v>
      </c>
      <c r="Y5764" t="s">
        <v>56</v>
      </c>
      <c r="Z5764" t="s">
        <v>43</v>
      </c>
      <c r="AA5764" t="s">
        <v>44</v>
      </c>
      <c r="AB5764" t="s">
        <v>44</v>
      </c>
    </row>
    <row r="5765" spans="1:28" x14ac:dyDescent="0.25">
      <c r="A5765" t="s">
        <v>10416</v>
      </c>
      <c r="B5765" s="1">
        <v>45758</v>
      </c>
      <c r="C5765" t="s">
        <v>7474</v>
      </c>
      <c r="D5765" t="s">
        <v>7475</v>
      </c>
      <c r="E5765">
        <v>49</v>
      </c>
      <c r="F5765" t="s">
        <v>48</v>
      </c>
      <c r="G5765" t="s">
        <v>188</v>
      </c>
      <c r="H5765" t="s">
        <v>189</v>
      </c>
      <c r="I5765" t="s">
        <v>34</v>
      </c>
      <c r="J5765" t="s">
        <v>190</v>
      </c>
      <c r="K5765">
        <v>1</v>
      </c>
      <c r="L5765" s="2">
        <v>1800</v>
      </c>
      <c r="M5765">
        <v>0</v>
      </c>
      <c r="N5765" s="2">
        <v>1800</v>
      </c>
      <c r="O5765" s="2">
        <v>0</v>
      </c>
      <c r="P5765" s="2">
        <v>1800</v>
      </c>
      <c r="Q5765" s="2">
        <v>1428.39</v>
      </c>
      <c r="R5765" s="2">
        <v>371.61</v>
      </c>
      <c r="S5765" t="s">
        <v>53</v>
      </c>
      <c r="T5765" t="s">
        <v>37</v>
      </c>
      <c r="U5765" t="s">
        <v>38</v>
      </c>
      <c r="V5765" t="s">
        <v>39</v>
      </c>
      <c r="W5765" t="s">
        <v>92</v>
      </c>
      <c r="X5765" t="s">
        <v>97</v>
      </c>
      <c r="Y5765" t="s">
        <v>84</v>
      </c>
      <c r="Z5765" t="s">
        <v>43</v>
      </c>
      <c r="AA5765" t="s">
        <v>44</v>
      </c>
      <c r="AB5765" t="s">
        <v>44</v>
      </c>
    </row>
    <row r="5766" spans="1:28" x14ac:dyDescent="0.25">
      <c r="A5766" t="s">
        <v>10417</v>
      </c>
      <c r="B5766" s="1">
        <v>45758</v>
      </c>
      <c r="C5766" t="s">
        <v>10418</v>
      </c>
      <c r="D5766" t="s">
        <v>10419</v>
      </c>
      <c r="E5766">
        <v>52</v>
      </c>
      <c r="F5766" t="s">
        <v>48</v>
      </c>
      <c r="G5766" t="s">
        <v>298</v>
      </c>
      <c r="H5766" t="s">
        <v>299</v>
      </c>
      <c r="I5766" t="s">
        <v>103</v>
      </c>
      <c r="J5766" t="s">
        <v>104</v>
      </c>
      <c r="K5766">
        <v>4</v>
      </c>
      <c r="L5766" s="2">
        <v>700</v>
      </c>
      <c r="M5766">
        <v>10</v>
      </c>
      <c r="N5766" s="2">
        <v>2800</v>
      </c>
      <c r="O5766" s="2">
        <v>280</v>
      </c>
      <c r="P5766" s="2">
        <v>2520</v>
      </c>
      <c r="Q5766" s="2">
        <v>1553.8</v>
      </c>
      <c r="R5766" s="2">
        <v>966.2</v>
      </c>
      <c r="S5766" t="s">
        <v>53</v>
      </c>
      <c r="T5766" t="s">
        <v>37</v>
      </c>
      <c r="U5766" t="s">
        <v>38</v>
      </c>
      <c r="V5766" t="s">
        <v>39</v>
      </c>
      <c r="W5766" t="s">
        <v>124</v>
      </c>
      <c r="X5766" t="s">
        <v>41</v>
      </c>
      <c r="Y5766" t="s">
        <v>42</v>
      </c>
      <c r="Z5766" t="s">
        <v>43</v>
      </c>
      <c r="AA5766" t="s">
        <v>44</v>
      </c>
      <c r="AB5766" t="s">
        <v>44</v>
      </c>
    </row>
    <row r="5767" spans="1:28" x14ac:dyDescent="0.25">
      <c r="A5767" t="s">
        <v>10420</v>
      </c>
      <c r="B5767" s="1">
        <v>45758</v>
      </c>
      <c r="C5767" t="s">
        <v>4811</v>
      </c>
      <c r="D5767" t="s">
        <v>4812</v>
      </c>
      <c r="E5767">
        <v>24</v>
      </c>
      <c r="F5767" t="s">
        <v>48</v>
      </c>
      <c r="G5767" t="s">
        <v>60</v>
      </c>
      <c r="H5767" t="s">
        <v>61</v>
      </c>
      <c r="I5767" t="s">
        <v>62</v>
      </c>
      <c r="J5767" t="s">
        <v>63</v>
      </c>
      <c r="K5767">
        <v>2</v>
      </c>
      <c r="L5767" s="2">
        <v>3500</v>
      </c>
      <c r="M5767">
        <v>10</v>
      </c>
      <c r="N5767" s="2">
        <v>7000</v>
      </c>
      <c r="O5767" s="2">
        <v>700</v>
      </c>
      <c r="P5767" s="2">
        <v>6300</v>
      </c>
      <c r="Q5767" s="2">
        <v>4390.63</v>
      </c>
      <c r="R5767" s="2">
        <v>1909.37</v>
      </c>
      <c r="S5767" t="s">
        <v>53</v>
      </c>
      <c r="T5767" t="s">
        <v>90</v>
      </c>
      <c r="U5767" t="s">
        <v>91</v>
      </c>
      <c r="V5767" t="s">
        <v>39</v>
      </c>
      <c r="W5767" t="s">
        <v>40</v>
      </c>
      <c r="X5767" t="s">
        <v>41</v>
      </c>
      <c r="Y5767" t="s">
        <v>42</v>
      </c>
      <c r="Z5767" t="s">
        <v>43</v>
      </c>
      <c r="AA5767" t="s">
        <v>44</v>
      </c>
      <c r="AB5767" t="s">
        <v>44</v>
      </c>
    </row>
    <row r="5768" spans="1:28" x14ac:dyDescent="0.25">
      <c r="A5768" t="s">
        <v>10421</v>
      </c>
      <c r="B5768" s="1">
        <v>45758</v>
      </c>
      <c r="C5768" t="s">
        <v>5192</v>
      </c>
      <c r="D5768" t="s">
        <v>5193</v>
      </c>
      <c r="E5768">
        <v>60</v>
      </c>
      <c r="F5768" t="s">
        <v>31</v>
      </c>
      <c r="G5768" t="s">
        <v>318</v>
      </c>
      <c r="H5768" t="s">
        <v>319</v>
      </c>
      <c r="I5768" t="s">
        <v>34</v>
      </c>
      <c r="J5768" t="s">
        <v>190</v>
      </c>
      <c r="K5768">
        <v>2</v>
      </c>
      <c r="L5768" s="2">
        <v>2500</v>
      </c>
      <c r="M5768">
        <v>15</v>
      </c>
      <c r="N5768" s="2">
        <v>5000</v>
      </c>
      <c r="O5768" s="2">
        <v>750</v>
      </c>
      <c r="P5768" s="2">
        <v>4250</v>
      </c>
      <c r="Q5768" s="2">
        <v>3177.61</v>
      </c>
      <c r="R5768" s="2">
        <v>1072.3900000000001</v>
      </c>
      <c r="S5768" t="s">
        <v>53</v>
      </c>
      <c r="T5768" t="s">
        <v>114</v>
      </c>
      <c r="U5768" t="s">
        <v>115</v>
      </c>
      <c r="V5768" t="s">
        <v>39</v>
      </c>
      <c r="W5768" t="s">
        <v>137</v>
      </c>
      <c r="X5768" t="s">
        <v>67</v>
      </c>
      <c r="Y5768" t="s">
        <v>42</v>
      </c>
      <c r="Z5768" t="s">
        <v>223</v>
      </c>
      <c r="AA5768" t="s">
        <v>44</v>
      </c>
      <c r="AB5768" t="s">
        <v>44</v>
      </c>
    </row>
    <row r="5769" spans="1:28" x14ac:dyDescent="0.25">
      <c r="A5769" t="s">
        <v>10422</v>
      </c>
      <c r="B5769" s="1">
        <v>45758</v>
      </c>
      <c r="C5769" t="s">
        <v>6181</v>
      </c>
      <c r="D5769" t="s">
        <v>6182</v>
      </c>
      <c r="E5769">
        <v>28</v>
      </c>
      <c r="F5769" t="s">
        <v>48</v>
      </c>
      <c r="G5769" t="s">
        <v>148</v>
      </c>
      <c r="H5769" t="s">
        <v>149</v>
      </c>
      <c r="I5769" t="s">
        <v>74</v>
      </c>
      <c r="J5769" t="s">
        <v>130</v>
      </c>
      <c r="K5769">
        <v>3</v>
      </c>
      <c r="L5769" s="2">
        <v>3500</v>
      </c>
      <c r="M5769">
        <v>5</v>
      </c>
      <c r="N5769" s="2">
        <v>10500</v>
      </c>
      <c r="O5769" s="2">
        <v>525</v>
      </c>
      <c r="P5769" s="2">
        <v>9975</v>
      </c>
      <c r="Q5769" s="2">
        <v>8128.88</v>
      </c>
      <c r="R5769" s="2">
        <v>1846.12</v>
      </c>
      <c r="S5769" t="s">
        <v>64</v>
      </c>
      <c r="T5769" t="s">
        <v>136</v>
      </c>
      <c r="U5769" t="s">
        <v>38</v>
      </c>
      <c r="V5769" t="s">
        <v>39</v>
      </c>
      <c r="W5769" t="s">
        <v>92</v>
      </c>
      <c r="X5769" t="s">
        <v>67</v>
      </c>
      <c r="Y5769" t="s">
        <v>56</v>
      </c>
      <c r="Z5769" t="s">
        <v>43</v>
      </c>
      <c r="AA5769" t="s">
        <v>44</v>
      </c>
      <c r="AB5769" t="s">
        <v>44</v>
      </c>
    </row>
    <row r="5770" spans="1:28" x14ac:dyDescent="0.25">
      <c r="A5770" t="s">
        <v>10423</v>
      </c>
      <c r="B5770" s="1">
        <v>45758</v>
      </c>
      <c r="C5770" t="s">
        <v>10424</v>
      </c>
      <c r="D5770" t="s">
        <v>10425</v>
      </c>
      <c r="E5770">
        <v>21</v>
      </c>
      <c r="F5770" t="s">
        <v>48</v>
      </c>
      <c r="G5770" t="s">
        <v>197</v>
      </c>
      <c r="H5770" t="s">
        <v>198</v>
      </c>
      <c r="I5770" t="s">
        <v>74</v>
      </c>
      <c r="J5770" t="s">
        <v>75</v>
      </c>
      <c r="K5770">
        <v>3</v>
      </c>
      <c r="L5770" s="2">
        <v>2600</v>
      </c>
      <c r="M5770">
        <v>25</v>
      </c>
      <c r="N5770" s="2">
        <v>7800</v>
      </c>
      <c r="O5770" s="2">
        <v>1950</v>
      </c>
      <c r="P5770" s="2">
        <v>5850</v>
      </c>
      <c r="Q5770" s="2">
        <v>3688.5</v>
      </c>
      <c r="R5770" s="2">
        <v>2161.5</v>
      </c>
      <c r="S5770" t="s">
        <v>53</v>
      </c>
      <c r="T5770" t="s">
        <v>263</v>
      </c>
      <c r="U5770" t="s">
        <v>91</v>
      </c>
      <c r="V5770" t="s">
        <v>39</v>
      </c>
      <c r="W5770" t="s">
        <v>83</v>
      </c>
      <c r="X5770" t="s">
        <v>67</v>
      </c>
      <c r="Y5770" t="s">
        <v>56</v>
      </c>
      <c r="Z5770" t="s">
        <v>43</v>
      </c>
      <c r="AA5770" t="s">
        <v>44</v>
      </c>
      <c r="AB5770" t="s">
        <v>44</v>
      </c>
    </row>
    <row r="5771" spans="1:28" x14ac:dyDescent="0.25">
      <c r="A5771" t="s">
        <v>10426</v>
      </c>
      <c r="B5771" s="1">
        <v>45758</v>
      </c>
      <c r="C5771" t="s">
        <v>4471</v>
      </c>
      <c r="D5771" t="s">
        <v>4472</v>
      </c>
      <c r="E5771">
        <v>48</v>
      </c>
      <c r="F5771" t="s">
        <v>31</v>
      </c>
      <c r="G5771" t="s">
        <v>352</v>
      </c>
      <c r="H5771" t="s">
        <v>353</v>
      </c>
      <c r="I5771" t="s">
        <v>103</v>
      </c>
      <c r="J5771" t="s">
        <v>104</v>
      </c>
      <c r="K5771">
        <v>5</v>
      </c>
      <c r="L5771" s="2">
        <v>850</v>
      </c>
      <c r="M5771">
        <v>25</v>
      </c>
      <c r="N5771" s="2">
        <v>4250</v>
      </c>
      <c r="O5771" s="2">
        <v>1062.5</v>
      </c>
      <c r="P5771" s="2">
        <v>3187.5</v>
      </c>
      <c r="Q5771" s="2">
        <v>1786.53</v>
      </c>
      <c r="R5771" s="2">
        <v>1400.97</v>
      </c>
      <c r="S5771" t="s">
        <v>53</v>
      </c>
      <c r="T5771" t="s">
        <v>275</v>
      </c>
      <c r="U5771" t="s">
        <v>123</v>
      </c>
      <c r="V5771" t="s">
        <v>39</v>
      </c>
      <c r="W5771" t="s">
        <v>40</v>
      </c>
      <c r="X5771" t="s">
        <v>67</v>
      </c>
      <c r="Y5771" t="s">
        <v>56</v>
      </c>
      <c r="Z5771" t="s">
        <v>223</v>
      </c>
      <c r="AA5771" t="s">
        <v>44</v>
      </c>
      <c r="AB5771" t="s">
        <v>44</v>
      </c>
    </row>
    <row r="5772" spans="1:28" x14ac:dyDescent="0.25">
      <c r="A5772" t="s">
        <v>10427</v>
      </c>
      <c r="B5772" s="1">
        <v>45758</v>
      </c>
      <c r="C5772" t="s">
        <v>6267</v>
      </c>
      <c r="D5772" t="s">
        <v>6268</v>
      </c>
      <c r="E5772">
        <v>45</v>
      </c>
      <c r="F5772" t="s">
        <v>48</v>
      </c>
      <c r="G5772" t="s">
        <v>134</v>
      </c>
      <c r="H5772" t="s">
        <v>135</v>
      </c>
      <c r="I5772" t="s">
        <v>62</v>
      </c>
      <c r="J5772" t="s">
        <v>130</v>
      </c>
      <c r="K5772">
        <v>1</v>
      </c>
      <c r="L5772" s="2">
        <v>8500</v>
      </c>
      <c r="M5772">
        <v>10</v>
      </c>
      <c r="N5772" s="2">
        <v>8500</v>
      </c>
      <c r="O5772" s="2">
        <v>850</v>
      </c>
      <c r="P5772" s="2">
        <v>7650</v>
      </c>
      <c r="Q5772" s="2">
        <v>4399.79</v>
      </c>
      <c r="R5772" s="2">
        <v>3250.21</v>
      </c>
      <c r="S5772" t="s">
        <v>64</v>
      </c>
      <c r="T5772" t="s">
        <v>398</v>
      </c>
      <c r="U5772" t="s">
        <v>399</v>
      </c>
      <c r="V5772" t="s">
        <v>39</v>
      </c>
      <c r="W5772" t="s">
        <v>83</v>
      </c>
      <c r="X5772" t="s">
        <v>97</v>
      </c>
      <c r="Y5772" t="s">
        <v>56</v>
      </c>
      <c r="Z5772" t="s">
        <v>43</v>
      </c>
      <c r="AA5772" t="s">
        <v>44</v>
      </c>
      <c r="AB5772" t="s">
        <v>68</v>
      </c>
    </row>
    <row r="5773" spans="1:28" x14ac:dyDescent="0.25">
      <c r="A5773" t="s">
        <v>10428</v>
      </c>
      <c r="B5773" s="1">
        <v>45758</v>
      </c>
      <c r="C5773" t="s">
        <v>10429</v>
      </c>
      <c r="D5773" t="s">
        <v>10430</v>
      </c>
      <c r="E5773">
        <v>42</v>
      </c>
      <c r="F5773" t="s">
        <v>31</v>
      </c>
      <c r="G5773" t="s">
        <v>101</v>
      </c>
      <c r="H5773" t="s">
        <v>102</v>
      </c>
      <c r="I5773" t="s">
        <v>103</v>
      </c>
      <c r="J5773" t="s">
        <v>104</v>
      </c>
      <c r="K5773">
        <v>3</v>
      </c>
      <c r="L5773" s="2">
        <v>1800</v>
      </c>
      <c r="M5773">
        <v>0</v>
      </c>
      <c r="N5773" s="2">
        <v>5400</v>
      </c>
      <c r="O5773" s="2">
        <v>0</v>
      </c>
      <c r="P5773" s="2">
        <v>5400</v>
      </c>
      <c r="Q5773" s="2">
        <v>3709.32</v>
      </c>
      <c r="R5773" s="2">
        <v>1690.68</v>
      </c>
      <c r="S5773" t="s">
        <v>53</v>
      </c>
      <c r="T5773" t="s">
        <v>578</v>
      </c>
      <c r="U5773" t="s">
        <v>579</v>
      </c>
      <c r="V5773" t="s">
        <v>39</v>
      </c>
      <c r="W5773" t="s">
        <v>40</v>
      </c>
      <c r="X5773" t="s">
        <v>97</v>
      </c>
      <c r="Y5773" t="s">
        <v>56</v>
      </c>
      <c r="Z5773" t="s">
        <v>43</v>
      </c>
      <c r="AA5773" t="s">
        <v>44</v>
      </c>
      <c r="AB5773" t="s">
        <v>44</v>
      </c>
    </row>
    <row r="5774" spans="1:28" x14ac:dyDescent="0.25">
      <c r="A5774" t="s">
        <v>10431</v>
      </c>
      <c r="B5774" s="1">
        <v>45758</v>
      </c>
      <c r="C5774" t="s">
        <v>7008</v>
      </c>
      <c r="D5774" t="s">
        <v>7009</v>
      </c>
      <c r="E5774">
        <v>18</v>
      </c>
      <c r="F5774" t="s">
        <v>111</v>
      </c>
      <c r="G5774" t="s">
        <v>188</v>
      </c>
      <c r="H5774" t="s">
        <v>189</v>
      </c>
      <c r="I5774" t="s">
        <v>34</v>
      </c>
      <c r="J5774" t="s">
        <v>190</v>
      </c>
      <c r="K5774">
        <v>1</v>
      </c>
      <c r="L5774" s="2">
        <v>1800</v>
      </c>
      <c r="M5774">
        <v>5</v>
      </c>
      <c r="N5774" s="2">
        <v>1800</v>
      </c>
      <c r="O5774" s="2">
        <v>90</v>
      </c>
      <c r="P5774" s="2">
        <v>1710</v>
      </c>
      <c r="Q5774" s="2">
        <v>1080.48</v>
      </c>
      <c r="R5774" s="2">
        <v>629.52</v>
      </c>
      <c r="S5774" t="s">
        <v>36</v>
      </c>
      <c r="T5774" t="s">
        <v>37</v>
      </c>
      <c r="U5774" t="s">
        <v>38</v>
      </c>
      <c r="V5774" t="s">
        <v>39</v>
      </c>
      <c r="W5774" t="s">
        <v>92</v>
      </c>
      <c r="X5774" t="s">
        <v>67</v>
      </c>
      <c r="Y5774" t="s">
        <v>42</v>
      </c>
      <c r="Z5774" t="s">
        <v>43</v>
      </c>
      <c r="AA5774" t="s">
        <v>44</v>
      </c>
      <c r="AB5774" t="s">
        <v>44</v>
      </c>
    </row>
    <row r="5775" spans="1:28" x14ac:dyDescent="0.25">
      <c r="A5775" t="s">
        <v>10432</v>
      </c>
      <c r="B5775" s="1">
        <v>45758</v>
      </c>
      <c r="C5775" t="s">
        <v>6847</v>
      </c>
      <c r="D5775" t="s">
        <v>6848</v>
      </c>
      <c r="E5775">
        <v>53</v>
      </c>
      <c r="F5775" t="s">
        <v>48</v>
      </c>
      <c r="G5775" t="s">
        <v>318</v>
      </c>
      <c r="H5775" t="s">
        <v>319</v>
      </c>
      <c r="I5775" t="s">
        <v>34</v>
      </c>
      <c r="J5775" t="s">
        <v>190</v>
      </c>
      <c r="K5775">
        <v>2</v>
      </c>
      <c r="L5775" s="2">
        <v>2500</v>
      </c>
      <c r="M5775">
        <v>5</v>
      </c>
      <c r="N5775" s="2">
        <v>5000</v>
      </c>
      <c r="O5775" s="2">
        <v>250</v>
      </c>
      <c r="P5775" s="2">
        <v>4750</v>
      </c>
      <c r="Q5775" s="2">
        <v>3682.23</v>
      </c>
      <c r="R5775" s="2">
        <v>1067.77</v>
      </c>
      <c r="S5775" t="s">
        <v>36</v>
      </c>
      <c r="T5775" t="s">
        <v>153</v>
      </c>
      <c r="U5775" t="s">
        <v>154</v>
      </c>
      <c r="V5775" t="s">
        <v>39</v>
      </c>
      <c r="W5775" t="s">
        <v>83</v>
      </c>
      <c r="X5775" t="s">
        <v>41</v>
      </c>
      <c r="Y5775" t="s">
        <v>56</v>
      </c>
      <c r="Z5775" t="s">
        <v>43</v>
      </c>
      <c r="AA5775" t="s">
        <v>44</v>
      </c>
      <c r="AB5775" t="s">
        <v>44</v>
      </c>
    </row>
    <row r="5776" spans="1:28" x14ac:dyDescent="0.25">
      <c r="A5776" t="s">
        <v>10433</v>
      </c>
      <c r="B5776" s="1">
        <v>45758</v>
      </c>
      <c r="C5776" t="s">
        <v>3446</v>
      </c>
      <c r="D5776" t="s">
        <v>3447</v>
      </c>
      <c r="E5776">
        <v>20</v>
      </c>
      <c r="F5776" t="s">
        <v>31</v>
      </c>
      <c r="G5776" t="s">
        <v>285</v>
      </c>
      <c r="H5776" t="s">
        <v>286</v>
      </c>
      <c r="I5776" t="s">
        <v>34</v>
      </c>
      <c r="J5776" t="s">
        <v>121</v>
      </c>
      <c r="K5776">
        <v>3</v>
      </c>
      <c r="L5776" s="2">
        <v>3200</v>
      </c>
      <c r="M5776">
        <v>20</v>
      </c>
      <c r="N5776" s="2">
        <v>9600</v>
      </c>
      <c r="O5776" s="2">
        <v>1920</v>
      </c>
      <c r="P5776" s="2">
        <v>7680</v>
      </c>
      <c r="Q5776" s="2">
        <v>4340.29</v>
      </c>
      <c r="R5776" s="2">
        <v>3339.71</v>
      </c>
      <c r="S5776" t="s">
        <v>53</v>
      </c>
      <c r="T5776" t="s">
        <v>153</v>
      </c>
      <c r="U5776" t="s">
        <v>154</v>
      </c>
      <c r="V5776" t="s">
        <v>39</v>
      </c>
      <c r="W5776" t="s">
        <v>66</v>
      </c>
      <c r="X5776" t="s">
        <v>41</v>
      </c>
      <c r="Y5776" t="s">
        <v>84</v>
      </c>
      <c r="Z5776" t="s">
        <v>43</v>
      </c>
      <c r="AA5776" t="s">
        <v>44</v>
      </c>
      <c r="AB5776" t="s">
        <v>44</v>
      </c>
    </row>
    <row r="5777" spans="1:28" x14ac:dyDescent="0.25">
      <c r="A5777" t="s">
        <v>10434</v>
      </c>
      <c r="B5777" s="1">
        <v>45758</v>
      </c>
      <c r="C5777" t="s">
        <v>6760</v>
      </c>
      <c r="D5777" t="s">
        <v>6761</v>
      </c>
      <c r="E5777">
        <v>34</v>
      </c>
      <c r="F5777" t="s">
        <v>48</v>
      </c>
      <c r="G5777" t="s">
        <v>128</v>
      </c>
      <c r="H5777" t="s">
        <v>129</v>
      </c>
      <c r="I5777" t="s">
        <v>74</v>
      </c>
      <c r="J5777" t="s">
        <v>130</v>
      </c>
      <c r="K5777">
        <v>1</v>
      </c>
      <c r="L5777" s="2">
        <v>1700</v>
      </c>
      <c r="M5777">
        <v>25</v>
      </c>
      <c r="N5777" s="2">
        <v>1700</v>
      </c>
      <c r="O5777" s="2">
        <v>425</v>
      </c>
      <c r="P5777" s="2">
        <v>1275</v>
      </c>
      <c r="Q5777" s="2">
        <v>844.21</v>
      </c>
      <c r="R5777" s="2">
        <v>430.79</v>
      </c>
      <c r="S5777" t="s">
        <v>36</v>
      </c>
      <c r="T5777" t="s">
        <v>90</v>
      </c>
      <c r="U5777" t="s">
        <v>91</v>
      </c>
      <c r="V5777" t="s">
        <v>39</v>
      </c>
      <c r="W5777" t="s">
        <v>92</v>
      </c>
      <c r="X5777" t="s">
        <v>97</v>
      </c>
      <c r="Y5777" t="s">
        <v>42</v>
      </c>
      <c r="Z5777" t="s">
        <v>223</v>
      </c>
      <c r="AA5777" t="s">
        <v>44</v>
      </c>
      <c r="AB5777" t="s">
        <v>44</v>
      </c>
    </row>
    <row r="5778" spans="1:28" x14ac:dyDescent="0.25">
      <c r="A5778" t="s">
        <v>10435</v>
      </c>
      <c r="B5778" s="1">
        <v>45758</v>
      </c>
      <c r="C5778" t="s">
        <v>2570</v>
      </c>
      <c r="D5778" t="s">
        <v>2571</v>
      </c>
      <c r="E5778">
        <v>51</v>
      </c>
      <c r="F5778" t="s">
        <v>31</v>
      </c>
      <c r="G5778" t="s">
        <v>561</v>
      </c>
      <c r="H5778" t="s">
        <v>562</v>
      </c>
      <c r="I5778" t="s">
        <v>34</v>
      </c>
      <c r="J5778" t="s">
        <v>143</v>
      </c>
      <c r="K5778">
        <v>3</v>
      </c>
      <c r="L5778" s="2">
        <v>900</v>
      </c>
      <c r="M5778">
        <v>15</v>
      </c>
      <c r="N5778" s="2">
        <v>2700</v>
      </c>
      <c r="O5778" s="2">
        <v>405</v>
      </c>
      <c r="P5778" s="2">
        <v>2295</v>
      </c>
      <c r="Q5778" s="2">
        <v>1524.04</v>
      </c>
      <c r="R5778" s="2">
        <v>770.96</v>
      </c>
      <c r="S5778" t="s">
        <v>53</v>
      </c>
      <c r="T5778" t="s">
        <v>578</v>
      </c>
      <c r="U5778" t="s">
        <v>579</v>
      </c>
      <c r="V5778" t="s">
        <v>39</v>
      </c>
      <c r="W5778" t="s">
        <v>124</v>
      </c>
      <c r="X5778" t="s">
        <v>67</v>
      </c>
      <c r="Y5778" t="s">
        <v>56</v>
      </c>
      <c r="Z5778" t="s">
        <v>43</v>
      </c>
      <c r="AA5778" t="s">
        <v>44</v>
      </c>
      <c r="AB5778" t="s">
        <v>44</v>
      </c>
    </row>
    <row r="5779" spans="1:28" x14ac:dyDescent="0.25">
      <c r="A5779" t="s">
        <v>10436</v>
      </c>
      <c r="B5779" s="1">
        <v>45759</v>
      </c>
      <c r="C5779" t="s">
        <v>6529</v>
      </c>
      <c r="D5779" t="s">
        <v>6530</v>
      </c>
      <c r="E5779">
        <v>28</v>
      </c>
      <c r="F5779" t="s">
        <v>48</v>
      </c>
      <c r="G5779" t="s">
        <v>436</v>
      </c>
      <c r="H5779" t="s">
        <v>437</v>
      </c>
      <c r="I5779" t="s">
        <v>74</v>
      </c>
      <c r="J5779" t="s">
        <v>190</v>
      </c>
      <c r="K5779">
        <v>1</v>
      </c>
      <c r="L5779" s="2">
        <v>1800</v>
      </c>
      <c r="M5779">
        <v>20</v>
      </c>
      <c r="N5779" s="2">
        <v>1800</v>
      </c>
      <c r="O5779" s="2">
        <v>360</v>
      </c>
      <c r="P5779" s="2">
        <v>1440</v>
      </c>
      <c r="Q5779" s="2">
        <v>1040.81</v>
      </c>
      <c r="R5779" s="2">
        <v>399.19</v>
      </c>
      <c r="S5779" t="s">
        <v>64</v>
      </c>
      <c r="T5779" t="s">
        <v>65</v>
      </c>
      <c r="U5779" t="s">
        <v>65</v>
      </c>
      <c r="V5779" t="s">
        <v>39</v>
      </c>
      <c r="W5779" t="s">
        <v>83</v>
      </c>
      <c r="X5779" t="s">
        <v>67</v>
      </c>
      <c r="Y5779" t="s">
        <v>56</v>
      </c>
      <c r="Z5779" t="s">
        <v>43</v>
      </c>
      <c r="AA5779" t="s">
        <v>44</v>
      </c>
      <c r="AB5779" t="s">
        <v>44</v>
      </c>
    </row>
    <row r="5780" spans="1:28" x14ac:dyDescent="0.25">
      <c r="A5780" t="s">
        <v>10437</v>
      </c>
      <c r="B5780" s="1">
        <v>45759</v>
      </c>
      <c r="C5780" t="s">
        <v>8894</v>
      </c>
      <c r="D5780" t="s">
        <v>8895</v>
      </c>
      <c r="E5780">
        <v>59</v>
      </c>
      <c r="F5780" t="s">
        <v>31</v>
      </c>
      <c r="G5780" t="s">
        <v>148</v>
      </c>
      <c r="H5780" t="s">
        <v>149</v>
      </c>
      <c r="I5780" t="s">
        <v>74</v>
      </c>
      <c r="J5780" t="s">
        <v>130</v>
      </c>
      <c r="K5780">
        <v>1</v>
      </c>
      <c r="L5780" s="2">
        <v>3500</v>
      </c>
      <c r="M5780">
        <v>5</v>
      </c>
      <c r="N5780" s="2">
        <v>3500</v>
      </c>
      <c r="O5780" s="2">
        <v>175</v>
      </c>
      <c r="P5780" s="2">
        <v>3325</v>
      </c>
      <c r="Q5780" s="2">
        <v>2003.94</v>
      </c>
      <c r="R5780" s="2">
        <v>1321.06</v>
      </c>
      <c r="S5780" t="s">
        <v>53</v>
      </c>
      <c r="T5780" t="s">
        <v>275</v>
      </c>
      <c r="U5780" t="s">
        <v>123</v>
      </c>
      <c r="V5780" t="s">
        <v>39</v>
      </c>
      <c r="W5780" t="s">
        <v>124</v>
      </c>
      <c r="X5780" t="s">
        <v>67</v>
      </c>
      <c r="Y5780" t="s">
        <v>56</v>
      </c>
      <c r="Z5780" t="s">
        <v>43</v>
      </c>
      <c r="AA5780" t="s">
        <v>44</v>
      </c>
      <c r="AB5780" t="s">
        <v>44</v>
      </c>
    </row>
    <row r="5781" spans="1:28" x14ac:dyDescent="0.25">
      <c r="A5781" t="s">
        <v>10438</v>
      </c>
      <c r="B5781" s="1">
        <v>45759</v>
      </c>
      <c r="C5781" t="s">
        <v>971</v>
      </c>
      <c r="D5781" t="s">
        <v>972</v>
      </c>
      <c r="E5781">
        <v>35</v>
      </c>
      <c r="F5781" t="s">
        <v>31</v>
      </c>
      <c r="G5781" t="s">
        <v>188</v>
      </c>
      <c r="H5781" t="s">
        <v>189</v>
      </c>
      <c r="I5781" t="s">
        <v>34</v>
      </c>
      <c r="J5781" t="s">
        <v>190</v>
      </c>
      <c r="K5781">
        <v>5</v>
      </c>
      <c r="L5781" s="2">
        <v>1800</v>
      </c>
      <c r="M5781">
        <v>0</v>
      </c>
      <c r="N5781" s="2">
        <v>9000</v>
      </c>
      <c r="O5781" s="2">
        <v>0</v>
      </c>
      <c r="P5781" s="2">
        <v>9000</v>
      </c>
      <c r="Q5781" s="2">
        <v>5164.6000000000004</v>
      </c>
      <c r="R5781" s="2">
        <v>3835.4</v>
      </c>
      <c r="S5781" t="s">
        <v>36</v>
      </c>
      <c r="T5781" t="s">
        <v>178</v>
      </c>
      <c r="U5781" t="s">
        <v>154</v>
      </c>
      <c r="V5781" t="s">
        <v>39</v>
      </c>
      <c r="W5781" t="s">
        <v>66</v>
      </c>
      <c r="X5781" t="s">
        <v>97</v>
      </c>
      <c r="Y5781" t="s">
        <v>56</v>
      </c>
      <c r="Z5781" t="s">
        <v>43</v>
      </c>
      <c r="AA5781" t="s">
        <v>68</v>
      </c>
      <c r="AB5781" t="s">
        <v>44</v>
      </c>
    </row>
    <row r="5782" spans="1:28" x14ac:dyDescent="0.25">
      <c r="A5782" t="s">
        <v>10439</v>
      </c>
      <c r="B5782" s="1">
        <v>45759</v>
      </c>
      <c r="C5782" t="s">
        <v>9911</v>
      </c>
      <c r="D5782" t="s">
        <v>9912</v>
      </c>
      <c r="E5782">
        <v>34</v>
      </c>
      <c r="F5782" t="s">
        <v>48</v>
      </c>
      <c r="G5782" t="s">
        <v>188</v>
      </c>
      <c r="H5782" t="s">
        <v>189</v>
      </c>
      <c r="I5782" t="s">
        <v>34</v>
      </c>
      <c r="J5782" t="s">
        <v>190</v>
      </c>
      <c r="K5782">
        <v>3</v>
      </c>
      <c r="L5782" s="2">
        <v>1800</v>
      </c>
      <c r="M5782">
        <v>10</v>
      </c>
      <c r="N5782" s="2">
        <v>5400</v>
      </c>
      <c r="O5782" s="2">
        <v>540</v>
      </c>
      <c r="P5782" s="2">
        <v>4860</v>
      </c>
      <c r="Q5782" s="2">
        <v>3021.8</v>
      </c>
      <c r="R5782" s="2">
        <v>1838.2</v>
      </c>
      <c r="S5782" t="s">
        <v>36</v>
      </c>
      <c r="T5782" t="s">
        <v>90</v>
      </c>
      <c r="U5782" t="s">
        <v>91</v>
      </c>
      <c r="V5782" t="s">
        <v>39</v>
      </c>
      <c r="W5782" t="s">
        <v>124</v>
      </c>
      <c r="X5782" t="s">
        <v>97</v>
      </c>
      <c r="Y5782" t="s">
        <v>56</v>
      </c>
      <c r="Z5782" t="s">
        <v>43</v>
      </c>
      <c r="AA5782" t="s">
        <v>44</v>
      </c>
      <c r="AB5782" t="s">
        <v>44</v>
      </c>
    </row>
    <row r="5783" spans="1:28" x14ac:dyDescent="0.25">
      <c r="A5783" t="s">
        <v>10440</v>
      </c>
      <c r="B5783" s="1">
        <v>45759</v>
      </c>
      <c r="C5783" t="s">
        <v>6590</v>
      </c>
      <c r="D5783" t="s">
        <v>6591</v>
      </c>
      <c r="E5783">
        <v>54</v>
      </c>
      <c r="F5783" t="s">
        <v>31</v>
      </c>
      <c r="G5783" t="s">
        <v>217</v>
      </c>
      <c r="H5783" t="s">
        <v>218</v>
      </c>
      <c r="I5783" t="s">
        <v>34</v>
      </c>
      <c r="J5783" t="s">
        <v>130</v>
      </c>
      <c r="K5783">
        <v>1</v>
      </c>
      <c r="L5783" s="2">
        <v>28000</v>
      </c>
      <c r="M5783">
        <v>5</v>
      </c>
      <c r="N5783" s="2">
        <v>28000</v>
      </c>
      <c r="O5783" s="2">
        <v>1400</v>
      </c>
      <c r="P5783" s="2">
        <v>26600</v>
      </c>
      <c r="Q5783" s="2">
        <v>19223.28</v>
      </c>
      <c r="R5783" s="2">
        <v>7376.72</v>
      </c>
      <c r="S5783" t="s">
        <v>64</v>
      </c>
      <c r="T5783" t="s">
        <v>290</v>
      </c>
      <c r="U5783" t="s">
        <v>291</v>
      </c>
      <c r="V5783" t="s">
        <v>39</v>
      </c>
      <c r="W5783" t="s">
        <v>40</v>
      </c>
      <c r="X5783" t="s">
        <v>97</v>
      </c>
      <c r="Y5783" t="s">
        <v>42</v>
      </c>
      <c r="Z5783" t="s">
        <v>508</v>
      </c>
      <c r="AA5783" t="s">
        <v>44</v>
      </c>
      <c r="AB5783" t="s">
        <v>44</v>
      </c>
    </row>
    <row r="5784" spans="1:28" x14ac:dyDescent="0.25">
      <c r="A5784" t="s">
        <v>10441</v>
      </c>
      <c r="B5784" s="1">
        <v>45759</v>
      </c>
      <c r="C5784" t="s">
        <v>6861</v>
      </c>
      <c r="D5784" t="s">
        <v>6862</v>
      </c>
      <c r="E5784">
        <v>39</v>
      </c>
      <c r="F5784" t="s">
        <v>31</v>
      </c>
      <c r="G5784" t="s">
        <v>227</v>
      </c>
      <c r="H5784" t="s">
        <v>228</v>
      </c>
      <c r="I5784" t="s">
        <v>74</v>
      </c>
      <c r="J5784" t="s">
        <v>75</v>
      </c>
      <c r="K5784">
        <v>3</v>
      </c>
      <c r="L5784" s="2">
        <v>1400</v>
      </c>
      <c r="M5784">
        <v>15</v>
      </c>
      <c r="N5784" s="2">
        <v>4200</v>
      </c>
      <c r="O5784" s="2">
        <v>630</v>
      </c>
      <c r="P5784" s="2">
        <v>3570</v>
      </c>
      <c r="Q5784" s="2">
        <v>2093.85</v>
      </c>
      <c r="R5784" s="2">
        <v>1476.15</v>
      </c>
      <c r="S5784" t="s">
        <v>53</v>
      </c>
      <c r="T5784" t="s">
        <v>76</v>
      </c>
      <c r="U5784" t="s">
        <v>77</v>
      </c>
      <c r="V5784" t="s">
        <v>39</v>
      </c>
      <c r="W5784" t="s">
        <v>40</v>
      </c>
      <c r="X5784" t="s">
        <v>97</v>
      </c>
      <c r="Y5784" t="s">
        <v>56</v>
      </c>
      <c r="Z5784" t="s">
        <v>43</v>
      </c>
      <c r="AA5784" t="s">
        <v>44</v>
      </c>
      <c r="AB5784" t="s">
        <v>44</v>
      </c>
    </row>
    <row r="5785" spans="1:28" x14ac:dyDescent="0.25">
      <c r="A5785" t="s">
        <v>10442</v>
      </c>
      <c r="B5785" s="1">
        <v>45759</v>
      </c>
      <c r="C5785" t="s">
        <v>1777</v>
      </c>
      <c r="D5785" t="s">
        <v>1778</v>
      </c>
      <c r="E5785">
        <v>60</v>
      </c>
      <c r="F5785" t="s">
        <v>48</v>
      </c>
      <c r="G5785" t="s">
        <v>285</v>
      </c>
      <c r="H5785" t="s">
        <v>286</v>
      </c>
      <c r="I5785" t="s">
        <v>34</v>
      </c>
      <c r="J5785" t="s">
        <v>121</v>
      </c>
      <c r="K5785">
        <v>2</v>
      </c>
      <c r="L5785" s="2">
        <v>3200</v>
      </c>
      <c r="M5785">
        <v>5</v>
      </c>
      <c r="N5785" s="2">
        <v>6400</v>
      </c>
      <c r="O5785" s="2">
        <v>320</v>
      </c>
      <c r="P5785" s="2">
        <v>6080</v>
      </c>
      <c r="Q5785" s="2">
        <v>4413.04</v>
      </c>
      <c r="R5785" s="2">
        <v>1666.96</v>
      </c>
      <c r="S5785" t="s">
        <v>36</v>
      </c>
      <c r="T5785" t="s">
        <v>263</v>
      </c>
      <c r="U5785" t="s">
        <v>91</v>
      </c>
      <c r="V5785" t="s">
        <v>39</v>
      </c>
      <c r="W5785" t="s">
        <v>124</v>
      </c>
      <c r="X5785" t="s">
        <v>41</v>
      </c>
      <c r="Y5785" t="s">
        <v>56</v>
      </c>
      <c r="Z5785" t="s">
        <v>223</v>
      </c>
      <c r="AA5785" t="s">
        <v>44</v>
      </c>
      <c r="AB5785" t="s">
        <v>44</v>
      </c>
    </row>
    <row r="5786" spans="1:28" x14ac:dyDescent="0.25">
      <c r="A5786" t="s">
        <v>10443</v>
      </c>
      <c r="B5786" s="1">
        <v>45759</v>
      </c>
      <c r="C5786" t="s">
        <v>8191</v>
      </c>
      <c r="D5786" t="s">
        <v>8192</v>
      </c>
      <c r="E5786">
        <v>50</v>
      </c>
      <c r="F5786" t="s">
        <v>48</v>
      </c>
      <c r="G5786" t="s">
        <v>280</v>
      </c>
      <c r="H5786" t="s">
        <v>281</v>
      </c>
      <c r="I5786" t="s">
        <v>62</v>
      </c>
      <c r="J5786" t="s">
        <v>190</v>
      </c>
      <c r="K5786">
        <v>1</v>
      </c>
      <c r="L5786" s="2">
        <v>700</v>
      </c>
      <c r="M5786">
        <v>10</v>
      </c>
      <c r="N5786" s="2">
        <v>700</v>
      </c>
      <c r="O5786" s="2">
        <v>70</v>
      </c>
      <c r="P5786" s="2">
        <v>630</v>
      </c>
      <c r="Q5786" s="2">
        <v>359.78</v>
      </c>
      <c r="R5786" s="2">
        <v>270.22000000000003</v>
      </c>
      <c r="S5786" t="s">
        <v>64</v>
      </c>
      <c r="T5786" t="s">
        <v>153</v>
      </c>
      <c r="U5786" t="s">
        <v>154</v>
      </c>
      <c r="V5786" t="s">
        <v>39</v>
      </c>
      <c r="W5786" t="s">
        <v>92</v>
      </c>
      <c r="X5786" t="s">
        <v>97</v>
      </c>
      <c r="Y5786" t="s">
        <v>56</v>
      </c>
      <c r="Z5786" t="s">
        <v>43</v>
      </c>
      <c r="AA5786" t="s">
        <v>44</v>
      </c>
      <c r="AB5786" t="s">
        <v>44</v>
      </c>
    </row>
    <row r="5787" spans="1:28" x14ac:dyDescent="0.25">
      <c r="A5787" t="s">
        <v>10444</v>
      </c>
      <c r="B5787" s="1">
        <v>45759</v>
      </c>
      <c r="C5787" t="s">
        <v>962</v>
      </c>
      <c r="D5787" t="s">
        <v>963</v>
      </c>
      <c r="E5787">
        <v>30</v>
      </c>
      <c r="F5787" t="s">
        <v>48</v>
      </c>
      <c r="G5787" t="s">
        <v>207</v>
      </c>
      <c r="H5787" t="s">
        <v>208</v>
      </c>
      <c r="I5787" t="s">
        <v>34</v>
      </c>
      <c r="J5787" t="s">
        <v>143</v>
      </c>
      <c r="K5787">
        <v>1</v>
      </c>
      <c r="L5787" s="2">
        <v>18000</v>
      </c>
      <c r="M5787">
        <v>0</v>
      </c>
      <c r="N5787" s="2">
        <v>18000</v>
      </c>
      <c r="O5787" s="2">
        <v>0</v>
      </c>
      <c r="P5787" s="2">
        <v>18000</v>
      </c>
      <c r="Q5787" s="2">
        <v>12020.44</v>
      </c>
      <c r="R5787" s="2">
        <v>5979.56</v>
      </c>
      <c r="S5787" t="s">
        <v>64</v>
      </c>
      <c r="T5787" t="s">
        <v>90</v>
      </c>
      <c r="U5787" t="s">
        <v>91</v>
      </c>
      <c r="V5787" t="s">
        <v>39</v>
      </c>
      <c r="W5787" t="s">
        <v>137</v>
      </c>
      <c r="X5787" t="s">
        <v>67</v>
      </c>
      <c r="Y5787" t="s">
        <v>56</v>
      </c>
      <c r="Z5787" t="s">
        <v>43</v>
      </c>
      <c r="AA5787" t="s">
        <v>44</v>
      </c>
      <c r="AB5787" t="s">
        <v>44</v>
      </c>
    </row>
    <row r="5788" spans="1:28" x14ac:dyDescent="0.25">
      <c r="A5788" t="s">
        <v>10445</v>
      </c>
      <c r="B5788" s="1">
        <v>45759</v>
      </c>
      <c r="C5788" t="s">
        <v>2064</v>
      </c>
      <c r="D5788" t="s">
        <v>2065</v>
      </c>
      <c r="E5788">
        <v>43</v>
      </c>
      <c r="F5788" t="s">
        <v>31</v>
      </c>
      <c r="G5788" t="s">
        <v>197</v>
      </c>
      <c r="H5788" t="s">
        <v>198</v>
      </c>
      <c r="I5788" t="s">
        <v>74</v>
      </c>
      <c r="J5788" t="s">
        <v>75</v>
      </c>
      <c r="K5788">
        <v>2</v>
      </c>
      <c r="L5788" s="2">
        <v>2600</v>
      </c>
      <c r="M5788">
        <v>15</v>
      </c>
      <c r="N5788" s="2">
        <v>5200</v>
      </c>
      <c r="O5788" s="2">
        <v>780</v>
      </c>
      <c r="P5788" s="2">
        <v>4420</v>
      </c>
      <c r="Q5788" s="2">
        <v>2911.99</v>
      </c>
      <c r="R5788" s="2">
        <v>1508.01</v>
      </c>
      <c r="S5788" t="s">
        <v>53</v>
      </c>
      <c r="T5788" t="s">
        <v>65</v>
      </c>
      <c r="U5788" t="s">
        <v>65</v>
      </c>
      <c r="V5788" t="s">
        <v>39</v>
      </c>
      <c r="W5788" t="s">
        <v>83</v>
      </c>
      <c r="X5788" t="s">
        <v>41</v>
      </c>
      <c r="Y5788" t="s">
        <v>56</v>
      </c>
      <c r="Z5788" t="s">
        <v>43</v>
      </c>
      <c r="AA5788" t="s">
        <v>44</v>
      </c>
      <c r="AB5788" t="s">
        <v>44</v>
      </c>
    </row>
    <row r="5789" spans="1:28" x14ac:dyDescent="0.25">
      <c r="A5789" t="s">
        <v>10446</v>
      </c>
      <c r="B5789" s="1">
        <v>45759</v>
      </c>
      <c r="C5789" t="s">
        <v>166</v>
      </c>
      <c r="D5789" t="s">
        <v>167</v>
      </c>
      <c r="E5789">
        <v>47</v>
      </c>
      <c r="F5789" t="s">
        <v>31</v>
      </c>
      <c r="G5789" t="s">
        <v>158</v>
      </c>
      <c r="H5789" t="s">
        <v>159</v>
      </c>
      <c r="I5789" t="s">
        <v>51</v>
      </c>
      <c r="J5789" t="s">
        <v>52</v>
      </c>
      <c r="K5789">
        <v>3</v>
      </c>
      <c r="L5789" s="2">
        <v>650</v>
      </c>
      <c r="M5789">
        <v>10</v>
      </c>
      <c r="N5789" s="2">
        <v>1950</v>
      </c>
      <c r="O5789" s="2">
        <v>195</v>
      </c>
      <c r="P5789" s="2">
        <v>1755</v>
      </c>
      <c r="Q5789" s="2">
        <v>1225.78</v>
      </c>
      <c r="R5789" s="2">
        <v>529.22</v>
      </c>
      <c r="S5789" t="s">
        <v>53</v>
      </c>
      <c r="T5789" t="s">
        <v>407</v>
      </c>
      <c r="U5789" t="s">
        <v>408</v>
      </c>
      <c r="V5789" t="s">
        <v>39</v>
      </c>
      <c r="W5789" t="s">
        <v>40</v>
      </c>
      <c r="X5789" t="s">
        <v>67</v>
      </c>
      <c r="Y5789" t="s">
        <v>42</v>
      </c>
      <c r="Z5789" t="s">
        <v>43</v>
      </c>
      <c r="AA5789" t="s">
        <v>44</v>
      </c>
      <c r="AB5789" t="s">
        <v>44</v>
      </c>
    </row>
    <row r="5790" spans="1:28" x14ac:dyDescent="0.25">
      <c r="A5790" t="s">
        <v>10447</v>
      </c>
      <c r="B5790" s="1">
        <v>45759</v>
      </c>
      <c r="C5790" t="s">
        <v>3019</v>
      </c>
      <c r="D5790" t="s">
        <v>3020</v>
      </c>
      <c r="E5790">
        <v>22</v>
      </c>
      <c r="F5790" t="s">
        <v>31</v>
      </c>
      <c r="G5790" t="s">
        <v>101</v>
      </c>
      <c r="H5790" t="s">
        <v>102</v>
      </c>
      <c r="I5790" t="s">
        <v>103</v>
      </c>
      <c r="J5790" t="s">
        <v>104</v>
      </c>
      <c r="K5790">
        <v>2</v>
      </c>
      <c r="L5790" s="2">
        <v>1800</v>
      </c>
      <c r="M5790">
        <v>0</v>
      </c>
      <c r="N5790" s="2">
        <v>3600</v>
      </c>
      <c r="O5790" s="2">
        <v>0</v>
      </c>
      <c r="P5790" s="2">
        <v>3600</v>
      </c>
      <c r="Q5790" s="2">
        <v>2149.15</v>
      </c>
      <c r="R5790" s="2">
        <v>1450.85</v>
      </c>
      <c r="S5790" t="s">
        <v>53</v>
      </c>
      <c r="T5790" t="s">
        <v>65</v>
      </c>
      <c r="U5790" t="s">
        <v>65</v>
      </c>
      <c r="V5790" t="s">
        <v>39</v>
      </c>
      <c r="W5790" t="s">
        <v>92</v>
      </c>
      <c r="X5790" t="s">
        <v>41</v>
      </c>
      <c r="Y5790" t="s">
        <v>56</v>
      </c>
      <c r="Z5790" t="s">
        <v>43</v>
      </c>
      <c r="AA5790" t="s">
        <v>44</v>
      </c>
      <c r="AB5790" t="s">
        <v>44</v>
      </c>
    </row>
    <row r="5791" spans="1:28" x14ac:dyDescent="0.25">
      <c r="A5791" t="s">
        <v>10448</v>
      </c>
      <c r="B5791" s="1">
        <v>45759</v>
      </c>
      <c r="C5791" t="s">
        <v>2045</v>
      </c>
      <c r="D5791" t="s">
        <v>2046</v>
      </c>
      <c r="E5791">
        <v>52</v>
      </c>
      <c r="F5791" t="s">
        <v>31</v>
      </c>
      <c r="G5791" t="s">
        <v>285</v>
      </c>
      <c r="H5791" t="s">
        <v>286</v>
      </c>
      <c r="I5791" t="s">
        <v>34</v>
      </c>
      <c r="J5791" t="s">
        <v>121</v>
      </c>
      <c r="K5791">
        <v>1</v>
      </c>
      <c r="L5791" s="2">
        <v>3200</v>
      </c>
      <c r="M5791">
        <v>15</v>
      </c>
      <c r="N5791" s="2">
        <v>3200</v>
      </c>
      <c r="O5791" s="2">
        <v>480</v>
      </c>
      <c r="P5791" s="2">
        <v>2720</v>
      </c>
      <c r="Q5791" s="2">
        <v>1585.31</v>
      </c>
      <c r="R5791" s="2">
        <v>1134.69</v>
      </c>
      <c r="S5791" t="s">
        <v>36</v>
      </c>
      <c r="T5791" t="s">
        <v>90</v>
      </c>
      <c r="U5791" t="s">
        <v>91</v>
      </c>
      <c r="V5791" t="s">
        <v>39</v>
      </c>
      <c r="W5791" t="s">
        <v>83</v>
      </c>
      <c r="X5791" t="s">
        <v>41</v>
      </c>
      <c r="Y5791" t="s">
        <v>56</v>
      </c>
      <c r="Z5791" t="s">
        <v>43</v>
      </c>
      <c r="AA5791" t="s">
        <v>44</v>
      </c>
      <c r="AB5791" t="s">
        <v>44</v>
      </c>
    </row>
    <row r="5792" spans="1:28" x14ac:dyDescent="0.25">
      <c r="A5792" t="s">
        <v>10449</v>
      </c>
      <c r="B5792" s="1">
        <v>45759</v>
      </c>
      <c r="C5792" t="s">
        <v>5995</v>
      </c>
      <c r="D5792" t="s">
        <v>5996</v>
      </c>
      <c r="E5792">
        <v>29</v>
      </c>
      <c r="F5792" t="s">
        <v>31</v>
      </c>
      <c r="G5792" t="s">
        <v>217</v>
      </c>
      <c r="H5792" t="s">
        <v>218</v>
      </c>
      <c r="I5792" t="s">
        <v>34</v>
      </c>
      <c r="J5792" t="s">
        <v>130</v>
      </c>
      <c r="K5792">
        <v>2</v>
      </c>
      <c r="L5792" s="2">
        <v>28000</v>
      </c>
      <c r="M5792">
        <v>10</v>
      </c>
      <c r="N5792" s="2">
        <v>56000</v>
      </c>
      <c r="O5792" s="2">
        <v>5600</v>
      </c>
      <c r="P5792" s="2">
        <v>50400</v>
      </c>
      <c r="Q5792" s="2">
        <v>39645.589999999997</v>
      </c>
      <c r="R5792" s="2">
        <v>10754.41</v>
      </c>
      <c r="S5792" t="s">
        <v>64</v>
      </c>
      <c r="T5792" t="s">
        <v>290</v>
      </c>
      <c r="U5792" t="s">
        <v>291</v>
      </c>
      <c r="V5792" t="s">
        <v>39</v>
      </c>
      <c r="W5792" t="s">
        <v>40</v>
      </c>
      <c r="X5792" t="s">
        <v>97</v>
      </c>
      <c r="Y5792" t="s">
        <v>42</v>
      </c>
      <c r="Z5792" t="s">
        <v>43</v>
      </c>
      <c r="AA5792" t="s">
        <v>44</v>
      </c>
      <c r="AB5792" t="s">
        <v>44</v>
      </c>
    </row>
    <row r="5793" spans="1:28" x14ac:dyDescent="0.25">
      <c r="A5793" t="s">
        <v>10450</v>
      </c>
      <c r="B5793" s="1">
        <v>45759</v>
      </c>
      <c r="C5793" t="s">
        <v>401</v>
      </c>
      <c r="D5793" t="s">
        <v>402</v>
      </c>
      <c r="E5793">
        <v>37</v>
      </c>
      <c r="F5793" t="s">
        <v>31</v>
      </c>
      <c r="G5793" t="s">
        <v>81</v>
      </c>
      <c r="H5793" t="s">
        <v>82</v>
      </c>
      <c r="I5793" t="s">
        <v>51</v>
      </c>
      <c r="J5793" t="s">
        <v>52</v>
      </c>
      <c r="K5793">
        <v>1</v>
      </c>
      <c r="L5793" s="2">
        <v>600</v>
      </c>
      <c r="M5793">
        <v>0</v>
      </c>
      <c r="N5793" s="2">
        <v>600</v>
      </c>
      <c r="O5793" s="2">
        <v>0</v>
      </c>
      <c r="P5793" s="2">
        <v>600</v>
      </c>
      <c r="Q5793" s="2">
        <v>468.09</v>
      </c>
      <c r="R5793" s="2">
        <v>131.91</v>
      </c>
      <c r="S5793" t="s">
        <v>53</v>
      </c>
      <c r="T5793" t="s">
        <v>275</v>
      </c>
      <c r="U5793" t="s">
        <v>123</v>
      </c>
      <c r="V5793" t="s">
        <v>39</v>
      </c>
      <c r="W5793" t="s">
        <v>40</v>
      </c>
      <c r="X5793" t="s">
        <v>97</v>
      </c>
      <c r="Y5793" t="s">
        <v>56</v>
      </c>
      <c r="Z5793" t="s">
        <v>43</v>
      </c>
      <c r="AA5793" t="s">
        <v>44</v>
      </c>
      <c r="AB5793" t="s">
        <v>44</v>
      </c>
    </row>
    <row r="5794" spans="1:28" x14ac:dyDescent="0.25">
      <c r="A5794" t="s">
        <v>10451</v>
      </c>
      <c r="B5794" s="1">
        <v>45759</v>
      </c>
      <c r="C5794" t="s">
        <v>6535</v>
      </c>
      <c r="D5794" t="s">
        <v>6536</v>
      </c>
      <c r="E5794">
        <v>56</v>
      </c>
      <c r="F5794" t="s">
        <v>31</v>
      </c>
      <c r="G5794" t="s">
        <v>60</v>
      </c>
      <c r="H5794" t="s">
        <v>61</v>
      </c>
      <c r="I5794" t="s">
        <v>62</v>
      </c>
      <c r="J5794" t="s">
        <v>63</v>
      </c>
      <c r="K5794">
        <v>2</v>
      </c>
      <c r="L5794" s="2">
        <v>3500</v>
      </c>
      <c r="M5794">
        <v>5</v>
      </c>
      <c r="N5794" s="2">
        <v>7000</v>
      </c>
      <c r="O5794" s="2">
        <v>350</v>
      </c>
      <c r="P5794" s="2">
        <v>6650</v>
      </c>
      <c r="Q5794" s="2">
        <v>4567.95</v>
      </c>
      <c r="R5794" s="2">
        <v>2082.0500000000002</v>
      </c>
      <c r="S5794" t="s">
        <v>64</v>
      </c>
      <c r="T5794" t="s">
        <v>96</v>
      </c>
      <c r="U5794" t="s">
        <v>96</v>
      </c>
      <c r="V5794" t="s">
        <v>39</v>
      </c>
      <c r="W5794" t="s">
        <v>137</v>
      </c>
      <c r="X5794" t="s">
        <v>97</v>
      </c>
      <c r="Y5794" t="s">
        <v>42</v>
      </c>
      <c r="Z5794" t="s">
        <v>223</v>
      </c>
      <c r="AA5794" t="s">
        <v>44</v>
      </c>
      <c r="AB5794" t="s">
        <v>68</v>
      </c>
    </row>
    <row r="5795" spans="1:28" x14ac:dyDescent="0.25">
      <c r="A5795" t="s">
        <v>10452</v>
      </c>
      <c r="B5795" s="1">
        <v>45759</v>
      </c>
      <c r="C5795" t="s">
        <v>2985</v>
      </c>
      <c r="D5795" t="s">
        <v>2986</v>
      </c>
      <c r="E5795">
        <v>55</v>
      </c>
      <c r="F5795" t="s">
        <v>48</v>
      </c>
      <c r="G5795" t="s">
        <v>217</v>
      </c>
      <c r="H5795" t="s">
        <v>218</v>
      </c>
      <c r="I5795" t="s">
        <v>34</v>
      </c>
      <c r="J5795" t="s">
        <v>130</v>
      </c>
      <c r="K5795">
        <v>1</v>
      </c>
      <c r="L5795" s="2">
        <v>28000</v>
      </c>
      <c r="M5795">
        <v>15</v>
      </c>
      <c r="N5795" s="2">
        <v>28000</v>
      </c>
      <c r="O5795" s="2">
        <v>4200</v>
      </c>
      <c r="P5795" s="2">
        <v>23800</v>
      </c>
      <c r="Q5795" s="2">
        <v>15274.61</v>
      </c>
      <c r="R5795" s="2">
        <v>8525.39</v>
      </c>
      <c r="S5795" t="s">
        <v>64</v>
      </c>
      <c r="T5795" t="s">
        <v>163</v>
      </c>
      <c r="U5795" t="s">
        <v>164</v>
      </c>
      <c r="V5795" t="s">
        <v>39</v>
      </c>
      <c r="W5795" t="s">
        <v>66</v>
      </c>
      <c r="X5795" t="s">
        <v>67</v>
      </c>
      <c r="Y5795" t="s">
        <v>56</v>
      </c>
      <c r="Z5795" t="s">
        <v>43</v>
      </c>
      <c r="AA5795" t="s">
        <v>44</v>
      </c>
      <c r="AB5795" t="s">
        <v>44</v>
      </c>
    </row>
    <row r="5796" spans="1:28" x14ac:dyDescent="0.25">
      <c r="A5796" t="s">
        <v>10453</v>
      </c>
      <c r="B5796" s="1">
        <v>45759</v>
      </c>
      <c r="C5796" t="s">
        <v>5626</v>
      </c>
      <c r="D5796" t="s">
        <v>5627</v>
      </c>
      <c r="E5796">
        <v>38</v>
      </c>
      <c r="F5796" t="s">
        <v>111</v>
      </c>
      <c r="G5796" t="s">
        <v>212</v>
      </c>
      <c r="H5796" t="s">
        <v>213</v>
      </c>
      <c r="I5796" t="s">
        <v>51</v>
      </c>
      <c r="J5796" t="s">
        <v>52</v>
      </c>
      <c r="K5796">
        <v>2</v>
      </c>
      <c r="L5796" s="2">
        <v>400</v>
      </c>
      <c r="M5796">
        <v>15</v>
      </c>
      <c r="N5796" s="2">
        <v>800</v>
      </c>
      <c r="O5796" s="2">
        <v>120</v>
      </c>
      <c r="P5796" s="2">
        <v>680</v>
      </c>
      <c r="Q5796" s="2">
        <v>449.39</v>
      </c>
      <c r="R5796" s="2">
        <v>230.61</v>
      </c>
      <c r="S5796" t="s">
        <v>53</v>
      </c>
      <c r="T5796" t="s">
        <v>136</v>
      </c>
      <c r="U5796" t="s">
        <v>38</v>
      </c>
      <c r="V5796" t="s">
        <v>39</v>
      </c>
      <c r="W5796" t="s">
        <v>83</v>
      </c>
      <c r="X5796" t="s">
        <v>41</v>
      </c>
      <c r="Y5796" t="s">
        <v>56</v>
      </c>
      <c r="Z5796" t="s">
        <v>43</v>
      </c>
      <c r="AA5796" t="s">
        <v>44</v>
      </c>
      <c r="AB5796" t="s">
        <v>44</v>
      </c>
    </row>
    <row r="5797" spans="1:28" x14ac:dyDescent="0.25">
      <c r="A5797" t="s">
        <v>10454</v>
      </c>
      <c r="B5797" s="1">
        <v>45760</v>
      </c>
      <c r="C5797" t="s">
        <v>3717</v>
      </c>
      <c r="D5797" t="s">
        <v>3718</v>
      </c>
      <c r="E5797">
        <v>19</v>
      </c>
      <c r="F5797" t="s">
        <v>31</v>
      </c>
      <c r="G5797" t="s">
        <v>217</v>
      </c>
      <c r="H5797" t="s">
        <v>218</v>
      </c>
      <c r="I5797" t="s">
        <v>34</v>
      </c>
      <c r="J5797" t="s">
        <v>130</v>
      </c>
      <c r="K5797">
        <v>2</v>
      </c>
      <c r="L5797" s="2">
        <v>28000</v>
      </c>
      <c r="M5797">
        <v>10</v>
      </c>
      <c r="N5797" s="2">
        <v>56000</v>
      </c>
      <c r="O5797" s="2">
        <v>5600</v>
      </c>
      <c r="P5797" s="2">
        <v>50400</v>
      </c>
      <c r="Q5797" s="2">
        <v>37614.769999999997</v>
      </c>
      <c r="R5797" s="2">
        <v>12785.23</v>
      </c>
      <c r="S5797" t="s">
        <v>36</v>
      </c>
      <c r="T5797" t="s">
        <v>37</v>
      </c>
      <c r="U5797" t="s">
        <v>38</v>
      </c>
      <c r="V5797" t="s">
        <v>39</v>
      </c>
      <c r="W5797" t="s">
        <v>40</v>
      </c>
      <c r="X5797" t="s">
        <v>97</v>
      </c>
      <c r="Y5797" t="s">
        <v>56</v>
      </c>
      <c r="Z5797" t="s">
        <v>508</v>
      </c>
      <c r="AA5797" t="s">
        <v>44</v>
      </c>
      <c r="AB5797" t="s">
        <v>44</v>
      </c>
    </row>
    <row r="5798" spans="1:28" x14ac:dyDescent="0.25">
      <c r="A5798" t="s">
        <v>10455</v>
      </c>
      <c r="B5798" s="1">
        <v>45760</v>
      </c>
      <c r="C5798" t="s">
        <v>4887</v>
      </c>
      <c r="D5798" t="s">
        <v>4888</v>
      </c>
      <c r="E5798">
        <v>18</v>
      </c>
      <c r="F5798" t="s">
        <v>31</v>
      </c>
      <c r="G5798" t="s">
        <v>101</v>
      </c>
      <c r="H5798" t="s">
        <v>102</v>
      </c>
      <c r="I5798" t="s">
        <v>103</v>
      </c>
      <c r="J5798" t="s">
        <v>104</v>
      </c>
      <c r="K5798">
        <v>1</v>
      </c>
      <c r="L5798" s="2">
        <v>1800</v>
      </c>
      <c r="M5798">
        <v>10</v>
      </c>
      <c r="N5798" s="2">
        <v>1800</v>
      </c>
      <c r="O5798" s="2">
        <v>180</v>
      </c>
      <c r="P5798" s="2">
        <v>1620</v>
      </c>
      <c r="Q5798" s="2">
        <v>1256.8499999999999</v>
      </c>
      <c r="R5798" s="2">
        <v>363.15</v>
      </c>
      <c r="S5798" t="s">
        <v>36</v>
      </c>
      <c r="T5798" t="s">
        <v>290</v>
      </c>
      <c r="U5798" t="s">
        <v>291</v>
      </c>
      <c r="V5798" t="s">
        <v>39</v>
      </c>
      <c r="W5798" t="s">
        <v>137</v>
      </c>
      <c r="X5798" t="s">
        <v>41</v>
      </c>
      <c r="Y5798" t="s">
        <v>42</v>
      </c>
      <c r="Z5798" t="s">
        <v>43</v>
      </c>
      <c r="AA5798" t="s">
        <v>44</v>
      </c>
      <c r="AB5798" t="s">
        <v>44</v>
      </c>
    </row>
    <row r="5799" spans="1:28" x14ac:dyDescent="0.25">
      <c r="A5799" t="s">
        <v>10456</v>
      </c>
      <c r="B5799" s="1">
        <v>45760</v>
      </c>
      <c r="C5799" t="s">
        <v>935</v>
      </c>
      <c r="D5799" t="s">
        <v>936</v>
      </c>
      <c r="E5799">
        <v>56</v>
      </c>
      <c r="F5799" t="s">
        <v>48</v>
      </c>
      <c r="G5799" t="s">
        <v>352</v>
      </c>
      <c r="H5799" t="s">
        <v>353</v>
      </c>
      <c r="I5799" t="s">
        <v>103</v>
      </c>
      <c r="J5799" t="s">
        <v>104</v>
      </c>
      <c r="K5799">
        <v>6</v>
      </c>
      <c r="L5799" s="2">
        <v>850</v>
      </c>
      <c r="M5799">
        <v>10</v>
      </c>
      <c r="N5799" s="2">
        <v>5100</v>
      </c>
      <c r="O5799" s="2">
        <v>510</v>
      </c>
      <c r="P5799" s="2">
        <v>4590</v>
      </c>
      <c r="Q5799" s="2">
        <v>3259.12</v>
      </c>
      <c r="R5799" s="2">
        <v>1330.88</v>
      </c>
      <c r="S5799" t="s">
        <v>53</v>
      </c>
      <c r="T5799" t="s">
        <v>398</v>
      </c>
      <c r="U5799" t="s">
        <v>399</v>
      </c>
      <c r="V5799" t="s">
        <v>39</v>
      </c>
      <c r="W5799" t="s">
        <v>83</v>
      </c>
      <c r="X5799" t="s">
        <v>41</v>
      </c>
      <c r="Y5799" t="s">
        <v>56</v>
      </c>
      <c r="Z5799" t="s">
        <v>43</v>
      </c>
      <c r="AA5799" t="s">
        <v>68</v>
      </c>
      <c r="AB5799" t="s">
        <v>44</v>
      </c>
    </row>
    <row r="5800" spans="1:28" x14ac:dyDescent="0.25">
      <c r="A5800" t="s">
        <v>10457</v>
      </c>
      <c r="B5800" s="1">
        <v>45760</v>
      </c>
      <c r="C5800" t="s">
        <v>10458</v>
      </c>
      <c r="D5800" t="s">
        <v>10459</v>
      </c>
      <c r="E5800">
        <v>23</v>
      </c>
      <c r="F5800" t="s">
        <v>48</v>
      </c>
      <c r="G5800" t="s">
        <v>561</v>
      </c>
      <c r="H5800" t="s">
        <v>562</v>
      </c>
      <c r="I5800" t="s">
        <v>34</v>
      </c>
      <c r="J5800" t="s">
        <v>143</v>
      </c>
      <c r="K5800">
        <v>3</v>
      </c>
      <c r="L5800" s="2">
        <v>900</v>
      </c>
      <c r="M5800">
        <v>20</v>
      </c>
      <c r="N5800" s="2">
        <v>2700</v>
      </c>
      <c r="O5800" s="2">
        <v>540</v>
      </c>
      <c r="P5800" s="2">
        <v>2160</v>
      </c>
      <c r="Q5800" s="2">
        <v>1392.12</v>
      </c>
      <c r="R5800" s="2">
        <v>767.88</v>
      </c>
      <c r="S5800" t="s">
        <v>53</v>
      </c>
      <c r="T5800" t="s">
        <v>136</v>
      </c>
      <c r="U5800" t="s">
        <v>38</v>
      </c>
      <c r="V5800" t="s">
        <v>39</v>
      </c>
      <c r="W5800" t="s">
        <v>124</v>
      </c>
      <c r="X5800" t="s">
        <v>97</v>
      </c>
      <c r="Y5800" t="s">
        <v>56</v>
      </c>
      <c r="Z5800" t="s">
        <v>43</v>
      </c>
      <c r="AA5800" t="s">
        <v>44</v>
      </c>
      <c r="AB5800" t="s">
        <v>44</v>
      </c>
    </row>
    <row r="5801" spans="1:28" x14ac:dyDescent="0.25">
      <c r="A5801" t="s">
        <v>10460</v>
      </c>
      <c r="B5801" s="1">
        <v>45760</v>
      </c>
      <c r="C5801" t="s">
        <v>4228</v>
      </c>
      <c r="D5801" t="s">
        <v>4229</v>
      </c>
      <c r="E5801">
        <v>48</v>
      </c>
      <c r="F5801" t="s">
        <v>48</v>
      </c>
      <c r="G5801" t="s">
        <v>128</v>
      </c>
      <c r="H5801" t="s">
        <v>129</v>
      </c>
      <c r="I5801" t="s">
        <v>74</v>
      </c>
      <c r="J5801" t="s">
        <v>130</v>
      </c>
      <c r="K5801">
        <v>3</v>
      </c>
      <c r="L5801" s="2">
        <v>1700</v>
      </c>
      <c r="M5801">
        <v>5</v>
      </c>
      <c r="N5801" s="2">
        <v>5100</v>
      </c>
      <c r="O5801" s="2">
        <v>255</v>
      </c>
      <c r="P5801" s="2">
        <v>4845</v>
      </c>
      <c r="Q5801" s="2">
        <v>3666.88</v>
      </c>
      <c r="R5801" s="2">
        <v>1178.1199999999999</v>
      </c>
      <c r="S5801" t="s">
        <v>53</v>
      </c>
      <c r="T5801" t="s">
        <v>65</v>
      </c>
      <c r="U5801" t="s">
        <v>65</v>
      </c>
      <c r="V5801" t="s">
        <v>39</v>
      </c>
      <c r="W5801" t="s">
        <v>66</v>
      </c>
      <c r="X5801" t="s">
        <v>97</v>
      </c>
      <c r="Y5801" t="s">
        <v>56</v>
      </c>
      <c r="Z5801" t="s">
        <v>43</v>
      </c>
      <c r="AA5801" t="s">
        <v>44</v>
      </c>
      <c r="AB5801" t="s">
        <v>44</v>
      </c>
    </row>
    <row r="5802" spans="1:28" x14ac:dyDescent="0.25">
      <c r="A5802" t="s">
        <v>10461</v>
      </c>
      <c r="B5802" s="1">
        <v>45760</v>
      </c>
      <c r="C5802" t="s">
        <v>1780</v>
      </c>
      <c r="D5802" t="s">
        <v>1781</v>
      </c>
      <c r="E5802">
        <v>34</v>
      </c>
      <c r="F5802" t="s">
        <v>31</v>
      </c>
      <c r="G5802" t="s">
        <v>298</v>
      </c>
      <c r="H5802" t="s">
        <v>299</v>
      </c>
      <c r="I5802" t="s">
        <v>103</v>
      </c>
      <c r="J5802" t="s">
        <v>104</v>
      </c>
      <c r="K5802">
        <v>6</v>
      </c>
      <c r="L5802" s="2">
        <v>700</v>
      </c>
      <c r="M5802">
        <v>5</v>
      </c>
      <c r="N5802" s="2">
        <v>4200</v>
      </c>
      <c r="O5802" s="2">
        <v>210</v>
      </c>
      <c r="P5802" s="2">
        <v>3990</v>
      </c>
      <c r="Q5802" s="2">
        <v>2735.46</v>
      </c>
      <c r="R5802" s="2">
        <v>1254.54</v>
      </c>
      <c r="S5802" t="s">
        <v>36</v>
      </c>
      <c r="T5802" t="s">
        <v>163</v>
      </c>
      <c r="U5802" t="s">
        <v>164</v>
      </c>
      <c r="V5802" t="s">
        <v>39</v>
      </c>
      <c r="W5802" t="s">
        <v>137</v>
      </c>
      <c r="X5802" t="s">
        <v>41</v>
      </c>
      <c r="Y5802" t="s">
        <v>56</v>
      </c>
      <c r="Z5802" t="s">
        <v>43</v>
      </c>
      <c r="AA5802" t="s">
        <v>44</v>
      </c>
      <c r="AB5802" t="s">
        <v>44</v>
      </c>
    </row>
    <row r="5803" spans="1:28" x14ac:dyDescent="0.25">
      <c r="A5803" t="s">
        <v>10462</v>
      </c>
      <c r="B5803" s="1">
        <v>45760</v>
      </c>
      <c r="C5803" t="s">
        <v>4437</v>
      </c>
      <c r="D5803" t="s">
        <v>4438</v>
      </c>
      <c r="E5803">
        <v>55</v>
      </c>
      <c r="F5803" t="s">
        <v>48</v>
      </c>
      <c r="G5803" t="s">
        <v>238</v>
      </c>
      <c r="H5803" t="s">
        <v>239</v>
      </c>
      <c r="I5803" t="s">
        <v>62</v>
      </c>
      <c r="J5803" t="s">
        <v>63</v>
      </c>
      <c r="K5803">
        <v>1</v>
      </c>
      <c r="L5803" s="2">
        <v>6500</v>
      </c>
      <c r="M5803">
        <v>5</v>
      </c>
      <c r="N5803" s="2">
        <v>6500</v>
      </c>
      <c r="O5803" s="2">
        <v>325</v>
      </c>
      <c r="P5803" s="2">
        <v>6175</v>
      </c>
      <c r="Q5803" s="2">
        <v>3730.03</v>
      </c>
      <c r="R5803" s="2">
        <v>2444.9699999999998</v>
      </c>
      <c r="S5803" t="s">
        <v>64</v>
      </c>
      <c r="T5803" t="s">
        <v>263</v>
      </c>
      <c r="U5803" t="s">
        <v>91</v>
      </c>
      <c r="V5803" t="s">
        <v>39</v>
      </c>
      <c r="W5803" t="s">
        <v>83</v>
      </c>
      <c r="X5803" t="s">
        <v>97</v>
      </c>
      <c r="Y5803" t="s">
        <v>42</v>
      </c>
      <c r="Z5803" t="s">
        <v>43</v>
      </c>
      <c r="AA5803" t="s">
        <v>44</v>
      </c>
      <c r="AB5803" t="s">
        <v>44</v>
      </c>
    </row>
    <row r="5804" spans="1:28" x14ac:dyDescent="0.25">
      <c r="A5804" t="s">
        <v>10463</v>
      </c>
      <c r="B5804" s="1">
        <v>45760</v>
      </c>
      <c r="C5804" t="s">
        <v>8507</v>
      </c>
      <c r="D5804" t="s">
        <v>8508</v>
      </c>
      <c r="E5804">
        <v>33</v>
      </c>
      <c r="F5804" t="s">
        <v>31</v>
      </c>
      <c r="G5804" t="s">
        <v>212</v>
      </c>
      <c r="H5804" t="s">
        <v>213</v>
      </c>
      <c r="I5804" t="s">
        <v>51</v>
      </c>
      <c r="J5804" t="s">
        <v>52</v>
      </c>
      <c r="K5804">
        <v>3</v>
      </c>
      <c r="L5804" s="2">
        <v>400</v>
      </c>
      <c r="M5804">
        <v>5</v>
      </c>
      <c r="N5804" s="2">
        <v>1200</v>
      </c>
      <c r="O5804" s="2">
        <v>60</v>
      </c>
      <c r="P5804" s="2">
        <v>1140</v>
      </c>
      <c r="Q5804" s="2">
        <v>675.17</v>
      </c>
      <c r="R5804" s="2">
        <v>464.83</v>
      </c>
      <c r="S5804" t="s">
        <v>64</v>
      </c>
      <c r="T5804" t="s">
        <v>178</v>
      </c>
      <c r="U5804" t="s">
        <v>154</v>
      </c>
      <c r="V5804" t="s">
        <v>39</v>
      </c>
      <c r="W5804" t="s">
        <v>137</v>
      </c>
      <c r="X5804" t="s">
        <v>97</v>
      </c>
      <c r="Y5804" t="s">
        <v>56</v>
      </c>
      <c r="Z5804" t="s">
        <v>223</v>
      </c>
      <c r="AA5804" t="s">
        <v>44</v>
      </c>
      <c r="AB5804" t="s">
        <v>44</v>
      </c>
    </row>
    <row r="5805" spans="1:28" x14ac:dyDescent="0.25">
      <c r="A5805" t="s">
        <v>10464</v>
      </c>
      <c r="B5805" s="1">
        <v>45760</v>
      </c>
      <c r="C5805" t="s">
        <v>4507</v>
      </c>
      <c r="D5805" t="s">
        <v>4508</v>
      </c>
      <c r="E5805">
        <v>29</v>
      </c>
      <c r="F5805" t="s">
        <v>31</v>
      </c>
      <c r="G5805" t="s">
        <v>318</v>
      </c>
      <c r="H5805" t="s">
        <v>319</v>
      </c>
      <c r="I5805" t="s">
        <v>34</v>
      </c>
      <c r="J5805" t="s">
        <v>190</v>
      </c>
      <c r="K5805">
        <v>2</v>
      </c>
      <c r="L5805" s="2">
        <v>2500</v>
      </c>
      <c r="M5805">
        <v>25</v>
      </c>
      <c r="N5805" s="2">
        <v>5000</v>
      </c>
      <c r="O5805" s="2">
        <v>1250</v>
      </c>
      <c r="P5805" s="2">
        <v>3750</v>
      </c>
      <c r="Q5805" s="2">
        <v>2317.9899999999998</v>
      </c>
      <c r="R5805" s="2">
        <v>1432.01</v>
      </c>
      <c r="S5805" t="s">
        <v>36</v>
      </c>
      <c r="T5805" t="s">
        <v>578</v>
      </c>
      <c r="U5805" t="s">
        <v>579</v>
      </c>
      <c r="V5805" t="s">
        <v>39</v>
      </c>
      <c r="W5805" t="s">
        <v>66</v>
      </c>
      <c r="X5805" t="s">
        <v>97</v>
      </c>
      <c r="Y5805" t="s">
        <v>42</v>
      </c>
      <c r="Z5805" t="s">
        <v>223</v>
      </c>
      <c r="AA5805" t="s">
        <v>44</v>
      </c>
      <c r="AB5805" t="s">
        <v>44</v>
      </c>
    </row>
    <row r="5806" spans="1:28" x14ac:dyDescent="0.25">
      <c r="A5806" t="s">
        <v>10465</v>
      </c>
      <c r="B5806" s="1">
        <v>45760</v>
      </c>
      <c r="C5806" t="s">
        <v>7017</v>
      </c>
      <c r="D5806" t="s">
        <v>7018</v>
      </c>
      <c r="E5806">
        <v>23</v>
      </c>
      <c r="F5806" t="s">
        <v>31</v>
      </c>
      <c r="G5806" t="s">
        <v>202</v>
      </c>
      <c r="H5806" t="s">
        <v>203</v>
      </c>
      <c r="I5806" t="s">
        <v>103</v>
      </c>
      <c r="J5806" t="s">
        <v>104</v>
      </c>
      <c r="K5806">
        <v>5</v>
      </c>
      <c r="L5806" s="2">
        <v>550</v>
      </c>
      <c r="M5806">
        <v>20</v>
      </c>
      <c r="N5806" s="2">
        <v>2750</v>
      </c>
      <c r="O5806" s="2">
        <v>550</v>
      </c>
      <c r="P5806" s="2">
        <v>2200</v>
      </c>
      <c r="Q5806" s="2">
        <v>1376.25</v>
      </c>
      <c r="R5806" s="2">
        <v>823.75</v>
      </c>
      <c r="S5806" t="s">
        <v>36</v>
      </c>
      <c r="T5806" t="s">
        <v>136</v>
      </c>
      <c r="U5806" t="s">
        <v>38</v>
      </c>
      <c r="V5806" t="s">
        <v>39</v>
      </c>
      <c r="W5806" t="s">
        <v>66</v>
      </c>
      <c r="X5806" t="s">
        <v>97</v>
      </c>
      <c r="Y5806" t="s">
        <v>56</v>
      </c>
      <c r="Z5806" t="s">
        <v>223</v>
      </c>
      <c r="AA5806" t="s">
        <v>44</v>
      </c>
      <c r="AB5806" t="s">
        <v>44</v>
      </c>
    </row>
    <row r="5807" spans="1:28" x14ac:dyDescent="0.25">
      <c r="A5807" t="s">
        <v>10466</v>
      </c>
      <c r="B5807" s="1">
        <v>45760</v>
      </c>
      <c r="C5807" t="s">
        <v>3162</v>
      </c>
      <c r="D5807" t="s">
        <v>3163</v>
      </c>
      <c r="E5807">
        <v>59</v>
      </c>
      <c r="F5807" t="s">
        <v>48</v>
      </c>
      <c r="G5807" t="s">
        <v>158</v>
      </c>
      <c r="H5807" t="s">
        <v>159</v>
      </c>
      <c r="I5807" t="s">
        <v>51</v>
      </c>
      <c r="J5807" t="s">
        <v>52</v>
      </c>
      <c r="K5807">
        <v>3</v>
      </c>
      <c r="L5807" s="2">
        <v>650</v>
      </c>
      <c r="M5807">
        <v>30</v>
      </c>
      <c r="N5807" s="2">
        <v>1950</v>
      </c>
      <c r="O5807" s="2">
        <v>585</v>
      </c>
      <c r="P5807" s="2">
        <v>1365</v>
      </c>
      <c r="Q5807" s="2">
        <v>1015.94</v>
      </c>
      <c r="R5807" s="2">
        <v>349.06</v>
      </c>
      <c r="S5807" t="s">
        <v>53</v>
      </c>
      <c r="T5807" t="s">
        <v>153</v>
      </c>
      <c r="U5807" t="s">
        <v>154</v>
      </c>
      <c r="V5807" t="s">
        <v>39</v>
      </c>
      <c r="W5807" t="s">
        <v>40</v>
      </c>
      <c r="X5807" t="s">
        <v>41</v>
      </c>
      <c r="Y5807" t="s">
        <v>42</v>
      </c>
      <c r="Z5807" t="s">
        <v>43</v>
      </c>
      <c r="AA5807" t="s">
        <v>44</v>
      </c>
      <c r="AB5807" t="s">
        <v>44</v>
      </c>
    </row>
    <row r="5808" spans="1:28" x14ac:dyDescent="0.25">
      <c r="A5808" t="s">
        <v>10467</v>
      </c>
      <c r="B5808" s="1">
        <v>45760</v>
      </c>
      <c r="C5808" t="s">
        <v>779</v>
      </c>
      <c r="D5808" t="s">
        <v>780</v>
      </c>
      <c r="E5808">
        <v>26</v>
      </c>
      <c r="F5808" t="s">
        <v>31</v>
      </c>
      <c r="G5808" t="s">
        <v>238</v>
      </c>
      <c r="H5808" t="s">
        <v>239</v>
      </c>
      <c r="I5808" t="s">
        <v>62</v>
      </c>
      <c r="J5808" t="s">
        <v>63</v>
      </c>
      <c r="K5808">
        <v>6</v>
      </c>
      <c r="L5808" s="2">
        <v>6500</v>
      </c>
      <c r="M5808">
        <v>20</v>
      </c>
      <c r="N5808" s="2">
        <v>39000</v>
      </c>
      <c r="O5808" s="2">
        <v>7800</v>
      </c>
      <c r="P5808" s="2">
        <v>31200</v>
      </c>
      <c r="Q5808" s="2">
        <v>19016.7</v>
      </c>
      <c r="R5808" s="2">
        <v>12183.3</v>
      </c>
      <c r="S5808" t="s">
        <v>53</v>
      </c>
      <c r="T5808" t="s">
        <v>90</v>
      </c>
      <c r="U5808" t="s">
        <v>91</v>
      </c>
      <c r="V5808" t="s">
        <v>39</v>
      </c>
      <c r="W5808" t="s">
        <v>92</v>
      </c>
      <c r="X5808" t="s">
        <v>97</v>
      </c>
      <c r="Y5808" t="s">
        <v>84</v>
      </c>
      <c r="Z5808" t="s">
        <v>43</v>
      </c>
      <c r="AA5808" t="s">
        <v>44</v>
      </c>
      <c r="AB5808" t="s">
        <v>44</v>
      </c>
    </row>
    <row r="5809" spans="1:28" x14ac:dyDescent="0.25">
      <c r="A5809" t="s">
        <v>10468</v>
      </c>
      <c r="B5809" s="1">
        <v>45760</v>
      </c>
      <c r="C5809" t="s">
        <v>1259</v>
      </c>
      <c r="D5809" t="s">
        <v>1260</v>
      </c>
      <c r="E5809">
        <v>27</v>
      </c>
      <c r="F5809" t="s">
        <v>48</v>
      </c>
      <c r="G5809" t="s">
        <v>344</v>
      </c>
      <c r="H5809" t="s">
        <v>345</v>
      </c>
      <c r="I5809" t="s">
        <v>34</v>
      </c>
      <c r="J5809" t="s">
        <v>121</v>
      </c>
      <c r="K5809">
        <v>3</v>
      </c>
      <c r="L5809" s="2">
        <v>1600</v>
      </c>
      <c r="M5809">
        <v>10</v>
      </c>
      <c r="N5809" s="2">
        <v>4800</v>
      </c>
      <c r="O5809" s="2">
        <v>480</v>
      </c>
      <c r="P5809" s="2">
        <v>4320</v>
      </c>
      <c r="Q5809" s="2">
        <v>3373.17</v>
      </c>
      <c r="R5809" s="2">
        <v>946.83</v>
      </c>
      <c r="S5809" t="s">
        <v>53</v>
      </c>
      <c r="T5809" t="s">
        <v>76</v>
      </c>
      <c r="U5809" t="s">
        <v>77</v>
      </c>
      <c r="V5809" t="s">
        <v>39</v>
      </c>
      <c r="W5809" t="s">
        <v>83</v>
      </c>
      <c r="X5809" t="s">
        <v>97</v>
      </c>
      <c r="Y5809" t="s">
        <v>56</v>
      </c>
      <c r="Z5809" t="s">
        <v>43</v>
      </c>
      <c r="AA5809" t="s">
        <v>44</v>
      </c>
      <c r="AB5809" t="s">
        <v>44</v>
      </c>
    </row>
    <row r="5810" spans="1:28" x14ac:dyDescent="0.25">
      <c r="A5810" t="s">
        <v>10469</v>
      </c>
      <c r="B5810" s="1">
        <v>45760</v>
      </c>
      <c r="C5810" t="s">
        <v>46</v>
      </c>
      <c r="D5810" t="s">
        <v>47</v>
      </c>
      <c r="E5810">
        <v>43</v>
      </c>
      <c r="F5810" t="s">
        <v>48</v>
      </c>
      <c r="G5810" t="s">
        <v>212</v>
      </c>
      <c r="H5810" t="s">
        <v>213</v>
      </c>
      <c r="I5810" t="s">
        <v>51</v>
      </c>
      <c r="J5810" t="s">
        <v>52</v>
      </c>
      <c r="K5810">
        <v>1</v>
      </c>
      <c r="L5810" s="2">
        <v>400</v>
      </c>
      <c r="M5810">
        <v>20</v>
      </c>
      <c r="N5810" s="2">
        <v>400</v>
      </c>
      <c r="O5810" s="2">
        <v>80</v>
      </c>
      <c r="P5810" s="2">
        <v>320</v>
      </c>
      <c r="Q5810" s="2">
        <v>208.23</v>
      </c>
      <c r="R5810" s="2">
        <v>111.77</v>
      </c>
      <c r="S5810" t="s">
        <v>36</v>
      </c>
      <c r="T5810" t="s">
        <v>153</v>
      </c>
      <c r="U5810" t="s">
        <v>154</v>
      </c>
      <c r="V5810" t="s">
        <v>39</v>
      </c>
      <c r="W5810" t="s">
        <v>66</v>
      </c>
      <c r="X5810" t="s">
        <v>41</v>
      </c>
      <c r="Y5810" t="s">
        <v>56</v>
      </c>
      <c r="Z5810" t="s">
        <v>43</v>
      </c>
      <c r="AA5810" t="s">
        <v>44</v>
      </c>
      <c r="AB5810" t="s">
        <v>44</v>
      </c>
    </row>
    <row r="5811" spans="1:28" x14ac:dyDescent="0.25">
      <c r="A5811" t="s">
        <v>10470</v>
      </c>
      <c r="B5811" s="1">
        <v>45760</v>
      </c>
      <c r="C5811" t="s">
        <v>7532</v>
      </c>
      <c r="D5811" t="s">
        <v>7533</v>
      </c>
      <c r="E5811">
        <v>37</v>
      </c>
      <c r="F5811" t="s">
        <v>48</v>
      </c>
      <c r="G5811" t="s">
        <v>280</v>
      </c>
      <c r="H5811" t="s">
        <v>281</v>
      </c>
      <c r="I5811" t="s">
        <v>62</v>
      </c>
      <c r="J5811" t="s">
        <v>190</v>
      </c>
      <c r="K5811">
        <v>2</v>
      </c>
      <c r="L5811" s="2">
        <v>700</v>
      </c>
      <c r="M5811">
        <v>15</v>
      </c>
      <c r="N5811" s="2">
        <v>1400</v>
      </c>
      <c r="O5811" s="2">
        <v>210</v>
      </c>
      <c r="P5811" s="2">
        <v>1190</v>
      </c>
      <c r="Q5811" s="2">
        <v>905.48</v>
      </c>
      <c r="R5811" s="2">
        <v>284.52</v>
      </c>
      <c r="S5811" t="s">
        <v>53</v>
      </c>
      <c r="T5811" t="s">
        <v>105</v>
      </c>
      <c r="U5811" t="s">
        <v>106</v>
      </c>
      <c r="V5811" t="s">
        <v>39</v>
      </c>
      <c r="W5811" t="s">
        <v>92</v>
      </c>
      <c r="X5811" t="s">
        <v>67</v>
      </c>
      <c r="Y5811" t="s">
        <v>56</v>
      </c>
      <c r="Z5811" t="s">
        <v>107</v>
      </c>
      <c r="AA5811" t="s">
        <v>68</v>
      </c>
      <c r="AB5811" t="s">
        <v>68</v>
      </c>
    </row>
    <row r="5812" spans="1:28" x14ac:dyDescent="0.25">
      <c r="A5812" t="s">
        <v>10471</v>
      </c>
      <c r="B5812" s="1">
        <v>45760</v>
      </c>
      <c r="C5812" t="s">
        <v>3842</v>
      </c>
      <c r="D5812" t="s">
        <v>3843</v>
      </c>
      <c r="E5812">
        <v>32</v>
      </c>
      <c r="F5812" t="s">
        <v>111</v>
      </c>
      <c r="G5812" t="s">
        <v>436</v>
      </c>
      <c r="H5812" t="s">
        <v>437</v>
      </c>
      <c r="I5812" t="s">
        <v>74</v>
      </c>
      <c r="J5812" t="s">
        <v>190</v>
      </c>
      <c r="K5812">
        <v>1</v>
      </c>
      <c r="L5812" s="2">
        <v>1800</v>
      </c>
      <c r="M5812">
        <v>15</v>
      </c>
      <c r="N5812" s="2">
        <v>1800</v>
      </c>
      <c r="O5812" s="2">
        <v>270</v>
      </c>
      <c r="P5812" s="2">
        <v>1530</v>
      </c>
      <c r="Q5812" s="2">
        <v>1037.73</v>
      </c>
      <c r="R5812" s="2">
        <v>492.27</v>
      </c>
      <c r="S5812" t="s">
        <v>64</v>
      </c>
      <c r="T5812" t="s">
        <v>407</v>
      </c>
      <c r="U5812" t="s">
        <v>408</v>
      </c>
      <c r="V5812" t="s">
        <v>39</v>
      </c>
      <c r="W5812" t="s">
        <v>40</v>
      </c>
      <c r="X5812" t="s">
        <v>97</v>
      </c>
      <c r="Y5812" t="s">
        <v>56</v>
      </c>
      <c r="Z5812" t="s">
        <v>107</v>
      </c>
      <c r="AA5812" t="s">
        <v>44</v>
      </c>
      <c r="AB5812" t="s">
        <v>44</v>
      </c>
    </row>
    <row r="5813" spans="1:28" x14ac:dyDescent="0.25">
      <c r="A5813" t="s">
        <v>10472</v>
      </c>
      <c r="B5813" s="1">
        <v>45760</v>
      </c>
      <c r="C5813" t="s">
        <v>8353</v>
      </c>
      <c r="D5813" t="s">
        <v>8354</v>
      </c>
      <c r="E5813">
        <v>19</v>
      </c>
      <c r="F5813" t="s">
        <v>48</v>
      </c>
      <c r="G5813" t="s">
        <v>119</v>
      </c>
      <c r="H5813" t="s">
        <v>120</v>
      </c>
      <c r="I5813" t="s">
        <v>62</v>
      </c>
      <c r="J5813" t="s">
        <v>121</v>
      </c>
      <c r="K5813">
        <v>2</v>
      </c>
      <c r="L5813" s="2">
        <v>4800</v>
      </c>
      <c r="M5813">
        <v>20</v>
      </c>
      <c r="N5813" s="2">
        <v>9600</v>
      </c>
      <c r="O5813" s="2">
        <v>1920</v>
      </c>
      <c r="P5813" s="2">
        <v>7680</v>
      </c>
      <c r="Q5813" s="2">
        <v>5846.34</v>
      </c>
      <c r="R5813" s="2">
        <v>1833.66</v>
      </c>
      <c r="S5813" t="s">
        <v>36</v>
      </c>
      <c r="T5813" t="s">
        <v>122</v>
      </c>
      <c r="U5813" t="s">
        <v>123</v>
      </c>
      <c r="V5813" t="s">
        <v>39</v>
      </c>
      <c r="W5813" t="s">
        <v>137</v>
      </c>
      <c r="X5813" t="s">
        <v>41</v>
      </c>
      <c r="Y5813" t="s">
        <v>42</v>
      </c>
      <c r="Z5813" t="s">
        <v>43</v>
      </c>
      <c r="AA5813" t="s">
        <v>44</v>
      </c>
      <c r="AB5813" t="s">
        <v>44</v>
      </c>
    </row>
    <row r="5814" spans="1:28" x14ac:dyDescent="0.25">
      <c r="A5814" t="s">
        <v>10473</v>
      </c>
      <c r="B5814" s="1">
        <v>45760</v>
      </c>
      <c r="C5814" t="s">
        <v>6462</v>
      </c>
      <c r="D5814" t="s">
        <v>6463</v>
      </c>
      <c r="E5814">
        <v>37</v>
      </c>
      <c r="F5814" t="s">
        <v>31</v>
      </c>
      <c r="G5814" t="s">
        <v>134</v>
      </c>
      <c r="H5814" t="s">
        <v>135</v>
      </c>
      <c r="I5814" t="s">
        <v>62</v>
      </c>
      <c r="J5814" t="s">
        <v>130</v>
      </c>
      <c r="K5814">
        <v>2</v>
      </c>
      <c r="L5814" s="2">
        <v>8500</v>
      </c>
      <c r="M5814">
        <v>10</v>
      </c>
      <c r="N5814" s="2">
        <v>17000</v>
      </c>
      <c r="O5814" s="2">
        <v>1700</v>
      </c>
      <c r="P5814" s="2">
        <v>15300</v>
      </c>
      <c r="Q5814" s="2">
        <v>11174.9</v>
      </c>
      <c r="R5814" s="2">
        <v>4125.1000000000004</v>
      </c>
      <c r="S5814" t="s">
        <v>53</v>
      </c>
      <c r="T5814" t="s">
        <v>163</v>
      </c>
      <c r="U5814" t="s">
        <v>164</v>
      </c>
      <c r="V5814" t="s">
        <v>39</v>
      </c>
      <c r="W5814" t="s">
        <v>92</v>
      </c>
      <c r="X5814" t="s">
        <v>97</v>
      </c>
      <c r="Y5814" t="s">
        <v>84</v>
      </c>
      <c r="Z5814" t="s">
        <v>223</v>
      </c>
      <c r="AA5814" t="s">
        <v>68</v>
      </c>
      <c r="AB5814" t="s">
        <v>44</v>
      </c>
    </row>
    <row r="5815" spans="1:28" x14ac:dyDescent="0.25">
      <c r="A5815" t="s">
        <v>10474</v>
      </c>
      <c r="B5815" s="1">
        <v>45761</v>
      </c>
      <c r="C5815" t="s">
        <v>6590</v>
      </c>
      <c r="D5815" t="s">
        <v>6591</v>
      </c>
      <c r="E5815">
        <v>57</v>
      </c>
      <c r="F5815" t="s">
        <v>48</v>
      </c>
      <c r="G5815" t="s">
        <v>81</v>
      </c>
      <c r="H5815" t="s">
        <v>82</v>
      </c>
      <c r="I5815" t="s">
        <v>51</v>
      </c>
      <c r="J5815" t="s">
        <v>52</v>
      </c>
      <c r="K5815">
        <v>2</v>
      </c>
      <c r="L5815" s="2">
        <v>600</v>
      </c>
      <c r="M5815">
        <v>25</v>
      </c>
      <c r="N5815" s="2">
        <v>1200</v>
      </c>
      <c r="O5815" s="2">
        <v>300</v>
      </c>
      <c r="P5815" s="2">
        <v>900</v>
      </c>
      <c r="Q5815" s="2">
        <v>526.66999999999996</v>
      </c>
      <c r="R5815" s="2">
        <v>373.33</v>
      </c>
      <c r="S5815" t="s">
        <v>64</v>
      </c>
      <c r="T5815" t="s">
        <v>114</v>
      </c>
      <c r="U5815" t="s">
        <v>115</v>
      </c>
      <c r="V5815" t="s">
        <v>39</v>
      </c>
      <c r="W5815" t="s">
        <v>92</v>
      </c>
      <c r="X5815" t="s">
        <v>97</v>
      </c>
      <c r="Y5815" t="s">
        <v>56</v>
      </c>
      <c r="Z5815" t="s">
        <v>223</v>
      </c>
      <c r="AA5815" t="s">
        <v>44</v>
      </c>
      <c r="AB5815" t="s">
        <v>44</v>
      </c>
    </row>
    <row r="5816" spans="1:28" x14ac:dyDescent="0.25">
      <c r="A5816" t="s">
        <v>10475</v>
      </c>
      <c r="B5816" s="1">
        <v>45761</v>
      </c>
      <c r="C5816" t="s">
        <v>5651</v>
      </c>
      <c r="D5816" t="s">
        <v>5652</v>
      </c>
      <c r="E5816">
        <v>40</v>
      </c>
      <c r="F5816" t="s">
        <v>31</v>
      </c>
      <c r="G5816" t="s">
        <v>119</v>
      </c>
      <c r="H5816" t="s">
        <v>120</v>
      </c>
      <c r="I5816" t="s">
        <v>62</v>
      </c>
      <c r="J5816" t="s">
        <v>121</v>
      </c>
      <c r="K5816">
        <v>3</v>
      </c>
      <c r="L5816" s="2">
        <v>4800</v>
      </c>
      <c r="M5816">
        <v>0</v>
      </c>
      <c r="N5816" s="2">
        <v>14400</v>
      </c>
      <c r="O5816" s="2">
        <v>0</v>
      </c>
      <c r="P5816" s="2">
        <v>14400</v>
      </c>
      <c r="Q5816" s="2">
        <v>10532.3</v>
      </c>
      <c r="R5816" s="2">
        <v>3867.7</v>
      </c>
      <c r="S5816" t="s">
        <v>36</v>
      </c>
      <c r="T5816" t="s">
        <v>122</v>
      </c>
      <c r="U5816" t="s">
        <v>123</v>
      </c>
      <c r="V5816" t="s">
        <v>39</v>
      </c>
      <c r="W5816" t="s">
        <v>92</v>
      </c>
      <c r="X5816" t="s">
        <v>41</v>
      </c>
      <c r="Y5816" t="s">
        <v>56</v>
      </c>
      <c r="Z5816" t="s">
        <v>43</v>
      </c>
      <c r="AA5816" t="s">
        <v>44</v>
      </c>
      <c r="AB5816" t="s">
        <v>44</v>
      </c>
    </row>
    <row r="5817" spans="1:28" x14ac:dyDescent="0.25">
      <c r="A5817" t="s">
        <v>10476</v>
      </c>
      <c r="B5817" s="1">
        <v>45761</v>
      </c>
      <c r="C5817" t="s">
        <v>9105</v>
      </c>
      <c r="D5817" t="s">
        <v>9106</v>
      </c>
      <c r="E5817">
        <v>42</v>
      </c>
      <c r="F5817" t="s">
        <v>31</v>
      </c>
      <c r="G5817" t="s">
        <v>88</v>
      </c>
      <c r="H5817" t="s">
        <v>89</v>
      </c>
      <c r="I5817" t="s">
        <v>62</v>
      </c>
      <c r="J5817" t="s">
        <v>63</v>
      </c>
      <c r="K5817">
        <v>1</v>
      </c>
      <c r="L5817" s="2">
        <v>4200</v>
      </c>
      <c r="M5817">
        <v>15</v>
      </c>
      <c r="N5817" s="2">
        <v>4200</v>
      </c>
      <c r="O5817" s="2">
        <v>630</v>
      </c>
      <c r="P5817" s="2">
        <v>3570</v>
      </c>
      <c r="Q5817" s="2">
        <v>2430.9499999999998</v>
      </c>
      <c r="R5817" s="2">
        <v>1139.05</v>
      </c>
      <c r="S5817" t="s">
        <v>36</v>
      </c>
      <c r="T5817" t="s">
        <v>263</v>
      </c>
      <c r="U5817" t="s">
        <v>91</v>
      </c>
      <c r="V5817" t="s">
        <v>39</v>
      </c>
      <c r="W5817" t="s">
        <v>66</v>
      </c>
      <c r="X5817" t="s">
        <v>67</v>
      </c>
      <c r="Y5817" t="s">
        <v>56</v>
      </c>
      <c r="Z5817" t="s">
        <v>223</v>
      </c>
      <c r="AA5817" t="s">
        <v>68</v>
      </c>
      <c r="AB5817" t="s">
        <v>44</v>
      </c>
    </row>
    <row r="5818" spans="1:28" x14ac:dyDescent="0.25">
      <c r="A5818" t="s">
        <v>10477</v>
      </c>
      <c r="B5818" s="1">
        <v>45761</v>
      </c>
      <c r="C5818" t="s">
        <v>9285</v>
      </c>
      <c r="D5818" t="s">
        <v>9286</v>
      </c>
      <c r="E5818">
        <v>55</v>
      </c>
      <c r="F5818" t="s">
        <v>48</v>
      </c>
      <c r="G5818" t="s">
        <v>112</v>
      </c>
      <c r="H5818" t="s">
        <v>113</v>
      </c>
      <c r="I5818" t="s">
        <v>103</v>
      </c>
      <c r="J5818" t="s">
        <v>104</v>
      </c>
      <c r="K5818">
        <v>2</v>
      </c>
      <c r="L5818" s="2">
        <v>650</v>
      </c>
      <c r="M5818">
        <v>25</v>
      </c>
      <c r="N5818" s="2">
        <v>1300</v>
      </c>
      <c r="O5818" s="2">
        <v>325</v>
      </c>
      <c r="P5818" s="2">
        <v>975</v>
      </c>
      <c r="Q5818" s="2">
        <v>545.11</v>
      </c>
      <c r="R5818" s="2">
        <v>429.89</v>
      </c>
      <c r="S5818" t="s">
        <v>36</v>
      </c>
      <c r="T5818" t="s">
        <v>398</v>
      </c>
      <c r="U5818" t="s">
        <v>399</v>
      </c>
      <c r="V5818" t="s">
        <v>39</v>
      </c>
      <c r="W5818" t="s">
        <v>92</v>
      </c>
      <c r="X5818" t="s">
        <v>41</v>
      </c>
      <c r="Y5818" t="s">
        <v>56</v>
      </c>
      <c r="Z5818" t="s">
        <v>43</v>
      </c>
      <c r="AA5818" t="s">
        <v>44</v>
      </c>
      <c r="AB5818" t="s">
        <v>44</v>
      </c>
    </row>
    <row r="5819" spans="1:28" x14ac:dyDescent="0.25">
      <c r="A5819" t="s">
        <v>10478</v>
      </c>
      <c r="B5819" s="1">
        <v>45761</v>
      </c>
      <c r="C5819" t="s">
        <v>901</v>
      </c>
      <c r="D5819" t="s">
        <v>902</v>
      </c>
      <c r="E5819">
        <v>56</v>
      </c>
      <c r="F5819" t="s">
        <v>31</v>
      </c>
      <c r="G5819" t="s">
        <v>561</v>
      </c>
      <c r="H5819" t="s">
        <v>562</v>
      </c>
      <c r="I5819" t="s">
        <v>34</v>
      </c>
      <c r="J5819" t="s">
        <v>143</v>
      </c>
      <c r="K5819">
        <v>6</v>
      </c>
      <c r="L5819" s="2">
        <v>900</v>
      </c>
      <c r="M5819">
        <v>0</v>
      </c>
      <c r="N5819" s="2">
        <v>5400</v>
      </c>
      <c r="O5819" s="2">
        <v>0</v>
      </c>
      <c r="P5819" s="2">
        <v>5400</v>
      </c>
      <c r="Q5819" s="2">
        <v>3326.25</v>
      </c>
      <c r="R5819" s="2">
        <v>2073.75</v>
      </c>
      <c r="S5819" t="s">
        <v>53</v>
      </c>
      <c r="T5819" t="s">
        <v>65</v>
      </c>
      <c r="U5819" t="s">
        <v>65</v>
      </c>
      <c r="V5819" t="s">
        <v>39</v>
      </c>
      <c r="W5819" t="s">
        <v>66</v>
      </c>
      <c r="X5819" t="s">
        <v>97</v>
      </c>
      <c r="Y5819" t="s">
        <v>42</v>
      </c>
      <c r="Z5819" t="s">
        <v>43</v>
      </c>
      <c r="AA5819" t="s">
        <v>44</v>
      </c>
      <c r="AB5819" t="s">
        <v>44</v>
      </c>
    </row>
    <row r="5820" spans="1:28" x14ac:dyDescent="0.25">
      <c r="A5820" t="s">
        <v>10479</v>
      </c>
      <c r="B5820" s="1">
        <v>45761</v>
      </c>
      <c r="C5820" t="s">
        <v>7501</v>
      </c>
      <c r="D5820" t="s">
        <v>7502</v>
      </c>
      <c r="E5820">
        <v>27</v>
      </c>
      <c r="F5820" t="s">
        <v>31</v>
      </c>
      <c r="G5820" t="s">
        <v>217</v>
      </c>
      <c r="H5820" t="s">
        <v>218</v>
      </c>
      <c r="I5820" t="s">
        <v>34</v>
      </c>
      <c r="J5820" t="s">
        <v>130</v>
      </c>
      <c r="K5820">
        <v>3</v>
      </c>
      <c r="L5820" s="2">
        <v>28000</v>
      </c>
      <c r="M5820">
        <v>15</v>
      </c>
      <c r="N5820" s="2">
        <v>84000</v>
      </c>
      <c r="O5820" s="2">
        <v>12600</v>
      </c>
      <c r="P5820" s="2">
        <v>71400</v>
      </c>
      <c r="Q5820" s="2">
        <v>44475.07</v>
      </c>
      <c r="R5820" s="2">
        <v>26924.93</v>
      </c>
      <c r="S5820" t="s">
        <v>53</v>
      </c>
      <c r="T5820" t="s">
        <v>163</v>
      </c>
      <c r="U5820" t="s">
        <v>164</v>
      </c>
      <c r="V5820" t="s">
        <v>39</v>
      </c>
      <c r="W5820" t="s">
        <v>83</v>
      </c>
      <c r="X5820" t="s">
        <v>97</v>
      </c>
      <c r="Y5820" t="s">
        <v>42</v>
      </c>
      <c r="Z5820" t="s">
        <v>43</v>
      </c>
      <c r="AA5820" t="s">
        <v>44</v>
      </c>
      <c r="AB5820" t="s">
        <v>44</v>
      </c>
    </row>
    <row r="5821" spans="1:28" x14ac:dyDescent="0.25">
      <c r="A5821" t="s">
        <v>10480</v>
      </c>
      <c r="B5821" s="1">
        <v>45761</v>
      </c>
      <c r="C5821" t="s">
        <v>10021</v>
      </c>
      <c r="D5821" t="s">
        <v>10022</v>
      </c>
      <c r="E5821">
        <v>27</v>
      </c>
      <c r="F5821" t="s">
        <v>31</v>
      </c>
      <c r="G5821" t="s">
        <v>285</v>
      </c>
      <c r="H5821" t="s">
        <v>286</v>
      </c>
      <c r="I5821" t="s">
        <v>34</v>
      </c>
      <c r="J5821" t="s">
        <v>121</v>
      </c>
      <c r="K5821">
        <v>2</v>
      </c>
      <c r="L5821" s="2">
        <v>3200</v>
      </c>
      <c r="M5821">
        <v>0</v>
      </c>
      <c r="N5821" s="2">
        <v>6400</v>
      </c>
      <c r="O5821" s="2">
        <v>0</v>
      </c>
      <c r="P5821" s="2">
        <v>6400</v>
      </c>
      <c r="Q5821" s="2">
        <v>4437.01</v>
      </c>
      <c r="R5821" s="2">
        <v>1962.99</v>
      </c>
      <c r="S5821" t="s">
        <v>53</v>
      </c>
      <c r="T5821" t="s">
        <v>222</v>
      </c>
      <c r="U5821" t="s">
        <v>38</v>
      </c>
      <c r="V5821" t="s">
        <v>39</v>
      </c>
      <c r="W5821" t="s">
        <v>83</v>
      </c>
      <c r="X5821" t="s">
        <v>41</v>
      </c>
      <c r="Y5821" t="s">
        <v>56</v>
      </c>
      <c r="Z5821" t="s">
        <v>43</v>
      </c>
      <c r="AA5821" t="s">
        <v>44</v>
      </c>
      <c r="AB5821" t="s">
        <v>44</v>
      </c>
    </row>
    <row r="5822" spans="1:28" x14ac:dyDescent="0.25">
      <c r="A5822" t="s">
        <v>10481</v>
      </c>
      <c r="B5822" s="1">
        <v>45761</v>
      </c>
      <c r="C5822" t="s">
        <v>4680</v>
      </c>
      <c r="D5822" t="s">
        <v>4681</v>
      </c>
      <c r="E5822">
        <v>22</v>
      </c>
      <c r="F5822" t="s">
        <v>31</v>
      </c>
      <c r="G5822" t="s">
        <v>561</v>
      </c>
      <c r="H5822" t="s">
        <v>562</v>
      </c>
      <c r="I5822" t="s">
        <v>34</v>
      </c>
      <c r="J5822" t="s">
        <v>143</v>
      </c>
      <c r="K5822">
        <v>3</v>
      </c>
      <c r="L5822" s="2">
        <v>900</v>
      </c>
      <c r="M5822">
        <v>20</v>
      </c>
      <c r="N5822" s="2">
        <v>2700</v>
      </c>
      <c r="O5822" s="2">
        <v>540</v>
      </c>
      <c r="P5822" s="2">
        <v>2160</v>
      </c>
      <c r="Q5822" s="2">
        <v>1694.88</v>
      </c>
      <c r="R5822" s="2">
        <v>465.12</v>
      </c>
      <c r="S5822" t="s">
        <v>53</v>
      </c>
      <c r="T5822" t="s">
        <v>96</v>
      </c>
      <c r="U5822" t="s">
        <v>96</v>
      </c>
      <c r="V5822" t="s">
        <v>39</v>
      </c>
      <c r="W5822" t="s">
        <v>92</v>
      </c>
      <c r="X5822" t="s">
        <v>97</v>
      </c>
      <c r="Y5822" t="s">
        <v>56</v>
      </c>
      <c r="Z5822" t="s">
        <v>43</v>
      </c>
      <c r="AA5822" t="s">
        <v>44</v>
      </c>
      <c r="AB5822" t="s">
        <v>44</v>
      </c>
    </row>
    <row r="5823" spans="1:28" x14ac:dyDescent="0.25">
      <c r="A5823" t="s">
        <v>10482</v>
      </c>
      <c r="B5823" s="1">
        <v>45761</v>
      </c>
      <c r="C5823" t="s">
        <v>10483</v>
      </c>
      <c r="D5823" t="s">
        <v>10484</v>
      </c>
      <c r="E5823">
        <v>21</v>
      </c>
      <c r="F5823" t="s">
        <v>31</v>
      </c>
      <c r="G5823" t="s">
        <v>366</v>
      </c>
      <c r="H5823" t="s">
        <v>367</v>
      </c>
      <c r="I5823" t="s">
        <v>34</v>
      </c>
      <c r="J5823" t="s">
        <v>130</v>
      </c>
      <c r="K5823">
        <v>2</v>
      </c>
      <c r="L5823" s="2">
        <v>14500</v>
      </c>
      <c r="M5823">
        <v>5</v>
      </c>
      <c r="N5823" s="2">
        <v>29000</v>
      </c>
      <c r="O5823" s="2">
        <v>1450</v>
      </c>
      <c r="P5823" s="2">
        <v>27550</v>
      </c>
      <c r="Q5823" s="2">
        <v>21879.35</v>
      </c>
      <c r="R5823" s="2">
        <v>5670.65</v>
      </c>
      <c r="S5823" t="s">
        <v>64</v>
      </c>
      <c r="T5823" t="s">
        <v>76</v>
      </c>
      <c r="U5823" t="s">
        <v>77</v>
      </c>
      <c r="V5823" t="s">
        <v>39</v>
      </c>
      <c r="W5823" t="s">
        <v>137</v>
      </c>
      <c r="X5823" t="s">
        <v>41</v>
      </c>
      <c r="Y5823" t="s">
        <v>56</v>
      </c>
      <c r="Z5823" t="s">
        <v>107</v>
      </c>
      <c r="AA5823" t="s">
        <v>44</v>
      </c>
      <c r="AB5823" t="s">
        <v>44</v>
      </c>
    </row>
    <row r="5824" spans="1:28" x14ac:dyDescent="0.25">
      <c r="A5824" t="s">
        <v>10485</v>
      </c>
      <c r="B5824" s="1">
        <v>45761</v>
      </c>
      <c r="C5824" t="s">
        <v>8575</v>
      </c>
      <c r="D5824" t="s">
        <v>8576</v>
      </c>
      <c r="E5824">
        <v>55</v>
      </c>
      <c r="F5824" t="s">
        <v>48</v>
      </c>
      <c r="G5824" t="s">
        <v>72</v>
      </c>
      <c r="H5824" t="s">
        <v>73</v>
      </c>
      <c r="I5824" t="s">
        <v>74</v>
      </c>
      <c r="J5824" t="s">
        <v>75</v>
      </c>
      <c r="K5824">
        <v>1</v>
      </c>
      <c r="L5824" s="2">
        <v>2200</v>
      </c>
      <c r="M5824">
        <v>5</v>
      </c>
      <c r="N5824" s="2">
        <v>2200</v>
      </c>
      <c r="O5824" s="2">
        <v>110</v>
      </c>
      <c r="P5824" s="2">
        <v>2090</v>
      </c>
      <c r="Q5824" s="2">
        <v>1268.33</v>
      </c>
      <c r="R5824" s="2">
        <v>821.67</v>
      </c>
      <c r="S5824" t="s">
        <v>64</v>
      </c>
      <c r="T5824" t="s">
        <v>65</v>
      </c>
      <c r="U5824" t="s">
        <v>65</v>
      </c>
      <c r="V5824" t="s">
        <v>39</v>
      </c>
      <c r="W5824" t="s">
        <v>66</v>
      </c>
      <c r="X5824" t="s">
        <v>41</v>
      </c>
      <c r="Y5824" t="s">
        <v>84</v>
      </c>
      <c r="Z5824" t="s">
        <v>43</v>
      </c>
      <c r="AA5824" t="s">
        <v>44</v>
      </c>
      <c r="AB5824" t="s">
        <v>44</v>
      </c>
    </row>
    <row r="5825" spans="1:28" x14ac:dyDescent="0.25">
      <c r="A5825" t="s">
        <v>10486</v>
      </c>
      <c r="B5825" s="1">
        <v>45761</v>
      </c>
      <c r="C5825" t="s">
        <v>2750</v>
      </c>
      <c r="D5825" t="s">
        <v>2751</v>
      </c>
      <c r="E5825">
        <v>56</v>
      </c>
      <c r="F5825" t="s">
        <v>48</v>
      </c>
      <c r="G5825" t="s">
        <v>128</v>
      </c>
      <c r="H5825" t="s">
        <v>129</v>
      </c>
      <c r="I5825" t="s">
        <v>74</v>
      </c>
      <c r="J5825" t="s">
        <v>130</v>
      </c>
      <c r="K5825">
        <v>2</v>
      </c>
      <c r="L5825" s="2">
        <v>1700</v>
      </c>
      <c r="M5825">
        <v>25</v>
      </c>
      <c r="N5825" s="2">
        <v>3400</v>
      </c>
      <c r="O5825" s="2">
        <v>850</v>
      </c>
      <c r="P5825" s="2">
        <v>2550</v>
      </c>
      <c r="Q5825" s="2">
        <v>1711.61</v>
      </c>
      <c r="R5825" s="2">
        <v>838.39</v>
      </c>
      <c r="S5825" t="s">
        <v>53</v>
      </c>
      <c r="T5825" t="s">
        <v>136</v>
      </c>
      <c r="U5825" t="s">
        <v>38</v>
      </c>
      <c r="V5825" t="s">
        <v>39</v>
      </c>
      <c r="W5825" t="s">
        <v>66</v>
      </c>
      <c r="X5825" t="s">
        <v>41</v>
      </c>
      <c r="Y5825" t="s">
        <v>42</v>
      </c>
      <c r="Z5825" t="s">
        <v>43</v>
      </c>
      <c r="AA5825" t="s">
        <v>44</v>
      </c>
      <c r="AB5825" t="s">
        <v>44</v>
      </c>
    </row>
    <row r="5826" spans="1:28" x14ac:dyDescent="0.25">
      <c r="A5826" t="s">
        <v>10487</v>
      </c>
      <c r="B5826" s="1">
        <v>45761</v>
      </c>
      <c r="C5826" t="s">
        <v>10488</v>
      </c>
      <c r="D5826" t="s">
        <v>10489</v>
      </c>
      <c r="E5826">
        <v>57</v>
      </c>
      <c r="F5826" t="s">
        <v>48</v>
      </c>
      <c r="G5826" t="s">
        <v>207</v>
      </c>
      <c r="H5826" t="s">
        <v>208</v>
      </c>
      <c r="I5826" t="s">
        <v>34</v>
      </c>
      <c r="J5826" t="s">
        <v>143</v>
      </c>
      <c r="K5826">
        <v>3</v>
      </c>
      <c r="L5826" s="2">
        <v>18000</v>
      </c>
      <c r="M5826">
        <v>25</v>
      </c>
      <c r="N5826" s="2">
        <v>54000</v>
      </c>
      <c r="O5826" s="2">
        <v>13500</v>
      </c>
      <c r="P5826" s="2">
        <v>40500</v>
      </c>
      <c r="Q5826" s="2">
        <v>32657.86</v>
      </c>
      <c r="R5826" s="2">
        <v>7842.14</v>
      </c>
      <c r="S5826" t="s">
        <v>53</v>
      </c>
      <c r="T5826" t="s">
        <v>105</v>
      </c>
      <c r="U5826" t="s">
        <v>106</v>
      </c>
      <c r="V5826" t="s">
        <v>39</v>
      </c>
      <c r="W5826" t="s">
        <v>137</v>
      </c>
      <c r="X5826" t="s">
        <v>67</v>
      </c>
      <c r="Y5826" t="s">
        <v>56</v>
      </c>
      <c r="Z5826" t="s">
        <v>508</v>
      </c>
      <c r="AA5826" t="s">
        <v>44</v>
      </c>
      <c r="AB5826" t="s">
        <v>44</v>
      </c>
    </row>
    <row r="5827" spans="1:28" x14ac:dyDescent="0.25">
      <c r="A5827" t="s">
        <v>10490</v>
      </c>
      <c r="B5827" s="1">
        <v>45761</v>
      </c>
      <c r="C5827" t="s">
        <v>4484</v>
      </c>
      <c r="D5827" t="s">
        <v>4485</v>
      </c>
      <c r="E5827">
        <v>51</v>
      </c>
      <c r="F5827" t="s">
        <v>31</v>
      </c>
      <c r="G5827" t="s">
        <v>352</v>
      </c>
      <c r="H5827" t="s">
        <v>353</v>
      </c>
      <c r="I5827" t="s">
        <v>103</v>
      </c>
      <c r="J5827" t="s">
        <v>104</v>
      </c>
      <c r="K5827">
        <v>5</v>
      </c>
      <c r="L5827" s="2">
        <v>850</v>
      </c>
      <c r="M5827">
        <v>10</v>
      </c>
      <c r="N5827" s="2">
        <v>4250</v>
      </c>
      <c r="O5827" s="2">
        <v>425</v>
      </c>
      <c r="P5827" s="2">
        <v>3825</v>
      </c>
      <c r="Q5827" s="2">
        <v>2320.89</v>
      </c>
      <c r="R5827" s="2">
        <v>1504.11</v>
      </c>
      <c r="S5827" t="s">
        <v>53</v>
      </c>
      <c r="T5827" t="s">
        <v>398</v>
      </c>
      <c r="U5827" t="s">
        <v>399</v>
      </c>
      <c r="V5827" t="s">
        <v>39</v>
      </c>
      <c r="W5827" t="s">
        <v>83</v>
      </c>
      <c r="X5827" t="s">
        <v>97</v>
      </c>
      <c r="Y5827" t="s">
        <v>84</v>
      </c>
      <c r="Z5827" t="s">
        <v>43</v>
      </c>
      <c r="AA5827" t="s">
        <v>44</v>
      </c>
      <c r="AB5827" t="s">
        <v>44</v>
      </c>
    </row>
    <row r="5828" spans="1:28" x14ac:dyDescent="0.25">
      <c r="A5828" t="s">
        <v>10491</v>
      </c>
      <c r="B5828" s="1">
        <v>45762</v>
      </c>
      <c r="C5828" t="s">
        <v>10492</v>
      </c>
      <c r="D5828" t="s">
        <v>10493</v>
      </c>
      <c r="E5828">
        <v>37</v>
      </c>
      <c r="F5828" t="s">
        <v>31</v>
      </c>
      <c r="G5828" t="s">
        <v>202</v>
      </c>
      <c r="H5828" t="s">
        <v>203</v>
      </c>
      <c r="I5828" t="s">
        <v>103</v>
      </c>
      <c r="J5828" t="s">
        <v>104</v>
      </c>
      <c r="K5828">
        <v>4</v>
      </c>
      <c r="L5828" s="2">
        <v>550</v>
      </c>
      <c r="M5828">
        <v>15</v>
      </c>
      <c r="N5828" s="2">
        <v>2200</v>
      </c>
      <c r="O5828" s="2">
        <v>330</v>
      </c>
      <c r="P5828" s="2">
        <v>1870</v>
      </c>
      <c r="Q5828" s="2">
        <v>1383.11</v>
      </c>
      <c r="R5828" s="2">
        <v>486.89</v>
      </c>
      <c r="S5828" t="s">
        <v>53</v>
      </c>
      <c r="T5828" t="s">
        <v>90</v>
      </c>
      <c r="U5828" t="s">
        <v>91</v>
      </c>
      <c r="V5828" t="s">
        <v>39</v>
      </c>
      <c r="W5828" t="s">
        <v>124</v>
      </c>
      <c r="X5828" t="s">
        <v>97</v>
      </c>
      <c r="Y5828" t="s">
        <v>56</v>
      </c>
      <c r="Z5828" t="s">
        <v>43</v>
      </c>
      <c r="AA5828" t="s">
        <v>44</v>
      </c>
      <c r="AB5828" t="s">
        <v>44</v>
      </c>
    </row>
    <row r="5829" spans="1:28" x14ac:dyDescent="0.25">
      <c r="A5829" t="s">
        <v>10494</v>
      </c>
      <c r="B5829" s="1">
        <v>45762</v>
      </c>
      <c r="C5829" t="s">
        <v>1219</v>
      </c>
      <c r="D5829" t="s">
        <v>1220</v>
      </c>
      <c r="E5829">
        <v>49</v>
      </c>
      <c r="F5829" t="s">
        <v>48</v>
      </c>
      <c r="G5829" t="s">
        <v>72</v>
      </c>
      <c r="H5829" t="s">
        <v>73</v>
      </c>
      <c r="I5829" t="s">
        <v>74</v>
      </c>
      <c r="J5829" t="s">
        <v>75</v>
      </c>
      <c r="K5829">
        <v>2</v>
      </c>
      <c r="L5829" s="2">
        <v>2200</v>
      </c>
      <c r="M5829">
        <v>25</v>
      </c>
      <c r="N5829" s="2">
        <v>4400</v>
      </c>
      <c r="O5829" s="2">
        <v>1100</v>
      </c>
      <c r="P5829" s="2">
        <v>3300</v>
      </c>
      <c r="Q5829" s="2">
        <v>2060.39</v>
      </c>
      <c r="R5829" s="2">
        <v>1239.6099999999999</v>
      </c>
      <c r="S5829" t="s">
        <v>53</v>
      </c>
      <c r="T5829" t="s">
        <v>578</v>
      </c>
      <c r="U5829" t="s">
        <v>579</v>
      </c>
      <c r="V5829" t="s">
        <v>39</v>
      </c>
      <c r="W5829" t="s">
        <v>137</v>
      </c>
      <c r="X5829" t="s">
        <v>41</v>
      </c>
      <c r="Y5829" t="s">
        <v>56</v>
      </c>
      <c r="Z5829" t="s">
        <v>43</v>
      </c>
      <c r="AA5829" t="s">
        <v>44</v>
      </c>
      <c r="AB5829" t="s">
        <v>44</v>
      </c>
    </row>
    <row r="5830" spans="1:28" x14ac:dyDescent="0.25">
      <c r="A5830" t="s">
        <v>10495</v>
      </c>
      <c r="B5830" s="1">
        <v>45762</v>
      </c>
      <c r="C5830" t="s">
        <v>9058</v>
      </c>
      <c r="D5830" t="s">
        <v>9059</v>
      </c>
      <c r="E5830">
        <v>31</v>
      </c>
      <c r="F5830" t="s">
        <v>31</v>
      </c>
      <c r="G5830" t="s">
        <v>207</v>
      </c>
      <c r="H5830" t="s">
        <v>208</v>
      </c>
      <c r="I5830" t="s">
        <v>34</v>
      </c>
      <c r="J5830" t="s">
        <v>143</v>
      </c>
      <c r="K5830">
        <v>1</v>
      </c>
      <c r="L5830" s="2">
        <v>18000</v>
      </c>
      <c r="M5830">
        <v>0</v>
      </c>
      <c r="N5830" s="2">
        <v>18000</v>
      </c>
      <c r="O5830" s="2">
        <v>0</v>
      </c>
      <c r="P5830" s="2">
        <v>18000</v>
      </c>
      <c r="Q5830" s="2">
        <v>14483.86</v>
      </c>
      <c r="R5830" s="2">
        <v>3516.14</v>
      </c>
      <c r="S5830" t="s">
        <v>64</v>
      </c>
      <c r="T5830" t="s">
        <v>136</v>
      </c>
      <c r="U5830" t="s">
        <v>38</v>
      </c>
      <c r="V5830" t="s">
        <v>39</v>
      </c>
      <c r="W5830" t="s">
        <v>40</v>
      </c>
      <c r="X5830" t="s">
        <v>41</v>
      </c>
      <c r="Y5830" t="s">
        <v>42</v>
      </c>
      <c r="Z5830" t="s">
        <v>43</v>
      </c>
      <c r="AA5830" t="s">
        <v>44</v>
      </c>
      <c r="AB5830" t="s">
        <v>44</v>
      </c>
    </row>
    <row r="5831" spans="1:28" x14ac:dyDescent="0.25">
      <c r="A5831" t="s">
        <v>10496</v>
      </c>
      <c r="B5831" s="1">
        <v>45762</v>
      </c>
      <c r="C5831" t="s">
        <v>2804</v>
      </c>
      <c r="D5831" t="s">
        <v>2805</v>
      </c>
      <c r="E5831">
        <v>42</v>
      </c>
      <c r="F5831" t="s">
        <v>48</v>
      </c>
      <c r="G5831" t="s">
        <v>49</v>
      </c>
      <c r="H5831" t="s">
        <v>50</v>
      </c>
      <c r="I5831" t="s">
        <v>51</v>
      </c>
      <c r="J5831" t="s">
        <v>52</v>
      </c>
      <c r="K5831">
        <v>1</v>
      </c>
      <c r="L5831" s="2">
        <v>500</v>
      </c>
      <c r="M5831">
        <v>15</v>
      </c>
      <c r="N5831" s="2">
        <v>500</v>
      </c>
      <c r="O5831" s="2">
        <v>75</v>
      </c>
      <c r="P5831" s="2">
        <v>425</v>
      </c>
      <c r="Q5831" s="2">
        <v>282.13</v>
      </c>
      <c r="R5831" s="2">
        <v>142.87</v>
      </c>
      <c r="S5831" t="s">
        <v>64</v>
      </c>
      <c r="T5831" t="s">
        <v>178</v>
      </c>
      <c r="U5831" t="s">
        <v>154</v>
      </c>
      <c r="V5831" t="s">
        <v>39</v>
      </c>
      <c r="W5831" t="s">
        <v>137</v>
      </c>
      <c r="X5831" t="s">
        <v>41</v>
      </c>
      <c r="Y5831" t="s">
        <v>56</v>
      </c>
      <c r="Z5831" t="s">
        <v>43</v>
      </c>
      <c r="AA5831" t="s">
        <v>44</v>
      </c>
      <c r="AB5831" t="s">
        <v>44</v>
      </c>
    </row>
    <row r="5832" spans="1:28" x14ac:dyDescent="0.25">
      <c r="A5832" t="s">
        <v>10497</v>
      </c>
      <c r="B5832" s="1">
        <v>45762</v>
      </c>
      <c r="C5832" t="s">
        <v>4264</v>
      </c>
      <c r="D5832" t="s">
        <v>4265</v>
      </c>
      <c r="E5832">
        <v>56</v>
      </c>
      <c r="F5832" t="s">
        <v>31</v>
      </c>
      <c r="G5832" t="s">
        <v>141</v>
      </c>
      <c r="H5832" t="s">
        <v>142</v>
      </c>
      <c r="I5832" t="s">
        <v>74</v>
      </c>
      <c r="J5832" t="s">
        <v>143</v>
      </c>
      <c r="K5832">
        <v>2</v>
      </c>
      <c r="L5832" s="2">
        <v>900</v>
      </c>
      <c r="M5832">
        <v>10</v>
      </c>
      <c r="N5832" s="2">
        <v>1800</v>
      </c>
      <c r="O5832" s="2">
        <v>180</v>
      </c>
      <c r="P5832" s="2">
        <v>1620</v>
      </c>
      <c r="Q5832" s="2">
        <v>1101.54</v>
      </c>
      <c r="R5832" s="2">
        <v>518.46</v>
      </c>
      <c r="S5832" t="s">
        <v>53</v>
      </c>
      <c r="T5832" t="s">
        <v>76</v>
      </c>
      <c r="U5832" t="s">
        <v>77</v>
      </c>
      <c r="V5832" t="s">
        <v>39</v>
      </c>
      <c r="W5832" t="s">
        <v>40</v>
      </c>
      <c r="X5832" t="s">
        <v>41</v>
      </c>
      <c r="Y5832" t="s">
        <v>42</v>
      </c>
      <c r="Z5832" t="s">
        <v>43</v>
      </c>
      <c r="AA5832" t="s">
        <v>44</v>
      </c>
      <c r="AB5832" t="s">
        <v>44</v>
      </c>
    </row>
    <row r="5833" spans="1:28" x14ac:dyDescent="0.25">
      <c r="A5833" t="s">
        <v>10498</v>
      </c>
      <c r="B5833" s="1">
        <v>45762</v>
      </c>
      <c r="C5833" t="s">
        <v>3066</v>
      </c>
      <c r="D5833" t="s">
        <v>3067</v>
      </c>
      <c r="E5833">
        <v>44</v>
      </c>
      <c r="F5833" t="s">
        <v>31</v>
      </c>
      <c r="G5833" t="s">
        <v>158</v>
      </c>
      <c r="H5833" t="s">
        <v>159</v>
      </c>
      <c r="I5833" t="s">
        <v>51</v>
      </c>
      <c r="J5833" t="s">
        <v>52</v>
      </c>
      <c r="K5833">
        <v>2</v>
      </c>
      <c r="L5833" s="2">
        <v>650</v>
      </c>
      <c r="M5833">
        <v>0</v>
      </c>
      <c r="N5833" s="2">
        <v>1300</v>
      </c>
      <c r="O5833" s="2">
        <v>0</v>
      </c>
      <c r="P5833" s="2">
        <v>1300</v>
      </c>
      <c r="Q5833" s="2">
        <v>907.89</v>
      </c>
      <c r="R5833" s="2">
        <v>392.11</v>
      </c>
      <c r="S5833" t="s">
        <v>53</v>
      </c>
      <c r="T5833" t="s">
        <v>275</v>
      </c>
      <c r="U5833" t="s">
        <v>123</v>
      </c>
      <c r="V5833" t="s">
        <v>39</v>
      </c>
      <c r="W5833" t="s">
        <v>137</v>
      </c>
      <c r="X5833" t="s">
        <v>41</v>
      </c>
      <c r="Y5833" t="s">
        <v>42</v>
      </c>
      <c r="Z5833" t="s">
        <v>43</v>
      </c>
      <c r="AA5833" t="s">
        <v>44</v>
      </c>
      <c r="AB5833" t="s">
        <v>44</v>
      </c>
    </row>
    <row r="5834" spans="1:28" x14ac:dyDescent="0.25">
      <c r="A5834" t="s">
        <v>10499</v>
      </c>
      <c r="B5834" s="1">
        <v>45762</v>
      </c>
      <c r="C5834" t="s">
        <v>812</v>
      </c>
      <c r="D5834" t="s">
        <v>813</v>
      </c>
      <c r="E5834">
        <v>54</v>
      </c>
      <c r="F5834" t="s">
        <v>31</v>
      </c>
      <c r="G5834" t="s">
        <v>197</v>
      </c>
      <c r="H5834" t="s">
        <v>198</v>
      </c>
      <c r="I5834" t="s">
        <v>74</v>
      </c>
      <c r="J5834" t="s">
        <v>75</v>
      </c>
      <c r="K5834">
        <v>2</v>
      </c>
      <c r="L5834" s="2">
        <v>2600</v>
      </c>
      <c r="M5834">
        <v>15</v>
      </c>
      <c r="N5834" s="2">
        <v>5200</v>
      </c>
      <c r="O5834" s="2">
        <v>780</v>
      </c>
      <c r="P5834" s="2">
        <v>4420</v>
      </c>
      <c r="Q5834" s="2">
        <v>3489.86</v>
      </c>
      <c r="R5834" s="2">
        <v>930.14</v>
      </c>
      <c r="S5834" t="s">
        <v>36</v>
      </c>
      <c r="T5834" t="s">
        <v>222</v>
      </c>
      <c r="U5834" t="s">
        <v>38</v>
      </c>
      <c r="V5834" t="s">
        <v>39</v>
      </c>
      <c r="W5834" t="s">
        <v>66</v>
      </c>
      <c r="X5834" t="s">
        <v>67</v>
      </c>
      <c r="Y5834" t="s">
        <v>42</v>
      </c>
      <c r="Z5834" t="s">
        <v>144</v>
      </c>
      <c r="AA5834" t="s">
        <v>44</v>
      </c>
      <c r="AB5834" t="s">
        <v>44</v>
      </c>
    </row>
    <row r="5835" spans="1:28" x14ac:dyDescent="0.25">
      <c r="A5835" t="s">
        <v>10500</v>
      </c>
      <c r="B5835" s="1">
        <v>45762</v>
      </c>
      <c r="C5835" t="s">
        <v>2790</v>
      </c>
      <c r="D5835" t="s">
        <v>2791</v>
      </c>
      <c r="E5835">
        <v>21</v>
      </c>
      <c r="F5835" t="s">
        <v>111</v>
      </c>
      <c r="G5835" t="s">
        <v>128</v>
      </c>
      <c r="H5835" t="s">
        <v>129</v>
      </c>
      <c r="I5835" t="s">
        <v>74</v>
      </c>
      <c r="J5835" t="s">
        <v>130</v>
      </c>
      <c r="K5835">
        <v>1</v>
      </c>
      <c r="L5835" s="2">
        <v>1700</v>
      </c>
      <c r="M5835">
        <v>5</v>
      </c>
      <c r="N5835" s="2">
        <v>1700</v>
      </c>
      <c r="O5835" s="2">
        <v>85</v>
      </c>
      <c r="P5835" s="2">
        <v>1615</v>
      </c>
      <c r="Q5835" s="2">
        <v>965.04</v>
      </c>
      <c r="R5835" s="2">
        <v>649.96</v>
      </c>
      <c r="S5835" t="s">
        <v>64</v>
      </c>
      <c r="T5835" t="s">
        <v>114</v>
      </c>
      <c r="U5835" t="s">
        <v>115</v>
      </c>
      <c r="V5835" t="s">
        <v>39</v>
      </c>
      <c r="W5835" t="s">
        <v>124</v>
      </c>
      <c r="X5835" t="s">
        <v>41</v>
      </c>
      <c r="Y5835" t="s">
        <v>56</v>
      </c>
      <c r="Z5835" t="s">
        <v>43</v>
      </c>
      <c r="AA5835" t="s">
        <v>44</v>
      </c>
      <c r="AB5835" t="s">
        <v>44</v>
      </c>
    </row>
    <row r="5836" spans="1:28" x14ac:dyDescent="0.25">
      <c r="A5836" t="s">
        <v>10501</v>
      </c>
      <c r="B5836" s="1">
        <v>45762</v>
      </c>
      <c r="C5836" t="s">
        <v>5971</v>
      </c>
      <c r="D5836" t="s">
        <v>5972</v>
      </c>
      <c r="E5836">
        <v>47</v>
      </c>
      <c r="F5836" t="s">
        <v>48</v>
      </c>
      <c r="G5836" t="s">
        <v>280</v>
      </c>
      <c r="H5836" t="s">
        <v>281</v>
      </c>
      <c r="I5836" t="s">
        <v>62</v>
      </c>
      <c r="J5836" t="s">
        <v>190</v>
      </c>
      <c r="K5836">
        <v>1</v>
      </c>
      <c r="L5836" s="2">
        <v>700</v>
      </c>
      <c r="M5836">
        <v>0</v>
      </c>
      <c r="N5836" s="2">
        <v>700</v>
      </c>
      <c r="O5836" s="2">
        <v>0</v>
      </c>
      <c r="P5836" s="2">
        <v>700</v>
      </c>
      <c r="Q5836" s="2">
        <v>567.91999999999996</v>
      </c>
      <c r="R5836" s="2">
        <v>132.08000000000001</v>
      </c>
      <c r="S5836" t="s">
        <v>53</v>
      </c>
      <c r="T5836" t="s">
        <v>96</v>
      </c>
      <c r="U5836" t="s">
        <v>96</v>
      </c>
      <c r="V5836" t="s">
        <v>39</v>
      </c>
      <c r="W5836" t="s">
        <v>137</v>
      </c>
      <c r="X5836" t="s">
        <v>97</v>
      </c>
      <c r="Y5836" t="s">
        <v>56</v>
      </c>
      <c r="Z5836" t="s">
        <v>43</v>
      </c>
      <c r="AA5836" t="s">
        <v>44</v>
      </c>
      <c r="AB5836" t="s">
        <v>68</v>
      </c>
    </row>
    <row r="5837" spans="1:28" x14ac:dyDescent="0.25">
      <c r="A5837" t="s">
        <v>10502</v>
      </c>
      <c r="B5837" s="1">
        <v>45762</v>
      </c>
      <c r="C5837" t="s">
        <v>989</v>
      </c>
      <c r="D5837" t="s">
        <v>990</v>
      </c>
      <c r="E5837">
        <v>54</v>
      </c>
      <c r="F5837" t="s">
        <v>31</v>
      </c>
      <c r="G5837" t="s">
        <v>119</v>
      </c>
      <c r="H5837" t="s">
        <v>120</v>
      </c>
      <c r="I5837" t="s">
        <v>62</v>
      </c>
      <c r="J5837" t="s">
        <v>121</v>
      </c>
      <c r="K5837">
        <v>6</v>
      </c>
      <c r="L5837" s="2">
        <v>4800</v>
      </c>
      <c r="M5837">
        <v>15</v>
      </c>
      <c r="N5837" s="2">
        <v>28800</v>
      </c>
      <c r="O5837" s="2">
        <v>4320</v>
      </c>
      <c r="P5837" s="2">
        <v>24480</v>
      </c>
      <c r="Q5837" s="2">
        <v>16595.47</v>
      </c>
      <c r="R5837" s="2">
        <v>7884.53</v>
      </c>
      <c r="S5837" t="s">
        <v>64</v>
      </c>
      <c r="T5837" t="s">
        <v>290</v>
      </c>
      <c r="U5837" t="s">
        <v>291</v>
      </c>
      <c r="V5837" t="s">
        <v>39</v>
      </c>
      <c r="W5837" t="s">
        <v>66</v>
      </c>
      <c r="X5837" t="s">
        <v>97</v>
      </c>
      <c r="Y5837" t="s">
        <v>56</v>
      </c>
      <c r="Z5837" t="s">
        <v>43</v>
      </c>
      <c r="AA5837" t="s">
        <v>44</v>
      </c>
      <c r="AB5837" t="s">
        <v>44</v>
      </c>
    </row>
    <row r="5838" spans="1:28" x14ac:dyDescent="0.25">
      <c r="A5838" t="s">
        <v>10503</v>
      </c>
      <c r="B5838" s="1">
        <v>45763</v>
      </c>
      <c r="C5838" t="s">
        <v>10504</v>
      </c>
      <c r="D5838" t="s">
        <v>10505</v>
      </c>
      <c r="E5838">
        <v>18</v>
      </c>
      <c r="F5838" t="s">
        <v>48</v>
      </c>
      <c r="G5838" t="s">
        <v>318</v>
      </c>
      <c r="H5838" t="s">
        <v>319</v>
      </c>
      <c r="I5838" t="s">
        <v>34</v>
      </c>
      <c r="J5838" t="s">
        <v>190</v>
      </c>
      <c r="K5838">
        <v>4</v>
      </c>
      <c r="L5838" s="2">
        <v>2500</v>
      </c>
      <c r="M5838">
        <v>20</v>
      </c>
      <c r="N5838" s="2">
        <v>10000</v>
      </c>
      <c r="O5838" s="2">
        <v>2000</v>
      </c>
      <c r="P5838" s="2">
        <v>8000</v>
      </c>
      <c r="Q5838" s="2">
        <v>5907.44</v>
      </c>
      <c r="R5838" s="2">
        <v>2092.56</v>
      </c>
      <c r="S5838" t="s">
        <v>64</v>
      </c>
      <c r="T5838" t="s">
        <v>105</v>
      </c>
      <c r="U5838" t="s">
        <v>106</v>
      </c>
      <c r="V5838" t="s">
        <v>39</v>
      </c>
      <c r="W5838" t="s">
        <v>137</v>
      </c>
      <c r="X5838" t="s">
        <v>41</v>
      </c>
      <c r="Y5838" t="s">
        <v>56</v>
      </c>
      <c r="Z5838" t="s">
        <v>43</v>
      </c>
      <c r="AA5838" t="s">
        <v>44</v>
      </c>
      <c r="AB5838" t="s">
        <v>44</v>
      </c>
    </row>
    <row r="5839" spans="1:28" x14ac:dyDescent="0.25">
      <c r="A5839" t="s">
        <v>10506</v>
      </c>
      <c r="B5839" s="1">
        <v>45763</v>
      </c>
      <c r="C5839" t="s">
        <v>3393</v>
      </c>
      <c r="D5839" t="s">
        <v>3394</v>
      </c>
      <c r="E5839">
        <v>47</v>
      </c>
      <c r="F5839" t="s">
        <v>111</v>
      </c>
      <c r="G5839" t="s">
        <v>158</v>
      </c>
      <c r="H5839" t="s">
        <v>159</v>
      </c>
      <c r="I5839" t="s">
        <v>51</v>
      </c>
      <c r="J5839" t="s">
        <v>52</v>
      </c>
      <c r="K5839">
        <v>3</v>
      </c>
      <c r="L5839" s="2">
        <v>650</v>
      </c>
      <c r="M5839">
        <v>0</v>
      </c>
      <c r="N5839" s="2">
        <v>1950</v>
      </c>
      <c r="O5839" s="2">
        <v>0</v>
      </c>
      <c r="P5839" s="2">
        <v>1950</v>
      </c>
      <c r="Q5839" s="2">
        <v>1125.52</v>
      </c>
      <c r="R5839" s="2">
        <v>824.48</v>
      </c>
      <c r="S5839" t="s">
        <v>36</v>
      </c>
      <c r="T5839" t="s">
        <v>275</v>
      </c>
      <c r="U5839" t="s">
        <v>123</v>
      </c>
      <c r="V5839" t="s">
        <v>39</v>
      </c>
      <c r="W5839" t="s">
        <v>124</v>
      </c>
      <c r="X5839" t="s">
        <v>67</v>
      </c>
      <c r="Y5839" t="s">
        <v>42</v>
      </c>
      <c r="Z5839" t="s">
        <v>43</v>
      </c>
      <c r="AA5839" t="s">
        <v>44</v>
      </c>
      <c r="AB5839" t="s">
        <v>44</v>
      </c>
    </row>
    <row r="5840" spans="1:28" x14ac:dyDescent="0.25">
      <c r="A5840" t="s">
        <v>10507</v>
      </c>
      <c r="B5840" s="1">
        <v>45763</v>
      </c>
      <c r="C5840" t="s">
        <v>5863</v>
      </c>
      <c r="D5840" t="s">
        <v>5864</v>
      </c>
      <c r="E5840">
        <v>57</v>
      </c>
      <c r="F5840" t="s">
        <v>48</v>
      </c>
      <c r="G5840" t="s">
        <v>188</v>
      </c>
      <c r="H5840" t="s">
        <v>189</v>
      </c>
      <c r="I5840" t="s">
        <v>34</v>
      </c>
      <c r="J5840" t="s">
        <v>190</v>
      </c>
      <c r="K5840">
        <v>1</v>
      </c>
      <c r="L5840" s="2">
        <v>1800</v>
      </c>
      <c r="M5840">
        <v>5</v>
      </c>
      <c r="N5840" s="2">
        <v>1800</v>
      </c>
      <c r="O5840" s="2">
        <v>90</v>
      </c>
      <c r="P5840" s="2">
        <v>1710</v>
      </c>
      <c r="Q5840" s="2">
        <v>1078.9000000000001</v>
      </c>
      <c r="R5840" s="2">
        <v>631.1</v>
      </c>
      <c r="S5840" t="s">
        <v>53</v>
      </c>
      <c r="T5840" t="s">
        <v>263</v>
      </c>
      <c r="U5840" t="s">
        <v>91</v>
      </c>
      <c r="V5840" t="s">
        <v>39</v>
      </c>
      <c r="W5840" t="s">
        <v>92</v>
      </c>
      <c r="X5840" t="s">
        <v>41</v>
      </c>
      <c r="Y5840" t="s">
        <v>56</v>
      </c>
      <c r="Z5840" t="s">
        <v>43</v>
      </c>
      <c r="AA5840" t="s">
        <v>44</v>
      </c>
      <c r="AB5840" t="s">
        <v>44</v>
      </c>
    </row>
    <row r="5841" spans="1:28" x14ac:dyDescent="0.25">
      <c r="A5841" t="s">
        <v>10508</v>
      </c>
      <c r="B5841" s="1">
        <v>45763</v>
      </c>
      <c r="C5841" t="s">
        <v>8510</v>
      </c>
      <c r="D5841" t="s">
        <v>8511</v>
      </c>
      <c r="E5841">
        <v>35</v>
      </c>
      <c r="F5841" t="s">
        <v>31</v>
      </c>
      <c r="G5841" t="s">
        <v>112</v>
      </c>
      <c r="H5841" t="s">
        <v>113</v>
      </c>
      <c r="I5841" t="s">
        <v>103</v>
      </c>
      <c r="J5841" t="s">
        <v>104</v>
      </c>
      <c r="K5841">
        <v>1</v>
      </c>
      <c r="L5841" s="2">
        <v>650</v>
      </c>
      <c r="M5841">
        <v>10</v>
      </c>
      <c r="N5841" s="2">
        <v>650</v>
      </c>
      <c r="O5841" s="2">
        <v>65</v>
      </c>
      <c r="P5841" s="2">
        <v>585</v>
      </c>
      <c r="Q5841" s="2">
        <v>338.55</v>
      </c>
      <c r="R5841" s="2">
        <v>246.45</v>
      </c>
      <c r="S5841" t="s">
        <v>36</v>
      </c>
      <c r="T5841" t="s">
        <v>407</v>
      </c>
      <c r="U5841" t="s">
        <v>408</v>
      </c>
      <c r="V5841" t="s">
        <v>39</v>
      </c>
      <c r="W5841" t="s">
        <v>83</v>
      </c>
      <c r="X5841" t="s">
        <v>41</v>
      </c>
      <c r="Y5841" t="s">
        <v>56</v>
      </c>
      <c r="Z5841" t="s">
        <v>43</v>
      </c>
      <c r="AA5841" t="s">
        <v>44</v>
      </c>
      <c r="AB5841" t="s">
        <v>44</v>
      </c>
    </row>
    <row r="5842" spans="1:28" x14ac:dyDescent="0.25">
      <c r="A5842" t="s">
        <v>10509</v>
      </c>
      <c r="B5842" s="1">
        <v>45763</v>
      </c>
      <c r="C5842" t="s">
        <v>2235</v>
      </c>
      <c r="D5842" t="s">
        <v>2236</v>
      </c>
      <c r="E5842">
        <v>44</v>
      </c>
      <c r="F5842" t="s">
        <v>31</v>
      </c>
      <c r="G5842" t="s">
        <v>49</v>
      </c>
      <c r="H5842" t="s">
        <v>50</v>
      </c>
      <c r="I5842" t="s">
        <v>51</v>
      </c>
      <c r="J5842" t="s">
        <v>52</v>
      </c>
      <c r="K5842">
        <v>1</v>
      </c>
      <c r="L5842" s="2">
        <v>500</v>
      </c>
      <c r="M5842">
        <v>15</v>
      </c>
      <c r="N5842" s="2">
        <v>500</v>
      </c>
      <c r="O5842" s="2">
        <v>75</v>
      </c>
      <c r="P5842" s="2">
        <v>425</v>
      </c>
      <c r="Q5842" s="2">
        <v>348.26</v>
      </c>
      <c r="R5842" s="2">
        <v>76.739999999999995</v>
      </c>
      <c r="S5842" t="s">
        <v>36</v>
      </c>
      <c r="T5842" t="s">
        <v>37</v>
      </c>
      <c r="U5842" t="s">
        <v>38</v>
      </c>
      <c r="V5842" t="s">
        <v>39</v>
      </c>
      <c r="W5842" t="s">
        <v>83</v>
      </c>
      <c r="X5842" t="s">
        <v>97</v>
      </c>
      <c r="Y5842" t="s">
        <v>56</v>
      </c>
      <c r="Z5842" t="s">
        <v>43</v>
      </c>
      <c r="AA5842" t="s">
        <v>44</v>
      </c>
      <c r="AB5842" t="s">
        <v>44</v>
      </c>
    </row>
    <row r="5843" spans="1:28" x14ac:dyDescent="0.25">
      <c r="A5843" t="s">
        <v>10510</v>
      </c>
      <c r="B5843" s="1">
        <v>45763</v>
      </c>
      <c r="C5843" t="s">
        <v>9775</v>
      </c>
      <c r="D5843" t="s">
        <v>9776</v>
      </c>
      <c r="E5843">
        <v>19</v>
      </c>
      <c r="F5843" t="s">
        <v>48</v>
      </c>
      <c r="G5843" t="s">
        <v>561</v>
      </c>
      <c r="H5843" t="s">
        <v>562</v>
      </c>
      <c r="I5843" t="s">
        <v>34</v>
      </c>
      <c r="J5843" t="s">
        <v>143</v>
      </c>
      <c r="K5843">
        <v>2</v>
      </c>
      <c r="L5843" s="2">
        <v>900</v>
      </c>
      <c r="M5843">
        <v>5</v>
      </c>
      <c r="N5843" s="2">
        <v>1800</v>
      </c>
      <c r="O5843" s="2">
        <v>90</v>
      </c>
      <c r="P5843" s="2">
        <v>1710</v>
      </c>
      <c r="Q5843" s="2">
        <v>993.63</v>
      </c>
      <c r="R5843" s="2">
        <v>716.37</v>
      </c>
      <c r="S5843" t="s">
        <v>53</v>
      </c>
      <c r="T5843" t="s">
        <v>122</v>
      </c>
      <c r="U5843" t="s">
        <v>123</v>
      </c>
      <c r="V5843" t="s">
        <v>39</v>
      </c>
      <c r="W5843" t="s">
        <v>137</v>
      </c>
      <c r="X5843" t="s">
        <v>67</v>
      </c>
      <c r="Y5843" t="s">
        <v>84</v>
      </c>
      <c r="Z5843" t="s">
        <v>223</v>
      </c>
      <c r="AA5843" t="s">
        <v>44</v>
      </c>
      <c r="AB5843" t="s">
        <v>44</v>
      </c>
    </row>
    <row r="5844" spans="1:28" x14ac:dyDescent="0.25">
      <c r="A5844" t="s">
        <v>10511</v>
      </c>
      <c r="B5844" s="1">
        <v>45763</v>
      </c>
      <c r="C5844" t="s">
        <v>10512</v>
      </c>
      <c r="D5844" t="s">
        <v>10513</v>
      </c>
      <c r="E5844">
        <v>49</v>
      </c>
      <c r="F5844" t="s">
        <v>111</v>
      </c>
      <c r="G5844" t="s">
        <v>32</v>
      </c>
      <c r="H5844" t="s">
        <v>33</v>
      </c>
      <c r="I5844" t="s">
        <v>34</v>
      </c>
      <c r="J5844" t="s">
        <v>35</v>
      </c>
      <c r="K5844">
        <v>1</v>
      </c>
      <c r="L5844" s="2">
        <v>55000</v>
      </c>
      <c r="M5844">
        <v>10</v>
      </c>
      <c r="N5844" s="2">
        <v>55000</v>
      </c>
      <c r="O5844" s="2">
        <v>5500</v>
      </c>
      <c r="P5844" s="2">
        <v>49500</v>
      </c>
      <c r="Q5844" s="2">
        <v>33431.58</v>
      </c>
      <c r="R5844" s="2">
        <v>16068.42</v>
      </c>
      <c r="S5844" t="s">
        <v>53</v>
      </c>
      <c r="T5844" t="s">
        <v>90</v>
      </c>
      <c r="U5844" t="s">
        <v>91</v>
      </c>
      <c r="V5844" t="s">
        <v>39</v>
      </c>
      <c r="W5844" t="s">
        <v>83</v>
      </c>
      <c r="X5844" t="s">
        <v>41</v>
      </c>
      <c r="Y5844" t="s">
        <v>56</v>
      </c>
      <c r="Z5844" t="s">
        <v>43</v>
      </c>
      <c r="AA5844" t="s">
        <v>44</v>
      </c>
      <c r="AB5844" t="s">
        <v>44</v>
      </c>
    </row>
    <row r="5845" spans="1:28" x14ac:dyDescent="0.25">
      <c r="A5845" t="s">
        <v>10514</v>
      </c>
      <c r="B5845" s="1">
        <v>45763</v>
      </c>
      <c r="C5845" t="s">
        <v>3099</v>
      </c>
      <c r="D5845" t="s">
        <v>3100</v>
      </c>
      <c r="E5845">
        <v>50</v>
      </c>
      <c r="F5845" t="s">
        <v>48</v>
      </c>
      <c r="G5845" t="s">
        <v>285</v>
      </c>
      <c r="H5845" t="s">
        <v>286</v>
      </c>
      <c r="I5845" t="s">
        <v>34</v>
      </c>
      <c r="J5845" t="s">
        <v>121</v>
      </c>
      <c r="K5845">
        <v>3</v>
      </c>
      <c r="L5845" s="2">
        <v>3200</v>
      </c>
      <c r="M5845">
        <v>25</v>
      </c>
      <c r="N5845" s="2">
        <v>9600</v>
      </c>
      <c r="O5845" s="2">
        <v>2400</v>
      </c>
      <c r="P5845" s="2">
        <v>7200</v>
      </c>
      <c r="Q5845" s="2">
        <v>4982.84</v>
      </c>
      <c r="R5845" s="2">
        <v>2217.16</v>
      </c>
      <c r="S5845" t="s">
        <v>53</v>
      </c>
      <c r="T5845" t="s">
        <v>578</v>
      </c>
      <c r="U5845" t="s">
        <v>579</v>
      </c>
      <c r="V5845" t="s">
        <v>39</v>
      </c>
      <c r="W5845" t="s">
        <v>137</v>
      </c>
      <c r="X5845" t="s">
        <v>41</v>
      </c>
      <c r="Y5845" t="s">
        <v>56</v>
      </c>
      <c r="Z5845" t="s">
        <v>107</v>
      </c>
      <c r="AA5845" t="s">
        <v>44</v>
      </c>
      <c r="AB5845" t="s">
        <v>44</v>
      </c>
    </row>
    <row r="5846" spans="1:28" x14ac:dyDescent="0.25">
      <c r="A5846" t="s">
        <v>10515</v>
      </c>
      <c r="B5846" s="1">
        <v>45763</v>
      </c>
      <c r="C5846" t="s">
        <v>2067</v>
      </c>
      <c r="D5846" t="s">
        <v>2068</v>
      </c>
      <c r="E5846">
        <v>53</v>
      </c>
      <c r="F5846" t="s">
        <v>48</v>
      </c>
      <c r="G5846" t="s">
        <v>197</v>
      </c>
      <c r="H5846" t="s">
        <v>198</v>
      </c>
      <c r="I5846" t="s">
        <v>74</v>
      </c>
      <c r="J5846" t="s">
        <v>75</v>
      </c>
      <c r="K5846">
        <v>2</v>
      </c>
      <c r="L5846" s="2">
        <v>2600</v>
      </c>
      <c r="M5846">
        <v>10</v>
      </c>
      <c r="N5846" s="2">
        <v>5200</v>
      </c>
      <c r="O5846" s="2">
        <v>520</v>
      </c>
      <c r="P5846" s="2">
        <v>4680</v>
      </c>
      <c r="Q5846" s="2">
        <v>3637.28</v>
      </c>
      <c r="R5846" s="2">
        <v>1042.72</v>
      </c>
      <c r="S5846" t="s">
        <v>53</v>
      </c>
      <c r="T5846" t="s">
        <v>90</v>
      </c>
      <c r="U5846" t="s">
        <v>91</v>
      </c>
      <c r="V5846" t="s">
        <v>39</v>
      </c>
      <c r="W5846" t="s">
        <v>83</v>
      </c>
      <c r="X5846" t="s">
        <v>97</v>
      </c>
      <c r="Y5846" t="s">
        <v>56</v>
      </c>
      <c r="Z5846" t="s">
        <v>43</v>
      </c>
      <c r="AA5846" t="s">
        <v>44</v>
      </c>
      <c r="AB5846" t="s">
        <v>44</v>
      </c>
    </row>
    <row r="5847" spans="1:28" x14ac:dyDescent="0.25">
      <c r="A5847" t="s">
        <v>10516</v>
      </c>
      <c r="B5847" s="1">
        <v>45763</v>
      </c>
      <c r="C5847" t="s">
        <v>5772</v>
      </c>
      <c r="D5847" t="s">
        <v>5773</v>
      </c>
      <c r="E5847">
        <v>56</v>
      </c>
      <c r="F5847" t="s">
        <v>31</v>
      </c>
      <c r="G5847" t="s">
        <v>352</v>
      </c>
      <c r="H5847" t="s">
        <v>353</v>
      </c>
      <c r="I5847" t="s">
        <v>103</v>
      </c>
      <c r="J5847" t="s">
        <v>104</v>
      </c>
      <c r="K5847">
        <v>1</v>
      </c>
      <c r="L5847" s="2">
        <v>850</v>
      </c>
      <c r="M5847">
        <v>10</v>
      </c>
      <c r="N5847" s="2">
        <v>850</v>
      </c>
      <c r="O5847" s="2">
        <v>85</v>
      </c>
      <c r="P5847" s="2">
        <v>765</v>
      </c>
      <c r="Q5847" s="2">
        <v>581.73</v>
      </c>
      <c r="R5847" s="2">
        <v>183.27</v>
      </c>
      <c r="S5847" t="s">
        <v>53</v>
      </c>
      <c r="T5847" t="s">
        <v>54</v>
      </c>
      <c r="U5847" t="s">
        <v>55</v>
      </c>
      <c r="V5847" t="s">
        <v>39</v>
      </c>
      <c r="W5847" t="s">
        <v>137</v>
      </c>
      <c r="X5847" t="s">
        <v>97</v>
      </c>
      <c r="Y5847" t="s">
        <v>56</v>
      </c>
      <c r="Z5847" t="s">
        <v>223</v>
      </c>
      <c r="AA5847" t="s">
        <v>44</v>
      </c>
      <c r="AB5847" t="s">
        <v>44</v>
      </c>
    </row>
    <row r="5848" spans="1:28" x14ac:dyDescent="0.25">
      <c r="A5848" t="s">
        <v>10517</v>
      </c>
      <c r="B5848" s="1">
        <v>45763</v>
      </c>
      <c r="C5848" t="s">
        <v>953</v>
      </c>
      <c r="D5848" t="s">
        <v>954</v>
      </c>
      <c r="E5848">
        <v>28</v>
      </c>
      <c r="F5848" t="s">
        <v>111</v>
      </c>
      <c r="G5848" t="s">
        <v>273</v>
      </c>
      <c r="H5848" t="s">
        <v>274</v>
      </c>
      <c r="I5848" t="s">
        <v>51</v>
      </c>
      <c r="J5848" t="s">
        <v>52</v>
      </c>
      <c r="K5848">
        <v>5</v>
      </c>
      <c r="L5848" s="2">
        <v>250</v>
      </c>
      <c r="M5848">
        <v>0</v>
      </c>
      <c r="N5848" s="2">
        <v>1250</v>
      </c>
      <c r="O5848" s="2">
        <v>0</v>
      </c>
      <c r="P5848" s="2">
        <v>1250</v>
      </c>
      <c r="Q5848" s="2">
        <v>828.93</v>
      </c>
      <c r="R5848" s="2">
        <v>421.07</v>
      </c>
      <c r="S5848" t="s">
        <v>53</v>
      </c>
      <c r="T5848" t="s">
        <v>222</v>
      </c>
      <c r="U5848" t="s">
        <v>38</v>
      </c>
      <c r="V5848" t="s">
        <v>39</v>
      </c>
      <c r="W5848" t="s">
        <v>92</v>
      </c>
      <c r="X5848" t="s">
        <v>97</v>
      </c>
      <c r="Y5848" t="s">
        <v>56</v>
      </c>
      <c r="Z5848" t="s">
        <v>43</v>
      </c>
      <c r="AA5848" t="s">
        <v>44</v>
      </c>
      <c r="AB5848" t="s">
        <v>44</v>
      </c>
    </row>
    <row r="5849" spans="1:28" x14ac:dyDescent="0.25">
      <c r="A5849" t="s">
        <v>10518</v>
      </c>
      <c r="B5849" s="1">
        <v>45764</v>
      </c>
      <c r="C5849" t="s">
        <v>9911</v>
      </c>
      <c r="D5849" t="s">
        <v>9912</v>
      </c>
      <c r="E5849">
        <v>26</v>
      </c>
      <c r="F5849" t="s">
        <v>48</v>
      </c>
      <c r="G5849" t="s">
        <v>141</v>
      </c>
      <c r="H5849" t="s">
        <v>142</v>
      </c>
      <c r="I5849" t="s">
        <v>74</v>
      </c>
      <c r="J5849" t="s">
        <v>143</v>
      </c>
      <c r="K5849">
        <v>4</v>
      </c>
      <c r="L5849" s="2">
        <v>900</v>
      </c>
      <c r="M5849">
        <v>15</v>
      </c>
      <c r="N5849" s="2">
        <v>3600</v>
      </c>
      <c r="O5849" s="2">
        <v>540</v>
      </c>
      <c r="P5849" s="2">
        <v>3060</v>
      </c>
      <c r="Q5849" s="2">
        <v>1875.07</v>
      </c>
      <c r="R5849" s="2">
        <v>1184.93</v>
      </c>
      <c r="S5849" t="s">
        <v>53</v>
      </c>
      <c r="T5849" t="s">
        <v>290</v>
      </c>
      <c r="U5849" t="s">
        <v>291</v>
      </c>
      <c r="V5849" t="s">
        <v>39</v>
      </c>
      <c r="W5849" t="s">
        <v>124</v>
      </c>
      <c r="X5849" t="s">
        <v>97</v>
      </c>
      <c r="Y5849" t="s">
        <v>56</v>
      </c>
      <c r="Z5849" t="s">
        <v>43</v>
      </c>
      <c r="AA5849" t="s">
        <v>44</v>
      </c>
      <c r="AB5849" t="s">
        <v>44</v>
      </c>
    </row>
    <row r="5850" spans="1:28" x14ac:dyDescent="0.25">
      <c r="A5850" t="s">
        <v>10519</v>
      </c>
      <c r="B5850" s="1">
        <v>45764</v>
      </c>
      <c r="C5850" t="s">
        <v>10520</v>
      </c>
      <c r="D5850" t="s">
        <v>10521</v>
      </c>
      <c r="E5850">
        <v>25</v>
      </c>
      <c r="F5850" t="s">
        <v>31</v>
      </c>
      <c r="G5850" t="s">
        <v>72</v>
      </c>
      <c r="H5850" t="s">
        <v>73</v>
      </c>
      <c r="I5850" t="s">
        <v>74</v>
      </c>
      <c r="J5850" t="s">
        <v>75</v>
      </c>
      <c r="K5850">
        <v>4</v>
      </c>
      <c r="L5850" s="2">
        <v>2200</v>
      </c>
      <c r="M5850">
        <v>5</v>
      </c>
      <c r="N5850" s="2">
        <v>8800</v>
      </c>
      <c r="O5850" s="2">
        <v>440</v>
      </c>
      <c r="P5850" s="2">
        <v>8360</v>
      </c>
      <c r="Q5850" s="2">
        <v>6484.55</v>
      </c>
      <c r="R5850" s="2">
        <v>1875.45</v>
      </c>
      <c r="S5850" t="s">
        <v>53</v>
      </c>
      <c r="T5850" t="s">
        <v>122</v>
      </c>
      <c r="U5850" t="s">
        <v>123</v>
      </c>
      <c r="V5850" t="s">
        <v>39</v>
      </c>
      <c r="W5850" t="s">
        <v>66</v>
      </c>
      <c r="X5850" t="s">
        <v>97</v>
      </c>
      <c r="Y5850" t="s">
        <v>56</v>
      </c>
      <c r="Z5850" t="s">
        <v>144</v>
      </c>
      <c r="AA5850" t="s">
        <v>44</v>
      </c>
      <c r="AB5850" t="s">
        <v>44</v>
      </c>
    </row>
    <row r="5851" spans="1:28" x14ac:dyDescent="0.25">
      <c r="A5851" t="s">
        <v>10522</v>
      </c>
      <c r="B5851" s="1">
        <v>45764</v>
      </c>
      <c r="C5851" t="s">
        <v>5018</v>
      </c>
      <c r="D5851" t="s">
        <v>5019</v>
      </c>
      <c r="E5851">
        <v>50</v>
      </c>
      <c r="F5851" t="s">
        <v>48</v>
      </c>
      <c r="G5851" t="s">
        <v>387</v>
      </c>
      <c r="H5851" t="s">
        <v>388</v>
      </c>
      <c r="I5851" t="s">
        <v>74</v>
      </c>
      <c r="J5851" t="s">
        <v>75</v>
      </c>
      <c r="K5851">
        <v>1</v>
      </c>
      <c r="L5851" s="2">
        <v>3200</v>
      </c>
      <c r="M5851">
        <v>10</v>
      </c>
      <c r="N5851" s="2">
        <v>3200</v>
      </c>
      <c r="O5851" s="2">
        <v>320</v>
      </c>
      <c r="P5851" s="2">
        <v>2880</v>
      </c>
      <c r="Q5851" s="2">
        <v>1822.34</v>
      </c>
      <c r="R5851" s="2">
        <v>1057.6600000000001</v>
      </c>
      <c r="S5851" t="s">
        <v>53</v>
      </c>
      <c r="T5851" t="s">
        <v>275</v>
      </c>
      <c r="U5851" t="s">
        <v>123</v>
      </c>
      <c r="V5851" t="s">
        <v>39</v>
      </c>
      <c r="W5851" t="s">
        <v>40</v>
      </c>
      <c r="X5851" t="s">
        <v>41</v>
      </c>
      <c r="Y5851" t="s">
        <v>42</v>
      </c>
      <c r="Z5851" t="s">
        <v>43</v>
      </c>
      <c r="AA5851" t="s">
        <v>44</v>
      </c>
      <c r="AB5851" t="s">
        <v>44</v>
      </c>
    </row>
    <row r="5852" spans="1:28" x14ac:dyDescent="0.25">
      <c r="A5852" t="s">
        <v>10523</v>
      </c>
      <c r="B5852" s="1">
        <v>45764</v>
      </c>
      <c r="C5852" t="s">
        <v>4979</v>
      </c>
      <c r="D5852" t="s">
        <v>4980</v>
      </c>
      <c r="E5852">
        <v>57</v>
      </c>
      <c r="F5852" t="s">
        <v>48</v>
      </c>
      <c r="G5852" t="s">
        <v>141</v>
      </c>
      <c r="H5852" t="s">
        <v>142</v>
      </c>
      <c r="I5852" t="s">
        <v>74</v>
      </c>
      <c r="J5852" t="s">
        <v>143</v>
      </c>
      <c r="K5852">
        <v>1</v>
      </c>
      <c r="L5852" s="2">
        <v>900</v>
      </c>
      <c r="M5852">
        <v>10</v>
      </c>
      <c r="N5852" s="2">
        <v>900</v>
      </c>
      <c r="O5852" s="2">
        <v>90</v>
      </c>
      <c r="P5852" s="2">
        <v>810</v>
      </c>
      <c r="Q5852" s="2">
        <v>646.83000000000004</v>
      </c>
      <c r="R5852" s="2">
        <v>163.16999999999999</v>
      </c>
      <c r="S5852" t="s">
        <v>64</v>
      </c>
      <c r="T5852" t="s">
        <v>153</v>
      </c>
      <c r="U5852" t="s">
        <v>154</v>
      </c>
      <c r="V5852" t="s">
        <v>39</v>
      </c>
      <c r="W5852" t="s">
        <v>40</v>
      </c>
      <c r="X5852" t="s">
        <v>41</v>
      </c>
      <c r="Y5852" t="s">
        <v>56</v>
      </c>
      <c r="Z5852" t="s">
        <v>223</v>
      </c>
      <c r="AA5852" t="s">
        <v>44</v>
      </c>
      <c r="AB5852" t="s">
        <v>44</v>
      </c>
    </row>
    <row r="5853" spans="1:28" x14ac:dyDescent="0.25">
      <c r="A5853" t="s">
        <v>10524</v>
      </c>
      <c r="B5853" s="1">
        <v>45764</v>
      </c>
      <c r="C5853" t="s">
        <v>4814</v>
      </c>
      <c r="D5853" t="s">
        <v>4815</v>
      </c>
      <c r="E5853">
        <v>54</v>
      </c>
      <c r="F5853" t="s">
        <v>48</v>
      </c>
      <c r="G5853" t="s">
        <v>168</v>
      </c>
      <c r="H5853" t="s">
        <v>169</v>
      </c>
      <c r="I5853" t="s">
        <v>62</v>
      </c>
      <c r="J5853" t="s">
        <v>143</v>
      </c>
      <c r="K5853">
        <v>5</v>
      </c>
      <c r="L5853" s="2">
        <v>1800</v>
      </c>
      <c r="M5853">
        <v>5</v>
      </c>
      <c r="N5853" s="2">
        <v>9000</v>
      </c>
      <c r="O5853" s="2">
        <v>450</v>
      </c>
      <c r="P5853" s="2">
        <v>8550</v>
      </c>
      <c r="Q5853" s="2">
        <v>5900.96</v>
      </c>
      <c r="R5853" s="2">
        <v>2649.04</v>
      </c>
      <c r="S5853" t="s">
        <v>53</v>
      </c>
      <c r="T5853" t="s">
        <v>90</v>
      </c>
      <c r="U5853" t="s">
        <v>91</v>
      </c>
      <c r="V5853" t="s">
        <v>39</v>
      </c>
      <c r="W5853" t="s">
        <v>40</v>
      </c>
      <c r="X5853" t="s">
        <v>97</v>
      </c>
      <c r="Y5853" t="s">
        <v>56</v>
      </c>
      <c r="Z5853" t="s">
        <v>43</v>
      </c>
      <c r="AA5853" t="s">
        <v>44</v>
      </c>
      <c r="AB5853" t="s">
        <v>44</v>
      </c>
    </row>
    <row r="5854" spans="1:28" x14ac:dyDescent="0.25">
      <c r="A5854" t="s">
        <v>10525</v>
      </c>
      <c r="B5854" s="1">
        <v>45764</v>
      </c>
      <c r="C5854" t="s">
        <v>2352</v>
      </c>
      <c r="D5854" t="s">
        <v>2353</v>
      </c>
      <c r="E5854">
        <v>46</v>
      </c>
      <c r="F5854" t="s">
        <v>48</v>
      </c>
      <c r="G5854" t="s">
        <v>60</v>
      </c>
      <c r="H5854" t="s">
        <v>61</v>
      </c>
      <c r="I5854" t="s">
        <v>62</v>
      </c>
      <c r="J5854" t="s">
        <v>63</v>
      </c>
      <c r="K5854">
        <v>1</v>
      </c>
      <c r="L5854" s="2">
        <v>3500</v>
      </c>
      <c r="M5854">
        <v>5</v>
      </c>
      <c r="N5854" s="2">
        <v>3500</v>
      </c>
      <c r="O5854" s="2">
        <v>175</v>
      </c>
      <c r="P5854" s="2">
        <v>3325</v>
      </c>
      <c r="Q5854" s="2">
        <v>2722.61</v>
      </c>
      <c r="R5854" s="2">
        <v>602.39</v>
      </c>
      <c r="S5854" t="s">
        <v>64</v>
      </c>
      <c r="T5854" t="s">
        <v>578</v>
      </c>
      <c r="U5854" t="s">
        <v>579</v>
      </c>
      <c r="V5854" t="s">
        <v>39</v>
      </c>
      <c r="W5854" t="s">
        <v>124</v>
      </c>
      <c r="X5854" t="s">
        <v>41</v>
      </c>
      <c r="Y5854" t="s">
        <v>42</v>
      </c>
      <c r="Z5854" t="s">
        <v>43</v>
      </c>
      <c r="AA5854" t="s">
        <v>44</v>
      </c>
      <c r="AB5854" t="s">
        <v>44</v>
      </c>
    </row>
    <row r="5855" spans="1:28" x14ac:dyDescent="0.25">
      <c r="A5855" t="s">
        <v>10526</v>
      </c>
      <c r="B5855" s="1">
        <v>45764</v>
      </c>
      <c r="C5855" t="s">
        <v>4431</v>
      </c>
      <c r="D5855" t="s">
        <v>4432</v>
      </c>
      <c r="E5855">
        <v>58</v>
      </c>
      <c r="F5855" t="s">
        <v>111</v>
      </c>
      <c r="G5855" t="s">
        <v>318</v>
      </c>
      <c r="H5855" t="s">
        <v>319</v>
      </c>
      <c r="I5855" t="s">
        <v>34</v>
      </c>
      <c r="J5855" t="s">
        <v>190</v>
      </c>
      <c r="K5855">
        <v>6</v>
      </c>
      <c r="L5855" s="2">
        <v>2500</v>
      </c>
      <c r="M5855">
        <v>15</v>
      </c>
      <c r="N5855" s="2">
        <v>15000</v>
      </c>
      <c r="O5855" s="2">
        <v>2250</v>
      </c>
      <c r="P5855" s="2">
        <v>12750</v>
      </c>
      <c r="Q5855" s="2">
        <v>8229.15</v>
      </c>
      <c r="R5855" s="2">
        <v>4520.8500000000004</v>
      </c>
      <c r="S5855" t="s">
        <v>53</v>
      </c>
      <c r="T5855" t="s">
        <v>65</v>
      </c>
      <c r="U5855" t="s">
        <v>65</v>
      </c>
      <c r="V5855" t="s">
        <v>39</v>
      </c>
      <c r="W5855" t="s">
        <v>40</v>
      </c>
      <c r="X5855" t="s">
        <v>97</v>
      </c>
      <c r="Y5855" t="s">
        <v>42</v>
      </c>
      <c r="Z5855" t="s">
        <v>43</v>
      </c>
      <c r="AA5855" t="s">
        <v>44</v>
      </c>
      <c r="AB5855" t="s">
        <v>44</v>
      </c>
    </row>
    <row r="5856" spans="1:28" x14ac:dyDescent="0.25">
      <c r="A5856" t="s">
        <v>10527</v>
      </c>
      <c r="B5856" s="1">
        <v>45764</v>
      </c>
      <c r="C5856" t="s">
        <v>581</v>
      </c>
      <c r="D5856" t="s">
        <v>582</v>
      </c>
      <c r="E5856">
        <v>47</v>
      </c>
      <c r="F5856" t="s">
        <v>111</v>
      </c>
      <c r="G5856" t="s">
        <v>298</v>
      </c>
      <c r="H5856" t="s">
        <v>299</v>
      </c>
      <c r="I5856" t="s">
        <v>103</v>
      </c>
      <c r="J5856" t="s">
        <v>104</v>
      </c>
      <c r="K5856">
        <v>2</v>
      </c>
      <c r="L5856" s="2">
        <v>700</v>
      </c>
      <c r="M5856">
        <v>5</v>
      </c>
      <c r="N5856" s="2">
        <v>1400</v>
      </c>
      <c r="O5856" s="2">
        <v>70</v>
      </c>
      <c r="P5856" s="2">
        <v>1330</v>
      </c>
      <c r="Q5856" s="2">
        <v>1019.56</v>
      </c>
      <c r="R5856" s="2">
        <v>310.44</v>
      </c>
      <c r="S5856" t="s">
        <v>64</v>
      </c>
      <c r="T5856" t="s">
        <v>65</v>
      </c>
      <c r="U5856" t="s">
        <v>65</v>
      </c>
      <c r="V5856" t="s">
        <v>39</v>
      </c>
      <c r="W5856" t="s">
        <v>137</v>
      </c>
      <c r="X5856" t="s">
        <v>41</v>
      </c>
      <c r="Y5856" t="s">
        <v>42</v>
      </c>
      <c r="Z5856" t="s">
        <v>43</v>
      </c>
      <c r="AA5856" t="s">
        <v>44</v>
      </c>
      <c r="AB5856" t="s">
        <v>44</v>
      </c>
    </row>
    <row r="5857" spans="1:28" x14ac:dyDescent="0.25">
      <c r="A5857" t="s">
        <v>10528</v>
      </c>
      <c r="B5857" s="1">
        <v>45764</v>
      </c>
      <c r="C5857" t="s">
        <v>4520</v>
      </c>
      <c r="D5857" t="s">
        <v>4521</v>
      </c>
      <c r="E5857">
        <v>42</v>
      </c>
      <c r="F5857" t="s">
        <v>111</v>
      </c>
      <c r="G5857" t="s">
        <v>128</v>
      </c>
      <c r="H5857" t="s">
        <v>129</v>
      </c>
      <c r="I5857" t="s">
        <v>74</v>
      </c>
      <c r="J5857" t="s">
        <v>130</v>
      </c>
      <c r="K5857">
        <v>2</v>
      </c>
      <c r="L5857" s="2">
        <v>1700</v>
      </c>
      <c r="M5857">
        <v>20</v>
      </c>
      <c r="N5857" s="2">
        <v>3400</v>
      </c>
      <c r="O5857" s="2">
        <v>680</v>
      </c>
      <c r="P5857" s="2">
        <v>2720</v>
      </c>
      <c r="Q5857" s="2">
        <v>1818.54</v>
      </c>
      <c r="R5857" s="2">
        <v>901.46</v>
      </c>
      <c r="S5857" t="s">
        <v>36</v>
      </c>
      <c r="T5857" t="s">
        <v>578</v>
      </c>
      <c r="U5857" t="s">
        <v>579</v>
      </c>
      <c r="V5857" t="s">
        <v>39</v>
      </c>
      <c r="W5857" t="s">
        <v>83</v>
      </c>
      <c r="X5857" t="s">
        <v>97</v>
      </c>
      <c r="Y5857" t="s">
        <v>56</v>
      </c>
      <c r="Z5857" t="s">
        <v>43</v>
      </c>
      <c r="AA5857" t="s">
        <v>44</v>
      </c>
      <c r="AB5857" t="s">
        <v>44</v>
      </c>
    </row>
    <row r="5858" spans="1:28" x14ac:dyDescent="0.25">
      <c r="A5858" t="s">
        <v>10529</v>
      </c>
      <c r="B5858" s="1">
        <v>45764</v>
      </c>
      <c r="C5858" t="s">
        <v>6985</v>
      </c>
      <c r="D5858" t="s">
        <v>6986</v>
      </c>
      <c r="E5858">
        <v>45</v>
      </c>
      <c r="F5858" t="s">
        <v>111</v>
      </c>
      <c r="G5858" t="s">
        <v>112</v>
      </c>
      <c r="H5858" t="s">
        <v>113</v>
      </c>
      <c r="I5858" t="s">
        <v>103</v>
      </c>
      <c r="J5858" t="s">
        <v>104</v>
      </c>
      <c r="K5858">
        <v>2</v>
      </c>
      <c r="L5858" s="2">
        <v>650</v>
      </c>
      <c r="M5858">
        <v>5</v>
      </c>
      <c r="N5858" s="2">
        <v>1300</v>
      </c>
      <c r="O5858" s="2">
        <v>65</v>
      </c>
      <c r="P5858" s="2">
        <v>1235</v>
      </c>
      <c r="Q5858" s="2">
        <v>771.19</v>
      </c>
      <c r="R5858" s="2">
        <v>463.81</v>
      </c>
      <c r="S5858" t="s">
        <v>64</v>
      </c>
      <c r="T5858" t="s">
        <v>122</v>
      </c>
      <c r="U5858" t="s">
        <v>123</v>
      </c>
      <c r="V5858" t="s">
        <v>39</v>
      </c>
      <c r="W5858" t="s">
        <v>83</v>
      </c>
      <c r="X5858" t="s">
        <v>97</v>
      </c>
      <c r="Y5858" t="s">
        <v>42</v>
      </c>
      <c r="Z5858" t="s">
        <v>43</v>
      </c>
      <c r="AA5858" t="s">
        <v>44</v>
      </c>
      <c r="AB5858" t="s">
        <v>44</v>
      </c>
    </row>
    <row r="5859" spans="1:28" x14ac:dyDescent="0.25">
      <c r="A5859" t="s">
        <v>10530</v>
      </c>
      <c r="B5859" s="1">
        <v>45764</v>
      </c>
      <c r="C5859" t="s">
        <v>7217</v>
      </c>
      <c r="D5859" t="s">
        <v>7218</v>
      </c>
      <c r="E5859">
        <v>40</v>
      </c>
      <c r="F5859" t="s">
        <v>31</v>
      </c>
      <c r="G5859" t="s">
        <v>176</v>
      </c>
      <c r="H5859" t="s">
        <v>177</v>
      </c>
      <c r="I5859" t="s">
        <v>34</v>
      </c>
      <c r="J5859" t="s">
        <v>35</v>
      </c>
      <c r="K5859">
        <v>2</v>
      </c>
      <c r="L5859" s="2">
        <v>6500</v>
      </c>
      <c r="M5859">
        <v>0</v>
      </c>
      <c r="N5859" s="2">
        <v>13000</v>
      </c>
      <c r="O5859" s="2">
        <v>0</v>
      </c>
      <c r="P5859" s="2">
        <v>13000</v>
      </c>
      <c r="Q5859" s="2">
        <v>7575.32</v>
      </c>
      <c r="R5859" s="2">
        <v>5424.68</v>
      </c>
      <c r="S5859" t="s">
        <v>36</v>
      </c>
      <c r="T5859" t="s">
        <v>105</v>
      </c>
      <c r="U5859" t="s">
        <v>106</v>
      </c>
      <c r="V5859" t="s">
        <v>39</v>
      </c>
      <c r="W5859" t="s">
        <v>83</v>
      </c>
      <c r="X5859" t="s">
        <v>67</v>
      </c>
      <c r="Y5859" t="s">
        <v>42</v>
      </c>
      <c r="Z5859" t="s">
        <v>223</v>
      </c>
      <c r="AA5859" t="s">
        <v>44</v>
      </c>
      <c r="AB5859" t="s">
        <v>44</v>
      </c>
    </row>
    <row r="5860" spans="1:28" x14ac:dyDescent="0.25">
      <c r="A5860" t="s">
        <v>10531</v>
      </c>
      <c r="B5860" s="1">
        <v>45764</v>
      </c>
      <c r="C5860" t="s">
        <v>8005</v>
      </c>
      <c r="D5860" t="s">
        <v>8006</v>
      </c>
      <c r="E5860">
        <v>18</v>
      </c>
      <c r="F5860" t="s">
        <v>48</v>
      </c>
      <c r="G5860" t="s">
        <v>112</v>
      </c>
      <c r="H5860" t="s">
        <v>113</v>
      </c>
      <c r="I5860" t="s">
        <v>103</v>
      </c>
      <c r="J5860" t="s">
        <v>104</v>
      </c>
      <c r="K5860">
        <v>1</v>
      </c>
      <c r="L5860" s="2">
        <v>650</v>
      </c>
      <c r="M5860">
        <v>10</v>
      </c>
      <c r="N5860" s="2">
        <v>650</v>
      </c>
      <c r="O5860" s="2">
        <v>65</v>
      </c>
      <c r="P5860" s="2">
        <v>585</v>
      </c>
      <c r="Q5860" s="2">
        <v>329.22</v>
      </c>
      <c r="R5860" s="2">
        <v>255.78</v>
      </c>
      <c r="S5860" t="s">
        <v>64</v>
      </c>
      <c r="T5860" t="s">
        <v>105</v>
      </c>
      <c r="U5860" t="s">
        <v>106</v>
      </c>
      <c r="V5860" t="s">
        <v>39</v>
      </c>
      <c r="W5860" t="s">
        <v>40</v>
      </c>
      <c r="X5860" t="s">
        <v>41</v>
      </c>
      <c r="Y5860" t="s">
        <v>56</v>
      </c>
      <c r="Z5860" t="s">
        <v>43</v>
      </c>
      <c r="AA5860" t="s">
        <v>44</v>
      </c>
      <c r="AB5860" t="s">
        <v>44</v>
      </c>
    </row>
    <row r="5861" spans="1:28" x14ac:dyDescent="0.25">
      <c r="A5861" t="s">
        <v>10532</v>
      </c>
      <c r="B5861" s="1">
        <v>45764</v>
      </c>
      <c r="C5861" t="s">
        <v>2389</v>
      </c>
      <c r="D5861" t="s">
        <v>2390</v>
      </c>
      <c r="E5861">
        <v>54</v>
      </c>
      <c r="F5861" t="s">
        <v>48</v>
      </c>
      <c r="G5861" t="s">
        <v>212</v>
      </c>
      <c r="H5861" t="s">
        <v>213</v>
      </c>
      <c r="I5861" t="s">
        <v>51</v>
      </c>
      <c r="J5861" t="s">
        <v>52</v>
      </c>
      <c r="K5861">
        <v>2</v>
      </c>
      <c r="L5861" s="2">
        <v>400</v>
      </c>
      <c r="M5861">
        <v>15</v>
      </c>
      <c r="N5861" s="2">
        <v>800</v>
      </c>
      <c r="O5861" s="2">
        <v>120</v>
      </c>
      <c r="P5861" s="2">
        <v>680</v>
      </c>
      <c r="Q5861" s="2">
        <v>452.74</v>
      </c>
      <c r="R5861" s="2">
        <v>227.26</v>
      </c>
      <c r="S5861" t="s">
        <v>53</v>
      </c>
      <c r="T5861" t="s">
        <v>105</v>
      </c>
      <c r="U5861" t="s">
        <v>106</v>
      </c>
      <c r="V5861" t="s">
        <v>39</v>
      </c>
      <c r="W5861" t="s">
        <v>124</v>
      </c>
      <c r="X5861" t="s">
        <v>41</v>
      </c>
      <c r="Y5861" t="s">
        <v>56</v>
      </c>
      <c r="Z5861" t="s">
        <v>43</v>
      </c>
      <c r="AA5861" t="s">
        <v>44</v>
      </c>
      <c r="AB5861" t="s">
        <v>44</v>
      </c>
    </row>
    <row r="5862" spans="1:28" x14ac:dyDescent="0.25">
      <c r="A5862" t="s">
        <v>10533</v>
      </c>
      <c r="B5862" s="1">
        <v>45764</v>
      </c>
      <c r="C5862" t="s">
        <v>3147</v>
      </c>
      <c r="D5862" t="s">
        <v>3148</v>
      </c>
      <c r="E5862">
        <v>37</v>
      </c>
      <c r="F5862" t="s">
        <v>31</v>
      </c>
      <c r="G5862" t="s">
        <v>176</v>
      </c>
      <c r="H5862" t="s">
        <v>177</v>
      </c>
      <c r="I5862" t="s">
        <v>34</v>
      </c>
      <c r="J5862" t="s">
        <v>35</v>
      </c>
      <c r="K5862">
        <v>2</v>
      </c>
      <c r="L5862" s="2">
        <v>6500</v>
      </c>
      <c r="M5862">
        <v>30</v>
      </c>
      <c r="N5862" s="2">
        <v>13000</v>
      </c>
      <c r="O5862" s="2">
        <v>3900</v>
      </c>
      <c r="P5862" s="2">
        <v>9100</v>
      </c>
      <c r="Q5862" s="2">
        <v>5483.77</v>
      </c>
      <c r="R5862" s="2">
        <v>3616.23</v>
      </c>
      <c r="S5862" t="s">
        <v>64</v>
      </c>
      <c r="T5862" t="s">
        <v>136</v>
      </c>
      <c r="U5862" t="s">
        <v>38</v>
      </c>
      <c r="V5862" t="s">
        <v>39</v>
      </c>
      <c r="W5862" t="s">
        <v>66</v>
      </c>
      <c r="X5862" t="s">
        <v>67</v>
      </c>
      <c r="Y5862" t="s">
        <v>56</v>
      </c>
      <c r="Z5862" t="s">
        <v>43</v>
      </c>
      <c r="AA5862" t="s">
        <v>44</v>
      </c>
      <c r="AB5862" t="s">
        <v>44</v>
      </c>
    </row>
    <row r="5863" spans="1:28" x14ac:dyDescent="0.25">
      <c r="A5863" t="s">
        <v>10534</v>
      </c>
      <c r="B5863" s="1">
        <v>45764</v>
      </c>
      <c r="C5863" t="s">
        <v>1470</v>
      </c>
      <c r="D5863" t="s">
        <v>1471</v>
      </c>
      <c r="E5863">
        <v>47</v>
      </c>
      <c r="F5863" t="s">
        <v>31</v>
      </c>
      <c r="G5863" t="s">
        <v>148</v>
      </c>
      <c r="H5863" t="s">
        <v>149</v>
      </c>
      <c r="I5863" t="s">
        <v>74</v>
      </c>
      <c r="J5863" t="s">
        <v>130</v>
      </c>
      <c r="K5863">
        <v>1</v>
      </c>
      <c r="L5863" s="2">
        <v>3500</v>
      </c>
      <c r="M5863">
        <v>0</v>
      </c>
      <c r="N5863" s="2">
        <v>3500</v>
      </c>
      <c r="O5863" s="2">
        <v>0</v>
      </c>
      <c r="P5863" s="2">
        <v>3500</v>
      </c>
      <c r="Q5863" s="2">
        <v>2125.84</v>
      </c>
      <c r="R5863" s="2">
        <v>1374.16</v>
      </c>
      <c r="S5863" t="s">
        <v>53</v>
      </c>
      <c r="T5863" t="s">
        <v>163</v>
      </c>
      <c r="U5863" t="s">
        <v>164</v>
      </c>
      <c r="V5863" t="s">
        <v>39</v>
      </c>
      <c r="W5863" t="s">
        <v>137</v>
      </c>
      <c r="X5863" t="s">
        <v>97</v>
      </c>
      <c r="Y5863" t="s">
        <v>56</v>
      </c>
      <c r="Z5863" t="s">
        <v>107</v>
      </c>
      <c r="AA5863" t="s">
        <v>44</v>
      </c>
      <c r="AB5863" t="s">
        <v>68</v>
      </c>
    </row>
    <row r="5864" spans="1:28" x14ac:dyDescent="0.25">
      <c r="A5864" t="s">
        <v>10535</v>
      </c>
      <c r="B5864" s="1">
        <v>45765</v>
      </c>
      <c r="C5864" t="s">
        <v>4427</v>
      </c>
      <c r="D5864" t="s">
        <v>4428</v>
      </c>
      <c r="E5864">
        <v>28</v>
      </c>
      <c r="F5864" t="s">
        <v>31</v>
      </c>
      <c r="G5864" t="s">
        <v>32</v>
      </c>
      <c r="H5864" t="s">
        <v>33</v>
      </c>
      <c r="I5864" t="s">
        <v>34</v>
      </c>
      <c r="J5864" t="s">
        <v>35</v>
      </c>
      <c r="K5864">
        <v>3</v>
      </c>
      <c r="L5864" s="2">
        <v>55000</v>
      </c>
      <c r="M5864">
        <v>20</v>
      </c>
      <c r="N5864" s="2">
        <v>165000</v>
      </c>
      <c r="O5864" s="2">
        <v>33000</v>
      </c>
      <c r="P5864" s="2">
        <v>132000</v>
      </c>
      <c r="Q5864" s="2">
        <v>78520.19</v>
      </c>
      <c r="R5864" s="2">
        <v>53479.81</v>
      </c>
      <c r="S5864" t="s">
        <v>53</v>
      </c>
      <c r="T5864" t="s">
        <v>122</v>
      </c>
      <c r="U5864" t="s">
        <v>123</v>
      </c>
      <c r="V5864" t="s">
        <v>39</v>
      </c>
      <c r="W5864" t="s">
        <v>83</v>
      </c>
      <c r="X5864" t="s">
        <v>41</v>
      </c>
      <c r="Y5864" t="s">
        <v>56</v>
      </c>
      <c r="Z5864" t="s">
        <v>43</v>
      </c>
      <c r="AA5864" t="s">
        <v>44</v>
      </c>
      <c r="AB5864" t="s">
        <v>44</v>
      </c>
    </row>
    <row r="5865" spans="1:28" x14ac:dyDescent="0.25">
      <c r="A5865" t="s">
        <v>10536</v>
      </c>
      <c r="B5865" s="1">
        <v>45765</v>
      </c>
      <c r="C5865" t="s">
        <v>1238</v>
      </c>
      <c r="D5865" t="s">
        <v>1239</v>
      </c>
      <c r="E5865">
        <v>18</v>
      </c>
      <c r="F5865" t="s">
        <v>31</v>
      </c>
      <c r="G5865" t="s">
        <v>273</v>
      </c>
      <c r="H5865" t="s">
        <v>274</v>
      </c>
      <c r="I5865" t="s">
        <v>51</v>
      </c>
      <c r="J5865" t="s">
        <v>52</v>
      </c>
      <c r="K5865">
        <v>1</v>
      </c>
      <c r="L5865" s="2">
        <v>250</v>
      </c>
      <c r="M5865">
        <v>0</v>
      </c>
      <c r="N5865" s="2">
        <v>250</v>
      </c>
      <c r="O5865" s="2">
        <v>0</v>
      </c>
      <c r="P5865" s="2">
        <v>250</v>
      </c>
      <c r="Q5865" s="2">
        <v>204.27</v>
      </c>
      <c r="R5865" s="2">
        <v>45.73</v>
      </c>
      <c r="S5865" t="s">
        <v>64</v>
      </c>
      <c r="T5865" t="s">
        <v>578</v>
      </c>
      <c r="U5865" t="s">
        <v>579</v>
      </c>
      <c r="V5865" t="s">
        <v>39</v>
      </c>
      <c r="W5865" t="s">
        <v>124</v>
      </c>
      <c r="X5865" t="s">
        <v>67</v>
      </c>
      <c r="Y5865" t="s">
        <v>42</v>
      </c>
      <c r="Z5865" t="s">
        <v>43</v>
      </c>
      <c r="AA5865" t="s">
        <v>44</v>
      </c>
      <c r="AB5865" t="s">
        <v>44</v>
      </c>
    </row>
    <row r="5866" spans="1:28" x14ac:dyDescent="0.25">
      <c r="A5866" t="s">
        <v>10537</v>
      </c>
      <c r="B5866" s="1">
        <v>45765</v>
      </c>
      <c r="C5866" t="s">
        <v>4586</v>
      </c>
      <c r="D5866" t="s">
        <v>4587</v>
      </c>
      <c r="E5866">
        <v>49</v>
      </c>
      <c r="F5866" t="s">
        <v>31</v>
      </c>
      <c r="G5866" t="s">
        <v>176</v>
      </c>
      <c r="H5866" t="s">
        <v>177</v>
      </c>
      <c r="I5866" t="s">
        <v>34</v>
      </c>
      <c r="J5866" t="s">
        <v>35</v>
      </c>
      <c r="K5866">
        <v>2</v>
      </c>
      <c r="L5866" s="2">
        <v>6500</v>
      </c>
      <c r="M5866">
        <v>10</v>
      </c>
      <c r="N5866" s="2">
        <v>13000</v>
      </c>
      <c r="O5866" s="2">
        <v>1300</v>
      </c>
      <c r="P5866" s="2">
        <v>11700</v>
      </c>
      <c r="Q5866" s="2">
        <v>9144.3700000000008</v>
      </c>
      <c r="R5866" s="2">
        <v>2555.63</v>
      </c>
      <c r="S5866" t="s">
        <v>64</v>
      </c>
      <c r="T5866" t="s">
        <v>76</v>
      </c>
      <c r="U5866" t="s">
        <v>77</v>
      </c>
      <c r="V5866" t="s">
        <v>39</v>
      </c>
      <c r="W5866" t="s">
        <v>137</v>
      </c>
      <c r="X5866" t="s">
        <v>67</v>
      </c>
      <c r="Y5866" t="s">
        <v>42</v>
      </c>
      <c r="Z5866" t="s">
        <v>508</v>
      </c>
      <c r="AA5866" t="s">
        <v>44</v>
      </c>
      <c r="AB5866" t="s">
        <v>44</v>
      </c>
    </row>
    <row r="5867" spans="1:28" x14ac:dyDescent="0.25">
      <c r="A5867" t="s">
        <v>10538</v>
      </c>
      <c r="B5867" s="1">
        <v>45765</v>
      </c>
      <c r="C5867" t="s">
        <v>4784</v>
      </c>
      <c r="D5867" t="s">
        <v>4785</v>
      </c>
      <c r="E5867">
        <v>42</v>
      </c>
      <c r="F5867" t="s">
        <v>48</v>
      </c>
      <c r="G5867" t="s">
        <v>344</v>
      </c>
      <c r="H5867" t="s">
        <v>345</v>
      </c>
      <c r="I5867" t="s">
        <v>34</v>
      </c>
      <c r="J5867" t="s">
        <v>121</v>
      </c>
      <c r="K5867">
        <v>2</v>
      </c>
      <c r="L5867" s="2">
        <v>1600</v>
      </c>
      <c r="M5867">
        <v>5</v>
      </c>
      <c r="N5867" s="2">
        <v>3200</v>
      </c>
      <c r="O5867" s="2">
        <v>160</v>
      </c>
      <c r="P5867" s="2">
        <v>3040</v>
      </c>
      <c r="Q5867" s="2">
        <v>2343.04</v>
      </c>
      <c r="R5867" s="2">
        <v>696.96</v>
      </c>
      <c r="S5867" t="s">
        <v>53</v>
      </c>
      <c r="T5867" t="s">
        <v>122</v>
      </c>
      <c r="U5867" t="s">
        <v>123</v>
      </c>
      <c r="V5867" t="s">
        <v>39</v>
      </c>
      <c r="W5867" t="s">
        <v>137</v>
      </c>
      <c r="X5867" t="s">
        <v>41</v>
      </c>
      <c r="Y5867" t="s">
        <v>56</v>
      </c>
      <c r="Z5867" t="s">
        <v>43</v>
      </c>
      <c r="AA5867" t="s">
        <v>44</v>
      </c>
      <c r="AB5867" t="s">
        <v>44</v>
      </c>
    </row>
    <row r="5868" spans="1:28" x14ac:dyDescent="0.25">
      <c r="A5868" t="s">
        <v>10539</v>
      </c>
      <c r="B5868" s="1">
        <v>45765</v>
      </c>
      <c r="C5868" t="s">
        <v>1096</v>
      </c>
      <c r="D5868" t="s">
        <v>1097</v>
      </c>
      <c r="E5868">
        <v>53</v>
      </c>
      <c r="F5868" t="s">
        <v>111</v>
      </c>
      <c r="G5868" t="s">
        <v>134</v>
      </c>
      <c r="H5868" t="s">
        <v>135</v>
      </c>
      <c r="I5868" t="s">
        <v>62</v>
      </c>
      <c r="J5868" t="s">
        <v>130</v>
      </c>
      <c r="K5868">
        <v>1</v>
      </c>
      <c r="L5868" s="2">
        <v>8500</v>
      </c>
      <c r="M5868">
        <v>20</v>
      </c>
      <c r="N5868" s="2">
        <v>8500</v>
      </c>
      <c r="O5868" s="2">
        <v>1700</v>
      </c>
      <c r="P5868" s="2">
        <v>6800</v>
      </c>
      <c r="Q5868" s="2">
        <v>4255.83</v>
      </c>
      <c r="R5868" s="2">
        <v>2544.17</v>
      </c>
      <c r="S5868" t="s">
        <v>36</v>
      </c>
      <c r="T5868" t="s">
        <v>163</v>
      </c>
      <c r="U5868" t="s">
        <v>164</v>
      </c>
      <c r="V5868" t="s">
        <v>39</v>
      </c>
      <c r="W5868" t="s">
        <v>92</v>
      </c>
      <c r="X5868" t="s">
        <v>67</v>
      </c>
      <c r="Y5868" t="s">
        <v>56</v>
      </c>
      <c r="Z5868" t="s">
        <v>43</v>
      </c>
      <c r="AA5868" t="s">
        <v>44</v>
      </c>
      <c r="AB5868" t="s">
        <v>44</v>
      </c>
    </row>
    <row r="5869" spans="1:28" x14ac:dyDescent="0.25">
      <c r="A5869" t="s">
        <v>10540</v>
      </c>
      <c r="B5869" s="1">
        <v>45765</v>
      </c>
      <c r="C5869" t="s">
        <v>358</v>
      </c>
      <c r="D5869" t="s">
        <v>359</v>
      </c>
      <c r="E5869">
        <v>26</v>
      </c>
      <c r="F5869" t="s">
        <v>31</v>
      </c>
      <c r="G5869" t="s">
        <v>217</v>
      </c>
      <c r="H5869" t="s">
        <v>218</v>
      </c>
      <c r="I5869" t="s">
        <v>34</v>
      </c>
      <c r="J5869" t="s">
        <v>130</v>
      </c>
      <c r="K5869">
        <v>4</v>
      </c>
      <c r="L5869" s="2">
        <v>28000</v>
      </c>
      <c r="M5869">
        <v>10</v>
      </c>
      <c r="N5869" s="2">
        <v>112000</v>
      </c>
      <c r="O5869" s="2">
        <v>11200</v>
      </c>
      <c r="P5869" s="2">
        <v>100800</v>
      </c>
      <c r="Q5869" s="2">
        <v>59876.06</v>
      </c>
      <c r="R5869" s="2">
        <v>40923.94</v>
      </c>
      <c r="S5869" t="s">
        <v>36</v>
      </c>
      <c r="T5869" t="s">
        <v>163</v>
      </c>
      <c r="U5869" t="s">
        <v>164</v>
      </c>
      <c r="V5869" t="s">
        <v>39</v>
      </c>
      <c r="W5869" t="s">
        <v>124</v>
      </c>
      <c r="X5869" t="s">
        <v>41</v>
      </c>
      <c r="Y5869" t="s">
        <v>56</v>
      </c>
      <c r="Z5869" t="s">
        <v>43</v>
      </c>
      <c r="AA5869" t="s">
        <v>44</v>
      </c>
      <c r="AB5869" t="s">
        <v>44</v>
      </c>
    </row>
    <row r="5870" spans="1:28" x14ac:dyDescent="0.25">
      <c r="A5870" t="s">
        <v>10541</v>
      </c>
      <c r="B5870" s="1">
        <v>45765</v>
      </c>
      <c r="C5870" t="s">
        <v>712</v>
      </c>
      <c r="D5870" t="s">
        <v>713</v>
      </c>
      <c r="E5870">
        <v>60</v>
      </c>
      <c r="F5870" t="s">
        <v>48</v>
      </c>
      <c r="G5870" t="s">
        <v>280</v>
      </c>
      <c r="H5870" t="s">
        <v>281</v>
      </c>
      <c r="I5870" t="s">
        <v>62</v>
      </c>
      <c r="J5870" t="s">
        <v>190</v>
      </c>
      <c r="K5870">
        <v>4</v>
      </c>
      <c r="L5870" s="2">
        <v>700</v>
      </c>
      <c r="M5870">
        <v>20</v>
      </c>
      <c r="N5870" s="2">
        <v>2800</v>
      </c>
      <c r="O5870" s="2">
        <v>560</v>
      </c>
      <c r="P5870" s="2">
        <v>2240</v>
      </c>
      <c r="Q5870" s="2">
        <v>1755.32</v>
      </c>
      <c r="R5870" s="2">
        <v>484.68</v>
      </c>
      <c r="S5870" t="s">
        <v>53</v>
      </c>
      <c r="T5870" t="s">
        <v>76</v>
      </c>
      <c r="U5870" t="s">
        <v>77</v>
      </c>
      <c r="V5870" t="s">
        <v>39</v>
      </c>
      <c r="W5870" t="s">
        <v>137</v>
      </c>
      <c r="X5870" t="s">
        <v>97</v>
      </c>
      <c r="Y5870" t="s">
        <v>84</v>
      </c>
      <c r="Z5870" t="s">
        <v>223</v>
      </c>
      <c r="AA5870" t="s">
        <v>68</v>
      </c>
      <c r="AB5870" t="s">
        <v>44</v>
      </c>
    </row>
    <row r="5871" spans="1:28" x14ac:dyDescent="0.25">
      <c r="A5871" t="s">
        <v>10542</v>
      </c>
      <c r="B5871" s="1">
        <v>45765</v>
      </c>
      <c r="C5871" t="s">
        <v>2771</v>
      </c>
      <c r="D5871" t="s">
        <v>2772</v>
      </c>
      <c r="E5871">
        <v>37</v>
      </c>
      <c r="F5871" t="s">
        <v>48</v>
      </c>
      <c r="G5871" t="s">
        <v>188</v>
      </c>
      <c r="H5871" t="s">
        <v>189</v>
      </c>
      <c r="I5871" t="s">
        <v>34</v>
      </c>
      <c r="J5871" t="s">
        <v>190</v>
      </c>
      <c r="K5871">
        <v>1</v>
      </c>
      <c r="L5871" s="2">
        <v>1800</v>
      </c>
      <c r="M5871">
        <v>10</v>
      </c>
      <c r="N5871" s="2">
        <v>1800</v>
      </c>
      <c r="O5871" s="2">
        <v>180</v>
      </c>
      <c r="P5871" s="2">
        <v>1620</v>
      </c>
      <c r="Q5871" s="2">
        <v>1252.69</v>
      </c>
      <c r="R5871" s="2">
        <v>367.31</v>
      </c>
      <c r="S5871" t="s">
        <v>64</v>
      </c>
      <c r="T5871" t="s">
        <v>178</v>
      </c>
      <c r="U5871" t="s">
        <v>154</v>
      </c>
      <c r="V5871" t="s">
        <v>39</v>
      </c>
      <c r="W5871" t="s">
        <v>92</v>
      </c>
      <c r="X5871" t="s">
        <v>41</v>
      </c>
      <c r="Y5871" t="s">
        <v>56</v>
      </c>
      <c r="Z5871" t="s">
        <v>107</v>
      </c>
      <c r="AA5871" t="s">
        <v>44</v>
      </c>
      <c r="AB5871" t="s">
        <v>44</v>
      </c>
    </row>
    <row r="5872" spans="1:28" x14ac:dyDescent="0.25">
      <c r="A5872" t="s">
        <v>10543</v>
      </c>
      <c r="B5872" s="1">
        <v>45765</v>
      </c>
      <c r="C5872" t="s">
        <v>2302</v>
      </c>
      <c r="D5872" t="s">
        <v>2303</v>
      </c>
      <c r="E5872">
        <v>45</v>
      </c>
      <c r="F5872" t="s">
        <v>31</v>
      </c>
      <c r="G5872" t="s">
        <v>72</v>
      </c>
      <c r="H5872" t="s">
        <v>73</v>
      </c>
      <c r="I5872" t="s">
        <v>74</v>
      </c>
      <c r="J5872" t="s">
        <v>75</v>
      </c>
      <c r="K5872">
        <v>3</v>
      </c>
      <c r="L5872" s="2">
        <v>2200</v>
      </c>
      <c r="M5872">
        <v>10</v>
      </c>
      <c r="N5872" s="2">
        <v>6600</v>
      </c>
      <c r="O5872" s="2">
        <v>660</v>
      </c>
      <c r="P5872" s="2">
        <v>5940</v>
      </c>
      <c r="Q5872" s="2">
        <v>4717.58</v>
      </c>
      <c r="R5872" s="2">
        <v>1222.42</v>
      </c>
      <c r="S5872" t="s">
        <v>64</v>
      </c>
      <c r="T5872" t="s">
        <v>105</v>
      </c>
      <c r="U5872" t="s">
        <v>106</v>
      </c>
      <c r="V5872" t="s">
        <v>39</v>
      </c>
      <c r="W5872" t="s">
        <v>92</v>
      </c>
      <c r="X5872" t="s">
        <v>41</v>
      </c>
      <c r="Y5872" t="s">
        <v>42</v>
      </c>
      <c r="Z5872" t="s">
        <v>43</v>
      </c>
      <c r="AA5872" t="s">
        <v>44</v>
      </c>
      <c r="AB5872" t="s">
        <v>44</v>
      </c>
    </row>
    <row r="5873" spans="1:28" x14ac:dyDescent="0.25">
      <c r="A5873" t="s">
        <v>10544</v>
      </c>
      <c r="B5873" s="1">
        <v>45765</v>
      </c>
      <c r="C5873" t="s">
        <v>3316</v>
      </c>
      <c r="D5873" t="s">
        <v>3317</v>
      </c>
      <c r="E5873">
        <v>47</v>
      </c>
      <c r="F5873" t="s">
        <v>48</v>
      </c>
      <c r="G5873" t="s">
        <v>436</v>
      </c>
      <c r="H5873" t="s">
        <v>437</v>
      </c>
      <c r="I5873" t="s">
        <v>74</v>
      </c>
      <c r="J5873" t="s">
        <v>190</v>
      </c>
      <c r="K5873">
        <v>3</v>
      </c>
      <c r="L5873" s="2">
        <v>1800</v>
      </c>
      <c r="M5873">
        <v>20</v>
      </c>
      <c r="N5873" s="2">
        <v>5400</v>
      </c>
      <c r="O5873" s="2">
        <v>1080</v>
      </c>
      <c r="P5873" s="2">
        <v>4320</v>
      </c>
      <c r="Q5873" s="2">
        <v>3196.38</v>
      </c>
      <c r="R5873" s="2">
        <v>1123.6199999999999</v>
      </c>
      <c r="S5873" t="s">
        <v>53</v>
      </c>
      <c r="T5873" t="s">
        <v>114</v>
      </c>
      <c r="U5873" t="s">
        <v>115</v>
      </c>
      <c r="V5873" t="s">
        <v>39</v>
      </c>
      <c r="W5873" t="s">
        <v>66</v>
      </c>
      <c r="X5873" t="s">
        <v>41</v>
      </c>
      <c r="Y5873" t="s">
        <v>56</v>
      </c>
      <c r="Z5873" t="s">
        <v>43</v>
      </c>
      <c r="AA5873" t="s">
        <v>44</v>
      </c>
      <c r="AB5873" t="s">
        <v>44</v>
      </c>
    </row>
    <row r="5874" spans="1:28" x14ac:dyDescent="0.25">
      <c r="A5874" t="s">
        <v>10545</v>
      </c>
      <c r="B5874" s="1">
        <v>45765</v>
      </c>
      <c r="C5874" t="s">
        <v>10546</v>
      </c>
      <c r="D5874" t="s">
        <v>10547</v>
      </c>
      <c r="E5874">
        <v>56</v>
      </c>
      <c r="F5874" t="s">
        <v>111</v>
      </c>
      <c r="G5874" t="s">
        <v>207</v>
      </c>
      <c r="H5874" t="s">
        <v>208</v>
      </c>
      <c r="I5874" t="s">
        <v>34</v>
      </c>
      <c r="J5874" t="s">
        <v>143</v>
      </c>
      <c r="K5874">
        <v>2</v>
      </c>
      <c r="L5874" s="2">
        <v>18000</v>
      </c>
      <c r="M5874">
        <v>5</v>
      </c>
      <c r="N5874" s="2">
        <v>36000</v>
      </c>
      <c r="O5874" s="2">
        <v>1800</v>
      </c>
      <c r="P5874" s="2">
        <v>34200</v>
      </c>
      <c r="Q5874" s="2">
        <v>25886.17</v>
      </c>
      <c r="R5874" s="2">
        <v>8313.83</v>
      </c>
      <c r="S5874" t="s">
        <v>53</v>
      </c>
      <c r="T5874" t="s">
        <v>136</v>
      </c>
      <c r="U5874" t="s">
        <v>38</v>
      </c>
      <c r="V5874" t="s">
        <v>39</v>
      </c>
      <c r="W5874" t="s">
        <v>137</v>
      </c>
      <c r="X5874" t="s">
        <v>41</v>
      </c>
      <c r="Y5874" t="s">
        <v>56</v>
      </c>
      <c r="Z5874" t="s">
        <v>107</v>
      </c>
      <c r="AA5874" t="s">
        <v>44</v>
      </c>
      <c r="AB5874" t="s">
        <v>44</v>
      </c>
    </row>
    <row r="5875" spans="1:28" x14ac:dyDescent="0.25">
      <c r="A5875" t="s">
        <v>10548</v>
      </c>
      <c r="B5875" s="1">
        <v>45765</v>
      </c>
      <c r="C5875" t="s">
        <v>5648</v>
      </c>
      <c r="D5875" t="s">
        <v>5649</v>
      </c>
      <c r="E5875">
        <v>39</v>
      </c>
      <c r="F5875" t="s">
        <v>31</v>
      </c>
      <c r="G5875" t="s">
        <v>197</v>
      </c>
      <c r="H5875" t="s">
        <v>198</v>
      </c>
      <c r="I5875" t="s">
        <v>74</v>
      </c>
      <c r="J5875" t="s">
        <v>75</v>
      </c>
      <c r="K5875">
        <v>2</v>
      </c>
      <c r="L5875" s="2">
        <v>2600</v>
      </c>
      <c r="M5875">
        <v>0</v>
      </c>
      <c r="N5875" s="2">
        <v>5200</v>
      </c>
      <c r="O5875" s="2">
        <v>0</v>
      </c>
      <c r="P5875" s="2">
        <v>5200</v>
      </c>
      <c r="Q5875" s="2">
        <v>4079.23</v>
      </c>
      <c r="R5875" s="2">
        <v>1120.77</v>
      </c>
      <c r="S5875" t="s">
        <v>36</v>
      </c>
      <c r="T5875" t="s">
        <v>122</v>
      </c>
      <c r="U5875" t="s">
        <v>123</v>
      </c>
      <c r="V5875" t="s">
        <v>39</v>
      </c>
      <c r="W5875" t="s">
        <v>66</v>
      </c>
      <c r="X5875" t="s">
        <v>97</v>
      </c>
      <c r="Y5875" t="s">
        <v>56</v>
      </c>
      <c r="Z5875" t="s">
        <v>43</v>
      </c>
      <c r="AA5875" t="s">
        <v>44</v>
      </c>
      <c r="AB5875" t="s">
        <v>68</v>
      </c>
    </row>
    <row r="5876" spans="1:28" x14ac:dyDescent="0.25">
      <c r="A5876" t="s">
        <v>10549</v>
      </c>
      <c r="B5876" s="1">
        <v>45766</v>
      </c>
      <c r="C5876" t="s">
        <v>3631</v>
      </c>
      <c r="D5876" t="s">
        <v>3632</v>
      </c>
      <c r="E5876">
        <v>34</v>
      </c>
      <c r="F5876" t="s">
        <v>111</v>
      </c>
      <c r="G5876" t="s">
        <v>101</v>
      </c>
      <c r="H5876" t="s">
        <v>102</v>
      </c>
      <c r="I5876" t="s">
        <v>103</v>
      </c>
      <c r="J5876" t="s">
        <v>104</v>
      </c>
      <c r="K5876">
        <v>2</v>
      </c>
      <c r="L5876" s="2">
        <v>1800</v>
      </c>
      <c r="M5876">
        <v>5</v>
      </c>
      <c r="N5876" s="2">
        <v>3600</v>
      </c>
      <c r="O5876" s="2">
        <v>180</v>
      </c>
      <c r="P5876" s="2">
        <v>3420</v>
      </c>
      <c r="Q5876" s="2">
        <v>2760.27</v>
      </c>
      <c r="R5876" s="2">
        <v>659.73</v>
      </c>
      <c r="S5876" t="s">
        <v>53</v>
      </c>
      <c r="T5876" t="s">
        <v>122</v>
      </c>
      <c r="U5876" t="s">
        <v>123</v>
      </c>
      <c r="V5876" t="s">
        <v>39</v>
      </c>
      <c r="W5876" t="s">
        <v>66</v>
      </c>
      <c r="X5876" t="s">
        <v>97</v>
      </c>
      <c r="Y5876" t="s">
        <v>56</v>
      </c>
      <c r="Z5876" t="s">
        <v>43</v>
      </c>
      <c r="AA5876" t="s">
        <v>44</v>
      </c>
      <c r="AB5876" t="s">
        <v>44</v>
      </c>
    </row>
    <row r="5877" spans="1:28" x14ac:dyDescent="0.25">
      <c r="A5877" t="s">
        <v>10550</v>
      </c>
      <c r="B5877" s="1">
        <v>45766</v>
      </c>
      <c r="C5877" t="s">
        <v>3033</v>
      </c>
      <c r="D5877" t="s">
        <v>3034</v>
      </c>
      <c r="E5877">
        <v>36</v>
      </c>
      <c r="F5877" t="s">
        <v>48</v>
      </c>
      <c r="G5877" t="s">
        <v>72</v>
      </c>
      <c r="H5877" t="s">
        <v>73</v>
      </c>
      <c r="I5877" t="s">
        <v>74</v>
      </c>
      <c r="J5877" t="s">
        <v>75</v>
      </c>
      <c r="K5877">
        <v>1</v>
      </c>
      <c r="L5877" s="2">
        <v>2200</v>
      </c>
      <c r="M5877">
        <v>25</v>
      </c>
      <c r="N5877" s="2">
        <v>2200</v>
      </c>
      <c r="O5877" s="2">
        <v>550</v>
      </c>
      <c r="P5877" s="2">
        <v>1650</v>
      </c>
      <c r="Q5877" s="2">
        <v>936.56</v>
      </c>
      <c r="R5877" s="2">
        <v>713.44</v>
      </c>
      <c r="S5877" t="s">
        <v>53</v>
      </c>
      <c r="T5877" t="s">
        <v>76</v>
      </c>
      <c r="U5877" t="s">
        <v>77</v>
      </c>
      <c r="V5877" t="s">
        <v>39</v>
      </c>
      <c r="W5877" t="s">
        <v>124</v>
      </c>
      <c r="X5877" t="s">
        <v>41</v>
      </c>
      <c r="Y5877" t="s">
        <v>56</v>
      </c>
      <c r="Z5877" t="s">
        <v>43</v>
      </c>
      <c r="AA5877" t="s">
        <v>44</v>
      </c>
      <c r="AB5877" t="s">
        <v>44</v>
      </c>
    </row>
    <row r="5878" spans="1:28" x14ac:dyDescent="0.25">
      <c r="A5878" t="s">
        <v>10551</v>
      </c>
      <c r="B5878" s="1">
        <v>45766</v>
      </c>
      <c r="C5878" t="s">
        <v>8347</v>
      </c>
      <c r="D5878" t="s">
        <v>8348</v>
      </c>
      <c r="E5878">
        <v>41</v>
      </c>
      <c r="F5878" t="s">
        <v>48</v>
      </c>
      <c r="G5878" t="s">
        <v>217</v>
      </c>
      <c r="H5878" t="s">
        <v>218</v>
      </c>
      <c r="I5878" t="s">
        <v>34</v>
      </c>
      <c r="J5878" t="s">
        <v>130</v>
      </c>
      <c r="K5878">
        <v>3</v>
      </c>
      <c r="L5878" s="2">
        <v>28000</v>
      </c>
      <c r="M5878">
        <v>10</v>
      </c>
      <c r="N5878" s="2">
        <v>84000</v>
      </c>
      <c r="O5878" s="2">
        <v>8400</v>
      </c>
      <c r="P5878" s="2">
        <v>75600</v>
      </c>
      <c r="Q5878" s="2">
        <v>55116.86</v>
      </c>
      <c r="R5878" s="2">
        <v>20483.14</v>
      </c>
      <c r="S5878" t="s">
        <v>53</v>
      </c>
      <c r="T5878" t="s">
        <v>105</v>
      </c>
      <c r="U5878" t="s">
        <v>106</v>
      </c>
      <c r="V5878" t="s">
        <v>39</v>
      </c>
      <c r="W5878" t="s">
        <v>137</v>
      </c>
      <c r="X5878" t="s">
        <v>41</v>
      </c>
      <c r="Y5878" t="s">
        <v>56</v>
      </c>
      <c r="Z5878" t="s">
        <v>223</v>
      </c>
      <c r="AA5878" t="s">
        <v>44</v>
      </c>
      <c r="AB5878" t="s">
        <v>44</v>
      </c>
    </row>
    <row r="5879" spans="1:28" x14ac:dyDescent="0.25">
      <c r="A5879" t="s">
        <v>10552</v>
      </c>
      <c r="B5879" s="1">
        <v>45766</v>
      </c>
      <c r="C5879" t="s">
        <v>2656</v>
      </c>
      <c r="D5879" t="s">
        <v>2657</v>
      </c>
      <c r="E5879">
        <v>28</v>
      </c>
      <c r="F5879" t="s">
        <v>31</v>
      </c>
      <c r="G5879" t="s">
        <v>352</v>
      </c>
      <c r="H5879" t="s">
        <v>353</v>
      </c>
      <c r="I5879" t="s">
        <v>103</v>
      </c>
      <c r="J5879" t="s">
        <v>104</v>
      </c>
      <c r="K5879">
        <v>2</v>
      </c>
      <c r="L5879" s="2">
        <v>850</v>
      </c>
      <c r="M5879">
        <v>0</v>
      </c>
      <c r="N5879" s="2">
        <v>1700</v>
      </c>
      <c r="O5879" s="2">
        <v>0</v>
      </c>
      <c r="P5879" s="2">
        <v>1700</v>
      </c>
      <c r="Q5879" s="2">
        <v>1376.05</v>
      </c>
      <c r="R5879" s="2">
        <v>323.95</v>
      </c>
      <c r="S5879" t="s">
        <v>64</v>
      </c>
      <c r="T5879" t="s">
        <v>275</v>
      </c>
      <c r="U5879" t="s">
        <v>123</v>
      </c>
      <c r="V5879" t="s">
        <v>39</v>
      </c>
      <c r="W5879" t="s">
        <v>137</v>
      </c>
      <c r="X5879" t="s">
        <v>67</v>
      </c>
      <c r="Y5879" t="s">
        <v>56</v>
      </c>
      <c r="Z5879" t="s">
        <v>43</v>
      </c>
      <c r="AA5879" t="s">
        <v>44</v>
      </c>
      <c r="AB5879" t="s">
        <v>44</v>
      </c>
    </row>
    <row r="5880" spans="1:28" x14ac:dyDescent="0.25">
      <c r="A5880" t="s">
        <v>10553</v>
      </c>
      <c r="B5880" s="1">
        <v>45766</v>
      </c>
      <c r="C5880" t="s">
        <v>2107</v>
      </c>
      <c r="D5880" t="s">
        <v>2108</v>
      </c>
      <c r="E5880">
        <v>54</v>
      </c>
      <c r="F5880" t="s">
        <v>31</v>
      </c>
      <c r="G5880" t="s">
        <v>352</v>
      </c>
      <c r="H5880" t="s">
        <v>353</v>
      </c>
      <c r="I5880" t="s">
        <v>103</v>
      </c>
      <c r="J5880" t="s">
        <v>104</v>
      </c>
      <c r="K5880">
        <v>3</v>
      </c>
      <c r="L5880" s="2">
        <v>850</v>
      </c>
      <c r="M5880">
        <v>15</v>
      </c>
      <c r="N5880" s="2">
        <v>2550</v>
      </c>
      <c r="O5880" s="2">
        <v>382.5</v>
      </c>
      <c r="P5880" s="2">
        <v>2167.5</v>
      </c>
      <c r="Q5880" s="2">
        <v>1543.21</v>
      </c>
      <c r="R5880" s="2">
        <v>624.29</v>
      </c>
      <c r="S5880" t="s">
        <v>64</v>
      </c>
      <c r="T5880" t="s">
        <v>122</v>
      </c>
      <c r="U5880" t="s">
        <v>123</v>
      </c>
      <c r="V5880" t="s">
        <v>39</v>
      </c>
      <c r="W5880" t="s">
        <v>137</v>
      </c>
      <c r="X5880" t="s">
        <v>41</v>
      </c>
      <c r="Y5880" t="s">
        <v>42</v>
      </c>
      <c r="Z5880" t="s">
        <v>43</v>
      </c>
      <c r="AA5880" t="s">
        <v>44</v>
      </c>
      <c r="AB5880" t="s">
        <v>44</v>
      </c>
    </row>
    <row r="5881" spans="1:28" x14ac:dyDescent="0.25">
      <c r="A5881" t="s">
        <v>10554</v>
      </c>
      <c r="B5881" s="1">
        <v>45766</v>
      </c>
      <c r="C5881" t="s">
        <v>5213</v>
      </c>
      <c r="D5881" t="s">
        <v>5214</v>
      </c>
      <c r="E5881">
        <v>32</v>
      </c>
      <c r="F5881" t="s">
        <v>31</v>
      </c>
      <c r="G5881" t="s">
        <v>88</v>
      </c>
      <c r="H5881" t="s">
        <v>89</v>
      </c>
      <c r="I5881" t="s">
        <v>62</v>
      </c>
      <c r="J5881" t="s">
        <v>63</v>
      </c>
      <c r="K5881">
        <v>6</v>
      </c>
      <c r="L5881" s="2">
        <v>4200</v>
      </c>
      <c r="M5881">
        <v>15</v>
      </c>
      <c r="N5881" s="2">
        <v>25200</v>
      </c>
      <c r="O5881" s="2">
        <v>3780</v>
      </c>
      <c r="P5881" s="2">
        <v>21420</v>
      </c>
      <c r="Q5881" s="2">
        <v>16975.98</v>
      </c>
      <c r="R5881" s="2">
        <v>4444.0200000000004</v>
      </c>
      <c r="S5881" t="s">
        <v>53</v>
      </c>
      <c r="T5881" t="s">
        <v>136</v>
      </c>
      <c r="U5881" t="s">
        <v>38</v>
      </c>
      <c r="V5881" t="s">
        <v>39</v>
      </c>
      <c r="W5881" t="s">
        <v>40</v>
      </c>
      <c r="X5881" t="s">
        <v>41</v>
      </c>
      <c r="Y5881" t="s">
        <v>56</v>
      </c>
      <c r="Z5881" t="s">
        <v>43</v>
      </c>
      <c r="AA5881" t="s">
        <v>44</v>
      </c>
      <c r="AB5881" t="s">
        <v>44</v>
      </c>
    </row>
    <row r="5882" spans="1:28" x14ac:dyDescent="0.25">
      <c r="A5882" t="s">
        <v>10555</v>
      </c>
      <c r="B5882" s="1">
        <v>45766</v>
      </c>
      <c r="C5882" t="s">
        <v>7929</v>
      </c>
      <c r="D5882" t="s">
        <v>7930</v>
      </c>
      <c r="E5882">
        <v>49</v>
      </c>
      <c r="F5882" t="s">
        <v>31</v>
      </c>
      <c r="G5882" t="s">
        <v>366</v>
      </c>
      <c r="H5882" t="s">
        <v>367</v>
      </c>
      <c r="I5882" t="s">
        <v>34</v>
      </c>
      <c r="J5882" t="s">
        <v>130</v>
      </c>
      <c r="K5882">
        <v>1</v>
      </c>
      <c r="L5882" s="2">
        <v>14500</v>
      </c>
      <c r="M5882">
        <v>15</v>
      </c>
      <c r="N5882" s="2">
        <v>14500</v>
      </c>
      <c r="O5882" s="2">
        <v>2175</v>
      </c>
      <c r="P5882" s="2">
        <v>12325</v>
      </c>
      <c r="Q5882" s="2">
        <v>8311.73</v>
      </c>
      <c r="R5882" s="2">
        <v>4013.27</v>
      </c>
      <c r="S5882" t="s">
        <v>64</v>
      </c>
      <c r="T5882" t="s">
        <v>578</v>
      </c>
      <c r="U5882" t="s">
        <v>579</v>
      </c>
      <c r="V5882" t="s">
        <v>39</v>
      </c>
      <c r="W5882" t="s">
        <v>137</v>
      </c>
      <c r="X5882" t="s">
        <v>97</v>
      </c>
      <c r="Y5882" t="s">
        <v>56</v>
      </c>
      <c r="Z5882" t="s">
        <v>43</v>
      </c>
      <c r="AA5882" t="s">
        <v>44</v>
      </c>
      <c r="AB5882" t="s">
        <v>44</v>
      </c>
    </row>
    <row r="5883" spans="1:28" x14ac:dyDescent="0.25">
      <c r="A5883" t="s">
        <v>10556</v>
      </c>
      <c r="B5883" s="1">
        <v>45766</v>
      </c>
      <c r="C5883" t="s">
        <v>1373</v>
      </c>
      <c r="D5883" t="s">
        <v>1374</v>
      </c>
      <c r="E5883">
        <v>23</v>
      </c>
      <c r="F5883" t="s">
        <v>48</v>
      </c>
      <c r="G5883" t="s">
        <v>141</v>
      </c>
      <c r="H5883" t="s">
        <v>142</v>
      </c>
      <c r="I5883" t="s">
        <v>74</v>
      </c>
      <c r="J5883" t="s">
        <v>143</v>
      </c>
      <c r="K5883">
        <v>2</v>
      </c>
      <c r="L5883" s="2">
        <v>900</v>
      </c>
      <c r="M5883">
        <v>0</v>
      </c>
      <c r="N5883" s="2">
        <v>1800</v>
      </c>
      <c r="O5883" s="2">
        <v>0</v>
      </c>
      <c r="P5883" s="2">
        <v>1800</v>
      </c>
      <c r="Q5883" s="2">
        <v>1427.36</v>
      </c>
      <c r="R5883" s="2">
        <v>372.64</v>
      </c>
      <c r="S5883" t="s">
        <v>36</v>
      </c>
      <c r="T5883" t="s">
        <v>136</v>
      </c>
      <c r="U5883" t="s">
        <v>38</v>
      </c>
      <c r="V5883" t="s">
        <v>39</v>
      </c>
      <c r="W5883" t="s">
        <v>66</v>
      </c>
      <c r="X5883" t="s">
        <v>41</v>
      </c>
      <c r="Y5883" t="s">
        <v>42</v>
      </c>
      <c r="Z5883" t="s">
        <v>223</v>
      </c>
      <c r="AA5883" t="s">
        <v>44</v>
      </c>
      <c r="AB5883" t="s">
        <v>44</v>
      </c>
    </row>
    <row r="5884" spans="1:28" x14ac:dyDescent="0.25">
      <c r="A5884" t="s">
        <v>10557</v>
      </c>
      <c r="B5884" s="1">
        <v>45766</v>
      </c>
      <c r="C5884" t="s">
        <v>4152</v>
      </c>
      <c r="D5884" t="s">
        <v>4153</v>
      </c>
      <c r="E5884">
        <v>55</v>
      </c>
      <c r="F5884" t="s">
        <v>48</v>
      </c>
      <c r="G5884" t="s">
        <v>60</v>
      </c>
      <c r="H5884" t="s">
        <v>61</v>
      </c>
      <c r="I5884" t="s">
        <v>62</v>
      </c>
      <c r="J5884" t="s">
        <v>63</v>
      </c>
      <c r="K5884">
        <v>4</v>
      </c>
      <c r="L5884" s="2">
        <v>3500</v>
      </c>
      <c r="M5884">
        <v>5</v>
      </c>
      <c r="N5884" s="2">
        <v>14000</v>
      </c>
      <c r="O5884" s="2">
        <v>700</v>
      </c>
      <c r="P5884" s="2">
        <v>13300</v>
      </c>
      <c r="Q5884" s="2">
        <v>9519.56</v>
      </c>
      <c r="R5884" s="2">
        <v>3780.44</v>
      </c>
      <c r="S5884" t="s">
        <v>64</v>
      </c>
      <c r="T5884" t="s">
        <v>96</v>
      </c>
      <c r="U5884" t="s">
        <v>96</v>
      </c>
      <c r="V5884" t="s">
        <v>39</v>
      </c>
      <c r="W5884" t="s">
        <v>40</v>
      </c>
      <c r="X5884" t="s">
        <v>41</v>
      </c>
      <c r="Y5884" t="s">
        <v>42</v>
      </c>
      <c r="Z5884" t="s">
        <v>223</v>
      </c>
      <c r="AA5884" t="s">
        <v>44</v>
      </c>
      <c r="AB5884" t="s">
        <v>44</v>
      </c>
    </row>
    <row r="5885" spans="1:28" x14ac:dyDescent="0.25">
      <c r="A5885" t="s">
        <v>10558</v>
      </c>
      <c r="B5885" s="1">
        <v>45766</v>
      </c>
      <c r="C5885" t="s">
        <v>6304</v>
      </c>
      <c r="D5885" t="s">
        <v>6305</v>
      </c>
      <c r="E5885">
        <v>45</v>
      </c>
      <c r="F5885" t="s">
        <v>31</v>
      </c>
      <c r="G5885" t="s">
        <v>243</v>
      </c>
      <c r="H5885" t="s">
        <v>244</v>
      </c>
      <c r="I5885" t="s">
        <v>103</v>
      </c>
      <c r="J5885" t="s">
        <v>104</v>
      </c>
      <c r="K5885">
        <v>4</v>
      </c>
      <c r="L5885" s="2">
        <v>450</v>
      </c>
      <c r="M5885">
        <v>15</v>
      </c>
      <c r="N5885" s="2">
        <v>1800</v>
      </c>
      <c r="O5885" s="2">
        <v>270</v>
      </c>
      <c r="P5885" s="2">
        <v>1530</v>
      </c>
      <c r="Q5885" s="2">
        <v>1209.83</v>
      </c>
      <c r="R5885" s="2">
        <v>320.17</v>
      </c>
      <c r="S5885" t="s">
        <v>53</v>
      </c>
      <c r="T5885" t="s">
        <v>153</v>
      </c>
      <c r="U5885" t="s">
        <v>154</v>
      </c>
      <c r="V5885" t="s">
        <v>39</v>
      </c>
      <c r="W5885" t="s">
        <v>137</v>
      </c>
      <c r="X5885" t="s">
        <v>41</v>
      </c>
      <c r="Y5885" t="s">
        <v>56</v>
      </c>
      <c r="Z5885" t="s">
        <v>43</v>
      </c>
      <c r="AA5885" t="s">
        <v>44</v>
      </c>
      <c r="AB5885" t="s">
        <v>44</v>
      </c>
    </row>
    <row r="5886" spans="1:28" x14ac:dyDescent="0.25">
      <c r="A5886" t="s">
        <v>10559</v>
      </c>
      <c r="B5886" s="1">
        <v>45767</v>
      </c>
      <c r="C5886" t="s">
        <v>1506</v>
      </c>
      <c r="D5886" t="s">
        <v>1507</v>
      </c>
      <c r="E5886">
        <v>48</v>
      </c>
      <c r="F5886" t="s">
        <v>48</v>
      </c>
      <c r="G5886" t="s">
        <v>197</v>
      </c>
      <c r="H5886" t="s">
        <v>198</v>
      </c>
      <c r="I5886" t="s">
        <v>74</v>
      </c>
      <c r="J5886" t="s">
        <v>75</v>
      </c>
      <c r="K5886">
        <v>1</v>
      </c>
      <c r="L5886" s="2">
        <v>2600</v>
      </c>
      <c r="M5886">
        <v>20</v>
      </c>
      <c r="N5886" s="2">
        <v>2600</v>
      </c>
      <c r="O5886" s="2">
        <v>520</v>
      </c>
      <c r="P5886" s="2">
        <v>2080</v>
      </c>
      <c r="Q5886" s="2">
        <v>1377.84</v>
      </c>
      <c r="R5886" s="2">
        <v>702.16</v>
      </c>
      <c r="S5886" t="s">
        <v>53</v>
      </c>
      <c r="T5886" t="s">
        <v>105</v>
      </c>
      <c r="U5886" t="s">
        <v>106</v>
      </c>
      <c r="V5886" t="s">
        <v>39</v>
      </c>
      <c r="W5886" t="s">
        <v>40</v>
      </c>
      <c r="X5886" t="s">
        <v>97</v>
      </c>
      <c r="Y5886" t="s">
        <v>42</v>
      </c>
      <c r="Z5886" t="s">
        <v>107</v>
      </c>
      <c r="AA5886" t="s">
        <v>44</v>
      </c>
      <c r="AB5886" t="s">
        <v>44</v>
      </c>
    </row>
    <row r="5887" spans="1:28" x14ac:dyDescent="0.25">
      <c r="A5887" t="s">
        <v>10560</v>
      </c>
      <c r="B5887" s="1">
        <v>45767</v>
      </c>
      <c r="C5887" t="s">
        <v>4725</v>
      </c>
      <c r="D5887" t="s">
        <v>4726</v>
      </c>
      <c r="E5887">
        <v>45</v>
      </c>
      <c r="F5887" t="s">
        <v>31</v>
      </c>
      <c r="G5887" t="s">
        <v>366</v>
      </c>
      <c r="H5887" t="s">
        <v>367</v>
      </c>
      <c r="I5887" t="s">
        <v>34</v>
      </c>
      <c r="J5887" t="s">
        <v>130</v>
      </c>
      <c r="K5887">
        <v>3</v>
      </c>
      <c r="L5887" s="2">
        <v>14500</v>
      </c>
      <c r="M5887">
        <v>30</v>
      </c>
      <c r="N5887" s="2">
        <v>43500</v>
      </c>
      <c r="O5887" s="2">
        <v>13050</v>
      </c>
      <c r="P5887" s="2">
        <v>30450</v>
      </c>
      <c r="Q5887" s="2">
        <v>18556.75</v>
      </c>
      <c r="R5887" s="2">
        <v>11893.25</v>
      </c>
      <c r="S5887" t="s">
        <v>36</v>
      </c>
      <c r="T5887" t="s">
        <v>37</v>
      </c>
      <c r="U5887" t="s">
        <v>38</v>
      </c>
      <c r="V5887" t="s">
        <v>39</v>
      </c>
      <c r="W5887" t="s">
        <v>92</v>
      </c>
      <c r="X5887" t="s">
        <v>97</v>
      </c>
      <c r="Y5887" t="s">
        <v>56</v>
      </c>
      <c r="Z5887" t="s">
        <v>223</v>
      </c>
      <c r="AA5887" t="s">
        <v>44</v>
      </c>
      <c r="AB5887" t="s">
        <v>44</v>
      </c>
    </row>
    <row r="5888" spans="1:28" x14ac:dyDescent="0.25">
      <c r="A5888" t="s">
        <v>10561</v>
      </c>
      <c r="B5888" s="1">
        <v>45767</v>
      </c>
      <c r="C5888" t="s">
        <v>3319</v>
      </c>
      <c r="D5888" t="s">
        <v>3320</v>
      </c>
      <c r="E5888">
        <v>44</v>
      </c>
      <c r="F5888" t="s">
        <v>48</v>
      </c>
      <c r="G5888" t="s">
        <v>158</v>
      </c>
      <c r="H5888" t="s">
        <v>159</v>
      </c>
      <c r="I5888" t="s">
        <v>51</v>
      </c>
      <c r="J5888" t="s">
        <v>52</v>
      </c>
      <c r="K5888">
        <v>1</v>
      </c>
      <c r="L5888" s="2">
        <v>650</v>
      </c>
      <c r="M5888">
        <v>10</v>
      </c>
      <c r="N5888" s="2">
        <v>650</v>
      </c>
      <c r="O5888" s="2">
        <v>65</v>
      </c>
      <c r="P5888" s="2">
        <v>585</v>
      </c>
      <c r="Q5888" s="2">
        <v>438.27</v>
      </c>
      <c r="R5888" s="2">
        <v>146.72999999999999</v>
      </c>
      <c r="S5888" t="s">
        <v>53</v>
      </c>
      <c r="T5888" t="s">
        <v>275</v>
      </c>
      <c r="U5888" t="s">
        <v>123</v>
      </c>
      <c r="V5888" t="s">
        <v>39</v>
      </c>
      <c r="W5888" t="s">
        <v>137</v>
      </c>
      <c r="X5888" t="s">
        <v>67</v>
      </c>
      <c r="Y5888" t="s">
        <v>56</v>
      </c>
      <c r="Z5888" t="s">
        <v>43</v>
      </c>
      <c r="AA5888" t="s">
        <v>44</v>
      </c>
      <c r="AB5888" t="s">
        <v>44</v>
      </c>
    </row>
    <row r="5889" spans="1:28" x14ac:dyDescent="0.25">
      <c r="A5889" t="s">
        <v>10562</v>
      </c>
      <c r="B5889" s="1">
        <v>45767</v>
      </c>
      <c r="C5889" t="s">
        <v>6239</v>
      </c>
      <c r="D5889" t="s">
        <v>6240</v>
      </c>
      <c r="E5889">
        <v>40</v>
      </c>
      <c r="F5889" t="s">
        <v>111</v>
      </c>
      <c r="G5889" t="s">
        <v>344</v>
      </c>
      <c r="H5889" t="s">
        <v>345</v>
      </c>
      <c r="I5889" t="s">
        <v>34</v>
      </c>
      <c r="J5889" t="s">
        <v>121</v>
      </c>
      <c r="K5889">
        <v>1</v>
      </c>
      <c r="L5889" s="2">
        <v>1600</v>
      </c>
      <c r="M5889">
        <v>10</v>
      </c>
      <c r="N5889" s="2">
        <v>1600</v>
      </c>
      <c r="O5889" s="2">
        <v>160</v>
      </c>
      <c r="P5889" s="2">
        <v>1440</v>
      </c>
      <c r="Q5889" s="2">
        <v>884.66</v>
      </c>
      <c r="R5889" s="2">
        <v>555.34</v>
      </c>
      <c r="S5889" t="s">
        <v>53</v>
      </c>
      <c r="T5889" t="s">
        <v>54</v>
      </c>
      <c r="U5889" t="s">
        <v>55</v>
      </c>
      <c r="V5889" t="s">
        <v>39</v>
      </c>
      <c r="W5889" t="s">
        <v>124</v>
      </c>
      <c r="X5889" t="s">
        <v>67</v>
      </c>
      <c r="Y5889" t="s">
        <v>56</v>
      </c>
      <c r="Z5889" t="s">
        <v>43</v>
      </c>
      <c r="AA5889" t="s">
        <v>44</v>
      </c>
      <c r="AB5889" t="s">
        <v>44</v>
      </c>
    </row>
    <row r="5890" spans="1:28" x14ac:dyDescent="0.25">
      <c r="A5890" t="s">
        <v>10563</v>
      </c>
      <c r="B5890" s="1">
        <v>45767</v>
      </c>
      <c r="C5890" t="s">
        <v>4117</v>
      </c>
      <c r="D5890" t="s">
        <v>4118</v>
      </c>
      <c r="E5890">
        <v>52</v>
      </c>
      <c r="F5890" t="s">
        <v>31</v>
      </c>
      <c r="G5890" t="s">
        <v>436</v>
      </c>
      <c r="H5890" t="s">
        <v>437</v>
      </c>
      <c r="I5890" t="s">
        <v>74</v>
      </c>
      <c r="J5890" t="s">
        <v>190</v>
      </c>
      <c r="K5890">
        <v>1</v>
      </c>
      <c r="L5890" s="2">
        <v>1800</v>
      </c>
      <c r="M5890">
        <v>20</v>
      </c>
      <c r="N5890" s="2">
        <v>1800</v>
      </c>
      <c r="O5890" s="2">
        <v>360</v>
      </c>
      <c r="P5890" s="2">
        <v>1440</v>
      </c>
      <c r="Q5890" s="2">
        <v>978.25</v>
      </c>
      <c r="R5890" s="2">
        <v>461.75</v>
      </c>
      <c r="S5890" t="s">
        <v>53</v>
      </c>
      <c r="T5890" t="s">
        <v>96</v>
      </c>
      <c r="U5890" t="s">
        <v>96</v>
      </c>
      <c r="V5890" t="s">
        <v>39</v>
      </c>
      <c r="W5890" t="s">
        <v>124</v>
      </c>
      <c r="X5890" t="s">
        <v>97</v>
      </c>
      <c r="Y5890" t="s">
        <v>56</v>
      </c>
      <c r="Z5890" t="s">
        <v>107</v>
      </c>
      <c r="AA5890" t="s">
        <v>44</v>
      </c>
      <c r="AB5890" t="s">
        <v>44</v>
      </c>
    </row>
    <row r="5891" spans="1:28" x14ac:dyDescent="0.25">
      <c r="A5891" t="s">
        <v>10564</v>
      </c>
      <c r="B5891" s="1">
        <v>45767</v>
      </c>
      <c r="C5891" t="s">
        <v>1247</v>
      </c>
      <c r="D5891" t="s">
        <v>1248</v>
      </c>
      <c r="E5891">
        <v>48</v>
      </c>
      <c r="F5891" t="s">
        <v>111</v>
      </c>
      <c r="G5891" t="s">
        <v>134</v>
      </c>
      <c r="H5891" t="s">
        <v>135</v>
      </c>
      <c r="I5891" t="s">
        <v>62</v>
      </c>
      <c r="J5891" t="s">
        <v>130</v>
      </c>
      <c r="K5891">
        <v>1</v>
      </c>
      <c r="L5891" s="2">
        <v>8500</v>
      </c>
      <c r="M5891">
        <v>10</v>
      </c>
      <c r="N5891" s="2">
        <v>8500</v>
      </c>
      <c r="O5891" s="2">
        <v>850</v>
      </c>
      <c r="P5891" s="2">
        <v>7650</v>
      </c>
      <c r="Q5891" s="2">
        <v>5181.1099999999997</v>
      </c>
      <c r="R5891" s="2">
        <v>2468.89</v>
      </c>
      <c r="S5891" t="s">
        <v>53</v>
      </c>
      <c r="T5891" t="s">
        <v>54</v>
      </c>
      <c r="U5891" t="s">
        <v>55</v>
      </c>
      <c r="V5891" t="s">
        <v>39</v>
      </c>
      <c r="W5891" t="s">
        <v>66</v>
      </c>
      <c r="X5891" t="s">
        <v>41</v>
      </c>
      <c r="Y5891" t="s">
        <v>56</v>
      </c>
      <c r="Z5891" t="s">
        <v>43</v>
      </c>
      <c r="AA5891" t="s">
        <v>44</v>
      </c>
      <c r="AB5891" t="s">
        <v>44</v>
      </c>
    </row>
    <row r="5892" spans="1:28" x14ac:dyDescent="0.25">
      <c r="A5892" t="s">
        <v>10565</v>
      </c>
      <c r="B5892" s="1">
        <v>45767</v>
      </c>
      <c r="C5892" t="s">
        <v>9173</v>
      </c>
      <c r="D5892" t="s">
        <v>9174</v>
      </c>
      <c r="E5892">
        <v>47</v>
      </c>
      <c r="F5892" t="s">
        <v>31</v>
      </c>
      <c r="G5892" t="s">
        <v>344</v>
      </c>
      <c r="H5892" t="s">
        <v>345</v>
      </c>
      <c r="I5892" t="s">
        <v>34</v>
      </c>
      <c r="J5892" t="s">
        <v>121</v>
      </c>
      <c r="K5892">
        <v>1</v>
      </c>
      <c r="L5892" s="2">
        <v>1600</v>
      </c>
      <c r="M5892">
        <v>5</v>
      </c>
      <c r="N5892" s="2">
        <v>1600</v>
      </c>
      <c r="O5892" s="2">
        <v>80</v>
      </c>
      <c r="P5892" s="2">
        <v>1520</v>
      </c>
      <c r="Q5892" s="2">
        <v>1153.1099999999999</v>
      </c>
      <c r="R5892" s="2">
        <v>366.89</v>
      </c>
      <c r="S5892" t="s">
        <v>53</v>
      </c>
      <c r="T5892" t="s">
        <v>114</v>
      </c>
      <c r="U5892" t="s">
        <v>115</v>
      </c>
      <c r="V5892" t="s">
        <v>39</v>
      </c>
      <c r="W5892" t="s">
        <v>92</v>
      </c>
      <c r="X5892" t="s">
        <v>41</v>
      </c>
      <c r="Y5892" t="s">
        <v>42</v>
      </c>
      <c r="Z5892" t="s">
        <v>43</v>
      </c>
      <c r="AA5892" t="s">
        <v>44</v>
      </c>
      <c r="AB5892" t="s">
        <v>44</v>
      </c>
    </row>
    <row r="5893" spans="1:28" x14ac:dyDescent="0.25">
      <c r="A5893" t="s">
        <v>10566</v>
      </c>
      <c r="B5893" s="1">
        <v>45767</v>
      </c>
      <c r="C5893" t="s">
        <v>10567</v>
      </c>
      <c r="D5893" t="s">
        <v>10568</v>
      </c>
      <c r="E5893">
        <v>18</v>
      </c>
      <c r="F5893" t="s">
        <v>48</v>
      </c>
      <c r="G5893" t="s">
        <v>352</v>
      </c>
      <c r="H5893" t="s">
        <v>353</v>
      </c>
      <c r="I5893" t="s">
        <v>103</v>
      </c>
      <c r="J5893" t="s">
        <v>104</v>
      </c>
      <c r="K5893">
        <v>2</v>
      </c>
      <c r="L5893" s="2">
        <v>850</v>
      </c>
      <c r="M5893">
        <v>10</v>
      </c>
      <c r="N5893" s="2">
        <v>1700</v>
      </c>
      <c r="O5893" s="2">
        <v>170</v>
      </c>
      <c r="P5893" s="2">
        <v>1530</v>
      </c>
      <c r="Q5893" s="2">
        <v>977.59</v>
      </c>
      <c r="R5893" s="2">
        <v>552.41</v>
      </c>
      <c r="S5893" t="s">
        <v>64</v>
      </c>
      <c r="T5893" t="s">
        <v>37</v>
      </c>
      <c r="U5893" t="s">
        <v>38</v>
      </c>
      <c r="V5893" t="s">
        <v>39</v>
      </c>
      <c r="W5893" t="s">
        <v>66</v>
      </c>
      <c r="X5893" t="s">
        <v>97</v>
      </c>
      <c r="Y5893" t="s">
        <v>84</v>
      </c>
      <c r="Z5893" t="s">
        <v>43</v>
      </c>
      <c r="AA5893" t="s">
        <v>44</v>
      </c>
      <c r="AB5893" t="s">
        <v>44</v>
      </c>
    </row>
    <row r="5894" spans="1:28" x14ac:dyDescent="0.25">
      <c r="A5894" t="s">
        <v>10569</v>
      </c>
      <c r="B5894" s="1">
        <v>45767</v>
      </c>
      <c r="C5894" t="s">
        <v>4367</v>
      </c>
      <c r="D5894" t="s">
        <v>4368</v>
      </c>
      <c r="E5894">
        <v>47</v>
      </c>
      <c r="F5894" t="s">
        <v>31</v>
      </c>
      <c r="G5894" t="s">
        <v>285</v>
      </c>
      <c r="H5894" t="s">
        <v>286</v>
      </c>
      <c r="I5894" t="s">
        <v>34</v>
      </c>
      <c r="J5894" t="s">
        <v>121</v>
      </c>
      <c r="K5894">
        <v>1</v>
      </c>
      <c r="L5894" s="2">
        <v>3200</v>
      </c>
      <c r="M5894">
        <v>20</v>
      </c>
      <c r="N5894" s="2">
        <v>3200</v>
      </c>
      <c r="O5894" s="2">
        <v>640</v>
      </c>
      <c r="P5894" s="2">
        <v>2560</v>
      </c>
      <c r="Q5894" s="2">
        <v>1726.75</v>
      </c>
      <c r="R5894" s="2">
        <v>833.25</v>
      </c>
      <c r="S5894" t="s">
        <v>53</v>
      </c>
      <c r="T5894" t="s">
        <v>407</v>
      </c>
      <c r="U5894" t="s">
        <v>408</v>
      </c>
      <c r="V5894" t="s">
        <v>39</v>
      </c>
      <c r="W5894" t="s">
        <v>40</v>
      </c>
      <c r="X5894" t="s">
        <v>97</v>
      </c>
      <c r="Y5894" t="s">
        <v>42</v>
      </c>
      <c r="Z5894" t="s">
        <v>43</v>
      </c>
      <c r="AA5894" t="s">
        <v>44</v>
      </c>
      <c r="AB5894" t="s">
        <v>44</v>
      </c>
    </row>
    <row r="5895" spans="1:28" x14ac:dyDescent="0.25">
      <c r="A5895" t="s">
        <v>10570</v>
      </c>
      <c r="B5895" s="1">
        <v>45767</v>
      </c>
      <c r="C5895" t="s">
        <v>4907</v>
      </c>
      <c r="D5895" t="s">
        <v>4908</v>
      </c>
      <c r="E5895">
        <v>44</v>
      </c>
      <c r="F5895" t="s">
        <v>111</v>
      </c>
      <c r="G5895" t="s">
        <v>318</v>
      </c>
      <c r="H5895" t="s">
        <v>319</v>
      </c>
      <c r="I5895" t="s">
        <v>34</v>
      </c>
      <c r="J5895" t="s">
        <v>190</v>
      </c>
      <c r="K5895">
        <v>1</v>
      </c>
      <c r="L5895" s="2">
        <v>2500</v>
      </c>
      <c r="M5895">
        <v>15</v>
      </c>
      <c r="N5895" s="2">
        <v>2500</v>
      </c>
      <c r="O5895" s="2">
        <v>375</v>
      </c>
      <c r="P5895" s="2">
        <v>2125</v>
      </c>
      <c r="Q5895" s="2">
        <v>1732.63</v>
      </c>
      <c r="R5895" s="2">
        <v>392.37</v>
      </c>
      <c r="S5895" t="s">
        <v>36</v>
      </c>
      <c r="T5895" t="s">
        <v>136</v>
      </c>
      <c r="U5895" t="s">
        <v>38</v>
      </c>
      <c r="V5895" t="s">
        <v>39</v>
      </c>
      <c r="W5895" t="s">
        <v>83</v>
      </c>
      <c r="X5895" t="s">
        <v>41</v>
      </c>
      <c r="Y5895" t="s">
        <v>56</v>
      </c>
      <c r="Z5895" t="s">
        <v>43</v>
      </c>
      <c r="AA5895" t="s">
        <v>44</v>
      </c>
      <c r="AB5895" t="s">
        <v>44</v>
      </c>
    </row>
    <row r="5896" spans="1:28" x14ac:dyDescent="0.25">
      <c r="A5896" t="s">
        <v>10571</v>
      </c>
      <c r="B5896" s="1">
        <v>45767</v>
      </c>
      <c r="C5896" t="s">
        <v>358</v>
      </c>
      <c r="D5896" t="s">
        <v>359</v>
      </c>
      <c r="E5896">
        <v>53</v>
      </c>
      <c r="F5896" t="s">
        <v>111</v>
      </c>
      <c r="G5896" t="s">
        <v>32</v>
      </c>
      <c r="H5896" t="s">
        <v>33</v>
      </c>
      <c r="I5896" t="s">
        <v>34</v>
      </c>
      <c r="J5896" t="s">
        <v>35</v>
      </c>
      <c r="K5896">
        <v>1</v>
      </c>
      <c r="L5896" s="2">
        <v>55000</v>
      </c>
      <c r="M5896">
        <v>5</v>
      </c>
      <c r="N5896" s="2">
        <v>55000</v>
      </c>
      <c r="O5896" s="2">
        <v>2750</v>
      </c>
      <c r="P5896" s="2">
        <v>52250</v>
      </c>
      <c r="Q5896" s="2">
        <v>28845.98</v>
      </c>
      <c r="R5896" s="2">
        <v>23404.02</v>
      </c>
      <c r="S5896" t="s">
        <v>53</v>
      </c>
      <c r="T5896" t="s">
        <v>398</v>
      </c>
      <c r="U5896" t="s">
        <v>399</v>
      </c>
      <c r="V5896" t="s">
        <v>39</v>
      </c>
      <c r="W5896" t="s">
        <v>83</v>
      </c>
      <c r="X5896" t="s">
        <v>67</v>
      </c>
      <c r="Y5896" t="s">
        <v>84</v>
      </c>
      <c r="Z5896" t="s">
        <v>43</v>
      </c>
      <c r="AA5896" t="s">
        <v>44</v>
      </c>
      <c r="AB5896" t="s">
        <v>44</v>
      </c>
    </row>
    <row r="5897" spans="1:28" x14ac:dyDescent="0.25">
      <c r="A5897" t="s">
        <v>10572</v>
      </c>
      <c r="B5897" s="1">
        <v>45767</v>
      </c>
      <c r="C5897" t="s">
        <v>1090</v>
      </c>
      <c r="D5897" t="s">
        <v>1091</v>
      </c>
      <c r="E5897">
        <v>58</v>
      </c>
      <c r="F5897" t="s">
        <v>48</v>
      </c>
      <c r="G5897" t="s">
        <v>188</v>
      </c>
      <c r="H5897" t="s">
        <v>189</v>
      </c>
      <c r="I5897" t="s">
        <v>34</v>
      </c>
      <c r="J5897" t="s">
        <v>190</v>
      </c>
      <c r="K5897">
        <v>4</v>
      </c>
      <c r="L5897" s="2">
        <v>1800</v>
      </c>
      <c r="M5897">
        <v>5</v>
      </c>
      <c r="N5897" s="2">
        <v>7200</v>
      </c>
      <c r="O5897" s="2">
        <v>360</v>
      </c>
      <c r="P5897" s="2">
        <v>6840</v>
      </c>
      <c r="Q5897" s="2">
        <v>5412.37</v>
      </c>
      <c r="R5897" s="2">
        <v>1427.63</v>
      </c>
      <c r="S5897" t="s">
        <v>53</v>
      </c>
      <c r="T5897" t="s">
        <v>37</v>
      </c>
      <c r="U5897" t="s">
        <v>38</v>
      </c>
      <c r="V5897" t="s">
        <v>39</v>
      </c>
      <c r="W5897" t="s">
        <v>83</v>
      </c>
      <c r="X5897" t="s">
        <v>41</v>
      </c>
      <c r="Y5897" t="s">
        <v>42</v>
      </c>
      <c r="Z5897" t="s">
        <v>43</v>
      </c>
      <c r="AA5897" t="s">
        <v>68</v>
      </c>
      <c r="AB5897" t="s">
        <v>44</v>
      </c>
    </row>
    <row r="5898" spans="1:28" x14ac:dyDescent="0.25">
      <c r="A5898" t="s">
        <v>10573</v>
      </c>
      <c r="B5898" s="1">
        <v>45767</v>
      </c>
      <c r="C5898" t="s">
        <v>9117</v>
      </c>
      <c r="D5898" t="s">
        <v>9118</v>
      </c>
      <c r="E5898">
        <v>20</v>
      </c>
      <c r="F5898" t="s">
        <v>48</v>
      </c>
      <c r="G5898" t="s">
        <v>217</v>
      </c>
      <c r="H5898" t="s">
        <v>218</v>
      </c>
      <c r="I5898" t="s">
        <v>34</v>
      </c>
      <c r="J5898" t="s">
        <v>130</v>
      </c>
      <c r="K5898">
        <v>4</v>
      </c>
      <c r="L5898" s="2">
        <v>28000</v>
      </c>
      <c r="M5898">
        <v>0</v>
      </c>
      <c r="N5898" s="2">
        <v>112000</v>
      </c>
      <c r="O5898" s="2">
        <v>0</v>
      </c>
      <c r="P5898" s="2">
        <v>112000</v>
      </c>
      <c r="Q5898" s="2">
        <v>89501.15</v>
      </c>
      <c r="R5898" s="2">
        <v>22498.85</v>
      </c>
      <c r="S5898" t="s">
        <v>64</v>
      </c>
      <c r="T5898" t="s">
        <v>37</v>
      </c>
      <c r="U5898" t="s">
        <v>38</v>
      </c>
      <c r="V5898" t="s">
        <v>39</v>
      </c>
      <c r="W5898" t="s">
        <v>66</v>
      </c>
      <c r="X5898" t="s">
        <v>41</v>
      </c>
      <c r="Y5898" t="s">
        <v>56</v>
      </c>
      <c r="Z5898" t="s">
        <v>43</v>
      </c>
      <c r="AA5898" t="s">
        <v>44</v>
      </c>
      <c r="AB5898" t="s">
        <v>44</v>
      </c>
    </row>
    <row r="5899" spans="1:28" x14ac:dyDescent="0.25">
      <c r="A5899" t="s">
        <v>10574</v>
      </c>
      <c r="B5899" s="1">
        <v>45767</v>
      </c>
      <c r="C5899" t="s">
        <v>1718</v>
      </c>
      <c r="D5899" t="s">
        <v>1719</v>
      </c>
      <c r="E5899">
        <v>30</v>
      </c>
      <c r="F5899" t="s">
        <v>48</v>
      </c>
      <c r="G5899" t="s">
        <v>238</v>
      </c>
      <c r="H5899" t="s">
        <v>239</v>
      </c>
      <c r="I5899" t="s">
        <v>62</v>
      </c>
      <c r="J5899" t="s">
        <v>63</v>
      </c>
      <c r="K5899">
        <v>2</v>
      </c>
      <c r="L5899" s="2">
        <v>6500</v>
      </c>
      <c r="M5899">
        <v>10</v>
      </c>
      <c r="N5899" s="2">
        <v>13000</v>
      </c>
      <c r="O5899" s="2">
        <v>1300</v>
      </c>
      <c r="P5899" s="2">
        <v>11700</v>
      </c>
      <c r="Q5899" s="2">
        <v>6962.91</v>
      </c>
      <c r="R5899" s="2">
        <v>4737.09</v>
      </c>
      <c r="S5899" t="s">
        <v>53</v>
      </c>
      <c r="T5899" t="s">
        <v>37</v>
      </c>
      <c r="U5899" t="s">
        <v>38</v>
      </c>
      <c r="V5899" t="s">
        <v>39</v>
      </c>
      <c r="W5899" t="s">
        <v>92</v>
      </c>
      <c r="X5899" t="s">
        <v>97</v>
      </c>
      <c r="Y5899" t="s">
        <v>56</v>
      </c>
      <c r="Z5899" t="s">
        <v>43</v>
      </c>
      <c r="AA5899" t="s">
        <v>44</v>
      </c>
      <c r="AB5899" t="s">
        <v>44</v>
      </c>
    </row>
    <row r="5900" spans="1:28" x14ac:dyDescent="0.25">
      <c r="A5900" t="s">
        <v>10575</v>
      </c>
      <c r="B5900" s="1">
        <v>45767</v>
      </c>
      <c r="C5900" t="s">
        <v>4106</v>
      </c>
      <c r="D5900" t="s">
        <v>4107</v>
      </c>
      <c r="E5900">
        <v>37</v>
      </c>
      <c r="F5900" t="s">
        <v>48</v>
      </c>
      <c r="G5900" t="s">
        <v>344</v>
      </c>
      <c r="H5900" t="s">
        <v>345</v>
      </c>
      <c r="I5900" t="s">
        <v>34</v>
      </c>
      <c r="J5900" t="s">
        <v>121</v>
      </c>
      <c r="K5900">
        <v>2</v>
      </c>
      <c r="L5900" s="2">
        <v>1600</v>
      </c>
      <c r="M5900">
        <v>0</v>
      </c>
      <c r="N5900" s="2">
        <v>3200</v>
      </c>
      <c r="O5900" s="2">
        <v>0</v>
      </c>
      <c r="P5900" s="2">
        <v>3200</v>
      </c>
      <c r="Q5900" s="2">
        <v>2075.14</v>
      </c>
      <c r="R5900" s="2">
        <v>1124.8599999999999</v>
      </c>
      <c r="S5900" t="s">
        <v>36</v>
      </c>
      <c r="T5900" t="s">
        <v>263</v>
      </c>
      <c r="U5900" t="s">
        <v>91</v>
      </c>
      <c r="V5900" t="s">
        <v>39</v>
      </c>
      <c r="W5900" t="s">
        <v>92</v>
      </c>
      <c r="X5900" t="s">
        <v>41</v>
      </c>
      <c r="Y5900" t="s">
        <v>56</v>
      </c>
      <c r="Z5900" t="s">
        <v>43</v>
      </c>
      <c r="AA5900" t="s">
        <v>44</v>
      </c>
      <c r="AB5900" t="s">
        <v>44</v>
      </c>
    </row>
    <row r="5901" spans="1:28" x14ac:dyDescent="0.25">
      <c r="A5901" t="s">
        <v>10576</v>
      </c>
      <c r="B5901" s="1">
        <v>45768</v>
      </c>
      <c r="C5901" t="s">
        <v>2057</v>
      </c>
      <c r="D5901" t="s">
        <v>2058</v>
      </c>
      <c r="E5901">
        <v>56</v>
      </c>
      <c r="F5901" t="s">
        <v>111</v>
      </c>
      <c r="G5901" t="s">
        <v>101</v>
      </c>
      <c r="H5901" t="s">
        <v>102</v>
      </c>
      <c r="I5901" t="s">
        <v>103</v>
      </c>
      <c r="J5901" t="s">
        <v>104</v>
      </c>
      <c r="K5901">
        <v>4</v>
      </c>
      <c r="L5901" s="2">
        <v>1800</v>
      </c>
      <c r="M5901">
        <v>20</v>
      </c>
      <c r="N5901" s="2">
        <v>7200</v>
      </c>
      <c r="O5901" s="2">
        <v>1440</v>
      </c>
      <c r="P5901" s="2">
        <v>5760</v>
      </c>
      <c r="Q5901" s="2">
        <v>3232.91</v>
      </c>
      <c r="R5901" s="2">
        <v>2527.09</v>
      </c>
      <c r="S5901" t="s">
        <v>64</v>
      </c>
      <c r="T5901" t="s">
        <v>90</v>
      </c>
      <c r="U5901" t="s">
        <v>91</v>
      </c>
      <c r="V5901" t="s">
        <v>39</v>
      </c>
      <c r="W5901" t="s">
        <v>83</v>
      </c>
      <c r="X5901" t="s">
        <v>41</v>
      </c>
      <c r="Y5901" t="s">
        <v>56</v>
      </c>
      <c r="Z5901" t="s">
        <v>223</v>
      </c>
      <c r="AA5901" t="s">
        <v>68</v>
      </c>
      <c r="AB5901" t="s">
        <v>44</v>
      </c>
    </row>
    <row r="5902" spans="1:28" x14ac:dyDescent="0.25">
      <c r="A5902" t="s">
        <v>10577</v>
      </c>
      <c r="B5902" s="1">
        <v>45768</v>
      </c>
      <c r="C5902" t="s">
        <v>2800</v>
      </c>
      <c r="D5902" t="s">
        <v>2801</v>
      </c>
      <c r="E5902">
        <v>24</v>
      </c>
      <c r="F5902" t="s">
        <v>48</v>
      </c>
      <c r="G5902" t="s">
        <v>207</v>
      </c>
      <c r="H5902" t="s">
        <v>208</v>
      </c>
      <c r="I5902" t="s">
        <v>34</v>
      </c>
      <c r="J5902" t="s">
        <v>143</v>
      </c>
      <c r="K5902">
        <v>1</v>
      </c>
      <c r="L5902" s="2">
        <v>18000</v>
      </c>
      <c r="M5902">
        <v>15</v>
      </c>
      <c r="N5902" s="2">
        <v>18000</v>
      </c>
      <c r="O5902" s="2">
        <v>2700</v>
      </c>
      <c r="P5902" s="2">
        <v>15300</v>
      </c>
      <c r="Q5902" s="2">
        <v>10103.43</v>
      </c>
      <c r="R5902" s="2">
        <v>5196.57</v>
      </c>
      <c r="S5902" t="s">
        <v>53</v>
      </c>
      <c r="T5902" t="s">
        <v>153</v>
      </c>
      <c r="U5902" t="s">
        <v>154</v>
      </c>
      <c r="V5902" t="s">
        <v>39</v>
      </c>
      <c r="W5902" t="s">
        <v>40</v>
      </c>
      <c r="X5902" t="s">
        <v>41</v>
      </c>
      <c r="Y5902" t="s">
        <v>42</v>
      </c>
      <c r="Z5902" t="s">
        <v>43</v>
      </c>
      <c r="AA5902" t="s">
        <v>44</v>
      </c>
      <c r="AB5902" t="s">
        <v>44</v>
      </c>
    </row>
    <row r="5903" spans="1:28" x14ac:dyDescent="0.25">
      <c r="A5903" t="s">
        <v>10578</v>
      </c>
      <c r="B5903" s="1">
        <v>45768</v>
      </c>
      <c r="C5903" t="s">
        <v>4830</v>
      </c>
      <c r="D5903" t="s">
        <v>4831</v>
      </c>
      <c r="E5903">
        <v>24</v>
      </c>
      <c r="F5903" t="s">
        <v>48</v>
      </c>
      <c r="G5903" t="s">
        <v>81</v>
      </c>
      <c r="H5903" t="s">
        <v>82</v>
      </c>
      <c r="I5903" t="s">
        <v>51</v>
      </c>
      <c r="J5903" t="s">
        <v>52</v>
      </c>
      <c r="K5903">
        <v>1</v>
      </c>
      <c r="L5903" s="2">
        <v>600</v>
      </c>
      <c r="M5903">
        <v>20</v>
      </c>
      <c r="N5903" s="2">
        <v>600</v>
      </c>
      <c r="O5903" s="2">
        <v>120</v>
      </c>
      <c r="P5903" s="2">
        <v>480</v>
      </c>
      <c r="Q5903" s="2">
        <v>320.45</v>
      </c>
      <c r="R5903" s="2">
        <v>159.55000000000001</v>
      </c>
      <c r="S5903" t="s">
        <v>53</v>
      </c>
      <c r="T5903" t="s">
        <v>263</v>
      </c>
      <c r="U5903" t="s">
        <v>91</v>
      </c>
      <c r="V5903" t="s">
        <v>39</v>
      </c>
      <c r="W5903" t="s">
        <v>83</v>
      </c>
      <c r="X5903" t="s">
        <v>97</v>
      </c>
      <c r="Y5903" t="s">
        <v>56</v>
      </c>
      <c r="Z5903" t="s">
        <v>43</v>
      </c>
      <c r="AA5903" t="s">
        <v>44</v>
      </c>
      <c r="AB5903" t="s">
        <v>44</v>
      </c>
    </row>
    <row r="5904" spans="1:28" x14ac:dyDescent="0.25">
      <c r="A5904" t="s">
        <v>10579</v>
      </c>
      <c r="B5904" s="1">
        <v>45768</v>
      </c>
      <c r="C5904" t="s">
        <v>1879</v>
      </c>
      <c r="D5904" t="s">
        <v>1880</v>
      </c>
      <c r="E5904">
        <v>39</v>
      </c>
      <c r="F5904" t="s">
        <v>48</v>
      </c>
      <c r="G5904" t="s">
        <v>60</v>
      </c>
      <c r="H5904" t="s">
        <v>61</v>
      </c>
      <c r="I5904" t="s">
        <v>62</v>
      </c>
      <c r="J5904" t="s">
        <v>63</v>
      </c>
      <c r="K5904">
        <v>3</v>
      </c>
      <c r="L5904" s="2">
        <v>3500</v>
      </c>
      <c r="M5904">
        <v>0</v>
      </c>
      <c r="N5904" s="2">
        <v>10500</v>
      </c>
      <c r="O5904" s="2">
        <v>0</v>
      </c>
      <c r="P5904" s="2">
        <v>10500</v>
      </c>
      <c r="Q5904" s="2">
        <v>8099.86</v>
      </c>
      <c r="R5904" s="2">
        <v>2400.14</v>
      </c>
      <c r="S5904" t="s">
        <v>53</v>
      </c>
      <c r="T5904" t="s">
        <v>105</v>
      </c>
      <c r="U5904" t="s">
        <v>106</v>
      </c>
      <c r="V5904" t="s">
        <v>39</v>
      </c>
      <c r="W5904" t="s">
        <v>83</v>
      </c>
      <c r="X5904" t="s">
        <v>97</v>
      </c>
      <c r="Y5904" t="s">
        <v>56</v>
      </c>
      <c r="Z5904" t="s">
        <v>43</v>
      </c>
      <c r="AA5904" t="s">
        <v>44</v>
      </c>
      <c r="AB5904" t="s">
        <v>44</v>
      </c>
    </row>
    <row r="5905" spans="1:28" x14ac:dyDescent="0.25">
      <c r="A5905" t="s">
        <v>10580</v>
      </c>
      <c r="B5905" s="1">
        <v>45768</v>
      </c>
      <c r="C5905" t="s">
        <v>9421</v>
      </c>
      <c r="D5905" t="s">
        <v>9422</v>
      </c>
      <c r="E5905">
        <v>55</v>
      </c>
      <c r="F5905" t="s">
        <v>31</v>
      </c>
      <c r="G5905" t="s">
        <v>72</v>
      </c>
      <c r="H5905" t="s">
        <v>73</v>
      </c>
      <c r="I5905" t="s">
        <v>74</v>
      </c>
      <c r="J5905" t="s">
        <v>75</v>
      </c>
      <c r="K5905">
        <v>2</v>
      </c>
      <c r="L5905" s="2">
        <v>2200</v>
      </c>
      <c r="M5905">
        <v>15</v>
      </c>
      <c r="N5905" s="2">
        <v>4400</v>
      </c>
      <c r="O5905" s="2">
        <v>660</v>
      </c>
      <c r="P5905" s="2">
        <v>3740</v>
      </c>
      <c r="Q5905" s="2">
        <v>2578.83</v>
      </c>
      <c r="R5905" s="2">
        <v>1161.17</v>
      </c>
      <c r="S5905" t="s">
        <v>64</v>
      </c>
      <c r="T5905" t="s">
        <v>290</v>
      </c>
      <c r="U5905" t="s">
        <v>291</v>
      </c>
      <c r="V5905" t="s">
        <v>39</v>
      </c>
      <c r="W5905" t="s">
        <v>137</v>
      </c>
      <c r="X5905" t="s">
        <v>41</v>
      </c>
      <c r="Y5905" t="s">
        <v>42</v>
      </c>
      <c r="Z5905" t="s">
        <v>43</v>
      </c>
      <c r="AA5905" t="s">
        <v>44</v>
      </c>
      <c r="AB5905" t="s">
        <v>44</v>
      </c>
    </row>
    <row r="5906" spans="1:28" x14ac:dyDescent="0.25">
      <c r="A5906" t="s">
        <v>10581</v>
      </c>
      <c r="B5906" s="1">
        <v>45768</v>
      </c>
      <c r="C5906" t="s">
        <v>3074</v>
      </c>
      <c r="D5906" t="s">
        <v>3075</v>
      </c>
      <c r="E5906">
        <v>28</v>
      </c>
      <c r="F5906" t="s">
        <v>48</v>
      </c>
      <c r="G5906" t="s">
        <v>81</v>
      </c>
      <c r="H5906" t="s">
        <v>82</v>
      </c>
      <c r="I5906" t="s">
        <v>51</v>
      </c>
      <c r="J5906" t="s">
        <v>52</v>
      </c>
      <c r="K5906">
        <v>5</v>
      </c>
      <c r="L5906" s="2">
        <v>600</v>
      </c>
      <c r="M5906">
        <v>0</v>
      </c>
      <c r="N5906" s="2">
        <v>3000</v>
      </c>
      <c r="O5906" s="2">
        <v>0</v>
      </c>
      <c r="P5906" s="2">
        <v>3000</v>
      </c>
      <c r="Q5906" s="2">
        <v>2120.02</v>
      </c>
      <c r="R5906" s="2">
        <v>879.98</v>
      </c>
      <c r="S5906" t="s">
        <v>64</v>
      </c>
      <c r="T5906" t="s">
        <v>398</v>
      </c>
      <c r="U5906" t="s">
        <v>399</v>
      </c>
      <c r="V5906" t="s">
        <v>39</v>
      </c>
      <c r="W5906" t="s">
        <v>92</v>
      </c>
      <c r="X5906" t="s">
        <v>97</v>
      </c>
      <c r="Y5906" t="s">
        <v>56</v>
      </c>
      <c r="Z5906" t="s">
        <v>43</v>
      </c>
      <c r="AA5906" t="s">
        <v>44</v>
      </c>
      <c r="AB5906" t="s">
        <v>44</v>
      </c>
    </row>
    <row r="5907" spans="1:28" x14ac:dyDescent="0.25">
      <c r="A5907" t="s">
        <v>10582</v>
      </c>
      <c r="B5907" s="1">
        <v>45768</v>
      </c>
      <c r="C5907" t="s">
        <v>2254</v>
      </c>
      <c r="D5907" t="s">
        <v>2255</v>
      </c>
      <c r="E5907">
        <v>42</v>
      </c>
      <c r="F5907" t="s">
        <v>111</v>
      </c>
      <c r="G5907" t="s">
        <v>344</v>
      </c>
      <c r="H5907" t="s">
        <v>345</v>
      </c>
      <c r="I5907" t="s">
        <v>34</v>
      </c>
      <c r="J5907" t="s">
        <v>121</v>
      </c>
      <c r="K5907">
        <v>5</v>
      </c>
      <c r="L5907" s="2">
        <v>1600</v>
      </c>
      <c r="M5907">
        <v>5</v>
      </c>
      <c r="N5907" s="2">
        <v>8000</v>
      </c>
      <c r="O5907" s="2">
        <v>400</v>
      </c>
      <c r="P5907" s="2">
        <v>7600</v>
      </c>
      <c r="Q5907" s="2">
        <v>5484.41</v>
      </c>
      <c r="R5907" s="2">
        <v>2115.59</v>
      </c>
      <c r="S5907" t="s">
        <v>53</v>
      </c>
      <c r="T5907" t="s">
        <v>122</v>
      </c>
      <c r="U5907" t="s">
        <v>123</v>
      </c>
      <c r="V5907" t="s">
        <v>39</v>
      </c>
      <c r="W5907" t="s">
        <v>40</v>
      </c>
      <c r="X5907" t="s">
        <v>97</v>
      </c>
      <c r="Y5907" t="s">
        <v>56</v>
      </c>
      <c r="Z5907" t="s">
        <v>43</v>
      </c>
      <c r="AA5907" t="s">
        <v>44</v>
      </c>
      <c r="AB5907" t="s">
        <v>44</v>
      </c>
    </row>
    <row r="5908" spans="1:28" x14ac:dyDescent="0.25">
      <c r="A5908" t="s">
        <v>10583</v>
      </c>
      <c r="B5908" s="1">
        <v>45768</v>
      </c>
      <c r="C5908" t="s">
        <v>5576</v>
      </c>
      <c r="D5908" t="s">
        <v>5577</v>
      </c>
      <c r="E5908">
        <v>23</v>
      </c>
      <c r="F5908" t="s">
        <v>31</v>
      </c>
      <c r="G5908" t="s">
        <v>141</v>
      </c>
      <c r="H5908" t="s">
        <v>142</v>
      </c>
      <c r="I5908" t="s">
        <v>74</v>
      </c>
      <c r="J5908" t="s">
        <v>143</v>
      </c>
      <c r="K5908">
        <v>1</v>
      </c>
      <c r="L5908" s="2">
        <v>900</v>
      </c>
      <c r="M5908">
        <v>0</v>
      </c>
      <c r="N5908" s="2">
        <v>900</v>
      </c>
      <c r="O5908" s="2">
        <v>0</v>
      </c>
      <c r="P5908" s="2">
        <v>900</v>
      </c>
      <c r="Q5908" s="2">
        <v>642.32000000000005</v>
      </c>
      <c r="R5908" s="2">
        <v>257.68</v>
      </c>
      <c r="S5908" t="s">
        <v>53</v>
      </c>
      <c r="T5908" t="s">
        <v>136</v>
      </c>
      <c r="U5908" t="s">
        <v>38</v>
      </c>
      <c r="V5908" t="s">
        <v>39</v>
      </c>
      <c r="W5908" t="s">
        <v>83</v>
      </c>
      <c r="X5908" t="s">
        <v>67</v>
      </c>
      <c r="Y5908" t="s">
        <v>56</v>
      </c>
      <c r="Z5908" t="s">
        <v>43</v>
      </c>
      <c r="AA5908" t="s">
        <v>44</v>
      </c>
      <c r="AB5908" t="s">
        <v>44</v>
      </c>
    </row>
    <row r="5909" spans="1:28" x14ac:dyDescent="0.25">
      <c r="A5909" t="s">
        <v>10584</v>
      </c>
      <c r="B5909" s="1">
        <v>45768</v>
      </c>
      <c r="C5909" t="s">
        <v>2411</v>
      </c>
      <c r="D5909" t="s">
        <v>2412</v>
      </c>
      <c r="E5909">
        <v>52</v>
      </c>
      <c r="F5909" t="s">
        <v>111</v>
      </c>
      <c r="G5909" t="s">
        <v>273</v>
      </c>
      <c r="H5909" t="s">
        <v>274</v>
      </c>
      <c r="I5909" t="s">
        <v>51</v>
      </c>
      <c r="J5909" t="s">
        <v>52</v>
      </c>
      <c r="K5909">
        <v>2</v>
      </c>
      <c r="L5909" s="2">
        <v>250</v>
      </c>
      <c r="M5909">
        <v>10</v>
      </c>
      <c r="N5909" s="2">
        <v>500</v>
      </c>
      <c r="O5909" s="2">
        <v>50</v>
      </c>
      <c r="P5909" s="2">
        <v>450</v>
      </c>
      <c r="Q5909" s="2">
        <v>278.24</v>
      </c>
      <c r="R5909" s="2">
        <v>171.76</v>
      </c>
      <c r="S5909" t="s">
        <v>53</v>
      </c>
      <c r="T5909" t="s">
        <v>222</v>
      </c>
      <c r="U5909" t="s">
        <v>38</v>
      </c>
      <c r="V5909" t="s">
        <v>39</v>
      </c>
      <c r="W5909" t="s">
        <v>124</v>
      </c>
      <c r="X5909" t="s">
        <v>41</v>
      </c>
      <c r="Y5909" t="s">
        <v>84</v>
      </c>
      <c r="Z5909" t="s">
        <v>43</v>
      </c>
      <c r="AA5909" t="s">
        <v>44</v>
      </c>
      <c r="AB5909" t="s">
        <v>44</v>
      </c>
    </row>
    <row r="5910" spans="1:28" x14ac:dyDescent="0.25">
      <c r="A5910" t="s">
        <v>10585</v>
      </c>
      <c r="B5910" s="1">
        <v>45768</v>
      </c>
      <c r="C5910" t="s">
        <v>5501</v>
      </c>
      <c r="D5910" t="s">
        <v>5502</v>
      </c>
      <c r="E5910">
        <v>23</v>
      </c>
      <c r="F5910" t="s">
        <v>48</v>
      </c>
      <c r="G5910" t="s">
        <v>217</v>
      </c>
      <c r="H5910" t="s">
        <v>218</v>
      </c>
      <c r="I5910" t="s">
        <v>34</v>
      </c>
      <c r="J5910" t="s">
        <v>130</v>
      </c>
      <c r="K5910">
        <v>2</v>
      </c>
      <c r="L5910" s="2">
        <v>28000</v>
      </c>
      <c r="M5910">
        <v>10</v>
      </c>
      <c r="N5910" s="2">
        <v>56000</v>
      </c>
      <c r="O5910" s="2">
        <v>5600</v>
      </c>
      <c r="P5910" s="2">
        <v>50400</v>
      </c>
      <c r="Q5910" s="2">
        <v>37321.47</v>
      </c>
      <c r="R5910" s="2">
        <v>13078.53</v>
      </c>
      <c r="S5910" t="s">
        <v>36</v>
      </c>
      <c r="T5910" t="s">
        <v>105</v>
      </c>
      <c r="U5910" t="s">
        <v>106</v>
      </c>
      <c r="V5910" t="s">
        <v>39</v>
      </c>
      <c r="W5910" t="s">
        <v>40</v>
      </c>
      <c r="X5910" t="s">
        <v>67</v>
      </c>
      <c r="Y5910" t="s">
        <v>42</v>
      </c>
      <c r="Z5910" t="s">
        <v>43</v>
      </c>
      <c r="AA5910" t="s">
        <v>44</v>
      </c>
      <c r="AB5910" t="s">
        <v>44</v>
      </c>
    </row>
    <row r="5911" spans="1:28" x14ac:dyDescent="0.25">
      <c r="A5911" t="s">
        <v>10586</v>
      </c>
      <c r="B5911" s="1">
        <v>45768</v>
      </c>
      <c r="C5911" t="s">
        <v>5655</v>
      </c>
      <c r="D5911" t="s">
        <v>5656</v>
      </c>
      <c r="E5911">
        <v>57</v>
      </c>
      <c r="F5911" t="s">
        <v>111</v>
      </c>
      <c r="G5911" t="s">
        <v>273</v>
      </c>
      <c r="H5911" t="s">
        <v>274</v>
      </c>
      <c r="I5911" t="s">
        <v>51</v>
      </c>
      <c r="J5911" t="s">
        <v>52</v>
      </c>
      <c r="K5911">
        <v>2</v>
      </c>
      <c r="L5911" s="2">
        <v>250</v>
      </c>
      <c r="M5911">
        <v>20</v>
      </c>
      <c r="N5911" s="2">
        <v>500</v>
      </c>
      <c r="O5911" s="2">
        <v>100</v>
      </c>
      <c r="P5911" s="2">
        <v>400</v>
      </c>
      <c r="Q5911" s="2">
        <v>310.73</v>
      </c>
      <c r="R5911" s="2">
        <v>89.27</v>
      </c>
      <c r="S5911" t="s">
        <v>53</v>
      </c>
      <c r="T5911" t="s">
        <v>163</v>
      </c>
      <c r="U5911" t="s">
        <v>164</v>
      </c>
      <c r="V5911" t="s">
        <v>39</v>
      </c>
      <c r="W5911" t="s">
        <v>92</v>
      </c>
      <c r="X5911" t="s">
        <v>97</v>
      </c>
      <c r="Y5911" t="s">
        <v>42</v>
      </c>
      <c r="Z5911" t="s">
        <v>43</v>
      </c>
      <c r="AA5911" t="s">
        <v>44</v>
      </c>
      <c r="AB5911" t="s">
        <v>44</v>
      </c>
    </row>
    <row r="5912" spans="1:28" x14ac:dyDescent="0.25">
      <c r="A5912" t="s">
        <v>10587</v>
      </c>
      <c r="B5912" s="1">
        <v>45768</v>
      </c>
      <c r="C5912" t="s">
        <v>1743</v>
      </c>
      <c r="D5912" t="s">
        <v>1744</v>
      </c>
      <c r="E5912">
        <v>30</v>
      </c>
      <c r="F5912" t="s">
        <v>48</v>
      </c>
      <c r="G5912" t="s">
        <v>227</v>
      </c>
      <c r="H5912" t="s">
        <v>228</v>
      </c>
      <c r="I5912" t="s">
        <v>74</v>
      </c>
      <c r="J5912" t="s">
        <v>75</v>
      </c>
      <c r="K5912">
        <v>1</v>
      </c>
      <c r="L5912" s="2">
        <v>1400</v>
      </c>
      <c r="M5912">
        <v>15</v>
      </c>
      <c r="N5912" s="2">
        <v>1400</v>
      </c>
      <c r="O5912" s="2">
        <v>210</v>
      </c>
      <c r="P5912" s="2">
        <v>1190</v>
      </c>
      <c r="Q5912" s="2">
        <v>711.34</v>
      </c>
      <c r="R5912" s="2">
        <v>478.66</v>
      </c>
      <c r="S5912" t="s">
        <v>53</v>
      </c>
      <c r="T5912" t="s">
        <v>578</v>
      </c>
      <c r="U5912" t="s">
        <v>579</v>
      </c>
      <c r="V5912" t="s">
        <v>39</v>
      </c>
      <c r="W5912" t="s">
        <v>66</v>
      </c>
      <c r="X5912" t="s">
        <v>41</v>
      </c>
      <c r="Y5912" t="s">
        <v>42</v>
      </c>
      <c r="Z5912" t="s">
        <v>223</v>
      </c>
      <c r="AA5912" t="s">
        <v>44</v>
      </c>
      <c r="AB5912" t="s">
        <v>44</v>
      </c>
    </row>
    <row r="5913" spans="1:28" x14ac:dyDescent="0.25">
      <c r="A5913" t="s">
        <v>10588</v>
      </c>
      <c r="B5913" s="1">
        <v>45769</v>
      </c>
      <c r="C5913" t="s">
        <v>839</v>
      </c>
      <c r="D5913" t="s">
        <v>840</v>
      </c>
      <c r="E5913">
        <v>29</v>
      </c>
      <c r="F5913" t="s">
        <v>31</v>
      </c>
      <c r="G5913" t="s">
        <v>387</v>
      </c>
      <c r="H5913" t="s">
        <v>388</v>
      </c>
      <c r="I5913" t="s">
        <v>74</v>
      </c>
      <c r="J5913" t="s">
        <v>75</v>
      </c>
      <c r="K5913">
        <v>3</v>
      </c>
      <c r="L5913" s="2">
        <v>3200</v>
      </c>
      <c r="M5913">
        <v>20</v>
      </c>
      <c r="N5913" s="2">
        <v>9600</v>
      </c>
      <c r="O5913" s="2">
        <v>1920</v>
      </c>
      <c r="P5913" s="2">
        <v>7680</v>
      </c>
      <c r="Q5913" s="2">
        <v>4303.6099999999997</v>
      </c>
      <c r="R5913" s="2">
        <v>3376.39</v>
      </c>
      <c r="S5913" t="s">
        <v>36</v>
      </c>
      <c r="T5913" t="s">
        <v>76</v>
      </c>
      <c r="U5913" t="s">
        <v>77</v>
      </c>
      <c r="V5913" t="s">
        <v>39</v>
      </c>
      <c r="W5913" t="s">
        <v>83</v>
      </c>
      <c r="X5913" t="s">
        <v>97</v>
      </c>
      <c r="Y5913" t="s">
        <v>42</v>
      </c>
      <c r="Z5913" t="s">
        <v>43</v>
      </c>
      <c r="AA5913" t="s">
        <v>44</v>
      </c>
      <c r="AB5913" t="s">
        <v>44</v>
      </c>
    </row>
    <row r="5914" spans="1:28" x14ac:dyDescent="0.25">
      <c r="A5914" t="s">
        <v>10589</v>
      </c>
      <c r="B5914" s="1">
        <v>45769</v>
      </c>
      <c r="C5914" t="s">
        <v>7008</v>
      </c>
      <c r="D5914" t="s">
        <v>7009</v>
      </c>
      <c r="E5914">
        <v>37</v>
      </c>
      <c r="F5914" t="s">
        <v>31</v>
      </c>
      <c r="G5914" t="s">
        <v>298</v>
      </c>
      <c r="H5914" t="s">
        <v>299</v>
      </c>
      <c r="I5914" t="s">
        <v>103</v>
      </c>
      <c r="J5914" t="s">
        <v>104</v>
      </c>
      <c r="K5914">
        <v>2</v>
      </c>
      <c r="L5914" s="2">
        <v>700</v>
      </c>
      <c r="M5914">
        <v>30</v>
      </c>
      <c r="N5914" s="2">
        <v>1400</v>
      </c>
      <c r="O5914" s="2">
        <v>420</v>
      </c>
      <c r="P5914" s="2">
        <v>980</v>
      </c>
      <c r="Q5914" s="2">
        <v>552.58000000000004</v>
      </c>
      <c r="R5914" s="2">
        <v>427.42</v>
      </c>
      <c r="S5914" t="s">
        <v>53</v>
      </c>
      <c r="T5914" t="s">
        <v>275</v>
      </c>
      <c r="U5914" t="s">
        <v>123</v>
      </c>
      <c r="V5914" t="s">
        <v>39</v>
      </c>
      <c r="W5914" t="s">
        <v>83</v>
      </c>
      <c r="X5914" t="s">
        <v>97</v>
      </c>
      <c r="Y5914" t="s">
        <v>56</v>
      </c>
      <c r="Z5914" t="s">
        <v>43</v>
      </c>
      <c r="AA5914" t="s">
        <v>44</v>
      </c>
      <c r="AB5914" t="s">
        <v>68</v>
      </c>
    </row>
    <row r="5915" spans="1:28" x14ac:dyDescent="0.25">
      <c r="A5915" t="s">
        <v>10590</v>
      </c>
      <c r="B5915" s="1">
        <v>45769</v>
      </c>
      <c r="C5915" t="s">
        <v>8332</v>
      </c>
      <c r="D5915" t="s">
        <v>8333</v>
      </c>
      <c r="E5915">
        <v>28</v>
      </c>
      <c r="F5915" t="s">
        <v>48</v>
      </c>
      <c r="G5915" t="s">
        <v>176</v>
      </c>
      <c r="H5915" t="s">
        <v>177</v>
      </c>
      <c r="I5915" t="s">
        <v>34</v>
      </c>
      <c r="J5915" t="s">
        <v>35</v>
      </c>
      <c r="K5915">
        <v>1</v>
      </c>
      <c r="L5915" s="2">
        <v>6500</v>
      </c>
      <c r="M5915">
        <v>15</v>
      </c>
      <c r="N5915" s="2">
        <v>6500</v>
      </c>
      <c r="O5915" s="2">
        <v>975</v>
      </c>
      <c r="P5915" s="2">
        <v>5525</v>
      </c>
      <c r="Q5915" s="2">
        <v>3620.84</v>
      </c>
      <c r="R5915" s="2">
        <v>1904.16</v>
      </c>
      <c r="S5915" t="s">
        <v>53</v>
      </c>
      <c r="T5915" t="s">
        <v>407</v>
      </c>
      <c r="U5915" t="s">
        <v>408</v>
      </c>
      <c r="V5915" t="s">
        <v>39</v>
      </c>
      <c r="W5915" t="s">
        <v>66</v>
      </c>
      <c r="X5915" t="s">
        <v>41</v>
      </c>
      <c r="Y5915" t="s">
        <v>56</v>
      </c>
      <c r="Z5915" t="s">
        <v>43</v>
      </c>
      <c r="AA5915" t="s">
        <v>44</v>
      </c>
      <c r="AB5915" t="s">
        <v>44</v>
      </c>
    </row>
    <row r="5916" spans="1:28" x14ac:dyDescent="0.25">
      <c r="A5916" t="s">
        <v>10591</v>
      </c>
      <c r="B5916" s="1">
        <v>45769</v>
      </c>
      <c r="C5916" t="s">
        <v>7298</v>
      </c>
      <c r="D5916" t="s">
        <v>7299</v>
      </c>
      <c r="E5916">
        <v>57</v>
      </c>
      <c r="F5916" t="s">
        <v>48</v>
      </c>
      <c r="G5916" t="s">
        <v>212</v>
      </c>
      <c r="H5916" t="s">
        <v>213</v>
      </c>
      <c r="I5916" t="s">
        <v>51</v>
      </c>
      <c r="J5916" t="s">
        <v>52</v>
      </c>
      <c r="K5916">
        <v>2</v>
      </c>
      <c r="L5916" s="2">
        <v>400</v>
      </c>
      <c r="M5916">
        <v>10</v>
      </c>
      <c r="N5916" s="2">
        <v>800</v>
      </c>
      <c r="O5916" s="2">
        <v>80</v>
      </c>
      <c r="P5916" s="2">
        <v>720</v>
      </c>
      <c r="Q5916" s="2">
        <v>530.39</v>
      </c>
      <c r="R5916" s="2">
        <v>189.61</v>
      </c>
      <c r="S5916" t="s">
        <v>36</v>
      </c>
      <c r="T5916" t="s">
        <v>178</v>
      </c>
      <c r="U5916" t="s">
        <v>154</v>
      </c>
      <c r="V5916" t="s">
        <v>39</v>
      </c>
      <c r="W5916" t="s">
        <v>66</v>
      </c>
      <c r="X5916" t="s">
        <v>41</v>
      </c>
      <c r="Y5916" t="s">
        <v>56</v>
      </c>
      <c r="Z5916" t="s">
        <v>43</v>
      </c>
      <c r="AA5916" t="s">
        <v>44</v>
      </c>
      <c r="AB5916" t="s">
        <v>44</v>
      </c>
    </row>
    <row r="5917" spans="1:28" x14ac:dyDescent="0.25">
      <c r="A5917" t="s">
        <v>10592</v>
      </c>
      <c r="B5917" s="1">
        <v>45769</v>
      </c>
      <c r="C5917" t="s">
        <v>2979</v>
      </c>
      <c r="D5917" t="s">
        <v>2980</v>
      </c>
      <c r="E5917">
        <v>54</v>
      </c>
      <c r="F5917" t="s">
        <v>31</v>
      </c>
      <c r="G5917" t="s">
        <v>207</v>
      </c>
      <c r="H5917" t="s">
        <v>208</v>
      </c>
      <c r="I5917" t="s">
        <v>34</v>
      </c>
      <c r="J5917" t="s">
        <v>143</v>
      </c>
      <c r="K5917">
        <v>1</v>
      </c>
      <c r="L5917" s="2">
        <v>18000</v>
      </c>
      <c r="M5917">
        <v>10</v>
      </c>
      <c r="N5917" s="2">
        <v>18000</v>
      </c>
      <c r="O5917" s="2">
        <v>1800</v>
      </c>
      <c r="P5917" s="2">
        <v>16200</v>
      </c>
      <c r="Q5917" s="2">
        <v>10842.58</v>
      </c>
      <c r="R5917" s="2">
        <v>5357.42</v>
      </c>
      <c r="S5917" t="s">
        <v>36</v>
      </c>
      <c r="T5917" t="s">
        <v>290</v>
      </c>
      <c r="U5917" t="s">
        <v>291</v>
      </c>
      <c r="V5917" t="s">
        <v>39</v>
      </c>
      <c r="W5917" t="s">
        <v>66</v>
      </c>
      <c r="X5917" t="s">
        <v>97</v>
      </c>
      <c r="Y5917" t="s">
        <v>56</v>
      </c>
      <c r="Z5917" t="s">
        <v>43</v>
      </c>
      <c r="AA5917" t="s">
        <v>44</v>
      </c>
      <c r="AB5917" t="s">
        <v>44</v>
      </c>
    </row>
    <row r="5918" spans="1:28" x14ac:dyDescent="0.25">
      <c r="A5918" t="s">
        <v>10593</v>
      </c>
      <c r="B5918" s="1">
        <v>45769</v>
      </c>
      <c r="C5918" t="s">
        <v>2516</v>
      </c>
      <c r="D5918" t="s">
        <v>2517</v>
      </c>
      <c r="E5918">
        <v>32</v>
      </c>
      <c r="F5918" t="s">
        <v>48</v>
      </c>
      <c r="G5918" t="s">
        <v>243</v>
      </c>
      <c r="H5918" t="s">
        <v>244</v>
      </c>
      <c r="I5918" t="s">
        <v>103</v>
      </c>
      <c r="J5918" t="s">
        <v>104</v>
      </c>
      <c r="K5918">
        <v>1</v>
      </c>
      <c r="L5918" s="2">
        <v>450</v>
      </c>
      <c r="M5918">
        <v>5</v>
      </c>
      <c r="N5918" s="2">
        <v>450</v>
      </c>
      <c r="O5918" s="2">
        <v>22.5</v>
      </c>
      <c r="P5918" s="2">
        <v>427.5</v>
      </c>
      <c r="Q5918" s="2">
        <v>241.04</v>
      </c>
      <c r="R5918" s="2">
        <v>186.46</v>
      </c>
      <c r="S5918" t="s">
        <v>53</v>
      </c>
      <c r="T5918" t="s">
        <v>578</v>
      </c>
      <c r="U5918" t="s">
        <v>579</v>
      </c>
      <c r="V5918" t="s">
        <v>39</v>
      </c>
      <c r="W5918" t="s">
        <v>40</v>
      </c>
      <c r="X5918" t="s">
        <v>97</v>
      </c>
      <c r="Y5918" t="s">
        <v>56</v>
      </c>
      <c r="Z5918" t="s">
        <v>43</v>
      </c>
      <c r="AA5918" t="s">
        <v>44</v>
      </c>
      <c r="AB5918" t="s">
        <v>44</v>
      </c>
    </row>
    <row r="5919" spans="1:28" x14ac:dyDescent="0.25">
      <c r="A5919" t="s">
        <v>10594</v>
      </c>
      <c r="B5919" s="1">
        <v>45769</v>
      </c>
      <c r="C5919" t="s">
        <v>3257</v>
      </c>
      <c r="D5919" t="s">
        <v>3258</v>
      </c>
      <c r="E5919">
        <v>21</v>
      </c>
      <c r="F5919" t="s">
        <v>31</v>
      </c>
      <c r="G5919" t="s">
        <v>387</v>
      </c>
      <c r="H5919" t="s">
        <v>388</v>
      </c>
      <c r="I5919" t="s">
        <v>74</v>
      </c>
      <c r="J5919" t="s">
        <v>75</v>
      </c>
      <c r="K5919">
        <v>2</v>
      </c>
      <c r="L5919" s="2">
        <v>3200</v>
      </c>
      <c r="M5919">
        <v>5</v>
      </c>
      <c r="N5919" s="2">
        <v>6400</v>
      </c>
      <c r="O5919" s="2">
        <v>320</v>
      </c>
      <c r="P5919" s="2">
        <v>6080</v>
      </c>
      <c r="Q5919" s="2">
        <v>4613.49</v>
      </c>
      <c r="R5919" s="2">
        <v>1466.51</v>
      </c>
      <c r="S5919" t="s">
        <v>64</v>
      </c>
      <c r="T5919" t="s">
        <v>407</v>
      </c>
      <c r="U5919" t="s">
        <v>408</v>
      </c>
      <c r="V5919" t="s">
        <v>39</v>
      </c>
      <c r="W5919" t="s">
        <v>40</v>
      </c>
      <c r="X5919" t="s">
        <v>41</v>
      </c>
      <c r="Y5919" t="s">
        <v>56</v>
      </c>
      <c r="Z5919" t="s">
        <v>43</v>
      </c>
      <c r="AA5919" t="s">
        <v>44</v>
      </c>
      <c r="AB5919" t="s">
        <v>44</v>
      </c>
    </row>
    <row r="5920" spans="1:28" x14ac:dyDescent="0.25">
      <c r="A5920" t="s">
        <v>10595</v>
      </c>
      <c r="B5920" s="1">
        <v>45769</v>
      </c>
      <c r="C5920" t="s">
        <v>10596</v>
      </c>
      <c r="D5920" t="s">
        <v>10597</v>
      </c>
      <c r="E5920">
        <v>57</v>
      </c>
      <c r="F5920" t="s">
        <v>31</v>
      </c>
      <c r="G5920" t="s">
        <v>197</v>
      </c>
      <c r="H5920" t="s">
        <v>198</v>
      </c>
      <c r="I5920" t="s">
        <v>74</v>
      </c>
      <c r="J5920" t="s">
        <v>75</v>
      </c>
      <c r="K5920">
        <v>1</v>
      </c>
      <c r="L5920" s="2">
        <v>2600</v>
      </c>
      <c r="M5920">
        <v>0</v>
      </c>
      <c r="N5920" s="2">
        <v>2600</v>
      </c>
      <c r="O5920" s="2">
        <v>0</v>
      </c>
      <c r="P5920" s="2">
        <v>2600</v>
      </c>
      <c r="Q5920" s="2">
        <v>1622.65</v>
      </c>
      <c r="R5920" s="2">
        <v>977.35</v>
      </c>
      <c r="S5920" t="s">
        <v>53</v>
      </c>
      <c r="T5920" t="s">
        <v>178</v>
      </c>
      <c r="U5920" t="s">
        <v>154</v>
      </c>
      <c r="V5920" t="s">
        <v>39</v>
      </c>
      <c r="W5920" t="s">
        <v>124</v>
      </c>
      <c r="X5920" t="s">
        <v>67</v>
      </c>
      <c r="Y5920" t="s">
        <v>42</v>
      </c>
      <c r="Z5920" t="s">
        <v>223</v>
      </c>
      <c r="AA5920" t="s">
        <v>44</v>
      </c>
      <c r="AB5920" t="s">
        <v>44</v>
      </c>
    </row>
    <row r="5921" spans="1:28" x14ac:dyDescent="0.25">
      <c r="A5921" t="s">
        <v>10598</v>
      </c>
      <c r="B5921" s="1">
        <v>45770</v>
      </c>
      <c r="C5921" t="s">
        <v>10599</v>
      </c>
      <c r="D5921" t="s">
        <v>10600</v>
      </c>
      <c r="E5921">
        <v>52</v>
      </c>
      <c r="F5921" t="s">
        <v>48</v>
      </c>
      <c r="G5921" t="s">
        <v>352</v>
      </c>
      <c r="H5921" t="s">
        <v>353</v>
      </c>
      <c r="I5921" t="s">
        <v>103</v>
      </c>
      <c r="J5921" t="s">
        <v>104</v>
      </c>
      <c r="K5921">
        <v>3</v>
      </c>
      <c r="L5921" s="2">
        <v>850</v>
      </c>
      <c r="M5921">
        <v>15</v>
      </c>
      <c r="N5921" s="2">
        <v>2550</v>
      </c>
      <c r="O5921" s="2">
        <v>382.5</v>
      </c>
      <c r="P5921" s="2">
        <v>2167.5</v>
      </c>
      <c r="Q5921" s="2">
        <v>1269.9000000000001</v>
      </c>
      <c r="R5921" s="2">
        <v>897.6</v>
      </c>
      <c r="S5921" t="s">
        <v>53</v>
      </c>
      <c r="T5921" t="s">
        <v>153</v>
      </c>
      <c r="U5921" t="s">
        <v>154</v>
      </c>
      <c r="V5921" t="s">
        <v>39</v>
      </c>
      <c r="W5921" t="s">
        <v>124</v>
      </c>
      <c r="X5921" t="s">
        <v>97</v>
      </c>
      <c r="Y5921" t="s">
        <v>42</v>
      </c>
      <c r="Z5921" t="s">
        <v>223</v>
      </c>
      <c r="AA5921" t="s">
        <v>44</v>
      </c>
      <c r="AB5921" t="s">
        <v>44</v>
      </c>
    </row>
    <row r="5922" spans="1:28" x14ac:dyDescent="0.25">
      <c r="A5922" t="s">
        <v>10601</v>
      </c>
      <c r="B5922" s="1">
        <v>45770</v>
      </c>
      <c r="C5922" t="s">
        <v>265</v>
      </c>
      <c r="D5922" t="s">
        <v>266</v>
      </c>
      <c r="E5922">
        <v>26</v>
      </c>
      <c r="F5922" t="s">
        <v>31</v>
      </c>
      <c r="G5922" t="s">
        <v>158</v>
      </c>
      <c r="H5922" t="s">
        <v>159</v>
      </c>
      <c r="I5922" t="s">
        <v>51</v>
      </c>
      <c r="J5922" t="s">
        <v>52</v>
      </c>
      <c r="K5922">
        <v>1</v>
      </c>
      <c r="L5922" s="2">
        <v>650</v>
      </c>
      <c r="M5922">
        <v>20</v>
      </c>
      <c r="N5922" s="2">
        <v>650</v>
      </c>
      <c r="O5922" s="2">
        <v>130</v>
      </c>
      <c r="P5922" s="2">
        <v>520</v>
      </c>
      <c r="Q5922" s="2">
        <v>294.66000000000003</v>
      </c>
      <c r="R5922" s="2">
        <v>225.34</v>
      </c>
      <c r="S5922" t="s">
        <v>64</v>
      </c>
      <c r="T5922" t="s">
        <v>153</v>
      </c>
      <c r="U5922" t="s">
        <v>154</v>
      </c>
      <c r="V5922" t="s">
        <v>39</v>
      </c>
      <c r="W5922" t="s">
        <v>124</v>
      </c>
      <c r="X5922" t="s">
        <v>67</v>
      </c>
      <c r="Y5922" t="s">
        <v>56</v>
      </c>
      <c r="Z5922" t="s">
        <v>43</v>
      </c>
      <c r="AA5922" t="s">
        <v>44</v>
      </c>
      <c r="AB5922" t="s">
        <v>44</v>
      </c>
    </row>
    <row r="5923" spans="1:28" x14ac:dyDescent="0.25">
      <c r="A5923" t="s">
        <v>10602</v>
      </c>
      <c r="B5923" s="1">
        <v>45770</v>
      </c>
      <c r="C5923" t="s">
        <v>4703</v>
      </c>
      <c r="D5923" t="s">
        <v>4704</v>
      </c>
      <c r="E5923">
        <v>18</v>
      </c>
      <c r="F5923" t="s">
        <v>31</v>
      </c>
      <c r="G5923" t="s">
        <v>217</v>
      </c>
      <c r="H5923" t="s">
        <v>218</v>
      </c>
      <c r="I5923" t="s">
        <v>34</v>
      </c>
      <c r="J5923" t="s">
        <v>130</v>
      </c>
      <c r="K5923">
        <v>2</v>
      </c>
      <c r="L5923" s="2">
        <v>28000</v>
      </c>
      <c r="M5923">
        <v>25</v>
      </c>
      <c r="N5923" s="2">
        <v>56000</v>
      </c>
      <c r="O5923" s="2">
        <v>14000</v>
      </c>
      <c r="P5923" s="2">
        <v>42000</v>
      </c>
      <c r="Q5923" s="2">
        <v>29372.2</v>
      </c>
      <c r="R5923" s="2">
        <v>12627.8</v>
      </c>
      <c r="S5923" t="s">
        <v>53</v>
      </c>
      <c r="T5923" t="s">
        <v>222</v>
      </c>
      <c r="U5923" t="s">
        <v>38</v>
      </c>
      <c r="V5923" t="s">
        <v>39</v>
      </c>
      <c r="W5923" t="s">
        <v>92</v>
      </c>
      <c r="X5923" t="s">
        <v>41</v>
      </c>
      <c r="Y5923" t="s">
        <v>56</v>
      </c>
      <c r="Z5923" t="s">
        <v>107</v>
      </c>
      <c r="AA5923" t="s">
        <v>44</v>
      </c>
      <c r="AB5923" t="s">
        <v>44</v>
      </c>
    </row>
    <row r="5924" spans="1:28" x14ac:dyDescent="0.25">
      <c r="A5924" t="s">
        <v>10603</v>
      </c>
      <c r="B5924" s="1">
        <v>45770</v>
      </c>
      <c r="C5924" t="s">
        <v>2370</v>
      </c>
      <c r="D5924" t="s">
        <v>2371</v>
      </c>
      <c r="E5924">
        <v>59</v>
      </c>
      <c r="F5924" t="s">
        <v>48</v>
      </c>
      <c r="G5924" t="s">
        <v>32</v>
      </c>
      <c r="H5924" t="s">
        <v>33</v>
      </c>
      <c r="I5924" t="s">
        <v>34</v>
      </c>
      <c r="J5924" t="s">
        <v>35</v>
      </c>
      <c r="K5924">
        <v>2</v>
      </c>
      <c r="L5924" s="2">
        <v>55000</v>
      </c>
      <c r="M5924">
        <v>15</v>
      </c>
      <c r="N5924" s="2">
        <v>110000</v>
      </c>
      <c r="O5924" s="2">
        <v>16500</v>
      </c>
      <c r="P5924" s="2">
        <v>93500</v>
      </c>
      <c r="Q5924" s="2">
        <v>61788.86</v>
      </c>
      <c r="R5924" s="2">
        <v>31711.14</v>
      </c>
      <c r="S5924" t="s">
        <v>64</v>
      </c>
      <c r="T5924" t="s">
        <v>54</v>
      </c>
      <c r="U5924" t="s">
        <v>55</v>
      </c>
      <c r="V5924" t="s">
        <v>39</v>
      </c>
      <c r="W5924" t="s">
        <v>137</v>
      </c>
      <c r="X5924" t="s">
        <v>97</v>
      </c>
      <c r="Y5924" t="s">
        <v>56</v>
      </c>
      <c r="Z5924" t="s">
        <v>508</v>
      </c>
      <c r="AA5924" t="s">
        <v>44</v>
      </c>
      <c r="AB5924" t="s">
        <v>44</v>
      </c>
    </row>
    <row r="5925" spans="1:28" x14ac:dyDescent="0.25">
      <c r="A5925" t="s">
        <v>10604</v>
      </c>
      <c r="B5925" s="1">
        <v>45770</v>
      </c>
      <c r="C5925" t="s">
        <v>3852</v>
      </c>
      <c r="D5925" t="s">
        <v>3853</v>
      </c>
      <c r="E5925">
        <v>45</v>
      </c>
      <c r="F5925" t="s">
        <v>31</v>
      </c>
      <c r="G5925" t="s">
        <v>197</v>
      </c>
      <c r="H5925" t="s">
        <v>198</v>
      </c>
      <c r="I5925" t="s">
        <v>74</v>
      </c>
      <c r="J5925" t="s">
        <v>75</v>
      </c>
      <c r="K5925">
        <v>1</v>
      </c>
      <c r="L5925" s="2">
        <v>2600</v>
      </c>
      <c r="M5925">
        <v>0</v>
      </c>
      <c r="N5925" s="2">
        <v>2600</v>
      </c>
      <c r="O5925" s="2">
        <v>0</v>
      </c>
      <c r="P5925" s="2">
        <v>2600</v>
      </c>
      <c r="Q5925" s="2">
        <v>2085.9899999999998</v>
      </c>
      <c r="R5925" s="2">
        <v>514.01</v>
      </c>
      <c r="S5925" t="s">
        <v>53</v>
      </c>
      <c r="T5925" t="s">
        <v>76</v>
      </c>
      <c r="U5925" t="s">
        <v>77</v>
      </c>
      <c r="V5925" t="s">
        <v>39</v>
      </c>
      <c r="W5925" t="s">
        <v>66</v>
      </c>
      <c r="X5925" t="s">
        <v>67</v>
      </c>
      <c r="Y5925" t="s">
        <v>56</v>
      </c>
      <c r="Z5925" t="s">
        <v>43</v>
      </c>
      <c r="AA5925" t="s">
        <v>44</v>
      </c>
      <c r="AB5925" t="s">
        <v>44</v>
      </c>
    </row>
    <row r="5926" spans="1:28" x14ac:dyDescent="0.25">
      <c r="A5926" t="s">
        <v>10605</v>
      </c>
      <c r="B5926" s="1">
        <v>45770</v>
      </c>
      <c r="C5926" t="s">
        <v>9058</v>
      </c>
      <c r="D5926" t="s">
        <v>9059</v>
      </c>
      <c r="E5926">
        <v>18</v>
      </c>
      <c r="F5926" t="s">
        <v>48</v>
      </c>
      <c r="G5926" t="s">
        <v>81</v>
      </c>
      <c r="H5926" t="s">
        <v>82</v>
      </c>
      <c r="I5926" t="s">
        <v>51</v>
      </c>
      <c r="J5926" t="s">
        <v>52</v>
      </c>
      <c r="K5926">
        <v>6</v>
      </c>
      <c r="L5926" s="2">
        <v>600</v>
      </c>
      <c r="M5926">
        <v>15</v>
      </c>
      <c r="N5926" s="2">
        <v>3600</v>
      </c>
      <c r="O5926" s="2">
        <v>540</v>
      </c>
      <c r="P5926" s="2">
        <v>3060</v>
      </c>
      <c r="Q5926" s="2">
        <v>2418.37</v>
      </c>
      <c r="R5926" s="2">
        <v>641.63</v>
      </c>
      <c r="S5926" t="s">
        <v>64</v>
      </c>
      <c r="T5926" t="s">
        <v>407</v>
      </c>
      <c r="U5926" t="s">
        <v>408</v>
      </c>
      <c r="V5926" t="s">
        <v>39</v>
      </c>
      <c r="W5926" t="s">
        <v>83</v>
      </c>
      <c r="X5926" t="s">
        <v>97</v>
      </c>
      <c r="Y5926" t="s">
        <v>56</v>
      </c>
      <c r="Z5926" t="s">
        <v>43</v>
      </c>
      <c r="AA5926" t="s">
        <v>44</v>
      </c>
      <c r="AB5926" t="s">
        <v>44</v>
      </c>
    </row>
    <row r="5927" spans="1:28" x14ac:dyDescent="0.25">
      <c r="A5927" t="s">
        <v>10606</v>
      </c>
      <c r="B5927" s="1">
        <v>45770</v>
      </c>
      <c r="C5927" t="s">
        <v>2290</v>
      </c>
      <c r="D5927" t="s">
        <v>2291</v>
      </c>
      <c r="E5927">
        <v>53</v>
      </c>
      <c r="F5927" t="s">
        <v>48</v>
      </c>
      <c r="G5927" t="s">
        <v>101</v>
      </c>
      <c r="H5927" t="s">
        <v>102</v>
      </c>
      <c r="I5927" t="s">
        <v>103</v>
      </c>
      <c r="J5927" t="s">
        <v>104</v>
      </c>
      <c r="K5927">
        <v>2</v>
      </c>
      <c r="L5927" s="2">
        <v>1800</v>
      </c>
      <c r="M5927">
        <v>10</v>
      </c>
      <c r="N5927" s="2">
        <v>3600</v>
      </c>
      <c r="O5927" s="2">
        <v>360</v>
      </c>
      <c r="P5927" s="2">
        <v>3240</v>
      </c>
      <c r="Q5927" s="2">
        <v>2639.89</v>
      </c>
      <c r="R5927" s="2">
        <v>600.11</v>
      </c>
      <c r="S5927" t="s">
        <v>64</v>
      </c>
      <c r="T5927" t="s">
        <v>65</v>
      </c>
      <c r="U5927" t="s">
        <v>65</v>
      </c>
      <c r="V5927" t="s">
        <v>39</v>
      </c>
      <c r="W5927" t="s">
        <v>137</v>
      </c>
      <c r="X5927" t="s">
        <v>67</v>
      </c>
      <c r="Y5927" t="s">
        <v>56</v>
      </c>
      <c r="Z5927" t="s">
        <v>43</v>
      </c>
      <c r="AA5927" t="s">
        <v>44</v>
      </c>
      <c r="AB5927" t="s">
        <v>68</v>
      </c>
    </row>
    <row r="5928" spans="1:28" x14ac:dyDescent="0.25">
      <c r="A5928" t="s">
        <v>10607</v>
      </c>
      <c r="B5928" s="1">
        <v>45770</v>
      </c>
      <c r="C5928" t="s">
        <v>1304</v>
      </c>
      <c r="D5928" t="s">
        <v>1305</v>
      </c>
      <c r="E5928">
        <v>49</v>
      </c>
      <c r="F5928" t="s">
        <v>48</v>
      </c>
      <c r="G5928" t="s">
        <v>101</v>
      </c>
      <c r="H5928" t="s">
        <v>102</v>
      </c>
      <c r="I5928" t="s">
        <v>103</v>
      </c>
      <c r="J5928" t="s">
        <v>104</v>
      </c>
      <c r="K5928">
        <v>1</v>
      </c>
      <c r="L5928" s="2">
        <v>1800</v>
      </c>
      <c r="M5928">
        <v>20</v>
      </c>
      <c r="N5928" s="2">
        <v>1800</v>
      </c>
      <c r="O5928" s="2">
        <v>360</v>
      </c>
      <c r="P5928" s="2">
        <v>1440</v>
      </c>
      <c r="Q5928" s="2">
        <v>1099.8</v>
      </c>
      <c r="R5928" s="2">
        <v>340.2</v>
      </c>
      <c r="S5928" t="s">
        <v>53</v>
      </c>
      <c r="T5928" t="s">
        <v>578</v>
      </c>
      <c r="U5928" t="s">
        <v>579</v>
      </c>
      <c r="V5928" t="s">
        <v>39</v>
      </c>
      <c r="W5928" t="s">
        <v>137</v>
      </c>
      <c r="X5928" t="s">
        <v>97</v>
      </c>
      <c r="Y5928" t="s">
        <v>42</v>
      </c>
      <c r="Z5928" t="s">
        <v>223</v>
      </c>
      <c r="AA5928" t="s">
        <v>44</v>
      </c>
      <c r="AB5928" t="s">
        <v>44</v>
      </c>
    </row>
    <row r="5929" spans="1:28" x14ac:dyDescent="0.25">
      <c r="A5929" t="s">
        <v>10608</v>
      </c>
      <c r="B5929" s="1">
        <v>45770</v>
      </c>
      <c r="C5929" t="s">
        <v>609</v>
      </c>
      <c r="D5929" t="s">
        <v>610</v>
      </c>
      <c r="E5929">
        <v>29</v>
      </c>
      <c r="F5929" t="s">
        <v>31</v>
      </c>
      <c r="G5929" t="s">
        <v>273</v>
      </c>
      <c r="H5929" t="s">
        <v>274</v>
      </c>
      <c r="I5929" t="s">
        <v>51</v>
      </c>
      <c r="J5929" t="s">
        <v>52</v>
      </c>
      <c r="K5929">
        <v>2</v>
      </c>
      <c r="L5929" s="2">
        <v>250</v>
      </c>
      <c r="M5929">
        <v>10</v>
      </c>
      <c r="N5929" s="2">
        <v>500</v>
      </c>
      <c r="O5929" s="2">
        <v>50</v>
      </c>
      <c r="P5929" s="2">
        <v>450</v>
      </c>
      <c r="Q5929" s="2">
        <v>297.54000000000002</v>
      </c>
      <c r="R5929" s="2">
        <v>152.46</v>
      </c>
      <c r="S5929" t="s">
        <v>53</v>
      </c>
      <c r="T5929" t="s">
        <v>163</v>
      </c>
      <c r="U5929" t="s">
        <v>164</v>
      </c>
      <c r="V5929" t="s">
        <v>39</v>
      </c>
      <c r="W5929" t="s">
        <v>137</v>
      </c>
      <c r="X5929" t="s">
        <v>97</v>
      </c>
      <c r="Y5929" t="s">
        <v>56</v>
      </c>
      <c r="Z5929" t="s">
        <v>144</v>
      </c>
      <c r="AA5929" t="s">
        <v>44</v>
      </c>
      <c r="AB5929" t="s">
        <v>68</v>
      </c>
    </row>
    <row r="5930" spans="1:28" x14ac:dyDescent="0.25">
      <c r="A5930" t="s">
        <v>10609</v>
      </c>
      <c r="B5930" s="1">
        <v>45770</v>
      </c>
      <c r="C5930" t="s">
        <v>458</v>
      </c>
      <c r="D5930" t="s">
        <v>459</v>
      </c>
      <c r="E5930">
        <v>58</v>
      </c>
      <c r="F5930" t="s">
        <v>31</v>
      </c>
      <c r="G5930" t="s">
        <v>119</v>
      </c>
      <c r="H5930" t="s">
        <v>120</v>
      </c>
      <c r="I5930" t="s">
        <v>62</v>
      </c>
      <c r="J5930" t="s">
        <v>121</v>
      </c>
      <c r="K5930">
        <v>1</v>
      </c>
      <c r="L5930" s="2">
        <v>4800</v>
      </c>
      <c r="M5930">
        <v>20</v>
      </c>
      <c r="N5930" s="2">
        <v>4800</v>
      </c>
      <c r="O5930" s="2">
        <v>960</v>
      </c>
      <c r="P5930" s="2">
        <v>3840</v>
      </c>
      <c r="Q5930" s="2">
        <v>2962.67</v>
      </c>
      <c r="R5930" s="2">
        <v>877.33</v>
      </c>
      <c r="S5930" t="s">
        <v>53</v>
      </c>
      <c r="T5930" t="s">
        <v>54</v>
      </c>
      <c r="U5930" t="s">
        <v>55</v>
      </c>
      <c r="V5930" t="s">
        <v>39</v>
      </c>
      <c r="W5930" t="s">
        <v>137</v>
      </c>
      <c r="X5930" t="s">
        <v>97</v>
      </c>
      <c r="Y5930" t="s">
        <v>56</v>
      </c>
      <c r="Z5930" t="s">
        <v>43</v>
      </c>
      <c r="AA5930" t="s">
        <v>44</v>
      </c>
      <c r="AB5930" t="s">
        <v>44</v>
      </c>
    </row>
    <row r="5931" spans="1:28" x14ac:dyDescent="0.25">
      <c r="A5931" t="s">
        <v>10610</v>
      </c>
      <c r="B5931" s="1">
        <v>45770</v>
      </c>
      <c r="C5931" t="s">
        <v>1605</v>
      </c>
      <c r="D5931" t="s">
        <v>1606</v>
      </c>
      <c r="E5931">
        <v>23</v>
      </c>
      <c r="F5931" t="s">
        <v>31</v>
      </c>
      <c r="G5931" t="s">
        <v>158</v>
      </c>
      <c r="H5931" t="s">
        <v>159</v>
      </c>
      <c r="I5931" t="s">
        <v>51</v>
      </c>
      <c r="J5931" t="s">
        <v>52</v>
      </c>
      <c r="K5931">
        <v>2</v>
      </c>
      <c r="L5931" s="2">
        <v>650</v>
      </c>
      <c r="M5931">
        <v>25</v>
      </c>
      <c r="N5931" s="2">
        <v>1300</v>
      </c>
      <c r="O5931" s="2">
        <v>325</v>
      </c>
      <c r="P5931" s="2">
        <v>975</v>
      </c>
      <c r="Q5931" s="2">
        <v>540.04</v>
      </c>
      <c r="R5931" s="2">
        <v>434.96</v>
      </c>
      <c r="S5931" t="s">
        <v>53</v>
      </c>
      <c r="T5931" t="s">
        <v>136</v>
      </c>
      <c r="U5931" t="s">
        <v>38</v>
      </c>
      <c r="V5931" t="s">
        <v>39</v>
      </c>
      <c r="W5931" t="s">
        <v>92</v>
      </c>
      <c r="X5931" t="s">
        <v>41</v>
      </c>
      <c r="Y5931" t="s">
        <v>42</v>
      </c>
      <c r="Z5931" t="s">
        <v>43</v>
      </c>
      <c r="AA5931" t="s">
        <v>44</v>
      </c>
      <c r="AB5931" t="s">
        <v>44</v>
      </c>
    </row>
    <row r="5932" spans="1:28" x14ac:dyDescent="0.25">
      <c r="A5932" t="s">
        <v>10611</v>
      </c>
      <c r="B5932" s="1">
        <v>45770</v>
      </c>
      <c r="C5932" t="s">
        <v>7114</v>
      </c>
      <c r="D5932" t="s">
        <v>7115</v>
      </c>
      <c r="E5932">
        <v>59</v>
      </c>
      <c r="F5932" t="s">
        <v>111</v>
      </c>
      <c r="G5932" t="s">
        <v>134</v>
      </c>
      <c r="H5932" t="s">
        <v>135</v>
      </c>
      <c r="I5932" t="s">
        <v>62</v>
      </c>
      <c r="J5932" t="s">
        <v>130</v>
      </c>
      <c r="K5932">
        <v>1</v>
      </c>
      <c r="L5932" s="2">
        <v>8500</v>
      </c>
      <c r="M5932">
        <v>15</v>
      </c>
      <c r="N5932" s="2">
        <v>8500</v>
      </c>
      <c r="O5932" s="2">
        <v>1275</v>
      </c>
      <c r="P5932" s="2">
        <v>7225</v>
      </c>
      <c r="Q5932" s="2">
        <v>4966.4799999999996</v>
      </c>
      <c r="R5932" s="2">
        <v>2258.52</v>
      </c>
      <c r="S5932" t="s">
        <v>53</v>
      </c>
      <c r="T5932" t="s">
        <v>136</v>
      </c>
      <c r="U5932" t="s">
        <v>38</v>
      </c>
      <c r="V5932" t="s">
        <v>39</v>
      </c>
      <c r="W5932" t="s">
        <v>66</v>
      </c>
      <c r="X5932" t="s">
        <v>97</v>
      </c>
      <c r="Y5932" t="s">
        <v>56</v>
      </c>
      <c r="Z5932" t="s">
        <v>43</v>
      </c>
      <c r="AA5932" t="s">
        <v>44</v>
      </c>
      <c r="AB5932" t="s">
        <v>44</v>
      </c>
    </row>
    <row r="5933" spans="1:28" x14ac:dyDescent="0.25">
      <c r="A5933" t="s">
        <v>10612</v>
      </c>
      <c r="B5933" s="1">
        <v>45770</v>
      </c>
      <c r="C5933" t="s">
        <v>1840</v>
      </c>
      <c r="D5933" t="s">
        <v>1841</v>
      </c>
      <c r="E5933">
        <v>48</v>
      </c>
      <c r="F5933" t="s">
        <v>111</v>
      </c>
      <c r="G5933" t="s">
        <v>128</v>
      </c>
      <c r="H5933" t="s">
        <v>129</v>
      </c>
      <c r="I5933" t="s">
        <v>74</v>
      </c>
      <c r="J5933" t="s">
        <v>130</v>
      </c>
      <c r="K5933">
        <v>4</v>
      </c>
      <c r="L5933" s="2">
        <v>1700</v>
      </c>
      <c r="M5933">
        <v>5</v>
      </c>
      <c r="N5933" s="2">
        <v>6800</v>
      </c>
      <c r="O5933" s="2">
        <v>340</v>
      </c>
      <c r="P5933" s="2">
        <v>6460</v>
      </c>
      <c r="Q5933" s="2">
        <v>4811.1099999999997</v>
      </c>
      <c r="R5933" s="2">
        <v>1648.89</v>
      </c>
      <c r="S5933" t="s">
        <v>36</v>
      </c>
      <c r="T5933" t="s">
        <v>76</v>
      </c>
      <c r="U5933" t="s">
        <v>77</v>
      </c>
      <c r="V5933" t="s">
        <v>39</v>
      </c>
      <c r="W5933" t="s">
        <v>40</v>
      </c>
      <c r="X5933" t="s">
        <v>67</v>
      </c>
      <c r="Y5933" t="s">
        <v>56</v>
      </c>
      <c r="Z5933" t="s">
        <v>43</v>
      </c>
      <c r="AA5933" t="s">
        <v>44</v>
      </c>
      <c r="AB5933" t="s">
        <v>44</v>
      </c>
    </row>
    <row r="5934" spans="1:28" x14ac:dyDescent="0.25">
      <c r="A5934" t="s">
        <v>10613</v>
      </c>
      <c r="B5934" s="1">
        <v>45770</v>
      </c>
      <c r="C5934" t="s">
        <v>10614</v>
      </c>
      <c r="D5934" t="s">
        <v>10615</v>
      </c>
      <c r="E5934">
        <v>40</v>
      </c>
      <c r="F5934" t="s">
        <v>111</v>
      </c>
      <c r="G5934" t="s">
        <v>141</v>
      </c>
      <c r="H5934" t="s">
        <v>142</v>
      </c>
      <c r="I5934" t="s">
        <v>74</v>
      </c>
      <c r="J5934" t="s">
        <v>143</v>
      </c>
      <c r="K5934">
        <v>3</v>
      </c>
      <c r="L5934" s="2">
        <v>900</v>
      </c>
      <c r="M5934">
        <v>5</v>
      </c>
      <c r="N5934" s="2">
        <v>2700</v>
      </c>
      <c r="O5934" s="2">
        <v>135</v>
      </c>
      <c r="P5934" s="2">
        <v>2565</v>
      </c>
      <c r="Q5934" s="2">
        <v>1480.62</v>
      </c>
      <c r="R5934" s="2">
        <v>1084.3800000000001</v>
      </c>
      <c r="S5934" t="s">
        <v>53</v>
      </c>
      <c r="T5934" t="s">
        <v>407</v>
      </c>
      <c r="U5934" t="s">
        <v>408</v>
      </c>
      <c r="V5934" t="s">
        <v>39</v>
      </c>
      <c r="W5934" t="s">
        <v>92</v>
      </c>
      <c r="X5934" t="s">
        <v>41</v>
      </c>
      <c r="Y5934" t="s">
        <v>56</v>
      </c>
      <c r="Z5934" t="s">
        <v>107</v>
      </c>
      <c r="AA5934" t="s">
        <v>44</v>
      </c>
      <c r="AB5934" t="s">
        <v>68</v>
      </c>
    </row>
    <row r="5935" spans="1:28" x14ac:dyDescent="0.25">
      <c r="A5935" t="s">
        <v>10616</v>
      </c>
      <c r="B5935" s="1">
        <v>45771</v>
      </c>
      <c r="C5935" t="s">
        <v>8875</v>
      </c>
      <c r="D5935" t="s">
        <v>8876</v>
      </c>
      <c r="E5935">
        <v>42</v>
      </c>
      <c r="F5935" t="s">
        <v>48</v>
      </c>
      <c r="G5935" t="s">
        <v>243</v>
      </c>
      <c r="H5935" t="s">
        <v>244</v>
      </c>
      <c r="I5935" t="s">
        <v>103</v>
      </c>
      <c r="J5935" t="s">
        <v>104</v>
      </c>
      <c r="K5935">
        <v>1</v>
      </c>
      <c r="L5935" s="2">
        <v>450</v>
      </c>
      <c r="M5935">
        <v>0</v>
      </c>
      <c r="N5935" s="2">
        <v>450</v>
      </c>
      <c r="O5935" s="2">
        <v>0</v>
      </c>
      <c r="P5935" s="2">
        <v>450</v>
      </c>
      <c r="Q5935" s="2">
        <v>314.95999999999998</v>
      </c>
      <c r="R5935" s="2">
        <v>135.04</v>
      </c>
      <c r="S5935" t="s">
        <v>53</v>
      </c>
      <c r="T5935" t="s">
        <v>163</v>
      </c>
      <c r="U5935" t="s">
        <v>164</v>
      </c>
      <c r="V5935" t="s">
        <v>39</v>
      </c>
      <c r="W5935" t="s">
        <v>124</v>
      </c>
      <c r="X5935" t="s">
        <v>97</v>
      </c>
      <c r="Y5935" t="s">
        <v>42</v>
      </c>
      <c r="Z5935" t="s">
        <v>43</v>
      </c>
      <c r="AA5935" t="s">
        <v>44</v>
      </c>
      <c r="AB5935" t="s">
        <v>44</v>
      </c>
    </row>
    <row r="5936" spans="1:28" x14ac:dyDescent="0.25">
      <c r="A5936" t="s">
        <v>10617</v>
      </c>
      <c r="B5936" s="1">
        <v>45771</v>
      </c>
      <c r="C5936" t="s">
        <v>5789</v>
      </c>
      <c r="D5936" t="s">
        <v>5790</v>
      </c>
      <c r="E5936">
        <v>31</v>
      </c>
      <c r="F5936" t="s">
        <v>111</v>
      </c>
      <c r="G5936" t="s">
        <v>168</v>
      </c>
      <c r="H5936" t="s">
        <v>169</v>
      </c>
      <c r="I5936" t="s">
        <v>62</v>
      </c>
      <c r="J5936" t="s">
        <v>143</v>
      </c>
      <c r="K5936">
        <v>1</v>
      </c>
      <c r="L5936" s="2">
        <v>1800</v>
      </c>
      <c r="M5936">
        <v>0</v>
      </c>
      <c r="N5936" s="2">
        <v>1800</v>
      </c>
      <c r="O5936" s="2">
        <v>0</v>
      </c>
      <c r="P5936" s="2">
        <v>1800</v>
      </c>
      <c r="Q5936" s="2">
        <v>1035.8800000000001</v>
      </c>
      <c r="R5936" s="2">
        <v>764.12</v>
      </c>
      <c r="S5936" t="s">
        <v>64</v>
      </c>
      <c r="T5936" t="s">
        <v>222</v>
      </c>
      <c r="U5936" t="s">
        <v>38</v>
      </c>
      <c r="V5936" t="s">
        <v>39</v>
      </c>
      <c r="W5936" t="s">
        <v>40</v>
      </c>
      <c r="X5936" t="s">
        <v>67</v>
      </c>
      <c r="Y5936" t="s">
        <v>56</v>
      </c>
      <c r="Z5936" t="s">
        <v>223</v>
      </c>
      <c r="AA5936" t="s">
        <v>44</v>
      </c>
      <c r="AB5936" t="s">
        <v>44</v>
      </c>
    </row>
    <row r="5937" spans="1:28" x14ac:dyDescent="0.25">
      <c r="A5937" t="s">
        <v>10618</v>
      </c>
      <c r="B5937" s="1">
        <v>45771</v>
      </c>
      <c r="C5937" t="s">
        <v>8899</v>
      </c>
      <c r="D5937" t="s">
        <v>8900</v>
      </c>
      <c r="E5937">
        <v>43</v>
      </c>
      <c r="F5937" t="s">
        <v>31</v>
      </c>
      <c r="G5937" t="s">
        <v>243</v>
      </c>
      <c r="H5937" t="s">
        <v>244</v>
      </c>
      <c r="I5937" t="s">
        <v>103</v>
      </c>
      <c r="J5937" t="s">
        <v>104</v>
      </c>
      <c r="K5937">
        <v>4</v>
      </c>
      <c r="L5937" s="2">
        <v>450</v>
      </c>
      <c r="M5937">
        <v>5</v>
      </c>
      <c r="N5937" s="2">
        <v>1800</v>
      </c>
      <c r="O5937" s="2">
        <v>90</v>
      </c>
      <c r="P5937" s="2">
        <v>1710</v>
      </c>
      <c r="Q5937" s="2">
        <v>1311.89</v>
      </c>
      <c r="R5937" s="2">
        <v>398.11</v>
      </c>
      <c r="S5937" t="s">
        <v>53</v>
      </c>
      <c r="T5937" t="s">
        <v>114</v>
      </c>
      <c r="U5937" t="s">
        <v>115</v>
      </c>
      <c r="V5937" t="s">
        <v>39</v>
      </c>
      <c r="W5937" t="s">
        <v>124</v>
      </c>
      <c r="X5937" t="s">
        <v>97</v>
      </c>
      <c r="Y5937" t="s">
        <v>56</v>
      </c>
      <c r="Z5937" t="s">
        <v>43</v>
      </c>
      <c r="AA5937" t="s">
        <v>44</v>
      </c>
      <c r="AB5937" t="s">
        <v>44</v>
      </c>
    </row>
    <row r="5938" spans="1:28" x14ac:dyDescent="0.25">
      <c r="A5938" t="s">
        <v>10619</v>
      </c>
      <c r="B5938" s="1">
        <v>45771</v>
      </c>
      <c r="C5938" t="s">
        <v>5125</v>
      </c>
      <c r="D5938" t="s">
        <v>5126</v>
      </c>
      <c r="E5938">
        <v>56</v>
      </c>
      <c r="F5938" t="s">
        <v>31</v>
      </c>
      <c r="G5938" t="s">
        <v>72</v>
      </c>
      <c r="H5938" t="s">
        <v>73</v>
      </c>
      <c r="I5938" t="s">
        <v>74</v>
      </c>
      <c r="J5938" t="s">
        <v>75</v>
      </c>
      <c r="K5938">
        <v>1</v>
      </c>
      <c r="L5938" s="2">
        <v>2200</v>
      </c>
      <c r="M5938">
        <v>10</v>
      </c>
      <c r="N5938" s="2">
        <v>2200</v>
      </c>
      <c r="O5938" s="2">
        <v>220</v>
      </c>
      <c r="P5938" s="2">
        <v>1980</v>
      </c>
      <c r="Q5938" s="2">
        <v>1623.35</v>
      </c>
      <c r="R5938" s="2">
        <v>356.65</v>
      </c>
      <c r="S5938" t="s">
        <v>53</v>
      </c>
      <c r="T5938" t="s">
        <v>222</v>
      </c>
      <c r="U5938" t="s">
        <v>38</v>
      </c>
      <c r="V5938" t="s">
        <v>39</v>
      </c>
      <c r="W5938" t="s">
        <v>83</v>
      </c>
      <c r="X5938" t="s">
        <v>97</v>
      </c>
      <c r="Y5938" t="s">
        <v>56</v>
      </c>
      <c r="Z5938" t="s">
        <v>508</v>
      </c>
      <c r="AA5938" t="s">
        <v>44</v>
      </c>
      <c r="AB5938" t="s">
        <v>68</v>
      </c>
    </row>
    <row r="5939" spans="1:28" x14ac:dyDescent="0.25">
      <c r="A5939" t="s">
        <v>10620</v>
      </c>
      <c r="B5939" s="1">
        <v>45771</v>
      </c>
      <c r="C5939" t="s">
        <v>46</v>
      </c>
      <c r="D5939" t="s">
        <v>47</v>
      </c>
      <c r="E5939">
        <v>59</v>
      </c>
      <c r="F5939" t="s">
        <v>48</v>
      </c>
      <c r="G5939" t="s">
        <v>207</v>
      </c>
      <c r="H5939" t="s">
        <v>208</v>
      </c>
      <c r="I5939" t="s">
        <v>34</v>
      </c>
      <c r="J5939" t="s">
        <v>143</v>
      </c>
      <c r="K5939">
        <v>1</v>
      </c>
      <c r="L5939" s="2">
        <v>18000</v>
      </c>
      <c r="M5939">
        <v>15</v>
      </c>
      <c r="N5939" s="2">
        <v>18000</v>
      </c>
      <c r="O5939" s="2">
        <v>2700</v>
      </c>
      <c r="P5939" s="2">
        <v>15300</v>
      </c>
      <c r="Q5939" s="2">
        <v>9221.2099999999991</v>
      </c>
      <c r="R5939" s="2">
        <v>6078.79</v>
      </c>
      <c r="S5939" t="s">
        <v>53</v>
      </c>
      <c r="T5939" t="s">
        <v>578</v>
      </c>
      <c r="U5939" t="s">
        <v>579</v>
      </c>
      <c r="V5939" t="s">
        <v>39</v>
      </c>
      <c r="W5939" t="s">
        <v>83</v>
      </c>
      <c r="X5939" t="s">
        <v>97</v>
      </c>
      <c r="Y5939" t="s">
        <v>42</v>
      </c>
      <c r="Z5939" t="s">
        <v>43</v>
      </c>
      <c r="AA5939" t="s">
        <v>44</v>
      </c>
      <c r="AB5939" t="s">
        <v>68</v>
      </c>
    </row>
    <row r="5940" spans="1:28" x14ac:dyDescent="0.25">
      <c r="A5940" t="s">
        <v>10621</v>
      </c>
      <c r="B5940" s="1">
        <v>45771</v>
      </c>
      <c r="C5940" t="s">
        <v>5566</v>
      </c>
      <c r="D5940" t="s">
        <v>5567</v>
      </c>
      <c r="E5940">
        <v>46</v>
      </c>
      <c r="F5940" t="s">
        <v>31</v>
      </c>
      <c r="G5940" t="s">
        <v>280</v>
      </c>
      <c r="H5940" t="s">
        <v>281</v>
      </c>
      <c r="I5940" t="s">
        <v>62</v>
      </c>
      <c r="J5940" t="s">
        <v>190</v>
      </c>
      <c r="K5940">
        <v>3</v>
      </c>
      <c r="L5940" s="2">
        <v>700</v>
      </c>
      <c r="M5940">
        <v>0</v>
      </c>
      <c r="N5940" s="2">
        <v>2100</v>
      </c>
      <c r="O5940" s="2">
        <v>0</v>
      </c>
      <c r="P5940" s="2">
        <v>2100</v>
      </c>
      <c r="Q5940" s="2">
        <v>1163.3800000000001</v>
      </c>
      <c r="R5940" s="2">
        <v>936.62</v>
      </c>
      <c r="S5940" t="s">
        <v>53</v>
      </c>
      <c r="T5940" t="s">
        <v>178</v>
      </c>
      <c r="U5940" t="s">
        <v>154</v>
      </c>
      <c r="V5940" t="s">
        <v>39</v>
      </c>
      <c r="W5940" t="s">
        <v>83</v>
      </c>
      <c r="X5940" t="s">
        <v>41</v>
      </c>
      <c r="Y5940" t="s">
        <v>84</v>
      </c>
      <c r="Z5940" t="s">
        <v>43</v>
      </c>
      <c r="AA5940" t="s">
        <v>44</v>
      </c>
      <c r="AB5940" t="s">
        <v>44</v>
      </c>
    </row>
    <row r="5941" spans="1:28" x14ac:dyDescent="0.25">
      <c r="A5941" t="s">
        <v>10622</v>
      </c>
      <c r="B5941" s="1">
        <v>45771</v>
      </c>
      <c r="C5941" t="s">
        <v>10249</v>
      </c>
      <c r="D5941" t="s">
        <v>10250</v>
      </c>
      <c r="E5941">
        <v>59</v>
      </c>
      <c r="F5941" t="s">
        <v>48</v>
      </c>
      <c r="G5941" t="s">
        <v>88</v>
      </c>
      <c r="H5941" t="s">
        <v>89</v>
      </c>
      <c r="I5941" t="s">
        <v>62</v>
      </c>
      <c r="J5941" t="s">
        <v>63</v>
      </c>
      <c r="K5941">
        <v>4</v>
      </c>
      <c r="L5941" s="2">
        <v>4200</v>
      </c>
      <c r="M5941">
        <v>5</v>
      </c>
      <c r="N5941" s="2">
        <v>16800</v>
      </c>
      <c r="O5941" s="2">
        <v>840</v>
      </c>
      <c r="P5941" s="2">
        <v>15960</v>
      </c>
      <c r="Q5941" s="2">
        <v>11313.32</v>
      </c>
      <c r="R5941" s="2">
        <v>4646.68</v>
      </c>
      <c r="S5941" t="s">
        <v>53</v>
      </c>
      <c r="T5941" t="s">
        <v>37</v>
      </c>
      <c r="U5941" t="s">
        <v>38</v>
      </c>
      <c r="V5941" t="s">
        <v>39</v>
      </c>
      <c r="W5941" t="s">
        <v>92</v>
      </c>
      <c r="X5941" t="s">
        <v>41</v>
      </c>
      <c r="Y5941" t="s">
        <v>56</v>
      </c>
      <c r="Z5941" t="s">
        <v>43</v>
      </c>
      <c r="AA5941" t="s">
        <v>44</v>
      </c>
      <c r="AB5941" t="s">
        <v>44</v>
      </c>
    </row>
    <row r="5942" spans="1:28" x14ac:dyDescent="0.25">
      <c r="A5942" t="s">
        <v>10623</v>
      </c>
      <c r="B5942" s="1">
        <v>45771</v>
      </c>
      <c r="C5942" t="s">
        <v>8501</v>
      </c>
      <c r="D5942" t="s">
        <v>8502</v>
      </c>
      <c r="E5942">
        <v>46</v>
      </c>
      <c r="F5942" t="s">
        <v>48</v>
      </c>
      <c r="G5942" t="s">
        <v>197</v>
      </c>
      <c r="H5942" t="s">
        <v>198</v>
      </c>
      <c r="I5942" t="s">
        <v>74</v>
      </c>
      <c r="J5942" t="s">
        <v>75</v>
      </c>
      <c r="K5942">
        <v>1</v>
      </c>
      <c r="L5942" s="2">
        <v>2600</v>
      </c>
      <c r="M5942">
        <v>5</v>
      </c>
      <c r="N5942" s="2">
        <v>2600</v>
      </c>
      <c r="O5942" s="2">
        <v>130</v>
      </c>
      <c r="P5942" s="2">
        <v>2470</v>
      </c>
      <c r="Q5942" s="2">
        <v>1477.84</v>
      </c>
      <c r="R5942" s="2">
        <v>992.16</v>
      </c>
      <c r="S5942" t="s">
        <v>64</v>
      </c>
      <c r="T5942" t="s">
        <v>153</v>
      </c>
      <c r="U5942" t="s">
        <v>154</v>
      </c>
      <c r="V5942" t="s">
        <v>39</v>
      </c>
      <c r="W5942" t="s">
        <v>92</v>
      </c>
      <c r="X5942" t="s">
        <v>97</v>
      </c>
      <c r="Y5942" t="s">
        <v>56</v>
      </c>
      <c r="Z5942" t="s">
        <v>223</v>
      </c>
      <c r="AA5942" t="s">
        <v>44</v>
      </c>
      <c r="AB5942" t="s">
        <v>44</v>
      </c>
    </row>
    <row r="5943" spans="1:28" x14ac:dyDescent="0.25">
      <c r="A5943" t="s">
        <v>10624</v>
      </c>
      <c r="B5943" s="1">
        <v>45771</v>
      </c>
      <c r="C5943" t="s">
        <v>8465</v>
      </c>
      <c r="D5943" t="s">
        <v>8466</v>
      </c>
      <c r="E5943">
        <v>53</v>
      </c>
      <c r="F5943" t="s">
        <v>31</v>
      </c>
      <c r="G5943" t="s">
        <v>227</v>
      </c>
      <c r="H5943" t="s">
        <v>228</v>
      </c>
      <c r="I5943" t="s">
        <v>74</v>
      </c>
      <c r="J5943" t="s">
        <v>75</v>
      </c>
      <c r="K5943">
        <v>2</v>
      </c>
      <c r="L5943" s="2">
        <v>1400</v>
      </c>
      <c r="M5943">
        <v>0</v>
      </c>
      <c r="N5943" s="2">
        <v>2800</v>
      </c>
      <c r="O5943" s="2">
        <v>0</v>
      </c>
      <c r="P5943" s="2">
        <v>2800</v>
      </c>
      <c r="Q5943" s="2">
        <v>2167.67</v>
      </c>
      <c r="R5943" s="2">
        <v>632.33000000000004</v>
      </c>
      <c r="S5943" t="s">
        <v>64</v>
      </c>
      <c r="T5943" t="s">
        <v>114</v>
      </c>
      <c r="U5943" t="s">
        <v>115</v>
      </c>
      <c r="V5943" t="s">
        <v>39</v>
      </c>
      <c r="W5943" t="s">
        <v>40</v>
      </c>
      <c r="X5943" t="s">
        <v>41</v>
      </c>
      <c r="Y5943" t="s">
        <v>56</v>
      </c>
      <c r="Z5943" t="s">
        <v>508</v>
      </c>
      <c r="AA5943" t="s">
        <v>44</v>
      </c>
      <c r="AB5943" t="s">
        <v>44</v>
      </c>
    </row>
    <row r="5944" spans="1:28" x14ac:dyDescent="0.25">
      <c r="A5944" t="s">
        <v>10625</v>
      </c>
      <c r="B5944" s="1">
        <v>45771</v>
      </c>
      <c r="C5944" t="s">
        <v>3858</v>
      </c>
      <c r="D5944" t="s">
        <v>3859</v>
      </c>
      <c r="E5944">
        <v>46</v>
      </c>
      <c r="F5944" t="s">
        <v>31</v>
      </c>
      <c r="G5944" t="s">
        <v>81</v>
      </c>
      <c r="H5944" t="s">
        <v>82</v>
      </c>
      <c r="I5944" t="s">
        <v>51</v>
      </c>
      <c r="J5944" t="s">
        <v>52</v>
      </c>
      <c r="K5944">
        <v>2</v>
      </c>
      <c r="L5944" s="2">
        <v>600</v>
      </c>
      <c r="M5944">
        <v>15</v>
      </c>
      <c r="N5944" s="2">
        <v>1200</v>
      </c>
      <c r="O5944" s="2">
        <v>180</v>
      </c>
      <c r="P5944" s="2">
        <v>1020</v>
      </c>
      <c r="Q5944" s="2">
        <v>725.9</v>
      </c>
      <c r="R5944" s="2">
        <v>294.10000000000002</v>
      </c>
      <c r="S5944" t="s">
        <v>53</v>
      </c>
      <c r="T5944" t="s">
        <v>398</v>
      </c>
      <c r="U5944" t="s">
        <v>399</v>
      </c>
      <c r="V5944" t="s">
        <v>39</v>
      </c>
      <c r="W5944" t="s">
        <v>92</v>
      </c>
      <c r="X5944" t="s">
        <v>97</v>
      </c>
      <c r="Y5944" t="s">
        <v>56</v>
      </c>
      <c r="Z5944" t="s">
        <v>43</v>
      </c>
      <c r="AA5944" t="s">
        <v>44</v>
      </c>
      <c r="AB5944" t="s">
        <v>44</v>
      </c>
    </row>
    <row r="5945" spans="1:28" x14ac:dyDescent="0.25">
      <c r="A5945" t="s">
        <v>10626</v>
      </c>
      <c r="B5945" s="1">
        <v>45771</v>
      </c>
      <c r="C5945" t="s">
        <v>4642</v>
      </c>
      <c r="D5945" t="s">
        <v>4643</v>
      </c>
      <c r="E5945">
        <v>31</v>
      </c>
      <c r="F5945" t="s">
        <v>31</v>
      </c>
      <c r="G5945" t="s">
        <v>280</v>
      </c>
      <c r="H5945" t="s">
        <v>281</v>
      </c>
      <c r="I5945" t="s">
        <v>62</v>
      </c>
      <c r="J5945" t="s">
        <v>190</v>
      </c>
      <c r="K5945">
        <v>1</v>
      </c>
      <c r="L5945" s="2">
        <v>700</v>
      </c>
      <c r="M5945">
        <v>25</v>
      </c>
      <c r="N5945" s="2">
        <v>700</v>
      </c>
      <c r="O5945" s="2">
        <v>175</v>
      </c>
      <c r="P5945" s="2">
        <v>525</v>
      </c>
      <c r="Q5945" s="2">
        <v>321.83</v>
      </c>
      <c r="R5945" s="2">
        <v>203.17</v>
      </c>
      <c r="S5945" t="s">
        <v>36</v>
      </c>
      <c r="T5945" t="s">
        <v>275</v>
      </c>
      <c r="U5945" t="s">
        <v>123</v>
      </c>
      <c r="V5945" t="s">
        <v>39</v>
      </c>
      <c r="W5945" t="s">
        <v>92</v>
      </c>
      <c r="X5945" t="s">
        <v>41</v>
      </c>
      <c r="Y5945" t="s">
        <v>56</v>
      </c>
      <c r="Z5945" t="s">
        <v>107</v>
      </c>
      <c r="AA5945" t="s">
        <v>44</v>
      </c>
      <c r="AB5945" t="s">
        <v>68</v>
      </c>
    </row>
    <row r="5946" spans="1:28" x14ac:dyDescent="0.25">
      <c r="A5946" t="s">
        <v>10627</v>
      </c>
      <c r="B5946" s="1">
        <v>45772</v>
      </c>
      <c r="C5946" t="s">
        <v>3666</v>
      </c>
      <c r="D5946" t="s">
        <v>3667</v>
      </c>
      <c r="E5946">
        <v>22</v>
      </c>
      <c r="F5946" t="s">
        <v>31</v>
      </c>
      <c r="G5946" t="s">
        <v>207</v>
      </c>
      <c r="H5946" t="s">
        <v>208</v>
      </c>
      <c r="I5946" t="s">
        <v>34</v>
      </c>
      <c r="J5946" t="s">
        <v>143</v>
      </c>
      <c r="K5946">
        <v>2</v>
      </c>
      <c r="L5946" s="2">
        <v>18000</v>
      </c>
      <c r="M5946">
        <v>20</v>
      </c>
      <c r="N5946" s="2">
        <v>36000</v>
      </c>
      <c r="O5946" s="2">
        <v>7200</v>
      </c>
      <c r="P5946" s="2">
        <v>28800</v>
      </c>
      <c r="Q5946" s="2">
        <v>16745</v>
      </c>
      <c r="R5946" s="2">
        <v>12055</v>
      </c>
      <c r="S5946" t="s">
        <v>64</v>
      </c>
      <c r="T5946" t="s">
        <v>578</v>
      </c>
      <c r="U5946" t="s">
        <v>579</v>
      </c>
      <c r="V5946" t="s">
        <v>39</v>
      </c>
      <c r="W5946" t="s">
        <v>137</v>
      </c>
      <c r="X5946" t="s">
        <v>41</v>
      </c>
      <c r="Y5946" t="s">
        <v>42</v>
      </c>
      <c r="Z5946" t="s">
        <v>43</v>
      </c>
      <c r="AA5946" t="s">
        <v>44</v>
      </c>
      <c r="AB5946" t="s">
        <v>44</v>
      </c>
    </row>
    <row r="5947" spans="1:28" x14ac:dyDescent="0.25">
      <c r="A5947" t="s">
        <v>10628</v>
      </c>
      <c r="B5947" s="1">
        <v>45772</v>
      </c>
      <c r="C5947" t="s">
        <v>7153</v>
      </c>
      <c r="D5947" t="s">
        <v>7154</v>
      </c>
      <c r="E5947">
        <v>34</v>
      </c>
      <c r="F5947" t="s">
        <v>31</v>
      </c>
      <c r="G5947" t="s">
        <v>202</v>
      </c>
      <c r="H5947" t="s">
        <v>203</v>
      </c>
      <c r="I5947" t="s">
        <v>103</v>
      </c>
      <c r="J5947" t="s">
        <v>104</v>
      </c>
      <c r="K5947">
        <v>1</v>
      </c>
      <c r="L5947" s="2">
        <v>550</v>
      </c>
      <c r="M5947">
        <v>15</v>
      </c>
      <c r="N5947" s="2">
        <v>550</v>
      </c>
      <c r="O5947" s="2">
        <v>82.5</v>
      </c>
      <c r="P5947" s="2">
        <v>467.5</v>
      </c>
      <c r="Q5947" s="2">
        <v>350.2</v>
      </c>
      <c r="R5947" s="2">
        <v>117.3</v>
      </c>
      <c r="S5947" t="s">
        <v>36</v>
      </c>
      <c r="T5947" t="s">
        <v>290</v>
      </c>
      <c r="U5947" t="s">
        <v>291</v>
      </c>
      <c r="V5947" t="s">
        <v>39</v>
      </c>
      <c r="W5947" t="s">
        <v>124</v>
      </c>
      <c r="X5947" t="s">
        <v>41</v>
      </c>
      <c r="Y5947" t="s">
        <v>56</v>
      </c>
      <c r="Z5947" t="s">
        <v>43</v>
      </c>
      <c r="AA5947" t="s">
        <v>44</v>
      </c>
      <c r="AB5947" t="s">
        <v>44</v>
      </c>
    </row>
    <row r="5948" spans="1:28" x14ac:dyDescent="0.25">
      <c r="A5948" t="s">
        <v>10629</v>
      </c>
      <c r="B5948" s="1">
        <v>45772</v>
      </c>
      <c r="C5948" t="s">
        <v>6744</v>
      </c>
      <c r="D5948" t="s">
        <v>6745</v>
      </c>
      <c r="E5948">
        <v>23</v>
      </c>
      <c r="F5948" t="s">
        <v>111</v>
      </c>
      <c r="G5948" t="s">
        <v>176</v>
      </c>
      <c r="H5948" t="s">
        <v>177</v>
      </c>
      <c r="I5948" t="s">
        <v>34</v>
      </c>
      <c r="J5948" t="s">
        <v>35</v>
      </c>
      <c r="K5948">
        <v>6</v>
      </c>
      <c r="L5948" s="2">
        <v>6500</v>
      </c>
      <c r="M5948">
        <v>20</v>
      </c>
      <c r="N5948" s="2">
        <v>39000</v>
      </c>
      <c r="O5948" s="2">
        <v>7800</v>
      </c>
      <c r="P5948" s="2">
        <v>31200</v>
      </c>
      <c r="Q5948" s="2">
        <v>18971.2</v>
      </c>
      <c r="R5948" s="2">
        <v>12228.8</v>
      </c>
      <c r="S5948" t="s">
        <v>64</v>
      </c>
      <c r="T5948" t="s">
        <v>222</v>
      </c>
      <c r="U5948" t="s">
        <v>38</v>
      </c>
      <c r="V5948" t="s">
        <v>39</v>
      </c>
      <c r="W5948" t="s">
        <v>92</v>
      </c>
      <c r="X5948" t="s">
        <v>41</v>
      </c>
      <c r="Y5948" t="s">
        <v>56</v>
      </c>
      <c r="Z5948" t="s">
        <v>508</v>
      </c>
      <c r="AA5948" t="s">
        <v>44</v>
      </c>
      <c r="AB5948" t="s">
        <v>44</v>
      </c>
    </row>
    <row r="5949" spans="1:28" x14ac:dyDescent="0.25">
      <c r="A5949" t="s">
        <v>10630</v>
      </c>
      <c r="B5949" s="1">
        <v>45772</v>
      </c>
      <c r="C5949" t="s">
        <v>5732</v>
      </c>
      <c r="D5949" t="s">
        <v>5733</v>
      </c>
      <c r="E5949">
        <v>21</v>
      </c>
      <c r="F5949" t="s">
        <v>48</v>
      </c>
      <c r="G5949" t="s">
        <v>119</v>
      </c>
      <c r="H5949" t="s">
        <v>120</v>
      </c>
      <c r="I5949" t="s">
        <v>62</v>
      </c>
      <c r="J5949" t="s">
        <v>121</v>
      </c>
      <c r="K5949">
        <v>5</v>
      </c>
      <c r="L5949" s="2">
        <v>4800</v>
      </c>
      <c r="M5949">
        <v>10</v>
      </c>
      <c r="N5949" s="2">
        <v>24000</v>
      </c>
      <c r="O5949" s="2">
        <v>2400</v>
      </c>
      <c r="P5949" s="2">
        <v>21600</v>
      </c>
      <c r="Q5949" s="2">
        <v>14737.46</v>
      </c>
      <c r="R5949" s="2">
        <v>6862.54</v>
      </c>
      <c r="S5949" t="s">
        <v>36</v>
      </c>
      <c r="T5949" t="s">
        <v>54</v>
      </c>
      <c r="U5949" t="s">
        <v>55</v>
      </c>
      <c r="V5949" t="s">
        <v>39</v>
      </c>
      <c r="W5949" t="s">
        <v>66</v>
      </c>
      <c r="X5949" t="s">
        <v>97</v>
      </c>
      <c r="Y5949" t="s">
        <v>56</v>
      </c>
      <c r="Z5949" t="s">
        <v>144</v>
      </c>
      <c r="AA5949" t="s">
        <v>44</v>
      </c>
      <c r="AB5949" t="s">
        <v>44</v>
      </c>
    </row>
    <row r="5950" spans="1:28" x14ac:dyDescent="0.25">
      <c r="A5950" t="s">
        <v>10631</v>
      </c>
      <c r="B5950" s="1">
        <v>45772</v>
      </c>
      <c r="C5950" t="s">
        <v>2828</v>
      </c>
      <c r="D5950" t="s">
        <v>2829</v>
      </c>
      <c r="E5950">
        <v>42</v>
      </c>
      <c r="F5950" t="s">
        <v>48</v>
      </c>
      <c r="G5950" t="s">
        <v>128</v>
      </c>
      <c r="H5950" t="s">
        <v>129</v>
      </c>
      <c r="I5950" t="s">
        <v>74</v>
      </c>
      <c r="J5950" t="s">
        <v>130</v>
      </c>
      <c r="K5950">
        <v>2</v>
      </c>
      <c r="L5950" s="2">
        <v>1700</v>
      </c>
      <c r="M5950">
        <v>15</v>
      </c>
      <c r="N5950" s="2">
        <v>3400</v>
      </c>
      <c r="O5950" s="2">
        <v>510</v>
      </c>
      <c r="P5950" s="2">
        <v>2890</v>
      </c>
      <c r="Q5950" s="2">
        <v>1664.8</v>
      </c>
      <c r="R5950" s="2">
        <v>1225.2</v>
      </c>
      <c r="S5950" t="s">
        <v>53</v>
      </c>
      <c r="T5950" t="s">
        <v>178</v>
      </c>
      <c r="U5950" t="s">
        <v>154</v>
      </c>
      <c r="V5950" t="s">
        <v>39</v>
      </c>
      <c r="W5950" t="s">
        <v>92</v>
      </c>
      <c r="X5950" t="s">
        <v>41</v>
      </c>
      <c r="Y5950" t="s">
        <v>56</v>
      </c>
      <c r="Z5950" t="s">
        <v>43</v>
      </c>
      <c r="AA5950" t="s">
        <v>44</v>
      </c>
      <c r="AB5950" t="s">
        <v>68</v>
      </c>
    </row>
    <row r="5951" spans="1:28" x14ac:dyDescent="0.25">
      <c r="A5951" t="s">
        <v>10632</v>
      </c>
      <c r="B5951" s="1">
        <v>45772</v>
      </c>
      <c r="C5951" t="s">
        <v>2360</v>
      </c>
      <c r="D5951" t="s">
        <v>2361</v>
      </c>
      <c r="E5951">
        <v>55</v>
      </c>
      <c r="F5951" t="s">
        <v>48</v>
      </c>
      <c r="G5951" t="s">
        <v>227</v>
      </c>
      <c r="H5951" t="s">
        <v>228</v>
      </c>
      <c r="I5951" t="s">
        <v>74</v>
      </c>
      <c r="J5951" t="s">
        <v>75</v>
      </c>
      <c r="K5951">
        <v>4</v>
      </c>
      <c r="L5951" s="2">
        <v>1400</v>
      </c>
      <c r="M5951">
        <v>0</v>
      </c>
      <c r="N5951" s="2">
        <v>5600</v>
      </c>
      <c r="O5951" s="2">
        <v>0</v>
      </c>
      <c r="P5951" s="2">
        <v>5600</v>
      </c>
      <c r="Q5951" s="2">
        <v>4569.51</v>
      </c>
      <c r="R5951" s="2">
        <v>1030.49</v>
      </c>
      <c r="S5951" t="s">
        <v>53</v>
      </c>
      <c r="T5951" t="s">
        <v>37</v>
      </c>
      <c r="U5951" t="s">
        <v>38</v>
      </c>
      <c r="V5951" t="s">
        <v>39</v>
      </c>
      <c r="W5951" t="s">
        <v>137</v>
      </c>
      <c r="X5951" t="s">
        <v>67</v>
      </c>
      <c r="Y5951" t="s">
        <v>84</v>
      </c>
      <c r="Z5951" t="s">
        <v>43</v>
      </c>
      <c r="AA5951" t="s">
        <v>44</v>
      </c>
      <c r="AB5951" t="s">
        <v>44</v>
      </c>
    </row>
    <row r="5952" spans="1:28" x14ac:dyDescent="0.25">
      <c r="A5952" t="s">
        <v>10633</v>
      </c>
      <c r="B5952" s="1">
        <v>45772</v>
      </c>
      <c r="C5952" t="s">
        <v>5162</v>
      </c>
      <c r="D5952" t="s">
        <v>5163</v>
      </c>
      <c r="E5952">
        <v>21</v>
      </c>
      <c r="F5952" t="s">
        <v>48</v>
      </c>
      <c r="G5952" t="s">
        <v>197</v>
      </c>
      <c r="H5952" t="s">
        <v>198</v>
      </c>
      <c r="I5952" t="s">
        <v>74</v>
      </c>
      <c r="J5952" t="s">
        <v>75</v>
      </c>
      <c r="K5952">
        <v>2</v>
      </c>
      <c r="L5952" s="2">
        <v>2600</v>
      </c>
      <c r="M5952">
        <v>15</v>
      </c>
      <c r="N5952" s="2">
        <v>5200</v>
      </c>
      <c r="O5952" s="2">
        <v>780</v>
      </c>
      <c r="P5952" s="2">
        <v>4420</v>
      </c>
      <c r="Q5952" s="2">
        <v>2677.75</v>
      </c>
      <c r="R5952" s="2">
        <v>1742.25</v>
      </c>
      <c r="S5952" t="s">
        <v>53</v>
      </c>
      <c r="T5952" t="s">
        <v>153</v>
      </c>
      <c r="U5952" t="s">
        <v>154</v>
      </c>
      <c r="V5952" t="s">
        <v>39</v>
      </c>
      <c r="W5952" t="s">
        <v>83</v>
      </c>
      <c r="X5952" t="s">
        <v>41</v>
      </c>
      <c r="Y5952" t="s">
        <v>84</v>
      </c>
      <c r="Z5952" t="s">
        <v>43</v>
      </c>
      <c r="AA5952" t="s">
        <v>44</v>
      </c>
      <c r="AB5952" t="s">
        <v>44</v>
      </c>
    </row>
    <row r="5953" spans="1:28" x14ac:dyDescent="0.25">
      <c r="A5953" t="s">
        <v>10634</v>
      </c>
      <c r="B5953" s="1">
        <v>45772</v>
      </c>
      <c r="C5953" t="s">
        <v>9702</v>
      </c>
      <c r="D5953" t="s">
        <v>9703</v>
      </c>
      <c r="E5953">
        <v>51</v>
      </c>
      <c r="F5953" t="s">
        <v>111</v>
      </c>
      <c r="G5953" t="s">
        <v>318</v>
      </c>
      <c r="H5953" t="s">
        <v>319</v>
      </c>
      <c r="I5953" t="s">
        <v>34</v>
      </c>
      <c r="J5953" t="s">
        <v>190</v>
      </c>
      <c r="K5953">
        <v>4</v>
      </c>
      <c r="L5953" s="2">
        <v>2500</v>
      </c>
      <c r="M5953">
        <v>10</v>
      </c>
      <c r="N5953" s="2">
        <v>10000</v>
      </c>
      <c r="O5953" s="2">
        <v>1000</v>
      </c>
      <c r="P5953" s="2">
        <v>9000</v>
      </c>
      <c r="Q5953" s="2">
        <v>7334.65</v>
      </c>
      <c r="R5953" s="2">
        <v>1665.35</v>
      </c>
      <c r="S5953" t="s">
        <v>53</v>
      </c>
      <c r="T5953" t="s">
        <v>114</v>
      </c>
      <c r="U5953" t="s">
        <v>115</v>
      </c>
      <c r="V5953" t="s">
        <v>39</v>
      </c>
      <c r="W5953" t="s">
        <v>124</v>
      </c>
      <c r="X5953" t="s">
        <v>67</v>
      </c>
      <c r="Y5953" t="s">
        <v>56</v>
      </c>
      <c r="Z5953" t="s">
        <v>43</v>
      </c>
      <c r="AA5953" t="s">
        <v>44</v>
      </c>
      <c r="AB5953" t="s">
        <v>44</v>
      </c>
    </row>
    <row r="5954" spans="1:28" x14ac:dyDescent="0.25">
      <c r="A5954" t="s">
        <v>10635</v>
      </c>
      <c r="B5954" s="1">
        <v>45772</v>
      </c>
      <c r="C5954" t="s">
        <v>1367</v>
      </c>
      <c r="D5954" t="s">
        <v>1368</v>
      </c>
      <c r="E5954">
        <v>58</v>
      </c>
      <c r="F5954" t="s">
        <v>31</v>
      </c>
      <c r="G5954" t="s">
        <v>81</v>
      </c>
      <c r="H5954" t="s">
        <v>82</v>
      </c>
      <c r="I5954" t="s">
        <v>51</v>
      </c>
      <c r="J5954" t="s">
        <v>52</v>
      </c>
      <c r="K5954">
        <v>5</v>
      </c>
      <c r="L5954" s="2">
        <v>600</v>
      </c>
      <c r="M5954">
        <v>0</v>
      </c>
      <c r="N5954" s="2">
        <v>3000</v>
      </c>
      <c r="O5954" s="2">
        <v>0</v>
      </c>
      <c r="P5954" s="2">
        <v>3000</v>
      </c>
      <c r="Q5954" s="2">
        <v>1717.32</v>
      </c>
      <c r="R5954" s="2">
        <v>1282.68</v>
      </c>
      <c r="S5954" t="s">
        <v>36</v>
      </c>
      <c r="T5954" t="s">
        <v>90</v>
      </c>
      <c r="U5954" t="s">
        <v>91</v>
      </c>
      <c r="V5954" t="s">
        <v>39</v>
      </c>
      <c r="W5954" t="s">
        <v>137</v>
      </c>
      <c r="X5954" t="s">
        <v>67</v>
      </c>
      <c r="Y5954" t="s">
        <v>56</v>
      </c>
      <c r="Z5954" t="s">
        <v>43</v>
      </c>
      <c r="AA5954" t="s">
        <v>68</v>
      </c>
      <c r="AB5954" t="s">
        <v>44</v>
      </c>
    </row>
    <row r="5955" spans="1:28" x14ac:dyDescent="0.25">
      <c r="A5955" t="s">
        <v>10636</v>
      </c>
      <c r="B5955" s="1">
        <v>45772</v>
      </c>
      <c r="C5955" t="s">
        <v>9479</v>
      </c>
      <c r="D5955" t="s">
        <v>9480</v>
      </c>
      <c r="E5955">
        <v>57</v>
      </c>
      <c r="F5955" t="s">
        <v>48</v>
      </c>
      <c r="G5955" t="s">
        <v>202</v>
      </c>
      <c r="H5955" t="s">
        <v>203</v>
      </c>
      <c r="I5955" t="s">
        <v>103</v>
      </c>
      <c r="J5955" t="s">
        <v>104</v>
      </c>
      <c r="K5955">
        <v>1</v>
      </c>
      <c r="L5955" s="2">
        <v>550</v>
      </c>
      <c r="M5955">
        <v>10</v>
      </c>
      <c r="N5955" s="2">
        <v>550</v>
      </c>
      <c r="O5955" s="2">
        <v>55</v>
      </c>
      <c r="P5955" s="2">
        <v>495</v>
      </c>
      <c r="Q5955" s="2">
        <v>380.7</v>
      </c>
      <c r="R5955" s="2">
        <v>114.3</v>
      </c>
      <c r="S5955" t="s">
        <v>53</v>
      </c>
      <c r="T5955" t="s">
        <v>290</v>
      </c>
      <c r="U5955" t="s">
        <v>291</v>
      </c>
      <c r="V5955" t="s">
        <v>39</v>
      </c>
      <c r="W5955" t="s">
        <v>83</v>
      </c>
      <c r="X5955" t="s">
        <v>97</v>
      </c>
      <c r="Y5955" t="s">
        <v>56</v>
      </c>
      <c r="Z5955" t="s">
        <v>43</v>
      </c>
      <c r="AA5955" t="s">
        <v>44</v>
      </c>
      <c r="AB5955" t="s">
        <v>44</v>
      </c>
    </row>
    <row r="5956" spans="1:28" x14ac:dyDescent="0.25">
      <c r="A5956" t="s">
        <v>10637</v>
      </c>
      <c r="B5956" s="1">
        <v>45772</v>
      </c>
      <c r="C5956" t="s">
        <v>4044</v>
      </c>
      <c r="D5956" t="s">
        <v>4045</v>
      </c>
      <c r="E5956">
        <v>31</v>
      </c>
      <c r="F5956" t="s">
        <v>31</v>
      </c>
      <c r="G5956" t="s">
        <v>148</v>
      </c>
      <c r="H5956" t="s">
        <v>149</v>
      </c>
      <c r="I5956" t="s">
        <v>74</v>
      </c>
      <c r="J5956" t="s">
        <v>130</v>
      </c>
      <c r="K5956">
        <v>2</v>
      </c>
      <c r="L5956" s="2">
        <v>3500</v>
      </c>
      <c r="M5956">
        <v>5</v>
      </c>
      <c r="N5956" s="2">
        <v>7000</v>
      </c>
      <c r="O5956" s="2">
        <v>350</v>
      </c>
      <c r="P5956" s="2">
        <v>6650</v>
      </c>
      <c r="Q5956" s="2">
        <v>4783.13</v>
      </c>
      <c r="R5956" s="2">
        <v>1866.87</v>
      </c>
      <c r="S5956" t="s">
        <v>53</v>
      </c>
      <c r="T5956" t="s">
        <v>407</v>
      </c>
      <c r="U5956" t="s">
        <v>408</v>
      </c>
      <c r="V5956" t="s">
        <v>39</v>
      </c>
      <c r="W5956" t="s">
        <v>92</v>
      </c>
      <c r="X5956" t="s">
        <v>41</v>
      </c>
      <c r="Y5956" t="s">
        <v>56</v>
      </c>
      <c r="Z5956" t="s">
        <v>223</v>
      </c>
      <c r="AA5956" t="s">
        <v>44</v>
      </c>
      <c r="AB5956" t="s">
        <v>44</v>
      </c>
    </row>
    <row r="5957" spans="1:28" x14ac:dyDescent="0.25">
      <c r="A5957" t="s">
        <v>10638</v>
      </c>
      <c r="B5957" s="1">
        <v>45772</v>
      </c>
      <c r="C5957" t="s">
        <v>3690</v>
      </c>
      <c r="D5957" t="s">
        <v>3691</v>
      </c>
      <c r="E5957">
        <v>38</v>
      </c>
      <c r="F5957" t="s">
        <v>31</v>
      </c>
      <c r="G5957" t="s">
        <v>49</v>
      </c>
      <c r="H5957" t="s">
        <v>50</v>
      </c>
      <c r="I5957" t="s">
        <v>51</v>
      </c>
      <c r="J5957" t="s">
        <v>52</v>
      </c>
      <c r="K5957">
        <v>2</v>
      </c>
      <c r="L5957" s="2">
        <v>500</v>
      </c>
      <c r="M5957">
        <v>5</v>
      </c>
      <c r="N5957" s="2">
        <v>1000</v>
      </c>
      <c r="O5957" s="2">
        <v>50</v>
      </c>
      <c r="P5957" s="2">
        <v>950</v>
      </c>
      <c r="Q5957" s="2">
        <v>579.74</v>
      </c>
      <c r="R5957" s="2">
        <v>370.26</v>
      </c>
      <c r="S5957" t="s">
        <v>53</v>
      </c>
      <c r="T5957" t="s">
        <v>263</v>
      </c>
      <c r="U5957" t="s">
        <v>91</v>
      </c>
      <c r="V5957" t="s">
        <v>39</v>
      </c>
      <c r="W5957" t="s">
        <v>92</v>
      </c>
      <c r="X5957" t="s">
        <v>97</v>
      </c>
      <c r="Y5957" t="s">
        <v>84</v>
      </c>
      <c r="Z5957" t="s">
        <v>43</v>
      </c>
      <c r="AA5957" t="s">
        <v>68</v>
      </c>
      <c r="AB5957" t="s">
        <v>44</v>
      </c>
    </row>
    <row r="5958" spans="1:28" x14ac:dyDescent="0.25">
      <c r="A5958" t="s">
        <v>10639</v>
      </c>
      <c r="B5958" s="1">
        <v>45772</v>
      </c>
      <c r="C5958" t="s">
        <v>183</v>
      </c>
      <c r="D5958" t="s">
        <v>184</v>
      </c>
      <c r="E5958">
        <v>58</v>
      </c>
      <c r="F5958" t="s">
        <v>48</v>
      </c>
      <c r="G5958" t="s">
        <v>212</v>
      </c>
      <c r="H5958" t="s">
        <v>213</v>
      </c>
      <c r="I5958" t="s">
        <v>51</v>
      </c>
      <c r="J5958" t="s">
        <v>52</v>
      </c>
      <c r="K5958">
        <v>2</v>
      </c>
      <c r="L5958" s="2">
        <v>400</v>
      </c>
      <c r="M5958">
        <v>5</v>
      </c>
      <c r="N5958" s="2">
        <v>800</v>
      </c>
      <c r="O5958" s="2">
        <v>40</v>
      </c>
      <c r="P5958" s="2">
        <v>760</v>
      </c>
      <c r="Q5958" s="2">
        <v>485.24</v>
      </c>
      <c r="R5958" s="2">
        <v>274.76</v>
      </c>
      <c r="S5958" t="s">
        <v>53</v>
      </c>
      <c r="T5958" t="s">
        <v>96</v>
      </c>
      <c r="U5958" t="s">
        <v>96</v>
      </c>
      <c r="V5958" t="s">
        <v>39</v>
      </c>
      <c r="W5958" t="s">
        <v>83</v>
      </c>
      <c r="X5958" t="s">
        <v>41</v>
      </c>
      <c r="Y5958" t="s">
        <v>42</v>
      </c>
      <c r="Z5958" t="s">
        <v>223</v>
      </c>
      <c r="AA5958" t="s">
        <v>44</v>
      </c>
      <c r="AB5958" t="s">
        <v>44</v>
      </c>
    </row>
    <row r="5959" spans="1:28" x14ac:dyDescent="0.25">
      <c r="A5959" t="s">
        <v>10640</v>
      </c>
      <c r="B5959" s="1">
        <v>45772</v>
      </c>
      <c r="C5959" t="s">
        <v>4683</v>
      </c>
      <c r="D5959" t="s">
        <v>4684</v>
      </c>
      <c r="E5959">
        <v>58</v>
      </c>
      <c r="F5959" t="s">
        <v>48</v>
      </c>
      <c r="G5959" t="s">
        <v>207</v>
      </c>
      <c r="H5959" t="s">
        <v>208</v>
      </c>
      <c r="I5959" t="s">
        <v>34</v>
      </c>
      <c r="J5959" t="s">
        <v>143</v>
      </c>
      <c r="K5959">
        <v>3</v>
      </c>
      <c r="L5959" s="2">
        <v>18000</v>
      </c>
      <c r="M5959">
        <v>5</v>
      </c>
      <c r="N5959" s="2">
        <v>54000</v>
      </c>
      <c r="O5959" s="2">
        <v>2700</v>
      </c>
      <c r="P5959" s="2">
        <v>51300</v>
      </c>
      <c r="Q5959" s="2">
        <v>31602.83</v>
      </c>
      <c r="R5959" s="2">
        <v>19697.169999999998</v>
      </c>
      <c r="S5959" t="s">
        <v>36</v>
      </c>
      <c r="T5959" t="s">
        <v>37</v>
      </c>
      <c r="U5959" t="s">
        <v>38</v>
      </c>
      <c r="V5959" t="s">
        <v>39</v>
      </c>
      <c r="W5959" t="s">
        <v>92</v>
      </c>
      <c r="X5959" t="s">
        <v>97</v>
      </c>
      <c r="Y5959" t="s">
        <v>56</v>
      </c>
      <c r="Z5959" t="s">
        <v>107</v>
      </c>
      <c r="AA5959" t="s">
        <v>44</v>
      </c>
      <c r="AB5959" t="s">
        <v>44</v>
      </c>
    </row>
    <row r="5960" spans="1:28" x14ac:dyDescent="0.25">
      <c r="A5960" t="s">
        <v>10641</v>
      </c>
      <c r="B5960" s="1">
        <v>45772</v>
      </c>
      <c r="C5960" t="s">
        <v>1989</v>
      </c>
      <c r="D5960" t="s">
        <v>1990</v>
      </c>
      <c r="E5960">
        <v>27</v>
      </c>
      <c r="F5960" t="s">
        <v>31</v>
      </c>
      <c r="G5960" t="s">
        <v>285</v>
      </c>
      <c r="H5960" t="s">
        <v>286</v>
      </c>
      <c r="I5960" t="s">
        <v>34</v>
      </c>
      <c r="J5960" t="s">
        <v>121</v>
      </c>
      <c r="K5960">
        <v>4</v>
      </c>
      <c r="L5960" s="2">
        <v>3200</v>
      </c>
      <c r="M5960">
        <v>5</v>
      </c>
      <c r="N5960" s="2">
        <v>12800</v>
      </c>
      <c r="O5960" s="2">
        <v>640</v>
      </c>
      <c r="P5960" s="2">
        <v>12160</v>
      </c>
      <c r="Q5960" s="2">
        <v>6916.64</v>
      </c>
      <c r="R5960" s="2">
        <v>5243.36</v>
      </c>
      <c r="S5960" t="s">
        <v>53</v>
      </c>
      <c r="T5960" t="s">
        <v>178</v>
      </c>
      <c r="U5960" t="s">
        <v>154</v>
      </c>
      <c r="V5960" t="s">
        <v>39</v>
      </c>
      <c r="W5960" t="s">
        <v>137</v>
      </c>
      <c r="X5960" t="s">
        <v>41</v>
      </c>
      <c r="Y5960" t="s">
        <v>56</v>
      </c>
      <c r="Z5960" t="s">
        <v>43</v>
      </c>
      <c r="AA5960" t="s">
        <v>44</v>
      </c>
      <c r="AB5960" t="s">
        <v>44</v>
      </c>
    </row>
    <row r="5961" spans="1:28" x14ac:dyDescent="0.25">
      <c r="A5961" t="s">
        <v>10642</v>
      </c>
      <c r="B5961" s="1">
        <v>45773</v>
      </c>
      <c r="C5961" t="s">
        <v>10643</v>
      </c>
      <c r="D5961" t="s">
        <v>10644</v>
      </c>
      <c r="E5961">
        <v>52</v>
      </c>
      <c r="F5961" t="s">
        <v>31</v>
      </c>
      <c r="G5961" t="s">
        <v>158</v>
      </c>
      <c r="H5961" t="s">
        <v>159</v>
      </c>
      <c r="I5961" t="s">
        <v>51</v>
      </c>
      <c r="J5961" t="s">
        <v>52</v>
      </c>
      <c r="K5961">
        <v>2</v>
      </c>
      <c r="L5961" s="2">
        <v>650</v>
      </c>
      <c r="M5961">
        <v>0</v>
      </c>
      <c r="N5961" s="2">
        <v>1300</v>
      </c>
      <c r="O5961" s="2">
        <v>0</v>
      </c>
      <c r="P5961" s="2">
        <v>1300</v>
      </c>
      <c r="Q5961" s="2">
        <v>916.23</v>
      </c>
      <c r="R5961" s="2">
        <v>383.77</v>
      </c>
      <c r="S5961" t="s">
        <v>64</v>
      </c>
      <c r="T5961" t="s">
        <v>90</v>
      </c>
      <c r="U5961" t="s">
        <v>91</v>
      </c>
      <c r="V5961" t="s">
        <v>39</v>
      </c>
      <c r="W5961" t="s">
        <v>83</v>
      </c>
      <c r="X5961" t="s">
        <v>67</v>
      </c>
      <c r="Y5961" t="s">
        <v>42</v>
      </c>
      <c r="Z5961" t="s">
        <v>43</v>
      </c>
      <c r="AA5961" t="s">
        <v>68</v>
      </c>
      <c r="AB5961" t="s">
        <v>68</v>
      </c>
    </row>
    <row r="5962" spans="1:28" x14ac:dyDescent="0.25">
      <c r="A5962" t="s">
        <v>10645</v>
      </c>
      <c r="B5962" s="1">
        <v>45773</v>
      </c>
      <c r="C5962" t="s">
        <v>1367</v>
      </c>
      <c r="D5962" t="s">
        <v>1368</v>
      </c>
      <c r="E5962">
        <v>22</v>
      </c>
      <c r="F5962" t="s">
        <v>31</v>
      </c>
      <c r="G5962" t="s">
        <v>285</v>
      </c>
      <c r="H5962" t="s">
        <v>286</v>
      </c>
      <c r="I5962" t="s">
        <v>34</v>
      </c>
      <c r="J5962" t="s">
        <v>121</v>
      </c>
      <c r="K5962">
        <v>4</v>
      </c>
      <c r="L5962" s="2">
        <v>3200</v>
      </c>
      <c r="M5962">
        <v>10</v>
      </c>
      <c r="N5962" s="2">
        <v>12800</v>
      </c>
      <c r="O5962" s="2">
        <v>1280</v>
      </c>
      <c r="P5962" s="2">
        <v>11520</v>
      </c>
      <c r="Q5962" s="2">
        <v>8172.91</v>
      </c>
      <c r="R5962" s="2">
        <v>3347.09</v>
      </c>
      <c r="S5962" t="s">
        <v>53</v>
      </c>
      <c r="T5962" t="s">
        <v>398</v>
      </c>
      <c r="U5962" t="s">
        <v>399</v>
      </c>
      <c r="V5962" t="s">
        <v>39</v>
      </c>
      <c r="W5962" t="s">
        <v>83</v>
      </c>
      <c r="X5962" t="s">
        <v>41</v>
      </c>
      <c r="Y5962" t="s">
        <v>56</v>
      </c>
      <c r="Z5962" t="s">
        <v>107</v>
      </c>
      <c r="AA5962" t="s">
        <v>44</v>
      </c>
      <c r="AB5962" t="s">
        <v>44</v>
      </c>
    </row>
    <row r="5963" spans="1:28" x14ac:dyDescent="0.25">
      <c r="A5963" t="s">
        <v>10646</v>
      </c>
      <c r="B5963" s="1">
        <v>45773</v>
      </c>
      <c r="C5963" t="s">
        <v>10647</v>
      </c>
      <c r="D5963" t="s">
        <v>10648</v>
      </c>
      <c r="E5963">
        <v>36</v>
      </c>
      <c r="F5963" t="s">
        <v>31</v>
      </c>
      <c r="G5963" t="s">
        <v>32</v>
      </c>
      <c r="H5963" t="s">
        <v>33</v>
      </c>
      <c r="I5963" t="s">
        <v>34</v>
      </c>
      <c r="J5963" t="s">
        <v>35</v>
      </c>
      <c r="K5963">
        <v>1</v>
      </c>
      <c r="L5963" s="2">
        <v>55000</v>
      </c>
      <c r="M5963">
        <v>10</v>
      </c>
      <c r="N5963" s="2">
        <v>55000</v>
      </c>
      <c r="O5963" s="2">
        <v>5500</v>
      </c>
      <c r="P5963" s="2">
        <v>49500</v>
      </c>
      <c r="Q5963" s="2">
        <v>34076.639999999999</v>
      </c>
      <c r="R5963" s="2">
        <v>15423.36</v>
      </c>
      <c r="S5963" t="s">
        <v>53</v>
      </c>
      <c r="T5963" t="s">
        <v>114</v>
      </c>
      <c r="U5963" t="s">
        <v>115</v>
      </c>
      <c r="V5963" t="s">
        <v>39</v>
      </c>
      <c r="W5963" t="s">
        <v>40</v>
      </c>
      <c r="X5963" t="s">
        <v>41</v>
      </c>
      <c r="Y5963" t="s">
        <v>56</v>
      </c>
      <c r="Z5963" t="s">
        <v>43</v>
      </c>
      <c r="AA5963" t="s">
        <v>44</v>
      </c>
      <c r="AB5963" t="s">
        <v>44</v>
      </c>
    </row>
    <row r="5964" spans="1:28" x14ac:dyDescent="0.25">
      <c r="A5964" t="s">
        <v>10649</v>
      </c>
      <c r="B5964" s="1">
        <v>45773</v>
      </c>
      <c r="C5964" t="s">
        <v>1728</v>
      </c>
      <c r="D5964" t="s">
        <v>1729</v>
      </c>
      <c r="E5964">
        <v>40</v>
      </c>
      <c r="F5964" t="s">
        <v>111</v>
      </c>
      <c r="G5964" t="s">
        <v>318</v>
      </c>
      <c r="H5964" t="s">
        <v>319</v>
      </c>
      <c r="I5964" t="s">
        <v>34</v>
      </c>
      <c r="J5964" t="s">
        <v>190</v>
      </c>
      <c r="K5964">
        <v>3</v>
      </c>
      <c r="L5964" s="2">
        <v>2500</v>
      </c>
      <c r="M5964">
        <v>15</v>
      </c>
      <c r="N5964" s="2">
        <v>7500</v>
      </c>
      <c r="O5964" s="2">
        <v>1125</v>
      </c>
      <c r="P5964" s="2">
        <v>6375</v>
      </c>
      <c r="Q5964" s="2">
        <v>4337.7700000000004</v>
      </c>
      <c r="R5964" s="2">
        <v>2037.23</v>
      </c>
      <c r="S5964" t="s">
        <v>53</v>
      </c>
      <c r="T5964" t="s">
        <v>153</v>
      </c>
      <c r="U5964" t="s">
        <v>154</v>
      </c>
      <c r="V5964" t="s">
        <v>39</v>
      </c>
      <c r="W5964" t="s">
        <v>83</v>
      </c>
      <c r="X5964" t="s">
        <v>41</v>
      </c>
      <c r="Y5964" t="s">
        <v>42</v>
      </c>
      <c r="Z5964" t="s">
        <v>43</v>
      </c>
      <c r="AA5964" t="s">
        <v>44</v>
      </c>
      <c r="AB5964" t="s">
        <v>44</v>
      </c>
    </row>
    <row r="5965" spans="1:28" x14ac:dyDescent="0.25">
      <c r="A5965" t="s">
        <v>10650</v>
      </c>
      <c r="B5965" s="1">
        <v>45773</v>
      </c>
      <c r="C5965" t="s">
        <v>6057</v>
      </c>
      <c r="D5965" t="s">
        <v>6058</v>
      </c>
      <c r="E5965">
        <v>32</v>
      </c>
      <c r="F5965" t="s">
        <v>111</v>
      </c>
      <c r="G5965" t="s">
        <v>158</v>
      </c>
      <c r="H5965" t="s">
        <v>159</v>
      </c>
      <c r="I5965" t="s">
        <v>51</v>
      </c>
      <c r="J5965" t="s">
        <v>52</v>
      </c>
      <c r="K5965">
        <v>2</v>
      </c>
      <c r="L5965" s="2">
        <v>650</v>
      </c>
      <c r="M5965">
        <v>10</v>
      </c>
      <c r="N5965" s="2">
        <v>1300</v>
      </c>
      <c r="O5965" s="2">
        <v>130</v>
      </c>
      <c r="P5965" s="2">
        <v>1170</v>
      </c>
      <c r="Q5965" s="2">
        <v>825.55</v>
      </c>
      <c r="R5965" s="2">
        <v>344.45</v>
      </c>
      <c r="S5965" t="s">
        <v>53</v>
      </c>
      <c r="T5965" t="s">
        <v>90</v>
      </c>
      <c r="U5965" t="s">
        <v>91</v>
      </c>
      <c r="V5965" t="s">
        <v>39</v>
      </c>
      <c r="W5965" t="s">
        <v>66</v>
      </c>
      <c r="X5965" t="s">
        <v>41</v>
      </c>
      <c r="Y5965" t="s">
        <v>56</v>
      </c>
      <c r="Z5965" t="s">
        <v>223</v>
      </c>
      <c r="AA5965" t="s">
        <v>44</v>
      </c>
      <c r="AB5965" t="s">
        <v>68</v>
      </c>
    </row>
    <row r="5966" spans="1:28" x14ac:dyDescent="0.25">
      <c r="A5966" t="s">
        <v>10651</v>
      </c>
      <c r="B5966" s="1">
        <v>45773</v>
      </c>
      <c r="C5966" t="s">
        <v>6766</v>
      </c>
      <c r="D5966" t="s">
        <v>6767</v>
      </c>
      <c r="E5966">
        <v>24</v>
      </c>
      <c r="F5966" t="s">
        <v>48</v>
      </c>
      <c r="G5966" t="s">
        <v>217</v>
      </c>
      <c r="H5966" t="s">
        <v>218</v>
      </c>
      <c r="I5966" t="s">
        <v>34</v>
      </c>
      <c r="J5966" t="s">
        <v>130</v>
      </c>
      <c r="K5966">
        <v>1</v>
      </c>
      <c r="L5966" s="2">
        <v>28000</v>
      </c>
      <c r="M5966">
        <v>5</v>
      </c>
      <c r="N5966" s="2">
        <v>28000</v>
      </c>
      <c r="O5966" s="2">
        <v>1400</v>
      </c>
      <c r="P5966" s="2">
        <v>26600</v>
      </c>
      <c r="Q5966" s="2">
        <v>18668.68</v>
      </c>
      <c r="R5966" s="2">
        <v>7931.32</v>
      </c>
      <c r="S5966" t="s">
        <v>64</v>
      </c>
      <c r="T5966" t="s">
        <v>65</v>
      </c>
      <c r="U5966" t="s">
        <v>65</v>
      </c>
      <c r="V5966" t="s">
        <v>39</v>
      </c>
      <c r="W5966" t="s">
        <v>92</v>
      </c>
      <c r="X5966" t="s">
        <v>67</v>
      </c>
      <c r="Y5966" t="s">
        <v>84</v>
      </c>
      <c r="Z5966" t="s">
        <v>43</v>
      </c>
      <c r="AA5966" t="s">
        <v>44</v>
      </c>
      <c r="AB5966" t="s">
        <v>44</v>
      </c>
    </row>
    <row r="5967" spans="1:28" x14ac:dyDescent="0.25">
      <c r="A5967" t="s">
        <v>10652</v>
      </c>
      <c r="B5967" s="1">
        <v>45773</v>
      </c>
      <c r="C5967" t="s">
        <v>6965</v>
      </c>
      <c r="D5967" t="s">
        <v>6966</v>
      </c>
      <c r="E5967">
        <v>45</v>
      </c>
      <c r="F5967" t="s">
        <v>48</v>
      </c>
      <c r="G5967" t="s">
        <v>148</v>
      </c>
      <c r="H5967" t="s">
        <v>149</v>
      </c>
      <c r="I5967" t="s">
        <v>74</v>
      </c>
      <c r="J5967" t="s">
        <v>130</v>
      </c>
      <c r="K5967">
        <v>1</v>
      </c>
      <c r="L5967" s="2">
        <v>3500</v>
      </c>
      <c r="M5967">
        <v>0</v>
      </c>
      <c r="N5967" s="2">
        <v>3500</v>
      </c>
      <c r="O5967" s="2">
        <v>0</v>
      </c>
      <c r="P5967" s="2">
        <v>3500</v>
      </c>
      <c r="Q5967" s="2">
        <v>2062.92</v>
      </c>
      <c r="R5967" s="2">
        <v>1437.08</v>
      </c>
      <c r="S5967" t="s">
        <v>53</v>
      </c>
      <c r="T5967" t="s">
        <v>407</v>
      </c>
      <c r="U5967" t="s">
        <v>408</v>
      </c>
      <c r="V5967" t="s">
        <v>39</v>
      </c>
      <c r="W5967" t="s">
        <v>83</v>
      </c>
      <c r="X5967" t="s">
        <v>97</v>
      </c>
      <c r="Y5967" t="s">
        <v>56</v>
      </c>
      <c r="Z5967" t="s">
        <v>508</v>
      </c>
      <c r="AA5967" t="s">
        <v>44</v>
      </c>
      <c r="AB5967" t="s">
        <v>44</v>
      </c>
    </row>
    <row r="5968" spans="1:28" x14ac:dyDescent="0.25">
      <c r="A5968" t="s">
        <v>10653</v>
      </c>
      <c r="B5968" s="1">
        <v>45773</v>
      </c>
      <c r="C5968" t="s">
        <v>10654</v>
      </c>
      <c r="D5968" t="s">
        <v>10655</v>
      </c>
      <c r="E5968">
        <v>50</v>
      </c>
      <c r="F5968" t="s">
        <v>31</v>
      </c>
      <c r="G5968" t="s">
        <v>212</v>
      </c>
      <c r="H5968" t="s">
        <v>213</v>
      </c>
      <c r="I5968" t="s">
        <v>51</v>
      </c>
      <c r="J5968" t="s">
        <v>52</v>
      </c>
      <c r="K5968">
        <v>1</v>
      </c>
      <c r="L5968" s="2">
        <v>400</v>
      </c>
      <c r="M5968">
        <v>25</v>
      </c>
      <c r="N5968" s="2">
        <v>400</v>
      </c>
      <c r="O5968" s="2">
        <v>100</v>
      </c>
      <c r="P5968" s="2">
        <v>300</v>
      </c>
      <c r="Q5968" s="2">
        <v>203.29</v>
      </c>
      <c r="R5968" s="2">
        <v>96.71</v>
      </c>
      <c r="S5968" t="s">
        <v>53</v>
      </c>
      <c r="T5968" t="s">
        <v>263</v>
      </c>
      <c r="U5968" t="s">
        <v>91</v>
      </c>
      <c r="V5968" t="s">
        <v>39</v>
      </c>
      <c r="W5968" t="s">
        <v>83</v>
      </c>
      <c r="X5968" t="s">
        <v>41</v>
      </c>
      <c r="Y5968" t="s">
        <v>42</v>
      </c>
      <c r="Z5968" t="s">
        <v>107</v>
      </c>
      <c r="AA5968" t="s">
        <v>44</v>
      </c>
      <c r="AB5968" t="s">
        <v>44</v>
      </c>
    </row>
    <row r="5969" spans="1:28" x14ac:dyDescent="0.25">
      <c r="A5969" t="s">
        <v>10656</v>
      </c>
      <c r="B5969" s="1">
        <v>45773</v>
      </c>
      <c r="C5969" t="s">
        <v>5256</v>
      </c>
      <c r="D5969" t="s">
        <v>5257</v>
      </c>
      <c r="E5969">
        <v>55</v>
      </c>
      <c r="F5969" t="s">
        <v>111</v>
      </c>
      <c r="G5969" t="s">
        <v>148</v>
      </c>
      <c r="H5969" t="s">
        <v>149</v>
      </c>
      <c r="I5969" t="s">
        <v>74</v>
      </c>
      <c r="J5969" t="s">
        <v>130</v>
      </c>
      <c r="K5969">
        <v>4</v>
      </c>
      <c r="L5969" s="2">
        <v>3500</v>
      </c>
      <c r="M5969">
        <v>5</v>
      </c>
      <c r="N5969" s="2">
        <v>14000</v>
      </c>
      <c r="O5969" s="2">
        <v>700</v>
      </c>
      <c r="P5969" s="2">
        <v>13300</v>
      </c>
      <c r="Q5969" s="2">
        <v>7709.07</v>
      </c>
      <c r="R5969" s="2">
        <v>5590.93</v>
      </c>
      <c r="S5969" t="s">
        <v>53</v>
      </c>
      <c r="T5969" t="s">
        <v>90</v>
      </c>
      <c r="U5969" t="s">
        <v>91</v>
      </c>
      <c r="V5969" t="s">
        <v>39</v>
      </c>
      <c r="W5969" t="s">
        <v>124</v>
      </c>
      <c r="X5969" t="s">
        <v>97</v>
      </c>
      <c r="Y5969" t="s">
        <v>56</v>
      </c>
      <c r="Z5969" t="s">
        <v>43</v>
      </c>
      <c r="AA5969" t="s">
        <v>44</v>
      </c>
      <c r="AB5969" t="s">
        <v>44</v>
      </c>
    </row>
    <row r="5970" spans="1:28" x14ac:dyDescent="0.25">
      <c r="A5970" t="s">
        <v>10657</v>
      </c>
      <c r="B5970" s="1">
        <v>45773</v>
      </c>
      <c r="C5970" t="s">
        <v>10658</v>
      </c>
      <c r="D5970" t="s">
        <v>10659</v>
      </c>
      <c r="E5970">
        <v>24</v>
      </c>
      <c r="F5970" t="s">
        <v>48</v>
      </c>
      <c r="G5970" t="s">
        <v>112</v>
      </c>
      <c r="H5970" t="s">
        <v>113</v>
      </c>
      <c r="I5970" t="s">
        <v>103</v>
      </c>
      <c r="J5970" t="s">
        <v>104</v>
      </c>
      <c r="K5970">
        <v>3</v>
      </c>
      <c r="L5970" s="2">
        <v>650</v>
      </c>
      <c r="M5970">
        <v>10</v>
      </c>
      <c r="N5970" s="2">
        <v>1950</v>
      </c>
      <c r="O5970" s="2">
        <v>195</v>
      </c>
      <c r="P5970" s="2">
        <v>1755</v>
      </c>
      <c r="Q5970" s="2">
        <v>1415.58</v>
      </c>
      <c r="R5970" s="2">
        <v>339.42</v>
      </c>
      <c r="S5970" t="s">
        <v>53</v>
      </c>
      <c r="T5970" t="s">
        <v>37</v>
      </c>
      <c r="U5970" t="s">
        <v>38</v>
      </c>
      <c r="V5970" t="s">
        <v>39</v>
      </c>
      <c r="W5970" t="s">
        <v>40</v>
      </c>
      <c r="X5970" t="s">
        <v>67</v>
      </c>
      <c r="Y5970" t="s">
        <v>42</v>
      </c>
      <c r="Z5970" t="s">
        <v>107</v>
      </c>
      <c r="AA5970" t="s">
        <v>44</v>
      </c>
      <c r="AB5970" t="s">
        <v>44</v>
      </c>
    </row>
    <row r="5971" spans="1:28" x14ac:dyDescent="0.25">
      <c r="A5971" t="s">
        <v>10660</v>
      </c>
      <c r="B5971" s="1">
        <v>45773</v>
      </c>
      <c r="C5971" t="s">
        <v>953</v>
      </c>
      <c r="D5971" t="s">
        <v>954</v>
      </c>
      <c r="E5971">
        <v>34</v>
      </c>
      <c r="F5971" t="s">
        <v>48</v>
      </c>
      <c r="G5971" t="s">
        <v>387</v>
      </c>
      <c r="H5971" t="s">
        <v>388</v>
      </c>
      <c r="I5971" t="s">
        <v>74</v>
      </c>
      <c r="J5971" t="s">
        <v>75</v>
      </c>
      <c r="K5971">
        <v>3</v>
      </c>
      <c r="L5971" s="2">
        <v>3200</v>
      </c>
      <c r="M5971">
        <v>10</v>
      </c>
      <c r="N5971" s="2">
        <v>9600</v>
      </c>
      <c r="O5971" s="2">
        <v>960</v>
      </c>
      <c r="P5971" s="2">
        <v>8640</v>
      </c>
      <c r="Q5971" s="2">
        <v>4890.42</v>
      </c>
      <c r="R5971" s="2">
        <v>3749.58</v>
      </c>
      <c r="S5971" t="s">
        <v>36</v>
      </c>
      <c r="T5971" t="s">
        <v>136</v>
      </c>
      <c r="U5971" t="s">
        <v>38</v>
      </c>
      <c r="V5971" t="s">
        <v>39</v>
      </c>
      <c r="W5971" t="s">
        <v>124</v>
      </c>
      <c r="X5971" t="s">
        <v>41</v>
      </c>
      <c r="Y5971" t="s">
        <v>56</v>
      </c>
      <c r="Z5971" t="s">
        <v>43</v>
      </c>
      <c r="AA5971" t="s">
        <v>44</v>
      </c>
      <c r="AB5971" t="s">
        <v>44</v>
      </c>
    </row>
    <row r="5972" spans="1:28" x14ac:dyDescent="0.25">
      <c r="A5972" t="s">
        <v>10661</v>
      </c>
      <c r="B5972" s="1">
        <v>45773</v>
      </c>
      <c r="C5972" t="s">
        <v>1513</v>
      </c>
      <c r="D5972" t="s">
        <v>1514</v>
      </c>
      <c r="E5972">
        <v>56</v>
      </c>
      <c r="F5972" t="s">
        <v>31</v>
      </c>
      <c r="G5972" t="s">
        <v>148</v>
      </c>
      <c r="H5972" t="s">
        <v>149</v>
      </c>
      <c r="I5972" t="s">
        <v>74</v>
      </c>
      <c r="J5972" t="s">
        <v>130</v>
      </c>
      <c r="K5972">
        <v>3</v>
      </c>
      <c r="L5972" s="2">
        <v>3500</v>
      </c>
      <c r="M5972">
        <v>25</v>
      </c>
      <c r="N5972" s="2">
        <v>10500</v>
      </c>
      <c r="O5972" s="2">
        <v>2625</v>
      </c>
      <c r="P5972" s="2">
        <v>7875</v>
      </c>
      <c r="Q5972" s="2">
        <v>5257.21</v>
      </c>
      <c r="R5972" s="2">
        <v>2617.79</v>
      </c>
      <c r="S5972" t="s">
        <v>53</v>
      </c>
      <c r="T5972" t="s">
        <v>37</v>
      </c>
      <c r="U5972" t="s">
        <v>38</v>
      </c>
      <c r="V5972" t="s">
        <v>39</v>
      </c>
      <c r="W5972" t="s">
        <v>40</v>
      </c>
      <c r="X5972" t="s">
        <v>41</v>
      </c>
      <c r="Y5972" t="s">
        <v>56</v>
      </c>
      <c r="Z5972" t="s">
        <v>107</v>
      </c>
      <c r="AA5972" t="s">
        <v>44</v>
      </c>
      <c r="AB5972" t="s">
        <v>44</v>
      </c>
    </row>
    <row r="5973" spans="1:28" x14ac:dyDescent="0.25">
      <c r="A5973" t="s">
        <v>10662</v>
      </c>
      <c r="B5973" s="1">
        <v>45773</v>
      </c>
      <c r="C5973" t="s">
        <v>1482</v>
      </c>
      <c r="D5973" t="s">
        <v>1483</v>
      </c>
      <c r="E5973">
        <v>28</v>
      </c>
      <c r="F5973" t="s">
        <v>31</v>
      </c>
      <c r="G5973" t="s">
        <v>285</v>
      </c>
      <c r="H5973" t="s">
        <v>286</v>
      </c>
      <c r="I5973" t="s">
        <v>34</v>
      </c>
      <c r="J5973" t="s">
        <v>121</v>
      </c>
      <c r="K5973">
        <v>2</v>
      </c>
      <c r="L5973" s="2">
        <v>3200</v>
      </c>
      <c r="M5973">
        <v>25</v>
      </c>
      <c r="N5973" s="2">
        <v>6400</v>
      </c>
      <c r="O5973" s="2">
        <v>1600</v>
      </c>
      <c r="P5973" s="2">
        <v>4800</v>
      </c>
      <c r="Q5973" s="2">
        <v>3340.58</v>
      </c>
      <c r="R5973" s="2">
        <v>1459.42</v>
      </c>
      <c r="S5973" t="s">
        <v>53</v>
      </c>
      <c r="T5973" t="s">
        <v>114</v>
      </c>
      <c r="U5973" t="s">
        <v>115</v>
      </c>
      <c r="V5973" t="s">
        <v>39</v>
      </c>
      <c r="W5973" t="s">
        <v>40</v>
      </c>
      <c r="X5973" t="s">
        <v>41</v>
      </c>
      <c r="Y5973" t="s">
        <v>42</v>
      </c>
      <c r="Z5973" t="s">
        <v>43</v>
      </c>
      <c r="AA5973" t="s">
        <v>44</v>
      </c>
      <c r="AB5973" t="s">
        <v>44</v>
      </c>
    </row>
    <row r="5974" spans="1:28" x14ac:dyDescent="0.25">
      <c r="A5974" t="s">
        <v>10663</v>
      </c>
      <c r="B5974" s="1">
        <v>45774</v>
      </c>
      <c r="C5974" t="s">
        <v>6393</v>
      </c>
      <c r="D5974" t="s">
        <v>6394</v>
      </c>
      <c r="E5974">
        <v>33</v>
      </c>
      <c r="F5974" t="s">
        <v>48</v>
      </c>
      <c r="G5974" t="s">
        <v>285</v>
      </c>
      <c r="H5974" t="s">
        <v>286</v>
      </c>
      <c r="I5974" t="s">
        <v>34</v>
      </c>
      <c r="J5974" t="s">
        <v>121</v>
      </c>
      <c r="K5974">
        <v>1</v>
      </c>
      <c r="L5974" s="2">
        <v>3200</v>
      </c>
      <c r="M5974">
        <v>5</v>
      </c>
      <c r="N5974" s="2">
        <v>3200</v>
      </c>
      <c r="O5974" s="2">
        <v>160</v>
      </c>
      <c r="P5974" s="2">
        <v>3040</v>
      </c>
      <c r="Q5974" s="2">
        <v>2172.56</v>
      </c>
      <c r="R5974" s="2">
        <v>867.44</v>
      </c>
      <c r="S5974" t="s">
        <v>53</v>
      </c>
      <c r="T5974" t="s">
        <v>76</v>
      </c>
      <c r="U5974" t="s">
        <v>77</v>
      </c>
      <c r="V5974" t="s">
        <v>39</v>
      </c>
      <c r="W5974" t="s">
        <v>124</v>
      </c>
      <c r="X5974" t="s">
        <v>97</v>
      </c>
      <c r="Y5974" t="s">
        <v>56</v>
      </c>
      <c r="Z5974" t="s">
        <v>43</v>
      </c>
      <c r="AA5974" t="s">
        <v>44</v>
      </c>
      <c r="AB5974" t="s">
        <v>44</v>
      </c>
    </row>
    <row r="5975" spans="1:28" x14ac:dyDescent="0.25">
      <c r="A5975" t="s">
        <v>10664</v>
      </c>
      <c r="B5975" s="1">
        <v>45774</v>
      </c>
      <c r="C5975" t="s">
        <v>1963</v>
      </c>
      <c r="D5975" t="s">
        <v>1964</v>
      </c>
      <c r="E5975">
        <v>29</v>
      </c>
      <c r="F5975" t="s">
        <v>48</v>
      </c>
      <c r="G5975" t="s">
        <v>344</v>
      </c>
      <c r="H5975" t="s">
        <v>345</v>
      </c>
      <c r="I5975" t="s">
        <v>34</v>
      </c>
      <c r="J5975" t="s">
        <v>121</v>
      </c>
      <c r="K5975">
        <v>1</v>
      </c>
      <c r="L5975" s="2">
        <v>1600</v>
      </c>
      <c r="M5975">
        <v>5</v>
      </c>
      <c r="N5975" s="2">
        <v>1600</v>
      </c>
      <c r="O5975" s="2">
        <v>80</v>
      </c>
      <c r="P5975" s="2">
        <v>1520</v>
      </c>
      <c r="Q5975" s="2">
        <v>912.28</v>
      </c>
      <c r="R5975" s="2">
        <v>607.72</v>
      </c>
      <c r="S5975" t="s">
        <v>53</v>
      </c>
      <c r="T5975" t="s">
        <v>65</v>
      </c>
      <c r="U5975" t="s">
        <v>65</v>
      </c>
      <c r="V5975" t="s">
        <v>39</v>
      </c>
      <c r="W5975" t="s">
        <v>66</v>
      </c>
      <c r="X5975" t="s">
        <v>67</v>
      </c>
      <c r="Y5975" t="s">
        <v>56</v>
      </c>
      <c r="Z5975" t="s">
        <v>43</v>
      </c>
      <c r="AA5975" t="s">
        <v>68</v>
      </c>
      <c r="AB5975" t="s">
        <v>44</v>
      </c>
    </row>
    <row r="5976" spans="1:28" x14ac:dyDescent="0.25">
      <c r="A5976" t="s">
        <v>10665</v>
      </c>
      <c r="B5976" s="1">
        <v>45774</v>
      </c>
      <c r="C5976" t="s">
        <v>439</v>
      </c>
      <c r="D5976" t="s">
        <v>440</v>
      </c>
      <c r="E5976">
        <v>53</v>
      </c>
      <c r="F5976" t="s">
        <v>48</v>
      </c>
      <c r="G5976" t="s">
        <v>217</v>
      </c>
      <c r="H5976" t="s">
        <v>218</v>
      </c>
      <c r="I5976" t="s">
        <v>34</v>
      </c>
      <c r="J5976" t="s">
        <v>130</v>
      </c>
      <c r="K5976">
        <v>3</v>
      </c>
      <c r="L5976" s="2">
        <v>28000</v>
      </c>
      <c r="M5976">
        <v>5</v>
      </c>
      <c r="N5976" s="2">
        <v>84000</v>
      </c>
      <c r="O5976" s="2">
        <v>4200</v>
      </c>
      <c r="P5976" s="2">
        <v>79800</v>
      </c>
      <c r="Q5976" s="2">
        <v>45327.67</v>
      </c>
      <c r="R5976" s="2">
        <v>34472.33</v>
      </c>
      <c r="S5976" t="s">
        <v>64</v>
      </c>
      <c r="T5976" t="s">
        <v>263</v>
      </c>
      <c r="U5976" t="s">
        <v>91</v>
      </c>
      <c r="V5976" t="s">
        <v>39</v>
      </c>
      <c r="W5976" t="s">
        <v>66</v>
      </c>
      <c r="X5976" t="s">
        <v>67</v>
      </c>
      <c r="Y5976" t="s">
        <v>56</v>
      </c>
      <c r="Z5976" t="s">
        <v>43</v>
      </c>
      <c r="AA5976" t="s">
        <v>44</v>
      </c>
      <c r="AB5976" t="s">
        <v>44</v>
      </c>
    </row>
    <row r="5977" spans="1:28" x14ac:dyDescent="0.25">
      <c r="A5977" t="s">
        <v>10666</v>
      </c>
      <c r="B5977" s="1">
        <v>45774</v>
      </c>
      <c r="C5977" t="s">
        <v>4209</v>
      </c>
      <c r="D5977" t="s">
        <v>4210</v>
      </c>
      <c r="E5977">
        <v>33</v>
      </c>
      <c r="F5977" t="s">
        <v>31</v>
      </c>
      <c r="G5977" t="s">
        <v>212</v>
      </c>
      <c r="H5977" t="s">
        <v>213</v>
      </c>
      <c r="I5977" t="s">
        <v>51</v>
      </c>
      <c r="J5977" t="s">
        <v>52</v>
      </c>
      <c r="K5977">
        <v>2</v>
      </c>
      <c r="L5977" s="2">
        <v>400</v>
      </c>
      <c r="M5977">
        <v>20</v>
      </c>
      <c r="N5977" s="2">
        <v>800</v>
      </c>
      <c r="O5977" s="2">
        <v>160</v>
      </c>
      <c r="P5977" s="2">
        <v>640</v>
      </c>
      <c r="Q5977" s="2">
        <v>399.07</v>
      </c>
      <c r="R5977" s="2">
        <v>240.93</v>
      </c>
      <c r="S5977" t="s">
        <v>53</v>
      </c>
      <c r="T5977" t="s">
        <v>65</v>
      </c>
      <c r="U5977" t="s">
        <v>65</v>
      </c>
      <c r="V5977" t="s">
        <v>39</v>
      </c>
      <c r="W5977" t="s">
        <v>137</v>
      </c>
      <c r="X5977" t="s">
        <v>97</v>
      </c>
      <c r="Y5977" t="s">
        <v>42</v>
      </c>
      <c r="Z5977" t="s">
        <v>43</v>
      </c>
      <c r="AA5977" t="s">
        <v>44</v>
      </c>
      <c r="AB5977" t="s">
        <v>44</v>
      </c>
    </row>
    <row r="5978" spans="1:28" x14ac:dyDescent="0.25">
      <c r="A5978" t="s">
        <v>10667</v>
      </c>
      <c r="B5978" s="1">
        <v>45774</v>
      </c>
      <c r="C5978" t="s">
        <v>5186</v>
      </c>
      <c r="D5978" t="s">
        <v>5187</v>
      </c>
      <c r="E5978">
        <v>21</v>
      </c>
      <c r="F5978" t="s">
        <v>31</v>
      </c>
      <c r="G5978" t="s">
        <v>212</v>
      </c>
      <c r="H5978" t="s">
        <v>213</v>
      </c>
      <c r="I5978" t="s">
        <v>51</v>
      </c>
      <c r="J5978" t="s">
        <v>52</v>
      </c>
      <c r="K5978">
        <v>1</v>
      </c>
      <c r="L5978" s="2">
        <v>400</v>
      </c>
      <c r="M5978">
        <v>10</v>
      </c>
      <c r="N5978" s="2">
        <v>400</v>
      </c>
      <c r="O5978" s="2">
        <v>40</v>
      </c>
      <c r="P5978" s="2">
        <v>360</v>
      </c>
      <c r="Q5978" s="2">
        <v>255.17</v>
      </c>
      <c r="R5978" s="2">
        <v>104.83</v>
      </c>
      <c r="S5978" t="s">
        <v>53</v>
      </c>
      <c r="T5978" t="s">
        <v>96</v>
      </c>
      <c r="U5978" t="s">
        <v>96</v>
      </c>
      <c r="V5978" t="s">
        <v>39</v>
      </c>
      <c r="W5978" t="s">
        <v>92</v>
      </c>
      <c r="X5978" t="s">
        <v>41</v>
      </c>
      <c r="Y5978" t="s">
        <v>56</v>
      </c>
      <c r="Z5978" t="s">
        <v>43</v>
      </c>
      <c r="AA5978" t="s">
        <v>44</v>
      </c>
      <c r="AB5978" t="s">
        <v>44</v>
      </c>
    </row>
    <row r="5979" spans="1:28" x14ac:dyDescent="0.25">
      <c r="A5979" t="s">
        <v>10668</v>
      </c>
      <c r="B5979" s="1">
        <v>45774</v>
      </c>
      <c r="C5979" t="s">
        <v>10669</v>
      </c>
      <c r="D5979" t="s">
        <v>10670</v>
      </c>
      <c r="E5979">
        <v>49</v>
      </c>
      <c r="F5979" t="s">
        <v>31</v>
      </c>
      <c r="G5979" t="s">
        <v>112</v>
      </c>
      <c r="H5979" t="s">
        <v>113</v>
      </c>
      <c r="I5979" t="s">
        <v>103</v>
      </c>
      <c r="J5979" t="s">
        <v>104</v>
      </c>
      <c r="K5979">
        <v>1</v>
      </c>
      <c r="L5979" s="2">
        <v>650</v>
      </c>
      <c r="M5979">
        <v>5</v>
      </c>
      <c r="N5979" s="2">
        <v>650</v>
      </c>
      <c r="O5979" s="2">
        <v>32.5</v>
      </c>
      <c r="P5979" s="2">
        <v>617.5</v>
      </c>
      <c r="Q5979" s="2">
        <v>433.72</v>
      </c>
      <c r="R5979" s="2">
        <v>183.78</v>
      </c>
      <c r="S5979" t="s">
        <v>64</v>
      </c>
      <c r="T5979" t="s">
        <v>222</v>
      </c>
      <c r="U5979" t="s">
        <v>38</v>
      </c>
      <c r="V5979" t="s">
        <v>39</v>
      </c>
      <c r="W5979" t="s">
        <v>83</v>
      </c>
      <c r="X5979" t="s">
        <v>41</v>
      </c>
      <c r="Y5979" t="s">
        <v>56</v>
      </c>
      <c r="Z5979" t="s">
        <v>43</v>
      </c>
      <c r="AA5979" t="s">
        <v>44</v>
      </c>
      <c r="AB5979" t="s">
        <v>44</v>
      </c>
    </row>
    <row r="5980" spans="1:28" x14ac:dyDescent="0.25">
      <c r="A5980" t="s">
        <v>10671</v>
      </c>
      <c r="B5980" s="1">
        <v>45774</v>
      </c>
      <c r="C5980" t="s">
        <v>7826</v>
      </c>
      <c r="D5980" t="s">
        <v>7827</v>
      </c>
      <c r="E5980">
        <v>45</v>
      </c>
      <c r="F5980" t="s">
        <v>31</v>
      </c>
      <c r="G5980" t="s">
        <v>285</v>
      </c>
      <c r="H5980" t="s">
        <v>286</v>
      </c>
      <c r="I5980" t="s">
        <v>34</v>
      </c>
      <c r="J5980" t="s">
        <v>121</v>
      </c>
      <c r="K5980">
        <v>2</v>
      </c>
      <c r="L5980" s="2">
        <v>3200</v>
      </c>
      <c r="M5980">
        <v>5</v>
      </c>
      <c r="N5980" s="2">
        <v>6400</v>
      </c>
      <c r="O5980" s="2">
        <v>320</v>
      </c>
      <c r="P5980" s="2">
        <v>6080</v>
      </c>
      <c r="Q5980" s="2">
        <v>4682.76</v>
      </c>
      <c r="R5980" s="2">
        <v>1397.24</v>
      </c>
      <c r="S5980" t="s">
        <v>64</v>
      </c>
      <c r="T5980" t="s">
        <v>163</v>
      </c>
      <c r="U5980" t="s">
        <v>164</v>
      </c>
      <c r="V5980" t="s">
        <v>39</v>
      </c>
      <c r="W5980" t="s">
        <v>83</v>
      </c>
      <c r="X5980" t="s">
        <v>97</v>
      </c>
      <c r="Y5980" t="s">
        <v>56</v>
      </c>
      <c r="Z5980" t="s">
        <v>43</v>
      </c>
      <c r="AA5980" t="s">
        <v>44</v>
      </c>
      <c r="AB5980" t="s">
        <v>44</v>
      </c>
    </row>
    <row r="5981" spans="1:28" x14ac:dyDescent="0.25">
      <c r="A5981" t="s">
        <v>10672</v>
      </c>
      <c r="B5981" s="1">
        <v>45774</v>
      </c>
      <c r="C5981" t="s">
        <v>5093</v>
      </c>
      <c r="D5981" t="s">
        <v>5094</v>
      </c>
      <c r="E5981">
        <v>57</v>
      </c>
      <c r="F5981" t="s">
        <v>111</v>
      </c>
      <c r="G5981" t="s">
        <v>238</v>
      </c>
      <c r="H5981" t="s">
        <v>239</v>
      </c>
      <c r="I5981" t="s">
        <v>62</v>
      </c>
      <c r="J5981" t="s">
        <v>63</v>
      </c>
      <c r="K5981">
        <v>2</v>
      </c>
      <c r="L5981" s="2">
        <v>6500</v>
      </c>
      <c r="M5981">
        <v>25</v>
      </c>
      <c r="N5981" s="2">
        <v>13000</v>
      </c>
      <c r="O5981" s="2">
        <v>3250</v>
      </c>
      <c r="P5981" s="2">
        <v>9750</v>
      </c>
      <c r="Q5981" s="2">
        <v>7212.82</v>
      </c>
      <c r="R5981" s="2">
        <v>2537.1799999999998</v>
      </c>
      <c r="S5981" t="s">
        <v>53</v>
      </c>
      <c r="T5981" t="s">
        <v>54</v>
      </c>
      <c r="U5981" t="s">
        <v>55</v>
      </c>
      <c r="V5981" t="s">
        <v>39</v>
      </c>
      <c r="W5981" t="s">
        <v>40</v>
      </c>
      <c r="X5981" t="s">
        <v>97</v>
      </c>
      <c r="Y5981" t="s">
        <v>56</v>
      </c>
      <c r="Z5981" t="s">
        <v>43</v>
      </c>
      <c r="AA5981" t="s">
        <v>44</v>
      </c>
      <c r="AB5981" t="s">
        <v>44</v>
      </c>
    </row>
    <row r="5982" spans="1:28" x14ac:dyDescent="0.25">
      <c r="A5982" t="s">
        <v>10673</v>
      </c>
      <c r="B5982" s="1">
        <v>45774</v>
      </c>
      <c r="C5982" t="s">
        <v>9105</v>
      </c>
      <c r="D5982" t="s">
        <v>9106</v>
      </c>
      <c r="E5982">
        <v>29</v>
      </c>
      <c r="F5982" t="s">
        <v>111</v>
      </c>
      <c r="G5982" t="s">
        <v>119</v>
      </c>
      <c r="H5982" t="s">
        <v>120</v>
      </c>
      <c r="I5982" t="s">
        <v>62</v>
      </c>
      <c r="J5982" t="s">
        <v>121</v>
      </c>
      <c r="K5982">
        <v>3</v>
      </c>
      <c r="L5982" s="2">
        <v>4800</v>
      </c>
      <c r="M5982">
        <v>10</v>
      </c>
      <c r="N5982" s="2">
        <v>14400</v>
      </c>
      <c r="O5982" s="2">
        <v>1440</v>
      </c>
      <c r="P5982" s="2">
        <v>12960</v>
      </c>
      <c r="Q5982" s="2">
        <v>8731.6299999999992</v>
      </c>
      <c r="R5982" s="2">
        <v>4228.37</v>
      </c>
      <c r="S5982" t="s">
        <v>53</v>
      </c>
      <c r="T5982" t="s">
        <v>65</v>
      </c>
      <c r="U5982" t="s">
        <v>65</v>
      </c>
      <c r="V5982" t="s">
        <v>39</v>
      </c>
      <c r="W5982" t="s">
        <v>40</v>
      </c>
      <c r="X5982" t="s">
        <v>97</v>
      </c>
      <c r="Y5982" t="s">
        <v>56</v>
      </c>
      <c r="Z5982" t="s">
        <v>43</v>
      </c>
      <c r="AA5982" t="s">
        <v>44</v>
      </c>
      <c r="AB5982" t="s">
        <v>44</v>
      </c>
    </row>
    <row r="5983" spans="1:28" x14ac:dyDescent="0.25">
      <c r="A5983" t="s">
        <v>10674</v>
      </c>
      <c r="B5983" s="1">
        <v>45774</v>
      </c>
      <c r="C5983" t="s">
        <v>2771</v>
      </c>
      <c r="D5983" t="s">
        <v>2772</v>
      </c>
      <c r="E5983">
        <v>46</v>
      </c>
      <c r="F5983" t="s">
        <v>48</v>
      </c>
      <c r="G5983" t="s">
        <v>344</v>
      </c>
      <c r="H5983" t="s">
        <v>345</v>
      </c>
      <c r="I5983" t="s">
        <v>34</v>
      </c>
      <c r="J5983" t="s">
        <v>121</v>
      </c>
      <c r="K5983">
        <v>2</v>
      </c>
      <c r="L5983" s="2">
        <v>1600</v>
      </c>
      <c r="M5983">
        <v>15</v>
      </c>
      <c r="N5983" s="2">
        <v>3200</v>
      </c>
      <c r="O5983" s="2">
        <v>480</v>
      </c>
      <c r="P5983" s="2">
        <v>2720</v>
      </c>
      <c r="Q5983" s="2">
        <v>1579.83</v>
      </c>
      <c r="R5983" s="2">
        <v>1140.17</v>
      </c>
      <c r="S5983" t="s">
        <v>53</v>
      </c>
      <c r="T5983" t="s">
        <v>54</v>
      </c>
      <c r="U5983" t="s">
        <v>55</v>
      </c>
      <c r="V5983" t="s">
        <v>39</v>
      </c>
      <c r="W5983" t="s">
        <v>124</v>
      </c>
      <c r="X5983" t="s">
        <v>41</v>
      </c>
      <c r="Y5983" t="s">
        <v>56</v>
      </c>
      <c r="Z5983" t="s">
        <v>43</v>
      </c>
      <c r="AA5983" t="s">
        <v>44</v>
      </c>
      <c r="AB5983" t="s">
        <v>44</v>
      </c>
    </row>
    <row r="5984" spans="1:28" x14ac:dyDescent="0.25">
      <c r="A5984" t="s">
        <v>10675</v>
      </c>
      <c r="B5984" s="1">
        <v>45774</v>
      </c>
      <c r="C5984" t="s">
        <v>8186</v>
      </c>
      <c r="D5984" t="s">
        <v>8187</v>
      </c>
      <c r="E5984">
        <v>38</v>
      </c>
      <c r="F5984" t="s">
        <v>48</v>
      </c>
      <c r="G5984" t="s">
        <v>32</v>
      </c>
      <c r="H5984" t="s">
        <v>33</v>
      </c>
      <c r="I5984" t="s">
        <v>34</v>
      </c>
      <c r="J5984" t="s">
        <v>35</v>
      </c>
      <c r="K5984">
        <v>4</v>
      </c>
      <c r="L5984" s="2">
        <v>55000</v>
      </c>
      <c r="M5984">
        <v>25</v>
      </c>
      <c r="N5984" s="2">
        <v>220000</v>
      </c>
      <c r="O5984" s="2">
        <v>55000</v>
      </c>
      <c r="P5984" s="2">
        <v>165000</v>
      </c>
      <c r="Q5984" s="2">
        <v>106228.14</v>
      </c>
      <c r="R5984" s="2">
        <v>58771.86</v>
      </c>
      <c r="S5984" t="s">
        <v>53</v>
      </c>
      <c r="T5984" t="s">
        <v>290</v>
      </c>
      <c r="U5984" t="s">
        <v>291</v>
      </c>
      <c r="V5984" t="s">
        <v>39</v>
      </c>
      <c r="W5984" t="s">
        <v>137</v>
      </c>
      <c r="X5984" t="s">
        <v>97</v>
      </c>
      <c r="Y5984" t="s">
        <v>42</v>
      </c>
      <c r="Z5984" t="s">
        <v>107</v>
      </c>
      <c r="AA5984" t="s">
        <v>44</v>
      </c>
      <c r="AB5984" t="s">
        <v>68</v>
      </c>
    </row>
    <row r="5985" spans="1:28" x14ac:dyDescent="0.25">
      <c r="A5985" t="s">
        <v>10676</v>
      </c>
      <c r="B5985" s="1">
        <v>45774</v>
      </c>
      <c r="C5985" t="s">
        <v>904</v>
      </c>
      <c r="D5985" t="s">
        <v>905</v>
      </c>
      <c r="E5985">
        <v>33</v>
      </c>
      <c r="F5985" t="s">
        <v>31</v>
      </c>
      <c r="G5985" t="s">
        <v>188</v>
      </c>
      <c r="H5985" t="s">
        <v>189</v>
      </c>
      <c r="I5985" t="s">
        <v>34</v>
      </c>
      <c r="J5985" t="s">
        <v>190</v>
      </c>
      <c r="K5985">
        <v>1</v>
      </c>
      <c r="L5985" s="2">
        <v>1800</v>
      </c>
      <c r="M5985">
        <v>20</v>
      </c>
      <c r="N5985" s="2">
        <v>1800</v>
      </c>
      <c r="O5985" s="2">
        <v>360</v>
      </c>
      <c r="P5985" s="2">
        <v>1440</v>
      </c>
      <c r="Q5985" s="2">
        <v>1077.78</v>
      </c>
      <c r="R5985" s="2">
        <v>362.22</v>
      </c>
      <c r="S5985" t="s">
        <v>64</v>
      </c>
      <c r="T5985" t="s">
        <v>96</v>
      </c>
      <c r="U5985" t="s">
        <v>96</v>
      </c>
      <c r="V5985" t="s">
        <v>39</v>
      </c>
      <c r="W5985" t="s">
        <v>92</v>
      </c>
      <c r="X5985" t="s">
        <v>41</v>
      </c>
      <c r="Y5985" t="s">
        <v>42</v>
      </c>
      <c r="Z5985" t="s">
        <v>43</v>
      </c>
      <c r="AA5985" t="s">
        <v>44</v>
      </c>
      <c r="AB5985" t="s">
        <v>44</v>
      </c>
    </row>
    <row r="5986" spans="1:28" x14ac:dyDescent="0.25">
      <c r="A5986" t="s">
        <v>10677</v>
      </c>
      <c r="B5986" s="1">
        <v>45774</v>
      </c>
      <c r="C5986" t="s">
        <v>3600</v>
      </c>
      <c r="D5986" t="s">
        <v>3601</v>
      </c>
      <c r="E5986">
        <v>53</v>
      </c>
      <c r="F5986" t="s">
        <v>31</v>
      </c>
      <c r="G5986" t="s">
        <v>88</v>
      </c>
      <c r="H5986" t="s">
        <v>89</v>
      </c>
      <c r="I5986" t="s">
        <v>62</v>
      </c>
      <c r="J5986" t="s">
        <v>63</v>
      </c>
      <c r="K5986">
        <v>1</v>
      </c>
      <c r="L5986" s="2">
        <v>4200</v>
      </c>
      <c r="M5986">
        <v>5</v>
      </c>
      <c r="N5986" s="2">
        <v>4200</v>
      </c>
      <c r="O5986" s="2">
        <v>210</v>
      </c>
      <c r="P5986" s="2">
        <v>3990</v>
      </c>
      <c r="Q5986" s="2">
        <v>2763.66</v>
      </c>
      <c r="R5986" s="2">
        <v>1226.3399999999999</v>
      </c>
      <c r="S5986" t="s">
        <v>53</v>
      </c>
      <c r="T5986" t="s">
        <v>263</v>
      </c>
      <c r="U5986" t="s">
        <v>91</v>
      </c>
      <c r="V5986" t="s">
        <v>39</v>
      </c>
      <c r="W5986" t="s">
        <v>66</v>
      </c>
      <c r="X5986" t="s">
        <v>97</v>
      </c>
      <c r="Y5986" t="s">
        <v>42</v>
      </c>
      <c r="Z5986" t="s">
        <v>43</v>
      </c>
      <c r="AA5986" t="s">
        <v>44</v>
      </c>
      <c r="AB5986" t="s">
        <v>44</v>
      </c>
    </row>
    <row r="5987" spans="1:28" x14ac:dyDescent="0.25">
      <c r="A5987" t="s">
        <v>10678</v>
      </c>
      <c r="B5987" s="1">
        <v>45774</v>
      </c>
      <c r="C5987" t="s">
        <v>812</v>
      </c>
      <c r="D5987" t="s">
        <v>813</v>
      </c>
      <c r="E5987">
        <v>28</v>
      </c>
      <c r="F5987" t="s">
        <v>48</v>
      </c>
      <c r="G5987" t="s">
        <v>49</v>
      </c>
      <c r="H5987" t="s">
        <v>50</v>
      </c>
      <c r="I5987" t="s">
        <v>51</v>
      </c>
      <c r="J5987" t="s">
        <v>52</v>
      </c>
      <c r="K5987">
        <v>2</v>
      </c>
      <c r="L5987" s="2">
        <v>500</v>
      </c>
      <c r="M5987">
        <v>15</v>
      </c>
      <c r="N5987" s="2">
        <v>1000</v>
      </c>
      <c r="O5987" s="2">
        <v>150</v>
      </c>
      <c r="P5987" s="2">
        <v>850</v>
      </c>
      <c r="Q5987" s="2">
        <v>510.79</v>
      </c>
      <c r="R5987" s="2">
        <v>339.21</v>
      </c>
      <c r="S5987" t="s">
        <v>53</v>
      </c>
      <c r="T5987" t="s">
        <v>76</v>
      </c>
      <c r="U5987" t="s">
        <v>77</v>
      </c>
      <c r="V5987" t="s">
        <v>39</v>
      </c>
      <c r="W5987" t="s">
        <v>66</v>
      </c>
      <c r="X5987" t="s">
        <v>41</v>
      </c>
      <c r="Y5987" t="s">
        <v>84</v>
      </c>
      <c r="Z5987" t="s">
        <v>43</v>
      </c>
      <c r="AA5987" t="s">
        <v>44</v>
      </c>
      <c r="AB5987" t="s">
        <v>44</v>
      </c>
    </row>
    <row r="5988" spans="1:28" x14ac:dyDescent="0.25">
      <c r="A5988" t="s">
        <v>10679</v>
      </c>
      <c r="B5988" s="1">
        <v>45774</v>
      </c>
      <c r="C5988" t="s">
        <v>740</v>
      </c>
      <c r="D5988" t="s">
        <v>741</v>
      </c>
      <c r="E5988">
        <v>41</v>
      </c>
      <c r="F5988" t="s">
        <v>31</v>
      </c>
      <c r="G5988" t="s">
        <v>207</v>
      </c>
      <c r="H5988" t="s">
        <v>208</v>
      </c>
      <c r="I5988" t="s">
        <v>34</v>
      </c>
      <c r="J5988" t="s">
        <v>143</v>
      </c>
      <c r="K5988">
        <v>1</v>
      </c>
      <c r="L5988" s="2">
        <v>18000</v>
      </c>
      <c r="M5988">
        <v>20</v>
      </c>
      <c r="N5988" s="2">
        <v>18000</v>
      </c>
      <c r="O5988" s="2">
        <v>3600</v>
      </c>
      <c r="P5988" s="2">
        <v>14400</v>
      </c>
      <c r="Q5988" s="2">
        <v>10281.9</v>
      </c>
      <c r="R5988" s="2">
        <v>4118.1000000000004</v>
      </c>
      <c r="S5988" t="s">
        <v>53</v>
      </c>
      <c r="T5988" t="s">
        <v>263</v>
      </c>
      <c r="U5988" t="s">
        <v>91</v>
      </c>
      <c r="V5988" t="s">
        <v>39</v>
      </c>
      <c r="W5988" t="s">
        <v>66</v>
      </c>
      <c r="X5988" t="s">
        <v>41</v>
      </c>
      <c r="Y5988" t="s">
        <v>56</v>
      </c>
      <c r="Z5988" t="s">
        <v>508</v>
      </c>
      <c r="AA5988" t="s">
        <v>44</v>
      </c>
      <c r="AB5988" t="s">
        <v>44</v>
      </c>
    </row>
    <row r="5989" spans="1:28" x14ac:dyDescent="0.25">
      <c r="A5989" t="s">
        <v>10680</v>
      </c>
      <c r="B5989" s="1">
        <v>45775</v>
      </c>
      <c r="C5989" t="s">
        <v>8143</v>
      </c>
      <c r="D5989" t="s">
        <v>8144</v>
      </c>
      <c r="E5989">
        <v>43</v>
      </c>
      <c r="F5989" t="s">
        <v>111</v>
      </c>
      <c r="G5989" t="s">
        <v>436</v>
      </c>
      <c r="H5989" t="s">
        <v>437</v>
      </c>
      <c r="I5989" t="s">
        <v>74</v>
      </c>
      <c r="J5989" t="s">
        <v>190</v>
      </c>
      <c r="K5989">
        <v>4</v>
      </c>
      <c r="L5989" s="2">
        <v>1800</v>
      </c>
      <c r="M5989">
        <v>5</v>
      </c>
      <c r="N5989" s="2">
        <v>7200</v>
      </c>
      <c r="O5989" s="2">
        <v>360</v>
      </c>
      <c r="P5989" s="2">
        <v>6840</v>
      </c>
      <c r="Q5989" s="2">
        <v>3777.66</v>
      </c>
      <c r="R5989" s="2">
        <v>3062.34</v>
      </c>
      <c r="S5989" t="s">
        <v>53</v>
      </c>
      <c r="T5989" t="s">
        <v>37</v>
      </c>
      <c r="U5989" t="s">
        <v>38</v>
      </c>
      <c r="V5989" t="s">
        <v>39</v>
      </c>
      <c r="W5989" t="s">
        <v>92</v>
      </c>
      <c r="X5989" t="s">
        <v>67</v>
      </c>
      <c r="Y5989" t="s">
        <v>42</v>
      </c>
      <c r="Z5989" t="s">
        <v>43</v>
      </c>
      <c r="AA5989" t="s">
        <v>44</v>
      </c>
      <c r="AB5989" t="s">
        <v>44</v>
      </c>
    </row>
    <row r="5990" spans="1:28" x14ac:dyDescent="0.25">
      <c r="A5990" t="s">
        <v>10681</v>
      </c>
      <c r="B5990" s="1">
        <v>45775</v>
      </c>
      <c r="C5990" t="s">
        <v>10682</v>
      </c>
      <c r="D5990" t="s">
        <v>10683</v>
      </c>
      <c r="E5990">
        <v>24</v>
      </c>
      <c r="F5990" t="s">
        <v>31</v>
      </c>
      <c r="G5990" t="s">
        <v>32</v>
      </c>
      <c r="H5990" t="s">
        <v>33</v>
      </c>
      <c r="I5990" t="s">
        <v>34</v>
      </c>
      <c r="J5990" t="s">
        <v>35</v>
      </c>
      <c r="K5990">
        <v>2</v>
      </c>
      <c r="L5990" s="2">
        <v>55000</v>
      </c>
      <c r="M5990">
        <v>10</v>
      </c>
      <c r="N5990" s="2">
        <v>110000</v>
      </c>
      <c r="O5990" s="2">
        <v>11000</v>
      </c>
      <c r="P5990" s="2">
        <v>99000</v>
      </c>
      <c r="Q5990" s="2">
        <v>55549.93</v>
      </c>
      <c r="R5990" s="2">
        <v>43450.07</v>
      </c>
      <c r="S5990" t="s">
        <v>64</v>
      </c>
      <c r="T5990" t="s">
        <v>153</v>
      </c>
      <c r="U5990" t="s">
        <v>154</v>
      </c>
      <c r="V5990" t="s">
        <v>39</v>
      </c>
      <c r="W5990" t="s">
        <v>66</v>
      </c>
      <c r="X5990" t="s">
        <v>67</v>
      </c>
      <c r="Y5990" t="s">
        <v>56</v>
      </c>
      <c r="Z5990" t="s">
        <v>43</v>
      </c>
      <c r="AA5990" t="s">
        <v>44</v>
      </c>
      <c r="AB5990" t="s">
        <v>44</v>
      </c>
    </row>
    <row r="5991" spans="1:28" x14ac:dyDescent="0.25">
      <c r="A5991" t="s">
        <v>10684</v>
      </c>
      <c r="B5991" s="1">
        <v>45775</v>
      </c>
      <c r="C5991" t="s">
        <v>9432</v>
      </c>
      <c r="D5991" t="s">
        <v>9433</v>
      </c>
      <c r="E5991">
        <v>26</v>
      </c>
      <c r="F5991" t="s">
        <v>31</v>
      </c>
      <c r="G5991" t="s">
        <v>202</v>
      </c>
      <c r="H5991" t="s">
        <v>203</v>
      </c>
      <c r="I5991" t="s">
        <v>103</v>
      </c>
      <c r="J5991" t="s">
        <v>104</v>
      </c>
      <c r="K5991">
        <v>2</v>
      </c>
      <c r="L5991" s="2">
        <v>550</v>
      </c>
      <c r="M5991">
        <v>5</v>
      </c>
      <c r="N5991" s="2">
        <v>1100</v>
      </c>
      <c r="O5991" s="2">
        <v>55</v>
      </c>
      <c r="P5991" s="2">
        <v>1045</v>
      </c>
      <c r="Q5991" s="2">
        <v>807.99</v>
      </c>
      <c r="R5991" s="2">
        <v>237.01</v>
      </c>
      <c r="S5991" t="s">
        <v>53</v>
      </c>
      <c r="T5991" t="s">
        <v>578</v>
      </c>
      <c r="U5991" t="s">
        <v>579</v>
      </c>
      <c r="V5991" t="s">
        <v>39</v>
      </c>
      <c r="W5991" t="s">
        <v>40</v>
      </c>
      <c r="X5991" t="s">
        <v>41</v>
      </c>
      <c r="Y5991" t="s">
        <v>56</v>
      </c>
      <c r="Z5991" t="s">
        <v>223</v>
      </c>
      <c r="AA5991" t="s">
        <v>44</v>
      </c>
      <c r="AB5991" t="s">
        <v>44</v>
      </c>
    </row>
    <row r="5992" spans="1:28" x14ac:dyDescent="0.25">
      <c r="A5992" t="s">
        <v>10685</v>
      </c>
      <c r="B5992" s="1">
        <v>45775</v>
      </c>
      <c r="C5992" t="s">
        <v>631</v>
      </c>
      <c r="D5992" t="s">
        <v>632</v>
      </c>
      <c r="E5992">
        <v>46</v>
      </c>
      <c r="F5992" t="s">
        <v>48</v>
      </c>
      <c r="G5992" t="s">
        <v>188</v>
      </c>
      <c r="H5992" t="s">
        <v>189</v>
      </c>
      <c r="I5992" t="s">
        <v>34</v>
      </c>
      <c r="J5992" t="s">
        <v>190</v>
      </c>
      <c r="K5992">
        <v>4</v>
      </c>
      <c r="L5992" s="2">
        <v>1800</v>
      </c>
      <c r="M5992">
        <v>15</v>
      </c>
      <c r="N5992" s="2">
        <v>7200</v>
      </c>
      <c r="O5992" s="2">
        <v>1080</v>
      </c>
      <c r="P5992" s="2">
        <v>6120</v>
      </c>
      <c r="Q5992" s="2">
        <v>4987.67</v>
      </c>
      <c r="R5992" s="2">
        <v>1132.33</v>
      </c>
      <c r="S5992" t="s">
        <v>64</v>
      </c>
      <c r="T5992" t="s">
        <v>153</v>
      </c>
      <c r="U5992" t="s">
        <v>154</v>
      </c>
      <c r="V5992" t="s">
        <v>39</v>
      </c>
      <c r="W5992" t="s">
        <v>137</v>
      </c>
      <c r="X5992" t="s">
        <v>67</v>
      </c>
      <c r="Y5992" t="s">
        <v>56</v>
      </c>
      <c r="Z5992" t="s">
        <v>43</v>
      </c>
      <c r="AA5992" t="s">
        <v>44</v>
      </c>
      <c r="AB5992" t="s">
        <v>44</v>
      </c>
    </row>
    <row r="5993" spans="1:28" x14ac:dyDescent="0.25">
      <c r="A5993" t="s">
        <v>10686</v>
      </c>
      <c r="B5993" s="1">
        <v>45775</v>
      </c>
      <c r="C5993" t="s">
        <v>648</v>
      </c>
      <c r="D5993" t="s">
        <v>649</v>
      </c>
      <c r="E5993">
        <v>22</v>
      </c>
      <c r="F5993" t="s">
        <v>31</v>
      </c>
      <c r="G5993" t="s">
        <v>273</v>
      </c>
      <c r="H5993" t="s">
        <v>274</v>
      </c>
      <c r="I5993" t="s">
        <v>51</v>
      </c>
      <c r="J5993" t="s">
        <v>52</v>
      </c>
      <c r="K5993">
        <v>2</v>
      </c>
      <c r="L5993" s="2">
        <v>250</v>
      </c>
      <c r="M5993">
        <v>0</v>
      </c>
      <c r="N5993" s="2">
        <v>500</v>
      </c>
      <c r="O5993" s="2">
        <v>0</v>
      </c>
      <c r="P5993" s="2">
        <v>500</v>
      </c>
      <c r="Q5993" s="2">
        <v>289.51</v>
      </c>
      <c r="R5993" s="2">
        <v>210.49</v>
      </c>
      <c r="S5993" t="s">
        <v>53</v>
      </c>
      <c r="T5993" t="s">
        <v>578</v>
      </c>
      <c r="U5993" t="s">
        <v>579</v>
      </c>
      <c r="V5993" t="s">
        <v>39</v>
      </c>
      <c r="W5993" t="s">
        <v>137</v>
      </c>
      <c r="X5993" t="s">
        <v>97</v>
      </c>
      <c r="Y5993" t="s">
        <v>56</v>
      </c>
      <c r="Z5993" t="s">
        <v>223</v>
      </c>
      <c r="AA5993" t="s">
        <v>44</v>
      </c>
      <c r="AB5993" t="s">
        <v>44</v>
      </c>
    </row>
    <row r="5994" spans="1:28" x14ac:dyDescent="0.25">
      <c r="A5994" t="s">
        <v>10687</v>
      </c>
      <c r="B5994" s="1">
        <v>45775</v>
      </c>
      <c r="C5994" t="s">
        <v>3490</v>
      </c>
      <c r="D5994" t="s">
        <v>3491</v>
      </c>
      <c r="E5994">
        <v>31</v>
      </c>
      <c r="F5994" t="s">
        <v>48</v>
      </c>
      <c r="G5994" t="s">
        <v>212</v>
      </c>
      <c r="H5994" t="s">
        <v>213</v>
      </c>
      <c r="I5994" t="s">
        <v>51</v>
      </c>
      <c r="J5994" t="s">
        <v>52</v>
      </c>
      <c r="K5994">
        <v>3</v>
      </c>
      <c r="L5994" s="2">
        <v>400</v>
      </c>
      <c r="M5994">
        <v>0</v>
      </c>
      <c r="N5994" s="2">
        <v>1200</v>
      </c>
      <c r="O5994" s="2">
        <v>0</v>
      </c>
      <c r="P5994" s="2">
        <v>1200</v>
      </c>
      <c r="Q5994" s="2">
        <v>949.83</v>
      </c>
      <c r="R5994" s="2">
        <v>250.17</v>
      </c>
      <c r="S5994" t="s">
        <v>53</v>
      </c>
      <c r="T5994" t="s">
        <v>178</v>
      </c>
      <c r="U5994" t="s">
        <v>154</v>
      </c>
      <c r="V5994" t="s">
        <v>39</v>
      </c>
      <c r="W5994" t="s">
        <v>40</v>
      </c>
      <c r="X5994" t="s">
        <v>67</v>
      </c>
      <c r="Y5994" t="s">
        <v>56</v>
      </c>
      <c r="Z5994" t="s">
        <v>107</v>
      </c>
      <c r="AA5994" t="s">
        <v>44</v>
      </c>
      <c r="AB5994" t="s">
        <v>44</v>
      </c>
    </row>
    <row r="5995" spans="1:28" x14ac:dyDescent="0.25">
      <c r="A5995" t="s">
        <v>10688</v>
      </c>
      <c r="B5995" s="1">
        <v>45775</v>
      </c>
      <c r="C5995" t="s">
        <v>776</v>
      </c>
      <c r="D5995" t="s">
        <v>777</v>
      </c>
      <c r="E5995">
        <v>53</v>
      </c>
      <c r="F5995" t="s">
        <v>31</v>
      </c>
      <c r="G5995" t="s">
        <v>387</v>
      </c>
      <c r="H5995" t="s">
        <v>388</v>
      </c>
      <c r="I5995" t="s">
        <v>74</v>
      </c>
      <c r="J5995" t="s">
        <v>75</v>
      </c>
      <c r="K5995">
        <v>2</v>
      </c>
      <c r="L5995" s="2">
        <v>3200</v>
      </c>
      <c r="M5995">
        <v>5</v>
      </c>
      <c r="N5995" s="2">
        <v>6400</v>
      </c>
      <c r="O5995" s="2">
        <v>320</v>
      </c>
      <c r="P5995" s="2">
        <v>6080</v>
      </c>
      <c r="Q5995" s="2">
        <v>4375.13</v>
      </c>
      <c r="R5995" s="2">
        <v>1704.87</v>
      </c>
      <c r="S5995" t="s">
        <v>53</v>
      </c>
      <c r="T5995" t="s">
        <v>407</v>
      </c>
      <c r="U5995" t="s">
        <v>408</v>
      </c>
      <c r="V5995" t="s">
        <v>39</v>
      </c>
      <c r="W5995" t="s">
        <v>40</v>
      </c>
      <c r="X5995" t="s">
        <v>97</v>
      </c>
      <c r="Y5995" t="s">
        <v>56</v>
      </c>
      <c r="Z5995" t="s">
        <v>43</v>
      </c>
      <c r="AA5995" t="s">
        <v>44</v>
      </c>
      <c r="AB5995" t="s">
        <v>44</v>
      </c>
    </row>
    <row r="5996" spans="1:28" x14ac:dyDescent="0.25">
      <c r="A5996" t="s">
        <v>10689</v>
      </c>
      <c r="B5996" s="1">
        <v>45775</v>
      </c>
      <c r="C5996" t="s">
        <v>4371</v>
      </c>
      <c r="D5996" t="s">
        <v>4372</v>
      </c>
      <c r="E5996">
        <v>36</v>
      </c>
      <c r="F5996" t="s">
        <v>31</v>
      </c>
      <c r="G5996" t="s">
        <v>60</v>
      </c>
      <c r="H5996" t="s">
        <v>61</v>
      </c>
      <c r="I5996" t="s">
        <v>62</v>
      </c>
      <c r="J5996" t="s">
        <v>63</v>
      </c>
      <c r="K5996">
        <v>1</v>
      </c>
      <c r="L5996" s="2">
        <v>3500</v>
      </c>
      <c r="M5996">
        <v>15</v>
      </c>
      <c r="N5996" s="2">
        <v>3500</v>
      </c>
      <c r="O5996" s="2">
        <v>525</v>
      </c>
      <c r="P5996" s="2">
        <v>2975</v>
      </c>
      <c r="Q5996" s="2">
        <v>1986.39</v>
      </c>
      <c r="R5996" s="2">
        <v>988.61</v>
      </c>
      <c r="S5996" t="s">
        <v>53</v>
      </c>
      <c r="T5996" t="s">
        <v>290</v>
      </c>
      <c r="U5996" t="s">
        <v>291</v>
      </c>
      <c r="V5996" t="s">
        <v>39</v>
      </c>
      <c r="W5996" t="s">
        <v>137</v>
      </c>
      <c r="X5996" t="s">
        <v>97</v>
      </c>
      <c r="Y5996" t="s">
        <v>42</v>
      </c>
      <c r="Z5996" t="s">
        <v>508</v>
      </c>
      <c r="AA5996" t="s">
        <v>44</v>
      </c>
      <c r="AB5996" t="s">
        <v>44</v>
      </c>
    </row>
    <row r="5997" spans="1:28" x14ac:dyDescent="0.25">
      <c r="A5997" t="s">
        <v>10690</v>
      </c>
      <c r="B5997" s="1">
        <v>45775</v>
      </c>
      <c r="C5997" t="s">
        <v>8020</v>
      </c>
      <c r="D5997" t="s">
        <v>8021</v>
      </c>
      <c r="E5997">
        <v>22</v>
      </c>
      <c r="F5997" t="s">
        <v>31</v>
      </c>
      <c r="G5997" t="s">
        <v>561</v>
      </c>
      <c r="H5997" t="s">
        <v>562</v>
      </c>
      <c r="I5997" t="s">
        <v>34</v>
      </c>
      <c r="J5997" t="s">
        <v>143</v>
      </c>
      <c r="K5997">
        <v>1</v>
      </c>
      <c r="L5997" s="2">
        <v>900</v>
      </c>
      <c r="M5997">
        <v>0</v>
      </c>
      <c r="N5997" s="2">
        <v>900</v>
      </c>
      <c r="O5997" s="2">
        <v>0</v>
      </c>
      <c r="P5997" s="2">
        <v>900</v>
      </c>
      <c r="Q5997" s="2">
        <v>521.04999999999995</v>
      </c>
      <c r="R5997" s="2">
        <v>378.95</v>
      </c>
      <c r="S5997" t="s">
        <v>53</v>
      </c>
      <c r="T5997" t="s">
        <v>222</v>
      </c>
      <c r="U5997" t="s">
        <v>38</v>
      </c>
      <c r="V5997" t="s">
        <v>39</v>
      </c>
      <c r="W5997" t="s">
        <v>124</v>
      </c>
      <c r="X5997" t="s">
        <v>41</v>
      </c>
      <c r="Y5997" t="s">
        <v>84</v>
      </c>
      <c r="Z5997" t="s">
        <v>43</v>
      </c>
      <c r="AA5997" t="s">
        <v>44</v>
      </c>
      <c r="AB5997" t="s">
        <v>44</v>
      </c>
    </row>
    <row r="5998" spans="1:28" x14ac:dyDescent="0.25">
      <c r="A5998" t="s">
        <v>10691</v>
      </c>
      <c r="B5998" s="1">
        <v>45775</v>
      </c>
      <c r="C5998" t="s">
        <v>3655</v>
      </c>
      <c r="D5998" t="s">
        <v>3656</v>
      </c>
      <c r="E5998">
        <v>40</v>
      </c>
      <c r="F5998" t="s">
        <v>31</v>
      </c>
      <c r="G5998" t="s">
        <v>72</v>
      </c>
      <c r="H5998" t="s">
        <v>73</v>
      </c>
      <c r="I5998" t="s">
        <v>74</v>
      </c>
      <c r="J5998" t="s">
        <v>75</v>
      </c>
      <c r="K5998">
        <v>1</v>
      </c>
      <c r="L5998" s="2">
        <v>2200</v>
      </c>
      <c r="M5998">
        <v>0</v>
      </c>
      <c r="N5998" s="2">
        <v>2200</v>
      </c>
      <c r="O5998" s="2">
        <v>0</v>
      </c>
      <c r="P5998" s="2">
        <v>2200</v>
      </c>
      <c r="Q5998" s="2">
        <v>1343.7</v>
      </c>
      <c r="R5998" s="2">
        <v>856.3</v>
      </c>
      <c r="S5998" t="s">
        <v>53</v>
      </c>
      <c r="T5998" t="s">
        <v>136</v>
      </c>
      <c r="U5998" t="s">
        <v>38</v>
      </c>
      <c r="V5998" t="s">
        <v>39</v>
      </c>
      <c r="W5998" t="s">
        <v>137</v>
      </c>
      <c r="X5998" t="s">
        <v>67</v>
      </c>
      <c r="Y5998" t="s">
        <v>84</v>
      </c>
      <c r="Z5998" t="s">
        <v>43</v>
      </c>
      <c r="AA5998" t="s">
        <v>44</v>
      </c>
      <c r="AB5998" t="s">
        <v>44</v>
      </c>
    </row>
    <row r="5999" spans="1:28" x14ac:dyDescent="0.25">
      <c r="A5999" t="s">
        <v>10692</v>
      </c>
      <c r="B5999" s="1">
        <v>45775</v>
      </c>
      <c r="C5999" t="s">
        <v>10693</v>
      </c>
      <c r="D5999" t="s">
        <v>10694</v>
      </c>
      <c r="E5999">
        <v>51</v>
      </c>
      <c r="F5999" t="s">
        <v>48</v>
      </c>
      <c r="G5999" t="s">
        <v>158</v>
      </c>
      <c r="H5999" t="s">
        <v>159</v>
      </c>
      <c r="I5999" t="s">
        <v>51</v>
      </c>
      <c r="J5999" t="s">
        <v>52</v>
      </c>
      <c r="K5999">
        <v>2</v>
      </c>
      <c r="L5999" s="2">
        <v>650</v>
      </c>
      <c r="M5999">
        <v>0</v>
      </c>
      <c r="N5999" s="2">
        <v>1300</v>
      </c>
      <c r="O5999" s="2">
        <v>0</v>
      </c>
      <c r="P5999" s="2">
        <v>1300</v>
      </c>
      <c r="Q5999" s="2">
        <v>785.72</v>
      </c>
      <c r="R5999" s="2">
        <v>514.28</v>
      </c>
      <c r="S5999" t="s">
        <v>53</v>
      </c>
      <c r="T5999" t="s">
        <v>96</v>
      </c>
      <c r="U5999" t="s">
        <v>96</v>
      </c>
      <c r="V5999" t="s">
        <v>39</v>
      </c>
      <c r="W5999" t="s">
        <v>124</v>
      </c>
      <c r="X5999" t="s">
        <v>97</v>
      </c>
      <c r="Y5999" t="s">
        <v>84</v>
      </c>
      <c r="Z5999" t="s">
        <v>43</v>
      </c>
      <c r="AA5999" t="s">
        <v>44</v>
      </c>
      <c r="AB5999" t="s">
        <v>44</v>
      </c>
    </row>
    <row r="6000" spans="1:28" x14ac:dyDescent="0.25">
      <c r="A6000" t="s">
        <v>10695</v>
      </c>
      <c r="B6000" s="1">
        <v>45776</v>
      </c>
      <c r="C6000" t="s">
        <v>4355</v>
      </c>
      <c r="D6000" t="s">
        <v>4356</v>
      </c>
      <c r="E6000">
        <v>22</v>
      </c>
      <c r="F6000" t="s">
        <v>111</v>
      </c>
      <c r="G6000" t="s">
        <v>344</v>
      </c>
      <c r="H6000" t="s">
        <v>345</v>
      </c>
      <c r="I6000" t="s">
        <v>34</v>
      </c>
      <c r="J6000" t="s">
        <v>121</v>
      </c>
      <c r="K6000">
        <v>1</v>
      </c>
      <c r="L6000" s="2">
        <v>1600</v>
      </c>
      <c r="M6000">
        <v>10</v>
      </c>
      <c r="N6000" s="2">
        <v>1600</v>
      </c>
      <c r="O6000" s="2">
        <v>160</v>
      </c>
      <c r="P6000" s="2">
        <v>1440</v>
      </c>
      <c r="Q6000" s="2">
        <v>848.45</v>
      </c>
      <c r="R6000" s="2">
        <v>591.54999999999995</v>
      </c>
      <c r="S6000" t="s">
        <v>53</v>
      </c>
      <c r="T6000" t="s">
        <v>105</v>
      </c>
      <c r="U6000" t="s">
        <v>106</v>
      </c>
      <c r="V6000" t="s">
        <v>39</v>
      </c>
      <c r="W6000" t="s">
        <v>137</v>
      </c>
      <c r="X6000" t="s">
        <v>67</v>
      </c>
      <c r="Y6000" t="s">
        <v>84</v>
      </c>
      <c r="Z6000" t="s">
        <v>43</v>
      </c>
      <c r="AA6000" t="s">
        <v>44</v>
      </c>
      <c r="AB6000" t="s">
        <v>44</v>
      </c>
    </row>
    <row r="6001" spans="1:28" x14ac:dyDescent="0.25">
      <c r="A6001" t="s">
        <v>10696</v>
      </c>
      <c r="B6001" s="1">
        <v>45776</v>
      </c>
      <c r="C6001" t="s">
        <v>5974</v>
      </c>
      <c r="D6001" t="s">
        <v>5975</v>
      </c>
      <c r="E6001">
        <v>33</v>
      </c>
      <c r="F6001" t="s">
        <v>111</v>
      </c>
      <c r="G6001" t="s">
        <v>202</v>
      </c>
      <c r="H6001" t="s">
        <v>203</v>
      </c>
      <c r="I6001" t="s">
        <v>103</v>
      </c>
      <c r="J6001" t="s">
        <v>104</v>
      </c>
      <c r="K6001">
        <v>1</v>
      </c>
      <c r="L6001" s="2">
        <v>550</v>
      </c>
      <c r="M6001">
        <v>0</v>
      </c>
      <c r="N6001" s="2">
        <v>550</v>
      </c>
      <c r="O6001" s="2">
        <v>0</v>
      </c>
      <c r="P6001" s="2">
        <v>550</v>
      </c>
      <c r="Q6001" s="2">
        <v>329.29</v>
      </c>
      <c r="R6001" s="2">
        <v>220.71</v>
      </c>
      <c r="S6001" t="s">
        <v>53</v>
      </c>
      <c r="T6001" t="s">
        <v>275</v>
      </c>
      <c r="U6001" t="s">
        <v>123</v>
      </c>
      <c r="V6001" t="s">
        <v>39</v>
      </c>
      <c r="W6001" t="s">
        <v>66</v>
      </c>
      <c r="X6001" t="s">
        <v>97</v>
      </c>
      <c r="Y6001" t="s">
        <v>56</v>
      </c>
      <c r="Z6001" t="s">
        <v>43</v>
      </c>
      <c r="AA6001" t="s">
        <v>44</v>
      </c>
      <c r="AB6001" t="s">
        <v>44</v>
      </c>
    </row>
    <row r="6002" spans="1:28" x14ac:dyDescent="0.25">
      <c r="A6002" t="s">
        <v>10697</v>
      </c>
      <c r="B6002" s="1">
        <v>45776</v>
      </c>
      <c r="C6002" t="s">
        <v>6054</v>
      </c>
      <c r="D6002" t="s">
        <v>6055</v>
      </c>
      <c r="E6002">
        <v>48</v>
      </c>
      <c r="F6002" t="s">
        <v>111</v>
      </c>
      <c r="G6002" t="s">
        <v>81</v>
      </c>
      <c r="H6002" t="s">
        <v>82</v>
      </c>
      <c r="I6002" t="s">
        <v>51</v>
      </c>
      <c r="J6002" t="s">
        <v>52</v>
      </c>
      <c r="K6002">
        <v>1</v>
      </c>
      <c r="L6002" s="2">
        <v>600</v>
      </c>
      <c r="M6002">
        <v>0</v>
      </c>
      <c r="N6002" s="2">
        <v>600</v>
      </c>
      <c r="O6002" s="2">
        <v>0</v>
      </c>
      <c r="P6002" s="2">
        <v>600</v>
      </c>
      <c r="Q6002" s="2">
        <v>358.54</v>
      </c>
      <c r="R6002" s="2">
        <v>241.46</v>
      </c>
      <c r="S6002" t="s">
        <v>53</v>
      </c>
      <c r="T6002" t="s">
        <v>398</v>
      </c>
      <c r="U6002" t="s">
        <v>399</v>
      </c>
      <c r="V6002" t="s">
        <v>39</v>
      </c>
      <c r="W6002" t="s">
        <v>40</v>
      </c>
      <c r="X6002" t="s">
        <v>97</v>
      </c>
      <c r="Y6002" t="s">
        <v>56</v>
      </c>
      <c r="Z6002" t="s">
        <v>43</v>
      </c>
      <c r="AA6002" t="s">
        <v>44</v>
      </c>
      <c r="AB6002" t="s">
        <v>44</v>
      </c>
    </row>
    <row r="6003" spans="1:28" x14ac:dyDescent="0.25">
      <c r="A6003" t="s">
        <v>10698</v>
      </c>
      <c r="B6003" s="1">
        <v>45776</v>
      </c>
      <c r="C6003" t="s">
        <v>2607</v>
      </c>
      <c r="D6003" t="s">
        <v>2608</v>
      </c>
      <c r="E6003">
        <v>51</v>
      </c>
      <c r="F6003" t="s">
        <v>111</v>
      </c>
      <c r="G6003" t="s">
        <v>366</v>
      </c>
      <c r="H6003" t="s">
        <v>367</v>
      </c>
      <c r="I6003" t="s">
        <v>34</v>
      </c>
      <c r="J6003" t="s">
        <v>130</v>
      </c>
      <c r="K6003">
        <v>1</v>
      </c>
      <c r="L6003" s="2">
        <v>14500</v>
      </c>
      <c r="M6003">
        <v>0</v>
      </c>
      <c r="N6003" s="2">
        <v>14500</v>
      </c>
      <c r="O6003" s="2">
        <v>0</v>
      </c>
      <c r="P6003" s="2">
        <v>14500</v>
      </c>
      <c r="Q6003" s="2">
        <v>10257.73</v>
      </c>
      <c r="R6003" s="2">
        <v>4242.2700000000004</v>
      </c>
      <c r="S6003" t="s">
        <v>53</v>
      </c>
      <c r="T6003" t="s">
        <v>105</v>
      </c>
      <c r="U6003" t="s">
        <v>106</v>
      </c>
      <c r="V6003" t="s">
        <v>39</v>
      </c>
      <c r="W6003" t="s">
        <v>40</v>
      </c>
      <c r="X6003" t="s">
        <v>41</v>
      </c>
      <c r="Y6003" t="s">
        <v>42</v>
      </c>
      <c r="Z6003" t="s">
        <v>43</v>
      </c>
      <c r="AA6003" t="s">
        <v>44</v>
      </c>
      <c r="AB6003" t="s">
        <v>44</v>
      </c>
    </row>
    <row r="6004" spans="1:28" x14ac:dyDescent="0.25">
      <c r="A6004" t="s">
        <v>10699</v>
      </c>
      <c r="B6004" s="1">
        <v>45776</v>
      </c>
      <c r="C6004" t="s">
        <v>3753</v>
      </c>
      <c r="D6004" t="s">
        <v>3754</v>
      </c>
      <c r="E6004">
        <v>28</v>
      </c>
      <c r="F6004" t="s">
        <v>31</v>
      </c>
      <c r="G6004" t="s">
        <v>217</v>
      </c>
      <c r="H6004" t="s">
        <v>218</v>
      </c>
      <c r="I6004" t="s">
        <v>34</v>
      </c>
      <c r="J6004" t="s">
        <v>130</v>
      </c>
      <c r="K6004">
        <v>2</v>
      </c>
      <c r="L6004" s="2">
        <v>28000</v>
      </c>
      <c r="M6004">
        <v>5</v>
      </c>
      <c r="N6004" s="2">
        <v>56000</v>
      </c>
      <c r="O6004" s="2">
        <v>2800</v>
      </c>
      <c r="P6004" s="2">
        <v>53200</v>
      </c>
      <c r="Q6004" s="2">
        <v>41648.1</v>
      </c>
      <c r="R6004" s="2">
        <v>11551.9</v>
      </c>
      <c r="S6004" t="s">
        <v>64</v>
      </c>
      <c r="T6004" t="s">
        <v>76</v>
      </c>
      <c r="U6004" t="s">
        <v>77</v>
      </c>
      <c r="V6004" t="s">
        <v>39</v>
      </c>
      <c r="W6004" t="s">
        <v>40</v>
      </c>
      <c r="X6004" t="s">
        <v>41</v>
      </c>
      <c r="Y6004" t="s">
        <v>42</v>
      </c>
      <c r="Z6004" t="s">
        <v>43</v>
      </c>
      <c r="AA6004" t="s">
        <v>44</v>
      </c>
      <c r="AB6004" t="s">
        <v>44</v>
      </c>
    </row>
    <row r="6005" spans="1:28" x14ac:dyDescent="0.25">
      <c r="A6005" t="s">
        <v>10700</v>
      </c>
      <c r="B6005" s="1">
        <v>45776</v>
      </c>
      <c r="C6005" t="s">
        <v>2953</v>
      </c>
      <c r="D6005" t="s">
        <v>2954</v>
      </c>
      <c r="E6005">
        <v>24</v>
      </c>
      <c r="F6005" t="s">
        <v>48</v>
      </c>
      <c r="G6005" t="s">
        <v>60</v>
      </c>
      <c r="H6005" t="s">
        <v>61</v>
      </c>
      <c r="I6005" t="s">
        <v>62</v>
      </c>
      <c r="J6005" t="s">
        <v>63</v>
      </c>
      <c r="K6005">
        <v>6</v>
      </c>
      <c r="L6005" s="2">
        <v>3500</v>
      </c>
      <c r="M6005">
        <v>20</v>
      </c>
      <c r="N6005" s="2">
        <v>21000</v>
      </c>
      <c r="O6005" s="2">
        <v>4200</v>
      </c>
      <c r="P6005" s="2">
        <v>16800</v>
      </c>
      <c r="Q6005" s="2">
        <v>13344.52</v>
      </c>
      <c r="R6005" s="2">
        <v>3455.48</v>
      </c>
      <c r="S6005" t="s">
        <v>64</v>
      </c>
      <c r="T6005" t="s">
        <v>37</v>
      </c>
      <c r="U6005" t="s">
        <v>38</v>
      </c>
      <c r="V6005" t="s">
        <v>39</v>
      </c>
      <c r="W6005" t="s">
        <v>137</v>
      </c>
      <c r="X6005" t="s">
        <v>97</v>
      </c>
      <c r="Y6005" t="s">
        <v>42</v>
      </c>
      <c r="Z6005" t="s">
        <v>43</v>
      </c>
      <c r="AA6005" t="s">
        <v>44</v>
      </c>
      <c r="AB6005" t="s">
        <v>44</v>
      </c>
    </row>
    <row r="6006" spans="1:28" x14ac:dyDescent="0.25">
      <c r="A6006" t="s">
        <v>10701</v>
      </c>
      <c r="B6006" s="1">
        <v>45776</v>
      </c>
      <c r="C6006" t="s">
        <v>1876</v>
      </c>
      <c r="D6006" t="s">
        <v>1877</v>
      </c>
      <c r="E6006">
        <v>56</v>
      </c>
      <c r="F6006" t="s">
        <v>48</v>
      </c>
      <c r="G6006" t="s">
        <v>318</v>
      </c>
      <c r="H6006" t="s">
        <v>319</v>
      </c>
      <c r="I6006" t="s">
        <v>34</v>
      </c>
      <c r="J6006" t="s">
        <v>190</v>
      </c>
      <c r="K6006">
        <v>3</v>
      </c>
      <c r="L6006" s="2">
        <v>2500</v>
      </c>
      <c r="M6006">
        <v>25</v>
      </c>
      <c r="N6006" s="2">
        <v>7500</v>
      </c>
      <c r="O6006" s="2">
        <v>1875</v>
      </c>
      <c r="P6006" s="2">
        <v>5625</v>
      </c>
      <c r="Q6006" s="2">
        <v>3621.81</v>
      </c>
      <c r="R6006" s="2">
        <v>2003.19</v>
      </c>
      <c r="S6006" t="s">
        <v>53</v>
      </c>
      <c r="T6006" t="s">
        <v>407</v>
      </c>
      <c r="U6006" t="s">
        <v>408</v>
      </c>
      <c r="V6006" t="s">
        <v>39</v>
      </c>
      <c r="W6006" t="s">
        <v>83</v>
      </c>
      <c r="X6006" t="s">
        <v>67</v>
      </c>
      <c r="Y6006" t="s">
        <v>56</v>
      </c>
      <c r="Z6006" t="s">
        <v>43</v>
      </c>
      <c r="AA6006" t="s">
        <v>44</v>
      </c>
      <c r="AB6006" t="s">
        <v>44</v>
      </c>
    </row>
    <row r="6007" spans="1:28" x14ac:dyDescent="0.25">
      <c r="A6007" t="s">
        <v>10702</v>
      </c>
      <c r="B6007" s="1">
        <v>45776</v>
      </c>
      <c r="C6007" t="s">
        <v>9245</v>
      </c>
      <c r="D6007" t="s">
        <v>9246</v>
      </c>
      <c r="E6007">
        <v>40</v>
      </c>
      <c r="F6007" t="s">
        <v>48</v>
      </c>
      <c r="G6007" t="s">
        <v>227</v>
      </c>
      <c r="H6007" t="s">
        <v>228</v>
      </c>
      <c r="I6007" t="s">
        <v>74</v>
      </c>
      <c r="J6007" t="s">
        <v>75</v>
      </c>
      <c r="K6007">
        <v>2</v>
      </c>
      <c r="L6007" s="2">
        <v>1400</v>
      </c>
      <c r="M6007">
        <v>0</v>
      </c>
      <c r="N6007" s="2">
        <v>2800</v>
      </c>
      <c r="O6007" s="2">
        <v>0</v>
      </c>
      <c r="P6007" s="2">
        <v>2800</v>
      </c>
      <c r="Q6007" s="2">
        <v>1950.92</v>
      </c>
      <c r="R6007" s="2">
        <v>849.08</v>
      </c>
      <c r="S6007" t="s">
        <v>53</v>
      </c>
      <c r="T6007" t="s">
        <v>37</v>
      </c>
      <c r="U6007" t="s">
        <v>38</v>
      </c>
      <c r="V6007" t="s">
        <v>39</v>
      </c>
      <c r="W6007" t="s">
        <v>83</v>
      </c>
      <c r="X6007" t="s">
        <v>41</v>
      </c>
      <c r="Y6007" t="s">
        <v>56</v>
      </c>
      <c r="Z6007" t="s">
        <v>43</v>
      </c>
      <c r="AA6007" t="s">
        <v>44</v>
      </c>
      <c r="AB6007" t="s">
        <v>44</v>
      </c>
    </row>
    <row r="6008" spans="1:28" x14ac:dyDescent="0.25">
      <c r="A6008" t="s">
        <v>10703</v>
      </c>
      <c r="B6008" s="1">
        <v>45776</v>
      </c>
      <c r="C6008" t="s">
        <v>3788</v>
      </c>
      <c r="D6008" t="s">
        <v>3789</v>
      </c>
      <c r="E6008">
        <v>45</v>
      </c>
      <c r="F6008" t="s">
        <v>31</v>
      </c>
      <c r="G6008" t="s">
        <v>238</v>
      </c>
      <c r="H6008" t="s">
        <v>239</v>
      </c>
      <c r="I6008" t="s">
        <v>62</v>
      </c>
      <c r="J6008" t="s">
        <v>63</v>
      </c>
      <c r="K6008">
        <v>1</v>
      </c>
      <c r="L6008" s="2">
        <v>6500</v>
      </c>
      <c r="M6008">
        <v>0</v>
      </c>
      <c r="N6008" s="2">
        <v>6500</v>
      </c>
      <c r="O6008" s="2">
        <v>0</v>
      </c>
      <c r="P6008" s="2">
        <v>6500</v>
      </c>
      <c r="Q6008" s="2">
        <v>4472.17</v>
      </c>
      <c r="R6008" s="2">
        <v>2027.83</v>
      </c>
      <c r="S6008" t="s">
        <v>53</v>
      </c>
      <c r="T6008" t="s">
        <v>96</v>
      </c>
      <c r="U6008" t="s">
        <v>96</v>
      </c>
      <c r="V6008" t="s">
        <v>39</v>
      </c>
      <c r="W6008" t="s">
        <v>124</v>
      </c>
      <c r="X6008" t="s">
        <v>97</v>
      </c>
      <c r="Y6008" t="s">
        <v>56</v>
      </c>
      <c r="Z6008" t="s">
        <v>223</v>
      </c>
      <c r="AA6008" t="s">
        <v>44</v>
      </c>
      <c r="AB6008" t="s">
        <v>44</v>
      </c>
    </row>
    <row r="6009" spans="1:28" x14ac:dyDescent="0.25">
      <c r="A6009" t="s">
        <v>10704</v>
      </c>
      <c r="B6009" s="1">
        <v>45776</v>
      </c>
      <c r="C6009" t="s">
        <v>1908</v>
      </c>
      <c r="D6009" t="s">
        <v>1909</v>
      </c>
      <c r="E6009">
        <v>18</v>
      </c>
      <c r="F6009" t="s">
        <v>31</v>
      </c>
      <c r="G6009" t="s">
        <v>227</v>
      </c>
      <c r="H6009" t="s">
        <v>228</v>
      </c>
      <c r="I6009" t="s">
        <v>74</v>
      </c>
      <c r="J6009" t="s">
        <v>75</v>
      </c>
      <c r="K6009">
        <v>2</v>
      </c>
      <c r="L6009" s="2">
        <v>1400</v>
      </c>
      <c r="M6009">
        <v>15</v>
      </c>
      <c r="N6009" s="2">
        <v>2800</v>
      </c>
      <c r="O6009" s="2">
        <v>420</v>
      </c>
      <c r="P6009" s="2">
        <v>2380</v>
      </c>
      <c r="Q6009" s="2">
        <v>1686.91</v>
      </c>
      <c r="R6009" s="2">
        <v>693.09</v>
      </c>
      <c r="S6009" t="s">
        <v>53</v>
      </c>
      <c r="T6009" t="s">
        <v>398</v>
      </c>
      <c r="U6009" t="s">
        <v>399</v>
      </c>
      <c r="V6009" t="s">
        <v>39</v>
      </c>
      <c r="W6009" t="s">
        <v>124</v>
      </c>
      <c r="X6009" t="s">
        <v>41</v>
      </c>
      <c r="Y6009" t="s">
        <v>42</v>
      </c>
      <c r="Z6009" t="s">
        <v>43</v>
      </c>
      <c r="AA6009" t="s">
        <v>44</v>
      </c>
      <c r="AB6009" t="s">
        <v>44</v>
      </c>
    </row>
    <row r="6010" spans="1:28" x14ac:dyDescent="0.25">
      <c r="A6010" t="s">
        <v>10705</v>
      </c>
      <c r="B6010" s="1">
        <v>45776</v>
      </c>
      <c r="C6010" t="s">
        <v>4790</v>
      </c>
      <c r="D6010" t="s">
        <v>4791</v>
      </c>
      <c r="E6010">
        <v>53</v>
      </c>
      <c r="F6010" t="s">
        <v>111</v>
      </c>
      <c r="G6010" t="s">
        <v>158</v>
      </c>
      <c r="H6010" t="s">
        <v>159</v>
      </c>
      <c r="I6010" t="s">
        <v>51</v>
      </c>
      <c r="J6010" t="s">
        <v>52</v>
      </c>
      <c r="K6010">
        <v>3</v>
      </c>
      <c r="L6010" s="2">
        <v>650</v>
      </c>
      <c r="M6010">
        <v>5</v>
      </c>
      <c r="N6010" s="2">
        <v>1950</v>
      </c>
      <c r="O6010" s="2">
        <v>97.5</v>
      </c>
      <c r="P6010" s="2">
        <v>1852.5</v>
      </c>
      <c r="Q6010" s="2">
        <v>1224.6500000000001</v>
      </c>
      <c r="R6010" s="2">
        <v>627.85</v>
      </c>
      <c r="S6010" t="s">
        <v>53</v>
      </c>
      <c r="T6010" t="s">
        <v>163</v>
      </c>
      <c r="U6010" t="s">
        <v>164</v>
      </c>
      <c r="V6010" t="s">
        <v>39</v>
      </c>
      <c r="W6010" t="s">
        <v>124</v>
      </c>
      <c r="X6010" t="s">
        <v>41</v>
      </c>
      <c r="Y6010" t="s">
        <v>42</v>
      </c>
      <c r="Z6010" t="s">
        <v>43</v>
      </c>
      <c r="AA6010" t="s">
        <v>44</v>
      </c>
      <c r="AB6010" t="s">
        <v>44</v>
      </c>
    </row>
    <row r="6011" spans="1:28" x14ac:dyDescent="0.25">
      <c r="A6011" t="s">
        <v>10706</v>
      </c>
      <c r="B6011" s="1">
        <v>45777</v>
      </c>
      <c r="C6011" t="s">
        <v>3282</v>
      </c>
      <c r="D6011" t="s">
        <v>3283</v>
      </c>
      <c r="E6011">
        <v>60</v>
      </c>
      <c r="F6011" t="s">
        <v>48</v>
      </c>
      <c r="G6011" t="s">
        <v>49</v>
      </c>
      <c r="H6011" t="s">
        <v>50</v>
      </c>
      <c r="I6011" t="s">
        <v>51</v>
      </c>
      <c r="J6011" t="s">
        <v>52</v>
      </c>
      <c r="K6011">
        <v>1</v>
      </c>
      <c r="L6011" s="2">
        <v>500</v>
      </c>
      <c r="M6011">
        <v>0</v>
      </c>
      <c r="N6011" s="2">
        <v>500</v>
      </c>
      <c r="O6011" s="2">
        <v>0</v>
      </c>
      <c r="P6011" s="2">
        <v>500</v>
      </c>
      <c r="Q6011" s="2">
        <v>368.75</v>
      </c>
      <c r="R6011" s="2">
        <v>131.25</v>
      </c>
      <c r="S6011" t="s">
        <v>64</v>
      </c>
      <c r="T6011" t="s">
        <v>105</v>
      </c>
      <c r="U6011" t="s">
        <v>106</v>
      </c>
      <c r="V6011" t="s">
        <v>39</v>
      </c>
      <c r="W6011" t="s">
        <v>92</v>
      </c>
      <c r="X6011" t="s">
        <v>41</v>
      </c>
      <c r="Y6011" t="s">
        <v>56</v>
      </c>
      <c r="Z6011" t="s">
        <v>223</v>
      </c>
      <c r="AA6011" t="s">
        <v>44</v>
      </c>
      <c r="AB6011" t="s">
        <v>44</v>
      </c>
    </row>
    <row r="6012" spans="1:28" x14ac:dyDescent="0.25">
      <c r="A6012" t="s">
        <v>10707</v>
      </c>
      <c r="B6012" s="1">
        <v>45777</v>
      </c>
      <c r="C6012" t="s">
        <v>4360</v>
      </c>
      <c r="D6012" t="s">
        <v>4361</v>
      </c>
      <c r="E6012">
        <v>26</v>
      </c>
      <c r="F6012" t="s">
        <v>111</v>
      </c>
      <c r="G6012" t="s">
        <v>387</v>
      </c>
      <c r="H6012" t="s">
        <v>388</v>
      </c>
      <c r="I6012" t="s">
        <v>74</v>
      </c>
      <c r="J6012" t="s">
        <v>75</v>
      </c>
      <c r="K6012">
        <v>1</v>
      </c>
      <c r="L6012" s="2">
        <v>3200</v>
      </c>
      <c r="M6012">
        <v>10</v>
      </c>
      <c r="N6012" s="2">
        <v>3200</v>
      </c>
      <c r="O6012" s="2">
        <v>320</v>
      </c>
      <c r="P6012" s="2">
        <v>2880</v>
      </c>
      <c r="Q6012" s="2">
        <v>1902.12</v>
      </c>
      <c r="R6012" s="2">
        <v>977.88</v>
      </c>
      <c r="S6012" t="s">
        <v>53</v>
      </c>
      <c r="T6012" t="s">
        <v>114</v>
      </c>
      <c r="U6012" t="s">
        <v>115</v>
      </c>
      <c r="V6012" t="s">
        <v>39</v>
      </c>
      <c r="W6012" t="s">
        <v>137</v>
      </c>
      <c r="X6012" t="s">
        <v>41</v>
      </c>
      <c r="Y6012" t="s">
        <v>56</v>
      </c>
      <c r="Z6012" t="s">
        <v>508</v>
      </c>
      <c r="AA6012" t="s">
        <v>44</v>
      </c>
      <c r="AB6012" t="s">
        <v>44</v>
      </c>
    </row>
    <row r="6013" spans="1:28" x14ac:dyDescent="0.25">
      <c r="A6013" t="s">
        <v>10708</v>
      </c>
      <c r="B6013" s="1">
        <v>45777</v>
      </c>
      <c r="C6013" t="s">
        <v>4713</v>
      </c>
      <c r="D6013" t="s">
        <v>4714</v>
      </c>
      <c r="E6013">
        <v>30</v>
      </c>
      <c r="F6013" t="s">
        <v>31</v>
      </c>
      <c r="G6013" t="s">
        <v>188</v>
      </c>
      <c r="H6013" t="s">
        <v>189</v>
      </c>
      <c r="I6013" t="s">
        <v>34</v>
      </c>
      <c r="J6013" t="s">
        <v>190</v>
      </c>
      <c r="K6013">
        <v>2</v>
      </c>
      <c r="L6013" s="2">
        <v>1800</v>
      </c>
      <c r="M6013">
        <v>5</v>
      </c>
      <c r="N6013" s="2">
        <v>3600</v>
      </c>
      <c r="O6013" s="2">
        <v>180</v>
      </c>
      <c r="P6013" s="2">
        <v>3420</v>
      </c>
      <c r="Q6013" s="2">
        <v>2789.86</v>
      </c>
      <c r="R6013" s="2">
        <v>630.14</v>
      </c>
      <c r="S6013" t="s">
        <v>64</v>
      </c>
      <c r="T6013" t="s">
        <v>76</v>
      </c>
      <c r="U6013" t="s">
        <v>77</v>
      </c>
      <c r="V6013" t="s">
        <v>39</v>
      </c>
      <c r="W6013" t="s">
        <v>83</v>
      </c>
      <c r="X6013" t="s">
        <v>97</v>
      </c>
      <c r="Y6013" t="s">
        <v>56</v>
      </c>
      <c r="Z6013" t="s">
        <v>43</v>
      </c>
      <c r="AA6013" t="s">
        <v>68</v>
      </c>
      <c r="AB6013" t="s">
        <v>44</v>
      </c>
    </row>
    <row r="6014" spans="1:28" x14ac:dyDescent="0.25">
      <c r="A6014" t="s">
        <v>10709</v>
      </c>
      <c r="B6014" s="1">
        <v>45777</v>
      </c>
      <c r="C6014" t="s">
        <v>10710</v>
      </c>
      <c r="D6014" t="s">
        <v>10711</v>
      </c>
      <c r="E6014">
        <v>45</v>
      </c>
      <c r="F6014" t="s">
        <v>31</v>
      </c>
      <c r="G6014" t="s">
        <v>128</v>
      </c>
      <c r="H6014" t="s">
        <v>129</v>
      </c>
      <c r="I6014" t="s">
        <v>74</v>
      </c>
      <c r="J6014" t="s">
        <v>130</v>
      </c>
      <c r="K6014">
        <v>3</v>
      </c>
      <c r="L6014" s="2">
        <v>1700</v>
      </c>
      <c r="M6014">
        <v>0</v>
      </c>
      <c r="N6014" s="2">
        <v>5100</v>
      </c>
      <c r="O6014" s="2">
        <v>0</v>
      </c>
      <c r="P6014" s="2">
        <v>5100</v>
      </c>
      <c r="Q6014" s="2">
        <v>3578.07</v>
      </c>
      <c r="R6014" s="2">
        <v>1521.93</v>
      </c>
      <c r="S6014" t="s">
        <v>64</v>
      </c>
      <c r="T6014" t="s">
        <v>398</v>
      </c>
      <c r="U6014" t="s">
        <v>399</v>
      </c>
      <c r="V6014" t="s">
        <v>39</v>
      </c>
      <c r="W6014" t="s">
        <v>40</v>
      </c>
      <c r="X6014" t="s">
        <v>97</v>
      </c>
      <c r="Y6014" t="s">
        <v>42</v>
      </c>
      <c r="Z6014" t="s">
        <v>43</v>
      </c>
      <c r="AA6014" t="s">
        <v>44</v>
      </c>
      <c r="AB6014" t="s">
        <v>44</v>
      </c>
    </row>
    <row r="6015" spans="1:28" x14ac:dyDescent="0.25">
      <c r="A6015" t="s">
        <v>10712</v>
      </c>
      <c r="B6015" s="1">
        <v>45777</v>
      </c>
      <c r="C6015" t="s">
        <v>1019</v>
      </c>
      <c r="D6015" t="s">
        <v>1020</v>
      </c>
      <c r="E6015">
        <v>27</v>
      </c>
      <c r="F6015" t="s">
        <v>48</v>
      </c>
      <c r="G6015" t="s">
        <v>561</v>
      </c>
      <c r="H6015" t="s">
        <v>562</v>
      </c>
      <c r="I6015" t="s">
        <v>34</v>
      </c>
      <c r="J6015" t="s">
        <v>143</v>
      </c>
      <c r="K6015">
        <v>3</v>
      </c>
      <c r="L6015" s="2">
        <v>900</v>
      </c>
      <c r="M6015">
        <v>10</v>
      </c>
      <c r="N6015" s="2">
        <v>2700</v>
      </c>
      <c r="O6015" s="2">
        <v>270</v>
      </c>
      <c r="P6015" s="2">
        <v>2430</v>
      </c>
      <c r="Q6015" s="2">
        <v>1644.63</v>
      </c>
      <c r="R6015" s="2">
        <v>785.37</v>
      </c>
      <c r="S6015" t="s">
        <v>53</v>
      </c>
      <c r="T6015" t="s">
        <v>263</v>
      </c>
      <c r="U6015" t="s">
        <v>91</v>
      </c>
      <c r="V6015" t="s">
        <v>39</v>
      </c>
      <c r="W6015" t="s">
        <v>137</v>
      </c>
      <c r="X6015" t="s">
        <v>41</v>
      </c>
      <c r="Y6015" t="s">
        <v>42</v>
      </c>
      <c r="Z6015" t="s">
        <v>43</v>
      </c>
      <c r="AA6015" t="s">
        <v>44</v>
      </c>
      <c r="AB6015" t="s">
        <v>44</v>
      </c>
    </row>
    <row r="6016" spans="1:28" x14ac:dyDescent="0.25">
      <c r="A6016" t="s">
        <v>10713</v>
      </c>
      <c r="B6016" s="1">
        <v>45777</v>
      </c>
      <c r="C6016" t="s">
        <v>2715</v>
      </c>
      <c r="D6016" t="s">
        <v>2716</v>
      </c>
      <c r="E6016">
        <v>55</v>
      </c>
      <c r="F6016" t="s">
        <v>48</v>
      </c>
      <c r="G6016" t="s">
        <v>387</v>
      </c>
      <c r="H6016" t="s">
        <v>388</v>
      </c>
      <c r="I6016" t="s">
        <v>74</v>
      </c>
      <c r="J6016" t="s">
        <v>75</v>
      </c>
      <c r="K6016">
        <v>2</v>
      </c>
      <c r="L6016" s="2">
        <v>3200</v>
      </c>
      <c r="M6016">
        <v>15</v>
      </c>
      <c r="N6016" s="2">
        <v>6400</v>
      </c>
      <c r="O6016" s="2">
        <v>960</v>
      </c>
      <c r="P6016" s="2">
        <v>5440</v>
      </c>
      <c r="Q6016" s="2">
        <v>3417.98</v>
      </c>
      <c r="R6016" s="2">
        <v>2022.02</v>
      </c>
      <c r="S6016" t="s">
        <v>53</v>
      </c>
      <c r="T6016" t="s">
        <v>76</v>
      </c>
      <c r="U6016" t="s">
        <v>77</v>
      </c>
      <c r="V6016" t="s">
        <v>39</v>
      </c>
      <c r="W6016" t="s">
        <v>137</v>
      </c>
      <c r="X6016" t="s">
        <v>97</v>
      </c>
      <c r="Y6016" t="s">
        <v>42</v>
      </c>
      <c r="Z6016" t="s">
        <v>43</v>
      </c>
      <c r="AA6016" t="s">
        <v>44</v>
      </c>
      <c r="AB6016" t="s">
        <v>44</v>
      </c>
    </row>
    <row r="6017" spans="1:28" x14ac:dyDescent="0.25">
      <c r="A6017" t="s">
        <v>10714</v>
      </c>
      <c r="B6017" s="1">
        <v>45777</v>
      </c>
      <c r="C6017" t="s">
        <v>2322</v>
      </c>
      <c r="D6017" t="s">
        <v>2323</v>
      </c>
      <c r="E6017">
        <v>24</v>
      </c>
      <c r="F6017" t="s">
        <v>111</v>
      </c>
      <c r="G6017" t="s">
        <v>561</v>
      </c>
      <c r="H6017" t="s">
        <v>562</v>
      </c>
      <c r="I6017" t="s">
        <v>34</v>
      </c>
      <c r="J6017" t="s">
        <v>143</v>
      </c>
      <c r="K6017">
        <v>3</v>
      </c>
      <c r="L6017" s="2">
        <v>900</v>
      </c>
      <c r="M6017">
        <v>30</v>
      </c>
      <c r="N6017" s="2">
        <v>2700</v>
      </c>
      <c r="O6017" s="2">
        <v>810</v>
      </c>
      <c r="P6017" s="2">
        <v>1890</v>
      </c>
      <c r="Q6017" s="2">
        <v>1357.43</v>
      </c>
      <c r="R6017" s="2">
        <v>532.57000000000005</v>
      </c>
      <c r="S6017" t="s">
        <v>36</v>
      </c>
      <c r="T6017" t="s">
        <v>407</v>
      </c>
      <c r="U6017" t="s">
        <v>408</v>
      </c>
      <c r="V6017" t="s">
        <v>39</v>
      </c>
      <c r="W6017" t="s">
        <v>92</v>
      </c>
      <c r="X6017" t="s">
        <v>97</v>
      </c>
      <c r="Y6017" t="s">
        <v>42</v>
      </c>
      <c r="Z6017" t="s">
        <v>43</v>
      </c>
      <c r="AA6017" t="s">
        <v>44</v>
      </c>
      <c r="AB6017" t="s">
        <v>44</v>
      </c>
    </row>
    <row r="6018" spans="1:28" x14ac:dyDescent="0.25">
      <c r="A6018" t="s">
        <v>10715</v>
      </c>
      <c r="B6018" s="1">
        <v>45777</v>
      </c>
      <c r="C6018" t="s">
        <v>379</v>
      </c>
      <c r="D6018" t="s">
        <v>380</v>
      </c>
      <c r="E6018">
        <v>60</v>
      </c>
      <c r="F6018" t="s">
        <v>31</v>
      </c>
      <c r="G6018" t="s">
        <v>352</v>
      </c>
      <c r="H6018" t="s">
        <v>353</v>
      </c>
      <c r="I6018" t="s">
        <v>103</v>
      </c>
      <c r="J6018" t="s">
        <v>104</v>
      </c>
      <c r="K6018">
        <v>1</v>
      </c>
      <c r="L6018" s="2">
        <v>850</v>
      </c>
      <c r="M6018">
        <v>0</v>
      </c>
      <c r="N6018" s="2">
        <v>850</v>
      </c>
      <c r="O6018" s="2">
        <v>0</v>
      </c>
      <c r="P6018" s="2">
        <v>850</v>
      </c>
      <c r="Q6018" s="2">
        <v>687.72</v>
      </c>
      <c r="R6018" s="2">
        <v>162.28</v>
      </c>
      <c r="S6018" t="s">
        <v>64</v>
      </c>
      <c r="T6018" t="s">
        <v>578</v>
      </c>
      <c r="U6018" t="s">
        <v>579</v>
      </c>
      <c r="V6018" t="s">
        <v>39</v>
      </c>
      <c r="W6018" t="s">
        <v>124</v>
      </c>
      <c r="X6018" t="s">
        <v>41</v>
      </c>
      <c r="Y6018" t="s">
        <v>56</v>
      </c>
      <c r="Z6018" t="s">
        <v>43</v>
      </c>
      <c r="AA6018" t="s">
        <v>44</v>
      </c>
      <c r="AB6018" t="s">
        <v>44</v>
      </c>
    </row>
    <row r="6019" spans="1:28" x14ac:dyDescent="0.25">
      <c r="A6019" t="s">
        <v>10716</v>
      </c>
      <c r="B6019" s="1">
        <v>45778</v>
      </c>
      <c r="C6019" t="s">
        <v>657</v>
      </c>
      <c r="D6019" t="s">
        <v>658</v>
      </c>
      <c r="E6019">
        <v>18</v>
      </c>
      <c r="F6019" t="s">
        <v>111</v>
      </c>
      <c r="G6019" t="s">
        <v>280</v>
      </c>
      <c r="H6019" t="s">
        <v>281</v>
      </c>
      <c r="I6019" t="s">
        <v>62</v>
      </c>
      <c r="J6019" t="s">
        <v>190</v>
      </c>
      <c r="K6019">
        <v>2</v>
      </c>
      <c r="L6019" s="2">
        <v>700</v>
      </c>
      <c r="M6019">
        <v>10</v>
      </c>
      <c r="N6019" s="2">
        <v>1400</v>
      </c>
      <c r="O6019" s="2">
        <v>140</v>
      </c>
      <c r="P6019" s="2">
        <v>1260</v>
      </c>
      <c r="Q6019" s="2">
        <v>800.89</v>
      </c>
      <c r="R6019" s="2">
        <v>459.11</v>
      </c>
      <c r="S6019" t="s">
        <v>53</v>
      </c>
      <c r="T6019" t="s">
        <v>178</v>
      </c>
      <c r="U6019" t="s">
        <v>154</v>
      </c>
      <c r="V6019" t="s">
        <v>39</v>
      </c>
      <c r="W6019" t="s">
        <v>92</v>
      </c>
      <c r="X6019" t="s">
        <v>97</v>
      </c>
      <c r="Y6019" t="s">
        <v>42</v>
      </c>
      <c r="Z6019" t="s">
        <v>43</v>
      </c>
      <c r="AA6019" t="s">
        <v>44</v>
      </c>
      <c r="AB6019" t="s">
        <v>44</v>
      </c>
    </row>
    <row r="6020" spans="1:28" x14ac:dyDescent="0.25">
      <c r="A6020" t="s">
        <v>10717</v>
      </c>
      <c r="B6020" s="1">
        <v>45778</v>
      </c>
      <c r="C6020" t="s">
        <v>3051</v>
      </c>
      <c r="D6020" t="s">
        <v>3052</v>
      </c>
      <c r="E6020">
        <v>29</v>
      </c>
      <c r="F6020" t="s">
        <v>31</v>
      </c>
      <c r="G6020" t="s">
        <v>72</v>
      </c>
      <c r="H6020" t="s">
        <v>73</v>
      </c>
      <c r="I6020" t="s">
        <v>74</v>
      </c>
      <c r="J6020" t="s">
        <v>75</v>
      </c>
      <c r="K6020">
        <v>1</v>
      </c>
      <c r="L6020" s="2">
        <v>2200</v>
      </c>
      <c r="M6020">
        <v>15</v>
      </c>
      <c r="N6020" s="2">
        <v>2200</v>
      </c>
      <c r="O6020" s="2">
        <v>330</v>
      </c>
      <c r="P6020" s="2">
        <v>1870</v>
      </c>
      <c r="Q6020" s="2">
        <v>1034.8499999999999</v>
      </c>
      <c r="R6020" s="2">
        <v>835.15</v>
      </c>
      <c r="S6020" t="s">
        <v>53</v>
      </c>
      <c r="T6020" t="s">
        <v>105</v>
      </c>
      <c r="U6020" t="s">
        <v>106</v>
      </c>
      <c r="V6020" t="s">
        <v>39</v>
      </c>
      <c r="W6020" t="s">
        <v>92</v>
      </c>
      <c r="X6020" t="s">
        <v>41</v>
      </c>
      <c r="Y6020" t="s">
        <v>42</v>
      </c>
      <c r="Z6020" t="s">
        <v>43</v>
      </c>
      <c r="AA6020" t="s">
        <v>44</v>
      </c>
      <c r="AB6020" t="s">
        <v>44</v>
      </c>
    </row>
    <row r="6021" spans="1:28" x14ac:dyDescent="0.25">
      <c r="A6021" t="s">
        <v>10718</v>
      </c>
      <c r="B6021" s="1">
        <v>45778</v>
      </c>
      <c r="C6021" t="s">
        <v>9491</v>
      </c>
      <c r="D6021" t="s">
        <v>9492</v>
      </c>
      <c r="E6021">
        <v>28</v>
      </c>
      <c r="F6021" t="s">
        <v>31</v>
      </c>
      <c r="G6021" t="s">
        <v>32</v>
      </c>
      <c r="H6021" t="s">
        <v>33</v>
      </c>
      <c r="I6021" t="s">
        <v>34</v>
      </c>
      <c r="J6021" t="s">
        <v>35</v>
      </c>
      <c r="K6021">
        <v>3</v>
      </c>
      <c r="L6021" s="2">
        <v>55000</v>
      </c>
      <c r="M6021">
        <v>20</v>
      </c>
      <c r="N6021" s="2">
        <v>165000</v>
      </c>
      <c r="O6021" s="2">
        <v>33000</v>
      </c>
      <c r="P6021" s="2">
        <v>132000</v>
      </c>
      <c r="Q6021" s="2">
        <v>102594.89</v>
      </c>
      <c r="R6021" s="2">
        <v>29405.11</v>
      </c>
      <c r="S6021" t="s">
        <v>64</v>
      </c>
      <c r="T6021" t="s">
        <v>136</v>
      </c>
      <c r="U6021" t="s">
        <v>38</v>
      </c>
      <c r="V6021" t="s">
        <v>39</v>
      </c>
      <c r="W6021" t="s">
        <v>66</v>
      </c>
      <c r="X6021" t="s">
        <v>41</v>
      </c>
      <c r="Y6021" t="s">
        <v>42</v>
      </c>
      <c r="Z6021" t="s">
        <v>43</v>
      </c>
      <c r="AA6021" t="s">
        <v>44</v>
      </c>
      <c r="AB6021" t="s">
        <v>44</v>
      </c>
    </row>
    <row r="6022" spans="1:28" x14ac:dyDescent="0.25">
      <c r="A6022" t="s">
        <v>10719</v>
      </c>
      <c r="B6022" s="1">
        <v>45778</v>
      </c>
      <c r="C6022" t="s">
        <v>3891</v>
      </c>
      <c r="D6022" t="s">
        <v>3892</v>
      </c>
      <c r="E6022">
        <v>50</v>
      </c>
      <c r="F6022" t="s">
        <v>31</v>
      </c>
      <c r="G6022" t="s">
        <v>119</v>
      </c>
      <c r="H6022" t="s">
        <v>120</v>
      </c>
      <c r="I6022" t="s">
        <v>62</v>
      </c>
      <c r="J6022" t="s">
        <v>121</v>
      </c>
      <c r="K6022">
        <v>1</v>
      </c>
      <c r="L6022" s="2">
        <v>4800</v>
      </c>
      <c r="M6022">
        <v>10</v>
      </c>
      <c r="N6022" s="2">
        <v>4800</v>
      </c>
      <c r="O6022" s="2">
        <v>480</v>
      </c>
      <c r="P6022" s="2">
        <v>4320</v>
      </c>
      <c r="Q6022" s="2">
        <v>3194.51</v>
      </c>
      <c r="R6022" s="2">
        <v>1125.49</v>
      </c>
      <c r="S6022" t="s">
        <v>53</v>
      </c>
      <c r="T6022" t="s">
        <v>275</v>
      </c>
      <c r="U6022" t="s">
        <v>123</v>
      </c>
      <c r="V6022" t="s">
        <v>39</v>
      </c>
      <c r="W6022" t="s">
        <v>137</v>
      </c>
      <c r="X6022" t="s">
        <v>41</v>
      </c>
      <c r="Y6022" t="s">
        <v>56</v>
      </c>
      <c r="Z6022" t="s">
        <v>43</v>
      </c>
      <c r="AA6022" t="s">
        <v>44</v>
      </c>
      <c r="AB6022" t="s">
        <v>44</v>
      </c>
    </row>
    <row r="6023" spans="1:28" x14ac:dyDescent="0.25">
      <c r="A6023" t="s">
        <v>10720</v>
      </c>
      <c r="B6023" s="1">
        <v>45778</v>
      </c>
      <c r="C6023" t="s">
        <v>419</v>
      </c>
      <c r="D6023" t="s">
        <v>420</v>
      </c>
      <c r="E6023">
        <v>29</v>
      </c>
      <c r="F6023" t="s">
        <v>111</v>
      </c>
      <c r="G6023" t="s">
        <v>273</v>
      </c>
      <c r="H6023" t="s">
        <v>274</v>
      </c>
      <c r="I6023" t="s">
        <v>51</v>
      </c>
      <c r="J6023" t="s">
        <v>52</v>
      </c>
      <c r="K6023">
        <v>2</v>
      </c>
      <c r="L6023" s="2">
        <v>250</v>
      </c>
      <c r="M6023">
        <v>20</v>
      </c>
      <c r="N6023" s="2">
        <v>500</v>
      </c>
      <c r="O6023" s="2">
        <v>100</v>
      </c>
      <c r="P6023" s="2">
        <v>400</v>
      </c>
      <c r="Q6023" s="2">
        <v>316.41000000000003</v>
      </c>
      <c r="R6023" s="2">
        <v>83.59</v>
      </c>
      <c r="S6023" t="s">
        <v>53</v>
      </c>
      <c r="T6023" t="s">
        <v>222</v>
      </c>
      <c r="U6023" t="s">
        <v>38</v>
      </c>
      <c r="V6023" t="s">
        <v>39</v>
      </c>
      <c r="W6023" t="s">
        <v>40</v>
      </c>
      <c r="X6023" t="s">
        <v>67</v>
      </c>
      <c r="Y6023" t="s">
        <v>56</v>
      </c>
      <c r="Z6023" t="s">
        <v>223</v>
      </c>
      <c r="AA6023" t="s">
        <v>44</v>
      </c>
      <c r="AB6023" t="s">
        <v>44</v>
      </c>
    </row>
    <row r="6024" spans="1:28" x14ac:dyDescent="0.25">
      <c r="A6024" t="s">
        <v>10721</v>
      </c>
      <c r="B6024" s="1">
        <v>45778</v>
      </c>
      <c r="C6024" t="s">
        <v>4594</v>
      </c>
      <c r="D6024" t="s">
        <v>4595</v>
      </c>
      <c r="E6024">
        <v>54</v>
      </c>
      <c r="F6024" t="s">
        <v>48</v>
      </c>
      <c r="G6024" t="s">
        <v>243</v>
      </c>
      <c r="H6024" t="s">
        <v>244</v>
      </c>
      <c r="I6024" t="s">
        <v>103</v>
      </c>
      <c r="J6024" t="s">
        <v>104</v>
      </c>
      <c r="K6024">
        <v>1</v>
      </c>
      <c r="L6024" s="2">
        <v>450</v>
      </c>
      <c r="M6024">
        <v>15</v>
      </c>
      <c r="N6024" s="2">
        <v>450</v>
      </c>
      <c r="O6024" s="2">
        <v>67.5</v>
      </c>
      <c r="P6024" s="2">
        <v>382.5</v>
      </c>
      <c r="Q6024" s="2">
        <v>249.31</v>
      </c>
      <c r="R6024" s="2">
        <v>133.19</v>
      </c>
      <c r="S6024" t="s">
        <v>36</v>
      </c>
      <c r="T6024" t="s">
        <v>90</v>
      </c>
      <c r="U6024" t="s">
        <v>91</v>
      </c>
      <c r="V6024" t="s">
        <v>39</v>
      </c>
      <c r="W6024" t="s">
        <v>92</v>
      </c>
      <c r="X6024" t="s">
        <v>67</v>
      </c>
      <c r="Y6024" t="s">
        <v>56</v>
      </c>
      <c r="Z6024" t="s">
        <v>43</v>
      </c>
      <c r="AA6024" t="s">
        <v>44</v>
      </c>
      <c r="AB6024" t="s">
        <v>44</v>
      </c>
    </row>
    <row r="6025" spans="1:28" x14ac:dyDescent="0.25">
      <c r="A6025" t="s">
        <v>10722</v>
      </c>
      <c r="B6025" s="1">
        <v>45778</v>
      </c>
      <c r="C6025" t="s">
        <v>1051</v>
      </c>
      <c r="D6025" t="s">
        <v>1052</v>
      </c>
      <c r="E6025">
        <v>35</v>
      </c>
      <c r="F6025" t="s">
        <v>31</v>
      </c>
      <c r="G6025" t="s">
        <v>141</v>
      </c>
      <c r="H6025" t="s">
        <v>142</v>
      </c>
      <c r="I6025" t="s">
        <v>74</v>
      </c>
      <c r="J6025" t="s">
        <v>143</v>
      </c>
      <c r="K6025">
        <v>3</v>
      </c>
      <c r="L6025" s="2">
        <v>900</v>
      </c>
      <c r="M6025">
        <v>0</v>
      </c>
      <c r="N6025" s="2">
        <v>2700</v>
      </c>
      <c r="O6025" s="2">
        <v>0</v>
      </c>
      <c r="P6025" s="2">
        <v>2700</v>
      </c>
      <c r="Q6025" s="2">
        <v>1528.29</v>
      </c>
      <c r="R6025" s="2">
        <v>1171.71</v>
      </c>
      <c r="S6025" t="s">
        <v>53</v>
      </c>
      <c r="T6025" t="s">
        <v>578</v>
      </c>
      <c r="U6025" t="s">
        <v>579</v>
      </c>
      <c r="V6025" t="s">
        <v>39</v>
      </c>
      <c r="W6025" t="s">
        <v>124</v>
      </c>
      <c r="X6025" t="s">
        <v>67</v>
      </c>
      <c r="Y6025" t="s">
        <v>56</v>
      </c>
      <c r="Z6025" t="s">
        <v>43</v>
      </c>
      <c r="AA6025" t="s">
        <v>44</v>
      </c>
      <c r="AB6025" t="s">
        <v>44</v>
      </c>
    </row>
    <row r="6026" spans="1:28" x14ac:dyDescent="0.25">
      <c r="A6026" t="s">
        <v>10723</v>
      </c>
      <c r="B6026" s="1">
        <v>45778</v>
      </c>
      <c r="C6026" t="s">
        <v>3155</v>
      </c>
      <c r="D6026" t="s">
        <v>3156</v>
      </c>
      <c r="E6026">
        <v>51</v>
      </c>
      <c r="F6026" t="s">
        <v>48</v>
      </c>
      <c r="G6026" t="s">
        <v>238</v>
      </c>
      <c r="H6026" t="s">
        <v>239</v>
      </c>
      <c r="I6026" t="s">
        <v>62</v>
      </c>
      <c r="J6026" t="s">
        <v>63</v>
      </c>
      <c r="K6026">
        <v>2</v>
      </c>
      <c r="L6026" s="2">
        <v>6500</v>
      </c>
      <c r="M6026">
        <v>5</v>
      </c>
      <c r="N6026" s="2">
        <v>13000</v>
      </c>
      <c r="O6026" s="2">
        <v>650</v>
      </c>
      <c r="P6026" s="2">
        <v>12350</v>
      </c>
      <c r="Q6026" s="2">
        <v>9773.2000000000007</v>
      </c>
      <c r="R6026" s="2">
        <v>2576.8000000000002</v>
      </c>
      <c r="S6026" t="s">
        <v>53</v>
      </c>
      <c r="T6026" t="s">
        <v>122</v>
      </c>
      <c r="U6026" t="s">
        <v>123</v>
      </c>
      <c r="V6026" t="s">
        <v>39</v>
      </c>
      <c r="W6026" t="s">
        <v>83</v>
      </c>
      <c r="X6026" t="s">
        <v>97</v>
      </c>
      <c r="Y6026" t="s">
        <v>56</v>
      </c>
      <c r="Z6026" t="s">
        <v>43</v>
      </c>
      <c r="AA6026" t="s">
        <v>44</v>
      </c>
      <c r="AB6026" t="s">
        <v>44</v>
      </c>
    </row>
    <row r="6027" spans="1:28" x14ac:dyDescent="0.25">
      <c r="A6027" t="s">
        <v>10724</v>
      </c>
      <c r="B6027" s="1">
        <v>45778</v>
      </c>
      <c r="C6027" t="s">
        <v>10725</v>
      </c>
      <c r="D6027" t="s">
        <v>10726</v>
      </c>
      <c r="E6027">
        <v>50</v>
      </c>
      <c r="F6027" t="s">
        <v>48</v>
      </c>
      <c r="G6027" t="s">
        <v>32</v>
      </c>
      <c r="H6027" t="s">
        <v>33</v>
      </c>
      <c r="I6027" t="s">
        <v>34</v>
      </c>
      <c r="J6027" t="s">
        <v>35</v>
      </c>
      <c r="K6027">
        <v>2</v>
      </c>
      <c r="L6027" s="2">
        <v>55000</v>
      </c>
      <c r="M6027">
        <v>10</v>
      </c>
      <c r="N6027" s="2">
        <v>110000</v>
      </c>
      <c r="O6027" s="2">
        <v>11000</v>
      </c>
      <c r="P6027" s="2">
        <v>99000</v>
      </c>
      <c r="Q6027" s="2">
        <v>55112.19</v>
      </c>
      <c r="R6027" s="2">
        <v>43887.81</v>
      </c>
      <c r="S6027" t="s">
        <v>53</v>
      </c>
      <c r="T6027" t="s">
        <v>178</v>
      </c>
      <c r="U6027" t="s">
        <v>154</v>
      </c>
      <c r="V6027" t="s">
        <v>39</v>
      </c>
      <c r="W6027" t="s">
        <v>66</v>
      </c>
      <c r="X6027" t="s">
        <v>41</v>
      </c>
      <c r="Y6027" t="s">
        <v>56</v>
      </c>
      <c r="Z6027" t="s">
        <v>144</v>
      </c>
      <c r="AA6027" t="s">
        <v>44</v>
      </c>
      <c r="AB6027" t="s">
        <v>44</v>
      </c>
    </row>
    <row r="6028" spans="1:28" x14ac:dyDescent="0.25">
      <c r="A6028" t="s">
        <v>10727</v>
      </c>
      <c r="B6028" s="1">
        <v>45778</v>
      </c>
      <c r="C6028" t="s">
        <v>1149</v>
      </c>
      <c r="D6028" t="s">
        <v>1150</v>
      </c>
      <c r="E6028">
        <v>21</v>
      </c>
      <c r="F6028" t="s">
        <v>111</v>
      </c>
      <c r="G6028" t="s">
        <v>280</v>
      </c>
      <c r="H6028" t="s">
        <v>281</v>
      </c>
      <c r="I6028" t="s">
        <v>62</v>
      </c>
      <c r="J6028" t="s">
        <v>190</v>
      </c>
      <c r="K6028">
        <v>2</v>
      </c>
      <c r="L6028" s="2">
        <v>700</v>
      </c>
      <c r="M6028">
        <v>15</v>
      </c>
      <c r="N6028" s="2">
        <v>1400</v>
      </c>
      <c r="O6028" s="2">
        <v>210</v>
      </c>
      <c r="P6028" s="2">
        <v>1190</v>
      </c>
      <c r="Q6028" s="2">
        <v>924.4</v>
      </c>
      <c r="R6028" s="2">
        <v>265.60000000000002</v>
      </c>
      <c r="S6028" t="s">
        <v>53</v>
      </c>
      <c r="T6028" t="s">
        <v>222</v>
      </c>
      <c r="U6028" t="s">
        <v>38</v>
      </c>
      <c r="V6028" t="s">
        <v>39</v>
      </c>
      <c r="W6028" t="s">
        <v>92</v>
      </c>
      <c r="X6028" t="s">
        <v>97</v>
      </c>
      <c r="Y6028" t="s">
        <v>56</v>
      </c>
      <c r="Z6028" t="s">
        <v>144</v>
      </c>
      <c r="AA6028" t="s">
        <v>44</v>
      </c>
      <c r="AB6028" t="s">
        <v>44</v>
      </c>
    </row>
    <row r="6029" spans="1:28" x14ac:dyDescent="0.25">
      <c r="A6029" t="s">
        <v>10728</v>
      </c>
      <c r="B6029" s="1">
        <v>45779</v>
      </c>
      <c r="C6029" t="s">
        <v>10729</v>
      </c>
      <c r="D6029" t="s">
        <v>10730</v>
      </c>
      <c r="E6029">
        <v>18</v>
      </c>
      <c r="F6029" t="s">
        <v>31</v>
      </c>
      <c r="G6029" t="s">
        <v>128</v>
      </c>
      <c r="H6029" t="s">
        <v>129</v>
      </c>
      <c r="I6029" t="s">
        <v>74</v>
      </c>
      <c r="J6029" t="s">
        <v>130</v>
      </c>
      <c r="K6029">
        <v>1</v>
      </c>
      <c r="L6029" s="2">
        <v>1700</v>
      </c>
      <c r="M6029">
        <v>15</v>
      </c>
      <c r="N6029" s="2">
        <v>1700</v>
      </c>
      <c r="O6029" s="2">
        <v>255</v>
      </c>
      <c r="P6029" s="2">
        <v>1445</v>
      </c>
      <c r="Q6029" s="2">
        <v>1072.78</v>
      </c>
      <c r="R6029" s="2">
        <v>372.22</v>
      </c>
      <c r="S6029" t="s">
        <v>36</v>
      </c>
      <c r="T6029" t="s">
        <v>275</v>
      </c>
      <c r="U6029" t="s">
        <v>123</v>
      </c>
      <c r="V6029" t="s">
        <v>39</v>
      </c>
      <c r="W6029" t="s">
        <v>40</v>
      </c>
      <c r="X6029" t="s">
        <v>41</v>
      </c>
      <c r="Y6029" t="s">
        <v>42</v>
      </c>
      <c r="Z6029" t="s">
        <v>43</v>
      </c>
      <c r="AA6029" t="s">
        <v>44</v>
      </c>
      <c r="AB6029" t="s">
        <v>44</v>
      </c>
    </row>
    <row r="6030" spans="1:28" x14ac:dyDescent="0.25">
      <c r="A6030" t="s">
        <v>10731</v>
      </c>
      <c r="B6030" s="1">
        <v>45779</v>
      </c>
      <c r="C6030" t="s">
        <v>519</v>
      </c>
      <c r="D6030" t="s">
        <v>520</v>
      </c>
      <c r="E6030">
        <v>25</v>
      </c>
      <c r="F6030" t="s">
        <v>111</v>
      </c>
      <c r="G6030" t="s">
        <v>352</v>
      </c>
      <c r="H6030" t="s">
        <v>353</v>
      </c>
      <c r="I6030" t="s">
        <v>103</v>
      </c>
      <c r="J6030" t="s">
        <v>104</v>
      </c>
      <c r="K6030">
        <v>2</v>
      </c>
      <c r="L6030" s="2">
        <v>850</v>
      </c>
      <c r="M6030">
        <v>10</v>
      </c>
      <c r="N6030" s="2">
        <v>1700</v>
      </c>
      <c r="O6030" s="2">
        <v>170</v>
      </c>
      <c r="P6030" s="2">
        <v>1530</v>
      </c>
      <c r="Q6030" s="2">
        <v>950.09</v>
      </c>
      <c r="R6030" s="2">
        <v>579.91</v>
      </c>
      <c r="S6030" t="s">
        <v>36</v>
      </c>
      <c r="T6030" t="s">
        <v>90</v>
      </c>
      <c r="U6030" t="s">
        <v>91</v>
      </c>
      <c r="V6030" t="s">
        <v>39</v>
      </c>
      <c r="W6030" t="s">
        <v>137</v>
      </c>
      <c r="X6030" t="s">
        <v>41</v>
      </c>
      <c r="Y6030" t="s">
        <v>42</v>
      </c>
      <c r="Z6030" t="s">
        <v>43</v>
      </c>
      <c r="AA6030" t="s">
        <v>44</v>
      </c>
      <c r="AB6030" t="s">
        <v>68</v>
      </c>
    </row>
    <row r="6031" spans="1:28" x14ac:dyDescent="0.25">
      <c r="A6031" t="s">
        <v>10732</v>
      </c>
      <c r="B6031" s="1">
        <v>45779</v>
      </c>
      <c r="C6031" t="s">
        <v>10733</v>
      </c>
      <c r="D6031" t="s">
        <v>10734</v>
      </c>
      <c r="E6031">
        <v>57</v>
      </c>
      <c r="F6031" t="s">
        <v>31</v>
      </c>
      <c r="G6031" t="s">
        <v>81</v>
      </c>
      <c r="H6031" t="s">
        <v>82</v>
      </c>
      <c r="I6031" t="s">
        <v>51</v>
      </c>
      <c r="J6031" t="s">
        <v>52</v>
      </c>
      <c r="K6031">
        <v>1</v>
      </c>
      <c r="L6031" s="2">
        <v>600</v>
      </c>
      <c r="M6031">
        <v>5</v>
      </c>
      <c r="N6031" s="2">
        <v>600</v>
      </c>
      <c r="O6031" s="2">
        <v>30</v>
      </c>
      <c r="P6031" s="2">
        <v>570</v>
      </c>
      <c r="Q6031" s="2">
        <v>385.67</v>
      </c>
      <c r="R6031" s="2">
        <v>184.33</v>
      </c>
      <c r="S6031" t="s">
        <v>53</v>
      </c>
      <c r="T6031" t="s">
        <v>105</v>
      </c>
      <c r="U6031" t="s">
        <v>106</v>
      </c>
      <c r="V6031" t="s">
        <v>39</v>
      </c>
      <c r="W6031" t="s">
        <v>124</v>
      </c>
      <c r="X6031" t="s">
        <v>41</v>
      </c>
      <c r="Y6031" t="s">
        <v>42</v>
      </c>
      <c r="Z6031" t="s">
        <v>43</v>
      </c>
      <c r="AA6031" t="s">
        <v>44</v>
      </c>
      <c r="AB6031" t="s">
        <v>44</v>
      </c>
    </row>
    <row r="6032" spans="1:28" x14ac:dyDescent="0.25">
      <c r="A6032" t="s">
        <v>10735</v>
      </c>
      <c r="B6032" s="1">
        <v>45779</v>
      </c>
      <c r="C6032" t="s">
        <v>8745</v>
      </c>
      <c r="D6032" t="s">
        <v>8746</v>
      </c>
      <c r="E6032">
        <v>25</v>
      </c>
      <c r="F6032" t="s">
        <v>111</v>
      </c>
      <c r="G6032" t="s">
        <v>158</v>
      </c>
      <c r="H6032" t="s">
        <v>159</v>
      </c>
      <c r="I6032" t="s">
        <v>51</v>
      </c>
      <c r="J6032" t="s">
        <v>52</v>
      </c>
      <c r="K6032">
        <v>2</v>
      </c>
      <c r="L6032" s="2">
        <v>650</v>
      </c>
      <c r="M6032">
        <v>15</v>
      </c>
      <c r="N6032" s="2">
        <v>1300</v>
      </c>
      <c r="O6032" s="2">
        <v>195</v>
      </c>
      <c r="P6032" s="2">
        <v>1105</v>
      </c>
      <c r="Q6032" s="2">
        <v>757.51</v>
      </c>
      <c r="R6032" s="2">
        <v>347.49</v>
      </c>
      <c r="S6032" t="s">
        <v>64</v>
      </c>
      <c r="T6032" t="s">
        <v>96</v>
      </c>
      <c r="U6032" t="s">
        <v>96</v>
      </c>
      <c r="V6032" t="s">
        <v>39</v>
      </c>
      <c r="W6032" t="s">
        <v>92</v>
      </c>
      <c r="X6032" t="s">
        <v>67</v>
      </c>
      <c r="Y6032" t="s">
        <v>84</v>
      </c>
      <c r="Z6032" t="s">
        <v>43</v>
      </c>
      <c r="AA6032" t="s">
        <v>44</v>
      </c>
      <c r="AB6032" t="s">
        <v>44</v>
      </c>
    </row>
    <row r="6033" spans="1:28" x14ac:dyDescent="0.25">
      <c r="A6033" t="s">
        <v>10736</v>
      </c>
      <c r="B6033" s="1">
        <v>45779</v>
      </c>
      <c r="C6033" t="s">
        <v>4189</v>
      </c>
      <c r="D6033" t="s">
        <v>4190</v>
      </c>
      <c r="E6033">
        <v>30</v>
      </c>
      <c r="F6033" t="s">
        <v>48</v>
      </c>
      <c r="G6033" t="s">
        <v>60</v>
      </c>
      <c r="H6033" t="s">
        <v>61</v>
      </c>
      <c r="I6033" t="s">
        <v>62</v>
      </c>
      <c r="J6033" t="s">
        <v>63</v>
      </c>
      <c r="K6033">
        <v>1</v>
      </c>
      <c r="L6033" s="2">
        <v>3500</v>
      </c>
      <c r="M6033">
        <v>5</v>
      </c>
      <c r="N6033" s="2">
        <v>3500</v>
      </c>
      <c r="O6033" s="2">
        <v>175</v>
      </c>
      <c r="P6033" s="2">
        <v>3325</v>
      </c>
      <c r="Q6033" s="2">
        <v>2322.06</v>
      </c>
      <c r="R6033" s="2">
        <v>1002.94</v>
      </c>
      <c r="S6033" t="s">
        <v>53</v>
      </c>
      <c r="T6033" t="s">
        <v>114</v>
      </c>
      <c r="U6033" t="s">
        <v>115</v>
      </c>
      <c r="V6033" t="s">
        <v>39</v>
      </c>
      <c r="W6033" t="s">
        <v>83</v>
      </c>
      <c r="X6033" t="s">
        <v>41</v>
      </c>
      <c r="Y6033" t="s">
        <v>42</v>
      </c>
      <c r="Z6033" t="s">
        <v>43</v>
      </c>
      <c r="AA6033" t="s">
        <v>44</v>
      </c>
      <c r="AB6033" t="s">
        <v>44</v>
      </c>
    </row>
    <row r="6034" spans="1:28" x14ac:dyDescent="0.25">
      <c r="A6034" t="s">
        <v>10737</v>
      </c>
      <c r="B6034" s="1">
        <v>45779</v>
      </c>
      <c r="C6034" t="s">
        <v>5963</v>
      </c>
      <c r="D6034" t="s">
        <v>5964</v>
      </c>
      <c r="E6034">
        <v>49</v>
      </c>
      <c r="F6034" t="s">
        <v>48</v>
      </c>
      <c r="G6034" t="s">
        <v>285</v>
      </c>
      <c r="H6034" t="s">
        <v>286</v>
      </c>
      <c r="I6034" t="s">
        <v>34</v>
      </c>
      <c r="J6034" t="s">
        <v>121</v>
      </c>
      <c r="K6034">
        <v>1</v>
      </c>
      <c r="L6034" s="2">
        <v>3200</v>
      </c>
      <c r="M6034">
        <v>10</v>
      </c>
      <c r="N6034" s="2">
        <v>3200</v>
      </c>
      <c r="O6034" s="2">
        <v>320</v>
      </c>
      <c r="P6034" s="2">
        <v>2880</v>
      </c>
      <c r="Q6034" s="2">
        <v>2281.39</v>
      </c>
      <c r="R6034" s="2">
        <v>598.61</v>
      </c>
      <c r="S6034" t="s">
        <v>53</v>
      </c>
      <c r="T6034" t="s">
        <v>114</v>
      </c>
      <c r="U6034" t="s">
        <v>115</v>
      </c>
      <c r="V6034" t="s">
        <v>39</v>
      </c>
      <c r="W6034" t="s">
        <v>40</v>
      </c>
      <c r="X6034" t="s">
        <v>97</v>
      </c>
      <c r="Y6034" t="s">
        <v>42</v>
      </c>
      <c r="Z6034" t="s">
        <v>43</v>
      </c>
      <c r="AA6034" t="s">
        <v>44</v>
      </c>
      <c r="AB6034" t="s">
        <v>44</v>
      </c>
    </row>
    <row r="6035" spans="1:28" x14ac:dyDescent="0.25">
      <c r="A6035" t="s">
        <v>10738</v>
      </c>
      <c r="B6035" s="1">
        <v>45779</v>
      </c>
      <c r="C6035" t="s">
        <v>6678</v>
      </c>
      <c r="D6035" t="s">
        <v>6679</v>
      </c>
      <c r="E6035">
        <v>54</v>
      </c>
      <c r="F6035" t="s">
        <v>111</v>
      </c>
      <c r="G6035" t="s">
        <v>212</v>
      </c>
      <c r="H6035" t="s">
        <v>213</v>
      </c>
      <c r="I6035" t="s">
        <v>51</v>
      </c>
      <c r="J6035" t="s">
        <v>52</v>
      </c>
      <c r="K6035">
        <v>1</v>
      </c>
      <c r="L6035" s="2">
        <v>400</v>
      </c>
      <c r="M6035">
        <v>20</v>
      </c>
      <c r="N6035" s="2">
        <v>400</v>
      </c>
      <c r="O6035" s="2">
        <v>80</v>
      </c>
      <c r="P6035" s="2">
        <v>320</v>
      </c>
      <c r="Q6035" s="2">
        <v>207.19</v>
      </c>
      <c r="R6035" s="2">
        <v>112.81</v>
      </c>
      <c r="S6035" t="s">
        <v>53</v>
      </c>
      <c r="T6035" t="s">
        <v>105</v>
      </c>
      <c r="U6035" t="s">
        <v>106</v>
      </c>
      <c r="V6035" t="s">
        <v>39</v>
      </c>
      <c r="W6035" t="s">
        <v>83</v>
      </c>
      <c r="X6035" t="s">
        <v>41</v>
      </c>
      <c r="Y6035" t="s">
        <v>42</v>
      </c>
      <c r="Z6035" t="s">
        <v>43</v>
      </c>
      <c r="AA6035" t="s">
        <v>44</v>
      </c>
      <c r="AB6035" t="s">
        <v>44</v>
      </c>
    </row>
    <row r="6036" spans="1:28" x14ac:dyDescent="0.25">
      <c r="A6036" t="s">
        <v>10739</v>
      </c>
      <c r="B6036" s="1">
        <v>45779</v>
      </c>
      <c r="C6036" t="s">
        <v>233</v>
      </c>
      <c r="D6036" t="s">
        <v>234</v>
      </c>
      <c r="E6036">
        <v>29</v>
      </c>
      <c r="F6036" t="s">
        <v>48</v>
      </c>
      <c r="G6036" t="s">
        <v>352</v>
      </c>
      <c r="H6036" t="s">
        <v>353</v>
      </c>
      <c r="I6036" t="s">
        <v>103</v>
      </c>
      <c r="J6036" t="s">
        <v>104</v>
      </c>
      <c r="K6036">
        <v>5</v>
      </c>
      <c r="L6036" s="2">
        <v>850</v>
      </c>
      <c r="M6036">
        <v>20</v>
      </c>
      <c r="N6036" s="2">
        <v>4250</v>
      </c>
      <c r="O6036" s="2">
        <v>850</v>
      </c>
      <c r="P6036" s="2">
        <v>3400</v>
      </c>
      <c r="Q6036" s="2">
        <v>2553.4899999999998</v>
      </c>
      <c r="R6036" s="2">
        <v>846.51</v>
      </c>
      <c r="S6036" t="s">
        <v>53</v>
      </c>
      <c r="T6036" t="s">
        <v>153</v>
      </c>
      <c r="U6036" t="s">
        <v>154</v>
      </c>
      <c r="V6036" t="s">
        <v>39</v>
      </c>
      <c r="W6036" t="s">
        <v>124</v>
      </c>
      <c r="X6036" t="s">
        <v>67</v>
      </c>
      <c r="Y6036" t="s">
        <v>56</v>
      </c>
      <c r="Z6036" t="s">
        <v>107</v>
      </c>
      <c r="AA6036" t="s">
        <v>44</v>
      </c>
      <c r="AB6036" t="s">
        <v>44</v>
      </c>
    </row>
    <row r="6037" spans="1:28" x14ac:dyDescent="0.25">
      <c r="A6037" t="s">
        <v>10740</v>
      </c>
      <c r="B6037" s="1">
        <v>45779</v>
      </c>
      <c r="C6037" t="s">
        <v>2042</v>
      </c>
      <c r="D6037" t="s">
        <v>2043</v>
      </c>
      <c r="E6037">
        <v>23</v>
      </c>
      <c r="F6037" t="s">
        <v>31</v>
      </c>
      <c r="G6037" t="s">
        <v>81</v>
      </c>
      <c r="H6037" t="s">
        <v>82</v>
      </c>
      <c r="I6037" t="s">
        <v>51</v>
      </c>
      <c r="J6037" t="s">
        <v>52</v>
      </c>
      <c r="K6037">
        <v>1</v>
      </c>
      <c r="L6037" s="2">
        <v>600</v>
      </c>
      <c r="M6037">
        <v>5</v>
      </c>
      <c r="N6037" s="2">
        <v>600</v>
      </c>
      <c r="O6037" s="2">
        <v>30</v>
      </c>
      <c r="P6037" s="2">
        <v>570</v>
      </c>
      <c r="Q6037" s="2">
        <v>348.47</v>
      </c>
      <c r="R6037" s="2">
        <v>221.53</v>
      </c>
      <c r="S6037" t="s">
        <v>36</v>
      </c>
      <c r="T6037" t="s">
        <v>76</v>
      </c>
      <c r="U6037" t="s">
        <v>77</v>
      </c>
      <c r="V6037" t="s">
        <v>39</v>
      </c>
      <c r="W6037" t="s">
        <v>92</v>
      </c>
      <c r="X6037" t="s">
        <v>67</v>
      </c>
      <c r="Y6037" t="s">
        <v>56</v>
      </c>
      <c r="Z6037" t="s">
        <v>43</v>
      </c>
      <c r="AA6037" t="s">
        <v>44</v>
      </c>
      <c r="AB6037" t="s">
        <v>44</v>
      </c>
    </row>
    <row r="6038" spans="1:28" x14ac:dyDescent="0.25">
      <c r="A6038" t="s">
        <v>10741</v>
      </c>
      <c r="B6038" s="1">
        <v>45779</v>
      </c>
      <c r="C6038" t="s">
        <v>821</v>
      </c>
      <c r="D6038" t="s">
        <v>822</v>
      </c>
      <c r="E6038">
        <v>19</v>
      </c>
      <c r="F6038" t="s">
        <v>48</v>
      </c>
      <c r="G6038" t="s">
        <v>119</v>
      </c>
      <c r="H6038" t="s">
        <v>120</v>
      </c>
      <c r="I6038" t="s">
        <v>62</v>
      </c>
      <c r="J6038" t="s">
        <v>121</v>
      </c>
      <c r="K6038">
        <v>1</v>
      </c>
      <c r="L6038" s="2">
        <v>4800</v>
      </c>
      <c r="M6038">
        <v>15</v>
      </c>
      <c r="N6038" s="2">
        <v>4800</v>
      </c>
      <c r="O6038" s="2">
        <v>720</v>
      </c>
      <c r="P6038" s="2">
        <v>4080</v>
      </c>
      <c r="Q6038" s="2">
        <v>2686.63</v>
      </c>
      <c r="R6038" s="2">
        <v>1393.37</v>
      </c>
      <c r="S6038" t="s">
        <v>53</v>
      </c>
      <c r="T6038" t="s">
        <v>290</v>
      </c>
      <c r="U6038" t="s">
        <v>291</v>
      </c>
      <c r="V6038" t="s">
        <v>39</v>
      </c>
      <c r="W6038" t="s">
        <v>92</v>
      </c>
      <c r="X6038" t="s">
        <v>97</v>
      </c>
      <c r="Y6038" t="s">
        <v>56</v>
      </c>
      <c r="Z6038" t="s">
        <v>107</v>
      </c>
      <c r="AA6038" t="s">
        <v>44</v>
      </c>
      <c r="AB6038" t="s">
        <v>44</v>
      </c>
    </row>
    <row r="6039" spans="1:28" x14ac:dyDescent="0.25">
      <c r="A6039" t="s">
        <v>10742</v>
      </c>
      <c r="B6039" s="1">
        <v>45780</v>
      </c>
      <c r="C6039" t="s">
        <v>6672</v>
      </c>
      <c r="D6039" t="s">
        <v>6673</v>
      </c>
      <c r="E6039">
        <v>29</v>
      </c>
      <c r="F6039" t="s">
        <v>111</v>
      </c>
      <c r="G6039" t="s">
        <v>280</v>
      </c>
      <c r="H6039" t="s">
        <v>281</v>
      </c>
      <c r="I6039" t="s">
        <v>62</v>
      </c>
      <c r="J6039" t="s">
        <v>190</v>
      </c>
      <c r="K6039">
        <v>1</v>
      </c>
      <c r="L6039" s="2">
        <v>700</v>
      </c>
      <c r="M6039">
        <v>0</v>
      </c>
      <c r="N6039" s="2">
        <v>700</v>
      </c>
      <c r="O6039" s="2">
        <v>0</v>
      </c>
      <c r="P6039" s="2">
        <v>700</v>
      </c>
      <c r="Q6039" s="2">
        <v>530.09</v>
      </c>
      <c r="R6039" s="2">
        <v>169.91</v>
      </c>
      <c r="S6039" t="s">
        <v>53</v>
      </c>
      <c r="T6039" t="s">
        <v>37</v>
      </c>
      <c r="U6039" t="s">
        <v>38</v>
      </c>
      <c r="V6039" t="s">
        <v>39</v>
      </c>
      <c r="W6039" t="s">
        <v>83</v>
      </c>
      <c r="X6039" t="s">
        <v>67</v>
      </c>
      <c r="Y6039" t="s">
        <v>42</v>
      </c>
      <c r="Z6039" t="s">
        <v>43</v>
      </c>
      <c r="AA6039" t="s">
        <v>44</v>
      </c>
      <c r="AB6039" t="s">
        <v>44</v>
      </c>
    </row>
    <row r="6040" spans="1:28" x14ac:dyDescent="0.25">
      <c r="A6040" t="s">
        <v>10743</v>
      </c>
      <c r="B6040" s="1">
        <v>45780</v>
      </c>
      <c r="C6040" t="s">
        <v>3561</v>
      </c>
      <c r="D6040" t="s">
        <v>3562</v>
      </c>
      <c r="E6040">
        <v>41</v>
      </c>
      <c r="F6040" t="s">
        <v>31</v>
      </c>
      <c r="G6040" t="s">
        <v>436</v>
      </c>
      <c r="H6040" t="s">
        <v>437</v>
      </c>
      <c r="I6040" t="s">
        <v>74</v>
      </c>
      <c r="J6040" t="s">
        <v>190</v>
      </c>
      <c r="K6040">
        <v>4</v>
      </c>
      <c r="L6040" s="2">
        <v>1800</v>
      </c>
      <c r="M6040">
        <v>5</v>
      </c>
      <c r="N6040" s="2">
        <v>7200</v>
      </c>
      <c r="O6040" s="2">
        <v>360</v>
      </c>
      <c r="P6040" s="2">
        <v>6840</v>
      </c>
      <c r="Q6040" s="2">
        <v>5264.72</v>
      </c>
      <c r="R6040" s="2">
        <v>1575.28</v>
      </c>
      <c r="S6040" t="s">
        <v>53</v>
      </c>
      <c r="T6040" t="s">
        <v>178</v>
      </c>
      <c r="U6040" t="s">
        <v>154</v>
      </c>
      <c r="V6040" t="s">
        <v>39</v>
      </c>
      <c r="W6040" t="s">
        <v>124</v>
      </c>
      <c r="X6040" t="s">
        <v>67</v>
      </c>
      <c r="Y6040" t="s">
        <v>56</v>
      </c>
      <c r="Z6040" t="s">
        <v>43</v>
      </c>
      <c r="AA6040" t="s">
        <v>44</v>
      </c>
      <c r="AB6040" t="s">
        <v>44</v>
      </c>
    </row>
    <row r="6041" spans="1:28" x14ac:dyDescent="0.25">
      <c r="A6041" t="s">
        <v>10744</v>
      </c>
      <c r="B6041" s="1">
        <v>45780</v>
      </c>
      <c r="C6041" t="s">
        <v>5478</v>
      </c>
      <c r="D6041" t="s">
        <v>5479</v>
      </c>
      <c r="E6041">
        <v>38</v>
      </c>
      <c r="F6041" t="s">
        <v>31</v>
      </c>
      <c r="G6041" t="s">
        <v>176</v>
      </c>
      <c r="H6041" t="s">
        <v>177</v>
      </c>
      <c r="I6041" t="s">
        <v>34</v>
      </c>
      <c r="J6041" t="s">
        <v>35</v>
      </c>
      <c r="K6041">
        <v>1</v>
      </c>
      <c r="L6041" s="2">
        <v>6500</v>
      </c>
      <c r="M6041">
        <v>20</v>
      </c>
      <c r="N6041" s="2">
        <v>6500</v>
      </c>
      <c r="O6041" s="2">
        <v>1300</v>
      </c>
      <c r="P6041" s="2">
        <v>5200</v>
      </c>
      <c r="Q6041" s="2">
        <v>4208.33</v>
      </c>
      <c r="R6041" s="2">
        <v>991.67</v>
      </c>
      <c r="S6041" t="s">
        <v>53</v>
      </c>
      <c r="T6041" t="s">
        <v>398</v>
      </c>
      <c r="U6041" t="s">
        <v>399</v>
      </c>
      <c r="V6041" t="s">
        <v>39</v>
      </c>
      <c r="W6041" t="s">
        <v>66</v>
      </c>
      <c r="X6041" t="s">
        <v>67</v>
      </c>
      <c r="Y6041" t="s">
        <v>84</v>
      </c>
      <c r="Z6041" t="s">
        <v>43</v>
      </c>
      <c r="AA6041" t="s">
        <v>44</v>
      </c>
      <c r="AB6041" t="s">
        <v>44</v>
      </c>
    </row>
    <row r="6042" spans="1:28" x14ac:dyDescent="0.25">
      <c r="A6042" t="s">
        <v>10745</v>
      </c>
      <c r="B6042" s="1">
        <v>45780</v>
      </c>
      <c r="C6042" t="s">
        <v>1599</v>
      </c>
      <c r="D6042" t="s">
        <v>1600</v>
      </c>
      <c r="E6042">
        <v>23</v>
      </c>
      <c r="F6042" t="s">
        <v>48</v>
      </c>
      <c r="G6042" t="s">
        <v>298</v>
      </c>
      <c r="H6042" t="s">
        <v>299</v>
      </c>
      <c r="I6042" t="s">
        <v>103</v>
      </c>
      <c r="J6042" t="s">
        <v>104</v>
      </c>
      <c r="K6042">
        <v>2</v>
      </c>
      <c r="L6042" s="2">
        <v>700</v>
      </c>
      <c r="M6042">
        <v>10</v>
      </c>
      <c r="N6042" s="2">
        <v>1400</v>
      </c>
      <c r="O6042" s="2">
        <v>140</v>
      </c>
      <c r="P6042" s="2">
        <v>1260</v>
      </c>
      <c r="Q6042" s="2">
        <v>781.57</v>
      </c>
      <c r="R6042" s="2">
        <v>478.43</v>
      </c>
      <c r="S6042" t="s">
        <v>53</v>
      </c>
      <c r="T6042" t="s">
        <v>105</v>
      </c>
      <c r="U6042" t="s">
        <v>106</v>
      </c>
      <c r="V6042" t="s">
        <v>39</v>
      </c>
      <c r="W6042" t="s">
        <v>40</v>
      </c>
      <c r="X6042" t="s">
        <v>97</v>
      </c>
      <c r="Y6042" t="s">
        <v>84</v>
      </c>
      <c r="Z6042" t="s">
        <v>223</v>
      </c>
      <c r="AA6042" t="s">
        <v>44</v>
      </c>
      <c r="AB6042" t="s">
        <v>44</v>
      </c>
    </row>
    <row r="6043" spans="1:28" x14ac:dyDescent="0.25">
      <c r="A6043" t="s">
        <v>10746</v>
      </c>
      <c r="B6043" s="1">
        <v>45780</v>
      </c>
      <c r="C6043" t="s">
        <v>7552</v>
      </c>
      <c r="D6043" t="s">
        <v>7553</v>
      </c>
      <c r="E6043">
        <v>25</v>
      </c>
      <c r="F6043" t="s">
        <v>48</v>
      </c>
      <c r="G6043" t="s">
        <v>273</v>
      </c>
      <c r="H6043" t="s">
        <v>274</v>
      </c>
      <c r="I6043" t="s">
        <v>51</v>
      </c>
      <c r="J6043" t="s">
        <v>52</v>
      </c>
      <c r="K6043">
        <v>5</v>
      </c>
      <c r="L6043" s="2">
        <v>250</v>
      </c>
      <c r="M6043">
        <v>15</v>
      </c>
      <c r="N6043" s="2">
        <v>1250</v>
      </c>
      <c r="O6043" s="2">
        <v>187.5</v>
      </c>
      <c r="P6043" s="2">
        <v>1062.5</v>
      </c>
      <c r="Q6043" s="2">
        <v>623.77</v>
      </c>
      <c r="R6043" s="2">
        <v>438.73</v>
      </c>
      <c r="S6043" t="s">
        <v>53</v>
      </c>
      <c r="T6043" t="s">
        <v>578</v>
      </c>
      <c r="U6043" t="s">
        <v>579</v>
      </c>
      <c r="V6043" t="s">
        <v>39</v>
      </c>
      <c r="W6043" t="s">
        <v>40</v>
      </c>
      <c r="X6043" t="s">
        <v>67</v>
      </c>
      <c r="Y6043" t="s">
        <v>56</v>
      </c>
      <c r="Z6043" t="s">
        <v>43</v>
      </c>
      <c r="AA6043" t="s">
        <v>44</v>
      </c>
      <c r="AB6043" t="s">
        <v>44</v>
      </c>
    </row>
    <row r="6044" spans="1:28" x14ac:dyDescent="0.25">
      <c r="A6044" t="s">
        <v>10747</v>
      </c>
      <c r="B6044" s="1">
        <v>45780</v>
      </c>
      <c r="C6044" t="s">
        <v>1286</v>
      </c>
      <c r="D6044" t="s">
        <v>1287</v>
      </c>
      <c r="E6044">
        <v>42</v>
      </c>
      <c r="F6044" t="s">
        <v>111</v>
      </c>
      <c r="G6044" t="s">
        <v>285</v>
      </c>
      <c r="H6044" t="s">
        <v>286</v>
      </c>
      <c r="I6044" t="s">
        <v>34</v>
      </c>
      <c r="J6044" t="s">
        <v>121</v>
      </c>
      <c r="K6044">
        <v>2</v>
      </c>
      <c r="L6044" s="2">
        <v>3200</v>
      </c>
      <c r="M6044">
        <v>10</v>
      </c>
      <c r="N6044" s="2">
        <v>6400</v>
      </c>
      <c r="O6044" s="2">
        <v>640</v>
      </c>
      <c r="P6044" s="2">
        <v>5760</v>
      </c>
      <c r="Q6044" s="2">
        <v>3214.01</v>
      </c>
      <c r="R6044" s="2">
        <v>2545.9899999999998</v>
      </c>
      <c r="S6044" t="s">
        <v>53</v>
      </c>
      <c r="T6044" t="s">
        <v>114</v>
      </c>
      <c r="U6044" t="s">
        <v>115</v>
      </c>
      <c r="V6044" t="s">
        <v>39</v>
      </c>
      <c r="W6044" t="s">
        <v>137</v>
      </c>
      <c r="X6044" t="s">
        <v>41</v>
      </c>
      <c r="Y6044" t="s">
        <v>56</v>
      </c>
      <c r="Z6044" t="s">
        <v>43</v>
      </c>
      <c r="AA6044" t="s">
        <v>44</v>
      </c>
      <c r="AB6044" t="s">
        <v>44</v>
      </c>
    </row>
    <row r="6045" spans="1:28" x14ac:dyDescent="0.25">
      <c r="A6045" t="s">
        <v>10748</v>
      </c>
      <c r="B6045" s="1">
        <v>45780</v>
      </c>
      <c r="C6045" t="s">
        <v>1219</v>
      </c>
      <c r="D6045" t="s">
        <v>1220</v>
      </c>
      <c r="E6045">
        <v>53</v>
      </c>
      <c r="F6045" t="s">
        <v>31</v>
      </c>
      <c r="G6045" t="s">
        <v>207</v>
      </c>
      <c r="H6045" t="s">
        <v>208</v>
      </c>
      <c r="I6045" t="s">
        <v>34</v>
      </c>
      <c r="J6045" t="s">
        <v>143</v>
      </c>
      <c r="K6045">
        <v>2</v>
      </c>
      <c r="L6045" s="2">
        <v>18000</v>
      </c>
      <c r="M6045">
        <v>10</v>
      </c>
      <c r="N6045" s="2">
        <v>36000</v>
      </c>
      <c r="O6045" s="2">
        <v>3600</v>
      </c>
      <c r="P6045" s="2">
        <v>32400</v>
      </c>
      <c r="Q6045" s="2">
        <v>19403.43</v>
      </c>
      <c r="R6045" s="2">
        <v>12996.57</v>
      </c>
      <c r="S6045" t="s">
        <v>53</v>
      </c>
      <c r="T6045" t="s">
        <v>178</v>
      </c>
      <c r="U6045" t="s">
        <v>154</v>
      </c>
      <c r="V6045" t="s">
        <v>39</v>
      </c>
      <c r="W6045" t="s">
        <v>83</v>
      </c>
      <c r="X6045" t="s">
        <v>97</v>
      </c>
      <c r="Y6045" t="s">
        <v>56</v>
      </c>
      <c r="Z6045" t="s">
        <v>43</v>
      </c>
      <c r="AA6045" t="s">
        <v>44</v>
      </c>
      <c r="AB6045" t="s">
        <v>44</v>
      </c>
    </row>
    <row r="6046" spans="1:28" x14ac:dyDescent="0.25">
      <c r="A6046" t="s">
        <v>10749</v>
      </c>
      <c r="B6046" s="1">
        <v>45781</v>
      </c>
      <c r="C6046" t="s">
        <v>6579</v>
      </c>
      <c r="D6046" t="s">
        <v>6580</v>
      </c>
      <c r="E6046">
        <v>42</v>
      </c>
      <c r="F6046" t="s">
        <v>31</v>
      </c>
      <c r="G6046" t="s">
        <v>298</v>
      </c>
      <c r="H6046" t="s">
        <v>299</v>
      </c>
      <c r="I6046" t="s">
        <v>103</v>
      </c>
      <c r="J6046" t="s">
        <v>104</v>
      </c>
      <c r="K6046">
        <v>2</v>
      </c>
      <c r="L6046" s="2">
        <v>700</v>
      </c>
      <c r="M6046">
        <v>10</v>
      </c>
      <c r="N6046" s="2">
        <v>1400</v>
      </c>
      <c r="O6046" s="2">
        <v>140</v>
      </c>
      <c r="P6046" s="2">
        <v>1260</v>
      </c>
      <c r="Q6046" s="2">
        <v>822.05</v>
      </c>
      <c r="R6046" s="2">
        <v>437.95</v>
      </c>
      <c r="S6046" t="s">
        <v>53</v>
      </c>
      <c r="T6046" t="s">
        <v>54</v>
      </c>
      <c r="U6046" t="s">
        <v>55</v>
      </c>
      <c r="V6046" t="s">
        <v>39</v>
      </c>
      <c r="W6046" t="s">
        <v>137</v>
      </c>
      <c r="X6046" t="s">
        <v>97</v>
      </c>
      <c r="Y6046" t="s">
        <v>42</v>
      </c>
      <c r="Z6046" t="s">
        <v>223</v>
      </c>
      <c r="AA6046" t="s">
        <v>44</v>
      </c>
      <c r="AB6046" t="s">
        <v>68</v>
      </c>
    </row>
    <row r="6047" spans="1:28" x14ac:dyDescent="0.25">
      <c r="A6047" t="s">
        <v>10750</v>
      </c>
      <c r="B6047" s="1">
        <v>45781</v>
      </c>
      <c r="C6047" t="s">
        <v>2367</v>
      </c>
      <c r="D6047" t="s">
        <v>2368</v>
      </c>
      <c r="E6047">
        <v>32</v>
      </c>
      <c r="F6047" t="s">
        <v>48</v>
      </c>
      <c r="G6047" t="s">
        <v>112</v>
      </c>
      <c r="H6047" t="s">
        <v>113</v>
      </c>
      <c r="I6047" t="s">
        <v>103</v>
      </c>
      <c r="J6047" t="s">
        <v>104</v>
      </c>
      <c r="K6047">
        <v>1</v>
      </c>
      <c r="L6047" s="2">
        <v>650</v>
      </c>
      <c r="M6047">
        <v>0</v>
      </c>
      <c r="N6047" s="2">
        <v>650</v>
      </c>
      <c r="O6047" s="2">
        <v>0</v>
      </c>
      <c r="P6047" s="2">
        <v>650</v>
      </c>
      <c r="Q6047" s="2">
        <v>394.85</v>
      </c>
      <c r="R6047" s="2">
        <v>255.15</v>
      </c>
      <c r="S6047" t="s">
        <v>53</v>
      </c>
      <c r="T6047" t="s">
        <v>90</v>
      </c>
      <c r="U6047" t="s">
        <v>91</v>
      </c>
      <c r="V6047" t="s">
        <v>39</v>
      </c>
      <c r="W6047" t="s">
        <v>83</v>
      </c>
      <c r="X6047" t="s">
        <v>41</v>
      </c>
      <c r="Y6047" t="s">
        <v>56</v>
      </c>
      <c r="Z6047" t="s">
        <v>223</v>
      </c>
      <c r="AA6047" t="s">
        <v>44</v>
      </c>
      <c r="AB6047" t="s">
        <v>44</v>
      </c>
    </row>
    <row r="6048" spans="1:28" x14ac:dyDescent="0.25">
      <c r="A6048" t="s">
        <v>10751</v>
      </c>
      <c r="B6048" s="1">
        <v>45781</v>
      </c>
      <c r="C6048" t="s">
        <v>10710</v>
      </c>
      <c r="D6048" t="s">
        <v>10711</v>
      </c>
      <c r="E6048">
        <v>34</v>
      </c>
      <c r="F6048" t="s">
        <v>111</v>
      </c>
      <c r="G6048" t="s">
        <v>202</v>
      </c>
      <c r="H6048" t="s">
        <v>203</v>
      </c>
      <c r="I6048" t="s">
        <v>103</v>
      </c>
      <c r="J6048" t="s">
        <v>104</v>
      </c>
      <c r="K6048">
        <v>2</v>
      </c>
      <c r="L6048" s="2">
        <v>550</v>
      </c>
      <c r="M6048">
        <v>15</v>
      </c>
      <c r="N6048" s="2">
        <v>1100</v>
      </c>
      <c r="O6048" s="2">
        <v>165</v>
      </c>
      <c r="P6048" s="2">
        <v>935</v>
      </c>
      <c r="Q6048" s="2">
        <v>579.48</v>
      </c>
      <c r="R6048" s="2">
        <v>355.52</v>
      </c>
      <c r="S6048" t="s">
        <v>53</v>
      </c>
      <c r="T6048" t="s">
        <v>54</v>
      </c>
      <c r="U6048" t="s">
        <v>55</v>
      </c>
      <c r="V6048" t="s">
        <v>39</v>
      </c>
      <c r="W6048" t="s">
        <v>83</v>
      </c>
      <c r="X6048" t="s">
        <v>97</v>
      </c>
      <c r="Y6048" t="s">
        <v>56</v>
      </c>
      <c r="Z6048" t="s">
        <v>223</v>
      </c>
      <c r="AA6048" t="s">
        <v>68</v>
      </c>
      <c r="AB6048" t="s">
        <v>44</v>
      </c>
    </row>
    <row r="6049" spans="1:28" x14ac:dyDescent="0.25">
      <c r="A6049" t="s">
        <v>10752</v>
      </c>
      <c r="B6049" s="1">
        <v>45781</v>
      </c>
      <c r="C6049" t="s">
        <v>7341</v>
      </c>
      <c r="D6049" t="s">
        <v>7342</v>
      </c>
      <c r="E6049">
        <v>60</v>
      </c>
      <c r="F6049" t="s">
        <v>31</v>
      </c>
      <c r="G6049" t="s">
        <v>60</v>
      </c>
      <c r="H6049" t="s">
        <v>61</v>
      </c>
      <c r="I6049" t="s">
        <v>62</v>
      </c>
      <c r="J6049" t="s">
        <v>63</v>
      </c>
      <c r="K6049">
        <v>1</v>
      </c>
      <c r="L6049" s="2">
        <v>3500</v>
      </c>
      <c r="M6049">
        <v>10</v>
      </c>
      <c r="N6049" s="2">
        <v>3500</v>
      </c>
      <c r="O6049" s="2">
        <v>350</v>
      </c>
      <c r="P6049" s="2">
        <v>3150</v>
      </c>
      <c r="Q6049" s="2">
        <v>2277.6</v>
      </c>
      <c r="R6049" s="2">
        <v>872.4</v>
      </c>
      <c r="S6049" t="s">
        <v>53</v>
      </c>
      <c r="T6049" t="s">
        <v>275</v>
      </c>
      <c r="U6049" t="s">
        <v>123</v>
      </c>
      <c r="V6049" t="s">
        <v>39</v>
      </c>
      <c r="W6049" t="s">
        <v>137</v>
      </c>
      <c r="X6049" t="s">
        <v>41</v>
      </c>
      <c r="Y6049" t="s">
        <v>84</v>
      </c>
      <c r="Z6049" t="s">
        <v>107</v>
      </c>
      <c r="AA6049" t="s">
        <v>44</v>
      </c>
      <c r="AB6049" t="s">
        <v>44</v>
      </c>
    </row>
    <row r="6050" spans="1:28" x14ac:dyDescent="0.25">
      <c r="A6050" t="s">
        <v>10753</v>
      </c>
      <c r="B6050" s="1">
        <v>45781</v>
      </c>
      <c r="C6050" t="s">
        <v>5672</v>
      </c>
      <c r="D6050" t="s">
        <v>5673</v>
      </c>
      <c r="E6050">
        <v>51</v>
      </c>
      <c r="F6050" t="s">
        <v>48</v>
      </c>
      <c r="G6050" t="s">
        <v>81</v>
      </c>
      <c r="H6050" t="s">
        <v>82</v>
      </c>
      <c r="I6050" t="s">
        <v>51</v>
      </c>
      <c r="J6050" t="s">
        <v>52</v>
      </c>
      <c r="K6050">
        <v>2</v>
      </c>
      <c r="L6050" s="2">
        <v>600</v>
      </c>
      <c r="M6050">
        <v>10</v>
      </c>
      <c r="N6050" s="2">
        <v>1200</v>
      </c>
      <c r="O6050" s="2">
        <v>120</v>
      </c>
      <c r="P6050" s="2">
        <v>1080</v>
      </c>
      <c r="Q6050" s="2">
        <v>648.72</v>
      </c>
      <c r="R6050" s="2">
        <v>431.28</v>
      </c>
      <c r="S6050" t="s">
        <v>53</v>
      </c>
      <c r="T6050" t="s">
        <v>114</v>
      </c>
      <c r="U6050" t="s">
        <v>115</v>
      </c>
      <c r="V6050" t="s">
        <v>39</v>
      </c>
      <c r="W6050" t="s">
        <v>83</v>
      </c>
      <c r="X6050" t="s">
        <v>41</v>
      </c>
      <c r="Y6050" t="s">
        <v>56</v>
      </c>
      <c r="Z6050" t="s">
        <v>43</v>
      </c>
      <c r="AA6050" t="s">
        <v>44</v>
      </c>
      <c r="AB6050" t="s">
        <v>44</v>
      </c>
    </row>
    <row r="6051" spans="1:28" x14ac:dyDescent="0.25">
      <c r="A6051" t="s">
        <v>10754</v>
      </c>
      <c r="B6051" s="1">
        <v>45781</v>
      </c>
      <c r="C6051" t="s">
        <v>4051</v>
      </c>
      <c r="D6051" t="s">
        <v>4052</v>
      </c>
      <c r="E6051">
        <v>44</v>
      </c>
      <c r="F6051" t="s">
        <v>48</v>
      </c>
      <c r="G6051" t="s">
        <v>561</v>
      </c>
      <c r="H6051" t="s">
        <v>562</v>
      </c>
      <c r="I6051" t="s">
        <v>34</v>
      </c>
      <c r="J6051" t="s">
        <v>143</v>
      </c>
      <c r="K6051">
        <v>2</v>
      </c>
      <c r="L6051" s="2">
        <v>900</v>
      </c>
      <c r="M6051">
        <v>10</v>
      </c>
      <c r="N6051" s="2">
        <v>1800</v>
      </c>
      <c r="O6051" s="2">
        <v>180</v>
      </c>
      <c r="P6051" s="2">
        <v>1620</v>
      </c>
      <c r="Q6051" s="2">
        <v>1098.55</v>
      </c>
      <c r="R6051" s="2">
        <v>521.45000000000005</v>
      </c>
      <c r="S6051" t="s">
        <v>36</v>
      </c>
      <c r="T6051" t="s">
        <v>65</v>
      </c>
      <c r="U6051" t="s">
        <v>65</v>
      </c>
      <c r="V6051" t="s">
        <v>39</v>
      </c>
      <c r="W6051" t="s">
        <v>40</v>
      </c>
      <c r="X6051" t="s">
        <v>67</v>
      </c>
      <c r="Y6051" t="s">
        <v>56</v>
      </c>
      <c r="Z6051" t="s">
        <v>43</v>
      </c>
      <c r="AA6051" t="s">
        <v>44</v>
      </c>
      <c r="AB6051" t="s">
        <v>68</v>
      </c>
    </row>
    <row r="6052" spans="1:28" x14ac:dyDescent="0.25">
      <c r="A6052" t="s">
        <v>10755</v>
      </c>
      <c r="B6052" s="1">
        <v>45781</v>
      </c>
      <c r="C6052" t="s">
        <v>10756</v>
      </c>
      <c r="D6052" t="s">
        <v>10757</v>
      </c>
      <c r="E6052">
        <v>54</v>
      </c>
      <c r="F6052" t="s">
        <v>31</v>
      </c>
      <c r="G6052" t="s">
        <v>112</v>
      </c>
      <c r="H6052" t="s">
        <v>113</v>
      </c>
      <c r="I6052" t="s">
        <v>103</v>
      </c>
      <c r="J6052" t="s">
        <v>104</v>
      </c>
      <c r="K6052">
        <v>1</v>
      </c>
      <c r="L6052" s="2">
        <v>650</v>
      </c>
      <c r="M6052">
        <v>15</v>
      </c>
      <c r="N6052" s="2">
        <v>650</v>
      </c>
      <c r="O6052" s="2">
        <v>97.5</v>
      </c>
      <c r="P6052" s="2">
        <v>552.5</v>
      </c>
      <c r="Q6052" s="2">
        <v>329.91</v>
      </c>
      <c r="R6052" s="2">
        <v>222.59</v>
      </c>
      <c r="S6052" t="s">
        <v>36</v>
      </c>
      <c r="T6052" t="s">
        <v>90</v>
      </c>
      <c r="U6052" t="s">
        <v>91</v>
      </c>
      <c r="V6052" t="s">
        <v>39</v>
      </c>
      <c r="W6052" t="s">
        <v>137</v>
      </c>
      <c r="X6052" t="s">
        <v>97</v>
      </c>
      <c r="Y6052" t="s">
        <v>42</v>
      </c>
      <c r="Z6052" t="s">
        <v>43</v>
      </c>
      <c r="AA6052" t="s">
        <v>44</v>
      </c>
      <c r="AB6052" t="s">
        <v>44</v>
      </c>
    </row>
    <row r="6053" spans="1:28" x14ac:dyDescent="0.25">
      <c r="A6053" t="s">
        <v>10758</v>
      </c>
      <c r="B6053" s="1">
        <v>45781</v>
      </c>
      <c r="C6053" t="s">
        <v>10759</v>
      </c>
      <c r="D6053" t="s">
        <v>10760</v>
      </c>
      <c r="E6053">
        <v>22</v>
      </c>
      <c r="F6053" t="s">
        <v>111</v>
      </c>
      <c r="G6053" t="s">
        <v>202</v>
      </c>
      <c r="H6053" t="s">
        <v>203</v>
      </c>
      <c r="I6053" t="s">
        <v>103</v>
      </c>
      <c r="J6053" t="s">
        <v>104</v>
      </c>
      <c r="K6053">
        <v>2</v>
      </c>
      <c r="L6053" s="2">
        <v>550</v>
      </c>
      <c r="M6053">
        <v>20</v>
      </c>
      <c r="N6053" s="2">
        <v>1100</v>
      </c>
      <c r="O6053" s="2">
        <v>220</v>
      </c>
      <c r="P6053" s="2">
        <v>880</v>
      </c>
      <c r="Q6053" s="2">
        <v>560.35</v>
      </c>
      <c r="R6053" s="2">
        <v>319.64999999999998</v>
      </c>
      <c r="S6053" t="s">
        <v>36</v>
      </c>
      <c r="T6053" t="s">
        <v>105</v>
      </c>
      <c r="U6053" t="s">
        <v>106</v>
      </c>
      <c r="V6053" t="s">
        <v>39</v>
      </c>
      <c r="W6053" t="s">
        <v>66</v>
      </c>
      <c r="X6053" t="s">
        <v>97</v>
      </c>
      <c r="Y6053" t="s">
        <v>56</v>
      </c>
      <c r="Z6053" t="s">
        <v>43</v>
      </c>
      <c r="AA6053" t="s">
        <v>44</v>
      </c>
      <c r="AB6053" t="s">
        <v>44</v>
      </c>
    </row>
    <row r="6054" spans="1:28" x14ac:dyDescent="0.25">
      <c r="A6054" t="s">
        <v>10761</v>
      </c>
      <c r="B6054" s="1">
        <v>45781</v>
      </c>
      <c r="C6054" t="s">
        <v>3828</v>
      </c>
      <c r="D6054" t="s">
        <v>3829</v>
      </c>
      <c r="E6054">
        <v>59</v>
      </c>
      <c r="F6054" t="s">
        <v>48</v>
      </c>
      <c r="G6054" t="s">
        <v>238</v>
      </c>
      <c r="H6054" t="s">
        <v>239</v>
      </c>
      <c r="I6054" t="s">
        <v>62</v>
      </c>
      <c r="J6054" t="s">
        <v>63</v>
      </c>
      <c r="K6054">
        <v>2</v>
      </c>
      <c r="L6054" s="2">
        <v>6500</v>
      </c>
      <c r="M6054">
        <v>10</v>
      </c>
      <c r="N6054" s="2">
        <v>13000</v>
      </c>
      <c r="O6054" s="2">
        <v>1300</v>
      </c>
      <c r="P6054" s="2">
        <v>11700</v>
      </c>
      <c r="Q6054" s="2">
        <v>6829.6</v>
      </c>
      <c r="R6054" s="2">
        <v>4870.3999999999996</v>
      </c>
      <c r="S6054" t="s">
        <v>64</v>
      </c>
      <c r="T6054" t="s">
        <v>90</v>
      </c>
      <c r="U6054" t="s">
        <v>91</v>
      </c>
      <c r="V6054" t="s">
        <v>39</v>
      </c>
      <c r="W6054" t="s">
        <v>66</v>
      </c>
      <c r="X6054" t="s">
        <v>97</v>
      </c>
      <c r="Y6054" t="s">
        <v>56</v>
      </c>
      <c r="Z6054" t="s">
        <v>43</v>
      </c>
      <c r="AA6054" t="s">
        <v>44</v>
      </c>
      <c r="AB6054" t="s">
        <v>44</v>
      </c>
    </row>
    <row r="6055" spans="1:28" x14ac:dyDescent="0.25">
      <c r="A6055" t="s">
        <v>10762</v>
      </c>
      <c r="B6055" s="1">
        <v>45782</v>
      </c>
      <c r="C6055" t="s">
        <v>8695</v>
      </c>
      <c r="D6055" t="s">
        <v>8696</v>
      </c>
      <c r="E6055">
        <v>59</v>
      </c>
      <c r="F6055" t="s">
        <v>48</v>
      </c>
      <c r="G6055" t="s">
        <v>168</v>
      </c>
      <c r="H6055" t="s">
        <v>169</v>
      </c>
      <c r="I6055" t="s">
        <v>62</v>
      </c>
      <c r="J6055" t="s">
        <v>143</v>
      </c>
      <c r="K6055">
        <v>6</v>
      </c>
      <c r="L6055" s="2">
        <v>1800</v>
      </c>
      <c r="M6055">
        <v>10</v>
      </c>
      <c r="N6055" s="2">
        <v>10800</v>
      </c>
      <c r="O6055" s="2">
        <v>1080</v>
      </c>
      <c r="P6055" s="2">
        <v>9720</v>
      </c>
      <c r="Q6055" s="2">
        <v>7368</v>
      </c>
      <c r="R6055" s="2">
        <v>2352</v>
      </c>
      <c r="S6055" t="s">
        <v>53</v>
      </c>
      <c r="T6055" t="s">
        <v>407</v>
      </c>
      <c r="U6055" t="s">
        <v>408</v>
      </c>
      <c r="V6055" t="s">
        <v>39</v>
      </c>
      <c r="W6055" t="s">
        <v>83</v>
      </c>
      <c r="X6055" t="s">
        <v>97</v>
      </c>
      <c r="Y6055" t="s">
        <v>56</v>
      </c>
      <c r="Z6055" t="s">
        <v>43</v>
      </c>
      <c r="AA6055" t="s">
        <v>44</v>
      </c>
      <c r="AB6055" t="s">
        <v>44</v>
      </c>
    </row>
    <row r="6056" spans="1:28" x14ac:dyDescent="0.25">
      <c r="A6056" t="s">
        <v>10763</v>
      </c>
      <c r="B6056" s="1">
        <v>45782</v>
      </c>
      <c r="C6056" t="s">
        <v>6930</v>
      </c>
      <c r="D6056" t="s">
        <v>6931</v>
      </c>
      <c r="E6056">
        <v>49</v>
      </c>
      <c r="F6056" t="s">
        <v>48</v>
      </c>
      <c r="G6056" t="s">
        <v>112</v>
      </c>
      <c r="H6056" t="s">
        <v>113</v>
      </c>
      <c r="I6056" t="s">
        <v>103</v>
      </c>
      <c r="J6056" t="s">
        <v>104</v>
      </c>
      <c r="K6056">
        <v>1</v>
      </c>
      <c r="L6056" s="2">
        <v>650</v>
      </c>
      <c r="M6056">
        <v>10</v>
      </c>
      <c r="N6056" s="2">
        <v>650</v>
      </c>
      <c r="O6056" s="2">
        <v>65</v>
      </c>
      <c r="P6056" s="2">
        <v>585</v>
      </c>
      <c r="Q6056" s="2">
        <v>366.8</v>
      </c>
      <c r="R6056" s="2">
        <v>218.2</v>
      </c>
      <c r="S6056" t="s">
        <v>64</v>
      </c>
      <c r="T6056" t="s">
        <v>578</v>
      </c>
      <c r="U6056" t="s">
        <v>579</v>
      </c>
      <c r="V6056" t="s">
        <v>39</v>
      </c>
      <c r="W6056" t="s">
        <v>124</v>
      </c>
      <c r="X6056" t="s">
        <v>41</v>
      </c>
      <c r="Y6056" t="s">
        <v>56</v>
      </c>
      <c r="Z6056" t="s">
        <v>43</v>
      </c>
      <c r="AA6056" t="s">
        <v>44</v>
      </c>
      <c r="AB6056" t="s">
        <v>44</v>
      </c>
    </row>
    <row r="6057" spans="1:28" x14ac:dyDescent="0.25">
      <c r="A6057" t="s">
        <v>10764</v>
      </c>
      <c r="B6057" s="1">
        <v>45782</v>
      </c>
      <c r="C6057" t="s">
        <v>7510</v>
      </c>
      <c r="D6057" t="s">
        <v>7511</v>
      </c>
      <c r="E6057">
        <v>23</v>
      </c>
      <c r="F6057" t="s">
        <v>111</v>
      </c>
      <c r="G6057" t="s">
        <v>212</v>
      </c>
      <c r="H6057" t="s">
        <v>213</v>
      </c>
      <c r="I6057" t="s">
        <v>51</v>
      </c>
      <c r="J6057" t="s">
        <v>52</v>
      </c>
      <c r="K6057">
        <v>1</v>
      </c>
      <c r="L6057" s="2">
        <v>400</v>
      </c>
      <c r="M6057">
        <v>20</v>
      </c>
      <c r="N6057" s="2">
        <v>400</v>
      </c>
      <c r="O6057" s="2">
        <v>80</v>
      </c>
      <c r="P6057" s="2">
        <v>320</v>
      </c>
      <c r="Q6057" s="2">
        <v>250.35</v>
      </c>
      <c r="R6057" s="2">
        <v>69.650000000000006</v>
      </c>
      <c r="S6057" t="s">
        <v>36</v>
      </c>
      <c r="T6057" t="s">
        <v>407</v>
      </c>
      <c r="U6057" t="s">
        <v>408</v>
      </c>
      <c r="V6057" t="s">
        <v>39</v>
      </c>
      <c r="W6057" t="s">
        <v>83</v>
      </c>
      <c r="X6057" t="s">
        <v>97</v>
      </c>
      <c r="Y6057" t="s">
        <v>56</v>
      </c>
      <c r="Z6057" t="s">
        <v>43</v>
      </c>
      <c r="AA6057" t="s">
        <v>44</v>
      </c>
      <c r="AB6057" t="s">
        <v>44</v>
      </c>
    </row>
    <row r="6058" spans="1:28" x14ac:dyDescent="0.25">
      <c r="A6058" t="s">
        <v>10765</v>
      </c>
      <c r="B6058" s="1">
        <v>45782</v>
      </c>
      <c r="C6058" t="s">
        <v>8140</v>
      </c>
      <c r="D6058" t="s">
        <v>8141</v>
      </c>
      <c r="E6058">
        <v>60</v>
      </c>
      <c r="F6058" t="s">
        <v>31</v>
      </c>
      <c r="G6058" t="s">
        <v>134</v>
      </c>
      <c r="H6058" t="s">
        <v>135</v>
      </c>
      <c r="I6058" t="s">
        <v>62</v>
      </c>
      <c r="J6058" t="s">
        <v>130</v>
      </c>
      <c r="K6058">
        <v>3</v>
      </c>
      <c r="L6058" s="2">
        <v>8500</v>
      </c>
      <c r="M6058">
        <v>10</v>
      </c>
      <c r="N6058" s="2">
        <v>25500</v>
      </c>
      <c r="O6058" s="2">
        <v>2550</v>
      </c>
      <c r="P6058" s="2">
        <v>22950</v>
      </c>
      <c r="Q6058" s="2">
        <v>13239.06</v>
      </c>
      <c r="R6058" s="2">
        <v>9710.94</v>
      </c>
      <c r="S6058" t="s">
        <v>53</v>
      </c>
      <c r="T6058" t="s">
        <v>122</v>
      </c>
      <c r="U6058" t="s">
        <v>123</v>
      </c>
      <c r="V6058" t="s">
        <v>39</v>
      </c>
      <c r="W6058" t="s">
        <v>66</v>
      </c>
      <c r="X6058" t="s">
        <v>97</v>
      </c>
      <c r="Y6058" t="s">
        <v>42</v>
      </c>
      <c r="Z6058" t="s">
        <v>107</v>
      </c>
      <c r="AA6058" t="s">
        <v>44</v>
      </c>
      <c r="AB6058" t="s">
        <v>44</v>
      </c>
    </row>
    <row r="6059" spans="1:28" x14ac:dyDescent="0.25">
      <c r="A6059" t="s">
        <v>10766</v>
      </c>
      <c r="B6059" s="1">
        <v>45782</v>
      </c>
      <c r="C6059" t="s">
        <v>4219</v>
      </c>
      <c r="D6059" t="s">
        <v>4220</v>
      </c>
      <c r="E6059">
        <v>19</v>
      </c>
      <c r="F6059" t="s">
        <v>111</v>
      </c>
      <c r="G6059" t="s">
        <v>212</v>
      </c>
      <c r="H6059" t="s">
        <v>213</v>
      </c>
      <c r="I6059" t="s">
        <v>51</v>
      </c>
      <c r="J6059" t="s">
        <v>52</v>
      </c>
      <c r="K6059">
        <v>1</v>
      </c>
      <c r="L6059" s="2">
        <v>400</v>
      </c>
      <c r="M6059">
        <v>10</v>
      </c>
      <c r="N6059" s="2">
        <v>400</v>
      </c>
      <c r="O6059" s="2">
        <v>40</v>
      </c>
      <c r="P6059" s="2">
        <v>360</v>
      </c>
      <c r="Q6059" s="2">
        <v>265.95</v>
      </c>
      <c r="R6059" s="2">
        <v>94.05</v>
      </c>
      <c r="S6059" t="s">
        <v>64</v>
      </c>
      <c r="T6059" t="s">
        <v>114</v>
      </c>
      <c r="U6059" t="s">
        <v>115</v>
      </c>
      <c r="V6059" t="s">
        <v>39</v>
      </c>
      <c r="W6059" t="s">
        <v>92</v>
      </c>
      <c r="X6059" t="s">
        <v>97</v>
      </c>
      <c r="Y6059" t="s">
        <v>56</v>
      </c>
      <c r="Z6059" t="s">
        <v>43</v>
      </c>
      <c r="AA6059" t="s">
        <v>44</v>
      </c>
      <c r="AB6059" t="s">
        <v>44</v>
      </c>
    </row>
    <row r="6060" spans="1:28" x14ac:dyDescent="0.25">
      <c r="A6060" t="s">
        <v>10767</v>
      </c>
      <c r="B6060" s="1">
        <v>45782</v>
      </c>
      <c r="C6060" t="s">
        <v>609</v>
      </c>
      <c r="D6060" t="s">
        <v>610</v>
      </c>
      <c r="E6060">
        <v>43</v>
      </c>
      <c r="F6060" t="s">
        <v>48</v>
      </c>
      <c r="G6060" t="s">
        <v>436</v>
      </c>
      <c r="H6060" t="s">
        <v>437</v>
      </c>
      <c r="I6060" t="s">
        <v>74</v>
      </c>
      <c r="J6060" t="s">
        <v>190</v>
      </c>
      <c r="K6060">
        <v>1</v>
      </c>
      <c r="L6060" s="2">
        <v>1800</v>
      </c>
      <c r="M6060">
        <v>5</v>
      </c>
      <c r="N6060" s="2">
        <v>1800</v>
      </c>
      <c r="O6060" s="2">
        <v>90</v>
      </c>
      <c r="P6060" s="2">
        <v>1710</v>
      </c>
      <c r="Q6060" s="2">
        <v>959.79</v>
      </c>
      <c r="R6060" s="2">
        <v>750.21</v>
      </c>
      <c r="S6060" t="s">
        <v>53</v>
      </c>
      <c r="T6060" t="s">
        <v>37</v>
      </c>
      <c r="U6060" t="s">
        <v>38</v>
      </c>
      <c r="V6060" t="s">
        <v>39</v>
      </c>
      <c r="W6060" t="s">
        <v>137</v>
      </c>
      <c r="X6060" t="s">
        <v>97</v>
      </c>
      <c r="Y6060" t="s">
        <v>42</v>
      </c>
      <c r="Z6060" t="s">
        <v>43</v>
      </c>
      <c r="AA6060" t="s">
        <v>44</v>
      </c>
      <c r="AB6060" t="s">
        <v>44</v>
      </c>
    </row>
    <row r="6061" spans="1:28" x14ac:dyDescent="0.25">
      <c r="A6061" t="s">
        <v>10768</v>
      </c>
      <c r="B6061" s="1">
        <v>45782</v>
      </c>
      <c r="C6061" t="s">
        <v>1113</v>
      </c>
      <c r="D6061" t="s">
        <v>1114</v>
      </c>
      <c r="E6061">
        <v>42</v>
      </c>
      <c r="F6061" t="s">
        <v>31</v>
      </c>
      <c r="G6061" t="s">
        <v>188</v>
      </c>
      <c r="H6061" t="s">
        <v>189</v>
      </c>
      <c r="I6061" t="s">
        <v>34</v>
      </c>
      <c r="J6061" t="s">
        <v>190</v>
      </c>
      <c r="K6061">
        <v>4</v>
      </c>
      <c r="L6061" s="2">
        <v>1800</v>
      </c>
      <c r="M6061">
        <v>5</v>
      </c>
      <c r="N6061" s="2">
        <v>7200</v>
      </c>
      <c r="O6061" s="2">
        <v>360</v>
      </c>
      <c r="P6061" s="2">
        <v>6840</v>
      </c>
      <c r="Q6061" s="2">
        <v>5402.68</v>
      </c>
      <c r="R6061" s="2">
        <v>1437.32</v>
      </c>
      <c r="S6061" t="s">
        <v>53</v>
      </c>
      <c r="T6061" t="s">
        <v>54</v>
      </c>
      <c r="U6061" t="s">
        <v>55</v>
      </c>
      <c r="V6061" t="s">
        <v>39</v>
      </c>
      <c r="W6061" t="s">
        <v>66</v>
      </c>
      <c r="X6061" t="s">
        <v>97</v>
      </c>
      <c r="Y6061" t="s">
        <v>42</v>
      </c>
      <c r="Z6061" t="s">
        <v>223</v>
      </c>
      <c r="AA6061" t="s">
        <v>44</v>
      </c>
      <c r="AB6061" t="s">
        <v>44</v>
      </c>
    </row>
    <row r="6062" spans="1:28" x14ac:dyDescent="0.25">
      <c r="A6062" t="s">
        <v>10769</v>
      </c>
      <c r="B6062" s="1">
        <v>45782</v>
      </c>
      <c r="C6062" t="s">
        <v>174</v>
      </c>
      <c r="D6062" t="s">
        <v>175</v>
      </c>
      <c r="E6062">
        <v>55</v>
      </c>
      <c r="F6062" t="s">
        <v>31</v>
      </c>
      <c r="G6062" t="s">
        <v>436</v>
      </c>
      <c r="H6062" t="s">
        <v>437</v>
      </c>
      <c r="I6062" t="s">
        <v>74</v>
      </c>
      <c r="J6062" t="s">
        <v>190</v>
      </c>
      <c r="K6062">
        <v>2</v>
      </c>
      <c r="L6062" s="2">
        <v>1800</v>
      </c>
      <c r="M6062">
        <v>5</v>
      </c>
      <c r="N6062" s="2">
        <v>3600</v>
      </c>
      <c r="O6062" s="2">
        <v>180</v>
      </c>
      <c r="P6062" s="2">
        <v>3420</v>
      </c>
      <c r="Q6062" s="2">
        <v>2135.2199999999998</v>
      </c>
      <c r="R6062" s="2">
        <v>1284.78</v>
      </c>
      <c r="S6062" t="s">
        <v>53</v>
      </c>
      <c r="T6062" t="s">
        <v>37</v>
      </c>
      <c r="U6062" t="s">
        <v>38</v>
      </c>
      <c r="V6062" t="s">
        <v>39</v>
      </c>
      <c r="W6062" t="s">
        <v>92</v>
      </c>
      <c r="X6062" t="s">
        <v>41</v>
      </c>
      <c r="Y6062" t="s">
        <v>56</v>
      </c>
      <c r="Z6062" t="s">
        <v>508</v>
      </c>
      <c r="AA6062" t="s">
        <v>44</v>
      </c>
      <c r="AB6062" t="s">
        <v>44</v>
      </c>
    </row>
    <row r="6063" spans="1:28" x14ac:dyDescent="0.25">
      <c r="A6063" t="s">
        <v>10770</v>
      </c>
      <c r="B6063" s="1">
        <v>45782</v>
      </c>
      <c r="C6063" t="s">
        <v>10771</v>
      </c>
      <c r="D6063" t="s">
        <v>10772</v>
      </c>
      <c r="E6063">
        <v>32</v>
      </c>
      <c r="F6063" t="s">
        <v>48</v>
      </c>
      <c r="G6063" t="s">
        <v>134</v>
      </c>
      <c r="H6063" t="s">
        <v>135</v>
      </c>
      <c r="I6063" t="s">
        <v>62</v>
      </c>
      <c r="J6063" t="s">
        <v>130</v>
      </c>
      <c r="K6063">
        <v>2</v>
      </c>
      <c r="L6063" s="2">
        <v>8500</v>
      </c>
      <c r="M6063">
        <v>0</v>
      </c>
      <c r="N6063" s="2">
        <v>17000</v>
      </c>
      <c r="O6063" s="2">
        <v>0</v>
      </c>
      <c r="P6063" s="2">
        <v>17000</v>
      </c>
      <c r="Q6063" s="2">
        <v>13928.69</v>
      </c>
      <c r="R6063" s="2">
        <v>3071.31</v>
      </c>
      <c r="S6063" t="s">
        <v>53</v>
      </c>
      <c r="T6063" t="s">
        <v>275</v>
      </c>
      <c r="U6063" t="s">
        <v>123</v>
      </c>
      <c r="V6063" t="s">
        <v>39</v>
      </c>
      <c r="W6063" t="s">
        <v>40</v>
      </c>
      <c r="X6063" t="s">
        <v>41</v>
      </c>
      <c r="Y6063" t="s">
        <v>42</v>
      </c>
      <c r="Z6063" t="s">
        <v>43</v>
      </c>
      <c r="AA6063" t="s">
        <v>44</v>
      </c>
      <c r="AB6063" t="s">
        <v>44</v>
      </c>
    </row>
    <row r="6064" spans="1:28" x14ac:dyDescent="0.25">
      <c r="A6064" t="s">
        <v>10773</v>
      </c>
      <c r="B6064" s="1">
        <v>45782</v>
      </c>
      <c r="C6064" t="s">
        <v>824</v>
      </c>
      <c r="D6064" t="s">
        <v>825</v>
      </c>
      <c r="E6064">
        <v>30</v>
      </c>
      <c r="F6064" t="s">
        <v>111</v>
      </c>
      <c r="G6064" t="s">
        <v>243</v>
      </c>
      <c r="H6064" t="s">
        <v>244</v>
      </c>
      <c r="I6064" t="s">
        <v>103</v>
      </c>
      <c r="J6064" t="s">
        <v>104</v>
      </c>
      <c r="K6064">
        <v>1</v>
      </c>
      <c r="L6064" s="2">
        <v>450</v>
      </c>
      <c r="M6064">
        <v>20</v>
      </c>
      <c r="N6064" s="2">
        <v>450</v>
      </c>
      <c r="O6064" s="2">
        <v>90</v>
      </c>
      <c r="P6064" s="2">
        <v>360</v>
      </c>
      <c r="Q6064" s="2">
        <v>243.77</v>
      </c>
      <c r="R6064" s="2">
        <v>116.23</v>
      </c>
      <c r="S6064" t="s">
        <v>64</v>
      </c>
      <c r="T6064" t="s">
        <v>65</v>
      </c>
      <c r="U6064" t="s">
        <v>65</v>
      </c>
      <c r="V6064" t="s">
        <v>39</v>
      </c>
      <c r="W6064" t="s">
        <v>66</v>
      </c>
      <c r="X6064" t="s">
        <v>41</v>
      </c>
      <c r="Y6064" t="s">
        <v>56</v>
      </c>
      <c r="Z6064" t="s">
        <v>508</v>
      </c>
      <c r="AA6064" t="s">
        <v>44</v>
      </c>
      <c r="AB6064" t="s">
        <v>44</v>
      </c>
    </row>
    <row r="6065" spans="1:28" x14ac:dyDescent="0.25">
      <c r="A6065" t="s">
        <v>10774</v>
      </c>
      <c r="B6065" s="1">
        <v>45782</v>
      </c>
      <c r="C6065" t="s">
        <v>10775</v>
      </c>
      <c r="D6065" t="s">
        <v>10776</v>
      </c>
      <c r="E6065">
        <v>44</v>
      </c>
      <c r="F6065" t="s">
        <v>111</v>
      </c>
      <c r="G6065" t="s">
        <v>72</v>
      </c>
      <c r="H6065" t="s">
        <v>73</v>
      </c>
      <c r="I6065" t="s">
        <v>74</v>
      </c>
      <c r="J6065" t="s">
        <v>75</v>
      </c>
      <c r="K6065">
        <v>2</v>
      </c>
      <c r="L6065" s="2">
        <v>2200</v>
      </c>
      <c r="M6065">
        <v>5</v>
      </c>
      <c r="N6065" s="2">
        <v>4400</v>
      </c>
      <c r="O6065" s="2">
        <v>220</v>
      </c>
      <c r="P6065" s="2">
        <v>4180</v>
      </c>
      <c r="Q6065" s="2">
        <v>3317.8</v>
      </c>
      <c r="R6065" s="2">
        <v>862.2</v>
      </c>
      <c r="S6065" t="s">
        <v>36</v>
      </c>
      <c r="T6065" t="s">
        <v>122</v>
      </c>
      <c r="U6065" t="s">
        <v>123</v>
      </c>
      <c r="V6065" t="s">
        <v>39</v>
      </c>
      <c r="W6065" t="s">
        <v>124</v>
      </c>
      <c r="X6065" t="s">
        <v>67</v>
      </c>
      <c r="Y6065" t="s">
        <v>56</v>
      </c>
      <c r="Z6065" t="s">
        <v>107</v>
      </c>
      <c r="AA6065" t="s">
        <v>44</v>
      </c>
      <c r="AB6065" t="s">
        <v>44</v>
      </c>
    </row>
    <row r="6066" spans="1:28" x14ac:dyDescent="0.25">
      <c r="A6066" t="s">
        <v>10777</v>
      </c>
      <c r="B6066" s="1">
        <v>45782</v>
      </c>
      <c r="C6066" t="s">
        <v>4952</v>
      </c>
      <c r="D6066" t="s">
        <v>4953</v>
      </c>
      <c r="E6066">
        <v>48</v>
      </c>
      <c r="F6066" t="s">
        <v>111</v>
      </c>
      <c r="G6066" t="s">
        <v>176</v>
      </c>
      <c r="H6066" t="s">
        <v>177</v>
      </c>
      <c r="I6066" t="s">
        <v>34</v>
      </c>
      <c r="J6066" t="s">
        <v>35</v>
      </c>
      <c r="K6066">
        <v>2</v>
      </c>
      <c r="L6066" s="2">
        <v>6500</v>
      </c>
      <c r="M6066">
        <v>20</v>
      </c>
      <c r="N6066" s="2">
        <v>13000</v>
      </c>
      <c r="O6066" s="2">
        <v>2600</v>
      </c>
      <c r="P6066" s="2">
        <v>10400</v>
      </c>
      <c r="Q6066" s="2">
        <v>7167.62</v>
      </c>
      <c r="R6066" s="2">
        <v>3232.38</v>
      </c>
      <c r="S6066" t="s">
        <v>36</v>
      </c>
      <c r="T6066" t="s">
        <v>76</v>
      </c>
      <c r="U6066" t="s">
        <v>77</v>
      </c>
      <c r="V6066" t="s">
        <v>39</v>
      </c>
      <c r="W6066" t="s">
        <v>40</v>
      </c>
      <c r="X6066" t="s">
        <v>67</v>
      </c>
      <c r="Y6066" t="s">
        <v>56</v>
      </c>
      <c r="Z6066" t="s">
        <v>43</v>
      </c>
      <c r="AA6066" t="s">
        <v>44</v>
      </c>
      <c r="AB6066" t="s">
        <v>44</v>
      </c>
    </row>
    <row r="6067" spans="1:28" x14ac:dyDescent="0.25">
      <c r="A6067" t="s">
        <v>10778</v>
      </c>
      <c r="B6067" s="1">
        <v>45782</v>
      </c>
      <c r="C6067" t="s">
        <v>10779</v>
      </c>
      <c r="D6067" t="s">
        <v>10780</v>
      </c>
      <c r="E6067">
        <v>53</v>
      </c>
      <c r="F6067" t="s">
        <v>48</v>
      </c>
      <c r="G6067" t="s">
        <v>112</v>
      </c>
      <c r="H6067" t="s">
        <v>113</v>
      </c>
      <c r="I6067" t="s">
        <v>103</v>
      </c>
      <c r="J6067" t="s">
        <v>104</v>
      </c>
      <c r="K6067">
        <v>2</v>
      </c>
      <c r="L6067" s="2">
        <v>650</v>
      </c>
      <c r="M6067">
        <v>10</v>
      </c>
      <c r="N6067" s="2">
        <v>1300</v>
      </c>
      <c r="O6067" s="2">
        <v>130</v>
      </c>
      <c r="P6067" s="2">
        <v>1170</v>
      </c>
      <c r="Q6067" s="2">
        <v>876.18</v>
      </c>
      <c r="R6067" s="2">
        <v>293.82</v>
      </c>
      <c r="S6067" t="s">
        <v>53</v>
      </c>
      <c r="T6067" t="s">
        <v>122</v>
      </c>
      <c r="U6067" t="s">
        <v>123</v>
      </c>
      <c r="V6067" t="s">
        <v>39</v>
      </c>
      <c r="W6067" t="s">
        <v>137</v>
      </c>
      <c r="X6067" t="s">
        <v>41</v>
      </c>
      <c r="Y6067" t="s">
        <v>56</v>
      </c>
      <c r="Z6067" t="s">
        <v>43</v>
      </c>
      <c r="AA6067" t="s">
        <v>44</v>
      </c>
      <c r="AB6067" t="s">
        <v>68</v>
      </c>
    </row>
    <row r="6068" spans="1:28" x14ac:dyDescent="0.25">
      <c r="A6068" t="s">
        <v>10781</v>
      </c>
      <c r="B6068" s="1">
        <v>45783</v>
      </c>
      <c r="C6068" t="s">
        <v>10339</v>
      </c>
      <c r="D6068" t="s">
        <v>10340</v>
      </c>
      <c r="E6068">
        <v>23</v>
      </c>
      <c r="F6068" t="s">
        <v>31</v>
      </c>
      <c r="G6068" t="s">
        <v>158</v>
      </c>
      <c r="H6068" t="s">
        <v>159</v>
      </c>
      <c r="I6068" t="s">
        <v>51</v>
      </c>
      <c r="J6068" t="s">
        <v>52</v>
      </c>
      <c r="K6068">
        <v>2</v>
      </c>
      <c r="L6068" s="2">
        <v>650</v>
      </c>
      <c r="M6068">
        <v>5</v>
      </c>
      <c r="N6068" s="2">
        <v>1300</v>
      </c>
      <c r="O6068" s="2">
        <v>65</v>
      </c>
      <c r="P6068" s="2">
        <v>1235</v>
      </c>
      <c r="Q6068" s="2">
        <v>972.04</v>
      </c>
      <c r="R6068" s="2">
        <v>262.95999999999998</v>
      </c>
      <c r="S6068" t="s">
        <v>53</v>
      </c>
      <c r="T6068" t="s">
        <v>153</v>
      </c>
      <c r="U6068" t="s">
        <v>154</v>
      </c>
      <c r="V6068" t="s">
        <v>39</v>
      </c>
      <c r="W6068" t="s">
        <v>137</v>
      </c>
      <c r="X6068" t="s">
        <v>97</v>
      </c>
      <c r="Y6068" t="s">
        <v>56</v>
      </c>
      <c r="Z6068" t="s">
        <v>43</v>
      </c>
      <c r="AA6068" t="s">
        <v>44</v>
      </c>
      <c r="AB6068" t="s">
        <v>44</v>
      </c>
    </row>
    <row r="6069" spans="1:28" x14ac:dyDescent="0.25">
      <c r="A6069" t="s">
        <v>10782</v>
      </c>
      <c r="B6069" s="1">
        <v>45783</v>
      </c>
      <c r="C6069" t="s">
        <v>1617</v>
      </c>
      <c r="D6069" t="s">
        <v>1618</v>
      </c>
      <c r="E6069">
        <v>26</v>
      </c>
      <c r="F6069" t="s">
        <v>31</v>
      </c>
      <c r="G6069" t="s">
        <v>176</v>
      </c>
      <c r="H6069" t="s">
        <v>177</v>
      </c>
      <c r="I6069" t="s">
        <v>34</v>
      </c>
      <c r="J6069" t="s">
        <v>35</v>
      </c>
      <c r="K6069">
        <v>3</v>
      </c>
      <c r="L6069" s="2">
        <v>6500</v>
      </c>
      <c r="M6069">
        <v>10</v>
      </c>
      <c r="N6069" s="2">
        <v>19500</v>
      </c>
      <c r="O6069" s="2">
        <v>1950</v>
      </c>
      <c r="P6069" s="2">
        <v>17550</v>
      </c>
      <c r="Q6069" s="2">
        <v>11765.99</v>
      </c>
      <c r="R6069" s="2">
        <v>5784.01</v>
      </c>
      <c r="S6069" t="s">
        <v>53</v>
      </c>
      <c r="T6069" t="s">
        <v>65</v>
      </c>
      <c r="U6069" t="s">
        <v>65</v>
      </c>
      <c r="V6069" t="s">
        <v>39</v>
      </c>
      <c r="W6069" t="s">
        <v>137</v>
      </c>
      <c r="X6069" t="s">
        <v>97</v>
      </c>
      <c r="Y6069" t="s">
        <v>42</v>
      </c>
      <c r="Z6069" t="s">
        <v>223</v>
      </c>
      <c r="AA6069" t="s">
        <v>44</v>
      </c>
      <c r="AB6069" t="s">
        <v>44</v>
      </c>
    </row>
    <row r="6070" spans="1:28" x14ac:dyDescent="0.25">
      <c r="A6070" t="s">
        <v>10783</v>
      </c>
      <c r="B6070" s="1">
        <v>45783</v>
      </c>
      <c r="C6070" t="s">
        <v>7938</v>
      </c>
      <c r="D6070" t="s">
        <v>7939</v>
      </c>
      <c r="E6070">
        <v>32</v>
      </c>
      <c r="F6070" t="s">
        <v>31</v>
      </c>
      <c r="G6070" t="s">
        <v>202</v>
      </c>
      <c r="H6070" t="s">
        <v>203</v>
      </c>
      <c r="I6070" t="s">
        <v>103</v>
      </c>
      <c r="J6070" t="s">
        <v>104</v>
      </c>
      <c r="K6070">
        <v>2</v>
      </c>
      <c r="L6070" s="2">
        <v>550</v>
      </c>
      <c r="M6070">
        <v>20</v>
      </c>
      <c r="N6070" s="2">
        <v>1100</v>
      </c>
      <c r="O6070" s="2">
        <v>220</v>
      </c>
      <c r="P6070" s="2">
        <v>880</v>
      </c>
      <c r="Q6070" s="2">
        <v>493.23</v>
      </c>
      <c r="R6070" s="2">
        <v>386.77</v>
      </c>
      <c r="S6070" t="s">
        <v>64</v>
      </c>
      <c r="T6070" t="s">
        <v>122</v>
      </c>
      <c r="U6070" t="s">
        <v>123</v>
      </c>
      <c r="V6070" t="s">
        <v>39</v>
      </c>
      <c r="W6070" t="s">
        <v>66</v>
      </c>
      <c r="X6070" t="s">
        <v>97</v>
      </c>
      <c r="Y6070" t="s">
        <v>42</v>
      </c>
      <c r="Z6070" t="s">
        <v>43</v>
      </c>
      <c r="AA6070" t="s">
        <v>44</v>
      </c>
      <c r="AB6070" t="s">
        <v>44</v>
      </c>
    </row>
    <row r="6071" spans="1:28" x14ac:dyDescent="0.25">
      <c r="A6071" t="s">
        <v>10784</v>
      </c>
      <c r="B6071" s="1">
        <v>45783</v>
      </c>
      <c r="C6071" t="s">
        <v>7918</v>
      </c>
      <c r="D6071" t="s">
        <v>7919</v>
      </c>
      <c r="E6071">
        <v>23</v>
      </c>
      <c r="F6071" t="s">
        <v>111</v>
      </c>
      <c r="G6071" t="s">
        <v>561</v>
      </c>
      <c r="H6071" t="s">
        <v>562</v>
      </c>
      <c r="I6071" t="s">
        <v>34</v>
      </c>
      <c r="J6071" t="s">
        <v>143</v>
      </c>
      <c r="K6071">
        <v>2</v>
      </c>
      <c r="L6071" s="2">
        <v>900</v>
      </c>
      <c r="M6071">
        <v>20</v>
      </c>
      <c r="N6071" s="2">
        <v>1800</v>
      </c>
      <c r="O6071" s="2">
        <v>360</v>
      </c>
      <c r="P6071" s="2">
        <v>1440</v>
      </c>
      <c r="Q6071" s="2">
        <v>973.88</v>
      </c>
      <c r="R6071" s="2">
        <v>466.12</v>
      </c>
      <c r="S6071" t="s">
        <v>53</v>
      </c>
      <c r="T6071" t="s">
        <v>578</v>
      </c>
      <c r="U6071" t="s">
        <v>579</v>
      </c>
      <c r="V6071" t="s">
        <v>39</v>
      </c>
      <c r="W6071" t="s">
        <v>40</v>
      </c>
      <c r="X6071" t="s">
        <v>41</v>
      </c>
      <c r="Y6071" t="s">
        <v>42</v>
      </c>
      <c r="Z6071" t="s">
        <v>43</v>
      </c>
      <c r="AA6071" t="s">
        <v>44</v>
      </c>
      <c r="AB6071" t="s">
        <v>44</v>
      </c>
    </row>
    <row r="6072" spans="1:28" x14ac:dyDescent="0.25">
      <c r="A6072" t="s">
        <v>10785</v>
      </c>
      <c r="B6072" s="1">
        <v>45783</v>
      </c>
      <c r="C6072" t="s">
        <v>525</v>
      </c>
      <c r="D6072" t="s">
        <v>526</v>
      </c>
      <c r="E6072">
        <v>18</v>
      </c>
      <c r="F6072" t="s">
        <v>31</v>
      </c>
      <c r="G6072" t="s">
        <v>112</v>
      </c>
      <c r="H6072" t="s">
        <v>113</v>
      </c>
      <c r="I6072" t="s">
        <v>103</v>
      </c>
      <c r="J6072" t="s">
        <v>104</v>
      </c>
      <c r="K6072">
        <v>2</v>
      </c>
      <c r="L6072" s="2">
        <v>650</v>
      </c>
      <c r="M6072">
        <v>20</v>
      </c>
      <c r="N6072" s="2">
        <v>1300</v>
      </c>
      <c r="O6072" s="2">
        <v>260</v>
      </c>
      <c r="P6072" s="2">
        <v>1040</v>
      </c>
      <c r="Q6072" s="2">
        <v>732.76</v>
      </c>
      <c r="R6072" s="2">
        <v>307.24</v>
      </c>
      <c r="S6072" t="s">
        <v>36</v>
      </c>
      <c r="T6072" t="s">
        <v>578</v>
      </c>
      <c r="U6072" t="s">
        <v>579</v>
      </c>
      <c r="V6072" t="s">
        <v>39</v>
      </c>
      <c r="W6072" t="s">
        <v>124</v>
      </c>
      <c r="X6072" t="s">
        <v>67</v>
      </c>
      <c r="Y6072" t="s">
        <v>56</v>
      </c>
      <c r="Z6072" t="s">
        <v>107</v>
      </c>
      <c r="AA6072" t="s">
        <v>44</v>
      </c>
      <c r="AB6072" t="s">
        <v>44</v>
      </c>
    </row>
    <row r="6073" spans="1:28" x14ac:dyDescent="0.25">
      <c r="A6073" t="s">
        <v>10786</v>
      </c>
      <c r="B6073" s="1">
        <v>45783</v>
      </c>
      <c r="C6073" t="s">
        <v>7316</v>
      </c>
      <c r="D6073" t="s">
        <v>7317</v>
      </c>
      <c r="E6073">
        <v>45</v>
      </c>
      <c r="F6073" t="s">
        <v>111</v>
      </c>
      <c r="G6073" t="s">
        <v>49</v>
      </c>
      <c r="H6073" t="s">
        <v>50</v>
      </c>
      <c r="I6073" t="s">
        <v>51</v>
      </c>
      <c r="J6073" t="s">
        <v>52</v>
      </c>
      <c r="K6073">
        <v>1</v>
      </c>
      <c r="L6073" s="2">
        <v>500</v>
      </c>
      <c r="M6073">
        <v>0</v>
      </c>
      <c r="N6073" s="2">
        <v>500</v>
      </c>
      <c r="O6073" s="2">
        <v>0</v>
      </c>
      <c r="P6073" s="2">
        <v>500</v>
      </c>
      <c r="Q6073" s="2">
        <v>312.12</v>
      </c>
      <c r="R6073" s="2">
        <v>187.88</v>
      </c>
      <c r="S6073" t="s">
        <v>64</v>
      </c>
      <c r="T6073" t="s">
        <v>54</v>
      </c>
      <c r="U6073" t="s">
        <v>55</v>
      </c>
      <c r="V6073" t="s">
        <v>39</v>
      </c>
      <c r="W6073" t="s">
        <v>66</v>
      </c>
      <c r="X6073" t="s">
        <v>67</v>
      </c>
      <c r="Y6073" t="s">
        <v>56</v>
      </c>
      <c r="Z6073" t="s">
        <v>43</v>
      </c>
      <c r="AA6073" t="s">
        <v>44</v>
      </c>
      <c r="AB6073" t="s">
        <v>44</v>
      </c>
    </row>
    <row r="6074" spans="1:28" x14ac:dyDescent="0.25">
      <c r="A6074" t="s">
        <v>10787</v>
      </c>
      <c r="B6074" s="1">
        <v>45783</v>
      </c>
      <c r="C6074" t="s">
        <v>6271</v>
      </c>
      <c r="D6074" t="s">
        <v>6272</v>
      </c>
      <c r="E6074">
        <v>51</v>
      </c>
      <c r="F6074" t="s">
        <v>31</v>
      </c>
      <c r="G6074" t="s">
        <v>387</v>
      </c>
      <c r="H6074" t="s">
        <v>388</v>
      </c>
      <c r="I6074" t="s">
        <v>74</v>
      </c>
      <c r="J6074" t="s">
        <v>75</v>
      </c>
      <c r="K6074">
        <v>1</v>
      </c>
      <c r="L6074" s="2">
        <v>3200</v>
      </c>
      <c r="M6074">
        <v>25</v>
      </c>
      <c r="N6074" s="2">
        <v>3200</v>
      </c>
      <c r="O6074" s="2">
        <v>800</v>
      </c>
      <c r="P6074" s="2">
        <v>2400</v>
      </c>
      <c r="Q6074" s="2">
        <v>1331.13</v>
      </c>
      <c r="R6074" s="2">
        <v>1068.8699999999999</v>
      </c>
      <c r="S6074" t="s">
        <v>53</v>
      </c>
      <c r="T6074" t="s">
        <v>122</v>
      </c>
      <c r="U6074" t="s">
        <v>123</v>
      </c>
      <c r="V6074" t="s">
        <v>39</v>
      </c>
      <c r="W6074" t="s">
        <v>137</v>
      </c>
      <c r="X6074" t="s">
        <v>97</v>
      </c>
      <c r="Y6074" t="s">
        <v>56</v>
      </c>
      <c r="Z6074" t="s">
        <v>43</v>
      </c>
      <c r="AA6074" t="s">
        <v>44</v>
      </c>
      <c r="AB6074" t="s">
        <v>44</v>
      </c>
    </row>
    <row r="6075" spans="1:28" x14ac:dyDescent="0.25">
      <c r="A6075" t="s">
        <v>10788</v>
      </c>
      <c r="B6075" s="1">
        <v>45783</v>
      </c>
      <c r="C6075" t="s">
        <v>6143</v>
      </c>
      <c r="D6075" t="s">
        <v>6144</v>
      </c>
      <c r="E6075">
        <v>34</v>
      </c>
      <c r="F6075" t="s">
        <v>48</v>
      </c>
      <c r="G6075" t="s">
        <v>217</v>
      </c>
      <c r="H6075" t="s">
        <v>218</v>
      </c>
      <c r="I6075" t="s">
        <v>34</v>
      </c>
      <c r="J6075" t="s">
        <v>130</v>
      </c>
      <c r="K6075">
        <v>1</v>
      </c>
      <c r="L6075" s="2">
        <v>28000</v>
      </c>
      <c r="M6075">
        <v>5</v>
      </c>
      <c r="N6075" s="2">
        <v>28000</v>
      </c>
      <c r="O6075" s="2">
        <v>1400</v>
      </c>
      <c r="P6075" s="2">
        <v>26600</v>
      </c>
      <c r="Q6075" s="2">
        <v>20030.09</v>
      </c>
      <c r="R6075" s="2">
        <v>6569.91</v>
      </c>
      <c r="S6075" t="s">
        <v>53</v>
      </c>
      <c r="T6075" t="s">
        <v>76</v>
      </c>
      <c r="U6075" t="s">
        <v>77</v>
      </c>
      <c r="V6075" t="s">
        <v>39</v>
      </c>
      <c r="W6075" t="s">
        <v>40</v>
      </c>
      <c r="X6075" t="s">
        <v>97</v>
      </c>
      <c r="Y6075" t="s">
        <v>42</v>
      </c>
      <c r="Z6075" t="s">
        <v>223</v>
      </c>
      <c r="AA6075" t="s">
        <v>44</v>
      </c>
      <c r="AB6075" t="s">
        <v>44</v>
      </c>
    </row>
    <row r="6076" spans="1:28" x14ac:dyDescent="0.25">
      <c r="A6076" t="s">
        <v>10789</v>
      </c>
      <c r="B6076" s="1">
        <v>45783</v>
      </c>
      <c r="C6076" t="s">
        <v>7117</v>
      </c>
      <c r="D6076" t="s">
        <v>7118</v>
      </c>
      <c r="E6076">
        <v>47</v>
      </c>
      <c r="F6076" t="s">
        <v>48</v>
      </c>
      <c r="G6076" t="s">
        <v>168</v>
      </c>
      <c r="H6076" t="s">
        <v>169</v>
      </c>
      <c r="I6076" t="s">
        <v>62</v>
      </c>
      <c r="J6076" t="s">
        <v>143</v>
      </c>
      <c r="K6076">
        <v>2</v>
      </c>
      <c r="L6076" s="2">
        <v>1800</v>
      </c>
      <c r="M6076">
        <v>20</v>
      </c>
      <c r="N6076" s="2">
        <v>3600</v>
      </c>
      <c r="O6076" s="2">
        <v>720</v>
      </c>
      <c r="P6076" s="2">
        <v>2880</v>
      </c>
      <c r="Q6076" s="2">
        <v>1596.33</v>
      </c>
      <c r="R6076" s="2">
        <v>1283.67</v>
      </c>
      <c r="S6076" t="s">
        <v>64</v>
      </c>
      <c r="T6076" t="s">
        <v>398</v>
      </c>
      <c r="U6076" t="s">
        <v>399</v>
      </c>
      <c r="V6076" t="s">
        <v>39</v>
      </c>
      <c r="W6076" t="s">
        <v>92</v>
      </c>
      <c r="X6076" t="s">
        <v>67</v>
      </c>
      <c r="Y6076" t="s">
        <v>56</v>
      </c>
      <c r="Z6076" t="s">
        <v>43</v>
      </c>
      <c r="AA6076" t="s">
        <v>44</v>
      </c>
      <c r="AB6076" t="s">
        <v>68</v>
      </c>
    </row>
    <row r="6077" spans="1:28" x14ac:dyDescent="0.25">
      <c r="A6077" t="s">
        <v>10790</v>
      </c>
      <c r="B6077" s="1">
        <v>45783</v>
      </c>
      <c r="C6077" t="s">
        <v>1794</v>
      </c>
      <c r="D6077" t="s">
        <v>1795</v>
      </c>
      <c r="E6077">
        <v>23</v>
      </c>
      <c r="F6077" t="s">
        <v>31</v>
      </c>
      <c r="G6077" t="s">
        <v>227</v>
      </c>
      <c r="H6077" t="s">
        <v>228</v>
      </c>
      <c r="I6077" t="s">
        <v>74</v>
      </c>
      <c r="J6077" t="s">
        <v>75</v>
      </c>
      <c r="K6077">
        <v>1</v>
      </c>
      <c r="L6077" s="2">
        <v>1400</v>
      </c>
      <c r="M6077">
        <v>15</v>
      </c>
      <c r="N6077" s="2">
        <v>1400</v>
      </c>
      <c r="O6077" s="2">
        <v>210</v>
      </c>
      <c r="P6077" s="2">
        <v>1190</v>
      </c>
      <c r="Q6077" s="2">
        <v>712.21</v>
      </c>
      <c r="R6077" s="2">
        <v>477.79</v>
      </c>
      <c r="S6077" t="s">
        <v>53</v>
      </c>
      <c r="T6077" t="s">
        <v>578</v>
      </c>
      <c r="U6077" t="s">
        <v>579</v>
      </c>
      <c r="V6077" t="s">
        <v>39</v>
      </c>
      <c r="W6077" t="s">
        <v>66</v>
      </c>
      <c r="X6077" t="s">
        <v>41</v>
      </c>
      <c r="Y6077" t="s">
        <v>56</v>
      </c>
      <c r="Z6077" t="s">
        <v>43</v>
      </c>
      <c r="AA6077" t="s">
        <v>44</v>
      </c>
      <c r="AB6077" t="s">
        <v>44</v>
      </c>
    </row>
    <row r="6078" spans="1:28" x14ac:dyDescent="0.25">
      <c r="A6078" t="s">
        <v>10791</v>
      </c>
      <c r="B6078" s="1">
        <v>45783</v>
      </c>
      <c r="C6078" t="s">
        <v>4646</v>
      </c>
      <c r="D6078" t="s">
        <v>4647</v>
      </c>
      <c r="E6078">
        <v>52</v>
      </c>
      <c r="F6078" t="s">
        <v>48</v>
      </c>
      <c r="G6078" t="s">
        <v>49</v>
      </c>
      <c r="H6078" t="s">
        <v>50</v>
      </c>
      <c r="I6078" t="s">
        <v>51</v>
      </c>
      <c r="J6078" t="s">
        <v>52</v>
      </c>
      <c r="K6078">
        <v>2</v>
      </c>
      <c r="L6078" s="2">
        <v>500</v>
      </c>
      <c r="M6078">
        <v>25</v>
      </c>
      <c r="N6078" s="2">
        <v>1000</v>
      </c>
      <c r="O6078" s="2">
        <v>250</v>
      </c>
      <c r="P6078" s="2">
        <v>750</v>
      </c>
      <c r="Q6078" s="2">
        <v>528.59</v>
      </c>
      <c r="R6078" s="2">
        <v>221.41</v>
      </c>
      <c r="S6078" t="s">
        <v>53</v>
      </c>
      <c r="T6078" t="s">
        <v>54</v>
      </c>
      <c r="U6078" t="s">
        <v>55</v>
      </c>
      <c r="V6078" t="s">
        <v>39</v>
      </c>
      <c r="W6078" t="s">
        <v>137</v>
      </c>
      <c r="X6078" t="s">
        <v>97</v>
      </c>
      <c r="Y6078" t="s">
        <v>56</v>
      </c>
      <c r="Z6078" t="s">
        <v>43</v>
      </c>
      <c r="AA6078" t="s">
        <v>44</v>
      </c>
      <c r="AB6078" t="s">
        <v>44</v>
      </c>
    </row>
    <row r="6079" spans="1:28" x14ac:dyDescent="0.25">
      <c r="A6079" t="s">
        <v>10792</v>
      </c>
      <c r="B6079" s="1">
        <v>45783</v>
      </c>
      <c r="C6079" t="s">
        <v>5680</v>
      </c>
      <c r="D6079" t="s">
        <v>5681</v>
      </c>
      <c r="E6079">
        <v>42</v>
      </c>
      <c r="F6079" t="s">
        <v>48</v>
      </c>
      <c r="G6079" t="s">
        <v>212</v>
      </c>
      <c r="H6079" t="s">
        <v>213</v>
      </c>
      <c r="I6079" t="s">
        <v>51</v>
      </c>
      <c r="J6079" t="s">
        <v>52</v>
      </c>
      <c r="K6079">
        <v>2</v>
      </c>
      <c r="L6079" s="2">
        <v>400</v>
      </c>
      <c r="M6079">
        <v>10</v>
      </c>
      <c r="N6079" s="2">
        <v>800</v>
      </c>
      <c r="O6079" s="2">
        <v>80</v>
      </c>
      <c r="P6079" s="2">
        <v>720</v>
      </c>
      <c r="Q6079" s="2">
        <v>446.11</v>
      </c>
      <c r="R6079" s="2">
        <v>273.89</v>
      </c>
      <c r="S6079" t="s">
        <v>53</v>
      </c>
      <c r="T6079" t="s">
        <v>263</v>
      </c>
      <c r="U6079" t="s">
        <v>91</v>
      </c>
      <c r="V6079" t="s">
        <v>39</v>
      </c>
      <c r="W6079" t="s">
        <v>83</v>
      </c>
      <c r="X6079" t="s">
        <v>67</v>
      </c>
      <c r="Y6079" t="s">
        <v>84</v>
      </c>
      <c r="Z6079" t="s">
        <v>43</v>
      </c>
      <c r="AA6079" t="s">
        <v>68</v>
      </c>
      <c r="AB6079" t="s">
        <v>44</v>
      </c>
    </row>
    <row r="6080" spans="1:28" x14ac:dyDescent="0.25">
      <c r="A6080" t="s">
        <v>10793</v>
      </c>
      <c r="B6080" s="1">
        <v>45784</v>
      </c>
      <c r="C6080" t="s">
        <v>506</v>
      </c>
      <c r="D6080" t="s">
        <v>507</v>
      </c>
      <c r="E6080">
        <v>38</v>
      </c>
      <c r="F6080" t="s">
        <v>31</v>
      </c>
      <c r="G6080" t="s">
        <v>72</v>
      </c>
      <c r="H6080" t="s">
        <v>73</v>
      </c>
      <c r="I6080" t="s">
        <v>74</v>
      </c>
      <c r="J6080" t="s">
        <v>75</v>
      </c>
      <c r="K6080">
        <v>3</v>
      </c>
      <c r="L6080" s="2">
        <v>2200</v>
      </c>
      <c r="M6080">
        <v>5</v>
      </c>
      <c r="N6080" s="2">
        <v>6600</v>
      </c>
      <c r="O6080" s="2">
        <v>330</v>
      </c>
      <c r="P6080" s="2">
        <v>6270</v>
      </c>
      <c r="Q6080" s="2">
        <v>5100.22</v>
      </c>
      <c r="R6080" s="2">
        <v>1169.78</v>
      </c>
      <c r="S6080" t="s">
        <v>64</v>
      </c>
      <c r="T6080" t="s">
        <v>275</v>
      </c>
      <c r="U6080" t="s">
        <v>123</v>
      </c>
      <c r="V6080" t="s">
        <v>39</v>
      </c>
      <c r="W6080" t="s">
        <v>40</v>
      </c>
      <c r="X6080" t="s">
        <v>67</v>
      </c>
      <c r="Y6080" t="s">
        <v>56</v>
      </c>
      <c r="Z6080" t="s">
        <v>223</v>
      </c>
      <c r="AA6080" t="s">
        <v>44</v>
      </c>
      <c r="AB6080" t="s">
        <v>44</v>
      </c>
    </row>
    <row r="6081" spans="1:28" x14ac:dyDescent="0.25">
      <c r="A6081" t="s">
        <v>10794</v>
      </c>
      <c r="B6081" s="1">
        <v>45784</v>
      </c>
      <c r="C6081" t="s">
        <v>6930</v>
      </c>
      <c r="D6081" t="s">
        <v>6931</v>
      </c>
      <c r="E6081">
        <v>25</v>
      </c>
      <c r="F6081" t="s">
        <v>111</v>
      </c>
      <c r="G6081" t="s">
        <v>134</v>
      </c>
      <c r="H6081" t="s">
        <v>135</v>
      </c>
      <c r="I6081" t="s">
        <v>62</v>
      </c>
      <c r="J6081" t="s">
        <v>130</v>
      </c>
      <c r="K6081">
        <v>2</v>
      </c>
      <c r="L6081" s="2">
        <v>8500</v>
      </c>
      <c r="M6081">
        <v>5</v>
      </c>
      <c r="N6081" s="2">
        <v>17000</v>
      </c>
      <c r="O6081" s="2">
        <v>850</v>
      </c>
      <c r="P6081" s="2">
        <v>16150</v>
      </c>
      <c r="Q6081" s="2">
        <v>13220.2</v>
      </c>
      <c r="R6081" s="2">
        <v>2929.8</v>
      </c>
      <c r="S6081" t="s">
        <v>53</v>
      </c>
      <c r="T6081" t="s">
        <v>122</v>
      </c>
      <c r="U6081" t="s">
        <v>123</v>
      </c>
      <c r="V6081" t="s">
        <v>39</v>
      </c>
      <c r="W6081" t="s">
        <v>137</v>
      </c>
      <c r="X6081" t="s">
        <v>97</v>
      </c>
      <c r="Y6081" t="s">
        <v>42</v>
      </c>
      <c r="Z6081" t="s">
        <v>144</v>
      </c>
      <c r="AA6081" t="s">
        <v>44</v>
      </c>
      <c r="AB6081" t="s">
        <v>44</v>
      </c>
    </row>
    <row r="6082" spans="1:28" x14ac:dyDescent="0.25">
      <c r="A6082" t="s">
        <v>10795</v>
      </c>
      <c r="B6082" s="1">
        <v>45784</v>
      </c>
      <c r="C6082" t="s">
        <v>7345</v>
      </c>
      <c r="D6082" t="s">
        <v>7346</v>
      </c>
      <c r="E6082">
        <v>40</v>
      </c>
      <c r="F6082" t="s">
        <v>48</v>
      </c>
      <c r="G6082" t="s">
        <v>148</v>
      </c>
      <c r="H6082" t="s">
        <v>149</v>
      </c>
      <c r="I6082" t="s">
        <v>74</v>
      </c>
      <c r="J6082" t="s">
        <v>130</v>
      </c>
      <c r="K6082">
        <v>2</v>
      </c>
      <c r="L6082" s="2">
        <v>3500</v>
      </c>
      <c r="M6082">
        <v>5</v>
      </c>
      <c r="N6082" s="2">
        <v>7000</v>
      </c>
      <c r="O6082" s="2">
        <v>350</v>
      </c>
      <c r="P6082" s="2">
        <v>6650</v>
      </c>
      <c r="Q6082" s="2">
        <v>4165.01</v>
      </c>
      <c r="R6082" s="2">
        <v>2484.9899999999998</v>
      </c>
      <c r="S6082" t="s">
        <v>53</v>
      </c>
      <c r="T6082" t="s">
        <v>578</v>
      </c>
      <c r="U6082" t="s">
        <v>579</v>
      </c>
      <c r="V6082" t="s">
        <v>39</v>
      </c>
      <c r="W6082" t="s">
        <v>137</v>
      </c>
      <c r="X6082" t="s">
        <v>41</v>
      </c>
      <c r="Y6082" t="s">
        <v>56</v>
      </c>
      <c r="Z6082" t="s">
        <v>43</v>
      </c>
      <c r="AA6082" t="s">
        <v>44</v>
      </c>
      <c r="AB6082" t="s">
        <v>44</v>
      </c>
    </row>
    <row r="6083" spans="1:28" x14ac:dyDescent="0.25">
      <c r="A6083" t="s">
        <v>10796</v>
      </c>
      <c r="B6083" s="1">
        <v>45784</v>
      </c>
      <c r="C6083" t="s">
        <v>2461</v>
      </c>
      <c r="D6083" t="s">
        <v>2462</v>
      </c>
      <c r="E6083">
        <v>18</v>
      </c>
      <c r="F6083" t="s">
        <v>31</v>
      </c>
      <c r="G6083" t="s">
        <v>366</v>
      </c>
      <c r="H6083" t="s">
        <v>367</v>
      </c>
      <c r="I6083" t="s">
        <v>34</v>
      </c>
      <c r="J6083" t="s">
        <v>130</v>
      </c>
      <c r="K6083">
        <v>2</v>
      </c>
      <c r="L6083" s="2">
        <v>14500</v>
      </c>
      <c r="M6083">
        <v>20</v>
      </c>
      <c r="N6083" s="2">
        <v>29000</v>
      </c>
      <c r="O6083" s="2">
        <v>5800</v>
      </c>
      <c r="P6083" s="2">
        <v>23200</v>
      </c>
      <c r="Q6083" s="2">
        <v>14732.69</v>
      </c>
      <c r="R6083" s="2">
        <v>8467.31</v>
      </c>
      <c r="S6083" t="s">
        <v>36</v>
      </c>
      <c r="T6083" t="s">
        <v>407</v>
      </c>
      <c r="U6083" t="s">
        <v>408</v>
      </c>
      <c r="V6083" t="s">
        <v>39</v>
      </c>
      <c r="W6083" t="s">
        <v>83</v>
      </c>
      <c r="X6083" t="s">
        <v>41</v>
      </c>
      <c r="Y6083" t="s">
        <v>56</v>
      </c>
      <c r="Z6083" t="s">
        <v>43</v>
      </c>
      <c r="AA6083" t="s">
        <v>44</v>
      </c>
      <c r="AB6083" t="s">
        <v>44</v>
      </c>
    </row>
    <row r="6084" spans="1:28" x14ac:dyDescent="0.25">
      <c r="A6084" t="s">
        <v>10797</v>
      </c>
      <c r="B6084" s="1">
        <v>45784</v>
      </c>
      <c r="C6084" t="s">
        <v>7875</v>
      </c>
      <c r="D6084" t="s">
        <v>7876</v>
      </c>
      <c r="E6084">
        <v>36</v>
      </c>
      <c r="F6084" t="s">
        <v>48</v>
      </c>
      <c r="G6084" t="s">
        <v>81</v>
      </c>
      <c r="H6084" t="s">
        <v>82</v>
      </c>
      <c r="I6084" t="s">
        <v>51</v>
      </c>
      <c r="J6084" t="s">
        <v>52</v>
      </c>
      <c r="K6084">
        <v>5</v>
      </c>
      <c r="L6084" s="2">
        <v>600</v>
      </c>
      <c r="M6084">
        <v>15</v>
      </c>
      <c r="N6084" s="2">
        <v>3000</v>
      </c>
      <c r="O6084" s="2">
        <v>450</v>
      </c>
      <c r="P6084" s="2">
        <v>2550</v>
      </c>
      <c r="Q6084" s="2">
        <v>1851.7</v>
      </c>
      <c r="R6084" s="2">
        <v>698.3</v>
      </c>
      <c r="S6084" t="s">
        <v>36</v>
      </c>
      <c r="T6084" t="s">
        <v>275</v>
      </c>
      <c r="U6084" t="s">
        <v>123</v>
      </c>
      <c r="V6084" t="s">
        <v>39</v>
      </c>
      <c r="W6084" t="s">
        <v>137</v>
      </c>
      <c r="X6084" t="s">
        <v>97</v>
      </c>
      <c r="Y6084" t="s">
        <v>56</v>
      </c>
      <c r="Z6084" t="s">
        <v>43</v>
      </c>
      <c r="AA6084" t="s">
        <v>44</v>
      </c>
      <c r="AB6084" t="s">
        <v>44</v>
      </c>
    </row>
    <row r="6085" spans="1:28" x14ac:dyDescent="0.25">
      <c r="A6085" t="s">
        <v>10798</v>
      </c>
      <c r="B6085" s="1">
        <v>45784</v>
      </c>
      <c r="C6085" t="s">
        <v>8122</v>
      </c>
      <c r="D6085" t="s">
        <v>8123</v>
      </c>
      <c r="E6085">
        <v>48</v>
      </c>
      <c r="F6085" t="s">
        <v>31</v>
      </c>
      <c r="G6085" t="s">
        <v>207</v>
      </c>
      <c r="H6085" t="s">
        <v>208</v>
      </c>
      <c r="I6085" t="s">
        <v>34</v>
      </c>
      <c r="J6085" t="s">
        <v>143</v>
      </c>
      <c r="K6085">
        <v>1</v>
      </c>
      <c r="L6085" s="2">
        <v>18000</v>
      </c>
      <c r="M6085">
        <v>5</v>
      </c>
      <c r="N6085" s="2">
        <v>18000</v>
      </c>
      <c r="O6085" s="2">
        <v>900</v>
      </c>
      <c r="P6085" s="2">
        <v>17100</v>
      </c>
      <c r="Q6085" s="2">
        <v>13001.67</v>
      </c>
      <c r="R6085" s="2">
        <v>4098.33</v>
      </c>
      <c r="S6085" t="s">
        <v>64</v>
      </c>
      <c r="T6085" t="s">
        <v>578</v>
      </c>
      <c r="U6085" t="s">
        <v>579</v>
      </c>
      <c r="V6085" t="s">
        <v>39</v>
      </c>
      <c r="W6085" t="s">
        <v>83</v>
      </c>
      <c r="X6085" t="s">
        <v>97</v>
      </c>
      <c r="Y6085" t="s">
        <v>56</v>
      </c>
      <c r="Z6085" t="s">
        <v>43</v>
      </c>
      <c r="AA6085" t="s">
        <v>44</v>
      </c>
      <c r="AB6085" t="s">
        <v>68</v>
      </c>
    </row>
    <row r="6086" spans="1:28" x14ac:dyDescent="0.25">
      <c r="A6086" t="s">
        <v>10799</v>
      </c>
      <c r="B6086" s="1">
        <v>45784</v>
      </c>
      <c r="C6086" t="s">
        <v>1843</v>
      </c>
      <c r="D6086" t="s">
        <v>1844</v>
      </c>
      <c r="E6086">
        <v>52</v>
      </c>
      <c r="F6086" t="s">
        <v>48</v>
      </c>
      <c r="G6086" t="s">
        <v>72</v>
      </c>
      <c r="H6086" t="s">
        <v>73</v>
      </c>
      <c r="I6086" t="s">
        <v>74</v>
      </c>
      <c r="J6086" t="s">
        <v>75</v>
      </c>
      <c r="K6086">
        <v>1</v>
      </c>
      <c r="L6086" s="2">
        <v>2200</v>
      </c>
      <c r="M6086">
        <v>10</v>
      </c>
      <c r="N6086" s="2">
        <v>2200</v>
      </c>
      <c r="O6086" s="2">
        <v>220</v>
      </c>
      <c r="P6086" s="2">
        <v>1980</v>
      </c>
      <c r="Q6086" s="2">
        <v>1346.85</v>
      </c>
      <c r="R6086" s="2">
        <v>633.15</v>
      </c>
      <c r="S6086" t="s">
        <v>53</v>
      </c>
      <c r="T6086" t="s">
        <v>65</v>
      </c>
      <c r="U6086" t="s">
        <v>65</v>
      </c>
      <c r="V6086" t="s">
        <v>39</v>
      </c>
      <c r="W6086" t="s">
        <v>40</v>
      </c>
      <c r="X6086" t="s">
        <v>97</v>
      </c>
      <c r="Y6086" t="s">
        <v>56</v>
      </c>
      <c r="Z6086" t="s">
        <v>43</v>
      </c>
      <c r="AA6086" t="s">
        <v>44</v>
      </c>
      <c r="AB6086" t="s">
        <v>44</v>
      </c>
    </row>
    <row r="6087" spans="1:28" x14ac:dyDescent="0.25">
      <c r="A6087" t="s">
        <v>10800</v>
      </c>
      <c r="B6087" s="1">
        <v>45784</v>
      </c>
      <c r="C6087" t="s">
        <v>10801</v>
      </c>
      <c r="D6087" t="s">
        <v>10802</v>
      </c>
      <c r="E6087">
        <v>59</v>
      </c>
      <c r="F6087" t="s">
        <v>111</v>
      </c>
      <c r="G6087" t="s">
        <v>212</v>
      </c>
      <c r="H6087" t="s">
        <v>213</v>
      </c>
      <c r="I6087" t="s">
        <v>51</v>
      </c>
      <c r="J6087" t="s">
        <v>52</v>
      </c>
      <c r="K6087">
        <v>3</v>
      </c>
      <c r="L6087" s="2">
        <v>400</v>
      </c>
      <c r="M6087">
        <v>5</v>
      </c>
      <c r="N6087" s="2">
        <v>1200</v>
      </c>
      <c r="O6087" s="2">
        <v>60</v>
      </c>
      <c r="P6087" s="2">
        <v>1140</v>
      </c>
      <c r="Q6087" s="2">
        <v>704.42</v>
      </c>
      <c r="R6087" s="2">
        <v>435.58</v>
      </c>
      <c r="S6087" t="s">
        <v>36</v>
      </c>
      <c r="T6087" t="s">
        <v>263</v>
      </c>
      <c r="U6087" t="s">
        <v>91</v>
      </c>
      <c r="V6087" t="s">
        <v>39</v>
      </c>
      <c r="W6087" t="s">
        <v>124</v>
      </c>
      <c r="X6087" t="s">
        <v>41</v>
      </c>
      <c r="Y6087" t="s">
        <v>56</v>
      </c>
      <c r="Z6087" t="s">
        <v>43</v>
      </c>
      <c r="AA6087" t="s">
        <v>44</v>
      </c>
      <c r="AB6087" t="s">
        <v>44</v>
      </c>
    </row>
    <row r="6088" spans="1:28" x14ac:dyDescent="0.25">
      <c r="A6088" t="s">
        <v>10803</v>
      </c>
      <c r="B6088" s="1">
        <v>45784</v>
      </c>
      <c r="C6088" t="s">
        <v>6222</v>
      </c>
      <c r="D6088" t="s">
        <v>6223</v>
      </c>
      <c r="E6088">
        <v>35</v>
      </c>
      <c r="F6088" t="s">
        <v>111</v>
      </c>
      <c r="G6088" t="s">
        <v>197</v>
      </c>
      <c r="H6088" t="s">
        <v>198</v>
      </c>
      <c r="I6088" t="s">
        <v>74</v>
      </c>
      <c r="J6088" t="s">
        <v>75</v>
      </c>
      <c r="K6088">
        <v>2</v>
      </c>
      <c r="L6088" s="2">
        <v>2600</v>
      </c>
      <c r="M6088">
        <v>15</v>
      </c>
      <c r="N6088" s="2">
        <v>5200</v>
      </c>
      <c r="O6088" s="2">
        <v>780</v>
      </c>
      <c r="P6088" s="2">
        <v>4420</v>
      </c>
      <c r="Q6088" s="2">
        <v>2650.92</v>
      </c>
      <c r="R6088" s="2">
        <v>1769.08</v>
      </c>
      <c r="S6088" t="s">
        <v>53</v>
      </c>
      <c r="T6088" t="s">
        <v>578</v>
      </c>
      <c r="U6088" t="s">
        <v>579</v>
      </c>
      <c r="V6088" t="s">
        <v>39</v>
      </c>
      <c r="W6088" t="s">
        <v>92</v>
      </c>
      <c r="X6088" t="s">
        <v>67</v>
      </c>
      <c r="Y6088" t="s">
        <v>56</v>
      </c>
      <c r="Z6088" t="s">
        <v>43</v>
      </c>
      <c r="AA6088" t="s">
        <v>44</v>
      </c>
      <c r="AB6088" t="s">
        <v>44</v>
      </c>
    </row>
    <row r="6089" spans="1:28" x14ac:dyDescent="0.25">
      <c r="A6089" t="s">
        <v>10804</v>
      </c>
      <c r="B6089" s="1">
        <v>45784</v>
      </c>
      <c r="C6089" t="s">
        <v>5501</v>
      </c>
      <c r="D6089" t="s">
        <v>5502</v>
      </c>
      <c r="E6089">
        <v>26</v>
      </c>
      <c r="F6089" t="s">
        <v>111</v>
      </c>
      <c r="G6089" t="s">
        <v>280</v>
      </c>
      <c r="H6089" t="s">
        <v>281</v>
      </c>
      <c r="I6089" t="s">
        <v>62</v>
      </c>
      <c r="J6089" t="s">
        <v>190</v>
      </c>
      <c r="K6089">
        <v>3</v>
      </c>
      <c r="L6089" s="2">
        <v>700</v>
      </c>
      <c r="M6089">
        <v>20</v>
      </c>
      <c r="N6089" s="2">
        <v>2100</v>
      </c>
      <c r="O6089" s="2">
        <v>420</v>
      </c>
      <c r="P6089" s="2">
        <v>1680</v>
      </c>
      <c r="Q6089" s="2">
        <v>1261.1400000000001</v>
      </c>
      <c r="R6089" s="2">
        <v>418.86</v>
      </c>
      <c r="S6089" t="s">
        <v>53</v>
      </c>
      <c r="T6089" t="s">
        <v>105</v>
      </c>
      <c r="U6089" t="s">
        <v>106</v>
      </c>
      <c r="V6089" t="s">
        <v>39</v>
      </c>
      <c r="W6089" t="s">
        <v>83</v>
      </c>
      <c r="X6089" t="s">
        <v>97</v>
      </c>
      <c r="Y6089" t="s">
        <v>56</v>
      </c>
      <c r="Z6089" t="s">
        <v>43</v>
      </c>
      <c r="AA6089" t="s">
        <v>44</v>
      </c>
      <c r="AB6089" t="s">
        <v>44</v>
      </c>
    </row>
    <row r="6090" spans="1:28" x14ac:dyDescent="0.25">
      <c r="A6090" t="s">
        <v>10805</v>
      </c>
      <c r="B6090" s="1">
        <v>45784</v>
      </c>
      <c r="C6090" t="s">
        <v>3693</v>
      </c>
      <c r="D6090" t="s">
        <v>3694</v>
      </c>
      <c r="E6090">
        <v>43</v>
      </c>
      <c r="F6090" t="s">
        <v>31</v>
      </c>
      <c r="G6090" t="s">
        <v>285</v>
      </c>
      <c r="H6090" t="s">
        <v>286</v>
      </c>
      <c r="I6090" t="s">
        <v>34</v>
      </c>
      <c r="J6090" t="s">
        <v>121</v>
      </c>
      <c r="K6090">
        <v>1</v>
      </c>
      <c r="L6090" s="2">
        <v>3200</v>
      </c>
      <c r="M6090">
        <v>5</v>
      </c>
      <c r="N6090" s="2">
        <v>3200</v>
      </c>
      <c r="O6090" s="2">
        <v>160</v>
      </c>
      <c r="P6090" s="2">
        <v>3040</v>
      </c>
      <c r="Q6090" s="2">
        <v>1940.45</v>
      </c>
      <c r="R6090" s="2">
        <v>1099.55</v>
      </c>
      <c r="S6090" t="s">
        <v>36</v>
      </c>
      <c r="T6090" t="s">
        <v>398</v>
      </c>
      <c r="U6090" t="s">
        <v>399</v>
      </c>
      <c r="V6090" t="s">
        <v>39</v>
      </c>
      <c r="W6090" t="s">
        <v>83</v>
      </c>
      <c r="X6090" t="s">
        <v>41</v>
      </c>
      <c r="Y6090" t="s">
        <v>42</v>
      </c>
      <c r="Z6090" t="s">
        <v>223</v>
      </c>
      <c r="AA6090" t="s">
        <v>68</v>
      </c>
      <c r="AB6090" t="s">
        <v>44</v>
      </c>
    </row>
    <row r="6091" spans="1:28" x14ac:dyDescent="0.25">
      <c r="A6091" t="s">
        <v>10806</v>
      </c>
      <c r="B6091" s="1">
        <v>45784</v>
      </c>
      <c r="C6091" t="s">
        <v>6293</v>
      </c>
      <c r="D6091" t="s">
        <v>6294</v>
      </c>
      <c r="E6091">
        <v>23</v>
      </c>
      <c r="F6091" t="s">
        <v>48</v>
      </c>
      <c r="G6091" t="s">
        <v>285</v>
      </c>
      <c r="H6091" t="s">
        <v>286</v>
      </c>
      <c r="I6091" t="s">
        <v>34</v>
      </c>
      <c r="J6091" t="s">
        <v>121</v>
      </c>
      <c r="K6091">
        <v>1</v>
      </c>
      <c r="L6091" s="2">
        <v>3200</v>
      </c>
      <c r="M6091">
        <v>20</v>
      </c>
      <c r="N6091" s="2">
        <v>3200</v>
      </c>
      <c r="O6091" s="2">
        <v>640</v>
      </c>
      <c r="P6091" s="2">
        <v>2560</v>
      </c>
      <c r="Q6091" s="2">
        <v>1450.89</v>
      </c>
      <c r="R6091" s="2">
        <v>1109.1099999999999</v>
      </c>
      <c r="S6091" t="s">
        <v>64</v>
      </c>
      <c r="T6091" t="s">
        <v>105</v>
      </c>
      <c r="U6091" t="s">
        <v>106</v>
      </c>
      <c r="V6091" t="s">
        <v>39</v>
      </c>
      <c r="W6091" t="s">
        <v>137</v>
      </c>
      <c r="X6091" t="s">
        <v>67</v>
      </c>
      <c r="Y6091" t="s">
        <v>42</v>
      </c>
      <c r="Z6091" t="s">
        <v>43</v>
      </c>
      <c r="AA6091" t="s">
        <v>44</v>
      </c>
      <c r="AB6091" t="s">
        <v>44</v>
      </c>
    </row>
    <row r="6092" spans="1:28" x14ac:dyDescent="0.25">
      <c r="A6092" t="s">
        <v>10807</v>
      </c>
      <c r="B6092" s="1">
        <v>45785</v>
      </c>
      <c r="C6092" t="s">
        <v>10149</v>
      </c>
      <c r="D6092" t="s">
        <v>10150</v>
      </c>
      <c r="E6092">
        <v>40</v>
      </c>
      <c r="F6092" t="s">
        <v>31</v>
      </c>
      <c r="G6092" t="s">
        <v>101</v>
      </c>
      <c r="H6092" t="s">
        <v>102</v>
      </c>
      <c r="I6092" t="s">
        <v>103</v>
      </c>
      <c r="J6092" t="s">
        <v>104</v>
      </c>
      <c r="K6092">
        <v>1</v>
      </c>
      <c r="L6092" s="2">
        <v>1800</v>
      </c>
      <c r="M6092">
        <v>10</v>
      </c>
      <c r="N6092" s="2">
        <v>1800</v>
      </c>
      <c r="O6092" s="2">
        <v>180</v>
      </c>
      <c r="P6092" s="2">
        <v>1620</v>
      </c>
      <c r="Q6092" s="2">
        <v>1079.51</v>
      </c>
      <c r="R6092" s="2">
        <v>540.49</v>
      </c>
      <c r="S6092" t="s">
        <v>53</v>
      </c>
      <c r="T6092" t="s">
        <v>275</v>
      </c>
      <c r="U6092" t="s">
        <v>123</v>
      </c>
      <c r="V6092" t="s">
        <v>39</v>
      </c>
      <c r="W6092" t="s">
        <v>124</v>
      </c>
      <c r="X6092" t="s">
        <v>97</v>
      </c>
      <c r="Y6092" t="s">
        <v>56</v>
      </c>
      <c r="Z6092" t="s">
        <v>43</v>
      </c>
      <c r="AA6092" t="s">
        <v>44</v>
      </c>
      <c r="AB6092" t="s">
        <v>44</v>
      </c>
    </row>
    <row r="6093" spans="1:28" x14ac:dyDescent="0.25">
      <c r="A6093" t="s">
        <v>10808</v>
      </c>
      <c r="B6093" s="1">
        <v>45785</v>
      </c>
      <c r="C6093" t="s">
        <v>4234</v>
      </c>
      <c r="D6093" t="s">
        <v>4235</v>
      </c>
      <c r="E6093">
        <v>29</v>
      </c>
      <c r="F6093" t="s">
        <v>48</v>
      </c>
      <c r="G6093" t="s">
        <v>366</v>
      </c>
      <c r="H6093" t="s">
        <v>367</v>
      </c>
      <c r="I6093" t="s">
        <v>34</v>
      </c>
      <c r="J6093" t="s">
        <v>130</v>
      </c>
      <c r="K6093">
        <v>1</v>
      </c>
      <c r="L6093" s="2">
        <v>14500</v>
      </c>
      <c r="M6093">
        <v>10</v>
      </c>
      <c r="N6093" s="2">
        <v>14500</v>
      </c>
      <c r="O6093" s="2">
        <v>1450</v>
      </c>
      <c r="P6093" s="2">
        <v>13050</v>
      </c>
      <c r="Q6093" s="2">
        <v>8347.0300000000007</v>
      </c>
      <c r="R6093" s="2">
        <v>4702.97</v>
      </c>
      <c r="S6093" t="s">
        <v>53</v>
      </c>
      <c r="T6093" t="s">
        <v>163</v>
      </c>
      <c r="U6093" t="s">
        <v>164</v>
      </c>
      <c r="V6093" t="s">
        <v>39</v>
      </c>
      <c r="W6093" t="s">
        <v>66</v>
      </c>
      <c r="X6093" t="s">
        <v>41</v>
      </c>
      <c r="Y6093" t="s">
        <v>56</v>
      </c>
      <c r="Z6093" t="s">
        <v>43</v>
      </c>
      <c r="AA6093" t="s">
        <v>44</v>
      </c>
      <c r="AB6093" t="s">
        <v>44</v>
      </c>
    </row>
    <row r="6094" spans="1:28" x14ac:dyDescent="0.25">
      <c r="A6094" t="s">
        <v>10809</v>
      </c>
      <c r="B6094" s="1">
        <v>45785</v>
      </c>
      <c r="C6094" t="s">
        <v>1253</v>
      </c>
      <c r="D6094" t="s">
        <v>1254</v>
      </c>
      <c r="E6094">
        <v>48</v>
      </c>
      <c r="F6094" t="s">
        <v>48</v>
      </c>
      <c r="G6094" t="s">
        <v>148</v>
      </c>
      <c r="H6094" t="s">
        <v>149</v>
      </c>
      <c r="I6094" t="s">
        <v>74</v>
      </c>
      <c r="J6094" t="s">
        <v>130</v>
      </c>
      <c r="K6094">
        <v>1</v>
      </c>
      <c r="L6094" s="2">
        <v>3500</v>
      </c>
      <c r="M6094">
        <v>20</v>
      </c>
      <c r="N6094" s="2">
        <v>3500</v>
      </c>
      <c r="O6094" s="2">
        <v>700</v>
      </c>
      <c r="P6094" s="2">
        <v>2800</v>
      </c>
      <c r="Q6094" s="2">
        <v>2133.79</v>
      </c>
      <c r="R6094" s="2">
        <v>666.21</v>
      </c>
      <c r="S6094" t="s">
        <v>36</v>
      </c>
      <c r="T6094" t="s">
        <v>163</v>
      </c>
      <c r="U6094" t="s">
        <v>164</v>
      </c>
      <c r="V6094" t="s">
        <v>39</v>
      </c>
      <c r="W6094" t="s">
        <v>92</v>
      </c>
      <c r="X6094" t="s">
        <v>41</v>
      </c>
      <c r="Y6094" t="s">
        <v>84</v>
      </c>
      <c r="Z6094" t="s">
        <v>43</v>
      </c>
      <c r="AA6094" t="s">
        <v>44</v>
      </c>
      <c r="AB6094" t="s">
        <v>44</v>
      </c>
    </row>
    <row r="6095" spans="1:28" x14ac:dyDescent="0.25">
      <c r="A6095" t="s">
        <v>10810</v>
      </c>
      <c r="B6095" s="1">
        <v>45785</v>
      </c>
      <c r="C6095" t="s">
        <v>3959</v>
      </c>
      <c r="D6095" t="s">
        <v>3960</v>
      </c>
      <c r="E6095">
        <v>25</v>
      </c>
      <c r="F6095" t="s">
        <v>31</v>
      </c>
      <c r="G6095" t="s">
        <v>366</v>
      </c>
      <c r="H6095" t="s">
        <v>367</v>
      </c>
      <c r="I6095" t="s">
        <v>34</v>
      </c>
      <c r="J6095" t="s">
        <v>130</v>
      </c>
      <c r="K6095">
        <v>2</v>
      </c>
      <c r="L6095" s="2">
        <v>14500</v>
      </c>
      <c r="M6095">
        <v>10</v>
      </c>
      <c r="N6095" s="2">
        <v>29000</v>
      </c>
      <c r="O6095" s="2">
        <v>2900</v>
      </c>
      <c r="P6095" s="2">
        <v>26100</v>
      </c>
      <c r="Q6095" s="2">
        <v>17629.650000000001</v>
      </c>
      <c r="R6095" s="2">
        <v>8470.35</v>
      </c>
      <c r="S6095" t="s">
        <v>53</v>
      </c>
      <c r="T6095" t="s">
        <v>398</v>
      </c>
      <c r="U6095" t="s">
        <v>399</v>
      </c>
      <c r="V6095" t="s">
        <v>39</v>
      </c>
      <c r="W6095" t="s">
        <v>92</v>
      </c>
      <c r="X6095" t="s">
        <v>67</v>
      </c>
      <c r="Y6095" t="s">
        <v>56</v>
      </c>
      <c r="Z6095" t="s">
        <v>43</v>
      </c>
      <c r="AA6095" t="s">
        <v>44</v>
      </c>
      <c r="AB6095" t="s">
        <v>44</v>
      </c>
    </row>
    <row r="6096" spans="1:28" x14ac:dyDescent="0.25">
      <c r="A6096" t="s">
        <v>10811</v>
      </c>
      <c r="B6096" s="1">
        <v>45785</v>
      </c>
      <c r="C6096" t="s">
        <v>7613</v>
      </c>
      <c r="D6096" t="s">
        <v>7614</v>
      </c>
      <c r="E6096">
        <v>30</v>
      </c>
      <c r="F6096" t="s">
        <v>31</v>
      </c>
      <c r="G6096" t="s">
        <v>188</v>
      </c>
      <c r="H6096" t="s">
        <v>189</v>
      </c>
      <c r="I6096" t="s">
        <v>34</v>
      </c>
      <c r="J6096" t="s">
        <v>190</v>
      </c>
      <c r="K6096">
        <v>2</v>
      </c>
      <c r="L6096" s="2">
        <v>1800</v>
      </c>
      <c r="M6096">
        <v>15</v>
      </c>
      <c r="N6096" s="2">
        <v>3600</v>
      </c>
      <c r="O6096" s="2">
        <v>540</v>
      </c>
      <c r="P6096" s="2">
        <v>3060</v>
      </c>
      <c r="Q6096" s="2">
        <v>1751.36</v>
      </c>
      <c r="R6096" s="2">
        <v>1308.6400000000001</v>
      </c>
      <c r="S6096" t="s">
        <v>53</v>
      </c>
      <c r="T6096" t="s">
        <v>114</v>
      </c>
      <c r="U6096" t="s">
        <v>115</v>
      </c>
      <c r="V6096" t="s">
        <v>39</v>
      </c>
      <c r="W6096" t="s">
        <v>83</v>
      </c>
      <c r="X6096" t="s">
        <v>41</v>
      </c>
      <c r="Y6096" t="s">
        <v>42</v>
      </c>
      <c r="Z6096" t="s">
        <v>43</v>
      </c>
      <c r="AA6096" t="s">
        <v>44</v>
      </c>
      <c r="AB6096" t="s">
        <v>44</v>
      </c>
    </row>
    <row r="6097" spans="1:28" x14ac:dyDescent="0.25">
      <c r="A6097" t="s">
        <v>10812</v>
      </c>
      <c r="B6097" s="1">
        <v>45785</v>
      </c>
      <c r="C6097" t="s">
        <v>5586</v>
      </c>
      <c r="D6097" t="s">
        <v>5587</v>
      </c>
      <c r="E6097">
        <v>36</v>
      </c>
      <c r="F6097" t="s">
        <v>111</v>
      </c>
      <c r="G6097" t="s">
        <v>60</v>
      </c>
      <c r="H6097" t="s">
        <v>61</v>
      </c>
      <c r="I6097" t="s">
        <v>62</v>
      </c>
      <c r="J6097" t="s">
        <v>63</v>
      </c>
      <c r="K6097">
        <v>3</v>
      </c>
      <c r="L6097" s="2">
        <v>3500</v>
      </c>
      <c r="M6097">
        <v>10</v>
      </c>
      <c r="N6097" s="2">
        <v>10500</v>
      </c>
      <c r="O6097" s="2">
        <v>1050</v>
      </c>
      <c r="P6097" s="2">
        <v>9450</v>
      </c>
      <c r="Q6097" s="2">
        <v>7012.31</v>
      </c>
      <c r="R6097" s="2">
        <v>2437.69</v>
      </c>
      <c r="S6097" t="s">
        <v>36</v>
      </c>
      <c r="T6097" t="s">
        <v>122</v>
      </c>
      <c r="U6097" t="s">
        <v>123</v>
      </c>
      <c r="V6097" t="s">
        <v>39</v>
      </c>
      <c r="W6097" t="s">
        <v>66</v>
      </c>
      <c r="X6097" t="s">
        <v>67</v>
      </c>
      <c r="Y6097" t="s">
        <v>56</v>
      </c>
      <c r="Z6097" t="s">
        <v>43</v>
      </c>
      <c r="AA6097" t="s">
        <v>44</v>
      </c>
      <c r="AB6097" t="s">
        <v>44</v>
      </c>
    </row>
    <row r="6098" spans="1:28" x14ac:dyDescent="0.25">
      <c r="A6098" t="s">
        <v>10813</v>
      </c>
      <c r="B6098" s="1">
        <v>45785</v>
      </c>
      <c r="C6098" t="s">
        <v>5431</v>
      </c>
      <c r="D6098" t="s">
        <v>5432</v>
      </c>
      <c r="E6098">
        <v>43</v>
      </c>
      <c r="F6098" t="s">
        <v>111</v>
      </c>
      <c r="G6098" t="s">
        <v>207</v>
      </c>
      <c r="H6098" t="s">
        <v>208</v>
      </c>
      <c r="I6098" t="s">
        <v>34</v>
      </c>
      <c r="J6098" t="s">
        <v>143</v>
      </c>
      <c r="K6098">
        <v>1</v>
      </c>
      <c r="L6098" s="2">
        <v>18000</v>
      </c>
      <c r="M6098">
        <v>0</v>
      </c>
      <c r="N6098" s="2">
        <v>18000</v>
      </c>
      <c r="O6098" s="2">
        <v>0</v>
      </c>
      <c r="P6098" s="2">
        <v>18000</v>
      </c>
      <c r="Q6098" s="2">
        <v>14423.71</v>
      </c>
      <c r="R6098" s="2">
        <v>3576.29</v>
      </c>
      <c r="S6098" t="s">
        <v>36</v>
      </c>
      <c r="T6098" t="s">
        <v>153</v>
      </c>
      <c r="U6098" t="s">
        <v>154</v>
      </c>
      <c r="V6098" t="s">
        <v>39</v>
      </c>
      <c r="W6098" t="s">
        <v>92</v>
      </c>
      <c r="X6098" t="s">
        <v>67</v>
      </c>
      <c r="Y6098" t="s">
        <v>56</v>
      </c>
      <c r="Z6098" t="s">
        <v>43</v>
      </c>
      <c r="AA6098" t="s">
        <v>44</v>
      </c>
      <c r="AB6098" t="s">
        <v>44</v>
      </c>
    </row>
    <row r="6099" spans="1:28" x14ac:dyDescent="0.25">
      <c r="A6099" t="s">
        <v>10814</v>
      </c>
      <c r="B6099" s="1">
        <v>45785</v>
      </c>
      <c r="C6099" t="s">
        <v>3247</v>
      </c>
      <c r="D6099" t="s">
        <v>3248</v>
      </c>
      <c r="E6099">
        <v>19</v>
      </c>
      <c r="F6099" t="s">
        <v>48</v>
      </c>
      <c r="G6099" t="s">
        <v>298</v>
      </c>
      <c r="H6099" t="s">
        <v>299</v>
      </c>
      <c r="I6099" t="s">
        <v>103</v>
      </c>
      <c r="J6099" t="s">
        <v>104</v>
      </c>
      <c r="K6099">
        <v>1</v>
      </c>
      <c r="L6099" s="2">
        <v>700</v>
      </c>
      <c r="M6099">
        <v>10</v>
      </c>
      <c r="N6099" s="2">
        <v>700</v>
      </c>
      <c r="O6099" s="2">
        <v>70</v>
      </c>
      <c r="P6099" s="2">
        <v>630</v>
      </c>
      <c r="Q6099" s="2">
        <v>423.27</v>
      </c>
      <c r="R6099" s="2">
        <v>206.73</v>
      </c>
      <c r="S6099" t="s">
        <v>53</v>
      </c>
      <c r="T6099" t="s">
        <v>178</v>
      </c>
      <c r="U6099" t="s">
        <v>154</v>
      </c>
      <c r="V6099" t="s">
        <v>39</v>
      </c>
      <c r="W6099" t="s">
        <v>40</v>
      </c>
      <c r="X6099" t="s">
        <v>41</v>
      </c>
      <c r="Y6099" t="s">
        <v>42</v>
      </c>
      <c r="Z6099" t="s">
        <v>43</v>
      </c>
      <c r="AA6099" t="s">
        <v>44</v>
      </c>
      <c r="AB6099" t="s">
        <v>44</v>
      </c>
    </row>
    <row r="6100" spans="1:28" x14ac:dyDescent="0.25">
      <c r="A6100" t="s">
        <v>10815</v>
      </c>
      <c r="B6100" s="1">
        <v>45785</v>
      </c>
      <c r="C6100" t="s">
        <v>1325</v>
      </c>
      <c r="D6100" t="s">
        <v>1326</v>
      </c>
      <c r="E6100">
        <v>51</v>
      </c>
      <c r="F6100" t="s">
        <v>111</v>
      </c>
      <c r="G6100" t="s">
        <v>202</v>
      </c>
      <c r="H6100" t="s">
        <v>203</v>
      </c>
      <c r="I6100" t="s">
        <v>103</v>
      </c>
      <c r="J6100" t="s">
        <v>104</v>
      </c>
      <c r="K6100">
        <v>3</v>
      </c>
      <c r="L6100" s="2">
        <v>550</v>
      </c>
      <c r="M6100">
        <v>10</v>
      </c>
      <c r="N6100" s="2">
        <v>1650</v>
      </c>
      <c r="O6100" s="2">
        <v>165</v>
      </c>
      <c r="P6100" s="2">
        <v>1485</v>
      </c>
      <c r="Q6100" s="2">
        <v>965.57</v>
      </c>
      <c r="R6100" s="2">
        <v>519.42999999999995</v>
      </c>
      <c r="S6100" t="s">
        <v>64</v>
      </c>
      <c r="T6100" t="s">
        <v>178</v>
      </c>
      <c r="U6100" t="s">
        <v>154</v>
      </c>
      <c r="V6100" t="s">
        <v>39</v>
      </c>
      <c r="W6100" t="s">
        <v>40</v>
      </c>
      <c r="X6100" t="s">
        <v>41</v>
      </c>
      <c r="Y6100" t="s">
        <v>56</v>
      </c>
      <c r="Z6100" t="s">
        <v>43</v>
      </c>
      <c r="AA6100" t="s">
        <v>44</v>
      </c>
      <c r="AB6100" t="s">
        <v>44</v>
      </c>
    </row>
    <row r="6101" spans="1:28" x14ac:dyDescent="0.25">
      <c r="A6101" t="s">
        <v>10816</v>
      </c>
      <c r="B6101" s="1">
        <v>45785</v>
      </c>
      <c r="C6101" t="s">
        <v>8514</v>
      </c>
      <c r="D6101" t="s">
        <v>8515</v>
      </c>
      <c r="E6101">
        <v>25</v>
      </c>
      <c r="F6101" t="s">
        <v>31</v>
      </c>
      <c r="G6101" t="s">
        <v>134</v>
      </c>
      <c r="H6101" t="s">
        <v>135</v>
      </c>
      <c r="I6101" t="s">
        <v>62</v>
      </c>
      <c r="J6101" t="s">
        <v>130</v>
      </c>
      <c r="K6101">
        <v>3</v>
      </c>
      <c r="L6101" s="2">
        <v>8500</v>
      </c>
      <c r="M6101">
        <v>5</v>
      </c>
      <c r="N6101" s="2">
        <v>25500</v>
      </c>
      <c r="O6101" s="2">
        <v>1275</v>
      </c>
      <c r="P6101" s="2">
        <v>24225</v>
      </c>
      <c r="Q6101" s="2">
        <v>17517.72</v>
      </c>
      <c r="R6101" s="2">
        <v>6707.28</v>
      </c>
      <c r="S6101" t="s">
        <v>53</v>
      </c>
      <c r="T6101" t="s">
        <v>76</v>
      </c>
      <c r="U6101" t="s">
        <v>77</v>
      </c>
      <c r="V6101" t="s">
        <v>39</v>
      </c>
      <c r="W6101" t="s">
        <v>124</v>
      </c>
      <c r="X6101" t="s">
        <v>67</v>
      </c>
      <c r="Y6101" t="s">
        <v>84</v>
      </c>
      <c r="Z6101" t="s">
        <v>223</v>
      </c>
      <c r="AA6101" t="s">
        <v>68</v>
      </c>
      <c r="AB6101" t="s">
        <v>44</v>
      </c>
    </row>
    <row r="6102" spans="1:28" x14ac:dyDescent="0.25">
      <c r="A6102" t="s">
        <v>10817</v>
      </c>
      <c r="B6102" s="1">
        <v>45785</v>
      </c>
      <c r="C6102" t="s">
        <v>1899</v>
      </c>
      <c r="D6102" t="s">
        <v>1900</v>
      </c>
      <c r="E6102">
        <v>38</v>
      </c>
      <c r="F6102" t="s">
        <v>31</v>
      </c>
      <c r="G6102" t="s">
        <v>273</v>
      </c>
      <c r="H6102" t="s">
        <v>274</v>
      </c>
      <c r="I6102" t="s">
        <v>51</v>
      </c>
      <c r="J6102" t="s">
        <v>52</v>
      </c>
      <c r="K6102">
        <v>3</v>
      </c>
      <c r="L6102" s="2">
        <v>250</v>
      </c>
      <c r="M6102">
        <v>20</v>
      </c>
      <c r="N6102" s="2">
        <v>750</v>
      </c>
      <c r="O6102" s="2">
        <v>150</v>
      </c>
      <c r="P6102" s="2">
        <v>600</v>
      </c>
      <c r="Q6102" s="2">
        <v>432.31</v>
      </c>
      <c r="R6102" s="2">
        <v>167.69</v>
      </c>
      <c r="S6102" t="s">
        <v>36</v>
      </c>
      <c r="T6102" t="s">
        <v>96</v>
      </c>
      <c r="U6102" t="s">
        <v>96</v>
      </c>
      <c r="V6102" t="s">
        <v>39</v>
      </c>
      <c r="W6102" t="s">
        <v>124</v>
      </c>
      <c r="X6102" t="s">
        <v>67</v>
      </c>
      <c r="Y6102" t="s">
        <v>56</v>
      </c>
      <c r="Z6102" t="s">
        <v>43</v>
      </c>
      <c r="AA6102" t="s">
        <v>44</v>
      </c>
      <c r="AB6102" t="s">
        <v>44</v>
      </c>
    </row>
    <row r="6103" spans="1:28" x14ac:dyDescent="0.25">
      <c r="A6103" t="s">
        <v>10818</v>
      </c>
      <c r="B6103" s="1">
        <v>45785</v>
      </c>
      <c r="C6103" t="s">
        <v>1090</v>
      </c>
      <c r="D6103" t="s">
        <v>1091</v>
      </c>
      <c r="E6103">
        <v>59</v>
      </c>
      <c r="F6103" t="s">
        <v>31</v>
      </c>
      <c r="G6103" t="s">
        <v>60</v>
      </c>
      <c r="H6103" t="s">
        <v>61</v>
      </c>
      <c r="I6103" t="s">
        <v>62</v>
      </c>
      <c r="J6103" t="s">
        <v>63</v>
      </c>
      <c r="K6103">
        <v>2</v>
      </c>
      <c r="L6103" s="2">
        <v>3500</v>
      </c>
      <c r="M6103">
        <v>15</v>
      </c>
      <c r="N6103" s="2">
        <v>7000</v>
      </c>
      <c r="O6103" s="2">
        <v>1050</v>
      </c>
      <c r="P6103" s="2">
        <v>5950</v>
      </c>
      <c r="Q6103" s="2">
        <v>3853.31</v>
      </c>
      <c r="R6103" s="2">
        <v>2096.69</v>
      </c>
      <c r="S6103" t="s">
        <v>53</v>
      </c>
      <c r="T6103" t="s">
        <v>163</v>
      </c>
      <c r="U6103" t="s">
        <v>164</v>
      </c>
      <c r="V6103" t="s">
        <v>39</v>
      </c>
      <c r="W6103" t="s">
        <v>92</v>
      </c>
      <c r="X6103" t="s">
        <v>97</v>
      </c>
      <c r="Y6103" t="s">
        <v>56</v>
      </c>
      <c r="Z6103" t="s">
        <v>43</v>
      </c>
      <c r="AA6103" t="s">
        <v>44</v>
      </c>
      <c r="AB6103" t="s">
        <v>44</v>
      </c>
    </row>
    <row r="6104" spans="1:28" x14ac:dyDescent="0.25">
      <c r="A6104" t="s">
        <v>10819</v>
      </c>
      <c r="B6104" s="1">
        <v>45785</v>
      </c>
      <c r="C6104" t="s">
        <v>2251</v>
      </c>
      <c r="D6104" t="s">
        <v>2252</v>
      </c>
      <c r="E6104">
        <v>49</v>
      </c>
      <c r="F6104" t="s">
        <v>48</v>
      </c>
      <c r="G6104" t="s">
        <v>168</v>
      </c>
      <c r="H6104" t="s">
        <v>169</v>
      </c>
      <c r="I6104" t="s">
        <v>62</v>
      </c>
      <c r="J6104" t="s">
        <v>143</v>
      </c>
      <c r="K6104">
        <v>1</v>
      </c>
      <c r="L6104" s="2">
        <v>1800</v>
      </c>
      <c r="M6104">
        <v>15</v>
      </c>
      <c r="N6104" s="2">
        <v>1800</v>
      </c>
      <c r="O6104" s="2">
        <v>270</v>
      </c>
      <c r="P6104" s="2">
        <v>1530</v>
      </c>
      <c r="Q6104" s="2">
        <v>885.08</v>
      </c>
      <c r="R6104" s="2">
        <v>644.91999999999996</v>
      </c>
      <c r="S6104" t="s">
        <v>36</v>
      </c>
      <c r="T6104" t="s">
        <v>105</v>
      </c>
      <c r="U6104" t="s">
        <v>106</v>
      </c>
      <c r="V6104" t="s">
        <v>39</v>
      </c>
      <c r="W6104" t="s">
        <v>66</v>
      </c>
      <c r="X6104" t="s">
        <v>97</v>
      </c>
      <c r="Y6104" t="s">
        <v>84</v>
      </c>
      <c r="Z6104" t="s">
        <v>43</v>
      </c>
      <c r="AA6104" t="s">
        <v>68</v>
      </c>
      <c r="AB6104" t="s">
        <v>44</v>
      </c>
    </row>
    <row r="6105" spans="1:28" x14ac:dyDescent="0.25">
      <c r="A6105" t="s">
        <v>10820</v>
      </c>
      <c r="B6105" s="1">
        <v>45785</v>
      </c>
      <c r="C6105" t="s">
        <v>1995</v>
      </c>
      <c r="D6105" t="s">
        <v>1996</v>
      </c>
      <c r="E6105">
        <v>43</v>
      </c>
      <c r="F6105" t="s">
        <v>31</v>
      </c>
      <c r="G6105" t="s">
        <v>88</v>
      </c>
      <c r="H6105" t="s">
        <v>89</v>
      </c>
      <c r="I6105" t="s">
        <v>62</v>
      </c>
      <c r="J6105" t="s">
        <v>63</v>
      </c>
      <c r="K6105">
        <v>3</v>
      </c>
      <c r="L6105" s="2">
        <v>4200</v>
      </c>
      <c r="M6105">
        <v>15</v>
      </c>
      <c r="N6105" s="2">
        <v>12600</v>
      </c>
      <c r="O6105" s="2">
        <v>1890</v>
      </c>
      <c r="P6105" s="2">
        <v>10710</v>
      </c>
      <c r="Q6105" s="2">
        <v>8336.7199999999993</v>
      </c>
      <c r="R6105" s="2">
        <v>2373.2800000000002</v>
      </c>
      <c r="S6105" t="s">
        <v>53</v>
      </c>
      <c r="T6105" t="s">
        <v>263</v>
      </c>
      <c r="U6105" t="s">
        <v>91</v>
      </c>
      <c r="V6105" t="s">
        <v>39</v>
      </c>
      <c r="W6105" t="s">
        <v>40</v>
      </c>
      <c r="X6105" t="s">
        <v>67</v>
      </c>
      <c r="Y6105" t="s">
        <v>56</v>
      </c>
      <c r="Z6105" t="s">
        <v>43</v>
      </c>
      <c r="AA6105" t="s">
        <v>44</v>
      </c>
      <c r="AB6105" t="s">
        <v>44</v>
      </c>
    </row>
    <row r="6106" spans="1:28" x14ac:dyDescent="0.25">
      <c r="A6106" t="s">
        <v>10821</v>
      </c>
      <c r="B6106" s="1">
        <v>45785</v>
      </c>
      <c r="C6106" t="s">
        <v>1165</v>
      </c>
      <c r="D6106" t="s">
        <v>1166</v>
      </c>
      <c r="E6106">
        <v>28</v>
      </c>
      <c r="F6106" t="s">
        <v>48</v>
      </c>
      <c r="G6106" t="s">
        <v>134</v>
      </c>
      <c r="H6106" t="s">
        <v>135</v>
      </c>
      <c r="I6106" t="s">
        <v>62</v>
      </c>
      <c r="J6106" t="s">
        <v>130</v>
      </c>
      <c r="K6106">
        <v>2</v>
      </c>
      <c r="L6106" s="2">
        <v>8500</v>
      </c>
      <c r="M6106">
        <v>20</v>
      </c>
      <c r="N6106" s="2">
        <v>17000</v>
      </c>
      <c r="O6106" s="2">
        <v>3400</v>
      </c>
      <c r="P6106" s="2">
        <v>13600</v>
      </c>
      <c r="Q6106" s="2">
        <v>9061.02</v>
      </c>
      <c r="R6106" s="2">
        <v>4538.9799999999996</v>
      </c>
      <c r="S6106" t="s">
        <v>53</v>
      </c>
      <c r="T6106" t="s">
        <v>290</v>
      </c>
      <c r="U6106" t="s">
        <v>291</v>
      </c>
      <c r="V6106" t="s">
        <v>39</v>
      </c>
      <c r="W6106" t="s">
        <v>83</v>
      </c>
      <c r="X6106" t="s">
        <v>41</v>
      </c>
      <c r="Y6106" t="s">
        <v>56</v>
      </c>
      <c r="Z6106" t="s">
        <v>43</v>
      </c>
      <c r="AA6106" t="s">
        <v>44</v>
      </c>
      <c r="AB6106" t="s">
        <v>44</v>
      </c>
    </row>
    <row r="6107" spans="1:28" x14ac:dyDescent="0.25">
      <c r="A6107" t="s">
        <v>10822</v>
      </c>
      <c r="B6107" s="1">
        <v>45785</v>
      </c>
      <c r="C6107" t="s">
        <v>3494</v>
      </c>
      <c r="D6107" t="s">
        <v>3495</v>
      </c>
      <c r="E6107">
        <v>35</v>
      </c>
      <c r="F6107" t="s">
        <v>111</v>
      </c>
      <c r="G6107" t="s">
        <v>134</v>
      </c>
      <c r="H6107" t="s">
        <v>135</v>
      </c>
      <c r="I6107" t="s">
        <v>62</v>
      </c>
      <c r="J6107" t="s">
        <v>130</v>
      </c>
      <c r="K6107">
        <v>1</v>
      </c>
      <c r="L6107" s="2">
        <v>8500</v>
      </c>
      <c r="M6107">
        <v>15</v>
      </c>
      <c r="N6107" s="2">
        <v>8500</v>
      </c>
      <c r="O6107" s="2">
        <v>1275</v>
      </c>
      <c r="P6107" s="2">
        <v>7225</v>
      </c>
      <c r="Q6107" s="2">
        <v>5371.74</v>
      </c>
      <c r="R6107" s="2">
        <v>1853.26</v>
      </c>
      <c r="S6107" t="s">
        <v>53</v>
      </c>
      <c r="T6107" t="s">
        <v>263</v>
      </c>
      <c r="U6107" t="s">
        <v>91</v>
      </c>
      <c r="V6107" t="s">
        <v>39</v>
      </c>
      <c r="W6107" t="s">
        <v>40</v>
      </c>
      <c r="X6107" t="s">
        <v>67</v>
      </c>
      <c r="Y6107" t="s">
        <v>42</v>
      </c>
      <c r="Z6107" t="s">
        <v>43</v>
      </c>
      <c r="AA6107" t="s">
        <v>44</v>
      </c>
      <c r="AB6107" t="s">
        <v>44</v>
      </c>
    </row>
    <row r="6108" spans="1:28" x14ac:dyDescent="0.25">
      <c r="A6108" t="s">
        <v>10823</v>
      </c>
      <c r="B6108" s="1">
        <v>45785</v>
      </c>
      <c r="C6108" t="s">
        <v>7173</v>
      </c>
      <c r="D6108" t="s">
        <v>7174</v>
      </c>
      <c r="E6108">
        <v>45</v>
      </c>
      <c r="F6108" t="s">
        <v>111</v>
      </c>
      <c r="G6108" t="s">
        <v>141</v>
      </c>
      <c r="H6108" t="s">
        <v>142</v>
      </c>
      <c r="I6108" t="s">
        <v>74</v>
      </c>
      <c r="J6108" t="s">
        <v>143</v>
      </c>
      <c r="K6108">
        <v>2</v>
      </c>
      <c r="L6108" s="2">
        <v>900</v>
      </c>
      <c r="M6108">
        <v>10</v>
      </c>
      <c r="N6108" s="2">
        <v>1800</v>
      </c>
      <c r="O6108" s="2">
        <v>180</v>
      </c>
      <c r="P6108" s="2">
        <v>1620</v>
      </c>
      <c r="Q6108" s="2">
        <v>1127.5999999999999</v>
      </c>
      <c r="R6108" s="2">
        <v>492.4</v>
      </c>
      <c r="S6108" t="s">
        <v>64</v>
      </c>
      <c r="T6108" t="s">
        <v>153</v>
      </c>
      <c r="U6108" t="s">
        <v>154</v>
      </c>
      <c r="V6108" t="s">
        <v>39</v>
      </c>
      <c r="W6108" t="s">
        <v>137</v>
      </c>
      <c r="X6108" t="s">
        <v>67</v>
      </c>
      <c r="Y6108" t="s">
        <v>56</v>
      </c>
      <c r="Z6108" t="s">
        <v>43</v>
      </c>
      <c r="AA6108" t="s">
        <v>44</v>
      </c>
      <c r="AB6108" t="s">
        <v>44</v>
      </c>
    </row>
    <row r="6109" spans="1:28" x14ac:dyDescent="0.25">
      <c r="A6109" t="s">
        <v>10824</v>
      </c>
      <c r="B6109" s="1">
        <v>45785</v>
      </c>
      <c r="C6109" t="s">
        <v>3218</v>
      </c>
      <c r="D6109" t="s">
        <v>3219</v>
      </c>
      <c r="E6109">
        <v>47</v>
      </c>
      <c r="F6109" t="s">
        <v>31</v>
      </c>
      <c r="G6109" t="s">
        <v>202</v>
      </c>
      <c r="H6109" t="s">
        <v>203</v>
      </c>
      <c r="I6109" t="s">
        <v>103</v>
      </c>
      <c r="J6109" t="s">
        <v>104</v>
      </c>
      <c r="K6109">
        <v>3</v>
      </c>
      <c r="L6109" s="2">
        <v>550</v>
      </c>
      <c r="M6109">
        <v>15</v>
      </c>
      <c r="N6109" s="2">
        <v>1650</v>
      </c>
      <c r="O6109" s="2">
        <v>247.5</v>
      </c>
      <c r="P6109" s="2">
        <v>1402.5</v>
      </c>
      <c r="Q6109" s="2">
        <v>1039.3599999999999</v>
      </c>
      <c r="R6109" s="2">
        <v>363.14</v>
      </c>
      <c r="S6109" t="s">
        <v>53</v>
      </c>
      <c r="T6109" t="s">
        <v>407</v>
      </c>
      <c r="U6109" t="s">
        <v>408</v>
      </c>
      <c r="V6109" t="s">
        <v>39</v>
      </c>
      <c r="W6109" t="s">
        <v>92</v>
      </c>
      <c r="X6109" t="s">
        <v>97</v>
      </c>
      <c r="Y6109" t="s">
        <v>42</v>
      </c>
      <c r="Z6109" t="s">
        <v>43</v>
      </c>
      <c r="AA6109" t="s">
        <v>44</v>
      </c>
      <c r="AB6109" t="s">
        <v>44</v>
      </c>
    </row>
    <row r="6110" spans="1:28" x14ac:dyDescent="0.25">
      <c r="A6110" t="s">
        <v>10825</v>
      </c>
      <c r="B6110" s="1">
        <v>45786</v>
      </c>
      <c r="C6110" t="s">
        <v>7610</v>
      </c>
      <c r="D6110" t="s">
        <v>7611</v>
      </c>
      <c r="E6110">
        <v>46</v>
      </c>
      <c r="F6110" t="s">
        <v>31</v>
      </c>
      <c r="G6110" t="s">
        <v>176</v>
      </c>
      <c r="H6110" t="s">
        <v>177</v>
      </c>
      <c r="I6110" t="s">
        <v>34</v>
      </c>
      <c r="J6110" t="s">
        <v>35</v>
      </c>
      <c r="K6110">
        <v>2</v>
      </c>
      <c r="L6110" s="2">
        <v>6500</v>
      </c>
      <c r="M6110">
        <v>5</v>
      </c>
      <c r="N6110" s="2">
        <v>13000</v>
      </c>
      <c r="O6110" s="2">
        <v>650</v>
      </c>
      <c r="P6110" s="2">
        <v>12350</v>
      </c>
      <c r="Q6110" s="2">
        <v>6853.73</v>
      </c>
      <c r="R6110" s="2">
        <v>5496.27</v>
      </c>
      <c r="S6110" t="s">
        <v>53</v>
      </c>
      <c r="T6110" t="s">
        <v>153</v>
      </c>
      <c r="U6110" t="s">
        <v>154</v>
      </c>
      <c r="V6110" t="s">
        <v>39</v>
      </c>
      <c r="W6110" t="s">
        <v>66</v>
      </c>
      <c r="X6110" t="s">
        <v>41</v>
      </c>
      <c r="Y6110" t="s">
        <v>56</v>
      </c>
      <c r="Z6110" t="s">
        <v>508</v>
      </c>
      <c r="AA6110" t="s">
        <v>44</v>
      </c>
      <c r="AB6110" t="s">
        <v>44</v>
      </c>
    </row>
    <row r="6111" spans="1:28" x14ac:dyDescent="0.25">
      <c r="A6111" t="s">
        <v>10826</v>
      </c>
      <c r="B6111" s="1">
        <v>45786</v>
      </c>
      <c r="C6111" t="s">
        <v>2817</v>
      </c>
      <c r="D6111" t="s">
        <v>2818</v>
      </c>
      <c r="E6111">
        <v>19</v>
      </c>
      <c r="F6111" t="s">
        <v>48</v>
      </c>
      <c r="G6111" t="s">
        <v>298</v>
      </c>
      <c r="H6111" t="s">
        <v>299</v>
      </c>
      <c r="I6111" t="s">
        <v>103</v>
      </c>
      <c r="J6111" t="s">
        <v>104</v>
      </c>
      <c r="K6111">
        <v>1</v>
      </c>
      <c r="L6111" s="2">
        <v>700</v>
      </c>
      <c r="M6111">
        <v>25</v>
      </c>
      <c r="N6111" s="2">
        <v>700</v>
      </c>
      <c r="O6111" s="2">
        <v>175</v>
      </c>
      <c r="P6111" s="2">
        <v>525</v>
      </c>
      <c r="Q6111" s="2">
        <v>374.13</v>
      </c>
      <c r="R6111" s="2">
        <v>150.87</v>
      </c>
      <c r="S6111" t="s">
        <v>53</v>
      </c>
      <c r="T6111" t="s">
        <v>163</v>
      </c>
      <c r="U6111" t="s">
        <v>164</v>
      </c>
      <c r="V6111" t="s">
        <v>39</v>
      </c>
      <c r="W6111" t="s">
        <v>137</v>
      </c>
      <c r="X6111" t="s">
        <v>67</v>
      </c>
      <c r="Y6111" t="s">
        <v>42</v>
      </c>
      <c r="Z6111" t="s">
        <v>43</v>
      </c>
      <c r="AA6111" t="s">
        <v>44</v>
      </c>
      <c r="AB6111" t="s">
        <v>44</v>
      </c>
    </row>
    <row r="6112" spans="1:28" x14ac:dyDescent="0.25">
      <c r="A6112" t="s">
        <v>10827</v>
      </c>
      <c r="B6112" s="1">
        <v>45786</v>
      </c>
      <c r="C6112" t="s">
        <v>5125</v>
      </c>
      <c r="D6112" t="s">
        <v>5126</v>
      </c>
      <c r="E6112">
        <v>42</v>
      </c>
      <c r="F6112" t="s">
        <v>31</v>
      </c>
      <c r="G6112" t="s">
        <v>561</v>
      </c>
      <c r="H6112" t="s">
        <v>562</v>
      </c>
      <c r="I6112" t="s">
        <v>34</v>
      </c>
      <c r="J6112" t="s">
        <v>143</v>
      </c>
      <c r="K6112">
        <v>2</v>
      </c>
      <c r="L6112" s="2">
        <v>900</v>
      </c>
      <c r="M6112">
        <v>5</v>
      </c>
      <c r="N6112" s="2">
        <v>1800</v>
      </c>
      <c r="O6112" s="2">
        <v>90</v>
      </c>
      <c r="P6112" s="2">
        <v>1710</v>
      </c>
      <c r="Q6112" s="2">
        <v>1168.58</v>
      </c>
      <c r="R6112" s="2">
        <v>541.41999999999996</v>
      </c>
      <c r="S6112" t="s">
        <v>53</v>
      </c>
      <c r="T6112" t="s">
        <v>90</v>
      </c>
      <c r="U6112" t="s">
        <v>91</v>
      </c>
      <c r="V6112" t="s">
        <v>39</v>
      </c>
      <c r="W6112" t="s">
        <v>124</v>
      </c>
      <c r="X6112" t="s">
        <v>41</v>
      </c>
      <c r="Y6112" t="s">
        <v>42</v>
      </c>
      <c r="Z6112" t="s">
        <v>144</v>
      </c>
      <c r="AA6112" t="s">
        <v>44</v>
      </c>
      <c r="AB6112" t="s">
        <v>44</v>
      </c>
    </row>
    <row r="6113" spans="1:28" x14ac:dyDescent="0.25">
      <c r="A6113" t="s">
        <v>10828</v>
      </c>
      <c r="B6113" s="1">
        <v>45786</v>
      </c>
      <c r="C6113" t="s">
        <v>675</v>
      </c>
      <c r="D6113" t="s">
        <v>676</v>
      </c>
      <c r="E6113">
        <v>56</v>
      </c>
      <c r="F6113" t="s">
        <v>111</v>
      </c>
      <c r="G6113" t="s">
        <v>88</v>
      </c>
      <c r="H6113" t="s">
        <v>89</v>
      </c>
      <c r="I6113" t="s">
        <v>62</v>
      </c>
      <c r="J6113" t="s">
        <v>63</v>
      </c>
      <c r="K6113">
        <v>2</v>
      </c>
      <c r="L6113" s="2">
        <v>4200</v>
      </c>
      <c r="M6113">
        <v>15</v>
      </c>
      <c r="N6113" s="2">
        <v>8400</v>
      </c>
      <c r="O6113" s="2">
        <v>1260</v>
      </c>
      <c r="P6113" s="2">
        <v>7140</v>
      </c>
      <c r="Q6113" s="2">
        <v>5565.34</v>
      </c>
      <c r="R6113" s="2">
        <v>1574.66</v>
      </c>
      <c r="S6113" t="s">
        <v>53</v>
      </c>
      <c r="T6113" t="s">
        <v>54</v>
      </c>
      <c r="U6113" t="s">
        <v>55</v>
      </c>
      <c r="V6113" t="s">
        <v>39</v>
      </c>
      <c r="W6113" t="s">
        <v>124</v>
      </c>
      <c r="X6113" t="s">
        <v>97</v>
      </c>
      <c r="Y6113" t="s">
        <v>42</v>
      </c>
      <c r="Z6113" t="s">
        <v>43</v>
      </c>
      <c r="AA6113" t="s">
        <v>44</v>
      </c>
      <c r="AB6113" t="s">
        <v>44</v>
      </c>
    </row>
    <row r="6114" spans="1:28" x14ac:dyDescent="0.25">
      <c r="A6114" t="s">
        <v>10829</v>
      </c>
      <c r="B6114" s="1">
        <v>45786</v>
      </c>
      <c r="C6114" t="s">
        <v>425</v>
      </c>
      <c r="D6114" t="s">
        <v>426</v>
      </c>
      <c r="E6114">
        <v>58</v>
      </c>
      <c r="F6114" t="s">
        <v>48</v>
      </c>
      <c r="G6114" t="s">
        <v>60</v>
      </c>
      <c r="H6114" t="s">
        <v>61</v>
      </c>
      <c r="I6114" t="s">
        <v>62</v>
      </c>
      <c r="J6114" t="s">
        <v>63</v>
      </c>
      <c r="K6114">
        <v>2</v>
      </c>
      <c r="L6114" s="2">
        <v>3500</v>
      </c>
      <c r="M6114">
        <v>30</v>
      </c>
      <c r="N6114" s="2">
        <v>7000</v>
      </c>
      <c r="O6114" s="2">
        <v>2100</v>
      </c>
      <c r="P6114" s="2">
        <v>4900</v>
      </c>
      <c r="Q6114" s="2">
        <v>2987.95</v>
      </c>
      <c r="R6114" s="2">
        <v>1912.05</v>
      </c>
      <c r="S6114" t="s">
        <v>64</v>
      </c>
      <c r="T6114" t="s">
        <v>578</v>
      </c>
      <c r="U6114" t="s">
        <v>579</v>
      </c>
      <c r="V6114" t="s">
        <v>39</v>
      </c>
      <c r="W6114" t="s">
        <v>83</v>
      </c>
      <c r="X6114" t="s">
        <v>41</v>
      </c>
      <c r="Y6114" t="s">
        <v>42</v>
      </c>
      <c r="Z6114" t="s">
        <v>223</v>
      </c>
      <c r="AA6114" t="s">
        <v>44</v>
      </c>
      <c r="AB6114" t="s">
        <v>44</v>
      </c>
    </row>
    <row r="6115" spans="1:28" x14ac:dyDescent="0.25">
      <c r="A6115" t="s">
        <v>10830</v>
      </c>
      <c r="B6115" s="1">
        <v>45786</v>
      </c>
      <c r="C6115" t="s">
        <v>3376</v>
      </c>
      <c r="D6115" t="s">
        <v>3377</v>
      </c>
      <c r="E6115">
        <v>58</v>
      </c>
      <c r="F6115" t="s">
        <v>111</v>
      </c>
      <c r="G6115" t="s">
        <v>141</v>
      </c>
      <c r="H6115" t="s">
        <v>142</v>
      </c>
      <c r="I6115" t="s">
        <v>74</v>
      </c>
      <c r="J6115" t="s">
        <v>143</v>
      </c>
      <c r="K6115">
        <v>2</v>
      </c>
      <c r="L6115" s="2">
        <v>900</v>
      </c>
      <c r="M6115">
        <v>15</v>
      </c>
      <c r="N6115" s="2">
        <v>1800</v>
      </c>
      <c r="O6115" s="2">
        <v>270</v>
      </c>
      <c r="P6115" s="2">
        <v>1530</v>
      </c>
      <c r="Q6115" s="2">
        <v>1088.96</v>
      </c>
      <c r="R6115" s="2">
        <v>441.04</v>
      </c>
      <c r="S6115" t="s">
        <v>36</v>
      </c>
      <c r="T6115" t="s">
        <v>290</v>
      </c>
      <c r="U6115" t="s">
        <v>291</v>
      </c>
      <c r="V6115" t="s">
        <v>39</v>
      </c>
      <c r="W6115" t="s">
        <v>40</v>
      </c>
      <c r="X6115" t="s">
        <v>67</v>
      </c>
      <c r="Y6115" t="s">
        <v>56</v>
      </c>
      <c r="Z6115" t="s">
        <v>43</v>
      </c>
      <c r="AA6115" t="s">
        <v>44</v>
      </c>
      <c r="AB6115" t="s">
        <v>44</v>
      </c>
    </row>
    <row r="6116" spans="1:28" x14ac:dyDescent="0.25">
      <c r="A6116" t="s">
        <v>10831</v>
      </c>
      <c r="B6116" s="1">
        <v>45786</v>
      </c>
      <c r="C6116" t="s">
        <v>3307</v>
      </c>
      <c r="D6116" t="s">
        <v>3308</v>
      </c>
      <c r="E6116">
        <v>34</v>
      </c>
      <c r="F6116" t="s">
        <v>31</v>
      </c>
      <c r="G6116" t="s">
        <v>188</v>
      </c>
      <c r="H6116" t="s">
        <v>189</v>
      </c>
      <c r="I6116" t="s">
        <v>34</v>
      </c>
      <c r="J6116" t="s">
        <v>190</v>
      </c>
      <c r="K6116">
        <v>1</v>
      </c>
      <c r="L6116" s="2">
        <v>1800</v>
      </c>
      <c r="M6116">
        <v>15</v>
      </c>
      <c r="N6116" s="2">
        <v>1800</v>
      </c>
      <c r="O6116" s="2">
        <v>270</v>
      </c>
      <c r="P6116" s="2">
        <v>1530</v>
      </c>
      <c r="Q6116" s="2">
        <v>1078.8699999999999</v>
      </c>
      <c r="R6116" s="2">
        <v>451.13</v>
      </c>
      <c r="S6116" t="s">
        <v>36</v>
      </c>
      <c r="T6116" t="s">
        <v>76</v>
      </c>
      <c r="U6116" t="s">
        <v>77</v>
      </c>
      <c r="V6116" t="s">
        <v>39</v>
      </c>
      <c r="W6116" t="s">
        <v>40</v>
      </c>
      <c r="X6116" t="s">
        <v>67</v>
      </c>
      <c r="Y6116" t="s">
        <v>84</v>
      </c>
      <c r="Z6116" t="s">
        <v>43</v>
      </c>
      <c r="AA6116" t="s">
        <v>44</v>
      </c>
      <c r="AB6116" t="s">
        <v>44</v>
      </c>
    </row>
    <row r="6117" spans="1:28" x14ac:dyDescent="0.25">
      <c r="A6117" t="s">
        <v>10832</v>
      </c>
      <c r="B6117" s="1">
        <v>45786</v>
      </c>
      <c r="C6117" t="s">
        <v>4873</v>
      </c>
      <c r="D6117" t="s">
        <v>4874</v>
      </c>
      <c r="E6117">
        <v>46</v>
      </c>
      <c r="F6117" t="s">
        <v>111</v>
      </c>
      <c r="G6117" t="s">
        <v>119</v>
      </c>
      <c r="H6117" t="s">
        <v>120</v>
      </c>
      <c r="I6117" t="s">
        <v>62</v>
      </c>
      <c r="J6117" t="s">
        <v>121</v>
      </c>
      <c r="K6117">
        <v>3</v>
      </c>
      <c r="L6117" s="2">
        <v>4800</v>
      </c>
      <c r="M6117">
        <v>5</v>
      </c>
      <c r="N6117" s="2">
        <v>14400</v>
      </c>
      <c r="O6117" s="2">
        <v>720</v>
      </c>
      <c r="P6117" s="2">
        <v>13680</v>
      </c>
      <c r="Q6117" s="2">
        <v>9675.61</v>
      </c>
      <c r="R6117" s="2">
        <v>4004.39</v>
      </c>
      <c r="S6117" t="s">
        <v>36</v>
      </c>
      <c r="T6117" t="s">
        <v>54</v>
      </c>
      <c r="U6117" t="s">
        <v>55</v>
      </c>
      <c r="V6117" t="s">
        <v>39</v>
      </c>
      <c r="W6117" t="s">
        <v>92</v>
      </c>
      <c r="X6117" t="s">
        <v>97</v>
      </c>
      <c r="Y6117" t="s">
        <v>56</v>
      </c>
      <c r="Z6117" t="s">
        <v>43</v>
      </c>
      <c r="AA6117" t="s">
        <v>44</v>
      </c>
      <c r="AB6117" t="s">
        <v>44</v>
      </c>
    </row>
    <row r="6118" spans="1:28" x14ac:dyDescent="0.25">
      <c r="A6118" t="s">
        <v>10833</v>
      </c>
      <c r="B6118" s="1">
        <v>45786</v>
      </c>
      <c r="C6118" t="s">
        <v>1005</v>
      </c>
      <c r="D6118" t="s">
        <v>1006</v>
      </c>
      <c r="E6118">
        <v>48</v>
      </c>
      <c r="F6118" t="s">
        <v>31</v>
      </c>
      <c r="G6118" t="s">
        <v>32</v>
      </c>
      <c r="H6118" t="s">
        <v>33</v>
      </c>
      <c r="I6118" t="s">
        <v>34</v>
      </c>
      <c r="J6118" t="s">
        <v>35</v>
      </c>
      <c r="K6118">
        <v>1</v>
      </c>
      <c r="L6118" s="2">
        <v>55000</v>
      </c>
      <c r="M6118">
        <v>0</v>
      </c>
      <c r="N6118" s="2">
        <v>55000</v>
      </c>
      <c r="O6118" s="2">
        <v>0</v>
      </c>
      <c r="P6118" s="2">
        <v>55000</v>
      </c>
      <c r="Q6118" s="2">
        <v>36614.83</v>
      </c>
      <c r="R6118" s="2">
        <v>18385.169999999998</v>
      </c>
      <c r="S6118" t="s">
        <v>53</v>
      </c>
      <c r="T6118" t="s">
        <v>122</v>
      </c>
      <c r="U6118" t="s">
        <v>123</v>
      </c>
      <c r="V6118" t="s">
        <v>39</v>
      </c>
      <c r="W6118" t="s">
        <v>124</v>
      </c>
      <c r="X6118" t="s">
        <v>41</v>
      </c>
      <c r="Y6118" t="s">
        <v>42</v>
      </c>
      <c r="Z6118" t="s">
        <v>223</v>
      </c>
      <c r="AA6118" t="s">
        <v>44</v>
      </c>
      <c r="AB6118" t="s">
        <v>44</v>
      </c>
    </row>
    <row r="6119" spans="1:28" x14ac:dyDescent="0.25">
      <c r="A6119" t="s">
        <v>10834</v>
      </c>
      <c r="B6119" s="1">
        <v>45786</v>
      </c>
      <c r="C6119" t="s">
        <v>2561</v>
      </c>
      <c r="D6119" t="s">
        <v>2562</v>
      </c>
      <c r="E6119">
        <v>52</v>
      </c>
      <c r="F6119" t="s">
        <v>48</v>
      </c>
      <c r="G6119" t="s">
        <v>197</v>
      </c>
      <c r="H6119" t="s">
        <v>198</v>
      </c>
      <c r="I6119" t="s">
        <v>74</v>
      </c>
      <c r="J6119" t="s">
        <v>75</v>
      </c>
      <c r="K6119">
        <v>1</v>
      </c>
      <c r="L6119" s="2">
        <v>2600</v>
      </c>
      <c r="M6119">
        <v>5</v>
      </c>
      <c r="N6119" s="2">
        <v>2600</v>
      </c>
      <c r="O6119" s="2">
        <v>130</v>
      </c>
      <c r="P6119" s="2">
        <v>2470</v>
      </c>
      <c r="Q6119" s="2">
        <v>1729.79</v>
      </c>
      <c r="R6119" s="2">
        <v>740.21</v>
      </c>
      <c r="S6119" t="s">
        <v>64</v>
      </c>
      <c r="T6119" t="s">
        <v>90</v>
      </c>
      <c r="U6119" t="s">
        <v>91</v>
      </c>
      <c r="V6119" t="s">
        <v>39</v>
      </c>
      <c r="W6119" t="s">
        <v>92</v>
      </c>
      <c r="X6119" t="s">
        <v>97</v>
      </c>
      <c r="Y6119" t="s">
        <v>56</v>
      </c>
      <c r="Z6119" t="s">
        <v>43</v>
      </c>
      <c r="AA6119" t="s">
        <v>44</v>
      </c>
      <c r="AB6119" t="s">
        <v>44</v>
      </c>
    </row>
    <row r="6120" spans="1:28" x14ac:dyDescent="0.25">
      <c r="A6120" t="s">
        <v>10835</v>
      </c>
      <c r="B6120" s="1">
        <v>45786</v>
      </c>
      <c r="C6120" t="s">
        <v>2360</v>
      </c>
      <c r="D6120" t="s">
        <v>2361</v>
      </c>
      <c r="E6120">
        <v>35</v>
      </c>
      <c r="F6120" t="s">
        <v>48</v>
      </c>
      <c r="G6120" t="s">
        <v>72</v>
      </c>
      <c r="H6120" t="s">
        <v>73</v>
      </c>
      <c r="I6120" t="s">
        <v>74</v>
      </c>
      <c r="J6120" t="s">
        <v>75</v>
      </c>
      <c r="K6120">
        <v>4</v>
      </c>
      <c r="L6120" s="2">
        <v>2200</v>
      </c>
      <c r="M6120">
        <v>0</v>
      </c>
      <c r="N6120" s="2">
        <v>8800</v>
      </c>
      <c r="O6120" s="2">
        <v>0</v>
      </c>
      <c r="P6120" s="2">
        <v>8800</v>
      </c>
      <c r="Q6120" s="2">
        <v>5768.17</v>
      </c>
      <c r="R6120" s="2">
        <v>3031.83</v>
      </c>
      <c r="S6120" t="s">
        <v>53</v>
      </c>
      <c r="T6120" t="s">
        <v>578</v>
      </c>
      <c r="U6120" t="s">
        <v>579</v>
      </c>
      <c r="V6120" t="s">
        <v>39</v>
      </c>
      <c r="W6120" t="s">
        <v>83</v>
      </c>
      <c r="X6120" t="s">
        <v>41</v>
      </c>
      <c r="Y6120" t="s">
        <v>42</v>
      </c>
      <c r="Z6120" t="s">
        <v>43</v>
      </c>
      <c r="AA6120" t="s">
        <v>44</v>
      </c>
      <c r="AB6120" t="s">
        <v>44</v>
      </c>
    </row>
    <row r="6121" spans="1:28" x14ac:dyDescent="0.25">
      <c r="A6121" t="s">
        <v>10836</v>
      </c>
      <c r="B6121" s="1">
        <v>45786</v>
      </c>
      <c r="C6121" t="s">
        <v>1728</v>
      </c>
      <c r="D6121" t="s">
        <v>1729</v>
      </c>
      <c r="E6121">
        <v>38</v>
      </c>
      <c r="F6121" t="s">
        <v>48</v>
      </c>
      <c r="G6121" t="s">
        <v>318</v>
      </c>
      <c r="H6121" t="s">
        <v>319</v>
      </c>
      <c r="I6121" t="s">
        <v>34</v>
      </c>
      <c r="J6121" t="s">
        <v>190</v>
      </c>
      <c r="K6121">
        <v>4</v>
      </c>
      <c r="L6121" s="2">
        <v>2500</v>
      </c>
      <c r="M6121">
        <v>15</v>
      </c>
      <c r="N6121" s="2">
        <v>10000</v>
      </c>
      <c r="O6121" s="2">
        <v>1500</v>
      </c>
      <c r="P6121" s="2">
        <v>8500</v>
      </c>
      <c r="Q6121" s="2">
        <v>4913.5</v>
      </c>
      <c r="R6121" s="2">
        <v>3586.5</v>
      </c>
      <c r="S6121" t="s">
        <v>53</v>
      </c>
      <c r="T6121" t="s">
        <v>54</v>
      </c>
      <c r="U6121" t="s">
        <v>55</v>
      </c>
      <c r="V6121" t="s">
        <v>39</v>
      </c>
      <c r="W6121" t="s">
        <v>83</v>
      </c>
      <c r="X6121" t="s">
        <v>97</v>
      </c>
      <c r="Y6121" t="s">
        <v>56</v>
      </c>
      <c r="Z6121" t="s">
        <v>144</v>
      </c>
      <c r="AA6121" t="s">
        <v>44</v>
      </c>
      <c r="AB6121" t="s">
        <v>44</v>
      </c>
    </row>
    <row r="6122" spans="1:28" x14ac:dyDescent="0.25">
      <c r="A6122" t="s">
        <v>10837</v>
      </c>
      <c r="B6122" s="1">
        <v>45786</v>
      </c>
      <c r="C6122" t="s">
        <v>5989</v>
      </c>
      <c r="D6122" t="s">
        <v>5990</v>
      </c>
      <c r="E6122">
        <v>48</v>
      </c>
      <c r="F6122" t="s">
        <v>48</v>
      </c>
      <c r="G6122" t="s">
        <v>436</v>
      </c>
      <c r="H6122" t="s">
        <v>437</v>
      </c>
      <c r="I6122" t="s">
        <v>74</v>
      </c>
      <c r="J6122" t="s">
        <v>190</v>
      </c>
      <c r="K6122">
        <v>2</v>
      </c>
      <c r="L6122" s="2">
        <v>1800</v>
      </c>
      <c r="M6122">
        <v>10</v>
      </c>
      <c r="N6122" s="2">
        <v>3600</v>
      </c>
      <c r="O6122" s="2">
        <v>360</v>
      </c>
      <c r="P6122" s="2">
        <v>3240</v>
      </c>
      <c r="Q6122" s="2">
        <v>2366.19</v>
      </c>
      <c r="R6122" s="2">
        <v>873.81</v>
      </c>
      <c r="S6122" t="s">
        <v>53</v>
      </c>
      <c r="T6122" t="s">
        <v>178</v>
      </c>
      <c r="U6122" t="s">
        <v>154</v>
      </c>
      <c r="V6122" t="s">
        <v>39</v>
      </c>
      <c r="W6122" t="s">
        <v>83</v>
      </c>
      <c r="X6122" t="s">
        <v>67</v>
      </c>
      <c r="Y6122" t="s">
        <v>42</v>
      </c>
      <c r="Z6122" t="s">
        <v>43</v>
      </c>
      <c r="AA6122" t="s">
        <v>44</v>
      </c>
      <c r="AB6122" t="s">
        <v>44</v>
      </c>
    </row>
    <row r="6123" spans="1:28" x14ac:dyDescent="0.25">
      <c r="A6123" t="s">
        <v>10838</v>
      </c>
      <c r="B6123" s="1">
        <v>45786</v>
      </c>
      <c r="C6123" t="s">
        <v>904</v>
      </c>
      <c r="D6123" t="s">
        <v>905</v>
      </c>
      <c r="E6123">
        <v>33</v>
      </c>
      <c r="F6123" t="s">
        <v>111</v>
      </c>
      <c r="G6123" t="s">
        <v>238</v>
      </c>
      <c r="H6123" t="s">
        <v>239</v>
      </c>
      <c r="I6123" t="s">
        <v>62</v>
      </c>
      <c r="J6123" t="s">
        <v>63</v>
      </c>
      <c r="K6123">
        <v>1</v>
      </c>
      <c r="L6123" s="2">
        <v>6500</v>
      </c>
      <c r="M6123">
        <v>5</v>
      </c>
      <c r="N6123" s="2">
        <v>6500</v>
      </c>
      <c r="O6123" s="2">
        <v>325</v>
      </c>
      <c r="P6123" s="2">
        <v>6175</v>
      </c>
      <c r="Q6123" s="2">
        <v>3657.21</v>
      </c>
      <c r="R6123" s="2">
        <v>2517.79</v>
      </c>
      <c r="S6123" t="s">
        <v>64</v>
      </c>
      <c r="T6123" t="s">
        <v>178</v>
      </c>
      <c r="U6123" t="s">
        <v>154</v>
      </c>
      <c r="V6123" t="s">
        <v>39</v>
      </c>
      <c r="W6123" t="s">
        <v>137</v>
      </c>
      <c r="X6123" t="s">
        <v>41</v>
      </c>
      <c r="Y6123" t="s">
        <v>42</v>
      </c>
      <c r="Z6123" t="s">
        <v>43</v>
      </c>
      <c r="AA6123" t="s">
        <v>44</v>
      </c>
      <c r="AB6123" t="s">
        <v>44</v>
      </c>
    </row>
    <row r="6124" spans="1:28" x14ac:dyDescent="0.25">
      <c r="A6124" t="s">
        <v>10839</v>
      </c>
      <c r="B6124" s="1">
        <v>45786</v>
      </c>
      <c r="C6124" t="s">
        <v>2299</v>
      </c>
      <c r="D6124" t="s">
        <v>2300</v>
      </c>
      <c r="E6124">
        <v>40</v>
      </c>
      <c r="F6124" t="s">
        <v>48</v>
      </c>
      <c r="G6124" t="s">
        <v>217</v>
      </c>
      <c r="H6124" t="s">
        <v>218</v>
      </c>
      <c r="I6124" t="s">
        <v>34</v>
      </c>
      <c r="J6124" t="s">
        <v>130</v>
      </c>
      <c r="K6124">
        <v>5</v>
      </c>
      <c r="L6124" s="2">
        <v>28000</v>
      </c>
      <c r="M6124">
        <v>5</v>
      </c>
      <c r="N6124" s="2">
        <v>140000</v>
      </c>
      <c r="O6124" s="2">
        <v>7000</v>
      </c>
      <c r="P6124" s="2">
        <v>133000</v>
      </c>
      <c r="Q6124" s="2">
        <v>104530.91</v>
      </c>
      <c r="R6124" s="2">
        <v>28469.09</v>
      </c>
      <c r="S6124" t="s">
        <v>64</v>
      </c>
      <c r="T6124" t="s">
        <v>407</v>
      </c>
      <c r="U6124" t="s">
        <v>408</v>
      </c>
      <c r="V6124" t="s">
        <v>39</v>
      </c>
      <c r="W6124" t="s">
        <v>83</v>
      </c>
      <c r="X6124" t="s">
        <v>97</v>
      </c>
      <c r="Y6124" t="s">
        <v>84</v>
      </c>
      <c r="Z6124" t="s">
        <v>43</v>
      </c>
      <c r="AA6124" t="s">
        <v>44</v>
      </c>
      <c r="AB6124" t="s">
        <v>44</v>
      </c>
    </row>
    <row r="6125" spans="1:28" x14ac:dyDescent="0.25">
      <c r="A6125" t="s">
        <v>10840</v>
      </c>
      <c r="B6125" s="1">
        <v>45786</v>
      </c>
      <c r="C6125" t="s">
        <v>2589</v>
      </c>
      <c r="D6125" t="s">
        <v>2590</v>
      </c>
      <c r="E6125">
        <v>18</v>
      </c>
      <c r="F6125" t="s">
        <v>31</v>
      </c>
      <c r="G6125" t="s">
        <v>561</v>
      </c>
      <c r="H6125" t="s">
        <v>562</v>
      </c>
      <c r="I6125" t="s">
        <v>34</v>
      </c>
      <c r="J6125" t="s">
        <v>143</v>
      </c>
      <c r="K6125">
        <v>1</v>
      </c>
      <c r="L6125" s="2">
        <v>900</v>
      </c>
      <c r="M6125">
        <v>10</v>
      </c>
      <c r="N6125" s="2">
        <v>900</v>
      </c>
      <c r="O6125" s="2">
        <v>90</v>
      </c>
      <c r="P6125" s="2">
        <v>810</v>
      </c>
      <c r="Q6125" s="2">
        <v>525.04</v>
      </c>
      <c r="R6125" s="2">
        <v>284.95999999999998</v>
      </c>
      <c r="S6125" t="s">
        <v>53</v>
      </c>
      <c r="T6125" t="s">
        <v>114</v>
      </c>
      <c r="U6125" t="s">
        <v>115</v>
      </c>
      <c r="V6125" t="s">
        <v>39</v>
      </c>
      <c r="W6125" t="s">
        <v>83</v>
      </c>
      <c r="X6125" t="s">
        <v>97</v>
      </c>
      <c r="Y6125" t="s">
        <v>42</v>
      </c>
      <c r="Z6125" t="s">
        <v>508</v>
      </c>
      <c r="AA6125" t="s">
        <v>44</v>
      </c>
      <c r="AB6125" t="s">
        <v>44</v>
      </c>
    </row>
    <row r="6126" spans="1:28" x14ac:dyDescent="0.25">
      <c r="A6126" t="s">
        <v>10841</v>
      </c>
      <c r="B6126" s="1">
        <v>45787</v>
      </c>
      <c r="C6126" t="s">
        <v>4725</v>
      </c>
      <c r="D6126" t="s">
        <v>4726</v>
      </c>
      <c r="E6126">
        <v>24</v>
      </c>
      <c r="F6126" t="s">
        <v>31</v>
      </c>
      <c r="G6126" t="s">
        <v>72</v>
      </c>
      <c r="H6126" t="s">
        <v>73</v>
      </c>
      <c r="I6126" t="s">
        <v>74</v>
      </c>
      <c r="J6126" t="s">
        <v>75</v>
      </c>
      <c r="K6126">
        <v>2</v>
      </c>
      <c r="L6126" s="2">
        <v>2200</v>
      </c>
      <c r="M6126">
        <v>10</v>
      </c>
      <c r="N6126" s="2">
        <v>4400</v>
      </c>
      <c r="O6126" s="2">
        <v>440</v>
      </c>
      <c r="P6126" s="2">
        <v>3960</v>
      </c>
      <c r="Q6126" s="2">
        <v>2964.82</v>
      </c>
      <c r="R6126" s="2">
        <v>995.18</v>
      </c>
      <c r="S6126" t="s">
        <v>53</v>
      </c>
      <c r="T6126" t="s">
        <v>163</v>
      </c>
      <c r="U6126" t="s">
        <v>164</v>
      </c>
      <c r="V6126" t="s">
        <v>39</v>
      </c>
      <c r="W6126" t="s">
        <v>137</v>
      </c>
      <c r="X6126" t="s">
        <v>67</v>
      </c>
      <c r="Y6126" t="s">
        <v>42</v>
      </c>
      <c r="Z6126" t="s">
        <v>43</v>
      </c>
      <c r="AA6126" t="s">
        <v>44</v>
      </c>
      <c r="AB6126" t="s">
        <v>44</v>
      </c>
    </row>
    <row r="6127" spans="1:28" x14ac:dyDescent="0.25">
      <c r="A6127" t="s">
        <v>10842</v>
      </c>
      <c r="B6127" s="1">
        <v>45787</v>
      </c>
      <c r="C6127" t="s">
        <v>6286</v>
      </c>
      <c r="D6127" t="s">
        <v>6287</v>
      </c>
      <c r="E6127">
        <v>21</v>
      </c>
      <c r="F6127" t="s">
        <v>111</v>
      </c>
      <c r="G6127" t="s">
        <v>344</v>
      </c>
      <c r="H6127" t="s">
        <v>345</v>
      </c>
      <c r="I6127" t="s">
        <v>34</v>
      </c>
      <c r="J6127" t="s">
        <v>121</v>
      </c>
      <c r="K6127">
        <v>1</v>
      </c>
      <c r="L6127" s="2">
        <v>1600</v>
      </c>
      <c r="M6127">
        <v>20</v>
      </c>
      <c r="N6127" s="2">
        <v>1600</v>
      </c>
      <c r="O6127" s="2">
        <v>320</v>
      </c>
      <c r="P6127" s="2">
        <v>1280</v>
      </c>
      <c r="Q6127" s="2">
        <v>793.26</v>
      </c>
      <c r="R6127" s="2">
        <v>486.74</v>
      </c>
      <c r="S6127" t="s">
        <v>53</v>
      </c>
      <c r="T6127" t="s">
        <v>105</v>
      </c>
      <c r="U6127" t="s">
        <v>106</v>
      </c>
      <c r="V6127" t="s">
        <v>39</v>
      </c>
      <c r="W6127" t="s">
        <v>40</v>
      </c>
      <c r="X6127" t="s">
        <v>41</v>
      </c>
      <c r="Y6127" t="s">
        <v>56</v>
      </c>
      <c r="Z6127" t="s">
        <v>223</v>
      </c>
      <c r="AA6127" t="s">
        <v>44</v>
      </c>
      <c r="AB6127" t="s">
        <v>68</v>
      </c>
    </row>
    <row r="6128" spans="1:28" x14ac:dyDescent="0.25">
      <c r="A6128" t="s">
        <v>10843</v>
      </c>
      <c r="B6128" s="1">
        <v>45787</v>
      </c>
      <c r="C6128" t="s">
        <v>9628</v>
      </c>
      <c r="D6128" t="s">
        <v>9629</v>
      </c>
      <c r="E6128">
        <v>44</v>
      </c>
      <c r="F6128" t="s">
        <v>111</v>
      </c>
      <c r="G6128" t="s">
        <v>141</v>
      </c>
      <c r="H6128" t="s">
        <v>142</v>
      </c>
      <c r="I6128" t="s">
        <v>74</v>
      </c>
      <c r="J6128" t="s">
        <v>143</v>
      </c>
      <c r="K6128">
        <v>5</v>
      </c>
      <c r="L6128" s="2">
        <v>900</v>
      </c>
      <c r="M6128">
        <v>5</v>
      </c>
      <c r="N6128" s="2">
        <v>4500</v>
      </c>
      <c r="O6128" s="2">
        <v>225</v>
      </c>
      <c r="P6128" s="2">
        <v>4275</v>
      </c>
      <c r="Q6128" s="2">
        <v>3336.77</v>
      </c>
      <c r="R6128" s="2">
        <v>938.23</v>
      </c>
      <c r="S6128" t="s">
        <v>64</v>
      </c>
      <c r="T6128" t="s">
        <v>290</v>
      </c>
      <c r="U6128" t="s">
        <v>291</v>
      </c>
      <c r="V6128" t="s">
        <v>39</v>
      </c>
      <c r="W6128" t="s">
        <v>124</v>
      </c>
      <c r="X6128" t="s">
        <v>97</v>
      </c>
      <c r="Y6128" t="s">
        <v>42</v>
      </c>
      <c r="Z6128" t="s">
        <v>43</v>
      </c>
      <c r="AA6128" t="s">
        <v>44</v>
      </c>
      <c r="AB6128" t="s">
        <v>44</v>
      </c>
    </row>
    <row r="6129" spans="1:28" x14ac:dyDescent="0.25">
      <c r="A6129" t="s">
        <v>10844</v>
      </c>
      <c r="B6129" s="1">
        <v>45787</v>
      </c>
      <c r="C6129" t="s">
        <v>4835</v>
      </c>
      <c r="D6129" t="s">
        <v>4836</v>
      </c>
      <c r="E6129">
        <v>21</v>
      </c>
      <c r="F6129" t="s">
        <v>31</v>
      </c>
      <c r="G6129" t="s">
        <v>238</v>
      </c>
      <c r="H6129" t="s">
        <v>239</v>
      </c>
      <c r="I6129" t="s">
        <v>62</v>
      </c>
      <c r="J6129" t="s">
        <v>63</v>
      </c>
      <c r="K6129">
        <v>1</v>
      </c>
      <c r="L6129" s="2">
        <v>6500</v>
      </c>
      <c r="M6129">
        <v>10</v>
      </c>
      <c r="N6129" s="2">
        <v>6500</v>
      </c>
      <c r="O6129" s="2">
        <v>650</v>
      </c>
      <c r="P6129" s="2">
        <v>5850</v>
      </c>
      <c r="Q6129" s="2">
        <v>3447.24</v>
      </c>
      <c r="R6129" s="2">
        <v>2402.7600000000002</v>
      </c>
      <c r="S6129" t="s">
        <v>53</v>
      </c>
      <c r="T6129" t="s">
        <v>153</v>
      </c>
      <c r="U6129" t="s">
        <v>154</v>
      </c>
      <c r="V6129" t="s">
        <v>39</v>
      </c>
      <c r="W6129" t="s">
        <v>40</v>
      </c>
      <c r="X6129" t="s">
        <v>67</v>
      </c>
      <c r="Y6129" t="s">
        <v>42</v>
      </c>
      <c r="Z6129" t="s">
        <v>43</v>
      </c>
      <c r="AA6129" t="s">
        <v>44</v>
      </c>
      <c r="AB6129" t="s">
        <v>44</v>
      </c>
    </row>
    <row r="6130" spans="1:28" x14ac:dyDescent="0.25">
      <c r="A6130" t="s">
        <v>10845</v>
      </c>
      <c r="B6130" s="1">
        <v>45787</v>
      </c>
      <c r="C6130" t="s">
        <v>5207</v>
      </c>
      <c r="D6130" t="s">
        <v>5208</v>
      </c>
      <c r="E6130">
        <v>29</v>
      </c>
      <c r="F6130" t="s">
        <v>48</v>
      </c>
      <c r="G6130" t="s">
        <v>176</v>
      </c>
      <c r="H6130" t="s">
        <v>177</v>
      </c>
      <c r="I6130" t="s">
        <v>34</v>
      </c>
      <c r="J6130" t="s">
        <v>35</v>
      </c>
      <c r="K6130">
        <v>1</v>
      </c>
      <c r="L6130" s="2">
        <v>6500</v>
      </c>
      <c r="M6130">
        <v>5</v>
      </c>
      <c r="N6130" s="2">
        <v>6500</v>
      </c>
      <c r="O6130" s="2">
        <v>325</v>
      </c>
      <c r="P6130" s="2">
        <v>6175</v>
      </c>
      <c r="Q6130" s="2">
        <v>3478.17</v>
      </c>
      <c r="R6130" s="2">
        <v>2696.83</v>
      </c>
      <c r="S6130" t="s">
        <v>53</v>
      </c>
      <c r="T6130" t="s">
        <v>54</v>
      </c>
      <c r="U6130" t="s">
        <v>55</v>
      </c>
      <c r="V6130" t="s">
        <v>39</v>
      </c>
      <c r="W6130" t="s">
        <v>124</v>
      </c>
      <c r="X6130" t="s">
        <v>97</v>
      </c>
      <c r="Y6130" t="s">
        <v>56</v>
      </c>
      <c r="Z6130" t="s">
        <v>43</v>
      </c>
      <c r="AA6130" t="s">
        <v>44</v>
      </c>
      <c r="AB6130" t="s">
        <v>44</v>
      </c>
    </row>
    <row r="6131" spans="1:28" x14ac:dyDescent="0.25">
      <c r="A6131" t="s">
        <v>10846</v>
      </c>
      <c r="B6131" s="1">
        <v>45787</v>
      </c>
      <c r="C6131" t="s">
        <v>3705</v>
      </c>
      <c r="D6131" t="s">
        <v>3706</v>
      </c>
      <c r="E6131">
        <v>52</v>
      </c>
      <c r="F6131" t="s">
        <v>48</v>
      </c>
      <c r="G6131" t="s">
        <v>188</v>
      </c>
      <c r="H6131" t="s">
        <v>189</v>
      </c>
      <c r="I6131" t="s">
        <v>34</v>
      </c>
      <c r="J6131" t="s">
        <v>190</v>
      </c>
      <c r="K6131">
        <v>2</v>
      </c>
      <c r="L6131" s="2">
        <v>1800</v>
      </c>
      <c r="M6131">
        <v>20</v>
      </c>
      <c r="N6131" s="2">
        <v>3600</v>
      </c>
      <c r="O6131" s="2">
        <v>720</v>
      </c>
      <c r="P6131" s="2">
        <v>2880</v>
      </c>
      <c r="Q6131" s="2">
        <v>1894.2</v>
      </c>
      <c r="R6131" s="2">
        <v>985.8</v>
      </c>
      <c r="S6131" t="s">
        <v>53</v>
      </c>
      <c r="T6131" t="s">
        <v>163</v>
      </c>
      <c r="U6131" t="s">
        <v>164</v>
      </c>
      <c r="V6131" t="s">
        <v>39</v>
      </c>
      <c r="W6131" t="s">
        <v>40</v>
      </c>
      <c r="X6131" t="s">
        <v>67</v>
      </c>
      <c r="Y6131" t="s">
        <v>56</v>
      </c>
      <c r="Z6131" t="s">
        <v>43</v>
      </c>
      <c r="AA6131" t="s">
        <v>44</v>
      </c>
      <c r="AB6131" t="s">
        <v>44</v>
      </c>
    </row>
    <row r="6132" spans="1:28" x14ac:dyDescent="0.25">
      <c r="A6132" t="s">
        <v>10847</v>
      </c>
      <c r="B6132" s="1">
        <v>45787</v>
      </c>
      <c r="C6132" t="s">
        <v>3450</v>
      </c>
      <c r="D6132" t="s">
        <v>3451</v>
      </c>
      <c r="E6132">
        <v>57</v>
      </c>
      <c r="F6132" t="s">
        <v>31</v>
      </c>
      <c r="G6132" t="s">
        <v>49</v>
      </c>
      <c r="H6132" t="s">
        <v>50</v>
      </c>
      <c r="I6132" t="s">
        <v>51</v>
      </c>
      <c r="J6132" t="s">
        <v>52</v>
      </c>
      <c r="K6132">
        <v>2</v>
      </c>
      <c r="L6132" s="2">
        <v>500</v>
      </c>
      <c r="M6132">
        <v>10</v>
      </c>
      <c r="N6132" s="2">
        <v>1000</v>
      </c>
      <c r="O6132" s="2">
        <v>100</v>
      </c>
      <c r="P6132" s="2">
        <v>900</v>
      </c>
      <c r="Q6132" s="2">
        <v>658.85</v>
      </c>
      <c r="R6132" s="2">
        <v>241.15</v>
      </c>
      <c r="S6132" t="s">
        <v>53</v>
      </c>
      <c r="T6132" t="s">
        <v>54</v>
      </c>
      <c r="U6132" t="s">
        <v>55</v>
      </c>
      <c r="V6132" t="s">
        <v>39</v>
      </c>
      <c r="W6132" t="s">
        <v>40</v>
      </c>
      <c r="X6132" t="s">
        <v>67</v>
      </c>
      <c r="Y6132" t="s">
        <v>56</v>
      </c>
      <c r="Z6132" t="s">
        <v>107</v>
      </c>
      <c r="AA6132" t="s">
        <v>44</v>
      </c>
      <c r="AB6132" t="s">
        <v>44</v>
      </c>
    </row>
    <row r="6133" spans="1:28" x14ac:dyDescent="0.25">
      <c r="A6133" t="s">
        <v>10848</v>
      </c>
      <c r="B6133" s="1">
        <v>45787</v>
      </c>
      <c r="C6133" t="s">
        <v>641</v>
      </c>
      <c r="D6133" t="s">
        <v>642</v>
      </c>
      <c r="E6133">
        <v>25</v>
      </c>
      <c r="F6133" t="s">
        <v>48</v>
      </c>
      <c r="G6133" t="s">
        <v>112</v>
      </c>
      <c r="H6133" t="s">
        <v>113</v>
      </c>
      <c r="I6133" t="s">
        <v>103</v>
      </c>
      <c r="J6133" t="s">
        <v>104</v>
      </c>
      <c r="K6133">
        <v>1</v>
      </c>
      <c r="L6133" s="2">
        <v>650</v>
      </c>
      <c r="M6133">
        <v>10</v>
      </c>
      <c r="N6133" s="2">
        <v>650</v>
      </c>
      <c r="O6133" s="2">
        <v>65</v>
      </c>
      <c r="P6133" s="2">
        <v>585</v>
      </c>
      <c r="Q6133" s="2">
        <v>385.69</v>
      </c>
      <c r="R6133" s="2">
        <v>199.31</v>
      </c>
      <c r="S6133" t="s">
        <v>53</v>
      </c>
      <c r="T6133" t="s">
        <v>136</v>
      </c>
      <c r="U6133" t="s">
        <v>38</v>
      </c>
      <c r="V6133" t="s">
        <v>39</v>
      </c>
      <c r="W6133" t="s">
        <v>40</v>
      </c>
      <c r="X6133" t="s">
        <v>41</v>
      </c>
      <c r="Y6133" t="s">
        <v>56</v>
      </c>
      <c r="Z6133" t="s">
        <v>43</v>
      </c>
      <c r="AA6133" t="s">
        <v>44</v>
      </c>
      <c r="AB6133" t="s">
        <v>68</v>
      </c>
    </row>
    <row r="6134" spans="1:28" x14ac:dyDescent="0.25">
      <c r="A6134" t="s">
        <v>10849</v>
      </c>
      <c r="B6134" s="1">
        <v>45788</v>
      </c>
      <c r="C6134" t="s">
        <v>2750</v>
      </c>
      <c r="D6134" t="s">
        <v>2751</v>
      </c>
      <c r="E6134">
        <v>50</v>
      </c>
      <c r="F6134" t="s">
        <v>48</v>
      </c>
      <c r="G6134" t="s">
        <v>298</v>
      </c>
      <c r="H6134" t="s">
        <v>299</v>
      </c>
      <c r="I6134" t="s">
        <v>103</v>
      </c>
      <c r="J6134" t="s">
        <v>104</v>
      </c>
      <c r="K6134">
        <v>1</v>
      </c>
      <c r="L6134" s="2">
        <v>700</v>
      </c>
      <c r="M6134">
        <v>10</v>
      </c>
      <c r="N6134" s="2">
        <v>700</v>
      </c>
      <c r="O6134" s="2">
        <v>70</v>
      </c>
      <c r="P6134" s="2">
        <v>630</v>
      </c>
      <c r="Q6134" s="2">
        <v>505.56</v>
      </c>
      <c r="R6134" s="2">
        <v>124.44</v>
      </c>
      <c r="S6134" t="s">
        <v>53</v>
      </c>
      <c r="T6134" t="s">
        <v>136</v>
      </c>
      <c r="U6134" t="s">
        <v>38</v>
      </c>
      <c r="V6134" t="s">
        <v>39</v>
      </c>
      <c r="W6134" t="s">
        <v>40</v>
      </c>
      <c r="X6134" t="s">
        <v>41</v>
      </c>
      <c r="Y6134" t="s">
        <v>56</v>
      </c>
      <c r="Z6134" t="s">
        <v>43</v>
      </c>
      <c r="AA6134" t="s">
        <v>44</v>
      </c>
      <c r="AB6134" t="s">
        <v>44</v>
      </c>
    </row>
    <row r="6135" spans="1:28" x14ac:dyDescent="0.25">
      <c r="A6135" t="s">
        <v>10850</v>
      </c>
      <c r="B6135" s="1">
        <v>45788</v>
      </c>
      <c r="C6135" t="s">
        <v>6595</v>
      </c>
      <c r="D6135" t="s">
        <v>6596</v>
      </c>
      <c r="E6135">
        <v>38</v>
      </c>
      <c r="F6135" t="s">
        <v>111</v>
      </c>
      <c r="G6135" t="s">
        <v>202</v>
      </c>
      <c r="H6135" t="s">
        <v>203</v>
      </c>
      <c r="I6135" t="s">
        <v>103</v>
      </c>
      <c r="J6135" t="s">
        <v>104</v>
      </c>
      <c r="K6135">
        <v>1</v>
      </c>
      <c r="L6135" s="2">
        <v>550</v>
      </c>
      <c r="M6135">
        <v>5</v>
      </c>
      <c r="N6135" s="2">
        <v>550</v>
      </c>
      <c r="O6135" s="2">
        <v>27.5</v>
      </c>
      <c r="P6135" s="2">
        <v>522.5</v>
      </c>
      <c r="Q6135" s="2">
        <v>332.2</v>
      </c>
      <c r="R6135" s="2">
        <v>190.3</v>
      </c>
      <c r="S6135" t="s">
        <v>53</v>
      </c>
      <c r="T6135" t="s">
        <v>290</v>
      </c>
      <c r="U6135" t="s">
        <v>291</v>
      </c>
      <c r="V6135" t="s">
        <v>39</v>
      </c>
      <c r="W6135" t="s">
        <v>92</v>
      </c>
      <c r="X6135" t="s">
        <v>97</v>
      </c>
      <c r="Y6135" t="s">
        <v>56</v>
      </c>
      <c r="Z6135" t="s">
        <v>107</v>
      </c>
      <c r="AA6135" t="s">
        <v>44</v>
      </c>
      <c r="AB6135" t="s">
        <v>44</v>
      </c>
    </row>
    <row r="6136" spans="1:28" x14ac:dyDescent="0.25">
      <c r="A6136" t="s">
        <v>10851</v>
      </c>
      <c r="B6136" s="1">
        <v>45788</v>
      </c>
      <c r="C6136" t="s">
        <v>10852</v>
      </c>
      <c r="D6136" t="s">
        <v>10853</v>
      </c>
      <c r="E6136">
        <v>22</v>
      </c>
      <c r="F6136" t="s">
        <v>48</v>
      </c>
      <c r="G6136" t="s">
        <v>197</v>
      </c>
      <c r="H6136" t="s">
        <v>198</v>
      </c>
      <c r="I6136" t="s">
        <v>74</v>
      </c>
      <c r="J6136" t="s">
        <v>75</v>
      </c>
      <c r="K6136">
        <v>1</v>
      </c>
      <c r="L6136" s="2">
        <v>2600</v>
      </c>
      <c r="M6136">
        <v>5</v>
      </c>
      <c r="N6136" s="2">
        <v>2600</v>
      </c>
      <c r="O6136" s="2">
        <v>130</v>
      </c>
      <c r="P6136" s="2">
        <v>2470</v>
      </c>
      <c r="Q6136" s="2">
        <v>1689.18</v>
      </c>
      <c r="R6136" s="2">
        <v>780.82</v>
      </c>
      <c r="S6136" t="s">
        <v>53</v>
      </c>
      <c r="T6136" t="s">
        <v>114</v>
      </c>
      <c r="U6136" t="s">
        <v>115</v>
      </c>
      <c r="V6136" t="s">
        <v>39</v>
      </c>
      <c r="W6136" t="s">
        <v>40</v>
      </c>
      <c r="X6136" t="s">
        <v>41</v>
      </c>
      <c r="Y6136" t="s">
        <v>42</v>
      </c>
      <c r="Z6136" t="s">
        <v>43</v>
      </c>
      <c r="AA6136" t="s">
        <v>68</v>
      </c>
      <c r="AB6136" t="s">
        <v>44</v>
      </c>
    </row>
    <row r="6137" spans="1:28" x14ac:dyDescent="0.25">
      <c r="A6137" t="s">
        <v>10854</v>
      </c>
      <c r="B6137" s="1">
        <v>45788</v>
      </c>
      <c r="C6137" t="s">
        <v>1454</v>
      </c>
      <c r="D6137" t="s">
        <v>1455</v>
      </c>
      <c r="E6137">
        <v>36</v>
      </c>
      <c r="F6137" t="s">
        <v>31</v>
      </c>
      <c r="G6137" t="s">
        <v>88</v>
      </c>
      <c r="H6137" t="s">
        <v>89</v>
      </c>
      <c r="I6137" t="s">
        <v>62</v>
      </c>
      <c r="J6137" t="s">
        <v>63</v>
      </c>
      <c r="K6137">
        <v>5</v>
      </c>
      <c r="L6137" s="2">
        <v>4200</v>
      </c>
      <c r="M6137">
        <v>5</v>
      </c>
      <c r="N6137" s="2">
        <v>21000</v>
      </c>
      <c r="O6137" s="2">
        <v>1050</v>
      </c>
      <c r="P6137" s="2">
        <v>19950</v>
      </c>
      <c r="Q6137" s="2">
        <v>13030.83</v>
      </c>
      <c r="R6137" s="2">
        <v>6919.17</v>
      </c>
      <c r="S6137" t="s">
        <v>36</v>
      </c>
      <c r="T6137" t="s">
        <v>90</v>
      </c>
      <c r="U6137" t="s">
        <v>91</v>
      </c>
      <c r="V6137" t="s">
        <v>39</v>
      </c>
      <c r="W6137" t="s">
        <v>92</v>
      </c>
      <c r="X6137" t="s">
        <v>67</v>
      </c>
      <c r="Y6137" t="s">
        <v>56</v>
      </c>
      <c r="Z6137" t="s">
        <v>43</v>
      </c>
      <c r="AA6137" t="s">
        <v>44</v>
      </c>
      <c r="AB6137" t="s">
        <v>44</v>
      </c>
    </row>
    <row r="6138" spans="1:28" x14ac:dyDescent="0.25">
      <c r="A6138" t="s">
        <v>10855</v>
      </c>
      <c r="B6138" s="1">
        <v>45788</v>
      </c>
      <c r="C6138" t="s">
        <v>10856</v>
      </c>
      <c r="D6138" t="s">
        <v>10857</v>
      </c>
      <c r="E6138">
        <v>30</v>
      </c>
      <c r="F6138" t="s">
        <v>31</v>
      </c>
      <c r="G6138" t="s">
        <v>112</v>
      </c>
      <c r="H6138" t="s">
        <v>113</v>
      </c>
      <c r="I6138" t="s">
        <v>103</v>
      </c>
      <c r="J6138" t="s">
        <v>104</v>
      </c>
      <c r="K6138">
        <v>4</v>
      </c>
      <c r="L6138" s="2">
        <v>650</v>
      </c>
      <c r="M6138">
        <v>20</v>
      </c>
      <c r="N6138" s="2">
        <v>2600</v>
      </c>
      <c r="O6138" s="2">
        <v>520</v>
      </c>
      <c r="P6138" s="2">
        <v>2080</v>
      </c>
      <c r="Q6138" s="2">
        <v>1626.42</v>
      </c>
      <c r="R6138" s="2">
        <v>453.58</v>
      </c>
      <c r="S6138" t="s">
        <v>53</v>
      </c>
      <c r="T6138" t="s">
        <v>578</v>
      </c>
      <c r="U6138" t="s">
        <v>579</v>
      </c>
      <c r="V6138" t="s">
        <v>39</v>
      </c>
      <c r="W6138" t="s">
        <v>40</v>
      </c>
      <c r="X6138" t="s">
        <v>97</v>
      </c>
      <c r="Y6138" t="s">
        <v>56</v>
      </c>
      <c r="Z6138" t="s">
        <v>43</v>
      </c>
      <c r="AA6138" t="s">
        <v>44</v>
      </c>
      <c r="AB6138" t="s">
        <v>44</v>
      </c>
    </row>
    <row r="6139" spans="1:28" x14ac:dyDescent="0.25">
      <c r="A6139" t="s">
        <v>10858</v>
      </c>
      <c r="B6139" s="1">
        <v>45788</v>
      </c>
      <c r="C6139" t="s">
        <v>6376</v>
      </c>
      <c r="D6139" t="s">
        <v>6377</v>
      </c>
      <c r="E6139">
        <v>39</v>
      </c>
      <c r="F6139" t="s">
        <v>31</v>
      </c>
      <c r="G6139" t="s">
        <v>243</v>
      </c>
      <c r="H6139" t="s">
        <v>244</v>
      </c>
      <c r="I6139" t="s">
        <v>103</v>
      </c>
      <c r="J6139" t="s">
        <v>104</v>
      </c>
      <c r="K6139">
        <v>5</v>
      </c>
      <c r="L6139" s="2">
        <v>450</v>
      </c>
      <c r="M6139">
        <v>25</v>
      </c>
      <c r="N6139" s="2">
        <v>2250</v>
      </c>
      <c r="O6139" s="2">
        <v>562.5</v>
      </c>
      <c r="P6139" s="2">
        <v>1687.5</v>
      </c>
      <c r="Q6139" s="2">
        <v>1300.6600000000001</v>
      </c>
      <c r="R6139" s="2">
        <v>386.84</v>
      </c>
      <c r="S6139" t="s">
        <v>36</v>
      </c>
      <c r="T6139" t="s">
        <v>578</v>
      </c>
      <c r="U6139" t="s">
        <v>579</v>
      </c>
      <c r="V6139" t="s">
        <v>39</v>
      </c>
      <c r="W6139" t="s">
        <v>66</v>
      </c>
      <c r="X6139" t="s">
        <v>41</v>
      </c>
      <c r="Y6139" t="s">
        <v>42</v>
      </c>
      <c r="Z6139" t="s">
        <v>223</v>
      </c>
      <c r="AA6139" t="s">
        <v>44</v>
      </c>
      <c r="AB6139" t="s">
        <v>44</v>
      </c>
    </row>
    <row r="6140" spans="1:28" x14ac:dyDescent="0.25">
      <c r="A6140" t="s">
        <v>10859</v>
      </c>
      <c r="B6140" s="1">
        <v>45788</v>
      </c>
      <c r="C6140" t="s">
        <v>4842</v>
      </c>
      <c r="D6140" t="s">
        <v>4843</v>
      </c>
      <c r="E6140">
        <v>20</v>
      </c>
      <c r="F6140" t="s">
        <v>111</v>
      </c>
      <c r="G6140" t="s">
        <v>436</v>
      </c>
      <c r="H6140" t="s">
        <v>437</v>
      </c>
      <c r="I6140" t="s">
        <v>74</v>
      </c>
      <c r="J6140" t="s">
        <v>190</v>
      </c>
      <c r="K6140">
        <v>1</v>
      </c>
      <c r="L6140" s="2">
        <v>1800</v>
      </c>
      <c r="M6140">
        <v>5</v>
      </c>
      <c r="N6140" s="2">
        <v>1800</v>
      </c>
      <c r="O6140" s="2">
        <v>90</v>
      </c>
      <c r="P6140" s="2">
        <v>1710</v>
      </c>
      <c r="Q6140" s="2">
        <v>944.99</v>
      </c>
      <c r="R6140" s="2">
        <v>765.01</v>
      </c>
      <c r="S6140" t="s">
        <v>36</v>
      </c>
      <c r="T6140" t="s">
        <v>90</v>
      </c>
      <c r="U6140" t="s">
        <v>91</v>
      </c>
      <c r="V6140" t="s">
        <v>39</v>
      </c>
      <c r="W6140" t="s">
        <v>124</v>
      </c>
      <c r="X6140" t="s">
        <v>41</v>
      </c>
      <c r="Y6140" t="s">
        <v>42</v>
      </c>
      <c r="Z6140" t="s">
        <v>107</v>
      </c>
      <c r="AA6140" t="s">
        <v>44</v>
      </c>
      <c r="AB6140" t="s">
        <v>44</v>
      </c>
    </row>
    <row r="6141" spans="1:28" x14ac:dyDescent="0.25">
      <c r="A6141" t="s">
        <v>10860</v>
      </c>
      <c r="B6141" s="1">
        <v>45788</v>
      </c>
      <c r="C6141" t="s">
        <v>6363</v>
      </c>
      <c r="D6141" t="s">
        <v>6364</v>
      </c>
      <c r="E6141">
        <v>57</v>
      </c>
      <c r="F6141" t="s">
        <v>48</v>
      </c>
      <c r="G6141" t="s">
        <v>128</v>
      </c>
      <c r="H6141" t="s">
        <v>129</v>
      </c>
      <c r="I6141" t="s">
        <v>74</v>
      </c>
      <c r="J6141" t="s">
        <v>130</v>
      </c>
      <c r="K6141">
        <v>2</v>
      </c>
      <c r="L6141" s="2">
        <v>1700</v>
      </c>
      <c r="M6141">
        <v>10</v>
      </c>
      <c r="N6141" s="2">
        <v>3400</v>
      </c>
      <c r="O6141" s="2">
        <v>340</v>
      </c>
      <c r="P6141" s="2">
        <v>3060</v>
      </c>
      <c r="Q6141" s="2">
        <v>2090.19</v>
      </c>
      <c r="R6141" s="2">
        <v>969.81</v>
      </c>
      <c r="S6141" t="s">
        <v>53</v>
      </c>
      <c r="T6141" t="s">
        <v>114</v>
      </c>
      <c r="U6141" t="s">
        <v>115</v>
      </c>
      <c r="V6141" t="s">
        <v>39</v>
      </c>
      <c r="W6141" t="s">
        <v>124</v>
      </c>
      <c r="X6141" t="s">
        <v>97</v>
      </c>
      <c r="Y6141" t="s">
        <v>56</v>
      </c>
      <c r="Z6141" t="s">
        <v>223</v>
      </c>
      <c r="AA6141" t="s">
        <v>44</v>
      </c>
      <c r="AB6141" t="s">
        <v>44</v>
      </c>
    </row>
    <row r="6142" spans="1:28" x14ac:dyDescent="0.25">
      <c r="A6142" t="s">
        <v>10861</v>
      </c>
      <c r="B6142" s="1">
        <v>45788</v>
      </c>
      <c r="C6142" t="s">
        <v>863</v>
      </c>
      <c r="D6142" t="s">
        <v>864</v>
      </c>
      <c r="E6142">
        <v>45</v>
      </c>
      <c r="F6142" t="s">
        <v>111</v>
      </c>
      <c r="G6142" t="s">
        <v>243</v>
      </c>
      <c r="H6142" t="s">
        <v>244</v>
      </c>
      <c r="I6142" t="s">
        <v>103</v>
      </c>
      <c r="J6142" t="s">
        <v>104</v>
      </c>
      <c r="K6142">
        <v>1</v>
      </c>
      <c r="L6142" s="2">
        <v>450</v>
      </c>
      <c r="M6142">
        <v>10</v>
      </c>
      <c r="N6142" s="2">
        <v>450</v>
      </c>
      <c r="O6142" s="2">
        <v>45</v>
      </c>
      <c r="P6142" s="2">
        <v>405</v>
      </c>
      <c r="Q6142" s="2">
        <v>306.77999999999997</v>
      </c>
      <c r="R6142" s="2">
        <v>98.22</v>
      </c>
      <c r="S6142" t="s">
        <v>36</v>
      </c>
      <c r="T6142" t="s">
        <v>76</v>
      </c>
      <c r="U6142" t="s">
        <v>77</v>
      </c>
      <c r="V6142" t="s">
        <v>39</v>
      </c>
      <c r="W6142" t="s">
        <v>137</v>
      </c>
      <c r="X6142" t="s">
        <v>41</v>
      </c>
      <c r="Y6142" t="s">
        <v>56</v>
      </c>
      <c r="Z6142" t="s">
        <v>223</v>
      </c>
      <c r="AA6142" t="s">
        <v>44</v>
      </c>
      <c r="AB6142" t="s">
        <v>44</v>
      </c>
    </row>
    <row r="6143" spans="1:28" x14ac:dyDescent="0.25">
      <c r="A6143" t="s">
        <v>10862</v>
      </c>
      <c r="B6143" s="1">
        <v>45788</v>
      </c>
      <c r="C6143" t="s">
        <v>1858</v>
      </c>
      <c r="D6143" t="s">
        <v>1859</v>
      </c>
      <c r="E6143">
        <v>39</v>
      </c>
      <c r="F6143" t="s">
        <v>48</v>
      </c>
      <c r="G6143" t="s">
        <v>280</v>
      </c>
      <c r="H6143" t="s">
        <v>281</v>
      </c>
      <c r="I6143" t="s">
        <v>62</v>
      </c>
      <c r="J6143" t="s">
        <v>190</v>
      </c>
      <c r="K6143">
        <v>1</v>
      </c>
      <c r="L6143" s="2">
        <v>700</v>
      </c>
      <c r="M6143">
        <v>10</v>
      </c>
      <c r="N6143" s="2">
        <v>700</v>
      </c>
      <c r="O6143" s="2">
        <v>70</v>
      </c>
      <c r="P6143" s="2">
        <v>630</v>
      </c>
      <c r="Q6143" s="2">
        <v>470.7</v>
      </c>
      <c r="R6143" s="2">
        <v>159.30000000000001</v>
      </c>
      <c r="S6143" t="s">
        <v>53</v>
      </c>
      <c r="T6143" t="s">
        <v>76</v>
      </c>
      <c r="U6143" t="s">
        <v>77</v>
      </c>
      <c r="V6143" t="s">
        <v>39</v>
      </c>
      <c r="W6143" t="s">
        <v>40</v>
      </c>
      <c r="X6143" t="s">
        <v>97</v>
      </c>
      <c r="Y6143" t="s">
        <v>56</v>
      </c>
      <c r="Z6143" t="s">
        <v>144</v>
      </c>
      <c r="AA6143" t="s">
        <v>44</v>
      </c>
      <c r="AB6143" t="s">
        <v>44</v>
      </c>
    </row>
    <row r="6144" spans="1:28" x14ac:dyDescent="0.25">
      <c r="A6144" t="s">
        <v>10863</v>
      </c>
      <c r="B6144" s="1">
        <v>45788</v>
      </c>
      <c r="C6144" t="s">
        <v>7622</v>
      </c>
      <c r="D6144" t="s">
        <v>7623</v>
      </c>
      <c r="E6144">
        <v>48</v>
      </c>
      <c r="F6144" t="s">
        <v>31</v>
      </c>
      <c r="G6144" t="s">
        <v>202</v>
      </c>
      <c r="H6144" t="s">
        <v>203</v>
      </c>
      <c r="I6144" t="s">
        <v>103</v>
      </c>
      <c r="J6144" t="s">
        <v>104</v>
      </c>
      <c r="K6144">
        <v>3</v>
      </c>
      <c r="L6144" s="2">
        <v>550</v>
      </c>
      <c r="M6144">
        <v>20</v>
      </c>
      <c r="N6144" s="2">
        <v>1650</v>
      </c>
      <c r="O6144" s="2">
        <v>330</v>
      </c>
      <c r="P6144" s="2">
        <v>1320</v>
      </c>
      <c r="Q6144" s="2">
        <v>854.83</v>
      </c>
      <c r="R6144" s="2">
        <v>465.17</v>
      </c>
      <c r="S6144" t="s">
        <v>53</v>
      </c>
      <c r="T6144" t="s">
        <v>407</v>
      </c>
      <c r="U6144" t="s">
        <v>408</v>
      </c>
      <c r="V6144" t="s">
        <v>39</v>
      </c>
      <c r="W6144" t="s">
        <v>92</v>
      </c>
      <c r="X6144" t="s">
        <v>97</v>
      </c>
      <c r="Y6144" t="s">
        <v>56</v>
      </c>
      <c r="Z6144" t="s">
        <v>43</v>
      </c>
      <c r="AA6144" t="s">
        <v>44</v>
      </c>
      <c r="AB6144" t="s">
        <v>44</v>
      </c>
    </row>
    <row r="6145" spans="1:28" x14ac:dyDescent="0.25">
      <c r="A6145" t="s">
        <v>10864</v>
      </c>
      <c r="B6145" s="1">
        <v>45788</v>
      </c>
      <c r="C6145" t="s">
        <v>4835</v>
      </c>
      <c r="D6145" t="s">
        <v>4836</v>
      </c>
      <c r="E6145">
        <v>55</v>
      </c>
      <c r="F6145" t="s">
        <v>31</v>
      </c>
      <c r="G6145" t="s">
        <v>366</v>
      </c>
      <c r="H6145" t="s">
        <v>367</v>
      </c>
      <c r="I6145" t="s">
        <v>34</v>
      </c>
      <c r="J6145" t="s">
        <v>130</v>
      </c>
      <c r="K6145">
        <v>2</v>
      </c>
      <c r="L6145" s="2">
        <v>14500</v>
      </c>
      <c r="M6145">
        <v>0</v>
      </c>
      <c r="N6145" s="2">
        <v>29000</v>
      </c>
      <c r="O6145" s="2">
        <v>0</v>
      </c>
      <c r="P6145" s="2">
        <v>29000</v>
      </c>
      <c r="Q6145" s="2">
        <v>21920.76</v>
      </c>
      <c r="R6145" s="2">
        <v>7079.24</v>
      </c>
      <c r="S6145" t="s">
        <v>53</v>
      </c>
      <c r="T6145" t="s">
        <v>290</v>
      </c>
      <c r="U6145" t="s">
        <v>291</v>
      </c>
      <c r="V6145" t="s">
        <v>39</v>
      </c>
      <c r="W6145" t="s">
        <v>40</v>
      </c>
      <c r="X6145" t="s">
        <v>41</v>
      </c>
      <c r="Y6145" t="s">
        <v>56</v>
      </c>
      <c r="Z6145" t="s">
        <v>43</v>
      </c>
      <c r="AA6145" t="s">
        <v>44</v>
      </c>
      <c r="AB6145" t="s">
        <v>44</v>
      </c>
    </row>
    <row r="6146" spans="1:28" x14ac:dyDescent="0.25">
      <c r="A6146" t="s">
        <v>10865</v>
      </c>
      <c r="B6146" s="1">
        <v>45789</v>
      </c>
      <c r="C6146" t="s">
        <v>8043</v>
      </c>
      <c r="D6146" t="s">
        <v>8044</v>
      </c>
      <c r="E6146">
        <v>44</v>
      </c>
      <c r="F6146" t="s">
        <v>31</v>
      </c>
      <c r="G6146" t="s">
        <v>285</v>
      </c>
      <c r="H6146" t="s">
        <v>286</v>
      </c>
      <c r="I6146" t="s">
        <v>34</v>
      </c>
      <c r="J6146" t="s">
        <v>121</v>
      </c>
      <c r="K6146">
        <v>1</v>
      </c>
      <c r="L6146" s="2">
        <v>3200</v>
      </c>
      <c r="M6146">
        <v>10</v>
      </c>
      <c r="N6146" s="2">
        <v>3200</v>
      </c>
      <c r="O6146" s="2">
        <v>320</v>
      </c>
      <c r="P6146" s="2">
        <v>2880</v>
      </c>
      <c r="Q6146" s="2">
        <v>2011.43</v>
      </c>
      <c r="R6146" s="2">
        <v>868.57</v>
      </c>
      <c r="S6146" t="s">
        <v>53</v>
      </c>
      <c r="T6146" t="s">
        <v>398</v>
      </c>
      <c r="U6146" t="s">
        <v>399</v>
      </c>
      <c r="V6146" t="s">
        <v>39</v>
      </c>
      <c r="W6146" t="s">
        <v>137</v>
      </c>
      <c r="X6146" t="s">
        <v>97</v>
      </c>
      <c r="Y6146" t="s">
        <v>42</v>
      </c>
      <c r="Z6146" t="s">
        <v>223</v>
      </c>
      <c r="AA6146" t="s">
        <v>44</v>
      </c>
      <c r="AB6146" t="s">
        <v>44</v>
      </c>
    </row>
    <row r="6147" spans="1:28" x14ac:dyDescent="0.25">
      <c r="A6147" t="s">
        <v>10866</v>
      </c>
      <c r="B6147" s="1">
        <v>45789</v>
      </c>
      <c r="C6147" t="s">
        <v>875</v>
      </c>
      <c r="D6147" t="s">
        <v>876</v>
      </c>
      <c r="E6147">
        <v>47</v>
      </c>
      <c r="F6147" t="s">
        <v>48</v>
      </c>
      <c r="G6147" t="s">
        <v>88</v>
      </c>
      <c r="H6147" t="s">
        <v>89</v>
      </c>
      <c r="I6147" t="s">
        <v>62</v>
      </c>
      <c r="J6147" t="s">
        <v>63</v>
      </c>
      <c r="K6147">
        <v>1</v>
      </c>
      <c r="L6147" s="2">
        <v>4200</v>
      </c>
      <c r="M6147">
        <v>30</v>
      </c>
      <c r="N6147" s="2">
        <v>4200</v>
      </c>
      <c r="O6147" s="2">
        <v>1260</v>
      </c>
      <c r="P6147" s="2">
        <v>2940</v>
      </c>
      <c r="Q6147" s="2">
        <v>2193.37</v>
      </c>
      <c r="R6147" s="2">
        <v>746.63</v>
      </c>
      <c r="S6147" t="s">
        <v>53</v>
      </c>
      <c r="T6147" t="s">
        <v>153</v>
      </c>
      <c r="U6147" t="s">
        <v>154</v>
      </c>
      <c r="V6147" t="s">
        <v>39</v>
      </c>
      <c r="W6147" t="s">
        <v>124</v>
      </c>
      <c r="X6147" t="s">
        <v>67</v>
      </c>
      <c r="Y6147" t="s">
        <v>56</v>
      </c>
      <c r="Z6147" t="s">
        <v>43</v>
      </c>
      <c r="AA6147" t="s">
        <v>44</v>
      </c>
      <c r="AB6147" t="s">
        <v>44</v>
      </c>
    </row>
    <row r="6148" spans="1:28" x14ac:dyDescent="0.25">
      <c r="A6148" t="s">
        <v>10867</v>
      </c>
      <c r="B6148" s="1">
        <v>45789</v>
      </c>
      <c r="C6148" t="s">
        <v>5999</v>
      </c>
      <c r="D6148" t="s">
        <v>6000</v>
      </c>
      <c r="E6148">
        <v>40</v>
      </c>
      <c r="F6148" t="s">
        <v>48</v>
      </c>
      <c r="G6148" t="s">
        <v>243</v>
      </c>
      <c r="H6148" t="s">
        <v>244</v>
      </c>
      <c r="I6148" t="s">
        <v>103</v>
      </c>
      <c r="J6148" t="s">
        <v>104</v>
      </c>
      <c r="K6148">
        <v>1</v>
      </c>
      <c r="L6148" s="2">
        <v>450</v>
      </c>
      <c r="M6148">
        <v>10</v>
      </c>
      <c r="N6148" s="2">
        <v>450</v>
      </c>
      <c r="O6148" s="2">
        <v>45</v>
      </c>
      <c r="P6148" s="2">
        <v>405</v>
      </c>
      <c r="Q6148" s="2">
        <v>309.97000000000003</v>
      </c>
      <c r="R6148" s="2">
        <v>95.03</v>
      </c>
      <c r="S6148" t="s">
        <v>36</v>
      </c>
      <c r="T6148" t="s">
        <v>407</v>
      </c>
      <c r="U6148" t="s">
        <v>408</v>
      </c>
      <c r="V6148" t="s">
        <v>39</v>
      </c>
      <c r="W6148" t="s">
        <v>66</v>
      </c>
      <c r="X6148" t="s">
        <v>41</v>
      </c>
      <c r="Y6148" t="s">
        <v>42</v>
      </c>
      <c r="Z6148" t="s">
        <v>43</v>
      </c>
      <c r="AA6148" t="s">
        <v>44</v>
      </c>
      <c r="AB6148" t="s">
        <v>44</v>
      </c>
    </row>
    <row r="6149" spans="1:28" x14ac:dyDescent="0.25">
      <c r="A6149" t="s">
        <v>10868</v>
      </c>
      <c r="B6149" s="1">
        <v>45789</v>
      </c>
      <c r="C6149" t="s">
        <v>6957</v>
      </c>
      <c r="D6149" t="s">
        <v>6958</v>
      </c>
      <c r="E6149">
        <v>39</v>
      </c>
      <c r="F6149" t="s">
        <v>111</v>
      </c>
      <c r="G6149" t="s">
        <v>352</v>
      </c>
      <c r="H6149" t="s">
        <v>353</v>
      </c>
      <c r="I6149" t="s">
        <v>103</v>
      </c>
      <c r="J6149" t="s">
        <v>104</v>
      </c>
      <c r="K6149">
        <v>1</v>
      </c>
      <c r="L6149" s="2">
        <v>850</v>
      </c>
      <c r="M6149">
        <v>10</v>
      </c>
      <c r="N6149" s="2">
        <v>850</v>
      </c>
      <c r="O6149" s="2">
        <v>85</v>
      </c>
      <c r="P6149" s="2">
        <v>765</v>
      </c>
      <c r="Q6149" s="2">
        <v>569.07000000000005</v>
      </c>
      <c r="R6149" s="2">
        <v>195.93</v>
      </c>
      <c r="S6149" t="s">
        <v>53</v>
      </c>
      <c r="T6149" t="s">
        <v>263</v>
      </c>
      <c r="U6149" t="s">
        <v>91</v>
      </c>
      <c r="V6149" t="s">
        <v>39</v>
      </c>
      <c r="W6149" t="s">
        <v>92</v>
      </c>
      <c r="X6149" t="s">
        <v>97</v>
      </c>
      <c r="Y6149" t="s">
        <v>42</v>
      </c>
      <c r="Z6149" t="s">
        <v>43</v>
      </c>
      <c r="AA6149" t="s">
        <v>68</v>
      </c>
      <c r="AB6149" t="s">
        <v>44</v>
      </c>
    </row>
    <row r="6150" spans="1:28" x14ac:dyDescent="0.25">
      <c r="A6150" t="s">
        <v>10869</v>
      </c>
      <c r="B6150" s="1">
        <v>45789</v>
      </c>
      <c r="C6150" t="s">
        <v>4821</v>
      </c>
      <c r="D6150" t="s">
        <v>4822</v>
      </c>
      <c r="E6150">
        <v>30</v>
      </c>
      <c r="F6150" t="s">
        <v>31</v>
      </c>
      <c r="G6150" t="s">
        <v>188</v>
      </c>
      <c r="H6150" t="s">
        <v>189</v>
      </c>
      <c r="I6150" t="s">
        <v>34</v>
      </c>
      <c r="J6150" t="s">
        <v>190</v>
      </c>
      <c r="K6150">
        <v>4</v>
      </c>
      <c r="L6150" s="2">
        <v>1800</v>
      </c>
      <c r="M6150">
        <v>20</v>
      </c>
      <c r="N6150" s="2">
        <v>7200</v>
      </c>
      <c r="O6150" s="2">
        <v>1440</v>
      </c>
      <c r="P6150" s="2">
        <v>5760</v>
      </c>
      <c r="Q6150" s="2">
        <v>4455.16</v>
      </c>
      <c r="R6150" s="2">
        <v>1304.8399999999999</v>
      </c>
      <c r="S6150" t="s">
        <v>53</v>
      </c>
      <c r="T6150" t="s">
        <v>37</v>
      </c>
      <c r="U6150" t="s">
        <v>38</v>
      </c>
      <c r="V6150" t="s">
        <v>39</v>
      </c>
      <c r="W6150" t="s">
        <v>83</v>
      </c>
      <c r="X6150" t="s">
        <v>67</v>
      </c>
      <c r="Y6150" t="s">
        <v>56</v>
      </c>
      <c r="Z6150" t="s">
        <v>223</v>
      </c>
      <c r="AA6150" t="s">
        <v>44</v>
      </c>
      <c r="AB6150" t="s">
        <v>44</v>
      </c>
    </row>
    <row r="6151" spans="1:28" x14ac:dyDescent="0.25">
      <c r="A6151" t="s">
        <v>10870</v>
      </c>
      <c r="B6151" s="1">
        <v>45789</v>
      </c>
      <c r="C6151" t="s">
        <v>2567</v>
      </c>
      <c r="D6151" t="s">
        <v>2568</v>
      </c>
      <c r="E6151">
        <v>56</v>
      </c>
      <c r="F6151" t="s">
        <v>31</v>
      </c>
      <c r="G6151" t="s">
        <v>176</v>
      </c>
      <c r="H6151" t="s">
        <v>177</v>
      </c>
      <c r="I6151" t="s">
        <v>34</v>
      </c>
      <c r="J6151" t="s">
        <v>35</v>
      </c>
      <c r="K6151">
        <v>1</v>
      </c>
      <c r="L6151" s="2">
        <v>6500</v>
      </c>
      <c r="M6151">
        <v>25</v>
      </c>
      <c r="N6151" s="2">
        <v>6500</v>
      </c>
      <c r="O6151" s="2">
        <v>1625</v>
      </c>
      <c r="P6151" s="2">
        <v>4875</v>
      </c>
      <c r="Q6151" s="2">
        <v>3499.98</v>
      </c>
      <c r="R6151" s="2">
        <v>1375.02</v>
      </c>
      <c r="S6151" t="s">
        <v>36</v>
      </c>
      <c r="T6151" t="s">
        <v>122</v>
      </c>
      <c r="U6151" t="s">
        <v>123</v>
      </c>
      <c r="V6151" t="s">
        <v>39</v>
      </c>
      <c r="W6151" t="s">
        <v>83</v>
      </c>
      <c r="X6151" t="s">
        <v>67</v>
      </c>
      <c r="Y6151" t="s">
        <v>42</v>
      </c>
      <c r="Z6151" t="s">
        <v>43</v>
      </c>
      <c r="AA6151" t="s">
        <v>68</v>
      </c>
      <c r="AB6151" t="s">
        <v>44</v>
      </c>
    </row>
    <row r="6152" spans="1:28" x14ac:dyDescent="0.25">
      <c r="A6152" t="s">
        <v>10871</v>
      </c>
      <c r="B6152" s="1">
        <v>45789</v>
      </c>
      <c r="C6152" t="s">
        <v>2027</v>
      </c>
      <c r="D6152" t="s">
        <v>2028</v>
      </c>
      <c r="E6152">
        <v>24</v>
      </c>
      <c r="F6152" t="s">
        <v>48</v>
      </c>
      <c r="G6152" t="s">
        <v>202</v>
      </c>
      <c r="H6152" t="s">
        <v>203</v>
      </c>
      <c r="I6152" t="s">
        <v>103</v>
      </c>
      <c r="J6152" t="s">
        <v>104</v>
      </c>
      <c r="K6152">
        <v>2</v>
      </c>
      <c r="L6152" s="2">
        <v>550</v>
      </c>
      <c r="M6152">
        <v>5</v>
      </c>
      <c r="N6152" s="2">
        <v>1100</v>
      </c>
      <c r="O6152" s="2">
        <v>55</v>
      </c>
      <c r="P6152" s="2">
        <v>1045</v>
      </c>
      <c r="Q6152" s="2">
        <v>842.59</v>
      </c>
      <c r="R6152" s="2">
        <v>202.41</v>
      </c>
      <c r="S6152" t="s">
        <v>53</v>
      </c>
      <c r="T6152" t="s">
        <v>290</v>
      </c>
      <c r="U6152" t="s">
        <v>291</v>
      </c>
      <c r="V6152" t="s">
        <v>39</v>
      </c>
      <c r="W6152" t="s">
        <v>83</v>
      </c>
      <c r="X6152" t="s">
        <v>41</v>
      </c>
      <c r="Y6152" t="s">
        <v>42</v>
      </c>
      <c r="Z6152" t="s">
        <v>43</v>
      </c>
      <c r="AA6152" t="s">
        <v>44</v>
      </c>
      <c r="AB6152" t="s">
        <v>44</v>
      </c>
    </row>
    <row r="6153" spans="1:28" x14ac:dyDescent="0.25">
      <c r="A6153" t="s">
        <v>10872</v>
      </c>
      <c r="B6153" s="1">
        <v>45789</v>
      </c>
      <c r="C6153" t="s">
        <v>9504</v>
      </c>
      <c r="D6153" t="s">
        <v>9505</v>
      </c>
      <c r="E6153">
        <v>24</v>
      </c>
      <c r="F6153" t="s">
        <v>48</v>
      </c>
      <c r="G6153" t="s">
        <v>81</v>
      </c>
      <c r="H6153" t="s">
        <v>82</v>
      </c>
      <c r="I6153" t="s">
        <v>51</v>
      </c>
      <c r="J6153" t="s">
        <v>52</v>
      </c>
      <c r="K6153">
        <v>1</v>
      </c>
      <c r="L6153" s="2">
        <v>600</v>
      </c>
      <c r="M6153">
        <v>15</v>
      </c>
      <c r="N6153" s="2">
        <v>600</v>
      </c>
      <c r="O6153" s="2">
        <v>90</v>
      </c>
      <c r="P6153" s="2">
        <v>510</v>
      </c>
      <c r="Q6153" s="2">
        <v>414.2</v>
      </c>
      <c r="R6153" s="2">
        <v>95.8</v>
      </c>
      <c r="S6153" t="s">
        <v>53</v>
      </c>
      <c r="T6153" t="s">
        <v>136</v>
      </c>
      <c r="U6153" t="s">
        <v>38</v>
      </c>
      <c r="V6153" t="s">
        <v>39</v>
      </c>
      <c r="W6153" t="s">
        <v>83</v>
      </c>
      <c r="X6153" t="s">
        <v>41</v>
      </c>
      <c r="Y6153" t="s">
        <v>56</v>
      </c>
      <c r="Z6153" t="s">
        <v>43</v>
      </c>
      <c r="AA6153" t="s">
        <v>44</v>
      </c>
      <c r="AB6153" t="s">
        <v>44</v>
      </c>
    </row>
    <row r="6154" spans="1:28" x14ac:dyDescent="0.25">
      <c r="A6154" t="s">
        <v>10873</v>
      </c>
      <c r="B6154" s="1">
        <v>45789</v>
      </c>
      <c r="C6154" t="s">
        <v>467</v>
      </c>
      <c r="D6154" t="s">
        <v>468</v>
      </c>
      <c r="E6154">
        <v>44</v>
      </c>
      <c r="F6154" t="s">
        <v>31</v>
      </c>
      <c r="G6154" t="s">
        <v>158</v>
      </c>
      <c r="H6154" t="s">
        <v>159</v>
      </c>
      <c r="I6154" t="s">
        <v>51</v>
      </c>
      <c r="J6154" t="s">
        <v>52</v>
      </c>
      <c r="K6154">
        <v>3</v>
      </c>
      <c r="L6154" s="2">
        <v>650</v>
      </c>
      <c r="M6154">
        <v>5</v>
      </c>
      <c r="N6154" s="2">
        <v>1950</v>
      </c>
      <c r="O6154" s="2">
        <v>97.5</v>
      </c>
      <c r="P6154" s="2">
        <v>1852.5</v>
      </c>
      <c r="Q6154" s="2">
        <v>1212.1300000000001</v>
      </c>
      <c r="R6154" s="2">
        <v>640.37</v>
      </c>
      <c r="S6154" t="s">
        <v>53</v>
      </c>
      <c r="T6154" t="s">
        <v>153</v>
      </c>
      <c r="U6154" t="s">
        <v>154</v>
      </c>
      <c r="V6154" t="s">
        <v>39</v>
      </c>
      <c r="W6154" t="s">
        <v>40</v>
      </c>
      <c r="X6154" t="s">
        <v>41</v>
      </c>
      <c r="Y6154" t="s">
        <v>56</v>
      </c>
      <c r="Z6154" t="s">
        <v>144</v>
      </c>
      <c r="AA6154" t="s">
        <v>44</v>
      </c>
      <c r="AB6154" t="s">
        <v>44</v>
      </c>
    </row>
    <row r="6155" spans="1:28" x14ac:dyDescent="0.25">
      <c r="A6155" t="s">
        <v>10874</v>
      </c>
      <c r="B6155" s="1">
        <v>45789</v>
      </c>
      <c r="C6155" t="s">
        <v>6603</v>
      </c>
      <c r="D6155" t="s">
        <v>6604</v>
      </c>
      <c r="E6155">
        <v>24</v>
      </c>
      <c r="F6155" t="s">
        <v>111</v>
      </c>
      <c r="G6155" t="s">
        <v>273</v>
      </c>
      <c r="H6155" t="s">
        <v>274</v>
      </c>
      <c r="I6155" t="s">
        <v>51</v>
      </c>
      <c r="J6155" t="s">
        <v>52</v>
      </c>
      <c r="K6155">
        <v>4</v>
      </c>
      <c r="L6155" s="2">
        <v>250</v>
      </c>
      <c r="M6155">
        <v>5</v>
      </c>
      <c r="N6155" s="2">
        <v>1000</v>
      </c>
      <c r="O6155" s="2">
        <v>50</v>
      </c>
      <c r="P6155" s="2">
        <v>950</v>
      </c>
      <c r="Q6155" s="2">
        <v>729.75</v>
      </c>
      <c r="R6155" s="2">
        <v>220.25</v>
      </c>
      <c r="S6155" t="s">
        <v>64</v>
      </c>
      <c r="T6155" t="s">
        <v>54</v>
      </c>
      <c r="U6155" t="s">
        <v>55</v>
      </c>
      <c r="V6155" t="s">
        <v>39</v>
      </c>
      <c r="W6155" t="s">
        <v>124</v>
      </c>
      <c r="X6155" t="s">
        <v>67</v>
      </c>
      <c r="Y6155" t="s">
        <v>56</v>
      </c>
      <c r="Z6155" t="s">
        <v>508</v>
      </c>
      <c r="AA6155" t="s">
        <v>44</v>
      </c>
      <c r="AB6155" t="s">
        <v>44</v>
      </c>
    </row>
    <row r="6156" spans="1:28" x14ac:dyDescent="0.25">
      <c r="A6156" t="s">
        <v>10875</v>
      </c>
      <c r="B6156" s="1">
        <v>45789</v>
      </c>
      <c r="C6156" t="s">
        <v>3063</v>
      </c>
      <c r="D6156" t="s">
        <v>3064</v>
      </c>
      <c r="E6156">
        <v>53</v>
      </c>
      <c r="F6156" t="s">
        <v>111</v>
      </c>
      <c r="G6156" t="s">
        <v>148</v>
      </c>
      <c r="H6156" t="s">
        <v>149</v>
      </c>
      <c r="I6156" t="s">
        <v>74</v>
      </c>
      <c r="J6156" t="s">
        <v>130</v>
      </c>
      <c r="K6156">
        <v>1</v>
      </c>
      <c r="L6156" s="2">
        <v>3500</v>
      </c>
      <c r="M6156">
        <v>10</v>
      </c>
      <c r="N6156" s="2">
        <v>3500</v>
      </c>
      <c r="O6156" s="2">
        <v>350</v>
      </c>
      <c r="P6156" s="2">
        <v>3150</v>
      </c>
      <c r="Q6156" s="2">
        <v>2295.73</v>
      </c>
      <c r="R6156" s="2">
        <v>854.27</v>
      </c>
      <c r="S6156" t="s">
        <v>64</v>
      </c>
      <c r="T6156" t="s">
        <v>407</v>
      </c>
      <c r="U6156" t="s">
        <v>408</v>
      </c>
      <c r="V6156" t="s">
        <v>39</v>
      </c>
      <c r="W6156" t="s">
        <v>40</v>
      </c>
      <c r="X6156" t="s">
        <v>41</v>
      </c>
      <c r="Y6156" t="s">
        <v>56</v>
      </c>
      <c r="Z6156" t="s">
        <v>43</v>
      </c>
      <c r="AA6156" t="s">
        <v>44</v>
      </c>
      <c r="AB6156" t="s">
        <v>44</v>
      </c>
    </row>
    <row r="6157" spans="1:28" x14ac:dyDescent="0.25">
      <c r="A6157" t="s">
        <v>10876</v>
      </c>
      <c r="B6157" s="1">
        <v>45789</v>
      </c>
      <c r="C6157" t="s">
        <v>5412</v>
      </c>
      <c r="D6157" t="s">
        <v>5413</v>
      </c>
      <c r="E6157">
        <v>20</v>
      </c>
      <c r="F6157" t="s">
        <v>48</v>
      </c>
      <c r="G6157" t="s">
        <v>101</v>
      </c>
      <c r="H6157" t="s">
        <v>102</v>
      </c>
      <c r="I6157" t="s">
        <v>103</v>
      </c>
      <c r="J6157" t="s">
        <v>104</v>
      </c>
      <c r="K6157">
        <v>6</v>
      </c>
      <c r="L6157" s="2">
        <v>1800</v>
      </c>
      <c r="M6157">
        <v>10</v>
      </c>
      <c r="N6157" s="2">
        <v>10800</v>
      </c>
      <c r="O6157" s="2">
        <v>1080</v>
      </c>
      <c r="P6157" s="2">
        <v>9720</v>
      </c>
      <c r="Q6157" s="2">
        <v>5479.99</v>
      </c>
      <c r="R6157" s="2">
        <v>4240.01</v>
      </c>
      <c r="S6157" t="s">
        <v>36</v>
      </c>
      <c r="T6157" t="s">
        <v>65</v>
      </c>
      <c r="U6157" t="s">
        <v>65</v>
      </c>
      <c r="V6157" t="s">
        <v>39</v>
      </c>
      <c r="W6157" t="s">
        <v>137</v>
      </c>
      <c r="X6157" t="s">
        <v>97</v>
      </c>
      <c r="Y6157" t="s">
        <v>42</v>
      </c>
      <c r="Z6157" t="s">
        <v>107</v>
      </c>
      <c r="AA6157" t="s">
        <v>44</v>
      </c>
      <c r="AB6157" t="s">
        <v>44</v>
      </c>
    </row>
    <row r="6158" spans="1:28" x14ac:dyDescent="0.25">
      <c r="A6158" t="s">
        <v>10877</v>
      </c>
      <c r="B6158" s="1">
        <v>45789</v>
      </c>
      <c r="C6158" t="s">
        <v>842</v>
      </c>
      <c r="D6158" t="s">
        <v>843</v>
      </c>
      <c r="E6158">
        <v>47</v>
      </c>
      <c r="F6158" t="s">
        <v>31</v>
      </c>
      <c r="G6158" t="s">
        <v>243</v>
      </c>
      <c r="H6158" t="s">
        <v>244</v>
      </c>
      <c r="I6158" t="s">
        <v>103</v>
      </c>
      <c r="J6158" t="s">
        <v>104</v>
      </c>
      <c r="K6158">
        <v>2</v>
      </c>
      <c r="L6158" s="2">
        <v>450</v>
      </c>
      <c r="M6158">
        <v>10</v>
      </c>
      <c r="N6158" s="2">
        <v>900</v>
      </c>
      <c r="O6158" s="2">
        <v>90</v>
      </c>
      <c r="P6158" s="2">
        <v>810</v>
      </c>
      <c r="Q6158" s="2">
        <v>621.4</v>
      </c>
      <c r="R6158" s="2">
        <v>188.6</v>
      </c>
      <c r="S6158" t="s">
        <v>36</v>
      </c>
      <c r="T6158" t="s">
        <v>114</v>
      </c>
      <c r="U6158" t="s">
        <v>115</v>
      </c>
      <c r="V6158" t="s">
        <v>39</v>
      </c>
      <c r="W6158" t="s">
        <v>92</v>
      </c>
      <c r="X6158" t="s">
        <v>97</v>
      </c>
      <c r="Y6158" t="s">
        <v>42</v>
      </c>
      <c r="Z6158" t="s">
        <v>43</v>
      </c>
      <c r="AA6158" t="s">
        <v>44</v>
      </c>
      <c r="AB6158" t="s">
        <v>44</v>
      </c>
    </row>
    <row r="6159" spans="1:28" x14ac:dyDescent="0.25">
      <c r="A6159" t="s">
        <v>10878</v>
      </c>
      <c r="B6159" s="1">
        <v>45789</v>
      </c>
      <c r="C6159" t="s">
        <v>10879</v>
      </c>
      <c r="D6159" t="s">
        <v>10880</v>
      </c>
      <c r="E6159">
        <v>55</v>
      </c>
      <c r="F6159" t="s">
        <v>31</v>
      </c>
      <c r="G6159" t="s">
        <v>148</v>
      </c>
      <c r="H6159" t="s">
        <v>149</v>
      </c>
      <c r="I6159" t="s">
        <v>74</v>
      </c>
      <c r="J6159" t="s">
        <v>130</v>
      </c>
      <c r="K6159">
        <v>1</v>
      </c>
      <c r="L6159" s="2">
        <v>3500</v>
      </c>
      <c r="M6159">
        <v>10</v>
      </c>
      <c r="N6159" s="2">
        <v>3500</v>
      </c>
      <c r="O6159" s="2">
        <v>350</v>
      </c>
      <c r="P6159" s="2">
        <v>3150</v>
      </c>
      <c r="Q6159" s="2">
        <v>2567.52</v>
      </c>
      <c r="R6159" s="2">
        <v>582.48</v>
      </c>
      <c r="S6159" t="s">
        <v>53</v>
      </c>
      <c r="T6159" t="s">
        <v>122</v>
      </c>
      <c r="U6159" t="s">
        <v>123</v>
      </c>
      <c r="V6159" t="s">
        <v>39</v>
      </c>
      <c r="W6159" t="s">
        <v>66</v>
      </c>
      <c r="X6159" t="s">
        <v>41</v>
      </c>
      <c r="Y6159" t="s">
        <v>56</v>
      </c>
      <c r="Z6159" t="s">
        <v>223</v>
      </c>
      <c r="AA6159" t="s">
        <v>44</v>
      </c>
      <c r="AB6159" t="s">
        <v>44</v>
      </c>
    </row>
    <row r="6160" spans="1:28" x14ac:dyDescent="0.25">
      <c r="A6160" t="s">
        <v>10881</v>
      </c>
      <c r="B6160" s="1">
        <v>45789</v>
      </c>
      <c r="C6160" t="s">
        <v>9072</v>
      </c>
      <c r="D6160" t="s">
        <v>9073</v>
      </c>
      <c r="E6160">
        <v>39</v>
      </c>
      <c r="F6160" t="s">
        <v>48</v>
      </c>
      <c r="G6160" t="s">
        <v>238</v>
      </c>
      <c r="H6160" t="s">
        <v>239</v>
      </c>
      <c r="I6160" t="s">
        <v>62</v>
      </c>
      <c r="J6160" t="s">
        <v>63</v>
      </c>
      <c r="K6160">
        <v>4</v>
      </c>
      <c r="L6160" s="2">
        <v>6500</v>
      </c>
      <c r="M6160">
        <v>0</v>
      </c>
      <c r="N6160" s="2">
        <v>26000</v>
      </c>
      <c r="O6160" s="2">
        <v>0</v>
      </c>
      <c r="P6160" s="2">
        <v>26000</v>
      </c>
      <c r="Q6160" s="2">
        <v>20687.830000000002</v>
      </c>
      <c r="R6160" s="2">
        <v>5312.17</v>
      </c>
      <c r="S6160" t="s">
        <v>64</v>
      </c>
      <c r="T6160" t="s">
        <v>178</v>
      </c>
      <c r="U6160" t="s">
        <v>154</v>
      </c>
      <c r="V6160" t="s">
        <v>39</v>
      </c>
      <c r="W6160" t="s">
        <v>92</v>
      </c>
      <c r="X6160" t="s">
        <v>97</v>
      </c>
      <c r="Y6160" t="s">
        <v>56</v>
      </c>
      <c r="Z6160" t="s">
        <v>43</v>
      </c>
      <c r="AA6160" t="s">
        <v>44</v>
      </c>
      <c r="AB6160" t="s">
        <v>44</v>
      </c>
    </row>
    <row r="6161" spans="1:28" x14ac:dyDescent="0.25">
      <c r="A6161" t="s">
        <v>10882</v>
      </c>
      <c r="B6161" s="1">
        <v>45789</v>
      </c>
      <c r="C6161" t="s">
        <v>2396</v>
      </c>
      <c r="D6161" t="s">
        <v>2397</v>
      </c>
      <c r="E6161">
        <v>54</v>
      </c>
      <c r="F6161" t="s">
        <v>48</v>
      </c>
      <c r="G6161" t="s">
        <v>243</v>
      </c>
      <c r="H6161" t="s">
        <v>244</v>
      </c>
      <c r="I6161" t="s">
        <v>103</v>
      </c>
      <c r="J6161" t="s">
        <v>104</v>
      </c>
      <c r="K6161">
        <v>1</v>
      </c>
      <c r="L6161" s="2">
        <v>450</v>
      </c>
      <c r="M6161">
        <v>0</v>
      </c>
      <c r="N6161" s="2">
        <v>450</v>
      </c>
      <c r="O6161" s="2">
        <v>0</v>
      </c>
      <c r="P6161" s="2">
        <v>450</v>
      </c>
      <c r="Q6161" s="2">
        <v>288.24</v>
      </c>
      <c r="R6161" s="2">
        <v>161.76</v>
      </c>
      <c r="S6161" t="s">
        <v>53</v>
      </c>
      <c r="T6161" t="s">
        <v>96</v>
      </c>
      <c r="U6161" t="s">
        <v>96</v>
      </c>
      <c r="V6161" t="s">
        <v>39</v>
      </c>
      <c r="W6161" t="s">
        <v>83</v>
      </c>
      <c r="X6161" t="s">
        <v>41</v>
      </c>
      <c r="Y6161" t="s">
        <v>42</v>
      </c>
      <c r="Z6161" t="s">
        <v>43</v>
      </c>
      <c r="AA6161" t="s">
        <v>44</v>
      </c>
      <c r="AB6161" t="s">
        <v>44</v>
      </c>
    </row>
    <row r="6162" spans="1:28" x14ac:dyDescent="0.25">
      <c r="A6162" t="s">
        <v>10883</v>
      </c>
      <c r="B6162" s="1">
        <v>45789</v>
      </c>
      <c r="C6162" t="s">
        <v>3267</v>
      </c>
      <c r="D6162" t="s">
        <v>3268</v>
      </c>
      <c r="E6162">
        <v>58</v>
      </c>
      <c r="F6162" t="s">
        <v>48</v>
      </c>
      <c r="G6162" t="s">
        <v>561</v>
      </c>
      <c r="H6162" t="s">
        <v>562</v>
      </c>
      <c r="I6162" t="s">
        <v>34</v>
      </c>
      <c r="J6162" t="s">
        <v>143</v>
      </c>
      <c r="K6162">
        <v>2</v>
      </c>
      <c r="L6162" s="2">
        <v>900</v>
      </c>
      <c r="M6162">
        <v>20</v>
      </c>
      <c r="N6162" s="2">
        <v>1800</v>
      </c>
      <c r="O6162" s="2">
        <v>360</v>
      </c>
      <c r="P6162" s="2">
        <v>1440</v>
      </c>
      <c r="Q6162" s="2">
        <v>995.07</v>
      </c>
      <c r="R6162" s="2">
        <v>444.93</v>
      </c>
      <c r="S6162" t="s">
        <v>53</v>
      </c>
      <c r="T6162" t="s">
        <v>290</v>
      </c>
      <c r="U6162" t="s">
        <v>291</v>
      </c>
      <c r="V6162" t="s">
        <v>39</v>
      </c>
      <c r="W6162" t="s">
        <v>137</v>
      </c>
      <c r="X6162" t="s">
        <v>41</v>
      </c>
      <c r="Y6162" t="s">
        <v>56</v>
      </c>
      <c r="Z6162" t="s">
        <v>107</v>
      </c>
      <c r="AA6162" t="s">
        <v>68</v>
      </c>
      <c r="AB6162" t="s">
        <v>44</v>
      </c>
    </row>
    <row r="6163" spans="1:28" x14ac:dyDescent="0.25">
      <c r="A6163" t="s">
        <v>10884</v>
      </c>
      <c r="B6163" s="1">
        <v>45789</v>
      </c>
      <c r="C6163" t="s">
        <v>2753</v>
      </c>
      <c r="D6163" t="s">
        <v>2754</v>
      </c>
      <c r="E6163">
        <v>28</v>
      </c>
      <c r="F6163" t="s">
        <v>48</v>
      </c>
      <c r="G6163" t="s">
        <v>148</v>
      </c>
      <c r="H6163" t="s">
        <v>149</v>
      </c>
      <c r="I6163" t="s">
        <v>74</v>
      </c>
      <c r="J6163" t="s">
        <v>130</v>
      </c>
      <c r="K6163">
        <v>2</v>
      </c>
      <c r="L6163" s="2">
        <v>3500</v>
      </c>
      <c r="M6163">
        <v>25</v>
      </c>
      <c r="N6163" s="2">
        <v>7000</v>
      </c>
      <c r="O6163" s="2">
        <v>1750</v>
      </c>
      <c r="P6163" s="2">
        <v>5250</v>
      </c>
      <c r="Q6163" s="2">
        <v>3129.03</v>
      </c>
      <c r="R6163" s="2">
        <v>2120.9699999999998</v>
      </c>
      <c r="S6163" t="s">
        <v>53</v>
      </c>
      <c r="T6163" t="s">
        <v>578</v>
      </c>
      <c r="U6163" t="s">
        <v>579</v>
      </c>
      <c r="V6163" t="s">
        <v>39</v>
      </c>
      <c r="W6163" t="s">
        <v>92</v>
      </c>
      <c r="X6163" t="s">
        <v>41</v>
      </c>
      <c r="Y6163" t="s">
        <v>56</v>
      </c>
      <c r="Z6163" t="s">
        <v>43</v>
      </c>
      <c r="AA6163" t="s">
        <v>44</v>
      </c>
      <c r="AB6163" t="s">
        <v>44</v>
      </c>
    </row>
    <row r="6164" spans="1:28" x14ac:dyDescent="0.25">
      <c r="A6164" t="s">
        <v>10885</v>
      </c>
      <c r="B6164" s="1">
        <v>45789</v>
      </c>
      <c r="C6164" t="s">
        <v>4481</v>
      </c>
      <c r="D6164" t="s">
        <v>4482</v>
      </c>
      <c r="E6164">
        <v>23</v>
      </c>
      <c r="F6164" t="s">
        <v>111</v>
      </c>
      <c r="G6164" t="s">
        <v>119</v>
      </c>
      <c r="H6164" t="s">
        <v>120</v>
      </c>
      <c r="I6164" t="s">
        <v>62</v>
      </c>
      <c r="J6164" t="s">
        <v>121</v>
      </c>
      <c r="K6164">
        <v>1</v>
      </c>
      <c r="L6164" s="2">
        <v>4800</v>
      </c>
      <c r="M6164">
        <v>0</v>
      </c>
      <c r="N6164" s="2">
        <v>4800</v>
      </c>
      <c r="O6164" s="2">
        <v>0</v>
      </c>
      <c r="P6164" s="2">
        <v>4800</v>
      </c>
      <c r="Q6164" s="2">
        <v>3557.3</v>
      </c>
      <c r="R6164" s="2">
        <v>1242.7</v>
      </c>
      <c r="S6164" t="s">
        <v>36</v>
      </c>
      <c r="T6164" t="s">
        <v>136</v>
      </c>
      <c r="U6164" t="s">
        <v>38</v>
      </c>
      <c r="V6164" t="s">
        <v>39</v>
      </c>
      <c r="W6164" t="s">
        <v>137</v>
      </c>
      <c r="X6164" t="s">
        <v>97</v>
      </c>
      <c r="Y6164" t="s">
        <v>42</v>
      </c>
      <c r="Z6164" t="s">
        <v>43</v>
      </c>
      <c r="AA6164" t="s">
        <v>44</v>
      </c>
      <c r="AB6164" t="s">
        <v>44</v>
      </c>
    </row>
    <row r="6165" spans="1:28" x14ac:dyDescent="0.25">
      <c r="A6165" t="s">
        <v>10886</v>
      </c>
      <c r="B6165" s="1">
        <v>45789</v>
      </c>
      <c r="C6165" t="s">
        <v>451</v>
      </c>
      <c r="D6165" t="s">
        <v>452</v>
      </c>
      <c r="E6165">
        <v>46</v>
      </c>
      <c r="F6165" t="s">
        <v>31</v>
      </c>
      <c r="G6165" t="s">
        <v>128</v>
      </c>
      <c r="H6165" t="s">
        <v>129</v>
      </c>
      <c r="I6165" t="s">
        <v>74</v>
      </c>
      <c r="J6165" t="s">
        <v>130</v>
      </c>
      <c r="K6165">
        <v>1</v>
      </c>
      <c r="L6165" s="2">
        <v>1700</v>
      </c>
      <c r="M6165">
        <v>10</v>
      </c>
      <c r="N6165" s="2">
        <v>1700</v>
      </c>
      <c r="O6165" s="2">
        <v>170</v>
      </c>
      <c r="P6165" s="2">
        <v>1530</v>
      </c>
      <c r="Q6165" s="2">
        <v>1132.3</v>
      </c>
      <c r="R6165" s="2">
        <v>397.7</v>
      </c>
      <c r="S6165" t="s">
        <v>53</v>
      </c>
      <c r="T6165" t="s">
        <v>153</v>
      </c>
      <c r="U6165" t="s">
        <v>154</v>
      </c>
      <c r="V6165" t="s">
        <v>39</v>
      </c>
      <c r="W6165" t="s">
        <v>66</v>
      </c>
      <c r="X6165" t="s">
        <v>67</v>
      </c>
      <c r="Y6165" t="s">
        <v>56</v>
      </c>
      <c r="Z6165" t="s">
        <v>144</v>
      </c>
      <c r="AA6165" t="s">
        <v>44</v>
      </c>
      <c r="AB6165" t="s">
        <v>44</v>
      </c>
    </row>
    <row r="6166" spans="1:28" x14ac:dyDescent="0.25">
      <c r="A6166" t="s">
        <v>10887</v>
      </c>
      <c r="B6166" s="1">
        <v>45789</v>
      </c>
      <c r="C6166" t="s">
        <v>7875</v>
      </c>
      <c r="D6166" t="s">
        <v>7876</v>
      </c>
      <c r="E6166">
        <v>58</v>
      </c>
      <c r="F6166" t="s">
        <v>48</v>
      </c>
      <c r="G6166" t="s">
        <v>561</v>
      </c>
      <c r="H6166" t="s">
        <v>562</v>
      </c>
      <c r="I6166" t="s">
        <v>34</v>
      </c>
      <c r="J6166" t="s">
        <v>143</v>
      </c>
      <c r="K6166">
        <v>1</v>
      </c>
      <c r="L6166" s="2">
        <v>900</v>
      </c>
      <c r="M6166">
        <v>0</v>
      </c>
      <c r="N6166" s="2">
        <v>900</v>
      </c>
      <c r="O6166" s="2">
        <v>0</v>
      </c>
      <c r="P6166" s="2">
        <v>900</v>
      </c>
      <c r="Q6166" s="2">
        <v>701.24</v>
      </c>
      <c r="R6166" s="2">
        <v>198.76</v>
      </c>
      <c r="S6166" t="s">
        <v>64</v>
      </c>
      <c r="T6166" t="s">
        <v>90</v>
      </c>
      <c r="U6166" t="s">
        <v>91</v>
      </c>
      <c r="V6166" t="s">
        <v>39</v>
      </c>
      <c r="W6166" t="s">
        <v>66</v>
      </c>
      <c r="X6166" t="s">
        <v>97</v>
      </c>
      <c r="Y6166" t="s">
        <v>56</v>
      </c>
      <c r="Z6166" t="s">
        <v>43</v>
      </c>
      <c r="AA6166" t="s">
        <v>44</v>
      </c>
      <c r="AB6166" t="s">
        <v>44</v>
      </c>
    </row>
    <row r="6167" spans="1:28" x14ac:dyDescent="0.25">
      <c r="A6167" t="s">
        <v>10888</v>
      </c>
      <c r="B6167" s="1">
        <v>45789</v>
      </c>
      <c r="C6167" t="s">
        <v>10889</v>
      </c>
      <c r="D6167" t="s">
        <v>10890</v>
      </c>
      <c r="E6167">
        <v>45</v>
      </c>
      <c r="F6167" t="s">
        <v>48</v>
      </c>
      <c r="G6167" t="s">
        <v>243</v>
      </c>
      <c r="H6167" t="s">
        <v>244</v>
      </c>
      <c r="I6167" t="s">
        <v>103</v>
      </c>
      <c r="J6167" t="s">
        <v>104</v>
      </c>
      <c r="K6167">
        <v>1</v>
      </c>
      <c r="L6167" s="2">
        <v>450</v>
      </c>
      <c r="M6167">
        <v>15</v>
      </c>
      <c r="N6167" s="2">
        <v>450</v>
      </c>
      <c r="O6167" s="2">
        <v>67.5</v>
      </c>
      <c r="P6167" s="2">
        <v>382.5</v>
      </c>
      <c r="Q6167" s="2">
        <v>211.05</v>
      </c>
      <c r="R6167" s="2">
        <v>171.45</v>
      </c>
      <c r="S6167" t="s">
        <v>53</v>
      </c>
      <c r="T6167" t="s">
        <v>407</v>
      </c>
      <c r="U6167" t="s">
        <v>408</v>
      </c>
      <c r="V6167" t="s">
        <v>39</v>
      </c>
      <c r="W6167" t="s">
        <v>92</v>
      </c>
      <c r="X6167" t="s">
        <v>67</v>
      </c>
      <c r="Y6167" t="s">
        <v>42</v>
      </c>
      <c r="Z6167" t="s">
        <v>107</v>
      </c>
      <c r="AA6167" t="s">
        <v>44</v>
      </c>
      <c r="AB6167" t="s">
        <v>44</v>
      </c>
    </row>
    <row r="6168" spans="1:28" x14ac:dyDescent="0.25">
      <c r="A6168" t="s">
        <v>10891</v>
      </c>
      <c r="B6168" s="1">
        <v>45789</v>
      </c>
      <c r="C6168" t="s">
        <v>2030</v>
      </c>
      <c r="D6168" t="s">
        <v>2031</v>
      </c>
      <c r="E6168">
        <v>28</v>
      </c>
      <c r="F6168" t="s">
        <v>31</v>
      </c>
      <c r="G6168" t="s">
        <v>60</v>
      </c>
      <c r="H6168" t="s">
        <v>61</v>
      </c>
      <c r="I6168" t="s">
        <v>62</v>
      </c>
      <c r="J6168" t="s">
        <v>63</v>
      </c>
      <c r="K6168">
        <v>1</v>
      </c>
      <c r="L6168" s="2">
        <v>3500</v>
      </c>
      <c r="M6168">
        <v>15</v>
      </c>
      <c r="N6168" s="2">
        <v>3500</v>
      </c>
      <c r="O6168" s="2">
        <v>525</v>
      </c>
      <c r="P6168" s="2">
        <v>2975</v>
      </c>
      <c r="Q6168" s="2">
        <v>2043.09</v>
      </c>
      <c r="R6168" s="2">
        <v>931.91</v>
      </c>
      <c r="S6168" t="s">
        <v>53</v>
      </c>
      <c r="T6168" t="s">
        <v>222</v>
      </c>
      <c r="U6168" t="s">
        <v>38</v>
      </c>
      <c r="V6168" t="s">
        <v>39</v>
      </c>
      <c r="W6168" t="s">
        <v>83</v>
      </c>
      <c r="X6168" t="s">
        <v>67</v>
      </c>
      <c r="Y6168" t="s">
        <v>56</v>
      </c>
      <c r="Z6168" t="s">
        <v>43</v>
      </c>
      <c r="AA6168" t="s">
        <v>44</v>
      </c>
      <c r="AB6168" t="s">
        <v>44</v>
      </c>
    </row>
    <row r="6169" spans="1:28" x14ac:dyDescent="0.25">
      <c r="A6169" t="s">
        <v>10892</v>
      </c>
      <c r="B6169" s="1">
        <v>45790</v>
      </c>
      <c r="C6169" t="s">
        <v>5626</v>
      </c>
      <c r="D6169" t="s">
        <v>5627</v>
      </c>
      <c r="E6169">
        <v>34</v>
      </c>
      <c r="F6169" t="s">
        <v>31</v>
      </c>
      <c r="G6169" t="s">
        <v>217</v>
      </c>
      <c r="H6169" t="s">
        <v>218</v>
      </c>
      <c r="I6169" t="s">
        <v>34</v>
      </c>
      <c r="J6169" t="s">
        <v>130</v>
      </c>
      <c r="K6169">
        <v>1</v>
      </c>
      <c r="L6169" s="2">
        <v>28000</v>
      </c>
      <c r="M6169">
        <v>10</v>
      </c>
      <c r="N6169" s="2">
        <v>28000</v>
      </c>
      <c r="O6169" s="2">
        <v>2800</v>
      </c>
      <c r="P6169" s="2">
        <v>25200</v>
      </c>
      <c r="Q6169" s="2">
        <v>14823.12</v>
      </c>
      <c r="R6169" s="2">
        <v>10376.879999999999</v>
      </c>
      <c r="S6169" t="s">
        <v>53</v>
      </c>
      <c r="T6169" t="s">
        <v>122</v>
      </c>
      <c r="U6169" t="s">
        <v>123</v>
      </c>
      <c r="V6169" t="s">
        <v>39</v>
      </c>
      <c r="W6169" t="s">
        <v>124</v>
      </c>
      <c r="X6169" t="s">
        <v>67</v>
      </c>
      <c r="Y6169" t="s">
        <v>56</v>
      </c>
      <c r="Z6169" t="s">
        <v>43</v>
      </c>
      <c r="AA6169" t="s">
        <v>44</v>
      </c>
      <c r="AB6169" t="s">
        <v>44</v>
      </c>
    </row>
    <row r="6170" spans="1:28" x14ac:dyDescent="0.25">
      <c r="A6170" t="s">
        <v>10893</v>
      </c>
      <c r="B6170" s="1">
        <v>45790</v>
      </c>
      <c r="C6170" t="s">
        <v>770</v>
      </c>
      <c r="D6170" t="s">
        <v>771</v>
      </c>
      <c r="E6170">
        <v>40</v>
      </c>
      <c r="F6170" t="s">
        <v>31</v>
      </c>
      <c r="G6170" t="s">
        <v>158</v>
      </c>
      <c r="H6170" t="s">
        <v>159</v>
      </c>
      <c r="I6170" t="s">
        <v>51</v>
      </c>
      <c r="J6170" t="s">
        <v>52</v>
      </c>
      <c r="K6170">
        <v>5</v>
      </c>
      <c r="L6170" s="2">
        <v>650</v>
      </c>
      <c r="M6170">
        <v>20</v>
      </c>
      <c r="N6170" s="2">
        <v>3250</v>
      </c>
      <c r="O6170" s="2">
        <v>650</v>
      </c>
      <c r="P6170" s="2">
        <v>2600</v>
      </c>
      <c r="Q6170" s="2">
        <v>1715.73</v>
      </c>
      <c r="R6170" s="2">
        <v>884.27</v>
      </c>
      <c r="S6170" t="s">
        <v>64</v>
      </c>
      <c r="T6170" t="s">
        <v>407</v>
      </c>
      <c r="U6170" t="s">
        <v>408</v>
      </c>
      <c r="V6170" t="s">
        <v>39</v>
      </c>
      <c r="W6170" t="s">
        <v>66</v>
      </c>
      <c r="X6170" t="s">
        <v>97</v>
      </c>
      <c r="Y6170" t="s">
        <v>56</v>
      </c>
      <c r="Z6170" t="s">
        <v>43</v>
      </c>
      <c r="AA6170" t="s">
        <v>44</v>
      </c>
      <c r="AB6170" t="s">
        <v>44</v>
      </c>
    </row>
    <row r="6171" spans="1:28" x14ac:dyDescent="0.25">
      <c r="A6171" t="s">
        <v>10894</v>
      </c>
      <c r="B6171" s="1">
        <v>45790</v>
      </c>
      <c r="C6171" t="s">
        <v>770</v>
      </c>
      <c r="D6171" t="s">
        <v>771</v>
      </c>
      <c r="E6171">
        <v>54</v>
      </c>
      <c r="F6171" t="s">
        <v>48</v>
      </c>
      <c r="G6171" t="s">
        <v>366</v>
      </c>
      <c r="H6171" t="s">
        <v>367</v>
      </c>
      <c r="I6171" t="s">
        <v>34</v>
      </c>
      <c r="J6171" t="s">
        <v>130</v>
      </c>
      <c r="K6171">
        <v>1</v>
      </c>
      <c r="L6171" s="2">
        <v>14500</v>
      </c>
      <c r="M6171">
        <v>15</v>
      </c>
      <c r="N6171" s="2">
        <v>14500</v>
      </c>
      <c r="O6171" s="2">
        <v>2175</v>
      </c>
      <c r="P6171" s="2">
        <v>12325</v>
      </c>
      <c r="Q6171" s="2">
        <v>7011.04</v>
      </c>
      <c r="R6171" s="2">
        <v>5313.96</v>
      </c>
      <c r="S6171" t="s">
        <v>53</v>
      </c>
      <c r="T6171" t="s">
        <v>37</v>
      </c>
      <c r="U6171" t="s">
        <v>38</v>
      </c>
      <c r="V6171" t="s">
        <v>39</v>
      </c>
      <c r="W6171" t="s">
        <v>92</v>
      </c>
      <c r="X6171" t="s">
        <v>41</v>
      </c>
      <c r="Y6171" t="s">
        <v>42</v>
      </c>
      <c r="Z6171" t="s">
        <v>508</v>
      </c>
      <c r="AA6171" t="s">
        <v>44</v>
      </c>
      <c r="AB6171" t="s">
        <v>44</v>
      </c>
    </row>
    <row r="6172" spans="1:28" x14ac:dyDescent="0.25">
      <c r="A6172" t="s">
        <v>10895</v>
      </c>
      <c r="B6172" s="1">
        <v>45790</v>
      </c>
      <c r="C6172" t="s">
        <v>869</v>
      </c>
      <c r="D6172" t="s">
        <v>870</v>
      </c>
      <c r="E6172">
        <v>22</v>
      </c>
      <c r="F6172" t="s">
        <v>31</v>
      </c>
      <c r="G6172" t="s">
        <v>207</v>
      </c>
      <c r="H6172" t="s">
        <v>208</v>
      </c>
      <c r="I6172" t="s">
        <v>34</v>
      </c>
      <c r="J6172" t="s">
        <v>143</v>
      </c>
      <c r="K6172">
        <v>2</v>
      </c>
      <c r="L6172" s="2">
        <v>18000</v>
      </c>
      <c r="M6172">
        <v>0</v>
      </c>
      <c r="N6172" s="2">
        <v>36000</v>
      </c>
      <c r="O6172" s="2">
        <v>0</v>
      </c>
      <c r="P6172" s="2">
        <v>36000</v>
      </c>
      <c r="Q6172" s="2">
        <v>25469.51</v>
      </c>
      <c r="R6172" s="2">
        <v>10530.49</v>
      </c>
      <c r="S6172" t="s">
        <v>36</v>
      </c>
      <c r="T6172" t="s">
        <v>263</v>
      </c>
      <c r="U6172" t="s">
        <v>91</v>
      </c>
      <c r="V6172" t="s">
        <v>39</v>
      </c>
      <c r="W6172" t="s">
        <v>137</v>
      </c>
      <c r="X6172" t="s">
        <v>97</v>
      </c>
      <c r="Y6172" t="s">
        <v>56</v>
      </c>
      <c r="Z6172" t="s">
        <v>107</v>
      </c>
      <c r="AA6172" t="s">
        <v>44</v>
      </c>
      <c r="AB6172" t="s">
        <v>44</v>
      </c>
    </row>
    <row r="6173" spans="1:28" x14ac:dyDescent="0.25">
      <c r="A6173" t="s">
        <v>10896</v>
      </c>
      <c r="B6173" s="1">
        <v>45790</v>
      </c>
      <c r="C6173" t="s">
        <v>1694</v>
      </c>
      <c r="D6173" t="s">
        <v>1695</v>
      </c>
      <c r="E6173">
        <v>44</v>
      </c>
      <c r="F6173" t="s">
        <v>48</v>
      </c>
      <c r="G6173" t="s">
        <v>72</v>
      </c>
      <c r="H6173" t="s">
        <v>73</v>
      </c>
      <c r="I6173" t="s">
        <v>74</v>
      </c>
      <c r="J6173" t="s">
        <v>75</v>
      </c>
      <c r="K6173">
        <v>6</v>
      </c>
      <c r="L6173" s="2">
        <v>2200</v>
      </c>
      <c r="M6173">
        <v>10</v>
      </c>
      <c r="N6173" s="2">
        <v>13200</v>
      </c>
      <c r="O6173" s="2">
        <v>1320</v>
      </c>
      <c r="P6173" s="2">
        <v>11880</v>
      </c>
      <c r="Q6173" s="2">
        <v>8920.09</v>
      </c>
      <c r="R6173" s="2">
        <v>2959.91</v>
      </c>
      <c r="S6173" t="s">
        <v>53</v>
      </c>
      <c r="T6173" t="s">
        <v>76</v>
      </c>
      <c r="U6173" t="s">
        <v>77</v>
      </c>
      <c r="V6173" t="s">
        <v>39</v>
      </c>
      <c r="W6173" t="s">
        <v>137</v>
      </c>
      <c r="X6173" t="s">
        <v>67</v>
      </c>
      <c r="Y6173" t="s">
        <v>56</v>
      </c>
      <c r="Z6173" t="s">
        <v>223</v>
      </c>
      <c r="AA6173" t="s">
        <v>44</v>
      </c>
      <c r="AB6173" t="s">
        <v>44</v>
      </c>
    </row>
    <row r="6174" spans="1:28" x14ac:dyDescent="0.25">
      <c r="A6174" t="s">
        <v>10897</v>
      </c>
      <c r="B6174" s="1">
        <v>45790</v>
      </c>
      <c r="C6174" t="s">
        <v>2352</v>
      </c>
      <c r="D6174" t="s">
        <v>2353</v>
      </c>
      <c r="E6174">
        <v>50</v>
      </c>
      <c r="F6174" t="s">
        <v>31</v>
      </c>
      <c r="G6174" t="s">
        <v>60</v>
      </c>
      <c r="H6174" t="s">
        <v>61</v>
      </c>
      <c r="I6174" t="s">
        <v>62</v>
      </c>
      <c r="J6174" t="s">
        <v>63</v>
      </c>
      <c r="K6174">
        <v>3</v>
      </c>
      <c r="L6174" s="2">
        <v>3500</v>
      </c>
      <c r="M6174">
        <v>5</v>
      </c>
      <c r="N6174" s="2">
        <v>10500</v>
      </c>
      <c r="O6174" s="2">
        <v>525</v>
      </c>
      <c r="P6174" s="2">
        <v>9975</v>
      </c>
      <c r="Q6174" s="2">
        <v>5506.22</v>
      </c>
      <c r="R6174" s="2">
        <v>4468.78</v>
      </c>
      <c r="S6174" t="s">
        <v>64</v>
      </c>
      <c r="T6174" t="s">
        <v>163</v>
      </c>
      <c r="U6174" t="s">
        <v>164</v>
      </c>
      <c r="V6174" t="s">
        <v>39</v>
      </c>
      <c r="W6174" t="s">
        <v>124</v>
      </c>
      <c r="X6174" t="s">
        <v>97</v>
      </c>
      <c r="Y6174" t="s">
        <v>56</v>
      </c>
      <c r="Z6174" t="s">
        <v>43</v>
      </c>
      <c r="AA6174" t="s">
        <v>44</v>
      </c>
      <c r="AB6174" t="s">
        <v>44</v>
      </c>
    </row>
    <row r="6175" spans="1:28" x14ac:dyDescent="0.25">
      <c r="A6175" t="s">
        <v>10898</v>
      </c>
      <c r="B6175" s="1">
        <v>45790</v>
      </c>
      <c r="C6175" t="s">
        <v>7839</v>
      </c>
      <c r="D6175" t="s">
        <v>7840</v>
      </c>
      <c r="E6175">
        <v>42</v>
      </c>
      <c r="F6175" t="s">
        <v>48</v>
      </c>
      <c r="G6175" t="s">
        <v>318</v>
      </c>
      <c r="H6175" t="s">
        <v>319</v>
      </c>
      <c r="I6175" t="s">
        <v>34</v>
      </c>
      <c r="J6175" t="s">
        <v>190</v>
      </c>
      <c r="K6175">
        <v>5</v>
      </c>
      <c r="L6175" s="2">
        <v>2500</v>
      </c>
      <c r="M6175">
        <v>20</v>
      </c>
      <c r="N6175" s="2">
        <v>12500</v>
      </c>
      <c r="O6175" s="2">
        <v>2500</v>
      </c>
      <c r="P6175" s="2">
        <v>10000</v>
      </c>
      <c r="Q6175" s="2">
        <v>6305.38</v>
      </c>
      <c r="R6175" s="2">
        <v>3694.62</v>
      </c>
      <c r="S6175" t="s">
        <v>53</v>
      </c>
      <c r="T6175" t="s">
        <v>90</v>
      </c>
      <c r="U6175" t="s">
        <v>91</v>
      </c>
      <c r="V6175" t="s">
        <v>39</v>
      </c>
      <c r="W6175" t="s">
        <v>83</v>
      </c>
      <c r="X6175" t="s">
        <v>41</v>
      </c>
      <c r="Y6175" t="s">
        <v>42</v>
      </c>
      <c r="Z6175" t="s">
        <v>43</v>
      </c>
      <c r="AA6175" t="s">
        <v>44</v>
      </c>
      <c r="AB6175" t="s">
        <v>44</v>
      </c>
    </row>
    <row r="6176" spans="1:28" x14ac:dyDescent="0.25">
      <c r="A6176" t="s">
        <v>10899</v>
      </c>
      <c r="B6176" s="1">
        <v>45790</v>
      </c>
      <c r="C6176" t="s">
        <v>10900</v>
      </c>
      <c r="D6176" t="s">
        <v>10901</v>
      </c>
      <c r="E6176">
        <v>24</v>
      </c>
      <c r="F6176" t="s">
        <v>48</v>
      </c>
      <c r="G6176" t="s">
        <v>273</v>
      </c>
      <c r="H6176" t="s">
        <v>274</v>
      </c>
      <c r="I6176" t="s">
        <v>51</v>
      </c>
      <c r="J6176" t="s">
        <v>52</v>
      </c>
      <c r="K6176">
        <v>3</v>
      </c>
      <c r="L6176" s="2">
        <v>250</v>
      </c>
      <c r="M6176">
        <v>10</v>
      </c>
      <c r="N6176" s="2">
        <v>750</v>
      </c>
      <c r="O6176" s="2">
        <v>75</v>
      </c>
      <c r="P6176" s="2">
        <v>675</v>
      </c>
      <c r="Q6176" s="2">
        <v>531.83000000000004</v>
      </c>
      <c r="R6176" s="2">
        <v>143.16999999999999</v>
      </c>
      <c r="S6176" t="s">
        <v>64</v>
      </c>
      <c r="T6176" t="s">
        <v>263</v>
      </c>
      <c r="U6176" t="s">
        <v>91</v>
      </c>
      <c r="V6176" t="s">
        <v>39</v>
      </c>
      <c r="W6176" t="s">
        <v>92</v>
      </c>
      <c r="X6176" t="s">
        <v>41</v>
      </c>
      <c r="Y6176" t="s">
        <v>56</v>
      </c>
      <c r="Z6176" t="s">
        <v>43</v>
      </c>
      <c r="AA6176" t="s">
        <v>68</v>
      </c>
      <c r="AB6176" t="s">
        <v>44</v>
      </c>
    </row>
    <row r="6177" spans="1:28" x14ac:dyDescent="0.25">
      <c r="A6177" t="s">
        <v>10902</v>
      </c>
      <c r="B6177" s="1">
        <v>45790</v>
      </c>
      <c r="C6177" t="s">
        <v>700</v>
      </c>
      <c r="D6177" t="s">
        <v>701</v>
      </c>
      <c r="E6177">
        <v>44</v>
      </c>
      <c r="F6177" t="s">
        <v>111</v>
      </c>
      <c r="G6177" t="s">
        <v>243</v>
      </c>
      <c r="H6177" t="s">
        <v>244</v>
      </c>
      <c r="I6177" t="s">
        <v>103</v>
      </c>
      <c r="J6177" t="s">
        <v>104</v>
      </c>
      <c r="K6177">
        <v>1</v>
      </c>
      <c r="L6177" s="2">
        <v>450</v>
      </c>
      <c r="M6177">
        <v>20</v>
      </c>
      <c r="N6177" s="2">
        <v>450</v>
      </c>
      <c r="O6177" s="2">
        <v>90</v>
      </c>
      <c r="P6177" s="2">
        <v>360</v>
      </c>
      <c r="Q6177" s="2">
        <v>215.08</v>
      </c>
      <c r="R6177" s="2">
        <v>144.91999999999999</v>
      </c>
      <c r="S6177" t="s">
        <v>53</v>
      </c>
      <c r="T6177" t="s">
        <v>398</v>
      </c>
      <c r="U6177" t="s">
        <v>399</v>
      </c>
      <c r="V6177" t="s">
        <v>39</v>
      </c>
      <c r="W6177" t="s">
        <v>66</v>
      </c>
      <c r="X6177" t="s">
        <v>97</v>
      </c>
      <c r="Y6177" t="s">
        <v>56</v>
      </c>
      <c r="Z6177" t="s">
        <v>107</v>
      </c>
      <c r="AA6177" t="s">
        <v>44</v>
      </c>
      <c r="AB6177" t="s">
        <v>44</v>
      </c>
    </row>
    <row r="6178" spans="1:28" x14ac:dyDescent="0.25">
      <c r="A6178" t="s">
        <v>10903</v>
      </c>
      <c r="B6178" s="1">
        <v>45790</v>
      </c>
      <c r="C6178" t="s">
        <v>6328</v>
      </c>
      <c r="D6178" t="s">
        <v>6329</v>
      </c>
      <c r="E6178">
        <v>54</v>
      </c>
      <c r="F6178" t="s">
        <v>48</v>
      </c>
      <c r="G6178" t="s">
        <v>158</v>
      </c>
      <c r="H6178" t="s">
        <v>159</v>
      </c>
      <c r="I6178" t="s">
        <v>51</v>
      </c>
      <c r="J6178" t="s">
        <v>52</v>
      </c>
      <c r="K6178">
        <v>2</v>
      </c>
      <c r="L6178" s="2">
        <v>650</v>
      </c>
      <c r="M6178">
        <v>10</v>
      </c>
      <c r="N6178" s="2">
        <v>1300</v>
      </c>
      <c r="O6178" s="2">
        <v>130</v>
      </c>
      <c r="P6178" s="2">
        <v>1170</v>
      </c>
      <c r="Q6178" s="2">
        <v>757.62</v>
      </c>
      <c r="R6178" s="2">
        <v>412.38</v>
      </c>
      <c r="S6178" t="s">
        <v>36</v>
      </c>
      <c r="T6178" t="s">
        <v>290</v>
      </c>
      <c r="U6178" t="s">
        <v>291</v>
      </c>
      <c r="V6178" t="s">
        <v>39</v>
      </c>
      <c r="W6178" t="s">
        <v>83</v>
      </c>
      <c r="X6178" t="s">
        <v>41</v>
      </c>
      <c r="Y6178" t="s">
        <v>56</v>
      </c>
      <c r="Z6178" t="s">
        <v>43</v>
      </c>
      <c r="AA6178" t="s">
        <v>44</v>
      </c>
      <c r="AB6178" t="s">
        <v>44</v>
      </c>
    </row>
    <row r="6179" spans="1:28" x14ac:dyDescent="0.25">
      <c r="A6179" t="s">
        <v>10904</v>
      </c>
      <c r="B6179" s="1">
        <v>45790</v>
      </c>
      <c r="C6179" t="s">
        <v>3977</v>
      </c>
      <c r="D6179" t="s">
        <v>3978</v>
      </c>
      <c r="E6179">
        <v>51</v>
      </c>
      <c r="F6179" t="s">
        <v>48</v>
      </c>
      <c r="G6179" t="s">
        <v>344</v>
      </c>
      <c r="H6179" t="s">
        <v>345</v>
      </c>
      <c r="I6179" t="s">
        <v>34</v>
      </c>
      <c r="J6179" t="s">
        <v>121</v>
      </c>
      <c r="K6179">
        <v>3</v>
      </c>
      <c r="L6179" s="2">
        <v>1600</v>
      </c>
      <c r="M6179">
        <v>10</v>
      </c>
      <c r="N6179" s="2">
        <v>4800</v>
      </c>
      <c r="O6179" s="2">
        <v>480</v>
      </c>
      <c r="P6179" s="2">
        <v>4320</v>
      </c>
      <c r="Q6179" s="2">
        <v>2683.75</v>
      </c>
      <c r="R6179" s="2">
        <v>1636.25</v>
      </c>
      <c r="S6179" t="s">
        <v>53</v>
      </c>
      <c r="T6179" t="s">
        <v>122</v>
      </c>
      <c r="U6179" t="s">
        <v>123</v>
      </c>
      <c r="V6179" t="s">
        <v>39</v>
      </c>
      <c r="W6179" t="s">
        <v>124</v>
      </c>
      <c r="X6179" t="s">
        <v>97</v>
      </c>
      <c r="Y6179" t="s">
        <v>42</v>
      </c>
      <c r="Z6179" t="s">
        <v>508</v>
      </c>
      <c r="AA6179" t="s">
        <v>44</v>
      </c>
      <c r="AB6179" t="s">
        <v>44</v>
      </c>
    </row>
    <row r="6180" spans="1:28" x14ac:dyDescent="0.25">
      <c r="A6180" t="s">
        <v>10905</v>
      </c>
      <c r="B6180" s="1">
        <v>45791</v>
      </c>
      <c r="C6180" t="s">
        <v>3430</v>
      </c>
      <c r="D6180" t="s">
        <v>3431</v>
      </c>
      <c r="E6180">
        <v>25</v>
      </c>
      <c r="F6180" t="s">
        <v>31</v>
      </c>
      <c r="G6180" t="s">
        <v>197</v>
      </c>
      <c r="H6180" t="s">
        <v>198</v>
      </c>
      <c r="I6180" t="s">
        <v>74</v>
      </c>
      <c r="J6180" t="s">
        <v>75</v>
      </c>
      <c r="K6180">
        <v>3</v>
      </c>
      <c r="L6180" s="2">
        <v>2600</v>
      </c>
      <c r="M6180">
        <v>20</v>
      </c>
      <c r="N6180" s="2">
        <v>7800</v>
      </c>
      <c r="O6180" s="2">
        <v>1560</v>
      </c>
      <c r="P6180" s="2">
        <v>6240</v>
      </c>
      <c r="Q6180" s="2">
        <v>3538.13</v>
      </c>
      <c r="R6180" s="2">
        <v>2701.87</v>
      </c>
      <c r="S6180" t="s">
        <v>53</v>
      </c>
      <c r="T6180" t="s">
        <v>122</v>
      </c>
      <c r="U6180" t="s">
        <v>123</v>
      </c>
      <c r="V6180" t="s">
        <v>39</v>
      </c>
      <c r="W6180" t="s">
        <v>66</v>
      </c>
      <c r="X6180" t="s">
        <v>41</v>
      </c>
      <c r="Y6180" t="s">
        <v>56</v>
      </c>
      <c r="Z6180" t="s">
        <v>43</v>
      </c>
      <c r="AA6180" t="s">
        <v>44</v>
      </c>
      <c r="AB6180" t="s">
        <v>68</v>
      </c>
    </row>
    <row r="6181" spans="1:28" x14ac:dyDescent="0.25">
      <c r="A6181" t="s">
        <v>10906</v>
      </c>
      <c r="B6181" s="1">
        <v>45791</v>
      </c>
      <c r="C6181" t="s">
        <v>376</v>
      </c>
      <c r="D6181" t="s">
        <v>377</v>
      </c>
      <c r="E6181">
        <v>30</v>
      </c>
      <c r="F6181" t="s">
        <v>48</v>
      </c>
      <c r="G6181" t="s">
        <v>168</v>
      </c>
      <c r="H6181" t="s">
        <v>169</v>
      </c>
      <c r="I6181" t="s">
        <v>62</v>
      </c>
      <c r="J6181" t="s">
        <v>143</v>
      </c>
      <c r="K6181">
        <v>2</v>
      </c>
      <c r="L6181" s="2">
        <v>1800</v>
      </c>
      <c r="M6181">
        <v>10</v>
      </c>
      <c r="N6181" s="2">
        <v>3600</v>
      </c>
      <c r="O6181" s="2">
        <v>360</v>
      </c>
      <c r="P6181" s="2">
        <v>3240</v>
      </c>
      <c r="Q6181" s="2">
        <v>2516.86</v>
      </c>
      <c r="R6181" s="2">
        <v>723.14</v>
      </c>
      <c r="S6181" t="s">
        <v>53</v>
      </c>
      <c r="T6181" t="s">
        <v>222</v>
      </c>
      <c r="U6181" t="s">
        <v>38</v>
      </c>
      <c r="V6181" t="s">
        <v>39</v>
      </c>
      <c r="W6181" t="s">
        <v>124</v>
      </c>
      <c r="X6181" t="s">
        <v>97</v>
      </c>
      <c r="Y6181" t="s">
        <v>42</v>
      </c>
      <c r="Z6181" t="s">
        <v>43</v>
      </c>
      <c r="AA6181" t="s">
        <v>44</v>
      </c>
      <c r="AB6181" t="s">
        <v>44</v>
      </c>
    </row>
    <row r="6182" spans="1:28" x14ac:dyDescent="0.25">
      <c r="A6182" t="s">
        <v>10907</v>
      </c>
      <c r="B6182" s="1">
        <v>45791</v>
      </c>
      <c r="C6182" t="s">
        <v>401</v>
      </c>
      <c r="D6182" t="s">
        <v>402</v>
      </c>
      <c r="E6182">
        <v>51</v>
      </c>
      <c r="F6182" t="s">
        <v>31</v>
      </c>
      <c r="G6182" t="s">
        <v>344</v>
      </c>
      <c r="H6182" t="s">
        <v>345</v>
      </c>
      <c r="I6182" t="s">
        <v>34</v>
      </c>
      <c r="J6182" t="s">
        <v>121</v>
      </c>
      <c r="K6182">
        <v>4</v>
      </c>
      <c r="L6182" s="2">
        <v>1600</v>
      </c>
      <c r="M6182">
        <v>5</v>
      </c>
      <c r="N6182" s="2">
        <v>6400</v>
      </c>
      <c r="O6182" s="2">
        <v>320</v>
      </c>
      <c r="P6182" s="2">
        <v>6080</v>
      </c>
      <c r="Q6182" s="2">
        <v>4281.7299999999996</v>
      </c>
      <c r="R6182" s="2">
        <v>1798.27</v>
      </c>
      <c r="S6182" t="s">
        <v>36</v>
      </c>
      <c r="T6182" t="s">
        <v>290</v>
      </c>
      <c r="U6182" t="s">
        <v>291</v>
      </c>
      <c r="V6182" t="s">
        <v>39</v>
      </c>
      <c r="W6182" t="s">
        <v>83</v>
      </c>
      <c r="X6182" t="s">
        <v>41</v>
      </c>
      <c r="Y6182" t="s">
        <v>84</v>
      </c>
      <c r="Z6182" t="s">
        <v>43</v>
      </c>
      <c r="AA6182" t="s">
        <v>44</v>
      </c>
      <c r="AB6182" t="s">
        <v>44</v>
      </c>
    </row>
    <row r="6183" spans="1:28" x14ac:dyDescent="0.25">
      <c r="A6183" t="s">
        <v>10908</v>
      </c>
      <c r="B6183" s="1">
        <v>45791</v>
      </c>
      <c r="C6183" t="s">
        <v>10909</v>
      </c>
      <c r="D6183" t="s">
        <v>10910</v>
      </c>
      <c r="E6183">
        <v>46</v>
      </c>
      <c r="F6183" t="s">
        <v>48</v>
      </c>
      <c r="G6183" t="s">
        <v>366</v>
      </c>
      <c r="H6183" t="s">
        <v>367</v>
      </c>
      <c r="I6183" t="s">
        <v>34</v>
      </c>
      <c r="J6183" t="s">
        <v>130</v>
      </c>
      <c r="K6183">
        <v>1</v>
      </c>
      <c r="L6183" s="2">
        <v>14500</v>
      </c>
      <c r="M6183">
        <v>10</v>
      </c>
      <c r="N6183" s="2">
        <v>14500</v>
      </c>
      <c r="O6183" s="2">
        <v>1450</v>
      </c>
      <c r="P6183" s="2">
        <v>13050</v>
      </c>
      <c r="Q6183" s="2">
        <v>9258.66</v>
      </c>
      <c r="R6183" s="2">
        <v>3791.34</v>
      </c>
      <c r="S6183" t="s">
        <v>64</v>
      </c>
      <c r="T6183" t="s">
        <v>178</v>
      </c>
      <c r="U6183" t="s">
        <v>154</v>
      </c>
      <c r="V6183" t="s">
        <v>39</v>
      </c>
      <c r="W6183" t="s">
        <v>137</v>
      </c>
      <c r="X6183" t="s">
        <v>97</v>
      </c>
      <c r="Y6183" t="s">
        <v>56</v>
      </c>
      <c r="Z6183" t="s">
        <v>107</v>
      </c>
      <c r="AA6183" t="s">
        <v>44</v>
      </c>
      <c r="AB6183" t="s">
        <v>44</v>
      </c>
    </row>
    <row r="6184" spans="1:28" x14ac:dyDescent="0.25">
      <c r="A6184" t="s">
        <v>10911</v>
      </c>
      <c r="B6184" s="1">
        <v>45791</v>
      </c>
      <c r="C6184" t="s">
        <v>10912</v>
      </c>
      <c r="D6184" t="s">
        <v>10913</v>
      </c>
      <c r="E6184">
        <v>42</v>
      </c>
      <c r="F6184" t="s">
        <v>48</v>
      </c>
      <c r="G6184" t="s">
        <v>112</v>
      </c>
      <c r="H6184" t="s">
        <v>113</v>
      </c>
      <c r="I6184" t="s">
        <v>103</v>
      </c>
      <c r="J6184" t="s">
        <v>104</v>
      </c>
      <c r="K6184">
        <v>1</v>
      </c>
      <c r="L6184" s="2">
        <v>650</v>
      </c>
      <c r="M6184">
        <v>0</v>
      </c>
      <c r="N6184" s="2">
        <v>650</v>
      </c>
      <c r="O6184" s="2">
        <v>0</v>
      </c>
      <c r="P6184" s="2">
        <v>650</v>
      </c>
      <c r="Q6184" s="2">
        <v>440.08</v>
      </c>
      <c r="R6184" s="2">
        <v>209.92</v>
      </c>
      <c r="S6184" t="s">
        <v>53</v>
      </c>
      <c r="T6184" t="s">
        <v>96</v>
      </c>
      <c r="U6184" t="s">
        <v>96</v>
      </c>
      <c r="V6184" t="s">
        <v>39</v>
      </c>
      <c r="W6184" t="s">
        <v>40</v>
      </c>
      <c r="X6184" t="s">
        <v>97</v>
      </c>
      <c r="Y6184" t="s">
        <v>56</v>
      </c>
      <c r="Z6184" t="s">
        <v>43</v>
      </c>
      <c r="AA6184" t="s">
        <v>44</v>
      </c>
      <c r="AB6184" t="s">
        <v>44</v>
      </c>
    </row>
    <row r="6185" spans="1:28" x14ac:dyDescent="0.25">
      <c r="A6185" t="s">
        <v>10914</v>
      </c>
      <c r="B6185" s="1">
        <v>45791</v>
      </c>
      <c r="C6185" t="s">
        <v>4742</v>
      </c>
      <c r="D6185" t="s">
        <v>4743</v>
      </c>
      <c r="E6185">
        <v>52</v>
      </c>
      <c r="F6185" t="s">
        <v>111</v>
      </c>
      <c r="G6185" t="s">
        <v>366</v>
      </c>
      <c r="H6185" t="s">
        <v>367</v>
      </c>
      <c r="I6185" t="s">
        <v>34</v>
      </c>
      <c r="J6185" t="s">
        <v>130</v>
      </c>
      <c r="K6185">
        <v>2</v>
      </c>
      <c r="L6185" s="2">
        <v>14500</v>
      </c>
      <c r="M6185">
        <v>15</v>
      </c>
      <c r="N6185" s="2">
        <v>29000</v>
      </c>
      <c r="O6185" s="2">
        <v>4350</v>
      </c>
      <c r="P6185" s="2">
        <v>24650</v>
      </c>
      <c r="Q6185" s="2">
        <v>14751.78</v>
      </c>
      <c r="R6185" s="2">
        <v>9898.2199999999993</v>
      </c>
      <c r="S6185" t="s">
        <v>53</v>
      </c>
      <c r="T6185" t="s">
        <v>153</v>
      </c>
      <c r="U6185" t="s">
        <v>154</v>
      </c>
      <c r="V6185" t="s">
        <v>39</v>
      </c>
      <c r="W6185" t="s">
        <v>40</v>
      </c>
      <c r="X6185" t="s">
        <v>67</v>
      </c>
      <c r="Y6185" t="s">
        <v>56</v>
      </c>
      <c r="Z6185" t="s">
        <v>43</v>
      </c>
      <c r="AA6185" t="s">
        <v>44</v>
      </c>
      <c r="AB6185" t="s">
        <v>44</v>
      </c>
    </row>
    <row r="6186" spans="1:28" x14ac:dyDescent="0.25">
      <c r="A6186" t="s">
        <v>10915</v>
      </c>
      <c r="B6186" s="1">
        <v>45791</v>
      </c>
      <c r="C6186" t="s">
        <v>4269</v>
      </c>
      <c r="D6186" t="s">
        <v>4270</v>
      </c>
      <c r="E6186">
        <v>55</v>
      </c>
      <c r="F6186" t="s">
        <v>111</v>
      </c>
      <c r="G6186" t="s">
        <v>212</v>
      </c>
      <c r="H6186" t="s">
        <v>213</v>
      </c>
      <c r="I6186" t="s">
        <v>51</v>
      </c>
      <c r="J6186" t="s">
        <v>52</v>
      </c>
      <c r="K6186">
        <v>2</v>
      </c>
      <c r="L6186" s="2">
        <v>400</v>
      </c>
      <c r="M6186">
        <v>0</v>
      </c>
      <c r="N6186" s="2">
        <v>800</v>
      </c>
      <c r="O6186" s="2">
        <v>0</v>
      </c>
      <c r="P6186" s="2">
        <v>800</v>
      </c>
      <c r="Q6186" s="2">
        <v>614.66</v>
      </c>
      <c r="R6186" s="2">
        <v>185.34</v>
      </c>
      <c r="S6186" t="s">
        <v>53</v>
      </c>
      <c r="T6186" t="s">
        <v>37</v>
      </c>
      <c r="U6186" t="s">
        <v>38</v>
      </c>
      <c r="V6186" t="s">
        <v>39</v>
      </c>
      <c r="W6186" t="s">
        <v>137</v>
      </c>
      <c r="X6186" t="s">
        <v>97</v>
      </c>
      <c r="Y6186" t="s">
        <v>84</v>
      </c>
      <c r="Z6186" t="s">
        <v>43</v>
      </c>
      <c r="AA6186" t="s">
        <v>44</v>
      </c>
      <c r="AB6186" t="s">
        <v>44</v>
      </c>
    </row>
    <row r="6187" spans="1:28" x14ac:dyDescent="0.25">
      <c r="A6187" t="s">
        <v>10916</v>
      </c>
      <c r="B6187" s="1">
        <v>45791</v>
      </c>
      <c r="C6187" t="s">
        <v>2767</v>
      </c>
      <c r="D6187" t="s">
        <v>2768</v>
      </c>
      <c r="E6187">
        <v>57</v>
      </c>
      <c r="F6187" t="s">
        <v>48</v>
      </c>
      <c r="G6187" t="s">
        <v>158</v>
      </c>
      <c r="H6187" t="s">
        <v>159</v>
      </c>
      <c r="I6187" t="s">
        <v>51</v>
      </c>
      <c r="J6187" t="s">
        <v>52</v>
      </c>
      <c r="K6187">
        <v>2</v>
      </c>
      <c r="L6187" s="2">
        <v>650</v>
      </c>
      <c r="M6187">
        <v>0</v>
      </c>
      <c r="N6187" s="2">
        <v>1300</v>
      </c>
      <c r="O6187" s="2">
        <v>0</v>
      </c>
      <c r="P6187" s="2">
        <v>1300</v>
      </c>
      <c r="Q6187" s="2">
        <v>755.37</v>
      </c>
      <c r="R6187" s="2">
        <v>544.63</v>
      </c>
      <c r="S6187" t="s">
        <v>36</v>
      </c>
      <c r="T6187" t="s">
        <v>37</v>
      </c>
      <c r="U6187" t="s">
        <v>38</v>
      </c>
      <c r="V6187" t="s">
        <v>39</v>
      </c>
      <c r="W6187" t="s">
        <v>92</v>
      </c>
      <c r="X6187" t="s">
        <v>67</v>
      </c>
      <c r="Y6187" t="s">
        <v>84</v>
      </c>
      <c r="Z6187" t="s">
        <v>43</v>
      </c>
      <c r="AA6187" t="s">
        <v>44</v>
      </c>
      <c r="AB6187" t="s">
        <v>44</v>
      </c>
    </row>
    <row r="6188" spans="1:28" x14ac:dyDescent="0.25">
      <c r="A6188" t="s">
        <v>10917</v>
      </c>
      <c r="B6188" s="1">
        <v>45791</v>
      </c>
      <c r="C6188" t="s">
        <v>10918</v>
      </c>
      <c r="D6188" t="s">
        <v>10919</v>
      </c>
      <c r="E6188">
        <v>30</v>
      </c>
      <c r="F6188" t="s">
        <v>31</v>
      </c>
      <c r="G6188" t="s">
        <v>158</v>
      </c>
      <c r="H6188" t="s">
        <v>159</v>
      </c>
      <c r="I6188" t="s">
        <v>51</v>
      </c>
      <c r="J6188" t="s">
        <v>52</v>
      </c>
      <c r="K6188">
        <v>1</v>
      </c>
      <c r="L6188" s="2">
        <v>650</v>
      </c>
      <c r="M6188">
        <v>25</v>
      </c>
      <c r="N6188" s="2">
        <v>650</v>
      </c>
      <c r="O6188" s="2">
        <v>162.5</v>
      </c>
      <c r="P6188" s="2">
        <v>487.5</v>
      </c>
      <c r="Q6188" s="2">
        <v>367.94</v>
      </c>
      <c r="R6188" s="2">
        <v>119.56</v>
      </c>
      <c r="S6188" t="s">
        <v>53</v>
      </c>
      <c r="T6188" t="s">
        <v>114</v>
      </c>
      <c r="U6188" t="s">
        <v>115</v>
      </c>
      <c r="V6188" t="s">
        <v>39</v>
      </c>
      <c r="W6188" t="s">
        <v>124</v>
      </c>
      <c r="X6188" t="s">
        <v>67</v>
      </c>
      <c r="Y6188" t="s">
        <v>84</v>
      </c>
      <c r="Z6188" t="s">
        <v>43</v>
      </c>
      <c r="AA6188" t="s">
        <v>44</v>
      </c>
      <c r="AB6188" t="s">
        <v>44</v>
      </c>
    </row>
    <row r="6189" spans="1:28" x14ac:dyDescent="0.25">
      <c r="A6189" t="s">
        <v>10920</v>
      </c>
      <c r="B6189" s="1">
        <v>45792</v>
      </c>
      <c r="C6189" t="s">
        <v>5695</v>
      </c>
      <c r="D6189" t="s">
        <v>5696</v>
      </c>
      <c r="E6189">
        <v>27</v>
      </c>
      <c r="F6189" t="s">
        <v>111</v>
      </c>
      <c r="G6189" t="s">
        <v>101</v>
      </c>
      <c r="H6189" t="s">
        <v>102</v>
      </c>
      <c r="I6189" t="s">
        <v>103</v>
      </c>
      <c r="J6189" t="s">
        <v>104</v>
      </c>
      <c r="K6189">
        <v>2</v>
      </c>
      <c r="L6189" s="2">
        <v>1800</v>
      </c>
      <c r="M6189">
        <v>15</v>
      </c>
      <c r="N6189" s="2">
        <v>3600</v>
      </c>
      <c r="O6189" s="2">
        <v>540</v>
      </c>
      <c r="P6189" s="2">
        <v>3060</v>
      </c>
      <c r="Q6189" s="2">
        <v>1849.62</v>
      </c>
      <c r="R6189" s="2">
        <v>1210.3800000000001</v>
      </c>
      <c r="S6189" t="s">
        <v>53</v>
      </c>
      <c r="T6189" t="s">
        <v>222</v>
      </c>
      <c r="U6189" t="s">
        <v>38</v>
      </c>
      <c r="V6189" t="s">
        <v>39</v>
      </c>
      <c r="W6189" t="s">
        <v>83</v>
      </c>
      <c r="X6189" t="s">
        <v>41</v>
      </c>
      <c r="Y6189" t="s">
        <v>56</v>
      </c>
      <c r="Z6189" t="s">
        <v>107</v>
      </c>
      <c r="AA6189" t="s">
        <v>44</v>
      </c>
      <c r="AB6189" t="s">
        <v>44</v>
      </c>
    </row>
    <row r="6190" spans="1:28" x14ac:dyDescent="0.25">
      <c r="A6190" t="s">
        <v>10921</v>
      </c>
      <c r="B6190" s="1">
        <v>45792</v>
      </c>
      <c r="C6190" t="s">
        <v>723</v>
      </c>
      <c r="D6190" t="s">
        <v>724</v>
      </c>
      <c r="E6190">
        <v>26</v>
      </c>
      <c r="F6190" t="s">
        <v>48</v>
      </c>
      <c r="G6190" t="s">
        <v>561</v>
      </c>
      <c r="H6190" t="s">
        <v>562</v>
      </c>
      <c r="I6190" t="s">
        <v>34</v>
      </c>
      <c r="J6190" t="s">
        <v>143</v>
      </c>
      <c r="K6190">
        <v>2</v>
      </c>
      <c r="L6190" s="2">
        <v>900</v>
      </c>
      <c r="M6190">
        <v>5</v>
      </c>
      <c r="N6190" s="2">
        <v>1800</v>
      </c>
      <c r="O6190" s="2">
        <v>90</v>
      </c>
      <c r="P6190" s="2">
        <v>1710</v>
      </c>
      <c r="Q6190" s="2">
        <v>1250.6600000000001</v>
      </c>
      <c r="R6190" s="2">
        <v>459.34</v>
      </c>
      <c r="S6190" t="s">
        <v>53</v>
      </c>
      <c r="T6190" t="s">
        <v>96</v>
      </c>
      <c r="U6190" t="s">
        <v>96</v>
      </c>
      <c r="V6190" t="s">
        <v>39</v>
      </c>
      <c r="W6190" t="s">
        <v>92</v>
      </c>
      <c r="X6190" t="s">
        <v>41</v>
      </c>
      <c r="Y6190" t="s">
        <v>56</v>
      </c>
      <c r="Z6190" t="s">
        <v>43</v>
      </c>
      <c r="AA6190" t="s">
        <v>44</v>
      </c>
      <c r="AB6190" t="s">
        <v>44</v>
      </c>
    </row>
    <row r="6191" spans="1:28" x14ac:dyDescent="0.25">
      <c r="A6191" t="s">
        <v>10922</v>
      </c>
      <c r="B6191" s="1">
        <v>45792</v>
      </c>
      <c r="C6191" t="s">
        <v>2467</v>
      </c>
      <c r="D6191" t="s">
        <v>2468</v>
      </c>
      <c r="E6191">
        <v>36</v>
      </c>
      <c r="F6191" t="s">
        <v>48</v>
      </c>
      <c r="G6191" t="s">
        <v>72</v>
      </c>
      <c r="H6191" t="s">
        <v>73</v>
      </c>
      <c r="I6191" t="s">
        <v>74</v>
      </c>
      <c r="J6191" t="s">
        <v>75</v>
      </c>
      <c r="K6191">
        <v>1</v>
      </c>
      <c r="L6191" s="2">
        <v>2200</v>
      </c>
      <c r="M6191">
        <v>15</v>
      </c>
      <c r="N6191" s="2">
        <v>2200</v>
      </c>
      <c r="O6191" s="2">
        <v>330</v>
      </c>
      <c r="P6191" s="2">
        <v>1870</v>
      </c>
      <c r="Q6191" s="2">
        <v>1293.47</v>
      </c>
      <c r="R6191" s="2">
        <v>576.53</v>
      </c>
      <c r="S6191" t="s">
        <v>53</v>
      </c>
      <c r="T6191" t="s">
        <v>222</v>
      </c>
      <c r="U6191" t="s">
        <v>38</v>
      </c>
      <c r="V6191" t="s">
        <v>39</v>
      </c>
      <c r="W6191" t="s">
        <v>124</v>
      </c>
      <c r="X6191" t="s">
        <v>41</v>
      </c>
      <c r="Y6191" t="s">
        <v>84</v>
      </c>
      <c r="Z6191" t="s">
        <v>508</v>
      </c>
      <c r="AA6191" t="s">
        <v>44</v>
      </c>
      <c r="AB6191" t="s">
        <v>44</v>
      </c>
    </row>
    <row r="6192" spans="1:28" x14ac:dyDescent="0.25">
      <c r="A6192" t="s">
        <v>10923</v>
      </c>
      <c r="B6192" s="1">
        <v>45792</v>
      </c>
      <c r="C6192" t="s">
        <v>9370</v>
      </c>
      <c r="D6192" t="s">
        <v>9371</v>
      </c>
      <c r="E6192">
        <v>22</v>
      </c>
      <c r="F6192" t="s">
        <v>111</v>
      </c>
      <c r="G6192" t="s">
        <v>366</v>
      </c>
      <c r="H6192" t="s">
        <v>367</v>
      </c>
      <c r="I6192" t="s">
        <v>34</v>
      </c>
      <c r="J6192" t="s">
        <v>130</v>
      </c>
      <c r="K6192">
        <v>5</v>
      </c>
      <c r="L6192" s="2">
        <v>14500</v>
      </c>
      <c r="M6192">
        <v>20</v>
      </c>
      <c r="N6192" s="2">
        <v>72500</v>
      </c>
      <c r="O6192" s="2">
        <v>14500</v>
      </c>
      <c r="P6192" s="2">
        <v>58000</v>
      </c>
      <c r="Q6192" s="2">
        <v>32160.66</v>
      </c>
      <c r="R6192" s="2">
        <v>25839.34</v>
      </c>
      <c r="S6192" t="s">
        <v>36</v>
      </c>
      <c r="T6192" t="s">
        <v>96</v>
      </c>
      <c r="U6192" t="s">
        <v>96</v>
      </c>
      <c r="V6192" t="s">
        <v>39</v>
      </c>
      <c r="W6192" t="s">
        <v>83</v>
      </c>
      <c r="X6192" t="s">
        <v>97</v>
      </c>
      <c r="Y6192" t="s">
        <v>56</v>
      </c>
      <c r="Z6192" t="s">
        <v>43</v>
      </c>
      <c r="AA6192" t="s">
        <v>44</v>
      </c>
      <c r="AB6192" t="s">
        <v>44</v>
      </c>
    </row>
    <row r="6193" spans="1:28" x14ac:dyDescent="0.25">
      <c r="A6193" t="s">
        <v>10924</v>
      </c>
      <c r="B6193" s="1">
        <v>45792</v>
      </c>
      <c r="C6193" t="s">
        <v>8510</v>
      </c>
      <c r="D6193" t="s">
        <v>8511</v>
      </c>
      <c r="E6193">
        <v>51</v>
      </c>
      <c r="F6193" t="s">
        <v>48</v>
      </c>
      <c r="G6193" t="s">
        <v>158</v>
      </c>
      <c r="H6193" t="s">
        <v>159</v>
      </c>
      <c r="I6193" t="s">
        <v>51</v>
      </c>
      <c r="J6193" t="s">
        <v>52</v>
      </c>
      <c r="K6193">
        <v>1</v>
      </c>
      <c r="L6193" s="2">
        <v>650</v>
      </c>
      <c r="M6193">
        <v>0</v>
      </c>
      <c r="N6193" s="2">
        <v>650</v>
      </c>
      <c r="O6193" s="2">
        <v>0</v>
      </c>
      <c r="P6193" s="2">
        <v>650</v>
      </c>
      <c r="Q6193" s="2">
        <v>440.23</v>
      </c>
      <c r="R6193" s="2">
        <v>209.77</v>
      </c>
      <c r="S6193" t="s">
        <v>53</v>
      </c>
      <c r="T6193" t="s">
        <v>122</v>
      </c>
      <c r="U6193" t="s">
        <v>123</v>
      </c>
      <c r="V6193" t="s">
        <v>39</v>
      </c>
      <c r="W6193" t="s">
        <v>137</v>
      </c>
      <c r="X6193" t="s">
        <v>41</v>
      </c>
      <c r="Y6193" t="s">
        <v>56</v>
      </c>
      <c r="Z6193" t="s">
        <v>43</v>
      </c>
      <c r="AA6193" t="s">
        <v>44</v>
      </c>
      <c r="AB6193" t="s">
        <v>44</v>
      </c>
    </row>
    <row r="6194" spans="1:28" x14ac:dyDescent="0.25">
      <c r="A6194" t="s">
        <v>10925</v>
      </c>
      <c r="B6194" s="1">
        <v>45792</v>
      </c>
      <c r="C6194" t="s">
        <v>10926</v>
      </c>
      <c r="D6194" t="s">
        <v>10927</v>
      </c>
      <c r="E6194">
        <v>30</v>
      </c>
      <c r="F6194" t="s">
        <v>31</v>
      </c>
      <c r="G6194" t="s">
        <v>352</v>
      </c>
      <c r="H6194" t="s">
        <v>353</v>
      </c>
      <c r="I6194" t="s">
        <v>103</v>
      </c>
      <c r="J6194" t="s">
        <v>104</v>
      </c>
      <c r="K6194">
        <v>2</v>
      </c>
      <c r="L6194" s="2">
        <v>850</v>
      </c>
      <c r="M6194">
        <v>5</v>
      </c>
      <c r="N6194" s="2">
        <v>1700</v>
      </c>
      <c r="O6194" s="2">
        <v>85</v>
      </c>
      <c r="P6194" s="2">
        <v>1615</v>
      </c>
      <c r="Q6194" s="2">
        <v>1143.5899999999999</v>
      </c>
      <c r="R6194" s="2">
        <v>471.41</v>
      </c>
      <c r="S6194" t="s">
        <v>53</v>
      </c>
      <c r="T6194" t="s">
        <v>222</v>
      </c>
      <c r="U6194" t="s">
        <v>38</v>
      </c>
      <c r="V6194" t="s">
        <v>39</v>
      </c>
      <c r="W6194" t="s">
        <v>137</v>
      </c>
      <c r="X6194" t="s">
        <v>41</v>
      </c>
      <c r="Y6194" t="s">
        <v>56</v>
      </c>
      <c r="Z6194" t="s">
        <v>43</v>
      </c>
      <c r="AA6194" t="s">
        <v>68</v>
      </c>
      <c r="AB6194" t="s">
        <v>44</v>
      </c>
    </row>
    <row r="6195" spans="1:28" x14ac:dyDescent="0.25">
      <c r="A6195" t="s">
        <v>10928</v>
      </c>
      <c r="B6195" s="1">
        <v>45792</v>
      </c>
      <c r="C6195" t="s">
        <v>10225</v>
      </c>
      <c r="D6195" t="s">
        <v>10226</v>
      </c>
      <c r="E6195">
        <v>32</v>
      </c>
      <c r="F6195" t="s">
        <v>48</v>
      </c>
      <c r="G6195" t="s">
        <v>158</v>
      </c>
      <c r="H6195" t="s">
        <v>159</v>
      </c>
      <c r="I6195" t="s">
        <v>51</v>
      </c>
      <c r="J6195" t="s">
        <v>52</v>
      </c>
      <c r="K6195">
        <v>1</v>
      </c>
      <c r="L6195" s="2">
        <v>650</v>
      </c>
      <c r="M6195">
        <v>15</v>
      </c>
      <c r="N6195" s="2">
        <v>650</v>
      </c>
      <c r="O6195" s="2">
        <v>97.5</v>
      </c>
      <c r="P6195" s="2">
        <v>552.5</v>
      </c>
      <c r="Q6195" s="2">
        <v>357.45</v>
      </c>
      <c r="R6195" s="2">
        <v>195.05</v>
      </c>
      <c r="S6195" t="s">
        <v>53</v>
      </c>
      <c r="T6195" t="s">
        <v>290</v>
      </c>
      <c r="U6195" t="s">
        <v>291</v>
      </c>
      <c r="V6195" t="s">
        <v>39</v>
      </c>
      <c r="W6195" t="s">
        <v>137</v>
      </c>
      <c r="X6195" t="s">
        <v>67</v>
      </c>
      <c r="Y6195" t="s">
        <v>56</v>
      </c>
      <c r="Z6195" t="s">
        <v>43</v>
      </c>
      <c r="AA6195" t="s">
        <v>68</v>
      </c>
      <c r="AB6195" t="s">
        <v>44</v>
      </c>
    </row>
    <row r="6196" spans="1:28" x14ac:dyDescent="0.25">
      <c r="A6196" t="s">
        <v>10929</v>
      </c>
      <c r="B6196" s="1">
        <v>45792</v>
      </c>
      <c r="C6196" t="s">
        <v>2710</v>
      </c>
      <c r="D6196" t="s">
        <v>2711</v>
      </c>
      <c r="E6196">
        <v>52</v>
      </c>
      <c r="F6196" t="s">
        <v>48</v>
      </c>
      <c r="G6196" t="s">
        <v>273</v>
      </c>
      <c r="H6196" t="s">
        <v>274</v>
      </c>
      <c r="I6196" t="s">
        <v>51</v>
      </c>
      <c r="J6196" t="s">
        <v>52</v>
      </c>
      <c r="K6196">
        <v>3</v>
      </c>
      <c r="L6196" s="2">
        <v>250</v>
      </c>
      <c r="M6196">
        <v>0</v>
      </c>
      <c r="N6196" s="2">
        <v>750</v>
      </c>
      <c r="O6196" s="2">
        <v>0</v>
      </c>
      <c r="P6196" s="2">
        <v>750</v>
      </c>
      <c r="Q6196" s="2">
        <v>415.09</v>
      </c>
      <c r="R6196" s="2">
        <v>334.91</v>
      </c>
      <c r="S6196" t="s">
        <v>64</v>
      </c>
      <c r="T6196" t="s">
        <v>290</v>
      </c>
      <c r="U6196" t="s">
        <v>291</v>
      </c>
      <c r="V6196" t="s">
        <v>39</v>
      </c>
      <c r="W6196" t="s">
        <v>40</v>
      </c>
      <c r="X6196" t="s">
        <v>97</v>
      </c>
      <c r="Y6196" t="s">
        <v>84</v>
      </c>
      <c r="Z6196" t="s">
        <v>43</v>
      </c>
      <c r="AA6196" t="s">
        <v>44</v>
      </c>
      <c r="AB6196" t="s">
        <v>44</v>
      </c>
    </row>
    <row r="6197" spans="1:28" x14ac:dyDescent="0.25">
      <c r="A6197" t="s">
        <v>10930</v>
      </c>
      <c r="B6197" s="1">
        <v>45792</v>
      </c>
      <c r="C6197" t="s">
        <v>773</v>
      </c>
      <c r="D6197" t="s">
        <v>774</v>
      </c>
      <c r="E6197">
        <v>50</v>
      </c>
      <c r="F6197" t="s">
        <v>111</v>
      </c>
      <c r="G6197" t="s">
        <v>352</v>
      </c>
      <c r="H6197" t="s">
        <v>353</v>
      </c>
      <c r="I6197" t="s">
        <v>103</v>
      </c>
      <c r="J6197" t="s">
        <v>104</v>
      </c>
      <c r="K6197">
        <v>1</v>
      </c>
      <c r="L6197" s="2">
        <v>850</v>
      </c>
      <c r="M6197">
        <v>5</v>
      </c>
      <c r="N6197" s="2">
        <v>850</v>
      </c>
      <c r="O6197" s="2">
        <v>42.5</v>
      </c>
      <c r="P6197" s="2">
        <v>807.5</v>
      </c>
      <c r="Q6197" s="2">
        <v>594.94000000000005</v>
      </c>
      <c r="R6197" s="2">
        <v>212.56</v>
      </c>
      <c r="S6197" t="s">
        <v>53</v>
      </c>
      <c r="T6197" t="s">
        <v>275</v>
      </c>
      <c r="U6197" t="s">
        <v>123</v>
      </c>
      <c r="V6197" t="s">
        <v>39</v>
      </c>
      <c r="W6197" t="s">
        <v>40</v>
      </c>
      <c r="X6197" t="s">
        <v>97</v>
      </c>
      <c r="Y6197" t="s">
        <v>56</v>
      </c>
      <c r="Z6197" t="s">
        <v>43</v>
      </c>
      <c r="AA6197" t="s">
        <v>44</v>
      </c>
      <c r="AB6197" t="s">
        <v>44</v>
      </c>
    </row>
    <row r="6198" spans="1:28" x14ac:dyDescent="0.25">
      <c r="A6198" t="s">
        <v>10931</v>
      </c>
      <c r="B6198" s="1">
        <v>45792</v>
      </c>
      <c r="C6198" t="s">
        <v>619</v>
      </c>
      <c r="D6198" t="s">
        <v>620</v>
      </c>
      <c r="E6198">
        <v>27</v>
      </c>
      <c r="F6198" t="s">
        <v>111</v>
      </c>
      <c r="G6198" t="s">
        <v>176</v>
      </c>
      <c r="H6198" t="s">
        <v>177</v>
      </c>
      <c r="I6198" t="s">
        <v>34</v>
      </c>
      <c r="J6198" t="s">
        <v>35</v>
      </c>
      <c r="K6198">
        <v>4</v>
      </c>
      <c r="L6198" s="2">
        <v>6500</v>
      </c>
      <c r="M6198">
        <v>5</v>
      </c>
      <c r="N6198" s="2">
        <v>26000</v>
      </c>
      <c r="O6198" s="2">
        <v>1300</v>
      </c>
      <c r="P6198" s="2">
        <v>24700</v>
      </c>
      <c r="Q6198" s="2">
        <v>19731.66</v>
      </c>
      <c r="R6198" s="2">
        <v>4968.34</v>
      </c>
      <c r="S6198" t="s">
        <v>36</v>
      </c>
      <c r="T6198" t="s">
        <v>105</v>
      </c>
      <c r="U6198" t="s">
        <v>106</v>
      </c>
      <c r="V6198" t="s">
        <v>39</v>
      </c>
      <c r="W6198" t="s">
        <v>137</v>
      </c>
      <c r="X6198" t="s">
        <v>41</v>
      </c>
      <c r="Y6198" t="s">
        <v>56</v>
      </c>
      <c r="Z6198" t="s">
        <v>43</v>
      </c>
      <c r="AA6198" t="s">
        <v>44</v>
      </c>
      <c r="AB6198" t="s">
        <v>44</v>
      </c>
    </row>
    <row r="6199" spans="1:28" x14ac:dyDescent="0.25">
      <c r="A6199" t="s">
        <v>10932</v>
      </c>
      <c r="B6199" s="1">
        <v>45792</v>
      </c>
      <c r="C6199" t="s">
        <v>3241</v>
      </c>
      <c r="D6199" t="s">
        <v>3242</v>
      </c>
      <c r="E6199">
        <v>33</v>
      </c>
      <c r="F6199" t="s">
        <v>111</v>
      </c>
      <c r="G6199" t="s">
        <v>243</v>
      </c>
      <c r="H6199" t="s">
        <v>244</v>
      </c>
      <c r="I6199" t="s">
        <v>103</v>
      </c>
      <c r="J6199" t="s">
        <v>104</v>
      </c>
      <c r="K6199">
        <v>1</v>
      </c>
      <c r="L6199" s="2">
        <v>450</v>
      </c>
      <c r="M6199">
        <v>15</v>
      </c>
      <c r="N6199" s="2">
        <v>450</v>
      </c>
      <c r="O6199" s="2">
        <v>67.5</v>
      </c>
      <c r="P6199" s="2">
        <v>382.5</v>
      </c>
      <c r="Q6199" s="2">
        <v>224.71</v>
      </c>
      <c r="R6199" s="2">
        <v>157.79</v>
      </c>
      <c r="S6199" t="s">
        <v>64</v>
      </c>
      <c r="T6199" t="s">
        <v>136</v>
      </c>
      <c r="U6199" t="s">
        <v>38</v>
      </c>
      <c r="V6199" t="s">
        <v>39</v>
      </c>
      <c r="W6199" t="s">
        <v>92</v>
      </c>
      <c r="X6199" t="s">
        <v>41</v>
      </c>
      <c r="Y6199" t="s">
        <v>56</v>
      </c>
      <c r="Z6199" t="s">
        <v>43</v>
      </c>
      <c r="AA6199" t="s">
        <v>44</v>
      </c>
      <c r="AB6199" t="s">
        <v>44</v>
      </c>
    </row>
    <row r="6200" spans="1:28" x14ac:dyDescent="0.25">
      <c r="A6200" t="s">
        <v>10933</v>
      </c>
      <c r="B6200" s="1">
        <v>45792</v>
      </c>
      <c r="C6200" t="s">
        <v>7972</v>
      </c>
      <c r="D6200" t="s">
        <v>7973</v>
      </c>
      <c r="E6200">
        <v>42</v>
      </c>
      <c r="F6200" t="s">
        <v>31</v>
      </c>
      <c r="G6200" t="s">
        <v>72</v>
      </c>
      <c r="H6200" t="s">
        <v>73</v>
      </c>
      <c r="I6200" t="s">
        <v>74</v>
      </c>
      <c r="J6200" t="s">
        <v>75</v>
      </c>
      <c r="K6200">
        <v>1</v>
      </c>
      <c r="L6200" s="2">
        <v>2200</v>
      </c>
      <c r="M6200">
        <v>0</v>
      </c>
      <c r="N6200" s="2">
        <v>2200</v>
      </c>
      <c r="O6200" s="2">
        <v>0</v>
      </c>
      <c r="P6200" s="2">
        <v>2200</v>
      </c>
      <c r="Q6200" s="2">
        <v>1476.45</v>
      </c>
      <c r="R6200" s="2">
        <v>723.55</v>
      </c>
      <c r="S6200" t="s">
        <v>53</v>
      </c>
      <c r="T6200" t="s">
        <v>96</v>
      </c>
      <c r="U6200" t="s">
        <v>96</v>
      </c>
      <c r="V6200" t="s">
        <v>39</v>
      </c>
      <c r="W6200" t="s">
        <v>83</v>
      </c>
      <c r="X6200" t="s">
        <v>97</v>
      </c>
      <c r="Y6200" t="s">
        <v>84</v>
      </c>
      <c r="Z6200" t="s">
        <v>43</v>
      </c>
      <c r="AA6200" t="s">
        <v>44</v>
      </c>
      <c r="AB6200" t="s">
        <v>44</v>
      </c>
    </row>
    <row r="6201" spans="1:28" x14ac:dyDescent="0.25">
      <c r="A6201" t="s">
        <v>10934</v>
      </c>
      <c r="B6201" s="1">
        <v>45792</v>
      </c>
      <c r="C6201" t="s">
        <v>2283</v>
      </c>
      <c r="D6201" t="s">
        <v>2284</v>
      </c>
      <c r="E6201">
        <v>37</v>
      </c>
      <c r="F6201" t="s">
        <v>31</v>
      </c>
      <c r="G6201" t="s">
        <v>188</v>
      </c>
      <c r="H6201" t="s">
        <v>189</v>
      </c>
      <c r="I6201" t="s">
        <v>34</v>
      </c>
      <c r="J6201" t="s">
        <v>190</v>
      </c>
      <c r="K6201">
        <v>6</v>
      </c>
      <c r="L6201" s="2">
        <v>1800</v>
      </c>
      <c r="M6201">
        <v>5</v>
      </c>
      <c r="N6201" s="2">
        <v>10800</v>
      </c>
      <c r="O6201" s="2">
        <v>540</v>
      </c>
      <c r="P6201" s="2">
        <v>10260</v>
      </c>
      <c r="Q6201" s="2">
        <v>5939.79</v>
      </c>
      <c r="R6201" s="2">
        <v>4320.21</v>
      </c>
      <c r="S6201" t="s">
        <v>53</v>
      </c>
      <c r="T6201" t="s">
        <v>178</v>
      </c>
      <c r="U6201" t="s">
        <v>154</v>
      </c>
      <c r="V6201" t="s">
        <v>39</v>
      </c>
      <c r="W6201" t="s">
        <v>40</v>
      </c>
      <c r="X6201" t="s">
        <v>41</v>
      </c>
      <c r="Y6201" t="s">
        <v>42</v>
      </c>
      <c r="Z6201" t="s">
        <v>223</v>
      </c>
      <c r="AA6201" t="s">
        <v>44</v>
      </c>
      <c r="AB6201" t="s">
        <v>44</v>
      </c>
    </row>
    <row r="6202" spans="1:28" x14ac:dyDescent="0.25">
      <c r="A6202" t="s">
        <v>10935</v>
      </c>
      <c r="B6202" s="1">
        <v>45792</v>
      </c>
      <c r="C6202" t="s">
        <v>950</v>
      </c>
      <c r="D6202" t="s">
        <v>951</v>
      </c>
      <c r="E6202">
        <v>36</v>
      </c>
      <c r="F6202" t="s">
        <v>48</v>
      </c>
      <c r="G6202" t="s">
        <v>285</v>
      </c>
      <c r="H6202" t="s">
        <v>286</v>
      </c>
      <c r="I6202" t="s">
        <v>34</v>
      </c>
      <c r="J6202" t="s">
        <v>121</v>
      </c>
      <c r="K6202">
        <v>3</v>
      </c>
      <c r="L6202" s="2">
        <v>3200</v>
      </c>
      <c r="M6202">
        <v>15</v>
      </c>
      <c r="N6202" s="2">
        <v>9600</v>
      </c>
      <c r="O6202" s="2">
        <v>1440</v>
      </c>
      <c r="P6202" s="2">
        <v>8160</v>
      </c>
      <c r="Q6202" s="2">
        <v>5004.93</v>
      </c>
      <c r="R6202" s="2">
        <v>3155.07</v>
      </c>
      <c r="S6202" t="s">
        <v>64</v>
      </c>
      <c r="T6202" t="s">
        <v>407</v>
      </c>
      <c r="U6202" t="s">
        <v>408</v>
      </c>
      <c r="V6202" t="s">
        <v>39</v>
      </c>
      <c r="W6202" t="s">
        <v>83</v>
      </c>
      <c r="X6202" t="s">
        <v>97</v>
      </c>
      <c r="Y6202" t="s">
        <v>56</v>
      </c>
      <c r="Z6202" t="s">
        <v>144</v>
      </c>
      <c r="AA6202" t="s">
        <v>44</v>
      </c>
      <c r="AB6202" t="s">
        <v>44</v>
      </c>
    </row>
    <row r="6203" spans="1:28" x14ac:dyDescent="0.25">
      <c r="A6203" t="s">
        <v>10936</v>
      </c>
      <c r="B6203" s="1">
        <v>45792</v>
      </c>
      <c r="C6203" t="s">
        <v>1882</v>
      </c>
      <c r="D6203" t="s">
        <v>1883</v>
      </c>
      <c r="E6203">
        <v>33</v>
      </c>
      <c r="F6203" t="s">
        <v>31</v>
      </c>
      <c r="G6203" t="s">
        <v>72</v>
      </c>
      <c r="H6203" t="s">
        <v>73</v>
      </c>
      <c r="I6203" t="s">
        <v>74</v>
      </c>
      <c r="J6203" t="s">
        <v>75</v>
      </c>
      <c r="K6203">
        <v>3</v>
      </c>
      <c r="L6203" s="2">
        <v>2200</v>
      </c>
      <c r="M6203">
        <v>15</v>
      </c>
      <c r="N6203" s="2">
        <v>6600</v>
      </c>
      <c r="O6203" s="2">
        <v>990</v>
      </c>
      <c r="P6203" s="2">
        <v>5610</v>
      </c>
      <c r="Q6203" s="2">
        <v>3610.8</v>
      </c>
      <c r="R6203" s="2">
        <v>1999.2</v>
      </c>
      <c r="S6203" t="s">
        <v>64</v>
      </c>
      <c r="T6203" t="s">
        <v>136</v>
      </c>
      <c r="U6203" t="s">
        <v>38</v>
      </c>
      <c r="V6203" t="s">
        <v>39</v>
      </c>
      <c r="W6203" t="s">
        <v>83</v>
      </c>
      <c r="X6203" t="s">
        <v>97</v>
      </c>
      <c r="Y6203" t="s">
        <v>56</v>
      </c>
      <c r="Z6203" t="s">
        <v>43</v>
      </c>
      <c r="AA6203" t="s">
        <v>44</v>
      </c>
      <c r="AB6203" t="s">
        <v>44</v>
      </c>
    </row>
    <row r="6204" spans="1:28" x14ac:dyDescent="0.25">
      <c r="A6204" t="s">
        <v>10937</v>
      </c>
      <c r="B6204" s="1">
        <v>45793</v>
      </c>
      <c r="C6204" t="s">
        <v>1189</v>
      </c>
      <c r="D6204" t="s">
        <v>1190</v>
      </c>
      <c r="E6204">
        <v>36</v>
      </c>
      <c r="F6204" t="s">
        <v>48</v>
      </c>
      <c r="G6204" t="s">
        <v>217</v>
      </c>
      <c r="H6204" t="s">
        <v>218</v>
      </c>
      <c r="I6204" t="s">
        <v>34</v>
      </c>
      <c r="J6204" t="s">
        <v>130</v>
      </c>
      <c r="K6204">
        <v>2</v>
      </c>
      <c r="L6204" s="2">
        <v>28000</v>
      </c>
      <c r="M6204">
        <v>10</v>
      </c>
      <c r="N6204" s="2">
        <v>56000</v>
      </c>
      <c r="O6204" s="2">
        <v>5600</v>
      </c>
      <c r="P6204" s="2">
        <v>50400</v>
      </c>
      <c r="Q6204" s="2">
        <v>31571.72</v>
      </c>
      <c r="R6204" s="2">
        <v>18828.28</v>
      </c>
      <c r="S6204" t="s">
        <v>53</v>
      </c>
      <c r="T6204" t="s">
        <v>136</v>
      </c>
      <c r="U6204" t="s">
        <v>38</v>
      </c>
      <c r="V6204" t="s">
        <v>39</v>
      </c>
      <c r="W6204" t="s">
        <v>137</v>
      </c>
      <c r="X6204" t="s">
        <v>67</v>
      </c>
      <c r="Y6204" t="s">
        <v>56</v>
      </c>
      <c r="Z6204" t="s">
        <v>43</v>
      </c>
      <c r="AA6204" t="s">
        <v>44</v>
      </c>
      <c r="AB6204" t="s">
        <v>44</v>
      </c>
    </row>
    <row r="6205" spans="1:28" x14ac:dyDescent="0.25">
      <c r="A6205" t="s">
        <v>10938</v>
      </c>
      <c r="B6205" s="1">
        <v>45793</v>
      </c>
      <c r="C6205" t="s">
        <v>2618</v>
      </c>
      <c r="D6205" t="s">
        <v>2619</v>
      </c>
      <c r="E6205">
        <v>21</v>
      </c>
      <c r="F6205" t="s">
        <v>31</v>
      </c>
      <c r="G6205" t="s">
        <v>168</v>
      </c>
      <c r="H6205" t="s">
        <v>169</v>
      </c>
      <c r="I6205" t="s">
        <v>62</v>
      </c>
      <c r="J6205" t="s">
        <v>143</v>
      </c>
      <c r="K6205">
        <v>1</v>
      </c>
      <c r="L6205" s="2">
        <v>1800</v>
      </c>
      <c r="M6205">
        <v>20</v>
      </c>
      <c r="N6205" s="2">
        <v>1800</v>
      </c>
      <c r="O6205" s="2">
        <v>360</v>
      </c>
      <c r="P6205" s="2">
        <v>1440</v>
      </c>
      <c r="Q6205" s="2">
        <v>914.54</v>
      </c>
      <c r="R6205" s="2">
        <v>525.46</v>
      </c>
      <c r="S6205" t="s">
        <v>53</v>
      </c>
      <c r="T6205" t="s">
        <v>96</v>
      </c>
      <c r="U6205" t="s">
        <v>96</v>
      </c>
      <c r="V6205" t="s">
        <v>39</v>
      </c>
      <c r="W6205" t="s">
        <v>124</v>
      </c>
      <c r="X6205" t="s">
        <v>41</v>
      </c>
      <c r="Y6205" t="s">
        <v>42</v>
      </c>
      <c r="Z6205" t="s">
        <v>43</v>
      </c>
      <c r="AA6205" t="s">
        <v>44</v>
      </c>
      <c r="AB6205" t="s">
        <v>44</v>
      </c>
    </row>
    <row r="6206" spans="1:28" x14ac:dyDescent="0.25">
      <c r="A6206" t="s">
        <v>10939</v>
      </c>
      <c r="B6206" s="1">
        <v>45793</v>
      </c>
      <c r="C6206" t="s">
        <v>6121</v>
      </c>
      <c r="D6206" t="s">
        <v>6122</v>
      </c>
      <c r="E6206">
        <v>45</v>
      </c>
      <c r="F6206" t="s">
        <v>31</v>
      </c>
      <c r="G6206" t="s">
        <v>298</v>
      </c>
      <c r="H6206" t="s">
        <v>299</v>
      </c>
      <c r="I6206" t="s">
        <v>103</v>
      </c>
      <c r="J6206" t="s">
        <v>104</v>
      </c>
      <c r="K6206">
        <v>1</v>
      </c>
      <c r="L6206" s="2">
        <v>700</v>
      </c>
      <c r="M6206">
        <v>20</v>
      </c>
      <c r="N6206" s="2">
        <v>700</v>
      </c>
      <c r="O6206" s="2">
        <v>140</v>
      </c>
      <c r="P6206" s="2">
        <v>560</v>
      </c>
      <c r="Q6206" s="2">
        <v>367.32</v>
      </c>
      <c r="R6206" s="2">
        <v>192.68</v>
      </c>
      <c r="S6206" t="s">
        <v>36</v>
      </c>
      <c r="T6206" t="s">
        <v>222</v>
      </c>
      <c r="U6206" t="s">
        <v>38</v>
      </c>
      <c r="V6206" t="s">
        <v>39</v>
      </c>
      <c r="W6206" t="s">
        <v>83</v>
      </c>
      <c r="X6206" t="s">
        <v>67</v>
      </c>
      <c r="Y6206" t="s">
        <v>42</v>
      </c>
      <c r="Z6206" t="s">
        <v>43</v>
      </c>
      <c r="AA6206" t="s">
        <v>44</v>
      </c>
      <c r="AB6206" t="s">
        <v>44</v>
      </c>
    </row>
    <row r="6207" spans="1:28" x14ac:dyDescent="0.25">
      <c r="A6207" t="s">
        <v>10940</v>
      </c>
      <c r="B6207" s="1">
        <v>45793</v>
      </c>
      <c r="C6207" t="s">
        <v>4936</v>
      </c>
      <c r="D6207" t="s">
        <v>4937</v>
      </c>
      <c r="E6207">
        <v>19</v>
      </c>
      <c r="F6207" t="s">
        <v>111</v>
      </c>
      <c r="G6207" t="s">
        <v>141</v>
      </c>
      <c r="H6207" t="s">
        <v>142</v>
      </c>
      <c r="I6207" t="s">
        <v>74</v>
      </c>
      <c r="J6207" t="s">
        <v>143</v>
      </c>
      <c r="K6207">
        <v>1</v>
      </c>
      <c r="L6207" s="2">
        <v>900</v>
      </c>
      <c r="M6207">
        <v>5</v>
      </c>
      <c r="N6207" s="2">
        <v>900</v>
      </c>
      <c r="O6207" s="2">
        <v>45</v>
      </c>
      <c r="P6207" s="2">
        <v>855</v>
      </c>
      <c r="Q6207" s="2">
        <v>584.59</v>
      </c>
      <c r="R6207" s="2">
        <v>270.41000000000003</v>
      </c>
      <c r="S6207" t="s">
        <v>64</v>
      </c>
      <c r="T6207" t="s">
        <v>153</v>
      </c>
      <c r="U6207" t="s">
        <v>154</v>
      </c>
      <c r="V6207" t="s">
        <v>39</v>
      </c>
      <c r="W6207" t="s">
        <v>92</v>
      </c>
      <c r="X6207" t="s">
        <v>41</v>
      </c>
      <c r="Y6207" t="s">
        <v>42</v>
      </c>
      <c r="Z6207" t="s">
        <v>43</v>
      </c>
      <c r="AA6207" t="s">
        <v>44</v>
      </c>
      <c r="AB6207" t="s">
        <v>44</v>
      </c>
    </row>
    <row r="6208" spans="1:28" x14ac:dyDescent="0.25">
      <c r="A6208" t="s">
        <v>10941</v>
      </c>
      <c r="B6208" s="1">
        <v>45793</v>
      </c>
      <c r="C6208" t="s">
        <v>7105</v>
      </c>
      <c r="D6208" t="s">
        <v>7106</v>
      </c>
      <c r="E6208">
        <v>59</v>
      </c>
      <c r="F6208" t="s">
        <v>31</v>
      </c>
      <c r="G6208" t="s">
        <v>344</v>
      </c>
      <c r="H6208" t="s">
        <v>345</v>
      </c>
      <c r="I6208" t="s">
        <v>34</v>
      </c>
      <c r="J6208" t="s">
        <v>121</v>
      </c>
      <c r="K6208">
        <v>2</v>
      </c>
      <c r="L6208" s="2">
        <v>1600</v>
      </c>
      <c r="M6208">
        <v>0</v>
      </c>
      <c r="N6208" s="2">
        <v>3200</v>
      </c>
      <c r="O6208" s="2">
        <v>0</v>
      </c>
      <c r="P6208" s="2">
        <v>3200</v>
      </c>
      <c r="Q6208" s="2">
        <v>2416.5300000000002</v>
      </c>
      <c r="R6208" s="2">
        <v>783.47</v>
      </c>
      <c r="S6208" t="s">
        <v>64</v>
      </c>
      <c r="T6208" t="s">
        <v>65</v>
      </c>
      <c r="U6208" t="s">
        <v>65</v>
      </c>
      <c r="V6208" t="s">
        <v>39</v>
      </c>
      <c r="W6208" t="s">
        <v>40</v>
      </c>
      <c r="X6208" t="s">
        <v>97</v>
      </c>
      <c r="Y6208" t="s">
        <v>42</v>
      </c>
      <c r="Z6208" t="s">
        <v>508</v>
      </c>
      <c r="AA6208" t="s">
        <v>44</v>
      </c>
      <c r="AB6208" t="s">
        <v>44</v>
      </c>
    </row>
    <row r="6209" spans="1:28" x14ac:dyDescent="0.25">
      <c r="A6209" t="s">
        <v>10942</v>
      </c>
      <c r="B6209" s="1">
        <v>45793</v>
      </c>
      <c r="C6209" t="s">
        <v>4983</v>
      </c>
      <c r="D6209" t="s">
        <v>4984</v>
      </c>
      <c r="E6209">
        <v>54</v>
      </c>
      <c r="F6209" t="s">
        <v>31</v>
      </c>
      <c r="G6209" t="s">
        <v>32</v>
      </c>
      <c r="H6209" t="s">
        <v>33</v>
      </c>
      <c r="I6209" t="s">
        <v>34</v>
      </c>
      <c r="J6209" t="s">
        <v>35</v>
      </c>
      <c r="K6209">
        <v>2</v>
      </c>
      <c r="L6209" s="2">
        <v>55000</v>
      </c>
      <c r="M6209">
        <v>0</v>
      </c>
      <c r="N6209" s="2">
        <v>110000</v>
      </c>
      <c r="O6209" s="2">
        <v>0</v>
      </c>
      <c r="P6209" s="2">
        <v>110000</v>
      </c>
      <c r="Q6209" s="2">
        <v>78239.59</v>
      </c>
      <c r="R6209" s="2">
        <v>31760.41</v>
      </c>
      <c r="S6209" t="s">
        <v>53</v>
      </c>
      <c r="T6209" t="s">
        <v>163</v>
      </c>
      <c r="U6209" t="s">
        <v>164</v>
      </c>
      <c r="V6209" t="s">
        <v>39</v>
      </c>
      <c r="W6209" t="s">
        <v>66</v>
      </c>
      <c r="X6209" t="s">
        <v>67</v>
      </c>
      <c r="Y6209" t="s">
        <v>84</v>
      </c>
      <c r="Z6209" t="s">
        <v>43</v>
      </c>
      <c r="AA6209" t="s">
        <v>44</v>
      </c>
      <c r="AB6209" t="s">
        <v>44</v>
      </c>
    </row>
    <row r="6210" spans="1:28" x14ac:dyDescent="0.25">
      <c r="A6210" t="s">
        <v>10943</v>
      </c>
      <c r="B6210" s="1">
        <v>45793</v>
      </c>
      <c r="C6210" t="s">
        <v>6245</v>
      </c>
      <c r="D6210" t="s">
        <v>6246</v>
      </c>
      <c r="E6210">
        <v>30</v>
      </c>
      <c r="F6210" t="s">
        <v>48</v>
      </c>
      <c r="G6210" t="s">
        <v>88</v>
      </c>
      <c r="H6210" t="s">
        <v>89</v>
      </c>
      <c r="I6210" t="s">
        <v>62</v>
      </c>
      <c r="J6210" t="s">
        <v>63</v>
      </c>
      <c r="K6210">
        <v>1</v>
      </c>
      <c r="L6210" s="2">
        <v>4200</v>
      </c>
      <c r="M6210">
        <v>10</v>
      </c>
      <c r="N6210" s="2">
        <v>4200</v>
      </c>
      <c r="O6210" s="2">
        <v>420</v>
      </c>
      <c r="P6210" s="2">
        <v>3780</v>
      </c>
      <c r="Q6210" s="2">
        <v>2929.17</v>
      </c>
      <c r="R6210" s="2">
        <v>850.83</v>
      </c>
      <c r="S6210" t="s">
        <v>64</v>
      </c>
      <c r="T6210" t="s">
        <v>275</v>
      </c>
      <c r="U6210" t="s">
        <v>123</v>
      </c>
      <c r="V6210" t="s">
        <v>39</v>
      </c>
      <c r="W6210" t="s">
        <v>83</v>
      </c>
      <c r="X6210" t="s">
        <v>41</v>
      </c>
      <c r="Y6210" t="s">
        <v>56</v>
      </c>
      <c r="Z6210" t="s">
        <v>508</v>
      </c>
      <c r="AA6210" t="s">
        <v>44</v>
      </c>
      <c r="AB6210" t="s">
        <v>44</v>
      </c>
    </row>
    <row r="6211" spans="1:28" x14ac:dyDescent="0.25">
      <c r="A6211" t="s">
        <v>10944</v>
      </c>
      <c r="B6211" s="1">
        <v>45794</v>
      </c>
      <c r="C6211" t="s">
        <v>3861</v>
      </c>
      <c r="D6211" t="s">
        <v>3862</v>
      </c>
      <c r="E6211">
        <v>28</v>
      </c>
      <c r="F6211" t="s">
        <v>48</v>
      </c>
      <c r="G6211" t="s">
        <v>119</v>
      </c>
      <c r="H6211" t="s">
        <v>120</v>
      </c>
      <c r="I6211" t="s">
        <v>62</v>
      </c>
      <c r="J6211" t="s">
        <v>121</v>
      </c>
      <c r="K6211">
        <v>3</v>
      </c>
      <c r="L6211" s="2">
        <v>4800</v>
      </c>
      <c r="M6211">
        <v>30</v>
      </c>
      <c r="N6211" s="2">
        <v>14400</v>
      </c>
      <c r="O6211" s="2">
        <v>4320</v>
      </c>
      <c r="P6211" s="2">
        <v>10080</v>
      </c>
      <c r="Q6211" s="2">
        <v>6830.41</v>
      </c>
      <c r="R6211" s="2">
        <v>3249.59</v>
      </c>
      <c r="S6211" t="s">
        <v>53</v>
      </c>
      <c r="T6211" t="s">
        <v>136</v>
      </c>
      <c r="U6211" t="s">
        <v>38</v>
      </c>
      <c r="V6211" t="s">
        <v>39</v>
      </c>
      <c r="W6211" t="s">
        <v>40</v>
      </c>
      <c r="X6211" t="s">
        <v>97</v>
      </c>
      <c r="Y6211" t="s">
        <v>56</v>
      </c>
      <c r="Z6211" t="s">
        <v>43</v>
      </c>
      <c r="AA6211" t="s">
        <v>44</v>
      </c>
      <c r="AB6211" t="s">
        <v>44</v>
      </c>
    </row>
    <row r="6212" spans="1:28" x14ac:dyDescent="0.25">
      <c r="A6212" t="s">
        <v>10945</v>
      </c>
      <c r="B6212" s="1">
        <v>45794</v>
      </c>
      <c r="C6212" t="s">
        <v>2729</v>
      </c>
      <c r="D6212" t="s">
        <v>2730</v>
      </c>
      <c r="E6212">
        <v>40</v>
      </c>
      <c r="F6212" t="s">
        <v>48</v>
      </c>
      <c r="G6212" t="s">
        <v>148</v>
      </c>
      <c r="H6212" t="s">
        <v>149</v>
      </c>
      <c r="I6212" t="s">
        <v>74</v>
      </c>
      <c r="J6212" t="s">
        <v>130</v>
      </c>
      <c r="K6212">
        <v>1</v>
      </c>
      <c r="L6212" s="2">
        <v>3500</v>
      </c>
      <c r="M6212">
        <v>5</v>
      </c>
      <c r="N6212" s="2">
        <v>3500</v>
      </c>
      <c r="O6212" s="2">
        <v>175</v>
      </c>
      <c r="P6212" s="2">
        <v>3325</v>
      </c>
      <c r="Q6212" s="2">
        <v>2576.04</v>
      </c>
      <c r="R6212" s="2">
        <v>748.96</v>
      </c>
      <c r="S6212" t="s">
        <v>64</v>
      </c>
      <c r="T6212" t="s">
        <v>407</v>
      </c>
      <c r="U6212" t="s">
        <v>408</v>
      </c>
      <c r="V6212" t="s">
        <v>39</v>
      </c>
      <c r="W6212" t="s">
        <v>66</v>
      </c>
      <c r="X6212" t="s">
        <v>97</v>
      </c>
      <c r="Y6212" t="s">
        <v>84</v>
      </c>
      <c r="Z6212" t="s">
        <v>43</v>
      </c>
      <c r="AA6212" t="s">
        <v>44</v>
      </c>
      <c r="AB6212" t="s">
        <v>44</v>
      </c>
    </row>
    <row r="6213" spans="1:28" x14ac:dyDescent="0.25">
      <c r="A6213" t="s">
        <v>10946</v>
      </c>
      <c r="B6213" s="1">
        <v>45794</v>
      </c>
      <c r="C6213" t="s">
        <v>1870</v>
      </c>
      <c r="D6213" t="s">
        <v>1871</v>
      </c>
      <c r="E6213">
        <v>44</v>
      </c>
      <c r="F6213" t="s">
        <v>48</v>
      </c>
      <c r="G6213" t="s">
        <v>119</v>
      </c>
      <c r="H6213" t="s">
        <v>120</v>
      </c>
      <c r="I6213" t="s">
        <v>62</v>
      </c>
      <c r="J6213" t="s">
        <v>121</v>
      </c>
      <c r="K6213">
        <v>3</v>
      </c>
      <c r="L6213" s="2">
        <v>4800</v>
      </c>
      <c r="M6213">
        <v>10</v>
      </c>
      <c r="N6213" s="2">
        <v>14400</v>
      </c>
      <c r="O6213" s="2">
        <v>1440</v>
      </c>
      <c r="P6213" s="2">
        <v>12960</v>
      </c>
      <c r="Q6213" s="2">
        <v>10420.459999999999</v>
      </c>
      <c r="R6213" s="2">
        <v>2539.54</v>
      </c>
      <c r="S6213" t="s">
        <v>36</v>
      </c>
      <c r="T6213" t="s">
        <v>163</v>
      </c>
      <c r="U6213" t="s">
        <v>164</v>
      </c>
      <c r="V6213" t="s">
        <v>39</v>
      </c>
      <c r="W6213" t="s">
        <v>92</v>
      </c>
      <c r="X6213" t="s">
        <v>97</v>
      </c>
      <c r="Y6213" t="s">
        <v>56</v>
      </c>
      <c r="Z6213" t="s">
        <v>43</v>
      </c>
      <c r="AA6213" t="s">
        <v>44</v>
      </c>
      <c r="AB6213" t="s">
        <v>44</v>
      </c>
    </row>
    <row r="6214" spans="1:28" x14ac:dyDescent="0.25">
      <c r="A6214" t="s">
        <v>10947</v>
      </c>
      <c r="B6214" s="1">
        <v>45794</v>
      </c>
      <c r="C6214" t="s">
        <v>4391</v>
      </c>
      <c r="D6214" t="s">
        <v>4392</v>
      </c>
      <c r="E6214">
        <v>51</v>
      </c>
      <c r="F6214" t="s">
        <v>48</v>
      </c>
      <c r="G6214" t="s">
        <v>168</v>
      </c>
      <c r="H6214" t="s">
        <v>169</v>
      </c>
      <c r="I6214" t="s">
        <v>62</v>
      </c>
      <c r="J6214" t="s">
        <v>143</v>
      </c>
      <c r="K6214">
        <v>6</v>
      </c>
      <c r="L6214" s="2">
        <v>1800</v>
      </c>
      <c r="M6214">
        <v>0</v>
      </c>
      <c r="N6214" s="2">
        <v>10800</v>
      </c>
      <c r="O6214" s="2">
        <v>0</v>
      </c>
      <c r="P6214" s="2">
        <v>10800</v>
      </c>
      <c r="Q6214" s="2">
        <v>8168.43</v>
      </c>
      <c r="R6214" s="2">
        <v>2631.57</v>
      </c>
      <c r="S6214" t="s">
        <v>36</v>
      </c>
      <c r="T6214" t="s">
        <v>54</v>
      </c>
      <c r="U6214" t="s">
        <v>55</v>
      </c>
      <c r="V6214" t="s">
        <v>39</v>
      </c>
      <c r="W6214" t="s">
        <v>83</v>
      </c>
      <c r="X6214" t="s">
        <v>97</v>
      </c>
      <c r="Y6214" t="s">
        <v>42</v>
      </c>
      <c r="Z6214" t="s">
        <v>508</v>
      </c>
      <c r="AA6214" t="s">
        <v>44</v>
      </c>
      <c r="AB6214" t="s">
        <v>44</v>
      </c>
    </row>
    <row r="6215" spans="1:28" x14ac:dyDescent="0.25">
      <c r="A6215" t="s">
        <v>10948</v>
      </c>
      <c r="B6215" s="1">
        <v>45794</v>
      </c>
      <c r="C6215" t="s">
        <v>4169</v>
      </c>
      <c r="D6215" t="s">
        <v>4170</v>
      </c>
      <c r="E6215">
        <v>35</v>
      </c>
      <c r="F6215" t="s">
        <v>48</v>
      </c>
      <c r="G6215" t="s">
        <v>344</v>
      </c>
      <c r="H6215" t="s">
        <v>345</v>
      </c>
      <c r="I6215" t="s">
        <v>34</v>
      </c>
      <c r="J6215" t="s">
        <v>121</v>
      </c>
      <c r="K6215">
        <v>1</v>
      </c>
      <c r="L6215" s="2">
        <v>1600</v>
      </c>
      <c r="M6215">
        <v>20</v>
      </c>
      <c r="N6215" s="2">
        <v>1600</v>
      </c>
      <c r="O6215" s="2">
        <v>320</v>
      </c>
      <c r="P6215" s="2">
        <v>1280</v>
      </c>
      <c r="Q6215" s="2">
        <v>784.7</v>
      </c>
      <c r="R6215" s="2">
        <v>495.3</v>
      </c>
      <c r="S6215" t="s">
        <v>53</v>
      </c>
      <c r="T6215" t="s">
        <v>578</v>
      </c>
      <c r="U6215" t="s">
        <v>579</v>
      </c>
      <c r="V6215" t="s">
        <v>39</v>
      </c>
      <c r="W6215" t="s">
        <v>40</v>
      </c>
      <c r="X6215" t="s">
        <v>41</v>
      </c>
      <c r="Y6215" t="s">
        <v>84</v>
      </c>
      <c r="Z6215" t="s">
        <v>43</v>
      </c>
      <c r="AA6215" t="s">
        <v>44</v>
      </c>
      <c r="AB6215" t="s">
        <v>68</v>
      </c>
    </row>
    <row r="6216" spans="1:28" x14ac:dyDescent="0.25">
      <c r="A6216" t="s">
        <v>10949</v>
      </c>
      <c r="B6216" s="1">
        <v>45794</v>
      </c>
      <c r="C6216" t="s">
        <v>10492</v>
      </c>
      <c r="D6216" t="s">
        <v>10493</v>
      </c>
      <c r="E6216">
        <v>36</v>
      </c>
      <c r="F6216" t="s">
        <v>111</v>
      </c>
      <c r="G6216" t="s">
        <v>217</v>
      </c>
      <c r="H6216" t="s">
        <v>218</v>
      </c>
      <c r="I6216" t="s">
        <v>34</v>
      </c>
      <c r="J6216" t="s">
        <v>130</v>
      </c>
      <c r="K6216">
        <v>4</v>
      </c>
      <c r="L6216" s="2">
        <v>28000</v>
      </c>
      <c r="M6216">
        <v>15</v>
      </c>
      <c r="N6216" s="2">
        <v>112000</v>
      </c>
      <c r="O6216" s="2">
        <v>16800</v>
      </c>
      <c r="P6216" s="2">
        <v>95200</v>
      </c>
      <c r="Q6216" s="2">
        <v>61832.53</v>
      </c>
      <c r="R6216" s="2">
        <v>33367.47</v>
      </c>
      <c r="S6216" t="s">
        <v>64</v>
      </c>
      <c r="T6216" t="s">
        <v>90</v>
      </c>
      <c r="U6216" t="s">
        <v>91</v>
      </c>
      <c r="V6216" t="s">
        <v>39</v>
      </c>
      <c r="W6216" t="s">
        <v>66</v>
      </c>
      <c r="X6216" t="s">
        <v>67</v>
      </c>
      <c r="Y6216" t="s">
        <v>56</v>
      </c>
      <c r="Z6216" t="s">
        <v>43</v>
      </c>
      <c r="AA6216" t="s">
        <v>44</v>
      </c>
      <c r="AB6216" t="s">
        <v>68</v>
      </c>
    </row>
    <row r="6217" spans="1:28" x14ac:dyDescent="0.25">
      <c r="A6217" t="s">
        <v>10950</v>
      </c>
      <c r="B6217" s="1">
        <v>45794</v>
      </c>
      <c r="C6217" t="s">
        <v>4424</v>
      </c>
      <c r="D6217" t="s">
        <v>4425</v>
      </c>
      <c r="E6217">
        <v>49</v>
      </c>
      <c r="F6217" t="s">
        <v>111</v>
      </c>
      <c r="G6217" t="s">
        <v>148</v>
      </c>
      <c r="H6217" t="s">
        <v>149</v>
      </c>
      <c r="I6217" t="s">
        <v>74</v>
      </c>
      <c r="J6217" t="s">
        <v>130</v>
      </c>
      <c r="K6217">
        <v>5</v>
      </c>
      <c r="L6217" s="2">
        <v>3500</v>
      </c>
      <c r="M6217">
        <v>25</v>
      </c>
      <c r="N6217" s="2">
        <v>17500</v>
      </c>
      <c r="O6217" s="2">
        <v>4375</v>
      </c>
      <c r="P6217" s="2">
        <v>13125</v>
      </c>
      <c r="Q6217" s="2">
        <v>8169.57</v>
      </c>
      <c r="R6217" s="2">
        <v>4955.43</v>
      </c>
      <c r="S6217" t="s">
        <v>53</v>
      </c>
      <c r="T6217" t="s">
        <v>105</v>
      </c>
      <c r="U6217" t="s">
        <v>106</v>
      </c>
      <c r="V6217" t="s">
        <v>39</v>
      </c>
      <c r="W6217" t="s">
        <v>66</v>
      </c>
      <c r="X6217" t="s">
        <v>67</v>
      </c>
      <c r="Y6217" t="s">
        <v>56</v>
      </c>
      <c r="Z6217" t="s">
        <v>43</v>
      </c>
      <c r="AA6217" t="s">
        <v>44</v>
      </c>
      <c r="AB6217" t="s">
        <v>44</v>
      </c>
    </row>
    <row r="6218" spans="1:28" x14ac:dyDescent="0.25">
      <c r="A6218" t="s">
        <v>10951</v>
      </c>
      <c r="B6218" s="1">
        <v>45794</v>
      </c>
      <c r="C6218" t="s">
        <v>1128</v>
      </c>
      <c r="D6218" t="s">
        <v>1129</v>
      </c>
      <c r="E6218">
        <v>57</v>
      </c>
      <c r="F6218" t="s">
        <v>31</v>
      </c>
      <c r="G6218" t="s">
        <v>101</v>
      </c>
      <c r="H6218" t="s">
        <v>102</v>
      </c>
      <c r="I6218" t="s">
        <v>103</v>
      </c>
      <c r="J6218" t="s">
        <v>104</v>
      </c>
      <c r="K6218">
        <v>1</v>
      </c>
      <c r="L6218" s="2">
        <v>1800</v>
      </c>
      <c r="M6218">
        <v>15</v>
      </c>
      <c r="N6218" s="2">
        <v>1800</v>
      </c>
      <c r="O6218" s="2">
        <v>270</v>
      </c>
      <c r="P6218" s="2">
        <v>1530</v>
      </c>
      <c r="Q6218" s="2">
        <v>973.64</v>
      </c>
      <c r="R6218" s="2">
        <v>556.36</v>
      </c>
      <c r="S6218" t="s">
        <v>53</v>
      </c>
      <c r="T6218" t="s">
        <v>163</v>
      </c>
      <c r="U6218" t="s">
        <v>164</v>
      </c>
      <c r="V6218" t="s">
        <v>39</v>
      </c>
      <c r="W6218" t="s">
        <v>92</v>
      </c>
      <c r="X6218" t="s">
        <v>41</v>
      </c>
      <c r="Y6218" t="s">
        <v>84</v>
      </c>
      <c r="Z6218" t="s">
        <v>43</v>
      </c>
      <c r="AA6218" t="s">
        <v>44</v>
      </c>
      <c r="AB6218" t="s">
        <v>44</v>
      </c>
    </row>
    <row r="6219" spans="1:28" x14ac:dyDescent="0.25">
      <c r="A6219" t="s">
        <v>10952</v>
      </c>
      <c r="B6219" s="1">
        <v>45794</v>
      </c>
      <c r="C6219" t="s">
        <v>5390</v>
      </c>
      <c r="D6219" t="s">
        <v>5391</v>
      </c>
      <c r="E6219">
        <v>19</v>
      </c>
      <c r="F6219" t="s">
        <v>48</v>
      </c>
      <c r="G6219" t="s">
        <v>366</v>
      </c>
      <c r="H6219" t="s">
        <v>367</v>
      </c>
      <c r="I6219" t="s">
        <v>34</v>
      </c>
      <c r="J6219" t="s">
        <v>130</v>
      </c>
      <c r="K6219">
        <v>2</v>
      </c>
      <c r="L6219" s="2">
        <v>14500</v>
      </c>
      <c r="M6219">
        <v>15</v>
      </c>
      <c r="N6219" s="2">
        <v>29000</v>
      </c>
      <c r="O6219" s="2">
        <v>4350</v>
      </c>
      <c r="P6219" s="2">
        <v>24650</v>
      </c>
      <c r="Q6219" s="2">
        <v>15793.47</v>
      </c>
      <c r="R6219" s="2">
        <v>8856.5300000000007</v>
      </c>
      <c r="S6219" t="s">
        <v>53</v>
      </c>
      <c r="T6219" t="s">
        <v>407</v>
      </c>
      <c r="U6219" t="s">
        <v>408</v>
      </c>
      <c r="V6219" t="s">
        <v>39</v>
      </c>
      <c r="W6219" t="s">
        <v>92</v>
      </c>
      <c r="X6219" t="s">
        <v>97</v>
      </c>
      <c r="Y6219" t="s">
        <v>84</v>
      </c>
      <c r="Z6219" t="s">
        <v>43</v>
      </c>
      <c r="AA6219" t="s">
        <v>44</v>
      </c>
      <c r="AB6219" t="s">
        <v>44</v>
      </c>
    </row>
    <row r="6220" spans="1:28" x14ac:dyDescent="0.25">
      <c r="A6220" t="s">
        <v>10953</v>
      </c>
      <c r="B6220" s="1">
        <v>45794</v>
      </c>
      <c r="C6220" t="s">
        <v>6827</v>
      </c>
      <c r="D6220" t="s">
        <v>6828</v>
      </c>
      <c r="E6220">
        <v>47</v>
      </c>
      <c r="F6220" t="s">
        <v>111</v>
      </c>
      <c r="G6220" t="s">
        <v>197</v>
      </c>
      <c r="H6220" t="s">
        <v>198</v>
      </c>
      <c r="I6220" t="s">
        <v>74</v>
      </c>
      <c r="J6220" t="s">
        <v>75</v>
      </c>
      <c r="K6220">
        <v>3</v>
      </c>
      <c r="L6220" s="2">
        <v>2600</v>
      </c>
      <c r="M6220">
        <v>5</v>
      </c>
      <c r="N6220" s="2">
        <v>7800</v>
      </c>
      <c r="O6220" s="2">
        <v>390</v>
      </c>
      <c r="P6220" s="2">
        <v>7410</v>
      </c>
      <c r="Q6220" s="2">
        <v>5549.31</v>
      </c>
      <c r="R6220" s="2">
        <v>1860.69</v>
      </c>
      <c r="S6220" t="s">
        <v>36</v>
      </c>
      <c r="T6220" t="s">
        <v>76</v>
      </c>
      <c r="U6220" t="s">
        <v>77</v>
      </c>
      <c r="V6220" t="s">
        <v>39</v>
      </c>
      <c r="W6220" t="s">
        <v>92</v>
      </c>
      <c r="X6220" t="s">
        <v>41</v>
      </c>
      <c r="Y6220" t="s">
        <v>56</v>
      </c>
      <c r="Z6220" t="s">
        <v>43</v>
      </c>
      <c r="AA6220" t="s">
        <v>44</v>
      </c>
      <c r="AB6220" t="s">
        <v>44</v>
      </c>
    </row>
    <row r="6221" spans="1:28" x14ac:dyDescent="0.25">
      <c r="A6221" t="s">
        <v>10954</v>
      </c>
      <c r="B6221" s="1">
        <v>45794</v>
      </c>
      <c r="C6221" t="s">
        <v>8907</v>
      </c>
      <c r="D6221" t="s">
        <v>8908</v>
      </c>
      <c r="E6221">
        <v>41</v>
      </c>
      <c r="F6221" t="s">
        <v>48</v>
      </c>
      <c r="G6221" t="s">
        <v>141</v>
      </c>
      <c r="H6221" t="s">
        <v>142</v>
      </c>
      <c r="I6221" t="s">
        <v>74</v>
      </c>
      <c r="J6221" t="s">
        <v>143</v>
      </c>
      <c r="K6221">
        <v>1</v>
      </c>
      <c r="L6221" s="2">
        <v>900</v>
      </c>
      <c r="M6221">
        <v>10</v>
      </c>
      <c r="N6221" s="2">
        <v>900</v>
      </c>
      <c r="O6221" s="2">
        <v>90</v>
      </c>
      <c r="P6221" s="2">
        <v>810</v>
      </c>
      <c r="Q6221" s="2">
        <v>600.86</v>
      </c>
      <c r="R6221" s="2">
        <v>209.14</v>
      </c>
      <c r="S6221" t="s">
        <v>36</v>
      </c>
      <c r="T6221" t="s">
        <v>407</v>
      </c>
      <c r="U6221" t="s">
        <v>408</v>
      </c>
      <c r="V6221" t="s">
        <v>39</v>
      </c>
      <c r="W6221" t="s">
        <v>137</v>
      </c>
      <c r="X6221" t="s">
        <v>67</v>
      </c>
      <c r="Y6221" t="s">
        <v>56</v>
      </c>
      <c r="Z6221" t="s">
        <v>43</v>
      </c>
      <c r="AA6221" t="s">
        <v>68</v>
      </c>
      <c r="AB6221" t="s">
        <v>44</v>
      </c>
    </row>
    <row r="6222" spans="1:28" x14ac:dyDescent="0.25">
      <c r="A6222" t="s">
        <v>10955</v>
      </c>
      <c r="B6222" s="1">
        <v>45795</v>
      </c>
      <c r="C6222" t="s">
        <v>4096</v>
      </c>
      <c r="D6222" t="s">
        <v>4097</v>
      </c>
      <c r="E6222">
        <v>18</v>
      </c>
      <c r="F6222" t="s">
        <v>31</v>
      </c>
      <c r="G6222" t="s">
        <v>134</v>
      </c>
      <c r="H6222" t="s">
        <v>135</v>
      </c>
      <c r="I6222" t="s">
        <v>62</v>
      </c>
      <c r="J6222" t="s">
        <v>130</v>
      </c>
      <c r="K6222">
        <v>2</v>
      </c>
      <c r="L6222" s="2">
        <v>8500</v>
      </c>
      <c r="M6222">
        <v>10</v>
      </c>
      <c r="N6222" s="2">
        <v>17000</v>
      </c>
      <c r="O6222" s="2">
        <v>1700</v>
      </c>
      <c r="P6222" s="2">
        <v>15300</v>
      </c>
      <c r="Q6222" s="2">
        <v>8619.3700000000008</v>
      </c>
      <c r="R6222" s="2">
        <v>6680.63</v>
      </c>
      <c r="S6222" t="s">
        <v>53</v>
      </c>
      <c r="T6222" t="s">
        <v>398</v>
      </c>
      <c r="U6222" t="s">
        <v>399</v>
      </c>
      <c r="V6222" t="s">
        <v>39</v>
      </c>
      <c r="W6222" t="s">
        <v>83</v>
      </c>
      <c r="X6222" t="s">
        <v>97</v>
      </c>
      <c r="Y6222" t="s">
        <v>42</v>
      </c>
      <c r="Z6222" t="s">
        <v>223</v>
      </c>
      <c r="AA6222" t="s">
        <v>44</v>
      </c>
      <c r="AB6222" t="s">
        <v>44</v>
      </c>
    </row>
    <row r="6223" spans="1:28" x14ac:dyDescent="0.25">
      <c r="A6223" t="s">
        <v>10956</v>
      </c>
      <c r="B6223" s="1">
        <v>45795</v>
      </c>
      <c r="C6223" t="s">
        <v>6282</v>
      </c>
      <c r="D6223" t="s">
        <v>6283</v>
      </c>
      <c r="E6223">
        <v>32</v>
      </c>
      <c r="F6223" t="s">
        <v>48</v>
      </c>
      <c r="G6223" t="s">
        <v>344</v>
      </c>
      <c r="H6223" t="s">
        <v>345</v>
      </c>
      <c r="I6223" t="s">
        <v>34</v>
      </c>
      <c r="J6223" t="s">
        <v>121</v>
      </c>
      <c r="K6223">
        <v>1</v>
      </c>
      <c r="L6223" s="2">
        <v>1600</v>
      </c>
      <c r="M6223">
        <v>25</v>
      </c>
      <c r="N6223" s="2">
        <v>1600</v>
      </c>
      <c r="O6223" s="2">
        <v>400</v>
      </c>
      <c r="P6223" s="2">
        <v>1200</v>
      </c>
      <c r="Q6223" s="2">
        <v>672.07</v>
      </c>
      <c r="R6223" s="2">
        <v>527.92999999999995</v>
      </c>
      <c r="S6223" t="s">
        <v>64</v>
      </c>
      <c r="T6223" t="s">
        <v>263</v>
      </c>
      <c r="U6223" t="s">
        <v>91</v>
      </c>
      <c r="V6223" t="s">
        <v>39</v>
      </c>
      <c r="W6223" t="s">
        <v>124</v>
      </c>
      <c r="X6223" t="s">
        <v>67</v>
      </c>
      <c r="Y6223" t="s">
        <v>56</v>
      </c>
      <c r="Z6223" t="s">
        <v>43</v>
      </c>
      <c r="AA6223" t="s">
        <v>44</v>
      </c>
      <c r="AB6223" t="s">
        <v>44</v>
      </c>
    </row>
    <row r="6224" spans="1:28" x14ac:dyDescent="0.25">
      <c r="A6224" t="s">
        <v>10957</v>
      </c>
      <c r="B6224" s="1">
        <v>45795</v>
      </c>
      <c r="C6224" t="s">
        <v>706</v>
      </c>
      <c r="D6224" t="s">
        <v>707</v>
      </c>
      <c r="E6224">
        <v>18</v>
      </c>
      <c r="F6224" t="s">
        <v>48</v>
      </c>
      <c r="G6224" t="s">
        <v>168</v>
      </c>
      <c r="H6224" t="s">
        <v>169</v>
      </c>
      <c r="I6224" t="s">
        <v>62</v>
      </c>
      <c r="J6224" t="s">
        <v>143</v>
      </c>
      <c r="K6224">
        <v>2</v>
      </c>
      <c r="L6224" s="2">
        <v>1800</v>
      </c>
      <c r="M6224">
        <v>15</v>
      </c>
      <c r="N6224" s="2">
        <v>3600</v>
      </c>
      <c r="O6224" s="2">
        <v>540</v>
      </c>
      <c r="P6224" s="2">
        <v>3060</v>
      </c>
      <c r="Q6224" s="2">
        <v>1987.48</v>
      </c>
      <c r="R6224" s="2">
        <v>1072.52</v>
      </c>
      <c r="S6224" t="s">
        <v>53</v>
      </c>
      <c r="T6224" t="s">
        <v>37</v>
      </c>
      <c r="U6224" t="s">
        <v>38</v>
      </c>
      <c r="V6224" t="s">
        <v>39</v>
      </c>
      <c r="W6224" t="s">
        <v>124</v>
      </c>
      <c r="X6224" t="s">
        <v>41</v>
      </c>
      <c r="Y6224" t="s">
        <v>56</v>
      </c>
      <c r="Z6224" t="s">
        <v>43</v>
      </c>
      <c r="AA6224" t="s">
        <v>44</v>
      </c>
      <c r="AB6224" t="s">
        <v>44</v>
      </c>
    </row>
    <row r="6225" spans="1:28" x14ac:dyDescent="0.25">
      <c r="A6225" t="s">
        <v>10958</v>
      </c>
      <c r="B6225" s="1">
        <v>45795</v>
      </c>
      <c r="C6225" t="s">
        <v>977</v>
      </c>
      <c r="D6225" t="s">
        <v>978</v>
      </c>
      <c r="E6225">
        <v>35</v>
      </c>
      <c r="F6225" t="s">
        <v>111</v>
      </c>
      <c r="G6225" t="s">
        <v>88</v>
      </c>
      <c r="H6225" t="s">
        <v>89</v>
      </c>
      <c r="I6225" t="s">
        <v>62</v>
      </c>
      <c r="J6225" t="s">
        <v>63</v>
      </c>
      <c r="K6225">
        <v>3</v>
      </c>
      <c r="L6225" s="2">
        <v>4200</v>
      </c>
      <c r="M6225">
        <v>5</v>
      </c>
      <c r="N6225" s="2">
        <v>12600</v>
      </c>
      <c r="O6225" s="2">
        <v>630</v>
      </c>
      <c r="P6225" s="2">
        <v>11970</v>
      </c>
      <c r="Q6225" s="2">
        <v>8611.86</v>
      </c>
      <c r="R6225" s="2">
        <v>3358.14</v>
      </c>
      <c r="S6225" t="s">
        <v>53</v>
      </c>
      <c r="T6225" t="s">
        <v>290</v>
      </c>
      <c r="U6225" t="s">
        <v>291</v>
      </c>
      <c r="V6225" t="s">
        <v>39</v>
      </c>
      <c r="W6225" t="s">
        <v>66</v>
      </c>
      <c r="X6225" t="s">
        <v>97</v>
      </c>
      <c r="Y6225" t="s">
        <v>42</v>
      </c>
      <c r="Z6225" t="s">
        <v>43</v>
      </c>
      <c r="AA6225" t="s">
        <v>44</v>
      </c>
      <c r="AB6225" t="s">
        <v>44</v>
      </c>
    </row>
    <row r="6226" spans="1:28" x14ac:dyDescent="0.25">
      <c r="A6226" t="s">
        <v>10959</v>
      </c>
      <c r="B6226" s="1">
        <v>45795</v>
      </c>
      <c r="C6226" t="s">
        <v>3648</v>
      </c>
      <c r="D6226" t="s">
        <v>3649</v>
      </c>
      <c r="E6226">
        <v>44</v>
      </c>
      <c r="F6226" t="s">
        <v>48</v>
      </c>
      <c r="G6226" t="s">
        <v>273</v>
      </c>
      <c r="H6226" t="s">
        <v>274</v>
      </c>
      <c r="I6226" t="s">
        <v>51</v>
      </c>
      <c r="J6226" t="s">
        <v>52</v>
      </c>
      <c r="K6226">
        <v>5</v>
      </c>
      <c r="L6226" s="2">
        <v>250</v>
      </c>
      <c r="M6226">
        <v>30</v>
      </c>
      <c r="N6226" s="2">
        <v>1250</v>
      </c>
      <c r="O6226" s="2">
        <v>375</v>
      </c>
      <c r="P6226" s="2">
        <v>875</v>
      </c>
      <c r="Q6226" s="2">
        <v>660.92</v>
      </c>
      <c r="R6226" s="2">
        <v>214.08</v>
      </c>
      <c r="S6226" t="s">
        <v>53</v>
      </c>
      <c r="T6226" t="s">
        <v>122</v>
      </c>
      <c r="U6226" t="s">
        <v>123</v>
      </c>
      <c r="V6226" t="s">
        <v>39</v>
      </c>
      <c r="W6226" t="s">
        <v>137</v>
      </c>
      <c r="X6226" t="s">
        <v>41</v>
      </c>
      <c r="Y6226" t="s">
        <v>56</v>
      </c>
      <c r="Z6226" t="s">
        <v>223</v>
      </c>
      <c r="AA6226" t="s">
        <v>44</v>
      </c>
      <c r="AB6226" t="s">
        <v>44</v>
      </c>
    </row>
    <row r="6227" spans="1:28" x14ac:dyDescent="0.25">
      <c r="A6227" t="s">
        <v>10960</v>
      </c>
      <c r="B6227" s="1">
        <v>45795</v>
      </c>
      <c r="C6227" t="s">
        <v>1529</v>
      </c>
      <c r="D6227" t="s">
        <v>1530</v>
      </c>
      <c r="E6227">
        <v>49</v>
      </c>
      <c r="F6227" t="s">
        <v>48</v>
      </c>
      <c r="G6227" t="s">
        <v>158</v>
      </c>
      <c r="H6227" t="s">
        <v>159</v>
      </c>
      <c r="I6227" t="s">
        <v>51</v>
      </c>
      <c r="J6227" t="s">
        <v>52</v>
      </c>
      <c r="K6227">
        <v>1</v>
      </c>
      <c r="L6227" s="2">
        <v>650</v>
      </c>
      <c r="M6227">
        <v>25</v>
      </c>
      <c r="N6227" s="2">
        <v>650</v>
      </c>
      <c r="O6227" s="2">
        <v>162.5</v>
      </c>
      <c r="P6227" s="2">
        <v>487.5</v>
      </c>
      <c r="Q6227" s="2">
        <v>295.68</v>
      </c>
      <c r="R6227" s="2">
        <v>191.82</v>
      </c>
      <c r="S6227" t="s">
        <v>53</v>
      </c>
      <c r="T6227" t="s">
        <v>178</v>
      </c>
      <c r="U6227" t="s">
        <v>154</v>
      </c>
      <c r="V6227" t="s">
        <v>39</v>
      </c>
      <c r="W6227" t="s">
        <v>40</v>
      </c>
      <c r="X6227" t="s">
        <v>41</v>
      </c>
      <c r="Y6227" t="s">
        <v>42</v>
      </c>
      <c r="Z6227" t="s">
        <v>43</v>
      </c>
      <c r="AA6227" t="s">
        <v>44</v>
      </c>
      <c r="AB6227" t="s">
        <v>44</v>
      </c>
    </row>
    <row r="6228" spans="1:28" x14ac:dyDescent="0.25">
      <c r="A6228" t="s">
        <v>10961</v>
      </c>
      <c r="B6228" s="1">
        <v>45795</v>
      </c>
      <c r="C6228" t="s">
        <v>6207</v>
      </c>
      <c r="D6228" t="s">
        <v>6208</v>
      </c>
      <c r="E6228">
        <v>60</v>
      </c>
      <c r="F6228" t="s">
        <v>111</v>
      </c>
      <c r="G6228" t="s">
        <v>148</v>
      </c>
      <c r="H6228" t="s">
        <v>149</v>
      </c>
      <c r="I6228" t="s">
        <v>74</v>
      </c>
      <c r="J6228" t="s">
        <v>130</v>
      </c>
      <c r="K6228">
        <v>3</v>
      </c>
      <c r="L6228" s="2">
        <v>3500</v>
      </c>
      <c r="M6228">
        <v>10</v>
      </c>
      <c r="N6228" s="2">
        <v>10500</v>
      </c>
      <c r="O6228" s="2">
        <v>1050</v>
      </c>
      <c r="P6228" s="2">
        <v>9450</v>
      </c>
      <c r="Q6228" s="2">
        <v>5398.79</v>
      </c>
      <c r="R6228" s="2">
        <v>4051.21</v>
      </c>
      <c r="S6228" t="s">
        <v>53</v>
      </c>
      <c r="T6228" t="s">
        <v>114</v>
      </c>
      <c r="U6228" t="s">
        <v>115</v>
      </c>
      <c r="V6228" t="s">
        <v>39</v>
      </c>
      <c r="W6228" t="s">
        <v>124</v>
      </c>
      <c r="X6228" t="s">
        <v>67</v>
      </c>
      <c r="Y6228" t="s">
        <v>56</v>
      </c>
      <c r="Z6228" t="s">
        <v>43</v>
      </c>
      <c r="AA6228" t="s">
        <v>44</v>
      </c>
      <c r="AB6228" t="s">
        <v>44</v>
      </c>
    </row>
    <row r="6229" spans="1:28" x14ac:dyDescent="0.25">
      <c r="A6229" t="s">
        <v>10962</v>
      </c>
      <c r="B6229" s="1">
        <v>45795</v>
      </c>
      <c r="C6229" t="s">
        <v>5367</v>
      </c>
      <c r="D6229" t="s">
        <v>5368</v>
      </c>
      <c r="E6229">
        <v>25</v>
      </c>
      <c r="F6229" t="s">
        <v>111</v>
      </c>
      <c r="G6229" t="s">
        <v>202</v>
      </c>
      <c r="H6229" t="s">
        <v>203</v>
      </c>
      <c r="I6229" t="s">
        <v>103</v>
      </c>
      <c r="J6229" t="s">
        <v>104</v>
      </c>
      <c r="K6229">
        <v>1</v>
      </c>
      <c r="L6229" s="2">
        <v>550</v>
      </c>
      <c r="M6229">
        <v>5</v>
      </c>
      <c r="N6229" s="2">
        <v>550</v>
      </c>
      <c r="O6229" s="2">
        <v>27.5</v>
      </c>
      <c r="P6229" s="2">
        <v>522.5</v>
      </c>
      <c r="Q6229" s="2">
        <v>346.56</v>
      </c>
      <c r="R6229" s="2">
        <v>175.94</v>
      </c>
      <c r="S6229" t="s">
        <v>53</v>
      </c>
      <c r="T6229" t="s">
        <v>398</v>
      </c>
      <c r="U6229" t="s">
        <v>399</v>
      </c>
      <c r="V6229" t="s">
        <v>39</v>
      </c>
      <c r="W6229" t="s">
        <v>66</v>
      </c>
      <c r="X6229" t="s">
        <v>97</v>
      </c>
      <c r="Y6229" t="s">
        <v>56</v>
      </c>
      <c r="Z6229" t="s">
        <v>508</v>
      </c>
      <c r="AA6229" t="s">
        <v>44</v>
      </c>
      <c r="AB6229" t="s">
        <v>44</v>
      </c>
    </row>
    <row r="6230" spans="1:28" x14ac:dyDescent="0.25">
      <c r="A6230" t="s">
        <v>10963</v>
      </c>
      <c r="B6230" s="1">
        <v>45795</v>
      </c>
      <c r="C6230" t="s">
        <v>5768</v>
      </c>
      <c r="D6230" t="s">
        <v>5769</v>
      </c>
      <c r="E6230">
        <v>32</v>
      </c>
      <c r="F6230" t="s">
        <v>48</v>
      </c>
      <c r="G6230" t="s">
        <v>72</v>
      </c>
      <c r="H6230" t="s">
        <v>73</v>
      </c>
      <c r="I6230" t="s">
        <v>74</v>
      </c>
      <c r="J6230" t="s">
        <v>75</v>
      </c>
      <c r="K6230">
        <v>1</v>
      </c>
      <c r="L6230" s="2">
        <v>2200</v>
      </c>
      <c r="M6230">
        <v>5</v>
      </c>
      <c r="N6230" s="2">
        <v>2200</v>
      </c>
      <c r="O6230" s="2">
        <v>110</v>
      </c>
      <c r="P6230" s="2">
        <v>2090</v>
      </c>
      <c r="Q6230" s="2">
        <v>1168.17</v>
      </c>
      <c r="R6230" s="2">
        <v>921.83</v>
      </c>
      <c r="S6230" t="s">
        <v>64</v>
      </c>
      <c r="T6230" t="s">
        <v>37</v>
      </c>
      <c r="U6230" t="s">
        <v>38</v>
      </c>
      <c r="V6230" t="s">
        <v>39</v>
      </c>
      <c r="W6230" t="s">
        <v>40</v>
      </c>
      <c r="X6230" t="s">
        <v>67</v>
      </c>
      <c r="Y6230" t="s">
        <v>42</v>
      </c>
      <c r="Z6230" t="s">
        <v>43</v>
      </c>
      <c r="AA6230" t="s">
        <v>44</v>
      </c>
      <c r="AB6230" t="s">
        <v>44</v>
      </c>
    </row>
    <row r="6231" spans="1:28" x14ac:dyDescent="0.25">
      <c r="A6231" t="s">
        <v>10964</v>
      </c>
      <c r="B6231" s="1">
        <v>45795</v>
      </c>
      <c r="C6231" t="s">
        <v>1509</v>
      </c>
      <c r="D6231" t="s">
        <v>1510</v>
      </c>
      <c r="E6231">
        <v>27</v>
      </c>
      <c r="F6231" t="s">
        <v>48</v>
      </c>
      <c r="G6231" t="s">
        <v>168</v>
      </c>
      <c r="H6231" t="s">
        <v>169</v>
      </c>
      <c r="I6231" t="s">
        <v>62</v>
      </c>
      <c r="J6231" t="s">
        <v>143</v>
      </c>
      <c r="K6231">
        <v>3</v>
      </c>
      <c r="L6231" s="2">
        <v>1800</v>
      </c>
      <c r="M6231">
        <v>15</v>
      </c>
      <c r="N6231" s="2">
        <v>5400</v>
      </c>
      <c r="O6231" s="2">
        <v>810</v>
      </c>
      <c r="P6231" s="2">
        <v>4590</v>
      </c>
      <c r="Q6231" s="2">
        <v>3074.75</v>
      </c>
      <c r="R6231" s="2">
        <v>1515.25</v>
      </c>
      <c r="S6231" t="s">
        <v>64</v>
      </c>
      <c r="T6231" t="s">
        <v>96</v>
      </c>
      <c r="U6231" t="s">
        <v>96</v>
      </c>
      <c r="V6231" t="s">
        <v>39</v>
      </c>
      <c r="W6231" t="s">
        <v>83</v>
      </c>
      <c r="X6231" t="s">
        <v>97</v>
      </c>
      <c r="Y6231" t="s">
        <v>56</v>
      </c>
      <c r="Z6231" t="s">
        <v>43</v>
      </c>
      <c r="AA6231" t="s">
        <v>44</v>
      </c>
      <c r="AB6231" t="s">
        <v>44</v>
      </c>
    </row>
    <row r="6232" spans="1:28" x14ac:dyDescent="0.25">
      <c r="A6232" t="s">
        <v>10965</v>
      </c>
      <c r="B6232" s="1">
        <v>45796</v>
      </c>
      <c r="C6232" t="s">
        <v>1783</v>
      </c>
      <c r="D6232" t="s">
        <v>1784</v>
      </c>
      <c r="E6232">
        <v>30</v>
      </c>
      <c r="F6232" t="s">
        <v>48</v>
      </c>
      <c r="G6232" t="s">
        <v>101</v>
      </c>
      <c r="H6232" t="s">
        <v>102</v>
      </c>
      <c r="I6232" t="s">
        <v>103</v>
      </c>
      <c r="J6232" t="s">
        <v>104</v>
      </c>
      <c r="K6232">
        <v>2</v>
      </c>
      <c r="L6232" s="2">
        <v>1800</v>
      </c>
      <c r="M6232">
        <v>10</v>
      </c>
      <c r="N6232" s="2">
        <v>3600</v>
      </c>
      <c r="O6232" s="2">
        <v>360</v>
      </c>
      <c r="P6232" s="2">
        <v>3240</v>
      </c>
      <c r="Q6232" s="2">
        <v>2620.34</v>
      </c>
      <c r="R6232" s="2">
        <v>619.66</v>
      </c>
      <c r="S6232" t="s">
        <v>36</v>
      </c>
      <c r="T6232" t="s">
        <v>96</v>
      </c>
      <c r="U6232" t="s">
        <v>96</v>
      </c>
      <c r="V6232" t="s">
        <v>39</v>
      </c>
      <c r="W6232" t="s">
        <v>40</v>
      </c>
      <c r="X6232" t="s">
        <v>41</v>
      </c>
      <c r="Y6232" t="s">
        <v>84</v>
      </c>
      <c r="Z6232" t="s">
        <v>223</v>
      </c>
      <c r="AA6232" t="s">
        <v>44</v>
      </c>
      <c r="AB6232" t="s">
        <v>44</v>
      </c>
    </row>
    <row r="6233" spans="1:28" x14ac:dyDescent="0.25">
      <c r="A6233" t="s">
        <v>10966</v>
      </c>
      <c r="B6233" s="1">
        <v>45796</v>
      </c>
      <c r="C6233" t="s">
        <v>567</v>
      </c>
      <c r="D6233" t="s">
        <v>568</v>
      </c>
      <c r="E6233">
        <v>52</v>
      </c>
      <c r="F6233" t="s">
        <v>31</v>
      </c>
      <c r="G6233" t="s">
        <v>112</v>
      </c>
      <c r="H6233" t="s">
        <v>113</v>
      </c>
      <c r="I6233" t="s">
        <v>103</v>
      </c>
      <c r="J6233" t="s">
        <v>104</v>
      </c>
      <c r="K6233">
        <v>1</v>
      </c>
      <c r="L6233" s="2">
        <v>650</v>
      </c>
      <c r="M6233">
        <v>5</v>
      </c>
      <c r="N6233" s="2">
        <v>650</v>
      </c>
      <c r="O6233" s="2">
        <v>32.5</v>
      </c>
      <c r="P6233" s="2">
        <v>617.5</v>
      </c>
      <c r="Q6233" s="2">
        <v>479.83</v>
      </c>
      <c r="R6233" s="2">
        <v>137.66999999999999</v>
      </c>
      <c r="S6233" t="s">
        <v>36</v>
      </c>
      <c r="T6233" t="s">
        <v>163</v>
      </c>
      <c r="U6233" t="s">
        <v>164</v>
      </c>
      <c r="V6233" t="s">
        <v>39</v>
      </c>
      <c r="W6233" t="s">
        <v>83</v>
      </c>
      <c r="X6233" t="s">
        <v>97</v>
      </c>
      <c r="Y6233" t="s">
        <v>42</v>
      </c>
      <c r="Z6233" t="s">
        <v>43</v>
      </c>
      <c r="AA6233" t="s">
        <v>68</v>
      </c>
      <c r="AB6233" t="s">
        <v>44</v>
      </c>
    </row>
    <row r="6234" spans="1:28" x14ac:dyDescent="0.25">
      <c r="A6234" t="s">
        <v>10967</v>
      </c>
      <c r="B6234" s="1">
        <v>45796</v>
      </c>
      <c r="C6234" t="s">
        <v>770</v>
      </c>
      <c r="D6234" t="s">
        <v>771</v>
      </c>
      <c r="E6234">
        <v>19</v>
      </c>
      <c r="F6234" t="s">
        <v>48</v>
      </c>
      <c r="G6234" t="s">
        <v>188</v>
      </c>
      <c r="H6234" t="s">
        <v>189</v>
      </c>
      <c r="I6234" t="s">
        <v>34</v>
      </c>
      <c r="J6234" t="s">
        <v>190</v>
      </c>
      <c r="K6234">
        <v>4</v>
      </c>
      <c r="L6234" s="2">
        <v>1800</v>
      </c>
      <c r="M6234">
        <v>10</v>
      </c>
      <c r="N6234" s="2">
        <v>7200</v>
      </c>
      <c r="O6234" s="2">
        <v>720</v>
      </c>
      <c r="P6234" s="2">
        <v>6480</v>
      </c>
      <c r="Q6234" s="2">
        <v>4070.59</v>
      </c>
      <c r="R6234" s="2">
        <v>2409.41</v>
      </c>
      <c r="S6234" t="s">
        <v>53</v>
      </c>
      <c r="T6234" t="s">
        <v>275</v>
      </c>
      <c r="U6234" t="s">
        <v>123</v>
      </c>
      <c r="V6234" t="s">
        <v>39</v>
      </c>
      <c r="W6234" t="s">
        <v>92</v>
      </c>
      <c r="X6234" t="s">
        <v>41</v>
      </c>
      <c r="Y6234" t="s">
        <v>56</v>
      </c>
      <c r="Z6234" t="s">
        <v>43</v>
      </c>
      <c r="AA6234" t="s">
        <v>44</v>
      </c>
      <c r="AB6234" t="s">
        <v>44</v>
      </c>
    </row>
    <row r="6235" spans="1:28" x14ac:dyDescent="0.25">
      <c r="A6235" t="s">
        <v>10968</v>
      </c>
      <c r="B6235" s="1">
        <v>45796</v>
      </c>
      <c r="C6235" t="s">
        <v>9135</v>
      </c>
      <c r="D6235" t="s">
        <v>9136</v>
      </c>
      <c r="E6235">
        <v>35</v>
      </c>
      <c r="F6235" t="s">
        <v>48</v>
      </c>
      <c r="G6235" t="s">
        <v>273</v>
      </c>
      <c r="H6235" t="s">
        <v>274</v>
      </c>
      <c r="I6235" t="s">
        <v>51</v>
      </c>
      <c r="J6235" t="s">
        <v>52</v>
      </c>
      <c r="K6235">
        <v>2</v>
      </c>
      <c r="L6235" s="2">
        <v>250</v>
      </c>
      <c r="M6235">
        <v>10</v>
      </c>
      <c r="N6235" s="2">
        <v>500</v>
      </c>
      <c r="O6235" s="2">
        <v>50</v>
      </c>
      <c r="P6235" s="2">
        <v>450</v>
      </c>
      <c r="Q6235" s="2">
        <v>316.23</v>
      </c>
      <c r="R6235" s="2">
        <v>133.77000000000001</v>
      </c>
      <c r="S6235" t="s">
        <v>64</v>
      </c>
      <c r="T6235" t="s">
        <v>76</v>
      </c>
      <c r="U6235" t="s">
        <v>77</v>
      </c>
      <c r="V6235" t="s">
        <v>39</v>
      </c>
      <c r="W6235" t="s">
        <v>66</v>
      </c>
      <c r="X6235" t="s">
        <v>41</v>
      </c>
      <c r="Y6235" t="s">
        <v>56</v>
      </c>
      <c r="Z6235" t="s">
        <v>43</v>
      </c>
      <c r="AA6235" t="s">
        <v>44</v>
      </c>
      <c r="AB6235" t="s">
        <v>44</v>
      </c>
    </row>
    <row r="6236" spans="1:28" x14ac:dyDescent="0.25">
      <c r="A6236" t="s">
        <v>10969</v>
      </c>
      <c r="B6236" s="1">
        <v>45796</v>
      </c>
      <c r="C6236" t="s">
        <v>1850</v>
      </c>
      <c r="D6236" t="s">
        <v>1851</v>
      </c>
      <c r="E6236">
        <v>49</v>
      </c>
      <c r="F6236" t="s">
        <v>111</v>
      </c>
      <c r="G6236" t="s">
        <v>176</v>
      </c>
      <c r="H6236" t="s">
        <v>177</v>
      </c>
      <c r="I6236" t="s">
        <v>34</v>
      </c>
      <c r="J6236" t="s">
        <v>35</v>
      </c>
      <c r="K6236">
        <v>3</v>
      </c>
      <c r="L6236" s="2">
        <v>6500</v>
      </c>
      <c r="M6236">
        <v>0</v>
      </c>
      <c r="N6236" s="2">
        <v>19500</v>
      </c>
      <c r="O6236" s="2">
        <v>0</v>
      </c>
      <c r="P6236" s="2">
        <v>19500</v>
      </c>
      <c r="Q6236" s="2">
        <v>11095.07</v>
      </c>
      <c r="R6236" s="2">
        <v>8404.93</v>
      </c>
      <c r="S6236" t="s">
        <v>53</v>
      </c>
      <c r="T6236" t="s">
        <v>114</v>
      </c>
      <c r="U6236" t="s">
        <v>115</v>
      </c>
      <c r="V6236" t="s">
        <v>39</v>
      </c>
      <c r="W6236" t="s">
        <v>137</v>
      </c>
      <c r="X6236" t="s">
        <v>41</v>
      </c>
      <c r="Y6236" t="s">
        <v>56</v>
      </c>
      <c r="Z6236" t="s">
        <v>43</v>
      </c>
      <c r="AA6236" t="s">
        <v>44</v>
      </c>
      <c r="AB6236" t="s">
        <v>68</v>
      </c>
    </row>
    <row r="6237" spans="1:28" x14ac:dyDescent="0.25">
      <c r="A6237" t="s">
        <v>10970</v>
      </c>
      <c r="B6237" s="1">
        <v>45796</v>
      </c>
      <c r="C6237" t="s">
        <v>1565</v>
      </c>
      <c r="D6237" t="s">
        <v>1566</v>
      </c>
      <c r="E6237">
        <v>23</v>
      </c>
      <c r="F6237" t="s">
        <v>48</v>
      </c>
      <c r="G6237" t="s">
        <v>101</v>
      </c>
      <c r="H6237" t="s">
        <v>102</v>
      </c>
      <c r="I6237" t="s">
        <v>103</v>
      </c>
      <c r="J6237" t="s">
        <v>104</v>
      </c>
      <c r="K6237">
        <v>1</v>
      </c>
      <c r="L6237" s="2">
        <v>1800</v>
      </c>
      <c r="M6237">
        <v>15</v>
      </c>
      <c r="N6237" s="2">
        <v>1800</v>
      </c>
      <c r="O6237" s="2">
        <v>270</v>
      </c>
      <c r="P6237" s="2">
        <v>1530</v>
      </c>
      <c r="Q6237" s="2">
        <v>1082.31</v>
      </c>
      <c r="R6237" s="2">
        <v>447.69</v>
      </c>
      <c r="S6237" t="s">
        <v>64</v>
      </c>
      <c r="T6237" t="s">
        <v>163</v>
      </c>
      <c r="U6237" t="s">
        <v>164</v>
      </c>
      <c r="V6237" t="s">
        <v>39</v>
      </c>
      <c r="W6237" t="s">
        <v>92</v>
      </c>
      <c r="X6237" t="s">
        <v>41</v>
      </c>
      <c r="Y6237" t="s">
        <v>42</v>
      </c>
      <c r="Z6237" t="s">
        <v>43</v>
      </c>
      <c r="AA6237" t="s">
        <v>44</v>
      </c>
      <c r="AB6237" t="s">
        <v>44</v>
      </c>
    </row>
    <row r="6238" spans="1:28" x14ac:dyDescent="0.25">
      <c r="A6238" t="s">
        <v>10971</v>
      </c>
      <c r="B6238" s="1">
        <v>45796</v>
      </c>
      <c r="C6238" t="s">
        <v>5967</v>
      </c>
      <c r="D6238" t="s">
        <v>5968</v>
      </c>
      <c r="E6238">
        <v>28</v>
      </c>
      <c r="F6238" t="s">
        <v>111</v>
      </c>
      <c r="G6238" t="s">
        <v>227</v>
      </c>
      <c r="H6238" t="s">
        <v>228</v>
      </c>
      <c r="I6238" t="s">
        <v>74</v>
      </c>
      <c r="J6238" t="s">
        <v>75</v>
      </c>
      <c r="K6238">
        <v>1</v>
      </c>
      <c r="L6238" s="2">
        <v>1400</v>
      </c>
      <c r="M6238">
        <v>15</v>
      </c>
      <c r="N6238" s="2">
        <v>1400</v>
      </c>
      <c r="O6238" s="2">
        <v>210</v>
      </c>
      <c r="P6238" s="2">
        <v>1190</v>
      </c>
      <c r="Q6238" s="2">
        <v>769.52</v>
      </c>
      <c r="R6238" s="2">
        <v>420.48</v>
      </c>
      <c r="S6238" t="s">
        <v>53</v>
      </c>
      <c r="T6238" t="s">
        <v>222</v>
      </c>
      <c r="U6238" t="s">
        <v>38</v>
      </c>
      <c r="V6238" t="s">
        <v>39</v>
      </c>
      <c r="W6238" t="s">
        <v>83</v>
      </c>
      <c r="X6238" t="s">
        <v>97</v>
      </c>
      <c r="Y6238" t="s">
        <v>56</v>
      </c>
      <c r="Z6238" t="s">
        <v>107</v>
      </c>
      <c r="AA6238" t="s">
        <v>44</v>
      </c>
      <c r="AB6238" t="s">
        <v>44</v>
      </c>
    </row>
    <row r="6239" spans="1:28" x14ac:dyDescent="0.25">
      <c r="A6239" t="s">
        <v>10972</v>
      </c>
      <c r="B6239" s="1">
        <v>45796</v>
      </c>
      <c r="C6239" t="s">
        <v>5732</v>
      </c>
      <c r="D6239" t="s">
        <v>5733</v>
      </c>
      <c r="E6239">
        <v>60</v>
      </c>
      <c r="F6239" t="s">
        <v>31</v>
      </c>
      <c r="G6239" t="s">
        <v>366</v>
      </c>
      <c r="H6239" t="s">
        <v>367</v>
      </c>
      <c r="I6239" t="s">
        <v>34</v>
      </c>
      <c r="J6239" t="s">
        <v>130</v>
      </c>
      <c r="K6239">
        <v>1</v>
      </c>
      <c r="L6239" s="2">
        <v>14500</v>
      </c>
      <c r="M6239">
        <v>10</v>
      </c>
      <c r="N6239" s="2">
        <v>14500</v>
      </c>
      <c r="O6239" s="2">
        <v>1450</v>
      </c>
      <c r="P6239" s="2">
        <v>13050</v>
      </c>
      <c r="Q6239" s="2">
        <v>8883.19</v>
      </c>
      <c r="R6239" s="2">
        <v>4166.8100000000004</v>
      </c>
      <c r="S6239" t="s">
        <v>53</v>
      </c>
      <c r="T6239" t="s">
        <v>54</v>
      </c>
      <c r="U6239" t="s">
        <v>55</v>
      </c>
      <c r="V6239" t="s">
        <v>39</v>
      </c>
      <c r="W6239" t="s">
        <v>137</v>
      </c>
      <c r="X6239" t="s">
        <v>67</v>
      </c>
      <c r="Y6239" t="s">
        <v>42</v>
      </c>
      <c r="Z6239" t="s">
        <v>43</v>
      </c>
      <c r="AA6239" t="s">
        <v>44</v>
      </c>
      <c r="AB6239" t="s">
        <v>44</v>
      </c>
    </row>
    <row r="6240" spans="1:28" x14ac:dyDescent="0.25">
      <c r="A6240" t="s">
        <v>10973</v>
      </c>
      <c r="B6240" s="1">
        <v>45796</v>
      </c>
      <c r="C6240" t="s">
        <v>225</v>
      </c>
      <c r="D6240" t="s">
        <v>226</v>
      </c>
      <c r="E6240">
        <v>24</v>
      </c>
      <c r="F6240" t="s">
        <v>48</v>
      </c>
      <c r="G6240" t="s">
        <v>49</v>
      </c>
      <c r="H6240" t="s">
        <v>50</v>
      </c>
      <c r="I6240" t="s">
        <v>51</v>
      </c>
      <c r="J6240" t="s">
        <v>52</v>
      </c>
      <c r="K6240">
        <v>4</v>
      </c>
      <c r="L6240" s="2">
        <v>500</v>
      </c>
      <c r="M6240">
        <v>20</v>
      </c>
      <c r="N6240" s="2">
        <v>2000</v>
      </c>
      <c r="O6240" s="2">
        <v>400</v>
      </c>
      <c r="P6240" s="2">
        <v>1600</v>
      </c>
      <c r="Q6240" s="2">
        <v>1243.1400000000001</v>
      </c>
      <c r="R6240" s="2">
        <v>356.86</v>
      </c>
      <c r="S6240" t="s">
        <v>64</v>
      </c>
      <c r="T6240" t="s">
        <v>76</v>
      </c>
      <c r="U6240" t="s">
        <v>77</v>
      </c>
      <c r="V6240" t="s">
        <v>39</v>
      </c>
      <c r="W6240" t="s">
        <v>92</v>
      </c>
      <c r="X6240" t="s">
        <v>41</v>
      </c>
      <c r="Y6240" t="s">
        <v>56</v>
      </c>
      <c r="Z6240" t="s">
        <v>223</v>
      </c>
      <c r="AA6240" t="s">
        <v>44</v>
      </c>
      <c r="AB6240" t="s">
        <v>68</v>
      </c>
    </row>
    <row r="6241" spans="1:28" x14ac:dyDescent="0.25">
      <c r="A6241" t="s">
        <v>10974</v>
      </c>
      <c r="B6241" s="1">
        <v>45796</v>
      </c>
      <c r="C6241" t="s">
        <v>6313</v>
      </c>
      <c r="D6241" t="s">
        <v>6314</v>
      </c>
      <c r="E6241">
        <v>40</v>
      </c>
      <c r="F6241" t="s">
        <v>31</v>
      </c>
      <c r="G6241" t="s">
        <v>72</v>
      </c>
      <c r="H6241" t="s">
        <v>73</v>
      </c>
      <c r="I6241" t="s">
        <v>74</v>
      </c>
      <c r="J6241" t="s">
        <v>75</v>
      </c>
      <c r="K6241">
        <v>2</v>
      </c>
      <c r="L6241" s="2">
        <v>2200</v>
      </c>
      <c r="M6241">
        <v>10</v>
      </c>
      <c r="N6241" s="2">
        <v>4400</v>
      </c>
      <c r="O6241" s="2">
        <v>440</v>
      </c>
      <c r="P6241" s="2">
        <v>3960</v>
      </c>
      <c r="Q6241" s="2">
        <v>3028.81</v>
      </c>
      <c r="R6241" s="2">
        <v>931.19</v>
      </c>
      <c r="S6241" t="s">
        <v>53</v>
      </c>
      <c r="T6241" t="s">
        <v>37</v>
      </c>
      <c r="U6241" t="s">
        <v>38</v>
      </c>
      <c r="V6241" t="s">
        <v>39</v>
      </c>
      <c r="W6241" t="s">
        <v>92</v>
      </c>
      <c r="X6241" t="s">
        <v>41</v>
      </c>
      <c r="Y6241" t="s">
        <v>56</v>
      </c>
      <c r="Z6241" t="s">
        <v>43</v>
      </c>
      <c r="AA6241" t="s">
        <v>44</v>
      </c>
      <c r="AB6241" t="s">
        <v>44</v>
      </c>
    </row>
    <row r="6242" spans="1:28" x14ac:dyDescent="0.25">
      <c r="A6242" t="s">
        <v>10975</v>
      </c>
      <c r="B6242" s="1">
        <v>45796</v>
      </c>
      <c r="C6242" t="s">
        <v>9775</v>
      </c>
      <c r="D6242" t="s">
        <v>9776</v>
      </c>
      <c r="E6242">
        <v>28</v>
      </c>
      <c r="F6242" t="s">
        <v>31</v>
      </c>
      <c r="G6242" t="s">
        <v>207</v>
      </c>
      <c r="H6242" t="s">
        <v>208</v>
      </c>
      <c r="I6242" t="s">
        <v>34</v>
      </c>
      <c r="J6242" t="s">
        <v>143</v>
      </c>
      <c r="K6242">
        <v>1</v>
      </c>
      <c r="L6242" s="2">
        <v>18000</v>
      </c>
      <c r="M6242">
        <v>15</v>
      </c>
      <c r="N6242" s="2">
        <v>18000</v>
      </c>
      <c r="O6242" s="2">
        <v>2700</v>
      </c>
      <c r="P6242" s="2">
        <v>15300</v>
      </c>
      <c r="Q6242" s="2">
        <v>10546.51</v>
      </c>
      <c r="R6242" s="2">
        <v>4753.49</v>
      </c>
      <c r="S6242" t="s">
        <v>53</v>
      </c>
      <c r="T6242" t="s">
        <v>114</v>
      </c>
      <c r="U6242" t="s">
        <v>115</v>
      </c>
      <c r="V6242" t="s">
        <v>39</v>
      </c>
      <c r="W6242" t="s">
        <v>40</v>
      </c>
      <c r="X6242" t="s">
        <v>97</v>
      </c>
      <c r="Y6242" t="s">
        <v>56</v>
      </c>
      <c r="Z6242" t="s">
        <v>43</v>
      </c>
      <c r="AA6242" t="s">
        <v>44</v>
      </c>
      <c r="AB6242" t="s">
        <v>44</v>
      </c>
    </row>
    <row r="6243" spans="1:28" x14ac:dyDescent="0.25">
      <c r="A6243" t="s">
        <v>10976</v>
      </c>
      <c r="B6243" s="1">
        <v>45796</v>
      </c>
      <c r="C6243" t="s">
        <v>3594</v>
      </c>
      <c r="D6243" t="s">
        <v>3595</v>
      </c>
      <c r="E6243">
        <v>27</v>
      </c>
      <c r="F6243" t="s">
        <v>48</v>
      </c>
      <c r="G6243" t="s">
        <v>387</v>
      </c>
      <c r="H6243" t="s">
        <v>388</v>
      </c>
      <c r="I6243" t="s">
        <v>74</v>
      </c>
      <c r="J6243" t="s">
        <v>75</v>
      </c>
      <c r="K6243">
        <v>1</v>
      </c>
      <c r="L6243" s="2">
        <v>3200</v>
      </c>
      <c r="M6243">
        <v>10</v>
      </c>
      <c r="N6243" s="2">
        <v>3200</v>
      </c>
      <c r="O6243" s="2">
        <v>320</v>
      </c>
      <c r="P6243" s="2">
        <v>2880</v>
      </c>
      <c r="Q6243" s="2">
        <v>2222.56</v>
      </c>
      <c r="R6243" s="2">
        <v>657.44</v>
      </c>
      <c r="S6243" t="s">
        <v>64</v>
      </c>
      <c r="T6243" t="s">
        <v>96</v>
      </c>
      <c r="U6243" t="s">
        <v>96</v>
      </c>
      <c r="V6243" t="s">
        <v>39</v>
      </c>
      <c r="W6243" t="s">
        <v>83</v>
      </c>
      <c r="X6243" t="s">
        <v>41</v>
      </c>
      <c r="Y6243" t="s">
        <v>84</v>
      </c>
      <c r="Z6243" t="s">
        <v>43</v>
      </c>
      <c r="AA6243" t="s">
        <v>44</v>
      </c>
      <c r="AB6243" t="s">
        <v>44</v>
      </c>
    </row>
    <row r="6244" spans="1:28" x14ac:dyDescent="0.25">
      <c r="A6244" t="s">
        <v>10977</v>
      </c>
      <c r="B6244" s="1">
        <v>45796</v>
      </c>
      <c r="C6244" t="s">
        <v>9507</v>
      </c>
      <c r="D6244" t="s">
        <v>9508</v>
      </c>
      <c r="E6244">
        <v>51</v>
      </c>
      <c r="F6244" t="s">
        <v>31</v>
      </c>
      <c r="G6244" t="s">
        <v>207</v>
      </c>
      <c r="H6244" t="s">
        <v>208</v>
      </c>
      <c r="I6244" t="s">
        <v>34</v>
      </c>
      <c r="J6244" t="s">
        <v>143</v>
      </c>
      <c r="K6244">
        <v>1</v>
      </c>
      <c r="L6244" s="2">
        <v>18000</v>
      </c>
      <c r="M6244">
        <v>20</v>
      </c>
      <c r="N6244" s="2">
        <v>18000</v>
      </c>
      <c r="O6244" s="2">
        <v>3600</v>
      </c>
      <c r="P6244" s="2">
        <v>14400</v>
      </c>
      <c r="Q6244" s="2">
        <v>9674.64</v>
      </c>
      <c r="R6244" s="2">
        <v>4725.3599999999997</v>
      </c>
      <c r="S6244" t="s">
        <v>64</v>
      </c>
      <c r="T6244" t="s">
        <v>96</v>
      </c>
      <c r="U6244" t="s">
        <v>96</v>
      </c>
      <c r="V6244" t="s">
        <v>39</v>
      </c>
      <c r="W6244" t="s">
        <v>40</v>
      </c>
      <c r="X6244" t="s">
        <v>41</v>
      </c>
      <c r="Y6244" t="s">
        <v>56</v>
      </c>
      <c r="Z6244" t="s">
        <v>43</v>
      </c>
      <c r="AA6244" t="s">
        <v>44</v>
      </c>
      <c r="AB6244" t="s">
        <v>44</v>
      </c>
    </row>
    <row r="6245" spans="1:28" x14ac:dyDescent="0.25">
      <c r="A6245" t="s">
        <v>10978</v>
      </c>
      <c r="B6245" s="1">
        <v>45796</v>
      </c>
      <c r="C6245" t="s">
        <v>663</v>
      </c>
      <c r="D6245" t="s">
        <v>664</v>
      </c>
      <c r="E6245">
        <v>18</v>
      </c>
      <c r="F6245" t="s">
        <v>31</v>
      </c>
      <c r="G6245" t="s">
        <v>352</v>
      </c>
      <c r="H6245" t="s">
        <v>353</v>
      </c>
      <c r="I6245" t="s">
        <v>103</v>
      </c>
      <c r="J6245" t="s">
        <v>104</v>
      </c>
      <c r="K6245">
        <v>3</v>
      </c>
      <c r="L6245" s="2">
        <v>850</v>
      </c>
      <c r="M6245">
        <v>10</v>
      </c>
      <c r="N6245" s="2">
        <v>2550</v>
      </c>
      <c r="O6245" s="2">
        <v>255</v>
      </c>
      <c r="P6245" s="2">
        <v>2295</v>
      </c>
      <c r="Q6245" s="2">
        <v>1698.78</v>
      </c>
      <c r="R6245" s="2">
        <v>596.22</v>
      </c>
      <c r="S6245" t="s">
        <v>53</v>
      </c>
      <c r="T6245" t="s">
        <v>136</v>
      </c>
      <c r="U6245" t="s">
        <v>38</v>
      </c>
      <c r="V6245" t="s">
        <v>39</v>
      </c>
      <c r="W6245" t="s">
        <v>83</v>
      </c>
      <c r="X6245" t="s">
        <v>67</v>
      </c>
      <c r="Y6245" t="s">
        <v>42</v>
      </c>
      <c r="Z6245" t="s">
        <v>43</v>
      </c>
      <c r="AA6245" t="s">
        <v>44</v>
      </c>
      <c r="AB6245" t="s">
        <v>44</v>
      </c>
    </row>
    <row r="6246" spans="1:28" x14ac:dyDescent="0.25">
      <c r="A6246" t="s">
        <v>10979</v>
      </c>
      <c r="B6246" s="1">
        <v>45797</v>
      </c>
      <c r="C6246" t="s">
        <v>9465</v>
      </c>
      <c r="D6246" t="s">
        <v>9466</v>
      </c>
      <c r="E6246">
        <v>51</v>
      </c>
      <c r="F6246" t="s">
        <v>31</v>
      </c>
      <c r="G6246" t="s">
        <v>88</v>
      </c>
      <c r="H6246" t="s">
        <v>89</v>
      </c>
      <c r="I6246" t="s">
        <v>62</v>
      </c>
      <c r="J6246" t="s">
        <v>63</v>
      </c>
      <c r="K6246">
        <v>2</v>
      </c>
      <c r="L6246" s="2">
        <v>4200</v>
      </c>
      <c r="M6246">
        <v>15</v>
      </c>
      <c r="N6246" s="2">
        <v>8400</v>
      </c>
      <c r="O6246" s="2">
        <v>1260</v>
      </c>
      <c r="P6246" s="2">
        <v>7140</v>
      </c>
      <c r="Q6246" s="2">
        <v>5285.82</v>
      </c>
      <c r="R6246" s="2">
        <v>1854.18</v>
      </c>
      <c r="S6246" t="s">
        <v>53</v>
      </c>
      <c r="T6246" t="s">
        <v>90</v>
      </c>
      <c r="U6246" t="s">
        <v>91</v>
      </c>
      <c r="V6246" t="s">
        <v>39</v>
      </c>
      <c r="W6246" t="s">
        <v>83</v>
      </c>
      <c r="X6246" t="s">
        <v>97</v>
      </c>
      <c r="Y6246" t="s">
        <v>56</v>
      </c>
      <c r="Z6246" t="s">
        <v>43</v>
      </c>
      <c r="AA6246" t="s">
        <v>44</v>
      </c>
      <c r="AB6246" t="s">
        <v>44</v>
      </c>
    </row>
    <row r="6247" spans="1:28" x14ac:dyDescent="0.25">
      <c r="A6247" t="s">
        <v>10980</v>
      </c>
      <c r="B6247" s="1">
        <v>45797</v>
      </c>
      <c r="C6247" t="s">
        <v>3687</v>
      </c>
      <c r="D6247" t="s">
        <v>3688</v>
      </c>
      <c r="E6247">
        <v>60</v>
      </c>
      <c r="F6247" t="s">
        <v>31</v>
      </c>
      <c r="G6247" t="s">
        <v>387</v>
      </c>
      <c r="H6247" t="s">
        <v>388</v>
      </c>
      <c r="I6247" t="s">
        <v>74</v>
      </c>
      <c r="J6247" t="s">
        <v>75</v>
      </c>
      <c r="K6247">
        <v>2</v>
      </c>
      <c r="L6247" s="2">
        <v>3200</v>
      </c>
      <c r="M6247">
        <v>15</v>
      </c>
      <c r="N6247" s="2">
        <v>6400</v>
      </c>
      <c r="O6247" s="2">
        <v>960</v>
      </c>
      <c r="P6247" s="2">
        <v>5440</v>
      </c>
      <c r="Q6247" s="2">
        <v>4204.59</v>
      </c>
      <c r="R6247" s="2">
        <v>1235.4100000000001</v>
      </c>
      <c r="S6247" t="s">
        <v>36</v>
      </c>
      <c r="T6247" t="s">
        <v>105</v>
      </c>
      <c r="U6247" t="s">
        <v>106</v>
      </c>
      <c r="V6247" t="s">
        <v>39</v>
      </c>
      <c r="W6247" t="s">
        <v>66</v>
      </c>
      <c r="X6247" t="s">
        <v>97</v>
      </c>
      <c r="Y6247" t="s">
        <v>56</v>
      </c>
      <c r="Z6247" t="s">
        <v>223</v>
      </c>
      <c r="AA6247" t="s">
        <v>44</v>
      </c>
      <c r="AB6247" t="s">
        <v>44</v>
      </c>
    </row>
    <row r="6248" spans="1:28" x14ac:dyDescent="0.25">
      <c r="A6248" t="s">
        <v>10981</v>
      </c>
      <c r="B6248" s="1">
        <v>45797</v>
      </c>
      <c r="C6248" t="s">
        <v>4801</v>
      </c>
      <c r="D6248" t="s">
        <v>4802</v>
      </c>
      <c r="E6248">
        <v>41</v>
      </c>
      <c r="F6248" t="s">
        <v>31</v>
      </c>
      <c r="G6248" t="s">
        <v>88</v>
      </c>
      <c r="H6248" t="s">
        <v>89</v>
      </c>
      <c r="I6248" t="s">
        <v>62</v>
      </c>
      <c r="J6248" t="s">
        <v>63</v>
      </c>
      <c r="K6248">
        <v>2</v>
      </c>
      <c r="L6248" s="2">
        <v>4200</v>
      </c>
      <c r="M6248">
        <v>15</v>
      </c>
      <c r="N6248" s="2">
        <v>8400</v>
      </c>
      <c r="O6248" s="2">
        <v>1260</v>
      </c>
      <c r="P6248" s="2">
        <v>7140</v>
      </c>
      <c r="Q6248" s="2">
        <v>4458.3999999999996</v>
      </c>
      <c r="R6248" s="2">
        <v>2681.6</v>
      </c>
      <c r="S6248" t="s">
        <v>53</v>
      </c>
      <c r="T6248" t="s">
        <v>407</v>
      </c>
      <c r="U6248" t="s">
        <v>408</v>
      </c>
      <c r="V6248" t="s">
        <v>39</v>
      </c>
      <c r="W6248" t="s">
        <v>124</v>
      </c>
      <c r="X6248" t="s">
        <v>97</v>
      </c>
      <c r="Y6248" t="s">
        <v>42</v>
      </c>
      <c r="Z6248" t="s">
        <v>43</v>
      </c>
      <c r="AA6248" t="s">
        <v>44</v>
      </c>
      <c r="AB6248" t="s">
        <v>44</v>
      </c>
    </row>
    <row r="6249" spans="1:28" x14ac:dyDescent="0.25">
      <c r="A6249" t="s">
        <v>10982</v>
      </c>
      <c r="B6249" s="1">
        <v>45797</v>
      </c>
      <c r="C6249" t="s">
        <v>2787</v>
      </c>
      <c r="D6249" t="s">
        <v>2788</v>
      </c>
      <c r="E6249">
        <v>38</v>
      </c>
      <c r="F6249" t="s">
        <v>48</v>
      </c>
      <c r="G6249" t="s">
        <v>298</v>
      </c>
      <c r="H6249" t="s">
        <v>299</v>
      </c>
      <c r="I6249" t="s">
        <v>103</v>
      </c>
      <c r="J6249" t="s">
        <v>104</v>
      </c>
      <c r="K6249">
        <v>1</v>
      </c>
      <c r="L6249" s="2">
        <v>700</v>
      </c>
      <c r="M6249">
        <v>5</v>
      </c>
      <c r="N6249" s="2">
        <v>700</v>
      </c>
      <c r="O6249" s="2">
        <v>35</v>
      </c>
      <c r="P6249" s="2">
        <v>665</v>
      </c>
      <c r="Q6249" s="2">
        <v>522.37</v>
      </c>
      <c r="R6249" s="2">
        <v>142.63</v>
      </c>
      <c r="S6249" t="s">
        <v>64</v>
      </c>
      <c r="T6249" t="s">
        <v>407</v>
      </c>
      <c r="U6249" t="s">
        <v>408</v>
      </c>
      <c r="V6249" t="s">
        <v>39</v>
      </c>
      <c r="W6249" t="s">
        <v>66</v>
      </c>
      <c r="X6249" t="s">
        <v>97</v>
      </c>
      <c r="Y6249" t="s">
        <v>56</v>
      </c>
      <c r="Z6249" t="s">
        <v>508</v>
      </c>
      <c r="AA6249" t="s">
        <v>44</v>
      </c>
      <c r="AB6249" t="s">
        <v>44</v>
      </c>
    </row>
    <row r="6250" spans="1:28" x14ac:dyDescent="0.25">
      <c r="A6250" t="s">
        <v>10983</v>
      </c>
      <c r="B6250" s="1">
        <v>45798</v>
      </c>
      <c r="C6250" t="s">
        <v>6921</v>
      </c>
      <c r="D6250" t="s">
        <v>6922</v>
      </c>
      <c r="E6250">
        <v>53</v>
      </c>
      <c r="F6250" t="s">
        <v>48</v>
      </c>
      <c r="G6250" t="s">
        <v>168</v>
      </c>
      <c r="H6250" t="s">
        <v>169</v>
      </c>
      <c r="I6250" t="s">
        <v>62</v>
      </c>
      <c r="J6250" t="s">
        <v>143</v>
      </c>
      <c r="K6250">
        <v>2</v>
      </c>
      <c r="L6250" s="2">
        <v>1800</v>
      </c>
      <c r="M6250">
        <v>10</v>
      </c>
      <c r="N6250" s="2">
        <v>3600</v>
      </c>
      <c r="O6250" s="2">
        <v>360</v>
      </c>
      <c r="P6250" s="2">
        <v>3240</v>
      </c>
      <c r="Q6250" s="2">
        <v>1803.61</v>
      </c>
      <c r="R6250" s="2">
        <v>1436.39</v>
      </c>
      <c r="S6250" t="s">
        <v>53</v>
      </c>
      <c r="T6250" t="s">
        <v>290</v>
      </c>
      <c r="U6250" t="s">
        <v>291</v>
      </c>
      <c r="V6250" t="s">
        <v>39</v>
      </c>
      <c r="W6250" t="s">
        <v>83</v>
      </c>
      <c r="X6250" t="s">
        <v>41</v>
      </c>
      <c r="Y6250" t="s">
        <v>56</v>
      </c>
      <c r="Z6250" t="s">
        <v>223</v>
      </c>
      <c r="AA6250" t="s">
        <v>44</v>
      </c>
      <c r="AB6250" t="s">
        <v>44</v>
      </c>
    </row>
    <row r="6251" spans="1:28" x14ac:dyDescent="0.25">
      <c r="A6251" t="s">
        <v>10984</v>
      </c>
      <c r="B6251" s="1">
        <v>45798</v>
      </c>
      <c r="C6251" t="s">
        <v>3167</v>
      </c>
      <c r="D6251" t="s">
        <v>3168</v>
      </c>
      <c r="E6251">
        <v>19</v>
      </c>
      <c r="F6251" t="s">
        <v>48</v>
      </c>
      <c r="G6251" t="s">
        <v>141</v>
      </c>
      <c r="H6251" t="s">
        <v>142</v>
      </c>
      <c r="I6251" t="s">
        <v>74</v>
      </c>
      <c r="J6251" t="s">
        <v>143</v>
      </c>
      <c r="K6251">
        <v>3</v>
      </c>
      <c r="L6251" s="2">
        <v>900</v>
      </c>
      <c r="M6251">
        <v>0</v>
      </c>
      <c r="N6251" s="2">
        <v>2700</v>
      </c>
      <c r="O6251" s="2">
        <v>0</v>
      </c>
      <c r="P6251" s="2">
        <v>2700</v>
      </c>
      <c r="Q6251" s="2">
        <v>2083.4499999999998</v>
      </c>
      <c r="R6251" s="2">
        <v>616.54999999999995</v>
      </c>
      <c r="S6251" t="s">
        <v>53</v>
      </c>
      <c r="T6251" t="s">
        <v>76</v>
      </c>
      <c r="U6251" t="s">
        <v>77</v>
      </c>
      <c r="V6251" t="s">
        <v>39</v>
      </c>
      <c r="W6251" t="s">
        <v>66</v>
      </c>
      <c r="X6251" t="s">
        <v>97</v>
      </c>
      <c r="Y6251" t="s">
        <v>56</v>
      </c>
      <c r="Z6251" t="s">
        <v>43</v>
      </c>
      <c r="AA6251" t="s">
        <v>44</v>
      </c>
      <c r="AB6251" t="s">
        <v>44</v>
      </c>
    </row>
    <row r="6252" spans="1:28" x14ac:dyDescent="0.25">
      <c r="A6252" t="s">
        <v>10985</v>
      </c>
      <c r="B6252" s="1">
        <v>45798</v>
      </c>
      <c r="C6252" t="s">
        <v>5591</v>
      </c>
      <c r="D6252" t="s">
        <v>5592</v>
      </c>
      <c r="E6252">
        <v>19</v>
      </c>
      <c r="F6252" t="s">
        <v>31</v>
      </c>
      <c r="G6252" t="s">
        <v>197</v>
      </c>
      <c r="H6252" t="s">
        <v>198</v>
      </c>
      <c r="I6252" t="s">
        <v>74</v>
      </c>
      <c r="J6252" t="s">
        <v>75</v>
      </c>
      <c r="K6252">
        <v>4</v>
      </c>
      <c r="L6252" s="2">
        <v>2600</v>
      </c>
      <c r="M6252">
        <v>15</v>
      </c>
      <c r="N6252" s="2">
        <v>10400</v>
      </c>
      <c r="O6252" s="2">
        <v>1560</v>
      </c>
      <c r="P6252" s="2">
        <v>8840</v>
      </c>
      <c r="Q6252" s="2">
        <v>5675.68</v>
      </c>
      <c r="R6252" s="2">
        <v>3164.32</v>
      </c>
      <c r="S6252" t="s">
        <v>36</v>
      </c>
      <c r="T6252" t="s">
        <v>105</v>
      </c>
      <c r="U6252" t="s">
        <v>106</v>
      </c>
      <c r="V6252" t="s">
        <v>39</v>
      </c>
      <c r="W6252" t="s">
        <v>66</v>
      </c>
      <c r="X6252" t="s">
        <v>97</v>
      </c>
      <c r="Y6252" t="s">
        <v>42</v>
      </c>
      <c r="Z6252" t="s">
        <v>43</v>
      </c>
      <c r="AA6252" t="s">
        <v>44</v>
      </c>
      <c r="AB6252" t="s">
        <v>68</v>
      </c>
    </row>
    <row r="6253" spans="1:28" x14ac:dyDescent="0.25">
      <c r="A6253" t="s">
        <v>10986</v>
      </c>
      <c r="B6253" s="1">
        <v>45798</v>
      </c>
      <c r="C6253" t="s">
        <v>313</v>
      </c>
      <c r="D6253" t="s">
        <v>314</v>
      </c>
      <c r="E6253">
        <v>25</v>
      </c>
      <c r="F6253" t="s">
        <v>111</v>
      </c>
      <c r="G6253" t="s">
        <v>128</v>
      </c>
      <c r="H6253" t="s">
        <v>129</v>
      </c>
      <c r="I6253" t="s">
        <v>74</v>
      </c>
      <c r="J6253" t="s">
        <v>130</v>
      </c>
      <c r="K6253">
        <v>2</v>
      </c>
      <c r="L6253" s="2">
        <v>1700</v>
      </c>
      <c r="M6253">
        <v>15</v>
      </c>
      <c r="N6253" s="2">
        <v>3400</v>
      </c>
      <c r="O6253" s="2">
        <v>510</v>
      </c>
      <c r="P6253" s="2">
        <v>2890</v>
      </c>
      <c r="Q6253" s="2">
        <v>2062.1999999999998</v>
      </c>
      <c r="R6253" s="2">
        <v>827.8</v>
      </c>
      <c r="S6253" t="s">
        <v>53</v>
      </c>
      <c r="T6253" t="s">
        <v>37</v>
      </c>
      <c r="U6253" t="s">
        <v>38</v>
      </c>
      <c r="V6253" t="s">
        <v>39</v>
      </c>
      <c r="W6253" t="s">
        <v>92</v>
      </c>
      <c r="X6253" t="s">
        <v>97</v>
      </c>
      <c r="Y6253" t="s">
        <v>56</v>
      </c>
      <c r="Z6253" t="s">
        <v>107</v>
      </c>
      <c r="AA6253" t="s">
        <v>44</v>
      </c>
      <c r="AB6253" t="s">
        <v>44</v>
      </c>
    </row>
    <row r="6254" spans="1:28" x14ac:dyDescent="0.25">
      <c r="A6254" t="s">
        <v>10987</v>
      </c>
      <c r="B6254" s="1">
        <v>45798</v>
      </c>
      <c r="C6254" t="s">
        <v>1935</v>
      </c>
      <c r="D6254" t="s">
        <v>1936</v>
      </c>
      <c r="E6254">
        <v>46</v>
      </c>
      <c r="F6254" t="s">
        <v>48</v>
      </c>
      <c r="G6254" t="s">
        <v>88</v>
      </c>
      <c r="H6254" t="s">
        <v>89</v>
      </c>
      <c r="I6254" t="s">
        <v>62</v>
      </c>
      <c r="J6254" t="s">
        <v>63</v>
      </c>
      <c r="K6254">
        <v>3</v>
      </c>
      <c r="L6254" s="2">
        <v>4200</v>
      </c>
      <c r="M6254">
        <v>5</v>
      </c>
      <c r="N6254" s="2">
        <v>12600</v>
      </c>
      <c r="O6254" s="2">
        <v>630</v>
      </c>
      <c r="P6254" s="2">
        <v>11970</v>
      </c>
      <c r="Q6254" s="2">
        <v>8193.1200000000008</v>
      </c>
      <c r="R6254" s="2">
        <v>3776.88</v>
      </c>
      <c r="S6254" t="s">
        <v>53</v>
      </c>
      <c r="T6254" t="s">
        <v>290</v>
      </c>
      <c r="U6254" t="s">
        <v>291</v>
      </c>
      <c r="V6254" t="s">
        <v>39</v>
      </c>
      <c r="W6254" t="s">
        <v>92</v>
      </c>
      <c r="X6254" t="s">
        <v>67</v>
      </c>
      <c r="Y6254" t="s">
        <v>42</v>
      </c>
      <c r="Z6254" t="s">
        <v>43</v>
      </c>
      <c r="AA6254" t="s">
        <v>68</v>
      </c>
      <c r="AB6254" t="s">
        <v>44</v>
      </c>
    </row>
    <row r="6255" spans="1:28" x14ac:dyDescent="0.25">
      <c r="A6255" t="s">
        <v>10988</v>
      </c>
      <c r="B6255" s="1">
        <v>45798</v>
      </c>
      <c r="C6255" t="s">
        <v>4106</v>
      </c>
      <c r="D6255" t="s">
        <v>4107</v>
      </c>
      <c r="E6255">
        <v>48</v>
      </c>
      <c r="F6255" t="s">
        <v>48</v>
      </c>
      <c r="G6255" t="s">
        <v>49</v>
      </c>
      <c r="H6255" t="s">
        <v>50</v>
      </c>
      <c r="I6255" t="s">
        <v>51</v>
      </c>
      <c r="J6255" t="s">
        <v>52</v>
      </c>
      <c r="K6255">
        <v>1</v>
      </c>
      <c r="L6255" s="2">
        <v>500</v>
      </c>
      <c r="M6255">
        <v>0</v>
      </c>
      <c r="N6255" s="2">
        <v>500</v>
      </c>
      <c r="O6255" s="2">
        <v>0</v>
      </c>
      <c r="P6255" s="2">
        <v>500</v>
      </c>
      <c r="Q6255" s="2">
        <v>329.67</v>
      </c>
      <c r="R6255" s="2">
        <v>170.33</v>
      </c>
      <c r="S6255" t="s">
        <v>53</v>
      </c>
      <c r="T6255" t="s">
        <v>90</v>
      </c>
      <c r="U6255" t="s">
        <v>91</v>
      </c>
      <c r="V6255" t="s">
        <v>39</v>
      </c>
      <c r="W6255" t="s">
        <v>66</v>
      </c>
      <c r="X6255" t="s">
        <v>67</v>
      </c>
      <c r="Y6255" t="s">
        <v>42</v>
      </c>
      <c r="Z6255" t="s">
        <v>508</v>
      </c>
      <c r="AA6255" t="s">
        <v>44</v>
      </c>
      <c r="AB6255" t="s">
        <v>44</v>
      </c>
    </row>
    <row r="6256" spans="1:28" x14ac:dyDescent="0.25">
      <c r="A6256" t="s">
        <v>10989</v>
      </c>
      <c r="B6256" s="1">
        <v>45798</v>
      </c>
      <c r="C6256" t="s">
        <v>9285</v>
      </c>
      <c r="D6256" t="s">
        <v>9286</v>
      </c>
      <c r="E6256">
        <v>44</v>
      </c>
      <c r="F6256" t="s">
        <v>48</v>
      </c>
      <c r="G6256" t="s">
        <v>366</v>
      </c>
      <c r="H6256" t="s">
        <v>367</v>
      </c>
      <c r="I6256" t="s">
        <v>34</v>
      </c>
      <c r="J6256" t="s">
        <v>130</v>
      </c>
      <c r="K6256">
        <v>1</v>
      </c>
      <c r="L6256" s="2">
        <v>14500</v>
      </c>
      <c r="M6256">
        <v>10</v>
      </c>
      <c r="N6256" s="2">
        <v>14500</v>
      </c>
      <c r="O6256" s="2">
        <v>1450</v>
      </c>
      <c r="P6256" s="2">
        <v>13050</v>
      </c>
      <c r="Q6256" s="2">
        <v>7594.96</v>
      </c>
      <c r="R6256" s="2">
        <v>5455.04</v>
      </c>
      <c r="S6256" t="s">
        <v>53</v>
      </c>
      <c r="T6256" t="s">
        <v>54</v>
      </c>
      <c r="U6256" t="s">
        <v>55</v>
      </c>
      <c r="V6256" t="s">
        <v>39</v>
      </c>
      <c r="W6256" t="s">
        <v>124</v>
      </c>
      <c r="X6256" t="s">
        <v>67</v>
      </c>
      <c r="Y6256" t="s">
        <v>84</v>
      </c>
      <c r="Z6256" t="s">
        <v>223</v>
      </c>
      <c r="AA6256" t="s">
        <v>44</v>
      </c>
      <c r="AB6256" t="s">
        <v>44</v>
      </c>
    </row>
    <row r="6257" spans="1:28" x14ac:dyDescent="0.25">
      <c r="A6257" t="s">
        <v>10990</v>
      </c>
      <c r="B6257" s="1">
        <v>45798</v>
      </c>
      <c r="C6257" t="s">
        <v>8447</v>
      </c>
      <c r="D6257" t="s">
        <v>8448</v>
      </c>
      <c r="E6257">
        <v>25</v>
      </c>
      <c r="F6257" t="s">
        <v>111</v>
      </c>
      <c r="G6257" t="s">
        <v>148</v>
      </c>
      <c r="H6257" t="s">
        <v>149</v>
      </c>
      <c r="I6257" t="s">
        <v>74</v>
      </c>
      <c r="J6257" t="s">
        <v>130</v>
      </c>
      <c r="K6257">
        <v>1</v>
      </c>
      <c r="L6257" s="2">
        <v>3500</v>
      </c>
      <c r="M6257">
        <v>5</v>
      </c>
      <c r="N6257" s="2">
        <v>3500</v>
      </c>
      <c r="O6257" s="2">
        <v>175</v>
      </c>
      <c r="P6257" s="2">
        <v>3325</v>
      </c>
      <c r="Q6257" s="2">
        <v>2433.44</v>
      </c>
      <c r="R6257" s="2">
        <v>891.56</v>
      </c>
      <c r="S6257" t="s">
        <v>64</v>
      </c>
      <c r="T6257" t="s">
        <v>407</v>
      </c>
      <c r="U6257" t="s">
        <v>408</v>
      </c>
      <c r="V6257" t="s">
        <v>39</v>
      </c>
      <c r="W6257" t="s">
        <v>66</v>
      </c>
      <c r="X6257" t="s">
        <v>67</v>
      </c>
      <c r="Y6257" t="s">
        <v>56</v>
      </c>
      <c r="Z6257" t="s">
        <v>43</v>
      </c>
      <c r="AA6257" t="s">
        <v>44</v>
      </c>
      <c r="AB6257" t="s">
        <v>44</v>
      </c>
    </row>
    <row r="6258" spans="1:28" x14ac:dyDescent="0.25">
      <c r="A6258" t="s">
        <v>10991</v>
      </c>
      <c r="B6258" s="1">
        <v>45798</v>
      </c>
      <c r="C6258" t="s">
        <v>10992</v>
      </c>
      <c r="D6258" t="s">
        <v>10993</v>
      </c>
      <c r="E6258">
        <v>53</v>
      </c>
      <c r="F6258" t="s">
        <v>111</v>
      </c>
      <c r="G6258" t="s">
        <v>243</v>
      </c>
      <c r="H6258" t="s">
        <v>244</v>
      </c>
      <c r="I6258" t="s">
        <v>103</v>
      </c>
      <c r="J6258" t="s">
        <v>104</v>
      </c>
      <c r="K6258">
        <v>2</v>
      </c>
      <c r="L6258" s="2">
        <v>450</v>
      </c>
      <c r="M6258">
        <v>20</v>
      </c>
      <c r="N6258" s="2">
        <v>900</v>
      </c>
      <c r="O6258" s="2">
        <v>180</v>
      </c>
      <c r="P6258" s="2">
        <v>720</v>
      </c>
      <c r="Q6258" s="2">
        <v>568.29999999999995</v>
      </c>
      <c r="R6258" s="2">
        <v>151.69999999999999</v>
      </c>
      <c r="S6258" t="s">
        <v>53</v>
      </c>
      <c r="T6258" t="s">
        <v>96</v>
      </c>
      <c r="U6258" t="s">
        <v>96</v>
      </c>
      <c r="V6258" t="s">
        <v>39</v>
      </c>
      <c r="W6258" t="s">
        <v>40</v>
      </c>
      <c r="X6258" t="s">
        <v>41</v>
      </c>
      <c r="Y6258" t="s">
        <v>56</v>
      </c>
      <c r="Z6258" t="s">
        <v>144</v>
      </c>
      <c r="AA6258" t="s">
        <v>44</v>
      </c>
      <c r="AB6258" t="s">
        <v>44</v>
      </c>
    </row>
    <row r="6259" spans="1:28" x14ac:dyDescent="0.25">
      <c r="A6259" t="s">
        <v>10994</v>
      </c>
      <c r="B6259" s="1">
        <v>45798</v>
      </c>
      <c r="C6259" t="s">
        <v>310</v>
      </c>
      <c r="D6259" t="s">
        <v>311</v>
      </c>
      <c r="E6259">
        <v>48</v>
      </c>
      <c r="F6259" t="s">
        <v>48</v>
      </c>
      <c r="G6259" t="s">
        <v>243</v>
      </c>
      <c r="H6259" t="s">
        <v>244</v>
      </c>
      <c r="I6259" t="s">
        <v>103</v>
      </c>
      <c r="J6259" t="s">
        <v>104</v>
      </c>
      <c r="K6259">
        <v>1</v>
      </c>
      <c r="L6259" s="2">
        <v>450</v>
      </c>
      <c r="M6259">
        <v>10</v>
      </c>
      <c r="N6259" s="2">
        <v>450</v>
      </c>
      <c r="O6259" s="2">
        <v>45</v>
      </c>
      <c r="P6259" s="2">
        <v>405</v>
      </c>
      <c r="Q6259" s="2">
        <v>317.38</v>
      </c>
      <c r="R6259" s="2">
        <v>87.62</v>
      </c>
      <c r="S6259" t="s">
        <v>64</v>
      </c>
      <c r="T6259" t="s">
        <v>90</v>
      </c>
      <c r="U6259" t="s">
        <v>91</v>
      </c>
      <c r="V6259" t="s">
        <v>39</v>
      </c>
      <c r="W6259" t="s">
        <v>137</v>
      </c>
      <c r="X6259" t="s">
        <v>67</v>
      </c>
      <c r="Y6259" t="s">
        <v>56</v>
      </c>
      <c r="Z6259" t="s">
        <v>43</v>
      </c>
      <c r="AA6259" t="s">
        <v>44</v>
      </c>
      <c r="AB6259" t="s">
        <v>44</v>
      </c>
    </row>
    <row r="6260" spans="1:28" x14ac:dyDescent="0.25">
      <c r="A6260" t="s">
        <v>10995</v>
      </c>
      <c r="B6260" s="1">
        <v>45798</v>
      </c>
      <c r="C6260" t="s">
        <v>10909</v>
      </c>
      <c r="D6260" t="s">
        <v>10910</v>
      </c>
      <c r="E6260">
        <v>47</v>
      </c>
      <c r="F6260" t="s">
        <v>48</v>
      </c>
      <c r="G6260" t="s">
        <v>273</v>
      </c>
      <c r="H6260" t="s">
        <v>274</v>
      </c>
      <c r="I6260" t="s">
        <v>51</v>
      </c>
      <c r="J6260" t="s">
        <v>52</v>
      </c>
      <c r="K6260">
        <v>2</v>
      </c>
      <c r="L6260" s="2">
        <v>250</v>
      </c>
      <c r="M6260">
        <v>15</v>
      </c>
      <c r="N6260" s="2">
        <v>500</v>
      </c>
      <c r="O6260" s="2">
        <v>75</v>
      </c>
      <c r="P6260" s="2">
        <v>425</v>
      </c>
      <c r="Q6260" s="2">
        <v>247.08</v>
      </c>
      <c r="R6260" s="2">
        <v>177.92</v>
      </c>
      <c r="S6260" t="s">
        <v>53</v>
      </c>
      <c r="T6260" t="s">
        <v>290</v>
      </c>
      <c r="U6260" t="s">
        <v>291</v>
      </c>
      <c r="V6260" t="s">
        <v>39</v>
      </c>
      <c r="W6260" t="s">
        <v>92</v>
      </c>
      <c r="X6260" t="s">
        <v>97</v>
      </c>
      <c r="Y6260" t="s">
        <v>56</v>
      </c>
      <c r="Z6260" t="s">
        <v>107</v>
      </c>
      <c r="AA6260" t="s">
        <v>44</v>
      </c>
      <c r="AB6260" t="s">
        <v>44</v>
      </c>
    </row>
    <row r="6261" spans="1:28" x14ac:dyDescent="0.25">
      <c r="A6261" t="s">
        <v>10996</v>
      </c>
      <c r="B6261" s="1">
        <v>45798</v>
      </c>
      <c r="C6261" t="s">
        <v>4883</v>
      </c>
      <c r="D6261" t="s">
        <v>4884</v>
      </c>
      <c r="E6261">
        <v>59</v>
      </c>
      <c r="F6261" t="s">
        <v>48</v>
      </c>
      <c r="G6261" t="s">
        <v>128</v>
      </c>
      <c r="H6261" t="s">
        <v>129</v>
      </c>
      <c r="I6261" t="s">
        <v>74</v>
      </c>
      <c r="J6261" t="s">
        <v>130</v>
      </c>
      <c r="K6261">
        <v>1</v>
      </c>
      <c r="L6261" s="2">
        <v>1700</v>
      </c>
      <c r="M6261">
        <v>5</v>
      </c>
      <c r="N6261" s="2">
        <v>1700</v>
      </c>
      <c r="O6261" s="2">
        <v>85</v>
      </c>
      <c r="P6261" s="2">
        <v>1615</v>
      </c>
      <c r="Q6261" s="2">
        <v>965.74</v>
      </c>
      <c r="R6261" s="2">
        <v>649.26</v>
      </c>
      <c r="S6261" t="s">
        <v>64</v>
      </c>
      <c r="T6261" t="s">
        <v>578</v>
      </c>
      <c r="U6261" t="s">
        <v>579</v>
      </c>
      <c r="V6261" t="s">
        <v>39</v>
      </c>
      <c r="W6261" t="s">
        <v>124</v>
      </c>
      <c r="X6261" t="s">
        <v>41</v>
      </c>
      <c r="Y6261" t="s">
        <v>84</v>
      </c>
      <c r="Z6261" t="s">
        <v>43</v>
      </c>
      <c r="AA6261" t="s">
        <v>44</v>
      </c>
      <c r="AB6261" t="s">
        <v>44</v>
      </c>
    </row>
    <row r="6262" spans="1:28" x14ac:dyDescent="0.25">
      <c r="A6262" t="s">
        <v>10997</v>
      </c>
      <c r="B6262" s="1">
        <v>45798</v>
      </c>
      <c r="C6262" t="s">
        <v>4374</v>
      </c>
      <c r="D6262" t="s">
        <v>4375</v>
      </c>
      <c r="E6262">
        <v>21</v>
      </c>
      <c r="F6262" t="s">
        <v>31</v>
      </c>
      <c r="G6262" t="s">
        <v>298</v>
      </c>
      <c r="H6262" t="s">
        <v>299</v>
      </c>
      <c r="I6262" t="s">
        <v>103</v>
      </c>
      <c r="J6262" t="s">
        <v>104</v>
      </c>
      <c r="K6262">
        <v>1</v>
      </c>
      <c r="L6262" s="2">
        <v>700</v>
      </c>
      <c r="M6262">
        <v>0</v>
      </c>
      <c r="N6262" s="2">
        <v>700</v>
      </c>
      <c r="O6262" s="2">
        <v>0</v>
      </c>
      <c r="P6262" s="2">
        <v>700</v>
      </c>
      <c r="Q6262" s="2">
        <v>433.73</v>
      </c>
      <c r="R6262" s="2">
        <v>266.27</v>
      </c>
      <c r="S6262" t="s">
        <v>53</v>
      </c>
      <c r="T6262" t="s">
        <v>163</v>
      </c>
      <c r="U6262" t="s">
        <v>164</v>
      </c>
      <c r="V6262" t="s">
        <v>39</v>
      </c>
      <c r="W6262" t="s">
        <v>124</v>
      </c>
      <c r="X6262" t="s">
        <v>41</v>
      </c>
      <c r="Y6262" t="s">
        <v>42</v>
      </c>
      <c r="Z6262" t="s">
        <v>43</v>
      </c>
      <c r="AA6262" t="s">
        <v>44</v>
      </c>
      <c r="AB6262" t="s">
        <v>44</v>
      </c>
    </row>
    <row r="6263" spans="1:28" x14ac:dyDescent="0.25">
      <c r="A6263" t="s">
        <v>10998</v>
      </c>
      <c r="B6263" s="1">
        <v>45799</v>
      </c>
      <c r="C6263" t="s">
        <v>5882</v>
      </c>
      <c r="D6263" t="s">
        <v>5883</v>
      </c>
      <c r="E6263">
        <v>57</v>
      </c>
      <c r="F6263" t="s">
        <v>31</v>
      </c>
      <c r="G6263" t="s">
        <v>212</v>
      </c>
      <c r="H6263" t="s">
        <v>213</v>
      </c>
      <c r="I6263" t="s">
        <v>51</v>
      </c>
      <c r="J6263" t="s">
        <v>52</v>
      </c>
      <c r="K6263">
        <v>1</v>
      </c>
      <c r="L6263" s="2">
        <v>400</v>
      </c>
      <c r="M6263">
        <v>15</v>
      </c>
      <c r="N6263" s="2">
        <v>400</v>
      </c>
      <c r="O6263" s="2">
        <v>60</v>
      </c>
      <c r="P6263" s="2">
        <v>340</v>
      </c>
      <c r="Q6263" s="2">
        <v>239.22</v>
      </c>
      <c r="R6263" s="2">
        <v>100.78</v>
      </c>
      <c r="S6263" t="s">
        <v>53</v>
      </c>
      <c r="T6263" t="s">
        <v>136</v>
      </c>
      <c r="U6263" t="s">
        <v>38</v>
      </c>
      <c r="V6263" t="s">
        <v>39</v>
      </c>
      <c r="W6263" t="s">
        <v>137</v>
      </c>
      <c r="X6263" t="s">
        <v>41</v>
      </c>
      <c r="Y6263" t="s">
        <v>42</v>
      </c>
      <c r="Z6263" t="s">
        <v>144</v>
      </c>
      <c r="AA6263" t="s">
        <v>44</v>
      </c>
      <c r="AB6263" t="s">
        <v>44</v>
      </c>
    </row>
    <row r="6264" spans="1:28" x14ac:dyDescent="0.25">
      <c r="A6264" t="s">
        <v>10999</v>
      </c>
      <c r="B6264" s="1">
        <v>45799</v>
      </c>
      <c r="C6264" t="s">
        <v>4961</v>
      </c>
      <c r="D6264" t="s">
        <v>4962</v>
      </c>
      <c r="E6264">
        <v>35</v>
      </c>
      <c r="F6264" t="s">
        <v>48</v>
      </c>
      <c r="G6264" t="s">
        <v>112</v>
      </c>
      <c r="H6264" t="s">
        <v>113</v>
      </c>
      <c r="I6264" t="s">
        <v>103</v>
      </c>
      <c r="J6264" t="s">
        <v>104</v>
      </c>
      <c r="K6264">
        <v>1</v>
      </c>
      <c r="L6264" s="2">
        <v>650</v>
      </c>
      <c r="M6264">
        <v>15</v>
      </c>
      <c r="N6264" s="2">
        <v>650</v>
      </c>
      <c r="O6264" s="2">
        <v>97.5</v>
      </c>
      <c r="P6264" s="2">
        <v>552.5</v>
      </c>
      <c r="Q6264" s="2">
        <v>334.66</v>
      </c>
      <c r="R6264" s="2">
        <v>217.84</v>
      </c>
      <c r="S6264" t="s">
        <v>53</v>
      </c>
      <c r="T6264" t="s">
        <v>153</v>
      </c>
      <c r="U6264" t="s">
        <v>154</v>
      </c>
      <c r="V6264" t="s">
        <v>39</v>
      </c>
      <c r="W6264" t="s">
        <v>124</v>
      </c>
      <c r="X6264" t="s">
        <v>41</v>
      </c>
      <c r="Y6264" t="s">
        <v>56</v>
      </c>
      <c r="Z6264" t="s">
        <v>144</v>
      </c>
      <c r="AA6264" t="s">
        <v>44</v>
      </c>
      <c r="AB6264" t="s">
        <v>44</v>
      </c>
    </row>
    <row r="6265" spans="1:28" x14ac:dyDescent="0.25">
      <c r="A6265" t="s">
        <v>11000</v>
      </c>
      <c r="B6265" s="1">
        <v>45799</v>
      </c>
      <c r="C6265" t="s">
        <v>7316</v>
      </c>
      <c r="D6265" t="s">
        <v>7317</v>
      </c>
      <c r="E6265">
        <v>40</v>
      </c>
      <c r="F6265" t="s">
        <v>111</v>
      </c>
      <c r="G6265" t="s">
        <v>207</v>
      </c>
      <c r="H6265" t="s">
        <v>208</v>
      </c>
      <c r="I6265" t="s">
        <v>34</v>
      </c>
      <c r="J6265" t="s">
        <v>143</v>
      </c>
      <c r="K6265">
        <v>2</v>
      </c>
      <c r="L6265" s="2">
        <v>18000</v>
      </c>
      <c r="M6265">
        <v>15</v>
      </c>
      <c r="N6265" s="2">
        <v>36000</v>
      </c>
      <c r="O6265" s="2">
        <v>5400</v>
      </c>
      <c r="P6265" s="2">
        <v>30600</v>
      </c>
      <c r="Q6265" s="2">
        <v>17894.400000000001</v>
      </c>
      <c r="R6265" s="2">
        <v>12705.6</v>
      </c>
      <c r="S6265" t="s">
        <v>36</v>
      </c>
      <c r="T6265" t="s">
        <v>398</v>
      </c>
      <c r="U6265" t="s">
        <v>399</v>
      </c>
      <c r="V6265" t="s">
        <v>39</v>
      </c>
      <c r="W6265" t="s">
        <v>66</v>
      </c>
      <c r="X6265" t="s">
        <v>41</v>
      </c>
      <c r="Y6265" t="s">
        <v>56</v>
      </c>
      <c r="Z6265" t="s">
        <v>43</v>
      </c>
      <c r="AA6265" t="s">
        <v>44</v>
      </c>
      <c r="AB6265" t="s">
        <v>44</v>
      </c>
    </row>
    <row r="6266" spans="1:28" x14ac:dyDescent="0.25">
      <c r="A6266" t="s">
        <v>11001</v>
      </c>
      <c r="B6266" s="1">
        <v>45799</v>
      </c>
      <c r="C6266" t="s">
        <v>5555</v>
      </c>
      <c r="D6266" t="s">
        <v>5556</v>
      </c>
      <c r="E6266">
        <v>27</v>
      </c>
      <c r="F6266" t="s">
        <v>48</v>
      </c>
      <c r="G6266" t="s">
        <v>217</v>
      </c>
      <c r="H6266" t="s">
        <v>218</v>
      </c>
      <c r="I6266" t="s">
        <v>34</v>
      </c>
      <c r="J6266" t="s">
        <v>130</v>
      </c>
      <c r="K6266">
        <v>4</v>
      </c>
      <c r="L6266" s="2">
        <v>28000</v>
      </c>
      <c r="M6266">
        <v>10</v>
      </c>
      <c r="N6266" s="2">
        <v>112000</v>
      </c>
      <c r="O6266" s="2">
        <v>11200</v>
      </c>
      <c r="P6266" s="2">
        <v>100800</v>
      </c>
      <c r="Q6266" s="2">
        <v>74868.27</v>
      </c>
      <c r="R6266" s="2">
        <v>25931.73</v>
      </c>
      <c r="S6266" t="s">
        <v>53</v>
      </c>
      <c r="T6266" t="s">
        <v>275</v>
      </c>
      <c r="U6266" t="s">
        <v>123</v>
      </c>
      <c r="V6266" t="s">
        <v>39</v>
      </c>
      <c r="W6266" t="s">
        <v>83</v>
      </c>
      <c r="X6266" t="s">
        <v>67</v>
      </c>
      <c r="Y6266" t="s">
        <v>56</v>
      </c>
      <c r="Z6266" t="s">
        <v>43</v>
      </c>
      <c r="AA6266" t="s">
        <v>68</v>
      </c>
      <c r="AB6266" t="s">
        <v>44</v>
      </c>
    </row>
    <row r="6267" spans="1:28" x14ac:dyDescent="0.25">
      <c r="A6267" t="s">
        <v>11002</v>
      </c>
      <c r="B6267" s="1">
        <v>45799</v>
      </c>
      <c r="C6267" t="s">
        <v>2064</v>
      </c>
      <c r="D6267" t="s">
        <v>2065</v>
      </c>
      <c r="E6267">
        <v>49</v>
      </c>
      <c r="F6267" t="s">
        <v>31</v>
      </c>
      <c r="G6267" t="s">
        <v>202</v>
      </c>
      <c r="H6267" t="s">
        <v>203</v>
      </c>
      <c r="I6267" t="s">
        <v>103</v>
      </c>
      <c r="J6267" t="s">
        <v>104</v>
      </c>
      <c r="K6267">
        <v>5</v>
      </c>
      <c r="L6267" s="2">
        <v>550</v>
      </c>
      <c r="M6267">
        <v>15</v>
      </c>
      <c r="N6267" s="2">
        <v>2750</v>
      </c>
      <c r="O6267" s="2">
        <v>412.5</v>
      </c>
      <c r="P6267" s="2">
        <v>2337.5</v>
      </c>
      <c r="Q6267" s="2">
        <v>1400.82</v>
      </c>
      <c r="R6267" s="2">
        <v>936.68</v>
      </c>
      <c r="S6267" t="s">
        <v>53</v>
      </c>
      <c r="T6267" t="s">
        <v>578</v>
      </c>
      <c r="U6267" t="s">
        <v>579</v>
      </c>
      <c r="V6267" t="s">
        <v>39</v>
      </c>
      <c r="W6267" t="s">
        <v>124</v>
      </c>
      <c r="X6267" t="s">
        <v>97</v>
      </c>
      <c r="Y6267" t="s">
        <v>84</v>
      </c>
      <c r="Z6267" t="s">
        <v>508</v>
      </c>
      <c r="AA6267" t="s">
        <v>44</v>
      </c>
      <c r="AB6267" t="s">
        <v>44</v>
      </c>
    </row>
    <row r="6268" spans="1:28" x14ac:dyDescent="0.25">
      <c r="A6268" t="s">
        <v>11003</v>
      </c>
      <c r="B6268" s="1">
        <v>45799</v>
      </c>
      <c r="C6268" t="s">
        <v>2080</v>
      </c>
      <c r="D6268" t="s">
        <v>2081</v>
      </c>
      <c r="E6268">
        <v>53</v>
      </c>
      <c r="F6268" t="s">
        <v>48</v>
      </c>
      <c r="G6268" t="s">
        <v>243</v>
      </c>
      <c r="H6268" t="s">
        <v>244</v>
      </c>
      <c r="I6268" t="s">
        <v>103</v>
      </c>
      <c r="J6268" t="s">
        <v>104</v>
      </c>
      <c r="K6268">
        <v>5</v>
      </c>
      <c r="L6268" s="2">
        <v>450</v>
      </c>
      <c r="M6268">
        <v>10</v>
      </c>
      <c r="N6268" s="2">
        <v>2250</v>
      </c>
      <c r="O6268" s="2">
        <v>225</v>
      </c>
      <c r="P6268" s="2">
        <v>2025</v>
      </c>
      <c r="Q6268" s="2">
        <v>1170.52</v>
      </c>
      <c r="R6268" s="2">
        <v>854.48</v>
      </c>
      <c r="S6268" t="s">
        <v>53</v>
      </c>
      <c r="T6268" t="s">
        <v>105</v>
      </c>
      <c r="U6268" t="s">
        <v>106</v>
      </c>
      <c r="V6268" t="s">
        <v>39</v>
      </c>
      <c r="W6268" t="s">
        <v>124</v>
      </c>
      <c r="X6268" t="s">
        <v>41</v>
      </c>
      <c r="Y6268" t="s">
        <v>42</v>
      </c>
      <c r="Z6268" t="s">
        <v>508</v>
      </c>
      <c r="AA6268" t="s">
        <v>68</v>
      </c>
      <c r="AB6268" t="s">
        <v>44</v>
      </c>
    </row>
    <row r="6269" spans="1:28" x14ac:dyDescent="0.25">
      <c r="A6269" t="s">
        <v>11004</v>
      </c>
      <c r="B6269" s="1">
        <v>45799</v>
      </c>
      <c r="C6269" t="s">
        <v>1165</v>
      </c>
      <c r="D6269" t="s">
        <v>1166</v>
      </c>
      <c r="E6269">
        <v>32</v>
      </c>
      <c r="F6269" t="s">
        <v>111</v>
      </c>
      <c r="G6269" t="s">
        <v>119</v>
      </c>
      <c r="H6269" t="s">
        <v>120</v>
      </c>
      <c r="I6269" t="s">
        <v>62</v>
      </c>
      <c r="J6269" t="s">
        <v>121</v>
      </c>
      <c r="K6269">
        <v>2</v>
      </c>
      <c r="L6269" s="2">
        <v>4800</v>
      </c>
      <c r="M6269">
        <v>5</v>
      </c>
      <c r="N6269" s="2">
        <v>9600</v>
      </c>
      <c r="O6269" s="2">
        <v>480</v>
      </c>
      <c r="P6269" s="2">
        <v>9120</v>
      </c>
      <c r="Q6269" s="2">
        <v>5372.82</v>
      </c>
      <c r="R6269" s="2">
        <v>3747.18</v>
      </c>
      <c r="S6269" t="s">
        <v>53</v>
      </c>
      <c r="T6269" t="s">
        <v>263</v>
      </c>
      <c r="U6269" t="s">
        <v>91</v>
      </c>
      <c r="V6269" t="s">
        <v>39</v>
      </c>
      <c r="W6269" t="s">
        <v>137</v>
      </c>
      <c r="X6269" t="s">
        <v>67</v>
      </c>
      <c r="Y6269" t="s">
        <v>56</v>
      </c>
      <c r="Z6269" t="s">
        <v>43</v>
      </c>
      <c r="AA6269" t="s">
        <v>68</v>
      </c>
      <c r="AB6269" t="s">
        <v>44</v>
      </c>
    </row>
    <row r="6270" spans="1:28" x14ac:dyDescent="0.25">
      <c r="A6270" t="s">
        <v>11005</v>
      </c>
      <c r="B6270" s="1">
        <v>45799</v>
      </c>
      <c r="C6270" t="s">
        <v>11006</v>
      </c>
      <c r="D6270" t="s">
        <v>11007</v>
      </c>
      <c r="E6270">
        <v>26</v>
      </c>
      <c r="F6270" t="s">
        <v>31</v>
      </c>
      <c r="G6270" t="s">
        <v>352</v>
      </c>
      <c r="H6270" t="s">
        <v>353</v>
      </c>
      <c r="I6270" t="s">
        <v>103</v>
      </c>
      <c r="J6270" t="s">
        <v>104</v>
      </c>
      <c r="K6270">
        <v>3</v>
      </c>
      <c r="L6270" s="2">
        <v>850</v>
      </c>
      <c r="M6270">
        <v>15</v>
      </c>
      <c r="N6270" s="2">
        <v>2550</v>
      </c>
      <c r="O6270" s="2">
        <v>382.5</v>
      </c>
      <c r="P6270" s="2">
        <v>2167.5</v>
      </c>
      <c r="Q6270" s="2">
        <v>1212.77</v>
      </c>
      <c r="R6270" s="2">
        <v>954.73</v>
      </c>
      <c r="S6270" t="s">
        <v>53</v>
      </c>
      <c r="T6270" t="s">
        <v>290</v>
      </c>
      <c r="U6270" t="s">
        <v>291</v>
      </c>
      <c r="V6270" t="s">
        <v>39</v>
      </c>
      <c r="W6270" t="s">
        <v>83</v>
      </c>
      <c r="X6270" t="s">
        <v>97</v>
      </c>
      <c r="Y6270" t="s">
        <v>42</v>
      </c>
      <c r="Z6270" t="s">
        <v>43</v>
      </c>
      <c r="AA6270" t="s">
        <v>44</v>
      </c>
      <c r="AB6270" t="s">
        <v>44</v>
      </c>
    </row>
    <row r="6271" spans="1:28" x14ac:dyDescent="0.25">
      <c r="A6271" t="s">
        <v>11008</v>
      </c>
      <c r="B6271" s="1">
        <v>45799</v>
      </c>
      <c r="C6271" t="s">
        <v>3456</v>
      </c>
      <c r="D6271" t="s">
        <v>3457</v>
      </c>
      <c r="E6271">
        <v>33</v>
      </c>
      <c r="F6271" t="s">
        <v>31</v>
      </c>
      <c r="G6271" t="s">
        <v>352</v>
      </c>
      <c r="H6271" t="s">
        <v>353</v>
      </c>
      <c r="I6271" t="s">
        <v>103</v>
      </c>
      <c r="J6271" t="s">
        <v>104</v>
      </c>
      <c r="K6271">
        <v>1</v>
      </c>
      <c r="L6271" s="2">
        <v>850</v>
      </c>
      <c r="M6271">
        <v>0</v>
      </c>
      <c r="N6271" s="2">
        <v>850</v>
      </c>
      <c r="O6271" s="2">
        <v>0</v>
      </c>
      <c r="P6271" s="2">
        <v>850</v>
      </c>
      <c r="Q6271" s="2">
        <v>631.02</v>
      </c>
      <c r="R6271" s="2">
        <v>218.98</v>
      </c>
      <c r="S6271" t="s">
        <v>36</v>
      </c>
      <c r="T6271" t="s">
        <v>290</v>
      </c>
      <c r="U6271" t="s">
        <v>291</v>
      </c>
      <c r="V6271" t="s">
        <v>39</v>
      </c>
      <c r="W6271" t="s">
        <v>137</v>
      </c>
      <c r="X6271" t="s">
        <v>67</v>
      </c>
      <c r="Y6271" t="s">
        <v>56</v>
      </c>
      <c r="Z6271" t="s">
        <v>43</v>
      </c>
      <c r="AA6271" t="s">
        <v>44</v>
      </c>
      <c r="AB6271" t="s">
        <v>44</v>
      </c>
    </row>
    <row r="6272" spans="1:28" x14ac:dyDescent="0.25">
      <c r="A6272" t="s">
        <v>11009</v>
      </c>
      <c r="B6272" s="1">
        <v>45799</v>
      </c>
      <c r="C6272" t="s">
        <v>5157</v>
      </c>
      <c r="D6272" t="s">
        <v>5158</v>
      </c>
      <c r="E6272">
        <v>58</v>
      </c>
      <c r="F6272" t="s">
        <v>48</v>
      </c>
      <c r="G6272" t="s">
        <v>49</v>
      </c>
      <c r="H6272" t="s">
        <v>50</v>
      </c>
      <c r="I6272" t="s">
        <v>51</v>
      </c>
      <c r="J6272" t="s">
        <v>52</v>
      </c>
      <c r="K6272">
        <v>1</v>
      </c>
      <c r="L6272" s="2">
        <v>500</v>
      </c>
      <c r="M6272">
        <v>10</v>
      </c>
      <c r="N6272" s="2">
        <v>500</v>
      </c>
      <c r="O6272" s="2">
        <v>50</v>
      </c>
      <c r="P6272" s="2">
        <v>450</v>
      </c>
      <c r="Q6272" s="2">
        <v>332.23</v>
      </c>
      <c r="R6272" s="2">
        <v>117.77</v>
      </c>
      <c r="S6272" t="s">
        <v>53</v>
      </c>
      <c r="T6272" t="s">
        <v>65</v>
      </c>
      <c r="U6272" t="s">
        <v>65</v>
      </c>
      <c r="V6272" t="s">
        <v>39</v>
      </c>
      <c r="W6272" t="s">
        <v>124</v>
      </c>
      <c r="X6272" t="s">
        <v>41</v>
      </c>
      <c r="Y6272" t="s">
        <v>56</v>
      </c>
      <c r="Z6272" t="s">
        <v>144</v>
      </c>
      <c r="AA6272" t="s">
        <v>44</v>
      </c>
      <c r="AB6272" t="s">
        <v>44</v>
      </c>
    </row>
    <row r="6273" spans="1:28" x14ac:dyDescent="0.25">
      <c r="A6273" t="s">
        <v>11010</v>
      </c>
      <c r="B6273" s="1">
        <v>45799</v>
      </c>
      <c r="C6273" t="s">
        <v>7316</v>
      </c>
      <c r="D6273" t="s">
        <v>7317</v>
      </c>
      <c r="E6273">
        <v>37</v>
      </c>
      <c r="F6273" t="s">
        <v>31</v>
      </c>
      <c r="G6273" t="s">
        <v>318</v>
      </c>
      <c r="H6273" t="s">
        <v>319</v>
      </c>
      <c r="I6273" t="s">
        <v>34</v>
      </c>
      <c r="J6273" t="s">
        <v>190</v>
      </c>
      <c r="K6273">
        <v>1</v>
      </c>
      <c r="L6273" s="2">
        <v>2500</v>
      </c>
      <c r="M6273">
        <v>0</v>
      </c>
      <c r="N6273" s="2">
        <v>2500</v>
      </c>
      <c r="O6273" s="2">
        <v>0</v>
      </c>
      <c r="P6273" s="2">
        <v>2500</v>
      </c>
      <c r="Q6273" s="2">
        <v>1685.08</v>
      </c>
      <c r="R6273" s="2">
        <v>814.92</v>
      </c>
      <c r="S6273" t="s">
        <v>36</v>
      </c>
      <c r="T6273" t="s">
        <v>163</v>
      </c>
      <c r="U6273" t="s">
        <v>164</v>
      </c>
      <c r="V6273" t="s">
        <v>39</v>
      </c>
      <c r="W6273" t="s">
        <v>83</v>
      </c>
      <c r="X6273" t="s">
        <v>67</v>
      </c>
      <c r="Y6273" t="s">
        <v>56</v>
      </c>
      <c r="Z6273" t="s">
        <v>43</v>
      </c>
      <c r="AA6273" t="s">
        <v>44</v>
      </c>
      <c r="AB6273" t="s">
        <v>44</v>
      </c>
    </row>
    <row r="6274" spans="1:28" x14ac:dyDescent="0.25">
      <c r="A6274" t="s">
        <v>11011</v>
      </c>
      <c r="B6274" s="1">
        <v>45799</v>
      </c>
      <c r="C6274" t="s">
        <v>1235</v>
      </c>
      <c r="D6274" t="s">
        <v>1236</v>
      </c>
      <c r="E6274">
        <v>48</v>
      </c>
      <c r="F6274" t="s">
        <v>31</v>
      </c>
      <c r="G6274" t="s">
        <v>366</v>
      </c>
      <c r="H6274" t="s">
        <v>367</v>
      </c>
      <c r="I6274" t="s">
        <v>34</v>
      </c>
      <c r="J6274" t="s">
        <v>130</v>
      </c>
      <c r="K6274">
        <v>2</v>
      </c>
      <c r="L6274" s="2">
        <v>14500</v>
      </c>
      <c r="M6274">
        <v>15</v>
      </c>
      <c r="N6274" s="2">
        <v>29000</v>
      </c>
      <c r="O6274" s="2">
        <v>4350</v>
      </c>
      <c r="P6274" s="2">
        <v>24650</v>
      </c>
      <c r="Q6274" s="2">
        <v>14091.55</v>
      </c>
      <c r="R6274" s="2">
        <v>10558.45</v>
      </c>
      <c r="S6274" t="s">
        <v>53</v>
      </c>
      <c r="T6274" t="s">
        <v>90</v>
      </c>
      <c r="U6274" t="s">
        <v>91</v>
      </c>
      <c r="V6274" t="s">
        <v>39</v>
      </c>
      <c r="W6274" t="s">
        <v>83</v>
      </c>
      <c r="X6274" t="s">
        <v>41</v>
      </c>
      <c r="Y6274" t="s">
        <v>42</v>
      </c>
      <c r="Z6274" t="s">
        <v>223</v>
      </c>
      <c r="AA6274" t="s">
        <v>44</v>
      </c>
      <c r="AB6274" t="s">
        <v>44</v>
      </c>
    </row>
    <row r="6275" spans="1:28" x14ac:dyDescent="0.25">
      <c r="A6275" t="s">
        <v>11012</v>
      </c>
      <c r="B6275" s="1">
        <v>45799</v>
      </c>
      <c r="C6275" t="s">
        <v>1084</v>
      </c>
      <c r="D6275" t="s">
        <v>1085</v>
      </c>
      <c r="E6275">
        <v>51</v>
      </c>
      <c r="F6275" t="s">
        <v>48</v>
      </c>
      <c r="G6275" t="s">
        <v>188</v>
      </c>
      <c r="H6275" t="s">
        <v>189</v>
      </c>
      <c r="I6275" t="s">
        <v>34</v>
      </c>
      <c r="J6275" t="s">
        <v>190</v>
      </c>
      <c r="K6275">
        <v>1</v>
      </c>
      <c r="L6275" s="2">
        <v>1800</v>
      </c>
      <c r="M6275">
        <v>10</v>
      </c>
      <c r="N6275" s="2">
        <v>1800</v>
      </c>
      <c r="O6275" s="2">
        <v>180</v>
      </c>
      <c r="P6275" s="2">
        <v>1620</v>
      </c>
      <c r="Q6275" s="2">
        <v>1240.1400000000001</v>
      </c>
      <c r="R6275" s="2">
        <v>379.86</v>
      </c>
      <c r="S6275" t="s">
        <v>53</v>
      </c>
      <c r="T6275" t="s">
        <v>76</v>
      </c>
      <c r="U6275" t="s">
        <v>77</v>
      </c>
      <c r="V6275" t="s">
        <v>39</v>
      </c>
      <c r="W6275" t="s">
        <v>83</v>
      </c>
      <c r="X6275" t="s">
        <v>97</v>
      </c>
      <c r="Y6275" t="s">
        <v>42</v>
      </c>
      <c r="Z6275" t="s">
        <v>43</v>
      </c>
      <c r="AA6275" t="s">
        <v>44</v>
      </c>
      <c r="AB6275" t="s">
        <v>44</v>
      </c>
    </row>
    <row r="6276" spans="1:28" x14ac:dyDescent="0.25">
      <c r="A6276" t="s">
        <v>11013</v>
      </c>
      <c r="B6276" s="1">
        <v>45799</v>
      </c>
      <c r="C6276" t="s">
        <v>3310</v>
      </c>
      <c r="D6276" t="s">
        <v>3311</v>
      </c>
      <c r="E6276">
        <v>56</v>
      </c>
      <c r="F6276" t="s">
        <v>48</v>
      </c>
      <c r="G6276" t="s">
        <v>148</v>
      </c>
      <c r="H6276" t="s">
        <v>149</v>
      </c>
      <c r="I6276" t="s">
        <v>74</v>
      </c>
      <c r="J6276" t="s">
        <v>130</v>
      </c>
      <c r="K6276">
        <v>1</v>
      </c>
      <c r="L6276" s="2">
        <v>3500</v>
      </c>
      <c r="M6276">
        <v>10</v>
      </c>
      <c r="N6276" s="2">
        <v>3500</v>
      </c>
      <c r="O6276" s="2">
        <v>350</v>
      </c>
      <c r="P6276" s="2">
        <v>3150</v>
      </c>
      <c r="Q6276" s="2">
        <v>2488.9299999999998</v>
      </c>
      <c r="R6276" s="2">
        <v>661.07</v>
      </c>
      <c r="S6276" t="s">
        <v>53</v>
      </c>
      <c r="T6276" t="s">
        <v>54</v>
      </c>
      <c r="U6276" t="s">
        <v>55</v>
      </c>
      <c r="V6276" t="s">
        <v>39</v>
      </c>
      <c r="W6276" t="s">
        <v>66</v>
      </c>
      <c r="X6276" t="s">
        <v>97</v>
      </c>
      <c r="Y6276" t="s">
        <v>56</v>
      </c>
      <c r="Z6276" t="s">
        <v>223</v>
      </c>
      <c r="AA6276" t="s">
        <v>68</v>
      </c>
      <c r="AB6276" t="s">
        <v>44</v>
      </c>
    </row>
    <row r="6277" spans="1:28" x14ac:dyDescent="0.25">
      <c r="A6277" t="s">
        <v>11014</v>
      </c>
      <c r="B6277" s="1">
        <v>45799</v>
      </c>
      <c r="C6277" t="s">
        <v>11015</v>
      </c>
      <c r="D6277" t="s">
        <v>11016</v>
      </c>
      <c r="E6277">
        <v>41</v>
      </c>
      <c r="F6277" t="s">
        <v>48</v>
      </c>
      <c r="G6277" t="s">
        <v>32</v>
      </c>
      <c r="H6277" t="s">
        <v>33</v>
      </c>
      <c r="I6277" t="s">
        <v>34</v>
      </c>
      <c r="J6277" t="s">
        <v>35</v>
      </c>
      <c r="K6277">
        <v>1</v>
      </c>
      <c r="L6277" s="2">
        <v>55000</v>
      </c>
      <c r="M6277">
        <v>0</v>
      </c>
      <c r="N6277" s="2">
        <v>55000</v>
      </c>
      <c r="O6277" s="2">
        <v>0</v>
      </c>
      <c r="P6277" s="2">
        <v>55000</v>
      </c>
      <c r="Q6277" s="2">
        <v>32553.62</v>
      </c>
      <c r="R6277" s="2">
        <v>22446.38</v>
      </c>
      <c r="S6277" t="s">
        <v>53</v>
      </c>
      <c r="T6277" t="s">
        <v>275</v>
      </c>
      <c r="U6277" t="s">
        <v>123</v>
      </c>
      <c r="V6277" t="s">
        <v>39</v>
      </c>
      <c r="W6277" t="s">
        <v>92</v>
      </c>
      <c r="X6277" t="s">
        <v>97</v>
      </c>
      <c r="Y6277" t="s">
        <v>56</v>
      </c>
      <c r="Z6277" t="s">
        <v>144</v>
      </c>
      <c r="AA6277" t="s">
        <v>44</v>
      </c>
      <c r="AB6277" t="s">
        <v>44</v>
      </c>
    </row>
    <row r="6278" spans="1:28" x14ac:dyDescent="0.25">
      <c r="A6278" t="s">
        <v>11017</v>
      </c>
      <c r="B6278" s="1">
        <v>45799</v>
      </c>
      <c r="C6278" t="s">
        <v>3984</v>
      </c>
      <c r="D6278" t="s">
        <v>3985</v>
      </c>
      <c r="E6278">
        <v>55</v>
      </c>
      <c r="F6278" t="s">
        <v>48</v>
      </c>
      <c r="G6278" t="s">
        <v>366</v>
      </c>
      <c r="H6278" t="s">
        <v>367</v>
      </c>
      <c r="I6278" t="s">
        <v>34</v>
      </c>
      <c r="J6278" t="s">
        <v>130</v>
      </c>
      <c r="K6278">
        <v>1</v>
      </c>
      <c r="L6278" s="2">
        <v>14500</v>
      </c>
      <c r="M6278">
        <v>25</v>
      </c>
      <c r="N6278" s="2">
        <v>14500</v>
      </c>
      <c r="O6278" s="2">
        <v>3625</v>
      </c>
      <c r="P6278" s="2">
        <v>10875</v>
      </c>
      <c r="Q6278" s="2">
        <v>8117.4</v>
      </c>
      <c r="R6278" s="2">
        <v>2757.6</v>
      </c>
      <c r="S6278" t="s">
        <v>36</v>
      </c>
      <c r="T6278" t="s">
        <v>263</v>
      </c>
      <c r="U6278" t="s">
        <v>91</v>
      </c>
      <c r="V6278" t="s">
        <v>39</v>
      </c>
      <c r="W6278" t="s">
        <v>124</v>
      </c>
      <c r="X6278" t="s">
        <v>97</v>
      </c>
      <c r="Y6278" t="s">
        <v>56</v>
      </c>
      <c r="Z6278" t="s">
        <v>43</v>
      </c>
      <c r="AA6278" t="s">
        <v>44</v>
      </c>
      <c r="AB6278" t="s">
        <v>44</v>
      </c>
    </row>
    <row r="6279" spans="1:28" x14ac:dyDescent="0.25">
      <c r="A6279" t="s">
        <v>11018</v>
      </c>
      <c r="B6279" s="1">
        <v>45800</v>
      </c>
      <c r="C6279" t="s">
        <v>9911</v>
      </c>
      <c r="D6279" t="s">
        <v>9912</v>
      </c>
      <c r="E6279">
        <v>53</v>
      </c>
      <c r="F6279" t="s">
        <v>31</v>
      </c>
      <c r="G6279" t="s">
        <v>280</v>
      </c>
      <c r="H6279" t="s">
        <v>281</v>
      </c>
      <c r="I6279" t="s">
        <v>62</v>
      </c>
      <c r="J6279" t="s">
        <v>190</v>
      </c>
      <c r="K6279">
        <v>1</v>
      </c>
      <c r="L6279" s="2">
        <v>700</v>
      </c>
      <c r="M6279">
        <v>0</v>
      </c>
      <c r="N6279" s="2">
        <v>700</v>
      </c>
      <c r="O6279" s="2">
        <v>0</v>
      </c>
      <c r="P6279" s="2">
        <v>700</v>
      </c>
      <c r="Q6279" s="2">
        <v>557.95000000000005</v>
      </c>
      <c r="R6279" s="2">
        <v>142.05000000000001</v>
      </c>
      <c r="S6279" t="s">
        <v>53</v>
      </c>
      <c r="T6279" t="s">
        <v>37</v>
      </c>
      <c r="U6279" t="s">
        <v>38</v>
      </c>
      <c r="V6279" t="s">
        <v>39</v>
      </c>
      <c r="W6279" t="s">
        <v>92</v>
      </c>
      <c r="X6279" t="s">
        <v>41</v>
      </c>
      <c r="Y6279" t="s">
        <v>56</v>
      </c>
      <c r="Z6279" t="s">
        <v>107</v>
      </c>
      <c r="AA6279" t="s">
        <v>68</v>
      </c>
      <c r="AB6279" t="s">
        <v>44</v>
      </c>
    </row>
    <row r="6280" spans="1:28" x14ac:dyDescent="0.25">
      <c r="A6280" t="s">
        <v>11019</v>
      </c>
      <c r="B6280" s="1">
        <v>45800</v>
      </c>
      <c r="C6280" t="s">
        <v>11020</v>
      </c>
      <c r="D6280" t="s">
        <v>11021</v>
      </c>
      <c r="E6280">
        <v>25</v>
      </c>
      <c r="F6280" t="s">
        <v>48</v>
      </c>
      <c r="G6280" t="s">
        <v>60</v>
      </c>
      <c r="H6280" t="s">
        <v>61</v>
      </c>
      <c r="I6280" t="s">
        <v>62</v>
      </c>
      <c r="J6280" t="s">
        <v>63</v>
      </c>
      <c r="K6280">
        <v>1</v>
      </c>
      <c r="L6280" s="2">
        <v>3500</v>
      </c>
      <c r="M6280">
        <v>30</v>
      </c>
      <c r="N6280" s="2">
        <v>3500</v>
      </c>
      <c r="O6280" s="2">
        <v>1050</v>
      </c>
      <c r="P6280" s="2">
        <v>2450</v>
      </c>
      <c r="Q6280" s="2">
        <v>1379.45</v>
      </c>
      <c r="R6280" s="2">
        <v>1070.55</v>
      </c>
      <c r="S6280" t="s">
        <v>53</v>
      </c>
      <c r="T6280" t="s">
        <v>407</v>
      </c>
      <c r="U6280" t="s">
        <v>408</v>
      </c>
      <c r="V6280" t="s">
        <v>39</v>
      </c>
      <c r="W6280" t="s">
        <v>66</v>
      </c>
      <c r="X6280" t="s">
        <v>41</v>
      </c>
      <c r="Y6280" t="s">
        <v>56</v>
      </c>
      <c r="Z6280" t="s">
        <v>43</v>
      </c>
      <c r="AA6280" t="s">
        <v>44</v>
      </c>
      <c r="AB6280" t="s">
        <v>44</v>
      </c>
    </row>
    <row r="6281" spans="1:28" x14ac:dyDescent="0.25">
      <c r="A6281" t="s">
        <v>11022</v>
      </c>
      <c r="B6281" s="1">
        <v>45800</v>
      </c>
      <c r="C6281" t="s">
        <v>6108</v>
      </c>
      <c r="D6281" t="s">
        <v>6109</v>
      </c>
      <c r="E6281">
        <v>33</v>
      </c>
      <c r="F6281" t="s">
        <v>48</v>
      </c>
      <c r="G6281" t="s">
        <v>141</v>
      </c>
      <c r="H6281" t="s">
        <v>142</v>
      </c>
      <c r="I6281" t="s">
        <v>74</v>
      </c>
      <c r="J6281" t="s">
        <v>143</v>
      </c>
      <c r="K6281">
        <v>2</v>
      </c>
      <c r="L6281" s="2">
        <v>900</v>
      </c>
      <c r="M6281">
        <v>10</v>
      </c>
      <c r="N6281" s="2">
        <v>1800</v>
      </c>
      <c r="O6281" s="2">
        <v>180</v>
      </c>
      <c r="P6281" s="2">
        <v>1620</v>
      </c>
      <c r="Q6281" s="2">
        <v>1153.48</v>
      </c>
      <c r="R6281" s="2">
        <v>466.52</v>
      </c>
      <c r="S6281" t="s">
        <v>36</v>
      </c>
      <c r="T6281" t="s">
        <v>407</v>
      </c>
      <c r="U6281" t="s">
        <v>408</v>
      </c>
      <c r="V6281" t="s">
        <v>39</v>
      </c>
      <c r="W6281" t="s">
        <v>137</v>
      </c>
      <c r="X6281" t="s">
        <v>41</v>
      </c>
      <c r="Y6281" t="s">
        <v>56</v>
      </c>
      <c r="Z6281" t="s">
        <v>43</v>
      </c>
      <c r="AA6281" t="s">
        <v>44</v>
      </c>
      <c r="AB6281" t="s">
        <v>44</v>
      </c>
    </row>
    <row r="6282" spans="1:28" x14ac:dyDescent="0.25">
      <c r="A6282" t="s">
        <v>11023</v>
      </c>
      <c r="B6282" s="1">
        <v>45800</v>
      </c>
      <c r="C6282" t="s">
        <v>4285</v>
      </c>
      <c r="D6282" t="s">
        <v>4286</v>
      </c>
      <c r="E6282">
        <v>44</v>
      </c>
      <c r="F6282" t="s">
        <v>111</v>
      </c>
      <c r="G6282" t="s">
        <v>318</v>
      </c>
      <c r="H6282" t="s">
        <v>319</v>
      </c>
      <c r="I6282" t="s">
        <v>34</v>
      </c>
      <c r="J6282" t="s">
        <v>190</v>
      </c>
      <c r="K6282">
        <v>1</v>
      </c>
      <c r="L6282" s="2">
        <v>2500</v>
      </c>
      <c r="M6282">
        <v>20</v>
      </c>
      <c r="N6282" s="2">
        <v>2500</v>
      </c>
      <c r="O6282" s="2">
        <v>500</v>
      </c>
      <c r="P6282" s="2">
        <v>2000</v>
      </c>
      <c r="Q6282" s="2">
        <v>1263.93</v>
      </c>
      <c r="R6282" s="2">
        <v>736.07</v>
      </c>
      <c r="S6282" t="s">
        <v>53</v>
      </c>
      <c r="T6282" t="s">
        <v>54</v>
      </c>
      <c r="U6282" t="s">
        <v>55</v>
      </c>
      <c r="V6282" t="s">
        <v>39</v>
      </c>
      <c r="W6282" t="s">
        <v>92</v>
      </c>
      <c r="X6282" t="s">
        <v>41</v>
      </c>
      <c r="Y6282" t="s">
        <v>42</v>
      </c>
      <c r="Z6282" t="s">
        <v>43</v>
      </c>
      <c r="AA6282" t="s">
        <v>68</v>
      </c>
      <c r="AB6282" t="s">
        <v>44</v>
      </c>
    </row>
    <row r="6283" spans="1:28" x14ac:dyDescent="0.25">
      <c r="A6283" t="s">
        <v>11024</v>
      </c>
      <c r="B6283" s="1">
        <v>45800</v>
      </c>
      <c r="C6283" t="s">
        <v>567</v>
      </c>
      <c r="D6283" t="s">
        <v>568</v>
      </c>
      <c r="E6283">
        <v>45</v>
      </c>
      <c r="F6283" t="s">
        <v>31</v>
      </c>
      <c r="G6283" t="s">
        <v>101</v>
      </c>
      <c r="H6283" t="s">
        <v>102</v>
      </c>
      <c r="I6283" t="s">
        <v>103</v>
      </c>
      <c r="J6283" t="s">
        <v>104</v>
      </c>
      <c r="K6283">
        <v>1</v>
      </c>
      <c r="L6283" s="2">
        <v>1800</v>
      </c>
      <c r="M6283">
        <v>0</v>
      </c>
      <c r="N6283" s="2">
        <v>1800</v>
      </c>
      <c r="O6283" s="2">
        <v>0</v>
      </c>
      <c r="P6283" s="2">
        <v>1800</v>
      </c>
      <c r="Q6283" s="2">
        <v>992.4</v>
      </c>
      <c r="R6283" s="2">
        <v>807.6</v>
      </c>
      <c r="S6283" t="s">
        <v>53</v>
      </c>
      <c r="T6283" t="s">
        <v>54</v>
      </c>
      <c r="U6283" t="s">
        <v>55</v>
      </c>
      <c r="V6283" t="s">
        <v>39</v>
      </c>
      <c r="W6283" t="s">
        <v>137</v>
      </c>
      <c r="X6283" t="s">
        <v>67</v>
      </c>
      <c r="Y6283" t="s">
        <v>84</v>
      </c>
      <c r="Z6283" t="s">
        <v>43</v>
      </c>
      <c r="AA6283" t="s">
        <v>44</v>
      </c>
      <c r="AB6283" t="s">
        <v>44</v>
      </c>
    </row>
    <row r="6284" spans="1:28" x14ac:dyDescent="0.25">
      <c r="A6284" t="s">
        <v>11025</v>
      </c>
      <c r="B6284" s="1">
        <v>45800</v>
      </c>
      <c r="C6284" t="s">
        <v>1691</v>
      </c>
      <c r="D6284" t="s">
        <v>1692</v>
      </c>
      <c r="E6284">
        <v>26</v>
      </c>
      <c r="F6284" t="s">
        <v>31</v>
      </c>
      <c r="G6284" t="s">
        <v>285</v>
      </c>
      <c r="H6284" t="s">
        <v>286</v>
      </c>
      <c r="I6284" t="s">
        <v>34</v>
      </c>
      <c r="J6284" t="s">
        <v>121</v>
      </c>
      <c r="K6284">
        <v>2</v>
      </c>
      <c r="L6284" s="2">
        <v>3200</v>
      </c>
      <c r="M6284">
        <v>5</v>
      </c>
      <c r="N6284" s="2">
        <v>6400</v>
      </c>
      <c r="O6284" s="2">
        <v>320</v>
      </c>
      <c r="P6284" s="2">
        <v>6080</v>
      </c>
      <c r="Q6284" s="2">
        <v>4095.29</v>
      </c>
      <c r="R6284" s="2">
        <v>1984.71</v>
      </c>
      <c r="S6284" t="s">
        <v>53</v>
      </c>
      <c r="T6284" t="s">
        <v>263</v>
      </c>
      <c r="U6284" t="s">
        <v>91</v>
      </c>
      <c r="V6284" t="s">
        <v>39</v>
      </c>
      <c r="W6284" t="s">
        <v>66</v>
      </c>
      <c r="X6284" t="s">
        <v>41</v>
      </c>
      <c r="Y6284" t="s">
        <v>56</v>
      </c>
      <c r="Z6284" t="s">
        <v>43</v>
      </c>
      <c r="AA6284" t="s">
        <v>44</v>
      </c>
      <c r="AB6284" t="s">
        <v>44</v>
      </c>
    </row>
    <row r="6285" spans="1:28" x14ac:dyDescent="0.25">
      <c r="A6285" t="s">
        <v>11026</v>
      </c>
      <c r="B6285" s="1">
        <v>45800</v>
      </c>
      <c r="C6285" t="s">
        <v>4216</v>
      </c>
      <c r="D6285" t="s">
        <v>4217</v>
      </c>
      <c r="E6285">
        <v>47</v>
      </c>
      <c r="F6285" t="s">
        <v>48</v>
      </c>
      <c r="G6285" t="s">
        <v>352</v>
      </c>
      <c r="H6285" t="s">
        <v>353</v>
      </c>
      <c r="I6285" t="s">
        <v>103</v>
      </c>
      <c r="J6285" t="s">
        <v>104</v>
      </c>
      <c r="K6285">
        <v>4</v>
      </c>
      <c r="L6285" s="2">
        <v>850</v>
      </c>
      <c r="M6285">
        <v>15</v>
      </c>
      <c r="N6285" s="2">
        <v>3400</v>
      </c>
      <c r="O6285" s="2">
        <v>510</v>
      </c>
      <c r="P6285" s="2">
        <v>2890</v>
      </c>
      <c r="Q6285" s="2">
        <v>1634.54</v>
      </c>
      <c r="R6285" s="2">
        <v>1255.46</v>
      </c>
      <c r="S6285" t="s">
        <v>64</v>
      </c>
      <c r="T6285" t="s">
        <v>96</v>
      </c>
      <c r="U6285" t="s">
        <v>96</v>
      </c>
      <c r="V6285" t="s">
        <v>39</v>
      </c>
      <c r="W6285" t="s">
        <v>66</v>
      </c>
      <c r="X6285" t="s">
        <v>97</v>
      </c>
      <c r="Y6285" t="s">
        <v>84</v>
      </c>
      <c r="Z6285" t="s">
        <v>144</v>
      </c>
      <c r="AA6285" t="s">
        <v>44</v>
      </c>
      <c r="AB6285" t="s">
        <v>44</v>
      </c>
    </row>
    <row r="6286" spans="1:28" x14ac:dyDescent="0.25">
      <c r="A6286" t="s">
        <v>11027</v>
      </c>
      <c r="B6286" s="1">
        <v>45800</v>
      </c>
      <c r="C6286" t="s">
        <v>9827</v>
      </c>
      <c r="D6286" t="s">
        <v>9828</v>
      </c>
      <c r="E6286">
        <v>19</v>
      </c>
      <c r="F6286" t="s">
        <v>31</v>
      </c>
      <c r="G6286" t="s">
        <v>207</v>
      </c>
      <c r="H6286" t="s">
        <v>208</v>
      </c>
      <c r="I6286" t="s">
        <v>34</v>
      </c>
      <c r="J6286" t="s">
        <v>143</v>
      </c>
      <c r="K6286">
        <v>1</v>
      </c>
      <c r="L6286" s="2">
        <v>18000</v>
      </c>
      <c r="M6286">
        <v>10</v>
      </c>
      <c r="N6286" s="2">
        <v>18000</v>
      </c>
      <c r="O6286" s="2">
        <v>1800</v>
      </c>
      <c r="P6286" s="2">
        <v>16200</v>
      </c>
      <c r="Q6286" s="2">
        <v>9195.5499999999993</v>
      </c>
      <c r="R6286" s="2">
        <v>7004.45</v>
      </c>
      <c r="S6286" t="s">
        <v>36</v>
      </c>
      <c r="T6286" t="s">
        <v>263</v>
      </c>
      <c r="U6286" t="s">
        <v>91</v>
      </c>
      <c r="V6286" t="s">
        <v>39</v>
      </c>
      <c r="W6286" t="s">
        <v>40</v>
      </c>
      <c r="X6286" t="s">
        <v>41</v>
      </c>
      <c r="Y6286" t="s">
        <v>42</v>
      </c>
      <c r="Z6286" t="s">
        <v>508</v>
      </c>
      <c r="AA6286" t="s">
        <v>44</v>
      </c>
      <c r="AB6286" t="s">
        <v>44</v>
      </c>
    </row>
    <row r="6287" spans="1:28" x14ac:dyDescent="0.25">
      <c r="A6287" t="s">
        <v>11028</v>
      </c>
      <c r="B6287" s="1">
        <v>45800</v>
      </c>
      <c r="C6287" t="s">
        <v>11029</v>
      </c>
      <c r="D6287" t="s">
        <v>11030</v>
      </c>
      <c r="E6287">
        <v>26</v>
      </c>
      <c r="F6287" t="s">
        <v>48</v>
      </c>
      <c r="G6287" t="s">
        <v>212</v>
      </c>
      <c r="H6287" t="s">
        <v>213</v>
      </c>
      <c r="I6287" t="s">
        <v>51</v>
      </c>
      <c r="J6287" t="s">
        <v>52</v>
      </c>
      <c r="K6287">
        <v>2</v>
      </c>
      <c r="L6287" s="2">
        <v>400</v>
      </c>
      <c r="M6287">
        <v>0</v>
      </c>
      <c r="N6287" s="2">
        <v>800</v>
      </c>
      <c r="O6287" s="2">
        <v>0</v>
      </c>
      <c r="P6287" s="2">
        <v>800</v>
      </c>
      <c r="Q6287" s="2">
        <v>552.95000000000005</v>
      </c>
      <c r="R6287" s="2">
        <v>247.05</v>
      </c>
      <c r="S6287" t="s">
        <v>53</v>
      </c>
      <c r="T6287" t="s">
        <v>222</v>
      </c>
      <c r="U6287" t="s">
        <v>38</v>
      </c>
      <c r="V6287" t="s">
        <v>39</v>
      </c>
      <c r="W6287" t="s">
        <v>124</v>
      </c>
      <c r="X6287" t="s">
        <v>97</v>
      </c>
      <c r="Y6287" t="s">
        <v>56</v>
      </c>
      <c r="Z6287" t="s">
        <v>43</v>
      </c>
      <c r="AA6287" t="s">
        <v>44</v>
      </c>
      <c r="AB6287" t="s">
        <v>44</v>
      </c>
    </row>
    <row r="6288" spans="1:28" x14ac:dyDescent="0.25">
      <c r="A6288" t="s">
        <v>11031</v>
      </c>
      <c r="B6288" s="1">
        <v>45800</v>
      </c>
      <c r="C6288" t="s">
        <v>2722</v>
      </c>
      <c r="D6288" t="s">
        <v>2723</v>
      </c>
      <c r="E6288">
        <v>31</v>
      </c>
      <c r="F6288" t="s">
        <v>48</v>
      </c>
      <c r="G6288" t="s">
        <v>207</v>
      </c>
      <c r="H6288" t="s">
        <v>208</v>
      </c>
      <c r="I6288" t="s">
        <v>34</v>
      </c>
      <c r="J6288" t="s">
        <v>143</v>
      </c>
      <c r="K6288">
        <v>2</v>
      </c>
      <c r="L6288" s="2">
        <v>18000</v>
      </c>
      <c r="M6288">
        <v>5</v>
      </c>
      <c r="N6288" s="2">
        <v>36000</v>
      </c>
      <c r="O6288" s="2">
        <v>1800</v>
      </c>
      <c r="P6288" s="2">
        <v>34200</v>
      </c>
      <c r="Q6288" s="2">
        <v>20183.04</v>
      </c>
      <c r="R6288" s="2">
        <v>14016.96</v>
      </c>
      <c r="S6288" t="s">
        <v>53</v>
      </c>
      <c r="T6288" t="s">
        <v>290</v>
      </c>
      <c r="U6288" t="s">
        <v>291</v>
      </c>
      <c r="V6288" t="s">
        <v>39</v>
      </c>
      <c r="W6288" t="s">
        <v>40</v>
      </c>
      <c r="X6288" t="s">
        <v>41</v>
      </c>
      <c r="Y6288" t="s">
        <v>42</v>
      </c>
      <c r="Z6288" t="s">
        <v>43</v>
      </c>
      <c r="AA6288" t="s">
        <v>44</v>
      </c>
      <c r="AB6288" t="s">
        <v>44</v>
      </c>
    </row>
    <row r="6289" spans="1:28" x14ac:dyDescent="0.25">
      <c r="A6289" t="s">
        <v>11032</v>
      </c>
      <c r="B6289" s="1">
        <v>45800</v>
      </c>
      <c r="C6289" t="s">
        <v>5834</v>
      </c>
      <c r="D6289" t="s">
        <v>5835</v>
      </c>
      <c r="E6289">
        <v>21</v>
      </c>
      <c r="F6289" t="s">
        <v>31</v>
      </c>
      <c r="G6289" t="s">
        <v>188</v>
      </c>
      <c r="H6289" t="s">
        <v>189</v>
      </c>
      <c r="I6289" t="s">
        <v>34</v>
      </c>
      <c r="J6289" t="s">
        <v>190</v>
      </c>
      <c r="K6289">
        <v>1</v>
      </c>
      <c r="L6289" s="2">
        <v>1800</v>
      </c>
      <c r="M6289">
        <v>15</v>
      </c>
      <c r="N6289" s="2">
        <v>1800</v>
      </c>
      <c r="O6289" s="2">
        <v>270</v>
      </c>
      <c r="P6289" s="2">
        <v>1530</v>
      </c>
      <c r="Q6289" s="2">
        <v>1040.69</v>
      </c>
      <c r="R6289" s="2">
        <v>489.31</v>
      </c>
      <c r="S6289" t="s">
        <v>36</v>
      </c>
      <c r="T6289" t="s">
        <v>398</v>
      </c>
      <c r="U6289" t="s">
        <v>399</v>
      </c>
      <c r="V6289" t="s">
        <v>39</v>
      </c>
      <c r="W6289" t="s">
        <v>40</v>
      </c>
      <c r="X6289" t="s">
        <v>41</v>
      </c>
      <c r="Y6289" t="s">
        <v>56</v>
      </c>
      <c r="Z6289" t="s">
        <v>43</v>
      </c>
      <c r="AA6289" t="s">
        <v>44</v>
      </c>
      <c r="AB6289" t="s">
        <v>44</v>
      </c>
    </row>
    <row r="6290" spans="1:28" x14ac:dyDescent="0.25">
      <c r="A6290" t="s">
        <v>11033</v>
      </c>
      <c r="B6290" s="1">
        <v>45800</v>
      </c>
      <c r="C6290" t="s">
        <v>5895</v>
      </c>
      <c r="D6290" t="s">
        <v>5896</v>
      </c>
      <c r="E6290">
        <v>29</v>
      </c>
      <c r="F6290" t="s">
        <v>31</v>
      </c>
      <c r="G6290" t="s">
        <v>436</v>
      </c>
      <c r="H6290" t="s">
        <v>437</v>
      </c>
      <c r="I6290" t="s">
        <v>74</v>
      </c>
      <c r="J6290" t="s">
        <v>190</v>
      </c>
      <c r="K6290">
        <v>6</v>
      </c>
      <c r="L6290" s="2">
        <v>1800</v>
      </c>
      <c r="M6290">
        <v>10</v>
      </c>
      <c r="N6290" s="2">
        <v>10800</v>
      </c>
      <c r="O6290" s="2">
        <v>1080</v>
      </c>
      <c r="P6290" s="2">
        <v>9720</v>
      </c>
      <c r="Q6290" s="2">
        <v>7928.74</v>
      </c>
      <c r="R6290" s="2">
        <v>1791.26</v>
      </c>
      <c r="S6290" t="s">
        <v>64</v>
      </c>
      <c r="T6290" t="s">
        <v>96</v>
      </c>
      <c r="U6290" t="s">
        <v>96</v>
      </c>
      <c r="V6290" t="s">
        <v>39</v>
      </c>
      <c r="W6290" t="s">
        <v>124</v>
      </c>
      <c r="X6290" t="s">
        <v>97</v>
      </c>
      <c r="Y6290" t="s">
        <v>42</v>
      </c>
      <c r="Z6290" t="s">
        <v>43</v>
      </c>
      <c r="AA6290" t="s">
        <v>44</v>
      </c>
      <c r="AB6290" t="s">
        <v>44</v>
      </c>
    </row>
    <row r="6291" spans="1:28" x14ac:dyDescent="0.25">
      <c r="A6291" t="s">
        <v>11034</v>
      </c>
      <c r="B6291" s="1">
        <v>45800</v>
      </c>
      <c r="C6291" t="s">
        <v>2985</v>
      </c>
      <c r="D6291" t="s">
        <v>2986</v>
      </c>
      <c r="E6291">
        <v>42</v>
      </c>
      <c r="F6291" t="s">
        <v>111</v>
      </c>
      <c r="G6291" t="s">
        <v>197</v>
      </c>
      <c r="H6291" t="s">
        <v>198</v>
      </c>
      <c r="I6291" t="s">
        <v>74</v>
      </c>
      <c r="J6291" t="s">
        <v>75</v>
      </c>
      <c r="K6291">
        <v>3</v>
      </c>
      <c r="L6291" s="2">
        <v>2600</v>
      </c>
      <c r="M6291">
        <v>20</v>
      </c>
      <c r="N6291" s="2">
        <v>7800</v>
      </c>
      <c r="O6291" s="2">
        <v>1560</v>
      </c>
      <c r="P6291" s="2">
        <v>6240</v>
      </c>
      <c r="Q6291" s="2">
        <v>3562.39</v>
      </c>
      <c r="R6291" s="2">
        <v>2677.61</v>
      </c>
      <c r="S6291" t="s">
        <v>53</v>
      </c>
      <c r="T6291" t="s">
        <v>275</v>
      </c>
      <c r="U6291" t="s">
        <v>123</v>
      </c>
      <c r="V6291" t="s">
        <v>39</v>
      </c>
      <c r="W6291" t="s">
        <v>83</v>
      </c>
      <c r="X6291" t="s">
        <v>41</v>
      </c>
      <c r="Y6291" t="s">
        <v>56</v>
      </c>
      <c r="Z6291" t="s">
        <v>43</v>
      </c>
      <c r="AA6291" t="s">
        <v>68</v>
      </c>
      <c r="AB6291" t="s">
        <v>44</v>
      </c>
    </row>
    <row r="6292" spans="1:28" x14ac:dyDescent="0.25">
      <c r="A6292" t="s">
        <v>11035</v>
      </c>
      <c r="B6292" s="1">
        <v>45801</v>
      </c>
      <c r="C6292" t="s">
        <v>4169</v>
      </c>
      <c r="D6292" t="s">
        <v>4170</v>
      </c>
      <c r="E6292">
        <v>24</v>
      </c>
      <c r="F6292" t="s">
        <v>31</v>
      </c>
      <c r="G6292" t="s">
        <v>436</v>
      </c>
      <c r="H6292" t="s">
        <v>437</v>
      </c>
      <c r="I6292" t="s">
        <v>74</v>
      </c>
      <c r="J6292" t="s">
        <v>190</v>
      </c>
      <c r="K6292">
        <v>1</v>
      </c>
      <c r="L6292" s="2">
        <v>1800</v>
      </c>
      <c r="M6292">
        <v>15</v>
      </c>
      <c r="N6292" s="2">
        <v>1800</v>
      </c>
      <c r="O6292" s="2">
        <v>270</v>
      </c>
      <c r="P6292" s="2">
        <v>1530</v>
      </c>
      <c r="Q6292" s="2">
        <v>862.74</v>
      </c>
      <c r="R6292" s="2">
        <v>667.26</v>
      </c>
      <c r="S6292" t="s">
        <v>53</v>
      </c>
      <c r="T6292" t="s">
        <v>163</v>
      </c>
      <c r="U6292" t="s">
        <v>164</v>
      </c>
      <c r="V6292" t="s">
        <v>39</v>
      </c>
      <c r="W6292" t="s">
        <v>40</v>
      </c>
      <c r="X6292" t="s">
        <v>67</v>
      </c>
      <c r="Y6292" t="s">
        <v>56</v>
      </c>
      <c r="Z6292" t="s">
        <v>43</v>
      </c>
      <c r="AA6292" t="s">
        <v>44</v>
      </c>
      <c r="AB6292" t="s">
        <v>44</v>
      </c>
    </row>
    <row r="6293" spans="1:28" x14ac:dyDescent="0.25">
      <c r="A6293" t="s">
        <v>11036</v>
      </c>
      <c r="B6293" s="1">
        <v>45801</v>
      </c>
      <c r="C6293" t="s">
        <v>6189</v>
      </c>
      <c r="D6293" t="s">
        <v>6190</v>
      </c>
      <c r="E6293">
        <v>44</v>
      </c>
      <c r="F6293" t="s">
        <v>111</v>
      </c>
      <c r="G6293" t="s">
        <v>344</v>
      </c>
      <c r="H6293" t="s">
        <v>345</v>
      </c>
      <c r="I6293" t="s">
        <v>34</v>
      </c>
      <c r="J6293" t="s">
        <v>121</v>
      </c>
      <c r="K6293">
        <v>1</v>
      </c>
      <c r="L6293" s="2">
        <v>1600</v>
      </c>
      <c r="M6293">
        <v>30</v>
      </c>
      <c r="N6293" s="2">
        <v>1600</v>
      </c>
      <c r="O6293" s="2">
        <v>480</v>
      </c>
      <c r="P6293" s="2">
        <v>1120</v>
      </c>
      <c r="Q6293" s="2">
        <v>854.08</v>
      </c>
      <c r="R6293" s="2">
        <v>265.92</v>
      </c>
      <c r="S6293" t="s">
        <v>53</v>
      </c>
      <c r="T6293" t="s">
        <v>153</v>
      </c>
      <c r="U6293" t="s">
        <v>154</v>
      </c>
      <c r="V6293" t="s">
        <v>39</v>
      </c>
      <c r="W6293" t="s">
        <v>137</v>
      </c>
      <c r="X6293" t="s">
        <v>41</v>
      </c>
      <c r="Y6293" t="s">
        <v>42</v>
      </c>
      <c r="Z6293" t="s">
        <v>43</v>
      </c>
      <c r="AA6293" t="s">
        <v>44</v>
      </c>
      <c r="AB6293" t="s">
        <v>44</v>
      </c>
    </row>
    <row r="6294" spans="1:28" x14ac:dyDescent="0.25">
      <c r="A6294" t="s">
        <v>11037</v>
      </c>
      <c r="B6294" s="1">
        <v>45801</v>
      </c>
      <c r="C6294" t="s">
        <v>8375</v>
      </c>
      <c r="D6294" t="s">
        <v>8376</v>
      </c>
      <c r="E6294">
        <v>36</v>
      </c>
      <c r="F6294" t="s">
        <v>48</v>
      </c>
      <c r="G6294" t="s">
        <v>188</v>
      </c>
      <c r="H6294" t="s">
        <v>189</v>
      </c>
      <c r="I6294" t="s">
        <v>34</v>
      </c>
      <c r="J6294" t="s">
        <v>190</v>
      </c>
      <c r="K6294">
        <v>4</v>
      </c>
      <c r="L6294" s="2">
        <v>1800</v>
      </c>
      <c r="M6294">
        <v>5</v>
      </c>
      <c r="N6294" s="2">
        <v>7200</v>
      </c>
      <c r="O6294" s="2">
        <v>360</v>
      </c>
      <c r="P6294" s="2">
        <v>6840</v>
      </c>
      <c r="Q6294" s="2">
        <v>4019.33</v>
      </c>
      <c r="R6294" s="2">
        <v>2820.67</v>
      </c>
      <c r="S6294" t="s">
        <v>64</v>
      </c>
      <c r="T6294" t="s">
        <v>105</v>
      </c>
      <c r="U6294" t="s">
        <v>106</v>
      </c>
      <c r="V6294" t="s">
        <v>39</v>
      </c>
      <c r="W6294" t="s">
        <v>137</v>
      </c>
      <c r="X6294" t="s">
        <v>67</v>
      </c>
      <c r="Y6294" t="s">
        <v>56</v>
      </c>
      <c r="Z6294" t="s">
        <v>43</v>
      </c>
      <c r="AA6294" t="s">
        <v>44</v>
      </c>
      <c r="AB6294" t="s">
        <v>44</v>
      </c>
    </row>
    <row r="6295" spans="1:28" x14ac:dyDescent="0.25">
      <c r="A6295" t="s">
        <v>11038</v>
      </c>
      <c r="B6295" s="1">
        <v>45801</v>
      </c>
      <c r="C6295" t="s">
        <v>1072</v>
      </c>
      <c r="D6295" t="s">
        <v>1073</v>
      </c>
      <c r="E6295">
        <v>23</v>
      </c>
      <c r="F6295" t="s">
        <v>111</v>
      </c>
      <c r="G6295" t="s">
        <v>72</v>
      </c>
      <c r="H6295" t="s">
        <v>73</v>
      </c>
      <c r="I6295" t="s">
        <v>74</v>
      </c>
      <c r="J6295" t="s">
        <v>75</v>
      </c>
      <c r="K6295">
        <v>1</v>
      </c>
      <c r="L6295" s="2">
        <v>2200</v>
      </c>
      <c r="M6295">
        <v>25</v>
      </c>
      <c r="N6295" s="2">
        <v>2200</v>
      </c>
      <c r="O6295" s="2">
        <v>550</v>
      </c>
      <c r="P6295" s="2">
        <v>1650</v>
      </c>
      <c r="Q6295" s="2">
        <v>1004.66</v>
      </c>
      <c r="R6295" s="2">
        <v>645.34</v>
      </c>
      <c r="S6295" t="s">
        <v>53</v>
      </c>
      <c r="T6295" t="s">
        <v>37</v>
      </c>
      <c r="U6295" t="s">
        <v>38</v>
      </c>
      <c r="V6295" t="s">
        <v>39</v>
      </c>
      <c r="W6295" t="s">
        <v>124</v>
      </c>
      <c r="X6295" t="s">
        <v>41</v>
      </c>
      <c r="Y6295" t="s">
        <v>56</v>
      </c>
      <c r="Z6295" t="s">
        <v>43</v>
      </c>
      <c r="AA6295" t="s">
        <v>44</v>
      </c>
      <c r="AB6295" t="s">
        <v>44</v>
      </c>
    </row>
    <row r="6296" spans="1:28" x14ac:dyDescent="0.25">
      <c r="A6296" t="s">
        <v>11039</v>
      </c>
      <c r="B6296" s="1">
        <v>45801</v>
      </c>
      <c r="C6296" t="s">
        <v>5226</v>
      </c>
      <c r="D6296" t="s">
        <v>5227</v>
      </c>
      <c r="E6296">
        <v>56</v>
      </c>
      <c r="F6296" t="s">
        <v>48</v>
      </c>
      <c r="G6296" t="s">
        <v>387</v>
      </c>
      <c r="H6296" t="s">
        <v>388</v>
      </c>
      <c r="I6296" t="s">
        <v>74</v>
      </c>
      <c r="J6296" t="s">
        <v>75</v>
      </c>
      <c r="K6296">
        <v>2</v>
      </c>
      <c r="L6296" s="2">
        <v>3200</v>
      </c>
      <c r="M6296">
        <v>10</v>
      </c>
      <c r="N6296" s="2">
        <v>6400</v>
      </c>
      <c r="O6296" s="2">
        <v>640</v>
      </c>
      <c r="P6296" s="2">
        <v>5760</v>
      </c>
      <c r="Q6296" s="2">
        <v>3848.02</v>
      </c>
      <c r="R6296" s="2">
        <v>1911.98</v>
      </c>
      <c r="S6296" t="s">
        <v>36</v>
      </c>
      <c r="T6296" t="s">
        <v>222</v>
      </c>
      <c r="U6296" t="s">
        <v>38</v>
      </c>
      <c r="V6296" t="s">
        <v>39</v>
      </c>
      <c r="W6296" t="s">
        <v>124</v>
      </c>
      <c r="X6296" t="s">
        <v>97</v>
      </c>
      <c r="Y6296" t="s">
        <v>42</v>
      </c>
      <c r="Z6296" t="s">
        <v>43</v>
      </c>
      <c r="AA6296" t="s">
        <v>44</v>
      </c>
      <c r="AB6296" t="s">
        <v>44</v>
      </c>
    </row>
    <row r="6297" spans="1:28" x14ac:dyDescent="0.25">
      <c r="A6297" t="s">
        <v>11040</v>
      </c>
      <c r="B6297" s="1">
        <v>45801</v>
      </c>
      <c r="C6297" t="s">
        <v>2719</v>
      </c>
      <c r="D6297" t="s">
        <v>2720</v>
      </c>
      <c r="E6297">
        <v>23</v>
      </c>
      <c r="F6297" t="s">
        <v>48</v>
      </c>
      <c r="G6297" t="s">
        <v>49</v>
      </c>
      <c r="H6297" t="s">
        <v>50</v>
      </c>
      <c r="I6297" t="s">
        <v>51</v>
      </c>
      <c r="J6297" t="s">
        <v>52</v>
      </c>
      <c r="K6297">
        <v>4</v>
      </c>
      <c r="L6297" s="2">
        <v>500</v>
      </c>
      <c r="M6297">
        <v>30</v>
      </c>
      <c r="N6297" s="2">
        <v>2000</v>
      </c>
      <c r="O6297" s="2">
        <v>600</v>
      </c>
      <c r="P6297" s="2">
        <v>1400</v>
      </c>
      <c r="Q6297" s="2">
        <v>1031.3</v>
      </c>
      <c r="R6297" s="2">
        <v>368.7</v>
      </c>
      <c r="S6297" t="s">
        <v>36</v>
      </c>
      <c r="T6297" t="s">
        <v>407</v>
      </c>
      <c r="U6297" t="s">
        <v>408</v>
      </c>
      <c r="V6297" t="s">
        <v>39</v>
      </c>
      <c r="W6297" t="s">
        <v>66</v>
      </c>
      <c r="X6297" t="s">
        <v>41</v>
      </c>
      <c r="Y6297" t="s">
        <v>56</v>
      </c>
      <c r="Z6297" t="s">
        <v>508</v>
      </c>
      <c r="AA6297" t="s">
        <v>44</v>
      </c>
      <c r="AB6297" t="s">
        <v>44</v>
      </c>
    </row>
    <row r="6298" spans="1:28" x14ac:dyDescent="0.25">
      <c r="A6298" t="s">
        <v>11041</v>
      </c>
      <c r="B6298" s="1">
        <v>45801</v>
      </c>
      <c r="C6298" t="s">
        <v>11042</v>
      </c>
      <c r="D6298" t="s">
        <v>11043</v>
      </c>
      <c r="E6298">
        <v>41</v>
      </c>
      <c r="F6298" t="s">
        <v>48</v>
      </c>
      <c r="G6298" t="s">
        <v>176</v>
      </c>
      <c r="H6298" t="s">
        <v>177</v>
      </c>
      <c r="I6298" t="s">
        <v>34</v>
      </c>
      <c r="J6298" t="s">
        <v>35</v>
      </c>
      <c r="K6298">
        <v>3</v>
      </c>
      <c r="L6298" s="2">
        <v>6500</v>
      </c>
      <c r="M6298">
        <v>15</v>
      </c>
      <c r="N6298" s="2">
        <v>19500</v>
      </c>
      <c r="O6298" s="2">
        <v>2925</v>
      </c>
      <c r="P6298" s="2">
        <v>16575</v>
      </c>
      <c r="Q6298" s="2">
        <v>12004.55</v>
      </c>
      <c r="R6298" s="2">
        <v>4570.45</v>
      </c>
      <c r="S6298" t="s">
        <v>53</v>
      </c>
      <c r="T6298" t="s">
        <v>222</v>
      </c>
      <c r="U6298" t="s">
        <v>38</v>
      </c>
      <c r="V6298" t="s">
        <v>39</v>
      </c>
      <c r="W6298" t="s">
        <v>92</v>
      </c>
      <c r="X6298" t="s">
        <v>97</v>
      </c>
      <c r="Y6298" t="s">
        <v>56</v>
      </c>
      <c r="Z6298" t="s">
        <v>43</v>
      </c>
      <c r="AA6298" t="s">
        <v>44</v>
      </c>
      <c r="AB6298" t="s">
        <v>44</v>
      </c>
    </row>
    <row r="6299" spans="1:28" x14ac:dyDescent="0.25">
      <c r="A6299" t="s">
        <v>11044</v>
      </c>
      <c r="B6299" s="1">
        <v>45801</v>
      </c>
      <c r="C6299" t="s">
        <v>10149</v>
      </c>
      <c r="D6299" t="s">
        <v>10150</v>
      </c>
      <c r="E6299">
        <v>29</v>
      </c>
      <c r="F6299" t="s">
        <v>111</v>
      </c>
      <c r="G6299" t="s">
        <v>49</v>
      </c>
      <c r="H6299" t="s">
        <v>50</v>
      </c>
      <c r="I6299" t="s">
        <v>51</v>
      </c>
      <c r="J6299" t="s">
        <v>52</v>
      </c>
      <c r="K6299">
        <v>4</v>
      </c>
      <c r="L6299" s="2">
        <v>500</v>
      </c>
      <c r="M6299">
        <v>15</v>
      </c>
      <c r="N6299" s="2">
        <v>2000</v>
      </c>
      <c r="O6299" s="2">
        <v>300</v>
      </c>
      <c r="P6299" s="2">
        <v>1700</v>
      </c>
      <c r="Q6299" s="2">
        <v>1267.6199999999999</v>
      </c>
      <c r="R6299" s="2">
        <v>432.38</v>
      </c>
      <c r="S6299" t="s">
        <v>53</v>
      </c>
      <c r="T6299" t="s">
        <v>163</v>
      </c>
      <c r="U6299" t="s">
        <v>164</v>
      </c>
      <c r="V6299" t="s">
        <v>39</v>
      </c>
      <c r="W6299" t="s">
        <v>40</v>
      </c>
      <c r="X6299" t="s">
        <v>41</v>
      </c>
      <c r="Y6299" t="s">
        <v>56</v>
      </c>
      <c r="Z6299" t="s">
        <v>43</v>
      </c>
      <c r="AA6299" t="s">
        <v>44</v>
      </c>
      <c r="AB6299" t="s">
        <v>44</v>
      </c>
    </row>
    <row r="6300" spans="1:28" x14ac:dyDescent="0.25">
      <c r="A6300" t="s">
        <v>11045</v>
      </c>
      <c r="B6300" s="1">
        <v>45801</v>
      </c>
      <c r="C6300" t="s">
        <v>9621</v>
      </c>
      <c r="D6300" t="s">
        <v>9622</v>
      </c>
      <c r="E6300">
        <v>34</v>
      </c>
      <c r="F6300" t="s">
        <v>31</v>
      </c>
      <c r="G6300" t="s">
        <v>285</v>
      </c>
      <c r="H6300" t="s">
        <v>286</v>
      </c>
      <c r="I6300" t="s">
        <v>34</v>
      </c>
      <c r="J6300" t="s">
        <v>121</v>
      </c>
      <c r="K6300">
        <v>2</v>
      </c>
      <c r="L6300" s="2">
        <v>3200</v>
      </c>
      <c r="M6300">
        <v>20</v>
      </c>
      <c r="N6300" s="2">
        <v>6400</v>
      </c>
      <c r="O6300" s="2">
        <v>1280</v>
      </c>
      <c r="P6300" s="2">
        <v>5120</v>
      </c>
      <c r="Q6300" s="2">
        <v>3965.55</v>
      </c>
      <c r="R6300" s="2">
        <v>1154.45</v>
      </c>
      <c r="S6300" t="s">
        <v>36</v>
      </c>
      <c r="T6300" t="s">
        <v>37</v>
      </c>
      <c r="U6300" t="s">
        <v>38</v>
      </c>
      <c r="V6300" t="s">
        <v>39</v>
      </c>
      <c r="W6300" t="s">
        <v>66</v>
      </c>
      <c r="X6300" t="s">
        <v>97</v>
      </c>
      <c r="Y6300" t="s">
        <v>56</v>
      </c>
      <c r="Z6300" t="s">
        <v>223</v>
      </c>
      <c r="AA6300" t="s">
        <v>44</v>
      </c>
      <c r="AB6300" t="s">
        <v>44</v>
      </c>
    </row>
    <row r="6301" spans="1:28" x14ac:dyDescent="0.25">
      <c r="A6301" t="s">
        <v>11046</v>
      </c>
      <c r="B6301" s="1">
        <v>45801</v>
      </c>
      <c r="C6301" t="s">
        <v>1358</v>
      </c>
      <c r="D6301" t="s">
        <v>1359</v>
      </c>
      <c r="E6301">
        <v>50</v>
      </c>
      <c r="F6301" t="s">
        <v>111</v>
      </c>
      <c r="G6301" t="s">
        <v>318</v>
      </c>
      <c r="H6301" t="s">
        <v>319</v>
      </c>
      <c r="I6301" t="s">
        <v>34</v>
      </c>
      <c r="J6301" t="s">
        <v>190</v>
      </c>
      <c r="K6301">
        <v>1</v>
      </c>
      <c r="L6301" s="2">
        <v>2500</v>
      </c>
      <c r="M6301">
        <v>0</v>
      </c>
      <c r="N6301" s="2">
        <v>2500</v>
      </c>
      <c r="O6301" s="2">
        <v>0</v>
      </c>
      <c r="P6301" s="2">
        <v>2500</v>
      </c>
      <c r="Q6301" s="2">
        <v>1616.58</v>
      </c>
      <c r="R6301" s="2">
        <v>883.42</v>
      </c>
      <c r="S6301" t="s">
        <v>53</v>
      </c>
      <c r="T6301" t="s">
        <v>37</v>
      </c>
      <c r="U6301" t="s">
        <v>38</v>
      </c>
      <c r="V6301" t="s">
        <v>39</v>
      </c>
      <c r="W6301" t="s">
        <v>83</v>
      </c>
      <c r="X6301" t="s">
        <v>97</v>
      </c>
      <c r="Y6301" t="s">
        <v>42</v>
      </c>
      <c r="Z6301" t="s">
        <v>43</v>
      </c>
      <c r="AA6301" t="s">
        <v>44</v>
      </c>
      <c r="AB6301" t="s">
        <v>44</v>
      </c>
    </row>
    <row r="6302" spans="1:28" x14ac:dyDescent="0.25">
      <c r="A6302" t="s">
        <v>11047</v>
      </c>
      <c r="B6302" s="1">
        <v>45801</v>
      </c>
      <c r="C6302" t="s">
        <v>999</v>
      </c>
      <c r="D6302" t="s">
        <v>1000</v>
      </c>
      <c r="E6302">
        <v>58</v>
      </c>
      <c r="F6302" t="s">
        <v>48</v>
      </c>
      <c r="G6302" t="s">
        <v>366</v>
      </c>
      <c r="H6302" t="s">
        <v>367</v>
      </c>
      <c r="I6302" t="s">
        <v>34</v>
      </c>
      <c r="J6302" t="s">
        <v>130</v>
      </c>
      <c r="K6302">
        <v>1</v>
      </c>
      <c r="L6302" s="2">
        <v>14500</v>
      </c>
      <c r="M6302">
        <v>25</v>
      </c>
      <c r="N6302" s="2">
        <v>14500</v>
      </c>
      <c r="O6302" s="2">
        <v>3625</v>
      </c>
      <c r="P6302" s="2">
        <v>10875</v>
      </c>
      <c r="Q6302" s="2">
        <v>5982.07</v>
      </c>
      <c r="R6302" s="2">
        <v>4892.93</v>
      </c>
      <c r="S6302" t="s">
        <v>53</v>
      </c>
      <c r="T6302" t="s">
        <v>76</v>
      </c>
      <c r="U6302" t="s">
        <v>77</v>
      </c>
      <c r="V6302" t="s">
        <v>39</v>
      </c>
      <c r="W6302" t="s">
        <v>124</v>
      </c>
      <c r="X6302" t="s">
        <v>67</v>
      </c>
      <c r="Y6302" t="s">
        <v>56</v>
      </c>
      <c r="Z6302" t="s">
        <v>223</v>
      </c>
      <c r="AA6302" t="s">
        <v>44</v>
      </c>
      <c r="AB6302" t="s">
        <v>44</v>
      </c>
    </row>
    <row r="6303" spans="1:28" x14ac:dyDescent="0.25">
      <c r="A6303" t="s">
        <v>11048</v>
      </c>
      <c r="B6303" s="1">
        <v>45801</v>
      </c>
      <c r="C6303" t="s">
        <v>9708</v>
      </c>
      <c r="D6303" t="s">
        <v>9709</v>
      </c>
      <c r="E6303">
        <v>32</v>
      </c>
      <c r="F6303" t="s">
        <v>48</v>
      </c>
      <c r="G6303" t="s">
        <v>168</v>
      </c>
      <c r="H6303" t="s">
        <v>169</v>
      </c>
      <c r="I6303" t="s">
        <v>62</v>
      </c>
      <c r="J6303" t="s">
        <v>143</v>
      </c>
      <c r="K6303">
        <v>1</v>
      </c>
      <c r="L6303" s="2">
        <v>1800</v>
      </c>
      <c r="M6303">
        <v>5</v>
      </c>
      <c r="N6303" s="2">
        <v>1800</v>
      </c>
      <c r="O6303" s="2">
        <v>90</v>
      </c>
      <c r="P6303" s="2">
        <v>1710</v>
      </c>
      <c r="Q6303" s="2">
        <v>1353.51</v>
      </c>
      <c r="R6303" s="2">
        <v>356.49</v>
      </c>
      <c r="S6303" t="s">
        <v>64</v>
      </c>
      <c r="T6303" t="s">
        <v>275</v>
      </c>
      <c r="U6303" t="s">
        <v>123</v>
      </c>
      <c r="V6303" t="s">
        <v>39</v>
      </c>
      <c r="W6303" t="s">
        <v>124</v>
      </c>
      <c r="X6303" t="s">
        <v>97</v>
      </c>
      <c r="Y6303" t="s">
        <v>42</v>
      </c>
      <c r="Z6303" t="s">
        <v>43</v>
      </c>
      <c r="AA6303" t="s">
        <v>44</v>
      </c>
      <c r="AB6303" t="s">
        <v>44</v>
      </c>
    </row>
    <row r="6304" spans="1:28" x14ac:dyDescent="0.25">
      <c r="A6304" t="s">
        <v>11049</v>
      </c>
      <c r="B6304" s="1">
        <v>45801</v>
      </c>
      <c r="C6304" t="s">
        <v>1476</v>
      </c>
      <c r="D6304" t="s">
        <v>1477</v>
      </c>
      <c r="E6304">
        <v>35</v>
      </c>
      <c r="F6304" t="s">
        <v>48</v>
      </c>
      <c r="G6304" t="s">
        <v>212</v>
      </c>
      <c r="H6304" t="s">
        <v>213</v>
      </c>
      <c r="I6304" t="s">
        <v>51</v>
      </c>
      <c r="J6304" t="s">
        <v>52</v>
      </c>
      <c r="K6304">
        <v>2</v>
      </c>
      <c r="L6304" s="2">
        <v>400</v>
      </c>
      <c r="M6304">
        <v>5</v>
      </c>
      <c r="N6304" s="2">
        <v>800</v>
      </c>
      <c r="O6304" s="2">
        <v>40</v>
      </c>
      <c r="P6304" s="2">
        <v>760</v>
      </c>
      <c r="Q6304" s="2">
        <v>493.48</v>
      </c>
      <c r="R6304" s="2">
        <v>266.52</v>
      </c>
      <c r="S6304" t="s">
        <v>53</v>
      </c>
      <c r="T6304" t="s">
        <v>153</v>
      </c>
      <c r="U6304" t="s">
        <v>154</v>
      </c>
      <c r="V6304" t="s">
        <v>39</v>
      </c>
      <c r="W6304" t="s">
        <v>137</v>
      </c>
      <c r="X6304" t="s">
        <v>67</v>
      </c>
      <c r="Y6304" t="s">
        <v>56</v>
      </c>
      <c r="Z6304" t="s">
        <v>43</v>
      </c>
      <c r="AA6304" t="s">
        <v>44</v>
      </c>
      <c r="AB6304" t="s">
        <v>44</v>
      </c>
    </row>
    <row r="6305" spans="1:28" x14ac:dyDescent="0.25">
      <c r="A6305" t="s">
        <v>11050</v>
      </c>
      <c r="B6305" s="1">
        <v>45801</v>
      </c>
      <c r="C6305" t="s">
        <v>4646</v>
      </c>
      <c r="D6305" t="s">
        <v>4647</v>
      </c>
      <c r="E6305">
        <v>51</v>
      </c>
      <c r="F6305" t="s">
        <v>31</v>
      </c>
      <c r="G6305" t="s">
        <v>32</v>
      </c>
      <c r="H6305" t="s">
        <v>33</v>
      </c>
      <c r="I6305" t="s">
        <v>34</v>
      </c>
      <c r="J6305" t="s">
        <v>35</v>
      </c>
      <c r="K6305">
        <v>3</v>
      </c>
      <c r="L6305" s="2">
        <v>55000</v>
      </c>
      <c r="M6305">
        <v>30</v>
      </c>
      <c r="N6305" s="2">
        <v>165000</v>
      </c>
      <c r="O6305" s="2">
        <v>49500</v>
      </c>
      <c r="P6305" s="2">
        <v>115500</v>
      </c>
      <c r="Q6305" s="2">
        <v>92547.56</v>
      </c>
      <c r="R6305" s="2">
        <v>22952.44</v>
      </c>
      <c r="S6305" t="s">
        <v>64</v>
      </c>
      <c r="T6305" t="s">
        <v>153</v>
      </c>
      <c r="U6305" t="s">
        <v>154</v>
      </c>
      <c r="V6305" t="s">
        <v>39</v>
      </c>
      <c r="W6305" t="s">
        <v>124</v>
      </c>
      <c r="X6305" t="s">
        <v>67</v>
      </c>
      <c r="Y6305" t="s">
        <v>56</v>
      </c>
      <c r="Z6305" t="s">
        <v>508</v>
      </c>
      <c r="AA6305" t="s">
        <v>44</v>
      </c>
      <c r="AB6305" t="s">
        <v>44</v>
      </c>
    </row>
    <row r="6306" spans="1:28" x14ac:dyDescent="0.25">
      <c r="A6306" t="s">
        <v>11051</v>
      </c>
      <c r="B6306" s="1">
        <v>45801</v>
      </c>
      <c r="C6306" t="s">
        <v>2576</v>
      </c>
      <c r="D6306" t="s">
        <v>2577</v>
      </c>
      <c r="E6306">
        <v>59</v>
      </c>
      <c r="F6306" t="s">
        <v>31</v>
      </c>
      <c r="G6306" t="s">
        <v>158</v>
      </c>
      <c r="H6306" t="s">
        <v>159</v>
      </c>
      <c r="I6306" t="s">
        <v>51</v>
      </c>
      <c r="J6306" t="s">
        <v>52</v>
      </c>
      <c r="K6306">
        <v>1</v>
      </c>
      <c r="L6306" s="2">
        <v>650</v>
      </c>
      <c r="M6306">
        <v>5</v>
      </c>
      <c r="N6306" s="2">
        <v>650</v>
      </c>
      <c r="O6306" s="2">
        <v>32.5</v>
      </c>
      <c r="P6306" s="2">
        <v>617.5</v>
      </c>
      <c r="Q6306" s="2">
        <v>380.21</v>
      </c>
      <c r="R6306" s="2">
        <v>237.29</v>
      </c>
      <c r="S6306" t="s">
        <v>53</v>
      </c>
      <c r="T6306" t="s">
        <v>275</v>
      </c>
      <c r="U6306" t="s">
        <v>123</v>
      </c>
      <c r="V6306" t="s">
        <v>39</v>
      </c>
      <c r="W6306" t="s">
        <v>92</v>
      </c>
      <c r="X6306" t="s">
        <v>41</v>
      </c>
      <c r="Y6306" t="s">
        <v>56</v>
      </c>
      <c r="Z6306" t="s">
        <v>223</v>
      </c>
      <c r="AA6306" t="s">
        <v>44</v>
      </c>
      <c r="AB6306" t="s">
        <v>44</v>
      </c>
    </row>
    <row r="6307" spans="1:28" x14ac:dyDescent="0.25">
      <c r="A6307" t="s">
        <v>11052</v>
      </c>
      <c r="B6307" s="1">
        <v>45801</v>
      </c>
      <c r="C6307" t="s">
        <v>2492</v>
      </c>
      <c r="D6307" t="s">
        <v>2493</v>
      </c>
      <c r="E6307">
        <v>45</v>
      </c>
      <c r="F6307" t="s">
        <v>31</v>
      </c>
      <c r="G6307" t="s">
        <v>148</v>
      </c>
      <c r="H6307" t="s">
        <v>149</v>
      </c>
      <c r="I6307" t="s">
        <v>74</v>
      </c>
      <c r="J6307" t="s">
        <v>130</v>
      </c>
      <c r="K6307">
        <v>5</v>
      </c>
      <c r="L6307" s="2">
        <v>3500</v>
      </c>
      <c r="M6307">
        <v>20</v>
      </c>
      <c r="N6307" s="2">
        <v>17500</v>
      </c>
      <c r="O6307" s="2">
        <v>3500</v>
      </c>
      <c r="P6307" s="2">
        <v>14000</v>
      </c>
      <c r="Q6307" s="2">
        <v>9274.75</v>
      </c>
      <c r="R6307" s="2">
        <v>4725.25</v>
      </c>
      <c r="S6307" t="s">
        <v>53</v>
      </c>
      <c r="T6307" t="s">
        <v>122</v>
      </c>
      <c r="U6307" t="s">
        <v>123</v>
      </c>
      <c r="V6307" t="s">
        <v>39</v>
      </c>
      <c r="W6307" t="s">
        <v>83</v>
      </c>
      <c r="X6307" t="s">
        <v>41</v>
      </c>
      <c r="Y6307" t="s">
        <v>42</v>
      </c>
      <c r="Z6307" t="s">
        <v>508</v>
      </c>
      <c r="AA6307" t="s">
        <v>44</v>
      </c>
      <c r="AB6307" t="s">
        <v>44</v>
      </c>
    </row>
    <row r="6308" spans="1:28" x14ac:dyDescent="0.25">
      <c r="A6308" t="s">
        <v>11053</v>
      </c>
      <c r="B6308" s="1">
        <v>45801</v>
      </c>
      <c r="C6308" t="s">
        <v>4520</v>
      </c>
      <c r="D6308" t="s">
        <v>4521</v>
      </c>
      <c r="E6308">
        <v>31</v>
      </c>
      <c r="F6308" t="s">
        <v>48</v>
      </c>
      <c r="G6308" t="s">
        <v>212</v>
      </c>
      <c r="H6308" t="s">
        <v>213</v>
      </c>
      <c r="I6308" t="s">
        <v>51</v>
      </c>
      <c r="J6308" t="s">
        <v>52</v>
      </c>
      <c r="K6308">
        <v>1</v>
      </c>
      <c r="L6308" s="2">
        <v>400</v>
      </c>
      <c r="M6308">
        <v>20</v>
      </c>
      <c r="N6308" s="2">
        <v>400</v>
      </c>
      <c r="O6308" s="2">
        <v>80</v>
      </c>
      <c r="P6308" s="2">
        <v>320</v>
      </c>
      <c r="Q6308" s="2">
        <v>183.34</v>
      </c>
      <c r="R6308" s="2">
        <v>136.66</v>
      </c>
      <c r="S6308" t="s">
        <v>64</v>
      </c>
      <c r="T6308" t="s">
        <v>222</v>
      </c>
      <c r="U6308" t="s">
        <v>38</v>
      </c>
      <c r="V6308" t="s">
        <v>39</v>
      </c>
      <c r="W6308" t="s">
        <v>83</v>
      </c>
      <c r="X6308" t="s">
        <v>97</v>
      </c>
      <c r="Y6308" t="s">
        <v>56</v>
      </c>
      <c r="Z6308" t="s">
        <v>43</v>
      </c>
      <c r="AA6308" t="s">
        <v>44</v>
      </c>
      <c r="AB6308" t="s">
        <v>44</v>
      </c>
    </row>
    <row r="6309" spans="1:28" x14ac:dyDescent="0.25">
      <c r="A6309" t="s">
        <v>11054</v>
      </c>
      <c r="B6309" s="1">
        <v>45801</v>
      </c>
      <c r="C6309" t="s">
        <v>3490</v>
      </c>
      <c r="D6309" t="s">
        <v>3491</v>
      </c>
      <c r="E6309">
        <v>23</v>
      </c>
      <c r="F6309" t="s">
        <v>48</v>
      </c>
      <c r="G6309" t="s">
        <v>207</v>
      </c>
      <c r="H6309" t="s">
        <v>208</v>
      </c>
      <c r="I6309" t="s">
        <v>34</v>
      </c>
      <c r="J6309" t="s">
        <v>143</v>
      </c>
      <c r="K6309">
        <v>1</v>
      </c>
      <c r="L6309" s="2">
        <v>18000</v>
      </c>
      <c r="M6309">
        <v>15</v>
      </c>
      <c r="N6309" s="2">
        <v>18000</v>
      </c>
      <c r="O6309" s="2">
        <v>2700</v>
      </c>
      <c r="P6309" s="2">
        <v>15300</v>
      </c>
      <c r="Q6309" s="2">
        <v>10014.26</v>
      </c>
      <c r="R6309" s="2">
        <v>5285.74</v>
      </c>
      <c r="S6309" t="s">
        <v>53</v>
      </c>
      <c r="T6309" t="s">
        <v>105</v>
      </c>
      <c r="U6309" t="s">
        <v>106</v>
      </c>
      <c r="V6309" t="s">
        <v>39</v>
      </c>
      <c r="W6309" t="s">
        <v>83</v>
      </c>
      <c r="X6309" t="s">
        <v>67</v>
      </c>
      <c r="Y6309" t="s">
        <v>42</v>
      </c>
      <c r="Z6309" t="s">
        <v>43</v>
      </c>
      <c r="AA6309" t="s">
        <v>44</v>
      </c>
      <c r="AB6309" t="s">
        <v>44</v>
      </c>
    </row>
    <row r="6310" spans="1:28" x14ac:dyDescent="0.25">
      <c r="A6310" t="s">
        <v>11055</v>
      </c>
      <c r="B6310" s="1">
        <v>45802</v>
      </c>
      <c r="C6310" t="s">
        <v>5015</v>
      </c>
      <c r="D6310" t="s">
        <v>5016</v>
      </c>
      <c r="E6310">
        <v>28</v>
      </c>
      <c r="F6310" t="s">
        <v>48</v>
      </c>
      <c r="G6310" t="s">
        <v>436</v>
      </c>
      <c r="H6310" t="s">
        <v>437</v>
      </c>
      <c r="I6310" t="s">
        <v>74</v>
      </c>
      <c r="J6310" t="s">
        <v>190</v>
      </c>
      <c r="K6310">
        <v>2</v>
      </c>
      <c r="L6310" s="2">
        <v>1800</v>
      </c>
      <c r="M6310">
        <v>15</v>
      </c>
      <c r="N6310" s="2">
        <v>3600</v>
      </c>
      <c r="O6310" s="2">
        <v>540</v>
      </c>
      <c r="P6310" s="2">
        <v>3060</v>
      </c>
      <c r="Q6310" s="2">
        <v>2497.7800000000002</v>
      </c>
      <c r="R6310" s="2">
        <v>562.22</v>
      </c>
      <c r="S6310" t="s">
        <v>53</v>
      </c>
      <c r="T6310" t="s">
        <v>290</v>
      </c>
      <c r="U6310" t="s">
        <v>291</v>
      </c>
      <c r="V6310" t="s">
        <v>39</v>
      </c>
      <c r="W6310" t="s">
        <v>66</v>
      </c>
      <c r="X6310" t="s">
        <v>97</v>
      </c>
      <c r="Y6310" t="s">
        <v>56</v>
      </c>
      <c r="Z6310" t="s">
        <v>43</v>
      </c>
      <c r="AA6310" t="s">
        <v>44</v>
      </c>
      <c r="AB6310" t="s">
        <v>44</v>
      </c>
    </row>
    <row r="6311" spans="1:28" x14ac:dyDescent="0.25">
      <c r="A6311" t="s">
        <v>11056</v>
      </c>
      <c r="B6311" s="1">
        <v>45802</v>
      </c>
      <c r="C6311" t="s">
        <v>4976</v>
      </c>
      <c r="D6311" t="s">
        <v>4977</v>
      </c>
      <c r="E6311">
        <v>36</v>
      </c>
      <c r="F6311" t="s">
        <v>31</v>
      </c>
      <c r="G6311" t="s">
        <v>318</v>
      </c>
      <c r="H6311" t="s">
        <v>319</v>
      </c>
      <c r="I6311" t="s">
        <v>34</v>
      </c>
      <c r="J6311" t="s">
        <v>190</v>
      </c>
      <c r="K6311">
        <v>1</v>
      </c>
      <c r="L6311" s="2">
        <v>2500</v>
      </c>
      <c r="M6311">
        <v>20</v>
      </c>
      <c r="N6311" s="2">
        <v>2500</v>
      </c>
      <c r="O6311" s="2">
        <v>500</v>
      </c>
      <c r="P6311" s="2">
        <v>2000</v>
      </c>
      <c r="Q6311" s="2">
        <v>1406.43</v>
      </c>
      <c r="R6311" s="2">
        <v>593.57000000000005</v>
      </c>
      <c r="S6311" t="s">
        <v>64</v>
      </c>
      <c r="T6311" t="s">
        <v>398</v>
      </c>
      <c r="U6311" t="s">
        <v>399</v>
      </c>
      <c r="V6311" t="s">
        <v>39</v>
      </c>
      <c r="W6311" t="s">
        <v>92</v>
      </c>
      <c r="X6311" t="s">
        <v>97</v>
      </c>
      <c r="Y6311" t="s">
        <v>56</v>
      </c>
      <c r="Z6311" t="s">
        <v>43</v>
      </c>
      <c r="AA6311" t="s">
        <v>44</v>
      </c>
      <c r="AB6311" t="s">
        <v>44</v>
      </c>
    </row>
    <row r="6312" spans="1:28" x14ac:dyDescent="0.25">
      <c r="A6312" t="s">
        <v>11057</v>
      </c>
      <c r="B6312" s="1">
        <v>45802</v>
      </c>
      <c r="C6312" t="s">
        <v>746</v>
      </c>
      <c r="D6312" t="s">
        <v>747</v>
      </c>
      <c r="E6312">
        <v>19</v>
      </c>
      <c r="F6312" t="s">
        <v>48</v>
      </c>
      <c r="G6312" t="s">
        <v>188</v>
      </c>
      <c r="H6312" t="s">
        <v>189</v>
      </c>
      <c r="I6312" t="s">
        <v>34</v>
      </c>
      <c r="J6312" t="s">
        <v>190</v>
      </c>
      <c r="K6312">
        <v>1</v>
      </c>
      <c r="L6312" s="2">
        <v>1800</v>
      </c>
      <c r="M6312">
        <v>10</v>
      </c>
      <c r="N6312" s="2">
        <v>1800</v>
      </c>
      <c r="O6312" s="2">
        <v>180</v>
      </c>
      <c r="P6312" s="2">
        <v>1620</v>
      </c>
      <c r="Q6312" s="2">
        <v>1076.44</v>
      </c>
      <c r="R6312" s="2">
        <v>543.55999999999995</v>
      </c>
      <c r="S6312" t="s">
        <v>53</v>
      </c>
      <c r="T6312" t="s">
        <v>263</v>
      </c>
      <c r="U6312" t="s">
        <v>91</v>
      </c>
      <c r="V6312" t="s">
        <v>39</v>
      </c>
      <c r="W6312" t="s">
        <v>40</v>
      </c>
      <c r="X6312" t="s">
        <v>97</v>
      </c>
      <c r="Y6312" t="s">
        <v>56</v>
      </c>
      <c r="Z6312" t="s">
        <v>43</v>
      </c>
      <c r="AA6312" t="s">
        <v>44</v>
      </c>
      <c r="AB6312" t="s">
        <v>44</v>
      </c>
    </row>
    <row r="6313" spans="1:28" x14ac:dyDescent="0.25">
      <c r="A6313" t="s">
        <v>11058</v>
      </c>
      <c r="B6313" s="1">
        <v>45802</v>
      </c>
      <c r="C6313" t="s">
        <v>4247</v>
      </c>
      <c r="D6313" t="s">
        <v>4248</v>
      </c>
      <c r="E6313">
        <v>23</v>
      </c>
      <c r="F6313" t="s">
        <v>48</v>
      </c>
      <c r="G6313" t="s">
        <v>168</v>
      </c>
      <c r="H6313" t="s">
        <v>169</v>
      </c>
      <c r="I6313" t="s">
        <v>62</v>
      </c>
      <c r="J6313" t="s">
        <v>143</v>
      </c>
      <c r="K6313">
        <v>3</v>
      </c>
      <c r="L6313" s="2">
        <v>1800</v>
      </c>
      <c r="M6313">
        <v>20</v>
      </c>
      <c r="N6313" s="2">
        <v>5400</v>
      </c>
      <c r="O6313" s="2">
        <v>1080</v>
      </c>
      <c r="P6313" s="2">
        <v>4320</v>
      </c>
      <c r="Q6313" s="2">
        <v>2979.29</v>
      </c>
      <c r="R6313" s="2">
        <v>1340.71</v>
      </c>
      <c r="S6313" t="s">
        <v>53</v>
      </c>
      <c r="T6313" t="s">
        <v>578</v>
      </c>
      <c r="U6313" t="s">
        <v>579</v>
      </c>
      <c r="V6313" t="s">
        <v>39</v>
      </c>
      <c r="W6313" t="s">
        <v>66</v>
      </c>
      <c r="X6313" t="s">
        <v>41</v>
      </c>
      <c r="Y6313" t="s">
        <v>56</v>
      </c>
      <c r="Z6313" t="s">
        <v>144</v>
      </c>
      <c r="AA6313" t="s">
        <v>44</v>
      </c>
      <c r="AB6313" t="s">
        <v>44</v>
      </c>
    </row>
    <row r="6314" spans="1:28" x14ac:dyDescent="0.25">
      <c r="A6314" t="s">
        <v>11059</v>
      </c>
      <c r="B6314" s="1">
        <v>45802</v>
      </c>
      <c r="C6314" t="s">
        <v>2452</v>
      </c>
      <c r="D6314" t="s">
        <v>2453</v>
      </c>
      <c r="E6314">
        <v>50</v>
      </c>
      <c r="F6314" t="s">
        <v>31</v>
      </c>
      <c r="G6314" t="s">
        <v>32</v>
      </c>
      <c r="H6314" t="s">
        <v>33</v>
      </c>
      <c r="I6314" t="s">
        <v>34</v>
      </c>
      <c r="J6314" t="s">
        <v>35</v>
      </c>
      <c r="K6314">
        <v>2</v>
      </c>
      <c r="L6314" s="2">
        <v>55000</v>
      </c>
      <c r="M6314">
        <v>5</v>
      </c>
      <c r="N6314" s="2">
        <v>110000</v>
      </c>
      <c r="O6314" s="2">
        <v>5500</v>
      </c>
      <c r="P6314" s="2">
        <v>104500</v>
      </c>
      <c r="Q6314" s="2">
        <v>57793.93</v>
      </c>
      <c r="R6314" s="2">
        <v>46706.07</v>
      </c>
      <c r="S6314" t="s">
        <v>53</v>
      </c>
      <c r="T6314" t="s">
        <v>578</v>
      </c>
      <c r="U6314" t="s">
        <v>579</v>
      </c>
      <c r="V6314" t="s">
        <v>39</v>
      </c>
      <c r="W6314" t="s">
        <v>137</v>
      </c>
      <c r="X6314" t="s">
        <v>41</v>
      </c>
      <c r="Y6314" t="s">
        <v>42</v>
      </c>
      <c r="Z6314" t="s">
        <v>43</v>
      </c>
      <c r="AA6314" t="s">
        <v>44</v>
      </c>
      <c r="AB6314" t="s">
        <v>44</v>
      </c>
    </row>
    <row r="6315" spans="1:28" x14ac:dyDescent="0.25">
      <c r="A6315" t="s">
        <v>11060</v>
      </c>
      <c r="B6315" s="1">
        <v>45802</v>
      </c>
      <c r="C6315" t="s">
        <v>3257</v>
      </c>
      <c r="D6315" t="s">
        <v>3258</v>
      </c>
      <c r="E6315">
        <v>23</v>
      </c>
      <c r="F6315" t="s">
        <v>31</v>
      </c>
      <c r="G6315" t="s">
        <v>561</v>
      </c>
      <c r="H6315" t="s">
        <v>562</v>
      </c>
      <c r="I6315" t="s">
        <v>34</v>
      </c>
      <c r="J6315" t="s">
        <v>143</v>
      </c>
      <c r="K6315">
        <v>2</v>
      </c>
      <c r="L6315" s="2">
        <v>900</v>
      </c>
      <c r="M6315">
        <v>0</v>
      </c>
      <c r="N6315" s="2">
        <v>1800</v>
      </c>
      <c r="O6315" s="2">
        <v>0</v>
      </c>
      <c r="P6315" s="2">
        <v>1800</v>
      </c>
      <c r="Q6315" s="2">
        <v>1105.81</v>
      </c>
      <c r="R6315" s="2">
        <v>694.19</v>
      </c>
      <c r="S6315" t="s">
        <v>36</v>
      </c>
      <c r="T6315" t="s">
        <v>136</v>
      </c>
      <c r="U6315" t="s">
        <v>38</v>
      </c>
      <c r="V6315" t="s">
        <v>39</v>
      </c>
      <c r="W6315" t="s">
        <v>137</v>
      </c>
      <c r="X6315" t="s">
        <v>67</v>
      </c>
      <c r="Y6315" t="s">
        <v>42</v>
      </c>
      <c r="Z6315" t="s">
        <v>43</v>
      </c>
      <c r="AA6315" t="s">
        <v>44</v>
      </c>
      <c r="AB6315" t="s">
        <v>44</v>
      </c>
    </row>
    <row r="6316" spans="1:28" x14ac:dyDescent="0.25">
      <c r="A6316" t="s">
        <v>11061</v>
      </c>
      <c r="B6316" s="1">
        <v>45802</v>
      </c>
      <c r="C6316" t="s">
        <v>1995</v>
      </c>
      <c r="D6316" t="s">
        <v>1996</v>
      </c>
      <c r="E6316">
        <v>47</v>
      </c>
      <c r="F6316" t="s">
        <v>48</v>
      </c>
      <c r="G6316" t="s">
        <v>387</v>
      </c>
      <c r="H6316" t="s">
        <v>388</v>
      </c>
      <c r="I6316" t="s">
        <v>74</v>
      </c>
      <c r="J6316" t="s">
        <v>75</v>
      </c>
      <c r="K6316">
        <v>2</v>
      </c>
      <c r="L6316" s="2">
        <v>3200</v>
      </c>
      <c r="M6316">
        <v>20</v>
      </c>
      <c r="N6316" s="2">
        <v>6400</v>
      </c>
      <c r="O6316" s="2">
        <v>1280</v>
      </c>
      <c r="P6316" s="2">
        <v>5120</v>
      </c>
      <c r="Q6316" s="2">
        <v>3006.16</v>
      </c>
      <c r="R6316" s="2">
        <v>2113.84</v>
      </c>
      <c r="S6316" t="s">
        <v>64</v>
      </c>
      <c r="T6316" t="s">
        <v>54</v>
      </c>
      <c r="U6316" t="s">
        <v>55</v>
      </c>
      <c r="V6316" t="s">
        <v>39</v>
      </c>
      <c r="W6316" t="s">
        <v>137</v>
      </c>
      <c r="X6316" t="s">
        <v>41</v>
      </c>
      <c r="Y6316" t="s">
        <v>56</v>
      </c>
      <c r="Z6316" t="s">
        <v>43</v>
      </c>
      <c r="AA6316" t="s">
        <v>44</v>
      </c>
      <c r="AB6316" t="s">
        <v>44</v>
      </c>
    </row>
    <row r="6317" spans="1:28" x14ac:dyDescent="0.25">
      <c r="A6317" t="s">
        <v>11062</v>
      </c>
      <c r="B6317" s="1">
        <v>45802</v>
      </c>
      <c r="C6317" t="s">
        <v>2939</v>
      </c>
      <c r="D6317" t="s">
        <v>2940</v>
      </c>
      <c r="E6317">
        <v>47</v>
      </c>
      <c r="F6317" t="s">
        <v>31</v>
      </c>
      <c r="G6317" t="s">
        <v>436</v>
      </c>
      <c r="H6317" t="s">
        <v>437</v>
      </c>
      <c r="I6317" t="s">
        <v>74</v>
      </c>
      <c r="J6317" t="s">
        <v>190</v>
      </c>
      <c r="K6317">
        <v>1</v>
      </c>
      <c r="L6317" s="2">
        <v>1800</v>
      </c>
      <c r="M6317">
        <v>10</v>
      </c>
      <c r="N6317" s="2">
        <v>1800</v>
      </c>
      <c r="O6317" s="2">
        <v>180</v>
      </c>
      <c r="P6317" s="2">
        <v>1620</v>
      </c>
      <c r="Q6317" s="2">
        <v>1103.6600000000001</v>
      </c>
      <c r="R6317" s="2">
        <v>516.34</v>
      </c>
      <c r="S6317" t="s">
        <v>53</v>
      </c>
      <c r="T6317" t="s">
        <v>153</v>
      </c>
      <c r="U6317" t="s">
        <v>154</v>
      </c>
      <c r="V6317" t="s">
        <v>39</v>
      </c>
      <c r="W6317" t="s">
        <v>137</v>
      </c>
      <c r="X6317" t="s">
        <v>41</v>
      </c>
      <c r="Y6317" t="s">
        <v>56</v>
      </c>
      <c r="Z6317" t="s">
        <v>43</v>
      </c>
      <c r="AA6317" t="s">
        <v>44</v>
      </c>
      <c r="AB6317" t="s">
        <v>44</v>
      </c>
    </row>
    <row r="6318" spans="1:28" x14ac:dyDescent="0.25">
      <c r="A6318" t="s">
        <v>11063</v>
      </c>
      <c r="B6318" s="1">
        <v>45803</v>
      </c>
      <c r="C6318" t="s">
        <v>8507</v>
      </c>
      <c r="D6318" t="s">
        <v>8508</v>
      </c>
      <c r="E6318">
        <v>24</v>
      </c>
      <c r="F6318" t="s">
        <v>48</v>
      </c>
      <c r="G6318" t="s">
        <v>227</v>
      </c>
      <c r="H6318" t="s">
        <v>228</v>
      </c>
      <c r="I6318" t="s">
        <v>74</v>
      </c>
      <c r="J6318" t="s">
        <v>75</v>
      </c>
      <c r="K6318">
        <v>4</v>
      </c>
      <c r="L6318" s="2">
        <v>1400</v>
      </c>
      <c r="M6318">
        <v>10</v>
      </c>
      <c r="N6318" s="2">
        <v>5600</v>
      </c>
      <c r="O6318" s="2">
        <v>560</v>
      </c>
      <c r="P6318" s="2">
        <v>5040</v>
      </c>
      <c r="Q6318" s="2">
        <v>3038.02</v>
      </c>
      <c r="R6318" s="2">
        <v>2001.98</v>
      </c>
      <c r="S6318" t="s">
        <v>36</v>
      </c>
      <c r="T6318" t="s">
        <v>105</v>
      </c>
      <c r="U6318" t="s">
        <v>106</v>
      </c>
      <c r="V6318" t="s">
        <v>39</v>
      </c>
      <c r="W6318" t="s">
        <v>66</v>
      </c>
      <c r="X6318" t="s">
        <v>41</v>
      </c>
      <c r="Y6318" t="s">
        <v>42</v>
      </c>
      <c r="Z6318" t="s">
        <v>43</v>
      </c>
      <c r="AA6318" t="s">
        <v>68</v>
      </c>
      <c r="AB6318" t="s">
        <v>44</v>
      </c>
    </row>
    <row r="6319" spans="1:28" x14ac:dyDescent="0.25">
      <c r="A6319" t="s">
        <v>11064</v>
      </c>
      <c r="B6319" s="1">
        <v>45803</v>
      </c>
      <c r="C6319" t="s">
        <v>2636</v>
      </c>
      <c r="D6319" t="s">
        <v>2637</v>
      </c>
      <c r="E6319">
        <v>31</v>
      </c>
      <c r="F6319" t="s">
        <v>48</v>
      </c>
      <c r="G6319" t="s">
        <v>158</v>
      </c>
      <c r="H6319" t="s">
        <v>159</v>
      </c>
      <c r="I6319" t="s">
        <v>51</v>
      </c>
      <c r="J6319" t="s">
        <v>52</v>
      </c>
      <c r="K6319">
        <v>2</v>
      </c>
      <c r="L6319" s="2">
        <v>650</v>
      </c>
      <c r="M6319">
        <v>5</v>
      </c>
      <c r="N6319" s="2">
        <v>1300</v>
      </c>
      <c r="O6319" s="2">
        <v>65</v>
      </c>
      <c r="P6319" s="2">
        <v>1235</v>
      </c>
      <c r="Q6319" s="2">
        <v>855.66</v>
      </c>
      <c r="R6319" s="2">
        <v>379.34</v>
      </c>
      <c r="S6319" t="s">
        <v>53</v>
      </c>
      <c r="T6319" t="s">
        <v>222</v>
      </c>
      <c r="U6319" t="s">
        <v>38</v>
      </c>
      <c r="V6319" t="s">
        <v>39</v>
      </c>
      <c r="W6319" t="s">
        <v>137</v>
      </c>
      <c r="X6319" t="s">
        <v>97</v>
      </c>
      <c r="Y6319" t="s">
        <v>56</v>
      </c>
      <c r="Z6319" t="s">
        <v>43</v>
      </c>
      <c r="AA6319" t="s">
        <v>44</v>
      </c>
      <c r="AB6319" t="s">
        <v>44</v>
      </c>
    </row>
    <row r="6320" spans="1:28" x14ac:dyDescent="0.25">
      <c r="A6320" t="s">
        <v>11065</v>
      </c>
      <c r="B6320" s="1">
        <v>45803</v>
      </c>
      <c r="C6320" t="s">
        <v>1854</v>
      </c>
      <c r="D6320" t="s">
        <v>1855</v>
      </c>
      <c r="E6320">
        <v>60</v>
      </c>
      <c r="F6320" t="s">
        <v>48</v>
      </c>
      <c r="G6320" t="s">
        <v>141</v>
      </c>
      <c r="H6320" t="s">
        <v>142</v>
      </c>
      <c r="I6320" t="s">
        <v>74</v>
      </c>
      <c r="J6320" t="s">
        <v>143</v>
      </c>
      <c r="K6320">
        <v>5</v>
      </c>
      <c r="L6320" s="2">
        <v>900</v>
      </c>
      <c r="M6320">
        <v>5</v>
      </c>
      <c r="N6320" s="2">
        <v>4500</v>
      </c>
      <c r="O6320" s="2">
        <v>225</v>
      </c>
      <c r="P6320" s="2">
        <v>4275</v>
      </c>
      <c r="Q6320" s="2">
        <v>2741.17</v>
      </c>
      <c r="R6320" s="2">
        <v>1533.83</v>
      </c>
      <c r="S6320" t="s">
        <v>53</v>
      </c>
      <c r="T6320" t="s">
        <v>178</v>
      </c>
      <c r="U6320" t="s">
        <v>154</v>
      </c>
      <c r="V6320" t="s">
        <v>39</v>
      </c>
      <c r="W6320" t="s">
        <v>92</v>
      </c>
      <c r="X6320" t="s">
        <v>97</v>
      </c>
      <c r="Y6320" t="s">
        <v>56</v>
      </c>
      <c r="Z6320" t="s">
        <v>144</v>
      </c>
      <c r="AA6320" t="s">
        <v>44</v>
      </c>
      <c r="AB6320" t="s">
        <v>44</v>
      </c>
    </row>
    <row r="6321" spans="1:28" x14ac:dyDescent="0.25">
      <c r="A6321" t="s">
        <v>11066</v>
      </c>
      <c r="B6321" s="1">
        <v>45803</v>
      </c>
      <c r="C6321" t="s">
        <v>9714</v>
      </c>
      <c r="D6321" t="s">
        <v>9715</v>
      </c>
      <c r="E6321">
        <v>21</v>
      </c>
      <c r="F6321" t="s">
        <v>31</v>
      </c>
      <c r="G6321" t="s">
        <v>212</v>
      </c>
      <c r="H6321" t="s">
        <v>213</v>
      </c>
      <c r="I6321" t="s">
        <v>51</v>
      </c>
      <c r="J6321" t="s">
        <v>52</v>
      </c>
      <c r="K6321">
        <v>1</v>
      </c>
      <c r="L6321" s="2">
        <v>400</v>
      </c>
      <c r="M6321">
        <v>0</v>
      </c>
      <c r="N6321" s="2">
        <v>400</v>
      </c>
      <c r="O6321" s="2">
        <v>0</v>
      </c>
      <c r="P6321" s="2">
        <v>400</v>
      </c>
      <c r="Q6321" s="2">
        <v>255.93</v>
      </c>
      <c r="R6321" s="2">
        <v>144.07</v>
      </c>
      <c r="S6321" t="s">
        <v>53</v>
      </c>
      <c r="T6321" t="s">
        <v>398</v>
      </c>
      <c r="U6321" t="s">
        <v>399</v>
      </c>
      <c r="V6321" t="s">
        <v>39</v>
      </c>
      <c r="W6321" t="s">
        <v>137</v>
      </c>
      <c r="X6321" t="s">
        <v>41</v>
      </c>
      <c r="Y6321" t="s">
        <v>42</v>
      </c>
      <c r="Z6321" t="s">
        <v>43</v>
      </c>
      <c r="AA6321" t="s">
        <v>44</v>
      </c>
      <c r="AB6321" t="s">
        <v>68</v>
      </c>
    </row>
    <row r="6322" spans="1:28" x14ac:dyDescent="0.25">
      <c r="A6322" t="s">
        <v>11067</v>
      </c>
      <c r="B6322" s="1">
        <v>45803</v>
      </c>
      <c r="C6322" t="s">
        <v>6887</v>
      </c>
      <c r="D6322" t="s">
        <v>6888</v>
      </c>
      <c r="E6322">
        <v>59</v>
      </c>
      <c r="F6322" t="s">
        <v>48</v>
      </c>
      <c r="G6322" t="s">
        <v>112</v>
      </c>
      <c r="H6322" t="s">
        <v>113</v>
      </c>
      <c r="I6322" t="s">
        <v>103</v>
      </c>
      <c r="J6322" t="s">
        <v>104</v>
      </c>
      <c r="K6322">
        <v>3</v>
      </c>
      <c r="L6322" s="2">
        <v>650</v>
      </c>
      <c r="M6322">
        <v>10</v>
      </c>
      <c r="N6322" s="2">
        <v>1950</v>
      </c>
      <c r="O6322" s="2">
        <v>195</v>
      </c>
      <c r="P6322" s="2">
        <v>1755</v>
      </c>
      <c r="Q6322" s="2">
        <v>1235.6500000000001</v>
      </c>
      <c r="R6322" s="2">
        <v>519.35</v>
      </c>
      <c r="S6322" t="s">
        <v>53</v>
      </c>
      <c r="T6322" t="s">
        <v>37</v>
      </c>
      <c r="U6322" t="s">
        <v>38</v>
      </c>
      <c r="V6322" t="s">
        <v>39</v>
      </c>
      <c r="W6322" t="s">
        <v>137</v>
      </c>
      <c r="X6322" t="s">
        <v>97</v>
      </c>
      <c r="Y6322" t="s">
        <v>56</v>
      </c>
      <c r="Z6322" t="s">
        <v>43</v>
      </c>
      <c r="AA6322" t="s">
        <v>44</v>
      </c>
      <c r="AB6322" t="s">
        <v>44</v>
      </c>
    </row>
    <row r="6323" spans="1:28" x14ac:dyDescent="0.25">
      <c r="A6323" t="s">
        <v>11068</v>
      </c>
      <c r="B6323" s="1">
        <v>45803</v>
      </c>
      <c r="C6323" t="s">
        <v>2187</v>
      </c>
      <c r="D6323" t="s">
        <v>2188</v>
      </c>
      <c r="E6323">
        <v>40</v>
      </c>
      <c r="F6323" t="s">
        <v>111</v>
      </c>
      <c r="G6323" t="s">
        <v>285</v>
      </c>
      <c r="H6323" t="s">
        <v>286</v>
      </c>
      <c r="I6323" t="s">
        <v>34</v>
      </c>
      <c r="J6323" t="s">
        <v>121</v>
      </c>
      <c r="K6323">
        <v>6</v>
      </c>
      <c r="L6323" s="2">
        <v>3200</v>
      </c>
      <c r="M6323">
        <v>15</v>
      </c>
      <c r="N6323" s="2">
        <v>19200</v>
      </c>
      <c r="O6323" s="2">
        <v>2880</v>
      </c>
      <c r="P6323" s="2">
        <v>16320</v>
      </c>
      <c r="Q6323" s="2">
        <v>13041.89</v>
      </c>
      <c r="R6323" s="2">
        <v>3278.11</v>
      </c>
      <c r="S6323" t="s">
        <v>36</v>
      </c>
      <c r="T6323" t="s">
        <v>163</v>
      </c>
      <c r="U6323" t="s">
        <v>164</v>
      </c>
      <c r="V6323" t="s">
        <v>39</v>
      </c>
      <c r="W6323" t="s">
        <v>137</v>
      </c>
      <c r="X6323" t="s">
        <v>97</v>
      </c>
      <c r="Y6323" t="s">
        <v>56</v>
      </c>
      <c r="Z6323" t="s">
        <v>43</v>
      </c>
      <c r="AA6323" t="s">
        <v>44</v>
      </c>
      <c r="AB6323" t="s">
        <v>44</v>
      </c>
    </row>
    <row r="6324" spans="1:28" x14ac:dyDescent="0.25">
      <c r="A6324" t="s">
        <v>11069</v>
      </c>
      <c r="B6324" s="1">
        <v>45803</v>
      </c>
      <c r="C6324" t="s">
        <v>10222</v>
      </c>
      <c r="D6324" t="s">
        <v>10223</v>
      </c>
      <c r="E6324">
        <v>30</v>
      </c>
      <c r="F6324" t="s">
        <v>31</v>
      </c>
      <c r="G6324" t="s">
        <v>202</v>
      </c>
      <c r="H6324" t="s">
        <v>203</v>
      </c>
      <c r="I6324" t="s">
        <v>103</v>
      </c>
      <c r="J6324" t="s">
        <v>104</v>
      </c>
      <c r="K6324">
        <v>2</v>
      </c>
      <c r="L6324" s="2">
        <v>550</v>
      </c>
      <c r="M6324">
        <v>0</v>
      </c>
      <c r="N6324" s="2">
        <v>1100</v>
      </c>
      <c r="O6324" s="2">
        <v>0</v>
      </c>
      <c r="P6324" s="2">
        <v>1100</v>
      </c>
      <c r="Q6324" s="2">
        <v>811.91</v>
      </c>
      <c r="R6324" s="2">
        <v>288.08999999999997</v>
      </c>
      <c r="S6324" t="s">
        <v>36</v>
      </c>
      <c r="T6324" t="s">
        <v>398</v>
      </c>
      <c r="U6324" t="s">
        <v>399</v>
      </c>
      <c r="V6324" t="s">
        <v>39</v>
      </c>
      <c r="W6324" t="s">
        <v>92</v>
      </c>
      <c r="X6324" t="s">
        <v>41</v>
      </c>
      <c r="Y6324" t="s">
        <v>42</v>
      </c>
      <c r="Z6324" t="s">
        <v>107</v>
      </c>
      <c r="AA6324" t="s">
        <v>44</v>
      </c>
      <c r="AB6324" t="s">
        <v>44</v>
      </c>
    </row>
    <row r="6325" spans="1:28" x14ac:dyDescent="0.25">
      <c r="A6325" t="s">
        <v>11070</v>
      </c>
      <c r="B6325" s="1">
        <v>45803</v>
      </c>
      <c r="C6325" t="s">
        <v>7622</v>
      </c>
      <c r="D6325" t="s">
        <v>7623</v>
      </c>
      <c r="E6325">
        <v>18</v>
      </c>
      <c r="F6325" t="s">
        <v>31</v>
      </c>
      <c r="G6325" t="s">
        <v>366</v>
      </c>
      <c r="H6325" t="s">
        <v>367</v>
      </c>
      <c r="I6325" t="s">
        <v>34</v>
      </c>
      <c r="J6325" t="s">
        <v>130</v>
      </c>
      <c r="K6325">
        <v>1</v>
      </c>
      <c r="L6325" s="2">
        <v>14500</v>
      </c>
      <c r="M6325">
        <v>15</v>
      </c>
      <c r="N6325" s="2">
        <v>14500</v>
      </c>
      <c r="O6325" s="2">
        <v>2175</v>
      </c>
      <c r="P6325" s="2">
        <v>12325</v>
      </c>
      <c r="Q6325" s="2">
        <v>9408.9</v>
      </c>
      <c r="R6325" s="2">
        <v>2916.1</v>
      </c>
      <c r="S6325" t="s">
        <v>53</v>
      </c>
      <c r="T6325" t="s">
        <v>76</v>
      </c>
      <c r="U6325" t="s">
        <v>77</v>
      </c>
      <c r="V6325" t="s">
        <v>39</v>
      </c>
      <c r="W6325" t="s">
        <v>66</v>
      </c>
      <c r="X6325" t="s">
        <v>41</v>
      </c>
      <c r="Y6325" t="s">
        <v>42</v>
      </c>
      <c r="Z6325" t="s">
        <v>43</v>
      </c>
      <c r="AA6325" t="s">
        <v>44</v>
      </c>
      <c r="AB6325" t="s">
        <v>44</v>
      </c>
    </row>
    <row r="6326" spans="1:28" x14ac:dyDescent="0.25">
      <c r="A6326" t="s">
        <v>11071</v>
      </c>
      <c r="B6326" s="1">
        <v>45803</v>
      </c>
      <c r="C6326" t="s">
        <v>1307</v>
      </c>
      <c r="D6326" t="s">
        <v>1308</v>
      </c>
      <c r="E6326">
        <v>28</v>
      </c>
      <c r="F6326" t="s">
        <v>48</v>
      </c>
      <c r="G6326" t="s">
        <v>212</v>
      </c>
      <c r="H6326" t="s">
        <v>213</v>
      </c>
      <c r="I6326" t="s">
        <v>51</v>
      </c>
      <c r="J6326" t="s">
        <v>52</v>
      </c>
      <c r="K6326">
        <v>2</v>
      </c>
      <c r="L6326" s="2">
        <v>400</v>
      </c>
      <c r="M6326">
        <v>30</v>
      </c>
      <c r="N6326" s="2">
        <v>800</v>
      </c>
      <c r="O6326" s="2">
        <v>240</v>
      </c>
      <c r="P6326" s="2">
        <v>560</v>
      </c>
      <c r="Q6326" s="2">
        <v>444.76</v>
      </c>
      <c r="R6326" s="2">
        <v>115.24</v>
      </c>
      <c r="S6326" t="s">
        <v>64</v>
      </c>
      <c r="T6326" t="s">
        <v>96</v>
      </c>
      <c r="U6326" t="s">
        <v>96</v>
      </c>
      <c r="V6326" t="s">
        <v>39</v>
      </c>
      <c r="W6326" t="s">
        <v>92</v>
      </c>
      <c r="X6326" t="s">
        <v>97</v>
      </c>
      <c r="Y6326" t="s">
        <v>42</v>
      </c>
      <c r="Z6326" t="s">
        <v>43</v>
      </c>
      <c r="AA6326" t="s">
        <v>44</v>
      </c>
      <c r="AB6326" t="s">
        <v>44</v>
      </c>
    </row>
    <row r="6327" spans="1:28" x14ac:dyDescent="0.25">
      <c r="A6327" t="s">
        <v>11072</v>
      </c>
      <c r="B6327" s="1">
        <v>45803</v>
      </c>
      <c r="C6327" t="s">
        <v>6837</v>
      </c>
      <c r="D6327" t="s">
        <v>6838</v>
      </c>
      <c r="E6327">
        <v>60</v>
      </c>
      <c r="F6327" t="s">
        <v>31</v>
      </c>
      <c r="G6327" t="s">
        <v>366</v>
      </c>
      <c r="H6327" t="s">
        <v>367</v>
      </c>
      <c r="I6327" t="s">
        <v>34</v>
      </c>
      <c r="J6327" t="s">
        <v>130</v>
      </c>
      <c r="K6327">
        <v>2</v>
      </c>
      <c r="L6327" s="2">
        <v>14500</v>
      </c>
      <c r="M6327">
        <v>10</v>
      </c>
      <c r="N6327" s="2">
        <v>29000</v>
      </c>
      <c r="O6327" s="2">
        <v>2900</v>
      </c>
      <c r="P6327" s="2">
        <v>26100</v>
      </c>
      <c r="Q6327" s="2">
        <v>17974.52</v>
      </c>
      <c r="R6327" s="2">
        <v>8125.48</v>
      </c>
      <c r="S6327" t="s">
        <v>53</v>
      </c>
      <c r="T6327" t="s">
        <v>90</v>
      </c>
      <c r="U6327" t="s">
        <v>91</v>
      </c>
      <c r="V6327" t="s">
        <v>39</v>
      </c>
      <c r="W6327" t="s">
        <v>66</v>
      </c>
      <c r="X6327" t="s">
        <v>41</v>
      </c>
      <c r="Y6327" t="s">
        <v>56</v>
      </c>
      <c r="Z6327" t="s">
        <v>107</v>
      </c>
      <c r="AA6327" t="s">
        <v>44</v>
      </c>
      <c r="AB6327" t="s">
        <v>44</v>
      </c>
    </row>
    <row r="6328" spans="1:28" x14ac:dyDescent="0.25">
      <c r="A6328" t="s">
        <v>11073</v>
      </c>
      <c r="B6328" s="1">
        <v>45803</v>
      </c>
      <c r="C6328" t="s">
        <v>3594</v>
      </c>
      <c r="D6328" t="s">
        <v>3595</v>
      </c>
      <c r="E6328">
        <v>58</v>
      </c>
      <c r="F6328" t="s">
        <v>48</v>
      </c>
      <c r="G6328" t="s">
        <v>188</v>
      </c>
      <c r="H6328" t="s">
        <v>189</v>
      </c>
      <c r="I6328" t="s">
        <v>34</v>
      </c>
      <c r="J6328" t="s">
        <v>190</v>
      </c>
      <c r="K6328">
        <v>2</v>
      </c>
      <c r="L6328" s="2">
        <v>1800</v>
      </c>
      <c r="M6328">
        <v>10</v>
      </c>
      <c r="N6328" s="2">
        <v>3600</v>
      </c>
      <c r="O6328" s="2">
        <v>360</v>
      </c>
      <c r="P6328" s="2">
        <v>3240</v>
      </c>
      <c r="Q6328" s="2">
        <v>1869.98</v>
      </c>
      <c r="R6328" s="2">
        <v>1370.02</v>
      </c>
      <c r="S6328" t="s">
        <v>53</v>
      </c>
      <c r="T6328" t="s">
        <v>163</v>
      </c>
      <c r="U6328" t="s">
        <v>164</v>
      </c>
      <c r="V6328" t="s">
        <v>39</v>
      </c>
      <c r="W6328" t="s">
        <v>66</v>
      </c>
      <c r="X6328" t="s">
        <v>41</v>
      </c>
      <c r="Y6328" t="s">
        <v>42</v>
      </c>
      <c r="Z6328" t="s">
        <v>43</v>
      </c>
      <c r="AA6328" t="s">
        <v>44</v>
      </c>
      <c r="AB6328" t="s">
        <v>44</v>
      </c>
    </row>
    <row r="6329" spans="1:28" x14ac:dyDescent="0.25">
      <c r="A6329" t="s">
        <v>11074</v>
      </c>
      <c r="B6329" s="1">
        <v>45803</v>
      </c>
      <c r="C6329" t="s">
        <v>1940</v>
      </c>
      <c r="D6329" t="s">
        <v>1941</v>
      </c>
      <c r="E6329">
        <v>35</v>
      </c>
      <c r="F6329" t="s">
        <v>31</v>
      </c>
      <c r="G6329" t="s">
        <v>168</v>
      </c>
      <c r="H6329" t="s">
        <v>169</v>
      </c>
      <c r="I6329" t="s">
        <v>62</v>
      </c>
      <c r="J6329" t="s">
        <v>143</v>
      </c>
      <c r="K6329">
        <v>1</v>
      </c>
      <c r="L6329" s="2">
        <v>1800</v>
      </c>
      <c r="M6329">
        <v>20</v>
      </c>
      <c r="N6329" s="2">
        <v>1800</v>
      </c>
      <c r="O6329" s="2">
        <v>360</v>
      </c>
      <c r="P6329" s="2">
        <v>1440</v>
      </c>
      <c r="Q6329" s="2">
        <v>1011.83</v>
      </c>
      <c r="R6329" s="2">
        <v>428.17</v>
      </c>
      <c r="S6329" t="s">
        <v>53</v>
      </c>
      <c r="T6329" t="s">
        <v>105</v>
      </c>
      <c r="U6329" t="s">
        <v>106</v>
      </c>
      <c r="V6329" t="s">
        <v>39</v>
      </c>
      <c r="W6329" t="s">
        <v>40</v>
      </c>
      <c r="X6329" t="s">
        <v>67</v>
      </c>
      <c r="Y6329" t="s">
        <v>56</v>
      </c>
      <c r="Z6329" t="s">
        <v>144</v>
      </c>
      <c r="AA6329" t="s">
        <v>44</v>
      </c>
      <c r="AB6329" t="s">
        <v>44</v>
      </c>
    </row>
    <row r="6330" spans="1:28" x14ac:dyDescent="0.25">
      <c r="A6330" t="s">
        <v>11075</v>
      </c>
      <c r="B6330" s="1">
        <v>45803</v>
      </c>
      <c r="C6330" t="s">
        <v>3300</v>
      </c>
      <c r="D6330" t="s">
        <v>3301</v>
      </c>
      <c r="E6330">
        <v>51</v>
      </c>
      <c r="F6330" t="s">
        <v>111</v>
      </c>
      <c r="G6330" t="s">
        <v>280</v>
      </c>
      <c r="H6330" t="s">
        <v>281</v>
      </c>
      <c r="I6330" t="s">
        <v>62</v>
      </c>
      <c r="J6330" t="s">
        <v>190</v>
      </c>
      <c r="K6330">
        <v>2</v>
      </c>
      <c r="L6330" s="2">
        <v>700</v>
      </c>
      <c r="M6330">
        <v>10</v>
      </c>
      <c r="N6330" s="2">
        <v>1400</v>
      </c>
      <c r="O6330" s="2">
        <v>140</v>
      </c>
      <c r="P6330" s="2">
        <v>1260</v>
      </c>
      <c r="Q6330" s="2">
        <v>760.81</v>
      </c>
      <c r="R6330" s="2">
        <v>499.19</v>
      </c>
      <c r="S6330" t="s">
        <v>36</v>
      </c>
      <c r="T6330" t="s">
        <v>114</v>
      </c>
      <c r="U6330" t="s">
        <v>115</v>
      </c>
      <c r="V6330" t="s">
        <v>39</v>
      </c>
      <c r="W6330" t="s">
        <v>83</v>
      </c>
      <c r="X6330" t="s">
        <v>67</v>
      </c>
      <c r="Y6330" t="s">
        <v>56</v>
      </c>
      <c r="Z6330" t="s">
        <v>43</v>
      </c>
      <c r="AA6330" t="s">
        <v>44</v>
      </c>
      <c r="AB6330" t="s">
        <v>44</v>
      </c>
    </row>
    <row r="6331" spans="1:28" x14ac:dyDescent="0.25">
      <c r="A6331" t="s">
        <v>11076</v>
      </c>
      <c r="B6331" s="1">
        <v>45803</v>
      </c>
      <c r="C6331" t="s">
        <v>11077</v>
      </c>
      <c r="D6331" t="s">
        <v>11078</v>
      </c>
      <c r="E6331">
        <v>33</v>
      </c>
      <c r="F6331" t="s">
        <v>111</v>
      </c>
      <c r="G6331" t="s">
        <v>227</v>
      </c>
      <c r="H6331" t="s">
        <v>228</v>
      </c>
      <c r="I6331" t="s">
        <v>74</v>
      </c>
      <c r="J6331" t="s">
        <v>75</v>
      </c>
      <c r="K6331">
        <v>5</v>
      </c>
      <c r="L6331" s="2">
        <v>1400</v>
      </c>
      <c r="M6331">
        <v>5</v>
      </c>
      <c r="N6331" s="2">
        <v>7000</v>
      </c>
      <c r="O6331" s="2">
        <v>350</v>
      </c>
      <c r="P6331" s="2">
        <v>6650</v>
      </c>
      <c r="Q6331" s="2">
        <v>4925.6400000000003</v>
      </c>
      <c r="R6331" s="2">
        <v>1724.36</v>
      </c>
      <c r="S6331" t="s">
        <v>53</v>
      </c>
      <c r="T6331" t="s">
        <v>96</v>
      </c>
      <c r="U6331" t="s">
        <v>96</v>
      </c>
      <c r="V6331" t="s">
        <v>39</v>
      </c>
      <c r="W6331" t="s">
        <v>40</v>
      </c>
      <c r="X6331" t="s">
        <v>97</v>
      </c>
      <c r="Y6331" t="s">
        <v>42</v>
      </c>
      <c r="Z6331" t="s">
        <v>43</v>
      </c>
      <c r="AA6331" t="s">
        <v>44</v>
      </c>
      <c r="AB6331" t="s">
        <v>44</v>
      </c>
    </row>
    <row r="6332" spans="1:28" x14ac:dyDescent="0.25">
      <c r="A6332" t="s">
        <v>11079</v>
      </c>
      <c r="B6332" s="1">
        <v>45803</v>
      </c>
      <c r="C6332" t="s">
        <v>2445</v>
      </c>
      <c r="D6332" t="s">
        <v>2446</v>
      </c>
      <c r="E6332">
        <v>52</v>
      </c>
      <c r="F6332" t="s">
        <v>31</v>
      </c>
      <c r="G6332" t="s">
        <v>72</v>
      </c>
      <c r="H6332" t="s">
        <v>73</v>
      </c>
      <c r="I6332" t="s">
        <v>74</v>
      </c>
      <c r="J6332" t="s">
        <v>75</v>
      </c>
      <c r="K6332">
        <v>2</v>
      </c>
      <c r="L6332" s="2">
        <v>2200</v>
      </c>
      <c r="M6332">
        <v>0</v>
      </c>
      <c r="N6332" s="2">
        <v>4400</v>
      </c>
      <c r="O6332" s="2">
        <v>0</v>
      </c>
      <c r="P6332" s="2">
        <v>4400</v>
      </c>
      <c r="Q6332" s="2">
        <v>3543.79</v>
      </c>
      <c r="R6332" s="2">
        <v>856.21</v>
      </c>
      <c r="S6332" t="s">
        <v>53</v>
      </c>
      <c r="T6332" t="s">
        <v>263</v>
      </c>
      <c r="U6332" t="s">
        <v>91</v>
      </c>
      <c r="V6332" t="s">
        <v>39</v>
      </c>
      <c r="W6332" t="s">
        <v>66</v>
      </c>
      <c r="X6332" t="s">
        <v>97</v>
      </c>
      <c r="Y6332" t="s">
        <v>42</v>
      </c>
      <c r="Z6332" t="s">
        <v>43</v>
      </c>
      <c r="AA6332" t="s">
        <v>44</v>
      </c>
      <c r="AB6332" t="s">
        <v>44</v>
      </c>
    </row>
    <row r="6333" spans="1:28" x14ac:dyDescent="0.25">
      <c r="A6333" t="s">
        <v>11080</v>
      </c>
      <c r="B6333" s="1">
        <v>45804</v>
      </c>
      <c r="C6333" t="s">
        <v>1358</v>
      </c>
      <c r="D6333" t="s">
        <v>1359</v>
      </c>
      <c r="E6333">
        <v>21</v>
      </c>
      <c r="F6333" t="s">
        <v>31</v>
      </c>
      <c r="G6333" t="s">
        <v>238</v>
      </c>
      <c r="H6333" t="s">
        <v>239</v>
      </c>
      <c r="I6333" t="s">
        <v>62</v>
      </c>
      <c r="J6333" t="s">
        <v>63</v>
      </c>
      <c r="K6333">
        <v>1</v>
      </c>
      <c r="L6333" s="2">
        <v>6500</v>
      </c>
      <c r="M6333">
        <v>10</v>
      </c>
      <c r="N6333" s="2">
        <v>6500</v>
      </c>
      <c r="O6333" s="2">
        <v>650</v>
      </c>
      <c r="P6333" s="2">
        <v>5850</v>
      </c>
      <c r="Q6333" s="2">
        <v>3270.23</v>
      </c>
      <c r="R6333" s="2">
        <v>2579.77</v>
      </c>
      <c r="S6333" t="s">
        <v>53</v>
      </c>
      <c r="T6333" t="s">
        <v>222</v>
      </c>
      <c r="U6333" t="s">
        <v>38</v>
      </c>
      <c r="V6333" t="s">
        <v>39</v>
      </c>
      <c r="W6333" t="s">
        <v>66</v>
      </c>
      <c r="X6333" t="s">
        <v>67</v>
      </c>
      <c r="Y6333" t="s">
        <v>56</v>
      </c>
      <c r="Z6333" t="s">
        <v>107</v>
      </c>
      <c r="AA6333" t="s">
        <v>44</v>
      </c>
      <c r="AB6333" t="s">
        <v>44</v>
      </c>
    </row>
    <row r="6334" spans="1:28" x14ac:dyDescent="0.25">
      <c r="A6334" t="s">
        <v>11081</v>
      </c>
      <c r="B6334" s="1">
        <v>45804</v>
      </c>
      <c r="C6334" t="s">
        <v>4077</v>
      </c>
      <c r="D6334" t="s">
        <v>4078</v>
      </c>
      <c r="E6334">
        <v>50</v>
      </c>
      <c r="F6334" t="s">
        <v>48</v>
      </c>
      <c r="G6334" t="s">
        <v>273</v>
      </c>
      <c r="H6334" t="s">
        <v>274</v>
      </c>
      <c r="I6334" t="s">
        <v>51</v>
      </c>
      <c r="J6334" t="s">
        <v>52</v>
      </c>
      <c r="K6334">
        <v>6</v>
      </c>
      <c r="L6334" s="2">
        <v>250</v>
      </c>
      <c r="M6334">
        <v>15</v>
      </c>
      <c r="N6334" s="2">
        <v>1500</v>
      </c>
      <c r="O6334" s="2">
        <v>225</v>
      </c>
      <c r="P6334" s="2">
        <v>1275</v>
      </c>
      <c r="Q6334" s="2">
        <v>985.54</v>
      </c>
      <c r="R6334" s="2">
        <v>289.45999999999998</v>
      </c>
      <c r="S6334" t="s">
        <v>53</v>
      </c>
      <c r="T6334" t="s">
        <v>54</v>
      </c>
      <c r="U6334" t="s">
        <v>55</v>
      </c>
      <c r="V6334" t="s">
        <v>39</v>
      </c>
      <c r="W6334" t="s">
        <v>40</v>
      </c>
      <c r="X6334" t="s">
        <v>97</v>
      </c>
      <c r="Y6334" t="s">
        <v>42</v>
      </c>
      <c r="Z6334" t="s">
        <v>43</v>
      </c>
      <c r="AA6334" t="s">
        <v>68</v>
      </c>
      <c r="AB6334" t="s">
        <v>44</v>
      </c>
    </row>
    <row r="6335" spans="1:28" x14ac:dyDescent="0.25">
      <c r="A6335" t="s">
        <v>11082</v>
      </c>
      <c r="B6335" s="1">
        <v>45804</v>
      </c>
      <c r="C6335" t="s">
        <v>9666</v>
      </c>
      <c r="D6335" t="s">
        <v>9667</v>
      </c>
      <c r="E6335">
        <v>19</v>
      </c>
      <c r="F6335" t="s">
        <v>31</v>
      </c>
      <c r="G6335" t="s">
        <v>148</v>
      </c>
      <c r="H6335" t="s">
        <v>149</v>
      </c>
      <c r="I6335" t="s">
        <v>74</v>
      </c>
      <c r="J6335" t="s">
        <v>130</v>
      </c>
      <c r="K6335">
        <v>2</v>
      </c>
      <c r="L6335" s="2">
        <v>3500</v>
      </c>
      <c r="M6335">
        <v>10</v>
      </c>
      <c r="N6335" s="2">
        <v>7000</v>
      </c>
      <c r="O6335" s="2">
        <v>700</v>
      </c>
      <c r="P6335" s="2">
        <v>6300</v>
      </c>
      <c r="Q6335" s="2">
        <v>4261</v>
      </c>
      <c r="R6335" s="2">
        <v>2039</v>
      </c>
      <c r="S6335" t="s">
        <v>53</v>
      </c>
      <c r="T6335" t="s">
        <v>222</v>
      </c>
      <c r="U6335" t="s">
        <v>38</v>
      </c>
      <c r="V6335" t="s">
        <v>39</v>
      </c>
      <c r="W6335" t="s">
        <v>137</v>
      </c>
      <c r="X6335" t="s">
        <v>41</v>
      </c>
      <c r="Y6335" t="s">
        <v>56</v>
      </c>
      <c r="Z6335" t="s">
        <v>144</v>
      </c>
      <c r="AA6335" t="s">
        <v>44</v>
      </c>
      <c r="AB6335" t="s">
        <v>44</v>
      </c>
    </row>
    <row r="6336" spans="1:28" x14ac:dyDescent="0.25">
      <c r="A6336" t="s">
        <v>11083</v>
      </c>
      <c r="B6336" s="1">
        <v>45804</v>
      </c>
      <c r="C6336" t="s">
        <v>11084</v>
      </c>
      <c r="D6336" t="s">
        <v>11085</v>
      </c>
      <c r="E6336">
        <v>30</v>
      </c>
      <c r="F6336" t="s">
        <v>31</v>
      </c>
      <c r="G6336" t="s">
        <v>436</v>
      </c>
      <c r="H6336" t="s">
        <v>437</v>
      </c>
      <c r="I6336" t="s">
        <v>74</v>
      </c>
      <c r="J6336" t="s">
        <v>190</v>
      </c>
      <c r="K6336">
        <v>2</v>
      </c>
      <c r="L6336" s="2">
        <v>1800</v>
      </c>
      <c r="M6336">
        <v>15</v>
      </c>
      <c r="N6336" s="2">
        <v>3600</v>
      </c>
      <c r="O6336" s="2">
        <v>540</v>
      </c>
      <c r="P6336" s="2">
        <v>3060</v>
      </c>
      <c r="Q6336" s="2">
        <v>2300.35</v>
      </c>
      <c r="R6336" s="2">
        <v>759.65</v>
      </c>
      <c r="S6336" t="s">
        <v>53</v>
      </c>
      <c r="T6336" t="s">
        <v>290</v>
      </c>
      <c r="U6336" t="s">
        <v>291</v>
      </c>
      <c r="V6336" t="s">
        <v>39</v>
      </c>
      <c r="W6336" t="s">
        <v>92</v>
      </c>
      <c r="X6336" t="s">
        <v>97</v>
      </c>
      <c r="Y6336" t="s">
        <v>42</v>
      </c>
      <c r="Z6336" t="s">
        <v>223</v>
      </c>
      <c r="AA6336" t="s">
        <v>44</v>
      </c>
      <c r="AB6336" t="s">
        <v>44</v>
      </c>
    </row>
    <row r="6337" spans="1:28" x14ac:dyDescent="0.25">
      <c r="A6337" t="s">
        <v>11086</v>
      </c>
      <c r="B6337" s="1">
        <v>45804</v>
      </c>
      <c r="C6337" t="s">
        <v>11087</v>
      </c>
      <c r="D6337" t="s">
        <v>11088</v>
      </c>
      <c r="E6337">
        <v>31</v>
      </c>
      <c r="F6337" t="s">
        <v>111</v>
      </c>
      <c r="G6337" t="s">
        <v>366</v>
      </c>
      <c r="H6337" t="s">
        <v>367</v>
      </c>
      <c r="I6337" t="s">
        <v>34</v>
      </c>
      <c r="J6337" t="s">
        <v>130</v>
      </c>
      <c r="K6337">
        <v>1</v>
      </c>
      <c r="L6337" s="2">
        <v>14500</v>
      </c>
      <c r="M6337">
        <v>0</v>
      </c>
      <c r="N6337" s="2">
        <v>14500</v>
      </c>
      <c r="O6337" s="2">
        <v>0</v>
      </c>
      <c r="P6337" s="2">
        <v>14500</v>
      </c>
      <c r="Q6337" s="2">
        <v>8549.76</v>
      </c>
      <c r="R6337" s="2">
        <v>5950.24</v>
      </c>
      <c r="S6337" t="s">
        <v>53</v>
      </c>
      <c r="T6337" t="s">
        <v>114</v>
      </c>
      <c r="U6337" t="s">
        <v>115</v>
      </c>
      <c r="V6337" t="s">
        <v>39</v>
      </c>
      <c r="W6337" t="s">
        <v>124</v>
      </c>
      <c r="X6337" t="s">
        <v>41</v>
      </c>
      <c r="Y6337" t="s">
        <v>42</v>
      </c>
      <c r="Z6337" t="s">
        <v>43</v>
      </c>
      <c r="AA6337" t="s">
        <v>44</v>
      </c>
      <c r="AB6337" t="s">
        <v>44</v>
      </c>
    </row>
    <row r="6338" spans="1:28" x14ac:dyDescent="0.25">
      <c r="A6338" t="s">
        <v>11089</v>
      </c>
      <c r="B6338" s="1">
        <v>45804</v>
      </c>
      <c r="C6338" t="s">
        <v>5395</v>
      </c>
      <c r="D6338" t="s">
        <v>5396</v>
      </c>
      <c r="E6338">
        <v>35</v>
      </c>
      <c r="F6338" t="s">
        <v>48</v>
      </c>
      <c r="G6338" t="s">
        <v>243</v>
      </c>
      <c r="H6338" t="s">
        <v>244</v>
      </c>
      <c r="I6338" t="s">
        <v>103</v>
      </c>
      <c r="J6338" t="s">
        <v>104</v>
      </c>
      <c r="K6338">
        <v>3</v>
      </c>
      <c r="L6338" s="2">
        <v>450</v>
      </c>
      <c r="M6338">
        <v>25</v>
      </c>
      <c r="N6338" s="2">
        <v>1350</v>
      </c>
      <c r="O6338" s="2">
        <v>337.5</v>
      </c>
      <c r="P6338" s="2">
        <v>1012.5</v>
      </c>
      <c r="Q6338" s="2">
        <v>576.38</v>
      </c>
      <c r="R6338" s="2">
        <v>436.12</v>
      </c>
      <c r="S6338" t="s">
        <v>53</v>
      </c>
      <c r="T6338" t="s">
        <v>96</v>
      </c>
      <c r="U6338" t="s">
        <v>96</v>
      </c>
      <c r="V6338" t="s">
        <v>39</v>
      </c>
      <c r="W6338" t="s">
        <v>124</v>
      </c>
      <c r="X6338" t="s">
        <v>41</v>
      </c>
      <c r="Y6338" t="s">
        <v>56</v>
      </c>
      <c r="Z6338" t="s">
        <v>43</v>
      </c>
      <c r="AA6338" t="s">
        <v>44</v>
      </c>
      <c r="AB6338" t="s">
        <v>68</v>
      </c>
    </row>
    <row r="6339" spans="1:28" x14ac:dyDescent="0.25">
      <c r="A6339" t="s">
        <v>11090</v>
      </c>
      <c r="B6339" s="1">
        <v>45804</v>
      </c>
      <c r="C6339" t="s">
        <v>500</v>
      </c>
      <c r="D6339" t="s">
        <v>501</v>
      </c>
      <c r="E6339">
        <v>18</v>
      </c>
      <c r="F6339" t="s">
        <v>111</v>
      </c>
      <c r="G6339" t="s">
        <v>202</v>
      </c>
      <c r="H6339" t="s">
        <v>203</v>
      </c>
      <c r="I6339" t="s">
        <v>103</v>
      </c>
      <c r="J6339" t="s">
        <v>104</v>
      </c>
      <c r="K6339">
        <v>2</v>
      </c>
      <c r="L6339" s="2">
        <v>550</v>
      </c>
      <c r="M6339">
        <v>0</v>
      </c>
      <c r="N6339" s="2">
        <v>1100</v>
      </c>
      <c r="O6339" s="2">
        <v>0</v>
      </c>
      <c r="P6339" s="2">
        <v>1100</v>
      </c>
      <c r="Q6339" s="2">
        <v>766.61</v>
      </c>
      <c r="R6339" s="2">
        <v>333.39</v>
      </c>
      <c r="S6339" t="s">
        <v>53</v>
      </c>
      <c r="T6339" t="s">
        <v>65</v>
      </c>
      <c r="U6339" t="s">
        <v>65</v>
      </c>
      <c r="V6339" t="s">
        <v>39</v>
      </c>
      <c r="W6339" t="s">
        <v>83</v>
      </c>
      <c r="X6339" t="s">
        <v>67</v>
      </c>
      <c r="Y6339" t="s">
        <v>56</v>
      </c>
      <c r="Z6339" t="s">
        <v>43</v>
      </c>
      <c r="AA6339" t="s">
        <v>44</v>
      </c>
      <c r="AB6339" t="s">
        <v>44</v>
      </c>
    </row>
    <row r="6340" spans="1:28" x14ac:dyDescent="0.25">
      <c r="A6340" t="s">
        <v>11091</v>
      </c>
      <c r="B6340" s="1">
        <v>45804</v>
      </c>
      <c r="C6340" t="s">
        <v>4301</v>
      </c>
      <c r="D6340" t="s">
        <v>4302</v>
      </c>
      <c r="E6340">
        <v>35</v>
      </c>
      <c r="F6340" t="s">
        <v>48</v>
      </c>
      <c r="G6340" t="s">
        <v>561</v>
      </c>
      <c r="H6340" t="s">
        <v>562</v>
      </c>
      <c r="I6340" t="s">
        <v>34</v>
      </c>
      <c r="J6340" t="s">
        <v>143</v>
      </c>
      <c r="K6340">
        <v>3</v>
      </c>
      <c r="L6340" s="2">
        <v>900</v>
      </c>
      <c r="M6340">
        <v>15</v>
      </c>
      <c r="N6340" s="2">
        <v>2700</v>
      </c>
      <c r="O6340" s="2">
        <v>405</v>
      </c>
      <c r="P6340" s="2">
        <v>2295</v>
      </c>
      <c r="Q6340" s="2">
        <v>1846.51</v>
      </c>
      <c r="R6340" s="2">
        <v>448.49</v>
      </c>
      <c r="S6340" t="s">
        <v>53</v>
      </c>
      <c r="T6340" t="s">
        <v>290</v>
      </c>
      <c r="U6340" t="s">
        <v>291</v>
      </c>
      <c r="V6340" t="s">
        <v>39</v>
      </c>
      <c r="W6340" t="s">
        <v>137</v>
      </c>
      <c r="X6340" t="s">
        <v>97</v>
      </c>
      <c r="Y6340" t="s">
        <v>56</v>
      </c>
      <c r="Z6340" t="s">
        <v>43</v>
      </c>
      <c r="AA6340" t="s">
        <v>44</v>
      </c>
      <c r="AB6340" t="s">
        <v>44</v>
      </c>
    </row>
    <row r="6341" spans="1:28" x14ac:dyDescent="0.25">
      <c r="A6341" t="s">
        <v>11092</v>
      </c>
      <c r="B6341" s="1">
        <v>45804</v>
      </c>
      <c r="C6341" t="s">
        <v>3151</v>
      </c>
      <c r="D6341" t="s">
        <v>3152</v>
      </c>
      <c r="E6341">
        <v>45</v>
      </c>
      <c r="F6341" t="s">
        <v>31</v>
      </c>
      <c r="G6341" t="s">
        <v>561</v>
      </c>
      <c r="H6341" t="s">
        <v>562</v>
      </c>
      <c r="I6341" t="s">
        <v>34</v>
      </c>
      <c r="J6341" t="s">
        <v>143</v>
      </c>
      <c r="K6341">
        <v>2</v>
      </c>
      <c r="L6341" s="2">
        <v>900</v>
      </c>
      <c r="M6341">
        <v>0</v>
      </c>
      <c r="N6341" s="2">
        <v>1800</v>
      </c>
      <c r="O6341" s="2">
        <v>0</v>
      </c>
      <c r="P6341" s="2">
        <v>1800</v>
      </c>
      <c r="Q6341" s="2">
        <v>1119.4100000000001</v>
      </c>
      <c r="R6341" s="2">
        <v>680.59</v>
      </c>
      <c r="S6341" t="s">
        <v>53</v>
      </c>
      <c r="T6341" t="s">
        <v>37</v>
      </c>
      <c r="U6341" t="s">
        <v>38</v>
      </c>
      <c r="V6341" t="s">
        <v>39</v>
      </c>
      <c r="W6341" t="s">
        <v>92</v>
      </c>
      <c r="X6341" t="s">
        <v>97</v>
      </c>
      <c r="Y6341" t="s">
        <v>56</v>
      </c>
      <c r="Z6341" t="s">
        <v>43</v>
      </c>
      <c r="AA6341" t="s">
        <v>44</v>
      </c>
      <c r="AB6341" t="s">
        <v>44</v>
      </c>
    </row>
    <row r="6342" spans="1:28" x14ac:dyDescent="0.25">
      <c r="A6342" t="s">
        <v>11093</v>
      </c>
      <c r="B6342" s="1">
        <v>45804</v>
      </c>
      <c r="C6342" t="s">
        <v>2328</v>
      </c>
      <c r="D6342" t="s">
        <v>2329</v>
      </c>
      <c r="E6342">
        <v>56</v>
      </c>
      <c r="F6342" t="s">
        <v>48</v>
      </c>
      <c r="G6342" t="s">
        <v>158</v>
      </c>
      <c r="H6342" t="s">
        <v>159</v>
      </c>
      <c r="I6342" t="s">
        <v>51</v>
      </c>
      <c r="J6342" t="s">
        <v>52</v>
      </c>
      <c r="K6342">
        <v>1</v>
      </c>
      <c r="L6342" s="2">
        <v>650</v>
      </c>
      <c r="M6342">
        <v>15</v>
      </c>
      <c r="N6342" s="2">
        <v>650</v>
      </c>
      <c r="O6342" s="2">
        <v>97.5</v>
      </c>
      <c r="P6342" s="2">
        <v>552.5</v>
      </c>
      <c r="Q6342" s="2">
        <v>384.15</v>
      </c>
      <c r="R6342" s="2">
        <v>168.35</v>
      </c>
      <c r="S6342" t="s">
        <v>53</v>
      </c>
      <c r="T6342" t="s">
        <v>96</v>
      </c>
      <c r="U6342" t="s">
        <v>96</v>
      </c>
      <c r="V6342" t="s">
        <v>39</v>
      </c>
      <c r="W6342" t="s">
        <v>137</v>
      </c>
      <c r="X6342" t="s">
        <v>97</v>
      </c>
      <c r="Y6342" t="s">
        <v>42</v>
      </c>
      <c r="Z6342" t="s">
        <v>43</v>
      </c>
      <c r="AA6342" t="s">
        <v>44</v>
      </c>
      <c r="AB6342" t="s">
        <v>44</v>
      </c>
    </row>
    <row r="6343" spans="1:28" x14ac:dyDescent="0.25">
      <c r="A6343" t="s">
        <v>11094</v>
      </c>
      <c r="B6343" s="1">
        <v>45804</v>
      </c>
      <c r="C6343" t="s">
        <v>1611</v>
      </c>
      <c r="D6343" t="s">
        <v>1612</v>
      </c>
      <c r="E6343">
        <v>20</v>
      </c>
      <c r="F6343" t="s">
        <v>48</v>
      </c>
      <c r="G6343" t="s">
        <v>32</v>
      </c>
      <c r="H6343" t="s">
        <v>33</v>
      </c>
      <c r="I6343" t="s">
        <v>34</v>
      </c>
      <c r="J6343" t="s">
        <v>35</v>
      </c>
      <c r="K6343">
        <v>2</v>
      </c>
      <c r="L6343" s="2">
        <v>55000</v>
      </c>
      <c r="M6343">
        <v>5</v>
      </c>
      <c r="N6343" s="2">
        <v>110000</v>
      </c>
      <c r="O6343" s="2">
        <v>5500</v>
      </c>
      <c r="P6343" s="2">
        <v>104500</v>
      </c>
      <c r="Q6343" s="2">
        <v>57526.02</v>
      </c>
      <c r="R6343" s="2">
        <v>46973.98</v>
      </c>
      <c r="S6343" t="s">
        <v>53</v>
      </c>
      <c r="T6343" t="s">
        <v>96</v>
      </c>
      <c r="U6343" t="s">
        <v>96</v>
      </c>
      <c r="V6343" t="s">
        <v>39</v>
      </c>
      <c r="W6343" t="s">
        <v>40</v>
      </c>
      <c r="X6343" t="s">
        <v>41</v>
      </c>
      <c r="Y6343" t="s">
        <v>56</v>
      </c>
      <c r="Z6343" t="s">
        <v>223</v>
      </c>
      <c r="AA6343" t="s">
        <v>44</v>
      </c>
      <c r="AB6343" t="s">
        <v>44</v>
      </c>
    </row>
    <row r="6344" spans="1:28" x14ac:dyDescent="0.25">
      <c r="A6344" t="s">
        <v>11095</v>
      </c>
      <c r="B6344" s="1">
        <v>45804</v>
      </c>
      <c r="C6344" t="s">
        <v>6819</v>
      </c>
      <c r="D6344" t="s">
        <v>6820</v>
      </c>
      <c r="E6344">
        <v>36</v>
      </c>
      <c r="F6344" t="s">
        <v>48</v>
      </c>
      <c r="G6344" t="s">
        <v>238</v>
      </c>
      <c r="H6344" t="s">
        <v>239</v>
      </c>
      <c r="I6344" t="s">
        <v>62</v>
      </c>
      <c r="J6344" t="s">
        <v>63</v>
      </c>
      <c r="K6344">
        <v>2</v>
      </c>
      <c r="L6344" s="2">
        <v>6500</v>
      </c>
      <c r="M6344">
        <v>25</v>
      </c>
      <c r="N6344" s="2">
        <v>13000</v>
      </c>
      <c r="O6344" s="2">
        <v>3250</v>
      </c>
      <c r="P6344" s="2">
        <v>9750</v>
      </c>
      <c r="Q6344" s="2">
        <v>6994.18</v>
      </c>
      <c r="R6344" s="2">
        <v>2755.82</v>
      </c>
      <c r="S6344" t="s">
        <v>53</v>
      </c>
      <c r="T6344" t="s">
        <v>105</v>
      </c>
      <c r="U6344" t="s">
        <v>106</v>
      </c>
      <c r="V6344" t="s">
        <v>39</v>
      </c>
      <c r="W6344" t="s">
        <v>66</v>
      </c>
      <c r="X6344" t="s">
        <v>97</v>
      </c>
      <c r="Y6344" t="s">
        <v>42</v>
      </c>
      <c r="Z6344" t="s">
        <v>43</v>
      </c>
      <c r="AA6344" t="s">
        <v>44</v>
      </c>
      <c r="AB6344" t="s">
        <v>44</v>
      </c>
    </row>
    <row r="6345" spans="1:28" x14ac:dyDescent="0.25">
      <c r="A6345" t="s">
        <v>11096</v>
      </c>
      <c r="B6345" s="1">
        <v>45804</v>
      </c>
      <c r="C6345" t="s">
        <v>301</v>
      </c>
      <c r="D6345" t="s">
        <v>302</v>
      </c>
      <c r="E6345">
        <v>25</v>
      </c>
      <c r="F6345" t="s">
        <v>111</v>
      </c>
      <c r="G6345" t="s">
        <v>176</v>
      </c>
      <c r="H6345" t="s">
        <v>177</v>
      </c>
      <c r="I6345" t="s">
        <v>34</v>
      </c>
      <c r="J6345" t="s">
        <v>35</v>
      </c>
      <c r="K6345">
        <v>2</v>
      </c>
      <c r="L6345" s="2">
        <v>6500</v>
      </c>
      <c r="M6345">
        <v>15</v>
      </c>
      <c r="N6345" s="2">
        <v>13000</v>
      </c>
      <c r="O6345" s="2">
        <v>1950</v>
      </c>
      <c r="P6345" s="2">
        <v>11050</v>
      </c>
      <c r="Q6345" s="2">
        <v>8330.98</v>
      </c>
      <c r="R6345" s="2">
        <v>2719.02</v>
      </c>
      <c r="S6345" t="s">
        <v>64</v>
      </c>
      <c r="T6345" t="s">
        <v>76</v>
      </c>
      <c r="U6345" t="s">
        <v>77</v>
      </c>
      <c r="V6345" t="s">
        <v>39</v>
      </c>
      <c r="W6345" t="s">
        <v>124</v>
      </c>
      <c r="X6345" t="s">
        <v>67</v>
      </c>
      <c r="Y6345" t="s">
        <v>56</v>
      </c>
      <c r="Z6345" t="s">
        <v>508</v>
      </c>
      <c r="AA6345" t="s">
        <v>44</v>
      </c>
      <c r="AB6345" t="s">
        <v>44</v>
      </c>
    </row>
    <row r="6346" spans="1:28" x14ac:dyDescent="0.25">
      <c r="A6346" t="s">
        <v>11097</v>
      </c>
      <c r="B6346" s="1">
        <v>45804</v>
      </c>
      <c r="C6346" t="s">
        <v>11098</v>
      </c>
      <c r="D6346" t="s">
        <v>11099</v>
      </c>
      <c r="E6346">
        <v>28</v>
      </c>
      <c r="F6346" t="s">
        <v>31</v>
      </c>
      <c r="G6346" t="s">
        <v>101</v>
      </c>
      <c r="H6346" t="s">
        <v>102</v>
      </c>
      <c r="I6346" t="s">
        <v>103</v>
      </c>
      <c r="J6346" t="s">
        <v>104</v>
      </c>
      <c r="K6346">
        <v>5</v>
      </c>
      <c r="L6346" s="2">
        <v>1800</v>
      </c>
      <c r="M6346">
        <v>10</v>
      </c>
      <c r="N6346" s="2">
        <v>9000</v>
      </c>
      <c r="O6346" s="2">
        <v>900</v>
      </c>
      <c r="P6346" s="2">
        <v>8100</v>
      </c>
      <c r="Q6346" s="2">
        <v>5550.52</v>
      </c>
      <c r="R6346" s="2">
        <v>2549.48</v>
      </c>
      <c r="S6346" t="s">
        <v>64</v>
      </c>
      <c r="T6346" t="s">
        <v>222</v>
      </c>
      <c r="U6346" t="s">
        <v>38</v>
      </c>
      <c r="V6346" t="s">
        <v>39</v>
      </c>
      <c r="W6346" t="s">
        <v>124</v>
      </c>
      <c r="X6346" t="s">
        <v>67</v>
      </c>
      <c r="Y6346" t="s">
        <v>42</v>
      </c>
      <c r="Z6346" t="s">
        <v>43</v>
      </c>
      <c r="AA6346" t="s">
        <v>44</v>
      </c>
      <c r="AB6346" t="s">
        <v>44</v>
      </c>
    </row>
    <row r="6347" spans="1:28" x14ac:dyDescent="0.25">
      <c r="A6347" t="s">
        <v>11100</v>
      </c>
      <c r="B6347" s="1">
        <v>45804</v>
      </c>
      <c r="C6347" t="s">
        <v>6819</v>
      </c>
      <c r="D6347" t="s">
        <v>6820</v>
      </c>
      <c r="E6347">
        <v>28</v>
      </c>
      <c r="F6347" t="s">
        <v>48</v>
      </c>
      <c r="G6347" t="s">
        <v>119</v>
      </c>
      <c r="H6347" t="s">
        <v>120</v>
      </c>
      <c r="I6347" t="s">
        <v>62</v>
      </c>
      <c r="J6347" t="s">
        <v>121</v>
      </c>
      <c r="K6347">
        <v>2</v>
      </c>
      <c r="L6347" s="2">
        <v>4800</v>
      </c>
      <c r="M6347">
        <v>10</v>
      </c>
      <c r="N6347" s="2">
        <v>9600</v>
      </c>
      <c r="O6347" s="2">
        <v>960</v>
      </c>
      <c r="P6347" s="2">
        <v>8640</v>
      </c>
      <c r="Q6347" s="2">
        <v>5807.56</v>
      </c>
      <c r="R6347" s="2">
        <v>2832.44</v>
      </c>
      <c r="S6347" t="s">
        <v>64</v>
      </c>
      <c r="T6347" t="s">
        <v>178</v>
      </c>
      <c r="U6347" t="s">
        <v>154</v>
      </c>
      <c r="V6347" t="s">
        <v>39</v>
      </c>
      <c r="W6347" t="s">
        <v>83</v>
      </c>
      <c r="X6347" t="s">
        <v>97</v>
      </c>
      <c r="Y6347" t="s">
        <v>42</v>
      </c>
      <c r="Z6347" t="s">
        <v>43</v>
      </c>
      <c r="AA6347" t="s">
        <v>44</v>
      </c>
      <c r="AB6347" t="s">
        <v>44</v>
      </c>
    </row>
    <row r="6348" spans="1:28" x14ac:dyDescent="0.25">
      <c r="A6348" t="s">
        <v>11101</v>
      </c>
      <c r="B6348" s="1">
        <v>45804</v>
      </c>
      <c r="C6348" t="s">
        <v>5475</v>
      </c>
      <c r="D6348" t="s">
        <v>5476</v>
      </c>
      <c r="E6348">
        <v>39</v>
      </c>
      <c r="F6348" t="s">
        <v>48</v>
      </c>
      <c r="G6348" t="s">
        <v>243</v>
      </c>
      <c r="H6348" t="s">
        <v>244</v>
      </c>
      <c r="I6348" t="s">
        <v>103</v>
      </c>
      <c r="J6348" t="s">
        <v>104</v>
      </c>
      <c r="K6348">
        <v>1</v>
      </c>
      <c r="L6348" s="2">
        <v>450</v>
      </c>
      <c r="M6348">
        <v>10</v>
      </c>
      <c r="N6348" s="2">
        <v>450</v>
      </c>
      <c r="O6348" s="2">
        <v>45</v>
      </c>
      <c r="P6348" s="2">
        <v>405</v>
      </c>
      <c r="Q6348" s="2">
        <v>302.52999999999997</v>
      </c>
      <c r="R6348" s="2">
        <v>102.47</v>
      </c>
      <c r="S6348" t="s">
        <v>64</v>
      </c>
      <c r="T6348" t="s">
        <v>163</v>
      </c>
      <c r="U6348" t="s">
        <v>164</v>
      </c>
      <c r="V6348" t="s">
        <v>39</v>
      </c>
      <c r="W6348" t="s">
        <v>40</v>
      </c>
      <c r="X6348" t="s">
        <v>97</v>
      </c>
      <c r="Y6348" t="s">
        <v>56</v>
      </c>
      <c r="Z6348" t="s">
        <v>43</v>
      </c>
      <c r="AA6348" t="s">
        <v>68</v>
      </c>
      <c r="AB6348" t="s">
        <v>44</v>
      </c>
    </row>
    <row r="6349" spans="1:28" x14ac:dyDescent="0.25">
      <c r="A6349" t="s">
        <v>11102</v>
      </c>
      <c r="B6349" s="1">
        <v>45805</v>
      </c>
      <c r="C6349" t="s">
        <v>755</v>
      </c>
      <c r="D6349" t="s">
        <v>756</v>
      </c>
      <c r="E6349">
        <v>32</v>
      </c>
      <c r="F6349" t="s">
        <v>111</v>
      </c>
      <c r="G6349" t="s">
        <v>561</v>
      </c>
      <c r="H6349" t="s">
        <v>562</v>
      </c>
      <c r="I6349" t="s">
        <v>34</v>
      </c>
      <c r="J6349" t="s">
        <v>143</v>
      </c>
      <c r="K6349">
        <v>1</v>
      </c>
      <c r="L6349" s="2">
        <v>900</v>
      </c>
      <c r="M6349">
        <v>15</v>
      </c>
      <c r="N6349" s="2">
        <v>900</v>
      </c>
      <c r="O6349" s="2">
        <v>135</v>
      </c>
      <c r="P6349" s="2">
        <v>765</v>
      </c>
      <c r="Q6349" s="2">
        <v>456.8</v>
      </c>
      <c r="R6349" s="2">
        <v>308.2</v>
      </c>
      <c r="S6349" t="s">
        <v>36</v>
      </c>
      <c r="T6349" t="s">
        <v>153</v>
      </c>
      <c r="U6349" t="s">
        <v>154</v>
      </c>
      <c r="V6349" t="s">
        <v>39</v>
      </c>
      <c r="W6349" t="s">
        <v>124</v>
      </c>
      <c r="X6349" t="s">
        <v>97</v>
      </c>
      <c r="Y6349" t="s">
        <v>56</v>
      </c>
      <c r="Z6349" t="s">
        <v>43</v>
      </c>
      <c r="AA6349" t="s">
        <v>44</v>
      </c>
      <c r="AB6349" t="s">
        <v>44</v>
      </c>
    </row>
    <row r="6350" spans="1:28" x14ac:dyDescent="0.25">
      <c r="A6350" t="s">
        <v>11103</v>
      </c>
      <c r="B6350" s="1">
        <v>45805</v>
      </c>
      <c r="C6350" t="s">
        <v>806</v>
      </c>
      <c r="D6350" t="s">
        <v>807</v>
      </c>
      <c r="E6350">
        <v>50</v>
      </c>
      <c r="F6350" t="s">
        <v>31</v>
      </c>
      <c r="G6350" t="s">
        <v>243</v>
      </c>
      <c r="H6350" t="s">
        <v>244</v>
      </c>
      <c r="I6350" t="s">
        <v>103</v>
      </c>
      <c r="J6350" t="s">
        <v>104</v>
      </c>
      <c r="K6350">
        <v>4</v>
      </c>
      <c r="L6350" s="2">
        <v>450</v>
      </c>
      <c r="M6350">
        <v>5</v>
      </c>
      <c r="N6350" s="2">
        <v>1800</v>
      </c>
      <c r="O6350" s="2">
        <v>90</v>
      </c>
      <c r="P6350" s="2">
        <v>1710</v>
      </c>
      <c r="Q6350" s="2">
        <v>984.97</v>
      </c>
      <c r="R6350" s="2">
        <v>725.03</v>
      </c>
      <c r="S6350" t="s">
        <v>53</v>
      </c>
      <c r="T6350" t="s">
        <v>136</v>
      </c>
      <c r="U6350" t="s">
        <v>38</v>
      </c>
      <c r="V6350" t="s">
        <v>39</v>
      </c>
      <c r="W6350" t="s">
        <v>92</v>
      </c>
      <c r="X6350" t="s">
        <v>97</v>
      </c>
      <c r="Y6350" t="s">
        <v>56</v>
      </c>
      <c r="Z6350" t="s">
        <v>43</v>
      </c>
      <c r="AA6350" t="s">
        <v>44</v>
      </c>
      <c r="AB6350" t="s">
        <v>68</v>
      </c>
    </row>
    <row r="6351" spans="1:28" x14ac:dyDescent="0.25">
      <c r="A6351" t="s">
        <v>11104</v>
      </c>
      <c r="B6351" s="1">
        <v>45805</v>
      </c>
      <c r="C6351" t="s">
        <v>525</v>
      </c>
      <c r="D6351" t="s">
        <v>526</v>
      </c>
      <c r="E6351">
        <v>28</v>
      </c>
      <c r="F6351" t="s">
        <v>31</v>
      </c>
      <c r="G6351" t="s">
        <v>366</v>
      </c>
      <c r="H6351" t="s">
        <v>367</v>
      </c>
      <c r="I6351" t="s">
        <v>34</v>
      </c>
      <c r="J6351" t="s">
        <v>130</v>
      </c>
      <c r="K6351">
        <v>2</v>
      </c>
      <c r="L6351" s="2">
        <v>14500</v>
      </c>
      <c r="M6351">
        <v>10</v>
      </c>
      <c r="N6351" s="2">
        <v>29000</v>
      </c>
      <c r="O6351" s="2">
        <v>2900</v>
      </c>
      <c r="P6351" s="2">
        <v>26100</v>
      </c>
      <c r="Q6351" s="2">
        <v>15016.2</v>
      </c>
      <c r="R6351" s="2">
        <v>11083.8</v>
      </c>
      <c r="S6351" t="s">
        <v>53</v>
      </c>
      <c r="T6351" t="s">
        <v>178</v>
      </c>
      <c r="U6351" t="s">
        <v>154</v>
      </c>
      <c r="V6351" t="s">
        <v>39</v>
      </c>
      <c r="W6351" t="s">
        <v>92</v>
      </c>
      <c r="X6351" t="s">
        <v>67</v>
      </c>
      <c r="Y6351" t="s">
        <v>56</v>
      </c>
      <c r="Z6351" t="s">
        <v>43</v>
      </c>
      <c r="AA6351" t="s">
        <v>44</v>
      </c>
      <c r="AB6351" t="s">
        <v>44</v>
      </c>
    </row>
    <row r="6352" spans="1:28" x14ac:dyDescent="0.25">
      <c r="A6352" t="s">
        <v>11105</v>
      </c>
      <c r="B6352" s="1">
        <v>45805</v>
      </c>
      <c r="C6352" t="s">
        <v>11106</v>
      </c>
      <c r="D6352" t="s">
        <v>11107</v>
      </c>
      <c r="E6352">
        <v>23</v>
      </c>
      <c r="F6352" t="s">
        <v>31</v>
      </c>
      <c r="G6352" t="s">
        <v>207</v>
      </c>
      <c r="H6352" t="s">
        <v>208</v>
      </c>
      <c r="I6352" t="s">
        <v>34</v>
      </c>
      <c r="J6352" t="s">
        <v>143</v>
      </c>
      <c r="K6352">
        <v>1</v>
      </c>
      <c r="L6352" s="2">
        <v>18000</v>
      </c>
      <c r="M6352">
        <v>10</v>
      </c>
      <c r="N6352" s="2">
        <v>18000</v>
      </c>
      <c r="O6352" s="2">
        <v>1800</v>
      </c>
      <c r="P6352" s="2">
        <v>16200</v>
      </c>
      <c r="Q6352" s="2">
        <v>10083.200000000001</v>
      </c>
      <c r="R6352" s="2">
        <v>6116.8</v>
      </c>
      <c r="S6352" t="s">
        <v>53</v>
      </c>
      <c r="T6352" t="s">
        <v>76</v>
      </c>
      <c r="U6352" t="s">
        <v>77</v>
      </c>
      <c r="V6352" t="s">
        <v>39</v>
      </c>
      <c r="W6352" t="s">
        <v>83</v>
      </c>
      <c r="X6352" t="s">
        <v>41</v>
      </c>
      <c r="Y6352" t="s">
        <v>42</v>
      </c>
      <c r="Z6352" t="s">
        <v>43</v>
      </c>
      <c r="AA6352" t="s">
        <v>44</v>
      </c>
      <c r="AB6352" t="s">
        <v>44</v>
      </c>
    </row>
    <row r="6353" spans="1:28" x14ac:dyDescent="0.25">
      <c r="A6353" t="s">
        <v>11108</v>
      </c>
      <c r="B6353" s="1">
        <v>45805</v>
      </c>
      <c r="C6353" t="s">
        <v>9069</v>
      </c>
      <c r="D6353" t="s">
        <v>9070</v>
      </c>
      <c r="E6353">
        <v>49</v>
      </c>
      <c r="F6353" t="s">
        <v>48</v>
      </c>
      <c r="G6353" t="s">
        <v>212</v>
      </c>
      <c r="H6353" t="s">
        <v>213</v>
      </c>
      <c r="I6353" t="s">
        <v>51</v>
      </c>
      <c r="J6353" t="s">
        <v>52</v>
      </c>
      <c r="K6353">
        <v>1</v>
      </c>
      <c r="L6353" s="2">
        <v>400</v>
      </c>
      <c r="M6353">
        <v>10</v>
      </c>
      <c r="N6353" s="2">
        <v>400</v>
      </c>
      <c r="O6353" s="2">
        <v>40</v>
      </c>
      <c r="P6353" s="2">
        <v>360</v>
      </c>
      <c r="Q6353" s="2">
        <v>213.18</v>
      </c>
      <c r="R6353" s="2">
        <v>146.82</v>
      </c>
      <c r="S6353" t="s">
        <v>36</v>
      </c>
      <c r="T6353" t="s">
        <v>290</v>
      </c>
      <c r="U6353" t="s">
        <v>291</v>
      </c>
      <c r="V6353" t="s">
        <v>39</v>
      </c>
      <c r="W6353" t="s">
        <v>66</v>
      </c>
      <c r="X6353" t="s">
        <v>97</v>
      </c>
      <c r="Y6353" t="s">
        <v>42</v>
      </c>
      <c r="Z6353" t="s">
        <v>107</v>
      </c>
      <c r="AA6353" t="s">
        <v>44</v>
      </c>
      <c r="AB6353" t="s">
        <v>68</v>
      </c>
    </row>
    <row r="6354" spans="1:28" x14ac:dyDescent="0.25">
      <c r="A6354" t="s">
        <v>11109</v>
      </c>
      <c r="B6354" s="1">
        <v>45805</v>
      </c>
      <c r="C6354" t="s">
        <v>4278</v>
      </c>
      <c r="D6354" t="s">
        <v>4279</v>
      </c>
      <c r="E6354">
        <v>45</v>
      </c>
      <c r="F6354" t="s">
        <v>31</v>
      </c>
      <c r="G6354" t="s">
        <v>32</v>
      </c>
      <c r="H6354" t="s">
        <v>33</v>
      </c>
      <c r="I6354" t="s">
        <v>34</v>
      </c>
      <c r="J6354" t="s">
        <v>35</v>
      </c>
      <c r="K6354">
        <v>3</v>
      </c>
      <c r="L6354" s="2">
        <v>55000</v>
      </c>
      <c r="M6354">
        <v>20</v>
      </c>
      <c r="N6354" s="2">
        <v>165000</v>
      </c>
      <c r="O6354" s="2">
        <v>33000</v>
      </c>
      <c r="P6354" s="2">
        <v>132000</v>
      </c>
      <c r="Q6354" s="2">
        <v>83633.279999999999</v>
      </c>
      <c r="R6354" s="2">
        <v>48366.720000000001</v>
      </c>
      <c r="S6354" t="s">
        <v>36</v>
      </c>
      <c r="T6354" t="s">
        <v>90</v>
      </c>
      <c r="U6354" t="s">
        <v>91</v>
      </c>
      <c r="V6354" t="s">
        <v>39</v>
      </c>
      <c r="W6354" t="s">
        <v>92</v>
      </c>
      <c r="X6354" t="s">
        <v>97</v>
      </c>
      <c r="Y6354" t="s">
        <v>56</v>
      </c>
      <c r="Z6354" t="s">
        <v>43</v>
      </c>
      <c r="AA6354" t="s">
        <v>44</v>
      </c>
      <c r="AB6354" t="s">
        <v>44</v>
      </c>
    </row>
    <row r="6355" spans="1:28" x14ac:dyDescent="0.25">
      <c r="A6355" t="s">
        <v>11110</v>
      </c>
      <c r="B6355" s="1">
        <v>45805</v>
      </c>
      <c r="C6355" t="s">
        <v>7935</v>
      </c>
      <c r="D6355" t="s">
        <v>7936</v>
      </c>
      <c r="E6355">
        <v>54</v>
      </c>
      <c r="F6355" t="s">
        <v>48</v>
      </c>
      <c r="G6355" t="s">
        <v>243</v>
      </c>
      <c r="H6355" t="s">
        <v>244</v>
      </c>
      <c r="I6355" t="s">
        <v>103</v>
      </c>
      <c r="J6355" t="s">
        <v>104</v>
      </c>
      <c r="K6355">
        <v>3</v>
      </c>
      <c r="L6355" s="2">
        <v>450</v>
      </c>
      <c r="M6355">
        <v>10</v>
      </c>
      <c r="N6355" s="2">
        <v>1350</v>
      </c>
      <c r="O6355" s="2">
        <v>135</v>
      </c>
      <c r="P6355" s="2">
        <v>1215</v>
      </c>
      <c r="Q6355" s="2">
        <v>866.7</v>
      </c>
      <c r="R6355" s="2">
        <v>348.3</v>
      </c>
      <c r="S6355" t="s">
        <v>53</v>
      </c>
      <c r="T6355" t="s">
        <v>122</v>
      </c>
      <c r="U6355" t="s">
        <v>123</v>
      </c>
      <c r="V6355" t="s">
        <v>39</v>
      </c>
      <c r="W6355" t="s">
        <v>137</v>
      </c>
      <c r="X6355" t="s">
        <v>41</v>
      </c>
      <c r="Y6355" t="s">
        <v>56</v>
      </c>
      <c r="Z6355" t="s">
        <v>43</v>
      </c>
      <c r="AA6355" t="s">
        <v>44</v>
      </c>
      <c r="AB6355" t="s">
        <v>44</v>
      </c>
    </row>
    <row r="6356" spans="1:28" x14ac:dyDescent="0.25">
      <c r="A6356" t="s">
        <v>11111</v>
      </c>
      <c r="B6356" s="1">
        <v>45805</v>
      </c>
      <c r="C6356" t="s">
        <v>11112</v>
      </c>
      <c r="D6356" t="s">
        <v>11113</v>
      </c>
      <c r="E6356">
        <v>38</v>
      </c>
      <c r="F6356" t="s">
        <v>111</v>
      </c>
      <c r="G6356" t="s">
        <v>188</v>
      </c>
      <c r="H6356" t="s">
        <v>189</v>
      </c>
      <c r="I6356" t="s">
        <v>34</v>
      </c>
      <c r="J6356" t="s">
        <v>190</v>
      </c>
      <c r="K6356">
        <v>2</v>
      </c>
      <c r="L6356" s="2">
        <v>1800</v>
      </c>
      <c r="M6356">
        <v>10</v>
      </c>
      <c r="N6356" s="2">
        <v>3600</v>
      </c>
      <c r="O6356" s="2">
        <v>360</v>
      </c>
      <c r="P6356" s="2">
        <v>3240</v>
      </c>
      <c r="Q6356" s="2">
        <v>2560.94</v>
      </c>
      <c r="R6356" s="2">
        <v>679.06</v>
      </c>
      <c r="S6356" t="s">
        <v>64</v>
      </c>
      <c r="T6356" t="s">
        <v>153</v>
      </c>
      <c r="U6356" t="s">
        <v>154</v>
      </c>
      <c r="V6356" t="s">
        <v>39</v>
      </c>
      <c r="W6356" t="s">
        <v>83</v>
      </c>
      <c r="X6356" t="s">
        <v>41</v>
      </c>
      <c r="Y6356" t="s">
        <v>56</v>
      </c>
      <c r="Z6356" t="s">
        <v>223</v>
      </c>
      <c r="AA6356" t="s">
        <v>44</v>
      </c>
      <c r="AB6356" t="s">
        <v>44</v>
      </c>
    </row>
    <row r="6357" spans="1:28" x14ac:dyDescent="0.25">
      <c r="A6357" t="s">
        <v>11114</v>
      </c>
      <c r="B6357" s="1">
        <v>45805</v>
      </c>
      <c r="C6357" t="s">
        <v>4264</v>
      </c>
      <c r="D6357" t="s">
        <v>4265</v>
      </c>
      <c r="E6357">
        <v>37</v>
      </c>
      <c r="F6357" t="s">
        <v>31</v>
      </c>
      <c r="G6357" t="s">
        <v>285</v>
      </c>
      <c r="H6357" t="s">
        <v>286</v>
      </c>
      <c r="I6357" t="s">
        <v>34</v>
      </c>
      <c r="J6357" t="s">
        <v>121</v>
      </c>
      <c r="K6357">
        <v>2</v>
      </c>
      <c r="L6357" s="2">
        <v>3200</v>
      </c>
      <c r="M6357">
        <v>15</v>
      </c>
      <c r="N6357" s="2">
        <v>6400</v>
      </c>
      <c r="O6357" s="2">
        <v>960</v>
      </c>
      <c r="P6357" s="2">
        <v>5440</v>
      </c>
      <c r="Q6357" s="2">
        <v>3439.39</v>
      </c>
      <c r="R6357" s="2">
        <v>2000.61</v>
      </c>
      <c r="S6357" t="s">
        <v>64</v>
      </c>
      <c r="T6357" t="s">
        <v>37</v>
      </c>
      <c r="U6357" t="s">
        <v>38</v>
      </c>
      <c r="V6357" t="s">
        <v>39</v>
      </c>
      <c r="W6357" t="s">
        <v>124</v>
      </c>
      <c r="X6357" t="s">
        <v>97</v>
      </c>
      <c r="Y6357" t="s">
        <v>56</v>
      </c>
      <c r="Z6357" t="s">
        <v>43</v>
      </c>
      <c r="AA6357" t="s">
        <v>44</v>
      </c>
      <c r="AB6357" t="s">
        <v>44</v>
      </c>
    </row>
    <row r="6358" spans="1:28" x14ac:dyDescent="0.25">
      <c r="A6358" t="s">
        <v>11115</v>
      </c>
      <c r="B6358" s="1">
        <v>45805</v>
      </c>
      <c r="C6358" t="s">
        <v>6994</v>
      </c>
      <c r="D6358" t="s">
        <v>6995</v>
      </c>
      <c r="E6358">
        <v>41</v>
      </c>
      <c r="F6358" t="s">
        <v>31</v>
      </c>
      <c r="G6358" t="s">
        <v>227</v>
      </c>
      <c r="H6358" t="s">
        <v>228</v>
      </c>
      <c r="I6358" t="s">
        <v>74</v>
      </c>
      <c r="J6358" t="s">
        <v>75</v>
      </c>
      <c r="K6358">
        <v>1</v>
      </c>
      <c r="L6358" s="2">
        <v>1400</v>
      </c>
      <c r="M6358">
        <v>5</v>
      </c>
      <c r="N6358" s="2">
        <v>1400</v>
      </c>
      <c r="O6358" s="2">
        <v>70</v>
      </c>
      <c r="P6358" s="2">
        <v>1330</v>
      </c>
      <c r="Q6358" s="2">
        <v>852.04</v>
      </c>
      <c r="R6358" s="2">
        <v>477.96</v>
      </c>
      <c r="S6358" t="s">
        <v>53</v>
      </c>
      <c r="T6358" t="s">
        <v>90</v>
      </c>
      <c r="U6358" t="s">
        <v>91</v>
      </c>
      <c r="V6358" t="s">
        <v>39</v>
      </c>
      <c r="W6358" t="s">
        <v>40</v>
      </c>
      <c r="X6358" t="s">
        <v>41</v>
      </c>
      <c r="Y6358" t="s">
        <v>56</v>
      </c>
      <c r="Z6358" t="s">
        <v>43</v>
      </c>
      <c r="AA6358" t="s">
        <v>44</v>
      </c>
      <c r="AB6358" t="s">
        <v>44</v>
      </c>
    </row>
    <row r="6359" spans="1:28" x14ac:dyDescent="0.25">
      <c r="A6359" t="s">
        <v>11116</v>
      </c>
      <c r="B6359" s="1">
        <v>45805</v>
      </c>
      <c r="C6359" t="s">
        <v>2750</v>
      </c>
      <c r="D6359" t="s">
        <v>2751</v>
      </c>
      <c r="E6359">
        <v>56</v>
      </c>
      <c r="F6359" t="s">
        <v>111</v>
      </c>
      <c r="G6359" t="s">
        <v>273</v>
      </c>
      <c r="H6359" t="s">
        <v>274</v>
      </c>
      <c r="I6359" t="s">
        <v>51</v>
      </c>
      <c r="J6359" t="s">
        <v>52</v>
      </c>
      <c r="K6359">
        <v>1</v>
      </c>
      <c r="L6359" s="2">
        <v>250</v>
      </c>
      <c r="M6359">
        <v>20</v>
      </c>
      <c r="N6359" s="2">
        <v>250</v>
      </c>
      <c r="O6359" s="2">
        <v>50</v>
      </c>
      <c r="P6359" s="2">
        <v>200</v>
      </c>
      <c r="Q6359" s="2">
        <v>161.18</v>
      </c>
      <c r="R6359" s="2">
        <v>38.82</v>
      </c>
      <c r="S6359" t="s">
        <v>64</v>
      </c>
      <c r="T6359" t="s">
        <v>407</v>
      </c>
      <c r="U6359" t="s">
        <v>408</v>
      </c>
      <c r="V6359" t="s">
        <v>39</v>
      </c>
      <c r="W6359" t="s">
        <v>83</v>
      </c>
      <c r="X6359" t="s">
        <v>41</v>
      </c>
      <c r="Y6359" t="s">
        <v>42</v>
      </c>
      <c r="Z6359" t="s">
        <v>508</v>
      </c>
      <c r="AA6359" t="s">
        <v>44</v>
      </c>
      <c r="AB6359" t="s">
        <v>44</v>
      </c>
    </row>
    <row r="6360" spans="1:28" x14ac:dyDescent="0.25">
      <c r="A6360" t="s">
        <v>11117</v>
      </c>
      <c r="B6360" s="1">
        <v>45806</v>
      </c>
      <c r="C6360" t="s">
        <v>5626</v>
      </c>
      <c r="D6360" t="s">
        <v>5627</v>
      </c>
      <c r="E6360">
        <v>50</v>
      </c>
      <c r="F6360" t="s">
        <v>31</v>
      </c>
      <c r="G6360" t="s">
        <v>88</v>
      </c>
      <c r="H6360" t="s">
        <v>89</v>
      </c>
      <c r="I6360" t="s">
        <v>62</v>
      </c>
      <c r="J6360" t="s">
        <v>63</v>
      </c>
      <c r="K6360">
        <v>2</v>
      </c>
      <c r="L6360" s="2">
        <v>4200</v>
      </c>
      <c r="M6360">
        <v>25</v>
      </c>
      <c r="N6360" s="2">
        <v>8400</v>
      </c>
      <c r="O6360" s="2">
        <v>2100</v>
      </c>
      <c r="P6360" s="2">
        <v>6300</v>
      </c>
      <c r="Q6360" s="2">
        <v>4118.58</v>
      </c>
      <c r="R6360" s="2">
        <v>2181.42</v>
      </c>
      <c r="S6360" t="s">
        <v>36</v>
      </c>
      <c r="T6360" t="s">
        <v>398</v>
      </c>
      <c r="U6360" t="s">
        <v>399</v>
      </c>
      <c r="V6360" t="s">
        <v>39</v>
      </c>
      <c r="W6360" t="s">
        <v>40</v>
      </c>
      <c r="X6360" t="s">
        <v>67</v>
      </c>
      <c r="Y6360" t="s">
        <v>42</v>
      </c>
      <c r="Z6360" t="s">
        <v>43</v>
      </c>
      <c r="AA6360" t="s">
        <v>44</v>
      </c>
      <c r="AB6360" t="s">
        <v>44</v>
      </c>
    </row>
    <row r="6361" spans="1:28" x14ac:dyDescent="0.25">
      <c r="A6361" t="s">
        <v>11118</v>
      </c>
      <c r="B6361" s="1">
        <v>45806</v>
      </c>
      <c r="C6361" t="s">
        <v>8437</v>
      </c>
      <c r="D6361" t="s">
        <v>8438</v>
      </c>
      <c r="E6361">
        <v>43</v>
      </c>
      <c r="F6361" t="s">
        <v>31</v>
      </c>
      <c r="G6361" t="s">
        <v>298</v>
      </c>
      <c r="H6361" t="s">
        <v>299</v>
      </c>
      <c r="I6361" t="s">
        <v>103</v>
      </c>
      <c r="J6361" t="s">
        <v>104</v>
      </c>
      <c r="K6361">
        <v>4</v>
      </c>
      <c r="L6361" s="2">
        <v>700</v>
      </c>
      <c r="M6361">
        <v>15</v>
      </c>
      <c r="N6361" s="2">
        <v>2800</v>
      </c>
      <c r="O6361" s="2">
        <v>420</v>
      </c>
      <c r="P6361" s="2">
        <v>2380</v>
      </c>
      <c r="Q6361" s="2">
        <v>1447.76</v>
      </c>
      <c r="R6361" s="2">
        <v>932.24</v>
      </c>
      <c r="S6361" t="s">
        <v>53</v>
      </c>
      <c r="T6361" t="s">
        <v>54</v>
      </c>
      <c r="U6361" t="s">
        <v>55</v>
      </c>
      <c r="V6361" t="s">
        <v>39</v>
      </c>
      <c r="W6361" t="s">
        <v>83</v>
      </c>
      <c r="X6361" t="s">
        <v>97</v>
      </c>
      <c r="Y6361" t="s">
        <v>56</v>
      </c>
      <c r="Z6361" t="s">
        <v>43</v>
      </c>
      <c r="AA6361" t="s">
        <v>68</v>
      </c>
      <c r="AB6361" t="s">
        <v>44</v>
      </c>
    </row>
    <row r="6362" spans="1:28" x14ac:dyDescent="0.25">
      <c r="A6362" t="s">
        <v>11119</v>
      </c>
      <c r="B6362" s="1">
        <v>45806</v>
      </c>
      <c r="C6362" t="s">
        <v>2014</v>
      </c>
      <c r="D6362" t="s">
        <v>2015</v>
      </c>
      <c r="E6362">
        <v>20</v>
      </c>
      <c r="F6362" t="s">
        <v>111</v>
      </c>
      <c r="G6362" t="s">
        <v>280</v>
      </c>
      <c r="H6362" t="s">
        <v>281</v>
      </c>
      <c r="I6362" t="s">
        <v>62</v>
      </c>
      <c r="J6362" t="s">
        <v>190</v>
      </c>
      <c r="K6362">
        <v>1</v>
      </c>
      <c r="L6362" s="2">
        <v>700</v>
      </c>
      <c r="M6362">
        <v>5</v>
      </c>
      <c r="N6362" s="2">
        <v>700</v>
      </c>
      <c r="O6362" s="2">
        <v>35</v>
      </c>
      <c r="P6362" s="2">
        <v>665</v>
      </c>
      <c r="Q6362" s="2">
        <v>489.25</v>
      </c>
      <c r="R6362" s="2">
        <v>175.75</v>
      </c>
      <c r="S6362" t="s">
        <v>64</v>
      </c>
      <c r="T6362" t="s">
        <v>96</v>
      </c>
      <c r="U6362" t="s">
        <v>96</v>
      </c>
      <c r="V6362" t="s">
        <v>39</v>
      </c>
      <c r="W6362" t="s">
        <v>92</v>
      </c>
      <c r="X6362" t="s">
        <v>67</v>
      </c>
      <c r="Y6362" t="s">
        <v>56</v>
      </c>
      <c r="Z6362" t="s">
        <v>43</v>
      </c>
      <c r="AA6362" t="s">
        <v>68</v>
      </c>
      <c r="AB6362" t="s">
        <v>44</v>
      </c>
    </row>
    <row r="6363" spans="1:28" x14ac:dyDescent="0.25">
      <c r="A6363" t="s">
        <v>11120</v>
      </c>
      <c r="B6363" s="1">
        <v>45806</v>
      </c>
      <c r="C6363" t="s">
        <v>6149</v>
      </c>
      <c r="D6363" t="s">
        <v>6150</v>
      </c>
      <c r="E6363">
        <v>27</v>
      </c>
      <c r="F6363" t="s">
        <v>31</v>
      </c>
      <c r="G6363" t="s">
        <v>168</v>
      </c>
      <c r="H6363" t="s">
        <v>169</v>
      </c>
      <c r="I6363" t="s">
        <v>62</v>
      </c>
      <c r="J6363" t="s">
        <v>143</v>
      </c>
      <c r="K6363">
        <v>1</v>
      </c>
      <c r="L6363" s="2">
        <v>1800</v>
      </c>
      <c r="M6363">
        <v>25</v>
      </c>
      <c r="N6363" s="2">
        <v>1800</v>
      </c>
      <c r="O6363" s="2">
        <v>450</v>
      </c>
      <c r="P6363" s="2">
        <v>1350</v>
      </c>
      <c r="Q6363" s="2">
        <v>940.16</v>
      </c>
      <c r="R6363" s="2">
        <v>409.84</v>
      </c>
      <c r="S6363" t="s">
        <v>53</v>
      </c>
      <c r="T6363" t="s">
        <v>398</v>
      </c>
      <c r="U6363" t="s">
        <v>399</v>
      </c>
      <c r="V6363" t="s">
        <v>39</v>
      </c>
      <c r="W6363" t="s">
        <v>66</v>
      </c>
      <c r="X6363" t="s">
        <v>97</v>
      </c>
      <c r="Y6363" t="s">
        <v>56</v>
      </c>
      <c r="Z6363" t="s">
        <v>43</v>
      </c>
      <c r="AA6363" t="s">
        <v>44</v>
      </c>
      <c r="AB6363" t="s">
        <v>44</v>
      </c>
    </row>
    <row r="6364" spans="1:28" x14ac:dyDescent="0.25">
      <c r="A6364" t="s">
        <v>11121</v>
      </c>
      <c r="B6364" s="1">
        <v>45806</v>
      </c>
      <c r="C6364" t="s">
        <v>9863</v>
      </c>
      <c r="D6364" t="s">
        <v>9864</v>
      </c>
      <c r="E6364">
        <v>50</v>
      </c>
      <c r="F6364" t="s">
        <v>31</v>
      </c>
      <c r="G6364" t="s">
        <v>366</v>
      </c>
      <c r="H6364" t="s">
        <v>367</v>
      </c>
      <c r="I6364" t="s">
        <v>34</v>
      </c>
      <c r="J6364" t="s">
        <v>130</v>
      </c>
      <c r="K6364">
        <v>1</v>
      </c>
      <c r="L6364" s="2">
        <v>14500</v>
      </c>
      <c r="M6364">
        <v>25</v>
      </c>
      <c r="N6364" s="2">
        <v>14500</v>
      </c>
      <c r="O6364" s="2">
        <v>3625</v>
      </c>
      <c r="P6364" s="2">
        <v>10875</v>
      </c>
      <c r="Q6364" s="2">
        <v>7469.38</v>
      </c>
      <c r="R6364" s="2">
        <v>3405.62</v>
      </c>
      <c r="S6364" t="s">
        <v>53</v>
      </c>
      <c r="T6364" t="s">
        <v>290</v>
      </c>
      <c r="U6364" t="s">
        <v>291</v>
      </c>
      <c r="V6364" t="s">
        <v>39</v>
      </c>
      <c r="W6364" t="s">
        <v>124</v>
      </c>
      <c r="X6364" t="s">
        <v>41</v>
      </c>
      <c r="Y6364" t="s">
        <v>84</v>
      </c>
      <c r="Z6364" t="s">
        <v>43</v>
      </c>
      <c r="AA6364" t="s">
        <v>44</v>
      </c>
      <c r="AB6364" t="s">
        <v>44</v>
      </c>
    </row>
    <row r="6365" spans="1:28" x14ac:dyDescent="0.25">
      <c r="A6365" t="s">
        <v>11122</v>
      </c>
      <c r="B6365" s="1">
        <v>45806</v>
      </c>
      <c r="C6365" t="s">
        <v>794</v>
      </c>
      <c r="D6365" t="s">
        <v>795</v>
      </c>
      <c r="E6365">
        <v>51</v>
      </c>
      <c r="F6365" t="s">
        <v>48</v>
      </c>
      <c r="G6365" t="s">
        <v>134</v>
      </c>
      <c r="H6365" t="s">
        <v>135</v>
      </c>
      <c r="I6365" t="s">
        <v>62</v>
      </c>
      <c r="J6365" t="s">
        <v>130</v>
      </c>
      <c r="K6365">
        <v>1</v>
      </c>
      <c r="L6365" s="2">
        <v>8500</v>
      </c>
      <c r="M6365">
        <v>0</v>
      </c>
      <c r="N6365" s="2">
        <v>8500</v>
      </c>
      <c r="O6365" s="2">
        <v>0</v>
      </c>
      <c r="P6365" s="2">
        <v>8500</v>
      </c>
      <c r="Q6365" s="2">
        <v>5606.66</v>
      </c>
      <c r="R6365" s="2">
        <v>2893.34</v>
      </c>
      <c r="S6365" t="s">
        <v>64</v>
      </c>
      <c r="T6365" t="s">
        <v>153</v>
      </c>
      <c r="U6365" t="s">
        <v>154</v>
      </c>
      <c r="V6365" t="s">
        <v>39</v>
      </c>
      <c r="W6365" t="s">
        <v>40</v>
      </c>
      <c r="X6365" t="s">
        <v>67</v>
      </c>
      <c r="Y6365" t="s">
        <v>56</v>
      </c>
      <c r="Z6365" t="s">
        <v>43</v>
      </c>
      <c r="AA6365" t="s">
        <v>44</v>
      </c>
      <c r="AB6365" t="s">
        <v>44</v>
      </c>
    </row>
    <row r="6366" spans="1:28" x14ac:dyDescent="0.25">
      <c r="A6366" t="s">
        <v>11123</v>
      </c>
      <c r="B6366" s="1">
        <v>45806</v>
      </c>
      <c r="C6366" t="s">
        <v>3513</v>
      </c>
      <c r="D6366" t="s">
        <v>3514</v>
      </c>
      <c r="E6366">
        <v>59</v>
      </c>
      <c r="F6366" t="s">
        <v>48</v>
      </c>
      <c r="G6366" t="s">
        <v>188</v>
      </c>
      <c r="H6366" t="s">
        <v>189</v>
      </c>
      <c r="I6366" t="s">
        <v>34</v>
      </c>
      <c r="J6366" t="s">
        <v>190</v>
      </c>
      <c r="K6366">
        <v>3</v>
      </c>
      <c r="L6366" s="2">
        <v>1800</v>
      </c>
      <c r="M6366">
        <v>0</v>
      </c>
      <c r="N6366" s="2">
        <v>5400</v>
      </c>
      <c r="O6366" s="2">
        <v>0</v>
      </c>
      <c r="P6366" s="2">
        <v>5400</v>
      </c>
      <c r="Q6366" s="2">
        <v>3034.4</v>
      </c>
      <c r="R6366" s="2">
        <v>2365.6</v>
      </c>
      <c r="S6366" t="s">
        <v>64</v>
      </c>
      <c r="T6366" t="s">
        <v>122</v>
      </c>
      <c r="U6366" t="s">
        <v>123</v>
      </c>
      <c r="V6366" t="s">
        <v>39</v>
      </c>
      <c r="W6366" t="s">
        <v>40</v>
      </c>
      <c r="X6366" t="s">
        <v>97</v>
      </c>
      <c r="Y6366" t="s">
        <v>56</v>
      </c>
      <c r="Z6366" t="s">
        <v>43</v>
      </c>
      <c r="AA6366" t="s">
        <v>68</v>
      </c>
      <c r="AB6366" t="s">
        <v>44</v>
      </c>
    </row>
    <row r="6367" spans="1:28" x14ac:dyDescent="0.25">
      <c r="A6367" t="s">
        <v>11124</v>
      </c>
      <c r="B6367" s="1">
        <v>45806</v>
      </c>
      <c r="C6367" t="s">
        <v>1165</v>
      </c>
      <c r="D6367" t="s">
        <v>1166</v>
      </c>
      <c r="E6367">
        <v>35</v>
      </c>
      <c r="F6367" t="s">
        <v>31</v>
      </c>
      <c r="G6367" t="s">
        <v>202</v>
      </c>
      <c r="H6367" t="s">
        <v>203</v>
      </c>
      <c r="I6367" t="s">
        <v>103</v>
      </c>
      <c r="J6367" t="s">
        <v>104</v>
      </c>
      <c r="K6367">
        <v>4</v>
      </c>
      <c r="L6367" s="2">
        <v>550</v>
      </c>
      <c r="M6367">
        <v>10</v>
      </c>
      <c r="N6367" s="2">
        <v>2200</v>
      </c>
      <c r="O6367" s="2">
        <v>220</v>
      </c>
      <c r="P6367" s="2">
        <v>1980</v>
      </c>
      <c r="Q6367" s="2">
        <v>1589.69</v>
      </c>
      <c r="R6367" s="2">
        <v>390.31</v>
      </c>
      <c r="S6367" t="s">
        <v>53</v>
      </c>
      <c r="T6367" t="s">
        <v>65</v>
      </c>
      <c r="U6367" t="s">
        <v>65</v>
      </c>
      <c r="V6367" t="s">
        <v>39</v>
      </c>
      <c r="W6367" t="s">
        <v>137</v>
      </c>
      <c r="X6367" t="s">
        <v>97</v>
      </c>
      <c r="Y6367" t="s">
        <v>56</v>
      </c>
      <c r="Z6367" t="s">
        <v>43</v>
      </c>
      <c r="AA6367" t="s">
        <v>44</v>
      </c>
      <c r="AB6367" t="s">
        <v>44</v>
      </c>
    </row>
    <row r="6368" spans="1:28" x14ac:dyDescent="0.25">
      <c r="A6368" t="s">
        <v>11125</v>
      </c>
      <c r="B6368" s="1">
        <v>45806</v>
      </c>
      <c r="C6368" t="s">
        <v>11126</v>
      </c>
      <c r="D6368" t="s">
        <v>11127</v>
      </c>
      <c r="E6368">
        <v>59</v>
      </c>
      <c r="F6368" t="s">
        <v>48</v>
      </c>
      <c r="G6368" t="s">
        <v>119</v>
      </c>
      <c r="H6368" t="s">
        <v>120</v>
      </c>
      <c r="I6368" t="s">
        <v>62</v>
      </c>
      <c r="J6368" t="s">
        <v>121</v>
      </c>
      <c r="K6368">
        <v>2</v>
      </c>
      <c r="L6368" s="2">
        <v>4800</v>
      </c>
      <c r="M6368">
        <v>0</v>
      </c>
      <c r="N6368" s="2">
        <v>9600</v>
      </c>
      <c r="O6368" s="2">
        <v>0</v>
      </c>
      <c r="P6368" s="2">
        <v>9600</v>
      </c>
      <c r="Q6368" s="2">
        <v>6160.94</v>
      </c>
      <c r="R6368" s="2">
        <v>3439.06</v>
      </c>
      <c r="S6368" t="s">
        <v>53</v>
      </c>
      <c r="T6368" t="s">
        <v>114</v>
      </c>
      <c r="U6368" t="s">
        <v>115</v>
      </c>
      <c r="V6368" t="s">
        <v>39</v>
      </c>
      <c r="W6368" t="s">
        <v>83</v>
      </c>
      <c r="X6368" t="s">
        <v>41</v>
      </c>
      <c r="Y6368" t="s">
        <v>56</v>
      </c>
      <c r="Z6368" t="s">
        <v>43</v>
      </c>
      <c r="AA6368" t="s">
        <v>44</v>
      </c>
      <c r="AB6368" t="s">
        <v>44</v>
      </c>
    </row>
    <row r="6369" spans="1:28" x14ac:dyDescent="0.25">
      <c r="A6369" t="s">
        <v>11128</v>
      </c>
      <c r="B6369" s="1">
        <v>45806</v>
      </c>
      <c r="C6369" t="s">
        <v>5576</v>
      </c>
      <c r="D6369" t="s">
        <v>5577</v>
      </c>
      <c r="E6369">
        <v>33</v>
      </c>
      <c r="F6369" t="s">
        <v>31</v>
      </c>
      <c r="G6369" t="s">
        <v>60</v>
      </c>
      <c r="H6369" t="s">
        <v>61</v>
      </c>
      <c r="I6369" t="s">
        <v>62</v>
      </c>
      <c r="J6369" t="s">
        <v>63</v>
      </c>
      <c r="K6369">
        <v>2</v>
      </c>
      <c r="L6369" s="2">
        <v>3500</v>
      </c>
      <c r="M6369">
        <v>10</v>
      </c>
      <c r="N6369" s="2">
        <v>7000</v>
      </c>
      <c r="O6369" s="2">
        <v>700</v>
      </c>
      <c r="P6369" s="2">
        <v>6300</v>
      </c>
      <c r="Q6369" s="2">
        <v>4494.3500000000004</v>
      </c>
      <c r="R6369" s="2">
        <v>1805.65</v>
      </c>
      <c r="S6369" t="s">
        <v>36</v>
      </c>
      <c r="T6369" t="s">
        <v>90</v>
      </c>
      <c r="U6369" t="s">
        <v>91</v>
      </c>
      <c r="V6369" t="s">
        <v>39</v>
      </c>
      <c r="W6369" t="s">
        <v>137</v>
      </c>
      <c r="X6369" t="s">
        <v>97</v>
      </c>
      <c r="Y6369" t="s">
        <v>56</v>
      </c>
      <c r="Z6369" t="s">
        <v>43</v>
      </c>
      <c r="AA6369" t="s">
        <v>68</v>
      </c>
      <c r="AB6369" t="s">
        <v>44</v>
      </c>
    </row>
    <row r="6370" spans="1:28" x14ac:dyDescent="0.25">
      <c r="A6370" t="s">
        <v>11129</v>
      </c>
      <c r="B6370" s="1">
        <v>45806</v>
      </c>
      <c r="C6370" t="s">
        <v>2322</v>
      </c>
      <c r="D6370" t="s">
        <v>2323</v>
      </c>
      <c r="E6370">
        <v>30</v>
      </c>
      <c r="F6370" t="s">
        <v>31</v>
      </c>
      <c r="G6370" t="s">
        <v>128</v>
      </c>
      <c r="H6370" t="s">
        <v>129</v>
      </c>
      <c r="I6370" t="s">
        <v>74</v>
      </c>
      <c r="J6370" t="s">
        <v>130</v>
      </c>
      <c r="K6370">
        <v>1</v>
      </c>
      <c r="L6370" s="2">
        <v>1700</v>
      </c>
      <c r="M6370">
        <v>5</v>
      </c>
      <c r="N6370" s="2">
        <v>1700</v>
      </c>
      <c r="O6370" s="2">
        <v>85</v>
      </c>
      <c r="P6370" s="2">
        <v>1615</v>
      </c>
      <c r="Q6370" s="2">
        <v>1232.0999999999999</v>
      </c>
      <c r="R6370" s="2">
        <v>382.9</v>
      </c>
      <c r="S6370" t="s">
        <v>53</v>
      </c>
      <c r="T6370" t="s">
        <v>153</v>
      </c>
      <c r="U6370" t="s">
        <v>154</v>
      </c>
      <c r="V6370" t="s">
        <v>39</v>
      </c>
      <c r="W6370" t="s">
        <v>92</v>
      </c>
      <c r="X6370" t="s">
        <v>97</v>
      </c>
      <c r="Y6370" t="s">
        <v>42</v>
      </c>
      <c r="Z6370" t="s">
        <v>43</v>
      </c>
      <c r="AA6370" t="s">
        <v>44</v>
      </c>
      <c r="AB6370" t="s">
        <v>44</v>
      </c>
    </row>
    <row r="6371" spans="1:28" x14ac:dyDescent="0.25">
      <c r="A6371" t="s">
        <v>11130</v>
      </c>
      <c r="B6371" s="1">
        <v>45806</v>
      </c>
      <c r="C6371" t="s">
        <v>6635</v>
      </c>
      <c r="D6371" t="s">
        <v>6636</v>
      </c>
      <c r="E6371">
        <v>57</v>
      </c>
      <c r="F6371" t="s">
        <v>31</v>
      </c>
      <c r="G6371" t="s">
        <v>273</v>
      </c>
      <c r="H6371" t="s">
        <v>274</v>
      </c>
      <c r="I6371" t="s">
        <v>51</v>
      </c>
      <c r="J6371" t="s">
        <v>52</v>
      </c>
      <c r="K6371">
        <v>2</v>
      </c>
      <c r="L6371" s="2">
        <v>250</v>
      </c>
      <c r="M6371">
        <v>0</v>
      </c>
      <c r="N6371" s="2">
        <v>500</v>
      </c>
      <c r="O6371" s="2">
        <v>0</v>
      </c>
      <c r="P6371" s="2">
        <v>500</v>
      </c>
      <c r="Q6371" s="2">
        <v>286.23</v>
      </c>
      <c r="R6371" s="2">
        <v>213.77</v>
      </c>
      <c r="S6371" t="s">
        <v>64</v>
      </c>
      <c r="T6371" t="s">
        <v>76</v>
      </c>
      <c r="U6371" t="s">
        <v>77</v>
      </c>
      <c r="V6371" t="s">
        <v>39</v>
      </c>
      <c r="W6371" t="s">
        <v>66</v>
      </c>
      <c r="X6371" t="s">
        <v>41</v>
      </c>
      <c r="Y6371" t="s">
        <v>84</v>
      </c>
      <c r="Z6371" t="s">
        <v>223</v>
      </c>
      <c r="AA6371" t="s">
        <v>44</v>
      </c>
      <c r="AB6371" t="s">
        <v>44</v>
      </c>
    </row>
    <row r="6372" spans="1:28" x14ac:dyDescent="0.25">
      <c r="A6372" t="s">
        <v>11131</v>
      </c>
      <c r="B6372" s="1">
        <v>45806</v>
      </c>
      <c r="C6372" t="s">
        <v>5364</v>
      </c>
      <c r="D6372" t="s">
        <v>5365</v>
      </c>
      <c r="E6372">
        <v>34</v>
      </c>
      <c r="F6372" t="s">
        <v>48</v>
      </c>
      <c r="G6372" t="s">
        <v>217</v>
      </c>
      <c r="H6372" t="s">
        <v>218</v>
      </c>
      <c r="I6372" t="s">
        <v>34</v>
      </c>
      <c r="J6372" t="s">
        <v>130</v>
      </c>
      <c r="K6372">
        <v>1</v>
      </c>
      <c r="L6372" s="2">
        <v>28000</v>
      </c>
      <c r="M6372">
        <v>15</v>
      </c>
      <c r="N6372" s="2">
        <v>28000</v>
      </c>
      <c r="O6372" s="2">
        <v>4200</v>
      </c>
      <c r="P6372" s="2">
        <v>23800</v>
      </c>
      <c r="Q6372" s="2">
        <v>15433.71</v>
      </c>
      <c r="R6372" s="2">
        <v>8366.2900000000009</v>
      </c>
      <c r="S6372" t="s">
        <v>53</v>
      </c>
      <c r="T6372" t="s">
        <v>65</v>
      </c>
      <c r="U6372" t="s">
        <v>65</v>
      </c>
      <c r="V6372" t="s">
        <v>39</v>
      </c>
      <c r="W6372" t="s">
        <v>83</v>
      </c>
      <c r="X6372" t="s">
        <v>41</v>
      </c>
      <c r="Y6372" t="s">
        <v>56</v>
      </c>
      <c r="Z6372" t="s">
        <v>107</v>
      </c>
      <c r="AA6372" t="s">
        <v>44</v>
      </c>
      <c r="AB6372" t="s">
        <v>44</v>
      </c>
    </row>
    <row r="6373" spans="1:28" x14ac:dyDescent="0.25">
      <c r="A6373" t="s">
        <v>11132</v>
      </c>
      <c r="B6373" s="1">
        <v>45806</v>
      </c>
      <c r="C6373" t="s">
        <v>678</v>
      </c>
      <c r="D6373" t="s">
        <v>679</v>
      </c>
      <c r="E6373">
        <v>39</v>
      </c>
      <c r="F6373" t="s">
        <v>48</v>
      </c>
      <c r="G6373" t="s">
        <v>32</v>
      </c>
      <c r="H6373" t="s">
        <v>33</v>
      </c>
      <c r="I6373" t="s">
        <v>34</v>
      </c>
      <c r="J6373" t="s">
        <v>35</v>
      </c>
      <c r="K6373">
        <v>1</v>
      </c>
      <c r="L6373" s="2">
        <v>55000</v>
      </c>
      <c r="M6373">
        <v>15</v>
      </c>
      <c r="N6373" s="2">
        <v>55000</v>
      </c>
      <c r="O6373" s="2">
        <v>8250</v>
      </c>
      <c r="P6373" s="2">
        <v>46750</v>
      </c>
      <c r="Q6373" s="2">
        <v>30145.94</v>
      </c>
      <c r="R6373" s="2">
        <v>16604.060000000001</v>
      </c>
      <c r="S6373" t="s">
        <v>53</v>
      </c>
      <c r="T6373" t="s">
        <v>222</v>
      </c>
      <c r="U6373" t="s">
        <v>38</v>
      </c>
      <c r="V6373" t="s">
        <v>39</v>
      </c>
      <c r="W6373" t="s">
        <v>66</v>
      </c>
      <c r="X6373" t="s">
        <v>67</v>
      </c>
      <c r="Y6373" t="s">
        <v>56</v>
      </c>
      <c r="Z6373" t="s">
        <v>43</v>
      </c>
      <c r="AA6373" t="s">
        <v>44</v>
      </c>
      <c r="AB6373" t="s">
        <v>44</v>
      </c>
    </row>
    <row r="6374" spans="1:28" x14ac:dyDescent="0.25">
      <c r="A6374" t="s">
        <v>11133</v>
      </c>
      <c r="B6374" s="1">
        <v>45806</v>
      </c>
      <c r="C6374" t="s">
        <v>3801</v>
      </c>
      <c r="D6374" t="s">
        <v>3802</v>
      </c>
      <c r="E6374">
        <v>26</v>
      </c>
      <c r="F6374" t="s">
        <v>111</v>
      </c>
      <c r="G6374" t="s">
        <v>285</v>
      </c>
      <c r="H6374" t="s">
        <v>286</v>
      </c>
      <c r="I6374" t="s">
        <v>34</v>
      </c>
      <c r="J6374" t="s">
        <v>121</v>
      </c>
      <c r="K6374">
        <v>4</v>
      </c>
      <c r="L6374" s="2">
        <v>3200</v>
      </c>
      <c r="M6374">
        <v>20</v>
      </c>
      <c r="N6374" s="2">
        <v>12800</v>
      </c>
      <c r="O6374" s="2">
        <v>2560</v>
      </c>
      <c r="P6374" s="2">
        <v>10240</v>
      </c>
      <c r="Q6374" s="2">
        <v>6371.82</v>
      </c>
      <c r="R6374" s="2">
        <v>3868.18</v>
      </c>
      <c r="S6374" t="s">
        <v>64</v>
      </c>
      <c r="T6374" t="s">
        <v>54</v>
      </c>
      <c r="U6374" t="s">
        <v>55</v>
      </c>
      <c r="V6374" t="s">
        <v>39</v>
      </c>
      <c r="W6374" t="s">
        <v>66</v>
      </c>
      <c r="X6374" t="s">
        <v>41</v>
      </c>
      <c r="Y6374" t="s">
        <v>56</v>
      </c>
      <c r="Z6374" t="s">
        <v>43</v>
      </c>
      <c r="AA6374" t="s">
        <v>44</v>
      </c>
      <c r="AB6374" t="s">
        <v>68</v>
      </c>
    </row>
    <row r="6375" spans="1:28" x14ac:dyDescent="0.25">
      <c r="A6375" t="s">
        <v>11134</v>
      </c>
      <c r="B6375" s="1">
        <v>45806</v>
      </c>
      <c r="C6375" t="s">
        <v>1131</v>
      </c>
      <c r="D6375" t="s">
        <v>1132</v>
      </c>
      <c r="E6375">
        <v>56</v>
      </c>
      <c r="F6375" t="s">
        <v>48</v>
      </c>
      <c r="G6375" t="s">
        <v>148</v>
      </c>
      <c r="H6375" t="s">
        <v>149</v>
      </c>
      <c r="I6375" t="s">
        <v>74</v>
      </c>
      <c r="J6375" t="s">
        <v>130</v>
      </c>
      <c r="K6375">
        <v>2</v>
      </c>
      <c r="L6375" s="2">
        <v>3500</v>
      </c>
      <c r="M6375">
        <v>25</v>
      </c>
      <c r="N6375" s="2">
        <v>7000</v>
      </c>
      <c r="O6375" s="2">
        <v>1750</v>
      </c>
      <c r="P6375" s="2">
        <v>5250</v>
      </c>
      <c r="Q6375" s="2">
        <v>2988.13</v>
      </c>
      <c r="R6375" s="2">
        <v>2261.87</v>
      </c>
      <c r="S6375" t="s">
        <v>53</v>
      </c>
      <c r="T6375" t="s">
        <v>407</v>
      </c>
      <c r="U6375" t="s">
        <v>408</v>
      </c>
      <c r="V6375" t="s">
        <v>39</v>
      </c>
      <c r="W6375" t="s">
        <v>92</v>
      </c>
      <c r="X6375" t="s">
        <v>41</v>
      </c>
      <c r="Y6375" t="s">
        <v>56</v>
      </c>
      <c r="Z6375" t="s">
        <v>223</v>
      </c>
      <c r="AA6375" t="s">
        <v>44</v>
      </c>
      <c r="AB6375" t="s">
        <v>44</v>
      </c>
    </row>
    <row r="6376" spans="1:28" x14ac:dyDescent="0.25">
      <c r="A6376" t="s">
        <v>11135</v>
      </c>
      <c r="B6376" s="1">
        <v>45807</v>
      </c>
      <c r="C6376" t="s">
        <v>7702</v>
      </c>
      <c r="D6376" t="s">
        <v>7703</v>
      </c>
      <c r="E6376">
        <v>29</v>
      </c>
      <c r="F6376" t="s">
        <v>48</v>
      </c>
      <c r="G6376" t="s">
        <v>387</v>
      </c>
      <c r="H6376" t="s">
        <v>388</v>
      </c>
      <c r="I6376" t="s">
        <v>74</v>
      </c>
      <c r="J6376" t="s">
        <v>75</v>
      </c>
      <c r="K6376">
        <v>1</v>
      </c>
      <c r="L6376" s="2">
        <v>3200</v>
      </c>
      <c r="M6376">
        <v>10</v>
      </c>
      <c r="N6376" s="2">
        <v>3200</v>
      </c>
      <c r="O6376" s="2">
        <v>320</v>
      </c>
      <c r="P6376" s="2">
        <v>2880</v>
      </c>
      <c r="Q6376" s="2">
        <v>2253.0300000000002</v>
      </c>
      <c r="R6376" s="2">
        <v>626.97</v>
      </c>
      <c r="S6376" t="s">
        <v>53</v>
      </c>
      <c r="T6376" t="s">
        <v>178</v>
      </c>
      <c r="U6376" t="s">
        <v>154</v>
      </c>
      <c r="V6376" t="s">
        <v>39</v>
      </c>
      <c r="W6376" t="s">
        <v>83</v>
      </c>
      <c r="X6376" t="s">
        <v>41</v>
      </c>
      <c r="Y6376" t="s">
        <v>42</v>
      </c>
      <c r="Z6376" t="s">
        <v>144</v>
      </c>
      <c r="AA6376" t="s">
        <v>44</v>
      </c>
      <c r="AB6376" t="s">
        <v>44</v>
      </c>
    </row>
    <row r="6377" spans="1:28" x14ac:dyDescent="0.25">
      <c r="A6377" t="s">
        <v>11136</v>
      </c>
      <c r="B6377" s="1">
        <v>45807</v>
      </c>
      <c r="C6377" t="s">
        <v>11137</v>
      </c>
      <c r="D6377" t="s">
        <v>11138</v>
      </c>
      <c r="E6377">
        <v>32</v>
      </c>
      <c r="F6377" t="s">
        <v>48</v>
      </c>
      <c r="G6377" t="s">
        <v>561</v>
      </c>
      <c r="H6377" t="s">
        <v>562</v>
      </c>
      <c r="I6377" t="s">
        <v>34</v>
      </c>
      <c r="J6377" t="s">
        <v>143</v>
      </c>
      <c r="K6377">
        <v>4</v>
      </c>
      <c r="L6377" s="2">
        <v>900</v>
      </c>
      <c r="M6377">
        <v>25</v>
      </c>
      <c r="N6377" s="2">
        <v>3600</v>
      </c>
      <c r="O6377" s="2">
        <v>900</v>
      </c>
      <c r="P6377" s="2">
        <v>2700</v>
      </c>
      <c r="Q6377" s="2">
        <v>1779.85</v>
      </c>
      <c r="R6377" s="2">
        <v>920.15</v>
      </c>
      <c r="S6377" t="s">
        <v>36</v>
      </c>
      <c r="T6377" t="s">
        <v>275</v>
      </c>
      <c r="U6377" t="s">
        <v>123</v>
      </c>
      <c r="V6377" t="s">
        <v>39</v>
      </c>
      <c r="W6377" t="s">
        <v>83</v>
      </c>
      <c r="X6377" t="s">
        <v>41</v>
      </c>
      <c r="Y6377" t="s">
        <v>56</v>
      </c>
      <c r="Z6377" t="s">
        <v>43</v>
      </c>
      <c r="AA6377" t="s">
        <v>68</v>
      </c>
      <c r="AB6377" t="s">
        <v>44</v>
      </c>
    </row>
    <row r="6378" spans="1:28" x14ac:dyDescent="0.25">
      <c r="A6378" t="s">
        <v>11139</v>
      </c>
      <c r="B6378" s="1">
        <v>45807</v>
      </c>
      <c r="C6378" t="s">
        <v>11140</v>
      </c>
      <c r="D6378" t="s">
        <v>11141</v>
      </c>
      <c r="E6378">
        <v>19</v>
      </c>
      <c r="F6378" t="s">
        <v>48</v>
      </c>
      <c r="G6378" t="s">
        <v>318</v>
      </c>
      <c r="H6378" t="s">
        <v>319</v>
      </c>
      <c r="I6378" t="s">
        <v>34</v>
      </c>
      <c r="J6378" t="s">
        <v>190</v>
      </c>
      <c r="K6378">
        <v>1</v>
      </c>
      <c r="L6378" s="2">
        <v>2500</v>
      </c>
      <c r="M6378">
        <v>5</v>
      </c>
      <c r="N6378" s="2">
        <v>2500</v>
      </c>
      <c r="O6378" s="2">
        <v>125</v>
      </c>
      <c r="P6378" s="2">
        <v>2375</v>
      </c>
      <c r="Q6378" s="2">
        <v>1374.34</v>
      </c>
      <c r="R6378" s="2">
        <v>1000.66</v>
      </c>
      <c r="S6378" t="s">
        <v>53</v>
      </c>
      <c r="T6378" t="s">
        <v>407</v>
      </c>
      <c r="U6378" t="s">
        <v>408</v>
      </c>
      <c r="V6378" t="s">
        <v>39</v>
      </c>
      <c r="W6378" t="s">
        <v>40</v>
      </c>
      <c r="X6378" t="s">
        <v>97</v>
      </c>
      <c r="Y6378" t="s">
        <v>56</v>
      </c>
      <c r="Z6378" t="s">
        <v>144</v>
      </c>
      <c r="AA6378" t="s">
        <v>44</v>
      </c>
      <c r="AB6378" t="s">
        <v>44</v>
      </c>
    </row>
    <row r="6379" spans="1:28" x14ac:dyDescent="0.25">
      <c r="A6379" t="s">
        <v>11142</v>
      </c>
      <c r="B6379" s="1">
        <v>45807</v>
      </c>
      <c r="C6379" t="s">
        <v>10733</v>
      </c>
      <c r="D6379" t="s">
        <v>10734</v>
      </c>
      <c r="E6379">
        <v>52</v>
      </c>
      <c r="F6379" t="s">
        <v>48</v>
      </c>
      <c r="G6379" t="s">
        <v>273</v>
      </c>
      <c r="H6379" t="s">
        <v>274</v>
      </c>
      <c r="I6379" t="s">
        <v>51</v>
      </c>
      <c r="J6379" t="s">
        <v>52</v>
      </c>
      <c r="K6379">
        <v>2</v>
      </c>
      <c r="L6379" s="2">
        <v>250</v>
      </c>
      <c r="M6379">
        <v>0</v>
      </c>
      <c r="N6379" s="2">
        <v>500</v>
      </c>
      <c r="O6379" s="2">
        <v>0</v>
      </c>
      <c r="P6379" s="2">
        <v>500</v>
      </c>
      <c r="Q6379" s="2">
        <v>323.58999999999997</v>
      </c>
      <c r="R6379" s="2">
        <v>176.41</v>
      </c>
      <c r="S6379" t="s">
        <v>36</v>
      </c>
      <c r="T6379" t="s">
        <v>90</v>
      </c>
      <c r="U6379" t="s">
        <v>91</v>
      </c>
      <c r="V6379" t="s">
        <v>39</v>
      </c>
      <c r="W6379" t="s">
        <v>124</v>
      </c>
      <c r="X6379" t="s">
        <v>41</v>
      </c>
      <c r="Y6379" t="s">
        <v>42</v>
      </c>
      <c r="Z6379" t="s">
        <v>43</v>
      </c>
      <c r="AA6379" t="s">
        <v>44</v>
      </c>
      <c r="AB6379" t="s">
        <v>44</v>
      </c>
    </row>
    <row r="6380" spans="1:28" x14ac:dyDescent="0.25">
      <c r="A6380" t="s">
        <v>11143</v>
      </c>
      <c r="B6380" s="1">
        <v>45807</v>
      </c>
      <c r="C6380" t="s">
        <v>9008</v>
      </c>
      <c r="D6380" t="s">
        <v>9009</v>
      </c>
      <c r="E6380">
        <v>30</v>
      </c>
      <c r="F6380" t="s">
        <v>48</v>
      </c>
      <c r="G6380" t="s">
        <v>298</v>
      </c>
      <c r="H6380" t="s">
        <v>299</v>
      </c>
      <c r="I6380" t="s">
        <v>103</v>
      </c>
      <c r="J6380" t="s">
        <v>104</v>
      </c>
      <c r="K6380">
        <v>5</v>
      </c>
      <c r="L6380" s="2">
        <v>700</v>
      </c>
      <c r="M6380">
        <v>15</v>
      </c>
      <c r="N6380" s="2">
        <v>3500</v>
      </c>
      <c r="O6380" s="2">
        <v>525</v>
      </c>
      <c r="P6380" s="2">
        <v>2975</v>
      </c>
      <c r="Q6380" s="2">
        <v>1884.17</v>
      </c>
      <c r="R6380" s="2">
        <v>1090.83</v>
      </c>
      <c r="S6380" t="s">
        <v>53</v>
      </c>
      <c r="T6380" t="s">
        <v>398</v>
      </c>
      <c r="U6380" t="s">
        <v>399</v>
      </c>
      <c r="V6380" t="s">
        <v>39</v>
      </c>
      <c r="W6380" t="s">
        <v>92</v>
      </c>
      <c r="X6380" t="s">
        <v>67</v>
      </c>
      <c r="Y6380" t="s">
        <v>84</v>
      </c>
      <c r="Z6380" t="s">
        <v>107</v>
      </c>
      <c r="AA6380" t="s">
        <v>44</v>
      </c>
      <c r="AB6380" t="s">
        <v>44</v>
      </c>
    </row>
    <row r="6381" spans="1:28" x14ac:dyDescent="0.25">
      <c r="A6381" t="s">
        <v>11144</v>
      </c>
      <c r="B6381" s="1">
        <v>45807</v>
      </c>
      <c r="C6381" t="s">
        <v>5768</v>
      </c>
      <c r="D6381" t="s">
        <v>5769</v>
      </c>
      <c r="E6381">
        <v>21</v>
      </c>
      <c r="F6381" t="s">
        <v>48</v>
      </c>
      <c r="G6381" t="s">
        <v>188</v>
      </c>
      <c r="H6381" t="s">
        <v>189</v>
      </c>
      <c r="I6381" t="s">
        <v>34</v>
      </c>
      <c r="J6381" t="s">
        <v>190</v>
      </c>
      <c r="K6381">
        <v>1</v>
      </c>
      <c r="L6381" s="2">
        <v>1800</v>
      </c>
      <c r="M6381">
        <v>15</v>
      </c>
      <c r="N6381" s="2">
        <v>1800</v>
      </c>
      <c r="O6381" s="2">
        <v>270</v>
      </c>
      <c r="P6381" s="2">
        <v>1530</v>
      </c>
      <c r="Q6381" s="2">
        <v>1193.3900000000001</v>
      </c>
      <c r="R6381" s="2">
        <v>336.61</v>
      </c>
      <c r="S6381" t="s">
        <v>36</v>
      </c>
      <c r="T6381" t="s">
        <v>96</v>
      </c>
      <c r="U6381" t="s">
        <v>96</v>
      </c>
      <c r="V6381" t="s">
        <v>39</v>
      </c>
      <c r="W6381" t="s">
        <v>137</v>
      </c>
      <c r="X6381" t="s">
        <v>97</v>
      </c>
      <c r="Y6381" t="s">
        <v>42</v>
      </c>
      <c r="Z6381" t="s">
        <v>43</v>
      </c>
      <c r="AA6381" t="s">
        <v>44</v>
      </c>
      <c r="AB6381" t="s">
        <v>44</v>
      </c>
    </row>
    <row r="6382" spans="1:28" x14ac:dyDescent="0.25">
      <c r="A6382" t="s">
        <v>11145</v>
      </c>
      <c r="B6382" s="1">
        <v>45807</v>
      </c>
      <c r="C6382" t="s">
        <v>8387</v>
      </c>
      <c r="D6382" t="s">
        <v>8388</v>
      </c>
      <c r="E6382">
        <v>26</v>
      </c>
      <c r="F6382" t="s">
        <v>48</v>
      </c>
      <c r="G6382" t="s">
        <v>81</v>
      </c>
      <c r="H6382" t="s">
        <v>82</v>
      </c>
      <c r="I6382" t="s">
        <v>51</v>
      </c>
      <c r="J6382" t="s">
        <v>52</v>
      </c>
      <c r="K6382">
        <v>1</v>
      </c>
      <c r="L6382" s="2">
        <v>600</v>
      </c>
      <c r="M6382">
        <v>25</v>
      </c>
      <c r="N6382" s="2">
        <v>600</v>
      </c>
      <c r="O6382" s="2">
        <v>150</v>
      </c>
      <c r="P6382" s="2">
        <v>450</v>
      </c>
      <c r="Q6382" s="2">
        <v>280.99</v>
      </c>
      <c r="R6382" s="2">
        <v>169.01</v>
      </c>
      <c r="S6382" t="s">
        <v>64</v>
      </c>
      <c r="T6382" t="s">
        <v>37</v>
      </c>
      <c r="U6382" t="s">
        <v>38</v>
      </c>
      <c r="V6382" t="s">
        <v>39</v>
      </c>
      <c r="W6382" t="s">
        <v>137</v>
      </c>
      <c r="X6382" t="s">
        <v>41</v>
      </c>
      <c r="Y6382" t="s">
        <v>42</v>
      </c>
      <c r="Z6382" t="s">
        <v>43</v>
      </c>
      <c r="AA6382" t="s">
        <v>44</v>
      </c>
      <c r="AB6382" t="s">
        <v>44</v>
      </c>
    </row>
    <row r="6383" spans="1:28" x14ac:dyDescent="0.25">
      <c r="A6383" t="s">
        <v>11146</v>
      </c>
      <c r="B6383" s="1">
        <v>45807</v>
      </c>
      <c r="C6383" t="s">
        <v>11147</v>
      </c>
      <c r="D6383" t="s">
        <v>11148</v>
      </c>
      <c r="E6383">
        <v>39</v>
      </c>
      <c r="F6383" t="s">
        <v>31</v>
      </c>
      <c r="G6383" t="s">
        <v>119</v>
      </c>
      <c r="H6383" t="s">
        <v>120</v>
      </c>
      <c r="I6383" t="s">
        <v>62</v>
      </c>
      <c r="J6383" t="s">
        <v>121</v>
      </c>
      <c r="K6383">
        <v>2</v>
      </c>
      <c r="L6383" s="2">
        <v>4800</v>
      </c>
      <c r="M6383">
        <v>0</v>
      </c>
      <c r="N6383" s="2">
        <v>9600</v>
      </c>
      <c r="O6383" s="2">
        <v>0</v>
      </c>
      <c r="P6383" s="2">
        <v>9600</v>
      </c>
      <c r="Q6383" s="2">
        <v>6604.06</v>
      </c>
      <c r="R6383" s="2">
        <v>2995.94</v>
      </c>
      <c r="S6383" t="s">
        <v>64</v>
      </c>
      <c r="T6383" t="s">
        <v>114</v>
      </c>
      <c r="U6383" t="s">
        <v>115</v>
      </c>
      <c r="V6383" t="s">
        <v>39</v>
      </c>
      <c r="W6383" t="s">
        <v>66</v>
      </c>
      <c r="X6383" t="s">
        <v>41</v>
      </c>
      <c r="Y6383" t="s">
        <v>56</v>
      </c>
      <c r="Z6383" t="s">
        <v>43</v>
      </c>
      <c r="AA6383" t="s">
        <v>44</v>
      </c>
      <c r="AB6383" t="s">
        <v>68</v>
      </c>
    </row>
    <row r="6384" spans="1:28" x14ac:dyDescent="0.25">
      <c r="A6384" t="s">
        <v>11149</v>
      </c>
      <c r="B6384" s="1">
        <v>45807</v>
      </c>
      <c r="C6384" t="s">
        <v>7685</v>
      </c>
      <c r="D6384" t="s">
        <v>7686</v>
      </c>
      <c r="E6384">
        <v>36</v>
      </c>
      <c r="F6384" t="s">
        <v>48</v>
      </c>
      <c r="G6384" t="s">
        <v>188</v>
      </c>
      <c r="H6384" t="s">
        <v>189</v>
      </c>
      <c r="I6384" t="s">
        <v>34</v>
      </c>
      <c r="J6384" t="s">
        <v>190</v>
      </c>
      <c r="K6384">
        <v>1</v>
      </c>
      <c r="L6384" s="2">
        <v>1800</v>
      </c>
      <c r="M6384">
        <v>20</v>
      </c>
      <c r="N6384" s="2">
        <v>1800</v>
      </c>
      <c r="O6384" s="2">
        <v>360</v>
      </c>
      <c r="P6384" s="2">
        <v>1440</v>
      </c>
      <c r="Q6384" s="2">
        <v>794.97</v>
      </c>
      <c r="R6384" s="2">
        <v>645.03</v>
      </c>
      <c r="S6384" t="s">
        <v>36</v>
      </c>
      <c r="T6384" t="s">
        <v>275</v>
      </c>
      <c r="U6384" t="s">
        <v>123</v>
      </c>
      <c r="V6384" t="s">
        <v>39</v>
      </c>
      <c r="W6384" t="s">
        <v>124</v>
      </c>
      <c r="X6384" t="s">
        <v>41</v>
      </c>
      <c r="Y6384" t="s">
        <v>56</v>
      </c>
      <c r="Z6384" t="s">
        <v>107</v>
      </c>
      <c r="AA6384" t="s">
        <v>44</v>
      </c>
      <c r="AB6384" t="s">
        <v>44</v>
      </c>
    </row>
    <row r="6385" spans="1:28" x14ac:dyDescent="0.25">
      <c r="A6385" t="s">
        <v>11150</v>
      </c>
      <c r="B6385" s="1">
        <v>45807</v>
      </c>
      <c r="C6385" t="s">
        <v>7557</v>
      </c>
      <c r="D6385" t="s">
        <v>7558</v>
      </c>
      <c r="E6385">
        <v>36</v>
      </c>
      <c r="F6385" t="s">
        <v>48</v>
      </c>
      <c r="G6385" t="s">
        <v>88</v>
      </c>
      <c r="H6385" t="s">
        <v>89</v>
      </c>
      <c r="I6385" t="s">
        <v>62</v>
      </c>
      <c r="J6385" t="s">
        <v>63</v>
      </c>
      <c r="K6385">
        <v>2</v>
      </c>
      <c r="L6385" s="2">
        <v>4200</v>
      </c>
      <c r="M6385">
        <v>10</v>
      </c>
      <c r="N6385" s="2">
        <v>8400</v>
      </c>
      <c r="O6385" s="2">
        <v>840</v>
      </c>
      <c r="P6385" s="2">
        <v>7560</v>
      </c>
      <c r="Q6385" s="2">
        <v>4425.0200000000004</v>
      </c>
      <c r="R6385" s="2">
        <v>3134.98</v>
      </c>
      <c r="S6385" t="s">
        <v>53</v>
      </c>
      <c r="T6385" t="s">
        <v>54</v>
      </c>
      <c r="U6385" t="s">
        <v>55</v>
      </c>
      <c r="V6385" t="s">
        <v>39</v>
      </c>
      <c r="W6385" t="s">
        <v>66</v>
      </c>
      <c r="X6385" t="s">
        <v>41</v>
      </c>
      <c r="Y6385" t="s">
        <v>56</v>
      </c>
      <c r="Z6385" t="s">
        <v>508</v>
      </c>
      <c r="AA6385" t="s">
        <v>44</v>
      </c>
      <c r="AB6385" t="s">
        <v>44</v>
      </c>
    </row>
    <row r="6386" spans="1:28" x14ac:dyDescent="0.25">
      <c r="A6386" t="s">
        <v>11151</v>
      </c>
      <c r="B6386" s="1">
        <v>45807</v>
      </c>
      <c r="C6386" t="s">
        <v>3420</v>
      </c>
      <c r="D6386" t="s">
        <v>3421</v>
      </c>
      <c r="E6386">
        <v>46</v>
      </c>
      <c r="F6386" t="s">
        <v>111</v>
      </c>
      <c r="G6386" t="s">
        <v>188</v>
      </c>
      <c r="H6386" t="s">
        <v>189</v>
      </c>
      <c r="I6386" t="s">
        <v>34</v>
      </c>
      <c r="J6386" t="s">
        <v>190</v>
      </c>
      <c r="K6386">
        <v>1</v>
      </c>
      <c r="L6386" s="2">
        <v>1800</v>
      </c>
      <c r="M6386">
        <v>15</v>
      </c>
      <c r="N6386" s="2">
        <v>1800</v>
      </c>
      <c r="O6386" s="2">
        <v>270</v>
      </c>
      <c r="P6386" s="2">
        <v>1530</v>
      </c>
      <c r="Q6386" s="2">
        <v>1240.6099999999999</v>
      </c>
      <c r="R6386" s="2">
        <v>289.39</v>
      </c>
      <c r="S6386" t="s">
        <v>53</v>
      </c>
      <c r="T6386" t="s">
        <v>275</v>
      </c>
      <c r="U6386" t="s">
        <v>123</v>
      </c>
      <c r="V6386" t="s">
        <v>39</v>
      </c>
      <c r="W6386" t="s">
        <v>124</v>
      </c>
      <c r="X6386" t="s">
        <v>41</v>
      </c>
      <c r="Y6386" t="s">
        <v>84</v>
      </c>
      <c r="Z6386" t="s">
        <v>43</v>
      </c>
      <c r="AA6386" t="s">
        <v>44</v>
      </c>
      <c r="AB6386" t="s">
        <v>44</v>
      </c>
    </row>
    <row r="6387" spans="1:28" x14ac:dyDescent="0.25">
      <c r="A6387" t="s">
        <v>11152</v>
      </c>
      <c r="B6387" s="1">
        <v>45807</v>
      </c>
      <c r="C6387" t="s">
        <v>8695</v>
      </c>
      <c r="D6387" t="s">
        <v>8696</v>
      </c>
      <c r="E6387">
        <v>56</v>
      </c>
      <c r="F6387" t="s">
        <v>31</v>
      </c>
      <c r="G6387" t="s">
        <v>280</v>
      </c>
      <c r="H6387" t="s">
        <v>281</v>
      </c>
      <c r="I6387" t="s">
        <v>62</v>
      </c>
      <c r="J6387" t="s">
        <v>190</v>
      </c>
      <c r="K6387">
        <v>1</v>
      </c>
      <c r="L6387" s="2">
        <v>700</v>
      </c>
      <c r="M6387">
        <v>5</v>
      </c>
      <c r="N6387" s="2">
        <v>700</v>
      </c>
      <c r="O6387" s="2">
        <v>35</v>
      </c>
      <c r="P6387" s="2">
        <v>665</v>
      </c>
      <c r="Q6387" s="2">
        <v>504.62</v>
      </c>
      <c r="R6387" s="2">
        <v>160.38</v>
      </c>
      <c r="S6387" t="s">
        <v>53</v>
      </c>
      <c r="T6387" t="s">
        <v>65</v>
      </c>
      <c r="U6387" t="s">
        <v>65</v>
      </c>
      <c r="V6387" t="s">
        <v>39</v>
      </c>
      <c r="W6387" t="s">
        <v>40</v>
      </c>
      <c r="X6387" t="s">
        <v>97</v>
      </c>
      <c r="Y6387" t="s">
        <v>56</v>
      </c>
      <c r="Z6387" t="s">
        <v>43</v>
      </c>
      <c r="AA6387" t="s">
        <v>68</v>
      </c>
      <c r="AB6387" t="s">
        <v>44</v>
      </c>
    </row>
    <row r="6388" spans="1:28" x14ac:dyDescent="0.25">
      <c r="A6388" t="s">
        <v>11153</v>
      </c>
      <c r="B6388" s="1">
        <v>45808</v>
      </c>
      <c r="C6388" t="s">
        <v>5501</v>
      </c>
      <c r="D6388" t="s">
        <v>5502</v>
      </c>
      <c r="E6388">
        <v>28</v>
      </c>
      <c r="F6388" t="s">
        <v>111</v>
      </c>
      <c r="G6388" t="s">
        <v>32</v>
      </c>
      <c r="H6388" t="s">
        <v>33</v>
      </c>
      <c r="I6388" t="s">
        <v>34</v>
      </c>
      <c r="J6388" t="s">
        <v>35</v>
      </c>
      <c r="K6388">
        <v>4</v>
      </c>
      <c r="L6388" s="2">
        <v>55000</v>
      </c>
      <c r="M6388">
        <v>5</v>
      </c>
      <c r="N6388" s="2">
        <v>220000</v>
      </c>
      <c r="O6388" s="2">
        <v>11000</v>
      </c>
      <c r="P6388" s="2">
        <v>209000</v>
      </c>
      <c r="Q6388" s="2">
        <v>139767.82999999999</v>
      </c>
      <c r="R6388" s="2">
        <v>69232.17</v>
      </c>
      <c r="S6388" t="s">
        <v>53</v>
      </c>
      <c r="T6388" t="s">
        <v>114</v>
      </c>
      <c r="U6388" t="s">
        <v>115</v>
      </c>
      <c r="V6388" t="s">
        <v>39</v>
      </c>
      <c r="W6388" t="s">
        <v>124</v>
      </c>
      <c r="X6388" t="s">
        <v>41</v>
      </c>
      <c r="Y6388" t="s">
        <v>42</v>
      </c>
      <c r="Z6388" t="s">
        <v>43</v>
      </c>
      <c r="AA6388" t="s">
        <v>44</v>
      </c>
      <c r="AB6388" t="s">
        <v>44</v>
      </c>
    </row>
    <row r="6389" spans="1:28" x14ac:dyDescent="0.25">
      <c r="A6389" t="s">
        <v>11154</v>
      </c>
      <c r="B6389" s="1">
        <v>45808</v>
      </c>
      <c r="C6389" t="s">
        <v>10852</v>
      </c>
      <c r="D6389" t="s">
        <v>10853</v>
      </c>
      <c r="E6389">
        <v>43</v>
      </c>
      <c r="F6389" t="s">
        <v>48</v>
      </c>
      <c r="G6389" t="s">
        <v>202</v>
      </c>
      <c r="H6389" t="s">
        <v>203</v>
      </c>
      <c r="I6389" t="s">
        <v>103</v>
      </c>
      <c r="J6389" t="s">
        <v>104</v>
      </c>
      <c r="K6389">
        <v>2</v>
      </c>
      <c r="L6389" s="2">
        <v>550</v>
      </c>
      <c r="M6389">
        <v>20</v>
      </c>
      <c r="N6389" s="2">
        <v>1100</v>
      </c>
      <c r="O6389" s="2">
        <v>220</v>
      </c>
      <c r="P6389" s="2">
        <v>880</v>
      </c>
      <c r="Q6389" s="2">
        <v>651.34</v>
      </c>
      <c r="R6389" s="2">
        <v>228.66</v>
      </c>
      <c r="S6389" t="s">
        <v>64</v>
      </c>
      <c r="T6389" t="s">
        <v>76</v>
      </c>
      <c r="U6389" t="s">
        <v>77</v>
      </c>
      <c r="V6389" t="s">
        <v>39</v>
      </c>
      <c r="W6389" t="s">
        <v>137</v>
      </c>
      <c r="X6389" t="s">
        <v>97</v>
      </c>
      <c r="Y6389" t="s">
        <v>56</v>
      </c>
      <c r="Z6389" t="s">
        <v>43</v>
      </c>
      <c r="AA6389" t="s">
        <v>44</v>
      </c>
      <c r="AB6389" t="s">
        <v>44</v>
      </c>
    </row>
    <row r="6390" spans="1:28" x14ac:dyDescent="0.25">
      <c r="A6390" t="s">
        <v>11155</v>
      </c>
      <c r="B6390" s="1">
        <v>45808</v>
      </c>
      <c r="C6390" t="s">
        <v>3179</v>
      </c>
      <c r="D6390" t="s">
        <v>3180</v>
      </c>
      <c r="E6390">
        <v>55</v>
      </c>
      <c r="F6390" t="s">
        <v>31</v>
      </c>
      <c r="G6390" t="s">
        <v>436</v>
      </c>
      <c r="H6390" t="s">
        <v>437</v>
      </c>
      <c r="I6390" t="s">
        <v>74</v>
      </c>
      <c r="J6390" t="s">
        <v>190</v>
      </c>
      <c r="K6390">
        <v>1</v>
      </c>
      <c r="L6390" s="2">
        <v>1800</v>
      </c>
      <c r="M6390">
        <v>10</v>
      </c>
      <c r="N6390" s="2">
        <v>1800</v>
      </c>
      <c r="O6390" s="2">
        <v>180</v>
      </c>
      <c r="P6390" s="2">
        <v>1620</v>
      </c>
      <c r="Q6390" s="2">
        <v>1291.6099999999999</v>
      </c>
      <c r="R6390" s="2">
        <v>328.39</v>
      </c>
      <c r="S6390" t="s">
        <v>53</v>
      </c>
      <c r="T6390" t="s">
        <v>275</v>
      </c>
      <c r="U6390" t="s">
        <v>123</v>
      </c>
      <c r="V6390" t="s">
        <v>39</v>
      </c>
      <c r="W6390" t="s">
        <v>66</v>
      </c>
      <c r="X6390" t="s">
        <v>41</v>
      </c>
      <c r="Y6390" t="s">
        <v>42</v>
      </c>
      <c r="Z6390" t="s">
        <v>43</v>
      </c>
      <c r="AA6390" t="s">
        <v>44</v>
      </c>
      <c r="AB6390" t="s">
        <v>44</v>
      </c>
    </row>
    <row r="6391" spans="1:28" x14ac:dyDescent="0.25">
      <c r="A6391" t="s">
        <v>11156</v>
      </c>
      <c r="B6391" s="1">
        <v>45808</v>
      </c>
      <c r="C6391" t="s">
        <v>11157</v>
      </c>
      <c r="D6391" t="s">
        <v>11158</v>
      </c>
      <c r="E6391">
        <v>20</v>
      </c>
      <c r="F6391" t="s">
        <v>31</v>
      </c>
      <c r="G6391" t="s">
        <v>134</v>
      </c>
      <c r="H6391" t="s">
        <v>135</v>
      </c>
      <c r="I6391" t="s">
        <v>62</v>
      </c>
      <c r="J6391" t="s">
        <v>130</v>
      </c>
      <c r="K6391">
        <v>1</v>
      </c>
      <c r="L6391" s="2">
        <v>8500</v>
      </c>
      <c r="M6391">
        <v>20</v>
      </c>
      <c r="N6391" s="2">
        <v>8500</v>
      </c>
      <c r="O6391" s="2">
        <v>1700</v>
      </c>
      <c r="P6391" s="2">
        <v>6800</v>
      </c>
      <c r="Q6391" s="2">
        <v>5410.93</v>
      </c>
      <c r="R6391" s="2">
        <v>1389.07</v>
      </c>
      <c r="S6391" t="s">
        <v>36</v>
      </c>
      <c r="T6391" t="s">
        <v>65</v>
      </c>
      <c r="U6391" t="s">
        <v>65</v>
      </c>
      <c r="V6391" t="s">
        <v>39</v>
      </c>
      <c r="W6391" t="s">
        <v>137</v>
      </c>
      <c r="X6391" t="s">
        <v>41</v>
      </c>
      <c r="Y6391" t="s">
        <v>42</v>
      </c>
      <c r="Z6391" t="s">
        <v>508</v>
      </c>
      <c r="AA6391" t="s">
        <v>44</v>
      </c>
      <c r="AB6391" t="s">
        <v>44</v>
      </c>
    </row>
    <row r="6392" spans="1:28" x14ac:dyDescent="0.25">
      <c r="A6392" t="s">
        <v>11159</v>
      </c>
      <c r="B6392" s="1">
        <v>45808</v>
      </c>
      <c r="C6392" t="s">
        <v>1013</v>
      </c>
      <c r="D6392" t="s">
        <v>1014</v>
      </c>
      <c r="E6392">
        <v>34</v>
      </c>
      <c r="F6392" t="s">
        <v>48</v>
      </c>
      <c r="G6392" t="s">
        <v>273</v>
      </c>
      <c r="H6392" t="s">
        <v>274</v>
      </c>
      <c r="I6392" t="s">
        <v>51</v>
      </c>
      <c r="J6392" t="s">
        <v>52</v>
      </c>
      <c r="K6392">
        <v>2</v>
      </c>
      <c r="L6392" s="2">
        <v>250</v>
      </c>
      <c r="M6392">
        <v>25</v>
      </c>
      <c r="N6392" s="2">
        <v>500</v>
      </c>
      <c r="O6392" s="2">
        <v>125</v>
      </c>
      <c r="P6392" s="2">
        <v>375</v>
      </c>
      <c r="Q6392" s="2">
        <v>262.08</v>
      </c>
      <c r="R6392" s="2">
        <v>112.92</v>
      </c>
      <c r="S6392" t="s">
        <v>64</v>
      </c>
      <c r="T6392" t="s">
        <v>263</v>
      </c>
      <c r="U6392" t="s">
        <v>91</v>
      </c>
      <c r="V6392" t="s">
        <v>39</v>
      </c>
      <c r="W6392" t="s">
        <v>137</v>
      </c>
      <c r="X6392" t="s">
        <v>67</v>
      </c>
      <c r="Y6392" t="s">
        <v>56</v>
      </c>
      <c r="Z6392" t="s">
        <v>107</v>
      </c>
      <c r="AA6392" t="s">
        <v>44</v>
      </c>
      <c r="AB6392" t="s">
        <v>44</v>
      </c>
    </row>
    <row r="6393" spans="1:28" x14ac:dyDescent="0.25">
      <c r="A6393" t="s">
        <v>11160</v>
      </c>
      <c r="B6393" s="1">
        <v>45808</v>
      </c>
      <c r="C6393" t="s">
        <v>2007</v>
      </c>
      <c r="D6393" t="s">
        <v>2008</v>
      </c>
      <c r="E6393">
        <v>20</v>
      </c>
      <c r="F6393" t="s">
        <v>48</v>
      </c>
      <c r="G6393" t="s">
        <v>197</v>
      </c>
      <c r="H6393" t="s">
        <v>198</v>
      </c>
      <c r="I6393" t="s">
        <v>74</v>
      </c>
      <c r="J6393" t="s">
        <v>75</v>
      </c>
      <c r="K6393">
        <v>1</v>
      </c>
      <c r="L6393" s="2">
        <v>2600</v>
      </c>
      <c r="M6393">
        <v>5</v>
      </c>
      <c r="N6393" s="2">
        <v>2600</v>
      </c>
      <c r="O6393" s="2">
        <v>130</v>
      </c>
      <c r="P6393" s="2">
        <v>2470</v>
      </c>
      <c r="Q6393" s="2">
        <v>1994.31</v>
      </c>
      <c r="R6393" s="2">
        <v>475.69</v>
      </c>
      <c r="S6393" t="s">
        <v>53</v>
      </c>
      <c r="T6393" t="s">
        <v>178</v>
      </c>
      <c r="U6393" t="s">
        <v>154</v>
      </c>
      <c r="V6393" t="s">
        <v>39</v>
      </c>
      <c r="W6393" t="s">
        <v>66</v>
      </c>
      <c r="X6393" t="s">
        <v>41</v>
      </c>
      <c r="Y6393" t="s">
        <v>56</v>
      </c>
      <c r="Z6393" t="s">
        <v>43</v>
      </c>
      <c r="AA6393" t="s">
        <v>44</v>
      </c>
      <c r="AB6393" t="s">
        <v>44</v>
      </c>
    </row>
    <row r="6394" spans="1:28" x14ac:dyDescent="0.25">
      <c r="A6394" t="s">
        <v>11161</v>
      </c>
      <c r="B6394" s="1">
        <v>45808</v>
      </c>
      <c r="C6394" t="s">
        <v>186</v>
      </c>
      <c r="D6394" t="s">
        <v>187</v>
      </c>
      <c r="E6394">
        <v>39</v>
      </c>
      <c r="F6394" t="s">
        <v>31</v>
      </c>
      <c r="G6394" t="s">
        <v>273</v>
      </c>
      <c r="H6394" t="s">
        <v>274</v>
      </c>
      <c r="I6394" t="s">
        <v>51</v>
      </c>
      <c r="J6394" t="s">
        <v>52</v>
      </c>
      <c r="K6394">
        <v>2</v>
      </c>
      <c r="L6394" s="2">
        <v>250</v>
      </c>
      <c r="M6394">
        <v>5</v>
      </c>
      <c r="N6394" s="2">
        <v>500</v>
      </c>
      <c r="O6394" s="2">
        <v>25</v>
      </c>
      <c r="P6394" s="2">
        <v>475</v>
      </c>
      <c r="Q6394" s="2">
        <v>347.71</v>
      </c>
      <c r="R6394" s="2">
        <v>127.29</v>
      </c>
      <c r="S6394" t="s">
        <v>53</v>
      </c>
      <c r="T6394" t="s">
        <v>90</v>
      </c>
      <c r="U6394" t="s">
        <v>91</v>
      </c>
      <c r="V6394" t="s">
        <v>39</v>
      </c>
      <c r="W6394" t="s">
        <v>83</v>
      </c>
      <c r="X6394" t="s">
        <v>67</v>
      </c>
      <c r="Y6394" t="s">
        <v>42</v>
      </c>
      <c r="Z6394" t="s">
        <v>223</v>
      </c>
      <c r="AA6394" t="s">
        <v>44</v>
      </c>
      <c r="AB6394" t="s">
        <v>44</v>
      </c>
    </row>
    <row r="6395" spans="1:28" x14ac:dyDescent="0.25">
      <c r="A6395" t="s">
        <v>11162</v>
      </c>
      <c r="B6395" s="1">
        <v>45808</v>
      </c>
      <c r="C6395" t="s">
        <v>11163</v>
      </c>
      <c r="D6395" t="s">
        <v>11164</v>
      </c>
      <c r="E6395">
        <v>55</v>
      </c>
      <c r="F6395" t="s">
        <v>48</v>
      </c>
      <c r="G6395" t="s">
        <v>72</v>
      </c>
      <c r="H6395" t="s">
        <v>73</v>
      </c>
      <c r="I6395" t="s">
        <v>74</v>
      </c>
      <c r="J6395" t="s">
        <v>75</v>
      </c>
      <c r="K6395">
        <v>3</v>
      </c>
      <c r="L6395" s="2">
        <v>2200</v>
      </c>
      <c r="M6395">
        <v>10</v>
      </c>
      <c r="N6395" s="2">
        <v>6600</v>
      </c>
      <c r="O6395" s="2">
        <v>660</v>
      </c>
      <c r="P6395" s="2">
        <v>5940</v>
      </c>
      <c r="Q6395" s="2">
        <v>4601.34</v>
      </c>
      <c r="R6395" s="2">
        <v>1338.66</v>
      </c>
      <c r="S6395" t="s">
        <v>53</v>
      </c>
      <c r="T6395" t="s">
        <v>407</v>
      </c>
      <c r="U6395" t="s">
        <v>408</v>
      </c>
      <c r="V6395" t="s">
        <v>39</v>
      </c>
      <c r="W6395" t="s">
        <v>66</v>
      </c>
      <c r="X6395" t="s">
        <v>97</v>
      </c>
      <c r="Y6395" t="s">
        <v>56</v>
      </c>
      <c r="Z6395" t="s">
        <v>43</v>
      </c>
      <c r="AA6395" t="s">
        <v>44</v>
      </c>
      <c r="AB6395" t="s">
        <v>44</v>
      </c>
    </row>
    <row r="6396" spans="1:28" x14ac:dyDescent="0.25">
      <c r="A6396" t="s">
        <v>11165</v>
      </c>
      <c r="B6396" s="1">
        <v>45808</v>
      </c>
      <c r="C6396" t="s">
        <v>4607</v>
      </c>
      <c r="D6396" t="s">
        <v>4608</v>
      </c>
      <c r="E6396">
        <v>25</v>
      </c>
      <c r="F6396" t="s">
        <v>31</v>
      </c>
      <c r="G6396" t="s">
        <v>81</v>
      </c>
      <c r="H6396" t="s">
        <v>82</v>
      </c>
      <c r="I6396" t="s">
        <v>51</v>
      </c>
      <c r="J6396" t="s">
        <v>52</v>
      </c>
      <c r="K6396">
        <v>5</v>
      </c>
      <c r="L6396" s="2">
        <v>600</v>
      </c>
      <c r="M6396">
        <v>5</v>
      </c>
      <c r="N6396" s="2">
        <v>3000</v>
      </c>
      <c r="O6396" s="2">
        <v>150</v>
      </c>
      <c r="P6396" s="2">
        <v>2850</v>
      </c>
      <c r="Q6396" s="2">
        <v>1893.06</v>
      </c>
      <c r="R6396" s="2">
        <v>956.94</v>
      </c>
      <c r="S6396" t="s">
        <v>53</v>
      </c>
      <c r="T6396" t="s">
        <v>76</v>
      </c>
      <c r="U6396" t="s">
        <v>77</v>
      </c>
      <c r="V6396" t="s">
        <v>39</v>
      </c>
      <c r="W6396" t="s">
        <v>40</v>
      </c>
      <c r="X6396" t="s">
        <v>97</v>
      </c>
      <c r="Y6396" t="s">
        <v>56</v>
      </c>
      <c r="Z6396" t="s">
        <v>43</v>
      </c>
      <c r="AA6396" t="s">
        <v>44</v>
      </c>
      <c r="AB6396" t="s">
        <v>44</v>
      </c>
    </row>
    <row r="6397" spans="1:28" x14ac:dyDescent="0.25">
      <c r="A6397" t="s">
        <v>11166</v>
      </c>
      <c r="B6397" s="1">
        <v>45808</v>
      </c>
      <c r="C6397" t="s">
        <v>11167</v>
      </c>
      <c r="D6397" t="s">
        <v>11168</v>
      </c>
      <c r="E6397">
        <v>54</v>
      </c>
      <c r="F6397" t="s">
        <v>48</v>
      </c>
      <c r="G6397" t="s">
        <v>188</v>
      </c>
      <c r="H6397" t="s">
        <v>189</v>
      </c>
      <c r="I6397" t="s">
        <v>34</v>
      </c>
      <c r="J6397" t="s">
        <v>190</v>
      </c>
      <c r="K6397">
        <v>1</v>
      </c>
      <c r="L6397" s="2">
        <v>1800</v>
      </c>
      <c r="M6397">
        <v>5</v>
      </c>
      <c r="N6397" s="2">
        <v>1800</v>
      </c>
      <c r="O6397" s="2">
        <v>90</v>
      </c>
      <c r="P6397" s="2">
        <v>1710</v>
      </c>
      <c r="Q6397" s="2">
        <v>1143.08</v>
      </c>
      <c r="R6397" s="2">
        <v>566.91999999999996</v>
      </c>
      <c r="S6397" t="s">
        <v>53</v>
      </c>
      <c r="T6397" t="s">
        <v>153</v>
      </c>
      <c r="U6397" t="s">
        <v>154</v>
      </c>
      <c r="V6397" t="s">
        <v>39</v>
      </c>
      <c r="W6397" t="s">
        <v>83</v>
      </c>
      <c r="X6397" t="s">
        <v>97</v>
      </c>
      <c r="Y6397" t="s">
        <v>42</v>
      </c>
      <c r="Z6397" t="s">
        <v>43</v>
      </c>
      <c r="AA6397" t="s">
        <v>44</v>
      </c>
      <c r="AB6397" t="s">
        <v>44</v>
      </c>
    </row>
    <row r="6398" spans="1:28" x14ac:dyDescent="0.25">
      <c r="A6398" t="s">
        <v>11169</v>
      </c>
      <c r="B6398" s="1">
        <v>45808</v>
      </c>
      <c r="C6398" t="s">
        <v>10492</v>
      </c>
      <c r="D6398" t="s">
        <v>10493</v>
      </c>
      <c r="E6398">
        <v>38</v>
      </c>
      <c r="F6398" t="s">
        <v>111</v>
      </c>
      <c r="G6398" t="s">
        <v>112</v>
      </c>
      <c r="H6398" t="s">
        <v>113</v>
      </c>
      <c r="I6398" t="s">
        <v>103</v>
      </c>
      <c r="J6398" t="s">
        <v>104</v>
      </c>
      <c r="K6398">
        <v>4</v>
      </c>
      <c r="L6398" s="2">
        <v>650</v>
      </c>
      <c r="M6398">
        <v>5</v>
      </c>
      <c r="N6398" s="2">
        <v>2600</v>
      </c>
      <c r="O6398" s="2">
        <v>130</v>
      </c>
      <c r="P6398" s="2">
        <v>2470</v>
      </c>
      <c r="Q6398" s="2">
        <v>1426.52</v>
      </c>
      <c r="R6398" s="2">
        <v>1043.48</v>
      </c>
      <c r="S6398" t="s">
        <v>53</v>
      </c>
      <c r="T6398" t="s">
        <v>54</v>
      </c>
      <c r="U6398" t="s">
        <v>55</v>
      </c>
      <c r="V6398" t="s">
        <v>39</v>
      </c>
      <c r="W6398" t="s">
        <v>66</v>
      </c>
      <c r="X6398" t="s">
        <v>67</v>
      </c>
      <c r="Y6398" t="s">
        <v>42</v>
      </c>
      <c r="Z6398" t="s">
        <v>43</v>
      </c>
      <c r="AA6398" t="s">
        <v>44</v>
      </c>
      <c r="AB6398" t="s">
        <v>44</v>
      </c>
    </row>
    <row r="6399" spans="1:28" x14ac:dyDescent="0.25">
      <c r="A6399" t="s">
        <v>11170</v>
      </c>
      <c r="B6399" s="1">
        <v>45808</v>
      </c>
      <c r="C6399" t="s">
        <v>7236</v>
      </c>
      <c r="D6399" t="s">
        <v>7237</v>
      </c>
      <c r="E6399">
        <v>42</v>
      </c>
      <c r="F6399" t="s">
        <v>48</v>
      </c>
      <c r="G6399" t="s">
        <v>188</v>
      </c>
      <c r="H6399" t="s">
        <v>189</v>
      </c>
      <c r="I6399" t="s">
        <v>34</v>
      </c>
      <c r="J6399" t="s">
        <v>190</v>
      </c>
      <c r="K6399">
        <v>4</v>
      </c>
      <c r="L6399" s="2">
        <v>1800</v>
      </c>
      <c r="M6399">
        <v>0</v>
      </c>
      <c r="N6399" s="2">
        <v>7200</v>
      </c>
      <c r="O6399" s="2">
        <v>0</v>
      </c>
      <c r="P6399" s="2">
        <v>7200</v>
      </c>
      <c r="Q6399" s="2">
        <v>5556.81</v>
      </c>
      <c r="R6399" s="2">
        <v>1643.19</v>
      </c>
      <c r="S6399" t="s">
        <v>53</v>
      </c>
      <c r="T6399" t="s">
        <v>263</v>
      </c>
      <c r="U6399" t="s">
        <v>91</v>
      </c>
      <c r="V6399" t="s">
        <v>39</v>
      </c>
      <c r="W6399" t="s">
        <v>124</v>
      </c>
      <c r="X6399" t="s">
        <v>97</v>
      </c>
      <c r="Y6399" t="s">
        <v>84</v>
      </c>
      <c r="Z6399" t="s">
        <v>43</v>
      </c>
      <c r="AA6399" t="s">
        <v>44</v>
      </c>
      <c r="AB6399" t="s">
        <v>44</v>
      </c>
    </row>
    <row r="6400" spans="1:28" x14ac:dyDescent="0.25">
      <c r="A6400" t="s">
        <v>11171</v>
      </c>
      <c r="B6400" s="1">
        <v>45808</v>
      </c>
      <c r="C6400" t="s">
        <v>10599</v>
      </c>
      <c r="D6400" t="s">
        <v>10600</v>
      </c>
      <c r="E6400">
        <v>45</v>
      </c>
      <c r="F6400" t="s">
        <v>31</v>
      </c>
      <c r="G6400" t="s">
        <v>298</v>
      </c>
      <c r="H6400" t="s">
        <v>299</v>
      </c>
      <c r="I6400" t="s">
        <v>103</v>
      </c>
      <c r="J6400" t="s">
        <v>104</v>
      </c>
      <c r="K6400">
        <v>1</v>
      </c>
      <c r="L6400" s="2">
        <v>700</v>
      </c>
      <c r="M6400">
        <v>15</v>
      </c>
      <c r="N6400" s="2">
        <v>700</v>
      </c>
      <c r="O6400" s="2">
        <v>105</v>
      </c>
      <c r="P6400" s="2">
        <v>595</v>
      </c>
      <c r="Q6400" s="2">
        <v>329.17</v>
      </c>
      <c r="R6400" s="2">
        <v>265.83</v>
      </c>
      <c r="S6400" t="s">
        <v>53</v>
      </c>
      <c r="T6400" t="s">
        <v>105</v>
      </c>
      <c r="U6400" t="s">
        <v>106</v>
      </c>
      <c r="V6400" t="s">
        <v>39</v>
      </c>
      <c r="W6400" t="s">
        <v>66</v>
      </c>
      <c r="X6400" t="s">
        <v>67</v>
      </c>
      <c r="Y6400" t="s">
        <v>56</v>
      </c>
      <c r="Z6400" t="s">
        <v>43</v>
      </c>
      <c r="AA6400" t="s">
        <v>44</v>
      </c>
      <c r="AB6400" t="s">
        <v>44</v>
      </c>
    </row>
    <row r="6401" spans="1:28" x14ac:dyDescent="0.25">
      <c r="A6401" t="s">
        <v>11172</v>
      </c>
      <c r="B6401" s="1">
        <v>45809</v>
      </c>
      <c r="C6401" t="s">
        <v>6635</v>
      </c>
      <c r="D6401" t="s">
        <v>6636</v>
      </c>
      <c r="E6401">
        <v>27</v>
      </c>
      <c r="F6401" t="s">
        <v>111</v>
      </c>
      <c r="G6401" t="s">
        <v>112</v>
      </c>
      <c r="H6401" t="s">
        <v>113</v>
      </c>
      <c r="I6401" t="s">
        <v>103</v>
      </c>
      <c r="J6401" t="s">
        <v>104</v>
      </c>
      <c r="K6401">
        <v>2</v>
      </c>
      <c r="L6401" s="2">
        <v>650</v>
      </c>
      <c r="M6401">
        <v>5</v>
      </c>
      <c r="N6401" s="2">
        <v>1300</v>
      </c>
      <c r="O6401" s="2">
        <v>65</v>
      </c>
      <c r="P6401" s="2">
        <v>1235</v>
      </c>
      <c r="Q6401" s="2">
        <v>900.54</v>
      </c>
      <c r="R6401" s="2">
        <v>334.46</v>
      </c>
      <c r="S6401" t="s">
        <v>36</v>
      </c>
      <c r="T6401" t="s">
        <v>122</v>
      </c>
      <c r="U6401" t="s">
        <v>123</v>
      </c>
      <c r="V6401" t="s">
        <v>39</v>
      </c>
      <c r="W6401" t="s">
        <v>124</v>
      </c>
      <c r="X6401" t="s">
        <v>41</v>
      </c>
      <c r="Y6401" t="s">
        <v>42</v>
      </c>
      <c r="Z6401" t="s">
        <v>43</v>
      </c>
      <c r="AA6401" t="s">
        <v>44</v>
      </c>
      <c r="AB6401" t="s">
        <v>44</v>
      </c>
    </row>
    <row r="6402" spans="1:28" x14ac:dyDescent="0.25">
      <c r="A6402" t="s">
        <v>11173</v>
      </c>
      <c r="B6402" s="1">
        <v>45809</v>
      </c>
      <c r="C6402" t="s">
        <v>770</v>
      </c>
      <c r="D6402" t="s">
        <v>771</v>
      </c>
      <c r="E6402">
        <v>22</v>
      </c>
      <c r="F6402" t="s">
        <v>48</v>
      </c>
      <c r="G6402" t="s">
        <v>81</v>
      </c>
      <c r="H6402" t="s">
        <v>82</v>
      </c>
      <c r="I6402" t="s">
        <v>51</v>
      </c>
      <c r="J6402" t="s">
        <v>52</v>
      </c>
      <c r="K6402">
        <v>1</v>
      </c>
      <c r="L6402" s="2">
        <v>600</v>
      </c>
      <c r="M6402">
        <v>10</v>
      </c>
      <c r="N6402" s="2">
        <v>600</v>
      </c>
      <c r="O6402" s="2">
        <v>60</v>
      </c>
      <c r="P6402" s="2">
        <v>540</v>
      </c>
      <c r="Q6402" s="2">
        <v>342.79</v>
      </c>
      <c r="R6402" s="2">
        <v>197.21</v>
      </c>
      <c r="S6402" t="s">
        <v>53</v>
      </c>
      <c r="T6402" t="s">
        <v>407</v>
      </c>
      <c r="U6402" t="s">
        <v>408</v>
      </c>
      <c r="V6402" t="s">
        <v>39</v>
      </c>
      <c r="W6402" t="s">
        <v>137</v>
      </c>
      <c r="X6402" t="s">
        <v>97</v>
      </c>
      <c r="Y6402" t="s">
        <v>56</v>
      </c>
      <c r="Z6402" t="s">
        <v>43</v>
      </c>
      <c r="AA6402" t="s">
        <v>44</v>
      </c>
      <c r="AB6402" t="s">
        <v>44</v>
      </c>
    </row>
    <row r="6403" spans="1:28" x14ac:dyDescent="0.25">
      <c r="A6403" t="s">
        <v>11174</v>
      </c>
      <c r="B6403" s="1">
        <v>45809</v>
      </c>
      <c r="C6403" t="s">
        <v>4061</v>
      </c>
      <c r="D6403" t="s">
        <v>4062</v>
      </c>
      <c r="E6403">
        <v>55</v>
      </c>
      <c r="F6403" t="s">
        <v>48</v>
      </c>
      <c r="G6403" t="s">
        <v>217</v>
      </c>
      <c r="H6403" t="s">
        <v>218</v>
      </c>
      <c r="I6403" t="s">
        <v>34</v>
      </c>
      <c r="J6403" t="s">
        <v>130</v>
      </c>
      <c r="K6403">
        <v>1</v>
      </c>
      <c r="L6403" s="2">
        <v>28000</v>
      </c>
      <c r="M6403">
        <v>15</v>
      </c>
      <c r="N6403" s="2">
        <v>28000</v>
      </c>
      <c r="O6403" s="2">
        <v>4200</v>
      </c>
      <c r="P6403" s="2">
        <v>23800</v>
      </c>
      <c r="Q6403" s="2">
        <v>13235.33</v>
      </c>
      <c r="R6403" s="2">
        <v>10564.67</v>
      </c>
      <c r="S6403" t="s">
        <v>64</v>
      </c>
      <c r="T6403" t="s">
        <v>37</v>
      </c>
      <c r="U6403" t="s">
        <v>38</v>
      </c>
      <c r="V6403" t="s">
        <v>39</v>
      </c>
      <c r="W6403" t="s">
        <v>124</v>
      </c>
      <c r="X6403" t="s">
        <v>97</v>
      </c>
      <c r="Y6403" t="s">
        <v>42</v>
      </c>
      <c r="Z6403" t="s">
        <v>43</v>
      </c>
      <c r="AA6403" t="s">
        <v>44</v>
      </c>
      <c r="AB6403" t="s">
        <v>44</v>
      </c>
    </row>
    <row r="6404" spans="1:28" x14ac:dyDescent="0.25">
      <c r="A6404" t="s">
        <v>11175</v>
      </c>
      <c r="B6404" s="1">
        <v>45809</v>
      </c>
      <c r="C6404" t="s">
        <v>7807</v>
      </c>
      <c r="D6404" t="s">
        <v>7808</v>
      </c>
      <c r="E6404">
        <v>35</v>
      </c>
      <c r="F6404" t="s">
        <v>111</v>
      </c>
      <c r="G6404" t="s">
        <v>387</v>
      </c>
      <c r="H6404" t="s">
        <v>388</v>
      </c>
      <c r="I6404" t="s">
        <v>74</v>
      </c>
      <c r="J6404" t="s">
        <v>75</v>
      </c>
      <c r="K6404">
        <v>1</v>
      </c>
      <c r="L6404" s="2">
        <v>3200</v>
      </c>
      <c r="M6404">
        <v>25</v>
      </c>
      <c r="N6404" s="2">
        <v>3200</v>
      </c>
      <c r="O6404" s="2">
        <v>800</v>
      </c>
      <c r="P6404" s="2">
        <v>2400</v>
      </c>
      <c r="Q6404" s="2">
        <v>1641.78</v>
      </c>
      <c r="R6404" s="2">
        <v>758.22</v>
      </c>
      <c r="S6404" t="s">
        <v>53</v>
      </c>
      <c r="T6404" t="s">
        <v>37</v>
      </c>
      <c r="U6404" t="s">
        <v>38</v>
      </c>
      <c r="V6404" t="s">
        <v>39</v>
      </c>
      <c r="W6404" t="s">
        <v>92</v>
      </c>
      <c r="X6404" t="s">
        <v>97</v>
      </c>
      <c r="Y6404" t="s">
        <v>42</v>
      </c>
      <c r="Z6404" t="s">
        <v>43</v>
      </c>
      <c r="AA6404" t="s">
        <v>44</v>
      </c>
      <c r="AB6404" t="s">
        <v>68</v>
      </c>
    </row>
    <row r="6405" spans="1:28" x14ac:dyDescent="0.25">
      <c r="A6405" t="s">
        <v>11176</v>
      </c>
      <c r="B6405" s="1">
        <v>45809</v>
      </c>
      <c r="C6405" t="s">
        <v>8922</v>
      </c>
      <c r="D6405" t="s">
        <v>8923</v>
      </c>
      <c r="E6405">
        <v>52</v>
      </c>
      <c r="F6405" t="s">
        <v>111</v>
      </c>
      <c r="G6405" t="s">
        <v>49</v>
      </c>
      <c r="H6405" t="s">
        <v>50</v>
      </c>
      <c r="I6405" t="s">
        <v>51</v>
      </c>
      <c r="J6405" t="s">
        <v>52</v>
      </c>
      <c r="K6405">
        <v>4</v>
      </c>
      <c r="L6405" s="2">
        <v>500</v>
      </c>
      <c r="M6405">
        <v>10</v>
      </c>
      <c r="N6405" s="2">
        <v>2000</v>
      </c>
      <c r="O6405" s="2">
        <v>200</v>
      </c>
      <c r="P6405" s="2">
        <v>1800</v>
      </c>
      <c r="Q6405" s="2">
        <v>1136.4100000000001</v>
      </c>
      <c r="R6405" s="2">
        <v>663.59</v>
      </c>
      <c r="S6405" t="s">
        <v>53</v>
      </c>
      <c r="T6405" t="s">
        <v>114</v>
      </c>
      <c r="U6405" t="s">
        <v>115</v>
      </c>
      <c r="V6405" t="s">
        <v>39</v>
      </c>
      <c r="W6405" t="s">
        <v>83</v>
      </c>
      <c r="X6405" t="s">
        <v>67</v>
      </c>
      <c r="Y6405" t="s">
        <v>56</v>
      </c>
      <c r="Z6405" t="s">
        <v>43</v>
      </c>
      <c r="AA6405" t="s">
        <v>44</v>
      </c>
      <c r="AB6405" t="s">
        <v>44</v>
      </c>
    </row>
    <row r="6406" spans="1:28" x14ac:dyDescent="0.25">
      <c r="A6406" t="s">
        <v>11177</v>
      </c>
      <c r="B6406" s="1">
        <v>45809</v>
      </c>
      <c r="C6406" t="s">
        <v>4709</v>
      </c>
      <c r="D6406" t="s">
        <v>4710</v>
      </c>
      <c r="E6406">
        <v>48</v>
      </c>
      <c r="F6406" t="s">
        <v>31</v>
      </c>
      <c r="G6406" t="s">
        <v>207</v>
      </c>
      <c r="H6406" t="s">
        <v>208</v>
      </c>
      <c r="I6406" t="s">
        <v>34</v>
      </c>
      <c r="J6406" t="s">
        <v>143</v>
      </c>
      <c r="K6406">
        <v>2</v>
      </c>
      <c r="L6406" s="2">
        <v>18000</v>
      </c>
      <c r="M6406">
        <v>5</v>
      </c>
      <c r="N6406" s="2">
        <v>36000</v>
      </c>
      <c r="O6406" s="2">
        <v>1800</v>
      </c>
      <c r="P6406" s="2">
        <v>34200</v>
      </c>
      <c r="Q6406" s="2">
        <v>27635.27</v>
      </c>
      <c r="R6406" s="2">
        <v>6564.73</v>
      </c>
      <c r="S6406" t="s">
        <v>53</v>
      </c>
      <c r="T6406" t="s">
        <v>578</v>
      </c>
      <c r="U6406" t="s">
        <v>579</v>
      </c>
      <c r="V6406" t="s">
        <v>39</v>
      </c>
      <c r="W6406" t="s">
        <v>66</v>
      </c>
      <c r="X6406" t="s">
        <v>41</v>
      </c>
      <c r="Y6406" t="s">
        <v>56</v>
      </c>
      <c r="Z6406" t="s">
        <v>144</v>
      </c>
      <c r="AA6406" t="s">
        <v>44</v>
      </c>
      <c r="AB6406" t="s">
        <v>44</v>
      </c>
    </row>
    <row r="6407" spans="1:28" x14ac:dyDescent="0.25">
      <c r="A6407" t="s">
        <v>11178</v>
      </c>
      <c r="B6407" s="1">
        <v>45809</v>
      </c>
      <c r="C6407" t="s">
        <v>4192</v>
      </c>
      <c r="D6407" t="s">
        <v>4193</v>
      </c>
      <c r="E6407">
        <v>20</v>
      </c>
      <c r="F6407" t="s">
        <v>48</v>
      </c>
      <c r="G6407" t="s">
        <v>243</v>
      </c>
      <c r="H6407" t="s">
        <v>244</v>
      </c>
      <c r="I6407" t="s">
        <v>103</v>
      </c>
      <c r="J6407" t="s">
        <v>104</v>
      </c>
      <c r="K6407">
        <v>1</v>
      </c>
      <c r="L6407" s="2">
        <v>450</v>
      </c>
      <c r="M6407">
        <v>0</v>
      </c>
      <c r="N6407" s="2">
        <v>450</v>
      </c>
      <c r="O6407" s="2">
        <v>0</v>
      </c>
      <c r="P6407" s="2">
        <v>450</v>
      </c>
      <c r="Q6407" s="2">
        <v>353.3</v>
      </c>
      <c r="R6407" s="2">
        <v>96.7</v>
      </c>
      <c r="S6407" t="s">
        <v>53</v>
      </c>
      <c r="T6407" t="s">
        <v>90</v>
      </c>
      <c r="U6407" t="s">
        <v>91</v>
      </c>
      <c r="V6407" t="s">
        <v>39</v>
      </c>
      <c r="W6407" t="s">
        <v>92</v>
      </c>
      <c r="X6407" t="s">
        <v>97</v>
      </c>
      <c r="Y6407" t="s">
        <v>56</v>
      </c>
      <c r="Z6407" t="s">
        <v>43</v>
      </c>
      <c r="AA6407" t="s">
        <v>44</v>
      </c>
      <c r="AB6407" t="s">
        <v>44</v>
      </c>
    </row>
    <row r="6408" spans="1:28" x14ac:dyDescent="0.25">
      <c r="A6408" t="s">
        <v>11179</v>
      </c>
      <c r="B6408" s="1">
        <v>45809</v>
      </c>
      <c r="C6408" t="s">
        <v>3607</v>
      </c>
      <c r="D6408" t="s">
        <v>3608</v>
      </c>
      <c r="E6408">
        <v>22</v>
      </c>
      <c r="F6408" t="s">
        <v>31</v>
      </c>
      <c r="G6408" t="s">
        <v>158</v>
      </c>
      <c r="H6408" t="s">
        <v>159</v>
      </c>
      <c r="I6408" t="s">
        <v>51</v>
      </c>
      <c r="J6408" t="s">
        <v>52</v>
      </c>
      <c r="K6408">
        <v>3</v>
      </c>
      <c r="L6408" s="2">
        <v>650</v>
      </c>
      <c r="M6408">
        <v>15</v>
      </c>
      <c r="N6408" s="2">
        <v>1950</v>
      </c>
      <c r="O6408" s="2">
        <v>292.5</v>
      </c>
      <c r="P6408" s="2">
        <v>1657.5</v>
      </c>
      <c r="Q6408" s="2">
        <v>1032.77</v>
      </c>
      <c r="R6408" s="2">
        <v>624.73</v>
      </c>
      <c r="S6408" t="s">
        <v>53</v>
      </c>
      <c r="T6408" t="s">
        <v>114</v>
      </c>
      <c r="U6408" t="s">
        <v>115</v>
      </c>
      <c r="V6408" t="s">
        <v>39</v>
      </c>
      <c r="W6408" t="s">
        <v>66</v>
      </c>
      <c r="X6408" t="s">
        <v>41</v>
      </c>
      <c r="Y6408" t="s">
        <v>56</v>
      </c>
      <c r="Z6408" t="s">
        <v>43</v>
      </c>
      <c r="AA6408" t="s">
        <v>44</v>
      </c>
      <c r="AB6408" t="s">
        <v>44</v>
      </c>
    </row>
    <row r="6409" spans="1:28" x14ac:dyDescent="0.25">
      <c r="A6409" t="s">
        <v>11180</v>
      </c>
      <c r="B6409" s="1">
        <v>45809</v>
      </c>
      <c r="C6409" t="s">
        <v>3203</v>
      </c>
      <c r="D6409" t="s">
        <v>3204</v>
      </c>
      <c r="E6409">
        <v>38</v>
      </c>
      <c r="F6409" t="s">
        <v>111</v>
      </c>
      <c r="G6409" t="s">
        <v>352</v>
      </c>
      <c r="H6409" t="s">
        <v>353</v>
      </c>
      <c r="I6409" t="s">
        <v>103</v>
      </c>
      <c r="J6409" t="s">
        <v>104</v>
      </c>
      <c r="K6409">
        <v>1</v>
      </c>
      <c r="L6409" s="2">
        <v>850</v>
      </c>
      <c r="M6409">
        <v>10</v>
      </c>
      <c r="N6409" s="2">
        <v>850</v>
      </c>
      <c r="O6409" s="2">
        <v>85</v>
      </c>
      <c r="P6409" s="2">
        <v>765</v>
      </c>
      <c r="Q6409" s="2">
        <v>495.46</v>
      </c>
      <c r="R6409" s="2">
        <v>269.54000000000002</v>
      </c>
      <c r="S6409" t="s">
        <v>53</v>
      </c>
      <c r="T6409" t="s">
        <v>163</v>
      </c>
      <c r="U6409" t="s">
        <v>164</v>
      </c>
      <c r="V6409" t="s">
        <v>39</v>
      </c>
      <c r="W6409" t="s">
        <v>40</v>
      </c>
      <c r="X6409" t="s">
        <v>41</v>
      </c>
      <c r="Y6409" t="s">
        <v>56</v>
      </c>
      <c r="Z6409" t="s">
        <v>43</v>
      </c>
      <c r="AA6409" t="s">
        <v>44</v>
      </c>
      <c r="AB6409" t="s">
        <v>44</v>
      </c>
    </row>
    <row r="6410" spans="1:28" x14ac:dyDescent="0.25">
      <c r="A6410" t="s">
        <v>11181</v>
      </c>
      <c r="B6410" s="1">
        <v>45809</v>
      </c>
      <c r="C6410" t="s">
        <v>1081</v>
      </c>
      <c r="D6410" t="s">
        <v>1082</v>
      </c>
      <c r="E6410">
        <v>46</v>
      </c>
      <c r="F6410" t="s">
        <v>48</v>
      </c>
      <c r="G6410" t="s">
        <v>88</v>
      </c>
      <c r="H6410" t="s">
        <v>89</v>
      </c>
      <c r="I6410" t="s">
        <v>62</v>
      </c>
      <c r="J6410" t="s">
        <v>63</v>
      </c>
      <c r="K6410">
        <v>3</v>
      </c>
      <c r="L6410" s="2">
        <v>4200</v>
      </c>
      <c r="M6410">
        <v>30</v>
      </c>
      <c r="N6410" s="2">
        <v>12600</v>
      </c>
      <c r="O6410" s="2">
        <v>3780</v>
      </c>
      <c r="P6410" s="2">
        <v>8820</v>
      </c>
      <c r="Q6410" s="2">
        <v>6231.34</v>
      </c>
      <c r="R6410" s="2">
        <v>2588.66</v>
      </c>
      <c r="S6410" t="s">
        <v>53</v>
      </c>
      <c r="T6410" t="s">
        <v>398</v>
      </c>
      <c r="U6410" t="s">
        <v>399</v>
      </c>
      <c r="V6410" t="s">
        <v>39</v>
      </c>
      <c r="W6410" t="s">
        <v>137</v>
      </c>
      <c r="X6410" t="s">
        <v>97</v>
      </c>
      <c r="Y6410" t="s">
        <v>56</v>
      </c>
      <c r="Z6410" t="s">
        <v>43</v>
      </c>
      <c r="AA6410" t="s">
        <v>44</v>
      </c>
      <c r="AB6410" t="s">
        <v>44</v>
      </c>
    </row>
    <row r="6411" spans="1:28" x14ac:dyDescent="0.25">
      <c r="A6411" t="s">
        <v>11182</v>
      </c>
      <c r="B6411" s="1">
        <v>45809</v>
      </c>
      <c r="C6411" t="s">
        <v>6606</v>
      </c>
      <c r="D6411" t="s">
        <v>6607</v>
      </c>
      <c r="E6411">
        <v>58</v>
      </c>
      <c r="F6411" t="s">
        <v>48</v>
      </c>
      <c r="G6411" t="s">
        <v>318</v>
      </c>
      <c r="H6411" t="s">
        <v>319</v>
      </c>
      <c r="I6411" t="s">
        <v>34</v>
      </c>
      <c r="J6411" t="s">
        <v>190</v>
      </c>
      <c r="K6411">
        <v>2</v>
      </c>
      <c r="L6411" s="2">
        <v>2500</v>
      </c>
      <c r="M6411">
        <v>15</v>
      </c>
      <c r="N6411" s="2">
        <v>5000</v>
      </c>
      <c r="O6411" s="2">
        <v>750</v>
      </c>
      <c r="P6411" s="2">
        <v>4250</v>
      </c>
      <c r="Q6411" s="2">
        <v>3133.18</v>
      </c>
      <c r="R6411" s="2">
        <v>1116.82</v>
      </c>
      <c r="S6411" t="s">
        <v>53</v>
      </c>
      <c r="T6411" t="s">
        <v>90</v>
      </c>
      <c r="U6411" t="s">
        <v>91</v>
      </c>
      <c r="V6411" t="s">
        <v>39</v>
      </c>
      <c r="W6411" t="s">
        <v>40</v>
      </c>
      <c r="X6411" t="s">
        <v>97</v>
      </c>
      <c r="Y6411" t="s">
        <v>56</v>
      </c>
      <c r="Z6411" t="s">
        <v>43</v>
      </c>
      <c r="AA6411" t="s">
        <v>44</v>
      </c>
      <c r="AB6411" t="s">
        <v>44</v>
      </c>
    </row>
    <row r="6412" spans="1:28" x14ac:dyDescent="0.25">
      <c r="A6412" t="s">
        <v>11183</v>
      </c>
      <c r="B6412" s="1">
        <v>45809</v>
      </c>
      <c r="C6412" t="s">
        <v>4200</v>
      </c>
      <c r="D6412" t="s">
        <v>4201</v>
      </c>
      <c r="E6412">
        <v>56</v>
      </c>
      <c r="F6412" t="s">
        <v>48</v>
      </c>
      <c r="G6412" t="s">
        <v>280</v>
      </c>
      <c r="H6412" t="s">
        <v>281</v>
      </c>
      <c r="I6412" t="s">
        <v>62</v>
      </c>
      <c r="J6412" t="s">
        <v>190</v>
      </c>
      <c r="K6412">
        <v>6</v>
      </c>
      <c r="L6412" s="2">
        <v>700</v>
      </c>
      <c r="M6412">
        <v>20</v>
      </c>
      <c r="N6412" s="2">
        <v>4200</v>
      </c>
      <c r="O6412" s="2">
        <v>840</v>
      </c>
      <c r="P6412" s="2">
        <v>3360</v>
      </c>
      <c r="Q6412" s="2">
        <v>2023.49</v>
      </c>
      <c r="R6412" s="2">
        <v>1336.51</v>
      </c>
      <c r="S6412" t="s">
        <v>53</v>
      </c>
      <c r="T6412" t="s">
        <v>76</v>
      </c>
      <c r="U6412" t="s">
        <v>77</v>
      </c>
      <c r="V6412" t="s">
        <v>39</v>
      </c>
      <c r="W6412" t="s">
        <v>92</v>
      </c>
      <c r="X6412" t="s">
        <v>41</v>
      </c>
      <c r="Y6412" t="s">
        <v>56</v>
      </c>
      <c r="Z6412" t="s">
        <v>43</v>
      </c>
      <c r="AA6412" t="s">
        <v>44</v>
      </c>
      <c r="AB6412" t="s">
        <v>44</v>
      </c>
    </row>
    <row r="6413" spans="1:28" x14ac:dyDescent="0.25">
      <c r="A6413" t="s">
        <v>11184</v>
      </c>
      <c r="B6413" s="1">
        <v>45809</v>
      </c>
      <c r="C6413" t="s">
        <v>9415</v>
      </c>
      <c r="D6413" t="s">
        <v>9416</v>
      </c>
      <c r="E6413">
        <v>44</v>
      </c>
      <c r="F6413" t="s">
        <v>111</v>
      </c>
      <c r="G6413" t="s">
        <v>202</v>
      </c>
      <c r="H6413" t="s">
        <v>203</v>
      </c>
      <c r="I6413" t="s">
        <v>103</v>
      </c>
      <c r="J6413" t="s">
        <v>104</v>
      </c>
      <c r="K6413">
        <v>1</v>
      </c>
      <c r="L6413" s="2">
        <v>550</v>
      </c>
      <c r="M6413">
        <v>10</v>
      </c>
      <c r="N6413" s="2">
        <v>550</v>
      </c>
      <c r="O6413" s="2">
        <v>55</v>
      </c>
      <c r="P6413" s="2">
        <v>495</v>
      </c>
      <c r="Q6413" s="2">
        <v>347.36</v>
      </c>
      <c r="R6413" s="2">
        <v>147.63999999999999</v>
      </c>
      <c r="S6413" t="s">
        <v>53</v>
      </c>
      <c r="T6413" t="s">
        <v>65</v>
      </c>
      <c r="U6413" t="s">
        <v>65</v>
      </c>
      <c r="V6413" t="s">
        <v>39</v>
      </c>
      <c r="W6413" t="s">
        <v>124</v>
      </c>
      <c r="X6413" t="s">
        <v>67</v>
      </c>
      <c r="Y6413" t="s">
        <v>56</v>
      </c>
      <c r="Z6413" t="s">
        <v>43</v>
      </c>
      <c r="AA6413" t="s">
        <v>44</v>
      </c>
      <c r="AB6413" t="s">
        <v>44</v>
      </c>
    </row>
    <row r="6414" spans="1:28" x14ac:dyDescent="0.25">
      <c r="A6414" t="s">
        <v>11185</v>
      </c>
      <c r="B6414" s="1">
        <v>45809</v>
      </c>
      <c r="C6414" t="s">
        <v>6938</v>
      </c>
      <c r="D6414" t="s">
        <v>6939</v>
      </c>
      <c r="E6414">
        <v>34</v>
      </c>
      <c r="F6414" t="s">
        <v>48</v>
      </c>
      <c r="G6414" t="s">
        <v>243</v>
      </c>
      <c r="H6414" t="s">
        <v>244</v>
      </c>
      <c r="I6414" t="s">
        <v>103</v>
      </c>
      <c r="J6414" t="s">
        <v>104</v>
      </c>
      <c r="K6414">
        <v>3</v>
      </c>
      <c r="L6414" s="2">
        <v>450</v>
      </c>
      <c r="M6414">
        <v>0</v>
      </c>
      <c r="N6414" s="2">
        <v>1350</v>
      </c>
      <c r="O6414" s="2">
        <v>0</v>
      </c>
      <c r="P6414" s="2">
        <v>1350</v>
      </c>
      <c r="Q6414" s="2">
        <v>1032.75</v>
      </c>
      <c r="R6414" s="2">
        <v>317.25</v>
      </c>
      <c r="S6414" t="s">
        <v>53</v>
      </c>
      <c r="T6414" t="s">
        <v>122</v>
      </c>
      <c r="U6414" t="s">
        <v>123</v>
      </c>
      <c r="V6414" t="s">
        <v>39</v>
      </c>
      <c r="W6414" t="s">
        <v>83</v>
      </c>
      <c r="X6414" t="s">
        <v>41</v>
      </c>
      <c r="Y6414" t="s">
        <v>56</v>
      </c>
      <c r="Z6414" t="s">
        <v>43</v>
      </c>
      <c r="AA6414" t="s">
        <v>44</v>
      </c>
      <c r="AB6414" t="s">
        <v>44</v>
      </c>
    </row>
    <row r="6415" spans="1:28" x14ac:dyDescent="0.25">
      <c r="A6415" t="s">
        <v>11186</v>
      </c>
      <c r="B6415" s="1">
        <v>45809</v>
      </c>
      <c r="C6415" t="s">
        <v>2336</v>
      </c>
      <c r="D6415" t="s">
        <v>2337</v>
      </c>
      <c r="E6415">
        <v>19</v>
      </c>
      <c r="F6415" t="s">
        <v>111</v>
      </c>
      <c r="G6415" t="s">
        <v>72</v>
      </c>
      <c r="H6415" t="s">
        <v>73</v>
      </c>
      <c r="I6415" t="s">
        <v>74</v>
      </c>
      <c r="J6415" t="s">
        <v>75</v>
      </c>
      <c r="K6415">
        <v>2</v>
      </c>
      <c r="L6415" s="2">
        <v>2200</v>
      </c>
      <c r="M6415">
        <v>20</v>
      </c>
      <c r="N6415" s="2">
        <v>4400</v>
      </c>
      <c r="O6415" s="2">
        <v>880</v>
      </c>
      <c r="P6415" s="2">
        <v>3520</v>
      </c>
      <c r="Q6415" s="2">
        <v>2387.6799999999998</v>
      </c>
      <c r="R6415" s="2">
        <v>1132.32</v>
      </c>
      <c r="S6415" t="s">
        <v>64</v>
      </c>
      <c r="T6415" t="s">
        <v>136</v>
      </c>
      <c r="U6415" t="s">
        <v>38</v>
      </c>
      <c r="V6415" t="s">
        <v>39</v>
      </c>
      <c r="W6415" t="s">
        <v>92</v>
      </c>
      <c r="X6415" t="s">
        <v>41</v>
      </c>
      <c r="Y6415" t="s">
        <v>42</v>
      </c>
      <c r="Z6415" t="s">
        <v>43</v>
      </c>
      <c r="AA6415" t="s">
        <v>44</v>
      </c>
      <c r="AB6415" t="s">
        <v>44</v>
      </c>
    </row>
    <row r="6416" spans="1:28" x14ac:dyDescent="0.25">
      <c r="A6416" t="s">
        <v>11187</v>
      </c>
      <c r="B6416" s="1">
        <v>45809</v>
      </c>
      <c r="C6416" t="s">
        <v>6192</v>
      </c>
      <c r="D6416" t="s">
        <v>6193</v>
      </c>
      <c r="E6416">
        <v>27</v>
      </c>
      <c r="F6416" t="s">
        <v>48</v>
      </c>
      <c r="G6416" t="s">
        <v>436</v>
      </c>
      <c r="H6416" t="s">
        <v>437</v>
      </c>
      <c r="I6416" t="s">
        <v>74</v>
      </c>
      <c r="J6416" t="s">
        <v>190</v>
      </c>
      <c r="K6416">
        <v>3</v>
      </c>
      <c r="L6416" s="2">
        <v>1800</v>
      </c>
      <c r="M6416">
        <v>10</v>
      </c>
      <c r="N6416" s="2">
        <v>5400</v>
      </c>
      <c r="O6416" s="2">
        <v>540</v>
      </c>
      <c r="P6416" s="2">
        <v>4860</v>
      </c>
      <c r="Q6416" s="2">
        <v>2746.92</v>
      </c>
      <c r="R6416" s="2">
        <v>2113.08</v>
      </c>
      <c r="S6416" t="s">
        <v>53</v>
      </c>
      <c r="T6416" t="s">
        <v>105</v>
      </c>
      <c r="U6416" t="s">
        <v>106</v>
      </c>
      <c r="V6416" t="s">
        <v>39</v>
      </c>
      <c r="W6416" t="s">
        <v>124</v>
      </c>
      <c r="X6416" t="s">
        <v>41</v>
      </c>
      <c r="Y6416" t="s">
        <v>42</v>
      </c>
      <c r="Z6416" t="s">
        <v>43</v>
      </c>
      <c r="AA6416" t="s">
        <v>44</v>
      </c>
      <c r="AB6416" t="s">
        <v>44</v>
      </c>
    </row>
    <row r="6417" spans="1:28" x14ac:dyDescent="0.25">
      <c r="A6417" t="s">
        <v>11188</v>
      </c>
      <c r="B6417" s="1">
        <v>45809</v>
      </c>
      <c r="C6417" t="s">
        <v>2542</v>
      </c>
      <c r="D6417" t="s">
        <v>2543</v>
      </c>
      <c r="E6417">
        <v>22</v>
      </c>
      <c r="F6417" t="s">
        <v>31</v>
      </c>
      <c r="G6417" t="s">
        <v>168</v>
      </c>
      <c r="H6417" t="s">
        <v>169</v>
      </c>
      <c r="I6417" t="s">
        <v>62</v>
      </c>
      <c r="J6417" t="s">
        <v>143</v>
      </c>
      <c r="K6417">
        <v>1</v>
      </c>
      <c r="L6417" s="2">
        <v>1800</v>
      </c>
      <c r="M6417">
        <v>0</v>
      </c>
      <c r="N6417" s="2">
        <v>1800</v>
      </c>
      <c r="O6417" s="2">
        <v>0</v>
      </c>
      <c r="P6417" s="2">
        <v>1800</v>
      </c>
      <c r="Q6417" s="2">
        <v>1401.99</v>
      </c>
      <c r="R6417" s="2">
        <v>398.01</v>
      </c>
      <c r="S6417" t="s">
        <v>64</v>
      </c>
      <c r="T6417" t="s">
        <v>290</v>
      </c>
      <c r="U6417" t="s">
        <v>291</v>
      </c>
      <c r="V6417" t="s">
        <v>39</v>
      </c>
      <c r="W6417" t="s">
        <v>66</v>
      </c>
      <c r="X6417" t="s">
        <v>97</v>
      </c>
      <c r="Y6417" t="s">
        <v>42</v>
      </c>
      <c r="Z6417" t="s">
        <v>107</v>
      </c>
      <c r="AA6417" t="s">
        <v>44</v>
      </c>
      <c r="AB6417" t="s">
        <v>44</v>
      </c>
    </row>
    <row r="6418" spans="1:28" x14ac:dyDescent="0.25">
      <c r="A6418" t="s">
        <v>11189</v>
      </c>
      <c r="B6418" s="1">
        <v>45809</v>
      </c>
      <c r="C6418" t="s">
        <v>3816</v>
      </c>
      <c r="D6418" t="s">
        <v>3817</v>
      </c>
      <c r="E6418">
        <v>54</v>
      </c>
      <c r="F6418" t="s">
        <v>48</v>
      </c>
      <c r="G6418" t="s">
        <v>119</v>
      </c>
      <c r="H6418" t="s">
        <v>120</v>
      </c>
      <c r="I6418" t="s">
        <v>62</v>
      </c>
      <c r="J6418" t="s">
        <v>121</v>
      </c>
      <c r="K6418">
        <v>1</v>
      </c>
      <c r="L6418" s="2">
        <v>4800</v>
      </c>
      <c r="M6418">
        <v>10</v>
      </c>
      <c r="N6418" s="2">
        <v>4800</v>
      </c>
      <c r="O6418" s="2">
        <v>480</v>
      </c>
      <c r="P6418" s="2">
        <v>4320</v>
      </c>
      <c r="Q6418" s="2">
        <v>3039.84</v>
      </c>
      <c r="R6418" s="2">
        <v>1280.1600000000001</v>
      </c>
      <c r="S6418" t="s">
        <v>64</v>
      </c>
      <c r="T6418" t="s">
        <v>263</v>
      </c>
      <c r="U6418" t="s">
        <v>91</v>
      </c>
      <c r="V6418" t="s">
        <v>39</v>
      </c>
      <c r="W6418" t="s">
        <v>83</v>
      </c>
      <c r="X6418" t="s">
        <v>97</v>
      </c>
      <c r="Y6418" t="s">
        <v>56</v>
      </c>
      <c r="Z6418" t="s">
        <v>43</v>
      </c>
      <c r="AA6418" t="s">
        <v>44</v>
      </c>
      <c r="AB6418" t="s">
        <v>44</v>
      </c>
    </row>
    <row r="6419" spans="1:28" x14ac:dyDescent="0.25">
      <c r="A6419" t="s">
        <v>11190</v>
      </c>
      <c r="B6419" s="1">
        <v>45809</v>
      </c>
      <c r="C6419" t="s">
        <v>79</v>
      </c>
      <c r="D6419" t="s">
        <v>80</v>
      </c>
      <c r="E6419">
        <v>37</v>
      </c>
      <c r="F6419" t="s">
        <v>48</v>
      </c>
      <c r="G6419" t="s">
        <v>352</v>
      </c>
      <c r="H6419" t="s">
        <v>353</v>
      </c>
      <c r="I6419" t="s">
        <v>103</v>
      </c>
      <c r="J6419" t="s">
        <v>104</v>
      </c>
      <c r="K6419">
        <v>5</v>
      </c>
      <c r="L6419" s="2">
        <v>850</v>
      </c>
      <c r="M6419">
        <v>10</v>
      </c>
      <c r="N6419" s="2">
        <v>4250</v>
      </c>
      <c r="O6419" s="2">
        <v>425</v>
      </c>
      <c r="P6419" s="2">
        <v>3825</v>
      </c>
      <c r="Q6419" s="2">
        <v>3057.02</v>
      </c>
      <c r="R6419" s="2">
        <v>767.98</v>
      </c>
      <c r="S6419" t="s">
        <v>53</v>
      </c>
      <c r="T6419" t="s">
        <v>398</v>
      </c>
      <c r="U6419" t="s">
        <v>399</v>
      </c>
      <c r="V6419" t="s">
        <v>39</v>
      </c>
      <c r="W6419" t="s">
        <v>40</v>
      </c>
      <c r="X6419" t="s">
        <v>67</v>
      </c>
      <c r="Y6419" t="s">
        <v>56</v>
      </c>
      <c r="Z6419" t="s">
        <v>43</v>
      </c>
      <c r="AA6419" t="s">
        <v>44</v>
      </c>
      <c r="AB6419" t="s">
        <v>44</v>
      </c>
    </row>
    <row r="6420" spans="1:28" x14ac:dyDescent="0.25">
      <c r="A6420" t="s">
        <v>11191</v>
      </c>
      <c r="B6420" s="1">
        <v>45809</v>
      </c>
      <c r="C6420" t="s">
        <v>5186</v>
      </c>
      <c r="D6420" t="s">
        <v>5187</v>
      </c>
      <c r="E6420">
        <v>29</v>
      </c>
      <c r="F6420" t="s">
        <v>48</v>
      </c>
      <c r="G6420" t="s">
        <v>238</v>
      </c>
      <c r="H6420" t="s">
        <v>239</v>
      </c>
      <c r="I6420" t="s">
        <v>62</v>
      </c>
      <c r="J6420" t="s">
        <v>63</v>
      </c>
      <c r="K6420">
        <v>1</v>
      </c>
      <c r="L6420" s="2">
        <v>6500</v>
      </c>
      <c r="M6420">
        <v>0</v>
      </c>
      <c r="N6420" s="2">
        <v>6500</v>
      </c>
      <c r="O6420" s="2">
        <v>0</v>
      </c>
      <c r="P6420" s="2">
        <v>6500</v>
      </c>
      <c r="Q6420" s="2">
        <v>4390.01</v>
      </c>
      <c r="R6420" s="2">
        <v>2109.9899999999998</v>
      </c>
      <c r="S6420" t="s">
        <v>53</v>
      </c>
      <c r="T6420" t="s">
        <v>407</v>
      </c>
      <c r="U6420" t="s">
        <v>408</v>
      </c>
      <c r="V6420" t="s">
        <v>39</v>
      </c>
      <c r="W6420" t="s">
        <v>83</v>
      </c>
      <c r="X6420" t="s">
        <v>97</v>
      </c>
      <c r="Y6420" t="s">
        <v>42</v>
      </c>
      <c r="Z6420" t="s">
        <v>107</v>
      </c>
      <c r="AA6420" t="s">
        <v>44</v>
      </c>
      <c r="AB6420" t="s">
        <v>44</v>
      </c>
    </row>
    <row r="6421" spans="1:28" x14ac:dyDescent="0.25">
      <c r="A6421" t="s">
        <v>11192</v>
      </c>
      <c r="B6421" s="1">
        <v>45810</v>
      </c>
      <c r="C6421" t="s">
        <v>8353</v>
      </c>
      <c r="D6421" t="s">
        <v>8354</v>
      </c>
      <c r="E6421">
        <v>22</v>
      </c>
      <c r="F6421" t="s">
        <v>111</v>
      </c>
      <c r="G6421" t="s">
        <v>285</v>
      </c>
      <c r="H6421" t="s">
        <v>286</v>
      </c>
      <c r="I6421" t="s">
        <v>34</v>
      </c>
      <c r="J6421" t="s">
        <v>121</v>
      </c>
      <c r="K6421">
        <v>2</v>
      </c>
      <c r="L6421" s="2">
        <v>3200</v>
      </c>
      <c r="M6421">
        <v>20</v>
      </c>
      <c r="N6421" s="2">
        <v>6400</v>
      </c>
      <c r="O6421" s="2">
        <v>1280</v>
      </c>
      <c r="P6421" s="2">
        <v>5120</v>
      </c>
      <c r="Q6421" s="2">
        <v>4043.28</v>
      </c>
      <c r="R6421" s="2">
        <v>1076.72</v>
      </c>
      <c r="S6421" t="s">
        <v>53</v>
      </c>
      <c r="T6421" t="s">
        <v>263</v>
      </c>
      <c r="U6421" t="s">
        <v>91</v>
      </c>
      <c r="V6421" t="s">
        <v>39</v>
      </c>
      <c r="W6421" t="s">
        <v>83</v>
      </c>
      <c r="X6421" t="s">
        <v>97</v>
      </c>
      <c r="Y6421" t="s">
        <v>56</v>
      </c>
      <c r="Z6421" t="s">
        <v>43</v>
      </c>
      <c r="AA6421" t="s">
        <v>44</v>
      </c>
      <c r="AB6421" t="s">
        <v>44</v>
      </c>
    </row>
    <row r="6422" spans="1:28" x14ac:dyDescent="0.25">
      <c r="A6422" t="s">
        <v>11193</v>
      </c>
      <c r="B6422" s="1">
        <v>45810</v>
      </c>
      <c r="C6422" t="s">
        <v>8227</v>
      </c>
      <c r="D6422" t="s">
        <v>8228</v>
      </c>
      <c r="E6422">
        <v>58</v>
      </c>
      <c r="F6422" t="s">
        <v>111</v>
      </c>
      <c r="G6422" t="s">
        <v>49</v>
      </c>
      <c r="H6422" t="s">
        <v>50</v>
      </c>
      <c r="I6422" t="s">
        <v>51</v>
      </c>
      <c r="J6422" t="s">
        <v>52</v>
      </c>
      <c r="K6422">
        <v>4</v>
      </c>
      <c r="L6422" s="2">
        <v>500</v>
      </c>
      <c r="M6422">
        <v>5</v>
      </c>
      <c r="N6422" s="2">
        <v>2000</v>
      </c>
      <c r="O6422" s="2">
        <v>100</v>
      </c>
      <c r="P6422" s="2">
        <v>1900</v>
      </c>
      <c r="Q6422" s="2">
        <v>1294.78</v>
      </c>
      <c r="R6422" s="2">
        <v>605.22</v>
      </c>
      <c r="S6422" t="s">
        <v>64</v>
      </c>
      <c r="T6422" t="s">
        <v>222</v>
      </c>
      <c r="U6422" t="s">
        <v>38</v>
      </c>
      <c r="V6422" t="s">
        <v>39</v>
      </c>
      <c r="W6422" t="s">
        <v>66</v>
      </c>
      <c r="X6422" t="s">
        <v>97</v>
      </c>
      <c r="Y6422" t="s">
        <v>56</v>
      </c>
      <c r="Z6422" t="s">
        <v>508</v>
      </c>
      <c r="AA6422" t="s">
        <v>44</v>
      </c>
      <c r="AB6422" t="s">
        <v>44</v>
      </c>
    </row>
    <row r="6423" spans="1:28" x14ac:dyDescent="0.25">
      <c r="A6423" t="s">
        <v>11194</v>
      </c>
      <c r="B6423" s="1">
        <v>45810</v>
      </c>
      <c r="C6423" t="s">
        <v>797</v>
      </c>
      <c r="D6423" t="s">
        <v>798</v>
      </c>
      <c r="E6423">
        <v>57</v>
      </c>
      <c r="F6423" t="s">
        <v>111</v>
      </c>
      <c r="G6423" t="s">
        <v>436</v>
      </c>
      <c r="H6423" t="s">
        <v>437</v>
      </c>
      <c r="I6423" t="s">
        <v>74</v>
      </c>
      <c r="J6423" t="s">
        <v>190</v>
      </c>
      <c r="K6423">
        <v>3</v>
      </c>
      <c r="L6423" s="2">
        <v>1800</v>
      </c>
      <c r="M6423">
        <v>5</v>
      </c>
      <c r="N6423" s="2">
        <v>5400</v>
      </c>
      <c r="O6423" s="2">
        <v>270</v>
      </c>
      <c r="P6423" s="2">
        <v>5130</v>
      </c>
      <c r="Q6423" s="2">
        <v>4146.03</v>
      </c>
      <c r="R6423" s="2">
        <v>983.97</v>
      </c>
      <c r="S6423" t="s">
        <v>53</v>
      </c>
      <c r="T6423" t="s">
        <v>290</v>
      </c>
      <c r="U6423" t="s">
        <v>291</v>
      </c>
      <c r="V6423" t="s">
        <v>39</v>
      </c>
      <c r="W6423" t="s">
        <v>83</v>
      </c>
      <c r="X6423" t="s">
        <v>41</v>
      </c>
      <c r="Y6423" t="s">
        <v>56</v>
      </c>
      <c r="Z6423" t="s">
        <v>43</v>
      </c>
      <c r="AA6423" t="s">
        <v>44</v>
      </c>
      <c r="AB6423" t="s">
        <v>44</v>
      </c>
    </row>
    <row r="6424" spans="1:28" x14ac:dyDescent="0.25">
      <c r="A6424" t="s">
        <v>11195</v>
      </c>
      <c r="B6424" s="1">
        <v>45810</v>
      </c>
      <c r="C6424" t="s">
        <v>2312</v>
      </c>
      <c r="D6424" t="s">
        <v>2313</v>
      </c>
      <c r="E6424">
        <v>41</v>
      </c>
      <c r="F6424" t="s">
        <v>31</v>
      </c>
      <c r="G6424" t="s">
        <v>227</v>
      </c>
      <c r="H6424" t="s">
        <v>228</v>
      </c>
      <c r="I6424" t="s">
        <v>74</v>
      </c>
      <c r="J6424" t="s">
        <v>75</v>
      </c>
      <c r="K6424">
        <v>2</v>
      </c>
      <c r="L6424" s="2">
        <v>1400</v>
      </c>
      <c r="M6424">
        <v>15</v>
      </c>
      <c r="N6424" s="2">
        <v>2800</v>
      </c>
      <c r="O6424" s="2">
        <v>420</v>
      </c>
      <c r="P6424" s="2">
        <v>2380</v>
      </c>
      <c r="Q6424" s="2">
        <v>1316.59</v>
      </c>
      <c r="R6424" s="2">
        <v>1063.4100000000001</v>
      </c>
      <c r="S6424" t="s">
        <v>53</v>
      </c>
      <c r="T6424" t="s">
        <v>37</v>
      </c>
      <c r="U6424" t="s">
        <v>38</v>
      </c>
      <c r="V6424" t="s">
        <v>39</v>
      </c>
      <c r="W6424" t="s">
        <v>92</v>
      </c>
      <c r="X6424" t="s">
        <v>67</v>
      </c>
      <c r="Y6424" t="s">
        <v>56</v>
      </c>
      <c r="Z6424" t="s">
        <v>43</v>
      </c>
      <c r="AA6424" t="s">
        <v>44</v>
      </c>
      <c r="AB6424" t="s">
        <v>44</v>
      </c>
    </row>
    <row r="6425" spans="1:28" x14ac:dyDescent="0.25">
      <c r="A6425" t="s">
        <v>11196</v>
      </c>
      <c r="B6425" s="1">
        <v>45810</v>
      </c>
      <c r="C6425" t="s">
        <v>3663</v>
      </c>
      <c r="D6425" t="s">
        <v>3664</v>
      </c>
      <c r="E6425">
        <v>46</v>
      </c>
      <c r="F6425" t="s">
        <v>111</v>
      </c>
      <c r="G6425" t="s">
        <v>134</v>
      </c>
      <c r="H6425" t="s">
        <v>135</v>
      </c>
      <c r="I6425" t="s">
        <v>62</v>
      </c>
      <c r="J6425" t="s">
        <v>130</v>
      </c>
      <c r="K6425">
        <v>2</v>
      </c>
      <c r="L6425" s="2">
        <v>8500</v>
      </c>
      <c r="M6425">
        <v>15</v>
      </c>
      <c r="N6425" s="2">
        <v>17000</v>
      </c>
      <c r="O6425" s="2">
        <v>2550</v>
      </c>
      <c r="P6425" s="2">
        <v>14450</v>
      </c>
      <c r="Q6425" s="2">
        <v>9712.67</v>
      </c>
      <c r="R6425" s="2">
        <v>4737.33</v>
      </c>
      <c r="S6425" t="s">
        <v>36</v>
      </c>
      <c r="T6425" t="s">
        <v>163</v>
      </c>
      <c r="U6425" t="s">
        <v>164</v>
      </c>
      <c r="V6425" t="s">
        <v>39</v>
      </c>
      <c r="W6425" t="s">
        <v>124</v>
      </c>
      <c r="X6425" t="s">
        <v>97</v>
      </c>
      <c r="Y6425" t="s">
        <v>42</v>
      </c>
      <c r="Z6425" t="s">
        <v>43</v>
      </c>
      <c r="AA6425" t="s">
        <v>44</v>
      </c>
      <c r="AB6425" t="s">
        <v>44</v>
      </c>
    </row>
    <row r="6426" spans="1:28" x14ac:dyDescent="0.25">
      <c r="A6426" t="s">
        <v>11197</v>
      </c>
      <c r="B6426" s="1">
        <v>45810</v>
      </c>
      <c r="C6426" t="s">
        <v>4568</v>
      </c>
      <c r="D6426" t="s">
        <v>4569</v>
      </c>
      <c r="E6426">
        <v>32</v>
      </c>
      <c r="F6426" t="s">
        <v>48</v>
      </c>
      <c r="G6426" t="s">
        <v>134</v>
      </c>
      <c r="H6426" t="s">
        <v>135</v>
      </c>
      <c r="I6426" t="s">
        <v>62</v>
      </c>
      <c r="J6426" t="s">
        <v>130</v>
      </c>
      <c r="K6426">
        <v>1</v>
      </c>
      <c r="L6426" s="2">
        <v>8500</v>
      </c>
      <c r="M6426">
        <v>10</v>
      </c>
      <c r="N6426" s="2">
        <v>8500</v>
      </c>
      <c r="O6426" s="2">
        <v>850</v>
      </c>
      <c r="P6426" s="2">
        <v>7650</v>
      </c>
      <c r="Q6426" s="2">
        <v>5195.32</v>
      </c>
      <c r="R6426" s="2">
        <v>2454.6799999999998</v>
      </c>
      <c r="S6426" t="s">
        <v>53</v>
      </c>
      <c r="T6426" t="s">
        <v>114</v>
      </c>
      <c r="U6426" t="s">
        <v>115</v>
      </c>
      <c r="V6426" t="s">
        <v>39</v>
      </c>
      <c r="W6426" t="s">
        <v>40</v>
      </c>
      <c r="X6426" t="s">
        <v>97</v>
      </c>
      <c r="Y6426" t="s">
        <v>56</v>
      </c>
      <c r="Z6426" t="s">
        <v>43</v>
      </c>
      <c r="AA6426" t="s">
        <v>44</v>
      </c>
      <c r="AB6426" t="s">
        <v>44</v>
      </c>
    </row>
    <row r="6427" spans="1:28" x14ac:dyDescent="0.25">
      <c r="A6427" t="s">
        <v>11198</v>
      </c>
      <c r="B6427" s="1">
        <v>45810</v>
      </c>
      <c r="C6427" t="s">
        <v>1159</v>
      </c>
      <c r="D6427" t="s">
        <v>1160</v>
      </c>
      <c r="E6427">
        <v>25</v>
      </c>
      <c r="F6427" t="s">
        <v>111</v>
      </c>
      <c r="G6427" t="s">
        <v>352</v>
      </c>
      <c r="H6427" t="s">
        <v>353</v>
      </c>
      <c r="I6427" t="s">
        <v>103</v>
      </c>
      <c r="J6427" t="s">
        <v>104</v>
      </c>
      <c r="K6427">
        <v>4</v>
      </c>
      <c r="L6427" s="2">
        <v>850</v>
      </c>
      <c r="M6427">
        <v>0</v>
      </c>
      <c r="N6427" s="2">
        <v>3400</v>
      </c>
      <c r="O6427" s="2">
        <v>0</v>
      </c>
      <c r="P6427" s="2">
        <v>3400</v>
      </c>
      <c r="Q6427" s="2">
        <v>2201.5500000000002</v>
      </c>
      <c r="R6427" s="2">
        <v>1198.45</v>
      </c>
      <c r="S6427" t="s">
        <v>53</v>
      </c>
      <c r="T6427" t="s">
        <v>578</v>
      </c>
      <c r="U6427" t="s">
        <v>579</v>
      </c>
      <c r="V6427" t="s">
        <v>39</v>
      </c>
      <c r="W6427" t="s">
        <v>40</v>
      </c>
      <c r="X6427" t="s">
        <v>97</v>
      </c>
      <c r="Y6427" t="s">
        <v>42</v>
      </c>
      <c r="Z6427" t="s">
        <v>43</v>
      </c>
      <c r="AA6427" t="s">
        <v>68</v>
      </c>
      <c r="AB6427" t="s">
        <v>44</v>
      </c>
    </row>
    <row r="6428" spans="1:28" x14ac:dyDescent="0.25">
      <c r="A6428" t="s">
        <v>11199</v>
      </c>
      <c r="B6428" s="1">
        <v>45810</v>
      </c>
      <c r="C6428" t="s">
        <v>500</v>
      </c>
      <c r="D6428" t="s">
        <v>501</v>
      </c>
      <c r="E6428">
        <v>48</v>
      </c>
      <c r="F6428" t="s">
        <v>111</v>
      </c>
      <c r="G6428" t="s">
        <v>436</v>
      </c>
      <c r="H6428" t="s">
        <v>437</v>
      </c>
      <c r="I6428" t="s">
        <v>74</v>
      </c>
      <c r="J6428" t="s">
        <v>190</v>
      </c>
      <c r="K6428">
        <v>3</v>
      </c>
      <c r="L6428" s="2">
        <v>1800</v>
      </c>
      <c r="M6428">
        <v>15</v>
      </c>
      <c r="N6428" s="2">
        <v>5400</v>
      </c>
      <c r="O6428" s="2">
        <v>810</v>
      </c>
      <c r="P6428" s="2">
        <v>4590</v>
      </c>
      <c r="Q6428" s="2">
        <v>3592.39</v>
      </c>
      <c r="R6428" s="2">
        <v>997.61</v>
      </c>
      <c r="S6428" t="s">
        <v>53</v>
      </c>
      <c r="T6428" t="s">
        <v>105</v>
      </c>
      <c r="U6428" t="s">
        <v>106</v>
      </c>
      <c r="V6428" t="s">
        <v>39</v>
      </c>
      <c r="W6428" t="s">
        <v>124</v>
      </c>
      <c r="X6428" t="s">
        <v>97</v>
      </c>
      <c r="Y6428" t="s">
        <v>56</v>
      </c>
      <c r="Z6428" t="s">
        <v>43</v>
      </c>
      <c r="AA6428" t="s">
        <v>44</v>
      </c>
      <c r="AB6428" t="s">
        <v>68</v>
      </c>
    </row>
    <row r="6429" spans="1:28" x14ac:dyDescent="0.25">
      <c r="A6429" t="s">
        <v>11200</v>
      </c>
      <c r="B6429" s="1">
        <v>45810</v>
      </c>
      <c r="C6429" t="s">
        <v>8975</v>
      </c>
      <c r="D6429" t="s">
        <v>8976</v>
      </c>
      <c r="E6429">
        <v>55</v>
      </c>
      <c r="F6429" t="s">
        <v>48</v>
      </c>
      <c r="G6429" t="s">
        <v>176</v>
      </c>
      <c r="H6429" t="s">
        <v>177</v>
      </c>
      <c r="I6429" t="s">
        <v>34</v>
      </c>
      <c r="J6429" t="s">
        <v>35</v>
      </c>
      <c r="K6429">
        <v>2</v>
      </c>
      <c r="L6429" s="2">
        <v>6500</v>
      </c>
      <c r="M6429">
        <v>20</v>
      </c>
      <c r="N6429" s="2">
        <v>13000</v>
      </c>
      <c r="O6429" s="2">
        <v>2600</v>
      </c>
      <c r="P6429" s="2">
        <v>10400</v>
      </c>
      <c r="Q6429" s="2">
        <v>7393.85</v>
      </c>
      <c r="R6429" s="2">
        <v>3006.15</v>
      </c>
      <c r="S6429" t="s">
        <v>64</v>
      </c>
      <c r="T6429" t="s">
        <v>136</v>
      </c>
      <c r="U6429" t="s">
        <v>38</v>
      </c>
      <c r="V6429" t="s">
        <v>39</v>
      </c>
      <c r="W6429" t="s">
        <v>124</v>
      </c>
      <c r="X6429" t="s">
        <v>97</v>
      </c>
      <c r="Y6429" t="s">
        <v>56</v>
      </c>
      <c r="Z6429" t="s">
        <v>107</v>
      </c>
      <c r="AA6429" t="s">
        <v>44</v>
      </c>
      <c r="AB6429" t="s">
        <v>68</v>
      </c>
    </row>
    <row r="6430" spans="1:28" x14ac:dyDescent="0.25">
      <c r="A6430" t="s">
        <v>11201</v>
      </c>
      <c r="B6430" s="1">
        <v>45810</v>
      </c>
      <c r="C6430" t="s">
        <v>5026</v>
      </c>
      <c r="D6430" t="s">
        <v>5027</v>
      </c>
      <c r="E6430">
        <v>37</v>
      </c>
      <c r="F6430" t="s">
        <v>111</v>
      </c>
      <c r="G6430" t="s">
        <v>128</v>
      </c>
      <c r="H6430" t="s">
        <v>129</v>
      </c>
      <c r="I6430" t="s">
        <v>74</v>
      </c>
      <c r="J6430" t="s">
        <v>130</v>
      </c>
      <c r="K6430">
        <v>5</v>
      </c>
      <c r="L6430" s="2">
        <v>1700</v>
      </c>
      <c r="M6430">
        <v>5</v>
      </c>
      <c r="N6430" s="2">
        <v>8500</v>
      </c>
      <c r="O6430" s="2">
        <v>425</v>
      </c>
      <c r="P6430" s="2">
        <v>8075</v>
      </c>
      <c r="Q6430" s="2">
        <v>4537.03</v>
      </c>
      <c r="R6430" s="2">
        <v>3537.97</v>
      </c>
      <c r="S6430" t="s">
        <v>53</v>
      </c>
      <c r="T6430" t="s">
        <v>96</v>
      </c>
      <c r="U6430" t="s">
        <v>96</v>
      </c>
      <c r="V6430" t="s">
        <v>39</v>
      </c>
      <c r="W6430" t="s">
        <v>66</v>
      </c>
      <c r="X6430" t="s">
        <v>67</v>
      </c>
      <c r="Y6430" t="s">
        <v>56</v>
      </c>
      <c r="Z6430" t="s">
        <v>43</v>
      </c>
      <c r="AA6430" t="s">
        <v>44</v>
      </c>
      <c r="AB6430" t="s">
        <v>44</v>
      </c>
    </row>
    <row r="6431" spans="1:28" x14ac:dyDescent="0.25">
      <c r="A6431" t="s">
        <v>11202</v>
      </c>
      <c r="B6431" s="1">
        <v>45810</v>
      </c>
      <c r="C6431" t="s">
        <v>6827</v>
      </c>
      <c r="D6431" t="s">
        <v>6828</v>
      </c>
      <c r="E6431">
        <v>57</v>
      </c>
      <c r="F6431" t="s">
        <v>111</v>
      </c>
      <c r="G6431" t="s">
        <v>366</v>
      </c>
      <c r="H6431" t="s">
        <v>367</v>
      </c>
      <c r="I6431" t="s">
        <v>34</v>
      </c>
      <c r="J6431" t="s">
        <v>130</v>
      </c>
      <c r="K6431">
        <v>4</v>
      </c>
      <c r="L6431" s="2">
        <v>14500</v>
      </c>
      <c r="M6431">
        <v>15</v>
      </c>
      <c r="N6431" s="2">
        <v>58000</v>
      </c>
      <c r="O6431" s="2">
        <v>8700</v>
      </c>
      <c r="P6431" s="2">
        <v>49300</v>
      </c>
      <c r="Q6431" s="2">
        <v>31687.95</v>
      </c>
      <c r="R6431" s="2">
        <v>17612.05</v>
      </c>
      <c r="S6431" t="s">
        <v>64</v>
      </c>
      <c r="T6431" t="s">
        <v>122</v>
      </c>
      <c r="U6431" t="s">
        <v>123</v>
      </c>
      <c r="V6431" t="s">
        <v>39</v>
      </c>
      <c r="W6431" t="s">
        <v>83</v>
      </c>
      <c r="X6431" t="s">
        <v>97</v>
      </c>
      <c r="Y6431" t="s">
        <v>56</v>
      </c>
      <c r="Z6431" t="s">
        <v>43</v>
      </c>
      <c r="AA6431" t="s">
        <v>44</v>
      </c>
      <c r="AB6431" t="s">
        <v>44</v>
      </c>
    </row>
    <row r="6432" spans="1:28" x14ac:dyDescent="0.25">
      <c r="A6432" t="s">
        <v>11203</v>
      </c>
      <c r="B6432" s="1">
        <v>45810</v>
      </c>
      <c r="C6432" t="s">
        <v>5170</v>
      </c>
      <c r="D6432" t="s">
        <v>5171</v>
      </c>
      <c r="E6432">
        <v>25</v>
      </c>
      <c r="F6432" t="s">
        <v>111</v>
      </c>
      <c r="G6432" t="s">
        <v>72</v>
      </c>
      <c r="H6432" t="s">
        <v>73</v>
      </c>
      <c r="I6432" t="s">
        <v>74</v>
      </c>
      <c r="J6432" t="s">
        <v>75</v>
      </c>
      <c r="K6432">
        <v>3</v>
      </c>
      <c r="L6432" s="2">
        <v>2200</v>
      </c>
      <c r="M6432">
        <v>15</v>
      </c>
      <c r="N6432" s="2">
        <v>6600</v>
      </c>
      <c r="O6432" s="2">
        <v>990</v>
      </c>
      <c r="P6432" s="2">
        <v>5610</v>
      </c>
      <c r="Q6432" s="2">
        <v>4276.72</v>
      </c>
      <c r="R6432" s="2">
        <v>1333.28</v>
      </c>
      <c r="S6432" t="s">
        <v>53</v>
      </c>
      <c r="T6432" t="s">
        <v>37</v>
      </c>
      <c r="U6432" t="s">
        <v>38</v>
      </c>
      <c r="V6432" t="s">
        <v>39</v>
      </c>
      <c r="W6432" t="s">
        <v>40</v>
      </c>
      <c r="X6432" t="s">
        <v>41</v>
      </c>
      <c r="Y6432" t="s">
        <v>56</v>
      </c>
      <c r="Z6432" t="s">
        <v>43</v>
      </c>
      <c r="AA6432" t="s">
        <v>68</v>
      </c>
      <c r="AB6432" t="s">
        <v>44</v>
      </c>
    </row>
    <row r="6433" spans="1:28" x14ac:dyDescent="0.25">
      <c r="A6433" t="s">
        <v>11204</v>
      </c>
      <c r="B6433" s="1">
        <v>45810</v>
      </c>
      <c r="C6433" t="s">
        <v>5354</v>
      </c>
      <c r="D6433" t="s">
        <v>5355</v>
      </c>
      <c r="E6433">
        <v>19</v>
      </c>
      <c r="F6433" t="s">
        <v>111</v>
      </c>
      <c r="G6433" t="s">
        <v>202</v>
      </c>
      <c r="H6433" t="s">
        <v>203</v>
      </c>
      <c r="I6433" t="s">
        <v>103</v>
      </c>
      <c r="J6433" t="s">
        <v>104</v>
      </c>
      <c r="K6433">
        <v>3</v>
      </c>
      <c r="L6433" s="2">
        <v>550</v>
      </c>
      <c r="M6433">
        <v>15</v>
      </c>
      <c r="N6433" s="2">
        <v>1650</v>
      </c>
      <c r="O6433" s="2">
        <v>247.5</v>
      </c>
      <c r="P6433" s="2">
        <v>1402.5</v>
      </c>
      <c r="Q6433" s="2">
        <v>1101.1400000000001</v>
      </c>
      <c r="R6433" s="2">
        <v>301.36</v>
      </c>
      <c r="S6433" t="s">
        <v>53</v>
      </c>
      <c r="T6433" t="s">
        <v>153</v>
      </c>
      <c r="U6433" t="s">
        <v>154</v>
      </c>
      <c r="V6433" t="s">
        <v>39</v>
      </c>
      <c r="W6433" t="s">
        <v>40</v>
      </c>
      <c r="X6433" t="s">
        <v>67</v>
      </c>
      <c r="Y6433" t="s">
        <v>56</v>
      </c>
      <c r="Z6433" t="s">
        <v>107</v>
      </c>
      <c r="AA6433" t="s">
        <v>68</v>
      </c>
      <c r="AB6433" t="s">
        <v>44</v>
      </c>
    </row>
    <row r="6434" spans="1:28" x14ac:dyDescent="0.25">
      <c r="A6434" t="s">
        <v>11205</v>
      </c>
      <c r="B6434" s="1">
        <v>45810</v>
      </c>
      <c r="C6434" t="s">
        <v>7536</v>
      </c>
      <c r="D6434" t="s">
        <v>7537</v>
      </c>
      <c r="E6434">
        <v>36</v>
      </c>
      <c r="F6434" t="s">
        <v>48</v>
      </c>
      <c r="G6434" t="s">
        <v>88</v>
      </c>
      <c r="H6434" t="s">
        <v>89</v>
      </c>
      <c r="I6434" t="s">
        <v>62</v>
      </c>
      <c r="J6434" t="s">
        <v>63</v>
      </c>
      <c r="K6434">
        <v>4</v>
      </c>
      <c r="L6434" s="2">
        <v>4200</v>
      </c>
      <c r="M6434">
        <v>0</v>
      </c>
      <c r="N6434" s="2">
        <v>16800</v>
      </c>
      <c r="O6434" s="2">
        <v>0</v>
      </c>
      <c r="P6434" s="2">
        <v>16800</v>
      </c>
      <c r="Q6434" s="2">
        <v>12517.72</v>
      </c>
      <c r="R6434" s="2">
        <v>4282.28</v>
      </c>
      <c r="S6434" t="s">
        <v>64</v>
      </c>
      <c r="T6434" t="s">
        <v>122</v>
      </c>
      <c r="U6434" t="s">
        <v>123</v>
      </c>
      <c r="V6434" t="s">
        <v>39</v>
      </c>
      <c r="W6434" t="s">
        <v>66</v>
      </c>
      <c r="X6434" t="s">
        <v>97</v>
      </c>
      <c r="Y6434" t="s">
        <v>84</v>
      </c>
      <c r="Z6434" t="s">
        <v>43</v>
      </c>
      <c r="AA6434" t="s">
        <v>44</v>
      </c>
      <c r="AB6434" t="s">
        <v>44</v>
      </c>
    </row>
    <row r="6435" spans="1:28" x14ac:dyDescent="0.25">
      <c r="A6435" t="s">
        <v>11206</v>
      </c>
      <c r="B6435" s="1">
        <v>45810</v>
      </c>
      <c r="C6435" t="s">
        <v>3611</v>
      </c>
      <c r="D6435" t="s">
        <v>3612</v>
      </c>
      <c r="E6435">
        <v>19</v>
      </c>
      <c r="F6435" t="s">
        <v>31</v>
      </c>
      <c r="G6435" t="s">
        <v>298</v>
      </c>
      <c r="H6435" t="s">
        <v>299</v>
      </c>
      <c r="I6435" t="s">
        <v>103</v>
      </c>
      <c r="J6435" t="s">
        <v>104</v>
      </c>
      <c r="K6435">
        <v>1</v>
      </c>
      <c r="L6435" s="2">
        <v>700</v>
      </c>
      <c r="M6435">
        <v>10</v>
      </c>
      <c r="N6435" s="2">
        <v>700</v>
      </c>
      <c r="O6435" s="2">
        <v>70</v>
      </c>
      <c r="P6435" s="2">
        <v>630</v>
      </c>
      <c r="Q6435" s="2">
        <v>455.59</v>
      </c>
      <c r="R6435" s="2">
        <v>174.41</v>
      </c>
      <c r="S6435" t="s">
        <v>53</v>
      </c>
      <c r="T6435" t="s">
        <v>407</v>
      </c>
      <c r="U6435" t="s">
        <v>408</v>
      </c>
      <c r="V6435" t="s">
        <v>39</v>
      </c>
      <c r="W6435" t="s">
        <v>66</v>
      </c>
      <c r="X6435" t="s">
        <v>41</v>
      </c>
      <c r="Y6435" t="s">
        <v>42</v>
      </c>
      <c r="Z6435" t="s">
        <v>43</v>
      </c>
      <c r="AA6435" t="s">
        <v>44</v>
      </c>
      <c r="AB6435" t="s">
        <v>44</v>
      </c>
    </row>
    <row r="6436" spans="1:28" x14ac:dyDescent="0.25">
      <c r="A6436" t="s">
        <v>11207</v>
      </c>
      <c r="B6436" s="1">
        <v>45810</v>
      </c>
      <c r="C6436" t="s">
        <v>1571</v>
      </c>
      <c r="D6436" t="s">
        <v>1572</v>
      </c>
      <c r="E6436">
        <v>43</v>
      </c>
      <c r="F6436" t="s">
        <v>48</v>
      </c>
      <c r="G6436" t="s">
        <v>273</v>
      </c>
      <c r="H6436" t="s">
        <v>274</v>
      </c>
      <c r="I6436" t="s">
        <v>51</v>
      </c>
      <c r="J6436" t="s">
        <v>52</v>
      </c>
      <c r="K6436">
        <v>1</v>
      </c>
      <c r="L6436" s="2">
        <v>250</v>
      </c>
      <c r="M6436">
        <v>25</v>
      </c>
      <c r="N6436" s="2">
        <v>250</v>
      </c>
      <c r="O6436" s="2">
        <v>62.5</v>
      </c>
      <c r="P6436" s="2">
        <v>187.5</v>
      </c>
      <c r="Q6436" s="2">
        <v>142.52000000000001</v>
      </c>
      <c r="R6436" s="2">
        <v>44.98</v>
      </c>
      <c r="S6436" t="s">
        <v>53</v>
      </c>
      <c r="T6436" t="s">
        <v>114</v>
      </c>
      <c r="U6436" t="s">
        <v>115</v>
      </c>
      <c r="V6436" t="s">
        <v>39</v>
      </c>
      <c r="W6436" t="s">
        <v>83</v>
      </c>
      <c r="X6436" t="s">
        <v>41</v>
      </c>
      <c r="Y6436" t="s">
        <v>56</v>
      </c>
      <c r="Z6436" t="s">
        <v>43</v>
      </c>
      <c r="AA6436" t="s">
        <v>44</v>
      </c>
      <c r="AB6436" t="s">
        <v>44</v>
      </c>
    </row>
    <row r="6437" spans="1:28" x14ac:dyDescent="0.25">
      <c r="A6437" t="s">
        <v>11208</v>
      </c>
      <c r="B6437" s="1">
        <v>45810</v>
      </c>
      <c r="C6437" t="s">
        <v>11209</v>
      </c>
      <c r="D6437" t="s">
        <v>11210</v>
      </c>
      <c r="E6437">
        <v>42</v>
      </c>
      <c r="F6437" t="s">
        <v>31</v>
      </c>
      <c r="G6437" t="s">
        <v>32</v>
      </c>
      <c r="H6437" t="s">
        <v>33</v>
      </c>
      <c r="I6437" t="s">
        <v>34</v>
      </c>
      <c r="J6437" t="s">
        <v>35</v>
      </c>
      <c r="K6437">
        <v>2</v>
      </c>
      <c r="L6437" s="2">
        <v>55000</v>
      </c>
      <c r="M6437">
        <v>15</v>
      </c>
      <c r="N6437" s="2">
        <v>110000</v>
      </c>
      <c r="O6437" s="2">
        <v>16500</v>
      </c>
      <c r="P6437" s="2">
        <v>93500</v>
      </c>
      <c r="Q6437" s="2">
        <v>53103.73</v>
      </c>
      <c r="R6437" s="2">
        <v>40396.269999999997</v>
      </c>
      <c r="S6437" t="s">
        <v>53</v>
      </c>
      <c r="T6437" t="s">
        <v>275</v>
      </c>
      <c r="U6437" t="s">
        <v>123</v>
      </c>
      <c r="V6437" t="s">
        <v>39</v>
      </c>
      <c r="W6437" t="s">
        <v>137</v>
      </c>
      <c r="X6437" t="s">
        <v>97</v>
      </c>
      <c r="Y6437" t="s">
        <v>56</v>
      </c>
      <c r="Z6437" t="s">
        <v>43</v>
      </c>
      <c r="AA6437" t="s">
        <v>44</v>
      </c>
      <c r="AB6437" t="s">
        <v>44</v>
      </c>
    </row>
    <row r="6438" spans="1:28" x14ac:dyDescent="0.25">
      <c r="A6438" t="s">
        <v>11211</v>
      </c>
      <c r="B6438" s="1">
        <v>45811</v>
      </c>
      <c r="C6438" t="s">
        <v>10253</v>
      </c>
      <c r="D6438" t="s">
        <v>10254</v>
      </c>
      <c r="E6438">
        <v>36</v>
      </c>
      <c r="F6438" t="s">
        <v>111</v>
      </c>
      <c r="G6438" t="s">
        <v>88</v>
      </c>
      <c r="H6438" t="s">
        <v>89</v>
      </c>
      <c r="I6438" t="s">
        <v>62</v>
      </c>
      <c r="J6438" t="s">
        <v>63</v>
      </c>
      <c r="K6438">
        <v>3</v>
      </c>
      <c r="L6438" s="2">
        <v>4200</v>
      </c>
      <c r="M6438">
        <v>5</v>
      </c>
      <c r="N6438" s="2">
        <v>12600</v>
      </c>
      <c r="O6438" s="2">
        <v>630</v>
      </c>
      <c r="P6438" s="2">
        <v>11970</v>
      </c>
      <c r="Q6438" s="2">
        <v>7935.12</v>
      </c>
      <c r="R6438" s="2">
        <v>4034.88</v>
      </c>
      <c r="S6438" t="s">
        <v>64</v>
      </c>
      <c r="T6438" t="s">
        <v>407</v>
      </c>
      <c r="U6438" t="s">
        <v>408</v>
      </c>
      <c r="V6438" t="s">
        <v>39</v>
      </c>
      <c r="W6438" t="s">
        <v>66</v>
      </c>
      <c r="X6438" t="s">
        <v>97</v>
      </c>
      <c r="Y6438" t="s">
        <v>56</v>
      </c>
      <c r="Z6438" t="s">
        <v>223</v>
      </c>
      <c r="AA6438" t="s">
        <v>44</v>
      </c>
      <c r="AB6438" t="s">
        <v>44</v>
      </c>
    </row>
    <row r="6439" spans="1:28" x14ac:dyDescent="0.25">
      <c r="A6439" t="s">
        <v>11212</v>
      </c>
      <c r="B6439" s="1">
        <v>45811</v>
      </c>
      <c r="C6439" t="s">
        <v>7536</v>
      </c>
      <c r="D6439" t="s">
        <v>7537</v>
      </c>
      <c r="E6439">
        <v>46</v>
      </c>
      <c r="F6439" t="s">
        <v>111</v>
      </c>
      <c r="G6439" t="s">
        <v>88</v>
      </c>
      <c r="H6439" t="s">
        <v>89</v>
      </c>
      <c r="I6439" t="s">
        <v>62</v>
      </c>
      <c r="J6439" t="s">
        <v>63</v>
      </c>
      <c r="K6439">
        <v>1</v>
      </c>
      <c r="L6439" s="2">
        <v>4200</v>
      </c>
      <c r="M6439">
        <v>15</v>
      </c>
      <c r="N6439" s="2">
        <v>4200</v>
      </c>
      <c r="O6439" s="2">
        <v>630</v>
      </c>
      <c r="P6439" s="2">
        <v>3570</v>
      </c>
      <c r="Q6439" s="2">
        <v>2342.94</v>
      </c>
      <c r="R6439" s="2">
        <v>1227.06</v>
      </c>
      <c r="S6439" t="s">
        <v>53</v>
      </c>
      <c r="T6439" t="s">
        <v>578</v>
      </c>
      <c r="U6439" t="s">
        <v>579</v>
      </c>
      <c r="V6439" t="s">
        <v>39</v>
      </c>
      <c r="W6439" t="s">
        <v>83</v>
      </c>
      <c r="X6439" t="s">
        <v>97</v>
      </c>
      <c r="Y6439" t="s">
        <v>42</v>
      </c>
      <c r="Z6439" t="s">
        <v>43</v>
      </c>
      <c r="AA6439" t="s">
        <v>44</v>
      </c>
      <c r="AB6439" t="s">
        <v>44</v>
      </c>
    </row>
    <row r="6440" spans="1:28" x14ac:dyDescent="0.25">
      <c r="A6440" t="s">
        <v>11213</v>
      </c>
      <c r="B6440" s="1">
        <v>45811</v>
      </c>
      <c r="C6440" t="s">
        <v>4677</v>
      </c>
      <c r="D6440" t="s">
        <v>4678</v>
      </c>
      <c r="E6440">
        <v>36</v>
      </c>
      <c r="F6440" t="s">
        <v>31</v>
      </c>
      <c r="G6440" t="s">
        <v>298</v>
      </c>
      <c r="H6440" t="s">
        <v>299</v>
      </c>
      <c r="I6440" t="s">
        <v>103</v>
      </c>
      <c r="J6440" t="s">
        <v>104</v>
      </c>
      <c r="K6440">
        <v>1</v>
      </c>
      <c r="L6440" s="2">
        <v>700</v>
      </c>
      <c r="M6440">
        <v>20</v>
      </c>
      <c r="N6440" s="2">
        <v>700</v>
      </c>
      <c r="O6440" s="2">
        <v>140</v>
      </c>
      <c r="P6440" s="2">
        <v>560</v>
      </c>
      <c r="Q6440" s="2">
        <v>383.08</v>
      </c>
      <c r="R6440" s="2">
        <v>176.92</v>
      </c>
      <c r="S6440" t="s">
        <v>64</v>
      </c>
      <c r="T6440" t="s">
        <v>578</v>
      </c>
      <c r="U6440" t="s">
        <v>579</v>
      </c>
      <c r="V6440" t="s">
        <v>39</v>
      </c>
      <c r="W6440" t="s">
        <v>137</v>
      </c>
      <c r="X6440" t="s">
        <v>97</v>
      </c>
      <c r="Y6440" t="s">
        <v>56</v>
      </c>
      <c r="Z6440" t="s">
        <v>43</v>
      </c>
      <c r="AA6440" t="s">
        <v>44</v>
      </c>
      <c r="AB6440" t="s">
        <v>44</v>
      </c>
    </row>
    <row r="6441" spans="1:28" x14ac:dyDescent="0.25">
      <c r="A6441" t="s">
        <v>11214</v>
      </c>
      <c r="B6441" s="1">
        <v>45811</v>
      </c>
      <c r="C6441" t="s">
        <v>6819</v>
      </c>
      <c r="D6441" t="s">
        <v>6820</v>
      </c>
      <c r="E6441">
        <v>19</v>
      </c>
      <c r="F6441" t="s">
        <v>111</v>
      </c>
      <c r="G6441" t="s">
        <v>212</v>
      </c>
      <c r="H6441" t="s">
        <v>213</v>
      </c>
      <c r="I6441" t="s">
        <v>51</v>
      </c>
      <c r="J6441" t="s">
        <v>52</v>
      </c>
      <c r="K6441">
        <v>2</v>
      </c>
      <c r="L6441" s="2">
        <v>400</v>
      </c>
      <c r="M6441">
        <v>10</v>
      </c>
      <c r="N6441" s="2">
        <v>800</v>
      </c>
      <c r="O6441" s="2">
        <v>80</v>
      </c>
      <c r="P6441" s="2">
        <v>720</v>
      </c>
      <c r="Q6441" s="2">
        <v>483.85</v>
      </c>
      <c r="R6441" s="2">
        <v>236.15</v>
      </c>
      <c r="S6441" t="s">
        <v>53</v>
      </c>
      <c r="T6441" t="s">
        <v>398</v>
      </c>
      <c r="U6441" t="s">
        <v>399</v>
      </c>
      <c r="V6441" t="s">
        <v>39</v>
      </c>
      <c r="W6441" t="s">
        <v>40</v>
      </c>
      <c r="X6441" t="s">
        <v>97</v>
      </c>
      <c r="Y6441" t="s">
        <v>42</v>
      </c>
      <c r="Z6441" t="s">
        <v>43</v>
      </c>
      <c r="AA6441" t="s">
        <v>44</v>
      </c>
      <c r="AB6441" t="s">
        <v>44</v>
      </c>
    </row>
    <row r="6442" spans="1:28" x14ac:dyDescent="0.25">
      <c r="A6442" t="s">
        <v>11215</v>
      </c>
      <c r="B6442" s="1">
        <v>45811</v>
      </c>
      <c r="C6442" t="s">
        <v>488</v>
      </c>
      <c r="D6442" t="s">
        <v>489</v>
      </c>
      <c r="E6442">
        <v>24</v>
      </c>
      <c r="F6442" t="s">
        <v>31</v>
      </c>
      <c r="G6442" t="s">
        <v>238</v>
      </c>
      <c r="H6442" t="s">
        <v>239</v>
      </c>
      <c r="I6442" t="s">
        <v>62</v>
      </c>
      <c r="J6442" t="s">
        <v>63</v>
      </c>
      <c r="K6442">
        <v>1</v>
      </c>
      <c r="L6442" s="2">
        <v>6500</v>
      </c>
      <c r="M6442">
        <v>15</v>
      </c>
      <c r="N6442" s="2">
        <v>6500</v>
      </c>
      <c r="O6442" s="2">
        <v>975</v>
      </c>
      <c r="P6442" s="2">
        <v>5525</v>
      </c>
      <c r="Q6442" s="2">
        <v>3117.34</v>
      </c>
      <c r="R6442" s="2">
        <v>2407.66</v>
      </c>
      <c r="S6442" t="s">
        <v>53</v>
      </c>
      <c r="T6442" t="s">
        <v>407</v>
      </c>
      <c r="U6442" t="s">
        <v>408</v>
      </c>
      <c r="V6442" t="s">
        <v>39</v>
      </c>
      <c r="W6442" t="s">
        <v>40</v>
      </c>
      <c r="X6442" t="s">
        <v>97</v>
      </c>
      <c r="Y6442" t="s">
        <v>42</v>
      </c>
      <c r="Z6442" t="s">
        <v>43</v>
      </c>
      <c r="AA6442" t="s">
        <v>44</v>
      </c>
      <c r="AB6442" t="s">
        <v>44</v>
      </c>
    </row>
    <row r="6443" spans="1:28" x14ac:dyDescent="0.25">
      <c r="A6443" t="s">
        <v>11216</v>
      </c>
      <c r="B6443" s="1">
        <v>45811</v>
      </c>
      <c r="C6443" t="s">
        <v>11217</v>
      </c>
      <c r="D6443" t="s">
        <v>11218</v>
      </c>
      <c r="E6443">
        <v>29</v>
      </c>
      <c r="F6443" t="s">
        <v>31</v>
      </c>
      <c r="G6443" t="s">
        <v>128</v>
      </c>
      <c r="H6443" t="s">
        <v>129</v>
      </c>
      <c r="I6443" t="s">
        <v>74</v>
      </c>
      <c r="J6443" t="s">
        <v>130</v>
      </c>
      <c r="K6443">
        <v>2</v>
      </c>
      <c r="L6443" s="2">
        <v>1700</v>
      </c>
      <c r="M6443">
        <v>0</v>
      </c>
      <c r="N6443" s="2">
        <v>3400</v>
      </c>
      <c r="O6443" s="2">
        <v>0</v>
      </c>
      <c r="P6443" s="2">
        <v>3400</v>
      </c>
      <c r="Q6443" s="2">
        <v>1960.69</v>
      </c>
      <c r="R6443" s="2">
        <v>1439.31</v>
      </c>
      <c r="S6443" t="s">
        <v>53</v>
      </c>
      <c r="T6443" t="s">
        <v>263</v>
      </c>
      <c r="U6443" t="s">
        <v>91</v>
      </c>
      <c r="V6443" t="s">
        <v>39</v>
      </c>
      <c r="W6443" t="s">
        <v>40</v>
      </c>
      <c r="X6443" t="s">
        <v>97</v>
      </c>
      <c r="Y6443" t="s">
        <v>56</v>
      </c>
      <c r="Z6443" t="s">
        <v>43</v>
      </c>
      <c r="AA6443" t="s">
        <v>68</v>
      </c>
      <c r="AB6443" t="s">
        <v>44</v>
      </c>
    </row>
    <row r="6444" spans="1:28" x14ac:dyDescent="0.25">
      <c r="A6444" t="s">
        <v>11219</v>
      </c>
      <c r="B6444" s="1">
        <v>45811</v>
      </c>
      <c r="C6444" t="s">
        <v>2673</v>
      </c>
      <c r="D6444" t="s">
        <v>2674</v>
      </c>
      <c r="E6444">
        <v>32</v>
      </c>
      <c r="F6444" t="s">
        <v>48</v>
      </c>
      <c r="G6444" t="s">
        <v>212</v>
      </c>
      <c r="H6444" t="s">
        <v>213</v>
      </c>
      <c r="I6444" t="s">
        <v>51</v>
      </c>
      <c r="J6444" t="s">
        <v>52</v>
      </c>
      <c r="K6444">
        <v>2</v>
      </c>
      <c r="L6444" s="2">
        <v>400</v>
      </c>
      <c r="M6444">
        <v>10</v>
      </c>
      <c r="N6444" s="2">
        <v>800</v>
      </c>
      <c r="O6444" s="2">
        <v>80</v>
      </c>
      <c r="P6444" s="2">
        <v>720</v>
      </c>
      <c r="Q6444" s="2">
        <v>564.77</v>
      </c>
      <c r="R6444" s="2">
        <v>155.22999999999999</v>
      </c>
      <c r="S6444" t="s">
        <v>64</v>
      </c>
      <c r="T6444" t="s">
        <v>398</v>
      </c>
      <c r="U6444" t="s">
        <v>399</v>
      </c>
      <c r="V6444" t="s">
        <v>39</v>
      </c>
      <c r="W6444" t="s">
        <v>124</v>
      </c>
      <c r="X6444" t="s">
        <v>67</v>
      </c>
      <c r="Y6444" t="s">
        <v>42</v>
      </c>
      <c r="Z6444" t="s">
        <v>107</v>
      </c>
      <c r="AA6444" t="s">
        <v>44</v>
      </c>
      <c r="AB6444" t="s">
        <v>44</v>
      </c>
    </row>
    <row r="6445" spans="1:28" x14ac:dyDescent="0.25">
      <c r="A6445" t="s">
        <v>11220</v>
      </c>
      <c r="B6445" s="1">
        <v>45811</v>
      </c>
      <c r="C6445" t="s">
        <v>7754</v>
      </c>
      <c r="D6445" t="s">
        <v>7755</v>
      </c>
      <c r="E6445">
        <v>21</v>
      </c>
      <c r="F6445" t="s">
        <v>48</v>
      </c>
      <c r="G6445" t="s">
        <v>158</v>
      </c>
      <c r="H6445" t="s">
        <v>159</v>
      </c>
      <c r="I6445" t="s">
        <v>51</v>
      </c>
      <c r="J6445" t="s">
        <v>52</v>
      </c>
      <c r="K6445">
        <v>1</v>
      </c>
      <c r="L6445" s="2">
        <v>650</v>
      </c>
      <c r="M6445">
        <v>10</v>
      </c>
      <c r="N6445" s="2">
        <v>650</v>
      </c>
      <c r="O6445" s="2">
        <v>65</v>
      </c>
      <c r="P6445" s="2">
        <v>585</v>
      </c>
      <c r="Q6445" s="2">
        <v>384.34</v>
      </c>
      <c r="R6445" s="2">
        <v>200.66</v>
      </c>
      <c r="S6445" t="s">
        <v>64</v>
      </c>
      <c r="T6445" t="s">
        <v>163</v>
      </c>
      <c r="U6445" t="s">
        <v>164</v>
      </c>
      <c r="V6445" t="s">
        <v>39</v>
      </c>
      <c r="W6445" t="s">
        <v>137</v>
      </c>
      <c r="X6445" t="s">
        <v>97</v>
      </c>
      <c r="Y6445" t="s">
        <v>56</v>
      </c>
      <c r="Z6445" t="s">
        <v>43</v>
      </c>
      <c r="AA6445" t="s">
        <v>44</v>
      </c>
      <c r="AB6445" t="s">
        <v>44</v>
      </c>
    </row>
    <row r="6446" spans="1:28" x14ac:dyDescent="0.25">
      <c r="A6446" t="s">
        <v>11221</v>
      </c>
      <c r="B6446" s="1">
        <v>45811</v>
      </c>
      <c r="C6446" t="s">
        <v>29</v>
      </c>
      <c r="D6446" t="s">
        <v>30</v>
      </c>
      <c r="E6446">
        <v>29</v>
      </c>
      <c r="F6446" t="s">
        <v>31</v>
      </c>
      <c r="G6446" t="s">
        <v>158</v>
      </c>
      <c r="H6446" t="s">
        <v>159</v>
      </c>
      <c r="I6446" t="s">
        <v>51</v>
      </c>
      <c r="J6446" t="s">
        <v>52</v>
      </c>
      <c r="K6446">
        <v>3</v>
      </c>
      <c r="L6446" s="2">
        <v>650</v>
      </c>
      <c r="M6446">
        <v>10</v>
      </c>
      <c r="N6446" s="2">
        <v>1950</v>
      </c>
      <c r="O6446" s="2">
        <v>195</v>
      </c>
      <c r="P6446" s="2">
        <v>1755</v>
      </c>
      <c r="Q6446" s="2">
        <v>1152.8900000000001</v>
      </c>
      <c r="R6446" s="2">
        <v>602.11</v>
      </c>
      <c r="S6446" t="s">
        <v>53</v>
      </c>
      <c r="T6446" t="s">
        <v>136</v>
      </c>
      <c r="U6446" t="s">
        <v>38</v>
      </c>
      <c r="V6446" t="s">
        <v>39</v>
      </c>
      <c r="W6446" t="s">
        <v>66</v>
      </c>
      <c r="X6446" t="s">
        <v>67</v>
      </c>
      <c r="Y6446" t="s">
        <v>56</v>
      </c>
      <c r="Z6446" t="s">
        <v>43</v>
      </c>
      <c r="AA6446" t="s">
        <v>44</v>
      </c>
      <c r="AB6446" t="s">
        <v>44</v>
      </c>
    </row>
    <row r="6447" spans="1:28" x14ac:dyDescent="0.25">
      <c r="A6447" t="s">
        <v>11222</v>
      </c>
      <c r="B6447" s="1">
        <v>45811</v>
      </c>
      <c r="C6447" t="s">
        <v>1186</v>
      </c>
      <c r="D6447" t="s">
        <v>1187</v>
      </c>
      <c r="E6447">
        <v>19</v>
      </c>
      <c r="F6447" t="s">
        <v>48</v>
      </c>
      <c r="G6447" t="s">
        <v>60</v>
      </c>
      <c r="H6447" t="s">
        <v>61</v>
      </c>
      <c r="I6447" t="s">
        <v>62</v>
      </c>
      <c r="J6447" t="s">
        <v>63</v>
      </c>
      <c r="K6447">
        <v>2</v>
      </c>
      <c r="L6447" s="2">
        <v>3500</v>
      </c>
      <c r="M6447">
        <v>15</v>
      </c>
      <c r="N6447" s="2">
        <v>7000</v>
      </c>
      <c r="O6447" s="2">
        <v>1050</v>
      </c>
      <c r="P6447" s="2">
        <v>5950</v>
      </c>
      <c r="Q6447" s="2">
        <v>3977.24</v>
      </c>
      <c r="R6447" s="2">
        <v>1972.76</v>
      </c>
      <c r="S6447" t="s">
        <v>53</v>
      </c>
      <c r="T6447" t="s">
        <v>178</v>
      </c>
      <c r="U6447" t="s">
        <v>154</v>
      </c>
      <c r="V6447" t="s">
        <v>39</v>
      </c>
      <c r="W6447" t="s">
        <v>124</v>
      </c>
      <c r="X6447" t="s">
        <v>41</v>
      </c>
      <c r="Y6447" t="s">
        <v>56</v>
      </c>
      <c r="Z6447" t="s">
        <v>144</v>
      </c>
      <c r="AA6447" t="s">
        <v>44</v>
      </c>
      <c r="AB6447" t="s">
        <v>44</v>
      </c>
    </row>
    <row r="6448" spans="1:28" x14ac:dyDescent="0.25">
      <c r="A6448" t="s">
        <v>11223</v>
      </c>
      <c r="B6448" s="1">
        <v>45811</v>
      </c>
      <c r="C6448" t="s">
        <v>8575</v>
      </c>
      <c r="D6448" t="s">
        <v>8576</v>
      </c>
      <c r="E6448">
        <v>25</v>
      </c>
      <c r="F6448" t="s">
        <v>48</v>
      </c>
      <c r="G6448" t="s">
        <v>217</v>
      </c>
      <c r="H6448" t="s">
        <v>218</v>
      </c>
      <c r="I6448" t="s">
        <v>34</v>
      </c>
      <c r="J6448" t="s">
        <v>130</v>
      </c>
      <c r="K6448">
        <v>3</v>
      </c>
      <c r="L6448" s="2">
        <v>28000</v>
      </c>
      <c r="M6448">
        <v>10</v>
      </c>
      <c r="N6448" s="2">
        <v>84000</v>
      </c>
      <c r="O6448" s="2">
        <v>8400</v>
      </c>
      <c r="P6448" s="2">
        <v>75600</v>
      </c>
      <c r="Q6448" s="2">
        <v>50396.91</v>
      </c>
      <c r="R6448" s="2">
        <v>25203.09</v>
      </c>
      <c r="S6448" t="s">
        <v>53</v>
      </c>
      <c r="T6448" t="s">
        <v>407</v>
      </c>
      <c r="U6448" t="s">
        <v>408</v>
      </c>
      <c r="V6448" t="s">
        <v>39</v>
      </c>
      <c r="W6448" t="s">
        <v>83</v>
      </c>
      <c r="X6448" t="s">
        <v>67</v>
      </c>
      <c r="Y6448" t="s">
        <v>56</v>
      </c>
      <c r="Z6448" t="s">
        <v>43</v>
      </c>
      <c r="AA6448" t="s">
        <v>44</v>
      </c>
      <c r="AB6448" t="s">
        <v>44</v>
      </c>
    </row>
    <row r="6449" spans="1:28" x14ac:dyDescent="0.25">
      <c r="A6449" t="s">
        <v>11224</v>
      </c>
      <c r="B6449" s="1">
        <v>45812</v>
      </c>
      <c r="C6449" t="s">
        <v>1539</v>
      </c>
      <c r="D6449" t="s">
        <v>1540</v>
      </c>
      <c r="E6449">
        <v>31</v>
      </c>
      <c r="F6449" t="s">
        <v>111</v>
      </c>
      <c r="G6449" t="s">
        <v>141</v>
      </c>
      <c r="H6449" t="s">
        <v>142</v>
      </c>
      <c r="I6449" t="s">
        <v>74</v>
      </c>
      <c r="J6449" t="s">
        <v>143</v>
      </c>
      <c r="K6449">
        <v>2</v>
      </c>
      <c r="L6449" s="2">
        <v>900</v>
      </c>
      <c r="M6449">
        <v>0</v>
      </c>
      <c r="N6449" s="2">
        <v>1800</v>
      </c>
      <c r="O6449" s="2">
        <v>0</v>
      </c>
      <c r="P6449" s="2">
        <v>1800</v>
      </c>
      <c r="Q6449" s="2">
        <v>1169.01</v>
      </c>
      <c r="R6449" s="2">
        <v>630.99</v>
      </c>
      <c r="S6449" t="s">
        <v>64</v>
      </c>
      <c r="T6449" t="s">
        <v>37</v>
      </c>
      <c r="U6449" t="s">
        <v>38</v>
      </c>
      <c r="V6449" t="s">
        <v>39</v>
      </c>
      <c r="W6449" t="s">
        <v>137</v>
      </c>
      <c r="X6449" t="s">
        <v>41</v>
      </c>
      <c r="Y6449" t="s">
        <v>56</v>
      </c>
      <c r="Z6449" t="s">
        <v>43</v>
      </c>
      <c r="AA6449" t="s">
        <v>44</v>
      </c>
      <c r="AB6449" t="s">
        <v>44</v>
      </c>
    </row>
    <row r="6450" spans="1:28" x14ac:dyDescent="0.25">
      <c r="A6450" t="s">
        <v>11225</v>
      </c>
      <c r="B6450" s="1">
        <v>45812</v>
      </c>
      <c r="C6450" t="s">
        <v>3977</v>
      </c>
      <c r="D6450" t="s">
        <v>3978</v>
      </c>
      <c r="E6450">
        <v>43</v>
      </c>
      <c r="F6450" t="s">
        <v>48</v>
      </c>
      <c r="G6450" t="s">
        <v>49</v>
      </c>
      <c r="H6450" t="s">
        <v>50</v>
      </c>
      <c r="I6450" t="s">
        <v>51</v>
      </c>
      <c r="J6450" t="s">
        <v>52</v>
      </c>
      <c r="K6450">
        <v>1</v>
      </c>
      <c r="L6450" s="2">
        <v>500</v>
      </c>
      <c r="M6450">
        <v>10</v>
      </c>
      <c r="N6450" s="2">
        <v>500</v>
      </c>
      <c r="O6450" s="2">
        <v>50</v>
      </c>
      <c r="P6450" s="2">
        <v>450</v>
      </c>
      <c r="Q6450" s="2">
        <v>258.95</v>
      </c>
      <c r="R6450" s="2">
        <v>191.05</v>
      </c>
      <c r="S6450" t="s">
        <v>64</v>
      </c>
      <c r="T6450" t="s">
        <v>122</v>
      </c>
      <c r="U6450" t="s">
        <v>123</v>
      </c>
      <c r="V6450" t="s">
        <v>39</v>
      </c>
      <c r="W6450" t="s">
        <v>83</v>
      </c>
      <c r="X6450" t="s">
        <v>41</v>
      </c>
      <c r="Y6450" t="s">
        <v>56</v>
      </c>
      <c r="Z6450" t="s">
        <v>43</v>
      </c>
      <c r="AA6450" t="s">
        <v>68</v>
      </c>
      <c r="AB6450" t="s">
        <v>44</v>
      </c>
    </row>
    <row r="6451" spans="1:28" x14ac:dyDescent="0.25">
      <c r="A6451" t="s">
        <v>11226</v>
      </c>
      <c r="B6451" s="1">
        <v>45812</v>
      </c>
      <c r="C6451" t="s">
        <v>2910</v>
      </c>
      <c r="D6451" t="s">
        <v>2911</v>
      </c>
      <c r="E6451">
        <v>45</v>
      </c>
      <c r="F6451" t="s">
        <v>48</v>
      </c>
      <c r="G6451" t="s">
        <v>148</v>
      </c>
      <c r="H6451" t="s">
        <v>149</v>
      </c>
      <c r="I6451" t="s">
        <v>74</v>
      </c>
      <c r="J6451" t="s">
        <v>130</v>
      </c>
      <c r="K6451">
        <v>1</v>
      </c>
      <c r="L6451" s="2">
        <v>3500</v>
      </c>
      <c r="M6451">
        <v>0</v>
      </c>
      <c r="N6451" s="2">
        <v>3500</v>
      </c>
      <c r="O6451" s="2">
        <v>0</v>
      </c>
      <c r="P6451" s="2">
        <v>3500</v>
      </c>
      <c r="Q6451" s="2">
        <v>2014.52</v>
      </c>
      <c r="R6451" s="2">
        <v>1485.48</v>
      </c>
      <c r="S6451" t="s">
        <v>36</v>
      </c>
      <c r="T6451" t="s">
        <v>578</v>
      </c>
      <c r="U6451" t="s">
        <v>579</v>
      </c>
      <c r="V6451" t="s">
        <v>39</v>
      </c>
      <c r="W6451" t="s">
        <v>83</v>
      </c>
      <c r="X6451" t="s">
        <v>41</v>
      </c>
      <c r="Y6451" t="s">
        <v>42</v>
      </c>
      <c r="Z6451" t="s">
        <v>43</v>
      </c>
      <c r="AA6451" t="s">
        <v>44</v>
      </c>
      <c r="AB6451" t="s">
        <v>44</v>
      </c>
    </row>
    <row r="6452" spans="1:28" x14ac:dyDescent="0.25">
      <c r="A6452" t="s">
        <v>11227</v>
      </c>
      <c r="B6452" s="1">
        <v>45812</v>
      </c>
      <c r="C6452" t="s">
        <v>11228</v>
      </c>
      <c r="D6452" t="s">
        <v>11229</v>
      </c>
      <c r="E6452">
        <v>27</v>
      </c>
      <c r="F6452" t="s">
        <v>31</v>
      </c>
      <c r="G6452" t="s">
        <v>561</v>
      </c>
      <c r="H6452" t="s">
        <v>562</v>
      </c>
      <c r="I6452" t="s">
        <v>34</v>
      </c>
      <c r="J6452" t="s">
        <v>143</v>
      </c>
      <c r="K6452">
        <v>2</v>
      </c>
      <c r="L6452" s="2">
        <v>900</v>
      </c>
      <c r="M6452">
        <v>20</v>
      </c>
      <c r="N6452" s="2">
        <v>1800</v>
      </c>
      <c r="O6452" s="2">
        <v>360</v>
      </c>
      <c r="P6452" s="2">
        <v>1440</v>
      </c>
      <c r="Q6452" s="2">
        <v>1076.67</v>
      </c>
      <c r="R6452" s="2">
        <v>363.33</v>
      </c>
      <c r="S6452" t="s">
        <v>36</v>
      </c>
      <c r="T6452" t="s">
        <v>263</v>
      </c>
      <c r="U6452" t="s">
        <v>91</v>
      </c>
      <c r="V6452" t="s">
        <v>39</v>
      </c>
      <c r="W6452" t="s">
        <v>124</v>
      </c>
      <c r="X6452" t="s">
        <v>67</v>
      </c>
      <c r="Y6452" t="s">
        <v>42</v>
      </c>
      <c r="Z6452" t="s">
        <v>43</v>
      </c>
      <c r="AA6452" t="s">
        <v>44</v>
      </c>
      <c r="AB6452" t="s">
        <v>44</v>
      </c>
    </row>
    <row r="6453" spans="1:28" x14ac:dyDescent="0.25">
      <c r="A6453" t="s">
        <v>11230</v>
      </c>
      <c r="B6453" s="1">
        <v>45812</v>
      </c>
      <c r="C6453" t="s">
        <v>4307</v>
      </c>
      <c r="D6453" t="s">
        <v>4308</v>
      </c>
      <c r="E6453">
        <v>24</v>
      </c>
      <c r="F6453" t="s">
        <v>48</v>
      </c>
      <c r="G6453" t="s">
        <v>81</v>
      </c>
      <c r="H6453" t="s">
        <v>82</v>
      </c>
      <c r="I6453" t="s">
        <v>51</v>
      </c>
      <c r="J6453" t="s">
        <v>52</v>
      </c>
      <c r="K6453">
        <v>2</v>
      </c>
      <c r="L6453" s="2">
        <v>600</v>
      </c>
      <c r="M6453">
        <v>15</v>
      </c>
      <c r="N6453" s="2">
        <v>1200</v>
      </c>
      <c r="O6453" s="2">
        <v>180</v>
      </c>
      <c r="P6453" s="2">
        <v>1020</v>
      </c>
      <c r="Q6453" s="2">
        <v>750.52</v>
      </c>
      <c r="R6453" s="2">
        <v>269.48</v>
      </c>
      <c r="S6453" t="s">
        <v>64</v>
      </c>
      <c r="T6453" t="s">
        <v>290</v>
      </c>
      <c r="U6453" t="s">
        <v>291</v>
      </c>
      <c r="V6453" t="s">
        <v>39</v>
      </c>
      <c r="W6453" t="s">
        <v>124</v>
      </c>
      <c r="X6453" t="s">
        <v>41</v>
      </c>
      <c r="Y6453" t="s">
        <v>56</v>
      </c>
      <c r="Z6453" t="s">
        <v>43</v>
      </c>
      <c r="AA6453" t="s">
        <v>68</v>
      </c>
      <c r="AB6453" t="s">
        <v>44</v>
      </c>
    </row>
    <row r="6454" spans="1:28" x14ac:dyDescent="0.25">
      <c r="A6454" t="s">
        <v>11231</v>
      </c>
      <c r="B6454" s="1">
        <v>45812</v>
      </c>
      <c r="C6454" t="s">
        <v>6293</v>
      </c>
      <c r="D6454" t="s">
        <v>6294</v>
      </c>
      <c r="E6454">
        <v>18</v>
      </c>
      <c r="F6454" t="s">
        <v>31</v>
      </c>
      <c r="G6454" t="s">
        <v>227</v>
      </c>
      <c r="H6454" t="s">
        <v>228</v>
      </c>
      <c r="I6454" t="s">
        <v>74</v>
      </c>
      <c r="J6454" t="s">
        <v>75</v>
      </c>
      <c r="K6454">
        <v>2</v>
      </c>
      <c r="L6454" s="2">
        <v>1400</v>
      </c>
      <c r="M6454">
        <v>10</v>
      </c>
      <c r="N6454" s="2">
        <v>2800</v>
      </c>
      <c r="O6454" s="2">
        <v>280</v>
      </c>
      <c r="P6454" s="2">
        <v>2520</v>
      </c>
      <c r="Q6454" s="2">
        <v>1982.82</v>
      </c>
      <c r="R6454" s="2">
        <v>537.17999999999995</v>
      </c>
      <c r="S6454" t="s">
        <v>53</v>
      </c>
      <c r="T6454" t="s">
        <v>222</v>
      </c>
      <c r="U6454" t="s">
        <v>38</v>
      </c>
      <c r="V6454" t="s">
        <v>39</v>
      </c>
      <c r="W6454" t="s">
        <v>92</v>
      </c>
      <c r="X6454" t="s">
        <v>41</v>
      </c>
      <c r="Y6454" t="s">
        <v>56</v>
      </c>
      <c r="Z6454" t="s">
        <v>144</v>
      </c>
      <c r="AA6454" t="s">
        <v>44</v>
      </c>
      <c r="AB6454" t="s">
        <v>44</v>
      </c>
    </row>
    <row r="6455" spans="1:28" x14ac:dyDescent="0.25">
      <c r="A6455" t="s">
        <v>11232</v>
      </c>
      <c r="B6455" s="1">
        <v>45812</v>
      </c>
      <c r="C6455" t="s">
        <v>4385</v>
      </c>
      <c r="D6455" t="s">
        <v>4386</v>
      </c>
      <c r="E6455">
        <v>53</v>
      </c>
      <c r="F6455" t="s">
        <v>48</v>
      </c>
      <c r="G6455" t="s">
        <v>128</v>
      </c>
      <c r="H6455" t="s">
        <v>129</v>
      </c>
      <c r="I6455" t="s">
        <v>74</v>
      </c>
      <c r="J6455" t="s">
        <v>130</v>
      </c>
      <c r="K6455">
        <v>4</v>
      </c>
      <c r="L6455" s="2">
        <v>1700</v>
      </c>
      <c r="M6455">
        <v>20</v>
      </c>
      <c r="N6455" s="2">
        <v>6800</v>
      </c>
      <c r="O6455" s="2">
        <v>1360</v>
      </c>
      <c r="P6455" s="2">
        <v>5440</v>
      </c>
      <c r="Q6455" s="2">
        <v>4436.72</v>
      </c>
      <c r="R6455" s="2">
        <v>1003.28</v>
      </c>
      <c r="S6455" t="s">
        <v>53</v>
      </c>
      <c r="T6455" t="s">
        <v>578</v>
      </c>
      <c r="U6455" t="s">
        <v>579</v>
      </c>
      <c r="V6455" t="s">
        <v>39</v>
      </c>
      <c r="W6455" t="s">
        <v>83</v>
      </c>
      <c r="X6455" t="s">
        <v>67</v>
      </c>
      <c r="Y6455" t="s">
        <v>84</v>
      </c>
      <c r="Z6455" t="s">
        <v>43</v>
      </c>
      <c r="AA6455" t="s">
        <v>44</v>
      </c>
      <c r="AB6455" t="s">
        <v>44</v>
      </c>
    </row>
    <row r="6456" spans="1:28" x14ac:dyDescent="0.25">
      <c r="A6456" t="s">
        <v>11233</v>
      </c>
      <c r="B6456" s="1">
        <v>45812</v>
      </c>
      <c r="C6456" t="s">
        <v>6165</v>
      </c>
      <c r="D6456" t="s">
        <v>6166</v>
      </c>
      <c r="E6456">
        <v>41</v>
      </c>
      <c r="F6456" t="s">
        <v>31</v>
      </c>
      <c r="G6456" t="s">
        <v>188</v>
      </c>
      <c r="H6456" t="s">
        <v>189</v>
      </c>
      <c r="I6456" t="s">
        <v>34</v>
      </c>
      <c r="J6456" t="s">
        <v>190</v>
      </c>
      <c r="K6456">
        <v>3</v>
      </c>
      <c r="L6456" s="2">
        <v>1800</v>
      </c>
      <c r="M6456">
        <v>10</v>
      </c>
      <c r="N6456" s="2">
        <v>5400</v>
      </c>
      <c r="O6456" s="2">
        <v>540</v>
      </c>
      <c r="P6456" s="2">
        <v>4860</v>
      </c>
      <c r="Q6456" s="2">
        <v>3389.05</v>
      </c>
      <c r="R6456" s="2">
        <v>1470.95</v>
      </c>
      <c r="S6456" t="s">
        <v>53</v>
      </c>
      <c r="T6456" t="s">
        <v>114</v>
      </c>
      <c r="U6456" t="s">
        <v>115</v>
      </c>
      <c r="V6456" t="s">
        <v>39</v>
      </c>
      <c r="W6456" t="s">
        <v>124</v>
      </c>
      <c r="X6456" t="s">
        <v>41</v>
      </c>
      <c r="Y6456" t="s">
        <v>56</v>
      </c>
      <c r="Z6456" t="s">
        <v>43</v>
      </c>
      <c r="AA6456" t="s">
        <v>44</v>
      </c>
      <c r="AB6456" t="s">
        <v>44</v>
      </c>
    </row>
    <row r="6457" spans="1:28" x14ac:dyDescent="0.25">
      <c r="A6457" t="s">
        <v>11234</v>
      </c>
      <c r="B6457" s="1">
        <v>45812</v>
      </c>
      <c r="C6457" t="s">
        <v>2994</v>
      </c>
      <c r="D6457" t="s">
        <v>2995</v>
      </c>
      <c r="E6457">
        <v>21</v>
      </c>
      <c r="F6457" t="s">
        <v>31</v>
      </c>
      <c r="G6457" t="s">
        <v>212</v>
      </c>
      <c r="H6457" t="s">
        <v>213</v>
      </c>
      <c r="I6457" t="s">
        <v>51</v>
      </c>
      <c r="J6457" t="s">
        <v>52</v>
      </c>
      <c r="K6457">
        <v>1</v>
      </c>
      <c r="L6457" s="2">
        <v>400</v>
      </c>
      <c r="M6457">
        <v>10</v>
      </c>
      <c r="N6457" s="2">
        <v>400</v>
      </c>
      <c r="O6457" s="2">
        <v>40</v>
      </c>
      <c r="P6457" s="2">
        <v>360</v>
      </c>
      <c r="Q6457" s="2">
        <v>208.8</v>
      </c>
      <c r="R6457" s="2">
        <v>151.19999999999999</v>
      </c>
      <c r="S6457" t="s">
        <v>53</v>
      </c>
      <c r="T6457" t="s">
        <v>263</v>
      </c>
      <c r="U6457" t="s">
        <v>91</v>
      </c>
      <c r="V6457" t="s">
        <v>39</v>
      </c>
      <c r="W6457" t="s">
        <v>92</v>
      </c>
      <c r="X6457" t="s">
        <v>67</v>
      </c>
      <c r="Y6457" t="s">
        <v>56</v>
      </c>
      <c r="Z6457" t="s">
        <v>43</v>
      </c>
      <c r="AA6457" t="s">
        <v>44</v>
      </c>
      <c r="AB6457" t="s">
        <v>44</v>
      </c>
    </row>
    <row r="6458" spans="1:28" x14ac:dyDescent="0.25">
      <c r="A6458" t="s">
        <v>11235</v>
      </c>
      <c r="B6458" s="1">
        <v>45812</v>
      </c>
      <c r="C6458" t="s">
        <v>4745</v>
      </c>
      <c r="D6458" t="s">
        <v>4746</v>
      </c>
      <c r="E6458">
        <v>36</v>
      </c>
      <c r="F6458" t="s">
        <v>48</v>
      </c>
      <c r="G6458" t="s">
        <v>88</v>
      </c>
      <c r="H6458" t="s">
        <v>89</v>
      </c>
      <c r="I6458" t="s">
        <v>62</v>
      </c>
      <c r="J6458" t="s">
        <v>63</v>
      </c>
      <c r="K6458">
        <v>3</v>
      </c>
      <c r="L6458" s="2">
        <v>4200</v>
      </c>
      <c r="M6458">
        <v>15</v>
      </c>
      <c r="N6458" s="2">
        <v>12600</v>
      </c>
      <c r="O6458" s="2">
        <v>1890</v>
      </c>
      <c r="P6458" s="2">
        <v>10710</v>
      </c>
      <c r="Q6458" s="2">
        <v>8351.98</v>
      </c>
      <c r="R6458" s="2">
        <v>2358.02</v>
      </c>
      <c r="S6458" t="s">
        <v>53</v>
      </c>
      <c r="T6458" t="s">
        <v>96</v>
      </c>
      <c r="U6458" t="s">
        <v>96</v>
      </c>
      <c r="V6458" t="s">
        <v>39</v>
      </c>
      <c r="W6458" t="s">
        <v>92</v>
      </c>
      <c r="X6458" t="s">
        <v>67</v>
      </c>
      <c r="Y6458" t="s">
        <v>42</v>
      </c>
      <c r="Z6458" t="s">
        <v>43</v>
      </c>
      <c r="AA6458" t="s">
        <v>44</v>
      </c>
      <c r="AB6458" t="s">
        <v>44</v>
      </c>
    </row>
    <row r="6459" spans="1:28" x14ac:dyDescent="0.25">
      <c r="A6459" t="s">
        <v>11236</v>
      </c>
      <c r="B6459" s="1">
        <v>45813</v>
      </c>
      <c r="C6459" t="s">
        <v>11237</v>
      </c>
      <c r="D6459" t="s">
        <v>11238</v>
      </c>
      <c r="E6459">
        <v>32</v>
      </c>
      <c r="F6459" t="s">
        <v>48</v>
      </c>
      <c r="G6459" t="s">
        <v>298</v>
      </c>
      <c r="H6459" t="s">
        <v>299</v>
      </c>
      <c r="I6459" t="s">
        <v>103</v>
      </c>
      <c r="J6459" t="s">
        <v>104</v>
      </c>
      <c r="K6459">
        <v>4</v>
      </c>
      <c r="L6459" s="2">
        <v>700</v>
      </c>
      <c r="M6459">
        <v>25</v>
      </c>
      <c r="N6459" s="2">
        <v>2800</v>
      </c>
      <c r="O6459" s="2">
        <v>700</v>
      </c>
      <c r="P6459" s="2">
        <v>2100</v>
      </c>
      <c r="Q6459" s="2">
        <v>1492.49</v>
      </c>
      <c r="R6459" s="2">
        <v>607.51</v>
      </c>
      <c r="S6459" t="s">
        <v>64</v>
      </c>
      <c r="T6459" t="s">
        <v>275</v>
      </c>
      <c r="U6459" t="s">
        <v>123</v>
      </c>
      <c r="V6459" t="s">
        <v>39</v>
      </c>
      <c r="W6459" t="s">
        <v>66</v>
      </c>
      <c r="X6459" t="s">
        <v>97</v>
      </c>
      <c r="Y6459" t="s">
        <v>56</v>
      </c>
      <c r="Z6459" t="s">
        <v>43</v>
      </c>
      <c r="AA6459" t="s">
        <v>44</v>
      </c>
      <c r="AB6459" t="s">
        <v>44</v>
      </c>
    </row>
    <row r="6460" spans="1:28" x14ac:dyDescent="0.25">
      <c r="A6460" t="s">
        <v>11239</v>
      </c>
      <c r="B6460" s="1">
        <v>45813</v>
      </c>
      <c r="C6460" t="s">
        <v>6642</v>
      </c>
      <c r="D6460" t="s">
        <v>6643</v>
      </c>
      <c r="E6460">
        <v>45</v>
      </c>
      <c r="F6460" t="s">
        <v>31</v>
      </c>
      <c r="G6460" t="s">
        <v>148</v>
      </c>
      <c r="H6460" t="s">
        <v>149</v>
      </c>
      <c r="I6460" t="s">
        <v>74</v>
      </c>
      <c r="J6460" t="s">
        <v>130</v>
      </c>
      <c r="K6460">
        <v>1</v>
      </c>
      <c r="L6460" s="2">
        <v>3500</v>
      </c>
      <c r="M6460">
        <v>0</v>
      </c>
      <c r="N6460" s="2">
        <v>3500</v>
      </c>
      <c r="O6460" s="2">
        <v>0</v>
      </c>
      <c r="P6460" s="2">
        <v>3500</v>
      </c>
      <c r="Q6460" s="2">
        <v>2249.92</v>
      </c>
      <c r="R6460" s="2">
        <v>1250.08</v>
      </c>
      <c r="S6460" t="s">
        <v>53</v>
      </c>
      <c r="T6460" t="s">
        <v>263</v>
      </c>
      <c r="U6460" t="s">
        <v>91</v>
      </c>
      <c r="V6460" t="s">
        <v>39</v>
      </c>
      <c r="W6460" t="s">
        <v>83</v>
      </c>
      <c r="X6460" t="s">
        <v>41</v>
      </c>
      <c r="Y6460" t="s">
        <v>56</v>
      </c>
      <c r="Z6460" t="s">
        <v>43</v>
      </c>
      <c r="AA6460" t="s">
        <v>44</v>
      </c>
      <c r="AB6460" t="s">
        <v>44</v>
      </c>
    </row>
    <row r="6461" spans="1:28" x14ac:dyDescent="0.25">
      <c r="A6461" t="s">
        <v>11240</v>
      </c>
      <c r="B6461" s="1">
        <v>45813</v>
      </c>
      <c r="C6461" t="s">
        <v>1063</v>
      </c>
      <c r="D6461" t="s">
        <v>1064</v>
      </c>
      <c r="E6461">
        <v>56</v>
      </c>
      <c r="F6461" t="s">
        <v>111</v>
      </c>
      <c r="G6461" t="s">
        <v>72</v>
      </c>
      <c r="H6461" t="s">
        <v>73</v>
      </c>
      <c r="I6461" t="s">
        <v>74</v>
      </c>
      <c r="J6461" t="s">
        <v>75</v>
      </c>
      <c r="K6461">
        <v>2</v>
      </c>
      <c r="L6461" s="2">
        <v>2200</v>
      </c>
      <c r="M6461">
        <v>10</v>
      </c>
      <c r="N6461" s="2">
        <v>4400</v>
      </c>
      <c r="O6461" s="2">
        <v>440</v>
      </c>
      <c r="P6461" s="2">
        <v>3960</v>
      </c>
      <c r="Q6461" s="2">
        <v>2741.34</v>
      </c>
      <c r="R6461" s="2">
        <v>1218.6600000000001</v>
      </c>
      <c r="S6461" t="s">
        <v>53</v>
      </c>
      <c r="T6461" t="s">
        <v>153</v>
      </c>
      <c r="U6461" t="s">
        <v>154</v>
      </c>
      <c r="V6461" t="s">
        <v>39</v>
      </c>
      <c r="W6461" t="s">
        <v>124</v>
      </c>
      <c r="X6461" t="s">
        <v>67</v>
      </c>
      <c r="Y6461" t="s">
        <v>56</v>
      </c>
      <c r="Z6461" t="s">
        <v>43</v>
      </c>
      <c r="AA6461" t="s">
        <v>44</v>
      </c>
      <c r="AB6461" t="s">
        <v>44</v>
      </c>
    </row>
    <row r="6462" spans="1:28" x14ac:dyDescent="0.25">
      <c r="A6462" t="s">
        <v>11241</v>
      </c>
      <c r="B6462" s="1">
        <v>45813</v>
      </c>
      <c r="C6462" t="s">
        <v>4152</v>
      </c>
      <c r="D6462" t="s">
        <v>4153</v>
      </c>
      <c r="E6462">
        <v>23</v>
      </c>
      <c r="F6462" t="s">
        <v>48</v>
      </c>
      <c r="G6462" t="s">
        <v>60</v>
      </c>
      <c r="H6462" t="s">
        <v>61</v>
      </c>
      <c r="I6462" t="s">
        <v>62</v>
      </c>
      <c r="J6462" t="s">
        <v>63</v>
      </c>
      <c r="K6462">
        <v>1</v>
      </c>
      <c r="L6462" s="2">
        <v>3500</v>
      </c>
      <c r="M6462">
        <v>5</v>
      </c>
      <c r="N6462" s="2">
        <v>3500</v>
      </c>
      <c r="O6462" s="2">
        <v>175</v>
      </c>
      <c r="P6462" s="2">
        <v>3325</v>
      </c>
      <c r="Q6462" s="2">
        <v>2460.9899999999998</v>
      </c>
      <c r="R6462" s="2">
        <v>864.01</v>
      </c>
      <c r="S6462" t="s">
        <v>36</v>
      </c>
      <c r="T6462" t="s">
        <v>407</v>
      </c>
      <c r="U6462" t="s">
        <v>408</v>
      </c>
      <c r="V6462" t="s">
        <v>39</v>
      </c>
      <c r="W6462" t="s">
        <v>40</v>
      </c>
      <c r="X6462" t="s">
        <v>41</v>
      </c>
      <c r="Y6462" t="s">
        <v>56</v>
      </c>
      <c r="Z6462" t="s">
        <v>43</v>
      </c>
      <c r="AA6462" t="s">
        <v>44</v>
      </c>
      <c r="AB6462" t="s">
        <v>44</v>
      </c>
    </row>
    <row r="6463" spans="1:28" x14ac:dyDescent="0.25">
      <c r="A6463" t="s">
        <v>11242</v>
      </c>
      <c r="B6463" s="1">
        <v>45813</v>
      </c>
      <c r="C6463" t="s">
        <v>416</v>
      </c>
      <c r="D6463" t="s">
        <v>417</v>
      </c>
      <c r="E6463">
        <v>24</v>
      </c>
      <c r="F6463" t="s">
        <v>31</v>
      </c>
      <c r="G6463" t="s">
        <v>197</v>
      </c>
      <c r="H6463" t="s">
        <v>198</v>
      </c>
      <c r="I6463" t="s">
        <v>74</v>
      </c>
      <c r="J6463" t="s">
        <v>75</v>
      </c>
      <c r="K6463">
        <v>6</v>
      </c>
      <c r="L6463" s="2">
        <v>2600</v>
      </c>
      <c r="M6463">
        <v>15</v>
      </c>
      <c r="N6463" s="2">
        <v>15600</v>
      </c>
      <c r="O6463" s="2">
        <v>2340</v>
      </c>
      <c r="P6463" s="2">
        <v>13260</v>
      </c>
      <c r="Q6463" s="2">
        <v>9526.7800000000007</v>
      </c>
      <c r="R6463" s="2">
        <v>3733.22</v>
      </c>
      <c r="S6463" t="s">
        <v>53</v>
      </c>
      <c r="T6463" t="s">
        <v>398</v>
      </c>
      <c r="U6463" t="s">
        <v>399</v>
      </c>
      <c r="V6463" t="s">
        <v>39</v>
      </c>
      <c r="W6463" t="s">
        <v>92</v>
      </c>
      <c r="X6463" t="s">
        <v>97</v>
      </c>
      <c r="Y6463" t="s">
        <v>56</v>
      </c>
      <c r="Z6463" t="s">
        <v>508</v>
      </c>
      <c r="AA6463" t="s">
        <v>44</v>
      </c>
      <c r="AB6463" t="s">
        <v>44</v>
      </c>
    </row>
    <row r="6464" spans="1:28" x14ac:dyDescent="0.25">
      <c r="A6464" t="s">
        <v>11243</v>
      </c>
      <c r="B6464" s="1">
        <v>45813</v>
      </c>
      <c r="C6464" t="s">
        <v>3594</v>
      </c>
      <c r="D6464" t="s">
        <v>3595</v>
      </c>
      <c r="E6464">
        <v>30</v>
      </c>
      <c r="F6464" t="s">
        <v>48</v>
      </c>
      <c r="G6464" t="s">
        <v>141</v>
      </c>
      <c r="H6464" t="s">
        <v>142</v>
      </c>
      <c r="I6464" t="s">
        <v>74</v>
      </c>
      <c r="J6464" t="s">
        <v>143</v>
      </c>
      <c r="K6464">
        <v>2</v>
      </c>
      <c r="L6464" s="2">
        <v>900</v>
      </c>
      <c r="M6464">
        <v>5</v>
      </c>
      <c r="N6464" s="2">
        <v>1800</v>
      </c>
      <c r="O6464" s="2">
        <v>90</v>
      </c>
      <c r="P6464" s="2">
        <v>1710</v>
      </c>
      <c r="Q6464" s="2">
        <v>1400.05</v>
      </c>
      <c r="R6464" s="2">
        <v>309.95</v>
      </c>
      <c r="S6464" t="s">
        <v>53</v>
      </c>
      <c r="T6464" t="s">
        <v>114</v>
      </c>
      <c r="U6464" t="s">
        <v>115</v>
      </c>
      <c r="V6464" t="s">
        <v>39</v>
      </c>
      <c r="W6464" t="s">
        <v>83</v>
      </c>
      <c r="X6464" t="s">
        <v>97</v>
      </c>
      <c r="Y6464" t="s">
        <v>42</v>
      </c>
      <c r="Z6464" t="s">
        <v>43</v>
      </c>
      <c r="AA6464" t="s">
        <v>44</v>
      </c>
      <c r="AB6464" t="s">
        <v>44</v>
      </c>
    </row>
    <row r="6465" spans="1:28" x14ac:dyDescent="0.25">
      <c r="A6465" t="s">
        <v>11244</v>
      </c>
      <c r="B6465" s="1">
        <v>45813</v>
      </c>
      <c r="C6465" t="s">
        <v>7236</v>
      </c>
      <c r="D6465" t="s">
        <v>7237</v>
      </c>
      <c r="E6465">
        <v>50</v>
      </c>
      <c r="F6465" t="s">
        <v>31</v>
      </c>
      <c r="G6465" t="s">
        <v>72</v>
      </c>
      <c r="H6465" t="s">
        <v>73</v>
      </c>
      <c r="I6465" t="s">
        <v>74</v>
      </c>
      <c r="J6465" t="s">
        <v>75</v>
      </c>
      <c r="K6465">
        <v>2</v>
      </c>
      <c r="L6465" s="2">
        <v>2200</v>
      </c>
      <c r="M6465">
        <v>15</v>
      </c>
      <c r="N6465" s="2">
        <v>4400</v>
      </c>
      <c r="O6465" s="2">
        <v>660</v>
      </c>
      <c r="P6465" s="2">
        <v>3740</v>
      </c>
      <c r="Q6465" s="2">
        <v>2091.16</v>
      </c>
      <c r="R6465" s="2">
        <v>1648.84</v>
      </c>
      <c r="S6465" t="s">
        <v>53</v>
      </c>
      <c r="T6465" t="s">
        <v>122</v>
      </c>
      <c r="U6465" t="s">
        <v>123</v>
      </c>
      <c r="V6465" t="s">
        <v>39</v>
      </c>
      <c r="W6465" t="s">
        <v>83</v>
      </c>
      <c r="X6465" t="s">
        <v>97</v>
      </c>
      <c r="Y6465" t="s">
        <v>42</v>
      </c>
      <c r="Z6465" t="s">
        <v>43</v>
      </c>
      <c r="AA6465" t="s">
        <v>44</v>
      </c>
      <c r="AB6465" t="s">
        <v>44</v>
      </c>
    </row>
    <row r="6466" spans="1:28" x14ac:dyDescent="0.25">
      <c r="A6466" t="s">
        <v>11245</v>
      </c>
      <c r="B6466" s="1">
        <v>45813</v>
      </c>
      <c r="C6466" t="s">
        <v>10992</v>
      </c>
      <c r="D6466" t="s">
        <v>10993</v>
      </c>
      <c r="E6466">
        <v>52</v>
      </c>
      <c r="F6466" t="s">
        <v>31</v>
      </c>
      <c r="G6466" t="s">
        <v>344</v>
      </c>
      <c r="H6466" t="s">
        <v>345</v>
      </c>
      <c r="I6466" t="s">
        <v>34</v>
      </c>
      <c r="J6466" t="s">
        <v>121</v>
      </c>
      <c r="K6466">
        <v>3</v>
      </c>
      <c r="L6466" s="2">
        <v>1600</v>
      </c>
      <c r="M6466">
        <v>10</v>
      </c>
      <c r="N6466" s="2">
        <v>4800</v>
      </c>
      <c r="O6466" s="2">
        <v>480</v>
      </c>
      <c r="P6466" s="2">
        <v>4320</v>
      </c>
      <c r="Q6466" s="2">
        <v>3021.73</v>
      </c>
      <c r="R6466" s="2">
        <v>1298.27</v>
      </c>
      <c r="S6466" t="s">
        <v>53</v>
      </c>
      <c r="T6466" t="s">
        <v>76</v>
      </c>
      <c r="U6466" t="s">
        <v>77</v>
      </c>
      <c r="V6466" t="s">
        <v>39</v>
      </c>
      <c r="W6466" t="s">
        <v>83</v>
      </c>
      <c r="X6466" t="s">
        <v>97</v>
      </c>
      <c r="Y6466" t="s">
        <v>42</v>
      </c>
      <c r="Z6466" t="s">
        <v>43</v>
      </c>
      <c r="AA6466" t="s">
        <v>44</v>
      </c>
      <c r="AB6466" t="s">
        <v>44</v>
      </c>
    </row>
    <row r="6467" spans="1:28" x14ac:dyDescent="0.25">
      <c r="A6467" t="s">
        <v>11246</v>
      </c>
      <c r="B6467" s="1">
        <v>45813</v>
      </c>
      <c r="C6467" t="s">
        <v>11247</v>
      </c>
      <c r="D6467" t="s">
        <v>11248</v>
      </c>
      <c r="E6467">
        <v>42</v>
      </c>
      <c r="F6467" t="s">
        <v>111</v>
      </c>
      <c r="G6467" t="s">
        <v>81</v>
      </c>
      <c r="H6467" t="s">
        <v>82</v>
      </c>
      <c r="I6467" t="s">
        <v>51</v>
      </c>
      <c r="J6467" t="s">
        <v>52</v>
      </c>
      <c r="K6467">
        <v>2</v>
      </c>
      <c r="L6467" s="2">
        <v>600</v>
      </c>
      <c r="M6467">
        <v>25</v>
      </c>
      <c r="N6467" s="2">
        <v>1200</v>
      </c>
      <c r="O6467" s="2">
        <v>300</v>
      </c>
      <c r="P6467" s="2">
        <v>900</v>
      </c>
      <c r="Q6467" s="2">
        <v>646.22</v>
      </c>
      <c r="R6467" s="2">
        <v>253.78</v>
      </c>
      <c r="S6467" t="s">
        <v>53</v>
      </c>
      <c r="T6467" t="s">
        <v>263</v>
      </c>
      <c r="U6467" t="s">
        <v>91</v>
      </c>
      <c r="V6467" t="s">
        <v>39</v>
      </c>
      <c r="W6467" t="s">
        <v>92</v>
      </c>
      <c r="X6467" t="s">
        <v>97</v>
      </c>
      <c r="Y6467" t="s">
        <v>56</v>
      </c>
      <c r="Z6467" t="s">
        <v>508</v>
      </c>
      <c r="AA6467" t="s">
        <v>44</v>
      </c>
      <c r="AB6467" t="s">
        <v>44</v>
      </c>
    </row>
    <row r="6468" spans="1:28" x14ac:dyDescent="0.25">
      <c r="A6468" t="s">
        <v>11249</v>
      </c>
      <c r="B6468" s="1">
        <v>45813</v>
      </c>
      <c r="C6468" t="s">
        <v>10733</v>
      </c>
      <c r="D6468" t="s">
        <v>10734</v>
      </c>
      <c r="E6468">
        <v>22</v>
      </c>
      <c r="F6468" t="s">
        <v>48</v>
      </c>
      <c r="G6468" t="s">
        <v>60</v>
      </c>
      <c r="H6468" t="s">
        <v>61</v>
      </c>
      <c r="I6468" t="s">
        <v>62</v>
      </c>
      <c r="J6468" t="s">
        <v>63</v>
      </c>
      <c r="K6468">
        <v>6</v>
      </c>
      <c r="L6468" s="2">
        <v>3500</v>
      </c>
      <c r="M6468">
        <v>5</v>
      </c>
      <c r="N6468" s="2">
        <v>21000</v>
      </c>
      <c r="O6468" s="2">
        <v>1050</v>
      </c>
      <c r="P6468" s="2">
        <v>19950</v>
      </c>
      <c r="Q6468" s="2">
        <v>11043.24</v>
      </c>
      <c r="R6468" s="2">
        <v>8906.76</v>
      </c>
      <c r="S6468" t="s">
        <v>36</v>
      </c>
      <c r="T6468" t="s">
        <v>122</v>
      </c>
      <c r="U6468" t="s">
        <v>123</v>
      </c>
      <c r="V6468" t="s">
        <v>39</v>
      </c>
      <c r="W6468" t="s">
        <v>137</v>
      </c>
      <c r="X6468" t="s">
        <v>97</v>
      </c>
      <c r="Y6468" t="s">
        <v>56</v>
      </c>
      <c r="Z6468" t="s">
        <v>107</v>
      </c>
      <c r="AA6468" t="s">
        <v>44</v>
      </c>
      <c r="AB6468" t="s">
        <v>44</v>
      </c>
    </row>
    <row r="6469" spans="1:28" x14ac:dyDescent="0.25">
      <c r="A6469" t="s">
        <v>11250</v>
      </c>
      <c r="B6469" s="1">
        <v>45813</v>
      </c>
      <c r="C6469" t="s">
        <v>5113</v>
      </c>
      <c r="D6469" t="s">
        <v>5114</v>
      </c>
      <c r="E6469">
        <v>21</v>
      </c>
      <c r="F6469" t="s">
        <v>31</v>
      </c>
      <c r="G6469" t="s">
        <v>298</v>
      </c>
      <c r="H6469" t="s">
        <v>299</v>
      </c>
      <c r="I6469" t="s">
        <v>103</v>
      </c>
      <c r="J6469" t="s">
        <v>104</v>
      </c>
      <c r="K6469">
        <v>5</v>
      </c>
      <c r="L6469" s="2">
        <v>700</v>
      </c>
      <c r="M6469">
        <v>5</v>
      </c>
      <c r="N6469" s="2">
        <v>3500</v>
      </c>
      <c r="O6469" s="2">
        <v>175</v>
      </c>
      <c r="P6469" s="2">
        <v>3325</v>
      </c>
      <c r="Q6469" s="2">
        <v>1867.53</v>
      </c>
      <c r="R6469" s="2">
        <v>1457.47</v>
      </c>
      <c r="S6469" t="s">
        <v>64</v>
      </c>
      <c r="T6469" t="s">
        <v>54</v>
      </c>
      <c r="U6469" t="s">
        <v>55</v>
      </c>
      <c r="V6469" t="s">
        <v>39</v>
      </c>
      <c r="W6469" t="s">
        <v>92</v>
      </c>
      <c r="X6469" t="s">
        <v>97</v>
      </c>
      <c r="Y6469" t="s">
        <v>56</v>
      </c>
      <c r="Z6469" t="s">
        <v>43</v>
      </c>
      <c r="AA6469" t="s">
        <v>44</v>
      </c>
      <c r="AB6469" t="s">
        <v>44</v>
      </c>
    </row>
    <row r="6470" spans="1:28" x14ac:dyDescent="0.25">
      <c r="A6470" t="s">
        <v>11251</v>
      </c>
      <c r="B6470" s="1">
        <v>45813</v>
      </c>
      <c r="C6470" t="s">
        <v>11252</v>
      </c>
      <c r="D6470" t="s">
        <v>11253</v>
      </c>
      <c r="E6470">
        <v>38</v>
      </c>
      <c r="F6470" t="s">
        <v>31</v>
      </c>
      <c r="G6470" t="s">
        <v>101</v>
      </c>
      <c r="H6470" t="s">
        <v>102</v>
      </c>
      <c r="I6470" t="s">
        <v>103</v>
      </c>
      <c r="J6470" t="s">
        <v>104</v>
      </c>
      <c r="K6470">
        <v>4</v>
      </c>
      <c r="L6470" s="2">
        <v>1800</v>
      </c>
      <c r="M6470">
        <v>10</v>
      </c>
      <c r="N6470" s="2">
        <v>7200</v>
      </c>
      <c r="O6470" s="2">
        <v>720</v>
      </c>
      <c r="P6470" s="2">
        <v>6480</v>
      </c>
      <c r="Q6470" s="2">
        <v>4681.18</v>
      </c>
      <c r="R6470" s="2">
        <v>1798.82</v>
      </c>
      <c r="S6470" t="s">
        <v>53</v>
      </c>
      <c r="T6470" t="s">
        <v>76</v>
      </c>
      <c r="U6470" t="s">
        <v>77</v>
      </c>
      <c r="V6470" t="s">
        <v>39</v>
      </c>
      <c r="W6470" t="s">
        <v>83</v>
      </c>
      <c r="X6470" t="s">
        <v>97</v>
      </c>
      <c r="Y6470" t="s">
        <v>56</v>
      </c>
      <c r="Z6470" t="s">
        <v>43</v>
      </c>
      <c r="AA6470" t="s">
        <v>44</v>
      </c>
      <c r="AB6470" t="s">
        <v>44</v>
      </c>
    </row>
    <row r="6471" spans="1:28" x14ac:dyDescent="0.25">
      <c r="A6471" t="s">
        <v>11254</v>
      </c>
      <c r="B6471" s="1">
        <v>45814</v>
      </c>
      <c r="C6471" t="s">
        <v>8624</v>
      </c>
      <c r="D6471" t="s">
        <v>8625</v>
      </c>
      <c r="E6471">
        <v>48</v>
      </c>
      <c r="F6471" t="s">
        <v>31</v>
      </c>
      <c r="G6471" t="s">
        <v>158</v>
      </c>
      <c r="H6471" t="s">
        <v>159</v>
      </c>
      <c r="I6471" t="s">
        <v>51</v>
      </c>
      <c r="J6471" t="s">
        <v>52</v>
      </c>
      <c r="K6471">
        <v>1</v>
      </c>
      <c r="L6471" s="2">
        <v>650</v>
      </c>
      <c r="M6471">
        <v>0</v>
      </c>
      <c r="N6471" s="2">
        <v>650</v>
      </c>
      <c r="O6471" s="2">
        <v>0</v>
      </c>
      <c r="P6471" s="2">
        <v>650</v>
      </c>
      <c r="Q6471" s="2">
        <v>375.31</v>
      </c>
      <c r="R6471" s="2">
        <v>274.69</v>
      </c>
      <c r="S6471" t="s">
        <v>53</v>
      </c>
      <c r="T6471" t="s">
        <v>122</v>
      </c>
      <c r="U6471" t="s">
        <v>123</v>
      </c>
      <c r="V6471" t="s">
        <v>39</v>
      </c>
      <c r="W6471" t="s">
        <v>137</v>
      </c>
      <c r="X6471" t="s">
        <v>41</v>
      </c>
      <c r="Y6471" t="s">
        <v>56</v>
      </c>
      <c r="Z6471" t="s">
        <v>144</v>
      </c>
      <c r="AA6471" t="s">
        <v>44</v>
      </c>
      <c r="AB6471" t="s">
        <v>44</v>
      </c>
    </row>
    <row r="6472" spans="1:28" x14ac:dyDescent="0.25">
      <c r="A6472" t="s">
        <v>11255</v>
      </c>
      <c r="B6472" s="1">
        <v>45814</v>
      </c>
      <c r="C6472" t="s">
        <v>845</v>
      </c>
      <c r="D6472" t="s">
        <v>846</v>
      </c>
      <c r="E6472">
        <v>18</v>
      </c>
      <c r="F6472" t="s">
        <v>31</v>
      </c>
      <c r="G6472" t="s">
        <v>344</v>
      </c>
      <c r="H6472" t="s">
        <v>345</v>
      </c>
      <c r="I6472" t="s">
        <v>34</v>
      </c>
      <c r="J6472" t="s">
        <v>121</v>
      </c>
      <c r="K6472">
        <v>1</v>
      </c>
      <c r="L6472" s="2">
        <v>1600</v>
      </c>
      <c r="M6472">
        <v>25</v>
      </c>
      <c r="N6472" s="2">
        <v>1600</v>
      </c>
      <c r="O6472" s="2">
        <v>400</v>
      </c>
      <c r="P6472" s="2">
        <v>1200</v>
      </c>
      <c r="Q6472" s="2">
        <v>816.66</v>
      </c>
      <c r="R6472" s="2">
        <v>383.34</v>
      </c>
      <c r="S6472" t="s">
        <v>64</v>
      </c>
      <c r="T6472" t="s">
        <v>290</v>
      </c>
      <c r="U6472" t="s">
        <v>291</v>
      </c>
      <c r="V6472" t="s">
        <v>39</v>
      </c>
      <c r="W6472" t="s">
        <v>124</v>
      </c>
      <c r="X6472" t="s">
        <v>67</v>
      </c>
      <c r="Y6472" t="s">
        <v>56</v>
      </c>
      <c r="Z6472" t="s">
        <v>43</v>
      </c>
      <c r="AA6472" t="s">
        <v>44</v>
      </c>
      <c r="AB6472" t="s">
        <v>44</v>
      </c>
    </row>
    <row r="6473" spans="1:28" x14ac:dyDescent="0.25">
      <c r="A6473" t="s">
        <v>11256</v>
      </c>
      <c r="B6473" s="1">
        <v>45814</v>
      </c>
      <c r="C6473" t="s">
        <v>1918</v>
      </c>
      <c r="D6473" t="s">
        <v>1919</v>
      </c>
      <c r="E6473">
        <v>22</v>
      </c>
      <c r="F6473" t="s">
        <v>31</v>
      </c>
      <c r="G6473" t="s">
        <v>285</v>
      </c>
      <c r="H6473" t="s">
        <v>286</v>
      </c>
      <c r="I6473" t="s">
        <v>34</v>
      </c>
      <c r="J6473" t="s">
        <v>121</v>
      </c>
      <c r="K6473">
        <v>3</v>
      </c>
      <c r="L6473" s="2">
        <v>3200</v>
      </c>
      <c r="M6473">
        <v>5</v>
      </c>
      <c r="N6473" s="2">
        <v>9600</v>
      </c>
      <c r="O6473" s="2">
        <v>480</v>
      </c>
      <c r="P6473" s="2">
        <v>9120</v>
      </c>
      <c r="Q6473" s="2">
        <v>5299.99</v>
      </c>
      <c r="R6473" s="2">
        <v>3820.01</v>
      </c>
      <c r="S6473" t="s">
        <v>53</v>
      </c>
      <c r="T6473" t="s">
        <v>114</v>
      </c>
      <c r="U6473" t="s">
        <v>115</v>
      </c>
      <c r="V6473" t="s">
        <v>39</v>
      </c>
      <c r="W6473" t="s">
        <v>66</v>
      </c>
      <c r="X6473" t="s">
        <v>41</v>
      </c>
      <c r="Y6473" t="s">
        <v>56</v>
      </c>
      <c r="Z6473" t="s">
        <v>43</v>
      </c>
      <c r="AA6473" t="s">
        <v>44</v>
      </c>
      <c r="AB6473" t="s">
        <v>44</v>
      </c>
    </row>
    <row r="6474" spans="1:28" x14ac:dyDescent="0.25">
      <c r="A6474" t="s">
        <v>11257</v>
      </c>
      <c r="B6474" s="1">
        <v>45814</v>
      </c>
      <c r="C6474" t="s">
        <v>5834</v>
      </c>
      <c r="D6474" t="s">
        <v>5835</v>
      </c>
      <c r="E6474">
        <v>43</v>
      </c>
      <c r="F6474" t="s">
        <v>48</v>
      </c>
      <c r="G6474" t="s">
        <v>217</v>
      </c>
      <c r="H6474" t="s">
        <v>218</v>
      </c>
      <c r="I6474" t="s">
        <v>34</v>
      </c>
      <c r="J6474" t="s">
        <v>130</v>
      </c>
      <c r="K6474">
        <v>1</v>
      </c>
      <c r="L6474" s="2">
        <v>28000</v>
      </c>
      <c r="M6474">
        <v>15</v>
      </c>
      <c r="N6474" s="2">
        <v>28000</v>
      </c>
      <c r="O6474" s="2">
        <v>4200</v>
      </c>
      <c r="P6474" s="2">
        <v>23800</v>
      </c>
      <c r="Q6474" s="2">
        <v>18084.68</v>
      </c>
      <c r="R6474" s="2">
        <v>5715.32</v>
      </c>
      <c r="S6474" t="s">
        <v>53</v>
      </c>
      <c r="T6474" t="s">
        <v>105</v>
      </c>
      <c r="U6474" t="s">
        <v>106</v>
      </c>
      <c r="V6474" t="s">
        <v>39</v>
      </c>
      <c r="W6474" t="s">
        <v>124</v>
      </c>
      <c r="X6474" t="s">
        <v>97</v>
      </c>
      <c r="Y6474" t="s">
        <v>56</v>
      </c>
      <c r="Z6474" t="s">
        <v>508</v>
      </c>
      <c r="AA6474" t="s">
        <v>44</v>
      </c>
      <c r="AB6474" t="s">
        <v>44</v>
      </c>
    </row>
    <row r="6475" spans="1:28" x14ac:dyDescent="0.25">
      <c r="A6475" t="s">
        <v>11258</v>
      </c>
      <c r="B6475" s="1">
        <v>45814</v>
      </c>
      <c r="C6475" t="s">
        <v>3948</v>
      </c>
      <c r="D6475" t="s">
        <v>3949</v>
      </c>
      <c r="E6475">
        <v>42</v>
      </c>
      <c r="F6475" t="s">
        <v>48</v>
      </c>
      <c r="G6475" t="s">
        <v>436</v>
      </c>
      <c r="H6475" t="s">
        <v>437</v>
      </c>
      <c r="I6475" t="s">
        <v>74</v>
      </c>
      <c r="J6475" t="s">
        <v>190</v>
      </c>
      <c r="K6475">
        <v>3</v>
      </c>
      <c r="L6475" s="2">
        <v>1800</v>
      </c>
      <c r="M6475">
        <v>20</v>
      </c>
      <c r="N6475" s="2">
        <v>5400</v>
      </c>
      <c r="O6475" s="2">
        <v>1080</v>
      </c>
      <c r="P6475" s="2">
        <v>4320</v>
      </c>
      <c r="Q6475" s="2">
        <v>2434.66</v>
      </c>
      <c r="R6475" s="2">
        <v>1885.34</v>
      </c>
      <c r="S6475" t="s">
        <v>53</v>
      </c>
      <c r="T6475" t="s">
        <v>136</v>
      </c>
      <c r="U6475" t="s">
        <v>38</v>
      </c>
      <c r="V6475" t="s">
        <v>39</v>
      </c>
      <c r="W6475" t="s">
        <v>66</v>
      </c>
      <c r="X6475" t="s">
        <v>67</v>
      </c>
      <c r="Y6475" t="s">
        <v>56</v>
      </c>
      <c r="Z6475" t="s">
        <v>43</v>
      </c>
      <c r="AA6475" t="s">
        <v>44</v>
      </c>
      <c r="AB6475" t="s">
        <v>44</v>
      </c>
    </row>
    <row r="6476" spans="1:28" x14ac:dyDescent="0.25">
      <c r="A6476" t="s">
        <v>11259</v>
      </c>
      <c r="B6476" s="1">
        <v>45814</v>
      </c>
      <c r="C6476" t="s">
        <v>4247</v>
      </c>
      <c r="D6476" t="s">
        <v>4248</v>
      </c>
      <c r="E6476">
        <v>45</v>
      </c>
      <c r="F6476" t="s">
        <v>111</v>
      </c>
      <c r="G6476" t="s">
        <v>101</v>
      </c>
      <c r="H6476" t="s">
        <v>102</v>
      </c>
      <c r="I6476" t="s">
        <v>103</v>
      </c>
      <c r="J6476" t="s">
        <v>104</v>
      </c>
      <c r="K6476">
        <v>2</v>
      </c>
      <c r="L6476" s="2">
        <v>1800</v>
      </c>
      <c r="M6476">
        <v>10</v>
      </c>
      <c r="N6476" s="2">
        <v>3600</v>
      </c>
      <c r="O6476" s="2">
        <v>360</v>
      </c>
      <c r="P6476" s="2">
        <v>3240</v>
      </c>
      <c r="Q6476" s="2">
        <v>2207.87</v>
      </c>
      <c r="R6476" s="2">
        <v>1032.1300000000001</v>
      </c>
      <c r="S6476" t="s">
        <v>64</v>
      </c>
      <c r="T6476" t="s">
        <v>96</v>
      </c>
      <c r="U6476" t="s">
        <v>96</v>
      </c>
      <c r="V6476" t="s">
        <v>39</v>
      </c>
      <c r="W6476" t="s">
        <v>137</v>
      </c>
      <c r="X6476" t="s">
        <v>97</v>
      </c>
      <c r="Y6476" t="s">
        <v>42</v>
      </c>
      <c r="Z6476" t="s">
        <v>107</v>
      </c>
      <c r="AA6476" t="s">
        <v>44</v>
      </c>
      <c r="AB6476" t="s">
        <v>44</v>
      </c>
    </row>
    <row r="6477" spans="1:28" x14ac:dyDescent="0.25">
      <c r="A6477" t="s">
        <v>11260</v>
      </c>
      <c r="B6477" s="1">
        <v>45814</v>
      </c>
      <c r="C6477" t="s">
        <v>9572</v>
      </c>
      <c r="D6477" t="s">
        <v>9573</v>
      </c>
      <c r="E6477">
        <v>57</v>
      </c>
      <c r="F6477" t="s">
        <v>48</v>
      </c>
      <c r="G6477" t="s">
        <v>176</v>
      </c>
      <c r="H6477" t="s">
        <v>177</v>
      </c>
      <c r="I6477" t="s">
        <v>34</v>
      </c>
      <c r="J6477" t="s">
        <v>35</v>
      </c>
      <c r="K6477">
        <v>2</v>
      </c>
      <c r="L6477" s="2">
        <v>6500</v>
      </c>
      <c r="M6477">
        <v>15</v>
      </c>
      <c r="N6477" s="2">
        <v>13000</v>
      </c>
      <c r="O6477" s="2">
        <v>1950</v>
      </c>
      <c r="P6477" s="2">
        <v>11050</v>
      </c>
      <c r="Q6477" s="2">
        <v>7476.6</v>
      </c>
      <c r="R6477" s="2">
        <v>3573.4</v>
      </c>
      <c r="S6477" t="s">
        <v>64</v>
      </c>
      <c r="T6477" t="s">
        <v>290</v>
      </c>
      <c r="U6477" t="s">
        <v>291</v>
      </c>
      <c r="V6477" t="s">
        <v>39</v>
      </c>
      <c r="W6477" t="s">
        <v>92</v>
      </c>
      <c r="X6477" t="s">
        <v>97</v>
      </c>
      <c r="Y6477" t="s">
        <v>42</v>
      </c>
      <c r="Z6477" t="s">
        <v>43</v>
      </c>
      <c r="AA6477" t="s">
        <v>44</v>
      </c>
      <c r="AB6477" t="s">
        <v>44</v>
      </c>
    </row>
    <row r="6478" spans="1:28" x14ac:dyDescent="0.25">
      <c r="A6478" t="s">
        <v>11261</v>
      </c>
      <c r="B6478" s="1">
        <v>45814</v>
      </c>
      <c r="C6478" t="s">
        <v>2745</v>
      </c>
      <c r="D6478" t="s">
        <v>2746</v>
      </c>
      <c r="E6478">
        <v>35</v>
      </c>
      <c r="F6478" t="s">
        <v>31</v>
      </c>
      <c r="G6478" t="s">
        <v>366</v>
      </c>
      <c r="H6478" t="s">
        <v>367</v>
      </c>
      <c r="I6478" t="s">
        <v>34</v>
      </c>
      <c r="J6478" t="s">
        <v>130</v>
      </c>
      <c r="K6478">
        <v>3</v>
      </c>
      <c r="L6478" s="2">
        <v>14500</v>
      </c>
      <c r="M6478">
        <v>25</v>
      </c>
      <c r="N6478" s="2">
        <v>43500</v>
      </c>
      <c r="O6478" s="2">
        <v>10875</v>
      </c>
      <c r="P6478" s="2">
        <v>32625</v>
      </c>
      <c r="Q6478" s="2">
        <v>23585.439999999999</v>
      </c>
      <c r="R6478" s="2">
        <v>9039.56</v>
      </c>
      <c r="S6478" t="s">
        <v>64</v>
      </c>
      <c r="T6478" t="s">
        <v>122</v>
      </c>
      <c r="U6478" t="s">
        <v>123</v>
      </c>
      <c r="V6478" t="s">
        <v>39</v>
      </c>
      <c r="W6478" t="s">
        <v>66</v>
      </c>
      <c r="X6478" t="s">
        <v>41</v>
      </c>
      <c r="Y6478" t="s">
        <v>56</v>
      </c>
      <c r="Z6478" t="s">
        <v>43</v>
      </c>
      <c r="AA6478" t="s">
        <v>44</v>
      </c>
      <c r="AB6478" t="s">
        <v>44</v>
      </c>
    </row>
    <row r="6479" spans="1:28" x14ac:dyDescent="0.25">
      <c r="A6479" t="s">
        <v>11262</v>
      </c>
      <c r="B6479" s="1">
        <v>45814</v>
      </c>
      <c r="C6479" t="s">
        <v>11263</v>
      </c>
      <c r="D6479" t="s">
        <v>11264</v>
      </c>
      <c r="E6479">
        <v>19</v>
      </c>
      <c r="F6479" t="s">
        <v>31</v>
      </c>
      <c r="G6479" t="s">
        <v>344</v>
      </c>
      <c r="H6479" t="s">
        <v>345</v>
      </c>
      <c r="I6479" t="s">
        <v>34</v>
      </c>
      <c r="J6479" t="s">
        <v>121</v>
      </c>
      <c r="K6479">
        <v>6</v>
      </c>
      <c r="L6479" s="2">
        <v>1600</v>
      </c>
      <c r="M6479">
        <v>10</v>
      </c>
      <c r="N6479" s="2">
        <v>9600</v>
      </c>
      <c r="O6479" s="2">
        <v>960</v>
      </c>
      <c r="P6479" s="2">
        <v>8640</v>
      </c>
      <c r="Q6479" s="2">
        <v>6338.2</v>
      </c>
      <c r="R6479" s="2">
        <v>2301.8000000000002</v>
      </c>
      <c r="S6479" t="s">
        <v>64</v>
      </c>
      <c r="T6479" t="s">
        <v>76</v>
      </c>
      <c r="U6479" t="s">
        <v>77</v>
      </c>
      <c r="V6479" t="s">
        <v>39</v>
      </c>
      <c r="W6479" t="s">
        <v>40</v>
      </c>
      <c r="X6479" t="s">
        <v>97</v>
      </c>
      <c r="Y6479" t="s">
        <v>42</v>
      </c>
      <c r="Z6479" t="s">
        <v>43</v>
      </c>
      <c r="AA6479" t="s">
        <v>44</v>
      </c>
      <c r="AB6479" t="s">
        <v>44</v>
      </c>
    </row>
    <row r="6480" spans="1:28" x14ac:dyDescent="0.25">
      <c r="A6480" t="s">
        <v>11265</v>
      </c>
      <c r="B6480" s="1">
        <v>45815</v>
      </c>
      <c r="C6480" t="s">
        <v>591</v>
      </c>
      <c r="D6480" t="s">
        <v>592</v>
      </c>
      <c r="E6480">
        <v>45</v>
      </c>
      <c r="F6480" t="s">
        <v>48</v>
      </c>
      <c r="G6480" t="s">
        <v>273</v>
      </c>
      <c r="H6480" t="s">
        <v>274</v>
      </c>
      <c r="I6480" t="s">
        <v>51</v>
      </c>
      <c r="J6480" t="s">
        <v>52</v>
      </c>
      <c r="K6480">
        <v>2</v>
      </c>
      <c r="L6480" s="2">
        <v>250</v>
      </c>
      <c r="M6480">
        <v>10</v>
      </c>
      <c r="N6480" s="2">
        <v>500</v>
      </c>
      <c r="O6480" s="2">
        <v>50</v>
      </c>
      <c r="P6480" s="2">
        <v>450</v>
      </c>
      <c r="Q6480" s="2">
        <v>259.63</v>
      </c>
      <c r="R6480" s="2">
        <v>190.37</v>
      </c>
      <c r="S6480" t="s">
        <v>53</v>
      </c>
      <c r="T6480" t="s">
        <v>96</v>
      </c>
      <c r="U6480" t="s">
        <v>96</v>
      </c>
      <c r="V6480" t="s">
        <v>39</v>
      </c>
      <c r="W6480" t="s">
        <v>83</v>
      </c>
      <c r="X6480" t="s">
        <v>97</v>
      </c>
      <c r="Y6480" t="s">
        <v>84</v>
      </c>
      <c r="Z6480" t="s">
        <v>43</v>
      </c>
      <c r="AA6480" t="s">
        <v>68</v>
      </c>
      <c r="AB6480" t="s">
        <v>44</v>
      </c>
    </row>
    <row r="6481" spans="1:28" x14ac:dyDescent="0.25">
      <c r="A6481" t="s">
        <v>11266</v>
      </c>
      <c r="B6481" s="1">
        <v>45815</v>
      </c>
      <c r="C6481" t="s">
        <v>6121</v>
      </c>
      <c r="D6481" t="s">
        <v>6122</v>
      </c>
      <c r="E6481">
        <v>53</v>
      </c>
      <c r="F6481" t="s">
        <v>31</v>
      </c>
      <c r="G6481" t="s">
        <v>243</v>
      </c>
      <c r="H6481" t="s">
        <v>244</v>
      </c>
      <c r="I6481" t="s">
        <v>103</v>
      </c>
      <c r="J6481" t="s">
        <v>104</v>
      </c>
      <c r="K6481">
        <v>2</v>
      </c>
      <c r="L6481" s="2">
        <v>450</v>
      </c>
      <c r="M6481">
        <v>15</v>
      </c>
      <c r="N6481" s="2">
        <v>900</v>
      </c>
      <c r="O6481" s="2">
        <v>135</v>
      </c>
      <c r="P6481" s="2">
        <v>765</v>
      </c>
      <c r="Q6481" s="2">
        <v>443.1</v>
      </c>
      <c r="R6481" s="2">
        <v>321.89999999999998</v>
      </c>
      <c r="S6481" t="s">
        <v>36</v>
      </c>
      <c r="T6481" t="s">
        <v>398</v>
      </c>
      <c r="U6481" t="s">
        <v>399</v>
      </c>
      <c r="V6481" t="s">
        <v>39</v>
      </c>
      <c r="W6481" t="s">
        <v>124</v>
      </c>
      <c r="X6481" t="s">
        <v>67</v>
      </c>
      <c r="Y6481" t="s">
        <v>42</v>
      </c>
      <c r="Z6481" t="s">
        <v>43</v>
      </c>
      <c r="AA6481" t="s">
        <v>44</v>
      </c>
      <c r="AB6481" t="s">
        <v>44</v>
      </c>
    </row>
    <row r="6482" spans="1:28" x14ac:dyDescent="0.25">
      <c r="A6482" t="s">
        <v>11267</v>
      </c>
      <c r="B6482" s="1">
        <v>45815</v>
      </c>
      <c r="C6482" t="s">
        <v>3725</v>
      </c>
      <c r="D6482" t="s">
        <v>3726</v>
      </c>
      <c r="E6482">
        <v>25</v>
      </c>
      <c r="F6482" t="s">
        <v>31</v>
      </c>
      <c r="G6482" t="s">
        <v>436</v>
      </c>
      <c r="H6482" t="s">
        <v>437</v>
      </c>
      <c r="I6482" t="s">
        <v>74</v>
      </c>
      <c r="J6482" t="s">
        <v>190</v>
      </c>
      <c r="K6482">
        <v>3</v>
      </c>
      <c r="L6482" s="2">
        <v>1800</v>
      </c>
      <c r="M6482">
        <v>0</v>
      </c>
      <c r="N6482" s="2">
        <v>5400</v>
      </c>
      <c r="O6482" s="2">
        <v>0</v>
      </c>
      <c r="P6482" s="2">
        <v>5400</v>
      </c>
      <c r="Q6482" s="2">
        <v>3834.1</v>
      </c>
      <c r="R6482" s="2">
        <v>1565.9</v>
      </c>
      <c r="S6482" t="s">
        <v>36</v>
      </c>
      <c r="T6482" t="s">
        <v>54</v>
      </c>
      <c r="U6482" t="s">
        <v>55</v>
      </c>
      <c r="V6482" t="s">
        <v>39</v>
      </c>
      <c r="W6482" t="s">
        <v>124</v>
      </c>
      <c r="X6482" t="s">
        <v>41</v>
      </c>
      <c r="Y6482" t="s">
        <v>56</v>
      </c>
      <c r="Z6482" t="s">
        <v>107</v>
      </c>
      <c r="AA6482" t="s">
        <v>44</v>
      </c>
      <c r="AB6482" t="s">
        <v>44</v>
      </c>
    </row>
    <row r="6483" spans="1:28" x14ac:dyDescent="0.25">
      <c r="A6483" t="s">
        <v>11268</v>
      </c>
      <c r="B6483" s="1">
        <v>45815</v>
      </c>
      <c r="C6483" t="s">
        <v>1837</v>
      </c>
      <c r="D6483" t="s">
        <v>1838</v>
      </c>
      <c r="E6483">
        <v>37</v>
      </c>
      <c r="F6483" t="s">
        <v>31</v>
      </c>
      <c r="G6483" t="s">
        <v>32</v>
      </c>
      <c r="H6483" t="s">
        <v>33</v>
      </c>
      <c r="I6483" t="s">
        <v>34</v>
      </c>
      <c r="J6483" t="s">
        <v>35</v>
      </c>
      <c r="K6483">
        <v>1</v>
      </c>
      <c r="L6483" s="2">
        <v>55000</v>
      </c>
      <c r="M6483">
        <v>10</v>
      </c>
      <c r="N6483" s="2">
        <v>55000</v>
      </c>
      <c r="O6483" s="2">
        <v>5500</v>
      </c>
      <c r="P6483" s="2">
        <v>49500</v>
      </c>
      <c r="Q6483" s="2">
        <v>37923.06</v>
      </c>
      <c r="R6483" s="2">
        <v>11576.94</v>
      </c>
      <c r="S6483" t="s">
        <v>53</v>
      </c>
      <c r="T6483" t="s">
        <v>114</v>
      </c>
      <c r="U6483" t="s">
        <v>115</v>
      </c>
      <c r="V6483" t="s">
        <v>39</v>
      </c>
      <c r="W6483" t="s">
        <v>40</v>
      </c>
      <c r="X6483" t="s">
        <v>67</v>
      </c>
      <c r="Y6483" t="s">
        <v>56</v>
      </c>
      <c r="Z6483" t="s">
        <v>43</v>
      </c>
      <c r="AA6483" t="s">
        <v>44</v>
      </c>
      <c r="AB6483" t="s">
        <v>68</v>
      </c>
    </row>
    <row r="6484" spans="1:28" x14ac:dyDescent="0.25">
      <c r="A6484" t="s">
        <v>11269</v>
      </c>
      <c r="B6484" s="1">
        <v>45815</v>
      </c>
      <c r="C6484" t="s">
        <v>5427</v>
      </c>
      <c r="D6484" t="s">
        <v>5428</v>
      </c>
      <c r="E6484">
        <v>40</v>
      </c>
      <c r="F6484" t="s">
        <v>48</v>
      </c>
      <c r="G6484" t="s">
        <v>280</v>
      </c>
      <c r="H6484" t="s">
        <v>281</v>
      </c>
      <c r="I6484" t="s">
        <v>62</v>
      </c>
      <c r="J6484" t="s">
        <v>190</v>
      </c>
      <c r="K6484">
        <v>2</v>
      </c>
      <c r="L6484" s="2">
        <v>700</v>
      </c>
      <c r="M6484">
        <v>10</v>
      </c>
      <c r="N6484" s="2">
        <v>1400</v>
      </c>
      <c r="O6484" s="2">
        <v>140</v>
      </c>
      <c r="P6484" s="2">
        <v>1260</v>
      </c>
      <c r="Q6484" s="2">
        <v>1010.58</v>
      </c>
      <c r="R6484" s="2">
        <v>249.42</v>
      </c>
      <c r="S6484" t="s">
        <v>36</v>
      </c>
      <c r="T6484" t="s">
        <v>76</v>
      </c>
      <c r="U6484" t="s">
        <v>77</v>
      </c>
      <c r="V6484" t="s">
        <v>39</v>
      </c>
      <c r="W6484" t="s">
        <v>92</v>
      </c>
      <c r="X6484" t="s">
        <v>67</v>
      </c>
      <c r="Y6484" t="s">
        <v>56</v>
      </c>
      <c r="Z6484" t="s">
        <v>43</v>
      </c>
      <c r="AA6484" t="s">
        <v>44</v>
      </c>
      <c r="AB6484" t="s">
        <v>44</v>
      </c>
    </row>
    <row r="6485" spans="1:28" x14ac:dyDescent="0.25">
      <c r="A6485" t="s">
        <v>11270</v>
      </c>
      <c r="B6485" s="1">
        <v>45815</v>
      </c>
      <c r="C6485" t="s">
        <v>2152</v>
      </c>
      <c r="D6485" t="s">
        <v>2153</v>
      </c>
      <c r="E6485">
        <v>50</v>
      </c>
      <c r="F6485" t="s">
        <v>31</v>
      </c>
      <c r="G6485" t="s">
        <v>227</v>
      </c>
      <c r="H6485" t="s">
        <v>228</v>
      </c>
      <c r="I6485" t="s">
        <v>74</v>
      </c>
      <c r="J6485" t="s">
        <v>75</v>
      </c>
      <c r="K6485">
        <v>2</v>
      </c>
      <c r="L6485" s="2">
        <v>1400</v>
      </c>
      <c r="M6485">
        <v>0</v>
      </c>
      <c r="N6485" s="2">
        <v>2800</v>
      </c>
      <c r="O6485" s="2">
        <v>0</v>
      </c>
      <c r="P6485" s="2">
        <v>2800</v>
      </c>
      <c r="Q6485" s="2">
        <v>1794.01</v>
      </c>
      <c r="R6485" s="2">
        <v>1005.99</v>
      </c>
      <c r="S6485" t="s">
        <v>36</v>
      </c>
      <c r="T6485" t="s">
        <v>407</v>
      </c>
      <c r="U6485" t="s">
        <v>408</v>
      </c>
      <c r="V6485" t="s">
        <v>39</v>
      </c>
      <c r="W6485" t="s">
        <v>40</v>
      </c>
      <c r="X6485" t="s">
        <v>41</v>
      </c>
      <c r="Y6485" t="s">
        <v>56</v>
      </c>
      <c r="Z6485" t="s">
        <v>43</v>
      </c>
      <c r="AA6485" t="s">
        <v>44</v>
      </c>
      <c r="AB6485" t="s">
        <v>44</v>
      </c>
    </row>
    <row r="6486" spans="1:28" x14ac:dyDescent="0.25">
      <c r="A6486" t="s">
        <v>11271</v>
      </c>
      <c r="B6486" s="1">
        <v>45815</v>
      </c>
      <c r="C6486" t="s">
        <v>5758</v>
      </c>
      <c r="D6486" t="s">
        <v>5759</v>
      </c>
      <c r="E6486">
        <v>57</v>
      </c>
      <c r="F6486" t="s">
        <v>111</v>
      </c>
      <c r="G6486" t="s">
        <v>72</v>
      </c>
      <c r="H6486" t="s">
        <v>73</v>
      </c>
      <c r="I6486" t="s">
        <v>74</v>
      </c>
      <c r="J6486" t="s">
        <v>75</v>
      </c>
      <c r="K6486">
        <v>2</v>
      </c>
      <c r="L6486" s="2">
        <v>2200</v>
      </c>
      <c r="M6486">
        <v>25</v>
      </c>
      <c r="N6486" s="2">
        <v>4400</v>
      </c>
      <c r="O6486" s="2">
        <v>1100</v>
      </c>
      <c r="P6486" s="2">
        <v>3300</v>
      </c>
      <c r="Q6486" s="2">
        <v>1977.82</v>
      </c>
      <c r="R6486" s="2">
        <v>1322.18</v>
      </c>
      <c r="S6486" t="s">
        <v>53</v>
      </c>
      <c r="T6486" t="s">
        <v>407</v>
      </c>
      <c r="U6486" t="s">
        <v>408</v>
      </c>
      <c r="V6486" t="s">
        <v>39</v>
      </c>
      <c r="W6486" t="s">
        <v>137</v>
      </c>
      <c r="X6486" t="s">
        <v>41</v>
      </c>
      <c r="Y6486" t="s">
        <v>42</v>
      </c>
      <c r="Z6486" t="s">
        <v>43</v>
      </c>
      <c r="AA6486" t="s">
        <v>44</v>
      </c>
      <c r="AB6486" t="s">
        <v>44</v>
      </c>
    </row>
    <row r="6487" spans="1:28" x14ac:dyDescent="0.25">
      <c r="A6487" t="s">
        <v>11272</v>
      </c>
      <c r="B6487" s="1">
        <v>45815</v>
      </c>
      <c r="C6487" t="s">
        <v>6827</v>
      </c>
      <c r="D6487" t="s">
        <v>6828</v>
      </c>
      <c r="E6487">
        <v>26</v>
      </c>
      <c r="F6487" t="s">
        <v>48</v>
      </c>
      <c r="G6487" t="s">
        <v>32</v>
      </c>
      <c r="H6487" t="s">
        <v>33</v>
      </c>
      <c r="I6487" t="s">
        <v>34</v>
      </c>
      <c r="J6487" t="s">
        <v>35</v>
      </c>
      <c r="K6487">
        <v>2</v>
      </c>
      <c r="L6487" s="2">
        <v>55000</v>
      </c>
      <c r="M6487">
        <v>25</v>
      </c>
      <c r="N6487" s="2">
        <v>110000</v>
      </c>
      <c r="O6487" s="2">
        <v>27500</v>
      </c>
      <c r="P6487" s="2">
        <v>82500</v>
      </c>
      <c r="Q6487" s="2">
        <v>64556.2</v>
      </c>
      <c r="R6487" s="2">
        <v>17943.8</v>
      </c>
      <c r="S6487" t="s">
        <v>53</v>
      </c>
      <c r="T6487" t="s">
        <v>178</v>
      </c>
      <c r="U6487" t="s">
        <v>154</v>
      </c>
      <c r="V6487" t="s">
        <v>39</v>
      </c>
      <c r="W6487" t="s">
        <v>40</v>
      </c>
      <c r="X6487" t="s">
        <v>97</v>
      </c>
      <c r="Y6487" t="s">
        <v>56</v>
      </c>
      <c r="Z6487" t="s">
        <v>144</v>
      </c>
      <c r="AA6487" t="s">
        <v>44</v>
      </c>
      <c r="AB6487" t="s">
        <v>44</v>
      </c>
    </row>
    <row r="6488" spans="1:28" x14ac:dyDescent="0.25">
      <c r="A6488" t="s">
        <v>11273</v>
      </c>
      <c r="B6488" s="1">
        <v>45815</v>
      </c>
      <c r="C6488" t="s">
        <v>5838</v>
      </c>
      <c r="D6488" t="s">
        <v>5839</v>
      </c>
      <c r="E6488">
        <v>19</v>
      </c>
      <c r="F6488" t="s">
        <v>111</v>
      </c>
      <c r="G6488" t="s">
        <v>72</v>
      </c>
      <c r="H6488" t="s">
        <v>73</v>
      </c>
      <c r="I6488" t="s">
        <v>74</v>
      </c>
      <c r="J6488" t="s">
        <v>75</v>
      </c>
      <c r="K6488">
        <v>1</v>
      </c>
      <c r="L6488" s="2">
        <v>2200</v>
      </c>
      <c r="M6488">
        <v>15</v>
      </c>
      <c r="N6488" s="2">
        <v>2200</v>
      </c>
      <c r="O6488" s="2">
        <v>330</v>
      </c>
      <c r="P6488" s="2">
        <v>1870</v>
      </c>
      <c r="Q6488" s="2">
        <v>1156.07</v>
      </c>
      <c r="R6488" s="2">
        <v>713.93</v>
      </c>
      <c r="S6488" t="s">
        <v>53</v>
      </c>
      <c r="T6488" t="s">
        <v>407</v>
      </c>
      <c r="U6488" t="s">
        <v>408</v>
      </c>
      <c r="V6488" t="s">
        <v>39</v>
      </c>
      <c r="W6488" t="s">
        <v>92</v>
      </c>
      <c r="X6488" t="s">
        <v>97</v>
      </c>
      <c r="Y6488" t="s">
        <v>56</v>
      </c>
      <c r="Z6488" t="s">
        <v>223</v>
      </c>
      <c r="AA6488" t="s">
        <v>44</v>
      </c>
      <c r="AB6488" t="s">
        <v>44</v>
      </c>
    </row>
    <row r="6489" spans="1:28" x14ac:dyDescent="0.25">
      <c r="A6489" t="s">
        <v>11274</v>
      </c>
      <c r="B6489" s="1">
        <v>45815</v>
      </c>
      <c r="C6489" t="s">
        <v>2086</v>
      </c>
      <c r="D6489" t="s">
        <v>2087</v>
      </c>
      <c r="E6489">
        <v>60</v>
      </c>
      <c r="F6489" t="s">
        <v>48</v>
      </c>
      <c r="G6489" t="s">
        <v>188</v>
      </c>
      <c r="H6489" t="s">
        <v>189</v>
      </c>
      <c r="I6489" t="s">
        <v>34</v>
      </c>
      <c r="J6489" t="s">
        <v>190</v>
      </c>
      <c r="K6489">
        <v>1</v>
      </c>
      <c r="L6489" s="2">
        <v>1800</v>
      </c>
      <c r="M6489">
        <v>5</v>
      </c>
      <c r="N6489" s="2">
        <v>1800</v>
      </c>
      <c r="O6489" s="2">
        <v>90</v>
      </c>
      <c r="P6489" s="2">
        <v>1710</v>
      </c>
      <c r="Q6489" s="2">
        <v>1254.6600000000001</v>
      </c>
      <c r="R6489" s="2">
        <v>455.34</v>
      </c>
      <c r="S6489" t="s">
        <v>53</v>
      </c>
      <c r="T6489" t="s">
        <v>122</v>
      </c>
      <c r="U6489" t="s">
        <v>123</v>
      </c>
      <c r="V6489" t="s">
        <v>39</v>
      </c>
      <c r="W6489" t="s">
        <v>137</v>
      </c>
      <c r="X6489" t="s">
        <v>97</v>
      </c>
      <c r="Y6489" t="s">
        <v>56</v>
      </c>
      <c r="Z6489" t="s">
        <v>43</v>
      </c>
      <c r="AA6489" t="s">
        <v>44</v>
      </c>
      <c r="AB6489" t="s">
        <v>44</v>
      </c>
    </row>
    <row r="6490" spans="1:28" x14ac:dyDescent="0.25">
      <c r="A6490" t="s">
        <v>11275</v>
      </c>
      <c r="B6490" s="1">
        <v>45815</v>
      </c>
      <c r="C6490" t="s">
        <v>2946</v>
      </c>
      <c r="D6490" t="s">
        <v>2947</v>
      </c>
      <c r="E6490">
        <v>46</v>
      </c>
      <c r="F6490" t="s">
        <v>31</v>
      </c>
      <c r="G6490" t="s">
        <v>352</v>
      </c>
      <c r="H6490" t="s">
        <v>353</v>
      </c>
      <c r="I6490" t="s">
        <v>103</v>
      </c>
      <c r="J6490" t="s">
        <v>104</v>
      </c>
      <c r="K6490">
        <v>4</v>
      </c>
      <c r="L6490" s="2">
        <v>850</v>
      </c>
      <c r="M6490">
        <v>25</v>
      </c>
      <c r="N6490" s="2">
        <v>3400</v>
      </c>
      <c r="O6490" s="2">
        <v>850</v>
      </c>
      <c r="P6490" s="2">
        <v>2550</v>
      </c>
      <c r="Q6490" s="2">
        <v>1923.83</v>
      </c>
      <c r="R6490" s="2">
        <v>626.16999999999996</v>
      </c>
      <c r="S6490" t="s">
        <v>64</v>
      </c>
      <c r="T6490" t="s">
        <v>105</v>
      </c>
      <c r="U6490" t="s">
        <v>106</v>
      </c>
      <c r="V6490" t="s">
        <v>39</v>
      </c>
      <c r="W6490" t="s">
        <v>83</v>
      </c>
      <c r="X6490" t="s">
        <v>67</v>
      </c>
      <c r="Y6490" t="s">
        <v>56</v>
      </c>
      <c r="Z6490" t="s">
        <v>43</v>
      </c>
      <c r="AA6490" t="s">
        <v>44</v>
      </c>
      <c r="AB6490" t="s">
        <v>44</v>
      </c>
    </row>
    <row r="6491" spans="1:28" x14ac:dyDescent="0.25">
      <c r="A6491" t="s">
        <v>11276</v>
      </c>
      <c r="B6491" s="1">
        <v>45815</v>
      </c>
      <c r="C6491" t="s">
        <v>6590</v>
      </c>
      <c r="D6491" t="s">
        <v>6591</v>
      </c>
      <c r="E6491">
        <v>28</v>
      </c>
      <c r="F6491" t="s">
        <v>48</v>
      </c>
      <c r="G6491" t="s">
        <v>352</v>
      </c>
      <c r="H6491" t="s">
        <v>353</v>
      </c>
      <c r="I6491" t="s">
        <v>103</v>
      </c>
      <c r="J6491" t="s">
        <v>104</v>
      </c>
      <c r="K6491">
        <v>3</v>
      </c>
      <c r="L6491" s="2">
        <v>850</v>
      </c>
      <c r="M6491">
        <v>0</v>
      </c>
      <c r="N6491" s="2">
        <v>2550</v>
      </c>
      <c r="O6491" s="2">
        <v>0</v>
      </c>
      <c r="P6491" s="2">
        <v>2550</v>
      </c>
      <c r="Q6491" s="2">
        <v>2047.77</v>
      </c>
      <c r="R6491" s="2">
        <v>502.23</v>
      </c>
      <c r="S6491" t="s">
        <v>64</v>
      </c>
      <c r="T6491" t="s">
        <v>407</v>
      </c>
      <c r="U6491" t="s">
        <v>408</v>
      </c>
      <c r="V6491" t="s">
        <v>39</v>
      </c>
      <c r="W6491" t="s">
        <v>92</v>
      </c>
      <c r="X6491" t="s">
        <v>97</v>
      </c>
      <c r="Y6491" t="s">
        <v>42</v>
      </c>
      <c r="Z6491" t="s">
        <v>144</v>
      </c>
      <c r="AA6491" t="s">
        <v>44</v>
      </c>
      <c r="AB6491" t="s">
        <v>44</v>
      </c>
    </row>
    <row r="6492" spans="1:28" x14ac:dyDescent="0.25">
      <c r="A6492" t="s">
        <v>11277</v>
      </c>
      <c r="B6492" s="1">
        <v>45815</v>
      </c>
      <c r="C6492" t="s">
        <v>4814</v>
      </c>
      <c r="D6492" t="s">
        <v>4815</v>
      </c>
      <c r="E6492">
        <v>50</v>
      </c>
      <c r="F6492" t="s">
        <v>111</v>
      </c>
      <c r="G6492" t="s">
        <v>49</v>
      </c>
      <c r="H6492" t="s">
        <v>50</v>
      </c>
      <c r="I6492" t="s">
        <v>51</v>
      </c>
      <c r="J6492" t="s">
        <v>52</v>
      </c>
      <c r="K6492">
        <v>1</v>
      </c>
      <c r="L6492" s="2">
        <v>500</v>
      </c>
      <c r="M6492">
        <v>5</v>
      </c>
      <c r="N6492" s="2">
        <v>500</v>
      </c>
      <c r="O6492" s="2">
        <v>25</v>
      </c>
      <c r="P6492" s="2">
        <v>475</v>
      </c>
      <c r="Q6492" s="2">
        <v>318.23</v>
      </c>
      <c r="R6492" s="2">
        <v>156.77000000000001</v>
      </c>
      <c r="S6492" t="s">
        <v>36</v>
      </c>
      <c r="T6492" t="s">
        <v>90</v>
      </c>
      <c r="U6492" t="s">
        <v>91</v>
      </c>
      <c r="V6492" t="s">
        <v>39</v>
      </c>
      <c r="W6492" t="s">
        <v>83</v>
      </c>
      <c r="X6492" t="s">
        <v>41</v>
      </c>
      <c r="Y6492" t="s">
        <v>42</v>
      </c>
      <c r="Z6492" t="s">
        <v>43</v>
      </c>
      <c r="AA6492" t="s">
        <v>44</v>
      </c>
      <c r="AB6492" t="s">
        <v>44</v>
      </c>
    </row>
    <row r="6493" spans="1:28" x14ac:dyDescent="0.25">
      <c r="A6493" t="s">
        <v>11278</v>
      </c>
      <c r="B6493" s="1">
        <v>45816</v>
      </c>
      <c r="C6493" t="s">
        <v>3126</v>
      </c>
      <c r="D6493" t="s">
        <v>3127</v>
      </c>
      <c r="E6493">
        <v>40</v>
      </c>
      <c r="F6493" t="s">
        <v>31</v>
      </c>
      <c r="G6493" t="s">
        <v>101</v>
      </c>
      <c r="H6493" t="s">
        <v>102</v>
      </c>
      <c r="I6493" t="s">
        <v>103</v>
      </c>
      <c r="J6493" t="s">
        <v>104</v>
      </c>
      <c r="K6493">
        <v>3</v>
      </c>
      <c r="L6493" s="2">
        <v>1800</v>
      </c>
      <c r="M6493">
        <v>5</v>
      </c>
      <c r="N6493" s="2">
        <v>5400</v>
      </c>
      <c r="O6493" s="2">
        <v>270</v>
      </c>
      <c r="P6493" s="2">
        <v>5130</v>
      </c>
      <c r="Q6493" s="2">
        <v>3123.21</v>
      </c>
      <c r="R6493" s="2">
        <v>2006.79</v>
      </c>
      <c r="S6493" t="s">
        <v>53</v>
      </c>
      <c r="T6493" t="s">
        <v>136</v>
      </c>
      <c r="U6493" t="s">
        <v>38</v>
      </c>
      <c r="V6493" t="s">
        <v>39</v>
      </c>
      <c r="W6493" t="s">
        <v>124</v>
      </c>
      <c r="X6493" t="s">
        <v>97</v>
      </c>
      <c r="Y6493" t="s">
        <v>84</v>
      </c>
      <c r="Z6493" t="s">
        <v>43</v>
      </c>
      <c r="AA6493" t="s">
        <v>44</v>
      </c>
      <c r="AB6493" t="s">
        <v>44</v>
      </c>
    </row>
    <row r="6494" spans="1:28" x14ac:dyDescent="0.25">
      <c r="A6494" t="s">
        <v>11279</v>
      </c>
      <c r="B6494" s="1">
        <v>45816</v>
      </c>
      <c r="C6494" t="s">
        <v>10276</v>
      </c>
      <c r="D6494" t="s">
        <v>10277</v>
      </c>
      <c r="E6494">
        <v>48</v>
      </c>
      <c r="F6494" t="s">
        <v>111</v>
      </c>
      <c r="G6494" t="s">
        <v>197</v>
      </c>
      <c r="H6494" t="s">
        <v>198</v>
      </c>
      <c r="I6494" t="s">
        <v>74</v>
      </c>
      <c r="J6494" t="s">
        <v>75</v>
      </c>
      <c r="K6494">
        <v>6</v>
      </c>
      <c r="L6494" s="2">
        <v>2600</v>
      </c>
      <c r="M6494">
        <v>25</v>
      </c>
      <c r="N6494" s="2">
        <v>15600</v>
      </c>
      <c r="O6494" s="2">
        <v>3900</v>
      </c>
      <c r="P6494" s="2">
        <v>11700</v>
      </c>
      <c r="Q6494" s="2">
        <v>8475.7900000000009</v>
      </c>
      <c r="R6494" s="2">
        <v>3224.21</v>
      </c>
      <c r="S6494" t="s">
        <v>64</v>
      </c>
      <c r="T6494" t="s">
        <v>407</v>
      </c>
      <c r="U6494" t="s">
        <v>408</v>
      </c>
      <c r="V6494" t="s">
        <v>39</v>
      </c>
      <c r="W6494" t="s">
        <v>40</v>
      </c>
      <c r="X6494" t="s">
        <v>41</v>
      </c>
      <c r="Y6494" t="s">
        <v>56</v>
      </c>
      <c r="Z6494" t="s">
        <v>43</v>
      </c>
      <c r="AA6494" t="s">
        <v>44</v>
      </c>
      <c r="AB6494" t="s">
        <v>44</v>
      </c>
    </row>
    <row r="6495" spans="1:28" x14ac:dyDescent="0.25">
      <c r="A6495" t="s">
        <v>11280</v>
      </c>
      <c r="B6495" s="1">
        <v>45816</v>
      </c>
      <c r="C6495" t="s">
        <v>9108</v>
      </c>
      <c r="D6495" t="s">
        <v>9109</v>
      </c>
      <c r="E6495">
        <v>42</v>
      </c>
      <c r="F6495" t="s">
        <v>31</v>
      </c>
      <c r="G6495" t="s">
        <v>188</v>
      </c>
      <c r="H6495" t="s">
        <v>189</v>
      </c>
      <c r="I6495" t="s">
        <v>34</v>
      </c>
      <c r="J6495" t="s">
        <v>190</v>
      </c>
      <c r="K6495">
        <v>2</v>
      </c>
      <c r="L6495" s="2">
        <v>1800</v>
      </c>
      <c r="M6495">
        <v>10</v>
      </c>
      <c r="N6495" s="2">
        <v>3600</v>
      </c>
      <c r="O6495" s="2">
        <v>360</v>
      </c>
      <c r="P6495" s="2">
        <v>3240</v>
      </c>
      <c r="Q6495" s="2">
        <v>2410.17</v>
      </c>
      <c r="R6495" s="2">
        <v>829.83</v>
      </c>
      <c r="S6495" t="s">
        <v>53</v>
      </c>
      <c r="T6495" t="s">
        <v>275</v>
      </c>
      <c r="U6495" t="s">
        <v>123</v>
      </c>
      <c r="V6495" t="s">
        <v>39</v>
      </c>
      <c r="W6495" t="s">
        <v>124</v>
      </c>
      <c r="X6495" t="s">
        <v>41</v>
      </c>
      <c r="Y6495" t="s">
        <v>56</v>
      </c>
      <c r="Z6495" t="s">
        <v>223</v>
      </c>
      <c r="AA6495" t="s">
        <v>44</v>
      </c>
      <c r="AB6495" t="s">
        <v>44</v>
      </c>
    </row>
    <row r="6496" spans="1:28" x14ac:dyDescent="0.25">
      <c r="A6496" t="s">
        <v>11281</v>
      </c>
      <c r="B6496" s="1">
        <v>45816</v>
      </c>
      <c r="C6496" t="s">
        <v>2492</v>
      </c>
      <c r="D6496" t="s">
        <v>2493</v>
      </c>
      <c r="E6496">
        <v>25</v>
      </c>
      <c r="F6496" t="s">
        <v>31</v>
      </c>
      <c r="G6496" t="s">
        <v>243</v>
      </c>
      <c r="H6496" t="s">
        <v>244</v>
      </c>
      <c r="I6496" t="s">
        <v>103</v>
      </c>
      <c r="J6496" t="s">
        <v>104</v>
      </c>
      <c r="K6496">
        <v>1</v>
      </c>
      <c r="L6496" s="2">
        <v>450</v>
      </c>
      <c r="M6496">
        <v>10</v>
      </c>
      <c r="N6496" s="2">
        <v>450</v>
      </c>
      <c r="O6496" s="2">
        <v>45</v>
      </c>
      <c r="P6496" s="2">
        <v>405</v>
      </c>
      <c r="Q6496" s="2">
        <v>240.63</v>
      </c>
      <c r="R6496" s="2">
        <v>164.37</v>
      </c>
      <c r="S6496" t="s">
        <v>64</v>
      </c>
      <c r="T6496" t="s">
        <v>136</v>
      </c>
      <c r="U6496" t="s">
        <v>38</v>
      </c>
      <c r="V6496" t="s">
        <v>39</v>
      </c>
      <c r="W6496" t="s">
        <v>66</v>
      </c>
      <c r="X6496" t="s">
        <v>97</v>
      </c>
      <c r="Y6496" t="s">
        <v>56</v>
      </c>
      <c r="Z6496" t="s">
        <v>43</v>
      </c>
      <c r="AA6496" t="s">
        <v>68</v>
      </c>
      <c r="AB6496" t="s">
        <v>44</v>
      </c>
    </row>
    <row r="6497" spans="1:28" x14ac:dyDescent="0.25">
      <c r="A6497" t="s">
        <v>11282</v>
      </c>
      <c r="B6497" s="1">
        <v>45816</v>
      </c>
      <c r="C6497" t="s">
        <v>3721</v>
      </c>
      <c r="D6497" t="s">
        <v>3722</v>
      </c>
      <c r="E6497">
        <v>51</v>
      </c>
      <c r="F6497" t="s">
        <v>31</v>
      </c>
      <c r="G6497" t="s">
        <v>352</v>
      </c>
      <c r="H6497" t="s">
        <v>353</v>
      </c>
      <c r="I6497" t="s">
        <v>103</v>
      </c>
      <c r="J6497" t="s">
        <v>104</v>
      </c>
      <c r="K6497">
        <v>5</v>
      </c>
      <c r="L6497" s="2">
        <v>850</v>
      </c>
      <c r="M6497">
        <v>10</v>
      </c>
      <c r="N6497" s="2">
        <v>4250</v>
      </c>
      <c r="O6497" s="2">
        <v>425</v>
      </c>
      <c r="P6497" s="2">
        <v>3825</v>
      </c>
      <c r="Q6497" s="2">
        <v>2639.65</v>
      </c>
      <c r="R6497" s="2">
        <v>1185.3499999999999</v>
      </c>
      <c r="S6497" t="s">
        <v>53</v>
      </c>
      <c r="T6497" t="s">
        <v>105</v>
      </c>
      <c r="U6497" t="s">
        <v>106</v>
      </c>
      <c r="V6497" t="s">
        <v>39</v>
      </c>
      <c r="W6497" t="s">
        <v>40</v>
      </c>
      <c r="X6497" t="s">
        <v>67</v>
      </c>
      <c r="Y6497" t="s">
        <v>56</v>
      </c>
      <c r="Z6497" t="s">
        <v>43</v>
      </c>
      <c r="AA6497" t="s">
        <v>44</v>
      </c>
      <c r="AB6497" t="s">
        <v>44</v>
      </c>
    </row>
    <row r="6498" spans="1:28" x14ac:dyDescent="0.25">
      <c r="A6498" t="s">
        <v>11283</v>
      </c>
      <c r="B6498" s="1">
        <v>45816</v>
      </c>
      <c r="C6498" t="s">
        <v>4240</v>
      </c>
      <c r="D6498" t="s">
        <v>4241</v>
      </c>
      <c r="E6498">
        <v>41</v>
      </c>
      <c r="F6498" t="s">
        <v>48</v>
      </c>
      <c r="G6498" t="s">
        <v>148</v>
      </c>
      <c r="H6498" t="s">
        <v>149</v>
      </c>
      <c r="I6498" t="s">
        <v>74</v>
      </c>
      <c r="J6498" t="s">
        <v>130</v>
      </c>
      <c r="K6498">
        <v>5</v>
      </c>
      <c r="L6498" s="2">
        <v>3500</v>
      </c>
      <c r="M6498">
        <v>20</v>
      </c>
      <c r="N6498" s="2">
        <v>17500</v>
      </c>
      <c r="O6498" s="2">
        <v>3500</v>
      </c>
      <c r="P6498" s="2">
        <v>14000</v>
      </c>
      <c r="Q6498" s="2">
        <v>9318.98</v>
      </c>
      <c r="R6498" s="2">
        <v>4681.0200000000004</v>
      </c>
      <c r="S6498" t="s">
        <v>64</v>
      </c>
      <c r="T6498" t="s">
        <v>76</v>
      </c>
      <c r="U6498" t="s">
        <v>77</v>
      </c>
      <c r="V6498" t="s">
        <v>39</v>
      </c>
      <c r="W6498" t="s">
        <v>40</v>
      </c>
      <c r="X6498" t="s">
        <v>41</v>
      </c>
      <c r="Y6498" t="s">
        <v>56</v>
      </c>
      <c r="Z6498" t="s">
        <v>223</v>
      </c>
      <c r="AA6498" t="s">
        <v>44</v>
      </c>
      <c r="AB6498" t="s">
        <v>44</v>
      </c>
    </row>
    <row r="6499" spans="1:28" x14ac:dyDescent="0.25">
      <c r="A6499" t="s">
        <v>11284</v>
      </c>
      <c r="B6499" s="1">
        <v>45816</v>
      </c>
      <c r="C6499" t="s">
        <v>2695</v>
      </c>
      <c r="D6499" t="s">
        <v>2696</v>
      </c>
      <c r="E6499">
        <v>46</v>
      </c>
      <c r="F6499" t="s">
        <v>48</v>
      </c>
      <c r="G6499" t="s">
        <v>352</v>
      </c>
      <c r="H6499" t="s">
        <v>353</v>
      </c>
      <c r="I6499" t="s">
        <v>103</v>
      </c>
      <c r="J6499" t="s">
        <v>104</v>
      </c>
      <c r="K6499">
        <v>2</v>
      </c>
      <c r="L6499" s="2">
        <v>850</v>
      </c>
      <c r="M6499">
        <v>10</v>
      </c>
      <c r="N6499" s="2">
        <v>1700</v>
      </c>
      <c r="O6499" s="2">
        <v>170</v>
      </c>
      <c r="P6499" s="2">
        <v>1530</v>
      </c>
      <c r="Q6499" s="2">
        <v>1177.75</v>
      </c>
      <c r="R6499" s="2">
        <v>352.25</v>
      </c>
      <c r="S6499" t="s">
        <v>64</v>
      </c>
      <c r="T6499" t="s">
        <v>96</v>
      </c>
      <c r="U6499" t="s">
        <v>96</v>
      </c>
      <c r="V6499" t="s">
        <v>39</v>
      </c>
      <c r="W6499" t="s">
        <v>40</v>
      </c>
      <c r="X6499" t="s">
        <v>97</v>
      </c>
      <c r="Y6499" t="s">
        <v>56</v>
      </c>
      <c r="Z6499" t="s">
        <v>43</v>
      </c>
      <c r="AA6499" t="s">
        <v>44</v>
      </c>
      <c r="AB6499" t="s">
        <v>44</v>
      </c>
    </row>
    <row r="6500" spans="1:28" x14ac:dyDescent="0.25">
      <c r="A6500" t="s">
        <v>11285</v>
      </c>
      <c r="B6500" s="1">
        <v>45816</v>
      </c>
      <c r="C6500" t="s">
        <v>7595</v>
      </c>
      <c r="D6500" t="s">
        <v>7596</v>
      </c>
      <c r="E6500">
        <v>18</v>
      </c>
      <c r="F6500" t="s">
        <v>48</v>
      </c>
      <c r="G6500" t="s">
        <v>352</v>
      </c>
      <c r="H6500" t="s">
        <v>353</v>
      </c>
      <c r="I6500" t="s">
        <v>103</v>
      </c>
      <c r="J6500" t="s">
        <v>104</v>
      </c>
      <c r="K6500">
        <v>1</v>
      </c>
      <c r="L6500" s="2">
        <v>850</v>
      </c>
      <c r="M6500">
        <v>15</v>
      </c>
      <c r="N6500" s="2">
        <v>850</v>
      </c>
      <c r="O6500" s="2">
        <v>127.5</v>
      </c>
      <c r="P6500" s="2">
        <v>722.5</v>
      </c>
      <c r="Q6500" s="2">
        <v>471.06</v>
      </c>
      <c r="R6500" s="2">
        <v>251.44</v>
      </c>
      <c r="S6500" t="s">
        <v>36</v>
      </c>
      <c r="T6500" t="s">
        <v>275</v>
      </c>
      <c r="U6500" t="s">
        <v>123</v>
      </c>
      <c r="V6500" t="s">
        <v>39</v>
      </c>
      <c r="W6500" t="s">
        <v>124</v>
      </c>
      <c r="X6500" t="s">
        <v>97</v>
      </c>
      <c r="Y6500" t="s">
        <v>56</v>
      </c>
      <c r="Z6500" t="s">
        <v>43</v>
      </c>
      <c r="AA6500" t="s">
        <v>44</v>
      </c>
      <c r="AB6500" t="s">
        <v>68</v>
      </c>
    </row>
    <row r="6501" spans="1:28" x14ac:dyDescent="0.25">
      <c r="A6501" t="s">
        <v>11286</v>
      </c>
      <c r="B6501" s="1">
        <v>45816</v>
      </c>
      <c r="C6501" t="s">
        <v>10710</v>
      </c>
      <c r="D6501" t="s">
        <v>10711</v>
      </c>
      <c r="E6501">
        <v>44</v>
      </c>
      <c r="F6501" t="s">
        <v>48</v>
      </c>
      <c r="G6501" t="s">
        <v>318</v>
      </c>
      <c r="H6501" t="s">
        <v>319</v>
      </c>
      <c r="I6501" t="s">
        <v>34</v>
      </c>
      <c r="J6501" t="s">
        <v>190</v>
      </c>
      <c r="K6501">
        <v>2</v>
      </c>
      <c r="L6501" s="2">
        <v>2500</v>
      </c>
      <c r="M6501">
        <v>15</v>
      </c>
      <c r="N6501" s="2">
        <v>5000</v>
      </c>
      <c r="O6501" s="2">
        <v>750</v>
      </c>
      <c r="P6501" s="2">
        <v>4250</v>
      </c>
      <c r="Q6501" s="2">
        <v>2791.34</v>
      </c>
      <c r="R6501" s="2">
        <v>1458.66</v>
      </c>
      <c r="S6501" t="s">
        <v>53</v>
      </c>
      <c r="T6501" t="s">
        <v>54</v>
      </c>
      <c r="U6501" t="s">
        <v>55</v>
      </c>
      <c r="V6501" t="s">
        <v>39</v>
      </c>
      <c r="W6501" t="s">
        <v>124</v>
      </c>
      <c r="X6501" t="s">
        <v>97</v>
      </c>
      <c r="Y6501" t="s">
        <v>56</v>
      </c>
      <c r="Z6501" t="s">
        <v>43</v>
      </c>
      <c r="AA6501" t="s">
        <v>44</v>
      </c>
      <c r="AB6501" t="s">
        <v>44</v>
      </c>
    </row>
    <row r="6502" spans="1:28" x14ac:dyDescent="0.25">
      <c r="A6502" t="s">
        <v>11287</v>
      </c>
      <c r="B6502" s="1">
        <v>45817</v>
      </c>
      <c r="C6502" t="s">
        <v>4537</v>
      </c>
      <c r="D6502" t="s">
        <v>4538</v>
      </c>
      <c r="E6502">
        <v>21</v>
      </c>
      <c r="F6502" t="s">
        <v>111</v>
      </c>
      <c r="G6502" t="s">
        <v>176</v>
      </c>
      <c r="H6502" t="s">
        <v>177</v>
      </c>
      <c r="I6502" t="s">
        <v>34</v>
      </c>
      <c r="J6502" t="s">
        <v>35</v>
      </c>
      <c r="K6502">
        <v>2</v>
      </c>
      <c r="L6502" s="2">
        <v>6500</v>
      </c>
      <c r="M6502">
        <v>15</v>
      </c>
      <c r="N6502" s="2">
        <v>13000</v>
      </c>
      <c r="O6502" s="2">
        <v>1950</v>
      </c>
      <c r="P6502" s="2">
        <v>11050</v>
      </c>
      <c r="Q6502" s="2">
        <v>7251.63</v>
      </c>
      <c r="R6502" s="2">
        <v>3798.37</v>
      </c>
      <c r="S6502" t="s">
        <v>53</v>
      </c>
      <c r="T6502" t="s">
        <v>263</v>
      </c>
      <c r="U6502" t="s">
        <v>91</v>
      </c>
      <c r="V6502" t="s">
        <v>39</v>
      </c>
      <c r="W6502" t="s">
        <v>83</v>
      </c>
      <c r="X6502" t="s">
        <v>67</v>
      </c>
      <c r="Y6502" t="s">
        <v>56</v>
      </c>
      <c r="Z6502" t="s">
        <v>43</v>
      </c>
      <c r="AA6502" t="s">
        <v>44</v>
      </c>
      <c r="AB6502" t="s">
        <v>44</v>
      </c>
    </row>
    <row r="6503" spans="1:28" x14ac:dyDescent="0.25">
      <c r="A6503" t="s">
        <v>11288</v>
      </c>
      <c r="B6503" s="1">
        <v>45817</v>
      </c>
      <c r="C6503" t="s">
        <v>4301</v>
      </c>
      <c r="D6503" t="s">
        <v>4302</v>
      </c>
      <c r="E6503">
        <v>49</v>
      </c>
      <c r="F6503" t="s">
        <v>31</v>
      </c>
      <c r="G6503" t="s">
        <v>148</v>
      </c>
      <c r="H6503" t="s">
        <v>149</v>
      </c>
      <c r="I6503" t="s">
        <v>74</v>
      </c>
      <c r="J6503" t="s">
        <v>130</v>
      </c>
      <c r="K6503">
        <v>5</v>
      </c>
      <c r="L6503" s="2">
        <v>3500</v>
      </c>
      <c r="M6503">
        <v>5</v>
      </c>
      <c r="N6503" s="2">
        <v>17500</v>
      </c>
      <c r="O6503" s="2">
        <v>875</v>
      </c>
      <c r="P6503" s="2">
        <v>16625</v>
      </c>
      <c r="Q6503" s="2">
        <v>11087.93</v>
      </c>
      <c r="R6503" s="2">
        <v>5537.07</v>
      </c>
      <c r="S6503" t="s">
        <v>53</v>
      </c>
      <c r="T6503" t="s">
        <v>37</v>
      </c>
      <c r="U6503" t="s">
        <v>38</v>
      </c>
      <c r="V6503" t="s">
        <v>39</v>
      </c>
      <c r="W6503" t="s">
        <v>137</v>
      </c>
      <c r="X6503" t="s">
        <v>67</v>
      </c>
      <c r="Y6503" t="s">
        <v>56</v>
      </c>
      <c r="Z6503" t="s">
        <v>43</v>
      </c>
      <c r="AA6503" t="s">
        <v>44</v>
      </c>
      <c r="AB6503" t="s">
        <v>44</v>
      </c>
    </row>
    <row r="6504" spans="1:28" x14ac:dyDescent="0.25">
      <c r="A6504" t="s">
        <v>11289</v>
      </c>
      <c r="B6504" s="1">
        <v>45817</v>
      </c>
      <c r="C6504" t="s">
        <v>2328</v>
      </c>
      <c r="D6504" t="s">
        <v>2329</v>
      </c>
      <c r="E6504">
        <v>40</v>
      </c>
      <c r="F6504" t="s">
        <v>111</v>
      </c>
      <c r="G6504" t="s">
        <v>298</v>
      </c>
      <c r="H6504" t="s">
        <v>299</v>
      </c>
      <c r="I6504" t="s">
        <v>103</v>
      </c>
      <c r="J6504" t="s">
        <v>104</v>
      </c>
      <c r="K6504">
        <v>1</v>
      </c>
      <c r="L6504" s="2">
        <v>700</v>
      </c>
      <c r="M6504">
        <v>5</v>
      </c>
      <c r="N6504" s="2">
        <v>700</v>
      </c>
      <c r="O6504" s="2">
        <v>35</v>
      </c>
      <c r="P6504" s="2">
        <v>665</v>
      </c>
      <c r="Q6504" s="2">
        <v>485.25</v>
      </c>
      <c r="R6504" s="2">
        <v>179.75</v>
      </c>
      <c r="S6504" t="s">
        <v>64</v>
      </c>
      <c r="T6504" t="s">
        <v>178</v>
      </c>
      <c r="U6504" t="s">
        <v>154</v>
      </c>
      <c r="V6504" t="s">
        <v>39</v>
      </c>
      <c r="W6504" t="s">
        <v>40</v>
      </c>
      <c r="X6504" t="s">
        <v>41</v>
      </c>
      <c r="Y6504" t="s">
        <v>56</v>
      </c>
      <c r="Z6504" t="s">
        <v>43</v>
      </c>
      <c r="AA6504" t="s">
        <v>44</v>
      </c>
      <c r="AB6504" t="s">
        <v>68</v>
      </c>
    </row>
    <row r="6505" spans="1:28" x14ac:dyDescent="0.25">
      <c r="A6505" t="s">
        <v>11290</v>
      </c>
      <c r="B6505" s="1">
        <v>45817</v>
      </c>
      <c r="C6505" t="s">
        <v>8143</v>
      </c>
      <c r="D6505" t="s">
        <v>8144</v>
      </c>
      <c r="E6505">
        <v>29</v>
      </c>
      <c r="F6505" t="s">
        <v>111</v>
      </c>
      <c r="G6505" t="s">
        <v>32</v>
      </c>
      <c r="H6505" t="s">
        <v>33</v>
      </c>
      <c r="I6505" t="s">
        <v>34</v>
      </c>
      <c r="J6505" t="s">
        <v>35</v>
      </c>
      <c r="K6505">
        <v>1</v>
      </c>
      <c r="L6505" s="2">
        <v>55000</v>
      </c>
      <c r="M6505">
        <v>0</v>
      </c>
      <c r="N6505" s="2">
        <v>55000</v>
      </c>
      <c r="O6505" s="2">
        <v>0</v>
      </c>
      <c r="P6505" s="2">
        <v>55000</v>
      </c>
      <c r="Q6505" s="2">
        <v>43911.53</v>
      </c>
      <c r="R6505" s="2">
        <v>11088.47</v>
      </c>
      <c r="S6505" t="s">
        <v>53</v>
      </c>
      <c r="T6505" t="s">
        <v>153</v>
      </c>
      <c r="U6505" t="s">
        <v>154</v>
      </c>
      <c r="V6505" t="s">
        <v>39</v>
      </c>
      <c r="W6505" t="s">
        <v>40</v>
      </c>
      <c r="X6505" t="s">
        <v>41</v>
      </c>
      <c r="Y6505" t="s">
        <v>42</v>
      </c>
      <c r="Z6505" t="s">
        <v>43</v>
      </c>
      <c r="AA6505" t="s">
        <v>44</v>
      </c>
      <c r="AB6505" t="s">
        <v>44</v>
      </c>
    </row>
    <row r="6506" spans="1:28" x14ac:dyDescent="0.25">
      <c r="A6506" t="s">
        <v>11291</v>
      </c>
      <c r="B6506" s="1">
        <v>45817</v>
      </c>
      <c r="C6506" t="s">
        <v>3520</v>
      </c>
      <c r="D6506" t="s">
        <v>3521</v>
      </c>
      <c r="E6506">
        <v>48</v>
      </c>
      <c r="F6506" t="s">
        <v>48</v>
      </c>
      <c r="G6506" t="s">
        <v>387</v>
      </c>
      <c r="H6506" t="s">
        <v>388</v>
      </c>
      <c r="I6506" t="s">
        <v>74</v>
      </c>
      <c r="J6506" t="s">
        <v>75</v>
      </c>
      <c r="K6506">
        <v>2</v>
      </c>
      <c r="L6506" s="2">
        <v>3200</v>
      </c>
      <c r="M6506">
        <v>10</v>
      </c>
      <c r="N6506" s="2">
        <v>6400</v>
      </c>
      <c r="O6506" s="2">
        <v>640</v>
      </c>
      <c r="P6506" s="2">
        <v>5760</v>
      </c>
      <c r="Q6506" s="2">
        <v>3444.32</v>
      </c>
      <c r="R6506" s="2">
        <v>2315.6799999999998</v>
      </c>
      <c r="S6506" t="s">
        <v>53</v>
      </c>
      <c r="T6506" t="s">
        <v>290</v>
      </c>
      <c r="U6506" t="s">
        <v>291</v>
      </c>
      <c r="V6506" t="s">
        <v>39</v>
      </c>
      <c r="W6506" t="s">
        <v>124</v>
      </c>
      <c r="X6506" t="s">
        <v>67</v>
      </c>
      <c r="Y6506" t="s">
        <v>56</v>
      </c>
      <c r="Z6506" t="s">
        <v>43</v>
      </c>
      <c r="AA6506" t="s">
        <v>44</v>
      </c>
      <c r="AB6506" t="s">
        <v>44</v>
      </c>
    </row>
    <row r="6507" spans="1:28" x14ac:dyDescent="0.25">
      <c r="A6507" t="s">
        <v>11292</v>
      </c>
      <c r="B6507" s="1">
        <v>45817</v>
      </c>
      <c r="C6507" t="s">
        <v>11077</v>
      </c>
      <c r="D6507" t="s">
        <v>11078</v>
      </c>
      <c r="E6507">
        <v>27</v>
      </c>
      <c r="F6507" t="s">
        <v>31</v>
      </c>
      <c r="G6507" t="s">
        <v>387</v>
      </c>
      <c r="H6507" t="s">
        <v>388</v>
      </c>
      <c r="I6507" t="s">
        <v>74</v>
      </c>
      <c r="J6507" t="s">
        <v>75</v>
      </c>
      <c r="K6507">
        <v>2</v>
      </c>
      <c r="L6507" s="2">
        <v>3200</v>
      </c>
      <c r="M6507">
        <v>0</v>
      </c>
      <c r="N6507" s="2">
        <v>6400</v>
      </c>
      <c r="O6507" s="2">
        <v>0</v>
      </c>
      <c r="P6507" s="2">
        <v>6400</v>
      </c>
      <c r="Q6507" s="2">
        <v>3939.05</v>
      </c>
      <c r="R6507" s="2">
        <v>2460.9499999999998</v>
      </c>
      <c r="S6507" t="s">
        <v>53</v>
      </c>
      <c r="T6507" t="s">
        <v>114</v>
      </c>
      <c r="U6507" t="s">
        <v>115</v>
      </c>
      <c r="V6507" t="s">
        <v>39</v>
      </c>
      <c r="W6507" t="s">
        <v>66</v>
      </c>
      <c r="X6507" t="s">
        <v>67</v>
      </c>
      <c r="Y6507" t="s">
        <v>56</v>
      </c>
      <c r="Z6507" t="s">
        <v>43</v>
      </c>
      <c r="AA6507" t="s">
        <v>44</v>
      </c>
      <c r="AB6507" t="s">
        <v>44</v>
      </c>
    </row>
    <row r="6508" spans="1:28" x14ac:dyDescent="0.25">
      <c r="A6508" t="s">
        <v>11293</v>
      </c>
      <c r="B6508" s="1">
        <v>45817</v>
      </c>
      <c r="C6508" t="s">
        <v>3770</v>
      </c>
      <c r="D6508" t="s">
        <v>3771</v>
      </c>
      <c r="E6508">
        <v>45</v>
      </c>
      <c r="F6508" t="s">
        <v>31</v>
      </c>
      <c r="G6508" t="s">
        <v>243</v>
      </c>
      <c r="H6508" t="s">
        <v>244</v>
      </c>
      <c r="I6508" t="s">
        <v>103</v>
      </c>
      <c r="J6508" t="s">
        <v>104</v>
      </c>
      <c r="K6508">
        <v>2</v>
      </c>
      <c r="L6508" s="2">
        <v>450</v>
      </c>
      <c r="M6508">
        <v>15</v>
      </c>
      <c r="N6508" s="2">
        <v>900</v>
      </c>
      <c r="O6508" s="2">
        <v>135</v>
      </c>
      <c r="P6508" s="2">
        <v>765</v>
      </c>
      <c r="Q6508" s="2">
        <v>461.71</v>
      </c>
      <c r="R6508" s="2">
        <v>303.29000000000002</v>
      </c>
      <c r="S6508" t="s">
        <v>53</v>
      </c>
      <c r="T6508" t="s">
        <v>136</v>
      </c>
      <c r="U6508" t="s">
        <v>38</v>
      </c>
      <c r="V6508" t="s">
        <v>39</v>
      </c>
      <c r="W6508" t="s">
        <v>40</v>
      </c>
      <c r="X6508" t="s">
        <v>97</v>
      </c>
      <c r="Y6508" t="s">
        <v>56</v>
      </c>
      <c r="Z6508" t="s">
        <v>223</v>
      </c>
      <c r="AA6508" t="s">
        <v>44</v>
      </c>
      <c r="AB6508" t="s">
        <v>44</v>
      </c>
    </row>
    <row r="6509" spans="1:28" x14ac:dyDescent="0.25">
      <c r="A6509" t="s">
        <v>11294</v>
      </c>
      <c r="B6509" s="1">
        <v>45817</v>
      </c>
      <c r="C6509" t="s">
        <v>4709</v>
      </c>
      <c r="D6509" t="s">
        <v>4710</v>
      </c>
      <c r="E6509">
        <v>20</v>
      </c>
      <c r="F6509" t="s">
        <v>31</v>
      </c>
      <c r="G6509" t="s">
        <v>197</v>
      </c>
      <c r="H6509" t="s">
        <v>198</v>
      </c>
      <c r="I6509" t="s">
        <v>74</v>
      </c>
      <c r="J6509" t="s">
        <v>75</v>
      </c>
      <c r="K6509">
        <v>5</v>
      </c>
      <c r="L6509" s="2">
        <v>2600</v>
      </c>
      <c r="M6509">
        <v>5</v>
      </c>
      <c r="N6509" s="2">
        <v>13000</v>
      </c>
      <c r="O6509" s="2">
        <v>650</v>
      </c>
      <c r="P6509" s="2">
        <v>12350</v>
      </c>
      <c r="Q6509" s="2">
        <v>8745.33</v>
      </c>
      <c r="R6509" s="2">
        <v>3604.67</v>
      </c>
      <c r="S6509" t="s">
        <v>53</v>
      </c>
      <c r="T6509" t="s">
        <v>37</v>
      </c>
      <c r="U6509" t="s">
        <v>38</v>
      </c>
      <c r="V6509" t="s">
        <v>39</v>
      </c>
      <c r="W6509" t="s">
        <v>83</v>
      </c>
      <c r="X6509" t="s">
        <v>41</v>
      </c>
      <c r="Y6509" t="s">
        <v>56</v>
      </c>
      <c r="Z6509" t="s">
        <v>223</v>
      </c>
      <c r="AA6509" t="s">
        <v>44</v>
      </c>
      <c r="AB6509" t="s">
        <v>44</v>
      </c>
    </row>
    <row r="6510" spans="1:28" x14ac:dyDescent="0.25">
      <c r="A6510" t="s">
        <v>11295</v>
      </c>
      <c r="B6510" s="1">
        <v>45817</v>
      </c>
      <c r="C6510" t="s">
        <v>959</v>
      </c>
      <c r="D6510" t="s">
        <v>960</v>
      </c>
      <c r="E6510">
        <v>26</v>
      </c>
      <c r="F6510" t="s">
        <v>31</v>
      </c>
      <c r="G6510" t="s">
        <v>197</v>
      </c>
      <c r="H6510" t="s">
        <v>198</v>
      </c>
      <c r="I6510" t="s">
        <v>74</v>
      </c>
      <c r="J6510" t="s">
        <v>75</v>
      </c>
      <c r="K6510">
        <v>1</v>
      </c>
      <c r="L6510" s="2">
        <v>2600</v>
      </c>
      <c r="M6510">
        <v>20</v>
      </c>
      <c r="N6510" s="2">
        <v>2600</v>
      </c>
      <c r="O6510" s="2">
        <v>520</v>
      </c>
      <c r="P6510" s="2">
        <v>2080</v>
      </c>
      <c r="Q6510" s="2">
        <v>1483.23</v>
      </c>
      <c r="R6510" s="2">
        <v>596.77</v>
      </c>
      <c r="S6510" t="s">
        <v>64</v>
      </c>
      <c r="T6510" t="s">
        <v>407</v>
      </c>
      <c r="U6510" t="s">
        <v>408</v>
      </c>
      <c r="V6510" t="s">
        <v>39</v>
      </c>
      <c r="W6510" t="s">
        <v>137</v>
      </c>
      <c r="X6510" t="s">
        <v>41</v>
      </c>
      <c r="Y6510" t="s">
        <v>42</v>
      </c>
      <c r="Z6510" t="s">
        <v>43</v>
      </c>
      <c r="AA6510" t="s">
        <v>44</v>
      </c>
      <c r="AB6510" t="s">
        <v>44</v>
      </c>
    </row>
    <row r="6511" spans="1:28" x14ac:dyDescent="0.25">
      <c r="A6511" t="s">
        <v>11296</v>
      </c>
      <c r="B6511" s="1">
        <v>45817</v>
      </c>
      <c r="C6511" t="s">
        <v>2124</v>
      </c>
      <c r="D6511" t="s">
        <v>2125</v>
      </c>
      <c r="E6511">
        <v>45</v>
      </c>
      <c r="F6511" t="s">
        <v>48</v>
      </c>
      <c r="G6511" t="s">
        <v>188</v>
      </c>
      <c r="H6511" t="s">
        <v>189</v>
      </c>
      <c r="I6511" t="s">
        <v>34</v>
      </c>
      <c r="J6511" t="s">
        <v>190</v>
      </c>
      <c r="K6511">
        <v>1</v>
      </c>
      <c r="L6511" s="2">
        <v>1800</v>
      </c>
      <c r="M6511">
        <v>10</v>
      </c>
      <c r="N6511" s="2">
        <v>1800</v>
      </c>
      <c r="O6511" s="2">
        <v>180</v>
      </c>
      <c r="P6511" s="2">
        <v>1620</v>
      </c>
      <c r="Q6511" s="2">
        <v>980.62</v>
      </c>
      <c r="R6511" s="2">
        <v>639.38</v>
      </c>
      <c r="S6511" t="s">
        <v>53</v>
      </c>
      <c r="T6511" t="s">
        <v>54</v>
      </c>
      <c r="U6511" t="s">
        <v>55</v>
      </c>
      <c r="V6511" t="s">
        <v>39</v>
      </c>
      <c r="W6511" t="s">
        <v>66</v>
      </c>
      <c r="X6511" t="s">
        <v>97</v>
      </c>
      <c r="Y6511" t="s">
        <v>42</v>
      </c>
      <c r="Z6511" t="s">
        <v>43</v>
      </c>
      <c r="AA6511" t="s">
        <v>44</v>
      </c>
      <c r="AB6511" t="s">
        <v>44</v>
      </c>
    </row>
    <row r="6512" spans="1:28" x14ac:dyDescent="0.25">
      <c r="A6512" t="s">
        <v>11297</v>
      </c>
      <c r="B6512" s="1">
        <v>45817</v>
      </c>
      <c r="C6512" t="s">
        <v>5826</v>
      </c>
      <c r="D6512" t="s">
        <v>5827</v>
      </c>
      <c r="E6512">
        <v>55</v>
      </c>
      <c r="F6512" t="s">
        <v>48</v>
      </c>
      <c r="G6512" t="s">
        <v>298</v>
      </c>
      <c r="H6512" t="s">
        <v>299</v>
      </c>
      <c r="I6512" t="s">
        <v>103</v>
      </c>
      <c r="J6512" t="s">
        <v>104</v>
      </c>
      <c r="K6512">
        <v>4</v>
      </c>
      <c r="L6512" s="2">
        <v>700</v>
      </c>
      <c r="M6512">
        <v>10</v>
      </c>
      <c r="N6512" s="2">
        <v>2800</v>
      </c>
      <c r="O6512" s="2">
        <v>280</v>
      </c>
      <c r="P6512" s="2">
        <v>2520</v>
      </c>
      <c r="Q6512" s="2">
        <v>1751.87</v>
      </c>
      <c r="R6512" s="2">
        <v>768.13</v>
      </c>
      <c r="S6512" t="s">
        <v>53</v>
      </c>
      <c r="T6512" t="s">
        <v>65</v>
      </c>
      <c r="U6512" t="s">
        <v>65</v>
      </c>
      <c r="V6512" t="s">
        <v>39</v>
      </c>
      <c r="W6512" t="s">
        <v>83</v>
      </c>
      <c r="X6512" t="s">
        <v>67</v>
      </c>
      <c r="Y6512" t="s">
        <v>56</v>
      </c>
      <c r="Z6512" t="s">
        <v>107</v>
      </c>
      <c r="AA6512" t="s">
        <v>44</v>
      </c>
      <c r="AB6512" t="s">
        <v>44</v>
      </c>
    </row>
    <row r="6513" spans="1:28" x14ac:dyDescent="0.25">
      <c r="A6513" t="s">
        <v>11298</v>
      </c>
      <c r="B6513" s="1">
        <v>45818</v>
      </c>
      <c r="C6513" t="s">
        <v>5062</v>
      </c>
      <c r="D6513" t="s">
        <v>5063</v>
      </c>
      <c r="E6513">
        <v>34</v>
      </c>
      <c r="F6513" t="s">
        <v>48</v>
      </c>
      <c r="G6513" t="s">
        <v>81</v>
      </c>
      <c r="H6513" t="s">
        <v>82</v>
      </c>
      <c r="I6513" t="s">
        <v>51</v>
      </c>
      <c r="J6513" t="s">
        <v>52</v>
      </c>
      <c r="K6513">
        <v>1</v>
      </c>
      <c r="L6513" s="2">
        <v>600</v>
      </c>
      <c r="M6513">
        <v>15</v>
      </c>
      <c r="N6513" s="2">
        <v>600</v>
      </c>
      <c r="O6513" s="2">
        <v>90</v>
      </c>
      <c r="P6513" s="2">
        <v>510</v>
      </c>
      <c r="Q6513" s="2">
        <v>401.06</v>
      </c>
      <c r="R6513" s="2">
        <v>108.94</v>
      </c>
      <c r="S6513" t="s">
        <v>64</v>
      </c>
      <c r="T6513" t="s">
        <v>90</v>
      </c>
      <c r="U6513" t="s">
        <v>91</v>
      </c>
      <c r="V6513" t="s">
        <v>39</v>
      </c>
      <c r="W6513" t="s">
        <v>40</v>
      </c>
      <c r="X6513" t="s">
        <v>41</v>
      </c>
      <c r="Y6513" t="s">
        <v>56</v>
      </c>
      <c r="Z6513" t="s">
        <v>43</v>
      </c>
      <c r="AA6513" t="s">
        <v>44</v>
      </c>
      <c r="AB6513" t="s">
        <v>44</v>
      </c>
    </row>
    <row r="6514" spans="1:28" x14ac:dyDescent="0.25">
      <c r="A6514" t="s">
        <v>11299</v>
      </c>
      <c r="B6514" s="1">
        <v>45818</v>
      </c>
      <c r="C6514" t="s">
        <v>7682</v>
      </c>
      <c r="D6514" t="s">
        <v>7683</v>
      </c>
      <c r="E6514">
        <v>50</v>
      </c>
      <c r="F6514" t="s">
        <v>31</v>
      </c>
      <c r="G6514" t="s">
        <v>243</v>
      </c>
      <c r="H6514" t="s">
        <v>244</v>
      </c>
      <c r="I6514" t="s">
        <v>103</v>
      </c>
      <c r="J6514" t="s">
        <v>104</v>
      </c>
      <c r="K6514">
        <v>1</v>
      </c>
      <c r="L6514" s="2">
        <v>450</v>
      </c>
      <c r="M6514">
        <v>15</v>
      </c>
      <c r="N6514" s="2">
        <v>450</v>
      </c>
      <c r="O6514" s="2">
        <v>67.5</v>
      </c>
      <c r="P6514" s="2">
        <v>382.5</v>
      </c>
      <c r="Q6514" s="2">
        <v>220.89</v>
      </c>
      <c r="R6514" s="2">
        <v>161.61000000000001</v>
      </c>
      <c r="S6514" t="s">
        <v>53</v>
      </c>
      <c r="T6514" t="s">
        <v>136</v>
      </c>
      <c r="U6514" t="s">
        <v>38</v>
      </c>
      <c r="V6514" t="s">
        <v>39</v>
      </c>
      <c r="W6514" t="s">
        <v>40</v>
      </c>
      <c r="X6514" t="s">
        <v>41</v>
      </c>
      <c r="Y6514" t="s">
        <v>56</v>
      </c>
      <c r="Z6514" t="s">
        <v>43</v>
      </c>
      <c r="AA6514" t="s">
        <v>44</v>
      </c>
      <c r="AB6514" t="s">
        <v>44</v>
      </c>
    </row>
    <row r="6515" spans="1:28" x14ac:dyDescent="0.25">
      <c r="A6515" t="s">
        <v>11300</v>
      </c>
      <c r="B6515" s="1">
        <v>45818</v>
      </c>
      <c r="C6515" t="s">
        <v>7217</v>
      </c>
      <c r="D6515" t="s">
        <v>7218</v>
      </c>
      <c r="E6515">
        <v>46</v>
      </c>
      <c r="F6515" t="s">
        <v>48</v>
      </c>
      <c r="G6515" t="s">
        <v>112</v>
      </c>
      <c r="H6515" t="s">
        <v>113</v>
      </c>
      <c r="I6515" t="s">
        <v>103</v>
      </c>
      <c r="J6515" t="s">
        <v>104</v>
      </c>
      <c r="K6515">
        <v>1</v>
      </c>
      <c r="L6515" s="2">
        <v>650</v>
      </c>
      <c r="M6515">
        <v>20</v>
      </c>
      <c r="N6515" s="2">
        <v>650</v>
      </c>
      <c r="O6515" s="2">
        <v>130</v>
      </c>
      <c r="P6515" s="2">
        <v>520</v>
      </c>
      <c r="Q6515" s="2">
        <v>389.83</v>
      </c>
      <c r="R6515" s="2">
        <v>130.16999999999999</v>
      </c>
      <c r="S6515" t="s">
        <v>36</v>
      </c>
      <c r="T6515" t="s">
        <v>398</v>
      </c>
      <c r="U6515" t="s">
        <v>399</v>
      </c>
      <c r="V6515" t="s">
        <v>39</v>
      </c>
      <c r="W6515" t="s">
        <v>40</v>
      </c>
      <c r="X6515" t="s">
        <v>67</v>
      </c>
      <c r="Y6515" t="s">
        <v>56</v>
      </c>
      <c r="Z6515" t="s">
        <v>43</v>
      </c>
      <c r="AA6515" t="s">
        <v>44</v>
      </c>
      <c r="AB6515" t="s">
        <v>44</v>
      </c>
    </row>
    <row r="6516" spans="1:28" x14ac:dyDescent="0.25">
      <c r="A6516" t="s">
        <v>11301</v>
      </c>
      <c r="B6516" s="1">
        <v>45818</v>
      </c>
      <c r="C6516" t="s">
        <v>9655</v>
      </c>
      <c r="D6516" t="s">
        <v>9656</v>
      </c>
      <c r="E6516">
        <v>45</v>
      </c>
      <c r="F6516" t="s">
        <v>31</v>
      </c>
      <c r="G6516" t="s">
        <v>352</v>
      </c>
      <c r="H6516" t="s">
        <v>353</v>
      </c>
      <c r="I6516" t="s">
        <v>103</v>
      </c>
      <c r="J6516" t="s">
        <v>104</v>
      </c>
      <c r="K6516">
        <v>4</v>
      </c>
      <c r="L6516" s="2">
        <v>850</v>
      </c>
      <c r="M6516">
        <v>15</v>
      </c>
      <c r="N6516" s="2">
        <v>3400</v>
      </c>
      <c r="O6516" s="2">
        <v>510</v>
      </c>
      <c r="P6516" s="2">
        <v>2890</v>
      </c>
      <c r="Q6516" s="2">
        <v>2307.29</v>
      </c>
      <c r="R6516" s="2">
        <v>582.71</v>
      </c>
      <c r="S6516" t="s">
        <v>53</v>
      </c>
      <c r="T6516" t="s">
        <v>76</v>
      </c>
      <c r="U6516" t="s">
        <v>77</v>
      </c>
      <c r="V6516" t="s">
        <v>39</v>
      </c>
      <c r="W6516" t="s">
        <v>124</v>
      </c>
      <c r="X6516" t="s">
        <v>97</v>
      </c>
      <c r="Y6516" t="s">
        <v>56</v>
      </c>
      <c r="Z6516" t="s">
        <v>43</v>
      </c>
      <c r="AA6516" t="s">
        <v>44</v>
      </c>
      <c r="AB6516" t="s">
        <v>44</v>
      </c>
    </row>
    <row r="6517" spans="1:28" x14ac:dyDescent="0.25">
      <c r="A6517" t="s">
        <v>11302</v>
      </c>
      <c r="B6517" s="1">
        <v>45818</v>
      </c>
      <c r="C6517" t="s">
        <v>2953</v>
      </c>
      <c r="D6517" t="s">
        <v>2954</v>
      </c>
      <c r="E6517">
        <v>24</v>
      </c>
      <c r="F6517" t="s">
        <v>31</v>
      </c>
      <c r="G6517" t="s">
        <v>285</v>
      </c>
      <c r="H6517" t="s">
        <v>286</v>
      </c>
      <c r="I6517" t="s">
        <v>34</v>
      </c>
      <c r="J6517" t="s">
        <v>121</v>
      </c>
      <c r="K6517">
        <v>4</v>
      </c>
      <c r="L6517" s="2">
        <v>3200</v>
      </c>
      <c r="M6517">
        <v>15</v>
      </c>
      <c r="N6517" s="2">
        <v>12800</v>
      </c>
      <c r="O6517" s="2">
        <v>1920</v>
      </c>
      <c r="P6517" s="2">
        <v>10880</v>
      </c>
      <c r="Q6517" s="2">
        <v>8055.92</v>
      </c>
      <c r="R6517" s="2">
        <v>2824.08</v>
      </c>
      <c r="S6517" t="s">
        <v>53</v>
      </c>
      <c r="T6517" t="s">
        <v>263</v>
      </c>
      <c r="U6517" t="s">
        <v>91</v>
      </c>
      <c r="V6517" t="s">
        <v>39</v>
      </c>
      <c r="W6517" t="s">
        <v>66</v>
      </c>
      <c r="X6517" t="s">
        <v>41</v>
      </c>
      <c r="Y6517" t="s">
        <v>42</v>
      </c>
      <c r="Z6517" t="s">
        <v>43</v>
      </c>
      <c r="AA6517" t="s">
        <v>44</v>
      </c>
      <c r="AB6517" t="s">
        <v>44</v>
      </c>
    </row>
    <row r="6518" spans="1:28" x14ac:dyDescent="0.25">
      <c r="A6518" t="s">
        <v>11303</v>
      </c>
      <c r="B6518" s="1">
        <v>45818</v>
      </c>
      <c r="C6518" t="s">
        <v>7788</v>
      </c>
      <c r="D6518" t="s">
        <v>7789</v>
      </c>
      <c r="E6518">
        <v>18</v>
      </c>
      <c r="F6518" t="s">
        <v>48</v>
      </c>
      <c r="G6518" t="s">
        <v>88</v>
      </c>
      <c r="H6518" t="s">
        <v>89</v>
      </c>
      <c r="I6518" t="s">
        <v>62</v>
      </c>
      <c r="J6518" t="s">
        <v>63</v>
      </c>
      <c r="K6518">
        <v>4</v>
      </c>
      <c r="L6518" s="2">
        <v>4200</v>
      </c>
      <c r="M6518">
        <v>15</v>
      </c>
      <c r="N6518" s="2">
        <v>16800</v>
      </c>
      <c r="O6518" s="2">
        <v>2520</v>
      </c>
      <c r="P6518" s="2">
        <v>14280</v>
      </c>
      <c r="Q6518" s="2">
        <v>8886.57</v>
      </c>
      <c r="R6518" s="2">
        <v>5393.43</v>
      </c>
      <c r="S6518" t="s">
        <v>64</v>
      </c>
      <c r="T6518" t="s">
        <v>163</v>
      </c>
      <c r="U6518" t="s">
        <v>164</v>
      </c>
      <c r="V6518" t="s">
        <v>39</v>
      </c>
      <c r="W6518" t="s">
        <v>66</v>
      </c>
      <c r="X6518" t="s">
        <v>41</v>
      </c>
      <c r="Y6518" t="s">
        <v>56</v>
      </c>
      <c r="Z6518" t="s">
        <v>223</v>
      </c>
      <c r="AA6518" t="s">
        <v>44</v>
      </c>
      <c r="AB6518" t="s">
        <v>44</v>
      </c>
    </row>
    <row r="6519" spans="1:28" x14ac:dyDescent="0.25">
      <c r="A6519" t="s">
        <v>11304</v>
      </c>
      <c r="B6519" s="1">
        <v>45818</v>
      </c>
      <c r="C6519" t="s">
        <v>4527</v>
      </c>
      <c r="D6519" t="s">
        <v>4528</v>
      </c>
      <c r="E6519">
        <v>56</v>
      </c>
      <c r="F6519" t="s">
        <v>48</v>
      </c>
      <c r="G6519" t="s">
        <v>561</v>
      </c>
      <c r="H6519" t="s">
        <v>562</v>
      </c>
      <c r="I6519" t="s">
        <v>34</v>
      </c>
      <c r="J6519" t="s">
        <v>143</v>
      </c>
      <c r="K6519">
        <v>1</v>
      </c>
      <c r="L6519" s="2">
        <v>900</v>
      </c>
      <c r="M6519">
        <v>10</v>
      </c>
      <c r="N6519" s="2">
        <v>900</v>
      </c>
      <c r="O6519" s="2">
        <v>90</v>
      </c>
      <c r="P6519" s="2">
        <v>810</v>
      </c>
      <c r="Q6519" s="2">
        <v>512.48</v>
      </c>
      <c r="R6519" s="2">
        <v>297.52</v>
      </c>
      <c r="S6519" t="s">
        <v>53</v>
      </c>
      <c r="T6519" t="s">
        <v>275</v>
      </c>
      <c r="U6519" t="s">
        <v>123</v>
      </c>
      <c r="V6519" t="s">
        <v>39</v>
      </c>
      <c r="W6519" t="s">
        <v>40</v>
      </c>
      <c r="X6519" t="s">
        <v>67</v>
      </c>
      <c r="Y6519" t="s">
        <v>56</v>
      </c>
      <c r="Z6519" t="s">
        <v>43</v>
      </c>
      <c r="AA6519" t="s">
        <v>44</v>
      </c>
      <c r="AB6519" t="s">
        <v>44</v>
      </c>
    </row>
    <row r="6520" spans="1:28" x14ac:dyDescent="0.25">
      <c r="A6520" t="s">
        <v>11305</v>
      </c>
      <c r="B6520" s="1">
        <v>45818</v>
      </c>
      <c r="C6520" t="s">
        <v>11306</v>
      </c>
      <c r="D6520" t="s">
        <v>11307</v>
      </c>
      <c r="E6520">
        <v>41</v>
      </c>
      <c r="F6520" t="s">
        <v>48</v>
      </c>
      <c r="G6520" t="s">
        <v>366</v>
      </c>
      <c r="H6520" t="s">
        <v>367</v>
      </c>
      <c r="I6520" t="s">
        <v>34</v>
      </c>
      <c r="J6520" t="s">
        <v>130</v>
      </c>
      <c r="K6520">
        <v>2</v>
      </c>
      <c r="L6520" s="2">
        <v>14500</v>
      </c>
      <c r="M6520">
        <v>20</v>
      </c>
      <c r="N6520" s="2">
        <v>29000</v>
      </c>
      <c r="O6520" s="2">
        <v>5800</v>
      </c>
      <c r="P6520" s="2">
        <v>23200</v>
      </c>
      <c r="Q6520" s="2">
        <v>13652.93</v>
      </c>
      <c r="R6520" s="2">
        <v>9547.07</v>
      </c>
      <c r="S6520" t="s">
        <v>53</v>
      </c>
      <c r="T6520" t="s">
        <v>153</v>
      </c>
      <c r="U6520" t="s">
        <v>154</v>
      </c>
      <c r="V6520" t="s">
        <v>39</v>
      </c>
      <c r="W6520" t="s">
        <v>66</v>
      </c>
      <c r="X6520" t="s">
        <v>41</v>
      </c>
      <c r="Y6520" t="s">
        <v>56</v>
      </c>
      <c r="Z6520" t="s">
        <v>43</v>
      </c>
      <c r="AA6520" t="s">
        <v>44</v>
      </c>
      <c r="AB6520" t="s">
        <v>44</v>
      </c>
    </row>
    <row r="6521" spans="1:28" x14ac:dyDescent="0.25">
      <c r="A6521" t="s">
        <v>11308</v>
      </c>
      <c r="B6521" s="1">
        <v>45818</v>
      </c>
      <c r="C6521" t="s">
        <v>9949</v>
      </c>
      <c r="D6521" t="s">
        <v>9950</v>
      </c>
      <c r="E6521">
        <v>32</v>
      </c>
      <c r="F6521" t="s">
        <v>48</v>
      </c>
      <c r="G6521" t="s">
        <v>119</v>
      </c>
      <c r="H6521" t="s">
        <v>120</v>
      </c>
      <c r="I6521" t="s">
        <v>62</v>
      </c>
      <c r="J6521" t="s">
        <v>121</v>
      </c>
      <c r="K6521">
        <v>2</v>
      </c>
      <c r="L6521" s="2">
        <v>4800</v>
      </c>
      <c r="M6521">
        <v>20</v>
      </c>
      <c r="N6521" s="2">
        <v>9600</v>
      </c>
      <c r="O6521" s="2">
        <v>1920</v>
      </c>
      <c r="P6521" s="2">
        <v>7680</v>
      </c>
      <c r="Q6521" s="2">
        <v>5344.51</v>
      </c>
      <c r="R6521" s="2">
        <v>2335.4899999999998</v>
      </c>
      <c r="S6521" t="s">
        <v>36</v>
      </c>
      <c r="T6521" t="s">
        <v>136</v>
      </c>
      <c r="U6521" t="s">
        <v>38</v>
      </c>
      <c r="V6521" t="s">
        <v>39</v>
      </c>
      <c r="W6521" t="s">
        <v>124</v>
      </c>
      <c r="X6521" t="s">
        <v>41</v>
      </c>
      <c r="Y6521" t="s">
        <v>56</v>
      </c>
      <c r="Z6521" t="s">
        <v>43</v>
      </c>
      <c r="AA6521" t="s">
        <v>44</v>
      </c>
      <c r="AB6521" t="s">
        <v>44</v>
      </c>
    </row>
    <row r="6522" spans="1:28" x14ac:dyDescent="0.25">
      <c r="A6522" t="s">
        <v>11309</v>
      </c>
      <c r="B6522" s="1">
        <v>45818</v>
      </c>
      <c r="C6522" t="s">
        <v>4922</v>
      </c>
      <c r="D6522" t="s">
        <v>4923</v>
      </c>
      <c r="E6522">
        <v>36</v>
      </c>
      <c r="F6522" t="s">
        <v>31</v>
      </c>
      <c r="G6522" t="s">
        <v>112</v>
      </c>
      <c r="H6522" t="s">
        <v>113</v>
      </c>
      <c r="I6522" t="s">
        <v>103</v>
      </c>
      <c r="J6522" t="s">
        <v>104</v>
      </c>
      <c r="K6522">
        <v>3</v>
      </c>
      <c r="L6522" s="2">
        <v>650</v>
      </c>
      <c r="M6522">
        <v>5</v>
      </c>
      <c r="N6522" s="2">
        <v>1950</v>
      </c>
      <c r="O6522" s="2">
        <v>97.5</v>
      </c>
      <c r="P6522" s="2">
        <v>1852.5</v>
      </c>
      <c r="Q6522" s="2">
        <v>1265.92</v>
      </c>
      <c r="R6522" s="2">
        <v>586.58000000000004</v>
      </c>
      <c r="S6522" t="s">
        <v>53</v>
      </c>
      <c r="T6522" t="s">
        <v>275</v>
      </c>
      <c r="U6522" t="s">
        <v>123</v>
      </c>
      <c r="V6522" t="s">
        <v>39</v>
      </c>
      <c r="W6522" t="s">
        <v>40</v>
      </c>
      <c r="X6522" t="s">
        <v>41</v>
      </c>
      <c r="Y6522" t="s">
        <v>42</v>
      </c>
      <c r="Z6522" t="s">
        <v>43</v>
      </c>
      <c r="AA6522" t="s">
        <v>44</v>
      </c>
      <c r="AB6522" t="s">
        <v>44</v>
      </c>
    </row>
    <row r="6523" spans="1:28" x14ac:dyDescent="0.25">
      <c r="A6523" t="s">
        <v>11310</v>
      </c>
      <c r="B6523" s="1">
        <v>45818</v>
      </c>
      <c r="C6523" t="s">
        <v>2636</v>
      </c>
      <c r="D6523" t="s">
        <v>2637</v>
      </c>
      <c r="E6523">
        <v>41</v>
      </c>
      <c r="F6523" t="s">
        <v>31</v>
      </c>
      <c r="G6523" t="s">
        <v>366</v>
      </c>
      <c r="H6523" t="s">
        <v>367</v>
      </c>
      <c r="I6523" t="s">
        <v>34</v>
      </c>
      <c r="J6523" t="s">
        <v>130</v>
      </c>
      <c r="K6523">
        <v>1</v>
      </c>
      <c r="L6523" s="2">
        <v>14500</v>
      </c>
      <c r="M6523">
        <v>15</v>
      </c>
      <c r="N6523" s="2">
        <v>14500</v>
      </c>
      <c r="O6523" s="2">
        <v>2175</v>
      </c>
      <c r="P6523" s="2">
        <v>12325</v>
      </c>
      <c r="Q6523" s="2">
        <v>7225.9</v>
      </c>
      <c r="R6523" s="2">
        <v>5099.1000000000004</v>
      </c>
      <c r="S6523" t="s">
        <v>53</v>
      </c>
      <c r="T6523" t="s">
        <v>263</v>
      </c>
      <c r="U6523" t="s">
        <v>91</v>
      </c>
      <c r="V6523" t="s">
        <v>39</v>
      </c>
      <c r="W6523" t="s">
        <v>83</v>
      </c>
      <c r="X6523" t="s">
        <v>67</v>
      </c>
      <c r="Y6523" t="s">
        <v>42</v>
      </c>
      <c r="Z6523" t="s">
        <v>43</v>
      </c>
      <c r="AA6523" t="s">
        <v>44</v>
      </c>
      <c r="AB6523" t="s">
        <v>44</v>
      </c>
    </row>
    <row r="6524" spans="1:28" x14ac:dyDescent="0.25">
      <c r="A6524" t="s">
        <v>11311</v>
      </c>
      <c r="B6524" s="1">
        <v>45818</v>
      </c>
      <c r="C6524" t="s">
        <v>1542</v>
      </c>
      <c r="D6524" t="s">
        <v>1543</v>
      </c>
      <c r="E6524">
        <v>46</v>
      </c>
      <c r="F6524" t="s">
        <v>48</v>
      </c>
      <c r="G6524" t="s">
        <v>561</v>
      </c>
      <c r="H6524" t="s">
        <v>562</v>
      </c>
      <c r="I6524" t="s">
        <v>34</v>
      </c>
      <c r="J6524" t="s">
        <v>143</v>
      </c>
      <c r="K6524">
        <v>1</v>
      </c>
      <c r="L6524" s="2">
        <v>900</v>
      </c>
      <c r="M6524">
        <v>10</v>
      </c>
      <c r="N6524" s="2">
        <v>900</v>
      </c>
      <c r="O6524" s="2">
        <v>90</v>
      </c>
      <c r="P6524" s="2">
        <v>810</v>
      </c>
      <c r="Q6524" s="2">
        <v>489.33</v>
      </c>
      <c r="R6524" s="2">
        <v>320.67</v>
      </c>
      <c r="S6524" t="s">
        <v>53</v>
      </c>
      <c r="T6524" t="s">
        <v>90</v>
      </c>
      <c r="U6524" t="s">
        <v>91</v>
      </c>
      <c r="V6524" t="s">
        <v>39</v>
      </c>
      <c r="W6524" t="s">
        <v>83</v>
      </c>
      <c r="X6524" t="s">
        <v>97</v>
      </c>
      <c r="Y6524" t="s">
        <v>56</v>
      </c>
      <c r="Z6524" t="s">
        <v>43</v>
      </c>
      <c r="AA6524" t="s">
        <v>44</v>
      </c>
      <c r="AB6524" t="s">
        <v>44</v>
      </c>
    </row>
    <row r="6525" spans="1:28" x14ac:dyDescent="0.25">
      <c r="A6525" t="s">
        <v>11312</v>
      </c>
      <c r="B6525" s="1">
        <v>45819</v>
      </c>
      <c r="C6525" t="s">
        <v>5298</v>
      </c>
      <c r="D6525" t="s">
        <v>5299</v>
      </c>
      <c r="E6525">
        <v>46</v>
      </c>
      <c r="F6525" t="s">
        <v>48</v>
      </c>
      <c r="G6525" t="s">
        <v>81</v>
      </c>
      <c r="H6525" t="s">
        <v>82</v>
      </c>
      <c r="I6525" t="s">
        <v>51</v>
      </c>
      <c r="J6525" t="s">
        <v>52</v>
      </c>
      <c r="K6525">
        <v>1</v>
      </c>
      <c r="L6525" s="2">
        <v>600</v>
      </c>
      <c r="M6525">
        <v>10</v>
      </c>
      <c r="N6525" s="2">
        <v>600</v>
      </c>
      <c r="O6525" s="2">
        <v>60</v>
      </c>
      <c r="P6525" s="2">
        <v>540</v>
      </c>
      <c r="Q6525" s="2">
        <v>301.79000000000002</v>
      </c>
      <c r="R6525" s="2">
        <v>238.21</v>
      </c>
      <c r="S6525" t="s">
        <v>53</v>
      </c>
      <c r="T6525" t="s">
        <v>398</v>
      </c>
      <c r="U6525" t="s">
        <v>399</v>
      </c>
      <c r="V6525" t="s">
        <v>39</v>
      </c>
      <c r="W6525" t="s">
        <v>124</v>
      </c>
      <c r="X6525" t="s">
        <v>97</v>
      </c>
      <c r="Y6525" t="s">
        <v>56</v>
      </c>
      <c r="Z6525" t="s">
        <v>144</v>
      </c>
      <c r="AA6525" t="s">
        <v>44</v>
      </c>
      <c r="AB6525" t="s">
        <v>68</v>
      </c>
    </row>
    <row r="6526" spans="1:28" x14ac:dyDescent="0.25">
      <c r="A6526" t="s">
        <v>11313</v>
      </c>
      <c r="B6526" s="1">
        <v>45819</v>
      </c>
      <c r="C6526" t="s">
        <v>2190</v>
      </c>
      <c r="D6526" t="s">
        <v>2191</v>
      </c>
      <c r="E6526">
        <v>48</v>
      </c>
      <c r="F6526" t="s">
        <v>31</v>
      </c>
      <c r="G6526" t="s">
        <v>280</v>
      </c>
      <c r="H6526" t="s">
        <v>281</v>
      </c>
      <c r="I6526" t="s">
        <v>62</v>
      </c>
      <c r="J6526" t="s">
        <v>190</v>
      </c>
      <c r="K6526">
        <v>3</v>
      </c>
      <c r="L6526" s="2">
        <v>700</v>
      </c>
      <c r="M6526">
        <v>10</v>
      </c>
      <c r="N6526" s="2">
        <v>2100</v>
      </c>
      <c r="O6526" s="2">
        <v>210</v>
      </c>
      <c r="P6526" s="2">
        <v>1890</v>
      </c>
      <c r="Q6526" s="2">
        <v>1140.03</v>
      </c>
      <c r="R6526" s="2">
        <v>749.97</v>
      </c>
      <c r="S6526" t="s">
        <v>36</v>
      </c>
      <c r="T6526" t="s">
        <v>222</v>
      </c>
      <c r="U6526" t="s">
        <v>38</v>
      </c>
      <c r="V6526" t="s">
        <v>39</v>
      </c>
      <c r="W6526" t="s">
        <v>66</v>
      </c>
      <c r="X6526" t="s">
        <v>97</v>
      </c>
      <c r="Y6526" t="s">
        <v>42</v>
      </c>
      <c r="Z6526" t="s">
        <v>43</v>
      </c>
      <c r="AA6526" t="s">
        <v>44</v>
      </c>
      <c r="AB6526" t="s">
        <v>44</v>
      </c>
    </row>
    <row r="6527" spans="1:28" x14ac:dyDescent="0.25">
      <c r="A6527" t="s">
        <v>11314</v>
      </c>
      <c r="B6527" s="1">
        <v>45819</v>
      </c>
      <c r="C6527" t="s">
        <v>5875</v>
      </c>
      <c r="D6527" t="s">
        <v>5876</v>
      </c>
      <c r="E6527">
        <v>55</v>
      </c>
      <c r="F6527" t="s">
        <v>31</v>
      </c>
      <c r="G6527" t="s">
        <v>202</v>
      </c>
      <c r="H6527" t="s">
        <v>203</v>
      </c>
      <c r="I6527" t="s">
        <v>103</v>
      </c>
      <c r="J6527" t="s">
        <v>104</v>
      </c>
      <c r="K6527">
        <v>4</v>
      </c>
      <c r="L6527" s="2">
        <v>550</v>
      </c>
      <c r="M6527">
        <v>5</v>
      </c>
      <c r="N6527" s="2">
        <v>2200</v>
      </c>
      <c r="O6527" s="2">
        <v>110</v>
      </c>
      <c r="P6527" s="2">
        <v>2090</v>
      </c>
      <c r="Q6527" s="2">
        <v>1294.31</v>
      </c>
      <c r="R6527" s="2">
        <v>795.69</v>
      </c>
      <c r="S6527" t="s">
        <v>36</v>
      </c>
      <c r="T6527" t="s">
        <v>90</v>
      </c>
      <c r="U6527" t="s">
        <v>91</v>
      </c>
      <c r="V6527" t="s">
        <v>39</v>
      </c>
      <c r="W6527" t="s">
        <v>124</v>
      </c>
      <c r="X6527" t="s">
        <v>67</v>
      </c>
      <c r="Y6527" t="s">
        <v>42</v>
      </c>
      <c r="Z6527" t="s">
        <v>107</v>
      </c>
      <c r="AA6527" t="s">
        <v>44</v>
      </c>
      <c r="AB6527" t="s">
        <v>44</v>
      </c>
    </row>
    <row r="6528" spans="1:28" x14ac:dyDescent="0.25">
      <c r="A6528" t="s">
        <v>11315</v>
      </c>
      <c r="B6528" s="1">
        <v>45819</v>
      </c>
      <c r="C6528" t="s">
        <v>2652</v>
      </c>
      <c r="D6528" t="s">
        <v>2653</v>
      </c>
      <c r="E6528">
        <v>28</v>
      </c>
      <c r="F6528" t="s">
        <v>48</v>
      </c>
      <c r="G6528" t="s">
        <v>32</v>
      </c>
      <c r="H6528" t="s">
        <v>33</v>
      </c>
      <c r="I6528" t="s">
        <v>34</v>
      </c>
      <c r="J6528" t="s">
        <v>35</v>
      </c>
      <c r="K6528">
        <v>1</v>
      </c>
      <c r="L6528" s="2">
        <v>55000</v>
      </c>
      <c r="M6528">
        <v>0</v>
      </c>
      <c r="N6528" s="2">
        <v>55000</v>
      </c>
      <c r="O6528" s="2">
        <v>0</v>
      </c>
      <c r="P6528" s="2">
        <v>55000</v>
      </c>
      <c r="Q6528" s="2">
        <v>39093.5</v>
      </c>
      <c r="R6528" s="2">
        <v>15906.5</v>
      </c>
      <c r="S6528" t="s">
        <v>53</v>
      </c>
      <c r="T6528" t="s">
        <v>114</v>
      </c>
      <c r="U6528" t="s">
        <v>115</v>
      </c>
      <c r="V6528" t="s">
        <v>39</v>
      </c>
      <c r="W6528" t="s">
        <v>124</v>
      </c>
      <c r="X6528" t="s">
        <v>97</v>
      </c>
      <c r="Y6528" t="s">
        <v>84</v>
      </c>
      <c r="Z6528" t="s">
        <v>43</v>
      </c>
      <c r="AA6528" t="s">
        <v>44</v>
      </c>
      <c r="AB6528" t="s">
        <v>44</v>
      </c>
    </row>
    <row r="6529" spans="1:28" x14ac:dyDescent="0.25">
      <c r="A6529" t="s">
        <v>11316</v>
      </c>
      <c r="B6529" s="1">
        <v>45819</v>
      </c>
      <c r="C6529" t="s">
        <v>2480</v>
      </c>
      <c r="D6529" t="s">
        <v>2481</v>
      </c>
      <c r="E6529">
        <v>48</v>
      </c>
      <c r="F6529" t="s">
        <v>31</v>
      </c>
      <c r="G6529" t="s">
        <v>227</v>
      </c>
      <c r="H6529" t="s">
        <v>228</v>
      </c>
      <c r="I6529" t="s">
        <v>74</v>
      </c>
      <c r="J6529" t="s">
        <v>75</v>
      </c>
      <c r="K6529">
        <v>1</v>
      </c>
      <c r="L6529" s="2">
        <v>1400</v>
      </c>
      <c r="M6529">
        <v>25</v>
      </c>
      <c r="N6529" s="2">
        <v>1400</v>
      </c>
      <c r="O6529" s="2">
        <v>350</v>
      </c>
      <c r="P6529" s="2">
        <v>1050</v>
      </c>
      <c r="Q6529" s="2">
        <v>616.35</v>
      </c>
      <c r="R6529" s="2">
        <v>433.65</v>
      </c>
      <c r="S6529" t="s">
        <v>53</v>
      </c>
      <c r="T6529" t="s">
        <v>578</v>
      </c>
      <c r="U6529" t="s">
        <v>579</v>
      </c>
      <c r="V6529" t="s">
        <v>39</v>
      </c>
      <c r="W6529" t="s">
        <v>92</v>
      </c>
      <c r="X6529" t="s">
        <v>67</v>
      </c>
      <c r="Y6529" t="s">
        <v>56</v>
      </c>
      <c r="Z6529" t="s">
        <v>508</v>
      </c>
      <c r="AA6529" t="s">
        <v>44</v>
      </c>
      <c r="AB6529" t="s">
        <v>44</v>
      </c>
    </row>
    <row r="6530" spans="1:28" x14ac:dyDescent="0.25">
      <c r="A6530" t="s">
        <v>11317</v>
      </c>
      <c r="B6530" s="1">
        <v>45819</v>
      </c>
      <c r="C6530" t="s">
        <v>3571</v>
      </c>
      <c r="D6530" t="s">
        <v>3572</v>
      </c>
      <c r="E6530">
        <v>19</v>
      </c>
      <c r="F6530" t="s">
        <v>111</v>
      </c>
      <c r="G6530" t="s">
        <v>168</v>
      </c>
      <c r="H6530" t="s">
        <v>169</v>
      </c>
      <c r="I6530" t="s">
        <v>62</v>
      </c>
      <c r="J6530" t="s">
        <v>143</v>
      </c>
      <c r="K6530">
        <v>2</v>
      </c>
      <c r="L6530" s="2">
        <v>1800</v>
      </c>
      <c r="M6530">
        <v>10</v>
      </c>
      <c r="N6530" s="2">
        <v>3600</v>
      </c>
      <c r="O6530" s="2">
        <v>360</v>
      </c>
      <c r="P6530" s="2">
        <v>3240</v>
      </c>
      <c r="Q6530" s="2">
        <v>1960.85</v>
      </c>
      <c r="R6530" s="2">
        <v>1279.1500000000001</v>
      </c>
      <c r="S6530" t="s">
        <v>53</v>
      </c>
      <c r="T6530" t="s">
        <v>122</v>
      </c>
      <c r="U6530" t="s">
        <v>123</v>
      </c>
      <c r="V6530" t="s">
        <v>39</v>
      </c>
      <c r="W6530" t="s">
        <v>124</v>
      </c>
      <c r="X6530" t="s">
        <v>97</v>
      </c>
      <c r="Y6530" t="s">
        <v>56</v>
      </c>
      <c r="Z6530" t="s">
        <v>43</v>
      </c>
      <c r="AA6530" t="s">
        <v>44</v>
      </c>
      <c r="AB6530" t="s">
        <v>44</v>
      </c>
    </row>
    <row r="6531" spans="1:28" x14ac:dyDescent="0.25">
      <c r="A6531" t="s">
        <v>11318</v>
      </c>
      <c r="B6531" s="1">
        <v>45819</v>
      </c>
      <c r="C6531" t="s">
        <v>2319</v>
      </c>
      <c r="D6531" t="s">
        <v>2320</v>
      </c>
      <c r="E6531">
        <v>43</v>
      </c>
      <c r="F6531" t="s">
        <v>111</v>
      </c>
      <c r="G6531" t="s">
        <v>176</v>
      </c>
      <c r="H6531" t="s">
        <v>177</v>
      </c>
      <c r="I6531" t="s">
        <v>34</v>
      </c>
      <c r="J6531" t="s">
        <v>35</v>
      </c>
      <c r="K6531">
        <v>3</v>
      </c>
      <c r="L6531" s="2">
        <v>6500</v>
      </c>
      <c r="M6531">
        <v>10</v>
      </c>
      <c r="N6531" s="2">
        <v>19500</v>
      </c>
      <c r="O6531" s="2">
        <v>1950</v>
      </c>
      <c r="P6531" s="2">
        <v>17550</v>
      </c>
      <c r="Q6531" s="2">
        <v>13214.4</v>
      </c>
      <c r="R6531" s="2">
        <v>4335.6000000000004</v>
      </c>
      <c r="S6531" t="s">
        <v>64</v>
      </c>
      <c r="T6531" t="s">
        <v>163</v>
      </c>
      <c r="U6531" t="s">
        <v>164</v>
      </c>
      <c r="V6531" t="s">
        <v>39</v>
      </c>
      <c r="W6531" t="s">
        <v>83</v>
      </c>
      <c r="X6531" t="s">
        <v>67</v>
      </c>
      <c r="Y6531" t="s">
        <v>42</v>
      </c>
      <c r="Z6531" t="s">
        <v>43</v>
      </c>
      <c r="AA6531" t="s">
        <v>44</v>
      </c>
      <c r="AB6531" t="s">
        <v>44</v>
      </c>
    </row>
    <row r="6532" spans="1:28" x14ac:dyDescent="0.25">
      <c r="A6532" t="s">
        <v>11319</v>
      </c>
      <c r="B6532" s="1">
        <v>45819</v>
      </c>
      <c r="C6532" t="s">
        <v>7689</v>
      </c>
      <c r="D6532" t="s">
        <v>7690</v>
      </c>
      <c r="E6532">
        <v>25</v>
      </c>
      <c r="F6532" t="s">
        <v>48</v>
      </c>
      <c r="G6532" t="s">
        <v>81</v>
      </c>
      <c r="H6532" t="s">
        <v>82</v>
      </c>
      <c r="I6532" t="s">
        <v>51</v>
      </c>
      <c r="J6532" t="s">
        <v>52</v>
      </c>
      <c r="K6532">
        <v>5</v>
      </c>
      <c r="L6532" s="2">
        <v>600</v>
      </c>
      <c r="M6532">
        <v>15</v>
      </c>
      <c r="N6532" s="2">
        <v>3000</v>
      </c>
      <c r="O6532" s="2">
        <v>450</v>
      </c>
      <c r="P6532" s="2">
        <v>2550</v>
      </c>
      <c r="Q6532" s="2">
        <v>1647.52</v>
      </c>
      <c r="R6532" s="2">
        <v>902.48</v>
      </c>
      <c r="S6532" t="s">
        <v>64</v>
      </c>
      <c r="T6532" t="s">
        <v>153</v>
      </c>
      <c r="U6532" t="s">
        <v>154</v>
      </c>
      <c r="V6532" t="s">
        <v>39</v>
      </c>
      <c r="W6532" t="s">
        <v>124</v>
      </c>
      <c r="X6532" t="s">
        <v>67</v>
      </c>
      <c r="Y6532" t="s">
        <v>56</v>
      </c>
      <c r="Z6532" t="s">
        <v>508</v>
      </c>
      <c r="AA6532" t="s">
        <v>44</v>
      </c>
      <c r="AB6532" t="s">
        <v>44</v>
      </c>
    </row>
    <row r="6533" spans="1:28" x14ac:dyDescent="0.25">
      <c r="A6533" t="s">
        <v>11320</v>
      </c>
      <c r="B6533" s="1">
        <v>45819</v>
      </c>
      <c r="C6533" t="s">
        <v>4264</v>
      </c>
      <c r="D6533" t="s">
        <v>4265</v>
      </c>
      <c r="E6533">
        <v>48</v>
      </c>
      <c r="F6533" t="s">
        <v>111</v>
      </c>
      <c r="G6533" t="s">
        <v>436</v>
      </c>
      <c r="H6533" t="s">
        <v>437</v>
      </c>
      <c r="I6533" t="s">
        <v>74</v>
      </c>
      <c r="J6533" t="s">
        <v>190</v>
      </c>
      <c r="K6533">
        <v>1</v>
      </c>
      <c r="L6533" s="2">
        <v>1800</v>
      </c>
      <c r="M6533">
        <v>10</v>
      </c>
      <c r="N6533" s="2">
        <v>1800</v>
      </c>
      <c r="O6533" s="2">
        <v>180</v>
      </c>
      <c r="P6533" s="2">
        <v>1620</v>
      </c>
      <c r="Q6533" s="2">
        <v>1011</v>
      </c>
      <c r="R6533" s="2">
        <v>609</v>
      </c>
      <c r="S6533" t="s">
        <v>64</v>
      </c>
      <c r="T6533" t="s">
        <v>96</v>
      </c>
      <c r="U6533" t="s">
        <v>96</v>
      </c>
      <c r="V6533" t="s">
        <v>39</v>
      </c>
      <c r="W6533" t="s">
        <v>83</v>
      </c>
      <c r="X6533" t="s">
        <v>41</v>
      </c>
      <c r="Y6533" t="s">
        <v>42</v>
      </c>
      <c r="Z6533" t="s">
        <v>43</v>
      </c>
      <c r="AA6533" t="s">
        <v>44</v>
      </c>
      <c r="AB6533" t="s">
        <v>44</v>
      </c>
    </row>
    <row r="6534" spans="1:28" x14ac:dyDescent="0.25">
      <c r="A6534" t="s">
        <v>11321</v>
      </c>
      <c r="B6534" s="1">
        <v>45819</v>
      </c>
      <c r="C6534" t="s">
        <v>11322</v>
      </c>
      <c r="D6534" t="s">
        <v>11323</v>
      </c>
      <c r="E6534">
        <v>20</v>
      </c>
      <c r="F6534" t="s">
        <v>111</v>
      </c>
      <c r="G6534" t="s">
        <v>168</v>
      </c>
      <c r="H6534" t="s">
        <v>169</v>
      </c>
      <c r="I6534" t="s">
        <v>62</v>
      </c>
      <c r="J6534" t="s">
        <v>143</v>
      </c>
      <c r="K6534">
        <v>1</v>
      </c>
      <c r="L6534" s="2">
        <v>1800</v>
      </c>
      <c r="M6534">
        <v>10</v>
      </c>
      <c r="N6534" s="2">
        <v>1800</v>
      </c>
      <c r="O6534" s="2">
        <v>180</v>
      </c>
      <c r="P6534" s="2">
        <v>1620</v>
      </c>
      <c r="Q6534" s="2">
        <v>1171.04</v>
      </c>
      <c r="R6534" s="2">
        <v>448.96</v>
      </c>
      <c r="S6534" t="s">
        <v>53</v>
      </c>
      <c r="T6534" t="s">
        <v>290</v>
      </c>
      <c r="U6534" t="s">
        <v>291</v>
      </c>
      <c r="V6534" t="s">
        <v>39</v>
      </c>
      <c r="W6534" t="s">
        <v>124</v>
      </c>
      <c r="X6534" t="s">
        <v>41</v>
      </c>
      <c r="Y6534" t="s">
        <v>56</v>
      </c>
      <c r="Z6534" t="s">
        <v>43</v>
      </c>
      <c r="AA6534" t="s">
        <v>68</v>
      </c>
      <c r="AB6534" t="s">
        <v>44</v>
      </c>
    </row>
    <row r="6535" spans="1:28" x14ac:dyDescent="0.25">
      <c r="A6535" t="s">
        <v>11324</v>
      </c>
      <c r="B6535" s="1">
        <v>45819</v>
      </c>
      <c r="C6535" t="s">
        <v>7131</v>
      </c>
      <c r="D6535" t="s">
        <v>7132</v>
      </c>
      <c r="E6535">
        <v>30</v>
      </c>
      <c r="F6535" t="s">
        <v>48</v>
      </c>
      <c r="G6535" t="s">
        <v>280</v>
      </c>
      <c r="H6535" t="s">
        <v>281</v>
      </c>
      <c r="I6535" t="s">
        <v>62</v>
      </c>
      <c r="J6535" t="s">
        <v>190</v>
      </c>
      <c r="K6535">
        <v>2</v>
      </c>
      <c r="L6535" s="2">
        <v>700</v>
      </c>
      <c r="M6535">
        <v>20</v>
      </c>
      <c r="N6535" s="2">
        <v>1400</v>
      </c>
      <c r="O6535" s="2">
        <v>280</v>
      </c>
      <c r="P6535" s="2">
        <v>1120</v>
      </c>
      <c r="Q6535" s="2">
        <v>667.26</v>
      </c>
      <c r="R6535" s="2">
        <v>452.74</v>
      </c>
      <c r="S6535" t="s">
        <v>36</v>
      </c>
      <c r="T6535" t="s">
        <v>65</v>
      </c>
      <c r="U6535" t="s">
        <v>65</v>
      </c>
      <c r="V6535" t="s">
        <v>39</v>
      </c>
      <c r="W6535" t="s">
        <v>40</v>
      </c>
      <c r="X6535" t="s">
        <v>97</v>
      </c>
      <c r="Y6535" t="s">
        <v>56</v>
      </c>
      <c r="Z6535" t="s">
        <v>43</v>
      </c>
      <c r="AA6535" t="s">
        <v>44</v>
      </c>
      <c r="AB6535" t="s">
        <v>44</v>
      </c>
    </row>
    <row r="6536" spans="1:28" x14ac:dyDescent="0.25">
      <c r="A6536" t="s">
        <v>11325</v>
      </c>
      <c r="B6536" s="1">
        <v>45820</v>
      </c>
      <c r="C6536" t="s">
        <v>1831</v>
      </c>
      <c r="D6536" t="s">
        <v>1832</v>
      </c>
      <c r="E6536">
        <v>23</v>
      </c>
      <c r="F6536" t="s">
        <v>48</v>
      </c>
      <c r="G6536" t="s">
        <v>88</v>
      </c>
      <c r="H6536" t="s">
        <v>89</v>
      </c>
      <c r="I6536" t="s">
        <v>62</v>
      </c>
      <c r="J6536" t="s">
        <v>63</v>
      </c>
      <c r="K6536">
        <v>1</v>
      </c>
      <c r="L6536" s="2">
        <v>4200</v>
      </c>
      <c r="M6536">
        <v>0</v>
      </c>
      <c r="N6536" s="2">
        <v>4200</v>
      </c>
      <c r="O6536" s="2">
        <v>0</v>
      </c>
      <c r="P6536" s="2">
        <v>4200</v>
      </c>
      <c r="Q6536" s="2">
        <v>3063.67</v>
      </c>
      <c r="R6536" s="2">
        <v>1136.33</v>
      </c>
      <c r="S6536" t="s">
        <v>53</v>
      </c>
      <c r="T6536" t="s">
        <v>65</v>
      </c>
      <c r="U6536" t="s">
        <v>65</v>
      </c>
      <c r="V6536" t="s">
        <v>39</v>
      </c>
      <c r="W6536" t="s">
        <v>66</v>
      </c>
      <c r="X6536" t="s">
        <v>67</v>
      </c>
      <c r="Y6536" t="s">
        <v>56</v>
      </c>
      <c r="Z6536" t="s">
        <v>43</v>
      </c>
      <c r="AA6536" t="s">
        <v>44</v>
      </c>
      <c r="AB6536" t="s">
        <v>44</v>
      </c>
    </row>
    <row r="6537" spans="1:28" x14ac:dyDescent="0.25">
      <c r="A6537" t="s">
        <v>11326</v>
      </c>
      <c r="B6537" s="1">
        <v>45820</v>
      </c>
      <c r="C6537" t="s">
        <v>7087</v>
      </c>
      <c r="D6537" t="s">
        <v>7088</v>
      </c>
      <c r="E6537">
        <v>57</v>
      </c>
      <c r="F6537" t="s">
        <v>31</v>
      </c>
      <c r="G6537" t="s">
        <v>112</v>
      </c>
      <c r="H6537" t="s">
        <v>113</v>
      </c>
      <c r="I6537" t="s">
        <v>103</v>
      </c>
      <c r="J6537" t="s">
        <v>104</v>
      </c>
      <c r="K6537">
        <v>4</v>
      </c>
      <c r="L6537" s="2">
        <v>650</v>
      </c>
      <c r="M6537">
        <v>0</v>
      </c>
      <c r="N6537" s="2">
        <v>2600</v>
      </c>
      <c r="O6537" s="2">
        <v>0</v>
      </c>
      <c r="P6537" s="2">
        <v>2600</v>
      </c>
      <c r="Q6537" s="2">
        <v>1738.23</v>
      </c>
      <c r="R6537" s="2">
        <v>861.77</v>
      </c>
      <c r="S6537" t="s">
        <v>53</v>
      </c>
      <c r="T6537" t="s">
        <v>398</v>
      </c>
      <c r="U6537" t="s">
        <v>399</v>
      </c>
      <c r="V6537" t="s">
        <v>39</v>
      </c>
      <c r="W6537" t="s">
        <v>66</v>
      </c>
      <c r="X6537" t="s">
        <v>97</v>
      </c>
      <c r="Y6537" t="s">
        <v>42</v>
      </c>
      <c r="Z6537" t="s">
        <v>43</v>
      </c>
      <c r="AA6537" t="s">
        <v>44</v>
      </c>
      <c r="AB6537" t="s">
        <v>44</v>
      </c>
    </row>
    <row r="6538" spans="1:28" x14ac:dyDescent="0.25">
      <c r="A6538" t="s">
        <v>11327</v>
      </c>
      <c r="B6538" s="1">
        <v>45820</v>
      </c>
      <c r="C6538" t="s">
        <v>7204</v>
      </c>
      <c r="D6538" t="s">
        <v>7205</v>
      </c>
      <c r="E6538">
        <v>28</v>
      </c>
      <c r="F6538" t="s">
        <v>48</v>
      </c>
      <c r="G6538" t="s">
        <v>32</v>
      </c>
      <c r="H6538" t="s">
        <v>33</v>
      </c>
      <c r="I6538" t="s">
        <v>34</v>
      </c>
      <c r="J6538" t="s">
        <v>35</v>
      </c>
      <c r="K6538">
        <v>5</v>
      </c>
      <c r="L6538" s="2">
        <v>55000</v>
      </c>
      <c r="M6538">
        <v>0</v>
      </c>
      <c r="N6538" s="2">
        <v>275000</v>
      </c>
      <c r="O6538" s="2">
        <v>0</v>
      </c>
      <c r="P6538" s="2">
        <v>275000</v>
      </c>
      <c r="Q6538" s="2">
        <v>196881.29</v>
      </c>
      <c r="R6538" s="2">
        <v>78118.710000000006</v>
      </c>
      <c r="S6538" t="s">
        <v>64</v>
      </c>
      <c r="T6538" t="s">
        <v>65</v>
      </c>
      <c r="U6538" t="s">
        <v>65</v>
      </c>
      <c r="V6538" t="s">
        <v>39</v>
      </c>
      <c r="W6538" t="s">
        <v>124</v>
      </c>
      <c r="X6538" t="s">
        <v>97</v>
      </c>
      <c r="Y6538" t="s">
        <v>56</v>
      </c>
      <c r="Z6538" t="s">
        <v>43</v>
      </c>
      <c r="AA6538" t="s">
        <v>44</v>
      </c>
      <c r="AB6538" t="s">
        <v>68</v>
      </c>
    </row>
    <row r="6539" spans="1:28" x14ac:dyDescent="0.25">
      <c r="A6539" t="s">
        <v>11328</v>
      </c>
      <c r="B6539" s="1">
        <v>45820</v>
      </c>
      <c r="C6539" t="s">
        <v>2339</v>
      </c>
      <c r="D6539" t="s">
        <v>2340</v>
      </c>
      <c r="E6539">
        <v>18</v>
      </c>
      <c r="F6539" t="s">
        <v>31</v>
      </c>
      <c r="G6539" t="s">
        <v>158</v>
      </c>
      <c r="H6539" t="s">
        <v>159</v>
      </c>
      <c r="I6539" t="s">
        <v>51</v>
      </c>
      <c r="J6539" t="s">
        <v>52</v>
      </c>
      <c r="K6539">
        <v>1</v>
      </c>
      <c r="L6539" s="2">
        <v>650</v>
      </c>
      <c r="M6539">
        <v>5</v>
      </c>
      <c r="N6539" s="2">
        <v>650</v>
      </c>
      <c r="O6539" s="2">
        <v>32.5</v>
      </c>
      <c r="P6539" s="2">
        <v>617.5</v>
      </c>
      <c r="Q6539" s="2">
        <v>402.51</v>
      </c>
      <c r="R6539" s="2">
        <v>214.99</v>
      </c>
      <c r="S6539" t="s">
        <v>53</v>
      </c>
      <c r="T6539" t="s">
        <v>136</v>
      </c>
      <c r="U6539" t="s">
        <v>38</v>
      </c>
      <c r="V6539" t="s">
        <v>39</v>
      </c>
      <c r="W6539" t="s">
        <v>124</v>
      </c>
      <c r="X6539" t="s">
        <v>97</v>
      </c>
      <c r="Y6539" t="s">
        <v>56</v>
      </c>
      <c r="Z6539" t="s">
        <v>223</v>
      </c>
      <c r="AA6539" t="s">
        <v>44</v>
      </c>
      <c r="AB6539" t="s">
        <v>68</v>
      </c>
    </row>
    <row r="6540" spans="1:28" x14ac:dyDescent="0.25">
      <c r="A6540" t="s">
        <v>11329</v>
      </c>
      <c r="B6540" s="1">
        <v>45820</v>
      </c>
      <c r="C6540" t="s">
        <v>4099</v>
      </c>
      <c r="D6540" t="s">
        <v>4100</v>
      </c>
      <c r="E6540">
        <v>56</v>
      </c>
      <c r="F6540" t="s">
        <v>48</v>
      </c>
      <c r="G6540" t="s">
        <v>387</v>
      </c>
      <c r="H6540" t="s">
        <v>388</v>
      </c>
      <c r="I6540" t="s">
        <v>74</v>
      </c>
      <c r="J6540" t="s">
        <v>75</v>
      </c>
      <c r="K6540">
        <v>1</v>
      </c>
      <c r="L6540" s="2">
        <v>3200</v>
      </c>
      <c r="M6540">
        <v>5</v>
      </c>
      <c r="N6540" s="2">
        <v>3200</v>
      </c>
      <c r="O6540" s="2">
        <v>160</v>
      </c>
      <c r="P6540" s="2">
        <v>3040</v>
      </c>
      <c r="Q6540" s="2">
        <v>2331</v>
      </c>
      <c r="R6540" s="2">
        <v>709</v>
      </c>
      <c r="S6540" t="s">
        <v>64</v>
      </c>
      <c r="T6540" t="s">
        <v>290</v>
      </c>
      <c r="U6540" t="s">
        <v>291</v>
      </c>
      <c r="V6540" t="s">
        <v>39</v>
      </c>
      <c r="W6540" t="s">
        <v>40</v>
      </c>
      <c r="X6540" t="s">
        <v>41</v>
      </c>
      <c r="Y6540" t="s">
        <v>84</v>
      </c>
      <c r="Z6540" t="s">
        <v>43</v>
      </c>
      <c r="AA6540" t="s">
        <v>44</v>
      </c>
      <c r="AB6540" t="s">
        <v>44</v>
      </c>
    </row>
    <row r="6541" spans="1:28" x14ac:dyDescent="0.25">
      <c r="A6541" t="s">
        <v>11330</v>
      </c>
      <c r="B6541" s="1">
        <v>45820</v>
      </c>
      <c r="C6541" t="s">
        <v>6286</v>
      </c>
      <c r="D6541" t="s">
        <v>6287</v>
      </c>
      <c r="E6541">
        <v>46</v>
      </c>
      <c r="F6541" t="s">
        <v>48</v>
      </c>
      <c r="G6541" t="s">
        <v>32</v>
      </c>
      <c r="H6541" t="s">
        <v>33</v>
      </c>
      <c r="I6541" t="s">
        <v>34</v>
      </c>
      <c r="J6541" t="s">
        <v>35</v>
      </c>
      <c r="K6541">
        <v>1</v>
      </c>
      <c r="L6541" s="2">
        <v>55000</v>
      </c>
      <c r="M6541">
        <v>10</v>
      </c>
      <c r="N6541" s="2">
        <v>55000</v>
      </c>
      <c r="O6541" s="2">
        <v>5500</v>
      </c>
      <c r="P6541" s="2">
        <v>49500</v>
      </c>
      <c r="Q6541" s="2">
        <v>39127.550000000003</v>
      </c>
      <c r="R6541" s="2">
        <v>10372.450000000001</v>
      </c>
      <c r="S6541" t="s">
        <v>53</v>
      </c>
      <c r="T6541" t="s">
        <v>163</v>
      </c>
      <c r="U6541" t="s">
        <v>164</v>
      </c>
      <c r="V6541" t="s">
        <v>39</v>
      </c>
      <c r="W6541" t="s">
        <v>137</v>
      </c>
      <c r="X6541" t="s">
        <v>97</v>
      </c>
      <c r="Y6541" t="s">
        <v>56</v>
      </c>
      <c r="Z6541" t="s">
        <v>43</v>
      </c>
      <c r="AA6541" t="s">
        <v>44</v>
      </c>
      <c r="AB6541" t="s">
        <v>44</v>
      </c>
    </row>
    <row r="6542" spans="1:28" x14ac:dyDescent="0.25">
      <c r="A6542" t="s">
        <v>11331</v>
      </c>
      <c r="B6542" s="1">
        <v>45820</v>
      </c>
      <c r="C6542" t="s">
        <v>1861</v>
      </c>
      <c r="D6542" t="s">
        <v>1862</v>
      </c>
      <c r="E6542">
        <v>34</v>
      </c>
      <c r="F6542" t="s">
        <v>48</v>
      </c>
      <c r="G6542" t="s">
        <v>197</v>
      </c>
      <c r="H6542" t="s">
        <v>198</v>
      </c>
      <c r="I6542" t="s">
        <v>74</v>
      </c>
      <c r="J6542" t="s">
        <v>75</v>
      </c>
      <c r="K6542">
        <v>1</v>
      </c>
      <c r="L6542" s="2">
        <v>2600</v>
      </c>
      <c r="M6542">
        <v>25</v>
      </c>
      <c r="N6542" s="2">
        <v>2600</v>
      </c>
      <c r="O6542" s="2">
        <v>650</v>
      </c>
      <c r="P6542" s="2">
        <v>1950</v>
      </c>
      <c r="Q6542" s="2">
        <v>1556.06</v>
      </c>
      <c r="R6542" s="2">
        <v>393.94</v>
      </c>
      <c r="S6542" t="s">
        <v>53</v>
      </c>
      <c r="T6542" t="s">
        <v>275</v>
      </c>
      <c r="U6542" t="s">
        <v>123</v>
      </c>
      <c r="V6542" t="s">
        <v>39</v>
      </c>
      <c r="W6542" t="s">
        <v>92</v>
      </c>
      <c r="X6542" t="s">
        <v>41</v>
      </c>
      <c r="Y6542" t="s">
        <v>42</v>
      </c>
      <c r="Z6542" t="s">
        <v>223</v>
      </c>
      <c r="AA6542" t="s">
        <v>44</v>
      </c>
      <c r="AB6542" t="s">
        <v>44</v>
      </c>
    </row>
    <row r="6543" spans="1:28" x14ac:dyDescent="0.25">
      <c r="A6543" t="s">
        <v>11332</v>
      </c>
      <c r="B6543" s="1">
        <v>45820</v>
      </c>
      <c r="C6543" t="s">
        <v>7117</v>
      </c>
      <c r="D6543" t="s">
        <v>7118</v>
      </c>
      <c r="E6543">
        <v>20</v>
      </c>
      <c r="F6543" t="s">
        <v>111</v>
      </c>
      <c r="G6543" t="s">
        <v>273</v>
      </c>
      <c r="H6543" t="s">
        <v>274</v>
      </c>
      <c r="I6543" t="s">
        <v>51</v>
      </c>
      <c r="J6543" t="s">
        <v>52</v>
      </c>
      <c r="K6543">
        <v>1</v>
      </c>
      <c r="L6543" s="2">
        <v>250</v>
      </c>
      <c r="M6543">
        <v>0</v>
      </c>
      <c r="N6543" s="2">
        <v>250</v>
      </c>
      <c r="O6543" s="2">
        <v>0</v>
      </c>
      <c r="P6543" s="2">
        <v>250</v>
      </c>
      <c r="Q6543" s="2">
        <v>171.7</v>
      </c>
      <c r="R6543" s="2">
        <v>78.3</v>
      </c>
      <c r="S6543" t="s">
        <v>36</v>
      </c>
      <c r="T6543" t="s">
        <v>54</v>
      </c>
      <c r="U6543" t="s">
        <v>55</v>
      </c>
      <c r="V6543" t="s">
        <v>39</v>
      </c>
      <c r="W6543" t="s">
        <v>92</v>
      </c>
      <c r="X6543" t="s">
        <v>41</v>
      </c>
      <c r="Y6543" t="s">
        <v>56</v>
      </c>
      <c r="Z6543" t="s">
        <v>43</v>
      </c>
      <c r="AA6543" t="s">
        <v>44</v>
      </c>
      <c r="AB6543" t="s">
        <v>44</v>
      </c>
    </row>
    <row r="6544" spans="1:28" x14ac:dyDescent="0.25">
      <c r="A6544" t="s">
        <v>11333</v>
      </c>
      <c r="B6544" s="1">
        <v>45820</v>
      </c>
      <c r="C6544" t="s">
        <v>58</v>
      </c>
      <c r="D6544" t="s">
        <v>59</v>
      </c>
      <c r="E6544">
        <v>41</v>
      </c>
      <c r="F6544" t="s">
        <v>31</v>
      </c>
      <c r="G6544" t="s">
        <v>387</v>
      </c>
      <c r="H6544" t="s">
        <v>388</v>
      </c>
      <c r="I6544" t="s">
        <v>74</v>
      </c>
      <c r="J6544" t="s">
        <v>75</v>
      </c>
      <c r="K6544">
        <v>1</v>
      </c>
      <c r="L6544" s="2">
        <v>3200</v>
      </c>
      <c r="M6544">
        <v>25</v>
      </c>
      <c r="N6544" s="2">
        <v>3200</v>
      </c>
      <c r="O6544" s="2">
        <v>800</v>
      </c>
      <c r="P6544" s="2">
        <v>2400</v>
      </c>
      <c r="Q6544" s="2">
        <v>1794.45</v>
      </c>
      <c r="R6544" s="2">
        <v>605.54999999999995</v>
      </c>
      <c r="S6544" t="s">
        <v>36</v>
      </c>
      <c r="T6544" t="s">
        <v>163</v>
      </c>
      <c r="U6544" t="s">
        <v>164</v>
      </c>
      <c r="V6544" t="s">
        <v>39</v>
      </c>
      <c r="W6544" t="s">
        <v>124</v>
      </c>
      <c r="X6544" t="s">
        <v>97</v>
      </c>
      <c r="Y6544" t="s">
        <v>42</v>
      </c>
      <c r="Z6544" t="s">
        <v>43</v>
      </c>
      <c r="AA6544" t="s">
        <v>44</v>
      </c>
      <c r="AB6544" t="s">
        <v>44</v>
      </c>
    </row>
    <row r="6545" spans="1:28" x14ac:dyDescent="0.25">
      <c r="A6545" t="s">
        <v>11334</v>
      </c>
      <c r="B6545" s="1">
        <v>45820</v>
      </c>
      <c r="C6545" t="s">
        <v>2701</v>
      </c>
      <c r="D6545" t="s">
        <v>2702</v>
      </c>
      <c r="E6545">
        <v>38</v>
      </c>
      <c r="F6545" t="s">
        <v>48</v>
      </c>
      <c r="G6545" t="s">
        <v>366</v>
      </c>
      <c r="H6545" t="s">
        <v>367</v>
      </c>
      <c r="I6545" t="s">
        <v>34</v>
      </c>
      <c r="J6545" t="s">
        <v>130</v>
      </c>
      <c r="K6545">
        <v>1</v>
      </c>
      <c r="L6545" s="2">
        <v>14500</v>
      </c>
      <c r="M6545">
        <v>20</v>
      </c>
      <c r="N6545" s="2">
        <v>14500</v>
      </c>
      <c r="O6545" s="2">
        <v>2900</v>
      </c>
      <c r="P6545" s="2">
        <v>11600</v>
      </c>
      <c r="Q6545" s="2">
        <v>8495.9699999999993</v>
      </c>
      <c r="R6545" s="2">
        <v>3104.03</v>
      </c>
      <c r="S6545" t="s">
        <v>53</v>
      </c>
      <c r="T6545" t="s">
        <v>153</v>
      </c>
      <c r="U6545" t="s">
        <v>154</v>
      </c>
      <c r="V6545" t="s">
        <v>39</v>
      </c>
      <c r="W6545" t="s">
        <v>83</v>
      </c>
      <c r="X6545" t="s">
        <v>97</v>
      </c>
      <c r="Y6545" t="s">
        <v>56</v>
      </c>
      <c r="Z6545" t="s">
        <v>43</v>
      </c>
      <c r="AA6545" t="s">
        <v>44</v>
      </c>
      <c r="AB6545" t="s">
        <v>44</v>
      </c>
    </row>
    <row r="6546" spans="1:28" x14ac:dyDescent="0.25">
      <c r="A6546" t="s">
        <v>11335</v>
      </c>
      <c r="B6546" s="1">
        <v>45820</v>
      </c>
      <c r="C6546" t="s">
        <v>6093</v>
      </c>
      <c r="D6546" t="s">
        <v>6094</v>
      </c>
      <c r="E6546">
        <v>40</v>
      </c>
      <c r="F6546" t="s">
        <v>31</v>
      </c>
      <c r="G6546" t="s">
        <v>168</v>
      </c>
      <c r="H6546" t="s">
        <v>169</v>
      </c>
      <c r="I6546" t="s">
        <v>62</v>
      </c>
      <c r="J6546" t="s">
        <v>143</v>
      </c>
      <c r="K6546">
        <v>1</v>
      </c>
      <c r="L6546" s="2">
        <v>1800</v>
      </c>
      <c r="M6546">
        <v>10</v>
      </c>
      <c r="N6546" s="2">
        <v>1800</v>
      </c>
      <c r="O6546" s="2">
        <v>180</v>
      </c>
      <c r="P6546" s="2">
        <v>1620</v>
      </c>
      <c r="Q6546" s="2">
        <v>1148.42</v>
      </c>
      <c r="R6546" s="2">
        <v>471.58</v>
      </c>
      <c r="S6546" t="s">
        <v>53</v>
      </c>
      <c r="T6546" t="s">
        <v>290</v>
      </c>
      <c r="U6546" t="s">
        <v>291</v>
      </c>
      <c r="V6546" t="s">
        <v>39</v>
      </c>
      <c r="W6546" t="s">
        <v>40</v>
      </c>
      <c r="X6546" t="s">
        <v>67</v>
      </c>
      <c r="Y6546" t="s">
        <v>56</v>
      </c>
      <c r="Z6546" t="s">
        <v>43</v>
      </c>
      <c r="AA6546" t="s">
        <v>68</v>
      </c>
      <c r="AB6546" t="s">
        <v>44</v>
      </c>
    </row>
    <row r="6547" spans="1:28" x14ac:dyDescent="0.25">
      <c r="A6547" t="s">
        <v>11336</v>
      </c>
      <c r="B6547" s="1">
        <v>45821</v>
      </c>
      <c r="C6547" t="s">
        <v>7552</v>
      </c>
      <c r="D6547" t="s">
        <v>7553</v>
      </c>
      <c r="E6547">
        <v>29</v>
      </c>
      <c r="F6547" t="s">
        <v>31</v>
      </c>
      <c r="G6547" t="s">
        <v>273</v>
      </c>
      <c r="H6547" t="s">
        <v>274</v>
      </c>
      <c r="I6547" t="s">
        <v>51</v>
      </c>
      <c r="J6547" t="s">
        <v>52</v>
      </c>
      <c r="K6547">
        <v>1</v>
      </c>
      <c r="L6547" s="2">
        <v>250</v>
      </c>
      <c r="M6547">
        <v>30</v>
      </c>
      <c r="N6547" s="2">
        <v>250</v>
      </c>
      <c r="O6547" s="2">
        <v>75</v>
      </c>
      <c r="P6547" s="2">
        <v>175</v>
      </c>
      <c r="Q6547" s="2">
        <v>139.69999999999999</v>
      </c>
      <c r="R6547" s="2">
        <v>35.299999999999997</v>
      </c>
      <c r="S6547" t="s">
        <v>53</v>
      </c>
      <c r="T6547" t="s">
        <v>407</v>
      </c>
      <c r="U6547" t="s">
        <v>408</v>
      </c>
      <c r="V6547" t="s">
        <v>39</v>
      </c>
      <c r="W6547" t="s">
        <v>40</v>
      </c>
      <c r="X6547" t="s">
        <v>41</v>
      </c>
      <c r="Y6547" t="s">
        <v>56</v>
      </c>
      <c r="Z6547" t="s">
        <v>508</v>
      </c>
      <c r="AA6547" t="s">
        <v>44</v>
      </c>
      <c r="AB6547" t="s">
        <v>68</v>
      </c>
    </row>
    <row r="6548" spans="1:28" x14ac:dyDescent="0.25">
      <c r="A6548" t="s">
        <v>11337</v>
      </c>
      <c r="B6548" s="1">
        <v>45821</v>
      </c>
      <c r="C6548" t="s">
        <v>9479</v>
      </c>
      <c r="D6548" t="s">
        <v>9480</v>
      </c>
      <c r="E6548">
        <v>46</v>
      </c>
      <c r="F6548" t="s">
        <v>31</v>
      </c>
      <c r="G6548" t="s">
        <v>81</v>
      </c>
      <c r="H6548" t="s">
        <v>82</v>
      </c>
      <c r="I6548" t="s">
        <v>51</v>
      </c>
      <c r="J6548" t="s">
        <v>52</v>
      </c>
      <c r="K6548">
        <v>4</v>
      </c>
      <c r="L6548" s="2">
        <v>600</v>
      </c>
      <c r="M6548">
        <v>0</v>
      </c>
      <c r="N6548" s="2">
        <v>2400</v>
      </c>
      <c r="O6548" s="2">
        <v>0</v>
      </c>
      <c r="P6548" s="2">
        <v>2400</v>
      </c>
      <c r="Q6548" s="2">
        <v>1952.59</v>
      </c>
      <c r="R6548" s="2">
        <v>447.41</v>
      </c>
      <c r="S6548" t="s">
        <v>53</v>
      </c>
      <c r="T6548" t="s">
        <v>290</v>
      </c>
      <c r="U6548" t="s">
        <v>291</v>
      </c>
      <c r="V6548" t="s">
        <v>39</v>
      </c>
      <c r="W6548" t="s">
        <v>137</v>
      </c>
      <c r="X6548" t="s">
        <v>41</v>
      </c>
      <c r="Y6548" t="s">
        <v>56</v>
      </c>
      <c r="Z6548" t="s">
        <v>43</v>
      </c>
      <c r="AA6548" t="s">
        <v>44</v>
      </c>
      <c r="AB6548" t="s">
        <v>44</v>
      </c>
    </row>
    <row r="6549" spans="1:28" x14ac:dyDescent="0.25">
      <c r="A6549" t="s">
        <v>11338</v>
      </c>
      <c r="B6549" s="1">
        <v>45821</v>
      </c>
      <c r="C6549" t="s">
        <v>1551</v>
      </c>
      <c r="D6549" t="s">
        <v>1552</v>
      </c>
      <c r="E6549">
        <v>29</v>
      </c>
      <c r="F6549" t="s">
        <v>31</v>
      </c>
      <c r="G6549" t="s">
        <v>101</v>
      </c>
      <c r="H6549" t="s">
        <v>102</v>
      </c>
      <c r="I6549" t="s">
        <v>103</v>
      </c>
      <c r="J6549" t="s">
        <v>104</v>
      </c>
      <c r="K6549">
        <v>3</v>
      </c>
      <c r="L6549" s="2">
        <v>1800</v>
      </c>
      <c r="M6549">
        <v>15</v>
      </c>
      <c r="N6549" s="2">
        <v>5400</v>
      </c>
      <c r="O6549" s="2">
        <v>810</v>
      </c>
      <c r="P6549" s="2">
        <v>4590</v>
      </c>
      <c r="Q6549" s="2">
        <v>3552.03</v>
      </c>
      <c r="R6549" s="2">
        <v>1037.97</v>
      </c>
      <c r="S6549" t="s">
        <v>53</v>
      </c>
      <c r="T6549" t="s">
        <v>90</v>
      </c>
      <c r="U6549" t="s">
        <v>91</v>
      </c>
      <c r="V6549" t="s">
        <v>39</v>
      </c>
      <c r="W6549" t="s">
        <v>40</v>
      </c>
      <c r="X6549" t="s">
        <v>67</v>
      </c>
      <c r="Y6549" t="s">
        <v>56</v>
      </c>
      <c r="Z6549" t="s">
        <v>223</v>
      </c>
      <c r="AA6549" t="s">
        <v>44</v>
      </c>
      <c r="AB6549" t="s">
        <v>44</v>
      </c>
    </row>
    <row r="6550" spans="1:28" x14ac:dyDescent="0.25">
      <c r="A6550" t="s">
        <v>11339</v>
      </c>
      <c r="B6550" s="1">
        <v>45821</v>
      </c>
      <c r="C6550" t="s">
        <v>5878</v>
      </c>
      <c r="D6550" t="s">
        <v>5879</v>
      </c>
      <c r="E6550">
        <v>48</v>
      </c>
      <c r="F6550" t="s">
        <v>111</v>
      </c>
      <c r="G6550" t="s">
        <v>318</v>
      </c>
      <c r="H6550" t="s">
        <v>319</v>
      </c>
      <c r="I6550" t="s">
        <v>34</v>
      </c>
      <c r="J6550" t="s">
        <v>190</v>
      </c>
      <c r="K6550">
        <v>1</v>
      </c>
      <c r="L6550" s="2">
        <v>2500</v>
      </c>
      <c r="M6550">
        <v>10</v>
      </c>
      <c r="N6550" s="2">
        <v>2500</v>
      </c>
      <c r="O6550" s="2">
        <v>250</v>
      </c>
      <c r="P6550" s="2">
        <v>2250</v>
      </c>
      <c r="Q6550" s="2">
        <v>1793.82</v>
      </c>
      <c r="R6550" s="2">
        <v>456.18</v>
      </c>
      <c r="S6550" t="s">
        <v>64</v>
      </c>
      <c r="T6550" t="s">
        <v>275</v>
      </c>
      <c r="U6550" t="s">
        <v>123</v>
      </c>
      <c r="V6550" t="s">
        <v>39</v>
      </c>
      <c r="W6550" t="s">
        <v>92</v>
      </c>
      <c r="X6550" t="s">
        <v>97</v>
      </c>
      <c r="Y6550" t="s">
        <v>42</v>
      </c>
      <c r="Z6550" t="s">
        <v>43</v>
      </c>
      <c r="AA6550" t="s">
        <v>68</v>
      </c>
      <c r="AB6550" t="s">
        <v>44</v>
      </c>
    </row>
    <row r="6551" spans="1:28" x14ac:dyDescent="0.25">
      <c r="A6551" t="s">
        <v>11340</v>
      </c>
      <c r="B6551" s="1">
        <v>45821</v>
      </c>
      <c r="C6551" t="s">
        <v>4391</v>
      </c>
      <c r="D6551" t="s">
        <v>4392</v>
      </c>
      <c r="E6551">
        <v>25</v>
      </c>
      <c r="F6551" t="s">
        <v>31</v>
      </c>
      <c r="G6551" t="s">
        <v>285</v>
      </c>
      <c r="H6551" t="s">
        <v>286</v>
      </c>
      <c r="I6551" t="s">
        <v>34</v>
      </c>
      <c r="J6551" t="s">
        <v>121</v>
      </c>
      <c r="K6551">
        <v>4</v>
      </c>
      <c r="L6551" s="2">
        <v>3200</v>
      </c>
      <c r="M6551">
        <v>30</v>
      </c>
      <c r="N6551" s="2">
        <v>12800</v>
      </c>
      <c r="O6551" s="2">
        <v>3840</v>
      </c>
      <c r="P6551" s="2">
        <v>8960</v>
      </c>
      <c r="Q6551" s="2">
        <v>6995.15</v>
      </c>
      <c r="R6551" s="2">
        <v>1964.85</v>
      </c>
      <c r="S6551" t="s">
        <v>36</v>
      </c>
      <c r="T6551" t="s">
        <v>96</v>
      </c>
      <c r="U6551" t="s">
        <v>96</v>
      </c>
      <c r="V6551" t="s">
        <v>39</v>
      </c>
      <c r="W6551" t="s">
        <v>92</v>
      </c>
      <c r="X6551" t="s">
        <v>97</v>
      </c>
      <c r="Y6551" t="s">
        <v>42</v>
      </c>
      <c r="Z6551" t="s">
        <v>43</v>
      </c>
      <c r="AA6551" t="s">
        <v>44</v>
      </c>
      <c r="AB6551" t="s">
        <v>44</v>
      </c>
    </row>
    <row r="6552" spans="1:28" x14ac:dyDescent="0.25">
      <c r="A6552" t="s">
        <v>11341</v>
      </c>
      <c r="B6552" s="1">
        <v>45821</v>
      </c>
      <c r="C6552" t="s">
        <v>1277</v>
      </c>
      <c r="D6552" t="s">
        <v>1278</v>
      </c>
      <c r="E6552">
        <v>48</v>
      </c>
      <c r="F6552" t="s">
        <v>48</v>
      </c>
      <c r="G6552" t="s">
        <v>49</v>
      </c>
      <c r="H6552" t="s">
        <v>50</v>
      </c>
      <c r="I6552" t="s">
        <v>51</v>
      </c>
      <c r="J6552" t="s">
        <v>52</v>
      </c>
      <c r="K6552">
        <v>2</v>
      </c>
      <c r="L6552" s="2">
        <v>500</v>
      </c>
      <c r="M6552">
        <v>0</v>
      </c>
      <c r="N6552" s="2">
        <v>1000</v>
      </c>
      <c r="O6552" s="2">
        <v>0</v>
      </c>
      <c r="P6552" s="2">
        <v>1000</v>
      </c>
      <c r="Q6552" s="2">
        <v>638.57000000000005</v>
      </c>
      <c r="R6552" s="2">
        <v>361.43</v>
      </c>
      <c r="S6552" t="s">
        <v>53</v>
      </c>
      <c r="T6552" t="s">
        <v>153</v>
      </c>
      <c r="U6552" t="s">
        <v>154</v>
      </c>
      <c r="V6552" t="s">
        <v>39</v>
      </c>
      <c r="W6552" t="s">
        <v>40</v>
      </c>
      <c r="X6552" t="s">
        <v>97</v>
      </c>
      <c r="Y6552" t="s">
        <v>42</v>
      </c>
      <c r="Z6552" t="s">
        <v>223</v>
      </c>
      <c r="AA6552" t="s">
        <v>44</v>
      </c>
      <c r="AB6552" t="s">
        <v>44</v>
      </c>
    </row>
    <row r="6553" spans="1:28" x14ac:dyDescent="0.25">
      <c r="A6553" t="s">
        <v>11342</v>
      </c>
      <c r="B6553" s="1">
        <v>45821</v>
      </c>
      <c r="C6553" t="s">
        <v>5692</v>
      </c>
      <c r="D6553" t="s">
        <v>5693</v>
      </c>
      <c r="E6553">
        <v>50</v>
      </c>
      <c r="F6553" t="s">
        <v>48</v>
      </c>
      <c r="G6553" t="s">
        <v>141</v>
      </c>
      <c r="H6553" t="s">
        <v>142</v>
      </c>
      <c r="I6553" t="s">
        <v>74</v>
      </c>
      <c r="J6553" t="s">
        <v>143</v>
      </c>
      <c r="K6553">
        <v>3</v>
      </c>
      <c r="L6553" s="2">
        <v>900</v>
      </c>
      <c r="M6553">
        <v>15</v>
      </c>
      <c r="N6553" s="2">
        <v>2700</v>
      </c>
      <c r="O6553" s="2">
        <v>405</v>
      </c>
      <c r="P6553" s="2">
        <v>2295</v>
      </c>
      <c r="Q6553" s="2">
        <v>1606.39</v>
      </c>
      <c r="R6553" s="2">
        <v>688.61</v>
      </c>
      <c r="S6553" t="s">
        <v>53</v>
      </c>
      <c r="T6553" t="s">
        <v>290</v>
      </c>
      <c r="U6553" t="s">
        <v>291</v>
      </c>
      <c r="V6553" t="s">
        <v>39</v>
      </c>
      <c r="W6553" t="s">
        <v>137</v>
      </c>
      <c r="X6553" t="s">
        <v>41</v>
      </c>
      <c r="Y6553" t="s">
        <v>84</v>
      </c>
      <c r="Z6553" t="s">
        <v>43</v>
      </c>
      <c r="AA6553" t="s">
        <v>44</v>
      </c>
      <c r="AB6553" t="s">
        <v>44</v>
      </c>
    </row>
    <row r="6554" spans="1:28" x14ac:dyDescent="0.25">
      <c r="A6554" t="s">
        <v>11343</v>
      </c>
      <c r="B6554" s="1">
        <v>45821</v>
      </c>
      <c r="C6554" t="s">
        <v>293</v>
      </c>
      <c r="D6554" t="s">
        <v>294</v>
      </c>
      <c r="E6554">
        <v>60</v>
      </c>
      <c r="F6554" t="s">
        <v>48</v>
      </c>
      <c r="G6554" t="s">
        <v>101</v>
      </c>
      <c r="H6554" t="s">
        <v>102</v>
      </c>
      <c r="I6554" t="s">
        <v>103</v>
      </c>
      <c r="J6554" t="s">
        <v>104</v>
      </c>
      <c r="K6554">
        <v>2</v>
      </c>
      <c r="L6554" s="2">
        <v>1800</v>
      </c>
      <c r="M6554">
        <v>5</v>
      </c>
      <c r="N6554" s="2">
        <v>3600</v>
      </c>
      <c r="O6554" s="2">
        <v>180</v>
      </c>
      <c r="P6554" s="2">
        <v>3420</v>
      </c>
      <c r="Q6554" s="2">
        <v>2781.66</v>
      </c>
      <c r="R6554" s="2">
        <v>638.34</v>
      </c>
      <c r="S6554" t="s">
        <v>64</v>
      </c>
      <c r="T6554" t="s">
        <v>37</v>
      </c>
      <c r="U6554" t="s">
        <v>38</v>
      </c>
      <c r="V6554" t="s">
        <v>39</v>
      </c>
      <c r="W6554" t="s">
        <v>40</v>
      </c>
      <c r="X6554" t="s">
        <v>97</v>
      </c>
      <c r="Y6554" t="s">
        <v>42</v>
      </c>
      <c r="Z6554" t="s">
        <v>107</v>
      </c>
      <c r="AA6554" t="s">
        <v>44</v>
      </c>
      <c r="AB6554" t="s">
        <v>44</v>
      </c>
    </row>
    <row r="6555" spans="1:28" x14ac:dyDescent="0.25">
      <c r="A6555" t="s">
        <v>11344</v>
      </c>
      <c r="B6555" s="1">
        <v>45821</v>
      </c>
      <c r="C6555" t="s">
        <v>500</v>
      </c>
      <c r="D6555" t="s">
        <v>501</v>
      </c>
      <c r="E6555">
        <v>25</v>
      </c>
      <c r="F6555" t="s">
        <v>48</v>
      </c>
      <c r="G6555" t="s">
        <v>352</v>
      </c>
      <c r="H6555" t="s">
        <v>353</v>
      </c>
      <c r="I6555" t="s">
        <v>103</v>
      </c>
      <c r="J6555" t="s">
        <v>104</v>
      </c>
      <c r="K6555">
        <v>1</v>
      </c>
      <c r="L6555" s="2">
        <v>850</v>
      </c>
      <c r="M6555">
        <v>0</v>
      </c>
      <c r="N6555" s="2">
        <v>850</v>
      </c>
      <c r="O6555" s="2">
        <v>0</v>
      </c>
      <c r="P6555" s="2">
        <v>850</v>
      </c>
      <c r="Q6555" s="2">
        <v>568.11</v>
      </c>
      <c r="R6555" s="2">
        <v>281.89</v>
      </c>
      <c r="S6555" t="s">
        <v>53</v>
      </c>
      <c r="T6555" t="s">
        <v>153</v>
      </c>
      <c r="U6555" t="s">
        <v>154</v>
      </c>
      <c r="V6555" t="s">
        <v>39</v>
      </c>
      <c r="W6555" t="s">
        <v>40</v>
      </c>
      <c r="X6555" t="s">
        <v>97</v>
      </c>
      <c r="Y6555" t="s">
        <v>42</v>
      </c>
      <c r="Z6555" t="s">
        <v>223</v>
      </c>
      <c r="AA6555" t="s">
        <v>44</v>
      </c>
      <c r="AB6555" t="s">
        <v>44</v>
      </c>
    </row>
    <row r="6556" spans="1:28" x14ac:dyDescent="0.25">
      <c r="A6556" t="s">
        <v>11345</v>
      </c>
      <c r="B6556" s="1">
        <v>45821</v>
      </c>
      <c r="C6556" t="s">
        <v>11346</v>
      </c>
      <c r="D6556" t="s">
        <v>11347</v>
      </c>
      <c r="E6556">
        <v>46</v>
      </c>
      <c r="F6556" t="s">
        <v>31</v>
      </c>
      <c r="G6556" t="s">
        <v>158</v>
      </c>
      <c r="H6556" t="s">
        <v>159</v>
      </c>
      <c r="I6556" t="s">
        <v>51</v>
      </c>
      <c r="J6556" t="s">
        <v>52</v>
      </c>
      <c r="K6556">
        <v>4</v>
      </c>
      <c r="L6556" s="2">
        <v>650</v>
      </c>
      <c r="M6556">
        <v>15</v>
      </c>
      <c r="N6556" s="2">
        <v>2600</v>
      </c>
      <c r="O6556" s="2">
        <v>390</v>
      </c>
      <c r="P6556" s="2">
        <v>2210</v>
      </c>
      <c r="Q6556" s="2">
        <v>1763.65</v>
      </c>
      <c r="R6556" s="2">
        <v>446.35</v>
      </c>
      <c r="S6556" t="s">
        <v>36</v>
      </c>
      <c r="T6556" t="s">
        <v>153</v>
      </c>
      <c r="U6556" t="s">
        <v>154</v>
      </c>
      <c r="V6556" t="s">
        <v>39</v>
      </c>
      <c r="W6556" t="s">
        <v>66</v>
      </c>
      <c r="X6556" t="s">
        <v>97</v>
      </c>
      <c r="Y6556" t="s">
        <v>56</v>
      </c>
      <c r="Z6556" t="s">
        <v>144</v>
      </c>
      <c r="AA6556" t="s">
        <v>44</v>
      </c>
      <c r="AB6556" t="s">
        <v>44</v>
      </c>
    </row>
    <row r="6557" spans="1:28" x14ac:dyDescent="0.25">
      <c r="A6557" t="s">
        <v>11348</v>
      </c>
      <c r="B6557" s="1">
        <v>45821</v>
      </c>
      <c r="C6557" t="s">
        <v>376</v>
      </c>
      <c r="D6557" t="s">
        <v>377</v>
      </c>
      <c r="E6557">
        <v>23</v>
      </c>
      <c r="F6557" t="s">
        <v>31</v>
      </c>
      <c r="G6557" t="s">
        <v>212</v>
      </c>
      <c r="H6557" t="s">
        <v>213</v>
      </c>
      <c r="I6557" t="s">
        <v>51</v>
      </c>
      <c r="J6557" t="s">
        <v>52</v>
      </c>
      <c r="K6557">
        <v>2</v>
      </c>
      <c r="L6557" s="2">
        <v>400</v>
      </c>
      <c r="M6557">
        <v>5</v>
      </c>
      <c r="N6557" s="2">
        <v>800</v>
      </c>
      <c r="O6557" s="2">
        <v>40</v>
      </c>
      <c r="P6557" s="2">
        <v>760</v>
      </c>
      <c r="Q6557" s="2">
        <v>594.96</v>
      </c>
      <c r="R6557" s="2">
        <v>165.04</v>
      </c>
      <c r="S6557" t="s">
        <v>53</v>
      </c>
      <c r="T6557" t="s">
        <v>105</v>
      </c>
      <c r="U6557" t="s">
        <v>106</v>
      </c>
      <c r="V6557" t="s">
        <v>39</v>
      </c>
      <c r="W6557" t="s">
        <v>137</v>
      </c>
      <c r="X6557" t="s">
        <v>97</v>
      </c>
      <c r="Y6557" t="s">
        <v>42</v>
      </c>
      <c r="Z6557" t="s">
        <v>43</v>
      </c>
      <c r="AA6557" t="s">
        <v>44</v>
      </c>
      <c r="AB6557" t="s">
        <v>44</v>
      </c>
    </row>
    <row r="6558" spans="1:28" x14ac:dyDescent="0.25">
      <c r="A6558" t="s">
        <v>11349</v>
      </c>
      <c r="B6558" s="1">
        <v>45821</v>
      </c>
      <c r="C6558" t="s">
        <v>2601</v>
      </c>
      <c r="D6558" t="s">
        <v>2602</v>
      </c>
      <c r="E6558">
        <v>45</v>
      </c>
      <c r="F6558" t="s">
        <v>111</v>
      </c>
      <c r="G6558" t="s">
        <v>207</v>
      </c>
      <c r="H6558" t="s">
        <v>208</v>
      </c>
      <c r="I6558" t="s">
        <v>34</v>
      </c>
      <c r="J6558" t="s">
        <v>143</v>
      </c>
      <c r="K6558">
        <v>2</v>
      </c>
      <c r="L6558" s="2">
        <v>18000</v>
      </c>
      <c r="M6558">
        <v>10</v>
      </c>
      <c r="N6558" s="2">
        <v>36000</v>
      </c>
      <c r="O6558" s="2">
        <v>3600</v>
      </c>
      <c r="P6558" s="2">
        <v>32400</v>
      </c>
      <c r="Q6558" s="2">
        <v>19874.240000000002</v>
      </c>
      <c r="R6558" s="2">
        <v>12525.76</v>
      </c>
      <c r="S6558" t="s">
        <v>53</v>
      </c>
      <c r="T6558" t="s">
        <v>275</v>
      </c>
      <c r="U6558" t="s">
        <v>123</v>
      </c>
      <c r="V6558" t="s">
        <v>39</v>
      </c>
      <c r="W6558" t="s">
        <v>92</v>
      </c>
      <c r="X6558" t="s">
        <v>97</v>
      </c>
      <c r="Y6558" t="s">
        <v>56</v>
      </c>
      <c r="Z6558" t="s">
        <v>43</v>
      </c>
      <c r="AA6558" t="s">
        <v>44</v>
      </c>
      <c r="AB6558" t="s">
        <v>44</v>
      </c>
    </row>
    <row r="6559" spans="1:28" x14ac:dyDescent="0.25">
      <c r="A6559" t="s">
        <v>11350</v>
      </c>
      <c r="B6559" s="1">
        <v>45821</v>
      </c>
      <c r="C6559" t="s">
        <v>171</v>
      </c>
      <c r="D6559" t="s">
        <v>172</v>
      </c>
      <c r="E6559">
        <v>23</v>
      </c>
      <c r="F6559" t="s">
        <v>31</v>
      </c>
      <c r="G6559" t="s">
        <v>112</v>
      </c>
      <c r="H6559" t="s">
        <v>113</v>
      </c>
      <c r="I6559" t="s">
        <v>103</v>
      </c>
      <c r="J6559" t="s">
        <v>104</v>
      </c>
      <c r="K6559">
        <v>6</v>
      </c>
      <c r="L6559" s="2">
        <v>650</v>
      </c>
      <c r="M6559">
        <v>10</v>
      </c>
      <c r="N6559" s="2">
        <v>3900</v>
      </c>
      <c r="O6559" s="2">
        <v>390</v>
      </c>
      <c r="P6559" s="2">
        <v>3510</v>
      </c>
      <c r="Q6559" s="2">
        <v>2547.52</v>
      </c>
      <c r="R6559" s="2">
        <v>962.48</v>
      </c>
      <c r="S6559" t="s">
        <v>53</v>
      </c>
      <c r="T6559" t="s">
        <v>76</v>
      </c>
      <c r="U6559" t="s">
        <v>77</v>
      </c>
      <c r="V6559" t="s">
        <v>39</v>
      </c>
      <c r="W6559" t="s">
        <v>83</v>
      </c>
      <c r="X6559" t="s">
        <v>41</v>
      </c>
      <c r="Y6559" t="s">
        <v>56</v>
      </c>
      <c r="Z6559" t="s">
        <v>223</v>
      </c>
      <c r="AA6559" t="s">
        <v>44</v>
      </c>
      <c r="AB6559" t="s">
        <v>44</v>
      </c>
    </row>
    <row r="6560" spans="1:28" x14ac:dyDescent="0.25">
      <c r="A6560" t="s">
        <v>11351</v>
      </c>
      <c r="B6560" s="1">
        <v>45821</v>
      </c>
      <c r="C6560" t="s">
        <v>1445</v>
      </c>
      <c r="D6560" t="s">
        <v>1446</v>
      </c>
      <c r="E6560">
        <v>57</v>
      </c>
      <c r="F6560" t="s">
        <v>31</v>
      </c>
      <c r="G6560" t="s">
        <v>298</v>
      </c>
      <c r="H6560" t="s">
        <v>299</v>
      </c>
      <c r="I6560" t="s">
        <v>103</v>
      </c>
      <c r="J6560" t="s">
        <v>104</v>
      </c>
      <c r="K6560">
        <v>1</v>
      </c>
      <c r="L6560" s="2">
        <v>700</v>
      </c>
      <c r="M6560">
        <v>20</v>
      </c>
      <c r="N6560" s="2">
        <v>700</v>
      </c>
      <c r="O6560" s="2">
        <v>140</v>
      </c>
      <c r="P6560" s="2">
        <v>560</v>
      </c>
      <c r="Q6560" s="2">
        <v>343.79</v>
      </c>
      <c r="R6560" s="2">
        <v>216.21</v>
      </c>
      <c r="S6560" t="s">
        <v>64</v>
      </c>
      <c r="T6560" t="s">
        <v>37</v>
      </c>
      <c r="U6560" t="s">
        <v>38</v>
      </c>
      <c r="V6560" t="s">
        <v>39</v>
      </c>
      <c r="W6560" t="s">
        <v>66</v>
      </c>
      <c r="X6560" t="s">
        <v>97</v>
      </c>
      <c r="Y6560" t="s">
        <v>56</v>
      </c>
      <c r="Z6560" t="s">
        <v>43</v>
      </c>
      <c r="AA6560" t="s">
        <v>44</v>
      </c>
      <c r="AB6560" t="s">
        <v>44</v>
      </c>
    </row>
    <row r="6561" spans="1:28" x14ac:dyDescent="0.25">
      <c r="A6561" t="s">
        <v>11352</v>
      </c>
      <c r="B6561" s="1">
        <v>45822</v>
      </c>
      <c r="C6561" t="s">
        <v>6010</v>
      </c>
      <c r="D6561" t="s">
        <v>6011</v>
      </c>
      <c r="E6561">
        <v>20</v>
      </c>
      <c r="F6561" t="s">
        <v>48</v>
      </c>
      <c r="G6561" t="s">
        <v>188</v>
      </c>
      <c r="H6561" t="s">
        <v>189</v>
      </c>
      <c r="I6561" t="s">
        <v>34</v>
      </c>
      <c r="J6561" t="s">
        <v>190</v>
      </c>
      <c r="K6561">
        <v>3</v>
      </c>
      <c r="L6561" s="2">
        <v>1800</v>
      </c>
      <c r="M6561">
        <v>10</v>
      </c>
      <c r="N6561" s="2">
        <v>5400</v>
      </c>
      <c r="O6561" s="2">
        <v>540</v>
      </c>
      <c r="P6561" s="2">
        <v>4860</v>
      </c>
      <c r="Q6561" s="2">
        <v>3640.94</v>
      </c>
      <c r="R6561" s="2">
        <v>1219.06</v>
      </c>
      <c r="S6561" t="s">
        <v>36</v>
      </c>
      <c r="T6561" t="s">
        <v>96</v>
      </c>
      <c r="U6561" t="s">
        <v>96</v>
      </c>
      <c r="V6561" t="s">
        <v>39</v>
      </c>
      <c r="W6561" t="s">
        <v>137</v>
      </c>
      <c r="X6561" t="s">
        <v>41</v>
      </c>
      <c r="Y6561" t="s">
        <v>56</v>
      </c>
      <c r="Z6561" t="s">
        <v>223</v>
      </c>
      <c r="AA6561" t="s">
        <v>68</v>
      </c>
      <c r="AB6561" t="s">
        <v>68</v>
      </c>
    </row>
    <row r="6562" spans="1:28" x14ac:dyDescent="0.25">
      <c r="A6562" t="s">
        <v>11353</v>
      </c>
      <c r="B6562" s="1">
        <v>45822</v>
      </c>
      <c r="C6562" t="s">
        <v>3588</v>
      </c>
      <c r="D6562" t="s">
        <v>3589</v>
      </c>
      <c r="E6562">
        <v>45</v>
      </c>
      <c r="F6562" t="s">
        <v>111</v>
      </c>
      <c r="G6562" t="s">
        <v>212</v>
      </c>
      <c r="H6562" t="s">
        <v>213</v>
      </c>
      <c r="I6562" t="s">
        <v>51</v>
      </c>
      <c r="J6562" t="s">
        <v>52</v>
      </c>
      <c r="K6562">
        <v>5</v>
      </c>
      <c r="L6562" s="2">
        <v>400</v>
      </c>
      <c r="M6562">
        <v>30</v>
      </c>
      <c r="N6562" s="2">
        <v>2000</v>
      </c>
      <c r="O6562" s="2">
        <v>600</v>
      </c>
      <c r="P6562" s="2">
        <v>1400</v>
      </c>
      <c r="Q6562" s="2">
        <v>1067.3800000000001</v>
      </c>
      <c r="R6562" s="2">
        <v>332.62</v>
      </c>
      <c r="S6562" t="s">
        <v>36</v>
      </c>
      <c r="T6562" t="s">
        <v>263</v>
      </c>
      <c r="U6562" t="s">
        <v>91</v>
      </c>
      <c r="V6562" t="s">
        <v>39</v>
      </c>
      <c r="W6562" t="s">
        <v>83</v>
      </c>
      <c r="X6562" t="s">
        <v>41</v>
      </c>
      <c r="Y6562" t="s">
        <v>84</v>
      </c>
      <c r="Z6562" t="s">
        <v>223</v>
      </c>
      <c r="AA6562" t="s">
        <v>44</v>
      </c>
      <c r="AB6562" t="s">
        <v>44</v>
      </c>
    </row>
    <row r="6563" spans="1:28" x14ac:dyDescent="0.25">
      <c r="A6563" t="s">
        <v>11354</v>
      </c>
      <c r="B6563" s="1">
        <v>45822</v>
      </c>
      <c r="C6563" t="s">
        <v>5765</v>
      </c>
      <c r="D6563" t="s">
        <v>5766</v>
      </c>
      <c r="E6563">
        <v>40</v>
      </c>
      <c r="F6563" t="s">
        <v>48</v>
      </c>
      <c r="G6563" t="s">
        <v>318</v>
      </c>
      <c r="H6563" t="s">
        <v>319</v>
      </c>
      <c r="I6563" t="s">
        <v>34</v>
      </c>
      <c r="J6563" t="s">
        <v>190</v>
      </c>
      <c r="K6563">
        <v>3</v>
      </c>
      <c r="L6563" s="2">
        <v>2500</v>
      </c>
      <c r="M6563">
        <v>20</v>
      </c>
      <c r="N6563" s="2">
        <v>7500</v>
      </c>
      <c r="O6563" s="2">
        <v>1500</v>
      </c>
      <c r="P6563" s="2">
        <v>6000</v>
      </c>
      <c r="Q6563" s="2">
        <v>3942.18</v>
      </c>
      <c r="R6563" s="2">
        <v>2057.8200000000002</v>
      </c>
      <c r="S6563" t="s">
        <v>53</v>
      </c>
      <c r="T6563" t="s">
        <v>96</v>
      </c>
      <c r="U6563" t="s">
        <v>96</v>
      </c>
      <c r="V6563" t="s">
        <v>39</v>
      </c>
      <c r="W6563" t="s">
        <v>92</v>
      </c>
      <c r="X6563" t="s">
        <v>97</v>
      </c>
      <c r="Y6563" t="s">
        <v>56</v>
      </c>
      <c r="Z6563" t="s">
        <v>107</v>
      </c>
      <c r="AA6563" t="s">
        <v>44</v>
      </c>
      <c r="AB6563" t="s">
        <v>44</v>
      </c>
    </row>
    <row r="6564" spans="1:28" x14ac:dyDescent="0.25">
      <c r="A6564" t="s">
        <v>11355</v>
      </c>
      <c r="B6564" s="1">
        <v>45822</v>
      </c>
      <c r="C6564" t="s">
        <v>11356</v>
      </c>
      <c r="D6564" t="s">
        <v>11357</v>
      </c>
      <c r="E6564">
        <v>58</v>
      </c>
      <c r="F6564" t="s">
        <v>111</v>
      </c>
      <c r="G6564" t="s">
        <v>112</v>
      </c>
      <c r="H6564" t="s">
        <v>113</v>
      </c>
      <c r="I6564" t="s">
        <v>103</v>
      </c>
      <c r="J6564" t="s">
        <v>104</v>
      </c>
      <c r="K6564">
        <v>2</v>
      </c>
      <c r="L6564" s="2">
        <v>650</v>
      </c>
      <c r="M6564">
        <v>5</v>
      </c>
      <c r="N6564" s="2">
        <v>1300</v>
      </c>
      <c r="O6564" s="2">
        <v>65</v>
      </c>
      <c r="P6564" s="2">
        <v>1235</v>
      </c>
      <c r="Q6564" s="2">
        <v>934.45</v>
      </c>
      <c r="R6564" s="2">
        <v>300.55</v>
      </c>
      <c r="S6564" t="s">
        <v>53</v>
      </c>
      <c r="T6564" t="s">
        <v>114</v>
      </c>
      <c r="U6564" t="s">
        <v>115</v>
      </c>
      <c r="V6564" t="s">
        <v>39</v>
      </c>
      <c r="W6564" t="s">
        <v>83</v>
      </c>
      <c r="X6564" t="s">
        <v>67</v>
      </c>
      <c r="Y6564" t="s">
        <v>56</v>
      </c>
      <c r="Z6564" t="s">
        <v>43</v>
      </c>
      <c r="AA6564" t="s">
        <v>44</v>
      </c>
      <c r="AB6564" t="s">
        <v>44</v>
      </c>
    </row>
    <row r="6565" spans="1:28" x14ac:dyDescent="0.25">
      <c r="A6565" t="s">
        <v>11358</v>
      </c>
      <c r="B6565" s="1">
        <v>45822</v>
      </c>
      <c r="C6565" t="s">
        <v>6340</v>
      </c>
      <c r="D6565" t="s">
        <v>6341</v>
      </c>
      <c r="E6565">
        <v>58</v>
      </c>
      <c r="F6565" t="s">
        <v>111</v>
      </c>
      <c r="G6565" t="s">
        <v>197</v>
      </c>
      <c r="H6565" t="s">
        <v>198</v>
      </c>
      <c r="I6565" t="s">
        <v>74</v>
      </c>
      <c r="J6565" t="s">
        <v>75</v>
      </c>
      <c r="K6565">
        <v>1</v>
      </c>
      <c r="L6565" s="2">
        <v>2600</v>
      </c>
      <c r="M6565">
        <v>0</v>
      </c>
      <c r="N6565" s="2">
        <v>2600</v>
      </c>
      <c r="O6565" s="2">
        <v>0</v>
      </c>
      <c r="P6565" s="2">
        <v>2600</v>
      </c>
      <c r="Q6565" s="2">
        <v>1521.2</v>
      </c>
      <c r="R6565" s="2">
        <v>1078.8</v>
      </c>
      <c r="S6565" t="s">
        <v>53</v>
      </c>
      <c r="T6565" t="s">
        <v>122</v>
      </c>
      <c r="U6565" t="s">
        <v>123</v>
      </c>
      <c r="V6565" t="s">
        <v>39</v>
      </c>
      <c r="W6565" t="s">
        <v>92</v>
      </c>
      <c r="X6565" t="s">
        <v>41</v>
      </c>
      <c r="Y6565" t="s">
        <v>56</v>
      </c>
      <c r="Z6565" t="s">
        <v>43</v>
      </c>
      <c r="AA6565" t="s">
        <v>44</v>
      </c>
      <c r="AB6565" t="s">
        <v>44</v>
      </c>
    </row>
    <row r="6566" spans="1:28" x14ac:dyDescent="0.25">
      <c r="A6566" t="s">
        <v>11359</v>
      </c>
      <c r="B6566" s="1">
        <v>45822</v>
      </c>
      <c r="C6566" t="s">
        <v>9049</v>
      </c>
      <c r="D6566" t="s">
        <v>9050</v>
      </c>
      <c r="E6566">
        <v>51</v>
      </c>
      <c r="F6566" t="s">
        <v>111</v>
      </c>
      <c r="G6566" t="s">
        <v>318</v>
      </c>
      <c r="H6566" t="s">
        <v>319</v>
      </c>
      <c r="I6566" t="s">
        <v>34</v>
      </c>
      <c r="J6566" t="s">
        <v>190</v>
      </c>
      <c r="K6566">
        <v>2</v>
      </c>
      <c r="L6566" s="2">
        <v>2500</v>
      </c>
      <c r="M6566">
        <v>10</v>
      </c>
      <c r="N6566" s="2">
        <v>5000</v>
      </c>
      <c r="O6566" s="2">
        <v>500</v>
      </c>
      <c r="P6566" s="2">
        <v>4500</v>
      </c>
      <c r="Q6566" s="2">
        <v>2653.01</v>
      </c>
      <c r="R6566" s="2">
        <v>1846.99</v>
      </c>
      <c r="S6566" t="s">
        <v>53</v>
      </c>
      <c r="T6566" t="s">
        <v>114</v>
      </c>
      <c r="U6566" t="s">
        <v>115</v>
      </c>
      <c r="V6566" t="s">
        <v>39</v>
      </c>
      <c r="W6566" t="s">
        <v>124</v>
      </c>
      <c r="X6566" t="s">
        <v>41</v>
      </c>
      <c r="Y6566" t="s">
        <v>42</v>
      </c>
      <c r="Z6566" t="s">
        <v>43</v>
      </c>
      <c r="AA6566" t="s">
        <v>68</v>
      </c>
      <c r="AB6566" t="s">
        <v>44</v>
      </c>
    </row>
    <row r="6567" spans="1:28" x14ac:dyDescent="0.25">
      <c r="A6567" t="s">
        <v>11360</v>
      </c>
      <c r="B6567" s="1">
        <v>45822</v>
      </c>
      <c r="C6567" t="s">
        <v>10048</v>
      </c>
      <c r="D6567" t="s">
        <v>10049</v>
      </c>
      <c r="E6567">
        <v>23</v>
      </c>
      <c r="F6567" t="s">
        <v>48</v>
      </c>
      <c r="G6567" t="s">
        <v>168</v>
      </c>
      <c r="H6567" t="s">
        <v>169</v>
      </c>
      <c r="I6567" t="s">
        <v>62</v>
      </c>
      <c r="J6567" t="s">
        <v>143</v>
      </c>
      <c r="K6567">
        <v>2</v>
      </c>
      <c r="L6567" s="2">
        <v>1800</v>
      </c>
      <c r="M6567">
        <v>15</v>
      </c>
      <c r="N6567" s="2">
        <v>3600</v>
      </c>
      <c r="O6567" s="2">
        <v>540</v>
      </c>
      <c r="P6567" s="2">
        <v>3060</v>
      </c>
      <c r="Q6567" s="2">
        <v>1788.64</v>
      </c>
      <c r="R6567" s="2">
        <v>1271.3599999999999</v>
      </c>
      <c r="S6567" t="s">
        <v>53</v>
      </c>
      <c r="T6567" t="s">
        <v>275</v>
      </c>
      <c r="U6567" t="s">
        <v>123</v>
      </c>
      <c r="V6567" t="s">
        <v>39</v>
      </c>
      <c r="W6567" t="s">
        <v>137</v>
      </c>
      <c r="X6567" t="s">
        <v>97</v>
      </c>
      <c r="Y6567" t="s">
        <v>56</v>
      </c>
      <c r="Z6567" t="s">
        <v>107</v>
      </c>
      <c r="AA6567" t="s">
        <v>44</v>
      </c>
      <c r="AB6567" t="s">
        <v>44</v>
      </c>
    </row>
    <row r="6568" spans="1:28" x14ac:dyDescent="0.25">
      <c r="A6568" t="s">
        <v>11361</v>
      </c>
      <c r="B6568" s="1">
        <v>45822</v>
      </c>
      <c r="C6568" t="s">
        <v>7217</v>
      </c>
      <c r="D6568" t="s">
        <v>7218</v>
      </c>
      <c r="E6568">
        <v>48</v>
      </c>
      <c r="F6568" t="s">
        <v>48</v>
      </c>
      <c r="G6568" t="s">
        <v>352</v>
      </c>
      <c r="H6568" t="s">
        <v>353</v>
      </c>
      <c r="I6568" t="s">
        <v>103</v>
      </c>
      <c r="J6568" t="s">
        <v>104</v>
      </c>
      <c r="K6568">
        <v>1</v>
      </c>
      <c r="L6568" s="2">
        <v>850</v>
      </c>
      <c r="M6568">
        <v>5</v>
      </c>
      <c r="N6568" s="2">
        <v>850</v>
      </c>
      <c r="O6568" s="2">
        <v>42.5</v>
      </c>
      <c r="P6568" s="2">
        <v>807.5</v>
      </c>
      <c r="Q6568" s="2">
        <v>612.21</v>
      </c>
      <c r="R6568" s="2">
        <v>195.29</v>
      </c>
      <c r="S6568" t="s">
        <v>53</v>
      </c>
      <c r="T6568" t="s">
        <v>578</v>
      </c>
      <c r="U6568" t="s">
        <v>579</v>
      </c>
      <c r="V6568" t="s">
        <v>39</v>
      </c>
      <c r="W6568" t="s">
        <v>40</v>
      </c>
      <c r="X6568" t="s">
        <v>67</v>
      </c>
      <c r="Y6568" t="s">
        <v>56</v>
      </c>
      <c r="Z6568" t="s">
        <v>43</v>
      </c>
      <c r="AA6568" t="s">
        <v>44</v>
      </c>
      <c r="AB6568" t="s">
        <v>44</v>
      </c>
    </row>
    <row r="6569" spans="1:28" x14ac:dyDescent="0.25">
      <c r="A6569" t="s">
        <v>11362</v>
      </c>
      <c r="B6569" s="1">
        <v>45822</v>
      </c>
      <c r="C6569" t="s">
        <v>5475</v>
      </c>
      <c r="D6569" t="s">
        <v>5476</v>
      </c>
      <c r="E6569">
        <v>45</v>
      </c>
      <c r="F6569" t="s">
        <v>48</v>
      </c>
      <c r="G6569" t="s">
        <v>60</v>
      </c>
      <c r="H6569" t="s">
        <v>61</v>
      </c>
      <c r="I6569" t="s">
        <v>62</v>
      </c>
      <c r="J6569" t="s">
        <v>63</v>
      </c>
      <c r="K6569">
        <v>2</v>
      </c>
      <c r="L6569" s="2">
        <v>3500</v>
      </c>
      <c r="M6569">
        <v>10</v>
      </c>
      <c r="N6569" s="2">
        <v>7000</v>
      </c>
      <c r="O6569" s="2">
        <v>700</v>
      </c>
      <c r="P6569" s="2">
        <v>6300</v>
      </c>
      <c r="Q6569" s="2">
        <v>4126.83</v>
      </c>
      <c r="R6569" s="2">
        <v>2173.17</v>
      </c>
      <c r="S6569" t="s">
        <v>64</v>
      </c>
      <c r="T6569" t="s">
        <v>114</v>
      </c>
      <c r="U6569" t="s">
        <v>115</v>
      </c>
      <c r="V6569" t="s">
        <v>39</v>
      </c>
      <c r="W6569" t="s">
        <v>92</v>
      </c>
      <c r="X6569" t="s">
        <v>41</v>
      </c>
      <c r="Y6569" t="s">
        <v>42</v>
      </c>
      <c r="Z6569" t="s">
        <v>508</v>
      </c>
      <c r="AA6569" t="s">
        <v>44</v>
      </c>
      <c r="AB6569" t="s">
        <v>44</v>
      </c>
    </row>
    <row r="6570" spans="1:28" x14ac:dyDescent="0.25">
      <c r="A6570" t="s">
        <v>11363</v>
      </c>
      <c r="B6570" s="1">
        <v>45822</v>
      </c>
      <c r="C6570" t="s">
        <v>3753</v>
      </c>
      <c r="D6570" t="s">
        <v>3754</v>
      </c>
      <c r="E6570">
        <v>59</v>
      </c>
      <c r="F6570" t="s">
        <v>31</v>
      </c>
      <c r="G6570" t="s">
        <v>148</v>
      </c>
      <c r="H6570" t="s">
        <v>149</v>
      </c>
      <c r="I6570" t="s">
        <v>74</v>
      </c>
      <c r="J6570" t="s">
        <v>130</v>
      </c>
      <c r="K6570">
        <v>2</v>
      </c>
      <c r="L6570" s="2">
        <v>3500</v>
      </c>
      <c r="M6570">
        <v>30</v>
      </c>
      <c r="N6570" s="2">
        <v>7000</v>
      </c>
      <c r="O6570" s="2">
        <v>2100</v>
      </c>
      <c r="P6570" s="2">
        <v>4900</v>
      </c>
      <c r="Q6570" s="2">
        <v>3112.01</v>
      </c>
      <c r="R6570" s="2">
        <v>1787.99</v>
      </c>
      <c r="S6570" t="s">
        <v>36</v>
      </c>
      <c r="T6570" t="s">
        <v>96</v>
      </c>
      <c r="U6570" t="s">
        <v>96</v>
      </c>
      <c r="V6570" t="s">
        <v>39</v>
      </c>
      <c r="W6570" t="s">
        <v>92</v>
      </c>
      <c r="X6570" t="s">
        <v>67</v>
      </c>
      <c r="Y6570" t="s">
        <v>56</v>
      </c>
      <c r="Z6570" t="s">
        <v>43</v>
      </c>
      <c r="AA6570" t="s">
        <v>44</v>
      </c>
      <c r="AB6570" t="s">
        <v>44</v>
      </c>
    </row>
    <row r="6571" spans="1:28" x14ac:dyDescent="0.25">
      <c r="A6571" t="s">
        <v>11364</v>
      </c>
      <c r="B6571" s="1">
        <v>45822</v>
      </c>
      <c r="C6571" t="s">
        <v>3501</v>
      </c>
      <c r="D6571" t="s">
        <v>3502</v>
      </c>
      <c r="E6571">
        <v>22</v>
      </c>
      <c r="F6571" t="s">
        <v>48</v>
      </c>
      <c r="G6571" t="s">
        <v>202</v>
      </c>
      <c r="H6571" t="s">
        <v>203</v>
      </c>
      <c r="I6571" t="s">
        <v>103</v>
      </c>
      <c r="J6571" t="s">
        <v>104</v>
      </c>
      <c r="K6571">
        <v>2</v>
      </c>
      <c r="L6571" s="2">
        <v>550</v>
      </c>
      <c r="M6571">
        <v>20</v>
      </c>
      <c r="N6571" s="2">
        <v>1100</v>
      </c>
      <c r="O6571" s="2">
        <v>220</v>
      </c>
      <c r="P6571" s="2">
        <v>880</v>
      </c>
      <c r="Q6571" s="2">
        <v>563.75</v>
      </c>
      <c r="R6571" s="2">
        <v>316.25</v>
      </c>
      <c r="S6571" t="s">
        <v>64</v>
      </c>
      <c r="T6571" t="s">
        <v>122</v>
      </c>
      <c r="U6571" t="s">
        <v>123</v>
      </c>
      <c r="V6571" t="s">
        <v>39</v>
      </c>
      <c r="W6571" t="s">
        <v>83</v>
      </c>
      <c r="X6571" t="s">
        <v>67</v>
      </c>
      <c r="Y6571" t="s">
        <v>56</v>
      </c>
      <c r="Z6571" t="s">
        <v>43</v>
      </c>
      <c r="AA6571" t="s">
        <v>44</v>
      </c>
      <c r="AB6571" t="s">
        <v>44</v>
      </c>
    </row>
    <row r="6572" spans="1:28" x14ac:dyDescent="0.25">
      <c r="A6572" t="s">
        <v>11365</v>
      </c>
      <c r="B6572" s="1">
        <v>45822</v>
      </c>
      <c r="C6572" t="s">
        <v>11366</v>
      </c>
      <c r="D6572" t="s">
        <v>11367</v>
      </c>
      <c r="E6572">
        <v>38</v>
      </c>
      <c r="F6572" t="s">
        <v>31</v>
      </c>
      <c r="G6572" t="s">
        <v>561</v>
      </c>
      <c r="H6572" t="s">
        <v>562</v>
      </c>
      <c r="I6572" t="s">
        <v>34</v>
      </c>
      <c r="J6572" t="s">
        <v>143</v>
      </c>
      <c r="K6572">
        <v>5</v>
      </c>
      <c r="L6572" s="2">
        <v>900</v>
      </c>
      <c r="M6572">
        <v>15</v>
      </c>
      <c r="N6572" s="2">
        <v>4500</v>
      </c>
      <c r="O6572" s="2">
        <v>675</v>
      </c>
      <c r="P6572" s="2">
        <v>3825</v>
      </c>
      <c r="Q6572" s="2">
        <v>2824.65</v>
      </c>
      <c r="R6572" s="2">
        <v>1000.35</v>
      </c>
      <c r="S6572" t="s">
        <v>53</v>
      </c>
      <c r="T6572" t="s">
        <v>76</v>
      </c>
      <c r="U6572" t="s">
        <v>77</v>
      </c>
      <c r="V6572" t="s">
        <v>39</v>
      </c>
      <c r="W6572" t="s">
        <v>124</v>
      </c>
      <c r="X6572" t="s">
        <v>97</v>
      </c>
      <c r="Y6572" t="s">
        <v>56</v>
      </c>
      <c r="Z6572" t="s">
        <v>223</v>
      </c>
      <c r="AA6572" t="s">
        <v>44</v>
      </c>
      <c r="AB6572" t="s">
        <v>44</v>
      </c>
    </row>
    <row r="6573" spans="1:28" x14ac:dyDescent="0.25">
      <c r="A6573" t="s">
        <v>11368</v>
      </c>
      <c r="B6573" s="1">
        <v>45823</v>
      </c>
      <c r="C6573" t="s">
        <v>746</v>
      </c>
      <c r="D6573" t="s">
        <v>747</v>
      </c>
      <c r="E6573">
        <v>22</v>
      </c>
      <c r="F6573" t="s">
        <v>48</v>
      </c>
      <c r="G6573" t="s">
        <v>561</v>
      </c>
      <c r="H6573" t="s">
        <v>562</v>
      </c>
      <c r="I6573" t="s">
        <v>34</v>
      </c>
      <c r="J6573" t="s">
        <v>143</v>
      </c>
      <c r="K6573">
        <v>2</v>
      </c>
      <c r="L6573" s="2">
        <v>900</v>
      </c>
      <c r="M6573">
        <v>15</v>
      </c>
      <c r="N6573" s="2">
        <v>1800</v>
      </c>
      <c r="O6573" s="2">
        <v>270</v>
      </c>
      <c r="P6573" s="2">
        <v>1530</v>
      </c>
      <c r="Q6573" s="2">
        <v>1232.8</v>
      </c>
      <c r="R6573" s="2">
        <v>297.2</v>
      </c>
      <c r="S6573" t="s">
        <v>53</v>
      </c>
      <c r="T6573" t="s">
        <v>96</v>
      </c>
      <c r="U6573" t="s">
        <v>96</v>
      </c>
      <c r="V6573" t="s">
        <v>39</v>
      </c>
      <c r="W6573" t="s">
        <v>92</v>
      </c>
      <c r="X6573" t="s">
        <v>41</v>
      </c>
      <c r="Y6573" t="s">
        <v>42</v>
      </c>
      <c r="Z6573" t="s">
        <v>43</v>
      </c>
      <c r="AA6573" t="s">
        <v>44</v>
      </c>
      <c r="AB6573" t="s">
        <v>44</v>
      </c>
    </row>
    <row r="6574" spans="1:28" x14ac:dyDescent="0.25">
      <c r="A6574" t="s">
        <v>11369</v>
      </c>
      <c r="B6574" s="1">
        <v>45823</v>
      </c>
      <c r="C6574" t="s">
        <v>1858</v>
      </c>
      <c r="D6574" t="s">
        <v>1859</v>
      </c>
      <c r="E6574">
        <v>53</v>
      </c>
      <c r="F6574" t="s">
        <v>48</v>
      </c>
      <c r="G6574" t="s">
        <v>212</v>
      </c>
      <c r="H6574" t="s">
        <v>213</v>
      </c>
      <c r="I6574" t="s">
        <v>51</v>
      </c>
      <c r="J6574" t="s">
        <v>52</v>
      </c>
      <c r="K6574">
        <v>1</v>
      </c>
      <c r="L6574" s="2">
        <v>400</v>
      </c>
      <c r="M6574">
        <v>15</v>
      </c>
      <c r="N6574" s="2">
        <v>400</v>
      </c>
      <c r="O6574" s="2">
        <v>60</v>
      </c>
      <c r="P6574" s="2">
        <v>340</v>
      </c>
      <c r="Q6574" s="2">
        <v>223.56</v>
      </c>
      <c r="R6574" s="2">
        <v>116.44</v>
      </c>
      <c r="S6574" t="s">
        <v>64</v>
      </c>
      <c r="T6574" t="s">
        <v>37</v>
      </c>
      <c r="U6574" t="s">
        <v>38</v>
      </c>
      <c r="V6574" t="s">
        <v>39</v>
      </c>
      <c r="W6574" t="s">
        <v>66</v>
      </c>
      <c r="X6574" t="s">
        <v>67</v>
      </c>
      <c r="Y6574" t="s">
        <v>56</v>
      </c>
      <c r="Z6574" t="s">
        <v>223</v>
      </c>
      <c r="AA6574" t="s">
        <v>44</v>
      </c>
      <c r="AB6574" t="s">
        <v>44</v>
      </c>
    </row>
    <row r="6575" spans="1:28" x14ac:dyDescent="0.25">
      <c r="A6575" t="s">
        <v>11370</v>
      </c>
      <c r="B6575" s="1">
        <v>45823</v>
      </c>
      <c r="C6575" t="s">
        <v>4811</v>
      </c>
      <c r="D6575" t="s">
        <v>4812</v>
      </c>
      <c r="E6575">
        <v>26</v>
      </c>
      <c r="F6575" t="s">
        <v>111</v>
      </c>
      <c r="G6575" t="s">
        <v>101</v>
      </c>
      <c r="H6575" t="s">
        <v>102</v>
      </c>
      <c r="I6575" t="s">
        <v>103</v>
      </c>
      <c r="J6575" t="s">
        <v>104</v>
      </c>
      <c r="K6575">
        <v>2</v>
      </c>
      <c r="L6575" s="2">
        <v>1800</v>
      </c>
      <c r="M6575">
        <v>20</v>
      </c>
      <c r="N6575" s="2">
        <v>3600</v>
      </c>
      <c r="O6575" s="2">
        <v>720</v>
      </c>
      <c r="P6575" s="2">
        <v>2880</v>
      </c>
      <c r="Q6575" s="2">
        <v>1748.77</v>
      </c>
      <c r="R6575" s="2">
        <v>1131.23</v>
      </c>
      <c r="S6575" t="s">
        <v>53</v>
      </c>
      <c r="T6575" t="s">
        <v>163</v>
      </c>
      <c r="U6575" t="s">
        <v>164</v>
      </c>
      <c r="V6575" t="s">
        <v>39</v>
      </c>
      <c r="W6575" t="s">
        <v>40</v>
      </c>
      <c r="X6575" t="s">
        <v>67</v>
      </c>
      <c r="Y6575" t="s">
        <v>56</v>
      </c>
      <c r="Z6575" t="s">
        <v>508</v>
      </c>
      <c r="AA6575" t="s">
        <v>44</v>
      </c>
      <c r="AB6575" t="s">
        <v>44</v>
      </c>
    </row>
    <row r="6576" spans="1:28" x14ac:dyDescent="0.25">
      <c r="A6576" t="s">
        <v>11371</v>
      </c>
      <c r="B6576" s="1">
        <v>45823</v>
      </c>
      <c r="C6576" t="s">
        <v>4873</v>
      </c>
      <c r="D6576" t="s">
        <v>4874</v>
      </c>
      <c r="E6576">
        <v>41</v>
      </c>
      <c r="F6576" t="s">
        <v>48</v>
      </c>
      <c r="G6576" t="s">
        <v>168</v>
      </c>
      <c r="H6576" t="s">
        <v>169</v>
      </c>
      <c r="I6576" t="s">
        <v>62</v>
      </c>
      <c r="J6576" t="s">
        <v>143</v>
      </c>
      <c r="K6576">
        <v>2</v>
      </c>
      <c r="L6576" s="2">
        <v>1800</v>
      </c>
      <c r="M6576">
        <v>0</v>
      </c>
      <c r="N6576" s="2">
        <v>3600</v>
      </c>
      <c r="O6576" s="2">
        <v>0</v>
      </c>
      <c r="P6576" s="2">
        <v>3600</v>
      </c>
      <c r="Q6576" s="2">
        <v>2456.35</v>
      </c>
      <c r="R6576" s="2">
        <v>1143.6500000000001</v>
      </c>
      <c r="S6576" t="s">
        <v>53</v>
      </c>
      <c r="T6576" t="s">
        <v>153</v>
      </c>
      <c r="U6576" t="s">
        <v>154</v>
      </c>
      <c r="V6576" t="s">
        <v>39</v>
      </c>
      <c r="W6576" t="s">
        <v>137</v>
      </c>
      <c r="X6576" t="s">
        <v>97</v>
      </c>
      <c r="Y6576" t="s">
        <v>56</v>
      </c>
      <c r="Z6576" t="s">
        <v>43</v>
      </c>
      <c r="AA6576" t="s">
        <v>44</v>
      </c>
      <c r="AB6576" t="s">
        <v>44</v>
      </c>
    </row>
    <row r="6577" spans="1:28" x14ac:dyDescent="0.25">
      <c r="A6577" t="s">
        <v>11372</v>
      </c>
      <c r="B6577" s="1">
        <v>45823</v>
      </c>
      <c r="C6577" t="s">
        <v>2389</v>
      </c>
      <c r="D6577" t="s">
        <v>2390</v>
      </c>
      <c r="E6577">
        <v>55</v>
      </c>
      <c r="F6577" t="s">
        <v>48</v>
      </c>
      <c r="G6577" t="s">
        <v>32</v>
      </c>
      <c r="H6577" t="s">
        <v>33</v>
      </c>
      <c r="I6577" t="s">
        <v>34</v>
      </c>
      <c r="J6577" t="s">
        <v>35</v>
      </c>
      <c r="K6577">
        <v>1</v>
      </c>
      <c r="L6577" s="2">
        <v>55000</v>
      </c>
      <c r="M6577">
        <v>15</v>
      </c>
      <c r="N6577" s="2">
        <v>55000</v>
      </c>
      <c r="O6577" s="2">
        <v>8250</v>
      </c>
      <c r="P6577" s="2">
        <v>46750</v>
      </c>
      <c r="Q6577" s="2">
        <v>33007.29</v>
      </c>
      <c r="R6577" s="2">
        <v>13742.71</v>
      </c>
      <c r="S6577" t="s">
        <v>53</v>
      </c>
      <c r="T6577" t="s">
        <v>290</v>
      </c>
      <c r="U6577" t="s">
        <v>291</v>
      </c>
      <c r="V6577" t="s">
        <v>39</v>
      </c>
      <c r="W6577" t="s">
        <v>83</v>
      </c>
      <c r="X6577" t="s">
        <v>97</v>
      </c>
      <c r="Y6577" t="s">
        <v>42</v>
      </c>
      <c r="Z6577" t="s">
        <v>107</v>
      </c>
      <c r="AA6577" t="s">
        <v>44</v>
      </c>
      <c r="AB6577" t="s">
        <v>44</v>
      </c>
    </row>
    <row r="6578" spans="1:28" x14ac:dyDescent="0.25">
      <c r="A6578" t="s">
        <v>11373</v>
      </c>
      <c r="B6578" s="1">
        <v>45823</v>
      </c>
      <c r="C6578" t="s">
        <v>11263</v>
      </c>
      <c r="D6578" t="s">
        <v>11264</v>
      </c>
      <c r="E6578">
        <v>33</v>
      </c>
      <c r="F6578" t="s">
        <v>48</v>
      </c>
      <c r="G6578" t="s">
        <v>49</v>
      </c>
      <c r="H6578" t="s">
        <v>50</v>
      </c>
      <c r="I6578" t="s">
        <v>51</v>
      </c>
      <c r="J6578" t="s">
        <v>52</v>
      </c>
      <c r="K6578">
        <v>5</v>
      </c>
      <c r="L6578" s="2">
        <v>500</v>
      </c>
      <c r="M6578">
        <v>10</v>
      </c>
      <c r="N6578" s="2">
        <v>2500</v>
      </c>
      <c r="O6578" s="2">
        <v>250</v>
      </c>
      <c r="P6578" s="2">
        <v>2250</v>
      </c>
      <c r="Q6578" s="2">
        <v>1458.43</v>
      </c>
      <c r="R6578" s="2">
        <v>791.57</v>
      </c>
      <c r="S6578" t="s">
        <v>53</v>
      </c>
      <c r="T6578" t="s">
        <v>153</v>
      </c>
      <c r="U6578" t="s">
        <v>154</v>
      </c>
      <c r="V6578" t="s">
        <v>39</v>
      </c>
      <c r="W6578" t="s">
        <v>83</v>
      </c>
      <c r="X6578" t="s">
        <v>97</v>
      </c>
      <c r="Y6578" t="s">
        <v>56</v>
      </c>
      <c r="Z6578" t="s">
        <v>223</v>
      </c>
      <c r="AA6578" t="s">
        <v>44</v>
      </c>
      <c r="AB6578" t="s">
        <v>44</v>
      </c>
    </row>
    <row r="6579" spans="1:28" x14ac:dyDescent="0.25">
      <c r="A6579" t="s">
        <v>11374</v>
      </c>
      <c r="B6579" s="1">
        <v>45823</v>
      </c>
      <c r="C6579" t="s">
        <v>6367</v>
      </c>
      <c r="D6579" t="s">
        <v>6368</v>
      </c>
      <c r="E6579">
        <v>38</v>
      </c>
      <c r="F6579" t="s">
        <v>111</v>
      </c>
      <c r="G6579" t="s">
        <v>112</v>
      </c>
      <c r="H6579" t="s">
        <v>113</v>
      </c>
      <c r="I6579" t="s">
        <v>103</v>
      </c>
      <c r="J6579" t="s">
        <v>104</v>
      </c>
      <c r="K6579">
        <v>1</v>
      </c>
      <c r="L6579" s="2">
        <v>650</v>
      </c>
      <c r="M6579">
        <v>15</v>
      </c>
      <c r="N6579" s="2">
        <v>650</v>
      </c>
      <c r="O6579" s="2">
        <v>97.5</v>
      </c>
      <c r="P6579" s="2">
        <v>552.5</v>
      </c>
      <c r="Q6579" s="2">
        <v>405.09</v>
      </c>
      <c r="R6579" s="2">
        <v>147.41</v>
      </c>
      <c r="S6579" t="s">
        <v>53</v>
      </c>
      <c r="T6579" t="s">
        <v>153</v>
      </c>
      <c r="U6579" t="s">
        <v>154</v>
      </c>
      <c r="V6579" t="s">
        <v>39</v>
      </c>
      <c r="W6579" t="s">
        <v>40</v>
      </c>
      <c r="X6579" t="s">
        <v>97</v>
      </c>
      <c r="Y6579" t="s">
        <v>42</v>
      </c>
      <c r="Z6579" t="s">
        <v>43</v>
      </c>
      <c r="AA6579" t="s">
        <v>44</v>
      </c>
      <c r="AB6579" t="s">
        <v>44</v>
      </c>
    </row>
    <row r="6580" spans="1:28" x14ac:dyDescent="0.25">
      <c r="A6580" t="s">
        <v>11375</v>
      </c>
      <c r="B6580" s="1">
        <v>45823</v>
      </c>
      <c r="C6580" t="s">
        <v>6267</v>
      </c>
      <c r="D6580" t="s">
        <v>6268</v>
      </c>
      <c r="E6580">
        <v>37</v>
      </c>
      <c r="F6580" t="s">
        <v>31</v>
      </c>
      <c r="G6580" t="s">
        <v>207</v>
      </c>
      <c r="H6580" t="s">
        <v>208</v>
      </c>
      <c r="I6580" t="s">
        <v>34</v>
      </c>
      <c r="J6580" t="s">
        <v>143</v>
      </c>
      <c r="K6580">
        <v>2</v>
      </c>
      <c r="L6580" s="2">
        <v>18000</v>
      </c>
      <c r="M6580">
        <v>5</v>
      </c>
      <c r="N6580" s="2">
        <v>36000</v>
      </c>
      <c r="O6580" s="2">
        <v>1800</v>
      </c>
      <c r="P6580" s="2">
        <v>34200</v>
      </c>
      <c r="Q6580" s="2">
        <v>27144.75</v>
      </c>
      <c r="R6580" s="2">
        <v>7055.25</v>
      </c>
      <c r="S6580" t="s">
        <v>53</v>
      </c>
      <c r="T6580" t="s">
        <v>90</v>
      </c>
      <c r="U6580" t="s">
        <v>91</v>
      </c>
      <c r="V6580" t="s">
        <v>39</v>
      </c>
      <c r="W6580" t="s">
        <v>137</v>
      </c>
      <c r="X6580" t="s">
        <v>41</v>
      </c>
      <c r="Y6580" t="s">
        <v>56</v>
      </c>
      <c r="Z6580" t="s">
        <v>43</v>
      </c>
      <c r="AA6580" t="s">
        <v>44</v>
      </c>
      <c r="AB6580" t="s">
        <v>44</v>
      </c>
    </row>
    <row r="6581" spans="1:28" x14ac:dyDescent="0.25">
      <c r="A6581" t="s">
        <v>11376</v>
      </c>
      <c r="B6581" s="1">
        <v>45823</v>
      </c>
      <c r="C6581" t="s">
        <v>3868</v>
      </c>
      <c r="D6581" t="s">
        <v>3869</v>
      </c>
      <c r="E6581">
        <v>33</v>
      </c>
      <c r="F6581" t="s">
        <v>48</v>
      </c>
      <c r="G6581" t="s">
        <v>436</v>
      </c>
      <c r="H6581" t="s">
        <v>437</v>
      </c>
      <c r="I6581" t="s">
        <v>74</v>
      </c>
      <c r="J6581" t="s">
        <v>190</v>
      </c>
      <c r="K6581">
        <v>6</v>
      </c>
      <c r="L6581" s="2">
        <v>1800</v>
      </c>
      <c r="M6581">
        <v>20</v>
      </c>
      <c r="N6581" s="2">
        <v>10800</v>
      </c>
      <c r="O6581" s="2">
        <v>2160</v>
      </c>
      <c r="P6581" s="2">
        <v>8640</v>
      </c>
      <c r="Q6581" s="2">
        <v>6528.4</v>
      </c>
      <c r="R6581" s="2">
        <v>2111.6</v>
      </c>
      <c r="S6581" t="s">
        <v>53</v>
      </c>
      <c r="T6581" t="s">
        <v>153</v>
      </c>
      <c r="U6581" t="s">
        <v>154</v>
      </c>
      <c r="V6581" t="s">
        <v>39</v>
      </c>
      <c r="W6581" t="s">
        <v>137</v>
      </c>
      <c r="X6581" t="s">
        <v>41</v>
      </c>
      <c r="Y6581" t="s">
        <v>56</v>
      </c>
      <c r="Z6581" t="s">
        <v>43</v>
      </c>
      <c r="AA6581" t="s">
        <v>44</v>
      </c>
      <c r="AB6581" t="s">
        <v>44</v>
      </c>
    </row>
    <row r="6582" spans="1:28" x14ac:dyDescent="0.25">
      <c r="A6582" t="s">
        <v>11377</v>
      </c>
      <c r="B6582" s="1">
        <v>45823</v>
      </c>
      <c r="C6582" t="s">
        <v>3987</v>
      </c>
      <c r="D6582" t="s">
        <v>3988</v>
      </c>
      <c r="E6582">
        <v>57</v>
      </c>
      <c r="F6582" t="s">
        <v>48</v>
      </c>
      <c r="G6582" t="s">
        <v>119</v>
      </c>
      <c r="H6582" t="s">
        <v>120</v>
      </c>
      <c r="I6582" t="s">
        <v>62</v>
      </c>
      <c r="J6582" t="s">
        <v>121</v>
      </c>
      <c r="K6582">
        <v>4</v>
      </c>
      <c r="L6582" s="2">
        <v>4800</v>
      </c>
      <c r="M6582">
        <v>10</v>
      </c>
      <c r="N6582" s="2">
        <v>19200</v>
      </c>
      <c r="O6582" s="2">
        <v>1920</v>
      </c>
      <c r="P6582" s="2">
        <v>17280</v>
      </c>
      <c r="Q6582" s="2">
        <v>12081.25</v>
      </c>
      <c r="R6582" s="2">
        <v>5198.75</v>
      </c>
      <c r="S6582" t="s">
        <v>36</v>
      </c>
      <c r="T6582" t="s">
        <v>578</v>
      </c>
      <c r="U6582" t="s">
        <v>579</v>
      </c>
      <c r="V6582" t="s">
        <v>39</v>
      </c>
      <c r="W6582" t="s">
        <v>40</v>
      </c>
      <c r="X6582" t="s">
        <v>41</v>
      </c>
      <c r="Y6582" t="s">
        <v>56</v>
      </c>
      <c r="Z6582" t="s">
        <v>43</v>
      </c>
      <c r="AA6582" t="s">
        <v>44</v>
      </c>
      <c r="AB6582" t="s">
        <v>44</v>
      </c>
    </row>
    <row r="6583" spans="1:28" x14ac:dyDescent="0.25">
      <c r="A6583" t="s">
        <v>11378</v>
      </c>
      <c r="B6583" s="1">
        <v>45823</v>
      </c>
      <c r="C6583" t="s">
        <v>11379</v>
      </c>
      <c r="D6583" t="s">
        <v>11380</v>
      </c>
      <c r="E6583">
        <v>42</v>
      </c>
      <c r="F6583" t="s">
        <v>31</v>
      </c>
      <c r="G6583" t="s">
        <v>188</v>
      </c>
      <c r="H6583" t="s">
        <v>189</v>
      </c>
      <c r="I6583" t="s">
        <v>34</v>
      </c>
      <c r="J6583" t="s">
        <v>190</v>
      </c>
      <c r="K6583">
        <v>2</v>
      </c>
      <c r="L6583" s="2">
        <v>1800</v>
      </c>
      <c r="M6583">
        <v>5</v>
      </c>
      <c r="N6583" s="2">
        <v>3600</v>
      </c>
      <c r="O6583" s="2">
        <v>180</v>
      </c>
      <c r="P6583" s="2">
        <v>3420</v>
      </c>
      <c r="Q6583" s="2">
        <v>1958.16</v>
      </c>
      <c r="R6583" s="2">
        <v>1461.84</v>
      </c>
      <c r="S6583" t="s">
        <v>36</v>
      </c>
      <c r="T6583" t="s">
        <v>222</v>
      </c>
      <c r="U6583" t="s">
        <v>38</v>
      </c>
      <c r="V6583" t="s">
        <v>39</v>
      </c>
      <c r="W6583" t="s">
        <v>83</v>
      </c>
      <c r="X6583" t="s">
        <v>41</v>
      </c>
      <c r="Y6583" t="s">
        <v>56</v>
      </c>
      <c r="Z6583" t="s">
        <v>144</v>
      </c>
      <c r="AA6583" t="s">
        <v>44</v>
      </c>
      <c r="AB6583" t="s">
        <v>44</v>
      </c>
    </row>
    <row r="6584" spans="1:28" x14ac:dyDescent="0.25">
      <c r="A6584" t="s">
        <v>11381</v>
      </c>
      <c r="B6584" s="1">
        <v>45823</v>
      </c>
      <c r="C6584" t="s">
        <v>3611</v>
      </c>
      <c r="D6584" t="s">
        <v>3612</v>
      </c>
      <c r="E6584">
        <v>38</v>
      </c>
      <c r="F6584" t="s">
        <v>31</v>
      </c>
      <c r="G6584" t="s">
        <v>217</v>
      </c>
      <c r="H6584" t="s">
        <v>218</v>
      </c>
      <c r="I6584" t="s">
        <v>34</v>
      </c>
      <c r="J6584" t="s">
        <v>130</v>
      </c>
      <c r="K6584">
        <v>2</v>
      </c>
      <c r="L6584" s="2">
        <v>28000</v>
      </c>
      <c r="M6584">
        <v>0</v>
      </c>
      <c r="N6584" s="2">
        <v>56000</v>
      </c>
      <c r="O6584" s="2">
        <v>0</v>
      </c>
      <c r="P6584" s="2">
        <v>56000</v>
      </c>
      <c r="Q6584" s="2">
        <v>35114.54</v>
      </c>
      <c r="R6584" s="2">
        <v>20885.46</v>
      </c>
      <c r="S6584" t="s">
        <v>53</v>
      </c>
      <c r="T6584" t="s">
        <v>263</v>
      </c>
      <c r="U6584" t="s">
        <v>91</v>
      </c>
      <c r="V6584" t="s">
        <v>39</v>
      </c>
      <c r="W6584" t="s">
        <v>124</v>
      </c>
      <c r="X6584" t="s">
        <v>67</v>
      </c>
      <c r="Y6584" t="s">
        <v>56</v>
      </c>
      <c r="Z6584" t="s">
        <v>43</v>
      </c>
      <c r="AA6584" t="s">
        <v>44</v>
      </c>
      <c r="AB6584" t="s">
        <v>44</v>
      </c>
    </row>
    <row r="6585" spans="1:28" x14ac:dyDescent="0.25">
      <c r="A6585" t="s">
        <v>11382</v>
      </c>
      <c r="B6585" s="1">
        <v>45823</v>
      </c>
      <c r="C6585" t="s">
        <v>5221</v>
      </c>
      <c r="D6585" t="s">
        <v>5222</v>
      </c>
      <c r="E6585">
        <v>44</v>
      </c>
      <c r="F6585" t="s">
        <v>111</v>
      </c>
      <c r="G6585" t="s">
        <v>318</v>
      </c>
      <c r="H6585" t="s">
        <v>319</v>
      </c>
      <c r="I6585" t="s">
        <v>34</v>
      </c>
      <c r="J6585" t="s">
        <v>190</v>
      </c>
      <c r="K6585">
        <v>3</v>
      </c>
      <c r="L6585" s="2">
        <v>2500</v>
      </c>
      <c r="M6585">
        <v>10</v>
      </c>
      <c r="N6585" s="2">
        <v>7500</v>
      </c>
      <c r="O6585" s="2">
        <v>750</v>
      </c>
      <c r="P6585" s="2">
        <v>6750</v>
      </c>
      <c r="Q6585" s="2">
        <v>3718.35</v>
      </c>
      <c r="R6585" s="2">
        <v>3031.65</v>
      </c>
      <c r="S6585" t="s">
        <v>53</v>
      </c>
      <c r="T6585" t="s">
        <v>54</v>
      </c>
      <c r="U6585" t="s">
        <v>55</v>
      </c>
      <c r="V6585" t="s">
        <v>39</v>
      </c>
      <c r="W6585" t="s">
        <v>92</v>
      </c>
      <c r="X6585" t="s">
        <v>41</v>
      </c>
      <c r="Y6585" t="s">
        <v>56</v>
      </c>
      <c r="Z6585" t="s">
        <v>43</v>
      </c>
      <c r="AA6585" t="s">
        <v>44</v>
      </c>
      <c r="AB6585" t="s">
        <v>44</v>
      </c>
    </row>
    <row r="6586" spans="1:28" x14ac:dyDescent="0.25">
      <c r="A6586" t="s">
        <v>11383</v>
      </c>
      <c r="B6586" s="1">
        <v>45823</v>
      </c>
      <c r="C6586" t="s">
        <v>11384</v>
      </c>
      <c r="D6586" t="s">
        <v>11385</v>
      </c>
      <c r="E6586">
        <v>29</v>
      </c>
      <c r="F6586" t="s">
        <v>48</v>
      </c>
      <c r="G6586" t="s">
        <v>227</v>
      </c>
      <c r="H6586" t="s">
        <v>228</v>
      </c>
      <c r="I6586" t="s">
        <v>74</v>
      </c>
      <c r="J6586" t="s">
        <v>75</v>
      </c>
      <c r="K6586">
        <v>1</v>
      </c>
      <c r="L6586" s="2">
        <v>1400</v>
      </c>
      <c r="M6586">
        <v>10</v>
      </c>
      <c r="N6586" s="2">
        <v>1400</v>
      </c>
      <c r="O6586" s="2">
        <v>140</v>
      </c>
      <c r="P6586" s="2">
        <v>1260</v>
      </c>
      <c r="Q6586" s="2">
        <v>936.57</v>
      </c>
      <c r="R6586" s="2">
        <v>323.43</v>
      </c>
      <c r="S6586" t="s">
        <v>53</v>
      </c>
      <c r="T6586" t="s">
        <v>76</v>
      </c>
      <c r="U6586" t="s">
        <v>77</v>
      </c>
      <c r="V6586" t="s">
        <v>39</v>
      </c>
      <c r="W6586" t="s">
        <v>83</v>
      </c>
      <c r="X6586" t="s">
        <v>41</v>
      </c>
      <c r="Y6586" t="s">
        <v>56</v>
      </c>
      <c r="Z6586" t="s">
        <v>43</v>
      </c>
      <c r="AA6586" t="s">
        <v>44</v>
      </c>
      <c r="AB6586" t="s">
        <v>68</v>
      </c>
    </row>
    <row r="6587" spans="1:28" x14ac:dyDescent="0.25">
      <c r="A6587" t="s">
        <v>11386</v>
      </c>
      <c r="B6587" s="1">
        <v>45823</v>
      </c>
      <c r="C6587" t="s">
        <v>4061</v>
      </c>
      <c r="D6587" t="s">
        <v>4062</v>
      </c>
      <c r="E6587">
        <v>54</v>
      </c>
      <c r="F6587" t="s">
        <v>48</v>
      </c>
      <c r="G6587" t="s">
        <v>212</v>
      </c>
      <c r="H6587" t="s">
        <v>213</v>
      </c>
      <c r="I6587" t="s">
        <v>51</v>
      </c>
      <c r="J6587" t="s">
        <v>52</v>
      </c>
      <c r="K6587">
        <v>5</v>
      </c>
      <c r="L6587" s="2">
        <v>400</v>
      </c>
      <c r="M6587">
        <v>10</v>
      </c>
      <c r="N6587" s="2">
        <v>2000</v>
      </c>
      <c r="O6587" s="2">
        <v>200</v>
      </c>
      <c r="P6587" s="2">
        <v>1800</v>
      </c>
      <c r="Q6587" s="2">
        <v>1335.09</v>
      </c>
      <c r="R6587" s="2">
        <v>464.91</v>
      </c>
      <c r="S6587" t="s">
        <v>53</v>
      </c>
      <c r="T6587" t="s">
        <v>163</v>
      </c>
      <c r="U6587" t="s">
        <v>164</v>
      </c>
      <c r="V6587" t="s">
        <v>39</v>
      </c>
      <c r="W6587" t="s">
        <v>40</v>
      </c>
      <c r="X6587" t="s">
        <v>97</v>
      </c>
      <c r="Y6587" t="s">
        <v>56</v>
      </c>
      <c r="Z6587" t="s">
        <v>107</v>
      </c>
      <c r="AA6587" t="s">
        <v>44</v>
      </c>
      <c r="AB6587" t="s">
        <v>44</v>
      </c>
    </row>
    <row r="6588" spans="1:28" x14ac:dyDescent="0.25">
      <c r="A6588" t="s">
        <v>11387</v>
      </c>
      <c r="B6588" s="1">
        <v>45823</v>
      </c>
      <c r="C6588" t="s">
        <v>2302</v>
      </c>
      <c r="D6588" t="s">
        <v>2303</v>
      </c>
      <c r="E6588">
        <v>60</v>
      </c>
      <c r="F6588" t="s">
        <v>48</v>
      </c>
      <c r="G6588" t="s">
        <v>243</v>
      </c>
      <c r="H6588" t="s">
        <v>244</v>
      </c>
      <c r="I6588" t="s">
        <v>103</v>
      </c>
      <c r="J6588" t="s">
        <v>104</v>
      </c>
      <c r="K6588">
        <v>5</v>
      </c>
      <c r="L6588" s="2">
        <v>450</v>
      </c>
      <c r="M6588">
        <v>10</v>
      </c>
      <c r="N6588" s="2">
        <v>2250</v>
      </c>
      <c r="O6588" s="2">
        <v>225</v>
      </c>
      <c r="P6588" s="2">
        <v>2025</v>
      </c>
      <c r="Q6588" s="2">
        <v>1534.14</v>
      </c>
      <c r="R6588" s="2">
        <v>490.86</v>
      </c>
      <c r="S6588" t="s">
        <v>53</v>
      </c>
      <c r="T6588" t="s">
        <v>96</v>
      </c>
      <c r="U6588" t="s">
        <v>96</v>
      </c>
      <c r="V6588" t="s">
        <v>39</v>
      </c>
      <c r="W6588" t="s">
        <v>40</v>
      </c>
      <c r="X6588" t="s">
        <v>41</v>
      </c>
      <c r="Y6588" t="s">
        <v>56</v>
      </c>
      <c r="Z6588" t="s">
        <v>223</v>
      </c>
      <c r="AA6588" t="s">
        <v>44</v>
      </c>
      <c r="AB6588" t="s">
        <v>44</v>
      </c>
    </row>
    <row r="6589" spans="1:28" x14ac:dyDescent="0.25">
      <c r="A6589" t="s">
        <v>11388</v>
      </c>
      <c r="B6589" s="1">
        <v>45824</v>
      </c>
      <c r="C6589" t="s">
        <v>2042</v>
      </c>
      <c r="D6589" t="s">
        <v>2043</v>
      </c>
      <c r="E6589">
        <v>19</v>
      </c>
      <c r="F6589" t="s">
        <v>31</v>
      </c>
      <c r="G6589" t="s">
        <v>101</v>
      </c>
      <c r="H6589" t="s">
        <v>102</v>
      </c>
      <c r="I6589" t="s">
        <v>103</v>
      </c>
      <c r="J6589" t="s">
        <v>104</v>
      </c>
      <c r="K6589">
        <v>3</v>
      </c>
      <c r="L6589" s="2">
        <v>1800</v>
      </c>
      <c r="M6589">
        <v>15</v>
      </c>
      <c r="N6589" s="2">
        <v>5400</v>
      </c>
      <c r="O6589" s="2">
        <v>810</v>
      </c>
      <c r="P6589" s="2">
        <v>4590</v>
      </c>
      <c r="Q6589" s="2">
        <v>3338.84</v>
      </c>
      <c r="R6589" s="2">
        <v>1251.1600000000001</v>
      </c>
      <c r="S6589" t="s">
        <v>53</v>
      </c>
      <c r="T6589" t="s">
        <v>578</v>
      </c>
      <c r="U6589" t="s">
        <v>579</v>
      </c>
      <c r="V6589" t="s">
        <v>39</v>
      </c>
      <c r="W6589" t="s">
        <v>40</v>
      </c>
      <c r="X6589" t="s">
        <v>41</v>
      </c>
      <c r="Y6589" t="s">
        <v>56</v>
      </c>
      <c r="Z6589" t="s">
        <v>43</v>
      </c>
      <c r="AA6589" t="s">
        <v>44</v>
      </c>
      <c r="AB6589" t="s">
        <v>44</v>
      </c>
    </row>
    <row r="6590" spans="1:28" x14ac:dyDescent="0.25">
      <c r="A6590" t="s">
        <v>11389</v>
      </c>
      <c r="B6590" s="1">
        <v>45824</v>
      </c>
      <c r="C6590" t="s">
        <v>3968</v>
      </c>
      <c r="D6590" t="s">
        <v>3969</v>
      </c>
      <c r="E6590">
        <v>42</v>
      </c>
      <c r="F6590" t="s">
        <v>111</v>
      </c>
      <c r="G6590" t="s">
        <v>101</v>
      </c>
      <c r="H6590" t="s">
        <v>102</v>
      </c>
      <c r="I6590" t="s">
        <v>103</v>
      </c>
      <c r="J6590" t="s">
        <v>104</v>
      </c>
      <c r="K6590">
        <v>1</v>
      </c>
      <c r="L6590" s="2">
        <v>1800</v>
      </c>
      <c r="M6590">
        <v>15</v>
      </c>
      <c r="N6590" s="2">
        <v>1800</v>
      </c>
      <c r="O6590" s="2">
        <v>270</v>
      </c>
      <c r="P6590" s="2">
        <v>1530</v>
      </c>
      <c r="Q6590" s="2">
        <v>983.2</v>
      </c>
      <c r="R6590" s="2">
        <v>546.79999999999995</v>
      </c>
      <c r="S6590" t="s">
        <v>53</v>
      </c>
      <c r="T6590" t="s">
        <v>275</v>
      </c>
      <c r="U6590" t="s">
        <v>123</v>
      </c>
      <c r="V6590" t="s">
        <v>39</v>
      </c>
      <c r="W6590" t="s">
        <v>92</v>
      </c>
      <c r="X6590" t="s">
        <v>97</v>
      </c>
      <c r="Y6590" t="s">
        <v>84</v>
      </c>
      <c r="Z6590" t="s">
        <v>43</v>
      </c>
      <c r="AA6590" t="s">
        <v>44</v>
      </c>
      <c r="AB6590" t="s">
        <v>44</v>
      </c>
    </row>
    <row r="6591" spans="1:28" x14ac:dyDescent="0.25">
      <c r="A6591" t="s">
        <v>11390</v>
      </c>
      <c r="B6591" s="1">
        <v>45824</v>
      </c>
      <c r="C6591" t="s">
        <v>10567</v>
      </c>
      <c r="D6591" t="s">
        <v>10568</v>
      </c>
      <c r="E6591">
        <v>26</v>
      </c>
      <c r="F6591" t="s">
        <v>48</v>
      </c>
      <c r="G6591" t="s">
        <v>212</v>
      </c>
      <c r="H6591" t="s">
        <v>213</v>
      </c>
      <c r="I6591" t="s">
        <v>51</v>
      </c>
      <c r="J6591" t="s">
        <v>52</v>
      </c>
      <c r="K6591">
        <v>2</v>
      </c>
      <c r="L6591" s="2">
        <v>400</v>
      </c>
      <c r="M6591">
        <v>5</v>
      </c>
      <c r="N6591" s="2">
        <v>800</v>
      </c>
      <c r="O6591" s="2">
        <v>40</v>
      </c>
      <c r="P6591" s="2">
        <v>760</v>
      </c>
      <c r="Q6591" s="2">
        <v>611.46</v>
      </c>
      <c r="R6591" s="2">
        <v>148.54</v>
      </c>
      <c r="S6591" t="s">
        <v>53</v>
      </c>
      <c r="T6591" t="s">
        <v>76</v>
      </c>
      <c r="U6591" t="s">
        <v>77</v>
      </c>
      <c r="V6591" t="s">
        <v>39</v>
      </c>
      <c r="W6591" t="s">
        <v>40</v>
      </c>
      <c r="X6591" t="s">
        <v>67</v>
      </c>
      <c r="Y6591" t="s">
        <v>56</v>
      </c>
      <c r="Z6591" t="s">
        <v>43</v>
      </c>
      <c r="AA6591" t="s">
        <v>44</v>
      </c>
      <c r="AB6591" t="s">
        <v>44</v>
      </c>
    </row>
    <row r="6592" spans="1:28" x14ac:dyDescent="0.25">
      <c r="A6592" t="s">
        <v>11391</v>
      </c>
      <c r="B6592" s="1">
        <v>45824</v>
      </c>
      <c r="C6592" t="s">
        <v>2163</v>
      </c>
      <c r="D6592" t="s">
        <v>2164</v>
      </c>
      <c r="E6592">
        <v>43</v>
      </c>
      <c r="F6592" t="s">
        <v>31</v>
      </c>
      <c r="G6592" t="s">
        <v>188</v>
      </c>
      <c r="H6592" t="s">
        <v>189</v>
      </c>
      <c r="I6592" t="s">
        <v>34</v>
      </c>
      <c r="J6592" t="s">
        <v>190</v>
      </c>
      <c r="K6592">
        <v>3</v>
      </c>
      <c r="L6592" s="2">
        <v>1800</v>
      </c>
      <c r="M6592">
        <v>15</v>
      </c>
      <c r="N6592" s="2">
        <v>5400</v>
      </c>
      <c r="O6592" s="2">
        <v>810</v>
      </c>
      <c r="P6592" s="2">
        <v>4590</v>
      </c>
      <c r="Q6592" s="2">
        <v>3466.53</v>
      </c>
      <c r="R6592" s="2">
        <v>1123.47</v>
      </c>
      <c r="S6592" t="s">
        <v>53</v>
      </c>
      <c r="T6592" t="s">
        <v>90</v>
      </c>
      <c r="U6592" t="s">
        <v>91</v>
      </c>
      <c r="V6592" t="s">
        <v>39</v>
      </c>
      <c r="W6592" t="s">
        <v>83</v>
      </c>
      <c r="X6592" t="s">
        <v>67</v>
      </c>
      <c r="Y6592" t="s">
        <v>56</v>
      </c>
      <c r="Z6592" t="s">
        <v>223</v>
      </c>
      <c r="AA6592" t="s">
        <v>44</v>
      </c>
      <c r="AB6592" t="s">
        <v>44</v>
      </c>
    </row>
    <row r="6593" spans="1:28" x14ac:dyDescent="0.25">
      <c r="A6593" t="s">
        <v>11392</v>
      </c>
      <c r="B6593" s="1">
        <v>45824</v>
      </c>
      <c r="C6593" t="s">
        <v>2290</v>
      </c>
      <c r="D6593" t="s">
        <v>2291</v>
      </c>
      <c r="E6593">
        <v>45</v>
      </c>
      <c r="F6593" t="s">
        <v>31</v>
      </c>
      <c r="G6593" t="s">
        <v>366</v>
      </c>
      <c r="H6593" t="s">
        <v>367</v>
      </c>
      <c r="I6593" t="s">
        <v>34</v>
      </c>
      <c r="J6593" t="s">
        <v>130</v>
      </c>
      <c r="K6593">
        <v>1</v>
      </c>
      <c r="L6593" s="2">
        <v>14500</v>
      </c>
      <c r="M6593">
        <v>30</v>
      </c>
      <c r="N6593" s="2">
        <v>14500</v>
      </c>
      <c r="O6593" s="2">
        <v>4350</v>
      </c>
      <c r="P6593" s="2">
        <v>10150</v>
      </c>
      <c r="Q6593" s="2">
        <v>5620.01</v>
      </c>
      <c r="R6593" s="2">
        <v>4529.99</v>
      </c>
      <c r="S6593" t="s">
        <v>36</v>
      </c>
      <c r="T6593" t="s">
        <v>96</v>
      </c>
      <c r="U6593" t="s">
        <v>96</v>
      </c>
      <c r="V6593" t="s">
        <v>39</v>
      </c>
      <c r="W6593" t="s">
        <v>124</v>
      </c>
      <c r="X6593" t="s">
        <v>67</v>
      </c>
      <c r="Y6593" t="s">
        <v>42</v>
      </c>
      <c r="Z6593" t="s">
        <v>43</v>
      </c>
      <c r="AA6593" t="s">
        <v>44</v>
      </c>
      <c r="AB6593" t="s">
        <v>44</v>
      </c>
    </row>
    <row r="6594" spans="1:28" x14ac:dyDescent="0.25">
      <c r="A6594" t="s">
        <v>11393</v>
      </c>
      <c r="B6594" s="1">
        <v>45824</v>
      </c>
      <c r="C6594" t="s">
        <v>3855</v>
      </c>
      <c r="D6594" t="s">
        <v>3856</v>
      </c>
      <c r="E6594">
        <v>59</v>
      </c>
      <c r="F6594" t="s">
        <v>31</v>
      </c>
      <c r="G6594" t="s">
        <v>72</v>
      </c>
      <c r="H6594" t="s">
        <v>73</v>
      </c>
      <c r="I6594" t="s">
        <v>74</v>
      </c>
      <c r="J6594" t="s">
        <v>75</v>
      </c>
      <c r="K6594">
        <v>2</v>
      </c>
      <c r="L6594" s="2">
        <v>2200</v>
      </c>
      <c r="M6594">
        <v>25</v>
      </c>
      <c r="N6594" s="2">
        <v>4400</v>
      </c>
      <c r="O6594" s="2">
        <v>1100</v>
      </c>
      <c r="P6594" s="2">
        <v>3300</v>
      </c>
      <c r="Q6594" s="2">
        <v>1937.25</v>
      </c>
      <c r="R6594" s="2">
        <v>1362.75</v>
      </c>
      <c r="S6594" t="s">
        <v>64</v>
      </c>
      <c r="T6594" t="s">
        <v>105</v>
      </c>
      <c r="U6594" t="s">
        <v>106</v>
      </c>
      <c r="V6594" t="s">
        <v>39</v>
      </c>
      <c r="W6594" t="s">
        <v>92</v>
      </c>
      <c r="X6594" t="s">
        <v>97</v>
      </c>
      <c r="Y6594" t="s">
        <v>56</v>
      </c>
      <c r="Z6594" t="s">
        <v>43</v>
      </c>
      <c r="AA6594" t="s">
        <v>44</v>
      </c>
      <c r="AB6594" t="s">
        <v>44</v>
      </c>
    </row>
    <row r="6595" spans="1:28" x14ac:dyDescent="0.25">
      <c r="A6595" t="s">
        <v>11394</v>
      </c>
      <c r="B6595" s="1">
        <v>45824</v>
      </c>
      <c r="C6595" t="s">
        <v>10458</v>
      </c>
      <c r="D6595" t="s">
        <v>10459</v>
      </c>
      <c r="E6595">
        <v>18</v>
      </c>
      <c r="F6595" t="s">
        <v>31</v>
      </c>
      <c r="G6595" t="s">
        <v>273</v>
      </c>
      <c r="H6595" t="s">
        <v>274</v>
      </c>
      <c r="I6595" t="s">
        <v>51</v>
      </c>
      <c r="J6595" t="s">
        <v>52</v>
      </c>
      <c r="K6595">
        <v>2</v>
      </c>
      <c r="L6595" s="2">
        <v>250</v>
      </c>
      <c r="M6595">
        <v>5</v>
      </c>
      <c r="N6595" s="2">
        <v>500</v>
      </c>
      <c r="O6595" s="2">
        <v>25</v>
      </c>
      <c r="P6595" s="2">
        <v>475</v>
      </c>
      <c r="Q6595" s="2">
        <v>294.7</v>
      </c>
      <c r="R6595" s="2">
        <v>180.3</v>
      </c>
      <c r="S6595" t="s">
        <v>53</v>
      </c>
      <c r="T6595" t="s">
        <v>263</v>
      </c>
      <c r="U6595" t="s">
        <v>91</v>
      </c>
      <c r="V6595" t="s">
        <v>39</v>
      </c>
      <c r="W6595" t="s">
        <v>40</v>
      </c>
      <c r="X6595" t="s">
        <v>41</v>
      </c>
      <c r="Y6595" t="s">
        <v>56</v>
      </c>
      <c r="Z6595" t="s">
        <v>43</v>
      </c>
      <c r="AA6595" t="s">
        <v>44</v>
      </c>
      <c r="AB6595" t="s">
        <v>44</v>
      </c>
    </row>
    <row r="6596" spans="1:28" x14ac:dyDescent="0.25">
      <c r="A6596" t="s">
        <v>11395</v>
      </c>
      <c r="B6596" s="1">
        <v>45824</v>
      </c>
      <c r="C6596" t="s">
        <v>9313</v>
      </c>
      <c r="D6596" t="s">
        <v>9314</v>
      </c>
      <c r="E6596">
        <v>27</v>
      </c>
      <c r="F6596" t="s">
        <v>31</v>
      </c>
      <c r="G6596" t="s">
        <v>141</v>
      </c>
      <c r="H6596" t="s">
        <v>142</v>
      </c>
      <c r="I6596" t="s">
        <v>74</v>
      </c>
      <c r="J6596" t="s">
        <v>143</v>
      </c>
      <c r="K6596">
        <v>3</v>
      </c>
      <c r="L6596" s="2">
        <v>900</v>
      </c>
      <c r="M6596">
        <v>20</v>
      </c>
      <c r="N6596" s="2">
        <v>2700</v>
      </c>
      <c r="O6596" s="2">
        <v>540</v>
      </c>
      <c r="P6596" s="2">
        <v>2160</v>
      </c>
      <c r="Q6596" s="2">
        <v>1207.77</v>
      </c>
      <c r="R6596" s="2">
        <v>952.23</v>
      </c>
      <c r="S6596" t="s">
        <v>53</v>
      </c>
      <c r="T6596" t="s">
        <v>76</v>
      </c>
      <c r="U6596" t="s">
        <v>77</v>
      </c>
      <c r="V6596" t="s">
        <v>39</v>
      </c>
      <c r="W6596" t="s">
        <v>137</v>
      </c>
      <c r="X6596" t="s">
        <v>97</v>
      </c>
      <c r="Y6596" t="s">
        <v>56</v>
      </c>
      <c r="Z6596" t="s">
        <v>43</v>
      </c>
      <c r="AA6596" t="s">
        <v>68</v>
      </c>
      <c r="AB6596" t="s">
        <v>44</v>
      </c>
    </row>
    <row r="6597" spans="1:28" x14ac:dyDescent="0.25">
      <c r="A6597" t="s">
        <v>11396</v>
      </c>
      <c r="B6597" s="1">
        <v>45824</v>
      </c>
      <c r="C6597" t="s">
        <v>464</v>
      </c>
      <c r="D6597" t="s">
        <v>465</v>
      </c>
      <c r="E6597">
        <v>57</v>
      </c>
      <c r="F6597" t="s">
        <v>111</v>
      </c>
      <c r="G6597" t="s">
        <v>81</v>
      </c>
      <c r="H6597" t="s">
        <v>82</v>
      </c>
      <c r="I6597" t="s">
        <v>51</v>
      </c>
      <c r="J6597" t="s">
        <v>52</v>
      </c>
      <c r="K6597">
        <v>1</v>
      </c>
      <c r="L6597" s="2">
        <v>600</v>
      </c>
      <c r="M6597">
        <v>15</v>
      </c>
      <c r="N6597" s="2">
        <v>600</v>
      </c>
      <c r="O6597" s="2">
        <v>90</v>
      </c>
      <c r="P6597" s="2">
        <v>510</v>
      </c>
      <c r="Q6597" s="2">
        <v>372.1</v>
      </c>
      <c r="R6597" s="2">
        <v>137.9</v>
      </c>
      <c r="S6597" t="s">
        <v>36</v>
      </c>
      <c r="T6597" t="s">
        <v>90</v>
      </c>
      <c r="U6597" t="s">
        <v>91</v>
      </c>
      <c r="V6597" t="s">
        <v>39</v>
      </c>
      <c r="W6597" t="s">
        <v>124</v>
      </c>
      <c r="X6597" t="s">
        <v>67</v>
      </c>
      <c r="Y6597" t="s">
        <v>56</v>
      </c>
      <c r="Z6597" t="s">
        <v>43</v>
      </c>
      <c r="AA6597" t="s">
        <v>44</v>
      </c>
      <c r="AB6597" t="s">
        <v>44</v>
      </c>
    </row>
    <row r="6598" spans="1:28" x14ac:dyDescent="0.25">
      <c r="A6598" t="s">
        <v>11397</v>
      </c>
      <c r="B6598" s="1">
        <v>45824</v>
      </c>
      <c r="C6598" t="s">
        <v>4331</v>
      </c>
      <c r="D6598" t="s">
        <v>4332</v>
      </c>
      <c r="E6598">
        <v>53</v>
      </c>
      <c r="F6598" t="s">
        <v>111</v>
      </c>
      <c r="G6598" t="s">
        <v>436</v>
      </c>
      <c r="H6598" t="s">
        <v>437</v>
      </c>
      <c r="I6598" t="s">
        <v>74</v>
      </c>
      <c r="J6598" t="s">
        <v>190</v>
      </c>
      <c r="K6598">
        <v>1</v>
      </c>
      <c r="L6598" s="2">
        <v>1800</v>
      </c>
      <c r="M6598">
        <v>20</v>
      </c>
      <c r="N6598" s="2">
        <v>1800</v>
      </c>
      <c r="O6598" s="2">
        <v>360</v>
      </c>
      <c r="P6598" s="2">
        <v>1440</v>
      </c>
      <c r="Q6598" s="2">
        <v>1088.27</v>
      </c>
      <c r="R6598" s="2">
        <v>351.73</v>
      </c>
      <c r="S6598" t="s">
        <v>36</v>
      </c>
      <c r="T6598" t="s">
        <v>407</v>
      </c>
      <c r="U6598" t="s">
        <v>408</v>
      </c>
      <c r="V6598" t="s">
        <v>39</v>
      </c>
      <c r="W6598" t="s">
        <v>92</v>
      </c>
      <c r="X6598" t="s">
        <v>97</v>
      </c>
      <c r="Y6598" t="s">
        <v>56</v>
      </c>
      <c r="Z6598" t="s">
        <v>43</v>
      </c>
      <c r="AA6598" t="s">
        <v>44</v>
      </c>
      <c r="AB6598" t="s">
        <v>44</v>
      </c>
    </row>
    <row r="6599" spans="1:28" x14ac:dyDescent="0.25">
      <c r="A6599" t="s">
        <v>11398</v>
      </c>
      <c r="B6599" s="1">
        <v>45824</v>
      </c>
      <c r="C6599" t="s">
        <v>1171</v>
      </c>
      <c r="D6599" t="s">
        <v>1172</v>
      </c>
      <c r="E6599">
        <v>31</v>
      </c>
      <c r="F6599" t="s">
        <v>48</v>
      </c>
      <c r="G6599" t="s">
        <v>387</v>
      </c>
      <c r="H6599" t="s">
        <v>388</v>
      </c>
      <c r="I6599" t="s">
        <v>74</v>
      </c>
      <c r="J6599" t="s">
        <v>75</v>
      </c>
      <c r="K6599">
        <v>1</v>
      </c>
      <c r="L6599" s="2">
        <v>3200</v>
      </c>
      <c r="M6599">
        <v>0</v>
      </c>
      <c r="N6599" s="2">
        <v>3200</v>
      </c>
      <c r="O6599" s="2">
        <v>0</v>
      </c>
      <c r="P6599" s="2">
        <v>3200</v>
      </c>
      <c r="Q6599" s="2">
        <v>1949.14</v>
      </c>
      <c r="R6599" s="2">
        <v>1250.8599999999999</v>
      </c>
      <c r="S6599" t="s">
        <v>64</v>
      </c>
      <c r="T6599" t="s">
        <v>290</v>
      </c>
      <c r="U6599" t="s">
        <v>291</v>
      </c>
      <c r="V6599" t="s">
        <v>39</v>
      </c>
      <c r="W6599" t="s">
        <v>124</v>
      </c>
      <c r="X6599" t="s">
        <v>41</v>
      </c>
      <c r="Y6599" t="s">
        <v>56</v>
      </c>
      <c r="Z6599" t="s">
        <v>144</v>
      </c>
      <c r="AA6599" t="s">
        <v>44</v>
      </c>
      <c r="AB6599" t="s">
        <v>44</v>
      </c>
    </row>
    <row r="6600" spans="1:28" x14ac:dyDescent="0.25">
      <c r="A6600" t="s">
        <v>11399</v>
      </c>
      <c r="B6600" s="1">
        <v>45824</v>
      </c>
      <c r="C6600" t="s">
        <v>11366</v>
      </c>
      <c r="D6600" t="s">
        <v>11367</v>
      </c>
      <c r="E6600">
        <v>59</v>
      </c>
      <c r="F6600" t="s">
        <v>111</v>
      </c>
      <c r="G6600" t="s">
        <v>238</v>
      </c>
      <c r="H6600" t="s">
        <v>239</v>
      </c>
      <c r="I6600" t="s">
        <v>62</v>
      </c>
      <c r="J6600" t="s">
        <v>63</v>
      </c>
      <c r="K6600">
        <v>3</v>
      </c>
      <c r="L6600" s="2">
        <v>6500</v>
      </c>
      <c r="M6600">
        <v>20</v>
      </c>
      <c r="N6600" s="2">
        <v>19500</v>
      </c>
      <c r="O6600" s="2">
        <v>3900</v>
      </c>
      <c r="P6600" s="2">
        <v>15600</v>
      </c>
      <c r="Q6600" s="2">
        <v>9091.09</v>
      </c>
      <c r="R6600" s="2">
        <v>6508.91</v>
      </c>
      <c r="S6600" t="s">
        <v>64</v>
      </c>
      <c r="T6600" t="s">
        <v>54</v>
      </c>
      <c r="U6600" t="s">
        <v>55</v>
      </c>
      <c r="V6600" t="s">
        <v>39</v>
      </c>
      <c r="W6600" t="s">
        <v>124</v>
      </c>
      <c r="X6600" t="s">
        <v>41</v>
      </c>
      <c r="Y6600" t="s">
        <v>56</v>
      </c>
      <c r="Z6600" t="s">
        <v>107</v>
      </c>
      <c r="AA6600" t="s">
        <v>44</v>
      </c>
      <c r="AB6600" t="s">
        <v>44</v>
      </c>
    </row>
    <row r="6601" spans="1:28" x14ac:dyDescent="0.25">
      <c r="A6601" t="s">
        <v>11400</v>
      </c>
      <c r="B6601" s="1">
        <v>45824</v>
      </c>
      <c r="C6601" t="s">
        <v>1373</v>
      </c>
      <c r="D6601" t="s">
        <v>1374</v>
      </c>
      <c r="E6601">
        <v>26</v>
      </c>
      <c r="F6601" t="s">
        <v>48</v>
      </c>
      <c r="G6601" t="s">
        <v>273</v>
      </c>
      <c r="H6601" t="s">
        <v>274</v>
      </c>
      <c r="I6601" t="s">
        <v>51</v>
      </c>
      <c r="J6601" t="s">
        <v>52</v>
      </c>
      <c r="K6601">
        <v>2</v>
      </c>
      <c r="L6601" s="2">
        <v>250</v>
      </c>
      <c r="M6601">
        <v>10</v>
      </c>
      <c r="N6601" s="2">
        <v>500</v>
      </c>
      <c r="O6601" s="2">
        <v>50</v>
      </c>
      <c r="P6601" s="2">
        <v>450</v>
      </c>
      <c r="Q6601" s="2">
        <v>251.87</v>
      </c>
      <c r="R6601" s="2">
        <v>198.13</v>
      </c>
      <c r="S6601" t="s">
        <v>53</v>
      </c>
      <c r="T6601" t="s">
        <v>136</v>
      </c>
      <c r="U6601" t="s">
        <v>38</v>
      </c>
      <c r="V6601" t="s">
        <v>39</v>
      </c>
      <c r="W6601" t="s">
        <v>83</v>
      </c>
      <c r="X6601" t="s">
        <v>97</v>
      </c>
      <c r="Y6601" t="s">
        <v>42</v>
      </c>
      <c r="Z6601" t="s">
        <v>508</v>
      </c>
      <c r="AA6601" t="s">
        <v>44</v>
      </c>
      <c r="AB6601" t="s">
        <v>44</v>
      </c>
    </row>
    <row r="6602" spans="1:28" x14ac:dyDescent="0.25">
      <c r="A6602" t="s">
        <v>11401</v>
      </c>
      <c r="B6602" s="1">
        <v>45824</v>
      </c>
      <c r="C6602" t="s">
        <v>5354</v>
      </c>
      <c r="D6602" t="s">
        <v>5355</v>
      </c>
      <c r="E6602">
        <v>57</v>
      </c>
      <c r="F6602" t="s">
        <v>111</v>
      </c>
      <c r="G6602" t="s">
        <v>238</v>
      </c>
      <c r="H6602" t="s">
        <v>239</v>
      </c>
      <c r="I6602" t="s">
        <v>62</v>
      </c>
      <c r="J6602" t="s">
        <v>63</v>
      </c>
      <c r="K6602">
        <v>1</v>
      </c>
      <c r="L6602" s="2">
        <v>6500</v>
      </c>
      <c r="M6602">
        <v>5</v>
      </c>
      <c r="N6602" s="2">
        <v>6500</v>
      </c>
      <c r="O6602" s="2">
        <v>325</v>
      </c>
      <c r="P6602" s="2">
        <v>6175</v>
      </c>
      <c r="Q6602" s="2">
        <v>4424.32</v>
      </c>
      <c r="R6602" s="2">
        <v>1750.68</v>
      </c>
      <c r="S6602" t="s">
        <v>53</v>
      </c>
      <c r="T6602" t="s">
        <v>178</v>
      </c>
      <c r="U6602" t="s">
        <v>154</v>
      </c>
      <c r="V6602" t="s">
        <v>39</v>
      </c>
      <c r="W6602" t="s">
        <v>40</v>
      </c>
      <c r="X6602" t="s">
        <v>97</v>
      </c>
      <c r="Y6602" t="s">
        <v>56</v>
      </c>
      <c r="Z6602" t="s">
        <v>43</v>
      </c>
      <c r="AA6602" t="s">
        <v>44</v>
      </c>
      <c r="AB6602" t="s">
        <v>44</v>
      </c>
    </row>
    <row r="6603" spans="1:28" x14ac:dyDescent="0.25">
      <c r="A6603" t="s">
        <v>11402</v>
      </c>
      <c r="B6603" s="1">
        <v>45824</v>
      </c>
      <c r="C6603" t="s">
        <v>2810</v>
      </c>
      <c r="D6603" t="s">
        <v>2811</v>
      </c>
      <c r="E6603">
        <v>41</v>
      </c>
      <c r="F6603" t="s">
        <v>48</v>
      </c>
      <c r="G6603" t="s">
        <v>243</v>
      </c>
      <c r="H6603" t="s">
        <v>244</v>
      </c>
      <c r="I6603" t="s">
        <v>103</v>
      </c>
      <c r="J6603" t="s">
        <v>104</v>
      </c>
      <c r="K6603">
        <v>4</v>
      </c>
      <c r="L6603" s="2">
        <v>450</v>
      </c>
      <c r="M6603">
        <v>5</v>
      </c>
      <c r="N6603" s="2">
        <v>1800</v>
      </c>
      <c r="O6603" s="2">
        <v>90</v>
      </c>
      <c r="P6603" s="2">
        <v>1710</v>
      </c>
      <c r="Q6603" s="2">
        <v>1103.6400000000001</v>
      </c>
      <c r="R6603" s="2">
        <v>606.36</v>
      </c>
      <c r="S6603" t="s">
        <v>53</v>
      </c>
      <c r="T6603" t="s">
        <v>163</v>
      </c>
      <c r="U6603" t="s">
        <v>164</v>
      </c>
      <c r="V6603" t="s">
        <v>39</v>
      </c>
      <c r="W6603" t="s">
        <v>40</v>
      </c>
      <c r="X6603" t="s">
        <v>41</v>
      </c>
      <c r="Y6603" t="s">
        <v>56</v>
      </c>
      <c r="Z6603" t="s">
        <v>43</v>
      </c>
      <c r="AA6603" t="s">
        <v>44</v>
      </c>
      <c r="AB6603" t="s">
        <v>44</v>
      </c>
    </row>
    <row r="6604" spans="1:28" x14ac:dyDescent="0.25">
      <c r="A6604" t="s">
        <v>11403</v>
      </c>
      <c r="B6604" s="1">
        <v>45824</v>
      </c>
      <c r="C6604" t="s">
        <v>2738</v>
      </c>
      <c r="D6604" t="s">
        <v>2739</v>
      </c>
      <c r="E6604">
        <v>29</v>
      </c>
      <c r="F6604" t="s">
        <v>48</v>
      </c>
      <c r="G6604" t="s">
        <v>101</v>
      </c>
      <c r="H6604" t="s">
        <v>102</v>
      </c>
      <c r="I6604" t="s">
        <v>103</v>
      </c>
      <c r="J6604" t="s">
        <v>104</v>
      </c>
      <c r="K6604">
        <v>5</v>
      </c>
      <c r="L6604" s="2">
        <v>1800</v>
      </c>
      <c r="M6604">
        <v>5</v>
      </c>
      <c r="N6604" s="2">
        <v>9000</v>
      </c>
      <c r="O6604" s="2">
        <v>450</v>
      </c>
      <c r="P6604" s="2">
        <v>8550</v>
      </c>
      <c r="Q6604" s="2">
        <v>5646.9</v>
      </c>
      <c r="R6604" s="2">
        <v>2903.1</v>
      </c>
      <c r="S6604" t="s">
        <v>36</v>
      </c>
      <c r="T6604" t="s">
        <v>578</v>
      </c>
      <c r="U6604" t="s">
        <v>579</v>
      </c>
      <c r="V6604" t="s">
        <v>39</v>
      </c>
      <c r="W6604" t="s">
        <v>137</v>
      </c>
      <c r="X6604" t="s">
        <v>41</v>
      </c>
      <c r="Y6604" t="s">
        <v>84</v>
      </c>
      <c r="Z6604" t="s">
        <v>43</v>
      </c>
      <c r="AA6604" t="s">
        <v>44</v>
      </c>
      <c r="AB6604" t="s">
        <v>44</v>
      </c>
    </row>
    <row r="6605" spans="1:28" x14ac:dyDescent="0.25">
      <c r="A6605" t="s">
        <v>11404</v>
      </c>
      <c r="B6605" s="1">
        <v>45825</v>
      </c>
      <c r="C6605" t="s">
        <v>2180</v>
      </c>
      <c r="D6605" t="s">
        <v>2181</v>
      </c>
      <c r="E6605">
        <v>49</v>
      </c>
      <c r="F6605" t="s">
        <v>31</v>
      </c>
      <c r="G6605" t="s">
        <v>72</v>
      </c>
      <c r="H6605" t="s">
        <v>73</v>
      </c>
      <c r="I6605" t="s">
        <v>74</v>
      </c>
      <c r="J6605" t="s">
        <v>75</v>
      </c>
      <c r="K6605">
        <v>1</v>
      </c>
      <c r="L6605" s="2">
        <v>2200</v>
      </c>
      <c r="M6605">
        <v>0</v>
      </c>
      <c r="N6605" s="2">
        <v>2200</v>
      </c>
      <c r="O6605" s="2">
        <v>0</v>
      </c>
      <c r="P6605" s="2">
        <v>2200</v>
      </c>
      <c r="Q6605" s="2">
        <v>1636.95</v>
      </c>
      <c r="R6605" s="2">
        <v>563.04999999999995</v>
      </c>
      <c r="S6605" t="s">
        <v>53</v>
      </c>
      <c r="T6605" t="s">
        <v>76</v>
      </c>
      <c r="U6605" t="s">
        <v>77</v>
      </c>
      <c r="V6605" t="s">
        <v>39</v>
      </c>
      <c r="W6605" t="s">
        <v>92</v>
      </c>
      <c r="X6605" t="s">
        <v>67</v>
      </c>
      <c r="Y6605" t="s">
        <v>42</v>
      </c>
      <c r="Z6605" t="s">
        <v>144</v>
      </c>
      <c r="AA6605" t="s">
        <v>44</v>
      </c>
      <c r="AB6605" t="s">
        <v>44</v>
      </c>
    </row>
    <row r="6606" spans="1:28" x14ac:dyDescent="0.25">
      <c r="A6606" t="s">
        <v>11405</v>
      </c>
      <c r="B6606" s="1">
        <v>45825</v>
      </c>
      <c r="C6606" t="s">
        <v>8384</v>
      </c>
      <c r="D6606" t="s">
        <v>8385</v>
      </c>
      <c r="E6606">
        <v>45</v>
      </c>
      <c r="F6606" t="s">
        <v>48</v>
      </c>
      <c r="G6606" t="s">
        <v>148</v>
      </c>
      <c r="H6606" t="s">
        <v>149</v>
      </c>
      <c r="I6606" t="s">
        <v>74</v>
      </c>
      <c r="J6606" t="s">
        <v>130</v>
      </c>
      <c r="K6606">
        <v>4</v>
      </c>
      <c r="L6606" s="2">
        <v>3500</v>
      </c>
      <c r="M6606">
        <v>10</v>
      </c>
      <c r="N6606" s="2">
        <v>14000</v>
      </c>
      <c r="O6606" s="2">
        <v>1400</v>
      </c>
      <c r="P6606" s="2">
        <v>12600</v>
      </c>
      <c r="Q6606" s="2">
        <v>7676.44</v>
      </c>
      <c r="R6606" s="2">
        <v>4923.5600000000004</v>
      </c>
      <c r="S6606" t="s">
        <v>64</v>
      </c>
      <c r="T6606" t="s">
        <v>275</v>
      </c>
      <c r="U6606" t="s">
        <v>123</v>
      </c>
      <c r="V6606" t="s">
        <v>39</v>
      </c>
      <c r="W6606" t="s">
        <v>92</v>
      </c>
      <c r="X6606" t="s">
        <v>97</v>
      </c>
      <c r="Y6606" t="s">
        <v>56</v>
      </c>
      <c r="Z6606" t="s">
        <v>508</v>
      </c>
      <c r="AA6606" t="s">
        <v>44</v>
      </c>
      <c r="AB6606" t="s">
        <v>44</v>
      </c>
    </row>
    <row r="6607" spans="1:28" x14ac:dyDescent="0.25">
      <c r="A6607" t="s">
        <v>11406</v>
      </c>
      <c r="B6607" s="1">
        <v>45825</v>
      </c>
      <c r="C6607" t="s">
        <v>1225</v>
      </c>
      <c r="D6607" t="s">
        <v>1226</v>
      </c>
      <c r="E6607">
        <v>59</v>
      </c>
      <c r="F6607" t="s">
        <v>31</v>
      </c>
      <c r="G6607" t="s">
        <v>207</v>
      </c>
      <c r="H6607" t="s">
        <v>208</v>
      </c>
      <c r="I6607" t="s">
        <v>34</v>
      </c>
      <c r="J6607" t="s">
        <v>143</v>
      </c>
      <c r="K6607">
        <v>3</v>
      </c>
      <c r="L6607" s="2">
        <v>18000</v>
      </c>
      <c r="M6607">
        <v>5</v>
      </c>
      <c r="N6607" s="2">
        <v>54000</v>
      </c>
      <c r="O6607" s="2">
        <v>2700</v>
      </c>
      <c r="P6607" s="2">
        <v>51300</v>
      </c>
      <c r="Q6607" s="2">
        <v>32040.26</v>
      </c>
      <c r="R6607" s="2">
        <v>19259.740000000002</v>
      </c>
      <c r="S6607" t="s">
        <v>53</v>
      </c>
      <c r="T6607" t="s">
        <v>178</v>
      </c>
      <c r="U6607" t="s">
        <v>154</v>
      </c>
      <c r="V6607" t="s">
        <v>39</v>
      </c>
      <c r="W6607" t="s">
        <v>66</v>
      </c>
      <c r="X6607" t="s">
        <v>67</v>
      </c>
      <c r="Y6607" t="s">
        <v>42</v>
      </c>
      <c r="Z6607" t="s">
        <v>43</v>
      </c>
      <c r="AA6607" t="s">
        <v>44</v>
      </c>
      <c r="AB6607" t="s">
        <v>44</v>
      </c>
    </row>
    <row r="6608" spans="1:28" x14ac:dyDescent="0.25">
      <c r="A6608" t="s">
        <v>11407</v>
      </c>
      <c r="B6608" s="1">
        <v>45825</v>
      </c>
      <c r="C6608" t="s">
        <v>519</v>
      </c>
      <c r="D6608" t="s">
        <v>520</v>
      </c>
      <c r="E6608">
        <v>57</v>
      </c>
      <c r="F6608" t="s">
        <v>31</v>
      </c>
      <c r="G6608" t="s">
        <v>352</v>
      </c>
      <c r="H6608" t="s">
        <v>353</v>
      </c>
      <c r="I6608" t="s">
        <v>103</v>
      </c>
      <c r="J6608" t="s">
        <v>104</v>
      </c>
      <c r="K6608">
        <v>2</v>
      </c>
      <c r="L6608" s="2">
        <v>850</v>
      </c>
      <c r="M6608">
        <v>10</v>
      </c>
      <c r="N6608" s="2">
        <v>1700</v>
      </c>
      <c r="O6608" s="2">
        <v>170</v>
      </c>
      <c r="P6608" s="2">
        <v>1530</v>
      </c>
      <c r="Q6608" s="2">
        <v>1199.3499999999999</v>
      </c>
      <c r="R6608" s="2">
        <v>330.65</v>
      </c>
      <c r="S6608" t="s">
        <v>53</v>
      </c>
      <c r="T6608" t="s">
        <v>275</v>
      </c>
      <c r="U6608" t="s">
        <v>123</v>
      </c>
      <c r="V6608" t="s">
        <v>39</v>
      </c>
      <c r="W6608" t="s">
        <v>83</v>
      </c>
      <c r="X6608" t="s">
        <v>41</v>
      </c>
      <c r="Y6608" t="s">
        <v>56</v>
      </c>
      <c r="Z6608" t="s">
        <v>43</v>
      </c>
      <c r="AA6608" t="s">
        <v>44</v>
      </c>
      <c r="AB6608" t="s">
        <v>44</v>
      </c>
    </row>
    <row r="6609" spans="1:28" x14ac:dyDescent="0.25">
      <c r="A6609" t="s">
        <v>11408</v>
      </c>
      <c r="B6609" s="1">
        <v>45825</v>
      </c>
      <c r="C6609" t="s">
        <v>3365</v>
      </c>
      <c r="D6609" t="s">
        <v>3366</v>
      </c>
      <c r="E6609">
        <v>27</v>
      </c>
      <c r="F6609" t="s">
        <v>48</v>
      </c>
      <c r="G6609" t="s">
        <v>207</v>
      </c>
      <c r="H6609" t="s">
        <v>208</v>
      </c>
      <c r="I6609" t="s">
        <v>34</v>
      </c>
      <c r="J6609" t="s">
        <v>143</v>
      </c>
      <c r="K6609">
        <v>2</v>
      </c>
      <c r="L6609" s="2">
        <v>18000</v>
      </c>
      <c r="M6609">
        <v>10</v>
      </c>
      <c r="N6609" s="2">
        <v>36000</v>
      </c>
      <c r="O6609" s="2">
        <v>3600</v>
      </c>
      <c r="P6609" s="2">
        <v>32400</v>
      </c>
      <c r="Q6609" s="2">
        <v>18648.38</v>
      </c>
      <c r="R6609" s="2">
        <v>13751.62</v>
      </c>
      <c r="S6609" t="s">
        <v>36</v>
      </c>
      <c r="T6609" t="s">
        <v>90</v>
      </c>
      <c r="U6609" t="s">
        <v>91</v>
      </c>
      <c r="V6609" t="s">
        <v>39</v>
      </c>
      <c r="W6609" t="s">
        <v>92</v>
      </c>
      <c r="X6609" t="s">
        <v>67</v>
      </c>
      <c r="Y6609" t="s">
        <v>56</v>
      </c>
      <c r="Z6609" t="s">
        <v>43</v>
      </c>
      <c r="AA6609" t="s">
        <v>44</v>
      </c>
      <c r="AB6609" t="s">
        <v>44</v>
      </c>
    </row>
    <row r="6610" spans="1:28" x14ac:dyDescent="0.25">
      <c r="A6610" t="s">
        <v>11409</v>
      </c>
      <c r="B6610" s="1">
        <v>45825</v>
      </c>
      <c r="C6610" t="s">
        <v>1292</v>
      </c>
      <c r="D6610" t="s">
        <v>1293</v>
      </c>
      <c r="E6610">
        <v>32</v>
      </c>
      <c r="F6610" t="s">
        <v>48</v>
      </c>
      <c r="G6610" t="s">
        <v>202</v>
      </c>
      <c r="H6610" t="s">
        <v>203</v>
      </c>
      <c r="I6610" t="s">
        <v>103</v>
      </c>
      <c r="J6610" t="s">
        <v>104</v>
      </c>
      <c r="K6610">
        <v>1</v>
      </c>
      <c r="L6610" s="2">
        <v>550</v>
      </c>
      <c r="M6610">
        <v>0</v>
      </c>
      <c r="N6610" s="2">
        <v>550</v>
      </c>
      <c r="O6610" s="2">
        <v>0</v>
      </c>
      <c r="P6610" s="2">
        <v>550</v>
      </c>
      <c r="Q6610" s="2">
        <v>308.52999999999997</v>
      </c>
      <c r="R6610" s="2">
        <v>241.47</v>
      </c>
      <c r="S6610" t="s">
        <v>53</v>
      </c>
      <c r="T6610" t="s">
        <v>90</v>
      </c>
      <c r="U6610" t="s">
        <v>91</v>
      </c>
      <c r="V6610" t="s">
        <v>39</v>
      </c>
      <c r="W6610" t="s">
        <v>66</v>
      </c>
      <c r="X6610" t="s">
        <v>97</v>
      </c>
      <c r="Y6610" t="s">
        <v>56</v>
      </c>
      <c r="Z6610" t="s">
        <v>43</v>
      </c>
      <c r="AA6610" t="s">
        <v>68</v>
      </c>
      <c r="AB6610" t="s">
        <v>44</v>
      </c>
    </row>
    <row r="6611" spans="1:28" x14ac:dyDescent="0.25">
      <c r="A6611" t="s">
        <v>11410</v>
      </c>
      <c r="B6611" s="1">
        <v>45825</v>
      </c>
      <c r="C6611" t="s">
        <v>6184</v>
      </c>
      <c r="D6611" t="s">
        <v>6185</v>
      </c>
      <c r="E6611">
        <v>53</v>
      </c>
      <c r="F6611" t="s">
        <v>31</v>
      </c>
      <c r="G6611" t="s">
        <v>168</v>
      </c>
      <c r="H6611" t="s">
        <v>169</v>
      </c>
      <c r="I6611" t="s">
        <v>62</v>
      </c>
      <c r="J6611" t="s">
        <v>143</v>
      </c>
      <c r="K6611">
        <v>4</v>
      </c>
      <c r="L6611" s="2">
        <v>1800</v>
      </c>
      <c r="M6611">
        <v>15</v>
      </c>
      <c r="N6611" s="2">
        <v>7200</v>
      </c>
      <c r="O6611" s="2">
        <v>1080</v>
      </c>
      <c r="P6611" s="2">
        <v>6120</v>
      </c>
      <c r="Q6611" s="2">
        <v>4580.92</v>
      </c>
      <c r="R6611" s="2">
        <v>1539.08</v>
      </c>
      <c r="S6611" t="s">
        <v>64</v>
      </c>
      <c r="T6611" t="s">
        <v>136</v>
      </c>
      <c r="U6611" t="s">
        <v>38</v>
      </c>
      <c r="V6611" t="s">
        <v>39</v>
      </c>
      <c r="W6611" t="s">
        <v>124</v>
      </c>
      <c r="X6611" t="s">
        <v>67</v>
      </c>
      <c r="Y6611" t="s">
        <v>56</v>
      </c>
      <c r="Z6611" t="s">
        <v>223</v>
      </c>
      <c r="AA6611" t="s">
        <v>44</v>
      </c>
      <c r="AB6611" t="s">
        <v>44</v>
      </c>
    </row>
    <row r="6612" spans="1:28" x14ac:dyDescent="0.25">
      <c r="A6612" t="s">
        <v>11411</v>
      </c>
      <c r="B6612" s="1">
        <v>45825</v>
      </c>
      <c r="C6612" t="s">
        <v>7541</v>
      </c>
      <c r="D6612" t="s">
        <v>7542</v>
      </c>
      <c r="E6612">
        <v>51</v>
      </c>
      <c r="F6612" t="s">
        <v>31</v>
      </c>
      <c r="G6612" t="s">
        <v>273</v>
      </c>
      <c r="H6612" t="s">
        <v>274</v>
      </c>
      <c r="I6612" t="s">
        <v>51</v>
      </c>
      <c r="J6612" t="s">
        <v>52</v>
      </c>
      <c r="K6612">
        <v>1</v>
      </c>
      <c r="L6612" s="2">
        <v>250</v>
      </c>
      <c r="M6612">
        <v>25</v>
      </c>
      <c r="N6612" s="2">
        <v>250</v>
      </c>
      <c r="O6612" s="2">
        <v>62.5</v>
      </c>
      <c r="P6612" s="2">
        <v>187.5</v>
      </c>
      <c r="Q6612" s="2">
        <v>122.4</v>
      </c>
      <c r="R6612" s="2">
        <v>65.099999999999994</v>
      </c>
      <c r="S6612" t="s">
        <v>36</v>
      </c>
      <c r="T6612" t="s">
        <v>407</v>
      </c>
      <c r="U6612" t="s">
        <v>408</v>
      </c>
      <c r="V6612" t="s">
        <v>39</v>
      </c>
      <c r="W6612" t="s">
        <v>66</v>
      </c>
      <c r="X6612" t="s">
        <v>97</v>
      </c>
      <c r="Y6612" t="s">
        <v>42</v>
      </c>
      <c r="Z6612" t="s">
        <v>43</v>
      </c>
      <c r="AA6612" t="s">
        <v>44</v>
      </c>
      <c r="AB6612" t="s">
        <v>44</v>
      </c>
    </row>
    <row r="6613" spans="1:28" x14ac:dyDescent="0.25">
      <c r="A6613" t="s">
        <v>11412</v>
      </c>
      <c r="B6613" s="1">
        <v>45825</v>
      </c>
      <c r="C6613" t="s">
        <v>1416</v>
      </c>
      <c r="D6613" t="s">
        <v>1417</v>
      </c>
      <c r="E6613">
        <v>43</v>
      </c>
      <c r="F6613" t="s">
        <v>48</v>
      </c>
      <c r="G6613" t="s">
        <v>81</v>
      </c>
      <c r="H6613" t="s">
        <v>82</v>
      </c>
      <c r="I6613" t="s">
        <v>51</v>
      </c>
      <c r="J6613" t="s">
        <v>52</v>
      </c>
      <c r="K6613">
        <v>1</v>
      </c>
      <c r="L6613" s="2">
        <v>600</v>
      </c>
      <c r="M6613">
        <v>0</v>
      </c>
      <c r="N6613" s="2">
        <v>600</v>
      </c>
      <c r="O6613" s="2">
        <v>0</v>
      </c>
      <c r="P6613" s="2">
        <v>600</v>
      </c>
      <c r="Q6613" s="2">
        <v>351.55</v>
      </c>
      <c r="R6613" s="2">
        <v>248.45</v>
      </c>
      <c r="S6613" t="s">
        <v>36</v>
      </c>
      <c r="T6613" t="s">
        <v>90</v>
      </c>
      <c r="U6613" t="s">
        <v>91</v>
      </c>
      <c r="V6613" t="s">
        <v>39</v>
      </c>
      <c r="W6613" t="s">
        <v>40</v>
      </c>
      <c r="X6613" t="s">
        <v>67</v>
      </c>
      <c r="Y6613" t="s">
        <v>42</v>
      </c>
      <c r="Z6613" t="s">
        <v>107</v>
      </c>
      <c r="AA6613" t="s">
        <v>44</v>
      </c>
      <c r="AB6613" t="s">
        <v>44</v>
      </c>
    </row>
    <row r="6614" spans="1:28" x14ac:dyDescent="0.25">
      <c r="A6614" t="s">
        <v>11413</v>
      </c>
      <c r="B6614" s="1">
        <v>45825</v>
      </c>
      <c r="C6614" t="s">
        <v>576</v>
      </c>
      <c r="D6614" t="s">
        <v>577</v>
      </c>
      <c r="E6614">
        <v>28</v>
      </c>
      <c r="F6614" t="s">
        <v>111</v>
      </c>
      <c r="G6614" t="s">
        <v>88</v>
      </c>
      <c r="H6614" t="s">
        <v>89</v>
      </c>
      <c r="I6614" t="s">
        <v>62</v>
      </c>
      <c r="J6614" t="s">
        <v>63</v>
      </c>
      <c r="K6614">
        <v>1</v>
      </c>
      <c r="L6614" s="2">
        <v>4200</v>
      </c>
      <c r="M6614">
        <v>10</v>
      </c>
      <c r="N6614" s="2">
        <v>4200</v>
      </c>
      <c r="O6614" s="2">
        <v>420</v>
      </c>
      <c r="P6614" s="2">
        <v>3780</v>
      </c>
      <c r="Q6614" s="2">
        <v>2901.23</v>
      </c>
      <c r="R6614" s="2">
        <v>878.77</v>
      </c>
      <c r="S6614" t="s">
        <v>53</v>
      </c>
      <c r="T6614" t="s">
        <v>222</v>
      </c>
      <c r="U6614" t="s">
        <v>38</v>
      </c>
      <c r="V6614" t="s">
        <v>39</v>
      </c>
      <c r="W6614" t="s">
        <v>124</v>
      </c>
      <c r="X6614" t="s">
        <v>41</v>
      </c>
      <c r="Y6614" t="s">
        <v>56</v>
      </c>
      <c r="Z6614" t="s">
        <v>43</v>
      </c>
      <c r="AA6614" t="s">
        <v>68</v>
      </c>
      <c r="AB6614" t="s">
        <v>44</v>
      </c>
    </row>
    <row r="6615" spans="1:28" x14ac:dyDescent="0.25">
      <c r="A6615" t="s">
        <v>11414</v>
      </c>
      <c r="B6615" s="1">
        <v>45825</v>
      </c>
      <c r="C6615" t="s">
        <v>2790</v>
      </c>
      <c r="D6615" t="s">
        <v>2791</v>
      </c>
      <c r="E6615">
        <v>22</v>
      </c>
      <c r="F6615" t="s">
        <v>111</v>
      </c>
      <c r="G6615" t="s">
        <v>32</v>
      </c>
      <c r="H6615" t="s">
        <v>33</v>
      </c>
      <c r="I6615" t="s">
        <v>34</v>
      </c>
      <c r="J6615" t="s">
        <v>35</v>
      </c>
      <c r="K6615">
        <v>3</v>
      </c>
      <c r="L6615" s="2">
        <v>55000</v>
      </c>
      <c r="M6615">
        <v>0</v>
      </c>
      <c r="N6615" s="2">
        <v>165000</v>
      </c>
      <c r="O6615" s="2">
        <v>0</v>
      </c>
      <c r="P6615" s="2">
        <v>165000</v>
      </c>
      <c r="Q6615" s="2">
        <v>98782.89</v>
      </c>
      <c r="R6615" s="2">
        <v>66217.11</v>
      </c>
      <c r="S6615" t="s">
        <v>64</v>
      </c>
      <c r="T6615" t="s">
        <v>290</v>
      </c>
      <c r="U6615" t="s">
        <v>291</v>
      </c>
      <c r="V6615" t="s">
        <v>39</v>
      </c>
      <c r="W6615" t="s">
        <v>66</v>
      </c>
      <c r="X6615" t="s">
        <v>97</v>
      </c>
      <c r="Y6615" t="s">
        <v>84</v>
      </c>
      <c r="Z6615" t="s">
        <v>43</v>
      </c>
      <c r="AA6615" t="s">
        <v>44</v>
      </c>
      <c r="AB6615" t="s">
        <v>44</v>
      </c>
    </row>
    <row r="6616" spans="1:28" x14ac:dyDescent="0.25">
      <c r="A6616" t="s">
        <v>11415</v>
      </c>
      <c r="B6616" s="1">
        <v>45825</v>
      </c>
      <c r="C6616" t="s">
        <v>4041</v>
      </c>
      <c r="D6616" t="s">
        <v>4042</v>
      </c>
      <c r="E6616">
        <v>25</v>
      </c>
      <c r="F6616" t="s">
        <v>31</v>
      </c>
      <c r="G6616" t="s">
        <v>387</v>
      </c>
      <c r="H6616" t="s">
        <v>388</v>
      </c>
      <c r="I6616" t="s">
        <v>74</v>
      </c>
      <c r="J6616" t="s">
        <v>75</v>
      </c>
      <c r="K6616">
        <v>1</v>
      </c>
      <c r="L6616" s="2">
        <v>3200</v>
      </c>
      <c r="M6616">
        <v>5</v>
      </c>
      <c r="N6616" s="2">
        <v>3200</v>
      </c>
      <c r="O6616" s="2">
        <v>160</v>
      </c>
      <c r="P6616" s="2">
        <v>3040</v>
      </c>
      <c r="Q6616" s="2">
        <v>1961.79</v>
      </c>
      <c r="R6616" s="2">
        <v>1078.21</v>
      </c>
      <c r="S6616" t="s">
        <v>53</v>
      </c>
      <c r="T6616" t="s">
        <v>178</v>
      </c>
      <c r="U6616" t="s">
        <v>154</v>
      </c>
      <c r="V6616" t="s">
        <v>39</v>
      </c>
      <c r="W6616" t="s">
        <v>92</v>
      </c>
      <c r="X6616" t="s">
        <v>41</v>
      </c>
      <c r="Y6616" t="s">
        <v>84</v>
      </c>
      <c r="Z6616" t="s">
        <v>43</v>
      </c>
      <c r="AA6616" t="s">
        <v>44</v>
      </c>
      <c r="AB6616" t="s">
        <v>44</v>
      </c>
    </row>
    <row r="6617" spans="1:28" x14ac:dyDescent="0.25">
      <c r="A6617" t="s">
        <v>11416</v>
      </c>
      <c r="B6617" s="1">
        <v>45825</v>
      </c>
      <c r="C6617" t="s">
        <v>7595</v>
      </c>
      <c r="D6617" t="s">
        <v>7596</v>
      </c>
      <c r="E6617">
        <v>41</v>
      </c>
      <c r="F6617" t="s">
        <v>31</v>
      </c>
      <c r="G6617" t="s">
        <v>217</v>
      </c>
      <c r="H6617" t="s">
        <v>218</v>
      </c>
      <c r="I6617" t="s">
        <v>34</v>
      </c>
      <c r="J6617" t="s">
        <v>130</v>
      </c>
      <c r="K6617">
        <v>3</v>
      </c>
      <c r="L6617" s="2">
        <v>28000</v>
      </c>
      <c r="M6617">
        <v>0</v>
      </c>
      <c r="N6617" s="2">
        <v>84000</v>
      </c>
      <c r="O6617" s="2">
        <v>0</v>
      </c>
      <c r="P6617" s="2">
        <v>84000</v>
      </c>
      <c r="Q6617" s="2">
        <v>62271.25</v>
      </c>
      <c r="R6617" s="2">
        <v>21728.75</v>
      </c>
      <c r="S6617" t="s">
        <v>64</v>
      </c>
      <c r="T6617" t="s">
        <v>398</v>
      </c>
      <c r="U6617" t="s">
        <v>399</v>
      </c>
      <c r="V6617" t="s">
        <v>39</v>
      </c>
      <c r="W6617" t="s">
        <v>92</v>
      </c>
      <c r="X6617" t="s">
        <v>41</v>
      </c>
      <c r="Y6617" t="s">
        <v>56</v>
      </c>
      <c r="Z6617" t="s">
        <v>107</v>
      </c>
      <c r="AA6617" t="s">
        <v>44</v>
      </c>
      <c r="AB6617" t="s">
        <v>44</v>
      </c>
    </row>
    <row r="6618" spans="1:28" x14ac:dyDescent="0.25">
      <c r="A6618" t="s">
        <v>11417</v>
      </c>
      <c r="B6618" s="1">
        <v>45825</v>
      </c>
      <c r="C6618" t="s">
        <v>4285</v>
      </c>
      <c r="D6618" t="s">
        <v>4286</v>
      </c>
      <c r="E6618">
        <v>42</v>
      </c>
      <c r="F6618" t="s">
        <v>48</v>
      </c>
      <c r="G6618" t="s">
        <v>128</v>
      </c>
      <c r="H6618" t="s">
        <v>129</v>
      </c>
      <c r="I6618" t="s">
        <v>74</v>
      </c>
      <c r="J6618" t="s">
        <v>130</v>
      </c>
      <c r="K6618">
        <v>1</v>
      </c>
      <c r="L6618" s="2">
        <v>1700</v>
      </c>
      <c r="M6618">
        <v>20</v>
      </c>
      <c r="N6618" s="2">
        <v>1700</v>
      </c>
      <c r="O6618" s="2">
        <v>340</v>
      </c>
      <c r="P6618" s="2">
        <v>1360</v>
      </c>
      <c r="Q6618" s="2">
        <v>890.15</v>
      </c>
      <c r="R6618" s="2">
        <v>469.85</v>
      </c>
      <c r="S6618" t="s">
        <v>36</v>
      </c>
      <c r="T6618" t="s">
        <v>578</v>
      </c>
      <c r="U6618" t="s">
        <v>579</v>
      </c>
      <c r="V6618" t="s">
        <v>39</v>
      </c>
      <c r="W6618" t="s">
        <v>137</v>
      </c>
      <c r="X6618" t="s">
        <v>97</v>
      </c>
      <c r="Y6618" t="s">
        <v>42</v>
      </c>
      <c r="Z6618" t="s">
        <v>144</v>
      </c>
      <c r="AA6618" t="s">
        <v>44</v>
      </c>
      <c r="AB6618" t="s">
        <v>44</v>
      </c>
    </row>
    <row r="6619" spans="1:28" x14ac:dyDescent="0.25">
      <c r="A6619" t="s">
        <v>11418</v>
      </c>
      <c r="B6619" s="1">
        <v>45825</v>
      </c>
      <c r="C6619" t="s">
        <v>6380</v>
      </c>
      <c r="D6619" t="s">
        <v>6381</v>
      </c>
      <c r="E6619">
        <v>22</v>
      </c>
      <c r="F6619" t="s">
        <v>31</v>
      </c>
      <c r="G6619" t="s">
        <v>60</v>
      </c>
      <c r="H6619" t="s">
        <v>61</v>
      </c>
      <c r="I6619" t="s">
        <v>62</v>
      </c>
      <c r="J6619" t="s">
        <v>63</v>
      </c>
      <c r="K6619">
        <v>3</v>
      </c>
      <c r="L6619" s="2">
        <v>3500</v>
      </c>
      <c r="M6619">
        <v>0</v>
      </c>
      <c r="N6619" s="2">
        <v>10500</v>
      </c>
      <c r="O6619" s="2">
        <v>0</v>
      </c>
      <c r="P6619" s="2">
        <v>10500</v>
      </c>
      <c r="Q6619" s="2">
        <v>8135.04</v>
      </c>
      <c r="R6619" s="2">
        <v>2364.96</v>
      </c>
      <c r="S6619" t="s">
        <v>53</v>
      </c>
      <c r="T6619" t="s">
        <v>153</v>
      </c>
      <c r="U6619" t="s">
        <v>154</v>
      </c>
      <c r="V6619" t="s">
        <v>39</v>
      </c>
      <c r="W6619" t="s">
        <v>83</v>
      </c>
      <c r="X6619" t="s">
        <v>67</v>
      </c>
      <c r="Y6619" t="s">
        <v>56</v>
      </c>
      <c r="Z6619" t="s">
        <v>43</v>
      </c>
      <c r="AA6619" t="s">
        <v>44</v>
      </c>
      <c r="AB6619" t="s">
        <v>44</v>
      </c>
    </row>
    <row r="6620" spans="1:28" x14ac:dyDescent="0.25">
      <c r="A6620" t="s">
        <v>11419</v>
      </c>
      <c r="B6620" s="1">
        <v>45825</v>
      </c>
      <c r="C6620" t="s">
        <v>1457</v>
      </c>
      <c r="D6620" t="s">
        <v>1458</v>
      </c>
      <c r="E6620">
        <v>27</v>
      </c>
      <c r="F6620" t="s">
        <v>31</v>
      </c>
      <c r="G6620" t="s">
        <v>202</v>
      </c>
      <c r="H6620" t="s">
        <v>203</v>
      </c>
      <c r="I6620" t="s">
        <v>103</v>
      </c>
      <c r="J6620" t="s">
        <v>104</v>
      </c>
      <c r="K6620">
        <v>4</v>
      </c>
      <c r="L6620" s="2">
        <v>550</v>
      </c>
      <c r="M6620">
        <v>10</v>
      </c>
      <c r="N6620" s="2">
        <v>2200</v>
      </c>
      <c r="O6620" s="2">
        <v>220</v>
      </c>
      <c r="P6620" s="2">
        <v>1980</v>
      </c>
      <c r="Q6620" s="2">
        <v>1469.54</v>
      </c>
      <c r="R6620" s="2">
        <v>510.46</v>
      </c>
      <c r="S6620" t="s">
        <v>64</v>
      </c>
      <c r="T6620" t="s">
        <v>222</v>
      </c>
      <c r="U6620" t="s">
        <v>38</v>
      </c>
      <c r="V6620" t="s">
        <v>39</v>
      </c>
      <c r="W6620" t="s">
        <v>40</v>
      </c>
      <c r="X6620" t="s">
        <v>67</v>
      </c>
      <c r="Y6620" t="s">
        <v>56</v>
      </c>
      <c r="Z6620" t="s">
        <v>107</v>
      </c>
      <c r="AA6620" t="s">
        <v>44</v>
      </c>
      <c r="AB6620" t="s">
        <v>44</v>
      </c>
    </row>
    <row r="6621" spans="1:28" x14ac:dyDescent="0.25">
      <c r="A6621" t="s">
        <v>11420</v>
      </c>
      <c r="B6621" s="1">
        <v>45826</v>
      </c>
      <c r="C6621" t="s">
        <v>11217</v>
      </c>
      <c r="D6621" t="s">
        <v>11218</v>
      </c>
      <c r="E6621">
        <v>23</v>
      </c>
      <c r="F6621" t="s">
        <v>48</v>
      </c>
      <c r="G6621" t="s">
        <v>119</v>
      </c>
      <c r="H6621" t="s">
        <v>120</v>
      </c>
      <c r="I6621" t="s">
        <v>62</v>
      </c>
      <c r="J6621" t="s">
        <v>121</v>
      </c>
      <c r="K6621">
        <v>1</v>
      </c>
      <c r="L6621" s="2">
        <v>4800</v>
      </c>
      <c r="M6621">
        <v>5</v>
      </c>
      <c r="N6621" s="2">
        <v>4800</v>
      </c>
      <c r="O6621" s="2">
        <v>240</v>
      </c>
      <c r="P6621" s="2">
        <v>4560</v>
      </c>
      <c r="Q6621" s="2">
        <v>3465.36</v>
      </c>
      <c r="R6621" s="2">
        <v>1094.6400000000001</v>
      </c>
      <c r="S6621" t="s">
        <v>53</v>
      </c>
      <c r="T6621" t="s">
        <v>163</v>
      </c>
      <c r="U6621" t="s">
        <v>164</v>
      </c>
      <c r="V6621" t="s">
        <v>39</v>
      </c>
      <c r="W6621" t="s">
        <v>92</v>
      </c>
      <c r="X6621" t="s">
        <v>97</v>
      </c>
      <c r="Y6621" t="s">
        <v>56</v>
      </c>
      <c r="Z6621" t="s">
        <v>43</v>
      </c>
      <c r="AA6621" t="s">
        <v>44</v>
      </c>
      <c r="AB6621" t="s">
        <v>44</v>
      </c>
    </row>
    <row r="6622" spans="1:28" x14ac:dyDescent="0.25">
      <c r="A6622" t="s">
        <v>11421</v>
      </c>
      <c r="B6622" s="1">
        <v>45826</v>
      </c>
      <c r="C6622" t="s">
        <v>2355</v>
      </c>
      <c r="D6622" t="s">
        <v>2356</v>
      </c>
      <c r="E6622">
        <v>29</v>
      </c>
      <c r="F6622" t="s">
        <v>31</v>
      </c>
      <c r="G6622" t="s">
        <v>148</v>
      </c>
      <c r="H6622" t="s">
        <v>149</v>
      </c>
      <c r="I6622" t="s">
        <v>74</v>
      </c>
      <c r="J6622" t="s">
        <v>130</v>
      </c>
      <c r="K6622">
        <v>1</v>
      </c>
      <c r="L6622" s="2">
        <v>3500</v>
      </c>
      <c r="M6622">
        <v>0</v>
      </c>
      <c r="N6622" s="2">
        <v>3500</v>
      </c>
      <c r="O6622" s="2">
        <v>0</v>
      </c>
      <c r="P6622" s="2">
        <v>3500</v>
      </c>
      <c r="Q6622" s="2">
        <v>2330.7600000000002</v>
      </c>
      <c r="R6622" s="2">
        <v>1169.24</v>
      </c>
      <c r="S6622" t="s">
        <v>53</v>
      </c>
      <c r="T6622" t="s">
        <v>222</v>
      </c>
      <c r="U6622" t="s">
        <v>38</v>
      </c>
      <c r="V6622" t="s">
        <v>39</v>
      </c>
      <c r="W6622" t="s">
        <v>92</v>
      </c>
      <c r="X6622" t="s">
        <v>41</v>
      </c>
      <c r="Y6622" t="s">
        <v>56</v>
      </c>
      <c r="Z6622" t="s">
        <v>43</v>
      </c>
      <c r="AA6622" t="s">
        <v>44</v>
      </c>
      <c r="AB6622" t="s">
        <v>44</v>
      </c>
    </row>
    <row r="6623" spans="1:28" x14ac:dyDescent="0.25">
      <c r="A6623" t="s">
        <v>11422</v>
      </c>
      <c r="B6623" s="1">
        <v>45826</v>
      </c>
      <c r="C6623" t="s">
        <v>1462</v>
      </c>
      <c r="D6623" t="s">
        <v>1463</v>
      </c>
      <c r="E6623">
        <v>41</v>
      </c>
      <c r="F6623" t="s">
        <v>48</v>
      </c>
      <c r="G6623" t="s">
        <v>202</v>
      </c>
      <c r="H6623" t="s">
        <v>203</v>
      </c>
      <c r="I6623" t="s">
        <v>103</v>
      </c>
      <c r="J6623" t="s">
        <v>104</v>
      </c>
      <c r="K6623">
        <v>2</v>
      </c>
      <c r="L6623" s="2">
        <v>550</v>
      </c>
      <c r="M6623">
        <v>0</v>
      </c>
      <c r="N6623" s="2">
        <v>1100</v>
      </c>
      <c r="O6623" s="2">
        <v>0</v>
      </c>
      <c r="P6623" s="2">
        <v>1100</v>
      </c>
      <c r="Q6623" s="2">
        <v>748.55</v>
      </c>
      <c r="R6623" s="2">
        <v>351.45</v>
      </c>
      <c r="S6623" t="s">
        <v>53</v>
      </c>
      <c r="T6623" t="s">
        <v>178</v>
      </c>
      <c r="U6623" t="s">
        <v>154</v>
      </c>
      <c r="V6623" t="s">
        <v>39</v>
      </c>
      <c r="W6623" t="s">
        <v>92</v>
      </c>
      <c r="X6623" t="s">
        <v>97</v>
      </c>
      <c r="Y6623" t="s">
        <v>56</v>
      </c>
      <c r="Z6623" t="s">
        <v>43</v>
      </c>
      <c r="AA6623" t="s">
        <v>44</v>
      </c>
      <c r="AB6623" t="s">
        <v>44</v>
      </c>
    </row>
    <row r="6624" spans="1:28" x14ac:dyDescent="0.25">
      <c r="A6624" t="s">
        <v>11423</v>
      </c>
      <c r="B6624" s="1">
        <v>45826</v>
      </c>
      <c r="C6624" t="s">
        <v>885</v>
      </c>
      <c r="D6624" t="s">
        <v>886</v>
      </c>
      <c r="E6624">
        <v>25</v>
      </c>
      <c r="F6624" t="s">
        <v>31</v>
      </c>
      <c r="G6624" t="s">
        <v>168</v>
      </c>
      <c r="H6624" t="s">
        <v>169</v>
      </c>
      <c r="I6624" t="s">
        <v>62</v>
      </c>
      <c r="J6624" t="s">
        <v>143</v>
      </c>
      <c r="K6624">
        <v>2</v>
      </c>
      <c r="L6624" s="2">
        <v>1800</v>
      </c>
      <c r="M6624">
        <v>25</v>
      </c>
      <c r="N6624" s="2">
        <v>3600</v>
      </c>
      <c r="O6624" s="2">
        <v>900</v>
      </c>
      <c r="P6624" s="2">
        <v>2700</v>
      </c>
      <c r="Q6624" s="2">
        <v>2181.4</v>
      </c>
      <c r="R6624" s="2">
        <v>518.6</v>
      </c>
      <c r="S6624" t="s">
        <v>53</v>
      </c>
      <c r="T6624" t="s">
        <v>65</v>
      </c>
      <c r="U6624" t="s">
        <v>65</v>
      </c>
      <c r="V6624" t="s">
        <v>39</v>
      </c>
      <c r="W6624" t="s">
        <v>66</v>
      </c>
      <c r="X6624" t="s">
        <v>41</v>
      </c>
      <c r="Y6624" t="s">
        <v>42</v>
      </c>
      <c r="Z6624" t="s">
        <v>43</v>
      </c>
      <c r="AA6624" t="s">
        <v>44</v>
      </c>
      <c r="AB6624" t="s">
        <v>44</v>
      </c>
    </row>
    <row r="6625" spans="1:28" x14ac:dyDescent="0.25">
      <c r="A6625" t="s">
        <v>11424</v>
      </c>
      <c r="B6625" s="1">
        <v>45826</v>
      </c>
      <c r="C6625" t="s">
        <v>8347</v>
      </c>
      <c r="D6625" t="s">
        <v>8348</v>
      </c>
      <c r="E6625">
        <v>37</v>
      </c>
      <c r="F6625" t="s">
        <v>48</v>
      </c>
      <c r="G6625" t="s">
        <v>561</v>
      </c>
      <c r="H6625" t="s">
        <v>562</v>
      </c>
      <c r="I6625" t="s">
        <v>34</v>
      </c>
      <c r="J6625" t="s">
        <v>143</v>
      </c>
      <c r="K6625">
        <v>1</v>
      </c>
      <c r="L6625" s="2">
        <v>900</v>
      </c>
      <c r="M6625">
        <v>10</v>
      </c>
      <c r="N6625" s="2">
        <v>900</v>
      </c>
      <c r="O6625" s="2">
        <v>90</v>
      </c>
      <c r="P6625" s="2">
        <v>810</v>
      </c>
      <c r="Q6625" s="2">
        <v>629.19000000000005</v>
      </c>
      <c r="R6625" s="2">
        <v>180.81</v>
      </c>
      <c r="S6625" t="s">
        <v>53</v>
      </c>
      <c r="T6625" t="s">
        <v>37</v>
      </c>
      <c r="U6625" t="s">
        <v>38</v>
      </c>
      <c r="V6625" t="s">
        <v>39</v>
      </c>
      <c r="W6625" t="s">
        <v>124</v>
      </c>
      <c r="X6625" t="s">
        <v>97</v>
      </c>
      <c r="Y6625" t="s">
        <v>84</v>
      </c>
      <c r="Z6625" t="s">
        <v>43</v>
      </c>
      <c r="AA6625" t="s">
        <v>44</v>
      </c>
      <c r="AB6625" t="s">
        <v>44</v>
      </c>
    </row>
    <row r="6626" spans="1:28" x14ac:dyDescent="0.25">
      <c r="A6626" t="s">
        <v>11425</v>
      </c>
      <c r="B6626" s="1">
        <v>45826</v>
      </c>
      <c r="C6626" t="s">
        <v>1229</v>
      </c>
      <c r="D6626" t="s">
        <v>1230</v>
      </c>
      <c r="E6626">
        <v>31</v>
      </c>
      <c r="F6626" t="s">
        <v>48</v>
      </c>
      <c r="G6626" t="s">
        <v>141</v>
      </c>
      <c r="H6626" t="s">
        <v>142</v>
      </c>
      <c r="I6626" t="s">
        <v>74</v>
      </c>
      <c r="J6626" t="s">
        <v>143</v>
      </c>
      <c r="K6626">
        <v>1</v>
      </c>
      <c r="L6626" s="2">
        <v>900</v>
      </c>
      <c r="M6626">
        <v>0</v>
      </c>
      <c r="N6626" s="2">
        <v>900</v>
      </c>
      <c r="O6626" s="2">
        <v>0</v>
      </c>
      <c r="P6626" s="2">
        <v>900</v>
      </c>
      <c r="Q6626" s="2">
        <v>505.24</v>
      </c>
      <c r="R6626" s="2">
        <v>394.76</v>
      </c>
      <c r="S6626" t="s">
        <v>53</v>
      </c>
      <c r="T6626" t="s">
        <v>407</v>
      </c>
      <c r="U6626" t="s">
        <v>408</v>
      </c>
      <c r="V6626" t="s">
        <v>39</v>
      </c>
      <c r="W6626" t="s">
        <v>92</v>
      </c>
      <c r="X6626" t="s">
        <v>97</v>
      </c>
      <c r="Y6626" t="s">
        <v>42</v>
      </c>
      <c r="Z6626" t="s">
        <v>43</v>
      </c>
      <c r="AA6626" t="s">
        <v>44</v>
      </c>
      <c r="AB6626" t="s">
        <v>44</v>
      </c>
    </row>
    <row r="6627" spans="1:28" x14ac:dyDescent="0.25">
      <c r="A6627" t="s">
        <v>11426</v>
      </c>
      <c r="B6627" s="1">
        <v>45826</v>
      </c>
      <c r="C6627" t="s">
        <v>1225</v>
      </c>
      <c r="D6627" t="s">
        <v>1226</v>
      </c>
      <c r="E6627">
        <v>36</v>
      </c>
      <c r="F6627" t="s">
        <v>48</v>
      </c>
      <c r="G6627" t="s">
        <v>436</v>
      </c>
      <c r="H6627" t="s">
        <v>437</v>
      </c>
      <c r="I6627" t="s">
        <v>74</v>
      </c>
      <c r="J6627" t="s">
        <v>190</v>
      </c>
      <c r="K6627">
        <v>4</v>
      </c>
      <c r="L6627" s="2">
        <v>1800</v>
      </c>
      <c r="M6627">
        <v>25</v>
      </c>
      <c r="N6627" s="2">
        <v>7200</v>
      </c>
      <c r="O6627" s="2">
        <v>1800</v>
      </c>
      <c r="P6627" s="2">
        <v>5400</v>
      </c>
      <c r="Q6627" s="2">
        <v>4253.3599999999997</v>
      </c>
      <c r="R6627" s="2">
        <v>1146.6400000000001</v>
      </c>
      <c r="S6627" t="s">
        <v>53</v>
      </c>
      <c r="T6627" t="s">
        <v>263</v>
      </c>
      <c r="U6627" t="s">
        <v>91</v>
      </c>
      <c r="V6627" t="s">
        <v>39</v>
      </c>
      <c r="W6627" t="s">
        <v>124</v>
      </c>
      <c r="X6627" t="s">
        <v>41</v>
      </c>
      <c r="Y6627" t="s">
        <v>56</v>
      </c>
      <c r="Z6627" t="s">
        <v>43</v>
      </c>
      <c r="AA6627" t="s">
        <v>44</v>
      </c>
      <c r="AB6627" t="s">
        <v>68</v>
      </c>
    </row>
    <row r="6628" spans="1:28" x14ac:dyDescent="0.25">
      <c r="A6628" t="s">
        <v>11427</v>
      </c>
      <c r="B6628" s="1">
        <v>45826</v>
      </c>
      <c r="C6628" t="s">
        <v>2790</v>
      </c>
      <c r="D6628" t="s">
        <v>2791</v>
      </c>
      <c r="E6628">
        <v>33</v>
      </c>
      <c r="F6628" t="s">
        <v>48</v>
      </c>
      <c r="G6628" t="s">
        <v>197</v>
      </c>
      <c r="H6628" t="s">
        <v>198</v>
      </c>
      <c r="I6628" t="s">
        <v>74</v>
      </c>
      <c r="J6628" t="s">
        <v>75</v>
      </c>
      <c r="K6628">
        <v>3</v>
      </c>
      <c r="L6628" s="2">
        <v>2600</v>
      </c>
      <c r="M6628">
        <v>0</v>
      </c>
      <c r="N6628" s="2">
        <v>7800</v>
      </c>
      <c r="O6628" s="2">
        <v>0</v>
      </c>
      <c r="P6628" s="2">
        <v>7800</v>
      </c>
      <c r="Q6628" s="2">
        <v>6305.08</v>
      </c>
      <c r="R6628" s="2">
        <v>1494.92</v>
      </c>
      <c r="S6628" t="s">
        <v>36</v>
      </c>
      <c r="T6628" t="s">
        <v>96</v>
      </c>
      <c r="U6628" t="s">
        <v>96</v>
      </c>
      <c r="V6628" t="s">
        <v>39</v>
      </c>
      <c r="W6628" t="s">
        <v>137</v>
      </c>
      <c r="X6628" t="s">
        <v>97</v>
      </c>
      <c r="Y6628" t="s">
        <v>84</v>
      </c>
      <c r="Z6628" t="s">
        <v>43</v>
      </c>
      <c r="AA6628" t="s">
        <v>44</v>
      </c>
      <c r="AB6628" t="s">
        <v>44</v>
      </c>
    </row>
    <row r="6629" spans="1:28" x14ac:dyDescent="0.25">
      <c r="A6629" t="s">
        <v>11428</v>
      </c>
      <c r="B6629" s="1">
        <v>45826</v>
      </c>
      <c r="C6629" t="s">
        <v>4140</v>
      </c>
      <c r="D6629" t="s">
        <v>4141</v>
      </c>
      <c r="E6629">
        <v>51</v>
      </c>
      <c r="F6629" t="s">
        <v>48</v>
      </c>
      <c r="G6629" t="s">
        <v>49</v>
      </c>
      <c r="H6629" t="s">
        <v>50</v>
      </c>
      <c r="I6629" t="s">
        <v>51</v>
      </c>
      <c r="J6629" t="s">
        <v>52</v>
      </c>
      <c r="K6629">
        <v>3</v>
      </c>
      <c r="L6629" s="2">
        <v>500</v>
      </c>
      <c r="M6629">
        <v>5</v>
      </c>
      <c r="N6629" s="2">
        <v>1500</v>
      </c>
      <c r="O6629" s="2">
        <v>75</v>
      </c>
      <c r="P6629" s="2">
        <v>1425</v>
      </c>
      <c r="Q6629" s="2">
        <v>859.26</v>
      </c>
      <c r="R6629" s="2">
        <v>565.74</v>
      </c>
      <c r="S6629" t="s">
        <v>53</v>
      </c>
      <c r="T6629" t="s">
        <v>122</v>
      </c>
      <c r="U6629" t="s">
        <v>123</v>
      </c>
      <c r="V6629" t="s">
        <v>39</v>
      </c>
      <c r="W6629" t="s">
        <v>40</v>
      </c>
      <c r="X6629" t="s">
        <v>67</v>
      </c>
      <c r="Y6629" t="s">
        <v>42</v>
      </c>
      <c r="Z6629" t="s">
        <v>43</v>
      </c>
      <c r="AA6629" t="s">
        <v>44</v>
      </c>
      <c r="AB6629" t="s">
        <v>44</v>
      </c>
    </row>
    <row r="6630" spans="1:28" x14ac:dyDescent="0.25">
      <c r="A6630" t="s">
        <v>11429</v>
      </c>
      <c r="B6630" s="1">
        <v>45826</v>
      </c>
      <c r="C6630" t="s">
        <v>5022</v>
      </c>
      <c r="D6630" t="s">
        <v>5023</v>
      </c>
      <c r="E6630">
        <v>37</v>
      </c>
      <c r="F6630" t="s">
        <v>48</v>
      </c>
      <c r="G6630" t="s">
        <v>188</v>
      </c>
      <c r="H6630" t="s">
        <v>189</v>
      </c>
      <c r="I6630" t="s">
        <v>34</v>
      </c>
      <c r="J6630" t="s">
        <v>190</v>
      </c>
      <c r="K6630">
        <v>1</v>
      </c>
      <c r="L6630" s="2">
        <v>1800</v>
      </c>
      <c r="M6630">
        <v>10</v>
      </c>
      <c r="N6630" s="2">
        <v>1800</v>
      </c>
      <c r="O6630" s="2">
        <v>180</v>
      </c>
      <c r="P6630" s="2">
        <v>1620</v>
      </c>
      <c r="Q6630" s="2">
        <v>1110.07</v>
      </c>
      <c r="R6630" s="2">
        <v>509.93</v>
      </c>
      <c r="S6630" t="s">
        <v>53</v>
      </c>
      <c r="T6630" t="s">
        <v>163</v>
      </c>
      <c r="U6630" t="s">
        <v>164</v>
      </c>
      <c r="V6630" t="s">
        <v>39</v>
      </c>
      <c r="W6630" t="s">
        <v>124</v>
      </c>
      <c r="X6630" t="s">
        <v>67</v>
      </c>
      <c r="Y6630" t="s">
        <v>56</v>
      </c>
      <c r="Z6630" t="s">
        <v>43</v>
      </c>
      <c r="AA6630" t="s">
        <v>44</v>
      </c>
      <c r="AB6630" t="s">
        <v>44</v>
      </c>
    </row>
    <row r="6631" spans="1:28" x14ac:dyDescent="0.25">
      <c r="A6631" t="s">
        <v>11430</v>
      </c>
      <c r="B6631" s="1">
        <v>45826</v>
      </c>
      <c r="C6631" t="s">
        <v>7777</v>
      </c>
      <c r="D6631" t="s">
        <v>7778</v>
      </c>
      <c r="E6631">
        <v>26</v>
      </c>
      <c r="F6631" t="s">
        <v>48</v>
      </c>
      <c r="G6631" t="s">
        <v>387</v>
      </c>
      <c r="H6631" t="s">
        <v>388</v>
      </c>
      <c r="I6631" t="s">
        <v>74</v>
      </c>
      <c r="J6631" t="s">
        <v>75</v>
      </c>
      <c r="K6631">
        <v>1</v>
      </c>
      <c r="L6631" s="2">
        <v>3200</v>
      </c>
      <c r="M6631">
        <v>10</v>
      </c>
      <c r="N6631" s="2">
        <v>3200</v>
      </c>
      <c r="O6631" s="2">
        <v>320</v>
      </c>
      <c r="P6631" s="2">
        <v>2880</v>
      </c>
      <c r="Q6631" s="2">
        <v>1993.12</v>
      </c>
      <c r="R6631" s="2">
        <v>886.88</v>
      </c>
      <c r="S6631" t="s">
        <v>53</v>
      </c>
      <c r="T6631" t="s">
        <v>222</v>
      </c>
      <c r="U6631" t="s">
        <v>38</v>
      </c>
      <c r="V6631" t="s">
        <v>39</v>
      </c>
      <c r="W6631" t="s">
        <v>92</v>
      </c>
      <c r="X6631" t="s">
        <v>67</v>
      </c>
      <c r="Y6631" t="s">
        <v>56</v>
      </c>
      <c r="Z6631" t="s">
        <v>43</v>
      </c>
      <c r="AA6631" t="s">
        <v>44</v>
      </c>
      <c r="AB6631" t="s">
        <v>44</v>
      </c>
    </row>
    <row r="6632" spans="1:28" x14ac:dyDescent="0.25">
      <c r="A6632" t="s">
        <v>11431</v>
      </c>
      <c r="B6632" s="1">
        <v>45827</v>
      </c>
      <c r="C6632" t="s">
        <v>2787</v>
      </c>
      <c r="D6632" t="s">
        <v>2788</v>
      </c>
      <c r="E6632">
        <v>19</v>
      </c>
      <c r="F6632" t="s">
        <v>48</v>
      </c>
      <c r="G6632" t="s">
        <v>212</v>
      </c>
      <c r="H6632" t="s">
        <v>213</v>
      </c>
      <c r="I6632" t="s">
        <v>51</v>
      </c>
      <c r="J6632" t="s">
        <v>52</v>
      </c>
      <c r="K6632">
        <v>2</v>
      </c>
      <c r="L6632" s="2">
        <v>400</v>
      </c>
      <c r="M6632">
        <v>0</v>
      </c>
      <c r="N6632" s="2">
        <v>800</v>
      </c>
      <c r="O6632" s="2">
        <v>0</v>
      </c>
      <c r="P6632" s="2">
        <v>800</v>
      </c>
      <c r="Q6632" s="2">
        <v>481.02</v>
      </c>
      <c r="R6632" s="2">
        <v>318.98</v>
      </c>
      <c r="S6632" t="s">
        <v>36</v>
      </c>
      <c r="T6632" t="s">
        <v>76</v>
      </c>
      <c r="U6632" t="s">
        <v>77</v>
      </c>
      <c r="V6632" t="s">
        <v>39</v>
      </c>
      <c r="W6632" t="s">
        <v>40</v>
      </c>
      <c r="X6632" t="s">
        <v>97</v>
      </c>
      <c r="Y6632" t="s">
        <v>56</v>
      </c>
      <c r="Z6632" t="s">
        <v>43</v>
      </c>
      <c r="AA6632" t="s">
        <v>44</v>
      </c>
      <c r="AB6632" t="s">
        <v>44</v>
      </c>
    </row>
    <row r="6633" spans="1:28" x14ac:dyDescent="0.25">
      <c r="A6633" t="s">
        <v>11432</v>
      </c>
      <c r="B6633" s="1">
        <v>45827</v>
      </c>
      <c r="C6633" t="s">
        <v>10504</v>
      </c>
      <c r="D6633" t="s">
        <v>10505</v>
      </c>
      <c r="E6633">
        <v>20</v>
      </c>
      <c r="F6633" t="s">
        <v>48</v>
      </c>
      <c r="G6633" t="s">
        <v>188</v>
      </c>
      <c r="H6633" t="s">
        <v>189</v>
      </c>
      <c r="I6633" t="s">
        <v>34</v>
      </c>
      <c r="J6633" t="s">
        <v>190</v>
      </c>
      <c r="K6633">
        <v>3</v>
      </c>
      <c r="L6633" s="2">
        <v>1800</v>
      </c>
      <c r="M6633">
        <v>30</v>
      </c>
      <c r="N6633" s="2">
        <v>5400</v>
      </c>
      <c r="O6633" s="2">
        <v>1620</v>
      </c>
      <c r="P6633" s="2">
        <v>3780</v>
      </c>
      <c r="Q6633" s="2">
        <v>2141.9499999999998</v>
      </c>
      <c r="R6633" s="2">
        <v>1638.05</v>
      </c>
      <c r="S6633" t="s">
        <v>53</v>
      </c>
      <c r="T6633" t="s">
        <v>398</v>
      </c>
      <c r="U6633" t="s">
        <v>399</v>
      </c>
      <c r="V6633" t="s">
        <v>39</v>
      </c>
      <c r="W6633" t="s">
        <v>40</v>
      </c>
      <c r="X6633" t="s">
        <v>41</v>
      </c>
      <c r="Y6633" t="s">
        <v>42</v>
      </c>
      <c r="Z6633" t="s">
        <v>107</v>
      </c>
      <c r="AA6633" t="s">
        <v>44</v>
      </c>
      <c r="AB6633" t="s">
        <v>44</v>
      </c>
    </row>
    <row r="6634" spans="1:28" x14ac:dyDescent="0.25">
      <c r="A6634" t="s">
        <v>11433</v>
      </c>
      <c r="B6634" s="1">
        <v>45827</v>
      </c>
      <c r="C6634" t="s">
        <v>3747</v>
      </c>
      <c r="D6634" t="s">
        <v>3748</v>
      </c>
      <c r="E6634">
        <v>39</v>
      </c>
      <c r="F6634" t="s">
        <v>31</v>
      </c>
      <c r="G6634" t="s">
        <v>202</v>
      </c>
      <c r="H6634" t="s">
        <v>203</v>
      </c>
      <c r="I6634" t="s">
        <v>103</v>
      </c>
      <c r="J6634" t="s">
        <v>104</v>
      </c>
      <c r="K6634">
        <v>1</v>
      </c>
      <c r="L6634" s="2">
        <v>550</v>
      </c>
      <c r="M6634">
        <v>25</v>
      </c>
      <c r="N6634" s="2">
        <v>550</v>
      </c>
      <c r="O6634" s="2">
        <v>137.5</v>
      </c>
      <c r="P6634" s="2">
        <v>412.5</v>
      </c>
      <c r="Q6634" s="2">
        <v>234.17</v>
      </c>
      <c r="R6634" s="2">
        <v>178.33</v>
      </c>
      <c r="S6634" t="s">
        <v>36</v>
      </c>
      <c r="T6634" t="s">
        <v>76</v>
      </c>
      <c r="U6634" t="s">
        <v>77</v>
      </c>
      <c r="V6634" t="s">
        <v>39</v>
      </c>
      <c r="W6634" t="s">
        <v>40</v>
      </c>
      <c r="X6634" t="s">
        <v>41</v>
      </c>
      <c r="Y6634" t="s">
        <v>56</v>
      </c>
      <c r="Z6634" t="s">
        <v>144</v>
      </c>
      <c r="AA6634" t="s">
        <v>44</v>
      </c>
      <c r="AB6634" t="s">
        <v>44</v>
      </c>
    </row>
    <row r="6635" spans="1:28" x14ac:dyDescent="0.25">
      <c r="A6635" t="s">
        <v>11434</v>
      </c>
      <c r="B6635" s="1">
        <v>45827</v>
      </c>
      <c r="C6635" t="s">
        <v>6239</v>
      </c>
      <c r="D6635" t="s">
        <v>6240</v>
      </c>
      <c r="E6635">
        <v>26</v>
      </c>
      <c r="F6635" t="s">
        <v>48</v>
      </c>
      <c r="G6635" t="s">
        <v>101</v>
      </c>
      <c r="H6635" t="s">
        <v>102</v>
      </c>
      <c r="I6635" t="s">
        <v>103</v>
      </c>
      <c r="J6635" t="s">
        <v>104</v>
      </c>
      <c r="K6635">
        <v>1</v>
      </c>
      <c r="L6635" s="2">
        <v>1800</v>
      </c>
      <c r="M6635">
        <v>25</v>
      </c>
      <c r="N6635" s="2">
        <v>1800</v>
      </c>
      <c r="O6635" s="2">
        <v>450</v>
      </c>
      <c r="P6635" s="2">
        <v>1350</v>
      </c>
      <c r="Q6635" s="2">
        <v>1034.71</v>
      </c>
      <c r="R6635" s="2">
        <v>315.29000000000002</v>
      </c>
      <c r="S6635" t="s">
        <v>53</v>
      </c>
      <c r="T6635" t="s">
        <v>275</v>
      </c>
      <c r="U6635" t="s">
        <v>123</v>
      </c>
      <c r="V6635" t="s">
        <v>39</v>
      </c>
      <c r="W6635" t="s">
        <v>124</v>
      </c>
      <c r="X6635" t="s">
        <v>41</v>
      </c>
      <c r="Y6635" t="s">
        <v>84</v>
      </c>
      <c r="Z6635" t="s">
        <v>43</v>
      </c>
      <c r="AA6635" t="s">
        <v>44</v>
      </c>
      <c r="AB6635" t="s">
        <v>44</v>
      </c>
    </row>
    <row r="6636" spans="1:28" x14ac:dyDescent="0.25">
      <c r="A6636" t="s">
        <v>11435</v>
      </c>
      <c r="B6636" s="1">
        <v>45827</v>
      </c>
      <c r="C6636" t="s">
        <v>6245</v>
      </c>
      <c r="D6636" t="s">
        <v>6246</v>
      </c>
      <c r="E6636">
        <v>57</v>
      </c>
      <c r="F6636" t="s">
        <v>48</v>
      </c>
      <c r="G6636" t="s">
        <v>298</v>
      </c>
      <c r="H6636" t="s">
        <v>299</v>
      </c>
      <c r="I6636" t="s">
        <v>103</v>
      </c>
      <c r="J6636" t="s">
        <v>104</v>
      </c>
      <c r="K6636">
        <v>1</v>
      </c>
      <c r="L6636" s="2">
        <v>700</v>
      </c>
      <c r="M6636">
        <v>20</v>
      </c>
      <c r="N6636" s="2">
        <v>700</v>
      </c>
      <c r="O6636" s="2">
        <v>140</v>
      </c>
      <c r="P6636" s="2">
        <v>560</v>
      </c>
      <c r="Q6636" s="2">
        <v>455</v>
      </c>
      <c r="R6636" s="2">
        <v>105</v>
      </c>
      <c r="S6636" t="s">
        <v>53</v>
      </c>
      <c r="T6636" t="s">
        <v>76</v>
      </c>
      <c r="U6636" t="s">
        <v>77</v>
      </c>
      <c r="V6636" t="s">
        <v>39</v>
      </c>
      <c r="W6636" t="s">
        <v>40</v>
      </c>
      <c r="X6636" t="s">
        <v>97</v>
      </c>
      <c r="Y6636" t="s">
        <v>42</v>
      </c>
      <c r="Z6636" t="s">
        <v>144</v>
      </c>
      <c r="AA6636" t="s">
        <v>44</v>
      </c>
      <c r="AB6636" t="s">
        <v>44</v>
      </c>
    </row>
    <row r="6637" spans="1:28" x14ac:dyDescent="0.25">
      <c r="A6637" t="s">
        <v>11436</v>
      </c>
      <c r="B6637" s="1">
        <v>45827</v>
      </c>
      <c r="C6637" t="s">
        <v>2121</v>
      </c>
      <c r="D6637" t="s">
        <v>2122</v>
      </c>
      <c r="E6637">
        <v>40</v>
      </c>
      <c r="F6637" t="s">
        <v>48</v>
      </c>
      <c r="G6637" t="s">
        <v>227</v>
      </c>
      <c r="H6637" t="s">
        <v>228</v>
      </c>
      <c r="I6637" t="s">
        <v>74</v>
      </c>
      <c r="J6637" t="s">
        <v>75</v>
      </c>
      <c r="K6637">
        <v>1</v>
      </c>
      <c r="L6637" s="2">
        <v>1400</v>
      </c>
      <c r="M6637">
        <v>5</v>
      </c>
      <c r="N6637" s="2">
        <v>1400</v>
      </c>
      <c r="O6637" s="2">
        <v>70</v>
      </c>
      <c r="P6637" s="2">
        <v>1330</v>
      </c>
      <c r="Q6637" s="2">
        <v>1045.73</v>
      </c>
      <c r="R6637" s="2">
        <v>284.27</v>
      </c>
      <c r="S6637" t="s">
        <v>53</v>
      </c>
      <c r="T6637" t="s">
        <v>54</v>
      </c>
      <c r="U6637" t="s">
        <v>55</v>
      </c>
      <c r="V6637" t="s">
        <v>39</v>
      </c>
      <c r="W6637" t="s">
        <v>66</v>
      </c>
      <c r="X6637" t="s">
        <v>41</v>
      </c>
      <c r="Y6637" t="s">
        <v>56</v>
      </c>
      <c r="Z6637" t="s">
        <v>107</v>
      </c>
      <c r="AA6637" t="s">
        <v>44</v>
      </c>
      <c r="AB6637" t="s">
        <v>44</v>
      </c>
    </row>
    <row r="6638" spans="1:28" x14ac:dyDescent="0.25">
      <c r="A6638" t="s">
        <v>11437</v>
      </c>
      <c r="B6638" s="1">
        <v>45827</v>
      </c>
      <c r="C6638" t="s">
        <v>11438</v>
      </c>
      <c r="D6638" t="s">
        <v>11439</v>
      </c>
      <c r="E6638">
        <v>27</v>
      </c>
      <c r="F6638" t="s">
        <v>111</v>
      </c>
      <c r="G6638" t="s">
        <v>32</v>
      </c>
      <c r="H6638" t="s">
        <v>33</v>
      </c>
      <c r="I6638" t="s">
        <v>34</v>
      </c>
      <c r="J6638" t="s">
        <v>35</v>
      </c>
      <c r="K6638">
        <v>3</v>
      </c>
      <c r="L6638" s="2">
        <v>55000</v>
      </c>
      <c r="M6638">
        <v>0</v>
      </c>
      <c r="N6638" s="2">
        <v>165000</v>
      </c>
      <c r="O6638" s="2">
        <v>0</v>
      </c>
      <c r="P6638" s="2">
        <v>165000</v>
      </c>
      <c r="Q6638" s="2">
        <v>116259.88</v>
      </c>
      <c r="R6638" s="2">
        <v>48740.12</v>
      </c>
      <c r="S6638" t="s">
        <v>36</v>
      </c>
      <c r="T6638" t="s">
        <v>290</v>
      </c>
      <c r="U6638" t="s">
        <v>291</v>
      </c>
      <c r="V6638" t="s">
        <v>39</v>
      </c>
      <c r="W6638" t="s">
        <v>40</v>
      </c>
      <c r="X6638" t="s">
        <v>41</v>
      </c>
      <c r="Y6638" t="s">
        <v>56</v>
      </c>
      <c r="Z6638" t="s">
        <v>43</v>
      </c>
      <c r="AA6638" t="s">
        <v>44</v>
      </c>
      <c r="AB6638" t="s">
        <v>44</v>
      </c>
    </row>
    <row r="6639" spans="1:28" x14ac:dyDescent="0.25">
      <c r="A6639" t="s">
        <v>11440</v>
      </c>
      <c r="B6639" s="1">
        <v>45827</v>
      </c>
      <c r="C6639" t="s">
        <v>4728</v>
      </c>
      <c r="D6639" t="s">
        <v>4729</v>
      </c>
      <c r="E6639">
        <v>41</v>
      </c>
      <c r="F6639" t="s">
        <v>31</v>
      </c>
      <c r="G6639" t="s">
        <v>88</v>
      </c>
      <c r="H6639" t="s">
        <v>89</v>
      </c>
      <c r="I6639" t="s">
        <v>62</v>
      </c>
      <c r="J6639" t="s">
        <v>63</v>
      </c>
      <c r="K6639">
        <v>1</v>
      </c>
      <c r="L6639" s="2">
        <v>4200</v>
      </c>
      <c r="M6639">
        <v>0</v>
      </c>
      <c r="N6639" s="2">
        <v>4200</v>
      </c>
      <c r="O6639" s="2">
        <v>0</v>
      </c>
      <c r="P6639" s="2">
        <v>4200</v>
      </c>
      <c r="Q6639" s="2">
        <v>2351.4299999999998</v>
      </c>
      <c r="R6639" s="2">
        <v>1848.57</v>
      </c>
      <c r="S6639" t="s">
        <v>53</v>
      </c>
      <c r="T6639" t="s">
        <v>163</v>
      </c>
      <c r="U6639" t="s">
        <v>164</v>
      </c>
      <c r="V6639" t="s">
        <v>39</v>
      </c>
      <c r="W6639" t="s">
        <v>92</v>
      </c>
      <c r="X6639" t="s">
        <v>67</v>
      </c>
      <c r="Y6639" t="s">
        <v>56</v>
      </c>
      <c r="Z6639" t="s">
        <v>43</v>
      </c>
      <c r="AA6639" t="s">
        <v>44</v>
      </c>
      <c r="AB6639" t="s">
        <v>44</v>
      </c>
    </row>
    <row r="6640" spans="1:28" x14ac:dyDescent="0.25">
      <c r="A6640" t="s">
        <v>11441</v>
      </c>
      <c r="B6640" s="1">
        <v>45827</v>
      </c>
      <c r="C6640" t="s">
        <v>8402</v>
      </c>
      <c r="D6640" t="s">
        <v>8403</v>
      </c>
      <c r="E6640">
        <v>19</v>
      </c>
      <c r="F6640" t="s">
        <v>48</v>
      </c>
      <c r="G6640" t="s">
        <v>176</v>
      </c>
      <c r="H6640" t="s">
        <v>177</v>
      </c>
      <c r="I6640" t="s">
        <v>34</v>
      </c>
      <c r="J6640" t="s">
        <v>35</v>
      </c>
      <c r="K6640">
        <v>5</v>
      </c>
      <c r="L6640" s="2">
        <v>6500</v>
      </c>
      <c r="M6640">
        <v>25</v>
      </c>
      <c r="N6640" s="2">
        <v>32500</v>
      </c>
      <c r="O6640" s="2">
        <v>8125</v>
      </c>
      <c r="P6640" s="2">
        <v>24375</v>
      </c>
      <c r="Q6640" s="2">
        <v>13690.4</v>
      </c>
      <c r="R6640" s="2">
        <v>10684.6</v>
      </c>
      <c r="S6640" t="s">
        <v>53</v>
      </c>
      <c r="T6640" t="s">
        <v>578</v>
      </c>
      <c r="U6640" t="s">
        <v>579</v>
      </c>
      <c r="V6640" t="s">
        <v>39</v>
      </c>
      <c r="W6640" t="s">
        <v>92</v>
      </c>
      <c r="X6640" t="s">
        <v>41</v>
      </c>
      <c r="Y6640" t="s">
        <v>56</v>
      </c>
      <c r="Z6640" t="s">
        <v>43</v>
      </c>
      <c r="AA6640" t="s">
        <v>44</v>
      </c>
      <c r="AB6640" t="s">
        <v>44</v>
      </c>
    </row>
    <row r="6641" spans="1:28" x14ac:dyDescent="0.25">
      <c r="A6641" t="s">
        <v>11442</v>
      </c>
      <c r="B6641" s="1">
        <v>45827</v>
      </c>
      <c r="C6641" t="s">
        <v>7754</v>
      </c>
      <c r="D6641" t="s">
        <v>7755</v>
      </c>
      <c r="E6641">
        <v>40</v>
      </c>
      <c r="F6641" t="s">
        <v>48</v>
      </c>
      <c r="G6641" t="s">
        <v>197</v>
      </c>
      <c r="H6641" t="s">
        <v>198</v>
      </c>
      <c r="I6641" t="s">
        <v>74</v>
      </c>
      <c r="J6641" t="s">
        <v>75</v>
      </c>
      <c r="K6641">
        <v>3</v>
      </c>
      <c r="L6641" s="2">
        <v>2600</v>
      </c>
      <c r="M6641">
        <v>0</v>
      </c>
      <c r="N6641" s="2">
        <v>7800</v>
      </c>
      <c r="O6641" s="2">
        <v>0</v>
      </c>
      <c r="P6641" s="2">
        <v>7800</v>
      </c>
      <c r="Q6641" s="2">
        <v>4610.68</v>
      </c>
      <c r="R6641" s="2">
        <v>3189.32</v>
      </c>
      <c r="S6641" t="s">
        <v>36</v>
      </c>
      <c r="T6641" t="s">
        <v>263</v>
      </c>
      <c r="U6641" t="s">
        <v>91</v>
      </c>
      <c r="V6641" t="s">
        <v>39</v>
      </c>
      <c r="W6641" t="s">
        <v>40</v>
      </c>
      <c r="X6641" t="s">
        <v>97</v>
      </c>
      <c r="Y6641" t="s">
        <v>56</v>
      </c>
      <c r="Z6641" t="s">
        <v>223</v>
      </c>
      <c r="AA6641" t="s">
        <v>44</v>
      </c>
      <c r="AB6641" t="s">
        <v>44</v>
      </c>
    </row>
    <row r="6642" spans="1:28" x14ac:dyDescent="0.25">
      <c r="A6642" t="s">
        <v>11443</v>
      </c>
      <c r="B6642" s="1">
        <v>45827</v>
      </c>
      <c r="C6642" t="s">
        <v>806</v>
      </c>
      <c r="D6642" t="s">
        <v>807</v>
      </c>
      <c r="E6642">
        <v>29</v>
      </c>
      <c r="F6642" t="s">
        <v>48</v>
      </c>
      <c r="G6642" t="s">
        <v>344</v>
      </c>
      <c r="H6642" t="s">
        <v>345</v>
      </c>
      <c r="I6642" t="s">
        <v>34</v>
      </c>
      <c r="J6642" t="s">
        <v>121</v>
      </c>
      <c r="K6642">
        <v>2</v>
      </c>
      <c r="L6642" s="2">
        <v>1600</v>
      </c>
      <c r="M6642">
        <v>25</v>
      </c>
      <c r="N6642" s="2">
        <v>3200</v>
      </c>
      <c r="O6642" s="2">
        <v>800</v>
      </c>
      <c r="P6642" s="2">
        <v>2400</v>
      </c>
      <c r="Q6642" s="2">
        <v>1587.09</v>
      </c>
      <c r="R6642" s="2">
        <v>812.91</v>
      </c>
      <c r="S6642" t="s">
        <v>53</v>
      </c>
      <c r="T6642" t="s">
        <v>76</v>
      </c>
      <c r="U6642" t="s">
        <v>77</v>
      </c>
      <c r="V6642" t="s">
        <v>39</v>
      </c>
      <c r="W6642" t="s">
        <v>92</v>
      </c>
      <c r="X6642" t="s">
        <v>97</v>
      </c>
      <c r="Y6642" t="s">
        <v>56</v>
      </c>
      <c r="Z6642" t="s">
        <v>43</v>
      </c>
      <c r="AA6642" t="s">
        <v>44</v>
      </c>
      <c r="AB6642" t="s">
        <v>44</v>
      </c>
    </row>
    <row r="6643" spans="1:28" x14ac:dyDescent="0.25">
      <c r="A6643" t="s">
        <v>11444</v>
      </c>
      <c r="B6643" s="1">
        <v>45827</v>
      </c>
      <c r="C6643" t="s">
        <v>448</v>
      </c>
      <c r="D6643" t="s">
        <v>449</v>
      </c>
      <c r="E6643">
        <v>32</v>
      </c>
      <c r="F6643" t="s">
        <v>31</v>
      </c>
      <c r="G6643" t="s">
        <v>49</v>
      </c>
      <c r="H6643" t="s">
        <v>50</v>
      </c>
      <c r="I6643" t="s">
        <v>51</v>
      </c>
      <c r="J6643" t="s">
        <v>52</v>
      </c>
      <c r="K6643">
        <v>3</v>
      </c>
      <c r="L6643" s="2">
        <v>500</v>
      </c>
      <c r="M6643">
        <v>15</v>
      </c>
      <c r="N6643" s="2">
        <v>1500</v>
      </c>
      <c r="O6643" s="2">
        <v>225</v>
      </c>
      <c r="P6643" s="2">
        <v>1275</v>
      </c>
      <c r="Q6643" s="2">
        <v>1006.95</v>
      </c>
      <c r="R6643" s="2">
        <v>268.05</v>
      </c>
      <c r="S6643" t="s">
        <v>53</v>
      </c>
      <c r="T6643" t="s">
        <v>76</v>
      </c>
      <c r="U6643" t="s">
        <v>77</v>
      </c>
      <c r="V6643" t="s">
        <v>39</v>
      </c>
      <c r="W6643" t="s">
        <v>137</v>
      </c>
      <c r="X6643" t="s">
        <v>97</v>
      </c>
      <c r="Y6643" t="s">
        <v>56</v>
      </c>
      <c r="Z6643" t="s">
        <v>107</v>
      </c>
      <c r="AA6643" t="s">
        <v>44</v>
      </c>
      <c r="AB6643" t="s">
        <v>44</v>
      </c>
    </row>
    <row r="6644" spans="1:28" x14ac:dyDescent="0.25">
      <c r="A6644" t="s">
        <v>11445</v>
      </c>
      <c r="B6644" s="1">
        <v>45827</v>
      </c>
      <c r="C6644" t="s">
        <v>9245</v>
      </c>
      <c r="D6644" t="s">
        <v>9246</v>
      </c>
      <c r="E6644">
        <v>60</v>
      </c>
      <c r="F6644" t="s">
        <v>48</v>
      </c>
      <c r="G6644" t="s">
        <v>207</v>
      </c>
      <c r="H6644" t="s">
        <v>208</v>
      </c>
      <c r="I6644" t="s">
        <v>34</v>
      </c>
      <c r="J6644" t="s">
        <v>143</v>
      </c>
      <c r="K6644">
        <v>3</v>
      </c>
      <c r="L6644" s="2">
        <v>18000</v>
      </c>
      <c r="M6644">
        <v>10</v>
      </c>
      <c r="N6644" s="2">
        <v>54000</v>
      </c>
      <c r="O6644" s="2">
        <v>5400</v>
      </c>
      <c r="P6644" s="2">
        <v>48600</v>
      </c>
      <c r="Q6644" s="2">
        <v>37277.379999999997</v>
      </c>
      <c r="R6644" s="2">
        <v>11322.62</v>
      </c>
      <c r="S6644" t="s">
        <v>53</v>
      </c>
      <c r="T6644" t="s">
        <v>105</v>
      </c>
      <c r="U6644" t="s">
        <v>106</v>
      </c>
      <c r="V6644" t="s">
        <v>39</v>
      </c>
      <c r="W6644" t="s">
        <v>92</v>
      </c>
      <c r="X6644" t="s">
        <v>41</v>
      </c>
      <c r="Y6644" t="s">
        <v>42</v>
      </c>
      <c r="Z6644" t="s">
        <v>43</v>
      </c>
      <c r="AA6644" t="s">
        <v>44</v>
      </c>
      <c r="AB6644" t="s">
        <v>44</v>
      </c>
    </row>
    <row r="6645" spans="1:28" x14ac:dyDescent="0.25">
      <c r="A6645" t="s">
        <v>11446</v>
      </c>
      <c r="B6645" s="1">
        <v>45827</v>
      </c>
      <c r="C6645" t="s">
        <v>11447</v>
      </c>
      <c r="D6645" t="s">
        <v>11448</v>
      </c>
      <c r="E6645">
        <v>33</v>
      </c>
      <c r="F6645" t="s">
        <v>31</v>
      </c>
      <c r="G6645" t="s">
        <v>227</v>
      </c>
      <c r="H6645" t="s">
        <v>228</v>
      </c>
      <c r="I6645" t="s">
        <v>74</v>
      </c>
      <c r="J6645" t="s">
        <v>75</v>
      </c>
      <c r="K6645">
        <v>1</v>
      </c>
      <c r="L6645" s="2">
        <v>1400</v>
      </c>
      <c r="M6645">
        <v>5</v>
      </c>
      <c r="N6645" s="2">
        <v>1400</v>
      </c>
      <c r="O6645" s="2">
        <v>70</v>
      </c>
      <c r="P6645" s="2">
        <v>1330</v>
      </c>
      <c r="Q6645" s="2">
        <v>992.84</v>
      </c>
      <c r="R6645" s="2">
        <v>337.16</v>
      </c>
      <c r="S6645" t="s">
        <v>53</v>
      </c>
      <c r="T6645" t="s">
        <v>290</v>
      </c>
      <c r="U6645" t="s">
        <v>291</v>
      </c>
      <c r="V6645" t="s">
        <v>39</v>
      </c>
      <c r="W6645" t="s">
        <v>40</v>
      </c>
      <c r="X6645" t="s">
        <v>41</v>
      </c>
      <c r="Y6645" t="s">
        <v>56</v>
      </c>
      <c r="Z6645" t="s">
        <v>43</v>
      </c>
      <c r="AA6645" t="s">
        <v>44</v>
      </c>
      <c r="AB6645" t="s">
        <v>44</v>
      </c>
    </row>
    <row r="6646" spans="1:28" x14ac:dyDescent="0.25">
      <c r="A6646" t="s">
        <v>11449</v>
      </c>
      <c r="B6646" s="1">
        <v>45827</v>
      </c>
      <c r="C6646" t="s">
        <v>4742</v>
      </c>
      <c r="D6646" t="s">
        <v>4743</v>
      </c>
      <c r="E6646">
        <v>58</v>
      </c>
      <c r="F6646" t="s">
        <v>31</v>
      </c>
      <c r="G6646" t="s">
        <v>49</v>
      </c>
      <c r="H6646" t="s">
        <v>50</v>
      </c>
      <c r="I6646" t="s">
        <v>51</v>
      </c>
      <c r="J6646" t="s">
        <v>52</v>
      </c>
      <c r="K6646">
        <v>4</v>
      </c>
      <c r="L6646" s="2">
        <v>500</v>
      </c>
      <c r="M6646">
        <v>15</v>
      </c>
      <c r="N6646" s="2">
        <v>2000</v>
      </c>
      <c r="O6646" s="2">
        <v>300</v>
      </c>
      <c r="P6646" s="2">
        <v>1700</v>
      </c>
      <c r="Q6646" s="2">
        <v>1119.3800000000001</v>
      </c>
      <c r="R6646" s="2">
        <v>580.62</v>
      </c>
      <c r="S6646" t="s">
        <v>53</v>
      </c>
      <c r="T6646" t="s">
        <v>65</v>
      </c>
      <c r="U6646" t="s">
        <v>65</v>
      </c>
      <c r="V6646" t="s">
        <v>39</v>
      </c>
      <c r="W6646" t="s">
        <v>124</v>
      </c>
      <c r="X6646" t="s">
        <v>41</v>
      </c>
      <c r="Y6646" t="s">
        <v>56</v>
      </c>
      <c r="Z6646" t="s">
        <v>43</v>
      </c>
      <c r="AA6646" t="s">
        <v>44</v>
      </c>
      <c r="AB6646" t="s">
        <v>44</v>
      </c>
    </row>
    <row r="6647" spans="1:28" x14ac:dyDescent="0.25">
      <c r="A6647" t="s">
        <v>11450</v>
      </c>
      <c r="B6647" s="1">
        <v>45828</v>
      </c>
      <c r="C6647" t="s">
        <v>2910</v>
      </c>
      <c r="D6647" t="s">
        <v>2911</v>
      </c>
      <c r="E6647">
        <v>26</v>
      </c>
      <c r="F6647" t="s">
        <v>48</v>
      </c>
      <c r="G6647" t="s">
        <v>134</v>
      </c>
      <c r="H6647" t="s">
        <v>135</v>
      </c>
      <c r="I6647" t="s">
        <v>62</v>
      </c>
      <c r="J6647" t="s">
        <v>130</v>
      </c>
      <c r="K6647">
        <v>4</v>
      </c>
      <c r="L6647" s="2">
        <v>8500</v>
      </c>
      <c r="M6647">
        <v>15</v>
      </c>
      <c r="N6647" s="2">
        <v>34000</v>
      </c>
      <c r="O6647" s="2">
        <v>5100</v>
      </c>
      <c r="P6647" s="2">
        <v>28900</v>
      </c>
      <c r="Q6647" s="2">
        <v>19571.75</v>
      </c>
      <c r="R6647" s="2">
        <v>9328.25</v>
      </c>
      <c r="S6647" t="s">
        <v>64</v>
      </c>
      <c r="T6647" t="s">
        <v>136</v>
      </c>
      <c r="U6647" t="s">
        <v>38</v>
      </c>
      <c r="V6647" t="s">
        <v>39</v>
      </c>
      <c r="W6647" t="s">
        <v>83</v>
      </c>
      <c r="X6647" t="s">
        <v>97</v>
      </c>
      <c r="Y6647" t="s">
        <v>56</v>
      </c>
      <c r="Z6647" t="s">
        <v>43</v>
      </c>
      <c r="AA6647" t="s">
        <v>44</v>
      </c>
      <c r="AB6647" t="s">
        <v>44</v>
      </c>
    </row>
    <row r="6648" spans="1:28" x14ac:dyDescent="0.25">
      <c r="A6648" t="s">
        <v>11451</v>
      </c>
      <c r="B6648" s="1">
        <v>45828</v>
      </c>
      <c r="C6648" t="s">
        <v>1574</v>
      </c>
      <c r="D6648" t="s">
        <v>1575</v>
      </c>
      <c r="E6648">
        <v>22</v>
      </c>
      <c r="F6648" t="s">
        <v>48</v>
      </c>
      <c r="G6648" t="s">
        <v>112</v>
      </c>
      <c r="H6648" t="s">
        <v>113</v>
      </c>
      <c r="I6648" t="s">
        <v>103</v>
      </c>
      <c r="J6648" t="s">
        <v>104</v>
      </c>
      <c r="K6648">
        <v>1</v>
      </c>
      <c r="L6648" s="2">
        <v>650</v>
      </c>
      <c r="M6648">
        <v>25</v>
      </c>
      <c r="N6648" s="2">
        <v>650</v>
      </c>
      <c r="O6648" s="2">
        <v>162.5</v>
      </c>
      <c r="P6648" s="2">
        <v>487.5</v>
      </c>
      <c r="Q6648" s="2">
        <v>272.49</v>
      </c>
      <c r="R6648" s="2">
        <v>215.01</v>
      </c>
      <c r="S6648" t="s">
        <v>53</v>
      </c>
      <c r="T6648" t="s">
        <v>178</v>
      </c>
      <c r="U6648" t="s">
        <v>154</v>
      </c>
      <c r="V6648" t="s">
        <v>39</v>
      </c>
      <c r="W6648" t="s">
        <v>92</v>
      </c>
      <c r="X6648" t="s">
        <v>41</v>
      </c>
      <c r="Y6648" t="s">
        <v>56</v>
      </c>
      <c r="Z6648" t="s">
        <v>43</v>
      </c>
      <c r="AA6648" t="s">
        <v>44</v>
      </c>
      <c r="AB6648" t="s">
        <v>44</v>
      </c>
    </row>
    <row r="6649" spans="1:28" x14ac:dyDescent="0.25">
      <c r="A6649" t="s">
        <v>11452</v>
      </c>
      <c r="B6649" s="1">
        <v>45828</v>
      </c>
      <c r="C6649" t="s">
        <v>3424</v>
      </c>
      <c r="D6649" t="s">
        <v>3425</v>
      </c>
      <c r="E6649">
        <v>31</v>
      </c>
      <c r="F6649" t="s">
        <v>111</v>
      </c>
      <c r="G6649" t="s">
        <v>112</v>
      </c>
      <c r="H6649" t="s">
        <v>113</v>
      </c>
      <c r="I6649" t="s">
        <v>103</v>
      </c>
      <c r="J6649" t="s">
        <v>104</v>
      </c>
      <c r="K6649">
        <v>2</v>
      </c>
      <c r="L6649" s="2">
        <v>650</v>
      </c>
      <c r="M6649">
        <v>15</v>
      </c>
      <c r="N6649" s="2">
        <v>1300</v>
      </c>
      <c r="O6649" s="2">
        <v>195</v>
      </c>
      <c r="P6649" s="2">
        <v>1105</v>
      </c>
      <c r="Q6649" s="2">
        <v>712.83</v>
      </c>
      <c r="R6649" s="2">
        <v>392.17</v>
      </c>
      <c r="S6649" t="s">
        <v>53</v>
      </c>
      <c r="T6649" t="s">
        <v>105</v>
      </c>
      <c r="U6649" t="s">
        <v>106</v>
      </c>
      <c r="V6649" t="s">
        <v>39</v>
      </c>
      <c r="W6649" t="s">
        <v>124</v>
      </c>
      <c r="X6649" t="s">
        <v>67</v>
      </c>
      <c r="Y6649" t="s">
        <v>56</v>
      </c>
      <c r="Z6649" t="s">
        <v>43</v>
      </c>
      <c r="AA6649" t="s">
        <v>44</v>
      </c>
      <c r="AB6649" t="s">
        <v>44</v>
      </c>
    </row>
    <row r="6650" spans="1:28" x14ac:dyDescent="0.25">
      <c r="A6650" t="s">
        <v>11453</v>
      </c>
      <c r="B6650" s="1">
        <v>45828</v>
      </c>
      <c r="C6650" t="s">
        <v>591</v>
      </c>
      <c r="D6650" t="s">
        <v>592</v>
      </c>
      <c r="E6650">
        <v>30</v>
      </c>
      <c r="F6650" t="s">
        <v>48</v>
      </c>
      <c r="G6650" t="s">
        <v>207</v>
      </c>
      <c r="H6650" t="s">
        <v>208</v>
      </c>
      <c r="I6650" t="s">
        <v>34</v>
      </c>
      <c r="J6650" t="s">
        <v>143</v>
      </c>
      <c r="K6650">
        <v>1</v>
      </c>
      <c r="L6650" s="2">
        <v>18000</v>
      </c>
      <c r="M6650">
        <v>0</v>
      </c>
      <c r="N6650" s="2">
        <v>18000</v>
      </c>
      <c r="O6650" s="2">
        <v>0</v>
      </c>
      <c r="P6650" s="2">
        <v>18000</v>
      </c>
      <c r="Q6650" s="2">
        <v>14158.29</v>
      </c>
      <c r="R6650" s="2">
        <v>3841.71</v>
      </c>
      <c r="S6650" t="s">
        <v>53</v>
      </c>
      <c r="T6650" t="s">
        <v>263</v>
      </c>
      <c r="U6650" t="s">
        <v>91</v>
      </c>
      <c r="V6650" t="s">
        <v>39</v>
      </c>
      <c r="W6650" t="s">
        <v>66</v>
      </c>
      <c r="X6650" t="s">
        <v>41</v>
      </c>
      <c r="Y6650" t="s">
        <v>56</v>
      </c>
      <c r="Z6650" t="s">
        <v>107</v>
      </c>
      <c r="AA6650" t="s">
        <v>44</v>
      </c>
      <c r="AB6650" t="s">
        <v>44</v>
      </c>
    </row>
    <row r="6651" spans="1:28" x14ac:dyDescent="0.25">
      <c r="A6651" t="s">
        <v>11454</v>
      </c>
      <c r="B6651" s="1">
        <v>45828</v>
      </c>
      <c r="C6651" t="s">
        <v>4520</v>
      </c>
      <c r="D6651" t="s">
        <v>4521</v>
      </c>
      <c r="E6651">
        <v>24</v>
      </c>
      <c r="F6651" t="s">
        <v>48</v>
      </c>
      <c r="G6651" t="s">
        <v>128</v>
      </c>
      <c r="H6651" t="s">
        <v>129</v>
      </c>
      <c r="I6651" t="s">
        <v>74</v>
      </c>
      <c r="J6651" t="s">
        <v>130</v>
      </c>
      <c r="K6651">
        <v>2</v>
      </c>
      <c r="L6651" s="2">
        <v>1700</v>
      </c>
      <c r="M6651">
        <v>20</v>
      </c>
      <c r="N6651" s="2">
        <v>3400</v>
      </c>
      <c r="O6651" s="2">
        <v>680</v>
      </c>
      <c r="P6651" s="2">
        <v>2720</v>
      </c>
      <c r="Q6651" s="2">
        <v>1550.93</v>
      </c>
      <c r="R6651" s="2">
        <v>1169.07</v>
      </c>
      <c r="S6651" t="s">
        <v>36</v>
      </c>
      <c r="T6651" t="s">
        <v>290</v>
      </c>
      <c r="U6651" t="s">
        <v>291</v>
      </c>
      <c r="V6651" t="s">
        <v>39</v>
      </c>
      <c r="W6651" t="s">
        <v>40</v>
      </c>
      <c r="X6651" t="s">
        <v>97</v>
      </c>
      <c r="Y6651" t="s">
        <v>56</v>
      </c>
      <c r="Z6651" t="s">
        <v>508</v>
      </c>
      <c r="AA6651" t="s">
        <v>44</v>
      </c>
      <c r="AB6651" t="s">
        <v>44</v>
      </c>
    </row>
    <row r="6652" spans="1:28" x14ac:dyDescent="0.25">
      <c r="A6652" t="s">
        <v>11455</v>
      </c>
      <c r="B6652" s="1">
        <v>45828</v>
      </c>
      <c r="C6652" t="s">
        <v>6178</v>
      </c>
      <c r="D6652" t="s">
        <v>6179</v>
      </c>
      <c r="E6652">
        <v>47</v>
      </c>
      <c r="F6652" t="s">
        <v>48</v>
      </c>
      <c r="G6652" t="s">
        <v>280</v>
      </c>
      <c r="H6652" t="s">
        <v>281</v>
      </c>
      <c r="I6652" t="s">
        <v>62</v>
      </c>
      <c r="J6652" t="s">
        <v>190</v>
      </c>
      <c r="K6652">
        <v>2</v>
      </c>
      <c r="L6652" s="2">
        <v>700</v>
      </c>
      <c r="M6652">
        <v>10</v>
      </c>
      <c r="N6652" s="2">
        <v>1400</v>
      </c>
      <c r="O6652" s="2">
        <v>140</v>
      </c>
      <c r="P6652" s="2">
        <v>1260</v>
      </c>
      <c r="Q6652" s="2">
        <v>756.96</v>
      </c>
      <c r="R6652" s="2">
        <v>503.04</v>
      </c>
      <c r="S6652" t="s">
        <v>53</v>
      </c>
      <c r="T6652" t="s">
        <v>407</v>
      </c>
      <c r="U6652" t="s">
        <v>408</v>
      </c>
      <c r="V6652" t="s">
        <v>39</v>
      </c>
      <c r="W6652" t="s">
        <v>66</v>
      </c>
      <c r="X6652" t="s">
        <v>67</v>
      </c>
      <c r="Y6652" t="s">
        <v>56</v>
      </c>
      <c r="Z6652" t="s">
        <v>43</v>
      </c>
      <c r="AA6652" t="s">
        <v>44</v>
      </c>
      <c r="AB6652" t="s">
        <v>44</v>
      </c>
    </row>
    <row r="6653" spans="1:28" x14ac:dyDescent="0.25">
      <c r="A6653" t="s">
        <v>11456</v>
      </c>
      <c r="B6653" s="1">
        <v>45828</v>
      </c>
      <c r="C6653" t="s">
        <v>4907</v>
      </c>
      <c r="D6653" t="s">
        <v>4908</v>
      </c>
      <c r="E6653">
        <v>20</v>
      </c>
      <c r="F6653" t="s">
        <v>48</v>
      </c>
      <c r="G6653" t="s">
        <v>112</v>
      </c>
      <c r="H6653" t="s">
        <v>113</v>
      </c>
      <c r="I6653" t="s">
        <v>103</v>
      </c>
      <c r="J6653" t="s">
        <v>104</v>
      </c>
      <c r="K6653">
        <v>3</v>
      </c>
      <c r="L6653" s="2">
        <v>650</v>
      </c>
      <c r="M6653">
        <v>15</v>
      </c>
      <c r="N6653" s="2">
        <v>1950</v>
      </c>
      <c r="O6653" s="2">
        <v>292.5</v>
      </c>
      <c r="P6653" s="2">
        <v>1657.5</v>
      </c>
      <c r="Q6653" s="2">
        <v>1039.7</v>
      </c>
      <c r="R6653" s="2">
        <v>617.79999999999995</v>
      </c>
      <c r="S6653" t="s">
        <v>53</v>
      </c>
      <c r="T6653" t="s">
        <v>578</v>
      </c>
      <c r="U6653" t="s">
        <v>579</v>
      </c>
      <c r="V6653" t="s">
        <v>39</v>
      </c>
      <c r="W6653" t="s">
        <v>83</v>
      </c>
      <c r="X6653" t="s">
        <v>67</v>
      </c>
      <c r="Y6653" t="s">
        <v>42</v>
      </c>
      <c r="Z6653" t="s">
        <v>107</v>
      </c>
      <c r="AA6653" t="s">
        <v>44</v>
      </c>
      <c r="AB6653" t="s">
        <v>44</v>
      </c>
    </row>
    <row r="6654" spans="1:28" x14ac:dyDescent="0.25">
      <c r="A6654" t="s">
        <v>11457</v>
      </c>
      <c r="B6654" s="1">
        <v>45828</v>
      </c>
      <c r="C6654" t="s">
        <v>10512</v>
      </c>
      <c r="D6654" t="s">
        <v>10513</v>
      </c>
      <c r="E6654">
        <v>28</v>
      </c>
      <c r="F6654" t="s">
        <v>31</v>
      </c>
      <c r="G6654" t="s">
        <v>561</v>
      </c>
      <c r="H6654" t="s">
        <v>562</v>
      </c>
      <c r="I6654" t="s">
        <v>34</v>
      </c>
      <c r="J6654" t="s">
        <v>143</v>
      </c>
      <c r="K6654">
        <v>2</v>
      </c>
      <c r="L6654" s="2">
        <v>900</v>
      </c>
      <c r="M6654">
        <v>15</v>
      </c>
      <c r="N6654" s="2">
        <v>1800</v>
      </c>
      <c r="O6654" s="2">
        <v>270</v>
      </c>
      <c r="P6654" s="2">
        <v>1530</v>
      </c>
      <c r="Q6654" s="2">
        <v>925.09</v>
      </c>
      <c r="R6654" s="2">
        <v>604.91</v>
      </c>
      <c r="S6654" t="s">
        <v>64</v>
      </c>
      <c r="T6654" t="s">
        <v>54</v>
      </c>
      <c r="U6654" t="s">
        <v>55</v>
      </c>
      <c r="V6654" t="s">
        <v>39</v>
      </c>
      <c r="W6654" t="s">
        <v>40</v>
      </c>
      <c r="X6654" t="s">
        <v>67</v>
      </c>
      <c r="Y6654" t="s">
        <v>42</v>
      </c>
      <c r="Z6654" t="s">
        <v>43</v>
      </c>
      <c r="AA6654" t="s">
        <v>44</v>
      </c>
      <c r="AB6654" t="s">
        <v>44</v>
      </c>
    </row>
    <row r="6655" spans="1:28" x14ac:dyDescent="0.25">
      <c r="A6655" t="s">
        <v>11458</v>
      </c>
      <c r="B6655" s="1">
        <v>45828</v>
      </c>
      <c r="C6655" t="s">
        <v>9510</v>
      </c>
      <c r="D6655" t="s">
        <v>9511</v>
      </c>
      <c r="E6655">
        <v>42</v>
      </c>
      <c r="F6655" t="s">
        <v>48</v>
      </c>
      <c r="G6655" t="s">
        <v>101</v>
      </c>
      <c r="H6655" t="s">
        <v>102</v>
      </c>
      <c r="I6655" t="s">
        <v>103</v>
      </c>
      <c r="J6655" t="s">
        <v>104</v>
      </c>
      <c r="K6655">
        <v>1</v>
      </c>
      <c r="L6655" s="2">
        <v>1800</v>
      </c>
      <c r="M6655">
        <v>20</v>
      </c>
      <c r="N6655" s="2">
        <v>1800</v>
      </c>
      <c r="O6655" s="2">
        <v>360</v>
      </c>
      <c r="P6655" s="2">
        <v>1440</v>
      </c>
      <c r="Q6655" s="2">
        <v>824.24</v>
      </c>
      <c r="R6655" s="2">
        <v>615.76</v>
      </c>
      <c r="S6655" t="s">
        <v>53</v>
      </c>
      <c r="T6655" t="s">
        <v>290</v>
      </c>
      <c r="U6655" t="s">
        <v>291</v>
      </c>
      <c r="V6655" t="s">
        <v>39</v>
      </c>
      <c r="W6655" t="s">
        <v>92</v>
      </c>
      <c r="X6655" t="s">
        <v>97</v>
      </c>
      <c r="Y6655" t="s">
        <v>56</v>
      </c>
      <c r="Z6655" t="s">
        <v>223</v>
      </c>
      <c r="AA6655" t="s">
        <v>44</v>
      </c>
      <c r="AB6655" t="s">
        <v>68</v>
      </c>
    </row>
    <row r="6656" spans="1:28" x14ac:dyDescent="0.25">
      <c r="A6656" t="s">
        <v>11459</v>
      </c>
      <c r="B6656" s="1">
        <v>45828</v>
      </c>
      <c r="C6656" t="s">
        <v>1665</v>
      </c>
      <c r="D6656" t="s">
        <v>1666</v>
      </c>
      <c r="E6656">
        <v>47</v>
      </c>
      <c r="F6656" t="s">
        <v>48</v>
      </c>
      <c r="G6656" t="s">
        <v>148</v>
      </c>
      <c r="H6656" t="s">
        <v>149</v>
      </c>
      <c r="I6656" t="s">
        <v>74</v>
      </c>
      <c r="J6656" t="s">
        <v>130</v>
      </c>
      <c r="K6656">
        <v>1</v>
      </c>
      <c r="L6656" s="2">
        <v>3500</v>
      </c>
      <c r="M6656">
        <v>0</v>
      </c>
      <c r="N6656" s="2">
        <v>3500</v>
      </c>
      <c r="O6656" s="2">
        <v>0</v>
      </c>
      <c r="P6656" s="2">
        <v>3500</v>
      </c>
      <c r="Q6656" s="2">
        <v>2732.65</v>
      </c>
      <c r="R6656" s="2">
        <v>767.35</v>
      </c>
      <c r="S6656" t="s">
        <v>53</v>
      </c>
      <c r="T6656" t="s">
        <v>398</v>
      </c>
      <c r="U6656" t="s">
        <v>399</v>
      </c>
      <c r="V6656" t="s">
        <v>39</v>
      </c>
      <c r="W6656" t="s">
        <v>66</v>
      </c>
      <c r="X6656" t="s">
        <v>97</v>
      </c>
      <c r="Y6656" t="s">
        <v>42</v>
      </c>
      <c r="Z6656" t="s">
        <v>43</v>
      </c>
      <c r="AA6656" t="s">
        <v>44</v>
      </c>
      <c r="AB6656" t="s">
        <v>44</v>
      </c>
    </row>
    <row r="6657" spans="1:28" x14ac:dyDescent="0.25">
      <c r="A6657" t="s">
        <v>11460</v>
      </c>
      <c r="B6657" s="1">
        <v>45828</v>
      </c>
      <c r="C6657" t="s">
        <v>8156</v>
      </c>
      <c r="D6657" t="s">
        <v>8157</v>
      </c>
      <c r="E6657">
        <v>42</v>
      </c>
      <c r="F6657" t="s">
        <v>48</v>
      </c>
      <c r="G6657" t="s">
        <v>202</v>
      </c>
      <c r="H6657" t="s">
        <v>203</v>
      </c>
      <c r="I6657" t="s">
        <v>103</v>
      </c>
      <c r="J6657" t="s">
        <v>104</v>
      </c>
      <c r="K6657">
        <v>2</v>
      </c>
      <c r="L6657" s="2">
        <v>550</v>
      </c>
      <c r="M6657">
        <v>5</v>
      </c>
      <c r="N6657" s="2">
        <v>1100</v>
      </c>
      <c r="O6657" s="2">
        <v>55</v>
      </c>
      <c r="P6657" s="2">
        <v>1045</v>
      </c>
      <c r="Q6657" s="2">
        <v>794.81</v>
      </c>
      <c r="R6657" s="2">
        <v>250.19</v>
      </c>
      <c r="S6657" t="s">
        <v>36</v>
      </c>
      <c r="T6657" t="s">
        <v>54</v>
      </c>
      <c r="U6657" t="s">
        <v>55</v>
      </c>
      <c r="V6657" t="s">
        <v>39</v>
      </c>
      <c r="W6657" t="s">
        <v>124</v>
      </c>
      <c r="X6657" t="s">
        <v>67</v>
      </c>
      <c r="Y6657" t="s">
        <v>56</v>
      </c>
      <c r="Z6657" t="s">
        <v>43</v>
      </c>
      <c r="AA6657" t="s">
        <v>44</v>
      </c>
      <c r="AB6657" t="s">
        <v>44</v>
      </c>
    </row>
    <row r="6658" spans="1:28" x14ac:dyDescent="0.25">
      <c r="A6658" t="s">
        <v>11461</v>
      </c>
      <c r="B6658" s="1">
        <v>45828</v>
      </c>
      <c r="C6658" t="s">
        <v>6318</v>
      </c>
      <c r="D6658" t="s">
        <v>6319</v>
      </c>
      <c r="E6658">
        <v>25</v>
      </c>
      <c r="F6658" t="s">
        <v>48</v>
      </c>
      <c r="G6658" t="s">
        <v>188</v>
      </c>
      <c r="H6658" t="s">
        <v>189</v>
      </c>
      <c r="I6658" t="s">
        <v>34</v>
      </c>
      <c r="J6658" t="s">
        <v>190</v>
      </c>
      <c r="K6658">
        <v>2</v>
      </c>
      <c r="L6658" s="2">
        <v>1800</v>
      </c>
      <c r="M6658">
        <v>5</v>
      </c>
      <c r="N6658" s="2">
        <v>3600</v>
      </c>
      <c r="O6658" s="2">
        <v>180</v>
      </c>
      <c r="P6658" s="2">
        <v>3420</v>
      </c>
      <c r="Q6658" s="2">
        <v>2042.46</v>
      </c>
      <c r="R6658" s="2">
        <v>1377.54</v>
      </c>
      <c r="S6658" t="s">
        <v>53</v>
      </c>
      <c r="T6658" t="s">
        <v>90</v>
      </c>
      <c r="U6658" t="s">
        <v>91</v>
      </c>
      <c r="V6658" t="s">
        <v>39</v>
      </c>
      <c r="W6658" t="s">
        <v>66</v>
      </c>
      <c r="X6658" t="s">
        <v>41</v>
      </c>
      <c r="Y6658" t="s">
        <v>42</v>
      </c>
      <c r="Z6658" t="s">
        <v>43</v>
      </c>
      <c r="AA6658" t="s">
        <v>44</v>
      </c>
      <c r="AB6658" t="s">
        <v>44</v>
      </c>
    </row>
    <row r="6659" spans="1:28" x14ac:dyDescent="0.25">
      <c r="A6659" t="s">
        <v>11462</v>
      </c>
      <c r="B6659" s="1">
        <v>45828</v>
      </c>
      <c r="C6659" t="s">
        <v>5125</v>
      </c>
      <c r="D6659" t="s">
        <v>5126</v>
      </c>
      <c r="E6659">
        <v>43</v>
      </c>
      <c r="F6659" t="s">
        <v>48</v>
      </c>
      <c r="G6659" t="s">
        <v>285</v>
      </c>
      <c r="H6659" t="s">
        <v>286</v>
      </c>
      <c r="I6659" t="s">
        <v>34</v>
      </c>
      <c r="J6659" t="s">
        <v>121</v>
      </c>
      <c r="K6659">
        <v>1</v>
      </c>
      <c r="L6659" s="2">
        <v>3200</v>
      </c>
      <c r="M6659">
        <v>10</v>
      </c>
      <c r="N6659" s="2">
        <v>3200</v>
      </c>
      <c r="O6659" s="2">
        <v>320</v>
      </c>
      <c r="P6659" s="2">
        <v>2880</v>
      </c>
      <c r="Q6659" s="2">
        <v>1757.58</v>
      </c>
      <c r="R6659" s="2">
        <v>1122.42</v>
      </c>
      <c r="S6659" t="s">
        <v>53</v>
      </c>
      <c r="T6659" t="s">
        <v>578</v>
      </c>
      <c r="U6659" t="s">
        <v>579</v>
      </c>
      <c r="V6659" t="s">
        <v>39</v>
      </c>
      <c r="W6659" t="s">
        <v>83</v>
      </c>
      <c r="X6659" t="s">
        <v>67</v>
      </c>
      <c r="Y6659" t="s">
        <v>42</v>
      </c>
      <c r="Z6659" t="s">
        <v>43</v>
      </c>
      <c r="AA6659" t="s">
        <v>44</v>
      </c>
      <c r="AB6659" t="s">
        <v>44</v>
      </c>
    </row>
    <row r="6660" spans="1:28" x14ac:dyDescent="0.25">
      <c r="A6660" t="s">
        <v>11463</v>
      </c>
      <c r="B6660" s="1">
        <v>45828</v>
      </c>
      <c r="C6660" t="s">
        <v>10225</v>
      </c>
      <c r="D6660" t="s">
        <v>10226</v>
      </c>
      <c r="E6660">
        <v>23</v>
      </c>
      <c r="F6660" t="s">
        <v>48</v>
      </c>
      <c r="G6660" t="s">
        <v>60</v>
      </c>
      <c r="H6660" t="s">
        <v>61</v>
      </c>
      <c r="I6660" t="s">
        <v>62</v>
      </c>
      <c r="J6660" t="s">
        <v>63</v>
      </c>
      <c r="K6660">
        <v>1</v>
      </c>
      <c r="L6660" s="2">
        <v>3500</v>
      </c>
      <c r="M6660">
        <v>15</v>
      </c>
      <c r="N6660" s="2">
        <v>3500</v>
      </c>
      <c r="O6660" s="2">
        <v>525</v>
      </c>
      <c r="P6660" s="2">
        <v>2975</v>
      </c>
      <c r="Q6660" s="2">
        <v>1965.51</v>
      </c>
      <c r="R6660" s="2">
        <v>1009.49</v>
      </c>
      <c r="S6660" t="s">
        <v>36</v>
      </c>
      <c r="T6660" t="s">
        <v>37</v>
      </c>
      <c r="U6660" t="s">
        <v>38</v>
      </c>
      <c r="V6660" t="s">
        <v>39</v>
      </c>
      <c r="W6660" t="s">
        <v>40</v>
      </c>
      <c r="X6660" t="s">
        <v>97</v>
      </c>
      <c r="Y6660" t="s">
        <v>56</v>
      </c>
      <c r="Z6660" t="s">
        <v>43</v>
      </c>
      <c r="AA6660" t="s">
        <v>44</v>
      </c>
      <c r="AB6660" t="s">
        <v>44</v>
      </c>
    </row>
    <row r="6661" spans="1:28" x14ac:dyDescent="0.25">
      <c r="A6661" t="s">
        <v>11464</v>
      </c>
      <c r="B6661" s="1">
        <v>45828</v>
      </c>
      <c r="C6661" t="s">
        <v>11465</v>
      </c>
      <c r="D6661" t="s">
        <v>11466</v>
      </c>
      <c r="E6661">
        <v>55</v>
      </c>
      <c r="F6661" t="s">
        <v>48</v>
      </c>
      <c r="G6661" t="s">
        <v>238</v>
      </c>
      <c r="H6661" t="s">
        <v>239</v>
      </c>
      <c r="I6661" t="s">
        <v>62</v>
      </c>
      <c r="J6661" t="s">
        <v>63</v>
      </c>
      <c r="K6661">
        <v>2</v>
      </c>
      <c r="L6661" s="2">
        <v>6500</v>
      </c>
      <c r="M6661">
        <v>15</v>
      </c>
      <c r="N6661" s="2">
        <v>13000</v>
      </c>
      <c r="O6661" s="2">
        <v>1950</v>
      </c>
      <c r="P6661" s="2">
        <v>11050</v>
      </c>
      <c r="Q6661" s="2">
        <v>8400.65</v>
      </c>
      <c r="R6661" s="2">
        <v>2649.35</v>
      </c>
      <c r="S6661" t="s">
        <v>53</v>
      </c>
      <c r="T6661" t="s">
        <v>290</v>
      </c>
      <c r="U6661" t="s">
        <v>291</v>
      </c>
      <c r="V6661" t="s">
        <v>39</v>
      </c>
      <c r="W6661" t="s">
        <v>92</v>
      </c>
      <c r="X6661" t="s">
        <v>97</v>
      </c>
      <c r="Y6661" t="s">
        <v>42</v>
      </c>
      <c r="Z6661" t="s">
        <v>43</v>
      </c>
      <c r="AA6661" t="s">
        <v>44</v>
      </c>
      <c r="AB6661" t="s">
        <v>44</v>
      </c>
    </row>
    <row r="6662" spans="1:28" x14ac:dyDescent="0.25">
      <c r="A6662" t="s">
        <v>11467</v>
      </c>
      <c r="B6662" s="1">
        <v>45829</v>
      </c>
      <c r="C6662" t="s">
        <v>4887</v>
      </c>
      <c r="D6662" t="s">
        <v>4888</v>
      </c>
      <c r="E6662">
        <v>23</v>
      </c>
      <c r="F6662" t="s">
        <v>48</v>
      </c>
      <c r="G6662" t="s">
        <v>88</v>
      </c>
      <c r="H6662" t="s">
        <v>89</v>
      </c>
      <c r="I6662" t="s">
        <v>62</v>
      </c>
      <c r="J6662" t="s">
        <v>63</v>
      </c>
      <c r="K6662">
        <v>4</v>
      </c>
      <c r="L6662" s="2">
        <v>4200</v>
      </c>
      <c r="M6662">
        <v>15</v>
      </c>
      <c r="N6662" s="2">
        <v>16800</v>
      </c>
      <c r="O6662" s="2">
        <v>2520</v>
      </c>
      <c r="P6662" s="2">
        <v>14280</v>
      </c>
      <c r="Q6662" s="2">
        <v>10789.59</v>
      </c>
      <c r="R6662" s="2">
        <v>3490.41</v>
      </c>
      <c r="S6662" t="s">
        <v>64</v>
      </c>
      <c r="T6662" t="s">
        <v>398</v>
      </c>
      <c r="U6662" t="s">
        <v>399</v>
      </c>
      <c r="V6662" t="s">
        <v>39</v>
      </c>
      <c r="W6662" t="s">
        <v>137</v>
      </c>
      <c r="X6662" t="s">
        <v>41</v>
      </c>
      <c r="Y6662" t="s">
        <v>56</v>
      </c>
      <c r="Z6662" t="s">
        <v>43</v>
      </c>
      <c r="AA6662" t="s">
        <v>44</v>
      </c>
      <c r="AB6662" t="s">
        <v>44</v>
      </c>
    </row>
    <row r="6663" spans="1:28" x14ac:dyDescent="0.25">
      <c r="A6663" t="s">
        <v>11468</v>
      </c>
      <c r="B6663" s="1">
        <v>45829</v>
      </c>
      <c r="C6663" t="s">
        <v>764</v>
      </c>
      <c r="D6663" t="s">
        <v>765</v>
      </c>
      <c r="E6663">
        <v>51</v>
      </c>
      <c r="F6663" t="s">
        <v>48</v>
      </c>
      <c r="G6663" t="s">
        <v>88</v>
      </c>
      <c r="H6663" t="s">
        <v>89</v>
      </c>
      <c r="I6663" t="s">
        <v>62</v>
      </c>
      <c r="J6663" t="s">
        <v>63</v>
      </c>
      <c r="K6663">
        <v>1</v>
      </c>
      <c r="L6663" s="2">
        <v>4200</v>
      </c>
      <c r="M6663">
        <v>30</v>
      </c>
      <c r="N6663" s="2">
        <v>4200</v>
      </c>
      <c r="O6663" s="2">
        <v>1260</v>
      </c>
      <c r="P6663" s="2">
        <v>2940</v>
      </c>
      <c r="Q6663" s="2">
        <v>2345.37</v>
      </c>
      <c r="R6663" s="2">
        <v>594.63</v>
      </c>
      <c r="S6663" t="s">
        <v>36</v>
      </c>
      <c r="T6663" t="s">
        <v>136</v>
      </c>
      <c r="U6663" t="s">
        <v>38</v>
      </c>
      <c r="V6663" t="s">
        <v>39</v>
      </c>
      <c r="W6663" t="s">
        <v>83</v>
      </c>
      <c r="X6663" t="s">
        <v>97</v>
      </c>
      <c r="Y6663" t="s">
        <v>56</v>
      </c>
      <c r="Z6663" t="s">
        <v>43</v>
      </c>
      <c r="AA6663" t="s">
        <v>44</v>
      </c>
      <c r="AB6663" t="s">
        <v>44</v>
      </c>
    </row>
    <row r="6664" spans="1:28" x14ac:dyDescent="0.25">
      <c r="A6664" t="s">
        <v>11469</v>
      </c>
      <c r="B6664" s="1">
        <v>45829</v>
      </c>
      <c r="C6664" t="s">
        <v>11470</v>
      </c>
      <c r="D6664" t="s">
        <v>11471</v>
      </c>
      <c r="E6664">
        <v>50</v>
      </c>
      <c r="F6664" t="s">
        <v>31</v>
      </c>
      <c r="G6664" t="s">
        <v>60</v>
      </c>
      <c r="H6664" t="s">
        <v>61</v>
      </c>
      <c r="I6664" t="s">
        <v>62</v>
      </c>
      <c r="J6664" t="s">
        <v>63</v>
      </c>
      <c r="K6664">
        <v>1</v>
      </c>
      <c r="L6664" s="2">
        <v>3500</v>
      </c>
      <c r="M6664">
        <v>0</v>
      </c>
      <c r="N6664" s="2">
        <v>3500</v>
      </c>
      <c r="O6664" s="2">
        <v>0</v>
      </c>
      <c r="P6664" s="2">
        <v>3500</v>
      </c>
      <c r="Q6664" s="2">
        <v>2553.4299999999998</v>
      </c>
      <c r="R6664" s="2">
        <v>946.57</v>
      </c>
      <c r="S6664" t="s">
        <v>53</v>
      </c>
      <c r="T6664" t="s">
        <v>178</v>
      </c>
      <c r="U6664" t="s">
        <v>154</v>
      </c>
      <c r="V6664" t="s">
        <v>39</v>
      </c>
      <c r="W6664" t="s">
        <v>92</v>
      </c>
      <c r="X6664" t="s">
        <v>41</v>
      </c>
      <c r="Y6664" t="s">
        <v>56</v>
      </c>
      <c r="Z6664" t="s">
        <v>43</v>
      </c>
      <c r="AA6664" t="s">
        <v>44</v>
      </c>
      <c r="AB6664" t="s">
        <v>44</v>
      </c>
    </row>
    <row r="6665" spans="1:28" x14ac:dyDescent="0.25">
      <c r="A6665" t="s">
        <v>11472</v>
      </c>
      <c r="B6665" s="1">
        <v>45829</v>
      </c>
      <c r="C6665" t="s">
        <v>1995</v>
      </c>
      <c r="D6665" t="s">
        <v>1996</v>
      </c>
      <c r="E6665">
        <v>43</v>
      </c>
      <c r="F6665" t="s">
        <v>111</v>
      </c>
      <c r="G6665" t="s">
        <v>158</v>
      </c>
      <c r="H6665" t="s">
        <v>159</v>
      </c>
      <c r="I6665" t="s">
        <v>51</v>
      </c>
      <c r="J6665" t="s">
        <v>52</v>
      </c>
      <c r="K6665">
        <v>4</v>
      </c>
      <c r="L6665" s="2">
        <v>650</v>
      </c>
      <c r="M6665">
        <v>20</v>
      </c>
      <c r="N6665" s="2">
        <v>2600</v>
      </c>
      <c r="O6665" s="2">
        <v>520</v>
      </c>
      <c r="P6665" s="2">
        <v>2080</v>
      </c>
      <c r="Q6665" s="2">
        <v>1476.47</v>
      </c>
      <c r="R6665" s="2">
        <v>603.53</v>
      </c>
      <c r="S6665" t="s">
        <v>64</v>
      </c>
      <c r="T6665" t="s">
        <v>90</v>
      </c>
      <c r="U6665" t="s">
        <v>91</v>
      </c>
      <c r="V6665" t="s">
        <v>39</v>
      </c>
      <c r="W6665" t="s">
        <v>66</v>
      </c>
      <c r="X6665" t="s">
        <v>41</v>
      </c>
      <c r="Y6665" t="s">
        <v>42</v>
      </c>
      <c r="Z6665" t="s">
        <v>107</v>
      </c>
      <c r="AA6665" t="s">
        <v>44</v>
      </c>
      <c r="AB6665" t="s">
        <v>44</v>
      </c>
    </row>
    <row r="6666" spans="1:28" x14ac:dyDescent="0.25">
      <c r="A6666" t="s">
        <v>11473</v>
      </c>
      <c r="B6666" s="1">
        <v>45829</v>
      </c>
      <c r="C6666" t="s">
        <v>3773</v>
      </c>
      <c r="D6666" t="s">
        <v>3774</v>
      </c>
      <c r="E6666">
        <v>19</v>
      </c>
      <c r="F6666" t="s">
        <v>48</v>
      </c>
      <c r="G6666" t="s">
        <v>119</v>
      </c>
      <c r="H6666" t="s">
        <v>120</v>
      </c>
      <c r="I6666" t="s">
        <v>62</v>
      </c>
      <c r="J6666" t="s">
        <v>121</v>
      </c>
      <c r="K6666">
        <v>3</v>
      </c>
      <c r="L6666" s="2">
        <v>4800</v>
      </c>
      <c r="M6666">
        <v>5</v>
      </c>
      <c r="N6666" s="2">
        <v>14400</v>
      </c>
      <c r="O6666" s="2">
        <v>720</v>
      </c>
      <c r="P6666" s="2">
        <v>13680</v>
      </c>
      <c r="Q6666" s="2">
        <v>8598.89</v>
      </c>
      <c r="R6666" s="2">
        <v>5081.1099999999997</v>
      </c>
      <c r="S6666" t="s">
        <v>53</v>
      </c>
      <c r="T6666" t="s">
        <v>178</v>
      </c>
      <c r="U6666" t="s">
        <v>154</v>
      </c>
      <c r="V6666" t="s">
        <v>39</v>
      </c>
      <c r="W6666" t="s">
        <v>40</v>
      </c>
      <c r="X6666" t="s">
        <v>41</v>
      </c>
      <c r="Y6666" t="s">
        <v>56</v>
      </c>
      <c r="Z6666" t="s">
        <v>43</v>
      </c>
      <c r="AA6666" t="s">
        <v>44</v>
      </c>
      <c r="AB6666" t="s">
        <v>44</v>
      </c>
    </row>
    <row r="6667" spans="1:28" x14ac:dyDescent="0.25">
      <c r="A6667" t="s">
        <v>11474</v>
      </c>
      <c r="B6667" s="1">
        <v>45829</v>
      </c>
      <c r="C6667" t="s">
        <v>2790</v>
      </c>
      <c r="D6667" t="s">
        <v>2791</v>
      </c>
      <c r="E6667">
        <v>57</v>
      </c>
      <c r="F6667" t="s">
        <v>48</v>
      </c>
      <c r="G6667" t="s">
        <v>188</v>
      </c>
      <c r="H6667" t="s">
        <v>189</v>
      </c>
      <c r="I6667" t="s">
        <v>34</v>
      </c>
      <c r="J6667" t="s">
        <v>190</v>
      </c>
      <c r="K6667">
        <v>3</v>
      </c>
      <c r="L6667" s="2">
        <v>1800</v>
      </c>
      <c r="M6667">
        <v>10</v>
      </c>
      <c r="N6667" s="2">
        <v>5400</v>
      </c>
      <c r="O6667" s="2">
        <v>540</v>
      </c>
      <c r="P6667" s="2">
        <v>4860</v>
      </c>
      <c r="Q6667" s="2">
        <v>3315.51</v>
      </c>
      <c r="R6667" s="2">
        <v>1544.49</v>
      </c>
      <c r="S6667" t="s">
        <v>64</v>
      </c>
      <c r="T6667" t="s">
        <v>76</v>
      </c>
      <c r="U6667" t="s">
        <v>77</v>
      </c>
      <c r="V6667" t="s">
        <v>39</v>
      </c>
      <c r="W6667" t="s">
        <v>92</v>
      </c>
      <c r="X6667" t="s">
        <v>97</v>
      </c>
      <c r="Y6667" t="s">
        <v>42</v>
      </c>
      <c r="Z6667" t="s">
        <v>43</v>
      </c>
      <c r="AA6667" t="s">
        <v>44</v>
      </c>
      <c r="AB6667" t="s">
        <v>44</v>
      </c>
    </row>
    <row r="6668" spans="1:28" x14ac:dyDescent="0.25">
      <c r="A6668" t="s">
        <v>11475</v>
      </c>
      <c r="B6668" s="1">
        <v>45829</v>
      </c>
      <c r="C6668" t="s">
        <v>3158</v>
      </c>
      <c r="D6668" t="s">
        <v>3159</v>
      </c>
      <c r="E6668">
        <v>35</v>
      </c>
      <c r="F6668" t="s">
        <v>48</v>
      </c>
      <c r="G6668" t="s">
        <v>238</v>
      </c>
      <c r="H6668" t="s">
        <v>239</v>
      </c>
      <c r="I6668" t="s">
        <v>62</v>
      </c>
      <c r="J6668" t="s">
        <v>63</v>
      </c>
      <c r="K6668">
        <v>4</v>
      </c>
      <c r="L6668" s="2">
        <v>6500</v>
      </c>
      <c r="M6668">
        <v>30</v>
      </c>
      <c r="N6668" s="2">
        <v>26000</v>
      </c>
      <c r="O6668" s="2">
        <v>7800</v>
      </c>
      <c r="P6668" s="2">
        <v>18200</v>
      </c>
      <c r="Q6668" s="2">
        <v>13113.34</v>
      </c>
      <c r="R6668" s="2">
        <v>5086.66</v>
      </c>
      <c r="S6668" t="s">
        <v>53</v>
      </c>
      <c r="T6668" t="s">
        <v>105</v>
      </c>
      <c r="U6668" t="s">
        <v>106</v>
      </c>
      <c r="V6668" t="s">
        <v>39</v>
      </c>
      <c r="W6668" t="s">
        <v>66</v>
      </c>
      <c r="X6668" t="s">
        <v>67</v>
      </c>
      <c r="Y6668" t="s">
        <v>84</v>
      </c>
      <c r="Z6668" t="s">
        <v>43</v>
      </c>
      <c r="AA6668" t="s">
        <v>44</v>
      </c>
      <c r="AB6668" t="s">
        <v>44</v>
      </c>
    </row>
    <row r="6669" spans="1:28" x14ac:dyDescent="0.25">
      <c r="A6669" t="s">
        <v>11476</v>
      </c>
      <c r="B6669" s="1">
        <v>45829</v>
      </c>
      <c r="C6669" t="s">
        <v>6340</v>
      </c>
      <c r="D6669" t="s">
        <v>6341</v>
      </c>
      <c r="E6669">
        <v>30</v>
      </c>
      <c r="F6669" t="s">
        <v>48</v>
      </c>
      <c r="G6669" t="s">
        <v>207</v>
      </c>
      <c r="H6669" t="s">
        <v>208</v>
      </c>
      <c r="I6669" t="s">
        <v>34</v>
      </c>
      <c r="J6669" t="s">
        <v>143</v>
      </c>
      <c r="K6669">
        <v>2</v>
      </c>
      <c r="L6669" s="2">
        <v>18000</v>
      </c>
      <c r="M6669">
        <v>15</v>
      </c>
      <c r="N6669" s="2">
        <v>36000</v>
      </c>
      <c r="O6669" s="2">
        <v>5400</v>
      </c>
      <c r="P6669" s="2">
        <v>30600</v>
      </c>
      <c r="Q6669" s="2">
        <v>18913.2</v>
      </c>
      <c r="R6669" s="2">
        <v>11686.8</v>
      </c>
      <c r="S6669" t="s">
        <v>53</v>
      </c>
      <c r="T6669" t="s">
        <v>114</v>
      </c>
      <c r="U6669" t="s">
        <v>115</v>
      </c>
      <c r="V6669" t="s">
        <v>39</v>
      </c>
      <c r="W6669" t="s">
        <v>137</v>
      </c>
      <c r="X6669" t="s">
        <v>41</v>
      </c>
      <c r="Y6669" t="s">
        <v>42</v>
      </c>
      <c r="Z6669" t="s">
        <v>43</v>
      </c>
      <c r="AA6669" t="s">
        <v>44</v>
      </c>
      <c r="AB6669" t="s">
        <v>44</v>
      </c>
    </row>
    <row r="6670" spans="1:28" x14ac:dyDescent="0.25">
      <c r="A6670" t="s">
        <v>11477</v>
      </c>
      <c r="B6670" s="1">
        <v>45829</v>
      </c>
      <c r="C6670" t="s">
        <v>1473</v>
      </c>
      <c r="D6670" t="s">
        <v>1474</v>
      </c>
      <c r="E6670">
        <v>42</v>
      </c>
      <c r="F6670" t="s">
        <v>31</v>
      </c>
      <c r="G6670" t="s">
        <v>112</v>
      </c>
      <c r="H6670" t="s">
        <v>113</v>
      </c>
      <c r="I6670" t="s">
        <v>103</v>
      </c>
      <c r="J6670" t="s">
        <v>104</v>
      </c>
      <c r="K6670">
        <v>1</v>
      </c>
      <c r="L6670" s="2">
        <v>650</v>
      </c>
      <c r="M6670">
        <v>10</v>
      </c>
      <c r="N6670" s="2">
        <v>650</v>
      </c>
      <c r="O6670" s="2">
        <v>65</v>
      </c>
      <c r="P6670" s="2">
        <v>585</v>
      </c>
      <c r="Q6670" s="2">
        <v>356.72</v>
      </c>
      <c r="R6670" s="2">
        <v>228.28</v>
      </c>
      <c r="S6670" t="s">
        <v>53</v>
      </c>
      <c r="T6670" t="s">
        <v>105</v>
      </c>
      <c r="U6670" t="s">
        <v>106</v>
      </c>
      <c r="V6670" t="s">
        <v>39</v>
      </c>
      <c r="W6670" t="s">
        <v>66</v>
      </c>
      <c r="X6670" t="s">
        <v>97</v>
      </c>
      <c r="Y6670" t="s">
        <v>42</v>
      </c>
      <c r="Z6670" t="s">
        <v>43</v>
      </c>
      <c r="AA6670" t="s">
        <v>44</v>
      </c>
      <c r="AB6670" t="s">
        <v>44</v>
      </c>
    </row>
    <row r="6671" spans="1:28" x14ac:dyDescent="0.25">
      <c r="A6671" t="s">
        <v>11478</v>
      </c>
      <c r="B6671" s="1">
        <v>45829</v>
      </c>
      <c r="C6671" t="s">
        <v>995</v>
      </c>
      <c r="D6671" t="s">
        <v>996</v>
      </c>
      <c r="E6671">
        <v>55</v>
      </c>
      <c r="F6671" t="s">
        <v>31</v>
      </c>
      <c r="G6671" t="s">
        <v>158</v>
      </c>
      <c r="H6671" t="s">
        <v>159</v>
      </c>
      <c r="I6671" t="s">
        <v>51</v>
      </c>
      <c r="J6671" t="s">
        <v>52</v>
      </c>
      <c r="K6671">
        <v>1</v>
      </c>
      <c r="L6671" s="2">
        <v>650</v>
      </c>
      <c r="M6671">
        <v>10</v>
      </c>
      <c r="N6671" s="2">
        <v>650</v>
      </c>
      <c r="O6671" s="2">
        <v>65</v>
      </c>
      <c r="P6671" s="2">
        <v>585</v>
      </c>
      <c r="Q6671" s="2">
        <v>343.5</v>
      </c>
      <c r="R6671" s="2">
        <v>241.5</v>
      </c>
      <c r="S6671" t="s">
        <v>53</v>
      </c>
      <c r="T6671" t="s">
        <v>37</v>
      </c>
      <c r="U6671" t="s">
        <v>38</v>
      </c>
      <c r="V6671" t="s">
        <v>39</v>
      </c>
      <c r="W6671" t="s">
        <v>92</v>
      </c>
      <c r="X6671" t="s">
        <v>97</v>
      </c>
      <c r="Y6671" t="s">
        <v>56</v>
      </c>
      <c r="Z6671" t="s">
        <v>43</v>
      </c>
      <c r="AA6671" t="s">
        <v>44</v>
      </c>
      <c r="AB6671" t="s">
        <v>44</v>
      </c>
    </row>
    <row r="6672" spans="1:28" x14ac:dyDescent="0.25">
      <c r="A6672" t="s">
        <v>11479</v>
      </c>
      <c r="B6672" s="1">
        <v>45829</v>
      </c>
      <c r="C6672" t="s">
        <v>249</v>
      </c>
      <c r="D6672" t="s">
        <v>250</v>
      </c>
      <c r="E6672">
        <v>45</v>
      </c>
      <c r="F6672" t="s">
        <v>48</v>
      </c>
      <c r="G6672" t="s">
        <v>344</v>
      </c>
      <c r="H6672" t="s">
        <v>345</v>
      </c>
      <c r="I6672" t="s">
        <v>34</v>
      </c>
      <c r="J6672" t="s">
        <v>121</v>
      </c>
      <c r="K6672">
        <v>3</v>
      </c>
      <c r="L6672" s="2">
        <v>1600</v>
      </c>
      <c r="M6672">
        <v>5</v>
      </c>
      <c r="N6672" s="2">
        <v>4800</v>
      </c>
      <c r="O6672" s="2">
        <v>240</v>
      </c>
      <c r="P6672" s="2">
        <v>4560</v>
      </c>
      <c r="Q6672" s="2">
        <v>3009.13</v>
      </c>
      <c r="R6672" s="2">
        <v>1550.87</v>
      </c>
      <c r="S6672" t="s">
        <v>53</v>
      </c>
      <c r="T6672" t="s">
        <v>114</v>
      </c>
      <c r="U6672" t="s">
        <v>115</v>
      </c>
      <c r="V6672" t="s">
        <v>39</v>
      </c>
      <c r="W6672" t="s">
        <v>66</v>
      </c>
      <c r="X6672" t="s">
        <v>41</v>
      </c>
      <c r="Y6672" t="s">
        <v>56</v>
      </c>
      <c r="Z6672" t="s">
        <v>43</v>
      </c>
      <c r="AA6672" t="s">
        <v>44</v>
      </c>
      <c r="AB6672" t="s">
        <v>44</v>
      </c>
    </row>
    <row r="6673" spans="1:28" x14ac:dyDescent="0.25">
      <c r="A6673" t="s">
        <v>11480</v>
      </c>
      <c r="B6673" s="1">
        <v>45829</v>
      </c>
      <c r="C6673" t="s">
        <v>6781</v>
      </c>
      <c r="D6673" t="s">
        <v>6782</v>
      </c>
      <c r="E6673">
        <v>23</v>
      </c>
      <c r="F6673" t="s">
        <v>48</v>
      </c>
      <c r="G6673" t="s">
        <v>158</v>
      </c>
      <c r="H6673" t="s">
        <v>159</v>
      </c>
      <c r="I6673" t="s">
        <v>51</v>
      </c>
      <c r="J6673" t="s">
        <v>52</v>
      </c>
      <c r="K6673">
        <v>1</v>
      </c>
      <c r="L6673" s="2">
        <v>650</v>
      </c>
      <c r="M6673">
        <v>15</v>
      </c>
      <c r="N6673" s="2">
        <v>650</v>
      </c>
      <c r="O6673" s="2">
        <v>97.5</v>
      </c>
      <c r="P6673" s="2">
        <v>552.5</v>
      </c>
      <c r="Q6673" s="2">
        <v>435.67</v>
      </c>
      <c r="R6673" s="2">
        <v>116.83</v>
      </c>
      <c r="S6673" t="s">
        <v>36</v>
      </c>
      <c r="T6673" t="s">
        <v>136</v>
      </c>
      <c r="U6673" t="s">
        <v>38</v>
      </c>
      <c r="V6673" t="s">
        <v>39</v>
      </c>
      <c r="W6673" t="s">
        <v>137</v>
      </c>
      <c r="X6673" t="s">
        <v>41</v>
      </c>
      <c r="Y6673" t="s">
        <v>56</v>
      </c>
      <c r="Z6673" t="s">
        <v>43</v>
      </c>
      <c r="AA6673" t="s">
        <v>44</v>
      </c>
      <c r="AB6673" t="s">
        <v>44</v>
      </c>
    </row>
    <row r="6674" spans="1:28" x14ac:dyDescent="0.25">
      <c r="A6674" t="s">
        <v>11481</v>
      </c>
      <c r="B6674" s="1">
        <v>45830</v>
      </c>
      <c r="C6674" t="s">
        <v>4388</v>
      </c>
      <c r="D6674" t="s">
        <v>4389</v>
      </c>
      <c r="E6674">
        <v>41</v>
      </c>
      <c r="F6674" t="s">
        <v>48</v>
      </c>
      <c r="G6674" t="s">
        <v>366</v>
      </c>
      <c r="H6674" t="s">
        <v>367</v>
      </c>
      <c r="I6674" t="s">
        <v>34</v>
      </c>
      <c r="J6674" t="s">
        <v>130</v>
      </c>
      <c r="K6674">
        <v>2</v>
      </c>
      <c r="L6674" s="2">
        <v>14500</v>
      </c>
      <c r="M6674">
        <v>5</v>
      </c>
      <c r="N6674" s="2">
        <v>29000</v>
      </c>
      <c r="O6674" s="2">
        <v>1450</v>
      </c>
      <c r="P6674" s="2">
        <v>27550</v>
      </c>
      <c r="Q6674" s="2">
        <v>21694.78</v>
      </c>
      <c r="R6674" s="2">
        <v>5855.22</v>
      </c>
      <c r="S6674" t="s">
        <v>53</v>
      </c>
      <c r="T6674" t="s">
        <v>398</v>
      </c>
      <c r="U6674" t="s">
        <v>399</v>
      </c>
      <c r="V6674" t="s">
        <v>39</v>
      </c>
      <c r="W6674" t="s">
        <v>137</v>
      </c>
      <c r="X6674" t="s">
        <v>41</v>
      </c>
      <c r="Y6674" t="s">
        <v>42</v>
      </c>
      <c r="Z6674" t="s">
        <v>43</v>
      </c>
      <c r="AA6674" t="s">
        <v>44</v>
      </c>
      <c r="AB6674" t="s">
        <v>44</v>
      </c>
    </row>
    <row r="6675" spans="1:28" x14ac:dyDescent="0.25">
      <c r="A6675" t="s">
        <v>11482</v>
      </c>
      <c r="B6675" s="1">
        <v>45830</v>
      </c>
      <c r="C6675" t="s">
        <v>6171</v>
      </c>
      <c r="D6675" t="s">
        <v>6172</v>
      </c>
      <c r="E6675">
        <v>41</v>
      </c>
      <c r="F6675" t="s">
        <v>48</v>
      </c>
      <c r="G6675" t="s">
        <v>436</v>
      </c>
      <c r="H6675" t="s">
        <v>437</v>
      </c>
      <c r="I6675" t="s">
        <v>74</v>
      </c>
      <c r="J6675" t="s">
        <v>190</v>
      </c>
      <c r="K6675">
        <v>1</v>
      </c>
      <c r="L6675" s="2">
        <v>1800</v>
      </c>
      <c r="M6675">
        <v>15</v>
      </c>
      <c r="N6675" s="2">
        <v>1800</v>
      </c>
      <c r="O6675" s="2">
        <v>270</v>
      </c>
      <c r="P6675" s="2">
        <v>1530</v>
      </c>
      <c r="Q6675" s="2">
        <v>1115.18</v>
      </c>
      <c r="R6675" s="2">
        <v>414.82</v>
      </c>
      <c r="S6675" t="s">
        <v>64</v>
      </c>
      <c r="T6675" t="s">
        <v>105</v>
      </c>
      <c r="U6675" t="s">
        <v>106</v>
      </c>
      <c r="V6675" t="s">
        <v>39</v>
      </c>
      <c r="W6675" t="s">
        <v>124</v>
      </c>
      <c r="X6675" t="s">
        <v>41</v>
      </c>
      <c r="Y6675" t="s">
        <v>42</v>
      </c>
      <c r="Z6675" t="s">
        <v>223</v>
      </c>
      <c r="AA6675" t="s">
        <v>44</v>
      </c>
      <c r="AB6675" t="s">
        <v>44</v>
      </c>
    </row>
    <row r="6676" spans="1:28" x14ac:dyDescent="0.25">
      <c r="A6676" t="s">
        <v>11483</v>
      </c>
      <c r="B6676" s="1">
        <v>45830</v>
      </c>
      <c r="C6676" t="s">
        <v>2280</v>
      </c>
      <c r="D6676" t="s">
        <v>2281</v>
      </c>
      <c r="E6676">
        <v>28</v>
      </c>
      <c r="F6676" t="s">
        <v>48</v>
      </c>
      <c r="G6676" t="s">
        <v>128</v>
      </c>
      <c r="H6676" t="s">
        <v>129</v>
      </c>
      <c r="I6676" t="s">
        <v>74</v>
      </c>
      <c r="J6676" t="s">
        <v>130</v>
      </c>
      <c r="K6676">
        <v>2</v>
      </c>
      <c r="L6676" s="2">
        <v>1700</v>
      </c>
      <c r="M6676">
        <v>5</v>
      </c>
      <c r="N6676" s="2">
        <v>3400</v>
      </c>
      <c r="O6676" s="2">
        <v>170</v>
      </c>
      <c r="P6676" s="2">
        <v>3230</v>
      </c>
      <c r="Q6676" s="2">
        <v>2116.6799999999998</v>
      </c>
      <c r="R6676" s="2">
        <v>1113.32</v>
      </c>
      <c r="S6676" t="s">
        <v>53</v>
      </c>
      <c r="T6676" t="s">
        <v>290</v>
      </c>
      <c r="U6676" t="s">
        <v>291</v>
      </c>
      <c r="V6676" t="s">
        <v>39</v>
      </c>
      <c r="W6676" t="s">
        <v>66</v>
      </c>
      <c r="X6676" t="s">
        <v>97</v>
      </c>
      <c r="Y6676" t="s">
        <v>42</v>
      </c>
      <c r="Z6676" t="s">
        <v>43</v>
      </c>
      <c r="AA6676" t="s">
        <v>44</v>
      </c>
      <c r="AB6676" t="s">
        <v>44</v>
      </c>
    </row>
    <row r="6677" spans="1:28" x14ac:dyDescent="0.25">
      <c r="A6677" t="s">
        <v>11484</v>
      </c>
      <c r="B6677" s="1">
        <v>45830</v>
      </c>
      <c r="C6677" t="s">
        <v>8178</v>
      </c>
      <c r="D6677" t="s">
        <v>8179</v>
      </c>
      <c r="E6677">
        <v>18</v>
      </c>
      <c r="F6677" t="s">
        <v>48</v>
      </c>
      <c r="G6677" t="s">
        <v>298</v>
      </c>
      <c r="H6677" t="s">
        <v>299</v>
      </c>
      <c r="I6677" t="s">
        <v>103</v>
      </c>
      <c r="J6677" t="s">
        <v>104</v>
      </c>
      <c r="K6677">
        <v>2</v>
      </c>
      <c r="L6677" s="2">
        <v>700</v>
      </c>
      <c r="M6677">
        <v>20</v>
      </c>
      <c r="N6677" s="2">
        <v>1400</v>
      </c>
      <c r="O6677" s="2">
        <v>280</v>
      </c>
      <c r="P6677" s="2">
        <v>1120</v>
      </c>
      <c r="Q6677" s="2">
        <v>815.7</v>
      </c>
      <c r="R6677" s="2">
        <v>304.3</v>
      </c>
      <c r="S6677" t="s">
        <v>53</v>
      </c>
      <c r="T6677" t="s">
        <v>54</v>
      </c>
      <c r="U6677" t="s">
        <v>55</v>
      </c>
      <c r="V6677" t="s">
        <v>39</v>
      </c>
      <c r="W6677" t="s">
        <v>83</v>
      </c>
      <c r="X6677" t="s">
        <v>67</v>
      </c>
      <c r="Y6677" t="s">
        <v>84</v>
      </c>
      <c r="Z6677" t="s">
        <v>43</v>
      </c>
      <c r="AA6677" t="s">
        <v>44</v>
      </c>
      <c r="AB6677" t="s">
        <v>44</v>
      </c>
    </row>
    <row r="6678" spans="1:28" x14ac:dyDescent="0.25">
      <c r="A6678" t="s">
        <v>11485</v>
      </c>
      <c r="B6678" s="1">
        <v>45830</v>
      </c>
      <c r="C6678" t="s">
        <v>2156</v>
      </c>
      <c r="D6678" t="s">
        <v>2157</v>
      </c>
      <c r="E6678">
        <v>53</v>
      </c>
      <c r="F6678" t="s">
        <v>31</v>
      </c>
      <c r="G6678" t="s">
        <v>217</v>
      </c>
      <c r="H6678" t="s">
        <v>218</v>
      </c>
      <c r="I6678" t="s">
        <v>34</v>
      </c>
      <c r="J6678" t="s">
        <v>130</v>
      </c>
      <c r="K6678">
        <v>2</v>
      </c>
      <c r="L6678" s="2">
        <v>28000</v>
      </c>
      <c r="M6678">
        <v>15</v>
      </c>
      <c r="N6678" s="2">
        <v>56000</v>
      </c>
      <c r="O6678" s="2">
        <v>8400</v>
      </c>
      <c r="P6678" s="2">
        <v>47600</v>
      </c>
      <c r="Q6678" s="2">
        <v>38691.949999999997</v>
      </c>
      <c r="R6678" s="2">
        <v>8908.0499999999993</v>
      </c>
      <c r="S6678" t="s">
        <v>36</v>
      </c>
      <c r="T6678" t="s">
        <v>96</v>
      </c>
      <c r="U6678" t="s">
        <v>96</v>
      </c>
      <c r="V6678" t="s">
        <v>39</v>
      </c>
      <c r="W6678" t="s">
        <v>92</v>
      </c>
      <c r="X6678" t="s">
        <v>41</v>
      </c>
      <c r="Y6678" t="s">
        <v>56</v>
      </c>
      <c r="Z6678" t="s">
        <v>43</v>
      </c>
      <c r="AA6678" t="s">
        <v>44</v>
      </c>
      <c r="AB6678" t="s">
        <v>44</v>
      </c>
    </row>
    <row r="6679" spans="1:28" x14ac:dyDescent="0.25">
      <c r="A6679" t="s">
        <v>11486</v>
      </c>
      <c r="B6679" s="1">
        <v>45830</v>
      </c>
      <c r="C6679" t="s">
        <v>9461</v>
      </c>
      <c r="D6679" t="s">
        <v>9462</v>
      </c>
      <c r="E6679">
        <v>31</v>
      </c>
      <c r="F6679" t="s">
        <v>31</v>
      </c>
      <c r="G6679" t="s">
        <v>366</v>
      </c>
      <c r="H6679" t="s">
        <v>367</v>
      </c>
      <c r="I6679" t="s">
        <v>34</v>
      </c>
      <c r="J6679" t="s">
        <v>130</v>
      </c>
      <c r="K6679">
        <v>3</v>
      </c>
      <c r="L6679" s="2">
        <v>14500</v>
      </c>
      <c r="M6679">
        <v>15</v>
      </c>
      <c r="N6679" s="2">
        <v>43500</v>
      </c>
      <c r="O6679" s="2">
        <v>6525</v>
      </c>
      <c r="P6679" s="2">
        <v>36975</v>
      </c>
      <c r="Q6679" s="2">
        <v>26751.03</v>
      </c>
      <c r="R6679" s="2">
        <v>10223.969999999999</v>
      </c>
      <c r="S6679" t="s">
        <v>53</v>
      </c>
      <c r="T6679" t="s">
        <v>275</v>
      </c>
      <c r="U6679" t="s">
        <v>123</v>
      </c>
      <c r="V6679" t="s">
        <v>39</v>
      </c>
      <c r="W6679" t="s">
        <v>66</v>
      </c>
      <c r="X6679" t="s">
        <v>67</v>
      </c>
      <c r="Y6679" t="s">
        <v>42</v>
      </c>
      <c r="Z6679" t="s">
        <v>43</v>
      </c>
      <c r="AA6679" t="s">
        <v>44</v>
      </c>
      <c r="AB6679" t="s">
        <v>68</v>
      </c>
    </row>
    <row r="6680" spans="1:28" x14ac:dyDescent="0.25">
      <c r="A6680" t="s">
        <v>11487</v>
      </c>
      <c r="B6680" s="1">
        <v>45830</v>
      </c>
      <c r="C6680" t="s">
        <v>8131</v>
      </c>
      <c r="D6680" t="s">
        <v>8132</v>
      </c>
      <c r="E6680">
        <v>29</v>
      </c>
      <c r="F6680" t="s">
        <v>48</v>
      </c>
      <c r="G6680" t="s">
        <v>176</v>
      </c>
      <c r="H6680" t="s">
        <v>177</v>
      </c>
      <c r="I6680" t="s">
        <v>34</v>
      </c>
      <c r="J6680" t="s">
        <v>35</v>
      </c>
      <c r="K6680">
        <v>2</v>
      </c>
      <c r="L6680" s="2">
        <v>6500</v>
      </c>
      <c r="M6680">
        <v>10</v>
      </c>
      <c r="N6680" s="2">
        <v>13000</v>
      </c>
      <c r="O6680" s="2">
        <v>1300</v>
      </c>
      <c r="P6680" s="2">
        <v>11700</v>
      </c>
      <c r="Q6680" s="2">
        <v>7885.66</v>
      </c>
      <c r="R6680" s="2">
        <v>3814.34</v>
      </c>
      <c r="S6680" t="s">
        <v>53</v>
      </c>
      <c r="T6680" t="s">
        <v>136</v>
      </c>
      <c r="U6680" t="s">
        <v>38</v>
      </c>
      <c r="V6680" t="s">
        <v>39</v>
      </c>
      <c r="W6680" t="s">
        <v>124</v>
      </c>
      <c r="X6680" t="s">
        <v>67</v>
      </c>
      <c r="Y6680" t="s">
        <v>56</v>
      </c>
      <c r="Z6680" t="s">
        <v>43</v>
      </c>
      <c r="AA6680" t="s">
        <v>44</v>
      </c>
      <c r="AB6680" t="s">
        <v>44</v>
      </c>
    </row>
    <row r="6681" spans="1:28" x14ac:dyDescent="0.25">
      <c r="A6681" t="s">
        <v>11488</v>
      </c>
      <c r="B6681" s="1">
        <v>45830</v>
      </c>
      <c r="C6681" t="s">
        <v>2302</v>
      </c>
      <c r="D6681" t="s">
        <v>2303</v>
      </c>
      <c r="E6681">
        <v>38</v>
      </c>
      <c r="F6681" t="s">
        <v>48</v>
      </c>
      <c r="G6681" t="s">
        <v>188</v>
      </c>
      <c r="H6681" t="s">
        <v>189</v>
      </c>
      <c r="I6681" t="s">
        <v>34</v>
      </c>
      <c r="J6681" t="s">
        <v>190</v>
      </c>
      <c r="K6681">
        <v>3</v>
      </c>
      <c r="L6681" s="2">
        <v>1800</v>
      </c>
      <c r="M6681">
        <v>0</v>
      </c>
      <c r="N6681" s="2">
        <v>5400</v>
      </c>
      <c r="O6681" s="2">
        <v>0</v>
      </c>
      <c r="P6681" s="2">
        <v>5400</v>
      </c>
      <c r="Q6681" s="2">
        <v>3626.46</v>
      </c>
      <c r="R6681" s="2">
        <v>1773.54</v>
      </c>
      <c r="S6681" t="s">
        <v>53</v>
      </c>
      <c r="T6681" t="s">
        <v>54</v>
      </c>
      <c r="U6681" t="s">
        <v>55</v>
      </c>
      <c r="V6681" t="s">
        <v>39</v>
      </c>
      <c r="W6681" t="s">
        <v>40</v>
      </c>
      <c r="X6681" t="s">
        <v>67</v>
      </c>
      <c r="Y6681" t="s">
        <v>56</v>
      </c>
      <c r="Z6681" t="s">
        <v>43</v>
      </c>
      <c r="AA6681" t="s">
        <v>44</v>
      </c>
      <c r="AB6681" t="s">
        <v>44</v>
      </c>
    </row>
    <row r="6682" spans="1:28" x14ac:dyDescent="0.25">
      <c r="A6682" t="s">
        <v>11489</v>
      </c>
      <c r="B6682" s="1">
        <v>45830</v>
      </c>
      <c r="C6682" t="s">
        <v>8197</v>
      </c>
      <c r="D6682" t="s">
        <v>8198</v>
      </c>
      <c r="E6682">
        <v>59</v>
      </c>
      <c r="F6682" t="s">
        <v>31</v>
      </c>
      <c r="G6682" t="s">
        <v>318</v>
      </c>
      <c r="H6682" t="s">
        <v>319</v>
      </c>
      <c r="I6682" t="s">
        <v>34</v>
      </c>
      <c r="J6682" t="s">
        <v>190</v>
      </c>
      <c r="K6682">
        <v>1</v>
      </c>
      <c r="L6682" s="2">
        <v>2500</v>
      </c>
      <c r="M6682">
        <v>5</v>
      </c>
      <c r="N6682" s="2">
        <v>2500</v>
      </c>
      <c r="O6682" s="2">
        <v>125</v>
      </c>
      <c r="P6682" s="2">
        <v>2375</v>
      </c>
      <c r="Q6682" s="2">
        <v>1602.08</v>
      </c>
      <c r="R6682" s="2">
        <v>772.92</v>
      </c>
      <c r="S6682" t="s">
        <v>53</v>
      </c>
      <c r="T6682" t="s">
        <v>65</v>
      </c>
      <c r="U6682" t="s">
        <v>65</v>
      </c>
      <c r="V6682" t="s">
        <v>39</v>
      </c>
      <c r="W6682" t="s">
        <v>83</v>
      </c>
      <c r="X6682" t="s">
        <v>41</v>
      </c>
      <c r="Y6682" t="s">
        <v>42</v>
      </c>
      <c r="Z6682" t="s">
        <v>43</v>
      </c>
      <c r="AA6682" t="s">
        <v>68</v>
      </c>
      <c r="AB6682" t="s">
        <v>44</v>
      </c>
    </row>
    <row r="6683" spans="1:28" x14ac:dyDescent="0.25">
      <c r="A6683" t="s">
        <v>11490</v>
      </c>
      <c r="B6683" s="1">
        <v>45830</v>
      </c>
      <c r="C6683" t="s">
        <v>7729</v>
      </c>
      <c r="D6683" t="s">
        <v>7730</v>
      </c>
      <c r="E6683">
        <v>45</v>
      </c>
      <c r="F6683" t="s">
        <v>48</v>
      </c>
      <c r="G6683" t="s">
        <v>561</v>
      </c>
      <c r="H6683" t="s">
        <v>562</v>
      </c>
      <c r="I6683" t="s">
        <v>34</v>
      </c>
      <c r="J6683" t="s">
        <v>143</v>
      </c>
      <c r="K6683">
        <v>3</v>
      </c>
      <c r="L6683" s="2">
        <v>900</v>
      </c>
      <c r="M6683">
        <v>20</v>
      </c>
      <c r="N6683" s="2">
        <v>2700</v>
      </c>
      <c r="O6683" s="2">
        <v>540</v>
      </c>
      <c r="P6683" s="2">
        <v>2160</v>
      </c>
      <c r="Q6683" s="2">
        <v>1405.85</v>
      </c>
      <c r="R6683" s="2">
        <v>754.15</v>
      </c>
      <c r="S6683" t="s">
        <v>36</v>
      </c>
      <c r="T6683" t="s">
        <v>96</v>
      </c>
      <c r="U6683" t="s">
        <v>96</v>
      </c>
      <c r="V6683" t="s">
        <v>39</v>
      </c>
      <c r="W6683" t="s">
        <v>66</v>
      </c>
      <c r="X6683" t="s">
        <v>97</v>
      </c>
      <c r="Y6683" t="s">
        <v>56</v>
      </c>
      <c r="Z6683" t="s">
        <v>43</v>
      </c>
      <c r="AA6683" t="s">
        <v>44</v>
      </c>
      <c r="AB6683" t="s">
        <v>44</v>
      </c>
    </row>
    <row r="6684" spans="1:28" x14ac:dyDescent="0.25">
      <c r="A6684" t="s">
        <v>11491</v>
      </c>
      <c r="B6684" s="1">
        <v>45830</v>
      </c>
      <c r="C6684" t="s">
        <v>7424</v>
      </c>
      <c r="D6684" t="s">
        <v>7425</v>
      </c>
      <c r="E6684">
        <v>39</v>
      </c>
      <c r="F6684" t="s">
        <v>48</v>
      </c>
      <c r="G6684" t="s">
        <v>318</v>
      </c>
      <c r="H6684" t="s">
        <v>319</v>
      </c>
      <c r="I6684" t="s">
        <v>34</v>
      </c>
      <c r="J6684" t="s">
        <v>190</v>
      </c>
      <c r="K6684">
        <v>3</v>
      </c>
      <c r="L6684" s="2">
        <v>2500</v>
      </c>
      <c r="M6684">
        <v>10</v>
      </c>
      <c r="N6684" s="2">
        <v>7500</v>
      </c>
      <c r="O6684" s="2">
        <v>750</v>
      </c>
      <c r="P6684" s="2">
        <v>6750</v>
      </c>
      <c r="Q6684" s="2">
        <v>5176.96</v>
      </c>
      <c r="R6684" s="2">
        <v>1573.04</v>
      </c>
      <c r="S6684" t="s">
        <v>36</v>
      </c>
      <c r="T6684" t="s">
        <v>65</v>
      </c>
      <c r="U6684" t="s">
        <v>65</v>
      </c>
      <c r="V6684" t="s">
        <v>39</v>
      </c>
      <c r="W6684" t="s">
        <v>40</v>
      </c>
      <c r="X6684" t="s">
        <v>41</v>
      </c>
      <c r="Y6684" t="s">
        <v>56</v>
      </c>
      <c r="Z6684" t="s">
        <v>43</v>
      </c>
      <c r="AA6684" t="s">
        <v>44</v>
      </c>
      <c r="AB6684" t="s">
        <v>44</v>
      </c>
    </row>
    <row r="6685" spans="1:28" x14ac:dyDescent="0.25">
      <c r="A6685" t="s">
        <v>11492</v>
      </c>
      <c r="B6685" s="1">
        <v>45831</v>
      </c>
      <c r="C6685" t="s">
        <v>4307</v>
      </c>
      <c r="D6685" t="s">
        <v>4308</v>
      </c>
      <c r="E6685">
        <v>19</v>
      </c>
      <c r="F6685" t="s">
        <v>31</v>
      </c>
      <c r="G6685" t="s">
        <v>81</v>
      </c>
      <c r="H6685" t="s">
        <v>82</v>
      </c>
      <c r="I6685" t="s">
        <v>51</v>
      </c>
      <c r="J6685" t="s">
        <v>52</v>
      </c>
      <c r="K6685">
        <v>1</v>
      </c>
      <c r="L6685" s="2">
        <v>600</v>
      </c>
      <c r="M6685">
        <v>10</v>
      </c>
      <c r="N6685" s="2">
        <v>600</v>
      </c>
      <c r="O6685" s="2">
        <v>60</v>
      </c>
      <c r="P6685" s="2">
        <v>540</v>
      </c>
      <c r="Q6685" s="2">
        <v>297.33</v>
      </c>
      <c r="R6685" s="2">
        <v>242.67</v>
      </c>
      <c r="S6685" t="s">
        <v>64</v>
      </c>
      <c r="T6685" t="s">
        <v>407</v>
      </c>
      <c r="U6685" t="s">
        <v>408</v>
      </c>
      <c r="V6685" t="s">
        <v>39</v>
      </c>
      <c r="W6685" t="s">
        <v>66</v>
      </c>
      <c r="X6685" t="s">
        <v>97</v>
      </c>
      <c r="Y6685" t="s">
        <v>56</v>
      </c>
      <c r="Z6685" t="s">
        <v>43</v>
      </c>
      <c r="AA6685" t="s">
        <v>44</v>
      </c>
      <c r="AB6685" t="s">
        <v>44</v>
      </c>
    </row>
    <row r="6686" spans="1:28" x14ac:dyDescent="0.25">
      <c r="A6686" t="s">
        <v>11493</v>
      </c>
      <c r="B6686" s="1">
        <v>45831</v>
      </c>
      <c r="C6686" t="s">
        <v>1656</v>
      </c>
      <c r="D6686" t="s">
        <v>1657</v>
      </c>
      <c r="E6686">
        <v>21</v>
      </c>
      <c r="F6686" t="s">
        <v>111</v>
      </c>
      <c r="G6686" t="s">
        <v>197</v>
      </c>
      <c r="H6686" t="s">
        <v>198</v>
      </c>
      <c r="I6686" t="s">
        <v>74</v>
      </c>
      <c r="J6686" t="s">
        <v>75</v>
      </c>
      <c r="K6686">
        <v>1</v>
      </c>
      <c r="L6686" s="2">
        <v>2600</v>
      </c>
      <c r="M6686">
        <v>15</v>
      </c>
      <c r="N6686" s="2">
        <v>2600</v>
      </c>
      <c r="O6686" s="2">
        <v>390</v>
      </c>
      <c r="P6686" s="2">
        <v>2210</v>
      </c>
      <c r="Q6686" s="2">
        <v>1699.85</v>
      </c>
      <c r="R6686" s="2">
        <v>510.15</v>
      </c>
      <c r="S6686" t="s">
        <v>36</v>
      </c>
      <c r="T6686" t="s">
        <v>136</v>
      </c>
      <c r="U6686" t="s">
        <v>38</v>
      </c>
      <c r="V6686" t="s">
        <v>39</v>
      </c>
      <c r="W6686" t="s">
        <v>92</v>
      </c>
      <c r="X6686" t="s">
        <v>41</v>
      </c>
      <c r="Y6686" t="s">
        <v>56</v>
      </c>
      <c r="Z6686" t="s">
        <v>43</v>
      </c>
      <c r="AA6686" t="s">
        <v>44</v>
      </c>
      <c r="AB6686" t="s">
        <v>44</v>
      </c>
    </row>
    <row r="6687" spans="1:28" x14ac:dyDescent="0.25">
      <c r="A6687" t="s">
        <v>11494</v>
      </c>
      <c r="B6687" s="1">
        <v>45831</v>
      </c>
      <c r="C6687" t="s">
        <v>4061</v>
      </c>
      <c r="D6687" t="s">
        <v>4062</v>
      </c>
      <c r="E6687">
        <v>43</v>
      </c>
      <c r="F6687" t="s">
        <v>48</v>
      </c>
      <c r="G6687" t="s">
        <v>88</v>
      </c>
      <c r="H6687" t="s">
        <v>89</v>
      </c>
      <c r="I6687" t="s">
        <v>62</v>
      </c>
      <c r="J6687" t="s">
        <v>63</v>
      </c>
      <c r="K6687">
        <v>1</v>
      </c>
      <c r="L6687" s="2">
        <v>4200</v>
      </c>
      <c r="M6687">
        <v>30</v>
      </c>
      <c r="N6687" s="2">
        <v>4200</v>
      </c>
      <c r="O6687" s="2">
        <v>1260</v>
      </c>
      <c r="P6687" s="2">
        <v>2940</v>
      </c>
      <c r="Q6687" s="2">
        <v>2269.37</v>
      </c>
      <c r="R6687" s="2">
        <v>670.63</v>
      </c>
      <c r="S6687" t="s">
        <v>53</v>
      </c>
      <c r="T6687" t="s">
        <v>136</v>
      </c>
      <c r="U6687" t="s">
        <v>38</v>
      </c>
      <c r="V6687" t="s">
        <v>39</v>
      </c>
      <c r="W6687" t="s">
        <v>40</v>
      </c>
      <c r="X6687" t="s">
        <v>67</v>
      </c>
      <c r="Y6687" t="s">
        <v>42</v>
      </c>
      <c r="Z6687" t="s">
        <v>43</v>
      </c>
      <c r="AA6687" t="s">
        <v>44</v>
      </c>
      <c r="AB6687" t="s">
        <v>44</v>
      </c>
    </row>
    <row r="6688" spans="1:28" x14ac:dyDescent="0.25">
      <c r="A6688" t="s">
        <v>11495</v>
      </c>
      <c r="B6688" s="1">
        <v>45831</v>
      </c>
      <c r="C6688" t="s">
        <v>10458</v>
      </c>
      <c r="D6688" t="s">
        <v>10459</v>
      </c>
      <c r="E6688">
        <v>45</v>
      </c>
      <c r="F6688" t="s">
        <v>48</v>
      </c>
      <c r="G6688" t="s">
        <v>141</v>
      </c>
      <c r="H6688" t="s">
        <v>142</v>
      </c>
      <c r="I6688" t="s">
        <v>74</v>
      </c>
      <c r="J6688" t="s">
        <v>143</v>
      </c>
      <c r="K6688">
        <v>1</v>
      </c>
      <c r="L6688" s="2">
        <v>900</v>
      </c>
      <c r="M6688">
        <v>20</v>
      </c>
      <c r="N6688" s="2">
        <v>900</v>
      </c>
      <c r="O6688" s="2">
        <v>180</v>
      </c>
      <c r="P6688" s="2">
        <v>720</v>
      </c>
      <c r="Q6688" s="2">
        <v>462.63</v>
      </c>
      <c r="R6688" s="2">
        <v>257.37</v>
      </c>
      <c r="S6688" t="s">
        <v>36</v>
      </c>
      <c r="T6688" t="s">
        <v>136</v>
      </c>
      <c r="U6688" t="s">
        <v>38</v>
      </c>
      <c r="V6688" t="s">
        <v>39</v>
      </c>
      <c r="W6688" t="s">
        <v>40</v>
      </c>
      <c r="X6688" t="s">
        <v>41</v>
      </c>
      <c r="Y6688" t="s">
        <v>56</v>
      </c>
      <c r="Z6688" t="s">
        <v>43</v>
      </c>
      <c r="AA6688" t="s">
        <v>68</v>
      </c>
      <c r="AB6688" t="s">
        <v>44</v>
      </c>
    </row>
    <row r="6689" spans="1:28" x14ac:dyDescent="0.25">
      <c r="A6689" t="s">
        <v>11496</v>
      </c>
      <c r="B6689" s="1">
        <v>45831</v>
      </c>
      <c r="C6689" t="s">
        <v>11497</v>
      </c>
      <c r="D6689" t="s">
        <v>11498</v>
      </c>
      <c r="E6689">
        <v>25</v>
      </c>
      <c r="F6689" t="s">
        <v>31</v>
      </c>
      <c r="G6689" t="s">
        <v>128</v>
      </c>
      <c r="H6689" t="s">
        <v>129</v>
      </c>
      <c r="I6689" t="s">
        <v>74</v>
      </c>
      <c r="J6689" t="s">
        <v>130</v>
      </c>
      <c r="K6689">
        <v>2</v>
      </c>
      <c r="L6689" s="2">
        <v>1700</v>
      </c>
      <c r="M6689">
        <v>30</v>
      </c>
      <c r="N6689" s="2">
        <v>3400</v>
      </c>
      <c r="O6689" s="2">
        <v>1020</v>
      </c>
      <c r="P6689" s="2">
        <v>2380</v>
      </c>
      <c r="Q6689" s="2">
        <v>1342.17</v>
      </c>
      <c r="R6689" s="2">
        <v>1037.83</v>
      </c>
      <c r="S6689" t="s">
        <v>53</v>
      </c>
      <c r="T6689" t="s">
        <v>90</v>
      </c>
      <c r="U6689" t="s">
        <v>91</v>
      </c>
      <c r="V6689" t="s">
        <v>39</v>
      </c>
      <c r="W6689" t="s">
        <v>66</v>
      </c>
      <c r="X6689" t="s">
        <v>97</v>
      </c>
      <c r="Y6689" t="s">
        <v>56</v>
      </c>
      <c r="Z6689" t="s">
        <v>223</v>
      </c>
      <c r="AA6689" t="s">
        <v>44</v>
      </c>
      <c r="AB6689" t="s">
        <v>44</v>
      </c>
    </row>
    <row r="6690" spans="1:28" x14ac:dyDescent="0.25">
      <c r="A6690" t="s">
        <v>11499</v>
      </c>
      <c r="B6690" s="1">
        <v>45831</v>
      </c>
      <c r="C6690" t="s">
        <v>488</v>
      </c>
      <c r="D6690" t="s">
        <v>489</v>
      </c>
      <c r="E6690">
        <v>34</v>
      </c>
      <c r="F6690" t="s">
        <v>31</v>
      </c>
      <c r="G6690" t="s">
        <v>168</v>
      </c>
      <c r="H6690" t="s">
        <v>169</v>
      </c>
      <c r="I6690" t="s">
        <v>62</v>
      </c>
      <c r="J6690" t="s">
        <v>143</v>
      </c>
      <c r="K6690">
        <v>1</v>
      </c>
      <c r="L6690" s="2">
        <v>1800</v>
      </c>
      <c r="M6690">
        <v>5</v>
      </c>
      <c r="N6690" s="2">
        <v>1800</v>
      </c>
      <c r="O6690" s="2">
        <v>90</v>
      </c>
      <c r="P6690" s="2">
        <v>1710</v>
      </c>
      <c r="Q6690" s="2">
        <v>1180.32</v>
      </c>
      <c r="R6690" s="2">
        <v>529.67999999999995</v>
      </c>
      <c r="S6690" t="s">
        <v>53</v>
      </c>
      <c r="T6690" t="s">
        <v>114</v>
      </c>
      <c r="U6690" t="s">
        <v>115</v>
      </c>
      <c r="V6690" t="s">
        <v>39</v>
      </c>
      <c r="W6690" t="s">
        <v>40</v>
      </c>
      <c r="X6690" t="s">
        <v>67</v>
      </c>
      <c r="Y6690" t="s">
        <v>56</v>
      </c>
      <c r="Z6690" t="s">
        <v>144</v>
      </c>
      <c r="AA6690" t="s">
        <v>44</v>
      </c>
      <c r="AB6690" t="s">
        <v>44</v>
      </c>
    </row>
    <row r="6691" spans="1:28" x14ac:dyDescent="0.25">
      <c r="A6691" t="s">
        <v>11500</v>
      </c>
      <c r="B6691" s="1">
        <v>45831</v>
      </c>
      <c r="C6691" t="s">
        <v>271</v>
      </c>
      <c r="D6691" t="s">
        <v>272</v>
      </c>
      <c r="E6691">
        <v>45</v>
      </c>
      <c r="F6691" t="s">
        <v>31</v>
      </c>
      <c r="G6691" t="s">
        <v>238</v>
      </c>
      <c r="H6691" t="s">
        <v>239</v>
      </c>
      <c r="I6691" t="s">
        <v>62</v>
      </c>
      <c r="J6691" t="s">
        <v>63</v>
      </c>
      <c r="K6691">
        <v>4</v>
      </c>
      <c r="L6691" s="2">
        <v>6500</v>
      </c>
      <c r="M6691">
        <v>20</v>
      </c>
      <c r="N6691" s="2">
        <v>26000</v>
      </c>
      <c r="O6691" s="2">
        <v>5200</v>
      </c>
      <c r="P6691" s="2">
        <v>20800</v>
      </c>
      <c r="Q6691" s="2">
        <v>14921.66</v>
      </c>
      <c r="R6691" s="2">
        <v>5878.34</v>
      </c>
      <c r="S6691" t="s">
        <v>64</v>
      </c>
      <c r="T6691" t="s">
        <v>136</v>
      </c>
      <c r="U6691" t="s">
        <v>38</v>
      </c>
      <c r="V6691" t="s">
        <v>39</v>
      </c>
      <c r="W6691" t="s">
        <v>92</v>
      </c>
      <c r="X6691" t="s">
        <v>41</v>
      </c>
      <c r="Y6691" t="s">
        <v>56</v>
      </c>
      <c r="Z6691" t="s">
        <v>223</v>
      </c>
      <c r="AA6691" t="s">
        <v>44</v>
      </c>
      <c r="AB6691" t="s">
        <v>44</v>
      </c>
    </row>
    <row r="6692" spans="1:28" x14ac:dyDescent="0.25">
      <c r="A6692" t="s">
        <v>11501</v>
      </c>
      <c r="B6692" s="1">
        <v>45832</v>
      </c>
      <c r="C6692" t="s">
        <v>603</v>
      </c>
      <c r="D6692" t="s">
        <v>604</v>
      </c>
      <c r="E6692">
        <v>24</v>
      </c>
      <c r="F6692" t="s">
        <v>48</v>
      </c>
      <c r="G6692" t="s">
        <v>168</v>
      </c>
      <c r="H6692" t="s">
        <v>169</v>
      </c>
      <c r="I6692" t="s">
        <v>62</v>
      </c>
      <c r="J6692" t="s">
        <v>143</v>
      </c>
      <c r="K6692">
        <v>2</v>
      </c>
      <c r="L6692" s="2">
        <v>1800</v>
      </c>
      <c r="M6692">
        <v>5</v>
      </c>
      <c r="N6692" s="2">
        <v>3600</v>
      </c>
      <c r="O6692" s="2">
        <v>180</v>
      </c>
      <c r="P6692" s="2">
        <v>3420</v>
      </c>
      <c r="Q6692" s="2">
        <v>2630.52</v>
      </c>
      <c r="R6692" s="2">
        <v>789.48</v>
      </c>
      <c r="S6692" t="s">
        <v>53</v>
      </c>
      <c r="T6692" t="s">
        <v>290</v>
      </c>
      <c r="U6692" t="s">
        <v>291</v>
      </c>
      <c r="V6692" t="s">
        <v>39</v>
      </c>
      <c r="W6692" t="s">
        <v>40</v>
      </c>
      <c r="X6692" t="s">
        <v>97</v>
      </c>
      <c r="Y6692" t="s">
        <v>56</v>
      </c>
      <c r="Z6692" t="s">
        <v>43</v>
      </c>
      <c r="AA6692" t="s">
        <v>44</v>
      </c>
      <c r="AB6692" t="s">
        <v>68</v>
      </c>
    </row>
    <row r="6693" spans="1:28" x14ac:dyDescent="0.25">
      <c r="A6693" t="s">
        <v>11502</v>
      </c>
      <c r="B6693" s="1">
        <v>45832</v>
      </c>
      <c r="C6693" t="s">
        <v>5974</v>
      </c>
      <c r="D6693" t="s">
        <v>5975</v>
      </c>
      <c r="E6693">
        <v>59</v>
      </c>
      <c r="F6693" t="s">
        <v>48</v>
      </c>
      <c r="G6693" t="s">
        <v>168</v>
      </c>
      <c r="H6693" t="s">
        <v>169</v>
      </c>
      <c r="I6693" t="s">
        <v>62</v>
      </c>
      <c r="J6693" t="s">
        <v>143</v>
      </c>
      <c r="K6693">
        <v>2</v>
      </c>
      <c r="L6693" s="2">
        <v>1800</v>
      </c>
      <c r="M6693">
        <v>20</v>
      </c>
      <c r="N6693" s="2">
        <v>3600</v>
      </c>
      <c r="O6693" s="2">
        <v>720</v>
      </c>
      <c r="P6693" s="2">
        <v>2880</v>
      </c>
      <c r="Q6693" s="2">
        <v>2359.9299999999998</v>
      </c>
      <c r="R6693" s="2">
        <v>520.07000000000005</v>
      </c>
      <c r="S6693" t="s">
        <v>36</v>
      </c>
      <c r="T6693" t="s">
        <v>114</v>
      </c>
      <c r="U6693" t="s">
        <v>115</v>
      </c>
      <c r="V6693" t="s">
        <v>39</v>
      </c>
      <c r="W6693" t="s">
        <v>137</v>
      </c>
      <c r="X6693" t="s">
        <v>41</v>
      </c>
      <c r="Y6693" t="s">
        <v>56</v>
      </c>
      <c r="Z6693" t="s">
        <v>43</v>
      </c>
      <c r="AA6693" t="s">
        <v>44</v>
      </c>
      <c r="AB6693" t="s">
        <v>44</v>
      </c>
    </row>
    <row r="6694" spans="1:28" x14ac:dyDescent="0.25">
      <c r="A6694" t="s">
        <v>11503</v>
      </c>
      <c r="B6694" s="1">
        <v>45832</v>
      </c>
      <c r="C6694" t="s">
        <v>7595</v>
      </c>
      <c r="D6694" t="s">
        <v>7596</v>
      </c>
      <c r="E6694">
        <v>54</v>
      </c>
      <c r="F6694" t="s">
        <v>48</v>
      </c>
      <c r="G6694" t="s">
        <v>60</v>
      </c>
      <c r="H6694" t="s">
        <v>61</v>
      </c>
      <c r="I6694" t="s">
        <v>62</v>
      </c>
      <c r="J6694" t="s">
        <v>63</v>
      </c>
      <c r="K6694">
        <v>2</v>
      </c>
      <c r="L6694" s="2">
        <v>3500</v>
      </c>
      <c r="M6694">
        <v>10</v>
      </c>
      <c r="N6694" s="2">
        <v>7000</v>
      </c>
      <c r="O6694" s="2">
        <v>700</v>
      </c>
      <c r="P6694" s="2">
        <v>6300</v>
      </c>
      <c r="Q6694" s="2">
        <v>3555.68</v>
      </c>
      <c r="R6694" s="2">
        <v>2744.32</v>
      </c>
      <c r="S6694" t="s">
        <v>36</v>
      </c>
      <c r="T6694" t="s">
        <v>263</v>
      </c>
      <c r="U6694" t="s">
        <v>91</v>
      </c>
      <c r="V6694" t="s">
        <v>39</v>
      </c>
      <c r="W6694" t="s">
        <v>83</v>
      </c>
      <c r="X6694" t="s">
        <v>67</v>
      </c>
      <c r="Y6694" t="s">
        <v>42</v>
      </c>
      <c r="Z6694" t="s">
        <v>43</v>
      </c>
      <c r="AA6694" t="s">
        <v>44</v>
      </c>
      <c r="AB6694" t="s">
        <v>44</v>
      </c>
    </row>
    <row r="6695" spans="1:28" x14ac:dyDescent="0.25">
      <c r="A6695" t="s">
        <v>11504</v>
      </c>
      <c r="B6695" s="1">
        <v>45832</v>
      </c>
      <c r="C6695" t="s">
        <v>3057</v>
      </c>
      <c r="D6695" t="s">
        <v>3058</v>
      </c>
      <c r="E6695">
        <v>31</v>
      </c>
      <c r="F6695" t="s">
        <v>48</v>
      </c>
      <c r="G6695" t="s">
        <v>197</v>
      </c>
      <c r="H6695" t="s">
        <v>198</v>
      </c>
      <c r="I6695" t="s">
        <v>74</v>
      </c>
      <c r="J6695" t="s">
        <v>75</v>
      </c>
      <c r="K6695">
        <v>2</v>
      </c>
      <c r="L6695" s="2">
        <v>2600</v>
      </c>
      <c r="M6695">
        <v>15</v>
      </c>
      <c r="N6695" s="2">
        <v>5200</v>
      </c>
      <c r="O6695" s="2">
        <v>780</v>
      </c>
      <c r="P6695" s="2">
        <v>4420</v>
      </c>
      <c r="Q6695" s="2">
        <v>3351.2</v>
      </c>
      <c r="R6695" s="2">
        <v>1068.8</v>
      </c>
      <c r="S6695" t="s">
        <v>36</v>
      </c>
      <c r="T6695" t="s">
        <v>153</v>
      </c>
      <c r="U6695" t="s">
        <v>154</v>
      </c>
      <c r="V6695" t="s">
        <v>39</v>
      </c>
      <c r="W6695" t="s">
        <v>137</v>
      </c>
      <c r="X6695" t="s">
        <v>41</v>
      </c>
      <c r="Y6695" t="s">
        <v>42</v>
      </c>
      <c r="Z6695" t="s">
        <v>43</v>
      </c>
      <c r="AA6695" t="s">
        <v>44</v>
      </c>
      <c r="AB6695" t="s">
        <v>44</v>
      </c>
    </row>
    <row r="6696" spans="1:28" x14ac:dyDescent="0.25">
      <c r="A6696" t="s">
        <v>11505</v>
      </c>
      <c r="B6696" s="1">
        <v>45832</v>
      </c>
      <c r="C6696" t="s">
        <v>863</v>
      </c>
      <c r="D6696" t="s">
        <v>864</v>
      </c>
      <c r="E6696">
        <v>55</v>
      </c>
      <c r="F6696" t="s">
        <v>48</v>
      </c>
      <c r="G6696" t="s">
        <v>238</v>
      </c>
      <c r="H6696" t="s">
        <v>239</v>
      </c>
      <c r="I6696" t="s">
        <v>62</v>
      </c>
      <c r="J6696" t="s">
        <v>63</v>
      </c>
      <c r="K6696">
        <v>2</v>
      </c>
      <c r="L6696" s="2">
        <v>6500</v>
      </c>
      <c r="M6696">
        <v>15</v>
      </c>
      <c r="N6696" s="2">
        <v>13000</v>
      </c>
      <c r="O6696" s="2">
        <v>1950</v>
      </c>
      <c r="P6696" s="2">
        <v>11050</v>
      </c>
      <c r="Q6696" s="2">
        <v>8142.6</v>
      </c>
      <c r="R6696" s="2">
        <v>2907.4</v>
      </c>
      <c r="S6696" t="s">
        <v>64</v>
      </c>
      <c r="T6696" t="s">
        <v>163</v>
      </c>
      <c r="U6696" t="s">
        <v>164</v>
      </c>
      <c r="V6696" t="s">
        <v>39</v>
      </c>
      <c r="W6696" t="s">
        <v>40</v>
      </c>
      <c r="X6696" t="s">
        <v>41</v>
      </c>
      <c r="Y6696" t="s">
        <v>56</v>
      </c>
      <c r="Z6696" t="s">
        <v>43</v>
      </c>
      <c r="AA6696" t="s">
        <v>44</v>
      </c>
      <c r="AB6696" t="s">
        <v>44</v>
      </c>
    </row>
    <row r="6697" spans="1:28" x14ac:dyDescent="0.25">
      <c r="A6697" t="s">
        <v>11506</v>
      </c>
      <c r="B6697" s="1">
        <v>45832</v>
      </c>
      <c r="C6697" t="s">
        <v>4892</v>
      </c>
      <c r="D6697" t="s">
        <v>4893</v>
      </c>
      <c r="E6697">
        <v>38</v>
      </c>
      <c r="F6697" t="s">
        <v>48</v>
      </c>
      <c r="G6697" t="s">
        <v>298</v>
      </c>
      <c r="H6697" t="s">
        <v>299</v>
      </c>
      <c r="I6697" t="s">
        <v>103</v>
      </c>
      <c r="J6697" t="s">
        <v>104</v>
      </c>
      <c r="K6697">
        <v>2</v>
      </c>
      <c r="L6697" s="2">
        <v>700</v>
      </c>
      <c r="M6697">
        <v>0</v>
      </c>
      <c r="N6697" s="2">
        <v>1400</v>
      </c>
      <c r="O6697" s="2">
        <v>0</v>
      </c>
      <c r="P6697" s="2">
        <v>1400</v>
      </c>
      <c r="Q6697" s="2">
        <v>1072.68</v>
      </c>
      <c r="R6697" s="2">
        <v>327.32</v>
      </c>
      <c r="S6697" t="s">
        <v>53</v>
      </c>
      <c r="T6697" t="s">
        <v>398</v>
      </c>
      <c r="U6697" t="s">
        <v>399</v>
      </c>
      <c r="V6697" t="s">
        <v>39</v>
      </c>
      <c r="W6697" t="s">
        <v>137</v>
      </c>
      <c r="X6697" t="s">
        <v>67</v>
      </c>
      <c r="Y6697" t="s">
        <v>56</v>
      </c>
      <c r="Z6697" t="s">
        <v>144</v>
      </c>
      <c r="AA6697" t="s">
        <v>44</v>
      </c>
      <c r="AB6697" t="s">
        <v>44</v>
      </c>
    </row>
    <row r="6698" spans="1:28" x14ac:dyDescent="0.25">
      <c r="A6698" t="s">
        <v>11507</v>
      </c>
      <c r="B6698" s="1">
        <v>45832</v>
      </c>
      <c r="C6698" t="s">
        <v>4552</v>
      </c>
      <c r="D6698" t="s">
        <v>4553</v>
      </c>
      <c r="E6698">
        <v>26</v>
      </c>
      <c r="F6698" t="s">
        <v>111</v>
      </c>
      <c r="G6698" t="s">
        <v>101</v>
      </c>
      <c r="H6698" t="s">
        <v>102</v>
      </c>
      <c r="I6698" t="s">
        <v>103</v>
      </c>
      <c r="J6698" t="s">
        <v>104</v>
      </c>
      <c r="K6698">
        <v>2</v>
      </c>
      <c r="L6698" s="2">
        <v>1800</v>
      </c>
      <c r="M6698">
        <v>15</v>
      </c>
      <c r="N6698" s="2">
        <v>3600</v>
      </c>
      <c r="O6698" s="2">
        <v>540</v>
      </c>
      <c r="P6698" s="2">
        <v>3060</v>
      </c>
      <c r="Q6698" s="2">
        <v>1714.19</v>
      </c>
      <c r="R6698" s="2">
        <v>1345.81</v>
      </c>
      <c r="S6698" t="s">
        <v>64</v>
      </c>
      <c r="T6698" t="s">
        <v>122</v>
      </c>
      <c r="U6698" t="s">
        <v>123</v>
      </c>
      <c r="V6698" t="s">
        <v>39</v>
      </c>
      <c r="W6698" t="s">
        <v>83</v>
      </c>
      <c r="X6698" t="s">
        <v>97</v>
      </c>
      <c r="Y6698" t="s">
        <v>56</v>
      </c>
      <c r="Z6698" t="s">
        <v>107</v>
      </c>
      <c r="AA6698" t="s">
        <v>44</v>
      </c>
      <c r="AB6698" t="s">
        <v>44</v>
      </c>
    </row>
    <row r="6699" spans="1:28" x14ac:dyDescent="0.25">
      <c r="A6699" t="s">
        <v>11508</v>
      </c>
      <c r="B6699" s="1">
        <v>45832</v>
      </c>
      <c r="C6699" t="s">
        <v>3725</v>
      </c>
      <c r="D6699" t="s">
        <v>3726</v>
      </c>
      <c r="E6699">
        <v>55</v>
      </c>
      <c r="F6699" t="s">
        <v>48</v>
      </c>
      <c r="G6699" t="s">
        <v>101</v>
      </c>
      <c r="H6699" t="s">
        <v>102</v>
      </c>
      <c r="I6699" t="s">
        <v>103</v>
      </c>
      <c r="J6699" t="s">
        <v>104</v>
      </c>
      <c r="K6699">
        <v>1</v>
      </c>
      <c r="L6699" s="2">
        <v>1800</v>
      </c>
      <c r="M6699">
        <v>0</v>
      </c>
      <c r="N6699" s="2">
        <v>1800</v>
      </c>
      <c r="O6699" s="2">
        <v>0</v>
      </c>
      <c r="P6699" s="2">
        <v>1800</v>
      </c>
      <c r="Q6699" s="2">
        <v>1101.53</v>
      </c>
      <c r="R6699" s="2">
        <v>698.47</v>
      </c>
      <c r="S6699" t="s">
        <v>36</v>
      </c>
      <c r="T6699" t="s">
        <v>153</v>
      </c>
      <c r="U6699" t="s">
        <v>154</v>
      </c>
      <c r="V6699" t="s">
        <v>39</v>
      </c>
      <c r="W6699" t="s">
        <v>92</v>
      </c>
      <c r="X6699" t="s">
        <v>97</v>
      </c>
      <c r="Y6699" t="s">
        <v>42</v>
      </c>
      <c r="Z6699" t="s">
        <v>223</v>
      </c>
      <c r="AA6699" t="s">
        <v>44</v>
      </c>
      <c r="AB6699" t="s">
        <v>44</v>
      </c>
    </row>
    <row r="6700" spans="1:28" x14ac:dyDescent="0.25">
      <c r="A6700" t="s">
        <v>11509</v>
      </c>
      <c r="B6700" s="1">
        <v>45832</v>
      </c>
      <c r="C6700" t="s">
        <v>2870</v>
      </c>
      <c r="D6700" t="s">
        <v>2871</v>
      </c>
      <c r="E6700">
        <v>58</v>
      </c>
      <c r="F6700" t="s">
        <v>111</v>
      </c>
      <c r="G6700" t="s">
        <v>202</v>
      </c>
      <c r="H6700" t="s">
        <v>203</v>
      </c>
      <c r="I6700" t="s">
        <v>103</v>
      </c>
      <c r="J6700" t="s">
        <v>104</v>
      </c>
      <c r="K6700">
        <v>1</v>
      </c>
      <c r="L6700" s="2">
        <v>550</v>
      </c>
      <c r="M6700">
        <v>10</v>
      </c>
      <c r="N6700" s="2">
        <v>550</v>
      </c>
      <c r="O6700" s="2">
        <v>55</v>
      </c>
      <c r="P6700" s="2">
        <v>495</v>
      </c>
      <c r="Q6700" s="2">
        <v>279</v>
      </c>
      <c r="R6700" s="2">
        <v>216</v>
      </c>
      <c r="S6700" t="s">
        <v>53</v>
      </c>
      <c r="T6700" t="s">
        <v>37</v>
      </c>
      <c r="U6700" t="s">
        <v>38</v>
      </c>
      <c r="V6700" t="s">
        <v>39</v>
      </c>
      <c r="W6700" t="s">
        <v>66</v>
      </c>
      <c r="X6700" t="s">
        <v>41</v>
      </c>
      <c r="Y6700" t="s">
        <v>42</v>
      </c>
      <c r="Z6700" t="s">
        <v>107</v>
      </c>
      <c r="AA6700" t="s">
        <v>44</v>
      </c>
      <c r="AB6700" t="s">
        <v>44</v>
      </c>
    </row>
    <row r="6701" spans="1:28" x14ac:dyDescent="0.25">
      <c r="A6701" t="s">
        <v>11510</v>
      </c>
      <c r="B6701" s="1">
        <v>45832</v>
      </c>
      <c r="C6701" t="s">
        <v>1677</v>
      </c>
      <c r="D6701" t="s">
        <v>1678</v>
      </c>
      <c r="E6701">
        <v>27</v>
      </c>
      <c r="F6701" t="s">
        <v>111</v>
      </c>
      <c r="G6701" t="s">
        <v>32</v>
      </c>
      <c r="H6701" t="s">
        <v>33</v>
      </c>
      <c r="I6701" t="s">
        <v>34</v>
      </c>
      <c r="J6701" t="s">
        <v>35</v>
      </c>
      <c r="K6701">
        <v>1</v>
      </c>
      <c r="L6701" s="2">
        <v>55000</v>
      </c>
      <c r="M6701">
        <v>10</v>
      </c>
      <c r="N6701" s="2">
        <v>55000</v>
      </c>
      <c r="O6701" s="2">
        <v>5500</v>
      </c>
      <c r="P6701" s="2">
        <v>49500</v>
      </c>
      <c r="Q6701" s="2">
        <v>31988.04</v>
      </c>
      <c r="R6701" s="2">
        <v>17511.96</v>
      </c>
      <c r="S6701" t="s">
        <v>53</v>
      </c>
      <c r="T6701" t="s">
        <v>163</v>
      </c>
      <c r="U6701" t="s">
        <v>164</v>
      </c>
      <c r="V6701" t="s">
        <v>39</v>
      </c>
      <c r="W6701" t="s">
        <v>40</v>
      </c>
      <c r="X6701" t="s">
        <v>97</v>
      </c>
      <c r="Y6701" t="s">
        <v>56</v>
      </c>
      <c r="Z6701" t="s">
        <v>144</v>
      </c>
      <c r="AA6701" t="s">
        <v>44</v>
      </c>
      <c r="AB6701" t="s">
        <v>44</v>
      </c>
    </row>
    <row r="6702" spans="1:28" x14ac:dyDescent="0.25">
      <c r="A6702" t="s">
        <v>11511</v>
      </c>
      <c r="B6702" s="1">
        <v>45832</v>
      </c>
      <c r="C6702" t="s">
        <v>5728</v>
      </c>
      <c r="D6702" t="s">
        <v>5729</v>
      </c>
      <c r="E6702">
        <v>37</v>
      </c>
      <c r="F6702" t="s">
        <v>48</v>
      </c>
      <c r="G6702" t="s">
        <v>207</v>
      </c>
      <c r="H6702" t="s">
        <v>208</v>
      </c>
      <c r="I6702" t="s">
        <v>34</v>
      </c>
      <c r="J6702" t="s">
        <v>143</v>
      </c>
      <c r="K6702">
        <v>1</v>
      </c>
      <c r="L6702" s="2">
        <v>18000</v>
      </c>
      <c r="M6702">
        <v>10</v>
      </c>
      <c r="N6702" s="2">
        <v>18000</v>
      </c>
      <c r="O6702" s="2">
        <v>1800</v>
      </c>
      <c r="P6702" s="2">
        <v>16200</v>
      </c>
      <c r="Q6702" s="2">
        <v>10173.94</v>
      </c>
      <c r="R6702" s="2">
        <v>6026.06</v>
      </c>
      <c r="S6702" t="s">
        <v>53</v>
      </c>
      <c r="T6702" t="s">
        <v>96</v>
      </c>
      <c r="U6702" t="s">
        <v>96</v>
      </c>
      <c r="V6702" t="s">
        <v>39</v>
      </c>
      <c r="W6702" t="s">
        <v>137</v>
      </c>
      <c r="X6702" t="s">
        <v>97</v>
      </c>
      <c r="Y6702" t="s">
        <v>56</v>
      </c>
      <c r="Z6702" t="s">
        <v>43</v>
      </c>
      <c r="AA6702" t="s">
        <v>44</v>
      </c>
      <c r="AB6702" t="s">
        <v>44</v>
      </c>
    </row>
    <row r="6703" spans="1:28" x14ac:dyDescent="0.25">
      <c r="A6703" t="s">
        <v>11512</v>
      </c>
      <c r="B6703" s="1">
        <v>45833</v>
      </c>
      <c r="C6703" t="s">
        <v>1703</v>
      </c>
      <c r="D6703" t="s">
        <v>1704</v>
      </c>
      <c r="E6703">
        <v>38</v>
      </c>
      <c r="F6703" t="s">
        <v>111</v>
      </c>
      <c r="G6703" t="s">
        <v>436</v>
      </c>
      <c r="H6703" t="s">
        <v>437</v>
      </c>
      <c r="I6703" t="s">
        <v>74</v>
      </c>
      <c r="J6703" t="s">
        <v>190</v>
      </c>
      <c r="K6703">
        <v>1</v>
      </c>
      <c r="L6703" s="2">
        <v>1800</v>
      </c>
      <c r="M6703">
        <v>0</v>
      </c>
      <c r="N6703" s="2">
        <v>1800</v>
      </c>
      <c r="O6703" s="2">
        <v>0</v>
      </c>
      <c r="P6703" s="2">
        <v>1800</v>
      </c>
      <c r="Q6703" s="2">
        <v>1033.3499999999999</v>
      </c>
      <c r="R6703" s="2">
        <v>766.65</v>
      </c>
      <c r="S6703" t="s">
        <v>36</v>
      </c>
      <c r="T6703" t="s">
        <v>153</v>
      </c>
      <c r="U6703" t="s">
        <v>154</v>
      </c>
      <c r="V6703" t="s">
        <v>39</v>
      </c>
      <c r="W6703" t="s">
        <v>66</v>
      </c>
      <c r="X6703" t="s">
        <v>41</v>
      </c>
      <c r="Y6703" t="s">
        <v>56</v>
      </c>
      <c r="Z6703" t="s">
        <v>43</v>
      </c>
      <c r="AA6703" t="s">
        <v>44</v>
      </c>
      <c r="AB6703" t="s">
        <v>44</v>
      </c>
    </row>
    <row r="6704" spans="1:28" x14ac:dyDescent="0.25">
      <c r="A6704" t="s">
        <v>11513</v>
      </c>
      <c r="B6704" s="1">
        <v>45833</v>
      </c>
      <c r="C6704" t="s">
        <v>2680</v>
      </c>
      <c r="D6704" t="s">
        <v>2681</v>
      </c>
      <c r="E6704">
        <v>25</v>
      </c>
      <c r="F6704" t="s">
        <v>111</v>
      </c>
      <c r="G6704" t="s">
        <v>285</v>
      </c>
      <c r="H6704" t="s">
        <v>286</v>
      </c>
      <c r="I6704" t="s">
        <v>34</v>
      </c>
      <c r="J6704" t="s">
        <v>121</v>
      </c>
      <c r="K6704">
        <v>1</v>
      </c>
      <c r="L6704" s="2">
        <v>3200</v>
      </c>
      <c r="M6704">
        <v>0</v>
      </c>
      <c r="N6704" s="2">
        <v>3200</v>
      </c>
      <c r="O6704" s="2">
        <v>0</v>
      </c>
      <c r="P6704" s="2">
        <v>3200</v>
      </c>
      <c r="Q6704" s="2">
        <v>2117.4499999999998</v>
      </c>
      <c r="R6704" s="2">
        <v>1082.55</v>
      </c>
      <c r="S6704" t="s">
        <v>36</v>
      </c>
      <c r="T6704" t="s">
        <v>96</v>
      </c>
      <c r="U6704" t="s">
        <v>96</v>
      </c>
      <c r="V6704" t="s">
        <v>39</v>
      </c>
      <c r="W6704" t="s">
        <v>137</v>
      </c>
      <c r="X6704" t="s">
        <v>97</v>
      </c>
      <c r="Y6704" t="s">
        <v>56</v>
      </c>
      <c r="Z6704" t="s">
        <v>43</v>
      </c>
      <c r="AA6704" t="s">
        <v>44</v>
      </c>
      <c r="AB6704" t="s">
        <v>44</v>
      </c>
    </row>
    <row r="6705" spans="1:28" x14ac:dyDescent="0.25">
      <c r="A6705" t="s">
        <v>11514</v>
      </c>
      <c r="B6705" s="1">
        <v>45833</v>
      </c>
      <c r="C6705" t="s">
        <v>1837</v>
      </c>
      <c r="D6705" t="s">
        <v>1838</v>
      </c>
      <c r="E6705">
        <v>31</v>
      </c>
      <c r="F6705" t="s">
        <v>111</v>
      </c>
      <c r="G6705" t="s">
        <v>298</v>
      </c>
      <c r="H6705" t="s">
        <v>299</v>
      </c>
      <c r="I6705" t="s">
        <v>103</v>
      </c>
      <c r="J6705" t="s">
        <v>104</v>
      </c>
      <c r="K6705">
        <v>2</v>
      </c>
      <c r="L6705" s="2">
        <v>700</v>
      </c>
      <c r="M6705">
        <v>20</v>
      </c>
      <c r="N6705" s="2">
        <v>1400</v>
      </c>
      <c r="O6705" s="2">
        <v>280</v>
      </c>
      <c r="P6705" s="2">
        <v>1120</v>
      </c>
      <c r="Q6705" s="2">
        <v>806.16</v>
      </c>
      <c r="R6705" s="2">
        <v>313.83999999999997</v>
      </c>
      <c r="S6705" t="s">
        <v>53</v>
      </c>
      <c r="T6705" t="s">
        <v>114</v>
      </c>
      <c r="U6705" t="s">
        <v>115</v>
      </c>
      <c r="V6705" t="s">
        <v>39</v>
      </c>
      <c r="W6705" t="s">
        <v>40</v>
      </c>
      <c r="X6705" t="s">
        <v>41</v>
      </c>
      <c r="Y6705" t="s">
        <v>42</v>
      </c>
      <c r="Z6705" t="s">
        <v>43</v>
      </c>
      <c r="AA6705" t="s">
        <v>44</v>
      </c>
      <c r="AB6705" t="s">
        <v>44</v>
      </c>
    </row>
    <row r="6706" spans="1:28" x14ac:dyDescent="0.25">
      <c r="A6706" t="s">
        <v>11515</v>
      </c>
      <c r="B6706" s="1">
        <v>45833</v>
      </c>
      <c r="C6706" t="s">
        <v>4471</v>
      </c>
      <c r="D6706" t="s">
        <v>4472</v>
      </c>
      <c r="E6706">
        <v>41</v>
      </c>
      <c r="F6706" t="s">
        <v>48</v>
      </c>
      <c r="G6706" t="s">
        <v>188</v>
      </c>
      <c r="H6706" t="s">
        <v>189</v>
      </c>
      <c r="I6706" t="s">
        <v>34</v>
      </c>
      <c r="J6706" t="s">
        <v>190</v>
      </c>
      <c r="K6706">
        <v>2</v>
      </c>
      <c r="L6706" s="2">
        <v>1800</v>
      </c>
      <c r="M6706">
        <v>25</v>
      </c>
      <c r="N6706" s="2">
        <v>3600</v>
      </c>
      <c r="O6706" s="2">
        <v>900</v>
      </c>
      <c r="P6706" s="2">
        <v>2700</v>
      </c>
      <c r="Q6706" s="2">
        <v>1766.55</v>
      </c>
      <c r="R6706" s="2">
        <v>933.45</v>
      </c>
      <c r="S6706" t="s">
        <v>53</v>
      </c>
      <c r="T6706" t="s">
        <v>263</v>
      </c>
      <c r="U6706" t="s">
        <v>91</v>
      </c>
      <c r="V6706" t="s">
        <v>39</v>
      </c>
      <c r="W6706" t="s">
        <v>83</v>
      </c>
      <c r="X6706" t="s">
        <v>41</v>
      </c>
      <c r="Y6706" t="s">
        <v>42</v>
      </c>
      <c r="Z6706" t="s">
        <v>43</v>
      </c>
      <c r="AA6706" t="s">
        <v>68</v>
      </c>
      <c r="AB6706" t="s">
        <v>44</v>
      </c>
    </row>
    <row r="6707" spans="1:28" x14ac:dyDescent="0.25">
      <c r="A6707" t="s">
        <v>11516</v>
      </c>
      <c r="B6707" s="1">
        <v>45833</v>
      </c>
      <c r="C6707" t="s">
        <v>11517</v>
      </c>
      <c r="D6707" t="s">
        <v>11518</v>
      </c>
      <c r="E6707">
        <v>27</v>
      </c>
      <c r="F6707" t="s">
        <v>48</v>
      </c>
      <c r="G6707" t="s">
        <v>243</v>
      </c>
      <c r="H6707" t="s">
        <v>244</v>
      </c>
      <c r="I6707" t="s">
        <v>103</v>
      </c>
      <c r="J6707" t="s">
        <v>104</v>
      </c>
      <c r="K6707">
        <v>3</v>
      </c>
      <c r="L6707" s="2">
        <v>450</v>
      </c>
      <c r="M6707">
        <v>0</v>
      </c>
      <c r="N6707" s="2">
        <v>1350</v>
      </c>
      <c r="O6707" s="2">
        <v>0</v>
      </c>
      <c r="P6707" s="2">
        <v>1350</v>
      </c>
      <c r="Q6707" s="2">
        <v>789.44</v>
      </c>
      <c r="R6707" s="2">
        <v>560.55999999999995</v>
      </c>
      <c r="S6707" t="s">
        <v>53</v>
      </c>
      <c r="T6707" t="s">
        <v>114</v>
      </c>
      <c r="U6707" t="s">
        <v>115</v>
      </c>
      <c r="V6707" t="s">
        <v>39</v>
      </c>
      <c r="W6707" t="s">
        <v>83</v>
      </c>
      <c r="X6707" t="s">
        <v>41</v>
      </c>
      <c r="Y6707" t="s">
        <v>56</v>
      </c>
      <c r="Z6707" t="s">
        <v>144</v>
      </c>
      <c r="AA6707" t="s">
        <v>44</v>
      </c>
      <c r="AB6707" t="s">
        <v>44</v>
      </c>
    </row>
    <row r="6708" spans="1:28" x14ac:dyDescent="0.25">
      <c r="A6708" t="s">
        <v>11519</v>
      </c>
      <c r="B6708" s="1">
        <v>45833</v>
      </c>
      <c r="C6708" t="s">
        <v>7561</v>
      </c>
      <c r="D6708" t="s">
        <v>7562</v>
      </c>
      <c r="E6708">
        <v>30</v>
      </c>
      <c r="F6708" t="s">
        <v>31</v>
      </c>
      <c r="G6708" t="s">
        <v>112</v>
      </c>
      <c r="H6708" t="s">
        <v>113</v>
      </c>
      <c r="I6708" t="s">
        <v>103</v>
      </c>
      <c r="J6708" t="s">
        <v>104</v>
      </c>
      <c r="K6708">
        <v>1</v>
      </c>
      <c r="L6708" s="2">
        <v>650</v>
      </c>
      <c r="M6708">
        <v>0</v>
      </c>
      <c r="N6708" s="2">
        <v>650</v>
      </c>
      <c r="O6708" s="2">
        <v>0</v>
      </c>
      <c r="P6708" s="2">
        <v>650</v>
      </c>
      <c r="Q6708" s="2">
        <v>378.37</v>
      </c>
      <c r="R6708" s="2">
        <v>271.63</v>
      </c>
      <c r="S6708" t="s">
        <v>36</v>
      </c>
      <c r="T6708" t="s">
        <v>290</v>
      </c>
      <c r="U6708" t="s">
        <v>291</v>
      </c>
      <c r="V6708" t="s">
        <v>39</v>
      </c>
      <c r="W6708" t="s">
        <v>92</v>
      </c>
      <c r="X6708" t="s">
        <v>97</v>
      </c>
      <c r="Y6708" t="s">
        <v>56</v>
      </c>
      <c r="Z6708" t="s">
        <v>43</v>
      </c>
      <c r="AA6708" t="s">
        <v>44</v>
      </c>
      <c r="AB6708" t="s">
        <v>44</v>
      </c>
    </row>
    <row r="6709" spans="1:28" x14ac:dyDescent="0.25">
      <c r="A6709" t="s">
        <v>11520</v>
      </c>
      <c r="B6709" s="1">
        <v>45833</v>
      </c>
      <c r="C6709" t="s">
        <v>7432</v>
      </c>
      <c r="D6709" t="s">
        <v>7433</v>
      </c>
      <c r="E6709">
        <v>40</v>
      </c>
      <c r="F6709" t="s">
        <v>31</v>
      </c>
      <c r="G6709" t="s">
        <v>81</v>
      </c>
      <c r="H6709" t="s">
        <v>82</v>
      </c>
      <c r="I6709" t="s">
        <v>51</v>
      </c>
      <c r="J6709" t="s">
        <v>52</v>
      </c>
      <c r="K6709">
        <v>2</v>
      </c>
      <c r="L6709" s="2">
        <v>600</v>
      </c>
      <c r="M6709">
        <v>20</v>
      </c>
      <c r="N6709" s="2">
        <v>1200</v>
      </c>
      <c r="O6709" s="2">
        <v>240</v>
      </c>
      <c r="P6709" s="2">
        <v>960</v>
      </c>
      <c r="Q6709" s="2">
        <v>635.75</v>
      </c>
      <c r="R6709" s="2">
        <v>324.25</v>
      </c>
      <c r="S6709" t="s">
        <v>53</v>
      </c>
      <c r="T6709" t="s">
        <v>163</v>
      </c>
      <c r="U6709" t="s">
        <v>164</v>
      </c>
      <c r="V6709" t="s">
        <v>39</v>
      </c>
      <c r="W6709" t="s">
        <v>66</v>
      </c>
      <c r="X6709" t="s">
        <v>97</v>
      </c>
      <c r="Y6709" t="s">
        <v>42</v>
      </c>
      <c r="Z6709" t="s">
        <v>43</v>
      </c>
      <c r="AA6709" t="s">
        <v>44</v>
      </c>
      <c r="AB6709" t="s">
        <v>44</v>
      </c>
    </row>
    <row r="6710" spans="1:28" x14ac:dyDescent="0.25">
      <c r="A6710" t="s">
        <v>11521</v>
      </c>
      <c r="B6710" s="1">
        <v>45833</v>
      </c>
      <c r="C6710" t="s">
        <v>4814</v>
      </c>
      <c r="D6710" t="s">
        <v>4815</v>
      </c>
      <c r="E6710">
        <v>54</v>
      </c>
      <c r="F6710" t="s">
        <v>48</v>
      </c>
      <c r="G6710" t="s">
        <v>561</v>
      </c>
      <c r="H6710" t="s">
        <v>562</v>
      </c>
      <c r="I6710" t="s">
        <v>34</v>
      </c>
      <c r="J6710" t="s">
        <v>143</v>
      </c>
      <c r="K6710">
        <v>2</v>
      </c>
      <c r="L6710" s="2">
        <v>900</v>
      </c>
      <c r="M6710">
        <v>15</v>
      </c>
      <c r="N6710" s="2">
        <v>1800</v>
      </c>
      <c r="O6710" s="2">
        <v>270</v>
      </c>
      <c r="P6710" s="2">
        <v>1530</v>
      </c>
      <c r="Q6710" s="2">
        <v>1108.01</v>
      </c>
      <c r="R6710" s="2">
        <v>421.99</v>
      </c>
      <c r="S6710" t="s">
        <v>36</v>
      </c>
      <c r="T6710" t="s">
        <v>178</v>
      </c>
      <c r="U6710" t="s">
        <v>154</v>
      </c>
      <c r="V6710" t="s">
        <v>39</v>
      </c>
      <c r="W6710" t="s">
        <v>40</v>
      </c>
      <c r="X6710" t="s">
        <v>67</v>
      </c>
      <c r="Y6710" t="s">
        <v>42</v>
      </c>
      <c r="Z6710" t="s">
        <v>43</v>
      </c>
      <c r="AA6710" t="s">
        <v>44</v>
      </c>
      <c r="AB6710" t="s">
        <v>44</v>
      </c>
    </row>
    <row r="6711" spans="1:28" x14ac:dyDescent="0.25">
      <c r="A6711" t="s">
        <v>11522</v>
      </c>
      <c r="B6711" s="1">
        <v>45833</v>
      </c>
      <c r="C6711" t="s">
        <v>9465</v>
      </c>
      <c r="D6711" t="s">
        <v>9466</v>
      </c>
      <c r="E6711">
        <v>21</v>
      </c>
      <c r="F6711" t="s">
        <v>48</v>
      </c>
      <c r="G6711" t="s">
        <v>217</v>
      </c>
      <c r="H6711" t="s">
        <v>218</v>
      </c>
      <c r="I6711" t="s">
        <v>34</v>
      </c>
      <c r="J6711" t="s">
        <v>130</v>
      </c>
      <c r="K6711">
        <v>2</v>
      </c>
      <c r="L6711" s="2">
        <v>28000</v>
      </c>
      <c r="M6711">
        <v>25</v>
      </c>
      <c r="N6711" s="2">
        <v>56000</v>
      </c>
      <c r="O6711" s="2">
        <v>14000</v>
      </c>
      <c r="P6711" s="2">
        <v>42000</v>
      </c>
      <c r="Q6711" s="2">
        <v>28031.54</v>
      </c>
      <c r="R6711" s="2">
        <v>13968.46</v>
      </c>
      <c r="S6711" t="s">
        <v>64</v>
      </c>
      <c r="T6711" t="s">
        <v>54</v>
      </c>
      <c r="U6711" t="s">
        <v>55</v>
      </c>
      <c r="V6711" t="s">
        <v>39</v>
      </c>
      <c r="W6711" t="s">
        <v>92</v>
      </c>
      <c r="X6711" t="s">
        <v>97</v>
      </c>
      <c r="Y6711" t="s">
        <v>56</v>
      </c>
      <c r="Z6711" t="s">
        <v>43</v>
      </c>
      <c r="AA6711" t="s">
        <v>44</v>
      </c>
      <c r="AB6711" t="s">
        <v>44</v>
      </c>
    </row>
    <row r="6712" spans="1:28" x14ac:dyDescent="0.25">
      <c r="A6712" t="s">
        <v>11523</v>
      </c>
      <c r="B6712" s="1">
        <v>45833</v>
      </c>
      <c r="C6712" t="s">
        <v>755</v>
      </c>
      <c r="D6712" t="s">
        <v>756</v>
      </c>
      <c r="E6712">
        <v>30</v>
      </c>
      <c r="F6712" t="s">
        <v>31</v>
      </c>
      <c r="G6712" t="s">
        <v>238</v>
      </c>
      <c r="H6712" t="s">
        <v>239</v>
      </c>
      <c r="I6712" t="s">
        <v>62</v>
      </c>
      <c r="J6712" t="s">
        <v>63</v>
      </c>
      <c r="K6712">
        <v>3</v>
      </c>
      <c r="L6712" s="2">
        <v>6500</v>
      </c>
      <c r="M6712">
        <v>10</v>
      </c>
      <c r="N6712" s="2">
        <v>19500</v>
      </c>
      <c r="O6712" s="2">
        <v>1950</v>
      </c>
      <c r="P6712" s="2">
        <v>17550</v>
      </c>
      <c r="Q6712" s="2">
        <v>12157.24</v>
      </c>
      <c r="R6712" s="2">
        <v>5392.76</v>
      </c>
      <c r="S6712" t="s">
        <v>53</v>
      </c>
      <c r="T6712" t="s">
        <v>122</v>
      </c>
      <c r="U6712" t="s">
        <v>123</v>
      </c>
      <c r="V6712" t="s">
        <v>39</v>
      </c>
      <c r="W6712" t="s">
        <v>92</v>
      </c>
      <c r="X6712" t="s">
        <v>97</v>
      </c>
      <c r="Y6712" t="s">
        <v>56</v>
      </c>
      <c r="Z6712" t="s">
        <v>43</v>
      </c>
      <c r="AA6712" t="s">
        <v>44</v>
      </c>
      <c r="AB6712" t="s">
        <v>44</v>
      </c>
    </row>
    <row r="6713" spans="1:28" x14ac:dyDescent="0.25">
      <c r="A6713" t="s">
        <v>11524</v>
      </c>
      <c r="B6713" s="1">
        <v>45833</v>
      </c>
      <c r="C6713" t="s">
        <v>11525</v>
      </c>
      <c r="D6713" t="s">
        <v>11526</v>
      </c>
      <c r="E6713">
        <v>38</v>
      </c>
      <c r="F6713" t="s">
        <v>31</v>
      </c>
      <c r="G6713" t="s">
        <v>88</v>
      </c>
      <c r="H6713" t="s">
        <v>89</v>
      </c>
      <c r="I6713" t="s">
        <v>62</v>
      </c>
      <c r="J6713" t="s">
        <v>63</v>
      </c>
      <c r="K6713">
        <v>1</v>
      </c>
      <c r="L6713" s="2">
        <v>4200</v>
      </c>
      <c r="M6713">
        <v>25</v>
      </c>
      <c r="N6713" s="2">
        <v>4200</v>
      </c>
      <c r="O6713" s="2">
        <v>1050</v>
      </c>
      <c r="P6713" s="2">
        <v>3150</v>
      </c>
      <c r="Q6713" s="2">
        <v>2026.56</v>
      </c>
      <c r="R6713" s="2">
        <v>1123.44</v>
      </c>
      <c r="S6713" t="s">
        <v>53</v>
      </c>
      <c r="T6713" t="s">
        <v>398</v>
      </c>
      <c r="U6713" t="s">
        <v>399</v>
      </c>
      <c r="V6713" t="s">
        <v>39</v>
      </c>
      <c r="W6713" t="s">
        <v>83</v>
      </c>
      <c r="X6713" t="s">
        <v>41</v>
      </c>
      <c r="Y6713" t="s">
        <v>42</v>
      </c>
      <c r="Z6713" t="s">
        <v>43</v>
      </c>
      <c r="AA6713" t="s">
        <v>44</v>
      </c>
      <c r="AB6713" t="s">
        <v>44</v>
      </c>
    </row>
    <row r="6714" spans="1:28" x14ac:dyDescent="0.25">
      <c r="A6714" t="s">
        <v>11527</v>
      </c>
      <c r="B6714" s="1">
        <v>45833</v>
      </c>
      <c r="C6714" t="s">
        <v>2048</v>
      </c>
      <c r="D6714" t="s">
        <v>2049</v>
      </c>
      <c r="E6714">
        <v>44</v>
      </c>
      <c r="F6714" t="s">
        <v>48</v>
      </c>
      <c r="G6714" t="s">
        <v>60</v>
      </c>
      <c r="H6714" t="s">
        <v>61</v>
      </c>
      <c r="I6714" t="s">
        <v>62</v>
      </c>
      <c r="J6714" t="s">
        <v>63</v>
      </c>
      <c r="K6714">
        <v>2</v>
      </c>
      <c r="L6714" s="2">
        <v>3500</v>
      </c>
      <c r="M6714">
        <v>15</v>
      </c>
      <c r="N6714" s="2">
        <v>7000</v>
      </c>
      <c r="O6714" s="2">
        <v>1050</v>
      </c>
      <c r="P6714" s="2">
        <v>5950</v>
      </c>
      <c r="Q6714" s="2">
        <v>3337.21</v>
      </c>
      <c r="R6714" s="2">
        <v>2612.79</v>
      </c>
      <c r="S6714" t="s">
        <v>53</v>
      </c>
      <c r="T6714" t="s">
        <v>114</v>
      </c>
      <c r="U6714" t="s">
        <v>115</v>
      </c>
      <c r="V6714" t="s">
        <v>39</v>
      </c>
      <c r="W6714" t="s">
        <v>66</v>
      </c>
      <c r="X6714" t="s">
        <v>41</v>
      </c>
      <c r="Y6714" t="s">
        <v>84</v>
      </c>
      <c r="Z6714" t="s">
        <v>508</v>
      </c>
      <c r="AA6714" t="s">
        <v>44</v>
      </c>
      <c r="AB6714" t="s">
        <v>44</v>
      </c>
    </row>
    <row r="6715" spans="1:28" x14ac:dyDescent="0.25">
      <c r="A6715" t="s">
        <v>11528</v>
      </c>
      <c r="B6715" s="1">
        <v>45833</v>
      </c>
      <c r="C6715" t="s">
        <v>3690</v>
      </c>
      <c r="D6715" t="s">
        <v>3691</v>
      </c>
      <c r="E6715">
        <v>18</v>
      </c>
      <c r="F6715" t="s">
        <v>48</v>
      </c>
      <c r="G6715" t="s">
        <v>227</v>
      </c>
      <c r="H6715" t="s">
        <v>228</v>
      </c>
      <c r="I6715" t="s">
        <v>74</v>
      </c>
      <c r="J6715" t="s">
        <v>75</v>
      </c>
      <c r="K6715">
        <v>2</v>
      </c>
      <c r="L6715" s="2">
        <v>1400</v>
      </c>
      <c r="M6715">
        <v>0</v>
      </c>
      <c r="N6715" s="2">
        <v>2800</v>
      </c>
      <c r="O6715" s="2">
        <v>0</v>
      </c>
      <c r="P6715" s="2">
        <v>2800</v>
      </c>
      <c r="Q6715" s="2">
        <v>1959.39</v>
      </c>
      <c r="R6715" s="2">
        <v>840.61</v>
      </c>
      <c r="S6715" t="s">
        <v>36</v>
      </c>
      <c r="T6715" t="s">
        <v>398</v>
      </c>
      <c r="U6715" t="s">
        <v>399</v>
      </c>
      <c r="V6715" t="s">
        <v>39</v>
      </c>
      <c r="W6715" t="s">
        <v>40</v>
      </c>
      <c r="X6715" t="s">
        <v>67</v>
      </c>
      <c r="Y6715" t="s">
        <v>56</v>
      </c>
      <c r="Z6715" t="s">
        <v>43</v>
      </c>
      <c r="AA6715" t="s">
        <v>44</v>
      </c>
      <c r="AB6715" t="s">
        <v>44</v>
      </c>
    </row>
    <row r="6716" spans="1:28" x14ac:dyDescent="0.25">
      <c r="A6716" t="s">
        <v>11529</v>
      </c>
      <c r="B6716" s="1">
        <v>45833</v>
      </c>
      <c r="C6716" t="s">
        <v>497</v>
      </c>
      <c r="D6716" t="s">
        <v>498</v>
      </c>
      <c r="E6716">
        <v>34</v>
      </c>
      <c r="F6716" t="s">
        <v>31</v>
      </c>
      <c r="G6716" t="s">
        <v>141</v>
      </c>
      <c r="H6716" t="s">
        <v>142</v>
      </c>
      <c r="I6716" t="s">
        <v>74</v>
      </c>
      <c r="J6716" t="s">
        <v>143</v>
      </c>
      <c r="K6716">
        <v>2</v>
      </c>
      <c r="L6716" s="2">
        <v>900</v>
      </c>
      <c r="M6716">
        <v>15</v>
      </c>
      <c r="N6716" s="2">
        <v>1800</v>
      </c>
      <c r="O6716" s="2">
        <v>270</v>
      </c>
      <c r="P6716" s="2">
        <v>1530</v>
      </c>
      <c r="Q6716" s="2">
        <v>1131.76</v>
      </c>
      <c r="R6716" s="2">
        <v>398.24</v>
      </c>
      <c r="S6716" t="s">
        <v>53</v>
      </c>
      <c r="T6716" t="s">
        <v>263</v>
      </c>
      <c r="U6716" t="s">
        <v>91</v>
      </c>
      <c r="V6716" t="s">
        <v>39</v>
      </c>
      <c r="W6716" t="s">
        <v>40</v>
      </c>
      <c r="X6716" t="s">
        <v>97</v>
      </c>
      <c r="Y6716" t="s">
        <v>56</v>
      </c>
      <c r="Z6716" t="s">
        <v>223</v>
      </c>
      <c r="AA6716" t="s">
        <v>44</v>
      </c>
      <c r="AB6716" t="s">
        <v>44</v>
      </c>
    </row>
    <row r="6717" spans="1:28" x14ac:dyDescent="0.25">
      <c r="A6717" t="s">
        <v>11530</v>
      </c>
      <c r="B6717" s="1">
        <v>45833</v>
      </c>
      <c r="C6717" t="s">
        <v>7729</v>
      </c>
      <c r="D6717" t="s">
        <v>7730</v>
      </c>
      <c r="E6717">
        <v>32</v>
      </c>
      <c r="F6717" t="s">
        <v>111</v>
      </c>
      <c r="G6717" t="s">
        <v>168</v>
      </c>
      <c r="H6717" t="s">
        <v>169</v>
      </c>
      <c r="I6717" t="s">
        <v>62</v>
      </c>
      <c r="J6717" t="s">
        <v>143</v>
      </c>
      <c r="K6717">
        <v>1</v>
      </c>
      <c r="L6717" s="2">
        <v>1800</v>
      </c>
      <c r="M6717">
        <v>10</v>
      </c>
      <c r="N6717" s="2">
        <v>1800</v>
      </c>
      <c r="O6717" s="2">
        <v>180</v>
      </c>
      <c r="P6717" s="2">
        <v>1620</v>
      </c>
      <c r="Q6717" s="2">
        <v>912.66</v>
      </c>
      <c r="R6717" s="2">
        <v>707.34</v>
      </c>
      <c r="S6717" t="s">
        <v>53</v>
      </c>
      <c r="T6717" t="s">
        <v>105</v>
      </c>
      <c r="U6717" t="s">
        <v>106</v>
      </c>
      <c r="V6717" t="s">
        <v>39</v>
      </c>
      <c r="W6717" t="s">
        <v>92</v>
      </c>
      <c r="X6717" t="s">
        <v>97</v>
      </c>
      <c r="Y6717" t="s">
        <v>84</v>
      </c>
      <c r="Z6717" t="s">
        <v>107</v>
      </c>
      <c r="AA6717" t="s">
        <v>44</v>
      </c>
      <c r="AB6717" t="s">
        <v>44</v>
      </c>
    </row>
    <row r="6718" spans="1:28" x14ac:dyDescent="0.25">
      <c r="A6718" t="s">
        <v>11531</v>
      </c>
      <c r="B6718" s="1">
        <v>45834</v>
      </c>
      <c r="C6718" t="s">
        <v>8344</v>
      </c>
      <c r="D6718" t="s">
        <v>8345</v>
      </c>
      <c r="E6718">
        <v>47</v>
      </c>
      <c r="F6718" t="s">
        <v>31</v>
      </c>
      <c r="G6718" t="s">
        <v>112</v>
      </c>
      <c r="H6718" t="s">
        <v>113</v>
      </c>
      <c r="I6718" t="s">
        <v>103</v>
      </c>
      <c r="J6718" t="s">
        <v>104</v>
      </c>
      <c r="K6718">
        <v>1</v>
      </c>
      <c r="L6718" s="2">
        <v>650</v>
      </c>
      <c r="M6718">
        <v>10</v>
      </c>
      <c r="N6718" s="2">
        <v>650</v>
      </c>
      <c r="O6718" s="2">
        <v>65</v>
      </c>
      <c r="P6718" s="2">
        <v>585</v>
      </c>
      <c r="Q6718" s="2">
        <v>364.98</v>
      </c>
      <c r="R6718" s="2">
        <v>220.02</v>
      </c>
      <c r="S6718" t="s">
        <v>36</v>
      </c>
      <c r="T6718" t="s">
        <v>136</v>
      </c>
      <c r="U6718" t="s">
        <v>38</v>
      </c>
      <c r="V6718" t="s">
        <v>39</v>
      </c>
      <c r="W6718" t="s">
        <v>124</v>
      </c>
      <c r="X6718" t="s">
        <v>67</v>
      </c>
      <c r="Y6718" t="s">
        <v>42</v>
      </c>
      <c r="Z6718" t="s">
        <v>508</v>
      </c>
      <c r="AA6718" t="s">
        <v>44</v>
      </c>
      <c r="AB6718" t="s">
        <v>44</v>
      </c>
    </row>
    <row r="6719" spans="1:28" x14ac:dyDescent="0.25">
      <c r="A6719" t="s">
        <v>11532</v>
      </c>
      <c r="B6719" s="1">
        <v>45834</v>
      </c>
      <c r="C6719" t="s">
        <v>4873</v>
      </c>
      <c r="D6719" t="s">
        <v>4874</v>
      </c>
      <c r="E6719">
        <v>38</v>
      </c>
      <c r="F6719" t="s">
        <v>31</v>
      </c>
      <c r="G6719" t="s">
        <v>217</v>
      </c>
      <c r="H6719" t="s">
        <v>218</v>
      </c>
      <c r="I6719" t="s">
        <v>34</v>
      </c>
      <c r="J6719" t="s">
        <v>130</v>
      </c>
      <c r="K6719">
        <v>1</v>
      </c>
      <c r="L6719" s="2">
        <v>28000</v>
      </c>
      <c r="M6719">
        <v>10</v>
      </c>
      <c r="N6719" s="2">
        <v>28000</v>
      </c>
      <c r="O6719" s="2">
        <v>2800</v>
      </c>
      <c r="P6719" s="2">
        <v>25200</v>
      </c>
      <c r="Q6719" s="2">
        <v>17162.73</v>
      </c>
      <c r="R6719" s="2">
        <v>8037.27</v>
      </c>
      <c r="S6719" t="s">
        <v>36</v>
      </c>
      <c r="T6719" t="s">
        <v>54</v>
      </c>
      <c r="U6719" t="s">
        <v>55</v>
      </c>
      <c r="V6719" t="s">
        <v>39</v>
      </c>
      <c r="W6719" t="s">
        <v>137</v>
      </c>
      <c r="X6719" t="s">
        <v>97</v>
      </c>
      <c r="Y6719" t="s">
        <v>56</v>
      </c>
      <c r="Z6719" t="s">
        <v>43</v>
      </c>
      <c r="AA6719" t="s">
        <v>44</v>
      </c>
      <c r="AB6719" t="s">
        <v>44</v>
      </c>
    </row>
    <row r="6720" spans="1:28" x14ac:dyDescent="0.25">
      <c r="A6720" t="s">
        <v>11533</v>
      </c>
      <c r="B6720" s="1">
        <v>45834</v>
      </c>
      <c r="C6720" t="s">
        <v>7008</v>
      </c>
      <c r="D6720" t="s">
        <v>7009</v>
      </c>
      <c r="E6720">
        <v>54</v>
      </c>
      <c r="F6720" t="s">
        <v>31</v>
      </c>
      <c r="G6720" t="s">
        <v>168</v>
      </c>
      <c r="H6720" t="s">
        <v>169</v>
      </c>
      <c r="I6720" t="s">
        <v>62</v>
      </c>
      <c r="J6720" t="s">
        <v>143</v>
      </c>
      <c r="K6720">
        <v>5</v>
      </c>
      <c r="L6720" s="2">
        <v>1800</v>
      </c>
      <c r="M6720">
        <v>10</v>
      </c>
      <c r="N6720" s="2">
        <v>9000</v>
      </c>
      <c r="O6720" s="2">
        <v>900</v>
      </c>
      <c r="P6720" s="2">
        <v>8100</v>
      </c>
      <c r="Q6720" s="2">
        <v>6579.08</v>
      </c>
      <c r="R6720" s="2">
        <v>1520.92</v>
      </c>
      <c r="S6720" t="s">
        <v>64</v>
      </c>
      <c r="T6720" t="s">
        <v>163</v>
      </c>
      <c r="U6720" t="s">
        <v>164</v>
      </c>
      <c r="V6720" t="s">
        <v>39</v>
      </c>
      <c r="W6720" t="s">
        <v>66</v>
      </c>
      <c r="X6720" t="s">
        <v>41</v>
      </c>
      <c r="Y6720" t="s">
        <v>42</v>
      </c>
      <c r="Z6720" t="s">
        <v>43</v>
      </c>
      <c r="AA6720" t="s">
        <v>44</v>
      </c>
      <c r="AB6720" t="s">
        <v>44</v>
      </c>
    </row>
    <row r="6721" spans="1:28" x14ac:dyDescent="0.25">
      <c r="A6721" t="s">
        <v>11534</v>
      </c>
      <c r="B6721" s="1">
        <v>45834</v>
      </c>
      <c r="C6721" t="s">
        <v>3533</v>
      </c>
      <c r="D6721" t="s">
        <v>3534</v>
      </c>
      <c r="E6721">
        <v>40</v>
      </c>
      <c r="F6721" t="s">
        <v>111</v>
      </c>
      <c r="G6721" t="s">
        <v>134</v>
      </c>
      <c r="H6721" t="s">
        <v>135</v>
      </c>
      <c r="I6721" t="s">
        <v>62</v>
      </c>
      <c r="J6721" t="s">
        <v>130</v>
      </c>
      <c r="K6721">
        <v>4</v>
      </c>
      <c r="L6721" s="2">
        <v>8500</v>
      </c>
      <c r="M6721">
        <v>5</v>
      </c>
      <c r="N6721" s="2">
        <v>34000</v>
      </c>
      <c r="O6721" s="2">
        <v>1700</v>
      </c>
      <c r="P6721" s="2">
        <v>32300</v>
      </c>
      <c r="Q6721" s="2">
        <v>23633.49</v>
      </c>
      <c r="R6721" s="2">
        <v>8666.51</v>
      </c>
      <c r="S6721" t="s">
        <v>36</v>
      </c>
      <c r="T6721" t="s">
        <v>153</v>
      </c>
      <c r="U6721" t="s">
        <v>154</v>
      </c>
      <c r="V6721" t="s">
        <v>39</v>
      </c>
      <c r="W6721" t="s">
        <v>137</v>
      </c>
      <c r="X6721" t="s">
        <v>41</v>
      </c>
      <c r="Y6721" t="s">
        <v>56</v>
      </c>
      <c r="Z6721" t="s">
        <v>43</v>
      </c>
      <c r="AA6721" t="s">
        <v>44</v>
      </c>
      <c r="AB6721" t="s">
        <v>44</v>
      </c>
    </row>
    <row r="6722" spans="1:28" x14ac:dyDescent="0.25">
      <c r="A6722" t="s">
        <v>11535</v>
      </c>
      <c r="B6722" s="1">
        <v>45834</v>
      </c>
      <c r="C6722" t="s">
        <v>413</v>
      </c>
      <c r="D6722" t="s">
        <v>414</v>
      </c>
      <c r="E6722">
        <v>53</v>
      </c>
      <c r="F6722" t="s">
        <v>111</v>
      </c>
      <c r="G6722" t="s">
        <v>318</v>
      </c>
      <c r="H6722" t="s">
        <v>319</v>
      </c>
      <c r="I6722" t="s">
        <v>34</v>
      </c>
      <c r="J6722" t="s">
        <v>190</v>
      </c>
      <c r="K6722">
        <v>1</v>
      </c>
      <c r="L6722" s="2">
        <v>2500</v>
      </c>
      <c r="M6722">
        <v>15</v>
      </c>
      <c r="N6722" s="2">
        <v>2500</v>
      </c>
      <c r="O6722" s="2">
        <v>375</v>
      </c>
      <c r="P6722" s="2">
        <v>2125</v>
      </c>
      <c r="Q6722" s="2">
        <v>1635.21</v>
      </c>
      <c r="R6722" s="2">
        <v>489.79</v>
      </c>
      <c r="S6722" t="s">
        <v>36</v>
      </c>
      <c r="T6722" t="s">
        <v>163</v>
      </c>
      <c r="U6722" t="s">
        <v>164</v>
      </c>
      <c r="V6722" t="s">
        <v>39</v>
      </c>
      <c r="W6722" t="s">
        <v>92</v>
      </c>
      <c r="X6722" t="s">
        <v>41</v>
      </c>
      <c r="Y6722" t="s">
        <v>56</v>
      </c>
      <c r="Z6722" t="s">
        <v>43</v>
      </c>
      <c r="AA6722" t="s">
        <v>44</v>
      </c>
      <c r="AB6722" t="s">
        <v>44</v>
      </c>
    </row>
    <row r="6723" spans="1:28" x14ac:dyDescent="0.25">
      <c r="A6723" t="s">
        <v>11536</v>
      </c>
      <c r="B6723" s="1">
        <v>45834</v>
      </c>
      <c r="C6723" t="s">
        <v>2677</v>
      </c>
      <c r="D6723" t="s">
        <v>2678</v>
      </c>
      <c r="E6723">
        <v>23</v>
      </c>
      <c r="F6723" t="s">
        <v>111</v>
      </c>
      <c r="G6723" t="s">
        <v>176</v>
      </c>
      <c r="H6723" t="s">
        <v>177</v>
      </c>
      <c r="I6723" t="s">
        <v>34</v>
      </c>
      <c r="J6723" t="s">
        <v>35</v>
      </c>
      <c r="K6723">
        <v>1</v>
      </c>
      <c r="L6723" s="2">
        <v>6500</v>
      </c>
      <c r="M6723">
        <v>10</v>
      </c>
      <c r="N6723" s="2">
        <v>6500</v>
      </c>
      <c r="O6723" s="2">
        <v>650</v>
      </c>
      <c r="P6723" s="2">
        <v>5850</v>
      </c>
      <c r="Q6723" s="2">
        <v>3969.66</v>
      </c>
      <c r="R6723" s="2">
        <v>1880.34</v>
      </c>
      <c r="S6723" t="s">
        <v>53</v>
      </c>
      <c r="T6723" t="s">
        <v>275</v>
      </c>
      <c r="U6723" t="s">
        <v>123</v>
      </c>
      <c r="V6723" t="s">
        <v>39</v>
      </c>
      <c r="W6723" t="s">
        <v>66</v>
      </c>
      <c r="X6723" t="s">
        <v>97</v>
      </c>
      <c r="Y6723" t="s">
        <v>56</v>
      </c>
      <c r="Z6723" t="s">
        <v>144</v>
      </c>
      <c r="AA6723" t="s">
        <v>44</v>
      </c>
      <c r="AB6723" t="s">
        <v>44</v>
      </c>
    </row>
    <row r="6724" spans="1:28" x14ac:dyDescent="0.25">
      <c r="A6724" t="s">
        <v>11537</v>
      </c>
      <c r="B6724" s="1">
        <v>45834</v>
      </c>
      <c r="C6724" t="s">
        <v>4607</v>
      </c>
      <c r="D6724" t="s">
        <v>4608</v>
      </c>
      <c r="E6724">
        <v>55</v>
      </c>
      <c r="F6724" t="s">
        <v>31</v>
      </c>
      <c r="G6724" t="s">
        <v>168</v>
      </c>
      <c r="H6724" t="s">
        <v>169</v>
      </c>
      <c r="I6724" t="s">
        <v>62</v>
      </c>
      <c r="J6724" t="s">
        <v>143</v>
      </c>
      <c r="K6724">
        <v>5</v>
      </c>
      <c r="L6724" s="2">
        <v>1800</v>
      </c>
      <c r="M6724">
        <v>10</v>
      </c>
      <c r="N6724" s="2">
        <v>9000</v>
      </c>
      <c r="O6724" s="2">
        <v>900</v>
      </c>
      <c r="P6724" s="2">
        <v>8100</v>
      </c>
      <c r="Q6724" s="2">
        <v>6265.58</v>
      </c>
      <c r="R6724" s="2">
        <v>1834.42</v>
      </c>
      <c r="S6724" t="s">
        <v>53</v>
      </c>
      <c r="T6724" t="s">
        <v>37</v>
      </c>
      <c r="U6724" t="s">
        <v>38</v>
      </c>
      <c r="V6724" t="s">
        <v>39</v>
      </c>
      <c r="W6724" t="s">
        <v>83</v>
      </c>
      <c r="X6724" t="s">
        <v>67</v>
      </c>
      <c r="Y6724" t="s">
        <v>56</v>
      </c>
      <c r="Z6724" t="s">
        <v>43</v>
      </c>
      <c r="AA6724" t="s">
        <v>44</v>
      </c>
      <c r="AB6724" t="s">
        <v>44</v>
      </c>
    </row>
    <row r="6725" spans="1:28" x14ac:dyDescent="0.25">
      <c r="A6725" t="s">
        <v>11538</v>
      </c>
      <c r="B6725" s="1">
        <v>45834</v>
      </c>
      <c r="C6725" t="s">
        <v>5684</v>
      </c>
      <c r="D6725" t="s">
        <v>5685</v>
      </c>
      <c r="E6725">
        <v>52</v>
      </c>
      <c r="F6725" t="s">
        <v>48</v>
      </c>
      <c r="G6725" t="s">
        <v>318</v>
      </c>
      <c r="H6725" t="s">
        <v>319</v>
      </c>
      <c r="I6725" t="s">
        <v>34</v>
      </c>
      <c r="J6725" t="s">
        <v>190</v>
      </c>
      <c r="K6725">
        <v>1</v>
      </c>
      <c r="L6725" s="2">
        <v>2500</v>
      </c>
      <c r="M6725">
        <v>5</v>
      </c>
      <c r="N6725" s="2">
        <v>2500</v>
      </c>
      <c r="O6725" s="2">
        <v>125</v>
      </c>
      <c r="P6725" s="2">
        <v>2375</v>
      </c>
      <c r="Q6725" s="2">
        <v>1813.59</v>
      </c>
      <c r="R6725" s="2">
        <v>561.41</v>
      </c>
      <c r="S6725" t="s">
        <v>36</v>
      </c>
      <c r="T6725" t="s">
        <v>37</v>
      </c>
      <c r="U6725" t="s">
        <v>38</v>
      </c>
      <c r="V6725" t="s">
        <v>39</v>
      </c>
      <c r="W6725" t="s">
        <v>66</v>
      </c>
      <c r="X6725" t="s">
        <v>41</v>
      </c>
      <c r="Y6725" t="s">
        <v>56</v>
      </c>
      <c r="Z6725" t="s">
        <v>43</v>
      </c>
      <c r="AA6725" t="s">
        <v>44</v>
      </c>
      <c r="AB6725" t="s">
        <v>44</v>
      </c>
    </row>
    <row r="6726" spans="1:28" x14ac:dyDescent="0.25">
      <c r="A6726" t="s">
        <v>11539</v>
      </c>
      <c r="B6726" s="1">
        <v>45834</v>
      </c>
      <c r="C6726" t="s">
        <v>11540</v>
      </c>
      <c r="D6726" t="s">
        <v>11541</v>
      </c>
      <c r="E6726">
        <v>40</v>
      </c>
      <c r="F6726" t="s">
        <v>111</v>
      </c>
      <c r="G6726" t="s">
        <v>285</v>
      </c>
      <c r="H6726" t="s">
        <v>286</v>
      </c>
      <c r="I6726" t="s">
        <v>34</v>
      </c>
      <c r="J6726" t="s">
        <v>121</v>
      </c>
      <c r="K6726">
        <v>2</v>
      </c>
      <c r="L6726" s="2">
        <v>3200</v>
      </c>
      <c r="M6726">
        <v>0</v>
      </c>
      <c r="N6726" s="2">
        <v>6400</v>
      </c>
      <c r="O6726" s="2">
        <v>0</v>
      </c>
      <c r="P6726" s="2">
        <v>6400</v>
      </c>
      <c r="Q6726" s="2">
        <v>4148.97</v>
      </c>
      <c r="R6726" s="2">
        <v>2251.0300000000002</v>
      </c>
      <c r="S6726" t="s">
        <v>53</v>
      </c>
      <c r="T6726" t="s">
        <v>398</v>
      </c>
      <c r="U6726" t="s">
        <v>399</v>
      </c>
      <c r="V6726" t="s">
        <v>39</v>
      </c>
      <c r="W6726" t="s">
        <v>40</v>
      </c>
      <c r="X6726" t="s">
        <v>41</v>
      </c>
      <c r="Y6726" t="s">
        <v>56</v>
      </c>
      <c r="Z6726" t="s">
        <v>43</v>
      </c>
      <c r="AA6726" t="s">
        <v>44</v>
      </c>
      <c r="AB6726" t="s">
        <v>44</v>
      </c>
    </row>
    <row r="6727" spans="1:28" x14ac:dyDescent="0.25">
      <c r="A6727" t="s">
        <v>11542</v>
      </c>
      <c r="B6727" s="1">
        <v>45834</v>
      </c>
      <c r="C6727" t="s">
        <v>6933</v>
      </c>
      <c r="D6727" t="s">
        <v>6934</v>
      </c>
      <c r="E6727">
        <v>49</v>
      </c>
      <c r="F6727" t="s">
        <v>48</v>
      </c>
      <c r="G6727" t="s">
        <v>212</v>
      </c>
      <c r="H6727" t="s">
        <v>213</v>
      </c>
      <c r="I6727" t="s">
        <v>51</v>
      </c>
      <c r="J6727" t="s">
        <v>52</v>
      </c>
      <c r="K6727">
        <v>2</v>
      </c>
      <c r="L6727" s="2">
        <v>400</v>
      </c>
      <c r="M6727">
        <v>0</v>
      </c>
      <c r="N6727" s="2">
        <v>800</v>
      </c>
      <c r="O6727" s="2">
        <v>0</v>
      </c>
      <c r="P6727" s="2">
        <v>800</v>
      </c>
      <c r="Q6727" s="2">
        <v>542.53</v>
      </c>
      <c r="R6727" s="2">
        <v>257.47000000000003</v>
      </c>
      <c r="S6727" t="s">
        <v>53</v>
      </c>
      <c r="T6727" t="s">
        <v>65</v>
      </c>
      <c r="U6727" t="s">
        <v>65</v>
      </c>
      <c r="V6727" t="s">
        <v>39</v>
      </c>
      <c r="W6727" t="s">
        <v>92</v>
      </c>
      <c r="X6727" t="s">
        <v>41</v>
      </c>
      <c r="Y6727" t="s">
        <v>56</v>
      </c>
      <c r="Z6727" t="s">
        <v>43</v>
      </c>
      <c r="AA6727" t="s">
        <v>44</v>
      </c>
      <c r="AB6727" t="s">
        <v>44</v>
      </c>
    </row>
    <row r="6728" spans="1:28" x14ac:dyDescent="0.25">
      <c r="A6728" t="s">
        <v>11543</v>
      </c>
      <c r="B6728" s="1">
        <v>45834</v>
      </c>
      <c r="C6728" t="s">
        <v>4673</v>
      </c>
      <c r="D6728" t="s">
        <v>4674</v>
      </c>
      <c r="E6728">
        <v>19</v>
      </c>
      <c r="F6728" t="s">
        <v>111</v>
      </c>
      <c r="G6728" t="s">
        <v>188</v>
      </c>
      <c r="H6728" t="s">
        <v>189</v>
      </c>
      <c r="I6728" t="s">
        <v>34</v>
      </c>
      <c r="J6728" t="s">
        <v>190</v>
      </c>
      <c r="K6728">
        <v>3</v>
      </c>
      <c r="L6728" s="2">
        <v>1800</v>
      </c>
      <c r="M6728">
        <v>20</v>
      </c>
      <c r="N6728" s="2">
        <v>5400</v>
      </c>
      <c r="O6728" s="2">
        <v>1080</v>
      </c>
      <c r="P6728" s="2">
        <v>4320</v>
      </c>
      <c r="Q6728" s="2">
        <v>3231.45</v>
      </c>
      <c r="R6728" s="2">
        <v>1088.55</v>
      </c>
      <c r="S6728" t="s">
        <v>53</v>
      </c>
      <c r="T6728" t="s">
        <v>90</v>
      </c>
      <c r="U6728" t="s">
        <v>91</v>
      </c>
      <c r="V6728" t="s">
        <v>39</v>
      </c>
      <c r="W6728" t="s">
        <v>124</v>
      </c>
      <c r="X6728" t="s">
        <v>97</v>
      </c>
      <c r="Y6728" t="s">
        <v>42</v>
      </c>
      <c r="Z6728" t="s">
        <v>43</v>
      </c>
      <c r="AA6728" t="s">
        <v>44</v>
      </c>
      <c r="AB6728" t="s">
        <v>44</v>
      </c>
    </row>
    <row r="6729" spans="1:28" x14ac:dyDescent="0.25">
      <c r="A6729" t="s">
        <v>11544</v>
      </c>
      <c r="B6729" s="1">
        <v>45834</v>
      </c>
      <c r="C6729" t="s">
        <v>7918</v>
      </c>
      <c r="D6729" t="s">
        <v>7919</v>
      </c>
      <c r="E6729">
        <v>49</v>
      </c>
      <c r="F6729" t="s">
        <v>31</v>
      </c>
      <c r="G6729" t="s">
        <v>81</v>
      </c>
      <c r="H6729" t="s">
        <v>82</v>
      </c>
      <c r="I6729" t="s">
        <v>51</v>
      </c>
      <c r="J6729" t="s">
        <v>52</v>
      </c>
      <c r="K6729">
        <v>2</v>
      </c>
      <c r="L6729" s="2">
        <v>600</v>
      </c>
      <c r="M6729">
        <v>0</v>
      </c>
      <c r="N6729" s="2">
        <v>1200</v>
      </c>
      <c r="O6729" s="2">
        <v>0</v>
      </c>
      <c r="P6729" s="2">
        <v>1200</v>
      </c>
      <c r="Q6729" s="2">
        <v>963.38</v>
      </c>
      <c r="R6729" s="2">
        <v>236.62</v>
      </c>
      <c r="S6729" t="s">
        <v>53</v>
      </c>
      <c r="T6729" t="s">
        <v>96</v>
      </c>
      <c r="U6729" t="s">
        <v>96</v>
      </c>
      <c r="V6729" t="s">
        <v>39</v>
      </c>
      <c r="W6729" t="s">
        <v>83</v>
      </c>
      <c r="X6729" t="s">
        <v>97</v>
      </c>
      <c r="Y6729" t="s">
        <v>56</v>
      </c>
      <c r="Z6729" t="s">
        <v>43</v>
      </c>
      <c r="AA6729" t="s">
        <v>68</v>
      </c>
      <c r="AB6729" t="s">
        <v>44</v>
      </c>
    </row>
    <row r="6730" spans="1:28" x14ac:dyDescent="0.25">
      <c r="A6730" t="s">
        <v>11545</v>
      </c>
      <c r="B6730" s="1">
        <v>45835</v>
      </c>
      <c r="C6730" t="s">
        <v>5615</v>
      </c>
      <c r="D6730" t="s">
        <v>5616</v>
      </c>
      <c r="E6730">
        <v>19</v>
      </c>
      <c r="F6730" t="s">
        <v>48</v>
      </c>
      <c r="G6730" t="s">
        <v>227</v>
      </c>
      <c r="H6730" t="s">
        <v>228</v>
      </c>
      <c r="I6730" t="s">
        <v>74</v>
      </c>
      <c r="J6730" t="s">
        <v>75</v>
      </c>
      <c r="K6730">
        <v>3</v>
      </c>
      <c r="L6730" s="2">
        <v>1400</v>
      </c>
      <c r="M6730">
        <v>5</v>
      </c>
      <c r="N6730" s="2">
        <v>4200</v>
      </c>
      <c r="O6730" s="2">
        <v>210</v>
      </c>
      <c r="P6730" s="2">
        <v>3990</v>
      </c>
      <c r="Q6730" s="2">
        <v>2543.33</v>
      </c>
      <c r="R6730" s="2">
        <v>1446.67</v>
      </c>
      <c r="S6730" t="s">
        <v>36</v>
      </c>
      <c r="T6730" t="s">
        <v>275</v>
      </c>
      <c r="U6730" t="s">
        <v>123</v>
      </c>
      <c r="V6730" t="s">
        <v>39</v>
      </c>
      <c r="W6730" t="s">
        <v>124</v>
      </c>
      <c r="X6730" t="s">
        <v>41</v>
      </c>
      <c r="Y6730" t="s">
        <v>56</v>
      </c>
      <c r="Z6730" t="s">
        <v>43</v>
      </c>
      <c r="AA6730" t="s">
        <v>44</v>
      </c>
      <c r="AB6730" t="s">
        <v>44</v>
      </c>
    </row>
    <row r="6731" spans="1:28" x14ac:dyDescent="0.25">
      <c r="A6731" t="s">
        <v>11546</v>
      </c>
      <c r="B6731" s="1">
        <v>45835</v>
      </c>
      <c r="C6731" t="s">
        <v>3565</v>
      </c>
      <c r="D6731" t="s">
        <v>3566</v>
      </c>
      <c r="E6731">
        <v>21</v>
      </c>
      <c r="F6731" t="s">
        <v>48</v>
      </c>
      <c r="G6731" t="s">
        <v>212</v>
      </c>
      <c r="H6731" t="s">
        <v>213</v>
      </c>
      <c r="I6731" t="s">
        <v>51</v>
      </c>
      <c r="J6731" t="s">
        <v>52</v>
      </c>
      <c r="K6731">
        <v>2</v>
      </c>
      <c r="L6731" s="2">
        <v>400</v>
      </c>
      <c r="M6731">
        <v>10</v>
      </c>
      <c r="N6731" s="2">
        <v>800</v>
      </c>
      <c r="O6731" s="2">
        <v>80</v>
      </c>
      <c r="P6731" s="2">
        <v>720</v>
      </c>
      <c r="Q6731" s="2">
        <v>454.04</v>
      </c>
      <c r="R6731" s="2">
        <v>265.95999999999998</v>
      </c>
      <c r="S6731" t="s">
        <v>36</v>
      </c>
      <c r="T6731" t="s">
        <v>578</v>
      </c>
      <c r="U6731" t="s">
        <v>579</v>
      </c>
      <c r="V6731" t="s">
        <v>39</v>
      </c>
      <c r="W6731" t="s">
        <v>124</v>
      </c>
      <c r="X6731" t="s">
        <v>67</v>
      </c>
      <c r="Y6731" t="s">
        <v>84</v>
      </c>
      <c r="Z6731" t="s">
        <v>43</v>
      </c>
      <c r="AA6731" t="s">
        <v>44</v>
      </c>
      <c r="AB6731" t="s">
        <v>44</v>
      </c>
    </row>
    <row r="6732" spans="1:28" x14ac:dyDescent="0.25">
      <c r="A6732" t="s">
        <v>11547</v>
      </c>
      <c r="B6732" s="1">
        <v>45835</v>
      </c>
      <c r="C6732" t="s">
        <v>3104</v>
      </c>
      <c r="D6732" t="s">
        <v>3105</v>
      </c>
      <c r="E6732">
        <v>39</v>
      </c>
      <c r="F6732" t="s">
        <v>31</v>
      </c>
      <c r="G6732" t="s">
        <v>128</v>
      </c>
      <c r="H6732" t="s">
        <v>129</v>
      </c>
      <c r="I6732" t="s">
        <v>74</v>
      </c>
      <c r="J6732" t="s">
        <v>130</v>
      </c>
      <c r="K6732">
        <v>1</v>
      </c>
      <c r="L6732" s="2">
        <v>1700</v>
      </c>
      <c r="M6732">
        <v>5</v>
      </c>
      <c r="N6732" s="2">
        <v>1700</v>
      </c>
      <c r="O6732" s="2">
        <v>85</v>
      </c>
      <c r="P6732" s="2">
        <v>1615</v>
      </c>
      <c r="Q6732" s="2">
        <v>1094.94</v>
      </c>
      <c r="R6732" s="2">
        <v>520.05999999999995</v>
      </c>
      <c r="S6732" t="s">
        <v>53</v>
      </c>
      <c r="T6732" t="s">
        <v>578</v>
      </c>
      <c r="U6732" t="s">
        <v>579</v>
      </c>
      <c r="V6732" t="s">
        <v>39</v>
      </c>
      <c r="W6732" t="s">
        <v>124</v>
      </c>
      <c r="X6732" t="s">
        <v>41</v>
      </c>
      <c r="Y6732" t="s">
        <v>56</v>
      </c>
      <c r="Z6732" t="s">
        <v>144</v>
      </c>
      <c r="AA6732" t="s">
        <v>44</v>
      </c>
      <c r="AB6732" t="s">
        <v>44</v>
      </c>
    </row>
    <row r="6733" spans="1:28" x14ac:dyDescent="0.25">
      <c r="A6733" t="s">
        <v>11548</v>
      </c>
      <c r="B6733" s="1">
        <v>45835</v>
      </c>
      <c r="C6733" t="s">
        <v>6293</v>
      </c>
      <c r="D6733" t="s">
        <v>6294</v>
      </c>
      <c r="E6733">
        <v>48</v>
      </c>
      <c r="F6733" t="s">
        <v>31</v>
      </c>
      <c r="G6733" t="s">
        <v>60</v>
      </c>
      <c r="H6733" t="s">
        <v>61</v>
      </c>
      <c r="I6733" t="s">
        <v>62</v>
      </c>
      <c r="J6733" t="s">
        <v>63</v>
      </c>
      <c r="K6733">
        <v>1</v>
      </c>
      <c r="L6733" s="2">
        <v>3500</v>
      </c>
      <c r="M6733">
        <v>15</v>
      </c>
      <c r="N6733" s="2">
        <v>3500</v>
      </c>
      <c r="O6733" s="2">
        <v>525</v>
      </c>
      <c r="P6733" s="2">
        <v>2975</v>
      </c>
      <c r="Q6733" s="2">
        <v>2052.9699999999998</v>
      </c>
      <c r="R6733" s="2">
        <v>922.03</v>
      </c>
      <c r="S6733" t="s">
        <v>36</v>
      </c>
      <c r="T6733" t="s">
        <v>163</v>
      </c>
      <c r="U6733" t="s">
        <v>164</v>
      </c>
      <c r="V6733" t="s">
        <v>39</v>
      </c>
      <c r="W6733" t="s">
        <v>66</v>
      </c>
      <c r="X6733" t="s">
        <v>97</v>
      </c>
      <c r="Y6733" t="s">
        <v>56</v>
      </c>
      <c r="Z6733" t="s">
        <v>223</v>
      </c>
      <c r="AA6733" t="s">
        <v>44</v>
      </c>
      <c r="AB6733" t="s">
        <v>44</v>
      </c>
    </row>
    <row r="6734" spans="1:28" x14ac:dyDescent="0.25">
      <c r="A6734" t="s">
        <v>11549</v>
      </c>
      <c r="B6734" s="1">
        <v>45835</v>
      </c>
      <c r="C6734" t="s">
        <v>8020</v>
      </c>
      <c r="D6734" t="s">
        <v>8021</v>
      </c>
      <c r="E6734">
        <v>59</v>
      </c>
      <c r="F6734" t="s">
        <v>48</v>
      </c>
      <c r="G6734" t="s">
        <v>285</v>
      </c>
      <c r="H6734" t="s">
        <v>286</v>
      </c>
      <c r="I6734" t="s">
        <v>34</v>
      </c>
      <c r="J6734" t="s">
        <v>121</v>
      </c>
      <c r="K6734">
        <v>2</v>
      </c>
      <c r="L6734" s="2">
        <v>3200</v>
      </c>
      <c r="M6734">
        <v>10</v>
      </c>
      <c r="N6734" s="2">
        <v>6400</v>
      </c>
      <c r="O6734" s="2">
        <v>640</v>
      </c>
      <c r="P6734" s="2">
        <v>5760</v>
      </c>
      <c r="Q6734" s="2">
        <v>4367.5200000000004</v>
      </c>
      <c r="R6734" s="2">
        <v>1392.48</v>
      </c>
      <c r="S6734" t="s">
        <v>64</v>
      </c>
      <c r="T6734" t="s">
        <v>96</v>
      </c>
      <c r="U6734" t="s">
        <v>96</v>
      </c>
      <c r="V6734" t="s">
        <v>39</v>
      </c>
      <c r="W6734" t="s">
        <v>40</v>
      </c>
      <c r="X6734" t="s">
        <v>41</v>
      </c>
      <c r="Y6734" t="s">
        <v>56</v>
      </c>
      <c r="Z6734" t="s">
        <v>43</v>
      </c>
      <c r="AA6734" t="s">
        <v>44</v>
      </c>
      <c r="AB6734" t="s">
        <v>44</v>
      </c>
    </row>
    <row r="6735" spans="1:28" x14ac:dyDescent="0.25">
      <c r="A6735" t="s">
        <v>11550</v>
      </c>
      <c r="B6735" s="1">
        <v>45835</v>
      </c>
      <c r="C6735" t="s">
        <v>5891</v>
      </c>
      <c r="D6735" t="s">
        <v>5892</v>
      </c>
      <c r="E6735">
        <v>59</v>
      </c>
      <c r="F6735" t="s">
        <v>48</v>
      </c>
      <c r="G6735" t="s">
        <v>561</v>
      </c>
      <c r="H6735" t="s">
        <v>562</v>
      </c>
      <c r="I6735" t="s">
        <v>34</v>
      </c>
      <c r="J6735" t="s">
        <v>143</v>
      </c>
      <c r="K6735">
        <v>4</v>
      </c>
      <c r="L6735" s="2">
        <v>900</v>
      </c>
      <c r="M6735">
        <v>5</v>
      </c>
      <c r="N6735" s="2">
        <v>3600</v>
      </c>
      <c r="O6735" s="2">
        <v>180</v>
      </c>
      <c r="P6735" s="2">
        <v>3420</v>
      </c>
      <c r="Q6735" s="2">
        <v>2460.3000000000002</v>
      </c>
      <c r="R6735" s="2">
        <v>959.7</v>
      </c>
      <c r="S6735" t="s">
        <v>36</v>
      </c>
      <c r="T6735" t="s">
        <v>122</v>
      </c>
      <c r="U6735" t="s">
        <v>123</v>
      </c>
      <c r="V6735" t="s">
        <v>39</v>
      </c>
      <c r="W6735" t="s">
        <v>92</v>
      </c>
      <c r="X6735" t="s">
        <v>41</v>
      </c>
      <c r="Y6735" t="s">
        <v>56</v>
      </c>
      <c r="Z6735" t="s">
        <v>43</v>
      </c>
      <c r="AA6735" t="s">
        <v>44</v>
      </c>
      <c r="AB6735" t="s">
        <v>44</v>
      </c>
    </row>
    <row r="6736" spans="1:28" x14ac:dyDescent="0.25">
      <c r="A6736" t="s">
        <v>11551</v>
      </c>
      <c r="B6736" s="1">
        <v>45835</v>
      </c>
      <c r="C6736" t="s">
        <v>11552</v>
      </c>
      <c r="D6736" t="s">
        <v>11553</v>
      </c>
      <c r="E6736">
        <v>38</v>
      </c>
      <c r="F6736" t="s">
        <v>48</v>
      </c>
      <c r="G6736" t="s">
        <v>366</v>
      </c>
      <c r="H6736" t="s">
        <v>367</v>
      </c>
      <c r="I6736" t="s">
        <v>34</v>
      </c>
      <c r="J6736" t="s">
        <v>130</v>
      </c>
      <c r="K6736">
        <v>3</v>
      </c>
      <c r="L6736" s="2">
        <v>14500</v>
      </c>
      <c r="M6736">
        <v>25</v>
      </c>
      <c r="N6736" s="2">
        <v>43500</v>
      </c>
      <c r="O6736" s="2">
        <v>10875</v>
      </c>
      <c r="P6736" s="2">
        <v>32625</v>
      </c>
      <c r="Q6736" s="2">
        <v>18935.87</v>
      </c>
      <c r="R6736" s="2">
        <v>13689.13</v>
      </c>
      <c r="S6736" t="s">
        <v>53</v>
      </c>
      <c r="T6736" t="s">
        <v>178</v>
      </c>
      <c r="U6736" t="s">
        <v>154</v>
      </c>
      <c r="V6736" t="s">
        <v>39</v>
      </c>
      <c r="W6736" t="s">
        <v>92</v>
      </c>
      <c r="X6736" t="s">
        <v>97</v>
      </c>
      <c r="Y6736" t="s">
        <v>56</v>
      </c>
      <c r="Z6736" t="s">
        <v>43</v>
      </c>
      <c r="AA6736" t="s">
        <v>44</v>
      </c>
      <c r="AB6736" t="s">
        <v>44</v>
      </c>
    </row>
    <row r="6737" spans="1:28" x14ac:dyDescent="0.25">
      <c r="A6737" t="s">
        <v>11554</v>
      </c>
      <c r="B6737" s="1">
        <v>45835</v>
      </c>
      <c r="C6737" t="s">
        <v>2470</v>
      </c>
      <c r="D6737" t="s">
        <v>2471</v>
      </c>
      <c r="E6737">
        <v>24</v>
      </c>
      <c r="F6737" t="s">
        <v>31</v>
      </c>
      <c r="G6737" t="s">
        <v>352</v>
      </c>
      <c r="H6737" t="s">
        <v>353</v>
      </c>
      <c r="I6737" t="s">
        <v>103</v>
      </c>
      <c r="J6737" t="s">
        <v>104</v>
      </c>
      <c r="K6737">
        <v>4</v>
      </c>
      <c r="L6737" s="2">
        <v>850</v>
      </c>
      <c r="M6737">
        <v>10</v>
      </c>
      <c r="N6737" s="2">
        <v>3400</v>
      </c>
      <c r="O6737" s="2">
        <v>340</v>
      </c>
      <c r="P6737" s="2">
        <v>3060</v>
      </c>
      <c r="Q6737" s="2">
        <v>1848.4</v>
      </c>
      <c r="R6737" s="2">
        <v>1211.5999999999999</v>
      </c>
      <c r="S6737" t="s">
        <v>53</v>
      </c>
      <c r="T6737" t="s">
        <v>37</v>
      </c>
      <c r="U6737" t="s">
        <v>38</v>
      </c>
      <c r="V6737" t="s">
        <v>39</v>
      </c>
      <c r="W6737" t="s">
        <v>92</v>
      </c>
      <c r="X6737" t="s">
        <v>97</v>
      </c>
      <c r="Y6737" t="s">
        <v>56</v>
      </c>
      <c r="Z6737" t="s">
        <v>43</v>
      </c>
      <c r="AA6737" t="s">
        <v>44</v>
      </c>
      <c r="AB6737" t="s">
        <v>44</v>
      </c>
    </row>
    <row r="6738" spans="1:28" x14ac:dyDescent="0.25">
      <c r="A6738" t="s">
        <v>11555</v>
      </c>
      <c r="B6738" s="1">
        <v>45835</v>
      </c>
      <c r="C6738" t="s">
        <v>7304</v>
      </c>
      <c r="D6738" t="s">
        <v>7305</v>
      </c>
      <c r="E6738">
        <v>39</v>
      </c>
      <c r="F6738" t="s">
        <v>48</v>
      </c>
      <c r="G6738" t="s">
        <v>352</v>
      </c>
      <c r="H6738" t="s">
        <v>353</v>
      </c>
      <c r="I6738" t="s">
        <v>103</v>
      </c>
      <c r="J6738" t="s">
        <v>104</v>
      </c>
      <c r="K6738">
        <v>1</v>
      </c>
      <c r="L6738" s="2">
        <v>850</v>
      </c>
      <c r="M6738">
        <v>15</v>
      </c>
      <c r="N6738" s="2">
        <v>850</v>
      </c>
      <c r="O6738" s="2">
        <v>127.5</v>
      </c>
      <c r="P6738" s="2">
        <v>722.5</v>
      </c>
      <c r="Q6738" s="2">
        <v>565.83000000000004</v>
      </c>
      <c r="R6738" s="2">
        <v>156.66999999999999</v>
      </c>
      <c r="S6738" t="s">
        <v>53</v>
      </c>
      <c r="T6738" t="s">
        <v>275</v>
      </c>
      <c r="U6738" t="s">
        <v>123</v>
      </c>
      <c r="V6738" t="s">
        <v>39</v>
      </c>
      <c r="W6738" t="s">
        <v>137</v>
      </c>
      <c r="X6738" t="s">
        <v>67</v>
      </c>
      <c r="Y6738" t="s">
        <v>42</v>
      </c>
      <c r="Z6738" t="s">
        <v>43</v>
      </c>
      <c r="AA6738" t="s">
        <v>44</v>
      </c>
      <c r="AB6738" t="s">
        <v>44</v>
      </c>
    </row>
    <row r="6739" spans="1:28" x14ac:dyDescent="0.25">
      <c r="A6739" t="s">
        <v>11556</v>
      </c>
      <c r="B6739" s="1">
        <v>45835</v>
      </c>
      <c r="C6739" t="s">
        <v>6625</v>
      </c>
      <c r="D6739" t="s">
        <v>6626</v>
      </c>
      <c r="E6739">
        <v>53</v>
      </c>
      <c r="F6739" t="s">
        <v>31</v>
      </c>
      <c r="G6739" t="s">
        <v>148</v>
      </c>
      <c r="H6739" t="s">
        <v>149</v>
      </c>
      <c r="I6739" t="s">
        <v>74</v>
      </c>
      <c r="J6739" t="s">
        <v>130</v>
      </c>
      <c r="K6739">
        <v>1</v>
      </c>
      <c r="L6739" s="2">
        <v>3500</v>
      </c>
      <c r="M6739">
        <v>20</v>
      </c>
      <c r="N6739" s="2">
        <v>3500</v>
      </c>
      <c r="O6739" s="2">
        <v>700</v>
      </c>
      <c r="P6739" s="2">
        <v>2800</v>
      </c>
      <c r="Q6739" s="2">
        <v>2046.31</v>
      </c>
      <c r="R6739" s="2">
        <v>753.69</v>
      </c>
      <c r="S6739" t="s">
        <v>53</v>
      </c>
      <c r="T6739" t="s">
        <v>275</v>
      </c>
      <c r="U6739" t="s">
        <v>123</v>
      </c>
      <c r="V6739" t="s">
        <v>39</v>
      </c>
      <c r="W6739" t="s">
        <v>137</v>
      </c>
      <c r="X6739" t="s">
        <v>41</v>
      </c>
      <c r="Y6739" t="s">
        <v>42</v>
      </c>
      <c r="Z6739" t="s">
        <v>43</v>
      </c>
      <c r="AA6739" t="s">
        <v>44</v>
      </c>
      <c r="AB6739" t="s">
        <v>44</v>
      </c>
    </row>
    <row r="6740" spans="1:28" x14ac:dyDescent="0.25">
      <c r="A6740" t="s">
        <v>11557</v>
      </c>
      <c r="B6740" s="1">
        <v>45835</v>
      </c>
      <c r="C6740" t="s">
        <v>3804</v>
      </c>
      <c r="D6740" t="s">
        <v>3805</v>
      </c>
      <c r="E6740">
        <v>46</v>
      </c>
      <c r="F6740" t="s">
        <v>31</v>
      </c>
      <c r="G6740" t="s">
        <v>202</v>
      </c>
      <c r="H6740" t="s">
        <v>203</v>
      </c>
      <c r="I6740" t="s">
        <v>103</v>
      </c>
      <c r="J6740" t="s">
        <v>104</v>
      </c>
      <c r="K6740">
        <v>1</v>
      </c>
      <c r="L6740" s="2">
        <v>550</v>
      </c>
      <c r="M6740">
        <v>15</v>
      </c>
      <c r="N6740" s="2">
        <v>550</v>
      </c>
      <c r="O6740" s="2">
        <v>82.5</v>
      </c>
      <c r="P6740" s="2">
        <v>467.5</v>
      </c>
      <c r="Q6740" s="2">
        <v>327.58</v>
      </c>
      <c r="R6740" s="2">
        <v>139.91999999999999</v>
      </c>
      <c r="S6740" t="s">
        <v>36</v>
      </c>
      <c r="T6740" t="s">
        <v>153</v>
      </c>
      <c r="U6740" t="s">
        <v>154</v>
      </c>
      <c r="V6740" t="s">
        <v>39</v>
      </c>
      <c r="W6740" t="s">
        <v>124</v>
      </c>
      <c r="X6740" t="s">
        <v>41</v>
      </c>
      <c r="Y6740" t="s">
        <v>56</v>
      </c>
      <c r="Z6740" t="s">
        <v>43</v>
      </c>
      <c r="AA6740" t="s">
        <v>44</v>
      </c>
      <c r="AB6740" t="s">
        <v>44</v>
      </c>
    </row>
    <row r="6741" spans="1:28" x14ac:dyDescent="0.25">
      <c r="A6741" t="s">
        <v>11558</v>
      </c>
      <c r="B6741" s="1">
        <v>45835</v>
      </c>
      <c r="C6741" t="s">
        <v>1213</v>
      </c>
      <c r="D6741" t="s">
        <v>1214</v>
      </c>
      <c r="E6741">
        <v>23</v>
      </c>
      <c r="F6741" t="s">
        <v>111</v>
      </c>
      <c r="G6741" t="s">
        <v>280</v>
      </c>
      <c r="H6741" t="s">
        <v>281</v>
      </c>
      <c r="I6741" t="s">
        <v>62</v>
      </c>
      <c r="J6741" t="s">
        <v>190</v>
      </c>
      <c r="K6741">
        <v>2</v>
      </c>
      <c r="L6741" s="2">
        <v>700</v>
      </c>
      <c r="M6741">
        <v>5</v>
      </c>
      <c r="N6741" s="2">
        <v>1400</v>
      </c>
      <c r="O6741" s="2">
        <v>70</v>
      </c>
      <c r="P6741" s="2">
        <v>1330</v>
      </c>
      <c r="Q6741" s="2">
        <v>962.75</v>
      </c>
      <c r="R6741" s="2">
        <v>367.25</v>
      </c>
      <c r="S6741" t="s">
        <v>53</v>
      </c>
      <c r="T6741" t="s">
        <v>136</v>
      </c>
      <c r="U6741" t="s">
        <v>38</v>
      </c>
      <c r="V6741" t="s">
        <v>39</v>
      </c>
      <c r="W6741" t="s">
        <v>40</v>
      </c>
      <c r="X6741" t="s">
        <v>97</v>
      </c>
      <c r="Y6741" t="s">
        <v>56</v>
      </c>
      <c r="Z6741" t="s">
        <v>43</v>
      </c>
      <c r="AA6741" t="s">
        <v>44</v>
      </c>
      <c r="AB6741" t="s">
        <v>44</v>
      </c>
    </row>
    <row r="6742" spans="1:28" x14ac:dyDescent="0.25">
      <c r="A6742" t="s">
        <v>11559</v>
      </c>
      <c r="B6742" s="1">
        <v>45835</v>
      </c>
      <c r="C6742" t="s">
        <v>7948</v>
      </c>
      <c r="D6742" t="s">
        <v>7949</v>
      </c>
      <c r="E6742">
        <v>41</v>
      </c>
      <c r="F6742" t="s">
        <v>48</v>
      </c>
      <c r="G6742" t="s">
        <v>101</v>
      </c>
      <c r="H6742" t="s">
        <v>102</v>
      </c>
      <c r="I6742" t="s">
        <v>103</v>
      </c>
      <c r="J6742" t="s">
        <v>104</v>
      </c>
      <c r="K6742">
        <v>2</v>
      </c>
      <c r="L6742" s="2">
        <v>1800</v>
      </c>
      <c r="M6742">
        <v>15</v>
      </c>
      <c r="N6742" s="2">
        <v>3600</v>
      </c>
      <c r="O6742" s="2">
        <v>540</v>
      </c>
      <c r="P6742" s="2">
        <v>3060</v>
      </c>
      <c r="Q6742" s="2">
        <v>1860.7</v>
      </c>
      <c r="R6742" s="2">
        <v>1199.3</v>
      </c>
      <c r="S6742" t="s">
        <v>53</v>
      </c>
      <c r="T6742" t="s">
        <v>398</v>
      </c>
      <c r="U6742" t="s">
        <v>399</v>
      </c>
      <c r="V6742" t="s">
        <v>39</v>
      </c>
      <c r="W6742" t="s">
        <v>124</v>
      </c>
      <c r="X6742" t="s">
        <v>97</v>
      </c>
      <c r="Y6742" t="s">
        <v>56</v>
      </c>
      <c r="Z6742" t="s">
        <v>223</v>
      </c>
      <c r="AA6742" t="s">
        <v>44</v>
      </c>
      <c r="AB6742" t="s">
        <v>44</v>
      </c>
    </row>
    <row r="6743" spans="1:28" x14ac:dyDescent="0.25">
      <c r="A6743" t="s">
        <v>11560</v>
      </c>
      <c r="B6743" s="1">
        <v>45835</v>
      </c>
      <c r="C6743" t="s">
        <v>4037</v>
      </c>
      <c r="D6743" t="s">
        <v>4038</v>
      </c>
      <c r="E6743">
        <v>36</v>
      </c>
      <c r="F6743" t="s">
        <v>111</v>
      </c>
      <c r="G6743" t="s">
        <v>273</v>
      </c>
      <c r="H6743" t="s">
        <v>274</v>
      </c>
      <c r="I6743" t="s">
        <v>51</v>
      </c>
      <c r="J6743" t="s">
        <v>52</v>
      </c>
      <c r="K6743">
        <v>3</v>
      </c>
      <c r="L6743" s="2">
        <v>250</v>
      </c>
      <c r="M6743">
        <v>0</v>
      </c>
      <c r="N6743" s="2">
        <v>750</v>
      </c>
      <c r="O6743" s="2">
        <v>0</v>
      </c>
      <c r="P6743" s="2">
        <v>750</v>
      </c>
      <c r="Q6743" s="2">
        <v>431.87</v>
      </c>
      <c r="R6743" s="2">
        <v>318.13</v>
      </c>
      <c r="S6743" t="s">
        <v>53</v>
      </c>
      <c r="T6743" t="s">
        <v>153</v>
      </c>
      <c r="U6743" t="s">
        <v>154</v>
      </c>
      <c r="V6743" t="s">
        <v>39</v>
      </c>
      <c r="W6743" t="s">
        <v>66</v>
      </c>
      <c r="X6743" t="s">
        <v>67</v>
      </c>
      <c r="Y6743" t="s">
        <v>56</v>
      </c>
      <c r="Z6743" t="s">
        <v>43</v>
      </c>
      <c r="AA6743" t="s">
        <v>44</v>
      </c>
      <c r="AB6743" t="s">
        <v>44</v>
      </c>
    </row>
    <row r="6744" spans="1:28" x14ac:dyDescent="0.25">
      <c r="A6744" t="s">
        <v>11561</v>
      </c>
      <c r="B6744" s="1">
        <v>45836</v>
      </c>
      <c r="C6744" t="s">
        <v>11562</v>
      </c>
      <c r="D6744" t="s">
        <v>11563</v>
      </c>
      <c r="E6744">
        <v>25</v>
      </c>
      <c r="F6744" t="s">
        <v>31</v>
      </c>
      <c r="G6744" t="s">
        <v>197</v>
      </c>
      <c r="H6744" t="s">
        <v>198</v>
      </c>
      <c r="I6744" t="s">
        <v>74</v>
      </c>
      <c r="J6744" t="s">
        <v>75</v>
      </c>
      <c r="K6744">
        <v>3</v>
      </c>
      <c r="L6744" s="2">
        <v>2600</v>
      </c>
      <c r="M6744">
        <v>0</v>
      </c>
      <c r="N6744" s="2">
        <v>7800</v>
      </c>
      <c r="O6744" s="2">
        <v>0</v>
      </c>
      <c r="P6744" s="2">
        <v>7800</v>
      </c>
      <c r="Q6744" s="2">
        <v>4842.78</v>
      </c>
      <c r="R6744" s="2">
        <v>2957.22</v>
      </c>
      <c r="S6744" t="s">
        <v>53</v>
      </c>
      <c r="T6744" t="s">
        <v>275</v>
      </c>
      <c r="U6744" t="s">
        <v>123</v>
      </c>
      <c r="V6744" t="s">
        <v>39</v>
      </c>
      <c r="W6744" t="s">
        <v>124</v>
      </c>
      <c r="X6744" t="s">
        <v>41</v>
      </c>
      <c r="Y6744" t="s">
        <v>56</v>
      </c>
      <c r="Z6744" t="s">
        <v>43</v>
      </c>
      <c r="AA6744" t="s">
        <v>44</v>
      </c>
      <c r="AB6744" t="s">
        <v>44</v>
      </c>
    </row>
    <row r="6745" spans="1:28" x14ac:dyDescent="0.25">
      <c r="A6745" t="s">
        <v>11564</v>
      </c>
      <c r="B6745" s="1">
        <v>45836</v>
      </c>
      <c r="C6745" t="s">
        <v>6370</v>
      </c>
      <c r="D6745" t="s">
        <v>6371</v>
      </c>
      <c r="E6745">
        <v>55</v>
      </c>
      <c r="F6745" t="s">
        <v>31</v>
      </c>
      <c r="G6745" t="s">
        <v>101</v>
      </c>
      <c r="H6745" t="s">
        <v>102</v>
      </c>
      <c r="I6745" t="s">
        <v>103</v>
      </c>
      <c r="J6745" t="s">
        <v>104</v>
      </c>
      <c r="K6745">
        <v>2</v>
      </c>
      <c r="L6745" s="2">
        <v>1800</v>
      </c>
      <c r="M6745">
        <v>10</v>
      </c>
      <c r="N6745" s="2">
        <v>3600</v>
      </c>
      <c r="O6745" s="2">
        <v>360</v>
      </c>
      <c r="P6745" s="2">
        <v>3240</v>
      </c>
      <c r="Q6745" s="2">
        <v>2253.4699999999998</v>
      </c>
      <c r="R6745" s="2">
        <v>986.53</v>
      </c>
      <c r="S6745" t="s">
        <v>53</v>
      </c>
      <c r="T6745" t="s">
        <v>90</v>
      </c>
      <c r="U6745" t="s">
        <v>91</v>
      </c>
      <c r="V6745" t="s">
        <v>39</v>
      </c>
      <c r="W6745" t="s">
        <v>66</v>
      </c>
      <c r="X6745" t="s">
        <v>67</v>
      </c>
      <c r="Y6745" t="s">
        <v>56</v>
      </c>
      <c r="Z6745" t="s">
        <v>43</v>
      </c>
      <c r="AA6745" t="s">
        <v>44</v>
      </c>
      <c r="AB6745" t="s">
        <v>44</v>
      </c>
    </row>
    <row r="6746" spans="1:28" x14ac:dyDescent="0.25">
      <c r="A6746" t="s">
        <v>11565</v>
      </c>
      <c r="B6746" s="1">
        <v>45836</v>
      </c>
      <c r="C6746" t="s">
        <v>11566</v>
      </c>
      <c r="D6746" t="s">
        <v>11567</v>
      </c>
      <c r="E6746">
        <v>30</v>
      </c>
      <c r="F6746" t="s">
        <v>48</v>
      </c>
      <c r="G6746" t="s">
        <v>158</v>
      </c>
      <c r="H6746" t="s">
        <v>159</v>
      </c>
      <c r="I6746" t="s">
        <v>51</v>
      </c>
      <c r="J6746" t="s">
        <v>52</v>
      </c>
      <c r="K6746">
        <v>3</v>
      </c>
      <c r="L6746" s="2">
        <v>650</v>
      </c>
      <c r="M6746">
        <v>0</v>
      </c>
      <c r="N6746" s="2">
        <v>1950</v>
      </c>
      <c r="O6746" s="2">
        <v>0</v>
      </c>
      <c r="P6746" s="2">
        <v>1950</v>
      </c>
      <c r="Q6746" s="2">
        <v>1157.47</v>
      </c>
      <c r="R6746" s="2">
        <v>792.53</v>
      </c>
      <c r="S6746" t="s">
        <v>64</v>
      </c>
      <c r="T6746" t="s">
        <v>136</v>
      </c>
      <c r="U6746" t="s">
        <v>38</v>
      </c>
      <c r="V6746" t="s">
        <v>39</v>
      </c>
      <c r="W6746" t="s">
        <v>66</v>
      </c>
      <c r="X6746" t="s">
        <v>41</v>
      </c>
      <c r="Y6746" t="s">
        <v>56</v>
      </c>
      <c r="Z6746" t="s">
        <v>43</v>
      </c>
      <c r="AA6746" t="s">
        <v>44</v>
      </c>
      <c r="AB6746" t="s">
        <v>44</v>
      </c>
    </row>
    <row r="6747" spans="1:28" x14ac:dyDescent="0.25">
      <c r="A6747" t="s">
        <v>11568</v>
      </c>
      <c r="B6747" s="1">
        <v>45836</v>
      </c>
      <c r="C6747" t="s">
        <v>5601</v>
      </c>
      <c r="D6747" t="s">
        <v>5602</v>
      </c>
      <c r="E6747">
        <v>35</v>
      </c>
      <c r="F6747" t="s">
        <v>48</v>
      </c>
      <c r="G6747" t="s">
        <v>88</v>
      </c>
      <c r="H6747" t="s">
        <v>89</v>
      </c>
      <c r="I6747" t="s">
        <v>62</v>
      </c>
      <c r="J6747" t="s">
        <v>63</v>
      </c>
      <c r="K6747">
        <v>2</v>
      </c>
      <c r="L6747" s="2">
        <v>4200</v>
      </c>
      <c r="M6747">
        <v>10</v>
      </c>
      <c r="N6747" s="2">
        <v>8400</v>
      </c>
      <c r="O6747" s="2">
        <v>840</v>
      </c>
      <c r="P6747" s="2">
        <v>7560</v>
      </c>
      <c r="Q6747" s="2">
        <v>5959.17</v>
      </c>
      <c r="R6747" s="2">
        <v>1600.83</v>
      </c>
      <c r="S6747" t="s">
        <v>53</v>
      </c>
      <c r="T6747" t="s">
        <v>96</v>
      </c>
      <c r="U6747" t="s">
        <v>96</v>
      </c>
      <c r="V6747" t="s">
        <v>39</v>
      </c>
      <c r="W6747" t="s">
        <v>124</v>
      </c>
      <c r="X6747" t="s">
        <v>97</v>
      </c>
      <c r="Y6747" t="s">
        <v>56</v>
      </c>
      <c r="Z6747" t="s">
        <v>43</v>
      </c>
      <c r="AA6747" t="s">
        <v>44</v>
      </c>
      <c r="AB6747" t="s">
        <v>44</v>
      </c>
    </row>
    <row r="6748" spans="1:28" x14ac:dyDescent="0.25">
      <c r="A6748" t="s">
        <v>11569</v>
      </c>
      <c r="B6748" s="1">
        <v>45836</v>
      </c>
      <c r="C6748" t="s">
        <v>8322</v>
      </c>
      <c r="D6748" t="s">
        <v>8323</v>
      </c>
      <c r="E6748">
        <v>39</v>
      </c>
      <c r="F6748" t="s">
        <v>31</v>
      </c>
      <c r="G6748" t="s">
        <v>134</v>
      </c>
      <c r="H6748" t="s">
        <v>135</v>
      </c>
      <c r="I6748" t="s">
        <v>62</v>
      </c>
      <c r="J6748" t="s">
        <v>130</v>
      </c>
      <c r="K6748">
        <v>3</v>
      </c>
      <c r="L6748" s="2">
        <v>8500</v>
      </c>
      <c r="M6748">
        <v>15</v>
      </c>
      <c r="N6748" s="2">
        <v>25500</v>
      </c>
      <c r="O6748" s="2">
        <v>3825</v>
      </c>
      <c r="P6748" s="2">
        <v>21675</v>
      </c>
      <c r="Q6748" s="2">
        <v>14028.98</v>
      </c>
      <c r="R6748" s="2">
        <v>7646.02</v>
      </c>
      <c r="S6748" t="s">
        <v>53</v>
      </c>
      <c r="T6748" t="s">
        <v>153</v>
      </c>
      <c r="U6748" t="s">
        <v>154</v>
      </c>
      <c r="V6748" t="s">
        <v>39</v>
      </c>
      <c r="W6748" t="s">
        <v>83</v>
      </c>
      <c r="X6748" t="s">
        <v>41</v>
      </c>
      <c r="Y6748" t="s">
        <v>56</v>
      </c>
      <c r="Z6748" t="s">
        <v>223</v>
      </c>
      <c r="AA6748" t="s">
        <v>44</v>
      </c>
      <c r="AB6748" t="s">
        <v>44</v>
      </c>
    </row>
    <row r="6749" spans="1:28" x14ac:dyDescent="0.25">
      <c r="A6749" t="s">
        <v>11570</v>
      </c>
      <c r="B6749" s="1">
        <v>45836</v>
      </c>
      <c r="C6749" t="s">
        <v>5527</v>
      </c>
      <c r="D6749" t="s">
        <v>5528</v>
      </c>
      <c r="E6749">
        <v>49</v>
      </c>
      <c r="F6749" t="s">
        <v>48</v>
      </c>
      <c r="G6749" t="s">
        <v>49</v>
      </c>
      <c r="H6749" t="s">
        <v>50</v>
      </c>
      <c r="I6749" t="s">
        <v>51</v>
      </c>
      <c r="J6749" t="s">
        <v>52</v>
      </c>
      <c r="K6749">
        <v>1</v>
      </c>
      <c r="L6749" s="2">
        <v>500</v>
      </c>
      <c r="M6749">
        <v>25</v>
      </c>
      <c r="N6749" s="2">
        <v>500</v>
      </c>
      <c r="O6749" s="2">
        <v>125</v>
      </c>
      <c r="P6749" s="2">
        <v>375</v>
      </c>
      <c r="Q6749" s="2">
        <v>282.54000000000002</v>
      </c>
      <c r="R6749" s="2">
        <v>92.46</v>
      </c>
      <c r="S6749" t="s">
        <v>36</v>
      </c>
      <c r="T6749" t="s">
        <v>407</v>
      </c>
      <c r="U6749" t="s">
        <v>408</v>
      </c>
      <c r="V6749" t="s">
        <v>39</v>
      </c>
      <c r="W6749" t="s">
        <v>83</v>
      </c>
      <c r="X6749" t="s">
        <v>41</v>
      </c>
      <c r="Y6749" t="s">
        <v>56</v>
      </c>
      <c r="Z6749" t="s">
        <v>43</v>
      </c>
      <c r="AA6749" t="s">
        <v>44</v>
      </c>
      <c r="AB6749" t="s">
        <v>44</v>
      </c>
    </row>
    <row r="6750" spans="1:28" x14ac:dyDescent="0.25">
      <c r="A6750" t="s">
        <v>11571</v>
      </c>
      <c r="B6750" s="1">
        <v>45836</v>
      </c>
      <c r="C6750" t="s">
        <v>1407</v>
      </c>
      <c r="D6750" t="s">
        <v>1408</v>
      </c>
      <c r="E6750">
        <v>58</v>
      </c>
      <c r="F6750" t="s">
        <v>111</v>
      </c>
      <c r="G6750" t="s">
        <v>436</v>
      </c>
      <c r="H6750" t="s">
        <v>437</v>
      </c>
      <c r="I6750" t="s">
        <v>74</v>
      </c>
      <c r="J6750" t="s">
        <v>190</v>
      </c>
      <c r="K6750">
        <v>2</v>
      </c>
      <c r="L6750" s="2">
        <v>1800</v>
      </c>
      <c r="M6750">
        <v>15</v>
      </c>
      <c r="N6750" s="2">
        <v>3600</v>
      </c>
      <c r="O6750" s="2">
        <v>540</v>
      </c>
      <c r="P6750" s="2">
        <v>3060</v>
      </c>
      <c r="Q6750" s="2">
        <v>2494.6</v>
      </c>
      <c r="R6750" s="2">
        <v>565.4</v>
      </c>
      <c r="S6750" t="s">
        <v>64</v>
      </c>
      <c r="T6750" t="s">
        <v>290</v>
      </c>
      <c r="U6750" t="s">
        <v>291</v>
      </c>
      <c r="V6750" t="s">
        <v>39</v>
      </c>
      <c r="W6750" t="s">
        <v>124</v>
      </c>
      <c r="X6750" t="s">
        <v>41</v>
      </c>
      <c r="Y6750" t="s">
        <v>56</v>
      </c>
      <c r="Z6750" t="s">
        <v>43</v>
      </c>
      <c r="AA6750" t="s">
        <v>44</v>
      </c>
      <c r="AB6750" t="s">
        <v>44</v>
      </c>
    </row>
    <row r="6751" spans="1:28" x14ac:dyDescent="0.25">
      <c r="A6751" t="s">
        <v>11572</v>
      </c>
      <c r="B6751" s="1">
        <v>45836</v>
      </c>
      <c r="C6751" t="s">
        <v>4808</v>
      </c>
      <c r="D6751" t="s">
        <v>4809</v>
      </c>
      <c r="E6751">
        <v>35</v>
      </c>
      <c r="F6751" t="s">
        <v>31</v>
      </c>
      <c r="G6751" t="s">
        <v>207</v>
      </c>
      <c r="H6751" t="s">
        <v>208</v>
      </c>
      <c r="I6751" t="s">
        <v>34</v>
      </c>
      <c r="J6751" t="s">
        <v>143</v>
      </c>
      <c r="K6751">
        <v>1</v>
      </c>
      <c r="L6751" s="2">
        <v>18000</v>
      </c>
      <c r="M6751">
        <v>10</v>
      </c>
      <c r="N6751" s="2">
        <v>18000</v>
      </c>
      <c r="O6751" s="2">
        <v>1800</v>
      </c>
      <c r="P6751" s="2">
        <v>16200</v>
      </c>
      <c r="Q6751" s="2">
        <v>12784.15</v>
      </c>
      <c r="R6751" s="2">
        <v>3415.85</v>
      </c>
      <c r="S6751" t="s">
        <v>53</v>
      </c>
      <c r="T6751" t="s">
        <v>105</v>
      </c>
      <c r="U6751" t="s">
        <v>106</v>
      </c>
      <c r="V6751" t="s">
        <v>39</v>
      </c>
      <c r="W6751" t="s">
        <v>83</v>
      </c>
      <c r="X6751" t="s">
        <v>97</v>
      </c>
      <c r="Y6751" t="s">
        <v>84</v>
      </c>
      <c r="Z6751" t="s">
        <v>43</v>
      </c>
      <c r="AA6751" t="s">
        <v>44</v>
      </c>
      <c r="AB6751" t="s">
        <v>44</v>
      </c>
    </row>
    <row r="6752" spans="1:28" x14ac:dyDescent="0.25">
      <c r="A6752" t="s">
        <v>11573</v>
      </c>
      <c r="B6752" s="1">
        <v>45836</v>
      </c>
      <c r="C6752" t="s">
        <v>10729</v>
      </c>
      <c r="D6752" t="s">
        <v>10730</v>
      </c>
      <c r="E6752">
        <v>44</v>
      </c>
      <c r="F6752" t="s">
        <v>48</v>
      </c>
      <c r="G6752" t="s">
        <v>72</v>
      </c>
      <c r="H6752" t="s">
        <v>73</v>
      </c>
      <c r="I6752" t="s">
        <v>74</v>
      </c>
      <c r="J6752" t="s">
        <v>75</v>
      </c>
      <c r="K6752">
        <v>2</v>
      </c>
      <c r="L6752" s="2">
        <v>2200</v>
      </c>
      <c r="M6752">
        <v>0</v>
      </c>
      <c r="N6752" s="2">
        <v>4400</v>
      </c>
      <c r="O6752" s="2">
        <v>0</v>
      </c>
      <c r="P6752" s="2">
        <v>4400</v>
      </c>
      <c r="Q6752" s="2">
        <v>2788.03</v>
      </c>
      <c r="R6752" s="2">
        <v>1611.97</v>
      </c>
      <c r="S6752" t="s">
        <v>53</v>
      </c>
      <c r="T6752" t="s">
        <v>122</v>
      </c>
      <c r="U6752" t="s">
        <v>123</v>
      </c>
      <c r="V6752" t="s">
        <v>39</v>
      </c>
      <c r="W6752" t="s">
        <v>124</v>
      </c>
      <c r="X6752" t="s">
        <v>41</v>
      </c>
      <c r="Y6752" t="s">
        <v>42</v>
      </c>
      <c r="Z6752" t="s">
        <v>43</v>
      </c>
      <c r="AA6752" t="s">
        <v>44</v>
      </c>
      <c r="AB6752" t="s">
        <v>44</v>
      </c>
    </row>
    <row r="6753" spans="1:28" x14ac:dyDescent="0.25">
      <c r="A6753" t="s">
        <v>11574</v>
      </c>
      <c r="B6753" s="1">
        <v>45836</v>
      </c>
      <c r="C6753" t="s">
        <v>8282</v>
      </c>
      <c r="D6753" t="s">
        <v>8283</v>
      </c>
      <c r="E6753">
        <v>56</v>
      </c>
      <c r="F6753" t="s">
        <v>31</v>
      </c>
      <c r="G6753" t="s">
        <v>148</v>
      </c>
      <c r="H6753" t="s">
        <v>149</v>
      </c>
      <c r="I6753" t="s">
        <v>74</v>
      </c>
      <c r="J6753" t="s">
        <v>130</v>
      </c>
      <c r="K6753">
        <v>4</v>
      </c>
      <c r="L6753" s="2">
        <v>3500</v>
      </c>
      <c r="M6753">
        <v>0</v>
      </c>
      <c r="N6753" s="2">
        <v>14000</v>
      </c>
      <c r="O6753" s="2">
        <v>0</v>
      </c>
      <c r="P6753" s="2">
        <v>14000</v>
      </c>
      <c r="Q6753" s="2">
        <v>8071.3</v>
      </c>
      <c r="R6753" s="2">
        <v>5928.7</v>
      </c>
      <c r="S6753" t="s">
        <v>36</v>
      </c>
      <c r="T6753" t="s">
        <v>122</v>
      </c>
      <c r="U6753" t="s">
        <v>123</v>
      </c>
      <c r="V6753" t="s">
        <v>39</v>
      </c>
      <c r="W6753" t="s">
        <v>137</v>
      </c>
      <c r="X6753" t="s">
        <v>67</v>
      </c>
      <c r="Y6753" t="s">
        <v>56</v>
      </c>
      <c r="Z6753" t="s">
        <v>43</v>
      </c>
      <c r="AA6753" t="s">
        <v>44</v>
      </c>
      <c r="AB6753" t="s">
        <v>44</v>
      </c>
    </row>
    <row r="6754" spans="1:28" x14ac:dyDescent="0.25">
      <c r="A6754" t="s">
        <v>11575</v>
      </c>
      <c r="B6754" s="1">
        <v>45836</v>
      </c>
      <c r="C6754" t="s">
        <v>4717</v>
      </c>
      <c r="D6754" t="s">
        <v>4718</v>
      </c>
      <c r="E6754">
        <v>38</v>
      </c>
      <c r="F6754" t="s">
        <v>48</v>
      </c>
      <c r="G6754" t="s">
        <v>217</v>
      </c>
      <c r="H6754" t="s">
        <v>218</v>
      </c>
      <c r="I6754" t="s">
        <v>34</v>
      </c>
      <c r="J6754" t="s">
        <v>130</v>
      </c>
      <c r="K6754">
        <v>1</v>
      </c>
      <c r="L6754" s="2">
        <v>28000</v>
      </c>
      <c r="M6754">
        <v>0</v>
      </c>
      <c r="N6754" s="2">
        <v>28000</v>
      </c>
      <c r="O6754" s="2">
        <v>0</v>
      </c>
      <c r="P6754" s="2">
        <v>28000</v>
      </c>
      <c r="Q6754" s="2">
        <v>16911.509999999998</v>
      </c>
      <c r="R6754" s="2">
        <v>11088.49</v>
      </c>
      <c r="S6754" t="s">
        <v>36</v>
      </c>
      <c r="T6754" t="s">
        <v>105</v>
      </c>
      <c r="U6754" t="s">
        <v>106</v>
      </c>
      <c r="V6754" t="s">
        <v>39</v>
      </c>
      <c r="W6754" t="s">
        <v>137</v>
      </c>
      <c r="X6754" t="s">
        <v>97</v>
      </c>
      <c r="Y6754" t="s">
        <v>56</v>
      </c>
      <c r="Z6754" t="s">
        <v>43</v>
      </c>
      <c r="AA6754" t="s">
        <v>44</v>
      </c>
      <c r="AB6754" t="s">
        <v>44</v>
      </c>
    </row>
    <row r="6755" spans="1:28" x14ac:dyDescent="0.25">
      <c r="A6755" t="s">
        <v>11576</v>
      </c>
      <c r="B6755" s="1">
        <v>45836</v>
      </c>
      <c r="C6755" t="s">
        <v>5408</v>
      </c>
      <c r="D6755" t="s">
        <v>5409</v>
      </c>
      <c r="E6755">
        <v>34</v>
      </c>
      <c r="F6755" t="s">
        <v>31</v>
      </c>
      <c r="G6755" t="s">
        <v>197</v>
      </c>
      <c r="H6755" t="s">
        <v>198</v>
      </c>
      <c r="I6755" t="s">
        <v>74</v>
      </c>
      <c r="J6755" t="s">
        <v>75</v>
      </c>
      <c r="K6755">
        <v>2</v>
      </c>
      <c r="L6755" s="2">
        <v>2600</v>
      </c>
      <c r="M6755">
        <v>5</v>
      </c>
      <c r="N6755" s="2">
        <v>5200</v>
      </c>
      <c r="O6755" s="2">
        <v>260</v>
      </c>
      <c r="P6755" s="2">
        <v>4940</v>
      </c>
      <c r="Q6755" s="2">
        <v>3010.76</v>
      </c>
      <c r="R6755" s="2">
        <v>1929.24</v>
      </c>
      <c r="S6755" t="s">
        <v>53</v>
      </c>
      <c r="T6755" t="s">
        <v>178</v>
      </c>
      <c r="U6755" t="s">
        <v>154</v>
      </c>
      <c r="V6755" t="s">
        <v>39</v>
      </c>
      <c r="W6755" t="s">
        <v>124</v>
      </c>
      <c r="X6755" t="s">
        <v>97</v>
      </c>
      <c r="Y6755" t="s">
        <v>42</v>
      </c>
      <c r="Z6755" t="s">
        <v>107</v>
      </c>
      <c r="AA6755" t="s">
        <v>44</v>
      </c>
      <c r="AB6755" t="s">
        <v>44</v>
      </c>
    </row>
    <row r="6756" spans="1:28" x14ac:dyDescent="0.25">
      <c r="A6756" t="s">
        <v>11577</v>
      </c>
      <c r="B6756" s="1">
        <v>45836</v>
      </c>
      <c r="C6756" t="s">
        <v>2946</v>
      </c>
      <c r="D6756" t="s">
        <v>2947</v>
      </c>
      <c r="E6756">
        <v>50</v>
      </c>
      <c r="F6756" t="s">
        <v>31</v>
      </c>
      <c r="G6756" t="s">
        <v>81</v>
      </c>
      <c r="H6756" t="s">
        <v>82</v>
      </c>
      <c r="I6756" t="s">
        <v>51</v>
      </c>
      <c r="J6756" t="s">
        <v>52</v>
      </c>
      <c r="K6756">
        <v>3</v>
      </c>
      <c r="L6756" s="2">
        <v>600</v>
      </c>
      <c r="M6756">
        <v>0</v>
      </c>
      <c r="N6756" s="2">
        <v>1800</v>
      </c>
      <c r="O6756" s="2">
        <v>0</v>
      </c>
      <c r="P6756" s="2">
        <v>1800</v>
      </c>
      <c r="Q6756" s="2">
        <v>1374.45</v>
      </c>
      <c r="R6756" s="2">
        <v>425.55</v>
      </c>
      <c r="S6756" t="s">
        <v>36</v>
      </c>
      <c r="T6756" t="s">
        <v>90</v>
      </c>
      <c r="U6756" t="s">
        <v>91</v>
      </c>
      <c r="V6756" t="s">
        <v>39</v>
      </c>
      <c r="W6756" t="s">
        <v>83</v>
      </c>
      <c r="X6756" t="s">
        <v>41</v>
      </c>
      <c r="Y6756" t="s">
        <v>42</v>
      </c>
      <c r="Z6756" t="s">
        <v>107</v>
      </c>
      <c r="AA6756" t="s">
        <v>68</v>
      </c>
      <c r="AB6756" t="s">
        <v>44</v>
      </c>
    </row>
    <row r="6757" spans="1:28" x14ac:dyDescent="0.25">
      <c r="A6757" t="s">
        <v>11578</v>
      </c>
      <c r="B6757" s="1">
        <v>45837</v>
      </c>
      <c r="C6757" t="s">
        <v>3199</v>
      </c>
      <c r="D6757" t="s">
        <v>3200</v>
      </c>
      <c r="E6757">
        <v>44</v>
      </c>
      <c r="F6757" t="s">
        <v>31</v>
      </c>
      <c r="G6757" t="s">
        <v>436</v>
      </c>
      <c r="H6757" t="s">
        <v>437</v>
      </c>
      <c r="I6757" t="s">
        <v>74</v>
      </c>
      <c r="J6757" t="s">
        <v>190</v>
      </c>
      <c r="K6757">
        <v>1</v>
      </c>
      <c r="L6757" s="2">
        <v>1800</v>
      </c>
      <c r="M6757">
        <v>0</v>
      </c>
      <c r="N6757" s="2">
        <v>1800</v>
      </c>
      <c r="O6757" s="2">
        <v>0</v>
      </c>
      <c r="P6757" s="2">
        <v>1800</v>
      </c>
      <c r="Q6757" s="2">
        <v>1184.94</v>
      </c>
      <c r="R6757" s="2">
        <v>615.05999999999995</v>
      </c>
      <c r="S6757" t="s">
        <v>64</v>
      </c>
      <c r="T6757" t="s">
        <v>105</v>
      </c>
      <c r="U6757" t="s">
        <v>106</v>
      </c>
      <c r="V6757" t="s">
        <v>39</v>
      </c>
      <c r="W6757" t="s">
        <v>124</v>
      </c>
      <c r="X6757" t="s">
        <v>41</v>
      </c>
      <c r="Y6757" t="s">
        <v>84</v>
      </c>
      <c r="Z6757" t="s">
        <v>43</v>
      </c>
      <c r="AA6757" t="s">
        <v>44</v>
      </c>
      <c r="AB6757" t="s">
        <v>44</v>
      </c>
    </row>
    <row r="6758" spans="1:28" x14ac:dyDescent="0.25">
      <c r="A6758" t="s">
        <v>11579</v>
      </c>
      <c r="B6758" s="1">
        <v>45837</v>
      </c>
      <c r="C6758" t="s">
        <v>1653</v>
      </c>
      <c r="D6758" t="s">
        <v>1654</v>
      </c>
      <c r="E6758">
        <v>54</v>
      </c>
      <c r="F6758" t="s">
        <v>31</v>
      </c>
      <c r="G6758" t="s">
        <v>32</v>
      </c>
      <c r="H6758" t="s">
        <v>33</v>
      </c>
      <c r="I6758" t="s">
        <v>34</v>
      </c>
      <c r="J6758" t="s">
        <v>35</v>
      </c>
      <c r="K6758">
        <v>2</v>
      </c>
      <c r="L6758" s="2">
        <v>55000</v>
      </c>
      <c r="M6758">
        <v>5</v>
      </c>
      <c r="N6758" s="2">
        <v>110000</v>
      </c>
      <c r="O6758" s="2">
        <v>5500</v>
      </c>
      <c r="P6758" s="2">
        <v>104500</v>
      </c>
      <c r="Q6758" s="2">
        <v>61586.89</v>
      </c>
      <c r="R6758" s="2">
        <v>42913.11</v>
      </c>
      <c r="S6758" t="s">
        <v>36</v>
      </c>
      <c r="T6758" t="s">
        <v>275</v>
      </c>
      <c r="U6758" t="s">
        <v>123</v>
      </c>
      <c r="V6758" t="s">
        <v>39</v>
      </c>
      <c r="W6758" t="s">
        <v>83</v>
      </c>
      <c r="X6758" t="s">
        <v>97</v>
      </c>
      <c r="Y6758" t="s">
        <v>56</v>
      </c>
      <c r="Z6758" t="s">
        <v>43</v>
      </c>
      <c r="AA6758" t="s">
        <v>44</v>
      </c>
      <c r="AB6758" t="s">
        <v>44</v>
      </c>
    </row>
    <row r="6759" spans="1:28" x14ac:dyDescent="0.25">
      <c r="A6759" t="s">
        <v>11580</v>
      </c>
      <c r="B6759" s="1">
        <v>45837</v>
      </c>
      <c r="C6759" t="s">
        <v>4051</v>
      </c>
      <c r="D6759" t="s">
        <v>4052</v>
      </c>
      <c r="E6759">
        <v>27</v>
      </c>
      <c r="F6759" t="s">
        <v>48</v>
      </c>
      <c r="G6759" t="s">
        <v>280</v>
      </c>
      <c r="H6759" t="s">
        <v>281</v>
      </c>
      <c r="I6759" t="s">
        <v>62</v>
      </c>
      <c r="J6759" t="s">
        <v>190</v>
      </c>
      <c r="K6759">
        <v>2</v>
      </c>
      <c r="L6759" s="2">
        <v>700</v>
      </c>
      <c r="M6759">
        <v>0</v>
      </c>
      <c r="N6759" s="2">
        <v>1400</v>
      </c>
      <c r="O6759" s="2">
        <v>0</v>
      </c>
      <c r="P6759" s="2">
        <v>1400</v>
      </c>
      <c r="Q6759" s="2">
        <v>1088.93</v>
      </c>
      <c r="R6759" s="2">
        <v>311.07</v>
      </c>
      <c r="S6759" t="s">
        <v>53</v>
      </c>
      <c r="T6759" t="s">
        <v>90</v>
      </c>
      <c r="U6759" t="s">
        <v>91</v>
      </c>
      <c r="V6759" t="s">
        <v>39</v>
      </c>
      <c r="W6759" t="s">
        <v>40</v>
      </c>
      <c r="X6759" t="s">
        <v>97</v>
      </c>
      <c r="Y6759" t="s">
        <v>56</v>
      </c>
      <c r="Z6759" t="s">
        <v>43</v>
      </c>
      <c r="AA6759" t="s">
        <v>44</v>
      </c>
      <c r="AB6759" t="s">
        <v>44</v>
      </c>
    </row>
    <row r="6760" spans="1:28" x14ac:dyDescent="0.25">
      <c r="A6760" t="s">
        <v>11581</v>
      </c>
      <c r="B6760" s="1">
        <v>45837</v>
      </c>
      <c r="C6760" t="s">
        <v>971</v>
      </c>
      <c r="D6760" t="s">
        <v>972</v>
      </c>
      <c r="E6760">
        <v>24</v>
      </c>
      <c r="F6760" t="s">
        <v>48</v>
      </c>
      <c r="G6760" t="s">
        <v>128</v>
      </c>
      <c r="H6760" t="s">
        <v>129</v>
      </c>
      <c r="I6760" t="s">
        <v>74</v>
      </c>
      <c r="J6760" t="s">
        <v>130</v>
      </c>
      <c r="K6760">
        <v>2</v>
      </c>
      <c r="L6760" s="2">
        <v>1700</v>
      </c>
      <c r="M6760">
        <v>10</v>
      </c>
      <c r="N6760" s="2">
        <v>3400</v>
      </c>
      <c r="O6760" s="2">
        <v>340</v>
      </c>
      <c r="P6760" s="2">
        <v>3060</v>
      </c>
      <c r="Q6760" s="2">
        <v>1909.25</v>
      </c>
      <c r="R6760" s="2">
        <v>1150.75</v>
      </c>
      <c r="S6760" t="s">
        <v>64</v>
      </c>
      <c r="T6760" t="s">
        <v>398</v>
      </c>
      <c r="U6760" t="s">
        <v>399</v>
      </c>
      <c r="V6760" t="s">
        <v>39</v>
      </c>
      <c r="W6760" t="s">
        <v>83</v>
      </c>
      <c r="X6760" t="s">
        <v>41</v>
      </c>
      <c r="Y6760" t="s">
        <v>56</v>
      </c>
      <c r="Z6760" t="s">
        <v>43</v>
      </c>
      <c r="AA6760" t="s">
        <v>44</v>
      </c>
      <c r="AB6760" t="s">
        <v>44</v>
      </c>
    </row>
    <row r="6761" spans="1:28" x14ac:dyDescent="0.25">
      <c r="A6761" t="s">
        <v>11582</v>
      </c>
      <c r="B6761" s="1">
        <v>45837</v>
      </c>
      <c r="C6761" t="s">
        <v>9100</v>
      </c>
      <c r="D6761" t="s">
        <v>9101</v>
      </c>
      <c r="E6761">
        <v>18</v>
      </c>
      <c r="F6761" t="s">
        <v>31</v>
      </c>
      <c r="G6761" t="s">
        <v>141</v>
      </c>
      <c r="H6761" t="s">
        <v>142</v>
      </c>
      <c r="I6761" t="s">
        <v>74</v>
      </c>
      <c r="J6761" t="s">
        <v>143</v>
      </c>
      <c r="K6761">
        <v>2</v>
      </c>
      <c r="L6761" s="2">
        <v>900</v>
      </c>
      <c r="M6761">
        <v>5</v>
      </c>
      <c r="N6761" s="2">
        <v>1800</v>
      </c>
      <c r="O6761" s="2">
        <v>90</v>
      </c>
      <c r="P6761" s="2">
        <v>1710</v>
      </c>
      <c r="Q6761" s="2">
        <v>1195.2</v>
      </c>
      <c r="R6761" s="2">
        <v>514.79999999999995</v>
      </c>
      <c r="S6761" t="s">
        <v>64</v>
      </c>
      <c r="T6761" t="s">
        <v>263</v>
      </c>
      <c r="U6761" t="s">
        <v>91</v>
      </c>
      <c r="V6761" t="s">
        <v>39</v>
      </c>
      <c r="W6761" t="s">
        <v>92</v>
      </c>
      <c r="X6761" t="s">
        <v>97</v>
      </c>
      <c r="Y6761" t="s">
        <v>56</v>
      </c>
      <c r="Z6761" t="s">
        <v>223</v>
      </c>
      <c r="AA6761" t="s">
        <v>44</v>
      </c>
      <c r="AB6761" t="s">
        <v>68</v>
      </c>
    </row>
    <row r="6762" spans="1:28" x14ac:dyDescent="0.25">
      <c r="A6762" t="s">
        <v>11583</v>
      </c>
      <c r="B6762" s="1">
        <v>45837</v>
      </c>
      <c r="C6762" t="s">
        <v>995</v>
      </c>
      <c r="D6762" t="s">
        <v>996</v>
      </c>
      <c r="E6762">
        <v>39</v>
      </c>
      <c r="F6762" t="s">
        <v>31</v>
      </c>
      <c r="G6762" t="s">
        <v>88</v>
      </c>
      <c r="H6762" t="s">
        <v>89</v>
      </c>
      <c r="I6762" t="s">
        <v>62</v>
      </c>
      <c r="J6762" t="s">
        <v>63</v>
      </c>
      <c r="K6762">
        <v>1</v>
      </c>
      <c r="L6762" s="2">
        <v>4200</v>
      </c>
      <c r="M6762">
        <v>0</v>
      </c>
      <c r="N6762" s="2">
        <v>4200</v>
      </c>
      <c r="O6762" s="2">
        <v>0</v>
      </c>
      <c r="P6762" s="2">
        <v>4200</v>
      </c>
      <c r="Q6762" s="2">
        <v>2521.13</v>
      </c>
      <c r="R6762" s="2">
        <v>1678.87</v>
      </c>
      <c r="S6762" t="s">
        <v>53</v>
      </c>
      <c r="T6762" t="s">
        <v>163</v>
      </c>
      <c r="U6762" t="s">
        <v>164</v>
      </c>
      <c r="V6762" t="s">
        <v>39</v>
      </c>
      <c r="W6762" t="s">
        <v>124</v>
      </c>
      <c r="X6762" t="s">
        <v>41</v>
      </c>
      <c r="Y6762" t="s">
        <v>56</v>
      </c>
      <c r="Z6762" t="s">
        <v>43</v>
      </c>
      <c r="AA6762" t="s">
        <v>44</v>
      </c>
      <c r="AB6762" t="s">
        <v>44</v>
      </c>
    </row>
    <row r="6763" spans="1:28" x14ac:dyDescent="0.25">
      <c r="A6763" t="s">
        <v>11584</v>
      </c>
      <c r="B6763" s="1">
        <v>45837</v>
      </c>
      <c r="C6763" t="s">
        <v>4755</v>
      </c>
      <c r="D6763" t="s">
        <v>4756</v>
      </c>
      <c r="E6763">
        <v>40</v>
      </c>
      <c r="F6763" t="s">
        <v>31</v>
      </c>
      <c r="G6763" t="s">
        <v>387</v>
      </c>
      <c r="H6763" t="s">
        <v>388</v>
      </c>
      <c r="I6763" t="s">
        <v>74</v>
      </c>
      <c r="J6763" t="s">
        <v>75</v>
      </c>
      <c r="K6763">
        <v>3</v>
      </c>
      <c r="L6763" s="2">
        <v>3200</v>
      </c>
      <c r="M6763">
        <v>10</v>
      </c>
      <c r="N6763" s="2">
        <v>9600</v>
      </c>
      <c r="O6763" s="2">
        <v>960</v>
      </c>
      <c r="P6763" s="2">
        <v>8640</v>
      </c>
      <c r="Q6763" s="2">
        <v>4996.1000000000004</v>
      </c>
      <c r="R6763" s="2">
        <v>3643.9</v>
      </c>
      <c r="S6763" t="s">
        <v>53</v>
      </c>
      <c r="T6763" t="s">
        <v>114</v>
      </c>
      <c r="U6763" t="s">
        <v>115</v>
      </c>
      <c r="V6763" t="s">
        <v>39</v>
      </c>
      <c r="W6763" t="s">
        <v>92</v>
      </c>
      <c r="X6763" t="s">
        <v>97</v>
      </c>
      <c r="Y6763" t="s">
        <v>42</v>
      </c>
      <c r="Z6763" t="s">
        <v>43</v>
      </c>
      <c r="AA6763" t="s">
        <v>44</v>
      </c>
      <c r="AB6763" t="s">
        <v>68</v>
      </c>
    </row>
    <row r="6764" spans="1:28" x14ac:dyDescent="0.25">
      <c r="A6764" t="s">
        <v>11585</v>
      </c>
      <c r="B6764" s="1">
        <v>45837</v>
      </c>
      <c r="C6764" t="s">
        <v>296</v>
      </c>
      <c r="D6764" t="s">
        <v>297</v>
      </c>
      <c r="E6764">
        <v>20</v>
      </c>
      <c r="F6764" t="s">
        <v>48</v>
      </c>
      <c r="G6764" t="s">
        <v>158</v>
      </c>
      <c r="H6764" t="s">
        <v>159</v>
      </c>
      <c r="I6764" t="s">
        <v>51</v>
      </c>
      <c r="J6764" t="s">
        <v>52</v>
      </c>
      <c r="K6764">
        <v>4</v>
      </c>
      <c r="L6764" s="2">
        <v>650</v>
      </c>
      <c r="M6764">
        <v>10</v>
      </c>
      <c r="N6764" s="2">
        <v>2600</v>
      </c>
      <c r="O6764" s="2">
        <v>260</v>
      </c>
      <c r="P6764" s="2">
        <v>2340</v>
      </c>
      <c r="Q6764" s="2">
        <v>1673.83</v>
      </c>
      <c r="R6764" s="2">
        <v>666.17</v>
      </c>
      <c r="S6764" t="s">
        <v>53</v>
      </c>
      <c r="T6764" t="s">
        <v>122</v>
      </c>
      <c r="U6764" t="s">
        <v>123</v>
      </c>
      <c r="V6764" t="s">
        <v>39</v>
      </c>
      <c r="W6764" t="s">
        <v>124</v>
      </c>
      <c r="X6764" t="s">
        <v>41</v>
      </c>
      <c r="Y6764" t="s">
        <v>56</v>
      </c>
      <c r="Z6764" t="s">
        <v>43</v>
      </c>
      <c r="AA6764" t="s">
        <v>44</v>
      </c>
      <c r="AB6764" t="s">
        <v>44</v>
      </c>
    </row>
    <row r="6765" spans="1:28" x14ac:dyDescent="0.25">
      <c r="A6765" t="s">
        <v>11586</v>
      </c>
      <c r="B6765" s="1">
        <v>45837</v>
      </c>
      <c r="C6765" t="s">
        <v>2384</v>
      </c>
      <c r="D6765" t="s">
        <v>2385</v>
      </c>
      <c r="E6765">
        <v>25</v>
      </c>
      <c r="F6765" t="s">
        <v>31</v>
      </c>
      <c r="G6765" t="s">
        <v>298</v>
      </c>
      <c r="H6765" t="s">
        <v>299</v>
      </c>
      <c r="I6765" t="s">
        <v>103</v>
      </c>
      <c r="J6765" t="s">
        <v>104</v>
      </c>
      <c r="K6765">
        <v>1</v>
      </c>
      <c r="L6765" s="2">
        <v>700</v>
      </c>
      <c r="M6765">
        <v>15</v>
      </c>
      <c r="N6765" s="2">
        <v>700</v>
      </c>
      <c r="O6765" s="2">
        <v>105</v>
      </c>
      <c r="P6765" s="2">
        <v>595</v>
      </c>
      <c r="Q6765" s="2">
        <v>435.69</v>
      </c>
      <c r="R6765" s="2">
        <v>159.31</v>
      </c>
      <c r="S6765" t="s">
        <v>53</v>
      </c>
      <c r="T6765" t="s">
        <v>407</v>
      </c>
      <c r="U6765" t="s">
        <v>408</v>
      </c>
      <c r="V6765" t="s">
        <v>39</v>
      </c>
      <c r="W6765" t="s">
        <v>66</v>
      </c>
      <c r="X6765" t="s">
        <v>41</v>
      </c>
      <c r="Y6765" t="s">
        <v>56</v>
      </c>
      <c r="Z6765" t="s">
        <v>107</v>
      </c>
      <c r="AA6765" t="s">
        <v>68</v>
      </c>
      <c r="AB6765" t="s">
        <v>44</v>
      </c>
    </row>
    <row r="6766" spans="1:28" x14ac:dyDescent="0.25">
      <c r="A6766" t="s">
        <v>11587</v>
      </c>
      <c r="B6766" s="1">
        <v>45837</v>
      </c>
      <c r="C6766" t="s">
        <v>11588</v>
      </c>
      <c r="D6766" t="s">
        <v>11589</v>
      </c>
      <c r="E6766">
        <v>49</v>
      </c>
      <c r="F6766" t="s">
        <v>48</v>
      </c>
      <c r="G6766" t="s">
        <v>176</v>
      </c>
      <c r="H6766" t="s">
        <v>177</v>
      </c>
      <c r="I6766" t="s">
        <v>34</v>
      </c>
      <c r="J6766" t="s">
        <v>35</v>
      </c>
      <c r="K6766">
        <v>1</v>
      </c>
      <c r="L6766" s="2">
        <v>6500</v>
      </c>
      <c r="M6766">
        <v>0</v>
      </c>
      <c r="N6766" s="2">
        <v>6500</v>
      </c>
      <c r="O6766" s="2">
        <v>0</v>
      </c>
      <c r="P6766" s="2">
        <v>6500</v>
      </c>
      <c r="Q6766" s="2">
        <v>4259.05</v>
      </c>
      <c r="R6766" s="2">
        <v>2240.9499999999998</v>
      </c>
      <c r="S6766" t="s">
        <v>53</v>
      </c>
      <c r="T6766" t="s">
        <v>54</v>
      </c>
      <c r="U6766" t="s">
        <v>55</v>
      </c>
      <c r="V6766" t="s">
        <v>39</v>
      </c>
      <c r="W6766" t="s">
        <v>83</v>
      </c>
      <c r="X6766" t="s">
        <v>97</v>
      </c>
      <c r="Y6766" t="s">
        <v>56</v>
      </c>
      <c r="Z6766" t="s">
        <v>43</v>
      </c>
      <c r="AA6766" t="s">
        <v>44</v>
      </c>
      <c r="AB6766" t="s">
        <v>44</v>
      </c>
    </row>
    <row r="6767" spans="1:28" x14ac:dyDescent="0.25">
      <c r="A6767" t="s">
        <v>11590</v>
      </c>
      <c r="B6767" s="1">
        <v>45837</v>
      </c>
      <c r="C6767" t="s">
        <v>1888</v>
      </c>
      <c r="D6767" t="s">
        <v>1889</v>
      </c>
      <c r="E6767">
        <v>49</v>
      </c>
      <c r="F6767" t="s">
        <v>48</v>
      </c>
      <c r="G6767" t="s">
        <v>119</v>
      </c>
      <c r="H6767" t="s">
        <v>120</v>
      </c>
      <c r="I6767" t="s">
        <v>62</v>
      </c>
      <c r="J6767" t="s">
        <v>121</v>
      </c>
      <c r="K6767">
        <v>1</v>
      </c>
      <c r="L6767" s="2">
        <v>4800</v>
      </c>
      <c r="M6767">
        <v>30</v>
      </c>
      <c r="N6767" s="2">
        <v>4800</v>
      </c>
      <c r="O6767" s="2">
        <v>1440</v>
      </c>
      <c r="P6767" s="2">
        <v>3360</v>
      </c>
      <c r="Q6767" s="2">
        <v>2354.48</v>
      </c>
      <c r="R6767" s="2">
        <v>1005.52</v>
      </c>
      <c r="S6767" t="s">
        <v>36</v>
      </c>
      <c r="T6767" t="s">
        <v>407</v>
      </c>
      <c r="U6767" t="s">
        <v>408</v>
      </c>
      <c r="V6767" t="s">
        <v>39</v>
      </c>
      <c r="W6767" t="s">
        <v>66</v>
      </c>
      <c r="X6767" t="s">
        <v>97</v>
      </c>
      <c r="Y6767" t="s">
        <v>56</v>
      </c>
      <c r="Z6767" t="s">
        <v>223</v>
      </c>
      <c r="AA6767" t="s">
        <v>44</v>
      </c>
      <c r="AB6767" t="s">
        <v>44</v>
      </c>
    </row>
    <row r="6768" spans="1:28" x14ac:dyDescent="0.25">
      <c r="A6768" t="s">
        <v>11591</v>
      </c>
      <c r="B6768" s="1">
        <v>45837</v>
      </c>
      <c r="C6768" t="s">
        <v>8812</v>
      </c>
      <c r="D6768" t="s">
        <v>8813</v>
      </c>
      <c r="E6768">
        <v>39</v>
      </c>
      <c r="F6768" t="s">
        <v>48</v>
      </c>
      <c r="G6768" t="s">
        <v>81</v>
      </c>
      <c r="H6768" t="s">
        <v>82</v>
      </c>
      <c r="I6768" t="s">
        <v>51</v>
      </c>
      <c r="J6768" t="s">
        <v>52</v>
      </c>
      <c r="K6768">
        <v>2</v>
      </c>
      <c r="L6768" s="2">
        <v>600</v>
      </c>
      <c r="M6768">
        <v>0</v>
      </c>
      <c r="N6768" s="2">
        <v>1200</v>
      </c>
      <c r="O6768" s="2">
        <v>0</v>
      </c>
      <c r="P6768" s="2">
        <v>1200</v>
      </c>
      <c r="Q6768" s="2">
        <v>740.31</v>
      </c>
      <c r="R6768" s="2">
        <v>459.69</v>
      </c>
      <c r="S6768" t="s">
        <v>53</v>
      </c>
      <c r="T6768" t="s">
        <v>407</v>
      </c>
      <c r="U6768" t="s">
        <v>408</v>
      </c>
      <c r="V6768" t="s">
        <v>39</v>
      </c>
      <c r="W6768" t="s">
        <v>124</v>
      </c>
      <c r="X6768" t="s">
        <v>97</v>
      </c>
      <c r="Y6768" t="s">
        <v>84</v>
      </c>
      <c r="Z6768" t="s">
        <v>43</v>
      </c>
      <c r="AA6768" t="s">
        <v>44</v>
      </c>
      <c r="AB6768" t="s">
        <v>68</v>
      </c>
    </row>
    <row r="6769" spans="1:28" x14ac:dyDescent="0.25">
      <c r="A6769" t="s">
        <v>11592</v>
      </c>
      <c r="B6769" s="1">
        <v>45838</v>
      </c>
      <c r="C6769" t="s">
        <v>1677</v>
      </c>
      <c r="D6769" t="s">
        <v>1678</v>
      </c>
      <c r="E6769">
        <v>38</v>
      </c>
      <c r="F6769" t="s">
        <v>48</v>
      </c>
      <c r="G6769" t="s">
        <v>112</v>
      </c>
      <c r="H6769" t="s">
        <v>113</v>
      </c>
      <c r="I6769" t="s">
        <v>103</v>
      </c>
      <c r="J6769" t="s">
        <v>104</v>
      </c>
      <c r="K6769">
        <v>2</v>
      </c>
      <c r="L6769" s="2">
        <v>650</v>
      </c>
      <c r="M6769">
        <v>15</v>
      </c>
      <c r="N6769" s="2">
        <v>1300</v>
      </c>
      <c r="O6769" s="2">
        <v>195</v>
      </c>
      <c r="P6769" s="2">
        <v>1105</v>
      </c>
      <c r="Q6769" s="2">
        <v>887.74</v>
      </c>
      <c r="R6769" s="2">
        <v>217.26</v>
      </c>
      <c r="S6769" t="s">
        <v>36</v>
      </c>
      <c r="T6769" t="s">
        <v>163</v>
      </c>
      <c r="U6769" t="s">
        <v>164</v>
      </c>
      <c r="V6769" t="s">
        <v>39</v>
      </c>
      <c r="W6769" t="s">
        <v>92</v>
      </c>
      <c r="X6769" t="s">
        <v>67</v>
      </c>
      <c r="Y6769" t="s">
        <v>56</v>
      </c>
      <c r="Z6769" t="s">
        <v>43</v>
      </c>
      <c r="AA6769" t="s">
        <v>44</v>
      </c>
      <c r="AB6769" t="s">
        <v>44</v>
      </c>
    </row>
    <row r="6770" spans="1:28" x14ac:dyDescent="0.25">
      <c r="A6770" t="s">
        <v>11593</v>
      </c>
      <c r="B6770" s="1">
        <v>45838</v>
      </c>
      <c r="C6770" t="s">
        <v>126</v>
      </c>
      <c r="D6770" t="s">
        <v>127</v>
      </c>
      <c r="E6770">
        <v>26</v>
      </c>
      <c r="F6770" t="s">
        <v>31</v>
      </c>
      <c r="G6770" t="s">
        <v>176</v>
      </c>
      <c r="H6770" t="s">
        <v>177</v>
      </c>
      <c r="I6770" t="s">
        <v>34</v>
      </c>
      <c r="J6770" t="s">
        <v>35</v>
      </c>
      <c r="K6770">
        <v>4</v>
      </c>
      <c r="L6770" s="2">
        <v>6500</v>
      </c>
      <c r="M6770">
        <v>5</v>
      </c>
      <c r="N6770" s="2">
        <v>26000</v>
      </c>
      <c r="O6770" s="2">
        <v>1300</v>
      </c>
      <c r="P6770" s="2">
        <v>24700</v>
      </c>
      <c r="Q6770" s="2">
        <v>15683.52</v>
      </c>
      <c r="R6770" s="2">
        <v>9016.48</v>
      </c>
      <c r="S6770" t="s">
        <v>53</v>
      </c>
      <c r="T6770" t="s">
        <v>163</v>
      </c>
      <c r="U6770" t="s">
        <v>164</v>
      </c>
      <c r="V6770" t="s">
        <v>39</v>
      </c>
      <c r="W6770" t="s">
        <v>83</v>
      </c>
      <c r="X6770" t="s">
        <v>41</v>
      </c>
      <c r="Y6770" t="s">
        <v>56</v>
      </c>
      <c r="Z6770" t="s">
        <v>43</v>
      </c>
      <c r="AA6770" t="s">
        <v>44</v>
      </c>
      <c r="AB6770" t="s">
        <v>44</v>
      </c>
    </row>
    <row r="6771" spans="1:28" x14ac:dyDescent="0.25">
      <c r="A6771" t="s">
        <v>11594</v>
      </c>
      <c r="B6771" s="1">
        <v>45838</v>
      </c>
      <c r="C6771" t="s">
        <v>1560</v>
      </c>
      <c r="D6771" t="s">
        <v>1561</v>
      </c>
      <c r="E6771">
        <v>44</v>
      </c>
      <c r="F6771" t="s">
        <v>31</v>
      </c>
      <c r="G6771" t="s">
        <v>561</v>
      </c>
      <c r="H6771" t="s">
        <v>562</v>
      </c>
      <c r="I6771" t="s">
        <v>34</v>
      </c>
      <c r="J6771" t="s">
        <v>143</v>
      </c>
      <c r="K6771">
        <v>2</v>
      </c>
      <c r="L6771" s="2">
        <v>900</v>
      </c>
      <c r="M6771">
        <v>0</v>
      </c>
      <c r="N6771" s="2">
        <v>1800</v>
      </c>
      <c r="O6771" s="2">
        <v>0</v>
      </c>
      <c r="P6771" s="2">
        <v>1800</v>
      </c>
      <c r="Q6771" s="2">
        <v>1193.18</v>
      </c>
      <c r="R6771" s="2">
        <v>606.82000000000005</v>
      </c>
      <c r="S6771" t="s">
        <v>53</v>
      </c>
      <c r="T6771" t="s">
        <v>105</v>
      </c>
      <c r="U6771" t="s">
        <v>106</v>
      </c>
      <c r="V6771" t="s">
        <v>39</v>
      </c>
      <c r="W6771" t="s">
        <v>137</v>
      </c>
      <c r="X6771" t="s">
        <v>67</v>
      </c>
      <c r="Y6771" t="s">
        <v>56</v>
      </c>
      <c r="Z6771" t="s">
        <v>43</v>
      </c>
      <c r="AA6771" t="s">
        <v>44</v>
      </c>
      <c r="AB6771" t="s">
        <v>44</v>
      </c>
    </row>
    <row r="6772" spans="1:28" x14ac:dyDescent="0.25">
      <c r="A6772" t="s">
        <v>11595</v>
      </c>
      <c r="B6772" s="1">
        <v>45838</v>
      </c>
      <c r="C6772" t="s">
        <v>9533</v>
      </c>
      <c r="D6772" t="s">
        <v>9534</v>
      </c>
      <c r="E6772">
        <v>60</v>
      </c>
      <c r="F6772" t="s">
        <v>48</v>
      </c>
      <c r="G6772" t="s">
        <v>148</v>
      </c>
      <c r="H6772" t="s">
        <v>149</v>
      </c>
      <c r="I6772" t="s">
        <v>74</v>
      </c>
      <c r="J6772" t="s">
        <v>130</v>
      </c>
      <c r="K6772">
        <v>6</v>
      </c>
      <c r="L6772" s="2">
        <v>3500</v>
      </c>
      <c r="M6772">
        <v>10</v>
      </c>
      <c r="N6772" s="2">
        <v>21000</v>
      </c>
      <c r="O6772" s="2">
        <v>2100</v>
      </c>
      <c r="P6772" s="2">
        <v>18900</v>
      </c>
      <c r="Q6772" s="2">
        <v>12467.13</v>
      </c>
      <c r="R6772" s="2">
        <v>6432.87</v>
      </c>
      <c r="S6772" t="s">
        <v>53</v>
      </c>
      <c r="T6772" t="s">
        <v>153</v>
      </c>
      <c r="U6772" t="s">
        <v>154</v>
      </c>
      <c r="V6772" t="s">
        <v>39</v>
      </c>
      <c r="W6772" t="s">
        <v>124</v>
      </c>
      <c r="X6772" t="s">
        <v>97</v>
      </c>
      <c r="Y6772" t="s">
        <v>56</v>
      </c>
      <c r="Z6772" t="s">
        <v>43</v>
      </c>
      <c r="AA6772" t="s">
        <v>44</v>
      </c>
      <c r="AB6772" t="s">
        <v>44</v>
      </c>
    </row>
    <row r="6773" spans="1:28" x14ac:dyDescent="0.25">
      <c r="A6773" t="s">
        <v>11596</v>
      </c>
      <c r="B6773" s="1">
        <v>45838</v>
      </c>
      <c r="C6773" t="s">
        <v>5074</v>
      </c>
      <c r="D6773" t="s">
        <v>5075</v>
      </c>
      <c r="E6773">
        <v>41</v>
      </c>
      <c r="F6773" t="s">
        <v>48</v>
      </c>
      <c r="G6773" t="s">
        <v>128</v>
      </c>
      <c r="H6773" t="s">
        <v>129</v>
      </c>
      <c r="I6773" t="s">
        <v>74</v>
      </c>
      <c r="J6773" t="s">
        <v>130</v>
      </c>
      <c r="K6773">
        <v>1</v>
      </c>
      <c r="L6773" s="2">
        <v>1700</v>
      </c>
      <c r="M6773">
        <v>30</v>
      </c>
      <c r="N6773" s="2">
        <v>1700</v>
      </c>
      <c r="O6773" s="2">
        <v>510</v>
      </c>
      <c r="P6773" s="2">
        <v>1190</v>
      </c>
      <c r="Q6773" s="2">
        <v>752.7</v>
      </c>
      <c r="R6773" s="2">
        <v>437.3</v>
      </c>
      <c r="S6773" t="s">
        <v>36</v>
      </c>
      <c r="T6773" t="s">
        <v>105</v>
      </c>
      <c r="U6773" t="s">
        <v>106</v>
      </c>
      <c r="V6773" t="s">
        <v>39</v>
      </c>
      <c r="W6773" t="s">
        <v>66</v>
      </c>
      <c r="X6773" t="s">
        <v>41</v>
      </c>
      <c r="Y6773" t="s">
        <v>56</v>
      </c>
      <c r="Z6773" t="s">
        <v>43</v>
      </c>
      <c r="AA6773" t="s">
        <v>44</v>
      </c>
      <c r="AB6773" t="s">
        <v>44</v>
      </c>
    </row>
    <row r="6774" spans="1:28" x14ac:dyDescent="0.25">
      <c r="A6774" t="s">
        <v>11597</v>
      </c>
      <c r="B6774" s="1">
        <v>45838</v>
      </c>
      <c r="C6774" t="s">
        <v>5342</v>
      </c>
      <c r="D6774" t="s">
        <v>5343</v>
      </c>
      <c r="E6774">
        <v>51</v>
      </c>
      <c r="F6774" t="s">
        <v>48</v>
      </c>
      <c r="G6774" t="s">
        <v>60</v>
      </c>
      <c r="H6774" t="s">
        <v>61</v>
      </c>
      <c r="I6774" t="s">
        <v>62</v>
      </c>
      <c r="J6774" t="s">
        <v>63</v>
      </c>
      <c r="K6774">
        <v>2</v>
      </c>
      <c r="L6774" s="2">
        <v>3500</v>
      </c>
      <c r="M6774">
        <v>10</v>
      </c>
      <c r="N6774" s="2">
        <v>7000</v>
      </c>
      <c r="O6774" s="2">
        <v>700</v>
      </c>
      <c r="P6774" s="2">
        <v>6300</v>
      </c>
      <c r="Q6774" s="2">
        <v>3567.9</v>
      </c>
      <c r="R6774" s="2">
        <v>2732.1</v>
      </c>
      <c r="S6774" t="s">
        <v>64</v>
      </c>
      <c r="T6774" t="s">
        <v>290</v>
      </c>
      <c r="U6774" t="s">
        <v>291</v>
      </c>
      <c r="V6774" t="s">
        <v>39</v>
      </c>
      <c r="W6774" t="s">
        <v>137</v>
      </c>
      <c r="X6774" t="s">
        <v>67</v>
      </c>
      <c r="Y6774" t="s">
        <v>56</v>
      </c>
      <c r="Z6774" t="s">
        <v>43</v>
      </c>
      <c r="AA6774" t="s">
        <v>44</v>
      </c>
      <c r="AB6774" t="s">
        <v>44</v>
      </c>
    </row>
    <row r="6775" spans="1:28" x14ac:dyDescent="0.25">
      <c r="A6775" t="s">
        <v>11598</v>
      </c>
      <c r="B6775" s="1">
        <v>45838</v>
      </c>
      <c r="C6775" t="s">
        <v>11599</v>
      </c>
      <c r="D6775" t="s">
        <v>11600</v>
      </c>
      <c r="E6775">
        <v>25</v>
      </c>
      <c r="F6775" t="s">
        <v>31</v>
      </c>
      <c r="G6775" t="s">
        <v>81</v>
      </c>
      <c r="H6775" t="s">
        <v>82</v>
      </c>
      <c r="I6775" t="s">
        <v>51</v>
      </c>
      <c r="J6775" t="s">
        <v>52</v>
      </c>
      <c r="K6775">
        <v>2</v>
      </c>
      <c r="L6775" s="2">
        <v>600</v>
      </c>
      <c r="M6775">
        <v>10</v>
      </c>
      <c r="N6775" s="2">
        <v>1200</v>
      </c>
      <c r="O6775" s="2">
        <v>120</v>
      </c>
      <c r="P6775" s="2">
        <v>1080</v>
      </c>
      <c r="Q6775" s="2">
        <v>769.07</v>
      </c>
      <c r="R6775" s="2">
        <v>310.93</v>
      </c>
      <c r="S6775" t="s">
        <v>53</v>
      </c>
      <c r="T6775" t="s">
        <v>90</v>
      </c>
      <c r="U6775" t="s">
        <v>91</v>
      </c>
      <c r="V6775" t="s">
        <v>39</v>
      </c>
      <c r="W6775" t="s">
        <v>124</v>
      </c>
      <c r="X6775" t="s">
        <v>41</v>
      </c>
      <c r="Y6775" t="s">
        <v>42</v>
      </c>
      <c r="Z6775" t="s">
        <v>43</v>
      </c>
      <c r="AA6775" t="s">
        <v>44</v>
      </c>
      <c r="AB6775" t="s">
        <v>44</v>
      </c>
    </row>
    <row r="6776" spans="1:28" x14ac:dyDescent="0.25">
      <c r="A6776" t="s">
        <v>11601</v>
      </c>
      <c r="B6776" s="1">
        <v>45838</v>
      </c>
      <c r="C6776" t="s">
        <v>1259</v>
      </c>
      <c r="D6776" t="s">
        <v>1260</v>
      </c>
      <c r="E6776">
        <v>26</v>
      </c>
      <c r="F6776" t="s">
        <v>31</v>
      </c>
      <c r="G6776" t="s">
        <v>344</v>
      </c>
      <c r="H6776" t="s">
        <v>345</v>
      </c>
      <c r="I6776" t="s">
        <v>34</v>
      </c>
      <c r="J6776" t="s">
        <v>121</v>
      </c>
      <c r="K6776">
        <v>2</v>
      </c>
      <c r="L6776" s="2">
        <v>1600</v>
      </c>
      <c r="M6776">
        <v>20</v>
      </c>
      <c r="N6776" s="2">
        <v>3200</v>
      </c>
      <c r="O6776" s="2">
        <v>640</v>
      </c>
      <c r="P6776" s="2">
        <v>2560</v>
      </c>
      <c r="Q6776" s="2">
        <v>1671.39</v>
      </c>
      <c r="R6776" s="2">
        <v>888.61</v>
      </c>
      <c r="S6776" t="s">
        <v>36</v>
      </c>
      <c r="T6776" t="s">
        <v>90</v>
      </c>
      <c r="U6776" t="s">
        <v>91</v>
      </c>
      <c r="V6776" t="s">
        <v>39</v>
      </c>
      <c r="W6776" t="s">
        <v>124</v>
      </c>
      <c r="X6776" t="s">
        <v>41</v>
      </c>
      <c r="Y6776" t="s">
        <v>56</v>
      </c>
      <c r="Z6776" t="s">
        <v>223</v>
      </c>
      <c r="AA6776" t="s">
        <v>44</v>
      </c>
      <c r="AB6776" t="s">
        <v>44</v>
      </c>
    </row>
    <row r="6777" spans="1:28" x14ac:dyDescent="0.25">
      <c r="A6777" t="s">
        <v>11602</v>
      </c>
      <c r="B6777" s="1">
        <v>45839</v>
      </c>
      <c r="C6777" t="s">
        <v>11603</v>
      </c>
      <c r="D6777" t="s">
        <v>11604</v>
      </c>
      <c r="E6777">
        <v>26</v>
      </c>
      <c r="F6777" t="s">
        <v>48</v>
      </c>
      <c r="G6777" t="s">
        <v>60</v>
      </c>
      <c r="H6777" t="s">
        <v>61</v>
      </c>
      <c r="I6777" t="s">
        <v>62</v>
      </c>
      <c r="J6777" t="s">
        <v>63</v>
      </c>
      <c r="K6777">
        <v>1</v>
      </c>
      <c r="L6777" s="2">
        <v>3500</v>
      </c>
      <c r="M6777">
        <v>10</v>
      </c>
      <c r="N6777" s="2">
        <v>3500</v>
      </c>
      <c r="O6777" s="2">
        <v>350</v>
      </c>
      <c r="P6777" s="2">
        <v>3150</v>
      </c>
      <c r="Q6777" s="2">
        <v>1991.13</v>
      </c>
      <c r="R6777" s="2">
        <v>1158.8699999999999</v>
      </c>
      <c r="S6777" t="s">
        <v>64</v>
      </c>
      <c r="T6777" t="s">
        <v>222</v>
      </c>
      <c r="U6777" t="s">
        <v>38</v>
      </c>
      <c r="V6777" t="s">
        <v>39</v>
      </c>
      <c r="W6777" t="s">
        <v>92</v>
      </c>
      <c r="X6777" t="s">
        <v>41</v>
      </c>
      <c r="Y6777" t="s">
        <v>56</v>
      </c>
      <c r="Z6777" t="s">
        <v>43</v>
      </c>
      <c r="AA6777" t="s">
        <v>44</v>
      </c>
      <c r="AB6777" t="s">
        <v>44</v>
      </c>
    </row>
    <row r="6778" spans="1:28" x14ac:dyDescent="0.25">
      <c r="A6778" t="s">
        <v>11605</v>
      </c>
      <c r="B6778" s="1">
        <v>45839</v>
      </c>
      <c r="C6778" t="s">
        <v>11606</v>
      </c>
      <c r="D6778" t="s">
        <v>11607</v>
      </c>
      <c r="E6778">
        <v>30</v>
      </c>
      <c r="F6778" t="s">
        <v>48</v>
      </c>
      <c r="G6778" t="s">
        <v>49</v>
      </c>
      <c r="H6778" t="s">
        <v>50</v>
      </c>
      <c r="I6778" t="s">
        <v>51</v>
      </c>
      <c r="J6778" t="s">
        <v>52</v>
      </c>
      <c r="K6778">
        <v>4</v>
      </c>
      <c r="L6778" s="2">
        <v>500</v>
      </c>
      <c r="M6778">
        <v>10</v>
      </c>
      <c r="N6778" s="2">
        <v>2000</v>
      </c>
      <c r="O6778" s="2">
        <v>200</v>
      </c>
      <c r="P6778" s="2">
        <v>1800</v>
      </c>
      <c r="Q6778" s="2">
        <v>1001.59</v>
      </c>
      <c r="R6778" s="2">
        <v>798.41</v>
      </c>
      <c r="S6778" t="s">
        <v>53</v>
      </c>
      <c r="T6778" t="s">
        <v>122</v>
      </c>
      <c r="U6778" t="s">
        <v>123</v>
      </c>
      <c r="V6778" t="s">
        <v>39</v>
      </c>
      <c r="W6778" t="s">
        <v>40</v>
      </c>
      <c r="X6778" t="s">
        <v>41</v>
      </c>
      <c r="Y6778" t="s">
        <v>56</v>
      </c>
      <c r="Z6778" t="s">
        <v>43</v>
      </c>
      <c r="AA6778" t="s">
        <v>44</v>
      </c>
      <c r="AB6778" t="s">
        <v>44</v>
      </c>
    </row>
    <row r="6779" spans="1:28" x14ac:dyDescent="0.25">
      <c r="A6779" t="s">
        <v>11608</v>
      </c>
      <c r="B6779" s="1">
        <v>45839</v>
      </c>
      <c r="C6779" t="s">
        <v>8447</v>
      </c>
      <c r="D6779" t="s">
        <v>8448</v>
      </c>
      <c r="E6779">
        <v>34</v>
      </c>
      <c r="F6779" t="s">
        <v>31</v>
      </c>
      <c r="G6779" t="s">
        <v>128</v>
      </c>
      <c r="H6779" t="s">
        <v>129</v>
      </c>
      <c r="I6779" t="s">
        <v>74</v>
      </c>
      <c r="J6779" t="s">
        <v>130</v>
      </c>
      <c r="K6779">
        <v>2</v>
      </c>
      <c r="L6779" s="2">
        <v>1700</v>
      </c>
      <c r="M6779">
        <v>15</v>
      </c>
      <c r="N6779" s="2">
        <v>3400</v>
      </c>
      <c r="O6779" s="2">
        <v>510</v>
      </c>
      <c r="P6779" s="2">
        <v>2890</v>
      </c>
      <c r="Q6779" s="2">
        <v>2248.88</v>
      </c>
      <c r="R6779" s="2">
        <v>641.12</v>
      </c>
      <c r="S6779" t="s">
        <v>53</v>
      </c>
      <c r="T6779" t="s">
        <v>275</v>
      </c>
      <c r="U6779" t="s">
        <v>123</v>
      </c>
      <c r="V6779" t="s">
        <v>39</v>
      </c>
      <c r="W6779" t="s">
        <v>137</v>
      </c>
      <c r="X6779" t="s">
        <v>97</v>
      </c>
      <c r="Y6779" t="s">
        <v>56</v>
      </c>
      <c r="Z6779" t="s">
        <v>43</v>
      </c>
      <c r="AA6779" t="s">
        <v>44</v>
      </c>
      <c r="AB6779" t="s">
        <v>44</v>
      </c>
    </row>
    <row r="6780" spans="1:28" x14ac:dyDescent="0.25">
      <c r="A6780" t="s">
        <v>11609</v>
      </c>
      <c r="B6780" s="1">
        <v>45839</v>
      </c>
      <c r="C6780" t="s">
        <v>5314</v>
      </c>
      <c r="D6780" t="s">
        <v>5315</v>
      </c>
      <c r="E6780">
        <v>46</v>
      </c>
      <c r="F6780" t="s">
        <v>31</v>
      </c>
      <c r="G6780" t="s">
        <v>387</v>
      </c>
      <c r="H6780" t="s">
        <v>388</v>
      </c>
      <c r="I6780" t="s">
        <v>74</v>
      </c>
      <c r="J6780" t="s">
        <v>75</v>
      </c>
      <c r="K6780">
        <v>1</v>
      </c>
      <c r="L6780" s="2">
        <v>3200</v>
      </c>
      <c r="M6780">
        <v>10</v>
      </c>
      <c r="N6780" s="2">
        <v>3200</v>
      </c>
      <c r="O6780" s="2">
        <v>320</v>
      </c>
      <c r="P6780" s="2">
        <v>2880</v>
      </c>
      <c r="Q6780" s="2">
        <v>1645.33</v>
      </c>
      <c r="R6780" s="2">
        <v>1234.67</v>
      </c>
      <c r="S6780" t="s">
        <v>64</v>
      </c>
      <c r="T6780" t="s">
        <v>90</v>
      </c>
      <c r="U6780" t="s">
        <v>91</v>
      </c>
      <c r="V6780" t="s">
        <v>39</v>
      </c>
      <c r="W6780" t="s">
        <v>124</v>
      </c>
      <c r="X6780" t="s">
        <v>97</v>
      </c>
      <c r="Y6780" t="s">
        <v>56</v>
      </c>
      <c r="Z6780" t="s">
        <v>43</v>
      </c>
      <c r="AA6780" t="s">
        <v>44</v>
      </c>
      <c r="AB6780" t="s">
        <v>44</v>
      </c>
    </row>
    <row r="6781" spans="1:28" x14ac:dyDescent="0.25">
      <c r="A6781" t="s">
        <v>11610</v>
      </c>
      <c r="B6781" s="1">
        <v>45839</v>
      </c>
      <c r="C6781" t="s">
        <v>1479</v>
      </c>
      <c r="D6781" t="s">
        <v>1480</v>
      </c>
      <c r="E6781">
        <v>25</v>
      </c>
      <c r="F6781" t="s">
        <v>48</v>
      </c>
      <c r="G6781" t="s">
        <v>88</v>
      </c>
      <c r="H6781" t="s">
        <v>89</v>
      </c>
      <c r="I6781" t="s">
        <v>62</v>
      </c>
      <c r="J6781" t="s">
        <v>63</v>
      </c>
      <c r="K6781">
        <v>2</v>
      </c>
      <c r="L6781" s="2">
        <v>4200</v>
      </c>
      <c r="M6781">
        <v>20</v>
      </c>
      <c r="N6781" s="2">
        <v>8400</v>
      </c>
      <c r="O6781" s="2">
        <v>1680</v>
      </c>
      <c r="P6781" s="2">
        <v>6720</v>
      </c>
      <c r="Q6781" s="2">
        <v>4358.38</v>
      </c>
      <c r="R6781" s="2">
        <v>2361.62</v>
      </c>
      <c r="S6781" t="s">
        <v>53</v>
      </c>
      <c r="T6781" t="s">
        <v>153</v>
      </c>
      <c r="U6781" t="s">
        <v>154</v>
      </c>
      <c r="V6781" t="s">
        <v>39</v>
      </c>
      <c r="W6781" t="s">
        <v>40</v>
      </c>
      <c r="X6781" t="s">
        <v>41</v>
      </c>
      <c r="Y6781" t="s">
        <v>42</v>
      </c>
      <c r="Z6781" t="s">
        <v>43</v>
      </c>
      <c r="AA6781" t="s">
        <v>68</v>
      </c>
      <c r="AB6781" t="s">
        <v>44</v>
      </c>
    </row>
    <row r="6782" spans="1:28" x14ac:dyDescent="0.25">
      <c r="A6782" t="s">
        <v>11611</v>
      </c>
      <c r="B6782" s="1">
        <v>45839</v>
      </c>
      <c r="C6782" t="s">
        <v>1346</v>
      </c>
      <c r="D6782" t="s">
        <v>1347</v>
      </c>
      <c r="E6782">
        <v>23</v>
      </c>
      <c r="F6782" t="s">
        <v>111</v>
      </c>
      <c r="G6782" t="s">
        <v>176</v>
      </c>
      <c r="H6782" t="s">
        <v>177</v>
      </c>
      <c r="I6782" t="s">
        <v>34</v>
      </c>
      <c r="J6782" t="s">
        <v>35</v>
      </c>
      <c r="K6782">
        <v>2</v>
      </c>
      <c r="L6782" s="2">
        <v>6500</v>
      </c>
      <c r="M6782">
        <v>15</v>
      </c>
      <c r="N6782" s="2">
        <v>13000</v>
      </c>
      <c r="O6782" s="2">
        <v>1950</v>
      </c>
      <c r="P6782" s="2">
        <v>11050</v>
      </c>
      <c r="Q6782" s="2">
        <v>7412.94</v>
      </c>
      <c r="R6782" s="2">
        <v>3637.06</v>
      </c>
      <c r="S6782" t="s">
        <v>53</v>
      </c>
      <c r="T6782" t="s">
        <v>90</v>
      </c>
      <c r="U6782" t="s">
        <v>91</v>
      </c>
      <c r="V6782" t="s">
        <v>39</v>
      </c>
      <c r="W6782" t="s">
        <v>83</v>
      </c>
      <c r="X6782" t="s">
        <v>97</v>
      </c>
      <c r="Y6782" t="s">
        <v>56</v>
      </c>
      <c r="Z6782" t="s">
        <v>43</v>
      </c>
      <c r="AA6782" t="s">
        <v>44</v>
      </c>
      <c r="AB6782" t="s">
        <v>44</v>
      </c>
    </row>
    <row r="6783" spans="1:28" x14ac:dyDescent="0.25">
      <c r="A6783" t="s">
        <v>11612</v>
      </c>
      <c r="B6783" s="1">
        <v>45839</v>
      </c>
      <c r="C6783" t="s">
        <v>573</v>
      </c>
      <c r="D6783" t="s">
        <v>574</v>
      </c>
      <c r="E6783">
        <v>20</v>
      </c>
      <c r="F6783" t="s">
        <v>111</v>
      </c>
      <c r="G6783" t="s">
        <v>158</v>
      </c>
      <c r="H6783" t="s">
        <v>159</v>
      </c>
      <c r="I6783" t="s">
        <v>51</v>
      </c>
      <c r="J6783" t="s">
        <v>52</v>
      </c>
      <c r="K6783">
        <v>2</v>
      </c>
      <c r="L6783" s="2">
        <v>650</v>
      </c>
      <c r="M6783">
        <v>10</v>
      </c>
      <c r="N6783" s="2">
        <v>1300</v>
      </c>
      <c r="O6783" s="2">
        <v>130</v>
      </c>
      <c r="P6783" s="2">
        <v>1170</v>
      </c>
      <c r="Q6783" s="2">
        <v>741.41</v>
      </c>
      <c r="R6783" s="2">
        <v>428.59</v>
      </c>
      <c r="S6783" t="s">
        <v>64</v>
      </c>
      <c r="T6783" t="s">
        <v>105</v>
      </c>
      <c r="U6783" t="s">
        <v>106</v>
      </c>
      <c r="V6783" t="s">
        <v>39</v>
      </c>
      <c r="W6783" t="s">
        <v>92</v>
      </c>
      <c r="X6783" t="s">
        <v>41</v>
      </c>
      <c r="Y6783" t="s">
        <v>56</v>
      </c>
      <c r="Z6783" t="s">
        <v>43</v>
      </c>
      <c r="AA6783" t="s">
        <v>44</v>
      </c>
      <c r="AB6783" t="s">
        <v>44</v>
      </c>
    </row>
    <row r="6784" spans="1:28" x14ac:dyDescent="0.25">
      <c r="A6784" t="s">
        <v>11613</v>
      </c>
      <c r="B6784" s="1">
        <v>45839</v>
      </c>
      <c r="C6784" t="s">
        <v>1861</v>
      </c>
      <c r="D6784" t="s">
        <v>1862</v>
      </c>
      <c r="E6784">
        <v>22</v>
      </c>
      <c r="F6784" t="s">
        <v>48</v>
      </c>
      <c r="G6784" t="s">
        <v>32</v>
      </c>
      <c r="H6784" t="s">
        <v>33</v>
      </c>
      <c r="I6784" t="s">
        <v>34</v>
      </c>
      <c r="J6784" t="s">
        <v>35</v>
      </c>
      <c r="K6784">
        <v>1</v>
      </c>
      <c r="L6784" s="2">
        <v>55000</v>
      </c>
      <c r="M6784">
        <v>25</v>
      </c>
      <c r="N6784" s="2">
        <v>55000</v>
      </c>
      <c r="O6784" s="2">
        <v>13750</v>
      </c>
      <c r="P6784" s="2">
        <v>41250</v>
      </c>
      <c r="Q6784" s="2">
        <v>23940.41</v>
      </c>
      <c r="R6784" s="2">
        <v>17309.59</v>
      </c>
      <c r="S6784" t="s">
        <v>53</v>
      </c>
      <c r="T6784" t="s">
        <v>398</v>
      </c>
      <c r="U6784" t="s">
        <v>399</v>
      </c>
      <c r="V6784" t="s">
        <v>39</v>
      </c>
      <c r="W6784" t="s">
        <v>92</v>
      </c>
      <c r="X6784" t="s">
        <v>41</v>
      </c>
      <c r="Y6784" t="s">
        <v>42</v>
      </c>
      <c r="Z6784" t="s">
        <v>43</v>
      </c>
      <c r="AA6784" t="s">
        <v>44</v>
      </c>
      <c r="AB6784" t="s">
        <v>44</v>
      </c>
    </row>
    <row r="6785" spans="1:28" x14ac:dyDescent="0.25">
      <c r="A6785" t="s">
        <v>11614</v>
      </c>
      <c r="B6785" s="1">
        <v>45839</v>
      </c>
      <c r="C6785" t="s">
        <v>361</v>
      </c>
      <c r="D6785" t="s">
        <v>362</v>
      </c>
      <c r="E6785">
        <v>31</v>
      </c>
      <c r="F6785" t="s">
        <v>111</v>
      </c>
      <c r="G6785" t="s">
        <v>285</v>
      </c>
      <c r="H6785" t="s">
        <v>286</v>
      </c>
      <c r="I6785" t="s">
        <v>34</v>
      </c>
      <c r="J6785" t="s">
        <v>121</v>
      </c>
      <c r="K6785">
        <v>2</v>
      </c>
      <c r="L6785" s="2">
        <v>3200</v>
      </c>
      <c r="M6785">
        <v>15</v>
      </c>
      <c r="N6785" s="2">
        <v>6400</v>
      </c>
      <c r="O6785" s="2">
        <v>960</v>
      </c>
      <c r="P6785" s="2">
        <v>5440</v>
      </c>
      <c r="Q6785" s="2">
        <v>3255.54</v>
      </c>
      <c r="R6785" s="2">
        <v>2184.46</v>
      </c>
      <c r="S6785" t="s">
        <v>53</v>
      </c>
      <c r="T6785" t="s">
        <v>54</v>
      </c>
      <c r="U6785" t="s">
        <v>55</v>
      </c>
      <c r="V6785" t="s">
        <v>39</v>
      </c>
      <c r="W6785" t="s">
        <v>40</v>
      </c>
      <c r="X6785" t="s">
        <v>41</v>
      </c>
      <c r="Y6785" t="s">
        <v>56</v>
      </c>
      <c r="Z6785" t="s">
        <v>223</v>
      </c>
      <c r="AA6785" t="s">
        <v>44</v>
      </c>
      <c r="AB6785" t="s">
        <v>44</v>
      </c>
    </row>
    <row r="6786" spans="1:28" x14ac:dyDescent="0.25">
      <c r="A6786" t="s">
        <v>11615</v>
      </c>
      <c r="B6786" s="1">
        <v>45839</v>
      </c>
      <c r="C6786" t="s">
        <v>3475</v>
      </c>
      <c r="D6786" t="s">
        <v>3476</v>
      </c>
      <c r="E6786">
        <v>23</v>
      </c>
      <c r="F6786" t="s">
        <v>48</v>
      </c>
      <c r="G6786" t="s">
        <v>212</v>
      </c>
      <c r="H6786" t="s">
        <v>213</v>
      </c>
      <c r="I6786" t="s">
        <v>51</v>
      </c>
      <c r="J6786" t="s">
        <v>52</v>
      </c>
      <c r="K6786">
        <v>3</v>
      </c>
      <c r="L6786" s="2">
        <v>400</v>
      </c>
      <c r="M6786">
        <v>25</v>
      </c>
      <c r="N6786" s="2">
        <v>1200</v>
      </c>
      <c r="O6786" s="2">
        <v>300</v>
      </c>
      <c r="P6786" s="2">
        <v>900</v>
      </c>
      <c r="Q6786" s="2">
        <v>608.98</v>
      </c>
      <c r="R6786" s="2">
        <v>291.02</v>
      </c>
      <c r="S6786" t="s">
        <v>53</v>
      </c>
      <c r="T6786" t="s">
        <v>222</v>
      </c>
      <c r="U6786" t="s">
        <v>38</v>
      </c>
      <c r="V6786" t="s">
        <v>39</v>
      </c>
      <c r="W6786" t="s">
        <v>92</v>
      </c>
      <c r="X6786" t="s">
        <v>67</v>
      </c>
      <c r="Y6786" t="s">
        <v>56</v>
      </c>
      <c r="Z6786" t="s">
        <v>144</v>
      </c>
      <c r="AA6786" t="s">
        <v>68</v>
      </c>
      <c r="AB6786" t="s">
        <v>44</v>
      </c>
    </row>
    <row r="6787" spans="1:28" x14ac:dyDescent="0.25">
      <c r="A6787" t="s">
        <v>11616</v>
      </c>
      <c r="B6787" s="1">
        <v>45839</v>
      </c>
      <c r="C6787" t="s">
        <v>2296</v>
      </c>
      <c r="D6787" t="s">
        <v>2297</v>
      </c>
      <c r="E6787">
        <v>57</v>
      </c>
      <c r="F6787" t="s">
        <v>31</v>
      </c>
      <c r="G6787" t="s">
        <v>207</v>
      </c>
      <c r="H6787" t="s">
        <v>208</v>
      </c>
      <c r="I6787" t="s">
        <v>34</v>
      </c>
      <c r="J6787" t="s">
        <v>143</v>
      </c>
      <c r="K6787">
        <v>1</v>
      </c>
      <c r="L6787" s="2">
        <v>18000</v>
      </c>
      <c r="M6787">
        <v>10</v>
      </c>
      <c r="N6787" s="2">
        <v>18000</v>
      </c>
      <c r="O6787" s="2">
        <v>1800</v>
      </c>
      <c r="P6787" s="2">
        <v>16200</v>
      </c>
      <c r="Q6787" s="2">
        <v>12829.82</v>
      </c>
      <c r="R6787" s="2">
        <v>3370.18</v>
      </c>
      <c r="S6787" t="s">
        <v>53</v>
      </c>
      <c r="T6787" t="s">
        <v>76</v>
      </c>
      <c r="U6787" t="s">
        <v>77</v>
      </c>
      <c r="V6787" t="s">
        <v>39</v>
      </c>
      <c r="W6787" t="s">
        <v>66</v>
      </c>
      <c r="X6787" t="s">
        <v>97</v>
      </c>
      <c r="Y6787" t="s">
        <v>56</v>
      </c>
      <c r="Z6787" t="s">
        <v>43</v>
      </c>
      <c r="AA6787" t="s">
        <v>44</v>
      </c>
      <c r="AB6787" t="s">
        <v>44</v>
      </c>
    </row>
    <row r="6788" spans="1:28" x14ac:dyDescent="0.25">
      <c r="A6788" t="s">
        <v>11617</v>
      </c>
      <c r="B6788" s="1">
        <v>45840</v>
      </c>
      <c r="C6788" t="s">
        <v>11618</v>
      </c>
      <c r="D6788" t="s">
        <v>11619</v>
      </c>
      <c r="E6788">
        <v>29</v>
      </c>
      <c r="F6788" t="s">
        <v>48</v>
      </c>
      <c r="G6788" t="s">
        <v>197</v>
      </c>
      <c r="H6788" t="s">
        <v>198</v>
      </c>
      <c r="I6788" t="s">
        <v>74</v>
      </c>
      <c r="J6788" t="s">
        <v>75</v>
      </c>
      <c r="K6788">
        <v>1</v>
      </c>
      <c r="L6788" s="2">
        <v>2600</v>
      </c>
      <c r="M6788">
        <v>5</v>
      </c>
      <c r="N6788" s="2">
        <v>2600</v>
      </c>
      <c r="O6788" s="2">
        <v>130</v>
      </c>
      <c r="P6788" s="2">
        <v>2470</v>
      </c>
      <c r="Q6788" s="2">
        <v>1998.33</v>
      </c>
      <c r="R6788" s="2">
        <v>471.67</v>
      </c>
      <c r="S6788" t="s">
        <v>36</v>
      </c>
      <c r="T6788" t="s">
        <v>37</v>
      </c>
      <c r="U6788" t="s">
        <v>38</v>
      </c>
      <c r="V6788" t="s">
        <v>39</v>
      </c>
      <c r="W6788" t="s">
        <v>83</v>
      </c>
      <c r="X6788" t="s">
        <v>97</v>
      </c>
      <c r="Y6788" t="s">
        <v>42</v>
      </c>
      <c r="Z6788" t="s">
        <v>43</v>
      </c>
      <c r="AA6788" t="s">
        <v>44</v>
      </c>
      <c r="AB6788" t="s">
        <v>44</v>
      </c>
    </row>
    <row r="6789" spans="1:28" x14ac:dyDescent="0.25">
      <c r="A6789" t="s">
        <v>11620</v>
      </c>
      <c r="B6789" s="1">
        <v>45840</v>
      </c>
      <c r="C6789" t="s">
        <v>953</v>
      </c>
      <c r="D6789" t="s">
        <v>954</v>
      </c>
      <c r="E6789">
        <v>28</v>
      </c>
      <c r="F6789" t="s">
        <v>31</v>
      </c>
      <c r="G6789" t="s">
        <v>72</v>
      </c>
      <c r="H6789" t="s">
        <v>73</v>
      </c>
      <c r="I6789" t="s">
        <v>74</v>
      </c>
      <c r="J6789" t="s">
        <v>75</v>
      </c>
      <c r="K6789">
        <v>2</v>
      </c>
      <c r="L6789" s="2">
        <v>2200</v>
      </c>
      <c r="M6789">
        <v>10</v>
      </c>
      <c r="N6789" s="2">
        <v>4400</v>
      </c>
      <c r="O6789" s="2">
        <v>440</v>
      </c>
      <c r="P6789" s="2">
        <v>3960</v>
      </c>
      <c r="Q6789" s="2">
        <v>2410.41</v>
      </c>
      <c r="R6789" s="2">
        <v>1549.59</v>
      </c>
      <c r="S6789" t="s">
        <v>64</v>
      </c>
      <c r="T6789" t="s">
        <v>90</v>
      </c>
      <c r="U6789" t="s">
        <v>91</v>
      </c>
      <c r="V6789" t="s">
        <v>39</v>
      </c>
      <c r="W6789" t="s">
        <v>83</v>
      </c>
      <c r="X6789" t="s">
        <v>97</v>
      </c>
      <c r="Y6789" t="s">
        <v>56</v>
      </c>
      <c r="Z6789" t="s">
        <v>43</v>
      </c>
      <c r="AA6789" t="s">
        <v>44</v>
      </c>
      <c r="AB6789" t="s">
        <v>44</v>
      </c>
    </row>
    <row r="6790" spans="1:28" x14ac:dyDescent="0.25">
      <c r="A6790" t="s">
        <v>11621</v>
      </c>
      <c r="B6790" s="1">
        <v>45840</v>
      </c>
      <c r="C6790" t="s">
        <v>4661</v>
      </c>
      <c r="D6790" t="s">
        <v>4662</v>
      </c>
      <c r="E6790">
        <v>49</v>
      </c>
      <c r="F6790" t="s">
        <v>48</v>
      </c>
      <c r="G6790" t="s">
        <v>158</v>
      </c>
      <c r="H6790" t="s">
        <v>159</v>
      </c>
      <c r="I6790" t="s">
        <v>51</v>
      </c>
      <c r="J6790" t="s">
        <v>52</v>
      </c>
      <c r="K6790">
        <v>1</v>
      </c>
      <c r="L6790" s="2">
        <v>650</v>
      </c>
      <c r="M6790">
        <v>5</v>
      </c>
      <c r="N6790" s="2">
        <v>650</v>
      </c>
      <c r="O6790" s="2">
        <v>32.5</v>
      </c>
      <c r="P6790" s="2">
        <v>617.5</v>
      </c>
      <c r="Q6790" s="2">
        <v>434.23</v>
      </c>
      <c r="R6790" s="2">
        <v>183.27</v>
      </c>
      <c r="S6790" t="s">
        <v>53</v>
      </c>
      <c r="T6790" t="s">
        <v>398</v>
      </c>
      <c r="U6790" t="s">
        <v>399</v>
      </c>
      <c r="V6790" t="s">
        <v>39</v>
      </c>
      <c r="W6790" t="s">
        <v>92</v>
      </c>
      <c r="X6790" t="s">
        <v>41</v>
      </c>
      <c r="Y6790" t="s">
        <v>42</v>
      </c>
      <c r="Z6790" t="s">
        <v>508</v>
      </c>
      <c r="AA6790" t="s">
        <v>44</v>
      </c>
      <c r="AB6790" t="s">
        <v>44</v>
      </c>
    </row>
    <row r="6791" spans="1:28" x14ac:dyDescent="0.25">
      <c r="A6791" t="s">
        <v>11622</v>
      </c>
      <c r="B6791" s="1">
        <v>45840</v>
      </c>
      <c r="C6791" t="s">
        <v>11623</v>
      </c>
      <c r="D6791" t="s">
        <v>11624</v>
      </c>
      <c r="E6791">
        <v>44</v>
      </c>
      <c r="F6791" t="s">
        <v>31</v>
      </c>
      <c r="G6791" t="s">
        <v>112</v>
      </c>
      <c r="H6791" t="s">
        <v>113</v>
      </c>
      <c r="I6791" t="s">
        <v>103</v>
      </c>
      <c r="J6791" t="s">
        <v>104</v>
      </c>
      <c r="K6791">
        <v>1</v>
      </c>
      <c r="L6791" s="2">
        <v>650</v>
      </c>
      <c r="M6791">
        <v>20</v>
      </c>
      <c r="N6791" s="2">
        <v>650</v>
      </c>
      <c r="O6791" s="2">
        <v>130</v>
      </c>
      <c r="P6791" s="2">
        <v>520</v>
      </c>
      <c r="Q6791" s="2">
        <v>327.64</v>
      </c>
      <c r="R6791" s="2">
        <v>192.36</v>
      </c>
      <c r="S6791" t="s">
        <v>53</v>
      </c>
      <c r="T6791" t="s">
        <v>578</v>
      </c>
      <c r="U6791" t="s">
        <v>579</v>
      </c>
      <c r="V6791" t="s">
        <v>39</v>
      </c>
      <c r="W6791" t="s">
        <v>92</v>
      </c>
      <c r="X6791" t="s">
        <v>97</v>
      </c>
      <c r="Y6791" t="s">
        <v>42</v>
      </c>
      <c r="Z6791" t="s">
        <v>43</v>
      </c>
      <c r="AA6791" t="s">
        <v>44</v>
      </c>
      <c r="AB6791" t="s">
        <v>44</v>
      </c>
    </row>
    <row r="6792" spans="1:28" x14ac:dyDescent="0.25">
      <c r="A6792" t="s">
        <v>11625</v>
      </c>
      <c r="B6792" s="1">
        <v>45840</v>
      </c>
      <c r="C6792" t="s">
        <v>10693</v>
      </c>
      <c r="D6792" t="s">
        <v>10694</v>
      </c>
      <c r="E6792">
        <v>25</v>
      </c>
      <c r="F6792" t="s">
        <v>48</v>
      </c>
      <c r="G6792" t="s">
        <v>212</v>
      </c>
      <c r="H6792" t="s">
        <v>213</v>
      </c>
      <c r="I6792" t="s">
        <v>51</v>
      </c>
      <c r="J6792" t="s">
        <v>52</v>
      </c>
      <c r="K6792">
        <v>2</v>
      </c>
      <c r="L6792" s="2">
        <v>400</v>
      </c>
      <c r="M6792">
        <v>5</v>
      </c>
      <c r="N6792" s="2">
        <v>800</v>
      </c>
      <c r="O6792" s="2">
        <v>40</v>
      </c>
      <c r="P6792" s="2">
        <v>760</v>
      </c>
      <c r="Q6792" s="2">
        <v>443.56</v>
      </c>
      <c r="R6792" s="2">
        <v>316.44</v>
      </c>
      <c r="S6792" t="s">
        <v>53</v>
      </c>
      <c r="T6792" t="s">
        <v>153</v>
      </c>
      <c r="U6792" t="s">
        <v>154</v>
      </c>
      <c r="V6792" t="s">
        <v>39</v>
      </c>
      <c r="W6792" t="s">
        <v>137</v>
      </c>
      <c r="X6792" t="s">
        <v>41</v>
      </c>
      <c r="Y6792" t="s">
        <v>56</v>
      </c>
      <c r="Z6792" t="s">
        <v>144</v>
      </c>
      <c r="AA6792" t="s">
        <v>44</v>
      </c>
      <c r="AB6792" t="s">
        <v>68</v>
      </c>
    </row>
    <row r="6793" spans="1:28" x14ac:dyDescent="0.25">
      <c r="A6793" t="s">
        <v>11626</v>
      </c>
      <c r="B6793" s="1">
        <v>45840</v>
      </c>
      <c r="C6793" t="s">
        <v>752</v>
      </c>
      <c r="D6793" t="s">
        <v>753</v>
      </c>
      <c r="E6793">
        <v>42</v>
      </c>
      <c r="F6793" t="s">
        <v>31</v>
      </c>
      <c r="G6793" t="s">
        <v>32</v>
      </c>
      <c r="H6793" t="s">
        <v>33</v>
      </c>
      <c r="I6793" t="s">
        <v>34</v>
      </c>
      <c r="J6793" t="s">
        <v>35</v>
      </c>
      <c r="K6793">
        <v>2</v>
      </c>
      <c r="L6793" s="2">
        <v>55000</v>
      </c>
      <c r="M6793">
        <v>15</v>
      </c>
      <c r="N6793" s="2">
        <v>110000</v>
      </c>
      <c r="O6793" s="2">
        <v>16500</v>
      </c>
      <c r="P6793" s="2">
        <v>93500</v>
      </c>
      <c r="Q6793" s="2">
        <v>55112.03</v>
      </c>
      <c r="R6793" s="2">
        <v>38387.97</v>
      </c>
      <c r="S6793" t="s">
        <v>53</v>
      </c>
      <c r="T6793" t="s">
        <v>263</v>
      </c>
      <c r="U6793" t="s">
        <v>91</v>
      </c>
      <c r="V6793" t="s">
        <v>39</v>
      </c>
      <c r="W6793" t="s">
        <v>83</v>
      </c>
      <c r="X6793" t="s">
        <v>97</v>
      </c>
      <c r="Y6793" t="s">
        <v>56</v>
      </c>
      <c r="Z6793" t="s">
        <v>223</v>
      </c>
      <c r="AA6793" t="s">
        <v>44</v>
      </c>
      <c r="AB6793" t="s">
        <v>44</v>
      </c>
    </row>
    <row r="6794" spans="1:28" x14ac:dyDescent="0.25">
      <c r="A6794" t="s">
        <v>11627</v>
      </c>
      <c r="B6794" s="1">
        <v>45840</v>
      </c>
      <c r="C6794" t="s">
        <v>6699</v>
      </c>
      <c r="D6794" t="s">
        <v>6700</v>
      </c>
      <c r="E6794">
        <v>37</v>
      </c>
      <c r="F6794" t="s">
        <v>48</v>
      </c>
      <c r="G6794" t="s">
        <v>238</v>
      </c>
      <c r="H6794" t="s">
        <v>239</v>
      </c>
      <c r="I6794" t="s">
        <v>62</v>
      </c>
      <c r="J6794" t="s">
        <v>63</v>
      </c>
      <c r="K6794">
        <v>1</v>
      </c>
      <c r="L6794" s="2">
        <v>6500</v>
      </c>
      <c r="M6794">
        <v>15</v>
      </c>
      <c r="N6794" s="2">
        <v>6500</v>
      </c>
      <c r="O6794" s="2">
        <v>975</v>
      </c>
      <c r="P6794" s="2">
        <v>5525</v>
      </c>
      <c r="Q6794" s="2">
        <v>4009.78</v>
      </c>
      <c r="R6794" s="2">
        <v>1515.22</v>
      </c>
      <c r="S6794" t="s">
        <v>64</v>
      </c>
      <c r="T6794" t="s">
        <v>178</v>
      </c>
      <c r="U6794" t="s">
        <v>154</v>
      </c>
      <c r="V6794" t="s">
        <v>39</v>
      </c>
      <c r="W6794" t="s">
        <v>40</v>
      </c>
      <c r="X6794" t="s">
        <v>97</v>
      </c>
      <c r="Y6794" t="s">
        <v>56</v>
      </c>
      <c r="Z6794" t="s">
        <v>144</v>
      </c>
      <c r="AA6794" t="s">
        <v>68</v>
      </c>
      <c r="AB6794" t="s">
        <v>44</v>
      </c>
    </row>
    <row r="6795" spans="1:28" x14ac:dyDescent="0.25">
      <c r="A6795" t="s">
        <v>11628</v>
      </c>
      <c r="B6795" s="1">
        <v>45840</v>
      </c>
      <c r="C6795" t="s">
        <v>4061</v>
      </c>
      <c r="D6795" t="s">
        <v>4062</v>
      </c>
      <c r="E6795">
        <v>55</v>
      </c>
      <c r="F6795" t="s">
        <v>48</v>
      </c>
      <c r="G6795" t="s">
        <v>318</v>
      </c>
      <c r="H6795" t="s">
        <v>319</v>
      </c>
      <c r="I6795" t="s">
        <v>34</v>
      </c>
      <c r="J6795" t="s">
        <v>190</v>
      </c>
      <c r="K6795">
        <v>2</v>
      </c>
      <c r="L6795" s="2">
        <v>2500</v>
      </c>
      <c r="M6795">
        <v>10</v>
      </c>
      <c r="N6795" s="2">
        <v>5000</v>
      </c>
      <c r="O6795" s="2">
        <v>500</v>
      </c>
      <c r="P6795" s="2">
        <v>4500</v>
      </c>
      <c r="Q6795" s="2">
        <v>2999.2</v>
      </c>
      <c r="R6795" s="2">
        <v>1500.8</v>
      </c>
      <c r="S6795" t="s">
        <v>53</v>
      </c>
      <c r="T6795" t="s">
        <v>114</v>
      </c>
      <c r="U6795" t="s">
        <v>115</v>
      </c>
      <c r="V6795" t="s">
        <v>39</v>
      </c>
      <c r="W6795" t="s">
        <v>124</v>
      </c>
      <c r="X6795" t="s">
        <v>97</v>
      </c>
      <c r="Y6795" t="s">
        <v>56</v>
      </c>
      <c r="Z6795" t="s">
        <v>43</v>
      </c>
      <c r="AA6795" t="s">
        <v>44</v>
      </c>
      <c r="AB6795" t="s">
        <v>44</v>
      </c>
    </row>
    <row r="6796" spans="1:28" x14ac:dyDescent="0.25">
      <c r="A6796" t="s">
        <v>11629</v>
      </c>
      <c r="B6796" s="1">
        <v>45840</v>
      </c>
      <c r="C6796" t="s">
        <v>894</v>
      </c>
      <c r="D6796" t="s">
        <v>895</v>
      </c>
      <c r="E6796">
        <v>42</v>
      </c>
      <c r="F6796" t="s">
        <v>48</v>
      </c>
      <c r="G6796" t="s">
        <v>188</v>
      </c>
      <c r="H6796" t="s">
        <v>189</v>
      </c>
      <c r="I6796" t="s">
        <v>34</v>
      </c>
      <c r="J6796" t="s">
        <v>190</v>
      </c>
      <c r="K6796">
        <v>1</v>
      </c>
      <c r="L6796" s="2">
        <v>1800</v>
      </c>
      <c r="M6796">
        <v>5</v>
      </c>
      <c r="N6796" s="2">
        <v>1800</v>
      </c>
      <c r="O6796" s="2">
        <v>90</v>
      </c>
      <c r="P6796" s="2">
        <v>1710</v>
      </c>
      <c r="Q6796" s="2">
        <v>1304.42</v>
      </c>
      <c r="R6796" s="2">
        <v>405.58</v>
      </c>
      <c r="S6796" t="s">
        <v>36</v>
      </c>
      <c r="T6796" t="s">
        <v>90</v>
      </c>
      <c r="U6796" t="s">
        <v>91</v>
      </c>
      <c r="V6796" t="s">
        <v>39</v>
      </c>
      <c r="W6796" t="s">
        <v>92</v>
      </c>
      <c r="X6796" t="s">
        <v>97</v>
      </c>
      <c r="Y6796" t="s">
        <v>56</v>
      </c>
      <c r="Z6796" t="s">
        <v>43</v>
      </c>
      <c r="AA6796" t="s">
        <v>44</v>
      </c>
      <c r="AB6796" t="s">
        <v>68</v>
      </c>
    </row>
    <row r="6797" spans="1:28" x14ac:dyDescent="0.25">
      <c r="A6797" t="s">
        <v>11630</v>
      </c>
      <c r="B6797" s="1">
        <v>45840</v>
      </c>
      <c r="C6797" t="s">
        <v>3915</v>
      </c>
      <c r="D6797" t="s">
        <v>3916</v>
      </c>
      <c r="E6797">
        <v>41</v>
      </c>
      <c r="F6797" t="s">
        <v>48</v>
      </c>
      <c r="G6797" t="s">
        <v>238</v>
      </c>
      <c r="H6797" t="s">
        <v>239</v>
      </c>
      <c r="I6797" t="s">
        <v>62</v>
      </c>
      <c r="J6797" t="s">
        <v>63</v>
      </c>
      <c r="K6797">
        <v>1</v>
      </c>
      <c r="L6797" s="2">
        <v>6500</v>
      </c>
      <c r="M6797">
        <v>5</v>
      </c>
      <c r="N6797" s="2">
        <v>6500</v>
      </c>
      <c r="O6797" s="2">
        <v>325</v>
      </c>
      <c r="P6797" s="2">
        <v>6175</v>
      </c>
      <c r="Q6797" s="2">
        <v>3427.28</v>
      </c>
      <c r="R6797" s="2">
        <v>2747.72</v>
      </c>
      <c r="S6797" t="s">
        <v>36</v>
      </c>
      <c r="T6797" t="s">
        <v>178</v>
      </c>
      <c r="U6797" t="s">
        <v>154</v>
      </c>
      <c r="V6797" t="s">
        <v>39</v>
      </c>
      <c r="W6797" t="s">
        <v>92</v>
      </c>
      <c r="X6797" t="s">
        <v>41</v>
      </c>
      <c r="Y6797" t="s">
        <v>56</v>
      </c>
      <c r="Z6797" t="s">
        <v>43</v>
      </c>
      <c r="AA6797" t="s">
        <v>44</v>
      </c>
      <c r="AB6797" t="s">
        <v>44</v>
      </c>
    </row>
    <row r="6798" spans="1:28" x14ac:dyDescent="0.25">
      <c r="A6798" t="s">
        <v>11631</v>
      </c>
      <c r="B6798" s="1">
        <v>45840</v>
      </c>
      <c r="C6798" t="s">
        <v>6189</v>
      </c>
      <c r="D6798" t="s">
        <v>6190</v>
      </c>
      <c r="E6798">
        <v>60</v>
      </c>
      <c r="F6798" t="s">
        <v>31</v>
      </c>
      <c r="G6798" t="s">
        <v>238</v>
      </c>
      <c r="H6798" t="s">
        <v>239</v>
      </c>
      <c r="I6798" t="s">
        <v>62</v>
      </c>
      <c r="J6798" t="s">
        <v>63</v>
      </c>
      <c r="K6798">
        <v>4</v>
      </c>
      <c r="L6798" s="2">
        <v>6500</v>
      </c>
      <c r="M6798">
        <v>0</v>
      </c>
      <c r="N6798" s="2">
        <v>26000</v>
      </c>
      <c r="O6798" s="2">
        <v>0</v>
      </c>
      <c r="P6798" s="2">
        <v>26000</v>
      </c>
      <c r="Q6798" s="2">
        <v>20142.98</v>
      </c>
      <c r="R6798" s="2">
        <v>5857.02</v>
      </c>
      <c r="S6798" t="s">
        <v>53</v>
      </c>
      <c r="T6798" t="s">
        <v>105</v>
      </c>
      <c r="U6798" t="s">
        <v>106</v>
      </c>
      <c r="V6798" t="s">
        <v>39</v>
      </c>
      <c r="W6798" t="s">
        <v>137</v>
      </c>
      <c r="X6798" t="s">
        <v>41</v>
      </c>
      <c r="Y6798" t="s">
        <v>56</v>
      </c>
      <c r="Z6798" t="s">
        <v>43</v>
      </c>
      <c r="AA6798" t="s">
        <v>44</v>
      </c>
      <c r="AB6798" t="s">
        <v>44</v>
      </c>
    </row>
    <row r="6799" spans="1:28" x14ac:dyDescent="0.25">
      <c r="A6799" t="s">
        <v>11632</v>
      </c>
      <c r="B6799" s="1">
        <v>45840</v>
      </c>
      <c r="C6799" t="s">
        <v>3516</v>
      </c>
      <c r="D6799" t="s">
        <v>3517</v>
      </c>
      <c r="E6799">
        <v>27</v>
      </c>
      <c r="F6799" t="s">
        <v>111</v>
      </c>
      <c r="G6799" t="s">
        <v>318</v>
      </c>
      <c r="H6799" t="s">
        <v>319</v>
      </c>
      <c r="I6799" t="s">
        <v>34</v>
      </c>
      <c r="J6799" t="s">
        <v>190</v>
      </c>
      <c r="K6799">
        <v>2</v>
      </c>
      <c r="L6799" s="2">
        <v>2500</v>
      </c>
      <c r="M6799">
        <v>15</v>
      </c>
      <c r="N6799" s="2">
        <v>5000</v>
      </c>
      <c r="O6799" s="2">
        <v>750</v>
      </c>
      <c r="P6799" s="2">
        <v>4250</v>
      </c>
      <c r="Q6799" s="2">
        <v>2690.1</v>
      </c>
      <c r="R6799" s="2">
        <v>1559.9</v>
      </c>
      <c r="S6799" t="s">
        <v>53</v>
      </c>
      <c r="T6799" t="s">
        <v>578</v>
      </c>
      <c r="U6799" t="s">
        <v>579</v>
      </c>
      <c r="V6799" t="s">
        <v>39</v>
      </c>
      <c r="W6799" t="s">
        <v>66</v>
      </c>
      <c r="X6799" t="s">
        <v>97</v>
      </c>
      <c r="Y6799" t="s">
        <v>56</v>
      </c>
      <c r="Z6799" t="s">
        <v>144</v>
      </c>
      <c r="AA6799" t="s">
        <v>44</v>
      </c>
      <c r="AB6799" t="s">
        <v>44</v>
      </c>
    </row>
    <row r="6800" spans="1:28" x14ac:dyDescent="0.25">
      <c r="A6800" t="s">
        <v>11633</v>
      </c>
      <c r="B6800" s="1">
        <v>45840</v>
      </c>
      <c r="C6800" t="s">
        <v>1571</v>
      </c>
      <c r="D6800" t="s">
        <v>1572</v>
      </c>
      <c r="E6800">
        <v>27</v>
      </c>
      <c r="F6800" t="s">
        <v>31</v>
      </c>
      <c r="G6800" t="s">
        <v>436</v>
      </c>
      <c r="H6800" t="s">
        <v>437</v>
      </c>
      <c r="I6800" t="s">
        <v>74</v>
      </c>
      <c r="J6800" t="s">
        <v>190</v>
      </c>
      <c r="K6800">
        <v>1</v>
      </c>
      <c r="L6800" s="2">
        <v>1800</v>
      </c>
      <c r="M6800">
        <v>15</v>
      </c>
      <c r="N6800" s="2">
        <v>1800</v>
      </c>
      <c r="O6800" s="2">
        <v>270</v>
      </c>
      <c r="P6800" s="2">
        <v>1530</v>
      </c>
      <c r="Q6800" s="2">
        <v>1029.99</v>
      </c>
      <c r="R6800" s="2">
        <v>500.01</v>
      </c>
      <c r="S6800" t="s">
        <v>36</v>
      </c>
      <c r="T6800" t="s">
        <v>105</v>
      </c>
      <c r="U6800" t="s">
        <v>106</v>
      </c>
      <c r="V6800" t="s">
        <v>39</v>
      </c>
      <c r="W6800" t="s">
        <v>92</v>
      </c>
      <c r="X6800" t="s">
        <v>97</v>
      </c>
      <c r="Y6800" t="s">
        <v>84</v>
      </c>
      <c r="Z6800" t="s">
        <v>223</v>
      </c>
      <c r="AA6800" t="s">
        <v>44</v>
      </c>
      <c r="AB6800" t="s">
        <v>44</v>
      </c>
    </row>
    <row r="6801" spans="1:28" x14ac:dyDescent="0.25">
      <c r="A6801" t="s">
        <v>11634</v>
      </c>
      <c r="B6801" s="1">
        <v>45840</v>
      </c>
      <c r="C6801" t="s">
        <v>6115</v>
      </c>
      <c r="D6801" t="s">
        <v>6116</v>
      </c>
      <c r="E6801">
        <v>44</v>
      </c>
      <c r="F6801" t="s">
        <v>31</v>
      </c>
      <c r="G6801" t="s">
        <v>212</v>
      </c>
      <c r="H6801" t="s">
        <v>213</v>
      </c>
      <c r="I6801" t="s">
        <v>51</v>
      </c>
      <c r="J6801" t="s">
        <v>52</v>
      </c>
      <c r="K6801">
        <v>2</v>
      </c>
      <c r="L6801" s="2">
        <v>400</v>
      </c>
      <c r="M6801">
        <v>20</v>
      </c>
      <c r="N6801" s="2">
        <v>800</v>
      </c>
      <c r="O6801" s="2">
        <v>160</v>
      </c>
      <c r="P6801" s="2">
        <v>640</v>
      </c>
      <c r="Q6801" s="2">
        <v>390.99</v>
      </c>
      <c r="R6801" s="2">
        <v>249.01</v>
      </c>
      <c r="S6801" t="s">
        <v>64</v>
      </c>
      <c r="T6801" t="s">
        <v>122</v>
      </c>
      <c r="U6801" t="s">
        <v>123</v>
      </c>
      <c r="V6801" t="s">
        <v>39</v>
      </c>
      <c r="W6801" t="s">
        <v>92</v>
      </c>
      <c r="X6801" t="s">
        <v>41</v>
      </c>
      <c r="Y6801" t="s">
        <v>56</v>
      </c>
      <c r="Z6801" t="s">
        <v>223</v>
      </c>
      <c r="AA6801" t="s">
        <v>44</v>
      </c>
      <c r="AB6801" t="s">
        <v>68</v>
      </c>
    </row>
    <row r="6802" spans="1:28" x14ac:dyDescent="0.25">
      <c r="A6802" t="s">
        <v>11635</v>
      </c>
      <c r="B6802" s="1">
        <v>45840</v>
      </c>
      <c r="C6802" t="s">
        <v>3729</v>
      </c>
      <c r="D6802" t="s">
        <v>3730</v>
      </c>
      <c r="E6802">
        <v>52</v>
      </c>
      <c r="F6802" t="s">
        <v>31</v>
      </c>
      <c r="G6802" t="s">
        <v>436</v>
      </c>
      <c r="H6802" t="s">
        <v>437</v>
      </c>
      <c r="I6802" t="s">
        <v>74</v>
      </c>
      <c r="J6802" t="s">
        <v>190</v>
      </c>
      <c r="K6802">
        <v>2</v>
      </c>
      <c r="L6802" s="2">
        <v>1800</v>
      </c>
      <c r="M6802">
        <v>20</v>
      </c>
      <c r="N6802" s="2">
        <v>3600</v>
      </c>
      <c r="O6802" s="2">
        <v>720</v>
      </c>
      <c r="P6802" s="2">
        <v>2880</v>
      </c>
      <c r="Q6802" s="2">
        <v>2281.2800000000002</v>
      </c>
      <c r="R6802" s="2">
        <v>598.72</v>
      </c>
      <c r="S6802" t="s">
        <v>53</v>
      </c>
      <c r="T6802" t="s">
        <v>122</v>
      </c>
      <c r="U6802" t="s">
        <v>123</v>
      </c>
      <c r="V6802" t="s">
        <v>39</v>
      </c>
      <c r="W6802" t="s">
        <v>137</v>
      </c>
      <c r="X6802" t="s">
        <v>97</v>
      </c>
      <c r="Y6802" t="s">
        <v>56</v>
      </c>
      <c r="Z6802" t="s">
        <v>43</v>
      </c>
      <c r="AA6802" t="s">
        <v>44</v>
      </c>
      <c r="AB6802" t="s">
        <v>44</v>
      </c>
    </row>
    <row r="6803" spans="1:28" x14ac:dyDescent="0.25">
      <c r="A6803" t="s">
        <v>11636</v>
      </c>
      <c r="B6803" s="1">
        <v>45840</v>
      </c>
      <c r="C6803" t="s">
        <v>8037</v>
      </c>
      <c r="D6803" t="s">
        <v>8038</v>
      </c>
      <c r="E6803">
        <v>22</v>
      </c>
      <c r="F6803" t="s">
        <v>31</v>
      </c>
      <c r="G6803" t="s">
        <v>436</v>
      </c>
      <c r="H6803" t="s">
        <v>437</v>
      </c>
      <c r="I6803" t="s">
        <v>74</v>
      </c>
      <c r="J6803" t="s">
        <v>190</v>
      </c>
      <c r="K6803">
        <v>5</v>
      </c>
      <c r="L6803" s="2">
        <v>1800</v>
      </c>
      <c r="M6803">
        <v>5</v>
      </c>
      <c r="N6803" s="2">
        <v>9000</v>
      </c>
      <c r="O6803" s="2">
        <v>450</v>
      </c>
      <c r="P6803" s="2">
        <v>8550</v>
      </c>
      <c r="Q6803" s="2">
        <v>6079.7</v>
      </c>
      <c r="R6803" s="2">
        <v>2470.3000000000002</v>
      </c>
      <c r="S6803" t="s">
        <v>36</v>
      </c>
      <c r="T6803" t="s">
        <v>90</v>
      </c>
      <c r="U6803" t="s">
        <v>91</v>
      </c>
      <c r="V6803" t="s">
        <v>39</v>
      </c>
      <c r="W6803" t="s">
        <v>83</v>
      </c>
      <c r="X6803" t="s">
        <v>41</v>
      </c>
      <c r="Y6803" t="s">
        <v>56</v>
      </c>
      <c r="Z6803" t="s">
        <v>43</v>
      </c>
      <c r="AA6803" t="s">
        <v>44</v>
      </c>
      <c r="AB6803" t="s">
        <v>44</v>
      </c>
    </row>
    <row r="6804" spans="1:28" x14ac:dyDescent="0.25">
      <c r="A6804" t="s">
        <v>11637</v>
      </c>
      <c r="B6804" s="1">
        <v>45840</v>
      </c>
      <c r="C6804" t="s">
        <v>139</v>
      </c>
      <c r="D6804" t="s">
        <v>140</v>
      </c>
      <c r="E6804">
        <v>36</v>
      </c>
      <c r="F6804" t="s">
        <v>111</v>
      </c>
      <c r="G6804" t="s">
        <v>202</v>
      </c>
      <c r="H6804" t="s">
        <v>203</v>
      </c>
      <c r="I6804" t="s">
        <v>103</v>
      </c>
      <c r="J6804" t="s">
        <v>104</v>
      </c>
      <c r="K6804">
        <v>1</v>
      </c>
      <c r="L6804" s="2">
        <v>550</v>
      </c>
      <c r="M6804">
        <v>5</v>
      </c>
      <c r="N6804" s="2">
        <v>550</v>
      </c>
      <c r="O6804" s="2">
        <v>27.5</v>
      </c>
      <c r="P6804" s="2">
        <v>522.5</v>
      </c>
      <c r="Q6804" s="2">
        <v>395.45</v>
      </c>
      <c r="R6804" s="2">
        <v>127.05</v>
      </c>
      <c r="S6804" t="s">
        <v>53</v>
      </c>
      <c r="T6804" t="s">
        <v>136</v>
      </c>
      <c r="U6804" t="s">
        <v>38</v>
      </c>
      <c r="V6804" t="s">
        <v>39</v>
      </c>
      <c r="W6804" t="s">
        <v>66</v>
      </c>
      <c r="X6804" t="s">
        <v>41</v>
      </c>
      <c r="Y6804" t="s">
        <v>56</v>
      </c>
      <c r="Z6804" t="s">
        <v>223</v>
      </c>
      <c r="AA6804" t="s">
        <v>44</v>
      </c>
      <c r="AB6804" t="s">
        <v>44</v>
      </c>
    </row>
    <row r="6805" spans="1:28" x14ac:dyDescent="0.25">
      <c r="A6805" t="s">
        <v>11638</v>
      </c>
      <c r="B6805" s="1">
        <v>45840</v>
      </c>
      <c r="C6805" t="s">
        <v>1926</v>
      </c>
      <c r="D6805" t="s">
        <v>1927</v>
      </c>
      <c r="E6805">
        <v>50</v>
      </c>
      <c r="F6805" t="s">
        <v>48</v>
      </c>
      <c r="G6805" t="s">
        <v>280</v>
      </c>
      <c r="H6805" t="s">
        <v>281</v>
      </c>
      <c r="I6805" t="s">
        <v>62</v>
      </c>
      <c r="J6805" t="s">
        <v>190</v>
      </c>
      <c r="K6805">
        <v>4</v>
      </c>
      <c r="L6805" s="2">
        <v>700</v>
      </c>
      <c r="M6805">
        <v>20</v>
      </c>
      <c r="N6805" s="2">
        <v>2800</v>
      </c>
      <c r="O6805" s="2">
        <v>560</v>
      </c>
      <c r="P6805" s="2">
        <v>2240</v>
      </c>
      <c r="Q6805" s="2">
        <v>1794.65</v>
      </c>
      <c r="R6805" s="2">
        <v>445.35</v>
      </c>
      <c r="S6805" t="s">
        <v>36</v>
      </c>
      <c r="T6805" t="s">
        <v>122</v>
      </c>
      <c r="U6805" t="s">
        <v>123</v>
      </c>
      <c r="V6805" t="s">
        <v>39</v>
      </c>
      <c r="W6805" t="s">
        <v>92</v>
      </c>
      <c r="X6805" t="s">
        <v>67</v>
      </c>
      <c r="Y6805" t="s">
        <v>56</v>
      </c>
      <c r="Z6805" t="s">
        <v>43</v>
      </c>
      <c r="AA6805" t="s">
        <v>44</v>
      </c>
      <c r="AB6805" t="s">
        <v>44</v>
      </c>
    </row>
    <row r="6806" spans="1:28" x14ac:dyDescent="0.25">
      <c r="A6806" t="s">
        <v>11639</v>
      </c>
      <c r="B6806" s="1">
        <v>45840</v>
      </c>
      <c r="C6806" t="s">
        <v>4709</v>
      </c>
      <c r="D6806" t="s">
        <v>4710</v>
      </c>
      <c r="E6806">
        <v>24</v>
      </c>
      <c r="F6806" t="s">
        <v>31</v>
      </c>
      <c r="G6806" t="s">
        <v>197</v>
      </c>
      <c r="H6806" t="s">
        <v>198</v>
      </c>
      <c r="I6806" t="s">
        <v>74</v>
      </c>
      <c r="J6806" t="s">
        <v>75</v>
      </c>
      <c r="K6806">
        <v>3</v>
      </c>
      <c r="L6806" s="2">
        <v>2600</v>
      </c>
      <c r="M6806">
        <v>15</v>
      </c>
      <c r="N6806" s="2">
        <v>7800</v>
      </c>
      <c r="O6806" s="2">
        <v>1170</v>
      </c>
      <c r="P6806" s="2">
        <v>6630</v>
      </c>
      <c r="Q6806" s="2">
        <v>5306.33</v>
      </c>
      <c r="R6806" s="2">
        <v>1323.67</v>
      </c>
      <c r="S6806" t="s">
        <v>64</v>
      </c>
      <c r="T6806" t="s">
        <v>96</v>
      </c>
      <c r="U6806" t="s">
        <v>96</v>
      </c>
      <c r="V6806" t="s">
        <v>39</v>
      </c>
      <c r="W6806" t="s">
        <v>40</v>
      </c>
      <c r="X6806" t="s">
        <v>67</v>
      </c>
      <c r="Y6806" t="s">
        <v>56</v>
      </c>
      <c r="Z6806" t="s">
        <v>43</v>
      </c>
      <c r="AA6806" t="s">
        <v>68</v>
      </c>
      <c r="AB6806" t="s">
        <v>44</v>
      </c>
    </row>
    <row r="6807" spans="1:28" x14ac:dyDescent="0.25">
      <c r="A6807" t="s">
        <v>11640</v>
      </c>
      <c r="B6807" s="1">
        <v>45840</v>
      </c>
      <c r="C6807" t="s">
        <v>2133</v>
      </c>
      <c r="D6807" t="s">
        <v>2134</v>
      </c>
      <c r="E6807">
        <v>58</v>
      </c>
      <c r="F6807" t="s">
        <v>48</v>
      </c>
      <c r="G6807" t="s">
        <v>101</v>
      </c>
      <c r="H6807" t="s">
        <v>102</v>
      </c>
      <c r="I6807" t="s">
        <v>103</v>
      </c>
      <c r="J6807" t="s">
        <v>104</v>
      </c>
      <c r="K6807">
        <v>1</v>
      </c>
      <c r="L6807" s="2">
        <v>1800</v>
      </c>
      <c r="M6807">
        <v>25</v>
      </c>
      <c r="N6807" s="2">
        <v>1800</v>
      </c>
      <c r="O6807" s="2">
        <v>450</v>
      </c>
      <c r="P6807" s="2">
        <v>1350</v>
      </c>
      <c r="Q6807" s="2">
        <v>1017.7</v>
      </c>
      <c r="R6807" s="2">
        <v>332.3</v>
      </c>
      <c r="S6807" t="s">
        <v>53</v>
      </c>
      <c r="T6807" t="s">
        <v>105</v>
      </c>
      <c r="U6807" t="s">
        <v>106</v>
      </c>
      <c r="V6807" t="s">
        <v>39</v>
      </c>
      <c r="W6807" t="s">
        <v>92</v>
      </c>
      <c r="X6807" t="s">
        <v>97</v>
      </c>
      <c r="Y6807" t="s">
        <v>56</v>
      </c>
      <c r="Z6807" t="s">
        <v>144</v>
      </c>
      <c r="AA6807" t="s">
        <v>44</v>
      </c>
      <c r="AB6807" t="s">
        <v>68</v>
      </c>
    </row>
    <row r="6808" spans="1:28" x14ac:dyDescent="0.25">
      <c r="A6808" t="s">
        <v>11641</v>
      </c>
      <c r="B6808" s="1">
        <v>45840</v>
      </c>
      <c r="C6808" t="s">
        <v>4574</v>
      </c>
      <c r="D6808" t="s">
        <v>4575</v>
      </c>
      <c r="E6808">
        <v>53</v>
      </c>
      <c r="F6808" t="s">
        <v>31</v>
      </c>
      <c r="G6808" t="s">
        <v>119</v>
      </c>
      <c r="H6808" t="s">
        <v>120</v>
      </c>
      <c r="I6808" t="s">
        <v>62</v>
      </c>
      <c r="J6808" t="s">
        <v>121</v>
      </c>
      <c r="K6808">
        <v>3</v>
      </c>
      <c r="L6808" s="2">
        <v>4800</v>
      </c>
      <c r="M6808">
        <v>15</v>
      </c>
      <c r="N6808" s="2">
        <v>14400</v>
      </c>
      <c r="O6808" s="2">
        <v>2160</v>
      </c>
      <c r="P6808" s="2">
        <v>12240</v>
      </c>
      <c r="Q6808" s="2">
        <v>9801.4599999999991</v>
      </c>
      <c r="R6808" s="2">
        <v>2438.54</v>
      </c>
      <c r="S6808" t="s">
        <v>53</v>
      </c>
      <c r="T6808" t="s">
        <v>578</v>
      </c>
      <c r="U6808" t="s">
        <v>579</v>
      </c>
      <c r="V6808" t="s">
        <v>39</v>
      </c>
      <c r="W6808" t="s">
        <v>92</v>
      </c>
      <c r="X6808" t="s">
        <v>41</v>
      </c>
      <c r="Y6808" t="s">
        <v>56</v>
      </c>
      <c r="Z6808" t="s">
        <v>43</v>
      </c>
      <c r="AA6808" t="s">
        <v>44</v>
      </c>
      <c r="AB6808" t="s">
        <v>44</v>
      </c>
    </row>
    <row r="6809" spans="1:28" x14ac:dyDescent="0.25">
      <c r="A6809" t="s">
        <v>11642</v>
      </c>
      <c r="B6809" s="1">
        <v>45840</v>
      </c>
      <c r="C6809" t="s">
        <v>3247</v>
      </c>
      <c r="D6809" t="s">
        <v>3248</v>
      </c>
      <c r="E6809">
        <v>60</v>
      </c>
      <c r="F6809" t="s">
        <v>48</v>
      </c>
      <c r="G6809" t="s">
        <v>128</v>
      </c>
      <c r="H6809" t="s">
        <v>129</v>
      </c>
      <c r="I6809" t="s">
        <v>74</v>
      </c>
      <c r="J6809" t="s">
        <v>130</v>
      </c>
      <c r="K6809">
        <v>6</v>
      </c>
      <c r="L6809" s="2">
        <v>1700</v>
      </c>
      <c r="M6809">
        <v>20</v>
      </c>
      <c r="N6809" s="2">
        <v>10200</v>
      </c>
      <c r="O6809" s="2">
        <v>2040</v>
      </c>
      <c r="P6809" s="2">
        <v>8160</v>
      </c>
      <c r="Q6809" s="2">
        <v>4533.4799999999996</v>
      </c>
      <c r="R6809" s="2">
        <v>3626.52</v>
      </c>
      <c r="S6809" t="s">
        <v>53</v>
      </c>
      <c r="T6809" t="s">
        <v>54</v>
      </c>
      <c r="U6809" t="s">
        <v>55</v>
      </c>
      <c r="V6809" t="s">
        <v>39</v>
      </c>
      <c r="W6809" t="s">
        <v>137</v>
      </c>
      <c r="X6809" t="s">
        <v>97</v>
      </c>
      <c r="Y6809" t="s">
        <v>56</v>
      </c>
      <c r="Z6809" t="s">
        <v>107</v>
      </c>
      <c r="AA6809" t="s">
        <v>44</v>
      </c>
      <c r="AB6809" t="s">
        <v>44</v>
      </c>
    </row>
    <row r="6810" spans="1:28" x14ac:dyDescent="0.25">
      <c r="A6810" t="s">
        <v>11643</v>
      </c>
      <c r="B6810" s="1">
        <v>45841</v>
      </c>
      <c r="C6810" t="s">
        <v>6380</v>
      </c>
      <c r="D6810" t="s">
        <v>6381</v>
      </c>
      <c r="E6810">
        <v>26</v>
      </c>
      <c r="F6810" t="s">
        <v>48</v>
      </c>
      <c r="G6810" t="s">
        <v>212</v>
      </c>
      <c r="H6810" t="s">
        <v>213</v>
      </c>
      <c r="I6810" t="s">
        <v>51</v>
      </c>
      <c r="J6810" t="s">
        <v>52</v>
      </c>
      <c r="K6810">
        <v>5</v>
      </c>
      <c r="L6810" s="2">
        <v>400</v>
      </c>
      <c r="M6810">
        <v>0</v>
      </c>
      <c r="N6810" s="2">
        <v>2000</v>
      </c>
      <c r="O6810" s="2">
        <v>0</v>
      </c>
      <c r="P6810" s="2">
        <v>2000</v>
      </c>
      <c r="Q6810" s="2">
        <v>1378.87</v>
      </c>
      <c r="R6810" s="2">
        <v>621.13</v>
      </c>
      <c r="S6810" t="s">
        <v>53</v>
      </c>
      <c r="T6810" t="s">
        <v>290</v>
      </c>
      <c r="U6810" t="s">
        <v>291</v>
      </c>
      <c r="V6810" t="s">
        <v>39</v>
      </c>
      <c r="W6810" t="s">
        <v>137</v>
      </c>
      <c r="X6810" t="s">
        <v>41</v>
      </c>
      <c r="Y6810" t="s">
        <v>56</v>
      </c>
      <c r="Z6810" t="s">
        <v>43</v>
      </c>
      <c r="AA6810" t="s">
        <v>44</v>
      </c>
      <c r="AB6810" t="s">
        <v>44</v>
      </c>
    </row>
    <row r="6811" spans="1:28" x14ac:dyDescent="0.25">
      <c r="A6811" t="s">
        <v>11644</v>
      </c>
      <c r="B6811" s="1">
        <v>45841</v>
      </c>
      <c r="C6811" t="s">
        <v>11366</v>
      </c>
      <c r="D6811" t="s">
        <v>11367</v>
      </c>
      <c r="E6811">
        <v>44</v>
      </c>
      <c r="F6811" t="s">
        <v>111</v>
      </c>
      <c r="G6811" t="s">
        <v>112</v>
      </c>
      <c r="H6811" t="s">
        <v>113</v>
      </c>
      <c r="I6811" t="s">
        <v>103</v>
      </c>
      <c r="J6811" t="s">
        <v>104</v>
      </c>
      <c r="K6811">
        <v>1</v>
      </c>
      <c r="L6811" s="2">
        <v>650</v>
      </c>
      <c r="M6811">
        <v>0</v>
      </c>
      <c r="N6811" s="2">
        <v>650</v>
      </c>
      <c r="O6811" s="2">
        <v>0</v>
      </c>
      <c r="P6811" s="2">
        <v>650</v>
      </c>
      <c r="Q6811" s="2">
        <v>425.08</v>
      </c>
      <c r="R6811" s="2">
        <v>224.92</v>
      </c>
      <c r="S6811" t="s">
        <v>53</v>
      </c>
      <c r="T6811" t="s">
        <v>136</v>
      </c>
      <c r="U6811" t="s">
        <v>38</v>
      </c>
      <c r="V6811" t="s">
        <v>39</v>
      </c>
      <c r="W6811" t="s">
        <v>137</v>
      </c>
      <c r="X6811" t="s">
        <v>97</v>
      </c>
      <c r="Y6811" t="s">
        <v>56</v>
      </c>
      <c r="Z6811" t="s">
        <v>43</v>
      </c>
      <c r="AA6811" t="s">
        <v>44</v>
      </c>
      <c r="AB6811" t="s">
        <v>44</v>
      </c>
    </row>
    <row r="6812" spans="1:28" x14ac:dyDescent="0.25">
      <c r="A6812" t="s">
        <v>11645</v>
      </c>
      <c r="B6812" s="1">
        <v>45841</v>
      </c>
      <c r="C6812" t="s">
        <v>2467</v>
      </c>
      <c r="D6812" t="s">
        <v>2468</v>
      </c>
      <c r="E6812">
        <v>58</v>
      </c>
      <c r="F6812" t="s">
        <v>48</v>
      </c>
      <c r="G6812" t="s">
        <v>207</v>
      </c>
      <c r="H6812" t="s">
        <v>208</v>
      </c>
      <c r="I6812" t="s">
        <v>34</v>
      </c>
      <c r="J6812" t="s">
        <v>143</v>
      </c>
      <c r="K6812">
        <v>4</v>
      </c>
      <c r="L6812" s="2">
        <v>18000</v>
      </c>
      <c r="M6812">
        <v>0</v>
      </c>
      <c r="N6812" s="2">
        <v>72000</v>
      </c>
      <c r="O6812" s="2">
        <v>0</v>
      </c>
      <c r="P6812" s="2">
        <v>72000</v>
      </c>
      <c r="Q6812" s="2">
        <v>52142.44</v>
      </c>
      <c r="R6812" s="2">
        <v>19857.560000000001</v>
      </c>
      <c r="S6812" t="s">
        <v>53</v>
      </c>
      <c r="T6812" t="s">
        <v>37</v>
      </c>
      <c r="U6812" t="s">
        <v>38</v>
      </c>
      <c r="V6812" t="s">
        <v>39</v>
      </c>
      <c r="W6812" t="s">
        <v>40</v>
      </c>
      <c r="X6812" t="s">
        <v>97</v>
      </c>
      <c r="Y6812" t="s">
        <v>56</v>
      </c>
      <c r="Z6812" t="s">
        <v>43</v>
      </c>
      <c r="AA6812" t="s">
        <v>44</v>
      </c>
      <c r="AB6812" t="s">
        <v>44</v>
      </c>
    </row>
    <row r="6813" spans="1:28" x14ac:dyDescent="0.25">
      <c r="A6813" t="s">
        <v>11646</v>
      </c>
      <c r="B6813" s="1">
        <v>45841</v>
      </c>
      <c r="C6813" t="s">
        <v>7959</v>
      </c>
      <c r="D6813" t="s">
        <v>7960</v>
      </c>
      <c r="E6813">
        <v>52</v>
      </c>
      <c r="F6813" t="s">
        <v>31</v>
      </c>
      <c r="G6813" t="s">
        <v>81</v>
      </c>
      <c r="H6813" t="s">
        <v>82</v>
      </c>
      <c r="I6813" t="s">
        <v>51</v>
      </c>
      <c r="J6813" t="s">
        <v>52</v>
      </c>
      <c r="K6813">
        <v>3</v>
      </c>
      <c r="L6813" s="2">
        <v>600</v>
      </c>
      <c r="M6813">
        <v>10</v>
      </c>
      <c r="N6813" s="2">
        <v>1800</v>
      </c>
      <c r="O6813" s="2">
        <v>180</v>
      </c>
      <c r="P6813" s="2">
        <v>1620</v>
      </c>
      <c r="Q6813" s="2">
        <v>1073.19</v>
      </c>
      <c r="R6813" s="2">
        <v>546.80999999999995</v>
      </c>
      <c r="S6813" t="s">
        <v>53</v>
      </c>
      <c r="T6813" t="s">
        <v>65</v>
      </c>
      <c r="U6813" t="s">
        <v>65</v>
      </c>
      <c r="V6813" t="s">
        <v>39</v>
      </c>
      <c r="W6813" t="s">
        <v>40</v>
      </c>
      <c r="X6813" t="s">
        <v>67</v>
      </c>
      <c r="Y6813" t="s">
        <v>84</v>
      </c>
      <c r="Z6813" t="s">
        <v>43</v>
      </c>
      <c r="AA6813" t="s">
        <v>68</v>
      </c>
      <c r="AB6813" t="s">
        <v>44</v>
      </c>
    </row>
    <row r="6814" spans="1:28" x14ac:dyDescent="0.25">
      <c r="A6814" t="s">
        <v>11647</v>
      </c>
      <c r="B6814" s="1">
        <v>45841</v>
      </c>
      <c r="C6814" t="s">
        <v>2074</v>
      </c>
      <c r="D6814" t="s">
        <v>2075</v>
      </c>
      <c r="E6814">
        <v>59</v>
      </c>
      <c r="F6814" t="s">
        <v>48</v>
      </c>
      <c r="G6814" t="s">
        <v>60</v>
      </c>
      <c r="H6814" t="s">
        <v>61</v>
      </c>
      <c r="I6814" t="s">
        <v>62</v>
      </c>
      <c r="J6814" t="s">
        <v>63</v>
      </c>
      <c r="K6814">
        <v>1</v>
      </c>
      <c r="L6814" s="2">
        <v>3500</v>
      </c>
      <c r="M6814">
        <v>0</v>
      </c>
      <c r="N6814" s="2">
        <v>3500</v>
      </c>
      <c r="O6814" s="2">
        <v>0</v>
      </c>
      <c r="P6814" s="2">
        <v>3500</v>
      </c>
      <c r="Q6814" s="2">
        <v>2505.12</v>
      </c>
      <c r="R6814" s="2">
        <v>994.88</v>
      </c>
      <c r="S6814" t="s">
        <v>53</v>
      </c>
      <c r="T6814" t="s">
        <v>153</v>
      </c>
      <c r="U6814" t="s">
        <v>154</v>
      </c>
      <c r="V6814" t="s">
        <v>39</v>
      </c>
      <c r="W6814" t="s">
        <v>137</v>
      </c>
      <c r="X6814" t="s">
        <v>67</v>
      </c>
      <c r="Y6814" t="s">
        <v>42</v>
      </c>
      <c r="Z6814" t="s">
        <v>43</v>
      </c>
      <c r="AA6814" t="s">
        <v>44</v>
      </c>
      <c r="AB6814" t="s">
        <v>44</v>
      </c>
    </row>
    <row r="6815" spans="1:28" x14ac:dyDescent="0.25">
      <c r="A6815" t="s">
        <v>11648</v>
      </c>
      <c r="B6815" s="1">
        <v>45841</v>
      </c>
      <c r="C6815" t="s">
        <v>5311</v>
      </c>
      <c r="D6815" t="s">
        <v>5312</v>
      </c>
      <c r="E6815">
        <v>41</v>
      </c>
      <c r="F6815" t="s">
        <v>48</v>
      </c>
      <c r="G6815" t="s">
        <v>112</v>
      </c>
      <c r="H6815" t="s">
        <v>113</v>
      </c>
      <c r="I6815" t="s">
        <v>103</v>
      </c>
      <c r="J6815" t="s">
        <v>104</v>
      </c>
      <c r="K6815">
        <v>1</v>
      </c>
      <c r="L6815" s="2">
        <v>650</v>
      </c>
      <c r="M6815">
        <v>0</v>
      </c>
      <c r="N6815" s="2">
        <v>650</v>
      </c>
      <c r="O6815" s="2">
        <v>0</v>
      </c>
      <c r="P6815" s="2">
        <v>650</v>
      </c>
      <c r="Q6815" s="2">
        <v>408.86</v>
      </c>
      <c r="R6815" s="2">
        <v>241.14</v>
      </c>
      <c r="S6815" t="s">
        <v>53</v>
      </c>
      <c r="T6815" t="s">
        <v>37</v>
      </c>
      <c r="U6815" t="s">
        <v>38</v>
      </c>
      <c r="V6815" t="s">
        <v>39</v>
      </c>
      <c r="W6815" t="s">
        <v>66</v>
      </c>
      <c r="X6815" t="s">
        <v>97</v>
      </c>
      <c r="Y6815" t="s">
        <v>56</v>
      </c>
      <c r="Z6815" t="s">
        <v>43</v>
      </c>
      <c r="AA6815" t="s">
        <v>44</v>
      </c>
      <c r="AB6815" t="s">
        <v>44</v>
      </c>
    </row>
    <row r="6816" spans="1:28" x14ac:dyDescent="0.25">
      <c r="A6816" t="s">
        <v>11649</v>
      </c>
      <c r="B6816" s="1">
        <v>45841</v>
      </c>
      <c r="C6816" t="s">
        <v>1128</v>
      </c>
      <c r="D6816" t="s">
        <v>1129</v>
      </c>
      <c r="E6816">
        <v>31</v>
      </c>
      <c r="F6816" t="s">
        <v>111</v>
      </c>
      <c r="G6816" t="s">
        <v>141</v>
      </c>
      <c r="H6816" t="s">
        <v>142</v>
      </c>
      <c r="I6816" t="s">
        <v>74</v>
      </c>
      <c r="J6816" t="s">
        <v>143</v>
      </c>
      <c r="K6816">
        <v>1</v>
      </c>
      <c r="L6816" s="2">
        <v>900</v>
      </c>
      <c r="M6816">
        <v>5</v>
      </c>
      <c r="N6816" s="2">
        <v>900</v>
      </c>
      <c r="O6816" s="2">
        <v>45</v>
      </c>
      <c r="P6816" s="2">
        <v>855</v>
      </c>
      <c r="Q6816" s="2">
        <v>470.9</v>
      </c>
      <c r="R6816" s="2">
        <v>384.1</v>
      </c>
      <c r="S6816" t="s">
        <v>36</v>
      </c>
      <c r="T6816" t="s">
        <v>90</v>
      </c>
      <c r="U6816" t="s">
        <v>91</v>
      </c>
      <c r="V6816" t="s">
        <v>39</v>
      </c>
      <c r="W6816" t="s">
        <v>92</v>
      </c>
      <c r="X6816" t="s">
        <v>67</v>
      </c>
      <c r="Y6816" t="s">
        <v>84</v>
      </c>
      <c r="Z6816" t="s">
        <v>43</v>
      </c>
      <c r="AA6816" t="s">
        <v>68</v>
      </c>
      <c r="AB6816" t="s">
        <v>44</v>
      </c>
    </row>
    <row r="6817" spans="1:28" x14ac:dyDescent="0.25">
      <c r="A6817" t="s">
        <v>11650</v>
      </c>
      <c r="B6817" s="1">
        <v>45842</v>
      </c>
      <c r="C6817" t="s">
        <v>6274</v>
      </c>
      <c r="D6817" t="s">
        <v>6275</v>
      </c>
      <c r="E6817">
        <v>45</v>
      </c>
      <c r="F6817" t="s">
        <v>31</v>
      </c>
      <c r="G6817" t="s">
        <v>238</v>
      </c>
      <c r="H6817" t="s">
        <v>239</v>
      </c>
      <c r="I6817" t="s">
        <v>62</v>
      </c>
      <c r="J6817" t="s">
        <v>63</v>
      </c>
      <c r="K6817">
        <v>1</v>
      </c>
      <c r="L6817" s="2">
        <v>6500</v>
      </c>
      <c r="M6817">
        <v>5</v>
      </c>
      <c r="N6817" s="2">
        <v>6500</v>
      </c>
      <c r="O6817" s="2">
        <v>325</v>
      </c>
      <c r="P6817" s="2">
        <v>6175</v>
      </c>
      <c r="Q6817" s="2">
        <v>4779.59</v>
      </c>
      <c r="R6817" s="2">
        <v>1395.41</v>
      </c>
      <c r="S6817" t="s">
        <v>64</v>
      </c>
      <c r="T6817" t="s">
        <v>163</v>
      </c>
      <c r="U6817" t="s">
        <v>164</v>
      </c>
      <c r="V6817" t="s">
        <v>39</v>
      </c>
      <c r="W6817" t="s">
        <v>92</v>
      </c>
      <c r="X6817" t="s">
        <v>97</v>
      </c>
      <c r="Y6817" t="s">
        <v>42</v>
      </c>
      <c r="Z6817" t="s">
        <v>43</v>
      </c>
      <c r="AA6817" t="s">
        <v>44</v>
      </c>
      <c r="AB6817" t="s">
        <v>44</v>
      </c>
    </row>
    <row r="6818" spans="1:28" x14ac:dyDescent="0.25">
      <c r="A6818" t="s">
        <v>11651</v>
      </c>
      <c r="B6818" s="1">
        <v>45842</v>
      </c>
      <c r="C6818" t="s">
        <v>6401</v>
      </c>
      <c r="D6818" t="s">
        <v>6402</v>
      </c>
      <c r="E6818">
        <v>51</v>
      </c>
      <c r="F6818" t="s">
        <v>48</v>
      </c>
      <c r="G6818" t="s">
        <v>352</v>
      </c>
      <c r="H6818" t="s">
        <v>353</v>
      </c>
      <c r="I6818" t="s">
        <v>103</v>
      </c>
      <c r="J6818" t="s">
        <v>104</v>
      </c>
      <c r="K6818">
        <v>1</v>
      </c>
      <c r="L6818" s="2">
        <v>850</v>
      </c>
      <c r="M6818">
        <v>5</v>
      </c>
      <c r="N6818" s="2">
        <v>850</v>
      </c>
      <c r="O6818" s="2">
        <v>42.5</v>
      </c>
      <c r="P6818" s="2">
        <v>807.5</v>
      </c>
      <c r="Q6818" s="2">
        <v>468.61</v>
      </c>
      <c r="R6818" s="2">
        <v>338.89</v>
      </c>
      <c r="S6818" t="s">
        <v>53</v>
      </c>
      <c r="T6818" t="s">
        <v>407</v>
      </c>
      <c r="U6818" t="s">
        <v>408</v>
      </c>
      <c r="V6818" t="s">
        <v>39</v>
      </c>
      <c r="W6818" t="s">
        <v>124</v>
      </c>
      <c r="X6818" t="s">
        <v>41</v>
      </c>
      <c r="Y6818" t="s">
        <v>42</v>
      </c>
      <c r="Z6818" t="s">
        <v>43</v>
      </c>
      <c r="AA6818" t="s">
        <v>44</v>
      </c>
      <c r="AB6818" t="s">
        <v>44</v>
      </c>
    </row>
    <row r="6819" spans="1:28" x14ac:dyDescent="0.25">
      <c r="A6819" t="s">
        <v>11652</v>
      </c>
      <c r="B6819" s="1">
        <v>45842</v>
      </c>
      <c r="C6819" t="s">
        <v>5408</v>
      </c>
      <c r="D6819" t="s">
        <v>5409</v>
      </c>
      <c r="E6819">
        <v>54</v>
      </c>
      <c r="F6819" t="s">
        <v>31</v>
      </c>
      <c r="G6819" t="s">
        <v>119</v>
      </c>
      <c r="H6819" t="s">
        <v>120</v>
      </c>
      <c r="I6819" t="s">
        <v>62</v>
      </c>
      <c r="J6819" t="s">
        <v>121</v>
      </c>
      <c r="K6819">
        <v>3</v>
      </c>
      <c r="L6819" s="2">
        <v>4800</v>
      </c>
      <c r="M6819">
        <v>0</v>
      </c>
      <c r="N6819" s="2">
        <v>14400</v>
      </c>
      <c r="O6819" s="2">
        <v>0</v>
      </c>
      <c r="P6819" s="2">
        <v>14400</v>
      </c>
      <c r="Q6819" s="2">
        <v>8843.7199999999993</v>
      </c>
      <c r="R6819" s="2">
        <v>5556.28</v>
      </c>
      <c r="S6819" t="s">
        <v>53</v>
      </c>
      <c r="T6819" t="s">
        <v>122</v>
      </c>
      <c r="U6819" t="s">
        <v>123</v>
      </c>
      <c r="V6819" t="s">
        <v>39</v>
      </c>
      <c r="W6819" t="s">
        <v>137</v>
      </c>
      <c r="X6819" t="s">
        <v>41</v>
      </c>
      <c r="Y6819" t="s">
        <v>56</v>
      </c>
      <c r="Z6819" t="s">
        <v>43</v>
      </c>
      <c r="AA6819" t="s">
        <v>44</v>
      </c>
      <c r="AB6819" t="s">
        <v>44</v>
      </c>
    </row>
    <row r="6820" spans="1:28" x14ac:dyDescent="0.25">
      <c r="A6820" t="s">
        <v>11653</v>
      </c>
      <c r="B6820" s="1">
        <v>45842</v>
      </c>
      <c r="C6820" t="s">
        <v>1831</v>
      </c>
      <c r="D6820" t="s">
        <v>1832</v>
      </c>
      <c r="E6820">
        <v>20</v>
      </c>
      <c r="F6820" t="s">
        <v>31</v>
      </c>
      <c r="G6820" t="s">
        <v>158</v>
      </c>
      <c r="H6820" t="s">
        <v>159</v>
      </c>
      <c r="I6820" t="s">
        <v>51</v>
      </c>
      <c r="J6820" t="s">
        <v>52</v>
      </c>
      <c r="K6820">
        <v>1</v>
      </c>
      <c r="L6820" s="2">
        <v>650</v>
      </c>
      <c r="M6820">
        <v>20</v>
      </c>
      <c r="N6820" s="2">
        <v>650</v>
      </c>
      <c r="O6820" s="2">
        <v>130</v>
      </c>
      <c r="P6820" s="2">
        <v>520</v>
      </c>
      <c r="Q6820" s="2">
        <v>373.75</v>
      </c>
      <c r="R6820" s="2">
        <v>146.25</v>
      </c>
      <c r="S6820" t="s">
        <v>53</v>
      </c>
      <c r="T6820" t="s">
        <v>153</v>
      </c>
      <c r="U6820" t="s">
        <v>154</v>
      </c>
      <c r="V6820" t="s">
        <v>39</v>
      </c>
      <c r="W6820" t="s">
        <v>40</v>
      </c>
      <c r="X6820" t="s">
        <v>41</v>
      </c>
      <c r="Y6820" t="s">
        <v>56</v>
      </c>
      <c r="Z6820" t="s">
        <v>43</v>
      </c>
      <c r="AA6820" t="s">
        <v>44</v>
      </c>
      <c r="AB6820" t="s">
        <v>44</v>
      </c>
    </row>
    <row r="6821" spans="1:28" x14ac:dyDescent="0.25">
      <c r="A6821" t="s">
        <v>11654</v>
      </c>
      <c r="B6821" s="1">
        <v>45842</v>
      </c>
      <c r="C6821" t="s">
        <v>1392</v>
      </c>
      <c r="D6821" t="s">
        <v>1393</v>
      </c>
      <c r="E6821">
        <v>38</v>
      </c>
      <c r="F6821" t="s">
        <v>111</v>
      </c>
      <c r="G6821" t="s">
        <v>318</v>
      </c>
      <c r="H6821" t="s">
        <v>319</v>
      </c>
      <c r="I6821" t="s">
        <v>34</v>
      </c>
      <c r="J6821" t="s">
        <v>190</v>
      </c>
      <c r="K6821">
        <v>4</v>
      </c>
      <c r="L6821" s="2">
        <v>2500</v>
      </c>
      <c r="M6821">
        <v>5</v>
      </c>
      <c r="N6821" s="2">
        <v>10000</v>
      </c>
      <c r="O6821" s="2">
        <v>500</v>
      </c>
      <c r="P6821" s="2">
        <v>9500</v>
      </c>
      <c r="Q6821" s="2">
        <v>6734.76</v>
      </c>
      <c r="R6821" s="2">
        <v>2765.24</v>
      </c>
      <c r="S6821" t="s">
        <v>64</v>
      </c>
      <c r="T6821" t="s">
        <v>178</v>
      </c>
      <c r="U6821" t="s">
        <v>154</v>
      </c>
      <c r="V6821" t="s">
        <v>39</v>
      </c>
      <c r="W6821" t="s">
        <v>66</v>
      </c>
      <c r="X6821" t="s">
        <v>97</v>
      </c>
      <c r="Y6821" t="s">
        <v>56</v>
      </c>
      <c r="Z6821" t="s">
        <v>43</v>
      </c>
      <c r="AA6821" t="s">
        <v>44</v>
      </c>
      <c r="AB6821" t="s">
        <v>44</v>
      </c>
    </row>
    <row r="6822" spans="1:28" x14ac:dyDescent="0.25">
      <c r="A6822" t="s">
        <v>11655</v>
      </c>
      <c r="B6822" s="1">
        <v>45842</v>
      </c>
      <c r="C6822" t="s">
        <v>11656</v>
      </c>
      <c r="D6822" t="s">
        <v>11657</v>
      </c>
      <c r="E6822">
        <v>41</v>
      </c>
      <c r="F6822" t="s">
        <v>111</v>
      </c>
      <c r="G6822" t="s">
        <v>49</v>
      </c>
      <c r="H6822" t="s">
        <v>50</v>
      </c>
      <c r="I6822" t="s">
        <v>51</v>
      </c>
      <c r="J6822" t="s">
        <v>52</v>
      </c>
      <c r="K6822">
        <v>2</v>
      </c>
      <c r="L6822" s="2">
        <v>500</v>
      </c>
      <c r="M6822">
        <v>10</v>
      </c>
      <c r="N6822" s="2">
        <v>1000</v>
      </c>
      <c r="O6822" s="2">
        <v>100</v>
      </c>
      <c r="P6822" s="2">
        <v>900</v>
      </c>
      <c r="Q6822" s="2">
        <v>720.92</v>
      </c>
      <c r="R6822" s="2">
        <v>179.08</v>
      </c>
      <c r="S6822" t="s">
        <v>53</v>
      </c>
      <c r="T6822" t="s">
        <v>407</v>
      </c>
      <c r="U6822" t="s">
        <v>408</v>
      </c>
      <c r="V6822" t="s">
        <v>39</v>
      </c>
      <c r="W6822" t="s">
        <v>66</v>
      </c>
      <c r="X6822" t="s">
        <v>41</v>
      </c>
      <c r="Y6822" t="s">
        <v>56</v>
      </c>
      <c r="Z6822" t="s">
        <v>43</v>
      </c>
      <c r="AA6822" t="s">
        <v>44</v>
      </c>
      <c r="AB6822" t="s">
        <v>44</v>
      </c>
    </row>
    <row r="6823" spans="1:28" x14ac:dyDescent="0.25">
      <c r="A6823" t="s">
        <v>11658</v>
      </c>
      <c r="B6823" s="1">
        <v>45842</v>
      </c>
      <c r="C6823" t="s">
        <v>854</v>
      </c>
      <c r="D6823" t="s">
        <v>855</v>
      </c>
      <c r="E6823">
        <v>19</v>
      </c>
      <c r="F6823" t="s">
        <v>111</v>
      </c>
      <c r="G6823" t="s">
        <v>352</v>
      </c>
      <c r="H6823" t="s">
        <v>353</v>
      </c>
      <c r="I6823" t="s">
        <v>103</v>
      </c>
      <c r="J6823" t="s">
        <v>104</v>
      </c>
      <c r="K6823">
        <v>2</v>
      </c>
      <c r="L6823" s="2">
        <v>850</v>
      </c>
      <c r="M6823">
        <v>15</v>
      </c>
      <c r="N6823" s="2">
        <v>1700</v>
      </c>
      <c r="O6823" s="2">
        <v>255</v>
      </c>
      <c r="P6823" s="2">
        <v>1445</v>
      </c>
      <c r="Q6823" s="2">
        <v>919.22</v>
      </c>
      <c r="R6823" s="2">
        <v>525.78</v>
      </c>
      <c r="S6823" t="s">
        <v>36</v>
      </c>
      <c r="T6823" t="s">
        <v>90</v>
      </c>
      <c r="U6823" t="s">
        <v>91</v>
      </c>
      <c r="V6823" t="s">
        <v>39</v>
      </c>
      <c r="W6823" t="s">
        <v>92</v>
      </c>
      <c r="X6823" t="s">
        <v>97</v>
      </c>
      <c r="Y6823" t="s">
        <v>56</v>
      </c>
      <c r="Z6823" t="s">
        <v>43</v>
      </c>
      <c r="AA6823" t="s">
        <v>44</v>
      </c>
      <c r="AB6823" t="s">
        <v>44</v>
      </c>
    </row>
    <row r="6824" spans="1:28" x14ac:dyDescent="0.25">
      <c r="A6824" t="s">
        <v>11659</v>
      </c>
      <c r="B6824" s="1">
        <v>45842</v>
      </c>
      <c r="C6824" t="s">
        <v>7045</v>
      </c>
      <c r="D6824" t="s">
        <v>7046</v>
      </c>
      <c r="E6824">
        <v>51</v>
      </c>
      <c r="F6824" t="s">
        <v>31</v>
      </c>
      <c r="G6824" t="s">
        <v>101</v>
      </c>
      <c r="H6824" t="s">
        <v>102</v>
      </c>
      <c r="I6824" t="s">
        <v>103</v>
      </c>
      <c r="J6824" t="s">
        <v>104</v>
      </c>
      <c r="K6824">
        <v>4</v>
      </c>
      <c r="L6824" s="2">
        <v>1800</v>
      </c>
      <c r="M6824">
        <v>10</v>
      </c>
      <c r="N6824" s="2">
        <v>7200</v>
      </c>
      <c r="O6824" s="2">
        <v>720</v>
      </c>
      <c r="P6824" s="2">
        <v>6480</v>
      </c>
      <c r="Q6824" s="2">
        <v>5026.6099999999997</v>
      </c>
      <c r="R6824" s="2">
        <v>1453.39</v>
      </c>
      <c r="S6824" t="s">
        <v>53</v>
      </c>
      <c r="T6824" t="s">
        <v>37</v>
      </c>
      <c r="U6824" t="s">
        <v>38</v>
      </c>
      <c r="V6824" t="s">
        <v>39</v>
      </c>
      <c r="W6824" t="s">
        <v>83</v>
      </c>
      <c r="X6824" t="s">
        <v>97</v>
      </c>
      <c r="Y6824" t="s">
        <v>42</v>
      </c>
      <c r="Z6824" t="s">
        <v>144</v>
      </c>
      <c r="AA6824" t="s">
        <v>44</v>
      </c>
      <c r="AB6824" t="s">
        <v>44</v>
      </c>
    </row>
    <row r="6825" spans="1:28" x14ac:dyDescent="0.25">
      <c r="A6825" t="s">
        <v>11660</v>
      </c>
      <c r="B6825" s="1">
        <v>45842</v>
      </c>
      <c r="C6825" t="s">
        <v>5795</v>
      </c>
      <c r="D6825" t="s">
        <v>5796</v>
      </c>
      <c r="E6825">
        <v>33</v>
      </c>
      <c r="F6825" t="s">
        <v>31</v>
      </c>
      <c r="G6825" t="s">
        <v>197</v>
      </c>
      <c r="H6825" t="s">
        <v>198</v>
      </c>
      <c r="I6825" t="s">
        <v>74</v>
      </c>
      <c r="J6825" t="s">
        <v>75</v>
      </c>
      <c r="K6825">
        <v>2</v>
      </c>
      <c r="L6825" s="2">
        <v>2600</v>
      </c>
      <c r="M6825">
        <v>5</v>
      </c>
      <c r="N6825" s="2">
        <v>5200</v>
      </c>
      <c r="O6825" s="2">
        <v>260</v>
      </c>
      <c r="P6825" s="2">
        <v>4940</v>
      </c>
      <c r="Q6825" s="2">
        <v>3743.77</v>
      </c>
      <c r="R6825" s="2">
        <v>1196.23</v>
      </c>
      <c r="S6825" t="s">
        <v>53</v>
      </c>
      <c r="T6825" t="s">
        <v>76</v>
      </c>
      <c r="U6825" t="s">
        <v>77</v>
      </c>
      <c r="V6825" t="s">
        <v>39</v>
      </c>
      <c r="W6825" t="s">
        <v>66</v>
      </c>
      <c r="X6825" t="s">
        <v>41</v>
      </c>
      <c r="Y6825" t="s">
        <v>42</v>
      </c>
      <c r="Z6825" t="s">
        <v>43</v>
      </c>
      <c r="AA6825" t="s">
        <v>44</v>
      </c>
      <c r="AB6825" t="s">
        <v>44</v>
      </c>
    </row>
    <row r="6826" spans="1:28" x14ac:dyDescent="0.25">
      <c r="A6826" t="s">
        <v>11661</v>
      </c>
      <c r="B6826" s="1">
        <v>45842</v>
      </c>
      <c r="C6826" t="s">
        <v>1162</v>
      </c>
      <c r="D6826" t="s">
        <v>1163</v>
      </c>
      <c r="E6826">
        <v>43</v>
      </c>
      <c r="F6826" t="s">
        <v>48</v>
      </c>
      <c r="G6826" t="s">
        <v>119</v>
      </c>
      <c r="H6826" t="s">
        <v>120</v>
      </c>
      <c r="I6826" t="s">
        <v>62</v>
      </c>
      <c r="J6826" t="s">
        <v>121</v>
      </c>
      <c r="K6826">
        <v>1</v>
      </c>
      <c r="L6826" s="2">
        <v>4800</v>
      </c>
      <c r="M6826">
        <v>10</v>
      </c>
      <c r="N6826" s="2">
        <v>4800</v>
      </c>
      <c r="O6826" s="2">
        <v>480</v>
      </c>
      <c r="P6826" s="2">
        <v>4320</v>
      </c>
      <c r="Q6826" s="2">
        <v>2855.94</v>
      </c>
      <c r="R6826" s="2">
        <v>1464.06</v>
      </c>
      <c r="S6826" t="s">
        <v>53</v>
      </c>
      <c r="T6826" t="s">
        <v>407</v>
      </c>
      <c r="U6826" t="s">
        <v>408</v>
      </c>
      <c r="V6826" t="s">
        <v>39</v>
      </c>
      <c r="W6826" t="s">
        <v>124</v>
      </c>
      <c r="X6826" t="s">
        <v>41</v>
      </c>
      <c r="Y6826" t="s">
        <v>56</v>
      </c>
      <c r="Z6826" t="s">
        <v>43</v>
      </c>
      <c r="AA6826" t="s">
        <v>44</v>
      </c>
      <c r="AB6826" t="s">
        <v>44</v>
      </c>
    </row>
    <row r="6827" spans="1:28" x14ac:dyDescent="0.25">
      <c r="A6827" t="s">
        <v>11662</v>
      </c>
      <c r="B6827" s="1">
        <v>45842</v>
      </c>
      <c r="C6827" t="s">
        <v>8526</v>
      </c>
      <c r="D6827" t="s">
        <v>8527</v>
      </c>
      <c r="E6827">
        <v>39</v>
      </c>
      <c r="F6827" t="s">
        <v>48</v>
      </c>
      <c r="G6827" t="s">
        <v>217</v>
      </c>
      <c r="H6827" t="s">
        <v>218</v>
      </c>
      <c r="I6827" t="s">
        <v>34</v>
      </c>
      <c r="J6827" t="s">
        <v>130</v>
      </c>
      <c r="K6827">
        <v>1</v>
      </c>
      <c r="L6827" s="2">
        <v>28000</v>
      </c>
      <c r="M6827">
        <v>20</v>
      </c>
      <c r="N6827" s="2">
        <v>28000</v>
      </c>
      <c r="O6827" s="2">
        <v>5600</v>
      </c>
      <c r="P6827" s="2">
        <v>22400</v>
      </c>
      <c r="Q6827" s="2">
        <v>17864.060000000001</v>
      </c>
      <c r="R6827" s="2">
        <v>4535.9399999999996</v>
      </c>
      <c r="S6827" t="s">
        <v>64</v>
      </c>
      <c r="T6827" t="s">
        <v>578</v>
      </c>
      <c r="U6827" t="s">
        <v>579</v>
      </c>
      <c r="V6827" t="s">
        <v>39</v>
      </c>
      <c r="W6827" t="s">
        <v>40</v>
      </c>
      <c r="X6827" t="s">
        <v>97</v>
      </c>
      <c r="Y6827" t="s">
        <v>56</v>
      </c>
      <c r="Z6827" t="s">
        <v>43</v>
      </c>
      <c r="AA6827" t="s">
        <v>44</v>
      </c>
      <c r="AB6827" t="s">
        <v>44</v>
      </c>
    </row>
    <row r="6828" spans="1:28" x14ac:dyDescent="0.25">
      <c r="A6828" t="s">
        <v>11663</v>
      </c>
      <c r="B6828" s="1">
        <v>45843</v>
      </c>
      <c r="C6828" t="s">
        <v>1201</v>
      </c>
      <c r="D6828" t="s">
        <v>1202</v>
      </c>
      <c r="E6828">
        <v>42</v>
      </c>
      <c r="F6828" t="s">
        <v>31</v>
      </c>
      <c r="G6828" t="s">
        <v>273</v>
      </c>
      <c r="H6828" t="s">
        <v>274</v>
      </c>
      <c r="I6828" t="s">
        <v>51</v>
      </c>
      <c r="J6828" t="s">
        <v>52</v>
      </c>
      <c r="K6828">
        <v>1</v>
      </c>
      <c r="L6828" s="2">
        <v>250</v>
      </c>
      <c r="M6828">
        <v>25</v>
      </c>
      <c r="N6828" s="2">
        <v>250</v>
      </c>
      <c r="O6828" s="2">
        <v>62.5</v>
      </c>
      <c r="P6828" s="2">
        <v>187.5</v>
      </c>
      <c r="Q6828" s="2">
        <v>138.08000000000001</v>
      </c>
      <c r="R6828" s="2">
        <v>49.42</v>
      </c>
      <c r="S6828" t="s">
        <v>36</v>
      </c>
      <c r="T6828" t="s">
        <v>136</v>
      </c>
      <c r="U6828" t="s">
        <v>38</v>
      </c>
      <c r="V6828" t="s">
        <v>39</v>
      </c>
      <c r="W6828" t="s">
        <v>124</v>
      </c>
      <c r="X6828" t="s">
        <v>97</v>
      </c>
      <c r="Y6828" t="s">
        <v>84</v>
      </c>
      <c r="Z6828" t="s">
        <v>43</v>
      </c>
      <c r="AA6828" t="s">
        <v>44</v>
      </c>
      <c r="AB6828" t="s">
        <v>44</v>
      </c>
    </row>
    <row r="6829" spans="1:28" x14ac:dyDescent="0.25">
      <c r="A6829" t="s">
        <v>11664</v>
      </c>
      <c r="B6829" s="1">
        <v>45843</v>
      </c>
      <c r="C6829" t="s">
        <v>9911</v>
      </c>
      <c r="D6829" t="s">
        <v>9912</v>
      </c>
      <c r="E6829">
        <v>41</v>
      </c>
      <c r="F6829" t="s">
        <v>31</v>
      </c>
      <c r="G6829" t="s">
        <v>344</v>
      </c>
      <c r="H6829" t="s">
        <v>345</v>
      </c>
      <c r="I6829" t="s">
        <v>34</v>
      </c>
      <c r="J6829" t="s">
        <v>121</v>
      </c>
      <c r="K6829">
        <v>1</v>
      </c>
      <c r="L6829" s="2">
        <v>1600</v>
      </c>
      <c r="M6829">
        <v>25</v>
      </c>
      <c r="N6829" s="2">
        <v>1600</v>
      </c>
      <c r="O6829" s="2">
        <v>400</v>
      </c>
      <c r="P6829" s="2">
        <v>1200</v>
      </c>
      <c r="Q6829" s="2">
        <v>840.46</v>
      </c>
      <c r="R6829" s="2">
        <v>359.54</v>
      </c>
      <c r="S6829" t="s">
        <v>53</v>
      </c>
      <c r="T6829" t="s">
        <v>90</v>
      </c>
      <c r="U6829" t="s">
        <v>91</v>
      </c>
      <c r="V6829" t="s">
        <v>39</v>
      </c>
      <c r="W6829" t="s">
        <v>124</v>
      </c>
      <c r="X6829" t="s">
        <v>41</v>
      </c>
      <c r="Y6829" t="s">
        <v>56</v>
      </c>
      <c r="Z6829" t="s">
        <v>43</v>
      </c>
      <c r="AA6829" t="s">
        <v>44</v>
      </c>
      <c r="AB6829" t="s">
        <v>44</v>
      </c>
    </row>
    <row r="6830" spans="1:28" x14ac:dyDescent="0.25">
      <c r="A6830" t="s">
        <v>11665</v>
      </c>
      <c r="B6830" s="1">
        <v>45843</v>
      </c>
      <c r="C6830" t="s">
        <v>2601</v>
      </c>
      <c r="D6830" t="s">
        <v>2602</v>
      </c>
      <c r="E6830">
        <v>41</v>
      </c>
      <c r="F6830" t="s">
        <v>48</v>
      </c>
      <c r="G6830" t="s">
        <v>207</v>
      </c>
      <c r="H6830" t="s">
        <v>208</v>
      </c>
      <c r="I6830" t="s">
        <v>34</v>
      </c>
      <c r="J6830" t="s">
        <v>143</v>
      </c>
      <c r="K6830">
        <v>1</v>
      </c>
      <c r="L6830" s="2">
        <v>18000</v>
      </c>
      <c r="M6830">
        <v>15</v>
      </c>
      <c r="N6830" s="2">
        <v>18000</v>
      </c>
      <c r="O6830" s="2">
        <v>2700</v>
      </c>
      <c r="P6830" s="2">
        <v>15300</v>
      </c>
      <c r="Q6830" s="2">
        <v>9098.32</v>
      </c>
      <c r="R6830" s="2">
        <v>6201.68</v>
      </c>
      <c r="S6830" t="s">
        <v>53</v>
      </c>
      <c r="T6830" t="s">
        <v>136</v>
      </c>
      <c r="U6830" t="s">
        <v>38</v>
      </c>
      <c r="V6830" t="s">
        <v>39</v>
      </c>
      <c r="W6830" t="s">
        <v>66</v>
      </c>
      <c r="X6830" t="s">
        <v>97</v>
      </c>
      <c r="Y6830" t="s">
        <v>56</v>
      </c>
      <c r="Z6830" t="s">
        <v>43</v>
      </c>
      <c r="AA6830" t="s">
        <v>44</v>
      </c>
      <c r="AB6830" t="s">
        <v>68</v>
      </c>
    </row>
    <row r="6831" spans="1:28" x14ac:dyDescent="0.25">
      <c r="A6831" t="s">
        <v>11666</v>
      </c>
      <c r="B6831" s="1">
        <v>45843</v>
      </c>
      <c r="C6831" t="s">
        <v>10225</v>
      </c>
      <c r="D6831" t="s">
        <v>10226</v>
      </c>
      <c r="E6831">
        <v>23</v>
      </c>
      <c r="F6831" t="s">
        <v>111</v>
      </c>
      <c r="G6831" t="s">
        <v>32</v>
      </c>
      <c r="H6831" t="s">
        <v>33</v>
      </c>
      <c r="I6831" t="s">
        <v>34</v>
      </c>
      <c r="J6831" t="s">
        <v>35</v>
      </c>
      <c r="K6831">
        <v>4</v>
      </c>
      <c r="L6831" s="2">
        <v>55000</v>
      </c>
      <c r="M6831">
        <v>0</v>
      </c>
      <c r="N6831" s="2">
        <v>220000</v>
      </c>
      <c r="O6831" s="2">
        <v>0</v>
      </c>
      <c r="P6831" s="2">
        <v>220000</v>
      </c>
      <c r="Q6831" s="2">
        <v>176971.91</v>
      </c>
      <c r="R6831" s="2">
        <v>43028.09</v>
      </c>
      <c r="S6831" t="s">
        <v>36</v>
      </c>
      <c r="T6831" t="s">
        <v>222</v>
      </c>
      <c r="U6831" t="s">
        <v>38</v>
      </c>
      <c r="V6831" t="s">
        <v>39</v>
      </c>
      <c r="W6831" t="s">
        <v>137</v>
      </c>
      <c r="X6831" t="s">
        <v>41</v>
      </c>
      <c r="Y6831" t="s">
        <v>42</v>
      </c>
      <c r="Z6831" t="s">
        <v>43</v>
      </c>
      <c r="AA6831" t="s">
        <v>44</v>
      </c>
      <c r="AB6831" t="s">
        <v>44</v>
      </c>
    </row>
    <row r="6832" spans="1:28" x14ac:dyDescent="0.25">
      <c r="A6832" t="s">
        <v>11667</v>
      </c>
      <c r="B6832" s="1">
        <v>45843</v>
      </c>
      <c r="C6832" t="s">
        <v>4282</v>
      </c>
      <c r="D6832" t="s">
        <v>4283</v>
      </c>
      <c r="E6832">
        <v>58</v>
      </c>
      <c r="F6832" t="s">
        <v>48</v>
      </c>
      <c r="G6832" t="s">
        <v>101</v>
      </c>
      <c r="H6832" t="s">
        <v>102</v>
      </c>
      <c r="I6832" t="s">
        <v>103</v>
      </c>
      <c r="J6832" t="s">
        <v>104</v>
      </c>
      <c r="K6832">
        <v>1</v>
      </c>
      <c r="L6832" s="2">
        <v>1800</v>
      </c>
      <c r="M6832">
        <v>0</v>
      </c>
      <c r="N6832" s="2">
        <v>1800</v>
      </c>
      <c r="O6832" s="2">
        <v>0</v>
      </c>
      <c r="P6832" s="2">
        <v>1800</v>
      </c>
      <c r="Q6832" s="2">
        <v>1135.56</v>
      </c>
      <c r="R6832" s="2">
        <v>664.44</v>
      </c>
      <c r="S6832" t="s">
        <v>53</v>
      </c>
      <c r="T6832" t="s">
        <v>65</v>
      </c>
      <c r="U6832" t="s">
        <v>65</v>
      </c>
      <c r="V6832" t="s">
        <v>39</v>
      </c>
      <c r="W6832" t="s">
        <v>40</v>
      </c>
      <c r="X6832" t="s">
        <v>97</v>
      </c>
      <c r="Y6832" t="s">
        <v>56</v>
      </c>
      <c r="Z6832" t="s">
        <v>43</v>
      </c>
      <c r="AA6832" t="s">
        <v>44</v>
      </c>
      <c r="AB6832" t="s">
        <v>44</v>
      </c>
    </row>
    <row r="6833" spans="1:28" x14ac:dyDescent="0.25">
      <c r="A6833" t="s">
        <v>11668</v>
      </c>
      <c r="B6833" s="1">
        <v>45843</v>
      </c>
      <c r="C6833" t="s">
        <v>4209</v>
      </c>
      <c r="D6833" t="s">
        <v>4210</v>
      </c>
      <c r="E6833">
        <v>43</v>
      </c>
      <c r="F6833" t="s">
        <v>48</v>
      </c>
      <c r="G6833" t="s">
        <v>238</v>
      </c>
      <c r="H6833" t="s">
        <v>239</v>
      </c>
      <c r="I6833" t="s">
        <v>62</v>
      </c>
      <c r="J6833" t="s">
        <v>63</v>
      </c>
      <c r="K6833">
        <v>1</v>
      </c>
      <c r="L6833" s="2">
        <v>6500</v>
      </c>
      <c r="M6833">
        <v>20</v>
      </c>
      <c r="N6833" s="2">
        <v>6500</v>
      </c>
      <c r="O6833" s="2">
        <v>1300</v>
      </c>
      <c r="P6833" s="2">
        <v>5200</v>
      </c>
      <c r="Q6833" s="2">
        <v>3648.6</v>
      </c>
      <c r="R6833" s="2">
        <v>1551.4</v>
      </c>
      <c r="S6833" t="s">
        <v>36</v>
      </c>
      <c r="T6833" t="s">
        <v>290</v>
      </c>
      <c r="U6833" t="s">
        <v>291</v>
      </c>
      <c r="V6833" t="s">
        <v>39</v>
      </c>
      <c r="W6833" t="s">
        <v>66</v>
      </c>
      <c r="X6833" t="s">
        <v>41</v>
      </c>
      <c r="Y6833" t="s">
        <v>56</v>
      </c>
      <c r="Z6833" t="s">
        <v>43</v>
      </c>
      <c r="AA6833" t="s">
        <v>44</v>
      </c>
      <c r="AB6833" t="s">
        <v>68</v>
      </c>
    </row>
    <row r="6834" spans="1:28" x14ac:dyDescent="0.25">
      <c r="A6834" t="s">
        <v>11669</v>
      </c>
      <c r="B6834" s="1">
        <v>45843</v>
      </c>
      <c r="C6834" t="s">
        <v>6532</v>
      </c>
      <c r="D6834" t="s">
        <v>6533</v>
      </c>
      <c r="E6834">
        <v>46</v>
      </c>
      <c r="F6834" t="s">
        <v>31</v>
      </c>
      <c r="G6834" t="s">
        <v>217</v>
      </c>
      <c r="H6834" t="s">
        <v>218</v>
      </c>
      <c r="I6834" t="s">
        <v>34</v>
      </c>
      <c r="J6834" t="s">
        <v>130</v>
      </c>
      <c r="K6834">
        <v>3</v>
      </c>
      <c r="L6834" s="2">
        <v>28000</v>
      </c>
      <c r="M6834">
        <v>10</v>
      </c>
      <c r="N6834" s="2">
        <v>84000</v>
      </c>
      <c r="O6834" s="2">
        <v>8400</v>
      </c>
      <c r="P6834" s="2">
        <v>75600</v>
      </c>
      <c r="Q6834" s="2">
        <v>59622.14</v>
      </c>
      <c r="R6834" s="2">
        <v>15977.86</v>
      </c>
      <c r="S6834" t="s">
        <v>53</v>
      </c>
      <c r="T6834" t="s">
        <v>105</v>
      </c>
      <c r="U6834" t="s">
        <v>106</v>
      </c>
      <c r="V6834" t="s">
        <v>39</v>
      </c>
      <c r="W6834" t="s">
        <v>83</v>
      </c>
      <c r="X6834" t="s">
        <v>67</v>
      </c>
      <c r="Y6834" t="s">
        <v>56</v>
      </c>
      <c r="Z6834" t="s">
        <v>43</v>
      </c>
      <c r="AA6834" t="s">
        <v>44</v>
      </c>
      <c r="AB6834" t="s">
        <v>44</v>
      </c>
    </row>
    <row r="6835" spans="1:28" x14ac:dyDescent="0.25">
      <c r="A6835" t="s">
        <v>11670</v>
      </c>
      <c r="B6835" s="1">
        <v>45843</v>
      </c>
      <c r="C6835" t="s">
        <v>2396</v>
      </c>
      <c r="D6835" t="s">
        <v>2397</v>
      </c>
      <c r="E6835">
        <v>43</v>
      </c>
      <c r="F6835" t="s">
        <v>31</v>
      </c>
      <c r="G6835" t="s">
        <v>101</v>
      </c>
      <c r="H6835" t="s">
        <v>102</v>
      </c>
      <c r="I6835" t="s">
        <v>103</v>
      </c>
      <c r="J6835" t="s">
        <v>104</v>
      </c>
      <c r="K6835">
        <v>2</v>
      </c>
      <c r="L6835" s="2">
        <v>1800</v>
      </c>
      <c r="M6835">
        <v>20</v>
      </c>
      <c r="N6835" s="2">
        <v>3600</v>
      </c>
      <c r="O6835" s="2">
        <v>720</v>
      </c>
      <c r="P6835" s="2">
        <v>2880</v>
      </c>
      <c r="Q6835" s="2">
        <v>1671.23</v>
      </c>
      <c r="R6835" s="2">
        <v>1208.77</v>
      </c>
      <c r="S6835" t="s">
        <v>36</v>
      </c>
      <c r="T6835" t="s">
        <v>263</v>
      </c>
      <c r="U6835" t="s">
        <v>91</v>
      </c>
      <c r="V6835" t="s">
        <v>39</v>
      </c>
      <c r="W6835" t="s">
        <v>40</v>
      </c>
      <c r="X6835" t="s">
        <v>67</v>
      </c>
      <c r="Y6835" t="s">
        <v>42</v>
      </c>
      <c r="Z6835" t="s">
        <v>43</v>
      </c>
      <c r="AA6835" t="s">
        <v>44</v>
      </c>
      <c r="AB6835" t="s">
        <v>44</v>
      </c>
    </row>
    <row r="6836" spans="1:28" x14ac:dyDescent="0.25">
      <c r="A6836" t="s">
        <v>11671</v>
      </c>
      <c r="B6836" s="1">
        <v>45843</v>
      </c>
      <c r="C6836" t="s">
        <v>6520</v>
      </c>
      <c r="D6836" t="s">
        <v>6521</v>
      </c>
      <c r="E6836">
        <v>45</v>
      </c>
      <c r="F6836" t="s">
        <v>48</v>
      </c>
      <c r="G6836" t="s">
        <v>207</v>
      </c>
      <c r="H6836" t="s">
        <v>208</v>
      </c>
      <c r="I6836" t="s">
        <v>34</v>
      </c>
      <c r="J6836" t="s">
        <v>143</v>
      </c>
      <c r="K6836">
        <v>1</v>
      </c>
      <c r="L6836" s="2">
        <v>18000</v>
      </c>
      <c r="M6836">
        <v>20</v>
      </c>
      <c r="N6836" s="2">
        <v>18000</v>
      </c>
      <c r="O6836" s="2">
        <v>3600</v>
      </c>
      <c r="P6836" s="2">
        <v>14400</v>
      </c>
      <c r="Q6836" s="2">
        <v>9416.52</v>
      </c>
      <c r="R6836" s="2">
        <v>4983.4799999999996</v>
      </c>
      <c r="S6836" t="s">
        <v>53</v>
      </c>
      <c r="T6836" t="s">
        <v>65</v>
      </c>
      <c r="U6836" t="s">
        <v>65</v>
      </c>
      <c r="V6836" t="s">
        <v>39</v>
      </c>
      <c r="W6836" t="s">
        <v>92</v>
      </c>
      <c r="X6836" t="s">
        <v>41</v>
      </c>
      <c r="Y6836" t="s">
        <v>42</v>
      </c>
      <c r="Z6836" t="s">
        <v>43</v>
      </c>
      <c r="AA6836" t="s">
        <v>44</v>
      </c>
      <c r="AB6836" t="s">
        <v>44</v>
      </c>
    </row>
    <row r="6837" spans="1:28" x14ac:dyDescent="0.25">
      <c r="A6837" t="s">
        <v>11672</v>
      </c>
      <c r="B6837" s="1">
        <v>45843</v>
      </c>
      <c r="C6837" t="s">
        <v>1608</v>
      </c>
      <c r="D6837" t="s">
        <v>1609</v>
      </c>
      <c r="E6837">
        <v>55</v>
      </c>
      <c r="F6837" t="s">
        <v>48</v>
      </c>
      <c r="G6837" t="s">
        <v>141</v>
      </c>
      <c r="H6837" t="s">
        <v>142</v>
      </c>
      <c r="I6837" t="s">
        <v>74</v>
      </c>
      <c r="J6837" t="s">
        <v>143</v>
      </c>
      <c r="K6837">
        <v>2</v>
      </c>
      <c r="L6837" s="2">
        <v>900</v>
      </c>
      <c r="M6837">
        <v>5</v>
      </c>
      <c r="N6837" s="2">
        <v>1800</v>
      </c>
      <c r="O6837" s="2">
        <v>90</v>
      </c>
      <c r="P6837" s="2">
        <v>1710</v>
      </c>
      <c r="Q6837" s="2">
        <v>1192.95</v>
      </c>
      <c r="R6837" s="2">
        <v>517.04999999999995</v>
      </c>
      <c r="S6837" t="s">
        <v>53</v>
      </c>
      <c r="T6837" t="s">
        <v>37</v>
      </c>
      <c r="U6837" t="s">
        <v>38</v>
      </c>
      <c r="V6837" t="s">
        <v>39</v>
      </c>
      <c r="W6837" t="s">
        <v>40</v>
      </c>
      <c r="X6837" t="s">
        <v>97</v>
      </c>
      <c r="Y6837" t="s">
        <v>56</v>
      </c>
      <c r="Z6837" t="s">
        <v>107</v>
      </c>
      <c r="AA6837" t="s">
        <v>44</v>
      </c>
      <c r="AB6837" t="s">
        <v>44</v>
      </c>
    </row>
    <row r="6838" spans="1:28" x14ac:dyDescent="0.25">
      <c r="A6838" t="s">
        <v>11673</v>
      </c>
      <c r="B6838" s="1">
        <v>45843</v>
      </c>
      <c r="C6838" t="s">
        <v>1168</v>
      </c>
      <c r="D6838" t="s">
        <v>1169</v>
      </c>
      <c r="E6838">
        <v>20</v>
      </c>
      <c r="F6838" t="s">
        <v>111</v>
      </c>
      <c r="G6838" t="s">
        <v>318</v>
      </c>
      <c r="H6838" t="s">
        <v>319</v>
      </c>
      <c r="I6838" t="s">
        <v>34</v>
      </c>
      <c r="J6838" t="s">
        <v>190</v>
      </c>
      <c r="K6838">
        <v>1</v>
      </c>
      <c r="L6838" s="2">
        <v>2500</v>
      </c>
      <c r="M6838">
        <v>15</v>
      </c>
      <c r="N6838" s="2">
        <v>2500</v>
      </c>
      <c r="O6838" s="2">
        <v>375</v>
      </c>
      <c r="P6838" s="2">
        <v>2125</v>
      </c>
      <c r="Q6838" s="2">
        <v>1646.01</v>
      </c>
      <c r="R6838" s="2">
        <v>478.99</v>
      </c>
      <c r="S6838" t="s">
        <v>53</v>
      </c>
      <c r="T6838" t="s">
        <v>407</v>
      </c>
      <c r="U6838" t="s">
        <v>408</v>
      </c>
      <c r="V6838" t="s">
        <v>39</v>
      </c>
      <c r="W6838" t="s">
        <v>66</v>
      </c>
      <c r="X6838" t="s">
        <v>97</v>
      </c>
      <c r="Y6838" t="s">
        <v>56</v>
      </c>
      <c r="Z6838" t="s">
        <v>43</v>
      </c>
      <c r="AA6838" t="s">
        <v>44</v>
      </c>
      <c r="AB6838" t="s">
        <v>44</v>
      </c>
    </row>
    <row r="6839" spans="1:28" x14ac:dyDescent="0.25">
      <c r="A6839" t="s">
        <v>11674</v>
      </c>
      <c r="B6839" s="1">
        <v>45844</v>
      </c>
      <c r="C6839" t="s">
        <v>11675</v>
      </c>
      <c r="D6839" t="s">
        <v>11676</v>
      </c>
      <c r="E6839">
        <v>36</v>
      </c>
      <c r="F6839" t="s">
        <v>31</v>
      </c>
      <c r="G6839" t="s">
        <v>176</v>
      </c>
      <c r="H6839" t="s">
        <v>177</v>
      </c>
      <c r="I6839" t="s">
        <v>34</v>
      </c>
      <c r="J6839" t="s">
        <v>35</v>
      </c>
      <c r="K6839">
        <v>1</v>
      </c>
      <c r="L6839" s="2">
        <v>6500</v>
      </c>
      <c r="M6839">
        <v>25</v>
      </c>
      <c r="N6839" s="2">
        <v>6500</v>
      </c>
      <c r="O6839" s="2">
        <v>1625</v>
      </c>
      <c r="P6839" s="2">
        <v>4875</v>
      </c>
      <c r="Q6839" s="2">
        <v>3948.85</v>
      </c>
      <c r="R6839" s="2">
        <v>926.15</v>
      </c>
      <c r="S6839" t="s">
        <v>53</v>
      </c>
      <c r="T6839" t="s">
        <v>222</v>
      </c>
      <c r="U6839" t="s">
        <v>38</v>
      </c>
      <c r="V6839" t="s">
        <v>39</v>
      </c>
      <c r="W6839" t="s">
        <v>40</v>
      </c>
      <c r="X6839" t="s">
        <v>41</v>
      </c>
      <c r="Y6839" t="s">
        <v>42</v>
      </c>
      <c r="Z6839" t="s">
        <v>107</v>
      </c>
      <c r="AA6839" t="s">
        <v>44</v>
      </c>
      <c r="AB6839" t="s">
        <v>44</v>
      </c>
    </row>
    <row r="6840" spans="1:28" x14ac:dyDescent="0.25">
      <c r="A6840" t="s">
        <v>11677</v>
      </c>
      <c r="B6840" s="1">
        <v>45844</v>
      </c>
      <c r="C6840" t="s">
        <v>743</v>
      </c>
      <c r="D6840" t="s">
        <v>744</v>
      </c>
      <c r="E6840">
        <v>19</v>
      </c>
      <c r="F6840" t="s">
        <v>31</v>
      </c>
      <c r="G6840" t="s">
        <v>81</v>
      </c>
      <c r="H6840" t="s">
        <v>82</v>
      </c>
      <c r="I6840" t="s">
        <v>51</v>
      </c>
      <c r="J6840" t="s">
        <v>52</v>
      </c>
      <c r="K6840">
        <v>3</v>
      </c>
      <c r="L6840" s="2">
        <v>600</v>
      </c>
      <c r="M6840">
        <v>20</v>
      </c>
      <c r="N6840" s="2">
        <v>1800</v>
      </c>
      <c r="O6840" s="2">
        <v>360</v>
      </c>
      <c r="P6840" s="2">
        <v>1440</v>
      </c>
      <c r="Q6840" s="2">
        <v>1156.4100000000001</v>
      </c>
      <c r="R6840" s="2">
        <v>283.58999999999997</v>
      </c>
      <c r="S6840" t="s">
        <v>64</v>
      </c>
      <c r="T6840" t="s">
        <v>398</v>
      </c>
      <c r="U6840" t="s">
        <v>399</v>
      </c>
      <c r="V6840" t="s">
        <v>39</v>
      </c>
      <c r="W6840" t="s">
        <v>92</v>
      </c>
      <c r="X6840" t="s">
        <v>67</v>
      </c>
      <c r="Y6840" t="s">
        <v>42</v>
      </c>
      <c r="Z6840" t="s">
        <v>43</v>
      </c>
      <c r="AA6840" t="s">
        <v>44</v>
      </c>
      <c r="AB6840" t="s">
        <v>44</v>
      </c>
    </row>
    <row r="6841" spans="1:28" x14ac:dyDescent="0.25">
      <c r="A6841" t="s">
        <v>11678</v>
      </c>
      <c r="B6841" s="1">
        <v>45844</v>
      </c>
      <c r="C6841" t="s">
        <v>4607</v>
      </c>
      <c r="D6841" t="s">
        <v>4608</v>
      </c>
      <c r="E6841">
        <v>24</v>
      </c>
      <c r="F6841" t="s">
        <v>48</v>
      </c>
      <c r="G6841" t="s">
        <v>119</v>
      </c>
      <c r="H6841" t="s">
        <v>120</v>
      </c>
      <c r="I6841" t="s">
        <v>62</v>
      </c>
      <c r="J6841" t="s">
        <v>121</v>
      </c>
      <c r="K6841">
        <v>1</v>
      </c>
      <c r="L6841" s="2">
        <v>4800</v>
      </c>
      <c r="M6841">
        <v>10</v>
      </c>
      <c r="N6841" s="2">
        <v>4800</v>
      </c>
      <c r="O6841" s="2">
        <v>480</v>
      </c>
      <c r="P6841" s="2">
        <v>4320</v>
      </c>
      <c r="Q6841" s="2">
        <v>2551.77</v>
      </c>
      <c r="R6841" s="2">
        <v>1768.23</v>
      </c>
      <c r="S6841" t="s">
        <v>36</v>
      </c>
      <c r="T6841" t="s">
        <v>105</v>
      </c>
      <c r="U6841" t="s">
        <v>106</v>
      </c>
      <c r="V6841" t="s">
        <v>39</v>
      </c>
      <c r="W6841" t="s">
        <v>40</v>
      </c>
      <c r="X6841" t="s">
        <v>41</v>
      </c>
      <c r="Y6841" t="s">
        <v>56</v>
      </c>
      <c r="Z6841" t="s">
        <v>223</v>
      </c>
      <c r="AA6841" t="s">
        <v>44</v>
      </c>
      <c r="AB6841" t="s">
        <v>44</v>
      </c>
    </row>
    <row r="6842" spans="1:28" x14ac:dyDescent="0.25">
      <c r="A6842" t="s">
        <v>11679</v>
      </c>
      <c r="B6842" s="1">
        <v>45844</v>
      </c>
      <c r="C6842" t="s">
        <v>3631</v>
      </c>
      <c r="D6842" t="s">
        <v>3632</v>
      </c>
      <c r="E6842">
        <v>36</v>
      </c>
      <c r="F6842" t="s">
        <v>48</v>
      </c>
      <c r="G6842" t="s">
        <v>318</v>
      </c>
      <c r="H6842" t="s">
        <v>319</v>
      </c>
      <c r="I6842" t="s">
        <v>34</v>
      </c>
      <c r="J6842" t="s">
        <v>190</v>
      </c>
      <c r="K6842">
        <v>2</v>
      </c>
      <c r="L6842" s="2">
        <v>2500</v>
      </c>
      <c r="M6842">
        <v>0</v>
      </c>
      <c r="N6842" s="2">
        <v>5000</v>
      </c>
      <c r="O6842" s="2">
        <v>0</v>
      </c>
      <c r="P6842" s="2">
        <v>5000</v>
      </c>
      <c r="Q6842" s="2">
        <v>3204.1</v>
      </c>
      <c r="R6842" s="2">
        <v>1795.9</v>
      </c>
      <c r="S6842" t="s">
        <v>53</v>
      </c>
      <c r="T6842" t="s">
        <v>90</v>
      </c>
      <c r="U6842" t="s">
        <v>91</v>
      </c>
      <c r="V6842" t="s">
        <v>39</v>
      </c>
      <c r="W6842" t="s">
        <v>124</v>
      </c>
      <c r="X6842" t="s">
        <v>41</v>
      </c>
      <c r="Y6842" t="s">
        <v>56</v>
      </c>
      <c r="Z6842" t="s">
        <v>43</v>
      </c>
      <c r="AA6842" t="s">
        <v>44</v>
      </c>
      <c r="AB6842" t="s">
        <v>44</v>
      </c>
    </row>
    <row r="6843" spans="1:28" x14ac:dyDescent="0.25">
      <c r="A6843" t="s">
        <v>11680</v>
      </c>
      <c r="B6843" s="1">
        <v>45844</v>
      </c>
      <c r="C6843" t="s">
        <v>7111</v>
      </c>
      <c r="D6843" t="s">
        <v>7112</v>
      </c>
      <c r="E6843">
        <v>45</v>
      </c>
      <c r="F6843" t="s">
        <v>111</v>
      </c>
      <c r="G6843" t="s">
        <v>158</v>
      </c>
      <c r="H6843" t="s">
        <v>159</v>
      </c>
      <c r="I6843" t="s">
        <v>51</v>
      </c>
      <c r="J6843" t="s">
        <v>52</v>
      </c>
      <c r="K6843">
        <v>2</v>
      </c>
      <c r="L6843" s="2">
        <v>650</v>
      </c>
      <c r="M6843">
        <v>5</v>
      </c>
      <c r="N6843" s="2">
        <v>1300</v>
      </c>
      <c r="O6843" s="2">
        <v>65</v>
      </c>
      <c r="P6843" s="2">
        <v>1235</v>
      </c>
      <c r="Q6843" s="2">
        <v>844.89</v>
      </c>
      <c r="R6843" s="2">
        <v>390.11</v>
      </c>
      <c r="S6843" t="s">
        <v>53</v>
      </c>
      <c r="T6843" t="s">
        <v>290</v>
      </c>
      <c r="U6843" t="s">
        <v>291</v>
      </c>
      <c r="V6843" t="s">
        <v>39</v>
      </c>
      <c r="W6843" t="s">
        <v>92</v>
      </c>
      <c r="X6843" t="s">
        <v>97</v>
      </c>
      <c r="Y6843" t="s">
        <v>56</v>
      </c>
      <c r="Z6843" t="s">
        <v>43</v>
      </c>
      <c r="AA6843" t="s">
        <v>44</v>
      </c>
      <c r="AB6843" t="s">
        <v>44</v>
      </c>
    </row>
    <row r="6844" spans="1:28" x14ac:dyDescent="0.25">
      <c r="A6844" t="s">
        <v>11681</v>
      </c>
      <c r="B6844" s="1">
        <v>45844</v>
      </c>
      <c r="C6844" t="s">
        <v>1025</v>
      </c>
      <c r="D6844" t="s">
        <v>1026</v>
      </c>
      <c r="E6844">
        <v>29</v>
      </c>
      <c r="F6844" t="s">
        <v>48</v>
      </c>
      <c r="G6844" t="s">
        <v>112</v>
      </c>
      <c r="H6844" t="s">
        <v>113</v>
      </c>
      <c r="I6844" t="s">
        <v>103</v>
      </c>
      <c r="J6844" t="s">
        <v>104</v>
      </c>
      <c r="K6844">
        <v>1</v>
      </c>
      <c r="L6844" s="2">
        <v>650</v>
      </c>
      <c r="M6844">
        <v>10</v>
      </c>
      <c r="N6844" s="2">
        <v>650</v>
      </c>
      <c r="O6844" s="2">
        <v>65</v>
      </c>
      <c r="P6844" s="2">
        <v>585</v>
      </c>
      <c r="Q6844" s="2">
        <v>404.95</v>
      </c>
      <c r="R6844" s="2">
        <v>180.05</v>
      </c>
      <c r="S6844" t="s">
        <v>53</v>
      </c>
      <c r="T6844" t="s">
        <v>37</v>
      </c>
      <c r="U6844" t="s">
        <v>38</v>
      </c>
      <c r="V6844" t="s">
        <v>39</v>
      </c>
      <c r="W6844" t="s">
        <v>124</v>
      </c>
      <c r="X6844" t="s">
        <v>67</v>
      </c>
      <c r="Y6844" t="s">
        <v>56</v>
      </c>
      <c r="Z6844" t="s">
        <v>43</v>
      </c>
      <c r="AA6844" t="s">
        <v>44</v>
      </c>
      <c r="AB6844" t="s">
        <v>44</v>
      </c>
    </row>
    <row r="6845" spans="1:28" x14ac:dyDescent="0.25">
      <c r="A6845" t="s">
        <v>11682</v>
      </c>
      <c r="B6845" s="1">
        <v>45844</v>
      </c>
      <c r="C6845" t="s">
        <v>10021</v>
      </c>
      <c r="D6845" t="s">
        <v>10022</v>
      </c>
      <c r="E6845">
        <v>22</v>
      </c>
      <c r="F6845" t="s">
        <v>31</v>
      </c>
      <c r="G6845" t="s">
        <v>561</v>
      </c>
      <c r="H6845" t="s">
        <v>562</v>
      </c>
      <c r="I6845" t="s">
        <v>34</v>
      </c>
      <c r="J6845" t="s">
        <v>143</v>
      </c>
      <c r="K6845">
        <v>1</v>
      </c>
      <c r="L6845" s="2">
        <v>900</v>
      </c>
      <c r="M6845">
        <v>20</v>
      </c>
      <c r="N6845" s="2">
        <v>900</v>
      </c>
      <c r="O6845" s="2">
        <v>180</v>
      </c>
      <c r="P6845" s="2">
        <v>720</v>
      </c>
      <c r="Q6845" s="2">
        <v>574.66</v>
      </c>
      <c r="R6845" s="2">
        <v>145.34</v>
      </c>
      <c r="S6845" t="s">
        <v>64</v>
      </c>
      <c r="T6845" t="s">
        <v>136</v>
      </c>
      <c r="U6845" t="s">
        <v>38</v>
      </c>
      <c r="V6845" t="s">
        <v>39</v>
      </c>
      <c r="W6845" t="s">
        <v>66</v>
      </c>
      <c r="X6845" t="s">
        <v>41</v>
      </c>
      <c r="Y6845" t="s">
        <v>56</v>
      </c>
      <c r="Z6845" t="s">
        <v>43</v>
      </c>
      <c r="AA6845" t="s">
        <v>44</v>
      </c>
      <c r="AB6845" t="s">
        <v>44</v>
      </c>
    </row>
    <row r="6846" spans="1:28" x14ac:dyDescent="0.25">
      <c r="A6846" t="s">
        <v>11683</v>
      </c>
      <c r="B6846" s="1">
        <v>45844</v>
      </c>
      <c r="C6846" t="s">
        <v>2549</v>
      </c>
      <c r="D6846" t="s">
        <v>2550</v>
      </c>
      <c r="E6846">
        <v>59</v>
      </c>
      <c r="F6846" t="s">
        <v>111</v>
      </c>
      <c r="G6846" t="s">
        <v>176</v>
      </c>
      <c r="H6846" t="s">
        <v>177</v>
      </c>
      <c r="I6846" t="s">
        <v>34</v>
      </c>
      <c r="J6846" t="s">
        <v>35</v>
      </c>
      <c r="K6846">
        <v>2</v>
      </c>
      <c r="L6846" s="2">
        <v>6500</v>
      </c>
      <c r="M6846">
        <v>5</v>
      </c>
      <c r="N6846" s="2">
        <v>13000</v>
      </c>
      <c r="O6846" s="2">
        <v>650</v>
      </c>
      <c r="P6846" s="2">
        <v>12350</v>
      </c>
      <c r="Q6846" s="2">
        <v>7315.79</v>
      </c>
      <c r="R6846" s="2">
        <v>5034.21</v>
      </c>
      <c r="S6846" t="s">
        <v>53</v>
      </c>
      <c r="T6846" t="s">
        <v>122</v>
      </c>
      <c r="U6846" t="s">
        <v>123</v>
      </c>
      <c r="V6846" t="s">
        <v>39</v>
      </c>
      <c r="W6846" t="s">
        <v>40</v>
      </c>
      <c r="X6846" t="s">
        <v>41</v>
      </c>
      <c r="Y6846" t="s">
        <v>56</v>
      </c>
      <c r="Z6846" t="s">
        <v>223</v>
      </c>
      <c r="AA6846" t="s">
        <v>44</v>
      </c>
      <c r="AB6846" t="s">
        <v>44</v>
      </c>
    </row>
    <row r="6847" spans="1:28" x14ac:dyDescent="0.25">
      <c r="A6847" t="s">
        <v>11684</v>
      </c>
      <c r="B6847" s="1">
        <v>45844</v>
      </c>
      <c r="C6847" t="s">
        <v>5018</v>
      </c>
      <c r="D6847" t="s">
        <v>5019</v>
      </c>
      <c r="E6847">
        <v>25</v>
      </c>
      <c r="F6847" t="s">
        <v>31</v>
      </c>
      <c r="G6847" t="s">
        <v>112</v>
      </c>
      <c r="H6847" t="s">
        <v>113</v>
      </c>
      <c r="I6847" t="s">
        <v>103</v>
      </c>
      <c r="J6847" t="s">
        <v>104</v>
      </c>
      <c r="K6847">
        <v>3</v>
      </c>
      <c r="L6847" s="2">
        <v>650</v>
      </c>
      <c r="M6847">
        <v>15</v>
      </c>
      <c r="N6847" s="2">
        <v>1950</v>
      </c>
      <c r="O6847" s="2">
        <v>292.5</v>
      </c>
      <c r="P6847" s="2">
        <v>1657.5</v>
      </c>
      <c r="Q6847" s="2">
        <v>1184.6400000000001</v>
      </c>
      <c r="R6847" s="2">
        <v>472.86</v>
      </c>
      <c r="S6847" t="s">
        <v>53</v>
      </c>
      <c r="T6847" t="s">
        <v>90</v>
      </c>
      <c r="U6847" t="s">
        <v>91</v>
      </c>
      <c r="V6847" t="s">
        <v>39</v>
      </c>
      <c r="W6847" t="s">
        <v>124</v>
      </c>
      <c r="X6847" t="s">
        <v>41</v>
      </c>
      <c r="Y6847" t="s">
        <v>56</v>
      </c>
      <c r="Z6847" t="s">
        <v>43</v>
      </c>
      <c r="AA6847" t="s">
        <v>44</v>
      </c>
      <c r="AB6847" t="s">
        <v>44</v>
      </c>
    </row>
    <row r="6848" spans="1:28" x14ac:dyDescent="0.25">
      <c r="A6848" t="s">
        <v>11685</v>
      </c>
      <c r="B6848" s="1">
        <v>45844</v>
      </c>
      <c r="C6848" t="s">
        <v>3450</v>
      </c>
      <c r="D6848" t="s">
        <v>3451</v>
      </c>
      <c r="E6848">
        <v>56</v>
      </c>
      <c r="F6848" t="s">
        <v>48</v>
      </c>
      <c r="G6848" t="s">
        <v>88</v>
      </c>
      <c r="H6848" t="s">
        <v>89</v>
      </c>
      <c r="I6848" t="s">
        <v>62</v>
      </c>
      <c r="J6848" t="s">
        <v>63</v>
      </c>
      <c r="K6848">
        <v>1</v>
      </c>
      <c r="L6848" s="2">
        <v>4200</v>
      </c>
      <c r="M6848">
        <v>5</v>
      </c>
      <c r="N6848" s="2">
        <v>4200</v>
      </c>
      <c r="O6848" s="2">
        <v>210</v>
      </c>
      <c r="P6848" s="2">
        <v>3990</v>
      </c>
      <c r="Q6848" s="2">
        <v>2877.22</v>
      </c>
      <c r="R6848" s="2">
        <v>1112.78</v>
      </c>
      <c r="S6848" t="s">
        <v>64</v>
      </c>
      <c r="T6848" t="s">
        <v>263</v>
      </c>
      <c r="U6848" t="s">
        <v>91</v>
      </c>
      <c r="V6848" t="s">
        <v>39</v>
      </c>
      <c r="W6848" t="s">
        <v>137</v>
      </c>
      <c r="X6848" t="s">
        <v>41</v>
      </c>
      <c r="Y6848" t="s">
        <v>42</v>
      </c>
      <c r="Z6848" t="s">
        <v>107</v>
      </c>
      <c r="AA6848" t="s">
        <v>68</v>
      </c>
      <c r="AB6848" t="s">
        <v>44</v>
      </c>
    </row>
    <row r="6849" spans="1:28" x14ac:dyDescent="0.25">
      <c r="A6849" t="s">
        <v>11686</v>
      </c>
      <c r="B6849" s="1">
        <v>45844</v>
      </c>
      <c r="C6849" t="s">
        <v>9227</v>
      </c>
      <c r="D6849" t="s">
        <v>9228</v>
      </c>
      <c r="E6849">
        <v>42</v>
      </c>
      <c r="F6849" t="s">
        <v>48</v>
      </c>
      <c r="G6849" t="s">
        <v>227</v>
      </c>
      <c r="H6849" t="s">
        <v>228</v>
      </c>
      <c r="I6849" t="s">
        <v>74</v>
      </c>
      <c r="J6849" t="s">
        <v>75</v>
      </c>
      <c r="K6849">
        <v>2</v>
      </c>
      <c r="L6849" s="2">
        <v>1400</v>
      </c>
      <c r="M6849">
        <v>5</v>
      </c>
      <c r="N6849" s="2">
        <v>2800</v>
      </c>
      <c r="O6849" s="2">
        <v>140</v>
      </c>
      <c r="P6849" s="2">
        <v>2660</v>
      </c>
      <c r="Q6849" s="2">
        <v>2088.5100000000002</v>
      </c>
      <c r="R6849" s="2">
        <v>571.49</v>
      </c>
      <c r="S6849" t="s">
        <v>53</v>
      </c>
      <c r="T6849" t="s">
        <v>263</v>
      </c>
      <c r="U6849" t="s">
        <v>91</v>
      </c>
      <c r="V6849" t="s">
        <v>39</v>
      </c>
      <c r="W6849" t="s">
        <v>137</v>
      </c>
      <c r="X6849" t="s">
        <v>97</v>
      </c>
      <c r="Y6849" t="s">
        <v>42</v>
      </c>
      <c r="Z6849" t="s">
        <v>43</v>
      </c>
      <c r="AA6849" t="s">
        <v>44</v>
      </c>
      <c r="AB6849" t="s">
        <v>44</v>
      </c>
    </row>
    <row r="6850" spans="1:28" x14ac:dyDescent="0.25">
      <c r="A6850" t="s">
        <v>11687</v>
      </c>
      <c r="B6850" s="1">
        <v>45844</v>
      </c>
      <c r="C6850" t="s">
        <v>11112</v>
      </c>
      <c r="D6850" t="s">
        <v>11113</v>
      </c>
      <c r="E6850">
        <v>18</v>
      </c>
      <c r="F6850" t="s">
        <v>48</v>
      </c>
      <c r="G6850" t="s">
        <v>366</v>
      </c>
      <c r="H6850" t="s">
        <v>367</v>
      </c>
      <c r="I6850" t="s">
        <v>34</v>
      </c>
      <c r="J6850" t="s">
        <v>130</v>
      </c>
      <c r="K6850">
        <v>2</v>
      </c>
      <c r="L6850" s="2">
        <v>14500</v>
      </c>
      <c r="M6850">
        <v>15</v>
      </c>
      <c r="N6850" s="2">
        <v>29000</v>
      </c>
      <c r="O6850" s="2">
        <v>4350</v>
      </c>
      <c r="P6850" s="2">
        <v>24650</v>
      </c>
      <c r="Q6850" s="2">
        <v>15292.84</v>
      </c>
      <c r="R6850" s="2">
        <v>9357.16</v>
      </c>
      <c r="S6850" t="s">
        <v>53</v>
      </c>
      <c r="T6850" t="s">
        <v>96</v>
      </c>
      <c r="U6850" t="s">
        <v>96</v>
      </c>
      <c r="V6850" t="s">
        <v>39</v>
      </c>
      <c r="W6850" t="s">
        <v>124</v>
      </c>
      <c r="X6850" t="s">
        <v>41</v>
      </c>
      <c r="Y6850" t="s">
        <v>84</v>
      </c>
      <c r="Z6850" t="s">
        <v>43</v>
      </c>
      <c r="AA6850" t="s">
        <v>44</v>
      </c>
      <c r="AB6850" t="s">
        <v>44</v>
      </c>
    </row>
    <row r="6851" spans="1:28" x14ac:dyDescent="0.25">
      <c r="A6851" t="s">
        <v>11688</v>
      </c>
      <c r="B6851" s="1">
        <v>45844</v>
      </c>
      <c r="C6851" t="s">
        <v>3891</v>
      </c>
      <c r="D6851" t="s">
        <v>3892</v>
      </c>
      <c r="E6851">
        <v>22</v>
      </c>
      <c r="F6851" t="s">
        <v>111</v>
      </c>
      <c r="G6851" t="s">
        <v>561</v>
      </c>
      <c r="H6851" t="s">
        <v>562</v>
      </c>
      <c r="I6851" t="s">
        <v>34</v>
      </c>
      <c r="J6851" t="s">
        <v>143</v>
      </c>
      <c r="K6851">
        <v>1</v>
      </c>
      <c r="L6851" s="2">
        <v>900</v>
      </c>
      <c r="M6851">
        <v>10</v>
      </c>
      <c r="N6851" s="2">
        <v>900</v>
      </c>
      <c r="O6851" s="2">
        <v>90</v>
      </c>
      <c r="P6851" s="2">
        <v>810</v>
      </c>
      <c r="Q6851" s="2">
        <v>639.42999999999995</v>
      </c>
      <c r="R6851" s="2">
        <v>170.57</v>
      </c>
      <c r="S6851" t="s">
        <v>36</v>
      </c>
      <c r="T6851" t="s">
        <v>37</v>
      </c>
      <c r="U6851" t="s">
        <v>38</v>
      </c>
      <c r="V6851" t="s">
        <v>39</v>
      </c>
      <c r="W6851" t="s">
        <v>66</v>
      </c>
      <c r="X6851" t="s">
        <v>41</v>
      </c>
      <c r="Y6851" t="s">
        <v>56</v>
      </c>
      <c r="Z6851" t="s">
        <v>144</v>
      </c>
      <c r="AA6851" t="s">
        <v>68</v>
      </c>
      <c r="AB6851" t="s">
        <v>44</v>
      </c>
    </row>
    <row r="6852" spans="1:28" x14ac:dyDescent="0.25">
      <c r="A6852" t="s">
        <v>11689</v>
      </c>
      <c r="B6852" s="1">
        <v>45845</v>
      </c>
      <c r="C6852" t="s">
        <v>8975</v>
      </c>
      <c r="D6852" t="s">
        <v>8976</v>
      </c>
      <c r="E6852">
        <v>48</v>
      </c>
      <c r="F6852" t="s">
        <v>111</v>
      </c>
      <c r="G6852" t="s">
        <v>119</v>
      </c>
      <c r="H6852" t="s">
        <v>120</v>
      </c>
      <c r="I6852" t="s">
        <v>62</v>
      </c>
      <c r="J6852" t="s">
        <v>121</v>
      </c>
      <c r="K6852">
        <v>1</v>
      </c>
      <c r="L6852" s="2">
        <v>4800</v>
      </c>
      <c r="M6852">
        <v>10</v>
      </c>
      <c r="N6852" s="2">
        <v>4800</v>
      </c>
      <c r="O6852" s="2">
        <v>480</v>
      </c>
      <c r="P6852" s="2">
        <v>4320</v>
      </c>
      <c r="Q6852" s="2">
        <v>3120.97</v>
      </c>
      <c r="R6852" s="2">
        <v>1199.03</v>
      </c>
      <c r="S6852" t="s">
        <v>36</v>
      </c>
      <c r="T6852" t="s">
        <v>105</v>
      </c>
      <c r="U6852" t="s">
        <v>106</v>
      </c>
      <c r="V6852" t="s">
        <v>39</v>
      </c>
      <c r="W6852" t="s">
        <v>40</v>
      </c>
      <c r="X6852" t="s">
        <v>97</v>
      </c>
      <c r="Y6852" t="s">
        <v>56</v>
      </c>
      <c r="Z6852" t="s">
        <v>508</v>
      </c>
      <c r="AA6852" t="s">
        <v>44</v>
      </c>
      <c r="AB6852" t="s">
        <v>44</v>
      </c>
    </row>
    <row r="6853" spans="1:28" x14ac:dyDescent="0.25">
      <c r="A6853" t="s">
        <v>11690</v>
      </c>
      <c r="B6853" s="1">
        <v>45845</v>
      </c>
      <c r="C6853" t="s">
        <v>7952</v>
      </c>
      <c r="D6853" t="s">
        <v>7953</v>
      </c>
      <c r="E6853">
        <v>39</v>
      </c>
      <c r="F6853" t="s">
        <v>48</v>
      </c>
      <c r="G6853" t="s">
        <v>101</v>
      </c>
      <c r="H6853" t="s">
        <v>102</v>
      </c>
      <c r="I6853" t="s">
        <v>103</v>
      </c>
      <c r="J6853" t="s">
        <v>104</v>
      </c>
      <c r="K6853">
        <v>1</v>
      </c>
      <c r="L6853" s="2">
        <v>1800</v>
      </c>
      <c r="M6853">
        <v>5</v>
      </c>
      <c r="N6853" s="2">
        <v>1800</v>
      </c>
      <c r="O6853" s="2">
        <v>90</v>
      </c>
      <c r="P6853" s="2">
        <v>1710</v>
      </c>
      <c r="Q6853" s="2">
        <v>1237.28</v>
      </c>
      <c r="R6853" s="2">
        <v>472.72</v>
      </c>
      <c r="S6853" t="s">
        <v>53</v>
      </c>
      <c r="T6853" t="s">
        <v>96</v>
      </c>
      <c r="U6853" t="s">
        <v>96</v>
      </c>
      <c r="V6853" t="s">
        <v>39</v>
      </c>
      <c r="W6853" t="s">
        <v>92</v>
      </c>
      <c r="X6853" t="s">
        <v>97</v>
      </c>
      <c r="Y6853" t="s">
        <v>42</v>
      </c>
      <c r="Z6853" t="s">
        <v>43</v>
      </c>
      <c r="AA6853" t="s">
        <v>44</v>
      </c>
      <c r="AB6853" t="s">
        <v>44</v>
      </c>
    </row>
    <row r="6854" spans="1:28" x14ac:dyDescent="0.25">
      <c r="A6854" t="s">
        <v>11691</v>
      </c>
      <c r="B6854" s="1">
        <v>45845</v>
      </c>
      <c r="C6854" t="s">
        <v>2110</v>
      </c>
      <c r="D6854" t="s">
        <v>2111</v>
      </c>
      <c r="E6854">
        <v>44</v>
      </c>
      <c r="F6854" t="s">
        <v>48</v>
      </c>
      <c r="G6854" t="s">
        <v>148</v>
      </c>
      <c r="H6854" t="s">
        <v>149</v>
      </c>
      <c r="I6854" t="s">
        <v>74</v>
      </c>
      <c r="J6854" t="s">
        <v>130</v>
      </c>
      <c r="K6854">
        <v>1</v>
      </c>
      <c r="L6854" s="2">
        <v>3500</v>
      </c>
      <c r="M6854">
        <v>10</v>
      </c>
      <c r="N6854" s="2">
        <v>3500</v>
      </c>
      <c r="O6854" s="2">
        <v>350</v>
      </c>
      <c r="P6854" s="2">
        <v>3150</v>
      </c>
      <c r="Q6854" s="2">
        <v>2044.01</v>
      </c>
      <c r="R6854" s="2">
        <v>1105.99</v>
      </c>
      <c r="S6854" t="s">
        <v>53</v>
      </c>
      <c r="T6854" t="s">
        <v>178</v>
      </c>
      <c r="U6854" t="s">
        <v>154</v>
      </c>
      <c r="V6854" t="s">
        <v>39</v>
      </c>
      <c r="W6854" t="s">
        <v>40</v>
      </c>
      <c r="X6854" t="s">
        <v>97</v>
      </c>
      <c r="Y6854" t="s">
        <v>56</v>
      </c>
      <c r="Z6854" t="s">
        <v>43</v>
      </c>
      <c r="AA6854" t="s">
        <v>44</v>
      </c>
      <c r="AB6854" t="s">
        <v>44</v>
      </c>
    </row>
    <row r="6855" spans="1:28" x14ac:dyDescent="0.25">
      <c r="A6855" t="s">
        <v>11692</v>
      </c>
      <c r="B6855" s="1">
        <v>45845</v>
      </c>
      <c r="C6855" t="s">
        <v>5210</v>
      </c>
      <c r="D6855" t="s">
        <v>5211</v>
      </c>
      <c r="E6855">
        <v>22</v>
      </c>
      <c r="F6855" t="s">
        <v>31</v>
      </c>
      <c r="G6855" t="s">
        <v>88</v>
      </c>
      <c r="H6855" t="s">
        <v>89</v>
      </c>
      <c r="I6855" t="s">
        <v>62</v>
      </c>
      <c r="J6855" t="s">
        <v>63</v>
      </c>
      <c r="K6855">
        <v>1</v>
      </c>
      <c r="L6855" s="2">
        <v>4200</v>
      </c>
      <c r="M6855">
        <v>10</v>
      </c>
      <c r="N6855" s="2">
        <v>4200</v>
      </c>
      <c r="O6855" s="2">
        <v>420</v>
      </c>
      <c r="P6855" s="2">
        <v>3780</v>
      </c>
      <c r="Q6855" s="2">
        <v>2166.83</v>
      </c>
      <c r="R6855" s="2">
        <v>1613.17</v>
      </c>
      <c r="S6855" t="s">
        <v>53</v>
      </c>
      <c r="T6855" t="s">
        <v>263</v>
      </c>
      <c r="U6855" t="s">
        <v>91</v>
      </c>
      <c r="V6855" t="s">
        <v>39</v>
      </c>
      <c r="W6855" t="s">
        <v>92</v>
      </c>
      <c r="X6855" t="s">
        <v>97</v>
      </c>
      <c r="Y6855" t="s">
        <v>42</v>
      </c>
      <c r="Z6855" t="s">
        <v>144</v>
      </c>
      <c r="AA6855" t="s">
        <v>44</v>
      </c>
      <c r="AB6855" t="s">
        <v>44</v>
      </c>
    </row>
    <row r="6856" spans="1:28" x14ac:dyDescent="0.25">
      <c r="A6856" t="s">
        <v>11693</v>
      </c>
      <c r="B6856" s="1">
        <v>45845</v>
      </c>
      <c r="C6856" t="s">
        <v>3741</v>
      </c>
      <c r="D6856" t="s">
        <v>3742</v>
      </c>
      <c r="E6856">
        <v>36</v>
      </c>
      <c r="F6856" t="s">
        <v>31</v>
      </c>
      <c r="G6856" t="s">
        <v>141</v>
      </c>
      <c r="H6856" t="s">
        <v>142</v>
      </c>
      <c r="I6856" t="s">
        <v>74</v>
      </c>
      <c r="J6856" t="s">
        <v>143</v>
      </c>
      <c r="K6856">
        <v>2</v>
      </c>
      <c r="L6856" s="2">
        <v>900</v>
      </c>
      <c r="M6856">
        <v>0</v>
      </c>
      <c r="N6856" s="2">
        <v>1800</v>
      </c>
      <c r="O6856" s="2">
        <v>0</v>
      </c>
      <c r="P6856" s="2">
        <v>1800</v>
      </c>
      <c r="Q6856" s="2">
        <v>1357.08</v>
      </c>
      <c r="R6856" s="2">
        <v>442.92</v>
      </c>
      <c r="S6856" t="s">
        <v>36</v>
      </c>
      <c r="T6856" t="s">
        <v>76</v>
      </c>
      <c r="U6856" t="s">
        <v>77</v>
      </c>
      <c r="V6856" t="s">
        <v>39</v>
      </c>
      <c r="W6856" t="s">
        <v>40</v>
      </c>
      <c r="X6856" t="s">
        <v>41</v>
      </c>
      <c r="Y6856" t="s">
        <v>56</v>
      </c>
      <c r="Z6856" t="s">
        <v>107</v>
      </c>
      <c r="AA6856" t="s">
        <v>44</v>
      </c>
      <c r="AB6856" t="s">
        <v>44</v>
      </c>
    </row>
    <row r="6857" spans="1:28" x14ac:dyDescent="0.25">
      <c r="A6857" t="s">
        <v>11694</v>
      </c>
      <c r="B6857" s="1">
        <v>45845</v>
      </c>
      <c r="C6857" t="s">
        <v>4728</v>
      </c>
      <c r="D6857" t="s">
        <v>4729</v>
      </c>
      <c r="E6857">
        <v>46</v>
      </c>
      <c r="F6857" t="s">
        <v>48</v>
      </c>
      <c r="G6857" t="s">
        <v>318</v>
      </c>
      <c r="H6857" t="s">
        <v>319</v>
      </c>
      <c r="I6857" t="s">
        <v>34</v>
      </c>
      <c r="J6857" t="s">
        <v>190</v>
      </c>
      <c r="K6857">
        <v>1</v>
      </c>
      <c r="L6857" s="2">
        <v>2500</v>
      </c>
      <c r="M6857">
        <v>20</v>
      </c>
      <c r="N6857" s="2">
        <v>2500</v>
      </c>
      <c r="O6857" s="2">
        <v>500</v>
      </c>
      <c r="P6857" s="2">
        <v>2000</v>
      </c>
      <c r="Q6857" s="2">
        <v>1288.8800000000001</v>
      </c>
      <c r="R6857" s="2">
        <v>711.12</v>
      </c>
      <c r="S6857" t="s">
        <v>64</v>
      </c>
      <c r="T6857" t="s">
        <v>153</v>
      </c>
      <c r="U6857" t="s">
        <v>154</v>
      </c>
      <c r="V6857" t="s">
        <v>39</v>
      </c>
      <c r="W6857" t="s">
        <v>66</v>
      </c>
      <c r="X6857" t="s">
        <v>97</v>
      </c>
      <c r="Y6857" t="s">
        <v>56</v>
      </c>
      <c r="Z6857" t="s">
        <v>43</v>
      </c>
      <c r="AA6857" t="s">
        <v>44</v>
      </c>
      <c r="AB6857" t="s">
        <v>68</v>
      </c>
    </row>
    <row r="6858" spans="1:28" x14ac:dyDescent="0.25">
      <c r="A6858" t="s">
        <v>11695</v>
      </c>
      <c r="B6858" s="1">
        <v>45845</v>
      </c>
      <c r="C6858" t="s">
        <v>10174</v>
      </c>
      <c r="D6858" t="s">
        <v>10175</v>
      </c>
      <c r="E6858">
        <v>38</v>
      </c>
      <c r="F6858" t="s">
        <v>48</v>
      </c>
      <c r="G6858" t="s">
        <v>188</v>
      </c>
      <c r="H6858" t="s">
        <v>189</v>
      </c>
      <c r="I6858" t="s">
        <v>34</v>
      </c>
      <c r="J6858" t="s">
        <v>190</v>
      </c>
      <c r="K6858">
        <v>4</v>
      </c>
      <c r="L6858" s="2">
        <v>1800</v>
      </c>
      <c r="M6858">
        <v>5</v>
      </c>
      <c r="N6858" s="2">
        <v>7200</v>
      </c>
      <c r="O6858" s="2">
        <v>360</v>
      </c>
      <c r="P6858" s="2">
        <v>6840</v>
      </c>
      <c r="Q6858" s="2">
        <v>4841.09</v>
      </c>
      <c r="R6858" s="2">
        <v>1998.91</v>
      </c>
      <c r="S6858" t="s">
        <v>64</v>
      </c>
      <c r="T6858" t="s">
        <v>122</v>
      </c>
      <c r="U6858" t="s">
        <v>123</v>
      </c>
      <c r="V6858" t="s">
        <v>39</v>
      </c>
      <c r="W6858" t="s">
        <v>83</v>
      </c>
      <c r="X6858" t="s">
        <v>97</v>
      </c>
      <c r="Y6858" t="s">
        <v>42</v>
      </c>
      <c r="Z6858" t="s">
        <v>107</v>
      </c>
      <c r="AA6858" t="s">
        <v>68</v>
      </c>
      <c r="AB6858" t="s">
        <v>44</v>
      </c>
    </row>
    <row r="6859" spans="1:28" x14ac:dyDescent="0.25">
      <c r="A6859" t="s">
        <v>11696</v>
      </c>
      <c r="B6859" s="1">
        <v>45845</v>
      </c>
      <c r="C6859" t="s">
        <v>6465</v>
      </c>
      <c r="D6859" t="s">
        <v>6466</v>
      </c>
      <c r="E6859">
        <v>53</v>
      </c>
      <c r="F6859" t="s">
        <v>31</v>
      </c>
      <c r="G6859" t="s">
        <v>273</v>
      </c>
      <c r="H6859" t="s">
        <v>274</v>
      </c>
      <c r="I6859" t="s">
        <v>51</v>
      </c>
      <c r="J6859" t="s">
        <v>52</v>
      </c>
      <c r="K6859">
        <v>4</v>
      </c>
      <c r="L6859" s="2">
        <v>250</v>
      </c>
      <c r="M6859">
        <v>10</v>
      </c>
      <c r="N6859" s="2">
        <v>1000</v>
      </c>
      <c r="O6859" s="2">
        <v>100</v>
      </c>
      <c r="P6859" s="2">
        <v>900</v>
      </c>
      <c r="Q6859" s="2">
        <v>670.94</v>
      </c>
      <c r="R6859" s="2">
        <v>229.06</v>
      </c>
      <c r="S6859" t="s">
        <v>53</v>
      </c>
      <c r="T6859" t="s">
        <v>222</v>
      </c>
      <c r="U6859" t="s">
        <v>38</v>
      </c>
      <c r="V6859" t="s">
        <v>39</v>
      </c>
      <c r="W6859" t="s">
        <v>66</v>
      </c>
      <c r="X6859" t="s">
        <v>41</v>
      </c>
      <c r="Y6859" t="s">
        <v>42</v>
      </c>
      <c r="Z6859" t="s">
        <v>107</v>
      </c>
      <c r="AA6859" t="s">
        <v>44</v>
      </c>
      <c r="AB6859" t="s">
        <v>44</v>
      </c>
    </row>
    <row r="6860" spans="1:28" x14ac:dyDescent="0.25">
      <c r="A6860" t="s">
        <v>11697</v>
      </c>
      <c r="B6860" s="1">
        <v>45845</v>
      </c>
      <c r="C6860" t="s">
        <v>6699</v>
      </c>
      <c r="D6860" t="s">
        <v>6700</v>
      </c>
      <c r="E6860">
        <v>55</v>
      </c>
      <c r="F6860" t="s">
        <v>48</v>
      </c>
      <c r="G6860" t="s">
        <v>88</v>
      </c>
      <c r="H6860" t="s">
        <v>89</v>
      </c>
      <c r="I6860" t="s">
        <v>62</v>
      </c>
      <c r="J6860" t="s">
        <v>63</v>
      </c>
      <c r="K6860">
        <v>1</v>
      </c>
      <c r="L6860" s="2">
        <v>4200</v>
      </c>
      <c r="M6860">
        <v>10</v>
      </c>
      <c r="N6860" s="2">
        <v>4200</v>
      </c>
      <c r="O6860" s="2">
        <v>420</v>
      </c>
      <c r="P6860" s="2">
        <v>3780</v>
      </c>
      <c r="Q6860" s="2">
        <v>2894.75</v>
      </c>
      <c r="R6860" s="2">
        <v>885.25</v>
      </c>
      <c r="S6860" t="s">
        <v>53</v>
      </c>
      <c r="T6860" t="s">
        <v>136</v>
      </c>
      <c r="U6860" t="s">
        <v>38</v>
      </c>
      <c r="V6860" t="s">
        <v>39</v>
      </c>
      <c r="W6860" t="s">
        <v>124</v>
      </c>
      <c r="X6860" t="s">
        <v>41</v>
      </c>
      <c r="Y6860" t="s">
        <v>42</v>
      </c>
      <c r="Z6860" t="s">
        <v>223</v>
      </c>
      <c r="AA6860" t="s">
        <v>44</v>
      </c>
      <c r="AB6860" t="s">
        <v>44</v>
      </c>
    </row>
    <row r="6861" spans="1:28" x14ac:dyDescent="0.25">
      <c r="A6861" t="s">
        <v>11698</v>
      </c>
      <c r="B6861" s="1">
        <v>45845</v>
      </c>
      <c r="C6861" t="s">
        <v>5090</v>
      </c>
      <c r="D6861" t="s">
        <v>5091</v>
      </c>
      <c r="E6861">
        <v>41</v>
      </c>
      <c r="F6861" t="s">
        <v>48</v>
      </c>
      <c r="G6861" t="s">
        <v>273</v>
      </c>
      <c r="H6861" t="s">
        <v>274</v>
      </c>
      <c r="I6861" t="s">
        <v>51</v>
      </c>
      <c r="J6861" t="s">
        <v>52</v>
      </c>
      <c r="K6861">
        <v>2</v>
      </c>
      <c r="L6861" s="2">
        <v>250</v>
      </c>
      <c r="M6861">
        <v>5</v>
      </c>
      <c r="N6861" s="2">
        <v>500</v>
      </c>
      <c r="O6861" s="2">
        <v>25</v>
      </c>
      <c r="P6861" s="2">
        <v>475</v>
      </c>
      <c r="Q6861" s="2">
        <v>328.31</v>
      </c>
      <c r="R6861" s="2">
        <v>146.69</v>
      </c>
      <c r="S6861" t="s">
        <v>53</v>
      </c>
      <c r="T6861" t="s">
        <v>114</v>
      </c>
      <c r="U6861" t="s">
        <v>115</v>
      </c>
      <c r="V6861" t="s">
        <v>39</v>
      </c>
      <c r="W6861" t="s">
        <v>124</v>
      </c>
      <c r="X6861" t="s">
        <v>97</v>
      </c>
      <c r="Y6861" t="s">
        <v>42</v>
      </c>
      <c r="Z6861" t="s">
        <v>43</v>
      </c>
      <c r="AA6861" t="s">
        <v>44</v>
      </c>
      <c r="AB6861" t="s">
        <v>44</v>
      </c>
    </row>
    <row r="6862" spans="1:28" x14ac:dyDescent="0.25">
      <c r="A6862" t="s">
        <v>11699</v>
      </c>
      <c r="B6862" s="1">
        <v>45845</v>
      </c>
      <c r="C6862" t="s">
        <v>1788</v>
      </c>
      <c r="D6862" t="s">
        <v>1789</v>
      </c>
      <c r="E6862">
        <v>51</v>
      </c>
      <c r="F6862" t="s">
        <v>31</v>
      </c>
      <c r="G6862" t="s">
        <v>72</v>
      </c>
      <c r="H6862" t="s">
        <v>73</v>
      </c>
      <c r="I6862" t="s">
        <v>74</v>
      </c>
      <c r="J6862" t="s">
        <v>75</v>
      </c>
      <c r="K6862">
        <v>4</v>
      </c>
      <c r="L6862" s="2">
        <v>2200</v>
      </c>
      <c r="M6862">
        <v>10</v>
      </c>
      <c r="N6862" s="2">
        <v>8800</v>
      </c>
      <c r="O6862" s="2">
        <v>880</v>
      </c>
      <c r="P6862" s="2">
        <v>7920</v>
      </c>
      <c r="Q6862" s="2">
        <v>6403.59</v>
      </c>
      <c r="R6862" s="2">
        <v>1516.41</v>
      </c>
      <c r="S6862" t="s">
        <v>53</v>
      </c>
      <c r="T6862" t="s">
        <v>90</v>
      </c>
      <c r="U6862" t="s">
        <v>91</v>
      </c>
      <c r="V6862" t="s">
        <v>39</v>
      </c>
      <c r="W6862" t="s">
        <v>137</v>
      </c>
      <c r="X6862" t="s">
        <v>41</v>
      </c>
      <c r="Y6862" t="s">
        <v>84</v>
      </c>
      <c r="Z6862" t="s">
        <v>223</v>
      </c>
      <c r="AA6862" t="s">
        <v>44</v>
      </c>
      <c r="AB6862" t="s">
        <v>44</v>
      </c>
    </row>
    <row r="6863" spans="1:28" x14ac:dyDescent="0.25">
      <c r="A6863" t="s">
        <v>11700</v>
      </c>
      <c r="B6863" s="1">
        <v>45845</v>
      </c>
      <c r="C6863" t="s">
        <v>938</v>
      </c>
      <c r="D6863" t="s">
        <v>939</v>
      </c>
      <c r="E6863">
        <v>19</v>
      </c>
      <c r="F6863" t="s">
        <v>48</v>
      </c>
      <c r="G6863" t="s">
        <v>188</v>
      </c>
      <c r="H6863" t="s">
        <v>189</v>
      </c>
      <c r="I6863" t="s">
        <v>34</v>
      </c>
      <c r="J6863" t="s">
        <v>190</v>
      </c>
      <c r="K6863">
        <v>2</v>
      </c>
      <c r="L6863" s="2">
        <v>1800</v>
      </c>
      <c r="M6863">
        <v>15</v>
      </c>
      <c r="N6863" s="2">
        <v>3600</v>
      </c>
      <c r="O6863" s="2">
        <v>540</v>
      </c>
      <c r="P6863" s="2">
        <v>3060</v>
      </c>
      <c r="Q6863" s="2">
        <v>1749.3</v>
      </c>
      <c r="R6863" s="2">
        <v>1310.7</v>
      </c>
      <c r="S6863" t="s">
        <v>36</v>
      </c>
      <c r="T6863" t="s">
        <v>398</v>
      </c>
      <c r="U6863" t="s">
        <v>399</v>
      </c>
      <c r="V6863" t="s">
        <v>39</v>
      </c>
      <c r="W6863" t="s">
        <v>83</v>
      </c>
      <c r="X6863" t="s">
        <v>97</v>
      </c>
      <c r="Y6863" t="s">
        <v>42</v>
      </c>
      <c r="Z6863" t="s">
        <v>223</v>
      </c>
      <c r="AA6863" t="s">
        <v>44</v>
      </c>
      <c r="AB6863" t="s">
        <v>44</v>
      </c>
    </row>
    <row r="6864" spans="1:28" x14ac:dyDescent="0.25">
      <c r="A6864" t="s">
        <v>11701</v>
      </c>
      <c r="B6864" s="1">
        <v>45845</v>
      </c>
      <c r="C6864" t="s">
        <v>6579</v>
      </c>
      <c r="D6864" t="s">
        <v>6580</v>
      </c>
      <c r="E6864">
        <v>20</v>
      </c>
      <c r="F6864" t="s">
        <v>48</v>
      </c>
      <c r="G6864" t="s">
        <v>280</v>
      </c>
      <c r="H6864" t="s">
        <v>281</v>
      </c>
      <c r="I6864" t="s">
        <v>62</v>
      </c>
      <c r="J6864" t="s">
        <v>190</v>
      </c>
      <c r="K6864">
        <v>3</v>
      </c>
      <c r="L6864" s="2">
        <v>700</v>
      </c>
      <c r="M6864">
        <v>20</v>
      </c>
      <c r="N6864" s="2">
        <v>2100</v>
      </c>
      <c r="O6864" s="2">
        <v>420</v>
      </c>
      <c r="P6864" s="2">
        <v>1680</v>
      </c>
      <c r="Q6864" s="2">
        <v>1179.3699999999999</v>
      </c>
      <c r="R6864" s="2">
        <v>500.63</v>
      </c>
      <c r="S6864" t="s">
        <v>53</v>
      </c>
      <c r="T6864" t="s">
        <v>275</v>
      </c>
      <c r="U6864" t="s">
        <v>123</v>
      </c>
      <c r="V6864" t="s">
        <v>39</v>
      </c>
      <c r="W6864" t="s">
        <v>92</v>
      </c>
      <c r="X6864" t="s">
        <v>97</v>
      </c>
      <c r="Y6864" t="s">
        <v>56</v>
      </c>
      <c r="Z6864" t="s">
        <v>223</v>
      </c>
      <c r="AA6864" t="s">
        <v>44</v>
      </c>
      <c r="AB6864" t="s">
        <v>44</v>
      </c>
    </row>
    <row r="6865" spans="1:28" x14ac:dyDescent="0.25">
      <c r="A6865" t="s">
        <v>11702</v>
      </c>
      <c r="B6865" s="1">
        <v>45845</v>
      </c>
      <c r="C6865" t="s">
        <v>9062</v>
      </c>
      <c r="D6865" t="s">
        <v>9063</v>
      </c>
      <c r="E6865">
        <v>43</v>
      </c>
      <c r="F6865" t="s">
        <v>111</v>
      </c>
      <c r="G6865" t="s">
        <v>128</v>
      </c>
      <c r="H6865" t="s">
        <v>129</v>
      </c>
      <c r="I6865" t="s">
        <v>74</v>
      </c>
      <c r="J6865" t="s">
        <v>130</v>
      </c>
      <c r="K6865">
        <v>3</v>
      </c>
      <c r="L6865" s="2">
        <v>1700</v>
      </c>
      <c r="M6865">
        <v>25</v>
      </c>
      <c r="N6865" s="2">
        <v>5100</v>
      </c>
      <c r="O6865" s="2">
        <v>1275</v>
      </c>
      <c r="P6865" s="2">
        <v>3825</v>
      </c>
      <c r="Q6865" s="2">
        <v>2362.6999999999998</v>
      </c>
      <c r="R6865" s="2">
        <v>1462.3</v>
      </c>
      <c r="S6865" t="s">
        <v>53</v>
      </c>
      <c r="T6865" t="s">
        <v>37</v>
      </c>
      <c r="U6865" t="s">
        <v>38</v>
      </c>
      <c r="V6865" t="s">
        <v>39</v>
      </c>
      <c r="W6865" t="s">
        <v>66</v>
      </c>
      <c r="X6865" t="s">
        <v>41</v>
      </c>
      <c r="Y6865" t="s">
        <v>56</v>
      </c>
      <c r="Z6865" t="s">
        <v>43</v>
      </c>
      <c r="AA6865" t="s">
        <v>44</v>
      </c>
      <c r="AB6865" t="s">
        <v>44</v>
      </c>
    </row>
    <row r="6866" spans="1:28" x14ac:dyDescent="0.25">
      <c r="A6866" t="s">
        <v>11703</v>
      </c>
      <c r="B6866" s="1">
        <v>45846</v>
      </c>
      <c r="C6866" t="s">
        <v>1355</v>
      </c>
      <c r="D6866" t="s">
        <v>1356</v>
      </c>
      <c r="E6866">
        <v>35</v>
      </c>
      <c r="F6866" t="s">
        <v>48</v>
      </c>
      <c r="G6866" t="s">
        <v>344</v>
      </c>
      <c r="H6866" t="s">
        <v>345</v>
      </c>
      <c r="I6866" t="s">
        <v>34</v>
      </c>
      <c r="J6866" t="s">
        <v>121</v>
      </c>
      <c r="K6866">
        <v>3</v>
      </c>
      <c r="L6866" s="2">
        <v>1600</v>
      </c>
      <c r="M6866">
        <v>20</v>
      </c>
      <c r="N6866" s="2">
        <v>4800</v>
      </c>
      <c r="O6866" s="2">
        <v>960</v>
      </c>
      <c r="P6866" s="2">
        <v>3840</v>
      </c>
      <c r="Q6866" s="2">
        <v>2953.78</v>
      </c>
      <c r="R6866" s="2">
        <v>886.22</v>
      </c>
      <c r="S6866" t="s">
        <v>36</v>
      </c>
      <c r="T6866" t="s">
        <v>90</v>
      </c>
      <c r="U6866" t="s">
        <v>91</v>
      </c>
      <c r="V6866" t="s">
        <v>39</v>
      </c>
      <c r="W6866" t="s">
        <v>137</v>
      </c>
      <c r="X6866" t="s">
        <v>97</v>
      </c>
      <c r="Y6866" t="s">
        <v>84</v>
      </c>
      <c r="Z6866" t="s">
        <v>43</v>
      </c>
      <c r="AA6866" t="s">
        <v>44</v>
      </c>
      <c r="AB6866" t="s">
        <v>44</v>
      </c>
    </row>
    <row r="6867" spans="1:28" x14ac:dyDescent="0.25">
      <c r="A6867" t="s">
        <v>11704</v>
      </c>
      <c r="B6867" s="1">
        <v>45846</v>
      </c>
      <c r="C6867" t="s">
        <v>815</v>
      </c>
      <c r="D6867" t="s">
        <v>816</v>
      </c>
      <c r="E6867">
        <v>18</v>
      </c>
      <c r="F6867" t="s">
        <v>31</v>
      </c>
      <c r="G6867" t="s">
        <v>197</v>
      </c>
      <c r="H6867" t="s">
        <v>198</v>
      </c>
      <c r="I6867" t="s">
        <v>74</v>
      </c>
      <c r="J6867" t="s">
        <v>75</v>
      </c>
      <c r="K6867">
        <v>2</v>
      </c>
      <c r="L6867" s="2">
        <v>2600</v>
      </c>
      <c r="M6867">
        <v>5</v>
      </c>
      <c r="N6867" s="2">
        <v>5200</v>
      </c>
      <c r="O6867" s="2">
        <v>260</v>
      </c>
      <c r="P6867" s="2">
        <v>4940</v>
      </c>
      <c r="Q6867" s="2">
        <v>3825.09</v>
      </c>
      <c r="R6867" s="2">
        <v>1114.9100000000001</v>
      </c>
      <c r="S6867" t="s">
        <v>36</v>
      </c>
      <c r="T6867" t="s">
        <v>275</v>
      </c>
      <c r="U6867" t="s">
        <v>123</v>
      </c>
      <c r="V6867" t="s">
        <v>39</v>
      </c>
      <c r="W6867" t="s">
        <v>137</v>
      </c>
      <c r="X6867" t="s">
        <v>41</v>
      </c>
      <c r="Y6867" t="s">
        <v>56</v>
      </c>
      <c r="Z6867" t="s">
        <v>43</v>
      </c>
      <c r="AA6867" t="s">
        <v>44</v>
      </c>
      <c r="AB6867" t="s">
        <v>44</v>
      </c>
    </row>
    <row r="6868" spans="1:28" x14ac:dyDescent="0.25">
      <c r="A6868" t="s">
        <v>11705</v>
      </c>
      <c r="B6868" s="1">
        <v>45846</v>
      </c>
      <c r="C6868" t="s">
        <v>8165</v>
      </c>
      <c r="D6868" t="s">
        <v>8166</v>
      </c>
      <c r="E6868">
        <v>39</v>
      </c>
      <c r="F6868" t="s">
        <v>48</v>
      </c>
      <c r="G6868" t="s">
        <v>243</v>
      </c>
      <c r="H6868" t="s">
        <v>244</v>
      </c>
      <c r="I6868" t="s">
        <v>103</v>
      </c>
      <c r="J6868" t="s">
        <v>104</v>
      </c>
      <c r="K6868">
        <v>1</v>
      </c>
      <c r="L6868" s="2">
        <v>450</v>
      </c>
      <c r="M6868">
        <v>5</v>
      </c>
      <c r="N6868" s="2">
        <v>450</v>
      </c>
      <c r="O6868" s="2">
        <v>22.5</v>
      </c>
      <c r="P6868" s="2">
        <v>427.5</v>
      </c>
      <c r="Q6868" s="2">
        <v>345.95</v>
      </c>
      <c r="R6868" s="2">
        <v>81.55</v>
      </c>
      <c r="S6868" t="s">
        <v>64</v>
      </c>
      <c r="T6868" t="s">
        <v>163</v>
      </c>
      <c r="U6868" t="s">
        <v>164</v>
      </c>
      <c r="V6868" t="s">
        <v>39</v>
      </c>
      <c r="W6868" t="s">
        <v>124</v>
      </c>
      <c r="X6868" t="s">
        <v>97</v>
      </c>
      <c r="Y6868" t="s">
        <v>56</v>
      </c>
      <c r="Z6868" t="s">
        <v>43</v>
      </c>
      <c r="AA6868" t="s">
        <v>44</v>
      </c>
      <c r="AB6868" t="s">
        <v>44</v>
      </c>
    </row>
    <row r="6869" spans="1:28" x14ac:dyDescent="0.25">
      <c r="A6869" t="s">
        <v>11706</v>
      </c>
      <c r="B6869" s="1">
        <v>45846</v>
      </c>
      <c r="C6869" t="s">
        <v>6688</v>
      </c>
      <c r="D6869" t="s">
        <v>6689</v>
      </c>
      <c r="E6869">
        <v>39</v>
      </c>
      <c r="F6869" t="s">
        <v>48</v>
      </c>
      <c r="G6869" t="s">
        <v>72</v>
      </c>
      <c r="H6869" t="s">
        <v>73</v>
      </c>
      <c r="I6869" t="s">
        <v>74</v>
      </c>
      <c r="J6869" t="s">
        <v>75</v>
      </c>
      <c r="K6869">
        <v>2</v>
      </c>
      <c r="L6869" s="2">
        <v>2200</v>
      </c>
      <c r="M6869">
        <v>25</v>
      </c>
      <c r="N6869" s="2">
        <v>4400</v>
      </c>
      <c r="O6869" s="2">
        <v>1100</v>
      </c>
      <c r="P6869" s="2">
        <v>3300</v>
      </c>
      <c r="Q6869" s="2">
        <v>2608.87</v>
      </c>
      <c r="R6869" s="2">
        <v>691.13</v>
      </c>
      <c r="S6869" t="s">
        <v>53</v>
      </c>
      <c r="T6869" t="s">
        <v>37</v>
      </c>
      <c r="U6869" t="s">
        <v>38</v>
      </c>
      <c r="V6869" t="s">
        <v>39</v>
      </c>
      <c r="W6869" t="s">
        <v>83</v>
      </c>
      <c r="X6869" t="s">
        <v>41</v>
      </c>
      <c r="Y6869" t="s">
        <v>56</v>
      </c>
      <c r="Z6869" t="s">
        <v>43</v>
      </c>
      <c r="AA6869" t="s">
        <v>44</v>
      </c>
      <c r="AB6869" t="s">
        <v>44</v>
      </c>
    </row>
    <row r="6870" spans="1:28" x14ac:dyDescent="0.25">
      <c r="A6870" t="s">
        <v>11707</v>
      </c>
      <c r="B6870" s="1">
        <v>45846</v>
      </c>
      <c r="C6870" t="s">
        <v>11163</v>
      </c>
      <c r="D6870" t="s">
        <v>11164</v>
      </c>
      <c r="E6870">
        <v>26</v>
      </c>
      <c r="F6870" t="s">
        <v>48</v>
      </c>
      <c r="G6870" t="s">
        <v>168</v>
      </c>
      <c r="H6870" t="s">
        <v>169</v>
      </c>
      <c r="I6870" t="s">
        <v>62</v>
      </c>
      <c r="J6870" t="s">
        <v>143</v>
      </c>
      <c r="K6870">
        <v>2</v>
      </c>
      <c r="L6870" s="2">
        <v>1800</v>
      </c>
      <c r="M6870">
        <v>15</v>
      </c>
      <c r="N6870" s="2">
        <v>3600</v>
      </c>
      <c r="O6870" s="2">
        <v>540</v>
      </c>
      <c r="P6870" s="2">
        <v>3060</v>
      </c>
      <c r="Q6870" s="2">
        <v>1787.11</v>
      </c>
      <c r="R6870" s="2">
        <v>1272.8900000000001</v>
      </c>
      <c r="S6870" t="s">
        <v>53</v>
      </c>
      <c r="T6870" t="s">
        <v>54</v>
      </c>
      <c r="U6870" t="s">
        <v>55</v>
      </c>
      <c r="V6870" t="s">
        <v>39</v>
      </c>
      <c r="W6870" t="s">
        <v>124</v>
      </c>
      <c r="X6870" t="s">
        <v>41</v>
      </c>
      <c r="Y6870" t="s">
        <v>56</v>
      </c>
      <c r="Z6870" t="s">
        <v>43</v>
      </c>
      <c r="AA6870" t="s">
        <v>68</v>
      </c>
      <c r="AB6870" t="s">
        <v>44</v>
      </c>
    </row>
    <row r="6871" spans="1:28" x14ac:dyDescent="0.25">
      <c r="A6871" t="s">
        <v>11708</v>
      </c>
      <c r="B6871" s="1">
        <v>45846</v>
      </c>
      <c r="C6871" t="s">
        <v>4517</v>
      </c>
      <c r="D6871" t="s">
        <v>4518</v>
      </c>
      <c r="E6871">
        <v>28</v>
      </c>
      <c r="F6871" t="s">
        <v>48</v>
      </c>
      <c r="G6871" t="s">
        <v>32</v>
      </c>
      <c r="H6871" t="s">
        <v>33</v>
      </c>
      <c r="I6871" t="s">
        <v>34</v>
      </c>
      <c r="J6871" t="s">
        <v>35</v>
      </c>
      <c r="K6871">
        <v>1</v>
      </c>
      <c r="L6871" s="2">
        <v>55000</v>
      </c>
      <c r="M6871">
        <v>5</v>
      </c>
      <c r="N6871" s="2">
        <v>55000</v>
      </c>
      <c r="O6871" s="2">
        <v>2750</v>
      </c>
      <c r="P6871" s="2">
        <v>52250</v>
      </c>
      <c r="Q6871" s="2">
        <v>39065.31</v>
      </c>
      <c r="R6871" s="2">
        <v>13184.69</v>
      </c>
      <c r="S6871" t="s">
        <v>53</v>
      </c>
      <c r="T6871" t="s">
        <v>122</v>
      </c>
      <c r="U6871" t="s">
        <v>123</v>
      </c>
      <c r="V6871" t="s">
        <v>39</v>
      </c>
      <c r="W6871" t="s">
        <v>137</v>
      </c>
      <c r="X6871" t="s">
        <v>41</v>
      </c>
      <c r="Y6871" t="s">
        <v>56</v>
      </c>
      <c r="Z6871" t="s">
        <v>508</v>
      </c>
      <c r="AA6871" t="s">
        <v>44</v>
      </c>
      <c r="AB6871" t="s">
        <v>44</v>
      </c>
    </row>
    <row r="6872" spans="1:28" x14ac:dyDescent="0.25">
      <c r="A6872" t="s">
        <v>11709</v>
      </c>
      <c r="B6872" s="1">
        <v>45846</v>
      </c>
      <c r="C6872" t="s">
        <v>669</v>
      </c>
      <c r="D6872" t="s">
        <v>670</v>
      </c>
      <c r="E6872">
        <v>35</v>
      </c>
      <c r="F6872" t="s">
        <v>48</v>
      </c>
      <c r="G6872" t="s">
        <v>81</v>
      </c>
      <c r="H6872" t="s">
        <v>82</v>
      </c>
      <c r="I6872" t="s">
        <v>51</v>
      </c>
      <c r="J6872" t="s">
        <v>52</v>
      </c>
      <c r="K6872">
        <v>1</v>
      </c>
      <c r="L6872" s="2">
        <v>600</v>
      </c>
      <c r="M6872">
        <v>15</v>
      </c>
      <c r="N6872" s="2">
        <v>600</v>
      </c>
      <c r="O6872" s="2">
        <v>90</v>
      </c>
      <c r="P6872" s="2">
        <v>510</v>
      </c>
      <c r="Q6872" s="2">
        <v>299.38</v>
      </c>
      <c r="R6872" s="2">
        <v>210.62</v>
      </c>
      <c r="S6872" t="s">
        <v>53</v>
      </c>
      <c r="T6872" t="s">
        <v>54</v>
      </c>
      <c r="U6872" t="s">
        <v>55</v>
      </c>
      <c r="V6872" t="s">
        <v>39</v>
      </c>
      <c r="W6872" t="s">
        <v>124</v>
      </c>
      <c r="X6872" t="s">
        <v>97</v>
      </c>
      <c r="Y6872" t="s">
        <v>56</v>
      </c>
      <c r="Z6872" t="s">
        <v>43</v>
      </c>
      <c r="AA6872" t="s">
        <v>44</v>
      </c>
      <c r="AB6872" t="s">
        <v>44</v>
      </c>
    </row>
    <row r="6873" spans="1:28" x14ac:dyDescent="0.25">
      <c r="A6873" t="s">
        <v>11710</v>
      </c>
      <c r="B6873" s="1">
        <v>45846</v>
      </c>
      <c r="C6873" t="s">
        <v>2492</v>
      </c>
      <c r="D6873" t="s">
        <v>2493</v>
      </c>
      <c r="E6873">
        <v>40</v>
      </c>
      <c r="F6873" t="s">
        <v>48</v>
      </c>
      <c r="G6873" t="s">
        <v>227</v>
      </c>
      <c r="H6873" t="s">
        <v>228</v>
      </c>
      <c r="I6873" t="s">
        <v>74</v>
      </c>
      <c r="J6873" t="s">
        <v>75</v>
      </c>
      <c r="K6873">
        <v>2</v>
      </c>
      <c r="L6873" s="2">
        <v>1400</v>
      </c>
      <c r="M6873">
        <v>30</v>
      </c>
      <c r="N6873" s="2">
        <v>2800</v>
      </c>
      <c r="O6873" s="2">
        <v>840</v>
      </c>
      <c r="P6873" s="2">
        <v>1960</v>
      </c>
      <c r="Q6873" s="2">
        <v>1115.06</v>
      </c>
      <c r="R6873" s="2">
        <v>844.94</v>
      </c>
      <c r="S6873" t="s">
        <v>53</v>
      </c>
      <c r="T6873" t="s">
        <v>76</v>
      </c>
      <c r="U6873" t="s">
        <v>77</v>
      </c>
      <c r="V6873" t="s">
        <v>39</v>
      </c>
      <c r="W6873" t="s">
        <v>40</v>
      </c>
      <c r="X6873" t="s">
        <v>41</v>
      </c>
      <c r="Y6873" t="s">
        <v>42</v>
      </c>
      <c r="Z6873" t="s">
        <v>43</v>
      </c>
      <c r="AA6873" t="s">
        <v>44</v>
      </c>
      <c r="AB6873" t="s">
        <v>44</v>
      </c>
    </row>
    <row r="6874" spans="1:28" x14ac:dyDescent="0.25">
      <c r="A6874" t="s">
        <v>11711</v>
      </c>
      <c r="B6874" s="1">
        <v>45846</v>
      </c>
      <c r="C6874" t="s">
        <v>8414</v>
      </c>
      <c r="D6874" t="s">
        <v>8415</v>
      </c>
      <c r="E6874">
        <v>45</v>
      </c>
      <c r="F6874" t="s">
        <v>111</v>
      </c>
      <c r="G6874" t="s">
        <v>285</v>
      </c>
      <c r="H6874" t="s">
        <v>286</v>
      </c>
      <c r="I6874" t="s">
        <v>34</v>
      </c>
      <c r="J6874" t="s">
        <v>121</v>
      </c>
      <c r="K6874">
        <v>1</v>
      </c>
      <c r="L6874" s="2">
        <v>3200</v>
      </c>
      <c r="M6874">
        <v>10</v>
      </c>
      <c r="N6874" s="2">
        <v>3200</v>
      </c>
      <c r="O6874" s="2">
        <v>320</v>
      </c>
      <c r="P6874" s="2">
        <v>2880</v>
      </c>
      <c r="Q6874" s="2">
        <v>2069.4899999999998</v>
      </c>
      <c r="R6874" s="2">
        <v>810.51</v>
      </c>
      <c r="S6874" t="s">
        <v>36</v>
      </c>
      <c r="T6874" t="s">
        <v>153</v>
      </c>
      <c r="U6874" t="s">
        <v>154</v>
      </c>
      <c r="V6874" t="s">
        <v>39</v>
      </c>
      <c r="W6874" t="s">
        <v>137</v>
      </c>
      <c r="X6874" t="s">
        <v>97</v>
      </c>
      <c r="Y6874" t="s">
        <v>56</v>
      </c>
      <c r="Z6874" t="s">
        <v>508</v>
      </c>
      <c r="AA6874" t="s">
        <v>44</v>
      </c>
      <c r="AB6874" t="s">
        <v>44</v>
      </c>
    </row>
    <row r="6875" spans="1:28" x14ac:dyDescent="0.25">
      <c r="A6875" t="s">
        <v>11712</v>
      </c>
      <c r="B6875" s="1">
        <v>45846</v>
      </c>
      <c r="C6875" t="s">
        <v>4623</v>
      </c>
      <c r="D6875" t="s">
        <v>4624</v>
      </c>
      <c r="E6875">
        <v>59</v>
      </c>
      <c r="F6875" t="s">
        <v>31</v>
      </c>
      <c r="G6875" t="s">
        <v>238</v>
      </c>
      <c r="H6875" t="s">
        <v>239</v>
      </c>
      <c r="I6875" t="s">
        <v>62</v>
      </c>
      <c r="J6875" t="s">
        <v>63</v>
      </c>
      <c r="K6875">
        <v>2</v>
      </c>
      <c r="L6875" s="2">
        <v>6500</v>
      </c>
      <c r="M6875">
        <v>20</v>
      </c>
      <c r="N6875" s="2">
        <v>13000</v>
      </c>
      <c r="O6875" s="2">
        <v>2600</v>
      </c>
      <c r="P6875" s="2">
        <v>10400</v>
      </c>
      <c r="Q6875" s="2">
        <v>6652.76</v>
      </c>
      <c r="R6875" s="2">
        <v>3747.24</v>
      </c>
      <c r="S6875" t="s">
        <v>53</v>
      </c>
      <c r="T6875" t="s">
        <v>222</v>
      </c>
      <c r="U6875" t="s">
        <v>38</v>
      </c>
      <c r="V6875" t="s">
        <v>39</v>
      </c>
      <c r="W6875" t="s">
        <v>92</v>
      </c>
      <c r="X6875" t="s">
        <v>97</v>
      </c>
      <c r="Y6875" t="s">
        <v>42</v>
      </c>
      <c r="Z6875" t="s">
        <v>43</v>
      </c>
      <c r="AA6875" t="s">
        <v>44</v>
      </c>
      <c r="AB6875" t="s">
        <v>44</v>
      </c>
    </row>
    <row r="6876" spans="1:28" x14ac:dyDescent="0.25">
      <c r="A6876" t="s">
        <v>11713</v>
      </c>
      <c r="B6876" s="1">
        <v>45846</v>
      </c>
      <c r="C6876" t="s">
        <v>7648</v>
      </c>
      <c r="D6876" t="s">
        <v>7649</v>
      </c>
      <c r="E6876">
        <v>18</v>
      </c>
      <c r="F6876" t="s">
        <v>111</v>
      </c>
      <c r="G6876" t="s">
        <v>88</v>
      </c>
      <c r="H6876" t="s">
        <v>89</v>
      </c>
      <c r="I6876" t="s">
        <v>62</v>
      </c>
      <c r="J6876" t="s">
        <v>63</v>
      </c>
      <c r="K6876">
        <v>1</v>
      </c>
      <c r="L6876" s="2">
        <v>4200</v>
      </c>
      <c r="M6876">
        <v>10</v>
      </c>
      <c r="N6876" s="2">
        <v>4200</v>
      </c>
      <c r="O6876" s="2">
        <v>420</v>
      </c>
      <c r="P6876" s="2">
        <v>3780</v>
      </c>
      <c r="Q6876" s="2">
        <v>2732.83</v>
      </c>
      <c r="R6876" s="2">
        <v>1047.17</v>
      </c>
      <c r="S6876" t="s">
        <v>53</v>
      </c>
      <c r="T6876" t="s">
        <v>163</v>
      </c>
      <c r="U6876" t="s">
        <v>164</v>
      </c>
      <c r="V6876" t="s">
        <v>39</v>
      </c>
      <c r="W6876" t="s">
        <v>137</v>
      </c>
      <c r="X6876" t="s">
        <v>97</v>
      </c>
      <c r="Y6876" t="s">
        <v>56</v>
      </c>
      <c r="Z6876" t="s">
        <v>107</v>
      </c>
      <c r="AA6876" t="s">
        <v>44</v>
      </c>
      <c r="AB6876" t="s">
        <v>44</v>
      </c>
    </row>
    <row r="6877" spans="1:28" x14ac:dyDescent="0.25">
      <c r="A6877" t="s">
        <v>11714</v>
      </c>
      <c r="B6877" s="1">
        <v>45847</v>
      </c>
      <c r="C6877" t="s">
        <v>2312</v>
      </c>
      <c r="D6877" t="s">
        <v>2313</v>
      </c>
      <c r="E6877">
        <v>24</v>
      </c>
      <c r="F6877" t="s">
        <v>31</v>
      </c>
      <c r="G6877" t="s">
        <v>197</v>
      </c>
      <c r="H6877" t="s">
        <v>198</v>
      </c>
      <c r="I6877" t="s">
        <v>74</v>
      </c>
      <c r="J6877" t="s">
        <v>75</v>
      </c>
      <c r="K6877">
        <v>4</v>
      </c>
      <c r="L6877" s="2">
        <v>2600</v>
      </c>
      <c r="M6877">
        <v>15</v>
      </c>
      <c r="N6877" s="2">
        <v>10400</v>
      </c>
      <c r="O6877" s="2">
        <v>1560</v>
      </c>
      <c r="P6877" s="2">
        <v>8840</v>
      </c>
      <c r="Q6877" s="2">
        <v>6679.47</v>
      </c>
      <c r="R6877" s="2">
        <v>2160.5300000000002</v>
      </c>
      <c r="S6877" t="s">
        <v>53</v>
      </c>
      <c r="T6877" t="s">
        <v>578</v>
      </c>
      <c r="U6877" t="s">
        <v>579</v>
      </c>
      <c r="V6877" t="s">
        <v>39</v>
      </c>
      <c r="W6877" t="s">
        <v>83</v>
      </c>
      <c r="X6877" t="s">
        <v>97</v>
      </c>
      <c r="Y6877" t="s">
        <v>42</v>
      </c>
      <c r="Z6877" t="s">
        <v>43</v>
      </c>
      <c r="AA6877" t="s">
        <v>44</v>
      </c>
      <c r="AB6877" t="s">
        <v>44</v>
      </c>
    </row>
    <row r="6878" spans="1:28" x14ac:dyDescent="0.25">
      <c r="A6878" t="s">
        <v>11715</v>
      </c>
      <c r="B6878" s="1">
        <v>45847</v>
      </c>
      <c r="C6878" t="s">
        <v>11716</v>
      </c>
      <c r="D6878" t="s">
        <v>11717</v>
      </c>
      <c r="E6878">
        <v>44</v>
      </c>
      <c r="F6878" t="s">
        <v>111</v>
      </c>
      <c r="G6878" t="s">
        <v>344</v>
      </c>
      <c r="H6878" t="s">
        <v>345</v>
      </c>
      <c r="I6878" t="s">
        <v>34</v>
      </c>
      <c r="J6878" t="s">
        <v>121</v>
      </c>
      <c r="K6878">
        <v>4</v>
      </c>
      <c r="L6878" s="2">
        <v>1600</v>
      </c>
      <c r="M6878">
        <v>10</v>
      </c>
      <c r="N6878" s="2">
        <v>6400</v>
      </c>
      <c r="O6878" s="2">
        <v>640</v>
      </c>
      <c r="P6878" s="2">
        <v>5760</v>
      </c>
      <c r="Q6878" s="2">
        <v>4251.3100000000004</v>
      </c>
      <c r="R6878" s="2">
        <v>1508.69</v>
      </c>
      <c r="S6878" t="s">
        <v>36</v>
      </c>
      <c r="T6878" t="s">
        <v>407</v>
      </c>
      <c r="U6878" t="s">
        <v>408</v>
      </c>
      <c r="V6878" t="s">
        <v>39</v>
      </c>
      <c r="W6878" t="s">
        <v>137</v>
      </c>
      <c r="X6878" t="s">
        <v>97</v>
      </c>
      <c r="Y6878" t="s">
        <v>56</v>
      </c>
      <c r="Z6878" t="s">
        <v>43</v>
      </c>
      <c r="AA6878" t="s">
        <v>44</v>
      </c>
      <c r="AB6878" t="s">
        <v>44</v>
      </c>
    </row>
    <row r="6879" spans="1:28" x14ac:dyDescent="0.25">
      <c r="A6879" t="s">
        <v>11718</v>
      </c>
      <c r="B6879" s="1">
        <v>45847</v>
      </c>
      <c r="C6879" t="s">
        <v>2163</v>
      </c>
      <c r="D6879" t="s">
        <v>2164</v>
      </c>
      <c r="E6879">
        <v>19</v>
      </c>
      <c r="F6879" t="s">
        <v>31</v>
      </c>
      <c r="G6879" t="s">
        <v>212</v>
      </c>
      <c r="H6879" t="s">
        <v>213</v>
      </c>
      <c r="I6879" t="s">
        <v>51</v>
      </c>
      <c r="J6879" t="s">
        <v>52</v>
      </c>
      <c r="K6879">
        <v>2</v>
      </c>
      <c r="L6879" s="2">
        <v>400</v>
      </c>
      <c r="M6879">
        <v>10</v>
      </c>
      <c r="N6879" s="2">
        <v>800</v>
      </c>
      <c r="O6879" s="2">
        <v>80</v>
      </c>
      <c r="P6879" s="2">
        <v>720</v>
      </c>
      <c r="Q6879" s="2">
        <v>415.43</v>
      </c>
      <c r="R6879" s="2">
        <v>304.57</v>
      </c>
      <c r="S6879" t="s">
        <v>53</v>
      </c>
      <c r="T6879" t="s">
        <v>275</v>
      </c>
      <c r="U6879" t="s">
        <v>123</v>
      </c>
      <c r="V6879" t="s">
        <v>39</v>
      </c>
      <c r="W6879" t="s">
        <v>40</v>
      </c>
      <c r="X6879" t="s">
        <v>41</v>
      </c>
      <c r="Y6879" t="s">
        <v>56</v>
      </c>
      <c r="Z6879" t="s">
        <v>43</v>
      </c>
      <c r="AA6879" t="s">
        <v>44</v>
      </c>
      <c r="AB6879" t="s">
        <v>44</v>
      </c>
    </row>
    <row r="6880" spans="1:28" x14ac:dyDescent="0.25">
      <c r="A6880" t="s">
        <v>11719</v>
      </c>
      <c r="B6880" s="1">
        <v>45847</v>
      </c>
      <c r="C6880" t="s">
        <v>3430</v>
      </c>
      <c r="D6880" t="s">
        <v>3431</v>
      </c>
      <c r="E6880">
        <v>54</v>
      </c>
      <c r="F6880" t="s">
        <v>111</v>
      </c>
      <c r="G6880" t="s">
        <v>318</v>
      </c>
      <c r="H6880" t="s">
        <v>319</v>
      </c>
      <c r="I6880" t="s">
        <v>34</v>
      </c>
      <c r="J6880" t="s">
        <v>190</v>
      </c>
      <c r="K6880">
        <v>1</v>
      </c>
      <c r="L6880" s="2">
        <v>2500</v>
      </c>
      <c r="M6880">
        <v>10</v>
      </c>
      <c r="N6880" s="2">
        <v>2500</v>
      </c>
      <c r="O6880" s="2">
        <v>250</v>
      </c>
      <c r="P6880" s="2">
        <v>2250</v>
      </c>
      <c r="Q6880" s="2">
        <v>1814.09</v>
      </c>
      <c r="R6880" s="2">
        <v>435.91</v>
      </c>
      <c r="S6880" t="s">
        <v>53</v>
      </c>
      <c r="T6880" t="s">
        <v>290</v>
      </c>
      <c r="U6880" t="s">
        <v>291</v>
      </c>
      <c r="V6880" t="s">
        <v>39</v>
      </c>
      <c r="W6880" t="s">
        <v>66</v>
      </c>
      <c r="X6880" t="s">
        <v>41</v>
      </c>
      <c r="Y6880" t="s">
        <v>56</v>
      </c>
      <c r="Z6880" t="s">
        <v>43</v>
      </c>
      <c r="AA6880" t="s">
        <v>44</v>
      </c>
      <c r="AB6880" t="s">
        <v>44</v>
      </c>
    </row>
    <row r="6881" spans="1:28" x14ac:dyDescent="0.25">
      <c r="A6881" t="s">
        <v>11720</v>
      </c>
      <c r="B6881" s="1">
        <v>45847</v>
      </c>
      <c r="C6881" t="s">
        <v>5531</v>
      </c>
      <c r="D6881" t="s">
        <v>5532</v>
      </c>
      <c r="E6881">
        <v>43</v>
      </c>
      <c r="F6881" t="s">
        <v>48</v>
      </c>
      <c r="G6881" t="s">
        <v>298</v>
      </c>
      <c r="H6881" t="s">
        <v>299</v>
      </c>
      <c r="I6881" t="s">
        <v>103</v>
      </c>
      <c r="J6881" t="s">
        <v>104</v>
      </c>
      <c r="K6881">
        <v>1</v>
      </c>
      <c r="L6881" s="2">
        <v>700</v>
      </c>
      <c r="M6881">
        <v>10</v>
      </c>
      <c r="N6881" s="2">
        <v>700</v>
      </c>
      <c r="O6881" s="2">
        <v>70</v>
      </c>
      <c r="P6881" s="2">
        <v>630</v>
      </c>
      <c r="Q6881" s="2">
        <v>455.05</v>
      </c>
      <c r="R6881" s="2">
        <v>174.95</v>
      </c>
      <c r="S6881" t="s">
        <v>53</v>
      </c>
      <c r="T6881" t="s">
        <v>398</v>
      </c>
      <c r="U6881" t="s">
        <v>399</v>
      </c>
      <c r="V6881" t="s">
        <v>39</v>
      </c>
      <c r="W6881" t="s">
        <v>92</v>
      </c>
      <c r="X6881" t="s">
        <v>97</v>
      </c>
      <c r="Y6881" t="s">
        <v>56</v>
      </c>
      <c r="Z6881" t="s">
        <v>107</v>
      </c>
      <c r="AA6881" t="s">
        <v>44</v>
      </c>
      <c r="AB6881" t="s">
        <v>44</v>
      </c>
    </row>
    <row r="6882" spans="1:28" x14ac:dyDescent="0.25">
      <c r="A6882" t="s">
        <v>11721</v>
      </c>
      <c r="B6882" s="1">
        <v>45847</v>
      </c>
      <c r="C6882" t="s">
        <v>8394</v>
      </c>
      <c r="D6882" t="s">
        <v>8395</v>
      </c>
      <c r="E6882">
        <v>53</v>
      </c>
      <c r="F6882" t="s">
        <v>31</v>
      </c>
      <c r="G6882" t="s">
        <v>188</v>
      </c>
      <c r="H6882" t="s">
        <v>189</v>
      </c>
      <c r="I6882" t="s">
        <v>34</v>
      </c>
      <c r="J6882" t="s">
        <v>190</v>
      </c>
      <c r="K6882">
        <v>1</v>
      </c>
      <c r="L6882" s="2">
        <v>1800</v>
      </c>
      <c r="M6882">
        <v>20</v>
      </c>
      <c r="N6882" s="2">
        <v>1800</v>
      </c>
      <c r="O6882" s="2">
        <v>360</v>
      </c>
      <c r="P6882" s="2">
        <v>1440</v>
      </c>
      <c r="Q6882" s="2">
        <v>1019.39</v>
      </c>
      <c r="R6882" s="2">
        <v>420.61</v>
      </c>
      <c r="S6882" t="s">
        <v>53</v>
      </c>
      <c r="T6882" t="s">
        <v>114</v>
      </c>
      <c r="U6882" t="s">
        <v>115</v>
      </c>
      <c r="V6882" t="s">
        <v>39</v>
      </c>
      <c r="W6882" t="s">
        <v>124</v>
      </c>
      <c r="X6882" t="s">
        <v>97</v>
      </c>
      <c r="Y6882" t="s">
        <v>56</v>
      </c>
      <c r="Z6882" t="s">
        <v>43</v>
      </c>
      <c r="AA6882" t="s">
        <v>68</v>
      </c>
      <c r="AB6882" t="s">
        <v>44</v>
      </c>
    </row>
    <row r="6883" spans="1:28" x14ac:dyDescent="0.25">
      <c r="A6883" t="s">
        <v>11722</v>
      </c>
      <c r="B6883" s="1">
        <v>45847</v>
      </c>
      <c r="C6883" t="s">
        <v>3753</v>
      </c>
      <c r="D6883" t="s">
        <v>3754</v>
      </c>
      <c r="E6883">
        <v>36</v>
      </c>
      <c r="F6883" t="s">
        <v>48</v>
      </c>
      <c r="G6883" t="s">
        <v>352</v>
      </c>
      <c r="H6883" t="s">
        <v>353</v>
      </c>
      <c r="I6883" t="s">
        <v>103</v>
      </c>
      <c r="J6883" t="s">
        <v>104</v>
      </c>
      <c r="K6883">
        <v>2</v>
      </c>
      <c r="L6883" s="2">
        <v>850</v>
      </c>
      <c r="M6883">
        <v>20</v>
      </c>
      <c r="N6883" s="2">
        <v>1700</v>
      </c>
      <c r="O6883" s="2">
        <v>340</v>
      </c>
      <c r="P6883" s="2">
        <v>1360</v>
      </c>
      <c r="Q6883" s="2">
        <v>965.26</v>
      </c>
      <c r="R6883" s="2">
        <v>394.74</v>
      </c>
      <c r="S6883" t="s">
        <v>53</v>
      </c>
      <c r="T6883" t="s">
        <v>65</v>
      </c>
      <c r="U6883" t="s">
        <v>65</v>
      </c>
      <c r="V6883" t="s">
        <v>39</v>
      </c>
      <c r="W6883" t="s">
        <v>40</v>
      </c>
      <c r="X6883" t="s">
        <v>67</v>
      </c>
      <c r="Y6883" t="s">
        <v>42</v>
      </c>
      <c r="Z6883" t="s">
        <v>43</v>
      </c>
      <c r="AA6883" t="s">
        <v>44</v>
      </c>
      <c r="AB6883" t="s">
        <v>44</v>
      </c>
    </row>
    <row r="6884" spans="1:28" x14ac:dyDescent="0.25">
      <c r="A6884" t="s">
        <v>11723</v>
      </c>
      <c r="B6884" s="1">
        <v>45847</v>
      </c>
      <c r="C6884" t="s">
        <v>7830</v>
      </c>
      <c r="D6884" t="s">
        <v>7831</v>
      </c>
      <c r="E6884">
        <v>29</v>
      </c>
      <c r="F6884" t="s">
        <v>111</v>
      </c>
      <c r="G6884" t="s">
        <v>318</v>
      </c>
      <c r="H6884" t="s">
        <v>319</v>
      </c>
      <c r="I6884" t="s">
        <v>34</v>
      </c>
      <c r="J6884" t="s">
        <v>190</v>
      </c>
      <c r="K6884">
        <v>5</v>
      </c>
      <c r="L6884" s="2">
        <v>2500</v>
      </c>
      <c r="M6884">
        <v>0</v>
      </c>
      <c r="N6884" s="2">
        <v>12500</v>
      </c>
      <c r="O6884" s="2">
        <v>0</v>
      </c>
      <c r="P6884" s="2">
        <v>12500</v>
      </c>
      <c r="Q6884" s="2">
        <v>10027.290000000001</v>
      </c>
      <c r="R6884" s="2">
        <v>2472.71</v>
      </c>
      <c r="S6884" t="s">
        <v>64</v>
      </c>
      <c r="T6884" t="s">
        <v>153</v>
      </c>
      <c r="U6884" t="s">
        <v>154</v>
      </c>
      <c r="V6884" t="s">
        <v>39</v>
      </c>
      <c r="W6884" t="s">
        <v>124</v>
      </c>
      <c r="X6884" t="s">
        <v>97</v>
      </c>
      <c r="Y6884" t="s">
        <v>56</v>
      </c>
      <c r="Z6884" t="s">
        <v>107</v>
      </c>
      <c r="AA6884" t="s">
        <v>44</v>
      </c>
      <c r="AB6884" t="s">
        <v>44</v>
      </c>
    </row>
    <row r="6885" spans="1:28" x14ac:dyDescent="0.25">
      <c r="A6885" t="s">
        <v>11724</v>
      </c>
      <c r="B6885" s="1">
        <v>45847</v>
      </c>
      <c r="C6885" t="s">
        <v>3744</v>
      </c>
      <c r="D6885" t="s">
        <v>3745</v>
      </c>
      <c r="E6885">
        <v>19</v>
      </c>
      <c r="F6885" t="s">
        <v>48</v>
      </c>
      <c r="G6885" t="s">
        <v>318</v>
      </c>
      <c r="H6885" t="s">
        <v>319</v>
      </c>
      <c r="I6885" t="s">
        <v>34</v>
      </c>
      <c r="J6885" t="s">
        <v>190</v>
      </c>
      <c r="K6885">
        <v>2</v>
      </c>
      <c r="L6885" s="2">
        <v>2500</v>
      </c>
      <c r="M6885">
        <v>10</v>
      </c>
      <c r="N6885" s="2">
        <v>5000</v>
      </c>
      <c r="O6885" s="2">
        <v>500</v>
      </c>
      <c r="P6885" s="2">
        <v>4500</v>
      </c>
      <c r="Q6885" s="2">
        <v>3689.19</v>
      </c>
      <c r="R6885" s="2">
        <v>810.81</v>
      </c>
      <c r="S6885" t="s">
        <v>36</v>
      </c>
      <c r="T6885" t="s">
        <v>178</v>
      </c>
      <c r="U6885" t="s">
        <v>154</v>
      </c>
      <c r="V6885" t="s">
        <v>39</v>
      </c>
      <c r="W6885" t="s">
        <v>92</v>
      </c>
      <c r="X6885" t="s">
        <v>67</v>
      </c>
      <c r="Y6885" t="s">
        <v>56</v>
      </c>
      <c r="Z6885" t="s">
        <v>223</v>
      </c>
      <c r="AA6885" t="s">
        <v>44</v>
      </c>
      <c r="AB6885" t="s">
        <v>44</v>
      </c>
    </row>
    <row r="6886" spans="1:28" x14ac:dyDescent="0.25">
      <c r="A6886" t="s">
        <v>11725</v>
      </c>
      <c r="B6886" s="1">
        <v>45847</v>
      </c>
      <c r="C6886" t="s">
        <v>540</v>
      </c>
      <c r="D6886" t="s">
        <v>541</v>
      </c>
      <c r="E6886">
        <v>60</v>
      </c>
      <c r="F6886" t="s">
        <v>48</v>
      </c>
      <c r="G6886" t="s">
        <v>280</v>
      </c>
      <c r="H6886" t="s">
        <v>281</v>
      </c>
      <c r="I6886" t="s">
        <v>62</v>
      </c>
      <c r="J6886" t="s">
        <v>190</v>
      </c>
      <c r="K6886">
        <v>1</v>
      </c>
      <c r="L6886" s="2">
        <v>700</v>
      </c>
      <c r="M6886">
        <v>5</v>
      </c>
      <c r="N6886" s="2">
        <v>700</v>
      </c>
      <c r="O6886" s="2">
        <v>35</v>
      </c>
      <c r="P6886" s="2">
        <v>665</v>
      </c>
      <c r="Q6886" s="2">
        <v>490.91</v>
      </c>
      <c r="R6886" s="2">
        <v>174.09</v>
      </c>
      <c r="S6886" t="s">
        <v>53</v>
      </c>
      <c r="T6886" t="s">
        <v>90</v>
      </c>
      <c r="U6886" t="s">
        <v>91</v>
      </c>
      <c r="V6886" t="s">
        <v>39</v>
      </c>
      <c r="W6886" t="s">
        <v>66</v>
      </c>
      <c r="X6886" t="s">
        <v>97</v>
      </c>
      <c r="Y6886" t="s">
        <v>56</v>
      </c>
      <c r="Z6886" t="s">
        <v>43</v>
      </c>
      <c r="AA6886" t="s">
        <v>68</v>
      </c>
      <c r="AB6886" t="s">
        <v>44</v>
      </c>
    </row>
    <row r="6887" spans="1:28" x14ac:dyDescent="0.25">
      <c r="A6887" t="s">
        <v>11726</v>
      </c>
      <c r="B6887" s="1">
        <v>45847</v>
      </c>
      <c r="C6887" t="s">
        <v>3481</v>
      </c>
      <c r="D6887" t="s">
        <v>3482</v>
      </c>
      <c r="E6887">
        <v>37</v>
      </c>
      <c r="F6887" t="s">
        <v>111</v>
      </c>
      <c r="G6887" t="s">
        <v>72</v>
      </c>
      <c r="H6887" t="s">
        <v>73</v>
      </c>
      <c r="I6887" t="s">
        <v>74</v>
      </c>
      <c r="J6887" t="s">
        <v>75</v>
      </c>
      <c r="K6887">
        <v>2</v>
      </c>
      <c r="L6887" s="2">
        <v>2200</v>
      </c>
      <c r="M6887">
        <v>10</v>
      </c>
      <c r="N6887" s="2">
        <v>4400</v>
      </c>
      <c r="O6887" s="2">
        <v>440</v>
      </c>
      <c r="P6887" s="2">
        <v>3960</v>
      </c>
      <c r="Q6887" s="2">
        <v>2838.65</v>
      </c>
      <c r="R6887" s="2">
        <v>1121.3499999999999</v>
      </c>
      <c r="S6887" t="s">
        <v>64</v>
      </c>
      <c r="T6887" t="s">
        <v>136</v>
      </c>
      <c r="U6887" t="s">
        <v>38</v>
      </c>
      <c r="V6887" t="s">
        <v>39</v>
      </c>
      <c r="W6887" t="s">
        <v>124</v>
      </c>
      <c r="X6887" t="s">
        <v>41</v>
      </c>
      <c r="Y6887" t="s">
        <v>42</v>
      </c>
      <c r="Z6887" t="s">
        <v>43</v>
      </c>
      <c r="AA6887" t="s">
        <v>44</v>
      </c>
      <c r="AB6887" t="s">
        <v>44</v>
      </c>
    </row>
    <row r="6888" spans="1:28" x14ac:dyDescent="0.25">
      <c r="A6888" t="s">
        <v>11727</v>
      </c>
      <c r="B6888" s="1">
        <v>45847</v>
      </c>
      <c r="C6888" t="s">
        <v>1146</v>
      </c>
      <c r="D6888" t="s">
        <v>1147</v>
      </c>
      <c r="E6888">
        <v>46</v>
      </c>
      <c r="F6888" t="s">
        <v>111</v>
      </c>
      <c r="G6888" t="s">
        <v>134</v>
      </c>
      <c r="H6888" t="s">
        <v>135</v>
      </c>
      <c r="I6888" t="s">
        <v>62</v>
      </c>
      <c r="J6888" t="s">
        <v>130</v>
      </c>
      <c r="K6888">
        <v>2</v>
      </c>
      <c r="L6888" s="2">
        <v>8500</v>
      </c>
      <c r="M6888">
        <v>25</v>
      </c>
      <c r="N6888" s="2">
        <v>17000</v>
      </c>
      <c r="O6888" s="2">
        <v>4250</v>
      </c>
      <c r="P6888" s="2">
        <v>12750</v>
      </c>
      <c r="Q6888" s="2">
        <v>9015.83</v>
      </c>
      <c r="R6888" s="2">
        <v>3734.17</v>
      </c>
      <c r="S6888" t="s">
        <v>64</v>
      </c>
      <c r="T6888" t="s">
        <v>37</v>
      </c>
      <c r="U6888" t="s">
        <v>38</v>
      </c>
      <c r="V6888" t="s">
        <v>39</v>
      </c>
      <c r="W6888" t="s">
        <v>92</v>
      </c>
      <c r="X6888" t="s">
        <v>97</v>
      </c>
      <c r="Y6888" t="s">
        <v>56</v>
      </c>
      <c r="Z6888" t="s">
        <v>43</v>
      </c>
      <c r="AA6888" t="s">
        <v>44</v>
      </c>
      <c r="AB6888" t="s">
        <v>44</v>
      </c>
    </row>
    <row r="6889" spans="1:28" x14ac:dyDescent="0.25">
      <c r="A6889" t="s">
        <v>11728</v>
      </c>
      <c r="B6889" s="1">
        <v>45847</v>
      </c>
      <c r="C6889" t="s">
        <v>4748</v>
      </c>
      <c r="D6889" t="s">
        <v>4749</v>
      </c>
      <c r="E6889">
        <v>41</v>
      </c>
      <c r="F6889" t="s">
        <v>111</v>
      </c>
      <c r="G6889" t="s">
        <v>212</v>
      </c>
      <c r="H6889" t="s">
        <v>213</v>
      </c>
      <c r="I6889" t="s">
        <v>51</v>
      </c>
      <c r="J6889" t="s">
        <v>52</v>
      </c>
      <c r="K6889">
        <v>1</v>
      </c>
      <c r="L6889" s="2">
        <v>400</v>
      </c>
      <c r="M6889">
        <v>30</v>
      </c>
      <c r="N6889" s="2">
        <v>400</v>
      </c>
      <c r="O6889" s="2">
        <v>120</v>
      </c>
      <c r="P6889" s="2">
        <v>280</v>
      </c>
      <c r="Q6889" s="2">
        <v>193.24</v>
      </c>
      <c r="R6889" s="2">
        <v>86.76</v>
      </c>
      <c r="S6889" t="s">
        <v>53</v>
      </c>
      <c r="T6889" t="s">
        <v>578</v>
      </c>
      <c r="U6889" t="s">
        <v>579</v>
      </c>
      <c r="V6889" t="s">
        <v>39</v>
      </c>
      <c r="W6889" t="s">
        <v>40</v>
      </c>
      <c r="X6889" t="s">
        <v>41</v>
      </c>
      <c r="Y6889" t="s">
        <v>42</v>
      </c>
      <c r="Z6889" t="s">
        <v>43</v>
      </c>
      <c r="AA6889" t="s">
        <v>44</v>
      </c>
      <c r="AB6889" t="s">
        <v>44</v>
      </c>
    </row>
    <row r="6890" spans="1:28" x14ac:dyDescent="0.25">
      <c r="A6890" t="s">
        <v>11729</v>
      </c>
      <c r="B6890" s="1">
        <v>45847</v>
      </c>
      <c r="C6890" t="s">
        <v>4000</v>
      </c>
      <c r="D6890" t="s">
        <v>4001</v>
      </c>
      <c r="E6890">
        <v>40</v>
      </c>
      <c r="F6890" t="s">
        <v>48</v>
      </c>
      <c r="G6890" t="s">
        <v>141</v>
      </c>
      <c r="H6890" t="s">
        <v>142</v>
      </c>
      <c r="I6890" t="s">
        <v>74</v>
      </c>
      <c r="J6890" t="s">
        <v>143</v>
      </c>
      <c r="K6890">
        <v>1</v>
      </c>
      <c r="L6890" s="2">
        <v>900</v>
      </c>
      <c r="M6890">
        <v>10</v>
      </c>
      <c r="N6890" s="2">
        <v>900</v>
      </c>
      <c r="O6890" s="2">
        <v>90</v>
      </c>
      <c r="P6890" s="2">
        <v>810</v>
      </c>
      <c r="Q6890" s="2">
        <v>505.15</v>
      </c>
      <c r="R6890" s="2">
        <v>304.85000000000002</v>
      </c>
      <c r="S6890" t="s">
        <v>64</v>
      </c>
      <c r="T6890" t="s">
        <v>398</v>
      </c>
      <c r="U6890" t="s">
        <v>399</v>
      </c>
      <c r="V6890" t="s">
        <v>39</v>
      </c>
      <c r="W6890" t="s">
        <v>40</v>
      </c>
      <c r="X6890" t="s">
        <v>97</v>
      </c>
      <c r="Y6890" t="s">
        <v>56</v>
      </c>
      <c r="Z6890" t="s">
        <v>43</v>
      </c>
      <c r="AA6890" t="s">
        <v>44</v>
      </c>
      <c r="AB6890" t="s">
        <v>44</v>
      </c>
    </row>
    <row r="6891" spans="1:28" x14ac:dyDescent="0.25">
      <c r="A6891" t="s">
        <v>11730</v>
      </c>
      <c r="B6891" s="1">
        <v>45847</v>
      </c>
      <c r="C6891" t="s">
        <v>3971</v>
      </c>
      <c r="D6891" t="s">
        <v>3972</v>
      </c>
      <c r="E6891">
        <v>45</v>
      </c>
      <c r="F6891" t="s">
        <v>31</v>
      </c>
      <c r="G6891" t="s">
        <v>352</v>
      </c>
      <c r="H6891" t="s">
        <v>353</v>
      </c>
      <c r="I6891" t="s">
        <v>103</v>
      </c>
      <c r="J6891" t="s">
        <v>104</v>
      </c>
      <c r="K6891">
        <v>1</v>
      </c>
      <c r="L6891" s="2">
        <v>850</v>
      </c>
      <c r="M6891">
        <v>15</v>
      </c>
      <c r="N6891" s="2">
        <v>850</v>
      </c>
      <c r="O6891" s="2">
        <v>127.5</v>
      </c>
      <c r="P6891" s="2">
        <v>722.5</v>
      </c>
      <c r="Q6891" s="2">
        <v>498.93</v>
      </c>
      <c r="R6891" s="2">
        <v>223.57</v>
      </c>
      <c r="S6891" t="s">
        <v>64</v>
      </c>
      <c r="T6891" t="s">
        <v>398</v>
      </c>
      <c r="U6891" t="s">
        <v>399</v>
      </c>
      <c r="V6891" t="s">
        <v>39</v>
      </c>
      <c r="W6891" t="s">
        <v>137</v>
      </c>
      <c r="X6891" t="s">
        <v>41</v>
      </c>
      <c r="Y6891" t="s">
        <v>42</v>
      </c>
      <c r="Z6891" t="s">
        <v>223</v>
      </c>
      <c r="AA6891" t="s">
        <v>44</v>
      </c>
      <c r="AB6891" t="s">
        <v>44</v>
      </c>
    </row>
    <row r="6892" spans="1:28" x14ac:dyDescent="0.25">
      <c r="A6892" t="s">
        <v>11731</v>
      </c>
      <c r="B6892" s="1">
        <v>45848</v>
      </c>
      <c r="C6892" t="s">
        <v>2097</v>
      </c>
      <c r="D6892" t="s">
        <v>2098</v>
      </c>
      <c r="E6892">
        <v>38</v>
      </c>
      <c r="F6892" t="s">
        <v>31</v>
      </c>
      <c r="G6892" t="s">
        <v>366</v>
      </c>
      <c r="H6892" t="s">
        <v>367</v>
      </c>
      <c r="I6892" t="s">
        <v>34</v>
      </c>
      <c r="J6892" t="s">
        <v>130</v>
      </c>
      <c r="K6892">
        <v>2</v>
      </c>
      <c r="L6892" s="2">
        <v>14500</v>
      </c>
      <c r="M6892">
        <v>5</v>
      </c>
      <c r="N6892" s="2">
        <v>29000</v>
      </c>
      <c r="O6892" s="2">
        <v>1450</v>
      </c>
      <c r="P6892" s="2">
        <v>27550</v>
      </c>
      <c r="Q6892" s="2">
        <v>19760.810000000001</v>
      </c>
      <c r="R6892" s="2">
        <v>7789.19</v>
      </c>
      <c r="S6892" t="s">
        <v>53</v>
      </c>
      <c r="T6892" t="s">
        <v>275</v>
      </c>
      <c r="U6892" t="s">
        <v>123</v>
      </c>
      <c r="V6892" t="s">
        <v>39</v>
      </c>
      <c r="W6892" t="s">
        <v>124</v>
      </c>
      <c r="X6892" t="s">
        <v>67</v>
      </c>
      <c r="Y6892" t="s">
        <v>42</v>
      </c>
      <c r="Z6892" t="s">
        <v>43</v>
      </c>
      <c r="AA6892" t="s">
        <v>44</v>
      </c>
      <c r="AB6892" t="s">
        <v>44</v>
      </c>
    </row>
    <row r="6893" spans="1:28" x14ac:dyDescent="0.25">
      <c r="A6893" t="s">
        <v>11732</v>
      </c>
      <c r="B6893" s="1">
        <v>45848</v>
      </c>
      <c r="C6893" t="s">
        <v>999</v>
      </c>
      <c r="D6893" t="s">
        <v>1000</v>
      </c>
      <c r="E6893">
        <v>26</v>
      </c>
      <c r="F6893" t="s">
        <v>48</v>
      </c>
      <c r="G6893" t="s">
        <v>101</v>
      </c>
      <c r="H6893" t="s">
        <v>102</v>
      </c>
      <c r="I6893" t="s">
        <v>103</v>
      </c>
      <c r="J6893" t="s">
        <v>104</v>
      </c>
      <c r="K6893">
        <v>3</v>
      </c>
      <c r="L6893" s="2">
        <v>1800</v>
      </c>
      <c r="M6893">
        <v>10</v>
      </c>
      <c r="N6893" s="2">
        <v>5400</v>
      </c>
      <c r="O6893" s="2">
        <v>540</v>
      </c>
      <c r="P6893" s="2">
        <v>4860</v>
      </c>
      <c r="Q6893" s="2">
        <v>3775.13</v>
      </c>
      <c r="R6893" s="2">
        <v>1084.8699999999999</v>
      </c>
      <c r="S6893" t="s">
        <v>53</v>
      </c>
      <c r="T6893" t="s">
        <v>153</v>
      </c>
      <c r="U6893" t="s">
        <v>154</v>
      </c>
      <c r="V6893" t="s">
        <v>39</v>
      </c>
      <c r="W6893" t="s">
        <v>40</v>
      </c>
      <c r="X6893" t="s">
        <v>41</v>
      </c>
      <c r="Y6893" t="s">
        <v>56</v>
      </c>
      <c r="Z6893" t="s">
        <v>43</v>
      </c>
      <c r="AA6893" t="s">
        <v>68</v>
      </c>
      <c r="AB6893" t="s">
        <v>44</v>
      </c>
    </row>
    <row r="6894" spans="1:28" x14ac:dyDescent="0.25">
      <c r="A6894" t="s">
        <v>11733</v>
      </c>
      <c r="B6894" s="1">
        <v>45848</v>
      </c>
      <c r="C6894" t="s">
        <v>10253</v>
      </c>
      <c r="D6894" t="s">
        <v>10254</v>
      </c>
      <c r="E6894">
        <v>28</v>
      </c>
      <c r="F6894" t="s">
        <v>48</v>
      </c>
      <c r="G6894" t="s">
        <v>387</v>
      </c>
      <c r="H6894" t="s">
        <v>388</v>
      </c>
      <c r="I6894" t="s">
        <v>74</v>
      </c>
      <c r="J6894" t="s">
        <v>75</v>
      </c>
      <c r="K6894">
        <v>4</v>
      </c>
      <c r="L6894" s="2">
        <v>3200</v>
      </c>
      <c r="M6894">
        <v>15</v>
      </c>
      <c r="N6894" s="2">
        <v>12800</v>
      </c>
      <c r="O6894" s="2">
        <v>1920</v>
      </c>
      <c r="P6894" s="2">
        <v>10880</v>
      </c>
      <c r="Q6894" s="2">
        <v>8825.0499999999993</v>
      </c>
      <c r="R6894" s="2">
        <v>2054.9499999999998</v>
      </c>
      <c r="S6894" t="s">
        <v>53</v>
      </c>
      <c r="T6894" t="s">
        <v>263</v>
      </c>
      <c r="U6894" t="s">
        <v>91</v>
      </c>
      <c r="V6894" t="s">
        <v>39</v>
      </c>
      <c r="W6894" t="s">
        <v>92</v>
      </c>
      <c r="X6894" t="s">
        <v>41</v>
      </c>
      <c r="Y6894" t="s">
        <v>56</v>
      </c>
      <c r="Z6894" t="s">
        <v>43</v>
      </c>
      <c r="AA6894" t="s">
        <v>44</v>
      </c>
      <c r="AB6894" t="s">
        <v>44</v>
      </c>
    </row>
    <row r="6895" spans="1:28" x14ac:dyDescent="0.25">
      <c r="A6895" t="s">
        <v>11734</v>
      </c>
      <c r="B6895" s="1">
        <v>45848</v>
      </c>
      <c r="C6895" t="s">
        <v>1629</v>
      </c>
      <c r="D6895" t="s">
        <v>1630</v>
      </c>
      <c r="E6895">
        <v>23</v>
      </c>
      <c r="F6895" t="s">
        <v>31</v>
      </c>
      <c r="G6895" t="s">
        <v>436</v>
      </c>
      <c r="H6895" t="s">
        <v>437</v>
      </c>
      <c r="I6895" t="s">
        <v>74</v>
      </c>
      <c r="J6895" t="s">
        <v>190</v>
      </c>
      <c r="K6895">
        <v>4</v>
      </c>
      <c r="L6895" s="2">
        <v>1800</v>
      </c>
      <c r="M6895">
        <v>20</v>
      </c>
      <c r="N6895" s="2">
        <v>7200</v>
      </c>
      <c r="O6895" s="2">
        <v>1440</v>
      </c>
      <c r="P6895" s="2">
        <v>5760</v>
      </c>
      <c r="Q6895" s="2">
        <v>3810.54</v>
      </c>
      <c r="R6895" s="2">
        <v>1949.46</v>
      </c>
      <c r="S6895" t="s">
        <v>36</v>
      </c>
      <c r="T6895" t="s">
        <v>290</v>
      </c>
      <c r="U6895" t="s">
        <v>291</v>
      </c>
      <c r="V6895" t="s">
        <v>39</v>
      </c>
      <c r="W6895" t="s">
        <v>40</v>
      </c>
      <c r="X6895" t="s">
        <v>41</v>
      </c>
      <c r="Y6895" t="s">
        <v>42</v>
      </c>
      <c r="Z6895" t="s">
        <v>43</v>
      </c>
      <c r="AA6895" t="s">
        <v>44</v>
      </c>
      <c r="AB6895" t="s">
        <v>44</v>
      </c>
    </row>
    <row r="6896" spans="1:28" x14ac:dyDescent="0.25">
      <c r="A6896" t="s">
        <v>11735</v>
      </c>
      <c r="B6896" s="1">
        <v>45848</v>
      </c>
      <c r="C6896" t="s">
        <v>6688</v>
      </c>
      <c r="D6896" t="s">
        <v>6689</v>
      </c>
      <c r="E6896">
        <v>42</v>
      </c>
      <c r="F6896" t="s">
        <v>31</v>
      </c>
      <c r="G6896" t="s">
        <v>561</v>
      </c>
      <c r="H6896" t="s">
        <v>562</v>
      </c>
      <c r="I6896" t="s">
        <v>34</v>
      </c>
      <c r="J6896" t="s">
        <v>143</v>
      </c>
      <c r="K6896">
        <v>1</v>
      </c>
      <c r="L6896" s="2">
        <v>900</v>
      </c>
      <c r="M6896">
        <v>30</v>
      </c>
      <c r="N6896" s="2">
        <v>900</v>
      </c>
      <c r="O6896" s="2">
        <v>270</v>
      </c>
      <c r="P6896" s="2">
        <v>630</v>
      </c>
      <c r="Q6896" s="2">
        <v>496.9</v>
      </c>
      <c r="R6896" s="2">
        <v>133.1</v>
      </c>
      <c r="S6896" t="s">
        <v>53</v>
      </c>
      <c r="T6896" t="s">
        <v>222</v>
      </c>
      <c r="U6896" t="s">
        <v>38</v>
      </c>
      <c r="V6896" t="s">
        <v>39</v>
      </c>
      <c r="W6896" t="s">
        <v>66</v>
      </c>
      <c r="X6896" t="s">
        <v>41</v>
      </c>
      <c r="Y6896" t="s">
        <v>42</v>
      </c>
      <c r="Z6896" t="s">
        <v>43</v>
      </c>
      <c r="AA6896" t="s">
        <v>44</v>
      </c>
      <c r="AB6896" t="s">
        <v>44</v>
      </c>
    </row>
    <row r="6897" spans="1:28" x14ac:dyDescent="0.25">
      <c r="A6897" t="s">
        <v>11736</v>
      </c>
      <c r="B6897" s="1">
        <v>45848</v>
      </c>
      <c r="C6897" t="s">
        <v>4683</v>
      </c>
      <c r="D6897" t="s">
        <v>4684</v>
      </c>
      <c r="E6897">
        <v>42</v>
      </c>
      <c r="F6897" t="s">
        <v>48</v>
      </c>
      <c r="G6897" t="s">
        <v>188</v>
      </c>
      <c r="H6897" t="s">
        <v>189</v>
      </c>
      <c r="I6897" t="s">
        <v>34</v>
      </c>
      <c r="J6897" t="s">
        <v>190</v>
      </c>
      <c r="K6897">
        <v>2</v>
      </c>
      <c r="L6897" s="2">
        <v>1800</v>
      </c>
      <c r="M6897">
        <v>5</v>
      </c>
      <c r="N6897" s="2">
        <v>3600</v>
      </c>
      <c r="O6897" s="2">
        <v>180</v>
      </c>
      <c r="P6897" s="2">
        <v>3420</v>
      </c>
      <c r="Q6897" s="2">
        <v>1962.53</v>
      </c>
      <c r="R6897" s="2">
        <v>1457.47</v>
      </c>
      <c r="S6897" t="s">
        <v>53</v>
      </c>
      <c r="T6897" t="s">
        <v>136</v>
      </c>
      <c r="U6897" t="s">
        <v>38</v>
      </c>
      <c r="V6897" t="s">
        <v>39</v>
      </c>
      <c r="W6897" t="s">
        <v>40</v>
      </c>
      <c r="X6897" t="s">
        <v>67</v>
      </c>
      <c r="Y6897" t="s">
        <v>56</v>
      </c>
      <c r="Z6897" t="s">
        <v>43</v>
      </c>
      <c r="AA6897" t="s">
        <v>44</v>
      </c>
      <c r="AB6897" t="s">
        <v>44</v>
      </c>
    </row>
    <row r="6898" spans="1:28" x14ac:dyDescent="0.25">
      <c r="A6898" t="s">
        <v>11737</v>
      </c>
      <c r="B6898" s="1">
        <v>45849</v>
      </c>
      <c r="C6898" t="s">
        <v>4203</v>
      </c>
      <c r="D6898" t="s">
        <v>4204</v>
      </c>
      <c r="E6898">
        <v>55</v>
      </c>
      <c r="F6898" t="s">
        <v>48</v>
      </c>
      <c r="G6898" t="s">
        <v>318</v>
      </c>
      <c r="H6898" t="s">
        <v>319</v>
      </c>
      <c r="I6898" t="s">
        <v>34</v>
      </c>
      <c r="J6898" t="s">
        <v>190</v>
      </c>
      <c r="K6898">
        <v>1</v>
      </c>
      <c r="L6898" s="2">
        <v>2500</v>
      </c>
      <c r="M6898">
        <v>15</v>
      </c>
      <c r="N6898" s="2">
        <v>2500</v>
      </c>
      <c r="O6898" s="2">
        <v>375</v>
      </c>
      <c r="P6898" s="2">
        <v>2125</v>
      </c>
      <c r="Q6898" s="2">
        <v>1497.39</v>
      </c>
      <c r="R6898" s="2">
        <v>627.61</v>
      </c>
      <c r="S6898" t="s">
        <v>53</v>
      </c>
      <c r="T6898" t="s">
        <v>222</v>
      </c>
      <c r="U6898" t="s">
        <v>38</v>
      </c>
      <c r="V6898" t="s">
        <v>39</v>
      </c>
      <c r="W6898" t="s">
        <v>137</v>
      </c>
      <c r="X6898" t="s">
        <v>41</v>
      </c>
      <c r="Y6898" t="s">
        <v>42</v>
      </c>
      <c r="Z6898" t="s">
        <v>43</v>
      </c>
      <c r="AA6898" t="s">
        <v>44</v>
      </c>
      <c r="AB6898" t="s">
        <v>44</v>
      </c>
    </row>
    <row r="6899" spans="1:28" x14ac:dyDescent="0.25">
      <c r="A6899" t="s">
        <v>11738</v>
      </c>
      <c r="B6899" s="1">
        <v>45849</v>
      </c>
      <c r="C6899" t="s">
        <v>4209</v>
      </c>
      <c r="D6899" t="s">
        <v>4210</v>
      </c>
      <c r="E6899">
        <v>27</v>
      </c>
      <c r="F6899" t="s">
        <v>48</v>
      </c>
      <c r="G6899" t="s">
        <v>280</v>
      </c>
      <c r="H6899" t="s">
        <v>281</v>
      </c>
      <c r="I6899" t="s">
        <v>62</v>
      </c>
      <c r="J6899" t="s">
        <v>190</v>
      </c>
      <c r="K6899">
        <v>2</v>
      </c>
      <c r="L6899" s="2">
        <v>700</v>
      </c>
      <c r="M6899">
        <v>10</v>
      </c>
      <c r="N6899" s="2">
        <v>1400</v>
      </c>
      <c r="O6899" s="2">
        <v>140</v>
      </c>
      <c r="P6899" s="2">
        <v>1260</v>
      </c>
      <c r="Q6899" s="2">
        <v>872.16</v>
      </c>
      <c r="R6899" s="2">
        <v>387.84</v>
      </c>
      <c r="S6899" t="s">
        <v>53</v>
      </c>
      <c r="T6899" t="s">
        <v>290</v>
      </c>
      <c r="U6899" t="s">
        <v>291</v>
      </c>
      <c r="V6899" t="s">
        <v>39</v>
      </c>
      <c r="W6899" t="s">
        <v>137</v>
      </c>
      <c r="X6899" t="s">
        <v>41</v>
      </c>
      <c r="Y6899" t="s">
        <v>56</v>
      </c>
      <c r="Z6899" t="s">
        <v>43</v>
      </c>
      <c r="AA6899" t="s">
        <v>44</v>
      </c>
      <c r="AB6899" t="s">
        <v>44</v>
      </c>
    </row>
    <row r="6900" spans="1:28" x14ac:dyDescent="0.25">
      <c r="A6900" t="s">
        <v>11739</v>
      </c>
      <c r="B6900" s="1">
        <v>45849</v>
      </c>
      <c r="C6900" t="s">
        <v>6367</v>
      </c>
      <c r="D6900" t="s">
        <v>6368</v>
      </c>
      <c r="E6900">
        <v>54</v>
      </c>
      <c r="F6900" t="s">
        <v>31</v>
      </c>
      <c r="G6900" t="s">
        <v>188</v>
      </c>
      <c r="H6900" t="s">
        <v>189</v>
      </c>
      <c r="I6900" t="s">
        <v>34</v>
      </c>
      <c r="J6900" t="s">
        <v>190</v>
      </c>
      <c r="K6900">
        <v>5</v>
      </c>
      <c r="L6900" s="2">
        <v>1800</v>
      </c>
      <c r="M6900">
        <v>10</v>
      </c>
      <c r="N6900" s="2">
        <v>9000</v>
      </c>
      <c r="O6900" s="2">
        <v>900</v>
      </c>
      <c r="P6900" s="2">
        <v>8100</v>
      </c>
      <c r="Q6900" s="2">
        <v>5635.73</v>
      </c>
      <c r="R6900" s="2">
        <v>2464.27</v>
      </c>
      <c r="S6900" t="s">
        <v>53</v>
      </c>
      <c r="T6900" t="s">
        <v>105</v>
      </c>
      <c r="U6900" t="s">
        <v>106</v>
      </c>
      <c r="V6900" t="s">
        <v>39</v>
      </c>
      <c r="W6900" t="s">
        <v>124</v>
      </c>
      <c r="X6900" t="s">
        <v>97</v>
      </c>
      <c r="Y6900" t="s">
        <v>42</v>
      </c>
      <c r="Z6900" t="s">
        <v>223</v>
      </c>
      <c r="AA6900" t="s">
        <v>44</v>
      </c>
      <c r="AB6900" t="s">
        <v>44</v>
      </c>
    </row>
    <row r="6901" spans="1:28" x14ac:dyDescent="0.25">
      <c r="A6901" t="s">
        <v>11740</v>
      </c>
      <c r="B6901" s="1">
        <v>45849</v>
      </c>
      <c r="C6901" t="s">
        <v>2958</v>
      </c>
      <c r="D6901" t="s">
        <v>2959</v>
      </c>
      <c r="E6901">
        <v>20</v>
      </c>
      <c r="F6901" t="s">
        <v>111</v>
      </c>
      <c r="G6901" t="s">
        <v>148</v>
      </c>
      <c r="H6901" t="s">
        <v>149</v>
      </c>
      <c r="I6901" t="s">
        <v>74</v>
      </c>
      <c r="J6901" t="s">
        <v>130</v>
      </c>
      <c r="K6901">
        <v>2</v>
      </c>
      <c r="L6901" s="2">
        <v>3500</v>
      </c>
      <c r="M6901">
        <v>20</v>
      </c>
      <c r="N6901" s="2">
        <v>7000</v>
      </c>
      <c r="O6901" s="2">
        <v>1400</v>
      </c>
      <c r="P6901" s="2">
        <v>5600</v>
      </c>
      <c r="Q6901" s="2">
        <v>3304.34</v>
      </c>
      <c r="R6901" s="2">
        <v>2295.66</v>
      </c>
      <c r="S6901" t="s">
        <v>53</v>
      </c>
      <c r="T6901" t="s">
        <v>65</v>
      </c>
      <c r="U6901" t="s">
        <v>65</v>
      </c>
      <c r="V6901" t="s">
        <v>39</v>
      </c>
      <c r="W6901" t="s">
        <v>137</v>
      </c>
      <c r="X6901" t="s">
        <v>97</v>
      </c>
      <c r="Y6901" t="s">
        <v>42</v>
      </c>
      <c r="Z6901" t="s">
        <v>43</v>
      </c>
      <c r="AA6901" t="s">
        <v>44</v>
      </c>
      <c r="AB6901" t="s">
        <v>44</v>
      </c>
    </row>
    <row r="6902" spans="1:28" x14ac:dyDescent="0.25">
      <c r="A6902" t="s">
        <v>11741</v>
      </c>
      <c r="B6902" s="1">
        <v>45849</v>
      </c>
      <c r="C6902" t="s">
        <v>6672</v>
      </c>
      <c r="D6902" t="s">
        <v>6673</v>
      </c>
      <c r="E6902">
        <v>21</v>
      </c>
      <c r="F6902" t="s">
        <v>48</v>
      </c>
      <c r="G6902" t="s">
        <v>366</v>
      </c>
      <c r="H6902" t="s">
        <v>367</v>
      </c>
      <c r="I6902" t="s">
        <v>34</v>
      </c>
      <c r="J6902" t="s">
        <v>130</v>
      </c>
      <c r="K6902">
        <v>2</v>
      </c>
      <c r="L6902" s="2">
        <v>14500</v>
      </c>
      <c r="M6902">
        <v>0</v>
      </c>
      <c r="N6902" s="2">
        <v>29000</v>
      </c>
      <c r="O6902" s="2">
        <v>0</v>
      </c>
      <c r="P6902" s="2">
        <v>29000</v>
      </c>
      <c r="Q6902" s="2">
        <v>21938.73</v>
      </c>
      <c r="R6902" s="2">
        <v>7061.27</v>
      </c>
      <c r="S6902" t="s">
        <v>53</v>
      </c>
      <c r="T6902" t="s">
        <v>114</v>
      </c>
      <c r="U6902" t="s">
        <v>115</v>
      </c>
      <c r="V6902" t="s">
        <v>39</v>
      </c>
      <c r="W6902" t="s">
        <v>92</v>
      </c>
      <c r="X6902" t="s">
        <v>97</v>
      </c>
      <c r="Y6902" t="s">
        <v>42</v>
      </c>
      <c r="Z6902" t="s">
        <v>508</v>
      </c>
      <c r="AA6902" t="s">
        <v>44</v>
      </c>
      <c r="AB6902" t="s">
        <v>44</v>
      </c>
    </row>
    <row r="6903" spans="1:28" x14ac:dyDescent="0.25">
      <c r="A6903" t="s">
        <v>11742</v>
      </c>
      <c r="B6903" s="1">
        <v>45849</v>
      </c>
      <c r="C6903" t="s">
        <v>6830</v>
      </c>
      <c r="D6903" t="s">
        <v>6831</v>
      </c>
      <c r="E6903">
        <v>27</v>
      </c>
      <c r="F6903" t="s">
        <v>48</v>
      </c>
      <c r="G6903" t="s">
        <v>60</v>
      </c>
      <c r="H6903" t="s">
        <v>61</v>
      </c>
      <c r="I6903" t="s">
        <v>62</v>
      </c>
      <c r="J6903" t="s">
        <v>63</v>
      </c>
      <c r="K6903">
        <v>2</v>
      </c>
      <c r="L6903" s="2">
        <v>3500</v>
      </c>
      <c r="M6903">
        <v>25</v>
      </c>
      <c r="N6903" s="2">
        <v>7000</v>
      </c>
      <c r="O6903" s="2">
        <v>1750</v>
      </c>
      <c r="P6903" s="2">
        <v>5250</v>
      </c>
      <c r="Q6903" s="2">
        <v>4215.55</v>
      </c>
      <c r="R6903" s="2">
        <v>1034.45</v>
      </c>
      <c r="S6903" t="s">
        <v>53</v>
      </c>
      <c r="T6903" t="s">
        <v>178</v>
      </c>
      <c r="U6903" t="s">
        <v>154</v>
      </c>
      <c r="V6903" t="s">
        <v>39</v>
      </c>
      <c r="W6903" t="s">
        <v>137</v>
      </c>
      <c r="X6903" t="s">
        <v>41</v>
      </c>
      <c r="Y6903" t="s">
        <v>56</v>
      </c>
      <c r="Z6903" t="s">
        <v>43</v>
      </c>
      <c r="AA6903" t="s">
        <v>44</v>
      </c>
      <c r="AB6903" t="s">
        <v>44</v>
      </c>
    </row>
    <row r="6904" spans="1:28" x14ac:dyDescent="0.25">
      <c r="A6904" t="s">
        <v>11743</v>
      </c>
      <c r="B6904" s="1">
        <v>45849</v>
      </c>
      <c r="C6904" t="s">
        <v>3430</v>
      </c>
      <c r="D6904" t="s">
        <v>3431</v>
      </c>
      <c r="E6904">
        <v>58</v>
      </c>
      <c r="F6904" t="s">
        <v>111</v>
      </c>
      <c r="G6904" t="s">
        <v>141</v>
      </c>
      <c r="H6904" t="s">
        <v>142</v>
      </c>
      <c r="I6904" t="s">
        <v>74</v>
      </c>
      <c r="J6904" t="s">
        <v>143</v>
      </c>
      <c r="K6904">
        <v>5</v>
      </c>
      <c r="L6904" s="2">
        <v>900</v>
      </c>
      <c r="M6904">
        <v>25</v>
      </c>
      <c r="N6904" s="2">
        <v>4500</v>
      </c>
      <c r="O6904" s="2">
        <v>1125</v>
      </c>
      <c r="P6904" s="2">
        <v>3375</v>
      </c>
      <c r="Q6904" s="2">
        <v>2190.6999999999998</v>
      </c>
      <c r="R6904" s="2">
        <v>1184.3</v>
      </c>
      <c r="S6904" t="s">
        <v>36</v>
      </c>
      <c r="T6904" t="s">
        <v>153</v>
      </c>
      <c r="U6904" t="s">
        <v>154</v>
      </c>
      <c r="V6904" t="s">
        <v>39</v>
      </c>
      <c r="W6904" t="s">
        <v>92</v>
      </c>
      <c r="X6904" t="s">
        <v>41</v>
      </c>
      <c r="Y6904" t="s">
        <v>56</v>
      </c>
      <c r="Z6904" t="s">
        <v>43</v>
      </c>
      <c r="AA6904" t="s">
        <v>44</v>
      </c>
      <c r="AB6904" t="s">
        <v>44</v>
      </c>
    </row>
    <row r="6905" spans="1:28" x14ac:dyDescent="0.25">
      <c r="A6905" t="s">
        <v>11744</v>
      </c>
      <c r="B6905" s="1">
        <v>45849</v>
      </c>
      <c r="C6905" t="s">
        <v>11745</v>
      </c>
      <c r="D6905" t="s">
        <v>11746</v>
      </c>
      <c r="E6905">
        <v>41</v>
      </c>
      <c r="F6905" t="s">
        <v>31</v>
      </c>
      <c r="G6905" t="s">
        <v>243</v>
      </c>
      <c r="H6905" t="s">
        <v>244</v>
      </c>
      <c r="I6905" t="s">
        <v>103</v>
      </c>
      <c r="J6905" t="s">
        <v>104</v>
      </c>
      <c r="K6905">
        <v>2</v>
      </c>
      <c r="L6905" s="2">
        <v>450</v>
      </c>
      <c r="M6905">
        <v>10</v>
      </c>
      <c r="N6905" s="2">
        <v>900</v>
      </c>
      <c r="O6905" s="2">
        <v>90</v>
      </c>
      <c r="P6905" s="2">
        <v>810</v>
      </c>
      <c r="Q6905" s="2">
        <v>568.17999999999995</v>
      </c>
      <c r="R6905" s="2">
        <v>241.82</v>
      </c>
      <c r="S6905" t="s">
        <v>53</v>
      </c>
      <c r="T6905" t="s">
        <v>37</v>
      </c>
      <c r="U6905" t="s">
        <v>38</v>
      </c>
      <c r="V6905" t="s">
        <v>39</v>
      </c>
      <c r="W6905" t="s">
        <v>83</v>
      </c>
      <c r="X6905" t="s">
        <v>67</v>
      </c>
      <c r="Y6905" t="s">
        <v>56</v>
      </c>
      <c r="Z6905" t="s">
        <v>43</v>
      </c>
      <c r="AA6905" t="s">
        <v>44</v>
      </c>
      <c r="AB6905" t="s">
        <v>44</v>
      </c>
    </row>
    <row r="6906" spans="1:28" x14ac:dyDescent="0.25">
      <c r="A6906" t="s">
        <v>11747</v>
      </c>
      <c r="B6906" s="1">
        <v>45849</v>
      </c>
      <c r="C6906" t="s">
        <v>3399</v>
      </c>
      <c r="D6906" t="s">
        <v>3400</v>
      </c>
      <c r="E6906">
        <v>58</v>
      </c>
      <c r="F6906" t="s">
        <v>111</v>
      </c>
      <c r="G6906" t="s">
        <v>88</v>
      </c>
      <c r="H6906" t="s">
        <v>89</v>
      </c>
      <c r="I6906" t="s">
        <v>62</v>
      </c>
      <c r="J6906" t="s">
        <v>63</v>
      </c>
      <c r="K6906">
        <v>1</v>
      </c>
      <c r="L6906" s="2">
        <v>4200</v>
      </c>
      <c r="M6906">
        <v>20</v>
      </c>
      <c r="N6906" s="2">
        <v>4200</v>
      </c>
      <c r="O6906" s="2">
        <v>840</v>
      </c>
      <c r="P6906" s="2">
        <v>3360</v>
      </c>
      <c r="Q6906" s="2">
        <v>1889.01</v>
      </c>
      <c r="R6906" s="2">
        <v>1470.99</v>
      </c>
      <c r="S6906" t="s">
        <v>53</v>
      </c>
      <c r="T6906" t="s">
        <v>178</v>
      </c>
      <c r="U6906" t="s">
        <v>154</v>
      </c>
      <c r="V6906" t="s">
        <v>39</v>
      </c>
      <c r="W6906" t="s">
        <v>40</v>
      </c>
      <c r="X6906" t="s">
        <v>41</v>
      </c>
      <c r="Y6906" t="s">
        <v>56</v>
      </c>
      <c r="Z6906" t="s">
        <v>43</v>
      </c>
      <c r="AA6906" t="s">
        <v>44</v>
      </c>
      <c r="AB6906" t="s">
        <v>44</v>
      </c>
    </row>
    <row r="6907" spans="1:28" x14ac:dyDescent="0.25">
      <c r="A6907" t="s">
        <v>11748</v>
      </c>
      <c r="B6907" s="1">
        <v>45849</v>
      </c>
      <c r="C6907" t="s">
        <v>2110</v>
      </c>
      <c r="D6907" t="s">
        <v>2111</v>
      </c>
      <c r="E6907">
        <v>51</v>
      </c>
      <c r="F6907" t="s">
        <v>48</v>
      </c>
      <c r="G6907" t="s">
        <v>81</v>
      </c>
      <c r="H6907" t="s">
        <v>82</v>
      </c>
      <c r="I6907" t="s">
        <v>51</v>
      </c>
      <c r="J6907" t="s">
        <v>52</v>
      </c>
      <c r="K6907">
        <v>1</v>
      </c>
      <c r="L6907" s="2">
        <v>600</v>
      </c>
      <c r="M6907">
        <v>0</v>
      </c>
      <c r="N6907" s="2">
        <v>600</v>
      </c>
      <c r="O6907" s="2">
        <v>0</v>
      </c>
      <c r="P6907" s="2">
        <v>600</v>
      </c>
      <c r="Q6907" s="2">
        <v>397.04</v>
      </c>
      <c r="R6907" s="2">
        <v>202.96</v>
      </c>
      <c r="S6907" t="s">
        <v>53</v>
      </c>
      <c r="T6907" t="s">
        <v>398</v>
      </c>
      <c r="U6907" t="s">
        <v>399</v>
      </c>
      <c r="V6907" t="s">
        <v>39</v>
      </c>
      <c r="W6907" t="s">
        <v>124</v>
      </c>
      <c r="X6907" t="s">
        <v>97</v>
      </c>
      <c r="Y6907" t="s">
        <v>42</v>
      </c>
      <c r="Z6907" t="s">
        <v>43</v>
      </c>
      <c r="AA6907" t="s">
        <v>44</v>
      </c>
      <c r="AB6907" t="s">
        <v>44</v>
      </c>
    </row>
    <row r="6908" spans="1:28" x14ac:dyDescent="0.25">
      <c r="A6908" t="s">
        <v>11749</v>
      </c>
      <c r="B6908" s="1">
        <v>45849</v>
      </c>
      <c r="C6908" t="s">
        <v>5186</v>
      </c>
      <c r="D6908" t="s">
        <v>5187</v>
      </c>
      <c r="E6908">
        <v>24</v>
      </c>
      <c r="F6908" t="s">
        <v>31</v>
      </c>
      <c r="G6908" t="s">
        <v>49</v>
      </c>
      <c r="H6908" t="s">
        <v>50</v>
      </c>
      <c r="I6908" t="s">
        <v>51</v>
      </c>
      <c r="J6908" t="s">
        <v>52</v>
      </c>
      <c r="K6908">
        <v>1</v>
      </c>
      <c r="L6908" s="2">
        <v>500</v>
      </c>
      <c r="M6908">
        <v>0</v>
      </c>
      <c r="N6908" s="2">
        <v>500</v>
      </c>
      <c r="O6908" s="2">
        <v>0</v>
      </c>
      <c r="P6908" s="2">
        <v>500</v>
      </c>
      <c r="Q6908" s="2">
        <v>337.02</v>
      </c>
      <c r="R6908" s="2">
        <v>162.97999999999999</v>
      </c>
      <c r="S6908" t="s">
        <v>36</v>
      </c>
      <c r="T6908" t="s">
        <v>178</v>
      </c>
      <c r="U6908" t="s">
        <v>154</v>
      </c>
      <c r="V6908" t="s">
        <v>39</v>
      </c>
      <c r="W6908" t="s">
        <v>40</v>
      </c>
      <c r="X6908" t="s">
        <v>67</v>
      </c>
      <c r="Y6908" t="s">
        <v>56</v>
      </c>
      <c r="Z6908" t="s">
        <v>43</v>
      </c>
      <c r="AA6908" t="s">
        <v>44</v>
      </c>
      <c r="AB6908" t="s">
        <v>44</v>
      </c>
    </row>
    <row r="6909" spans="1:28" x14ac:dyDescent="0.25">
      <c r="A6909" t="s">
        <v>11750</v>
      </c>
      <c r="B6909" s="1">
        <v>45849</v>
      </c>
      <c r="C6909" t="s">
        <v>800</v>
      </c>
      <c r="D6909" t="s">
        <v>801</v>
      </c>
      <c r="E6909">
        <v>18</v>
      </c>
      <c r="F6909" t="s">
        <v>48</v>
      </c>
      <c r="G6909" t="s">
        <v>60</v>
      </c>
      <c r="H6909" t="s">
        <v>61</v>
      </c>
      <c r="I6909" t="s">
        <v>62</v>
      </c>
      <c r="J6909" t="s">
        <v>63</v>
      </c>
      <c r="K6909">
        <v>1</v>
      </c>
      <c r="L6909" s="2">
        <v>3500</v>
      </c>
      <c r="M6909">
        <v>20</v>
      </c>
      <c r="N6909" s="2">
        <v>3500</v>
      </c>
      <c r="O6909" s="2">
        <v>700</v>
      </c>
      <c r="P6909" s="2">
        <v>2800</v>
      </c>
      <c r="Q6909" s="2">
        <v>1600.65</v>
      </c>
      <c r="R6909" s="2">
        <v>1199.3499999999999</v>
      </c>
      <c r="S6909" t="s">
        <v>64</v>
      </c>
      <c r="T6909" t="s">
        <v>578</v>
      </c>
      <c r="U6909" t="s">
        <v>579</v>
      </c>
      <c r="V6909" t="s">
        <v>39</v>
      </c>
      <c r="W6909" t="s">
        <v>124</v>
      </c>
      <c r="X6909" t="s">
        <v>41</v>
      </c>
      <c r="Y6909" t="s">
        <v>42</v>
      </c>
      <c r="Z6909" t="s">
        <v>43</v>
      </c>
      <c r="AA6909" t="s">
        <v>44</v>
      </c>
      <c r="AB6909" t="s">
        <v>44</v>
      </c>
    </row>
    <row r="6910" spans="1:28" x14ac:dyDescent="0.25">
      <c r="A6910" t="s">
        <v>11751</v>
      </c>
      <c r="B6910" s="1">
        <v>45850</v>
      </c>
      <c r="C6910" t="s">
        <v>8070</v>
      </c>
      <c r="D6910" t="s">
        <v>8071</v>
      </c>
      <c r="E6910">
        <v>42</v>
      </c>
      <c r="F6910" t="s">
        <v>48</v>
      </c>
      <c r="G6910" t="s">
        <v>141</v>
      </c>
      <c r="H6910" t="s">
        <v>142</v>
      </c>
      <c r="I6910" t="s">
        <v>74</v>
      </c>
      <c r="J6910" t="s">
        <v>143</v>
      </c>
      <c r="K6910">
        <v>2</v>
      </c>
      <c r="L6910" s="2">
        <v>900</v>
      </c>
      <c r="M6910">
        <v>10</v>
      </c>
      <c r="N6910" s="2">
        <v>1800</v>
      </c>
      <c r="O6910" s="2">
        <v>180</v>
      </c>
      <c r="P6910" s="2">
        <v>1620</v>
      </c>
      <c r="Q6910" s="2">
        <v>1297.27</v>
      </c>
      <c r="R6910" s="2">
        <v>322.73</v>
      </c>
      <c r="S6910" t="s">
        <v>64</v>
      </c>
      <c r="T6910" t="s">
        <v>54</v>
      </c>
      <c r="U6910" t="s">
        <v>55</v>
      </c>
      <c r="V6910" t="s">
        <v>39</v>
      </c>
      <c r="W6910" t="s">
        <v>83</v>
      </c>
      <c r="X6910" t="s">
        <v>97</v>
      </c>
      <c r="Y6910" t="s">
        <v>56</v>
      </c>
      <c r="Z6910" t="s">
        <v>43</v>
      </c>
      <c r="AA6910" t="s">
        <v>44</v>
      </c>
      <c r="AB6910" t="s">
        <v>44</v>
      </c>
    </row>
    <row r="6911" spans="1:28" x14ac:dyDescent="0.25">
      <c r="A6911" t="s">
        <v>11752</v>
      </c>
      <c r="B6911" s="1">
        <v>45850</v>
      </c>
      <c r="C6911" t="s">
        <v>4830</v>
      </c>
      <c r="D6911" t="s">
        <v>4831</v>
      </c>
      <c r="E6911">
        <v>53</v>
      </c>
      <c r="F6911" t="s">
        <v>48</v>
      </c>
      <c r="G6911" t="s">
        <v>298</v>
      </c>
      <c r="H6911" t="s">
        <v>299</v>
      </c>
      <c r="I6911" t="s">
        <v>103</v>
      </c>
      <c r="J6911" t="s">
        <v>104</v>
      </c>
      <c r="K6911">
        <v>1</v>
      </c>
      <c r="L6911" s="2">
        <v>700</v>
      </c>
      <c r="M6911">
        <v>15</v>
      </c>
      <c r="N6911" s="2">
        <v>700</v>
      </c>
      <c r="O6911" s="2">
        <v>105</v>
      </c>
      <c r="P6911" s="2">
        <v>595</v>
      </c>
      <c r="Q6911" s="2">
        <v>363.75</v>
      </c>
      <c r="R6911" s="2">
        <v>231.25</v>
      </c>
      <c r="S6911" t="s">
        <v>64</v>
      </c>
      <c r="T6911" t="s">
        <v>136</v>
      </c>
      <c r="U6911" t="s">
        <v>38</v>
      </c>
      <c r="V6911" t="s">
        <v>39</v>
      </c>
      <c r="W6911" t="s">
        <v>66</v>
      </c>
      <c r="X6911" t="s">
        <v>97</v>
      </c>
      <c r="Y6911" t="s">
        <v>56</v>
      </c>
      <c r="Z6911" t="s">
        <v>43</v>
      </c>
      <c r="AA6911" t="s">
        <v>44</v>
      </c>
      <c r="AB6911" t="s">
        <v>44</v>
      </c>
    </row>
    <row r="6912" spans="1:28" x14ac:dyDescent="0.25">
      <c r="A6912" t="s">
        <v>11753</v>
      </c>
      <c r="B6912" s="1">
        <v>45850</v>
      </c>
      <c r="C6912" t="s">
        <v>5059</v>
      </c>
      <c r="D6912" t="s">
        <v>5060</v>
      </c>
      <c r="E6912">
        <v>58</v>
      </c>
      <c r="F6912" t="s">
        <v>111</v>
      </c>
      <c r="G6912" t="s">
        <v>318</v>
      </c>
      <c r="H6912" t="s">
        <v>319</v>
      </c>
      <c r="I6912" t="s">
        <v>34</v>
      </c>
      <c r="J6912" t="s">
        <v>190</v>
      </c>
      <c r="K6912">
        <v>1</v>
      </c>
      <c r="L6912" s="2">
        <v>2500</v>
      </c>
      <c r="M6912">
        <v>5</v>
      </c>
      <c r="N6912" s="2">
        <v>2500</v>
      </c>
      <c r="O6912" s="2">
        <v>125</v>
      </c>
      <c r="P6912" s="2">
        <v>2375</v>
      </c>
      <c r="Q6912" s="2">
        <v>1918.06</v>
      </c>
      <c r="R6912" s="2">
        <v>456.94</v>
      </c>
      <c r="S6912" t="s">
        <v>64</v>
      </c>
      <c r="T6912" t="s">
        <v>65</v>
      </c>
      <c r="U6912" t="s">
        <v>65</v>
      </c>
      <c r="V6912" t="s">
        <v>39</v>
      </c>
      <c r="W6912" t="s">
        <v>83</v>
      </c>
      <c r="X6912" t="s">
        <v>41</v>
      </c>
      <c r="Y6912" t="s">
        <v>56</v>
      </c>
      <c r="Z6912" t="s">
        <v>43</v>
      </c>
      <c r="AA6912" t="s">
        <v>44</v>
      </c>
      <c r="AB6912" t="s">
        <v>44</v>
      </c>
    </row>
    <row r="6913" spans="1:28" x14ac:dyDescent="0.25">
      <c r="A6913" t="s">
        <v>11754</v>
      </c>
      <c r="B6913" s="1">
        <v>45850</v>
      </c>
      <c r="C6913" t="s">
        <v>373</v>
      </c>
      <c r="D6913" t="s">
        <v>374</v>
      </c>
      <c r="E6913">
        <v>18</v>
      </c>
      <c r="F6913" t="s">
        <v>48</v>
      </c>
      <c r="G6913" t="s">
        <v>298</v>
      </c>
      <c r="H6913" t="s">
        <v>299</v>
      </c>
      <c r="I6913" t="s">
        <v>103</v>
      </c>
      <c r="J6913" t="s">
        <v>104</v>
      </c>
      <c r="K6913">
        <v>1</v>
      </c>
      <c r="L6913" s="2">
        <v>700</v>
      </c>
      <c r="M6913">
        <v>5</v>
      </c>
      <c r="N6913" s="2">
        <v>700</v>
      </c>
      <c r="O6913" s="2">
        <v>35</v>
      </c>
      <c r="P6913" s="2">
        <v>665</v>
      </c>
      <c r="Q6913" s="2">
        <v>529.61</v>
      </c>
      <c r="R6913" s="2">
        <v>135.38999999999999</v>
      </c>
      <c r="S6913" t="s">
        <v>64</v>
      </c>
      <c r="T6913" t="s">
        <v>90</v>
      </c>
      <c r="U6913" t="s">
        <v>91</v>
      </c>
      <c r="V6913" t="s">
        <v>39</v>
      </c>
      <c r="W6913" t="s">
        <v>92</v>
      </c>
      <c r="X6913" t="s">
        <v>41</v>
      </c>
      <c r="Y6913" t="s">
        <v>42</v>
      </c>
      <c r="Z6913" t="s">
        <v>144</v>
      </c>
      <c r="AA6913" t="s">
        <v>44</v>
      </c>
      <c r="AB6913" t="s">
        <v>44</v>
      </c>
    </row>
    <row r="6914" spans="1:28" x14ac:dyDescent="0.25">
      <c r="A6914" t="s">
        <v>11755</v>
      </c>
      <c r="B6914" s="1">
        <v>45850</v>
      </c>
      <c r="C6914" t="s">
        <v>9863</v>
      </c>
      <c r="D6914" t="s">
        <v>9864</v>
      </c>
      <c r="E6914">
        <v>18</v>
      </c>
      <c r="F6914" t="s">
        <v>31</v>
      </c>
      <c r="G6914" t="s">
        <v>212</v>
      </c>
      <c r="H6914" t="s">
        <v>213</v>
      </c>
      <c r="I6914" t="s">
        <v>51</v>
      </c>
      <c r="J6914" t="s">
        <v>52</v>
      </c>
      <c r="K6914">
        <v>4</v>
      </c>
      <c r="L6914" s="2">
        <v>400</v>
      </c>
      <c r="M6914">
        <v>25</v>
      </c>
      <c r="N6914" s="2">
        <v>1600</v>
      </c>
      <c r="O6914" s="2">
        <v>400</v>
      </c>
      <c r="P6914" s="2">
        <v>1200</v>
      </c>
      <c r="Q6914" s="2">
        <v>953.52</v>
      </c>
      <c r="R6914" s="2">
        <v>246.48</v>
      </c>
      <c r="S6914" t="s">
        <v>53</v>
      </c>
      <c r="T6914" t="s">
        <v>407</v>
      </c>
      <c r="U6914" t="s">
        <v>408</v>
      </c>
      <c r="V6914" t="s">
        <v>39</v>
      </c>
      <c r="W6914" t="s">
        <v>92</v>
      </c>
      <c r="X6914" t="s">
        <v>67</v>
      </c>
      <c r="Y6914" t="s">
        <v>42</v>
      </c>
      <c r="Z6914" t="s">
        <v>43</v>
      </c>
      <c r="AA6914" t="s">
        <v>44</v>
      </c>
      <c r="AB6914" t="s">
        <v>44</v>
      </c>
    </row>
    <row r="6915" spans="1:28" x14ac:dyDescent="0.25">
      <c r="A6915" t="s">
        <v>11756</v>
      </c>
      <c r="B6915" s="1">
        <v>45850</v>
      </c>
      <c r="C6915" t="s">
        <v>156</v>
      </c>
      <c r="D6915" t="s">
        <v>157</v>
      </c>
      <c r="E6915">
        <v>26</v>
      </c>
      <c r="F6915" t="s">
        <v>48</v>
      </c>
      <c r="G6915" t="s">
        <v>141</v>
      </c>
      <c r="H6915" t="s">
        <v>142</v>
      </c>
      <c r="I6915" t="s">
        <v>74</v>
      </c>
      <c r="J6915" t="s">
        <v>143</v>
      </c>
      <c r="K6915">
        <v>1</v>
      </c>
      <c r="L6915" s="2">
        <v>900</v>
      </c>
      <c r="M6915">
        <v>15</v>
      </c>
      <c r="N6915" s="2">
        <v>900</v>
      </c>
      <c r="O6915" s="2">
        <v>135</v>
      </c>
      <c r="P6915" s="2">
        <v>765</v>
      </c>
      <c r="Q6915" s="2">
        <v>556.69000000000005</v>
      </c>
      <c r="R6915" s="2">
        <v>208.31</v>
      </c>
      <c r="S6915" t="s">
        <v>53</v>
      </c>
      <c r="T6915" t="s">
        <v>76</v>
      </c>
      <c r="U6915" t="s">
        <v>77</v>
      </c>
      <c r="V6915" t="s">
        <v>39</v>
      </c>
      <c r="W6915" t="s">
        <v>137</v>
      </c>
      <c r="X6915" t="s">
        <v>41</v>
      </c>
      <c r="Y6915" t="s">
        <v>42</v>
      </c>
      <c r="Z6915" t="s">
        <v>107</v>
      </c>
      <c r="AA6915" t="s">
        <v>44</v>
      </c>
      <c r="AB6915" t="s">
        <v>44</v>
      </c>
    </row>
    <row r="6916" spans="1:28" x14ac:dyDescent="0.25">
      <c r="A6916" t="s">
        <v>11757</v>
      </c>
      <c r="B6916" s="1">
        <v>45850</v>
      </c>
      <c r="C6916" t="s">
        <v>3253</v>
      </c>
      <c r="D6916" t="s">
        <v>3254</v>
      </c>
      <c r="E6916">
        <v>54</v>
      </c>
      <c r="F6916" t="s">
        <v>111</v>
      </c>
      <c r="G6916" t="s">
        <v>72</v>
      </c>
      <c r="H6916" t="s">
        <v>73</v>
      </c>
      <c r="I6916" t="s">
        <v>74</v>
      </c>
      <c r="J6916" t="s">
        <v>75</v>
      </c>
      <c r="K6916">
        <v>5</v>
      </c>
      <c r="L6916" s="2">
        <v>2200</v>
      </c>
      <c r="M6916">
        <v>10</v>
      </c>
      <c r="N6916" s="2">
        <v>11000</v>
      </c>
      <c r="O6916" s="2">
        <v>1100</v>
      </c>
      <c r="P6916" s="2">
        <v>9900</v>
      </c>
      <c r="Q6916" s="2">
        <v>5722.17</v>
      </c>
      <c r="R6916" s="2">
        <v>4177.83</v>
      </c>
      <c r="S6916" t="s">
        <v>53</v>
      </c>
      <c r="T6916" t="s">
        <v>65</v>
      </c>
      <c r="U6916" t="s">
        <v>65</v>
      </c>
      <c r="V6916" t="s">
        <v>39</v>
      </c>
      <c r="W6916" t="s">
        <v>40</v>
      </c>
      <c r="X6916" t="s">
        <v>41</v>
      </c>
      <c r="Y6916" t="s">
        <v>56</v>
      </c>
      <c r="Z6916" t="s">
        <v>43</v>
      </c>
      <c r="AA6916" t="s">
        <v>44</v>
      </c>
      <c r="AB6916" t="s">
        <v>44</v>
      </c>
    </row>
    <row r="6917" spans="1:28" x14ac:dyDescent="0.25">
      <c r="A6917" t="s">
        <v>11758</v>
      </c>
      <c r="B6917" s="1">
        <v>45850</v>
      </c>
      <c r="C6917" t="s">
        <v>1506</v>
      </c>
      <c r="D6917" t="s">
        <v>1507</v>
      </c>
      <c r="E6917">
        <v>42</v>
      </c>
      <c r="F6917" t="s">
        <v>48</v>
      </c>
      <c r="G6917" t="s">
        <v>238</v>
      </c>
      <c r="H6917" t="s">
        <v>239</v>
      </c>
      <c r="I6917" t="s">
        <v>62</v>
      </c>
      <c r="J6917" t="s">
        <v>63</v>
      </c>
      <c r="K6917">
        <v>3</v>
      </c>
      <c r="L6917" s="2">
        <v>6500</v>
      </c>
      <c r="M6917">
        <v>15</v>
      </c>
      <c r="N6917" s="2">
        <v>19500</v>
      </c>
      <c r="O6917" s="2">
        <v>2925</v>
      </c>
      <c r="P6917" s="2">
        <v>16575</v>
      </c>
      <c r="Q6917" s="2">
        <v>12709.88</v>
      </c>
      <c r="R6917" s="2">
        <v>3865.12</v>
      </c>
      <c r="S6917" t="s">
        <v>53</v>
      </c>
      <c r="T6917" t="s">
        <v>398</v>
      </c>
      <c r="U6917" t="s">
        <v>399</v>
      </c>
      <c r="V6917" t="s">
        <v>39</v>
      </c>
      <c r="W6917" t="s">
        <v>66</v>
      </c>
      <c r="X6917" t="s">
        <v>97</v>
      </c>
      <c r="Y6917" t="s">
        <v>42</v>
      </c>
      <c r="Z6917" t="s">
        <v>43</v>
      </c>
      <c r="AA6917" t="s">
        <v>44</v>
      </c>
      <c r="AB6917" t="s">
        <v>44</v>
      </c>
    </row>
    <row r="6918" spans="1:28" x14ac:dyDescent="0.25">
      <c r="A6918" t="s">
        <v>11759</v>
      </c>
      <c r="B6918" s="1">
        <v>45850</v>
      </c>
      <c r="C6918" t="s">
        <v>9775</v>
      </c>
      <c r="D6918" t="s">
        <v>9776</v>
      </c>
      <c r="E6918">
        <v>25</v>
      </c>
      <c r="F6918" t="s">
        <v>31</v>
      </c>
      <c r="G6918" t="s">
        <v>352</v>
      </c>
      <c r="H6918" t="s">
        <v>353</v>
      </c>
      <c r="I6918" t="s">
        <v>103</v>
      </c>
      <c r="J6918" t="s">
        <v>104</v>
      </c>
      <c r="K6918">
        <v>1</v>
      </c>
      <c r="L6918" s="2">
        <v>850</v>
      </c>
      <c r="M6918">
        <v>10</v>
      </c>
      <c r="N6918" s="2">
        <v>850</v>
      </c>
      <c r="O6918" s="2">
        <v>85</v>
      </c>
      <c r="P6918" s="2">
        <v>765</v>
      </c>
      <c r="Q6918" s="2">
        <v>491.16</v>
      </c>
      <c r="R6918" s="2">
        <v>273.83999999999997</v>
      </c>
      <c r="S6918" t="s">
        <v>53</v>
      </c>
      <c r="T6918" t="s">
        <v>290</v>
      </c>
      <c r="U6918" t="s">
        <v>291</v>
      </c>
      <c r="V6918" t="s">
        <v>39</v>
      </c>
      <c r="W6918" t="s">
        <v>83</v>
      </c>
      <c r="X6918" t="s">
        <v>41</v>
      </c>
      <c r="Y6918" t="s">
        <v>42</v>
      </c>
      <c r="Z6918" t="s">
        <v>43</v>
      </c>
      <c r="AA6918" t="s">
        <v>44</v>
      </c>
      <c r="AB6918" t="s">
        <v>44</v>
      </c>
    </row>
    <row r="6919" spans="1:28" x14ac:dyDescent="0.25">
      <c r="A6919" t="s">
        <v>11760</v>
      </c>
      <c r="B6919" s="1">
        <v>45850</v>
      </c>
      <c r="C6919" t="s">
        <v>3271</v>
      </c>
      <c r="D6919" t="s">
        <v>3272</v>
      </c>
      <c r="E6919">
        <v>22</v>
      </c>
      <c r="F6919" t="s">
        <v>111</v>
      </c>
      <c r="G6919" t="s">
        <v>217</v>
      </c>
      <c r="H6919" t="s">
        <v>218</v>
      </c>
      <c r="I6919" t="s">
        <v>34</v>
      </c>
      <c r="J6919" t="s">
        <v>130</v>
      </c>
      <c r="K6919">
        <v>1</v>
      </c>
      <c r="L6919" s="2">
        <v>28000</v>
      </c>
      <c r="M6919">
        <v>10</v>
      </c>
      <c r="N6919" s="2">
        <v>28000</v>
      </c>
      <c r="O6919" s="2">
        <v>2800</v>
      </c>
      <c r="P6919" s="2">
        <v>25200</v>
      </c>
      <c r="Q6919" s="2">
        <v>17241.45</v>
      </c>
      <c r="R6919" s="2">
        <v>7958.55</v>
      </c>
      <c r="S6919" t="s">
        <v>53</v>
      </c>
      <c r="T6919" t="s">
        <v>76</v>
      </c>
      <c r="U6919" t="s">
        <v>77</v>
      </c>
      <c r="V6919" t="s">
        <v>39</v>
      </c>
      <c r="W6919" t="s">
        <v>66</v>
      </c>
      <c r="X6919" t="s">
        <v>41</v>
      </c>
      <c r="Y6919" t="s">
        <v>42</v>
      </c>
      <c r="Z6919" t="s">
        <v>107</v>
      </c>
      <c r="AA6919" t="s">
        <v>44</v>
      </c>
      <c r="AB6919" t="s">
        <v>44</v>
      </c>
    </row>
    <row r="6920" spans="1:28" x14ac:dyDescent="0.25">
      <c r="A6920" t="s">
        <v>11761</v>
      </c>
      <c r="B6920" s="1">
        <v>45850</v>
      </c>
      <c r="C6920" t="s">
        <v>11762</v>
      </c>
      <c r="D6920" t="s">
        <v>11763</v>
      </c>
      <c r="E6920">
        <v>51</v>
      </c>
      <c r="F6920" t="s">
        <v>48</v>
      </c>
      <c r="G6920" t="s">
        <v>188</v>
      </c>
      <c r="H6920" t="s">
        <v>189</v>
      </c>
      <c r="I6920" t="s">
        <v>34</v>
      </c>
      <c r="J6920" t="s">
        <v>190</v>
      </c>
      <c r="K6920">
        <v>3</v>
      </c>
      <c r="L6920" s="2">
        <v>1800</v>
      </c>
      <c r="M6920">
        <v>20</v>
      </c>
      <c r="N6920" s="2">
        <v>5400</v>
      </c>
      <c r="O6920" s="2">
        <v>1080</v>
      </c>
      <c r="P6920" s="2">
        <v>4320</v>
      </c>
      <c r="Q6920" s="2">
        <v>2810.17</v>
      </c>
      <c r="R6920" s="2">
        <v>1509.83</v>
      </c>
      <c r="S6920" t="s">
        <v>36</v>
      </c>
      <c r="T6920" t="s">
        <v>96</v>
      </c>
      <c r="U6920" t="s">
        <v>96</v>
      </c>
      <c r="V6920" t="s">
        <v>39</v>
      </c>
      <c r="W6920" t="s">
        <v>124</v>
      </c>
      <c r="X6920" t="s">
        <v>97</v>
      </c>
      <c r="Y6920" t="s">
        <v>56</v>
      </c>
      <c r="Z6920" t="s">
        <v>107</v>
      </c>
      <c r="AA6920" t="s">
        <v>44</v>
      </c>
      <c r="AB6920" t="s">
        <v>44</v>
      </c>
    </row>
    <row r="6921" spans="1:28" x14ac:dyDescent="0.25">
      <c r="A6921" t="s">
        <v>11764</v>
      </c>
      <c r="B6921" s="1">
        <v>45851</v>
      </c>
      <c r="C6921" t="s">
        <v>2039</v>
      </c>
      <c r="D6921" t="s">
        <v>2040</v>
      </c>
      <c r="E6921">
        <v>27</v>
      </c>
      <c r="F6921" t="s">
        <v>48</v>
      </c>
      <c r="G6921" t="s">
        <v>112</v>
      </c>
      <c r="H6921" t="s">
        <v>113</v>
      </c>
      <c r="I6921" t="s">
        <v>103</v>
      </c>
      <c r="J6921" t="s">
        <v>104</v>
      </c>
      <c r="K6921">
        <v>3</v>
      </c>
      <c r="L6921" s="2">
        <v>650</v>
      </c>
      <c r="M6921">
        <v>5</v>
      </c>
      <c r="N6921" s="2">
        <v>1950</v>
      </c>
      <c r="O6921" s="2">
        <v>97.5</v>
      </c>
      <c r="P6921" s="2">
        <v>1852.5</v>
      </c>
      <c r="Q6921" s="2">
        <v>1144.03</v>
      </c>
      <c r="R6921" s="2">
        <v>708.47</v>
      </c>
      <c r="S6921" t="s">
        <v>64</v>
      </c>
      <c r="T6921" t="s">
        <v>96</v>
      </c>
      <c r="U6921" t="s">
        <v>96</v>
      </c>
      <c r="V6921" t="s">
        <v>39</v>
      </c>
      <c r="W6921" t="s">
        <v>92</v>
      </c>
      <c r="X6921" t="s">
        <v>97</v>
      </c>
      <c r="Y6921" t="s">
        <v>56</v>
      </c>
      <c r="Z6921" t="s">
        <v>43</v>
      </c>
      <c r="AA6921" t="s">
        <v>44</v>
      </c>
      <c r="AB6921" t="s">
        <v>44</v>
      </c>
    </row>
    <row r="6922" spans="1:28" x14ac:dyDescent="0.25">
      <c r="A6922" t="s">
        <v>11765</v>
      </c>
      <c r="B6922" s="1">
        <v>45851</v>
      </c>
      <c r="C6922" t="s">
        <v>428</v>
      </c>
      <c r="D6922" t="s">
        <v>429</v>
      </c>
      <c r="E6922">
        <v>40</v>
      </c>
      <c r="F6922" t="s">
        <v>31</v>
      </c>
      <c r="G6922" t="s">
        <v>119</v>
      </c>
      <c r="H6922" t="s">
        <v>120</v>
      </c>
      <c r="I6922" t="s">
        <v>62</v>
      </c>
      <c r="J6922" t="s">
        <v>121</v>
      </c>
      <c r="K6922">
        <v>2</v>
      </c>
      <c r="L6922" s="2">
        <v>4800</v>
      </c>
      <c r="M6922">
        <v>10</v>
      </c>
      <c r="N6922" s="2">
        <v>9600</v>
      </c>
      <c r="O6922" s="2">
        <v>960</v>
      </c>
      <c r="P6922" s="2">
        <v>8640</v>
      </c>
      <c r="Q6922" s="2">
        <v>6315.05</v>
      </c>
      <c r="R6922" s="2">
        <v>2324.9499999999998</v>
      </c>
      <c r="S6922" t="s">
        <v>36</v>
      </c>
      <c r="T6922" t="s">
        <v>114</v>
      </c>
      <c r="U6922" t="s">
        <v>115</v>
      </c>
      <c r="V6922" t="s">
        <v>39</v>
      </c>
      <c r="W6922" t="s">
        <v>137</v>
      </c>
      <c r="X6922" t="s">
        <v>41</v>
      </c>
      <c r="Y6922" t="s">
        <v>56</v>
      </c>
      <c r="Z6922" t="s">
        <v>43</v>
      </c>
      <c r="AA6922" t="s">
        <v>44</v>
      </c>
      <c r="AB6922" t="s">
        <v>44</v>
      </c>
    </row>
    <row r="6923" spans="1:28" x14ac:dyDescent="0.25">
      <c r="A6923" t="s">
        <v>11766</v>
      </c>
      <c r="B6923" s="1">
        <v>45851</v>
      </c>
      <c r="C6923" t="s">
        <v>3297</v>
      </c>
      <c r="D6923" t="s">
        <v>3298</v>
      </c>
      <c r="E6923">
        <v>23</v>
      </c>
      <c r="F6923" t="s">
        <v>48</v>
      </c>
      <c r="G6923" t="s">
        <v>101</v>
      </c>
      <c r="H6923" t="s">
        <v>102</v>
      </c>
      <c r="I6923" t="s">
        <v>103</v>
      </c>
      <c r="J6923" t="s">
        <v>104</v>
      </c>
      <c r="K6923">
        <v>2</v>
      </c>
      <c r="L6923" s="2">
        <v>1800</v>
      </c>
      <c r="M6923">
        <v>10</v>
      </c>
      <c r="N6923" s="2">
        <v>3600</v>
      </c>
      <c r="O6923" s="2">
        <v>360</v>
      </c>
      <c r="P6923" s="2">
        <v>3240</v>
      </c>
      <c r="Q6923" s="2">
        <v>1880.52</v>
      </c>
      <c r="R6923" s="2">
        <v>1359.48</v>
      </c>
      <c r="S6923" t="s">
        <v>64</v>
      </c>
      <c r="T6923" t="s">
        <v>407</v>
      </c>
      <c r="U6923" t="s">
        <v>408</v>
      </c>
      <c r="V6923" t="s">
        <v>39</v>
      </c>
      <c r="W6923" t="s">
        <v>124</v>
      </c>
      <c r="X6923" t="s">
        <v>41</v>
      </c>
      <c r="Y6923" t="s">
        <v>56</v>
      </c>
      <c r="Z6923" t="s">
        <v>43</v>
      </c>
      <c r="AA6923" t="s">
        <v>44</v>
      </c>
      <c r="AB6923" t="s">
        <v>44</v>
      </c>
    </row>
    <row r="6924" spans="1:28" x14ac:dyDescent="0.25">
      <c r="A6924" t="s">
        <v>11767</v>
      </c>
      <c r="B6924" s="1">
        <v>45851</v>
      </c>
      <c r="C6924" t="s">
        <v>7763</v>
      </c>
      <c r="D6924" t="s">
        <v>7764</v>
      </c>
      <c r="E6924">
        <v>45</v>
      </c>
      <c r="F6924" t="s">
        <v>48</v>
      </c>
      <c r="G6924" t="s">
        <v>112</v>
      </c>
      <c r="H6924" t="s">
        <v>113</v>
      </c>
      <c r="I6924" t="s">
        <v>103</v>
      </c>
      <c r="J6924" t="s">
        <v>104</v>
      </c>
      <c r="K6924">
        <v>1</v>
      </c>
      <c r="L6924" s="2">
        <v>650</v>
      </c>
      <c r="M6924">
        <v>15</v>
      </c>
      <c r="N6924" s="2">
        <v>650</v>
      </c>
      <c r="O6924" s="2">
        <v>97.5</v>
      </c>
      <c r="P6924" s="2">
        <v>552.5</v>
      </c>
      <c r="Q6924" s="2">
        <v>349.16</v>
      </c>
      <c r="R6924" s="2">
        <v>203.34</v>
      </c>
      <c r="S6924" t="s">
        <v>64</v>
      </c>
      <c r="T6924" t="s">
        <v>122</v>
      </c>
      <c r="U6924" t="s">
        <v>123</v>
      </c>
      <c r="V6924" t="s">
        <v>39</v>
      </c>
      <c r="W6924" t="s">
        <v>137</v>
      </c>
      <c r="X6924" t="s">
        <v>67</v>
      </c>
      <c r="Y6924" t="s">
        <v>42</v>
      </c>
      <c r="Z6924" t="s">
        <v>107</v>
      </c>
      <c r="AA6924" t="s">
        <v>44</v>
      </c>
      <c r="AB6924" t="s">
        <v>44</v>
      </c>
    </row>
    <row r="6925" spans="1:28" x14ac:dyDescent="0.25">
      <c r="A6925" t="s">
        <v>11768</v>
      </c>
      <c r="B6925" s="1">
        <v>45851</v>
      </c>
      <c r="C6925" t="s">
        <v>597</v>
      </c>
      <c r="D6925" t="s">
        <v>598</v>
      </c>
      <c r="E6925">
        <v>55</v>
      </c>
      <c r="F6925" t="s">
        <v>48</v>
      </c>
      <c r="G6925" t="s">
        <v>212</v>
      </c>
      <c r="H6925" t="s">
        <v>213</v>
      </c>
      <c r="I6925" t="s">
        <v>51</v>
      </c>
      <c r="J6925" t="s">
        <v>52</v>
      </c>
      <c r="K6925">
        <v>1</v>
      </c>
      <c r="L6925" s="2">
        <v>400</v>
      </c>
      <c r="M6925">
        <v>10</v>
      </c>
      <c r="N6925" s="2">
        <v>400</v>
      </c>
      <c r="O6925" s="2">
        <v>40</v>
      </c>
      <c r="P6925" s="2">
        <v>360</v>
      </c>
      <c r="Q6925" s="2">
        <v>226.75</v>
      </c>
      <c r="R6925" s="2">
        <v>133.25</v>
      </c>
      <c r="S6925" t="s">
        <v>53</v>
      </c>
      <c r="T6925" t="s">
        <v>398</v>
      </c>
      <c r="U6925" t="s">
        <v>399</v>
      </c>
      <c r="V6925" t="s">
        <v>39</v>
      </c>
      <c r="W6925" t="s">
        <v>40</v>
      </c>
      <c r="X6925" t="s">
        <v>97</v>
      </c>
      <c r="Y6925" t="s">
        <v>42</v>
      </c>
      <c r="Z6925" t="s">
        <v>107</v>
      </c>
      <c r="AA6925" t="s">
        <v>44</v>
      </c>
      <c r="AB6925" t="s">
        <v>44</v>
      </c>
    </row>
    <row r="6926" spans="1:28" x14ac:dyDescent="0.25">
      <c r="A6926" t="s">
        <v>11769</v>
      </c>
      <c r="B6926" s="1">
        <v>45851</v>
      </c>
      <c r="C6926" t="s">
        <v>7071</v>
      </c>
      <c r="D6926" t="s">
        <v>7072</v>
      </c>
      <c r="E6926">
        <v>44</v>
      </c>
      <c r="F6926" t="s">
        <v>48</v>
      </c>
      <c r="G6926" t="s">
        <v>72</v>
      </c>
      <c r="H6926" t="s">
        <v>73</v>
      </c>
      <c r="I6926" t="s">
        <v>74</v>
      </c>
      <c r="J6926" t="s">
        <v>75</v>
      </c>
      <c r="K6926">
        <v>3</v>
      </c>
      <c r="L6926" s="2">
        <v>2200</v>
      </c>
      <c r="M6926">
        <v>0</v>
      </c>
      <c r="N6926" s="2">
        <v>6600</v>
      </c>
      <c r="O6926" s="2">
        <v>0</v>
      </c>
      <c r="P6926" s="2">
        <v>6600</v>
      </c>
      <c r="Q6926" s="2">
        <v>4099.51</v>
      </c>
      <c r="R6926" s="2">
        <v>2500.4899999999998</v>
      </c>
      <c r="S6926" t="s">
        <v>53</v>
      </c>
      <c r="T6926" t="s">
        <v>136</v>
      </c>
      <c r="U6926" t="s">
        <v>38</v>
      </c>
      <c r="V6926" t="s">
        <v>39</v>
      </c>
      <c r="W6926" t="s">
        <v>40</v>
      </c>
      <c r="X6926" t="s">
        <v>41</v>
      </c>
      <c r="Y6926" t="s">
        <v>56</v>
      </c>
      <c r="Z6926" t="s">
        <v>43</v>
      </c>
      <c r="AA6926" t="s">
        <v>44</v>
      </c>
      <c r="AB6926" t="s">
        <v>44</v>
      </c>
    </row>
    <row r="6927" spans="1:28" x14ac:dyDescent="0.25">
      <c r="A6927" t="s">
        <v>11770</v>
      </c>
      <c r="B6927" s="1">
        <v>45851</v>
      </c>
      <c r="C6927" t="s">
        <v>9770</v>
      </c>
      <c r="D6927" t="s">
        <v>9771</v>
      </c>
      <c r="E6927">
        <v>30</v>
      </c>
      <c r="F6927" t="s">
        <v>48</v>
      </c>
      <c r="G6927" t="s">
        <v>158</v>
      </c>
      <c r="H6927" t="s">
        <v>159</v>
      </c>
      <c r="I6927" t="s">
        <v>51</v>
      </c>
      <c r="J6927" t="s">
        <v>52</v>
      </c>
      <c r="K6927">
        <v>1</v>
      </c>
      <c r="L6927" s="2">
        <v>650</v>
      </c>
      <c r="M6927">
        <v>10</v>
      </c>
      <c r="N6927" s="2">
        <v>650</v>
      </c>
      <c r="O6927" s="2">
        <v>65</v>
      </c>
      <c r="P6927" s="2">
        <v>585</v>
      </c>
      <c r="Q6927" s="2">
        <v>464.47</v>
      </c>
      <c r="R6927" s="2">
        <v>120.53</v>
      </c>
      <c r="S6927" t="s">
        <v>53</v>
      </c>
      <c r="T6927" t="s">
        <v>163</v>
      </c>
      <c r="U6927" t="s">
        <v>164</v>
      </c>
      <c r="V6927" t="s">
        <v>39</v>
      </c>
      <c r="W6927" t="s">
        <v>40</v>
      </c>
      <c r="X6927" t="s">
        <v>97</v>
      </c>
      <c r="Y6927" t="s">
        <v>56</v>
      </c>
      <c r="Z6927" t="s">
        <v>43</v>
      </c>
      <c r="AA6927" t="s">
        <v>44</v>
      </c>
      <c r="AB6927" t="s">
        <v>44</v>
      </c>
    </row>
    <row r="6928" spans="1:28" x14ac:dyDescent="0.25">
      <c r="A6928" t="s">
        <v>11771</v>
      </c>
      <c r="B6928" s="1">
        <v>45851</v>
      </c>
      <c r="C6928" t="s">
        <v>4880</v>
      </c>
      <c r="D6928" t="s">
        <v>4881</v>
      </c>
      <c r="E6928">
        <v>55</v>
      </c>
      <c r="F6928" t="s">
        <v>31</v>
      </c>
      <c r="G6928" t="s">
        <v>134</v>
      </c>
      <c r="H6928" t="s">
        <v>135</v>
      </c>
      <c r="I6928" t="s">
        <v>62</v>
      </c>
      <c r="J6928" t="s">
        <v>130</v>
      </c>
      <c r="K6928">
        <v>3</v>
      </c>
      <c r="L6928" s="2">
        <v>8500</v>
      </c>
      <c r="M6928">
        <v>10</v>
      </c>
      <c r="N6928" s="2">
        <v>25500</v>
      </c>
      <c r="O6928" s="2">
        <v>2550</v>
      </c>
      <c r="P6928" s="2">
        <v>22950</v>
      </c>
      <c r="Q6928" s="2">
        <v>16642.32</v>
      </c>
      <c r="R6928" s="2">
        <v>6307.68</v>
      </c>
      <c r="S6928" t="s">
        <v>53</v>
      </c>
      <c r="T6928" t="s">
        <v>136</v>
      </c>
      <c r="U6928" t="s">
        <v>38</v>
      </c>
      <c r="V6928" t="s">
        <v>39</v>
      </c>
      <c r="W6928" t="s">
        <v>137</v>
      </c>
      <c r="X6928" t="s">
        <v>97</v>
      </c>
      <c r="Y6928" t="s">
        <v>42</v>
      </c>
      <c r="Z6928" t="s">
        <v>43</v>
      </c>
      <c r="AA6928" t="s">
        <v>44</v>
      </c>
      <c r="AB6928" t="s">
        <v>44</v>
      </c>
    </row>
    <row r="6929" spans="1:28" x14ac:dyDescent="0.25">
      <c r="A6929" t="s">
        <v>11772</v>
      </c>
      <c r="B6929" s="1">
        <v>45851</v>
      </c>
      <c r="C6929" t="s">
        <v>10567</v>
      </c>
      <c r="D6929" t="s">
        <v>10568</v>
      </c>
      <c r="E6929">
        <v>53</v>
      </c>
      <c r="F6929" t="s">
        <v>31</v>
      </c>
      <c r="G6929" t="s">
        <v>128</v>
      </c>
      <c r="H6929" t="s">
        <v>129</v>
      </c>
      <c r="I6929" t="s">
        <v>74</v>
      </c>
      <c r="J6929" t="s">
        <v>130</v>
      </c>
      <c r="K6929">
        <v>1</v>
      </c>
      <c r="L6929" s="2">
        <v>1700</v>
      </c>
      <c r="M6929">
        <v>15</v>
      </c>
      <c r="N6929" s="2">
        <v>1700</v>
      </c>
      <c r="O6929" s="2">
        <v>255</v>
      </c>
      <c r="P6929" s="2">
        <v>1445</v>
      </c>
      <c r="Q6929" s="2">
        <v>1089.5999999999999</v>
      </c>
      <c r="R6929" s="2">
        <v>355.4</v>
      </c>
      <c r="S6929" t="s">
        <v>53</v>
      </c>
      <c r="T6929" t="s">
        <v>76</v>
      </c>
      <c r="U6929" t="s">
        <v>77</v>
      </c>
      <c r="V6929" t="s">
        <v>39</v>
      </c>
      <c r="W6929" t="s">
        <v>137</v>
      </c>
      <c r="X6929" t="s">
        <v>67</v>
      </c>
      <c r="Y6929" t="s">
        <v>56</v>
      </c>
      <c r="Z6929" t="s">
        <v>43</v>
      </c>
      <c r="AA6929" t="s">
        <v>44</v>
      </c>
      <c r="AB6929" t="s">
        <v>44</v>
      </c>
    </row>
    <row r="6930" spans="1:28" x14ac:dyDescent="0.25">
      <c r="A6930" t="s">
        <v>11773</v>
      </c>
      <c r="B6930" s="1">
        <v>45851</v>
      </c>
      <c r="C6930" t="s">
        <v>9843</v>
      </c>
      <c r="D6930" t="s">
        <v>9844</v>
      </c>
      <c r="E6930">
        <v>57</v>
      </c>
      <c r="F6930" t="s">
        <v>48</v>
      </c>
      <c r="G6930" t="s">
        <v>280</v>
      </c>
      <c r="H6930" t="s">
        <v>281</v>
      </c>
      <c r="I6930" t="s">
        <v>62</v>
      </c>
      <c r="J6930" t="s">
        <v>190</v>
      </c>
      <c r="K6930">
        <v>2</v>
      </c>
      <c r="L6930" s="2">
        <v>700</v>
      </c>
      <c r="M6930">
        <v>25</v>
      </c>
      <c r="N6930" s="2">
        <v>1400</v>
      </c>
      <c r="O6930" s="2">
        <v>350</v>
      </c>
      <c r="P6930" s="2">
        <v>1050</v>
      </c>
      <c r="Q6930" s="2">
        <v>751.72</v>
      </c>
      <c r="R6930" s="2">
        <v>298.27999999999997</v>
      </c>
      <c r="S6930" t="s">
        <v>64</v>
      </c>
      <c r="T6930" t="s">
        <v>222</v>
      </c>
      <c r="U6930" t="s">
        <v>38</v>
      </c>
      <c r="V6930" t="s">
        <v>39</v>
      </c>
      <c r="W6930" t="s">
        <v>66</v>
      </c>
      <c r="X6930" t="s">
        <v>97</v>
      </c>
      <c r="Y6930" t="s">
        <v>42</v>
      </c>
      <c r="Z6930" t="s">
        <v>43</v>
      </c>
      <c r="AA6930" t="s">
        <v>44</v>
      </c>
      <c r="AB6930" t="s">
        <v>44</v>
      </c>
    </row>
    <row r="6931" spans="1:28" x14ac:dyDescent="0.25">
      <c r="A6931" t="s">
        <v>11774</v>
      </c>
      <c r="B6931" s="1">
        <v>45851</v>
      </c>
      <c r="C6931" t="s">
        <v>5684</v>
      </c>
      <c r="D6931" t="s">
        <v>5685</v>
      </c>
      <c r="E6931">
        <v>54</v>
      </c>
      <c r="F6931" t="s">
        <v>111</v>
      </c>
      <c r="G6931" t="s">
        <v>561</v>
      </c>
      <c r="H6931" t="s">
        <v>562</v>
      </c>
      <c r="I6931" t="s">
        <v>34</v>
      </c>
      <c r="J6931" t="s">
        <v>143</v>
      </c>
      <c r="K6931">
        <v>2</v>
      </c>
      <c r="L6931" s="2">
        <v>900</v>
      </c>
      <c r="M6931">
        <v>10</v>
      </c>
      <c r="N6931" s="2">
        <v>1800</v>
      </c>
      <c r="O6931" s="2">
        <v>180</v>
      </c>
      <c r="P6931" s="2">
        <v>1620</v>
      </c>
      <c r="Q6931" s="2">
        <v>956.4</v>
      </c>
      <c r="R6931" s="2">
        <v>663.6</v>
      </c>
      <c r="S6931" t="s">
        <v>64</v>
      </c>
      <c r="T6931" t="s">
        <v>96</v>
      </c>
      <c r="U6931" t="s">
        <v>96</v>
      </c>
      <c r="V6931" t="s">
        <v>39</v>
      </c>
      <c r="W6931" t="s">
        <v>124</v>
      </c>
      <c r="X6931" t="s">
        <v>41</v>
      </c>
      <c r="Y6931" t="s">
        <v>42</v>
      </c>
      <c r="Z6931" t="s">
        <v>107</v>
      </c>
      <c r="AA6931" t="s">
        <v>44</v>
      </c>
      <c r="AB6931" t="s">
        <v>44</v>
      </c>
    </row>
    <row r="6932" spans="1:28" x14ac:dyDescent="0.25">
      <c r="A6932" t="s">
        <v>11775</v>
      </c>
      <c r="B6932" s="1">
        <v>45851</v>
      </c>
      <c r="C6932" t="s">
        <v>5192</v>
      </c>
      <c r="D6932" t="s">
        <v>5193</v>
      </c>
      <c r="E6932">
        <v>47</v>
      </c>
      <c r="F6932" t="s">
        <v>31</v>
      </c>
      <c r="G6932" t="s">
        <v>273</v>
      </c>
      <c r="H6932" t="s">
        <v>274</v>
      </c>
      <c r="I6932" t="s">
        <v>51</v>
      </c>
      <c r="J6932" t="s">
        <v>52</v>
      </c>
      <c r="K6932">
        <v>4</v>
      </c>
      <c r="L6932" s="2">
        <v>250</v>
      </c>
      <c r="M6932">
        <v>25</v>
      </c>
      <c r="N6932" s="2">
        <v>1000</v>
      </c>
      <c r="O6932" s="2">
        <v>250</v>
      </c>
      <c r="P6932" s="2">
        <v>750</v>
      </c>
      <c r="Q6932" s="2">
        <v>469.71</v>
      </c>
      <c r="R6932" s="2">
        <v>280.29000000000002</v>
      </c>
      <c r="S6932" t="s">
        <v>36</v>
      </c>
      <c r="T6932" t="s">
        <v>275</v>
      </c>
      <c r="U6932" t="s">
        <v>123</v>
      </c>
      <c r="V6932" t="s">
        <v>39</v>
      </c>
      <c r="W6932" t="s">
        <v>66</v>
      </c>
      <c r="X6932" t="s">
        <v>67</v>
      </c>
      <c r="Y6932" t="s">
        <v>56</v>
      </c>
      <c r="Z6932" t="s">
        <v>43</v>
      </c>
      <c r="AA6932" t="s">
        <v>68</v>
      </c>
      <c r="AB6932" t="s">
        <v>44</v>
      </c>
    </row>
    <row r="6933" spans="1:28" x14ac:dyDescent="0.25">
      <c r="A6933" t="s">
        <v>11776</v>
      </c>
      <c r="B6933" s="1">
        <v>45851</v>
      </c>
      <c r="C6933" t="s">
        <v>10339</v>
      </c>
      <c r="D6933" t="s">
        <v>10340</v>
      </c>
      <c r="E6933">
        <v>22</v>
      </c>
      <c r="F6933" t="s">
        <v>48</v>
      </c>
      <c r="G6933" t="s">
        <v>81</v>
      </c>
      <c r="H6933" t="s">
        <v>82</v>
      </c>
      <c r="I6933" t="s">
        <v>51</v>
      </c>
      <c r="J6933" t="s">
        <v>52</v>
      </c>
      <c r="K6933">
        <v>1</v>
      </c>
      <c r="L6933" s="2">
        <v>600</v>
      </c>
      <c r="M6933">
        <v>10</v>
      </c>
      <c r="N6933" s="2">
        <v>600</v>
      </c>
      <c r="O6933" s="2">
        <v>60</v>
      </c>
      <c r="P6933" s="2">
        <v>540</v>
      </c>
      <c r="Q6933" s="2">
        <v>353.27</v>
      </c>
      <c r="R6933" s="2">
        <v>186.73</v>
      </c>
      <c r="S6933" t="s">
        <v>53</v>
      </c>
      <c r="T6933" t="s">
        <v>122</v>
      </c>
      <c r="U6933" t="s">
        <v>123</v>
      </c>
      <c r="V6933" t="s">
        <v>39</v>
      </c>
      <c r="W6933" t="s">
        <v>92</v>
      </c>
      <c r="X6933" t="s">
        <v>41</v>
      </c>
      <c r="Y6933" t="s">
        <v>56</v>
      </c>
      <c r="Z6933" t="s">
        <v>43</v>
      </c>
      <c r="AA6933" t="s">
        <v>44</v>
      </c>
      <c r="AB6933" t="s">
        <v>68</v>
      </c>
    </row>
    <row r="6934" spans="1:28" x14ac:dyDescent="0.25">
      <c r="A6934" t="s">
        <v>11777</v>
      </c>
      <c r="B6934" s="1">
        <v>45851</v>
      </c>
      <c r="C6934" t="s">
        <v>2813</v>
      </c>
      <c r="D6934" t="s">
        <v>2814</v>
      </c>
      <c r="E6934">
        <v>42</v>
      </c>
      <c r="F6934" t="s">
        <v>48</v>
      </c>
      <c r="G6934" t="s">
        <v>387</v>
      </c>
      <c r="H6934" t="s">
        <v>388</v>
      </c>
      <c r="I6934" t="s">
        <v>74</v>
      </c>
      <c r="J6934" t="s">
        <v>75</v>
      </c>
      <c r="K6934">
        <v>1</v>
      </c>
      <c r="L6934" s="2">
        <v>3200</v>
      </c>
      <c r="M6934">
        <v>10</v>
      </c>
      <c r="N6934" s="2">
        <v>3200</v>
      </c>
      <c r="O6934" s="2">
        <v>320</v>
      </c>
      <c r="P6934" s="2">
        <v>2880</v>
      </c>
      <c r="Q6934" s="2">
        <v>2007.83</v>
      </c>
      <c r="R6934" s="2">
        <v>872.17</v>
      </c>
      <c r="S6934" t="s">
        <v>36</v>
      </c>
      <c r="T6934" t="s">
        <v>178</v>
      </c>
      <c r="U6934" t="s">
        <v>154</v>
      </c>
      <c r="V6934" t="s">
        <v>39</v>
      </c>
      <c r="W6934" t="s">
        <v>124</v>
      </c>
      <c r="X6934" t="s">
        <v>97</v>
      </c>
      <c r="Y6934" t="s">
        <v>42</v>
      </c>
      <c r="Z6934" t="s">
        <v>508</v>
      </c>
      <c r="AA6934" t="s">
        <v>44</v>
      </c>
      <c r="AB6934" t="s">
        <v>44</v>
      </c>
    </row>
    <row r="6935" spans="1:28" x14ac:dyDescent="0.25">
      <c r="A6935" t="s">
        <v>11778</v>
      </c>
      <c r="B6935" s="1">
        <v>45851</v>
      </c>
      <c r="C6935" t="s">
        <v>4431</v>
      </c>
      <c r="D6935" t="s">
        <v>4432</v>
      </c>
      <c r="E6935">
        <v>47</v>
      </c>
      <c r="F6935" t="s">
        <v>31</v>
      </c>
      <c r="G6935" t="s">
        <v>561</v>
      </c>
      <c r="H6935" t="s">
        <v>562</v>
      </c>
      <c r="I6935" t="s">
        <v>34</v>
      </c>
      <c r="J6935" t="s">
        <v>143</v>
      </c>
      <c r="K6935">
        <v>1</v>
      </c>
      <c r="L6935" s="2">
        <v>900</v>
      </c>
      <c r="M6935">
        <v>0</v>
      </c>
      <c r="N6935" s="2">
        <v>900</v>
      </c>
      <c r="O6935" s="2">
        <v>0</v>
      </c>
      <c r="P6935" s="2">
        <v>900</v>
      </c>
      <c r="Q6935" s="2">
        <v>734.46</v>
      </c>
      <c r="R6935" s="2">
        <v>165.54</v>
      </c>
      <c r="S6935" t="s">
        <v>36</v>
      </c>
      <c r="T6935" t="s">
        <v>398</v>
      </c>
      <c r="U6935" t="s">
        <v>399</v>
      </c>
      <c r="V6935" t="s">
        <v>39</v>
      </c>
      <c r="W6935" t="s">
        <v>83</v>
      </c>
      <c r="X6935" t="s">
        <v>67</v>
      </c>
      <c r="Y6935" t="s">
        <v>42</v>
      </c>
      <c r="Z6935" t="s">
        <v>223</v>
      </c>
      <c r="AA6935" t="s">
        <v>44</v>
      </c>
      <c r="AB6935" t="s">
        <v>68</v>
      </c>
    </row>
    <row r="6936" spans="1:28" x14ac:dyDescent="0.25">
      <c r="A6936" t="s">
        <v>11779</v>
      </c>
      <c r="B6936" s="1">
        <v>45852</v>
      </c>
      <c r="C6936" t="s">
        <v>117</v>
      </c>
      <c r="D6936" t="s">
        <v>118</v>
      </c>
      <c r="E6936">
        <v>25</v>
      </c>
      <c r="F6936" t="s">
        <v>31</v>
      </c>
      <c r="G6936" t="s">
        <v>227</v>
      </c>
      <c r="H6936" t="s">
        <v>228</v>
      </c>
      <c r="I6936" t="s">
        <v>74</v>
      </c>
      <c r="J6936" t="s">
        <v>75</v>
      </c>
      <c r="K6936">
        <v>2</v>
      </c>
      <c r="L6936" s="2">
        <v>1400</v>
      </c>
      <c r="M6936">
        <v>5</v>
      </c>
      <c r="N6936" s="2">
        <v>2800</v>
      </c>
      <c r="O6936" s="2">
        <v>140</v>
      </c>
      <c r="P6936" s="2">
        <v>2660</v>
      </c>
      <c r="Q6936" s="2">
        <v>1910.04</v>
      </c>
      <c r="R6936" s="2">
        <v>749.96</v>
      </c>
      <c r="S6936" t="s">
        <v>53</v>
      </c>
      <c r="T6936" t="s">
        <v>90</v>
      </c>
      <c r="U6936" t="s">
        <v>91</v>
      </c>
      <c r="V6936" t="s">
        <v>39</v>
      </c>
      <c r="W6936" t="s">
        <v>40</v>
      </c>
      <c r="X6936" t="s">
        <v>97</v>
      </c>
      <c r="Y6936" t="s">
        <v>42</v>
      </c>
      <c r="Z6936" t="s">
        <v>144</v>
      </c>
      <c r="AA6936" t="s">
        <v>44</v>
      </c>
      <c r="AB6936" t="s">
        <v>44</v>
      </c>
    </row>
    <row r="6937" spans="1:28" x14ac:dyDescent="0.25">
      <c r="A6937" t="s">
        <v>11780</v>
      </c>
      <c r="B6937" s="1">
        <v>45852</v>
      </c>
      <c r="C6937" t="s">
        <v>2265</v>
      </c>
      <c r="D6937" t="s">
        <v>2266</v>
      </c>
      <c r="E6937">
        <v>23</v>
      </c>
      <c r="F6937" t="s">
        <v>31</v>
      </c>
      <c r="G6937" t="s">
        <v>273</v>
      </c>
      <c r="H6937" t="s">
        <v>274</v>
      </c>
      <c r="I6937" t="s">
        <v>51</v>
      </c>
      <c r="J6937" t="s">
        <v>52</v>
      </c>
      <c r="K6937">
        <v>1</v>
      </c>
      <c r="L6937" s="2">
        <v>250</v>
      </c>
      <c r="M6937">
        <v>0</v>
      </c>
      <c r="N6937" s="2">
        <v>250</v>
      </c>
      <c r="O6937" s="2">
        <v>0</v>
      </c>
      <c r="P6937" s="2">
        <v>250</v>
      </c>
      <c r="Q6937" s="2">
        <v>204.41</v>
      </c>
      <c r="R6937" s="2">
        <v>45.59</v>
      </c>
      <c r="S6937" t="s">
        <v>64</v>
      </c>
      <c r="T6937" t="s">
        <v>407</v>
      </c>
      <c r="U6937" t="s">
        <v>408</v>
      </c>
      <c r="V6937" t="s">
        <v>39</v>
      </c>
      <c r="W6937" t="s">
        <v>40</v>
      </c>
      <c r="X6937" t="s">
        <v>97</v>
      </c>
      <c r="Y6937" t="s">
        <v>56</v>
      </c>
      <c r="Z6937" t="s">
        <v>43</v>
      </c>
      <c r="AA6937" t="s">
        <v>44</v>
      </c>
      <c r="AB6937" t="s">
        <v>44</v>
      </c>
    </row>
    <row r="6938" spans="1:28" x14ac:dyDescent="0.25">
      <c r="A6938" t="s">
        <v>11781</v>
      </c>
      <c r="B6938" s="1">
        <v>45852</v>
      </c>
      <c r="C6938" t="s">
        <v>1674</v>
      </c>
      <c r="D6938" t="s">
        <v>1675</v>
      </c>
      <c r="E6938">
        <v>25</v>
      </c>
      <c r="F6938" t="s">
        <v>48</v>
      </c>
      <c r="G6938" t="s">
        <v>168</v>
      </c>
      <c r="H6938" t="s">
        <v>169</v>
      </c>
      <c r="I6938" t="s">
        <v>62</v>
      </c>
      <c r="J6938" t="s">
        <v>143</v>
      </c>
      <c r="K6938">
        <v>2</v>
      </c>
      <c r="L6938" s="2">
        <v>1800</v>
      </c>
      <c r="M6938">
        <v>15</v>
      </c>
      <c r="N6938" s="2">
        <v>3600</v>
      </c>
      <c r="O6938" s="2">
        <v>540</v>
      </c>
      <c r="P6938" s="2">
        <v>3060</v>
      </c>
      <c r="Q6938" s="2">
        <v>2484.9</v>
      </c>
      <c r="R6938" s="2">
        <v>575.1</v>
      </c>
      <c r="S6938" t="s">
        <v>53</v>
      </c>
      <c r="T6938" t="s">
        <v>578</v>
      </c>
      <c r="U6938" t="s">
        <v>579</v>
      </c>
      <c r="V6938" t="s">
        <v>39</v>
      </c>
      <c r="W6938" t="s">
        <v>66</v>
      </c>
      <c r="X6938" t="s">
        <v>67</v>
      </c>
      <c r="Y6938" t="s">
        <v>42</v>
      </c>
      <c r="Z6938" t="s">
        <v>107</v>
      </c>
      <c r="AA6938" t="s">
        <v>44</v>
      </c>
      <c r="AB6938" t="s">
        <v>44</v>
      </c>
    </row>
    <row r="6939" spans="1:28" x14ac:dyDescent="0.25">
      <c r="A6939" t="s">
        <v>11782</v>
      </c>
      <c r="B6939" s="1">
        <v>45852</v>
      </c>
      <c r="C6939" t="s">
        <v>2274</v>
      </c>
      <c r="D6939" t="s">
        <v>2275</v>
      </c>
      <c r="E6939">
        <v>36</v>
      </c>
      <c r="F6939" t="s">
        <v>31</v>
      </c>
      <c r="G6939" t="s">
        <v>207</v>
      </c>
      <c r="H6939" t="s">
        <v>208</v>
      </c>
      <c r="I6939" t="s">
        <v>34</v>
      </c>
      <c r="J6939" t="s">
        <v>143</v>
      </c>
      <c r="K6939">
        <v>1</v>
      </c>
      <c r="L6939" s="2">
        <v>18000</v>
      </c>
      <c r="M6939">
        <v>15</v>
      </c>
      <c r="N6939" s="2">
        <v>18000</v>
      </c>
      <c r="O6939" s="2">
        <v>2700</v>
      </c>
      <c r="P6939" s="2">
        <v>15300</v>
      </c>
      <c r="Q6939" s="2">
        <v>10125.700000000001</v>
      </c>
      <c r="R6939" s="2">
        <v>5174.3</v>
      </c>
      <c r="S6939" t="s">
        <v>53</v>
      </c>
      <c r="T6939" t="s">
        <v>163</v>
      </c>
      <c r="U6939" t="s">
        <v>164</v>
      </c>
      <c r="V6939" t="s">
        <v>39</v>
      </c>
      <c r="W6939" t="s">
        <v>137</v>
      </c>
      <c r="X6939" t="s">
        <v>41</v>
      </c>
      <c r="Y6939" t="s">
        <v>56</v>
      </c>
      <c r="Z6939" t="s">
        <v>43</v>
      </c>
      <c r="AA6939" t="s">
        <v>44</v>
      </c>
      <c r="AB6939" t="s">
        <v>44</v>
      </c>
    </row>
    <row r="6940" spans="1:28" x14ac:dyDescent="0.25">
      <c r="A6940" t="s">
        <v>11783</v>
      </c>
      <c r="B6940" s="1">
        <v>45852</v>
      </c>
      <c r="C6940" t="s">
        <v>1762</v>
      </c>
      <c r="D6940" t="s">
        <v>1763</v>
      </c>
      <c r="E6940">
        <v>28</v>
      </c>
      <c r="F6940" t="s">
        <v>31</v>
      </c>
      <c r="G6940" t="s">
        <v>212</v>
      </c>
      <c r="H6940" t="s">
        <v>213</v>
      </c>
      <c r="I6940" t="s">
        <v>51</v>
      </c>
      <c r="J6940" t="s">
        <v>52</v>
      </c>
      <c r="K6940">
        <v>4</v>
      </c>
      <c r="L6940" s="2">
        <v>400</v>
      </c>
      <c r="M6940">
        <v>5</v>
      </c>
      <c r="N6940" s="2">
        <v>1600</v>
      </c>
      <c r="O6940" s="2">
        <v>80</v>
      </c>
      <c r="P6940" s="2">
        <v>1520</v>
      </c>
      <c r="Q6940" s="2">
        <v>981.52</v>
      </c>
      <c r="R6940" s="2">
        <v>538.48</v>
      </c>
      <c r="S6940" t="s">
        <v>53</v>
      </c>
      <c r="T6940" t="s">
        <v>76</v>
      </c>
      <c r="U6940" t="s">
        <v>77</v>
      </c>
      <c r="V6940" t="s">
        <v>39</v>
      </c>
      <c r="W6940" t="s">
        <v>124</v>
      </c>
      <c r="X6940" t="s">
        <v>41</v>
      </c>
      <c r="Y6940" t="s">
        <v>56</v>
      </c>
      <c r="Z6940" t="s">
        <v>43</v>
      </c>
      <c r="AA6940" t="s">
        <v>68</v>
      </c>
      <c r="AB6940" t="s">
        <v>44</v>
      </c>
    </row>
    <row r="6941" spans="1:28" x14ac:dyDescent="0.25">
      <c r="A6941" t="s">
        <v>11784</v>
      </c>
      <c r="B6941" s="1">
        <v>45852</v>
      </c>
      <c r="C6941" t="s">
        <v>5192</v>
      </c>
      <c r="D6941" t="s">
        <v>5193</v>
      </c>
      <c r="E6941">
        <v>50</v>
      </c>
      <c r="F6941" t="s">
        <v>48</v>
      </c>
      <c r="G6941" t="s">
        <v>168</v>
      </c>
      <c r="H6941" t="s">
        <v>169</v>
      </c>
      <c r="I6941" t="s">
        <v>62</v>
      </c>
      <c r="J6941" t="s">
        <v>143</v>
      </c>
      <c r="K6941">
        <v>2</v>
      </c>
      <c r="L6941" s="2">
        <v>1800</v>
      </c>
      <c r="M6941">
        <v>20</v>
      </c>
      <c r="N6941" s="2">
        <v>3600</v>
      </c>
      <c r="O6941" s="2">
        <v>720</v>
      </c>
      <c r="P6941" s="2">
        <v>2880</v>
      </c>
      <c r="Q6941" s="2">
        <v>1627.23</v>
      </c>
      <c r="R6941" s="2">
        <v>1252.77</v>
      </c>
      <c r="S6941" t="s">
        <v>53</v>
      </c>
      <c r="T6941" t="s">
        <v>65</v>
      </c>
      <c r="U6941" t="s">
        <v>65</v>
      </c>
      <c r="V6941" t="s">
        <v>39</v>
      </c>
      <c r="W6941" t="s">
        <v>83</v>
      </c>
      <c r="X6941" t="s">
        <v>97</v>
      </c>
      <c r="Y6941" t="s">
        <v>56</v>
      </c>
      <c r="Z6941" t="s">
        <v>43</v>
      </c>
      <c r="AA6941" t="s">
        <v>44</v>
      </c>
      <c r="AB6941" t="s">
        <v>44</v>
      </c>
    </row>
    <row r="6942" spans="1:28" x14ac:dyDescent="0.25">
      <c r="A6942" t="s">
        <v>11785</v>
      </c>
      <c r="B6942" s="1">
        <v>45852</v>
      </c>
      <c r="C6942" t="s">
        <v>11786</v>
      </c>
      <c r="D6942" t="s">
        <v>11787</v>
      </c>
      <c r="E6942">
        <v>41</v>
      </c>
      <c r="F6942" t="s">
        <v>31</v>
      </c>
      <c r="G6942" t="s">
        <v>60</v>
      </c>
      <c r="H6942" t="s">
        <v>61</v>
      </c>
      <c r="I6942" t="s">
        <v>62</v>
      </c>
      <c r="J6942" t="s">
        <v>63</v>
      </c>
      <c r="K6942">
        <v>3</v>
      </c>
      <c r="L6942" s="2">
        <v>3500</v>
      </c>
      <c r="M6942">
        <v>20</v>
      </c>
      <c r="N6942" s="2">
        <v>10500</v>
      </c>
      <c r="O6942" s="2">
        <v>2100</v>
      </c>
      <c r="P6942" s="2">
        <v>8400</v>
      </c>
      <c r="Q6942" s="2">
        <v>5015.3100000000004</v>
      </c>
      <c r="R6942" s="2">
        <v>3384.69</v>
      </c>
      <c r="S6942" t="s">
        <v>36</v>
      </c>
      <c r="T6942" t="s">
        <v>122</v>
      </c>
      <c r="U6942" t="s">
        <v>123</v>
      </c>
      <c r="V6942" t="s">
        <v>39</v>
      </c>
      <c r="W6942" t="s">
        <v>92</v>
      </c>
      <c r="X6942" t="s">
        <v>41</v>
      </c>
      <c r="Y6942" t="s">
        <v>42</v>
      </c>
      <c r="Z6942" t="s">
        <v>43</v>
      </c>
      <c r="AA6942" t="s">
        <v>44</v>
      </c>
      <c r="AB6942" t="s">
        <v>44</v>
      </c>
    </row>
    <row r="6943" spans="1:28" x14ac:dyDescent="0.25">
      <c r="A6943" t="s">
        <v>11788</v>
      </c>
      <c r="B6943" s="1">
        <v>45853</v>
      </c>
      <c r="C6943" t="s">
        <v>1722</v>
      </c>
      <c r="D6943" t="s">
        <v>1723</v>
      </c>
      <c r="E6943">
        <v>26</v>
      </c>
      <c r="F6943" t="s">
        <v>31</v>
      </c>
      <c r="G6943" t="s">
        <v>81</v>
      </c>
      <c r="H6943" t="s">
        <v>82</v>
      </c>
      <c r="I6943" t="s">
        <v>51</v>
      </c>
      <c r="J6943" t="s">
        <v>52</v>
      </c>
      <c r="K6943">
        <v>1</v>
      </c>
      <c r="L6943" s="2">
        <v>600</v>
      </c>
      <c r="M6943">
        <v>25</v>
      </c>
      <c r="N6943" s="2">
        <v>600</v>
      </c>
      <c r="O6943" s="2">
        <v>150</v>
      </c>
      <c r="P6943" s="2">
        <v>450</v>
      </c>
      <c r="Q6943" s="2">
        <v>261.98</v>
      </c>
      <c r="R6943" s="2">
        <v>188.02</v>
      </c>
      <c r="S6943" t="s">
        <v>53</v>
      </c>
      <c r="T6943" t="s">
        <v>37</v>
      </c>
      <c r="U6943" t="s">
        <v>38</v>
      </c>
      <c r="V6943" t="s">
        <v>39</v>
      </c>
      <c r="W6943" t="s">
        <v>92</v>
      </c>
      <c r="X6943" t="s">
        <v>97</v>
      </c>
      <c r="Y6943" t="s">
        <v>56</v>
      </c>
      <c r="Z6943" t="s">
        <v>43</v>
      </c>
      <c r="AA6943" t="s">
        <v>44</v>
      </c>
      <c r="AB6943" t="s">
        <v>44</v>
      </c>
    </row>
    <row r="6944" spans="1:28" x14ac:dyDescent="0.25">
      <c r="A6944" t="s">
        <v>11789</v>
      </c>
      <c r="B6944" s="1">
        <v>45853</v>
      </c>
      <c r="C6944" t="s">
        <v>2585</v>
      </c>
      <c r="D6944" t="s">
        <v>2586</v>
      </c>
      <c r="E6944">
        <v>18</v>
      </c>
      <c r="F6944" t="s">
        <v>111</v>
      </c>
      <c r="G6944" t="s">
        <v>176</v>
      </c>
      <c r="H6944" t="s">
        <v>177</v>
      </c>
      <c r="I6944" t="s">
        <v>34</v>
      </c>
      <c r="J6944" t="s">
        <v>35</v>
      </c>
      <c r="K6944">
        <v>2</v>
      </c>
      <c r="L6944" s="2">
        <v>6500</v>
      </c>
      <c r="M6944">
        <v>25</v>
      </c>
      <c r="N6944" s="2">
        <v>13000</v>
      </c>
      <c r="O6944" s="2">
        <v>3250</v>
      </c>
      <c r="P6944" s="2">
        <v>9750</v>
      </c>
      <c r="Q6944" s="2">
        <v>7718.85</v>
      </c>
      <c r="R6944" s="2">
        <v>2031.15</v>
      </c>
      <c r="S6944" t="s">
        <v>36</v>
      </c>
      <c r="T6944" t="s">
        <v>114</v>
      </c>
      <c r="U6944" t="s">
        <v>115</v>
      </c>
      <c r="V6944" t="s">
        <v>39</v>
      </c>
      <c r="W6944" t="s">
        <v>137</v>
      </c>
      <c r="X6944" t="s">
        <v>41</v>
      </c>
      <c r="Y6944" t="s">
        <v>56</v>
      </c>
      <c r="Z6944" t="s">
        <v>43</v>
      </c>
      <c r="AA6944" t="s">
        <v>44</v>
      </c>
      <c r="AB6944" t="s">
        <v>44</v>
      </c>
    </row>
    <row r="6945" spans="1:28" x14ac:dyDescent="0.25">
      <c r="A6945" t="s">
        <v>11790</v>
      </c>
      <c r="B6945" s="1">
        <v>45853</v>
      </c>
      <c r="C6945" t="s">
        <v>11791</v>
      </c>
      <c r="D6945" t="s">
        <v>11792</v>
      </c>
      <c r="E6945">
        <v>52</v>
      </c>
      <c r="F6945" t="s">
        <v>31</v>
      </c>
      <c r="G6945" t="s">
        <v>280</v>
      </c>
      <c r="H6945" t="s">
        <v>281</v>
      </c>
      <c r="I6945" t="s">
        <v>62</v>
      </c>
      <c r="J6945" t="s">
        <v>190</v>
      </c>
      <c r="K6945">
        <v>2</v>
      </c>
      <c r="L6945" s="2">
        <v>700</v>
      </c>
      <c r="M6945">
        <v>15</v>
      </c>
      <c r="N6945" s="2">
        <v>1400</v>
      </c>
      <c r="O6945" s="2">
        <v>210</v>
      </c>
      <c r="P6945" s="2">
        <v>1190</v>
      </c>
      <c r="Q6945" s="2">
        <v>834.95</v>
      </c>
      <c r="R6945" s="2">
        <v>355.05</v>
      </c>
      <c r="S6945" t="s">
        <v>53</v>
      </c>
      <c r="T6945" t="s">
        <v>275</v>
      </c>
      <c r="U6945" t="s">
        <v>123</v>
      </c>
      <c r="V6945" t="s">
        <v>39</v>
      </c>
      <c r="W6945" t="s">
        <v>124</v>
      </c>
      <c r="X6945" t="s">
        <v>67</v>
      </c>
      <c r="Y6945" t="s">
        <v>42</v>
      </c>
      <c r="Z6945" t="s">
        <v>43</v>
      </c>
      <c r="AA6945" t="s">
        <v>44</v>
      </c>
      <c r="AB6945" t="s">
        <v>44</v>
      </c>
    </row>
    <row r="6946" spans="1:28" x14ac:dyDescent="0.25">
      <c r="A6946" t="s">
        <v>11793</v>
      </c>
      <c r="B6946" s="1">
        <v>45853</v>
      </c>
      <c r="C6946" t="s">
        <v>1895</v>
      </c>
      <c r="D6946" t="s">
        <v>1896</v>
      </c>
      <c r="E6946">
        <v>31</v>
      </c>
      <c r="F6946" t="s">
        <v>48</v>
      </c>
      <c r="G6946" t="s">
        <v>344</v>
      </c>
      <c r="H6946" t="s">
        <v>345</v>
      </c>
      <c r="I6946" t="s">
        <v>34</v>
      </c>
      <c r="J6946" t="s">
        <v>121</v>
      </c>
      <c r="K6946">
        <v>2</v>
      </c>
      <c r="L6946" s="2">
        <v>1600</v>
      </c>
      <c r="M6946">
        <v>15</v>
      </c>
      <c r="N6946" s="2">
        <v>3200</v>
      </c>
      <c r="O6946" s="2">
        <v>480</v>
      </c>
      <c r="P6946" s="2">
        <v>2720</v>
      </c>
      <c r="Q6946" s="2">
        <v>2201.0300000000002</v>
      </c>
      <c r="R6946" s="2">
        <v>518.97</v>
      </c>
      <c r="S6946" t="s">
        <v>53</v>
      </c>
      <c r="T6946" t="s">
        <v>96</v>
      </c>
      <c r="U6946" t="s">
        <v>96</v>
      </c>
      <c r="V6946" t="s">
        <v>39</v>
      </c>
      <c r="W6946" t="s">
        <v>40</v>
      </c>
      <c r="X6946" t="s">
        <v>97</v>
      </c>
      <c r="Y6946" t="s">
        <v>56</v>
      </c>
      <c r="Z6946" t="s">
        <v>43</v>
      </c>
      <c r="AA6946" t="s">
        <v>44</v>
      </c>
      <c r="AB6946" t="s">
        <v>44</v>
      </c>
    </row>
    <row r="6947" spans="1:28" x14ac:dyDescent="0.25">
      <c r="A6947" t="s">
        <v>11794</v>
      </c>
      <c r="B6947" s="1">
        <v>45853</v>
      </c>
      <c r="C6947" t="s">
        <v>7464</v>
      </c>
      <c r="D6947" t="s">
        <v>7465</v>
      </c>
      <c r="E6947">
        <v>18</v>
      </c>
      <c r="F6947" t="s">
        <v>48</v>
      </c>
      <c r="G6947" t="s">
        <v>285</v>
      </c>
      <c r="H6947" t="s">
        <v>286</v>
      </c>
      <c r="I6947" t="s">
        <v>34</v>
      </c>
      <c r="J6947" t="s">
        <v>121</v>
      </c>
      <c r="K6947">
        <v>6</v>
      </c>
      <c r="L6947" s="2">
        <v>3200</v>
      </c>
      <c r="M6947">
        <v>10</v>
      </c>
      <c r="N6947" s="2">
        <v>19200</v>
      </c>
      <c r="O6947" s="2">
        <v>1920</v>
      </c>
      <c r="P6947" s="2">
        <v>17280</v>
      </c>
      <c r="Q6947" s="2">
        <v>9693.69</v>
      </c>
      <c r="R6947" s="2">
        <v>7586.31</v>
      </c>
      <c r="S6947" t="s">
        <v>64</v>
      </c>
      <c r="T6947" t="s">
        <v>136</v>
      </c>
      <c r="U6947" t="s">
        <v>38</v>
      </c>
      <c r="V6947" t="s">
        <v>39</v>
      </c>
      <c r="W6947" t="s">
        <v>124</v>
      </c>
      <c r="X6947" t="s">
        <v>97</v>
      </c>
      <c r="Y6947" t="s">
        <v>56</v>
      </c>
      <c r="Z6947" t="s">
        <v>43</v>
      </c>
      <c r="AA6947" t="s">
        <v>44</v>
      </c>
      <c r="AB6947" t="s">
        <v>68</v>
      </c>
    </row>
    <row r="6948" spans="1:28" x14ac:dyDescent="0.25">
      <c r="A6948" t="s">
        <v>11795</v>
      </c>
      <c r="B6948" s="1">
        <v>45853</v>
      </c>
      <c r="C6948" t="s">
        <v>11796</v>
      </c>
      <c r="D6948" t="s">
        <v>11797</v>
      </c>
      <c r="E6948">
        <v>30</v>
      </c>
      <c r="F6948" t="s">
        <v>48</v>
      </c>
      <c r="G6948" t="s">
        <v>188</v>
      </c>
      <c r="H6948" t="s">
        <v>189</v>
      </c>
      <c r="I6948" t="s">
        <v>34</v>
      </c>
      <c r="J6948" t="s">
        <v>190</v>
      </c>
      <c r="K6948">
        <v>2</v>
      </c>
      <c r="L6948" s="2">
        <v>1800</v>
      </c>
      <c r="M6948">
        <v>30</v>
      </c>
      <c r="N6948" s="2">
        <v>3600</v>
      </c>
      <c r="O6948" s="2">
        <v>1080</v>
      </c>
      <c r="P6948" s="2">
        <v>2520</v>
      </c>
      <c r="Q6948" s="2">
        <v>1691.35</v>
      </c>
      <c r="R6948" s="2">
        <v>828.65</v>
      </c>
      <c r="S6948" t="s">
        <v>53</v>
      </c>
      <c r="T6948" t="s">
        <v>122</v>
      </c>
      <c r="U6948" t="s">
        <v>123</v>
      </c>
      <c r="V6948" t="s">
        <v>39</v>
      </c>
      <c r="W6948" t="s">
        <v>40</v>
      </c>
      <c r="X6948" t="s">
        <v>41</v>
      </c>
      <c r="Y6948" t="s">
        <v>56</v>
      </c>
      <c r="Z6948" t="s">
        <v>223</v>
      </c>
      <c r="AA6948" t="s">
        <v>44</v>
      </c>
      <c r="AB6948" t="s">
        <v>44</v>
      </c>
    </row>
    <row r="6949" spans="1:28" x14ac:dyDescent="0.25">
      <c r="A6949" t="s">
        <v>11798</v>
      </c>
      <c r="B6949" s="1">
        <v>45853</v>
      </c>
      <c r="C6949" t="s">
        <v>2145</v>
      </c>
      <c r="D6949" t="s">
        <v>2146</v>
      </c>
      <c r="E6949">
        <v>51</v>
      </c>
      <c r="F6949" t="s">
        <v>48</v>
      </c>
      <c r="G6949" t="s">
        <v>168</v>
      </c>
      <c r="H6949" t="s">
        <v>169</v>
      </c>
      <c r="I6949" t="s">
        <v>62</v>
      </c>
      <c r="J6949" t="s">
        <v>143</v>
      </c>
      <c r="K6949">
        <v>1</v>
      </c>
      <c r="L6949" s="2">
        <v>1800</v>
      </c>
      <c r="M6949">
        <v>15</v>
      </c>
      <c r="N6949" s="2">
        <v>1800</v>
      </c>
      <c r="O6949" s="2">
        <v>270</v>
      </c>
      <c r="P6949" s="2">
        <v>1530</v>
      </c>
      <c r="Q6949" s="2">
        <v>1071.22</v>
      </c>
      <c r="R6949" s="2">
        <v>458.78</v>
      </c>
      <c r="S6949" t="s">
        <v>53</v>
      </c>
      <c r="T6949" t="s">
        <v>222</v>
      </c>
      <c r="U6949" t="s">
        <v>38</v>
      </c>
      <c r="V6949" t="s">
        <v>39</v>
      </c>
      <c r="W6949" t="s">
        <v>40</v>
      </c>
      <c r="X6949" t="s">
        <v>97</v>
      </c>
      <c r="Y6949" t="s">
        <v>56</v>
      </c>
      <c r="Z6949" t="s">
        <v>223</v>
      </c>
      <c r="AA6949" t="s">
        <v>44</v>
      </c>
      <c r="AB6949" t="s">
        <v>68</v>
      </c>
    </row>
    <row r="6950" spans="1:28" x14ac:dyDescent="0.25">
      <c r="A6950" t="s">
        <v>11799</v>
      </c>
      <c r="B6950" s="1">
        <v>45853</v>
      </c>
      <c r="C6950" t="s">
        <v>3663</v>
      </c>
      <c r="D6950" t="s">
        <v>3664</v>
      </c>
      <c r="E6950">
        <v>49</v>
      </c>
      <c r="F6950" t="s">
        <v>31</v>
      </c>
      <c r="G6950" t="s">
        <v>128</v>
      </c>
      <c r="H6950" t="s">
        <v>129</v>
      </c>
      <c r="I6950" t="s">
        <v>74</v>
      </c>
      <c r="J6950" t="s">
        <v>130</v>
      </c>
      <c r="K6950">
        <v>4</v>
      </c>
      <c r="L6950" s="2">
        <v>1700</v>
      </c>
      <c r="M6950">
        <v>15</v>
      </c>
      <c r="N6950" s="2">
        <v>6800</v>
      </c>
      <c r="O6950" s="2">
        <v>1020</v>
      </c>
      <c r="P6950" s="2">
        <v>5780</v>
      </c>
      <c r="Q6950" s="2">
        <v>3572.86</v>
      </c>
      <c r="R6950" s="2">
        <v>2207.14</v>
      </c>
      <c r="S6950" t="s">
        <v>53</v>
      </c>
      <c r="T6950" t="s">
        <v>398</v>
      </c>
      <c r="U6950" t="s">
        <v>399</v>
      </c>
      <c r="V6950" t="s">
        <v>39</v>
      </c>
      <c r="W6950" t="s">
        <v>66</v>
      </c>
      <c r="X6950" t="s">
        <v>97</v>
      </c>
      <c r="Y6950" t="s">
        <v>42</v>
      </c>
      <c r="Z6950" t="s">
        <v>223</v>
      </c>
      <c r="AA6950" t="s">
        <v>44</v>
      </c>
      <c r="AB6950" t="s">
        <v>44</v>
      </c>
    </row>
    <row r="6951" spans="1:28" x14ac:dyDescent="0.25">
      <c r="A6951" t="s">
        <v>11800</v>
      </c>
      <c r="B6951" s="1">
        <v>45853</v>
      </c>
      <c r="C6951" t="s">
        <v>1560</v>
      </c>
      <c r="D6951" t="s">
        <v>1561</v>
      </c>
      <c r="E6951">
        <v>55</v>
      </c>
      <c r="F6951" t="s">
        <v>48</v>
      </c>
      <c r="G6951" t="s">
        <v>298</v>
      </c>
      <c r="H6951" t="s">
        <v>299</v>
      </c>
      <c r="I6951" t="s">
        <v>103</v>
      </c>
      <c r="J6951" t="s">
        <v>104</v>
      </c>
      <c r="K6951">
        <v>1</v>
      </c>
      <c r="L6951" s="2">
        <v>700</v>
      </c>
      <c r="M6951">
        <v>5</v>
      </c>
      <c r="N6951" s="2">
        <v>700</v>
      </c>
      <c r="O6951" s="2">
        <v>35</v>
      </c>
      <c r="P6951" s="2">
        <v>665</v>
      </c>
      <c r="Q6951" s="2">
        <v>443.28</v>
      </c>
      <c r="R6951" s="2">
        <v>221.72</v>
      </c>
      <c r="S6951" t="s">
        <v>36</v>
      </c>
      <c r="T6951" t="s">
        <v>76</v>
      </c>
      <c r="U6951" t="s">
        <v>77</v>
      </c>
      <c r="V6951" t="s">
        <v>39</v>
      </c>
      <c r="W6951" t="s">
        <v>124</v>
      </c>
      <c r="X6951" t="s">
        <v>41</v>
      </c>
      <c r="Y6951" t="s">
        <v>42</v>
      </c>
      <c r="Z6951" t="s">
        <v>43</v>
      </c>
      <c r="AA6951" t="s">
        <v>44</v>
      </c>
      <c r="AB6951" t="s">
        <v>44</v>
      </c>
    </row>
    <row r="6952" spans="1:28" x14ac:dyDescent="0.25">
      <c r="A6952" t="s">
        <v>11801</v>
      </c>
      <c r="B6952" s="1">
        <v>45853</v>
      </c>
      <c r="C6952" t="s">
        <v>195</v>
      </c>
      <c r="D6952" t="s">
        <v>196</v>
      </c>
      <c r="E6952">
        <v>59</v>
      </c>
      <c r="F6952" t="s">
        <v>31</v>
      </c>
      <c r="G6952" t="s">
        <v>158</v>
      </c>
      <c r="H6952" t="s">
        <v>159</v>
      </c>
      <c r="I6952" t="s">
        <v>51</v>
      </c>
      <c r="J6952" t="s">
        <v>52</v>
      </c>
      <c r="K6952">
        <v>6</v>
      </c>
      <c r="L6952" s="2">
        <v>650</v>
      </c>
      <c r="M6952">
        <v>5</v>
      </c>
      <c r="N6952" s="2">
        <v>3900</v>
      </c>
      <c r="O6952" s="2">
        <v>195</v>
      </c>
      <c r="P6952" s="2">
        <v>3705</v>
      </c>
      <c r="Q6952" s="2">
        <v>2318.4</v>
      </c>
      <c r="R6952" s="2">
        <v>1386.6</v>
      </c>
      <c r="S6952" t="s">
        <v>53</v>
      </c>
      <c r="T6952" t="s">
        <v>263</v>
      </c>
      <c r="U6952" t="s">
        <v>91</v>
      </c>
      <c r="V6952" t="s">
        <v>39</v>
      </c>
      <c r="W6952" t="s">
        <v>66</v>
      </c>
      <c r="X6952" t="s">
        <v>67</v>
      </c>
      <c r="Y6952" t="s">
        <v>56</v>
      </c>
      <c r="Z6952" t="s">
        <v>43</v>
      </c>
      <c r="AA6952" t="s">
        <v>44</v>
      </c>
      <c r="AB6952" t="s">
        <v>44</v>
      </c>
    </row>
    <row r="6953" spans="1:28" x14ac:dyDescent="0.25">
      <c r="A6953" t="s">
        <v>11802</v>
      </c>
      <c r="B6953" s="1">
        <v>45853</v>
      </c>
      <c r="C6953" t="s">
        <v>6511</v>
      </c>
      <c r="D6953" t="s">
        <v>6512</v>
      </c>
      <c r="E6953">
        <v>54</v>
      </c>
      <c r="F6953" t="s">
        <v>48</v>
      </c>
      <c r="G6953" t="s">
        <v>148</v>
      </c>
      <c r="H6953" t="s">
        <v>149</v>
      </c>
      <c r="I6953" t="s">
        <v>74</v>
      </c>
      <c r="J6953" t="s">
        <v>130</v>
      </c>
      <c r="K6953">
        <v>3</v>
      </c>
      <c r="L6953" s="2">
        <v>3500</v>
      </c>
      <c r="M6953">
        <v>0</v>
      </c>
      <c r="N6953" s="2">
        <v>10500</v>
      </c>
      <c r="O6953" s="2">
        <v>0</v>
      </c>
      <c r="P6953" s="2">
        <v>10500</v>
      </c>
      <c r="Q6953" s="2">
        <v>7758.64</v>
      </c>
      <c r="R6953" s="2">
        <v>2741.36</v>
      </c>
      <c r="S6953" t="s">
        <v>53</v>
      </c>
      <c r="T6953" t="s">
        <v>96</v>
      </c>
      <c r="U6953" t="s">
        <v>96</v>
      </c>
      <c r="V6953" t="s">
        <v>39</v>
      </c>
      <c r="W6953" t="s">
        <v>83</v>
      </c>
      <c r="X6953" t="s">
        <v>97</v>
      </c>
      <c r="Y6953" t="s">
        <v>42</v>
      </c>
      <c r="Z6953" t="s">
        <v>43</v>
      </c>
      <c r="AA6953" t="s">
        <v>44</v>
      </c>
      <c r="AB6953" t="s">
        <v>44</v>
      </c>
    </row>
    <row r="6954" spans="1:28" x14ac:dyDescent="0.25">
      <c r="A6954" t="s">
        <v>11803</v>
      </c>
      <c r="B6954" s="1">
        <v>45853</v>
      </c>
      <c r="C6954" t="s">
        <v>5338</v>
      </c>
      <c r="D6954" t="s">
        <v>5339</v>
      </c>
      <c r="E6954">
        <v>32</v>
      </c>
      <c r="F6954" t="s">
        <v>31</v>
      </c>
      <c r="G6954" t="s">
        <v>298</v>
      </c>
      <c r="H6954" t="s">
        <v>299</v>
      </c>
      <c r="I6954" t="s">
        <v>103</v>
      </c>
      <c r="J6954" t="s">
        <v>104</v>
      </c>
      <c r="K6954">
        <v>1</v>
      </c>
      <c r="L6954" s="2">
        <v>700</v>
      </c>
      <c r="M6954">
        <v>5</v>
      </c>
      <c r="N6954" s="2">
        <v>700</v>
      </c>
      <c r="O6954" s="2">
        <v>35</v>
      </c>
      <c r="P6954" s="2">
        <v>665</v>
      </c>
      <c r="Q6954" s="2">
        <v>372.04</v>
      </c>
      <c r="R6954" s="2">
        <v>292.95999999999998</v>
      </c>
      <c r="S6954" t="s">
        <v>36</v>
      </c>
      <c r="T6954" t="s">
        <v>114</v>
      </c>
      <c r="U6954" t="s">
        <v>115</v>
      </c>
      <c r="V6954" t="s">
        <v>39</v>
      </c>
      <c r="W6954" t="s">
        <v>92</v>
      </c>
      <c r="X6954" t="s">
        <v>67</v>
      </c>
      <c r="Y6954" t="s">
        <v>42</v>
      </c>
      <c r="Z6954" t="s">
        <v>43</v>
      </c>
      <c r="AA6954" t="s">
        <v>44</v>
      </c>
      <c r="AB6954" t="s">
        <v>44</v>
      </c>
    </row>
    <row r="6955" spans="1:28" x14ac:dyDescent="0.25">
      <c r="A6955" t="s">
        <v>11804</v>
      </c>
      <c r="B6955" s="1">
        <v>45853</v>
      </c>
      <c r="C6955" t="s">
        <v>4496</v>
      </c>
      <c r="D6955" t="s">
        <v>4497</v>
      </c>
      <c r="E6955">
        <v>27</v>
      </c>
      <c r="F6955" t="s">
        <v>48</v>
      </c>
      <c r="G6955" t="s">
        <v>207</v>
      </c>
      <c r="H6955" t="s">
        <v>208</v>
      </c>
      <c r="I6955" t="s">
        <v>34</v>
      </c>
      <c r="J6955" t="s">
        <v>143</v>
      </c>
      <c r="K6955">
        <v>3</v>
      </c>
      <c r="L6955" s="2">
        <v>18000</v>
      </c>
      <c r="M6955">
        <v>0</v>
      </c>
      <c r="N6955" s="2">
        <v>54000</v>
      </c>
      <c r="O6955" s="2">
        <v>0</v>
      </c>
      <c r="P6955" s="2">
        <v>54000</v>
      </c>
      <c r="Q6955" s="2">
        <v>31129.279999999999</v>
      </c>
      <c r="R6955" s="2">
        <v>22870.720000000001</v>
      </c>
      <c r="S6955" t="s">
        <v>36</v>
      </c>
      <c r="T6955" t="s">
        <v>163</v>
      </c>
      <c r="U6955" t="s">
        <v>164</v>
      </c>
      <c r="V6955" t="s">
        <v>39</v>
      </c>
      <c r="W6955" t="s">
        <v>83</v>
      </c>
      <c r="X6955" t="s">
        <v>67</v>
      </c>
      <c r="Y6955" t="s">
        <v>42</v>
      </c>
      <c r="Z6955" t="s">
        <v>43</v>
      </c>
      <c r="AA6955" t="s">
        <v>68</v>
      </c>
      <c r="AB6955" t="s">
        <v>44</v>
      </c>
    </row>
    <row r="6956" spans="1:28" x14ac:dyDescent="0.25">
      <c r="A6956" t="s">
        <v>11805</v>
      </c>
      <c r="B6956" s="1">
        <v>45853</v>
      </c>
      <c r="C6956" t="s">
        <v>2118</v>
      </c>
      <c r="D6956" t="s">
        <v>2119</v>
      </c>
      <c r="E6956">
        <v>54</v>
      </c>
      <c r="F6956" t="s">
        <v>111</v>
      </c>
      <c r="G6956" t="s">
        <v>32</v>
      </c>
      <c r="H6956" t="s">
        <v>33</v>
      </c>
      <c r="I6956" t="s">
        <v>34</v>
      </c>
      <c r="J6956" t="s">
        <v>35</v>
      </c>
      <c r="K6956">
        <v>1</v>
      </c>
      <c r="L6956" s="2">
        <v>55000</v>
      </c>
      <c r="M6956">
        <v>5</v>
      </c>
      <c r="N6956" s="2">
        <v>55000</v>
      </c>
      <c r="O6956" s="2">
        <v>2750</v>
      </c>
      <c r="P6956" s="2">
        <v>52250</v>
      </c>
      <c r="Q6956" s="2">
        <v>29782.38</v>
      </c>
      <c r="R6956" s="2">
        <v>22467.62</v>
      </c>
      <c r="S6956" t="s">
        <v>53</v>
      </c>
      <c r="T6956" t="s">
        <v>136</v>
      </c>
      <c r="U6956" t="s">
        <v>38</v>
      </c>
      <c r="V6956" t="s">
        <v>39</v>
      </c>
      <c r="W6956" t="s">
        <v>66</v>
      </c>
      <c r="X6956" t="s">
        <v>41</v>
      </c>
      <c r="Y6956" t="s">
        <v>56</v>
      </c>
      <c r="Z6956" t="s">
        <v>43</v>
      </c>
      <c r="AA6956" t="s">
        <v>44</v>
      </c>
      <c r="AB6956" t="s">
        <v>68</v>
      </c>
    </row>
    <row r="6957" spans="1:28" x14ac:dyDescent="0.25">
      <c r="A6957" t="s">
        <v>11806</v>
      </c>
      <c r="B6957" s="1">
        <v>45853</v>
      </c>
      <c r="C6957" t="s">
        <v>5885</v>
      </c>
      <c r="D6957" t="s">
        <v>5886</v>
      </c>
      <c r="E6957">
        <v>22</v>
      </c>
      <c r="F6957" t="s">
        <v>48</v>
      </c>
      <c r="G6957" t="s">
        <v>60</v>
      </c>
      <c r="H6957" t="s">
        <v>61</v>
      </c>
      <c r="I6957" t="s">
        <v>62</v>
      </c>
      <c r="J6957" t="s">
        <v>63</v>
      </c>
      <c r="K6957">
        <v>1</v>
      </c>
      <c r="L6957" s="2">
        <v>3500</v>
      </c>
      <c r="M6957">
        <v>5</v>
      </c>
      <c r="N6957" s="2">
        <v>3500</v>
      </c>
      <c r="O6957" s="2">
        <v>175</v>
      </c>
      <c r="P6957" s="2">
        <v>3325</v>
      </c>
      <c r="Q6957" s="2">
        <v>2238.5100000000002</v>
      </c>
      <c r="R6957" s="2">
        <v>1086.49</v>
      </c>
      <c r="S6957" t="s">
        <v>36</v>
      </c>
      <c r="T6957" t="s">
        <v>90</v>
      </c>
      <c r="U6957" t="s">
        <v>91</v>
      </c>
      <c r="V6957" t="s">
        <v>39</v>
      </c>
      <c r="W6957" t="s">
        <v>137</v>
      </c>
      <c r="X6957" t="s">
        <v>97</v>
      </c>
      <c r="Y6957" t="s">
        <v>42</v>
      </c>
      <c r="Z6957" t="s">
        <v>43</v>
      </c>
      <c r="AA6957" t="s">
        <v>44</v>
      </c>
      <c r="AB6957" t="s">
        <v>44</v>
      </c>
    </row>
    <row r="6958" spans="1:28" x14ac:dyDescent="0.25">
      <c r="A6958" t="s">
        <v>11807</v>
      </c>
      <c r="B6958" s="1">
        <v>45853</v>
      </c>
      <c r="C6958" t="s">
        <v>1165</v>
      </c>
      <c r="D6958" t="s">
        <v>1166</v>
      </c>
      <c r="E6958">
        <v>23</v>
      </c>
      <c r="F6958" t="s">
        <v>48</v>
      </c>
      <c r="G6958" t="s">
        <v>101</v>
      </c>
      <c r="H6958" t="s">
        <v>102</v>
      </c>
      <c r="I6958" t="s">
        <v>103</v>
      </c>
      <c r="J6958" t="s">
        <v>104</v>
      </c>
      <c r="K6958">
        <v>4</v>
      </c>
      <c r="L6958" s="2">
        <v>1800</v>
      </c>
      <c r="M6958">
        <v>5</v>
      </c>
      <c r="N6958" s="2">
        <v>7200</v>
      </c>
      <c r="O6958" s="2">
        <v>360</v>
      </c>
      <c r="P6958" s="2">
        <v>6840</v>
      </c>
      <c r="Q6958" s="2">
        <v>4635.46</v>
      </c>
      <c r="R6958" s="2">
        <v>2204.54</v>
      </c>
      <c r="S6958" t="s">
        <v>53</v>
      </c>
      <c r="T6958" t="s">
        <v>76</v>
      </c>
      <c r="U6958" t="s">
        <v>77</v>
      </c>
      <c r="V6958" t="s">
        <v>39</v>
      </c>
      <c r="W6958" t="s">
        <v>92</v>
      </c>
      <c r="X6958" t="s">
        <v>67</v>
      </c>
      <c r="Y6958" t="s">
        <v>42</v>
      </c>
      <c r="Z6958" t="s">
        <v>223</v>
      </c>
      <c r="AA6958" t="s">
        <v>44</v>
      </c>
      <c r="AB6958" t="s">
        <v>44</v>
      </c>
    </row>
    <row r="6959" spans="1:28" x14ac:dyDescent="0.25">
      <c r="A6959" t="s">
        <v>11808</v>
      </c>
      <c r="B6959" s="1">
        <v>45853</v>
      </c>
      <c r="C6959" t="s">
        <v>4709</v>
      </c>
      <c r="D6959" t="s">
        <v>4710</v>
      </c>
      <c r="E6959">
        <v>34</v>
      </c>
      <c r="F6959" t="s">
        <v>111</v>
      </c>
      <c r="G6959" t="s">
        <v>168</v>
      </c>
      <c r="H6959" t="s">
        <v>169</v>
      </c>
      <c r="I6959" t="s">
        <v>62</v>
      </c>
      <c r="J6959" t="s">
        <v>143</v>
      </c>
      <c r="K6959">
        <v>1</v>
      </c>
      <c r="L6959" s="2">
        <v>1800</v>
      </c>
      <c r="M6959">
        <v>0</v>
      </c>
      <c r="N6959" s="2">
        <v>1800</v>
      </c>
      <c r="O6959" s="2">
        <v>0</v>
      </c>
      <c r="P6959" s="2">
        <v>1800</v>
      </c>
      <c r="Q6959" s="2">
        <v>1069.6300000000001</v>
      </c>
      <c r="R6959" s="2">
        <v>730.37</v>
      </c>
      <c r="S6959" t="s">
        <v>53</v>
      </c>
      <c r="T6959" t="s">
        <v>275</v>
      </c>
      <c r="U6959" t="s">
        <v>123</v>
      </c>
      <c r="V6959" t="s">
        <v>39</v>
      </c>
      <c r="W6959" t="s">
        <v>124</v>
      </c>
      <c r="X6959" t="s">
        <v>97</v>
      </c>
      <c r="Y6959" t="s">
        <v>56</v>
      </c>
      <c r="Z6959" t="s">
        <v>223</v>
      </c>
      <c r="AA6959" t="s">
        <v>44</v>
      </c>
      <c r="AB6959" t="s">
        <v>44</v>
      </c>
    </row>
    <row r="6960" spans="1:28" x14ac:dyDescent="0.25">
      <c r="A6960" t="s">
        <v>11809</v>
      </c>
      <c r="B6960" s="1">
        <v>45853</v>
      </c>
      <c r="C6960" t="s">
        <v>4169</v>
      </c>
      <c r="D6960" t="s">
        <v>4170</v>
      </c>
      <c r="E6960">
        <v>40</v>
      </c>
      <c r="F6960" t="s">
        <v>111</v>
      </c>
      <c r="G6960" t="s">
        <v>119</v>
      </c>
      <c r="H6960" t="s">
        <v>120</v>
      </c>
      <c r="I6960" t="s">
        <v>62</v>
      </c>
      <c r="J6960" t="s">
        <v>121</v>
      </c>
      <c r="K6960">
        <v>2</v>
      </c>
      <c r="L6960" s="2">
        <v>4800</v>
      </c>
      <c r="M6960">
        <v>25</v>
      </c>
      <c r="N6960" s="2">
        <v>9600</v>
      </c>
      <c r="O6960" s="2">
        <v>2400</v>
      </c>
      <c r="P6960" s="2">
        <v>7200</v>
      </c>
      <c r="Q6960" s="2">
        <v>5341.47</v>
      </c>
      <c r="R6960" s="2">
        <v>1858.53</v>
      </c>
      <c r="S6960" t="s">
        <v>64</v>
      </c>
      <c r="T6960" t="s">
        <v>263</v>
      </c>
      <c r="U6960" t="s">
        <v>91</v>
      </c>
      <c r="V6960" t="s">
        <v>39</v>
      </c>
      <c r="W6960" t="s">
        <v>124</v>
      </c>
      <c r="X6960" t="s">
        <v>41</v>
      </c>
      <c r="Y6960" t="s">
        <v>56</v>
      </c>
      <c r="Z6960" t="s">
        <v>43</v>
      </c>
      <c r="AA6960" t="s">
        <v>44</v>
      </c>
      <c r="AB6960" t="s">
        <v>44</v>
      </c>
    </row>
    <row r="6961" spans="1:28" x14ac:dyDescent="0.25">
      <c r="A6961" t="s">
        <v>11810</v>
      </c>
      <c r="B6961" s="1">
        <v>45853</v>
      </c>
      <c r="C6961" t="s">
        <v>5999</v>
      </c>
      <c r="D6961" t="s">
        <v>6000</v>
      </c>
      <c r="E6961">
        <v>25</v>
      </c>
      <c r="F6961" t="s">
        <v>48</v>
      </c>
      <c r="G6961" t="s">
        <v>112</v>
      </c>
      <c r="H6961" t="s">
        <v>113</v>
      </c>
      <c r="I6961" t="s">
        <v>103</v>
      </c>
      <c r="J6961" t="s">
        <v>104</v>
      </c>
      <c r="K6961">
        <v>5</v>
      </c>
      <c r="L6961" s="2">
        <v>650</v>
      </c>
      <c r="M6961">
        <v>5</v>
      </c>
      <c r="N6961" s="2">
        <v>3250</v>
      </c>
      <c r="O6961" s="2">
        <v>162.5</v>
      </c>
      <c r="P6961" s="2">
        <v>3087.5</v>
      </c>
      <c r="Q6961" s="2">
        <v>1835.56</v>
      </c>
      <c r="R6961" s="2">
        <v>1251.94</v>
      </c>
      <c r="S6961" t="s">
        <v>53</v>
      </c>
      <c r="T6961" t="s">
        <v>122</v>
      </c>
      <c r="U6961" t="s">
        <v>123</v>
      </c>
      <c r="V6961" t="s">
        <v>39</v>
      </c>
      <c r="W6961" t="s">
        <v>124</v>
      </c>
      <c r="X6961" t="s">
        <v>41</v>
      </c>
      <c r="Y6961" t="s">
        <v>56</v>
      </c>
      <c r="Z6961" t="s">
        <v>107</v>
      </c>
      <c r="AA6961" t="s">
        <v>44</v>
      </c>
      <c r="AB6961" t="s">
        <v>44</v>
      </c>
    </row>
    <row r="6962" spans="1:28" x14ac:dyDescent="0.25">
      <c r="A6962" t="s">
        <v>11811</v>
      </c>
      <c r="B6962" s="1">
        <v>45854</v>
      </c>
      <c r="C6962" t="s">
        <v>3504</v>
      </c>
      <c r="D6962" t="s">
        <v>3505</v>
      </c>
      <c r="E6962">
        <v>27</v>
      </c>
      <c r="F6962" t="s">
        <v>31</v>
      </c>
      <c r="G6962" t="s">
        <v>280</v>
      </c>
      <c r="H6962" t="s">
        <v>281</v>
      </c>
      <c r="I6962" t="s">
        <v>62</v>
      </c>
      <c r="J6962" t="s">
        <v>190</v>
      </c>
      <c r="K6962">
        <v>2</v>
      </c>
      <c r="L6962" s="2">
        <v>700</v>
      </c>
      <c r="M6962">
        <v>5</v>
      </c>
      <c r="N6962" s="2">
        <v>1400</v>
      </c>
      <c r="O6962" s="2">
        <v>70</v>
      </c>
      <c r="P6962" s="2">
        <v>1330</v>
      </c>
      <c r="Q6962" s="2">
        <v>1019.99</v>
      </c>
      <c r="R6962" s="2">
        <v>310.01</v>
      </c>
      <c r="S6962" t="s">
        <v>53</v>
      </c>
      <c r="T6962" t="s">
        <v>90</v>
      </c>
      <c r="U6962" t="s">
        <v>91</v>
      </c>
      <c r="V6962" t="s">
        <v>39</v>
      </c>
      <c r="W6962" t="s">
        <v>40</v>
      </c>
      <c r="X6962" t="s">
        <v>41</v>
      </c>
      <c r="Y6962" t="s">
        <v>42</v>
      </c>
      <c r="Z6962" t="s">
        <v>43</v>
      </c>
      <c r="AA6962" t="s">
        <v>44</v>
      </c>
      <c r="AB6962" t="s">
        <v>44</v>
      </c>
    </row>
    <row r="6963" spans="1:28" x14ac:dyDescent="0.25">
      <c r="A6963" t="s">
        <v>11812</v>
      </c>
      <c r="B6963" s="1">
        <v>45854</v>
      </c>
      <c r="C6963" t="s">
        <v>11656</v>
      </c>
      <c r="D6963" t="s">
        <v>11657</v>
      </c>
      <c r="E6963">
        <v>41</v>
      </c>
      <c r="F6963" t="s">
        <v>48</v>
      </c>
      <c r="G6963" t="s">
        <v>134</v>
      </c>
      <c r="H6963" t="s">
        <v>135</v>
      </c>
      <c r="I6963" t="s">
        <v>62</v>
      </c>
      <c r="J6963" t="s">
        <v>130</v>
      </c>
      <c r="K6963">
        <v>1</v>
      </c>
      <c r="L6963" s="2">
        <v>8500</v>
      </c>
      <c r="M6963">
        <v>25</v>
      </c>
      <c r="N6963" s="2">
        <v>8500</v>
      </c>
      <c r="O6963" s="2">
        <v>2125</v>
      </c>
      <c r="P6963" s="2">
        <v>6375</v>
      </c>
      <c r="Q6963" s="2">
        <v>4020.89</v>
      </c>
      <c r="R6963" s="2">
        <v>2354.11</v>
      </c>
      <c r="S6963" t="s">
        <v>64</v>
      </c>
      <c r="T6963" t="s">
        <v>90</v>
      </c>
      <c r="U6963" t="s">
        <v>91</v>
      </c>
      <c r="V6963" t="s">
        <v>39</v>
      </c>
      <c r="W6963" t="s">
        <v>66</v>
      </c>
      <c r="X6963" t="s">
        <v>41</v>
      </c>
      <c r="Y6963" t="s">
        <v>56</v>
      </c>
      <c r="Z6963" t="s">
        <v>43</v>
      </c>
      <c r="AA6963" t="s">
        <v>44</v>
      </c>
      <c r="AB6963" t="s">
        <v>44</v>
      </c>
    </row>
    <row r="6964" spans="1:28" x14ac:dyDescent="0.25">
      <c r="A6964" t="s">
        <v>11813</v>
      </c>
      <c r="B6964" s="1">
        <v>45854</v>
      </c>
      <c r="C6964" t="s">
        <v>6944</v>
      </c>
      <c r="D6964" t="s">
        <v>6945</v>
      </c>
      <c r="E6964">
        <v>38</v>
      </c>
      <c r="F6964" t="s">
        <v>31</v>
      </c>
      <c r="G6964" t="s">
        <v>207</v>
      </c>
      <c r="H6964" t="s">
        <v>208</v>
      </c>
      <c r="I6964" t="s">
        <v>34</v>
      </c>
      <c r="J6964" t="s">
        <v>143</v>
      </c>
      <c r="K6964">
        <v>4</v>
      </c>
      <c r="L6964" s="2">
        <v>18000</v>
      </c>
      <c r="M6964">
        <v>25</v>
      </c>
      <c r="N6964" s="2">
        <v>72000</v>
      </c>
      <c r="O6964" s="2">
        <v>18000</v>
      </c>
      <c r="P6964" s="2">
        <v>54000</v>
      </c>
      <c r="Q6964" s="2">
        <v>44085.08</v>
      </c>
      <c r="R6964" s="2">
        <v>9914.92</v>
      </c>
      <c r="S6964" t="s">
        <v>53</v>
      </c>
      <c r="T6964" t="s">
        <v>136</v>
      </c>
      <c r="U6964" t="s">
        <v>38</v>
      </c>
      <c r="V6964" t="s">
        <v>39</v>
      </c>
      <c r="W6964" t="s">
        <v>83</v>
      </c>
      <c r="X6964" t="s">
        <v>97</v>
      </c>
      <c r="Y6964" t="s">
        <v>56</v>
      </c>
      <c r="Z6964" t="s">
        <v>107</v>
      </c>
      <c r="AA6964" t="s">
        <v>68</v>
      </c>
      <c r="AB6964" t="s">
        <v>44</v>
      </c>
    </row>
    <row r="6965" spans="1:28" x14ac:dyDescent="0.25">
      <c r="A6965" t="s">
        <v>11814</v>
      </c>
      <c r="B6965" s="1">
        <v>45854</v>
      </c>
      <c r="C6965" t="s">
        <v>4547</v>
      </c>
      <c r="D6965" t="s">
        <v>4548</v>
      </c>
      <c r="E6965">
        <v>27</v>
      </c>
      <c r="F6965" t="s">
        <v>31</v>
      </c>
      <c r="G6965" t="s">
        <v>561</v>
      </c>
      <c r="H6965" t="s">
        <v>562</v>
      </c>
      <c r="I6965" t="s">
        <v>34</v>
      </c>
      <c r="J6965" t="s">
        <v>143</v>
      </c>
      <c r="K6965">
        <v>5</v>
      </c>
      <c r="L6965" s="2">
        <v>900</v>
      </c>
      <c r="M6965">
        <v>5</v>
      </c>
      <c r="N6965" s="2">
        <v>4500</v>
      </c>
      <c r="O6965" s="2">
        <v>225</v>
      </c>
      <c r="P6965" s="2">
        <v>4275</v>
      </c>
      <c r="Q6965" s="2">
        <v>2887.9</v>
      </c>
      <c r="R6965" s="2">
        <v>1387.1</v>
      </c>
      <c r="S6965" t="s">
        <v>36</v>
      </c>
      <c r="T6965" t="s">
        <v>114</v>
      </c>
      <c r="U6965" t="s">
        <v>115</v>
      </c>
      <c r="V6965" t="s">
        <v>39</v>
      </c>
      <c r="W6965" t="s">
        <v>83</v>
      </c>
      <c r="X6965" t="s">
        <v>97</v>
      </c>
      <c r="Y6965" t="s">
        <v>56</v>
      </c>
      <c r="Z6965" t="s">
        <v>43</v>
      </c>
      <c r="AA6965" t="s">
        <v>44</v>
      </c>
      <c r="AB6965" t="s">
        <v>44</v>
      </c>
    </row>
    <row r="6966" spans="1:28" x14ac:dyDescent="0.25">
      <c r="A6966" t="s">
        <v>11815</v>
      </c>
      <c r="B6966" s="1">
        <v>45854</v>
      </c>
      <c r="C6966" t="s">
        <v>5510</v>
      </c>
      <c r="D6966" t="s">
        <v>5511</v>
      </c>
      <c r="E6966">
        <v>54</v>
      </c>
      <c r="F6966" t="s">
        <v>48</v>
      </c>
      <c r="G6966" t="s">
        <v>366</v>
      </c>
      <c r="H6966" t="s">
        <v>367</v>
      </c>
      <c r="I6966" t="s">
        <v>34</v>
      </c>
      <c r="J6966" t="s">
        <v>130</v>
      </c>
      <c r="K6966">
        <v>2</v>
      </c>
      <c r="L6966" s="2">
        <v>14500</v>
      </c>
      <c r="M6966">
        <v>0</v>
      </c>
      <c r="N6966" s="2">
        <v>29000</v>
      </c>
      <c r="O6966" s="2">
        <v>0</v>
      </c>
      <c r="P6966" s="2">
        <v>29000</v>
      </c>
      <c r="Q6966" s="2">
        <v>21589.31</v>
      </c>
      <c r="R6966" s="2">
        <v>7410.69</v>
      </c>
      <c r="S6966" t="s">
        <v>53</v>
      </c>
      <c r="T6966" t="s">
        <v>136</v>
      </c>
      <c r="U6966" t="s">
        <v>38</v>
      </c>
      <c r="V6966" t="s">
        <v>39</v>
      </c>
      <c r="W6966" t="s">
        <v>124</v>
      </c>
      <c r="X6966" t="s">
        <v>41</v>
      </c>
      <c r="Y6966" t="s">
        <v>56</v>
      </c>
      <c r="Z6966" t="s">
        <v>107</v>
      </c>
      <c r="AA6966" t="s">
        <v>44</v>
      </c>
      <c r="AB6966" t="s">
        <v>44</v>
      </c>
    </row>
    <row r="6967" spans="1:28" x14ac:dyDescent="0.25">
      <c r="A6967" t="s">
        <v>11816</v>
      </c>
      <c r="B6967" s="1">
        <v>45854</v>
      </c>
      <c r="C6967" t="s">
        <v>2265</v>
      </c>
      <c r="D6967" t="s">
        <v>2266</v>
      </c>
      <c r="E6967">
        <v>36</v>
      </c>
      <c r="F6967" t="s">
        <v>111</v>
      </c>
      <c r="G6967" t="s">
        <v>128</v>
      </c>
      <c r="H6967" t="s">
        <v>129</v>
      </c>
      <c r="I6967" t="s">
        <v>74</v>
      </c>
      <c r="J6967" t="s">
        <v>130</v>
      </c>
      <c r="K6967">
        <v>2</v>
      </c>
      <c r="L6967" s="2">
        <v>1700</v>
      </c>
      <c r="M6967">
        <v>10</v>
      </c>
      <c r="N6967" s="2">
        <v>3400</v>
      </c>
      <c r="O6967" s="2">
        <v>340</v>
      </c>
      <c r="P6967" s="2">
        <v>3060</v>
      </c>
      <c r="Q6967" s="2">
        <v>1894.3</v>
      </c>
      <c r="R6967" s="2">
        <v>1165.7</v>
      </c>
      <c r="S6967" t="s">
        <v>36</v>
      </c>
      <c r="T6967" t="s">
        <v>54</v>
      </c>
      <c r="U6967" t="s">
        <v>55</v>
      </c>
      <c r="V6967" t="s">
        <v>39</v>
      </c>
      <c r="W6967" t="s">
        <v>124</v>
      </c>
      <c r="X6967" t="s">
        <v>41</v>
      </c>
      <c r="Y6967" t="s">
        <v>56</v>
      </c>
      <c r="Z6967" t="s">
        <v>43</v>
      </c>
      <c r="AA6967" t="s">
        <v>44</v>
      </c>
      <c r="AB6967" t="s">
        <v>44</v>
      </c>
    </row>
    <row r="6968" spans="1:28" x14ac:dyDescent="0.25">
      <c r="A6968" t="s">
        <v>11817</v>
      </c>
      <c r="B6968" s="1">
        <v>45854</v>
      </c>
      <c r="C6968" t="s">
        <v>11209</v>
      </c>
      <c r="D6968" t="s">
        <v>11210</v>
      </c>
      <c r="E6968">
        <v>37</v>
      </c>
      <c r="F6968" t="s">
        <v>48</v>
      </c>
      <c r="G6968" t="s">
        <v>72</v>
      </c>
      <c r="H6968" t="s">
        <v>73</v>
      </c>
      <c r="I6968" t="s">
        <v>74</v>
      </c>
      <c r="J6968" t="s">
        <v>75</v>
      </c>
      <c r="K6968">
        <v>3</v>
      </c>
      <c r="L6968" s="2">
        <v>2200</v>
      </c>
      <c r="M6968">
        <v>10</v>
      </c>
      <c r="N6968" s="2">
        <v>6600</v>
      </c>
      <c r="O6968" s="2">
        <v>660</v>
      </c>
      <c r="P6968" s="2">
        <v>5940</v>
      </c>
      <c r="Q6968" s="2">
        <v>4019.9</v>
      </c>
      <c r="R6968" s="2">
        <v>1920.1</v>
      </c>
      <c r="S6968" t="s">
        <v>53</v>
      </c>
      <c r="T6968" t="s">
        <v>122</v>
      </c>
      <c r="U6968" t="s">
        <v>123</v>
      </c>
      <c r="V6968" t="s">
        <v>39</v>
      </c>
      <c r="W6968" t="s">
        <v>66</v>
      </c>
      <c r="X6968" t="s">
        <v>67</v>
      </c>
      <c r="Y6968" t="s">
        <v>56</v>
      </c>
      <c r="Z6968" t="s">
        <v>144</v>
      </c>
      <c r="AA6968" t="s">
        <v>68</v>
      </c>
      <c r="AB6968" t="s">
        <v>44</v>
      </c>
    </row>
    <row r="6969" spans="1:28" x14ac:dyDescent="0.25">
      <c r="A6969" t="s">
        <v>11818</v>
      </c>
      <c r="B6969" s="1">
        <v>45854</v>
      </c>
      <c r="C6969" t="s">
        <v>3948</v>
      </c>
      <c r="D6969" t="s">
        <v>3949</v>
      </c>
      <c r="E6969">
        <v>44</v>
      </c>
      <c r="F6969" t="s">
        <v>31</v>
      </c>
      <c r="G6969" t="s">
        <v>134</v>
      </c>
      <c r="H6969" t="s">
        <v>135</v>
      </c>
      <c r="I6969" t="s">
        <v>62</v>
      </c>
      <c r="J6969" t="s">
        <v>130</v>
      </c>
      <c r="K6969">
        <v>1</v>
      </c>
      <c r="L6969" s="2">
        <v>8500</v>
      </c>
      <c r="M6969">
        <v>5</v>
      </c>
      <c r="N6969" s="2">
        <v>8500</v>
      </c>
      <c r="O6969" s="2">
        <v>425</v>
      </c>
      <c r="P6969" s="2">
        <v>8075</v>
      </c>
      <c r="Q6969" s="2">
        <v>6054.74</v>
      </c>
      <c r="R6969" s="2">
        <v>2020.26</v>
      </c>
      <c r="S6969" t="s">
        <v>36</v>
      </c>
      <c r="T6969" t="s">
        <v>54</v>
      </c>
      <c r="U6969" t="s">
        <v>55</v>
      </c>
      <c r="V6969" t="s">
        <v>39</v>
      </c>
      <c r="W6969" t="s">
        <v>92</v>
      </c>
      <c r="X6969" t="s">
        <v>97</v>
      </c>
      <c r="Y6969" t="s">
        <v>42</v>
      </c>
      <c r="Z6969" t="s">
        <v>43</v>
      </c>
      <c r="AA6969" t="s">
        <v>68</v>
      </c>
      <c r="AB6969" t="s">
        <v>68</v>
      </c>
    </row>
    <row r="6970" spans="1:28" x14ac:dyDescent="0.25">
      <c r="A6970" t="s">
        <v>11819</v>
      </c>
      <c r="B6970" s="1">
        <v>45854</v>
      </c>
      <c r="C6970" t="s">
        <v>7190</v>
      </c>
      <c r="D6970" t="s">
        <v>7191</v>
      </c>
      <c r="E6970">
        <v>51</v>
      </c>
      <c r="F6970" t="s">
        <v>31</v>
      </c>
      <c r="G6970" t="s">
        <v>88</v>
      </c>
      <c r="H6970" t="s">
        <v>89</v>
      </c>
      <c r="I6970" t="s">
        <v>62</v>
      </c>
      <c r="J6970" t="s">
        <v>63</v>
      </c>
      <c r="K6970">
        <v>2</v>
      </c>
      <c r="L6970" s="2">
        <v>4200</v>
      </c>
      <c r="M6970">
        <v>10</v>
      </c>
      <c r="N6970" s="2">
        <v>8400</v>
      </c>
      <c r="O6970" s="2">
        <v>840</v>
      </c>
      <c r="P6970" s="2">
        <v>7560</v>
      </c>
      <c r="Q6970" s="2">
        <v>4298.38</v>
      </c>
      <c r="R6970" s="2">
        <v>3261.62</v>
      </c>
      <c r="S6970" t="s">
        <v>53</v>
      </c>
      <c r="T6970" t="s">
        <v>263</v>
      </c>
      <c r="U6970" t="s">
        <v>91</v>
      </c>
      <c r="V6970" t="s">
        <v>39</v>
      </c>
      <c r="W6970" t="s">
        <v>66</v>
      </c>
      <c r="X6970" t="s">
        <v>97</v>
      </c>
      <c r="Y6970" t="s">
        <v>56</v>
      </c>
      <c r="Z6970" t="s">
        <v>43</v>
      </c>
      <c r="AA6970" t="s">
        <v>44</v>
      </c>
      <c r="AB6970" t="s">
        <v>44</v>
      </c>
    </row>
    <row r="6971" spans="1:28" x14ac:dyDescent="0.25">
      <c r="A6971" t="s">
        <v>11820</v>
      </c>
      <c r="B6971" s="1">
        <v>45854</v>
      </c>
      <c r="C6971" t="s">
        <v>7168</v>
      </c>
      <c r="D6971" t="s">
        <v>7169</v>
      </c>
      <c r="E6971">
        <v>43</v>
      </c>
      <c r="F6971" t="s">
        <v>48</v>
      </c>
      <c r="G6971" t="s">
        <v>188</v>
      </c>
      <c r="H6971" t="s">
        <v>189</v>
      </c>
      <c r="I6971" t="s">
        <v>34</v>
      </c>
      <c r="J6971" t="s">
        <v>190</v>
      </c>
      <c r="K6971">
        <v>5</v>
      </c>
      <c r="L6971" s="2">
        <v>1800</v>
      </c>
      <c r="M6971">
        <v>10</v>
      </c>
      <c r="N6971" s="2">
        <v>9000</v>
      </c>
      <c r="O6971" s="2">
        <v>900</v>
      </c>
      <c r="P6971" s="2">
        <v>8100</v>
      </c>
      <c r="Q6971" s="2">
        <v>6264.54</v>
      </c>
      <c r="R6971" s="2">
        <v>1835.46</v>
      </c>
      <c r="S6971" t="s">
        <v>64</v>
      </c>
      <c r="T6971" t="s">
        <v>163</v>
      </c>
      <c r="U6971" t="s">
        <v>164</v>
      </c>
      <c r="V6971" t="s">
        <v>39</v>
      </c>
      <c r="W6971" t="s">
        <v>92</v>
      </c>
      <c r="X6971" t="s">
        <v>97</v>
      </c>
      <c r="Y6971" t="s">
        <v>42</v>
      </c>
      <c r="Z6971" t="s">
        <v>43</v>
      </c>
      <c r="AA6971" t="s">
        <v>44</v>
      </c>
      <c r="AB6971" t="s">
        <v>44</v>
      </c>
    </row>
    <row r="6972" spans="1:28" x14ac:dyDescent="0.25">
      <c r="A6972" t="s">
        <v>11821</v>
      </c>
      <c r="B6972" s="1">
        <v>45854</v>
      </c>
      <c r="C6972" t="s">
        <v>11822</v>
      </c>
      <c r="D6972" t="s">
        <v>11823</v>
      </c>
      <c r="E6972">
        <v>57</v>
      </c>
      <c r="F6972" t="s">
        <v>48</v>
      </c>
      <c r="G6972" t="s">
        <v>112</v>
      </c>
      <c r="H6972" t="s">
        <v>113</v>
      </c>
      <c r="I6972" t="s">
        <v>103</v>
      </c>
      <c r="J6972" t="s">
        <v>104</v>
      </c>
      <c r="K6972">
        <v>1</v>
      </c>
      <c r="L6972" s="2">
        <v>650</v>
      </c>
      <c r="M6972">
        <v>5</v>
      </c>
      <c r="N6972" s="2">
        <v>650</v>
      </c>
      <c r="O6972" s="2">
        <v>32.5</v>
      </c>
      <c r="P6972" s="2">
        <v>617.5</v>
      </c>
      <c r="Q6972" s="2">
        <v>492.97</v>
      </c>
      <c r="R6972" s="2">
        <v>124.53</v>
      </c>
      <c r="S6972" t="s">
        <v>53</v>
      </c>
      <c r="T6972" t="s">
        <v>54</v>
      </c>
      <c r="U6972" t="s">
        <v>55</v>
      </c>
      <c r="V6972" t="s">
        <v>39</v>
      </c>
      <c r="W6972" t="s">
        <v>124</v>
      </c>
      <c r="X6972" t="s">
        <v>41</v>
      </c>
      <c r="Y6972" t="s">
        <v>56</v>
      </c>
      <c r="Z6972" t="s">
        <v>508</v>
      </c>
      <c r="AA6972" t="s">
        <v>44</v>
      </c>
      <c r="AB6972" t="s">
        <v>44</v>
      </c>
    </row>
    <row r="6973" spans="1:28" x14ac:dyDescent="0.25">
      <c r="A6973" t="s">
        <v>11824</v>
      </c>
      <c r="B6973" s="1">
        <v>45854</v>
      </c>
      <c r="C6973" t="s">
        <v>4134</v>
      </c>
      <c r="D6973" t="s">
        <v>4135</v>
      </c>
      <c r="E6973">
        <v>56</v>
      </c>
      <c r="F6973" t="s">
        <v>48</v>
      </c>
      <c r="G6973" t="s">
        <v>158</v>
      </c>
      <c r="H6973" t="s">
        <v>159</v>
      </c>
      <c r="I6973" t="s">
        <v>51</v>
      </c>
      <c r="J6973" t="s">
        <v>52</v>
      </c>
      <c r="K6973">
        <v>1</v>
      </c>
      <c r="L6973" s="2">
        <v>650</v>
      </c>
      <c r="M6973">
        <v>5</v>
      </c>
      <c r="N6973" s="2">
        <v>650</v>
      </c>
      <c r="O6973" s="2">
        <v>32.5</v>
      </c>
      <c r="P6973" s="2">
        <v>617.5</v>
      </c>
      <c r="Q6973" s="2">
        <v>496.69</v>
      </c>
      <c r="R6973" s="2">
        <v>120.81</v>
      </c>
      <c r="S6973" t="s">
        <v>53</v>
      </c>
      <c r="T6973" t="s">
        <v>76</v>
      </c>
      <c r="U6973" t="s">
        <v>77</v>
      </c>
      <c r="V6973" t="s">
        <v>39</v>
      </c>
      <c r="W6973" t="s">
        <v>66</v>
      </c>
      <c r="X6973" t="s">
        <v>97</v>
      </c>
      <c r="Y6973" t="s">
        <v>42</v>
      </c>
      <c r="Z6973" t="s">
        <v>43</v>
      </c>
      <c r="AA6973" t="s">
        <v>44</v>
      </c>
      <c r="AB6973" t="s">
        <v>44</v>
      </c>
    </row>
    <row r="6974" spans="1:28" x14ac:dyDescent="0.25">
      <c r="A6974" t="s">
        <v>11825</v>
      </c>
      <c r="B6974" s="1">
        <v>45855</v>
      </c>
      <c r="C6974" t="s">
        <v>9714</v>
      </c>
      <c r="D6974" t="s">
        <v>9715</v>
      </c>
      <c r="E6974">
        <v>26</v>
      </c>
      <c r="F6974" t="s">
        <v>31</v>
      </c>
      <c r="G6974" t="s">
        <v>207</v>
      </c>
      <c r="H6974" t="s">
        <v>208</v>
      </c>
      <c r="I6974" t="s">
        <v>34</v>
      </c>
      <c r="J6974" t="s">
        <v>143</v>
      </c>
      <c r="K6974">
        <v>1</v>
      </c>
      <c r="L6974" s="2">
        <v>18000</v>
      </c>
      <c r="M6974">
        <v>10</v>
      </c>
      <c r="N6974" s="2">
        <v>18000</v>
      </c>
      <c r="O6974" s="2">
        <v>1800</v>
      </c>
      <c r="P6974" s="2">
        <v>16200</v>
      </c>
      <c r="Q6974" s="2">
        <v>10128.89</v>
      </c>
      <c r="R6974" s="2">
        <v>6071.11</v>
      </c>
      <c r="S6974" t="s">
        <v>36</v>
      </c>
      <c r="T6974" t="s">
        <v>96</v>
      </c>
      <c r="U6974" t="s">
        <v>96</v>
      </c>
      <c r="V6974" t="s">
        <v>39</v>
      </c>
      <c r="W6974" t="s">
        <v>83</v>
      </c>
      <c r="X6974" t="s">
        <v>67</v>
      </c>
      <c r="Y6974" t="s">
        <v>56</v>
      </c>
      <c r="Z6974" t="s">
        <v>43</v>
      </c>
      <c r="AA6974" t="s">
        <v>44</v>
      </c>
      <c r="AB6974" t="s">
        <v>44</v>
      </c>
    </row>
    <row r="6975" spans="1:28" x14ac:dyDescent="0.25">
      <c r="A6975" t="s">
        <v>11826</v>
      </c>
      <c r="B6975" s="1">
        <v>45855</v>
      </c>
      <c r="C6975" t="s">
        <v>8982</v>
      </c>
      <c r="D6975" t="s">
        <v>8983</v>
      </c>
      <c r="E6975">
        <v>24</v>
      </c>
      <c r="F6975" t="s">
        <v>31</v>
      </c>
      <c r="G6975" t="s">
        <v>561</v>
      </c>
      <c r="H6975" t="s">
        <v>562</v>
      </c>
      <c r="I6975" t="s">
        <v>34</v>
      </c>
      <c r="J6975" t="s">
        <v>143</v>
      </c>
      <c r="K6975">
        <v>1</v>
      </c>
      <c r="L6975" s="2">
        <v>900</v>
      </c>
      <c r="M6975">
        <v>25</v>
      </c>
      <c r="N6975" s="2">
        <v>900</v>
      </c>
      <c r="O6975" s="2">
        <v>225</v>
      </c>
      <c r="P6975" s="2">
        <v>675</v>
      </c>
      <c r="Q6975" s="2">
        <v>420.74</v>
      </c>
      <c r="R6975" s="2">
        <v>254.26</v>
      </c>
      <c r="S6975" t="s">
        <v>64</v>
      </c>
      <c r="T6975" t="s">
        <v>178</v>
      </c>
      <c r="U6975" t="s">
        <v>154</v>
      </c>
      <c r="V6975" t="s">
        <v>39</v>
      </c>
      <c r="W6975" t="s">
        <v>137</v>
      </c>
      <c r="X6975" t="s">
        <v>41</v>
      </c>
      <c r="Y6975" t="s">
        <v>56</v>
      </c>
      <c r="Z6975" t="s">
        <v>107</v>
      </c>
      <c r="AA6975" t="s">
        <v>44</v>
      </c>
      <c r="AB6975" t="s">
        <v>68</v>
      </c>
    </row>
    <row r="6976" spans="1:28" x14ac:dyDescent="0.25">
      <c r="A6976" t="s">
        <v>11827</v>
      </c>
      <c r="B6976" s="1">
        <v>45855</v>
      </c>
      <c r="C6976" t="s">
        <v>3054</v>
      </c>
      <c r="D6976" t="s">
        <v>3055</v>
      </c>
      <c r="E6976">
        <v>42</v>
      </c>
      <c r="F6976" t="s">
        <v>31</v>
      </c>
      <c r="G6976" t="s">
        <v>158</v>
      </c>
      <c r="H6976" t="s">
        <v>159</v>
      </c>
      <c r="I6976" t="s">
        <v>51</v>
      </c>
      <c r="J6976" t="s">
        <v>52</v>
      </c>
      <c r="K6976">
        <v>4</v>
      </c>
      <c r="L6976" s="2">
        <v>650</v>
      </c>
      <c r="M6976">
        <v>20</v>
      </c>
      <c r="N6976" s="2">
        <v>2600</v>
      </c>
      <c r="O6976" s="2">
        <v>520</v>
      </c>
      <c r="P6976" s="2">
        <v>2080</v>
      </c>
      <c r="Q6976" s="2">
        <v>1490.24</v>
      </c>
      <c r="R6976" s="2">
        <v>589.76</v>
      </c>
      <c r="S6976" t="s">
        <v>53</v>
      </c>
      <c r="T6976" t="s">
        <v>105</v>
      </c>
      <c r="U6976" t="s">
        <v>106</v>
      </c>
      <c r="V6976" t="s">
        <v>39</v>
      </c>
      <c r="W6976" t="s">
        <v>124</v>
      </c>
      <c r="X6976" t="s">
        <v>97</v>
      </c>
      <c r="Y6976" t="s">
        <v>84</v>
      </c>
      <c r="Z6976" t="s">
        <v>508</v>
      </c>
      <c r="AA6976" t="s">
        <v>44</v>
      </c>
      <c r="AB6976" t="s">
        <v>44</v>
      </c>
    </row>
    <row r="6977" spans="1:28" x14ac:dyDescent="0.25">
      <c r="A6977" t="s">
        <v>11828</v>
      </c>
      <c r="B6977" s="1">
        <v>45855</v>
      </c>
      <c r="C6977" t="s">
        <v>4883</v>
      </c>
      <c r="D6977" t="s">
        <v>4884</v>
      </c>
      <c r="E6977">
        <v>19</v>
      </c>
      <c r="F6977" t="s">
        <v>111</v>
      </c>
      <c r="G6977" t="s">
        <v>134</v>
      </c>
      <c r="H6977" t="s">
        <v>135</v>
      </c>
      <c r="I6977" t="s">
        <v>62</v>
      </c>
      <c r="J6977" t="s">
        <v>130</v>
      </c>
      <c r="K6977">
        <v>1</v>
      </c>
      <c r="L6977" s="2">
        <v>8500</v>
      </c>
      <c r="M6977">
        <v>25</v>
      </c>
      <c r="N6977" s="2">
        <v>8500</v>
      </c>
      <c r="O6977" s="2">
        <v>2125</v>
      </c>
      <c r="P6977" s="2">
        <v>6375</v>
      </c>
      <c r="Q6977" s="2">
        <v>4999.6899999999996</v>
      </c>
      <c r="R6977" s="2">
        <v>1375.31</v>
      </c>
      <c r="S6977" t="s">
        <v>53</v>
      </c>
      <c r="T6977" t="s">
        <v>178</v>
      </c>
      <c r="U6977" t="s">
        <v>154</v>
      </c>
      <c r="V6977" t="s">
        <v>39</v>
      </c>
      <c r="W6977" t="s">
        <v>92</v>
      </c>
      <c r="X6977" t="s">
        <v>67</v>
      </c>
      <c r="Y6977" t="s">
        <v>42</v>
      </c>
      <c r="Z6977" t="s">
        <v>43</v>
      </c>
      <c r="AA6977" t="s">
        <v>44</v>
      </c>
      <c r="AB6977" t="s">
        <v>44</v>
      </c>
    </row>
    <row r="6978" spans="1:28" x14ac:dyDescent="0.25">
      <c r="A6978" t="s">
        <v>11829</v>
      </c>
      <c r="B6978" s="1">
        <v>45855</v>
      </c>
      <c r="C6978" t="s">
        <v>1557</v>
      </c>
      <c r="D6978" t="s">
        <v>1558</v>
      </c>
      <c r="E6978">
        <v>25</v>
      </c>
      <c r="F6978" t="s">
        <v>31</v>
      </c>
      <c r="G6978" t="s">
        <v>561</v>
      </c>
      <c r="H6978" t="s">
        <v>562</v>
      </c>
      <c r="I6978" t="s">
        <v>34</v>
      </c>
      <c r="J6978" t="s">
        <v>143</v>
      </c>
      <c r="K6978">
        <v>5</v>
      </c>
      <c r="L6978" s="2">
        <v>900</v>
      </c>
      <c r="M6978">
        <v>20</v>
      </c>
      <c r="N6978" s="2">
        <v>4500</v>
      </c>
      <c r="O6978" s="2">
        <v>900</v>
      </c>
      <c r="P6978" s="2">
        <v>3600</v>
      </c>
      <c r="Q6978" s="2">
        <v>2938.82</v>
      </c>
      <c r="R6978" s="2">
        <v>661.18</v>
      </c>
      <c r="S6978" t="s">
        <v>53</v>
      </c>
      <c r="T6978" t="s">
        <v>65</v>
      </c>
      <c r="U6978" t="s">
        <v>65</v>
      </c>
      <c r="V6978" t="s">
        <v>39</v>
      </c>
      <c r="W6978" t="s">
        <v>40</v>
      </c>
      <c r="X6978" t="s">
        <v>97</v>
      </c>
      <c r="Y6978" t="s">
        <v>56</v>
      </c>
      <c r="Z6978" t="s">
        <v>223</v>
      </c>
      <c r="AA6978" t="s">
        <v>44</v>
      </c>
      <c r="AB6978" t="s">
        <v>44</v>
      </c>
    </row>
    <row r="6979" spans="1:28" x14ac:dyDescent="0.25">
      <c r="A6979" t="s">
        <v>11830</v>
      </c>
      <c r="B6979" s="1">
        <v>45855</v>
      </c>
      <c r="C6979" t="s">
        <v>1525</v>
      </c>
      <c r="D6979" t="s">
        <v>1526</v>
      </c>
      <c r="E6979">
        <v>55</v>
      </c>
      <c r="F6979" t="s">
        <v>48</v>
      </c>
      <c r="G6979" t="s">
        <v>158</v>
      </c>
      <c r="H6979" t="s">
        <v>159</v>
      </c>
      <c r="I6979" t="s">
        <v>51</v>
      </c>
      <c r="J6979" t="s">
        <v>52</v>
      </c>
      <c r="K6979">
        <v>1</v>
      </c>
      <c r="L6979" s="2">
        <v>650</v>
      </c>
      <c r="M6979">
        <v>25</v>
      </c>
      <c r="N6979" s="2">
        <v>650</v>
      </c>
      <c r="O6979" s="2">
        <v>162.5</v>
      </c>
      <c r="P6979" s="2">
        <v>487.5</v>
      </c>
      <c r="Q6979" s="2">
        <v>291.91000000000003</v>
      </c>
      <c r="R6979" s="2">
        <v>195.59</v>
      </c>
      <c r="S6979" t="s">
        <v>53</v>
      </c>
      <c r="T6979" t="s">
        <v>153</v>
      </c>
      <c r="U6979" t="s">
        <v>154</v>
      </c>
      <c r="V6979" t="s">
        <v>39</v>
      </c>
      <c r="W6979" t="s">
        <v>66</v>
      </c>
      <c r="X6979" t="s">
        <v>67</v>
      </c>
      <c r="Y6979" t="s">
        <v>56</v>
      </c>
      <c r="Z6979" t="s">
        <v>43</v>
      </c>
      <c r="AA6979" t="s">
        <v>44</v>
      </c>
      <c r="AB6979" t="s">
        <v>68</v>
      </c>
    </row>
    <row r="6980" spans="1:28" x14ac:dyDescent="0.25">
      <c r="A6980" t="s">
        <v>11831</v>
      </c>
      <c r="B6980" s="1">
        <v>45855</v>
      </c>
      <c r="C6980" t="s">
        <v>2458</v>
      </c>
      <c r="D6980" t="s">
        <v>2459</v>
      </c>
      <c r="E6980">
        <v>28</v>
      </c>
      <c r="F6980" t="s">
        <v>48</v>
      </c>
      <c r="G6980" t="s">
        <v>227</v>
      </c>
      <c r="H6980" t="s">
        <v>228</v>
      </c>
      <c r="I6980" t="s">
        <v>74</v>
      </c>
      <c r="J6980" t="s">
        <v>75</v>
      </c>
      <c r="K6980">
        <v>1</v>
      </c>
      <c r="L6980" s="2">
        <v>1400</v>
      </c>
      <c r="M6980">
        <v>5</v>
      </c>
      <c r="N6980" s="2">
        <v>1400</v>
      </c>
      <c r="O6980" s="2">
        <v>70</v>
      </c>
      <c r="P6980" s="2">
        <v>1330</v>
      </c>
      <c r="Q6980" s="2">
        <v>856.12</v>
      </c>
      <c r="R6980" s="2">
        <v>473.88</v>
      </c>
      <c r="S6980" t="s">
        <v>36</v>
      </c>
      <c r="T6980" t="s">
        <v>290</v>
      </c>
      <c r="U6980" t="s">
        <v>291</v>
      </c>
      <c r="V6980" t="s">
        <v>39</v>
      </c>
      <c r="W6980" t="s">
        <v>83</v>
      </c>
      <c r="X6980" t="s">
        <v>67</v>
      </c>
      <c r="Y6980" t="s">
        <v>56</v>
      </c>
      <c r="Z6980" t="s">
        <v>43</v>
      </c>
      <c r="AA6980" t="s">
        <v>44</v>
      </c>
      <c r="AB6980" t="s">
        <v>44</v>
      </c>
    </row>
    <row r="6981" spans="1:28" x14ac:dyDescent="0.25">
      <c r="A6981" t="s">
        <v>11832</v>
      </c>
      <c r="B6981" s="1">
        <v>45855</v>
      </c>
      <c r="C6981" t="s">
        <v>6694</v>
      </c>
      <c r="D6981" t="s">
        <v>6695</v>
      </c>
      <c r="E6981">
        <v>28</v>
      </c>
      <c r="F6981" t="s">
        <v>48</v>
      </c>
      <c r="G6981" t="s">
        <v>81</v>
      </c>
      <c r="H6981" t="s">
        <v>82</v>
      </c>
      <c r="I6981" t="s">
        <v>51</v>
      </c>
      <c r="J6981" t="s">
        <v>52</v>
      </c>
      <c r="K6981">
        <v>1</v>
      </c>
      <c r="L6981" s="2">
        <v>600</v>
      </c>
      <c r="M6981">
        <v>15</v>
      </c>
      <c r="N6981" s="2">
        <v>600</v>
      </c>
      <c r="O6981" s="2">
        <v>90</v>
      </c>
      <c r="P6981" s="2">
        <v>510</v>
      </c>
      <c r="Q6981" s="2">
        <v>299.24</v>
      </c>
      <c r="R6981" s="2">
        <v>210.76</v>
      </c>
      <c r="S6981" t="s">
        <v>53</v>
      </c>
      <c r="T6981" t="s">
        <v>263</v>
      </c>
      <c r="U6981" t="s">
        <v>91</v>
      </c>
      <c r="V6981" t="s">
        <v>39</v>
      </c>
      <c r="W6981" t="s">
        <v>83</v>
      </c>
      <c r="X6981" t="s">
        <v>41</v>
      </c>
      <c r="Y6981" t="s">
        <v>56</v>
      </c>
      <c r="Z6981" t="s">
        <v>43</v>
      </c>
      <c r="AA6981" t="s">
        <v>44</v>
      </c>
      <c r="AB6981" t="s">
        <v>44</v>
      </c>
    </row>
    <row r="6982" spans="1:28" x14ac:dyDescent="0.25">
      <c r="A6982" t="s">
        <v>11833</v>
      </c>
      <c r="B6982" s="1">
        <v>45855</v>
      </c>
      <c r="C6982" t="s">
        <v>7715</v>
      </c>
      <c r="D6982" t="s">
        <v>7716</v>
      </c>
      <c r="E6982">
        <v>25</v>
      </c>
      <c r="F6982" t="s">
        <v>48</v>
      </c>
      <c r="G6982" t="s">
        <v>72</v>
      </c>
      <c r="H6982" t="s">
        <v>73</v>
      </c>
      <c r="I6982" t="s">
        <v>74</v>
      </c>
      <c r="J6982" t="s">
        <v>75</v>
      </c>
      <c r="K6982">
        <v>3</v>
      </c>
      <c r="L6982" s="2">
        <v>2200</v>
      </c>
      <c r="M6982">
        <v>0</v>
      </c>
      <c r="N6982" s="2">
        <v>6600</v>
      </c>
      <c r="O6982" s="2">
        <v>0</v>
      </c>
      <c r="P6982" s="2">
        <v>6600</v>
      </c>
      <c r="Q6982" s="2">
        <v>3993.37</v>
      </c>
      <c r="R6982" s="2">
        <v>2606.63</v>
      </c>
      <c r="S6982" t="s">
        <v>36</v>
      </c>
      <c r="T6982" t="s">
        <v>76</v>
      </c>
      <c r="U6982" t="s">
        <v>77</v>
      </c>
      <c r="V6982" t="s">
        <v>39</v>
      </c>
      <c r="W6982" t="s">
        <v>92</v>
      </c>
      <c r="X6982" t="s">
        <v>41</v>
      </c>
      <c r="Y6982" t="s">
        <v>42</v>
      </c>
      <c r="Z6982" t="s">
        <v>43</v>
      </c>
      <c r="AA6982" t="s">
        <v>44</v>
      </c>
      <c r="AB6982" t="s">
        <v>44</v>
      </c>
    </row>
    <row r="6983" spans="1:28" x14ac:dyDescent="0.25">
      <c r="A6983" t="s">
        <v>11834</v>
      </c>
      <c r="B6983" s="1">
        <v>45855</v>
      </c>
      <c r="C6983" t="s">
        <v>11835</v>
      </c>
      <c r="D6983" t="s">
        <v>11836</v>
      </c>
      <c r="E6983">
        <v>38</v>
      </c>
      <c r="F6983" t="s">
        <v>48</v>
      </c>
      <c r="G6983" t="s">
        <v>285</v>
      </c>
      <c r="H6983" t="s">
        <v>286</v>
      </c>
      <c r="I6983" t="s">
        <v>34</v>
      </c>
      <c r="J6983" t="s">
        <v>121</v>
      </c>
      <c r="K6983">
        <v>4</v>
      </c>
      <c r="L6983" s="2">
        <v>3200</v>
      </c>
      <c r="M6983">
        <v>20</v>
      </c>
      <c r="N6983" s="2">
        <v>12800</v>
      </c>
      <c r="O6983" s="2">
        <v>2560</v>
      </c>
      <c r="P6983" s="2">
        <v>10240</v>
      </c>
      <c r="Q6983" s="2">
        <v>5867.09</v>
      </c>
      <c r="R6983" s="2">
        <v>4372.91</v>
      </c>
      <c r="S6983" t="s">
        <v>36</v>
      </c>
      <c r="T6983" t="s">
        <v>275</v>
      </c>
      <c r="U6983" t="s">
        <v>123</v>
      </c>
      <c r="V6983" t="s">
        <v>39</v>
      </c>
      <c r="W6983" t="s">
        <v>83</v>
      </c>
      <c r="X6983" t="s">
        <v>41</v>
      </c>
      <c r="Y6983" t="s">
        <v>42</v>
      </c>
      <c r="Z6983" t="s">
        <v>43</v>
      </c>
      <c r="AA6983" t="s">
        <v>44</v>
      </c>
      <c r="AB6983" t="s">
        <v>44</v>
      </c>
    </row>
    <row r="6984" spans="1:28" x14ac:dyDescent="0.25">
      <c r="A6984" t="s">
        <v>11837</v>
      </c>
      <c r="B6984" s="1">
        <v>45855</v>
      </c>
      <c r="C6984" t="s">
        <v>1370</v>
      </c>
      <c r="D6984" t="s">
        <v>1371</v>
      </c>
      <c r="E6984">
        <v>52</v>
      </c>
      <c r="F6984" t="s">
        <v>111</v>
      </c>
      <c r="G6984" t="s">
        <v>101</v>
      </c>
      <c r="H6984" t="s">
        <v>102</v>
      </c>
      <c r="I6984" t="s">
        <v>103</v>
      </c>
      <c r="J6984" t="s">
        <v>104</v>
      </c>
      <c r="K6984">
        <v>5</v>
      </c>
      <c r="L6984" s="2">
        <v>1800</v>
      </c>
      <c r="M6984">
        <v>20</v>
      </c>
      <c r="N6984" s="2">
        <v>9000</v>
      </c>
      <c r="O6984" s="2">
        <v>1800</v>
      </c>
      <c r="P6984" s="2">
        <v>7200</v>
      </c>
      <c r="Q6984" s="2">
        <v>5576.48</v>
      </c>
      <c r="R6984" s="2">
        <v>1623.52</v>
      </c>
      <c r="S6984" t="s">
        <v>53</v>
      </c>
      <c r="T6984" t="s">
        <v>37</v>
      </c>
      <c r="U6984" t="s">
        <v>38</v>
      </c>
      <c r="V6984" t="s">
        <v>39</v>
      </c>
      <c r="W6984" t="s">
        <v>92</v>
      </c>
      <c r="X6984" t="s">
        <v>41</v>
      </c>
      <c r="Y6984" t="s">
        <v>42</v>
      </c>
      <c r="Z6984" t="s">
        <v>107</v>
      </c>
      <c r="AA6984" t="s">
        <v>44</v>
      </c>
      <c r="AB6984" t="s">
        <v>44</v>
      </c>
    </row>
    <row r="6985" spans="1:28" x14ac:dyDescent="0.25">
      <c r="A6985" t="s">
        <v>11838</v>
      </c>
      <c r="B6985" s="1">
        <v>45855</v>
      </c>
      <c r="C6985" t="s">
        <v>983</v>
      </c>
      <c r="D6985" t="s">
        <v>984</v>
      </c>
      <c r="E6985">
        <v>25</v>
      </c>
      <c r="F6985" t="s">
        <v>48</v>
      </c>
      <c r="G6985" t="s">
        <v>141</v>
      </c>
      <c r="H6985" t="s">
        <v>142</v>
      </c>
      <c r="I6985" t="s">
        <v>74</v>
      </c>
      <c r="J6985" t="s">
        <v>143</v>
      </c>
      <c r="K6985">
        <v>5</v>
      </c>
      <c r="L6985" s="2">
        <v>900</v>
      </c>
      <c r="M6985">
        <v>5</v>
      </c>
      <c r="N6985" s="2">
        <v>4500</v>
      </c>
      <c r="O6985" s="2">
        <v>225</v>
      </c>
      <c r="P6985" s="2">
        <v>4275</v>
      </c>
      <c r="Q6985" s="2">
        <v>2889.54</v>
      </c>
      <c r="R6985" s="2">
        <v>1385.46</v>
      </c>
      <c r="S6985" t="s">
        <v>53</v>
      </c>
      <c r="T6985" t="s">
        <v>122</v>
      </c>
      <c r="U6985" t="s">
        <v>123</v>
      </c>
      <c r="V6985" t="s">
        <v>39</v>
      </c>
      <c r="W6985" t="s">
        <v>137</v>
      </c>
      <c r="X6985" t="s">
        <v>97</v>
      </c>
      <c r="Y6985" t="s">
        <v>42</v>
      </c>
      <c r="Z6985" t="s">
        <v>43</v>
      </c>
      <c r="AA6985" t="s">
        <v>44</v>
      </c>
      <c r="AB6985" t="s">
        <v>68</v>
      </c>
    </row>
    <row r="6986" spans="1:28" x14ac:dyDescent="0.25">
      <c r="A6986" t="s">
        <v>11839</v>
      </c>
      <c r="B6986" s="1">
        <v>45856</v>
      </c>
      <c r="C6986" t="s">
        <v>2844</v>
      </c>
      <c r="D6986" t="s">
        <v>2845</v>
      </c>
      <c r="E6986">
        <v>32</v>
      </c>
      <c r="F6986" t="s">
        <v>111</v>
      </c>
      <c r="G6986" t="s">
        <v>366</v>
      </c>
      <c r="H6986" t="s">
        <v>367</v>
      </c>
      <c r="I6986" t="s">
        <v>34</v>
      </c>
      <c r="J6986" t="s">
        <v>130</v>
      </c>
      <c r="K6986">
        <v>5</v>
      </c>
      <c r="L6986" s="2">
        <v>14500</v>
      </c>
      <c r="M6986">
        <v>5</v>
      </c>
      <c r="N6986" s="2">
        <v>72500</v>
      </c>
      <c r="O6986" s="2">
        <v>3625</v>
      </c>
      <c r="P6986" s="2">
        <v>68875</v>
      </c>
      <c r="Q6986" s="2">
        <v>54578.39</v>
      </c>
      <c r="R6986" s="2">
        <v>14296.61</v>
      </c>
      <c r="S6986" t="s">
        <v>53</v>
      </c>
      <c r="T6986" t="s">
        <v>263</v>
      </c>
      <c r="U6986" t="s">
        <v>91</v>
      </c>
      <c r="V6986" t="s">
        <v>39</v>
      </c>
      <c r="W6986" t="s">
        <v>66</v>
      </c>
      <c r="X6986" t="s">
        <v>41</v>
      </c>
      <c r="Y6986" t="s">
        <v>56</v>
      </c>
      <c r="Z6986" t="s">
        <v>43</v>
      </c>
      <c r="AA6986" t="s">
        <v>44</v>
      </c>
      <c r="AB6986" t="s">
        <v>44</v>
      </c>
    </row>
    <row r="6987" spans="1:28" x14ac:dyDescent="0.25">
      <c r="A6987" t="s">
        <v>11840</v>
      </c>
      <c r="B6987" s="1">
        <v>45856</v>
      </c>
      <c r="C6987" t="s">
        <v>8037</v>
      </c>
      <c r="D6987" t="s">
        <v>8038</v>
      </c>
      <c r="E6987">
        <v>48</v>
      </c>
      <c r="F6987" t="s">
        <v>31</v>
      </c>
      <c r="G6987" t="s">
        <v>101</v>
      </c>
      <c r="H6987" t="s">
        <v>102</v>
      </c>
      <c r="I6987" t="s">
        <v>103</v>
      </c>
      <c r="J6987" t="s">
        <v>104</v>
      </c>
      <c r="K6987">
        <v>2</v>
      </c>
      <c r="L6987" s="2">
        <v>1800</v>
      </c>
      <c r="M6987">
        <v>5</v>
      </c>
      <c r="N6987" s="2">
        <v>3600</v>
      </c>
      <c r="O6987" s="2">
        <v>180</v>
      </c>
      <c r="P6987" s="2">
        <v>3420</v>
      </c>
      <c r="Q6987" s="2">
        <v>2313.84</v>
      </c>
      <c r="R6987" s="2">
        <v>1106.1600000000001</v>
      </c>
      <c r="S6987" t="s">
        <v>53</v>
      </c>
      <c r="T6987" t="s">
        <v>136</v>
      </c>
      <c r="U6987" t="s">
        <v>38</v>
      </c>
      <c r="V6987" t="s">
        <v>39</v>
      </c>
      <c r="W6987" t="s">
        <v>66</v>
      </c>
      <c r="X6987" t="s">
        <v>97</v>
      </c>
      <c r="Y6987" t="s">
        <v>56</v>
      </c>
      <c r="Z6987" t="s">
        <v>223</v>
      </c>
      <c r="AA6987" t="s">
        <v>44</v>
      </c>
      <c r="AB6987" t="s">
        <v>44</v>
      </c>
    </row>
    <row r="6988" spans="1:28" x14ac:dyDescent="0.25">
      <c r="A6988" t="s">
        <v>11841</v>
      </c>
      <c r="B6988" s="1">
        <v>45856</v>
      </c>
      <c r="C6988" t="s">
        <v>3838</v>
      </c>
      <c r="D6988" t="s">
        <v>3839</v>
      </c>
      <c r="E6988">
        <v>19</v>
      </c>
      <c r="F6988" t="s">
        <v>31</v>
      </c>
      <c r="G6988" t="s">
        <v>168</v>
      </c>
      <c r="H6988" t="s">
        <v>169</v>
      </c>
      <c r="I6988" t="s">
        <v>62</v>
      </c>
      <c r="J6988" t="s">
        <v>143</v>
      </c>
      <c r="K6988">
        <v>2</v>
      </c>
      <c r="L6988" s="2">
        <v>1800</v>
      </c>
      <c r="M6988">
        <v>0</v>
      </c>
      <c r="N6988" s="2">
        <v>3600</v>
      </c>
      <c r="O6988" s="2">
        <v>0</v>
      </c>
      <c r="P6988" s="2">
        <v>3600</v>
      </c>
      <c r="Q6988" s="2">
        <v>2151.69</v>
      </c>
      <c r="R6988" s="2">
        <v>1448.31</v>
      </c>
      <c r="S6988" t="s">
        <v>53</v>
      </c>
      <c r="T6988" t="s">
        <v>96</v>
      </c>
      <c r="U6988" t="s">
        <v>96</v>
      </c>
      <c r="V6988" t="s">
        <v>39</v>
      </c>
      <c r="W6988" t="s">
        <v>83</v>
      </c>
      <c r="X6988" t="s">
        <v>41</v>
      </c>
      <c r="Y6988" t="s">
        <v>56</v>
      </c>
      <c r="Z6988" t="s">
        <v>43</v>
      </c>
      <c r="AA6988" t="s">
        <v>44</v>
      </c>
      <c r="AB6988" t="s">
        <v>44</v>
      </c>
    </row>
    <row r="6989" spans="1:28" x14ac:dyDescent="0.25">
      <c r="A6989" t="s">
        <v>11842</v>
      </c>
      <c r="B6989" s="1">
        <v>45856</v>
      </c>
      <c r="C6989" t="s">
        <v>6621</v>
      </c>
      <c r="D6989" t="s">
        <v>6622</v>
      </c>
      <c r="E6989">
        <v>56</v>
      </c>
      <c r="F6989" t="s">
        <v>111</v>
      </c>
      <c r="G6989" t="s">
        <v>72</v>
      </c>
      <c r="H6989" t="s">
        <v>73</v>
      </c>
      <c r="I6989" t="s">
        <v>74</v>
      </c>
      <c r="J6989" t="s">
        <v>75</v>
      </c>
      <c r="K6989">
        <v>4</v>
      </c>
      <c r="L6989" s="2">
        <v>2200</v>
      </c>
      <c r="M6989">
        <v>20</v>
      </c>
      <c r="N6989" s="2">
        <v>8800</v>
      </c>
      <c r="O6989" s="2">
        <v>1760</v>
      </c>
      <c r="P6989" s="2">
        <v>7040</v>
      </c>
      <c r="Q6989" s="2">
        <v>4428.9799999999996</v>
      </c>
      <c r="R6989" s="2">
        <v>2611.02</v>
      </c>
      <c r="S6989" t="s">
        <v>64</v>
      </c>
      <c r="T6989" t="s">
        <v>122</v>
      </c>
      <c r="U6989" t="s">
        <v>123</v>
      </c>
      <c r="V6989" t="s">
        <v>39</v>
      </c>
      <c r="W6989" t="s">
        <v>66</v>
      </c>
      <c r="X6989" t="s">
        <v>41</v>
      </c>
      <c r="Y6989" t="s">
        <v>56</v>
      </c>
      <c r="Z6989" t="s">
        <v>43</v>
      </c>
      <c r="AA6989" t="s">
        <v>44</v>
      </c>
      <c r="AB6989" t="s">
        <v>44</v>
      </c>
    </row>
    <row r="6990" spans="1:28" x14ac:dyDescent="0.25">
      <c r="A6990" t="s">
        <v>11843</v>
      </c>
      <c r="B6990" s="1">
        <v>45856</v>
      </c>
      <c r="C6990" t="s">
        <v>5249</v>
      </c>
      <c r="D6990" t="s">
        <v>5250</v>
      </c>
      <c r="E6990">
        <v>25</v>
      </c>
      <c r="F6990" t="s">
        <v>48</v>
      </c>
      <c r="G6990" t="s">
        <v>101</v>
      </c>
      <c r="H6990" t="s">
        <v>102</v>
      </c>
      <c r="I6990" t="s">
        <v>103</v>
      </c>
      <c r="J6990" t="s">
        <v>104</v>
      </c>
      <c r="K6990">
        <v>2</v>
      </c>
      <c r="L6990" s="2">
        <v>1800</v>
      </c>
      <c r="M6990">
        <v>20</v>
      </c>
      <c r="N6990" s="2">
        <v>3600</v>
      </c>
      <c r="O6990" s="2">
        <v>720</v>
      </c>
      <c r="P6990" s="2">
        <v>2880</v>
      </c>
      <c r="Q6990" s="2">
        <v>1860.06</v>
      </c>
      <c r="R6990" s="2">
        <v>1019.94</v>
      </c>
      <c r="S6990" t="s">
        <v>64</v>
      </c>
      <c r="T6990" t="s">
        <v>407</v>
      </c>
      <c r="U6990" t="s">
        <v>408</v>
      </c>
      <c r="V6990" t="s">
        <v>39</v>
      </c>
      <c r="W6990" t="s">
        <v>83</v>
      </c>
      <c r="X6990" t="s">
        <v>41</v>
      </c>
      <c r="Y6990" t="s">
        <v>56</v>
      </c>
      <c r="Z6990" t="s">
        <v>223</v>
      </c>
      <c r="AA6990" t="s">
        <v>44</v>
      </c>
      <c r="AB6990" t="s">
        <v>44</v>
      </c>
    </row>
    <row r="6991" spans="1:28" x14ac:dyDescent="0.25">
      <c r="A6991" t="s">
        <v>11844</v>
      </c>
      <c r="B6991" s="1">
        <v>45856</v>
      </c>
      <c r="C6991" t="s">
        <v>5427</v>
      </c>
      <c r="D6991" t="s">
        <v>5428</v>
      </c>
      <c r="E6991">
        <v>43</v>
      </c>
      <c r="F6991" t="s">
        <v>48</v>
      </c>
      <c r="G6991" t="s">
        <v>298</v>
      </c>
      <c r="H6991" t="s">
        <v>299</v>
      </c>
      <c r="I6991" t="s">
        <v>103</v>
      </c>
      <c r="J6991" t="s">
        <v>104</v>
      </c>
      <c r="K6991">
        <v>2</v>
      </c>
      <c r="L6991" s="2">
        <v>700</v>
      </c>
      <c r="M6991">
        <v>10</v>
      </c>
      <c r="N6991" s="2">
        <v>1400</v>
      </c>
      <c r="O6991" s="2">
        <v>140</v>
      </c>
      <c r="P6991" s="2">
        <v>1260</v>
      </c>
      <c r="Q6991" s="2">
        <v>962.55</v>
      </c>
      <c r="R6991" s="2">
        <v>297.45</v>
      </c>
      <c r="S6991" t="s">
        <v>53</v>
      </c>
      <c r="T6991" t="s">
        <v>578</v>
      </c>
      <c r="U6991" t="s">
        <v>579</v>
      </c>
      <c r="V6991" t="s">
        <v>39</v>
      </c>
      <c r="W6991" t="s">
        <v>124</v>
      </c>
      <c r="X6991" t="s">
        <v>97</v>
      </c>
      <c r="Y6991" t="s">
        <v>42</v>
      </c>
      <c r="Z6991" t="s">
        <v>43</v>
      </c>
      <c r="AA6991" t="s">
        <v>44</v>
      </c>
      <c r="AB6991" t="s">
        <v>44</v>
      </c>
    </row>
    <row r="6992" spans="1:28" x14ac:dyDescent="0.25">
      <c r="A6992" t="s">
        <v>11845</v>
      </c>
      <c r="B6992" s="1">
        <v>45856</v>
      </c>
      <c r="C6992" t="s">
        <v>1491</v>
      </c>
      <c r="D6992" t="s">
        <v>1492</v>
      </c>
      <c r="E6992">
        <v>40</v>
      </c>
      <c r="F6992" t="s">
        <v>111</v>
      </c>
      <c r="G6992" t="s">
        <v>285</v>
      </c>
      <c r="H6992" t="s">
        <v>286</v>
      </c>
      <c r="I6992" t="s">
        <v>34</v>
      </c>
      <c r="J6992" t="s">
        <v>121</v>
      </c>
      <c r="K6992">
        <v>1</v>
      </c>
      <c r="L6992" s="2">
        <v>3200</v>
      </c>
      <c r="M6992">
        <v>20</v>
      </c>
      <c r="N6992" s="2">
        <v>3200</v>
      </c>
      <c r="O6992" s="2">
        <v>640</v>
      </c>
      <c r="P6992" s="2">
        <v>2560</v>
      </c>
      <c r="Q6992" s="2">
        <v>1616.58</v>
      </c>
      <c r="R6992" s="2">
        <v>943.42</v>
      </c>
      <c r="S6992" t="s">
        <v>53</v>
      </c>
      <c r="T6992" t="s">
        <v>90</v>
      </c>
      <c r="U6992" t="s">
        <v>91</v>
      </c>
      <c r="V6992" t="s">
        <v>39</v>
      </c>
      <c r="W6992" t="s">
        <v>66</v>
      </c>
      <c r="X6992" t="s">
        <v>67</v>
      </c>
      <c r="Y6992" t="s">
        <v>84</v>
      </c>
      <c r="Z6992" t="s">
        <v>43</v>
      </c>
      <c r="AA6992" t="s">
        <v>44</v>
      </c>
      <c r="AB6992" t="s">
        <v>44</v>
      </c>
    </row>
    <row r="6993" spans="1:28" x14ac:dyDescent="0.25">
      <c r="A6993" t="s">
        <v>11846</v>
      </c>
      <c r="B6993" s="1">
        <v>45856</v>
      </c>
      <c r="C6993" t="s">
        <v>1926</v>
      </c>
      <c r="D6993" t="s">
        <v>1927</v>
      </c>
      <c r="E6993">
        <v>58</v>
      </c>
      <c r="F6993" t="s">
        <v>31</v>
      </c>
      <c r="G6993" t="s">
        <v>148</v>
      </c>
      <c r="H6993" t="s">
        <v>149</v>
      </c>
      <c r="I6993" t="s">
        <v>74</v>
      </c>
      <c r="J6993" t="s">
        <v>130</v>
      </c>
      <c r="K6993">
        <v>2</v>
      </c>
      <c r="L6993" s="2">
        <v>3500</v>
      </c>
      <c r="M6993">
        <v>10</v>
      </c>
      <c r="N6993" s="2">
        <v>7000</v>
      </c>
      <c r="O6993" s="2">
        <v>700</v>
      </c>
      <c r="P6993" s="2">
        <v>6300</v>
      </c>
      <c r="Q6993" s="2">
        <v>5136.07</v>
      </c>
      <c r="R6993" s="2">
        <v>1163.93</v>
      </c>
      <c r="S6993" t="s">
        <v>36</v>
      </c>
      <c r="T6993" t="s">
        <v>178</v>
      </c>
      <c r="U6993" t="s">
        <v>154</v>
      </c>
      <c r="V6993" t="s">
        <v>39</v>
      </c>
      <c r="W6993" t="s">
        <v>124</v>
      </c>
      <c r="X6993" t="s">
        <v>41</v>
      </c>
      <c r="Y6993" t="s">
        <v>56</v>
      </c>
      <c r="Z6993" t="s">
        <v>223</v>
      </c>
      <c r="AA6993" t="s">
        <v>44</v>
      </c>
      <c r="AB6993" t="s">
        <v>44</v>
      </c>
    </row>
    <row r="6994" spans="1:28" x14ac:dyDescent="0.25">
      <c r="A6994" t="s">
        <v>11847</v>
      </c>
      <c r="B6994" s="1">
        <v>45856</v>
      </c>
      <c r="C6994" t="s">
        <v>4206</v>
      </c>
      <c r="D6994" t="s">
        <v>4207</v>
      </c>
      <c r="E6994">
        <v>54</v>
      </c>
      <c r="F6994" t="s">
        <v>48</v>
      </c>
      <c r="G6994" t="s">
        <v>285</v>
      </c>
      <c r="H6994" t="s">
        <v>286</v>
      </c>
      <c r="I6994" t="s">
        <v>34</v>
      </c>
      <c r="J6994" t="s">
        <v>121</v>
      </c>
      <c r="K6994">
        <v>5</v>
      </c>
      <c r="L6994" s="2">
        <v>3200</v>
      </c>
      <c r="M6994">
        <v>5</v>
      </c>
      <c r="N6994" s="2">
        <v>16000</v>
      </c>
      <c r="O6994" s="2">
        <v>800</v>
      </c>
      <c r="P6994" s="2">
        <v>15200</v>
      </c>
      <c r="Q6994" s="2">
        <v>11951.52</v>
      </c>
      <c r="R6994" s="2">
        <v>3248.48</v>
      </c>
      <c r="S6994" t="s">
        <v>64</v>
      </c>
      <c r="T6994" t="s">
        <v>90</v>
      </c>
      <c r="U6994" t="s">
        <v>91</v>
      </c>
      <c r="V6994" t="s">
        <v>39</v>
      </c>
      <c r="W6994" t="s">
        <v>124</v>
      </c>
      <c r="X6994" t="s">
        <v>41</v>
      </c>
      <c r="Y6994" t="s">
        <v>56</v>
      </c>
      <c r="Z6994" t="s">
        <v>43</v>
      </c>
      <c r="AA6994" t="s">
        <v>44</v>
      </c>
      <c r="AB6994" t="s">
        <v>44</v>
      </c>
    </row>
    <row r="6995" spans="1:28" x14ac:dyDescent="0.25">
      <c r="A6995" t="s">
        <v>11848</v>
      </c>
      <c r="B6995" s="1">
        <v>45856</v>
      </c>
      <c r="C6995" t="s">
        <v>1410</v>
      </c>
      <c r="D6995" t="s">
        <v>1411</v>
      </c>
      <c r="E6995">
        <v>43</v>
      </c>
      <c r="F6995" t="s">
        <v>48</v>
      </c>
      <c r="G6995" t="s">
        <v>238</v>
      </c>
      <c r="H6995" t="s">
        <v>239</v>
      </c>
      <c r="I6995" t="s">
        <v>62</v>
      </c>
      <c r="J6995" t="s">
        <v>63</v>
      </c>
      <c r="K6995">
        <v>1</v>
      </c>
      <c r="L6995" s="2">
        <v>6500</v>
      </c>
      <c r="M6995">
        <v>10</v>
      </c>
      <c r="N6995" s="2">
        <v>6500</v>
      </c>
      <c r="O6995" s="2">
        <v>650</v>
      </c>
      <c r="P6995" s="2">
        <v>5850</v>
      </c>
      <c r="Q6995" s="2">
        <v>4659.5200000000004</v>
      </c>
      <c r="R6995" s="2">
        <v>1190.48</v>
      </c>
      <c r="S6995" t="s">
        <v>53</v>
      </c>
      <c r="T6995" t="s">
        <v>290</v>
      </c>
      <c r="U6995" t="s">
        <v>291</v>
      </c>
      <c r="V6995" t="s">
        <v>39</v>
      </c>
      <c r="W6995" t="s">
        <v>137</v>
      </c>
      <c r="X6995" t="s">
        <v>41</v>
      </c>
      <c r="Y6995" t="s">
        <v>56</v>
      </c>
      <c r="Z6995" t="s">
        <v>43</v>
      </c>
      <c r="AA6995" t="s">
        <v>44</v>
      </c>
      <c r="AB6995" t="s">
        <v>44</v>
      </c>
    </row>
    <row r="6996" spans="1:28" x14ac:dyDescent="0.25">
      <c r="A6996" t="s">
        <v>11849</v>
      </c>
      <c r="B6996" s="1">
        <v>45856</v>
      </c>
      <c r="C6996" t="s">
        <v>3741</v>
      </c>
      <c r="D6996" t="s">
        <v>3742</v>
      </c>
      <c r="E6996">
        <v>26</v>
      </c>
      <c r="F6996" t="s">
        <v>48</v>
      </c>
      <c r="G6996" t="s">
        <v>168</v>
      </c>
      <c r="H6996" t="s">
        <v>169</v>
      </c>
      <c r="I6996" t="s">
        <v>62</v>
      </c>
      <c r="J6996" t="s">
        <v>143</v>
      </c>
      <c r="K6996">
        <v>2</v>
      </c>
      <c r="L6996" s="2">
        <v>1800</v>
      </c>
      <c r="M6996">
        <v>15</v>
      </c>
      <c r="N6996" s="2">
        <v>3600</v>
      </c>
      <c r="O6996" s="2">
        <v>540</v>
      </c>
      <c r="P6996" s="2">
        <v>3060</v>
      </c>
      <c r="Q6996" s="2">
        <v>2446.85</v>
      </c>
      <c r="R6996" s="2">
        <v>613.15</v>
      </c>
      <c r="S6996" t="s">
        <v>53</v>
      </c>
      <c r="T6996" t="s">
        <v>114</v>
      </c>
      <c r="U6996" t="s">
        <v>115</v>
      </c>
      <c r="V6996" t="s">
        <v>39</v>
      </c>
      <c r="W6996" t="s">
        <v>137</v>
      </c>
      <c r="X6996" t="s">
        <v>67</v>
      </c>
      <c r="Y6996" t="s">
        <v>56</v>
      </c>
      <c r="Z6996" t="s">
        <v>43</v>
      </c>
      <c r="AA6996" t="s">
        <v>44</v>
      </c>
      <c r="AB6996" t="s">
        <v>44</v>
      </c>
    </row>
    <row r="6997" spans="1:28" x14ac:dyDescent="0.25">
      <c r="A6997" t="s">
        <v>11850</v>
      </c>
      <c r="B6997" s="1">
        <v>45856</v>
      </c>
      <c r="C6997" t="s">
        <v>6552</v>
      </c>
      <c r="D6997" t="s">
        <v>6553</v>
      </c>
      <c r="E6997">
        <v>47</v>
      </c>
      <c r="F6997" t="s">
        <v>31</v>
      </c>
      <c r="G6997" t="s">
        <v>212</v>
      </c>
      <c r="H6997" t="s">
        <v>213</v>
      </c>
      <c r="I6997" t="s">
        <v>51</v>
      </c>
      <c r="J6997" t="s">
        <v>52</v>
      </c>
      <c r="K6997">
        <v>2</v>
      </c>
      <c r="L6997" s="2">
        <v>400</v>
      </c>
      <c r="M6997">
        <v>5</v>
      </c>
      <c r="N6997" s="2">
        <v>800</v>
      </c>
      <c r="O6997" s="2">
        <v>40</v>
      </c>
      <c r="P6997" s="2">
        <v>760</v>
      </c>
      <c r="Q6997" s="2">
        <v>588.98</v>
      </c>
      <c r="R6997" s="2">
        <v>171.02</v>
      </c>
      <c r="S6997" t="s">
        <v>53</v>
      </c>
      <c r="T6997" t="s">
        <v>398</v>
      </c>
      <c r="U6997" t="s">
        <v>399</v>
      </c>
      <c r="V6997" t="s">
        <v>39</v>
      </c>
      <c r="W6997" t="s">
        <v>137</v>
      </c>
      <c r="X6997" t="s">
        <v>67</v>
      </c>
      <c r="Y6997" t="s">
        <v>56</v>
      </c>
      <c r="Z6997" t="s">
        <v>43</v>
      </c>
      <c r="AA6997" t="s">
        <v>44</v>
      </c>
      <c r="AB6997" t="s">
        <v>44</v>
      </c>
    </row>
    <row r="6998" spans="1:28" x14ac:dyDescent="0.25">
      <c r="A6998" t="s">
        <v>11851</v>
      </c>
      <c r="B6998" s="1">
        <v>45856</v>
      </c>
      <c r="C6998" t="s">
        <v>6502</v>
      </c>
      <c r="D6998" t="s">
        <v>6503</v>
      </c>
      <c r="E6998">
        <v>37</v>
      </c>
      <c r="F6998" t="s">
        <v>31</v>
      </c>
      <c r="G6998" t="s">
        <v>60</v>
      </c>
      <c r="H6998" t="s">
        <v>61</v>
      </c>
      <c r="I6998" t="s">
        <v>62</v>
      </c>
      <c r="J6998" t="s">
        <v>63</v>
      </c>
      <c r="K6998">
        <v>2</v>
      </c>
      <c r="L6998" s="2">
        <v>3500</v>
      </c>
      <c r="M6998">
        <v>15</v>
      </c>
      <c r="N6998" s="2">
        <v>7000</v>
      </c>
      <c r="O6998" s="2">
        <v>1050</v>
      </c>
      <c r="P6998" s="2">
        <v>5950</v>
      </c>
      <c r="Q6998" s="2">
        <v>3674.65</v>
      </c>
      <c r="R6998" s="2">
        <v>2275.35</v>
      </c>
      <c r="S6998" t="s">
        <v>36</v>
      </c>
      <c r="T6998" t="s">
        <v>263</v>
      </c>
      <c r="U6998" t="s">
        <v>91</v>
      </c>
      <c r="V6998" t="s">
        <v>39</v>
      </c>
      <c r="W6998" t="s">
        <v>40</v>
      </c>
      <c r="X6998" t="s">
        <v>41</v>
      </c>
      <c r="Y6998" t="s">
        <v>56</v>
      </c>
      <c r="Z6998" t="s">
        <v>43</v>
      </c>
      <c r="AA6998" t="s">
        <v>44</v>
      </c>
      <c r="AB6998" t="s">
        <v>44</v>
      </c>
    </row>
    <row r="6999" spans="1:28" x14ac:dyDescent="0.25">
      <c r="A6999" t="s">
        <v>11852</v>
      </c>
      <c r="B6999" s="1">
        <v>45856</v>
      </c>
      <c r="C6999" t="s">
        <v>6198</v>
      </c>
      <c r="D6999" t="s">
        <v>6199</v>
      </c>
      <c r="E6999">
        <v>44</v>
      </c>
      <c r="F6999" t="s">
        <v>31</v>
      </c>
      <c r="G6999" t="s">
        <v>168</v>
      </c>
      <c r="H6999" t="s">
        <v>169</v>
      </c>
      <c r="I6999" t="s">
        <v>62</v>
      </c>
      <c r="J6999" t="s">
        <v>143</v>
      </c>
      <c r="K6999">
        <v>1</v>
      </c>
      <c r="L6999" s="2">
        <v>1800</v>
      </c>
      <c r="M6999">
        <v>0</v>
      </c>
      <c r="N6999" s="2">
        <v>1800</v>
      </c>
      <c r="O6999" s="2">
        <v>0</v>
      </c>
      <c r="P6999" s="2">
        <v>1800</v>
      </c>
      <c r="Q6999" s="2">
        <v>1067.2</v>
      </c>
      <c r="R6999" s="2">
        <v>732.8</v>
      </c>
      <c r="S6999" t="s">
        <v>53</v>
      </c>
      <c r="T6999" t="s">
        <v>290</v>
      </c>
      <c r="U6999" t="s">
        <v>291</v>
      </c>
      <c r="V6999" t="s">
        <v>39</v>
      </c>
      <c r="W6999" t="s">
        <v>124</v>
      </c>
      <c r="X6999" t="s">
        <v>97</v>
      </c>
      <c r="Y6999" t="s">
        <v>84</v>
      </c>
      <c r="Z6999" t="s">
        <v>43</v>
      </c>
      <c r="AA6999" t="s">
        <v>44</v>
      </c>
      <c r="AB6999" t="s">
        <v>44</v>
      </c>
    </row>
    <row r="7000" spans="1:28" x14ac:dyDescent="0.25">
      <c r="A7000" t="s">
        <v>11853</v>
      </c>
      <c r="B7000" s="1">
        <v>45856</v>
      </c>
      <c r="C7000" t="s">
        <v>151</v>
      </c>
      <c r="D7000" t="s">
        <v>152</v>
      </c>
      <c r="E7000">
        <v>58</v>
      </c>
      <c r="F7000" t="s">
        <v>48</v>
      </c>
      <c r="G7000" t="s">
        <v>112</v>
      </c>
      <c r="H7000" t="s">
        <v>113</v>
      </c>
      <c r="I7000" t="s">
        <v>103</v>
      </c>
      <c r="J7000" t="s">
        <v>104</v>
      </c>
      <c r="K7000">
        <v>1</v>
      </c>
      <c r="L7000" s="2">
        <v>650</v>
      </c>
      <c r="M7000">
        <v>5</v>
      </c>
      <c r="N7000" s="2">
        <v>650</v>
      </c>
      <c r="O7000" s="2">
        <v>32.5</v>
      </c>
      <c r="P7000" s="2">
        <v>617.5</v>
      </c>
      <c r="Q7000" s="2">
        <v>397.09</v>
      </c>
      <c r="R7000" s="2">
        <v>220.41</v>
      </c>
      <c r="S7000" t="s">
        <v>53</v>
      </c>
      <c r="T7000" t="s">
        <v>222</v>
      </c>
      <c r="U7000" t="s">
        <v>38</v>
      </c>
      <c r="V7000" t="s">
        <v>39</v>
      </c>
      <c r="W7000" t="s">
        <v>83</v>
      </c>
      <c r="X7000" t="s">
        <v>97</v>
      </c>
      <c r="Y7000" t="s">
        <v>56</v>
      </c>
      <c r="Z7000" t="s">
        <v>43</v>
      </c>
      <c r="AA7000" t="s">
        <v>44</v>
      </c>
      <c r="AB7000" t="s">
        <v>44</v>
      </c>
    </row>
    <row r="7001" spans="1:28" x14ac:dyDescent="0.25">
      <c r="A7001" t="s">
        <v>11854</v>
      </c>
      <c r="B7001" s="1">
        <v>45856</v>
      </c>
      <c r="C7001" t="s">
        <v>6792</v>
      </c>
      <c r="D7001" t="s">
        <v>6793</v>
      </c>
      <c r="E7001">
        <v>49</v>
      </c>
      <c r="F7001" t="s">
        <v>48</v>
      </c>
      <c r="G7001" t="s">
        <v>280</v>
      </c>
      <c r="H7001" t="s">
        <v>281</v>
      </c>
      <c r="I7001" t="s">
        <v>62</v>
      </c>
      <c r="J7001" t="s">
        <v>190</v>
      </c>
      <c r="K7001">
        <v>3</v>
      </c>
      <c r="L7001" s="2">
        <v>700</v>
      </c>
      <c r="M7001">
        <v>25</v>
      </c>
      <c r="N7001" s="2">
        <v>2100</v>
      </c>
      <c r="O7001" s="2">
        <v>525</v>
      </c>
      <c r="P7001" s="2">
        <v>1575</v>
      </c>
      <c r="Q7001" s="2">
        <v>895.2</v>
      </c>
      <c r="R7001" s="2">
        <v>679.8</v>
      </c>
      <c r="S7001" t="s">
        <v>64</v>
      </c>
      <c r="T7001" t="s">
        <v>290</v>
      </c>
      <c r="U7001" t="s">
        <v>291</v>
      </c>
      <c r="V7001" t="s">
        <v>39</v>
      </c>
      <c r="W7001" t="s">
        <v>92</v>
      </c>
      <c r="X7001" t="s">
        <v>41</v>
      </c>
      <c r="Y7001" t="s">
        <v>56</v>
      </c>
      <c r="Z7001" t="s">
        <v>223</v>
      </c>
      <c r="AA7001" t="s">
        <v>44</v>
      </c>
      <c r="AB7001" t="s">
        <v>68</v>
      </c>
    </row>
    <row r="7002" spans="1:28" x14ac:dyDescent="0.25">
      <c r="A7002" t="s">
        <v>11855</v>
      </c>
      <c r="B7002" s="1">
        <v>45856</v>
      </c>
      <c r="C7002" t="s">
        <v>5891</v>
      </c>
      <c r="D7002" t="s">
        <v>5892</v>
      </c>
      <c r="E7002">
        <v>39</v>
      </c>
      <c r="F7002" t="s">
        <v>111</v>
      </c>
      <c r="G7002" t="s">
        <v>81</v>
      </c>
      <c r="H7002" t="s">
        <v>82</v>
      </c>
      <c r="I7002" t="s">
        <v>51</v>
      </c>
      <c r="J7002" t="s">
        <v>52</v>
      </c>
      <c r="K7002">
        <v>3</v>
      </c>
      <c r="L7002" s="2">
        <v>600</v>
      </c>
      <c r="M7002">
        <v>15</v>
      </c>
      <c r="N7002" s="2">
        <v>1800</v>
      </c>
      <c r="O7002" s="2">
        <v>270</v>
      </c>
      <c r="P7002" s="2">
        <v>1530</v>
      </c>
      <c r="Q7002" s="2">
        <v>995.11</v>
      </c>
      <c r="R7002" s="2">
        <v>534.89</v>
      </c>
      <c r="S7002" t="s">
        <v>36</v>
      </c>
      <c r="T7002" t="s">
        <v>263</v>
      </c>
      <c r="U7002" t="s">
        <v>91</v>
      </c>
      <c r="V7002" t="s">
        <v>39</v>
      </c>
      <c r="W7002" t="s">
        <v>66</v>
      </c>
      <c r="X7002" t="s">
        <v>41</v>
      </c>
      <c r="Y7002" t="s">
        <v>42</v>
      </c>
      <c r="Z7002" t="s">
        <v>43</v>
      </c>
      <c r="AA7002" t="s">
        <v>44</v>
      </c>
      <c r="AB7002" t="s">
        <v>44</v>
      </c>
    </row>
    <row r="7003" spans="1:28" x14ac:dyDescent="0.25">
      <c r="A7003" t="s">
        <v>11856</v>
      </c>
      <c r="B7003" s="1">
        <v>45856</v>
      </c>
      <c r="C7003" t="s">
        <v>5213</v>
      </c>
      <c r="D7003" t="s">
        <v>5214</v>
      </c>
      <c r="E7003">
        <v>42</v>
      </c>
      <c r="F7003" t="s">
        <v>31</v>
      </c>
      <c r="G7003" t="s">
        <v>188</v>
      </c>
      <c r="H7003" t="s">
        <v>189</v>
      </c>
      <c r="I7003" t="s">
        <v>34</v>
      </c>
      <c r="J7003" t="s">
        <v>190</v>
      </c>
      <c r="K7003">
        <v>2</v>
      </c>
      <c r="L7003" s="2">
        <v>1800</v>
      </c>
      <c r="M7003">
        <v>5</v>
      </c>
      <c r="N7003" s="2">
        <v>3600</v>
      </c>
      <c r="O7003" s="2">
        <v>180</v>
      </c>
      <c r="P7003" s="2">
        <v>3420</v>
      </c>
      <c r="Q7003" s="2">
        <v>2509.4</v>
      </c>
      <c r="R7003" s="2">
        <v>910.6</v>
      </c>
      <c r="S7003" t="s">
        <v>53</v>
      </c>
      <c r="T7003" t="s">
        <v>90</v>
      </c>
      <c r="U7003" t="s">
        <v>91</v>
      </c>
      <c r="V7003" t="s">
        <v>39</v>
      </c>
      <c r="W7003" t="s">
        <v>40</v>
      </c>
      <c r="X7003" t="s">
        <v>41</v>
      </c>
      <c r="Y7003" t="s">
        <v>56</v>
      </c>
      <c r="Z7003" t="s">
        <v>43</v>
      </c>
      <c r="AA7003" t="s">
        <v>44</v>
      </c>
      <c r="AB7003" t="s">
        <v>44</v>
      </c>
    </row>
    <row r="7004" spans="1:28" x14ac:dyDescent="0.25">
      <c r="A7004" t="s">
        <v>11857</v>
      </c>
      <c r="B7004" s="1">
        <v>45856</v>
      </c>
      <c r="C7004" t="s">
        <v>4454</v>
      </c>
      <c r="D7004" t="s">
        <v>4455</v>
      </c>
      <c r="E7004">
        <v>41</v>
      </c>
      <c r="F7004" t="s">
        <v>111</v>
      </c>
      <c r="G7004" t="s">
        <v>101</v>
      </c>
      <c r="H7004" t="s">
        <v>102</v>
      </c>
      <c r="I7004" t="s">
        <v>103</v>
      </c>
      <c r="J7004" t="s">
        <v>104</v>
      </c>
      <c r="K7004">
        <v>2</v>
      </c>
      <c r="L7004" s="2">
        <v>1800</v>
      </c>
      <c r="M7004">
        <v>25</v>
      </c>
      <c r="N7004" s="2">
        <v>3600</v>
      </c>
      <c r="O7004" s="2">
        <v>900</v>
      </c>
      <c r="P7004" s="2">
        <v>2700</v>
      </c>
      <c r="Q7004" s="2">
        <v>1956.97</v>
      </c>
      <c r="R7004" s="2">
        <v>743.03</v>
      </c>
      <c r="S7004" t="s">
        <v>53</v>
      </c>
      <c r="T7004" t="s">
        <v>153</v>
      </c>
      <c r="U7004" t="s">
        <v>154</v>
      </c>
      <c r="V7004" t="s">
        <v>39</v>
      </c>
      <c r="W7004" t="s">
        <v>66</v>
      </c>
      <c r="X7004" t="s">
        <v>97</v>
      </c>
      <c r="Y7004" t="s">
        <v>56</v>
      </c>
      <c r="Z7004" t="s">
        <v>43</v>
      </c>
      <c r="AA7004" t="s">
        <v>44</v>
      </c>
      <c r="AB7004" t="s">
        <v>44</v>
      </c>
    </row>
    <row r="7005" spans="1:28" x14ac:dyDescent="0.25">
      <c r="A7005" t="s">
        <v>11858</v>
      </c>
      <c r="B7005" s="1">
        <v>45856</v>
      </c>
      <c r="C7005" t="s">
        <v>9365</v>
      </c>
      <c r="D7005" t="s">
        <v>9366</v>
      </c>
      <c r="E7005">
        <v>43</v>
      </c>
      <c r="F7005" t="s">
        <v>31</v>
      </c>
      <c r="G7005" t="s">
        <v>81</v>
      </c>
      <c r="H7005" t="s">
        <v>82</v>
      </c>
      <c r="I7005" t="s">
        <v>51</v>
      </c>
      <c r="J7005" t="s">
        <v>52</v>
      </c>
      <c r="K7005">
        <v>4</v>
      </c>
      <c r="L7005" s="2">
        <v>600</v>
      </c>
      <c r="M7005">
        <v>0</v>
      </c>
      <c r="N7005" s="2">
        <v>2400</v>
      </c>
      <c r="O7005" s="2">
        <v>0</v>
      </c>
      <c r="P7005" s="2">
        <v>2400</v>
      </c>
      <c r="Q7005" s="2">
        <v>1721.82</v>
      </c>
      <c r="R7005" s="2">
        <v>678.18</v>
      </c>
      <c r="S7005" t="s">
        <v>53</v>
      </c>
      <c r="T7005" t="s">
        <v>178</v>
      </c>
      <c r="U7005" t="s">
        <v>154</v>
      </c>
      <c r="V7005" t="s">
        <v>39</v>
      </c>
      <c r="W7005" t="s">
        <v>83</v>
      </c>
      <c r="X7005" t="s">
        <v>41</v>
      </c>
      <c r="Y7005" t="s">
        <v>84</v>
      </c>
      <c r="Z7005" t="s">
        <v>107</v>
      </c>
      <c r="AA7005" t="s">
        <v>68</v>
      </c>
      <c r="AB7005" t="s">
        <v>44</v>
      </c>
    </row>
    <row r="7006" spans="1:28" x14ac:dyDescent="0.25">
      <c r="A7006" t="s">
        <v>11859</v>
      </c>
      <c r="B7006" s="1">
        <v>45856</v>
      </c>
      <c r="C7006" t="s">
        <v>2380</v>
      </c>
      <c r="D7006" t="s">
        <v>2381</v>
      </c>
      <c r="E7006">
        <v>37</v>
      </c>
      <c r="F7006" t="s">
        <v>48</v>
      </c>
      <c r="G7006" t="s">
        <v>134</v>
      </c>
      <c r="H7006" t="s">
        <v>135</v>
      </c>
      <c r="I7006" t="s">
        <v>62</v>
      </c>
      <c r="J7006" t="s">
        <v>130</v>
      </c>
      <c r="K7006">
        <v>3</v>
      </c>
      <c r="L7006" s="2">
        <v>8500</v>
      </c>
      <c r="M7006">
        <v>20</v>
      </c>
      <c r="N7006" s="2">
        <v>25500</v>
      </c>
      <c r="O7006" s="2">
        <v>5100</v>
      </c>
      <c r="P7006" s="2">
        <v>20400</v>
      </c>
      <c r="Q7006" s="2">
        <v>15019.1</v>
      </c>
      <c r="R7006" s="2">
        <v>5380.9</v>
      </c>
      <c r="S7006" t="s">
        <v>53</v>
      </c>
      <c r="T7006" t="s">
        <v>407</v>
      </c>
      <c r="U7006" t="s">
        <v>408</v>
      </c>
      <c r="V7006" t="s">
        <v>39</v>
      </c>
      <c r="W7006" t="s">
        <v>40</v>
      </c>
      <c r="X7006" t="s">
        <v>41</v>
      </c>
      <c r="Y7006" t="s">
        <v>84</v>
      </c>
      <c r="Z7006" t="s">
        <v>43</v>
      </c>
      <c r="AA7006" t="s">
        <v>44</v>
      </c>
      <c r="AB7006" t="s">
        <v>44</v>
      </c>
    </row>
    <row r="7007" spans="1:28" x14ac:dyDescent="0.25">
      <c r="A7007" t="s">
        <v>11860</v>
      </c>
      <c r="B7007" s="1">
        <v>45857</v>
      </c>
      <c r="C7007" t="s">
        <v>4745</v>
      </c>
      <c r="D7007" t="s">
        <v>4746</v>
      </c>
      <c r="E7007">
        <v>55</v>
      </c>
      <c r="F7007" t="s">
        <v>111</v>
      </c>
      <c r="G7007" t="s">
        <v>273</v>
      </c>
      <c r="H7007" t="s">
        <v>274</v>
      </c>
      <c r="I7007" t="s">
        <v>51</v>
      </c>
      <c r="J7007" t="s">
        <v>52</v>
      </c>
      <c r="K7007">
        <v>2</v>
      </c>
      <c r="L7007" s="2">
        <v>250</v>
      </c>
      <c r="M7007">
        <v>15</v>
      </c>
      <c r="N7007" s="2">
        <v>500</v>
      </c>
      <c r="O7007" s="2">
        <v>75</v>
      </c>
      <c r="P7007" s="2">
        <v>425</v>
      </c>
      <c r="Q7007" s="2">
        <v>312.45999999999998</v>
      </c>
      <c r="R7007" s="2">
        <v>112.54</v>
      </c>
      <c r="S7007" t="s">
        <v>64</v>
      </c>
      <c r="T7007" t="s">
        <v>263</v>
      </c>
      <c r="U7007" t="s">
        <v>91</v>
      </c>
      <c r="V7007" t="s">
        <v>39</v>
      </c>
      <c r="W7007" t="s">
        <v>66</v>
      </c>
      <c r="X7007" t="s">
        <v>41</v>
      </c>
      <c r="Y7007" t="s">
        <v>56</v>
      </c>
      <c r="Z7007" t="s">
        <v>43</v>
      </c>
      <c r="AA7007" t="s">
        <v>44</v>
      </c>
      <c r="AB7007" t="s">
        <v>44</v>
      </c>
    </row>
    <row r="7008" spans="1:28" x14ac:dyDescent="0.25">
      <c r="A7008" t="s">
        <v>11861</v>
      </c>
      <c r="B7008" s="1">
        <v>45857</v>
      </c>
      <c r="C7008" t="s">
        <v>5834</v>
      </c>
      <c r="D7008" t="s">
        <v>5835</v>
      </c>
      <c r="E7008">
        <v>37</v>
      </c>
      <c r="F7008" t="s">
        <v>31</v>
      </c>
      <c r="G7008" t="s">
        <v>243</v>
      </c>
      <c r="H7008" t="s">
        <v>244</v>
      </c>
      <c r="I7008" t="s">
        <v>103</v>
      </c>
      <c r="J7008" t="s">
        <v>104</v>
      </c>
      <c r="K7008">
        <v>2</v>
      </c>
      <c r="L7008" s="2">
        <v>450</v>
      </c>
      <c r="M7008">
        <v>25</v>
      </c>
      <c r="N7008" s="2">
        <v>900</v>
      </c>
      <c r="O7008" s="2">
        <v>225</v>
      </c>
      <c r="P7008" s="2">
        <v>675</v>
      </c>
      <c r="Q7008" s="2">
        <v>506.31</v>
      </c>
      <c r="R7008" s="2">
        <v>168.69</v>
      </c>
      <c r="S7008" t="s">
        <v>53</v>
      </c>
      <c r="T7008" t="s">
        <v>163</v>
      </c>
      <c r="U7008" t="s">
        <v>164</v>
      </c>
      <c r="V7008" t="s">
        <v>39</v>
      </c>
      <c r="W7008" t="s">
        <v>40</v>
      </c>
      <c r="X7008" t="s">
        <v>97</v>
      </c>
      <c r="Y7008" t="s">
        <v>42</v>
      </c>
      <c r="Z7008" t="s">
        <v>43</v>
      </c>
      <c r="AA7008" t="s">
        <v>68</v>
      </c>
      <c r="AB7008" t="s">
        <v>44</v>
      </c>
    </row>
    <row r="7009" spans="1:28" x14ac:dyDescent="0.25">
      <c r="A7009" t="s">
        <v>11862</v>
      </c>
      <c r="B7009" s="1">
        <v>45857</v>
      </c>
      <c r="C7009" t="s">
        <v>3390</v>
      </c>
      <c r="D7009" t="s">
        <v>3391</v>
      </c>
      <c r="E7009">
        <v>58</v>
      </c>
      <c r="F7009" t="s">
        <v>111</v>
      </c>
      <c r="G7009" t="s">
        <v>202</v>
      </c>
      <c r="H7009" t="s">
        <v>203</v>
      </c>
      <c r="I7009" t="s">
        <v>103</v>
      </c>
      <c r="J7009" t="s">
        <v>104</v>
      </c>
      <c r="K7009">
        <v>2</v>
      </c>
      <c r="L7009" s="2">
        <v>550</v>
      </c>
      <c r="M7009">
        <v>15</v>
      </c>
      <c r="N7009" s="2">
        <v>1100</v>
      </c>
      <c r="O7009" s="2">
        <v>165</v>
      </c>
      <c r="P7009" s="2">
        <v>935</v>
      </c>
      <c r="Q7009" s="2">
        <v>639.62</v>
      </c>
      <c r="R7009" s="2">
        <v>295.38</v>
      </c>
      <c r="S7009" t="s">
        <v>53</v>
      </c>
      <c r="T7009" t="s">
        <v>96</v>
      </c>
      <c r="U7009" t="s">
        <v>96</v>
      </c>
      <c r="V7009" t="s">
        <v>39</v>
      </c>
      <c r="W7009" t="s">
        <v>137</v>
      </c>
      <c r="X7009" t="s">
        <v>41</v>
      </c>
      <c r="Y7009" t="s">
        <v>42</v>
      </c>
      <c r="Z7009" t="s">
        <v>43</v>
      </c>
      <c r="AA7009" t="s">
        <v>44</v>
      </c>
      <c r="AB7009" t="s">
        <v>44</v>
      </c>
    </row>
    <row r="7010" spans="1:28" x14ac:dyDescent="0.25">
      <c r="A7010" t="s">
        <v>11863</v>
      </c>
      <c r="B7010" s="1">
        <v>45857</v>
      </c>
      <c r="C7010" t="s">
        <v>1373</v>
      </c>
      <c r="D7010" t="s">
        <v>1374</v>
      </c>
      <c r="E7010">
        <v>27</v>
      </c>
      <c r="F7010" t="s">
        <v>111</v>
      </c>
      <c r="G7010" t="s">
        <v>227</v>
      </c>
      <c r="H7010" t="s">
        <v>228</v>
      </c>
      <c r="I7010" t="s">
        <v>74</v>
      </c>
      <c r="J7010" t="s">
        <v>75</v>
      </c>
      <c r="K7010">
        <v>5</v>
      </c>
      <c r="L7010" s="2">
        <v>1400</v>
      </c>
      <c r="M7010">
        <v>20</v>
      </c>
      <c r="N7010" s="2">
        <v>7000</v>
      </c>
      <c r="O7010" s="2">
        <v>1400</v>
      </c>
      <c r="P7010" s="2">
        <v>5600</v>
      </c>
      <c r="Q7010" s="2">
        <v>3991.66</v>
      </c>
      <c r="R7010" s="2">
        <v>1608.34</v>
      </c>
      <c r="S7010" t="s">
        <v>36</v>
      </c>
      <c r="T7010" t="s">
        <v>398</v>
      </c>
      <c r="U7010" t="s">
        <v>399</v>
      </c>
      <c r="V7010" t="s">
        <v>39</v>
      </c>
      <c r="W7010" t="s">
        <v>137</v>
      </c>
      <c r="X7010" t="s">
        <v>41</v>
      </c>
      <c r="Y7010" t="s">
        <v>84</v>
      </c>
      <c r="Z7010" t="s">
        <v>43</v>
      </c>
      <c r="AA7010" t="s">
        <v>44</v>
      </c>
      <c r="AB7010" t="s">
        <v>44</v>
      </c>
    </row>
    <row r="7011" spans="1:28" x14ac:dyDescent="0.25">
      <c r="A7011" t="s">
        <v>11864</v>
      </c>
      <c r="B7011" s="1">
        <v>45857</v>
      </c>
      <c r="C7011" t="s">
        <v>8827</v>
      </c>
      <c r="D7011" t="s">
        <v>8828</v>
      </c>
      <c r="E7011">
        <v>41</v>
      </c>
      <c r="F7011" t="s">
        <v>48</v>
      </c>
      <c r="G7011" t="s">
        <v>227</v>
      </c>
      <c r="H7011" t="s">
        <v>228</v>
      </c>
      <c r="I7011" t="s">
        <v>74</v>
      </c>
      <c r="J7011" t="s">
        <v>75</v>
      </c>
      <c r="K7011">
        <v>2</v>
      </c>
      <c r="L7011" s="2">
        <v>1400</v>
      </c>
      <c r="M7011">
        <v>0</v>
      </c>
      <c r="N7011" s="2">
        <v>2800</v>
      </c>
      <c r="O7011" s="2">
        <v>0</v>
      </c>
      <c r="P7011" s="2">
        <v>2800</v>
      </c>
      <c r="Q7011" s="2">
        <v>2165.77</v>
      </c>
      <c r="R7011" s="2">
        <v>634.23</v>
      </c>
      <c r="S7011" t="s">
        <v>53</v>
      </c>
      <c r="T7011" t="s">
        <v>114</v>
      </c>
      <c r="U7011" t="s">
        <v>115</v>
      </c>
      <c r="V7011" t="s">
        <v>39</v>
      </c>
      <c r="W7011" t="s">
        <v>40</v>
      </c>
      <c r="X7011" t="s">
        <v>97</v>
      </c>
      <c r="Y7011" t="s">
        <v>56</v>
      </c>
      <c r="Z7011" t="s">
        <v>43</v>
      </c>
      <c r="AA7011" t="s">
        <v>44</v>
      </c>
      <c r="AB7011" t="s">
        <v>44</v>
      </c>
    </row>
    <row r="7012" spans="1:28" x14ac:dyDescent="0.25">
      <c r="A7012" t="s">
        <v>11865</v>
      </c>
      <c r="B7012" s="1">
        <v>45857</v>
      </c>
      <c r="C7012" t="s">
        <v>1915</v>
      </c>
      <c r="D7012" t="s">
        <v>1916</v>
      </c>
      <c r="E7012">
        <v>49</v>
      </c>
      <c r="F7012" t="s">
        <v>48</v>
      </c>
      <c r="G7012" t="s">
        <v>202</v>
      </c>
      <c r="H7012" t="s">
        <v>203</v>
      </c>
      <c r="I7012" t="s">
        <v>103</v>
      </c>
      <c r="J7012" t="s">
        <v>104</v>
      </c>
      <c r="K7012">
        <v>1</v>
      </c>
      <c r="L7012" s="2">
        <v>550</v>
      </c>
      <c r="M7012">
        <v>5</v>
      </c>
      <c r="N7012" s="2">
        <v>550</v>
      </c>
      <c r="O7012" s="2">
        <v>27.5</v>
      </c>
      <c r="P7012" s="2">
        <v>522.5</v>
      </c>
      <c r="Q7012" s="2">
        <v>378.75</v>
      </c>
      <c r="R7012" s="2">
        <v>143.75</v>
      </c>
      <c r="S7012" t="s">
        <v>53</v>
      </c>
      <c r="T7012" t="s">
        <v>222</v>
      </c>
      <c r="U7012" t="s">
        <v>38</v>
      </c>
      <c r="V7012" t="s">
        <v>39</v>
      </c>
      <c r="W7012" t="s">
        <v>66</v>
      </c>
      <c r="X7012" t="s">
        <v>67</v>
      </c>
      <c r="Y7012" t="s">
        <v>56</v>
      </c>
      <c r="Z7012" t="s">
        <v>107</v>
      </c>
      <c r="AA7012" t="s">
        <v>44</v>
      </c>
      <c r="AB7012" t="s">
        <v>68</v>
      </c>
    </row>
    <row r="7013" spans="1:28" x14ac:dyDescent="0.25">
      <c r="A7013" t="s">
        <v>11866</v>
      </c>
      <c r="B7013" s="1">
        <v>45857</v>
      </c>
      <c r="C7013" t="s">
        <v>186</v>
      </c>
      <c r="D7013" t="s">
        <v>187</v>
      </c>
      <c r="E7013">
        <v>22</v>
      </c>
      <c r="F7013" t="s">
        <v>111</v>
      </c>
      <c r="G7013" t="s">
        <v>212</v>
      </c>
      <c r="H7013" t="s">
        <v>213</v>
      </c>
      <c r="I7013" t="s">
        <v>51</v>
      </c>
      <c r="J7013" t="s">
        <v>52</v>
      </c>
      <c r="K7013">
        <v>2</v>
      </c>
      <c r="L7013" s="2">
        <v>400</v>
      </c>
      <c r="M7013">
        <v>10</v>
      </c>
      <c r="N7013" s="2">
        <v>800</v>
      </c>
      <c r="O7013" s="2">
        <v>80</v>
      </c>
      <c r="P7013" s="2">
        <v>720</v>
      </c>
      <c r="Q7013" s="2">
        <v>500.62</v>
      </c>
      <c r="R7013" s="2">
        <v>219.38</v>
      </c>
      <c r="S7013" t="s">
        <v>64</v>
      </c>
      <c r="T7013" t="s">
        <v>65</v>
      </c>
      <c r="U7013" t="s">
        <v>65</v>
      </c>
      <c r="V7013" t="s">
        <v>39</v>
      </c>
      <c r="W7013" t="s">
        <v>83</v>
      </c>
      <c r="X7013" t="s">
        <v>41</v>
      </c>
      <c r="Y7013" t="s">
        <v>56</v>
      </c>
      <c r="Z7013" t="s">
        <v>43</v>
      </c>
      <c r="AA7013" t="s">
        <v>44</v>
      </c>
      <c r="AB7013" t="s">
        <v>44</v>
      </c>
    </row>
    <row r="7014" spans="1:28" x14ac:dyDescent="0.25">
      <c r="A7014" t="s">
        <v>11867</v>
      </c>
      <c r="B7014" s="1">
        <v>45857</v>
      </c>
      <c r="C7014" t="s">
        <v>6511</v>
      </c>
      <c r="D7014" t="s">
        <v>6512</v>
      </c>
      <c r="E7014">
        <v>42</v>
      </c>
      <c r="F7014" t="s">
        <v>31</v>
      </c>
      <c r="G7014" t="s">
        <v>148</v>
      </c>
      <c r="H7014" t="s">
        <v>149</v>
      </c>
      <c r="I7014" t="s">
        <v>74</v>
      </c>
      <c r="J7014" t="s">
        <v>130</v>
      </c>
      <c r="K7014">
        <v>4</v>
      </c>
      <c r="L7014" s="2">
        <v>3500</v>
      </c>
      <c r="M7014">
        <v>5</v>
      </c>
      <c r="N7014" s="2">
        <v>14000</v>
      </c>
      <c r="O7014" s="2">
        <v>700</v>
      </c>
      <c r="P7014" s="2">
        <v>13300</v>
      </c>
      <c r="Q7014" s="2">
        <v>10577.97</v>
      </c>
      <c r="R7014" s="2">
        <v>2722.03</v>
      </c>
      <c r="S7014" t="s">
        <v>36</v>
      </c>
      <c r="T7014" t="s">
        <v>54</v>
      </c>
      <c r="U7014" t="s">
        <v>55</v>
      </c>
      <c r="V7014" t="s">
        <v>39</v>
      </c>
      <c r="W7014" t="s">
        <v>40</v>
      </c>
      <c r="X7014" t="s">
        <v>41</v>
      </c>
      <c r="Y7014" t="s">
        <v>56</v>
      </c>
      <c r="Z7014" t="s">
        <v>43</v>
      </c>
      <c r="AA7014" t="s">
        <v>44</v>
      </c>
      <c r="AB7014" t="s">
        <v>44</v>
      </c>
    </row>
    <row r="7015" spans="1:28" x14ac:dyDescent="0.25">
      <c r="A7015" t="s">
        <v>11868</v>
      </c>
      <c r="B7015" s="1">
        <v>45857</v>
      </c>
      <c r="C7015" t="s">
        <v>657</v>
      </c>
      <c r="D7015" t="s">
        <v>658</v>
      </c>
      <c r="E7015">
        <v>45</v>
      </c>
      <c r="F7015" t="s">
        <v>31</v>
      </c>
      <c r="G7015" t="s">
        <v>207</v>
      </c>
      <c r="H7015" t="s">
        <v>208</v>
      </c>
      <c r="I7015" t="s">
        <v>34</v>
      </c>
      <c r="J7015" t="s">
        <v>143</v>
      </c>
      <c r="K7015">
        <v>1</v>
      </c>
      <c r="L7015" s="2">
        <v>18000</v>
      </c>
      <c r="M7015">
        <v>25</v>
      </c>
      <c r="N7015" s="2">
        <v>18000</v>
      </c>
      <c r="O7015" s="2">
        <v>4500</v>
      </c>
      <c r="P7015" s="2">
        <v>13500</v>
      </c>
      <c r="Q7015" s="2">
        <v>8545.61</v>
      </c>
      <c r="R7015" s="2">
        <v>4954.3900000000003</v>
      </c>
      <c r="S7015" t="s">
        <v>64</v>
      </c>
      <c r="T7015" t="s">
        <v>122</v>
      </c>
      <c r="U7015" t="s">
        <v>123</v>
      </c>
      <c r="V7015" t="s">
        <v>39</v>
      </c>
      <c r="W7015" t="s">
        <v>137</v>
      </c>
      <c r="X7015" t="s">
        <v>41</v>
      </c>
      <c r="Y7015" t="s">
        <v>56</v>
      </c>
      <c r="Z7015" t="s">
        <v>43</v>
      </c>
      <c r="AA7015" t="s">
        <v>68</v>
      </c>
      <c r="AB7015" t="s">
        <v>44</v>
      </c>
    </row>
    <row r="7016" spans="1:28" x14ac:dyDescent="0.25">
      <c r="A7016" t="s">
        <v>11869</v>
      </c>
      <c r="B7016" s="1">
        <v>45857</v>
      </c>
      <c r="C7016" t="s">
        <v>11870</v>
      </c>
      <c r="D7016" t="s">
        <v>11871</v>
      </c>
      <c r="E7016">
        <v>59</v>
      </c>
      <c r="F7016" t="s">
        <v>111</v>
      </c>
      <c r="G7016" t="s">
        <v>128</v>
      </c>
      <c r="H7016" t="s">
        <v>129</v>
      </c>
      <c r="I7016" t="s">
        <v>74</v>
      </c>
      <c r="J7016" t="s">
        <v>130</v>
      </c>
      <c r="K7016">
        <v>4</v>
      </c>
      <c r="L7016" s="2">
        <v>1700</v>
      </c>
      <c r="M7016">
        <v>15</v>
      </c>
      <c r="N7016" s="2">
        <v>6800</v>
      </c>
      <c r="O7016" s="2">
        <v>1020</v>
      </c>
      <c r="P7016" s="2">
        <v>5780</v>
      </c>
      <c r="Q7016" s="2">
        <v>4723.49</v>
      </c>
      <c r="R7016" s="2">
        <v>1056.51</v>
      </c>
      <c r="S7016" t="s">
        <v>36</v>
      </c>
      <c r="T7016" t="s">
        <v>263</v>
      </c>
      <c r="U7016" t="s">
        <v>91</v>
      </c>
      <c r="V7016" t="s">
        <v>39</v>
      </c>
      <c r="W7016" t="s">
        <v>40</v>
      </c>
      <c r="X7016" t="s">
        <v>97</v>
      </c>
      <c r="Y7016" t="s">
        <v>42</v>
      </c>
      <c r="Z7016" t="s">
        <v>107</v>
      </c>
      <c r="AA7016" t="s">
        <v>44</v>
      </c>
      <c r="AB7016" t="s">
        <v>44</v>
      </c>
    </row>
    <row r="7017" spans="1:28" x14ac:dyDescent="0.25">
      <c r="A7017" t="s">
        <v>11872</v>
      </c>
      <c r="B7017" s="1">
        <v>45857</v>
      </c>
      <c r="C7017" t="s">
        <v>3130</v>
      </c>
      <c r="D7017" t="s">
        <v>3131</v>
      </c>
      <c r="E7017">
        <v>51</v>
      </c>
      <c r="F7017" t="s">
        <v>31</v>
      </c>
      <c r="G7017" t="s">
        <v>280</v>
      </c>
      <c r="H7017" t="s">
        <v>281</v>
      </c>
      <c r="I7017" t="s">
        <v>62</v>
      </c>
      <c r="J7017" t="s">
        <v>190</v>
      </c>
      <c r="K7017">
        <v>1</v>
      </c>
      <c r="L7017" s="2">
        <v>700</v>
      </c>
      <c r="M7017">
        <v>15</v>
      </c>
      <c r="N7017" s="2">
        <v>700</v>
      </c>
      <c r="O7017" s="2">
        <v>105</v>
      </c>
      <c r="P7017" s="2">
        <v>595</v>
      </c>
      <c r="Q7017" s="2">
        <v>419.14</v>
      </c>
      <c r="R7017" s="2">
        <v>175.86</v>
      </c>
      <c r="S7017" t="s">
        <v>53</v>
      </c>
      <c r="T7017" t="s">
        <v>407</v>
      </c>
      <c r="U7017" t="s">
        <v>408</v>
      </c>
      <c r="V7017" t="s">
        <v>39</v>
      </c>
      <c r="W7017" t="s">
        <v>66</v>
      </c>
      <c r="X7017" t="s">
        <v>67</v>
      </c>
      <c r="Y7017" t="s">
        <v>42</v>
      </c>
      <c r="Z7017" t="s">
        <v>144</v>
      </c>
      <c r="AA7017" t="s">
        <v>44</v>
      </c>
      <c r="AB7017" t="s">
        <v>44</v>
      </c>
    </row>
    <row r="7018" spans="1:28" x14ac:dyDescent="0.25">
      <c r="A7018" t="s">
        <v>11873</v>
      </c>
      <c r="B7018" s="1">
        <v>45858</v>
      </c>
      <c r="C7018" t="s">
        <v>3828</v>
      </c>
      <c r="D7018" t="s">
        <v>3829</v>
      </c>
      <c r="E7018">
        <v>59</v>
      </c>
      <c r="F7018" t="s">
        <v>111</v>
      </c>
      <c r="G7018" t="s">
        <v>128</v>
      </c>
      <c r="H7018" t="s">
        <v>129</v>
      </c>
      <c r="I7018" t="s">
        <v>74</v>
      </c>
      <c r="J7018" t="s">
        <v>130</v>
      </c>
      <c r="K7018">
        <v>3</v>
      </c>
      <c r="L7018" s="2">
        <v>1700</v>
      </c>
      <c r="M7018">
        <v>10</v>
      </c>
      <c r="N7018" s="2">
        <v>5100</v>
      </c>
      <c r="O7018" s="2">
        <v>510</v>
      </c>
      <c r="P7018" s="2">
        <v>4590</v>
      </c>
      <c r="Q7018" s="2">
        <v>3756.85</v>
      </c>
      <c r="R7018" s="2">
        <v>833.15</v>
      </c>
      <c r="S7018" t="s">
        <v>64</v>
      </c>
      <c r="T7018" t="s">
        <v>263</v>
      </c>
      <c r="U7018" t="s">
        <v>91</v>
      </c>
      <c r="V7018" t="s">
        <v>39</v>
      </c>
      <c r="W7018" t="s">
        <v>92</v>
      </c>
      <c r="X7018" t="s">
        <v>97</v>
      </c>
      <c r="Y7018" t="s">
        <v>56</v>
      </c>
      <c r="Z7018" t="s">
        <v>107</v>
      </c>
      <c r="AA7018" t="s">
        <v>44</v>
      </c>
      <c r="AB7018" t="s">
        <v>44</v>
      </c>
    </row>
    <row r="7019" spans="1:28" x14ac:dyDescent="0.25">
      <c r="A7019" t="s">
        <v>11874</v>
      </c>
      <c r="B7019" s="1">
        <v>45858</v>
      </c>
      <c r="C7019" t="s">
        <v>3701</v>
      </c>
      <c r="D7019" t="s">
        <v>3702</v>
      </c>
      <c r="E7019">
        <v>35</v>
      </c>
      <c r="F7019" t="s">
        <v>48</v>
      </c>
      <c r="G7019" t="s">
        <v>366</v>
      </c>
      <c r="H7019" t="s">
        <v>367</v>
      </c>
      <c r="I7019" t="s">
        <v>34</v>
      </c>
      <c r="J7019" t="s">
        <v>130</v>
      </c>
      <c r="K7019">
        <v>1</v>
      </c>
      <c r="L7019" s="2">
        <v>14500</v>
      </c>
      <c r="M7019">
        <v>10</v>
      </c>
      <c r="N7019" s="2">
        <v>14500</v>
      </c>
      <c r="O7019" s="2">
        <v>1450</v>
      </c>
      <c r="P7019" s="2">
        <v>13050</v>
      </c>
      <c r="Q7019" s="2">
        <v>9144.64</v>
      </c>
      <c r="R7019" s="2">
        <v>3905.36</v>
      </c>
      <c r="S7019" t="s">
        <v>53</v>
      </c>
      <c r="T7019" t="s">
        <v>153</v>
      </c>
      <c r="U7019" t="s">
        <v>154</v>
      </c>
      <c r="V7019" t="s">
        <v>39</v>
      </c>
      <c r="W7019" t="s">
        <v>124</v>
      </c>
      <c r="X7019" t="s">
        <v>67</v>
      </c>
      <c r="Y7019" t="s">
        <v>42</v>
      </c>
      <c r="Z7019" t="s">
        <v>43</v>
      </c>
      <c r="AA7019" t="s">
        <v>44</v>
      </c>
      <c r="AB7019" t="s">
        <v>44</v>
      </c>
    </row>
    <row r="7020" spans="1:28" x14ac:dyDescent="0.25">
      <c r="A7020" t="s">
        <v>11875</v>
      </c>
      <c r="B7020" s="1">
        <v>45858</v>
      </c>
      <c r="C7020" t="s">
        <v>7017</v>
      </c>
      <c r="D7020" t="s">
        <v>7018</v>
      </c>
      <c r="E7020">
        <v>50</v>
      </c>
      <c r="F7020" t="s">
        <v>48</v>
      </c>
      <c r="G7020" t="s">
        <v>298</v>
      </c>
      <c r="H7020" t="s">
        <v>299</v>
      </c>
      <c r="I7020" t="s">
        <v>103</v>
      </c>
      <c r="J7020" t="s">
        <v>104</v>
      </c>
      <c r="K7020">
        <v>3</v>
      </c>
      <c r="L7020" s="2">
        <v>700</v>
      </c>
      <c r="M7020">
        <v>15</v>
      </c>
      <c r="N7020" s="2">
        <v>2100</v>
      </c>
      <c r="O7020" s="2">
        <v>315</v>
      </c>
      <c r="P7020" s="2">
        <v>1785</v>
      </c>
      <c r="Q7020" s="2">
        <v>1430.99</v>
      </c>
      <c r="R7020" s="2">
        <v>354.01</v>
      </c>
      <c r="S7020" t="s">
        <v>53</v>
      </c>
      <c r="T7020" t="s">
        <v>122</v>
      </c>
      <c r="U7020" t="s">
        <v>123</v>
      </c>
      <c r="V7020" t="s">
        <v>39</v>
      </c>
      <c r="W7020" t="s">
        <v>137</v>
      </c>
      <c r="X7020" t="s">
        <v>41</v>
      </c>
      <c r="Y7020" t="s">
        <v>56</v>
      </c>
      <c r="Z7020" t="s">
        <v>43</v>
      </c>
      <c r="AA7020" t="s">
        <v>44</v>
      </c>
      <c r="AB7020" t="s">
        <v>44</v>
      </c>
    </row>
    <row r="7021" spans="1:28" x14ac:dyDescent="0.25">
      <c r="A7021" t="s">
        <v>11876</v>
      </c>
      <c r="B7021" s="1">
        <v>45858</v>
      </c>
      <c r="C7021" t="s">
        <v>1473</v>
      </c>
      <c r="D7021" t="s">
        <v>1474</v>
      </c>
      <c r="E7021">
        <v>37</v>
      </c>
      <c r="F7021" t="s">
        <v>111</v>
      </c>
      <c r="G7021" t="s">
        <v>158</v>
      </c>
      <c r="H7021" t="s">
        <v>159</v>
      </c>
      <c r="I7021" t="s">
        <v>51</v>
      </c>
      <c r="J7021" t="s">
        <v>52</v>
      </c>
      <c r="K7021">
        <v>1</v>
      </c>
      <c r="L7021" s="2">
        <v>650</v>
      </c>
      <c r="M7021">
        <v>20</v>
      </c>
      <c r="N7021" s="2">
        <v>650</v>
      </c>
      <c r="O7021" s="2">
        <v>130</v>
      </c>
      <c r="P7021" s="2">
        <v>520</v>
      </c>
      <c r="Q7021" s="2">
        <v>321.05</v>
      </c>
      <c r="R7021" s="2">
        <v>198.95</v>
      </c>
      <c r="S7021" t="s">
        <v>53</v>
      </c>
      <c r="T7021" t="s">
        <v>222</v>
      </c>
      <c r="U7021" t="s">
        <v>38</v>
      </c>
      <c r="V7021" t="s">
        <v>39</v>
      </c>
      <c r="W7021" t="s">
        <v>137</v>
      </c>
      <c r="X7021" t="s">
        <v>97</v>
      </c>
      <c r="Y7021" t="s">
        <v>56</v>
      </c>
      <c r="Z7021" t="s">
        <v>43</v>
      </c>
      <c r="AA7021" t="s">
        <v>44</v>
      </c>
      <c r="AB7021" t="s">
        <v>44</v>
      </c>
    </row>
    <row r="7022" spans="1:28" x14ac:dyDescent="0.25">
      <c r="A7022" t="s">
        <v>11877</v>
      </c>
      <c r="B7022" s="1">
        <v>45858</v>
      </c>
      <c r="C7022" t="s">
        <v>3022</v>
      </c>
      <c r="D7022" t="s">
        <v>3023</v>
      </c>
      <c r="E7022">
        <v>24</v>
      </c>
      <c r="F7022" t="s">
        <v>48</v>
      </c>
      <c r="G7022" t="s">
        <v>217</v>
      </c>
      <c r="H7022" t="s">
        <v>218</v>
      </c>
      <c r="I7022" t="s">
        <v>34</v>
      </c>
      <c r="J7022" t="s">
        <v>130</v>
      </c>
      <c r="K7022">
        <v>1</v>
      </c>
      <c r="L7022" s="2">
        <v>28000</v>
      </c>
      <c r="M7022">
        <v>30</v>
      </c>
      <c r="N7022" s="2">
        <v>28000</v>
      </c>
      <c r="O7022" s="2">
        <v>8400</v>
      </c>
      <c r="P7022" s="2">
        <v>19600</v>
      </c>
      <c r="Q7022" s="2">
        <v>14159.46</v>
      </c>
      <c r="R7022" s="2">
        <v>5440.54</v>
      </c>
      <c r="S7022" t="s">
        <v>53</v>
      </c>
      <c r="T7022" t="s">
        <v>54</v>
      </c>
      <c r="U7022" t="s">
        <v>55</v>
      </c>
      <c r="V7022" t="s">
        <v>39</v>
      </c>
      <c r="W7022" t="s">
        <v>137</v>
      </c>
      <c r="X7022" t="s">
        <v>41</v>
      </c>
      <c r="Y7022" t="s">
        <v>56</v>
      </c>
      <c r="Z7022" t="s">
        <v>43</v>
      </c>
      <c r="AA7022" t="s">
        <v>68</v>
      </c>
      <c r="AB7022" t="s">
        <v>44</v>
      </c>
    </row>
    <row r="7023" spans="1:28" x14ac:dyDescent="0.25">
      <c r="A7023" t="s">
        <v>11878</v>
      </c>
      <c r="B7023" s="1">
        <v>45858</v>
      </c>
      <c r="C7023" t="s">
        <v>1640</v>
      </c>
      <c r="D7023" t="s">
        <v>1641</v>
      </c>
      <c r="E7023">
        <v>57</v>
      </c>
      <c r="F7023" t="s">
        <v>31</v>
      </c>
      <c r="G7023" t="s">
        <v>387</v>
      </c>
      <c r="H7023" t="s">
        <v>388</v>
      </c>
      <c r="I7023" t="s">
        <v>74</v>
      </c>
      <c r="J7023" t="s">
        <v>75</v>
      </c>
      <c r="K7023">
        <v>2</v>
      </c>
      <c r="L7023" s="2">
        <v>3200</v>
      </c>
      <c r="M7023">
        <v>15</v>
      </c>
      <c r="N7023" s="2">
        <v>6400</v>
      </c>
      <c r="O7023" s="2">
        <v>960</v>
      </c>
      <c r="P7023" s="2">
        <v>5440</v>
      </c>
      <c r="Q7023" s="2">
        <v>4180</v>
      </c>
      <c r="R7023" s="2">
        <v>1260</v>
      </c>
      <c r="S7023" t="s">
        <v>36</v>
      </c>
      <c r="T7023" t="s">
        <v>398</v>
      </c>
      <c r="U7023" t="s">
        <v>399</v>
      </c>
      <c r="V7023" t="s">
        <v>39</v>
      </c>
      <c r="W7023" t="s">
        <v>137</v>
      </c>
      <c r="X7023" t="s">
        <v>67</v>
      </c>
      <c r="Y7023" t="s">
        <v>56</v>
      </c>
      <c r="Z7023" t="s">
        <v>43</v>
      </c>
      <c r="AA7023" t="s">
        <v>44</v>
      </c>
      <c r="AB7023" t="s">
        <v>44</v>
      </c>
    </row>
    <row r="7024" spans="1:28" x14ac:dyDescent="0.25">
      <c r="A7024" t="s">
        <v>11879</v>
      </c>
      <c r="B7024" s="1">
        <v>45858</v>
      </c>
      <c r="C7024" t="s">
        <v>2793</v>
      </c>
      <c r="D7024" t="s">
        <v>2794</v>
      </c>
      <c r="E7024">
        <v>56</v>
      </c>
      <c r="F7024" t="s">
        <v>48</v>
      </c>
      <c r="G7024" t="s">
        <v>119</v>
      </c>
      <c r="H7024" t="s">
        <v>120</v>
      </c>
      <c r="I7024" t="s">
        <v>62</v>
      </c>
      <c r="J7024" t="s">
        <v>121</v>
      </c>
      <c r="K7024">
        <v>2</v>
      </c>
      <c r="L7024" s="2">
        <v>4800</v>
      </c>
      <c r="M7024">
        <v>10</v>
      </c>
      <c r="N7024" s="2">
        <v>9600</v>
      </c>
      <c r="O7024" s="2">
        <v>960</v>
      </c>
      <c r="P7024" s="2">
        <v>8640</v>
      </c>
      <c r="Q7024" s="2">
        <v>5985.15</v>
      </c>
      <c r="R7024" s="2">
        <v>2654.85</v>
      </c>
      <c r="S7024" t="s">
        <v>53</v>
      </c>
      <c r="T7024" t="s">
        <v>398</v>
      </c>
      <c r="U7024" t="s">
        <v>399</v>
      </c>
      <c r="V7024" t="s">
        <v>39</v>
      </c>
      <c r="W7024" t="s">
        <v>40</v>
      </c>
      <c r="X7024" t="s">
        <v>97</v>
      </c>
      <c r="Y7024" t="s">
        <v>56</v>
      </c>
      <c r="Z7024" t="s">
        <v>43</v>
      </c>
      <c r="AA7024" t="s">
        <v>44</v>
      </c>
      <c r="AB7024" t="s">
        <v>44</v>
      </c>
    </row>
    <row r="7025" spans="1:28" x14ac:dyDescent="0.25">
      <c r="A7025" t="s">
        <v>11880</v>
      </c>
      <c r="B7025" s="1">
        <v>45858</v>
      </c>
      <c r="C7025" t="s">
        <v>1416</v>
      </c>
      <c r="D7025" t="s">
        <v>1417</v>
      </c>
      <c r="E7025">
        <v>25</v>
      </c>
      <c r="F7025" t="s">
        <v>31</v>
      </c>
      <c r="G7025" t="s">
        <v>197</v>
      </c>
      <c r="H7025" t="s">
        <v>198</v>
      </c>
      <c r="I7025" t="s">
        <v>74</v>
      </c>
      <c r="J7025" t="s">
        <v>75</v>
      </c>
      <c r="K7025">
        <v>1</v>
      </c>
      <c r="L7025" s="2">
        <v>2600</v>
      </c>
      <c r="M7025">
        <v>20</v>
      </c>
      <c r="N7025" s="2">
        <v>2600</v>
      </c>
      <c r="O7025" s="2">
        <v>520</v>
      </c>
      <c r="P7025" s="2">
        <v>2080</v>
      </c>
      <c r="Q7025" s="2">
        <v>1505.89</v>
      </c>
      <c r="R7025" s="2">
        <v>574.11</v>
      </c>
      <c r="S7025" t="s">
        <v>53</v>
      </c>
      <c r="T7025" t="s">
        <v>65</v>
      </c>
      <c r="U7025" t="s">
        <v>65</v>
      </c>
      <c r="V7025" t="s">
        <v>39</v>
      </c>
      <c r="W7025" t="s">
        <v>40</v>
      </c>
      <c r="X7025" t="s">
        <v>41</v>
      </c>
      <c r="Y7025" t="s">
        <v>42</v>
      </c>
      <c r="Z7025" t="s">
        <v>43</v>
      </c>
      <c r="AA7025" t="s">
        <v>44</v>
      </c>
      <c r="AB7025" t="s">
        <v>44</v>
      </c>
    </row>
    <row r="7026" spans="1:28" x14ac:dyDescent="0.25">
      <c r="A7026" t="s">
        <v>11881</v>
      </c>
      <c r="B7026" s="1">
        <v>45858</v>
      </c>
      <c r="C7026" t="s">
        <v>11675</v>
      </c>
      <c r="D7026" t="s">
        <v>11676</v>
      </c>
      <c r="E7026">
        <v>49</v>
      </c>
      <c r="F7026" t="s">
        <v>48</v>
      </c>
      <c r="G7026" t="s">
        <v>344</v>
      </c>
      <c r="H7026" t="s">
        <v>345</v>
      </c>
      <c r="I7026" t="s">
        <v>34</v>
      </c>
      <c r="J7026" t="s">
        <v>121</v>
      </c>
      <c r="K7026">
        <v>2</v>
      </c>
      <c r="L7026" s="2">
        <v>1600</v>
      </c>
      <c r="M7026">
        <v>20</v>
      </c>
      <c r="N7026" s="2">
        <v>3200</v>
      </c>
      <c r="O7026" s="2">
        <v>640</v>
      </c>
      <c r="P7026" s="2">
        <v>2560</v>
      </c>
      <c r="Q7026" s="2">
        <v>1632.13</v>
      </c>
      <c r="R7026" s="2">
        <v>927.87</v>
      </c>
      <c r="S7026" t="s">
        <v>53</v>
      </c>
      <c r="T7026" t="s">
        <v>90</v>
      </c>
      <c r="U7026" t="s">
        <v>91</v>
      </c>
      <c r="V7026" t="s">
        <v>39</v>
      </c>
      <c r="W7026" t="s">
        <v>137</v>
      </c>
      <c r="X7026" t="s">
        <v>67</v>
      </c>
      <c r="Y7026" t="s">
        <v>56</v>
      </c>
      <c r="Z7026" t="s">
        <v>107</v>
      </c>
      <c r="AA7026" t="s">
        <v>44</v>
      </c>
      <c r="AB7026" t="s">
        <v>44</v>
      </c>
    </row>
    <row r="7027" spans="1:28" x14ac:dyDescent="0.25">
      <c r="A7027" t="s">
        <v>11882</v>
      </c>
      <c r="B7027" s="1">
        <v>45859</v>
      </c>
      <c r="C7027" t="s">
        <v>6731</v>
      </c>
      <c r="D7027" t="s">
        <v>6732</v>
      </c>
      <c r="E7027">
        <v>59</v>
      </c>
      <c r="F7027" t="s">
        <v>31</v>
      </c>
      <c r="G7027" t="s">
        <v>561</v>
      </c>
      <c r="H7027" t="s">
        <v>562</v>
      </c>
      <c r="I7027" t="s">
        <v>34</v>
      </c>
      <c r="J7027" t="s">
        <v>143</v>
      </c>
      <c r="K7027">
        <v>1</v>
      </c>
      <c r="L7027" s="2">
        <v>900</v>
      </c>
      <c r="M7027">
        <v>10</v>
      </c>
      <c r="N7027" s="2">
        <v>900</v>
      </c>
      <c r="O7027" s="2">
        <v>90</v>
      </c>
      <c r="P7027" s="2">
        <v>810</v>
      </c>
      <c r="Q7027" s="2">
        <v>651.79</v>
      </c>
      <c r="R7027" s="2">
        <v>158.21</v>
      </c>
      <c r="S7027" t="s">
        <v>53</v>
      </c>
      <c r="T7027" t="s">
        <v>275</v>
      </c>
      <c r="U7027" t="s">
        <v>123</v>
      </c>
      <c r="V7027" t="s">
        <v>39</v>
      </c>
      <c r="W7027" t="s">
        <v>66</v>
      </c>
      <c r="X7027" t="s">
        <v>97</v>
      </c>
      <c r="Y7027" t="s">
        <v>56</v>
      </c>
      <c r="Z7027" t="s">
        <v>43</v>
      </c>
      <c r="AA7027" t="s">
        <v>44</v>
      </c>
      <c r="AB7027" t="s">
        <v>68</v>
      </c>
    </row>
    <row r="7028" spans="1:28" x14ac:dyDescent="0.25">
      <c r="A7028" t="s">
        <v>11883</v>
      </c>
      <c r="B7028" s="1">
        <v>45859</v>
      </c>
      <c r="C7028" t="s">
        <v>2363</v>
      </c>
      <c r="D7028" t="s">
        <v>2364</v>
      </c>
      <c r="E7028">
        <v>60</v>
      </c>
      <c r="F7028" t="s">
        <v>111</v>
      </c>
      <c r="G7028" t="s">
        <v>280</v>
      </c>
      <c r="H7028" t="s">
        <v>281</v>
      </c>
      <c r="I7028" t="s">
        <v>62</v>
      </c>
      <c r="J7028" t="s">
        <v>190</v>
      </c>
      <c r="K7028">
        <v>2</v>
      </c>
      <c r="L7028" s="2">
        <v>700</v>
      </c>
      <c r="M7028">
        <v>15</v>
      </c>
      <c r="N7028" s="2">
        <v>1400</v>
      </c>
      <c r="O7028" s="2">
        <v>210</v>
      </c>
      <c r="P7028" s="2">
        <v>1190</v>
      </c>
      <c r="Q7028" s="2">
        <v>807.8</v>
      </c>
      <c r="R7028" s="2">
        <v>382.2</v>
      </c>
      <c r="S7028" t="s">
        <v>53</v>
      </c>
      <c r="T7028" t="s">
        <v>65</v>
      </c>
      <c r="U7028" t="s">
        <v>65</v>
      </c>
      <c r="V7028" t="s">
        <v>39</v>
      </c>
      <c r="W7028" t="s">
        <v>137</v>
      </c>
      <c r="X7028" t="s">
        <v>41</v>
      </c>
      <c r="Y7028" t="s">
        <v>56</v>
      </c>
      <c r="Z7028" t="s">
        <v>223</v>
      </c>
      <c r="AA7028" t="s">
        <v>44</v>
      </c>
      <c r="AB7028" t="s">
        <v>44</v>
      </c>
    </row>
    <row r="7029" spans="1:28" x14ac:dyDescent="0.25">
      <c r="A7029" t="s">
        <v>11884</v>
      </c>
      <c r="B7029" s="1">
        <v>45859</v>
      </c>
      <c r="C7029" t="s">
        <v>1513</v>
      </c>
      <c r="D7029" t="s">
        <v>1514</v>
      </c>
      <c r="E7029">
        <v>23</v>
      </c>
      <c r="F7029" t="s">
        <v>111</v>
      </c>
      <c r="G7029" t="s">
        <v>227</v>
      </c>
      <c r="H7029" t="s">
        <v>228</v>
      </c>
      <c r="I7029" t="s">
        <v>74</v>
      </c>
      <c r="J7029" t="s">
        <v>75</v>
      </c>
      <c r="K7029">
        <v>2</v>
      </c>
      <c r="L7029" s="2">
        <v>1400</v>
      </c>
      <c r="M7029">
        <v>0</v>
      </c>
      <c r="N7029" s="2">
        <v>2800</v>
      </c>
      <c r="O7029" s="2">
        <v>0</v>
      </c>
      <c r="P7029" s="2">
        <v>2800</v>
      </c>
      <c r="Q7029" s="2">
        <v>1652.21</v>
      </c>
      <c r="R7029" s="2">
        <v>1147.79</v>
      </c>
      <c r="S7029" t="s">
        <v>36</v>
      </c>
      <c r="T7029" t="s">
        <v>136</v>
      </c>
      <c r="U7029" t="s">
        <v>38</v>
      </c>
      <c r="V7029" t="s">
        <v>39</v>
      </c>
      <c r="W7029" t="s">
        <v>124</v>
      </c>
      <c r="X7029" t="s">
        <v>97</v>
      </c>
      <c r="Y7029" t="s">
        <v>56</v>
      </c>
      <c r="Z7029" t="s">
        <v>43</v>
      </c>
      <c r="AA7029" t="s">
        <v>44</v>
      </c>
      <c r="AB7029" t="s">
        <v>44</v>
      </c>
    </row>
    <row r="7030" spans="1:28" x14ac:dyDescent="0.25">
      <c r="A7030" t="s">
        <v>11885</v>
      </c>
      <c r="B7030" s="1">
        <v>45860</v>
      </c>
      <c r="C7030" t="s">
        <v>6023</v>
      </c>
      <c r="D7030" t="s">
        <v>6024</v>
      </c>
      <c r="E7030">
        <v>60</v>
      </c>
      <c r="F7030" t="s">
        <v>111</v>
      </c>
      <c r="G7030" t="s">
        <v>119</v>
      </c>
      <c r="H7030" t="s">
        <v>120</v>
      </c>
      <c r="I7030" t="s">
        <v>62</v>
      </c>
      <c r="J7030" t="s">
        <v>121</v>
      </c>
      <c r="K7030">
        <v>5</v>
      </c>
      <c r="L7030" s="2">
        <v>4800</v>
      </c>
      <c r="M7030">
        <v>15</v>
      </c>
      <c r="N7030" s="2">
        <v>24000</v>
      </c>
      <c r="O7030" s="2">
        <v>3600</v>
      </c>
      <c r="P7030" s="2">
        <v>20400</v>
      </c>
      <c r="Q7030" s="2">
        <v>12091.3</v>
      </c>
      <c r="R7030" s="2">
        <v>8308.7000000000007</v>
      </c>
      <c r="S7030" t="s">
        <v>53</v>
      </c>
      <c r="T7030" t="s">
        <v>178</v>
      </c>
      <c r="U7030" t="s">
        <v>154</v>
      </c>
      <c r="V7030" t="s">
        <v>39</v>
      </c>
      <c r="W7030" t="s">
        <v>66</v>
      </c>
      <c r="X7030" t="s">
        <v>41</v>
      </c>
      <c r="Y7030" t="s">
        <v>56</v>
      </c>
      <c r="Z7030" t="s">
        <v>43</v>
      </c>
      <c r="AA7030" t="s">
        <v>44</v>
      </c>
      <c r="AB7030" t="s">
        <v>44</v>
      </c>
    </row>
    <row r="7031" spans="1:28" x14ac:dyDescent="0.25">
      <c r="A7031" t="s">
        <v>11886</v>
      </c>
      <c r="B7031" s="1">
        <v>45860</v>
      </c>
      <c r="C7031" t="s">
        <v>3194</v>
      </c>
      <c r="D7031" t="s">
        <v>3195</v>
      </c>
      <c r="E7031">
        <v>18</v>
      </c>
      <c r="F7031" t="s">
        <v>48</v>
      </c>
      <c r="G7031" t="s">
        <v>168</v>
      </c>
      <c r="H7031" t="s">
        <v>169</v>
      </c>
      <c r="I7031" t="s">
        <v>62</v>
      </c>
      <c r="J7031" t="s">
        <v>143</v>
      </c>
      <c r="K7031">
        <v>2</v>
      </c>
      <c r="L7031" s="2">
        <v>1800</v>
      </c>
      <c r="M7031">
        <v>15</v>
      </c>
      <c r="N7031" s="2">
        <v>3600</v>
      </c>
      <c r="O7031" s="2">
        <v>540</v>
      </c>
      <c r="P7031" s="2">
        <v>3060</v>
      </c>
      <c r="Q7031" s="2">
        <v>1963.22</v>
      </c>
      <c r="R7031" s="2">
        <v>1096.78</v>
      </c>
      <c r="S7031" t="s">
        <v>64</v>
      </c>
      <c r="T7031" t="s">
        <v>54</v>
      </c>
      <c r="U7031" t="s">
        <v>55</v>
      </c>
      <c r="V7031" t="s">
        <v>39</v>
      </c>
      <c r="W7031" t="s">
        <v>137</v>
      </c>
      <c r="X7031" t="s">
        <v>41</v>
      </c>
      <c r="Y7031" t="s">
        <v>56</v>
      </c>
      <c r="Z7031" t="s">
        <v>43</v>
      </c>
      <c r="AA7031" t="s">
        <v>44</v>
      </c>
      <c r="AB7031" t="s">
        <v>44</v>
      </c>
    </row>
    <row r="7032" spans="1:28" x14ac:dyDescent="0.25">
      <c r="A7032" t="s">
        <v>11887</v>
      </c>
      <c r="B7032" s="1">
        <v>45860</v>
      </c>
      <c r="C7032" t="s">
        <v>1536</v>
      </c>
      <c r="D7032" t="s">
        <v>1537</v>
      </c>
      <c r="E7032">
        <v>47</v>
      </c>
      <c r="F7032" t="s">
        <v>31</v>
      </c>
      <c r="G7032" t="s">
        <v>168</v>
      </c>
      <c r="H7032" t="s">
        <v>169</v>
      </c>
      <c r="I7032" t="s">
        <v>62</v>
      </c>
      <c r="J7032" t="s">
        <v>143</v>
      </c>
      <c r="K7032">
        <v>5</v>
      </c>
      <c r="L7032" s="2">
        <v>1800</v>
      </c>
      <c r="M7032">
        <v>5</v>
      </c>
      <c r="N7032" s="2">
        <v>9000</v>
      </c>
      <c r="O7032" s="2">
        <v>450</v>
      </c>
      <c r="P7032" s="2">
        <v>8550</v>
      </c>
      <c r="Q7032" s="2">
        <v>6187.99</v>
      </c>
      <c r="R7032" s="2">
        <v>2362.0100000000002</v>
      </c>
      <c r="S7032" t="s">
        <v>53</v>
      </c>
      <c r="T7032" t="s">
        <v>90</v>
      </c>
      <c r="U7032" t="s">
        <v>91</v>
      </c>
      <c r="V7032" t="s">
        <v>39</v>
      </c>
      <c r="W7032" t="s">
        <v>66</v>
      </c>
      <c r="X7032" t="s">
        <v>41</v>
      </c>
      <c r="Y7032" t="s">
        <v>56</v>
      </c>
      <c r="Z7032" t="s">
        <v>43</v>
      </c>
      <c r="AA7032" t="s">
        <v>44</v>
      </c>
      <c r="AB7032" t="s">
        <v>68</v>
      </c>
    </row>
    <row r="7033" spans="1:28" x14ac:dyDescent="0.25">
      <c r="A7033" t="s">
        <v>11888</v>
      </c>
      <c r="B7033" s="1">
        <v>45860</v>
      </c>
      <c r="C7033" t="s">
        <v>2251</v>
      </c>
      <c r="D7033" t="s">
        <v>2252</v>
      </c>
      <c r="E7033">
        <v>20</v>
      </c>
      <c r="F7033" t="s">
        <v>48</v>
      </c>
      <c r="G7033" t="s">
        <v>366</v>
      </c>
      <c r="H7033" t="s">
        <v>367</v>
      </c>
      <c r="I7033" t="s">
        <v>34</v>
      </c>
      <c r="J7033" t="s">
        <v>130</v>
      </c>
      <c r="K7033">
        <v>1</v>
      </c>
      <c r="L7033" s="2">
        <v>14500</v>
      </c>
      <c r="M7033">
        <v>15</v>
      </c>
      <c r="N7033" s="2">
        <v>14500</v>
      </c>
      <c r="O7033" s="2">
        <v>2175</v>
      </c>
      <c r="P7033" s="2">
        <v>12325</v>
      </c>
      <c r="Q7033" s="2">
        <v>8295.6</v>
      </c>
      <c r="R7033" s="2">
        <v>4029.4</v>
      </c>
      <c r="S7033" t="s">
        <v>64</v>
      </c>
      <c r="T7033" t="s">
        <v>178</v>
      </c>
      <c r="U7033" t="s">
        <v>154</v>
      </c>
      <c r="V7033" t="s">
        <v>39</v>
      </c>
      <c r="W7033" t="s">
        <v>40</v>
      </c>
      <c r="X7033" t="s">
        <v>97</v>
      </c>
      <c r="Y7033" t="s">
        <v>56</v>
      </c>
      <c r="Z7033" t="s">
        <v>107</v>
      </c>
      <c r="AA7033" t="s">
        <v>44</v>
      </c>
      <c r="AB7033" t="s">
        <v>44</v>
      </c>
    </row>
    <row r="7034" spans="1:28" x14ac:dyDescent="0.25">
      <c r="A7034" t="s">
        <v>11889</v>
      </c>
      <c r="B7034" s="1">
        <v>45860</v>
      </c>
      <c r="C7034" t="s">
        <v>5711</v>
      </c>
      <c r="D7034" t="s">
        <v>5712</v>
      </c>
      <c r="E7034">
        <v>37</v>
      </c>
      <c r="F7034" t="s">
        <v>31</v>
      </c>
      <c r="G7034" t="s">
        <v>318</v>
      </c>
      <c r="H7034" t="s">
        <v>319</v>
      </c>
      <c r="I7034" t="s">
        <v>34</v>
      </c>
      <c r="J7034" t="s">
        <v>190</v>
      </c>
      <c r="K7034">
        <v>2</v>
      </c>
      <c r="L7034" s="2">
        <v>2500</v>
      </c>
      <c r="M7034">
        <v>15</v>
      </c>
      <c r="N7034" s="2">
        <v>5000</v>
      </c>
      <c r="O7034" s="2">
        <v>750</v>
      </c>
      <c r="P7034" s="2">
        <v>4250</v>
      </c>
      <c r="Q7034" s="2">
        <v>3184.18</v>
      </c>
      <c r="R7034" s="2">
        <v>1065.82</v>
      </c>
      <c r="S7034" t="s">
        <v>64</v>
      </c>
      <c r="T7034" t="s">
        <v>178</v>
      </c>
      <c r="U7034" t="s">
        <v>154</v>
      </c>
      <c r="V7034" t="s">
        <v>39</v>
      </c>
      <c r="W7034" t="s">
        <v>137</v>
      </c>
      <c r="X7034" t="s">
        <v>97</v>
      </c>
      <c r="Y7034" t="s">
        <v>56</v>
      </c>
      <c r="Z7034" t="s">
        <v>223</v>
      </c>
      <c r="AA7034" t="s">
        <v>68</v>
      </c>
      <c r="AB7034" t="s">
        <v>44</v>
      </c>
    </row>
    <row r="7035" spans="1:28" x14ac:dyDescent="0.25">
      <c r="A7035" t="s">
        <v>11890</v>
      </c>
      <c r="B7035" s="1">
        <v>45860</v>
      </c>
      <c r="C7035" t="s">
        <v>8186</v>
      </c>
      <c r="D7035" t="s">
        <v>8187</v>
      </c>
      <c r="E7035">
        <v>38</v>
      </c>
      <c r="F7035" t="s">
        <v>48</v>
      </c>
      <c r="G7035" t="s">
        <v>243</v>
      </c>
      <c r="H7035" t="s">
        <v>244</v>
      </c>
      <c r="I7035" t="s">
        <v>103</v>
      </c>
      <c r="J7035" t="s">
        <v>104</v>
      </c>
      <c r="K7035">
        <v>1</v>
      </c>
      <c r="L7035" s="2">
        <v>450</v>
      </c>
      <c r="M7035">
        <v>15</v>
      </c>
      <c r="N7035" s="2">
        <v>450</v>
      </c>
      <c r="O7035" s="2">
        <v>67.5</v>
      </c>
      <c r="P7035" s="2">
        <v>382.5</v>
      </c>
      <c r="Q7035" s="2">
        <v>296.54000000000002</v>
      </c>
      <c r="R7035" s="2">
        <v>85.96</v>
      </c>
      <c r="S7035" t="s">
        <v>36</v>
      </c>
      <c r="T7035" t="s">
        <v>122</v>
      </c>
      <c r="U7035" t="s">
        <v>123</v>
      </c>
      <c r="V7035" t="s">
        <v>39</v>
      </c>
      <c r="W7035" t="s">
        <v>40</v>
      </c>
      <c r="X7035" t="s">
        <v>41</v>
      </c>
      <c r="Y7035" t="s">
        <v>56</v>
      </c>
      <c r="Z7035" t="s">
        <v>43</v>
      </c>
      <c r="AA7035" t="s">
        <v>44</v>
      </c>
      <c r="AB7035" t="s">
        <v>44</v>
      </c>
    </row>
    <row r="7036" spans="1:28" x14ac:dyDescent="0.25">
      <c r="A7036" t="s">
        <v>11891</v>
      </c>
      <c r="B7036" s="1">
        <v>45860</v>
      </c>
      <c r="C7036" t="s">
        <v>11892</v>
      </c>
      <c r="D7036" t="s">
        <v>11893</v>
      </c>
      <c r="E7036">
        <v>54</v>
      </c>
      <c r="F7036" t="s">
        <v>111</v>
      </c>
      <c r="G7036" t="s">
        <v>202</v>
      </c>
      <c r="H7036" t="s">
        <v>203</v>
      </c>
      <c r="I7036" t="s">
        <v>103</v>
      </c>
      <c r="J7036" t="s">
        <v>104</v>
      </c>
      <c r="K7036">
        <v>3</v>
      </c>
      <c r="L7036" s="2">
        <v>550</v>
      </c>
      <c r="M7036">
        <v>5</v>
      </c>
      <c r="N7036" s="2">
        <v>1650</v>
      </c>
      <c r="O7036" s="2">
        <v>82.5</v>
      </c>
      <c r="P7036" s="2">
        <v>1567.5</v>
      </c>
      <c r="Q7036" s="2">
        <v>955.41</v>
      </c>
      <c r="R7036" s="2">
        <v>612.09</v>
      </c>
      <c r="S7036" t="s">
        <v>53</v>
      </c>
      <c r="T7036" t="s">
        <v>96</v>
      </c>
      <c r="U7036" t="s">
        <v>96</v>
      </c>
      <c r="V7036" t="s">
        <v>39</v>
      </c>
      <c r="W7036" t="s">
        <v>137</v>
      </c>
      <c r="X7036" t="s">
        <v>97</v>
      </c>
      <c r="Y7036" t="s">
        <v>56</v>
      </c>
      <c r="Z7036" t="s">
        <v>223</v>
      </c>
      <c r="AA7036" t="s">
        <v>44</v>
      </c>
      <c r="AB7036" t="s">
        <v>44</v>
      </c>
    </row>
    <row r="7037" spans="1:28" x14ac:dyDescent="0.25">
      <c r="A7037" t="s">
        <v>11894</v>
      </c>
      <c r="B7037" s="1">
        <v>45860</v>
      </c>
      <c r="C7037" t="s">
        <v>6261</v>
      </c>
      <c r="D7037" t="s">
        <v>6262</v>
      </c>
      <c r="E7037">
        <v>42</v>
      </c>
      <c r="F7037" t="s">
        <v>31</v>
      </c>
      <c r="G7037" t="s">
        <v>101</v>
      </c>
      <c r="H7037" t="s">
        <v>102</v>
      </c>
      <c r="I7037" t="s">
        <v>103</v>
      </c>
      <c r="J7037" t="s">
        <v>104</v>
      </c>
      <c r="K7037">
        <v>3</v>
      </c>
      <c r="L7037" s="2">
        <v>1800</v>
      </c>
      <c r="M7037">
        <v>5</v>
      </c>
      <c r="N7037" s="2">
        <v>5400</v>
      </c>
      <c r="O7037" s="2">
        <v>270</v>
      </c>
      <c r="P7037" s="2">
        <v>5130</v>
      </c>
      <c r="Q7037" s="2">
        <v>4052.52</v>
      </c>
      <c r="R7037" s="2">
        <v>1077.48</v>
      </c>
      <c r="S7037" t="s">
        <v>53</v>
      </c>
      <c r="T7037" t="s">
        <v>37</v>
      </c>
      <c r="U7037" t="s">
        <v>38</v>
      </c>
      <c r="V7037" t="s">
        <v>39</v>
      </c>
      <c r="W7037" t="s">
        <v>40</v>
      </c>
      <c r="X7037" t="s">
        <v>41</v>
      </c>
      <c r="Y7037" t="s">
        <v>42</v>
      </c>
      <c r="Z7037" t="s">
        <v>43</v>
      </c>
      <c r="AA7037" t="s">
        <v>44</v>
      </c>
      <c r="AB7037" t="s">
        <v>44</v>
      </c>
    </row>
    <row r="7038" spans="1:28" x14ac:dyDescent="0.25">
      <c r="A7038" t="s">
        <v>11895</v>
      </c>
      <c r="B7038" s="1">
        <v>45860</v>
      </c>
      <c r="C7038" t="s">
        <v>1462</v>
      </c>
      <c r="D7038" t="s">
        <v>1463</v>
      </c>
      <c r="E7038">
        <v>49</v>
      </c>
      <c r="F7038" t="s">
        <v>31</v>
      </c>
      <c r="G7038" t="s">
        <v>436</v>
      </c>
      <c r="H7038" t="s">
        <v>437</v>
      </c>
      <c r="I7038" t="s">
        <v>74</v>
      </c>
      <c r="J7038" t="s">
        <v>190</v>
      </c>
      <c r="K7038">
        <v>2</v>
      </c>
      <c r="L7038" s="2">
        <v>1800</v>
      </c>
      <c r="M7038">
        <v>0</v>
      </c>
      <c r="N7038" s="2">
        <v>3600</v>
      </c>
      <c r="O7038" s="2">
        <v>0</v>
      </c>
      <c r="P7038" s="2">
        <v>3600</v>
      </c>
      <c r="Q7038" s="2">
        <v>2005.43</v>
      </c>
      <c r="R7038" s="2">
        <v>1594.57</v>
      </c>
      <c r="S7038" t="s">
        <v>36</v>
      </c>
      <c r="T7038" t="s">
        <v>136</v>
      </c>
      <c r="U7038" t="s">
        <v>38</v>
      </c>
      <c r="V7038" t="s">
        <v>39</v>
      </c>
      <c r="W7038" t="s">
        <v>66</v>
      </c>
      <c r="X7038" t="s">
        <v>41</v>
      </c>
      <c r="Y7038" t="s">
        <v>56</v>
      </c>
      <c r="Z7038" t="s">
        <v>223</v>
      </c>
      <c r="AA7038" t="s">
        <v>44</v>
      </c>
      <c r="AB7038" t="s">
        <v>44</v>
      </c>
    </row>
    <row r="7039" spans="1:28" x14ac:dyDescent="0.25">
      <c r="A7039" t="s">
        <v>11896</v>
      </c>
      <c r="B7039" s="1">
        <v>45860</v>
      </c>
      <c r="C7039" t="s">
        <v>4631</v>
      </c>
      <c r="D7039" t="s">
        <v>4632</v>
      </c>
      <c r="E7039">
        <v>19</v>
      </c>
      <c r="F7039" t="s">
        <v>48</v>
      </c>
      <c r="G7039" t="s">
        <v>352</v>
      </c>
      <c r="H7039" t="s">
        <v>353</v>
      </c>
      <c r="I7039" t="s">
        <v>103</v>
      </c>
      <c r="J7039" t="s">
        <v>104</v>
      </c>
      <c r="K7039">
        <v>2</v>
      </c>
      <c r="L7039" s="2">
        <v>850</v>
      </c>
      <c r="M7039">
        <v>15</v>
      </c>
      <c r="N7039" s="2">
        <v>1700</v>
      </c>
      <c r="O7039" s="2">
        <v>255</v>
      </c>
      <c r="P7039" s="2">
        <v>1445</v>
      </c>
      <c r="Q7039" s="2">
        <v>1033.3</v>
      </c>
      <c r="R7039" s="2">
        <v>411.7</v>
      </c>
      <c r="S7039" t="s">
        <v>53</v>
      </c>
      <c r="T7039" t="s">
        <v>578</v>
      </c>
      <c r="U7039" t="s">
        <v>579</v>
      </c>
      <c r="V7039" t="s">
        <v>39</v>
      </c>
      <c r="W7039" t="s">
        <v>66</v>
      </c>
      <c r="X7039" t="s">
        <v>97</v>
      </c>
      <c r="Y7039" t="s">
        <v>42</v>
      </c>
      <c r="Z7039" t="s">
        <v>43</v>
      </c>
      <c r="AA7039" t="s">
        <v>44</v>
      </c>
      <c r="AB7039" t="s">
        <v>44</v>
      </c>
    </row>
    <row r="7040" spans="1:28" x14ac:dyDescent="0.25">
      <c r="A7040" t="s">
        <v>11897</v>
      </c>
      <c r="B7040" s="1">
        <v>45861</v>
      </c>
      <c r="C7040" t="s">
        <v>2254</v>
      </c>
      <c r="D7040" t="s">
        <v>2255</v>
      </c>
      <c r="E7040">
        <v>49</v>
      </c>
      <c r="F7040" t="s">
        <v>31</v>
      </c>
      <c r="G7040" t="s">
        <v>88</v>
      </c>
      <c r="H7040" t="s">
        <v>89</v>
      </c>
      <c r="I7040" t="s">
        <v>62</v>
      </c>
      <c r="J7040" t="s">
        <v>63</v>
      </c>
      <c r="K7040">
        <v>3</v>
      </c>
      <c r="L7040" s="2">
        <v>4200</v>
      </c>
      <c r="M7040">
        <v>15</v>
      </c>
      <c r="N7040" s="2">
        <v>12600</v>
      </c>
      <c r="O7040" s="2">
        <v>1890</v>
      </c>
      <c r="P7040" s="2">
        <v>10710</v>
      </c>
      <c r="Q7040" s="2">
        <v>8108.01</v>
      </c>
      <c r="R7040" s="2">
        <v>2601.9899999999998</v>
      </c>
      <c r="S7040" t="s">
        <v>36</v>
      </c>
      <c r="T7040" t="s">
        <v>407</v>
      </c>
      <c r="U7040" t="s">
        <v>408</v>
      </c>
      <c r="V7040" t="s">
        <v>39</v>
      </c>
      <c r="W7040" t="s">
        <v>83</v>
      </c>
      <c r="X7040" t="s">
        <v>97</v>
      </c>
      <c r="Y7040" t="s">
        <v>56</v>
      </c>
      <c r="Z7040" t="s">
        <v>223</v>
      </c>
      <c r="AA7040" t="s">
        <v>44</v>
      </c>
      <c r="AB7040" t="s">
        <v>44</v>
      </c>
    </row>
    <row r="7041" spans="1:28" x14ac:dyDescent="0.25">
      <c r="A7041" t="s">
        <v>11898</v>
      </c>
      <c r="B7041" s="1">
        <v>45861</v>
      </c>
      <c r="C7041" t="s">
        <v>3540</v>
      </c>
      <c r="D7041" t="s">
        <v>3541</v>
      </c>
      <c r="E7041">
        <v>22</v>
      </c>
      <c r="F7041" t="s">
        <v>48</v>
      </c>
      <c r="G7041" t="s">
        <v>280</v>
      </c>
      <c r="H7041" t="s">
        <v>281</v>
      </c>
      <c r="I7041" t="s">
        <v>62</v>
      </c>
      <c r="J7041" t="s">
        <v>190</v>
      </c>
      <c r="K7041">
        <v>1</v>
      </c>
      <c r="L7041" s="2">
        <v>700</v>
      </c>
      <c r="M7041">
        <v>10</v>
      </c>
      <c r="N7041" s="2">
        <v>700</v>
      </c>
      <c r="O7041" s="2">
        <v>70</v>
      </c>
      <c r="P7041" s="2">
        <v>630</v>
      </c>
      <c r="Q7041" s="2">
        <v>452.69</v>
      </c>
      <c r="R7041" s="2">
        <v>177.31</v>
      </c>
      <c r="S7041" t="s">
        <v>53</v>
      </c>
      <c r="T7041" t="s">
        <v>163</v>
      </c>
      <c r="U7041" t="s">
        <v>164</v>
      </c>
      <c r="V7041" t="s">
        <v>39</v>
      </c>
      <c r="W7041" t="s">
        <v>92</v>
      </c>
      <c r="X7041" t="s">
        <v>97</v>
      </c>
      <c r="Y7041" t="s">
        <v>56</v>
      </c>
      <c r="Z7041" t="s">
        <v>43</v>
      </c>
      <c r="AA7041" t="s">
        <v>44</v>
      </c>
      <c r="AB7041" t="s">
        <v>44</v>
      </c>
    </row>
    <row r="7042" spans="1:28" x14ac:dyDescent="0.25">
      <c r="A7042" t="s">
        <v>11899</v>
      </c>
      <c r="B7042" s="1">
        <v>45861</v>
      </c>
      <c r="C7042" t="s">
        <v>4145</v>
      </c>
      <c r="D7042" t="s">
        <v>4146</v>
      </c>
      <c r="E7042">
        <v>55</v>
      </c>
      <c r="F7042" t="s">
        <v>111</v>
      </c>
      <c r="G7042" t="s">
        <v>436</v>
      </c>
      <c r="H7042" t="s">
        <v>437</v>
      </c>
      <c r="I7042" t="s">
        <v>74</v>
      </c>
      <c r="J7042" t="s">
        <v>190</v>
      </c>
      <c r="K7042">
        <v>1</v>
      </c>
      <c r="L7042" s="2">
        <v>1800</v>
      </c>
      <c r="M7042">
        <v>15</v>
      </c>
      <c r="N7042" s="2">
        <v>1800</v>
      </c>
      <c r="O7042" s="2">
        <v>270</v>
      </c>
      <c r="P7042" s="2">
        <v>1530</v>
      </c>
      <c r="Q7042" s="2">
        <v>942.5</v>
      </c>
      <c r="R7042" s="2">
        <v>587.5</v>
      </c>
      <c r="S7042" t="s">
        <v>64</v>
      </c>
      <c r="T7042" t="s">
        <v>76</v>
      </c>
      <c r="U7042" t="s">
        <v>77</v>
      </c>
      <c r="V7042" t="s">
        <v>39</v>
      </c>
      <c r="W7042" t="s">
        <v>66</v>
      </c>
      <c r="X7042" t="s">
        <v>41</v>
      </c>
      <c r="Y7042" t="s">
        <v>56</v>
      </c>
      <c r="Z7042" t="s">
        <v>107</v>
      </c>
      <c r="AA7042" t="s">
        <v>68</v>
      </c>
      <c r="AB7042" t="s">
        <v>44</v>
      </c>
    </row>
    <row r="7043" spans="1:28" x14ac:dyDescent="0.25">
      <c r="A7043" t="s">
        <v>11900</v>
      </c>
      <c r="B7043" s="1">
        <v>45861</v>
      </c>
      <c r="C7043" t="s">
        <v>9280</v>
      </c>
      <c r="D7043" t="s">
        <v>9281</v>
      </c>
      <c r="E7043">
        <v>47</v>
      </c>
      <c r="F7043" t="s">
        <v>31</v>
      </c>
      <c r="G7043" t="s">
        <v>134</v>
      </c>
      <c r="H7043" t="s">
        <v>135</v>
      </c>
      <c r="I7043" t="s">
        <v>62</v>
      </c>
      <c r="J7043" t="s">
        <v>130</v>
      </c>
      <c r="K7043">
        <v>2</v>
      </c>
      <c r="L7043" s="2">
        <v>8500</v>
      </c>
      <c r="M7043">
        <v>15</v>
      </c>
      <c r="N7043" s="2">
        <v>17000</v>
      </c>
      <c r="O7043" s="2">
        <v>2550</v>
      </c>
      <c r="P7043" s="2">
        <v>14450</v>
      </c>
      <c r="Q7043" s="2">
        <v>11019.77</v>
      </c>
      <c r="R7043" s="2">
        <v>3430.23</v>
      </c>
      <c r="S7043" t="s">
        <v>53</v>
      </c>
      <c r="T7043" t="s">
        <v>290</v>
      </c>
      <c r="U7043" t="s">
        <v>291</v>
      </c>
      <c r="V7043" t="s">
        <v>39</v>
      </c>
      <c r="W7043" t="s">
        <v>66</v>
      </c>
      <c r="X7043" t="s">
        <v>41</v>
      </c>
      <c r="Y7043" t="s">
        <v>56</v>
      </c>
      <c r="Z7043" t="s">
        <v>43</v>
      </c>
      <c r="AA7043" t="s">
        <v>44</v>
      </c>
      <c r="AB7043" t="s">
        <v>44</v>
      </c>
    </row>
    <row r="7044" spans="1:28" x14ac:dyDescent="0.25">
      <c r="A7044" t="s">
        <v>11901</v>
      </c>
      <c r="B7044" s="1">
        <v>45861</v>
      </c>
      <c r="C7044" t="s">
        <v>4697</v>
      </c>
      <c r="D7044" t="s">
        <v>4698</v>
      </c>
      <c r="E7044">
        <v>54</v>
      </c>
      <c r="F7044" t="s">
        <v>31</v>
      </c>
      <c r="G7044" t="s">
        <v>81</v>
      </c>
      <c r="H7044" t="s">
        <v>82</v>
      </c>
      <c r="I7044" t="s">
        <v>51</v>
      </c>
      <c r="J7044" t="s">
        <v>52</v>
      </c>
      <c r="K7044">
        <v>2</v>
      </c>
      <c r="L7044" s="2">
        <v>600</v>
      </c>
      <c r="M7044">
        <v>30</v>
      </c>
      <c r="N7044" s="2">
        <v>1200</v>
      </c>
      <c r="O7044" s="2">
        <v>360</v>
      </c>
      <c r="P7044" s="2">
        <v>840</v>
      </c>
      <c r="Q7044" s="2">
        <v>661.8</v>
      </c>
      <c r="R7044" s="2">
        <v>178.2</v>
      </c>
      <c r="S7044" t="s">
        <v>36</v>
      </c>
      <c r="T7044" t="s">
        <v>54</v>
      </c>
      <c r="U7044" t="s">
        <v>55</v>
      </c>
      <c r="V7044" t="s">
        <v>39</v>
      </c>
      <c r="W7044" t="s">
        <v>137</v>
      </c>
      <c r="X7044" t="s">
        <v>67</v>
      </c>
      <c r="Y7044" t="s">
        <v>56</v>
      </c>
      <c r="Z7044" t="s">
        <v>43</v>
      </c>
      <c r="AA7044" t="s">
        <v>44</v>
      </c>
      <c r="AB7044" t="s">
        <v>44</v>
      </c>
    </row>
    <row r="7045" spans="1:28" x14ac:dyDescent="0.25">
      <c r="A7045" t="s">
        <v>11902</v>
      </c>
      <c r="B7045" s="1">
        <v>45861</v>
      </c>
      <c r="C7045" t="s">
        <v>7851</v>
      </c>
      <c r="D7045" t="s">
        <v>7852</v>
      </c>
      <c r="E7045">
        <v>25</v>
      </c>
      <c r="F7045" t="s">
        <v>31</v>
      </c>
      <c r="G7045" t="s">
        <v>387</v>
      </c>
      <c r="H7045" t="s">
        <v>388</v>
      </c>
      <c r="I7045" t="s">
        <v>74</v>
      </c>
      <c r="J7045" t="s">
        <v>75</v>
      </c>
      <c r="K7045">
        <v>1</v>
      </c>
      <c r="L7045" s="2">
        <v>3200</v>
      </c>
      <c r="M7045">
        <v>15</v>
      </c>
      <c r="N7045" s="2">
        <v>3200</v>
      </c>
      <c r="O7045" s="2">
        <v>480</v>
      </c>
      <c r="P7045" s="2">
        <v>2720</v>
      </c>
      <c r="Q7045" s="2">
        <v>2002.47</v>
      </c>
      <c r="R7045" s="2">
        <v>717.53</v>
      </c>
      <c r="S7045" t="s">
        <v>53</v>
      </c>
      <c r="T7045" t="s">
        <v>136</v>
      </c>
      <c r="U7045" t="s">
        <v>38</v>
      </c>
      <c r="V7045" t="s">
        <v>39</v>
      </c>
      <c r="W7045" t="s">
        <v>40</v>
      </c>
      <c r="X7045" t="s">
        <v>67</v>
      </c>
      <c r="Y7045" t="s">
        <v>42</v>
      </c>
      <c r="Z7045" t="s">
        <v>107</v>
      </c>
      <c r="AA7045" t="s">
        <v>68</v>
      </c>
      <c r="AB7045" t="s">
        <v>44</v>
      </c>
    </row>
    <row r="7046" spans="1:28" x14ac:dyDescent="0.25">
      <c r="A7046" t="s">
        <v>11903</v>
      </c>
      <c r="B7046" s="1">
        <v>45861</v>
      </c>
      <c r="C7046" t="s">
        <v>1210</v>
      </c>
      <c r="D7046" t="s">
        <v>1211</v>
      </c>
      <c r="E7046">
        <v>21</v>
      </c>
      <c r="F7046" t="s">
        <v>48</v>
      </c>
      <c r="G7046" t="s">
        <v>81</v>
      </c>
      <c r="H7046" t="s">
        <v>82</v>
      </c>
      <c r="I7046" t="s">
        <v>51</v>
      </c>
      <c r="J7046" t="s">
        <v>52</v>
      </c>
      <c r="K7046">
        <v>3</v>
      </c>
      <c r="L7046" s="2">
        <v>600</v>
      </c>
      <c r="M7046">
        <v>30</v>
      </c>
      <c r="N7046" s="2">
        <v>1800</v>
      </c>
      <c r="O7046" s="2">
        <v>540</v>
      </c>
      <c r="P7046" s="2">
        <v>1260</v>
      </c>
      <c r="Q7046" s="2">
        <v>862.71</v>
      </c>
      <c r="R7046" s="2">
        <v>397.29</v>
      </c>
      <c r="S7046" t="s">
        <v>53</v>
      </c>
      <c r="T7046" t="s">
        <v>263</v>
      </c>
      <c r="U7046" t="s">
        <v>91</v>
      </c>
      <c r="V7046" t="s">
        <v>39</v>
      </c>
      <c r="W7046" t="s">
        <v>83</v>
      </c>
      <c r="X7046" t="s">
        <v>41</v>
      </c>
      <c r="Y7046" t="s">
        <v>56</v>
      </c>
      <c r="Z7046" t="s">
        <v>43</v>
      </c>
      <c r="AA7046" t="s">
        <v>44</v>
      </c>
      <c r="AB7046" t="s">
        <v>44</v>
      </c>
    </row>
    <row r="7047" spans="1:28" x14ac:dyDescent="0.25">
      <c r="A7047" t="s">
        <v>11904</v>
      </c>
      <c r="B7047" s="1">
        <v>45861</v>
      </c>
      <c r="C7047" t="s">
        <v>1985</v>
      </c>
      <c r="D7047" t="s">
        <v>1986</v>
      </c>
      <c r="E7047">
        <v>20</v>
      </c>
      <c r="F7047" t="s">
        <v>48</v>
      </c>
      <c r="G7047" t="s">
        <v>387</v>
      </c>
      <c r="H7047" t="s">
        <v>388</v>
      </c>
      <c r="I7047" t="s">
        <v>74</v>
      </c>
      <c r="J7047" t="s">
        <v>75</v>
      </c>
      <c r="K7047">
        <v>6</v>
      </c>
      <c r="L7047" s="2">
        <v>3200</v>
      </c>
      <c r="M7047">
        <v>0</v>
      </c>
      <c r="N7047" s="2">
        <v>19200</v>
      </c>
      <c r="O7047" s="2">
        <v>0</v>
      </c>
      <c r="P7047" s="2">
        <v>19200</v>
      </c>
      <c r="Q7047" s="2">
        <v>14683.04</v>
      </c>
      <c r="R7047" s="2">
        <v>4516.96</v>
      </c>
      <c r="S7047" t="s">
        <v>53</v>
      </c>
      <c r="T7047" t="s">
        <v>37</v>
      </c>
      <c r="U7047" t="s">
        <v>38</v>
      </c>
      <c r="V7047" t="s">
        <v>39</v>
      </c>
      <c r="W7047" t="s">
        <v>66</v>
      </c>
      <c r="X7047" t="s">
        <v>97</v>
      </c>
      <c r="Y7047" t="s">
        <v>56</v>
      </c>
      <c r="Z7047" t="s">
        <v>107</v>
      </c>
      <c r="AA7047" t="s">
        <v>44</v>
      </c>
      <c r="AB7047" t="s">
        <v>68</v>
      </c>
    </row>
    <row r="7048" spans="1:28" x14ac:dyDescent="0.25">
      <c r="A7048" t="s">
        <v>11905</v>
      </c>
      <c r="B7048" s="1">
        <v>45861</v>
      </c>
      <c r="C7048" t="s">
        <v>7017</v>
      </c>
      <c r="D7048" t="s">
        <v>7018</v>
      </c>
      <c r="E7048">
        <v>51</v>
      </c>
      <c r="F7048" t="s">
        <v>48</v>
      </c>
      <c r="G7048" t="s">
        <v>188</v>
      </c>
      <c r="H7048" t="s">
        <v>189</v>
      </c>
      <c r="I7048" t="s">
        <v>34</v>
      </c>
      <c r="J7048" t="s">
        <v>190</v>
      </c>
      <c r="K7048">
        <v>6</v>
      </c>
      <c r="L7048" s="2">
        <v>1800</v>
      </c>
      <c r="M7048">
        <v>10</v>
      </c>
      <c r="N7048" s="2">
        <v>10800</v>
      </c>
      <c r="O7048" s="2">
        <v>1080</v>
      </c>
      <c r="P7048" s="2">
        <v>9720</v>
      </c>
      <c r="Q7048" s="2">
        <v>7613.72</v>
      </c>
      <c r="R7048" s="2">
        <v>2106.2800000000002</v>
      </c>
      <c r="S7048" t="s">
        <v>64</v>
      </c>
      <c r="T7048" t="s">
        <v>290</v>
      </c>
      <c r="U7048" t="s">
        <v>291</v>
      </c>
      <c r="V7048" t="s">
        <v>39</v>
      </c>
      <c r="W7048" t="s">
        <v>66</v>
      </c>
      <c r="X7048" t="s">
        <v>41</v>
      </c>
      <c r="Y7048" t="s">
        <v>56</v>
      </c>
      <c r="Z7048" t="s">
        <v>223</v>
      </c>
      <c r="AA7048" t="s">
        <v>44</v>
      </c>
      <c r="AB7048" t="s">
        <v>44</v>
      </c>
    </row>
    <row r="7049" spans="1:28" x14ac:dyDescent="0.25">
      <c r="A7049" t="s">
        <v>11906</v>
      </c>
      <c r="B7049" s="1">
        <v>45861</v>
      </c>
      <c r="C7049" t="s">
        <v>6328</v>
      </c>
      <c r="D7049" t="s">
        <v>6329</v>
      </c>
      <c r="E7049">
        <v>36</v>
      </c>
      <c r="F7049" t="s">
        <v>48</v>
      </c>
      <c r="G7049" t="s">
        <v>60</v>
      </c>
      <c r="H7049" t="s">
        <v>61</v>
      </c>
      <c r="I7049" t="s">
        <v>62</v>
      </c>
      <c r="J7049" t="s">
        <v>63</v>
      </c>
      <c r="K7049">
        <v>3</v>
      </c>
      <c r="L7049" s="2">
        <v>3500</v>
      </c>
      <c r="M7049">
        <v>10</v>
      </c>
      <c r="N7049" s="2">
        <v>10500</v>
      </c>
      <c r="O7049" s="2">
        <v>1050</v>
      </c>
      <c r="P7049" s="2">
        <v>9450</v>
      </c>
      <c r="Q7049" s="2">
        <v>6664.57</v>
      </c>
      <c r="R7049" s="2">
        <v>2785.43</v>
      </c>
      <c r="S7049" t="s">
        <v>64</v>
      </c>
      <c r="T7049" t="s">
        <v>54</v>
      </c>
      <c r="U7049" t="s">
        <v>55</v>
      </c>
      <c r="V7049" t="s">
        <v>39</v>
      </c>
      <c r="W7049" t="s">
        <v>40</v>
      </c>
      <c r="X7049" t="s">
        <v>97</v>
      </c>
      <c r="Y7049" t="s">
        <v>42</v>
      </c>
      <c r="Z7049" t="s">
        <v>107</v>
      </c>
      <c r="AA7049" t="s">
        <v>44</v>
      </c>
      <c r="AB7049" t="s">
        <v>44</v>
      </c>
    </row>
    <row r="7050" spans="1:28" x14ac:dyDescent="0.25">
      <c r="A7050" t="s">
        <v>11907</v>
      </c>
      <c r="B7050" s="1">
        <v>45861</v>
      </c>
      <c r="C7050" t="s">
        <v>5591</v>
      </c>
      <c r="D7050" t="s">
        <v>5592</v>
      </c>
      <c r="E7050">
        <v>44</v>
      </c>
      <c r="F7050" t="s">
        <v>48</v>
      </c>
      <c r="G7050" t="s">
        <v>128</v>
      </c>
      <c r="H7050" t="s">
        <v>129</v>
      </c>
      <c r="I7050" t="s">
        <v>74</v>
      </c>
      <c r="J7050" t="s">
        <v>130</v>
      </c>
      <c r="K7050">
        <v>1</v>
      </c>
      <c r="L7050" s="2">
        <v>1700</v>
      </c>
      <c r="M7050">
        <v>5</v>
      </c>
      <c r="N7050" s="2">
        <v>1700</v>
      </c>
      <c r="O7050" s="2">
        <v>85</v>
      </c>
      <c r="P7050" s="2">
        <v>1615</v>
      </c>
      <c r="Q7050" s="2">
        <v>1307.51</v>
      </c>
      <c r="R7050" s="2">
        <v>307.49</v>
      </c>
      <c r="S7050" t="s">
        <v>53</v>
      </c>
      <c r="T7050" t="s">
        <v>76</v>
      </c>
      <c r="U7050" t="s">
        <v>77</v>
      </c>
      <c r="V7050" t="s">
        <v>39</v>
      </c>
      <c r="W7050" t="s">
        <v>124</v>
      </c>
      <c r="X7050" t="s">
        <v>41</v>
      </c>
      <c r="Y7050" t="s">
        <v>56</v>
      </c>
      <c r="Z7050" t="s">
        <v>43</v>
      </c>
      <c r="AA7050" t="s">
        <v>44</v>
      </c>
      <c r="AB7050" t="s">
        <v>44</v>
      </c>
    </row>
    <row r="7051" spans="1:28" x14ac:dyDescent="0.25">
      <c r="A7051" t="s">
        <v>11908</v>
      </c>
      <c r="B7051" s="1">
        <v>45862</v>
      </c>
      <c r="C7051" t="s">
        <v>9080</v>
      </c>
      <c r="D7051" t="s">
        <v>9081</v>
      </c>
      <c r="E7051">
        <v>44</v>
      </c>
      <c r="F7051" t="s">
        <v>31</v>
      </c>
      <c r="G7051" t="s">
        <v>168</v>
      </c>
      <c r="H7051" t="s">
        <v>169</v>
      </c>
      <c r="I7051" t="s">
        <v>62</v>
      </c>
      <c r="J7051" t="s">
        <v>143</v>
      </c>
      <c r="K7051">
        <v>1</v>
      </c>
      <c r="L7051" s="2">
        <v>1800</v>
      </c>
      <c r="M7051">
        <v>15</v>
      </c>
      <c r="N7051" s="2">
        <v>1800</v>
      </c>
      <c r="O7051" s="2">
        <v>270</v>
      </c>
      <c r="P7051" s="2">
        <v>1530</v>
      </c>
      <c r="Q7051" s="2">
        <v>1132.31</v>
      </c>
      <c r="R7051" s="2">
        <v>397.69</v>
      </c>
      <c r="S7051" t="s">
        <v>53</v>
      </c>
      <c r="T7051" t="s">
        <v>222</v>
      </c>
      <c r="U7051" t="s">
        <v>38</v>
      </c>
      <c r="V7051" t="s">
        <v>39</v>
      </c>
      <c r="W7051" t="s">
        <v>83</v>
      </c>
      <c r="X7051" t="s">
        <v>97</v>
      </c>
      <c r="Y7051" t="s">
        <v>56</v>
      </c>
      <c r="Z7051" t="s">
        <v>43</v>
      </c>
      <c r="AA7051" t="s">
        <v>44</v>
      </c>
      <c r="AB7051" t="s">
        <v>68</v>
      </c>
    </row>
    <row r="7052" spans="1:28" x14ac:dyDescent="0.25">
      <c r="A7052" t="s">
        <v>11909</v>
      </c>
      <c r="B7052" s="1">
        <v>45862</v>
      </c>
      <c r="C7052" t="s">
        <v>3507</v>
      </c>
      <c r="D7052" t="s">
        <v>3508</v>
      </c>
      <c r="E7052">
        <v>54</v>
      </c>
      <c r="F7052" t="s">
        <v>48</v>
      </c>
      <c r="G7052" t="s">
        <v>72</v>
      </c>
      <c r="H7052" t="s">
        <v>73</v>
      </c>
      <c r="I7052" t="s">
        <v>74</v>
      </c>
      <c r="J7052" t="s">
        <v>75</v>
      </c>
      <c r="K7052">
        <v>1</v>
      </c>
      <c r="L7052" s="2">
        <v>2200</v>
      </c>
      <c r="M7052">
        <v>5</v>
      </c>
      <c r="N7052" s="2">
        <v>2200</v>
      </c>
      <c r="O7052" s="2">
        <v>110</v>
      </c>
      <c r="P7052" s="2">
        <v>2090</v>
      </c>
      <c r="Q7052" s="2">
        <v>1389.05</v>
      </c>
      <c r="R7052" s="2">
        <v>700.95</v>
      </c>
      <c r="S7052" t="s">
        <v>36</v>
      </c>
      <c r="T7052" t="s">
        <v>76</v>
      </c>
      <c r="U7052" t="s">
        <v>77</v>
      </c>
      <c r="V7052" t="s">
        <v>39</v>
      </c>
      <c r="W7052" t="s">
        <v>137</v>
      </c>
      <c r="X7052" t="s">
        <v>67</v>
      </c>
      <c r="Y7052" t="s">
        <v>56</v>
      </c>
      <c r="Z7052" t="s">
        <v>43</v>
      </c>
      <c r="AA7052" t="s">
        <v>44</v>
      </c>
      <c r="AB7052" t="s">
        <v>44</v>
      </c>
    </row>
    <row r="7053" spans="1:28" x14ac:dyDescent="0.25">
      <c r="A7053" t="s">
        <v>11910</v>
      </c>
      <c r="B7053" s="1">
        <v>45862</v>
      </c>
      <c r="C7053" t="s">
        <v>4946</v>
      </c>
      <c r="D7053" t="s">
        <v>4947</v>
      </c>
      <c r="E7053">
        <v>20</v>
      </c>
      <c r="F7053" t="s">
        <v>31</v>
      </c>
      <c r="G7053" t="s">
        <v>168</v>
      </c>
      <c r="H7053" t="s">
        <v>169</v>
      </c>
      <c r="I7053" t="s">
        <v>62</v>
      </c>
      <c r="J7053" t="s">
        <v>143</v>
      </c>
      <c r="K7053">
        <v>1</v>
      </c>
      <c r="L7053" s="2">
        <v>1800</v>
      </c>
      <c r="M7053">
        <v>10</v>
      </c>
      <c r="N7053" s="2">
        <v>1800</v>
      </c>
      <c r="O7053" s="2">
        <v>180</v>
      </c>
      <c r="P7053" s="2">
        <v>1620</v>
      </c>
      <c r="Q7053" s="2">
        <v>1093.3699999999999</v>
      </c>
      <c r="R7053" s="2">
        <v>526.63</v>
      </c>
      <c r="S7053" t="s">
        <v>53</v>
      </c>
      <c r="T7053" t="s">
        <v>578</v>
      </c>
      <c r="U7053" t="s">
        <v>579</v>
      </c>
      <c r="V7053" t="s">
        <v>39</v>
      </c>
      <c r="W7053" t="s">
        <v>83</v>
      </c>
      <c r="X7053" t="s">
        <v>97</v>
      </c>
      <c r="Y7053" t="s">
        <v>42</v>
      </c>
      <c r="Z7053" t="s">
        <v>43</v>
      </c>
      <c r="AA7053" t="s">
        <v>44</v>
      </c>
      <c r="AB7053" t="s">
        <v>44</v>
      </c>
    </row>
    <row r="7054" spans="1:28" x14ac:dyDescent="0.25">
      <c r="A7054" t="s">
        <v>11911</v>
      </c>
      <c r="B7054" s="1">
        <v>45862</v>
      </c>
      <c r="C7054" t="s">
        <v>8140</v>
      </c>
      <c r="D7054" t="s">
        <v>8141</v>
      </c>
      <c r="E7054">
        <v>22</v>
      </c>
      <c r="F7054" t="s">
        <v>48</v>
      </c>
      <c r="G7054" t="s">
        <v>217</v>
      </c>
      <c r="H7054" t="s">
        <v>218</v>
      </c>
      <c r="I7054" t="s">
        <v>34</v>
      </c>
      <c r="J7054" t="s">
        <v>130</v>
      </c>
      <c r="K7054">
        <v>1</v>
      </c>
      <c r="L7054" s="2">
        <v>28000</v>
      </c>
      <c r="M7054">
        <v>25</v>
      </c>
      <c r="N7054" s="2">
        <v>28000</v>
      </c>
      <c r="O7054" s="2">
        <v>7000</v>
      </c>
      <c r="P7054" s="2">
        <v>21000</v>
      </c>
      <c r="Q7054" s="2">
        <v>13722.03</v>
      </c>
      <c r="R7054" s="2">
        <v>7277.97</v>
      </c>
      <c r="S7054" t="s">
        <v>53</v>
      </c>
      <c r="T7054" t="s">
        <v>96</v>
      </c>
      <c r="U7054" t="s">
        <v>96</v>
      </c>
      <c r="V7054" t="s">
        <v>39</v>
      </c>
      <c r="W7054" t="s">
        <v>66</v>
      </c>
      <c r="X7054" t="s">
        <v>67</v>
      </c>
      <c r="Y7054" t="s">
        <v>84</v>
      </c>
      <c r="Z7054" t="s">
        <v>43</v>
      </c>
      <c r="AA7054" t="s">
        <v>44</v>
      </c>
      <c r="AB7054" t="s">
        <v>44</v>
      </c>
    </row>
    <row r="7055" spans="1:28" x14ac:dyDescent="0.25">
      <c r="A7055" t="s">
        <v>11912</v>
      </c>
      <c r="B7055" s="1">
        <v>45862</v>
      </c>
      <c r="C7055" t="s">
        <v>2643</v>
      </c>
      <c r="D7055" t="s">
        <v>2644</v>
      </c>
      <c r="E7055">
        <v>50</v>
      </c>
      <c r="F7055" t="s">
        <v>31</v>
      </c>
      <c r="G7055" t="s">
        <v>176</v>
      </c>
      <c r="H7055" t="s">
        <v>177</v>
      </c>
      <c r="I7055" t="s">
        <v>34</v>
      </c>
      <c r="J7055" t="s">
        <v>35</v>
      </c>
      <c r="K7055">
        <v>1</v>
      </c>
      <c r="L7055" s="2">
        <v>6500</v>
      </c>
      <c r="M7055">
        <v>25</v>
      </c>
      <c r="N7055" s="2">
        <v>6500</v>
      </c>
      <c r="O7055" s="2">
        <v>1625</v>
      </c>
      <c r="P7055" s="2">
        <v>4875</v>
      </c>
      <c r="Q7055" s="2">
        <v>3150.39</v>
      </c>
      <c r="R7055" s="2">
        <v>1724.61</v>
      </c>
      <c r="S7055" t="s">
        <v>53</v>
      </c>
      <c r="T7055" t="s">
        <v>37</v>
      </c>
      <c r="U7055" t="s">
        <v>38</v>
      </c>
      <c r="V7055" t="s">
        <v>39</v>
      </c>
      <c r="W7055" t="s">
        <v>92</v>
      </c>
      <c r="X7055" t="s">
        <v>97</v>
      </c>
      <c r="Y7055" t="s">
        <v>56</v>
      </c>
      <c r="Z7055" t="s">
        <v>43</v>
      </c>
      <c r="AA7055" t="s">
        <v>44</v>
      </c>
      <c r="AB7055" t="s">
        <v>44</v>
      </c>
    </row>
    <row r="7056" spans="1:28" x14ac:dyDescent="0.25">
      <c r="A7056" t="s">
        <v>11913</v>
      </c>
      <c r="B7056" s="1">
        <v>45862</v>
      </c>
      <c r="C7056" t="s">
        <v>4084</v>
      </c>
      <c r="D7056" t="s">
        <v>4085</v>
      </c>
      <c r="E7056">
        <v>54</v>
      </c>
      <c r="F7056" t="s">
        <v>31</v>
      </c>
      <c r="G7056" t="s">
        <v>101</v>
      </c>
      <c r="H7056" t="s">
        <v>102</v>
      </c>
      <c r="I7056" t="s">
        <v>103</v>
      </c>
      <c r="J7056" t="s">
        <v>104</v>
      </c>
      <c r="K7056">
        <v>1</v>
      </c>
      <c r="L7056" s="2">
        <v>1800</v>
      </c>
      <c r="M7056">
        <v>15</v>
      </c>
      <c r="N7056" s="2">
        <v>1800</v>
      </c>
      <c r="O7056" s="2">
        <v>270</v>
      </c>
      <c r="P7056" s="2">
        <v>1530</v>
      </c>
      <c r="Q7056" s="2">
        <v>976.24</v>
      </c>
      <c r="R7056" s="2">
        <v>553.76</v>
      </c>
      <c r="S7056" t="s">
        <v>53</v>
      </c>
      <c r="T7056" t="s">
        <v>114</v>
      </c>
      <c r="U7056" t="s">
        <v>115</v>
      </c>
      <c r="V7056" t="s">
        <v>39</v>
      </c>
      <c r="W7056" t="s">
        <v>40</v>
      </c>
      <c r="X7056" t="s">
        <v>67</v>
      </c>
      <c r="Y7056" t="s">
        <v>42</v>
      </c>
      <c r="Z7056" t="s">
        <v>43</v>
      </c>
      <c r="AA7056" t="s">
        <v>44</v>
      </c>
      <c r="AB7056" t="s">
        <v>44</v>
      </c>
    </row>
    <row r="7057" spans="1:28" x14ac:dyDescent="0.25">
      <c r="A7057" t="s">
        <v>11914</v>
      </c>
      <c r="B7057" s="1">
        <v>45862</v>
      </c>
      <c r="C7057" t="s">
        <v>3690</v>
      </c>
      <c r="D7057" t="s">
        <v>3691</v>
      </c>
      <c r="E7057">
        <v>23</v>
      </c>
      <c r="F7057" t="s">
        <v>111</v>
      </c>
      <c r="G7057" t="s">
        <v>168</v>
      </c>
      <c r="H7057" t="s">
        <v>169</v>
      </c>
      <c r="I7057" t="s">
        <v>62</v>
      </c>
      <c r="J7057" t="s">
        <v>143</v>
      </c>
      <c r="K7057">
        <v>2</v>
      </c>
      <c r="L7057" s="2">
        <v>1800</v>
      </c>
      <c r="M7057">
        <v>10</v>
      </c>
      <c r="N7057" s="2">
        <v>3600</v>
      </c>
      <c r="O7057" s="2">
        <v>360</v>
      </c>
      <c r="P7057" s="2">
        <v>3240</v>
      </c>
      <c r="Q7057" s="2">
        <v>1838.47</v>
      </c>
      <c r="R7057" s="2">
        <v>1401.53</v>
      </c>
      <c r="S7057" t="s">
        <v>53</v>
      </c>
      <c r="T7057" t="s">
        <v>136</v>
      </c>
      <c r="U7057" t="s">
        <v>38</v>
      </c>
      <c r="V7057" t="s">
        <v>39</v>
      </c>
      <c r="W7057" t="s">
        <v>92</v>
      </c>
      <c r="X7057" t="s">
        <v>41</v>
      </c>
      <c r="Y7057" t="s">
        <v>42</v>
      </c>
      <c r="Z7057" t="s">
        <v>223</v>
      </c>
      <c r="AA7057" t="s">
        <v>44</v>
      </c>
      <c r="AB7057" t="s">
        <v>44</v>
      </c>
    </row>
    <row r="7058" spans="1:28" x14ac:dyDescent="0.25">
      <c r="A7058" t="s">
        <v>11915</v>
      </c>
      <c r="B7058" s="1">
        <v>45862</v>
      </c>
      <c r="C7058" t="s">
        <v>5149</v>
      </c>
      <c r="D7058" t="s">
        <v>5150</v>
      </c>
      <c r="E7058">
        <v>20</v>
      </c>
      <c r="F7058" t="s">
        <v>111</v>
      </c>
      <c r="G7058" t="s">
        <v>273</v>
      </c>
      <c r="H7058" t="s">
        <v>274</v>
      </c>
      <c r="I7058" t="s">
        <v>51</v>
      </c>
      <c r="J7058" t="s">
        <v>52</v>
      </c>
      <c r="K7058">
        <v>1</v>
      </c>
      <c r="L7058" s="2">
        <v>250</v>
      </c>
      <c r="M7058">
        <v>5</v>
      </c>
      <c r="N7058" s="2">
        <v>250</v>
      </c>
      <c r="O7058" s="2">
        <v>12.5</v>
      </c>
      <c r="P7058" s="2">
        <v>237.5</v>
      </c>
      <c r="Q7058" s="2">
        <v>170.49</v>
      </c>
      <c r="R7058" s="2">
        <v>67.010000000000005</v>
      </c>
      <c r="S7058" t="s">
        <v>53</v>
      </c>
      <c r="T7058" t="s">
        <v>263</v>
      </c>
      <c r="U7058" t="s">
        <v>91</v>
      </c>
      <c r="V7058" t="s">
        <v>39</v>
      </c>
      <c r="W7058" t="s">
        <v>83</v>
      </c>
      <c r="X7058" t="s">
        <v>97</v>
      </c>
      <c r="Y7058" t="s">
        <v>56</v>
      </c>
      <c r="Z7058" t="s">
        <v>43</v>
      </c>
      <c r="AA7058" t="s">
        <v>44</v>
      </c>
      <c r="AB7058" t="s">
        <v>68</v>
      </c>
    </row>
    <row r="7059" spans="1:28" x14ac:dyDescent="0.25">
      <c r="A7059" t="s">
        <v>11916</v>
      </c>
      <c r="B7059" s="1">
        <v>45862</v>
      </c>
      <c r="C7059" t="s">
        <v>3834</v>
      </c>
      <c r="D7059" t="s">
        <v>3835</v>
      </c>
      <c r="E7059">
        <v>41</v>
      </c>
      <c r="F7059" t="s">
        <v>31</v>
      </c>
      <c r="G7059" t="s">
        <v>134</v>
      </c>
      <c r="H7059" t="s">
        <v>135</v>
      </c>
      <c r="I7059" t="s">
        <v>62</v>
      </c>
      <c r="J7059" t="s">
        <v>130</v>
      </c>
      <c r="K7059">
        <v>2</v>
      </c>
      <c r="L7059" s="2">
        <v>8500</v>
      </c>
      <c r="M7059">
        <v>0</v>
      </c>
      <c r="N7059" s="2">
        <v>17000</v>
      </c>
      <c r="O7059" s="2">
        <v>0</v>
      </c>
      <c r="P7059" s="2">
        <v>17000</v>
      </c>
      <c r="Q7059" s="2">
        <v>12060.97</v>
      </c>
      <c r="R7059" s="2">
        <v>4939.03</v>
      </c>
      <c r="S7059" t="s">
        <v>36</v>
      </c>
      <c r="T7059" t="s">
        <v>114</v>
      </c>
      <c r="U7059" t="s">
        <v>115</v>
      </c>
      <c r="V7059" t="s">
        <v>39</v>
      </c>
      <c r="W7059" t="s">
        <v>40</v>
      </c>
      <c r="X7059" t="s">
        <v>97</v>
      </c>
      <c r="Y7059" t="s">
        <v>42</v>
      </c>
      <c r="Z7059" t="s">
        <v>43</v>
      </c>
      <c r="AA7059" t="s">
        <v>44</v>
      </c>
      <c r="AB7059" t="s">
        <v>44</v>
      </c>
    </row>
    <row r="7060" spans="1:28" x14ac:dyDescent="0.25">
      <c r="A7060" t="s">
        <v>11917</v>
      </c>
      <c r="B7060" s="1">
        <v>45862</v>
      </c>
      <c r="C7060" t="s">
        <v>11077</v>
      </c>
      <c r="D7060" t="s">
        <v>11078</v>
      </c>
      <c r="E7060">
        <v>43</v>
      </c>
      <c r="F7060" t="s">
        <v>48</v>
      </c>
      <c r="G7060" t="s">
        <v>436</v>
      </c>
      <c r="H7060" t="s">
        <v>437</v>
      </c>
      <c r="I7060" t="s">
        <v>74</v>
      </c>
      <c r="J7060" t="s">
        <v>190</v>
      </c>
      <c r="K7060">
        <v>6</v>
      </c>
      <c r="L7060" s="2">
        <v>1800</v>
      </c>
      <c r="M7060">
        <v>15</v>
      </c>
      <c r="N7060" s="2">
        <v>10800</v>
      </c>
      <c r="O7060" s="2">
        <v>1620</v>
      </c>
      <c r="P7060" s="2">
        <v>9180</v>
      </c>
      <c r="Q7060" s="2">
        <v>7483.71</v>
      </c>
      <c r="R7060" s="2">
        <v>1696.29</v>
      </c>
      <c r="S7060" t="s">
        <v>64</v>
      </c>
      <c r="T7060" t="s">
        <v>114</v>
      </c>
      <c r="U7060" t="s">
        <v>115</v>
      </c>
      <c r="V7060" t="s">
        <v>39</v>
      </c>
      <c r="W7060" t="s">
        <v>40</v>
      </c>
      <c r="X7060" t="s">
        <v>97</v>
      </c>
      <c r="Y7060" t="s">
        <v>56</v>
      </c>
      <c r="Z7060" t="s">
        <v>43</v>
      </c>
      <c r="AA7060" t="s">
        <v>44</v>
      </c>
      <c r="AB7060" t="s">
        <v>44</v>
      </c>
    </row>
    <row r="7061" spans="1:28" x14ac:dyDescent="0.25">
      <c r="A7061" t="s">
        <v>11918</v>
      </c>
      <c r="B7061" s="1">
        <v>45863</v>
      </c>
      <c r="C7061" t="s">
        <v>419</v>
      </c>
      <c r="D7061" t="s">
        <v>420</v>
      </c>
      <c r="E7061">
        <v>51</v>
      </c>
      <c r="F7061" t="s">
        <v>111</v>
      </c>
      <c r="G7061" t="s">
        <v>318</v>
      </c>
      <c r="H7061" t="s">
        <v>319</v>
      </c>
      <c r="I7061" t="s">
        <v>34</v>
      </c>
      <c r="J7061" t="s">
        <v>190</v>
      </c>
      <c r="K7061">
        <v>2</v>
      </c>
      <c r="L7061" s="2">
        <v>2500</v>
      </c>
      <c r="M7061">
        <v>5</v>
      </c>
      <c r="N7061" s="2">
        <v>5000</v>
      </c>
      <c r="O7061" s="2">
        <v>250</v>
      </c>
      <c r="P7061" s="2">
        <v>4750</v>
      </c>
      <c r="Q7061" s="2">
        <v>3880.1</v>
      </c>
      <c r="R7061" s="2">
        <v>869.9</v>
      </c>
      <c r="S7061" t="s">
        <v>53</v>
      </c>
      <c r="T7061" t="s">
        <v>122</v>
      </c>
      <c r="U7061" t="s">
        <v>123</v>
      </c>
      <c r="V7061" t="s">
        <v>39</v>
      </c>
      <c r="W7061" t="s">
        <v>92</v>
      </c>
      <c r="X7061" t="s">
        <v>97</v>
      </c>
      <c r="Y7061" t="s">
        <v>56</v>
      </c>
      <c r="Z7061" t="s">
        <v>43</v>
      </c>
      <c r="AA7061" t="s">
        <v>44</v>
      </c>
      <c r="AB7061" t="s">
        <v>44</v>
      </c>
    </row>
    <row r="7062" spans="1:28" x14ac:dyDescent="0.25">
      <c r="A7062" t="s">
        <v>11919</v>
      </c>
      <c r="B7062" s="1">
        <v>45863</v>
      </c>
      <c r="C7062" t="s">
        <v>6422</v>
      </c>
      <c r="D7062" t="s">
        <v>6423</v>
      </c>
      <c r="E7062">
        <v>50</v>
      </c>
      <c r="F7062" t="s">
        <v>111</v>
      </c>
      <c r="G7062" t="s">
        <v>32</v>
      </c>
      <c r="H7062" t="s">
        <v>33</v>
      </c>
      <c r="I7062" t="s">
        <v>34</v>
      </c>
      <c r="J7062" t="s">
        <v>35</v>
      </c>
      <c r="K7062">
        <v>1</v>
      </c>
      <c r="L7062" s="2">
        <v>55000</v>
      </c>
      <c r="M7062">
        <v>10</v>
      </c>
      <c r="N7062" s="2">
        <v>55000</v>
      </c>
      <c r="O7062" s="2">
        <v>5500</v>
      </c>
      <c r="P7062" s="2">
        <v>49500</v>
      </c>
      <c r="Q7062" s="2">
        <v>33822.49</v>
      </c>
      <c r="R7062" s="2">
        <v>15677.51</v>
      </c>
      <c r="S7062" t="s">
        <v>53</v>
      </c>
      <c r="T7062" t="s">
        <v>398</v>
      </c>
      <c r="U7062" t="s">
        <v>399</v>
      </c>
      <c r="V7062" t="s">
        <v>39</v>
      </c>
      <c r="W7062" t="s">
        <v>83</v>
      </c>
      <c r="X7062" t="s">
        <v>41</v>
      </c>
      <c r="Y7062" t="s">
        <v>42</v>
      </c>
      <c r="Z7062" t="s">
        <v>43</v>
      </c>
      <c r="AA7062" t="s">
        <v>68</v>
      </c>
      <c r="AB7062" t="s">
        <v>44</v>
      </c>
    </row>
    <row r="7063" spans="1:28" x14ac:dyDescent="0.25">
      <c r="A7063" t="s">
        <v>11920</v>
      </c>
      <c r="B7063" s="1">
        <v>45863</v>
      </c>
      <c r="C7063" t="s">
        <v>2470</v>
      </c>
      <c r="D7063" t="s">
        <v>2471</v>
      </c>
      <c r="E7063">
        <v>35</v>
      </c>
      <c r="F7063" t="s">
        <v>31</v>
      </c>
      <c r="G7063" t="s">
        <v>212</v>
      </c>
      <c r="H7063" t="s">
        <v>213</v>
      </c>
      <c r="I7063" t="s">
        <v>51</v>
      </c>
      <c r="J7063" t="s">
        <v>52</v>
      </c>
      <c r="K7063">
        <v>1</v>
      </c>
      <c r="L7063" s="2">
        <v>400</v>
      </c>
      <c r="M7063">
        <v>15</v>
      </c>
      <c r="N7063" s="2">
        <v>400</v>
      </c>
      <c r="O7063" s="2">
        <v>60</v>
      </c>
      <c r="P7063" s="2">
        <v>340</v>
      </c>
      <c r="Q7063" s="2">
        <v>196.76</v>
      </c>
      <c r="R7063" s="2">
        <v>143.24</v>
      </c>
      <c r="S7063" t="s">
        <v>53</v>
      </c>
      <c r="T7063" t="s">
        <v>65</v>
      </c>
      <c r="U7063" t="s">
        <v>65</v>
      </c>
      <c r="V7063" t="s">
        <v>39</v>
      </c>
      <c r="W7063" t="s">
        <v>66</v>
      </c>
      <c r="X7063" t="s">
        <v>41</v>
      </c>
      <c r="Y7063" t="s">
        <v>42</v>
      </c>
      <c r="Z7063" t="s">
        <v>43</v>
      </c>
      <c r="AA7063" t="s">
        <v>44</v>
      </c>
      <c r="AB7063" t="s">
        <v>44</v>
      </c>
    </row>
    <row r="7064" spans="1:28" x14ac:dyDescent="0.25">
      <c r="A7064" t="s">
        <v>11921</v>
      </c>
      <c r="B7064" s="1">
        <v>45863</v>
      </c>
      <c r="C7064" t="s">
        <v>2553</v>
      </c>
      <c r="D7064" t="s">
        <v>2554</v>
      </c>
      <c r="E7064">
        <v>26</v>
      </c>
      <c r="F7064" t="s">
        <v>31</v>
      </c>
      <c r="G7064" t="s">
        <v>318</v>
      </c>
      <c r="H7064" t="s">
        <v>319</v>
      </c>
      <c r="I7064" t="s">
        <v>34</v>
      </c>
      <c r="J7064" t="s">
        <v>190</v>
      </c>
      <c r="K7064">
        <v>1</v>
      </c>
      <c r="L7064" s="2">
        <v>2500</v>
      </c>
      <c r="M7064">
        <v>15</v>
      </c>
      <c r="N7064" s="2">
        <v>2500</v>
      </c>
      <c r="O7064" s="2">
        <v>375</v>
      </c>
      <c r="P7064" s="2">
        <v>2125</v>
      </c>
      <c r="Q7064" s="2">
        <v>1390.53</v>
      </c>
      <c r="R7064" s="2">
        <v>734.47</v>
      </c>
      <c r="S7064" t="s">
        <v>53</v>
      </c>
      <c r="T7064" t="s">
        <v>290</v>
      </c>
      <c r="U7064" t="s">
        <v>291</v>
      </c>
      <c r="V7064" t="s">
        <v>39</v>
      </c>
      <c r="W7064" t="s">
        <v>66</v>
      </c>
      <c r="X7064" t="s">
        <v>67</v>
      </c>
      <c r="Y7064" t="s">
        <v>56</v>
      </c>
      <c r="Z7064" t="s">
        <v>223</v>
      </c>
      <c r="AA7064" t="s">
        <v>44</v>
      </c>
      <c r="AB7064" t="s">
        <v>44</v>
      </c>
    </row>
    <row r="7065" spans="1:28" x14ac:dyDescent="0.25">
      <c r="A7065" t="s">
        <v>11922</v>
      </c>
      <c r="B7065" s="1">
        <v>45863</v>
      </c>
      <c r="C7065" t="s">
        <v>11923</v>
      </c>
      <c r="D7065" t="s">
        <v>11924</v>
      </c>
      <c r="E7065">
        <v>30</v>
      </c>
      <c r="F7065" t="s">
        <v>111</v>
      </c>
      <c r="G7065" t="s">
        <v>318</v>
      </c>
      <c r="H7065" t="s">
        <v>319</v>
      </c>
      <c r="I7065" t="s">
        <v>34</v>
      </c>
      <c r="J7065" t="s">
        <v>190</v>
      </c>
      <c r="K7065">
        <v>1</v>
      </c>
      <c r="L7065" s="2">
        <v>2500</v>
      </c>
      <c r="M7065">
        <v>5</v>
      </c>
      <c r="N7065" s="2">
        <v>2500</v>
      </c>
      <c r="O7065" s="2">
        <v>125</v>
      </c>
      <c r="P7065" s="2">
        <v>2375</v>
      </c>
      <c r="Q7065" s="2">
        <v>1358.17</v>
      </c>
      <c r="R7065" s="2">
        <v>1016.83</v>
      </c>
      <c r="S7065" t="s">
        <v>53</v>
      </c>
      <c r="T7065" t="s">
        <v>178</v>
      </c>
      <c r="U7065" t="s">
        <v>154</v>
      </c>
      <c r="V7065" t="s">
        <v>39</v>
      </c>
      <c r="W7065" t="s">
        <v>66</v>
      </c>
      <c r="X7065" t="s">
        <v>41</v>
      </c>
      <c r="Y7065" t="s">
        <v>56</v>
      </c>
      <c r="Z7065" t="s">
        <v>43</v>
      </c>
      <c r="AA7065" t="s">
        <v>44</v>
      </c>
      <c r="AB7065" t="s">
        <v>44</v>
      </c>
    </row>
    <row r="7066" spans="1:28" x14ac:dyDescent="0.25">
      <c r="A7066" t="s">
        <v>11925</v>
      </c>
      <c r="B7066" s="1">
        <v>45863</v>
      </c>
      <c r="C7066" t="s">
        <v>5535</v>
      </c>
      <c r="D7066" t="s">
        <v>5536</v>
      </c>
      <c r="E7066">
        <v>31</v>
      </c>
      <c r="F7066" t="s">
        <v>31</v>
      </c>
      <c r="G7066" t="s">
        <v>207</v>
      </c>
      <c r="H7066" t="s">
        <v>208</v>
      </c>
      <c r="I7066" t="s">
        <v>34</v>
      </c>
      <c r="J7066" t="s">
        <v>143</v>
      </c>
      <c r="K7066">
        <v>2</v>
      </c>
      <c r="L7066" s="2">
        <v>18000</v>
      </c>
      <c r="M7066">
        <v>25</v>
      </c>
      <c r="N7066" s="2">
        <v>36000</v>
      </c>
      <c r="O7066" s="2">
        <v>9000</v>
      </c>
      <c r="P7066" s="2">
        <v>27000</v>
      </c>
      <c r="Q7066" s="2">
        <v>17253.099999999999</v>
      </c>
      <c r="R7066" s="2">
        <v>9746.9</v>
      </c>
      <c r="S7066" t="s">
        <v>64</v>
      </c>
      <c r="T7066" t="s">
        <v>275</v>
      </c>
      <c r="U7066" t="s">
        <v>123</v>
      </c>
      <c r="V7066" t="s">
        <v>39</v>
      </c>
      <c r="W7066" t="s">
        <v>83</v>
      </c>
      <c r="X7066" t="s">
        <v>97</v>
      </c>
      <c r="Y7066" t="s">
        <v>84</v>
      </c>
      <c r="Z7066" t="s">
        <v>43</v>
      </c>
      <c r="AA7066" t="s">
        <v>44</v>
      </c>
      <c r="AB7066" t="s">
        <v>44</v>
      </c>
    </row>
    <row r="7067" spans="1:28" x14ac:dyDescent="0.25">
      <c r="A7067" t="s">
        <v>11926</v>
      </c>
      <c r="B7067" s="1">
        <v>45863</v>
      </c>
      <c r="C7067" t="s">
        <v>4922</v>
      </c>
      <c r="D7067" t="s">
        <v>4923</v>
      </c>
      <c r="E7067">
        <v>54</v>
      </c>
      <c r="F7067" t="s">
        <v>31</v>
      </c>
      <c r="G7067" t="s">
        <v>227</v>
      </c>
      <c r="H7067" t="s">
        <v>228</v>
      </c>
      <c r="I7067" t="s">
        <v>74</v>
      </c>
      <c r="J7067" t="s">
        <v>75</v>
      </c>
      <c r="K7067">
        <v>3</v>
      </c>
      <c r="L7067" s="2">
        <v>1400</v>
      </c>
      <c r="M7067">
        <v>0</v>
      </c>
      <c r="N7067" s="2">
        <v>4200</v>
      </c>
      <c r="O7067" s="2">
        <v>0</v>
      </c>
      <c r="P7067" s="2">
        <v>4200</v>
      </c>
      <c r="Q7067" s="2">
        <v>2697.6</v>
      </c>
      <c r="R7067" s="2">
        <v>1502.4</v>
      </c>
      <c r="S7067" t="s">
        <v>36</v>
      </c>
      <c r="T7067" t="s">
        <v>398</v>
      </c>
      <c r="U7067" t="s">
        <v>399</v>
      </c>
      <c r="V7067" t="s">
        <v>39</v>
      </c>
      <c r="W7067" t="s">
        <v>92</v>
      </c>
      <c r="X7067" t="s">
        <v>67</v>
      </c>
      <c r="Y7067" t="s">
        <v>56</v>
      </c>
      <c r="Z7067" t="s">
        <v>43</v>
      </c>
      <c r="AA7067" t="s">
        <v>68</v>
      </c>
      <c r="AB7067" t="s">
        <v>44</v>
      </c>
    </row>
    <row r="7068" spans="1:28" x14ac:dyDescent="0.25">
      <c r="A7068" t="s">
        <v>11927</v>
      </c>
      <c r="B7068" s="1">
        <v>45863</v>
      </c>
      <c r="C7068" t="s">
        <v>576</v>
      </c>
      <c r="D7068" t="s">
        <v>577</v>
      </c>
      <c r="E7068">
        <v>49</v>
      </c>
      <c r="F7068" t="s">
        <v>31</v>
      </c>
      <c r="G7068" t="s">
        <v>81</v>
      </c>
      <c r="H7068" t="s">
        <v>82</v>
      </c>
      <c r="I7068" t="s">
        <v>51</v>
      </c>
      <c r="J7068" t="s">
        <v>52</v>
      </c>
      <c r="K7068">
        <v>1</v>
      </c>
      <c r="L7068" s="2">
        <v>600</v>
      </c>
      <c r="M7068">
        <v>5</v>
      </c>
      <c r="N7068" s="2">
        <v>600</v>
      </c>
      <c r="O7068" s="2">
        <v>30</v>
      </c>
      <c r="P7068" s="2">
        <v>570</v>
      </c>
      <c r="Q7068" s="2">
        <v>408.28</v>
      </c>
      <c r="R7068" s="2">
        <v>161.72</v>
      </c>
      <c r="S7068" t="s">
        <v>36</v>
      </c>
      <c r="T7068" t="s">
        <v>398</v>
      </c>
      <c r="U7068" t="s">
        <v>399</v>
      </c>
      <c r="V7068" t="s">
        <v>39</v>
      </c>
      <c r="W7068" t="s">
        <v>40</v>
      </c>
      <c r="X7068" t="s">
        <v>41</v>
      </c>
      <c r="Y7068" t="s">
        <v>42</v>
      </c>
      <c r="Z7068" t="s">
        <v>223</v>
      </c>
      <c r="AA7068" t="s">
        <v>44</v>
      </c>
      <c r="AB7068" t="s">
        <v>44</v>
      </c>
    </row>
    <row r="7069" spans="1:28" x14ac:dyDescent="0.25">
      <c r="A7069" t="s">
        <v>11928</v>
      </c>
      <c r="B7069" s="1">
        <v>45863</v>
      </c>
      <c r="C7069" t="s">
        <v>609</v>
      </c>
      <c r="D7069" t="s">
        <v>610</v>
      </c>
      <c r="E7069">
        <v>41</v>
      </c>
      <c r="F7069" t="s">
        <v>48</v>
      </c>
      <c r="G7069" t="s">
        <v>238</v>
      </c>
      <c r="H7069" t="s">
        <v>239</v>
      </c>
      <c r="I7069" t="s">
        <v>62</v>
      </c>
      <c r="J7069" t="s">
        <v>63</v>
      </c>
      <c r="K7069">
        <v>1</v>
      </c>
      <c r="L7069" s="2">
        <v>6500</v>
      </c>
      <c r="M7069">
        <v>10</v>
      </c>
      <c r="N7069" s="2">
        <v>6500</v>
      </c>
      <c r="O7069" s="2">
        <v>650</v>
      </c>
      <c r="P7069" s="2">
        <v>5850</v>
      </c>
      <c r="Q7069" s="2">
        <v>3685.48</v>
      </c>
      <c r="R7069" s="2">
        <v>2164.52</v>
      </c>
      <c r="S7069" t="s">
        <v>53</v>
      </c>
      <c r="T7069" t="s">
        <v>578</v>
      </c>
      <c r="U7069" t="s">
        <v>579</v>
      </c>
      <c r="V7069" t="s">
        <v>39</v>
      </c>
      <c r="W7069" t="s">
        <v>83</v>
      </c>
      <c r="X7069" t="s">
        <v>67</v>
      </c>
      <c r="Y7069" t="s">
        <v>56</v>
      </c>
      <c r="Z7069" t="s">
        <v>43</v>
      </c>
      <c r="AA7069" t="s">
        <v>44</v>
      </c>
      <c r="AB7069" t="s">
        <v>44</v>
      </c>
    </row>
    <row r="7070" spans="1:28" x14ac:dyDescent="0.25">
      <c r="A7070" t="s">
        <v>11929</v>
      </c>
      <c r="B7070" s="1">
        <v>45863</v>
      </c>
      <c r="C7070" t="s">
        <v>9387</v>
      </c>
      <c r="D7070" t="s">
        <v>9388</v>
      </c>
      <c r="E7070">
        <v>33</v>
      </c>
      <c r="F7070" t="s">
        <v>48</v>
      </c>
      <c r="G7070" t="s">
        <v>227</v>
      </c>
      <c r="H7070" t="s">
        <v>228</v>
      </c>
      <c r="I7070" t="s">
        <v>74</v>
      </c>
      <c r="J7070" t="s">
        <v>75</v>
      </c>
      <c r="K7070">
        <v>2</v>
      </c>
      <c r="L7070" s="2">
        <v>1400</v>
      </c>
      <c r="M7070">
        <v>0</v>
      </c>
      <c r="N7070" s="2">
        <v>2800</v>
      </c>
      <c r="O7070" s="2">
        <v>0</v>
      </c>
      <c r="P7070" s="2">
        <v>2800</v>
      </c>
      <c r="Q7070" s="2">
        <v>1923.03</v>
      </c>
      <c r="R7070" s="2">
        <v>876.97</v>
      </c>
      <c r="S7070" t="s">
        <v>53</v>
      </c>
      <c r="T7070" t="s">
        <v>105</v>
      </c>
      <c r="U7070" t="s">
        <v>106</v>
      </c>
      <c r="V7070" t="s">
        <v>39</v>
      </c>
      <c r="W7070" t="s">
        <v>92</v>
      </c>
      <c r="X7070" t="s">
        <v>97</v>
      </c>
      <c r="Y7070" t="s">
        <v>56</v>
      </c>
      <c r="Z7070" t="s">
        <v>43</v>
      </c>
      <c r="AA7070" t="s">
        <v>44</v>
      </c>
      <c r="AB7070" t="s">
        <v>44</v>
      </c>
    </row>
    <row r="7071" spans="1:28" x14ac:dyDescent="0.25">
      <c r="A7071" t="s">
        <v>11930</v>
      </c>
      <c r="B7071" s="1">
        <v>45863</v>
      </c>
      <c r="C7071" t="s">
        <v>5601</v>
      </c>
      <c r="D7071" t="s">
        <v>5602</v>
      </c>
      <c r="E7071">
        <v>44</v>
      </c>
      <c r="F7071" t="s">
        <v>31</v>
      </c>
      <c r="G7071" t="s">
        <v>197</v>
      </c>
      <c r="H7071" t="s">
        <v>198</v>
      </c>
      <c r="I7071" t="s">
        <v>74</v>
      </c>
      <c r="J7071" t="s">
        <v>75</v>
      </c>
      <c r="K7071">
        <v>1</v>
      </c>
      <c r="L7071" s="2">
        <v>2600</v>
      </c>
      <c r="M7071">
        <v>5</v>
      </c>
      <c r="N7071" s="2">
        <v>2600</v>
      </c>
      <c r="O7071" s="2">
        <v>130</v>
      </c>
      <c r="P7071" s="2">
        <v>2470</v>
      </c>
      <c r="Q7071" s="2">
        <v>1388.11</v>
      </c>
      <c r="R7071" s="2">
        <v>1081.8900000000001</v>
      </c>
      <c r="S7071" t="s">
        <v>36</v>
      </c>
      <c r="T7071" t="s">
        <v>263</v>
      </c>
      <c r="U7071" t="s">
        <v>91</v>
      </c>
      <c r="V7071" t="s">
        <v>39</v>
      </c>
      <c r="W7071" t="s">
        <v>40</v>
      </c>
      <c r="X7071" t="s">
        <v>67</v>
      </c>
      <c r="Y7071" t="s">
        <v>56</v>
      </c>
      <c r="Z7071" t="s">
        <v>223</v>
      </c>
      <c r="AA7071" t="s">
        <v>44</v>
      </c>
      <c r="AB7071" t="s">
        <v>44</v>
      </c>
    </row>
    <row r="7072" spans="1:28" x14ac:dyDescent="0.25">
      <c r="A7072" t="s">
        <v>11931</v>
      </c>
      <c r="B7072" s="1">
        <v>45863</v>
      </c>
      <c r="C7072" t="s">
        <v>4385</v>
      </c>
      <c r="D7072" t="s">
        <v>4386</v>
      </c>
      <c r="E7072">
        <v>27</v>
      </c>
      <c r="F7072" t="s">
        <v>48</v>
      </c>
      <c r="G7072" t="s">
        <v>344</v>
      </c>
      <c r="H7072" t="s">
        <v>345</v>
      </c>
      <c r="I7072" t="s">
        <v>34</v>
      </c>
      <c r="J7072" t="s">
        <v>121</v>
      </c>
      <c r="K7072">
        <v>1</v>
      </c>
      <c r="L7072" s="2">
        <v>1600</v>
      </c>
      <c r="M7072">
        <v>15</v>
      </c>
      <c r="N7072" s="2">
        <v>1600</v>
      </c>
      <c r="O7072" s="2">
        <v>240</v>
      </c>
      <c r="P7072" s="2">
        <v>1360</v>
      </c>
      <c r="Q7072" s="2">
        <v>859.28</v>
      </c>
      <c r="R7072" s="2">
        <v>500.72</v>
      </c>
      <c r="S7072" t="s">
        <v>53</v>
      </c>
      <c r="T7072" t="s">
        <v>105</v>
      </c>
      <c r="U7072" t="s">
        <v>106</v>
      </c>
      <c r="V7072" t="s">
        <v>39</v>
      </c>
      <c r="W7072" t="s">
        <v>40</v>
      </c>
      <c r="X7072" t="s">
        <v>97</v>
      </c>
      <c r="Y7072" t="s">
        <v>56</v>
      </c>
      <c r="Z7072" t="s">
        <v>43</v>
      </c>
      <c r="AA7072" t="s">
        <v>44</v>
      </c>
      <c r="AB7072" t="s">
        <v>44</v>
      </c>
    </row>
    <row r="7073" spans="1:28" x14ac:dyDescent="0.25">
      <c r="A7073" t="s">
        <v>11932</v>
      </c>
      <c r="B7073" s="1">
        <v>45863</v>
      </c>
      <c r="C7073" t="s">
        <v>8774</v>
      </c>
      <c r="D7073" t="s">
        <v>8775</v>
      </c>
      <c r="E7073">
        <v>25</v>
      </c>
      <c r="F7073" t="s">
        <v>48</v>
      </c>
      <c r="G7073" t="s">
        <v>227</v>
      </c>
      <c r="H7073" t="s">
        <v>228</v>
      </c>
      <c r="I7073" t="s">
        <v>74</v>
      </c>
      <c r="J7073" t="s">
        <v>75</v>
      </c>
      <c r="K7073">
        <v>2</v>
      </c>
      <c r="L7073" s="2">
        <v>1400</v>
      </c>
      <c r="M7073">
        <v>5</v>
      </c>
      <c r="N7073" s="2">
        <v>2800</v>
      </c>
      <c r="O7073" s="2">
        <v>140</v>
      </c>
      <c r="P7073" s="2">
        <v>2660</v>
      </c>
      <c r="Q7073" s="2">
        <v>1578</v>
      </c>
      <c r="R7073" s="2">
        <v>1082</v>
      </c>
      <c r="S7073" t="s">
        <v>53</v>
      </c>
      <c r="T7073" t="s">
        <v>96</v>
      </c>
      <c r="U7073" t="s">
        <v>96</v>
      </c>
      <c r="V7073" t="s">
        <v>39</v>
      </c>
      <c r="W7073" t="s">
        <v>40</v>
      </c>
      <c r="X7073" t="s">
        <v>67</v>
      </c>
      <c r="Y7073" t="s">
        <v>56</v>
      </c>
      <c r="Z7073" t="s">
        <v>223</v>
      </c>
      <c r="AA7073" t="s">
        <v>44</v>
      </c>
      <c r="AB7073" t="s">
        <v>44</v>
      </c>
    </row>
    <row r="7074" spans="1:28" x14ac:dyDescent="0.25">
      <c r="A7074" t="s">
        <v>11933</v>
      </c>
      <c r="B7074" s="1">
        <v>45863</v>
      </c>
      <c r="C7074" t="s">
        <v>4917</v>
      </c>
      <c r="D7074" t="s">
        <v>4918</v>
      </c>
      <c r="E7074">
        <v>37</v>
      </c>
      <c r="F7074" t="s">
        <v>31</v>
      </c>
      <c r="G7074" t="s">
        <v>112</v>
      </c>
      <c r="H7074" t="s">
        <v>113</v>
      </c>
      <c r="I7074" t="s">
        <v>103</v>
      </c>
      <c r="J7074" t="s">
        <v>104</v>
      </c>
      <c r="K7074">
        <v>1</v>
      </c>
      <c r="L7074" s="2">
        <v>650</v>
      </c>
      <c r="M7074">
        <v>10</v>
      </c>
      <c r="N7074" s="2">
        <v>650</v>
      </c>
      <c r="O7074" s="2">
        <v>65</v>
      </c>
      <c r="P7074" s="2">
        <v>585</v>
      </c>
      <c r="Q7074" s="2">
        <v>342.79</v>
      </c>
      <c r="R7074" s="2">
        <v>242.21</v>
      </c>
      <c r="S7074" t="s">
        <v>36</v>
      </c>
      <c r="T7074" t="s">
        <v>105</v>
      </c>
      <c r="U7074" t="s">
        <v>106</v>
      </c>
      <c r="V7074" t="s">
        <v>39</v>
      </c>
      <c r="W7074" t="s">
        <v>83</v>
      </c>
      <c r="X7074" t="s">
        <v>97</v>
      </c>
      <c r="Y7074" t="s">
        <v>56</v>
      </c>
      <c r="Z7074" t="s">
        <v>43</v>
      </c>
      <c r="AA7074" t="s">
        <v>44</v>
      </c>
      <c r="AB7074" t="s">
        <v>44</v>
      </c>
    </row>
    <row r="7075" spans="1:28" x14ac:dyDescent="0.25">
      <c r="A7075" t="s">
        <v>11934</v>
      </c>
      <c r="B7075" s="1">
        <v>45863</v>
      </c>
      <c r="C7075" t="s">
        <v>5932</v>
      </c>
      <c r="D7075" t="s">
        <v>5933</v>
      </c>
      <c r="E7075">
        <v>57</v>
      </c>
      <c r="F7075" t="s">
        <v>48</v>
      </c>
      <c r="G7075" t="s">
        <v>148</v>
      </c>
      <c r="H7075" t="s">
        <v>149</v>
      </c>
      <c r="I7075" t="s">
        <v>74</v>
      </c>
      <c r="J7075" t="s">
        <v>130</v>
      </c>
      <c r="K7075">
        <v>1</v>
      </c>
      <c r="L7075" s="2">
        <v>3500</v>
      </c>
      <c r="M7075">
        <v>20</v>
      </c>
      <c r="N7075" s="2">
        <v>3500</v>
      </c>
      <c r="O7075" s="2">
        <v>700</v>
      </c>
      <c r="P7075" s="2">
        <v>2800</v>
      </c>
      <c r="Q7075" s="2">
        <v>1785.47</v>
      </c>
      <c r="R7075" s="2">
        <v>1014.53</v>
      </c>
      <c r="S7075" t="s">
        <v>64</v>
      </c>
      <c r="T7075" t="s">
        <v>90</v>
      </c>
      <c r="U7075" t="s">
        <v>91</v>
      </c>
      <c r="V7075" t="s">
        <v>39</v>
      </c>
      <c r="W7075" t="s">
        <v>66</v>
      </c>
      <c r="X7075" t="s">
        <v>67</v>
      </c>
      <c r="Y7075" t="s">
        <v>56</v>
      </c>
      <c r="Z7075" t="s">
        <v>43</v>
      </c>
      <c r="AA7075" t="s">
        <v>44</v>
      </c>
      <c r="AB7075" t="s">
        <v>44</v>
      </c>
    </row>
    <row r="7076" spans="1:28" x14ac:dyDescent="0.25">
      <c r="A7076" t="s">
        <v>11935</v>
      </c>
      <c r="B7076" s="1">
        <v>45863</v>
      </c>
      <c r="C7076" t="s">
        <v>11936</v>
      </c>
      <c r="D7076" t="s">
        <v>11937</v>
      </c>
      <c r="E7076">
        <v>39</v>
      </c>
      <c r="F7076" t="s">
        <v>48</v>
      </c>
      <c r="G7076" t="s">
        <v>101</v>
      </c>
      <c r="H7076" t="s">
        <v>102</v>
      </c>
      <c r="I7076" t="s">
        <v>103</v>
      </c>
      <c r="J7076" t="s">
        <v>104</v>
      </c>
      <c r="K7076">
        <v>2</v>
      </c>
      <c r="L7076" s="2">
        <v>1800</v>
      </c>
      <c r="M7076">
        <v>15</v>
      </c>
      <c r="N7076" s="2">
        <v>3600</v>
      </c>
      <c r="O7076" s="2">
        <v>540</v>
      </c>
      <c r="P7076" s="2">
        <v>3060</v>
      </c>
      <c r="Q7076" s="2">
        <v>2192.16</v>
      </c>
      <c r="R7076" s="2">
        <v>867.84</v>
      </c>
      <c r="S7076" t="s">
        <v>64</v>
      </c>
      <c r="T7076" t="s">
        <v>54</v>
      </c>
      <c r="U7076" t="s">
        <v>55</v>
      </c>
      <c r="V7076" t="s">
        <v>39</v>
      </c>
      <c r="W7076" t="s">
        <v>83</v>
      </c>
      <c r="X7076" t="s">
        <v>41</v>
      </c>
      <c r="Y7076" t="s">
        <v>56</v>
      </c>
      <c r="Z7076" t="s">
        <v>223</v>
      </c>
      <c r="AA7076" t="s">
        <v>44</v>
      </c>
      <c r="AB7076" t="s">
        <v>44</v>
      </c>
    </row>
    <row r="7077" spans="1:28" x14ac:dyDescent="0.25">
      <c r="A7077" t="s">
        <v>11938</v>
      </c>
      <c r="B7077" s="1">
        <v>45863</v>
      </c>
      <c r="C7077" t="s">
        <v>3379</v>
      </c>
      <c r="D7077" t="s">
        <v>3380</v>
      </c>
      <c r="E7077">
        <v>21</v>
      </c>
      <c r="F7077" t="s">
        <v>48</v>
      </c>
      <c r="G7077" t="s">
        <v>212</v>
      </c>
      <c r="H7077" t="s">
        <v>213</v>
      </c>
      <c r="I7077" t="s">
        <v>51</v>
      </c>
      <c r="J7077" t="s">
        <v>52</v>
      </c>
      <c r="K7077">
        <v>3</v>
      </c>
      <c r="L7077" s="2">
        <v>400</v>
      </c>
      <c r="M7077">
        <v>25</v>
      </c>
      <c r="N7077" s="2">
        <v>1200</v>
      </c>
      <c r="O7077" s="2">
        <v>300</v>
      </c>
      <c r="P7077" s="2">
        <v>900</v>
      </c>
      <c r="Q7077" s="2">
        <v>624.46</v>
      </c>
      <c r="R7077" s="2">
        <v>275.54000000000002</v>
      </c>
      <c r="S7077" t="s">
        <v>36</v>
      </c>
      <c r="T7077" t="s">
        <v>96</v>
      </c>
      <c r="U7077" t="s">
        <v>96</v>
      </c>
      <c r="V7077" t="s">
        <v>39</v>
      </c>
      <c r="W7077" t="s">
        <v>124</v>
      </c>
      <c r="X7077" t="s">
        <v>97</v>
      </c>
      <c r="Y7077" t="s">
        <v>56</v>
      </c>
      <c r="Z7077" t="s">
        <v>43</v>
      </c>
      <c r="AA7077" t="s">
        <v>44</v>
      </c>
      <c r="AB7077" t="s">
        <v>44</v>
      </c>
    </row>
    <row r="7078" spans="1:28" x14ac:dyDescent="0.25">
      <c r="A7078" t="s">
        <v>11939</v>
      </c>
      <c r="B7078" s="1">
        <v>45863</v>
      </c>
      <c r="C7078" t="s">
        <v>9117</v>
      </c>
      <c r="D7078" t="s">
        <v>9118</v>
      </c>
      <c r="E7078">
        <v>19</v>
      </c>
      <c r="F7078" t="s">
        <v>31</v>
      </c>
      <c r="G7078" t="s">
        <v>344</v>
      </c>
      <c r="H7078" t="s">
        <v>345</v>
      </c>
      <c r="I7078" t="s">
        <v>34</v>
      </c>
      <c r="J7078" t="s">
        <v>121</v>
      </c>
      <c r="K7078">
        <v>2</v>
      </c>
      <c r="L7078" s="2">
        <v>1600</v>
      </c>
      <c r="M7078">
        <v>25</v>
      </c>
      <c r="N7078" s="2">
        <v>3200</v>
      </c>
      <c r="O7078" s="2">
        <v>800</v>
      </c>
      <c r="P7078" s="2">
        <v>2400</v>
      </c>
      <c r="Q7078" s="2">
        <v>1699.34</v>
      </c>
      <c r="R7078" s="2">
        <v>700.66</v>
      </c>
      <c r="S7078" t="s">
        <v>36</v>
      </c>
      <c r="T7078" t="s">
        <v>37</v>
      </c>
      <c r="U7078" t="s">
        <v>38</v>
      </c>
      <c r="V7078" t="s">
        <v>39</v>
      </c>
      <c r="W7078" t="s">
        <v>92</v>
      </c>
      <c r="X7078" t="s">
        <v>41</v>
      </c>
      <c r="Y7078" t="s">
        <v>56</v>
      </c>
      <c r="Z7078" t="s">
        <v>223</v>
      </c>
      <c r="AA7078" t="s">
        <v>44</v>
      </c>
      <c r="AB7078" t="s">
        <v>44</v>
      </c>
    </row>
    <row r="7079" spans="1:28" x14ac:dyDescent="0.25">
      <c r="A7079" t="s">
        <v>11940</v>
      </c>
      <c r="B7079" s="1">
        <v>45863</v>
      </c>
      <c r="C7079" t="s">
        <v>3282</v>
      </c>
      <c r="D7079" t="s">
        <v>3283</v>
      </c>
      <c r="E7079">
        <v>54</v>
      </c>
      <c r="F7079" t="s">
        <v>31</v>
      </c>
      <c r="G7079" t="s">
        <v>112</v>
      </c>
      <c r="H7079" t="s">
        <v>113</v>
      </c>
      <c r="I7079" t="s">
        <v>103</v>
      </c>
      <c r="J7079" t="s">
        <v>104</v>
      </c>
      <c r="K7079">
        <v>3</v>
      </c>
      <c r="L7079" s="2">
        <v>650</v>
      </c>
      <c r="M7079">
        <v>10</v>
      </c>
      <c r="N7079" s="2">
        <v>1950</v>
      </c>
      <c r="O7079" s="2">
        <v>195</v>
      </c>
      <c r="P7079" s="2">
        <v>1755</v>
      </c>
      <c r="Q7079" s="2">
        <v>1102.79</v>
      </c>
      <c r="R7079" s="2">
        <v>652.21</v>
      </c>
      <c r="S7079" t="s">
        <v>53</v>
      </c>
      <c r="T7079" t="s">
        <v>76</v>
      </c>
      <c r="U7079" t="s">
        <v>77</v>
      </c>
      <c r="V7079" t="s">
        <v>39</v>
      </c>
      <c r="W7079" t="s">
        <v>137</v>
      </c>
      <c r="X7079" t="s">
        <v>67</v>
      </c>
      <c r="Y7079" t="s">
        <v>56</v>
      </c>
      <c r="Z7079" t="s">
        <v>43</v>
      </c>
      <c r="AA7079" t="s">
        <v>44</v>
      </c>
      <c r="AB7079" t="s">
        <v>44</v>
      </c>
    </row>
    <row r="7080" spans="1:28" x14ac:dyDescent="0.25">
      <c r="A7080" t="s">
        <v>11941</v>
      </c>
      <c r="B7080" s="1">
        <v>45863</v>
      </c>
      <c r="C7080" t="s">
        <v>11942</v>
      </c>
      <c r="D7080" t="s">
        <v>11943</v>
      </c>
      <c r="E7080">
        <v>35</v>
      </c>
      <c r="F7080" t="s">
        <v>111</v>
      </c>
      <c r="G7080" t="s">
        <v>81</v>
      </c>
      <c r="H7080" t="s">
        <v>82</v>
      </c>
      <c r="I7080" t="s">
        <v>51</v>
      </c>
      <c r="J7080" t="s">
        <v>52</v>
      </c>
      <c r="K7080">
        <v>2</v>
      </c>
      <c r="L7080" s="2">
        <v>600</v>
      </c>
      <c r="M7080">
        <v>10</v>
      </c>
      <c r="N7080" s="2">
        <v>1200</v>
      </c>
      <c r="O7080" s="2">
        <v>120</v>
      </c>
      <c r="P7080" s="2">
        <v>1080</v>
      </c>
      <c r="Q7080" s="2">
        <v>596.19000000000005</v>
      </c>
      <c r="R7080" s="2">
        <v>483.81</v>
      </c>
      <c r="S7080" t="s">
        <v>64</v>
      </c>
      <c r="T7080" t="s">
        <v>54</v>
      </c>
      <c r="U7080" t="s">
        <v>55</v>
      </c>
      <c r="V7080" t="s">
        <v>39</v>
      </c>
      <c r="W7080" t="s">
        <v>124</v>
      </c>
      <c r="X7080" t="s">
        <v>97</v>
      </c>
      <c r="Y7080" t="s">
        <v>56</v>
      </c>
      <c r="Z7080" t="s">
        <v>43</v>
      </c>
      <c r="AA7080" t="s">
        <v>44</v>
      </c>
      <c r="AB7080" t="s">
        <v>44</v>
      </c>
    </row>
    <row r="7081" spans="1:28" x14ac:dyDescent="0.25">
      <c r="A7081" t="s">
        <v>11944</v>
      </c>
      <c r="B7081" s="1">
        <v>45864</v>
      </c>
      <c r="C7081" t="s">
        <v>8309</v>
      </c>
      <c r="D7081" t="s">
        <v>8310</v>
      </c>
      <c r="E7081">
        <v>52</v>
      </c>
      <c r="F7081" t="s">
        <v>48</v>
      </c>
      <c r="G7081" t="s">
        <v>344</v>
      </c>
      <c r="H7081" t="s">
        <v>345</v>
      </c>
      <c r="I7081" t="s">
        <v>34</v>
      </c>
      <c r="J7081" t="s">
        <v>121</v>
      </c>
      <c r="K7081">
        <v>2</v>
      </c>
      <c r="L7081" s="2">
        <v>1600</v>
      </c>
      <c r="M7081">
        <v>10</v>
      </c>
      <c r="N7081" s="2">
        <v>3200</v>
      </c>
      <c r="O7081" s="2">
        <v>320</v>
      </c>
      <c r="P7081" s="2">
        <v>2880</v>
      </c>
      <c r="Q7081" s="2">
        <v>2081.7800000000002</v>
      </c>
      <c r="R7081" s="2">
        <v>798.22</v>
      </c>
      <c r="S7081" t="s">
        <v>53</v>
      </c>
      <c r="T7081" t="s">
        <v>37</v>
      </c>
      <c r="U7081" t="s">
        <v>38</v>
      </c>
      <c r="V7081" t="s">
        <v>39</v>
      </c>
      <c r="W7081" t="s">
        <v>124</v>
      </c>
      <c r="X7081" t="s">
        <v>67</v>
      </c>
      <c r="Y7081" t="s">
        <v>56</v>
      </c>
      <c r="Z7081" t="s">
        <v>43</v>
      </c>
      <c r="AA7081" t="s">
        <v>44</v>
      </c>
      <c r="AB7081" t="s">
        <v>44</v>
      </c>
    </row>
    <row r="7082" spans="1:28" x14ac:dyDescent="0.25">
      <c r="A7082" t="s">
        <v>11945</v>
      </c>
      <c r="B7082" s="1">
        <v>45864</v>
      </c>
      <c r="C7082" t="s">
        <v>2042</v>
      </c>
      <c r="D7082" t="s">
        <v>2043</v>
      </c>
      <c r="E7082">
        <v>45</v>
      </c>
      <c r="F7082" t="s">
        <v>48</v>
      </c>
      <c r="G7082" t="s">
        <v>141</v>
      </c>
      <c r="H7082" t="s">
        <v>142</v>
      </c>
      <c r="I7082" t="s">
        <v>74</v>
      </c>
      <c r="J7082" t="s">
        <v>143</v>
      </c>
      <c r="K7082">
        <v>2</v>
      </c>
      <c r="L7082" s="2">
        <v>900</v>
      </c>
      <c r="M7082">
        <v>0</v>
      </c>
      <c r="N7082" s="2">
        <v>1800</v>
      </c>
      <c r="O7082" s="2">
        <v>0</v>
      </c>
      <c r="P7082" s="2">
        <v>1800</v>
      </c>
      <c r="Q7082" s="2">
        <v>1411.37</v>
      </c>
      <c r="R7082" s="2">
        <v>388.63</v>
      </c>
      <c r="S7082" t="s">
        <v>36</v>
      </c>
      <c r="T7082" t="s">
        <v>65</v>
      </c>
      <c r="U7082" t="s">
        <v>65</v>
      </c>
      <c r="V7082" t="s">
        <v>39</v>
      </c>
      <c r="W7082" t="s">
        <v>40</v>
      </c>
      <c r="X7082" t="s">
        <v>67</v>
      </c>
      <c r="Y7082" t="s">
        <v>84</v>
      </c>
      <c r="Z7082" t="s">
        <v>43</v>
      </c>
      <c r="AA7082" t="s">
        <v>44</v>
      </c>
      <c r="AB7082" t="s">
        <v>44</v>
      </c>
    </row>
    <row r="7083" spans="1:28" x14ac:dyDescent="0.25">
      <c r="A7083" t="s">
        <v>11946</v>
      </c>
      <c r="B7083" s="1">
        <v>45864</v>
      </c>
      <c r="C7083" t="s">
        <v>5692</v>
      </c>
      <c r="D7083" t="s">
        <v>5693</v>
      </c>
      <c r="E7083">
        <v>21</v>
      </c>
      <c r="F7083" t="s">
        <v>48</v>
      </c>
      <c r="G7083" t="s">
        <v>119</v>
      </c>
      <c r="H7083" t="s">
        <v>120</v>
      </c>
      <c r="I7083" t="s">
        <v>62</v>
      </c>
      <c r="J7083" t="s">
        <v>121</v>
      </c>
      <c r="K7083">
        <v>2</v>
      </c>
      <c r="L7083" s="2">
        <v>4800</v>
      </c>
      <c r="M7083">
        <v>5</v>
      </c>
      <c r="N7083" s="2">
        <v>9600</v>
      </c>
      <c r="O7083" s="2">
        <v>480</v>
      </c>
      <c r="P7083" s="2">
        <v>9120</v>
      </c>
      <c r="Q7083" s="2">
        <v>7108.39</v>
      </c>
      <c r="R7083" s="2">
        <v>2011.61</v>
      </c>
      <c r="S7083" t="s">
        <v>64</v>
      </c>
      <c r="T7083" t="s">
        <v>407</v>
      </c>
      <c r="U7083" t="s">
        <v>408</v>
      </c>
      <c r="V7083" t="s">
        <v>39</v>
      </c>
      <c r="W7083" t="s">
        <v>124</v>
      </c>
      <c r="X7083" t="s">
        <v>67</v>
      </c>
      <c r="Y7083" t="s">
        <v>56</v>
      </c>
      <c r="Z7083" t="s">
        <v>144</v>
      </c>
      <c r="AA7083" t="s">
        <v>44</v>
      </c>
      <c r="AB7083" t="s">
        <v>44</v>
      </c>
    </row>
    <row r="7084" spans="1:28" x14ac:dyDescent="0.25">
      <c r="A7084" t="s">
        <v>11947</v>
      </c>
      <c r="B7084" s="1">
        <v>45865</v>
      </c>
      <c r="C7084" t="s">
        <v>2287</v>
      </c>
      <c r="D7084" t="s">
        <v>2288</v>
      </c>
      <c r="E7084">
        <v>26</v>
      </c>
      <c r="F7084" t="s">
        <v>48</v>
      </c>
      <c r="G7084" t="s">
        <v>176</v>
      </c>
      <c r="H7084" t="s">
        <v>177</v>
      </c>
      <c r="I7084" t="s">
        <v>34</v>
      </c>
      <c r="J7084" t="s">
        <v>35</v>
      </c>
      <c r="K7084">
        <v>1</v>
      </c>
      <c r="L7084" s="2">
        <v>6500</v>
      </c>
      <c r="M7084">
        <v>10</v>
      </c>
      <c r="N7084" s="2">
        <v>6500</v>
      </c>
      <c r="O7084" s="2">
        <v>650</v>
      </c>
      <c r="P7084" s="2">
        <v>5850</v>
      </c>
      <c r="Q7084" s="2">
        <v>4224.9399999999996</v>
      </c>
      <c r="R7084" s="2">
        <v>1625.06</v>
      </c>
      <c r="S7084" t="s">
        <v>53</v>
      </c>
      <c r="T7084" t="s">
        <v>398</v>
      </c>
      <c r="U7084" t="s">
        <v>399</v>
      </c>
      <c r="V7084" t="s">
        <v>39</v>
      </c>
      <c r="W7084" t="s">
        <v>66</v>
      </c>
      <c r="X7084" t="s">
        <v>41</v>
      </c>
      <c r="Y7084" t="s">
        <v>56</v>
      </c>
      <c r="Z7084" t="s">
        <v>43</v>
      </c>
      <c r="AA7084" t="s">
        <v>44</v>
      </c>
      <c r="AB7084" t="s">
        <v>68</v>
      </c>
    </row>
    <row r="7085" spans="1:28" x14ac:dyDescent="0.25">
      <c r="A7085" t="s">
        <v>11948</v>
      </c>
      <c r="B7085" s="1">
        <v>45865</v>
      </c>
      <c r="C7085" t="s">
        <v>5125</v>
      </c>
      <c r="D7085" t="s">
        <v>5126</v>
      </c>
      <c r="E7085">
        <v>24</v>
      </c>
      <c r="F7085" t="s">
        <v>31</v>
      </c>
      <c r="G7085" t="s">
        <v>238</v>
      </c>
      <c r="H7085" t="s">
        <v>239</v>
      </c>
      <c r="I7085" t="s">
        <v>62</v>
      </c>
      <c r="J7085" t="s">
        <v>63</v>
      </c>
      <c r="K7085">
        <v>2</v>
      </c>
      <c r="L7085" s="2">
        <v>6500</v>
      </c>
      <c r="M7085">
        <v>10</v>
      </c>
      <c r="N7085" s="2">
        <v>13000</v>
      </c>
      <c r="O7085" s="2">
        <v>1300</v>
      </c>
      <c r="P7085" s="2">
        <v>11700</v>
      </c>
      <c r="Q7085" s="2">
        <v>8168.35</v>
      </c>
      <c r="R7085" s="2">
        <v>3531.65</v>
      </c>
      <c r="S7085" t="s">
        <v>53</v>
      </c>
      <c r="T7085" t="s">
        <v>136</v>
      </c>
      <c r="U7085" t="s">
        <v>38</v>
      </c>
      <c r="V7085" t="s">
        <v>39</v>
      </c>
      <c r="W7085" t="s">
        <v>66</v>
      </c>
      <c r="X7085" t="s">
        <v>97</v>
      </c>
      <c r="Y7085" t="s">
        <v>56</v>
      </c>
      <c r="Z7085" t="s">
        <v>43</v>
      </c>
      <c r="AA7085" t="s">
        <v>44</v>
      </c>
      <c r="AB7085" t="s">
        <v>44</v>
      </c>
    </row>
    <row r="7086" spans="1:28" x14ac:dyDescent="0.25">
      <c r="A7086" t="s">
        <v>11949</v>
      </c>
      <c r="B7086" s="1">
        <v>45865</v>
      </c>
      <c r="C7086" t="s">
        <v>6502</v>
      </c>
      <c r="D7086" t="s">
        <v>6503</v>
      </c>
      <c r="E7086">
        <v>48</v>
      </c>
      <c r="F7086" t="s">
        <v>31</v>
      </c>
      <c r="G7086" t="s">
        <v>101</v>
      </c>
      <c r="H7086" t="s">
        <v>102</v>
      </c>
      <c r="I7086" t="s">
        <v>103</v>
      </c>
      <c r="J7086" t="s">
        <v>104</v>
      </c>
      <c r="K7086">
        <v>1</v>
      </c>
      <c r="L7086" s="2">
        <v>1800</v>
      </c>
      <c r="M7086">
        <v>5</v>
      </c>
      <c r="N7086" s="2">
        <v>1800</v>
      </c>
      <c r="O7086" s="2">
        <v>90</v>
      </c>
      <c r="P7086" s="2">
        <v>1710</v>
      </c>
      <c r="Q7086" s="2">
        <v>1029.2</v>
      </c>
      <c r="R7086" s="2">
        <v>680.8</v>
      </c>
      <c r="S7086" t="s">
        <v>53</v>
      </c>
      <c r="T7086" t="s">
        <v>163</v>
      </c>
      <c r="U7086" t="s">
        <v>164</v>
      </c>
      <c r="V7086" t="s">
        <v>39</v>
      </c>
      <c r="W7086" t="s">
        <v>83</v>
      </c>
      <c r="X7086" t="s">
        <v>67</v>
      </c>
      <c r="Y7086" t="s">
        <v>56</v>
      </c>
      <c r="Z7086" t="s">
        <v>43</v>
      </c>
      <c r="AA7086" t="s">
        <v>44</v>
      </c>
      <c r="AB7086" t="s">
        <v>44</v>
      </c>
    </row>
    <row r="7087" spans="1:28" x14ac:dyDescent="0.25">
      <c r="A7087" t="s">
        <v>11950</v>
      </c>
      <c r="B7087" s="1">
        <v>45865</v>
      </c>
      <c r="C7087" t="s">
        <v>11951</v>
      </c>
      <c r="D7087" t="s">
        <v>11952</v>
      </c>
      <c r="E7087">
        <v>56</v>
      </c>
      <c r="F7087" t="s">
        <v>111</v>
      </c>
      <c r="G7087" t="s">
        <v>141</v>
      </c>
      <c r="H7087" t="s">
        <v>142</v>
      </c>
      <c r="I7087" t="s">
        <v>74</v>
      </c>
      <c r="J7087" t="s">
        <v>143</v>
      </c>
      <c r="K7087">
        <v>2</v>
      </c>
      <c r="L7087" s="2">
        <v>900</v>
      </c>
      <c r="M7087">
        <v>25</v>
      </c>
      <c r="N7087" s="2">
        <v>1800</v>
      </c>
      <c r="O7087" s="2">
        <v>450</v>
      </c>
      <c r="P7087" s="2">
        <v>1350</v>
      </c>
      <c r="Q7087" s="2">
        <v>1074.93</v>
      </c>
      <c r="R7087" s="2">
        <v>275.07</v>
      </c>
      <c r="S7087" t="s">
        <v>53</v>
      </c>
      <c r="T7087" t="s">
        <v>54</v>
      </c>
      <c r="U7087" t="s">
        <v>55</v>
      </c>
      <c r="V7087" t="s">
        <v>39</v>
      </c>
      <c r="W7087" t="s">
        <v>137</v>
      </c>
      <c r="X7087" t="s">
        <v>41</v>
      </c>
      <c r="Y7087" t="s">
        <v>56</v>
      </c>
      <c r="Z7087" t="s">
        <v>43</v>
      </c>
      <c r="AA7087" t="s">
        <v>44</v>
      </c>
      <c r="AB7087" t="s">
        <v>44</v>
      </c>
    </row>
    <row r="7088" spans="1:28" x14ac:dyDescent="0.25">
      <c r="A7088" t="s">
        <v>11953</v>
      </c>
      <c r="B7088" s="1">
        <v>45865</v>
      </c>
      <c r="C7088" t="s">
        <v>4203</v>
      </c>
      <c r="D7088" t="s">
        <v>4204</v>
      </c>
      <c r="E7088">
        <v>48</v>
      </c>
      <c r="F7088" t="s">
        <v>48</v>
      </c>
      <c r="G7088" t="s">
        <v>176</v>
      </c>
      <c r="H7088" t="s">
        <v>177</v>
      </c>
      <c r="I7088" t="s">
        <v>34</v>
      </c>
      <c r="J7088" t="s">
        <v>35</v>
      </c>
      <c r="K7088">
        <v>1</v>
      </c>
      <c r="L7088" s="2">
        <v>6500</v>
      </c>
      <c r="M7088">
        <v>20</v>
      </c>
      <c r="N7088" s="2">
        <v>6500</v>
      </c>
      <c r="O7088" s="2">
        <v>1300</v>
      </c>
      <c r="P7088" s="2">
        <v>5200</v>
      </c>
      <c r="Q7088" s="2">
        <v>3735.75</v>
      </c>
      <c r="R7088" s="2">
        <v>1464.25</v>
      </c>
      <c r="S7088" t="s">
        <v>64</v>
      </c>
      <c r="T7088" t="s">
        <v>96</v>
      </c>
      <c r="U7088" t="s">
        <v>96</v>
      </c>
      <c r="V7088" t="s">
        <v>39</v>
      </c>
      <c r="W7088" t="s">
        <v>137</v>
      </c>
      <c r="X7088" t="s">
        <v>97</v>
      </c>
      <c r="Y7088" t="s">
        <v>84</v>
      </c>
      <c r="Z7088" t="s">
        <v>43</v>
      </c>
      <c r="AA7088" t="s">
        <v>44</v>
      </c>
      <c r="AB7088" t="s">
        <v>44</v>
      </c>
    </row>
    <row r="7089" spans="1:28" x14ac:dyDescent="0.25">
      <c r="A7089" t="s">
        <v>11954</v>
      </c>
      <c r="B7089" s="1">
        <v>45865</v>
      </c>
      <c r="C7089" t="s">
        <v>2759</v>
      </c>
      <c r="D7089" t="s">
        <v>2760</v>
      </c>
      <c r="E7089">
        <v>23</v>
      </c>
      <c r="F7089" t="s">
        <v>48</v>
      </c>
      <c r="G7089" t="s">
        <v>158</v>
      </c>
      <c r="H7089" t="s">
        <v>159</v>
      </c>
      <c r="I7089" t="s">
        <v>51</v>
      </c>
      <c r="J7089" t="s">
        <v>52</v>
      </c>
      <c r="K7089">
        <v>2</v>
      </c>
      <c r="L7089" s="2">
        <v>650</v>
      </c>
      <c r="M7089">
        <v>15</v>
      </c>
      <c r="N7089" s="2">
        <v>1300</v>
      </c>
      <c r="O7089" s="2">
        <v>195</v>
      </c>
      <c r="P7089" s="2">
        <v>1105</v>
      </c>
      <c r="Q7089" s="2">
        <v>685.85</v>
      </c>
      <c r="R7089" s="2">
        <v>419.15</v>
      </c>
      <c r="S7089" t="s">
        <v>64</v>
      </c>
      <c r="T7089" t="s">
        <v>263</v>
      </c>
      <c r="U7089" t="s">
        <v>91</v>
      </c>
      <c r="V7089" t="s">
        <v>39</v>
      </c>
      <c r="W7089" t="s">
        <v>66</v>
      </c>
      <c r="X7089" t="s">
        <v>41</v>
      </c>
      <c r="Y7089" t="s">
        <v>56</v>
      </c>
      <c r="Z7089" t="s">
        <v>43</v>
      </c>
      <c r="AA7089" t="s">
        <v>44</v>
      </c>
      <c r="AB7089" t="s">
        <v>44</v>
      </c>
    </row>
    <row r="7090" spans="1:28" x14ac:dyDescent="0.25">
      <c r="A7090" t="s">
        <v>11955</v>
      </c>
      <c r="B7090" s="1">
        <v>45865</v>
      </c>
      <c r="C7090" t="s">
        <v>2431</v>
      </c>
      <c r="D7090" t="s">
        <v>2432</v>
      </c>
      <c r="E7090">
        <v>42</v>
      </c>
      <c r="F7090" t="s">
        <v>48</v>
      </c>
      <c r="G7090" t="s">
        <v>344</v>
      </c>
      <c r="H7090" t="s">
        <v>345</v>
      </c>
      <c r="I7090" t="s">
        <v>34</v>
      </c>
      <c r="J7090" t="s">
        <v>121</v>
      </c>
      <c r="K7090">
        <v>2</v>
      </c>
      <c r="L7090" s="2">
        <v>1600</v>
      </c>
      <c r="M7090">
        <v>20</v>
      </c>
      <c r="N7090" s="2">
        <v>3200</v>
      </c>
      <c r="O7090" s="2">
        <v>640</v>
      </c>
      <c r="P7090" s="2">
        <v>2560</v>
      </c>
      <c r="Q7090" s="2">
        <v>2025.1</v>
      </c>
      <c r="R7090" s="2">
        <v>534.9</v>
      </c>
      <c r="S7090" t="s">
        <v>36</v>
      </c>
      <c r="T7090" t="s">
        <v>114</v>
      </c>
      <c r="U7090" t="s">
        <v>115</v>
      </c>
      <c r="V7090" t="s">
        <v>39</v>
      </c>
      <c r="W7090" t="s">
        <v>92</v>
      </c>
      <c r="X7090" t="s">
        <v>67</v>
      </c>
      <c r="Y7090" t="s">
        <v>56</v>
      </c>
      <c r="Z7090" t="s">
        <v>43</v>
      </c>
      <c r="AA7090" t="s">
        <v>44</v>
      </c>
      <c r="AB7090" t="s">
        <v>44</v>
      </c>
    </row>
    <row r="7091" spans="1:28" x14ac:dyDescent="0.25">
      <c r="A7091" t="s">
        <v>11956</v>
      </c>
      <c r="B7091" s="1">
        <v>45865</v>
      </c>
      <c r="C7091" t="s">
        <v>271</v>
      </c>
      <c r="D7091" t="s">
        <v>272</v>
      </c>
      <c r="E7091">
        <v>56</v>
      </c>
      <c r="F7091" t="s">
        <v>111</v>
      </c>
      <c r="G7091" t="s">
        <v>72</v>
      </c>
      <c r="H7091" t="s">
        <v>73</v>
      </c>
      <c r="I7091" t="s">
        <v>74</v>
      </c>
      <c r="J7091" t="s">
        <v>75</v>
      </c>
      <c r="K7091">
        <v>2</v>
      </c>
      <c r="L7091" s="2">
        <v>2200</v>
      </c>
      <c r="M7091">
        <v>10</v>
      </c>
      <c r="N7091" s="2">
        <v>4400</v>
      </c>
      <c r="O7091" s="2">
        <v>440</v>
      </c>
      <c r="P7091" s="2">
        <v>3960</v>
      </c>
      <c r="Q7091" s="2">
        <v>3229.63</v>
      </c>
      <c r="R7091" s="2">
        <v>730.37</v>
      </c>
      <c r="S7091" t="s">
        <v>36</v>
      </c>
      <c r="T7091" t="s">
        <v>153</v>
      </c>
      <c r="U7091" t="s">
        <v>154</v>
      </c>
      <c r="V7091" t="s">
        <v>39</v>
      </c>
      <c r="W7091" t="s">
        <v>92</v>
      </c>
      <c r="X7091" t="s">
        <v>97</v>
      </c>
      <c r="Y7091" t="s">
        <v>56</v>
      </c>
      <c r="Z7091" t="s">
        <v>508</v>
      </c>
      <c r="AA7091" t="s">
        <v>44</v>
      </c>
      <c r="AB7091" t="s">
        <v>44</v>
      </c>
    </row>
    <row r="7092" spans="1:28" x14ac:dyDescent="0.25">
      <c r="A7092" t="s">
        <v>11957</v>
      </c>
      <c r="B7092" s="1">
        <v>45865</v>
      </c>
      <c r="C7092" t="s">
        <v>2898</v>
      </c>
      <c r="D7092" t="s">
        <v>2899</v>
      </c>
      <c r="E7092">
        <v>33</v>
      </c>
      <c r="F7092" t="s">
        <v>111</v>
      </c>
      <c r="G7092" t="s">
        <v>243</v>
      </c>
      <c r="H7092" t="s">
        <v>244</v>
      </c>
      <c r="I7092" t="s">
        <v>103</v>
      </c>
      <c r="J7092" t="s">
        <v>104</v>
      </c>
      <c r="K7092">
        <v>1</v>
      </c>
      <c r="L7092" s="2">
        <v>450</v>
      </c>
      <c r="M7092">
        <v>5</v>
      </c>
      <c r="N7092" s="2">
        <v>450</v>
      </c>
      <c r="O7092" s="2">
        <v>22.5</v>
      </c>
      <c r="P7092" s="2">
        <v>427.5</v>
      </c>
      <c r="Q7092" s="2">
        <v>313.67</v>
      </c>
      <c r="R7092" s="2">
        <v>113.83</v>
      </c>
      <c r="S7092" t="s">
        <v>53</v>
      </c>
      <c r="T7092" t="s">
        <v>578</v>
      </c>
      <c r="U7092" t="s">
        <v>579</v>
      </c>
      <c r="V7092" t="s">
        <v>39</v>
      </c>
      <c r="W7092" t="s">
        <v>66</v>
      </c>
      <c r="X7092" t="s">
        <v>67</v>
      </c>
      <c r="Y7092" t="s">
        <v>56</v>
      </c>
      <c r="Z7092" t="s">
        <v>43</v>
      </c>
      <c r="AA7092" t="s">
        <v>44</v>
      </c>
      <c r="AB7092" t="s">
        <v>44</v>
      </c>
    </row>
    <row r="7093" spans="1:28" x14ac:dyDescent="0.25">
      <c r="A7093" t="s">
        <v>11958</v>
      </c>
      <c r="B7093" s="1">
        <v>45865</v>
      </c>
      <c r="C7093" t="s">
        <v>4391</v>
      </c>
      <c r="D7093" t="s">
        <v>4392</v>
      </c>
      <c r="E7093">
        <v>29</v>
      </c>
      <c r="F7093" t="s">
        <v>111</v>
      </c>
      <c r="G7093" t="s">
        <v>207</v>
      </c>
      <c r="H7093" t="s">
        <v>208</v>
      </c>
      <c r="I7093" t="s">
        <v>34</v>
      </c>
      <c r="J7093" t="s">
        <v>143</v>
      </c>
      <c r="K7093">
        <v>3</v>
      </c>
      <c r="L7093" s="2">
        <v>18000</v>
      </c>
      <c r="M7093">
        <v>20</v>
      </c>
      <c r="N7093" s="2">
        <v>54000</v>
      </c>
      <c r="O7093" s="2">
        <v>10800</v>
      </c>
      <c r="P7093" s="2">
        <v>43200</v>
      </c>
      <c r="Q7093" s="2">
        <v>25949.64</v>
      </c>
      <c r="R7093" s="2">
        <v>17250.36</v>
      </c>
      <c r="S7093" t="s">
        <v>53</v>
      </c>
      <c r="T7093" t="s">
        <v>105</v>
      </c>
      <c r="U7093" t="s">
        <v>106</v>
      </c>
      <c r="V7093" t="s">
        <v>39</v>
      </c>
      <c r="W7093" t="s">
        <v>124</v>
      </c>
      <c r="X7093" t="s">
        <v>41</v>
      </c>
      <c r="Y7093" t="s">
        <v>56</v>
      </c>
      <c r="Z7093" t="s">
        <v>43</v>
      </c>
      <c r="AA7093" t="s">
        <v>44</v>
      </c>
      <c r="AB7093" t="s">
        <v>44</v>
      </c>
    </row>
    <row r="7094" spans="1:28" x14ac:dyDescent="0.25">
      <c r="A7094" t="s">
        <v>11959</v>
      </c>
      <c r="B7094" s="1">
        <v>45865</v>
      </c>
      <c r="C7094" t="s">
        <v>8945</v>
      </c>
      <c r="D7094" t="s">
        <v>8946</v>
      </c>
      <c r="E7094">
        <v>30</v>
      </c>
      <c r="F7094" t="s">
        <v>111</v>
      </c>
      <c r="G7094" t="s">
        <v>119</v>
      </c>
      <c r="H7094" t="s">
        <v>120</v>
      </c>
      <c r="I7094" t="s">
        <v>62</v>
      </c>
      <c r="J7094" t="s">
        <v>121</v>
      </c>
      <c r="K7094">
        <v>1</v>
      </c>
      <c r="L7094" s="2">
        <v>4800</v>
      </c>
      <c r="M7094">
        <v>5</v>
      </c>
      <c r="N7094" s="2">
        <v>4800</v>
      </c>
      <c r="O7094" s="2">
        <v>240</v>
      </c>
      <c r="P7094" s="2">
        <v>4560</v>
      </c>
      <c r="Q7094" s="2">
        <v>2880.47</v>
      </c>
      <c r="R7094" s="2">
        <v>1679.53</v>
      </c>
      <c r="S7094" t="s">
        <v>64</v>
      </c>
      <c r="T7094" t="s">
        <v>65</v>
      </c>
      <c r="U7094" t="s">
        <v>65</v>
      </c>
      <c r="V7094" t="s">
        <v>39</v>
      </c>
      <c r="W7094" t="s">
        <v>124</v>
      </c>
      <c r="X7094" t="s">
        <v>67</v>
      </c>
      <c r="Y7094" t="s">
        <v>56</v>
      </c>
      <c r="Z7094" t="s">
        <v>43</v>
      </c>
      <c r="AA7094" t="s">
        <v>44</v>
      </c>
      <c r="AB7094" t="s">
        <v>44</v>
      </c>
    </row>
    <row r="7095" spans="1:28" x14ac:dyDescent="0.25">
      <c r="A7095" t="s">
        <v>11960</v>
      </c>
      <c r="B7095" s="1">
        <v>45865</v>
      </c>
      <c r="C7095" t="s">
        <v>3048</v>
      </c>
      <c r="D7095" t="s">
        <v>3049</v>
      </c>
      <c r="E7095">
        <v>18</v>
      </c>
      <c r="F7095" t="s">
        <v>48</v>
      </c>
      <c r="G7095" t="s">
        <v>344</v>
      </c>
      <c r="H7095" t="s">
        <v>345</v>
      </c>
      <c r="I7095" t="s">
        <v>34</v>
      </c>
      <c r="J7095" t="s">
        <v>121</v>
      </c>
      <c r="K7095">
        <v>1</v>
      </c>
      <c r="L7095" s="2">
        <v>1600</v>
      </c>
      <c r="M7095">
        <v>10</v>
      </c>
      <c r="N7095" s="2">
        <v>1600</v>
      </c>
      <c r="O7095" s="2">
        <v>160</v>
      </c>
      <c r="P7095" s="2">
        <v>1440</v>
      </c>
      <c r="Q7095" s="2">
        <v>1132.1400000000001</v>
      </c>
      <c r="R7095" s="2">
        <v>307.86</v>
      </c>
      <c r="S7095" t="s">
        <v>64</v>
      </c>
      <c r="T7095" t="s">
        <v>578</v>
      </c>
      <c r="U7095" t="s">
        <v>579</v>
      </c>
      <c r="V7095" t="s">
        <v>39</v>
      </c>
      <c r="W7095" t="s">
        <v>40</v>
      </c>
      <c r="X7095" t="s">
        <v>41</v>
      </c>
      <c r="Y7095" t="s">
        <v>56</v>
      </c>
      <c r="Z7095" t="s">
        <v>223</v>
      </c>
      <c r="AA7095" t="s">
        <v>44</v>
      </c>
      <c r="AB7095" t="s">
        <v>44</v>
      </c>
    </row>
    <row r="7096" spans="1:28" x14ac:dyDescent="0.25">
      <c r="A7096" t="s">
        <v>11961</v>
      </c>
      <c r="B7096" s="1">
        <v>45865</v>
      </c>
      <c r="C7096" t="s">
        <v>4027</v>
      </c>
      <c r="D7096" t="s">
        <v>4028</v>
      </c>
      <c r="E7096">
        <v>32</v>
      </c>
      <c r="F7096" t="s">
        <v>48</v>
      </c>
      <c r="G7096" t="s">
        <v>352</v>
      </c>
      <c r="H7096" t="s">
        <v>353</v>
      </c>
      <c r="I7096" t="s">
        <v>103</v>
      </c>
      <c r="J7096" t="s">
        <v>104</v>
      </c>
      <c r="K7096">
        <v>2</v>
      </c>
      <c r="L7096" s="2">
        <v>850</v>
      </c>
      <c r="M7096">
        <v>20</v>
      </c>
      <c r="N7096" s="2">
        <v>1700</v>
      </c>
      <c r="O7096" s="2">
        <v>340</v>
      </c>
      <c r="P7096" s="2">
        <v>1360</v>
      </c>
      <c r="Q7096" s="2">
        <v>943.88</v>
      </c>
      <c r="R7096" s="2">
        <v>416.12</v>
      </c>
      <c r="S7096" t="s">
        <v>36</v>
      </c>
      <c r="T7096" t="s">
        <v>96</v>
      </c>
      <c r="U7096" t="s">
        <v>96</v>
      </c>
      <c r="V7096" t="s">
        <v>39</v>
      </c>
      <c r="W7096" t="s">
        <v>66</v>
      </c>
      <c r="X7096" t="s">
        <v>97</v>
      </c>
      <c r="Y7096" t="s">
        <v>56</v>
      </c>
      <c r="Z7096" t="s">
        <v>43</v>
      </c>
      <c r="AA7096" t="s">
        <v>68</v>
      </c>
      <c r="AB7096" t="s">
        <v>44</v>
      </c>
    </row>
    <row r="7097" spans="1:28" x14ac:dyDescent="0.25">
      <c r="A7097" t="s">
        <v>11962</v>
      </c>
      <c r="B7097" s="1">
        <v>45865</v>
      </c>
      <c r="C7097" t="s">
        <v>1709</v>
      </c>
      <c r="D7097" t="s">
        <v>1710</v>
      </c>
      <c r="E7097">
        <v>35</v>
      </c>
      <c r="F7097" t="s">
        <v>48</v>
      </c>
      <c r="G7097" t="s">
        <v>285</v>
      </c>
      <c r="H7097" t="s">
        <v>286</v>
      </c>
      <c r="I7097" t="s">
        <v>34</v>
      </c>
      <c r="J7097" t="s">
        <v>121</v>
      </c>
      <c r="K7097">
        <v>4</v>
      </c>
      <c r="L7097" s="2">
        <v>3200</v>
      </c>
      <c r="M7097">
        <v>5</v>
      </c>
      <c r="N7097" s="2">
        <v>12800</v>
      </c>
      <c r="O7097" s="2">
        <v>640</v>
      </c>
      <c r="P7097" s="2">
        <v>12160</v>
      </c>
      <c r="Q7097" s="2">
        <v>7959.8</v>
      </c>
      <c r="R7097" s="2">
        <v>4200.2</v>
      </c>
      <c r="S7097" t="s">
        <v>36</v>
      </c>
      <c r="T7097" t="s">
        <v>37</v>
      </c>
      <c r="U7097" t="s">
        <v>38</v>
      </c>
      <c r="V7097" t="s">
        <v>39</v>
      </c>
      <c r="W7097" t="s">
        <v>83</v>
      </c>
      <c r="X7097" t="s">
        <v>41</v>
      </c>
      <c r="Y7097" t="s">
        <v>56</v>
      </c>
      <c r="Z7097" t="s">
        <v>223</v>
      </c>
      <c r="AA7097" t="s">
        <v>44</v>
      </c>
      <c r="AB7097" t="s">
        <v>44</v>
      </c>
    </row>
    <row r="7098" spans="1:28" x14ac:dyDescent="0.25">
      <c r="A7098" t="s">
        <v>11963</v>
      </c>
      <c r="B7098" s="1">
        <v>45865</v>
      </c>
      <c r="C7098" t="s">
        <v>11964</v>
      </c>
      <c r="D7098" t="s">
        <v>11965</v>
      </c>
      <c r="E7098">
        <v>59</v>
      </c>
      <c r="F7098" t="s">
        <v>48</v>
      </c>
      <c r="G7098" t="s">
        <v>436</v>
      </c>
      <c r="H7098" t="s">
        <v>437</v>
      </c>
      <c r="I7098" t="s">
        <v>74</v>
      </c>
      <c r="J7098" t="s">
        <v>190</v>
      </c>
      <c r="K7098">
        <v>2</v>
      </c>
      <c r="L7098" s="2">
        <v>1800</v>
      </c>
      <c r="M7098">
        <v>0</v>
      </c>
      <c r="N7098" s="2">
        <v>3600</v>
      </c>
      <c r="O7098" s="2">
        <v>0</v>
      </c>
      <c r="P7098" s="2">
        <v>3600</v>
      </c>
      <c r="Q7098" s="2">
        <v>2632.7</v>
      </c>
      <c r="R7098" s="2">
        <v>967.3</v>
      </c>
      <c r="S7098" t="s">
        <v>53</v>
      </c>
      <c r="T7098" t="s">
        <v>96</v>
      </c>
      <c r="U7098" t="s">
        <v>96</v>
      </c>
      <c r="V7098" t="s">
        <v>39</v>
      </c>
      <c r="W7098" t="s">
        <v>66</v>
      </c>
      <c r="X7098" t="s">
        <v>97</v>
      </c>
      <c r="Y7098" t="s">
        <v>56</v>
      </c>
      <c r="Z7098" t="s">
        <v>43</v>
      </c>
      <c r="AA7098" t="s">
        <v>44</v>
      </c>
      <c r="AB7098" t="s">
        <v>44</v>
      </c>
    </row>
    <row r="7099" spans="1:28" x14ac:dyDescent="0.25">
      <c r="A7099" t="s">
        <v>11966</v>
      </c>
      <c r="B7099" s="1">
        <v>45865</v>
      </c>
      <c r="C7099" t="s">
        <v>7536</v>
      </c>
      <c r="D7099" t="s">
        <v>7537</v>
      </c>
      <c r="E7099">
        <v>26</v>
      </c>
      <c r="F7099" t="s">
        <v>31</v>
      </c>
      <c r="G7099" t="s">
        <v>119</v>
      </c>
      <c r="H7099" t="s">
        <v>120</v>
      </c>
      <c r="I7099" t="s">
        <v>62</v>
      </c>
      <c r="J7099" t="s">
        <v>121</v>
      </c>
      <c r="K7099">
        <v>1</v>
      </c>
      <c r="L7099" s="2">
        <v>4800</v>
      </c>
      <c r="M7099">
        <v>20</v>
      </c>
      <c r="N7099" s="2">
        <v>4800</v>
      </c>
      <c r="O7099" s="2">
        <v>960</v>
      </c>
      <c r="P7099" s="2">
        <v>3840</v>
      </c>
      <c r="Q7099" s="2">
        <v>2502.7199999999998</v>
      </c>
      <c r="R7099" s="2">
        <v>1337.28</v>
      </c>
      <c r="S7099" t="s">
        <v>53</v>
      </c>
      <c r="T7099" t="s">
        <v>90</v>
      </c>
      <c r="U7099" t="s">
        <v>91</v>
      </c>
      <c r="V7099" t="s">
        <v>39</v>
      </c>
      <c r="W7099" t="s">
        <v>40</v>
      </c>
      <c r="X7099" t="s">
        <v>41</v>
      </c>
      <c r="Y7099" t="s">
        <v>56</v>
      </c>
      <c r="Z7099" t="s">
        <v>43</v>
      </c>
      <c r="AA7099" t="s">
        <v>44</v>
      </c>
      <c r="AB7099" t="s">
        <v>44</v>
      </c>
    </row>
    <row r="7100" spans="1:28" x14ac:dyDescent="0.25">
      <c r="A7100" t="s">
        <v>11967</v>
      </c>
      <c r="B7100" s="1">
        <v>45865</v>
      </c>
      <c r="C7100" t="s">
        <v>2110</v>
      </c>
      <c r="D7100" t="s">
        <v>2111</v>
      </c>
      <c r="E7100">
        <v>37</v>
      </c>
      <c r="F7100" t="s">
        <v>111</v>
      </c>
      <c r="G7100" t="s">
        <v>176</v>
      </c>
      <c r="H7100" t="s">
        <v>177</v>
      </c>
      <c r="I7100" t="s">
        <v>34</v>
      </c>
      <c r="J7100" t="s">
        <v>35</v>
      </c>
      <c r="K7100">
        <v>3</v>
      </c>
      <c r="L7100" s="2">
        <v>6500</v>
      </c>
      <c r="M7100">
        <v>15</v>
      </c>
      <c r="N7100" s="2">
        <v>19500</v>
      </c>
      <c r="O7100" s="2">
        <v>2925</v>
      </c>
      <c r="P7100" s="2">
        <v>16575</v>
      </c>
      <c r="Q7100" s="2">
        <v>13376.72</v>
      </c>
      <c r="R7100" s="2">
        <v>3198.28</v>
      </c>
      <c r="S7100" t="s">
        <v>64</v>
      </c>
      <c r="T7100" t="s">
        <v>153</v>
      </c>
      <c r="U7100" t="s">
        <v>154</v>
      </c>
      <c r="V7100" t="s">
        <v>39</v>
      </c>
      <c r="W7100" t="s">
        <v>137</v>
      </c>
      <c r="X7100" t="s">
        <v>67</v>
      </c>
      <c r="Y7100" t="s">
        <v>56</v>
      </c>
      <c r="Z7100" t="s">
        <v>43</v>
      </c>
      <c r="AA7100" t="s">
        <v>44</v>
      </c>
      <c r="AB7100" t="s">
        <v>44</v>
      </c>
    </row>
    <row r="7101" spans="1:28" x14ac:dyDescent="0.25">
      <c r="A7101" t="s">
        <v>11968</v>
      </c>
      <c r="B7101" s="1">
        <v>45865</v>
      </c>
      <c r="C7101" t="s">
        <v>4936</v>
      </c>
      <c r="D7101" t="s">
        <v>4937</v>
      </c>
      <c r="E7101">
        <v>35</v>
      </c>
      <c r="F7101" t="s">
        <v>48</v>
      </c>
      <c r="G7101" t="s">
        <v>352</v>
      </c>
      <c r="H7101" t="s">
        <v>353</v>
      </c>
      <c r="I7101" t="s">
        <v>103</v>
      </c>
      <c r="J7101" t="s">
        <v>104</v>
      </c>
      <c r="K7101">
        <v>2</v>
      </c>
      <c r="L7101" s="2">
        <v>850</v>
      </c>
      <c r="M7101">
        <v>0</v>
      </c>
      <c r="N7101" s="2">
        <v>1700</v>
      </c>
      <c r="O7101" s="2">
        <v>0</v>
      </c>
      <c r="P7101" s="2">
        <v>1700</v>
      </c>
      <c r="Q7101" s="2">
        <v>1374.14</v>
      </c>
      <c r="R7101" s="2">
        <v>325.86</v>
      </c>
      <c r="S7101" t="s">
        <v>53</v>
      </c>
      <c r="T7101" t="s">
        <v>407</v>
      </c>
      <c r="U7101" t="s">
        <v>408</v>
      </c>
      <c r="V7101" t="s">
        <v>39</v>
      </c>
      <c r="W7101" t="s">
        <v>137</v>
      </c>
      <c r="X7101" t="s">
        <v>41</v>
      </c>
      <c r="Y7101" t="s">
        <v>56</v>
      </c>
      <c r="Z7101" t="s">
        <v>43</v>
      </c>
      <c r="AA7101" t="s">
        <v>44</v>
      </c>
      <c r="AB7101" t="s">
        <v>44</v>
      </c>
    </row>
    <row r="7102" spans="1:28" x14ac:dyDescent="0.25">
      <c r="A7102" t="s">
        <v>11969</v>
      </c>
      <c r="B7102" s="1">
        <v>45866</v>
      </c>
      <c r="C7102" t="s">
        <v>2271</v>
      </c>
      <c r="D7102" t="s">
        <v>2272</v>
      </c>
      <c r="E7102">
        <v>41</v>
      </c>
      <c r="F7102" t="s">
        <v>31</v>
      </c>
      <c r="G7102" t="s">
        <v>197</v>
      </c>
      <c r="H7102" t="s">
        <v>198</v>
      </c>
      <c r="I7102" t="s">
        <v>74</v>
      </c>
      <c r="J7102" t="s">
        <v>75</v>
      </c>
      <c r="K7102">
        <v>2</v>
      </c>
      <c r="L7102" s="2">
        <v>2600</v>
      </c>
      <c r="M7102">
        <v>30</v>
      </c>
      <c r="N7102" s="2">
        <v>5200</v>
      </c>
      <c r="O7102" s="2">
        <v>1560</v>
      </c>
      <c r="P7102" s="2">
        <v>3640</v>
      </c>
      <c r="Q7102" s="2">
        <v>2728.47</v>
      </c>
      <c r="R7102" s="2">
        <v>911.53</v>
      </c>
      <c r="S7102" t="s">
        <v>53</v>
      </c>
      <c r="T7102" t="s">
        <v>153</v>
      </c>
      <c r="U7102" t="s">
        <v>154</v>
      </c>
      <c r="V7102" t="s">
        <v>39</v>
      </c>
      <c r="W7102" t="s">
        <v>137</v>
      </c>
      <c r="X7102" t="s">
        <v>67</v>
      </c>
      <c r="Y7102" t="s">
        <v>84</v>
      </c>
      <c r="Z7102" t="s">
        <v>223</v>
      </c>
      <c r="AA7102" t="s">
        <v>44</v>
      </c>
      <c r="AB7102" t="s">
        <v>44</v>
      </c>
    </row>
    <row r="7103" spans="1:28" x14ac:dyDescent="0.25">
      <c r="A7103" t="s">
        <v>11970</v>
      </c>
      <c r="B7103" s="1">
        <v>45866</v>
      </c>
      <c r="C7103" t="s">
        <v>5298</v>
      </c>
      <c r="D7103" t="s">
        <v>5299</v>
      </c>
      <c r="E7103">
        <v>40</v>
      </c>
      <c r="F7103" t="s">
        <v>48</v>
      </c>
      <c r="G7103" t="s">
        <v>32</v>
      </c>
      <c r="H7103" t="s">
        <v>33</v>
      </c>
      <c r="I7103" t="s">
        <v>34</v>
      </c>
      <c r="J7103" t="s">
        <v>35</v>
      </c>
      <c r="K7103">
        <v>1</v>
      </c>
      <c r="L7103" s="2">
        <v>55000</v>
      </c>
      <c r="M7103">
        <v>10</v>
      </c>
      <c r="N7103" s="2">
        <v>55000</v>
      </c>
      <c r="O7103" s="2">
        <v>5500</v>
      </c>
      <c r="P7103" s="2">
        <v>49500</v>
      </c>
      <c r="Q7103" s="2">
        <v>38678.01</v>
      </c>
      <c r="R7103" s="2">
        <v>10821.99</v>
      </c>
      <c r="S7103" t="s">
        <v>36</v>
      </c>
      <c r="T7103" t="s">
        <v>275</v>
      </c>
      <c r="U7103" t="s">
        <v>123</v>
      </c>
      <c r="V7103" t="s">
        <v>39</v>
      </c>
      <c r="W7103" t="s">
        <v>40</v>
      </c>
      <c r="X7103" t="s">
        <v>41</v>
      </c>
      <c r="Y7103" t="s">
        <v>56</v>
      </c>
      <c r="Z7103" t="s">
        <v>43</v>
      </c>
      <c r="AA7103" t="s">
        <v>44</v>
      </c>
      <c r="AB7103" t="s">
        <v>44</v>
      </c>
    </row>
    <row r="7104" spans="1:28" x14ac:dyDescent="0.25">
      <c r="A7104" t="s">
        <v>11971</v>
      </c>
      <c r="B7104" s="1">
        <v>45866</v>
      </c>
      <c r="C7104" t="s">
        <v>2222</v>
      </c>
      <c r="D7104" t="s">
        <v>2223</v>
      </c>
      <c r="E7104">
        <v>20</v>
      </c>
      <c r="F7104" t="s">
        <v>31</v>
      </c>
      <c r="G7104" t="s">
        <v>238</v>
      </c>
      <c r="H7104" t="s">
        <v>239</v>
      </c>
      <c r="I7104" t="s">
        <v>62</v>
      </c>
      <c r="J7104" t="s">
        <v>63</v>
      </c>
      <c r="K7104">
        <v>1</v>
      </c>
      <c r="L7104" s="2">
        <v>6500</v>
      </c>
      <c r="M7104">
        <v>15</v>
      </c>
      <c r="N7104" s="2">
        <v>6500</v>
      </c>
      <c r="O7104" s="2">
        <v>975</v>
      </c>
      <c r="P7104" s="2">
        <v>5525</v>
      </c>
      <c r="Q7104" s="2">
        <v>4372.33</v>
      </c>
      <c r="R7104" s="2">
        <v>1152.67</v>
      </c>
      <c r="S7104" t="s">
        <v>64</v>
      </c>
      <c r="T7104" t="s">
        <v>76</v>
      </c>
      <c r="U7104" t="s">
        <v>77</v>
      </c>
      <c r="V7104" t="s">
        <v>39</v>
      </c>
      <c r="W7104" t="s">
        <v>83</v>
      </c>
      <c r="X7104" t="s">
        <v>97</v>
      </c>
      <c r="Y7104" t="s">
        <v>56</v>
      </c>
      <c r="Z7104" t="s">
        <v>43</v>
      </c>
      <c r="AA7104" t="s">
        <v>44</v>
      </c>
      <c r="AB7104" t="s">
        <v>44</v>
      </c>
    </row>
    <row r="7105" spans="1:28" x14ac:dyDescent="0.25">
      <c r="A7105" t="s">
        <v>11972</v>
      </c>
      <c r="B7105" s="1">
        <v>45866</v>
      </c>
      <c r="C7105" t="s">
        <v>4917</v>
      </c>
      <c r="D7105" t="s">
        <v>4918</v>
      </c>
      <c r="E7105">
        <v>53</v>
      </c>
      <c r="F7105" t="s">
        <v>111</v>
      </c>
      <c r="G7105" t="s">
        <v>366</v>
      </c>
      <c r="H7105" t="s">
        <v>367</v>
      </c>
      <c r="I7105" t="s">
        <v>34</v>
      </c>
      <c r="J7105" t="s">
        <v>130</v>
      </c>
      <c r="K7105">
        <v>3</v>
      </c>
      <c r="L7105" s="2">
        <v>14500</v>
      </c>
      <c r="M7105">
        <v>10</v>
      </c>
      <c r="N7105" s="2">
        <v>43500</v>
      </c>
      <c r="O7105" s="2">
        <v>4350</v>
      </c>
      <c r="P7105" s="2">
        <v>39150</v>
      </c>
      <c r="Q7105" s="2">
        <v>31849.29</v>
      </c>
      <c r="R7105" s="2">
        <v>7300.71</v>
      </c>
      <c r="S7105" t="s">
        <v>53</v>
      </c>
      <c r="T7105" t="s">
        <v>114</v>
      </c>
      <c r="U7105" t="s">
        <v>115</v>
      </c>
      <c r="V7105" t="s">
        <v>39</v>
      </c>
      <c r="W7105" t="s">
        <v>40</v>
      </c>
      <c r="X7105" t="s">
        <v>41</v>
      </c>
      <c r="Y7105" t="s">
        <v>56</v>
      </c>
      <c r="Z7105" t="s">
        <v>43</v>
      </c>
      <c r="AA7105" t="s">
        <v>44</v>
      </c>
      <c r="AB7105" t="s">
        <v>44</v>
      </c>
    </row>
    <row r="7106" spans="1:28" x14ac:dyDescent="0.25">
      <c r="A7106" t="s">
        <v>11973</v>
      </c>
      <c r="B7106" s="1">
        <v>45866</v>
      </c>
      <c r="C7106" t="s">
        <v>3074</v>
      </c>
      <c r="D7106" t="s">
        <v>3075</v>
      </c>
      <c r="E7106">
        <v>44</v>
      </c>
      <c r="F7106" t="s">
        <v>48</v>
      </c>
      <c r="G7106" t="s">
        <v>436</v>
      </c>
      <c r="H7106" t="s">
        <v>437</v>
      </c>
      <c r="I7106" t="s">
        <v>74</v>
      </c>
      <c r="J7106" t="s">
        <v>190</v>
      </c>
      <c r="K7106">
        <v>3</v>
      </c>
      <c r="L7106" s="2">
        <v>1800</v>
      </c>
      <c r="M7106">
        <v>15</v>
      </c>
      <c r="N7106" s="2">
        <v>5400</v>
      </c>
      <c r="O7106" s="2">
        <v>810</v>
      </c>
      <c r="P7106" s="2">
        <v>4590</v>
      </c>
      <c r="Q7106" s="2">
        <v>2637.89</v>
      </c>
      <c r="R7106" s="2">
        <v>1952.11</v>
      </c>
      <c r="S7106" t="s">
        <v>53</v>
      </c>
      <c r="T7106" t="s">
        <v>65</v>
      </c>
      <c r="U7106" t="s">
        <v>65</v>
      </c>
      <c r="V7106" t="s">
        <v>39</v>
      </c>
      <c r="W7106" t="s">
        <v>83</v>
      </c>
      <c r="X7106" t="s">
        <v>67</v>
      </c>
      <c r="Y7106" t="s">
        <v>56</v>
      </c>
      <c r="Z7106" t="s">
        <v>223</v>
      </c>
      <c r="AA7106" t="s">
        <v>44</v>
      </c>
      <c r="AB7106" t="s">
        <v>44</v>
      </c>
    </row>
    <row r="7107" spans="1:28" x14ac:dyDescent="0.25">
      <c r="A7107" t="s">
        <v>11974</v>
      </c>
      <c r="B7107" s="1">
        <v>45866</v>
      </c>
      <c r="C7107" t="s">
        <v>10599</v>
      </c>
      <c r="D7107" t="s">
        <v>10600</v>
      </c>
      <c r="E7107">
        <v>56</v>
      </c>
      <c r="F7107" t="s">
        <v>48</v>
      </c>
      <c r="G7107" t="s">
        <v>128</v>
      </c>
      <c r="H7107" t="s">
        <v>129</v>
      </c>
      <c r="I7107" t="s">
        <v>74</v>
      </c>
      <c r="J7107" t="s">
        <v>130</v>
      </c>
      <c r="K7107">
        <v>3</v>
      </c>
      <c r="L7107" s="2">
        <v>1700</v>
      </c>
      <c r="M7107">
        <v>5</v>
      </c>
      <c r="N7107" s="2">
        <v>5100</v>
      </c>
      <c r="O7107" s="2">
        <v>255</v>
      </c>
      <c r="P7107" s="2">
        <v>4845</v>
      </c>
      <c r="Q7107" s="2">
        <v>3769.29</v>
      </c>
      <c r="R7107" s="2">
        <v>1075.71</v>
      </c>
      <c r="S7107" t="s">
        <v>53</v>
      </c>
      <c r="T7107" t="s">
        <v>578</v>
      </c>
      <c r="U7107" t="s">
        <v>579</v>
      </c>
      <c r="V7107" t="s">
        <v>39</v>
      </c>
      <c r="W7107" t="s">
        <v>124</v>
      </c>
      <c r="X7107" t="s">
        <v>41</v>
      </c>
      <c r="Y7107" t="s">
        <v>56</v>
      </c>
      <c r="Z7107" t="s">
        <v>508</v>
      </c>
      <c r="AA7107" t="s">
        <v>44</v>
      </c>
      <c r="AB7107" t="s">
        <v>44</v>
      </c>
    </row>
    <row r="7108" spans="1:28" x14ac:dyDescent="0.25">
      <c r="A7108" t="s">
        <v>11975</v>
      </c>
      <c r="B7108" s="1">
        <v>45866</v>
      </c>
      <c r="C7108" t="s">
        <v>5138</v>
      </c>
      <c r="D7108" t="s">
        <v>5139</v>
      </c>
      <c r="E7108">
        <v>44</v>
      </c>
      <c r="F7108" t="s">
        <v>111</v>
      </c>
      <c r="G7108" t="s">
        <v>112</v>
      </c>
      <c r="H7108" t="s">
        <v>113</v>
      </c>
      <c r="I7108" t="s">
        <v>103</v>
      </c>
      <c r="J7108" t="s">
        <v>104</v>
      </c>
      <c r="K7108">
        <v>2</v>
      </c>
      <c r="L7108" s="2">
        <v>650</v>
      </c>
      <c r="M7108">
        <v>5</v>
      </c>
      <c r="N7108" s="2">
        <v>1300</v>
      </c>
      <c r="O7108" s="2">
        <v>65</v>
      </c>
      <c r="P7108" s="2">
        <v>1235</v>
      </c>
      <c r="Q7108" s="2">
        <v>937.8</v>
      </c>
      <c r="R7108" s="2">
        <v>297.2</v>
      </c>
      <c r="S7108" t="s">
        <v>53</v>
      </c>
      <c r="T7108" t="s">
        <v>37</v>
      </c>
      <c r="U7108" t="s">
        <v>38</v>
      </c>
      <c r="V7108" t="s">
        <v>39</v>
      </c>
      <c r="W7108" t="s">
        <v>124</v>
      </c>
      <c r="X7108" t="s">
        <v>41</v>
      </c>
      <c r="Y7108" t="s">
        <v>42</v>
      </c>
      <c r="Z7108" t="s">
        <v>43</v>
      </c>
      <c r="AA7108" t="s">
        <v>44</v>
      </c>
      <c r="AB7108" t="s">
        <v>44</v>
      </c>
    </row>
    <row r="7109" spans="1:28" x14ac:dyDescent="0.25">
      <c r="A7109" t="s">
        <v>11976</v>
      </c>
      <c r="B7109" s="1">
        <v>45866</v>
      </c>
      <c r="C7109" t="s">
        <v>3714</v>
      </c>
      <c r="D7109" t="s">
        <v>3715</v>
      </c>
      <c r="E7109">
        <v>50</v>
      </c>
      <c r="F7109" t="s">
        <v>48</v>
      </c>
      <c r="G7109" t="s">
        <v>112</v>
      </c>
      <c r="H7109" t="s">
        <v>113</v>
      </c>
      <c r="I7109" t="s">
        <v>103</v>
      </c>
      <c r="J7109" t="s">
        <v>104</v>
      </c>
      <c r="K7109">
        <v>1</v>
      </c>
      <c r="L7109" s="2">
        <v>650</v>
      </c>
      <c r="M7109">
        <v>10</v>
      </c>
      <c r="N7109" s="2">
        <v>650</v>
      </c>
      <c r="O7109" s="2">
        <v>65</v>
      </c>
      <c r="P7109" s="2">
        <v>585</v>
      </c>
      <c r="Q7109" s="2">
        <v>419.92</v>
      </c>
      <c r="R7109" s="2">
        <v>165.08</v>
      </c>
      <c r="S7109" t="s">
        <v>53</v>
      </c>
      <c r="T7109" t="s">
        <v>114</v>
      </c>
      <c r="U7109" t="s">
        <v>115</v>
      </c>
      <c r="V7109" t="s">
        <v>39</v>
      </c>
      <c r="W7109" t="s">
        <v>92</v>
      </c>
      <c r="X7109" t="s">
        <v>67</v>
      </c>
      <c r="Y7109" t="s">
        <v>42</v>
      </c>
      <c r="Z7109" t="s">
        <v>43</v>
      </c>
      <c r="AA7109" t="s">
        <v>44</v>
      </c>
      <c r="AB7109" t="s">
        <v>44</v>
      </c>
    </row>
    <row r="7110" spans="1:28" x14ac:dyDescent="0.25">
      <c r="A7110" t="s">
        <v>11977</v>
      </c>
      <c r="B7110" s="1">
        <v>45866</v>
      </c>
      <c r="C7110" t="s">
        <v>5838</v>
      </c>
      <c r="D7110" t="s">
        <v>5839</v>
      </c>
      <c r="E7110">
        <v>28</v>
      </c>
      <c r="F7110" t="s">
        <v>31</v>
      </c>
      <c r="G7110" t="s">
        <v>49</v>
      </c>
      <c r="H7110" t="s">
        <v>50</v>
      </c>
      <c r="I7110" t="s">
        <v>51</v>
      </c>
      <c r="J7110" t="s">
        <v>52</v>
      </c>
      <c r="K7110">
        <v>1</v>
      </c>
      <c r="L7110" s="2">
        <v>500</v>
      </c>
      <c r="M7110">
        <v>15</v>
      </c>
      <c r="N7110" s="2">
        <v>500</v>
      </c>
      <c r="O7110" s="2">
        <v>75</v>
      </c>
      <c r="P7110" s="2">
        <v>425</v>
      </c>
      <c r="Q7110" s="2">
        <v>334.95</v>
      </c>
      <c r="R7110" s="2">
        <v>90.05</v>
      </c>
      <c r="S7110" t="s">
        <v>64</v>
      </c>
      <c r="T7110" t="s">
        <v>96</v>
      </c>
      <c r="U7110" t="s">
        <v>96</v>
      </c>
      <c r="V7110" t="s">
        <v>39</v>
      </c>
      <c r="W7110" t="s">
        <v>92</v>
      </c>
      <c r="X7110" t="s">
        <v>41</v>
      </c>
      <c r="Y7110" t="s">
        <v>84</v>
      </c>
      <c r="Z7110" t="s">
        <v>43</v>
      </c>
      <c r="AA7110" t="s">
        <v>44</v>
      </c>
      <c r="AB7110" t="s">
        <v>44</v>
      </c>
    </row>
    <row r="7111" spans="1:28" x14ac:dyDescent="0.25">
      <c r="A7111" t="s">
        <v>11978</v>
      </c>
      <c r="B7111" s="1">
        <v>45866</v>
      </c>
      <c r="C7111" t="s">
        <v>4507</v>
      </c>
      <c r="D7111" t="s">
        <v>4508</v>
      </c>
      <c r="E7111">
        <v>59</v>
      </c>
      <c r="F7111" t="s">
        <v>48</v>
      </c>
      <c r="G7111" t="s">
        <v>366</v>
      </c>
      <c r="H7111" t="s">
        <v>367</v>
      </c>
      <c r="I7111" t="s">
        <v>34</v>
      </c>
      <c r="J7111" t="s">
        <v>130</v>
      </c>
      <c r="K7111">
        <v>1</v>
      </c>
      <c r="L7111" s="2">
        <v>14500</v>
      </c>
      <c r="M7111">
        <v>10</v>
      </c>
      <c r="N7111" s="2">
        <v>14500</v>
      </c>
      <c r="O7111" s="2">
        <v>1450</v>
      </c>
      <c r="P7111" s="2">
        <v>13050</v>
      </c>
      <c r="Q7111" s="2">
        <v>8600.36</v>
      </c>
      <c r="R7111" s="2">
        <v>4449.6400000000003</v>
      </c>
      <c r="S7111" t="s">
        <v>53</v>
      </c>
      <c r="T7111" t="s">
        <v>398</v>
      </c>
      <c r="U7111" t="s">
        <v>399</v>
      </c>
      <c r="V7111" t="s">
        <v>39</v>
      </c>
      <c r="W7111" t="s">
        <v>66</v>
      </c>
      <c r="X7111" t="s">
        <v>97</v>
      </c>
      <c r="Y7111" t="s">
        <v>56</v>
      </c>
      <c r="Z7111" t="s">
        <v>43</v>
      </c>
      <c r="AA7111" t="s">
        <v>44</v>
      </c>
      <c r="AB7111" t="s">
        <v>44</v>
      </c>
    </row>
    <row r="7112" spans="1:28" x14ac:dyDescent="0.25">
      <c r="A7112" t="s">
        <v>11979</v>
      </c>
      <c r="B7112" s="1">
        <v>45866</v>
      </c>
      <c r="C7112" t="s">
        <v>9276</v>
      </c>
      <c r="D7112" t="s">
        <v>9277</v>
      </c>
      <c r="E7112">
        <v>29</v>
      </c>
      <c r="F7112" t="s">
        <v>48</v>
      </c>
      <c r="G7112" t="s">
        <v>227</v>
      </c>
      <c r="H7112" t="s">
        <v>228</v>
      </c>
      <c r="I7112" t="s">
        <v>74</v>
      </c>
      <c r="J7112" t="s">
        <v>75</v>
      </c>
      <c r="K7112">
        <v>2</v>
      </c>
      <c r="L7112" s="2">
        <v>1400</v>
      </c>
      <c r="M7112">
        <v>20</v>
      </c>
      <c r="N7112" s="2">
        <v>2800</v>
      </c>
      <c r="O7112" s="2">
        <v>560</v>
      </c>
      <c r="P7112" s="2">
        <v>2240</v>
      </c>
      <c r="Q7112" s="2">
        <v>1831.5</v>
      </c>
      <c r="R7112" s="2">
        <v>408.5</v>
      </c>
      <c r="S7112" t="s">
        <v>53</v>
      </c>
      <c r="T7112" t="s">
        <v>105</v>
      </c>
      <c r="U7112" t="s">
        <v>106</v>
      </c>
      <c r="V7112" t="s">
        <v>39</v>
      </c>
      <c r="W7112" t="s">
        <v>40</v>
      </c>
      <c r="X7112" t="s">
        <v>97</v>
      </c>
      <c r="Y7112" t="s">
        <v>56</v>
      </c>
      <c r="Z7112" t="s">
        <v>43</v>
      </c>
      <c r="AA7112" t="s">
        <v>44</v>
      </c>
      <c r="AB7112" t="s">
        <v>44</v>
      </c>
    </row>
    <row r="7113" spans="1:28" x14ac:dyDescent="0.25">
      <c r="A7113" t="s">
        <v>11980</v>
      </c>
      <c r="B7113" s="1">
        <v>45866</v>
      </c>
      <c r="C7113" t="s">
        <v>4374</v>
      </c>
      <c r="D7113" t="s">
        <v>4375</v>
      </c>
      <c r="E7113">
        <v>37</v>
      </c>
      <c r="F7113" t="s">
        <v>31</v>
      </c>
      <c r="G7113" t="s">
        <v>202</v>
      </c>
      <c r="H7113" t="s">
        <v>203</v>
      </c>
      <c r="I7113" t="s">
        <v>103</v>
      </c>
      <c r="J7113" t="s">
        <v>104</v>
      </c>
      <c r="K7113">
        <v>1</v>
      </c>
      <c r="L7113" s="2">
        <v>550</v>
      </c>
      <c r="M7113">
        <v>20</v>
      </c>
      <c r="N7113" s="2">
        <v>550</v>
      </c>
      <c r="O7113" s="2">
        <v>110</v>
      </c>
      <c r="P7113" s="2">
        <v>440</v>
      </c>
      <c r="Q7113" s="2">
        <v>260.81</v>
      </c>
      <c r="R7113" s="2">
        <v>179.19</v>
      </c>
      <c r="S7113" t="s">
        <v>53</v>
      </c>
      <c r="T7113" t="s">
        <v>136</v>
      </c>
      <c r="U7113" t="s">
        <v>38</v>
      </c>
      <c r="V7113" t="s">
        <v>39</v>
      </c>
      <c r="W7113" t="s">
        <v>40</v>
      </c>
      <c r="X7113" t="s">
        <v>41</v>
      </c>
      <c r="Y7113" t="s">
        <v>56</v>
      </c>
      <c r="Z7113" t="s">
        <v>107</v>
      </c>
      <c r="AA7113" t="s">
        <v>44</v>
      </c>
      <c r="AB7113" t="s">
        <v>44</v>
      </c>
    </row>
    <row r="7114" spans="1:28" x14ac:dyDescent="0.25">
      <c r="A7114" t="s">
        <v>11981</v>
      </c>
      <c r="B7114" s="1">
        <v>45867</v>
      </c>
      <c r="C7114" t="s">
        <v>11982</v>
      </c>
      <c r="D7114" t="s">
        <v>11983</v>
      </c>
      <c r="E7114">
        <v>42</v>
      </c>
      <c r="F7114" t="s">
        <v>48</v>
      </c>
      <c r="G7114" t="s">
        <v>88</v>
      </c>
      <c r="H7114" t="s">
        <v>89</v>
      </c>
      <c r="I7114" t="s">
        <v>62</v>
      </c>
      <c r="J7114" t="s">
        <v>63</v>
      </c>
      <c r="K7114">
        <v>2</v>
      </c>
      <c r="L7114" s="2">
        <v>4200</v>
      </c>
      <c r="M7114">
        <v>5</v>
      </c>
      <c r="N7114" s="2">
        <v>8400</v>
      </c>
      <c r="O7114" s="2">
        <v>420</v>
      </c>
      <c r="P7114" s="2">
        <v>7980</v>
      </c>
      <c r="Q7114" s="2">
        <v>5983.98</v>
      </c>
      <c r="R7114" s="2">
        <v>1996.02</v>
      </c>
      <c r="S7114" t="s">
        <v>64</v>
      </c>
      <c r="T7114" t="s">
        <v>263</v>
      </c>
      <c r="U7114" t="s">
        <v>91</v>
      </c>
      <c r="V7114" t="s">
        <v>39</v>
      </c>
      <c r="W7114" t="s">
        <v>137</v>
      </c>
      <c r="X7114" t="s">
        <v>67</v>
      </c>
      <c r="Y7114" t="s">
        <v>42</v>
      </c>
      <c r="Z7114" t="s">
        <v>43</v>
      </c>
      <c r="AA7114" t="s">
        <v>44</v>
      </c>
      <c r="AB7114" t="s">
        <v>44</v>
      </c>
    </row>
    <row r="7115" spans="1:28" x14ac:dyDescent="0.25">
      <c r="A7115" t="s">
        <v>11984</v>
      </c>
      <c r="B7115" s="1">
        <v>45867</v>
      </c>
      <c r="C7115" t="s">
        <v>3780</v>
      </c>
      <c r="D7115" t="s">
        <v>3781</v>
      </c>
      <c r="E7115">
        <v>43</v>
      </c>
      <c r="F7115" t="s">
        <v>31</v>
      </c>
      <c r="G7115" t="s">
        <v>207</v>
      </c>
      <c r="H7115" t="s">
        <v>208</v>
      </c>
      <c r="I7115" t="s">
        <v>34</v>
      </c>
      <c r="J7115" t="s">
        <v>143</v>
      </c>
      <c r="K7115">
        <v>1</v>
      </c>
      <c r="L7115" s="2">
        <v>18000</v>
      </c>
      <c r="M7115">
        <v>25</v>
      </c>
      <c r="N7115" s="2">
        <v>18000</v>
      </c>
      <c r="O7115" s="2">
        <v>4500</v>
      </c>
      <c r="P7115" s="2">
        <v>13500</v>
      </c>
      <c r="Q7115" s="2">
        <v>7912.77</v>
      </c>
      <c r="R7115" s="2">
        <v>5587.23</v>
      </c>
      <c r="S7115" t="s">
        <v>36</v>
      </c>
      <c r="T7115" t="s">
        <v>222</v>
      </c>
      <c r="U7115" t="s">
        <v>38</v>
      </c>
      <c r="V7115" t="s">
        <v>39</v>
      </c>
      <c r="W7115" t="s">
        <v>66</v>
      </c>
      <c r="X7115" t="s">
        <v>41</v>
      </c>
      <c r="Y7115" t="s">
        <v>42</v>
      </c>
      <c r="Z7115" t="s">
        <v>43</v>
      </c>
      <c r="AA7115" t="s">
        <v>44</v>
      </c>
      <c r="AB7115" t="s">
        <v>68</v>
      </c>
    </row>
    <row r="7116" spans="1:28" x14ac:dyDescent="0.25">
      <c r="A7116" t="s">
        <v>11985</v>
      </c>
      <c r="B7116" s="1">
        <v>45867</v>
      </c>
      <c r="C7116" t="s">
        <v>1808</v>
      </c>
      <c r="D7116" t="s">
        <v>1809</v>
      </c>
      <c r="E7116">
        <v>52</v>
      </c>
      <c r="F7116" t="s">
        <v>48</v>
      </c>
      <c r="G7116" t="s">
        <v>217</v>
      </c>
      <c r="H7116" t="s">
        <v>218</v>
      </c>
      <c r="I7116" t="s">
        <v>34</v>
      </c>
      <c r="J7116" t="s">
        <v>130</v>
      </c>
      <c r="K7116">
        <v>4</v>
      </c>
      <c r="L7116" s="2">
        <v>28000</v>
      </c>
      <c r="M7116">
        <v>10</v>
      </c>
      <c r="N7116" s="2">
        <v>112000</v>
      </c>
      <c r="O7116" s="2">
        <v>11200</v>
      </c>
      <c r="P7116" s="2">
        <v>100800</v>
      </c>
      <c r="Q7116" s="2">
        <v>60160.3</v>
      </c>
      <c r="R7116" s="2">
        <v>40639.699999999997</v>
      </c>
      <c r="S7116" t="s">
        <v>64</v>
      </c>
      <c r="T7116" t="s">
        <v>76</v>
      </c>
      <c r="U7116" t="s">
        <v>77</v>
      </c>
      <c r="V7116" t="s">
        <v>39</v>
      </c>
      <c r="W7116" t="s">
        <v>137</v>
      </c>
      <c r="X7116" t="s">
        <v>67</v>
      </c>
      <c r="Y7116" t="s">
        <v>56</v>
      </c>
      <c r="Z7116" t="s">
        <v>43</v>
      </c>
      <c r="AA7116" t="s">
        <v>68</v>
      </c>
      <c r="AB7116" t="s">
        <v>44</v>
      </c>
    </row>
    <row r="7117" spans="1:28" x14ac:dyDescent="0.25">
      <c r="A7117" t="s">
        <v>11986</v>
      </c>
      <c r="B7117" s="1">
        <v>45867</v>
      </c>
      <c r="C7117" t="s">
        <v>11987</v>
      </c>
      <c r="D7117" t="s">
        <v>11988</v>
      </c>
      <c r="E7117">
        <v>37</v>
      </c>
      <c r="F7117" t="s">
        <v>48</v>
      </c>
      <c r="G7117" t="s">
        <v>32</v>
      </c>
      <c r="H7117" t="s">
        <v>33</v>
      </c>
      <c r="I7117" t="s">
        <v>34</v>
      </c>
      <c r="J7117" t="s">
        <v>35</v>
      </c>
      <c r="K7117">
        <v>2</v>
      </c>
      <c r="L7117" s="2">
        <v>55000</v>
      </c>
      <c r="M7117">
        <v>5</v>
      </c>
      <c r="N7117" s="2">
        <v>110000</v>
      </c>
      <c r="O7117" s="2">
        <v>5500</v>
      </c>
      <c r="P7117" s="2">
        <v>104500</v>
      </c>
      <c r="Q7117" s="2">
        <v>69654.14</v>
      </c>
      <c r="R7117" s="2">
        <v>34845.86</v>
      </c>
      <c r="S7117" t="s">
        <v>64</v>
      </c>
      <c r="T7117" t="s">
        <v>398</v>
      </c>
      <c r="U7117" t="s">
        <v>399</v>
      </c>
      <c r="V7117" t="s">
        <v>39</v>
      </c>
      <c r="W7117" t="s">
        <v>83</v>
      </c>
      <c r="X7117" t="s">
        <v>67</v>
      </c>
      <c r="Y7117" t="s">
        <v>42</v>
      </c>
      <c r="Z7117" t="s">
        <v>43</v>
      </c>
      <c r="AA7117" t="s">
        <v>44</v>
      </c>
      <c r="AB7117" t="s">
        <v>44</v>
      </c>
    </row>
    <row r="7118" spans="1:28" x14ac:dyDescent="0.25">
      <c r="A7118" t="s">
        <v>11989</v>
      </c>
      <c r="B7118" s="1">
        <v>45867</v>
      </c>
      <c r="C7118" t="s">
        <v>3974</v>
      </c>
      <c r="D7118" t="s">
        <v>3975</v>
      </c>
      <c r="E7118">
        <v>39</v>
      </c>
      <c r="F7118" t="s">
        <v>48</v>
      </c>
      <c r="G7118" t="s">
        <v>119</v>
      </c>
      <c r="H7118" t="s">
        <v>120</v>
      </c>
      <c r="I7118" t="s">
        <v>62</v>
      </c>
      <c r="J7118" t="s">
        <v>121</v>
      </c>
      <c r="K7118">
        <v>1</v>
      </c>
      <c r="L7118" s="2">
        <v>4800</v>
      </c>
      <c r="M7118">
        <v>0</v>
      </c>
      <c r="N7118" s="2">
        <v>4800</v>
      </c>
      <c r="O7118" s="2">
        <v>0</v>
      </c>
      <c r="P7118" s="2">
        <v>4800</v>
      </c>
      <c r="Q7118" s="2">
        <v>3753.2</v>
      </c>
      <c r="R7118" s="2">
        <v>1046.8</v>
      </c>
      <c r="S7118" t="s">
        <v>53</v>
      </c>
      <c r="T7118" t="s">
        <v>178</v>
      </c>
      <c r="U7118" t="s">
        <v>154</v>
      </c>
      <c r="V7118" t="s">
        <v>39</v>
      </c>
      <c r="W7118" t="s">
        <v>40</v>
      </c>
      <c r="X7118" t="s">
        <v>41</v>
      </c>
      <c r="Y7118" t="s">
        <v>56</v>
      </c>
      <c r="Z7118" t="s">
        <v>223</v>
      </c>
      <c r="AA7118" t="s">
        <v>44</v>
      </c>
      <c r="AB7118" t="s">
        <v>44</v>
      </c>
    </row>
    <row r="7119" spans="1:28" x14ac:dyDescent="0.25">
      <c r="A7119" t="s">
        <v>11990</v>
      </c>
      <c r="B7119" s="1">
        <v>45867</v>
      </c>
      <c r="C7119" t="s">
        <v>10048</v>
      </c>
      <c r="D7119" t="s">
        <v>10049</v>
      </c>
      <c r="E7119">
        <v>22</v>
      </c>
      <c r="F7119" t="s">
        <v>31</v>
      </c>
      <c r="G7119" t="s">
        <v>49</v>
      </c>
      <c r="H7119" t="s">
        <v>50</v>
      </c>
      <c r="I7119" t="s">
        <v>51</v>
      </c>
      <c r="J7119" t="s">
        <v>52</v>
      </c>
      <c r="K7119">
        <v>1</v>
      </c>
      <c r="L7119" s="2">
        <v>500</v>
      </c>
      <c r="M7119">
        <v>10</v>
      </c>
      <c r="N7119" s="2">
        <v>500</v>
      </c>
      <c r="O7119" s="2">
        <v>50</v>
      </c>
      <c r="P7119" s="2">
        <v>450</v>
      </c>
      <c r="Q7119" s="2">
        <v>318.38</v>
      </c>
      <c r="R7119" s="2">
        <v>131.62</v>
      </c>
      <c r="S7119" t="s">
        <v>64</v>
      </c>
      <c r="T7119" t="s">
        <v>122</v>
      </c>
      <c r="U7119" t="s">
        <v>123</v>
      </c>
      <c r="V7119" t="s">
        <v>39</v>
      </c>
      <c r="W7119" t="s">
        <v>83</v>
      </c>
      <c r="X7119" t="s">
        <v>41</v>
      </c>
      <c r="Y7119" t="s">
        <v>42</v>
      </c>
      <c r="Z7119" t="s">
        <v>43</v>
      </c>
      <c r="AA7119" t="s">
        <v>44</v>
      </c>
      <c r="AB7119" t="s">
        <v>44</v>
      </c>
    </row>
    <row r="7120" spans="1:28" x14ac:dyDescent="0.25">
      <c r="A7120" t="s">
        <v>11991</v>
      </c>
      <c r="B7120" s="1">
        <v>45867</v>
      </c>
      <c r="C7120" t="s">
        <v>7374</v>
      </c>
      <c r="D7120" t="s">
        <v>7375</v>
      </c>
      <c r="E7120">
        <v>50</v>
      </c>
      <c r="F7120" t="s">
        <v>48</v>
      </c>
      <c r="G7120" t="s">
        <v>88</v>
      </c>
      <c r="H7120" t="s">
        <v>89</v>
      </c>
      <c r="I7120" t="s">
        <v>62</v>
      </c>
      <c r="J7120" t="s">
        <v>63</v>
      </c>
      <c r="K7120">
        <v>2</v>
      </c>
      <c r="L7120" s="2">
        <v>4200</v>
      </c>
      <c r="M7120">
        <v>20</v>
      </c>
      <c r="N7120" s="2">
        <v>8400</v>
      </c>
      <c r="O7120" s="2">
        <v>1680</v>
      </c>
      <c r="P7120" s="2">
        <v>6720</v>
      </c>
      <c r="Q7120" s="2">
        <v>4501.6099999999997</v>
      </c>
      <c r="R7120" s="2">
        <v>2218.39</v>
      </c>
      <c r="S7120" t="s">
        <v>64</v>
      </c>
      <c r="T7120" t="s">
        <v>153</v>
      </c>
      <c r="U7120" t="s">
        <v>154</v>
      </c>
      <c r="V7120" t="s">
        <v>39</v>
      </c>
      <c r="W7120" t="s">
        <v>83</v>
      </c>
      <c r="X7120" t="s">
        <v>97</v>
      </c>
      <c r="Y7120" t="s">
        <v>56</v>
      </c>
      <c r="Z7120" t="s">
        <v>43</v>
      </c>
      <c r="AA7120" t="s">
        <v>44</v>
      </c>
      <c r="AB7120" t="s">
        <v>44</v>
      </c>
    </row>
    <row r="7121" spans="1:28" x14ac:dyDescent="0.25">
      <c r="A7121" t="s">
        <v>11992</v>
      </c>
      <c r="B7121" s="1">
        <v>45868</v>
      </c>
      <c r="C7121" t="s">
        <v>537</v>
      </c>
      <c r="D7121" t="s">
        <v>538</v>
      </c>
      <c r="E7121">
        <v>39</v>
      </c>
      <c r="F7121" t="s">
        <v>48</v>
      </c>
      <c r="G7121" t="s">
        <v>280</v>
      </c>
      <c r="H7121" t="s">
        <v>281</v>
      </c>
      <c r="I7121" t="s">
        <v>62</v>
      </c>
      <c r="J7121" t="s">
        <v>190</v>
      </c>
      <c r="K7121">
        <v>1</v>
      </c>
      <c r="L7121" s="2">
        <v>700</v>
      </c>
      <c r="M7121">
        <v>20</v>
      </c>
      <c r="N7121" s="2">
        <v>700</v>
      </c>
      <c r="O7121" s="2">
        <v>140</v>
      </c>
      <c r="P7121" s="2">
        <v>560</v>
      </c>
      <c r="Q7121" s="2">
        <v>357.77</v>
      </c>
      <c r="R7121" s="2">
        <v>202.23</v>
      </c>
      <c r="S7121" t="s">
        <v>64</v>
      </c>
      <c r="T7121" t="s">
        <v>263</v>
      </c>
      <c r="U7121" t="s">
        <v>91</v>
      </c>
      <c r="V7121" t="s">
        <v>39</v>
      </c>
      <c r="W7121" t="s">
        <v>40</v>
      </c>
      <c r="X7121" t="s">
        <v>41</v>
      </c>
      <c r="Y7121" t="s">
        <v>56</v>
      </c>
      <c r="Z7121" t="s">
        <v>43</v>
      </c>
      <c r="AA7121" t="s">
        <v>44</v>
      </c>
      <c r="AB7121" t="s">
        <v>44</v>
      </c>
    </row>
    <row r="7122" spans="1:28" x14ac:dyDescent="0.25">
      <c r="A7122" t="s">
        <v>11993</v>
      </c>
      <c r="B7122" s="1">
        <v>45868</v>
      </c>
      <c r="C7122" t="s">
        <v>7284</v>
      </c>
      <c r="D7122" t="s">
        <v>7285</v>
      </c>
      <c r="E7122">
        <v>34</v>
      </c>
      <c r="F7122" t="s">
        <v>31</v>
      </c>
      <c r="G7122" t="s">
        <v>298</v>
      </c>
      <c r="H7122" t="s">
        <v>299</v>
      </c>
      <c r="I7122" t="s">
        <v>103</v>
      </c>
      <c r="J7122" t="s">
        <v>104</v>
      </c>
      <c r="K7122">
        <v>2</v>
      </c>
      <c r="L7122" s="2">
        <v>700</v>
      </c>
      <c r="M7122">
        <v>10</v>
      </c>
      <c r="N7122" s="2">
        <v>1400</v>
      </c>
      <c r="O7122" s="2">
        <v>140</v>
      </c>
      <c r="P7122" s="2">
        <v>1260</v>
      </c>
      <c r="Q7122" s="2">
        <v>1011.06</v>
      </c>
      <c r="R7122" s="2">
        <v>248.94</v>
      </c>
      <c r="S7122" t="s">
        <v>53</v>
      </c>
      <c r="T7122" t="s">
        <v>96</v>
      </c>
      <c r="U7122" t="s">
        <v>96</v>
      </c>
      <c r="V7122" t="s">
        <v>39</v>
      </c>
      <c r="W7122" t="s">
        <v>137</v>
      </c>
      <c r="X7122" t="s">
        <v>41</v>
      </c>
      <c r="Y7122" t="s">
        <v>84</v>
      </c>
      <c r="Z7122" t="s">
        <v>43</v>
      </c>
      <c r="AA7122" t="s">
        <v>44</v>
      </c>
      <c r="AB7122" t="s">
        <v>44</v>
      </c>
    </row>
    <row r="7123" spans="1:28" x14ac:dyDescent="0.25">
      <c r="A7123" t="s">
        <v>11994</v>
      </c>
      <c r="B7123" s="1">
        <v>45868</v>
      </c>
      <c r="C7123" t="s">
        <v>422</v>
      </c>
      <c r="D7123" t="s">
        <v>423</v>
      </c>
      <c r="E7123">
        <v>26</v>
      </c>
      <c r="F7123" t="s">
        <v>31</v>
      </c>
      <c r="G7123" t="s">
        <v>238</v>
      </c>
      <c r="H7123" t="s">
        <v>239</v>
      </c>
      <c r="I7123" t="s">
        <v>62</v>
      </c>
      <c r="J7123" t="s">
        <v>63</v>
      </c>
      <c r="K7123">
        <v>1</v>
      </c>
      <c r="L7123" s="2">
        <v>6500</v>
      </c>
      <c r="M7123">
        <v>10</v>
      </c>
      <c r="N7123" s="2">
        <v>6500</v>
      </c>
      <c r="O7123" s="2">
        <v>650</v>
      </c>
      <c r="P7123" s="2">
        <v>5850</v>
      </c>
      <c r="Q7123" s="2">
        <v>3660.33</v>
      </c>
      <c r="R7123" s="2">
        <v>2189.67</v>
      </c>
      <c r="S7123" t="s">
        <v>36</v>
      </c>
      <c r="T7123" t="s">
        <v>65</v>
      </c>
      <c r="U7123" t="s">
        <v>65</v>
      </c>
      <c r="V7123" t="s">
        <v>39</v>
      </c>
      <c r="W7123" t="s">
        <v>124</v>
      </c>
      <c r="X7123" t="s">
        <v>41</v>
      </c>
      <c r="Y7123" t="s">
        <v>56</v>
      </c>
      <c r="Z7123" t="s">
        <v>43</v>
      </c>
      <c r="AA7123" t="s">
        <v>44</v>
      </c>
      <c r="AB7123" t="s">
        <v>44</v>
      </c>
    </row>
    <row r="7124" spans="1:28" x14ac:dyDescent="0.25">
      <c r="A7124" t="s">
        <v>11995</v>
      </c>
      <c r="B7124" s="1">
        <v>45868</v>
      </c>
      <c r="C7124" t="s">
        <v>3962</v>
      </c>
      <c r="D7124" t="s">
        <v>3963</v>
      </c>
      <c r="E7124">
        <v>46</v>
      </c>
      <c r="F7124" t="s">
        <v>111</v>
      </c>
      <c r="G7124" t="s">
        <v>112</v>
      </c>
      <c r="H7124" t="s">
        <v>113</v>
      </c>
      <c r="I7124" t="s">
        <v>103</v>
      </c>
      <c r="J7124" t="s">
        <v>104</v>
      </c>
      <c r="K7124">
        <v>2</v>
      </c>
      <c r="L7124" s="2">
        <v>650</v>
      </c>
      <c r="M7124">
        <v>15</v>
      </c>
      <c r="N7124" s="2">
        <v>1300</v>
      </c>
      <c r="O7124" s="2">
        <v>195</v>
      </c>
      <c r="P7124" s="2">
        <v>1105</v>
      </c>
      <c r="Q7124" s="2">
        <v>894.7</v>
      </c>
      <c r="R7124" s="2">
        <v>210.3</v>
      </c>
      <c r="S7124" t="s">
        <v>53</v>
      </c>
      <c r="T7124" t="s">
        <v>178</v>
      </c>
      <c r="U7124" t="s">
        <v>154</v>
      </c>
      <c r="V7124" t="s">
        <v>39</v>
      </c>
      <c r="W7124" t="s">
        <v>83</v>
      </c>
      <c r="X7124" t="s">
        <v>67</v>
      </c>
      <c r="Y7124" t="s">
        <v>84</v>
      </c>
      <c r="Z7124" t="s">
        <v>144</v>
      </c>
      <c r="AA7124" t="s">
        <v>44</v>
      </c>
      <c r="AB7124" t="s">
        <v>44</v>
      </c>
    </row>
    <row r="7125" spans="1:28" x14ac:dyDescent="0.25">
      <c r="A7125" t="s">
        <v>11996</v>
      </c>
      <c r="B7125" s="1">
        <v>45868</v>
      </c>
      <c r="C7125" t="s">
        <v>1978</v>
      </c>
      <c r="D7125" t="s">
        <v>1979</v>
      </c>
      <c r="E7125">
        <v>47</v>
      </c>
      <c r="F7125" t="s">
        <v>48</v>
      </c>
      <c r="G7125" t="s">
        <v>119</v>
      </c>
      <c r="H7125" t="s">
        <v>120</v>
      </c>
      <c r="I7125" t="s">
        <v>62</v>
      </c>
      <c r="J7125" t="s">
        <v>121</v>
      </c>
      <c r="K7125">
        <v>6</v>
      </c>
      <c r="L7125" s="2">
        <v>4800</v>
      </c>
      <c r="M7125">
        <v>15</v>
      </c>
      <c r="N7125" s="2">
        <v>28800</v>
      </c>
      <c r="O7125" s="2">
        <v>4320</v>
      </c>
      <c r="P7125" s="2">
        <v>24480</v>
      </c>
      <c r="Q7125" s="2">
        <v>14389.44</v>
      </c>
      <c r="R7125" s="2">
        <v>10090.56</v>
      </c>
      <c r="S7125" t="s">
        <v>64</v>
      </c>
      <c r="T7125" t="s">
        <v>54</v>
      </c>
      <c r="U7125" t="s">
        <v>55</v>
      </c>
      <c r="V7125" t="s">
        <v>39</v>
      </c>
      <c r="W7125" t="s">
        <v>124</v>
      </c>
      <c r="X7125" t="s">
        <v>97</v>
      </c>
      <c r="Y7125" t="s">
        <v>56</v>
      </c>
      <c r="Z7125" t="s">
        <v>43</v>
      </c>
      <c r="AA7125" t="s">
        <v>44</v>
      </c>
      <c r="AB7125" t="s">
        <v>44</v>
      </c>
    </row>
    <row r="7126" spans="1:28" x14ac:dyDescent="0.25">
      <c r="A7126" t="s">
        <v>11997</v>
      </c>
      <c r="B7126" s="1">
        <v>45868</v>
      </c>
      <c r="C7126" t="s">
        <v>2813</v>
      </c>
      <c r="D7126" t="s">
        <v>2814</v>
      </c>
      <c r="E7126">
        <v>50</v>
      </c>
      <c r="F7126" t="s">
        <v>48</v>
      </c>
      <c r="G7126" t="s">
        <v>81</v>
      </c>
      <c r="H7126" t="s">
        <v>82</v>
      </c>
      <c r="I7126" t="s">
        <v>51</v>
      </c>
      <c r="J7126" t="s">
        <v>52</v>
      </c>
      <c r="K7126">
        <v>2</v>
      </c>
      <c r="L7126" s="2">
        <v>600</v>
      </c>
      <c r="M7126">
        <v>20</v>
      </c>
      <c r="N7126" s="2">
        <v>1200</v>
      </c>
      <c r="O7126" s="2">
        <v>240</v>
      </c>
      <c r="P7126" s="2">
        <v>960</v>
      </c>
      <c r="Q7126" s="2">
        <v>747.83</v>
      </c>
      <c r="R7126" s="2">
        <v>212.17</v>
      </c>
      <c r="S7126" t="s">
        <v>53</v>
      </c>
      <c r="T7126" t="s">
        <v>153</v>
      </c>
      <c r="U7126" t="s">
        <v>154</v>
      </c>
      <c r="V7126" t="s">
        <v>39</v>
      </c>
      <c r="W7126" t="s">
        <v>124</v>
      </c>
      <c r="X7126" t="s">
        <v>41</v>
      </c>
      <c r="Y7126" t="s">
        <v>56</v>
      </c>
      <c r="Z7126" t="s">
        <v>43</v>
      </c>
      <c r="AA7126" t="s">
        <v>44</v>
      </c>
      <c r="AB7126" t="s">
        <v>44</v>
      </c>
    </row>
    <row r="7127" spans="1:28" x14ac:dyDescent="0.25">
      <c r="A7127" t="s">
        <v>11998</v>
      </c>
      <c r="B7127" s="1">
        <v>45868</v>
      </c>
      <c r="C7127" t="s">
        <v>4247</v>
      </c>
      <c r="D7127" t="s">
        <v>4248</v>
      </c>
      <c r="E7127">
        <v>58</v>
      </c>
      <c r="F7127" t="s">
        <v>48</v>
      </c>
      <c r="G7127" t="s">
        <v>285</v>
      </c>
      <c r="H7127" t="s">
        <v>286</v>
      </c>
      <c r="I7127" t="s">
        <v>34</v>
      </c>
      <c r="J7127" t="s">
        <v>121</v>
      </c>
      <c r="K7127">
        <v>2</v>
      </c>
      <c r="L7127" s="2">
        <v>3200</v>
      </c>
      <c r="M7127">
        <v>25</v>
      </c>
      <c r="N7127" s="2">
        <v>6400</v>
      </c>
      <c r="O7127" s="2">
        <v>1600</v>
      </c>
      <c r="P7127" s="2">
        <v>4800</v>
      </c>
      <c r="Q7127" s="2">
        <v>3241.42</v>
      </c>
      <c r="R7127" s="2">
        <v>1558.58</v>
      </c>
      <c r="S7127" t="s">
        <v>53</v>
      </c>
      <c r="T7127" t="s">
        <v>163</v>
      </c>
      <c r="U7127" t="s">
        <v>164</v>
      </c>
      <c r="V7127" t="s">
        <v>39</v>
      </c>
      <c r="W7127" t="s">
        <v>83</v>
      </c>
      <c r="X7127" t="s">
        <v>41</v>
      </c>
      <c r="Y7127" t="s">
        <v>42</v>
      </c>
      <c r="Z7127" t="s">
        <v>43</v>
      </c>
      <c r="AA7127" t="s">
        <v>44</v>
      </c>
      <c r="AB7127" t="s">
        <v>44</v>
      </c>
    </row>
    <row r="7128" spans="1:28" x14ac:dyDescent="0.25">
      <c r="A7128" t="s">
        <v>11999</v>
      </c>
      <c r="B7128" s="1">
        <v>45868</v>
      </c>
      <c r="C7128" t="s">
        <v>603</v>
      </c>
      <c r="D7128" t="s">
        <v>604</v>
      </c>
      <c r="E7128">
        <v>40</v>
      </c>
      <c r="F7128" t="s">
        <v>31</v>
      </c>
      <c r="G7128" t="s">
        <v>119</v>
      </c>
      <c r="H7128" t="s">
        <v>120</v>
      </c>
      <c r="I7128" t="s">
        <v>62</v>
      </c>
      <c r="J7128" t="s">
        <v>121</v>
      </c>
      <c r="K7128">
        <v>1</v>
      </c>
      <c r="L7128" s="2">
        <v>4800</v>
      </c>
      <c r="M7128">
        <v>0</v>
      </c>
      <c r="N7128" s="2">
        <v>4800</v>
      </c>
      <c r="O7128" s="2">
        <v>0</v>
      </c>
      <c r="P7128" s="2">
        <v>4800</v>
      </c>
      <c r="Q7128" s="2">
        <v>3245.97</v>
      </c>
      <c r="R7128" s="2">
        <v>1554.03</v>
      </c>
      <c r="S7128" t="s">
        <v>53</v>
      </c>
      <c r="T7128" t="s">
        <v>263</v>
      </c>
      <c r="U7128" t="s">
        <v>91</v>
      </c>
      <c r="V7128" t="s">
        <v>39</v>
      </c>
      <c r="W7128" t="s">
        <v>124</v>
      </c>
      <c r="X7128" t="s">
        <v>41</v>
      </c>
      <c r="Y7128" t="s">
        <v>42</v>
      </c>
      <c r="Z7128" t="s">
        <v>43</v>
      </c>
      <c r="AA7128" t="s">
        <v>68</v>
      </c>
      <c r="AB7128" t="s">
        <v>44</v>
      </c>
    </row>
    <row r="7129" spans="1:28" x14ac:dyDescent="0.25">
      <c r="A7129" t="s">
        <v>12000</v>
      </c>
      <c r="B7129" s="1">
        <v>45868</v>
      </c>
      <c r="C7129" t="s">
        <v>6282</v>
      </c>
      <c r="D7129" t="s">
        <v>6283</v>
      </c>
      <c r="E7129">
        <v>34</v>
      </c>
      <c r="F7129" t="s">
        <v>48</v>
      </c>
      <c r="G7129" t="s">
        <v>285</v>
      </c>
      <c r="H7129" t="s">
        <v>286</v>
      </c>
      <c r="I7129" t="s">
        <v>34</v>
      </c>
      <c r="J7129" t="s">
        <v>121</v>
      </c>
      <c r="K7129">
        <v>1</v>
      </c>
      <c r="L7129" s="2">
        <v>3200</v>
      </c>
      <c r="M7129">
        <v>5</v>
      </c>
      <c r="N7129" s="2">
        <v>3200</v>
      </c>
      <c r="O7129" s="2">
        <v>160</v>
      </c>
      <c r="P7129" s="2">
        <v>3040</v>
      </c>
      <c r="Q7129" s="2">
        <v>1944.37</v>
      </c>
      <c r="R7129" s="2">
        <v>1095.6300000000001</v>
      </c>
      <c r="S7129" t="s">
        <v>64</v>
      </c>
      <c r="T7129" t="s">
        <v>290</v>
      </c>
      <c r="U7129" t="s">
        <v>291</v>
      </c>
      <c r="V7129" t="s">
        <v>39</v>
      </c>
      <c r="W7129" t="s">
        <v>40</v>
      </c>
      <c r="X7129" t="s">
        <v>97</v>
      </c>
      <c r="Y7129" t="s">
        <v>56</v>
      </c>
      <c r="Z7129" t="s">
        <v>43</v>
      </c>
      <c r="AA7129" t="s">
        <v>44</v>
      </c>
      <c r="AB7129" t="s">
        <v>44</v>
      </c>
    </row>
    <row r="7130" spans="1:28" x14ac:dyDescent="0.25">
      <c r="A7130" t="s">
        <v>12001</v>
      </c>
      <c r="B7130" s="1">
        <v>45868</v>
      </c>
      <c r="C7130" t="s">
        <v>3885</v>
      </c>
      <c r="D7130" t="s">
        <v>3886</v>
      </c>
      <c r="E7130">
        <v>53</v>
      </c>
      <c r="F7130" t="s">
        <v>48</v>
      </c>
      <c r="G7130" t="s">
        <v>49</v>
      </c>
      <c r="H7130" t="s">
        <v>50</v>
      </c>
      <c r="I7130" t="s">
        <v>51</v>
      </c>
      <c r="J7130" t="s">
        <v>52</v>
      </c>
      <c r="K7130">
        <v>1</v>
      </c>
      <c r="L7130" s="2">
        <v>500</v>
      </c>
      <c r="M7130">
        <v>5</v>
      </c>
      <c r="N7130" s="2">
        <v>500</v>
      </c>
      <c r="O7130" s="2">
        <v>25</v>
      </c>
      <c r="P7130" s="2">
        <v>475</v>
      </c>
      <c r="Q7130" s="2">
        <v>309.02999999999997</v>
      </c>
      <c r="R7130" s="2">
        <v>165.97</v>
      </c>
      <c r="S7130" t="s">
        <v>53</v>
      </c>
      <c r="T7130" t="s">
        <v>136</v>
      </c>
      <c r="U7130" t="s">
        <v>38</v>
      </c>
      <c r="V7130" t="s">
        <v>39</v>
      </c>
      <c r="W7130" t="s">
        <v>66</v>
      </c>
      <c r="X7130" t="s">
        <v>97</v>
      </c>
      <c r="Y7130" t="s">
        <v>42</v>
      </c>
      <c r="Z7130" t="s">
        <v>43</v>
      </c>
      <c r="AA7130" t="s">
        <v>44</v>
      </c>
      <c r="AB7130" t="s">
        <v>44</v>
      </c>
    </row>
    <row r="7131" spans="1:28" x14ac:dyDescent="0.25">
      <c r="A7131" t="s">
        <v>12002</v>
      </c>
      <c r="B7131" s="1">
        <v>45868</v>
      </c>
      <c r="C7131" t="s">
        <v>4586</v>
      </c>
      <c r="D7131" t="s">
        <v>4587</v>
      </c>
      <c r="E7131">
        <v>41</v>
      </c>
      <c r="F7131" t="s">
        <v>31</v>
      </c>
      <c r="G7131" t="s">
        <v>197</v>
      </c>
      <c r="H7131" t="s">
        <v>198</v>
      </c>
      <c r="I7131" t="s">
        <v>74</v>
      </c>
      <c r="J7131" t="s">
        <v>75</v>
      </c>
      <c r="K7131">
        <v>1</v>
      </c>
      <c r="L7131" s="2">
        <v>2600</v>
      </c>
      <c r="M7131">
        <v>20</v>
      </c>
      <c r="N7131" s="2">
        <v>2600</v>
      </c>
      <c r="O7131" s="2">
        <v>520</v>
      </c>
      <c r="P7131" s="2">
        <v>2080</v>
      </c>
      <c r="Q7131" s="2">
        <v>1446.34</v>
      </c>
      <c r="R7131" s="2">
        <v>633.66</v>
      </c>
      <c r="S7131" t="s">
        <v>36</v>
      </c>
      <c r="T7131" t="s">
        <v>105</v>
      </c>
      <c r="U7131" t="s">
        <v>106</v>
      </c>
      <c r="V7131" t="s">
        <v>39</v>
      </c>
      <c r="W7131" t="s">
        <v>66</v>
      </c>
      <c r="X7131" t="s">
        <v>67</v>
      </c>
      <c r="Y7131" t="s">
        <v>56</v>
      </c>
      <c r="Z7131" t="s">
        <v>508</v>
      </c>
      <c r="AA7131" t="s">
        <v>44</v>
      </c>
      <c r="AB7131" t="s">
        <v>44</v>
      </c>
    </row>
    <row r="7132" spans="1:28" x14ac:dyDescent="0.25">
      <c r="A7132" t="s">
        <v>12003</v>
      </c>
      <c r="B7132" s="1">
        <v>45869</v>
      </c>
      <c r="C7132" t="s">
        <v>12004</v>
      </c>
      <c r="D7132" t="s">
        <v>12005</v>
      </c>
      <c r="E7132">
        <v>27</v>
      </c>
      <c r="F7132" t="s">
        <v>48</v>
      </c>
      <c r="G7132" t="s">
        <v>280</v>
      </c>
      <c r="H7132" t="s">
        <v>281</v>
      </c>
      <c r="I7132" t="s">
        <v>62</v>
      </c>
      <c r="J7132" t="s">
        <v>190</v>
      </c>
      <c r="K7132">
        <v>1</v>
      </c>
      <c r="L7132" s="2">
        <v>700</v>
      </c>
      <c r="M7132">
        <v>20</v>
      </c>
      <c r="N7132" s="2">
        <v>700</v>
      </c>
      <c r="O7132" s="2">
        <v>140</v>
      </c>
      <c r="P7132" s="2">
        <v>560</v>
      </c>
      <c r="Q7132" s="2">
        <v>349.21</v>
      </c>
      <c r="R7132" s="2">
        <v>210.79</v>
      </c>
      <c r="S7132" t="s">
        <v>53</v>
      </c>
      <c r="T7132" t="s">
        <v>407</v>
      </c>
      <c r="U7132" t="s">
        <v>408</v>
      </c>
      <c r="V7132" t="s">
        <v>39</v>
      </c>
      <c r="W7132" t="s">
        <v>66</v>
      </c>
      <c r="X7132" t="s">
        <v>97</v>
      </c>
      <c r="Y7132" t="s">
        <v>56</v>
      </c>
      <c r="Z7132" t="s">
        <v>107</v>
      </c>
      <c r="AA7132" t="s">
        <v>68</v>
      </c>
      <c r="AB7132" t="s">
        <v>44</v>
      </c>
    </row>
    <row r="7133" spans="1:28" x14ac:dyDescent="0.25">
      <c r="A7133" t="s">
        <v>12006</v>
      </c>
      <c r="B7133" s="1">
        <v>45869</v>
      </c>
      <c r="C7133" t="s">
        <v>8774</v>
      </c>
      <c r="D7133" t="s">
        <v>8775</v>
      </c>
      <c r="E7133">
        <v>57</v>
      </c>
      <c r="F7133" t="s">
        <v>48</v>
      </c>
      <c r="G7133" t="s">
        <v>101</v>
      </c>
      <c r="H7133" t="s">
        <v>102</v>
      </c>
      <c r="I7133" t="s">
        <v>103</v>
      </c>
      <c r="J7133" t="s">
        <v>104</v>
      </c>
      <c r="K7133">
        <v>1</v>
      </c>
      <c r="L7133" s="2">
        <v>1800</v>
      </c>
      <c r="M7133">
        <v>10</v>
      </c>
      <c r="N7133" s="2">
        <v>1800</v>
      </c>
      <c r="O7133" s="2">
        <v>180</v>
      </c>
      <c r="P7133" s="2">
        <v>1620</v>
      </c>
      <c r="Q7133" s="2">
        <v>1203.32</v>
      </c>
      <c r="R7133" s="2">
        <v>416.68</v>
      </c>
      <c r="S7133" t="s">
        <v>64</v>
      </c>
      <c r="T7133" t="s">
        <v>76</v>
      </c>
      <c r="U7133" t="s">
        <v>77</v>
      </c>
      <c r="V7133" t="s">
        <v>39</v>
      </c>
      <c r="W7133" t="s">
        <v>66</v>
      </c>
      <c r="X7133" t="s">
        <v>41</v>
      </c>
      <c r="Y7133" t="s">
        <v>56</v>
      </c>
      <c r="Z7133" t="s">
        <v>43</v>
      </c>
      <c r="AA7133" t="s">
        <v>44</v>
      </c>
      <c r="AB7133" t="s">
        <v>44</v>
      </c>
    </row>
    <row r="7134" spans="1:28" x14ac:dyDescent="0.25">
      <c r="A7134" t="s">
        <v>12007</v>
      </c>
      <c r="B7134" s="1">
        <v>45869</v>
      </c>
      <c r="C7134" t="s">
        <v>953</v>
      </c>
      <c r="D7134" t="s">
        <v>954</v>
      </c>
      <c r="E7134">
        <v>20</v>
      </c>
      <c r="F7134" t="s">
        <v>111</v>
      </c>
      <c r="G7134" t="s">
        <v>81</v>
      </c>
      <c r="H7134" t="s">
        <v>82</v>
      </c>
      <c r="I7134" t="s">
        <v>51</v>
      </c>
      <c r="J7134" t="s">
        <v>52</v>
      </c>
      <c r="K7134">
        <v>3</v>
      </c>
      <c r="L7134" s="2">
        <v>600</v>
      </c>
      <c r="M7134">
        <v>5</v>
      </c>
      <c r="N7134" s="2">
        <v>1800</v>
      </c>
      <c r="O7134" s="2">
        <v>90</v>
      </c>
      <c r="P7134" s="2">
        <v>1710</v>
      </c>
      <c r="Q7134" s="2">
        <v>1276.72</v>
      </c>
      <c r="R7134" s="2">
        <v>433.28</v>
      </c>
      <c r="S7134" t="s">
        <v>36</v>
      </c>
      <c r="T7134" t="s">
        <v>263</v>
      </c>
      <c r="U7134" t="s">
        <v>91</v>
      </c>
      <c r="V7134" t="s">
        <v>39</v>
      </c>
      <c r="W7134" t="s">
        <v>124</v>
      </c>
      <c r="X7134" t="s">
        <v>67</v>
      </c>
      <c r="Y7134" t="s">
        <v>56</v>
      </c>
      <c r="Z7134" t="s">
        <v>144</v>
      </c>
      <c r="AA7134" t="s">
        <v>44</v>
      </c>
      <c r="AB7134" t="s">
        <v>44</v>
      </c>
    </row>
    <row r="7135" spans="1:28" x14ac:dyDescent="0.25">
      <c r="A7135" t="s">
        <v>12008</v>
      </c>
      <c r="B7135" s="1">
        <v>45869</v>
      </c>
      <c r="C7135" t="s">
        <v>8224</v>
      </c>
      <c r="D7135" t="s">
        <v>8225</v>
      </c>
      <c r="E7135">
        <v>23</v>
      </c>
      <c r="F7135" t="s">
        <v>111</v>
      </c>
      <c r="G7135" t="s">
        <v>81</v>
      </c>
      <c r="H7135" t="s">
        <v>82</v>
      </c>
      <c r="I7135" t="s">
        <v>51</v>
      </c>
      <c r="J7135" t="s">
        <v>52</v>
      </c>
      <c r="K7135">
        <v>2</v>
      </c>
      <c r="L7135" s="2">
        <v>600</v>
      </c>
      <c r="M7135">
        <v>10</v>
      </c>
      <c r="N7135" s="2">
        <v>1200</v>
      </c>
      <c r="O7135" s="2">
        <v>120</v>
      </c>
      <c r="P7135" s="2">
        <v>1080</v>
      </c>
      <c r="Q7135" s="2">
        <v>786.33</v>
      </c>
      <c r="R7135" s="2">
        <v>293.67</v>
      </c>
      <c r="S7135" t="s">
        <v>53</v>
      </c>
      <c r="T7135" t="s">
        <v>90</v>
      </c>
      <c r="U7135" t="s">
        <v>91</v>
      </c>
      <c r="V7135" t="s">
        <v>39</v>
      </c>
      <c r="W7135" t="s">
        <v>124</v>
      </c>
      <c r="X7135" t="s">
        <v>97</v>
      </c>
      <c r="Y7135" t="s">
        <v>56</v>
      </c>
      <c r="Z7135" t="s">
        <v>43</v>
      </c>
      <c r="AA7135" t="s">
        <v>44</v>
      </c>
      <c r="AB7135" t="s">
        <v>44</v>
      </c>
    </row>
    <row r="7136" spans="1:28" x14ac:dyDescent="0.25">
      <c r="A7136" t="s">
        <v>12009</v>
      </c>
      <c r="B7136" s="1">
        <v>45869</v>
      </c>
      <c r="C7136" t="s">
        <v>4618</v>
      </c>
      <c r="D7136" t="s">
        <v>4619</v>
      </c>
      <c r="E7136">
        <v>39</v>
      </c>
      <c r="F7136" t="s">
        <v>48</v>
      </c>
      <c r="G7136" t="s">
        <v>285</v>
      </c>
      <c r="H7136" t="s">
        <v>286</v>
      </c>
      <c r="I7136" t="s">
        <v>34</v>
      </c>
      <c r="J7136" t="s">
        <v>121</v>
      </c>
      <c r="K7136">
        <v>2</v>
      </c>
      <c r="L7136" s="2">
        <v>3200</v>
      </c>
      <c r="M7136">
        <v>0</v>
      </c>
      <c r="N7136" s="2">
        <v>6400</v>
      </c>
      <c r="O7136" s="2">
        <v>0</v>
      </c>
      <c r="P7136" s="2">
        <v>6400</v>
      </c>
      <c r="Q7136" s="2">
        <v>4652.78</v>
      </c>
      <c r="R7136" s="2">
        <v>1747.22</v>
      </c>
      <c r="S7136" t="s">
        <v>36</v>
      </c>
      <c r="T7136" t="s">
        <v>122</v>
      </c>
      <c r="U7136" t="s">
        <v>123</v>
      </c>
      <c r="V7136" t="s">
        <v>39</v>
      </c>
      <c r="W7136" t="s">
        <v>40</v>
      </c>
      <c r="X7136" t="s">
        <v>97</v>
      </c>
      <c r="Y7136" t="s">
        <v>56</v>
      </c>
      <c r="Z7136" t="s">
        <v>43</v>
      </c>
      <c r="AA7136" t="s">
        <v>44</v>
      </c>
      <c r="AB7136" t="s">
        <v>44</v>
      </c>
    </row>
    <row r="7137" spans="1:28" x14ac:dyDescent="0.25">
      <c r="A7137" t="s">
        <v>12010</v>
      </c>
      <c r="B7137" s="1">
        <v>45869</v>
      </c>
      <c r="C7137" t="s">
        <v>9069</v>
      </c>
      <c r="D7137" t="s">
        <v>9070</v>
      </c>
      <c r="E7137">
        <v>51</v>
      </c>
      <c r="F7137" t="s">
        <v>31</v>
      </c>
      <c r="G7137" t="s">
        <v>352</v>
      </c>
      <c r="H7137" t="s">
        <v>353</v>
      </c>
      <c r="I7137" t="s">
        <v>103</v>
      </c>
      <c r="J7137" t="s">
        <v>104</v>
      </c>
      <c r="K7137">
        <v>5</v>
      </c>
      <c r="L7137" s="2">
        <v>850</v>
      </c>
      <c r="M7137">
        <v>25</v>
      </c>
      <c r="N7137" s="2">
        <v>4250</v>
      </c>
      <c r="O7137" s="2">
        <v>1062.5</v>
      </c>
      <c r="P7137" s="2">
        <v>3187.5</v>
      </c>
      <c r="Q7137" s="2">
        <v>2224.73</v>
      </c>
      <c r="R7137" s="2">
        <v>962.77</v>
      </c>
      <c r="S7137" t="s">
        <v>53</v>
      </c>
      <c r="T7137" t="s">
        <v>122</v>
      </c>
      <c r="U7137" t="s">
        <v>123</v>
      </c>
      <c r="V7137" t="s">
        <v>39</v>
      </c>
      <c r="W7137" t="s">
        <v>124</v>
      </c>
      <c r="X7137" t="s">
        <v>41</v>
      </c>
      <c r="Y7137" t="s">
        <v>56</v>
      </c>
      <c r="Z7137" t="s">
        <v>43</v>
      </c>
      <c r="AA7137" t="s">
        <v>44</v>
      </c>
      <c r="AB7137" t="s">
        <v>44</v>
      </c>
    </row>
    <row r="7138" spans="1:28" x14ac:dyDescent="0.25">
      <c r="A7138" t="s">
        <v>12011</v>
      </c>
      <c r="B7138" s="1">
        <v>45869</v>
      </c>
      <c r="C7138" t="s">
        <v>10222</v>
      </c>
      <c r="D7138" t="s">
        <v>10223</v>
      </c>
      <c r="E7138">
        <v>41</v>
      </c>
      <c r="F7138" t="s">
        <v>48</v>
      </c>
      <c r="G7138" t="s">
        <v>81</v>
      </c>
      <c r="H7138" t="s">
        <v>82</v>
      </c>
      <c r="I7138" t="s">
        <v>51</v>
      </c>
      <c r="J7138" t="s">
        <v>52</v>
      </c>
      <c r="K7138">
        <v>2</v>
      </c>
      <c r="L7138" s="2">
        <v>600</v>
      </c>
      <c r="M7138">
        <v>30</v>
      </c>
      <c r="N7138" s="2">
        <v>1200</v>
      </c>
      <c r="O7138" s="2">
        <v>360</v>
      </c>
      <c r="P7138" s="2">
        <v>840</v>
      </c>
      <c r="Q7138" s="2">
        <v>499.25</v>
      </c>
      <c r="R7138" s="2">
        <v>340.75</v>
      </c>
      <c r="S7138" t="s">
        <v>64</v>
      </c>
      <c r="T7138" t="s">
        <v>37</v>
      </c>
      <c r="U7138" t="s">
        <v>38</v>
      </c>
      <c r="V7138" t="s">
        <v>39</v>
      </c>
      <c r="W7138" t="s">
        <v>66</v>
      </c>
      <c r="X7138" t="s">
        <v>97</v>
      </c>
      <c r="Y7138" t="s">
        <v>84</v>
      </c>
      <c r="Z7138" t="s">
        <v>144</v>
      </c>
      <c r="AA7138" t="s">
        <v>44</v>
      </c>
      <c r="AB7138" t="s">
        <v>44</v>
      </c>
    </row>
    <row r="7139" spans="1:28" x14ac:dyDescent="0.25">
      <c r="A7139" t="s">
        <v>12012</v>
      </c>
      <c r="B7139" s="1">
        <v>45869</v>
      </c>
      <c r="C7139" t="s">
        <v>6635</v>
      </c>
      <c r="D7139" t="s">
        <v>6636</v>
      </c>
      <c r="E7139">
        <v>29</v>
      </c>
      <c r="F7139" t="s">
        <v>31</v>
      </c>
      <c r="G7139" t="s">
        <v>128</v>
      </c>
      <c r="H7139" t="s">
        <v>129</v>
      </c>
      <c r="I7139" t="s">
        <v>74</v>
      </c>
      <c r="J7139" t="s">
        <v>130</v>
      </c>
      <c r="K7139">
        <v>6</v>
      </c>
      <c r="L7139" s="2">
        <v>1700</v>
      </c>
      <c r="M7139">
        <v>20</v>
      </c>
      <c r="N7139" s="2">
        <v>10200</v>
      </c>
      <c r="O7139" s="2">
        <v>2040</v>
      </c>
      <c r="P7139" s="2">
        <v>8160</v>
      </c>
      <c r="Q7139" s="2">
        <v>6443.34</v>
      </c>
      <c r="R7139" s="2">
        <v>1716.66</v>
      </c>
      <c r="S7139" t="s">
        <v>36</v>
      </c>
      <c r="T7139" t="s">
        <v>96</v>
      </c>
      <c r="U7139" t="s">
        <v>96</v>
      </c>
      <c r="V7139" t="s">
        <v>39</v>
      </c>
      <c r="W7139" t="s">
        <v>40</v>
      </c>
      <c r="X7139" t="s">
        <v>67</v>
      </c>
      <c r="Y7139" t="s">
        <v>56</v>
      </c>
      <c r="Z7139" t="s">
        <v>43</v>
      </c>
      <c r="AA7139" t="s">
        <v>44</v>
      </c>
      <c r="AB7139" t="s">
        <v>44</v>
      </c>
    </row>
    <row r="7140" spans="1:28" x14ac:dyDescent="0.25">
      <c r="A7140" t="s">
        <v>12013</v>
      </c>
      <c r="B7140" s="1">
        <v>45869</v>
      </c>
      <c r="C7140" t="s">
        <v>10418</v>
      </c>
      <c r="D7140" t="s">
        <v>10419</v>
      </c>
      <c r="E7140">
        <v>32</v>
      </c>
      <c r="F7140" t="s">
        <v>48</v>
      </c>
      <c r="G7140" t="s">
        <v>81</v>
      </c>
      <c r="H7140" t="s">
        <v>82</v>
      </c>
      <c r="I7140" t="s">
        <v>51</v>
      </c>
      <c r="J7140" t="s">
        <v>52</v>
      </c>
      <c r="K7140">
        <v>1</v>
      </c>
      <c r="L7140" s="2">
        <v>600</v>
      </c>
      <c r="M7140">
        <v>30</v>
      </c>
      <c r="N7140" s="2">
        <v>600</v>
      </c>
      <c r="O7140" s="2">
        <v>180</v>
      </c>
      <c r="P7140" s="2">
        <v>420</v>
      </c>
      <c r="Q7140" s="2">
        <v>310.24</v>
      </c>
      <c r="R7140" s="2">
        <v>109.76</v>
      </c>
      <c r="S7140" t="s">
        <v>53</v>
      </c>
      <c r="T7140" t="s">
        <v>65</v>
      </c>
      <c r="U7140" t="s">
        <v>65</v>
      </c>
      <c r="V7140" t="s">
        <v>39</v>
      </c>
      <c r="W7140" t="s">
        <v>66</v>
      </c>
      <c r="X7140" t="s">
        <v>67</v>
      </c>
      <c r="Y7140" t="s">
        <v>56</v>
      </c>
      <c r="Z7140" t="s">
        <v>43</v>
      </c>
      <c r="AA7140" t="s">
        <v>68</v>
      </c>
      <c r="AB7140" t="s">
        <v>44</v>
      </c>
    </row>
    <row r="7141" spans="1:28" x14ac:dyDescent="0.25">
      <c r="A7141" t="s">
        <v>12014</v>
      </c>
      <c r="B7141" s="1">
        <v>45869</v>
      </c>
      <c r="C7141" t="s">
        <v>3565</v>
      </c>
      <c r="D7141" t="s">
        <v>3566</v>
      </c>
      <c r="E7141">
        <v>50</v>
      </c>
      <c r="F7141" t="s">
        <v>31</v>
      </c>
      <c r="G7141" t="s">
        <v>148</v>
      </c>
      <c r="H7141" t="s">
        <v>149</v>
      </c>
      <c r="I7141" t="s">
        <v>74</v>
      </c>
      <c r="J7141" t="s">
        <v>130</v>
      </c>
      <c r="K7141">
        <v>3</v>
      </c>
      <c r="L7141" s="2">
        <v>3500</v>
      </c>
      <c r="M7141">
        <v>0</v>
      </c>
      <c r="N7141" s="2">
        <v>10500</v>
      </c>
      <c r="O7141" s="2">
        <v>0</v>
      </c>
      <c r="P7141" s="2">
        <v>10500</v>
      </c>
      <c r="Q7141" s="2">
        <v>7537.23</v>
      </c>
      <c r="R7141" s="2">
        <v>2962.77</v>
      </c>
      <c r="S7141" t="s">
        <v>53</v>
      </c>
      <c r="T7141" t="s">
        <v>65</v>
      </c>
      <c r="U7141" t="s">
        <v>65</v>
      </c>
      <c r="V7141" t="s">
        <v>39</v>
      </c>
      <c r="W7141" t="s">
        <v>124</v>
      </c>
      <c r="X7141" t="s">
        <v>97</v>
      </c>
      <c r="Y7141" t="s">
        <v>42</v>
      </c>
      <c r="Z7141" t="s">
        <v>107</v>
      </c>
      <c r="AA7141" t="s">
        <v>44</v>
      </c>
      <c r="AB7141" t="s">
        <v>44</v>
      </c>
    </row>
    <row r="7142" spans="1:28" x14ac:dyDescent="0.25">
      <c r="A7142" t="s">
        <v>12015</v>
      </c>
      <c r="B7142" s="1">
        <v>45869</v>
      </c>
      <c r="C7142" t="s">
        <v>5213</v>
      </c>
      <c r="D7142" t="s">
        <v>5214</v>
      </c>
      <c r="E7142">
        <v>56</v>
      </c>
      <c r="F7142" t="s">
        <v>48</v>
      </c>
      <c r="G7142" t="s">
        <v>81</v>
      </c>
      <c r="H7142" t="s">
        <v>82</v>
      </c>
      <c r="I7142" t="s">
        <v>51</v>
      </c>
      <c r="J7142" t="s">
        <v>52</v>
      </c>
      <c r="K7142">
        <v>3</v>
      </c>
      <c r="L7142" s="2">
        <v>600</v>
      </c>
      <c r="M7142">
        <v>20</v>
      </c>
      <c r="N7142" s="2">
        <v>1800</v>
      </c>
      <c r="O7142" s="2">
        <v>360</v>
      </c>
      <c r="P7142" s="2">
        <v>1440</v>
      </c>
      <c r="Q7142" s="2">
        <v>909.26</v>
      </c>
      <c r="R7142" s="2">
        <v>530.74</v>
      </c>
      <c r="S7142" t="s">
        <v>36</v>
      </c>
      <c r="T7142" t="s">
        <v>178</v>
      </c>
      <c r="U7142" t="s">
        <v>154</v>
      </c>
      <c r="V7142" t="s">
        <v>39</v>
      </c>
      <c r="W7142" t="s">
        <v>137</v>
      </c>
      <c r="X7142" t="s">
        <v>67</v>
      </c>
      <c r="Y7142" t="s">
        <v>56</v>
      </c>
      <c r="Z7142" t="s">
        <v>107</v>
      </c>
      <c r="AA7142" t="s">
        <v>44</v>
      </c>
      <c r="AB7142" t="s">
        <v>44</v>
      </c>
    </row>
    <row r="7143" spans="1:28" x14ac:dyDescent="0.25">
      <c r="A7143" t="s">
        <v>12016</v>
      </c>
      <c r="B7143" s="1">
        <v>45869</v>
      </c>
      <c r="C7143" t="s">
        <v>5885</v>
      </c>
      <c r="D7143" t="s">
        <v>5886</v>
      </c>
      <c r="E7143">
        <v>23</v>
      </c>
      <c r="F7143" t="s">
        <v>31</v>
      </c>
      <c r="G7143" t="s">
        <v>298</v>
      </c>
      <c r="H7143" t="s">
        <v>299</v>
      </c>
      <c r="I7143" t="s">
        <v>103</v>
      </c>
      <c r="J7143" t="s">
        <v>104</v>
      </c>
      <c r="K7143">
        <v>4</v>
      </c>
      <c r="L7143" s="2">
        <v>700</v>
      </c>
      <c r="M7143">
        <v>0</v>
      </c>
      <c r="N7143" s="2">
        <v>2800</v>
      </c>
      <c r="O7143" s="2">
        <v>0</v>
      </c>
      <c r="P7143" s="2">
        <v>2800</v>
      </c>
      <c r="Q7143" s="2">
        <v>2008.32</v>
      </c>
      <c r="R7143" s="2">
        <v>791.68</v>
      </c>
      <c r="S7143" t="s">
        <v>53</v>
      </c>
      <c r="T7143" t="s">
        <v>398</v>
      </c>
      <c r="U7143" t="s">
        <v>399</v>
      </c>
      <c r="V7143" t="s">
        <v>39</v>
      </c>
      <c r="W7143" t="s">
        <v>83</v>
      </c>
      <c r="X7143" t="s">
        <v>41</v>
      </c>
      <c r="Y7143" t="s">
        <v>56</v>
      </c>
      <c r="Z7143" t="s">
        <v>43</v>
      </c>
      <c r="AA7143" t="s">
        <v>44</v>
      </c>
      <c r="AB7143" t="s">
        <v>44</v>
      </c>
    </row>
    <row r="7144" spans="1:28" x14ac:dyDescent="0.25">
      <c r="A7144" t="s">
        <v>12017</v>
      </c>
      <c r="B7144" s="1">
        <v>45869</v>
      </c>
      <c r="C7144" t="s">
        <v>12018</v>
      </c>
      <c r="D7144" t="s">
        <v>12019</v>
      </c>
      <c r="E7144">
        <v>39</v>
      </c>
      <c r="F7144" t="s">
        <v>48</v>
      </c>
      <c r="G7144" t="s">
        <v>32</v>
      </c>
      <c r="H7144" t="s">
        <v>33</v>
      </c>
      <c r="I7144" t="s">
        <v>34</v>
      </c>
      <c r="J7144" t="s">
        <v>35</v>
      </c>
      <c r="K7144">
        <v>1</v>
      </c>
      <c r="L7144" s="2">
        <v>55000</v>
      </c>
      <c r="M7144">
        <v>15</v>
      </c>
      <c r="N7144" s="2">
        <v>55000</v>
      </c>
      <c r="O7144" s="2">
        <v>8250</v>
      </c>
      <c r="P7144" s="2">
        <v>46750</v>
      </c>
      <c r="Q7144" s="2">
        <v>29220.62</v>
      </c>
      <c r="R7144" s="2">
        <v>17529.38</v>
      </c>
      <c r="S7144" t="s">
        <v>53</v>
      </c>
      <c r="T7144" t="s">
        <v>578</v>
      </c>
      <c r="U7144" t="s">
        <v>579</v>
      </c>
      <c r="V7144" t="s">
        <v>39</v>
      </c>
      <c r="W7144" t="s">
        <v>137</v>
      </c>
      <c r="X7144" t="s">
        <v>97</v>
      </c>
      <c r="Y7144" t="s">
        <v>56</v>
      </c>
      <c r="Z7144" t="s">
        <v>43</v>
      </c>
      <c r="AA7144" t="s">
        <v>44</v>
      </c>
      <c r="AB7144" t="s">
        <v>44</v>
      </c>
    </row>
    <row r="7145" spans="1:28" x14ac:dyDescent="0.25">
      <c r="A7145" t="s">
        <v>12020</v>
      </c>
      <c r="B7145" s="1">
        <v>45869</v>
      </c>
      <c r="C7145" t="s">
        <v>2715</v>
      </c>
      <c r="D7145" t="s">
        <v>2716</v>
      </c>
      <c r="E7145">
        <v>37</v>
      </c>
      <c r="F7145" t="s">
        <v>48</v>
      </c>
      <c r="G7145" t="s">
        <v>60</v>
      </c>
      <c r="H7145" t="s">
        <v>61</v>
      </c>
      <c r="I7145" t="s">
        <v>62</v>
      </c>
      <c r="J7145" t="s">
        <v>63</v>
      </c>
      <c r="K7145">
        <v>2</v>
      </c>
      <c r="L7145" s="2">
        <v>3500</v>
      </c>
      <c r="M7145">
        <v>0</v>
      </c>
      <c r="N7145" s="2">
        <v>7000</v>
      </c>
      <c r="O7145" s="2">
        <v>0</v>
      </c>
      <c r="P7145" s="2">
        <v>7000</v>
      </c>
      <c r="Q7145" s="2">
        <v>5098.49</v>
      </c>
      <c r="R7145" s="2">
        <v>1901.51</v>
      </c>
      <c r="S7145" t="s">
        <v>53</v>
      </c>
      <c r="T7145" t="s">
        <v>96</v>
      </c>
      <c r="U7145" t="s">
        <v>96</v>
      </c>
      <c r="V7145" t="s">
        <v>39</v>
      </c>
      <c r="W7145" t="s">
        <v>66</v>
      </c>
      <c r="X7145" t="s">
        <v>41</v>
      </c>
      <c r="Y7145" t="s">
        <v>56</v>
      </c>
      <c r="Z7145" t="s">
        <v>223</v>
      </c>
      <c r="AA7145" t="s">
        <v>44</v>
      </c>
      <c r="AB7145" t="s">
        <v>44</v>
      </c>
    </row>
    <row r="7146" spans="1:28" x14ac:dyDescent="0.25">
      <c r="A7146" t="s">
        <v>12021</v>
      </c>
      <c r="B7146" s="1">
        <v>45869</v>
      </c>
      <c r="C7146" t="s">
        <v>1500</v>
      </c>
      <c r="D7146" t="s">
        <v>1501</v>
      </c>
      <c r="E7146">
        <v>60</v>
      </c>
      <c r="F7146" t="s">
        <v>48</v>
      </c>
      <c r="G7146" t="s">
        <v>436</v>
      </c>
      <c r="H7146" t="s">
        <v>437</v>
      </c>
      <c r="I7146" t="s">
        <v>74</v>
      </c>
      <c r="J7146" t="s">
        <v>190</v>
      </c>
      <c r="K7146">
        <v>3</v>
      </c>
      <c r="L7146" s="2">
        <v>1800</v>
      </c>
      <c r="M7146">
        <v>15</v>
      </c>
      <c r="N7146" s="2">
        <v>5400</v>
      </c>
      <c r="O7146" s="2">
        <v>810</v>
      </c>
      <c r="P7146" s="2">
        <v>4590</v>
      </c>
      <c r="Q7146" s="2">
        <v>3317.41</v>
      </c>
      <c r="R7146" s="2">
        <v>1272.5899999999999</v>
      </c>
      <c r="S7146" t="s">
        <v>53</v>
      </c>
      <c r="T7146" t="s">
        <v>96</v>
      </c>
      <c r="U7146" t="s">
        <v>96</v>
      </c>
      <c r="V7146" t="s">
        <v>39</v>
      </c>
      <c r="W7146" t="s">
        <v>40</v>
      </c>
      <c r="X7146" t="s">
        <v>97</v>
      </c>
      <c r="Y7146" t="s">
        <v>56</v>
      </c>
      <c r="Z7146" t="s">
        <v>43</v>
      </c>
      <c r="AA7146" t="s">
        <v>44</v>
      </c>
      <c r="AB7146" t="s">
        <v>44</v>
      </c>
    </row>
    <row r="7147" spans="1:28" x14ac:dyDescent="0.25">
      <c r="A7147" t="s">
        <v>12022</v>
      </c>
      <c r="B7147" s="1">
        <v>45869</v>
      </c>
      <c r="C7147" t="s">
        <v>3526</v>
      </c>
      <c r="D7147" t="s">
        <v>3527</v>
      </c>
      <c r="E7147">
        <v>60</v>
      </c>
      <c r="F7147" t="s">
        <v>31</v>
      </c>
      <c r="G7147" t="s">
        <v>176</v>
      </c>
      <c r="H7147" t="s">
        <v>177</v>
      </c>
      <c r="I7147" t="s">
        <v>34</v>
      </c>
      <c r="J7147" t="s">
        <v>35</v>
      </c>
      <c r="K7147">
        <v>3</v>
      </c>
      <c r="L7147" s="2">
        <v>6500</v>
      </c>
      <c r="M7147">
        <v>0</v>
      </c>
      <c r="N7147" s="2">
        <v>19500</v>
      </c>
      <c r="O7147" s="2">
        <v>0</v>
      </c>
      <c r="P7147" s="2">
        <v>19500</v>
      </c>
      <c r="Q7147" s="2">
        <v>12973.47</v>
      </c>
      <c r="R7147" s="2">
        <v>6526.53</v>
      </c>
      <c r="S7147" t="s">
        <v>53</v>
      </c>
      <c r="T7147" t="s">
        <v>275</v>
      </c>
      <c r="U7147" t="s">
        <v>123</v>
      </c>
      <c r="V7147" t="s">
        <v>39</v>
      </c>
      <c r="W7147" t="s">
        <v>124</v>
      </c>
      <c r="X7147" t="s">
        <v>97</v>
      </c>
      <c r="Y7147" t="s">
        <v>56</v>
      </c>
      <c r="Z7147" t="s">
        <v>43</v>
      </c>
      <c r="AA7147" t="s">
        <v>44</v>
      </c>
      <c r="AB7147" t="s">
        <v>44</v>
      </c>
    </row>
    <row r="7148" spans="1:28" x14ac:dyDescent="0.25">
      <c r="A7148" t="s">
        <v>12023</v>
      </c>
      <c r="B7148" s="1">
        <v>45869</v>
      </c>
      <c r="C7148" t="s">
        <v>10599</v>
      </c>
      <c r="D7148" t="s">
        <v>10600</v>
      </c>
      <c r="E7148">
        <v>20</v>
      </c>
      <c r="F7148" t="s">
        <v>31</v>
      </c>
      <c r="G7148" t="s">
        <v>207</v>
      </c>
      <c r="H7148" t="s">
        <v>208</v>
      </c>
      <c r="I7148" t="s">
        <v>34</v>
      </c>
      <c r="J7148" t="s">
        <v>143</v>
      </c>
      <c r="K7148">
        <v>1</v>
      </c>
      <c r="L7148" s="2">
        <v>18000</v>
      </c>
      <c r="M7148">
        <v>5</v>
      </c>
      <c r="N7148" s="2">
        <v>18000</v>
      </c>
      <c r="O7148" s="2">
        <v>900</v>
      </c>
      <c r="P7148" s="2">
        <v>17100</v>
      </c>
      <c r="Q7148" s="2">
        <v>13373.05</v>
      </c>
      <c r="R7148" s="2">
        <v>3726.95</v>
      </c>
      <c r="S7148" t="s">
        <v>53</v>
      </c>
      <c r="T7148" t="s">
        <v>136</v>
      </c>
      <c r="U7148" t="s">
        <v>38</v>
      </c>
      <c r="V7148" t="s">
        <v>39</v>
      </c>
      <c r="W7148" t="s">
        <v>92</v>
      </c>
      <c r="X7148" t="s">
        <v>97</v>
      </c>
      <c r="Y7148" t="s">
        <v>56</v>
      </c>
      <c r="Z7148" t="s">
        <v>43</v>
      </c>
      <c r="AA7148" t="s">
        <v>44</v>
      </c>
      <c r="AB7148" t="s">
        <v>44</v>
      </c>
    </row>
    <row r="7149" spans="1:28" x14ac:dyDescent="0.25">
      <c r="A7149" t="s">
        <v>12024</v>
      </c>
      <c r="B7149" s="1">
        <v>45870</v>
      </c>
      <c r="C7149" t="s">
        <v>2652</v>
      </c>
      <c r="D7149" t="s">
        <v>2653</v>
      </c>
      <c r="E7149">
        <v>30</v>
      </c>
      <c r="F7149" t="s">
        <v>31</v>
      </c>
      <c r="G7149" t="s">
        <v>72</v>
      </c>
      <c r="H7149" t="s">
        <v>73</v>
      </c>
      <c r="I7149" t="s">
        <v>74</v>
      </c>
      <c r="J7149" t="s">
        <v>75</v>
      </c>
      <c r="K7149">
        <v>4</v>
      </c>
      <c r="L7149" s="2">
        <v>2200</v>
      </c>
      <c r="M7149">
        <v>15</v>
      </c>
      <c r="N7149" s="2">
        <v>8800</v>
      </c>
      <c r="O7149" s="2">
        <v>1320</v>
      </c>
      <c r="P7149" s="2">
        <v>7480</v>
      </c>
      <c r="Q7149" s="2">
        <v>4545.29</v>
      </c>
      <c r="R7149" s="2">
        <v>2934.71</v>
      </c>
      <c r="S7149" t="s">
        <v>53</v>
      </c>
      <c r="T7149" t="s">
        <v>96</v>
      </c>
      <c r="U7149" t="s">
        <v>96</v>
      </c>
      <c r="V7149" t="s">
        <v>39</v>
      </c>
      <c r="W7149" t="s">
        <v>92</v>
      </c>
      <c r="X7149" t="s">
        <v>67</v>
      </c>
      <c r="Y7149" t="s">
        <v>56</v>
      </c>
      <c r="Z7149" t="s">
        <v>43</v>
      </c>
      <c r="AA7149" t="s">
        <v>44</v>
      </c>
      <c r="AB7149" t="s">
        <v>44</v>
      </c>
    </row>
    <row r="7150" spans="1:28" x14ac:dyDescent="0.25">
      <c r="A7150" t="s">
        <v>12025</v>
      </c>
      <c r="B7150" s="1">
        <v>45870</v>
      </c>
      <c r="C7150" t="s">
        <v>6694</v>
      </c>
      <c r="D7150" t="s">
        <v>6695</v>
      </c>
      <c r="E7150">
        <v>49</v>
      </c>
      <c r="F7150" t="s">
        <v>48</v>
      </c>
      <c r="G7150" t="s">
        <v>352</v>
      </c>
      <c r="H7150" t="s">
        <v>353</v>
      </c>
      <c r="I7150" t="s">
        <v>103</v>
      </c>
      <c r="J7150" t="s">
        <v>104</v>
      </c>
      <c r="K7150">
        <v>4</v>
      </c>
      <c r="L7150" s="2">
        <v>850</v>
      </c>
      <c r="M7150">
        <v>10</v>
      </c>
      <c r="N7150" s="2">
        <v>3400</v>
      </c>
      <c r="O7150" s="2">
        <v>340</v>
      </c>
      <c r="P7150" s="2">
        <v>3060</v>
      </c>
      <c r="Q7150" s="2">
        <v>1715.81</v>
      </c>
      <c r="R7150" s="2">
        <v>1344.19</v>
      </c>
      <c r="S7150" t="s">
        <v>64</v>
      </c>
      <c r="T7150" t="s">
        <v>222</v>
      </c>
      <c r="U7150" t="s">
        <v>38</v>
      </c>
      <c r="V7150" t="s">
        <v>39</v>
      </c>
      <c r="W7150" t="s">
        <v>92</v>
      </c>
      <c r="X7150" t="s">
        <v>41</v>
      </c>
      <c r="Y7150" t="s">
        <v>56</v>
      </c>
      <c r="Z7150" t="s">
        <v>43</v>
      </c>
      <c r="AA7150" t="s">
        <v>44</v>
      </c>
      <c r="AB7150" t="s">
        <v>44</v>
      </c>
    </row>
    <row r="7151" spans="1:28" x14ac:dyDescent="0.25">
      <c r="A7151" t="s">
        <v>12026</v>
      </c>
      <c r="B7151" s="1">
        <v>45870</v>
      </c>
      <c r="C7151" t="s">
        <v>644</v>
      </c>
      <c r="D7151" t="s">
        <v>645</v>
      </c>
      <c r="E7151">
        <v>27</v>
      </c>
      <c r="F7151" t="s">
        <v>48</v>
      </c>
      <c r="G7151" t="s">
        <v>32</v>
      </c>
      <c r="H7151" t="s">
        <v>33</v>
      </c>
      <c r="I7151" t="s">
        <v>34</v>
      </c>
      <c r="J7151" t="s">
        <v>35</v>
      </c>
      <c r="K7151">
        <v>2</v>
      </c>
      <c r="L7151" s="2">
        <v>55000</v>
      </c>
      <c r="M7151">
        <v>10</v>
      </c>
      <c r="N7151" s="2">
        <v>110000</v>
      </c>
      <c r="O7151" s="2">
        <v>11000</v>
      </c>
      <c r="P7151" s="2">
        <v>99000</v>
      </c>
      <c r="Q7151" s="2">
        <v>67235.31</v>
      </c>
      <c r="R7151" s="2">
        <v>31764.69</v>
      </c>
      <c r="S7151" t="s">
        <v>53</v>
      </c>
      <c r="T7151" t="s">
        <v>407</v>
      </c>
      <c r="U7151" t="s">
        <v>408</v>
      </c>
      <c r="V7151" t="s">
        <v>39</v>
      </c>
      <c r="W7151" t="s">
        <v>40</v>
      </c>
      <c r="X7151" t="s">
        <v>97</v>
      </c>
      <c r="Y7151" t="s">
        <v>56</v>
      </c>
      <c r="Z7151" t="s">
        <v>107</v>
      </c>
      <c r="AA7151" t="s">
        <v>44</v>
      </c>
      <c r="AB7151" t="s">
        <v>68</v>
      </c>
    </row>
    <row r="7152" spans="1:28" x14ac:dyDescent="0.25">
      <c r="A7152" t="s">
        <v>12027</v>
      </c>
      <c r="B7152" s="1">
        <v>45870</v>
      </c>
      <c r="C7152" t="s">
        <v>9455</v>
      </c>
      <c r="D7152" t="s">
        <v>9456</v>
      </c>
      <c r="E7152">
        <v>36</v>
      </c>
      <c r="F7152" t="s">
        <v>31</v>
      </c>
      <c r="G7152" t="s">
        <v>387</v>
      </c>
      <c r="H7152" t="s">
        <v>388</v>
      </c>
      <c r="I7152" t="s">
        <v>74</v>
      </c>
      <c r="J7152" t="s">
        <v>75</v>
      </c>
      <c r="K7152">
        <v>2</v>
      </c>
      <c r="L7152" s="2">
        <v>3200</v>
      </c>
      <c r="M7152">
        <v>15</v>
      </c>
      <c r="N7152" s="2">
        <v>6400</v>
      </c>
      <c r="O7152" s="2">
        <v>960</v>
      </c>
      <c r="P7152" s="2">
        <v>5440</v>
      </c>
      <c r="Q7152" s="2">
        <v>3279.8</v>
      </c>
      <c r="R7152" s="2">
        <v>2160.1999999999998</v>
      </c>
      <c r="S7152" t="s">
        <v>53</v>
      </c>
      <c r="T7152" t="s">
        <v>163</v>
      </c>
      <c r="U7152" t="s">
        <v>164</v>
      </c>
      <c r="V7152" t="s">
        <v>39</v>
      </c>
      <c r="W7152" t="s">
        <v>66</v>
      </c>
      <c r="X7152" t="s">
        <v>67</v>
      </c>
      <c r="Y7152" t="s">
        <v>42</v>
      </c>
      <c r="Z7152" t="s">
        <v>43</v>
      </c>
      <c r="AA7152" t="s">
        <v>44</v>
      </c>
      <c r="AB7152" t="s">
        <v>44</v>
      </c>
    </row>
    <row r="7153" spans="1:28" x14ac:dyDescent="0.25">
      <c r="A7153" t="s">
        <v>12028</v>
      </c>
      <c r="B7153" s="1">
        <v>45870</v>
      </c>
      <c r="C7153" t="s">
        <v>12029</v>
      </c>
      <c r="D7153" t="s">
        <v>12030</v>
      </c>
      <c r="E7153">
        <v>24</v>
      </c>
      <c r="F7153" t="s">
        <v>31</v>
      </c>
      <c r="G7153" t="s">
        <v>197</v>
      </c>
      <c r="H7153" t="s">
        <v>198</v>
      </c>
      <c r="I7153" t="s">
        <v>74</v>
      </c>
      <c r="J7153" t="s">
        <v>75</v>
      </c>
      <c r="K7153">
        <v>2</v>
      </c>
      <c r="L7153" s="2">
        <v>2600</v>
      </c>
      <c r="M7153">
        <v>15</v>
      </c>
      <c r="N7153" s="2">
        <v>5200</v>
      </c>
      <c r="O7153" s="2">
        <v>780</v>
      </c>
      <c r="P7153" s="2">
        <v>4420</v>
      </c>
      <c r="Q7153" s="2">
        <v>2804.65</v>
      </c>
      <c r="R7153" s="2">
        <v>1615.35</v>
      </c>
      <c r="S7153" t="s">
        <v>53</v>
      </c>
      <c r="T7153" t="s">
        <v>263</v>
      </c>
      <c r="U7153" t="s">
        <v>91</v>
      </c>
      <c r="V7153" t="s">
        <v>39</v>
      </c>
      <c r="W7153" t="s">
        <v>92</v>
      </c>
      <c r="X7153" t="s">
        <v>67</v>
      </c>
      <c r="Y7153" t="s">
        <v>56</v>
      </c>
      <c r="Z7153" t="s">
        <v>43</v>
      </c>
      <c r="AA7153" t="s">
        <v>44</v>
      </c>
      <c r="AB7153" t="s">
        <v>44</v>
      </c>
    </row>
    <row r="7154" spans="1:28" x14ac:dyDescent="0.25">
      <c r="A7154" t="s">
        <v>12031</v>
      </c>
      <c r="B7154" s="1">
        <v>45870</v>
      </c>
      <c r="C7154" t="s">
        <v>1332</v>
      </c>
      <c r="D7154" t="s">
        <v>1333</v>
      </c>
      <c r="E7154">
        <v>59</v>
      </c>
      <c r="F7154" t="s">
        <v>31</v>
      </c>
      <c r="G7154" t="s">
        <v>141</v>
      </c>
      <c r="H7154" t="s">
        <v>142</v>
      </c>
      <c r="I7154" t="s">
        <v>74</v>
      </c>
      <c r="J7154" t="s">
        <v>143</v>
      </c>
      <c r="K7154">
        <v>1</v>
      </c>
      <c r="L7154" s="2">
        <v>900</v>
      </c>
      <c r="M7154">
        <v>15</v>
      </c>
      <c r="N7154" s="2">
        <v>900</v>
      </c>
      <c r="O7154" s="2">
        <v>135</v>
      </c>
      <c r="P7154" s="2">
        <v>765</v>
      </c>
      <c r="Q7154" s="2">
        <v>532.61</v>
      </c>
      <c r="R7154" s="2">
        <v>232.39</v>
      </c>
      <c r="S7154" t="s">
        <v>53</v>
      </c>
      <c r="T7154" t="s">
        <v>122</v>
      </c>
      <c r="U7154" t="s">
        <v>123</v>
      </c>
      <c r="V7154" t="s">
        <v>39</v>
      </c>
      <c r="W7154" t="s">
        <v>66</v>
      </c>
      <c r="X7154" t="s">
        <v>41</v>
      </c>
      <c r="Y7154" t="s">
        <v>56</v>
      </c>
      <c r="Z7154" t="s">
        <v>107</v>
      </c>
      <c r="AA7154" t="s">
        <v>44</v>
      </c>
      <c r="AB7154" t="s">
        <v>44</v>
      </c>
    </row>
    <row r="7155" spans="1:28" x14ac:dyDescent="0.25">
      <c r="A7155" t="s">
        <v>12032</v>
      </c>
      <c r="B7155" s="1">
        <v>45870</v>
      </c>
      <c r="C7155" t="s">
        <v>5680</v>
      </c>
      <c r="D7155" t="s">
        <v>5681</v>
      </c>
      <c r="E7155">
        <v>44</v>
      </c>
      <c r="F7155" t="s">
        <v>48</v>
      </c>
      <c r="G7155" t="s">
        <v>285</v>
      </c>
      <c r="H7155" t="s">
        <v>286</v>
      </c>
      <c r="I7155" t="s">
        <v>34</v>
      </c>
      <c r="J7155" t="s">
        <v>121</v>
      </c>
      <c r="K7155">
        <v>2</v>
      </c>
      <c r="L7155" s="2">
        <v>3200</v>
      </c>
      <c r="M7155">
        <v>20</v>
      </c>
      <c r="N7155" s="2">
        <v>6400</v>
      </c>
      <c r="O7155" s="2">
        <v>1280</v>
      </c>
      <c r="P7155" s="2">
        <v>5120</v>
      </c>
      <c r="Q7155" s="2">
        <v>3074.16</v>
      </c>
      <c r="R7155" s="2">
        <v>2045.84</v>
      </c>
      <c r="S7155" t="s">
        <v>53</v>
      </c>
      <c r="T7155" t="s">
        <v>65</v>
      </c>
      <c r="U7155" t="s">
        <v>65</v>
      </c>
      <c r="V7155" t="s">
        <v>39</v>
      </c>
      <c r="W7155" t="s">
        <v>124</v>
      </c>
      <c r="X7155" t="s">
        <v>41</v>
      </c>
      <c r="Y7155" t="s">
        <v>56</v>
      </c>
      <c r="Z7155" t="s">
        <v>43</v>
      </c>
      <c r="AA7155" t="s">
        <v>44</v>
      </c>
      <c r="AB7155" t="s">
        <v>44</v>
      </c>
    </row>
    <row r="7156" spans="1:28" x14ac:dyDescent="0.25">
      <c r="A7156" t="s">
        <v>12033</v>
      </c>
      <c r="B7156" s="1">
        <v>45870</v>
      </c>
      <c r="C7156" t="s">
        <v>3770</v>
      </c>
      <c r="D7156" t="s">
        <v>3771</v>
      </c>
      <c r="E7156">
        <v>49</v>
      </c>
      <c r="F7156" t="s">
        <v>48</v>
      </c>
      <c r="G7156" t="s">
        <v>352</v>
      </c>
      <c r="H7156" t="s">
        <v>353</v>
      </c>
      <c r="I7156" t="s">
        <v>103</v>
      </c>
      <c r="J7156" t="s">
        <v>104</v>
      </c>
      <c r="K7156">
        <v>2</v>
      </c>
      <c r="L7156" s="2">
        <v>850</v>
      </c>
      <c r="M7156">
        <v>25</v>
      </c>
      <c r="N7156" s="2">
        <v>1700</v>
      </c>
      <c r="O7156" s="2">
        <v>425</v>
      </c>
      <c r="P7156" s="2">
        <v>1275</v>
      </c>
      <c r="Q7156" s="2">
        <v>885</v>
      </c>
      <c r="R7156" s="2">
        <v>390</v>
      </c>
      <c r="S7156" t="s">
        <v>36</v>
      </c>
      <c r="T7156" t="s">
        <v>90</v>
      </c>
      <c r="U7156" t="s">
        <v>91</v>
      </c>
      <c r="V7156" t="s">
        <v>39</v>
      </c>
      <c r="W7156" t="s">
        <v>83</v>
      </c>
      <c r="X7156" t="s">
        <v>41</v>
      </c>
      <c r="Y7156" t="s">
        <v>42</v>
      </c>
      <c r="Z7156" t="s">
        <v>43</v>
      </c>
      <c r="AA7156" t="s">
        <v>44</v>
      </c>
      <c r="AB7156" t="s">
        <v>44</v>
      </c>
    </row>
    <row r="7157" spans="1:28" x14ac:dyDescent="0.25">
      <c r="A7157" t="s">
        <v>12034</v>
      </c>
      <c r="B7157" s="1">
        <v>45871</v>
      </c>
      <c r="C7157" t="s">
        <v>907</v>
      </c>
      <c r="D7157" t="s">
        <v>908</v>
      </c>
      <c r="E7157">
        <v>53</v>
      </c>
      <c r="F7157" t="s">
        <v>31</v>
      </c>
      <c r="G7157" t="s">
        <v>101</v>
      </c>
      <c r="H7157" t="s">
        <v>102</v>
      </c>
      <c r="I7157" t="s">
        <v>103</v>
      </c>
      <c r="J7157" t="s">
        <v>104</v>
      </c>
      <c r="K7157">
        <v>1</v>
      </c>
      <c r="L7157" s="2">
        <v>1800</v>
      </c>
      <c r="M7157">
        <v>25</v>
      </c>
      <c r="N7157" s="2">
        <v>1800</v>
      </c>
      <c r="O7157" s="2">
        <v>450</v>
      </c>
      <c r="P7157" s="2">
        <v>1350</v>
      </c>
      <c r="Q7157" s="2">
        <v>829.26</v>
      </c>
      <c r="R7157" s="2">
        <v>520.74</v>
      </c>
      <c r="S7157" t="s">
        <v>64</v>
      </c>
      <c r="T7157" t="s">
        <v>114</v>
      </c>
      <c r="U7157" t="s">
        <v>115</v>
      </c>
      <c r="V7157" t="s">
        <v>39</v>
      </c>
      <c r="W7157" t="s">
        <v>92</v>
      </c>
      <c r="X7157" t="s">
        <v>97</v>
      </c>
      <c r="Y7157" t="s">
        <v>56</v>
      </c>
      <c r="Z7157" t="s">
        <v>43</v>
      </c>
      <c r="AA7157" t="s">
        <v>44</v>
      </c>
      <c r="AB7157" t="s">
        <v>44</v>
      </c>
    </row>
    <row r="7158" spans="1:28" x14ac:dyDescent="0.25">
      <c r="A7158" t="s">
        <v>12035</v>
      </c>
      <c r="B7158" s="1">
        <v>45871</v>
      </c>
      <c r="C7158" t="s">
        <v>9105</v>
      </c>
      <c r="D7158" t="s">
        <v>9106</v>
      </c>
      <c r="E7158">
        <v>47</v>
      </c>
      <c r="F7158" t="s">
        <v>111</v>
      </c>
      <c r="G7158" t="s">
        <v>318</v>
      </c>
      <c r="H7158" t="s">
        <v>319</v>
      </c>
      <c r="I7158" t="s">
        <v>34</v>
      </c>
      <c r="J7158" t="s">
        <v>190</v>
      </c>
      <c r="K7158">
        <v>4</v>
      </c>
      <c r="L7158" s="2">
        <v>2500</v>
      </c>
      <c r="M7158">
        <v>10</v>
      </c>
      <c r="N7158" s="2">
        <v>10000</v>
      </c>
      <c r="O7158" s="2">
        <v>1000</v>
      </c>
      <c r="P7158" s="2">
        <v>9000</v>
      </c>
      <c r="Q7158" s="2">
        <v>5694.51</v>
      </c>
      <c r="R7158" s="2">
        <v>3305.49</v>
      </c>
      <c r="S7158" t="s">
        <v>36</v>
      </c>
      <c r="T7158" t="s">
        <v>65</v>
      </c>
      <c r="U7158" t="s">
        <v>65</v>
      </c>
      <c r="V7158" t="s">
        <v>39</v>
      </c>
      <c r="W7158" t="s">
        <v>137</v>
      </c>
      <c r="X7158" t="s">
        <v>41</v>
      </c>
      <c r="Y7158" t="s">
        <v>56</v>
      </c>
      <c r="Z7158" t="s">
        <v>107</v>
      </c>
      <c r="AA7158" t="s">
        <v>68</v>
      </c>
      <c r="AB7158" t="s">
        <v>44</v>
      </c>
    </row>
    <row r="7159" spans="1:28" x14ac:dyDescent="0.25">
      <c r="A7159" t="s">
        <v>12036</v>
      </c>
      <c r="B7159" s="1">
        <v>45871</v>
      </c>
      <c r="C7159" t="s">
        <v>3558</v>
      </c>
      <c r="D7159" t="s">
        <v>3559</v>
      </c>
      <c r="E7159">
        <v>42</v>
      </c>
      <c r="F7159" t="s">
        <v>31</v>
      </c>
      <c r="G7159" t="s">
        <v>344</v>
      </c>
      <c r="H7159" t="s">
        <v>345</v>
      </c>
      <c r="I7159" t="s">
        <v>34</v>
      </c>
      <c r="J7159" t="s">
        <v>121</v>
      </c>
      <c r="K7159">
        <v>2</v>
      </c>
      <c r="L7159" s="2">
        <v>1600</v>
      </c>
      <c r="M7159">
        <v>5</v>
      </c>
      <c r="N7159" s="2">
        <v>3200</v>
      </c>
      <c r="O7159" s="2">
        <v>160</v>
      </c>
      <c r="P7159" s="2">
        <v>3040</v>
      </c>
      <c r="Q7159" s="2">
        <v>2243.48</v>
      </c>
      <c r="R7159" s="2">
        <v>796.52</v>
      </c>
      <c r="S7159" t="s">
        <v>64</v>
      </c>
      <c r="T7159" t="s">
        <v>96</v>
      </c>
      <c r="U7159" t="s">
        <v>96</v>
      </c>
      <c r="V7159" t="s">
        <v>39</v>
      </c>
      <c r="W7159" t="s">
        <v>83</v>
      </c>
      <c r="X7159" t="s">
        <v>97</v>
      </c>
      <c r="Y7159" t="s">
        <v>56</v>
      </c>
      <c r="Z7159" t="s">
        <v>107</v>
      </c>
      <c r="AA7159" t="s">
        <v>44</v>
      </c>
      <c r="AB7159" t="s">
        <v>44</v>
      </c>
    </row>
    <row r="7160" spans="1:28" x14ac:dyDescent="0.25">
      <c r="A7160" t="s">
        <v>12037</v>
      </c>
      <c r="B7160" s="1">
        <v>45871</v>
      </c>
      <c r="C7160" t="s">
        <v>3478</v>
      </c>
      <c r="D7160" t="s">
        <v>3479</v>
      </c>
      <c r="E7160">
        <v>45</v>
      </c>
      <c r="F7160" t="s">
        <v>31</v>
      </c>
      <c r="G7160" t="s">
        <v>318</v>
      </c>
      <c r="H7160" t="s">
        <v>319</v>
      </c>
      <c r="I7160" t="s">
        <v>34</v>
      </c>
      <c r="J7160" t="s">
        <v>190</v>
      </c>
      <c r="K7160">
        <v>3</v>
      </c>
      <c r="L7160" s="2">
        <v>2500</v>
      </c>
      <c r="M7160">
        <v>20</v>
      </c>
      <c r="N7160" s="2">
        <v>7500</v>
      </c>
      <c r="O7160" s="2">
        <v>1500</v>
      </c>
      <c r="P7160" s="2">
        <v>6000</v>
      </c>
      <c r="Q7160" s="2">
        <v>3520.16</v>
      </c>
      <c r="R7160" s="2">
        <v>2479.84</v>
      </c>
      <c r="S7160" t="s">
        <v>64</v>
      </c>
      <c r="T7160" t="s">
        <v>153</v>
      </c>
      <c r="U7160" t="s">
        <v>154</v>
      </c>
      <c r="V7160" t="s">
        <v>39</v>
      </c>
      <c r="W7160" t="s">
        <v>92</v>
      </c>
      <c r="X7160" t="s">
        <v>41</v>
      </c>
      <c r="Y7160" t="s">
        <v>42</v>
      </c>
      <c r="Z7160" t="s">
        <v>107</v>
      </c>
      <c r="AA7160" t="s">
        <v>44</v>
      </c>
      <c r="AB7160" t="s">
        <v>44</v>
      </c>
    </row>
    <row r="7161" spans="1:28" x14ac:dyDescent="0.25">
      <c r="A7161" t="s">
        <v>12038</v>
      </c>
      <c r="B7161" s="1">
        <v>45871</v>
      </c>
      <c r="C7161" t="s">
        <v>5753</v>
      </c>
      <c r="D7161" t="s">
        <v>5754</v>
      </c>
      <c r="E7161">
        <v>28</v>
      </c>
      <c r="F7161" t="s">
        <v>31</v>
      </c>
      <c r="G7161" t="s">
        <v>212</v>
      </c>
      <c r="H7161" t="s">
        <v>213</v>
      </c>
      <c r="I7161" t="s">
        <v>51</v>
      </c>
      <c r="J7161" t="s">
        <v>52</v>
      </c>
      <c r="K7161">
        <v>1</v>
      </c>
      <c r="L7161" s="2">
        <v>400</v>
      </c>
      <c r="M7161">
        <v>15</v>
      </c>
      <c r="N7161" s="2">
        <v>400</v>
      </c>
      <c r="O7161" s="2">
        <v>60</v>
      </c>
      <c r="P7161" s="2">
        <v>340</v>
      </c>
      <c r="Q7161" s="2">
        <v>238.04</v>
      </c>
      <c r="R7161" s="2">
        <v>101.96</v>
      </c>
      <c r="S7161" t="s">
        <v>53</v>
      </c>
      <c r="T7161" t="s">
        <v>222</v>
      </c>
      <c r="U7161" t="s">
        <v>38</v>
      </c>
      <c r="V7161" t="s">
        <v>39</v>
      </c>
      <c r="W7161" t="s">
        <v>124</v>
      </c>
      <c r="X7161" t="s">
        <v>97</v>
      </c>
      <c r="Y7161" t="s">
        <v>56</v>
      </c>
      <c r="Z7161" t="s">
        <v>223</v>
      </c>
      <c r="AA7161" t="s">
        <v>44</v>
      </c>
      <c r="AB7161" t="s">
        <v>44</v>
      </c>
    </row>
    <row r="7162" spans="1:28" x14ac:dyDescent="0.25">
      <c r="A7162" t="s">
        <v>12039</v>
      </c>
      <c r="B7162" s="1">
        <v>45871</v>
      </c>
      <c r="C7162" t="s">
        <v>8690</v>
      </c>
      <c r="D7162" t="s">
        <v>8691</v>
      </c>
      <c r="E7162">
        <v>41</v>
      </c>
      <c r="F7162" t="s">
        <v>111</v>
      </c>
      <c r="G7162" t="s">
        <v>318</v>
      </c>
      <c r="H7162" t="s">
        <v>319</v>
      </c>
      <c r="I7162" t="s">
        <v>34</v>
      </c>
      <c r="J7162" t="s">
        <v>190</v>
      </c>
      <c r="K7162">
        <v>2</v>
      </c>
      <c r="L7162" s="2">
        <v>2500</v>
      </c>
      <c r="M7162">
        <v>15</v>
      </c>
      <c r="N7162" s="2">
        <v>5000</v>
      </c>
      <c r="O7162" s="2">
        <v>750</v>
      </c>
      <c r="P7162" s="2">
        <v>4250</v>
      </c>
      <c r="Q7162" s="2">
        <v>2369.25</v>
      </c>
      <c r="R7162" s="2">
        <v>1880.75</v>
      </c>
      <c r="S7162" t="s">
        <v>53</v>
      </c>
      <c r="T7162" t="s">
        <v>290</v>
      </c>
      <c r="U7162" t="s">
        <v>291</v>
      </c>
      <c r="V7162" t="s">
        <v>39</v>
      </c>
      <c r="W7162" t="s">
        <v>137</v>
      </c>
      <c r="X7162" t="s">
        <v>41</v>
      </c>
      <c r="Y7162" t="s">
        <v>56</v>
      </c>
      <c r="Z7162" t="s">
        <v>43</v>
      </c>
      <c r="AA7162" t="s">
        <v>44</v>
      </c>
      <c r="AB7162" t="s">
        <v>44</v>
      </c>
    </row>
    <row r="7163" spans="1:28" x14ac:dyDescent="0.25">
      <c r="A7163" t="s">
        <v>12040</v>
      </c>
      <c r="B7163" s="1">
        <v>45871</v>
      </c>
      <c r="C7163" t="s">
        <v>7411</v>
      </c>
      <c r="D7163" t="s">
        <v>7412</v>
      </c>
      <c r="E7163">
        <v>57</v>
      </c>
      <c r="F7163" t="s">
        <v>31</v>
      </c>
      <c r="G7163" t="s">
        <v>134</v>
      </c>
      <c r="H7163" t="s">
        <v>135</v>
      </c>
      <c r="I7163" t="s">
        <v>62</v>
      </c>
      <c r="J7163" t="s">
        <v>130</v>
      </c>
      <c r="K7163">
        <v>2</v>
      </c>
      <c r="L7163" s="2">
        <v>8500</v>
      </c>
      <c r="M7163">
        <v>10</v>
      </c>
      <c r="N7163" s="2">
        <v>17000</v>
      </c>
      <c r="O7163" s="2">
        <v>1700</v>
      </c>
      <c r="P7163" s="2">
        <v>15300</v>
      </c>
      <c r="Q7163" s="2">
        <v>10580.37</v>
      </c>
      <c r="R7163" s="2">
        <v>4719.63</v>
      </c>
      <c r="S7163" t="s">
        <v>53</v>
      </c>
      <c r="T7163" t="s">
        <v>54</v>
      </c>
      <c r="U7163" t="s">
        <v>55</v>
      </c>
      <c r="V7163" t="s">
        <v>39</v>
      </c>
      <c r="W7163" t="s">
        <v>92</v>
      </c>
      <c r="X7163" t="s">
        <v>67</v>
      </c>
      <c r="Y7163" t="s">
        <v>56</v>
      </c>
      <c r="Z7163" t="s">
        <v>43</v>
      </c>
      <c r="AA7163" t="s">
        <v>44</v>
      </c>
      <c r="AB7163" t="s">
        <v>44</v>
      </c>
    </row>
    <row r="7164" spans="1:28" x14ac:dyDescent="0.25">
      <c r="A7164" t="s">
        <v>12041</v>
      </c>
      <c r="B7164" s="1">
        <v>45871</v>
      </c>
      <c r="C7164" t="s">
        <v>6731</v>
      </c>
      <c r="D7164" t="s">
        <v>6732</v>
      </c>
      <c r="E7164">
        <v>41</v>
      </c>
      <c r="F7164" t="s">
        <v>48</v>
      </c>
      <c r="G7164" t="s">
        <v>158</v>
      </c>
      <c r="H7164" t="s">
        <v>159</v>
      </c>
      <c r="I7164" t="s">
        <v>51</v>
      </c>
      <c r="J7164" t="s">
        <v>52</v>
      </c>
      <c r="K7164">
        <v>1</v>
      </c>
      <c r="L7164" s="2">
        <v>650</v>
      </c>
      <c r="M7164">
        <v>5</v>
      </c>
      <c r="N7164" s="2">
        <v>650</v>
      </c>
      <c r="O7164" s="2">
        <v>32.5</v>
      </c>
      <c r="P7164" s="2">
        <v>617.5</v>
      </c>
      <c r="Q7164" s="2">
        <v>440.31</v>
      </c>
      <c r="R7164" s="2">
        <v>177.19</v>
      </c>
      <c r="S7164" t="s">
        <v>64</v>
      </c>
      <c r="T7164" t="s">
        <v>37</v>
      </c>
      <c r="U7164" t="s">
        <v>38</v>
      </c>
      <c r="V7164" t="s">
        <v>39</v>
      </c>
      <c r="W7164" t="s">
        <v>92</v>
      </c>
      <c r="X7164" t="s">
        <v>41</v>
      </c>
      <c r="Y7164" t="s">
        <v>56</v>
      </c>
      <c r="Z7164" t="s">
        <v>43</v>
      </c>
      <c r="AA7164" t="s">
        <v>44</v>
      </c>
      <c r="AB7164" t="s">
        <v>68</v>
      </c>
    </row>
    <row r="7165" spans="1:28" x14ac:dyDescent="0.25">
      <c r="A7165" t="s">
        <v>12042</v>
      </c>
      <c r="B7165" s="1">
        <v>45871</v>
      </c>
      <c r="C7165" t="s">
        <v>8612</v>
      </c>
      <c r="D7165" t="s">
        <v>8613</v>
      </c>
      <c r="E7165">
        <v>58</v>
      </c>
      <c r="F7165" t="s">
        <v>111</v>
      </c>
      <c r="G7165" t="s">
        <v>168</v>
      </c>
      <c r="H7165" t="s">
        <v>169</v>
      </c>
      <c r="I7165" t="s">
        <v>62</v>
      </c>
      <c r="J7165" t="s">
        <v>143</v>
      </c>
      <c r="K7165">
        <v>1</v>
      </c>
      <c r="L7165" s="2">
        <v>1800</v>
      </c>
      <c r="M7165">
        <v>30</v>
      </c>
      <c r="N7165" s="2">
        <v>1800</v>
      </c>
      <c r="O7165" s="2">
        <v>540</v>
      </c>
      <c r="P7165" s="2">
        <v>1260</v>
      </c>
      <c r="Q7165" s="2">
        <v>888.42</v>
      </c>
      <c r="R7165" s="2">
        <v>371.58</v>
      </c>
      <c r="S7165" t="s">
        <v>53</v>
      </c>
      <c r="T7165" t="s">
        <v>178</v>
      </c>
      <c r="U7165" t="s">
        <v>154</v>
      </c>
      <c r="V7165" t="s">
        <v>39</v>
      </c>
      <c r="W7165" t="s">
        <v>83</v>
      </c>
      <c r="X7165" t="s">
        <v>41</v>
      </c>
      <c r="Y7165" t="s">
        <v>56</v>
      </c>
      <c r="Z7165" t="s">
        <v>43</v>
      </c>
      <c r="AA7165" t="s">
        <v>44</v>
      </c>
      <c r="AB7165" t="s">
        <v>44</v>
      </c>
    </row>
    <row r="7166" spans="1:28" x14ac:dyDescent="0.25">
      <c r="A7166" t="s">
        <v>12043</v>
      </c>
      <c r="B7166" s="1">
        <v>45872</v>
      </c>
      <c r="C7166" t="s">
        <v>3816</v>
      </c>
      <c r="D7166" t="s">
        <v>3817</v>
      </c>
      <c r="E7166">
        <v>26</v>
      </c>
      <c r="F7166" t="s">
        <v>111</v>
      </c>
      <c r="G7166" t="s">
        <v>285</v>
      </c>
      <c r="H7166" t="s">
        <v>286</v>
      </c>
      <c r="I7166" t="s">
        <v>34</v>
      </c>
      <c r="J7166" t="s">
        <v>121</v>
      </c>
      <c r="K7166">
        <v>5</v>
      </c>
      <c r="L7166" s="2">
        <v>3200</v>
      </c>
      <c r="M7166">
        <v>25</v>
      </c>
      <c r="N7166" s="2">
        <v>16000</v>
      </c>
      <c r="O7166" s="2">
        <v>4000</v>
      </c>
      <c r="P7166" s="2">
        <v>12000</v>
      </c>
      <c r="Q7166" s="2">
        <v>9564.23</v>
      </c>
      <c r="R7166" s="2">
        <v>2435.77</v>
      </c>
      <c r="S7166" t="s">
        <v>64</v>
      </c>
      <c r="T7166" t="s">
        <v>37</v>
      </c>
      <c r="U7166" t="s">
        <v>38</v>
      </c>
      <c r="V7166" t="s">
        <v>39</v>
      </c>
      <c r="W7166" t="s">
        <v>137</v>
      </c>
      <c r="X7166" t="s">
        <v>97</v>
      </c>
      <c r="Y7166" t="s">
        <v>42</v>
      </c>
      <c r="Z7166" t="s">
        <v>43</v>
      </c>
      <c r="AA7166" t="s">
        <v>44</v>
      </c>
      <c r="AB7166" t="s">
        <v>44</v>
      </c>
    </row>
    <row r="7167" spans="1:28" x14ac:dyDescent="0.25">
      <c r="A7167" t="s">
        <v>12044</v>
      </c>
      <c r="B7167" s="1">
        <v>45872</v>
      </c>
      <c r="C7167" t="s">
        <v>1620</v>
      </c>
      <c r="D7167" t="s">
        <v>1621</v>
      </c>
      <c r="E7167">
        <v>47</v>
      </c>
      <c r="F7167" t="s">
        <v>111</v>
      </c>
      <c r="G7167" t="s">
        <v>366</v>
      </c>
      <c r="H7167" t="s">
        <v>367</v>
      </c>
      <c r="I7167" t="s">
        <v>34</v>
      </c>
      <c r="J7167" t="s">
        <v>130</v>
      </c>
      <c r="K7167">
        <v>1</v>
      </c>
      <c r="L7167" s="2">
        <v>14500</v>
      </c>
      <c r="M7167">
        <v>15</v>
      </c>
      <c r="N7167" s="2">
        <v>14500</v>
      </c>
      <c r="O7167" s="2">
        <v>2175</v>
      </c>
      <c r="P7167" s="2">
        <v>12325</v>
      </c>
      <c r="Q7167" s="2">
        <v>7306.69</v>
      </c>
      <c r="R7167" s="2">
        <v>5018.3100000000004</v>
      </c>
      <c r="S7167" t="s">
        <v>36</v>
      </c>
      <c r="T7167" t="s">
        <v>398</v>
      </c>
      <c r="U7167" t="s">
        <v>399</v>
      </c>
      <c r="V7167" t="s">
        <v>39</v>
      </c>
      <c r="W7167" t="s">
        <v>66</v>
      </c>
      <c r="X7167" t="s">
        <v>97</v>
      </c>
      <c r="Y7167" t="s">
        <v>42</v>
      </c>
      <c r="Z7167" t="s">
        <v>43</v>
      </c>
      <c r="AA7167" t="s">
        <v>44</v>
      </c>
      <c r="AB7167" t="s">
        <v>44</v>
      </c>
    </row>
    <row r="7168" spans="1:28" x14ac:dyDescent="0.25">
      <c r="A7168" t="s">
        <v>12045</v>
      </c>
      <c r="B7168" s="1">
        <v>45872</v>
      </c>
      <c r="C7168" t="s">
        <v>3393</v>
      </c>
      <c r="D7168" t="s">
        <v>3394</v>
      </c>
      <c r="E7168">
        <v>33</v>
      </c>
      <c r="F7168" t="s">
        <v>48</v>
      </c>
      <c r="G7168" t="s">
        <v>32</v>
      </c>
      <c r="H7168" t="s">
        <v>33</v>
      </c>
      <c r="I7168" t="s">
        <v>34</v>
      </c>
      <c r="J7168" t="s">
        <v>35</v>
      </c>
      <c r="K7168">
        <v>1</v>
      </c>
      <c r="L7168" s="2">
        <v>55000</v>
      </c>
      <c r="M7168">
        <v>10</v>
      </c>
      <c r="N7168" s="2">
        <v>55000</v>
      </c>
      <c r="O7168" s="2">
        <v>5500</v>
      </c>
      <c r="P7168" s="2">
        <v>49500</v>
      </c>
      <c r="Q7168" s="2">
        <v>39484.400000000001</v>
      </c>
      <c r="R7168" s="2">
        <v>10015.6</v>
      </c>
      <c r="S7168" t="s">
        <v>53</v>
      </c>
      <c r="T7168" t="s">
        <v>163</v>
      </c>
      <c r="U7168" t="s">
        <v>164</v>
      </c>
      <c r="V7168" t="s">
        <v>39</v>
      </c>
      <c r="W7168" t="s">
        <v>92</v>
      </c>
      <c r="X7168" t="s">
        <v>97</v>
      </c>
      <c r="Y7168" t="s">
        <v>56</v>
      </c>
      <c r="Z7168" t="s">
        <v>43</v>
      </c>
      <c r="AA7168" t="s">
        <v>44</v>
      </c>
      <c r="AB7168" t="s">
        <v>68</v>
      </c>
    </row>
    <row r="7169" spans="1:28" x14ac:dyDescent="0.25">
      <c r="A7169" t="s">
        <v>12046</v>
      </c>
      <c r="B7169" s="1">
        <v>45872</v>
      </c>
      <c r="C7169" t="s">
        <v>5096</v>
      </c>
      <c r="D7169" t="s">
        <v>5097</v>
      </c>
      <c r="E7169">
        <v>50</v>
      </c>
      <c r="F7169" t="s">
        <v>31</v>
      </c>
      <c r="G7169" t="s">
        <v>212</v>
      </c>
      <c r="H7169" t="s">
        <v>213</v>
      </c>
      <c r="I7169" t="s">
        <v>51</v>
      </c>
      <c r="J7169" t="s">
        <v>52</v>
      </c>
      <c r="K7169">
        <v>1</v>
      </c>
      <c r="L7169" s="2">
        <v>400</v>
      </c>
      <c r="M7169">
        <v>20</v>
      </c>
      <c r="N7169" s="2">
        <v>400</v>
      </c>
      <c r="O7169" s="2">
        <v>80</v>
      </c>
      <c r="P7169" s="2">
        <v>320</v>
      </c>
      <c r="Q7169" s="2">
        <v>206.57</v>
      </c>
      <c r="R7169" s="2">
        <v>113.43</v>
      </c>
      <c r="S7169" t="s">
        <v>36</v>
      </c>
      <c r="T7169" t="s">
        <v>163</v>
      </c>
      <c r="U7169" t="s">
        <v>164</v>
      </c>
      <c r="V7169" t="s">
        <v>39</v>
      </c>
      <c r="W7169" t="s">
        <v>92</v>
      </c>
      <c r="X7169" t="s">
        <v>41</v>
      </c>
      <c r="Y7169" t="s">
        <v>56</v>
      </c>
      <c r="Z7169" t="s">
        <v>43</v>
      </c>
      <c r="AA7169" t="s">
        <v>44</v>
      </c>
      <c r="AB7169" t="s">
        <v>44</v>
      </c>
    </row>
    <row r="7170" spans="1:28" x14ac:dyDescent="0.25">
      <c r="A7170" t="s">
        <v>12047</v>
      </c>
      <c r="B7170" s="1">
        <v>45872</v>
      </c>
      <c r="C7170" t="s">
        <v>6422</v>
      </c>
      <c r="D7170" t="s">
        <v>6423</v>
      </c>
      <c r="E7170">
        <v>24</v>
      </c>
      <c r="F7170" t="s">
        <v>48</v>
      </c>
      <c r="G7170" t="s">
        <v>207</v>
      </c>
      <c r="H7170" t="s">
        <v>208</v>
      </c>
      <c r="I7170" t="s">
        <v>34</v>
      </c>
      <c r="J7170" t="s">
        <v>143</v>
      </c>
      <c r="K7170">
        <v>2</v>
      </c>
      <c r="L7170" s="2">
        <v>18000</v>
      </c>
      <c r="M7170">
        <v>0</v>
      </c>
      <c r="N7170" s="2">
        <v>36000</v>
      </c>
      <c r="O7170" s="2">
        <v>0</v>
      </c>
      <c r="P7170" s="2">
        <v>36000</v>
      </c>
      <c r="Q7170" s="2">
        <v>21563.39</v>
      </c>
      <c r="R7170" s="2">
        <v>14436.61</v>
      </c>
      <c r="S7170" t="s">
        <v>53</v>
      </c>
      <c r="T7170" t="s">
        <v>275</v>
      </c>
      <c r="U7170" t="s">
        <v>123</v>
      </c>
      <c r="V7170" t="s">
        <v>39</v>
      </c>
      <c r="W7170" t="s">
        <v>83</v>
      </c>
      <c r="X7170" t="s">
        <v>41</v>
      </c>
      <c r="Y7170" t="s">
        <v>56</v>
      </c>
      <c r="Z7170" t="s">
        <v>107</v>
      </c>
      <c r="AA7170" t="s">
        <v>44</v>
      </c>
      <c r="AB7170" t="s">
        <v>44</v>
      </c>
    </row>
    <row r="7171" spans="1:28" x14ac:dyDescent="0.25">
      <c r="A7171" t="s">
        <v>12048</v>
      </c>
      <c r="B7171" s="1">
        <v>45872</v>
      </c>
      <c r="C7171" t="s">
        <v>2636</v>
      </c>
      <c r="D7171" t="s">
        <v>2637</v>
      </c>
      <c r="E7171">
        <v>50</v>
      </c>
      <c r="F7171" t="s">
        <v>48</v>
      </c>
      <c r="G7171" t="s">
        <v>561</v>
      </c>
      <c r="H7171" t="s">
        <v>562</v>
      </c>
      <c r="I7171" t="s">
        <v>34</v>
      </c>
      <c r="J7171" t="s">
        <v>143</v>
      </c>
      <c r="K7171">
        <v>3</v>
      </c>
      <c r="L7171" s="2">
        <v>900</v>
      </c>
      <c r="M7171">
        <v>10</v>
      </c>
      <c r="N7171" s="2">
        <v>2700</v>
      </c>
      <c r="O7171" s="2">
        <v>270</v>
      </c>
      <c r="P7171" s="2">
        <v>2430</v>
      </c>
      <c r="Q7171" s="2">
        <v>1866.46</v>
      </c>
      <c r="R7171" s="2">
        <v>563.54</v>
      </c>
      <c r="S7171" t="s">
        <v>64</v>
      </c>
      <c r="T7171" t="s">
        <v>76</v>
      </c>
      <c r="U7171" t="s">
        <v>77</v>
      </c>
      <c r="V7171" t="s">
        <v>39</v>
      </c>
      <c r="W7171" t="s">
        <v>137</v>
      </c>
      <c r="X7171" t="s">
        <v>97</v>
      </c>
      <c r="Y7171" t="s">
        <v>56</v>
      </c>
      <c r="Z7171" t="s">
        <v>43</v>
      </c>
      <c r="AA7171" t="s">
        <v>44</v>
      </c>
      <c r="AB7171" t="s">
        <v>44</v>
      </c>
    </row>
    <row r="7172" spans="1:28" x14ac:dyDescent="0.25">
      <c r="A7172" t="s">
        <v>12049</v>
      </c>
      <c r="B7172" s="1">
        <v>45872</v>
      </c>
      <c r="C7172" t="s">
        <v>3770</v>
      </c>
      <c r="D7172" t="s">
        <v>3771</v>
      </c>
      <c r="E7172">
        <v>37</v>
      </c>
      <c r="F7172" t="s">
        <v>31</v>
      </c>
      <c r="G7172" t="s">
        <v>207</v>
      </c>
      <c r="H7172" t="s">
        <v>208</v>
      </c>
      <c r="I7172" t="s">
        <v>34</v>
      </c>
      <c r="J7172" t="s">
        <v>143</v>
      </c>
      <c r="K7172">
        <v>3</v>
      </c>
      <c r="L7172" s="2">
        <v>18000</v>
      </c>
      <c r="M7172">
        <v>5</v>
      </c>
      <c r="N7172" s="2">
        <v>54000</v>
      </c>
      <c r="O7172" s="2">
        <v>2700</v>
      </c>
      <c r="P7172" s="2">
        <v>51300</v>
      </c>
      <c r="Q7172" s="2">
        <v>38305.980000000003</v>
      </c>
      <c r="R7172" s="2">
        <v>12994.02</v>
      </c>
      <c r="S7172" t="s">
        <v>53</v>
      </c>
      <c r="T7172" t="s">
        <v>163</v>
      </c>
      <c r="U7172" t="s">
        <v>164</v>
      </c>
      <c r="V7172" t="s">
        <v>39</v>
      </c>
      <c r="W7172" t="s">
        <v>92</v>
      </c>
      <c r="X7172" t="s">
        <v>41</v>
      </c>
      <c r="Y7172" t="s">
        <v>84</v>
      </c>
      <c r="Z7172" t="s">
        <v>43</v>
      </c>
      <c r="AA7172" t="s">
        <v>44</v>
      </c>
      <c r="AB7172" t="s">
        <v>44</v>
      </c>
    </row>
    <row r="7173" spans="1:28" x14ac:dyDescent="0.25">
      <c r="A7173" t="s">
        <v>12050</v>
      </c>
      <c r="B7173" s="1">
        <v>45872</v>
      </c>
      <c r="C7173" t="s">
        <v>809</v>
      </c>
      <c r="D7173" t="s">
        <v>810</v>
      </c>
      <c r="E7173">
        <v>20</v>
      </c>
      <c r="F7173" t="s">
        <v>48</v>
      </c>
      <c r="G7173" t="s">
        <v>298</v>
      </c>
      <c r="H7173" t="s">
        <v>299</v>
      </c>
      <c r="I7173" t="s">
        <v>103</v>
      </c>
      <c r="J7173" t="s">
        <v>104</v>
      </c>
      <c r="K7173">
        <v>1</v>
      </c>
      <c r="L7173" s="2">
        <v>700</v>
      </c>
      <c r="M7173">
        <v>10</v>
      </c>
      <c r="N7173" s="2">
        <v>700</v>
      </c>
      <c r="O7173" s="2">
        <v>70</v>
      </c>
      <c r="P7173" s="2">
        <v>630</v>
      </c>
      <c r="Q7173" s="2">
        <v>450.32</v>
      </c>
      <c r="R7173" s="2">
        <v>179.68</v>
      </c>
      <c r="S7173" t="s">
        <v>53</v>
      </c>
      <c r="T7173" t="s">
        <v>153</v>
      </c>
      <c r="U7173" t="s">
        <v>154</v>
      </c>
      <c r="V7173" t="s">
        <v>39</v>
      </c>
      <c r="W7173" t="s">
        <v>137</v>
      </c>
      <c r="X7173" t="s">
        <v>97</v>
      </c>
      <c r="Y7173" t="s">
        <v>56</v>
      </c>
      <c r="Z7173" t="s">
        <v>107</v>
      </c>
      <c r="AA7173" t="s">
        <v>44</v>
      </c>
      <c r="AB7173" t="s">
        <v>44</v>
      </c>
    </row>
    <row r="7174" spans="1:28" x14ac:dyDescent="0.25">
      <c r="A7174" t="s">
        <v>12051</v>
      </c>
      <c r="B7174" s="1">
        <v>45872</v>
      </c>
      <c r="C7174" t="s">
        <v>9461</v>
      </c>
      <c r="D7174" t="s">
        <v>9462</v>
      </c>
      <c r="E7174">
        <v>58</v>
      </c>
      <c r="F7174" t="s">
        <v>48</v>
      </c>
      <c r="G7174" t="s">
        <v>285</v>
      </c>
      <c r="H7174" t="s">
        <v>286</v>
      </c>
      <c r="I7174" t="s">
        <v>34</v>
      </c>
      <c r="J7174" t="s">
        <v>121</v>
      </c>
      <c r="K7174">
        <v>1</v>
      </c>
      <c r="L7174" s="2">
        <v>3200</v>
      </c>
      <c r="M7174">
        <v>0</v>
      </c>
      <c r="N7174" s="2">
        <v>3200</v>
      </c>
      <c r="O7174" s="2">
        <v>0</v>
      </c>
      <c r="P7174" s="2">
        <v>3200</v>
      </c>
      <c r="Q7174" s="2">
        <v>2387.2399999999998</v>
      </c>
      <c r="R7174" s="2">
        <v>812.76</v>
      </c>
      <c r="S7174" t="s">
        <v>53</v>
      </c>
      <c r="T7174" t="s">
        <v>136</v>
      </c>
      <c r="U7174" t="s">
        <v>38</v>
      </c>
      <c r="V7174" t="s">
        <v>39</v>
      </c>
      <c r="W7174" t="s">
        <v>137</v>
      </c>
      <c r="X7174" t="s">
        <v>41</v>
      </c>
      <c r="Y7174" t="s">
        <v>56</v>
      </c>
      <c r="Z7174" t="s">
        <v>43</v>
      </c>
      <c r="AA7174" t="s">
        <v>44</v>
      </c>
      <c r="AB7174" t="s">
        <v>68</v>
      </c>
    </row>
    <row r="7175" spans="1:28" x14ac:dyDescent="0.25">
      <c r="A7175" t="s">
        <v>12052</v>
      </c>
      <c r="B7175" s="1">
        <v>45872</v>
      </c>
      <c r="C7175" t="s">
        <v>2216</v>
      </c>
      <c r="D7175" t="s">
        <v>2217</v>
      </c>
      <c r="E7175">
        <v>28</v>
      </c>
      <c r="F7175" t="s">
        <v>111</v>
      </c>
      <c r="G7175" t="s">
        <v>366</v>
      </c>
      <c r="H7175" t="s">
        <v>367</v>
      </c>
      <c r="I7175" t="s">
        <v>34</v>
      </c>
      <c r="J7175" t="s">
        <v>130</v>
      </c>
      <c r="K7175">
        <v>1</v>
      </c>
      <c r="L7175" s="2">
        <v>14500</v>
      </c>
      <c r="M7175">
        <v>25</v>
      </c>
      <c r="N7175" s="2">
        <v>14500</v>
      </c>
      <c r="O7175" s="2">
        <v>3625</v>
      </c>
      <c r="P7175" s="2">
        <v>10875</v>
      </c>
      <c r="Q7175" s="2">
        <v>6179.97</v>
      </c>
      <c r="R7175" s="2">
        <v>4695.03</v>
      </c>
      <c r="S7175" t="s">
        <v>53</v>
      </c>
      <c r="T7175" t="s">
        <v>54</v>
      </c>
      <c r="U7175" t="s">
        <v>55</v>
      </c>
      <c r="V7175" t="s">
        <v>39</v>
      </c>
      <c r="W7175" t="s">
        <v>66</v>
      </c>
      <c r="X7175" t="s">
        <v>97</v>
      </c>
      <c r="Y7175" t="s">
        <v>56</v>
      </c>
      <c r="Z7175" t="s">
        <v>107</v>
      </c>
      <c r="AA7175" t="s">
        <v>44</v>
      </c>
      <c r="AB7175" t="s">
        <v>44</v>
      </c>
    </row>
    <row r="7176" spans="1:28" x14ac:dyDescent="0.25">
      <c r="A7176" t="s">
        <v>12053</v>
      </c>
      <c r="B7176" s="1">
        <v>45872</v>
      </c>
      <c r="C7176" t="s">
        <v>3543</v>
      </c>
      <c r="D7176" t="s">
        <v>3544</v>
      </c>
      <c r="E7176">
        <v>22</v>
      </c>
      <c r="F7176" t="s">
        <v>48</v>
      </c>
      <c r="G7176" t="s">
        <v>243</v>
      </c>
      <c r="H7176" t="s">
        <v>244</v>
      </c>
      <c r="I7176" t="s">
        <v>103</v>
      </c>
      <c r="J7176" t="s">
        <v>104</v>
      </c>
      <c r="K7176">
        <v>2</v>
      </c>
      <c r="L7176" s="2">
        <v>450</v>
      </c>
      <c r="M7176">
        <v>0</v>
      </c>
      <c r="N7176" s="2">
        <v>900</v>
      </c>
      <c r="O7176" s="2">
        <v>0</v>
      </c>
      <c r="P7176" s="2">
        <v>900</v>
      </c>
      <c r="Q7176" s="2">
        <v>693.82</v>
      </c>
      <c r="R7176" s="2">
        <v>206.18</v>
      </c>
      <c r="S7176" t="s">
        <v>36</v>
      </c>
      <c r="T7176" t="s">
        <v>76</v>
      </c>
      <c r="U7176" t="s">
        <v>77</v>
      </c>
      <c r="V7176" t="s">
        <v>39</v>
      </c>
      <c r="W7176" t="s">
        <v>40</v>
      </c>
      <c r="X7176" t="s">
        <v>41</v>
      </c>
      <c r="Y7176" t="s">
        <v>56</v>
      </c>
      <c r="Z7176" t="s">
        <v>43</v>
      </c>
      <c r="AA7176" t="s">
        <v>44</v>
      </c>
      <c r="AB7176" t="s">
        <v>44</v>
      </c>
    </row>
    <row r="7177" spans="1:28" x14ac:dyDescent="0.25">
      <c r="A7177" t="s">
        <v>12054</v>
      </c>
      <c r="B7177" s="1">
        <v>45872</v>
      </c>
      <c r="C7177" t="s">
        <v>10357</v>
      </c>
      <c r="D7177" t="s">
        <v>10358</v>
      </c>
      <c r="E7177">
        <v>27</v>
      </c>
      <c r="F7177" t="s">
        <v>48</v>
      </c>
      <c r="G7177" t="s">
        <v>119</v>
      </c>
      <c r="H7177" t="s">
        <v>120</v>
      </c>
      <c r="I7177" t="s">
        <v>62</v>
      </c>
      <c r="J7177" t="s">
        <v>121</v>
      </c>
      <c r="K7177">
        <v>1</v>
      </c>
      <c r="L7177" s="2">
        <v>4800</v>
      </c>
      <c r="M7177">
        <v>0</v>
      </c>
      <c r="N7177" s="2">
        <v>4800</v>
      </c>
      <c r="O7177" s="2">
        <v>0</v>
      </c>
      <c r="P7177" s="2">
        <v>4800</v>
      </c>
      <c r="Q7177" s="2">
        <v>3844.3</v>
      </c>
      <c r="R7177" s="2">
        <v>955.7</v>
      </c>
      <c r="S7177" t="s">
        <v>36</v>
      </c>
      <c r="T7177" t="s">
        <v>136</v>
      </c>
      <c r="U7177" t="s">
        <v>38</v>
      </c>
      <c r="V7177" t="s">
        <v>39</v>
      </c>
      <c r="W7177" t="s">
        <v>66</v>
      </c>
      <c r="X7177" t="s">
        <v>41</v>
      </c>
      <c r="Y7177" t="s">
        <v>42</v>
      </c>
      <c r="Z7177" t="s">
        <v>43</v>
      </c>
      <c r="AA7177" t="s">
        <v>44</v>
      </c>
      <c r="AB7177" t="s">
        <v>44</v>
      </c>
    </row>
    <row r="7178" spans="1:28" x14ac:dyDescent="0.25">
      <c r="A7178" t="s">
        <v>12055</v>
      </c>
      <c r="B7178" s="1">
        <v>45872</v>
      </c>
      <c r="C7178" t="s">
        <v>180</v>
      </c>
      <c r="D7178" t="s">
        <v>181</v>
      </c>
      <c r="E7178">
        <v>19</v>
      </c>
      <c r="F7178" t="s">
        <v>48</v>
      </c>
      <c r="G7178" t="s">
        <v>88</v>
      </c>
      <c r="H7178" t="s">
        <v>89</v>
      </c>
      <c r="I7178" t="s">
        <v>62</v>
      </c>
      <c r="J7178" t="s">
        <v>63</v>
      </c>
      <c r="K7178">
        <v>4</v>
      </c>
      <c r="L7178" s="2">
        <v>4200</v>
      </c>
      <c r="M7178">
        <v>10</v>
      </c>
      <c r="N7178" s="2">
        <v>16800</v>
      </c>
      <c r="O7178" s="2">
        <v>1680</v>
      </c>
      <c r="P7178" s="2">
        <v>15120</v>
      </c>
      <c r="Q7178" s="2">
        <v>9682.17</v>
      </c>
      <c r="R7178" s="2">
        <v>5437.83</v>
      </c>
      <c r="S7178" t="s">
        <v>36</v>
      </c>
      <c r="T7178" t="s">
        <v>407</v>
      </c>
      <c r="U7178" t="s">
        <v>408</v>
      </c>
      <c r="V7178" t="s">
        <v>39</v>
      </c>
      <c r="W7178" t="s">
        <v>66</v>
      </c>
      <c r="X7178" t="s">
        <v>97</v>
      </c>
      <c r="Y7178" t="s">
        <v>42</v>
      </c>
      <c r="Z7178" t="s">
        <v>43</v>
      </c>
      <c r="AA7178" t="s">
        <v>44</v>
      </c>
      <c r="AB7178" t="s">
        <v>44</v>
      </c>
    </row>
    <row r="7179" spans="1:28" x14ac:dyDescent="0.25">
      <c r="A7179" t="s">
        <v>12056</v>
      </c>
      <c r="B7179" s="1">
        <v>45872</v>
      </c>
      <c r="C7179" t="s">
        <v>1653</v>
      </c>
      <c r="D7179" t="s">
        <v>1654</v>
      </c>
      <c r="E7179">
        <v>53</v>
      </c>
      <c r="F7179" t="s">
        <v>31</v>
      </c>
      <c r="G7179" t="s">
        <v>273</v>
      </c>
      <c r="H7179" t="s">
        <v>274</v>
      </c>
      <c r="I7179" t="s">
        <v>51</v>
      </c>
      <c r="J7179" t="s">
        <v>52</v>
      </c>
      <c r="K7179">
        <v>2</v>
      </c>
      <c r="L7179" s="2">
        <v>250</v>
      </c>
      <c r="M7179">
        <v>20</v>
      </c>
      <c r="N7179" s="2">
        <v>500</v>
      </c>
      <c r="O7179" s="2">
        <v>100</v>
      </c>
      <c r="P7179" s="2">
        <v>400</v>
      </c>
      <c r="Q7179" s="2">
        <v>224.31</v>
      </c>
      <c r="R7179" s="2">
        <v>175.69</v>
      </c>
      <c r="S7179" t="s">
        <v>36</v>
      </c>
      <c r="T7179" t="s">
        <v>578</v>
      </c>
      <c r="U7179" t="s">
        <v>579</v>
      </c>
      <c r="V7179" t="s">
        <v>39</v>
      </c>
      <c r="W7179" t="s">
        <v>83</v>
      </c>
      <c r="X7179" t="s">
        <v>97</v>
      </c>
      <c r="Y7179" t="s">
        <v>56</v>
      </c>
      <c r="Z7179" t="s">
        <v>43</v>
      </c>
      <c r="AA7179" t="s">
        <v>44</v>
      </c>
      <c r="AB7179" t="s">
        <v>44</v>
      </c>
    </row>
    <row r="7180" spans="1:28" x14ac:dyDescent="0.25">
      <c r="A7180" t="s">
        <v>12057</v>
      </c>
      <c r="B7180" s="1">
        <v>45873</v>
      </c>
      <c r="C7180" t="s">
        <v>863</v>
      </c>
      <c r="D7180" t="s">
        <v>864</v>
      </c>
      <c r="E7180">
        <v>22</v>
      </c>
      <c r="F7180" t="s">
        <v>31</v>
      </c>
      <c r="G7180" t="s">
        <v>49</v>
      </c>
      <c r="H7180" t="s">
        <v>50</v>
      </c>
      <c r="I7180" t="s">
        <v>51</v>
      </c>
      <c r="J7180" t="s">
        <v>52</v>
      </c>
      <c r="K7180">
        <v>3</v>
      </c>
      <c r="L7180" s="2">
        <v>500</v>
      </c>
      <c r="M7180">
        <v>0</v>
      </c>
      <c r="N7180" s="2">
        <v>1500</v>
      </c>
      <c r="O7180" s="2">
        <v>0</v>
      </c>
      <c r="P7180" s="2">
        <v>1500</v>
      </c>
      <c r="Q7180" s="2">
        <v>1104.8</v>
      </c>
      <c r="R7180" s="2">
        <v>395.2</v>
      </c>
      <c r="S7180" t="s">
        <v>36</v>
      </c>
      <c r="T7180" t="s">
        <v>96</v>
      </c>
      <c r="U7180" t="s">
        <v>96</v>
      </c>
      <c r="V7180" t="s">
        <v>39</v>
      </c>
      <c r="W7180" t="s">
        <v>66</v>
      </c>
      <c r="X7180" t="s">
        <v>97</v>
      </c>
      <c r="Y7180" t="s">
        <v>84</v>
      </c>
      <c r="Z7180" t="s">
        <v>43</v>
      </c>
      <c r="AA7180" t="s">
        <v>44</v>
      </c>
      <c r="AB7180" t="s">
        <v>44</v>
      </c>
    </row>
    <row r="7181" spans="1:28" x14ac:dyDescent="0.25">
      <c r="A7181" t="s">
        <v>12058</v>
      </c>
      <c r="B7181" s="1">
        <v>45873</v>
      </c>
      <c r="C7181" t="s">
        <v>11084</v>
      </c>
      <c r="D7181" t="s">
        <v>11085</v>
      </c>
      <c r="E7181">
        <v>41</v>
      </c>
      <c r="F7181" t="s">
        <v>111</v>
      </c>
      <c r="G7181" t="s">
        <v>197</v>
      </c>
      <c r="H7181" t="s">
        <v>198</v>
      </c>
      <c r="I7181" t="s">
        <v>74</v>
      </c>
      <c r="J7181" t="s">
        <v>75</v>
      </c>
      <c r="K7181">
        <v>1</v>
      </c>
      <c r="L7181" s="2">
        <v>2600</v>
      </c>
      <c r="M7181">
        <v>5</v>
      </c>
      <c r="N7181" s="2">
        <v>2600</v>
      </c>
      <c r="O7181" s="2">
        <v>130</v>
      </c>
      <c r="P7181" s="2">
        <v>2470</v>
      </c>
      <c r="Q7181" s="2">
        <v>2000.67</v>
      </c>
      <c r="R7181" s="2">
        <v>469.33</v>
      </c>
      <c r="S7181" t="s">
        <v>53</v>
      </c>
      <c r="T7181" t="s">
        <v>122</v>
      </c>
      <c r="U7181" t="s">
        <v>123</v>
      </c>
      <c r="V7181" t="s">
        <v>39</v>
      </c>
      <c r="W7181" t="s">
        <v>92</v>
      </c>
      <c r="X7181" t="s">
        <v>97</v>
      </c>
      <c r="Y7181" t="s">
        <v>84</v>
      </c>
      <c r="Z7181" t="s">
        <v>43</v>
      </c>
      <c r="AA7181" t="s">
        <v>44</v>
      </c>
      <c r="AB7181" t="s">
        <v>44</v>
      </c>
    </row>
    <row r="7182" spans="1:28" x14ac:dyDescent="0.25">
      <c r="A7182" t="s">
        <v>12059</v>
      </c>
      <c r="B7182" s="1">
        <v>45873</v>
      </c>
      <c r="C7182" t="s">
        <v>9718</v>
      </c>
      <c r="D7182" t="s">
        <v>9719</v>
      </c>
      <c r="E7182">
        <v>25</v>
      </c>
      <c r="F7182" t="s">
        <v>31</v>
      </c>
      <c r="G7182" t="s">
        <v>188</v>
      </c>
      <c r="H7182" t="s">
        <v>189</v>
      </c>
      <c r="I7182" t="s">
        <v>34</v>
      </c>
      <c r="J7182" t="s">
        <v>190</v>
      </c>
      <c r="K7182">
        <v>6</v>
      </c>
      <c r="L7182" s="2">
        <v>1800</v>
      </c>
      <c r="M7182">
        <v>20</v>
      </c>
      <c r="N7182" s="2">
        <v>10800</v>
      </c>
      <c r="O7182" s="2">
        <v>2160</v>
      </c>
      <c r="P7182" s="2">
        <v>8640</v>
      </c>
      <c r="Q7182" s="2">
        <v>6127.63</v>
      </c>
      <c r="R7182" s="2">
        <v>2512.37</v>
      </c>
      <c r="S7182" t="s">
        <v>53</v>
      </c>
      <c r="T7182" t="s">
        <v>153</v>
      </c>
      <c r="U7182" t="s">
        <v>154</v>
      </c>
      <c r="V7182" t="s">
        <v>39</v>
      </c>
      <c r="W7182" t="s">
        <v>92</v>
      </c>
      <c r="X7182" t="s">
        <v>67</v>
      </c>
      <c r="Y7182" t="s">
        <v>56</v>
      </c>
      <c r="Z7182" t="s">
        <v>43</v>
      </c>
      <c r="AA7182" t="s">
        <v>68</v>
      </c>
      <c r="AB7182" t="s">
        <v>44</v>
      </c>
    </row>
    <row r="7183" spans="1:28" x14ac:dyDescent="0.25">
      <c r="A7183" t="s">
        <v>12060</v>
      </c>
      <c r="B7183" s="1">
        <v>45873</v>
      </c>
      <c r="C7183" t="s">
        <v>5090</v>
      </c>
      <c r="D7183" t="s">
        <v>5091</v>
      </c>
      <c r="E7183">
        <v>27</v>
      </c>
      <c r="F7183" t="s">
        <v>31</v>
      </c>
      <c r="G7183" t="s">
        <v>134</v>
      </c>
      <c r="H7183" t="s">
        <v>135</v>
      </c>
      <c r="I7183" t="s">
        <v>62</v>
      </c>
      <c r="J7183" t="s">
        <v>130</v>
      </c>
      <c r="K7183">
        <v>1</v>
      </c>
      <c r="L7183" s="2">
        <v>8500</v>
      </c>
      <c r="M7183">
        <v>10</v>
      </c>
      <c r="N7183" s="2">
        <v>8500</v>
      </c>
      <c r="O7183" s="2">
        <v>850</v>
      </c>
      <c r="P7183" s="2">
        <v>7650</v>
      </c>
      <c r="Q7183" s="2">
        <v>5304.24</v>
      </c>
      <c r="R7183" s="2">
        <v>2345.7600000000002</v>
      </c>
      <c r="S7183" t="s">
        <v>53</v>
      </c>
      <c r="T7183" t="s">
        <v>398</v>
      </c>
      <c r="U7183" t="s">
        <v>399</v>
      </c>
      <c r="V7183" t="s">
        <v>39</v>
      </c>
      <c r="W7183" t="s">
        <v>66</v>
      </c>
      <c r="X7183" t="s">
        <v>97</v>
      </c>
      <c r="Y7183" t="s">
        <v>56</v>
      </c>
      <c r="Z7183" t="s">
        <v>43</v>
      </c>
      <c r="AA7183" t="s">
        <v>44</v>
      </c>
      <c r="AB7183" t="s">
        <v>44</v>
      </c>
    </row>
    <row r="7184" spans="1:28" x14ac:dyDescent="0.25">
      <c r="A7184" t="s">
        <v>12061</v>
      </c>
      <c r="B7184" s="1">
        <v>45873</v>
      </c>
      <c r="C7184" t="s">
        <v>12062</v>
      </c>
      <c r="D7184" t="s">
        <v>12063</v>
      </c>
      <c r="E7184">
        <v>59</v>
      </c>
      <c r="F7184" t="s">
        <v>48</v>
      </c>
      <c r="G7184" t="s">
        <v>366</v>
      </c>
      <c r="H7184" t="s">
        <v>367</v>
      </c>
      <c r="I7184" t="s">
        <v>34</v>
      </c>
      <c r="J7184" t="s">
        <v>130</v>
      </c>
      <c r="K7184">
        <v>1</v>
      </c>
      <c r="L7184" s="2">
        <v>14500</v>
      </c>
      <c r="M7184">
        <v>15</v>
      </c>
      <c r="N7184" s="2">
        <v>14500</v>
      </c>
      <c r="O7184" s="2">
        <v>2175</v>
      </c>
      <c r="P7184" s="2">
        <v>12325</v>
      </c>
      <c r="Q7184" s="2">
        <v>9090.77</v>
      </c>
      <c r="R7184" s="2">
        <v>3234.23</v>
      </c>
      <c r="S7184" t="s">
        <v>53</v>
      </c>
      <c r="T7184" t="s">
        <v>163</v>
      </c>
      <c r="U7184" t="s">
        <v>164</v>
      </c>
      <c r="V7184" t="s">
        <v>39</v>
      </c>
      <c r="W7184" t="s">
        <v>92</v>
      </c>
      <c r="X7184" t="s">
        <v>97</v>
      </c>
      <c r="Y7184" t="s">
        <v>56</v>
      </c>
      <c r="Z7184" t="s">
        <v>144</v>
      </c>
      <c r="AA7184" t="s">
        <v>44</v>
      </c>
      <c r="AB7184" t="s">
        <v>68</v>
      </c>
    </row>
    <row r="7185" spans="1:28" x14ac:dyDescent="0.25">
      <c r="A7185" t="s">
        <v>12064</v>
      </c>
      <c r="B7185" s="1">
        <v>45873</v>
      </c>
      <c r="C7185" t="s">
        <v>2467</v>
      </c>
      <c r="D7185" t="s">
        <v>2468</v>
      </c>
      <c r="E7185">
        <v>34</v>
      </c>
      <c r="F7185" t="s">
        <v>48</v>
      </c>
      <c r="G7185" t="s">
        <v>134</v>
      </c>
      <c r="H7185" t="s">
        <v>135</v>
      </c>
      <c r="I7185" t="s">
        <v>62</v>
      </c>
      <c r="J7185" t="s">
        <v>130</v>
      </c>
      <c r="K7185">
        <v>4</v>
      </c>
      <c r="L7185" s="2">
        <v>8500</v>
      </c>
      <c r="M7185">
        <v>5</v>
      </c>
      <c r="N7185" s="2">
        <v>34000</v>
      </c>
      <c r="O7185" s="2">
        <v>1700</v>
      </c>
      <c r="P7185" s="2">
        <v>32300</v>
      </c>
      <c r="Q7185" s="2">
        <v>25314.84</v>
      </c>
      <c r="R7185" s="2">
        <v>6985.16</v>
      </c>
      <c r="S7185" t="s">
        <v>64</v>
      </c>
      <c r="T7185" t="s">
        <v>37</v>
      </c>
      <c r="U7185" t="s">
        <v>38</v>
      </c>
      <c r="V7185" t="s">
        <v>39</v>
      </c>
      <c r="W7185" t="s">
        <v>92</v>
      </c>
      <c r="X7185" t="s">
        <v>97</v>
      </c>
      <c r="Y7185" t="s">
        <v>56</v>
      </c>
      <c r="Z7185" t="s">
        <v>43</v>
      </c>
      <c r="AA7185" t="s">
        <v>44</v>
      </c>
      <c r="AB7185" t="s">
        <v>44</v>
      </c>
    </row>
    <row r="7186" spans="1:28" x14ac:dyDescent="0.25">
      <c r="A7186" t="s">
        <v>12065</v>
      </c>
      <c r="B7186" s="1">
        <v>45873</v>
      </c>
      <c r="C7186" t="s">
        <v>8970</v>
      </c>
      <c r="D7186" t="s">
        <v>8971</v>
      </c>
      <c r="E7186">
        <v>32</v>
      </c>
      <c r="F7186" t="s">
        <v>31</v>
      </c>
      <c r="G7186" t="s">
        <v>217</v>
      </c>
      <c r="H7186" t="s">
        <v>218</v>
      </c>
      <c r="I7186" t="s">
        <v>34</v>
      </c>
      <c r="J7186" t="s">
        <v>130</v>
      </c>
      <c r="K7186">
        <v>1</v>
      </c>
      <c r="L7186" s="2">
        <v>28000</v>
      </c>
      <c r="M7186">
        <v>25</v>
      </c>
      <c r="N7186" s="2">
        <v>28000</v>
      </c>
      <c r="O7186" s="2">
        <v>7000</v>
      </c>
      <c r="P7186" s="2">
        <v>21000</v>
      </c>
      <c r="Q7186" s="2">
        <v>14165.4</v>
      </c>
      <c r="R7186" s="2">
        <v>6834.6</v>
      </c>
      <c r="S7186" t="s">
        <v>36</v>
      </c>
      <c r="T7186" t="s">
        <v>578</v>
      </c>
      <c r="U7186" t="s">
        <v>579</v>
      </c>
      <c r="V7186" t="s">
        <v>39</v>
      </c>
      <c r="W7186" t="s">
        <v>83</v>
      </c>
      <c r="X7186" t="s">
        <v>67</v>
      </c>
      <c r="Y7186" t="s">
        <v>56</v>
      </c>
      <c r="Z7186" t="s">
        <v>43</v>
      </c>
      <c r="AA7186" t="s">
        <v>44</v>
      </c>
      <c r="AB7186" t="s">
        <v>44</v>
      </c>
    </row>
    <row r="7187" spans="1:28" x14ac:dyDescent="0.25">
      <c r="A7187" t="s">
        <v>12066</v>
      </c>
      <c r="B7187" s="1">
        <v>45873</v>
      </c>
      <c r="C7187" t="s">
        <v>4058</v>
      </c>
      <c r="D7187" t="s">
        <v>4059</v>
      </c>
      <c r="E7187">
        <v>26</v>
      </c>
      <c r="F7187" t="s">
        <v>31</v>
      </c>
      <c r="G7187" t="s">
        <v>217</v>
      </c>
      <c r="H7187" t="s">
        <v>218</v>
      </c>
      <c r="I7187" t="s">
        <v>34</v>
      </c>
      <c r="J7187" t="s">
        <v>130</v>
      </c>
      <c r="K7187">
        <v>2</v>
      </c>
      <c r="L7187" s="2">
        <v>28000</v>
      </c>
      <c r="M7187">
        <v>20</v>
      </c>
      <c r="N7187" s="2">
        <v>56000</v>
      </c>
      <c r="O7187" s="2">
        <v>11200</v>
      </c>
      <c r="P7187" s="2">
        <v>44800</v>
      </c>
      <c r="Q7187" s="2">
        <v>34985.47</v>
      </c>
      <c r="R7187" s="2">
        <v>9814.5300000000007</v>
      </c>
      <c r="S7187" t="s">
        <v>53</v>
      </c>
      <c r="T7187" t="s">
        <v>275</v>
      </c>
      <c r="U7187" t="s">
        <v>123</v>
      </c>
      <c r="V7187" t="s">
        <v>39</v>
      </c>
      <c r="W7187" t="s">
        <v>124</v>
      </c>
      <c r="X7187" t="s">
        <v>67</v>
      </c>
      <c r="Y7187" t="s">
        <v>84</v>
      </c>
      <c r="Z7187" t="s">
        <v>43</v>
      </c>
      <c r="AA7187" t="s">
        <v>44</v>
      </c>
      <c r="AB7187" t="s">
        <v>44</v>
      </c>
    </row>
    <row r="7188" spans="1:28" x14ac:dyDescent="0.25">
      <c r="A7188" t="s">
        <v>12067</v>
      </c>
      <c r="B7188" s="1">
        <v>45873</v>
      </c>
      <c r="C7188" t="s">
        <v>4687</v>
      </c>
      <c r="D7188" t="s">
        <v>4688</v>
      </c>
      <c r="E7188">
        <v>60</v>
      </c>
      <c r="F7188" t="s">
        <v>48</v>
      </c>
      <c r="G7188" t="s">
        <v>227</v>
      </c>
      <c r="H7188" t="s">
        <v>228</v>
      </c>
      <c r="I7188" t="s">
        <v>74</v>
      </c>
      <c r="J7188" t="s">
        <v>75</v>
      </c>
      <c r="K7188">
        <v>1</v>
      </c>
      <c r="L7188" s="2">
        <v>1400</v>
      </c>
      <c r="M7188">
        <v>10</v>
      </c>
      <c r="N7188" s="2">
        <v>1400</v>
      </c>
      <c r="O7188" s="2">
        <v>140</v>
      </c>
      <c r="P7188" s="2">
        <v>1260</v>
      </c>
      <c r="Q7188" s="2">
        <v>1020.64</v>
      </c>
      <c r="R7188" s="2">
        <v>239.36</v>
      </c>
      <c r="S7188" t="s">
        <v>53</v>
      </c>
      <c r="T7188" t="s">
        <v>398</v>
      </c>
      <c r="U7188" t="s">
        <v>399</v>
      </c>
      <c r="V7188" t="s">
        <v>39</v>
      </c>
      <c r="W7188" t="s">
        <v>92</v>
      </c>
      <c r="X7188" t="s">
        <v>97</v>
      </c>
      <c r="Y7188" t="s">
        <v>42</v>
      </c>
      <c r="Z7188" t="s">
        <v>223</v>
      </c>
      <c r="AA7188" t="s">
        <v>44</v>
      </c>
      <c r="AB7188" t="s">
        <v>44</v>
      </c>
    </row>
    <row r="7189" spans="1:28" x14ac:dyDescent="0.25">
      <c r="A7189" t="s">
        <v>12068</v>
      </c>
      <c r="B7189" s="1">
        <v>45873</v>
      </c>
      <c r="C7189" t="s">
        <v>12069</v>
      </c>
      <c r="D7189" t="s">
        <v>12070</v>
      </c>
      <c r="E7189">
        <v>50</v>
      </c>
      <c r="F7189" t="s">
        <v>48</v>
      </c>
      <c r="G7189" t="s">
        <v>436</v>
      </c>
      <c r="H7189" t="s">
        <v>437</v>
      </c>
      <c r="I7189" t="s">
        <v>74</v>
      </c>
      <c r="J7189" t="s">
        <v>190</v>
      </c>
      <c r="K7189">
        <v>1</v>
      </c>
      <c r="L7189" s="2">
        <v>1800</v>
      </c>
      <c r="M7189">
        <v>15</v>
      </c>
      <c r="N7189" s="2">
        <v>1800</v>
      </c>
      <c r="O7189" s="2">
        <v>270</v>
      </c>
      <c r="P7189" s="2">
        <v>1530</v>
      </c>
      <c r="Q7189" s="2">
        <v>1124.05</v>
      </c>
      <c r="R7189" s="2">
        <v>405.95</v>
      </c>
      <c r="S7189" t="s">
        <v>53</v>
      </c>
      <c r="T7189" t="s">
        <v>105</v>
      </c>
      <c r="U7189" t="s">
        <v>106</v>
      </c>
      <c r="V7189" t="s">
        <v>39</v>
      </c>
      <c r="W7189" t="s">
        <v>92</v>
      </c>
      <c r="X7189" t="s">
        <v>41</v>
      </c>
      <c r="Y7189" t="s">
        <v>56</v>
      </c>
      <c r="Z7189" t="s">
        <v>43</v>
      </c>
      <c r="AA7189" t="s">
        <v>44</v>
      </c>
      <c r="AB7189" t="s">
        <v>44</v>
      </c>
    </row>
    <row r="7190" spans="1:28" x14ac:dyDescent="0.25">
      <c r="A7190" t="s">
        <v>12071</v>
      </c>
      <c r="B7190" s="1">
        <v>45873</v>
      </c>
      <c r="C7190" t="s">
        <v>11786</v>
      </c>
      <c r="D7190" t="s">
        <v>11787</v>
      </c>
      <c r="E7190">
        <v>49</v>
      </c>
      <c r="F7190" t="s">
        <v>48</v>
      </c>
      <c r="G7190" t="s">
        <v>285</v>
      </c>
      <c r="H7190" t="s">
        <v>286</v>
      </c>
      <c r="I7190" t="s">
        <v>34</v>
      </c>
      <c r="J7190" t="s">
        <v>121</v>
      </c>
      <c r="K7190">
        <v>3</v>
      </c>
      <c r="L7190" s="2">
        <v>3200</v>
      </c>
      <c r="M7190">
        <v>10</v>
      </c>
      <c r="N7190" s="2">
        <v>9600</v>
      </c>
      <c r="O7190" s="2">
        <v>960</v>
      </c>
      <c r="P7190" s="2">
        <v>8640</v>
      </c>
      <c r="Q7190" s="2">
        <v>5709.75</v>
      </c>
      <c r="R7190" s="2">
        <v>2930.25</v>
      </c>
      <c r="S7190" t="s">
        <v>53</v>
      </c>
      <c r="T7190" t="s">
        <v>65</v>
      </c>
      <c r="U7190" t="s">
        <v>65</v>
      </c>
      <c r="V7190" t="s">
        <v>39</v>
      </c>
      <c r="W7190" t="s">
        <v>66</v>
      </c>
      <c r="X7190" t="s">
        <v>41</v>
      </c>
      <c r="Y7190" t="s">
        <v>56</v>
      </c>
      <c r="Z7190" t="s">
        <v>43</v>
      </c>
      <c r="AA7190" t="s">
        <v>44</v>
      </c>
      <c r="AB7190" t="s">
        <v>44</v>
      </c>
    </row>
    <row r="7191" spans="1:28" x14ac:dyDescent="0.25">
      <c r="A7191" t="s">
        <v>12072</v>
      </c>
      <c r="B7191" s="1">
        <v>45874</v>
      </c>
      <c r="C7191" t="s">
        <v>1560</v>
      </c>
      <c r="D7191" t="s">
        <v>1561</v>
      </c>
      <c r="E7191">
        <v>58</v>
      </c>
      <c r="F7191" t="s">
        <v>31</v>
      </c>
      <c r="G7191" t="s">
        <v>238</v>
      </c>
      <c r="H7191" t="s">
        <v>239</v>
      </c>
      <c r="I7191" t="s">
        <v>62</v>
      </c>
      <c r="J7191" t="s">
        <v>63</v>
      </c>
      <c r="K7191">
        <v>2</v>
      </c>
      <c r="L7191" s="2">
        <v>6500</v>
      </c>
      <c r="M7191">
        <v>20</v>
      </c>
      <c r="N7191" s="2">
        <v>13000</v>
      </c>
      <c r="O7191" s="2">
        <v>2600</v>
      </c>
      <c r="P7191" s="2">
        <v>10400</v>
      </c>
      <c r="Q7191" s="2">
        <v>6131.37</v>
      </c>
      <c r="R7191" s="2">
        <v>4268.63</v>
      </c>
      <c r="S7191" t="s">
        <v>53</v>
      </c>
      <c r="T7191" t="s">
        <v>65</v>
      </c>
      <c r="U7191" t="s">
        <v>65</v>
      </c>
      <c r="V7191" t="s">
        <v>39</v>
      </c>
      <c r="W7191" t="s">
        <v>83</v>
      </c>
      <c r="X7191" t="s">
        <v>67</v>
      </c>
      <c r="Y7191" t="s">
        <v>42</v>
      </c>
      <c r="Z7191" t="s">
        <v>107</v>
      </c>
      <c r="AA7191" t="s">
        <v>44</v>
      </c>
      <c r="AB7191" t="s">
        <v>44</v>
      </c>
    </row>
    <row r="7192" spans="1:28" x14ac:dyDescent="0.25">
      <c r="A7192" t="s">
        <v>12073</v>
      </c>
      <c r="B7192" s="1">
        <v>45874</v>
      </c>
      <c r="C7192" t="s">
        <v>2649</v>
      </c>
      <c r="D7192" t="s">
        <v>2650</v>
      </c>
      <c r="E7192">
        <v>50</v>
      </c>
      <c r="F7192" t="s">
        <v>48</v>
      </c>
      <c r="G7192" t="s">
        <v>72</v>
      </c>
      <c r="H7192" t="s">
        <v>73</v>
      </c>
      <c r="I7192" t="s">
        <v>74</v>
      </c>
      <c r="J7192" t="s">
        <v>75</v>
      </c>
      <c r="K7192">
        <v>1</v>
      </c>
      <c r="L7192" s="2">
        <v>2200</v>
      </c>
      <c r="M7192">
        <v>10</v>
      </c>
      <c r="N7192" s="2">
        <v>2200</v>
      </c>
      <c r="O7192" s="2">
        <v>220</v>
      </c>
      <c r="P7192" s="2">
        <v>1980</v>
      </c>
      <c r="Q7192" s="2">
        <v>1205.8599999999999</v>
      </c>
      <c r="R7192" s="2">
        <v>774.14</v>
      </c>
      <c r="S7192" t="s">
        <v>36</v>
      </c>
      <c r="T7192" t="s">
        <v>114</v>
      </c>
      <c r="U7192" t="s">
        <v>115</v>
      </c>
      <c r="V7192" t="s">
        <v>39</v>
      </c>
      <c r="W7192" t="s">
        <v>66</v>
      </c>
      <c r="X7192" t="s">
        <v>41</v>
      </c>
      <c r="Y7192" t="s">
        <v>42</v>
      </c>
      <c r="Z7192" t="s">
        <v>43</v>
      </c>
      <c r="AA7192" t="s">
        <v>44</v>
      </c>
      <c r="AB7192" t="s">
        <v>44</v>
      </c>
    </row>
    <row r="7193" spans="1:28" x14ac:dyDescent="0.25">
      <c r="A7193" t="s">
        <v>12074</v>
      </c>
      <c r="B7193" s="1">
        <v>45874</v>
      </c>
      <c r="C7193" t="s">
        <v>2033</v>
      </c>
      <c r="D7193" t="s">
        <v>2034</v>
      </c>
      <c r="E7193">
        <v>27</v>
      </c>
      <c r="F7193" t="s">
        <v>31</v>
      </c>
      <c r="G7193" t="s">
        <v>344</v>
      </c>
      <c r="H7193" t="s">
        <v>345</v>
      </c>
      <c r="I7193" t="s">
        <v>34</v>
      </c>
      <c r="J7193" t="s">
        <v>121</v>
      </c>
      <c r="K7193">
        <v>1</v>
      </c>
      <c r="L7193" s="2">
        <v>1600</v>
      </c>
      <c r="M7193">
        <v>5</v>
      </c>
      <c r="N7193" s="2">
        <v>1600</v>
      </c>
      <c r="O7193" s="2">
        <v>80</v>
      </c>
      <c r="P7193" s="2">
        <v>1520</v>
      </c>
      <c r="Q7193" s="2">
        <v>1148.55</v>
      </c>
      <c r="R7193" s="2">
        <v>371.45</v>
      </c>
      <c r="S7193" t="s">
        <v>53</v>
      </c>
      <c r="T7193" t="s">
        <v>136</v>
      </c>
      <c r="U7193" t="s">
        <v>38</v>
      </c>
      <c r="V7193" t="s">
        <v>39</v>
      </c>
      <c r="W7193" t="s">
        <v>137</v>
      </c>
      <c r="X7193" t="s">
        <v>41</v>
      </c>
      <c r="Y7193" t="s">
        <v>56</v>
      </c>
      <c r="Z7193" t="s">
        <v>43</v>
      </c>
      <c r="AA7193" t="s">
        <v>44</v>
      </c>
      <c r="AB7193" t="s">
        <v>44</v>
      </c>
    </row>
    <row r="7194" spans="1:28" x14ac:dyDescent="0.25">
      <c r="A7194" t="s">
        <v>12075</v>
      </c>
      <c r="B7194" s="1">
        <v>45874</v>
      </c>
      <c r="C7194" t="s">
        <v>5338</v>
      </c>
      <c r="D7194" t="s">
        <v>5339</v>
      </c>
      <c r="E7194">
        <v>25</v>
      </c>
      <c r="F7194" t="s">
        <v>111</v>
      </c>
      <c r="G7194" t="s">
        <v>128</v>
      </c>
      <c r="H7194" t="s">
        <v>129</v>
      </c>
      <c r="I7194" t="s">
        <v>74</v>
      </c>
      <c r="J7194" t="s">
        <v>130</v>
      </c>
      <c r="K7194">
        <v>1</v>
      </c>
      <c r="L7194" s="2">
        <v>1700</v>
      </c>
      <c r="M7194">
        <v>0</v>
      </c>
      <c r="N7194" s="2">
        <v>1700</v>
      </c>
      <c r="O7194" s="2">
        <v>0</v>
      </c>
      <c r="P7194" s="2">
        <v>1700</v>
      </c>
      <c r="Q7194" s="2">
        <v>1168.73</v>
      </c>
      <c r="R7194" s="2">
        <v>531.27</v>
      </c>
      <c r="S7194" t="s">
        <v>53</v>
      </c>
      <c r="T7194" t="s">
        <v>153</v>
      </c>
      <c r="U7194" t="s">
        <v>154</v>
      </c>
      <c r="V7194" t="s">
        <v>39</v>
      </c>
      <c r="W7194" t="s">
        <v>124</v>
      </c>
      <c r="X7194" t="s">
        <v>97</v>
      </c>
      <c r="Y7194" t="s">
        <v>42</v>
      </c>
      <c r="Z7194" t="s">
        <v>43</v>
      </c>
      <c r="AA7194" t="s">
        <v>44</v>
      </c>
      <c r="AB7194" t="s">
        <v>44</v>
      </c>
    </row>
    <row r="7195" spans="1:28" x14ac:dyDescent="0.25">
      <c r="A7195" t="s">
        <v>12076</v>
      </c>
      <c r="B7195" s="1">
        <v>45874</v>
      </c>
      <c r="C7195" t="s">
        <v>6766</v>
      </c>
      <c r="D7195" t="s">
        <v>6767</v>
      </c>
      <c r="E7195">
        <v>47</v>
      </c>
      <c r="F7195" t="s">
        <v>48</v>
      </c>
      <c r="G7195" t="s">
        <v>243</v>
      </c>
      <c r="H7195" t="s">
        <v>244</v>
      </c>
      <c r="I7195" t="s">
        <v>103</v>
      </c>
      <c r="J7195" t="s">
        <v>104</v>
      </c>
      <c r="K7195">
        <v>3</v>
      </c>
      <c r="L7195" s="2">
        <v>450</v>
      </c>
      <c r="M7195">
        <v>0</v>
      </c>
      <c r="N7195" s="2">
        <v>1350</v>
      </c>
      <c r="O7195" s="2">
        <v>0</v>
      </c>
      <c r="P7195" s="2">
        <v>1350</v>
      </c>
      <c r="Q7195" s="2">
        <v>879.39</v>
      </c>
      <c r="R7195" s="2">
        <v>470.61</v>
      </c>
      <c r="S7195" t="s">
        <v>64</v>
      </c>
      <c r="T7195" t="s">
        <v>275</v>
      </c>
      <c r="U7195" t="s">
        <v>123</v>
      </c>
      <c r="V7195" t="s">
        <v>39</v>
      </c>
      <c r="W7195" t="s">
        <v>124</v>
      </c>
      <c r="X7195" t="s">
        <v>97</v>
      </c>
      <c r="Y7195" t="s">
        <v>56</v>
      </c>
      <c r="Z7195" t="s">
        <v>43</v>
      </c>
      <c r="AA7195" t="s">
        <v>44</v>
      </c>
      <c r="AB7195" t="s">
        <v>68</v>
      </c>
    </row>
    <row r="7196" spans="1:28" x14ac:dyDescent="0.25">
      <c r="A7196" t="s">
        <v>12077</v>
      </c>
      <c r="B7196" s="1">
        <v>45874</v>
      </c>
      <c r="C7196" t="s">
        <v>7561</v>
      </c>
      <c r="D7196" t="s">
        <v>7562</v>
      </c>
      <c r="E7196">
        <v>52</v>
      </c>
      <c r="F7196" t="s">
        <v>111</v>
      </c>
      <c r="G7196" t="s">
        <v>207</v>
      </c>
      <c r="H7196" t="s">
        <v>208</v>
      </c>
      <c r="I7196" t="s">
        <v>34</v>
      </c>
      <c r="J7196" t="s">
        <v>143</v>
      </c>
      <c r="K7196">
        <v>1</v>
      </c>
      <c r="L7196" s="2">
        <v>18000</v>
      </c>
      <c r="M7196">
        <v>5</v>
      </c>
      <c r="N7196" s="2">
        <v>18000</v>
      </c>
      <c r="O7196" s="2">
        <v>900</v>
      </c>
      <c r="P7196" s="2">
        <v>17100</v>
      </c>
      <c r="Q7196" s="2">
        <v>13273.37</v>
      </c>
      <c r="R7196" s="2">
        <v>3826.63</v>
      </c>
      <c r="S7196" t="s">
        <v>53</v>
      </c>
      <c r="T7196" t="s">
        <v>136</v>
      </c>
      <c r="U7196" t="s">
        <v>38</v>
      </c>
      <c r="V7196" t="s">
        <v>39</v>
      </c>
      <c r="W7196" t="s">
        <v>137</v>
      </c>
      <c r="X7196" t="s">
        <v>41</v>
      </c>
      <c r="Y7196" t="s">
        <v>56</v>
      </c>
      <c r="Z7196" t="s">
        <v>43</v>
      </c>
      <c r="AA7196" t="s">
        <v>68</v>
      </c>
      <c r="AB7196" t="s">
        <v>44</v>
      </c>
    </row>
    <row r="7197" spans="1:28" x14ac:dyDescent="0.25">
      <c r="A7197" t="s">
        <v>12078</v>
      </c>
      <c r="B7197" s="1">
        <v>45874</v>
      </c>
      <c r="C7197" t="s">
        <v>4639</v>
      </c>
      <c r="D7197" t="s">
        <v>4640</v>
      </c>
      <c r="E7197">
        <v>26</v>
      </c>
      <c r="F7197" t="s">
        <v>48</v>
      </c>
      <c r="G7197" t="s">
        <v>112</v>
      </c>
      <c r="H7197" t="s">
        <v>113</v>
      </c>
      <c r="I7197" t="s">
        <v>103</v>
      </c>
      <c r="J7197" t="s">
        <v>104</v>
      </c>
      <c r="K7197">
        <v>1</v>
      </c>
      <c r="L7197" s="2">
        <v>650</v>
      </c>
      <c r="M7197">
        <v>5</v>
      </c>
      <c r="N7197" s="2">
        <v>650</v>
      </c>
      <c r="O7197" s="2">
        <v>32.5</v>
      </c>
      <c r="P7197" s="2">
        <v>617.5</v>
      </c>
      <c r="Q7197" s="2">
        <v>354.39</v>
      </c>
      <c r="R7197" s="2">
        <v>263.11</v>
      </c>
      <c r="S7197" t="s">
        <v>53</v>
      </c>
      <c r="T7197" t="s">
        <v>222</v>
      </c>
      <c r="U7197" t="s">
        <v>38</v>
      </c>
      <c r="V7197" t="s">
        <v>39</v>
      </c>
      <c r="W7197" t="s">
        <v>124</v>
      </c>
      <c r="X7197" t="s">
        <v>41</v>
      </c>
      <c r="Y7197" t="s">
        <v>42</v>
      </c>
      <c r="Z7197" t="s">
        <v>43</v>
      </c>
      <c r="AA7197" t="s">
        <v>44</v>
      </c>
      <c r="AB7197" t="s">
        <v>44</v>
      </c>
    </row>
    <row r="7198" spans="1:28" x14ac:dyDescent="0.25">
      <c r="A7198" t="s">
        <v>12079</v>
      </c>
      <c r="B7198" s="1">
        <v>45874</v>
      </c>
      <c r="C7198" t="s">
        <v>4030</v>
      </c>
      <c r="D7198" t="s">
        <v>4031</v>
      </c>
      <c r="E7198">
        <v>55</v>
      </c>
      <c r="F7198" t="s">
        <v>48</v>
      </c>
      <c r="G7198" t="s">
        <v>134</v>
      </c>
      <c r="H7198" t="s">
        <v>135</v>
      </c>
      <c r="I7198" t="s">
        <v>62</v>
      </c>
      <c r="J7198" t="s">
        <v>130</v>
      </c>
      <c r="K7198">
        <v>3</v>
      </c>
      <c r="L7198" s="2">
        <v>8500</v>
      </c>
      <c r="M7198">
        <v>5</v>
      </c>
      <c r="N7198" s="2">
        <v>25500</v>
      </c>
      <c r="O7198" s="2">
        <v>1275</v>
      </c>
      <c r="P7198" s="2">
        <v>24225</v>
      </c>
      <c r="Q7198" s="2">
        <v>16370.13</v>
      </c>
      <c r="R7198" s="2">
        <v>7854.87</v>
      </c>
      <c r="S7198" t="s">
        <v>64</v>
      </c>
      <c r="T7198" t="s">
        <v>578</v>
      </c>
      <c r="U7198" t="s">
        <v>579</v>
      </c>
      <c r="V7198" t="s">
        <v>39</v>
      </c>
      <c r="W7198" t="s">
        <v>137</v>
      </c>
      <c r="X7198" t="s">
        <v>41</v>
      </c>
      <c r="Y7198" t="s">
        <v>42</v>
      </c>
      <c r="Z7198" t="s">
        <v>43</v>
      </c>
      <c r="AA7198" t="s">
        <v>44</v>
      </c>
      <c r="AB7198" t="s">
        <v>44</v>
      </c>
    </row>
    <row r="7199" spans="1:28" x14ac:dyDescent="0.25">
      <c r="A7199" t="s">
        <v>12080</v>
      </c>
      <c r="B7199" s="1">
        <v>45874</v>
      </c>
      <c r="C7199" t="s">
        <v>7590</v>
      </c>
      <c r="D7199" t="s">
        <v>7591</v>
      </c>
      <c r="E7199">
        <v>48</v>
      </c>
      <c r="F7199" t="s">
        <v>111</v>
      </c>
      <c r="G7199" t="s">
        <v>238</v>
      </c>
      <c r="H7199" t="s">
        <v>239</v>
      </c>
      <c r="I7199" t="s">
        <v>62</v>
      </c>
      <c r="J7199" t="s">
        <v>63</v>
      </c>
      <c r="K7199">
        <v>1</v>
      </c>
      <c r="L7199" s="2">
        <v>6500</v>
      </c>
      <c r="M7199">
        <v>15</v>
      </c>
      <c r="N7199" s="2">
        <v>6500</v>
      </c>
      <c r="O7199" s="2">
        <v>975</v>
      </c>
      <c r="P7199" s="2">
        <v>5525</v>
      </c>
      <c r="Q7199" s="2">
        <v>3605.22</v>
      </c>
      <c r="R7199" s="2">
        <v>1919.78</v>
      </c>
      <c r="S7199" t="s">
        <v>53</v>
      </c>
      <c r="T7199" t="s">
        <v>275</v>
      </c>
      <c r="U7199" t="s">
        <v>123</v>
      </c>
      <c r="V7199" t="s">
        <v>39</v>
      </c>
      <c r="W7199" t="s">
        <v>124</v>
      </c>
      <c r="X7199" t="s">
        <v>41</v>
      </c>
      <c r="Y7199" t="s">
        <v>42</v>
      </c>
      <c r="Z7199" t="s">
        <v>43</v>
      </c>
      <c r="AA7199" t="s">
        <v>44</v>
      </c>
      <c r="AB7199" t="s">
        <v>44</v>
      </c>
    </row>
    <row r="7200" spans="1:28" x14ac:dyDescent="0.25">
      <c r="A7200" t="s">
        <v>12081</v>
      </c>
      <c r="B7200" s="1">
        <v>45874</v>
      </c>
      <c r="C7200" t="s">
        <v>615</v>
      </c>
      <c r="D7200" t="s">
        <v>616</v>
      </c>
      <c r="E7200">
        <v>19</v>
      </c>
      <c r="F7200" t="s">
        <v>31</v>
      </c>
      <c r="G7200" t="s">
        <v>436</v>
      </c>
      <c r="H7200" t="s">
        <v>437</v>
      </c>
      <c r="I7200" t="s">
        <v>74</v>
      </c>
      <c r="J7200" t="s">
        <v>190</v>
      </c>
      <c r="K7200">
        <v>5</v>
      </c>
      <c r="L7200" s="2">
        <v>1800</v>
      </c>
      <c r="M7200">
        <v>10</v>
      </c>
      <c r="N7200" s="2">
        <v>9000</v>
      </c>
      <c r="O7200" s="2">
        <v>900</v>
      </c>
      <c r="P7200" s="2">
        <v>8100</v>
      </c>
      <c r="Q7200" s="2">
        <v>6141.52</v>
      </c>
      <c r="R7200" s="2">
        <v>1958.48</v>
      </c>
      <c r="S7200" t="s">
        <v>36</v>
      </c>
      <c r="T7200" t="s">
        <v>37</v>
      </c>
      <c r="U7200" t="s">
        <v>38</v>
      </c>
      <c r="V7200" t="s">
        <v>39</v>
      </c>
      <c r="W7200" t="s">
        <v>40</v>
      </c>
      <c r="X7200" t="s">
        <v>97</v>
      </c>
      <c r="Y7200" t="s">
        <v>42</v>
      </c>
      <c r="Z7200" t="s">
        <v>43</v>
      </c>
      <c r="AA7200" t="s">
        <v>44</v>
      </c>
      <c r="AB7200" t="s">
        <v>44</v>
      </c>
    </row>
    <row r="7201" spans="1:28" x14ac:dyDescent="0.25">
      <c r="A7201" t="s">
        <v>12082</v>
      </c>
      <c r="B7201" s="1">
        <v>45874</v>
      </c>
      <c r="C7201" t="s">
        <v>531</v>
      </c>
      <c r="D7201" t="s">
        <v>532</v>
      </c>
      <c r="E7201">
        <v>44</v>
      </c>
      <c r="F7201" t="s">
        <v>31</v>
      </c>
      <c r="G7201" t="s">
        <v>72</v>
      </c>
      <c r="H7201" t="s">
        <v>73</v>
      </c>
      <c r="I7201" t="s">
        <v>74</v>
      </c>
      <c r="J7201" t="s">
        <v>75</v>
      </c>
      <c r="K7201">
        <v>1</v>
      </c>
      <c r="L7201" s="2">
        <v>2200</v>
      </c>
      <c r="M7201">
        <v>10</v>
      </c>
      <c r="N7201" s="2">
        <v>2200</v>
      </c>
      <c r="O7201" s="2">
        <v>220</v>
      </c>
      <c r="P7201" s="2">
        <v>1980</v>
      </c>
      <c r="Q7201" s="2">
        <v>1589.18</v>
      </c>
      <c r="R7201" s="2">
        <v>390.82</v>
      </c>
      <c r="S7201" t="s">
        <v>53</v>
      </c>
      <c r="T7201" t="s">
        <v>136</v>
      </c>
      <c r="U7201" t="s">
        <v>38</v>
      </c>
      <c r="V7201" t="s">
        <v>39</v>
      </c>
      <c r="W7201" t="s">
        <v>137</v>
      </c>
      <c r="X7201" t="s">
        <v>41</v>
      </c>
      <c r="Y7201" t="s">
        <v>56</v>
      </c>
      <c r="Z7201" t="s">
        <v>508</v>
      </c>
      <c r="AA7201" t="s">
        <v>44</v>
      </c>
      <c r="AB7201" t="s">
        <v>44</v>
      </c>
    </row>
    <row r="7202" spans="1:28" x14ac:dyDescent="0.25">
      <c r="A7202" t="s">
        <v>12083</v>
      </c>
      <c r="B7202" s="1">
        <v>45874</v>
      </c>
      <c r="C7202" t="s">
        <v>1811</v>
      </c>
      <c r="D7202" t="s">
        <v>1812</v>
      </c>
      <c r="E7202">
        <v>36</v>
      </c>
      <c r="F7202" t="s">
        <v>48</v>
      </c>
      <c r="G7202" t="s">
        <v>188</v>
      </c>
      <c r="H7202" t="s">
        <v>189</v>
      </c>
      <c r="I7202" t="s">
        <v>34</v>
      </c>
      <c r="J7202" t="s">
        <v>190</v>
      </c>
      <c r="K7202">
        <v>3</v>
      </c>
      <c r="L7202" s="2">
        <v>1800</v>
      </c>
      <c r="M7202">
        <v>0</v>
      </c>
      <c r="N7202" s="2">
        <v>5400</v>
      </c>
      <c r="O7202" s="2">
        <v>0</v>
      </c>
      <c r="P7202" s="2">
        <v>5400</v>
      </c>
      <c r="Q7202" s="2">
        <v>4284.4799999999996</v>
      </c>
      <c r="R7202" s="2">
        <v>1115.52</v>
      </c>
      <c r="S7202" t="s">
        <v>53</v>
      </c>
      <c r="T7202" t="s">
        <v>407</v>
      </c>
      <c r="U7202" t="s">
        <v>408</v>
      </c>
      <c r="V7202" t="s">
        <v>39</v>
      </c>
      <c r="W7202" t="s">
        <v>83</v>
      </c>
      <c r="X7202" t="s">
        <v>41</v>
      </c>
      <c r="Y7202" t="s">
        <v>56</v>
      </c>
      <c r="Z7202" t="s">
        <v>43</v>
      </c>
      <c r="AA7202" t="s">
        <v>68</v>
      </c>
      <c r="AB7202" t="s">
        <v>44</v>
      </c>
    </row>
    <row r="7203" spans="1:28" x14ac:dyDescent="0.25">
      <c r="A7203" t="s">
        <v>12084</v>
      </c>
      <c r="B7203" s="1">
        <v>45874</v>
      </c>
      <c r="C7203" t="s">
        <v>904</v>
      </c>
      <c r="D7203" t="s">
        <v>905</v>
      </c>
      <c r="E7203">
        <v>30</v>
      </c>
      <c r="F7203" t="s">
        <v>111</v>
      </c>
      <c r="G7203" t="s">
        <v>217</v>
      </c>
      <c r="H7203" t="s">
        <v>218</v>
      </c>
      <c r="I7203" t="s">
        <v>34</v>
      </c>
      <c r="J7203" t="s">
        <v>130</v>
      </c>
      <c r="K7203">
        <v>2</v>
      </c>
      <c r="L7203" s="2">
        <v>28000</v>
      </c>
      <c r="M7203">
        <v>15</v>
      </c>
      <c r="N7203" s="2">
        <v>56000</v>
      </c>
      <c r="O7203" s="2">
        <v>8400</v>
      </c>
      <c r="P7203" s="2">
        <v>47600</v>
      </c>
      <c r="Q7203" s="2">
        <v>36272.550000000003</v>
      </c>
      <c r="R7203" s="2">
        <v>11327.45</v>
      </c>
      <c r="S7203" t="s">
        <v>53</v>
      </c>
      <c r="T7203" t="s">
        <v>54</v>
      </c>
      <c r="U7203" t="s">
        <v>55</v>
      </c>
      <c r="V7203" t="s">
        <v>39</v>
      </c>
      <c r="W7203" t="s">
        <v>124</v>
      </c>
      <c r="X7203" t="s">
        <v>97</v>
      </c>
      <c r="Y7203" t="s">
        <v>56</v>
      </c>
      <c r="Z7203" t="s">
        <v>107</v>
      </c>
      <c r="AA7203" t="s">
        <v>44</v>
      </c>
      <c r="AB7203" t="s">
        <v>44</v>
      </c>
    </row>
    <row r="7204" spans="1:28" x14ac:dyDescent="0.25">
      <c r="A7204" t="s">
        <v>12085</v>
      </c>
      <c r="B7204" s="1">
        <v>45874</v>
      </c>
      <c r="C7204" t="s">
        <v>5971</v>
      </c>
      <c r="D7204" t="s">
        <v>5972</v>
      </c>
      <c r="E7204">
        <v>53</v>
      </c>
      <c r="F7204" t="s">
        <v>48</v>
      </c>
      <c r="G7204" t="s">
        <v>72</v>
      </c>
      <c r="H7204" t="s">
        <v>73</v>
      </c>
      <c r="I7204" t="s">
        <v>74</v>
      </c>
      <c r="J7204" t="s">
        <v>75</v>
      </c>
      <c r="K7204">
        <v>2</v>
      </c>
      <c r="L7204" s="2">
        <v>2200</v>
      </c>
      <c r="M7204">
        <v>10</v>
      </c>
      <c r="N7204" s="2">
        <v>4400</v>
      </c>
      <c r="O7204" s="2">
        <v>440</v>
      </c>
      <c r="P7204" s="2">
        <v>3960</v>
      </c>
      <c r="Q7204" s="2">
        <v>3155.76</v>
      </c>
      <c r="R7204" s="2">
        <v>804.24</v>
      </c>
      <c r="S7204" t="s">
        <v>36</v>
      </c>
      <c r="T7204" t="s">
        <v>275</v>
      </c>
      <c r="U7204" t="s">
        <v>123</v>
      </c>
      <c r="V7204" t="s">
        <v>39</v>
      </c>
      <c r="W7204" t="s">
        <v>83</v>
      </c>
      <c r="X7204" t="s">
        <v>97</v>
      </c>
      <c r="Y7204" t="s">
        <v>56</v>
      </c>
      <c r="Z7204" t="s">
        <v>43</v>
      </c>
      <c r="AA7204" t="s">
        <v>44</v>
      </c>
      <c r="AB7204" t="s">
        <v>44</v>
      </c>
    </row>
    <row r="7205" spans="1:28" x14ac:dyDescent="0.25">
      <c r="A7205" t="s">
        <v>12086</v>
      </c>
      <c r="B7205" s="1">
        <v>45874</v>
      </c>
      <c r="C7205" t="s">
        <v>2646</v>
      </c>
      <c r="D7205" t="s">
        <v>2647</v>
      </c>
      <c r="E7205">
        <v>54</v>
      </c>
      <c r="F7205" t="s">
        <v>31</v>
      </c>
      <c r="G7205" t="s">
        <v>88</v>
      </c>
      <c r="H7205" t="s">
        <v>89</v>
      </c>
      <c r="I7205" t="s">
        <v>62</v>
      </c>
      <c r="J7205" t="s">
        <v>63</v>
      </c>
      <c r="K7205">
        <v>1</v>
      </c>
      <c r="L7205" s="2">
        <v>4200</v>
      </c>
      <c r="M7205">
        <v>25</v>
      </c>
      <c r="N7205" s="2">
        <v>4200</v>
      </c>
      <c r="O7205" s="2">
        <v>1050</v>
      </c>
      <c r="P7205" s="2">
        <v>3150</v>
      </c>
      <c r="Q7205" s="2">
        <v>1816.64</v>
      </c>
      <c r="R7205" s="2">
        <v>1333.36</v>
      </c>
      <c r="S7205" t="s">
        <v>64</v>
      </c>
      <c r="T7205" t="s">
        <v>398</v>
      </c>
      <c r="U7205" t="s">
        <v>399</v>
      </c>
      <c r="V7205" t="s">
        <v>39</v>
      </c>
      <c r="W7205" t="s">
        <v>92</v>
      </c>
      <c r="X7205" t="s">
        <v>97</v>
      </c>
      <c r="Y7205" t="s">
        <v>42</v>
      </c>
      <c r="Z7205" t="s">
        <v>43</v>
      </c>
      <c r="AA7205" t="s">
        <v>44</v>
      </c>
      <c r="AB7205" t="s">
        <v>44</v>
      </c>
    </row>
    <row r="7206" spans="1:28" x14ac:dyDescent="0.25">
      <c r="A7206" t="s">
        <v>12087</v>
      </c>
      <c r="B7206" s="1">
        <v>45875</v>
      </c>
      <c r="C7206" t="s">
        <v>3092</v>
      </c>
      <c r="D7206" t="s">
        <v>3093</v>
      </c>
      <c r="E7206">
        <v>27</v>
      </c>
      <c r="F7206" t="s">
        <v>31</v>
      </c>
      <c r="G7206" t="s">
        <v>212</v>
      </c>
      <c r="H7206" t="s">
        <v>213</v>
      </c>
      <c r="I7206" t="s">
        <v>51</v>
      </c>
      <c r="J7206" t="s">
        <v>52</v>
      </c>
      <c r="K7206">
        <v>2</v>
      </c>
      <c r="L7206" s="2">
        <v>400</v>
      </c>
      <c r="M7206">
        <v>0</v>
      </c>
      <c r="N7206" s="2">
        <v>800</v>
      </c>
      <c r="O7206" s="2">
        <v>0</v>
      </c>
      <c r="P7206" s="2">
        <v>800</v>
      </c>
      <c r="Q7206" s="2">
        <v>449.4</v>
      </c>
      <c r="R7206" s="2">
        <v>350.6</v>
      </c>
      <c r="S7206" t="s">
        <v>36</v>
      </c>
      <c r="T7206" t="s">
        <v>76</v>
      </c>
      <c r="U7206" t="s">
        <v>77</v>
      </c>
      <c r="V7206" t="s">
        <v>39</v>
      </c>
      <c r="W7206" t="s">
        <v>137</v>
      </c>
      <c r="X7206" t="s">
        <v>97</v>
      </c>
      <c r="Y7206" t="s">
        <v>56</v>
      </c>
      <c r="Z7206" t="s">
        <v>43</v>
      </c>
      <c r="AA7206" t="s">
        <v>44</v>
      </c>
      <c r="AB7206" t="s">
        <v>44</v>
      </c>
    </row>
    <row r="7207" spans="1:28" x14ac:dyDescent="0.25">
      <c r="A7207" t="s">
        <v>12088</v>
      </c>
      <c r="B7207" s="1">
        <v>45875</v>
      </c>
      <c r="C7207" t="s">
        <v>6026</v>
      </c>
      <c r="D7207" t="s">
        <v>6027</v>
      </c>
      <c r="E7207">
        <v>22</v>
      </c>
      <c r="F7207" t="s">
        <v>31</v>
      </c>
      <c r="G7207" t="s">
        <v>436</v>
      </c>
      <c r="H7207" t="s">
        <v>437</v>
      </c>
      <c r="I7207" t="s">
        <v>74</v>
      </c>
      <c r="J7207" t="s">
        <v>190</v>
      </c>
      <c r="K7207">
        <v>2</v>
      </c>
      <c r="L7207" s="2">
        <v>1800</v>
      </c>
      <c r="M7207">
        <v>5</v>
      </c>
      <c r="N7207" s="2">
        <v>3600</v>
      </c>
      <c r="O7207" s="2">
        <v>180</v>
      </c>
      <c r="P7207" s="2">
        <v>3420</v>
      </c>
      <c r="Q7207" s="2">
        <v>2049.85</v>
      </c>
      <c r="R7207" s="2">
        <v>1370.15</v>
      </c>
      <c r="S7207" t="s">
        <v>53</v>
      </c>
      <c r="T7207" t="s">
        <v>290</v>
      </c>
      <c r="U7207" t="s">
        <v>291</v>
      </c>
      <c r="V7207" t="s">
        <v>39</v>
      </c>
      <c r="W7207" t="s">
        <v>92</v>
      </c>
      <c r="X7207" t="s">
        <v>97</v>
      </c>
      <c r="Y7207" t="s">
        <v>56</v>
      </c>
      <c r="Z7207" t="s">
        <v>223</v>
      </c>
      <c r="AA7207" t="s">
        <v>44</v>
      </c>
      <c r="AB7207" t="s">
        <v>44</v>
      </c>
    </row>
    <row r="7208" spans="1:28" x14ac:dyDescent="0.25">
      <c r="A7208" t="s">
        <v>12089</v>
      </c>
      <c r="B7208" s="1">
        <v>45875</v>
      </c>
      <c r="C7208" t="s">
        <v>3450</v>
      </c>
      <c r="D7208" t="s">
        <v>3451</v>
      </c>
      <c r="E7208">
        <v>19</v>
      </c>
      <c r="F7208" t="s">
        <v>111</v>
      </c>
      <c r="G7208" t="s">
        <v>436</v>
      </c>
      <c r="H7208" t="s">
        <v>437</v>
      </c>
      <c r="I7208" t="s">
        <v>74</v>
      </c>
      <c r="J7208" t="s">
        <v>190</v>
      </c>
      <c r="K7208">
        <v>1</v>
      </c>
      <c r="L7208" s="2">
        <v>1800</v>
      </c>
      <c r="M7208">
        <v>15</v>
      </c>
      <c r="N7208" s="2">
        <v>1800</v>
      </c>
      <c r="O7208" s="2">
        <v>270</v>
      </c>
      <c r="P7208" s="2">
        <v>1530</v>
      </c>
      <c r="Q7208" s="2">
        <v>1232.1500000000001</v>
      </c>
      <c r="R7208" s="2">
        <v>297.85000000000002</v>
      </c>
      <c r="S7208" t="s">
        <v>53</v>
      </c>
      <c r="T7208" t="s">
        <v>114</v>
      </c>
      <c r="U7208" t="s">
        <v>115</v>
      </c>
      <c r="V7208" t="s">
        <v>39</v>
      </c>
      <c r="W7208" t="s">
        <v>83</v>
      </c>
      <c r="X7208" t="s">
        <v>41</v>
      </c>
      <c r="Y7208" t="s">
        <v>42</v>
      </c>
      <c r="Z7208" t="s">
        <v>43</v>
      </c>
      <c r="AA7208" t="s">
        <v>44</v>
      </c>
      <c r="AB7208" t="s">
        <v>44</v>
      </c>
    </row>
    <row r="7209" spans="1:28" x14ac:dyDescent="0.25">
      <c r="A7209" t="s">
        <v>12090</v>
      </c>
      <c r="B7209" s="1">
        <v>45875</v>
      </c>
      <c r="C7209" t="s">
        <v>3441</v>
      </c>
      <c r="D7209" t="s">
        <v>3442</v>
      </c>
      <c r="E7209">
        <v>36</v>
      </c>
      <c r="F7209" t="s">
        <v>48</v>
      </c>
      <c r="G7209" t="s">
        <v>227</v>
      </c>
      <c r="H7209" t="s">
        <v>228</v>
      </c>
      <c r="I7209" t="s">
        <v>74</v>
      </c>
      <c r="J7209" t="s">
        <v>75</v>
      </c>
      <c r="K7209">
        <v>3</v>
      </c>
      <c r="L7209" s="2">
        <v>1400</v>
      </c>
      <c r="M7209">
        <v>20</v>
      </c>
      <c r="N7209" s="2">
        <v>4200</v>
      </c>
      <c r="O7209" s="2">
        <v>840</v>
      </c>
      <c r="P7209" s="2">
        <v>3360</v>
      </c>
      <c r="Q7209" s="2">
        <v>2521.37</v>
      </c>
      <c r="R7209" s="2">
        <v>838.63</v>
      </c>
      <c r="S7209" t="s">
        <v>53</v>
      </c>
      <c r="T7209" t="s">
        <v>90</v>
      </c>
      <c r="U7209" t="s">
        <v>91</v>
      </c>
      <c r="V7209" t="s">
        <v>39</v>
      </c>
      <c r="W7209" t="s">
        <v>66</v>
      </c>
      <c r="X7209" t="s">
        <v>97</v>
      </c>
      <c r="Y7209" t="s">
        <v>56</v>
      </c>
      <c r="Z7209" t="s">
        <v>43</v>
      </c>
      <c r="AA7209" t="s">
        <v>44</v>
      </c>
      <c r="AB7209" t="s">
        <v>44</v>
      </c>
    </row>
    <row r="7210" spans="1:28" x14ac:dyDescent="0.25">
      <c r="A7210" t="s">
        <v>12091</v>
      </c>
      <c r="B7210" s="1">
        <v>45875</v>
      </c>
      <c r="C7210" t="s">
        <v>3807</v>
      </c>
      <c r="D7210" t="s">
        <v>3808</v>
      </c>
      <c r="E7210">
        <v>24</v>
      </c>
      <c r="F7210" t="s">
        <v>31</v>
      </c>
      <c r="G7210" t="s">
        <v>141</v>
      </c>
      <c r="H7210" t="s">
        <v>142</v>
      </c>
      <c r="I7210" t="s">
        <v>74</v>
      </c>
      <c r="J7210" t="s">
        <v>143</v>
      </c>
      <c r="K7210">
        <v>1</v>
      </c>
      <c r="L7210" s="2">
        <v>900</v>
      </c>
      <c r="M7210">
        <v>15</v>
      </c>
      <c r="N7210" s="2">
        <v>900</v>
      </c>
      <c r="O7210" s="2">
        <v>135</v>
      </c>
      <c r="P7210" s="2">
        <v>765</v>
      </c>
      <c r="Q7210" s="2">
        <v>626.04999999999995</v>
      </c>
      <c r="R7210" s="2">
        <v>138.94999999999999</v>
      </c>
      <c r="S7210" t="s">
        <v>53</v>
      </c>
      <c r="T7210" t="s">
        <v>65</v>
      </c>
      <c r="U7210" t="s">
        <v>65</v>
      </c>
      <c r="V7210" t="s">
        <v>39</v>
      </c>
      <c r="W7210" t="s">
        <v>137</v>
      </c>
      <c r="X7210" t="s">
        <v>41</v>
      </c>
      <c r="Y7210" t="s">
        <v>84</v>
      </c>
      <c r="Z7210" t="s">
        <v>223</v>
      </c>
      <c r="AA7210" t="s">
        <v>44</v>
      </c>
      <c r="AB7210" t="s">
        <v>44</v>
      </c>
    </row>
    <row r="7211" spans="1:28" x14ac:dyDescent="0.25">
      <c r="A7211" t="s">
        <v>12092</v>
      </c>
      <c r="B7211" s="1">
        <v>45875</v>
      </c>
      <c r="C7211" t="s">
        <v>12093</v>
      </c>
      <c r="D7211" t="s">
        <v>12094</v>
      </c>
      <c r="E7211">
        <v>31</v>
      </c>
      <c r="F7211" t="s">
        <v>48</v>
      </c>
      <c r="G7211" t="s">
        <v>285</v>
      </c>
      <c r="H7211" t="s">
        <v>286</v>
      </c>
      <c r="I7211" t="s">
        <v>34</v>
      </c>
      <c r="J7211" t="s">
        <v>121</v>
      </c>
      <c r="K7211">
        <v>1</v>
      </c>
      <c r="L7211" s="2">
        <v>3200</v>
      </c>
      <c r="M7211">
        <v>10</v>
      </c>
      <c r="N7211" s="2">
        <v>3200</v>
      </c>
      <c r="O7211" s="2">
        <v>320</v>
      </c>
      <c r="P7211" s="2">
        <v>2880</v>
      </c>
      <c r="Q7211" s="2">
        <v>2315.6799999999998</v>
      </c>
      <c r="R7211" s="2">
        <v>564.32000000000005</v>
      </c>
      <c r="S7211" t="s">
        <v>64</v>
      </c>
      <c r="T7211" t="s">
        <v>136</v>
      </c>
      <c r="U7211" t="s">
        <v>38</v>
      </c>
      <c r="V7211" t="s">
        <v>39</v>
      </c>
      <c r="W7211" t="s">
        <v>137</v>
      </c>
      <c r="X7211" t="s">
        <v>97</v>
      </c>
      <c r="Y7211" t="s">
        <v>42</v>
      </c>
      <c r="Z7211" t="s">
        <v>43</v>
      </c>
      <c r="AA7211" t="s">
        <v>44</v>
      </c>
      <c r="AB7211" t="s">
        <v>44</v>
      </c>
    </row>
    <row r="7212" spans="1:28" x14ac:dyDescent="0.25">
      <c r="A7212" t="s">
        <v>12095</v>
      </c>
      <c r="B7212" s="1">
        <v>45875</v>
      </c>
      <c r="C7212" t="s">
        <v>5516</v>
      </c>
      <c r="D7212" t="s">
        <v>5517</v>
      </c>
      <c r="E7212">
        <v>51</v>
      </c>
      <c r="F7212" t="s">
        <v>31</v>
      </c>
      <c r="G7212" t="s">
        <v>197</v>
      </c>
      <c r="H7212" t="s">
        <v>198</v>
      </c>
      <c r="I7212" t="s">
        <v>74</v>
      </c>
      <c r="J7212" t="s">
        <v>75</v>
      </c>
      <c r="K7212">
        <v>2</v>
      </c>
      <c r="L7212" s="2">
        <v>2600</v>
      </c>
      <c r="M7212">
        <v>0</v>
      </c>
      <c r="N7212" s="2">
        <v>5200</v>
      </c>
      <c r="O7212" s="2">
        <v>0</v>
      </c>
      <c r="P7212" s="2">
        <v>5200</v>
      </c>
      <c r="Q7212" s="2">
        <v>4134.3900000000003</v>
      </c>
      <c r="R7212" s="2">
        <v>1065.6099999999999</v>
      </c>
      <c r="S7212" t="s">
        <v>64</v>
      </c>
      <c r="T7212" t="s">
        <v>578</v>
      </c>
      <c r="U7212" t="s">
        <v>579</v>
      </c>
      <c r="V7212" t="s">
        <v>39</v>
      </c>
      <c r="W7212" t="s">
        <v>40</v>
      </c>
      <c r="X7212" t="s">
        <v>97</v>
      </c>
      <c r="Y7212" t="s">
        <v>56</v>
      </c>
      <c r="Z7212" t="s">
        <v>43</v>
      </c>
      <c r="AA7212" t="s">
        <v>44</v>
      </c>
      <c r="AB7212" t="s">
        <v>44</v>
      </c>
    </row>
    <row r="7213" spans="1:28" x14ac:dyDescent="0.25">
      <c r="A7213" t="s">
        <v>12096</v>
      </c>
      <c r="B7213" s="1">
        <v>45875</v>
      </c>
      <c r="C7213" t="s">
        <v>10599</v>
      </c>
      <c r="D7213" t="s">
        <v>10600</v>
      </c>
      <c r="E7213">
        <v>50</v>
      </c>
      <c r="F7213" t="s">
        <v>48</v>
      </c>
      <c r="G7213" t="s">
        <v>352</v>
      </c>
      <c r="H7213" t="s">
        <v>353</v>
      </c>
      <c r="I7213" t="s">
        <v>103</v>
      </c>
      <c r="J7213" t="s">
        <v>104</v>
      </c>
      <c r="K7213">
        <v>1</v>
      </c>
      <c r="L7213" s="2">
        <v>850</v>
      </c>
      <c r="M7213">
        <v>5</v>
      </c>
      <c r="N7213" s="2">
        <v>850</v>
      </c>
      <c r="O7213" s="2">
        <v>42.5</v>
      </c>
      <c r="P7213" s="2">
        <v>807.5</v>
      </c>
      <c r="Q7213" s="2">
        <v>601.38</v>
      </c>
      <c r="R7213" s="2">
        <v>206.12</v>
      </c>
      <c r="S7213" t="s">
        <v>53</v>
      </c>
      <c r="T7213" t="s">
        <v>76</v>
      </c>
      <c r="U7213" t="s">
        <v>77</v>
      </c>
      <c r="V7213" t="s">
        <v>39</v>
      </c>
      <c r="W7213" t="s">
        <v>137</v>
      </c>
      <c r="X7213" t="s">
        <v>97</v>
      </c>
      <c r="Y7213" t="s">
        <v>42</v>
      </c>
      <c r="Z7213" t="s">
        <v>43</v>
      </c>
      <c r="AA7213" t="s">
        <v>44</v>
      </c>
      <c r="AB7213" t="s">
        <v>44</v>
      </c>
    </row>
    <row r="7214" spans="1:28" x14ac:dyDescent="0.25">
      <c r="A7214" t="s">
        <v>12097</v>
      </c>
      <c r="B7214" s="1">
        <v>45875</v>
      </c>
      <c r="C7214" t="s">
        <v>1629</v>
      </c>
      <c r="D7214" t="s">
        <v>1630</v>
      </c>
      <c r="E7214">
        <v>40</v>
      </c>
      <c r="F7214" t="s">
        <v>111</v>
      </c>
      <c r="G7214" t="s">
        <v>202</v>
      </c>
      <c r="H7214" t="s">
        <v>203</v>
      </c>
      <c r="I7214" t="s">
        <v>103</v>
      </c>
      <c r="J7214" t="s">
        <v>104</v>
      </c>
      <c r="K7214">
        <v>1</v>
      </c>
      <c r="L7214" s="2">
        <v>550</v>
      </c>
      <c r="M7214">
        <v>10</v>
      </c>
      <c r="N7214" s="2">
        <v>550</v>
      </c>
      <c r="O7214" s="2">
        <v>55</v>
      </c>
      <c r="P7214" s="2">
        <v>495</v>
      </c>
      <c r="Q7214" s="2">
        <v>370.2</v>
      </c>
      <c r="R7214" s="2">
        <v>124.8</v>
      </c>
      <c r="S7214" t="s">
        <v>53</v>
      </c>
      <c r="T7214" t="s">
        <v>578</v>
      </c>
      <c r="U7214" t="s">
        <v>579</v>
      </c>
      <c r="V7214" t="s">
        <v>39</v>
      </c>
      <c r="W7214" t="s">
        <v>124</v>
      </c>
      <c r="X7214" t="s">
        <v>67</v>
      </c>
      <c r="Y7214" t="s">
        <v>56</v>
      </c>
      <c r="Z7214" t="s">
        <v>43</v>
      </c>
      <c r="AA7214" t="s">
        <v>44</v>
      </c>
      <c r="AB7214" t="s">
        <v>44</v>
      </c>
    </row>
    <row r="7215" spans="1:28" x14ac:dyDescent="0.25">
      <c r="A7215" t="s">
        <v>12098</v>
      </c>
      <c r="B7215" s="1">
        <v>45875</v>
      </c>
      <c r="C7215" t="s">
        <v>5086</v>
      </c>
      <c r="D7215" t="s">
        <v>5087</v>
      </c>
      <c r="E7215">
        <v>38</v>
      </c>
      <c r="F7215" t="s">
        <v>31</v>
      </c>
      <c r="G7215" t="s">
        <v>387</v>
      </c>
      <c r="H7215" t="s">
        <v>388</v>
      </c>
      <c r="I7215" t="s">
        <v>74</v>
      </c>
      <c r="J7215" t="s">
        <v>75</v>
      </c>
      <c r="K7215">
        <v>3</v>
      </c>
      <c r="L7215" s="2">
        <v>3200</v>
      </c>
      <c r="M7215">
        <v>25</v>
      </c>
      <c r="N7215" s="2">
        <v>9600</v>
      </c>
      <c r="O7215" s="2">
        <v>2400</v>
      </c>
      <c r="P7215" s="2">
        <v>7200</v>
      </c>
      <c r="Q7215" s="2">
        <v>4666.0600000000004</v>
      </c>
      <c r="R7215" s="2">
        <v>2533.94</v>
      </c>
      <c r="S7215" t="s">
        <v>53</v>
      </c>
      <c r="T7215" t="s">
        <v>122</v>
      </c>
      <c r="U7215" t="s">
        <v>123</v>
      </c>
      <c r="V7215" t="s">
        <v>39</v>
      </c>
      <c r="W7215" t="s">
        <v>66</v>
      </c>
      <c r="X7215" t="s">
        <v>41</v>
      </c>
      <c r="Y7215" t="s">
        <v>42</v>
      </c>
      <c r="Z7215" t="s">
        <v>43</v>
      </c>
      <c r="AA7215" t="s">
        <v>44</v>
      </c>
      <c r="AB7215" t="s">
        <v>44</v>
      </c>
    </row>
    <row r="7216" spans="1:28" x14ac:dyDescent="0.25">
      <c r="A7216" t="s">
        <v>12099</v>
      </c>
      <c r="B7216" s="1">
        <v>45875</v>
      </c>
      <c r="C7216" t="s">
        <v>3530</v>
      </c>
      <c r="D7216" t="s">
        <v>3531</v>
      </c>
      <c r="E7216">
        <v>39</v>
      </c>
      <c r="F7216" t="s">
        <v>31</v>
      </c>
      <c r="G7216" t="s">
        <v>387</v>
      </c>
      <c r="H7216" t="s">
        <v>388</v>
      </c>
      <c r="I7216" t="s">
        <v>74</v>
      </c>
      <c r="J7216" t="s">
        <v>75</v>
      </c>
      <c r="K7216">
        <v>1</v>
      </c>
      <c r="L7216" s="2">
        <v>3200</v>
      </c>
      <c r="M7216">
        <v>10</v>
      </c>
      <c r="N7216" s="2">
        <v>3200</v>
      </c>
      <c r="O7216" s="2">
        <v>320</v>
      </c>
      <c r="P7216" s="2">
        <v>2880</v>
      </c>
      <c r="Q7216" s="2">
        <v>2010.49</v>
      </c>
      <c r="R7216" s="2">
        <v>869.51</v>
      </c>
      <c r="S7216" t="s">
        <v>36</v>
      </c>
      <c r="T7216" t="s">
        <v>398</v>
      </c>
      <c r="U7216" t="s">
        <v>399</v>
      </c>
      <c r="V7216" t="s">
        <v>39</v>
      </c>
      <c r="W7216" t="s">
        <v>83</v>
      </c>
      <c r="X7216" t="s">
        <v>67</v>
      </c>
      <c r="Y7216" t="s">
        <v>56</v>
      </c>
      <c r="Z7216" t="s">
        <v>43</v>
      </c>
      <c r="AA7216" t="s">
        <v>44</v>
      </c>
      <c r="AB7216" t="s">
        <v>44</v>
      </c>
    </row>
    <row r="7217" spans="1:28" x14ac:dyDescent="0.25">
      <c r="A7217" t="s">
        <v>12100</v>
      </c>
      <c r="B7217" s="1">
        <v>45875</v>
      </c>
      <c r="C7217" t="s">
        <v>12101</v>
      </c>
      <c r="D7217" t="s">
        <v>12102</v>
      </c>
      <c r="E7217">
        <v>22</v>
      </c>
      <c r="F7217" t="s">
        <v>48</v>
      </c>
      <c r="G7217" t="s">
        <v>134</v>
      </c>
      <c r="H7217" t="s">
        <v>135</v>
      </c>
      <c r="I7217" t="s">
        <v>62</v>
      </c>
      <c r="J7217" t="s">
        <v>130</v>
      </c>
      <c r="K7217">
        <v>3</v>
      </c>
      <c r="L7217" s="2">
        <v>8500</v>
      </c>
      <c r="M7217">
        <v>5</v>
      </c>
      <c r="N7217" s="2">
        <v>25500</v>
      </c>
      <c r="O7217" s="2">
        <v>1275</v>
      </c>
      <c r="P7217" s="2">
        <v>24225</v>
      </c>
      <c r="Q7217" s="2">
        <v>16262.15</v>
      </c>
      <c r="R7217" s="2">
        <v>7962.85</v>
      </c>
      <c r="S7217" t="s">
        <v>53</v>
      </c>
      <c r="T7217" t="s">
        <v>90</v>
      </c>
      <c r="U7217" t="s">
        <v>91</v>
      </c>
      <c r="V7217" t="s">
        <v>39</v>
      </c>
      <c r="W7217" t="s">
        <v>137</v>
      </c>
      <c r="X7217" t="s">
        <v>97</v>
      </c>
      <c r="Y7217" t="s">
        <v>56</v>
      </c>
      <c r="Z7217" t="s">
        <v>43</v>
      </c>
      <c r="AA7217" t="s">
        <v>44</v>
      </c>
      <c r="AB7217" t="s">
        <v>44</v>
      </c>
    </row>
    <row r="7218" spans="1:28" x14ac:dyDescent="0.25">
      <c r="A7218" t="s">
        <v>12103</v>
      </c>
      <c r="B7218" s="1">
        <v>45875</v>
      </c>
      <c r="C7218" t="s">
        <v>6160</v>
      </c>
      <c r="D7218" t="s">
        <v>6161</v>
      </c>
      <c r="E7218">
        <v>34</v>
      </c>
      <c r="F7218" t="s">
        <v>31</v>
      </c>
      <c r="G7218" t="s">
        <v>134</v>
      </c>
      <c r="H7218" t="s">
        <v>135</v>
      </c>
      <c r="I7218" t="s">
        <v>62</v>
      </c>
      <c r="J7218" t="s">
        <v>130</v>
      </c>
      <c r="K7218">
        <v>6</v>
      </c>
      <c r="L7218" s="2">
        <v>8500</v>
      </c>
      <c r="M7218">
        <v>10</v>
      </c>
      <c r="N7218" s="2">
        <v>51000</v>
      </c>
      <c r="O7218" s="2">
        <v>5100</v>
      </c>
      <c r="P7218" s="2">
        <v>45900</v>
      </c>
      <c r="Q7218" s="2">
        <v>29734.1</v>
      </c>
      <c r="R7218" s="2">
        <v>16165.9</v>
      </c>
      <c r="S7218" t="s">
        <v>64</v>
      </c>
      <c r="T7218" t="s">
        <v>153</v>
      </c>
      <c r="U7218" t="s">
        <v>154</v>
      </c>
      <c r="V7218" t="s">
        <v>39</v>
      </c>
      <c r="W7218" t="s">
        <v>40</v>
      </c>
      <c r="X7218" t="s">
        <v>41</v>
      </c>
      <c r="Y7218" t="s">
        <v>56</v>
      </c>
      <c r="Z7218" t="s">
        <v>43</v>
      </c>
      <c r="AA7218" t="s">
        <v>68</v>
      </c>
      <c r="AB7218" t="s">
        <v>44</v>
      </c>
    </row>
    <row r="7219" spans="1:28" x14ac:dyDescent="0.25">
      <c r="A7219" t="s">
        <v>12104</v>
      </c>
      <c r="B7219" s="1">
        <v>45875</v>
      </c>
      <c r="C7219" t="s">
        <v>4772</v>
      </c>
      <c r="D7219" t="s">
        <v>4773</v>
      </c>
      <c r="E7219">
        <v>21</v>
      </c>
      <c r="F7219" t="s">
        <v>31</v>
      </c>
      <c r="G7219" t="s">
        <v>88</v>
      </c>
      <c r="H7219" t="s">
        <v>89</v>
      </c>
      <c r="I7219" t="s">
        <v>62</v>
      </c>
      <c r="J7219" t="s">
        <v>63</v>
      </c>
      <c r="K7219">
        <v>4</v>
      </c>
      <c r="L7219" s="2">
        <v>4200</v>
      </c>
      <c r="M7219">
        <v>10</v>
      </c>
      <c r="N7219" s="2">
        <v>16800</v>
      </c>
      <c r="O7219" s="2">
        <v>1680</v>
      </c>
      <c r="P7219" s="2">
        <v>15120</v>
      </c>
      <c r="Q7219" s="2">
        <v>11893.88</v>
      </c>
      <c r="R7219" s="2">
        <v>3226.12</v>
      </c>
      <c r="S7219" t="s">
        <v>36</v>
      </c>
      <c r="T7219" t="s">
        <v>96</v>
      </c>
      <c r="U7219" t="s">
        <v>96</v>
      </c>
      <c r="V7219" t="s">
        <v>39</v>
      </c>
      <c r="W7219" t="s">
        <v>66</v>
      </c>
      <c r="X7219" t="s">
        <v>41</v>
      </c>
      <c r="Y7219" t="s">
        <v>42</v>
      </c>
      <c r="Z7219" t="s">
        <v>43</v>
      </c>
      <c r="AA7219" t="s">
        <v>44</v>
      </c>
      <c r="AB7219" t="s">
        <v>44</v>
      </c>
    </row>
    <row r="7220" spans="1:28" x14ac:dyDescent="0.25">
      <c r="A7220" t="s">
        <v>12105</v>
      </c>
      <c r="B7220" s="1">
        <v>45875</v>
      </c>
      <c r="C7220" t="s">
        <v>5830</v>
      </c>
      <c r="D7220" t="s">
        <v>5831</v>
      </c>
      <c r="E7220">
        <v>49</v>
      </c>
      <c r="F7220" t="s">
        <v>48</v>
      </c>
      <c r="G7220" t="s">
        <v>188</v>
      </c>
      <c r="H7220" t="s">
        <v>189</v>
      </c>
      <c r="I7220" t="s">
        <v>34</v>
      </c>
      <c r="J7220" t="s">
        <v>190</v>
      </c>
      <c r="K7220">
        <v>1</v>
      </c>
      <c r="L7220" s="2">
        <v>1800</v>
      </c>
      <c r="M7220">
        <v>5</v>
      </c>
      <c r="N7220" s="2">
        <v>1800</v>
      </c>
      <c r="O7220" s="2">
        <v>90</v>
      </c>
      <c r="P7220" s="2">
        <v>1710</v>
      </c>
      <c r="Q7220" s="2">
        <v>1400.07</v>
      </c>
      <c r="R7220" s="2">
        <v>309.93</v>
      </c>
      <c r="S7220" t="s">
        <v>53</v>
      </c>
      <c r="T7220" t="s">
        <v>65</v>
      </c>
      <c r="U7220" t="s">
        <v>65</v>
      </c>
      <c r="V7220" t="s">
        <v>39</v>
      </c>
      <c r="W7220" t="s">
        <v>83</v>
      </c>
      <c r="X7220" t="s">
        <v>97</v>
      </c>
      <c r="Y7220" t="s">
        <v>42</v>
      </c>
      <c r="Z7220" t="s">
        <v>43</v>
      </c>
      <c r="AA7220" t="s">
        <v>44</v>
      </c>
      <c r="AB7220" t="s">
        <v>44</v>
      </c>
    </row>
    <row r="7221" spans="1:28" x14ac:dyDescent="0.25">
      <c r="A7221" t="s">
        <v>12106</v>
      </c>
      <c r="B7221" s="1">
        <v>45876</v>
      </c>
      <c r="C7221" t="s">
        <v>2441</v>
      </c>
      <c r="D7221" t="s">
        <v>2442</v>
      </c>
      <c r="E7221">
        <v>33</v>
      </c>
      <c r="F7221" t="s">
        <v>48</v>
      </c>
      <c r="G7221" t="s">
        <v>298</v>
      </c>
      <c r="H7221" t="s">
        <v>299</v>
      </c>
      <c r="I7221" t="s">
        <v>103</v>
      </c>
      <c r="J7221" t="s">
        <v>104</v>
      </c>
      <c r="K7221">
        <v>3</v>
      </c>
      <c r="L7221" s="2">
        <v>700</v>
      </c>
      <c r="M7221">
        <v>5</v>
      </c>
      <c r="N7221" s="2">
        <v>2100</v>
      </c>
      <c r="O7221" s="2">
        <v>105</v>
      </c>
      <c r="P7221" s="2">
        <v>1995</v>
      </c>
      <c r="Q7221" s="2">
        <v>1131.8900000000001</v>
      </c>
      <c r="R7221" s="2">
        <v>863.11</v>
      </c>
      <c r="S7221" t="s">
        <v>53</v>
      </c>
      <c r="T7221" t="s">
        <v>76</v>
      </c>
      <c r="U7221" t="s">
        <v>77</v>
      </c>
      <c r="V7221" t="s">
        <v>39</v>
      </c>
      <c r="W7221" t="s">
        <v>124</v>
      </c>
      <c r="X7221" t="s">
        <v>41</v>
      </c>
      <c r="Y7221" t="s">
        <v>84</v>
      </c>
      <c r="Z7221" t="s">
        <v>43</v>
      </c>
      <c r="AA7221" t="s">
        <v>44</v>
      </c>
      <c r="AB7221" t="s">
        <v>44</v>
      </c>
    </row>
    <row r="7222" spans="1:28" x14ac:dyDescent="0.25">
      <c r="A7222" t="s">
        <v>12107</v>
      </c>
      <c r="B7222" s="1">
        <v>45876</v>
      </c>
      <c r="C7222" t="s">
        <v>11606</v>
      </c>
      <c r="D7222" t="s">
        <v>11607</v>
      </c>
      <c r="E7222">
        <v>55</v>
      </c>
      <c r="F7222" t="s">
        <v>111</v>
      </c>
      <c r="G7222" t="s">
        <v>101</v>
      </c>
      <c r="H7222" t="s">
        <v>102</v>
      </c>
      <c r="I7222" t="s">
        <v>103</v>
      </c>
      <c r="J7222" t="s">
        <v>104</v>
      </c>
      <c r="K7222">
        <v>3</v>
      </c>
      <c r="L7222" s="2">
        <v>1800</v>
      </c>
      <c r="M7222">
        <v>5</v>
      </c>
      <c r="N7222" s="2">
        <v>5400</v>
      </c>
      <c r="O7222" s="2">
        <v>270</v>
      </c>
      <c r="P7222" s="2">
        <v>5130</v>
      </c>
      <c r="Q7222" s="2">
        <v>2865.12</v>
      </c>
      <c r="R7222" s="2">
        <v>2264.88</v>
      </c>
      <c r="S7222" t="s">
        <v>53</v>
      </c>
      <c r="T7222" t="s">
        <v>96</v>
      </c>
      <c r="U7222" t="s">
        <v>96</v>
      </c>
      <c r="V7222" t="s">
        <v>39</v>
      </c>
      <c r="W7222" t="s">
        <v>83</v>
      </c>
      <c r="X7222" t="s">
        <v>41</v>
      </c>
      <c r="Y7222" t="s">
        <v>56</v>
      </c>
      <c r="Z7222" t="s">
        <v>223</v>
      </c>
      <c r="AA7222" t="s">
        <v>44</v>
      </c>
      <c r="AB7222" t="s">
        <v>44</v>
      </c>
    </row>
    <row r="7223" spans="1:28" x14ac:dyDescent="0.25">
      <c r="A7223" t="s">
        <v>12108</v>
      </c>
      <c r="B7223" s="1">
        <v>45876</v>
      </c>
      <c r="C7223" t="s">
        <v>929</v>
      </c>
      <c r="D7223" t="s">
        <v>930</v>
      </c>
      <c r="E7223">
        <v>56</v>
      </c>
      <c r="F7223" t="s">
        <v>111</v>
      </c>
      <c r="G7223" t="s">
        <v>285</v>
      </c>
      <c r="H7223" t="s">
        <v>286</v>
      </c>
      <c r="I7223" t="s">
        <v>34</v>
      </c>
      <c r="J7223" t="s">
        <v>121</v>
      </c>
      <c r="K7223">
        <v>3</v>
      </c>
      <c r="L7223" s="2">
        <v>3200</v>
      </c>
      <c r="M7223">
        <v>5</v>
      </c>
      <c r="N7223" s="2">
        <v>9600</v>
      </c>
      <c r="O7223" s="2">
        <v>480</v>
      </c>
      <c r="P7223" s="2">
        <v>9120</v>
      </c>
      <c r="Q7223" s="2">
        <v>6511.57</v>
      </c>
      <c r="R7223" s="2">
        <v>2608.4299999999998</v>
      </c>
      <c r="S7223" t="s">
        <v>36</v>
      </c>
      <c r="T7223" t="s">
        <v>105</v>
      </c>
      <c r="U7223" t="s">
        <v>106</v>
      </c>
      <c r="V7223" t="s">
        <v>39</v>
      </c>
      <c r="W7223" t="s">
        <v>66</v>
      </c>
      <c r="X7223" t="s">
        <v>67</v>
      </c>
      <c r="Y7223" t="s">
        <v>42</v>
      </c>
      <c r="Z7223" t="s">
        <v>43</v>
      </c>
      <c r="AA7223" t="s">
        <v>44</v>
      </c>
      <c r="AB7223" t="s">
        <v>44</v>
      </c>
    </row>
    <row r="7224" spans="1:28" x14ac:dyDescent="0.25">
      <c r="A7224" t="s">
        <v>12109</v>
      </c>
      <c r="B7224" s="1">
        <v>45876</v>
      </c>
      <c r="C7224" t="s">
        <v>2452</v>
      </c>
      <c r="D7224" t="s">
        <v>2453</v>
      </c>
      <c r="E7224">
        <v>39</v>
      </c>
      <c r="F7224" t="s">
        <v>48</v>
      </c>
      <c r="G7224" t="s">
        <v>243</v>
      </c>
      <c r="H7224" t="s">
        <v>244</v>
      </c>
      <c r="I7224" t="s">
        <v>103</v>
      </c>
      <c r="J7224" t="s">
        <v>104</v>
      </c>
      <c r="K7224">
        <v>2</v>
      </c>
      <c r="L7224" s="2">
        <v>450</v>
      </c>
      <c r="M7224">
        <v>15</v>
      </c>
      <c r="N7224" s="2">
        <v>900</v>
      </c>
      <c r="O7224" s="2">
        <v>135</v>
      </c>
      <c r="P7224" s="2">
        <v>765</v>
      </c>
      <c r="Q7224" s="2">
        <v>433.24</v>
      </c>
      <c r="R7224" s="2">
        <v>331.76</v>
      </c>
      <c r="S7224" t="s">
        <v>64</v>
      </c>
      <c r="T7224" t="s">
        <v>96</v>
      </c>
      <c r="U7224" t="s">
        <v>96</v>
      </c>
      <c r="V7224" t="s">
        <v>39</v>
      </c>
      <c r="W7224" t="s">
        <v>40</v>
      </c>
      <c r="X7224" t="s">
        <v>67</v>
      </c>
      <c r="Y7224" t="s">
        <v>56</v>
      </c>
      <c r="Z7224" t="s">
        <v>43</v>
      </c>
      <c r="AA7224" t="s">
        <v>44</v>
      </c>
      <c r="AB7224" t="s">
        <v>44</v>
      </c>
    </row>
    <row r="7225" spans="1:28" x14ac:dyDescent="0.25">
      <c r="A7225" t="s">
        <v>12110</v>
      </c>
      <c r="B7225" s="1">
        <v>45876</v>
      </c>
      <c r="C7225" t="s">
        <v>10424</v>
      </c>
      <c r="D7225" t="s">
        <v>10425</v>
      </c>
      <c r="E7225">
        <v>41</v>
      </c>
      <c r="F7225" t="s">
        <v>31</v>
      </c>
      <c r="G7225" t="s">
        <v>49</v>
      </c>
      <c r="H7225" t="s">
        <v>50</v>
      </c>
      <c r="I7225" t="s">
        <v>51</v>
      </c>
      <c r="J7225" t="s">
        <v>52</v>
      </c>
      <c r="K7225">
        <v>2</v>
      </c>
      <c r="L7225" s="2">
        <v>500</v>
      </c>
      <c r="M7225">
        <v>20</v>
      </c>
      <c r="N7225" s="2">
        <v>1000</v>
      </c>
      <c r="O7225" s="2">
        <v>200</v>
      </c>
      <c r="P7225" s="2">
        <v>800</v>
      </c>
      <c r="Q7225" s="2">
        <v>539.21</v>
      </c>
      <c r="R7225" s="2">
        <v>260.79000000000002</v>
      </c>
      <c r="S7225" t="s">
        <v>53</v>
      </c>
      <c r="T7225" t="s">
        <v>263</v>
      </c>
      <c r="U7225" t="s">
        <v>91</v>
      </c>
      <c r="V7225" t="s">
        <v>39</v>
      </c>
      <c r="W7225" t="s">
        <v>92</v>
      </c>
      <c r="X7225" t="s">
        <v>97</v>
      </c>
      <c r="Y7225" t="s">
        <v>42</v>
      </c>
      <c r="Z7225" t="s">
        <v>43</v>
      </c>
      <c r="AA7225" t="s">
        <v>44</v>
      </c>
      <c r="AB7225" t="s">
        <v>44</v>
      </c>
    </row>
    <row r="7226" spans="1:28" x14ac:dyDescent="0.25">
      <c r="A7226" t="s">
        <v>12111</v>
      </c>
      <c r="B7226" s="1">
        <v>45876</v>
      </c>
      <c r="C7226" t="s">
        <v>3393</v>
      </c>
      <c r="D7226" t="s">
        <v>3394</v>
      </c>
      <c r="E7226">
        <v>39</v>
      </c>
      <c r="F7226" t="s">
        <v>31</v>
      </c>
      <c r="G7226" t="s">
        <v>168</v>
      </c>
      <c r="H7226" t="s">
        <v>169</v>
      </c>
      <c r="I7226" t="s">
        <v>62</v>
      </c>
      <c r="J7226" t="s">
        <v>143</v>
      </c>
      <c r="K7226">
        <v>2</v>
      </c>
      <c r="L7226" s="2">
        <v>1800</v>
      </c>
      <c r="M7226">
        <v>10</v>
      </c>
      <c r="N7226" s="2">
        <v>3600</v>
      </c>
      <c r="O7226" s="2">
        <v>360</v>
      </c>
      <c r="P7226" s="2">
        <v>3240</v>
      </c>
      <c r="Q7226" s="2">
        <v>1952.94</v>
      </c>
      <c r="R7226" s="2">
        <v>1287.06</v>
      </c>
      <c r="S7226" t="s">
        <v>36</v>
      </c>
      <c r="T7226" t="s">
        <v>163</v>
      </c>
      <c r="U7226" t="s">
        <v>164</v>
      </c>
      <c r="V7226" t="s">
        <v>39</v>
      </c>
      <c r="W7226" t="s">
        <v>137</v>
      </c>
      <c r="X7226" t="s">
        <v>97</v>
      </c>
      <c r="Y7226" t="s">
        <v>42</v>
      </c>
      <c r="Z7226" t="s">
        <v>43</v>
      </c>
      <c r="AA7226" t="s">
        <v>44</v>
      </c>
      <c r="AB7226" t="s">
        <v>44</v>
      </c>
    </row>
    <row r="7227" spans="1:28" x14ac:dyDescent="0.25">
      <c r="A7227" t="s">
        <v>12112</v>
      </c>
      <c r="B7227" s="1">
        <v>45876</v>
      </c>
      <c r="C7227" t="s">
        <v>5345</v>
      </c>
      <c r="D7227" t="s">
        <v>5346</v>
      </c>
      <c r="E7227">
        <v>60</v>
      </c>
      <c r="F7227" t="s">
        <v>48</v>
      </c>
      <c r="G7227" t="s">
        <v>202</v>
      </c>
      <c r="H7227" t="s">
        <v>203</v>
      </c>
      <c r="I7227" t="s">
        <v>103</v>
      </c>
      <c r="J7227" t="s">
        <v>104</v>
      </c>
      <c r="K7227">
        <v>2</v>
      </c>
      <c r="L7227" s="2">
        <v>550</v>
      </c>
      <c r="M7227">
        <v>5</v>
      </c>
      <c r="N7227" s="2">
        <v>1100</v>
      </c>
      <c r="O7227" s="2">
        <v>55</v>
      </c>
      <c r="P7227" s="2">
        <v>1045</v>
      </c>
      <c r="Q7227" s="2">
        <v>801.48</v>
      </c>
      <c r="R7227" s="2">
        <v>243.52</v>
      </c>
      <c r="S7227" t="s">
        <v>64</v>
      </c>
      <c r="T7227" t="s">
        <v>37</v>
      </c>
      <c r="U7227" t="s">
        <v>38</v>
      </c>
      <c r="V7227" t="s">
        <v>39</v>
      </c>
      <c r="W7227" t="s">
        <v>137</v>
      </c>
      <c r="X7227" t="s">
        <v>67</v>
      </c>
      <c r="Y7227" t="s">
        <v>56</v>
      </c>
      <c r="Z7227" t="s">
        <v>43</v>
      </c>
      <c r="AA7227" t="s">
        <v>44</v>
      </c>
      <c r="AB7227" t="s">
        <v>44</v>
      </c>
    </row>
    <row r="7228" spans="1:28" x14ac:dyDescent="0.25">
      <c r="A7228" t="s">
        <v>12113</v>
      </c>
      <c r="B7228" s="1">
        <v>45876</v>
      </c>
      <c r="C7228" t="s">
        <v>3387</v>
      </c>
      <c r="D7228" t="s">
        <v>3388</v>
      </c>
      <c r="E7228">
        <v>47</v>
      </c>
      <c r="F7228" t="s">
        <v>111</v>
      </c>
      <c r="G7228" t="s">
        <v>88</v>
      </c>
      <c r="H7228" t="s">
        <v>89</v>
      </c>
      <c r="I7228" t="s">
        <v>62</v>
      </c>
      <c r="J7228" t="s">
        <v>63</v>
      </c>
      <c r="K7228">
        <v>1</v>
      </c>
      <c r="L7228" s="2">
        <v>4200</v>
      </c>
      <c r="M7228">
        <v>5</v>
      </c>
      <c r="N7228" s="2">
        <v>4200</v>
      </c>
      <c r="O7228" s="2">
        <v>210</v>
      </c>
      <c r="P7228" s="2">
        <v>3990</v>
      </c>
      <c r="Q7228" s="2">
        <v>2774.39</v>
      </c>
      <c r="R7228" s="2">
        <v>1215.6099999999999</v>
      </c>
      <c r="S7228" t="s">
        <v>36</v>
      </c>
      <c r="T7228" t="s">
        <v>90</v>
      </c>
      <c r="U7228" t="s">
        <v>91</v>
      </c>
      <c r="V7228" t="s">
        <v>39</v>
      </c>
      <c r="W7228" t="s">
        <v>66</v>
      </c>
      <c r="X7228" t="s">
        <v>41</v>
      </c>
      <c r="Y7228" t="s">
        <v>56</v>
      </c>
      <c r="Z7228" t="s">
        <v>43</v>
      </c>
      <c r="AA7228" t="s">
        <v>44</v>
      </c>
      <c r="AB7228" t="s">
        <v>68</v>
      </c>
    </row>
    <row r="7229" spans="1:28" x14ac:dyDescent="0.25">
      <c r="A7229" t="s">
        <v>12114</v>
      </c>
      <c r="B7229" s="1">
        <v>45876</v>
      </c>
      <c r="C7229" t="s">
        <v>848</v>
      </c>
      <c r="D7229" t="s">
        <v>849</v>
      </c>
      <c r="E7229">
        <v>27</v>
      </c>
      <c r="F7229" t="s">
        <v>48</v>
      </c>
      <c r="G7229" t="s">
        <v>158</v>
      </c>
      <c r="H7229" t="s">
        <v>159</v>
      </c>
      <c r="I7229" t="s">
        <v>51</v>
      </c>
      <c r="J7229" t="s">
        <v>52</v>
      </c>
      <c r="K7229">
        <v>2</v>
      </c>
      <c r="L7229" s="2">
        <v>650</v>
      </c>
      <c r="M7229">
        <v>10</v>
      </c>
      <c r="N7229" s="2">
        <v>1300</v>
      </c>
      <c r="O7229" s="2">
        <v>130</v>
      </c>
      <c r="P7229" s="2">
        <v>1170</v>
      </c>
      <c r="Q7229" s="2">
        <v>874.2</v>
      </c>
      <c r="R7229" s="2">
        <v>295.8</v>
      </c>
      <c r="S7229" t="s">
        <v>64</v>
      </c>
      <c r="T7229" t="s">
        <v>90</v>
      </c>
      <c r="U7229" t="s">
        <v>91</v>
      </c>
      <c r="V7229" t="s">
        <v>39</v>
      </c>
      <c r="W7229" t="s">
        <v>66</v>
      </c>
      <c r="X7229" t="s">
        <v>67</v>
      </c>
      <c r="Y7229" t="s">
        <v>56</v>
      </c>
      <c r="Z7229" t="s">
        <v>144</v>
      </c>
      <c r="AA7229" t="s">
        <v>44</v>
      </c>
      <c r="AB7229" t="s">
        <v>44</v>
      </c>
    </row>
    <row r="7230" spans="1:28" x14ac:dyDescent="0.25">
      <c r="A7230" t="s">
        <v>12115</v>
      </c>
      <c r="B7230" s="1">
        <v>45876</v>
      </c>
      <c r="C7230" t="s">
        <v>3450</v>
      </c>
      <c r="D7230" t="s">
        <v>3451</v>
      </c>
      <c r="E7230">
        <v>55</v>
      </c>
      <c r="F7230" t="s">
        <v>48</v>
      </c>
      <c r="G7230" t="s">
        <v>318</v>
      </c>
      <c r="H7230" t="s">
        <v>319</v>
      </c>
      <c r="I7230" t="s">
        <v>34</v>
      </c>
      <c r="J7230" t="s">
        <v>190</v>
      </c>
      <c r="K7230">
        <v>5</v>
      </c>
      <c r="L7230" s="2">
        <v>2500</v>
      </c>
      <c r="M7230">
        <v>0</v>
      </c>
      <c r="N7230" s="2">
        <v>12500</v>
      </c>
      <c r="O7230" s="2">
        <v>0</v>
      </c>
      <c r="P7230" s="2">
        <v>12500</v>
      </c>
      <c r="Q7230" s="2">
        <v>8553.1299999999992</v>
      </c>
      <c r="R7230" s="2">
        <v>3946.87</v>
      </c>
      <c r="S7230" t="s">
        <v>53</v>
      </c>
      <c r="T7230" t="s">
        <v>178</v>
      </c>
      <c r="U7230" t="s">
        <v>154</v>
      </c>
      <c r="V7230" t="s">
        <v>39</v>
      </c>
      <c r="W7230" t="s">
        <v>83</v>
      </c>
      <c r="X7230" t="s">
        <v>97</v>
      </c>
      <c r="Y7230" t="s">
        <v>42</v>
      </c>
      <c r="Z7230" t="s">
        <v>43</v>
      </c>
      <c r="AA7230" t="s">
        <v>44</v>
      </c>
      <c r="AB7230" t="s">
        <v>44</v>
      </c>
    </row>
    <row r="7231" spans="1:28" x14ac:dyDescent="0.25">
      <c r="A7231" t="s">
        <v>12116</v>
      </c>
      <c r="B7231" s="1">
        <v>45876</v>
      </c>
      <c r="C7231" t="s">
        <v>1029</v>
      </c>
      <c r="D7231" t="s">
        <v>1030</v>
      </c>
      <c r="E7231">
        <v>38</v>
      </c>
      <c r="F7231" t="s">
        <v>31</v>
      </c>
      <c r="G7231" t="s">
        <v>81</v>
      </c>
      <c r="H7231" t="s">
        <v>82</v>
      </c>
      <c r="I7231" t="s">
        <v>51</v>
      </c>
      <c r="J7231" t="s">
        <v>52</v>
      </c>
      <c r="K7231">
        <v>2</v>
      </c>
      <c r="L7231" s="2">
        <v>600</v>
      </c>
      <c r="M7231">
        <v>0</v>
      </c>
      <c r="N7231" s="2">
        <v>1200</v>
      </c>
      <c r="O7231" s="2">
        <v>0</v>
      </c>
      <c r="P7231" s="2">
        <v>1200</v>
      </c>
      <c r="Q7231" s="2">
        <v>949.42</v>
      </c>
      <c r="R7231" s="2">
        <v>250.58</v>
      </c>
      <c r="S7231" t="s">
        <v>36</v>
      </c>
      <c r="T7231" t="s">
        <v>114</v>
      </c>
      <c r="U7231" t="s">
        <v>115</v>
      </c>
      <c r="V7231" t="s">
        <v>39</v>
      </c>
      <c r="W7231" t="s">
        <v>92</v>
      </c>
      <c r="X7231" t="s">
        <v>97</v>
      </c>
      <c r="Y7231" t="s">
        <v>56</v>
      </c>
      <c r="Z7231" t="s">
        <v>223</v>
      </c>
      <c r="AA7231" t="s">
        <v>44</v>
      </c>
      <c r="AB7231" t="s">
        <v>44</v>
      </c>
    </row>
    <row r="7232" spans="1:28" x14ac:dyDescent="0.25">
      <c r="A7232" t="s">
        <v>12117</v>
      </c>
      <c r="B7232" s="1">
        <v>45876</v>
      </c>
      <c r="C7232" t="s">
        <v>9432</v>
      </c>
      <c r="D7232" t="s">
        <v>9433</v>
      </c>
      <c r="E7232">
        <v>41</v>
      </c>
      <c r="F7232" t="s">
        <v>48</v>
      </c>
      <c r="G7232" t="s">
        <v>112</v>
      </c>
      <c r="H7232" t="s">
        <v>113</v>
      </c>
      <c r="I7232" t="s">
        <v>103</v>
      </c>
      <c r="J7232" t="s">
        <v>104</v>
      </c>
      <c r="K7232">
        <v>3</v>
      </c>
      <c r="L7232" s="2">
        <v>650</v>
      </c>
      <c r="M7232">
        <v>10</v>
      </c>
      <c r="N7232" s="2">
        <v>1950</v>
      </c>
      <c r="O7232" s="2">
        <v>195</v>
      </c>
      <c r="P7232" s="2">
        <v>1755</v>
      </c>
      <c r="Q7232" s="2">
        <v>1329.84</v>
      </c>
      <c r="R7232" s="2">
        <v>425.16</v>
      </c>
      <c r="S7232" t="s">
        <v>53</v>
      </c>
      <c r="T7232" t="s">
        <v>398</v>
      </c>
      <c r="U7232" t="s">
        <v>399</v>
      </c>
      <c r="V7232" t="s">
        <v>39</v>
      </c>
      <c r="W7232" t="s">
        <v>137</v>
      </c>
      <c r="X7232" t="s">
        <v>97</v>
      </c>
      <c r="Y7232" t="s">
        <v>56</v>
      </c>
      <c r="Z7232" t="s">
        <v>223</v>
      </c>
      <c r="AA7232" t="s">
        <v>44</v>
      </c>
      <c r="AB7232" t="s">
        <v>44</v>
      </c>
    </row>
    <row r="7233" spans="1:28" x14ac:dyDescent="0.25">
      <c r="A7233" t="s">
        <v>12118</v>
      </c>
      <c r="B7233" s="1">
        <v>45877</v>
      </c>
      <c r="C7233" t="s">
        <v>4244</v>
      </c>
      <c r="D7233" t="s">
        <v>4245</v>
      </c>
      <c r="E7233">
        <v>31</v>
      </c>
      <c r="F7233" t="s">
        <v>48</v>
      </c>
      <c r="G7233" t="s">
        <v>561</v>
      </c>
      <c r="H7233" t="s">
        <v>562</v>
      </c>
      <c r="I7233" t="s">
        <v>34</v>
      </c>
      <c r="J7233" t="s">
        <v>143</v>
      </c>
      <c r="K7233">
        <v>1</v>
      </c>
      <c r="L7233" s="2">
        <v>900</v>
      </c>
      <c r="M7233">
        <v>25</v>
      </c>
      <c r="N7233" s="2">
        <v>900</v>
      </c>
      <c r="O7233" s="2">
        <v>225</v>
      </c>
      <c r="P7233" s="2">
        <v>675</v>
      </c>
      <c r="Q7233" s="2">
        <v>446.03</v>
      </c>
      <c r="R7233" s="2">
        <v>228.97</v>
      </c>
      <c r="S7233" t="s">
        <v>53</v>
      </c>
      <c r="T7233" t="s">
        <v>65</v>
      </c>
      <c r="U7233" t="s">
        <v>65</v>
      </c>
      <c r="V7233" t="s">
        <v>39</v>
      </c>
      <c r="W7233" t="s">
        <v>83</v>
      </c>
      <c r="X7233" t="s">
        <v>67</v>
      </c>
      <c r="Y7233" t="s">
        <v>56</v>
      </c>
      <c r="Z7233" t="s">
        <v>43</v>
      </c>
      <c r="AA7233" t="s">
        <v>44</v>
      </c>
      <c r="AB7233" t="s">
        <v>44</v>
      </c>
    </row>
    <row r="7234" spans="1:28" x14ac:dyDescent="0.25">
      <c r="A7234" t="s">
        <v>12119</v>
      </c>
      <c r="B7234" s="1">
        <v>45877</v>
      </c>
      <c r="C7234" t="s">
        <v>3697</v>
      </c>
      <c r="D7234" t="s">
        <v>3698</v>
      </c>
      <c r="E7234">
        <v>41</v>
      </c>
      <c r="F7234" t="s">
        <v>48</v>
      </c>
      <c r="G7234" t="s">
        <v>49</v>
      </c>
      <c r="H7234" t="s">
        <v>50</v>
      </c>
      <c r="I7234" t="s">
        <v>51</v>
      </c>
      <c r="J7234" t="s">
        <v>52</v>
      </c>
      <c r="K7234">
        <v>1</v>
      </c>
      <c r="L7234" s="2">
        <v>500</v>
      </c>
      <c r="M7234">
        <v>0</v>
      </c>
      <c r="N7234" s="2">
        <v>500</v>
      </c>
      <c r="O7234" s="2">
        <v>0</v>
      </c>
      <c r="P7234" s="2">
        <v>500</v>
      </c>
      <c r="Q7234" s="2">
        <v>345.31</v>
      </c>
      <c r="R7234" s="2">
        <v>154.69</v>
      </c>
      <c r="S7234" t="s">
        <v>53</v>
      </c>
      <c r="T7234" t="s">
        <v>222</v>
      </c>
      <c r="U7234" t="s">
        <v>38</v>
      </c>
      <c r="V7234" t="s">
        <v>39</v>
      </c>
      <c r="W7234" t="s">
        <v>137</v>
      </c>
      <c r="X7234" t="s">
        <v>97</v>
      </c>
      <c r="Y7234" t="s">
        <v>56</v>
      </c>
      <c r="Z7234" t="s">
        <v>43</v>
      </c>
      <c r="AA7234" t="s">
        <v>44</v>
      </c>
      <c r="AB7234" t="s">
        <v>44</v>
      </c>
    </row>
    <row r="7235" spans="1:28" x14ac:dyDescent="0.25">
      <c r="A7235" t="s">
        <v>12120</v>
      </c>
      <c r="B7235" s="1">
        <v>45877</v>
      </c>
      <c r="C7235" t="s">
        <v>2790</v>
      </c>
      <c r="D7235" t="s">
        <v>2791</v>
      </c>
      <c r="E7235">
        <v>40</v>
      </c>
      <c r="F7235" t="s">
        <v>31</v>
      </c>
      <c r="G7235" t="s">
        <v>207</v>
      </c>
      <c r="H7235" t="s">
        <v>208</v>
      </c>
      <c r="I7235" t="s">
        <v>34</v>
      </c>
      <c r="J7235" t="s">
        <v>143</v>
      </c>
      <c r="K7235">
        <v>1</v>
      </c>
      <c r="L7235" s="2">
        <v>18000</v>
      </c>
      <c r="M7235">
        <v>20</v>
      </c>
      <c r="N7235" s="2">
        <v>18000</v>
      </c>
      <c r="O7235" s="2">
        <v>3600</v>
      </c>
      <c r="P7235" s="2">
        <v>14400</v>
      </c>
      <c r="Q7235" s="2">
        <v>10097.530000000001</v>
      </c>
      <c r="R7235" s="2">
        <v>4302.47</v>
      </c>
      <c r="S7235" t="s">
        <v>53</v>
      </c>
      <c r="T7235" t="s">
        <v>114</v>
      </c>
      <c r="U7235" t="s">
        <v>115</v>
      </c>
      <c r="V7235" t="s">
        <v>39</v>
      </c>
      <c r="W7235" t="s">
        <v>66</v>
      </c>
      <c r="X7235" t="s">
        <v>67</v>
      </c>
      <c r="Y7235" t="s">
        <v>42</v>
      </c>
      <c r="Z7235" t="s">
        <v>43</v>
      </c>
      <c r="AA7235" t="s">
        <v>44</v>
      </c>
      <c r="AB7235" t="s">
        <v>44</v>
      </c>
    </row>
    <row r="7236" spans="1:28" x14ac:dyDescent="0.25">
      <c r="A7236" t="s">
        <v>12121</v>
      </c>
      <c r="B7236" s="1">
        <v>45877</v>
      </c>
      <c r="C7236" t="s">
        <v>482</v>
      </c>
      <c r="D7236" t="s">
        <v>483</v>
      </c>
      <c r="E7236">
        <v>36</v>
      </c>
      <c r="F7236" t="s">
        <v>31</v>
      </c>
      <c r="G7236" t="s">
        <v>243</v>
      </c>
      <c r="H7236" t="s">
        <v>244</v>
      </c>
      <c r="I7236" t="s">
        <v>103</v>
      </c>
      <c r="J7236" t="s">
        <v>104</v>
      </c>
      <c r="K7236">
        <v>4</v>
      </c>
      <c r="L7236" s="2">
        <v>450</v>
      </c>
      <c r="M7236">
        <v>5</v>
      </c>
      <c r="N7236" s="2">
        <v>1800</v>
      </c>
      <c r="O7236" s="2">
        <v>90</v>
      </c>
      <c r="P7236" s="2">
        <v>1710</v>
      </c>
      <c r="Q7236" s="2">
        <v>1252.6099999999999</v>
      </c>
      <c r="R7236" s="2">
        <v>457.39</v>
      </c>
      <c r="S7236" t="s">
        <v>64</v>
      </c>
      <c r="T7236" t="s">
        <v>114</v>
      </c>
      <c r="U7236" t="s">
        <v>115</v>
      </c>
      <c r="V7236" t="s">
        <v>39</v>
      </c>
      <c r="W7236" t="s">
        <v>92</v>
      </c>
      <c r="X7236" t="s">
        <v>97</v>
      </c>
      <c r="Y7236" t="s">
        <v>56</v>
      </c>
      <c r="Z7236" t="s">
        <v>43</v>
      </c>
      <c r="AA7236" t="s">
        <v>68</v>
      </c>
      <c r="AB7236" t="s">
        <v>44</v>
      </c>
    </row>
    <row r="7237" spans="1:28" x14ac:dyDescent="0.25">
      <c r="A7237" t="s">
        <v>12122</v>
      </c>
      <c r="B7237" s="1">
        <v>45877</v>
      </c>
      <c r="C7237" t="s">
        <v>2854</v>
      </c>
      <c r="D7237" t="s">
        <v>2855</v>
      </c>
      <c r="E7237">
        <v>27</v>
      </c>
      <c r="F7237" t="s">
        <v>48</v>
      </c>
      <c r="G7237" t="s">
        <v>119</v>
      </c>
      <c r="H7237" t="s">
        <v>120</v>
      </c>
      <c r="I7237" t="s">
        <v>62</v>
      </c>
      <c r="J7237" t="s">
        <v>121</v>
      </c>
      <c r="K7237">
        <v>2</v>
      </c>
      <c r="L7237" s="2">
        <v>4800</v>
      </c>
      <c r="M7237">
        <v>15</v>
      </c>
      <c r="N7237" s="2">
        <v>9600</v>
      </c>
      <c r="O7237" s="2">
        <v>1440</v>
      </c>
      <c r="P7237" s="2">
        <v>8160</v>
      </c>
      <c r="Q7237" s="2">
        <v>6186.85</v>
      </c>
      <c r="R7237" s="2">
        <v>1973.15</v>
      </c>
      <c r="S7237" t="s">
        <v>53</v>
      </c>
      <c r="T7237" t="s">
        <v>163</v>
      </c>
      <c r="U7237" t="s">
        <v>164</v>
      </c>
      <c r="V7237" t="s">
        <v>39</v>
      </c>
      <c r="W7237" t="s">
        <v>40</v>
      </c>
      <c r="X7237" t="s">
        <v>41</v>
      </c>
      <c r="Y7237" t="s">
        <v>56</v>
      </c>
      <c r="Z7237" t="s">
        <v>223</v>
      </c>
      <c r="AA7237" t="s">
        <v>44</v>
      </c>
      <c r="AB7237" t="s">
        <v>44</v>
      </c>
    </row>
    <row r="7238" spans="1:28" x14ac:dyDescent="0.25">
      <c r="A7238" t="s">
        <v>12123</v>
      </c>
      <c r="B7238" s="1">
        <v>45877</v>
      </c>
      <c r="C7238" t="s">
        <v>12124</v>
      </c>
      <c r="D7238" t="s">
        <v>12125</v>
      </c>
      <c r="E7238">
        <v>29</v>
      </c>
      <c r="F7238" t="s">
        <v>111</v>
      </c>
      <c r="G7238" t="s">
        <v>298</v>
      </c>
      <c r="H7238" t="s">
        <v>299</v>
      </c>
      <c r="I7238" t="s">
        <v>103</v>
      </c>
      <c r="J7238" t="s">
        <v>104</v>
      </c>
      <c r="K7238">
        <v>5</v>
      </c>
      <c r="L7238" s="2">
        <v>700</v>
      </c>
      <c r="M7238">
        <v>15</v>
      </c>
      <c r="N7238" s="2">
        <v>3500</v>
      </c>
      <c r="O7238" s="2">
        <v>525</v>
      </c>
      <c r="P7238" s="2">
        <v>2975</v>
      </c>
      <c r="Q7238" s="2">
        <v>2130.35</v>
      </c>
      <c r="R7238" s="2">
        <v>844.65</v>
      </c>
      <c r="S7238" t="s">
        <v>53</v>
      </c>
      <c r="T7238" t="s">
        <v>136</v>
      </c>
      <c r="U7238" t="s">
        <v>38</v>
      </c>
      <c r="V7238" t="s">
        <v>39</v>
      </c>
      <c r="W7238" t="s">
        <v>92</v>
      </c>
      <c r="X7238" t="s">
        <v>67</v>
      </c>
      <c r="Y7238" t="s">
        <v>56</v>
      </c>
      <c r="Z7238" t="s">
        <v>43</v>
      </c>
      <c r="AA7238" t="s">
        <v>44</v>
      </c>
      <c r="AB7238" t="s">
        <v>44</v>
      </c>
    </row>
    <row r="7239" spans="1:28" x14ac:dyDescent="0.25">
      <c r="A7239" t="s">
        <v>12126</v>
      </c>
      <c r="B7239" s="1">
        <v>45877</v>
      </c>
      <c r="C7239" t="s">
        <v>926</v>
      </c>
      <c r="D7239" t="s">
        <v>927</v>
      </c>
      <c r="E7239">
        <v>29</v>
      </c>
      <c r="F7239" t="s">
        <v>111</v>
      </c>
      <c r="G7239" t="s">
        <v>243</v>
      </c>
      <c r="H7239" t="s">
        <v>244</v>
      </c>
      <c r="I7239" t="s">
        <v>103</v>
      </c>
      <c r="J7239" t="s">
        <v>104</v>
      </c>
      <c r="K7239">
        <v>6</v>
      </c>
      <c r="L7239" s="2">
        <v>450</v>
      </c>
      <c r="M7239">
        <v>5</v>
      </c>
      <c r="N7239" s="2">
        <v>2700</v>
      </c>
      <c r="O7239" s="2">
        <v>135</v>
      </c>
      <c r="P7239" s="2">
        <v>2565</v>
      </c>
      <c r="Q7239" s="2">
        <v>1907.66</v>
      </c>
      <c r="R7239" s="2">
        <v>657.34</v>
      </c>
      <c r="S7239" t="s">
        <v>64</v>
      </c>
      <c r="T7239" t="s">
        <v>578</v>
      </c>
      <c r="U7239" t="s">
        <v>579</v>
      </c>
      <c r="V7239" t="s">
        <v>39</v>
      </c>
      <c r="W7239" t="s">
        <v>66</v>
      </c>
      <c r="X7239" t="s">
        <v>97</v>
      </c>
      <c r="Y7239" t="s">
        <v>56</v>
      </c>
      <c r="Z7239" t="s">
        <v>43</v>
      </c>
      <c r="AA7239" t="s">
        <v>68</v>
      </c>
      <c r="AB7239" t="s">
        <v>44</v>
      </c>
    </row>
    <row r="7240" spans="1:28" x14ac:dyDescent="0.25">
      <c r="A7240" t="s">
        <v>12127</v>
      </c>
      <c r="B7240" s="1">
        <v>45877</v>
      </c>
      <c r="C7240" t="s">
        <v>12128</v>
      </c>
      <c r="D7240" t="s">
        <v>12129</v>
      </c>
      <c r="E7240">
        <v>18</v>
      </c>
      <c r="F7240" t="s">
        <v>31</v>
      </c>
      <c r="G7240" t="s">
        <v>197</v>
      </c>
      <c r="H7240" t="s">
        <v>198</v>
      </c>
      <c r="I7240" t="s">
        <v>74</v>
      </c>
      <c r="J7240" t="s">
        <v>75</v>
      </c>
      <c r="K7240">
        <v>2</v>
      </c>
      <c r="L7240" s="2">
        <v>2600</v>
      </c>
      <c r="M7240">
        <v>10</v>
      </c>
      <c r="N7240" s="2">
        <v>5200</v>
      </c>
      <c r="O7240" s="2">
        <v>520</v>
      </c>
      <c r="P7240" s="2">
        <v>4680</v>
      </c>
      <c r="Q7240" s="2">
        <v>3236.21</v>
      </c>
      <c r="R7240" s="2">
        <v>1443.79</v>
      </c>
      <c r="S7240" t="s">
        <v>53</v>
      </c>
      <c r="T7240" t="s">
        <v>105</v>
      </c>
      <c r="U7240" t="s">
        <v>106</v>
      </c>
      <c r="V7240" t="s">
        <v>39</v>
      </c>
      <c r="W7240" t="s">
        <v>137</v>
      </c>
      <c r="X7240" t="s">
        <v>41</v>
      </c>
      <c r="Y7240" t="s">
        <v>56</v>
      </c>
      <c r="Z7240" t="s">
        <v>43</v>
      </c>
      <c r="AA7240" t="s">
        <v>44</v>
      </c>
      <c r="AB7240" t="s">
        <v>44</v>
      </c>
    </row>
    <row r="7241" spans="1:28" x14ac:dyDescent="0.25">
      <c r="A7241" t="s">
        <v>12130</v>
      </c>
      <c r="B7241" s="1">
        <v>45877</v>
      </c>
      <c r="C7241" t="s">
        <v>5720</v>
      </c>
      <c r="D7241" t="s">
        <v>5721</v>
      </c>
      <c r="E7241">
        <v>46</v>
      </c>
      <c r="F7241" t="s">
        <v>48</v>
      </c>
      <c r="G7241" t="s">
        <v>32</v>
      </c>
      <c r="H7241" t="s">
        <v>33</v>
      </c>
      <c r="I7241" t="s">
        <v>34</v>
      </c>
      <c r="J7241" t="s">
        <v>35</v>
      </c>
      <c r="K7241">
        <v>1</v>
      </c>
      <c r="L7241" s="2">
        <v>55000</v>
      </c>
      <c r="M7241">
        <v>0</v>
      </c>
      <c r="N7241" s="2">
        <v>55000</v>
      </c>
      <c r="O7241" s="2">
        <v>0</v>
      </c>
      <c r="P7241" s="2">
        <v>55000</v>
      </c>
      <c r="Q7241" s="2">
        <v>35038.68</v>
      </c>
      <c r="R7241" s="2">
        <v>19961.32</v>
      </c>
      <c r="S7241" t="s">
        <v>36</v>
      </c>
      <c r="T7241" t="s">
        <v>163</v>
      </c>
      <c r="U7241" t="s">
        <v>164</v>
      </c>
      <c r="V7241" t="s">
        <v>39</v>
      </c>
      <c r="W7241" t="s">
        <v>66</v>
      </c>
      <c r="X7241" t="s">
        <v>97</v>
      </c>
      <c r="Y7241" t="s">
        <v>56</v>
      </c>
      <c r="Z7241" t="s">
        <v>43</v>
      </c>
      <c r="AA7241" t="s">
        <v>44</v>
      </c>
      <c r="AB7241" t="s">
        <v>44</v>
      </c>
    </row>
    <row r="7242" spans="1:28" x14ac:dyDescent="0.25">
      <c r="A7242" t="s">
        <v>12131</v>
      </c>
      <c r="B7242" s="1">
        <v>45877</v>
      </c>
      <c r="C7242" t="s">
        <v>2173</v>
      </c>
      <c r="D7242" t="s">
        <v>2174</v>
      </c>
      <c r="E7242">
        <v>53</v>
      </c>
      <c r="F7242" t="s">
        <v>31</v>
      </c>
      <c r="G7242" t="s">
        <v>436</v>
      </c>
      <c r="H7242" t="s">
        <v>437</v>
      </c>
      <c r="I7242" t="s">
        <v>74</v>
      </c>
      <c r="J7242" t="s">
        <v>190</v>
      </c>
      <c r="K7242">
        <v>3</v>
      </c>
      <c r="L7242" s="2">
        <v>1800</v>
      </c>
      <c r="M7242">
        <v>15</v>
      </c>
      <c r="N7242" s="2">
        <v>5400</v>
      </c>
      <c r="O7242" s="2">
        <v>810</v>
      </c>
      <c r="P7242" s="2">
        <v>4590</v>
      </c>
      <c r="Q7242" s="2">
        <v>3193.16</v>
      </c>
      <c r="R7242" s="2">
        <v>1396.84</v>
      </c>
      <c r="S7242" t="s">
        <v>64</v>
      </c>
      <c r="T7242" t="s">
        <v>96</v>
      </c>
      <c r="U7242" t="s">
        <v>96</v>
      </c>
      <c r="V7242" t="s">
        <v>39</v>
      </c>
      <c r="W7242" t="s">
        <v>83</v>
      </c>
      <c r="X7242" t="s">
        <v>97</v>
      </c>
      <c r="Y7242" t="s">
        <v>84</v>
      </c>
      <c r="Z7242" t="s">
        <v>223</v>
      </c>
      <c r="AA7242" t="s">
        <v>44</v>
      </c>
      <c r="AB7242" t="s">
        <v>44</v>
      </c>
    </row>
    <row r="7243" spans="1:28" x14ac:dyDescent="0.25">
      <c r="A7243" t="s">
        <v>12132</v>
      </c>
      <c r="B7243" s="1">
        <v>45877</v>
      </c>
      <c r="C7243" t="s">
        <v>9572</v>
      </c>
      <c r="D7243" t="s">
        <v>9573</v>
      </c>
      <c r="E7243">
        <v>30</v>
      </c>
      <c r="F7243" t="s">
        <v>48</v>
      </c>
      <c r="G7243" t="s">
        <v>436</v>
      </c>
      <c r="H7243" t="s">
        <v>437</v>
      </c>
      <c r="I7243" t="s">
        <v>74</v>
      </c>
      <c r="J7243" t="s">
        <v>190</v>
      </c>
      <c r="K7243">
        <v>1</v>
      </c>
      <c r="L7243" s="2">
        <v>1800</v>
      </c>
      <c r="M7243">
        <v>10</v>
      </c>
      <c r="N7243" s="2">
        <v>1800</v>
      </c>
      <c r="O7243" s="2">
        <v>180</v>
      </c>
      <c r="P7243" s="2">
        <v>1620</v>
      </c>
      <c r="Q7243" s="2">
        <v>1064.43</v>
      </c>
      <c r="R7243" s="2">
        <v>555.57000000000005</v>
      </c>
      <c r="S7243" t="s">
        <v>53</v>
      </c>
      <c r="T7243" t="s">
        <v>222</v>
      </c>
      <c r="U7243" t="s">
        <v>38</v>
      </c>
      <c r="V7243" t="s">
        <v>39</v>
      </c>
      <c r="W7243" t="s">
        <v>92</v>
      </c>
      <c r="X7243" t="s">
        <v>97</v>
      </c>
      <c r="Y7243" t="s">
        <v>56</v>
      </c>
      <c r="Z7243" t="s">
        <v>43</v>
      </c>
      <c r="AA7243" t="s">
        <v>44</v>
      </c>
      <c r="AB7243" t="s">
        <v>44</v>
      </c>
    </row>
    <row r="7244" spans="1:28" x14ac:dyDescent="0.25">
      <c r="A7244" t="s">
        <v>12133</v>
      </c>
      <c r="B7244" s="1">
        <v>45877</v>
      </c>
      <c r="C7244" t="s">
        <v>7461</v>
      </c>
      <c r="D7244" t="s">
        <v>7462</v>
      </c>
      <c r="E7244">
        <v>32</v>
      </c>
      <c r="F7244" t="s">
        <v>111</v>
      </c>
      <c r="G7244" t="s">
        <v>273</v>
      </c>
      <c r="H7244" t="s">
        <v>274</v>
      </c>
      <c r="I7244" t="s">
        <v>51</v>
      </c>
      <c r="J7244" t="s">
        <v>52</v>
      </c>
      <c r="K7244">
        <v>1</v>
      </c>
      <c r="L7244" s="2">
        <v>250</v>
      </c>
      <c r="M7244">
        <v>5</v>
      </c>
      <c r="N7244" s="2">
        <v>250</v>
      </c>
      <c r="O7244" s="2">
        <v>12.5</v>
      </c>
      <c r="P7244" s="2">
        <v>237.5</v>
      </c>
      <c r="Q7244" s="2">
        <v>176.88</v>
      </c>
      <c r="R7244" s="2">
        <v>60.62</v>
      </c>
      <c r="S7244" t="s">
        <v>36</v>
      </c>
      <c r="T7244" t="s">
        <v>398</v>
      </c>
      <c r="U7244" t="s">
        <v>399</v>
      </c>
      <c r="V7244" t="s">
        <v>39</v>
      </c>
      <c r="W7244" t="s">
        <v>137</v>
      </c>
      <c r="X7244" t="s">
        <v>97</v>
      </c>
      <c r="Y7244" t="s">
        <v>42</v>
      </c>
      <c r="Z7244" t="s">
        <v>144</v>
      </c>
      <c r="AA7244" t="s">
        <v>44</v>
      </c>
      <c r="AB7244" t="s">
        <v>44</v>
      </c>
    </row>
    <row r="7245" spans="1:28" x14ac:dyDescent="0.25">
      <c r="A7245" t="s">
        <v>12134</v>
      </c>
      <c r="B7245" s="1">
        <v>45877</v>
      </c>
      <c r="C7245" t="s">
        <v>888</v>
      </c>
      <c r="D7245" t="s">
        <v>889</v>
      </c>
      <c r="E7245">
        <v>44</v>
      </c>
      <c r="F7245" t="s">
        <v>111</v>
      </c>
      <c r="G7245" t="s">
        <v>561</v>
      </c>
      <c r="H7245" t="s">
        <v>562</v>
      </c>
      <c r="I7245" t="s">
        <v>34</v>
      </c>
      <c r="J7245" t="s">
        <v>143</v>
      </c>
      <c r="K7245">
        <v>2</v>
      </c>
      <c r="L7245" s="2">
        <v>900</v>
      </c>
      <c r="M7245">
        <v>25</v>
      </c>
      <c r="N7245" s="2">
        <v>1800</v>
      </c>
      <c r="O7245" s="2">
        <v>450</v>
      </c>
      <c r="P7245" s="2">
        <v>1350</v>
      </c>
      <c r="Q7245" s="2">
        <v>1003.58</v>
      </c>
      <c r="R7245" s="2">
        <v>346.42</v>
      </c>
      <c r="S7245" t="s">
        <v>64</v>
      </c>
      <c r="T7245" t="s">
        <v>136</v>
      </c>
      <c r="U7245" t="s">
        <v>38</v>
      </c>
      <c r="V7245" t="s">
        <v>39</v>
      </c>
      <c r="W7245" t="s">
        <v>83</v>
      </c>
      <c r="X7245" t="s">
        <v>67</v>
      </c>
      <c r="Y7245" t="s">
        <v>42</v>
      </c>
      <c r="Z7245" t="s">
        <v>43</v>
      </c>
      <c r="AA7245" t="s">
        <v>44</v>
      </c>
      <c r="AB7245" t="s">
        <v>44</v>
      </c>
    </row>
    <row r="7246" spans="1:28" x14ac:dyDescent="0.25">
      <c r="A7246" t="s">
        <v>12135</v>
      </c>
      <c r="B7246" s="1">
        <v>45877</v>
      </c>
      <c r="C7246" t="s">
        <v>4023</v>
      </c>
      <c r="D7246" t="s">
        <v>4024</v>
      </c>
      <c r="E7246">
        <v>40</v>
      </c>
      <c r="F7246" t="s">
        <v>31</v>
      </c>
      <c r="G7246" t="s">
        <v>227</v>
      </c>
      <c r="H7246" t="s">
        <v>228</v>
      </c>
      <c r="I7246" t="s">
        <v>74</v>
      </c>
      <c r="J7246" t="s">
        <v>75</v>
      </c>
      <c r="K7246">
        <v>4</v>
      </c>
      <c r="L7246" s="2">
        <v>1400</v>
      </c>
      <c r="M7246">
        <v>10</v>
      </c>
      <c r="N7246" s="2">
        <v>5600</v>
      </c>
      <c r="O7246" s="2">
        <v>560</v>
      </c>
      <c r="P7246" s="2">
        <v>5040</v>
      </c>
      <c r="Q7246" s="2">
        <v>3074.77</v>
      </c>
      <c r="R7246" s="2">
        <v>1965.23</v>
      </c>
      <c r="S7246" t="s">
        <v>53</v>
      </c>
      <c r="T7246" t="s">
        <v>222</v>
      </c>
      <c r="U7246" t="s">
        <v>38</v>
      </c>
      <c r="V7246" t="s">
        <v>39</v>
      </c>
      <c r="W7246" t="s">
        <v>137</v>
      </c>
      <c r="X7246" t="s">
        <v>97</v>
      </c>
      <c r="Y7246" t="s">
        <v>84</v>
      </c>
      <c r="Z7246" t="s">
        <v>43</v>
      </c>
      <c r="AA7246" t="s">
        <v>44</v>
      </c>
      <c r="AB7246" t="s">
        <v>44</v>
      </c>
    </row>
    <row r="7247" spans="1:28" x14ac:dyDescent="0.25">
      <c r="A7247" t="s">
        <v>12136</v>
      </c>
      <c r="B7247" s="1">
        <v>45877</v>
      </c>
      <c r="C7247" t="s">
        <v>4331</v>
      </c>
      <c r="D7247" t="s">
        <v>4332</v>
      </c>
      <c r="E7247">
        <v>30</v>
      </c>
      <c r="F7247" t="s">
        <v>31</v>
      </c>
      <c r="G7247" t="s">
        <v>202</v>
      </c>
      <c r="H7247" t="s">
        <v>203</v>
      </c>
      <c r="I7247" t="s">
        <v>103</v>
      </c>
      <c r="J7247" t="s">
        <v>104</v>
      </c>
      <c r="K7247">
        <v>1</v>
      </c>
      <c r="L7247" s="2">
        <v>550</v>
      </c>
      <c r="M7247">
        <v>10</v>
      </c>
      <c r="N7247" s="2">
        <v>550</v>
      </c>
      <c r="O7247" s="2">
        <v>55</v>
      </c>
      <c r="P7247" s="2">
        <v>495</v>
      </c>
      <c r="Q7247" s="2">
        <v>315.38</v>
      </c>
      <c r="R7247" s="2">
        <v>179.62</v>
      </c>
      <c r="S7247" t="s">
        <v>53</v>
      </c>
      <c r="T7247" t="s">
        <v>114</v>
      </c>
      <c r="U7247" t="s">
        <v>115</v>
      </c>
      <c r="V7247" t="s">
        <v>39</v>
      </c>
      <c r="W7247" t="s">
        <v>124</v>
      </c>
      <c r="X7247" t="s">
        <v>67</v>
      </c>
      <c r="Y7247" t="s">
        <v>42</v>
      </c>
      <c r="Z7247" t="s">
        <v>107</v>
      </c>
      <c r="AA7247" t="s">
        <v>44</v>
      </c>
      <c r="AB7247" t="s">
        <v>44</v>
      </c>
    </row>
    <row r="7248" spans="1:28" x14ac:dyDescent="0.25">
      <c r="A7248" t="s">
        <v>12137</v>
      </c>
      <c r="B7248" s="1">
        <v>45877</v>
      </c>
      <c r="C7248" t="s">
        <v>3307</v>
      </c>
      <c r="D7248" t="s">
        <v>3308</v>
      </c>
      <c r="E7248">
        <v>46</v>
      </c>
      <c r="F7248" t="s">
        <v>31</v>
      </c>
      <c r="G7248" t="s">
        <v>72</v>
      </c>
      <c r="H7248" t="s">
        <v>73</v>
      </c>
      <c r="I7248" t="s">
        <v>74</v>
      </c>
      <c r="J7248" t="s">
        <v>75</v>
      </c>
      <c r="K7248">
        <v>1</v>
      </c>
      <c r="L7248" s="2">
        <v>2200</v>
      </c>
      <c r="M7248">
        <v>10</v>
      </c>
      <c r="N7248" s="2">
        <v>2200</v>
      </c>
      <c r="O7248" s="2">
        <v>220</v>
      </c>
      <c r="P7248" s="2">
        <v>1980</v>
      </c>
      <c r="Q7248" s="2">
        <v>1272.3800000000001</v>
      </c>
      <c r="R7248" s="2">
        <v>707.62</v>
      </c>
      <c r="S7248" t="s">
        <v>53</v>
      </c>
      <c r="T7248" t="s">
        <v>136</v>
      </c>
      <c r="U7248" t="s">
        <v>38</v>
      </c>
      <c r="V7248" t="s">
        <v>39</v>
      </c>
      <c r="W7248" t="s">
        <v>137</v>
      </c>
      <c r="X7248" t="s">
        <v>97</v>
      </c>
      <c r="Y7248" t="s">
        <v>56</v>
      </c>
      <c r="Z7248" t="s">
        <v>43</v>
      </c>
      <c r="AA7248" t="s">
        <v>44</v>
      </c>
      <c r="AB7248" t="s">
        <v>44</v>
      </c>
    </row>
    <row r="7249" spans="1:28" x14ac:dyDescent="0.25">
      <c r="A7249" t="s">
        <v>12138</v>
      </c>
      <c r="B7249" s="1">
        <v>45877</v>
      </c>
      <c r="C7249" t="s">
        <v>1029</v>
      </c>
      <c r="D7249" t="s">
        <v>1030</v>
      </c>
      <c r="E7249">
        <v>45</v>
      </c>
      <c r="F7249" t="s">
        <v>111</v>
      </c>
      <c r="G7249" t="s">
        <v>273</v>
      </c>
      <c r="H7249" t="s">
        <v>274</v>
      </c>
      <c r="I7249" t="s">
        <v>51</v>
      </c>
      <c r="J7249" t="s">
        <v>52</v>
      </c>
      <c r="K7249">
        <v>2</v>
      </c>
      <c r="L7249" s="2">
        <v>250</v>
      </c>
      <c r="M7249">
        <v>25</v>
      </c>
      <c r="N7249" s="2">
        <v>500</v>
      </c>
      <c r="O7249" s="2">
        <v>125</v>
      </c>
      <c r="P7249" s="2">
        <v>375</v>
      </c>
      <c r="Q7249" s="2">
        <v>288.20999999999998</v>
      </c>
      <c r="R7249" s="2">
        <v>86.79</v>
      </c>
      <c r="S7249" t="s">
        <v>64</v>
      </c>
      <c r="T7249" t="s">
        <v>263</v>
      </c>
      <c r="U7249" t="s">
        <v>91</v>
      </c>
      <c r="V7249" t="s">
        <v>39</v>
      </c>
      <c r="W7249" t="s">
        <v>92</v>
      </c>
      <c r="X7249" t="s">
        <v>97</v>
      </c>
      <c r="Y7249" t="s">
        <v>56</v>
      </c>
      <c r="Z7249" t="s">
        <v>43</v>
      </c>
      <c r="AA7249" t="s">
        <v>44</v>
      </c>
      <c r="AB7249" t="s">
        <v>44</v>
      </c>
    </row>
    <row r="7250" spans="1:28" x14ac:dyDescent="0.25">
      <c r="A7250" t="s">
        <v>12139</v>
      </c>
      <c r="B7250" s="1">
        <v>45877</v>
      </c>
      <c r="C7250" t="s">
        <v>9612</v>
      </c>
      <c r="D7250" t="s">
        <v>9613</v>
      </c>
      <c r="E7250">
        <v>44</v>
      </c>
      <c r="F7250" t="s">
        <v>48</v>
      </c>
      <c r="G7250" t="s">
        <v>119</v>
      </c>
      <c r="H7250" t="s">
        <v>120</v>
      </c>
      <c r="I7250" t="s">
        <v>62</v>
      </c>
      <c r="J7250" t="s">
        <v>121</v>
      </c>
      <c r="K7250">
        <v>4</v>
      </c>
      <c r="L7250" s="2">
        <v>4800</v>
      </c>
      <c r="M7250">
        <v>20</v>
      </c>
      <c r="N7250" s="2">
        <v>19200</v>
      </c>
      <c r="O7250" s="2">
        <v>3840</v>
      </c>
      <c r="P7250" s="2">
        <v>15360</v>
      </c>
      <c r="Q7250" s="2">
        <v>12095.73</v>
      </c>
      <c r="R7250" s="2">
        <v>3264.27</v>
      </c>
      <c r="S7250" t="s">
        <v>53</v>
      </c>
      <c r="T7250" t="s">
        <v>163</v>
      </c>
      <c r="U7250" t="s">
        <v>164</v>
      </c>
      <c r="V7250" t="s">
        <v>39</v>
      </c>
      <c r="W7250" t="s">
        <v>124</v>
      </c>
      <c r="X7250" t="s">
        <v>41</v>
      </c>
      <c r="Y7250" t="s">
        <v>56</v>
      </c>
      <c r="Z7250" t="s">
        <v>43</v>
      </c>
      <c r="AA7250" t="s">
        <v>44</v>
      </c>
      <c r="AB7250" t="s">
        <v>44</v>
      </c>
    </row>
    <row r="7251" spans="1:28" x14ac:dyDescent="0.25">
      <c r="A7251" t="s">
        <v>12140</v>
      </c>
      <c r="B7251" s="1">
        <v>45878</v>
      </c>
      <c r="C7251" t="s">
        <v>3987</v>
      </c>
      <c r="D7251" t="s">
        <v>3988</v>
      </c>
      <c r="E7251">
        <v>60</v>
      </c>
      <c r="F7251" t="s">
        <v>111</v>
      </c>
      <c r="G7251" t="s">
        <v>197</v>
      </c>
      <c r="H7251" t="s">
        <v>198</v>
      </c>
      <c r="I7251" t="s">
        <v>74</v>
      </c>
      <c r="J7251" t="s">
        <v>75</v>
      </c>
      <c r="K7251">
        <v>3</v>
      </c>
      <c r="L7251" s="2">
        <v>2600</v>
      </c>
      <c r="M7251">
        <v>20</v>
      </c>
      <c r="N7251" s="2">
        <v>7800</v>
      </c>
      <c r="O7251" s="2">
        <v>1560</v>
      </c>
      <c r="P7251" s="2">
        <v>6240</v>
      </c>
      <c r="Q7251" s="2">
        <v>4294.49</v>
      </c>
      <c r="R7251" s="2">
        <v>1945.51</v>
      </c>
      <c r="S7251" t="s">
        <v>53</v>
      </c>
      <c r="T7251" t="s">
        <v>54</v>
      </c>
      <c r="U7251" t="s">
        <v>55</v>
      </c>
      <c r="V7251" t="s">
        <v>39</v>
      </c>
      <c r="W7251" t="s">
        <v>92</v>
      </c>
      <c r="X7251" t="s">
        <v>67</v>
      </c>
      <c r="Y7251" t="s">
        <v>56</v>
      </c>
      <c r="Z7251" t="s">
        <v>107</v>
      </c>
      <c r="AA7251" t="s">
        <v>44</v>
      </c>
      <c r="AB7251" t="s">
        <v>68</v>
      </c>
    </row>
    <row r="7252" spans="1:28" x14ac:dyDescent="0.25">
      <c r="A7252" t="s">
        <v>12141</v>
      </c>
      <c r="B7252" s="1">
        <v>45878</v>
      </c>
      <c r="C7252" t="s">
        <v>7590</v>
      </c>
      <c r="D7252" t="s">
        <v>7591</v>
      </c>
      <c r="E7252">
        <v>51</v>
      </c>
      <c r="F7252" t="s">
        <v>111</v>
      </c>
      <c r="G7252" t="s">
        <v>298</v>
      </c>
      <c r="H7252" t="s">
        <v>299</v>
      </c>
      <c r="I7252" t="s">
        <v>103</v>
      </c>
      <c r="J7252" t="s">
        <v>104</v>
      </c>
      <c r="K7252">
        <v>1</v>
      </c>
      <c r="L7252" s="2">
        <v>700</v>
      </c>
      <c r="M7252">
        <v>15</v>
      </c>
      <c r="N7252" s="2">
        <v>700</v>
      </c>
      <c r="O7252" s="2">
        <v>105</v>
      </c>
      <c r="P7252" s="2">
        <v>595</v>
      </c>
      <c r="Q7252" s="2">
        <v>407.06</v>
      </c>
      <c r="R7252" s="2">
        <v>187.94</v>
      </c>
      <c r="S7252" t="s">
        <v>53</v>
      </c>
      <c r="T7252" t="s">
        <v>65</v>
      </c>
      <c r="U7252" t="s">
        <v>65</v>
      </c>
      <c r="V7252" t="s">
        <v>39</v>
      </c>
      <c r="W7252" t="s">
        <v>92</v>
      </c>
      <c r="X7252" t="s">
        <v>97</v>
      </c>
      <c r="Y7252" t="s">
        <v>42</v>
      </c>
      <c r="Z7252" t="s">
        <v>107</v>
      </c>
      <c r="AA7252" t="s">
        <v>44</v>
      </c>
      <c r="AB7252" t="s">
        <v>44</v>
      </c>
    </row>
    <row r="7253" spans="1:28" x14ac:dyDescent="0.25">
      <c r="A7253" t="s">
        <v>12142</v>
      </c>
      <c r="B7253" s="1">
        <v>45878</v>
      </c>
      <c r="C7253" t="s">
        <v>12143</v>
      </c>
      <c r="D7253" t="s">
        <v>12144</v>
      </c>
      <c r="E7253">
        <v>38</v>
      </c>
      <c r="F7253" t="s">
        <v>48</v>
      </c>
      <c r="G7253" t="s">
        <v>49</v>
      </c>
      <c r="H7253" t="s">
        <v>50</v>
      </c>
      <c r="I7253" t="s">
        <v>51</v>
      </c>
      <c r="J7253" t="s">
        <v>52</v>
      </c>
      <c r="K7253">
        <v>2</v>
      </c>
      <c r="L7253" s="2">
        <v>500</v>
      </c>
      <c r="M7253">
        <v>5</v>
      </c>
      <c r="N7253" s="2">
        <v>1000</v>
      </c>
      <c r="O7253" s="2">
        <v>50</v>
      </c>
      <c r="P7253" s="2">
        <v>950</v>
      </c>
      <c r="Q7253" s="2">
        <v>667.35</v>
      </c>
      <c r="R7253" s="2">
        <v>282.64999999999998</v>
      </c>
      <c r="S7253" t="s">
        <v>53</v>
      </c>
      <c r="T7253" t="s">
        <v>398</v>
      </c>
      <c r="U7253" t="s">
        <v>399</v>
      </c>
      <c r="V7253" t="s">
        <v>39</v>
      </c>
      <c r="W7253" t="s">
        <v>124</v>
      </c>
      <c r="X7253" t="s">
        <v>41</v>
      </c>
      <c r="Y7253" t="s">
        <v>56</v>
      </c>
      <c r="Z7253" t="s">
        <v>43</v>
      </c>
      <c r="AA7253" t="s">
        <v>44</v>
      </c>
      <c r="AB7253" t="s">
        <v>44</v>
      </c>
    </row>
    <row r="7254" spans="1:28" x14ac:dyDescent="0.25">
      <c r="A7254" t="s">
        <v>12145</v>
      </c>
      <c r="B7254" s="1">
        <v>45878</v>
      </c>
      <c r="C7254" t="s">
        <v>1159</v>
      </c>
      <c r="D7254" t="s">
        <v>1160</v>
      </c>
      <c r="E7254">
        <v>49</v>
      </c>
      <c r="F7254" t="s">
        <v>48</v>
      </c>
      <c r="G7254" t="s">
        <v>128</v>
      </c>
      <c r="H7254" t="s">
        <v>129</v>
      </c>
      <c r="I7254" t="s">
        <v>74</v>
      </c>
      <c r="J7254" t="s">
        <v>130</v>
      </c>
      <c r="K7254">
        <v>2</v>
      </c>
      <c r="L7254" s="2">
        <v>1700</v>
      </c>
      <c r="M7254">
        <v>25</v>
      </c>
      <c r="N7254" s="2">
        <v>3400</v>
      </c>
      <c r="O7254" s="2">
        <v>850</v>
      </c>
      <c r="P7254" s="2">
        <v>2550</v>
      </c>
      <c r="Q7254" s="2">
        <v>2025.75</v>
      </c>
      <c r="R7254" s="2">
        <v>524.25</v>
      </c>
      <c r="S7254" t="s">
        <v>53</v>
      </c>
      <c r="T7254" t="s">
        <v>178</v>
      </c>
      <c r="U7254" t="s">
        <v>154</v>
      </c>
      <c r="V7254" t="s">
        <v>39</v>
      </c>
      <c r="W7254" t="s">
        <v>124</v>
      </c>
      <c r="X7254" t="s">
        <v>41</v>
      </c>
      <c r="Y7254" t="s">
        <v>56</v>
      </c>
      <c r="Z7254" t="s">
        <v>43</v>
      </c>
      <c r="AA7254" t="s">
        <v>44</v>
      </c>
      <c r="AB7254" t="s">
        <v>44</v>
      </c>
    </row>
    <row r="7255" spans="1:28" x14ac:dyDescent="0.25">
      <c r="A7255" t="s">
        <v>12146</v>
      </c>
      <c r="B7255" s="1">
        <v>45878</v>
      </c>
      <c r="C7255" t="s">
        <v>3182</v>
      </c>
      <c r="D7255" t="s">
        <v>3183</v>
      </c>
      <c r="E7255">
        <v>31</v>
      </c>
      <c r="F7255" t="s">
        <v>31</v>
      </c>
      <c r="G7255" t="s">
        <v>280</v>
      </c>
      <c r="H7255" t="s">
        <v>281</v>
      </c>
      <c r="I7255" t="s">
        <v>62</v>
      </c>
      <c r="J7255" t="s">
        <v>190</v>
      </c>
      <c r="K7255">
        <v>2</v>
      </c>
      <c r="L7255" s="2">
        <v>700</v>
      </c>
      <c r="M7255">
        <v>5</v>
      </c>
      <c r="N7255" s="2">
        <v>1400</v>
      </c>
      <c r="O7255" s="2">
        <v>70</v>
      </c>
      <c r="P7255" s="2">
        <v>1330</v>
      </c>
      <c r="Q7255" s="2">
        <v>832.85</v>
      </c>
      <c r="R7255" s="2">
        <v>497.15</v>
      </c>
      <c r="S7255" t="s">
        <v>53</v>
      </c>
      <c r="T7255" t="s">
        <v>136</v>
      </c>
      <c r="U7255" t="s">
        <v>38</v>
      </c>
      <c r="V7255" t="s">
        <v>39</v>
      </c>
      <c r="W7255" t="s">
        <v>40</v>
      </c>
      <c r="X7255" t="s">
        <v>41</v>
      </c>
      <c r="Y7255" t="s">
        <v>56</v>
      </c>
      <c r="Z7255" t="s">
        <v>43</v>
      </c>
      <c r="AA7255" t="s">
        <v>44</v>
      </c>
      <c r="AB7255" t="s">
        <v>44</v>
      </c>
    </row>
    <row r="7256" spans="1:28" x14ac:dyDescent="0.25">
      <c r="A7256" t="s">
        <v>12147</v>
      </c>
      <c r="B7256" s="1">
        <v>45878</v>
      </c>
      <c r="C7256" t="s">
        <v>914</v>
      </c>
      <c r="D7256" t="s">
        <v>915</v>
      </c>
      <c r="E7256">
        <v>60</v>
      </c>
      <c r="F7256" t="s">
        <v>111</v>
      </c>
      <c r="G7256" t="s">
        <v>280</v>
      </c>
      <c r="H7256" t="s">
        <v>281</v>
      </c>
      <c r="I7256" t="s">
        <v>62</v>
      </c>
      <c r="J7256" t="s">
        <v>190</v>
      </c>
      <c r="K7256">
        <v>2</v>
      </c>
      <c r="L7256" s="2">
        <v>700</v>
      </c>
      <c r="M7256">
        <v>15</v>
      </c>
      <c r="N7256" s="2">
        <v>1400</v>
      </c>
      <c r="O7256" s="2">
        <v>210</v>
      </c>
      <c r="P7256" s="2">
        <v>1190</v>
      </c>
      <c r="Q7256" s="2">
        <v>915.15</v>
      </c>
      <c r="R7256" s="2">
        <v>274.85000000000002</v>
      </c>
      <c r="S7256" t="s">
        <v>36</v>
      </c>
      <c r="T7256" t="s">
        <v>263</v>
      </c>
      <c r="U7256" t="s">
        <v>91</v>
      </c>
      <c r="V7256" t="s">
        <v>39</v>
      </c>
      <c r="W7256" t="s">
        <v>66</v>
      </c>
      <c r="X7256" t="s">
        <v>41</v>
      </c>
      <c r="Y7256" t="s">
        <v>56</v>
      </c>
      <c r="Z7256" t="s">
        <v>43</v>
      </c>
      <c r="AA7256" t="s">
        <v>44</v>
      </c>
      <c r="AB7256" t="s">
        <v>44</v>
      </c>
    </row>
    <row r="7257" spans="1:28" x14ac:dyDescent="0.25">
      <c r="A7257" t="s">
        <v>12148</v>
      </c>
      <c r="B7257" s="1">
        <v>45878</v>
      </c>
      <c r="C7257" t="s">
        <v>6688</v>
      </c>
      <c r="D7257" t="s">
        <v>6689</v>
      </c>
      <c r="E7257">
        <v>59</v>
      </c>
      <c r="F7257" t="s">
        <v>48</v>
      </c>
      <c r="G7257" t="s">
        <v>49</v>
      </c>
      <c r="H7257" t="s">
        <v>50</v>
      </c>
      <c r="I7257" t="s">
        <v>51</v>
      </c>
      <c r="J7257" t="s">
        <v>52</v>
      </c>
      <c r="K7257">
        <v>2</v>
      </c>
      <c r="L7257" s="2">
        <v>500</v>
      </c>
      <c r="M7257">
        <v>10</v>
      </c>
      <c r="N7257" s="2">
        <v>1000</v>
      </c>
      <c r="O7257" s="2">
        <v>100</v>
      </c>
      <c r="P7257" s="2">
        <v>900</v>
      </c>
      <c r="Q7257" s="2">
        <v>648.70000000000005</v>
      </c>
      <c r="R7257" s="2">
        <v>251.3</v>
      </c>
      <c r="S7257" t="s">
        <v>53</v>
      </c>
      <c r="T7257" t="s">
        <v>114</v>
      </c>
      <c r="U7257" t="s">
        <v>115</v>
      </c>
      <c r="V7257" t="s">
        <v>39</v>
      </c>
      <c r="W7257" t="s">
        <v>137</v>
      </c>
      <c r="X7257" t="s">
        <v>67</v>
      </c>
      <c r="Y7257" t="s">
        <v>56</v>
      </c>
      <c r="Z7257" t="s">
        <v>43</v>
      </c>
      <c r="AA7257" t="s">
        <v>44</v>
      </c>
      <c r="AB7257" t="s">
        <v>44</v>
      </c>
    </row>
    <row r="7258" spans="1:28" x14ac:dyDescent="0.25">
      <c r="A7258" t="s">
        <v>12149</v>
      </c>
      <c r="B7258" s="1">
        <v>45878</v>
      </c>
      <c r="C7258" t="s">
        <v>4114</v>
      </c>
      <c r="D7258" t="s">
        <v>4115</v>
      </c>
      <c r="E7258">
        <v>51</v>
      </c>
      <c r="F7258" t="s">
        <v>48</v>
      </c>
      <c r="G7258" t="s">
        <v>318</v>
      </c>
      <c r="H7258" t="s">
        <v>319</v>
      </c>
      <c r="I7258" t="s">
        <v>34</v>
      </c>
      <c r="J7258" t="s">
        <v>190</v>
      </c>
      <c r="K7258">
        <v>1</v>
      </c>
      <c r="L7258" s="2">
        <v>2500</v>
      </c>
      <c r="M7258">
        <v>15</v>
      </c>
      <c r="N7258" s="2">
        <v>2500</v>
      </c>
      <c r="O7258" s="2">
        <v>375</v>
      </c>
      <c r="P7258" s="2">
        <v>2125</v>
      </c>
      <c r="Q7258" s="2">
        <v>1401.06</v>
      </c>
      <c r="R7258" s="2">
        <v>723.94</v>
      </c>
      <c r="S7258" t="s">
        <v>53</v>
      </c>
      <c r="T7258" t="s">
        <v>275</v>
      </c>
      <c r="U7258" t="s">
        <v>123</v>
      </c>
      <c r="V7258" t="s">
        <v>39</v>
      </c>
      <c r="W7258" t="s">
        <v>40</v>
      </c>
      <c r="X7258" t="s">
        <v>97</v>
      </c>
      <c r="Y7258" t="s">
        <v>56</v>
      </c>
      <c r="Z7258" t="s">
        <v>107</v>
      </c>
      <c r="AA7258" t="s">
        <v>44</v>
      </c>
      <c r="AB7258" t="s">
        <v>44</v>
      </c>
    </row>
    <row r="7259" spans="1:28" x14ac:dyDescent="0.25">
      <c r="A7259" t="s">
        <v>12150</v>
      </c>
      <c r="B7259" s="1">
        <v>45878</v>
      </c>
      <c r="C7259" t="s">
        <v>2917</v>
      </c>
      <c r="D7259" t="s">
        <v>2918</v>
      </c>
      <c r="E7259">
        <v>47</v>
      </c>
      <c r="F7259" t="s">
        <v>48</v>
      </c>
      <c r="G7259" t="s">
        <v>148</v>
      </c>
      <c r="H7259" t="s">
        <v>149</v>
      </c>
      <c r="I7259" t="s">
        <v>74</v>
      </c>
      <c r="J7259" t="s">
        <v>130</v>
      </c>
      <c r="K7259">
        <v>2</v>
      </c>
      <c r="L7259" s="2">
        <v>3500</v>
      </c>
      <c r="M7259">
        <v>10</v>
      </c>
      <c r="N7259" s="2">
        <v>7000</v>
      </c>
      <c r="O7259" s="2">
        <v>700</v>
      </c>
      <c r="P7259" s="2">
        <v>6300</v>
      </c>
      <c r="Q7259" s="2">
        <v>3654.63</v>
      </c>
      <c r="R7259" s="2">
        <v>2645.37</v>
      </c>
      <c r="S7259" t="s">
        <v>53</v>
      </c>
      <c r="T7259" t="s">
        <v>76</v>
      </c>
      <c r="U7259" t="s">
        <v>77</v>
      </c>
      <c r="V7259" t="s">
        <v>39</v>
      </c>
      <c r="W7259" t="s">
        <v>66</v>
      </c>
      <c r="X7259" t="s">
        <v>97</v>
      </c>
      <c r="Y7259" t="s">
        <v>56</v>
      </c>
      <c r="Z7259" t="s">
        <v>107</v>
      </c>
      <c r="AA7259" t="s">
        <v>44</v>
      </c>
      <c r="AB7259" t="s">
        <v>44</v>
      </c>
    </row>
    <row r="7260" spans="1:28" x14ac:dyDescent="0.25">
      <c r="A7260" t="s">
        <v>12151</v>
      </c>
      <c r="B7260" s="1">
        <v>45878</v>
      </c>
      <c r="C7260" t="s">
        <v>3462</v>
      </c>
      <c r="D7260" t="s">
        <v>3463</v>
      </c>
      <c r="E7260">
        <v>44</v>
      </c>
      <c r="F7260" t="s">
        <v>48</v>
      </c>
      <c r="G7260" t="s">
        <v>227</v>
      </c>
      <c r="H7260" t="s">
        <v>228</v>
      </c>
      <c r="I7260" t="s">
        <v>74</v>
      </c>
      <c r="J7260" t="s">
        <v>75</v>
      </c>
      <c r="K7260">
        <v>2</v>
      </c>
      <c r="L7260" s="2">
        <v>1400</v>
      </c>
      <c r="M7260">
        <v>0</v>
      </c>
      <c r="N7260" s="2">
        <v>2800</v>
      </c>
      <c r="O7260" s="2">
        <v>0</v>
      </c>
      <c r="P7260" s="2">
        <v>2800</v>
      </c>
      <c r="Q7260" s="2">
        <v>1633.56</v>
      </c>
      <c r="R7260" s="2">
        <v>1166.44</v>
      </c>
      <c r="S7260" t="s">
        <v>53</v>
      </c>
      <c r="T7260" t="s">
        <v>290</v>
      </c>
      <c r="U7260" t="s">
        <v>291</v>
      </c>
      <c r="V7260" t="s">
        <v>39</v>
      </c>
      <c r="W7260" t="s">
        <v>66</v>
      </c>
      <c r="X7260" t="s">
        <v>97</v>
      </c>
      <c r="Y7260" t="s">
        <v>56</v>
      </c>
      <c r="Z7260" t="s">
        <v>43</v>
      </c>
      <c r="AA7260" t="s">
        <v>44</v>
      </c>
      <c r="AB7260" t="s">
        <v>44</v>
      </c>
    </row>
    <row r="7261" spans="1:28" x14ac:dyDescent="0.25">
      <c r="A7261" t="s">
        <v>12152</v>
      </c>
      <c r="B7261" s="1">
        <v>45878</v>
      </c>
      <c r="C7261" t="s">
        <v>5149</v>
      </c>
      <c r="D7261" t="s">
        <v>5150</v>
      </c>
      <c r="E7261">
        <v>43</v>
      </c>
      <c r="F7261" t="s">
        <v>31</v>
      </c>
      <c r="G7261" t="s">
        <v>318</v>
      </c>
      <c r="H7261" t="s">
        <v>319</v>
      </c>
      <c r="I7261" t="s">
        <v>34</v>
      </c>
      <c r="J7261" t="s">
        <v>190</v>
      </c>
      <c r="K7261">
        <v>2</v>
      </c>
      <c r="L7261" s="2">
        <v>2500</v>
      </c>
      <c r="M7261">
        <v>30</v>
      </c>
      <c r="N7261" s="2">
        <v>5000</v>
      </c>
      <c r="O7261" s="2">
        <v>1500</v>
      </c>
      <c r="P7261" s="2">
        <v>3500</v>
      </c>
      <c r="Q7261" s="2">
        <v>2314.36</v>
      </c>
      <c r="R7261" s="2">
        <v>1185.6400000000001</v>
      </c>
      <c r="S7261" t="s">
        <v>64</v>
      </c>
      <c r="T7261" t="s">
        <v>54</v>
      </c>
      <c r="U7261" t="s">
        <v>55</v>
      </c>
      <c r="V7261" t="s">
        <v>39</v>
      </c>
      <c r="W7261" t="s">
        <v>83</v>
      </c>
      <c r="X7261" t="s">
        <v>97</v>
      </c>
      <c r="Y7261" t="s">
        <v>56</v>
      </c>
      <c r="Z7261" t="s">
        <v>43</v>
      </c>
      <c r="AA7261" t="s">
        <v>44</v>
      </c>
      <c r="AB7261" t="s">
        <v>44</v>
      </c>
    </row>
    <row r="7262" spans="1:28" x14ac:dyDescent="0.25">
      <c r="A7262" t="s">
        <v>12153</v>
      </c>
      <c r="B7262" s="1">
        <v>45878</v>
      </c>
      <c r="C7262" t="s">
        <v>2293</v>
      </c>
      <c r="D7262" t="s">
        <v>2294</v>
      </c>
      <c r="E7262">
        <v>18</v>
      </c>
      <c r="F7262" t="s">
        <v>48</v>
      </c>
      <c r="G7262" t="s">
        <v>273</v>
      </c>
      <c r="H7262" t="s">
        <v>274</v>
      </c>
      <c r="I7262" t="s">
        <v>51</v>
      </c>
      <c r="J7262" t="s">
        <v>52</v>
      </c>
      <c r="K7262">
        <v>2</v>
      </c>
      <c r="L7262" s="2">
        <v>250</v>
      </c>
      <c r="M7262">
        <v>10</v>
      </c>
      <c r="N7262" s="2">
        <v>500</v>
      </c>
      <c r="O7262" s="2">
        <v>50</v>
      </c>
      <c r="P7262" s="2">
        <v>450</v>
      </c>
      <c r="Q7262" s="2">
        <v>362.23</v>
      </c>
      <c r="R7262" s="2">
        <v>87.77</v>
      </c>
      <c r="S7262" t="s">
        <v>53</v>
      </c>
      <c r="T7262" t="s">
        <v>178</v>
      </c>
      <c r="U7262" t="s">
        <v>154</v>
      </c>
      <c r="V7262" t="s">
        <v>39</v>
      </c>
      <c r="W7262" t="s">
        <v>40</v>
      </c>
      <c r="X7262" t="s">
        <v>97</v>
      </c>
      <c r="Y7262" t="s">
        <v>56</v>
      </c>
      <c r="Z7262" t="s">
        <v>43</v>
      </c>
      <c r="AA7262" t="s">
        <v>44</v>
      </c>
      <c r="AB7262" t="s">
        <v>44</v>
      </c>
    </row>
    <row r="7263" spans="1:28" x14ac:dyDescent="0.25">
      <c r="A7263" t="s">
        <v>12154</v>
      </c>
      <c r="B7263" s="1">
        <v>45878</v>
      </c>
      <c r="C7263" t="s">
        <v>6198</v>
      </c>
      <c r="D7263" t="s">
        <v>6199</v>
      </c>
      <c r="E7263">
        <v>50</v>
      </c>
      <c r="F7263" t="s">
        <v>31</v>
      </c>
      <c r="G7263" t="s">
        <v>176</v>
      </c>
      <c r="H7263" t="s">
        <v>177</v>
      </c>
      <c r="I7263" t="s">
        <v>34</v>
      </c>
      <c r="J7263" t="s">
        <v>35</v>
      </c>
      <c r="K7263">
        <v>1</v>
      </c>
      <c r="L7263" s="2">
        <v>6500</v>
      </c>
      <c r="M7263">
        <v>0</v>
      </c>
      <c r="N7263" s="2">
        <v>6500</v>
      </c>
      <c r="O7263" s="2">
        <v>0</v>
      </c>
      <c r="P7263" s="2">
        <v>6500</v>
      </c>
      <c r="Q7263" s="2">
        <v>4238.34</v>
      </c>
      <c r="R7263" s="2">
        <v>2261.66</v>
      </c>
      <c r="S7263" t="s">
        <v>53</v>
      </c>
      <c r="T7263" t="s">
        <v>54</v>
      </c>
      <c r="U7263" t="s">
        <v>55</v>
      </c>
      <c r="V7263" t="s">
        <v>39</v>
      </c>
      <c r="W7263" t="s">
        <v>124</v>
      </c>
      <c r="X7263" t="s">
        <v>41</v>
      </c>
      <c r="Y7263" t="s">
        <v>56</v>
      </c>
      <c r="Z7263" t="s">
        <v>43</v>
      </c>
      <c r="AA7263" t="s">
        <v>44</v>
      </c>
      <c r="AB7263" t="s">
        <v>68</v>
      </c>
    </row>
    <row r="7264" spans="1:28" x14ac:dyDescent="0.25">
      <c r="A7264" t="s">
        <v>12155</v>
      </c>
      <c r="B7264" s="1">
        <v>45879</v>
      </c>
      <c r="C7264" t="s">
        <v>3221</v>
      </c>
      <c r="D7264" t="s">
        <v>3222</v>
      </c>
      <c r="E7264">
        <v>42</v>
      </c>
      <c r="F7264" t="s">
        <v>31</v>
      </c>
      <c r="G7264" t="s">
        <v>352</v>
      </c>
      <c r="H7264" t="s">
        <v>353</v>
      </c>
      <c r="I7264" t="s">
        <v>103</v>
      </c>
      <c r="J7264" t="s">
        <v>104</v>
      </c>
      <c r="K7264">
        <v>2</v>
      </c>
      <c r="L7264" s="2">
        <v>850</v>
      </c>
      <c r="M7264">
        <v>20</v>
      </c>
      <c r="N7264" s="2">
        <v>1700</v>
      </c>
      <c r="O7264" s="2">
        <v>340</v>
      </c>
      <c r="P7264" s="2">
        <v>1360</v>
      </c>
      <c r="Q7264" s="2">
        <v>939.95</v>
      </c>
      <c r="R7264" s="2">
        <v>420.05</v>
      </c>
      <c r="S7264" t="s">
        <v>53</v>
      </c>
      <c r="T7264" t="s">
        <v>76</v>
      </c>
      <c r="U7264" t="s">
        <v>77</v>
      </c>
      <c r="V7264" t="s">
        <v>39</v>
      </c>
      <c r="W7264" t="s">
        <v>40</v>
      </c>
      <c r="X7264" t="s">
        <v>97</v>
      </c>
      <c r="Y7264" t="s">
        <v>56</v>
      </c>
      <c r="Z7264" t="s">
        <v>43</v>
      </c>
      <c r="AA7264" t="s">
        <v>44</v>
      </c>
      <c r="AB7264" t="s">
        <v>44</v>
      </c>
    </row>
    <row r="7265" spans="1:28" x14ac:dyDescent="0.25">
      <c r="A7265" t="s">
        <v>12156</v>
      </c>
      <c r="B7265" s="1">
        <v>45879</v>
      </c>
      <c r="C7265" t="s">
        <v>10319</v>
      </c>
      <c r="D7265" t="s">
        <v>10320</v>
      </c>
      <c r="E7265">
        <v>51</v>
      </c>
      <c r="F7265" t="s">
        <v>111</v>
      </c>
      <c r="G7265" t="s">
        <v>217</v>
      </c>
      <c r="H7265" t="s">
        <v>218</v>
      </c>
      <c r="I7265" t="s">
        <v>34</v>
      </c>
      <c r="J7265" t="s">
        <v>130</v>
      </c>
      <c r="K7265">
        <v>1</v>
      </c>
      <c r="L7265" s="2">
        <v>28000</v>
      </c>
      <c r="M7265">
        <v>20</v>
      </c>
      <c r="N7265" s="2">
        <v>28000</v>
      </c>
      <c r="O7265" s="2">
        <v>5600</v>
      </c>
      <c r="P7265" s="2">
        <v>22400</v>
      </c>
      <c r="Q7265" s="2">
        <v>16310.97</v>
      </c>
      <c r="R7265" s="2">
        <v>6089.03</v>
      </c>
      <c r="S7265" t="s">
        <v>53</v>
      </c>
      <c r="T7265" t="s">
        <v>76</v>
      </c>
      <c r="U7265" t="s">
        <v>77</v>
      </c>
      <c r="V7265" t="s">
        <v>39</v>
      </c>
      <c r="W7265" t="s">
        <v>40</v>
      </c>
      <c r="X7265" t="s">
        <v>97</v>
      </c>
      <c r="Y7265" t="s">
        <v>42</v>
      </c>
      <c r="Z7265" t="s">
        <v>43</v>
      </c>
      <c r="AA7265" t="s">
        <v>44</v>
      </c>
      <c r="AB7265" t="s">
        <v>44</v>
      </c>
    </row>
    <row r="7266" spans="1:28" x14ac:dyDescent="0.25">
      <c r="A7266" t="s">
        <v>12157</v>
      </c>
      <c r="B7266" s="1">
        <v>45879</v>
      </c>
      <c r="C7266" t="s">
        <v>313</v>
      </c>
      <c r="D7266" t="s">
        <v>314</v>
      </c>
      <c r="E7266">
        <v>53</v>
      </c>
      <c r="F7266" t="s">
        <v>31</v>
      </c>
      <c r="G7266" t="s">
        <v>176</v>
      </c>
      <c r="H7266" t="s">
        <v>177</v>
      </c>
      <c r="I7266" t="s">
        <v>34</v>
      </c>
      <c r="J7266" t="s">
        <v>35</v>
      </c>
      <c r="K7266">
        <v>2</v>
      </c>
      <c r="L7266" s="2">
        <v>6500</v>
      </c>
      <c r="M7266">
        <v>10</v>
      </c>
      <c r="N7266" s="2">
        <v>13000</v>
      </c>
      <c r="O7266" s="2">
        <v>1300</v>
      </c>
      <c r="P7266" s="2">
        <v>11700</v>
      </c>
      <c r="Q7266" s="2">
        <v>8461.92</v>
      </c>
      <c r="R7266" s="2">
        <v>3238.08</v>
      </c>
      <c r="S7266" t="s">
        <v>36</v>
      </c>
      <c r="T7266" t="s">
        <v>105</v>
      </c>
      <c r="U7266" t="s">
        <v>106</v>
      </c>
      <c r="V7266" t="s">
        <v>39</v>
      </c>
      <c r="W7266" t="s">
        <v>83</v>
      </c>
      <c r="X7266" t="s">
        <v>41</v>
      </c>
      <c r="Y7266" t="s">
        <v>56</v>
      </c>
      <c r="Z7266" t="s">
        <v>43</v>
      </c>
      <c r="AA7266" t="s">
        <v>44</v>
      </c>
      <c r="AB7266" t="s">
        <v>44</v>
      </c>
    </row>
    <row r="7267" spans="1:28" x14ac:dyDescent="0.25">
      <c r="A7267" t="s">
        <v>12158</v>
      </c>
      <c r="B7267" s="1">
        <v>45879</v>
      </c>
      <c r="C7267" t="s">
        <v>9147</v>
      </c>
      <c r="D7267" t="s">
        <v>9148</v>
      </c>
      <c r="E7267">
        <v>20</v>
      </c>
      <c r="F7267" t="s">
        <v>48</v>
      </c>
      <c r="G7267" t="s">
        <v>318</v>
      </c>
      <c r="H7267" t="s">
        <v>319</v>
      </c>
      <c r="I7267" t="s">
        <v>34</v>
      </c>
      <c r="J7267" t="s">
        <v>190</v>
      </c>
      <c r="K7267">
        <v>2</v>
      </c>
      <c r="L7267" s="2">
        <v>2500</v>
      </c>
      <c r="M7267">
        <v>5</v>
      </c>
      <c r="N7267" s="2">
        <v>5000</v>
      </c>
      <c r="O7267" s="2">
        <v>250</v>
      </c>
      <c r="P7267" s="2">
        <v>4750</v>
      </c>
      <c r="Q7267" s="2">
        <v>3626.9</v>
      </c>
      <c r="R7267" s="2">
        <v>1123.0999999999999</v>
      </c>
      <c r="S7267" t="s">
        <v>53</v>
      </c>
      <c r="T7267" t="s">
        <v>578</v>
      </c>
      <c r="U7267" t="s">
        <v>579</v>
      </c>
      <c r="V7267" t="s">
        <v>39</v>
      </c>
      <c r="W7267" t="s">
        <v>92</v>
      </c>
      <c r="X7267" t="s">
        <v>97</v>
      </c>
      <c r="Y7267" t="s">
        <v>42</v>
      </c>
      <c r="Z7267" t="s">
        <v>508</v>
      </c>
      <c r="AA7267" t="s">
        <v>44</v>
      </c>
      <c r="AB7267" t="s">
        <v>68</v>
      </c>
    </row>
    <row r="7268" spans="1:28" x14ac:dyDescent="0.25">
      <c r="A7268" t="s">
        <v>12159</v>
      </c>
      <c r="B7268" s="1">
        <v>45879</v>
      </c>
      <c r="C7268" t="s">
        <v>1457</v>
      </c>
      <c r="D7268" t="s">
        <v>1458</v>
      </c>
      <c r="E7268">
        <v>25</v>
      </c>
      <c r="F7268" t="s">
        <v>111</v>
      </c>
      <c r="G7268" t="s">
        <v>88</v>
      </c>
      <c r="H7268" t="s">
        <v>89</v>
      </c>
      <c r="I7268" t="s">
        <v>62</v>
      </c>
      <c r="J7268" t="s">
        <v>63</v>
      </c>
      <c r="K7268">
        <v>2</v>
      </c>
      <c r="L7268" s="2">
        <v>4200</v>
      </c>
      <c r="M7268">
        <v>0</v>
      </c>
      <c r="N7268" s="2">
        <v>8400</v>
      </c>
      <c r="O7268" s="2">
        <v>0</v>
      </c>
      <c r="P7268" s="2">
        <v>8400</v>
      </c>
      <c r="Q7268" s="2">
        <v>5627.68</v>
      </c>
      <c r="R7268" s="2">
        <v>2772.32</v>
      </c>
      <c r="S7268" t="s">
        <v>53</v>
      </c>
      <c r="T7268" t="s">
        <v>76</v>
      </c>
      <c r="U7268" t="s">
        <v>77</v>
      </c>
      <c r="V7268" t="s">
        <v>39</v>
      </c>
      <c r="W7268" t="s">
        <v>137</v>
      </c>
      <c r="X7268" t="s">
        <v>41</v>
      </c>
      <c r="Y7268" t="s">
        <v>56</v>
      </c>
      <c r="Z7268" t="s">
        <v>43</v>
      </c>
      <c r="AA7268" t="s">
        <v>44</v>
      </c>
      <c r="AB7268" t="s">
        <v>68</v>
      </c>
    </row>
    <row r="7269" spans="1:28" x14ac:dyDescent="0.25">
      <c r="A7269" t="s">
        <v>12160</v>
      </c>
      <c r="B7269" s="1">
        <v>45879</v>
      </c>
      <c r="C7269" t="s">
        <v>2556</v>
      </c>
      <c r="D7269" t="s">
        <v>2557</v>
      </c>
      <c r="E7269">
        <v>60</v>
      </c>
      <c r="F7269" t="s">
        <v>31</v>
      </c>
      <c r="G7269" t="s">
        <v>128</v>
      </c>
      <c r="H7269" t="s">
        <v>129</v>
      </c>
      <c r="I7269" t="s">
        <v>74</v>
      </c>
      <c r="J7269" t="s">
        <v>130</v>
      </c>
      <c r="K7269">
        <v>2</v>
      </c>
      <c r="L7269" s="2">
        <v>1700</v>
      </c>
      <c r="M7269">
        <v>30</v>
      </c>
      <c r="N7269" s="2">
        <v>3400</v>
      </c>
      <c r="O7269" s="2">
        <v>1020</v>
      </c>
      <c r="P7269" s="2">
        <v>2380</v>
      </c>
      <c r="Q7269" s="2">
        <v>1351.81</v>
      </c>
      <c r="R7269" s="2">
        <v>1028.19</v>
      </c>
      <c r="S7269" t="s">
        <v>36</v>
      </c>
      <c r="T7269" t="s">
        <v>90</v>
      </c>
      <c r="U7269" t="s">
        <v>91</v>
      </c>
      <c r="V7269" t="s">
        <v>39</v>
      </c>
      <c r="W7269" t="s">
        <v>92</v>
      </c>
      <c r="X7269" t="s">
        <v>97</v>
      </c>
      <c r="Y7269" t="s">
        <v>56</v>
      </c>
      <c r="Z7269" t="s">
        <v>43</v>
      </c>
      <c r="AA7269" t="s">
        <v>44</v>
      </c>
      <c r="AB7269" t="s">
        <v>44</v>
      </c>
    </row>
    <row r="7270" spans="1:28" x14ac:dyDescent="0.25">
      <c r="A7270" t="s">
        <v>12161</v>
      </c>
      <c r="B7270" s="1">
        <v>45879</v>
      </c>
      <c r="C7270" t="s">
        <v>5799</v>
      </c>
      <c r="D7270" t="s">
        <v>5800</v>
      </c>
      <c r="E7270">
        <v>55</v>
      </c>
      <c r="F7270" t="s">
        <v>31</v>
      </c>
      <c r="G7270" t="s">
        <v>188</v>
      </c>
      <c r="H7270" t="s">
        <v>189</v>
      </c>
      <c r="I7270" t="s">
        <v>34</v>
      </c>
      <c r="J7270" t="s">
        <v>190</v>
      </c>
      <c r="K7270">
        <v>2</v>
      </c>
      <c r="L7270" s="2">
        <v>1800</v>
      </c>
      <c r="M7270">
        <v>15</v>
      </c>
      <c r="N7270" s="2">
        <v>3600</v>
      </c>
      <c r="O7270" s="2">
        <v>540</v>
      </c>
      <c r="P7270" s="2">
        <v>3060</v>
      </c>
      <c r="Q7270" s="2">
        <v>2278.0500000000002</v>
      </c>
      <c r="R7270" s="2">
        <v>781.95</v>
      </c>
      <c r="S7270" t="s">
        <v>36</v>
      </c>
      <c r="T7270" t="s">
        <v>153</v>
      </c>
      <c r="U7270" t="s">
        <v>154</v>
      </c>
      <c r="V7270" t="s">
        <v>39</v>
      </c>
      <c r="W7270" t="s">
        <v>92</v>
      </c>
      <c r="X7270" t="s">
        <v>97</v>
      </c>
      <c r="Y7270" t="s">
        <v>56</v>
      </c>
      <c r="Z7270" t="s">
        <v>43</v>
      </c>
      <c r="AA7270" t="s">
        <v>44</v>
      </c>
      <c r="AB7270" t="s">
        <v>44</v>
      </c>
    </row>
    <row r="7271" spans="1:28" x14ac:dyDescent="0.25">
      <c r="A7271" t="s">
        <v>12162</v>
      </c>
      <c r="B7271" s="1">
        <v>45879</v>
      </c>
      <c r="C7271" t="s">
        <v>12163</v>
      </c>
      <c r="D7271" t="s">
        <v>12164</v>
      </c>
      <c r="E7271">
        <v>53</v>
      </c>
      <c r="F7271" t="s">
        <v>111</v>
      </c>
      <c r="G7271" t="s">
        <v>366</v>
      </c>
      <c r="H7271" t="s">
        <v>367</v>
      </c>
      <c r="I7271" t="s">
        <v>34</v>
      </c>
      <c r="J7271" t="s">
        <v>130</v>
      </c>
      <c r="K7271">
        <v>3</v>
      </c>
      <c r="L7271" s="2">
        <v>14500</v>
      </c>
      <c r="M7271">
        <v>5</v>
      </c>
      <c r="N7271" s="2">
        <v>43500</v>
      </c>
      <c r="O7271" s="2">
        <v>2175</v>
      </c>
      <c r="P7271" s="2">
        <v>41325</v>
      </c>
      <c r="Q7271" s="2">
        <v>32330.33</v>
      </c>
      <c r="R7271" s="2">
        <v>8994.67</v>
      </c>
      <c r="S7271" t="s">
        <v>53</v>
      </c>
      <c r="T7271" t="s">
        <v>222</v>
      </c>
      <c r="U7271" t="s">
        <v>38</v>
      </c>
      <c r="V7271" t="s">
        <v>39</v>
      </c>
      <c r="W7271" t="s">
        <v>83</v>
      </c>
      <c r="X7271" t="s">
        <v>41</v>
      </c>
      <c r="Y7271" t="s">
        <v>56</v>
      </c>
      <c r="Z7271" t="s">
        <v>508</v>
      </c>
      <c r="AA7271" t="s">
        <v>44</v>
      </c>
      <c r="AB7271" t="s">
        <v>44</v>
      </c>
    </row>
    <row r="7272" spans="1:28" x14ac:dyDescent="0.25">
      <c r="A7272" t="s">
        <v>12165</v>
      </c>
      <c r="B7272" s="1">
        <v>45879</v>
      </c>
      <c r="C7272" t="s">
        <v>7045</v>
      </c>
      <c r="D7272" t="s">
        <v>7046</v>
      </c>
      <c r="E7272">
        <v>58</v>
      </c>
      <c r="F7272" t="s">
        <v>111</v>
      </c>
      <c r="G7272" t="s">
        <v>128</v>
      </c>
      <c r="H7272" t="s">
        <v>129</v>
      </c>
      <c r="I7272" t="s">
        <v>74</v>
      </c>
      <c r="J7272" t="s">
        <v>130</v>
      </c>
      <c r="K7272">
        <v>2</v>
      </c>
      <c r="L7272" s="2">
        <v>1700</v>
      </c>
      <c r="M7272">
        <v>20</v>
      </c>
      <c r="N7272" s="2">
        <v>3400</v>
      </c>
      <c r="O7272" s="2">
        <v>680</v>
      </c>
      <c r="P7272" s="2">
        <v>2720</v>
      </c>
      <c r="Q7272" s="2">
        <v>1677.59</v>
      </c>
      <c r="R7272" s="2">
        <v>1042.4100000000001</v>
      </c>
      <c r="S7272" t="s">
        <v>53</v>
      </c>
      <c r="T7272" t="s">
        <v>37</v>
      </c>
      <c r="U7272" t="s">
        <v>38</v>
      </c>
      <c r="V7272" t="s">
        <v>39</v>
      </c>
      <c r="W7272" t="s">
        <v>92</v>
      </c>
      <c r="X7272" t="s">
        <v>67</v>
      </c>
      <c r="Y7272" t="s">
        <v>56</v>
      </c>
      <c r="Z7272" t="s">
        <v>43</v>
      </c>
      <c r="AA7272" t="s">
        <v>44</v>
      </c>
      <c r="AB7272" t="s">
        <v>44</v>
      </c>
    </row>
    <row r="7273" spans="1:28" x14ac:dyDescent="0.25">
      <c r="A7273" t="s">
        <v>12166</v>
      </c>
      <c r="B7273" s="1">
        <v>45879</v>
      </c>
      <c r="C7273" t="s">
        <v>6143</v>
      </c>
      <c r="D7273" t="s">
        <v>6144</v>
      </c>
      <c r="E7273">
        <v>25</v>
      </c>
      <c r="F7273" t="s">
        <v>48</v>
      </c>
      <c r="G7273" t="s">
        <v>436</v>
      </c>
      <c r="H7273" t="s">
        <v>437</v>
      </c>
      <c r="I7273" t="s">
        <v>74</v>
      </c>
      <c r="J7273" t="s">
        <v>190</v>
      </c>
      <c r="K7273">
        <v>1</v>
      </c>
      <c r="L7273" s="2">
        <v>1800</v>
      </c>
      <c r="M7273">
        <v>10</v>
      </c>
      <c r="N7273" s="2">
        <v>1800</v>
      </c>
      <c r="O7273" s="2">
        <v>180</v>
      </c>
      <c r="P7273" s="2">
        <v>1620</v>
      </c>
      <c r="Q7273" s="2">
        <v>1140.17</v>
      </c>
      <c r="R7273" s="2">
        <v>479.83</v>
      </c>
      <c r="S7273" t="s">
        <v>53</v>
      </c>
      <c r="T7273" t="s">
        <v>275</v>
      </c>
      <c r="U7273" t="s">
        <v>123</v>
      </c>
      <c r="V7273" t="s">
        <v>39</v>
      </c>
      <c r="W7273" t="s">
        <v>83</v>
      </c>
      <c r="X7273" t="s">
        <v>41</v>
      </c>
      <c r="Y7273" t="s">
        <v>42</v>
      </c>
      <c r="Z7273" t="s">
        <v>43</v>
      </c>
      <c r="AA7273" t="s">
        <v>44</v>
      </c>
      <c r="AB7273" t="s">
        <v>44</v>
      </c>
    </row>
    <row r="7274" spans="1:28" x14ac:dyDescent="0.25">
      <c r="A7274" t="s">
        <v>12167</v>
      </c>
      <c r="B7274" s="1">
        <v>45879</v>
      </c>
      <c r="C7274" t="s">
        <v>7173</v>
      </c>
      <c r="D7274" t="s">
        <v>7174</v>
      </c>
      <c r="E7274">
        <v>46</v>
      </c>
      <c r="F7274" t="s">
        <v>31</v>
      </c>
      <c r="G7274" t="s">
        <v>318</v>
      </c>
      <c r="H7274" t="s">
        <v>319</v>
      </c>
      <c r="I7274" t="s">
        <v>34</v>
      </c>
      <c r="J7274" t="s">
        <v>190</v>
      </c>
      <c r="K7274">
        <v>1</v>
      </c>
      <c r="L7274" s="2">
        <v>2500</v>
      </c>
      <c r="M7274">
        <v>10</v>
      </c>
      <c r="N7274" s="2">
        <v>2500</v>
      </c>
      <c r="O7274" s="2">
        <v>250</v>
      </c>
      <c r="P7274" s="2">
        <v>2250</v>
      </c>
      <c r="Q7274" s="2">
        <v>1287.8399999999999</v>
      </c>
      <c r="R7274" s="2">
        <v>962.16</v>
      </c>
      <c r="S7274" t="s">
        <v>64</v>
      </c>
      <c r="T7274" t="s">
        <v>105</v>
      </c>
      <c r="U7274" t="s">
        <v>106</v>
      </c>
      <c r="V7274" t="s">
        <v>39</v>
      </c>
      <c r="W7274" t="s">
        <v>40</v>
      </c>
      <c r="X7274" t="s">
        <v>67</v>
      </c>
      <c r="Y7274" t="s">
        <v>56</v>
      </c>
      <c r="Z7274" t="s">
        <v>43</v>
      </c>
      <c r="AA7274" t="s">
        <v>44</v>
      </c>
      <c r="AB7274" t="s">
        <v>44</v>
      </c>
    </row>
    <row r="7275" spans="1:28" x14ac:dyDescent="0.25">
      <c r="A7275" t="s">
        <v>12168</v>
      </c>
      <c r="B7275" s="1">
        <v>45879</v>
      </c>
      <c r="C7275" t="s">
        <v>9421</v>
      </c>
      <c r="D7275" t="s">
        <v>9422</v>
      </c>
      <c r="E7275">
        <v>55</v>
      </c>
      <c r="F7275" t="s">
        <v>111</v>
      </c>
      <c r="G7275" t="s">
        <v>141</v>
      </c>
      <c r="H7275" t="s">
        <v>142</v>
      </c>
      <c r="I7275" t="s">
        <v>74</v>
      </c>
      <c r="J7275" t="s">
        <v>143</v>
      </c>
      <c r="K7275">
        <v>2</v>
      </c>
      <c r="L7275" s="2">
        <v>900</v>
      </c>
      <c r="M7275">
        <v>20</v>
      </c>
      <c r="N7275" s="2">
        <v>1800</v>
      </c>
      <c r="O7275" s="2">
        <v>360</v>
      </c>
      <c r="P7275" s="2">
        <v>1440</v>
      </c>
      <c r="Q7275" s="2">
        <v>898.01</v>
      </c>
      <c r="R7275" s="2">
        <v>541.99</v>
      </c>
      <c r="S7275" t="s">
        <v>36</v>
      </c>
      <c r="T7275" t="s">
        <v>90</v>
      </c>
      <c r="U7275" t="s">
        <v>91</v>
      </c>
      <c r="V7275" t="s">
        <v>39</v>
      </c>
      <c r="W7275" t="s">
        <v>66</v>
      </c>
      <c r="X7275" t="s">
        <v>97</v>
      </c>
      <c r="Y7275" t="s">
        <v>56</v>
      </c>
      <c r="Z7275" t="s">
        <v>43</v>
      </c>
      <c r="AA7275" t="s">
        <v>44</v>
      </c>
      <c r="AB7275" t="s">
        <v>44</v>
      </c>
    </row>
    <row r="7276" spans="1:28" x14ac:dyDescent="0.25">
      <c r="A7276" t="s">
        <v>12169</v>
      </c>
      <c r="B7276" s="1">
        <v>45879</v>
      </c>
      <c r="C7276" t="s">
        <v>5895</v>
      </c>
      <c r="D7276" t="s">
        <v>5896</v>
      </c>
      <c r="E7276">
        <v>41</v>
      </c>
      <c r="F7276" t="s">
        <v>31</v>
      </c>
      <c r="G7276" t="s">
        <v>207</v>
      </c>
      <c r="H7276" t="s">
        <v>208</v>
      </c>
      <c r="I7276" t="s">
        <v>34</v>
      </c>
      <c r="J7276" t="s">
        <v>143</v>
      </c>
      <c r="K7276">
        <v>3</v>
      </c>
      <c r="L7276" s="2">
        <v>18000</v>
      </c>
      <c r="M7276">
        <v>5</v>
      </c>
      <c r="N7276" s="2">
        <v>54000</v>
      </c>
      <c r="O7276" s="2">
        <v>2700</v>
      </c>
      <c r="P7276" s="2">
        <v>51300</v>
      </c>
      <c r="Q7276" s="2">
        <v>37252.480000000003</v>
      </c>
      <c r="R7276" s="2">
        <v>14047.52</v>
      </c>
      <c r="S7276" t="s">
        <v>53</v>
      </c>
      <c r="T7276" t="s">
        <v>76</v>
      </c>
      <c r="U7276" t="s">
        <v>77</v>
      </c>
      <c r="V7276" t="s">
        <v>39</v>
      </c>
      <c r="W7276" t="s">
        <v>66</v>
      </c>
      <c r="X7276" t="s">
        <v>97</v>
      </c>
      <c r="Y7276" t="s">
        <v>56</v>
      </c>
      <c r="Z7276" t="s">
        <v>223</v>
      </c>
      <c r="AA7276" t="s">
        <v>44</v>
      </c>
      <c r="AB7276" t="s">
        <v>44</v>
      </c>
    </row>
    <row r="7277" spans="1:28" x14ac:dyDescent="0.25">
      <c r="A7277" t="s">
        <v>12170</v>
      </c>
      <c r="B7277" s="1">
        <v>45879</v>
      </c>
      <c r="C7277" t="s">
        <v>8394</v>
      </c>
      <c r="D7277" t="s">
        <v>8395</v>
      </c>
      <c r="E7277">
        <v>33</v>
      </c>
      <c r="F7277" t="s">
        <v>111</v>
      </c>
      <c r="G7277" t="s">
        <v>81</v>
      </c>
      <c r="H7277" t="s">
        <v>82</v>
      </c>
      <c r="I7277" t="s">
        <v>51</v>
      </c>
      <c r="J7277" t="s">
        <v>52</v>
      </c>
      <c r="K7277">
        <v>2</v>
      </c>
      <c r="L7277" s="2">
        <v>600</v>
      </c>
      <c r="M7277">
        <v>5</v>
      </c>
      <c r="N7277" s="2">
        <v>1200</v>
      </c>
      <c r="O7277" s="2">
        <v>60</v>
      </c>
      <c r="P7277" s="2">
        <v>1140</v>
      </c>
      <c r="Q7277" s="2">
        <v>758.29</v>
      </c>
      <c r="R7277" s="2">
        <v>381.71</v>
      </c>
      <c r="S7277" t="s">
        <v>64</v>
      </c>
      <c r="T7277" t="s">
        <v>65</v>
      </c>
      <c r="U7277" t="s">
        <v>65</v>
      </c>
      <c r="V7277" t="s">
        <v>39</v>
      </c>
      <c r="W7277" t="s">
        <v>92</v>
      </c>
      <c r="X7277" t="s">
        <v>97</v>
      </c>
      <c r="Y7277" t="s">
        <v>42</v>
      </c>
      <c r="Z7277" t="s">
        <v>43</v>
      </c>
      <c r="AA7277" t="s">
        <v>44</v>
      </c>
      <c r="AB7277" t="s">
        <v>44</v>
      </c>
    </row>
    <row r="7278" spans="1:28" x14ac:dyDescent="0.25">
      <c r="A7278" t="s">
        <v>12171</v>
      </c>
      <c r="B7278" s="1">
        <v>45880</v>
      </c>
      <c r="C7278" t="s">
        <v>7204</v>
      </c>
      <c r="D7278" t="s">
        <v>7205</v>
      </c>
      <c r="E7278">
        <v>43</v>
      </c>
      <c r="F7278" t="s">
        <v>31</v>
      </c>
      <c r="G7278" t="s">
        <v>112</v>
      </c>
      <c r="H7278" t="s">
        <v>113</v>
      </c>
      <c r="I7278" t="s">
        <v>103</v>
      </c>
      <c r="J7278" t="s">
        <v>104</v>
      </c>
      <c r="K7278">
        <v>2</v>
      </c>
      <c r="L7278" s="2">
        <v>650</v>
      </c>
      <c r="M7278">
        <v>15</v>
      </c>
      <c r="N7278" s="2">
        <v>1300</v>
      </c>
      <c r="O7278" s="2">
        <v>195</v>
      </c>
      <c r="P7278" s="2">
        <v>1105</v>
      </c>
      <c r="Q7278" s="2">
        <v>836.25</v>
      </c>
      <c r="R7278" s="2">
        <v>268.75</v>
      </c>
      <c r="S7278" t="s">
        <v>53</v>
      </c>
      <c r="T7278" t="s">
        <v>122</v>
      </c>
      <c r="U7278" t="s">
        <v>123</v>
      </c>
      <c r="V7278" t="s">
        <v>39</v>
      </c>
      <c r="W7278" t="s">
        <v>83</v>
      </c>
      <c r="X7278" t="s">
        <v>97</v>
      </c>
      <c r="Y7278" t="s">
        <v>56</v>
      </c>
      <c r="Z7278" t="s">
        <v>43</v>
      </c>
      <c r="AA7278" t="s">
        <v>68</v>
      </c>
      <c r="AB7278" t="s">
        <v>44</v>
      </c>
    </row>
    <row r="7279" spans="1:28" x14ac:dyDescent="0.25">
      <c r="A7279" t="s">
        <v>12172</v>
      </c>
      <c r="B7279" s="1">
        <v>45880</v>
      </c>
      <c r="C7279" t="s">
        <v>4447</v>
      </c>
      <c r="D7279" t="s">
        <v>4448</v>
      </c>
      <c r="E7279">
        <v>37</v>
      </c>
      <c r="F7279" t="s">
        <v>48</v>
      </c>
      <c r="G7279" t="s">
        <v>366</v>
      </c>
      <c r="H7279" t="s">
        <v>367</v>
      </c>
      <c r="I7279" t="s">
        <v>34</v>
      </c>
      <c r="J7279" t="s">
        <v>130</v>
      </c>
      <c r="K7279">
        <v>2</v>
      </c>
      <c r="L7279" s="2">
        <v>14500</v>
      </c>
      <c r="M7279">
        <v>5</v>
      </c>
      <c r="N7279" s="2">
        <v>29000</v>
      </c>
      <c r="O7279" s="2">
        <v>1450</v>
      </c>
      <c r="P7279" s="2">
        <v>27550</v>
      </c>
      <c r="Q7279" s="2">
        <v>15933.6</v>
      </c>
      <c r="R7279" s="2">
        <v>11616.4</v>
      </c>
      <c r="S7279" t="s">
        <v>64</v>
      </c>
      <c r="T7279" t="s">
        <v>222</v>
      </c>
      <c r="U7279" t="s">
        <v>38</v>
      </c>
      <c r="V7279" t="s">
        <v>39</v>
      </c>
      <c r="W7279" t="s">
        <v>92</v>
      </c>
      <c r="X7279" t="s">
        <v>97</v>
      </c>
      <c r="Y7279" t="s">
        <v>56</v>
      </c>
      <c r="Z7279" t="s">
        <v>43</v>
      </c>
      <c r="AA7279" t="s">
        <v>44</v>
      </c>
      <c r="AB7279" t="s">
        <v>44</v>
      </c>
    </row>
    <row r="7280" spans="1:28" x14ac:dyDescent="0.25">
      <c r="A7280" t="s">
        <v>12173</v>
      </c>
      <c r="B7280" s="1">
        <v>45880</v>
      </c>
      <c r="C7280" t="s">
        <v>7619</v>
      </c>
      <c r="D7280" t="s">
        <v>7620</v>
      </c>
      <c r="E7280">
        <v>56</v>
      </c>
      <c r="F7280" t="s">
        <v>111</v>
      </c>
      <c r="G7280" t="s">
        <v>60</v>
      </c>
      <c r="H7280" t="s">
        <v>61</v>
      </c>
      <c r="I7280" t="s">
        <v>62</v>
      </c>
      <c r="J7280" t="s">
        <v>63</v>
      </c>
      <c r="K7280">
        <v>2</v>
      </c>
      <c r="L7280" s="2">
        <v>3500</v>
      </c>
      <c r="M7280">
        <v>0</v>
      </c>
      <c r="N7280" s="2">
        <v>7000</v>
      </c>
      <c r="O7280" s="2">
        <v>0</v>
      </c>
      <c r="P7280" s="2">
        <v>7000</v>
      </c>
      <c r="Q7280" s="2">
        <v>5463.73</v>
      </c>
      <c r="R7280" s="2">
        <v>1536.27</v>
      </c>
      <c r="S7280" t="s">
        <v>53</v>
      </c>
      <c r="T7280" t="s">
        <v>222</v>
      </c>
      <c r="U7280" t="s">
        <v>38</v>
      </c>
      <c r="V7280" t="s">
        <v>39</v>
      </c>
      <c r="W7280" t="s">
        <v>92</v>
      </c>
      <c r="X7280" t="s">
        <v>97</v>
      </c>
      <c r="Y7280" t="s">
        <v>42</v>
      </c>
      <c r="Z7280" t="s">
        <v>43</v>
      </c>
      <c r="AA7280" t="s">
        <v>44</v>
      </c>
      <c r="AB7280" t="s">
        <v>44</v>
      </c>
    </row>
    <row r="7281" spans="1:28" x14ac:dyDescent="0.25">
      <c r="A7281" t="s">
        <v>12174</v>
      </c>
      <c r="B7281" s="1">
        <v>45880</v>
      </c>
      <c r="C7281" t="s">
        <v>236</v>
      </c>
      <c r="D7281" t="s">
        <v>237</v>
      </c>
      <c r="E7281">
        <v>37</v>
      </c>
      <c r="F7281" t="s">
        <v>48</v>
      </c>
      <c r="G7281" t="s">
        <v>561</v>
      </c>
      <c r="H7281" t="s">
        <v>562</v>
      </c>
      <c r="I7281" t="s">
        <v>34</v>
      </c>
      <c r="J7281" t="s">
        <v>143</v>
      </c>
      <c r="K7281">
        <v>5</v>
      </c>
      <c r="L7281" s="2">
        <v>900</v>
      </c>
      <c r="M7281">
        <v>0</v>
      </c>
      <c r="N7281" s="2">
        <v>4500</v>
      </c>
      <c r="O7281" s="2">
        <v>0</v>
      </c>
      <c r="P7281" s="2">
        <v>4500</v>
      </c>
      <c r="Q7281" s="2">
        <v>2767.93</v>
      </c>
      <c r="R7281" s="2">
        <v>1732.07</v>
      </c>
      <c r="S7281" t="s">
        <v>53</v>
      </c>
      <c r="T7281" t="s">
        <v>114</v>
      </c>
      <c r="U7281" t="s">
        <v>115</v>
      </c>
      <c r="V7281" t="s">
        <v>39</v>
      </c>
      <c r="W7281" t="s">
        <v>83</v>
      </c>
      <c r="X7281" t="s">
        <v>97</v>
      </c>
      <c r="Y7281" t="s">
        <v>56</v>
      </c>
      <c r="Z7281" t="s">
        <v>43</v>
      </c>
      <c r="AA7281" t="s">
        <v>44</v>
      </c>
      <c r="AB7281" t="s">
        <v>44</v>
      </c>
    </row>
    <row r="7282" spans="1:28" x14ac:dyDescent="0.25">
      <c r="A7282" t="s">
        <v>12175</v>
      </c>
      <c r="B7282" s="1">
        <v>45880</v>
      </c>
      <c r="C7282" t="s">
        <v>12176</v>
      </c>
      <c r="D7282" t="s">
        <v>12177</v>
      </c>
      <c r="E7282">
        <v>35</v>
      </c>
      <c r="F7282" t="s">
        <v>111</v>
      </c>
      <c r="G7282" t="s">
        <v>280</v>
      </c>
      <c r="H7282" t="s">
        <v>281</v>
      </c>
      <c r="I7282" t="s">
        <v>62</v>
      </c>
      <c r="J7282" t="s">
        <v>190</v>
      </c>
      <c r="K7282">
        <v>5</v>
      </c>
      <c r="L7282" s="2">
        <v>700</v>
      </c>
      <c r="M7282">
        <v>30</v>
      </c>
      <c r="N7282" s="2">
        <v>3500</v>
      </c>
      <c r="O7282" s="2">
        <v>1050</v>
      </c>
      <c r="P7282" s="2">
        <v>2450</v>
      </c>
      <c r="Q7282" s="2">
        <v>1988.23</v>
      </c>
      <c r="R7282" s="2">
        <v>461.77</v>
      </c>
      <c r="S7282" t="s">
        <v>64</v>
      </c>
      <c r="T7282" t="s">
        <v>290</v>
      </c>
      <c r="U7282" t="s">
        <v>291</v>
      </c>
      <c r="V7282" t="s">
        <v>39</v>
      </c>
      <c r="W7282" t="s">
        <v>124</v>
      </c>
      <c r="X7282" t="s">
        <v>97</v>
      </c>
      <c r="Y7282" t="s">
        <v>56</v>
      </c>
      <c r="Z7282" t="s">
        <v>107</v>
      </c>
      <c r="AA7282" t="s">
        <v>44</v>
      </c>
      <c r="AB7282" t="s">
        <v>44</v>
      </c>
    </row>
    <row r="7283" spans="1:28" x14ac:dyDescent="0.25">
      <c r="A7283" t="s">
        <v>12178</v>
      </c>
      <c r="B7283" s="1">
        <v>45880</v>
      </c>
      <c r="C7283" t="s">
        <v>2004</v>
      </c>
      <c r="D7283" t="s">
        <v>2005</v>
      </c>
      <c r="E7283">
        <v>33</v>
      </c>
      <c r="F7283" t="s">
        <v>48</v>
      </c>
      <c r="G7283" t="s">
        <v>134</v>
      </c>
      <c r="H7283" t="s">
        <v>135</v>
      </c>
      <c r="I7283" t="s">
        <v>62</v>
      </c>
      <c r="J7283" t="s">
        <v>130</v>
      </c>
      <c r="K7283">
        <v>1</v>
      </c>
      <c r="L7283" s="2">
        <v>8500</v>
      </c>
      <c r="M7283">
        <v>5</v>
      </c>
      <c r="N7283" s="2">
        <v>8500</v>
      </c>
      <c r="O7283" s="2">
        <v>425</v>
      </c>
      <c r="P7283" s="2">
        <v>8075</v>
      </c>
      <c r="Q7283" s="2">
        <v>6243.95</v>
      </c>
      <c r="R7283" s="2">
        <v>1831.05</v>
      </c>
      <c r="S7283" t="s">
        <v>53</v>
      </c>
      <c r="T7283" t="s">
        <v>76</v>
      </c>
      <c r="U7283" t="s">
        <v>77</v>
      </c>
      <c r="V7283" t="s">
        <v>39</v>
      </c>
      <c r="W7283" t="s">
        <v>137</v>
      </c>
      <c r="X7283" t="s">
        <v>41</v>
      </c>
      <c r="Y7283" t="s">
        <v>42</v>
      </c>
      <c r="Z7283" t="s">
        <v>43</v>
      </c>
      <c r="AA7283" t="s">
        <v>44</v>
      </c>
      <c r="AB7283" t="s">
        <v>44</v>
      </c>
    </row>
    <row r="7284" spans="1:28" x14ac:dyDescent="0.25">
      <c r="A7284" t="s">
        <v>12179</v>
      </c>
      <c r="B7284" s="1">
        <v>45880</v>
      </c>
      <c r="C7284" t="s">
        <v>8612</v>
      </c>
      <c r="D7284" t="s">
        <v>8613</v>
      </c>
      <c r="E7284">
        <v>20</v>
      </c>
      <c r="F7284" t="s">
        <v>48</v>
      </c>
      <c r="G7284" t="s">
        <v>72</v>
      </c>
      <c r="H7284" t="s">
        <v>73</v>
      </c>
      <c r="I7284" t="s">
        <v>74</v>
      </c>
      <c r="J7284" t="s">
        <v>75</v>
      </c>
      <c r="K7284">
        <v>1</v>
      </c>
      <c r="L7284" s="2">
        <v>2200</v>
      </c>
      <c r="M7284">
        <v>10</v>
      </c>
      <c r="N7284" s="2">
        <v>2200</v>
      </c>
      <c r="O7284" s="2">
        <v>220</v>
      </c>
      <c r="P7284" s="2">
        <v>1980</v>
      </c>
      <c r="Q7284" s="2">
        <v>1391.98</v>
      </c>
      <c r="R7284" s="2">
        <v>588.02</v>
      </c>
      <c r="S7284" t="s">
        <v>36</v>
      </c>
      <c r="T7284" t="s">
        <v>153</v>
      </c>
      <c r="U7284" t="s">
        <v>154</v>
      </c>
      <c r="V7284" t="s">
        <v>39</v>
      </c>
      <c r="W7284" t="s">
        <v>137</v>
      </c>
      <c r="X7284" t="s">
        <v>41</v>
      </c>
      <c r="Y7284" t="s">
        <v>42</v>
      </c>
      <c r="Z7284" t="s">
        <v>43</v>
      </c>
      <c r="AA7284" t="s">
        <v>44</v>
      </c>
      <c r="AB7284" t="s">
        <v>44</v>
      </c>
    </row>
    <row r="7285" spans="1:28" x14ac:dyDescent="0.25">
      <c r="A7285" t="s">
        <v>12180</v>
      </c>
      <c r="B7285" s="1">
        <v>45880</v>
      </c>
      <c r="C7285" t="s">
        <v>3048</v>
      </c>
      <c r="D7285" t="s">
        <v>3049</v>
      </c>
      <c r="E7285">
        <v>53</v>
      </c>
      <c r="F7285" t="s">
        <v>48</v>
      </c>
      <c r="G7285" t="s">
        <v>60</v>
      </c>
      <c r="H7285" t="s">
        <v>61</v>
      </c>
      <c r="I7285" t="s">
        <v>62</v>
      </c>
      <c r="J7285" t="s">
        <v>63</v>
      </c>
      <c r="K7285">
        <v>1</v>
      </c>
      <c r="L7285" s="2">
        <v>3500</v>
      </c>
      <c r="M7285">
        <v>10</v>
      </c>
      <c r="N7285" s="2">
        <v>3500</v>
      </c>
      <c r="O7285" s="2">
        <v>350</v>
      </c>
      <c r="P7285" s="2">
        <v>3150</v>
      </c>
      <c r="Q7285" s="2">
        <v>2120.71</v>
      </c>
      <c r="R7285" s="2">
        <v>1029.29</v>
      </c>
      <c r="S7285" t="s">
        <v>64</v>
      </c>
      <c r="T7285" t="s">
        <v>122</v>
      </c>
      <c r="U7285" t="s">
        <v>123</v>
      </c>
      <c r="V7285" t="s">
        <v>39</v>
      </c>
      <c r="W7285" t="s">
        <v>124</v>
      </c>
      <c r="X7285" t="s">
        <v>41</v>
      </c>
      <c r="Y7285" t="s">
        <v>56</v>
      </c>
      <c r="Z7285" t="s">
        <v>43</v>
      </c>
      <c r="AA7285" t="s">
        <v>44</v>
      </c>
      <c r="AB7285" t="s">
        <v>44</v>
      </c>
    </row>
    <row r="7286" spans="1:28" x14ac:dyDescent="0.25">
      <c r="A7286" t="s">
        <v>12181</v>
      </c>
      <c r="B7286" s="1">
        <v>45880</v>
      </c>
      <c r="C7286" t="s">
        <v>2355</v>
      </c>
      <c r="D7286" t="s">
        <v>2356</v>
      </c>
      <c r="E7286">
        <v>30</v>
      </c>
      <c r="F7286" t="s">
        <v>111</v>
      </c>
      <c r="G7286" t="s">
        <v>128</v>
      </c>
      <c r="H7286" t="s">
        <v>129</v>
      </c>
      <c r="I7286" t="s">
        <v>74</v>
      </c>
      <c r="J7286" t="s">
        <v>130</v>
      </c>
      <c r="K7286">
        <v>1</v>
      </c>
      <c r="L7286" s="2">
        <v>1700</v>
      </c>
      <c r="M7286">
        <v>10</v>
      </c>
      <c r="N7286" s="2">
        <v>1700</v>
      </c>
      <c r="O7286" s="2">
        <v>170</v>
      </c>
      <c r="P7286" s="2">
        <v>1530</v>
      </c>
      <c r="Q7286" s="2">
        <v>1132.97</v>
      </c>
      <c r="R7286" s="2">
        <v>397.03</v>
      </c>
      <c r="S7286" t="s">
        <v>36</v>
      </c>
      <c r="T7286" t="s">
        <v>163</v>
      </c>
      <c r="U7286" t="s">
        <v>164</v>
      </c>
      <c r="V7286" t="s">
        <v>39</v>
      </c>
      <c r="W7286" t="s">
        <v>83</v>
      </c>
      <c r="X7286" t="s">
        <v>97</v>
      </c>
      <c r="Y7286" t="s">
        <v>56</v>
      </c>
      <c r="Z7286" t="s">
        <v>43</v>
      </c>
      <c r="AA7286" t="s">
        <v>44</v>
      </c>
      <c r="AB7286" t="s">
        <v>44</v>
      </c>
    </row>
    <row r="7287" spans="1:28" x14ac:dyDescent="0.25">
      <c r="A7287" t="s">
        <v>12182</v>
      </c>
      <c r="B7287" s="1">
        <v>45880</v>
      </c>
      <c r="C7287" t="s">
        <v>7267</v>
      </c>
      <c r="D7287" t="s">
        <v>7268</v>
      </c>
      <c r="E7287">
        <v>20</v>
      </c>
      <c r="F7287" t="s">
        <v>31</v>
      </c>
      <c r="G7287" t="s">
        <v>49</v>
      </c>
      <c r="H7287" t="s">
        <v>50</v>
      </c>
      <c r="I7287" t="s">
        <v>51</v>
      </c>
      <c r="J7287" t="s">
        <v>52</v>
      </c>
      <c r="K7287">
        <v>2</v>
      </c>
      <c r="L7287" s="2">
        <v>500</v>
      </c>
      <c r="M7287">
        <v>20</v>
      </c>
      <c r="N7287" s="2">
        <v>1000</v>
      </c>
      <c r="O7287" s="2">
        <v>200</v>
      </c>
      <c r="P7287" s="2">
        <v>800</v>
      </c>
      <c r="Q7287" s="2">
        <v>640.26</v>
      </c>
      <c r="R7287" s="2">
        <v>159.74</v>
      </c>
      <c r="S7287" t="s">
        <v>53</v>
      </c>
      <c r="T7287" t="s">
        <v>37</v>
      </c>
      <c r="U7287" t="s">
        <v>38</v>
      </c>
      <c r="V7287" t="s">
        <v>39</v>
      </c>
      <c r="W7287" t="s">
        <v>124</v>
      </c>
      <c r="X7287" t="s">
        <v>97</v>
      </c>
      <c r="Y7287" t="s">
        <v>56</v>
      </c>
      <c r="Z7287" t="s">
        <v>43</v>
      </c>
      <c r="AA7287" t="s">
        <v>44</v>
      </c>
      <c r="AB7287" t="s">
        <v>44</v>
      </c>
    </row>
    <row r="7288" spans="1:28" x14ac:dyDescent="0.25">
      <c r="A7288" t="s">
        <v>12183</v>
      </c>
      <c r="B7288" s="1">
        <v>45880</v>
      </c>
      <c r="C7288" t="s">
        <v>2017</v>
      </c>
      <c r="D7288" t="s">
        <v>2018</v>
      </c>
      <c r="E7288">
        <v>39</v>
      </c>
      <c r="F7288" t="s">
        <v>48</v>
      </c>
      <c r="G7288" t="s">
        <v>227</v>
      </c>
      <c r="H7288" t="s">
        <v>228</v>
      </c>
      <c r="I7288" t="s">
        <v>74</v>
      </c>
      <c r="J7288" t="s">
        <v>75</v>
      </c>
      <c r="K7288">
        <v>2</v>
      </c>
      <c r="L7288" s="2">
        <v>1400</v>
      </c>
      <c r="M7288">
        <v>15</v>
      </c>
      <c r="N7288" s="2">
        <v>2800</v>
      </c>
      <c r="O7288" s="2">
        <v>420</v>
      </c>
      <c r="P7288" s="2">
        <v>2380</v>
      </c>
      <c r="Q7288" s="2">
        <v>1571.07</v>
      </c>
      <c r="R7288" s="2">
        <v>808.93</v>
      </c>
      <c r="S7288" t="s">
        <v>53</v>
      </c>
      <c r="T7288" t="s">
        <v>136</v>
      </c>
      <c r="U7288" t="s">
        <v>38</v>
      </c>
      <c r="V7288" t="s">
        <v>39</v>
      </c>
      <c r="W7288" t="s">
        <v>137</v>
      </c>
      <c r="X7288" t="s">
        <v>41</v>
      </c>
      <c r="Y7288" t="s">
        <v>56</v>
      </c>
      <c r="Z7288" t="s">
        <v>43</v>
      </c>
      <c r="AA7288" t="s">
        <v>44</v>
      </c>
      <c r="AB7288" t="s">
        <v>44</v>
      </c>
    </row>
    <row r="7289" spans="1:28" x14ac:dyDescent="0.25">
      <c r="A7289" t="s">
        <v>12184</v>
      </c>
      <c r="B7289" s="1">
        <v>45880</v>
      </c>
      <c r="C7289" t="s">
        <v>2169</v>
      </c>
      <c r="D7289" t="s">
        <v>2170</v>
      </c>
      <c r="E7289">
        <v>28</v>
      </c>
      <c r="F7289" t="s">
        <v>111</v>
      </c>
      <c r="G7289" t="s">
        <v>273</v>
      </c>
      <c r="H7289" t="s">
        <v>274</v>
      </c>
      <c r="I7289" t="s">
        <v>51</v>
      </c>
      <c r="J7289" t="s">
        <v>52</v>
      </c>
      <c r="K7289">
        <v>2</v>
      </c>
      <c r="L7289" s="2">
        <v>250</v>
      </c>
      <c r="M7289">
        <v>5</v>
      </c>
      <c r="N7289" s="2">
        <v>500</v>
      </c>
      <c r="O7289" s="2">
        <v>25</v>
      </c>
      <c r="P7289" s="2">
        <v>475</v>
      </c>
      <c r="Q7289" s="2">
        <v>332.74</v>
      </c>
      <c r="R7289" s="2">
        <v>142.26</v>
      </c>
      <c r="S7289" t="s">
        <v>53</v>
      </c>
      <c r="T7289" t="s">
        <v>122</v>
      </c>
      <c r="U7289" t="s">
        <v>123</v>
      </c>
      <c r="V7289" t="s">
        <v>39</v>
      </c>
      <c r="W7289" t="s">
        <v>92</v>
      </c>
      <c r="X7289" t="s">
        <v>97</v>
      </c>
      <c r="Y7289" t="s">
        <v>56</v>
      </c>
      <c r="Z7289" t="s">
        <v>107</v>
      </c>
      <c r="AA7289" t="s">
        <v>44</v>
      </c>
      <c r="AB7289" t="s">
        <v>44</v>
      </c>
    </row>
    <row r="7290" spans="1:28" x14ac:dyDescent="0.25">
      <c r="A7290" t="s">
        <v>12185</v>
      </c>
      <c r="B7290" s="1">
        <v>45880</v>
      </c>
      <c r="C7290" t="s">
        <v>4997</v>
      </c>
      <c r="D7290" t="s">
        <v>4998</v>
      </c>
      <c r="E7290">
        <v>40</v>
      </c>
      <c r="F7290" t="s">
        <v>31</v>
      </c>
      <c r="G7290" t="s">
        <v>134</v>
      </c>
      <c r="H7290" t="s">
        <v>135</v>
      </c>
      <c r="I7290" t="s">
        <v>62</v>
      </c>
      <c r="J7290" t="s">
        <v>130</v>
      </c>
      <c r="K7290">
        <v>1</v>
      </c>
      <c r="L7290" s="2">
        <v>8500</v>
      </c>
      <c r="M7290">
        <v>10</v>
      </c>
      <c r="N7290" s="2">
        <v>8500</v>
      </c>
      <c r="O7290" s="2">
        <v>850</v>
      </c>
      <c r="P7290" s="2">
        <v>7650</v>
      </c>
      <c r="Q7290" s="2">
        <v>5604.13</v>
      </c>
      <c r="R7290" s="2">
        <v>2045.87</v>
      </c>
      <c r="S7290" t="s">
        <v>36</v>
      </c>
      <c r="T7290" t="s">
        <v>96</v>
      </c>
      <c r="U7290" t="s">
        <v>96</v>
      </c>
      <c r="V7290" t="s">
        <v>39</v>
      </c>
      <c r="W7290" t="s">
        <v>137</v>
      </c>
      <c r="X7290" t="s">
        <v>41</v>
      </c>
      <c r="Y7290" t="s">
        <v>56</v>
      </c>
      <c r="Z7290" t="s">
        <v>43</v>
      </c>
      <c r="AA7290" t="s">
        <v>44</v>
      </c>
      <c r="AB7290" t="s">
        <v>44</v>
      </c>
    </row>
    <row r="7291" spans="1:28" x14ac:dyDescent="0.25">
      <c r="A7291" t="s">
        <v>12186</v>
      </c>
      <c r="B7291" s="1">
        <v>45880</v>
      </c>
      <c r="C7291" t="s">
        <v>11438</v>
      </c>
      <c r="D7291" t="s">
        <v>11439</v>
      </c>
      <c r="E7291">
        <v>19</v>
      </c>
      <c r="F7291" t="s">
        <v>31</v>
      </c>
      <c r="G7291" t="s">
        <v>344</v>
      </c>
      <c r="H7291" t="s">
        <v>345</v>
      </c>
      <c r="I7291" t="s">
        <v>34</v>
      </c>
      <c r="J7291" t="s">
        <v>121</v>
      </c>
      <c r="K7291">
        <v>1</v>
      </c>
      <c r="L7291" s="2">
        <v>1600</v>
      </c>
      <c r="M7291">
        <v>5</v>
      </c>
      <c r="N7291" s="2">
        <v>1600</v>
      </c>
      <c r="O7291" s="2">
        <v>80</v>
      </c>
      <c r="P7291" s="2">
        <v>1520</v>
      </c>
      <c r="Q7291" s="2">
        <v>1097.78</v>
      </c>
      <c r="R7291" s="2">
        <v>422.22</v>
      </c>
      <c r="S7291" t="s">
        <v>64</v>
      </c>
      <c r="T7291" t="s">
        <v>54</v>
      </c>
      <c r="U7291" t="s">
        <v>55</v>
      </c>
      <c r="V7291" t="s">
        <v>39</v>
      </c>
      <c r="W7291" t="s">
        <v>137</v>
      </c>
      <c r="X7291" t="s">
        <v>67</v>
      </c>
      <c r="Y7291" t="s">
        <v>42</v>
      </c>
      <c r="Z7291" t="s">
        <v>43</v>
      </c>
      <c r="AA7291" t="s">
        <v>44</v>
      </c>
      <c r="AB7291" t="s">
        <v>44</v>
      </c>
    </row>
    <row r="7292" spans="1:28" x14ac:dyDescent="0.25">
      <c r="A7292" t="s">
        <v>12187</v>
      </c>
      <c r="B7292" s="1">
        <v>45880</v>
      </c>
      <c r="C7292" t="s">
        <v>1060</v>
      </c>
      <c r="D7292" t="s">
        <v>1061</v>
      </c>
      <c r="E7292">
        <v>24</v>
      </c>
      <c r="F7292" t="s">
        <v>31</v>
      </c>
      <c r="G7292" t="s">
        <v>387</v>
      </c>
      <c r="H7292" t="s">
        <v>388</v>
      </c>
      <c r="I7292" t="s">
        <v>74</v>
      </c>
      <c r="J7292" t="s">
        <v>75</v>
      </c>
      <c r="K7292">
        <v>1</v>
      </c>
      <c r="L7292" s="2">
        <v>3200</v>
      </c>
      <c r="M7292">
        <v>15</v>
      </c>
      <c r="N7292" s="2">
        <v>3200</v>
      </c>
      <c r="O7292" s="2">
        <v>480</v>
      </c>
      <c r="P7292" s="2">
        <v>2720</v>
      </c>
      <c r="Q7292" s="2">
        <v>1724.73</v>
      </c>
      <c r="R7292" s="2">
        <v>995.27</v>
      </c>
      <c r="S7292" t="s">
        <v>53</v>
      </c>
      <c r="T7292" t="s">
        <v>65</v>
      </c>
      <c r="U7292" t="s">
        <v>65</v>
      </c>
      <c r="V7292" t="s">
        <v>39</v>
      </c>
      <c r="W7292" t="s">
        <v>40</v>
      </c>
      <c r="X7292" t="s">
        <v>97</v>
      </c>
      <c r="Y7292" t="s">
        <v>56</v>
      </c>
      <c r="Z7292" t="s">
        <v>43</v>
      </c>
      <c r="AA7292" t="s">
        <v>44</v>
      </c>
      <c r="AB7292" t="s">
        <v>44</v>
      </c>
    </row>
    <row r="7293" spans="1:28" x14ac:dyDescent="0.25">
      <c r="A7293" t="s">
        <v>12188</v>
      </c>
      <c r="B7293" s="1">
        <v>45880</v>
      </c>
      <c r="C7293" t="s">
        <v>12189</v>
      </c>
      <c r="D7293" t="s">
        <v>12190</v>
      </c>
      <c r="E7293">
        <v>49</v>
      </c>
      <c r="F7293" t="s">
        <v>111</v>
      </c>
      <c r="G7293" t="s">
        <v>176</v>
      </c>
      <c r="H7293" t="s">
        <v>177</v>
      </c>
      <c r="I7293" t="s">
        <v>34</v>
      </c>
      <c r="J7293" t="s">
        <v>35</v>
      </c>
      <c r="K7293">
        <v>5</v>
      </c>
      <c r="L7293" s="2">
        <v>6500</v>
      </c>
      <c r="M7293">
        <v>15</v>
      </c>
      <c r="N7293" s="2">
        <v>32500</v>
      </c>
      <c r="O7293" s="2">
        <v>4875</v>
      </c>
      <c r="P7293" s="2">
        <v>27625</v>
      </c>
      <c r="Q7293" s="2">
        <v>15624.48</v>
      </c>
      <c r="R7293" s="2">
        <v>12000.52</v>
      </c>
      <c r="S7293" t="s">
        <v>64</v>
      </c>
      <c r="T7293" t="s">
        <v>163</v>
      </c>
      <c r="U7293" t="s">
        <v>164</v>
      </c>
      <c r="V7293" t="s">
        <v>39</v>
      </c>
      <c r="W7293" t="s">
        <v>66</v>
      </c>
      <c r="X7293" t="s">
        <v>97</v>
      </c>
      <c r="Y7293" t="s">
        <v>56</v>
      </c>
      <c r="Z7293" t="s">
        <v>43</v>
      </c>
      <c r="AA7293" t="s">
        <v>44</v>
      </c>
      <c r="AB7293" t="s">
        <v>44</v>
      </c>
    </row>
    <row r="7294" spans="1:28" x14ac:dyDescent="0.25">
      <c r="A7294" t="s">
        <v>12191</v>
      </c>
      <c r="B7294" s="1">
        <v>45880</v>
      </c>
      <c r="C7294" t="s">
        <v>373</v>
      </c>
      <c r="D7294" t="s">
        <v>374</v>
      </c>
      <c r="E7294">
        <v>37</v>
      </c>
      <c r="F7294" t="s">
        <v>111</v>
      </c>
      <c r="G7294" t="s">
        <v>366</v>
      </c>
      <c r="H7294" t="s">
        <v>367</v>
      </c>
      <c r="I7294" t="s">
        <v>34</v>
      </c>
      <c r="J7294" t="s">
        <v>130</v>
      </c>
      <c r="K7294">
        <v>2</v>
      </c>
      <c r="L7294" s="2">
        <v>14500</v>
      </c>
      <c r="M7294">
        <v>20</v>
      </c>
      <c r="N7294" s="2">
        <v>29000</v>
      </c>
      <c r="O7294" s="2">
        <v>5800</v>
      </c>
      <c r="P7294" s="2">
        <v>23200</v>
      </c>
      <c r="Q7294" s="2">
        <v>16264.73</v>
      </c>
      <c r="R7294" s="2">
        <v>6935.27</v>
      </c>
      <c r="S7294" t="s">
        <v>36</v>
      </c>
      <c r="T7294" t="s">
        <v>114</v>
      </c>
      <c r="U7294" t="s">
        <v>115</v>
      </c>
      <c r="V7294" t="s">
        <v>39</v>
      </c>
      <c r="W7294" t="s">
        <v>137</v>
      </c>
      <c r="X7294" t="s">
        <v>41</v>
      </c>
      <c r="Y7294" t="s">
        <v>56</v>
      </c>
      <c r="Z7294" t="s">
        <v>43</v>
      </c>
      <c r="AA7294" t="s">
        <v>44</v>
      </c>
      <c r="AB7294" t="s">
        <v>68</v>
      </c>
    </row>
    <row r="7295" spans="1:28" x14ac:dyDescent="0.25">
      <c r="A7295" t="s">
        <v>12192</v>
      </c>
      <c r="B7295" s="1">
        <v>45880</v>
      </c>
      <c r="C7295" t="s">
        <v>1740</v>
      </c>
      <c r="D7295" t="s">
        <v>1741</v>
      </c>
      <c r="E7295">
        <v>29</v>
      </c>
      <c r="F7295" t="s">
        <v>111</v>
      </c>
      <c r="G7295" t="s">
        <v>176</v>
      </c>
      <c r="H7295" t="s">
        <v>177</v>
      </c>
      <c r="I7295" t="s">
        <v>34</v>
      </c>
      <c r="J7295" t="s">
        <v>35</v>
      </c>
      <c r="K7295">
        <v>5</v>
      </c>
      <c r="L7295" s="2">
        <v>6500</v>
      </c>
      <c r="M7295">
        <v>10</v>
      </c>
      <c r="N7295" s="2">
        <v>32500</v>
      </c>
      <c r="O7295" s="2">
        <v>3250</v>
      </c>
      <c r="P7295" s="2">
        <v>29250</v>
      </c>
      <c r="Q7295" s="2">
        <v>21965.05</v>
      </c>
      <c r="R7295" s="2">
        <v>7284.95</v>
      </c>
      <c r="S7295" t="s">
        <v>64</v>
      </c>
      <c r="T7295" t="s">
        <v>96</v>
      </c>
      <c r="U7295" t="s">
        <v>96</v>
      </c>
      <c r="V7295" t="s">
        <v>39</v>
      </c>
      <c r="W7295" t="s">
        <v>66</v>
      </c>
      <c r="X7295" t="s">
        <v>97</v>
      </c>
      <c r="Y7295" t="s">
        <v>56</v>
      </c>
      <c r="Z7295" t="s">
        <v>43</v>
      </c>
      <c r="AA7295" t="s">
        <v>44</v>
      </c>
      <c r="AB7295" t="s">
        <v>44</v>
      </c>
    </row>
    <row r="7296" spans="1:28" x14ac:dyDescent="0.25">
      <c r="A7296" t="s">
        <v>12193</v>
      </c>
      <c r="B7296" s="1">
        <v>45881</v>
      </c>
      <c r="C7296" t="s">
        <v>12194</v>
      </c>
      <c r="D7296" t="s">
        <v>12195</v>
      </c>
      <c r="E7296">
        <v>46</v>
      </c>
      <c r="F7296" t="s">
        <v>31</v>
      </c>
      <c r="G7296" t="s">
        <v>101</v>
      </c>
      <c r="H7296" t="s">
        <v>102</v>
      </c>
      <c r="I7296" t="s">
        <v>103</v>
      </c>
      <c r="J7296" t="s">
        <v>104</v>
      </c>
      <c r="K7296">
        <v>1</v>
      </c>
      <c r="L7296" s="2">
        <v>1800</v>
      </c>
      <c r="M7296">
        <v>20</v>
      </c>
      <c r="N7296" s="2">
        <v>1800</v>
      </c>
      <c r="O7296" s="2">
        <v>360</v>
      </c>
      <c r="P7296" s="2">
        <v>1440</v>
      </c>
      <c r="Q7296" s="2">
        <v>877.62</v>
      </c>
      <c r="R7296" s="2">
        <v>562.38</v>
      </c>
      <c r="S7296" t="s">
        <v>36</v>
      </c>
      <c r="T7296" t="s">
        <v>178</v>
      </c>
      <c r="U7296" t="s">
        <v>154</v>
      </c>
      <c r="V7296" t="s">
        <v>39</v>
      </c>
      <c r="W7296" t="s">
        <v>66</v>
      </c>
      <c r="X7296" t="s">
        <v>41</v>
      </c>
      <c r="Y7296" t="s">
        <v>56</v>
      </c>
      <c r="Z7296" t="s">
        <v>43</v>
      </c>
      <c r="AA7296" t="s">
        <v>44</v>
      </c>
      <c r="AB7296" t="s">
        <v>44</v>
      </c>
    </row>
    <row r="7297" spans="1:28" x14ac:dyDescent="0.25">
      <c r="A7297" t="s">
        <v>12196</v>
      </c>
      <c r="B7297" s="1">
        <v>45881</v>
      </c>
      <c r="C7297" t="s">
        <v>1712</v>
      </c>
      <c r="D7297" t="s">
        <v>1713</v>
      </c>
      <c r="E7297">
        <v>59</v>
      </c>
      <c r="F7297" t="s">
        <v>48</v>
      </c>
      <c r="G7297" t="s">
        <v>227</v>
      </c>
      <c r="H7297" t="s">
        <v>228</v>
      </c>
      <c r="I7297" t="s">
        <v>74</v>
      </c>
      <c r="J7297" t="s">
        <v>75</v>
      </c>
      <c r="K7297">
        <v>1</v>
      </c>
      <c r="L7297" s="2">
        <v>1400</v>
      </c>
      <c r="M7297">
        <v>5</v>
      </c>
      <c r="N7297" s="2">
        <v>1400</v>
      </c>
      <c r="O7297" s="2">
        <v>70</v>
      </c>
      <c r="P7297" s="2">
        <v>1330</v>
      </c>
      <c r="Q7297" s="2">
        <v>914.56</v>
      </c>
      <c r="R7297" s="2">
        <v>415.44</v>
      </c>
      <c r="S7297" t="s">
        <v>64</v>
      </c>
      <c r="T7297" t="s">
        <v>136</v>
      </c>
      <c r="U7297" t="s">
        <v>38</v>
      </c>
      <c r="V7297" t="s">
        <v>39</v>
      </c>
      <c r="W7297" t="s">
        <v>124</v>
      </c>
      <c r="X7297" t="s">
        <v>97</v>
      </c>
      <c r="Y7297" t="s">
        <v>56</v>
      </c>
      <c r="Z7297" t="s">
        <v>43</v>
      </c>
      <c r="AA7297" t="s">
        <v>68</v>
      </c>
      <c r="AB7297" t="s">
        <v>44</v>
      </c>
    </row>
    <row r="7298" spans="1:28" x14ac:dyDescent="0.25">
      <c r="A7298" t="s">
        <v>12197</v>
      </c>
      <c r="B7298" s="1">
        <v>45881</v>
      </c>
      <c r="C7298" t="s">
        <v>10756</v>
      </c>
      <c r="D7298" t="s">
        <v>10757</v>
      </c>
      <c r="E7298">
        <v>47</v>
      </c>
      <c r="F7298" t="s">
        <v>48</v>
      </c>
      <c r="G7298" t="s">
        <v>318</v>
      </c>
      <c r="H7298" t="s">
        <v>319</v>
      </c>
      <c r="I7298" t="s">
        <v>34</v>
      </c>
      <c r="J7298" t="s">
        <v>190</v>
      </c>
      <c r="K7298">
        <v>3</v>
      </c>
      <c r="L7298" s="2">
        <v>2500</v>
      </c>
      <c r="M7298">
        <v>5</v>
      </c>
      <c r="N7298" s="2">
        <v>7500</v>
      </c>
      <c r="O7298" s="2">
        <v>375</v>
      </c>
      <c r="P7298" s="2">
        <v>7125</v>
      </c>
      <c r="Q7298" s="2">
        <v>5282.66</v>
      </c>
      <c r="R7298" s="2">
        <v>1842.34</v>
      </c>
      <c r="S7298" t="s">
        <v>53</v>
      </c>
      <c r="T7298" t="s">
        <v>163</v>
      </c>
      <c r="U7298" t="s">
        <v>164</v>
      </c>
      <c r="V7298" t="s">
        <v>39</v>
      </c>
      <c r="W7298" t="s">
        <v>66</v>
      </c>
      <c r="X7298" t="s">
        <v>97</v>
      </c>
      <c r="Y7298" t="s">
        <v>42</v>
      </c>
      <c r="Z7298" t="s">
        <v>43</v>
      </c>
      <c r="AA7298" t="s">
        <v>44</v>
      </c>
      <c r="AB7298" t="s">
        <v>68</v>
      </c>
    </row>
    <row r="7299" spans="1:28" x14ac:dyDescent="0.25">
      <c r="A7299" t="s">
        <v>12198</v>
      </c>
      <c r="B7299" s="1">
        <v>45881</v>
      </c>
      <c r="C7299" t="s">
        <v>628</v>
      </c>
      <c r="D7299" t="s">
        <v>629</v>
      </c>
      <c r="E7299">
        <v>18</v>
      </c>
      <c r="F7299" t="s">
        <v>31</v>
      </c>
      <c r="G7299" t="s">
        <v>217</v>
      </c>
      <c r="H7299" t="s">
        <v>218</v>
      </c>
      <c r="I7299" t="s">
        <v>34</v>
      </c>
      <c r="J7299" t="s">
        <v>130</v>
      </c>
      <c r="K7299">
        <v>2</v>
      </c>
      <c r="L7299" s="2">
        <v>28000</v>
      </c>
      <c r="M7299">
        <v>20</v>
      </c>
      <c r="N7299" s="2">
        <v>56000</v>
      </c>
      <c r="O7299" s="2">
        <v>11200</v>
      </c>
      <c r="P7299" s="2">
        <v>44800</v>
      </c>
      <c r="Q7299" s="2">
        <v>35752.089999999997</v>
      </c>
      <c r="R7299" s="2">
        <v>9047.91</v>
      </c>
      <c r="S7299" t="s">
        <v>53</v>
      </c>
      <c r="T7299" t="s">
        <v>153</v>
      </c>
      <c r="U7299" t="s">
        <v>154</v>
      </c>
      <c r="V7299" t="s">
        <v>39</v>
      </c>
      <c r="W7299" t="s">
        <v>92</v>
      </c>
      <c r="X7299" t="s">
        <v>41</v>
      </c>
      <c r="Y7299" t="s">
        <v>56</v>
      </c>
      <c r="Z7299" t="s">
        <v>43</v>
      </c>
      <c r="AA7299" t="s">
        <v>44</v>
      </c>
      <c r="AB7299" t="s">
        <v>44</v>
      </c>
    </row>
    <row r="7300" spans="1:28" x14ac:dyDescent="0.25">
      <c r="A7300" t="s">
        <v>12199</v>
      </c>
      <c r="B7300" s="1">
        <v>45881</v>
      </c>
      <c r="C7300" t="s">
        <v>10599</v>
      </c>
      <c r="D7300" t="s">
        <v>10600</v>
      </c>
      <c r="E7300">
        <v>22</v>
      </c>
      <c r="F7300" t="s">
        <v>48</v>
      </c>
      <c r="G7300" t="s">
        <v>318</v>
      </c>
      <c r="H7300" t="s">
        <v>319</v>
      </c>
      <c r="I7300" t="s">
        <v>34</v>
      </c>
      <c r="J7300" t="s">
        <v>190</v>
      </c>
      <c r="K7300">
        <v>1</v>
      </c>
      <c r="L7300" s="2">
        <v>2500</v>
      </c>
      <c r="M7300">
        <v>5</v>
      </c>
      <c r="N7300" s="2">
        <v>2500</v>
      </c>
      <c r="O7300" s="2">
        <v>125</v>
      </c>
      <c r="P7300" s="2">
        <v>2375</v>
      </c>
      <c r="Q7300" s="2">
        <v>1311.72</v>
      </c>
      <c r="R7300" s="2">
        <v>1063.28</v>
      </c>
      <c r="S7300" t="s">
        <v>53</v>
      </c>
      <c r="T7300" t="s">
        <v>65</v>
      </c>
      <c r="U7300" t="s">
        <v>65</v>
      </c>
      <c r="V7300" t="s">
        <v>39</v>
      </c>
      <c r="W7300" t="s">
        <v>66</v>
      </c>
      <c r="X7300" t="s">
        <v>97</v>
      </c>
      <c r="Y7300" t="s">
        <v>56</v>
      </c>
      <c r="Z7300" t="s">
        <v>43</v>
      </c>
      <c r="AA7300" t="s">
        <v>44</v>
      </c>
      <c r="AB7300" t="s">
        <v>68</v>
      </c>
    </row>
    <row r="7301" spans="1:28" x14ac:dyDescent="0.25">
      <c r="A7301" t="s">
        <v>12200</v>
      </c>
      <c r="B7301" s="1">
        <v>45881</v>
      </c>
      <c r="C7301" t="s">
        <v>1753</v>
      </c>
      <c r="D7301" t="s">
        <v>1754</v>
      </c>
      <c r="E7301">
        <v>38</v>
      </c>
      <c r="F7301" t="s">
        <v>48</v>
      </c>
      <c r="G7301" t="s">
        <v>561</v>
      </c>
      <c r="H7301" t="s">
        <v>562</v>
      </c>
      <c r="I7301" t="s">
        <v>34</v>
      </c>
      <c r="J7301" t="s">
        <v>143</v>
      </c>
      <c r="K7301">
        <v>1</v>
      </c>
      <c r="L7301" s="2">
        <v>900</v>
      </c>
      <c r="M7301">
        <v>10</v>
      </c>
      <c r="N7301" s="2">
        <v>900</v>
      </c>
      <c r="O7301" s="2">
        <v>90</v>
      </c>
      <c r="P7301" s="2">
        <v>810</v>
      </c>
      <c r="Q7301" s="2">
        <v>539.57000000000005</v>
      </c>
      <c r="R7301" s="2">
        <v>270.43</v>
      </c>
      <c r="S7301" t="s">
        <v>53</v>
      </c>
      <c r="T7301" t="s">
        <v>222</v>
      </c>
      <c r="U7301" t="s">
        <v>38</v>
      </c>
      <c r="V7301" t="s">
        <v>39</v>
      </c>
      <c r="W7301" t="s">
        <v>124</v>
      </c>
      <c r="X7301" t="s">
        <v>97</v>
      </c>
      <c r="Y7301" t="s">
        <v>56</v>
      </c>
      <c r="Z7301" t="s">
        <v>508</v>
      </c>
      <c r="AA7301" t="s">
        <v>44</v>
      </c>
      <c r="AB7301" t="s">
        <v>44</v>
      </c>
    </row>
    <row r="7302" spans="1:28" x14ac:dyDescent="0.25">
      <c r="A7302" t="s">
        <v>12201</v>
      </c>
      <c r="B7302" s="1">
        <v>45881</v>
      </c>
      <c r="C7302" t="s">
        <v>4661</v>
      </c>
      <c r="D7302" t="s">
        <v>4662</v>
      </c>
      <c r="E7302">
        <v>59</v>
      </c>
      <c r="F7302" t="s">
        <v>31</v>
      </c>
      <c r="G7302" t="s">
        <v>112</v>
      </c>
      <c r="H7302" t="s">
        <v>113</v>
      </c>
      <c r="I7302" t="s">
        <v>103</v>
      </c>
      <c r="J7302" t="s">
        <v>104</v>
      </c>
      <c r="K7302">
        <v>1</v>
      </c>
      <c r="L7302" s="2">
        <v>650</v>
      </c>
      <c r="M7302">
        <v>0</v>
      </c>
      <c r="N7302" s="2">
        <v>650</v>
      </c>
      <c r="O7302" s="2">
        <v>0</v>
      </c>
      <c r="P7302" s="2">
        <v>650</v>
      </c>
      <c r="Q7302" s="2">
        <v>482.31</v>
      </c>
      <c r="R7302" s="2">
        <v>167.69</v>
      </c>
      <c r="S7302" t="s">
        <v>36</v>
      </c>
      <c r="T7302" t="s">
        <v>114</v>
      </c>
      <c r="U7302" t="s">
        <v>115</v>
      </c>
      <c r="V7302" t="s">
        <v>39</v>
      </c>
      <c r="W7302" t="s">
        <v>124</v>
      </c>
      <c r="X7302" t="s">
        <v>41</v>
      </c>
      <c r="Y7302" t="s">
        <v>56</v>
      </c>
      <c r="Z7302" t="s">
        <v>43</v>
      </c>
      <c r="AA7302" t="s">
        <v>68</v>
      </c>
      <c r="AB7302" t="s">
        <v>44</v>
      </c>
    </row>
    <row r="7303" spans="1:28" x14ac:dyDescent="0.25">
      <c r="A7303" t="s">
        <v>12202</v>
      </c>
      <c r="B7303" s="1">
        <v>45881</v>
      </c>
      <c r="C7303" t="s">
        <v>9049</v>
      </c>
      <c r="D7303" t="s">
        <v>9050</v>
      </c>
      <c r="E7303">
        <v>22</v>
      </c>
      <c r="F7303" t="s">
        <v>111</v>
      </c>
      <c r="G7303" t="s">
        <v>168</v>
      </c>
      <c r="H7303" t="s">
        <v>169</v>
      </c>
      <c r="I7303" t="s">
        <v>62</v>
      </c>
      <c r="J7303" t="s">
        <v>143</v>
      </c>
      <c r="K7303">
        <v>2</v>
      </c>
      <c r="L7303" s="2">
        <v>1800</v>
      </c>
      <c r="M7303">
        <v>15</v>
      </c>
      <c r="N7303" s="2">
        <v>3600</v>
      </c>
      <c r="O7303" s="2">
        <v>540</v>
      </c>
      <c r="P7303" s="2">
        <v>3060</v>
      </c>
      <c r="Q7303" s="2">
        <v>2055.63</v>
      </c>
      <c r="R7303" s="2">
        <v>1004.37</v>
      </c>
      <c r="S7303" t="s">
        <v>53</v>
      </c>
      <c r="T7303" t="s">
        <v>275</v>
      </c>
      <c r="U7303" t="s">
        <v>123</v>
      </c>
      <c r="V7303" t="s">
        <v>39</v>
      </c>
      <c r="W7303" t="s">
        <v>83</v>
      </c>
      <c r="X7303" t="s">
        <v>97</v>
      </c>
      <c r="Y7303" t="s">
        <v>56</v>
      </c>
      <c r="Z7303" t="s">
        <v>223</v>
      </c>
      <c r="AA7303" t="s">
        <v>44</v>
      </c>
      <c r="AB7303" t="s">
        <v>44</v>
      </c>
    </row>
    <row r="7304" spans="1:28" x14ac:dyDescent="0.25">
      <c r="A7304" t="s">
        <v>12203</v>
      </c>
      <c r="B7304" s="1">
        <v>45881</v>
      </c>
      <c r="C7304" t="s">
        <v>7510</v>
      </c>
      <c r="D7304" t="s">
        <v>7511</v>
      </c>
      <c r="E7304">
        <v>27</v>
      </c>
      <c r="F7304" t="s">
        <v>31</v>
      </c>
      <c r="G7304" t="s">
        <v>207</v>
      </c>
      <c r="H7304" t="s">
        <v>208</v>
      </c>
      <c r="I7304" t="s">
        <v>34</v>
      </c>
      <c r="J7304" t="s">
        <v>143</v>
      </c>
      <c r="K7304">
        <v>2</v>
      </c>
      <c r="L7304" s="2">
        <v>18000</v>
      </c>
      <c r="M7304">
        <v>5</v>
      </c>
      <c r="N7304" s="2">
        <v>36000</v>
      </c>
      <c r="O7304" s="2">
        <v>1800</v>
      </c>
      <c r="P7304" s="2">
        <v>34200</v>
      </c>
      <c r="Q7304" s="2">
        <v>27384.44</v>
      </c>
      <c r="R7304" s="2">
        <v>6815.56</v>
      </c>
      <c r="S7304" t="s">
        <v>53</v>
      </c>
      <c r="T7304" t="s">
        <v>578</v>
      </c>
      <c r="U7304" t="s">
        <v>579</v>
      </c>
      <c r="V7304" t="s">
        <v>39</v>
      </c>
      <c r="W7304" t="s">
        <v>137</v>
      </c>
      <c r="X7304" t="s">
        <v>41</v>
      </c>
      <c r="Y7304" t="s">
        <v>84</v>
      </c>
      <c r="Z7304" t="s">
        <v>43</v>
      </c>
      <c r="AA7304" t="s">
        <v>44</v>
      </c>
      <c r="AB7304" t="s">
        <v>44</v>
      </c>
    </row>
    <row r="7305" spans="1:28" x14ac:dyDescent="0.25">
      <c r="A7305" t="s">
        <v>12204</v>
      </c>
      <c r="B7305" s="1">
        <v>45881</v>
      </c>
      <c r="C7305" t="s">
        <v>1737</v>
      </c>
      <c r="D7305" t="s">
        <v>1738</v>
      </c>
      <c r="E7305">
        <v>47</v>
      </c>
      <c r="F7305" t="s">
        <v>31</v>
      </c>
      <c r="G7305" t="s">
        <v>298</v>
      </c>
      <c r="H7305" t="s">
        <v>299</v>
      </c>
      <c r="I7305" t="s">
        <v>103</v>
      </c>
      <c r="J7305" t="s">
        <v>104</v>
      </c>
      <c r="K7305">
        <v>2</v>
      </c>
      <c r="L7305" s="2">
        <v>700</v>
      </c>
      <c r="M7305">
        <v>15</v>
      </c>
      <c r="N7305" s="2">
        <v>1400</v>
      </c>
      <c r="O7305" s="2">
        <v>210</v>
      </c>
      <c r="P7305" s="2">
        <v>1190</v>
      </c>
      <c r="Q7305" s="2">
        <v>769.65</v>
      </c>
      <c r="R7305" s="2">
        <v>420.35</v>
      </c>
      <c r="S7305" t="s">
        <v>53</v>
      </c>
      <c r="T7305" t="s">
        <v>122</v>
      </c>
      <c r="U7305" t="s">
        <v>123</v>
      </c>
      <c r="V7305" t="s">
        <v>39</v>
      </c>
      <c r="W7305" t="s">
        <v>137</v>
      </c>
      <c r="X7305" t="s">
        <v>97</v>
      </c>
      <c r="Y7305" t="s">
        <v>42</v>
      </c>
      <c r="Z7305" t="s">
        <v>107</v>
      </c>
      <c r="AA7305" t="s">
        <v>44</v>
      </c>
      <c r="AB7305" t="s">
        <v>68</v>
      </c>
    </row>
    <row r="7306" spans="1:28" x14ac:dyDescent="0.25">
      <c r="A7306" t="s">
        <v>12205</v>
      </c>
      <c r="B7306" s="1">
        <v>45881</v>
      </c>
      <c r="C7306" t="s">
        <v>11716</v>
      </c>
      <c r="D7306" t="s">
        <v>11717</v>
      </c>
      <c r="E7306">
        <v>28</v>
      </c>
      <c r="F7306" t="s">
        <v>48</v>
      </c>
      <c r="G7306" t="s">
        <v>285</v>
      </c>
      <c r="H7306" t="s">
        <v>286</v>
      </c>
      <c r="I7306" t="s">
        <v>34</v>
      </c>
      <c r="J7306" t="s">
        <v>121</v>
      </c>
      <c r="K7306">
        <v>1</v>
      </c>
      <c r="L7306" s="2">
        <v>3200</v>
      </c>
      <c r="M7306">
        <v>0</v>
      </c>
      <c r="N7306" s="2">
        <v>3200</v>
      </c>
      <c r="O7306" s="2">
        <v>0</v>
      </c>
      <c r="P7306" s="2">
        <v>3200</v>
      </c>
      <c r="Q7306" s="2">
        <v>2518.35</v>
      </c>
      <c r="R7306" s="2">
        <v>681.65</v>
      </c>
      <c r="S7306" t="s">
        <v>64</v>
      </c>
      <c r="T7306" t="s">
        <v>76</v>
      </c>
      <c r="U7306" t="s">
        <v>77</v>
      </c>
      <c r="V7306" t="s">
        <v>39</v>
      </c>
      <c r="W7306" t="s">
        <v>66</v>
      </c>
      <c r="X7306" t="s">
        <v>97</v>
      </c>
      <c r="Y7306" t="s">
        <v>42</v>
      </c>
      <c r="Z7306" t="s">
        <v>43</v>
      </c>
      <c r="AA7306" t="s">
        <v>44</v>
      </c>
      <c r="AB7306" t="s">
        <v>44</v>
      </c>
    </row>
    <row r="7307" spans="1:28" x14ac:dyDescent="0.25">
      <c r="A7307" t="s">
        <v>12206</v>
      </c>
      <c r="B7307" s="1">
        <v>45881</v>
      </c>
      <c r="C7307" t="s">
        <v>330</v>
      </c>
      <c r="D7307" t="s">
        <v>331</v>
      </c>
      <c r="E7307">
        <v>53</v>
      </c>
      <c r="F7307" t="s">
        <v>111</v>
      </c>
      <c r="G7307" t="s">
        <v>227</v>
      </c>
      <c r="H7307" t="s">
        <v>228</v>
      </c>
      <c r="I7307" t="s">
        <v>74</v>
      </c>
      <c r="J7307" t="s">
        <v>75</v>
      </c>
      <c r="K7307">
        <v>2</v>
      </c>
      <c r="L7307" s="2">
        <v>1400</v>
      </c>
      <c r="M7307">
        <v>5</v>
      </c>
      <c r="N7307" s="2">
        <v>2800</v>
      </c>
      <c r="O7307" s="2">
        <v>140</v>
      </c>
      <c r="P7307" s="2">
        <v>2660</v>
      </c>
      <c r="Q7307" s="2">
        <v>2025.86</v>
      </c>
      <c r="R7307" s="2">
        <v>634.14</v>
      </c>
      <c r="S7307" t="s">
        <v>53</v>
      </c>
      <c r="T7307" t="s">
        <v>96</v>
      </c>
      <c r="U7307" t="s">
        <v>96</v>
      </c>
      <c r="V7307" t="s">
        <v>39</v>
      </c>
      <c r="W7307" t="s">
        <v>137</v>
      </c>
      <c r="X7307" t="s">
        <v>41</v>
      </c>
      <c r="Y7307" t="s">
        <v>42</v>
      </c>
      <c r="Z7307" t="s">
        <v>43</v>
      </c>
      <c r="AA7307" t="s">
        <v>68</v>
      </c>
      <c r="AB7307" t="s">
        <v>44</v>
      </c>
    </row>
    <row r="7308" spans="1:28" x14ac:dyDescent="0.25">
      <c r="A7308" t="s">
        <v>12207</v>
      </c>
      <c r="B7308" s="1">
        <v>45881</v>
      </c>
      <c r="C7308" t="s">
        <v>7408</v>
      </c>
      <c r="D7308" t="s">
        <v>7409</v>
      </c>
      <c r="E7308">
        <v>36</v>
      </c>
      <c r="F7308" t="s">
        <v>48</v>
      </c>
      <c r="G7308" t="s">
        <v>197</v>
      </c>
      <c r="H7308" t="s">
        <v>198</v>
      </c>
      <c r="I7308" t="s">
        <v>74</v>
      </c>
      <c r="J7308" t="s">
        <v>75</v>
      </c>
      <c r="K7308">
        <v>5</v>
      </c>
      <c r="L7308" s="2">
        <v>2600</v>
      </c>
      <c r="M7308">
        <v>5</v>
      </c>
      <c r="N7308" s="2">
        <v>13000</v>
      </c>
      <c r="O7308" s="2">
        <v>650</v>
      </c>
      <c r="P7308" s="2">
        <v>12350</v>
      </c>
      <c r="Q7308" s="2">
        <v>9346.99</v>
      </c>
      <c r="R7308" s="2">
        <v>3003.01</v>
      </c>
      <c r="S7308" t="s">
        <v>53</v>
      </c>
      <c r="T7308" t="s">
        <v>163</v>
      </c>
      <c r="U7308" t="s">
        <v>164</v>
      </c>
      <c r="V7308" t="s">
        <v>39</v>
      </c>
      <c r="W7308" t="s">
        <v>83</v>
      </c>
      <c r="X7308" t="s">
        <v>41</v>
      </c>
      <c r="Y7308" t="s">
        <v>42</v>
      </c>
      <c r="Z7308" t="s">
        <v>43</v>
      </c>
      <c r="AA7308" t="s">
        <v>44</v>
      </c>
      <c r="AB7308" t="s">
        <v>44</v>
      </c>
    </row>
    <row r="7309" spans="1:28" x14ac:dyDescent="0.25">
      <c r="A7309" t="s">
        <v>12208</v>
      </c>
      <c r="B7309" s="1">
        <v>45881</v>
      </c>
      <c r="C7309" t="s">
        <v>2193</v>
      </c>
      <c r="D7309" t="s">
        <v>2194</v>
      </c>
      <c r="E7309">
        <v>60</v>
      </c>
      <c r="F7309" t="s">
        <v>31</v>
      </c>
      <c r="G7309" t="s">
        <v>212</v>
      </c>
      <c r="H7309" t="s">
        <v>213</v>
      </c>
      <c r="I7309" t="s">
        <v>51</v>
      </c>
      <c r="J7309" t="s">
        <v>52</v>
      </c>
      <c r="K7309">
        <v>3</v>
      </c>
      <c r="L7309" s="2">
        <v>400</v>
      </c>
      <c r="M7309">
        <v>10</v>
      </c>
      <c r="N7309" s="2">
        <v>1200</v>
      </c>
      <c r="O7309" s="2">
        <v>120</v>
      </c>
      <c r="P7309" s="2">
        <v>1080</v>
      </c>
      <c r="Q7309" s="2">
        <v>758.16</v>
      </c>
      <c r="R7309" s="2">
        <v>321.83999999999997</v>
      </c>
      <c r="S7309" t="s">
        <v>64</v>
      </c>
      <c r="T7309" t="s">
        <v>578</v>
      </c>
      <c r="U7309" t="s">
        <v>579</v>
      </c>
      <c r="V7309" t="s">
        <v>39</v>
      </c>
      <c r="W7309" t="s">
        <v>40</v>
      </c>
      <c r="X7309" t="s">
        <v>67</v>
      </c>
      <c r="Y7309" t="s">
        <v>84</v>
      </c>
      <c r="Z7309" t="s">
        <v>43</v>
      </c>
      <c r="AA7309" t="s">
        <v>44</v>
      </c>
      <c r="AB7309" t="s">
        <v>44</v>
      </c>
    </row>
    <row r="7310" spans="1:28" x14ac:dyDescent="0.25">
      <c r="A7310" t="s">
        <v>12209</v>
      </c>
      <c r="B7310" s="1">
        <v>45882</v>
      </c>
      <c r="C7310" t="s">
        <v>3365</v>
      </c>
      <c r="D7310" t="s">
        <v>3366</v>
      </c>
      <c r="E7310">
        <v>52</v>
      </c>
      <c r="F7310" t="s">
        <v>111</v>
      </c>
      <c r="G7310" t="s">
        <v>217</v>
      </c>
      <c r="H7310" t="s">
        <v>218</v>
      </c>
      <c r="I7310" t="s">
        <v>34</v>
      </c>
      <c r="J7310" t="s">
        <v>130</v>
      </c>
      <c r="K7310">
        <v>2</v>
      </c>
      <c r="L7310" s="2">
        <v>28000</v>
      </c>
      <c r="M7310">
        <v>5</v>
      </c>
      <c r="N7310" s="2">
        <v>56000</v>
      </c>
      <c r="O7310" s="2">
        <v>2800</v>
      </c>
      <c r="P7310" s="2">
        <v>53200</v>
      </c>
      <c r="Q7310" s="2">
        <v>35820.36</v>
      </c>
      <c r="R7310" s="2">
        <v>17379.64</v>
      </c>
      <c r="S7310" t="s">
        <v>36</v>
      </c>
      <c r="T7310" t="s">
        <v>136</v>
      </c>
      <c r="U7310" t="s">
        <v>38</v>
      </c>
      <c r="V7310" t="s">
        <v>39</v>
      </c>
      <c r="W7310" t="s">
        <v>66</v>
      </c>
      <c r="X7310" t="s">
        <v>97</v>
      </c>
      <c r="Y7310" t="s">
        <v>56</v>
      </c>
      <c r="Z7310" t="s">
        <v>43</v>
      </c>
      <c r="AA7310" t="s">
        <v>44</v>
      </c>
      <c r="AB7310" t="s">
        <v>44</v>
      </c>
    </row>
    <row r="7311" spans="1:28" x14ac:dyDescent="0.25">
      <c r="A7311" t="s">
        <v>12210</v>
      </c>
      <c r="B7311" s="1">
        <v>45882</v>
      </c>
      <c r="C7311" t="s">
        <v>7100</v>
      </c>
      <c r="D7311" t="s">
        <v>7101</v>
      </c>
      <c r="E7311">
        <v>32</v>
      </c>
      <c r="F7311" t="s">
        <v>31</v>
      </c>
      <c r="G7311" t="s">
        <v>207</v>
      </c>
      <c r="H7311" t="s">
        <v>208</v>
      </c>
      <c r="I7311" t="s">
        <v>34</v>
      </c>
      <c r="J7311" t="s">
        <v>143</v>
      </c>
      <c r="K7311">
        <v>1</v>
      </c>
      <c r="L7311" s="2">
        <v>18000</v>
      </c>
      <c r="M7311">
        <v>15</v>
      </c>
      <c r="N7311" s="2">
        <v>18000</v>
      </c>
      <c r="O7311" s="2">
        <v>2700</v>
      </c>
      <c r="P7311" s="2">
        <v>15300</v>
      </c>
      <c r="Q7311" s="2">
        <v>11894.47</v>
      </c>
      <c r="R7311" s="2">
        <v>3405.53</v>
      </c>
      <c r="S7311" t="s">
        <v>64</v>
      </c>
      <c r="T7311" t="s">
        <v>122</v>
      </c>
      <c r="U7311" t="s">
        <v>123</v>
      </c>
      <c r="V7311" t="s">
        <v>39</v>
      </c>
      <c r="W7311" t="s">
        <v>124</v>
      </c>
      <c r="X7311" t="s">
        <v>97</v>
      </c>
      <c r="Y7311" t="s">
        <v>56</v>
      </c>
      <c r="Z7311" t="s">
        <v>43</v>
      </c>
      <c r="AA7311" t="s">
        <v>44</v>
      </c>
      <c r="AB7311" t="s">
        <v>44</v>
      </c>
    </row>
    <row r="7312" spans="1:28" x14ac:dyDescent="0.25">
      <c r="A7312" t="s">
        <v>12211</v>
      </c>
      <c r="B7312" s="1">
        <v>45882</v>
      </c>
      <c r="C7312" t="s">
        <v>6609</v>
      </c>
      <c r="D7312" t="s">
        <v>6610</v>
      </c>
      <c r="E7312">
        <v>18</v>
      </c>
      <c r="F7312" t="s">
        <v>31</v>
      </c>
      <c r="G7312" t="s">
        <v>158</v>
      </c>
      <c r="H7312" t="s">
        <v>159</v>
      </c>
      <c r="I7312" t="s">
        <v>51</v>
      </c>
      <c r="J7312" t="s">
        <v>52</v>
      </c>
      <c r="K7312">
        <v>2</v>
      </c>
      <c r="L7312" s="2">
        <v>650</v>
      </c>
      <c r="M7312">
        <v>15</v>
      </c>
      <c r="N7312" s="2">
        <v>1300</v>
      </c>
      <c r="O7312" s="2">
        <v>195</v>
      </c>
      <c r="P7312" s="2">
        <v>1105</v>
      </c>
      <c r="Q7312" s="2">
        <v>873.67</v>
      </c>
      <c r="R7312" s="2">
        <v>231.33</v>
      </c>
      <c r="S7312" t="s">
        <v>36</v>
      </c>
      <c r="T7312" t="s">
        <v>275</v>
      </c>
      <c r="U7312" t="s">
        <v>123</v>
      </c>
      <c r="V7312" t="s">
        <v>39</v>
      </c>
      <c r="W7312" t="s">
        <v>40</v>
      </c>
      <c r="X7312" t="s">
        <v>41</v>
      </c>
      <c r="Y7312" t="s">
        <v>56</v>
      </c>
      <c r="Z7312" t="s">
        <v>43</v>
      </c>
      <c r="AA7312" t="s">
        <v>44</v>
      </c>
      <c r="AB7312" t="s">
        <v>44</v>
      </c>
    </row>
    <row r="7313" spans="1:28" x14ac:dyDescent="0.25">
      <c r="A7313" t="s">
        <v>12212</v>
      </c>
      <c r="B7313" s="1">
        <v>45882</v>
      </c>
      <c r="C7313" t="s">
        <v>1109</v>
      </c>
      <c r="D7313" t="s">
        <v>1110</v>
      </c>
      <c r="E7313">
        <v>54</v>
      </c>
      <c r="F7313" t="s">
        <v>48</v>
      </c>
      <c r="G7313" t="s">
        <v>352</v>
      </c>
      <c r="H7313" t="s">
        <v>353</v>
      </c>
      <c r="I7313" t="s">
        <v>103</v>
      </c>
      <c r="J7313" t="s">
        <v>104</v>
      </c>
      <c r="K7313">
        <v>1</v>
      </c>
      <c r="L7313" s="2">
        <v>850</v>
      </c>
      <c r="M7313">
        <v>5</v>
      </c>
      <c r="N7313" s="2">
        <v>850</v>
      </c>
      <c r="O7313" s="2">
        <v>42.5</v>
      </c>
      <c r="P7313" s="2">
        <v>807.5</v>
      </c>
      <c r="Q7313" s="2">
        <v>488.72</v>
      </c>
      <c r="R7313" s="2">
        <v>318.77999999999997</v>
      </c>
      <c r="S7313" t="s">
        <v>64</v>
      </c>
      <c r="T7313" t="s">
        <v>54</v>
      </c>
      <c r="U7313" t="s">
        <v>55</v>
      </c>
      <c r="V7313" t="s">
        <v>39</v>
      </c>
      <c r="W7313" t="s">
        <v>137</v>
      </c>
      <c r="X7313" t="s">
        <v>41</v>
      </c>
      <c r="Y7313" t="s">
        <v>56</v>
      </c>
      <c r="Z7313" t="s">
        <v>43</v>
      </c>
      <c r="AA7313" t="s">
        <v>44</v>
      </c>
      <c r="AB7313" t="s">
        <v>44</v>
      </c>
    </row>
    <row r="7314" spans="1:28" x14ac:dyDescent="0.25">
      <c r="A7314" t="s">
        <v>12213</v>
      </c>
      <c r="B7314" s="1">
        <v>45882</v>
      </c>
      <c r="C7314" t="s">
        <v>4694</v>
      </c>
      <c r="D7314" t="s">
        <v>4695</v>
      </c>
      <c r="E7314">
        <v>45</v>
      </c>
      <c r="F7314" t="s">
        <v>48</v>
      </c>
      <c r="G7314" t="s">
        <v>243</v>
      </c>
      <c r="H7314" t="s">
        <v>244</v>
      </c>
      <c r="I7314" t="s">
        <v>103</v>
      </c>
      <c r="J7314" t="s">
        <v>104</v>
      </c>
      <c r="K7314">
        <v>1</v>
      </c>
      <c r="L7314" s="2">
        <v>450</v>
      </c>
      <c r="M7314">
        <v>30</v>
      </c>
      <c r="N7314" s="2">
        <v>450</v>
      </c>
      <c r="O7314" s="2">
        <v>135</v>
      </c>
      <c r="P7314" s="2">
        <v>315</v>
      </c>
      <c r="Q7314" s="2">
        <v>186.28</v>
      </c>
      <c r="R7314" s="2">
        <v>128.72</v>
      </c>
      <c r="S7314" t="s">
        <v>64</v>
      </c>
      <c r="T7314" t="s">
        <v>96</v>
      </c>
      <c r="U7314" t="s">
        <v>96</v>
      </c>
      <c r="V7314" t="s">
        <v>39</v>
      </c>
      <c r="W7314" t="s">
        <v>66</v>
      </c>
      <c r="X7314" t="s">
        <v>67</v>
      </c>
      <c r="Y7314" t="s">
        <v>56</v>
      </c>
      <c r="Z7314" t="s">
        <v>43</v>
      </c>
      <c r="AA7314" t="s">
        <v>44</v>
      </c>
      <c r="AB7314" t="s">
        <v>44</v>
      </c>
    </row>
    <row r="7315" spans="1:28" x14ac:dyDescent="0.25">
      <c r="A7315" t="s">
        <v>12214</v>
      </c>
      <c r="B7315" s="1">
        <v>45882</v>
      </c>
      <c r="C7315" t="s">
        <v>6896</v>
      </c>
      <c r="D7315" t="s">
        <v>6897</v>
      </c>
      <c r="E7315">
        <v>33</v>
      </c>
      <c r="F7315" t="s">
        <v>31</v>
      </c>
      <c r="G7315" t="s">
        <v>88</v>
      </c>
      <c r="H7315" t="s">
        <v>89</v>
      </c>
      <c r="I7315" t="s">
        <v>62</v>
      </c>
      <c r="J7315" t="s">
        <v>63</v>
      </c>
      <c r="K7315">
        <v>5</v>
      </c>
      <c r="L7315" s="2">
        <v>4200</v>
      </c>
      <c r="M7315">
        <v>5</v>
      </c>
      <c r="N7315" s="2">
        <v>21000</v>
      </c>
      <c r="O7315" s="2">
        <v>1050</v>
      </c>
      <c r="P7315" s="2">
        <v>19950</v>
      </c>
      <c r="Q7315" s="2">
        <v>15562.4</v>
      </c>
      <c r="R7315" s="2">
        <v>4387.6000000000004</v>
      </c>
      <c r="S7315" t="s">
        <v>53</v>
      </c>
      <c r="T7315" t="s">
        <v>163</v>
      </c>
      <c r="U7315" t="s">
        <v>164</v>
      </c>
      <c r="V7315" t="s">
        <v>39</v>
      </c>
      <c r="W7315" t="s">
        <v>137</v>
      </c>
      <c r="X7315" t="s">
        <v>41</v>
      </c>
      <c r="Y7315" t="s">
        <v>42</v>
      </c>
      <c r="Z7315" t="s">
        <v>107</v>
      </c>
      <c r="AA7315" t="s">
        <v>44</v>
      </c>
      <c r="AB7315" t="s">
        <v>44</v>
      </c>
    </row>
    <row r="7316" spans="1:28" x14ac:dyDescent="0.25">
      <c r="A7316" t="s">
        <v>12215</v>
      </c>
      <c r="B7316" s="1">
        <v>45882</v>
      </c>
      <c r="C7316" t="s">
        <v>5281</v>
      </c>
      <c r="D7316" t="s">
        <v>5282</v>
      </c>
      <c r="E7316">
        <v>25</v>
      </c>
      <c r="F7316" t="s">
        <v>31</v>
      </c>
      <c r="G7316" t="s">
        <v>217</v>
      </c>
      <c r="H7316" t="s">
        <v>218</v>
      </c>
      <c r="I7316" t="s">
        <v>34</v>
      </c>
      <c r="J7316" t="s">
        <v>130</v>
      </c>
      <c r="K7316">
        <v>2</v>
      </c>
      <c r="L7316" s="2">
        <v>28000</v>
      </c>
      <c r="M7316">
        <v>20</v>
      </c>
      <c r="N7316" s="2">
        <v>56000</v>
      </c>
      <c r="O7316" s="2">
        <v>11200</v>
      </c>
      <c r="P7316" s="2">
        <v>44800</v>
      </c>
      <c r="Q7316" s="2">
        <v>25438.26</v>
      </c>
      <c r="R7316" s="2">
        <v>19361.740000000002</v>
      </c>
      <c r="S7316" t="s">
        <v>53</v>
      </c>
      <c r="T7316" t="s">
        <v>105</v>
      </c>
      <c r="U7316" t="s">
        <v>106</v>
      </c>
      <c r="V7316" t="s">
        <v>39</v>
      </c>
      <c r="W7316" t="s">
        <v>92</v>
      </c>
      <c r="X7316" t="s">
        <v>41</v>
      </c>
      <c r="Y7316" t="s">
        <v>56</v>
      </c>
      <c r="Z7316" t="s">
        <v>43</v>
      </c>
      <c r="AA7316" t="s">
        <v>44</v>
      </c>
      <c r="AB7316" t="s">
        <v>44</v>
      </c>
    </row>
    <row r="7317" spans="1:28" x14ac:dyDescent="0.25">
      <c r="A7317" t="s">
        <v>12216</v>
      </c>
      <c r="B7317" s="1">
        <v>45882</v>
      </c>
      <c r="C7317" t="s">
        <v>581</v>
      </c>
      <c r="D7317" t="s">
        <v>582</v>
      </c>
      <c r="E7317">
        <v>35</v>
      </c>
      <c r="F7317" t="s">
        <v>48</v>
      </c>
      <c r="G7317" t="s">
        <v>88</v>
      </c>
      <c r="H7317" t="s">
        <v>89</v>
      </c>
      <c r="I7317" t="s">
        <v>62</v>
      </c>
      <c r="J7317" t="s">
        <v>63</v>
      </c>
      <c r="K7317">
        <v>2</v>
      </c>
      <c r="L7317" s="2">
        <v>4200</v>
      </c>
      <c r="M7317">
        <v>30</v>
      </c>
      <c r="N7317" s="2">
        <v>8400</v>
      </c>
      <c r="O7317" s="2">
        <v>2520</v>
      </c>
      <c r="P7317" s="2">
        <v>5880</v>
      </c>
      <c r="Q7317" s="2">
        <v>4345.67</v>
      </c>
      <c r="R7317" s="2">
        <v>1534.33</v>
      </c>
      <c r="S7317" t="s">
        <v>36</v>
      </c>
      <c r="T7317" t="s">
        <v>222</v>
      </c>
      <c r="U7317" t="s">
        <v>38</v>
      </c>
      <c r="V7317" t="s">
        <v>39</v>
      </c>
      <c r="W7317" t="s">
        <v>124</v>
      </c>
      <c r="X7317" t="s">
        <v>67</v>
      </c>
      <c r="Y7317" t="s">
        <v>56</v>
      </c>
      <c r="Z7317" t="s">
        <v>43</v>
      </c>
      <c r="AA7317" t="s">
        <v>44</v>
      </c>
      <c r="AB7317" t="s">
        <v>44</v>
      </c>
    </row>
    <row r="7318" spans="1:28" x14ac:dyDescent="0.25">
      <c r="A7318" t="s">
        <v>12217</v>
      </c>
      <c r="B7318" s="1">
        <v>45882</v>
      </c>
      <c r="C7318" t="s">
        <v>1902</v>
      </c>
      <c r="D7318" t="s">
        <v>1903</v>
      </c>
      <c r="E7318">
        <v>44</v>
      </c>
      <c r="F7318" t="s">
        <v>31</v>
      </c>
      <c r="G7318" t="s">
        <v>158</v>
      </c>
      <c r="H7318" t="s">
        <v>159</v>
      </c>
      <c r="I7318" t="s">
        <v>51</v>
      </c>
      <c r="J7318" t="s">
        <v>52</v>
      </c>
      <c r="K7318">
        <v>4</v>
      </c>
      <c r="L7318" s="2">
        <v>650</v>
      </c>
      <c r="M7318">
        <v>20</v>
      </c>
      <c r="N7318" s="2">
        <v>2600</v>
      </c>
      <c r="O7318" s="2">
        <v>520</v>
      </c>
      <c r="P7318" s="2">
        <v>2080</v>
      </c>
      <c r="Q7318" s="2">
        <v>1257.22</v>
      </c>
      <c r="R7318" s="2">
        <v>822.78</v>
      </c>
      <c r="S7318" t="s">
        <v>53</v>
      </c>
      <c r="T7318" t="s">
        <v>153</v>
      </c>
      <c r="U7318" t="s">
        <v>154</v>
      </c>
      <c r="V7318" t="s">
        <v>39</v>
      </c>
      <c r="W7318" t="s">
        <v>137</v>
      </c>
      <c r="X7318" t="s">
        <v>41</v>
      </c>
      <c r="Y7318" t="s">
        <v>42</v>
      </c>
      <c r="Z7318" t="s">
        <v>43</v>
      </c>
      <c r="AA7318" t="s">
        <v>44</v>
      </c>
      <c r="AB7318" t="s">
        <v>44</v>
      </c>
    </row>
    <row r="7319" spans="1:28" x14ac:dyDescent="0.25">
      <c r="A7319" t="s">
        <v>12218</v>
      </c>
      <c r="B7319" s="1">
        <v>45882</v>
      </c>
      <c r="C7319" t="s">
        <v>8850</v>
      </c>
      <c r="D7319" t="s">
        <v>8851</v>
      </c>
      <c r="E7319">
        <v>56</v>
      </c>
      <c r="F7319" t="s">
        <v>48</v>
      </c>
      <c r="G7319" t="s">
        <v>298</v>
      </c>
      <c r="H7319" t="s">
        <v>299</v>
      </c>
      <c r="I7319" t="s">
        <v>103</v>
      </c>
      <c r="J7319" t="s">
        <v>104</v>
      </c>
      <c r="K7319">
        <v>1</v>
      </c>
      <c r="L7319" s="2">
        <v>700</v>
      </c>
      <c r="M7319">
        <v>20</v>
      </c>
      <c r="N7319" s="2">
        <v>700</v>
      </c>
      <c r="O7319" s="2">
        <v>140</v>
      </c>
      <c r="P7319" s="2">
        <v>560</v>
      </c>
      <c r="Q7319" s="2">
        <v>328.36</v>
      </c>
      <c r="R7319" s="2">
        <v>231.64</v>
      </c>
      <c r="S7319" t="s">
        <v>53</v>
      </c>
      <c r="T7319" t="s">
        <v>136</v>
      </c>
      <c r="U7319" t="s">
        <v>38</v>
      </c>
      <c r="V7319" t="s">
        <v>39</v>
      </c>
      <c r="W7319" t="s">
        <v>83</v>
      </c>
      <c r="X7319" t="s">
        <v>97</v>
      </c>
      <c r="Y7319" t="s">
        <v>56</v>
      </c>
      <c r="Z7319" t="s">
        <v>43</v>
      </c>
      <c r="AA7319" t="s">
        <v>44</v>
      </c>
      <c r="AB7319" t="s">
        <v>44</v>
      </c>
    </row>
    <row r="7320" spans="1:28" x14ac:dyDescent="0.25">
      <c r="A7320" t="s">
        <v>12219</v>
      </c>
      <c r="B7320" s="1">
        <v>45882</v>
      </c>
      <c r="C7320" t="s">
        <v>672</v>
      </c>
      <c r="D7320" t="s">
        <v>673</v>
      </c>
      <c r="E7320">
        <v>19</v>
      </c>
      <c r="F7320" t="s">
        <v>48</v>
      </c>
      <c r="G7320" t="s">
        <v>238</v>
      </c>
      <c r="H7320" t="s">
        <v>239</v>
      </c>
      <c r="I7320" t="s">
        <v>62</v>
      </c>
      <c r="J7320" t="s">
        <v>63</v>
      </c>
      <c r="K7320">
        <v>3</v>
      </c>
      <c r="L7320" s="2">
        <v>6500</v>
      </c>
      <c r="M7320">
        <v>10</v>
      </c>
      <c r="N7320" s="2">
        <v>19500</v>
      </c>
      <c r="O7320" s="2">
        <v>1950</v>
      </c>
      <c r="P7320" s="2">
        <v>17550</v>
      </c>
      <c r="Q7320" s="2">
        <v>11399.31</v>
      </c>
      <c r="R7320" s="2">
        <v>6150.69</v>
      </c>
      <c r="S7320" t="s">
        <v>64</v>
      </c>
      <c r="T7320" t="s">
        <v>153</v>
      </c>
      <c r="U7320" t="s">
        <v>154</v>
      </c>
      <c r="V7320" t="s">
        <v>39</v>
      </c>
      <c r="W7320" t="s">
        <v>40</v>
      </c>
      <c r="X7320" t="s">
        <v>41</v>
      </c>
      <c r="Y7320" t="s">
        <v>56</v>
      </c>
      <c r="Z7320" t="s">
        <v>43</v>
      </c>
      <c r="AA7320" t="s">
        <v>44</v>
      </c>
      <c r="AB7320" t="s">
        <v>44</v>
      </c>
    </row>
    <row r="7321" spans="1:28" x14ac:dyDescent="0.25">
      <c r="A7321" t="s">
        <v>12220</v>
      </c>
      <c r="B7321" s="1">
        <v>45882</v>
      </c>
      <c r="C7321" t="s">
        <v>7128</v>
      </c>
      <c r="D7321" t="s">
        <v>7129</v>
      </c>
      <c r="E7321">
        <v>25</v>
      </c>
      <c r="F7321" t="s">
        <v>48</v>
      </c>
      <c r="G7321" t="s">
        <v>238</v>
      </c>
      <c r="H7321" t="s">
        <v>239</v>
      </c>
      <c r="I7321" t="s">
        <v>62</v>
      </c>
      <c r="J7321" t="s">
        <v>63</v>
      </c>
      <c r="K7321">
        <v>3</v>
      </c>
      <c r="L7321" s="2">
        <v>6500</v>
      </c>
      <c r="M7321">
        <v>0</v>
      </c>
      <c r="N7321" s="2">
        <v>19500</v>
      </c>
      <c r="O7321" s="2">
        <v>0</v>
      </c>
      <c r="P7321" s="2">
        <v>19500</v>
      </c>
      <c r="Q7321" s="2">
        <v>14947.29</v>
      </c>
      <c r="R7321" s="2">
        <v>4552.71</v>
      </c>
      <c r="S7321" t="s">
        <v>36</v>
      </c>
      <c r="T7321" t="s">
        <v>178</v>
      </c>
      <c r="U7321" t="s">
        <v>154</v>
      </c>
      <c r="V7321" t="s">
        <v>39</v>
      </c>
      <c r="W7321" t="s">
        <v>66</v>
      </c>
      <c r="X7321" t="s">
        <v>67</v>
      </c>
      <c r="Y7321" t="s">
        <v>84</v>
      </c>
      <c r="Z7321" t="s">
        <v>43</v>
      </c>
      <c r="AA7321" t="s">
        <v>44</v>
      </c>
      <c r="AB7321" t="s">
        <v>44</v>
      </c>
    </row>
    <row r="7322" spans="1:28" x14ac:dyDescent="0.25">
      <c r="A7322" t="s">
        <v>12221</v>
      </c>
      <c r="B7322" s="1">
        <v>45882</v>
      </c>
      <c r="C7322" t="s">
        <v>4751</v>
      </c>
      <c r="D7322" t="s">
        <v>4752</v>
      </c>
      <c r="E7322">
        <v>54</v>
      </c>
      <c r="F7322" t="s">
        <v>111</v>
      </c>
      <c r="G7322" t="s">
        <v>273</v>
      </c>
      <c r="H7322" t="s">
        <v>274</v>
      </c>
      <c r="I7322" t="s">
        <v>51</v>
      </c>
      <c r="J7322" t="s">
        <v>52</v>
      </c>
      <c r="K7322">
        <v>5</v>
      </c>
      <c r="L7322" s="2">
        <v>250</v>
      </c>
      <c r="M7322">
        <v>10</v>
      </c>
      <c r="N7322" s="2">
        <v>1250</v>
      </c>
      <c r="O7322" s="2">
        <v>125</v>
      </c>
      <c r="P7322" s="2">
        <v>1125</v>
      </c>
      <c r="Q7322" s="2">
        <v>818.66</v>
      </c>
      <c r="R7322" s="2">
        <v>306.33999999999997</v>
      </c>
      <c r="S7322" t="s">
        <v>53</v>
      </c>
      <c r="T7322" t="s">
        <v>222</v>
      </c>
      <c r="U7322" t="s">
        <v>38</v>
      </c>
      <c r="V7322" t="s">
        <v>39</v>
      </c>
      <c r="W7322" t="s">
        <v>40</v>
      </c>
      <c r="X7322" t="s">
        <v>97</v>
      </c>
      <c r="Y7322" t="s">
        <v>42</v>
      </c>
      <c r="Z7322" t="s">
        <v>43</v>
      </c>
      <c r="AA7322" t="s">
        <v>44</v>
      </c>
      <c r="AB7322" t="s">
        <v>44</v>
      </c>
    </row>
    <row r="7323" spans="1:28" x14ac:dyDescent="0.25">
      <c r="A7323" t="s">
        <v>12222</v>
      </c>
      <c r="B7323" s="1">
        <v>45882</v>
      </c>
      <c r="C7323" t="s">
        <v>2601</v>
      </c>
      <c r="D7323" t="s">
        <v>2602</v>
      </c>
      <c r="E7323">
        <v>36</v>
      </c>
      <c r="F7323" t="s">
        <v>48</v>
      </c>
      <c r="G7323" t="s">
        <v>197</v>
      </c>
      <c r="H7323" t="s">
        <v>198</v>
      </c>
      <c r="I7323" t="s">
        <v>74</v>
      </c>
      <c r="J7323" t="s">
        <v>75</v>
      </c>
      <c r="K7323">
        <v>1</v>
      </c>
      <c r="L7323" s="2">
        <v>2600</v>
      </c>
      <c r="M7323">
        <v>0</v>
      </c>
      <c r="N7323" s="2">
        <v>2600</v>
      </c>
      <c r="O7323" s="2">
        <v>0</v>
      </c>
      <c r="P7323" s="2">
        <v>2600</v>
      </c>
      <c r="Q7323" s="2">
        <v>1633.14</v>
      </c>
      <c r="R7323" s="2">
        <v>966.86</v>
      </c>
      <c r="S7323" t="s">
        <v>53</v>
      </c>
      <c r="T7323" t="s">
        <v>290</v>
      </c>
      <c r="U7323" t="s">
        <v>291</v>
      </c>
      <c r="V7323" t="s">
        <v>39</v>
      </c>
      <c r="W7323" t="s">
        <v>92</v>
      </c>
      <c r="X7323" t="s">
        <v>41</v>
      </c>
      <c r="Y7323" t="s">
        <v>42</v>
      </c>
      <c r="Z7323" t="s">
        <v>223</v>
      </c>
      <c r="AA7323" t="s">
        <v>44</v>
      </c>
      <c r="AB7323" t="s">
        <v>44</v>
      </c>
    </row>
    <row r="7324" spans="1:28" x14ac:dyDescent="0.25">
      <c r="A7324" t="s">
        <v>12223</v>
      </c>
      <c r="B7324" s="1">
        <v>45882</v>
      </c>
      <c r="C7324" t="s">
        <v>1808</v>
      </c>
      <c r="D7324" t="s">
        <v>1809</v>
      </c>
      <c r="E7324">
        <v>28</v>
      </c>
      <c r="F7324" t="s">
        <v>111</v>
      </c>
      <c r="G7324" t="s">
        <v>197</v>
      </c>
      <c r="H7324" t="s">
        <v>198</v>
      </c>
      <c r="I7324" t="s">
        <v>74</v>
      </c>
      <c r="J7324" t="s">
        <v>75</v>
      </c>
      <c r="K7324">
        <v>1</v>
      </c>
      <c r="L7324" s="2">
        <v>2600</v>
      </c>
      <c r="M7324">
        <v>0</v>
      </c>
      <c r="N7324" s="2">
        <v>2600</v>
      </c>
      <c r="O7324" s="2">
        <v>0</v>
      </c>
      <c r="P7324" s="2">
        <v>2600</v>
      </c>
      <c r="Q7324" s="2">
        <v>2027.41</v>
      </c>
      <c r="R7324" s="2">
        <v>572.59</v>
      </c>
      <c r="S7324" t="s">
        <v>64</v>
      </c>
      <c r="T7324" t="s">
        <v>90</v>
      </c>
      <c r="U7324" t="s">
        <v>91</v>
      </c>
      <c r="V7324" t="s">
        <v>39</v>
      </c>
      <c r="W7324" t="s">
        <v>83</v>
      </c>
      <c r="X7324" t="s">
        <v>67</v>
      </c>
      <c r="Y7324" t="s">
        <v>42</v>
      </c>
      <c r="Z7324" t="s">
        <v>43</v>
      </c>
      <c r="AA7324" t="s">
        <v>44</v>
      </c>
      <c r="AB7324" t="s">
        <v>44</v>
      </c>
    </row>
    <row r="7325" spans="1:28" x14ac:dyDescent="0.25">
      <c r="A7325" t="s">
        <v>12224</v>
      </c>
      <c r="B7325" s="1">
        <v>45883</v>
      </c>
      <c r="C7325" t="s">
        <v>5240</v>
      </c>
      <c r="D7325" t="s">
        <v>5241</v>
      </c>
      <c r="E7325">
        <v>46</v>
      </c>
      <c r="F7325" t="s">
        <v>48</v>
      </c>
      <c r="G7325" t="s">
        <v>436</v>
      </c>
      <c r="H7325" t="s">
        <v>437</v>
      </c>
      <c r="I7325" t="s">
        <v>74</v>
      </c>
      <c r="J7325" t="s">
        <v>190</v>
      </c>
      <c r="K7325">
        <v>3</v>
      </c>
      <c r="L7325" s="2">
        <v>1800</v>
      </c>
      <c r="M7325">
        <v>10</v>
      </c>
      <c r="N7325" s="2">
        <v>5400</v>
      </c>
      <c r="O7325" s="2">
        <v>540</v>
      </c>
      <c r="P7325" s="2">
        <v>4860</v>
      </c>
      <c r="Q7325" s="2">
        <v>3886.57</v>
      </c>
      <c r="R7325" s="2">
        <v>973.43</v>
      </c>
      <c r="S7325" t="s">
        <v>53</v>
      </c>
      <c r="T7325" t="s">
        <v>398</v>
      </c>
      <c r="U7325" t="s">
        <v>399</v>
      </c>
      <c r="V7325" t="s">
        <v>39</v>
      </c>
      <c r="W7325" t="s">
        <v>66</v>
      </c>
      <c r="X7325" t="s">
        <v>41</v>
      </c>
      <c r="Y7325" t="s">
        <v>56</v>
      </c>
      <c r="Z7325" t="s">
        <v>107</v>
      </c>
      <c r="AA7325" t="s">
        <v>44</v>
      </c>
      <c r="AB7325" t="s">
        <v>44</v>
      </c>
    </row>
    <row r="7326" spans="1:28" x14ac:dyDescent="0.25">
      <c r="A7326" t="s">
        <v>12225</v>
      </c>
      <c r="B7326" s="1">
        <v>45883</v>
      </c>
      <c r="C7326" t="s">
        <v>1653</v>
      </c>
      <c r="D7326" t="s">
        <v>1654</v>
      </c>
      <c r="E7326">
        <v>32</v>
      </c>
      <c r="F7326" t="s">
        <v>48</v>
      </c>
      <c r="G7326" t="s">
        <v>243</v>
      </c>
      <c r="H7326" t="s">
        <v>244</v>
      </c>
      <c r="I7326" t="s">
        <v>103</v>
      </c>
      <c r="J7326" t="s">
        <v>104</v>
      </c>
      <c r="K7326">
        <v>2</v>
      </c>
      <c r="L7326" s="2">
        <v>450</v>
      </c>
      <c r="M7326">
        <v>5</v>
      </c>
      <c r="N7326" s="2">
        <v>900</v>
      </c>
      <c r="O7326" s="2">
        <v>45</v>
      </c>
      <c r="P7326" s="2">
        <v>855</v>
      </c>
      <c r="Q7326" s="2">
        <v>673.83</v>
      </c>
      <c r="R7326" s="2">
        <v>181.17</v>
      </c>
      <c r="S7326" t="s">
        <v>64</v>
      </c>
      <c r="T7326" t="s">
        <v>263</v>
      </c>
      <c r="U7326" t="s">
        <v>91</v>
      </c>
      <c r="V7326" t="s">
        <v>39</v>
      </c>
      <c r="W7326" t="s">
        <v>137</v>
      </c>
      <c r="X7326" t="s">
        <v>41</v>
      </c>
      <c r="Y7326" t="s">
        <v>56</v>
      </c>
      <c r="Z7326" t="s">
        <v>43</v>
      </c>
      <c r="AA7326" t="s">
        <v>44</v>
      </c>
      <c r="AB7326" t="s">
        <v>44</v>
      </c>
    </row>
    <row r="7327" spans="1:28" x14ac:dyDescent="0.25">
      <c r="A7327" t="s">
        <v>12226</v>
      </c>
      <c r="B7327" s="1">
        <v>45883</v>
      </c>
      <c r="C7327" t="s">
        <v>8919</v>
      </c>
      <c r="D7327" t="s">
        <v>8920</v>
      </c>
      <c r="E7327">
        <v>59</v>
      </c>
      <c r="F7327" t="s">
        <v>31</v>
      </c>
      <c r="G7327" t="s">
        <v>197</v>
      </c>
      <c r="H7327" t="s">
        <v>198</v>
      </c>
      <c r="I7327" t="s">
        <v>74</v>
      </c>
      <c r="J7327" t="s">
        <v>75</v>
      </c>
      <c r="K7327">
        <v>2</v>
      </c>
      <c r="L7327" s="2">
        <v>2600</v>
      </c>
      <c r="M7327">
        <v>20</v>
      </c>
      <c r="N7327" s="2">
        <v>5200</v>
      </c>
      <c r="O7327" s="2">
        <v>1040</v>
      </c>
      <c r="P7327" s="2">
        <v>4160</v>
      </c>
      <c r="Q7327" s="2">
        <v>2952.95</v>
      </c>
      <c r="R7327" s="2">
        <v>1207.05</v>
      </c>
      <c r="S7327" t="s">
        <v>36</v>
      </c>
      <c r="T7327" t="s">
        <v>65</v>
      </c>
      <c r="U7327" t="s">
        <v>65</v>
      </c>
      <c r="V7327" t="s">
        <v>39</v>
      </c>
      <c r="W7327" t="s">
        <v>124</v>
      </c>
      <c r="X7327" t="s">
        <v>41</v>
      </c>
      <c r="Y7327" t="s">
        <v>42</v>
      </c>
      <c r="Z7327" t="s">
        <v>43</v>
      </c>
      <c r="AA7327" t="s">
        <v>44</v>
      </c>
      <c r="AB7327" t="s">
        <v>44</v>
      </c>
    </row>
    <row r="7328" spans="1:28" x14ac:dyDescent="0.25">
      <c r="A7328" t="s">
        <v>12227</v>
      </c>
      <c r="B7328" s="1">
        <v>45883</v>
      </c>
      <c r="C7328" t="s">
        <v>1072</v>
      </c>
      <c r="D7328" t="s">
        <v>1073</v>
      </c>
      <c r="E7328">
        <v>20</v>
      </c>
      <c r="F7328" t="s">
        <v>31</v>
      </c>
      <c r="G7328" t="s">
        <v>212</v>
      </c>
      <c r="H7328" t="s">
        <v>213</v>
      </c>
      <c r="I7328" t="s">
        <v>51</v>
      </c>
      <c r="J7328" t="s">
        <v>52</v>
      </c>
      <c r="K7328">
        <v>2</v>
      </c>
      <c r="L7328" s="2">
        <v>400</v>
      </c>
      <c r="M7328">
        <v>15</v>
      </c>
      <c r="N7328" s="2">
        <v>800</v>
      </c>
      <c r="O7328" s="2">
        <v>120</v>
      </c>
      <c r="P7328" s="2">
        <v>680</v>
      </c>
      <c r="Q7328" s="2">
        <v>424.06</v>
      </c>
      <c r="R7328" s="2">
        <v>255.94</v>
      </c>
      <c r="S7328" t="s">
        <v>36</v>
      </c>
      <c r="T7328" t="s">
        <v>105</v>
      </c>
      <c r="U7328" t="s">
        <v>106</v>
      </c>
      <c r="V7328" t="s">
        <v>39</v>
      </c>
      <c r="W7328" t="s">
        <v>124</v>
      </c>
      <c r="X7328" t="s">
        <v>97</v>
      </c>
      <c r="Y7328" t="s">
        <v>42</v>
      </c>
      <c r="Z7328" t="s">
        <v>223</v>
      </c>
      <c r="AA7328" t="s">
        <v>44</v>
      </c>
      <c r="AB7328" t="s">
        <v>44</v>
      </c>
    </row>
    <row r="7329" spans="1:28" x14ac:dyDescent="0.25">
      <c r="A7329" t="s">
        <v>12228</v>
      </c>
      <c r="B7329" s="1">
        <v>45883</v>
      </c>
      <c r="C7329" t="s">
        <v>7501</v>
      </c>
      <c r="D7329" t="s">
        <v>7502</v>
      </c>
      <c r="E7329">
        <v>25</v>
      </c>
      <c r="F7329" t="s">
        <v>31</v>
      </c>
      <c r="G7329" t="s">
        <v>134</v>
      </c>
      <c r="H7329" t="s">
        <v>135</v>
      </c>
      <c r="I7329" t="s">
        <v>62</v>
      </c>
      <c r="J7329" t="s">
        <v>130</v>
      </c>
      <c r="K7329">
        <v>6</v>
      </c>
      <c r="L7329" s="2">
        <v>8500</v>
      </c>
      <c r="M7329">
        <v>0</v>
      </c>
      <c r="N7329" s="2">
        <v>51000</v>
      </c>
      <c r="O7329" s="2">
        <v>0</v>
      </c>
      <c r="P7329" s="2">
        <v>51000</v>
      </c>
      <c r="Q7329" s="2">
        <v>36264.32</v>
      </c>
      <c r="R7329" s="2">
        <v>14735.68</v>
      </c>
      <c r="S7329" t="s">
        <v>64</v>
      </c>
      <c r="T7329" t="s">
        <v>90</v>
      </c>
      <c r="U7329" t="s">
        <v>91</v>
      </c>
      <c r="V7329" t="s">
        <v>39</v>
      </c>
      <c r="W7329" t="s">
        <v>66</v>
      </c>
      <c r="X7329" t="s">
        <v>97</v>
      </c>
      <c r="Y7329" t="s">
        <v>56</v>
      </c>
      <c r="Z7329" t="s">
        <v>43</v>
      </c>
      <c r="AA7329" t="s">
        <v>44</v>
      </c>
      <c r="AB7329" t="s">
        <v>44</v>
      </c>
    </row>
    <row r="7330" spans="1:28" x14ac:dyDescent="0.25">
      <c r="A7330" t="s">
        <v>12229</v>
      </c>
      <c r="B7330" s="1">
        <v>45883</v>
      </c>
      <c r="C7330" t="s">
        <v>3130</v>
      </c>
      <c r="D7330" t="s">
        <v>3131</v>
      </c>
      <c r="E7330">
        <v>59</v>
      </c>
      <c r="F7330" t="s">
        <v>48</v>
      </c>
      <c r="G7330" t="s">
        <v>436</v>
      </c>
      <c r="H7330" t="s">
        <v>437</v>
      </c>
      <c r="I7330" t="s">
        <v>74</v>
      </c>
      <c r="J7330" t="s">
        <v>190</v>
      </c>
      <c r="K7330">
        <v>1</v>
      </c>
      <c r="L7330" s="2">
        <v>1800</v>
      </c>
      <c r="M7330">
        <v>20</v>
      </c>
      <c r="N7330" s="2">
        <v>1800</v>
      </c>
      <c r="O7330" s="2">
        <v>360</v>
      </c>
      <c r="P7330" s="2">
        <v>1440</v>
      </c>
      <c r="Q7330" s="2">
        <v>811.79</v>
      </c>
      <c r="R7330" s="2">
        <v>628.21</v>
      </c>
      <c r="S7330" t="s">
        <v>36</v>
      </c>
      <c r="T7330" t="s">
        <v>122</v>
      </c>
      <c r="U7330" t="s">
        <v>123</v>
      </c>
      <c r="V7330" t="s">
        <v>39</v>
      </c>
      <c r="W7330" t="s">
        <v>66</v>
      </c>
      <c r="X7330" t="s">
        <v>97</v>
      </c>
      <c r="Y7330" t="s">
        <v>42</v>
      </c>
      <c r="Z7330" t="s">
        <v>43</v>
      </c>
      <c r="AA7330" t="s">
        <v>44</v>
      </c>
      <c r="AB7330" t="s">
        <v>44</v>
      </c>
    </row>
    <row r="7331" spans="1:28" x14ac:dyDescent="0.25">
      <c r="A7331" t="s">
        <v>12230</v>
      </c>
      <c r="B7331" s="1">
        <v>45883</v>
      </c>
      <c r="C7331" t="s">
        <v>6760</v>
      </c>
      <c r="D7331" t="s">
        <v>6761</v>
      </c>
      <c r="E7331">
        <v>44</v>
      </c>
      <c r="F7331" t="s">
        <v>31</v>
      </c>
      <c r="G7331" t="s">
        <v>561</v>
      </c>
      <c r="H7331" t="s">
        <v>562</v>
      </c>
      <c r="I7331" t="s">
        <v>34</v>
      </c>
      <c r="J7331" t="s">
        <v>143</v>
      </c>
      <c r="K7331">
        <v>2</v>
      </c>
      <c r="L7331" s="2">
        <v>900</v>
      </c>
      <c r="M7331">
        <v>10</v>
      </c>
      <c r="N7331" s="2">
        <v>1800</v>
      </c>
      <c r="O7331" s="2">
        <v>180</v>
      </c>
      <c r="P7331" s="2">
        <v>1620</v>
      </c>
      <c r="Q7331" s="2">
        <v>1289.51</v>
      </c>
      <c r="R7331" s="2">
        <v>330.49</v>
      </c>
      <c r="S7331" t="s">
        <v>53</v>
      </c>
      <c r="T7331" t="s">
        <v>136</v>
      </c>
      <c r="U7331" t="s">
        <v>38</v>
      </c>
      <c r="V7331" t="s">
        <v>39</v>
      </c>
      <c r="W7331" t="s">
        <v>124</v>
      </c>
      <c r="X7331" t="s">
        <v>67</v>
      </c>
      <c r="Y7331" t="s">
        <v>42</v>
      </c>
      <c r="Z7331" t="s">
        <v>43</v>
      </c>
      <c r="AA7331" t="s">
        <v>44</v>
      </c>
      <c r="AB7331" t="s">
        <v>44</v>
      </c>
    </row>
    <row r="7332" spans="1:28" x14ac:dyDescent="0.25">
      <c r="A7332" t="s">
        <v>12231</v>
      </c>
      <c r="B7332" s="1">
        <v>45883</v>
      </c>
      <c r="C7332" t="s">
        <v>872</v>
      </c>
      <c r="D7332" t="s">
        <v>873</v>
      </c>
      <c r="E7332">
        <v>39</v>
      </c>
      <c r="F7332" t="s">
        <v>31</v>
      </c>
      <c r="G7332" t="s">
        <v>344</v>
      </c>
      <c r="H7332" t="s">
        <v>345</v>
      </c>
      <c r="I7332" t="s">
        <v>34</v>
      </c>
      <c r="J7332" t="s">
        <v>121</v>
      </c>
      <c r="K7332">
        <v>3</v>
      </c>
      <c r="L7332" s="2">
        <v>1600</v>
      </c>
      <c r="M7332">
        <v>10</v>
      </c>
      <c r="N7332" s="2">
        <v>4800</v>
      </c>
      <c r="O7332" s="2">
        <v>480</v>
      </c>
      <c r="P7332" s="2">
        <v>4320</v>
      </c>
      <c r="Q7332" s="2">
        <v>2606.9299999999998</v>
      </c>
      <c r="R7332" s="2">
        <v>1713.07</v>
      </c>
      <c r="S7332" t="s">
        <v>64</v>
      </c>
      <c r="T7332" t="s">
        <v>114</v>
      </c>
      <c r="U7332" t="s">
        <v>115</v>
      </c>
      <c r="V7332" t="s">
        <v>39</v>
      </c>
      <c r="W7332" t="s">
        <v>124</v>
      </c>
      <c r="X7332" t="s">
        <v>97</v>
      </c>
      <c r="Y7332" t="s">
        <v>42</v>
      </c>
      <c r="Z7332" t="s">
        <v>107</v>
      </c>
      <c r="AA7332" t="s">
        <v>44</v>
      </c>
      <c r="AB7332" t="s">
        <v>44</v>
      </c>
    </row>
    <row r="7333" spans="1:28" x14ac:dyDescent="0.25">
      <c r="A7333" t="s">
        <v>12232</v>
      </c>
      <c r="B7333" s="1">
        <v>45883</v>
      </c>
      <c r="C7333" t="s">
        <v>4496</v>
      </c>
      <c r="D7333" t="s">
        <v>4497</v>
      </c>
      <c r="E7333">
        <v>58</v>
      </c>
      <c r="F7333" t="s">
        <v>48</v>
      </c>
      <c r="G7333" t="s">
        <v>101</v>
      </c>
      <c r="H7333" t="s">
        <v>102</v>
      </c>
      <c r="I7333" t="s">
        <v>103</v>
      </c>
      <c r="J7333" t="s">
        <v>104</v>
      </c>
      <c r="K7333">
        <v>5</v>
      </c>
      <c r="L7333" s="2">
        <v>1800</v>
      </c>
      <c r="M7333">
        <v>10</v>
      </c>
      <c r="N7333" s="2">
        <v>9000</v>
      </c>
      <c r="O7333" s="2">
        <v>900</v>
      </c>
      <c r="P7333" s="2">
        <v>8100</v>
      </c>
      <c r="Q7333" s="2">
        <v>4586.42</v>
      </c>
      <c r="R7333" s="2">
        <v>3513.58</v>
      </c>
      <c r="S7333" t="s">
        <v>53</v>
      </c>
      <c r="T7333" t="s">
        <v>263</v>
      </c>
      <c r="U7333" t="s">
        <v>91</v>
      </c>
      <c r="V7333" t="s">
        <v>39</v>
      </c>
      <c r="W7333" t="s">
        <v>83</v>
      </c>
      <c r="X7333" t="s">
        <v>67</v>
      </c>
      <c r="Y7333" t="s">
        <v>56</v>
      </c>
      <c r="Z7333" t="s">
        <v>43</v>
      </c>
      <c r="AA7333" t="s">
        <v>44</v>
      </c>
      <c r="AB7333" t="s">
        <v>44</v>
      </c>
    </row>
    <row r="7334" spans="1:28" x14ac:dyDescent="0.25">
      <c r="A7334" t="s">
        <v>12233</v>
      </c>
      <c r="B7334" s="1">
        <v>45883</v>
      </c>
      <c r="C7334" t="s">
        <v>3063</v>
      </c>
      <c r="D7334" t="s">
        <v>3064</v>
      </c>
      <c r="E7334">
        <v>31</v>
      </c>
      <c r="F7334" t="s">
        <v>48</v>
      </c>
      <c r="G7334" t="s">
        <v>168</v>
      </c>
      <c r="H7334" t="s">
        <v>169</v>
      </c>
      <c r="I7334" t="s">
        <v>62</v>
      </c>
      <c r="J7334" t="s">
        <v>143</v>
      </c>
      <c r="K7334">
        <v>2</v>
      </c>
      <c r="L7334" s="2">
        <v>1800</v>
      </c>
      <c r="M7334">
        <v>20</v>
      </c>
      <c r="N7334" s="2">
        <v>3600</v>
      </c>
      <c r="O7334" s="2">
        <v>720</v>
      </c>
      <c r="P7334" s="2">
        <v>2880</v>
      </c>
      <c r="Q7334" s="2">
        <v>2020.31</v>
      </c>
      <c r="R7334" s="2">
        <v>859.69</v>
      </c>
      <c r="S7334" t="s">
        <v>53</v>
      </c>
      <c r="T7334" t="s">
        <v>37</v>
      </c>
      <c r="U7334" t="s">
        <v>38</v>
      </c>
      <c r="V7334" t="s">
        <v>39</v>
      </c>
      <c r="W7334" t="s">
        <v>137</v>
      </c>
      <c r="X7334" t="s">
        <v>97</v>
      </c>
      <c r="Y7334" t="s">
        <v>56</v>
      </c>
      <c r="Z7334" t="s">
        <v>107</v>
      </c>
      <c r="AA7334" t="s">
        <v>44</v>
      </c>
      <c r="AB7334" t="s">
        <v>44</v>
      </c>
    </row>
    <row r="7335" spans="1:28" x14ac:dyDescent="0.25">
      <c r="A7335" t="s">
        <v>12234</v>
      </c>
      <c r="B7335" s="1">
        <v>45883</v>
      </c>
      <c r="C7335" t="s">
        <v>12235</v>
      </c>
      <c r="D7335" t="s">
        <v>12236</v>
      </c>
      <c r="E7335">
        <v>23</v>
      </c>
      <c r="F7335" t="s">
        <v>111</v>
      </c>
      <c r="G7335" t="s">
        <v>202</v>
      </c>
      <c r="H7335" t="s">
        <v>203</v>
      </c>
      <c r="I7335" t="s">
        <v>103</v>
      </c>
      <c r="J7335" t="s">
        <v>104</v>
      </c>
      <c r="K7335">
        <v>2</v>
      </c>
      <c r="L7335" s="2">
        <v>550</v>
      </c>
      <c r="M7335">
        <v>5</v>
      </c>
      <c r="N7335" s="2">
        <v>1100</v>
      </c>
      <c r="O7335" s="2">
        <v>55</v>
      </c>
      <c r="P7335" s="2">
        <v>1045</v>
      </c>
      <c r="Q7335" s="2">
        <v>852.36</v>
      </c>
      <c r="R7335" s="2">
        <v>192.64</v>
      </c>
      <c r="S7335" t="s">
        <v>64</v>
      </c>
      <c r="T7335" t="s">
        <v>37</v>
      </c>
      <c r="U7335" t="s">
        <v>38</v>
      </c>
      <c r="V7335" t="s">
        <v>39</v>
      </c>
      <c r="W7335" t="s">
        <v>83</v>
      </c>
      <c r="X7335" t="s">
        <v>41</v>
      </c>
      <c r="Y7335" t="s">
        <v>56</v>
      </c>
      <c r="Z7335" t="s">
        <v>43</v>
      </c>
      <c r="AA7335" t="s">
        <v>44</v>
      </c>
      <c r="AB7335" t="s">
        <v>44</v>
      </c>
    </row>
    <row r="7336" spans="1:28" x14ac:dyDescent="0.25">
      <c r="A7336" t="s">
        <v>12237</v>
      </c>
      <c r="B7336" s="1">
        <v>45883</v>
      </c>
      <c r="C7336" t="s">
        <v>2020</v>
      </c>
      <c r="D7336" t="s">
        <v>2021</v>
      </c>
      <c r="E7336">
        <v>40</v>
      </c>
      <c r="F7336" t="s">
        <v>111</v>
      </c>
      <c r="G7336" t="s">
        <v>280</v>
      </c>
      <c r="H7336" t="s">
        <v>281</v>
      </c>
      <c r="I7336" t="s">
        <v>62</v>
      </c>
      <c r="J7336" t="s">
        <v>190</v>
      </c>
      <c r="K7336">
        <v>3</v>
      </c>
      <c r="L7336" s="2">
        <v>700</v>
      </c>
      <c r="M7336">
        <v>20</v>
      </c>
      <c r="N7336" s="2">
        <v>2100</v>
      </c>
      <c r="O7336" s="2">
        <v>420</v>
      </c>
      <c r="P7336" s="2">
        <v>1680</v>
      </c>
      <c r="Q7336" s="2">
        <v>1238.6500000000001</v>
      </c>
      <c r="R7336" s="2">
        <v>441.35</v>
      </c>
      <c r="S7336" t="s">
        <v>36</v>
      </c>
      <c r="T7336" t="s">
        <v>76</v>
      </c>
      <c r="U7336" t="s">
        <v>77</v>
      </c>
      <c r="V7336" t="s">
        <v>39</v>
      </c>
      <c r="W7336" t="s">
        <v>40</v>
      </c>
      <c r="X7336" t="s">
        <v>97</v>
      </c>
      <c r="Y7336" t="s">
        <v>56</v>
      </c>
      <c r="Z7336" t="s">
        <v>43</v>
      </c>
      <c r="AA7336" t="s">
        <v>44</v>
      </c>
      <c r="AB7336" t="s">
        <v>44</v>
      </c>
    </row>
    <row r="7337" spans="1:28" x14ac:dyDescent="0.25">
      <c r="A7337" t="s">
        <v>12238</v>
      </c>
      <c r="B7337" s="1">
        <v>45883</v>
      </c>
      <c r="C7337" t="s">
        <v>7245</v>
      </c>
      <c r="D7337" t="s">
        <v>7246</v>
      </c>
      <c r="E7337">
        <v>30</v>
      </c>
      <c r="F7337" t="s">
        <v>111</v>
      </c>
      <c r="G7337" t="s">
        <v>49</v>
      </c>
      <c r="H7337" t="s">
        <v>50</v>
      </c>
      <c r="I7337" t="s">
        <v>51</v>
      </c>
      <c r="J7337" t="s">
        <v>52</v>
      </c>
      <c r="K7337">
        <v>5</v>
      </c>
      <c r="L7337" s="2">
        <v>500</v>
      </c>
      <c r="M7337">
        <v>20</v>
      </c>
      <c r="N7337" s="2">
        <v>2500</v>
      </c>
      <c r="O7337" s="2">
        <v>500</v>
      </c>
      <c r="P7337" s="2">
        <v>2000</v>
      </c>
      <c r="Q7337" s="2">
        <v>1197.8800000000001</v>
      </c>
      <c r="R7337" s="2">
        <v>802.12</v>
      </c>
      <c r="S7337" t="s">
        <v>36</v>
      </c>
      <c r="T7337" t="s">
        <v>275</v>
      </c>
      <c r="U7337" t="s">
        <v>123</v>
      </c>
      <c r="V7337" t="s">
        <v>39</v>
      </c>
      <c r="W7337" t="s">
        <v>137</v>
      </c>
      <c r="X7337" t="s">
        <v>41</v>
      </c>
      <c r="Y7337" t="s">
        <v>56</v>
      </c>
      <c r="Z7337" t="s">
        <v>508</v>
      </c>
      <c r="AA7337" t="s">
        <v>44</v>
      </c>
      <c r="AB7337" t="s">
        <v>44</v>
      </c>
    </row>
    <row r="7338" spans="1:28" x14ac:dyDescent="0.25">
      <c r="A7338" t="s">
        <v>12239</v>
      </c>
      <c r="B7338" s="1">
        <v>45883</v>
      </c>
      <c r="C7338" t="s">
        <v>1626</v>
      </c>
      <c r="D7338" t="s">
        <v>1627</v>
      </c>
      <c r="E7338">
        <v>44</v>
      </c>
      <c r="F7338" t="s">
        <v>111</v>
      </c>
      <c r="G7338" t="s">
        <v>344</v>
      </c>
      <c r="H7338" t="s">
        <v>345</v>
      </c>
      <c r="I7338" t="s">
        <v>34</v>
      </c>
      <c r="J7338" t="s">
        <v>121</v>
      </c>
      <c r="K7338">
        <v>1</v>
      </c>
      <c r="L7338" s="2">
        <v>1600</v>
      </c>
      <c r="M7338">
        <v>10</v>
      </c>
      <c r="N7338" s="2">
        <v>1600</v>
      </c>
      <c r="O7338" s="2">
        <v>160</v>
      </c>
      <c r="P7338" s="2">
        <v>1440</v>
      </c>
      <c r="Q7338" s="2">
        <v>864.83</v>
      </c>
      <c r="R7338" s="2">
        <v>575.16999999999996</v>
      </c>
      <c r="S7338" t="s">
        <v>64</v>
      </c>
      <c r="T7338" t="s">
        <v>263</v>
      </c>
      <c r="U7338" t="s">
        <v>91</v>
      </c>
      <c r="V7338" t="s">
        <v>39</v>
      </c>
      <c r="W7338" t="s">
        <v>124</v>
      </c>
      <c r="X7338" t="s">
        <v>41</v>
      </c>
      <c r="Y7338" t="s">
        <v>56</v>
      </c>
      <c r="Z7338" t="s">
        <v>43</v>
      </c>
      <c r="AA7338" t="s">
        <v>44</v>
      </c>
      <c r="AB7338" t="s">
        <v>44</v>
      </c>
    </row>
    <row r="7339" spans="1:28" x14ac:dyDescent="0.25">
      <c r="A7339" t="s">
        <v>12240</v>
      </c>
      <c r="B7339" s="1">
        <v>45883</v>
      </c>
      <c r="C7339" t="s">
        <v>7176</v>
      </c>
      <c r="D7339" t="s">
        <v>7177</v>
      </c>
      <c r="E7339">
        <v>28</v>
      </c>
      <c r="F7339" t="s">
        <v>111</v>
      </c>
      <c r="G7339" t="s">
        <v>60</v>
      </c>
      <c r="H7339" t="s">
        <v>61</v>
      </c>
      <c r="I7339" t="s">
        <v>62</v>
      </c>
      <c r="J7339" t="s">
        <v>63</v>
      </c>
      <c r="K7339">
        <v>1</v>
      </c>
      <c r="L7339" s="2">
        <v>3500</v>
      </c>
      <c r="M7339">
        <v>10</v>
      </c>
      <c r="N7339" s="2">
        <v>3500</v>
      </c>
      <c r="O7339" s="2">
        <v>350</v>
      </c>
      <c r="P7339" s="2">
        <v>3150</v>
      </c>
      <c r="Q7339" s="2">
        <v>1755.73</v>
      </c>
      <c r="R7339" s="2">
        <v>1394.27</v>
      </c>
      <c r="S7339" t="s">
        <v>64</v>
      </c>
      <c r="T7339" t="s">
        <v>122</v>
      </c>
      <c r="U7339" t="s">
        <v>123</v>
      </c>
      <c r="V7339" t="s">
        <v>39</v>
      </c>
      <c r="W7339" t="s">
        <v>40</v>
      </c>
      <c r="X7339" t="s">
        <v>41</v>
      </c>
      <c r="Y7339" t="s">
        <v>42</v>
      </c>
      <c r="Z7339" t="s">
        <v>43</v>
      </c>
      <c r="AA7339" t="s">
        <v>44</v>
      </c>
      <c r="AB7339" t="s">
        <v>44</v>
      </c>
    </row>
    <row r="7340" spans="1:28" x14ac:dyDescent="0.25">
      <c r="A7340" t="s">
        <v>12241</v>
      </c>
      <c r="B7340" s="1">
        <v>45883</v>
      </c>
      <c r="C7340" t="s">
        <v>9679</v>
      </c>
      <c r="D7340" t="s">
        <v>9680</v>
      </c>
      <c r="E7340">
        <v>18</v>
      </c>
      <c r="F7340" t="s">
        <v>48</v>
      </c>
      <c r="G7340" t="s">
        <v>212</v>
      </c>
      <c r="H7340" t="s">
        <v>213</v>
      </c>
      <c r="I7340" t="s">
        <v>51</v>
      </c>
      <c r="J7340" t="s">
        <v>52</v>
      </c>
      <c r="K7340">
        <v>2</v>
      </c>
      <c r="L7340" s="2">
        <v>400</v>
      </c>
      <c r="M7340">
        <v>15</v>
      </c>
      <c r="N7340" s="2">
        <v>800</v>
      </c>
      <c r="O7340" s="2">
        <v>120</v>
      </c>
      <c r="P7340" s="2">
        <v>680</v>
      </c>
      <c r="Q7340" s="2">
        <v>423.03</v>
      </c>
      <c r="R7340" s="2">
        <v>256.97000000000003</v>
      </c>
      <c r="S7340" t="s">
        <v>53</v>
      </c>
      <c r="T7340" t="s">
        <v>222</v>
      </c>
      <c r="U7340" t="s">
        <v>38</v>
      </c>
      <c r="V7340" t="s">
        <v>39</v>
      </c>
      <c r="W7340" t="s">
        <v>66</v>
      </c>
      <c r="X7340" t="s">
        <v>41</v>
      </c>
      <c r="Y7340" t="s">
        <v>56</v>
      </c>
      <c r="Z7340" t="s">
        <v>223</v>
      </c>
      <c r="AA7340" t="s">
        <v>44</v>
      </c>
      <c r="AB7340" t="s">
        <v>44</v>
      </c>
    </row>
    <row r="7341" spans="1:28" x14ac:dyDescent="0.25">
      <c r="A7341" t="s">
        <v>12242</v>
      </c>
      <c r="B7341" s="1">
        <v>45884</v>
      </c>
      <c r="C7341" t="s">
        <v>3016</v>
      </c>
      <c r="D7341" t="s">
        <v>3017</v>
      </c>
      <c r="E7341">
        <v>47</v>
      </c>
      <c r="F7341" t="s">
        <v>31</v>
      </c>
      <c r="G7341" t="s">
        <v>88</v>
      </c>
      <c r="H7341" t="s">
        <v>89</v>
      </c>
      <c r="I7341" t="s">
        <v>62</v>
      </c>
      <c r="J7341" t="s">
        <v>63</v>
      </c>
      <c r="K7341">
        <v>2</v>
      </c>
      <c r="L7341" s="2">
        <v>4200</v>
      </c>
      <c r="M7341">
        <v>0</v>
      </c>
      <c r="N7341" s="2">
        <v>8400</v>
      </c>
      <c r="O7341" s="2">
        <v>0</v>
      </c>
      <c r="P7341" s="2">
        <v>8400</v>
      </c>
      <c r="Q7341" s="2">
        <v>5718.97</v>
      </c>
      <c r="R7341" s="2">
        <v>2681.03</v>
      </c>
      <c r="S7341" t="s">
        <v>64</v>
      </c>
      <c r="T7341" t="s">
        <v>54</v>
      </c>
      <c r="U7341" t="s">
        <v>55</v>
      </c>
      <c r="V7341" t="s">
        <v>39</v>
      </c>
      <c r="W7341" t="s">
        <v>66</v>
      </c>
      <c r="X7341" t="s">
        <v>41</v>
      </c>
      <c r="Y7341" t="s">
        <v>56</v>
      </c>
      <c r="Z7341" t="s">
        <v>43</v>
      </c>
      <c r="AA7341" t="s">
        <v>44</v>
      </c>
      <c r="AB7341" t="s">
        <v>44</v>
      </c>
    </row>
    <row r="7342" spans="1:28" x14ac:dyDescent="0.25">
      <c r="A7342" t="s">
        <v>12243</v>
      </c>
      <c r="B7342" s="1">
        <v>45884</v>
      </c>
      <c r="C7342" t="s">
        <v>1946</v>
      </c>
      <c r="D7342" t="s">
        <v>1947</v>
      </c>
      <c r="E7342">
        <v>24</v>
      </c>
      <c r="F7342" t="s">
        <v>31</v>
      </c>
      <c r="G7342" t="s">
        <v>366</v>
      </c>
      <c r="H7342" t="s">
        <v>367</v>
      </c>
      <c r="I7342" t="s">
        <v>34</v>
      </c>
      <c r="J7342" t="s">
        <v>130</v>
      </c>
      <c r="K7342">
        <v>3</v>
      </c>
      <c r="L7342" s="2">
        <v>14500</v>
      </c>
      <c r="M7342">
        <v>5</v>
      </c>
      <c r="N7342" s="2">
        <v>43500</v>
      </c>
      <c r="O7342" s="2">
        <v>2175</v>
      </c>
      <c r="P7342" s="2">
        <v>41325</v>
      </c>
      <c r="Q7342" s="2">
        <v>27931.41</v>
      </c>
      <c r="R7342" s="2">
        <v>13393.59</v>
      </c>
      <c r="S7342" t="s">
        <v>53</v>
      </c>
      <c r="T7342" t="s">
        <v>290</v>
      </c>
      <c r="U7342" t="s">
        <v>291</v>
      </c>
      <c r="V7342" t="s">
        <v>39</v>
      </c>
      <c r="W7342" t="s">
        <v>40</v>
      </c>
      <c r="X7342" t="s">
        <v>97</v>
      </c>
      <c r="Y7342" t="s">
        <v>84</v>
      </c>
      <c r="Z7342" t="s">
        <v>223</v>
      </c>
      <c r="AA7342" t="s">
        <v>44</v>
      </c>
      <c r="AB7342" t="s">
        <v>44</v>
      </c>
    </row>
    <row r="7343" spans="1:28" x14ac:dyDescent="0.25">
      <c r="A7343" t="s">
        <v>12244</v>
      </c>
      <c r="B7343" s="1">
        <v>45884</v>
      </c>
      <c r="C7343" t="s">
        <v>7017</v>
      </c>
      <c r="D7343" t="s">
        <v>7018</v>
      </c>
      <c r="E7343">
        <v>50</v>
      </c>
      <c r="F7343" t="s">
        <v>111</v>
      </c>
      <c r="G7343" t="s">
        <v>217</v>
      </c>
      <c r="H7343" t="s">
        <v>218</v>
      </c>
      <c r="I7343" t="s">
        <v>34</v>
      </c>
      <c r="J7343" t="s">
        <v>130</v>
      </c>
      <c r="K7343">
        <v>1</v>
      </c>
      <c r="L7343" s="2">
        <v>28000</v>
      </c>
      <c r="M7343">
        <v>20</v>
      </c>
      <c r="N7343" s="2">
        <v>28000</v>
      </c>
      <c r="O7343" s="2">
        <v>5600</v>
      </c>
      <c r="P7343" s="2">
        <v>22400</v>
      </c>
      <c r="Q7343" s="2">
        <v>15493.29</v>
      </c>
      <c r="R7343" s="2">
        <v>6906.71</v>
      </c>
      <c r="S7343" t="s">
        <v>36</v>
      </c>
      <c r="T7343" t="s">
        <v>290</v>
      </c>
      <c r="U7343" t="s">
        <v>291</v>
      </c>
      <c r="V7343" t="s">
        <v>39</v>
      </c>
      <c r="W7343" t="s">
        <v>92</v>
      </c>
      <c r="X7343" t="s">
        <v>97</v>
      </c>
      <c r="Y7343" t="s">
        <v>56</v>
      </c>
      <c r="Z7343" t="s">
        <v>43</v>
      </c>
      <c r="AA7343" t="s">
        <v>44</v>
      </c>
      <c r="AB7343" t="s">
        <v>44</v>
      </c>
    </row>
    <row r="7344" spans="1:28" x14ac:dyDescent="0.25">
      <c r="A7344" t="s">
        <v>12245</v>
      </c>
      <c r="B7344" s="1">
        <v>45884</v>
      </c>
      <c r="C7344" t="s">
        <v>12246</v>
      </c>
      <c r="D7344" t="s">
        <v>12247</v>
      </c>
      <c r="E7344">
        <v>23</v>
      </c>
      <c r="F7344" t="s">
        <v>48</v>
      </c>
      <c r="G7344" t="s">
        <v>387</v>
      </c>
      <c r="H7344" t="s">
        <v>388</v>
      </c>
      <c r="I7344" t="s">
        <v>74</v>
      </c>
      <c r="J7344" t="s">
        <v>75</v>
      </c>
      <c r="K7344">
        <v>2</v>
      </c>
      <c r="L7344" s="2">
        <v>3200</v>
      </c>
      <c r="M7344">
        <v>5</v>
      </c>
      <c r="N7344" s="2">
        <v>6400</v>
      </c>
      <c r="O7344" s="2">
        <v>320</v>
      </c>
      <c r="P7344" s="2">
        <v>6080</v>
      </c>
      <c r="Q7344" s="2">
        <v>3417.69</v>
      </c>
      <c r="R7344" s="2">
        <v>2662.31</v>
      </c>
      <c r="S7344" t="s">
        <v>36</v>
      </c>
      <c r="T7344" t="s">
        <v>122</v>
      </c>
      <c r="U7344" t="s">
        <v>123</v>
      </c>
      <c r="V7344" t="s">
        <v>39</v>
      </c>
      <c r="W7344" t="s">
        <v>66</v>
      </c>
      <c r="X7344" t="s">
        <v>97</v>
      </c>
      <c r="Y7344" t="s">
        <v>56</v>
      </c>
      <c r="Z7344" t="s">
        <v>43</v>
      </c>
      <c r="AA7344" t="s">
        <v>44</v>
      </c>
      <c r="AB7344" t="s">
        <v>44</v>
      </c>
    </row>
    <row r="7345" spans="1:28" x14ac:dyDescent="0.25">
      <c r="A7345" t="s">
        <v>12248</v>
      </c>
      <c r="B7345" s="1">
        <v>45884</v>
      </c>
      <c r="C7345" t="s">
        <v>6432</v>
      </c>
      <c r="D7345" t="s">
        <v>6433</v>
      </c>
      <c r="E7345">
        <v>54</v>
      </c>
      <c r="F7345" t="s">
        <v>48</v>
      </c>
      <c r="G7345" t="s">
        <v>176</v>
      </c>
      <c r="H7345" t="s">
        <v>177</v>
      </c>
      <c r="I7345" t="s">
        <v>34</v>
      </c>
      <c r="J7345" t="s">
        <v>35</v>
      </c>
      <c r="K7345">
        <v>1</v>
      </c>
      <c r="L7345" s="2">
        <v>6500</v>
      </c>
      <c r="M7345">
        <v>15</v>
      </c>
      <c r="N7345" s="2">
        <v>6500</v>
      </c>
      <c r="O7345" s="2">
        <v>975</v>
      </c>
      <c r="P7345" s="2">
        <v>5525</v>
      </c>
      <c r="Q7345" s="2">
        <v>4368.5</v>
      </c>
      <c r="R7345" s="2">
        <v>1156.5</v>
      </c>
      <c r="S7345" t="s">
        <v>53</v>
      </c>
      <c r="T7345" t="s">
        <v>153</v>
      </c>
      <c r="U7345" t="s">
        <v>154</v>
      </c>
      <c r="V7345" t="s">
        <v>39</v>
      </c>
      <c r="W7345" t="s">
        <v>137</v>
      </c>
      <c r="X7345" t="s">
        <v>41</v>
      </c>
      <c r="Y7345" t="s">
        <v>42</v>
      </c>
      <c r="Z7345" t="s">
        <v>43</v>
      </c>
      <c r="AA7345" t="s">
        <v>44</v>
      </c>
      <c r="AB7345" t="s">
        <v>68</v>
      </c>
    </row>
    <row r="7346" spans="1:28" x14ac:dyDescent="0.25">
      <c r="A7346" t="s">
        <v>12249</v>
      </c>
      <c r="B7346" s="1">
        <v>45884</v>
      </c>
      <c r="C7346" t="s">
        <v>1367</v>
      </c>
      <c r="D7346" t="s">
        <v>1368</v>
      </c>
      <c r="E7346">
        <v>26</v>
      </c>
      <c r="F7346" t="s">
        <v>31</v>
      </c>
      <c r="G7346" t="s">
        <v>227</v>
      </c>
      <c r="H7346" t="s">
        <v>228</v>
      </c>
      <c r="I7346" t="s">
        <v>74</v>
      </c>
      <c r="J7346" t="s">
        <v>75</v>
      </c>
      <c r="K7346">
        <v>1</v>
      </c>
      <c r="L7346" s="2">
        <v>1400</v>
      </c>
      <c r="M7346">
        <v>10</v>
      </c>
      <c r="N7346" s="2">
        <v>1400</v>
      </c>
      <c r="O7346" s="2">
        <v>140</v>
      </c>
      <c r="P7346" s="2">
        <v>1260</v>
      </c>
      <c r="Q7346" s="2">
        <v>919.54</v>
      </c>
      <c r="R7346" s="2">
        <v>340.46</v>
      </c>
      <c r="S7346" t="s">
        <v>53</v>
      </c>
      <c r="T7346" t="s">
        <v>90</v>
      </c>
      <c r="U7346" t="s">
        <v>91</v>
      </c>
      <c r="V7346" t="s">
        <v>39</v>
      </c>
      <c r="W7346" t="s">
        <v>66</v>
      </c>
      <c r="X7346" t="s">
        <v>67</v>
      </c>
      <c r="Y7346" t="s">
        <v>56</v>
      </c>
      <c r="Z7346" t="s">
        <v>43</v>
      </c>
      <c r="AA7346" t="s">
        <v>44</v>
      </c>
      <c r="AB7346" t="s">
        <v>44</v>
      </c>
    </row>
    <row r="7347" spans="1:28" x14ac:dyDescent="0.25">
      <c r="A7347" t="s">
        <v>12250</v>
      </c>
      <c r="B7347" s="1">
        <v>45884</v>
      </c>
      <c r="C7347" t="s">
        <v>12251</v>
      </c>
      <c r="D7347" t="s">
        <v>12252</v>
      </c>
      <c r="E7347">
        <v>27</v>
      </c>
      <c r="F7347" t="s">
        <v>48</v>
      </c>
      <c r="G7347" t="s">
        <v>285</v>
      </c>
      <c r="H7347" t="s">
        <v>286</v>
      </c>
      <c r="I7347" t="s">
        <v>34</v>
      </c>
      <c r="J7347" t="s">
        <v>121</v>
      </c>
      <c r="K7347">
        <v>2</v>
      </c>
      <c r="L7347" s="2">
        <v>3200</v>
      </c>
      <c r="M7347">
        <v>5</v>
      </c>
      <c r="N7347" s="2">
        <v>6400</v>
      </c>
      <c r="O7347" s="2">
        <v>320</v>
      </c>
      <c r="P7347" s="2">
        <v>6080</v>
      </c>
      <c r="Q7347" s="2">
        <v>3570.87</v>
      </c>
      <c r="R7347" s="2">
        <v>2509.13</v>
      </c>
      <c r="S7347" t="s">
        <v>53</v>
      </c>
      <c r="T7347" t="s">
        <v>578</v>
      </c>
      <c r="U7347" t="s">
        <v>579</v>
      </c>
      <c r="V7347" t="s">
        <v>39</v>
      </c>
      <c r="W7347" t="s">
        <v>124</v>
      </c>
      <c r="X7347" t="s">
        <v>97</v>
      </c>
      <c r="Y7347" t="s">
        <v>56</v>
      </c>
      <c r="Z7347" t="s">
        <v>223</v>
      </c>
      <c r="AA7347" t="s">
        <v>44</v>
      </c>
      <c r="AB7347" t="s">
        <v>44</v>
      </c>
    </row>
    <row r="7348" spans="1:28" x14ac:dyDescent="0.25">
      <c r="A7348" t="s">
        <v>12253</v>
      </c>
      <c r="B7348" s="1">
        <v>45884</v>
      </c>
      <c r="C7348" t="s">
        <v>2080</v>
      </c>
      <c r="D7348" t="s">
        <v>2081</v>
      </c>
      <c r="E7348">
        <v>52</v>
      </c>
      <c r="F7348" t="s">
        <v>111</v>
      </c>
      <c r="G7348" t="s">
        <v>148</v>
      </c>
      <c r="H7348" t="s">
        <v>149</v>
      </c>
      <c r="I7348" t="s">
        <v>74</v>
      </c>
      <c r="J7348" t="s">
        <v>130</v>
      </c>
      <c r="K7348">
        <v>1</v>
      </c>
      <c r="L7348" s="2">
        <v>3500</v>
      </c>
      <c r="M7348">
        <v>20</v>
      </c>
      <c r="N7348" s="2">
        <v>3500</v>
      </c>
      <c r="O7348" s="2">
        <v>700</v>
      </c>
      <c r="P7348" s="2">
        <v>2800</v>
      </c>
      <c r="Q7348" s="2">
        <v>1771.63</v>
      </c>
      <c r="R7348" s="2">
        <v>1028.3699999999999</v>
      </c>
      <c r="S7348" t="s">
        <v>36</v>
      </c>
      <c r="T7348" t="s">
        <v>163</v>
      </c>
      <c r="U7348" t="s">
        <v>164</v>
      </c>
      <c r="V7348" t="s">
        <v>39</v>
      </c>
      <c r="W7348" t="s">
        <v>83</v>
      </c>
      <c r="X7348" t="s">
        <v>41</v>
      </c>
      <c r="Y7348" t="s">
        <v>42</v>
      </c>
      <c r="Z7348" t="s">
        <v>43</v>
      </c>
      <c r="AA7348" t="s">
        <v>44</v>
      </c>
      <c r="AB7348" t="s">
        <v>44</v>
      </c>
    </row>
    <row r="7349" spans="1:28" x14ac:dyDescent="0.25">
      <c r="A7349" t="s">
        <v>12254</v>
      </c>
      <c r="B7349" s="1">
        <v>45884</v>
      </c>
      <c r="C7349" t="s">
        <v>4582</v>
      </c>
      <c r="D7349" t="s">
        <v>4583</v>
      </c>
      <c r="E7349">
        <v>36</v>
      </c>
      <c r="F7349" t="s">
        <v>48</v>
      </c>
      <c r="G7349" t="s">
        <v>207</v>
      </c>
      <c r="H7349" t="s">
        <v>208</v>
      </c>
      <c r="I7349" t="s">
        <v>34</v>
      </c>
      <c r="J7349" t="s">
        <v>143</v>
      </c>
      <c r="K7349">
        <v>2</v>
      </c>
      <c r="L7349" s="2">
        <v>18000</v>
      </c>
      <c r="M7349">
        <v>30</v>
      </c>
      <c r="N7349" s="2">
        <v>36000</v>
      </c>
      <c r="O7349" s="2">
        <v>10800</v>
      </c>
      <c r="P7349" s="2">
        <v>25200</v>
      </c>
      <c r="Q7349" s="2">
        <v>20444.79</v>
      </c>
      <c r="R7349" s="2">
        <v>4755.21</v>
      </c>
      <c r="S7349" t="s">
        <v>53</v>
      </c>
      <c r="T7349" t="s">
        <v>263</v>
      </c>
      <c r="U7349" t="s">
        <v>91</v>
      </c>
      <c r="V7349" t="s">
        <v>39</v>
      </c>
      <c r="W7349" t="s">
        <v>40</v>
      </c>
      <c r="X7349" t="s">
        <v>41</v>
      </c>
      <c r="Y7349" t="s">
        <v>42</v>
      </c>
      <c r="Z7349" t="s">
        <v>223</v>
      </c>
      <c r="AA7349" t="s">
        <v>44</v>
      </c>
      <c r="AB7349" t="s">
        <v>44</v>
      </c>
    </row>
    <row r="7350" spans="1:28" x14ac:dyDescent="0.25">
      <c r="A7350" t="s">
        <v>12255</v>
      </c>
      <c r="B7350" s="1">
        <v>45884</v>
      </c>
      <c r="C7350" t="s">
        <v>1423</v>
      </c>
      <c r="D7350" t="s">
        <v>1424</v>
      </c>
      <c r="E7350">
        <v>54</v>
      </c>
      <c r="F7350" t="s">
        <v>31</v>
      </c>
      <c r="G7350" t="s">
        <v>176</v>
      </c>
      <c r="H7350" t="s">
        <v>177</v>
      </c>
      <c r="I7350" t="s">
        <v>34</v>
      </c>
      <c r="J7350" t="s">
        <v>35</v>
      </c>
      <c r="K7350">
        <v>2</v>
      </c>
      <c r="L7350" s="2">
        <v>6500</v>
      </c>
      <c r="M7350">
        <v>0</v>
      </c>
      <c r="N7350" s="2">
        <v>13000</v>
      </c>
      <c r="O7350" s="2">
        <v>0</v>
      </c>
      <c r="P7350" s="2">
        <v>13000</v>
      </c>
      <c r="Q7350" s="2">
        <v>9886.66</v>
      </c>
      <c r="R7350" s="2">
        <v>3113.34</v>
      </c>
      <c r="S7350" t="s">
        <v>36</v>
      </c>
      <c r="T7350" t="s">
        <v>153</v>
      </c>
      <c r="U7350" t="s">
        <v>154</v>
      </c>
      <c r="V7350" t="s">
        <v>39</v>
      </c>
      <c r="W7350" t="s">
        <v>40</v>
      </c>
      <c r="X7350" t="s">
        <v>67</v>
      </c>
      <c r="Y7350" t="s">
        <v>56</v>
      </c>
      <c r="Z7350" t="s">
        <v>43</v>
      </c>
      <c r="AA7350" t="s">
        <v>44</v>
      </c>
      <c r="AB7350" t="s">
        <v>68</v>
      </c>
    </row>
    <row r="7351" spans="1:28" x14ac:dyDescent="0.25">
      <c r="A7351" t="s">
        <v>12256</v>
      </c>
      <c r="B7351" s="1">
        <v>45884</v>
      </c>
      <c r="C7351" t="s">
        <v>3577</v>
      </c>
      <c r="D7351" t="s">
        <v>3578</v>
      </c>
      <c r="E7351">
        <v>51</v>
      </c>
      <c r="F7351" t="s">
        <v>48</v>
      </c>
      <c r="G7351" t="s">
        <v>366</v>
      </c>
      <c r="H7351" t="s">
        <v>367</v>
      </c>
      <c r="I7351" t="s">
        <v>34</v>
      </c>
      <c r="J7351" t="s">
        <v>130</v>
      </c>
      <c r="K7351">
        <v>2</v>
      </c>
      <c r="L7351" s="2">
        <v>14500</v>
      </c>
      <c r="M7351">
        <v>10</v>
      </c>
      <c r="N7351" s="2">
        <v>29000</v>
      </c>
      <c r="O7351" s="2">
        <v>2900</v>
      </c>
      <c r="P7351" s="2">
        <v>26100</v>
      </c>
      <c r="Q7351" s="2">
        <v>18151.88</v>
      </c>
      <c r="R7351" s="2">
        <v>7948.12</v>
      </c>
      <c r="S7351" t="s">
        <v>53</v>
      </c>
      <c r="T7351" t="s">
        <v>54</v>
      </c>
      <c r="U7351" t="s">
        <v>55</v>
      </c>
      <c r="V7351" t="s">
        <v>39</v>
      </c>
      <c r="W7351" t="s">
        <v>124</v>
      </c>
      <c r="X7351" t="s">
        <v>67</v>
      </c>
      <c r="Y7351" t="s">
        <v>56</v>
      </c>
      <c r="Z7351" t="s">
        <v>508</v>
      </c>
      <c r="AA7351" t="s">
        <v>68</v>
      </c>
      <c r="AB7351" t="s">
        <v>44</v>
      </c>
    </row>
    <row r="7352" spans="1:28" x14ac:dyDescent="0.25">
      <c r="A7352" t="s">
        <v>12257</v>
      </c>
      <c r="B7352" s="1">
        <v>45884</v>
      </c>
      <c r="C7352" t="s">
        <v>11796</v>
      </c>
      <c r="D7352" t="s">
        <v>11797</v>
      </c>
      <c r="E7352">
        <v>26</v>
      </c>
      <c r="F7352" t="s">
        <v>48</v>
      </c>
      <c r="G7352" t="s">
        <v>273</v>
      </c>
      <c r="H7352" t="s">
        <v>274</v>
      </c>
      <c r="I7352" t="s">
        <v>51</v>
      </c>
      <c r="J7352" t="s">
        <v>52</v>
      </c>
      <c r="K7352">
        <v>1</v>
      </c>
      <c r="L7352" s="2">
        <v>250</v>
      </c>
      <c r="M7352">
        <v>5</v>
      </c>
      <c r="N7352" s="2">
        <v>250</v>
      </c>
      <c r="O7352" s="2">
        <v>12.5</v>
      </c>
      <c r="P7352" s="2">
        <v>237.5</v>
      </c>
      <c r="Q7352" s="2">
        <v>183.31</v>
      </c>
      <c r="R7352" s="2">
        <v>54.19</v>
      </c>
      <c r="S7352" t="s">
        <v>36</v>
      </c>
      <c r="T7352" t="s">
        <v>122</v>
      </c>
      <c r="U7352" t="s">
        <v>123</v>
      </c>
      <c r="V7352" t="s">
        <v>39</v>
      </c>
      <c r="W7352" t="s">
        <v>66</v>
      </c>
      <c r="X7352" t="s">
        <v>97</v>
      </c>
      <c r="Y7352" t="s">
        <v>42</v>
      </c>
      <c r="Z7352" t="s">
        <v>43</v>
      </c>
      <c r="AA7352" t="s">
        <v>44</v>
      </c>
      <c r="AB7352" t="s">
        <v>44</v>
      </c>
    </row>
    <row r="7353" spans="1:28" x14ac:dyDescent="0.25">
      <c r="A7353" t="s">
        <v>12258</v>
      </c>
      <c r="B7353" s="1">
        <v>45884</v>
      </c>
      <c r="C7353" t="s">
        <v>6340</v>
      </c>
      <c r="D7353" t="s">
        <v>6341</v>
      </c>
      <c r="E7353">
        <v>54</v>
      </c>
      <c r="F7353" t="s">
        <v>48</v>
      </c>
      <c r="G7353" t="s">
        <v>285</v>
      </c>
      <c r="H7353" t="s">
        <v>286</v>
      </c>
      <c r="I7353" t="s">
        <v>34</v>
      </c>
      <c r="J7353" t="s">
        <v>121</v>
      </c>
      <c r="K7353">
        <v>1</v>
      </c>
      <c r="L7353" s="2">
        <v>3200</v>
      </c>
      <c r="M7353">
        <v>15</v>
      </c>
      <c r="N7353" s="2">
        <v>3200</v>
      </c>
      <c r="O7353" s="2">
        <v>480</v>
      </c>
      <c r="P7353" s="2">
        <v>2720</v>
      </c>
      <c r="Q7353" s="2">
        <v>1574.17</v>
      </c>
      <c r="R7353" s="2">
        <v>1145.83</v>
      </c>
      <c r="S7353" t="s">
        <v>53</v>
      </c>
      <c r="T7353" t="s">
        <v>398</v>
      </c>
      <c r="U7353" t="s">
        <v>399</v>
      </c>
      <c r="V7353" t="s">
        <v>39</v>
      </c>
      <c r="W7353" t="s">
        <v>124</v>
      </c>
      <c r="X7353" t="s">
        <v>41</v>
      </c>
      <c r="Y7353" t="s">
        <v>56</v>
      </c>
      <c r="Z7353" t="s">
        <v>107</v>
      </c>
      <c r="AA7353" t="s">
        <v>44</v>
      </c>
      <c r="AB7353" t="s">
        <v>44</v>
      </c>
    </row>
    <row r="7354" spans="1:28" x14ac:dyDescent="0.25">
      <c r="A7354" t="s">
        <v>12259</v>
      </c>
      <c r="B7354" s="1">
        <v>45885</v>
      </c>
      <c r="C7354" t="s">
        <v>11384</v>
      </c>
      <c r="D7354" t="s">
        <v>11385</v>
      </c>
      <c r="E7354">
        <v>59</v>
      </c>
      <c r="F7354" t="s">
        <v>48</v>
      </c>
      <c r="G7354" t="s">
        <v>81</v>
      </c>
      <c r="H7354" t="s">
        <v>82</v>
      </c>
      <c r="I7354" t="s">
        <v>51</v>
      </c>
      <c r="J7354" t="s">
        <v>52</v>
      </c>
      <c r="K7354">
        <v>1</v>
      </c>
      <c r="L7354" s="2">
        <v>600</v>
      </c>
      <c r="M7354">
        <v>0</v>
      </c>
      <c r="N7354" s="2">
        <v>600</v>
      </c>
      <c r="O7354" s="2">
        <v>0</v>
      </c>
      <c r="P7354" s="2">
        <v>600</v>
      </c>
      <c r="Q7354" s="2">
        <v>472.34</v>
      </c>
      <c r="R7354" s="2">
        <v>127.66</v>
      </c>
      <c r="S7354" t="s">
        <v>64</v>
      </c>
      <c r="T7354" t="s">
        <v>76</v>
      </c>
      <c r="U7354" t="s">
        <v>77</v>
      </c>
      <c r="V7354" t="s">
        <v>39</v>
      </c>
      <c r="W7354" t="s">
        <v>66</v>
      </c>
      <c r="X7354" t="s">
        <v>41</v>
      </c>
      <c r="Y7354" t="s">
        <v>42</v>
      </c>
      <c r="Z7354" t="s">
        <v>43</v>
      </c>
      <c r="AA7354" t="s">
        <v>44</v>
      </c>
      <c r="AB7354" t="s">
        <v>44</v>
      </c>
    </row>
    <row r="7355" spans="1:28" x14ac:dyDescent="0.25">
      <c r="A7355" t="s">
        <v>12260</v>
      </c>
      <c r="B7355" s="1">
        <v>45885</v>
      </c>
      <c r="C7355" t="s">
        <v>3770</v>
      </c>
      <c r="D7355" t="s">
        <v>3771</v>
      </c>
      <c r="E7355">
        <v>19</v>
      </c>
      <c r="F7355" t="s">
        <v>31</v>
      </c>
      <c r="G7355" t="s">
        <v>436</v>
      </c>
      <c r="H7355" t="s">
        <v>437</v>
      </c>
      <c r="I7355" t="s">
        <v>74</v>
      </c>
      <c r="J7355" t="s">
        <v>190</v>
      </c>
      <c r="K7355">
        <v>4</v>
      </c>
      <c r="L7355" s="2">
        <v>1800</v>
      </c>
      <c r="M7355">
        <v>0</v>
      </c>
      <c r="N7355" s="2">
        <v>7200</v>
      </c>
      <c r="O7355" s="2">
        <v>0</v>
      </c>
      <c r="P7355" s="2">
        <v>7200</v>
      </c>
      <c r="Q7355" s="2">
        <v>3963.09</v>
      </c>
      <c r="R7355" s="2">
        <v>3236.91</v>
      </c>
      <c r="S7355" t="s">
        <v>64</v>
      </c>
      <c r="T7355" t="s">
        <v>578</v>
      </c>
      <c r="U7355" t="s">
        <v>579</v>
      </c>
      <c r="V7355" t="s">
        <v>39</v>
      </c>
      <c r="W7355" t="s">
        <v>92</v>
      </c>
      <c r="X7355" t="s">
        <v>97</v>
      </c>
      <c r="Y7355" t="s">
        <v>42</v>
      </c>
      <c r="Z7355" t="s">
        <v>223</v>
      </c>
      <c r="AA7355" t="s">
        <v>44</v>
      </c>
      <c r="AB7355" t="s">
        <v>44</v>
      </c>
    </row>
    <row r="7356" spans="1:28" x14ac:dyDescent="0.25">
      <c r="A7356" t="s">
        <v>12261</v>
      </c>
      <c r="B7356" s="1">
        <v>45885</v>
      </c>
      <c r="C7356" t="s">
        <v>11588</v>
      </c>
      <c r="D7356" t="s">
        <v>11589</v>
      </c>
      <c r="E7356">
        <v>55</v>
      </c>
      <c r="F7356" t="s">
        <v>48</v>
      </c>
      <c r="G7356" t="s">
        <v>32</v>
      </c>
      <c r="H7356" t="s">
        <v>33</v>
      </c>
      <c r="I7356" t="s">
        <v>34</v>
      </c>
      <c r="J7356" t="s">
        <v>35</v>
      </c>
      <c r="K7356">
        <v>3</v>
      </c>
      <c r="L7356" s="2">
        <v>55000</v>
      </c>
      <c r="M7356">
        <v>10</v>
      </c>
      <c r="N7356" s="2">
        <v>165000</v>
      </c>
      <c r="O7356" s="2">
        <v>16500</v>
      </c>
      <c r="P7356" s="2">
        <v>148500</v>
      </c>
      <c r="Q7356" s="2">
        <v>121304.54</v>
      </c>
      <c r="R7356" s="2">
        <v>27195.46</v>
      </c>
      <c r="S7356" t="s">
        <v>53</v>
      </c>
      <c r="T7356" t="s">
        <v>398</v>
      </c>
      <c r="U7356" t="s">
        <v>399</v>
      </c>
      <c r="V7356" t="s">
        <v>39</v>
      </c>
      <c r="W7356" t="s">
        <v>124</v>
      </c>
      <c r="X7356" t="s">
        <v>97</v>
      </c>
      <c r="Y7356" t="s">
        <v>42</v>
      </c>
      <c r="Z7356" t="s">
        <v>43</v>
      </c>
      <c r="AA7356" t="s">
        <v>44</v>
      </c>
      <c r="AB7356" t="s">
        <v>44</v>
      </c>
    </row>
    <row r="7357" spans="1:28" x14ac:dyDescent="0.25">
      <c r="A7357" t="s">
        <v>12262</v>
      </c>
      <c r="B7357" s="1">
        <v>45885</v>
      </c>
      <c r="C7357" t="s">
        <v>11346</v>
      </c>
      <c r="D7357" t="s">
        <v>11347</v>
      </c>
      <c r="E7357">
        <v>52</v>
      </c>
      <c r="F7357" t="s">
        <v>31</v>
      </c>
      <c r="G7357" t="s">
        <v>49</v>
      </c>
      <c r="H7357" t="s">
        <v>50</v>
      </c>
      <c r="I7357" t="s">
        <v>51</v>
      </c>
      <c r="J7357" t="s">
        <v>52</v>
      </c>
      <c r="K7357">
        <v>2</v>
      </c>
      <c r="L7357" s="2">
        <v>500</v>
      </c>
      <c r="M7357">
        <v>10</v>
      </c>
      <c r="N7357" s="2">
        <v>1000</v>
      </c>
      <c r="O7357" s="2">
        <v>100</v>
      </c>
      <c r="P7357" s="2">
        <v>900</v>
      </c>
      <c r="Q7357" s="2">
        <v>713.47</v>
      </c>
      <c r="R7357" s="2">
        <v>186.53</v>
      </c>
      <c r="S7357" t="s">
        <v>53</v>
      </c>
      <c r="T7357" t="s">
        <v>37</v>
      </c>
      <c r="U7357" t="s">
        <v>38</v>
      </c>
      <c r="V7357" t="s">
        <v>39</v>
      </c>
      <c r="W7357" t="s">
        <v>124</v>
      </c>
      <c r="X7357" t="s">
        <v>97</v>
      </c>
      <c r="Y7357" t="s">
        <v>42</v>
      </c>
      <c r="Z7357" t="s">
        <v>43</v>
      </c>
      <c r="AA7357" t="s">
        <v>44</v>
      </c>
      <c r="AB7357" t="s">
        <v>44</v>
      </c>
    </row>
    <row r="7358" spans="1:28" x14ac:dyDescent="0.25">
      <c r="A7358" t="s">
        <v>12263</v>
      </c>
      <c r="B7358" s="1">
        <v>45885</v>
      </c>
      <c r="C7358" t="s">
        <v>1225</v>
      </c>
      <c r="D7358" t="s">
        <v>1226</v>
      </c>
      <c r="E7358">
        <v>24</v>
      </c>
      <c r="F7358" t="s">
        <v>48</v>
      </c>
      <c r="G7358" t="s">
        <v>212</v>
      </c>
      <c r="H7358" t="s">
        <v>213</v>
      </c>
      <c r="I7358" t="s">
        <v>51</v>
      </c>
      <c r="J7358" t="s">
        <v>52</v>
      </c>
      <c r="K7358">
        <v>1</v>
      </c>
      <c r="L7358" s="2">
        <v>400</v>
      </c>
      <c r="M7358">
        <v>15</v>
      </c>
      <c r="N7358" s="2">
        <v>400</v>
      </c>
      <c r="O7358" s="2">
        <v>60</v>
      </c>
      <c r="P7358" s="2">
        <v>340</v>
      </c>
      <c r="Q7358" s="2">
        <v>269.24</v>
      </c>
      <c r="R7358" s="2">
        <v>70.760000000000005</v>
      </c>
      <c r="S7358" t="s">
        <v>53</v>
      </c>
      <c r="T7358" t="s">
        <v>105</v>
      </c>
      <c r="U7358" t="s">
        <v>106</v>
      </c>
      <c r="V7358" t="s">
        <v>39</v>
      </c>
      <c r="W7358" t="s">
        <v>124</v>
      </c>
      <c r="X7358" t="s">
        <v>97</v>
      </c>
      <c r="Y7358" t="s">
        <v>56</v>
      </c>
      <c r="Z7358" t="s">
        <v>43</v>
      </c>
      <c r="AA7358" t="s">
        <v>44</v>
      </c>
      <c r="AB7358" t="s">
        <v>44</v>
      </c>
    </row>
    <row r="7359" spans="1:28" x14ac:dyDescent="0.25">
      <c r="A7359" t="s">
        <v>12264</v>
      </c>
      <c r="B7359" s="1">
        <v>45885</v>
      </c>
      <c r="C7359" t="s">
        <v>584</v>
      </c>
      <c r="D7359" t="s">
        <v>585</v>
      </c>
      <c r="E7359">
        <v>23</v>
      </c>
      <c r="F7359" t="s">
        <v>31</v>
      </c>
      <c r="G7359" t="s">
        <v>197</v>
      </c>
      <c r="H7359" t="s">
        <v>198</v>
      </c>
      <c r="I7359" t="s">
        <v>74</v>
      </c>
      <c r="J7359" t="s">
        <v>75</v>
      </c>
      <c r="K7359">
        <v>2</v>
      </c>
      <c r="L7359" s="2">
        <v>2600</v>
      </c>
      <c r="M7359">
        <v>30</v>
      </c>
      <c r="N7359" s="2">
        <v>5200</v>
      </c>
      <c r="O7359" s="2">
        <v>1560</v>
      </c>
      <c r="P7359" s="2">
        <v>3640</v>
      </c>
      <c r="Q7359" s="2">
        <v>2830.98</v>
      </c>
      <c r="R7359" s="2">
        <v>809.02</v>
      </c>
      <c r="S7359" t="s">
        <v>53</v>
      </c>
      <c r="T7359" t="s">
        <v>275</v>
      </c>
      <c r="U7359" t="s">
        <v>123</v>
      </c>
      <c r="V7359" t="s">
        <v>39</v>
      </c>
      <c r="W7359" t="s">
        <v>137</v>
      </c>
      <c r="X7359" t="s">
        <v>97</v>
      </c>
      <c r="Y7359" t="s">
        <v>56</v>
      </c>
      <c r="Z7359" t="s">
        <v>223</v>
      </c>
      <c r="AA7359" t="s">
        <v>44</v>
      </c>
      <c r="AB7359" t="s">
        <v>44</v>
      </c>
    </row>
    <row r="7360" spans="1:28" x14ac:dyDescent="0.25">
      <c r="A7360" t="s">
        <v>12265</v>
      </c>
      <c r="B7360" s="1">
        <v>45885</v>
      </c>
      <c r="C7360" t="s">
        <v>12266</v>
      </c>
      <c r="D7360" t="s">
        <v>12267</v>
      </c>
      <c r="E7360">
        <v>49</v>
      </c>
      <c r="F7360" t="s">
        <v>48</v>
      </c>
      <c r="G7360" t="s">
        <v>436</v>
      </c>
      <c r="H7360" t="s">
        <v>437</v>
      </c>
      <c r="I7360" t="s">
        <v>74</v>
      </c>
      <c r="J7360" t="s">
        <v>190</v>
      </c>
      <c r="K7360">
        <v>4</v>
      </c>
      <c r="L7360" s="2">
        <v>1800</v>
      </c>
      <c r="M7360">
        <v>30</v>
      </c>
      <c r="N7360" s="2">
        <v>7200</v>
      </c>
      <c r="O7360" s="2">
        <v>2160</v>
      </c>
      <c r="P7360" s="2">
        <v>5040</v>
      </c>
      <c r="Q7360" s="2">
        <v>3296.02</v>
      </c>
      <c r="R7360" s="2">
        <v>1743.98</v>
      </c>
      <c r="S7360" t="s">
        <v>53</v>
      </c>
      <c r="T7360" t="s">
        <v>398</v>
      </c>
      <c r="U7360" t="s">
        <v>399</v>
      </c>
      <c r="V7360" t="s">
        <v>39</v>
      </c>
      <c r="W7360" t="s">
        <v>124</v>
      </c>
      <c r="X7360" t="s">
        <v>41</v>
      </c>
      <c r="Y7360" t="s">
        <v>56</v>
      </c>
      <c r="Z7360" t="s">
        <v>43</v>
      </c>
      <c r="AA7360" t="s">
        <v>68</v>
      </c>
      <c r="AB7360" t="s">
        <v>68</v>
      </c>
    </row>
    <row r="7361" spans="1:28" x14ac:dyDescent="0.25">
      <c r="A7361" t="s">
        <v>12268</v>
      </c>
      <c r="B7361" s="1">
        <v>45885</v>
      </c>
      <c r="C7361" t="s">
        <v>12269</v>
      </c>
      <c r="D7361" t="s">
        <v>12270</v>
      </c>
      <c r="E7361">
        <v>57</v>
      </c>
      <c r="F7361" t="s">
        <v>31</v>
      </c>
      <c r="G7361" t="s">
        <v>168</v>
      </c>
      <c r="H7361" t="s">
        <v>169</v>
      </c>
      <c r="I7361" t="s">
        <v>62</v>
      </c>
      <c r="J7361" t="s">
        <v>143</v>
      </c>
      <c r="K7361">
        <v>2</v>
      </c>
      <c r="L7361" s="2">
        <v>1800</v>
      </c>
      <c r="M7361">
        <v>10</v>
      </c>
      <c r="N7361" s="2">
        <v>3600</v>
      </c>
      <c r="O7361" s="2">
        <v>360</v>
      </c>
      <c r="P7361" s="2">
        <v>3240</v>
      </c>
      <c r="Q7361" s="2">
        <v>2419.44</v>
      </c>
      <c r="R7361" s="2">
        <v>820.56</v>
      </c>
      <c r="S7361" t="s">
        <v>36</v>
      </c>
      <c r="T7361" t="s">
        <v>96</v>
      </c>
      <c r="U7361" t="s">
        <v>96</v>
      </c>
      <c r="V7361" t="s">
        <v>39</v>
      </c>
      <c r="W7361" t="s">
        <v>83</v>
      </c>
      <c r="X7361" t="s">
        <v>97</v>
      </c>
      <c r="Y7361" t="s">
        <v>56</v>
      </c>
      <c r="Z7361" t="s">
        <v>43</v>
      </c>
      <c r="AA7361" t="s">
        <v>44</v>
      </c>
      <c r="AB7361" t="s">
        <v>44</v>
      </c>
    </row>
    <row r="7362" spans="1:28" x14ac:dyDescent="0.25">
      <c r="A7362" t="s">
        <v>12271</v>
      </c>
      <c r="B7362" s="1">
        <v>45885</v>
      </c>
      <c r="C7362" t="s">
        <v>9465</v>
      </c>
      <c r="D7362" t="s">
        <v>9466</v>
      </c>
      <c r="E7362">
        <v>40</v>
      </c>
      <c r="F7362" t="s">
        <v>48</v>
      </c>
      <c r="G7362" t="s">
        <v>212</v>
      </c>
      <c r="H7362" t="s">
        <v>213</v>
      </c>
      <c r="I7362" t="s">
        <v>51</v>
      </c>
      <c r="J7362" t="s">
        <v>52</v>
      </c>
      <c r="K7362">
        <v>3</v>
      </c>
      <c r="L7362" s="2">
        <v>400</v>
      </c>
      <c r="M7362">
        <v>20</v>
      </c>
      <c r="N7362" s="2">
        <v>1200</v>
      </c>
      <c r="O7362" s="2">
        <v>240</v>
      </c>
      <c r="P7362" s="2">
        <v>960</v>
      </c>
      <c r="Q7362" s="2">
        <v>718.27</v>
      </c>
      <c r="R7362" s="2">
        <v>241.73</v>
      </c>
      <c r="S7362" t="s">
        <v>53</v>
      </c>
      <c r="T7362" t="s">
        <v>222</v>
      </c>
      <c r="U7362" t="s">
        <v>38</v>
      </c>
      <c r="V7362" t="s">
        <v>39</v>
      </c>
      <c r="W7362" t="s">
        <v>66</v>
      </c>
      <c r="X7362" t="s">
        <v>67</v>
      </c>
      <c r="Y7362" t="s">
        <v>56</v>
      </c>
      <c r="Z7362" t="s">
        <v>43</v>
      </c>
      <c r="AA7362" t="s">
        <v>44</v>
      </c>
      <c r="AB7362" t="s">
        <v>44</v>
      </c>
    </row>
    <row r="7363" spans="1:28" x14ac:dyDescent="0.25">
      <c r="A7363" t="s">
        <v>12272</v>
      </c>
      <c r="B7363" s="1">
        <v>45885</v>
      </c>
      <c r="C7363" t="s">
        <v>4703</v>
      </c>
      <c r="D7363" t="s">
        <v>4704</v>
      </c>
      <c r="E7363">
        <v>53</v>
      </c>
      <c r="F7363" t="s">
        <v>111</v>
      </c>
      <c r="G7363" t="s">
        <v>60</v>
      </c>
      <c r="H7363" t="s">
        <v>61</v>
      </c>
      <c r="I7363" t="s">
        <v>62</v>
      </c>
      <c r="J7363" t="s">
        <v>63</v>
      </c>
      <c r="K7363">
        <v>2</v>
      </c>
      <c r="L7363" s="2">
        <v>3500</v>
      </c>
      <c r="M7363">
        <v>0</v>
      </c>
      <c r="N7363" s="2">
        <v>7000</v>
      </c>
      <c r="O7363" s="2">
        <v>0</v>
      </c>
      <c r="P7363" s="2">
        <v>7000</v>
      </c>
      <c r="Q7363" s="2">
        <v>5616.85</v>
      </c>
      <c r="R7363" s="2">
        <v>1383.15</v>
      </c>
      <c r="S7363" t="s">
        <v>36</v>
      </c>
      <c r="T7363" t="s">
        <v>398</v>
      </c>
      <c r="U7363" t="s">
        <v>399</v>
      </c>
      <c r="V7363" t="s">
        <v>39</v>
      </c>
      <c r="W7363" t="s">
        <v>92</v>
      </c>
      <c r="X7363" t="s">
        <v>41</v>
      </c>
      <c r="Y7363" t="s">
        <v>56</v>
      </c>
      <c r="Z7363" t="s">
        <v>43</v>
      </c>
      <c r="AA7363" t="s">
        <v>44</v>
      </c>
      <c r="AB7363" t="s">
        <v>44</v>
      </c>
    </row>
    <row r="7364" spans="1:28" x14ac:dyDescent="0.25">
      <c r="A7364" t="s">
        <v>12273</v>
      </c>
      <c r="B7364" s="1">
        <v>45885</v>
      </c>
      <c r="C7364" t="s">
        <v>3044</v>
      </c>
      <c r="D7364" t="s">
        <v>3045</v>
      </c>
      <c r="E7364">
        <v>33</v>
      </c>
      <c r="F7364" t="s">
        <v>111</v>
      </c>
      <c r="G7364" t="s">
        <v>88</v>
      </c>
      <c r="H7364" t="s">
        <v>89</v>
      </c>
      <c r="I7364" t="s">
        <v>62</v>
      </c>
      <c r="J7364" t="s">
        <v>63</v>
      </c>
      <c r="K7364">
        <v>1</v>
      </c>
      <c r="L7364" s="2">
        <v>4200</v>
      </c>
      <c r="M7364">
        <v>10</v>
      </c>
      <c r="N7364" s="2">
        <v>4200</v>
      </c>
      <c r="O7364" s="2">
        <v>420</v>
      </c>
      <c r="P7364" s="2">
        <v>3780</v>
      </c>
      <c r="Q7364" s="2">
        <v>2307.25</v>
      </c>
      <c r="R7364" s="2">
        <v>1472.75</v>
      </c>
      <c r="S7364" t="s">
        <v>53</v>
      </c>
      <c r="T7364" t="s">
        <v>163</v>
      </c>
      <c r="U7364" t="s">
        <v>164</v>
      </c>
      <c r="V7364" t="s">
        <v>39</v>
      </c>
      <c r="W7364" t="s">
        <v>92</v>
      </c>
      <c r="X7364" t="s">
        <v>97</v>
      </c>
      <c r="Y7364" t="s">
        <v>56</v>
      </c>
      <c r="Z7364" t="s">
        <v>43</v>
      </c>
      <c r="AA7364" t="s">
        <v>44</v>
      </c>
      <c r="AB7364" t="s">
        <v>44</v>
      </c>
    </row>
    <row r="7365" spans="1:28" x14ac:dyDescent="0.25">
      <c r="A7365" t="s">
        <v>12274</v>
      </c>
      <c r="B7365" s="1">
        <v>45885</v>
      </c>
      <c r="C7365" t="s">
        <v>7935</v>
      </c>
      <c r="D7365" t="s">
        <v>7936</v>
      </c>
      <c r="E7365">
        <v>22</v>
      </c>
      <c r="F7365" t="s">
        <v>48</v>
      </c>
      <c r="G7365" t="s">
        <v>344</v>
      </c>
      <c r="H7365" t="s">
        <v>345</v>
      </c>
      <c r="I7365" t="s">
        <v>34</v>
      </c>
      <c r="J7365" t="s">
        <v>121</v>
      </c>
      <c r="K7365">
        <v>1</v>
      </c>
      <c r="L7365" s="2">
        <v>1600</v>
      </c>
      <c r="M7365">
        <v>20</v>
      </c>
      <c r="N7365" s="2">
        <v>1600</v>
      </c>
      <c r="O7365" s="2">
        <v>320</v>
      </c>
      <c r="P7365" s="2">
        <v>1280</v>
      </c>
      <c r="Q7365" s="2">
        <v>762.39</v>
      </c>
      <c r="R7365" s="2">
        <v>517.61</v>
      </c>
      <c r="S7365" t="s">
        <v>53</v>
      </c>
      <c r="T7365" t="s">
        <v>178</v>
      </c>
      <c r="U7365" t="s">
        <v>154</v>
      </c>
      <c r="V7365" t="s">
        <v>39</v>
      </c>
      <c r="W7365" t="s">
        <v>40</v>
      </c>
      <c r="X7365" t="s">
        <v>41</v>
      </c>
      <c r="Y7365" t="s">
        <v>56</v>
      </c>
      <c r="Z7365" t="s">
        <v>43</v>
      </c>
      <c r="AA7365" t="s">
        <v>44</v>
      </c>
      <c r="AB7365" t="s">
        <v>44</v>
      </c>
    </row>
    <row r="7366" spans="1:28" x14ac:dyDescent="0.25">
      <c r="A7366" t="s">
        <v>12275</v>
      </c>
      <c r="B7366" s="1">
        <v>45886</v>
      </c>
      <c r="C7366" t="s">
        <v>1557</v>
      </c>
      <c r="D7366" t="s">
        <v>1558</v>
      </c>
      <c r="E7366">
        <v>46</v>
      </c>
      <c r="F7366" t="s">
        <v>31</v>
      </c>
      <c r="G7366" t="s">
        <v>387</v>
      </c>
      <c r="H7366" t="s">
        <v>388</v>
      </c>
      <c r="I7366" t="s">
        <v>74</v>
      </c>
      <c r="J7366" t="s">
        <v>75</v>
      </c>
      <c r="K7366">
        <v>2</v>
      </c>
      <c r="L7366" s="2">
        <v>3200</v>
      </c>
      <c r="M7366">
        <v>15</v>
      </c>
      <c r="N7366" s="2">
        <v>6400</v>
      </c>
      <c r="O7366" s="2">
        <v>960</v>
      </c>
      <c r="P7366" s="2">
        <v>5440</v>
      </c>
      <c r="Q7366" s="2">
        <v>3555.86</v>
      </c>
      <c r="R7366" s="2">
        <v>1884.14</v>
      </c>
      <c r="S7366" t="s">
        <v>64</v>
      </c>
      <c r="T7366" t="s">
        <v>105</v>
      </c>
      <c r="U7366" t="s">
        <v>106</v>
      </c>
      <c r="V7366" t="s">
        <v>39</v>
      </c>
      <c r="W7366" t="s">
        <v>40</v>
      </c>
      <c r="X7366" t="s">
        <v>41</v>
      </c>
      <c r="Y7366" t="s">
        <v>84</v>
      </c>
      <c r="Z7366" t="s">
        <v>43</v>
      </c>
      <c r="AA7366" t="s">
        <v>44</v>
      </c>
      <c r="AB7366" t="s">
        <v>44</v>
      </c>
    </row>
    <row r="7367" spans="1:28" x14ac:dyDescent="0.25">
      <c r="A7367" t="s">
        <v>12276</v>
      </c>
      <c r="B7367" s="1">
        <v>45886</v>
      </c>
      <c r="C7367" t="s">
        <v>12277</v>
      </c>
      <c r="D7367" t="s">
        <v>12278</v>
      </c>
      <c r="E7367">
        <v>45</v>
      </c>
      <c r="F7367" t="s">
        <v>48</v>
      </c>
      <c r="G7367" t="s">
        <v>238</v>
      </c>
      <c r="H7367" t="s">
        <v>239</v>
      </c>
      <c r="I7367" t="s">
        <v>62</v>
      </c>
      <c r="J7367" t="s">
        <v>63</v>
      </c>
      <c r="K7367">
        <v>6</v>
      </c>
      <c r="L7367" s="2">
        <v>6500</v>
      </c>
      <c r="M7367">
        <v>10</v>
      </c>
      <c r="N7367" s="2">
        <v>39000</v>
      </c>
      <c r="O7367" s="2">
        <v>3900</v>
      </c>
      <c r="P7367" s="2">
        <v>35100</v>
      </c>
      <c r="Q7367" s="2">
        <v>27120.1</v>
      </c>
      <c r="R7367" s="2">
        <v>7979.9</v>
      </c>
      <c r="S7367" t="s">
        <v>36</v>
      </c>
      <c r="T7367" t="s">
        <v>163</v>
      </c>
      <c r="U7367" t="s">
        <v>164</v>
      </c>
      <c r="V7367" t="s">
        <v>39</v>
      </c>
      <c r="W7367" t="s">
        <v>66</v>
      </c>
      <c r="X7367" t="s">
        <v>41</v>
      </c>
      <c r="Y7367" t="s">
        <v>56</v>
      </c>
      <c r="Z7367" t="s">
        <v>43</v>
      </c>
      <c r="AA7367" t="s">
        <v>44</v>
      </c>
      <c r="AB7367" t="s">
        <v>44</v>
      </c>
    </row>
    <row r="7368" spans="1:28" x14ac:dyDescent="0.25">
      <c r="A7368" t="s">
        <v>12279</v>
      </c>
      <c r="B7368" s="1">
        <v>45886</v>
      </c>
      <c r="C7368" t="s">
        <v>3481</v>
      </c>
      <c r="D7368" t="s">
        <v>3482</v>
      </c>
      <c r="E7368">
        <v>55</v>
      </c>
      <c r="F7368" t="s">
        <v>48</v>
      </c>
      <c r="G7368" t="s">
        <v>168</v>
      </c>
      <c r="H7368" t="s">
        <v>169</v>
      </c>
      <c r="I7368" t="s">
        <v>62</v>
      </c>
      <c r="J7368" t="s">
        <v>143</v>
      </c>
      <c r="K7368">
        <v>5</v>
      </c>
      <c r="L7368" s="2">
        <v>1800</v>
      </c>
      <c r="M7368">
        <v>20</v>
      </c>
      <c r="N7368" s="2">
        <v>9000</v>
      </c>
      <c r="O7368" s="2">
        <v>1800</v>
      </c>
      <c r="P7368" s="2">
        <v>7200</v>
      </c>
      <c r="Q7368" s="2">
        <v>5145.87</v>
      </c>
      <c r="R7368" s="2">
        <v>2054.13</v>
      </c>
      <c r="S7368" t="s">
        <v>36</v>
      </c>
      <c r="T7368" t="s">
        <v>153</v>
      </c>
      <c r="U7368" t="s">
        <v>154</v>
      </c>
      <c r="V7368" t="s">
        <v>39</v>
      </c>
      <c r="W7368" t="s">
        <v>40</v>
      </c>
      <c r="X7368" t="s">
        <v>41</v>
      </c>
      <c r="Y7368" t="s">
        <v>42</v>
      </c>
      <c r="Z7368" t="s">
        <v>223</v>
      </c>
      <c r="AA7368" t="s">
        <v>44</v>
      </c>
      <c r="AB7368" t="s">
        <v>44</v>
      </c>
    </row>
    <row r="7369" spans="1:28" x14ac:dyDescent="0.25">
      <c r="A7369" t="s">
        <v>12280</v>
      </c>
      <c r="B7369" s="1">
        <v>45886</v>
      </c>
      <c r="C7369" t="s">
        <v>7532</v>
      </c>
      <c r="D7369" t="s">
        <v>7533</v>
      </c>
      <c r="E7369">
        <v>21</v>
      </c>
      <c r="F7369" t="s">
        <v>48</v>
      </c>
      <c r="G7369" t="s">
        <v>280</v>
      </c>
      <c r="H7369" t="s">
        <v>281</v>
      </c>
      <c r="I7369" t="s">
        <v>62</v>
      </c>
      <c r="J7369" t="s">
        <v>190</v>
      </c>
      <c r="K7369">
        <v>3</v>
      </c>
      <c r="L7369" s="2">
        <v>700</v>
      </c>
      <c r="M7369">
        <v>5</v>
      </c>
      <c r="N7369" s="2">
        <v>2100</v>
      </c>
      <c r="O7369" s="2">
        <v>105</v>
      </c>
      <c r="P7369" s="2">
        <v>1995</v>
      </c>
      <c r="Q7369" s="2">
        <v>1580.19</v>
      </c>
      <c r="R7369" s="2">
        <v>414.81</v>
      </c>
      <c r="S7369" t="s">
        <v>53</v>
      </c>
      <c r="T7369" t="s">
        <v>407</v>
      </c>
      <c r="U7369" t="s">
        <v>408</v>
      </c>
      <c r="V7369" t="s">
        <v>39</v>
      </c>
      <c r="W7369" t="s">
        <v>40</v>
      </c>
      <c r="X7369" t="s">
        <v>97</v>
      </c>
      <c r="Y7369" t="s">
        <v>56</v>
      </c>
      <c r="Z7369" t="s">
        <v>43</v>
      </c>
      <c r="AA7369" t="s">
        <v>44</v>
      </c>
      <c r="AB7369" t="s">
        <v>44</v>
      </c>
    </row>
    <row r="7370" spans="1:28" x14ac:dyDescent="0.25">
      <c r="A7370" t="s">
        <v>12281</v>
      </c>
      <c r="B7370" s="1">
        <v>45886</v>
      </c>
      <c r="C7370" t="s">
        <v>5138</v>
      </c>
      <c r="D7370" t="s">
        <v>5139</v>
      </c>
      <c r="E7370">
        <v>43</v>
      </c>
      <c r="F7370" t="s">
        <v>48</v>
      </c>
      <c r="G7370" t="s">
        <v>134</v>
      </c>
      <c r="H7370" t="s">
        <v>135</v>
      </c>
      <c r="I7370" t="s">
        <v>62</v>
      </c>
      <c r="J7370" t="s">
        <v>130</v>
      </c>
      <c r="K7370">
        <v>2</v>
      </c>
      <c r="L7370" s="2">
        <v>8500</v>
      </c>
      <c r="M7370">
        <v>15</v>
      </c>
      <c r="N7370" s="2">
        <v>17000</v>
      </c>
      <c r="O7370" s="2">
        <v>2550</v>
      </c>
      <c r="P7370" s="2">
        <v>14450</v>
      </c>
      <c r="Q7370" s="2">
        <v>9673.39</v>
      </c>
      <c r="R7370" s="2">
        <v>4776.6099999999997</v>
      </c>
      <c r="S7370" t="s">
        <v>53</v>
      </c>
      <c r="T7370" t="s">
        <v>578</v>
      </c>
      <c r="U7370" t="s">
        <v>579</v>
      </c>
      <c r="V7370" t="s">
        <v>39</v>
      </c>
      <c r="W7370" t="s">
        <v>66</v>
      </c>
      <c r="X7370" t="s">
        <v>67</v>
      </c>
      <c r="Y7370" t="s">
        <v>56</v>
      </c>
      <c r="Z7370" t="s">
        <v>43</v>
      </c>
      <c r="AA7370" t="s">
        <v>44</v>
      </c>
      <c r="AB7370" t="s">
        <v>44</v>
      </c>
    </row>
    <row r="7371" spans="1:28" x14ac:dyDescent="0.25">
      <c r="A7371" t="s">
        <v>12282</v>
      </c>
      <c r="B7371" s="1">
        <v>45886</v>
      </c>
      <c r="C7371" t="s">
        <v>2689</v>
      </c>
      <c r="D7371" t="s">
        <v>2690</v>
      </c>
      <c r="E7371">
        <v>50</v>
      </c>
      <c r="F7371" t="s">
        <v>31</v>
      </c>
      <c r="G7371" t="s">
        <v>128</v>
      </c>
      <c r="H7371" t="s">
        <v>129</v>
      </c>
      <c r="I7371" t="s">
        <v>74</v>
      </c>
      <c r="J7371" t="s">
        <v>130</v>
      </c>
      <c r="K7371">
        <v>1</v>
      </c>
      <c r="L7371" s="2">
        <v>1700</v>
      </c>
      <c r="M7371">
        <v>10</v>
      </c>
      <c r="N7371" s="2">
        <v>1700</v>
      </c>
      <c r="O7371" s="2">
        <v>170</v>
      </c>
      <c r="P7371" s="2">
        <v>1530</v>
      </c>
      <c r="Q7371" s="2">
        <v>1041.77</v>
      </c>
      <c r="R7371" s="2">
        <v>488.23</v>
      </c>
      <c r="S7371" t="s">
        <v>53</v>
      </c>
      <c r="T7371" t="s">
        <v>407</v>
      </c>
      <c r="U7371" t="s">
        <v>408</v>
      </c>
      <c r="V7371" t="s">
        <v>39</v>
      </c>
      <c r="W7371" t="s">
        <v>83</v>
      </c>
      <c r="X7371" t="s">
        <v>41</v>
      </c>
      <c r="Y7371" t="s">
        <v>42</v>
      </c>
      <c r="Z7371" t="s">
        <v>223</v>
      </c>
      <c r="AA7371" t="s">
        <v>44</v>
      </c>
      <c r="AB7371" t="s">
        <v>44</v>
      </c>
    </row>
    <row r="7372" spans="1:28" x14ac:dyDescent="0.25">
      <c r="A7372" t="s">
        <v>12283</v>
      </c>
      <c r="B7372" s="1">
        <v>45886</v>
      </c>
      <c r="C7372" t="s">
        <v>2536</v>
      </c>
      <c r="D7372" t="s">
        <v>2537</v>
      </c>
      <c r="E7372">
        <v>22</v>
      </c>
      <c r="F7372" t="s">
        <v>48</v>
      </c>
      <c r="G7372" t="s">
        <v>280</v>
      </c>
      <c r="H7372" t="s">
        <v>281</v>
      </c>
      <c r="I7372" t="s">
        <v>62</v>
      </c>
      <c r="J7372" t="s">
        <v>190</v>
      </c>
      <c r="K7372">
        <v>1</v>
      </c>
      <c r="L7372" s="2">
        <v>700</v>
      </c>
      <c r="M7372">
        <v>0</v>
      </c>
      <c r="N7372" s="2">
        <v>700</v>
      </c>
      <c r="O7372" s="2">
        <v>0</v>
      </c>
      <c r="P7372" s="2">
        <v>700</v>
      </c>
      <c r="Q7372" s="2">
        <v>397.72</v>
      </c>
      <c r="R7372" s="2">
        <v>302.27999999999997</v>
      </c>
      <c r="S7372" t="s">
        <v>64</v>
      </c>
      <c r="T7372" t="s">
        <v>76</v>
      </c>
      <c r="U7372" t="s">
        <v>77</v>
      </c>
      <c r="V7372" t="s">
        <v>39</v>
      </c>
      <c r="W7372" t="s">
        <v>92</v>
      </c>
      <c r="X7372" t="s">
        <v>41</v>
      </c>
      <c r="Y7372" t="s">
        <v>56</v>
      </c>
      <c r="Z7372" t="s">
        <v>107</v>
      </c>
      <c r="AA7372" t="s">
        <v>44</v>
      </c>
      <c r="AB7372" t="s">
        <v>44</v>
      </c>
    </row>
    <row r="7373" spans="1:28" x14ac:dyDescent="0.25">
      <c r="A7373" t="s">
        <v>12284</v>
      </c>
      <c r="B7373" s="1">
        <v>45886</v>
      </c>
      <c r="C7373" t="s">
        <v>4409</v>
      </c>
      <c r="D7373" t="s">
        <v>4410</v>
      </c>
      <c r="E7373">
        <v>34</v>
      </c>
      <c r="F7373" t="s">
        <v>111</v>
      </c>
      <c r="G7373" t="s">
        <v>352</v>
      </c>
      <c r="H7373" t="s">
        <v>353</v>
      </c>
      <c r="I7373" t="s">
        <v>103</v>
      </c>
      <c r="J7373" t="s">
        <v>104</v>
      </c>
      <c r="K7373">
        <v>2</v>
      </c>
      <c r="L7373" s="2">
        <v>850</v>
      </c>
      <c r="M7373">
        <v>25</v>
      </c>
      <c r="N7373" s="2">
        <v>1700</v>
      </c>
      <c r="O7373" s="2">
        <v>425</v>
      </c>
      <c r="P7373" s="2">
        <v>1275</v>
      </c>
      <c r="Q7373" s="2">
        <v>963.03</v>
      </c>
      <c r="R7373" s="2">
        <v>311.97000000000003</v>
      </c>
      <c r="S7373" t="s">
        <v>53</v>
      </c>
      <c r="T7373" t="s">
        <v>136</v>
      </c>
      <c r="U7373" t="s">
        <v>38</v>
      </c>
      <c r="V7373" t="s">
        <v>39</v>
      </c>
      <c r="W7373" t="s">
        <v>137</v>
      </c>
      <c r="X7373" t="s">
        <v>97</v>
      </c>
      <c r="Y7373" t="s">
        <v>56</v>
      </c>
      <c r="Z7373" t="s">
        <v>43</v>
      </c>
      <c r="AA7373" t="s">
        <v>44</v>
      </c>
      <c r="AB7373" t="s">
        <v>44</v>
      </c>
    </row>
    <row r="7374" spans="1:28" x14ac:dyDescent="0.25">
      <c r="A7374" t="s">
        <v>12285</v>
      </c>
      <c r="B7374" s="1">
        <v>45886</v>
      </c>
      <c r="C7374" t="s">
        <v>1013</v>
      </c>
      <c r="D7374" t="s">
        <v>1014</v>
      </c>
      <c r="E7374">
        <v>20</v>
      </c>
      <c r="F7374" t="s">
        <v>48</v>
      </c>
      <c r="G7374" t="s">
        <v>273</v>
      </c>
      <c r="H7374" t="s">
        <v>274</v>
      </c>
      <c r="I7374" t="s">
        <v>51</v>
      </c>
      <c r="J7374" t="s">
        <v>52</v>
      </c>
      <c r="K7374">
        <v>3</v>
      </c>
      <c r="L7374" s="2">
        <v>250</v>
      </c>
      <c r="M7374">
        <v>25</v>
      </c>
      <c r="N7374" s="2">
        <v>750</v>
      </c>
      <c r="O7374" s="2">
        <v>187.5</v>
      </c>
      <c r="P7374" s="2">
        <v>562.5</v>
      </c>
      <c r="Q7374" s="2">
        <v>387.59</v>
      </c>
      <c r="R7374" s="2">
        <v>174.91</v>
      </c>
      <c r="S7374" t="s">
        <v>64</v>
      </c>
      <c r="T7374" t="s">
        <v>114</v>
      </c>
      <c r="U7374" t="s">
        <v>115</v>
      </c>
      <c r="V7374" t="s">
        <v>39</v>
      </c>
      <c r="W7374" t="s">
        <v>124</v>
      </c>
      <c r="X7374" t="s">
        <v>41</v>
      </c>
      <c r="Y7374" t="s">
        <v>84</v>
      </c>
      <c r="Z7374" t="s">
        <v>43</v>
      </c>
      <c r="AA7374" t="s">
        <v>44</v>
      </c>
      <c r="AB7374" t="s">
        <v>44</v>
      </c>
    </row>
    <row r="7375" spans="1:28" x14ac:dyDescent="0.25">
      <c r="A7375" t="s">
        <v>12286</v>
      </c>
      <c r="B7375" s="1">
        <v>45886</v>
      </c>
      <c r="C7375" t="s">
        <v>2428</v>
      </c>
      <c r="D7375" t="s">
        <v>2429</v>
      </c>
      <c r="E7375">
        <v>44</v>
      </c>
      <c r="F7375" t="s">
        <v>31</v>
      </c>
      <c r="G7375" t="s">
        <v>101</v>
      </c>
      <c r="H7375" t="s">
        <v>102</v>
      </c>
      <c r="I7375" t="s">
        <v>103</v>
      </c>
      <c r="J7375" t="s">
        <v>104</v>
      </c>
      <c r="K7375">
        <v>3</v>
      </c>
      <c r="L7375" s="2">
        <v>1800</v>
      </c>
      <c r="M7375">
        <v>15</v>
      </c>
      <c r="N7375" s="2">
        <v>5400</v>
      </c>
      <c r="O7375" s="2">
        <v>810</v>
      </c>
      <c r="P7375" s="2">
        <v>4590</v>
      </c>
      <c r="Q7375" s="2">
        <v>2531.44</v>
      </c>
      <c r="R7375" s="2">
        <v>2058.56</v>
      </c>
      <c r="S7375" t="s">
        <v>53</v>
      </c>
      <c r="T7375" t="s">
        <v>398</v>
      </c>
      <c r="U7375" t="s">
        <v>399</v>
      </c>
      <c r="V7375" t="s">
        <v>39</v>
      </c>
      <c r="W7375" t="s">
        <v>66</v>
      </c>
      <c r="X7375" t="s">
        <v>41</v>
      </c>
      <c r="Y7375" t="s">
        <v>56</v>
      </c>
      <c r="Z7375" t="s">
        <v>43</v>
      </c>
      <c r="AA7375" t="s">
        <v>44</v>
      </c>
      <c r="AB7375" t="s">
        <v>44</v>
      </c>
    </row>
    <row r="7376" spans="1:28" x14ac:dyDescent="0.25">
      <c r="A7376" t="s">
        <v>12287</v>
      </c>
      <c r="B7376" s="1">
        <v>45886</v>
      </c>
      <c r="C7376" t="s">
        <v>2438</v>
      </c>
      <c r="D7376" t="s">
        <v>2439</v>
      </c>
      <c r="E7376">
        <v>54</v>
      </c>
      <c r="F7376" t="s">
        <v>48</v>
      </c>
      <c r="G7376" t="s">
        <v>318</v>
      </c>
      <c r="H7376" t="s">
        <v>319</v>
      </c>
      <c r="I7376" t="s">
        <v>34</v>
      </c>
      <c r="J7376" t="s">
        <v>190</v>
      </c>
      <c r="K7376">
        <v>1</v>
      </c>
      <c r="L7376" s="2">
        <v>2500</v>
      </c>
      <c r="M7376">
        <v>15</v>
      </c>
      <c r="N7376" s="2">
        <v>2500</v>
      </c>
      <c r="O7376" s="2">
        <v>375</v>
      </c>
      <c r="P7376" s="2">
        <v>2125</v>
      </c>
      <c r="Q7376" s="2">
        <v>1506.42</v>
      </c>
      <c r="R7376" s="2">
        <v>618.58000000000004</v>
      </c>
      <c r="S7376" t="s">
        <v>53</v>
      </c>
      <c r="T7376" t="s">
        <v>578</v>
      </c>
      <c r="U7376" t="s">
        <v>579</v>
      </c>
      <c r="V7376" t="s">
        <v>39</v>
      </c>
      <c r="W7376" t="s">
        <v>137</v>
      </c>
      <c r="X7376" t="s">
        <v>97</v>
      </c>
      <c r="Y7376" t="s">
        <v>56</v>
      </c>
      <c r="Z7376" t="s">
        <v>43</v>
      </c>
      <c r="AA7376" t="s">
        <v>44</v>
      </c>
      <c r="AB7376" t="s">
        <v>44</v>
      </c>
    </row>
    <row r="7377" spans="1:28" x14ac:dyDescent="0.25">
      <c r="A7377" t="s">
        <v>12288</v>
      </c>
      <c r="B7377" s="1">
        <v>45887</v>
      </c>
      <c r="C7377" t="s">
        <v>7524</v>
      </c>
      <c r="D7377" t="s">
        <v>7525</v>
      </c>
      <c r="E7377">
        <v>54</v>
      </c>
      <c r="F7377" t="s">
        <v>111</v>
      </c>
      <c r="G7377" t="s">
        <v>280</v>
      </c>
      <c r="H7377" t="s">
        <v>281</v>
      </c>
      <c r="I7377" t="s">
        <v>62</v>
      </c>
      <c r="J7377" t="s">
        <v>190</v>
      </c>
      <c r="K7377">
        <v>3</v>
      </c>
      <c r="L7377" s="2">
        <v>700</v>
      </c>
      <c r="M7377">
        <v>30</v>
      </c>
      <c r="N7377" s="2">
        <v>2100</v>
      </c>
      <c r="O7377" s="2">
        <v>630</v>
      </c>
      <c r="P7377" s="2">
        <v>1470</v>
      </c>
      <c r="Q7377" s="2">
        <v>1187.3699999999999</v>
      </c>
      <c r="R7377" s="2">
        <v>282.63</v>
      </c>
      <c r="S7377" t="s">
        <v>36</v>
      </c>
      <c r="T7377" t="s">
        <v>96</v>
      </c>
      <c r="U7377" t="s">
        <v>96</v>
      </c>
      <c r="V7377" t="s">
        <v>39</v>
      </c>
      <c r="W7377" t="s">
        <v>137</v>
      </c>
      <c r="X7377" t="s">
        <v>97</v>
      </c>
      <c r="Y7377" t="s">
        <v>42</v>
      </c>
      <c r="Z7377" t="s">
        <v>43</v>
      </c>
      <c r="AA7377" t="s">
        <v>44</v>
      </c>
      <c r="AB7377" t="s">
        <v>44</v>
      </c>
    </row>
    <row r="7378" spans="1:28" x14ac:dyDescent="0.25">
      <c r="A7378" t="s">
        <v>12289</v>
      </c>
      <c r="B7378" s="1">
        <v>45887</v>
      </c>
      <c r="C7378" t="s">
        <v>3300</v>
      </c>
      <c r="D7378" t="s">
        <v>3301</v>
      </c>
      <c r="E7378">
        <v>26</v>
      </c>
      <c r="F7378" t="s">
        <v>48</v>
      </c>
      <c r="G7378" t="s">
        <v>217</v>
      </c>
      <c r="H7378" t="s">
        <v>218</v>
      </c>
      <c r="I7378" t="s">
        <v>34</v>
      </c>
      <c r="J7378" t="s">
        <v>130</v>
      </c>
      <c r="K7378">
        <v>1</v>
      </c>
      <c r="L7378" s="2">
        <v>28000</v>
      </c>
      <c r="M7378">
        <v>5</v>
      </c>
      <c r="N7378" s="2">
        <v>28000</v>
      </c>
      <c r="O7378" s="2">
        <v>1400</v>
      </c>
      <c r="P7378" s="2">
        <v>26600</v>
      </c>
      <c r="Q7378" s="2">
        <v>19395.25</v>
      </c>
      <c r="R7378" s="2">
        <v>7204.75</v>
      </c>
      <c r="S7378" t="s">
        <v>53</v>
      </c>
      <c r="T7378" t="s">
        <v>122</v>
      </c>
      <c r="U7378" t="s">
        <v>123</v>
      </c>
      <c r="V7378" t="s">
        <v>39</v>
      </c>
      <c r="W7378" t="s">
        <v>66</v>
      </c>
      <c r="X7378" t="s">
        <v>67</v>
      </c>
      <c r="Y7378" t="s">
        <v>56</v>
      </c>
      <c r="Z7378" t="s">
        <v>43</v>
      </c>
      <c r="AA7378" t="s">
        <v>44</v>
      </c>
      <c r="AB7378" t="s">
        <v>44</v>
      </c>
    </row>
    <row r="7379" spans="1:28" x14ac:dyDescent="0.25">
      <c r="A7379" t="s">
        <v>12290</v>
      </c>
      <c r="B7379" s="1">
        <v>45887</v>
      </c>
      <c r="C7379" t="s">
        <v>2898</v>
      </c>
      <c r="D7379" t="s">
        <v>2899</v>
      </c>
      <c r="E7379">
        <v>26</v>
      </c>
      <c r="F7379" t="s">
        <v>48</v>
      </c>
      <c r="G7379" t="s">
        <v>112</v>
      </c>
      <c r="H7379" t="s">
        <v>113</v>
      </c>
      <c r="I7379" t="s">
        <v>103</v>
      </c>
      <c r="J7379" t="s">
        <v>104</v>
      </c>
      <c r="K7379">
        <v>2</v>
      </c>
      <c r="L7379" s="2">
        <v>650</v>
      </c>
      <c r="M7379">
        <v>20</v>
      </c>
      <c r="N7379" s="2">
        <v>1300</v>
      </c>
      <c r="O7379" s="2">
        <v>260</v>
      </c>
      <c r="P7379" s="2">
        <v>1040</v>
      </c>
      <c r="Q7379" s="2">
        <v>716.07</v>
      </c>
      <c r="R7379" s="2">
        <v>323.93</v>
      </c>
      <c r="S7379" t="s">
        <v>36</v>
      </c>
      <c r="T7379" t="s">
        <v>122</v>
      </c>
      <c r="U7379" t="s">
        <v>123</v>
      </c>
      <c r="V7379" t="s">
        <v>39</v>
      </c>
      <c r="W7379" t="s">
        <v>137</v>
      </c>
      <c r="X7379" t="s">
        <v>41</v>
      </c>
      <c r="Y7379" t="s">
        <v>42</v>
      </c>
      <c r="Z7379" t="s">
        <v>107</v>
      </c>
      <c r="AA7379" t="s">
        <v>44</v>
      </c>
      <c r="AB7379" t="s">
        <v>44</v>
      </c>
    </row>
    <row r="7380" spans="1:28" x14ac:dyDescent="0.25">
      <c r="A7380" t="s">
        <v>12291</v>
      </c>
      <c r="B7380" s="1">
        <v>45887</v>
      </c>
      <c r="C7380" t="s">
        <v>1335</v>
      </c>
      <c r="D7380" t="s">
        <v>1336</v>
      </c>
      <c r="E7380">
        <v>49</v>
      </c>
      <c r="F7380" t="s">
        <v>48</v>
      </c>
      <c r="G7380" t="s">
        <v>49</v>
      </c>
      <c r="H7380" t="s">
        <v>50</v>
      </c>
      <c r="I7380" t="s">
        <v>51</v>
      </c>
      <c r="J7380" t="s">
        <v>52</v>
      </c>
      <c r="K7380">
        <v>1</v>
      </c>
      <c r="L7380" s="2">
        <v>500</v>
      </c>
      <c r="M7380">
        <v>0</v>
      </c>
      <c r="N7380" s="2">
        <v>500</v>
      </c>
      <c r="O7380" s="2">
        <v>0</v>
      </c>
      <c r="P7380" s="2">
        <v>500</v>
      </c>
      <c r="Q7380" s="2">
        <v>363.43</v>
      </c>
      <c r="R7380" s="2">
        <v>136.57</v>
      </c>
      <c r="S7380" t="s">
        <v>53</v>
      </c>
      <c r="T7380" t="s">
        <v>398</v>
      </c>
      <c r="U7380" t="s">
        <v>399</v>
      </c>
      <c r="V7380" t="s">
        <v>39</v>
      </c>
      <c r="W7380" t="s">
        <v>83</v>
      </c>
      <c r="X7380" t="s">
        <v>41</v>
      </c>
      <c r="Y7380" t="s">
        <v>42</v>
      </c>
      <c r="Z7380" t="s">
        <v>43</v>
      </c>
      <c r="AA7380" t="s">
        <v>44</v>
      </c>
      <c r="AB7380" t="s">
        <v>44</v>
      </c>
    </row>
    <row r="7381" spans="1:28" x14ac:dyDescent="0.25">
      <c r="A7381" t="s">
        <v>12292</v>
      </c>
      <c r="B7381" s="1">
        <v>45887</v>
      </c>
      <c r="C7381" t="s">
        <v>4687</v>
      </c>
      <c r="D7381" t="s">
        <v>4688</v>
      </c>
      <c r="E7381">
        <v>55</v>
      </c>
      <c r="F7381" t="s">
        <v>48</v>
      </c>
      <c r="G7381" t="s">
        <v>188</v>
      </c>
      <c r="H7381" t="s">
        <v>189</v>
      </c>
      <c r="I7381" t="s">
        <v>34</v>
      </c>
      <c r="J7381" t="s">
        <v>190</v>
      </c>
      <c r="K7381">
        <v>2</v>
      </c>
      <c r="L7381" s="2">
        <v>1800</v>
      </c>
      <c r="M7381">
        <v>5</v>
      </c>
      <c r="N7381" s="2">
        <v>3600</v>
      </c>
      <c r="O7381" s="2">
        <v>180</v>
      </c>
      <c r="P7381" s="2">
        <v>3420</v>
      </c>
      <c r="Q7381" s="2">
        <v>2338.21</v>
      </c>
      <c r="R7381" s="2">
        <v>1081.79</v>
      </c>
      <c r="S7381" t="s">
        <v>64</v>
      </c>
      <c r="T7381" t="s">
        <v>90</v>
      </c>
      <c r="U7381" t="s">
        <v>91</v>
      </c>
      <c r="V7381" t="s">
        <v>39</v>
      </c>
      <c r="W7381" t="s">
        <v>137</v>
      </c>
      <c r="X7381" t="s">
        <v>97</v>
      </c>
      <c r="Y7381" t="s">
        <v>56</v>
      </c>
      <c r="Z7381" t="s">
        <v>43</v>
      </c>
      <c r="AA7381" t="s">
        <v>44</v>
      </c>
      <c r="AB7381" t="s">
        <v>44</v>
      </c>
    </row>
    <row r="7382" spans="1:28" x14ac:dyDescent="0.25">
      <c r="A7382" t="s">
        <v>12293</v>
      </c>
      <c r="B7382" s="1">
        <v>45887</v>
      </c>
      <c r="C7382" t="s">
        <v>5552</v>
      </c>
      <c r="D7382" t="s">
        <v>5553</v>
      </c>
      <c r="E7382">
        <v>29</v>
      </c>
      <c r="F7382" t="s">
        <v>48</v>
      </c>
      <c r="G7382" t="s">
        <v>366</v>
      </c>
      <c r="H7382" t="s">
        <v>367</v>
      </c>
      <c r="I7382" t="s">
        <v>34</v>
      </c>
      <c r="J7382" t="s">
        <v>130</v>
      </c>
      <c r="K7382">
        <v>1</v>
      </c>
      <c r="L7382" s="2">
        <v>14500</v>
      </c>
      <c r="M7382">
        <v>10</v>
      </c>
      <c r="N7382" s="2">
        <v>14500</v>
      </c>
      <c r="O7382" s="2">
        <v>1450</v>
      </c>
      <c r="P7382" s="2">
        <v>13050</v>
      </c>
      <c r="Q7382" s="2">
        <v>8304.2800000000007</v>
      </c>
      <c r="R7382" s="2">
        <v>4745.72</v>
      </c>
      <c r="S7382" t="s">
        <v>53</v>
      </c>
      <c r="T7382" t="s">
        <v>136</v>
      </c>
      <c r="U7382" t="s">
        <v>38</v>
      </c>
      <c r="V7382" t="s">
        <v>39</v>
      </c>
      <c r="W7382" t="s">
        <v>66</v>
      </c>
      <c r="X7382" t="s">
        <v>97</v>
      </c>
      <c r="Y7382" t="s">
        <v>84</v>
      </c>
      <c r="Z7382" t="s">
        <v>43</v>
      </c>
      <c r="AA7382" t="s">
        <v>44</v>
      </c>
      <c r="AB7382" t="s">
        <v>44</v>
      </c>
    </row>
    <row r="7383" spans="1:28" x14ac:dyDescent="0.25">
      <c r="A7383" t="s">
        <v>12294</v>
      </c>
      <c r="B7383" s="1">
        <v>45887</v>
      </c>
      <c r="C7383" t="s">
        <v>10429</v>
      </c>
      <c r="D7383" t="s">
        <v>10430</v>
      </c>
      <c r="E7383">
        <v>33</v>
      </c>
      <c r="F7383" t="s">
        <v>111</v>
      </c>
      <c r="G7383" t="s">
        <v>72</v>
      </c>
      <c r="H7383" t="s">
        <v>73</v>
      </c>
      <c r="I7383" t="s">
        <v>74</v>
      </c>
      <c r="J7383" t="s">
        <v>75</v>
      </c>
      <c r="K7383">
        <v>1</v>
      </c>
      <c r="L7383" s="2">
        <v>2200</v>
      </c>
      <c r="M7383">
        <v>15</v>
      </c>
      <c r="N7383" s="2">
        <v>2200</v>
      </c>
      <c r="O7383" s="2">
        <v>330</v>
      </c>
      <c r="P7383" s="2">
        <v>1870</v>
      </c>
      <c r="Q7383" s="2">
        <v>1049.25</v>
      </c>
      <c r="R7383" s="2">
        <v>820.75</v>
      </c>
      <c r="S7383" t="s">
        <v>53</v>
      </c>
      <c r="T7383" t="s">
        <v>105</v>
      </c>
      <c r="U7383" t="s">
        <v>106</v>
      </c>
      <c r="V7383" t="s">
        <v>39</v>
      </c>
      <c r="W7383" t="s">
        <v>124</v>
      </c>
      <c r="X7383" t="s">
        <v>67</v>
      </c>
      <c r="Y7383" t="s">
        <v>56</v>
      </c>
      <c r="Z7383" t="s">
        <v>43</v>
      </c>
      <c r="AA7383" t="s">
        <v>44</v>
      </c>
      <c r="AB7383" t="s">
        <v>44</v>
      </c>
    </row>
    <row r="7384" spans="1:28" x14ac:dyDescent="0.25">
      <c r="A7384" t="s">
        <v>12295</v>
      </c>
      <c r="B7384" s="1">
        <v>45887</v>
      </c>
      <c r="C7384" t="s">
        <v>4784</v>
      </c>
      <c r="D7384" t="s">
        <v>4785</v>
      </c>
      <c r="E7384">
        <v>52</v>
      </c>
      <c r="F7384" t="s">
        <v>48</v>
      </c>
      <c r="G7384" t="s">
        <v>238</v>
      </c>
      <c r="H7384" t="s">
        <v>239</v>
      </c>
      <c r="I7384" t="s">
        <v>62</v>
      </c>
      <c r="J7384" t="s">
        <v>63</v>
      </c>
      <c r="K7384">
        <v>2</v>
      </c>
      <c r="L7384" s="2">
        <v>6500</v>
      </c>
      <c r="M7384">
        <v>20</v>
      </c>
      <c r="N7384" s="2">
        <v>13000</v>
      </c>
      <c r="O7384" s="2">
        <v>2600</v>
      </c>
      <c r="P7384" s="2">
        <v>10400</v>
      </c>
      <c r="Q7384" s="2">
        <v>7125.89</v>
      </c>
      <c r="R7384" s="2">
        <v>3274.11</v>
      </c>
      <c r="S7384" t="s">
        <v>53</v>
      </c>
      <c r="T7384" t="s">
        <v>163</v>
      </c>
      <c r="U7384" t="s">
        <v>164</v>
      </c>
      <c r="V7384" t="s">
        <v>39</v>
      </c>
      <c r="W7384" t="s">
        <v>137</v>
      </c>
      <c r="X7384" t="s">
        <v>97</v>
      </c>
      <c r="Y7384" t="s">
        <v>42</v>
      </c>
      <c r="Z7384" t="s">
        <v>43</v>
      </c>
      <c r="AA7384" t="s">
        <v>44</v>
      </c>
      <c r="AB7384" t="s">
        <v>44</v>
      </c>
    </row>
    <row r="7385" spans="1:28" x14ac:dyDescent="0.25">
      <c r="A7385" t="s">
        <v>12296</v>
      </c>
      <c r="B7385" s="1">
        <v>45887</v>
      </c>
      <c r="C7385" t="s">
        <v>773</v>
      </c>
      <c r="D7385" t="s">
        <v>774</v>
      </c>
      <c r="E7385">
        <v>44</v>
      </c>
      <c r="F7385" t="s">
        <v>48</v>
      </c>
      <c r="G7385" t="s">
        <v>134</v>
      </c>
      <c r="H7385" t="s">
        <v>135</v>
      </c>
      <c r="I7385" t="s">
        <v>62</v>
      </c>
      <c r="J7385" t="s">
        <v>130</v>
      </c>
      <c r="K7385">
        <v>5</v>
      </c>
      <c r="L7385" s="2">
        <v>8500</v>
      </c>
      <c r="M7385">
        <v>20</v>
      </c>
      <c r="N7385" s="2">
        <v>42500</v>
      </c>
      <c r="O7385" s="2">
        <v>8500</v>
      </c>
      <c r="P7385" s="2">
        <v>34000</v>
      </c>
      <c r="Q7385" s="2">
        <v>21515.97</v>
      </c>
      <c r="R7385" s="2">
        <v>12484.03</v>
      </c>
      <c r="S7385" t="s">
        <v>53</v>
      </c>
      <c r="T7385" t="s">
        <v>37</v>
      </c>
      <c r="U7385" t="s">
        <v>38</v>
      </c>
      <c r="V7385" t="s">
        <v>39</v>
      </c>
      <c r="W7385" t="s">
        <v>83</v>
      </c>
      <c r="X7385" t="s">
        <v>41</v>
      </c>
      <c r="Y7385" t="s">
        <v>56</v>
      </c>
      <c r="Z7385" t="s">
        <v>43</v>
      </c>
      <c r="AA7385" t="s">
        <v>44</v>
      </c>
      <c r="AB7385" t="s">
        <v>44</v>
      </c>
    </row>
    <row r="7386" spans="1:28" x14ac:dyDescent="0.25">
      <c r="A7386" t="s">
        <v>12297</v>
      </c>
      <c r="B7386" s="1">
        <v>45888</v>
      </c>
      <c r="C7386" t="s">
        <v>3710</v>
      </c>
      <c r="D7386" t="s">
        <v>3711</v>
      </c>
      <c r="E7386">
        <v>39</v>
      </c>
      <c r="F7386" t="s">
        <v>31</v>
      </c>
      <c r="G7386" t="s">
        <v>128</v>
      </c>
      <c r="H7386" t="s">
        <v>129</v>
      </c>
      <c r="I7386" t="s">
        <v>74</v>
      </c>
      <c r="J7386" t="s">
        <v>130</v>
      </c>
      <c r="K7386">
        <v>2</v>
      </c>
      <c r="L7386" s="2">
        <v>1700</v>
      </c>
      <c r="M7386">
        <v>25</v>
      </c>
      <c r="N7386" s="2">
        <v>3400</v>
      </c>
      <c r="O7386" s="2">
        <v>850</v>
      </c>
      <c r="P7386" s="2">
        <v>2550</v>
      </c>
      <c r="Q7386" s="2">
        <v>1538.62</v>
      </c>
      <c r="R7386" s="2">
        <v>1011.38</v>
      </c>
      <c r="S7386" t="s">
        <v>64</v>
      </c>
      <c r="T7386" t="s">
        <v>407</v>
      </c>
      <c r="U7386" t="s">
        <v>408</v>
      </c>
      <c r="V7386" t="s">
        <v>39</v>
      </c>
      <c r="W7386" t="s">
        <v>40</v>
      </c>
      <c r="X7386" t="s">
        <v>97</v>
      </c>
      <c r="Y7386" t="s">
        <v>56</v>
      </c>
      <c r="Z7386" t="s">
        <v>144</v>
      </c>
      <c r="AA7386" t="s">
        <v>68</v>
      </c>
      <c r="AB7386" t="s">
        <v>44</v>
      </c>
    </row>
    <row r="7387" spans="1:28" x14ac:dyDescent="0.25">
      <c r="A7387" t="s">
        <v>12298</v>
      </c>
      <c r="B7387" s="1">
        <v>45888</v>
      </c>
      <c r="C7387" t="s">
        <v>3182</v>
      </c>
      <c r="D7387" t="s">
        <v>3183</v>
      </c>
      <c r="E7387">
        <v>24</v>
      </c>
      <c r="F7387" t="s">
        <v>31</v>
      </c>
      <c r="G7387" t="s">
        <v>128</v>
      </c>
      <c r="H7387" t="s">
        <v>129</v>
      </c>
      <c r="I7387" t="s">
        <v>74</v>
      </c>
      <c r="J7387" t="s">
        <v>130</v>
      </c>
      <c r="K7387">
        <v>4</v>
      </c>
      <c r="L7387" s="2">
        <v>1700</v>
      </c>
      <c r="M7387">
        <v>30</v>
      </c>
      <c r="N7387" s="2">
        <v>6800</v>
      </c>
      <c r="O7387" s="2">
        <v>2040</v>
      </c>
      <c r="P7387" s="2">
        <v>4760</v>
      </c>
      <c r="Q7387" s="2">
        <v>3318.39</v>
      </c>
      <c r="R7387" s="2">
        <v>1441.61</v>
      </c>
      <c r="S7387" t="s">
        <v>36</v>
      </c>
      <c r="T7387" t="s">
        <v>90</v>
      </c>
      <c r="U7387" t="s">
        <v>91</v>
      </c>
      <c r="V7387" t="s">
        <v>39</v>
      </c>
      <c r="W7387" t="s">
        <v>83</v>
      </c>
      <c r="X7387" t="s">
        <v>41</v>
      </c>
      <c r="Y7387" t="s">
        <v>56</v>
      </c>
      <c r="Z7387" t="s">
        <v>144</v>
      </c>
      <c r="AA7387" t="s">
        <v>44</v>
      </c>
      <c r="AB7387" t="s">
        <v>44</v>
      </c>
    </row>
    <row r="7388" spans="1:28" x14ac:dyDescent="0.25">
      <c r="A7388" t="s">
        <v>12299</v>
      </c>
      <c r="B7388" s="1">
        <v>45888</v>
      </c>
      <c r="C7388" t="s">
        <v>10249</v>
      </c>
      <c r="D7388" t="s">
        <v>10250</v>
      </c>
      <c r="E7388">
        <v>56</v>
      </c>
      <c r="F7388" t="s">
        <v>48</v>
      </c>
      <c r="G7388" t="s">
        <v>101</v>
      </c>
      <c r="H7388" t="s">
        <v>102</v>
      </c>
      <c r="I7388" t="s">
        <v>103</v>
      </c>
      <c r="J7388" t="s">
        <v>104</v>
      </c>
      <c r="K7388">
        <v>2</v>
      </c>
      <c r="L7388" s="2">
        <v>1800</v>
      </c>
      <c r="M7388">
        <v>10</v>
      </c>
      <c r="N7388" s="2">
        <v>3600</v>
      </c>
      <c r="O7388" s="2">
        <v>360</v>
      </c>
      <c r="P7388" s="2">
        <v>3240</v>
      </c>
      <c r="Q7388" s="2">
        <v>2322.39</v>
      </c>
      <c r="R7388" s="2">
        <v>917.61</v>
      </c>
      <c r="S7388" t="s">
        <v>64</v>
      </c>
      <c r="T7388" t="s">
        <v>65</v>
      </c>
      <c r="U7388" t="s">
        <v>65</v>
      </c>
      <c r="V7388" t="s">
        <v>39</v>
      </c>
      <c r="W7388" t="s">
        <v>124</v>
      </c>
      <c r="X7388" t="s">
        <v>67</v>
      </c>
      <c r="Y7388" t="s">
        <v>42</v>
      </c>
      <c r="Z7388" t="s">
        <v>223</v>
      </c>
      <c r="AA7388" t="s">
        <v>44</v>
      </c>
      <c r="AB7388" t="s">
        <v>44</v>
      </c>
    </row>
    <row r="7389" spans="1:28" x14ac:dyDescent="0.25">
      <c r="A7389" t="s">
        <v>12300</v>
      </c>
      <c r="B7389" s="1">
        <v>45888</v>
      </c>
      <c r="C7389" t="s">
        <v>12301</v>
      </c>
      <c r="D7389" t="s">
        <v>12302</v>
      </c>
      <c r="E7389">
        <v>49</v>
      </c>
      <c r="F7389" t="s">
        <v>48</v>
      </c>
      <c r="G7389" t="s">
        <v>217</v>
      </c>
      <c r="H7389" t="s">
        <v>218</v>
      </c>
      <c r="I7389" t="s">
        <v>34</v>
      </c>
      <c r="J7389" t="s">
        <v>130</v>
      </c>
      <c r="K7389">
        <v>5</v>
      </c>
      <c r="L7389" s="2">
        <v>28000</v>
      </c>
      <c r="M7389">
        <v>5</v>
      </c>
      <c r="N7389" s="2">
        <v>140000</v>
      </c>
      <c r="O7389" s="2">
        <v>7000</v>
      </c>
      <c r="P7389" s="2">
        <v>133000</v>
      </c>
      <c r="Q7389" s="2">
        <v>97935.64</v>
      </c>
      <c r="R7389" s="2">
        <v>35064.36</v>
      </c>
      <c r="S7389" t="s">
        <v>64</v>
      </c>
      <c r="T7389" t="s">
        <v>96</v>
      </c>
      <c r="U7389" t="s">
        <v>96</v>
      </c>
      <c r="V7389" t="s">
        <v>39</v>
      </c>
      <c r="W7389" t="s">
        <v>40</v>
      </c>
      <c r="X7389" t="s">
        <v>97</v>
      </c>
      <c r="Y7389" t="s">
        <v>42</v>
      </c>
      <c r="Z7389" t="s">
        <v>43</v>
      </c>
      <c r="AA7389" t="s">
        <v>44</v>
      </c>
      <c r="AB7389" t="s">
        <v>44</v>
      </c>
    </row>
    <row r="7390" spans="1:28" x14ac:dyDescent="0.25">
      <c r="A7390" t="s">
        <v>12303</v>
      </c>
      <c r="B7390" s="1">
        <v>45888</v>
      </c>
      <c r="C7390" t="s">
        <v>3247</v>
      </c>
      <c r="D7390" t="s">
        <v>3248</v>
      </c>
      <c r="E7390">
        <v>34</v>
      </c>
      <c r="F7390" t="s">
        <v>31</v>
      </c>
      <c r="G7390" t="s">
        <v>197</v>
      </c>
      <c r="H7390" t="s">
        <v>198</v>
      </c>
      <c r="I7390" t="s">
        <v>74</v>
      </c>
      <c r="J7390" t="s">
        <v>75</v>
      </c>
      <c r="K7390">
        <v>3</v>
      </c>
      <c r="L7390" s="2">
        <v>2600</v>
      </c>
      <c r="M7390">
        <v>15</v>
      </c>
      <c r="N7390" s="2">
        <v>7800</v>
      </c>
      <c r="O7390" s="2">
        <v>1170</v>
      </c>
      <c r="P7390" s="2">
        <v>6630</v>
      </c>
      <c r="Q7390" s="2">
        <v>5224.41</v>
      </c>
      <c r="R7390" s="2">
        <v>1405.59</v>
      </c>
      <c r="S7390" t="s">
        <v>53</v>
      </c>
      <c r="T7390" t="s">
        <v>398</v>
      </c>
      <c r="U7390" t="s">
        <v>399</v>
      </c>
      <c r="V7390" t="s">
        <v>39</v>
      </c>
      <c r="W7390" t="s">
        <v>137</v>
      </c>
      <c r="X7390" t="s">
        <v>67</v>
      </c>
      <c r="Y7390" t="s">
        <v>42</v>
      </c>
      <c r="Z7390" t="s">
        <v>43</v>
      </c>
      <c r="AA7390" t="s">
        <v>44</v>
      </c>
      <c r="AB7390" t="s">
        <v>44</v>
      </c>
    </row>
    <row r="7391" spans="1:28" x14ac:dyDescent="0.25">
      <c r="A7391" t="s">
        <v>12304</v>
      </c>
      <c r="B7391" s="1">
        <v>45889</v>
      </c>
      <c r="C7391" t="s">
        <v>3974</v>
      </c>
      <c r="D7391" t="s">
        <v>3975</v>
      </c>
      <c r="E7391">
        <v>30</v>
      </c>
      <c r="F7391" t="s">
        <v>111</v>
      </c>
      <c r="G7391" t="s">
        <v>243</v>
      </c>
      <c r="H7391" t="s">
        <v>244</v>
      </c>
      <c r="I7391" t="s">
        <v>103</v>
      </c>
      <c r="J7391" t="s">
        <v>104</v>
      </c>
      <c r="K7391">
        <v>4</v>
      </c>
      <c r="L7391" s="2">
        <v>450</v>
      </c>
      <c r="M7391">
        <v>15</v>
      </c>
      <c r="N7391" s="2">
        <v>1800</v>
      </c>
      <c r="O7391" s="2">
        <v>270</v>
      </c>
      <c r="P7391" s="2">
        <v>1530</v>
      </c>
      <c r="Q7391" s="2">
        <v>946.55</v>
      </c>
      <c r="R7391" s="2">
        <v>583.45000000000005</v>
      </c>
      <c r="S7391" t="s">
        <v>36</v>
      </c>
      <c r="T7391" t="s">
        <v>153</v>
      </c>
      <c r="U7391" t="s">
        <v>154</v>
      </c>
      <c r="V7391" t="s">
        <v>39</v>
      </c>
      <c r="W7391" t="s">
        <v>40</v>
      </c>
      <c r="X7391" t="s">
        <v>41</v>
      </c>
      <c r="Y7391" t="s">
        <v>56</v>
      </c>
      <c r="Z7391" t="s">
        <v>43</v>
      </c>
      <c r="AA7391" t="s">
        <v>44</v>
      </c>
      <c r="AB7391" t="s">
        <v>44</v>
      </c>
    </row>
    <row r="7392" spans="1:28" x14ac:dyDescent="0.25">
      <c r="A7392" t="s">
        <v>12305</v>
      </c>
      <c r="B7392" s="1">
        <v>45889</v>
      </c>
      <c r="C7392" t="s">
        <v>3666</v>
      </c>
      <c r="D7392" t="s">
        <v>3667</v>
      </c>
      <c r="E7392">
        <v>24</v>
      </c>
      <c r="F7392" t="s">
        <v>48</v>
      </c>
      <c r="G7392" t="s">
        <v>188</v>
      </c>
      <c r="H7392" t="s">
        <v>189</v>
      </c>
      <c r="I7392" t="s">
        <v>34</v>
      </c>
      <c r="J7392" t="s">
        <v>190</v>
      </c>
      <c r="K7392">
        <v>2</v>
      </c>
      <c r="L7392" s="2">
        <v>1800</v>
      </c>
      <c r="M7392">
        <v>0</v>
      </c>
      <c r="N7392" s="2">
        <v>3600</v>
      </c>
      <c r="O7392" s="2">
        <v>0</v>
      </c>
      <c r="P7392" s="2">
        <v>3600</v>
      </c>
      <c r="Q7392" s="2">
        <v>2899.82</v>
      </c>
      <c r="R7392" s="2">
        <v>700.18</v>
      </c>
      <c r="S7392" t="s">
        <v>53</v>
      </c>
      <c r="T7392" t="s">
        <v>163</v>
      </c>
      <c r="U7392" t="s">
        <v>164</v>
      </c>
      <c r="V7392" t="s">
        <v>39</v>
      </c>
      <c r="W7392" t="s">
        <v>92</v>
      </c>
      <c r="X7392" t="s">
        <v>97</v>
      </c>
      <c r="Y7392" t="s">
        <v>56</v>
      </c>
      <c r="Z7392" t="s">
        <v>43</v>
      </c>
      <c r="AA7392" t="s">
        <v>44</v>
      </c>
      <c r="AB7392" t="s">
        <v>44</v>
      </c>
    </row>
    <row r="7393" spans="1:28" x14ac:dyDescent="0.25">
      <c r="A7393" t="s">
        <v>12306</v>
      </c>
      <c r="B7393" s="1">
        <v>45889</v>
      </c>
      <c r="C7393" t="s">
        <v>396</v>
      </c>
      <c r="D7393" t="s">
        <v>397</v>
      </c>
      <c r="E7393">
        <v>49</v>
      </c>
      <c r="F7393" t="s">
        <v>48</v>
      </c>
      <c r="G7393" t="s">
        <v>387</v>
      </c>
      <c r="H7393" t="s">
        <v>388</v>
      </c>
      <c r="I7393" t="s">
        <v>74</v>
      </c>
      <c r="J7393" t="s">
        <v>75</v>
      </c>
      <c r="K7393">
        <v>3</v>
      </c>
      <c r="L7393" s="2">
        <v>3200</v>
      </c>
      <c r="M7393">
        <v>20</v>
      </c>
      <c r="N7393" s="2">
        <v>9600</v>
      </c>
      <c r="O7393" s="2">
        <v>1920</v>
      </c>
      <c r="P7393" s="2">
        <v>7680</v>
      </c>
      <c r="Q7393" s="2">
        <v>5073.09</v>
      </c>
      <c r="R7393" s="2">
        <v>2606.91</v>
      </c>
      <c r="S7393" t="s">
        <v>53</v>
      </c>
      <c r="T7393" t="s">
        <v>136</v>
      </c>
      <c r="U7393" t="s">
        <v>38</v>
      </c>
      <c r="V7393" t="s">
        <v>39</v>
      </c>
      <c r="W7393" t="s">
        <v>66</v>
      </c>
      <c r="X7393" t="s">
        <v>41</v>
      </c>
      <c r="Y7393" t="s">
        <v>42</v>
      </c>
      <c r="Z7393" t="s">
        <v>43</v>
      </c>
      <c r="AA7393" t="s">
        <v>44</v>
      </c>
      <c r="AB7393" t="s">
        <v>44</v>
      </c>
    </row>
    <row r="7394" spans="1:28" x14ac:dyDescent="0.25">
      <c r="A7394" t="s">
        <v>12307</v>
      </c>
      <c r="B7394" s="1">
        <v>45889</v>
      </c>
      <c r="C7394" t="s">
        <v>1817</v>
      </c>
      <c r="D7394" t="s">
        <v>1818</v>
      </c>
      <c r="E7394">
        <v>54</v>
      </c>
      <c r="F7394" t="s">
        <v>31</v>
      </c>
      <c r="G7394" t="s">
        <v>88</v>
      </c>
      <c r="H7394" t="s">
        <v>89</v>
      </c>
      <c r="I7394" t="s">
        <v>62</v>
      </c>
      <c r="J7394" t="s">
        <v>63</v>
      </c>
      <c r="K7394">
        <v>1</v>
      </c>
      <c r="L7394" s="2">
        <v>4200</v>
      </c>
      <c r="M7394">
        <v>10</v>
      </c>
      <c r="N7394" s="2">
        <v>4200</v>
      </c>
      <c r="O7394" s="2">
        <v>420</v>
      </c>
      <c r="P7394" s="2">
        <v>3780</v>
      </c>
      <c r="Q7394" s="2">
        <v>2780.05</v>
      </c>
      <c r="R7394" s="2">
        <v>999.95</v>
      </c>
      <c r="S7394" t="s">
        <v>36</v>
      </c>
      <c r="T7394" t="s">
        <v>136</v>
      </c>
      <c r="U7394" t="s">
        <v>38</v>
      </c>
      <c r="V7394" t="s">
        <v>39</v>
      </c>
      <c r="W7394" t="s">
        <v>124</v>
      </c>
      <c r="X7394" t="s">
        <v>97</v>
      </c>
      <c r="Y7394" t="s">
        <v>56</v>
      </c>
      <c r="Z7394" t="s">
        <v>43</v>
      </c>
      <c r="AA7394" t="s">
        <v>44</v>
      </c>
      <c r="AB7394" t="s">
        <v>44</v>
      </c>
    </row>
    <row r="7395" spans="1:28" x14ac:dyDescent="0.25">
      <c r="A7395" t="s">
        <v>12308</v>
      </c>
      <c r="B7395" s="1">
        <v>45889</v>
      </c>
      <c r="C7395" t="s">
        <v>1659</v>
      </c>
      <c r="D7395" t="s">
        <v>1660</v>
      </c>
      <c r="E7395">
        <v>50</v>
      </c>
      <c r="F7395" t="s">
        <v>31</v>
      </c>
      <c r="G7395" t="s">
        <v>436</v>
      </c>
      <c r="H7395" t="s">
        <v>437</v>
      </c>
      <c r="I7395" t="s">
        <v>74</v>
      </c>
      <c r="J7395" t="s">
        <v>190</v>
      </c>
      <c r="K7395">
        <v>1</v>
      </c>
      <c r="L7395" s="2">
        <v>1800</v>
      </c>
      <c r="M7395">
        <v>5</v>
      </c>
      <c r="N7395" s="2">
        <v>1800</v>
      </c>
      <c r="O7395" s="2">
        <v>90</v>
      </c>
      <c r="P7395" s="2">
        <v>1710</v>
      </c>
      <c r="Q7395" s="2">
        <v>1192.26</v>
      </c>
      <c r="R7395" s="2">
        <v>517.74</v>
      </c>
      <c r="S7395" t="s">
        <v>53</v>
      </c>
      <c r="T7395" t="s">
        <v>222</v>
      </c>
      <c r="U7395" t="s">
        <v>38</v>
      </c>
      <c r="V7395" t="s">
        <v>39</v>
      </c>
      <c r="W7395" t="s">
        <v>124</v>
      </c>
      <c r="X7395" t="s">
        <v>41</v>
      </c>
      <c r="Y7395" t="s">
        <v>56</v>
      </c>
      <c r="Z7395" t="s">
        <v>43</v>
      </c>
      <c r="AA7395" t="s">
        <v>44</v>
      </c>
      <c r="AB7395" t="s">
        <v>44</v>
      </c>
    </row>
    <row r="7396" spans="1:28" x14ac:dyDescent="0.25">
      <c r="A7396" t="s">
        <v>12309</v>
      </c>
      <c r="B7396" s="1">
        <v>45889</v>
      </c>
      <c r="C7396" t="s">
        <v>528</v>
      </c>
      <c r="D7396" t="s">
        <v>529</v>
      </c>
      <c r="E7396">
        <v>34</v>
      </c>
      <c r="F7396" t="s">
        <v>111</v>
      </c>
      <c r="G7396" t="s">
        <v>227</v>
      </c>
      <c r="H7396" t="s">
        <v>228</v>
      </c>
      <c r="I7396" t="s">
        <v>74</v>
      </c>
      <c r="J7396" t="s">
        <v>75</v>
      </c>
      <c r="K7396">
        <v>1</v>
      </c>
      <c r="L7396" s="2">
        <v>1400</v>
      </c>
      <c r="M7396">
        <v>15</v>
      </c>
      <c r="N7396" s="2">
        <v>1400</v>
      </c>
      <c r="O7396" s="2">
        <v>210</v>
      </c>
      <c r="P7396" s="2">
        <v>1190</v>
      </c>
      <c r="Q7396" s="2">
        <v>747.46</v>
      </c>
      <c r="R7396" s="2">
        <v>442.54</v>
      </c>
      <c r="S7396" t="s">
        <v>53</v>
      </c>
      <c r="T7396" t="s">
        <v>578</v>
      </c>
      <c r="U7396" t="s">
        <v>579</v>
      </c>
      <c r="V7396" t="s">
        <v>39</v>
      </c>
      <c r="W7396" t="s">
        <v>40</v>
      </c>
      <c r="X7396" t="s">
        <v>97</v>
      </c>
      <c r="Y7396" t="s">
        <v>42</v>
      </c>
      <c r="Z7396" t="s">
        <v>43</v>
      </c>
      <c r="AA7396" t="s">
        <v>44</v>
      </c>
      <c r="AB7396" t="s">
        <v>44</v>
      </c>
    </row>
    <row r="7397" spans="1:28" x14ac:dyDescent="0.25">
      <c r="A7397" t="s">
        <v>12310</v>
      </c>
      <c r="B7397" s="1">
        <v>45889</v>
      </c>
      <c r="C7397" t="s">
        <v>4385</v>
      </c>
      <c r="D7397" t="s">
        <v>4386</v>
      </c>
      <c r="E7397">
        <v>30</v>
      </c>
      <c r="F7397" t="s">
        <v>48</v>
      </c>
      <c r="G7397" t="s">
        <v>128</v>
      </c>
      <c r="H7397" t="s">
        <v>129</v>
      </c>
      <c r="I7397" t="s">
        <v>74</v>
      </c>
      <c r="J7397" t="s">
        <v>130</v>
      </c>
      <c r="K7397">
        <v>2</v>
      </c>
      <c r="L7397" s="2">
        <v>1700</v>
      </c>
      <c r="M7397">
        <v>10</v>
      </c>
      <c r="N7397" s="2">
        <v>3400</v>
      </c>
      <c r="O7397" s="2">
        <v>340</v>
      </c>
      <c r="P7397" s="2">
        <v>3060</v>
      </c>
      <c r="Q7397" s="2">
        <v>2358.77</v>
      </c>
      <c r="R7397" s="2">
        <v>701.23</v>
      </c>
      <c r="S7397" t="s">
        <v>53</v>
      </c>
      <c r="T7397" t="s">
        <v>114</v>
      </c>
      <c r="U7397" t="s">
        <v>115</v>
      </c>
      <c r="V7397" t="s">
        <v>39</v>
      </c>
      <c r="W7397" t="s">
        <v>66</v>
      </c>
      <c r="X7397" t="s">
        <v>41</v>
      </c>
      <c r="Y7397" t="s">
        <v>56</v>
      </c>
      <c r="Z7397" t="s">
        <v>508</v>
      </c>
      <c r="AA7397" t="s">
        <v>44</v>
      </c>
      <c r="AB7397" t="s">
        <v>44</v>
      </c>
    </row>
    <row r="7398" spans="1:28" x14ac:dyDescent="0.25">
      <c r="A7398" t="s">
        <v>12311</v>
      </c>
      <c r="B7398" s="1">
        <v>45889</v>
      </c>
      <c r="C7398" t="s">
        <v>5684</v>
      </c>
      <c r="D7398" t="s">
        <v>5685</v>
      </c>
      <c r="E7398">
        <v>52</v>
      </c>
      <c r="F7398" t="s">
        <v>48</v>
      </c>
      <c r="G7398" t="s">
        <v>212</v>
      </c>
      <c r="H7398" t="s">
        <v>213</v>
      </c>
      <c r="I7398" t="s">
        <v>51</v>
      </c>
      <c r="J7398" t="s">
        <v>52</v>
      </c>
      <c r="K7398">
        <v>3</v>
      </c>
      <c r="L7398" s="2">
        <v>400</v>
      </c>
      <c r="M7398">
        <v>0</v>
      </c>
      <c r="N7398" s="2">
        <v>1200</v>
      </c>
      <c r="O7398" s="2">
        <v>0</v>
      </c>
      <c r="P7398" s="2">
        <v>1200</v>
      </c>
      <c r="Q7398" s="2">
        <v>731.6</v>
      </c>
      <c r="R7398" s="2">
        <v>468.4</v>
      </c>
      <c r="S7398" t="s">
        <v>64</v>
      </c>
      <c r="T7398" t="s">
        <v>578</v>
      </c>
      <c r="U7398" t="s">
        <v>579</v>
      </c>
      <c r="V7398" t="s">
        <v>39</v>
      </c>
      <c r="W7398" t="s">
        <v>66</v>
      </c>
      <c r="X7398" t="s">
        <v>97</v>
      </c>
      <c r="Y7398" t="s">
        <v>56</v>
      </c>
      <c r="Z7398" t="s">
        <v>43</v>
      </c>
      <c r="AA7398" t="s">
        <v>44</v>
      </c>
      <c r="AB7398" t="s">
        <v>44</v>
      </c>
    </row>
    <row r="7399" spans="1:28" x14ac:dyDescent="0.25">
      <c r="A7399" t="s">
        <v>12312</v>
      </c>
      <c r="B7399" s="1">
        <v>45889</v>
      </c>
      <c r="C7399" t="s">
        <v>2077</v>
      </c>
      <c r="D7399" t="s">
        <v>2078</v>
      </c>
      <c r="E7399">
        <v>34</v>
      </c>
      <c r="F7399" t="s">
        <v>48</v>
      </c>
      <c r="G7399" t="s">
        <v>212</v>
      </c>
      <c r="H7399" t="s">
        <v>213</v>
      </c>
      <c r="I7399" t="s">
        <v>51</v>
      </c>
      <c r="J7399" t="s">
        <v>52</v>
      </c>
      <c r="K7399">
        <v>2</v>
      </c>
      <c r="L7399" s="2">
        <v>400</v>
      </c>
      <c r="M7399">
        <v>25</v>
      </c>
      <c r="N7399" s="2">
        <v>800</v>
      </c>
      <c r="O7399" s="2">
        <v>200</v>
      </c>
      <c r="P7399" s="2">
        <v>600</v>
      </c>
      <c r="Q7399" s="2">
        <v>331.05</v>
      </c>
      <c r="R7399" s="2">
        <v>268.95</v>
      </c>
      <c r="S7399" t="s">
        <v>53</v>
      </c>
      <c r="T7399" t="s">
        <v>407</v>
      </c>
      <c r="U7399" t="s">
        <v>408</v>
      </c>
      <c r="V7399" t="s">
        <v>39</v>
      </c>
      <c r="W7399" t="s">
        <v>137</v>
      </c>
      <c r="X7399" t="s">
        <v>41</v>
      </c>
      <c r="Y7399" t="s">
        <v>42</v>
      </c>
      <c r="Z7399" t="s">
        <v>43</v>
      </c>
      <c r="AA7399" t="s">
        <v>44</v>
      </c>
      <c r="AB7399" t="s">
        <v>44</v>
      </c>
    </row>
    <row r="7400" spans="1:28" x14ac:dyDescent="0.25">
      <c r="A7400" t="s">
        <v>12313</v>
      </c>
      <c r="B7400" s="1">
        <v>45889</v>
      </c>
      <c r="C7400" t="s">
        <v>5516</v>
      </c>
      <c r="D7400" t="s">
        <v>5517</v>
      </c>
      <c r="E7400">
        <v>28</v>
      </c>
      <c r="F7400" t="s">
        <v>48</v>
      </c>
      <c r="G7400" t="s">
        <v>207</v>
      </c>
      <c r="H7400" t="s">
        <v>208</v>
      </c>
      <c r="I7400" t="s">
        <v>34</v>
      </c>
      <c r="J7400" t="s">
        <v>143</v>
      </c>
      <c r="K7400">
        <v>1</v>
      </c>
      <c r="L7400" s="2">
        <v>18000</v>
      </c>
      <c r="M7400">
        <v>15</v>
      </c>
      <c r="N7400" s="2">
        <v>18000</v>
      </c>
      <c r="O7400" s="2">
        <v>2700</v>
      </c>
      <c r="P7400" s="2">
        <v>15300</v>
      </c>
      <c r="Q7400" s="2">
        <v>12461.17</v>
      </c>
      <c r="R7400" s="2">
        <v>2838.83</v>
      </c>
      <c r="S7400" t="s">
        <v>53</v>
      </c>
      <c r="T7400" t="s">
        <v>114</v>
      </c>
      <c r="U7400" t="s">
        <v>115</v>
      </c>
      <c r="V7400" t="s">
        <v>39</v>
      </c>
      <c r="W7400" t="s">
        <v>92</v>
      </c>
      <c r="X7400" t="s">
        <v>97</v>
      </c>
      <c r="Y7400" t="s">
        <v>56</v>
      </c>
      <c r="Z7400" t="s">
        <v>43</v>
      </c>
      <c r="AA7400" t="s">
        <v>44</v>
      </c>
      <c r="AB7400" t="s">
        <v>44</v>
      </c>
    </row>
    <row r="7401" spans="1:28" x14ac:dyDescent="0.25">
      <c r="A7401" t="s">
        <v>12314</v>
      </c>
      <c r="B7401" s="1">
        <v>45889</v>
      </c>
      <c r="C7401" t="s">
        <v>12315</v>
      </c>
      <c r="D7401" t="s">
        <v>12316</v>
      </c>
      <c r="E7401">
        <v>29</v>
      </c>
      <c r="F7401" t="s">
        <v>111</v>
      </c>
      <c r="G7401" t="s">
        <v>436</v>
      </c>
      <c r="H7401" t="s">
        <v>437</v>
      </c>
      <c r="I7401" t="s">
        <v>74</v>
      </c>
      <c r="J7401" t="s">
        <v>190</v>
      </c>
      <c r="K7401">
        <v>4</v>
      </c>
      <c r="L7401" s="2">
        <v>1800</v>
      </c>
      <c r="M7401">
        <v>0</v>
      </c>
      <c r="N7401" s="2">
        <v>7200</v>
      </c>
      <c r="O7401" s="2">
        <v>0</v>
      </c>
      <c r="P7401" s="2">
        <v>7200</v>
      </c>
      <c r="Q7401" s="2">
        <v>4008.49</v>
      </c>
      <c r="R7401" s="2">
        <v>3191.51</v>
      </c>
      <c r="S7401" t="s">
        <v>53</v>
      </c>
      <c r="T7401" t="s">
        <v>275</v>
      </c>
      <c r="U7401" t="s">
        <v>123</v>
      </c>
      <c r="V7401" t="s">
        <v>39</v>
      </c>
      <c r="W7401" t="s">
        <v>66</v>
      </c>
      <c r="X7401" t="s">
        <v>97</v>
      </c>
      <c r="Y7401" t="s">
        <v>56</v>
      </c>
      <c r="Z7401" t="s">
        <v>107</v>
      </c>
      <c r="AA7401" t="s">
        <v>44</v>
      </c>
      <c r="AB7401" t="s">
        <v>44</v>
      </c>
    </row>
    <row r="7402" spans="1:28" x14ac:dyDescent="0.25">
      <c r="A7402" t="s">
        <v>12317</v>
      </c>
      <c r="B7402" s="1">
        <v>45889</v>
      </c>
      <c r="C7402" t="s">
        <v>5510</v>
      </c>
      <c r="D7402" t="s">
        <v>5511</v>
      </c>
      <c r="E7402">
        <v>51</v>
      </c>
      <c r="F7402" t="s">
        <v>31</v>
      </c>
      <c r="G7402" t="s">
        <v>227</v>
      </c>
      <c r="H7402" t="s">
        <v>228</v>
      </c>
      <c r="I7402" t="s">
        <v>74</v>
      </c>
      <c r="J7402" t="s">
        <v>75</v>
      </c>
      <c r="K7402">
        <v>1</v>
      </c>
      <c r="L7402" s="2">
        <v>1400</v>
      </c>
      <c r="M7402">
        <v>0</v>
      </c>
      <c r="N7402" s="2">
        <v>1400</v>
      </c>
      <c r="O7402" s="2">
        <v>0</v>
      </c>
      <c r="P7402" s="2">
        <v>1400</v>
      </c>
      <c r="Q7402" s="2">
        <v>795.06</v>
      </c>
      <c r="R7402" s="2">
        <v>604.94000000000005</v>
      </c>
      <c r="S7402" t="s">
        <v>64</v>
      </c>
      <c r="T7402" t="s">
        <v>275</v>
      </c>
      <c r="U7402" t="s">
        <v>123</v>
      </c>
      <c r="V7402" t="s">
        <v>39</v>
      </c>
      <c r="W7402" t="s">
        <v>40</v>
      </c>
      <c r="X7402" t="s">
        <v>67</v>
      </c>
      <c r="Y7402" t="s">
        <v>56</v>
      </c>
      <c r="Z7402" t="s">
        <v>144</v>
      </c>
      <c r="AA7402" t="s">
        <v>44</v>
      </c>
      <c r="AB7402" t="s">
        <v>44</v>
      </c>
    </row>
    <row r="7403" spans="1:28" x14ac:dyDescent="0.25">
      <c r="A7403" t="s">
        <v>12318</v>
      </c>
      <c r="B7403" s="1">
        <v>45889</v>
      </c>
      <c r="C7403" t="s">
        <v>7222</v>
      </c>
      <c r="D7403" t="s">
        <v>7223</v>
      </c>
      <c r="E7403">
        <v>37</v>
      </c>
      <c r="F7403" t="s">
        <v>48</v>
      </c>
      <c r="G7403" t="s">
        <v>318</v>
      </c>
      <c r="H7403" t="s">
        <v>319</v>
      </c>
      <c r="I7403" t="s">
        <v>34</v>
      </c>
      <c r="J7403" t="s">
        <v>190</v>
      </c>
      <c r="K7403">
        <v>4</v>
      </c>
      <c r="L7403" s="2">
        <v>2500</v>
      </c>
      <c r="M7403">
        <v>20</v>
      </c>
      <c r="N7403" s="2">
        <v>10000</v>
      </c>
      <c r="O7403" s="2">
        <v>2000</v>
      </c>
      <c r="P7403" s="2">
        <v>8000</v>
      </c>
      <c r="Q7403" s="2">
        <v>4518.0600000000004</v>
      </c>
      <c r="R7403" s="2">
        <v>3481.94</v>
      </c>
      <c r="S7403" t="s">
        <v>53</v>
      </c>
      <c r="T7403" t="s">
        <v>114</v>
      </c>
      <c r="U7403" t="s">
        <v>115</v>
      </c>
      <c r="V7403" t="s">
        <v>39</v>
      </c>
      <c r="W7403" t="s">
        <v>40</v>
      </c>
      <c r="X7403" t="s">
        <v>97</v>
      </c>
      <c r="Y7403" t="s">
        <v>56</v>
      </c>
      <c r="Z7403" t="s">
        <v>43</v>
      </c>
      <c r="AA7403" t="s">
        <v>44</v>
      </c>
      <c r="AB7403" t="s">
        <v>44</v>
      </c>
    </row>
    <row r="7404" spans="1:28" x14ac:dyDescent="0.25">
      <c r="A7404" t="s">
        <v>12319</v>
      </c>
      <c r="B7404" s="1">
        <v>45890</v>
      </c>
      <c r="C7404" t="s">
        <v>6804</v>
      </c>
      <c r="D7404" t="s">
        <v>6805</v>
      </c>
      <c r="E7404">
        <v>46</v>
      </c>
      <c r="F7404" t="s">
        <v>31</v>
      </c>
      <c r="G7404" t="s">
        <v>128</v>
      </c>
      <c r="H7404" t="s">
        <v>129</v>
      </c>
      <c r="I7404" t="s">
        <v>74</v>
      </c>
      <c r="J7404" t="s">
        <v>130</v>
      </c>
      <c r="K7404">
        <v>1</v>
      </c>
      <c r="L7404" s="2">
        <v>1700</v>
      </c>
      <c r="M7404">
        <v>20</v>
      </c>
      <c r="N7404" s="2">
        <v>1700</v>
      </c>
      <c r="O7404" s="2">
        <v>340</v>
      </c>
      <c r="P7404" s="2">
        <v>1360</v>
      </c>
      <c r="Q7404" s="2">
        <v>763.19</v>
      </c>
      <c r="R7404" s="2">
        <v>596.80999999999995</v>
      </c>
      <c r="S7404" t="s">
        <v>53</v>
      </c>
      <c r="T7404" t="s">
        <v>54</v>
      </c>
      <c r="U7404" t="s">
        <v>55</v>
      </c>
      <c r="V7404" t="s">
        <v>39</v>
      </c>
      <c r="W7404" t="s">
        <v>83</v>
      </c>
      <c r="X7404" t="s">
        <v>67</v>
      </c>
      <c r="Y7404" t="s">
        <v>84</v>
      </c>
      <c r="Z7404" t="s">
        <v>223</v>
      </c>
      <c r="AA7404" t="s">
        <v>44</v>
      </c>
      <c r="AB7404" t="s">
        <v>44</v>
      </c>
    </row>
    <row r="7405" spans="1:28" x14ac:dyDescent="0.25">
      <c r="A7405" t="s">
        <v>12320</v>
      </c>
      <c r="B7405" s="1">
        <v>45890</v>
      </c>
      <c r="C7405" t="s">
        <v>5753</v>
      </c>
      <c r="D7405" t="s">
        <v>5754</v>
      </c>
      <c r="E7405">
        <v>21</v>
      </c>
      <c r="F7405" t="s">
        <v>31</v>
      </c>
      <c r="G7405" t="s">
        <v>207</v>
      </c>
      <c r="H7405" t="s">
        <v>208</v>
      </c>
      <c r="I7405" t="s">
        <v>34</v>
      </c>
      <c r="J7405" t="s">
        <v>143</v>
      </c>
      <c r="K7405">
        <v>2</v>
      </c>
      <c r="L7405" s="2">
        <v>18000</v>
      </c>
      <c r="M7405">
        <v>5</v>
      </c>
      <c r="N7405" s="2">
        <v>36000</v>
      </c>
      <c r="O7405" s="2">
        <v>1800</v>
      </c>
      <c r="P7405" s="2">
        <v>34200</v>
      </c>
      <c r="Q7405" s="2">
        <v>26829.84</v>
      </c>
      <c r="R7405" s="2">
        <v>7370.16</v>
      </c>
      <c r="S7405" t="s">
        <v>53</v>
      </c>
      <c r="T7405" t="s">
        <v>54</v>
      </c>
      <c r="U7405" t="s">
        <v>55</v>
      </c>
      <c r="V7405" t="s">
        <v>39</v>
      </c>
      <c r="W7405" t="s">
        <v>40</v>
      </c>
      <c r="X7405" t="s">
        <v>41</v>
      </c>
      <c r="Y7405" t="s">
        <v>56</v>
      </c>
      <c r="Z7405" t="s">
        <v>223</v>
      </c>
      <c r="AA7405" t="s">
        <v>44</v>
      </c>
      <c r="AB7405" t="s">
        <v>44</v>
      </c>
    </row>
    <row r="7406" spans="1:28" x14ac:dyDescent="0.25">
      <c r="A7406" t="s">
        <v>12321</v>
      </c>
      <c r="B7406" s="1">
        <v>45890</v>
      </c>
      <c r="C7406" t="s">
        <v>9447</v>
      </c>
      <c r="D7406" t="s">
        <v>9448</v>
      </c>
      <c r="E7406">
        <v>33</v>
      </c>
      <c r="F7406" t="s">
        <v>111</v>
      </c>
      <c r="G7406" t="s">
        <v>366</v>
      </c>
      <c r="H7406" t="s">
        <v>367</v>
      </c>
      <c r="I7406" t="s">
        <v>34</v>
      </c>
      <c r="J7406" t="s">
        <v>130</v>
      </c>
      <c r="K7406">
        <v>1</v>
      </c>
      <c r="L7406" s="2">
        <v>14500</v>
      </c>
      <c r="M7406">
        <v>25</v>
      </c>
      <c r="N7406" s="2">
        <v>14500</v>
      </c>
      <c r="O7406" s="2">
        <v>3625</v>
      </c>
      <c r="P7406" s="2">
        <v>10875</v>
      </c>
      <c r="Q7406" s="2">
        <v>6890.39</v>
      </c>
      <c r="R7406" s="2">
        <v>3984.61</v>
      </c>
      <c r="S7406" t="s">
        <v>53</v>
      </c>
      <c r="T7406" t="s">
        <v>90</v>
      </c>
      <c r="U7406" t="s">
        <v>91</v>
      </c>
      <c r="V7406" t="s">
        <v>39</v>
      </c>
      <c r="W7406" t="s">
        <v>124</v>
      </c>
      <c r="X7406" t="s">
        <v>41</v>
      </c>
      <c r="Y7406" t="s">
        <v>56</v>
      </c>
      <c r="Z7406" t="s">
        <v>43</v>
      </c>
      <c r="AA7406" t="s">
        <v>44</v>
      </c>
      <c r="AB7406" t="s">
        <v>44</v>
      </c>
    </row>
    <row r="7407" spans="1:28" x14ac:dyDescent="0.25">
      <c r="A7407" t="s">
        <v>12322</v>
      </c>
      <c r="B7407" s="1">
        <v>45890</v>
      </c>
      <c r="C7407" t="s">
        <v>5878</v>
      </c>
      <c r="D7407" t="s">
        <v>5879</v>
      </c>
      <c r="E7407">
        <v>24</v>
      </c>
      <c r="F7407" t="s">
        <v>31</v>
      </c>
      <c r="G7407" t="s">
        <v>168</v>
      </c>
      <c r="H7407" t="s">
        <v>169</v>
      </c>
      <c r="I7407" t="s">
        <v>62</v>
      </c>
      <c r="J7407" t="s">
        <v>143</v>
      </c>
      <c r="K7407">
        <v>1</v>
      </c>
      <c r="L7407" s="2">
        <v>1800</v>
      </c>
      <c r="M7407">
        <v>5</v>
      </c>
      <c r="N7407" s="2">
        <v>1800</v>
      </c>
      <c r="O7407" s="2">
        <v>90</v>
      </c>
      <c r="P7407" s="2">
        <v>1710</v>
      </c>
      <c r="Q7407" s="2">
        <v>1317.35</v>
      </c>
      <c r="R7407" s="2">
        <v>392.65</v>
      </c>
      <c r="S7407" t="s">
        <v>53</v>
      </c>
      <c r="T7407" t="s">
        <v>90</v>
      </c>
      <c r="U7407" t="s">
        <v>91</v>
      </c>
      <c r="V7407" t="s">
        <v>39</v>
      </c>
      <c r="W7407" t="s">
        <v>137</v>
      </c>
      <c r="X7407" t="s">
        <v>41</v>
      </c>
      <c r="Y7407" t="s">
        <v>56</v>
      </c>
      <c r="Z7407" t="s">
        <v>43</v>
      </c>
      <c r="AA7407" t="s">
        <v>68</v>
      </c>
      <c r="AB7407" t="s">
        <v>44</v>
      </c>
    </row>
    <row r="7408" spans="1:28" x14ac:dyDescent="0.25">
      <c r="A7408" t="s">
        <v>12323</v>
      </c>
      <c r="B7408" s="1">
        <v>45890</v>
      </c>
      <c r="C7408" t="s">
        <v>8584</v>
      </c>
      <c r="D7408" t="s">
        <v>8585</v>
      </c>
      <c r="E7408">
        <v>28</v>
      </c>
      <c r="F7408" t="s">
        <v>111</v>
      </c>
      <c r="G7408" t="s">
        <v>32</v>
      </c>
      <c r="H7408" t="s">
        <v>33</v>
      </c>
      <c r="I7408" t="s">
        <v>34</v>
      </c>
      <c r="J7408" t="s">
        <v>35</v>
      </c>
      <c r="K7408">
        <v>6</v>
      </c>
      <c r="L7408" s="2">
        <v>55000</v>
      </c>
      <c r="M7408">
        <v>15</v>
      </c>
      <c r="N7408" s="2">
        <v>330000</v>
      </c>
      <c r="O7408" s="2">
        <v>49500</v>
      </c>
      <c r="P7408" s="2">
        <v>280500</v>
      </c>
      <c r="Q7408" s="2">
        <v>185612.74</v>
      </c>
      <c r="R7408" s="2">
        <v>94887.26</v>
      </c>
      <c r="S7408" t="s">
        <v>36</v>
      </c>
      <c r="T7408" t="s">
        <v>76</v>
      </c>
      <c r="U7408" t="s">
        <v>77</v>
      </c>
      <c r="V7408" t="s">
        <v>39</v>
      </c>
      <c r="W7408" t="s">
        <v>66</v>
      </c>
      <c r="X7408" t="s">
        <v>41</v>
      </c>
      <c r="Y7408" t="s">
        <v>56</v>
      </c>
      <c r="Z7408" t="s">
        <v>508</v>
      </c>
      <c r="AA7408" t="s">
        <v>44</v>
      </c>
      <c r="AB7408" t="s">
        <v>44</v>
      </c>
    </row>
    <row r="7409" spans="1:28" x14ac:dyDescent="0.25">
      <c r="A7409" t="s">
        <v>12324</v>
      </c>
      <c r="B7409" s="1">
        <v>45890</v>
      </c>
      <c r="C7409" t="s">
        <v>6814</v>
      </c>
      <c r="D7409" t="s">
        <v>6815</v>
      </c>
      <c r="E7409">
        <v>57</v>
      </c>
      <c r="F7409" t="s">
        <v>48</v>
      </c>
      <c r="G7409" t="s">
        <v>217</v>
      </c>
      <c r="H7409" t="s">
        <v>218</v>
      </c>
      <c r="I7409" t="s">
        <v>34</v>
      </c>
      <c r="J7409" t="s">
        <v>130</v>
      </c>
      <c r="K7409">
        <v>2</v>
      </c>
      <c r="L7409" s="2">
        <v>28000</v>
      </c>
      <c r="M7409">
        <v>0</v>
      </c>
      <c r="N7409" s="2">
        <v>56000</v>
      </c>
      <c r="O7409" s="2">
        <v>0</v>
      </c>
      <c r="P7409" s="2">
        <v>56000</v>
      </c>
      <c r="Q7409" s="2">
        <v>37580.959999999999</v>
      </c>
      <c r="R7409" s="2">
        <v>18419.04</v>
      </c>
      <c r="S7409" t="s">
        <v>53</v>
      </c>
      <c r="T7409" t="s">
        <v>153</v>
      </c>
      <c r="U7409" t="s">
        <v>154</v>
      </c>
      <c r="V7409" t="s">
        <v>39</v>
      </c>
      <c r="W7409" t="s">
        <v>66</v>
      </c>
      <c r="X7409" t="s">
        <v>41</v>
      </c>
      <c r="Y7409" t="s">
        <v>56</v>
      </c>
      <c r="Z7409" t="s">
        <v>43</v>
      </c>
      <c r="AA7409" t="s">
        <v>44</v>
      </c>
      <c r="AB7409" t="s">
        <v>44</v>
      </c>
    </row>
    <row r="7410" spans="1:28" x14ac:dyDescent="0.25">
      <c r="A7410" t="s">
        <v>12325</v>
      </c>
      <c r="B7410" s="1">
        <v>45890</v>
      </c>
      <c r="C7410" t="s">
        <v>11438</v>
      </c>
      <c r="D7410" t="s">
        <v>11439</v>
      </c>
      <c r="E7410">
        <v>44</v>
      </c>
      <c r="F7410" t="s">
        <v>48</v>
      </c>
      <c r="G7410" t="s">
        <v>197</v>
      </c>
      <c r="H7410" t="s">
        <v>198</v>
      </c>
      <c r="I7410" t="s">
        <v>74</v>
      </c>
      <c r="J7410" t="s">
        <v>75</v>
      </c>
      <c r="K7410">
        <v>3</v>
      </c>
      <c r="L7410" s="2">
        <v>2600</v>
      </c>
      <c r="M7410">
        <v>0</v>
      </c>
      <c r="N7410" s="2">
        <v>7800</v>
      </c>
      <c r="O7410" s="2">
        <v>0</v>
      </c>
      <c r="P7410" s="2">
        <v>7800</v>
      </c>
      <c r="Q7410" s="2">
        <v>5698.74</v>
      </c>
      <c r="R7410" s="2">
        <v>2101.2600000000002</v>
      </c>
      <c r="S7410" t="s">
        <v>64</v>
      </c>
      <c r="T7410" t="s">
        <v>407</v>
      </c>
      <c r="U7410" t="s">
        <v>408</v>
      </c>
      <c r="V7410" t="s">
        <v>39</v>
      </c>
      <c r="W7410" t="s">
        <v>66</v>
      </c>
      <c r="X7410" t="s">
        <v>41</v>
      </c>
      <c r="Y7410" t="s">
        <v>42</v>
      </c>
      <c r="Z7410" t="s">
        <v>43</v>
      </c>
      <c r="AA7410" t="s">
        <v>44</v>
      </c>
      <c r="AB7410" t="s">
        <v>44</v>
      </c>
    </row>
    <row r="7411" spans="1:28" x14ac:dyDescent="0.25">
      <c r="A7411" t="s">
        <v>12326</v>
      </c>
      <c r="B7411" s="1">
        <v>45890</v>
      </c>
      <c r="C7411" t="s">
        <v>3218</v>
      </c>
      <c r="D7411" t="s">
        <v>3219</v>
      </c>
      <c r="E7411">
        <v>26</v>
      </c>
      <c r="F7411" t="s">
        <v>48</v>
      </c>
      <c r="G7411" t="s">
        <v>188</v>
      </c>
      <c r="H7411" t="s">
        <v>189</v>
      </c>
      <c r="I7411" t="s">
        <v>34</v>
      </c>
      <c r="J7411" t="s">
        <v>190</v>
      </c>
      <c r="K7411">
        <v>1</v>
      </c>
      <c r="L7411" s="2">
        <v>1800</v>
      </c>
      <c r="M7411">
        <v>5</v>
      </c>
      <c r="N7411" s="2">
        <v>1800</v>
      </c>
      <c r="O7411" s="2">
        <v>90</v>
      </c>
      <c r="P7411" s="2">
        <v>1710</v>
      </c>
      <c r="Q7411" s="2">
        <v>1282.8499999999999</v>
      </c>
      <c r="R7411" s="2">
        <v>427.15</v>
      </c>
      <c r="S7411" t="s">
        <v>53</v>
      </c>
      <c r="T7411" t="s">
        <v>54</v>
      </c>
      <c r="U7411" t="s">
        <v>55</v>
      </c>
      <c r="V7411" t="s">
        <v>39</v>
      </c>
      <c r="W7411" t="s">
        <v>83</v>
      </c>
      <c r="X7411" t="s">
        <v>97</v>
      </c>
      <c r="Y7411" t="s">
        <v>56</v>
      </c>
      <c r="Z7411" t="s">
        <v>43</v>
      </c>
      <c r="AA7411" t="s">
        <v>44</v>
      </c>
      <c r="AB7411" t="s">
        <v>44</v>
      </c>
    </row>
    <row r="7412" spans="1:28" x14ac:dyDescent="0.25">
      <c r="A7412" t="s">
        <v>12327</v>
      </c>
      <c r="B7412" s="1">
        <v>45890</v>
      </c>
      <c r="C7412" t="s">
        <v>233</v>
      </c>
      <c r="D7412" t="s">
        <v>234</v>
      </c>
      <c r="E7412">
        <v>40</v>
      </c>
      <c r="F7412" t="s">
        <v>111</v>
      </c>
      <c r="G7412" t="s">
        <v>344</v>
      </c>
      <c r="H7412" t="s">
        <v>345</v>
      </c>
      <c r="I7412" t="s">
        <v>34</v>
      </c>
      <c r="J7412" t="s">
        <v>121</v>
      </c>
      <c r="K7412">
        <v>2</v>
      </c>
      <c r="L7412" s="2">
        <v>1600</v>
      </c>
      <c r="M7412">
        <v>15</v>
      </c>
      <c r="N7412" s="2">
        <v>3200</v>
      </c>
      <c r="O7412" s="2">
        <v>480</v>
      </c>
      <c r="P7412" s="2">
        <v>2720</v>
      </c>
      <c r="Q7412" s="2">
        <v>2096.5500000000002</v>
      </c>
      <c r="R7412" s="2">
        <v>623.45000000000005</v>
      </c>
      <c r="S7412" t="s">
        <v>53</v>
      </c>
      <c r="T7412" t="s">
        <v>398</v>
      </c>
      <c r="U7412" t="s">
        <v>399</v>
      </c>
      <c r="V7412" t="s">
        <v>39</v>
      </c>
      <c r="W7412" t="s">
        <v>40</v>
      </c>
      <c r="X7412" t="s">
        <v>97</v>
      </c>
      <c r="Y7412" t="s">
        <v>56</v>
      </c>
      <c r="Z7412" t="s">
        <v>43</v>
      </c>
      <c r="AA7412" t="s">
        <v>44</v>
      </c>
      <c r="AB7412" t="s">
        <v>44</v>
      </c>
    </row>
    <row r="7413" spans="1:28" x14ac:dyDescent="0.25">
      <c r="A7413" t="s">
        <v>12328</v>
      </c>
      <c r="B7413" s="1">
        <v>45890</v>
      </c>
      <c r="C7413" t="s">
        <v>2213</v>
      </c>
      <c r="D7413" t="s">
        <v>2214</v>
      </c>
      <c r="E7413">
        <v>48</v>
      </c>
      <c r="F7413" t="s">
        <v>31</v>
      </c>
      <c r="G7413" t="s">
        <v>202</v>
      </c>
      <c r="H7413" t="s">
        <v>203</v>
      </c>
      <c r="I7413" t="s">
        <v>103</v>
      </c>
      <c r="J7413" t="s">
        <v>104</v>
      </c>
      <c r="K7413">
        <v>1</v>
      </c>
      <c r="L7413" s="2">
        <v>550</v>
      </c>
      <c r="M7413">
        <v>10</v>
      </c>
      <c r="N7413" s="2">
        <v>550</v>
      </c>
      <c r="O7413" s="2">
        <v>55</v>
      </c>
      <c r="P7413" s="2">
        <v>495</v>
      </c>
      <c r="Q7413" s="2">
        <v>332.77</v>
      </c>
      <c r="R7413" s="2">
        <v>162.22999999999999</v>
      </c>
      <c r="S7413" t="s">
        <v>53</v>
      </c>
      <c r="T7413" t="s">
        <v>96</v>
      </c>
      <c r="U7413" t="s">
        <v>96</v>
      </c>
      <c r="V7413" t="s">
        <v>39</v>
      </c>
      <c r="W7413" t="s">
        <v>40</v>
      </c>
      <c r="X7413" t="s">
        <v>97</v>
      </c>
      <c r="Y7413" t="s">
        <v>42</v>
      </c>
      <c r="Z7413" t="s">
        <v>43</v>
      </c>
      <c r="AA7413" t="s">
        <v>44</v>
      </c>
      <c r="AB7413" t="s">
        <v>44</v>
      </c>
    </row>
    <row r="7414" spans="1:28" x14ac:dyDescent="0.25">
      <c r="A7414" t="s">
        <v>12329</v>
      </c>
      <c r="B7414" s="1">
        <v>45890</v>
      </c>
      <c r="C7414" t="s">
        <v>2763</v>
      </c>
      <c r="D7414" t="s">
        <v>2764</v>
      </c>
      <c r="E7414">
        <v>24</v>
      </c>
      <c r="F7414" t="s">
        <v>31</v>
      </c>
      <c r="G7414" t="s">
        <v>318</v>
      </c>
      <c r="H7414" t="s">
        <v>319</v>
      </c>
      <c r="I7414" t="s">
        <v>34</v>
      </c>
      <c r="J7414" t="s">
        <v>190</v>
      </c>
      <c r="K7414">
        <v>3</v>
      </c>
      <c r="L7414" s="2">
        <v>2500</v>
      </c>
      <c r="M7414">
        <v>0</v>
      </c>
      <c r="N7414" s="2">
        <v>7500</v>
      </c>
      <c r="O7414" s="2">
        <v>0</v>
      </c>
      <c r="P7414" s="2">
        <v>7500</v>
      </c>
      <c r="Q7414" s="2">
        <v>4427.37</v>
      </c>
      <c r="R7414" s="2">
        <v>3072.63</v>
      </c>
      <c r="S7414" t="s">
        <v>53</v>
      </c>
      <c r="T7414" t="s">
        <v>76</v>
      </c>
      <c r="U7414" t="s">
        <v>77</v>
      </c>
      <c r="V7414" t="s">
        <v>39</v>
      </c>
      <c r="W7414" t="s">
        <v>83</v>
      </c>
      <c r="X7414" t="s">
        <v>41</v>
      </c>
      <c r="Y7414" t="s">
        <v>42</v>
      </c>
      <c r="Z7414" t="s">
        <v>43</v>
      </c>
      <c r="AA7414" t="s">
        <v>44</v>
      </c>
      <c r="AB7414" t="s">
        <v>44</v>
      </c>
    </row>
    <row r="7415" spans="1:28" x14ac:dyDescent="0.25">
      <c r="A7415" t="s">
        <v>12330</v>
      </c>
      <c r="B7415" s="1">
        <v>45890</v>
      </c>
      <c r="C7415" t="s">
        <v>989</v>
      </c>
      <c r="D7415" t="s">
        <v>990</v>
      </c>
      <c r="E7415">
        <v>57</v>
      </c>
      <c r="F7415" t="s">
        <v>48</v>
      </c>
      <c r="G7415" t="s">
        <v>298</v>
      </c>
      <c r="H7415" t="s">
        <v>299</v>
      </c>
      <c r="I7415" t="s">
        <v>103</v>
      </c>
      <c r="J7415" t="s">
        <v>104</v>
      </c>
      <c r="K7415">
        <v>2</v>
      </c>
      <c r="L7415" s="2">
        <v>700</v>
      </c>
      <c r="M7415">
        <v>15</v>
      </c>
      <c r="N7415" s="2">
        <v>1400</v>
      </c>
      <c r="O7415" s="2">
        <v>210</v>
      </c>
      <c r="P7415" s="2">
        <v>1190</v>
      </c>
      <c r="Q7415" s="2">
        <v>926.64</v>
      </c>
      <c r="R7415" s="2">
        <v>263.36</v>
      </c>
      <c r="S7415" t="s">
        <v>36</v>
      </c>
      <c r="T7415" t="s">
        <v>163</v>
      </c>
      <c r="U7415" t="s">
        <v>164</v>
      </c>
      <c r="V7415" t="s">
        <v>39</v>
      </c>
      <c r="W7415" t="s">
        <v>124</v>
      </c>
      <c r="X7415" t="s">
        <v>97</v>
      </c>
      <c r="Y7415" t="s">
        <v>56</v>
      </c>
      <c r="Z7415" t="s">
        <v>43</v>
      </c>
      <c r="AA7415" t="s">
        <v>44</v>
      </c>
      <c r="AB7415" t="s">
        <v>44</v>
      </c>
    </row>
    <row r="7416" spans="1:28" x14ac:dyDescent="0.25">
      <c r="A7416" t="s">
        <v>12331</v>
      </c>
      <c r="B7416" s="1">
        <v>45891</v>
      </c>
      <c r="C7416" t="s">
        <v>8178</v>
      </c>
      <c r="D7416" t="s">
        <v>8179</v>
      </c>
      <c r="E7416">
        <v>52</v>
      </c>
      <c r="F7416" t="s">
        <v>48</v>
      </c>
      <c r="G7416" t="s">
        <v>212</v>
      </c>
      <c r="H7416" t="s">
        <v>213</v>
      </c>
      <c r="I7416" t="s">
        <v>51</v>
      </c>
      <c r="J7416" t="s">
        <v>52</v>
      </c>
      <c r="K7416">
        <v>2</v>
      </c>
      <c r="L7416" s="2">
        <v>400</v>
      </c>
      <c r="M7416">
        <v>25</v>
      </c>
      <c r="N7416" s="2">
        <v>800</v>
      </c>
      <c r="O7416" s="2">
        <v>200</v>
      </c>
      <c r="P7416" s="2">
        <v>600</v>
      </c>
      <c r="Q7416" s="2">
        <v>336.31</v>
      </c>
      <c r="R7416" s="2">
        <v>263.69</v>
      </c>
      <c r="S7416" t="s">
        <v>36</v>
      </c>
      <c r="T7416" t="s">
        <v>153</v>
      </c>
      <c r="U7416" t="s">
        <v>154</v>
      </c>
      <c r="V7416" t="s">
        <v>39</v>
      </c>
      <c r="W7416" t="s">
        <v>137</v>
      </c>
      <c r="X7416" t="s">
        <v>41</v>
      </c>
      <c r="Y7416" t="s">
        <v>56</v>
      </c>
      <c r="Z7416" t="s">
        <v>43</v>
      </c>
      <c r="AA7416" t="s">
        <v>44</v>
      </c>
      <c r="AB7416" t="s">
        <v>44</v>
      </c>
    </row>
    <row r="7417" spans="1:28" x14ac:dyDescent="0.25">
      <c r="A7417" t="s">
        <v>12332</v>
      </c>
      <c r="B7417" s="1">
        <v>45891</v>
      </c>
      <c r="C7417" t="s">
        <v>8140</v>
      </c>
      <c r="D7417" t="s">
        <v>8141</v>
      </c>
      <c r="E7417">
        <v>18</v>
      </c>
      <c r="F7417" t="s">
        <v>111</v>
      </c>
      <c r="G7417" t="s">
        <v>273</v>
      </c>
      <c r="H7417" t="s">
        <v>274</v>
      </c>
      <c r="I7417" t="s">
        <v>51</v>
      </c>
      <c r="J7417" t="s">
        <v>52</v>
      </c>
      <c r="K7417">
        <v>4</v>
      </c>
      <c r="L7417" s="2">
        <v>250</v>
      </c>
      <c r="M7417">
        <v>0</v>
      </c>
      <c r="N7417" s="2">
        <v>1000</v>
      </c>
      <c r="O7417" s="2">
        <v>0</v>
      </c>
      <c r="P7417" s="2">
        <v>1000</v>
      </c>
      <c r="Q7417" s="2">
        <v>596.5</v>
      </c>
      <c r="R7417" s="2">
        <v>403.5</v>
      </c>
      <c r="S7417" t="s">
        <v>36</v>
      </c>
      <c r="T7417" t="s">
        <v>178</v>
      </c>
      <c r="U7417" t="s">
        <v>154</v>
      </c>
      <c r="V7417" t="s">
        <v>39</v>
      </c>
      <c r="W7417" t="s">
        <v>92</v>
      </c>
      <c r="X7417" t="s">
        <v>41</v>
      </c>
      <c r="Y7417" t="s">
        <v>56</v>
      </c>
      <c r="Z7417" t="s">
        <v>43</v>
      </c>
      <c r="AA7417" t="s">
        <v>44</v>
      </c>
      <c r="AB7417" t="s">
        <v>44</v>
      </c>
    </row>
    <row r="7418" spans="1:28" x14ac:dyDescent="0.25">
      <c r="A7418" t="s">
        <v>12333</v>
      </c>
      <c r="B7418" s="1">
        <v>45891</v>
      </c>
      <c r="C7418" t="s">
        <v>1186</v>
      </c>
      <c r="D7418" t="s">
        <v>1187</v>
      </c>
      <c r="E7418">
        <v>45</v>
      </c>
      <c r="F7418" t="s">
        <v>48</v>
      </c>
      <c r="G7418" t="s">
        <v>212</v>
      </c>
      <c r="H7418" t="s">
        <v>213</v>
      </c>
      <c r="I7418" t="s">
        <v>51</v>
      </c>
      <c r="J7418" t="s">
        <v>52</v>
      </c>
      <c r="K7418">
        <v>1</v>
      </c>
      <c r="L7418" s="2">
        <v>400</v>
      </c>
      <c r="M7418">
        <v>5</v>
      </c>
      <c r="N7418" s="2">
        <v>400</v>
      </c>
      <c r="O7418" s="2">
        <v>20</v>
      </c>
      <c r="P7418" s="2">
        <v>380</v>
      </c>
      <c r="Q7418" s="2">
        <v>253.2</v>
      </c>
      <c r="R7418" s="2">
        <v>126.8</v>
      </c>
      <c r="S7418" t="s">
        <v>53</v>
      </c>
      <c r="T7418" t="s">
        <v>578</v>
      </c>
      <c r="U7418" t="s">
        <v>579</v>
      </c>
      <c r="V7418" t="s">
        <v>39</v>
      </c>
      <c r="W7418" t="s">
        <v>40</v>
      </c>
      <c r="X7418" t="s">
        <v>67</v>
      </c>
      <c r="Y7418" t="s">
        <v>42</v>
      </c>
      <c r="Z7418" t="s">
        <v>223</v>
      </c>
      <c r="AA7418" t="s">
        <v>44</v>
      </c>
      <c r="AB7418" t="s">
        <v>44</v>
      </c>
    </row>
    <row r="7419" spans="1:28" x14ac:dyDescent="0.25">
      <c r="A7419" t="s">
        <v>12334</v>
      </c>
      <c r="B7419" s="1">
        <v>45891</v>
      </c>
      <c r="C7419" t="s">
        <v>3984</v>
      </c>
      <c r="D7419" t="s">
        <v>3985</v>
      </c>
      <c r="E7419">
        <v>57</v>
      </c>
      <c r="F7419" t="s">
        <v>48</v>
      </c>
      <c r="G7419" t="s">
        <v>119</v>
      </c>
      <c r="H7419" t="s">
        <v>120</v>
      </c>
      <c r="I7419" t="s">
        <v>62</v>
      </c>
      <c r="J7419" t="s">
        <v>121</v>
      </c>
      <c r="K7419">
        <v>1</v>
      </c>
      <c r="L7419" s="2">
        <v>4800</v>
      </c>
      <c r="M7419">
        <v>25</v>
      </c>
      <c r="N7419" s="2">
        <v>4800</v>
      </c>
      <c r="O7419" s="2">
        <v>1200</v>
      </c>
      <c r="P7419" s="2">
        <v>3600</v>
      </c>
      <c r="Q7419" s="2">
        <v>2606.54</v>
      </c>
      <c r="R7419" s="2">
        <v>993.46</v>
      </c>
      <c r="S7419" t="s">
        <v>36</v>
      </c>
      <c r="T7419" t="s">
        <v>54</v>
      </c>
      <c r="U7419" t="s">
        <v>55</v>
      </c>
      <c r="V7419" t="s">
        <v>39</v>
      </c>
      <c r="W7419" t="s">
        <v>66</v>
      </c>
      <c r="X7419" t="s">
        <v>41</v>
      </c>
      <c r="Y7419" t="s">
        <v>56</v>
      </c>
      <c r="Z7419" t="s">
        <v>43</v>
      </c>
      <c r="AA7419" t="s">
        <v>44</v>
      </c>
      <c r="AB7419" t="s">
        <v>44</v>
      </c>
    </row>
    <row r="7420" spans="1:28" x14ac:dyDescent="0.25">
      <c r="A7420" t="s">
        <v>12335</v>
      </c>
      <c r="B7420" s="1">
        <v>45891</v>
      </c>
      <c r="C7420" t="s">
        <v>5830</v>
      </c>
      <c r="D7420" t="s">
        <v>5831</v>
      </c>
      <c r="E7420">
        <v>30</v>
      </c>
      <c r="F7420" t="s">
        <v>48</v>
      </c>
      <c r="G7420" t="s">
        <v>243</v>
      </c>
      <c r="H7420" t="s">
        <v>244</v>
      </c>
      <c r="I7420" t="s">
        <v>103</v>
      </c>
      <c r="J7420" t="s">
        <v>104</v>
      </c>
      <c r="K7420">
        <v>2</v>
      </c>
      <c r="L7420" s="2">
        <v>450</v>
      </c>
      <c r="M7420">
        <v>25</v>
      </c>
      <c r="N7420" s="2">
        <v>900</v>
      </c>
      <c r="O7420" s="2">
        <v>225</v>
      </c>
      <c r="P7420" s="2">
        <v>675</v>
      </c>
      <c r="Q7420" s="2">
        <v>492.38</v>
      </c>
      <c r="R7420" s="2">
        <v>182.62</v>
      </c>
      <c r="S7420" t="s">
        <v>53</v>
      </c>
      <c r="T7420" t="s">
        <v>263</v>
      </c>
      <c r="U7420" t="s">
        <v>91</v>
      </c>
      <c r="V7420" t="s">
        <v>39</v>
      </c>
      <c r="W7420" t="s">
        <v>66</v>
      </c>
      <c r="X7420" t="s">
        <v>97</v>
      </c>
      <c r="Y7420" t="s">
        <v>42</v>
      </c>
      <c r="Z7420" t="s">
        <v>43</v>
      </c>
      <c r="AA7420" t="s">
        <v>44</v>
      </c>
      <c r="AB7420" t="s">
        <v>44</v>
      </c>
    </row>
    <row r="7421" spans="1:28" x14ac:dyDescent="0.25">
      <c r="A7421" t="s">
        <v>12336</v>
      </c>
      <c r="B7421" s="1">
        <v>45891</v>
      </c>
      <c r="C7421" t="s">
        <v>3158</v>
      </c>
      <c r="D7421" t="s">
        <v>3159</v>
      </c>
      <c r="E7421">
        <v>53</v>
      </c>
      <c r="F7421" t="s">
        <v>31</v>
      </c>
      <c r="G7421" t="s">
        <v>352</v>
      </c>
      <c r="H7421" t="s">
        <v>353</v>
      </c>
      <c r="I7421" t="s">
        <v>103</v>
      </c>
      <c r="J7421" t="s">
        <v>104</v>
      </c>
      <c r="K7421">
        <v>1</v>
      </c>
      <c r="L7421" s="2">
        <v>850</v>
      </c>
      <c r="M7421">
        <v>0</v>
      </c>
      <c r="N7421" s="2">
        <v>850</v>
      </c>
      <c r="O7421" s="2">
        <v>0</v>
      </c>
      <c r="P7421" s="2">
        <v>850</v>
      </c>
      <c r="Q7421" s="2">
        <v>605.96</v>
      </c>
      <c r="R7421" s="2">
        <v>244.04</v>
      </c>
      <c r="S7421" t="s">
        <v>64</v>
      </c>
      <c r="T7421" t="s">
        <v>122</v>
      </c>
      <c r="U7421" t="s">
        <v>123</v>
      </c>
      <c r="V7421" t="s">
        <v>39</v>
      </c>
      <c r="W7421" t="s">
        <v>92</v>
      </c>
      <c r="X7421" t="s">
        <v>97</v>
      </c>
      <c r="Y7421" t="s">
        <v>84</v>
      </c>
      <c r="Z7421" t="s">
        <v>43</v>
      </c>
      <c r="AA7421" t="s">
        <v>44</v>
      </c>
      <c r="AB7421" t="s">
        <v>44</v>
      </c>
    </row>
    <row r="7422" spans="1:28" x14ac:dyDescent="0.25">
      <c r="A7422" t="s">
        <v>12337</v>
      </c>
      <c r="B7422" s="1">
        <v>45891</v>
      </c>
      <c r="C7422" t="s">
        <v>3770</v>
      </c>
      <c r="D7422" t="s">
        <v>3771</v>
      </c>
      <c r="E7422">
        <v>19</v>
      </c>
      <c r="F7422" t="s">
        <v>111</v>
      </c>
      <c r="G7422" t="s">
        <v>352</v>
      </c>
      <c r="H7422" t="s">
        <v>353</v>
      </c>
      <c r="I7422" t="s">
        <v>103</v>
      </c>
      <c r="J7422" t="s">
        <v>104</v>
      </c>
      <c r="K7422">
        <v>2</v>
      </c>
      <c r="L7422" s="2">
        <v>850</v>
      </c>
      <c r="M7422">
        <v>15</v>
      </c>
      <c r="N7422" s="2">
        <v>1700</v>
      </c>
      <c r="O7422" s="2">
        <v>255</v>
      </c>
      <c r="P7422" s="2">
        <v>1445</v>
      </c>
      <c r="Q7422" s="2">
        <v>1051.67</v>
      </c>
      <c r="R7422" s="2">
        <v>393.33</v>
      </c>
      <c r="S7422" t="s">
        <v>53</v>
      </c>
      <c r="T7422" t="s">
        <v>90</v>
      </c>
      <c r="U7422" t="s">
        <v>91</v>
      </c>
      <c r="V7422" t="s">
        <v>39</v>
      </c>
      <c r="W7422" t="s">
        <v>137</v>
      </c>
      <c r="X7422" t="s">
        <v>41</v>
      </c>
      <c r="Y7422" t="s">
        <v>56</v>
      </c>
      <c r="Z7422" t="s">
        <v>43</v>
      </c>
      <c r="AA7422" t="s">
        <v>44</v>
      </c>
      <c r="AB7422" t="s">
        <v>44</v>
      </c>
    </row>
    <row r="7423" spans="1:28" x14ac:dyDescent="0.25">
      <c r="A7423" t="s">
        <v>12338</v>
      </c>
      <c r="B7423" s="1">
        <v>45891</v>
      </c>
      <c r="C7423" t="s">
        <v>4155</v>
      </c>
      <c r="D7423" t="s">
        <v>4156</v>
      </c>
      <c r="E7423">
        <v>43</v>
      </c>
      <c r="F7423" t="s">
        <v>31</v>
      </c>
      <c r="G7423" t="s">
        <v>243</v>
      </c>
      <c r="H7423" t="s">
        <v>244</v>
      </c>
      <c r="I7423" t="s">
        <v>103</v>
      </c>
      <c r="J7423" t="s">
        <v>104</v>
      </c>
      <c r="K7423">
        <v>3</v>
      </c>
      <c r="L7423" s="2">
        <v>450</v>
      </c>
      <c r="M7423">
        <v>30</v>
      </c>
      <c r="N7423" s="2">
        <v>1350</v>
      </c>
      <c r="O7423" s="2">
        <v>405</v>
      </c>
      <c r="P7423" s="2">
        <v>945</v>
      </c>
      <c r="Q7423" s="2">
        <v>555.58000000000004</v>
      </c>
      <c r="R7423" s="2">
        <v>389.42</v>
      </c>
      <c r="S7423" t="s">
        <v>53</v>
      </c>
      <c r="T7423" t="s">
        <v>153</v>
      </c>
      <c r="U7423" t="s">
        <v>154</v>
      </c>
      <c r="V7423" t="s">
        <v>39</v>
      </c>
      <c r="W7423" t="s">
        <v>66</v>
      </c>
      <c r="X7423" t="s">
        <v>67</v>
      </c>
      <c r="Y7423" t="s">
        <v>56</v>
      </c>
      <c r="Z7423" t="s">
        <v>43</v>
      </c>
      <c r="AA7423" t="s">
        <v>44</v>
      </c>
      <c r="AB7423" t="s">
        <v>44</v>
      </c>
    </row>
    <row r="7424" spans="1:28" x14ac:dyDescent="0.25">
      <c r="A7424" t="s">
        <v>12339</v>
      </c>
      <c r="B7424" s="1">
        <v>45891</v>
      </c>
      <c r="C7424" t="s">
        <v>3951</v>
      </c>
      <c r="D7424" t="s">
        <v>3952</v>
      </c>
      <c r="E7424">
        <v>39</v>
      </c>
      <c r="F7424" t="s">
        <v>48</v>
      </c>
      <c r="G7424" t="s">
        <v>352</v>
      </c>
      <c r="H7424" t="s">
        <v>353</v>
      </c>
      <c r="I7424" t="s">
        <v>103</v>
      </c>
      <c r="J7424" t="s">
        <v>104</v>
      </c>
      <c r="K7424">
        <v>2</v>
      </c>
      <c r="L7424" s="2">
        <v>850</v>
      </c>
      <c r="M7424">
        <v>15</v>
      </c>
      <c r="N7424" s="2">
        <v>1700</v>
      </c>
      <c r="O7424" s="2">
        <v>255</v>
      </c>
      <c r="P7424" s="2">
        <v>1445</v>
      </c>
      <c r="Q7424" s="2">
        <v>941.36</v>
      </c>
      <c r="R7424" s="2">
        <v>503.64</v>
      </c>
      <c r="S7424" t="s">
        <v>53</v>
      </c>
      <c r="T7424" t="s">
        <v>263</v>
      </c>
      <c r="U7424" t="s">
        <v>91</v>
      </c>
      <c r="V7424" t="s">
        <v>39</v>
      </c>
      <c r="W7424" t="s">
        <v>92</v>
      </c>
      <c r="X7424" t="s">
        <v>41</v>
      </c>
      <c r="Y7424" t="s">
        <v>56</v>
      </c>
      <c r="Z7424" t="s">
        <v>43</v>
      </c>
      <c r="AA7424" t="s">
        <v>44</v>
      </c>
      <c r="AB7424" t="s">
        <v>44</v>
      </c>
    </row>
    <row r="7425" spans="1:28" x14ac:dyDescent="0.25">
      <c r="A7425" t="s">
        <v>12340</v>
      </c>
      <c r="B7425" s="1">
        <v>45891</v>
      </c>
      <c r="C7425" t="s">
        <v>3241</v>
      </c>
      <c r="D7425" t="s">
        <v>3242</v>
      </c>
      <c r="E7425">
        <v>58</v>
      </c>
      <c r="F7425" t="s">
        <v>48</v>
      </c>
      <c r="G7425" t="s">
        <v>561</v>
      </c>
      <c r="H7425" t="s">
        <v>562</v>
      </c>
      <c r="I7425" t="s">
        <v>34</v>
      </c>
      <c r="J7425" t="s">
        <v>143</v>
      </c>
      <c r="K7425">
        <v>2</v>
      </c>
      <c r="L7425" s="2">
        <v>900</v>
      </c>
      <c r="M7425">
        <v>0</v>
      </c>
      <c r="N7425" s="2">
        <v>1800</v>
      </c>
      <c r="O7425" s="2">
        <v>0</v>
      </c>
      <c r="P7425" s="2">
        <v>1800</v>
      </c>
      <c r="Q7425" s="2">
        <v>1321.26</v>
      </c>
      <c r="R7425" s="2">
        <v>478.74</v>
      </c>
      <c r="S7425" t="s">
        <v>53</v>
      </c>
      <c r="T7425" t="s">
        <v>65</v>
      </c>
      <c r="U7425" t="s">
        <v>65</v>
      </c>
      <c r="V7425" t="s">
        <v>39</v>
      </c>
      <c r="W7425" t="s">
        <v>92</v>
      </c>
      <c r="X7425" t="s">
        <v>67</v>
      </c>
      <c r="Y7425" t="s">
        <v>42</v>
      </c>
      <c r="Z7425" t="s">
        <v>43</v>
      </c>
      <c r="AA7425" t="s">
        <v>44</v>
      </c>
      <c r="AB7425" t="s">
        <v>44</v>
      </c>
    </row>
    <row r="7426" spans="1:28" x14ac:dyDescent="0.25">
      <c r="A7426" t="s">
        <v>12341</v>
      </c>
      <c r="B7426" s="1">
        <v>45891</v>
      </c>
      <c r="C7426" t="s">
        <v>7222</v>
      </c>
      <c r="D7426" t="s">
        <v>7223</v>
      </c>
      <c r="E7426">
        <v>51</v>
      </c>
      <c r="F7426" t="s">
        <v>111</v>
      </c>
      <c r="G7426" t="s">
        <v>561</v>
      </c>
      <c r="H7426" t="s">
        <v>562</v>
      </c>
      <c r="I7426" t="s">
        <v>34</v>
      </c>
      <c r="J7426" t="s">
        <v>143</v>
      </c>
      <c r="K7426">
        <v>1</v>
      </c>
      <c r="L7426" s="2">
        <v>900</v>
      </c>
      <c r="M7426">
        <v>10</v>
      </c>
      <c r="N7426" s="2">
        <v>900</v>
      </c>
      <c r="O7426" s="2">
        <v>90</v>
      </c>
      <c r="P7426" s="2">
        <v>810</v>
      </c>
      <c r="Q7426" s="2">
        <v>623.34</v>
      </c>
      <c r="R7426" s="2">
        <v>186.66</v>
      </c>
      <c r="S7426" t="s">
        <v>53</v>
      </c>
      <c r="T7426" t="s">
        <v>76</v>
      </c>
      <c r="U7426" t="s">
        <v>77</v>
      </c>
      <c r="V7426" t="s">
        <v>39</v>
      </c>
      <c r="W7426" t="s">
        <v>92</v>
      </c>
      <c r="X7426" t="s">
        <v>41</v>
      </c>
      <c r="Y7426" t="s">
        <v>56</v>
      </c>
      <c r="Z7426" t="s">
        <v>144</v>
      </c>
      <c r="AA7426" t="s">
        <v>44</v>
      </c>
      <c r="AB7426" t="s">
        <v>44</v>
      </c>
    </row>
    <row r="7427" spans="1:28" x14ac:dyDescent="0.25">
      <c r="A7427" t="s">
        <v>12342</v>
      </c>
      <c r="B7427" s="1">
        <v>45891</v>
      </c>
      <c r="C7427" t="s">
        <v>3938</v>
      </c>
      <c r="D7427" t="s">
        <v>3939</v>
      </c>
      <c r="E7427">
        <v>57</v>
      </c>
      <c r="F7427" t="s">
        <v>48</v>
      </c>
      <c r="G7427" t="s">
        <v>212</v>
      </c>
      <c r="H7427" t="s">
        <v>213</v>
      </c>
      <c r="I7427" t="s">
        <v>51</v>
      </c>
      <c r="J7427" t="s">
        <v>52</v>
      </c>
      <c r="K7427">
        <v>1</v>
      </c>
      <c r="L7427" s="2">
        <v>400</v>
      </c>
      <c r="M7427">
        <v>10</v>
      </c>
      <c r="N7427" s="2">
        <v>400</v>
      </c>
      <c r="O7427" s="2">
        <v>40</v>
      </c>
      <c r="P7427" s="2">
        <v>360</v>
      </c>
      <c r="Q7427" s="2">
        <v>284.19</v>
      </c>
      <c r="R7427" s="2">
        <v>75.81</v>
      </c>
      <c r="S7427" t="s">
        <v>36</v>
      </c>
      <c r="T7427" t="s">
        <v>136</v>
      </c>
      <c r="U7427" t="s">
        <v>38</v>
      </c>
      <c r="V7427" t="s">
        <v>39</v>
      </c>
      <c r="W7427" t="s">
        <v>40</v>
      </c>
      <c r="X7427" t="s">
        <v>41</v>
      </c>
      <c r="Y7427" t="s">
        <v>42</v>
      </c>
      <c r="Z7427" t="s">
        <v>43</v>
      </c>
      <c r="AA7427" t="s">
        <v>44</v>
      </c>
      <c r="AB7427" t="s">
        <v>44</v>
      </c>
    </row>
    <row r="7428" spans="1:28" x14ac:dyDescent="0.25">
      <c r="A7428" t="s">
        <v>12343</v>
      </c>
      <c r="B7428" s="1">
        <v>45892</v>
      </c>
      <c r="C7428" t="s">
        <v>11603</v>
      </c>
      <c r="D7428" t="s">
        <v>11604</v>
      </c>
      <c r="E7428">
        <v>51</v>
      </c>
      <c r="F7428" t="s">
        <v>48</v>
      </c>
      <c r="G7428" t="s">
        <v>119</v>
      </c>
      <c r="H7428" t="s">
        <v>120</v>
      </c>
      <c r="I7428" t="s">
        <v>62</v>
      </c>
      <c r="J7428" t="s">
        <v>121</v>
      </c>
      <c r="K7428">
        <v>1</v>
      </c>
      <c r="L7428" s="2">
        <v>4800</v>
      </c>
      <c r="M7428">
        <v>25</v>
      </c>
      <c r="N7428" s="2">
        <v>4800</v>
      </c>
      <c r="O7428" s="2">
        <v>1200</v>
      </c>
      <c r="P7428" s="2">
        <v>3600</v>
      </c>
      <c r="Q7428" s="2">
        <v>2266.7199999999998</v>
      </c>
      <c r="R7428" s="2">
        <v>1333.28</v>
      </c>
      <c r="S7428" t="s">
        <v>64</v>
      </c>
      <c r="T7428" t="s">
        <v>136</v>
      </c>
      <c r="U7428" t="s">
        <v>38</v>
      </c>
      <c r="V7428" t="s">
        <v>39</v>
      </c>
      <c r="W7428" t="s">
        <v>66</v>
      </c>
      <c r="X7428" t="s">
        <v>41</v>
      </c>
      <c r="Y7428" t="s">
        <v>56</v>
      </c>
      <c r="Z7428" t="s">
        <v>43</v>
      </c>
      <c r="AA7428" t="s">
        <v>44</v>
      </c>
      <c r="AB7428" t="s">
        <v>44</v>
      </c>
    </row>
    <row r="7429" spans="1:28" x14ac:dyDescent="0.25">
      <c r="A7429" t="s">
        <v>12344</v>
      </c>
      <c r="B7429" s="1">
        <v>45892</v>
      </c>
      <c r="C7429" t="s">
        <v>1149</v>
      </c>
      <c r="D7429" t="s">
        <v>1150</v>
      </c>
      <c r="E7429">
        <v>23</v>
      </c>
      <c r="F7429" t="s">
        <v>48</v>
      </c>
      <c r="G7429" t="s">
        <v>88</v>
      </c>
      <c r="H7429" t="s">
        <v>89</v>
      </c>
      <c r="I7429" t="s">
        <v>62</v>
      </c>
      <c r="J7429" t="s">
        <v>63</v>
      </c>
      <c r="K7429">
        <v>4</v>
      </c>
      <c r="L7429" s="2">
        <v>4200</v>
      </c>
      <c r="M7429">
        <v>15</v>
      </c>
      <c r="N7429" s="2">
        <v>16800</v>
      </c>
      <c r="O7429" s="2">
        <v>2520</v>
      </c>
      <c r="P7429" s="2">
        <v>14280</v>
      </c>
      <c r="Q7429" s="2">
        <v>11429.67</v>
      </c>
      <c r="R7429" s="2">
        <v>2850.33</v>
      </c>
      <c r="S7429" t="s">
        <v>36</v>
      </c>
      <c r="T7429" t="s">
        <v>407</v>
      </c>
      <c r="U7429" t="s">
        <v>408</v>
      </c>
      <c r="V7429" t="s">
        <v>39</v>
      </c>
      <c r="W7429" t="s">
        <v>83</v>
      </c>
      <c r="X7429" t="s">
        <v>41</v>
      </c>
      <c r="Y7429" t="s">
        <v>56</v>
      </c>
      <c r="Z7429" t="s">
        <v>43</v>
      </c>
      <c r="AA7429" t="s">
        <v>44</v>
      </c>
      <c r="AB7429" t="s">
        <v>44</v>
      </c>
    </row>
    <row r="7430" spans="1:28" x14ac:dyDescent="0.25">
      <c r="A7430" t="s">
        <v>12345</v>
      </c>
      <c r="B7430" s="1">
        <v>45892</v>
      </c>
      <c r="C7430" t="s">
        <v>1491</v>
      </c>
      <c r="D7430" t="s">
        <v>1492</v>
      </c>
      <c r="E7430">
        <v>28</v>
      </c>
      <c r="F7430" t="s">
        <v>31</v>
      </c>
      <c r="G7430" t="s">
        <v>298</v>
      </c>
      <c r="H7430" t="s">
        <v>299</v>
      </c>
      <c r="I7430" t="s">
        <v>103</v>
      </c>
      <c r="J7430" t="s">
        <v>104</v>
      </c>
      <c r="K7430">
        <v>3</v>
      </c>
      <c r="L7430" s="2">
        <v>700</v>
      </c>
      <c r="M7430">
        <v>5</v>
      </c>
      <c r="N7430" s="2">
        <v>2100</v>
      </c>
      <c r="O7430" s="2">
        <v>105</v>
      </c>
      <c r="P7430" s="2">
        <v>1995</v>
      </c>
      <c r="Q7430" s="2">
        <v>1600.01</v>
      </c>
      <c r="R7430" s="2">
        <v>394.99</v>
      </c>
      <c r="S7430" t="s">
        <v>53</v>
      </c>
      <c r="T7430" t="s">
        <v>153</v>
      </c>
      <c r="U7430" t="s">
        <v>154</v>
      </c>
      <c r="V7430" t="s">
        <v>39</v>
      </c>
      <c r="W7430" t="s">
        <v>137</v>
      </c>
      <c r="X7430" t="s">
        <v>41</v>
      </c>
      <c r="Y7430" t="s">
        <v>56</v>
      </c>
      <c r="Z7430" t="s">
        <v>43</v>
      </c>
      <c r="AA7430" t="s">
        <v>68</v>
      </c>
      <c r="AB7430" t="s">
        <v>44</v>
      </c>
    </row>
    <row r="7431" spans="1:28" x14ac:dyDescent="0.25">
      <c r="A7431" t="s">
        <v>12346</v>
      </c>
      <c r="B7431" s="1">
        <v>45892</v>
      </c>
      <c r="C7431" t="s">
        <v>4859</v>
      </c>
      <c r="D7431" t="s">
        <v>4860</v>
      </c>
      <c r="E7431">
        <v>23</v>
      </c>
      <c r="F7431" t="s">
        <v>48</v>
      </c>
      <c r="G7431" t="s">
        <v>436</v>
      </c>
      <c r="H7431" t="s">
        <v>437</v>
      </c>
      <c r="I7431" t="s">
        <v>74</v>
      </c>
      <c r="J7431" t="s">
        <v>190</v>
      </c>
      <c r="K7431">
        <v>1</v>
      </c>
      <c r="L7431" s="2">
        <v>1800</v>
      </c>
      <c r="M7431">
        <v>5</v>
      </c>
      <c r="N7431" s="2">
        <v>1800</v>
      </c>
      <c r="O7431" s="2">
        <v>90</v>
      </c>
      <c r="P7431" s="2">
        <v>1710</v>
      </c>
      <c r="Q7431" s="2">
        <v>1075.93</v>
      </c>
      <c r="R7431" s="2">
        <v>634.07000000000005</v>
      </c>
      <c r="S7431" t="s">
        <v>64</v>
      </c>
      <c r="T7431" t="s">
        <v>290</v>
      </c>
      <c r="U7431" t="s">
        <v>291</v>
      </c>
      <c r="V7431" t="s">
        <v>39</v>
      </c>
      <c r="W7431" t="s">
        <v>40</v>
      </c>
      <c r="X7431" t="s">
        <v>41</v>
      </c>
      <c r="Y7431" t="s">
        <v>84</v>
      </c>
      <c r="Z7431" t="s">
        <v>43</v>
      </c>
      <c r="AA7431" t="s">
        <v>44</v>
      </c>
      <c r="AB7431" t="s">
        <v>44</v>
      </c>
    </row>
    <row r="7432" spans="1:28" x14ac:dyDescent="0.25">
      <c r="A7432" t="s">
        <v>12347</v>
      </c>
      <c r="B7432" s="1">
        <v>45892</v>
      </c>
      <c r="C7432" t="s">
        <v>11140</v>
      </c>
      <c r="D7432" t="s">
        <v>11141</v>
      </c>
      <c r="E7432">
        <v>51</v>
      </c>
      <c r="F7432" t="s">
        <v>48</v>
      </c>
      <c r="G7432" t="s">
        <v>158</v>
      </c>
      <c r="H7432" t="s">
        <v>159</v>
      </c>
      <c r="I7432" t="s">
        <v>51</v>
      </c>
      <c r="J7432" t="s">
        <v>52</v>
      </c>
      <c r="K7432">
        <v>1</v>
      </c>
      <c r="L7432" s="2">
        <v>650</v>
      </c>
      <c r="M7432">
        <v>10</v>
      </c>
      <c r="N7432" s="2">
        <v>650</v>
      </c>
      <c r="O7432" s="2">
        <v>65</v>
      </c>
      <c r="P7432" s="2">
        <v>585</v>
      </c>
      <c r="Q7432" s="2">
        <v>374.93</v>
      </c>
      <c r="R7432" s="2">
        <v>210.07</v>
      </c>
      <c r="S7432" t="s">
        <v>64</v>
      </c>
      <c r="T7432" t="s">
        <v>275</v>
      </c>
      <c r="U7432" t="s">
        <v>123</v>
      </c>
      <c r="V7432" t="s">
        <v>39</v>
      </c>
      <c r="W7432" t="s">
        <v>92</v>
      </c>
      <c r="X7432" t="s">
        <v>97</v>
      </c>
      <c r="Y7432" t="s">
        <v>56</v>
      </c>
      <c r="Z7432" t="s">
        <v>43</v>
      </c>
      <c r="AA7432" t="s">
        <v>44</v>
      </c>
      <c r="AB7432" t="s">
        <v>68</v>
      </c>
    </row>
    <row r="7433" spans="1:28" x14ac:dyDescent="0.25">
      <c r="A7433" t="s">
        <v>12348</v>
      </c>
      <c r="B7433" s="1">
        <v>45892</v>
      </c>
      <c r="C7433" t="s">
        <v>842</v>
      </c>
      <c r="D7433" t="s">
        <v>843</v>
      </c>
      <c r="E7433">
        <v>23</v>
      </c>
      <c r="F7433" t="s">
        <v>48</v>
      </c>
      <c r="G7433" t="s">
        <v>298</v>
      </c>
      <c r="H7433" t="s">
        <v>299</v>
      </c>
      <c r="I7433" t="s">
        <v>103</v>
      </c>
      <c r="J7433" t="s">
        <v>104</v>
      </c>
      <c r="K7433">
        <v>2</v>
      </c>
      <c r="L7433" s="2">
        <v>700</v>
      </c>
      <c r="M7433">
        <v>5</v>
      </c>
      <c r="N7433" s="2">
        <v>1400</v>
      </c>
      <c r="O7433" s="2">
        <v>70</v>
      </c>
      <c r="P7433" s="2">
        <v>1330</v>
      </c>
      <c r="Q7433" s="2">
        <v>732.54</v>
      </c>
      <c r="R7433" s="2">
        <v>597.46</v>
      </c>
      <c r="S7433" t="s">
        <v>53</v>
      </c>
      <c r="T7433" t="s">
        <v>153</v>
      </c>
      <c r="U7433" t="s">
        <v>154</v>
      </c>
      <c r="V7433" t="s">
        <v>39</v>
      </c>
      <c r="W7433" t="s">
        <v>137</v>
      </c>
      <c r="X7433" t="s">
        <v>97</v>
      </c>
      <c r="Y7433" t="s">
        <v>42</v>
      </c>
      <c r="Z7433" t="s">
        <v>43</v>
      </c>
      <c r="AA7433" t="s">
        <v>44</v>
      </c>
      <c r="AB7433" t="s">
        <v>44</v>
      </c>
    </row>
    <row r="7434" spans="1:28" x14ac:dyDescent="0.25">
      <c r="A7434" t="s">
        <v>12349</v>
      </c>
      <c r="B7434" s="1">
        <v>45892</v>
      </c>
      <c r="C7434" t="s">
        <v>225</v>
      </c>
      <c r="D7434" t="s">
        <v>226</v>
      </c>
      <c r="E7434">
        <v>46</v>
      </c>
      <c r="F7434" t="s">
        <v>31</v>
      </c>
      <c r="G7434" t="s">
        <v>352</v>
      </c>
      <c r="H7434" t="s">
        <v>353</v>
      </c>
      <c r="I7434" t="s">
        <v>103</v>
      </c>
      <c r="J7434" t="s">
        <v>104</v>
      </c>
      <c r="K7434">
        <v>1</v>
      </c>
      <c r="L7434" s="2">
        <v>850</v>
      </c>
      <c r="M7434">
        <v>5</v>
      </c>
      <c r="N7434" s="2">
        <v>850</v>
      </c>
      <c r="O7434" s="2">
        <v>42.5</v>
      </c>
      <c r="P7434" s="2">
        <v>807.5</v>
      </c>
      <c r="Q7434" s="2">
        <v>542.99</v>
      </c>
      <c r="R7434" s="2">
        <v>264.51</v>
      </c>
      <c r="S7434" t="s">
        <v>36</v>
      </c>
      <c r="T7434" t="s">
        <v>114</v>
      </c>
      <c r="U7434" t="s">
        <v>115</v>
      </c>
      <c r="V7434" t="s">
        <v>39</v>
      </c>
      <c r="W7434" t="s">
        <v>66</v>
      </c>
      <c r="X7434" t="s">
        <v>41</v>
      </c>
      <c r="Y7434" t="s">
        <v>42</v>
      </c>
      <c r="Z7434" t="s">
        <v>107</v>
      </c>
      <c r="AA7434" t="s">
        <v>44</v>
      </c>
      <c r="AB7434" t="s">
        <v>44</v>
      </c>
    </row>
    <row r="7435" spans="1:28" x14ac:dyDescent="0.25">
      <c r="A7435" t="s">
        <v>12350</v>
      </c>
      <c r="B7435" s="1">
        <v>45892</v>
      </c>
      <c r="C7435" t="s">
        <v>316</v>
      </c>
      <c r="D7435" t="s">
        <v>317</v>
      </c>
      <c r="E7435">
        <v>59</v>
      </c>
      <c r="F7435" t="s">
        <v>111</v>
      </c>
      <c r="G7435" t="s">
        <v>32</v>
      </c>
      <c r="H7435" t="s">
        <v>33</v>
      </c>
      <c r="I7435" t="s">
        <v>34</v>
      </c>
      <c r="J7435" t="s">
        <v>35</v>
      </c>
      <c r="K7435">
        <v>1</v>
      </c>
      <c r="L7435" s="2">
        <v>55000</v>
      </c>
      <c r="M7435">
        <v>30</v>
      </c>
      <c r="N7435" s="2">
        <v>55000</v>
      </c>
      <c r="O7435" s="2">
        <v>16500</v>
      </c>
      <c r="P7435" s="2">
        <v>38500</v>
      </c>
      <c r="Q7435" s="2">
        <v>29053.57</v>
      </c>
      <c r="R7435" s="2">
        <v>9446.43</v>
      </c>
      <c r="S7435" t="s">
        <v>53</v>
      </c>
      <c r="T7435" t="s">
        <v>398</v>
      </c>
      <c r="U7435" t="s">
        <v>399</v>
      </c>
      <c r="V7435" t="s">
        <v>39</v>
      </c>
      <c r="W7435" t="s">
        <v>40</v>
      </c>
      <c r="X7435" t="s">
        <v>97</v>
      </c>
      <c r="Y7435" t="s">
        <v>84</v>
      </c>
      <c r="Z7435" t="s">
        <v>43</v>
      </c>
      <c r="AA7435" t="s">
        <v>44</v>
      </c>
      <c r="AB7435" t="s">
        <v>44</v>
      </c>
    </row>
    <row r="7436" spans="1:28" x14ac:dyDescent="0.25">
      <c r="A7436" t="s">
        <v>12351</v>
      </c>
      <c r="B7436" s="1">
        <v>45892</v>
      </c>
      <c r="C7436" t="s">
        <v>9775</v>
      </c>
      <c r="D7436" t="s">
        <v>9776</v>
      </c>
      <c r="E7436">
        <v>37</v>
      </c>
      <c r="F7436" t="s">
        <v>48</v>
      </c>
      <c r="G7436" t="s">
        <v>128</v>
      </c>
      <c r="H7436" t="s">
        <v>129</v>
      </c>
      <c r="I7436" t="s">
        <v>74</v>
      </c>
      <c r="J7436" t="s">
        <v>130</v>
      </c>
      <c r="K7436">
        <v>4</v>
      </c>
      <c r="L7436" s="2">
        <v>1700</v>
      </c>
      <c r="M7436">
        <v>15</v>
      </c>
      <c r="N7436" s="2">
        <v>6800</v>
      </c>
      <c r="O7436" s="2">
        <v>1020</v>
      </c>
      <c r="P7436" s="2">
        <v>5780</v>
      </c>
      <c r="Q7436" s="2">
        <v>3482.61</v>
      </c>
      <c r="R7436" s="2">
        <v>2297.39</v>
      </c>
      <c r="S7436" t="s">
        <v>53</v>
      </c>
      <c r="T7436" t="s">
        <v>222</v>
      </c>
      <c r="U7436" t="s">
        <v>38</v>
      </c>
      <c r="V7436" t="s">
        <v>39</v>
      </c>
      <c r="W7436" t="s">
        <v>83</v>
      </c>
      <c r="X7436" t="s">
        <v>97</v>
      </c>
      <c r="Y7436" t="s">
        <v>42</v>
      </c>
      <c r="Z7436" t="s">
        <v>43</v>
      </c>
      <c r="AA7436" t="s">
        <v>44</v>
      </c>
      <c r="AB7436" t="s">
        <v>44</v>
      </c>
    </row>
    <row r="7437" spans="1:28" x14ac:dyDescent="0.25">
      <c r="A7437" t="s">
        <v>12352</v>
      </c>
      <c r="B7437" s="1">
        <v>45892</v>
      </c>
      <c r="C7437" t="s">
        <v>4175</v>
      </c>
      <c r="D7437" t="s">
        <v>4176</v>
      </c>
      <c r="E7437">
        <v>47</v>
      </c>
      <c r="F7437" t="s">
        <v>31</v>
      </c>
      <c r="G7437" t="s">
        <v>168</v>
      </c>
      <c r="H7437" t="s">
        <v>169</v>
      </c>
      <c r="I7437" t="s">
        <v>62</v>
      </c>
      <c r="J7437" t="s">
        <v>143</v>
      </c>
      <c r="K7437">
        <v>5</v>
      </c>
      <c r="L7437" s="2">
        <v>1800</v>
      </c>
      <c r="M7437">
        <v>10</v>
      </c>
      <c r="N7437" s="2">
        <v>9000</v>
      </c>
      <c r="O7437" s="2">
        <v>900</v>
      </c>
      <c r="P7437" s="2">
        <v>8100</v>
      </c>
      <c r="Q7437" s="2">
        <v>6200.9</v>
      </c>
      <c r="R7437" s="2">
        <v>1899.1</v>
      </c>
      <c r="S7437" t="s">
        <v>64</v>
      </c>
      <c r="T7437" t="s">
        <v>398</v>
      </c>
      <c r="U7437" t="s">
        <v>399</v>
      </c>
      <c r="V7437" t="s">
        <v>39</v>
      </c>
      <c r="W7437" t="s">
        <v>66</v>
      </c>
      <c r="X7437" t="s">
        <v>97</v>
      </c>
      <c r="Y7437" t="s">
        <v>56</v>
      </c>
      <c r="Z7437" t="s">
        <v>43</v>
      </c>
      <c r="AA7437" t="s">
        <v>44</v>
      </c>
      <c r="AB7437" t="s">
        <v>44</v>
      </c>
    </row>
    <row r="7438" spans="1:28" x14ac:dyDescent="0.25">
      <c r="A7438" t="s">
        <v>12353</v>
      </c>
      <c r="B7438" s="1">
        <v>45893</v>
      </c>
      <c r="C7438" t="s">
        <v>7408</v>
      </c>
      <c r="D7438" t="s">
        <v>7409</v>
      </c>
      <c r="E7438">
        <v>43</v>
      </c>
      <c r="F7438" t="s">
        <v>48</v>
      </c>
      <c r="G7438" t="s">
        <v>366</v>
      </c>
      <c r="H7438" t="s">
        <v>367</v>
      </c>
      <c r="I7438" t="s">
        <v>34</v>
      </c>
      <c r="J7438" t="s">
        <v>130</v>
      </c>
      <c r="K7438">
        <v>3</v>
      </c>
      <c r="L7438" s="2">
        <v>14500</v>
      </c>
      <c r="M7438">
        <v>20</v>
      </c>
      <c r="N7438" s="2">
        <v>43500</v>
      </c>
      <c r="O7438" s="2">
        <v>8700</v>
      </c>
      <c r="P7438" s="2">
        <v>34800</v>
      </c>
      <c r="Q7438" s="2">
        <v>22964.37</v>
      </c>
      <c r="R7438" s="2">
        <v>11835.63</v>
      </c>
      <c r="S7438" t="s">
        <v>36</v>
      </c>
      <c r="T7438" t="s">
        <v>37</v>
      </c>
      <c r="U7438" t="s">
        <v>38</v>
      </c>
      <c r="V7438" t="s">
        <v>39</v>
      </c>
      <c r="W7438" t="s">
        <v>92</v>
      </c>
      <c r="X7438" t="s">
        <v>97</v>
      </c>
      <c r="Y7438" t="s">
        <v>56</v>
      </c>
      <c r="Z7438" t="s">
        <v>43</v>
      </c>
      <c r="AA7438" t="s">
        <v>44</v>
      </c>
      <c r="AB7438" t="s">
        <v>68</v>
      </c>
    </row>
    <row r="7439" spans="1:28" x14ac:dyDescent="0.25">
      <c r="A7439" t="s">
        <v>12354</v>
      </c>
      <c r="B7439" s="1">
        <v>45893</v>
      </c>
      <c r="C7439" t="s">
        <v>3122</v>
      </c>
      <c r="D7439" t="s">
        <v>3123</v>
      </c>
      <c r="E7439">
        <v>36</v>
      </c>
      <c r="F7439" t="s">
        <v>31</v>
      </c>
      <c r="G7439" t="s">
        <v>202</v>
      </c>
      <c r="H7439" t="s">
        <v>203</v>
      </c>
      <c r="I7439" t="s">
        <v>103</v>
      </c>
      <c r="J7439" t="s">
        <v>104</v>
      </c>
      <c r="K7439">
        <v>2</v>
      </c>
      <c r="L7439" s="2">
        <v>550</v>
      </c>
      <c r="M7439">
        <v>10</v>
      </c>
      <c r="N7439" s="2">
        <v>1100</v>
      </c>
      <c r="O7439" s="2">
        <v>110</v>
      </c>
      <c r="P7439" s="2">
        <v>990</v>
      </c>
      <c r="Q7439" s="2">
        <v>721.02</v>
      </c>
      <c r="R7439" s="2">
        <v>268.98</v>
      </c>
      <c r="S7439" t="s">
        <v>53</v>
      </c>
      <c r="T7439" t="s">
        <v>407</v>
      </c>
      <c r="U7439" t="s">
        <v>408</v>
      </c>
      <c r="V7439" t="s">
        <v>39</v>
      </c>
      <c r="W7439" t="s">
        <v>66</v>
      </c>
      <c r="X7439" t="s">
        <v>97</v>
      </c>
      <c r="Y7439" t="s">
        <v>84</v>
      </c>
      <c r="Z7439" t="s">
        <v>107</v>
      </c>
      <c r="AA7439" t="s">
        <v>44</v>
      </c>
      <c r="AB7439" t="s">
        <v>68</v>
      </c>
    </row>
    <row r="7440" spans="1:28" x14ac:dyDescent="0.25">
      <c r="A7440" t="s">
        <v>12355</v>
      </c>
      <c r="B7440" s="1">
        <v>45893</v>
      </c>
      <c r="C7440" t="s">
        <v>923</v>
      </c>
      <c r="D7440" t="s">
        <v>924</v>
      </c>
      <c r="E7440">
        <v>29</v>
      </c>
      <c r="F7440" t="s">
        <v>31</v>
      </c>
      <c r="G7440" t="s">
        <v>158</v>
      </c>
      <c r="H7440" t="s">
        <v>159</v>
      </c>
      <c r="I7440" t="s">
        <v>51</v>
      </c>
      <c r="J7440" t="s">
        <v>52</v>
      </c>
      <c r="K7440">
        <v>1</v>
      </c>
      <c r="L7440" s="2">
        <v>650</v>
      </c>
      <c r="M7440">
        <v>5</v>
      </c>
      <c r="N7440" s="2">
        <v>650</v>
      </c>
      <c r="O7440" s="2">
        <v>32.5</v>
      </c>
      <c r="P7440" s="2">
        <v>617.5</v>
      </c>
      <c r="Q7440" s="2">
        <v>435.12</v>
      </c>
      <c r="R7440" s="2">
        <v>182.38</v>
      </c>
      <c r="S7440" t="s">
        <v>53</v>
      </c>
      <c r="T7440" t="s">
        <v>290</v>
      </c>
      <c r="U7440" t="s">
        <v>291</v>
      </c>
      <c r="V7440" t="s">
        <v>39</v>
      </c>
      <c r="W7440" t="s">
        <v>124</v>
      </c>
      <c r="X7440" t="s">
        <v>67</v>
      </c>
      <c r="Y7440" t="s">
        <v>42</v>
      </c>
      <c r="Z7440" t="s">
        <v>43</v>
      </c>
      <c r="AA7440" t="s">
        <v>44</v>
      </c>
      <c r="AB7440" t="s">
        <v>44</v>
      </c>
    </row>
    <row r="7441" spans="1:28" x14ac:dyDescent="0.25">
      <c r="A7441" t="s">
        <v>12356</v>
      </c>
      <c r="B7441" s="1">
        <v>45893</v>
      </c>
      <c r="C7441" t="s">
        <v>6941</v>
      </c>
      <c r="D7441" t="s">
        <v>6942</v>
      </c>
      <c r="E7441">
        <v>58</v>
      </c>
      <c r="F7441" t="s">
        <v>48</v>
      </c>
      <c r="G7441" t="s">
        <v>72</v>
      </c>
      <c r="H7441" t="s">
        <v>73</v>
      </c>
      <c r="I7441" t="s">
        <v>74</v>
      </c>
      <c r="J7441" t="s">
        <v>75</v>
      </c>
      <c r="K7441">
        <v>2</v>
      </c>
      <c r="L7441" s="2">
        <v>2200</v>
      </c>
      <c r="M7441">
        <v>15</v>
      </c>
      <c r="N7441" s="2">
        <v>4400</v>
      </c>
      <c r="O7441" s="2">
        <v>660</v>
      </c>
      <c r="P7441" s="2">
        <v>3740</v>
      </c>
      <c r="Q7441" s="2">
        <v>2902.1</v>
      </c>
      <c r="R7441" s="2">
        <v>837.9</v>
      </c>
      <c r="S7441" t="s">
        <v>53</v>
      </c>
      <c r="T7441" t="s">
        <v>37</v>
      </c>
      <c r="U7441" t="s">
        <v>38</v>
      </c>
      <c r="V7441" t="s">
        <v>39</v>
      </c>
      <c r="W7441" t="s">
        <v>40</v>
      </c>
      <c r="X7441" t="s">
        <v>97</v>
      </c>
      <c r="Y7441" t="s">
        <v>42</v>
      </c>
      <c r="Z7441" t="s">
        <v>43</v>
      </c>
      <c r="AA7441" t="s">
        <v>68</v>
      </c>
      <c r="AB7441" t="s">
        <v>68</v>
      </c>
    </row>
    <row r="7442" spans="1:28" x14ac:dyDescent="0.25">
      <c r="A7442" t="s">
        <v>12357</v>
      </c>
      <c r="B7442" s="1">
        <v>45893</v>
      </c>
      <c r="C7442" t="s">
        <v>413</v>
      </c>
      <c r="D7442" t="s">
        <v>414</v>
      </c>
      <c r="E7442">
        <v>24</v>
      </c>
      <c r="F7442" t="s">
        <v>111</v>
      </c>
      <c r="G7442" t="s">
        <v>561</v>
      </c>
      <c r="H7442" t="s">
        <v>562</v>
      </c>
      <c r="I7442" t="s">
        <v>34</v>
      </c>
      <c r="J7442" t="s">
        <v>143</v>
      </c>
      <c r="K7442">
        <v>3</v>
      </c>
      <c r="L7442" s="2">
        <v>900</v>
      </c>
      <c r="M7442">
        <v>0</v>
      </c>
      <c r="N7442" s="2">
        <v>2700</v>
      </c>
      <c r="O7442" s="2">
        <v>0</v>
      </c>
      <c r="P7442" s="2">
        <v>2700</v>
      </c>
      <c r="Q7442" s="2">
        <v>2054.1799999999998</v>
      </c>
      <c r="R7442" s="2">
        <v>645.82000000000005</v>
      </c>
      <c r="S7442" t="s">
        <v>53</v>
      </c>
      <c r="T7442" t="s">
        <v>37</v>
      </c>
      <c r="U7442" t="s">
        <v>38</v>
      </c>
      <c r="V7442" t="s">
        <v>39</v>
      </c>
      <c r="W7442" t="s">
        <v>40</v>
      </c>
      <c r="X7442" t="s">
        <v>67</v>
      </c>
      <c r="Y7442" t="s">
        <v>56</v>
      </c>
      <c r="Z7442" t="s">
        <v>43</v>
      </c>
      <c r="AA7442" t="s">
        <v>44</v>
      </c>
      <c r="AB7442" t="s">
        <v>44</v>
      </c>
    </row>
    <row r="7443" spans="1:28" x14ac:dyDescent="0.25">
      <c r="A7443" t="s">
        <v>12358</v>
      </c>
      <c r="B7443" s="1">
        <v>45893</v>
      </c>
      <c r="C7443" t="s">
        <v>11084</v>
      </c>
      <c r="D7443" t="s">
        <v>11085</v>
      </c>
      <c r="E7443">
        <v>46</v>
      </c>
      <c r="F7443" t="s">
        <v>48</v>
      </c>
      <c r="G7443" t="s">
        <v>188</v>
      </c>
      <c r="H7443" t="s">
        <v>189</v>
      </c>
      <c r="I7443" t="s">
        <v>34</v>
      </c>
      <c r="J7443" t="s">
        <v>190</v>
      </c>
      <c r="K7443">
        <v>5</v>
      </c>
      <c r="L7443" s="2">
        <v>1800</v>
      </c>
      <c r="M7443">
        <v>5</v>
      </c>
      <c r="N7443" s="2">
        <v>9000</v>
      </c>
      <c r="O7443" s="2">
        <v>450</v>
      </c>
      <c r="P7443" s="2">
        <v>8550</v>
      </c>
      <c r="Q7443" s="2">
        <v>5535.65</v>
      </c>
      <c r="R7443" s="2">
        <v>3014.35</v>
      </c>
      <c r="S7443" t="s">
        <v>64</v>
      </c>
      <c r="T7443" t="s">
        <v>163</v>
      </c>
      <c r="U7443" t="s">
        <v>164</v>
      </c>
      <c r="V7443" t="s">
        <v>39</v>
      </c>
      <c r="W7443" t="s">
        <v>40</v>
      </c>
      <c r="X7443" t="s">
        <v>41</v>
      </c>
      <c r="Y7443" t="s">
        <v>56</v>
      </c>
      <c r="Z7443" t="s">
        <v>43</v>
      </c>
      <c r="AA7443" t="s">
        <v>44</v>
      </c>
      <c r="AB7443" t="s">
        <v>44</v>
      </c>
    </row>
    <row r="7444" spans="1:28" x14ac:dyDescent="0.25">
      <c r="A7444" t="s">
        <v>12359</v>
      </c>
      <c r="B7444" s="1">
        <v>45893</v>
      </c>
      <c r="C7444" t="s">
        <v>3861</v>
      </c>
      <c r="D7444" t="s">
        <v>3862</v>
      </c>
      <c r="E7444">
        <v>25</v>
      </c>
      <c r="F7444" t="s">
        <v>48</v>
      </c>
      <c r="G7444" t="s">
        <v>366</v>
      </c>
      <c r="H7444" t="s">
        <v>367</v>
      </c>
      <c r="I7444" t="s">
        <v>34</v>
      </c>
      <c r="J7444" t="s">
        <v>130</v>
      </c>
      <c r="K7444">
        <v>1</v>
      </c>
      <c r="L7444" s="2">
        <v>14500</v>
      </c>
      <c r="M7444">
        <v>5</v>
      </c>
      <c r="N7444" s="2">
        <v>14500</v>
      </c>
      <c r="O7444" s="2">
        <v>725</v>
      </c>
      <c r="P7444" s="2">
        <v>13775</v>
      </c>
      <c r="Q7444" s="2">
        <v>8321.7999999999993</v>
      </c>
      <c r="R7444" s="2">
        <v>5453.2</v>
      </c>
      <c r="S7444" t="s">
        <v>53</v>
      </c>
      <c r="T7444" t="s">
        <v>96</v>
      </c>
      <c r="U7444" t="s">
        <v>96</v>
      </c>
      <c r="V7444" t="s">
        <v>39</v>
      </c>
      <c r="W7444" t="s">
        <v>40</v>
      </c>
      <c r="X7444" t="s">
        <v>97</v>
      </c>
      <c r="Y7444" t="s">
        <v>56</v>
      </c>
      <c r="Z7444" t="s">
        <v>43</v>
      </c>
      <c r="AA7444" t="s">
        <v>44</v>
      </c>
      <c r="AB7444" t="s">
        <v>44</v>
      </c>
    </row>
    <row r="7445" spans="1:28" x14ac:dyDescent="0.25">
      <c r="A7445" t="s">
        <v>12360</v>
      </c>
      <c r="B7445" s="1">
        <v>45893</v>
      </c>
      <c r="C7445" t="s">
        <v>1022</v>
      </c>
      <c r="D7445" t="s">
        <v>1023</v>
      </c>
      <c r="E7445">
        <v>35</v>
      </c>
      <c r="F7445" t="s">
        <v>111</v>
      </c>
      <c r="G7445" t="s">
        <v>112</v>
      </c>
      <c r="H7445" t="s">
        <v>113</v>
      </c>
      <c r="I7445" t="s">
        <v>103</v>
      </c>
      <c r="J7445" t="s">
        <v>104</v>
      </c>
      <c r="K7445">
        <v>2</v>
      </c>
      <c r="L7445" s="2">
        <v>650</v>
      </c>
      <c r="M7445">
        <v>5</v>
      </c>
      <c r="N7445" s="2">
        <v>1300</v>
      </c>
      <c r="O7445" s="2">
        <v>65</v>
      </c>
      <c r="P7445" s="2">
        <v>1235</v>
      </c>
      <c r="Q7445" s="2">
        <v>926.52</v>
      </c>
      <c r="R7445" s="2">
        <v>308.48</v>
      </c>
      <c r="S7445" t="s">
        <v>64</v>
      </c>
      <c r="T7445" t="s">
        <v>122</v>
      </c>
      <c r="U7445" t="s">
        <v>123</v>
      </c>
      <c r="V7445" t="s">
        <v>39</v>
      </c>
      <c r="W7445" t="s">
        <v>40</v>
      </c>
      <c r="X7445" t="s">
        <v>67</v>
      </c>
      <c r="Y7445" t="s">
        <v>42</v>
      </c>
      <c r="Z7445" t="s">
        <v>144</v>
      </c>
      <c r="AA7445" t="s">
        <v>44</v>
      </c>
      <c r="AB7445" t="s">
        <v>44</v>
      </c>
    </row>
    <row r="7446" spans="1:28" x14ac:dyDescent="0.25">
      <c r="A7446" t="s">
        <v>12361</v>
      </c>
      <c r="B7446" s="1">
        <v>45893</v>
      </c>
      <c r="C7446" t="s">
        <v>8794</v>
      </c>
      <c r="D7446" t="s">
        <v>8795</v>
      </c>
      <c r="E7446">
        <v>35</v>
      </c>
      <c r="F7446" t="s">
        <v>31</v>
      </c>
      <c r="G7446" t="s">
        <v>366</v>
      </c>
      <c r="H7446" t="s">
        <v>367</v>
      </c>
      <c r="I7446" t="s">
        <v>34</v>
      </c>
      <c r="J7446" t="s">
        <v>130</v>
      </c>
      <c r="K7446">
        <v>1</v>
      </c>
      <c r="L7446" s="2">
        <v>14500</v>
      </c>
      <c r="M7446">
        <v>0</v>
      </c>
      <c r="N7446" s="2">
        <v>14500</v>
      </c>
      <c r="O7446" s="2">
        <v>0</v>
      </c>
      <c r="P7446" s="2">
        <v>14500</v>
      </c>
      <c r="Q7446" s="2">
        <v>11350.47</v>
      </c>
      <c r="R7446" s="2">
        <v>3149.53</v>
      </c>
      <c r="S7446" t="s">
        <v>36</v>
      </c>
      <c r="T7446" t="s">
        <v>37</v>
      </c>
      <c r="U7446" t="s">
        <v>38</v>
      </c>
      <c r="V7446" t="s">
        <v>39</v>
      </c>
      <c r="W7446" t="s">
        <v>66</v>
      </c>
      <c r="X7446" t="s">
        <v>97</v>
      </c>
      <c r="Y7446" t="s">
        <v>56</v>
      </c>
      <c r="Z7446" t="s">
        <v>43</v>
      </c>
      <c r="AA7446" t="s">
        <v>44</v>
      </c>
      <c r="AB7446" t="s">
        <v>44</v>
      </c>
    </row>
    <row r="7447" spans="1:28" x14ac:dyDescent="0.25">
      <c r="A7447" t="s">
        <v>12362</v>
      </c>
      <c r="B7447" s="1">
        <v>45894</v>
      </c>
      <c r="C7447" t="s">
        <v>3339</v>
      </c>
      <c r="D7447" t="s">
        <v>3340</v>
      </c>
      <c r="E7447">
        <v>29</v>
      </c>
      <c r="F7447" t="s">
        <v>111</v>
      </c>
      <c r="G7447" t="s">
        <v>60</v>
      </c>
      <c r="H7447" t="s">
        <v>61</v>
      </c>
      <c r="I7447" t="s">
        <v>62</v>
      </c>
      <c r="J7447" t="s">
        <v>63</v>
      </c>
      <c r="K7447">
        <v>1</v>
      </c>
      <c r="L7447" s="2">
        <v>3500</v>
      </c>
      <c r="M7447">
        <v>20</v>
      </c>
      <c r="N7447" s="2">
        <v>3500</v>
      </c>
      <c r="O7447" s="2">
        <v>700</v>
      </c>
      <c r="P7447" s="2">
        <v>2800</v>
      </c>
      <c r="Q7447" s="2">
        <v>1966.63</v>
      </c>
      <c r="R7447" s="2">
        <v>833.37</v>
      </c>
      <c r="S7447" t="s">
        <v>36</v>
      </c>
      <c r="T7447" t="s">
        <v>398</v>
      </c>
      <c r="U7447" t="s">
        <v>399</v>
      </c>
      <c r="V7447" t="s">
        <v>39</v>
      </c>
      <c r="W7447" t="s">
        <v>137</v>
      </c>
      <c r="X7447" t="s">
        <v>67</v>
      </c>
      <c r="Y7447" t="s">
        <v>56</v>
      </c>
      <c r="Z7447" t="s">
        <v>223</v>
      </c>
      <c r="AA7447" t="s">
        <v>44</v>
      </c>
      <c r="AB7447" t="s">
        <v>44</v>
      </c>
    </row>
    <row r="7448" spans="1:28" x14ac:dyDescent="0.25">
      <c r="A7448" t="s">
        <v>12363</v>
      </c>
      <c r="B7448" s="1">
        <v>45894</v>
      </c>
      <c r="C7448" t="s">
        <v>2643</v>
      </c>
      <c r="D7448" t="s">
        <v>2644</v>
      </c>
      <c r="E7448">
        <v>36</v>
      </c>
      <c r="F7448" t="s">
        <v>48</v>
      </c>
      <c r="G7448" t="s">
        <v>217</v>
      </c>
      <c r="H7448" t="s">
        <v>218</v>
      </c>
      <c r="I7448" t="s">
        <v>34</v>
      </c>
      <c r="J7448" t="s">
        <v>130</v>
      </c>
      <c r="K7448">
        <v>1</v>
      </c>
      <c r="L7448" s="2">
        <v>28000</v>
      </c>
      <c r="M7448">
        <v>0</v>
      </c>
      <c r="N7448" s="2">
        <v>28000</v>
      </c>
      <c r="O7448" s="2">
        <v>0</v>
      </c>
      <c r="P7448" s="2">
        <v>28000</v>
      </c>
      <c r="Q7448" s="2">
        <v>19733.46</v>
      </c>
      <c r="R7448" s="2">
        <v>8266.5400000000009</v>
      </c>
      <c r="S7448" t="s">
        <v>53</v>
      </c>
      <c r="T7448" t="s">
        <v>222</v>
      </c>
      <c r="U7448" t="s">
        <v>38</v>
      </c>
      <c r="V7448" t="s">
        <v>39</v>
      </c>
      <c r="W7448" t="s">
        <v>124</v>
      </c>
      <c r="X7448" t="s">
        <v>97</v>
      </c>
      <c r="Y7448" t="s">
        <v>56</v>
      </c>
      <c r="Z7448" t="s">
        <v>43</v>
      </c>
      <c r="AA7448" t="s">
        <v>44</v>
      </c>
      <c r="AB7448" t="s">
        <v>68</v>
      </c>
    </row>
    <row r="7449" spans="1:28" x14ac:dyDescent="0.25">
      <c r="A7449" t="s">
        <v>12364</v>
      </c>
      <c r="B7449" s="1">
        <v>45894</v>
      </c>
      <c r="C7449" t="s">
        <v>8507</v>
      </c>
      <c r="D7449" t="s">
        <v>8508</v>
      </c>
      <c r="E7449">
        <v>53</v>
      </c>
      <c r="F7449" t="s">
        <v>111</v>
      </c>
      <c r="G7449" t="s">
        <v>318</v>
      </c>
      <c r="H7449" t="s">
        <v>319</v>
      </c>
      <c r="I7449" t="s">
        <v>34</v>
      </c>
      <c r="J7449" t="s">
        <v>190</v>
      </c>
      <c r="K7449">
        <v>2</v>
      </c>
      <c r="L7449" s="2">
        <v>2500</v>
      </c>
      <c r="M7449">
        <v>5</v>
      </c>
      <c r="N7449" s="2">
        <v>5000</v>
      </c>
      <c r="O7449" s="2">
        <v>250</v>
      </c>
      <c r="P7449" s="2">
        <v>4750</v>
      </c>
      <c r="Q7449" s="2">
        <v>2846.25</v>
      </c>
      <c r="R7449" s="2">
        <v>1903.75</v>
      </c>
      <c r="S7449" t="s">
        <v>53</v>
      </c>
      <c r="T7449" t="s">
        <v>37</v>
      </c>
      <c r="U7449" t="s">
        <v>38</v>
      </c>
      <c r="V7449" t="s">
        <v>39</v>
      </c>
      <c r="W7449" t="s">
        <v>137</v>
      </c>
      <c r="X7449" t="s">
        <v>97</v>
      </c>
      <c r="Y7449" t="s">
        <v>56</v>
      </c>
      <c r="Z7449" t="s">
        <v>43</v>
      </c>
      <c r="AA7449" t="s">
        <v>44</v>
      </c>
      <c r="AB7449" t="s">
        <v>44</v>
      </c>
    </row>
    <row r="7450" spans="1:28" x14ac:dyDescent="0.25">
      <c r="A7450" t="s">
        <v>12365</v>
      </c>
      <c r="B7450" s="1">
        <v>45894</v>
      </c>
      <c r="C7450" t="s">
        <v>11157</v>
      </c>
      <c r="D7450" t="s">
        <v>11158</v>
      </c>
      <c r="E7450">
        <v>23</v>
      </c>
      <c r="F7450" t="s">
        <v>31</v>
      </c>
      <c r="G7450" t="s">
        <v>436</v>
      </c>
      <c r="H7450" t="s">
        <v>437</v>
      </c>
      <c r="I7450" t="s">
        <v>74</v>
      </c>
      <c r="J7450" t="s">
        <v>190</v>
      </c>
      <c r="K7450">
        <v>1</v>
      </c>
      <c r="L7450" s="2">
        <v>1800</v>
      </c>
      <c r="M7450">
        <v>0</v>
      </c>
      <c r="N7450" s="2">
        <v>1800</v>
      </c>
      <c r="O7450" s="2">
        <v>0</v>
      </c>
      <c r="P7450" s="2">
        <v>1800</v>
      </c>
      <c r="Q7450" s="2">
        <v>1461.88</v>
      </c>
      <c r="R7450" s="2">
        <v>338.12</v>
      </c>
      <c r="S7450" t="s">
        <v>64</v>
      </c>
      <c r="T7450" t="s">
        <v>65</v>
      </c>
      <c r="U7450" t="s">
        <v>65</v>
      </c>
      <c r="V7450" t="s">
        <v>39</v>
      </c>
      <c r="W7450" t="s">
        <v>92</v>
      </c>
      <c r="X7450" t="s">
        <v>67</v>
      </c>
      <c r="Y7450" t="s">
        <v>56</v>
      </c>
      <c r="Z7450" t="s">
        <v>107</v>
      </c>
      <c r="AA7450" t="s">
        <v>44</v>
      </c>
      <c r="AB7450" t="s">
        <v>44</v>
      </c>
    </row>
    <row r="7451" spans="1:28" x14ac:dyDescent="0.25">
      <c r="A7451" t="s">
        <v>12366</v>
      </c>
      <c r="B7451" s="1">
        <v>45894</v>
      </c>
      <c r="C7451" t="s">
        <v>1072</v>
      </c>
      <c r="D7451" t="s">
        <v>1073</v>
      </c>
      <c r="E7451">
        <v>53</v>
      </c>
      <c r="F7451" t="s">
        <v>48</v>
      </c>
      <c r="G7451" t="s">
        <v>318</v>
      </c>
      <c r="H7451" t="s">
        <v>319</v>
      </c>
      <c r="I7451" t="s">
        <v>34</v>
      </c>
      <c r="J7451" t="s">
        <v>190</v>
      </c>
      <c r="K7451">
        <v>1</v>
      </c>
      <c r="L7451" s="2">
        <v>2500</v>
      </c>
      <c r="M7451">
        <v>10</v>
      </c>
      <c r="N7451" s="2">
        <v>2500</v>
      </c>
      <c r="O7451" s="2">
        <v>250</v>
      </c>
      <c r="P7451" s="2">
        <v>2250</v>
      </c>
      <c r="Q7451" s="2">
        <v>1412.52</v>
      </c>
      <c r="R7451" s="2">
        <v>837.48</v>
      </c>
      <c r="S7451" t="s">
        <v>53</v>
      </c>
      <c r="T7451" t="s">
        <v>275</v>
      </c>
      <c r="U7451" t="s">
        <v>123</v>
      </c>
      <c r="V7451" t="s">
        <v>39</v>
      </c>
      <c r="W7451" t="s">
        <v>83</v>
      </c>
      <c r="X7451" t="s">
        <v>97</v>
      </c>
      <c r="Y7451" t="s">
        <v>56</v>
      </c>
      <c r="Z7451" t="s">
        <v>43</v>
      </c>
      <c r="AA7451" t="s">
        <v>68</v>
      </c>
      <c r="AB7451" t="s">
        <v>44</v>
      </c>
    </row>
    <row r="7452" spans="1:28" x14ac:dyDescent="0.25">
      <c r="A7452" t="s">
        <v>12367</v>
      </c>
      <c r="B7452" s="1">
        <v>45894</v>
      </c>
      <c r="C7452" t="s">
        <v>497</v>
      </c>
      <c r="D7452" t="s">
        <v>498</v>
      </c>
      <c r="E7452">
        <v>55</v>
      </c>
      <c r="F7452" t="s">
        <v>111</v>
      </c>
      <c r="G7452" t="s">
        <v>436</v>
      </c>
      <c r="H7452" t="s">
        <v>437</v>
      </c>
      <c r="I7452" t="s">
        <v>74</v>
      </c>
      <c r="J7452" t="s">
        <v>190</v>
      </c>
      <c r="K7452">
        <v>2</v>
      </c>
      <c r="L7452" s="2">
        <v>1800</v>
      </c>
      <c r="M7452">
        <v>10</v>
      </c>
      <c r="N7452" s="2">
        <v>3600</v>
      </c>
      <c r="O7452" s="2">
        <v>360</v>
      </c>
      <c r="P7452" s="2">
        <v>3240</v>
      </c>
      <c r="Q7452" s="2">
        <v>2631.06</v>
      </c>
      <c r="R7452" s="2">
        <v>608.94000000000005</v>
      </c>
      <c r="S7452" t="s">
        <v>53</v>
      </c>
      <c r="T7452" t="s">
        <v>290</v>
      </c>
      <c r="U7452" t="s">
        <v>291</v>
      </c>
      <c r="V7452" t="s">
        <v>39</v>
      </c>
      <c r="W7452" t="s">
        <v>92</v>
      </c>
      <c r="X7452" t="s">
        <v>97</v>
      </c>
      <c r="Y7452" t="s">
        <v>84</v>
      </c>
      <c r="Z7452" t="s">
        <v>43</v>
      </c>
      <c r="AA7452" t="s">
        <v>68</v>
      </c>
      <c r="AB7452" t="s">
        <v>44</v>
      </c>
    </row>
    <row r="7453" spans="1:28" x14ac:dyDescent="0.25">
      <c r="A7453" t="s">
        <v>12368</v>
      </c>
      <c r="B7453" s="1">
        <v>45894</v>
      </c>
      <c r="C7453" t="s">
        <v>2422</v>
      </c>
      <c r="D7453" t="s">
        <v>2423</v>
      </c>
      <c r="E7453">
        <v>39</v>
      </c>
      <c r="F7453" t="s">
        <v>31</v>
      </c>
      <c r="G7453" t="s">
        <v>238</v>
      </c>
      <c r="H7453" t="s">
        <v>239</v>
      </c>
      <c r="I7453" t="s">
        <v>62</v>
      </c>
      <c r="J7453" t="s">
        <v>63</v>
      </c>
      <c r="K7453">
        <v>3</v>
      </c>
      <c r="L7453" s="2">
        <v>6500</v>
      </c>
      <c r="M7453">
        <v>5</v>
      </c>
      <c r="N7453" s="2">
        <v>19500</v>
      </c>
      <c r="O7453" s="2">
        <v>975</v>
      </c>
      <c r="P7453" s="2">
        <v>18525</v>
      </c>
      <c r="Q7453" s="2">
        <v>15028.97</v>
      </c>
      <c r="R7453" s="2">
        <v>3496.03</v>
      </c>
      <c r="S7453" t="s">
        <v>53</v>
      </c>
      <c r="T7453" t="s">
        <v>105</v>
      </c>
      <c r="U7453" t="s">
        <v>106</v>
      </c>
      <c r="V7453" t="s">
        <v>39</v>
      </c>
      <c r="W7453" t="s">
        <v>137</v>
      </c>
      <c r="X7453" t="s">
        <v>41</v>
      </c>
      <c r="Y7453" t="s">
        <v>42</v>
      </c>
      <c r="Z7453" t="s">
        <v>223</v>
      </c>
      <c r="AA7453" t="s">
        <v>44</v>
      </c>
      <c r="AB7453" t="s">
        <v>44</v>
      </c>
    </row>
    <row r="7454" spans="1:28" x14ac:dyDescent="0.25">
      <c r="A7454" t="s">
        <v>12369</v>
      </c>
      <c r="B7454" s="1">
        <v>45894</v>
      </c>
      <c r="C7454" t="s">
        <v>2689</v>
      </c>
      <c r="D7454" t="s">
        <v>2690</v>
      </c>
      <c r="E7454">
        <v>43</v>
      </c>
      <c r="F7454" t="s">
        <v>48</v>
      </c>
      <c r="G7454" t="s">
        <v>352</v>
      </c>
      <c r="H7454" t="s">
        <v>353</v>
      </c>
      <c r="I7454" t="s">
        <v>103</v>
      </c>
      <c r="J7454" t="s">
        <v>104</v>
      </c>
      <c r="K7454">
        <v>1</v>
      </c>
      <c r="L7454" s="2">
        <v>850</v>
      </c>
      <c r="M7454">
        <v>15</v>
      </c>
      <c r="N7454" s="2">
        <v>850</v>
      </c>
      <c r="O7454" s="2">
        <v>127.5</v>
      </c>
      <c r="P7454" s="2">
        <v>722.5</v>
      </c>
      <c r="Q7454" s="2">
        <v>537.65</v>
      </c>
      <c r="R7454" s="2">
        <v>184.85</v>
      </c>
      <c r="S7454" t="s">
        <v>64</v>
      </c>
      <c r="T7454" t="s">
        <v>398</v>
      </c>
      <c r="U7454" t="s">
        <v>399</v>
      </c>
      <c r="V7454" t="s">
        <v>39</v>
      </c>
      <c r="W7454" t="s">
        <v>40</v>
      </c>
      <c r="X7454" t="s">
        <v>67</v>
      </c>
      <c r="Y7454" t="s">
        <v>56</v>
      </c>
      <c r="Z7454" t="s">
        <v>43</v>
      </c>
      <c r="AA7454" t="s">
        <v>44</v>
      </c>
      <c r="AB7454" t="s">
        <v>44</v>
      </c>
    </row>
    <row r="7455" spans="1:28" x14ac:dyDescent="0.25">
      <c r="A7455" t="s">
        <v>12370</v>
      </c>
      <c r="B7455" s="1">
        <v>45894</v>
      </c>
      <c r="C7455" t="s">
        <v>4772</v>
      </c>
      <c r="D7455" t="s">
        <v>4773</v>
      </c>
      <c r="E7455">
        <v>58</v>
      </c>
      <c r="F7455" t="s">
        <v>111</v>
      </c>
      <c r="G7455" t="s">
        <v>88</v>
      </c>
      <c r="H7455" t="s">
        <v>89</v>
      </c>
      <c r="I7455" t="s">
        <v>62</v>
      </c>
      <c r="J7455" t="s">
        <v>63</v>
      </c>
      <c r="K7455">
        <v>3</v>
      </c>
      <c r="L7455" s="2">
        <v>4200</v>
      </c>
      <c r="M7455">
        <v>15</v>
      </c>
      <c r="N7455" s="2">
        <v>12600</v>
      </c>
      <c r="O7455" s="2">
        <v>1890</v>
      </c>
      <c r="P7455" s="2">
        <v>10710</v>
      </c>
      <c r="Q7455" s="2">
        <v>6950.57</v>
      </c>
      <c r="R7455" s="2">
        <v>3759.43</v>
      </c>
      <c r="S7455" t="s">
        <v>36</v>
      </c>
      <c r="T7455" t="s">
        <v>275</v>
      </c>
      <c r="U7455" t="s">
        <v>123</v>
      </c>
      <c r="V7455" t="s">
        <v>39</v>
      </c>
      <c r="W7455" t="s">
        <v>40</v>
      </c>
      <c r="X7455" t="s">
        <v>97</v>
      </c>
      <c r="Y7455" t="s">
        <v>42</v>
      </c>
      <c r="Z7455" t="s">
        <v>43</v>
      </c>
      <c r="AA7455" t="s">
        <v>44</v>
      </c>
      <c r="AB7455" t="s">
        <v>44</v>
      </c>
    </row>
    <row r="7456" spans="1:28" x14ac:dyDescent="0.25">
      <c r="A7456" t="s">
        <v>12371</v>
      </c>
      <c r="B7456" s="1">
        <v>45894</v>
      </c>
      <c r="C7456" t="s">
        <v>1929</v>
      </c>
      <c r="D7456" t="s">
        <v>1930</v>
      </c>
      <c r="E7456">
        <v>27</v>
      </c>
      <c r="F7456" t="s">
        <v>48</v>
      </c>
      <c r="G7456" t="s">
        <v>134</v>
      </c>
      <c r="H7456" t="s">
        <v>135</v>
      </c>
      <c r="I7456" t="s">
        <v>62</v>
      </c>
      <c r="J7456" t="s">
        <v>130</v>
      </c>
      <c r="K7456">
        <v>1</v>
      </c>
      <c r="L7456" s="2">
        <v>8500</v>
      </c>
      <c r="M7456">
        <v>10</v>
      </c>
      <c r="N7456" s="2">
        <v>8500</v>
      </c>
      <c r="O7456" s="2">
        <v>850</v>
      </c>
      <c r="P7456" s="2">
        <v>7650</v>
      </c>
      <c r="Q7456" s="2">
        <v>4764.42</v>
      </c>
      <c r="R7456" s="2">
        <v>2885.58</v>
      </c>
      <c r="S7456" t="s">
        <v>36</v>
      </c>
      <c r="T7456" t="s">
        <v>407</v>
      </c>
      <c r="U7456" t="s">
        <v>408</v>
      </c>
      <c r="V7456" t="s">
        <v>39</v>
      </c>
      <c r="W7456" t="s">
        <v>124</v>
      </c>
      <c r="X7456" t="s">
        <v>67</v>
      </c>
      <c r="Y7456" t="s">
        <v>56</v>
      </c>
      <c r="Z7456" t="s">
        <v>223</v>
      </c>
      <c r="AA7456" t="s">
        <v>44</v>
      </c>
      <c r="AB7456" t="s">
        <v>44</v>
      </c>
    </row>
    <row r="7457" spans="1:28" x14ac:dyDescent="0.25">
      <c r="A7457" t="s">
        <v>12372</v>
      </c>
      <c r="B7457" s="1">
        <v>45894</v>
      </c>
      <c r="C7457" t="s">
        <v>12373</v>
      </c>
      <c r="D7457" t="s">
        <v>12374</v>
      </c>
      <c r="E7457">
        <v>51</v>
      </c>
      <c r="F7457" t="s">
        <v>48</v>
      </c>
      <c r="G7457" t="s">
        <v>101</v>
      </c>
      <c r="H7457" t="s">
        <v>102</v>
      </c>
      <c r="I7457" t="s">
        <v>103</v>
      </c>
      <c r="J7457" t="s">
        <v>104</v>
      </c>
      <c r="K7457">
        <v>2</v>
      </c>
      <c r="L7457" s="2">
        <v>1800</v>
      </c>
      <c r="M7457">
        <v>10</v>
      </c>
      <c r="N7457" s="2">
        <v>3600</v>
      </c>
      <c r="O7457" s="2">
        <v>360</v>
      </c>
      <c r="P7457" s="2">
        <v>3240</v>
      </c>
      <c r="Q7457" s="2">
        <v>2413.5300000000002</v>
      </c>
      <c r="R7457" s="2">
        <v>826.47</v>
      </c>
      <c r="S7457" t="s">
        <v>53</v>
      </c>
      <c r="T7457" t="s">
        <v>275</v>
      </c>
      <c r="U7457" t="s">
        <v>123</v>
      </c>
      <c r="V7457" t="s">
        <v>39</v>
      </c>
      <c r="W7457" t="s">
        <v>40</v>
      </c>
      <c r="X7457" t="s">
        <v>41</v>
      </c>
      <c r="Y7457" t="s">
        <v>56</v>
      </c>
      <c r="Z7457" t="s">
        <v>43</v>
      </c>
      <c r="AA7457" t="s">
        <v>44</v>
      </c>
      <c r="AB7457" t="s">
        <v>68</v>
      </c>
    </row>
    <row r="7458" spans="1:28" x14ac:dyDescent="0.25">
      <c r="A7458" t="s">
        <v>12375</v>
      </c>
      <c r="B7458" s="1">
        <v>45894</v>
      </c>
      <c r="C7458" t="s">
        <v>1605</v>
      </c>
      <c r="D7458" t="s">
        <v>1606</v>
      </c>
      <c r="E7458">
        <v>29</v>
      </c>
      <c r="F7458" t="s">
        <v>48</v>
      </c>
      <c r="G7458" t="s">
        <v>81</v>
      </c>
      <c r="H7458" t="s">
        <v>82</v>
      </c>
      <c r="I7458" t="s">
        <v>51</v>
      </c>
      <c r="J7458" t="s">
        <v>52</v>
      </c>
      <c r="K7458">
        <v>2</v>
      </c>
      <c r="L7458" s="2">
        <v>600</v>
      </c>
      <c r="M7458">
        <v>10</v>
      </c>
      <c r="N7458" s="2">
        <v>1200</v>
      </c>
      <c r="O7458" s="2">
        <v>120</v>
      </c>
      <c r="P7458" s="2">
        <v>1080</v>
      </c>
      <c r="Q7458" s="2">
        <v>643.35</v>
      </c>
      <c r="R7458" s="2">
        <v>436.65</v>
      </c>
      <c r="S7458" t="s">
        <v>64</v>
      </c>
      <c r="T7458" t="s">
        <v>54</v>
      </c>
      <c r="U7458" t="s">
        <v>55</v>
      </c>
      <c r="V7458" t="s">
        <v>39</v>
      </c>
      <c r="W7458" t="s">
        <v>83</v>
      </c>
      <c r="X7458" t="s">
        <v>41</v>
      </c>
      <c r="Y7458" t="s">
        <v>56</v>
      </c>
      <c r="Z7458" t="s">
        <v>43</v>
      </c>
      <c r="AA7458" t="s">
        <v>44</v>
      </c>
      <c r="AB7458" t="s">
        <v>44</v>
      </c>
    </row>
    <row r="7459" spans="1:28" x14ac:dyDescent="0.25">
      <c r="A7459" t="s">
        <v>12376</v>
      </c>
      <c r="B7459" s="1">
        <v>45894</v>
      </c>
      <c r="C7459" t="s">
        <v>1632</v>
      </c>
      <c r="D7459" t="s">
        <v>1633</v>
      </c>
      <c r="E7459">
        <v>60</v>
      </c>
      <c r="F7459" t="s">
        <v>111</v>
      </c>
      <c r="G7459" t="s">
        <v>60</v>
      </c>
      <c r="H7459" t="s">
        <v>61</v>
      </c>
      <c r="I7459" t="s">
        <v>62</v>
      </c>
      <c r="J7459" t="s">
        <v>63</v>
      </c>
      <c r="K7459">
        <v>1</v>
      </c>
      <c r="L7459" s="2">
        <v>3500</v>
      </c>
      <c r="M7459">
        <v>0</v>
      </c>
      <c r="N7459" s="2">
        <v>3500</v>
      </c>
      <c r="O7459" s="2">
        <v>0</v>
      </c>
      <c r="P7459" s="2">
        <v>3500</v>
      </c>
      <c r="Q7459" s="2">
        <v>2782.15</v>
      </c>
      <c r="R7459" s="2">
        <v>717.85</v>
      </c>
      <c r="S7459" t="s">
        <v>53</v>
      </c>
      <c r="T7459" t="s">
        <v>578</v>
      </c>
      <c r="U7459" t="s">
        <v>579</v>
      </c>
      <c r="V7459" t="s">
        <v>39</v>
      </c>
      <c r="W7459" t="s">
        <v>137</v>
      </c>
      <c r="X7459" t="s">
        <v>97</v>
      </c>
      <c r="Y7459" t="s">
        <v>56</v>
      </c>
      <c r="Z7459" t="s">
        <v>43</v>
      </c>
      <c r="AA7459" t="s">
        <v>44</v>
      </c>
      <c r="AB7459" t="s">
        <v>44</v>
      </c>
    </row>
    <row r="7460" spans="1:28" x14ac:dyDescent="0.25">
      <c r="A7460" t="s">
        <v>12377</v>
      </c>
      <c r="B7460" s="1">
        <v>45894</v>
      </c>
      <c r="C7460" t="s">
        <v>8058</v>
      </c>
      <c r="D7460" t="s">
        <v>8059</v>
      </c>
      <c r="E7460">
        <v>60</v>
      </c>
      <c r="F7460" t="s">
        <v>31</v>
      </c>
      <c r="G7460" t="s">
        <v>280</v>
      </c>
      <c r="H7460" t="s">
        <v>281</v>
      </c>
      <c r="I7460" t="s">
        <v>62</v>
      </c>
      <c r="J7460" t="s">
        <v>190</v>
      </c>
      <c r="K7460">
        <v>3</v>
      </c>
      <c r="L7460" s="2">
        <v>700</v>
      </c>
      <c r="M7460">
        <v>20</v>
      </c>
      <c r="N7460" s="2">
        <v>2100</v>
      </c>
      <c r="O7460" s="2">
        <v>420</v>
      </c>
      <c r="P7460" s="2">
        <v>1680</v>
      </c>
      <c r="Q7460" s="2">
        <v>1027.69</v>
      </c>
      <c r="R7460" s="2">
        <v>652.30999999999995</v>
      </c>
      <c r="S7460" t="s">
        <v>64</v>
      </c>
      <c r="T7460" t="s">
        <v>136</v>
      </c>
      <c r="U7460" t="s">
        <v>38</v>
      </c>
      <c r="V7460" t="s">
        <v>39</v>
      </c>
      <c r="W7460" t="s">
        <v>40</v>
      </c>
      <c r="X7460" t="s">
        <v>67</v>
      </c>
      <c r="Y7460" t="s">
        <v>56</v>
      </c>
      <c r="Z7460" t="s">
        <v>43</v>
      </c>
      <c r="AA7460" t="s">
        <v>44</v>
      </c>
      <c r="AB7460" t="s">
        <v>44</v>
      </c>
    </row>
    <row r="7461" spans="1:28" x14ac:dyDescent="0.25">
      <c r="A7461" t="s">
        <v>12378</v>
      </c>
      <c r="B7461" s="1">
        <v>45895</v>
      </c>
      <c r="C7461" t="s">
        <v>1870</v>
      </c>
      <c r="D7461" t="s">
        <v>1871</v>
      </c>
      <c r="E7461">
        <v>41</v>
      </c>
      <c r="F7461" t="s">
        <v>31</v>
      </c>
      <c r="G7461" t="s">
        <v>197</v>
      </c>
      <c r="H7461" t="s">
        <v>198</v>
      </c>
      <c r="I7461" t="s">
        <v>74</v>
      </c>
      <c r="J7461" t="s">
        <v>75</v>
      </c>
      <c r="K7461">
        <v>5</v>
      </c>
      <c r="L7461" s="2">
        <v>2600</v>
      </c>
      <c r="M7461">
        <v>15</v>
      </c>
      <c r="N7461" s="2">
        <v>13000</v>
      </c>
      <c r="O7461" s="2">
        <v>1950</v>
      </c>
      <c r="P7461" s="2">
        <v>11050</v>
      </c>
      <c r="Q7461" s="2">
        <v>6349.99</v>
      </c>
      <c r="R7461" s="2">
        <v>4700.01</v>
      </c>
      <c r="S7461" t="s">
        <v>36</v>
      </c>
      <c r="T7461" t="s">
        <v>114</v>
      </c>
      <c r="U7461" t="s">
        <v>115</v>
      </c>
      <c r="V7461" t="s">
        <v>39</v>
      </c>
      <c r="W7461" t="s">
        <v>124</v>
      </c>
      <c r="X7461" t="s">
        <v>97</v>
      </c>
      <c r="Y7461" t="s">
        <v>42</v>
      </c>
      <c r="Z7461" t="s">
        <v>43</v>
      </c>
      <c r="AA7461" t="s">
        <v>44</v>
      </c>
      <c r="AB7461" t="s">
        <v>44</v>
      </c>
    </row>
    <row r="7462" spans="1:28" x14ac:dyDescent="0.25">
      <c r="A7462" t="s">
        <v>12379</v>
      </c>
      <c r="B7462" s="1">
        <v>45895</v>
      </c>
      <c r="C7462" t="s">
        <v>2207</v>
      </c>
      <c r="D7462" t="s">
        <v>2208</v>
      </c>
      <c r="E7462">
        <v>54</v>
      </c>
      <c r="F7462" t="s">
        <v>31</v>
      </c>
      <c r="G7462" t="s">
        <v>202</v>
      </c>
      <c r="H7462" t="s">
        <v>203</v>
      </c>
      <c r="I7462" t="s">
        <v>103</v>
      </c>
      <c r="J7462" t="s">
        <v>104</v>
      </c>
      <c r="K7462">
        <v>2</v>
      </c>
      <c r="L7462" s="2">
        <v>550</v>
      </c>
      <c r="M7462">
        <v>15</v>
      </c>
      <c r="N7462" s="2">
        <v>1100</v>
      </c>
      <c r="O7462" s="2">
        <v>165</v>
      </c>
      <c r="P7462" s="2">
        <v>935</v>
      </c>
      <c r="Q7462" s="2">
        <v>592.83000000000004</v>
      </c>
      <c r="R7462" s="2">
        <v>342.17</v>
      </c>
      <c r="S7462" t="s">
        <v>53</v>
      </c>
      <c r="T7462" t="s">
        <v>37</v>
      </c>
      <c r="U7462" t="s">
        <v>38</v>
      </c>
      <c r="V7462" t="s">
        <v>39</v>
      </c>
      <c r="W7462" t="s">
        <v>66</v>
      </c>
      <c r="X7462" t="s">
        <v>41</v>
      </c>
      <c r="Y7462" t="s">
        <v>56</v>
      </c>
      <c r="Z7462" t="s">
        <v>43</v>
      </c>
      <c r="AA7462" t="s">
        <v>44</v>
      </c>
      <c r="AB7462" t="s">
        <v>44</v>
      </c>
    </row>
    <row r="7463" spans="1:28" x14ac:dyDescent="0.25">
      <c r="A7463" t="s">
        <v>12380</v>
      </c>
      <c r="B7463" s="1">
        <v>45895</v>
      </c>
      <c r="C7463" t="s">
        <v>5672</v>
      </c>
      <c r="D7463" t="s">
        <v>5673</v>
      </c>
      <c r="E7463">
        <v>59</v>
      </c>
      <c r="F7463" t="s">
        <v>31</v>
      </c>
      <c r="G7463" t="s">
        <v>344</v>
      </c>
      <c r="H7463" t="s">
        <v>345</v>
      </c>
      <c r="I7463" t="s">
        <v>34</v>
      </c>
      <c r="J7463" t="s">
        <v>121</v>
      </c>
      <c r="K7463">
        <v>1</v>
      </c>
      <c r="L7463" s="2">
        <v>1600</v>
      </c>
      <c r="M7463">
        <v>10</v>
      </c>
      <c r="N7463" s="2">
        <v>1600</v>
      </c>
      <c r="O7463" s="2">
        <v>160</v>
      </c>
      <c r="P7463" s="2">
        <v>1440</v>
      </c>
      <c r="Q7463" s="2">
        <v>1030.7</v>
      </c>
      <c r="R7463" s="2">
        <v>409.3</v>
      </c>
      <c r="S7463" t="s">
        <v>53</v>
      </c>
      <c r="T7463" t="s">
        <v>398</v>
      </c>
      <c r="U7463" t="s">
        <v>399</v>
      </c>
      <c r="V7463" t="s">
        <v>39</v>
      </c>
      <c r="W7463" t="s">
        <v>137</v>
      </c>
      <c r="X7463" t="s">
        <v>41</v>
      </c>
      <c r="Y7463" t="s">
        <v>56</v>
      </c>
      <c r="Z7463" t="s">
        <v>43</v>
      </c>
      <c r="AA7463" t="s">
        <v>44</v>
      </c>
      <c r="AB7463" t="s">
        <v>44</v>
      </c>
    </row>
    <row r="7464" spans="1:28" x14ac:dyDescent="0.25">
      <c r="A7464" t="s">
        <v>12381</v>
      </c>
      <c r="B7464" s="1">
        <v>45895</v>
      </c>
      <c r="C7464" t="s">
        <v>4161</v>
      </c>
      <c r="D7464" t="s">
        <v>4162</v>
      </c>
      <c r="E7464">
        <v>46</v>
      </c>
      <c r="F7464" t="s">
        <v>31</v>
      </c>
      <c r="G7464" t="s">
        <v>148</v>
      </c>
      <c r="H7464" t="s">
        <v>149</v>
      </c>
      <c r="I7464" t="s">
        <v>74</v>
      </c>
      <c r="J7464" t="s">
        <v>130</v>
      </c>
      <c r="K7464">
        <v>1</v>
      </c>
      <c r="L7464" s="2">
        <v>3500</v>
      </c>
      <c r="M7464">
        <v>10</v>
      </c>
      <c r="N7464" s="2">
        <v>3500</v>
      </c>
      <c r="O7464" s="2">
        <v>350</v>
      </c>
      <c r="P7464" s="2">
        <v>3150</v>
      </c>
      <c r="Q7464" s="2">
        <v>1934.47</v>
      </c>
      <c r="R7464" s="2">
        <v>1215.53</v>
      </c>
      <c r="S7464" t="s">
        <v>53</v>
      </c>
      <c r="T7464" t="s">
        <v>178</v>
      </c>
      <c r="U7464" t="s">
        <v>154</v>
      </c>
      <c r="V7464" t="s">
        <v>39</v>
      </c>
      <c r="W7464" t="s">
        <v>83</v>
      </c>
      <c r="X7464" t="s">
        <v>97</v>
      </c>
      <c r="Y7464" t="s">
        <v>56</v>
      </c>
      <c r="Z7464" t="s">
        <v>144</v>
      </c>
      <c r="AA7464" t="s">
        <v>44</v>
      </c>
      <c r="AB7464" t="s">
        <v>44</v>
      </c>
    </row>
    <row r="7465" spans="1:28" x14ac:dyDescent="0.25">
      <c r="A7465" t="s">
        <v>12382</v>
      </c>
      <c r="B7465" s="1">
        <v>45895</v>
      </c>
      <c r="C7465" t="s">
        <v>8632</v>
      </c>
      <c r="D7465" t="s">
        <v>8633</v>
      </c>
      <c r="E7465">
        <v>36</v>
      </c>
      <c r="F7465" t="s">
        <v>48</v>
      </c>
      <c r="G7465" t="s">
        <v>243</v>
      </c>
      <c r="H7465" t="s">
        <v>244</v>
      </c>
      <c r="I7465" t="s">
        <v>103</v>
      </c>
      <c r="J7465" t="s">
        <v>104</v>
      </c>
      <c r="K7465">
        <v>2</v>
      </c>
      <c r="L7465" s="2">
        <v>450</v>
      </c>
      <c r="M7465">
        <v>5</v>
      </c>
      <c r="N7465" s="2">
        <v>900</v>
      </c>
      <c r="O7465" s="2">
        <v>45</v>
      </c>
      <c r="P7465" s="2">
        <v>855</v>
      </c>
      <c r="Q7465" s="2">
        <v>523.91</v>
      </c>
      <c r="R7465" s="2">
        <v>331.09</v>
      </c>
      <c r="S7465" t="s">
        <v>53</v>
      </c>
      <c r="T7465" t="s">
        <v>122</v>
      </c>
      <c r="U7465" t="s">
        <v>123</v>
      </c>
      <c r="V7465" t="s">
        <v>39</v>
      </c>
      <c r="W7465" t="s">
        <v>92</v>
      </c>
      <c r="X7465" t="s">
        <v>97</v>
      </c>
      <c r="Y7465" t="s">
        <v>56</v>
      </c>
      <c r="Z7465" t="s">
        <v>43</v>
      </c>
      <c r="AA7465" t="s">
        <v>44</v>
      </c>
      <c r="AB7465" t="s">
        <v>44</v>
      </c>
    </row>
    <row r="7466" spans="1:28" x14ac:dyDescent="0.25">
      <c r="A7466" t="s">
        <v>12383</v>
      </c>
      <c r="B7466" s="1">
        <v>45895</v>
      </c>
      <c r="C7466" t="s">
        <v>3915</v>
      </c>
      <c r="D7466" t="s">
        <v>3916</v>
      </c>
      <c r="E7466">
        <v>56</v>
      </c>
      <c r="F7466" t="s">
        <v>48</v>
      </c>
      <c r="G7466" t="s">
        <v>280</v>
      </c>
      <c r="H7466" t="s">
        <v>281</v>
      </c>
      <c r="I7466" t="s">
        <v>62</v>
      </c>
      <c r="J7466" t="s">
        <v>190</v>
      </c>
      <c r="K7466">
        <v>1</v>
      </c>
      <c r="L7466" s="2">
        <v>700</v>
      </c>
      <c r="M7466">
        <v>5</v>
      </c>
      <c r="N7466" s="2">
        <v>700</v>
      </c>
      <c r="O7466" s="2">
        <v>35</v>
      </c>
      <c r="P7466" s="2">
        <v>665</v>
      </c>
      <c r="Q7466" s="2">
        <v>455.65</v>
      </c>
      <c r="R7466" s="2">
        <v>209.35</v>
      </c>
      <c r="S7466" t="s">
        <v>53</v>
      </c>
      <c r="T7466" t="s">
        <v>398</v>
      </c>
      <c r="U7466" t="s">
        <v>399</v>
      </c>
      <c r="V7466" t="s">
        <v>39</v>
      </c>
      <c r="W7466" t="s">
        <v>137</v>
      </c>
      <c r="X7466" t="s">
        <v>67</v>
      </c>
      <c r="Y7466" t="s">
        <v>42</v>
      </c>
      <c r="Z7466" t="s">
        <v>43</v>
      </c>
      <c r="AA7466" t="s">
        <v>44</v>
      </c>
      <c r="AB7466" t="s">
        <v>44</v>
      </c>
    </row>
    <row r="7467" spans="1:28" x14ac:dyDescent="0.25">
      <c r="A7467" t="s">
        <v>12384</v>
      </c>
      <c r="B7467" s="1">
        <v>45895</v>
      </c>
      <c r="C7467" t="s">
        <v>5937</v>
      </c>
      <c r="D7467" t="s">
        <v>5938</v>
      </c>
      <c r="E7467">
        <v>53</v>
      </c>
      <c r="F7467" t="s">
        <v>111</v>
      </c>
      <c r="G7467" t="s">
        <v>101</v>
      </c>
      <c r="H7467" t="s">
        <v>102</v>
      </c>
      <c r="I7467" t="s">
        <v>103</v>
      </c>
      <c r="J7467" t="s">
        <v>104</v>
      </c>
      <c r="K7467">
        <v>1</v>
      </c>
      <c r="L7467" s="2">
        <v>1800</v>
      </c>
      <c r="M7467">
        <v>30</v>
      </c>
      <c r="N7467" s="2">
        <v>1800</v>
      </c>
      <c r="O7467" s="2">
        <v>540</v>
      </c>
      <c r="P7467" s="2">
        <v>1260</v>
      </c>
      <c r="Q7467" s="2">
        <v>894.03</v>
      </c>
      <c r="R7467" s="2">
        <v>365.97</v>
      </c>
      <c r="S7467" t="s">
        <v>53</v>
      </c>
      <c r="T7467" t="s">
        <v>54</v>
      </c>
      <c r="U7467" t="s">
        <v>55</v>
      </c>
      <c r="V7467" t="s">
        <v>39</v>
      </c>
      <c r="W7467" t="s">
        <v>66</v>
      </c>
      <c r="X7467" t="s">
        <v>97</v>
      </c>
      <c r="Y7467" t="s">
        <v>56</v>
      </c>
      <c r="Z7467" t="s">
        <v>144</v>
      </c>
      <c r="AA7467" t="s">
        <v>44</v>
      </c>
      <c r="AB7467" t="s">
        <v>44</v>
      </c>
    </row>
    <row r="7468" spans="1:28" x14ac:dyDescent="0.25">
      <c r="A7468" t="s">
        <v>12385</v>
      </c>
      <c r="B7468" s="1">
        <v>45895</v>
      </c>
      <c r="C7468" t="s">
        <v>3773</v>
      </c>
      <c r="D7468" t="s">
        <v>3774</v>
      </c>
      <c r="E7468">
        <v>43</v>
      </c>
      <c r="F7468" t="s">
        <v>31</v>
      </c>
      <c r="G7468" t="s">
        <v>285</v>
      </c>
      <c r="H7468" t="s">
        <v>286</v>
      </c>
      <c r="I7468" t="s">
        <v>34</v>
      </c>
      <c r="J7468" t="s">
        <v>121</v>
      </c>
      <c r="K7468">
        <v>1</v>
      </c>
      <c r="L7468" s="2">
        <v>3200</v>
      </c>
      <c r="M7468">
        <v>20</v>
      </c>
      <c r="N7468" s="2">
        <v>3200</v>
      </c>
      <c r="O7468" s="2">
        <v>640</v>
      </c>
      <c r="P7468" s="2">
        <v>2560</v>
      </c>
      <c r="Q7468" s="2">
        <v>1697.44</v>
      </c>
      <c r="R7468" s="2">
        <v>862.56</v>
      </c>
      <c r="S7468" t="s">
        <v>53</v>
      </c>
      <c r="T7468" t="s">
        <v>263</v>
      </c>
      <c r="U7468" t="s">
        <v>91</v>
      </c>
      <c r="V7468" t="s">
        <v>39</v>
      </c>
      <c r="W7468" t="s">
        <v>137</v>
      </c>
      <c r="X7468" t="s">
        <v>41</v>
      </c>
      <c r="Y7468" t="s">
        <v>42</v>
      </c>
      <c r="Z7468" t="s">
        <v>223</v>
      </c>
      <c r="AA7468" t="s">
        <v>44</v>
      </c>
      <c r="AB7468" t="s">
        <v>44</v>
      </c>
    </row>
    <row r="7469" spans="1:28" x14ac:dyDescent="0.25">
      <c r="A7469" t="s">
        <v>12386</v>
      </c>
      <c r="B7469" s="1">
        <v>45896</v>
      </c>
      <c r="C7469" t="s">
        <v>628</v>
      </c>
      <c r="D7469" t="s">
        <v>629</v>
      </c>
      <c r="E7469">
        <v>36</v>
      </c>
      <c r="F7469" t="s">
        <v>48</v>
      </c>
      <c r="G7469" t="s">
        <v>387</v>
      </c>
      <c r="H7469" t="s">
        <v>388</v>
      </c>
      <c r="I7469" t="s">
        <v>74</v>
      </c>
      <c r="J7469" t="s">
        <v>75</v>
      </c>
      <c r="K7469">
        <v>1</v>
      </c>
      <c r="L7469" s="2">
        <v>3200</v>
      </c>
      <c r="M7469">
        <v>20</v>
      </c>
      <c r="N7469" s="2">
        <v>3200</v>
      </c>
      <c r="O7469" s="2">
        <v>640</v>
      </c>
      <c r="P7469" s="2">
        <v>2560</v>
      </c>
      <c r="Q7469" s="2">
        <v>1753.7</v>
      </c>
      <c r="R7469" s="2">
        <v>806.3</v>
      </c>
      <c r="S7469" t="s">
        <v>36</v>
      </c>
      <c r="T7469" t="s">
        <v>37</v>
      </c>
      <c r="U7469" t="s">
        <v>38</v>
      </c>
      <c r="V7469" t="s">
        <v>39</v>
      </c>
      <c r="W7469" t="s">
        <v>66</v>
      </c>
      <c r="X7469" t="s">
        <v>67</v>
      </c>
      <c r="Y7469" t="s">
        <v>42</v>
      </c>
      <c r="Z7469" t="s">
        <v>43</v>
      </c>
      <c r="AA7469" t="s">
        <v>44</v>
      </c>
      <c r="AB7469" t="s">
        <v>44</v>
      </c>
    </row>
    <row r="7470" spans="1:28" x14ac:dyDescent="0.25">
      <c r="A7470" t="s">
        <v>12387</v>
      </c>
      <c r="B7470" s="1">
        <v>45896</v>
      </c>
      <c r="C7470" t="s">
        <v>3981</v>
      </c>
      <c r="D7470" t="s">
        <v>3982</v>
      </c>
      <c r="E7470">
        <v>47</v>
      </c>
      <c r="F7470" t="s">
        <v>111</v>
      </c>
      <c r="G7470" t="s">
        <v>128</v>
      </c>
      <c r="H7470" t="s">
        <v>129</v>
      </c>
      <c r="I7470" t="s">
        <v>74</v>
      </c>
      <c r="J7470" t="s">
        <v>130</v>
      </c>
      <c r="K7470">
        <v>1</v>
      </c>
      <c r="L7470" s="2">
        <v>1700</v>
      </c>
      <c r="M7470">
        <v>0</v>
      </c>
      <c r="N7470" s="2">
        <v>1700</v>
      </c>
      <c r="O7470" s="2">
        <v>0</v>
      </c>
      <c r="P7470" s="2">
        <v>1700</v>
      </c>
      <c r="Q7470" s="2">
        <v>1067.57</v>
      </c>
      <c r="R7470" s="2">
        <v>632.42999999999995</v>
      </c>
      <c r="S7470" t="s">
        <v>36</v>
      </c>
      <c r="T7470" t="s">
        <v>222</v>
      </c>
      <c r="U7470" t="s">
        <v>38</v>
      </c>
      <c r="V7470" t="s">
        <v>39</v>
      </c>
      <c r="W7470" t="s">
        <v>124</v>
      </c>
      <c r="X7470" t="s">
        <v>97</v>
      </c>
      <c r="Y7470" t="s">
        <v>56</v>
      </c>
      <c r="Z7470" t="s">
        <v>223</v>
      </c>
      <c r="AA7470" t="s">
        <v>44</v>
      </c>
      <c r="AB7470" t="s">
        <v>44</v>
      </c>
    </row>
    <row r="7471" spans="1:28" x14ac:dyDescent="0.25">
      <c r="A7471" t="s">
        <v>12388</v>
      </c>
      <c r="B7471" s="1">
        <v>45896</v>
      </c>
      <c r="C7471" t="s">
        <v>5080</v>
      </c>
      <c r="D7471" t="s">
        <v>5081</v>
      </c>
      <c r="E7471">
        <v>20</v>
      </c>
      <c r="F7471" t="s">
        <v>48</v>
      </c>
      <c r="G7471" t="s">
        <v>273</v>
      </c>
      <c r="H7471" t="s">
        <v>274</v>
      </c>
      <c r="I7471" t="s">
        <v>51</v>
      </c>
      <c r="J7471" t="s">
        <v>52</v>
      </c>
      <c r="K7471">
        <v>1</v>
      </c>
      <c r="L7471" s="2">
        <v>250</v>
      </c>
      <c r="M7471">
        <v>0</v>
      </c>
      <c r="N7471" s="2">
        <v>250</v>
      </c>
      <c r="O7471" s="2">
        <v>0</v>
      </c>
      <c r="P7471" s="2">
        <v>250</v>
      </c>
      <c r="Q7471" s="2">
        <v>149.13999999999999</v>
      </c>
      <c r="R7471" s="2">
        <v>100.86</v>
      </c>
      <c r="S7471" t="s">
        <v>53</v>
      </c>
      <c r="T7471" t="s">
        <v>65</v>
      </c>
      <c r="U7471" t="s">
        <v>65</v>
      </c>
      <c r="V7471" t="s">
        <v>39</v>
      </c>
      <c r="W7471" t="s">
        <v>124</v>
      </c>
      <c r="X7471" t="s">
        <v>41</v>
      </c>
      <c r="Y7471" t="s">
        <v>56</v>
      </c>
      <c r="Z7471" t="s">
        <v>508</v>
      </c>
      <c r="AA7471" t="s">
        <v>44</v>
      </c>
      <c r="AB7471" t="s">
        <v>44</v>
      </c>
    </row>
    <row r="7472" spans="1:28" x14ac:dyDescent="0.25">
      <c r="A7472" t="s">
        <v>12389</v>
      </c>
      <c r="B7472" s="1">
        <v>45896</v>
      </c>
      <c r="C7472" t="s">
        <v>2296</v>
      </c>
      <c r="D7472" t="s">
        <v>2297</v>
      </c>
      <c r="E7472">
        <v>30</v>
      </c>
      <c r="F7472" t="s">
        <v>31</v>
      </c>
      <c r="G7472" t="s">
        <v>134</v>
      </c>
      <c r="H7472" t="s">
        <v>135</v>
      </c>
      <c r="I7472" t="s">
        <v>62</v>
      </c>
      <c r="J7472" t="s">
        <v>130</v>
      </c>
      <c r="K7472">
        <v>1</v>
      </c>
      <c r="L7472" s="2">
        <v>8500</v>
      </c>
      <c r="M7472">
        <v>10</v>
      </c>
      <c r="N7472" s="2">
        <v>8500</v>
      </c>
      <c r="O7472" s="2">
        <v>850</v>
      </c>
      <c r="P7472" s="2">
        <v>7650</v>
      </c>
      <c r="Q7472" s="2">
        <v>5321.63</v>
      </c>
      <c r="R7472" s="2">
        <v>2328.37</v>
      </c>
      <c r="S7472" t="s">
        <v>36</v>
      </c>
      <c r="T7472" t="s">
        <v>54</v>
      </c>
      <c r="U7472" t="s">
        <v>55</v>
      </c>
      <c r="V7472" t="s">
        <v>39</v>
      </c>
      <c r="W7472" t="s">
        <v>83</v>
      </c>
      <c r="X7472" t="s">
        <v>41</v>
      </c>
      <c r="Y7472" t="s">
        <v>56</v>
      </c>
      <c r="Z7472" t="s">
        <v>43</v>
      </c>
      <c r="AA7472" t="s">
        <v>44</v>
      </c>
      <c r="AB7472" t="s">
        <v>44</v>
      </c>
    </row>
    <row r="7473" spans="1:28" x14ac:dyDescent="0.25">
      <c r="A7473" t="s">
        <v>12390</v>
      </c>
      <c r="B7473" s="1">
        <v>45896</v>
      </c>
      <c r="C7473" t="s">
        <v>2373</v>
      </c>
      <c r="D7473" t="s">
        <v>2374</v>
      </c>
      <c r="E7473">
        <v>31</v>
      </c>
      <c r="F7473" t="s">
        <v>48</v>
      </c>
      <c r="G7473" t="s">
        <v>101</v>
      </c>
      <c r="H7473" t="s">
        <v>102</v>
      </c>
      <c r="I7473" t="s">
        <v>103</v>
      </c>
      <c r="J7473" t="s">
        <v>104</v>
      </c>
      <c r="K7473">
        <v>2</v>
      </c>
      <c r="L7473" s="2">
        <v>1800</v>
      </c>
      <c r="M7473">
        <v>5</v>
      </c>
      <c r="N7473" s="2">
        <v>3600</v>
      </c>
      <c r="O7473" s="2">
        <v>180</v>
      </c>
      <c r="P7473" s="2">
        <v>3420</v>
      </c>
      <c r="Q7473" s="2">
        <v>2365.39</v>
      </c>
      <c r="R7473" s="2">
        <v>1054.6099999999999</v>
      </c>
      <c r="S7473" t="s">
        <v>64</v>
      </c>
      <c r="T7473" t="s">
        <v>578</v>
      </c>
      <c r="U7473" t="s">
        <v>579</v>
      </c>
      <c r="V7473" t="s">
        <v>39</v>
      </c>
      <c r="W7473" t="s">
        <v>124</v>
      </c>
      <c r="X7473" t="s">
        <v>41</v>
      </c>
      <c r="Y7473" t="s">
        <v>56</v>
      </c>
      <c r="Z7473" t="s">
        <v>43</v>
      </c>
      <c r="AA7473" t="s">
        <v>44</v>
      </c>
      <c r="AB7473" t="s">
        <v>44</v>
      </c>
    </row>
    <row r="7474" spans="1:28" x14ac:dyDescent="0.25">
      <c r="A7474" t="s">
        <v>12391</v>
      </c>
      <c r="B7474" s="1">
        <v>45896</v>
      </c>
      <c r="C7474" t="s">
        <v>174</v>
      </c>
      <c r="D7474" t="s">
        <v>175</v>
      </c>
      <c r="E7474">
        <v>26</v>
      </c>
      <c r="F7474" t="s">
        <v>48</v>
      </c>
      <c r="G7474" t="s">
        <v>280</v>
      </c>
      <c r="H7474" t="s">
        <v>281</v>
      </c>
      <c r="I7474" t="s">
        <v>62</v>
      </c>
      <c r="J7474" t="s">
        <v>190</v>
      </c>
      <c r="K7474">
        <v>1</v>
      </c>
      <c r="L7474" s="2">
        <v>700</v>
      </c>
      <c r="M7474">
        <v>25</v>
      </c>
      <c r="N7474" s="2">
        <v>700</v>
      </c>
      <c r="O7474" s="2">
        <v>175</v>
      </c>
      <c r="P7474" s="2">
        <v>525</v>
      </c>
      <c r="Q7474" s="2">
        <v>353.5</v>
      </c>
      <c r="R7474" s="2">
        <v>171.5</v>
      </c>
      <c r="S7474" t="s">
        <v>53</v>
      </c>
      <c r="T7474" t="s">
        <v>54</v>
      </c>
      <c r="U7474" t="s">
        <v>55</v>
      </c>
      <c r="V7474" t="s">
        <v>39</v>
      </c>
      <c r="W7474" t="s">
        <v>92</v>
      </c>
      <c r="X7474" t="s">
        <v>41</v>
      </c>
      <c r="Y7474" t="s">
        <v>42</v>
      </c>
      <c r="Z7474" t="s">
        <v>43</v>
      </c>
      <c r="AA7474" t="s">
        <v>44</v>
      </c>
      <c r="AB7474" t="s">
        <v>44</v>
      </c>
    </row>
    <row r="7475" spans="1:28" x14ac:dyDescent="0.25">
      <c r="A7475" t="s">
        <v>12392</v>
      </c>
      <c r="B7475" s="1">
        <v>45896</v>
      </c>
      <c r="C7475" t="s">
        <v>3016</v>
      </c>
      <c r="D7475" t="s">
        <v>3017</v>
      </c>
      <c r="E7475">
        <v>48</v>
      </c>
      <c r="F7475" t="s">
        <v>48</v>
      </c>
      <c r="G7475" t="s">
        <v>141</v>
      </c>
      <c r="H7475" t="s">
        <v>142</v>
      </c>
      <c r="I7475" t="s">
        <v>74</v>
      </c>
      <c r="J7475" t="s">
        <v>143</v>
      </c>
      <c r="K7475">
        <v>1</v>
      </c>
      <c r="L7475" s="2">
        <v>900</v>
      </c>
      <c r="M7475">
        <v>15</v>
      </c>
      <c r="N7475" s="2">
        <v>900</v>
      </c>
      <c r="O7475" s="2">
        <v>135</v>
      </c>
      <c r="P7475" s="2">
        <v>765</v>
      </c>
      <c r="Q7475" s="2">
        <v>510.69</v>
      </c>
      <c r="R7475" s="2">
        <v>254.31</v>
      </c>
      <c r="S7475" t="s">
        <v>64</v>
      </c>
      <c r="T7475" t="s">
        <v>398</v>
      </c>
      <c r="U7475" t="s">
        <v>399</v>
      </c>
      <c r="V7475" t="s">
        <v>39</v>
      </c>
      <c r="W7475" t="s">
        <v>83</v>
      </c>
      <c r="X7475" t="s">
        <v>67</v>
      </c>
      <c r="Y7475" t="s">
        <v>56</v>
      </c>
      <c r="Z7475" t="s">
        <v>43</v>
      </c>
      <c r="AA7475" t="s">
        <v>44</v>
      </c>
      <c r="AB7475" t="s">
        <v>44</v>
      </c>
    </row>
    <row r="7476" spans="1:28" x14ac:dyDescent="0.25">
      <c r="A7476" t="s">
        <v>12393</v>
      </c>
      <c r="B7476" s="1">
        <v>45896</v>
      </c>
      <c r="C7476" t="s">
        <v>333</v>
      </c>
      <c r="D7476" t="s">
        <v>334</v>
      </c>
      <c r="E7476">
        <v>45</v>
      </c>
      <c r="F7476" t="s">
        <v>111</v>
      </c>
      <c r="G7476" t="s">
        <v>81</v>
      </c>
      <c r="H7476" t="s">
        <v>82</v>
      </c>
      <c r="I7476" t="s">
        <v>51</v>
      </c>
      <c r="J7476" t="s">
        <v>52</v>
      </c>
      <c r="K7476">
        <v>4</v>
      </c>
      <c r="L7476" s="2">
        <v>600</v>
      </c>
      <c r="M7476">
        <v>0</v>
      </c>
      <c r="N7476" s="2">
        <v>2400</v>
      </c>
      <c r="O7476" s="2">
        <v>0</v>
      </c>
      <c r="P7476" s="2">
        <v>2400</v>
      </c>
      <c r="Q7476" s="2">
        <v>1857.6</v>
      </c>
      <c r="R7476" s="2">
        <v>542.4</v>
      </c>
      <c r="S7476" t="s">
        <v>53</v>
      </c>
      <c r="T7476" t="s">
        <v>153</v>
      </c>
      <c r="U7476" t="s">
        <v>154</v>
      </c>
      <c r="V7476" t="s">
        <v>39</v>
      </c>
      <c r="W7476" t="s">
        <v>92</v>
      </c>
      <c r="X7476" t="s">
        <v>97</v>
      </c>
      <c r="Y7476" t="s">
        <v>84</v>
      </c>
      <c r="Z7476" t="s">
        <v>43</v>
      </c>
      <c r="AA7476" t="s">
        <v>44</v>
      </c>
      <c r="AB7476" t="s">
        <v>44</v>
      </c>
    </row>
    <row r="7477" spans="1:28" x14ac:dyDescent="0.25">
      <c r="A7477" t="s">
        <v>12394</v>
      </c>
      <c r="B7477" s="1">
        <v>45896</v>
      </c>
      <c r="C7477" t="s">
        <v>2268</v>
      </c>
      <c r="D7477" t="s">
        <v>2269</v>
      </c>
      <c r="E7477">
        <v>53</v>
      </c>
      <c r="F7477" t="s">
        <v>31</v>
      </c>
      <c r="G7477" t="s">
        <v>202</v>
      </c>
      <c r="H7477" t="s">
        <v>203</v>
      </c>
      <c r="I7477" t="s">
        <v>103</v>
      </c>
      <c r="J7477" t="s">
        <v>104</v>
      </c>
      <c r="K7477">
        <v>2</v>
      </c>
      <c r="L7477" s="2">
        <v>550</v>
      </c>
      <c r="M7477">
        <v>0</v>
      </c>
      <c r="N7477" s="2">
        <v>1100</v>
      </c>
      <c r="O7477" s="2">
        <v>0</v>
      </c>
      <c r="P7477" s="2">
        <v>1100</v>
      </c>
      <c r="Q7477" s="2">
        <v>739.3</v>
      </c>
      <c r="R7477" s="2">
        <v>360.7</v>
      </c>
      <c r="S7477" t="s">
        <v>64</v>
      </c>
      <c r="T7477" t="s">
        <v>114</v>
      </c>
      <c r="U7477" t="s">
        <v>115</v>
      </c>
      <c r="V7477" t="s">
        <v>39</v>
      </c>
      <c r="W7477" t="s">
        <v>83</v>
      </c>
      <c r="X7477" t="s">
        <v>97</v>
      </c>
      <c r="Y7477" t="s">
        <v>42</v>
      </c>
      <c r="Z7477" t="s">
        <v>43</v>
      </c>
      <c r="AA7477" t="s">
        <v>44</v>
      </c>
      <c r="AB7477" t="s">
        <v>44</v>
      </c>
    </row>
    <row r="7478" spans="1:28" x14ac:dyDescent="0.25">
      <c r="A7478" t="s">
        <v>12395</v>
      </c>
      <c r="B7478" s="1">
        <v>45896</v>
      </c>
      <c r="C7478" t="s">
        <v>2504</v>
      </c>
      <c r="D7478" t="s">
        <v>2505</v>
      </c>
      <c r="E7478">
        <v>19</v>
      </c>
      <c r="F7478" t="s">
        <v>31</v>
      </c>
      <c r="G7478" t="s">
        <v>88</v>
      </c>
      <c r="H7478" t="s">
        <v>89</v>
      </c>
      <c r="I7478" t="s">
        <v>62</v>
      </c>
      <c r="J7478" t="s">
        <v>63</v>
      </c>
      <c r="K7478">
        <v>2</v>
      </c>
      <c r="L7478" s="2">
        <v>4200</v>
      </c>
      <c r="M7478">
        <v>10</v>
      </c>
      <c r="N7478" s="2">
        <v>8400</v>
      </c>
      <c r="O7478" s="2">
        <v>840</v>
      </c>
      <c r="P7478" s="2">
        <v>7560</v>
      </c>
      <c r="Q7478" s="2">
        <v>5055.0200000000004</v>
      </c>
      <c r="R7478" s="2">
        <v>2504.98</v>
      </c>
      <c r="S7478" t="s">
        <v>64</v>
      </c>
      <c r="T7478" t="s">
        <v>65</v>
      </c>
      <c r="U7478" t="s">
        <v>65</v>
      </c>
      <c r="V7478" t="s">
        <v>39</v>
      </c>
      <c r="W7478" t="s">
        <v>83</v>
      </c>
      <c r="X7478" t="s">
        <v>97</v>
      </c>
      <c r="Y7478" t="s">
        <v>84</v>
      </c>
      <c r="Z7478" t="s">
        <v>43</v>
      </c>
      <c r="AA7478" t="s">
        <v>44</v>
      </c>
      <c r="AB7478" t="s">
        <v>44</v>
      </c>
    </row>
    <row r="7479" spans="1:28" x14ac:dyDescent="0.25">
      <c r="A7479" t="s">
        <v>12396</v>
      </c>
      <c r="B7479" s="1">
        <v>45896</v>
      </c>
      <c r="C7479" t="s">
        <v>2086</v>
      </c>
      <c r="D7479" t="s">
        <v>2087</v>
      </c>
      <c r="E7479">
        <v>28</v>
      </c>
      <c r="F7479" t="s">
        <v>31</v>
      </c>
      <c r="G7479" t="s">
        <v>112</v>
      </c>
      <c r="H7479" t="s">
        <v>113</v>
      </c>
      <c r="I7479" t="s">
        <v>103</v>
      </c>
      <c r="J7479" t="s">
        <v>104</v>
      </c>
      <c r="K7479">
        <v>6</v>
      </c>
      <c r="L7479" s="2">
        <v>650</v>
      </c>
      <c r="M7479">
        <v>10</v>
      </c>
      <c r="N7479" s="2">
        <v>3900</v>
      </c>
      <c r="O7479" s="2">
        <v>390</v>
      </c>
      <c r="P7479" s="2">
        <v>3510</v>
      </c>
      <c r="Q7479" s="2">
        <v>2692.33</v>
      </c>
      <c r="R7479" s="2">
        <v>817.67</v>
      </c>
      <c r="S7479" t="s">
        <v>53</v>
      </c>
      <c r="T7479" t="s">
        <v>263</v>
      </c>
      <c r="U7479" t="s">
        <v>91</v>
      </c>
      <c r="V7479" t="s">
        <v>39</v>
      </c>
      <c r="W7479" t="s">
        <v>137</v>
      </c>
      <c r="X7479" t="s">
        <v>97</v>
      </c>
      <c r="Y7479" t="s">
        <v>56</v>
      </c>
      <c r="Z7479" t="s">
        <v>223</v>
      </c>
      <c r="AA7479" t="s">
        <v>44</v>
      </c>
      <c r="AB7479" t="s">
        <v>44</v>
      </c>
    </row>
    <row r="7480" spans="1:28" x14ac:dyDescent="0.25">
      <c r="A7480" t="s">
        <v>12397</v>
      </c>
      <c r="B7480" s="1">
        <v>45896</v>
      </c>
      <c r="C7480" t="s">
        <v>2229</v>
      </c>
      <c r="D7480" t="s">
        <v>2230</v>
      </c>
      <c r="E7480">
        <v>43</v>
      </c>
      <c r="F7480" t="s">
        <v>48</v>
      </c>
      <c r="G7480" t="s">
        <v>212</v>
      </c>
      <c r="H7480" t="s">
        <v>213</v>
      </c>
      <c r="I7480" t="s">
        <v>51</v>
      </c>
      <c r="J7480" t="s">
        <v>52</v>
      </c>
      <c r="K7480">
        <v>2</v>
      </c>
      <c r="L7480" s="2">
        <v>400</v>
      </c>
      <c r="M7480">
        <v>10</v>
      </c>
      <c r="N7480" s="2">
        <v>800</v>
      </c>
      <c r="O7480" s="2">
        <v>80</v>
      </c>
      <c r="P7480" s="2">
        <v>720</v>
      </c>
      <c r="Q7480" s="2">
        <v>476.75</v>
      </c>
      <c r="R7480" s="2">
        <v>243.25</v>
      </c>
      <c r="S7480" t="s">
        <v>53</v>
      </c>
      <c r="T7480" t="s">
        <v>178</v>
      </c>
      <c r="U7480" t="s">
        <v>154</v>
      </c>
      <c r="V7480" t="s">
        <v>39</v>
      </c>
      <c r="W7480" t="s">
        <v>92</v>
      </c>
      <c r="X7480" t="s">
        <v>97</v>
      </c>
      <c r="Y7480" t="s">
        <v>56</v>
      </c>
      <c r="Z7480" t="s">
        <v>43</v>
      </c>
      <c r="AA7480" t="s">
        <v>44</v>
      </c>
      <c r="AB7480" t="s">
        <v>44</v>
      </c>
    </row>
    <row r="7481" spans="1:28" x14ac:dyDescent="0.25">
      <c r="A7481" t="s">
        <v>12398</v>
      </c>
      <c r="B7481" s="1">
        <v>45896</v>
      </c>
      <c r="C7481" t="s">
        <v>3864</v>
      </c>
      <c r="D7481" t="s">
        <v>3865</v>
      </c>
      <c r="E7481">
        <v>39</v>
      </c>
      <c r="F7481" t="s">
        <v>31</v>
      </c>
      <c r="G7481" t="s">
        <v>148</v>
      </c>
      <c r="H7481" t="s">
        <v>149</v>
      </c>
      <c r="I7481" t="s">
        <v>74</v>
      </c>
      <c r="J7481" t="s">
        <v>130</v>
      </c>
      <c r="K7481">
        <v>6</v>
      </c>
      <c r="L7481" s="2">
        <v>3500</v>
      </c>
      <c r="M7481">
        <v>25</v>
      </c>
      <c r="N7481" s="2">
        <v>21000</v>
      </c>
      <c r="O7481" s="2">
        <v>5250</v>
      </c>
      <c r="P7481" s="2">
        <v>15750</v>
      </c>
      <c r="Q7481" s="2">
        <v>10207.9</v>
      </c>
      <c r="R7481" s="2">
        <v>5542.1</v>
      </c>
      <c r="S7481" t="s">
        <v>53</v>
      </c>
      <c r="T7481" t="s">
        <v>578</v>
      </c>
      <c r="U7481" t="s">
        <v>579</v>
      </c>
      <c r="V7481" t="s">
        <v>39</v>
      </c>
      <c r="W7481" t="s">
        <v>83</v>
      </c>
      <c r="X7481" t="s">
        <v>41</v>
      </c>
      <c r="Y7481" t="s">
        <v>84</v>
      </c>
      <c r="Z7481" t="s">
        <v>43</v>
      </c>
      <c r="AA7481" t="s">
        <v>44</v>
      </c>
      <c r="AB7481" t="s">
        <v>44</v>
      </c>
    </row>
    <row r="7482" spans="1:28" x14ac:dyDescent="0.25">
      <c r="A7482" t="s">
        <v>12399</v>
      </c>
      <c r="B7482" s="1">
        <v>45896</v>
      </c>
      <c r="C7482" t="s">
        <v>12128</v>
      </c>
      <c r="D7482" t="s">
        <v>12129</v>
      </c>
      <c r="E7482">
        <v>36</v>
      </c>
      <c r="F7482" t="s">
        <v>31</v>
      </c>
      <c r="G7482" t="s">
        <v>141</v>
      </c>
      <c r="H7482" t="s">
        <v>142</v>
      </c>
      <c r="I7482" t="s">
        <v>74</v>
      </c>
      <c r="J7482" t="s">
        <v>143</v>
      </c>
      <c r="K7482">
        <v>1</v>
      </c>
      <c r="L7482" s="2">
        <v>900</v>
      </c>
      <c r="M7482">
        <v>10</v>
      </c>
      <c r="N7482" s="2">
        <v>900</v>
      </c>
      <c r="O7482" s="2">
        <v>90</v>
      </c>
      <c r="P7482" s="2">
        <v>810</v>
      </c>
      <c r="Q7482" s="2">
        <v>556.38</v>
      </c>
      <c r="R7482" s="2">
        <v>253.62</v>
      </c>
      <c r="S7482" t="s">
        <v>53</v>
      </c>
      <c r="T7482" t="s">
        <v>54</v>
      </c>
      <c r="U7482" t="s">
        <v>55</v>
      </c>
      <c r="V7482" t="s">
        <v>39</v>
      </c>
      <c r="W7482" t="s">
        <v>137</v>
      </c>
      <c r="X7482" t="s">
        <v>41</v>
      </c>
      <c r="Y7482" t="s">
        <v>42</v>
      </c>
      <c r="Z7482" t="s">
        <v>43</v>
      </c>
      <c r="AA7482" t="s">
        <v>44</v>
      </c>
      <c r="AB7482" t="s">
        <v>44</v>
      </c>
    </row>
    <row r="7483" spans="1:28" x14ac:dyDescent="0.25">
      <c r="A7483" t="s">
        <v>12400</v>
      </c>
      <c r="B7483" s="1">
        <v>45896</v>
      </c>
      <c r="C7483" t="s">
        <v>8575</v>
      </c>
      <c r="D7483" t="s">
        <v>8576</v>
      </c>
      <c r="E7483">
        <v>27</v>
      </c>
      <c r="F7483" t="s">
        <v>31</v>
      </c>
      <c r="G7483" t="s">
        <v>352</v>
      </c>
      <c r="H7483" t="s">
        <v>353</v>
      </c>
      <c r="I7483" t="s">
        <v>103</v>
      </c>
      <c r="J7483" t="s">
        <v>104</v>
      </c>
      <c r="K7483">
        <v>5</v>
      </c>
      <c r="L7483" s="2">
        <v>850</v>
      </c>
      <c r="M7483">
        <v>10</v>
      </c>
      <c r="N7483" s="2">
        <v>4250</v>
      </c>
      <c r="O7483" s="2">
        <v>425</v>
      </c>
      <c r="P7483" s="2">
        <v>3825</v>
      </c>
      <c r="Q7483" s="2">
        <v>3081.24</v>
      </c>
      <c r="R7483" s="2">
        <v>743.76</v>
      </c>
      <c r="S7483" t="s">
        <v>36</v>
      </c>
      <c r="T7483" t="s">
        <v>114</v>
      </c>
      <c r="U7483" t="s">
        <v>115</v>
      </c>
      <c r="V7483" t="s">
        <v>39</v>
      </c>
      <c r="W7483" t="s">
        <v>66</v>
      </c>
      <c r="X7483" t="s">
        <v>41</v>
      </c>
      <c r="Y7483" t="s">
        <v>56</v>
      </c>
      <c r="Z7483" t="s">
        <v>144</v>
      </c>
      <c r="AA7483" t="s">
        <v>44</v>
      </c>
      <c r="AB7483" t="s">
        <v>44</v>
      </c>
    </row>
    <row r="7484" spans="1:28" x14ac:dyDescent="0.25">
      <c r="A7484" t="s">
        <v>12401</v>
      </c>
      <c r="B7484" s="1">
        <v>45896</v>
      </c>
      <c r="C7484" t="s">
        <v>2235</v>
      </c>
      <c r="D7484" t="s">
        <v>2236</v>
      </c>
      <c r="E7484">
        <v>39</v>
      </c>
      <c r="F7484" t="s">
        <v>31</v>
      </c>
      <c r="G7484" t="s">
        <v>352</v>
      </c>
      <c r="H7484" t="s">
        <v>353</v>
      </c>
      <c r="I7484" t="s">
        <v>103</v>
      </c>
      <c r="J7484" t="s">
        <v>104</v>
      </c>
      <c r="K7484">
        <v>2</v>
      </c>
      <c r="L7484" s="2">
        <v>850</v>
      </c>
      <c r="M7484">
        <v>25</v>
      </c>
      <c r="N7484" s="2">
        <v>1700</v>
      </c>
      <c r="O7484" s="2">
        <v>425</v>
      </c>
      <c r="P7484" s="2">
        <v>1275</v>
      </c>
      <c r="Q7484" s="2">
        <v>943.31</v>
      </c>
      <c r="R7484" s="2">
        <v>331.69</v>
      </c>
      <c r="S7484" t="s">
        <v>53</v>
      </c>
      <c r="T7484" t="s">
        <v>290</v>
      </c>
      <c r="U7484" t="s">
        <v>291</v>
      </c>
      <c r="V7484" t="s">
        <v>39</v>
      </c>
      <c r="W7484" t="s">
        <v>92</v>
      </c>
      <c r="X7484" t="s">
        <v>41</v>
      </c>
      <c r="Y7484" t="s">
        <v>56</v>
      </c>
      <c r="Z7484" t="s">
        <v>107</v>
      </c>
      <c r="AA7484" t="s">
        <v>44</v>
      </c>
      <c r="AB7484" t="s">
        <v>44</v>
      </c>
    </row>
    <row r="7485" spans="1:28" x14ac:dyDescent="0.25">
      <c r="A7485" t="s">
        <v>12402</v>
      </c>
      <c r="B7485" s="1">
        <v>45897</v>
      </c>
      <c r="C7485" t="s">
        <v>1712</v>
      </c>
      <c r="D7485" t="s">
        <v>1713</v>
      </c>
      <c r="E7485">
        <v>28</v>
      </c>
      <c r="F7485" t="s">
        <v>111</v>
      </c>
      <c r="G7485" t="s">
        <v>72</v>
      </c>
      <c r="H7485" t="s">
        <v>73</v>
      </c>
      <c r="I7485" t="s">
        <v>74</v>
      </c>
      <c r="J7485" t="s">
        <v>75</v>
      </c>
      <c r="K7485">
        <v>3</v>
      </c>
      <c r="L7485" s="2">
        <v>2200</v>
      </c>
      <c r="M7485">
        <v>10</v>
      </c>
      <c r="N7485" s="2">
        <v>6600</v>
      </c>
      <c r="O7485" s="2">
        <v>660</v>
      </c>
      <c r="P7485" s="2">
        <v>5940</v>
      </c>
      <c r="Q7485" s="2">
        <v>4820.34</v>
      </c>
      <c r="R7485" s="2">
        <v>1119.6600000000001</v>
      </c>
      <c r="S7485" t="s">
        <v>53</v>
      </c>
      <c r="T7485" t="s">
        <v>96</v>
      </c>
      <c r="U7485" t="s">
        <v>96</v>
      </c>
      <c r="V7485" t="s">
        <v>39</v>
      </c>
      <c r="W7485" t="s">
        <v>92</v>
      </c>
      <c r="X7485" t="s">
        <v>67</v>
      </c>
      <c r="Y7485" t="s">
        <v>56</v>
      </c>
      <c r="Z7485" t="s">
        <v>107</v>
      </c>
      <c r="AA7485" t="s">
        <v>44</v>
      </c>
      <c r="AB7485" t="s">
        <v>44</v>
      </c>
    </row>
    <row r="7486" spans="1:28" x14ac:dyDescent="0.25">
      <c r="A7486" t="s">
        <v>12403</v>
      </c>
      <c r="B7486" s="1">
        <v>45897</v>
      </c>
      <c r="C7486" t="s">
        <v>7875</v>
      </c>
      <c r="D7486" t="s">
        <v>7876</v>
      </c>
      <c r="E7486">
        <v>39</v>
      </c>
      <c r="F7486" t="s">
        <v>111</v>
      </c>
      <c r="G7486" t="s">
        <v>60</v>
      </c>
      <c r="H7486" t="s">
        <v>61</v>
      </c>
      <c r="I7486" t="s">
        <v>62</v>
      </c>
      <c r="J7486" t="s">
        <v>63</v>
      </c>
      <c r="K7486">
        <v>1</v>
      </c>
      <c r="L7486" s="2">
        <v>3500</v>
      </c>
      <c r="M7486">
        <v>10</v>
      </c>
      <c r="N7486" s="2">
        <v>3500</v>
      </c>
      <c r="O7486" s="2">
        <v>350</v>
      </c>
      <c r="P7486" s="2">
        <v>3150</v>
      </c>
      <c r="Q7486" s="2">
        <v>2477.0100000000002</v>
      </c>
      <c r="R7486" s="2">
        <v>672.99</v>
      </c>
      <c r="S7486" t="s">
        <v>36</v>
      </c>
      <c r="T7486" t="s">
        <v>136</v>
      </c>
      <c r="U7486" t="s">
        <v>38</v>
      </c>
      <c r="V7486" t="s">
        <v>39</v>
      </c>
      <c r="W7486" t="s">
        <v>66</v>
      </c>
      <c r="X7486" t="s">
        <v>41</v>
      </c>
      <c r="Y7486" t="s">
        <v>56</v>
      </c>
      <c r="Z7486" t="s">
        <v>223</v>
      </c>
      <c r="AA7486" t="s">
        <v>68</v>
      </c>
      <c r="AB7486" t="s">
        <v>44</v>
      </c>
    </row>
    <row r="7487" spans="1:28" x14ac:dyDescent="0.25">
      <c r="A7487" t="s">
        <v>12404</v>
      </c>
      <c r="B7487" s="1">
        <v>45897</v>
      </c>
      <c r="C7487" t="s">
        <v>7763</v>
      </c>
      <c r="D7487" t="s">
        <v>7764</v>
      </c>
      <c r="E7487">
        <v>58</v>
      </c>
      <c r="F7487" t="s">
        <v>111</v>
      </c>
      <c r="G7487" t="s">
        <v>32</v>
      </c>
      <c r="H7487" t="s">
        <v>33</v>
      </c>
      <c r="I7487" t="s">
        <v>34</v>
      </c>
      <c r="J7487" t="s">
        <v>35</v>
      </c>
      <c r="K7487">
        <v>1</v>
      </c>
      <c r="L7487" s="2">
        <v>55000</v>
      </c>
      <c r="M7487">
        <v>10</v>
      </c>
      <c r="N7487" s="2">
        <v>55000</v>
      </c>
      <c r="O7487" s="2">
        <v>5500</v>
      </c>
      <c r="P7487" s="2">
        <v>49500</v>
      </c>
      <c r="Q7487" s="2">
        <v>39846.97</v>
      </c>
      <c r="R7487" s="2">
        <v>9653.0300000000007</v>
      </c>
      <c r="S7487" t="s">
        <v>64</v>
      </c>
      <c r="T7487" t="s">
        <v>90</v>
      </c>
      <c r="U7487" t="s">
        <v>91</v>
      </c>
      <c r="V7487" t="s">
        <v>39</v>
      </c>
      <c r="W7487" t="s">
        <v>40</v>
      </c>
      <c r="X7487" t="s">
        <v>67</v>
      </c>
      <c r="Y7487" t="s">
        <v>56</v>
      </c>
      <c r="Z7487" t="s">
        <v>43</v>
      </c>
      <c r="AA7487" t="s">
        <v>44</v>
      </c>
      <c r="AB7487" t="s">
        <v>44</v>
      </c>
    </row>
    <row r="7488" spans="1:28" x14ac:dyDescent="0.25">
      <c r="A7488" t="s">
        <v>12405</v>
      </c>
      <c r="B7488" s="1">
        <v>45897</v>
      </c>
      <c r="C7488" t="s">
        <v>12406</v>
      </c>
      <c r="D7488" t="s">
        <v>12407</v>
      </c>
      <c r="E7488">
        <v>40</v>
      </c>
      <c r="F7488" t="s">
        <v>31</v>
      </c>
      <c r="G7488" t="s">
        <v>207</v>
      </c>
      <c r="H7488" t="s">
        <v>208</v>
      </c>
      <c r="I7488" t="s">
        <v>34</v>
      </c>
      <c r="J7488" t="s">
        <v>143</v>
      </c>
      <c r="K7488">
        <v>1</v>
      </c>
      <c r="L7488" s="2">
        <v>18000</v>
      </c>
      <c r="M7488">
        <v>20</v>
      </c>
      <c r="N7488" s="2">
        <v>18000</v>
      </c>
      <c r="O7488" s="2">
        <v>3600</v>
      </c>
      <c r="P7488" s="2">
        <v>14400</v>
      </c>
      <c r="Q7488" s="2">
        <v>9173.41</v>
      </c>
      <c r="R7488" s="2">
        <v>5226.59</v>
      </c>
      <c r="S7488" t="s">
        <v>64</v>
      </c>
      <c r="T7488" t="s">
        <v>263</v>
      </c>
      <c r="U7488" t="s">
        <v>91</v>
      </c>
      <c r="V7488" t="s">
        <v>39</v>
      </c>
      <c r="W7488" t="s">
        <v>92</v>
      </c>
      <c r="X7488" t="s">
        <v>41</v>
      </c>
      <c r="Y7488" t="s">
        <v>84</v>
      </c>
      <c r="Z7488" t="s">
        <v>144</v>
      </c>
      <c r="AA7488" t="s">
        <v>44</v>
      </c>
      <c r="AB7488" t="s">
        <v>44</v>
      </c>
    </row>
    <row r="7489" spans="1:28" x14ac:dyDescent="0.25">
      <c r="A7489" t="s">
        <v>12408</v>
      </c>
      <c r="B7489" s="1">
        <v>45897</v>
      </c>
      <c r="C7489" t="s">
        <v>7261</v>
      </c>
      <c r="D7489" t="s">
        <v>7262</v>
      </c>
      <c r="E7489">
        <v>53</v>
      </c>
      <c r="F7489" t="s">
        <v>31</v>
      </c>
      <c r="G7489" t="s">
        <v>280</v>
      </c>
      <c r="H7489" t="s">
        <v>281</v>
      </c>
      <c r="I7489" t="s">
        <v>62</v>
      </c>
      <c r="J7489" t="s">
        <v>190</v>
      </c>
      <c r="K7489">
        <v>1</v>
      </c>
      <c r="L7489" s="2">
        <v>700</v>
      </c>
      <c r="M7489">
        <v>5</v>
      </c>
      <c r="N7489" s="2">
        <v>700</v>
      </c>
      <c r="O7489" s="2">
        <v>35</v>
      </c>
      <c r="P7489" s="2">
        <v>665</v>
      </c>
      <c r="Q7489" s="2">
        <v>441.23</v>
      </c>
      <c r="R7489" s="2">
        <v>223.77</v>
      </c>
      <c r="S7489" t="s">
        <v>53</v>
      </c>
      <c r="T7489" t="s">
        <v>105</v>
      </c>
      <c r="U7489" t="s">
        <v>106</v>
      </c>
      <c r="V7489" t="s">
        <v>39</v>
      </c>
      <c r="W7489" t="s">
        <v>92</v>
      </c>
      <c r="X7489" t="s">
        <v>97</v>
      </c>
      <c r="Y7489" t="s">
        <v>56</v>
      </c>
      <c r="Z7489" t="s">
        <v>43</v>
      </c>
      <c r="AA7489" t="s">
        <v>44</v>
      </c>
      <c r="AB7489" t="s">
        <v>68</v>
      </c>
    </row>
    <row r="7490" spans="1:28" x14ac:dyDescent="0.25">
      <c r="A7490" t="s">
        <v>12409</v>
      </c>
      <c r="B7490" s="1">
        <v>45897</v>
      </c>
      <c r="C7490" t="s">
        <v>10643</v>
      </c>
      <c r="D7490" t="s">
        <v>10644</v>
      </c>
      <c r="E7490">
        <v>26</v>
      </c>
      <c r="F7490" t="s">
        <v>111</v>
      </c>
      <c r="G7490" t="s">
        <v>60</v>
      </c>
      <c r="H7490" t="s">
        <v>61</v>
      </c>
      <c r="I7490" t="s">
        <v>62</v>
      </c>
      <c r="J7490" t="s">
        <v>63</v>
      </c>
      <c r="K7490">
        <v>2</v>
      </c>
      <c r="L7490" s="2">
        <v>3500</v>
      </c>
      <c r="M7490">
        <v>25</v>
      </c>
      <c r="N7490" s="2">
        <v>7000</v>
      </c>
      <c r="O7490" s="2">
        <v>1750</v>
      </c>
      <c r="P7490" s="2">
        <v>5250</v>
      </c>
      <c r="Q7490" s="2">
        <v>3014.6</v>
      </c>
      <c r="R7490" s="2">
        <v>2235.4</v>
      </c>
      <c r="S7490" t="s">
        <v>53</v>
      </c>
      <c r="T7490" t="s">
        <v>65</v>
      </c>
      <c r="U7490" t="s">
        <v>65</v>
      </c>
      <c r="V7490" t="s">
        <v>39</v>
      </c>
      <c r="W7490" t="s">
        <v>66</v>
      </c>
      <c r="X7490" t="s">
        <v>97</v>
      </c>
      <c r="Y7490" t="s">
        <v>56</v>
      </c>
      <c r="Z7490" t="s">
        <v>43</v>
      </c>
      <c r="AA7490" t="s">
        <v>44</v>
      </c>
      <c r="AB7490" t="s">
        <v>44</v>
      </c>
    </row>
    <row r="7491" spans="1:28" x14ac:dyDescent="0.25">
      <c r="A7491" t="s">
        <v>12410</v>
      </c>
      <c r="B7491" s="1">
        <v>45897</v>
      </c>
      <c r="C7491" t="s">
        <v>5711</v>
      </c>
      <c r="D7491" t="s">
        <v>5712</v>
      </c>
      <c r="E7491">
        <v>57</v>
      </c>
      <c r="F7491" t="s">
        <v>31</v>
      </c>
      <c r="G7491" t="s">
        <v>141</v>
      </c>
      <c r="H7491" t="s">
        <v>142</v>
      </c>
      <c r="I7491" t="s">
        <v>74</v>
      </c>
      <c r="J7491" t="s">
        <v>143</v>
      </c>
      <c r="K7491">
        <v>2</v>
      </c>
      <c r="L7491" s="2">
        <v>900</v>
      </c>
      <c r="M7491">
        <v>5</v>
      </c>
      <c r="N7491" s="2">
        <v>1800</v>
      </c>
      <c r="O7491" s="2">
        <v>90</v>
      </c>
      <c r="P7491" s="2">
        <v>1710</v>
      </c>
      <c r="Q7491" s="2">
        <v>1243.19</v>
      </c>
      <c r="R7491" s="2">
        <v>466.81</v>
      </c>
      <c r="S7491" t="s">
        <v>53</v>
      </c>
      <c r="T7491" t="s">
        <v>65</v>
      </c>
      <c r="U7491" t="s">
        <v>65</v>
      </c>
      <c r="V7491" t="s">
        <v>39</v>
      </c>
      <c r="W7491" t="s">
        <v>124</v>
      </c>
      <c r="X7491" t="s">
        <v>97</v>
      </c>
      <c r="Y7491" t="s">
        <v>84</v>
      </c>
      <c r="Z7491" t="s">
        <v>43</v>
      </c>
      <c r="AA7491" t="s">
        <v>44</v>
      </c>
      <c r="AB7491" t="s">
        <v>44</v>
      </c>
    </row>
    <row r="7492" spans="1:28" x14ac:dyDescent="0.25">
      <c r="A7492" t="s">
        <v>12411</v>
      </c>
      <c r="B7492" s="1">
        <v>45897</v>
      </c>
      <c r="C7492" t="s">
        <v>8571</v>
      </c>
      <c r="D7492" t="s">
        <v>8572</v>
      </c>
      <c r="E7492">
        <v>54</v>
      </c>
      <c r="F7492" t="s">
        <v>48</v>
      </c>
      <c r="G7492" t="s">
        <v>72</v>
      </c>
      <c r="H7492" t="s">
        <v>73</v>
      </c>
      <c r="I7492" t="s">
        <v>74</v>
      </c>
      <c r="J7492" t="s">
        <v>75</v>
      </c>
      <c r="K7492">
        <v>3</v>
      </c>
      <c r="L7492" s="2">
        <v>2200</v>
      </c>
      <c r="M7492">
        <v>5</v>
      </c>
      <c r="N7492" s="2">
        <v>6600</v>
      </c>
      <c r="O7492" s="2">
        <v>330</v>
      </c>
      <c r="P7492" s="2">
        <v>6270</v>
      </c>
      <c r="Q7492" s="2">
        <v>4817.8599999999997</v>
      </c>
      <c r="R7492" s="2">
        <v>1452.14</v>
      </c>
      <c r="S7492" t="s">
        <v>36</v>
      </c>
      <c r="T7492" t="s">
        <v>178</v>
      </c>
      <c r="U7492" t="s">
        <v>154</v>
      </c>
      <c r="V7492" t="s">
        <v>39</v>
      </c>
      <c r="W7492" t="s">
        <v>83</v>
      </c>
      <c r="X7492" t="s">
        <v>97</v>
      </c>
      <c r="Y7492" t="s">
        <v>56</v>
      </c>
      <c r="Z7492" t="s">
        <v>107</v>
      </c>
      <c r="AA7492" t="s">
        <v>44</v>
      </c>
      <c r="AB7492" t="s">
        <v>44</v>
      </c>
    </row>
    <row r="7493" spans="1:28" x14ac:dyDescent="0.25">
      <c r="A7493" t="s">
        <v>12412</v>
      </c>
      <c r="B7493" s="1">
        <v>45897</v>
      </c>
      <c r="C7493" t="s">
        <v>5401</v>
      </c>
      <c r="D7493" t="s">
        <v>5402</v>
      </c>
      <c r="E7493">
        <v>22</v>
      </c>
      <c r="F7493" t="s">
        <v>31</v>
      </c>
      <c r="G7493" t="s">
        <v>387</v>
      </c>
      <c r="H7493" t="s">
        <v>388</v>
      </c>
      <c r="I7493" t="s">
        <v>74</v>
      </c>
      <c r="J7493" t="s">
        <v>75</v>
      </c>
      <c r="K7493">
        <v>2</v>
      </c>
      <c r="L7493" s="2">
        <v>3200</v>
      </c>
      <c r="M7493">
        <v>15</v>
      </c>
      <c r="N7493" s="2">
        <v>6400</v>
      </c>
      <c r="O7493" s="2">
        <v>960</v>
      </c>
      <c r="P7493" s="2">
        <v>5440</v>
      </c>
      <c r="Q7493" s="2">
        <v>4101.38</v>
      </c>
      <c r="R7493" s="2">
        <v>1338.62</v>
      </c>
      <c r="S7493" t="s">
        <v>53</v>
      </c>
      <c r="T7493" t="s">
        <v>163</v>
      </c>
      <c r="U7493" t="s">
        <v>164</v>
      </c>
      <c r="V7493" t="s">
        <v>39</v>
      </c>
      <c r="W7493" t="s">
        <v>83</v>
      </c>
      <c r="X7493" t="s">
        <v>41</v>
      </c>
      <c r="Y7493" t="s">
        <v>42</v>
      </c>
      <c r="Z7493" t="s">
        <v>43</v>
      </c>
      <c r="AA7493" t="s">
        <v>44</v>
      </c>
      <c r="AB7493" t="s">
        <v>44</v>
      </c>
    </row>
    <row r="7494" spans="1:28" x14ac:dyDescent="0.25">
      <c r="A7494" t="s">
        <v>12413</v>
      </c>
      <c r="B7494" s="1">
        <v>45897</v>
      </c>
      <c r="C7494" t="s">
        <v>2692</v>
      </c>
      <c r="D7494" t="s">
        <v>2693</v>
      </c>
      <c r="E7494">
        <v>25</v>
      </c>
      <c r="F7494" t="s">
        <v>48</v>
      </c>
      <c r="G7494" t="s">
        <v>49</v>
      </c>
      <c r="H7494" t="s">
        <v>50</v>
      </c>
      <c r="I7494" t="s">
        <v>51</v>
      </c>
      <c r="J7494" t="s">
        <v>52</v>
      </c>
      <c r="K7494">
        <v>2</v>
      </c>
      <c r="L7494" s="2">
        <v>500</v>
      </c>
      <c r="M7494">
        <v>15</v>
      </c>
      <c r="N7494" s="2">
        <v>1000</v>
      </c>
      <c r="O7494" s="2">
        <v>150</v>
      </c>
      <c r="P7494" s="2">
        <v>850</v>
      </c>
      <c r="Q7494" s="2">
        <v>529.99</v>
      </c>
      <c r="R7494" s="2">
        <v>320.01</v>
      </c>
      <c r="S7494" t="s">
        <v>53</v>
      </c>
      <c r="T7494" t="s">
        <v>222</v>
      </c>
      <c r="U7494" t="s">
        <v>38</v>
      </c>
      <c r="V7494" t="s">
        <v>39</v>
      </c>
      <c r="W7494" t="s">
        <v>124</v>
      </c>
      <c r="X7494" t="s">
        <v>41</v>
      </c>
      <c r="Y7494" t="s">
        <v>56</v>
      </c>
      <c r="Z7494" t="s">
        <v>43</v>
      </c>
      <c r="AA7494" t="s">
        <v>44</v>
      </c>
      <c r="AB7494" t="s">
        <v>44</v>
      </c>
    </row>
    <row r="7495" spans="1:28" x14ac:dyDescent="0.25">
      <c r="A7495" t="s">
        <v>12414</v>
      </c>
      <c r="B7495" s="1">
        <v>45897</v>
      </c>
      <c r="C7495" t="s">
        <v>920</v>
      </c>
      <c r="D7495" t="s">
        <v>921</v>
      </c>
      <c r="E7495">
        <v>27</v>
      </c>
      <c r="F7495" t="s">
        <v>31</v>
      </c>
      <c r="G7495" t="s">
        <v>298</v>
      </c>
      <c r="H7495" t="s">
        <v>299</v>
      </c>
      <c r="I7495" t="s">
        <v>103</v>
      </c>
      <c r="J7495" t="s">
        <v>104</v>
      </c>
      <c r="K7495">
        <v>2</v>
      </c>
      <c r="L7495" s="2">
        <v>700</v>
      </c>
      <c r="M7495">
        <v>15</v>
      </c>
      <c r="N7495" s="2">
        <v>1400</v>
      </c>
      <c r="O7495" s="2">
        <v>210</v>
      </c>
      <c r="P7495" s="2">
        <v>1190</v>
      </c>
      <c r="Q7495" s="2">
        <v>939.38</v>
      </c>
      <c r="R7495" s="2">
        <v>250.62</v>
      </c>
      <c r="S7495" t="s">
        <v>36</v>
      </c>
      <c r="T7495" t="s">
        <v>114</v>
      </c>
      <c r="U7495" t="s">
        <v>115</v>
      </c>
      <c r="V7495" t="s">
        <v>39</v>
      </c>
      <c r="W7495" t="s">
        <v>40</v>
      </c>
      <c r="X7495" t="s">
        <v>97</v>
      </c>
      <c r="Y7495" t="s">
        <v>56</v>
      </c>
      <c r="Z7495" t="s">
        <v>43</v>
      </c>
      <c r="AA7495" t="s">
        <v>44</v>
      </c>
      <c r="AB7495" t="s">
        <v>44</v>
      </c>
    </row>
    <row r="7496" spans="1:28" x14ac:dyDescent="0.25">
      <c r="A7496" t="s">
        <v>12415</v>
      </c>
      <c r="B7496" s="1">
        <v>45897</v>
      </c>
      <c r="C7496" t="s">
        <v>6401</v>
      </c>
      <c r="D7496" t="s">
        <v>6402</v>
      </c>
      <c r="E7496">
        <v>23</v>
      </c>
      <c r="F7496" t="s">
        <v>48</v>
      </c>
      <c r="G7496" t="s">
        <v>188</v>
      </c>
      <c r="H7496" t="s">
        <v>189</v>
      </c>
      <c r="I7496" t="s">
        <v>34</v>
      </c>
      <c r="J7496" t="s">
        <v>190</v>
      </c>
      <c r="K7496">
        <v>1</v>
      </c>
      <c r="L7496" s="2">
        <v>1800</v>
      </c>
      <c r="M7496">
        <v>5</v>
      </c>
      <c r="N7496" s="2">
        <v>1800</v>
      </c>
      <c r="O7496" s="2">
        <v>90</v>
      </c>
      <c r="P7496" s="2">
        <v>1710</v>
      </c>
      <c r="Q7496" s="2">
        <v>1292.8499999999999</v>
      </c>
      <c r="R7496" s="2">
        <v>417.15</v>
      </c>
      <c r="S7496" t="s">
        <v>64</v>
      </c>
      <c r="T7496" t="s">
        <v>37</v>
      </c>
      <c r="U7496" t="s">
        <v>38</v>
      </c>
      <c r="V7496" t="s">
        <v>39</v>
      </c>
      <c r="W7496" t="s">
        <v>83</v>
      </c>
      <c r="X7496" t="s">
        <v>97</v>
      </c>
      <c r="Y7496" t="s">
        <v>42</v>
      </c>
      <c r="Z7496" t="s">
        <v>223</v>
      </c>
      <c r="AA7496" t="s">
        <v>44</v>
      </c>
      <c r="AB7496" t="s">
        <v>44</v>
      </c>
    </row>
    <row r="7497" spans="1:28" x14ac:dyDescent="0.25">
      <c r="A7497" t="s">
        <v>12416</v>
      </c>
      <c r="B7497" s="1">
        <v>45897</v>
      </c>
      <c r="C7497" t="s">
        <v>3241</v>
      </c>
      <c r="D7497" t="s">
        <v>3242</v>
      </c>
      <c r="E7497">
        <v>34</v>
      </c>
      <c r="F7497" t="s">
        <v>31</v>
      </c>
      <c r="G7497" t="s">
        <v>436</v>
      </c>
      <c r="H7497" t="s">
        <v>437</v>
      </c>
      <c r="I7497" t="s">
        <v>74</v>
      </c>
      <c r="J7497" t="s">
        <v>190</v>
      </c>
      <c r="K7497">
        <v>1</v>
      </c>
      <c r="L7497" s="2">
        <v>1800</v>
      </c>
      <c r="M7497">
        <v>20</v>
      </c>
      <c r="N7497" s="2">
        <v>1800</v>
      </c>
      <c r="O7497" s="2">
        <v>360</v>
      </c>
      <c r="P7497" s="2">
        <v>1440</v>
      </c>
      <c r="Q7497" s="2">
        <v>882.03</v>
      </c>
      <c r="R7497" s="2">
        <v>557.97</v>
      </c>
      <c r="S7497" t="s">
        <v>53</v>
      </c>
      <c r="T7497" t="s">
        <v>54</v>
      </c>
      <c r="U7497" t="s">
        <v>55</v>
      </c>
      <c r="V7497" t="s">
        <v>39</v>
      </c>
      <c r="W7497" t="s">
        <v>83</v>
      </c>
      <c r="X7497" t="s">
        <v>41</v>
      </c>
      <c r="Y7497" t="s">
        <v>56</v>
      </c>
      <c r="Z7497" t="s">
        <v>43</v>
      </c>
      <c r="AA7497" t="s">
        <v>68</v>
      </c>
      <c r="AB7497" t="s">
        <v>44</v>
      </c>
    </row>
    <row r="7498" spans="1:28" x14ac:dyDescent="0.25">
      <c r="A7498" t="s">
        <v>12417</v>
      </c>
      <c r="B7498" s="1">
        <v>45898</v>
      </c>
      <c r="C7498" t="s">
        <v>1497</v>
      </c>
      <c r="D7498" t="s">
        <v>1498</v>
      </c>
      <c r="E7498">
        <v>18</v>
      </c>
      <c r="F7498" t="s">
        <v>31</v>
      </c>
      <c r="G7498" t="s">
        <v>148</v>
      </c>
      <c r="H7498" t="s">
        <v>149</v>
      </c>
      <c r="I7498" t="s">
        <v>74</v>
      </c>
      <c r="J7498" t="s">
        <v>130</v>
      </c>
      <c r="K7498">
        <v>2</v>
      </c>
      <c r="L7498" s="2">
        <v>3500</v>
      </c>
      <c r="M7498">
        <v>15</v>
      </c>
      <c r="N7498" s="2">
        <v>7000</v>
      </c>
      <c r="O7498" s="2">
        <v>1050</v>
      </c>
      <c r="P7498" s="2">
        <v>5950</v>
      </c>
      <c r="Q7498" s="2">
        <v>4683.25</v>
      </c>
      <c r="R7498" s="2">
        <v>1266.75</v>
      </c>
      <c r="S7498" t="s">
        <v>53</v>
      </c>
      <c r="T7498" t="s">
        <v>114</v>
      </c>
      <c r="U7498" t="s">
        <v>115</v>
      </c>
      <c r="V7498" t="s">
        <v>39</v>
      </c>
      <c r="W7498" t="s">
        <v>92</v>
      </c>
      <c r="X7498" t="s">
        <v>97</v>
      </c>
      <c r="Y7498" t="s">
        <v>42</v>
      </c>
      <c r="Z7498" t="s">
        <v>43</v>
      </c>
      <c r="AA7498" t="s">
        <v>44</v>
      </c>
      <c r="AB7498" t="s">
        <v>44</v>
      </c>
    </row>
    <row r="7499" spans="1:28" x14ac:dyDescent="0.25">
      <c r="A7499" t="s">
        <v>12418</v>
      </c>
      <c r="B7499" s="1">
        <v>45898</v>
      </c>
      <c r="C7499" t="s">
        <v>1113</v>
      </c>
      <c r="D7499" t="s">
        <v>1114</v>
      </c>
      <c r="E7499">
        <v>29</v>
      </c>
      <c r="F7499" t="s">
        <v>48</v>
      </c>
      <c r="G7499" t="s">
        <v>318</v>
      </c>
      <c r="H7499" t="s">
        <v>319</v>
      </c>
      <c r="I7499" t="s">
        <v>34</v>
      </c>
      <c r="J7499" t="s">
        <v>190</v>
      </c>
      <c r="K7499">
        <v>4</v>
      </c>
      <c r="L7499" s="2">
        <v>2500</v>
      </c>
      <c r="M7499">
        <v>25</v>
      </c>
      <c r="N7499" s="2">
        <v>10000</v>
      </c>
      <c r="O7499" s="2">
        <v>2500</v>
      </c>
      <c r="P7499" s="2">
        <v>7500</v>
      </c>
      <c r="Q7499" s="2">
        <v>4487.5</v>
      </c>
      <c r="R7499" s="2">
        <v>3012.5</v>
      </c>
      <c r="S7499" t="s">
        <v>64</v>
      </c>
      <c r="T7499" t="s">
        <v>37</v>
      </c>
      <c r="U7499" t="s">
        <v>38</v>
      </c>
      <c r="V7499" t="s">
        <v>39</v>
      </c>
      <c r="W7499" t="s">
        <v>92</v>
      </c>
      <c r="X7499" t="s">
        <v>41</v>
      </c>
      <c r="Y7499" t="s">
        <v>56</v>
      </c>
      <c r="Z7499" t="s">
        <v>223</v>
      </c>
      <c r="AA7499" t="s">
        <v>68</v>
      </c>
      <c r="AB7499" t="s">
        <v>44</v>
      </c>
    </row>
    <row r="7500" spans="1:28" x14ac:dyDescent="0.25">
      <c r="A7500" t="s">
        <v>12419</v>
      </c>
      <c r="B7500" s="1">
        <v>45898</v>
      </c>
      <c r="C7500" t="s">
        <v>390</v>
      </c>
      <c r="D7500" t="s">
        <v>391</v>
      </c>
      <c r="E7500">
        <v>27</v>
      </c>
      <c r="F7500" t="s">
        <v>31</v>
      </c>
      <c r="G7500" t="s">
        <v>212</v>
      </c>
      <c r="H7500" t="s">
        <v>213</v>
      </c>
      <c r="I7500" t="s">
        <v>51</v>
      </c>
      <c r="J7500" t="s">
        <v>52</v>
      </c>
      <c r="K7500">
        <v>1</v>
      </c>
      <c r="L7500" s="2">
        <v>400</v>
      </c>
      <c r="M7500">
        <v>25</v>
      </c>
      <c r="N7500" s="2">
        <v>400</v>
      </c>
      <c r="O7500" s="2">
        <v>100</v>
      </c>
      <c r="P7500" s="2">
        <v>300</v>
      </c>
      <c r="Q7500" s="2">
        <v>229.9</v>
      </c>
      <c r="R7500" s="2">
        <v>70.099999999999994</v>
      </c>
      <c r="S7500" t="s">
        <v>36</v>
      </c>
      <c r="T7500" t="s">
        <v>37</v>
      </c>
      <c r="U7500" t="s">
        <v>38</v>
      </c>
      <c r="V7500" t="s">
        <v>39</v>
      </c>
      <c r="W7500" t="s">
        <v>66</v>
      </c>
      <c r="X7500" t="s">
        <v>97</v>
      </c>
      <c r="Y7500" t="s">
        <v>84</v>
      </c>
      <c r="Z7500" t="s">
        <v>43</v>
      </c>
      <c r="AA7500" t="s">
        <v>44</v>
      </c>
      <c r="AB7500" t="s">
        <v>44</v>
      </c>
    </row>
    <row r="7501" spans="1:28" x14ac:dyDescent="0.25">
      <c r="A7501" t="s">
        <v>12420</v>
      </c>
      <c r="B7501" s="1">
        <v>45898</v>
      </c>
      <c r="C7501" t="s">
        <v>688</v>
      </c>
      <c r="D7501" t="s">
        <v>689</v>
      </c>
      <c r="E7501">
        <v>37</v>
      </c>
      <c r="F7501" t="s">
        <v>48</v>
      </c>
      <c r="G7501" t="s">
        <v>101</v>
      </c>
      <c r="H7501" t="s">
        <v>102</v>
      </c>
      <c r="I7501" t="s">
        <v>103</v>
      </c>
      <c r="J7501" t="s">
        <v>104</v>
      </c>
      <c r="K7501">
        <v>4</v>
      </c>
      <c r="L7501" s="2">
        <v>1800</v>
      </c>
      <c r="M7501">
        <v>5</v>
      </c>
      <c r="N7501" s="2">
        <v>7200</v>
      </c>
      <c r="O7501" s="2">
        <v>360</v>
      </c>
      <c r="P7501" s="2">
        <v>6840</v>
      </c>
      <c r="Q7501" s="2">
        <v>5515.02</v>
      </c>
      <c r="R7501" s="2">
        <v>1324.98</v>
      </c>
      <c r="S7501" t="s">
        <v>53</v>
      </c>
      <c r="T7501" t="s">
        <v>222</v>
      </c>
      <c r="U7501" t="s">
        <v>38</v>
      </c>
      <c r="V7501" t="s">
        <v>39</v>
      </c>
      <c r="W7501" t="s">
        <v>66</v>
      </c>
      <c r="X7501" t="s">
        <v>41</v>
      </c>
      <c r="Y7501" t="s">
        <v>56</v>
      </c>
      <c r="Z7501" t="s">
        <v>43</v>
      </c>
      <c r="AA7501" t="s">
        <v>44</v>
      </c>
      <c r="AB7501" t="s">
        <v>44</v>
      </c>
    </row>
    <row r="7502" spans="1:28" x14ac:dyDescent="0.25">
      <c r="A7502" t="s">
        <v>12421</v>
      </c>
      <c r="B7502" s="1">
        <v>45898</v>
      </c>
      <c r="C7502" t="s">
        <v>3725</v>
      </c>
      <c r="D7502" t="s">
        <v>3726</v>
      </c>
      <c r="E7502">
        <v>43</v>
      </c>
      <c r="F7502" t="s">
        <v>48</v>
      </c>
      <c r="G7502" t="s">
        <v>285</v>
      </c>
      <c r="H7502" t="s">
        <v>286</v>
      </c>
      <c r="I7502" t="s">
        <v>34</v>
      </c>
      <c r="J7502" t="s">
        <v>121</v>
      </c>
      <c r="K7502">
        <v>6</v>
      </c>
      <c r="L7502" s="2">
        <v>3200</v>
      </c>
      <c r="M7502">
        <v>0</v>
      </c>
      <c r="N7502" s="2">
        <v>19200</v>
      </c>
      <c r="O7502" s="2">
        <v>0</v>
      </c>
      <c r="P7502" s="2">
        <v>19200</v>
      </c>
      <c r="Q7502" s="2">
        <v>10989.97</v>
      </c>
      <c r="R7502" s="2">
        <v>8210.0300000000007</v>
      </c>
      <c r="S7502" t="s">
        <v>53</v>
      </c>
      <c r="T7502" t="s">
        <v>54</v>
      </c>
      <c r="U7502" t="s">
        <v>55</v>
      </c>
      <c r="V7502" t="s">
        <v>39</v>
      </c>
      <c r="W7502" t="s">
        <v>83</v>
      </c>
      <c r="X7502" t="s">
        <v>41</v>
      </c>
      <c r="Y7502" t="s">
        <v>84</v>
      </c>
      <c r="Z7502" t="s">
        <v>43</v>
      </c>
      <c r="AA7502" t="s">
        <v>44</v>
      </c>
      <c r="AB7502" t="s">
        <v>44</v>
      </c>
    </row>
    <row r="7503" spans="1:28" x14ac:dyDescent="0.25">
      <c r="A7503" t="s">
        <v>12422</v>
      </c>
      <c r="B7503" s="1">
        <v>45898</v>
      </c>
      <c r="C7503" t="s">
        <v>1623</v>
      </c>
      <c r="D7503" t="s">
        <v>1624</v>
      </c>
      <c r="E7503">
        <v>35</v>
      </c>
      <c r="F7503" t="s">
        <v>31</v>
      </c>
      <c r="G7503" t="s">
        <v>285</v>
      </c>
      <c r="H7503" t="s">
        <v>286</v>
      </c>
      <c r="I7503" t="s">
        <v>34</v>
      </c>
      <c r="J7503" t="s">
        <v>121</v>
      </c>
      <c r="K7503">
        <v>1</v>
      </c>
      <c r="L7503" s="2">
        <v>3200</v>
      </c>
      <c r="M7503">
        <v>5</v>
      </c>
      <c r="N7503" s="2">
        <v>3200</v>
      </c>
      <c r="O7503" s="2">
        <v>160</v>
      </c>
      <c r="P7503" s="2">
        <v>3040</v>
      </c>
      <c r="Q7503" s="2">
        <v>1825.5</v>
      </c>
      <c r="R7503" s="2">
        <v>1214.5</v>
      </c>
      <c r="S7503" t="s">
        <v>53</v>
      </c>
      <c r="T7503" t="s">
        <v>90</v>
      </c>
      <c r="U7503" t="s">
        <v>91</v>
      </c>
      <c r="V7503" t="s">
        <v>39</v>
      </c>
      <c r="W7503" t="s">
        <v>124</v>
      </c>
      <c r="X7503" t="s">
        <v>97</v>
      </c>
      <c r="Y7503" t="s">
        <v>56</v>
      </c>
      <c r="Z7503" t="s">
        <v>223</v>
      </c>
      <c r="AA7503" t="s">
        <v>44</v>
      </c>
      <c r="AB7503" t="s">
        <v>44</v>
      </c>
    </row>
    <row r="7504" spans="1:28" x14ac:dyDescent="0.25">
      <c r="A7504" t="s">
        <v>12423</v>
      </c>
      <c r="B7504" s="1">
        <v>45898</v>
      </c>
      <c r="C7504" t="s">
        <v>11552</v>
      </c>
      <c r="D7504" t="s">
        <v>11553</v>
      </c>
      <c r="E7504">
        <v>30</v>
      </c>
      <c r="F7504" t="s">
        <v>111</v>
      </c>
      <c r="G7504" t="s">
        <v>318</v>
      </c>
      <c r="H7504" t="s">
        <v>319</v>
      </c>
      <c r="I7504" t="s">
        <v>34</v>
      </c>
      <c r="J7504" t="s">
        <v>190</v>
      </c>
      <c r="K7504">
        <v>1</v>
      </c>
      <c r="L7504" s="2">
        <v>2500</v>
      </c>
      <c r="M7504">
        <v>15</v>
      </c>
      <c r="N7504" s="2">
        <v>2500</v>
      </c>
      <c r="O7504" s="2">
        <v>375</v>
      </c>
      <c r="P7504" s="2">
        <v>2125</v>
      </c>
      <c r="Q7504" s="2">
        <v>1348.57</v>
      </c>
      <c r="R7504" s="2">
        <v>776.43</v>
      </c>
      <c r="S7504" t="s">
        <v>36</v>
      </c>
      <c r="T7504" t="s">
        <v>54</v>
      </c>
      <c r="U7504" t="s">
        <v>55</v>
      </c>
      <c r="V7504" t="s">
        <v>39</v>
      </c>
      <c r="W7504" t="s">
        <v>124</v>
      </c>
      <c r="X7504" t="s">
        <v>97</v>
      </c>
      <c r="Y7504" t="s">
        <v>56</v>
      </c>
      <c r="Z7504" t="s">
        <v>43</v>
      </c>
      <c r="AA7504" t="s">
        <v>44</v>
      </c>
      <c r="AB7504" t="s">
        <v>44</v>
      </c>
    </row>
    <row r="7505" spans="1:28" x14ac:dyDescent="0.25">
      <c r="A7505" t="s">
        <v>12424</v>
      </c>
      <c r="B7505" s="1">
        <v>45898</v>
      </c>
      <c r="C7505" t="s">
        <v>7345</v>
      </c>
      <c r="D7505" t="s">
        <v>7346</v>
      </c>
      <c r="E7505">
        <v>51</v>
      </c>
      <c r="F7505" t="s">
        <v>111</v>
      </c>
      <c r="G7505" t="s">
        <v>212</v>
      </c>
      <c r="H7505" t="s">
        <v>213</v>
      </c>
      <c r="I7505" t="s">
        <v>51</v>
      </c>
      <c r="J7505" t="s">
        <v>52</v>
      </c>
      <c r="K7505">
        <v>1</v>
      </c>
      <c r="L7505" s="2">
        <v>400</v>
      </c>
      <c r="M7505">
        <v>5</v>
      </c>
      <c r="N7505" s="2">
        <v>400</v>
      </c>
      <c r="O7505" s="2">
        <v>20</v>
      </c>
      <c r="P7505" s="2">
        <v>380</v>
      </c>
      <c r="Q7505" s="2">
        <v>222.61</v>
      </c>
      <c r="R7505" s="2">
        <v>157.38999999999999</v>
      </c>
      <c r="S7505" t="s">
        <v>53</v>
      </c>
      <c r="T7505" t="s">
        <v>178</v>
      </c>
      <c r="U7505" t="s">
        <v>154</v>
      </c>
      <c r="V7505" t="s">
        <v>39</v>
      </c>
      <c r="W7505" t="s">
        <v>92</v>
      </c>
      <c r="X7505" t="s">
        <v>41</v>
      </c>
      <c r="Y7505" t="s">
        <v>42</v>
      </c>
      <c r="Z7505" t="s">
        <v>43</v>
      </c>
      <c r="AA7505" t="s">
        <v>44</v>
      </c>
      <c r="AB7505" t="s">
        <v>68</v>
      </c>
    </row>
    <row r="7506" spans="1:28" x14ac:dyDescent="0.25">
      <c r="A7506" t="s">
        <v>12425</v>
      </c>
      <c r="B7506" s="1">
        <v>45898</v>
      </c>
      <c r="C7506" t="s">
        <v>3510</v>
      </c>
      <c r="D7506" t="s">
        <v>3511</v>
      </c>
      <c r="E7506">
        <v>21</v>
      </c>
      <c r="F7506" t="s">
        <v>48</v>
      </c>
      <c r="G7506" t="s">
        <v>134</v>
      </c>
      <c r="H7506" t="s">
        <v>135</v>
      </c>
      <c r="I7506" t="s">
        <v>62</v>
      </c>
      <c r="J7506" t="s">
        <v>130</v>
      </c>
      <c r="K7506">
        <v>1</v>
      </c>
      <c r="L7506" s="2">
        <v>8500</v>
      </c>
      <c r="M7506">
        <v>20</v>
      </c>
      <c r="N7506" s="2">
        <v>8500</v>
      </c>
      <c r="O7506" s="2">
        <v>1700</v>
      </c>
      <c r="P7506" s="2">
        <v>6800</v>
      </c>
      <c r="Q7506" s="2">
        <v>3779.08</v>
      </c>
      <c r="R7506" s="2">
        <v>3020.92</v>
      </c>
      <c r="S7506" t="s">
        <v>53</v>
      </c>
      <c r="T7506" t="s">
        <v>178</v>
      </c>
      <c r="U7506" t="s">
        <v>154</v>
      </c>
      <c r="V7506" t="s">
        <v>39</v>
      </c>
      <c r="W7506" t="s">
        <v>137</v>
      </c>
      <c r="X7506" t="s">
        <v>41</v>
      </c>
      <c r="Y7506" t="s">
        <v>42</v>
      </c>
      <c r="Z7506" t="s">
        <v>508</v>
      </c>
      <c r="AA7506" t="s">
        <v>44</v>
      </c>
      <c r="AB7506" t="s">
        <v>44</v>
      </c>
    </row>
    <row r="7507" spans="1:28" x14ac:dyDescent="0.25">
      <c r="A7507" t="s">
        <v>12426</v>
      </c>
      <c r="B7507" s="1">
        <v>45898</v>
      </c>
      <c r="C7507" t="s">
        <v>1346</v>
      </c>
      <c r="D7507" t="s">
        <v>1347</v>
      </c>
      <c r="E7507">
        <v>34</v>
      </c>
      <c r="F7507" t="s">
        <v>48</v>
      </c>
      <c r="G7507" t="s">
        <v>227</v>
      </c>
      <c r="H7507" t="s">
        <v>228</v>
      </c>
      <c r="I7507" t="s">
        <v>74</v>
      </c>
      <c r="J7507" t="s">
        <v>75</v>
      </c>
      <c r="K7507">
        <v>1</v>
      </c>
      <c r="L7507" s="2">
        <v>1400</v>
      </c>
      <c r="M7507">
        <v>15</v>
      </c>
      <c r="N7507" s="2">
        <v>1400</v>
      </c>
      <c r="O7507" s="2">
        <v>210</v>
      </c>
      <c r="P7507" s="2">
        <v>1190</v>
      </c>
      <c r="Q7507" s="2">
        <v>845.89</v>
      </c>
      <c r="R7507" s="2">
        <v>344.11</v>
      </c>
      <c r="S7507" t="s">
        <v>64</v>
      </c>
      <c r="T7507" t="s">
        <v>407</v>
      </c>
      <c r="U7507" t="s">
        <v>408</v>
      </c>
      <c r="V7507" t="s">
        <v>39</v>
      </c>
      <c r="W7507" t="s">
        <v>124</v>
      </c>
      <c r="X7507" t="s">
        <v>67</v>
      </c>
      <c r="Y7507" t="s">
        <v>56</v>
      </c>
      <c r="Z7507" t="s">
        <v>223</v>
      </c>
      <c r="AA7507" t="s">
        <v>44</v>
      </c>
      <c r="AB7507" t="s">
        <v>44</v>
      </c>
    </row>
    <row r="7508" spans="1:28" x14ac:dyDescent="0.25">
      <c r="A7508" t="s">
        <v>12427</v>
      </c>
      <c r="B7508" s="1">
        <v>45898</v>
      </c>
      <c r="C7508" t="s">
        <v>5154</v>
      </c>
      <c r="D7508" t="s">
        <v>5155</v>
      </c>
      <c r="E7508">
        <v>48</v>
      </c>
      <c r="F7508" t="s">
        <v>31</v>
      </c>
      <c r="G7508" t="s">
        <v>318</v>
      </c>
      <c r="H7508" t="s">
        <v>319</v>
      </c>
      <c r="I7508" t="s">
        <v>34</v>
      </c>
      <c r="J7508" t="s">
        <v>190</v>
      </c>
      <c r="K7508">
        <v>1</v>
      </c>
      <c r="L7508" s="2">
        <v>2500</v>
      </c>
      <c r="M7508">
        <v>10</v>
      </c>
      <c r="N7508" s="2">
        <v>2500</v>
      </c>
      <c r="O7508" s="2">
        <v>250</v>
      </c>
      <c r="P7508" s="2">
        <v>2250</v>
      </c>
      <c r="Q7508" s="2">
        <v>1260.0999999999999</v>
      </c>
      <c r="R7508" s="2">
        <v>989.9</v>
      </c>
      <c r="S7508" t="s">
        <v>53</v>
      </c>
      <c r="T7508" t="s">
        <v>178</v>
      </c>
      <c r="U7508" t="s">
        <v>154</v>
      </c>
      <c r="V7508" t="s">
        <v>39</v>
      </c>
      <c r="W7508" t="s">
        <v>124</v>
      </c>
      <c r="X7508" t="s">
        <v>41</v>
      </c>
      <c r="Y7508" t="s">
        <v>56</v>
      </c>
      <c r="Z7508" t="s">
        <v>107</v>
      </c>
      <c r="AA7508" t="s">
        <v>44</v>
      </c>
      <c r="AB7508" t="s">
        <v>44</v>
      </c>
    </row>
    <row r="7509" spans="1:28" x14ac:dyDescent="0.25">
      <c r="A7509" t="s">
        <v>12428</v>
      </c>
      <c r="B7509" s="1">
        <v>45898</v>
      </c>
      <c r="C7509" t="s">
        <v>2431</v>
      </c>
      <c r="D7509" t="s">
        <v>2432</v>
      </c>
      <c r="E7509">
        <v>29</v>
      </c>
      <c r="F7509" t="s">
        <v>111</v>
      </c>
      <c r="G7509" t="s">
        <v>243</v>
      </c>
      <c r="H7509" t="s">
        <v>244</v>
      </c>
      <c r="I7509" t="s">
        <v>103</v>
      </c>
      <c r="J7509" t="s">
        <v>104</v>
      </c>
      <c r="K7509">
        <v>5</v>
      </c>
      <c r="L7509" s="2">
        <v>450</v>
      </c>
      <c r="M7509">
        <v>0</v>
      </c>
      <c r="N7509" s="2">
        <v>2250</v>
      </c>
      <c r="O7509" s="2">
        <v>0</v>
      </c>
      <c r="P7509" s="2">
        <v>2250</v>
      </c>
      <c r="Q7509" s="2">
        <v>1555.26</v>
      </c>
      <c r="R7509" s="2">
        <v>694.74</v>
      </c>
      <c r="S7509" t="s">
        <v>53</v>
      </c>
      <c r="T7509" t="s">
        <v>37</v>
      </c>
      <c r="U7509" t="s">
        <v>38</v>
      </c>
      <c r="V7509" t="s">
        <v>39</v>
      </c>
      <c r="W7509" t="s">
        <v>40</v>
      </c>
      <c r="X7509" t="s">
        <v>41</v>
      </c>
      <c r="Y7509" t="s">
        <v>56</v>
      </c>
      <c r="Z7509" t="s">
        <v>43</v>
      </c>
      <c r="AA7509" t="s">
        <v>44</v>
      </c>
      <c r="AB7509" t="s">
        <v>44</v>
      </c>
    </row>
    <row r="7510" spans="1:28" x14ac:dyDescent="0.25">
      <c r="A7510" t="s">
        <v>12429</v>
      </c>
      <c r="B7510" s="1">
        <v>45899</v>
      </c>
      <c r="C7510" t="s">
        <v>2704</v>
      </c>
      <c r="D7510" t="s">
        <v>2705</v>
      </c>
      <c r="E7510">
        <v>48</v>
      </c>
      <c r="F7510" t="s">
        <v>48</v>
      </c>
      <c r="G7510" t="s">
        <v>81</v>
      </c>
      <c r="H7510" t="s">
        <v>82</v>
      </c>
      <c r="I7510" t="s">
        <v>51</v>
      </c>
      <c r="J7510" t="s">
        <v>52</v>
      </c>
      <c r="K7510">
        <v>2</v>
      </c>
      <c r="L7510" s="2">
        <v>600</v>
      </c>
      <c r="M7510">
        <v>20</v>
      </c>
      <c r="N7510" s="2">
        <v>1200</v>
      </c>
      <c r="O7510" s="2">
        <v>240</v>
      </c>
      <c r="P7510" s="2">
        <v>960</v>
      </c>
      <c r="Q7510" s="2">
        <v>655.34</v>
      </c>
      <c r="R7510" s="2">
        <v>304.66000000000003</v>
      </c>
      <c r="S7510" t="s">
        <v>53</v>
      </c>
      <c r="T7510" t="s">
        <v>398</v>
      </c>
      <c r="U7510" t="s">
        <v>399</v>
      </c>
      <c r="V7510" t="s">
        <v>39</v>
      </c>
      <c r="W7510" t="s">
        <v>40</v>
      </c>
      <c r="X7510" t="s">
        <v>97</v>
      </c>
      <c r="Y7510" t="s">
        <v>56</v>
      </c>
      <c r="Z7510" t="s">
        <v>43</v>
      </c>
      <c r="AA7510" t="s">
        <v>44</v>
      </c>
      <c r="AB7510" t="s">
        <v>44</v>
      </c>
    </row>
    <row r="7511" spans="1:28" x14ac:dyDescent="0.25">
      <c r="A7511" t="s">
        <v>12430</v>
      </c>
      <c r="B7511" s="1">
        <v>45899</v>
      </c>
      <c r="C7511" t="s">
        <v>628</v>
      </c>
      <c r="D7511" t="s">
        <v>629</v>
      </c>
      <c r="E7511">
        <v>53</v>
      </c>
      <c r="F7511" t="s">
        <v>48</v>
      </c>
      <c r="G7511" t="s">
        <v>280</v>
      </c>
      <c r="H7511" t="s">
        <v>281</v>
      </c>
      <c r="I7511" t="s">
        <v>62</v>
      </c>
      <c r="J7511" t="s">
        <v>190</v>
      </c>
      <c r="K7511">
        <v>1</v>
      </c>
      <c r="L7511" s="2">
        <v>700</v>
      </c>
      <c r="M7511">
        <v>5</v>
      </c>
      <c r="N7511" s="2">
        <v>700</v>
      </c>
      <c r="O7511" s="2">
        <v>35</v>
      </c>
      <c r="P7511" s="2">
        <v>665</v>
      </c>
      <c r="Q7511" s="2">
        <v>535.22</v>
      </c>
      <c r="R7511" s="2">
        <v>129.78</v>
      </c>
      <c r="S7511" t="s">
        <v>53</v>
      </c>
      <c r="T7511" t="s">
        <v>153</v>
      </c>
      <c r="U7511" t="s">
        <v>154</v>
      </c>
      <c r="V7511" t="s">
        <v>39</v>
      </c>
      <c r="W7511" t="s">
        <v>137</v>
      </c>
      <c r="X7511" t="s">
        <v>97</v>
      </c>
      <c r="Y7511" t="s">
        <v>56</v>
      </c>
      <c r="Z7511" t="s">
        <v>144</v>
      </c>
      <c r="AA7511" t="s">
        <v>44</v>
      </c>
      <c r="AB7511" t="s">
        <v>44</v>
      </c>
    </row>
    <row r="7512" spans="1:28" x14ac:dyDescent="0.25">
      <c r="A7512" t="s">
        <v>12431</v>
      </c>
      <c r="B7512" s="1">
        <v>45899</v>
      </c>
      <c r="C7512" t="s">
        <v>5891</v>
      </c>
      <c r="D7512" t="s">
        <v>5892</v>
      </c>
      <c r="E7512">
        <v>48</v>
      </c>
      <c r="F7512" t="s">
        <v>48</v>
      </c>
      <c r="G7512" t="s">
        <v>32</v>
      </c>
      <c r="H7512" t="s">
        <v>33</v>
      </c>
      <c r="I7512" t="s">
        <v>34</v>
      </c>
      <c r="J7512" t="s">
        <v>35</v>
      </c>
      <c r="K7512">
        <v>1</v>
      </c>
      <c r="L7512" s="2">
        <v>55000</v>
      </c>
      <c r="M7512">
        <v>0</v>
      </c>
      <c r="N7512" s="2">
        <v>55000</v>
      </c>
      <c r="O7512" s="2">
        <v>0</v>
      </c>
      <c r="P7512" s="2">
        <v>55000</v>
      </c>
      <c r="Q7512" s="2">
        <v>39352.410000000003</v>
      </c>
      <c r="R7512" s="2">
        <v>15647.59</v>
      </c>
      <c r="S7512" t="s">
        <v>53</v>
      </c>
      <c r="T7512" t="s">
        <v>263</v>
      </c>
      <c r="U7512" t="s">
        <v>91</v>
      </c>
      <c r="V7512" t="s">
        <v>39</v>
      </c>
      <c r="W7512" t="s">
        <v>83</v>
      </c>
      <c r="X7512" t="s">
        <v>41</v>
      </c>
      <c r="Y7512" t="s">
        <v>42</v>
      </c>
      <c r="Z7512" t="s">
        <v>43</v>
      </c>
      <c r="AA7512" t="s">
        <v>44</v>
      </c>
      <c r="AB7512" t="s">
        <v>44</v>
      </c>
    </row>
    <row r="7513" spans="1:28" x14ac:dyDescent="0.25">
      <c r="A7513" t="s">
        <v>12432</v>
      </c>
      <c r="B7513" s="1">
        <v>45899</v>
      </c>
      <c r="C7513" t="s">
        <v>12069</v>
      </c>
      <c r="D7513" t="s">
        <v>12070</v>
      </c>
      <c r="E7513">
        <v>57</v>
      </c>
      <c r="F7513" t="s">
        <v>48</v>
      </c>
      <c r="G7513" t="s">
        <v>148</v>
      </c>
      <c r="H7513" t="s">
        <v>149</v>
      </c>
      <c r="I7513" t="s">
        <v>74</v>
      </c>
      <c r="J7513" t="s">
        <v>130</v>
      </c>
      <c r="K7513">
        <v>1</v>
      </c>
      <c r="L7513" s="2">
        <v>3500</v>
      </c>
      <c r="M7513">
        <v>10</v>
      </c>
      <c r="N7513" s="2">
        <v>3500</v>
      </c>
      <c r="O7513" s="2">
        <v>350</v>
      </c>
      <c r="P7513" s="2">
        <v>3150</v>
      </c>
      <c r="Q7513" s="2">
        <v>2363.48</v>
      </c>
      <c r="R7513" s="2">
        <v>786.52</v>
      </c>
      <c r="S7513" t="s">
        <v>53</v>
      </c>
      <c r="T7513" t="s">
        <v>96</v>
      </c>
      <c r="U7513" t="s">
        <v>96</v>
      </c>
      <c r="V7513" t="s">
        <v>39</v>
      </c>
      <c r="W7513" t="s">
        <v>83</v>
      </c>
      <c r="X7513" t="s">
        <v>97</v>
      </c>
      <c r="Y7513" t="s">
        <v>42</v>
      </c>
      <c r="Z7513" t="s">
        <v>43</v>
      </c>
      <c r="AA7513" t="s">
        <v>44</v>
      </c>
      <c r="AB7513" t="s">
        <v>68</v>
      </c>
    </row>
    <row r="7514" spans="1:28" x14ac:dyDescent="0.25">
      <c r="A7514" t="s">
        <v>12433</v>
      </c>
      <c r="B7514" s="1">
        <v>45899</v>
      </c>
      <c r="C7514" t="s">
        <v>4969</v>
      </c>
      <c r="D7514" t="s">
        <v>4970</v>
      </c>
      <c r="E7514">
        <v>24</v>
      </c>
      <c r="F7514" t="s">
        <v>48</v>
      </c>
      <c r="G7514" t="s">
        <v>202</v>
      </c>
      <c r="H7514" t="s">
        <v>203</v>
      </c>
      <c r="I7514" t="s">
        <v>103</v>
      </c>
      <c r="J7514" t="s">
        <v>104</v>
      </c>
      <c r="K7514">
        <v>3</v>
      </c>
      <c r="L7514" s="2">
        <v>550</v>
      </c>
      <c r="M7514">
        <v>5</v>
      </c>
      <c r="N7514" s="2">
        <v>1650</v>
      </c>
      <c r="O7514" s="2">
        <v>82.5</v>
      </c>
      <c r="P7514" s="2">
        <v>1567.5</v>
      </c>
      <c r="Q7514" s="2">
        <v>1168.26</v>
      </c>
      <c r="R7514" s="2">
        <v>399.24</v>
      </c>
      <c r="S7514" t="s">
        <v>53</v>
      </c>
      <c r="T7514" t="s">
        <v>54</v>
      </c>
      <c r="U7514" t="s">
        <v>55</v>
      </c>
      <c r="V7514" t="s">
        <v>39</v>
      </c>
      <c r="W7514" t="s">
        <v>40</v>
      </c>
      <c r="X7514" t="s">
        <v>97</v>
      </c>
      <c r="Y7514" t="s">
        <v>56</v>
      </c>
      <c r="Z7514" t="s">
        <v>43</v>
      </c>
      <c r="AA7514" t="s">
        <v>44</v>
      </c>
      <c r="AB7514" t="s">
        <v>44</v>
      </c>
    </row>
    <row r="7515" spans="1:28" x14ac:dyDescent="0.25">
      <c r="A7515" t="s">
        <v>12434</v>
      </c>
      <c r="B7515" s="1">
        <v>45899</v>
      </c>
      <c r="C7515" t="s">
        <v>6571</v>
      </c>
      <c r="D7515" t="s">
        <v>6572</v>
      </c>
      <c r="E7515">
        <v>25</v>
      </c>
      <c r="F7515" t="s">
        <v>31</v>
      </c>
      <c r="G7515" t="s">
        <v>188</v>
      </c>
      <c r="H7515" t="s">
        <v>189</v>
      </c>
      <c r="I7515" t="s">
        <v>34</v>
      </c>
      <c r="J7515" t="s">
        <v>190</v>
      </c>
      <c r="K7515">
        <v>1</v>
      </c>
      <c r="L7515" s="2">
        <v>1800</v>
      </c>
      <c r="M7515">
        <v>10</v>
      </c>
      <c r="N7515" s="2">
        <v>1800</v>
      </c>
      <c r="O7515" s="2">
        <v>180</v>
      </c>
      <c r="P7515" s="2">
        <v>1620</v>
      </c>
      <c r="Q7515" s="2">
        <v>976.62</v>
      </c>
      <c r="R7515" s="2">
        <v>643.38</v>
      </c>
      <c r="S7515" t="s">
        <v>53</v>
      </c>
      <c r="T7515" t="s">
        <v>76</v>
      </c>
      <c r="U7515" t="s">
        <v>77</v>
      </c>
      <c r="V7515" t="s">
        <v>39</v>
      </c>
      <c r="W7515" t="s">
        <v>40</v>
      </c>
      <c r="X7515" t="s">
        <v>41</v>
      </c>
      <c r="Y7515" t="s">
        <v>56</v>
      </c>
      <c r="Z7515" t="s">
        <v>43</v>
      </c>
      <c r="AA7515" t="s">
        <v>44</v>
      </c>
      <c r="AB7515" t="s">
        <v>44</v>
      </c>
    </row>
    <row r="7516" spans="1:28" x14ac:dyDescent="0.25">
      <c r="A7516" t="s">
        <v>12435</v>
      </c>
      <c r="B7516" s="1">
        <v>45899</v>
      </c>
      <c r="C7516" t="s">
        <v>9692</v>
      </c>
      <c r="D7516" t="s">
        <v>9693</v>
      </c>
      <c r="E7516">
        <v>32</v>
      </c>
      <c r="F7516" t="s">
        <v>31</v>
      </c>
      <c r="G7516" t="s">
        <v>112</v>
      </c>
      <c r="H7516" t="s">
        <v>113</v>
      </c>
      <c r="I7516" t="s">
        <v>103</v>
      </c>
      <c r="J7516" t="s">
        <v>104</v>
      </c>
      <c r="K7516">
        <v>4</v>
      </c>
      <c r="L7516" s="2">
        <v>650</v>
      </c>
      <c r="M7516">
        <v>0</v>
      </c>
      <c r="N7516" s="2">
        <v>2600</v>
      </c>
      <c r="O7516" s="2">
        <v>0</v>
      </c>
      <c r="P7516" s="2">
        <v>2600</v>
      </c>
      <c r="Q7516" s="2">
        <v>1821.16</v>
      </c>
      <c r="R7516" s="2">
        <v>778.84</v>
      </c>
      <c r="S7516" t="s">
        <v>53</v>
      </c>
      <c r="T7516" t="s">
        <v>122</v>
      </c>
      <c r="U7516" t="s">
        <v>123</v>
      </c>
      <c r="V7516" t="s">
        <v>39</v>
      </c>
      <c r="W7516" t="s">
        <v>124</v>
      </c>
      <c r="X7516" t="s">
        <v>97</v>
      </c>
      <c r="Y7516" t="s">
        <v>56</v>
      </c>
      <c r="Z7516" t="s">
        <v>223</v>
      </c>
      <c r="AA7516" t="s">
        <v>44</v>
      </c>
      <c r="AB7516" t="s">
        <v>44</v>
      </c>
    </row>
    <row r="7517" spans="1:28" x14ac:dyDescent="0.25">
      <c r="A7517" t="s">
        <v>12436</v>
      </c>
      <c r="B7517" s="1">
        <v>45899</v>
      </c>
      <c r="C7517" t="s">
        <v>1574</v>
      </c>
      <c r="D7517" t="s">
        <v>1575</v>
      </c>
      <c r="E7517">
        <v>28</v>
      </c>
      <c r="F7517" t="s">
        <v>31</v>
      </c>
      <c r="G7517" t="s">
        <v>49</v>
      </c>
      <c r="H7517" t="s">
        <v>50</v>
      </c>
      <c r="I7517" t="s">
        <v>51</v>
      </c>
      <c r="J7517" t="s">
        <v>52</v>
      </c>
      <c r="K7517">
        <v>4</v>
      </c>
      <c r="L7517" s="2">
        <v>500</v>
      </c>
      <c r="M7517">
        <v>30</v>
      </c>
      <c r="N7517" s="2">
        <v>2000</v>
      </c>
      <c r="O7517" s="2">
        <v>600</v>
      </c>
      <c r="P7517" s="2">
        <v>1400</v>
      </c>
      <c r="Q7517" s="2">
        <v>854.81</v>
      </c>
      <c r="R7517" s="2">
        <v>545.19000000000005</v>
      </c>
      <c r="S7517" t="s">
        <v>36</v>
      </c>
      <c r="T7517" t="s">
        <v>222</v>
      </c>
      <c r="U7517" t="s">
        <v>38</v>
      </c>
      <c r="V7517" t="s">
        <v>39</v>
      </c>
      <c r="W7517" t="s">
        <v>83</v>
      </c>
      <c r="X7517" t="s">
        <v>41</v>
      </c>
      <c r="Y7517" t="s">
        <v>56</v>
      </c>
      <c r="Z7517" t="s">
        <v>43</v>
      </c>
      <c r="AA7517" t="s">
        <v>44</v>
      </c>
      <c r="AB7517" t="s">
        <v>44</v>
      </c>
    </row>
    <row r="7518" spans="1:28" x14ac:dyDescent="0.25">
      <c r="A7518" t="s">
        <v>12437</v>
      </c>
      <c r="B7518" s="1">
        <v>45899</v>
      </c>
      <c r="C7518" t="s">
        <v>2477</v>
      </c>
      <c r="D7518" t="s">
        <v>2478</v>
      </c>
      <c r="E7518">
        <v>34</v>
      </c>
      <c r="F7518" t="s">
        <v>48</v>
      </c>
      <c r="G7518" t="s">
        <v>81</v>
      </c>
      <c r="H7518" t="s">
        <v>82</v>
      </c>
      <c r="I7518" t="s">
        <v>51</v>
      </c>
      <c r="J7518" t="s">
        <v>52</v>
      </c>
      <c r="K7518">
        <v>4</v>
      </c>
      <c r="L7518" s="2">
        <v>600</v>
      </c>
      <c r="M7518">
        <v>15</v>
      </c>
      <c r="N7518" s="2">
        <v>2400</v>
      </c>
      <c r="O7518" s="2">
        <v>360</v>
      </c>
      <c r="P7518" s="2">
        <v>2040</v>
      </c>
      <c r="Q7518" s="2">
        <v>1531.15</v>
      </c>
      <c r="R7518" s="2">
        <v>508.85</v>
      </c>
      <c r="S7518" t="s">
        <v>64</v>
      </c>
      <c r="T7518" t="s">
        <v>90</v>
      </c>
      <c r="U7518" t="s">
        <v>91</v>
      </c>
      <c r="V7518" t="s">
        <v>39</v>
      </c>
      <c r="W7518" t="s">
        <v>66</v>
      </c>
      <c r="X7518" t="s">
        <v>41</v>
      </c>
      <c r="Y7518" t="s">
        <v>56</v>
      </c>
      <c r="Z7518" t="s">
        <v>223</v>
      </c>
      <c r="AA7518" t="s">
        <v>44</v>
      </c>
      <c r="AB7518" t="s">
        <v>44</v>
      </c>
    </row>
    <row r="7519" spans="1:28" x14ac:dyDescent="0.25">
      <c r="A7519" t="s">
        <v>12438</v>
      </c>
      <c r="B7519" s="1">
        <v>45899</v>
      </c>
      <c r="C7519" t="s">
        <v>11716</v>
      </c>
      <c r="D7519" t="s">
        <v>11717</v>
      </c>
      <c r="E7519">
        <v>49</v>
      </c>
      <c r="F7519" t="s">
        <v>48</v>
      </c>
      <c r="G7519" t="s">
        <v>285</v>
      </c>
      <c r="H7519" t="s">
        <v>286</v>
      </c>
      <c r="I7519" t="s">
        <v>34</v>
      </c>
      <c r="J7519" t="s">
        <v>121</v>
      </c>
      <c r="K7519">
        <v>3</v>
      </c>
      <c r="L7519" s="2">
        <v>3200</v>
      </c>
      <c r="M7519">
        <v>25</v>
      </c>
      <c r="N7519" s="2">
        <v>9600</v>
      </c>
      <c r="O7519" s="2">
        <v>2400</v>
      </c>
      <c r="P7519" s="2">
        <v>7200</v>
      </c>
      <c r="Q7519" s="2">
        <v>5667.96</v>
      </c>
      <c r="R7519" s="2">
        <v>1532.04</v>
      </c>
      <c r="S7519" t="s">
        <v>36</v>
      </c>
      <c r="T7519" t="s">
        <v>114</v>
      </c>
      <c r="U7519" t="s">
        <v>115</v>
      </c>
      <c r="V7519" t="s">
        <v>39</v>
      </c>
      <c r="W7519" t="s">
        <v>40</v>
      </c>
      <c r="X7519" t="s">
        <v>41</v>
      </c>
      <c r="Y7519" t="s">
        <v>42</v>
      </c>
      <c r="Z7519" t="s">
        <v>43</v>
      </c>
      <c r="AA7519" t="s">
        <v>44</v>
      </c>
      <c r="AB7519" t="s">
        <v>44</v>
      </c>
    </row>
    <row r="7520" spans="1:28" x14ac:dyDescent="0.25">
      <c r="A7520" t="s">
        <v>12439</v>
      </c>
      <c r="B7520" s="1">
        <v>45900</v>
      </c>
      <c r="C7520" t="s">
        <v>4000</v>
      </c>
      <c r="D7520" t="s">
        <v>4001</v>
      </c>
      <c r="E7520">
        <v>18</v>
      </c>
      <c r="F7520" t="s">
        <v>48</v>
      </c>
      <c r="G7520" t="s">
        <v>81</v>
      </c>
      <c r="H7520" t="s">
        <v>82</v>
      </c>
      <c r="I7520" t="s">
        <v>51</v>
      </c>
      <c r="J7520" t="s">
        <v>52</v>
      </c>
      <c r="K7520">
        <v>1</v>
      </c>
      <c r="L7520" s="2">
        <v>600</v>
      </c>
      <c r="M7520">
        <v>15</v>
      </c>
      <c r="N7520" s="2">
        <v>600</v>
      </c>
      <c r="O7520" s="2">
        <v>90</v>
      </c>
      <c r="P7520" s="2">
        <v>510</v>
      </c>
      <c r="Q7520" s="2">
        <v>319.83999999999997</v>
      </c>
      <c r="R7520" s="2">
        <v>190.16</v>
      </c>
      <c r="S7520" t="s">
        <v>53</v>
      </c>
      <c r="T7520" t="s">
        <v>114</v>
      </c>
      <c r="U7520" t="s">
        <v>115</v>
      </c>
      <c r="V7520" t="s">
        <v>39</v>
      </c>
      <c r="W7520" t="s">
        <v>40</v>
      </c>
      <c r="X7520" t="s">
        <v>97</v>
      </c>
      <c r="Y7520" t="s">
        <v>56</v>
      </c>
      <c r="Z7520" t="s">
        <v>144</v>
      </c>
      <c r="AA7520" t="s">
        <v>44</v>
      </c>
      <c r="AB7520" t="s">
        <v>44</v>
      </c>
    </row>
    <row r="7521" spans="1:28" x14ac:dyDescent="0.25">
      <c r="A7521" t="s">
        <v>12440</v>
      </c>
      <c r="B7521" s="1">
        <v>45900</v>
      </c>
      <c r="C7521" t="s">
        <v>6459</v>
      </c>
      <c r="D7521" t="s">
        <v>6460</v>
      </c>
      <c r="E7521">
        <v>55</v>
      </c>
      <c r="F7521" t="s">
        <v>48</v>
      </c>
      <c r="G7521" t="s">
        <v>119</v>
      </c>
      <c r="H7521" t="s">
        <v>120</v>
      </c>
      <c r="I7521" t="s">
        <v>62</v>
      </c>
      <c r="J7521" t="s">
        <v>121</v>
      </c>
      <c r="K7521">
        <v>4</v>
      </c>
      <c r="L7521" s="2">
        <v>4800</v>
      </c>
      <c r="M7521">
        <v>20</v>
      </c>
      <c r="N7521" s="2">
        <v>19200</v>
      </c>
      <c r="O7521" s="2">
        <v>3840</v>
      </c>
      <c r="P7521" s="2">
        <v>15360</v>
      </c>
      <c r="Q7521" s="2">
        <v>9593.77</v>
      </c>
      <c r="R7521" s="2">
        <v>5766.23</v>
      </c>
      <c r="S7521" t="s">
        <v>53</v>
      </c>
      <c r="T7521" t="s">
        <v>163</v>
      </c>
      <c r="U7521" t="s">
        <v>164</v>
      </c>
      <c r="V7521" t="s">
        <v>39</v>
      </c>
      <c r="W7521" t="s">
        <v>66</v>
      </c>
      <c r="X7521" t="s">
        <v>41</v>
      </c>
      <c r="Y7521" t="s">
        <v>56</v>
      </c>
      <c r="Z7521" t="s">
        <v>43</v>
      </c>
      <c r="AA7521" t="s">
        <v>44</v>
      </c>
      <c r="AB7521" t="s">
        <v>44</v>
      </c>
    </row>
    <row r="7522" spans="1:28" x14ac:dyDescent="0.25">
      <c r="A7522" t="s">
        <v>12441</v>
      </c>
      <c r="B7522" s="1">
        <v>45900</v>
      </c>
      <c r="C7522" t="s">
        <v>10048</v>
      </c>
      <c r="D7522" t="s">
        <v>10049</v>
      </c>
      <c r="E7522">
        <v>22</v>
      </c>
      <c r="F7522" t="s">
        <v>31</v>
      </c>
      <c r="G7522" t="s">
        <v>128</v>
      </c>
      <c r="H7522" t="s">
        <v>129</v>
      </c>
      <c r="I7522" t="s">
        <v>74</v>
      </c>
      <c r="J7522" t="s">
        <v>130</v>
      </c>
      <c r="K7522">
        <v>1</v>
      </c>
      <c r="L7522" s="2">
        <v>1700</v>
      </c>
      <c r="M7522">
        <v>5</v>
      </c>
      <c r="N7522" s="2">
        <v>1700</v>
      </c>
      <c r="O7522" s="2">
        <v>85</v>
      </c>
      <c r="P7522" s="2">
        <v>1615</v>
      </c>
      <c r="Q7522" s="2">
        <v>1061.5999999999999</v>
      </c>
      <c r="R7522" s="2">
        <v>553.4</v>
      </c>
      <c r="S7522" t="s">
        <v>53</v>
      </c>
      <c r="T7522" t="s">
        <v>398</v>
      </c>
      <c r="U7522" t="s">
        <v>399</v>
      </c>
      <c r="V7522" t="s">
        <v>39</v>
      </c>
      <c r="W7522" t="s">
        <v>92</v>
      </c>
      <c r="X7522" t="s">
        <v>97</v>
      </c>
      <c r="Y7522" t="s">
        <v>56</v>
      </c>
      <c r="Z7522" t="s">
        <v>223</v>
      </c>
      <c r="AA7522" t="s">
        <v>44</v>
      </c>
      <c r="AB7522" t="s">
        <v>44</v>
      </c>
    </row>
    <row r="7523" spans="1:28" x14ac:dyDescent="0.25">
      <c r="A7523" t="s">
        <v>12442</v>
      </c>
      <c r="B7523" s="1">
        <v>45900</v>
      </c>
      <c r="C7523" t="s">
        <v>3701</v>
      </c>
      <c r="D7523" t="s">
        <v>3702</v>
      </c>
      <c r="E7523">
        <v>29</v>
      </c>
      <c r="F7523" t="s">
        <v>31</v>
      </c>
      <c r="G7523" t="s">
        <v>202</v>
      </c>
      <c r="H7523" t="s">
        <v>203</v>
      </c>
      <c r="I7523" t="s">
        <v>103</v>
      </c>
      <c r="J7523" t="s">
        <v>104</v>
      </c>
      <c r="K7523">
        <v>4</v>
      </c>
      <c r="L7523" s="2">
        <v>550</v>
      </c>
      <c r="M7523">
        <v>5</v>
      </c>
      <c r="N7523" s="2">
        <v>2200</v>
      </c>
      <c r="O7523" s="2">
        <v>110</v>
      </c>
      <c r="P7523" s="2">
        <v>2090</v>
      </c>
      <c r="Q7523" s="2">
        <v>1600.87</v>
      </c>
      <c r="R7523" s="2">
        <v>489.13</v>
      </c>
      <c r="S7523" t="s">
        <v>53</v>
      </c>
      <c r="T7523" t="s">
        <v>114</v>
      </c>
      <c r="U7523" t="s">
        <v>115</v>
      </c>
      <c r="V7523" t="s">
        <v>39</v>
      </c>
      <c r="W7523" t="s">
        <v>92</v>
      </c>
      <c r="X7523" t="s">
        <v>97</v>
      </c>
      <c r="Y7523" t="s">
        <v>56</v>
      </c>
      <c r="Z7523" t="s">
        <v>43</v>
      </c>
      <c r="AA7523" t="s">
        <v>44</v>
      </c>
      <c r="AB7523" t="s">
        <v>44</v>
      </c>
    </row>
    <row r="7524" spans="1:28" x14ac:dyDescent="0.25">
      <c r="A7524" t="s">
        <v>12443</v>
      </c>
      <c r="B7524" s="1">
        <v>45900</v>
      </c>
      <c r="C7524" t="s">
        <v>4670</v>
      </c>
      <c r="D7524" t="s">
        <v>4671</v>
      </c>
      <c r="E7524">
        <v>60</v>
      </c>
      <c r="F7524" t="s">
        <v>111</v>
      </c>
      <c r="G7524" t="s">
        <v>158</v>
      </c>
      <c r="H7524" t="s">
        <v>159</v>
      </c>
      <c r="I7524" t="s">
        <v>51</v>
      </c>
      <c r="J7524" t="s">
        <v>52</v>
      </c>
      <c r="K7524">
        <v>2</v>
      </c>
      <c r="L7524" s="2">
        <v>650</v>
      </c>
      <c r="M7524">
        <v>5</v>
      </c>
      <c r="N7524" s="2">
        <v>1300</v>
      </c>
      <c r="O7524" s="2">
        <v>65</v>
      </c>
      <c r="P7524" s="2">
        <v>1235</v>
      </c>
      <c r="Q7524" s="2">
        <v>975.6</v>
      </c>
      <c r="R7524" s="2">
        <v>259.39999999999998</v>
      </c>
      <c r="S7524" t="s">
        <v>53</v>
      </c>
      <c r="T7524" t="s">
        <v>37</v>
      </c>
      <c r="U7524" t="s">
        <v>38</v>
      </c>
      <c r="V7524" t="s">
        <v>39</v>
      </c>
      <c r="W7524" t="s">
        <v>137</v>
      </c>
      <c r="X7524" t="s">
        <v>67</v>
      </c>
      <c r="Y7524" t="s">
        <v>42</v>
      </c>
      <c r="Z7524" t="s">
        <v>43</v>
      </c>
      <c r="AA7524" t="s">
        <v>44</v>
      </c>
      <c r="AB7524" t="s">
        <v>44</v>
      </c>
    </row>
    <row r="7525" spans="1:28" x14ac:dyDescent="0.25">
      <c r="A7525" t="s">
        <v>12444</v>
      </c>
      <c r="B7525" s="1">
        <v>45900</v>
      </c>
      <c r="C7525" t="s">
        <v>8970</v>
      </c>
      <c r="D7525" t="s">
        <v>8971</v>
      </c>
      <c r="E7525">
        <v>27</v>
      </c>
      <c r="F7525" t="s">
        <v>31</v>
      </c>
      <c r="G7525" t="s">
        <v>197</v>
      </c>
      <c r="H7525" t="s">
        <v>198</v>
      </c>
      <c r="I7525" t="s">
        <v>74</v>
      </c>
      <c r="J7525" t="s">
        <v>75</v>
      </c>
      <c r="K7525">
        <v>1</v>
      </c>
      <c r="L7525" s="2">
        <v>2600</v>
      </c>
      <c r="M7525">
        <v>0</v>
      </c>
      <c r="N7525" s="2">
        <v>2600</v>
      </c>
      <c r="O7525" s="2">
        <v>0</v>
      </c>
      <c r="P7525" s="2">
        <v>2600</v>
      </c>
      <c r="Q7525" s="2">
        <v>1873.46</v>
      </c>
      <c r="R7525" s="2">
        <v>726.54</v>
      </c>
      <c r="S7525" t="s">
        <v>36</v>
      </c>
      <c r="T7525" t="s">
        <v>65</v>
      </c>
      <c r="U7525" t="s">
        <v>65</v>
      </c>
      <c r="V7525" t="s">
        <v>39</v>
      </c>
      <c r="W7525" t="s">
        <v>83</v>
      </c>
      <c r="X7525" t="s">
        <v>97</v>
      </c>
      <c r="Y7525" t="s">
        <v>56</v>
      </c>
      <c r="Z7525" t="s">
        <v>43</v>
      </c>
      <c r="AA7525" t="s">
        <v>44</v>
      </c>
      <c r="AB7525" t="s">
        <v>44</v>
      </c>
    </row>
    <row r="7526" spans="1:28" x14ac:dyDescent="0.25">
      <c r="A7526" t="s">
        <v>12445</v>
      </c>
      <c r="B7526" s="1">
        <v>45900</v>
      </c>
      <c r="C7526" t="s">
        <v>609</v>
      </c>
      <c r="D7526" t="s">
        <v>610</v>
      </c>
      <c r="E7526">
        <v>41</v>
      </c>
      <c r="F7526" t="s">
        <v>48</v>
      </c>
      <c r="G7526" t="s">
        <v>366</v>
      </c>
      <c r="H7526" t="s">
        <v>367</v>
      </c>
      <c r="I7526" t="s">
        <v>34</v>
      </c>
      <c r="J7526" t="s">
        <v>130</v>
      </c>
      <c r="K7526">
        <v>1</v>
      </c>
      <c r="L7526" s="2">
        <v>14500</v>
      </c>
      <c r="M7526">
        <v>10</v>
      </c>
      <c r="N7526" s="2">
        <v>14500</v>
      </c>
      <c r="O7526" s="2">
        <v>1450</v>
      </c>
      <c r="P7526" s="2">
        <v>13050</v>
      </c>
      <c r="Q7526" s="2">
        <v>8273.74</v>
      </c>
      <c r="R7526" s="2">
        <v>4776.26</v>
      </c>
      <c r="S7526" t="s">
        <v>64</v>
      </c>
      <c r="T7526" t="s">
        <v>65</v>
      </c>
      <c r="U7526" t="s">
        <v>65</v>
      </c>
      <c r="V7526" t="s">
        <v>39</v>
      </c>
      <c r="W7526" t="s">
        <v>40</v>
      </c>
      <c r="X7526" t="s">
        <v>97</v>
      </c>
      <c r="Y7526" t="s">
        <v>84</v>
      </c>
      <c r="Z7526" t="s">
        <v>43</v>
      </c>
      <c r="AA7526" t="s">
        <v>44</v>
      </c>
      <c r="AB7526" t="s">
        <v>44</v>
      </c>
    </row>
    <row r="7527" spans="1:28" x14ac:dyDescent="0.25">
      <c r="A7527" t="s">
        <v>12446</v>
      </c>
      <c r="B7527" s="1">
        <v>45900</v>
      </c>
      <c r="C7527" t="s">
        <v>442</v>
      </c>
      <c r="D7527" t="s">
        <v>443</v>
      </c>
      <c r="E7527">
        <v>39</v>
      </c>
      <c r="F7527" t="s">
        <v>31</v>
      </c>
      <c r="G7527" t="s">
        <v>436</v>
      </c>
      <c r="H7527" t="s">
        <v>437</v>
      </c>
      <c r="I7527" t="s">
        <v>74</v>
      </c>
      <c r="J7527" t="s">
        <v>190</v>
      </c>
      <c r="K7527">
        <v>2</v>
      </c>
      <c r="L7527" s="2">
        <v>1800</v>
      </c>
      <c r="M7527">
        <v>5</v>
      </c>
      <c r="N7527" s="2">
        <v>3600</v>
      </c>
      <c r="O7527" s="2">
        <v>180</v>
      </c>
      <c r="P7527" s="2">
        <v>3420</v>
      </c>
      <c r="Q7527" s="2">
        <v>2490.5700000000002</v>
      </c>
      <c r="R7527" s="2">
        <v>929.43</v>
      </c>
      <c r="S7527" t="s">
        <v>64</v>
      </c>
      <c r="T7527" t="s">
        <v>90</v>
      </c>
      <c r="U7527" t="s">
        <v>91</v>
      </c>
      <c r="V7527" t="s">
        <v>39</v>
      </c>
      <c r="W7527" t="s">
        <v>92</v>
      </c>
      <c r="X7527" t="s">
        <v>41</v>
      </c>
      <c r="Y7527" t="s">
        <v>56</v>
      </c>
      <c r="Z7527" t="s">
        <v>43</v>
      </c>
      <c r="AA7527" t="s">
        <v>44</v>
      </c>
      <c r="AB7527" t="s">
        <v>44</v>
      </c>
    </row>
    <row r="7528" spans="1:28" x14ac:dyDescent="0.25">
      <c r="A7528" t="s">
        <v>12447</v>
      </c>
      <c r="B7528" s="1">
        <v>45900</v>
      </c>
      <c r="C7528" t="s">
        <v>8175</v>
      </c>
      <c r="D7528" t="s">
        <v>8176</v>
      </c>
      <c r="E7528">
        <v>30</v>
      </c>
      <c r="F7528" t="s">
        <v>31</v>
      </c>
      <c r="G7528" t="s">
        <v>81</v>
      </c>
      <c r="H7528" t="s">
        <v>82</v>
      </c>
      <c r="I7528" t="s">
        <v>51</v>
      </c>
      <c r="J7528" t="s">
        <v>52</v>
      </c>
      <c r="K7528">
        <v>1</v>
      </c>
      <c r="L7528" s="2">
        <v>600</v>
      </c>
      <c r="M7528">
        <v>15</v>
      </c>
      <c r="N7528" s="2">
        <v>600</v>
      </c>
      <c r="O7528" s="2">
        <v>90</v>
      </c>
      <c r="P7528" s="2">
        <v>510</v>
      </c>
      <c r="Q7528" s="2">
        <v>301.52999999999997</v>
      </c>
      <c r="R7528" s="2">
        <v>208.47</v>
      </c>
      <c r="S7528" t="s">
        <v>53</v>
      </c>
      <c r="T7528" t="s">
        <v>54</v>
      </c>
      <c r="U7528" t="s">
        <v>55</v>
      </c>
      <c r="V7528" t="s">
        <v>39</v>
      </c>
      <c r="W7528" t="s">
        <v>92</v>
      </c>
      <c r="X7528" t="s">
        <v>41</v>
      </c>
      <c r="Y7528" t="s">
        <v>56</v>
      </c>
      <c r="Z7528" t="s">
        <v>107</v>
      </c>
      <c r="AA7528" t="s">
        <v>44</v>
      </c>
      <c r="AB7528" t="s">
        <v>44</v>
      </c>
    </row>
    <row r="7529" spans="1:28" x14ac:dyDescent="0.25">
      <c r="A7529" t="s">
        <v>12448</v>
      </c>
      <c r="B7529" s="1">
        <v>45900</v>
      </c>
      <c r="C7529" t="s">
        <v>3761</v>
      </c>
      <c r="D7529" t="s">
        <v>3762</v>
      </c>
      <c r="E7529">
        <v>35</v>
      </c>
      <c r="F7529" t="s">
        <v>31</v>
      </c>
      <c r="G7529" t="s">
        <v>101</v>
      </c>
      <c r="H7529" t="s">
        <v>102</v>
      </c>
      <c r="I7529" t="s">
        <v>103</v>
      </c>
      <c r="J7529" t="s">
        <v>104</v>
      </c>
      <c r="K7529">
        <v>1</v>
      </c>
      <c r="L7529" s="2">
        <v>1800</v>
      </c>
      <c r="M7529">
        <v>15</v>
      </c>
      <c r="N7529" s="2">
        <v>1800</v>
      </c>
      <c r="O7529" s="2">
        <v>270</v>
      </c>
      <c r="P7529" s="2">
        <v>1530</v>
      </c>
      <c r="Q7529" s="2">
        <v>884.06</v>
      </c>
      <c r="R7529" s="2">
        <v>645.94000000000005</v>
      </c>
      <c r="S7529" t="s">
        <v>53</v>
      </c>
      <c r="T7529" t="s">
        <v>275</v>
      </c>
      <c r="U7529" t="s">
        <v>123</v>
      </c>
      <c r="V7529" t="s">
        <v>39</v>
      </c>
      <c r="W7529" t="s">
        <v>137</v>
      </c>
      <c r="X7529" t="s">
        <v>41</v>
      </c>
      <c r="Y7529" t="s">
        <v>56</v>
      </c>
      <c r="Z7529" t="s">
        <v>43</v>
      </c>
      <c r="AA7529" t="s">
        <v>44</v>
      </c>
      <c r="AB7529" t="s">
        <v>44</v>
      </c>
    </row>
    <row r="7530" spans="1:28" x14ac:dyDescent="0.25">
      <c r="A7530" t="s">
        <v>12449</v>
      </c>
      <c r="B7530" s="1">
        <v>45900</v>
      </c>
      <c r="C7530" t="s">
        <v>5166</v>
      </c>
      <c r="D7530" t="s">
        <v>5167</v>
      </c>
      <c r="E7530">
        <v>60</v>
      </c>
      <c r="F7530" t="s">
        <v>48</v>
      </c>
      <c r="G7530" t="s">
        <v>561</v>
      </c>
      <c r="H7530" t="s">
        <v>562</v>
      </c>
      <c r="I7530" t="s">
        <v>34</v>
      </c>
      <c r="J7530" t="s">
        <v>143</v>
      </c>
      <c r="K7530">
        <v>4</v>
      </c>
      <c r="L7530" s="2">
        <v>900</v>
      </c>
      <c r="M7530">
        <v>0</v>
      </c>
      <c r="N7530" s="2">
        <v>3600</v>
      </c>
      <c r="O7530" s="2">
        <v>0</v>
      </c>
      <c r="P7530" s="2">
        <v>3600</v>
      </c>
      <c r="Q7530" s="2">
        <v>2332.85</v>
      </c>
      <c r="R7530" s="2">
        <v>1267.1500000000001</v>
      </c>
      <c r="S7530" t="s">
        <v>53</v>
      </c>
      <c r="T7530" t="s">
        <v>578</v>
      </c>
      <c r="U7530" t="s">
        <v>579</v>
      </c>
      <c r="V7530" t="s">
        <v>39</v>
      </c>
      <c r="W7530" t="s">
        <v>124</v>
      </c>
      <c r="X7530" t="s">
        <v>41</v>
      </c>
      <c r="Y7530" t="s">
        <v>56</v>
      </c>
      <c r="Z7530" t="s">
        <v>43</v>
      </c>
      <c r="AA7530" t="s">
        <v>44</v>
      </c>
      <c r="AB7530" t="s">
        <v>44</v>
      </c>
    </row>
    <row r="7531" spans="1:28" x14ac:dyDescent="0.25">
      <c r="A7531" t="s">
        <v>12450</v>
      </c>
      <c r="B7531" s="1">
        <v>45900</v>
      </c>
      <c r="C7531" t="s">
        <v>2339</v>
      </c>
      <c r="D7531" t="s">
        <v>2340</v>
      </c>
      <c r="E7531">
        <v>41</v>
      </c>
      <c r="F7531" t="s">
        <v>111</v>
      </c>
      <c r="G7531" t="s">
        <v>141</v>
      </c>
      <c r="H7531" t="s">
        <v>142</v>
      </c>
      <c r="I7531" t="s">
        <v>74</v>
      </c>
      <c r="J7531" t="s">
        <v>143</v>
      </c>
      <c r="K7531">
        <v>2</v>
      </c>
      <c r="L7531" s="2">
        <v>900</v>
      </c>
      <c r="M7531">
        <v>5</v>
      </c>
      <c r="N7531" s="2">
        <v>1800</v>
      </c>
      <c r="O7531" s="2">
        <v>90</v>
      </c>
      <c r="P7531" s="2">
        <v>1710</v>
      </c>
      <c r="Q7531" s="2">
        <v>1315.86</v>
      </c>
      <c r="R7531" s="2">
        <v>394.14</v>
      </c>
      <c r="S7531" t="s">
        <v>53</v>
      </c>
      <c r="T7531" t="s">
        <v>222</v>
      </c>
      <c r="U7531" t="s">
        <v>38</v>
      </c>
      <c r="V7531" t="s">
        <v>39</v>
      </c>
      <c r="W7531" t="s">
        <v>40</v>
      </c>
      <c r="X7531" t="s">
        <v>41</v>
      </c>
      <c r="Y7531" t="s">
        <v>56</v>
      </c>
      <c r="Z7531" t="s">
        <v>43</v>
      </c>
      <c r="AA7531" t="s">
        <v>68</v>
      </c>
      <c r="AB7531" t="s">
        <v>44</v>
      </c>
    </row>
    <row r="7532" spans="1:28" x14ac:dyDescent="0.25">
      <c r="A7532" t="s">
        <v>12451</v>
      </c>
      <c r="B7532" s="1">
        <v>45900</v>
      </c>
      <c r="C7532" t="s">
        <v>5570</v>
      </c>
      <c r="D7532" t="s">
        <v>5571</v>
      </c>
      <c r="E7532">
        <v>21</v>
      </c>
      <c r="F7532" t="s">
        <v>48</v>
      </c>
      <c r="G7532" t="s">
        <v>88</v>
      </c>
      <c r="H7532" t="s">
        <v>89</v>
      </c>
      <c r="I7532" t="s">
        <v>62</v>
      </c>
      <c r="J7532" t="s">
        <v>63</v>
      </c>
      <c r="K7532">
        <v>1</v>
      </c>
      <c r="L7532" s="2">
        <v>4200</v>
      </c>
      <c r="M7532">
        <v>5</v>
      </c>
      <c r="N7532" s="2">
        <v>4200</v>
      </c>
      <c r="O7532" s="2">
        <v>210</v>
      </c>
      <c r="P7532" s="2">
        <v>3990</v>
      </c>
      <c r="Q7532" s="2">
        <v>2598.88</v>
      </c>
      <c r="R7532" s="2">
        <v>1391.12</v>
      </c>
      <c r="S7532" t="s">
        <v>53</v>
      </c>
      <c r="T7532" t="s">
        <v>105</v>
      </c>
      <c r="U7532" t="s">
        <v>106</v>
      </c>
      <c r="V7532" t="s">
        <v>39</v>
      </c>
      <c r="W7532" t="s">
        <v>92</v>
      </c>
      <c r="X7532" t="s">
        <v>41</v>
      </c>
      <c r="Y7532" t="s">
        <v>84</v>
      </c>
      <c r="Z7532" t="s">
        <v>43</v>
      </c>
      <c r="AA7532" t="s">
        <v>44</v>
      </c>
      <c r="AB7532" t="s">
        <v>44</v>
      </c>
    </row>
    <row r="7533" spans="1:28" x14ac:dyDescent="0.25">
      <c r="A7533" t="s">
        <v>12452</v>
      </c>
      <c r="B7533" s="1">
        <v>45900</v>
      </c>
      <c r="C7533" t="s">
        <v>556</v>
      </c>
      <c r="D7533" t="s">
        <v>557</v>
      </c>
      <c r="E7533">
        <v>46</v>
      </c>
      <c r="F7533" t="s">
        <v>111</v>
      </c>
      <c r="G7533" t="s">
        <v>298</v>
      </c>
      <c r="H7533" t="s">
        <v>299</v>
      </c>
      <c r="I7533" t="s">
        <v>103</v>
      </c>
      <c r="J7533" t="s">
        <v>104</v>
      </c>
      <c r="K7533">
        <v>2</v>
      </c>
      <c r="L7533" s="2">
        <v>700</v>
      </c>
      <c r="M7533">
        <v>10</v>
      </c>
      <c r="N7533" s="2">
        <v>1400</v>
      </c>
      <c r="O7533" s="2">
        <v>140</v>
      </c>
      <c r="P7533" s="2">
        <v>1260</v>
      </c>
      <c r="Q7533" s="2">
        <v>778.91</v>
      </c>
      <c r="R7533" s="2">
        <v>481.09</v>
      </c>
      <c r="S7533" t="s">
        <v>64</v>
      </c>
      <c r="T7533" t="s">
        <v>136</v>
      </c>
      <c r="U7533" t="s">
        <v>38</v>
      </c>
      <c r="V7533" t="s">
        <v>39</v>
      </c>
      <c r="W7533" t="s">
        <v>124</v>
      </c>
      <c r="X7533" t="s">
        <v>41</v>
      </c>
      <c r="Y7533" t="s">
        <v>56</v>
      </c>
      <c r="Z7533" t="s">
        <v>43</v>
      </c>
      <c r="AA7533" t="s">
        <v>44</v>
      </c>
      <c r="AB7533" t="s">
        <v>44</v>
      </c>
    </row>
    <row r="7534" spans="1:28" x14ac:dyDescent="0.25">
      <c r="A7534" t="s">
        <v>12453</v>
      </c>
      <c r="B7534" s="1">
        <v>45901</v>
      </c>
      <c r="C7534" t="s">
        <v>3996</v>
      </c>
      <c r="D7534" t="s">
        <v>3997</v>
      </c>
      <c r="E7534">
        <v>38</v>
      </c>
      <c r="F7534" t="s">
        <v>48</v>
      </c>
      <c r="G7534" t="s">
        <v>49</v>
      </c>
      <c r="H7534" t="s">
        <v>50</v>
      </c>
      <c r="I7534" t="s">
        <v>51</v>
      </c>
      <c r="J7534" t="s">
        <v>52</v>
      </c>
      <c r="K7534">
        <v>1</v>
      </c>
      <c r="L7534" s="2">
        <v>500</v>
      </c>
      <c r="M7534">
        <v>10</v>
      </c>
      <c r="N7534" s="2">
        <v>500</v>
      </c>
      <c r="O7534" s="2">
        <v>50</v>
      </c>
      <c r="P7534" s="2">
        <v>450</v>
      </c>
      <c r="Q7534" s="2">
        <v>327.68</v>
      </c>
      <c r="R7534" s="2">
        <v>122.32</v>
      </c>
      <c r="S7534" t="s">
        <v>36</v>
      </c>
      <c r="T7534" t="s">
        <v>122</v>
      </c>
      <c r="U7534" t="s">
        <v>123</v>
      </c>
      <c r="V7534" t="s">
        <v>39</v>
      </c>
      <c r="W7534" t="s">
        <v>137</v>
      </c>
      <c r="X7534" t="s">
        <v>97</v>
      </c>
      <c r="Y7534" t="s">
        <v>56</v>
      </c>
      <c r="Z7534" t="s">
        <v>107</v>
      </c>
      <c r="AA7534" t="s">
        <v>44</v>
      </c>
      <c r="AB7534" t="s">
        <v>44</v>
      </c>
    </row>
    <row r="7535" spans="1:28" x14ac:dyDescent="0.25">
      <c r="A7535" t="s">
        <v>12454</v>
      </c>
      <c r="B7535" s="1">
        <v>45901</v>
      </c>
      <c r="C7535" t="s">
        <v>6367</v>
      </c>
      <c r="D7535" t="s">
        <v>6368</v>
      </c>
      <c r="E7535">
        <v>36</v>
      </c>
      <c r="F7535" t="s">
        <v>31</v>
      </c>
      <c r="G7535" t="s">
        <v>148</v>
      </c>
      <c r="H7535" t="s">
        <v>149</v>
      </c>
      <c r="I7535" t="s">
        <v>74</v>
      </c>
      <c r="J7535" t="s">
        <v>130</v>
      </c>
      <c r="K7535">
        <v>2</v>
      </c>
      <c r="L7535" s="2">
        <v>3500</v>
      </c>
      <c r="M7535">
        <v>30</v>
      </c>
      <c r="N7535" s="2">
        <v>7000</v>
      </c>
      <c r="O7535" s="2">
        <v>2100</v>
      </c>
      <c r="P7535" s="2">
        <v>4900</v>
      </c>
      <c r="Q7535" s="2">
        <v>2778.26</v>
      </c>
      <c r="R7535" s="2">
        <v>2121.7399999999998</v>
      </c>
      <c r="S7535" t="s">
        <v>53</v>
      </c>
      <c r="T7535" t="s">
        <v>114</v>
      </c>
      <c r="U7535" t="s">
        <v>115</v>
      </c>
      <c r="V7535" t="s">
        <v>39</v>
      </c>
      <c r="W7535" t="s">
        <v>124</v>
      </c>
      <c r="X7535" t="s">
        <v>41</v>
      </c>
      <c r="Y7535" t="s">
        <v>42</v>
      </c>
      <c r="Z7535" t="s">
        <v>43</v>
      </c>
      <c r="AA7535" t="s">
        <v>44</v>
      </c>
      <c r="AB7535" t="s">
        <v>44</v>
      </c>
    </row>
    <row r="7536" spans="1:28" x14ac:dyDescent="0.25">
      <c r="A7536" t="s">
        <v>12455</v>
      </c>
      <c r="B7536" s="1">
        <v>45901</v>
      </c>
      <c r="C7536" t="s">
        <v>8140</v>
      </c>
      <c r="D7536" t="s">
        <v>8141</v>
      </c>
      <c r="E7536">
        <v>23</v>
      </c>
      <c r="F7536" t="s">
        <v>48</v>
      </c>
      <c r="G7536" t="s">
        <v>561</v>
      </c>
      <c r="H7536" t="s">
        <v>562</v>
      </c>
      <c r="I7536" t="s">
        <v>34</v>
      </c>
      <c r="J7536" t="s">
        <v>143</v>
      </c>
      <c r="K7536">
        <v>1</v>
      </c>
      <c r="L7536" s="2">
        <v>900</v>
      </c>
      <c r="M7536">
        <v>0</v>
      </c>
      <c r="N7536" s="2">
        <v>900</v>
      </c>
      <c r="O7536" s="2">
        <v>0</v>
      </c>
      <c r="P7536" s="2">
        <v>900</v>
      </c>
      <c r="Q7536" s="2">
        <v>683.8</v>
      </c>
      <c r="R7536" s="2">
        <v>216.2</v>
      </c>
      <c r="S7536" t="s">
        <v>64</v>
      </c>
      <c r="T7536" t="s">
        <v>65</v>
      </c>
      <c r="U7536" t="s">
        <v>65</v>
      </c>
      <c r="V7536" t="s">
        <v>39</v>
      </c>
      <c r="W7536" t="s">
        <v>66</v>
      </c>
      <c r="X7536" t="s">
        <v>97</v>
      </c>
      <c r="Y7536" t="s">
        <v>56</v>
      </c>
      <c r="Z7536" t="s">
        <v>43</v>
      </c>
      <c r="AA7536" t="s">
        <v>44</v>
      </c>
      <c r="AB7536" t="s">
        <v>44</v>
      </c>
    </row>
    <row r="7537" spans="1:28" x14ac:dyDescent="0.25">
      <c r="A7537" t="s">
        <v>12456</v>
      </c>
      <c r="B7537" s="1">
        <v>45901</v>
      </c>
      <c r="C7537" t="s">
        <v>1140</v>
      </c>
      <c r="D7537" t="s">
        <v>1141</v>
      </c>
      <c r="E7537">
        <v>60</v>
      </c>
      <c r="F7537" t="s">
        <v>31</v>
      </c>
      <c r="G7537" t="s">
        <v>112</v>
      </c>
      <c r="H7537" t="s">
        <v>113</v>
      </c>
      <c r="I7537" t="s">
        <v>103</v>
      </c>
      <c r="J7537" t="s">
        <v>104</v>
      </c>
      <c r="K7537">
        <v>2</v>
      </c>
      <c r="L7537" s="2">
        <v>650</v>
      </c>
      <c r="M7537">
        <v>15</v>
      </c>
      <c r="N7537" s="2">
        <v>1300</v>
      </c>
      <c r="O7537" s="2">
        <v>195</v>
      </c>
      <c r="P7537" s="2">
        <v>1105</v>
      </c>
      <c r="Q7537" s="2">
        <v>708.94</v>
      </c>
      <c r="R7537" s="2">
        <v>396.06</v>
      </c>
      <c r="S7537" t="s">
        <v>53</v>
      </c>
      <c r="T7537" t="s">
        <v>114</v>
      </c>
      <c r="U7537" t="s">
        <v>115</v>
      </c>
      <c r="V7537" t="s">
        <v>39</v>
      </c>
      <c r="W7537" t="s">
        <v>137</v>
      </c>
      <c r="X7537" t="s">
        <v>41</v>
      </c>
      <c r="Y7537" t="s">
        <v>56</v>
      </c>
      <c r="Z7537" t="s">
        <v>43</v>
      </c>
      <c r="AA7537" t="s">
        <v>44</v>
      </c>
      <c r="AB7537" t="s">
        <v>44</v>
      </c>
    </row>
    <row r="7538" spans="1:28" x14ac:dyDescent="0.25">
      <c r="A7538" t="s">
        <v>12457</v>
      </c>
      <c r="B7538" s="1">
        <v>45901</v>
      </c>
      <c r="C7538" t="s">
        <v>3089</v>
      </c>
      <c r="D7538" t="s">
        <v>3090</v>
      </c>
      <c r="E7538">
        <v>48</v>
      </c>
      <c r="F7538" t="s">
        <v>111</v>
      </c>
      <c r="G7538" t="s">
        <v>217</v>
      </c>
      <c r="H7538" t="s">
        <v>218</v>
      </c>
      <c r="I7538" t="s">
        <v>34</v>
      </c>
      <c r="J7538" t="s">
        <v>130</v>
      </c>
      <c r="K7538">
        <v>5</v>
      </c>
      <c r="L7538" s="2">
        <v>28000</v>
      </c>
      <c r="M7538">
        <v>15</v>
      </c>
      <c r="N7538" s="2">
        <v>140000</v>
      </c>
      <c r="O7538" s="2">
        <v>21000</v>
      </c>
      <c r="P7538" s="2">
        <v>119000</v>
      </c>
      <c r="Q7538" s="2">
        <v>67709.649999999994</v>
      </c>
      <c r="R7538" s="2">
        <v>51290.35</v>
      </c>
      <c r="S7538" t="s">
        <v>53</v>
      </c>
      <c r="T7538" t="s">
        <v>105</v>
      </c>
      <c r="U7538" t="s">
        <v>106</v>
      </c>
      <c r="V7538" t="s">
        <v>39</v>
      </c>
      <c r="W7538" t="s">
        <v>137</v>
      </c>
      <c r="X7538" t="s">
        <v>97</v>
      </c>
      <c r="Y7538" t="s">
        <v>42</v>
      </c>
      <c r="Z7538" t="s">
        <v>223</v>
      </c>
      <c r="AA7538" t="s">
        <v>44</v>
      </c>
      <c r="AB7538" t="s">
        <v>44</v>
      </c>
    </row>
    <row r="7539" spans="1:28" x14ac:dyDescent="0.25">
      <c r="A7539" t="s">
        <v>12458</v>
      </c>
      <c r="B7539" s="1">
        <v>45901</v>
      </c>
      <c r="C7539" t="s">
        <v>2580</v>
      </c>
      <c r="D7539" t="s">
        <v>2581</v>
      </c>
      <c r="E7539">
        <v>31</v>
      </c>
      <c r="F7539" t="s">
        <v>48</v>
      </c>
      <c r="G7539" t="s">
        <v>32</v>
      </c>
      <c r="H7539" t="s">
        <v>33</v>
      </c>
      <c r="I7539" t="s">
        <v>34</v>
      </c>
      <c r="J7539" t="s">
        <v>35</v>
      </c>
      <c r="K7539">
        <v>5</v>
      </c>
      <c r="L7539" s="2">
        <v>55000</v>
      </c>
      <c r="M7539">
        <v>10</v>
      </c>
      <c r="N7539" s="2">
        <v>275000</v>
      </c>
      <c r="O7539" s="2">
        <v>27500</v>
      </c>
      <c r="P7539" s="2">
        <v>247500</v>
      </c>
      <c r="Q7539" s="2">
        <v>185120.44</v>
      </c>
      <c r="R7539" s="2">
        <v>62379.56</v>
      </c>
      <c r="S7539" t="s">
        <v>53</v>
      </c>
      <c r="T7539" t="s">
        <v>163</v>
      </c>
      <c r="U7539" t="s">
        <v>164</v>
      </c>
      <c r="V7539" t="s">
        <v>39</v>
      </c>
      <c r="W7539" t="s">
        <v>83</v>
      </c>
      <c r="X7539" t="s">
        <v>41</v>
      </c>
      <c r="Y7539" t="s">
        <v>56</v>
      </c>
      <c r="Z7539" t="s">
        <v>43</v>
      </c>
      <c r="AA7539" t="s">
        <v>44</v>
      </c>
      <c r="AB7539" t="s">
        <v>44</v>
      </c>
    </row>
    <row r="7540" spans="1:28" x14ac:dyDescent="0.25">
      <c r="A7540" t="s">
        <v>12459</v>
      </c>
      <c r="B7540" s="1">
        <v>45901</v>
      </c>
      <c r="C7540" t="s">
        <v>3225</v>
      </c>
      <c r="D7540" t="s">
        <v>3226</v>
      </c>
      <c r="E7540">
        <v>25</v>
      </c>
      <c r="F7540" t="s">
        <v>111</v>
      </c>
      <c r="G7540" t="s">
        <v>60</v>
      </c>
      <c r="H7540" t="s">
        <v>61</v>
      </c>
      <c r="I7540" t="s">
        <v>62</v>
      </c>
      <c r="J7540" t="s">
        <v>63</v>
      </c>
      <c r="K7540">
        <v>2</v>
      </c>
      <c r="L7540" s="2">
        <v>3500</v>
      </c>
      <c r="M7540">
        <v>20</v>
      </c>
      <c r="N7540" s="2">
        <v>7000</v>
      </c>
      <c r="O7540" s="2">
        <v>1400</v>
      </c>
      <c r="P7540" s="2">
        <v>5600</v>
      </c>
      <c r="Q7540" s="2">
        <v>3856.69</v>
      </c>
      <c r="R7540" s="2">
        <v>1743.31</v>
      </c>
      <c r="S7540" t="s">
        <v>53</v>
      </c>
      <c r="T7540" t="s">
        <v>407</v>
      </c>
      <c r="U7540" t="s">
        <v>408</v>
      </c>
      <c r="V7540" t="s">
        <v>39</v>
      </c>
      <c r="W7540" t="s">
        <v>124</v>
      </c>
      <c r="X7540" t="s">
        <v>41</v>
      </c>
      <c r="Y7540" t="s">
        <v>42</v>
      </c>
      <c r="Z7540" t="s">
        <v>223</v>
      </c>
      <c r="AA7540" t="s">
        <v>44</v>
      </c>
      <c r="AB7540" t="s">
        <v>44</v>
      </c>
    </row>
    <row r="7541" spans="1:28" x14ac:dyDescent="0.25">
      <c r="A7541" t="s">
        <v>12460</v>
      </c>
      <c r="B7541" s="1">
        <v>45901</v>
      </c>
      <c r="C7541" t="s">
        <v>5478</v>
      </c>
      <c r="D7541" t="s">
        <v>5479</v>
      </c>
      <c r="E7541">
        <v>25</v>
      </c>
      <c r="F7541" t="s">
        <v>31</v>
      </c>
      <c r="G7541" t="s">
        <v>32</v>
      </c>
      <c r="H7541" t="s">
        <v>33</v>
      </c>
      <c r="I7541" t="s">
        <v>34</v>
      </c>
      <c r="J7541" t="s">
        <v>35</v>
      </c>
      <c r="K7541">
        <v>2</v>
      </c>
      <c r="L7541" s="2">
        <v>55000</v>
      </c>
      <c r="M7541">
        <v>15</v>
      </c>
      <c r="N7541" s="2">
        <v>110000</v>
      </c>
      <c r="O7541" s="2">
        <v>16500</v>
      </c>
      <c r="P7541" s="2">
        <v>93500</v>
      </c>
      <c r="Q7541" s="2">
        <v>63963.48</v>
      </c>
      <c r="R7541" s="2">
        <v>29536.52</v>
      </c>
      <c r="S7541" t="s">
        <v>36</v>
      </c>
      <c r="T7541" t="s">
        <v>407</v>
      </c>
      <c r="U7541" t="s">
        <v>408</v>
      </c>
      <c r="V7541" t="s">
        <v>39</v>
      </c>
      <c r="W7541" t="s">
        <v>66</v>
      </c>
      <c r="X7541" t="s">
        <v>97</v>
      </c>
      <c r="Y7541" t="s">
        <v>42</v>
      </c>
      <c r="Z7541" t="s">
        <v>43</v>
      </c>
      <c r="AA7541" t="s">
        <v>44</v>
      </c>
      <c r="AB7541" t="s">
        <v>44</v>
      </c>
    </row>
    <row r="7542" spans="1:28" x14ac:dyDescent="0.25">
      <c r="A7542" t="s">
        <v>12461</v>
      </c>
      <c r="B7542" s="1">
        <v>45901</v>
      </c>
      <c r="C7542" t="s">
        <v>1298</v>
      </c>
      <c r="D7542" t="s">
        <v>1299</v>
      </c>
      <c r="E7542">
        <v>50</v>
      </c>
      <c r="F7542" t="s">
        <v>111</v>
      </c>
      <c r="G7542" t="s">
        <v>158</v>
      </c>
      <c r="H7542" t="s">
        <v>159</v>
      </c>
      <c r="I7542" t="s">
        <v>51</v>
      </c>
      <c r="J7542" t="s">
        <v>52</v>
      </c>
      <c r="K7542">
        <v>4</v>
      </c>
      <c r="L7542" s="2">
        <v>650</v>
      </c>
      <c r="M7542">
        <v>5</v>
      </c>
      <c r="N7542" s="2">
        <v>2600</v>
      </c>
      <c r="O7542" s="2">
        <v>130</v>
      </c>
      <c r="P7542" s="2">
        <v>2470</v>
      </c>
      <c r="Q7542" s="2">
        <v>1897.79</v>
      </c>
      <c r="R7542" s="2">
        <v>572.21</v>
      </c>
      <c r="S7542" t="s">
        <v>53</v>
      </c>
      <c r="T7542" t="s">
        <v>96</v>
      </c>
      <c r="U7542" t="s">
        <v>96</v>
      </c>
      <c r="V7542" t="s">
        <v>39</v>
      </c>
      <c r="W7542" t="s">
        <v>124</v>
      </c>
      <c r="X7542" t="s">
        <v>97</v>
      </c>
      <c r="Y7542" t="s">
        <v>56</v>
      </c>
      <c r="Z7542" t="s">
        <v>43</v>
      </c>
      <c r="AA7542" t="s">
        <v>44</v>
      </c>
      <c r="AB7542" t="s">
        <v>44</v>
      </c>
    </row>
    <row r="7543" spans="1:28" x14ac:dyDescent="0.25">
      <c r="A7543" t="s">
        <v>12462</v>
      </c>
      <c r="B7543" s="1">
        <v>45901</v>
      </c>
      <c r="C7543" t="s">
        <v>2858</v>
      </c>
      <c r="D7543" t="s">
        <v>2859</v>
      </c>
      <c r="E7543">
        <v>38</v>
      </c>
      <c r="F7543" t="s">
        <v>48</v>
      </c>
      <c r="G7543" t="s">
        <v>60</v>
      </c>
      <c r="H7543" t="s">
        <v>61</v>
      </c>
      <c r="I7543" t="s">
        <v>62</v>
      </c>
      <c r="J7543" t="s">
        <v>63</v>
      </c>
      <c r="K7543">
        <v>2</v>
      </c>
      <c r="L7543" s="2">
        <v>3500</v>
      </c>
      <c r="M7543">
        <v>0</v>
      </c>
      <c r="N7543" s="2">
        <v>7000</v>
      </c>
      <c r="O7543" s="2">
        <v>0</v>
      </c>
      <c r="P7543" s="2">
        <v>7000</v>
      </c>
      <c r="Q7543" s="2">
        <v>4810.53</v>
      </c>
      <c r="R7543" s="2">
        <v>2189.4699999999998</v>
      </c>
      <c r="S7543" t="s">
        <v>53</v>
      </c>
      <c r="T7543" t="s">
        <v>65</v>
      </c>
      <c r="U7543" t="s">
        <v>65</v>
      </c>
      <c r="V7543" t="s">
        <v>39</v>
      </c>
      <c r="W7543" t="s">
        <v>83</v>
      </c>
      <c r="X7543" t="s">
        <v>67</v>
      </c>
      <c r="Y7543" t="s">
        <v>56</v>
      </c>
      <c r="Z7543" t="s">
        <v>223</v>
      </c>
      <c r="AA7543" t="s">
        <v>44</v>
      </c>
      <c r="AB7543" t="s">
        <v>44</v>
      </c>
    </row>
    <row r="7544" spans="1:28" x14ac:dyDescent="0.25">
      <c r="A7544" t="s">
        <v>12463</v>
      </c>
      <c r="B7544" s="1">
        <v>45901</v>
      </c>
      <c r="C7544" t="s">
        <v>4631</v>
      </c>
      <c r="D7544" t="s">
        <v>4632</v>
      </c>
      <c r="E7544">
        <v>55</v>
      </c>
      <c r="F7544" t="s">
        <v>31</v>
      </c>
      <c r="G7544" t="s">
        <v>134</v>
      </c>
      <c r="H7544" t="s">
        <v>135</v>
      </c>
      <c r="I7544" t="s">
        <v>62</v>
      </c>
      <c r="J7544" t="s">
        <v>130</v>
      </c>
      <c r="K7544">
        <v>3</v>
      </c>
      <c r="L7544" s="2">
        <v>8500</v>
      </c>
      <c r="M7544">
        <v>25</v>
      </c>
      <c r="N7544" s="2">
        <v>25500</v>
      </c>
      <c r="O7544" s="2">
        <v>6375</v>
      </c>
      <c r="P7544" s="2">
        <v>19125</v>
      </c>
      <c r="Q7544" s="2">
        <v>14198.85</v>
      </c>
      <c r="R7544" s="2">
        <v>4926.1499999999996</v>
      </c>
      <c r="S7544" t="s">
        <v>53</v>
      </c>
      <c r="T7544" t="s">
        <v>153</v>
      </c>
      <c r="U7544" t="s">
        <v>154</v>
      </c>
      <c r="V7544" t="s">
        <v>39</v>
      </c>
      <c r="W7544" t="s">
        <v>40</v>
      </c>
      <c r="X7544" t="s">
        <v>41</v>
      </c>
      <c r="Y7544" t="s">
        <v>42</v>
      </c>
      <c r="Z7544" t="s">
        <v>43</v>
      </c>
      <c r="AA7544" t="s">
        <v>44</v>
      </c>
      <c r="AB7544" t="s">
        <v>44</v>
      </c>
    </row>
    <row r="7545" spans="1:28" x14ac:dyDescent="0.25">
      <c r="A7545" t="s">
        <v>12464</v>
      </c>
      <c r="B7545" s="1">
        <v>45901</v>
      </c>
      <c r="C7545" t="s">
        <v>1131</v>
      </c>
      <c r="D7545" t="s">
        <v>1132</v>
      </c>
      <c r="E7545">
        <v>30</v>
      </c>
      <c r="F7545" t="s">
        <v>111</v>
      </c>
      <c r="G7545" t="s">
        <v>273</v>
      </c>
      <c r="H7545" t="s">
        <v>274</v>
      </c>
      <c r="I7545" t="s">
        <v>51</v>
      </c>
      <c r="J7545" t="s">
        <v>52</v>
      </c>
      <c r="K7545">
        <v>4</v>
      </c>
      <c r="L7545" s="2">
        <v>250</v>
      </c>
      <c r="M7545">
        <v>10</v>
      </c>
      <c r="N7545" s="2">
        <v>1000</v>
      </c>
      <c r="O7545" s="2">
        <v>100</v>
      </c>
      <c r="P7545" s="2">
        <v>900</v>
      </c>
      <c r="Q7545" s="2">
        <v>703.99</v>
      </c>
      <c r="R7545" s="2">
        <v>196.01</v>
      </c>
      <c r="S7545" t="s">
        <v>36</v>
      </c>
      <c r="T7545" t="s">
        <v>114</v>
      </c>
      <c r="U7545" t="s">
        <v>115</v>
      </c>
      <c r="V7545" t="s">
        <v>39</v>
      </c>
      <c r="W7545" t="s">
        <v>66</v>
      </c>
      <c r="X7545" t="s">
        <v>97</v>
      </c>
      <c r="Y7545" t="s">
        <v>56</v>
      </c>
      <c r="Z7545" t="s">
        <v>43</v>
      </c>
      <c r="AA7545" t="s">
        <v>44</v>
      </c>
      <c r="AB7545" t="s">
        <v>44</v>
      </c>
    </row>
    <row r="7546" spans="1:28" x14ac:dyDescent="0.25">
      <c r="A7546" t="s">
        <v>12465</v>
      </c>
      <c r="B7546" s="1">
        <v>45901</v>
      </c>
      <c r="C7546" t="s">
        <v>4694</v>
      </c>
      <c r="D7546" t="s">
        <v>4695</v>
      </c>
      <c r="E7546">
        <v>36</v>
      </c>
      <c r="F7546" t="s">
        <v>48</v>
      </c>
      <c r="G7546" t="s">
        <v>387</v>
      </c>
      <c r="H7546" t="s">
        <v>388</v>
      </c>
      <c r="I7546" t="s">
        <v>74</v>
      </c>
      <c r="J7546" t="s">
        <v>75</v>
      </c>
      <c r="K7546">
        <v>3</v>
      </c>
      <c r="L7546" s="2">
        <v>3200</v>
      </c>
      <c r="M7546">
        <v>15</v>
      </c>
      <c r="N7546" s="2">
        <v>9600</v>
      </c>
      <c r="O7546" s="2">
        <v>1440</v>
      </c>
      <c r="P7546" s="2">
        <v>8160</v>
      </c>
      <c r="Q7546" s="2">
        <v>5868.04</v>
      </c>
      <c r="R7546" s="2">
        <v>2291.96</v>
      </c>
      <c r="S7546" t="s">
        <v>53</v>
      </c>
      <c r="T7546" t="s">
        <v>222</v>
      </c>
      <c r="U7546" t="s">
        <v>38</v>
      </c>
      <c r="V7546" t="s">
        <v>39</v>
      </c>
      <c r="W7546" t="s">
        <v>83</v>
      </c>
      <c r="X7546" t="s">
        <v>41</v>
      </c>
      <c r="Y7546" t="s">
        <v>56</v>
      </c>
      <c r="Z7546" t="s">
        <v>223</v>
      </c>
      <c r="AA7546" t="s">
        <v>44</v>
      </c>
      <c r="AB7546" t="s">
        <v>44</v>
      </c>
    </row>
    <row r="7547" spans="1:28" x14ac:dyDescent="0.25">
      <c r="A7547" t="s">
        <v>12466</v>
      </c>
      <c r="B7547" s="1">
        <v>45901</v>
      </c>
      <c r="C7547" t="s">
        <v>1617</v>
      </c>
      <c r="D7547" t="s">
        <v>1618</v>
      </c>
      <c r="E7547">
        <v>60</v>
      </c>
      <c r="F7547" t="s">
        <v>31</v>
      </c>
      <c r="G7547" t="s">
        <v>134</v>
      </c>
      <c r="H7547" t="s">
        <v>135</v>
      </c>
      <c r="I7547" t="s">
        <v>62</v>
      </c>
      <c r="J7547" t="s">
        <v>130</v>
      </c>
      <c r="K7547">
        <v>1</v>
      </c>
      <c r="L7547" s="2">
        <v>8500</v>
      </c>
      <c r="M7547">
        <v>15</v>
      </c>
      <c r="N7547" s="2">
        <v>8500</v>
      </c>
      <c r="O7547" s="2">
        <v>1275</v>
      </c>
      <c r="P7547" s="2">
        <v>7225</v>
      </c>
      <c r="Q7547" s="2">
        <v>5344.87</v>
      </c>
      <c r="R7547" s="2">
        <v>1880.13</v>
      </c>
      <c r="S7547" t="s">
        <v>53</v>
      </c>
      <c r="T7547" t="s">
        <v>178</v>
      </c>
      <c r="U7547" t="s">
        <v>154</v>
      </c>
      <c r="V7547" t="s">
        <v>39</v>
      </c>
      <c r="W7547" t="s">
        <v>83</v>
      </c>
      <c r="X7547" t="s">
        <v>41</v>
      </c>
      <c r="Y7547" t="s">
        <v>56</v>
      </c>
      <c r="Z7547" t="s">
        <v>43</v>
      </c>
      <c r="AA7547" t="s">
        <v>44</v>
      </c>
      <c r="AB7547" t="s">
        <v>68</v>
      </c>
    </row>
    <row r="7548" spans="1:28" x14ac:dyDescent="0.25">
      <c r="A7548" t="s">
        <v>12467</v>
      </c>
      <c r="B7548" s="1">
        <v>45902</v>
      </c>
      <c r="C7548" t="s">
        <v>9418</v>
      </c>
      <c r="D7548" t="s">
        <v>9419</v>
      </c>
      <c r="E7548">
        <v>18</v>
      </c>
      <c r="F7548" t="s">
        <v>111</v>
      </c>
      <c r="G7548" t="s">
        <v>561</v>
      </c>
      <c r="H7548" t="s">
        <v>562</v>
      </c>
      <c r="I7548" t="s">
        <v>34</v>
      </c>
      <c r="J7548" t="s">
        <v>143</v>
      </c>
      <c r="K7548">
        <v>2</v>
      </c>
      <c r="L7548" s="2">
        <v>900</v>
      </c>
      <c r="M7548">
        <v>20</v>
      </c>
      <c r="N7548" s="2">
        <v>1800</v>
      </c>
      <c r="O7548" s="2">
        <v>360</v>
      </c>
      <c r="P7548" s="2">
        <v>1440</v>
      </c>
      <c r="Q7548" s="2">
        <v>1163.33</v>
      </c>
      <c r="R7548" s="2">
        <v>276.67</v>
      </c>
      <c r="S7548" t="s">
        <v>53</v>
      </c>
      <c r="T7548" t="s">
        <v>263</v>
      </c>
      <c r="U7548" t="s">
        <v>91</v>
      </c>
      <c r="V7548" t="s">
        <v>39</v>
      </c>
      <c r="W7548" t="s">
        <v>124</v>
      </c>
      <c r="X7548" t="s">
        <v>97</v>
      </c>
      <c r="Y7548" t="s">
        <v>56</v>
      </c>
      <c r="Z7548" t="s">
        <v>43</v>
      </c>
      <c r="AA7548" t="s">
        <v>44</v>
      </c>
      <c r="AB7548" t="s">
        <v>44</v>
      </c>
    </row>
    <row r="7549" spans="1:28" x14ac:dyDescent="0.25">
      <c r="A7549" t="s">
        <v>12468</v>
      </c>
      <c r="B7549" s="1">
        <v>45902</v>
      </c>
      <c r="C7549" t="s">
        <v>904</v>
      </c>
      <c r="D7549" t="s">
        <v>905</v>
      </c>
      <c r="E7549">
        <v>49</v>
      </c>
      <c r="F7549" t="s">
        <v>31</v>
      </c>
      <c r="G7549" t="s">
        <v>318</v>
      </c>
      <c r="H7549" t="s">
        <v>319</v>
      </c>
      <c r="I7549" t="s">
        <v>34</v>
      </c>
      <c r="J7549" t="s">
        <v>190</v>
      </c>
      <c r="K7549">
        <v>2</v>
      </c>
      <c r="L7549" s="2">
        <v>2500</v>
      </c>
      <c r="M7549">
        <v>15</v>
      </c>
      <c r="N7549" s="2">
        <v>5000</v>
      </c>
      <c r="O7549" s="2">
        <v>750</v>
      </c>
      <c r="P7549" s="2">
        <v>4250</v>
      </c>
      <c r="Q7549" s="2">
        <v>3322.9</v>
      </c>
      <c r="R7549" s="2">
        <v>927.1</v>
      </c>
      <c r="S7549" t="s">
        <v>53</v>
      </c>
      <c r="T7549" t="s">
        <v>136</v>
      </c>
      <c r="U7549" t="s">
        <v>38</v>
      </c>
      <c r="V7549" t="s">
        <v>39</v>
      </c>
      <c r="W7549" t="s">
        <v>40</v>
      </c>
      <c r="X7549" t="s">
        <v>97</v>
      </c>
      <c r="Y7549" t="s">
        <v>56</v>
      </c>
      <c r="Z7549" t="s">
        <v>508</v>
      </c>
      <c r="AA7549" t="s">
        <v>44</v>
      </c>
      <c r="AB7549" t="s">
        <v>44</v>
      </c>
    </row>
    <row r="7550" spans="1:28" x14ac:dyDescent="0.25">
      <c r="A7550" t="s">
        <v>12469</v>
      </c>
      <c r="B7550" s="1">
        <v>45902</v>
      </c>
      <c r="C7550" t="s">
        <v>5838</v>
      </c>
      <c r="D7550" t="s">
        <v>5839</v>
      </c>
      <c r="E7550">
        <v>18</v>
      </c>
      <c r="F7550" t="s">
        <v>48</v>
      </c>
      <c r="G7550" t="s">
        <v>207</v>
      </c>
      <c r="H7550" t="s">
        <v>208</v>
      </c>
      <c r="I7550" t="s">
        <v>34</v>
      </c>
      <c r="J7550" t="s">
        <v>143</v>
      </c>
      <c r="K7550">
        <v>3</v>
      </c>
      <c r="L7550" s="2">
        <v>18000</v>
      </c>
      <c r="M7550">
        <v>20</v>
      </c>
      <c r="N7550" s="2">
        <v>54000</v>
      </c>
      <c r="O7550" s="2">
        <v>10800</v>
      </c>
      <c r="P7550" s="2">
        <v>43200</v>
      </c>
      <c r="Q7550" s="2">
        <v>30778.68</v>
      </c>
      <c r="R7550" s="2">
        <v>12421.32</v>
      </c>
      <c r="S7550" t="s">
        <v>53</v>
      </c>
      <c r="T7550" t="s">
        <v>76</v>
      </c>
      <c r="U7550" t="s">
        <v>77</v>
      </c>
      <c r="V7550" t="s">
        <v>39</v>
      </c>
      <c r="W7550" t="s">
        <v>83</v>
      </c>
      <c r="X7550" t="s">
        <v>41</v>
      </c>
      <c r="Y7550" t="s">
        <v>56</v>
      </c>
      <c r="Z7550" t="s">
        <v>43</v>
      </c>
      <c r="AA7550" t="s">
        <v>44</v>
      </c>
      <c r="AB7550" t="s">
        <v>44</v>
      </c>
    </row>
    <row r="7551" spans="1:28" x14ac:dyDescent="0.25">
      <c r="A7551" t="s">
        <v>12470</v>
      </c>
      <c r="B7551" s="1">
        <v>45902</v>
      </c>
      <c r="C7551" t="s">
        <v>4680</v>
      </c>
      <c r="D7551" t="s">
        <v>4681</v>
      </c>
      <c r="E7551">
        <v>42</v>
      </c>
      <c r="F7551" t="s">
        <v>48</v>
      </c>
      <c r="G7551" t="s">
        <v>101</v>
      </c>
      <c r="H7551" t="s">
        <v>102</v>
      </c>
      <c r="I7551" t="s">
        <v>103</v>
      </c>
      <c r="J7551" t="s">
        <v>104</v>
      </c>
      <c r="K7551">
        <v>1</v>
      </c>
      <c r="L7551" s="2">
        <v>1800</v>
      </c>
      <c r="M7551">
        <v>5</v>
      </c>
      <c r="N7551" s="2">
        <v>1800</v>
      </c>
      <c r="O7551" s="2">
        <v>90</v>
      </c>
      <c r="P7551" s="2">
        <v>1710</v>
      </c>
      <c r="Q7551" s="2">
        <v>1136.1199999999999</v>
      </c>
      <c r="R7551" s="2">
        <v>573.88</v>
      </c>
      <c r="S7551" t="s">
        <v>36</v>
      </c>
      <c r="T7551" t="s">
        <v>163</v>
      </c>
      <c r="U7551" t="s">
        <v>164</v>
      </c>
      <c r="V7551" t="s">
        <v>39</v>
      </c>
      <c r="W7551" t="s">
        <v>137</v>
      </c>
      <c r="X7551" t="s">
        <v>97</v>
      </c>
      <c r="Y7551" t="s">
        <v>42</v>
      </c>
      <c r="Z7551" t="s">
        <v>43</v>
      </c>
      <c r="AA7551" t="s">
        <v>44</v>
      </c>
      <c r="AB7551" t="s">
        <v>44</v>
      </c>
    </row>
    <row r="7552" spans="1:28" x14ac:dyDescent="0.25">
      <c r="A7552" t="s">
        <v>12471</v>
      </c>
      <c r="B7552" s="1">
        <v>45902</v>
      </c>
      <c r="C7552" t="s">
        <v>9365</v>
      </c>
      <c r="D7552" t="s">
        <v>9366</v>
      </c>
      <c r="E7552">
        <v>60</v>
      </c>
      <c r="F7552" t="s">
        <v>31</v>
      </c>
      <c r="G7552" t="s">
        <v>344</v>
      </c>
      <c r="H7552" t="s">
        <v>345</v>
      </c>
      <c r="I7552" t="s">
        <v>34</v>
      </c>
      <c r="J7552" t="s">
        <v>121</v>
      </c>
      <c r="K7552">
        <v>1</v>
      </c>
      <c r="L7552" s="2">
        <v>1600</v>
      </c>
      <c r="M7552">
        <v>15</v>
      </c>
      <c r="N7552" s="2">
        <v>1600</v>
      </c>
      <c r="O7552" s="2">
        <v>240</v>
      </c>
      <c r="P7552" s="2">
        <v>1360</v>
      </c>
      <c r="Q7552" s="2">
        <v>840.03</v>
      </c>
      <c r="R7552" s="2">
        <v>519.97</v>
      </c>
      <c r="S7552" t="s">
        <v>53</v>
      </c>
      <c r="T7552" t="s">
        <v>222</v>
      </c>
      <c r="U7552" t="s">
        <v>38</v>
      </c>
      <c r="V7552" t="s">
        <v>39</v>
      </c>
      <c r="W7552" t="s">
        <v>83</v>
      </c>
      <c r="X7552" t="s">
        <v>41</v>
      </c>
      <c r="Y7552" t="s">
        <v>56</v>
      </c>
      <c r="Z7552" t="s">
        <v>144</v>
      </c>
      <c r="AA7552" t="s">
        <v>44</v>
      </c>
      <c r="AB7552" t="s">
        <v>44</v>
      </c>
    </row>
    <row r="7553" spans="1:28" x14ac:dyDescent="0.25">
      <c r="A7553" t="s">
        <v>12472</v>
      </c>
      <c r="B7553" s="1">
        <v>45902</v>
      </c>
      <c r="C7553" t="s">
        <v>3162</v>
      </c>
      <c r="D7553" t="s">
        <v>3163</v>
      </c>
      <c r="E7553">
        <v>32</v>
      </c>
      <c r="F7553" t="s">
        <v>31</v>
      </c>
      <c r="G7553" t="s">
        <v>188</v>
      </c>
      <c r="H7553" t="s">
        <v>189</v>
      </c>
      <c r="I7553" t="s">
        <v>34</v>
      </c>
      <c r="J7553" t="s">
        <v>190</v>
      </c>
      <c r="K7553">
        <v>4</v>
      </c>
      <c r="L7553" s="2">
        <v>1800</v>
      </c>
      <c r="M7553">
        <v>10</v>
      </c>
      <c r="N7553" s="2">
        <v>7200</v>
      </c>
      <c r="O7553" s="2">
        <v>720</v>
      </c>
      <c r="P7553" s="2">
        <v>6480</v>
      </c>
      <c r="Q7553" s="2">
        <v>4872.49</v>
      </c>
      <c r="R7553" s="2">
        <v>1607.51</v>
      </c>
      <c r="S7553" t="s">
        <v>53</v>
      </c>
      <c r="T7553" t="s">
        <v>90</v>
      </c>
      <c r="U7553" t="s">
        <v>91</v>
      </c>
      <c r="V7553" t="s">
        <v>39</v>
      </c>
      <c r="W7553" t="s">
        <v>40</v>
      </c>
      <c r="X7553" t="s">
        <v>41</v>
      </c>
      <c r="Y7553" t="s">
        <v>56</v>
      </c>
      <c r="Z7553" t="s">
        <v>43</v>
      </c>
      <c r="AA7553" t="s">
        <v>44</v>
      </c>
      <c r="AB7553" t="s">
        <v>44</v>
      </c>
    </row>
    <row r="7554" spans="1:28" x14ac:dyDescent="0.25">
      <c r="A7554" t="s">
        <v>12473</v>
      </c>
      <c r="B7554" s="1">
        <v>45902</v>
      </c>
      <c r="C7554" t="s">
        <v>8001</v>
      </c>
      <c r="D7554" t="s">
        <v>8002</v>
      </c>
      <c r="E7554">
        <v>42</v>
      </c>
      <c r="F7554" t="s">
        <v>48</v>
      </c>
      <c r="G7554" t="s">
        <v>101</v>
      </c>
      <c r="H7554" t="s">
        <v>102</v>
      </c>
      <c r="I7554" t="s">
        <v>103</v>
      </c>
      <c r="J7554" t="s">
        <v>104</v>
      </c>
      <c r="K7554">
        <v>3</v>
      </c>
      <c r="L7554" s="2">
        <v>1800</v>
      </c>
      <c r="M7554">
        <v>10</v>
      </c>
      <c r="N7554" s="2">
        <v>5400</v>
      </c>
      <c r="O7554" s="2">
        <v>540</v>
      </c>
      <c r="P7554" s="2">
        <v>4860</v>
      </c>
      <c r="Q7554" s="2">
        <v>2735.47</v>
      </c>
      <c r="R7554" s="2">
        <v>2124.5300000000002</v>
      </c>
      <c r="S7554" t="s">
        <v>53</v>
      </c>
      <c r="T7554" t="s">
        <v>122</v>
      </c>
      <c r="U7554" t="s">
        <v>123</v>
      </c>
      <c r="V7554" t="s">
        <v>39</v>
      </c>
      <c r="W7554" t="s">
        <v>137</v>
      </c>
      <c r="X7554" t="s">
        <v>41</v>
      </c>
      <c r="Y7554" t="s">
        <v>42</v>
      </c>
      <c r="Z7554" t="s">
        <v>43</v>
      </c>
      <c r="AA7554" t="s">
        <v>44</v>
      </c>
      <c r="AB7554" t="s">
        <v>44</v>
      </c>
    </row>
    <row r="7555" spans="1:28" x14ac:dyDescent="0.25">
      <c r="A7555" t="s">
        <v>12474</v>
      </c>
      <c r="B7555" s="1">
        <v>45902</v>
      </c>
      <c r="C7555" t="s">
        <v>2370</v>
      </c>
      <c r="D7555" t="s">
        <v>2371</v>
      </c>
      <c r="E7555">
        <v>25</v>
      </c>
      <c r="F7555" t="s">
        <v>111</v>
      </c>
      <c r="G7555" t="s">
        <v>176</v>
      </c>
      <c r="H7555" t="s">
        <v>177</v>
      </c>
      <c r="I7555" t="s">
        <v>34</v>
      </c>
      <c r="J7555" t="s">
        <v>35</v>
      </c>
      <c r="K7555">
        <v>2</v>
      </c>
      <c r="L7555" s="2">
        <v>6500</v>
      </c>
      <c r="M7555">
        <v>10</v>
      </c>
      <c r="N7555" s="2">
        <v>13000</v>
      </c>
      <c r="O7555" s="2">
        <v>1300</v>
      </c>
      <c r="P7555" s="2">
        <v>11700</v>
      </c>
      <c r="Q7555" s="2">
        <v>7167.07</v>
      </c>
      <c r="R7555" s="2">
        <v>4532.93</v>
      </c>
      <c r="S7555" t="s">
        <v>53</v>
      </c>
      <c r="T7555" t="s">
        <v>105</v>
      </c>
      <c r="U7555" t="s">
        <v>106</v>
      </c>
      <c r="V7555" t="s">
        <v>39</v>
      </c>
      <c r="W7555" t="s">
        <v>66</v>
      </c>
      <c r="X7555" t="s">
        <v>67</v>
      </c>
      <c r="Y7555" t="s">
        <v>56</v>
      </c>
      <c r="Z7555" t="s">
        <v>43</v>
      </c>
      <c r="AA7555" t="s">
        <v>44</v>
      </c>
      <c r="AB7555" t="s">
        <v>68</v>
      </c>
    </row>
    <row r="7556" spans="1:28" x14ac:dyDescent="0.25">
      <c r="A7556" t="s">
        <v>12475</v>
      </c>
      <c r="B7556" s="1">
        <v>45902</v>
      </c>
      <c r="C7556" t="s">
        <v>1395</v>
      </c>
      <c r="D7556" t="s">
        <v>1396</v>
      </c>
      <c r="E7556">
        <v>31</v>
      </c>
      <c r="F7556" t="s">
        <v>31</v>
      </c>
      <c r="G7556" t="s">
        <v>101</v>
      </c>
      <c r="H7556" t="s">
        <v>102</v>
      </c>
      <c r="I7556" t="s">
        <v>103</v>
      </c>
      <c r="J7556" t="s">
        <v>104</v>
      </c>
      <c r="K7556">
        <v>3</v>
      </c>
      <c r="L7556" s="2">
        <v>1800</v>
      </c>
      <c r="M7556">
        <v>10</v>
      </c>
      <c r="N7556" s="2">
        <v>5400</v>
      </c>
      <c r="O7556" s="2">
        <v>540</v>
      </c>
      <c r="P7556" s="2">
        <v>4860</v>
      </c>
      <c r="Q7556" s="2">
        <v>3124.21</v>
      </c>
      <c r="R7556" s="2">
        <v>1735.79</v>
      </c>
      <c r="S7556" t="s">
        <v>53</v>
      </c>
      <c r="T7556" t="s">
        <v>407</v>
      </c>
      <c r="U7556" t="s">
        <v>408</v>
      </c>
      <c r="V7556" t="s">
        <v>39</v>
      </c>
      <c r="W7556" t="s">
        <v>40</v>
      </c>
      <c r="X7556" t="s">
        <v>41</v>
      </c>
      <c r="Y7556" t="s">
        <v>56</v>
      </c>
      <c r="Z7556" t="s">
        <v>43</v>
      </c>
      <c r="AA7556" t="s">
        <v>44</v>
      </c>
      <c r="AB7556" t="s">
        <v>68</v>
      </c>
    </row>
    <row r="7557" spans="1:28" x14ac:dyDescent="0.25">
      <c r="A7557" t="s">
        <v>12476</v>
      </c>
      <c r="B7557" s="1">
        <v>45902</v>
      </c>
      <c r="C7557" t="s">
        <v>2235</v>
      </c>
      <c r="D7557" t="s">
        <v>2236</v>
      </c>
      <c r="E7557">
        <v>23</v>
      </c>
      <c r="F7557" t="s">
        <v>31</v>
      </c>
      <c r="G7557" t="s">
        <v>217</v>
      </c>
      <c r="H7557" t="s">
        <v>218</v>
      </c>
      <c r="I7557" t="s">
        <v>34</v>
      </c>
      <c r="J7557" t="s">
        <v>130</v>
      </c>
      <c r="K7557">
        <v>1</v>
      </c>
      <c r="L7557" s="2">
        <v>28000</v>
      </c>
      <c r="M7557">
        <v>5</v>
      </c>
      <c r="N7557" s="2">
        <v>28000</v>
      </c>
      <c r="O7557" s="2">
        <v>1400</v>
      </c>
      <c r="P7557" s="2">
        <v>26600</v>
      </c>
      <c r="Q7557" s="2">
        <v>17999.59</v>
      </c>
      <c r="R7557" s="2">
        <v>8600.41</v>
      </c>
      <c r="S7557" t="s">
        <v>53</v>
      </c>
      <c r="T7557" t="s">
        <v>96</v>
      </c>
      <c r="U7557" t="s">
        <v>96</v>
      </c>
      <c r="V7557" t="s">
        <v>39</v>
      </c>
      <c r="W7557" t="s">
        <v>83</v>
      </c>
      <c r="X7557" t="s">
        <v>67</v>
      </c>
      <c r="Y7557" t="s">
        <v>56</v>
      </c>
      <c r="Z7557" t="s">
        <v>43</v>
      </c>
      <c r="AA7557" t="s">
        <v>68</v>
      </c>
      <c r="AB7557" t="s">
        <v>44</v>
      </c>
    </row>
    <row r="7558" spans="1:28" x14ac:dyDescent="0.25">
      <c r="A7558" t="s">
        <v>12477</v>
      </c>
      <c r="B7558" s="1">
        <v>45902</v>
      </c>
      <c r="C7558" t="s">
        <v>6957</v>
      </c>
      <c r="D7558" t="s">
        <v>6958</v>
      </c>
      <c r="E7558">
        <v>25</v>
      </c>
      <c r="F7558" t="s">
        <v>48</v>
      </c>
      <c r="G7558" t="s">
        <v>176</v>
      </c>
      <c r="H7558" t="s">
        <v>177</v>
      </c>
      <c r="I7558" t="s">
        <v>34</v>
      </c>
      <c r="J7558" t="s">
        <v>35</v>
      </c>
      <c r="K7558">
        <v>1</v>
      </c>
      <c r="L7558" s="2">
        <v>6500</v>
      </c>
      <c r="M7558">
        <v>30</v>
      </c>
      <c r="N7558" s="2">
        <v>6500</v>
      </c>
      <c r="O7558" s="2">
        <v>1950</v>
      </c>
      <c r="P7558" s="2">
        <v>4550</v>
      </c>
      <c r="Q7558" s="2">
        <v>2575.79</v>
      </c>
      <c r="R7558" s="2">
        <v>1974.21</v>
      </c>
      <c r="S7558" t="s">
        <v>53</v>
      </c>
      <c r="T7558" t="s">
        <v>222</v>
      </c>
      <c r="U7558" t="s">
        <v>38</v>
      </c>
      <c r="V7558" t="s">
        <v>39</v>
      </c>
      <c r="W7558" t="s">
        <v>137</v>
      </c>
      <c r="X7558" t="s">
        <v>41</v>
      </c>
      <c r="Y7558" t="s">
        <v>56</v>
      </c>
      <c r="Z7558" t="s">
        <v>43</v>
      </c>
      <c r="AA7558" t="s">
        <v>44</v>
      </c>
      <c r="AB7558" t="s">
        <v>44</v>
      </c>
    </row>
    <row r="7559" spans="1:28" x14ac:dyDescent="0.25">
      <c r="A7559" t="s">
        <v>12478</v>
      </c>
      <c r="B7559" s="1">
        <v>45902</v>
      </c>
      <c r="C7559" t="s">
        <v>9147</v>
      </c>
      <c r="D7559" t="s">
        <v>9148</v>
      </c>
      <c r="E7559">
        <v>47</v>
      </c>
      <c r="F7559" t="s">
        <v>111</v>
      </c>
      <c r="G7559" t="s">
        <v>88</v>
      </c>
      <c r="H7559" t="s">
        <v>89</v>
      </c>
      <c r="I7559" t="s">
        <v>62</v>
      </c>
      <c r="J7559" t="s">
        <v>63</v>
      </c>
      <c r="K7559">
        <v>3</v>
      </c>
      <c r="L7559" s="2">
        <v>4200</v>
      </c>
      <c r="M7559">
        <v>15</v>
      </c>
      <c r="N7559" s="2">
        <v>12600</v>
      </c>
      <c r="O7559" s="2">
        <v>1890</v>
      </c>
      <c r="P7559" s="2">
        <v>10710</v>
      </c>
      <c r="Q7559" s="2">
        <v>6053.46</v>
      </c>
      <c r="R7559" s="2">
        <v>4656.54</v>
      </c>
      <c r="S7559" t="s">
        <v>36</v>
      </c>
      <c r="T7559" t="s">
        <v>114</v>
      </c>
      <c r="U7559" t="s">
        <v>115</v>
      </c>
      <c r="V7559" t="s">
        <v>39</v>
      </c>
      <c r="W7559" t="s">
        <v>66</v>
      </c>
      <c r="X7559" t="s">
        <v>97</v>
      </c>
      <c r="Y7559" t="s">
        <v>56</v>
      </c>
      <c r="Z7559" t="s">
        <v>223</v>
      </c>
      <c r="AA7559" t="s">
        <v>44</v>
      </c>
      <c r="AB7559" t="s">
        <v>44</v>
      </c>
    </row>
    <row r="7560" spans="1:28" x14ac:dyDescent="0.25">
      <c r="A7560" t="s">
        <v>12479</v>
      </c>
      <c r="B7560" s="1">
        <v>45902</v>
      </c>
      <c r="C7560" t="s">
        <v>6663</v>
      </c>
      <c r="D7560" t="s">
        <v>6664</v>
      </c>
      <c r="E7560">
        <v>50</v>
      </c>
      <c r="F7560" t="s">
        <v>48</v>
      </c>
      <c r="G7560" t="s">
        <v>60</v>
      </c>
      <c r="H7560" t="s">
        <v>61</v>
      </c>
      <c r="I7560" t="s">
        <v>62</v>
      </c>
      <c r="J7560" t="s">
        <v>63</v>
      </c>
      <c r="K7560">
        <v>3</v>
      </c>
      <c r="L7560" s="2">
        <v>3500</v>
      </c>
      <c r="M7560">
        <v>5</v>
      </c>
      <c r="N7560" s="2">
        <v>10500</v>
      </c>
      <c r="O7560" s="2">
        <v>525</v>
      </c>
      <c r="P7560" s="2">
        <v>9975</v>
      </c>
      <c r="Q7560" s="2">
        <v>7635.18</v>
      </c>
      <c r="R7560" s="2">
        <v>2339.8200000000002</v>
      </c>
      <c r="S7560" t="s">
        <v>53</v>
      </c>
      <c r="T7560" t="s">
        <v>275</v>
      </c>
      <c r="U7560" t="s">
        <v>123</v>
      </c>
      <c r="V7560" t="s">
        <v>39</v>
      </c>
      <c r="W7560" t="s">
        <v>66</v>
      </c>
      <c r="X7560" t="s">
        <v>41</v>
      </c>
      <c r="Y7560" t="s">
        <v>56</v>
      </c>
      <c r="Z7560" t="s">
        <v>43</v>
      </c>
      <c r="AA7560" t="s">
        <v>44</v>
      </c>
      <c r="AB7560" t="s">
        <v>68</v>
      </c>
    </row>
    <row r="7561" spans="1:28" x14ac:dyDescent="0.25">
      <c r="A7561" t="s">
        <v>12480</v>
      </c>
      <c r="B7561" s="1">
        <v>45902</v>
      </c>
      <c r="C7561" t="s">
        <v>8982</v>
      </c>
      <c r="D7561" t="s">
        <v>8983</v>
      </c>
      <c r="E7561">
        <v>45</v>
      </c>
      <c r="F7561" t="s">
        <v>31</v>
      </c>
      <c r="G7561" t="s">
        <v>243</v>
      </c>
      <c r="H7561" t="s">
        <v>244</v>
      </c>
      <c r="I7561" t="s">
        <v>103</v>
      </c>
      <c r="J7561" t="s">
        <v>104</v>
      </c>
      <c r="K7561">
        <v>2</v>
      </c>
      <c r="L7561" s="2">
        <v>450</v>
      </c>
      <c r="M7561">
        <v>5</v>
      </c>
      <c r="N7561" s="2">
        <v>900</v>
      </c>
      <c r="O7561" s="2">
        <v>45</v>
      </c>
      <c r="P7561" s="2">
        <v>855</v>
      </c>
      <c r="Q7561" s="2">
        <v>586.80999999999995</v>
      </c>
      <c r="R7561" s="2">
        <v>268.19</v>
      </c>
      <c r="S7561" t="s">
        <v>53</v>
      </c>
      <c r="T7561" t="s">
        <v>37</v>
      </c>
      <c r="U7561" t="s">
        <v>38</v>
      </c>
      <c r="V7561" t="s">
        <v>39</v>
      </c>
      <c r="W7561" t="s">
        <v>66</v>
      </c>
      <c r="X7561" t="s">
        <v>41</v>
      </c>
      <c r="Y7561" t="s">
        <v>56</v>
      </c>
      <c r="Z7561" t="s">
        <v>43</v>
      </c>
      <c r="AA7561" t="s">
        <v>68</v>
      </c>
      <c r="AB7561" t="s">
        <v>44</v>
      </c>
    </row>
    <row r="7562" spans="1:28" x14ac:dyDescent="0.25">
      <c r="A7562" t="s">
        <v>12481</v>
      </c>
      <c r="B7562" s="1">
        <v>45903</v>
      </c>
      <c r="C7562" t="s">
        <v>4983</v>
      </c>
      <c r="D7562" t="s">
        <v>4984</v>
      </c>
      <c r="E7562">
        <v>54</v>
      </c>
      <c r="F7562" t="s">
        <v>48</v>
      </c>
      <c r="G7562" t="s">
        <v>227</v>
      </c>
      <c r="H7562" t="s">
        <v>228</v>
      </c>
      <c r="I7562" t="s">
        <v>74</v>
      </c>
      <c r="J7562" t="s">
        <v>75</v>
      </c>
      <c r="K7562">
        <v>6</v>
      </c>
      <c r="L7562" s="2">
        <v>1400</v>
      </c>
      <c r="M7562">
        <v>15</v>
      </c>
      <c r="N7562" s="2">
        <v>8400</v>
      </c>
      <c r="O7562" s="2">
        <v>1260</v>
      </c>
      <c r="P7562" s="2">
        <v>7140</v>
      </c>
      <c r="Q7562" s="2">
        <v>4670.54</v>
      </c>
      <c r="R7562" s="2">
        <v>2469.46</v>
      </c>
      <c r="S7562" t="s">
        <v>53</v>
      </c>
      <c r="T7562" t="s">
        <v>54</v>
      </c>
      <c r="U7562" t="s">
        <v>55</v>
      </c>
      <c r="V7562" t="s">
        <v>39</v>
      </c>
      <c r="W7562" t="s">
        <v>92</v>
      </c>
      <c r="X7562" t="s">
        <v>41</v>
      </c>
      <c r="Y7562" t="s">
        <v>56</v>
      </c>
      <c r="Z7562" t="s">
        <v>43</v>
      </c>
      <c r="AA7562" t="s">
        <v>44</v>
      </c>
      <c r="AB7562" t="s">
        <v>44</v>
      </c>
    </row>
    <row r="7563" spans="1:28" x14ac:dyDescent="0.25">
      <c r="A7563" t="s">
        <v>12482</v>
      </c>
      <c r="B7563" s="1">
        <v>45903</v>
      </c>
      <c r="C7563" t="s">
        <v>5980</v>
      </c>
      <c r="D7563" t="s">
        <v>5981</v>
      </c>
      <c r="E7563">
        <v>47</v>
      </c>
      <c r="F7563" t="s">
        <v>48</v>
      </c>
      <c r="G7563" t="s">
        <v>217</v>
      </c>
      <c r="H7563" t="s">
        <v>218</v>
      </c>
      <c r="I7563" t="s">
        <v>34</v>
      </c>
      <c r="J7563" t="s">
        <v>130</v>
      </c>
      <c r="K7563">
        <v>2</v>
      </c>
      <c r="L7563" s="2">
        <v>28000</v>
      </c>
      <c r="M7563">
        <v>0</v>
      </c>
      <c r="N7563" s="2">
        <v>56000</v>
      </c>
      <c r="O7563" s="2">
        <v>0</v>
      </c>
      <c r="P7563" s="2">
        <v>56000</v>
      </c>
      <c r="Q7563" s="2">
        <v>43617.57</v>
      </c>
      <c r="R7563" s="2">
        <v>12382.43</v>
      </c>
      <c r="S7563" t="s">
        <v>36</v>
      </c>
      <c r="T7563" t="s">
        <v>114</v>
      </c>
      <c r="U7563" t="s">
        <v>115</v>
      </c>
      <c r="V7563" t="s">
        <v>39</v>
      </c>
      <c r="W7563" t="s">
        <v>92</v>
      </c>
      <c r="X7563" t="s">
        <v>67</v>
      </c>
      <c r="Y7563" t="s">
        <v>42</v>
      </c>
      <c r="Z7563" t="s">
        <v>508</v>
      </c>
      <c r="AA7563" t="s">
        <v>44</v>
      </c>
      <c r="AB7563" t="s">
        <v>44</v>
      </c>
    </row>
    <row r="7564" spans="1:28" x14ac:dyDescent="0.25">
      <c r="A7564" t="s">
        <v>12483</v>
      </c>
      <c r="B7564" s="1">
        <v>45903</v>
      </c>
      <c r="C7564" t="s">
        <v>7417</v>
      </c>
      <c r="D7564" t="s">
        <v>7418</v>
      </c>
      <c r="E7564">
        <v>53</v>
      </c>
      <c r="F7564" t="s">
        <v>48</v>
      </c>
      <c r="G7564" t="s">
        <v>227</v>
      </c>
      <c r="H7564" t="s">
        <v>228</v>
      </c>
      <c r="I7564" t="s">
        <v>74</v>
      </c>
      <c r="J7564" t="s">
        <v>75</v>
      </c>
      <c r="K7564">
        <v>3</v>
      </c>
      <c r="L7564" s="2">
        <v>1400</v>
      </c>
      <c r="M7564">
        <v>5</v>
      </c>
      <c r="N7564" s="2">
        <v>4200</v>
      </c>
      <c r="O7564" s="2">
        <v>210</v>
      </c>
      <c r="P7564" s="2">
        <v>3990</v>
      </c>
      <c r="Q7564" s="2">
        <v>3190.92</v>
      </c>
      <c r="R7564" s="2">
        <v>799.08</v>
      </c>
      <c r="S7564" t="s">
        <v>64</v>
      </c>
      <c r="T7564" t="s">
        <v>76</v>
      </c>
      <c r="U7564" t="s">
        <v>77</v>
      </c>
      <c r="V7564" t="s">
        <v>39</v>
      </c>
      <c r="W7564" t="s">
        <v>66</v>
      </c>
      <c r="X7564" t="s">
        <v>97</v>
      </c>
      <c r="Y7564" t="s">
        <v>42</v>
      </c>
      <c r="Z7564" t="s">
        <v>43</v>
      </c>
      <c r="AA7564" t="s">
        <v>44</v>
      </c>
      <c r="AB7564" t="s">
        <v>44</v>
      </c>
    </row>
    <row r="7565" spans="1:28" x14ac:dyDescent="0.25">
      <c r="A7565" t="s">
        <v>12484</v>
      </c>
      <c r="B7565" s="1">
        <v>45903</v>
      </c>
      <c r="C7565" t="s">
        <v>9111</v>
      </c>
      <c r="D7565" t="s">
        <v>9112</v>
      </c>
      <c r="E7565">
        <v>33</v>
      </c>
      <c r="F7565" t="s">
        <v>111</v>
      </c>
      <c r="G7565" t="s">
        <v>188</v>
      </c>
      <c r="H7565" t="s">
        <v>189</v>
      </c>
      <c r="I7565" t="s">
        <v>34</v>
      </c>
      <c r="J7565" t="s">
        <v>190</v>
      </c>
      <c r="K7565">
        <v>3</v>
      </c>
      <c r="L7565" s="2">
        <v>1800</v>
      </c>
      <c r="M7565">
        <v>15</v>
      </c>
      <c r="N7565" s="2">
        <v>5400</v>
      </c>
      <c r="O7565" s="2">
        <v>810</v>
      </c>
      <c r="P7565" s="2">
        <v>4590</v>
      </c>
      <c r="Q7565" s="2">
        <v>2771.68</v>
      </c>
      <c r="R7565" s="2">
        <v>1818.32</v>
      </c>
      <c r="S7565" t="s">
        <v>36</v>
      </c>
      <c r="T7565" t="s">
        <v>398</v>
      </c>
      <c r="U7565" t="s">
        <v>399</v>
      </c>
      <c r="V7565" t="s">
        <v>39</v>
      </c>
      <c r="W7565" t="s">
        <v>124</v>
      </c>
      <c r="X7565" t="s">
        <v>97</v>
      </c>
      <c r="Y7565" t="s">
        <v>56</v>
      </c>
      <c r="Z7565" t="s">
        <v>43</v>
      </c>
      <c r="AA7565" t="s">
        <v>44</v>
      </c>
      <c r="AB7565" t="s">
        <v>44</v>
      </c>
    </row>
    <row r="7566" spans="1:28" x14ac:dyDescent="0.25">
      <c r="A7566" t="s">
        <v>12485</v>
      </c>
      <c r="B7566" s="1">
        <v>45903</v>
      </c>
      <c r="C7566" t="s">
        <v>4946</v>
      </c>
      <c r="D7566" t="s">
        <v>4947</v>
      </c>
      <c r="E7566">
        <v>41</v>
      </c>
      <c r="F7566" t="s">
        <v>48</v>
      </c>
      <c r="G7566" t="s">
        <v>243</v>
      </c>
      <c r="H7566" t="s">
        <v>244</v>
      </c>
      <c r="I7566" t="s">
        <v>103</v>
      </c>
      <c r="J7566" t="s">
        <v>104</v>
      </c>
      <c r="K7566">
        <v>1</v>
      </c>
      <c r="L7566" s="2">
        <v>450</v>
      </c>
      <c r="M7566">
        <v>5</v>
      </c>
      <c r="N7566" s="2">
        <v>450</v>
      </c>
      <c r="O7566" s="2">
        <v>22.5</v>
      </c>
      <c r="P7566" s="2">
        <v>427.5</v>
      </c>
      <c r="Q7566" s="2">
        <v>326.87</v>
      </c>
      <c r="R7566" s="2">
        <v>100.63</v>
      </c>
      <c r="S7566" t="s">
        <v>36</v>
      </c>
      <c r="T7566" t="s">
        <v>96</v>
      </c>
      <c r="U7566" t="s">
        <v>96</v>
      </c>
      <c r="V7566" t="s">
        <v>39</v>
      </c>
      <c r="W7566" t="s">
        <v>66</v>
      </c>
      <c r="X7566" t="s">
        <v>97</v>
      </c>
      <c r="Y7566" t="s">
        <v>56</v>
      </c>
      <c r="Z7566" t="s">
        <v>43</v>
      </c>
      <c r="AA7566" t="s">
        <v>44</v>
      </c>
      <c r="AB7566" t="s">
        <v>44</v>
      </c>
    </row>
    <row r="7567" spans="1:28" x14ac:dyDescent="0.25">
      <c r="A7567" t="s">
        <v>12486</v>
      </c>
      <c r="B7567" s="1">
        <v>45903</v>
      </c>
      <c r="C7567" t="s">
        <v>233</v>
      </c>
      <c r="D7567" t="s">
        <v>234</v>
      </c>
      <c r="E7567">
        <v>51</v>
      </c>
      <c r="F7567" t="s">
        <v>31</v>
      </c>
      <c r="G7567" t="s">
        <v>561</v>
      </c>
      <c r="H7567" t="s">
        <v>562</v>
      </c>
      <c r="I7567" t="s">
        <v>34</v>
      </c>
      <c r="J7567" t="s">
        <v>143</v>
      </c>
      <c r="K7567">
        <v>5</v>
      </c>
      <c r="L7567" s="2">
        <v>900</v>
      </c>
      <c r="M7567">
        <v>15</v>
      </c>
      <c r="N7567" s="2">
        <v>4500</v>
      </c>
      <c r="O7567" s="2">
        <v>675</v>
      </c>
      <c r="P7567" s="2">
        <v>3825</v>
      </c>
      <c r="Q7567" s="2">
        <v>2138.5700000000002</v>
      </c>
      <c r="R7567" s="2">
        <v>1686.43</v>
      </c>
      <c r="S7567" t="s">
        <v>53</v>
      </c>
      <c r="T7567" t="s">
        <v>222</v>
      </c>
      <c r="U7567" t="s">
        <v>38</v>
      </c>
      <c r="V7567" t="s">
        <v>39</v>
      </c>
      <c r="W7567" t="s">
        <v>66</v>
      </c>
      <c r="X7567" t="s">
        <v>97</v>
      </c>
      <c r="Y7567" t="s">
        <v>56</v>
      </c>
      <c r="Z7567" t="s">
        <v>43</v>
      </c>
      <c r="AA7567" t="s">
        <v>44</v>
      </c>
      <c r="AB7567" t="s">
        <v>44</v>
      </c>
    </row>
    <row r="7568" spans="1:28" x14ac:dyDescent="0.25">
      <c r="A7568" t="s">
        <v>12487</v>
      </c>
      <c r="B7568" s="1">
        <v>45903</v>
      </c>
      <c r="C7568" t="s">
        <v>364</v>
      </c>
      <c r="D7568" t="s">
        <v>365</v>
      </c>
      <c r="E7568">
        <v>50</v>
      </c>
      <c r="F7568" t="s">
        <v>48</v>
      </c>
      <c r="G7568" t="s">
        <v>72</v>
      </c>
      <c r="H7568" t="s">
        <v>73</v>
      </c>
      <c r="I7568" t="s">
        <v>74</v>
      </c>
      <c r="J7568" t="s">
        <v>75</v>
      </c>
      <c r="K7568">
        <v>1</v>
      </c>
      <c r="L7568" s="2">
        <v>2200</v>
      </c>
      <c r="M7568">
        <v>0</v>
      </c>
      <c r="N7568" s="2">
        <v>2200</v>
      </c>
      <c r="O7568" s="2">
        <v>0</v>
      </c>
      <c r="P7568" s="2">
        <v>2200</v>
      </c>
      <c r="Q7568" s="2">
        <v>1702.89</v>
      </c>
      <c r="R7568" s="2">
        <v>497.11</v>
      </c>
      <c r="S7568" t="s">
        <v>53</v>
      </c>
      <c r="T7568" t="s">
        <v>398</v>
      </c>
      <c r="U7568" t="s">
        <v>399</v>
      </c>
      <c r="V7568" t="s">
        <v>39</v>
      </c>
      <c r="W7568" t="s">
        <v>92</v>
      </c>
      <c r="X7568" t="s">
        <v>41</v>
      </c>
      <c r="Y7568" t="s">
        <v>56</v>
      </c>
      <c r="Z7568" t="s">
        <v>43</v>
      </c>
      <c r="AA7568" t="s">
        <v>44</v>
      </c>
      <c r="AB7568" t="s">
        <v>44</v>
      </c>
    </row>
    <row r="7569" spans="1:28" x14ac:dyDescent="0.25">
      <c r="A7569" t="s">
        <v>12488</v>
      </c>
      <c r="B7569" s="1">
        <v>45903</v>
      </c>
      <c r="C7569" t="s">
        <v>3690</v>
      </c>
      <c r="D7569" t="s">
        <v>3691</v>
      </c>
      <c r="E7569">
        <v>36</v>
      </c>
      <c r="F7569" t="s">
        <v>48</v>
      </c>
      <c r="G7569" t="s">
        <v>352</v>
      </c>
      <c r="H7569" t="s">
        <v>353</v>
      </c>
      <c r="I7569" t="s">
        <v>103</v>
      </c>
      <c r="J7569" t="s">
        <v>104</v>
      </c>
      <c r="K7569">
        <v>1</v>
      </c>
      <c r="L7569" s="2">
        <v>850</v>
      </c>
      <c r="M7569">
        <v>15</v>
      </c>
      <c r="N7569" s="2">
        <v>850</v>
      </c>
      <c r="O7569" s="2">
        <v>127.5</v>
      </c>
      <c r="P7569" s="2">
        <v>722.5</v>
      </c>
      <c r="Q7569" s="2">
        <v>547.14</v>
      </c>
      <c r="R7569" s="2">
        <v>175.36</v>
      </c>
      <c r="S7569" t="s">
        <v>53</v>
      </c>
      <c r="T7569" t="s">
        <v>578</v>
      </c>
      <c r="U7569" t="s">
        <v>579</v>
      </c>
      <c r="V7569" t="s">
        <v>39</v>
      </c>
      <c r="W7569" t="s">
        <v>124</v>
      </c>
      <c r="X7569" t="s">
        <v>41</v>
      </c>
      <c r="Y7569" t="s">
        <v>56</v>
      </c>
      <c r="Z7569" t="s">
        <v>43</v>
      </c>
      <c r="AA7569" t="s">
        <v>68</v>
      </c>
      <c r="AB7569" t="s">
        <v>44</v>
      </c>
    </row>
    <row r="7570" spans="1:28" x14ac:dyDescent="0.25">
      <c r="A7570" t="s">
        <v>12489</v>
      </c>
      <c r="B7570" s="1">
        <v>45903</v>
      </c>
      <c r="C7570" t="s">
        <v>12029</v>
      </c>
      <c r="D7570" t="s">
        <v>12030</v>
      </c>
      <c r="E7570">
        <v>19</v>
      </c>
      <c r="F7570" t="s">
        <v>31</v>
      </c>
      <c r="G7570" t="s">
        <v>298</v>
      </c>
      <c r="H7570" t="s">
        <v>299</v>
      </c>
      <c r="I7570" t="s">
        <v>103</v>
      </c>
      <c r="J7570" t="s">
        <v>104</v>
      </c>
      <c r="K7570">
        <v>2</v>
      </c>
      <c r="L7570" s="2">
        <v>700</v>
      </c>
      <c r="M7570">
        <v>15</v>
      </c>
      <c r="N7570" s="2">
        <v>1400</v>
      </c>
      <c r="O7570" s="2">
        <v>210</v>
      </c>
      <c r="P7570" s="2">
        <v>1190</v>
      </c>
      <c r="Q7570" s="2">
        <v>821.65</v>
      </c>
      <c r="R7570" s="2">
        <v>368.35</v>
      </c>
      <c r="S7570" t="s">
        <v>36</v>
      </c>
      <c r="T7570" t="s">
        <v>222</v>
      </c>
      <c r="U7570" t="s">
        <v>38</v>
      </c>
      <c r="V7570" t="s">
        <v>39</v>
      </c>
      <c r="W7570" t="s">
        <v>92</v>
      </c>
      <c r="X7570" t="s">
        <v>97</v>
      </c>
      <c r="Y7570" t="s">
        <v>56</v>
      </c>
      <c r="Z7570" t="s">
        <v>107</v>
      </c>
      <c r="AA7570" t="s">
        <v>44</v>
      </c>
      <c r="AB7570" t="s">
        <v>44</v>
      </c>
    </row>
    <row r="7571" spans="1:28" x14ac:dyDescent="0.25">
      <c r="A7571" t="s">
        <v>12490</v>
      </c>
      <c r="B7571" s="1">
        <v>45903</v>
      </c>
      <c r="C7571" t="s">
        <v>12194</v>
      </c>
      <c r="D7571" t="s">
        <v>12195</v>
      </c>
      <c r="E7571">
        <v>30</v>
      </c>
      <c r="F7571" t="s">
        <v>48</v>
      </c>
      <c r="G7571" t="s">
        <v>112</v>
      </c>
      <c r="H7571" t="s">
        <v>113</v>
      </c>
      <c r="I7571" t="s">
        <v>103</v>
      </c>
      <c r="J7571" t="s">
        <v>104</v>
      </c>
      <c r="K7571">
        <v>2</v>
      </c>
      <c r="L7571" s="2">
        <v>650</v>
      </c>
      <c r="M7571">
        <v>20</v>
      </c>
      <c r="N7571" s="2">
        <v>1300</v>
      </c>
      <c r="O7571" s="2">
        <v>260</v>
      </c>
      <c r="P7571" s="2">
        <v>1040</v>
      </c>
      <c r="Q7571" s="2">
        <v>742.67</v>
      </c>
      <c r="R7571" s="2">
        <v>297.33</v>
      </c>
      <c r="S7571" t="s">
        <v>64</v>
      </c>
      <c r="T7571" t="s">
        <v>76</v>
      </c>
      <c r="U7571" t="s">
        <v>77</v>
      </c>
      <c r="V7571" t="s">
        <v>39</v>
      </c>
      <c r="W7571" t="s">
        <v>92</v>
      </c>
      <c r="X7571" t="s">
        <v>41</v>
      </c>
      <c r="Y7571" t="s">
        <v>56</v>
      </c>
      <c r="Z7571" t="s">
        <v>43</v>
      </c>
      <c r="AA7571" t="s">
        <v>44</v>
      </c>
      <c r="AB7571" t="s">
        <v>44</v>
      </c>
    </row>
    <row r="7572" spans="1:28" x14ac:dyDescent="0.25">
      <c r="A7572" t="s">
        <v>12491</v>
      </c>
      <c r="B7572" s="1">
        <v>45903</v>
      </c>
      <c r="C7572" t="s">
        <v>12492</v>
      </c>
      <c r="D7572" t="s">
        <v>12493</v>
      </c>
      <c r="E7572">
        <v>19</v>
      </c>
      <c r="F7572" t="s">
        <v>31</v>
      </c>
      <c r="G7572" t="s">
        <v>207</v>
      </c>
      <c r="H7572" t="s">
        <v>208</v>
      </c>
      <c r="I7572" t="s">
        <v>34</v>
      </c>
      <c r="J7572" t="s">
        <v>143</v>
      </c>
      <c r="K7572">
        <v>2</v>
      </c>
      <c r="L7572" s="2">
        <v>18000</v>
      </c>
      <c r="M7572">
        <v>25</v>
      </c>
      <c r="N7572" s="2">
        <v>36000</v>
      </c>
      <c r="O7572" s="2">
        <v>9000</v>
      </c>
      <c r="P7572" s="2">
        <v>27000</v>
      </c>
      <c r="Q7572" s="2">
        <v>19981.39</v>
      </c>
      <c r="R7572" s="2">
        <v>7018.61</v>
      </c>
      <c r="S7572" t="s">
        <v>53</v>
      </c>
      <c r="T7572" t="s">
        <v>178</v>
      </c>
      <c r="U7572" t="s">
        <v>154</v>
      </c>
      <c r="V7572" t="s">
        <v>39</v>
      </c>
      <c r="W7572" t="s">
        <v>83</v>
      </c>
      <c r="X7572" t="s">
        <v>41</v>
      </c>
      <c r="Y7572" t="s">
        <v>56</v>
      </c>
      <c r="Z7572" t="s">
        <v>43</v>
      </c>
      <c r="AA7572" t="s">
        <v>44</v>
      </c>
      <c r="AB7572" t="s">
        <v>44</v>
      </c>
    </row>
    <row r="7573" spans="1:28" x14ac:dyDescent="0.25">
      <c r="A7573" t="s">
        <v>12494</v>
      </c>
      <c r="B7573" s="1">
        <v>45903</v>
      </c>
      <c r="C7573" t="s">
        <v>917</v>
      </c>
      <c r="D7573" t="s">
        <v>918</v>
      </c>
      <c r="E7573">
        <v>60</v>
      </c>
      <c r="F7573" t="s">
        <v>31</v>
      </c>
      <c r="G7573" t="s">
        <v>387</v>
      </c>
      <c r="H7573" t="s">
        <v>388</v>
      </c>
      <c r="I7573" t="s">
        <v>74</v>
      </c>
      <c r="J7573" t="s">
        <v>75</v>
      </c>
      <c r="K7573">
        <v>1</v>
      </c>
      <c r="L7573" s="2">
        <v>3200</v>
      </c>
      <c r="M7573">
        <v>0</v>
      </c>
      <c r="N7573" s="2">
        <v>3200</v>
      </c>
      <c r="O7573" s="2">
        <v>0</v>
      </c>
      <c r="P7573" s="2">
        <v>3200</v>
      </c>
      <c r="Q7573" s="2">
        <v>2049.14</v>
      </c>
      <c r="R7573" s="2">
        <v>1150.8599999999999</v>
      </c>
      <c r="S7573" t="s">
        <v>36</v>
      </c>
      <c r="T7573" t="s">
        <v>398</v>
      </c>
      <c r="U7573" t="s">
        <v>399</v>
      </c>
      <c r="V7573" t="s">
        <v>39</v>
      </c>
      <c r="W7573" t="s">
        <v>137</v>
      </c>
      <c r="X7573" t="s">
        <v>97</v>
      </c>
      <c r="Y7573" t="s">
        <v>84</v>
      </c>
      <c r="Z7573" t="s">
        <v>43</v>
      </c>
      <c r="AA7573" t="s">
        <v>44</v>
      </c>
      <c r="AB7573" t="s">
        <v>44</v>
      </c>
    </row>
    <row r="7574" spans="1:28" x14ac:dyDescent="0.25">
      <c r="A7574" t="s">
        <v>12495</v>
      </c>
      <c r="B7574" s="1">
        <v>45903</v>
      </c>
      <c r="C7574" t="s">
        <v>1389</v>
      </c>
      <c r="D7574" t="s">
        <v>1390</v>
      </c>
      <c r="E7574">
        <v>36</v>
      </c>
      <c r="F7574" t="s">
        <v>111</v>
      </c>
      <c r="G7574" t="s">
        <v>72</v>
      </c>
      <c r="H7574" t="s">
        <v>73</v>
      </c>
      <c r="I7574" t="s">
        <v>74</v>
      </c>
      <c r="J7574" t="s">
        <v>75</v>
      </c>
      <c r="K7574">
        <v>3</v>
      </c>
      <c r="L7574" s="2">
        <v>2200</v>
      </c>
      <c r="M7574">
        <v>15</v>
      </c>
      <c r="N7574" s="2">
        <v>6600</v>
      </c>
      <c r="O7574" s="2">
        <v>990</v>
      </c>
      <c r="P7574" s="2">
        <v>5610</v>
      </c>
      <c r="Q7574" s="2">
        <v>3194.58</v>
      </c>
      <c r="R7574" s="2">
        <v>2415.42</v>
      </c>
      <c r="S7574" t="s">
        <v>53</v>
      </c>
      <c r="T7574" t="s">
        <v>398</v>
      </c>
      <c r="U7574" t="s">
        <v>399</v>
      </c>
      <c r="V7574" t="s">
        <v>39</v>
      </c>
      <c r="W7574" t="s">
        <v>66</v>
      </c>
      <c r="X7574" t="s">
        <v>97</v>
      </c>
      <c r="Y7574" t="s">
        <v>56</v>
      </c>
      <c r="Z7574" t="s">
        <v>43</v>
      </c>
      <c r="AA7574" t="s">
        <v>68</v>
      </c>
      <c r="AB7574" t="s">
        <v>44</v>
      </c>
    </row>
    <row r="7575" spans="1:28" x14ac:dyDescent="0.25">
      <c r="A7575" t="s">
        <v>12496</v>
      </c>
      <c r="B7575" s="1">
        <v>45903</v>
      </c>
      <c r="C7575" t="s">
        <v>6738</v>
      </c>
      <c r="D7575" t="s">
        <v>6739</v>
      </c>
      <c r="E7575">
        <v>45</v>
      </c>
      <c r="F7575" t="s">
        <v>48</v>
      </c>
      <c r="G7575" t="s">
        <v>217</v>
      </c>
      <c r="H7575" t="s">
        <v>218</v>
      </c>
      <c r="I7575" t="s">
        <v>34</v>
      </c>
      <c r="J7575" t="s">
        <v>130</v>
      </c>
      <c r="K7575">
        <v>1</v>
      </c>
      <c r="L7575" s="2">
        <v>28000</v>
      </c>
      <c r="M7575">
        <v>0</v>
      </c>
      <c r="N7575" s="2">
        <v>28000</v>
      </c>
      <c r="O7575" s="2">
        <v>0</v>
      </c>
      <c r="P7575" s="2">
        <v>28000</v>
      </c>
      <c r="Q7575" s="2">
        <v>16427.47</v>
      </c>
      <c r="R7575" s="2">
        <v>11572.53</v>
      </c>
      <c r="S7575" t="s">
        <v>36</v>
      </c>
      <c r="T7575" t="s">
        <v>76</v>
      </c>
      <c r="U7575" t="s">
        <v>77</v>
      </c>
      <c r="V7575" t="s">
        <v>39</v>
      </c>
      <c r="W7575" t="s">
        <v>124</v>
      </c>
      <c r="X7575" t="s">
        <v>97</v>
      </c>
      <c r="Y7575" t="s">
        <v>42</v>
      </c>
      <c r="Z7575" t="s">
        <v>223</v>
      </c>
      <c r="AA7575" t="s">
        <v>44</v>
      </c>
      <c r="AB7575" t="s">
        <v>44</v>
      </c>
    </row>
    <row r="7576" spans="1:28" x14ac:dyDescent="0.25">
      <c r="A7576" t="s">
        <v>12497</v>
      </c>
      <c r="B7576" s="1">
        <v>45903</v>
      </c>
      <c r="C7576" t="s">
        <v>4282</v>
      </c>
      <c r="D7576" t="s">
        <v>4283</v>
      </c>
      <c r="E7576">
        <v>26</v>
      </c>
      <c r="F7576" t="s">
        <v>111</v>
      </c>
      <c r="G7576" t="s">
        <v>81</v>
      </c>
      <c r="H7576" t="s">
        <v>82</v>
      </c>
      <c r="I7576" t="s">
        <v>51</v>
      </c>
      <c r="J7576" t="s">
        <v>52</v>
      </c>
      <c r="K7576">
        <v>1</v>
      </c>
      <c r="L7576" s="2">
        <v>600</v>
      </c>
      <c r="M7576">
        <v>25</v>
      </c>
      <c r="N7576" s="2">
        <v>600</v>
      </c>
      <c r="O7576" s="2">
        <v>150</v>
      </c>
      <c r="P7576" s="2">
        <v>450</v>
      </c>
      <c r="Q7576" s="2">
        <v>289.14</v>
      </c>
      <c r="R7576" s="2">
        <v>160.86000000000001</v>
      </c>
      <c r="S7576" t="s">
        <v>36</v>
      </c>
      <c r="T7576" t="s">
        <v>290</v>
      </c>
      <c r="U7576" t="s">
        <v>291</v>
      </c>
      <c r="V7576" t="s">
        <v>39</v>
      </c>
      <c r="W7576" t="s">
        <v>66</v>
      </c>
      <c r="X7576" t="s">
        <v>97</v>
      </c>
      <c r="Y7576" t="s">
        <v>56</v>
      </c>
      <c r="Z7576" t="s">
        <v>43</v>
      </c>
      <c r="AA7576" t="s">
        <v>44</v>
      </c>
      <c r="AB7576" t="s">
        <v>68</v>
      </c>
    </row>
    <row r="7577" spans="1:28" x14ac:dyDescent="0.25">
      <c r="A7577" t="s">
        <v>12498</v>
      </c>
      <c r="B7577" s="1">
        <v>45903</v>
      </c>
      <c r="C7577" t="s">
        <v>6810</v>
      </c>
      <c r="D7577" t="s">
        <v>6811</v>
      </c>
      <c r="E7577">
        <v>54</v>
      </c>
      <c r="F7577" t="s">
        <v>31</v>
      </c>
      <c r="G7577" t="s">
        <v>366</v>
      </c>
      <c r="H7577" t="s">
        <v>367</v>
      </c>
      <c r="I7577" t="s">
        <v>34</v>
      </c>
      <c r="J7577" t="s">
        <v>130</v>
      </c>
      <c r="K7577">
        <v>2</v>
      </c>
      <c r="L7577" s="2">
        <v>14500</v>
      </c>
      <c r="M7577">
        <v>0</v>
      </c>
      <c r="N7577" s="2">
        <v>29000</v>
      </c>
      <c r="O7577" s="2">
        <v>0</v>
      </c>
      <c r="P7577" s="2">
        <v>29000</v>
      </c>
      <c r="Q7577" s="2">
        <v>22314.27</v>
      </c>
      <c r="R7577" s="2">
        <v>6685.73</v>
      </c>
      <c r="S7577" t="s">
        <v>64</v>
      </c>
      <c r="T7577" t="s">
        <v>163</v>
      </c>
      <c r="U7577" t="s">
        <v>164</v>
      </c>
      <c r="V7577" t="s">
        <v>39</v>
      </c>
      <c r="W7577" t="s">
        <v>66</v>
      </c>
      <c r="X7577" t="s">
        <v>97</v>
      </c>
      <c r="Y7577" t="s">
        <v>42</v>
      </c>
      <c r="Z7577" t="s">
        <v>144</v>
      </c>
      <c r="AA7577" t="s">
        <v>44</v>
      </c>
      <c r="AB7577" t="s">
        <v>68</v>
      </c>
    </row>
    <row r="7578" spans="1:28" x14ac:dyDescent="0.25">
      <c r="A7578" t="s">
        <v>12499</v>
      </c>
      <c r="B7578" s="1">
        <v>45904</v>
      </c>
      <c r="C7578" t="s">
        <v>6606</v>
      </c>
      <c r="D7578" t="s">
        <v>6607</v>
      </c>
      <c r="E7578">
        <v>49</v>
      </c>
      <c r="F7578" t="s">
        <v>31</v>
      </c>
      <c r="G7578" t="s">
        <v>60</v>
      </c>
      <c r="H7578" t="s">
        <v>61</v>
      </c>
      <c r="I7578" t="s">
        <v>62</v>
      </c>
      <c r="J7578" t="s">
        <v>63</v>
      </c>
      <c r="K7578">
        <v>1</v>
      </c>
      <c r="L7578" s="2">
        <v>3500</v>
      </c>
      <c r="M7578">
        <v>15</v>
      </c>
      <c r="N7578" s="2">
        <v>3500</v>
      </c>
      <c r="O7578" s="2">
        <v>525</v>
      </c>
      <c r="P7578" s="2">
        <v>2975</v>
      </c>
      <c r="Q7578" s="2">
        <v>1980.4</v>
      </c>
      <c r="R7578" s="2">
        <v>994.6</v>
      </c>
      <c r="S7578" t="s">
        <v>53</v>
      </c>
      <c r="T7578" t="s">
        <v>90</v>
      </c>
      <c r="U7578" t="s">
        <v>91</v>
      </c>
      <c r="V7578" t="s">
        <v>39</v>
      </c>
      <c r="W7578" t="s">
        <v>40</v>
      </c>
      <c r="X7578" t="s">
        <v>41</v>
      </c>
      <c r="Y7578" t="s">
        <v>56</v>
      </c>
      <c r="Z7578" t="s">
        <v>508</v>
      </c>
      <c r="AA7578" t="s">
        <v>44</v>
      </c>
      <c r="AB7578" t="s">
        <v>44</v>
      </c>
    </row>
    <row r="7579" spans="1:28" x14ac:dyDescent="0.25">
      <c r="A7579" t="s">
        <v>12500</v>
      </c>
      <c r="B7579" s="1">
        <v>45904</v>
      </c>
      <c r="C7579" t="s">
        <v>824</v>
      </c>
      <c r="D7579" t="s">
        <v>825</v>
      </c>
      <c r="E7579">
        <v>47</v>
      </c>
      <c r="F7579" t="s">
        <v>48</v>
      </c>
      <c r="G7579" t="s">
        <v>197</v>
      </c>
      <c r="H7579" t="s">
        <v>198</v>
      </c>
      <c r="I7579" t="s">
        <v>74</v>
      </c>
      <c r="J7579" t="s">
        <v>75</v>
      </c>
      <c r="K7579">
        <v>3</v>
      </c>
      <c r="L7579" s="2">
        <v>2600</v>
      </c>
      <c r="M7579">
        <v>5</v>
      </c>
      <c r="N7579" s="2">
        <v>7800</v>
      </c>
      <c r="O7579" s="2">
        <v>390</v>
      </c>
      <c r="P7579" s="2">
        <v>7410</v>
      </c>
      <c r="Q7579" s="2">
        <v>5923.33</v>
      </c>
      <c r="R7579" s="2">
        <v>1486.67</v>
      </c>
      <c r="S7579" t="s">
        <v>64</v>
      </c>
      <c r="T7579" t="s">
        <v>163</v>
      </c>
      <c r="U7579" t="s">
        <v>164</v>
      </c>
      <c r="V7579" t="s">
        <v>39</v>
      </c>
      <c r="W7579" t="s">
        <v>83</v>
      </c>
      <c r="X7579" t="s">
        <v>67</v>
      </c>
      <c r="Y7579" t="s">
        <v>84</v>
      </c>
      <c r="Z7579" t="s">
        <v>43</v>
      </c>
      <c r="AA7579" t="s">
        <v>44</v>
      </c>
      <c r="AB7579" t="s">
        <v>44</v>
      </c>
    </row>
    <row r="7580" spans="1:28" x14ac:dyDescent="0.25">
      <c r="A7580" t="s">
        <v>12501</v>
      </c>
      <c r="B7580" s="1">
        <v>45904</v>
      </c>
      <c r="C7580" t="s">
        <v>3324</v>
      </c>
      <c r="D7580" t="s">
        <v>3325</v>
      </c>
      <c r="E7580">
        <v>50</v>
      </c>
      <c r="F7580" t="s">
        <v>31</v>
      </c>
      <c r="G7580" t="s">
        <v>134</v>
      </c>
      <c r="H7580" t="s">
        <v>135</v>
      </c>
      <c r="I7580" t="s">
        <v>62</v>
      </c>
      <c r="J7580" t="s">
        <v>130</v>
      </c>
      <c r="K7580">
        <v>2</v>
      </c>
      <c r="L7580" s="2">
        <v>8500</v>
      </c>
      <c r="M7580">
        <v>30</v>
      </c>
      <c r="N7580" s="2">
        <v>17000</v>
      </c>
      <c r="O7580" s="2">
        <v>5100</v>
      </c>
      <c r="P7580" s="2">
        <v>11900</v>
      </c>
      <c r="Q7580" s="2">
        <v>8046.64</v>
      </c>
      <c r="R7580" s="2">
        <v>3853.36</v>
      </c>
      <c r="S7580" t="s">
        <v>53</v>
      </c>
      <c r="T7580" t="s">
        <v>163</v>
      </c>
      <c r="U7580" t="s">
        <v>164</v>
      </c>
      <c r="V7580" t="s">
        <v>39</v>
      </c>
      <c r="W7580" t="s">
        <v>40</v>
      </c>
      <c r="X7580" t="s">
        <v>97</v>
      </c>
      <c r="Y7580" t="s">
        <v>56</v>
      </c>
      <c r="Z7580" t="s">
        <v>43</v>
      </c>
      <c r="AA7580" t="s">
        <v>44</v>
      </c>
      <c r="AB7580" t="s">
        <v>44</v>
      </c>
    </row>
    <row r="7581" spans="1:28" x14ac:dyDescent="0.25">
      <c r="A7581" t="s">
        <v>12502</v>
      </c>
      <c r="B7581" s="1">
        <v>45904</v>
      </c>
      <c r="C7581" t="s">
        <v>6222</v>
      </c>
      <c r="D7581" t="s">
        <v>6223</v>
      </c>
      <c r="E7581">
        <v>22</v>
      </c>
      <c r="F7581" t="s">
        <v>31</v>
      </c>
      <c r="G7581" t="s">
        <v>112</v>
      </c>
      <c r="H7581" t="s">
        <v>113</v>
      </c>
      <c r="I7581" t="s">
        <v>103</v>
      </c>
      <c r="J7581" t="s">
        <v>104</v>
      </c>
      <c r="K7581">
        <v>5</v>
      </c>
      <c r="L7581" s="2">
        <v>650</v>
      </c>
      <c r="M7581">
        <v>0</v>
      </c>
      <c r="N7581" s="2">
        <v>3250</v>
      </c>
      <c r="O7581" s="2">
        <v>0</v>
      </c>
      <c r="P7581" s="2">
        <v>3250</v>
      </c>
      <c r="Q7581" s="2">
        <v>2019.09</v>
      </c>
      <c r="R7581" s="2">
        <v>1230.9100000000001</v>
      </c>
      <c r="S7581" t="s">
        <v>36</v>
      </c>
      <c r="T7581" t="s">
        <v>136</v>
      </c>
      <c r="U7581" t="s">
        <v>38</v>
      </c>
      <c r="V7581" t="s">
        <v>39</v>
      </c>
      <c r="W7581" t="s">
        <v>137</v>
      </c>
      <c r="X7581" t="s">
        <v>67</v>
      </c>
      <c r="Y7581" t="s">
        <v>56</v>
      </c>
      <c r="Z7581" t="s">
        <v>43</v>
      </c>
      <c r="AA7581" t="s">
        <v>44</v>
      </c>
      <c r="AB7581" t="s">
        <v>44</v>
      </c>
    </row>
    <row r="7582" spans="1:28" x14ac:dyDescent="0.25">
      <c r="A7582" t="s">
        <v>12503</v>
      </c>
      <c r="B7582" s="1">
        <v>45904</v>
      </c>
      <c r="C7582" t="s">
        <v>2290</v>
      </c>
      <c r="D7582" t="s">
        <v>2291</v>
      </c>
      <c r="E7582">
        <v>38</v>
      </c>
      <c r="F7582" t="s">
        <v>111</v>
      </c>
      <c r="G7582" t="s">
        <v>148</v>
      </c>
      <c r="H7582" t="s">
        <v>149</v>
      </c>
      <c r="I7582" t="s">
        <v>74</v>
      </c>
      <c r="J7582" t="s">
        <v>130</v>
      </c>
      <c r="K7582">
        <v>2</v>
      </c>
      <c r="L7582" s="2">
        <v>3500</v>
      </c>
      <c r="M7582">
        <v>0</v>
      </c>
      <c r="N7582" s="2">
        <v>7000</v>
      </c>
      <c r="O7582" s="2">
        <v>0</v>
      </c>
      <c r="P7582" s="2">
        <v>7000</v>
      </c>
      <c r="Q7582" s="2">
        <v>3911.85</v>
      </c>
      <c r="R7582" s="2">
        <v>3088.15</v>
      </c>
      <c r="S7582" t="s">
        <v>53</v>
      </c>
      <c r="T7582" t="s">
        <v>578</v>
      </c>
      <c r="U7582" t="s">
        <v>579</v>
      </c>
      <c r="V7582" t="s">
        <v>39</v>
      </c>
      <c r="W7582" t="s">
        <v>137</v>
      </c>
      <c r="X7582" t="s">
        <v>67</v>
      </c>
      <c r="Y7582" t="s">
        <v>56</v>
      </c>
      <c r="Z7582" t="s">
        <v>43</v>
      </c>
      <c r="AA7582" t="s">
        <v>44</v>
      </c>
      <c r="AB7582" t="s">
        <v>44</v>
      </c>
    </row>
    <row r="7583" spans="1:28" x14ac:dyDescent="0.25">
      <c r="A7583" t="s">
        <v>12504</v>
      </c>
      <c r="B7583" s="1">
        <v>45904</v>
      </c>
      <c r="C7583" t="s">
        <v>1798</v>
      </c>
      <c r="D7583" t="s">
        <v>1799</v>
      </c>
      <c r="E7583">
        <v>30</v>
      </c>
      <c r="F7583" t="s">
        <v>48</v>
      </c>
      <c r="G7583" t="s">
        <v>366</v>
      </c>
      <c r="H7583" t="s">
        <v>367</v>
      </c>
      <c r="I7583" t="s">
        <v>34</v>
      </c>
      <c r="J7583" t="s">
        <v>130</v>
      </c>
      <c r="K7583">
        <v>2</v>
      </c>
      <c r="L7583" s="2">
        <v>14500</v>
      </c>
      <c r="M7583">
        <v>10</v>
      </c>
      <c r="N7583" s="2">
        <v>29000</v>
      </c>
      <c r="O7583" s="2">
        <v>2900</v>
      </c>
      <c r="P7583" s="2">
        <v>26100</v>
      </c>
      <c r="Q7583" s="2">
        <v>21044.560000000001</v>
      </c>
      <c r="R7583" s="2">
        <v>5055.4399999999996</v>
      </c>
      <c r="S7583" t="s">
        <v>53</v>
      </c>
      <c r="T7583" t="s">
        <v>54</v>
      </c>
      <c r="U7583" t="s">
        <v>55</v>
      </c>
      <c r="V7583" t="s">
        <v>39</v>
      </c>
      <c r="W7583" t="s">
        <v>83</v>
      </c>
      <c r="X7583" t="s">
        <v>41</v>
      </c>
      <c r="Y7583" t="s">
        <v>42</v>
      </c>
      <c r="Z7583" t="s">
        <v>43</v>
      </c>
      <c r="AA7583" t="s">
        <v>44</v>
      </c>
      <c r="AB7583" t="s">
        <v>44</v>
      </c>
    </row>
    <row r="7584" spans="1:28" x14ac:dyDescent="0.25">
      <c r="A7584" t="s">
        <v>12505</v>
      </c>
      <c r="B7584" s="1">
        <v>45904</v>
      </c>
      <c r="C7584" t="s">
        <v>8886</v>
      </c>
      <c r="D7584" t="s">
        <v>8887</v>
      </c>
      <c r="E7584">
        <v>24</v>
      </c>
      <c r="F7584" t="s">
        <v>31</v>
      </c>
      <c r="G7584" t="s">
        <v>366</v>
      </c>
      <c r="H7584" t="s">
        <v>367</v>
      </c>
      <c r="I7584" t="s">
        <v>34</v>
      </c>
      <c r="J7584" t="s">
        <v>130</v>
      </c>
      <c r="K7584">
        <v>3</v>
      </c>
      <c r="L7584" s="2">
        <v>14500</v>
      </c>
      <c r="M7584">
        <v>10</v>
      </c>
      <c r="N7584" s="2">
        <v>43500</v>
      </c>
      <c r="O7584" s="2">
        <v>4350</v>
      </c>
      <c r="P7584" s="2">
        <v>39150</v>
      </c>
      <c r="Q7584" s="2">
        <v>30127.96</v>
      </c>
      <c r="R7584" s="2">
        <v>9022.0400000000009</v>
      </c>
      <c r="S7584" t="s">
        <v>53</v>
      </c>
      <c r="T7584" t="s">
        <v>37</v>
      </c>
      <c r="U7584" t="s">
        <v>38</v>
      </c>
      <c r="V7584" t="s">
        <v>39</v>
      </c>
      <c r="W7584" t="s">
        <v>92</v>
      </c>
      <c r="X7584" t="s">
        <v>41</v>
      </c>
      <c r="Y7584" t="s">
        <v>42</v>
      </c>
      <c r="Z7584" t="s">
        <v>43</v>
      </c>
      <c r="AA7584" t="s">
        <v>44</v>
      </c>
      <c r="AB7584" t="s">
        <v>44</v>
      </c>
    </row>
    <row r="7585" spans="1:28" x14ac:dyDescent="0.25">
      <c r="A7585" t="s">
        <v>12506</v>
      </c>
      <c r="B7585" s="1">
        <v>45904</v>
      </c>
      <c r="C7585" t="s">
        <v>8075</v>
      </c>
      <c r="D7585" t="s">
        <v>8076</v>
      </c>
      <c r="E7585">
        <v>20</v>
      </c>
      <c r="F7585" t="s">
        <v>111</v>
      </c>
      <c r="G7585" t="s">
        <v>366</v>
      </c>
      <c r="H7585" t="s">
        <v>367</v>
      </c>
      <c r="I7585" t="s">
        <v>34</v>
      </c>
      <c r="J7585" t="s">
        <v>130</v>
      </c>
      <c r="K7585">
        <v>3</v>
      </c>
      <c r="L7585" s="2">
        <v>14500</v>
      </c>
      <c r="M7585">
        <v>5</v>
      </c>
      <c r="N7585" s="2">
        <v>43500</v>
      </c>
      <c r="O7585" s="2">
        <v>2175</v>
      </c>
      <c r="P7585" s="2">
        <v>41325</v>
      </c>
      <c r="Q7585" s="2">
        <v>28985.27</v>
      </c>
      <c r="R7585" s="2">
        <v>12339.73</v>
      </c>
      <c r="S7585" t="s">
        <v>53</v>
      </c>
      <c r="T7585" t="s">
        <v>90</v>
      </c>
      <c r="U7585" t="s">
        <v>91</v>
      </c>
      <c r="V7585" t="s">
        <v>39</v>
      </c>
      <c r="W7585" t="s">
        <v>137</v>
      </c>
      <c r="X7585" t="s">
        <v>41</v>
      </c>
      <c r="Y7585" t="s">
        <v>42</v>
      </c>
      <c r="Z7585" t="s">
        <v>43</v>
      </c>
      <c r="AA7585" t="s">
        <v>44</v>
      </c>
      <c r="AB7585" t="s">
        <v>44</v>
      </c>
    </row>
    <row r="7586" spans="1:28" x14ac:dyDescent="0.25">
      <c r="A7586" t="s">
        <v>12507</v>
      </c>
      <c r="B7586" s="1">
        <v>45904</v>
      </c>
      <c r="C7586" t="s">
        <v>914</v>
      </c>
      <c r="D7586" t="s">
        <v>915</v>
      </c>
      <c r="E7586">
        <v>22</v>
      </c>
      <c r="F7586" t="s">
        <v>48</v>
      </c>
      <c r="G7586" t="s">
        <v>32</v>
      </c>
      <c r="H7586" t="s">
        <v>33</v>
      </c>
      <c r="I7586" t="s">
        <v>34</v>
      </c>
      <c r="J7586" t="s">
        <v>35</v>
      </c>
      <c r="K7586">
        <v>1</v>
      </c>
      <c r="L7586" s="2">
        <v>55000</v>
      </c>
      <c r="M7586">
        <v>15</v>
      </c>
      <c r="N7586" s="2">
        <v>55000</v>
      </c>
      <c r="O7586" s="2">
        <v>8250</v>
      </c>
      <c r="P7586" s="2">
        <v>46750</v>
      </c>
      <c r="Q7586" s="2">
        <v>33971.300000000003</v>
      </c>
      <c r="R7586" s="2">
        <v>12778.7</v>
      </c>
      <c r="S7586" t="s">
        <v>53</v>
      </c>
      <c r="T7586" t="s">
        <v>407</v>
      </c>
      <c r="U7586" t="s">
        <v>408</v>
      </c>
      <c r="V7586" t="s">
        <v>39</v>
      </c>
      <c r="W7586" t="s">
        <v>40</v>
      </c>
      <c r="X7586" t="s">
        <v>97</v>
      </c>
      <c r="Y7586" t="s">
        <v>56</v>
      </c>
      <c r="Z7586" t="s">
        <v>43</v>
      </c>
      <c r="AA7586" t="s">
        <v>44</v>
      </c>
      <c r="AB7586" t="s">
        <v>68</v>
      </c>
    </row>
    <row r="7587" spans="1:28" x14ac:dyDescent="0.25">
      <c r="A7587" t="s">
        <v>12508</v>
      </c>
      <c r="B7587" s="1">
        <v>45904</v>
      </c>
      <c r="C7587" t="s">
        <v>2735</v>
      </c>
      <c r="D7587" t="s">
        <v>2736</v>
      </c>
      <c r="E7587">
        <v>38</v>
      </c>
      <c r="F7587" t="s">
        <v>48</v>
      </c>
      <c r="G7587" t="s">
        <v>273</v>
      </c>
      <c r="H7587" t="s">
        <v>274</v>
      </c>
      <c r="I7587" t="s">
        <v>51</v>
      </c>
      <c r="J7587" t="s">
        <v>52</v>
      </c>
      <c r="K7587">
        <v>2</v>
      </c>
      <c r="L7587" s="2">
        <v>250</v>
      </c>
      <c r="M7587">
        <v>10</v>
      </c>
      <c r="N7587" s="2">
        <v>500</v>
      </c>
      <c r="O7587" s="2">
        <v>50</v>
      </c>
      <c r="P7587" s="2">
        <v>450</v>
      </c>
      <c r="Q7587" s="2">
        <v>281.87</v>
      </c>
      <c r="R7587" s="2">
        <v>168.13</v>
      </c>
      <c r="S7587" t="s">
        <v>53</v>
      </c>
      <c r="T7587" t="s">
        <v>90</v>
      </c>
      <c r="U7587" t="s">
        <v>91</v>
      </c>
      <c r="V7587" t="s">
        <v>39</v>
      </c>
      <c r="W7587" t="s">
        <v>83</v>
      </c>
      <c r="X7587" t="s">
        <v>97</v>
      </c>
      <c r="Y7587" t="s">
        <v>42</v>
      </c>
      <c r="Z7587" t="s">
        <v>43</v>
      </c>
      <c r="AA7587" t="s">
        <v>44</v>
      </c>
      <c r="AB7587" t="s">
        <v>44</v>
      </c>
    </row>
    <row r="7588" spans="1:28" x14ac:dyDescent="0.25">
      <c r="A7588" t="s">
        <v>12509</v>
      </c>
      <c r="B7588" s="1">
        <v>45904</v>
      </c>
      <c r="C7588" t="s">
        <v>4973</v>
      </c>
      <c r="D7588" t="s">
        <v>4974</v>
      </c>
      <c r="E7588">
        <v>28</v>
      </c>
      <c r="F7588" t="s">
        <v>31</v>
      </c>
      <c r="G7588" t="s">
        <v>227</v>
      </c>
      <c r="H7588" t="s">
        <v>228</v>
      </c>
      <c r="I7588" t="s">
        <v>74</v>
      </c>
      <c r="J7588" t="s">
        <v>75</v>
      </c>
      <c r="K7588">
        <v>2</v>
      </c>
      <c r="L7588" s="2">
        <v>1400</v>
      </c>
      <c r="M7588">
        <v>10</v>
      </c>
      <c r="N7588" s="2">
        <v>2800</v>
      </c>
      <c r="O7588" s="2">
        <v>280</v>
      </c>
      <c r="P7588" s="2">
        <v>2520</v>
      </c>
      <c r="Q7588" s="2">
        <v>1952.96</v>
      </c>
      <c r="R7588" s="2">
        <v>567.04</v>
      </c>
      <c r="S7588" t="s">
        <v>36</v>
      </c>
      <c r="T7588" t="s">
        <v>398</v>
      </c>
      <c r="U7588" t="s">
        <v>399</v>
      </c>
      <c r="V7588" t="s">
        <v>39</v>
      </c>
      <c r="W7588" t="s">
        <v>83</v>
      </c>
      <c r="X7588" t="s">
        <v>97</v>
      </c>
      <c r="Y7588" t="s">
        <v>56</v>
      </c>
      <c r="Z7588" t="s">
        <v>43</v>
      </c>
      <c r="AA7588" t="s">
        <v>44</v>
      </c>
      <c r="AB7588" t="s">
        <v>44</v>
      </c>
    </row>
    <row r="7589" spans="1:28" x14ac:dyDescent="0.25">
      <c r="A7589" t="s">
        <v>12510</v>
      </c>
      <c r="B7589" s="1">
        <v>45904</v>
      </c>
      <c r="C7589" t="s">
        <v>2715</v>
      </c>
      <c r="D7589" t="s">
        <v>2716</v>
      </c>
      <c r="E7589">
        <v>59</v>
      </c>
      <c r="F7589" t="s">
        <v>48</v>
      </c>
      <c r="G7589" t="s">
        <v>436</v>
      </c>
      <c r="H7589" t="s">
        <v>437</v>
      </c>
      <c r="I7589" t="s">
        <v>74</v>
      </c>
      <c r="J7589" t="s">
        <v>190</v>
      </c>
      <c r="K7589">
        <v>2</v>
      </c>
      <c r="L7589" s="2">
        <v>1800</v>
      </c>
      <c r="M7589">
        <v>0</v>
      </c>
      <c r="N7589" s="2">
        <v>3600</v>
      </c>
      <c r="O7589" s="2">
        <v>0</v>
      </c>
      <c r="P7589" s="2">
        <v>3600</v>
      </c>
      <c r="Q7589" s="2">
        <v>2694.79</v>
      </c>
      <c r="R7589" s="2">
        <v>905.21</v>
      </c>
      <c r="S7589" t="s">
        <v>64</v>
      </c>
      <c r="T7589" t="s">
        <v>398</v>
      </c>
      <c r="U7589" t="s">
        <v>399</v>
      </c>
      <c r="V7589" t="s">
        <v>39</v>
      </c>
      <c r="W7589" t="s">
        <v>124</v>
      </c>
      <c r="X7589" t="s">
        <v>97</v>
      </c>
      <c r="Y7589" t="s">
        <v>42</v>
      </c>
      <c r="Z7589" t="s">
        <v>223</v>
      </c>
      <c r="AA7589" t="s">
        <v>44</v>
      </c>
      <c r="AB7589" t="s">
        <v>44</v>
      </c>
    </row>
    <row r="7590" spans="1:28" x14ac:dyDescent="0.25">
      <c r="A7590" t="s">
        <v>12511</v>
      </c>
      <c r="B7590" s="1">
        <v>45905</v>
      </c>
      <c r="C7590" t="s">
        <v>6349</v>
      </c>
      <c r="D7590" t="s">
        <v>6350</v>
      </c>
      <c r="E7590">
        <v>31</v>
      </c>
      <c r="F7590" t="s">
        <v>111</v>
      </c>
      <c r="G7590" t="s">
        <v>141</v>
      </c>
      <c r="H7590" t="s">
        <v>142</v>
      </c>
      <c r="I7590" t="s">
        <v>74</v>
      </c>
      <c r="J7590" t="s">
        <v>143</v>
      </c>
      <c r="K7590">
        <v>3</v>
      </c>
      <c r="L7590" s="2">
        <v>900</v>
      </c>
      <c r="M7590">
        <v>25</v>
      </c>
      <c r="N7590" s="2">
        <v>2700</v>
      </c>
      <c r="O7590" s="2">
        <v>675</v>
      </c>
      <c r="P7590" s="2">
        <v>2025</v>
      </c>
      <c r="Q7590" s="2">
        <v>1479.76</v>
      </c>
      <c r="R7590" s="2">
        <v>545.24</v>
      </c>
      <c r="S7590" t="s">
        <v>36</v>
      </c>
      <c r="T7590" t="s">
        <v>90</v>
      </c>
      <c r="U7590" t="s">
        <v>91</v>
      </c>
      <c r="V7590" t="s">
        <v>39</v>
      </c>
      <c r="W7590" t="s">
        <v>66</v>
      </c>
      <c r="X7590" t="s">
        <v>41</v>
      </c>
      <c r="Y7590" t="s">
        <v>56</v>
      </c>
      <c r="Z7590" t="s">
        <v>43</v>
      </c>
      <c r="AA7590" t="s">
        <v>44</v>
      </c>
      <c r="AB7590" t="s">
        <v>44</v>
      </c>
    </row>
    <row r="7591" spans="1:28" x14ac:dyDescent="0.25">
      <c r="A7591" t="s">
        <v>12512</v>
      </c>
      <c r="B7591" s="1">
        <v>45905</v>
      </c>
      <c r="C7591" t="s">
        <v>1873</v>
      </c>
      <c r="D7591" t="s">
        <v>1874</v>
      </c>
      <c r="E7591">
        <v>34</v>
      </c>
      <c r="F7591" t="s">
        <v>48</v>
      </c>
      <c r="G7591" t="s">
        <v>134</v>
      </c>
      <c r="H7591" t="s">
        <v>135</v>
      </c>
      <c r="I7591" t="s">
        <v>62</v>
      </c>
      <c r="J7591" t="s">
        <v>130</v>
      </c>
      <c r="K7591">
        <v>3</v>
      </c>
      <c r="L7591" s="2">
        <v>8500</v>
      </c>
      <c r="M7591">
        <v>20</v>
      </c>
      <c r="N7591" s="2">
        <v>25500</v>
      </c>
      <c r="O7591" s="2">
        <v>5100</v>
      </c>
      <c r="P7591" s="2">
        <v>20400</v>
      </c>
      <c r="Q7591" s="2">
        <v>11328.01</v>
      </c>
      <c r="R7591" s="2">
        <v>9071.99</v>
      </c>
      <c r="S7591" t="s">
        <v>64</v>
      </c>
      <c r="T7591" t="s">
        <v>153</v>
      </c>
      <c r="U7591" t="s">
        <v>154</v>
      </c>
      <c r="V7591" t="s">
        <v>39</v>
      </c>
      <c r="W7591" t="s">
        <v>92</v>
      </c>
      <c r="X7591" t="s">
        <v>67</v>
      </c>
      <c r="Y7591" t="s">
        <v>56</v>
      </c>
      <c r="Z7591" t="s">
        <v>223</v>
      </c>
      <c r="AA7591" t="s">
        <v>44</v>
      </c>
      <c r="AB7591" t="s">
        <v>44</v>
      </c>
    </row>
    <row r="7592" spans="1:28" x14ac:dyDescent="0.25">
      <c r="A7592" t="s">
        <v>12513</v>
      </c>
      <c r="B7592" s="1">
        <v>45905</v>
      </c>
      <c r="C7592" t="s">
        <v>12514</v>
      </c>
      <c r="D7592" t="s">
        <v>12515</v>
      </c>
      <c r="E7592">
        <v>20</v>
      </c>
      <c r="F7592" t="s">
        <v>31</v>
      </c>
      <c r="G7592" t="s">
        <v>561</v>
      </c>
      <c r="H7592" t="s">
        <v>562</v>
      </c>
      <c r="I7592" t="s">
        <v>34</v>
      </c>
      <c r="J7592" t="s">
        <v>143</v>
      </c>
      <c r="K7592">
        <v>1</v>
      </c>
      <c r="L7592" s="2">
        <v>900</v>
      </c>
      <c r="M7592">
        <v>5</v>
      </c>
      <c r="N7592" s="2">
        <v>900</v>
      </c>
      <c r="O7592" s="2">
        <v>45</v>
      </c>
      <c r="P7592" s="2">
        <v>855</v>
      </c>
      <c r="Q7592" s="2">
        <v>666.63</v>
      </c>
      <c r="R7592" s="2">
        <v>188.37</v>
      </c>
      <c r="S7592" t="s">
        <v>64</v>
      </c>
      <c r="T7592" t="s">
        <v>54</v>
      </c>
      <c r="U7592" t="s">
        <v>55</v>
      </c>
      <c r="V7592" t="s">
        <v>39</v>
      </c>
      <c r="W7592" t="s">
        <v>40</v>
      </c>
      <c r="X7592" t="s">
        <v>41</v>
      </c>
      <c r="Y7592" t="s">
        <v>56</v>
      </c>
      <c r="Z7592" t="s">
        <v>508</v>
      </c>
      <c r="AA7592" t="s">
        <v>44</v>
      </c>
      <c r="AB7592" t="s">
        <v>44</v>
      </c>
    </row>
    <row r="7593" spans="1:28" x14ac:dyDescent="0.25">
      <c r="A7593" t="s">
        <v>12516</v>
      </c>
      <c r="B7593" s="1">
        <v>45905</v>
      </c>
      <c r="C7593" t="s">
        <v>4077</v>
      </c>
      <c r="D7593" t="s">
        <v>4078</v>
      </c>
      <c r="E7593">
        <v>24</v>
      </c>
      <c r="F7593" t="s">
        <v>48</v>
      </c>
      <c r="G7593" t="s">
        <v>344</v>
      </c>
      <c r="H7593" t="s">
        <v>345</v>
      </c>
      <c r="I7593" t="s">
        <v>34</v>
      </c>
      <c r="J7593" t="s">
        <v>121</v>
      </c>
      <c r="K7593">
        <v>3</v>
      </c>
      <c r="L7593" s="2">
        <v>1600</v>
      </c>
      <c r="M7593">
        <v>20</v>
      </c>
      <c r="N7593" s="2">
        <v>4800</v>
      </c>
      <c r="O7593" s="2">
        <v>960</v>
      </c>
      <c r="P7593" s="2">
        <v>3840</v>
      </c>
      <c r="Q7593" s="2">
        <v>3029.22</v>
      </c>
      <c r="R7593" s="2">
        <v>810.78</v>
      </c>
      <c r="S7593" t="s">
        <v>53</v>
      </c>
      <c r="T7593" t="s">
        <v>290</v>
      </c>
      <c r="U7593" t="s">
        <v>291</v>
      </c>
      <c r="V7593" t="s">
        <v>39</v>
      </c>
      <c r="W7593" t="s">
        <v>92</v>
      </c>
      <c r="X7593" t="s">
        <v>97</v>
      </c>
      <c r="Y7593" t="s">
        <v>56</v>
      </c>
      <c r="Z7593" t="s">
        <v>223</v>
      </c>
      <c r="AA7593" t="s">
        <v>44</v>
      </c>
      <c r="AB7593" t="s">
        <v>44</v>
      </c>
    </row>
    <row r="7594" spans="1:28" x14ac:dyDescent="0.25">
      <c r="A7594" t="s">
        <v>12517</v>
      </c>
      <c r="B7594" s="1">
        <v>45905</v>
      </c>
      <c r="C7594" t="s">
        <v>11322</v>
      </c>
      <c r="D7594" t="s">
        <v>11323</v>
      </c>
      <c r="E7594">
        <v>46</v>
      </c>
      <c r="F7594" t="s">
        <v>111</v>
      </c>
      <c r="G7594" t="s">
        <v>243</v>
      </c>
      <c r="H7594" t="s">
        <v>244</v>
      </c>
      <c r="I7594" t="s">
        <v>103</v>
      </c>
      <c r="J7594" t="s">
        <v>104</v>
      </c>
      <c r="K7594">
        <v>6</v>
      </c>
      <c r="L7594" s="2">
        <v>450</v>
      </c>
      <c r="M7594">
        <v>5</v>
      </c>
      <c r="N7594" s="2">
        <v>2700</v>
      </c>
      <c r="O7594" s="2">
        <v>135</v>
      </c>
      <c r="P7594" s="2">
        <v>2565</v>
      </c>
      <c r="Q7594" s="2">
        <v>1887.09</v>
      </c>
      <c r="R7594" s="2">
        <v>677.91</v>
      </c>
      <c r="S7594" t="s">
        <v>36</v>
      </c>
      <c r="T7594" t="s">
        <v>136</v>
      </c>
      <c r="U7594" t="s">
        <v>38</v>
      </c>
      <c r="V7594" t="s">
        <v>39</v>
      </c>
      <c r="W7594" t="s">
        <v>40</v>
      </c>
      <c r="X7594" t="s">
        <v>67</v>
      </c>
      <c r="Y7594" t="s">
        <v>56</v>
      </c>
      <c r="Z7594" t="s">
        <v>43</v>
      </c>
      <c r="AA7594" t="s">
        <v>44</v>
      </c>
      <c r="AB7594" t="s">
        <v>44</v>
      </c>
    </row>
    <row r="7595" spans="1:28" x14ac:dyDescent="0.25">
      <c r="A7595" t="s">
        <v>12518</v>
      </c>
      <c r="B7595" s="1">
        <v>45905</v>
      </c>
      <c r="C7595" t="s">
        <v>7345</v>
      </c>
      <c r="D7595" t="s">
        <v>7346</v>
      </c>
      <c r="E7595">
        <v>51</v>
      </c>
      <c r="F7595" t="s">
        <v>31</v>
      </c>
      <c r="G7595" t="s">
        <v>238</v>
      </c>
      <c r="H7595" t="s">
        <v>239</v>
      </c>
      <c r="I7595" t="s">
        <v>62</v>
      </c>
      <c r="J7595" t="s">
        <v>63</v>
      </c>
      <c r="K7595">
        <v>2</v>
      </c>
      <c r="L7595" s="2">
        <v>6500</v>
      </c>
      <c r="M7595">
        <v>25</v>
      </c>
      <c r="N7595" s="2">
        <v>13000</v>
      </c>
      <c r="O7595" s="2">
        <v>3250</v>
      </c>
      <c r="P7595" s="2">
        <v>9750</v>
      </c>
      <c r="Q7595" s="2">
        <v>7178.94</v>
      </c>
      <c r="R7595" s="2">
        <v>2571.06</v>
      </c>
      <c r="S7595" t="s">
        <v>53</v>
      </c>
      <c r="T7595" t="s">
        <v>76</v>
      </c>
      <c r="U7595" t="s">
        <v>77</v>
      </c>
      <c r="V7595" t="s">
        <v>39</v>
      </c>
      <c r="W7595" t="s">
        <v>92</v>
      </c>
      <c r="X7595" t="s">
        <v>67</v>
      </c>
      <c r="Y7595" t="s">
        <v>56</v>
      </c>
      <c r="Z7595" t="s">
        <v>43</v>
      </c>
      <c r="AA7595" t="s">
        <v>68</v>
      </c>
      <c r="AB7595" t="s">
        <v>44</v>
      </c>
    </row>
    <row r="7596" spans="1:28" x14ac:dyDescent="0.25">
      <c r="A7596" t="s">
        <v>12519</v>
      </c>
      <c r="B7596" s="1">
        <v>45905</v>
      </c>
      <c r="C7596" t="s">
        <v>6994</v>
      </c>
      <c r="D7596" t="s">
        <v>6995</v>
      </c>
      <c r="E7596">
        <v>25</v>
      </c>
      <c r="F7596" t="s">
        <v>31</v>
      </c>
      <c r="G7596" t="s">
        <v>352</v>
      </c>
      <c r="H7596" t="s">
        <v>353</v>
      </c>
      <c r="I7596" t="s">
        <v>103</v>
      </c>
      <c r="J7596" t="s">
        <v>104</v>
      </c>
      <c r="K7596">
        <v>2</v>
      </c>
      <c r="L7596" s="2">
        <v>850</v>
      </c>
      <c r="M7596">
        <v>20</v>
      </c>
      <c r="N7596" s="2">
        <v>1700</v>
      </c>
      <c r="O7596" s="2">
        <v>340</v>
      </c>
      <c r="P7596" s="2">
        <v>1360</v>
      </c>
      <c r="Q7596" s="2">
        <v>912.13</v>
      </c>
      <c r="R7596" s="2">
        <v>447.87</v>
      </c>
      <c r="S7596" t="s">
        <v>53</v>
      </c>
      <c r="T7596" t="s">
        <v>54</v>
      </c>
      <c r="U7596" t="s">
        <v>55</v>
      </c>
      <c r="V7596" t="s">
        <v>39</v>
      </c>
      <c r="W7596" t="s">
        <v>83</v>
      </c>
      <c r="X7596" t="s">
        <v>67</v>
      </c>
      <c r="Y7596" t="s">
        <v>42</v>
      </c>
      <c r="Z7596" t="s">
        <v>43</v>
      </c>
      <c r="AA7596" t="s">
        <v>68</v>
      </c>
      <c r="AB7596" t="s">
        <v>44</v>
      </c>
    </row>
    <row r="7597" spans="1:28" x14ac:dyDescent="0.25">
      <c r="A7597" t="s">
        <v>12520</v>
      </c>
      <c r="B7597" s="1">
        <v>45905</v>
      </c>
      <c r="C7597" t="s">
        <v>606</v>
      </c>
      <c r="D7597" t="s">
        <v>607</v>
      </c>
      <c r="E7597">
        <v>54</v>
      </c>
      <c r="F7597" t="s">
        <v>31</v>
      </c>
      <c r="G7597" t="s">
        <v>112</v>
      </c>
      <c r="H7597" t="s">
        <v>113</v>
      </c>
      <c r="I7597" t="s">
        <v>103</v>
      </c>
      <c r="J7597" t="s">
        <v>104</v>
      </c>
      <c r="K7597">
        <v>1</v>
      </c>
      <c r="L7597" s="2">
        <v>650</v>
      </c>
      <c r="M7597">
        <v>0</v>
      </c>
      <c r="N7597" s="2">
        <v>650</v>
      </c>
      <c r="O7597" s="2">
        <v>0</v>
      </c>
      <c r="P7597" s="2">
        <v>650</v>
      </c>
      <c r="Q7597" s="2">
        <v>447.31</v>
      </c>
      <c r="R7597" s="2">
        <v>202.69</v>
      </c>
      <c r="S7597" t="s">
        <v>64</v>
      </c>
      <c r="T7597" t="s">
        <v>578</v>
      </c>
      <c r="U7597" t="s">
        <v>579</v>
      </c>
      <c r="V7597" t="s">
        <v>39</v>
      </c>
      <c r="W7597" t="s">
        <v>66</v>
      </c>
      <c r="X7597" t="s">
        <v>41</v>
      </c>
      <c r="Y7597" t="s">
        <v>56</v>
      </c>
      <c r="Z7597" t="s">
        <v>43</v>
      </c>
      <c r="AA7597" t="s">
        <v>44</v>
      </c>
      <c r="AB7597" t="s">
        <v>44</v>
      </c>
    </row>
    <row r="7598" spans="1:28" x14ac:dyDescent="0.25">
      <c r="A7598" t="s">
        <v>12521</v>
      </c>
      <c r="B7598" s="1">
        <v>45905</v>
      </c>
      <c r="C7598" t="s">
        <v>10222</v>
      </c>
      <c r="D7598" t="s">
        <v>10223</v>
      </c>
      <c r="E7598">
        <v>42</v>
      </c>
      <c r="F7598" t="s">
        <v>111</v>
      </c>
      <c r="G7598" t="s">
        <v>112</v>
      </c>
      <c r="H7598" t="s">
        <v>113</v>
      </c>
      <c r="I7598" t="s">
        <v>103</v>
      </c>
      <c r="J7598" t="s">
        <v>104</v>
      </c>
      <c r="K7598">
        <v>1</v>
      </c>
      <c r="L7598" s="2">
        <v>650</v>
      </c>
      <c r="M7598">
        <v>15</v>
      </c>
      <c r="N7598" s="2">
        <v>650</v>
      </c>
      <c r="O7598" s="2">
        <v>97.5</v>
      </c>
      <c r="P7598" s="2">
        <v>552.5</v>
      </c>
      <c r="Q7598" s="2">
        <v>417.46</v>
      </c>
      <c r="R7598" s="2">
        <v>135.04</v>
      </c>
      <c r="S7598" t="s">
        <v>53</v>
      </c>
      <c r="T7598" t="s">
        <v>398</v>
      </c>
      <c r="U7598" t="s">
        <v>399</v>
      </c>
      <c r="V7598" t="s">
        <v>39</v>
      </c>
      <c r="W7598" t="s">
        <v>124</v>
      </c>
      <c r="X7598" t="s">
        <v>97</v>
      </c>
      <c r="Y7598" t="s">
        <v>42</v>
      </c>
      <c r="Z7598" t="s">
        <v>43</v>
      </c>
      <c r="AA7598" t="s">
        <v>44</v>
      </c>
      <c r="AB7598" t="s">
        <v>44</v>
      </c>
    </row>
    <row r="7599" spans="1:28" x14ac:dyDescent="0.25">
      <c r="A7599" t="s">
        <v>12522</v>
      </c>
      <c r="B7599" s="1">
        <v>45905</v>
      </c>
      <c r="C7599" t="s">
        <v>4500</v>
      </c>
      <c r="D7599" t="s">
        <v>4501</v>
      </c>
      <c r="E7599">
        <v>19</v>
      </c>
      <c r="F7599" t="s">
        <v>31</v>
      </c>
      <c r="G7599" t="s">
        <v>280</v>
      </c>
      <c r="H7599" t="s">
        <v>281</v>
      </c>
      <c r="I7599" t="s">
        <v>62</v>
      </c>
      <c r="J7599" t="s">
        <v>190</v>
      </c>
      <c r="K7599">
        <v>2</v>
      </c>
      <c r="L7599" s="2">
        <v>700</v>
      </c>
      <c r="M7599">
        <v>10</v>
      </c>
      <c r="N7599" s="2">
        <v>1400</v>
      </c>
      <c r="O7599" s="2">
        <v>140</v>
      </c>
      <c r="P7599" s="2">
        <v>1260</v>
      </c>
      <c r="Q7599" s="2">
        <v>960.41</v>
      </c>
      <c r="R7599" s="2">
        <v>299.58999999999997</v>
      </c>
      <c r="S7599" t="s">
        <v>53</v>
      </c>
      <c r="T7599" t="s">
        <v>114</v>
      </c>
      <c r="U7599" t="s">
        <v>115</v>
      </c>
      <c r="V7599" t="s">
        <v>39</v>
      </c>
      <c r="W7599" t="s">
        <v>66</v>
      </c>
      <c r="X7599" t="s">
        <v>97</v>
      </c>
      <c r="Y7599" t="s">
        <v>56</v>
      </c>
      <c r="Z7599" t="s">
        <v>43</v>
      </c>
      <c r="AA7599" t="s">
        <v>44</v>
      </c>
      <c r="AB7599" t="s">
        <v>44</v>
      </c>
    </row>
    <row r="7600" spans="1:28" x14ac:dyDescent="0.25">
      <c r="A7600" t="s">
        <v>12523</v>
      </c>
      <c r="B7600" s="1">
        <v>45905</v>
      </c>
      <c r="C7600" t="s">
        <v>2232</v>
      </c>
      <c r="D7600" t="s">
        <v>2233</v>
      </c>
      <c r="E7600">
        <v>31</v>
      </c>
      <c r="F7600" t="s">
        <v>111</v>
      </c>
      <c r="G7600" t="s">
        <v>141</v>
      </c>
      <c r="H7600" t="s">
        <v>142</v>
      </c>
      <c r="I7600" t="s">
        <v>74</v>
      </c>
      <c r="J7600" t="s">
        <v>143</v>
      </c>
      <c r="K7600">
        <v>1</v>
      </c>
      <c r="L7600" s="2">
        <v>900</v>
      </c>
      <c r="M7600">
        <v>10</v>
      </c>
      <c r="N7600" s="2">
        <v>900</v>
      </c>
      <c r="O7600" s="2">
        <v>90</v>
      </c>
      <c r="P7600" s="2">
        <v>810</v>
      </c>
      <c r="Q7600" s="2">
        <v>638.46</v>
      </c>
      <c r="R7600" s="2">
        <v>171.54</v>
      </c>
      <c r="S7600" t="s">
        <v>36</v>
      </c>
      <c r="T7600" t="s">
        <v>398</v>
      </c>
      <c r="U7600" t="s">
        <v>399</v>
      </c>
      <c r="V7600" t="s">
        <v>39</v>
      </c>
      <c r="W7600" t="s">
        <v>83</v>
      </c>
      <c r="X7600" t="s">
        <v>41</v>
      </c>
      <c r="Y7600" t="s">
        <v>56</v>
      </c>
      <c r="Z7600" t="s">
        <v>43</v>
      </c>
      <c r="AA7600" t="s">
        <v>44</v>
      </c>
      <c r="AB7600" t="s">
        <v>44</v>
      </c>
    </row>
    <row r="7601" spans="1:28" x14ac:dyDescent="0.25">
      <c r="A7601" t="s">
        <v>12524</v>
      </c>
      <c r="B7601" s="1">
        <v>45905</v>
      </c>
      <c r="C7601" t="s">
        <v>8575</v>
      </c>
      <c r="D7601" t="s">
        <v>8576</v>
      </c>
      <c r="E7601">
        <v>54</v>
      </c>
      <c r="F7601" t="s">
        <v>48</v>
      </c>
      <c r="G7601" t="s">
        <v>141</v>
      </c>
      <c r="H7601" t="s">
        <v>142</v>
      </c>
      <c r="I7601" t="s">
        <v>74</v>
      </c>
      <c r="J7601" t="s">
        <v>143</v>
      </c>
      <c r="K7601">
        <v>2</v>
      </c>
      <c r="L7601" s="2">
        <v>900</v>
      </c>
      <c r="M7601">
        <v>20</v>
      </c>
      <c r="N7601" s="2">
        <v>1800</v>
      </c>
      <c r="O7601" s="2">
        <v>360</v>
      </c>
      <c r="P7601" s="2">
        <v>1440</v>
      </c>
      <c r="Q7601" s="2">
        <v>1128.25</v>
      </c>
      <c r="R7601" s="2">
        <v>311.75</v>
      </c>
      <c r="S7601" t="s">
        <v>53</v>
      </c>
      <c r="T7601" t="s">
        <v>275</v>
      </c>
      <c r="U7601" t="s">
        <v>123</v>
      </c>
      <c r="V7601" t="s">
        <v>39</v>
      </c>
      <c r="W7601" t="s">
        <v>137</v>
      </c>
      <c r="X7601" t="s">
        <v>97</v>
      </c>
      <c r="Y7601" t="s">
        <v>56</v>
      </c>
      <c r="Z7601" t="s">
        <v>144</v>
      </c>
      <c r="AA7601" t="s">
        <v>44</v>
      </c>
      <c r="AB7601" t="s">
        <v>44</v>
      </c>
    </row>
    <row r="7602" spans="1:28" x14ac:dyDescent="0.25">
      <c r="A7602" t="s">
        <v>12525</v>
      </c>
      <c r="B7602" s="1">
        <v>45905</v>
      </c>
      <c r="C7602" t="s">
        <v>7945</v>
      </c>
      <c r="D7602" t="s">
        <v>7946</v>
      </c>
      <c r="E7602">
        <v>32</v>
      </c>
      <c r="F7602" t="s">
        <v>48</v>
      </c>
      <c r="G7602" t="s">
        <v>280</v>
      </c>
      <c r="H7602" t="s">
        <v>281</v>
      </c>
      <c r="I7602" t="s">
        <v>62</v>
      </c>
      <c r="J7602" t="s">
        <v>190</v>
      </c>
      <c r="K7602">
        <v>1</v>
      </c>
      <c r="L7602" s="2">
        <v>700</v>
      </c>
      <c r="M7602">
        <v>15</v>
      </c>
      <c r="N7602" s="2">
        <v>700</v>
      </c>
      <c r="O7602" s="2">
        <v>105</v>
      </c>
      <c r="P7602" s="2">
        <v>595</v>
      </c>
      <c r="Q7602" s="2">
        <v>383.48</v>
      </c>
      <c r="R7602" s="2">
        <v>211.52</v>
      </c>
      <c r="S7602" t="s">
        <v>53</v>
      </c>
      <c r="T7602" t="s">
        <v>54</v>
      </c>
      <c r="U7602" t="s">
        <v>55</v>
      </c>
      <c r="V7602" t="s">
        <v>39</v>
      </c>
      <c r="W7602" t="s">
        <v>92</v>
      </c>
      <c r="X7602" t="s">
        <v>41</v>
      </c>
      <c r="Y7602" t="s">
        <v>56</v>
      </c>
      <c r="Z7602" t="s">
        <v>43</v>
      </c>
      <c r="AA7602" t="s">
        <v>44</v>
      </c>
      <c r="AB7602" t="s">
        <v>44</v>
      </c>
    </row>
    <row r="7603" spans="1:28" x14ac:dyDescent="0.25">
      <c r="A7603" t="s">
        <v>12526</v>
      </c>
      <c r="B7603" s="1">
        <v>45905</v>
      </c>
      <c r="C7603" t="s">
        <v>8414</v>
      </c>
      <c r="D7603" t="s">
        <v>8415</v>
      </c>
      <c r="E7603">
        <v>37</v>
      </c>
      <c r="F7603" t="s">
        <v>48</v>
      </c>
      <c r="G7603" t="s">
        <v>119</v>
      </c>
      <c r="H7603" t="s">
        <v>120</v>
      </c>
      <c r="I7603" t="s">
        <v>62</v>
      </c>
      <c r="J7603" t="s">
        <v>121</v>
      </c>
      <c r="K7603">
        <v>2</v>
      </c>
      <c r="L7603" s="2">
        <v>4800</v>
      </c>
      <c r="M7603">
        <v>20</v>
      </c>
      <c r="N7603" s="2">
        <v>9600</v>
      </c>
      <c r="O7603" s="2">
        <v>1920</v>
      </c>
      <c r="P7603" s="2">
        <v>7680</v>
      </c>
      <c r="Q7603" s="2">
        <v>4900.57</v>
      </c>
      <c r="R7603" s="2">
        <v>2779.43</v>
      </c>
      <c r="S7603" t="s">
        <v>64</v>
      </c>
      <c r="T7603" t="s">
        <v>105</v>
      </c>
      <c r="U7603" t="s">
        <v>106</v>
      </c>
      <c r="V7603" t="s">
        <v>39</v>
      </c>
      <c r="W7603" t="s">
        <v>137</v>
      </c>
      <c r="X7603" t="s">
        <v>97</v>
      </c>
      <c r="Y7603" t="s">
        <v>56</v>
      </c>
      <c r="Z7603" t="s">
        <v>107</v>
      </c>
      <c r="AA7603" t="s">
        <v>44</v>
      </c>
      <c r="AB7603" t="s">
        <v>44</v>
      </c>
    </row>
    <row r="7604" spans="1:28" x14ac:dyDescent="0.25">
      <c r="A7604" t="s">
        <v>12527</v>
      </c>
      <c r="B7604" s="1">
        <v>45905</v>
      </c>
      <c r="C7604" t="s">
        <v>11982</v>
      </c>
      <c r="D7604" t="s">
        <v>11983</v>
      </c>
      <c r="E7604">
        <v>36</v>
      </c>
      <c r="F7604" t="s">
        <v>111</v>
      </c>
      <c r="G7604" t="s">
        <v>243</v>
      </c>
      <c r="H7604" t="s">
        <v>244</v>
      </c>
      <c r="I7604" t="s">
        <v>103</v>
      </c>
      <c r="J7604" t="s">
        <v>104</v>
      </c>
      <c r="K7604">
        <v>3</v>
      </c>
      <c r="L7604" s="2">
        <v>450</v>
      </c>
      <c r="M7604">
        <v>20</v>
      </c>
      <c r="N7604" s="2">
        <v>1350</v>
      </c>
      <c r="O7604" s="2">
        <v>270</v>
      </c>
      <c r="P7604" s="2">
        <v>1080</v>
      </c>
      <c r="Q7604" s="2">
        <v>669.23</v>
      </c>
      <c r="R7604" s="2">
        <v>410.77</v>
      </c>
      <c r="S7604" t="s">
        <v>53</v>
      </c>
      <c r="T7604" t="s">
        <v>407</v>
      </c>
      <c r="U7604" t="s">
        <v>408</v>
      </c>
      <c r="V7604" t="s">
        <v>39</v>
      </c>
      <c r="W7604" t="s">
        <v>137</v>
      </c>
      <c r="X7604" t="s">
        <v>67</v>
      </c>
      <c r="Y7604" t="s">
        <v>56</v>
      </c>
      <c r="Z7604" t="s">
        <v>43</v>
      </c>
      <c r="AA7604" t="s">
        <v>44</v>
      </c>
      <c r="AB7604" t="s">
        <v>44</v>
      </c>
    </row>
    <row r="7605" spans="1:28" x14ac:dyDescent="0.25">
      <c r="A7605" t="s">
        <v>12528</v>
      </c>
      <c r="B7605" s="1">
        <v>45905</v>
      </c>
      <c r="C7605" t="s">
        <v>4352</v>
      </c>
      <c r="D7605" t="s">
        <v>4353</v>
      </c>
      <c r="E7605">
        <v>28</v>
      </c>
      <c r="F7605" t="s">
        <v>31</v>
      </c>
      <c r="G7605" t="s">
        <v>352</v>
      </c>
      <c r="H7605" t="s">
        <v>353</v>
      </c>
      <c r="I7605" t="s">
        <v>103</v>
      </c>
      <c r="J7605" t="s">
        <v>104</v>
      </c>
      <c r="K7605">
        <v>1</v>
      </c>
      <c r="L7605" s="2">
        <v>850</v>
      </c>
      <c r="M7605">
        <v>25</v>
      </c>
      <c r="N7605" s="2">
        <v>850</v>
      </c>
      <c r="O7605" s="2">
        <v>212.5</v>
      </c>
      <c r="P7605" s="2">
        <v>637.5</v>
      </c>
      <c r="Q7605" s="2">
        <v>401.57</v>
      </c>
      <c r="R7605" s="2">
        <v>235.93</v>
      </c>
      <c r="S7605" t="s">
        <v>36</v>
      </c>
      <c r="T7605" t="s">
        <v>96</v>
      </c>
      <c r="U7605" t="s">
        <v>96</v>
      </c>
      <c r="V7605" t="s">
        <v>39</v>
      </c>
      <c r="W7605" t="s">
        <v>92</v>
      </c>
      <c r="X7605" t="s">
        <v>67</v>
      </c>
      <c r="Y7605" t="s">
        <v>56</v>
      </c>
      <c r="Z7605" t="s">
        <v>508</v>
      </c>
      <c r="AA7605" t="s">
        <v>44</v>
      </c>
      <c r="AB7605" t="s">
        <v>44</v>
      </c>
    </row>
    <row r="7606" spans="1:28" x14ac:dyDescent="0.25">
      <c r="A7606" t="s">
        <v>12529</v>
      </c>
      <c r="B7606" s="1">
        <v>45906</v>
      </c>
      <c r="C7606" t="s">
        <v>4424</v>
      </c>
      <c r="D7606" t="s">
        <v>4425</v>
      </c>
      <c r="E7606">
        <v>41</v>
      </c>
      <c r="F7606" t="s">
        <v>31</v>
      </c>
      <c r="G7606" t="s">
        <v>49</v>
      </c>
      <c r="H7606" t="s">
        <v>50</v>
      </c>
      <c r="I7606" t="s">
        <v>51</v>
      </c>
      <c r="J7606" t="s">
        <v>52</v>
      </c>
      <c r="K7606">
        <v>2</v>
      </c>
      <c r="L7606" s="2">
        <v>500</v>
      </c>
      <c r="M7606">
        <v>30</v>
      </c>
      <c r="N7606" s="2">
        <v>1000</v>
      </c>
      <c r="O7606" s="2">
        <v>300</v>
      </c>
      <c r="P7606" s="2">
        <v>700</v>
      </c>
      <c r="Q7606" s="2">
        <v>569.07000000000005</v>
      </c>
      <c r="R7606" s="2">
        <v>130.93</v>
      </c>
      <c r="S7606" t="s">
        <v>36</v>
      </c>
      <c r="T7606" t="s">
        <v>90</v>
      </c>
      <c r="U7606" t="s">
        <v>91</v>
      </c>
      <c r="V7606" t="s">
        <v>39</v>
      </c>
      <c r="W7606" t="s">
        <v>66</v>
      </c>
      <c r="X7606" t="s">
        <v>67</v>
      </c>
      <c r="Y7606" t="s">
        <v>56</v>
      </c>
      <c r="Z7606" t="s">
        <v>223</v>
      </c>
      <c r="AA7606" t="s">
        <v>44</v>
      </c>
      <c r="AB7606" t="s">
        <v>44</v>
      </c>
    </row>
    <row r="7607" spans="1:28" x14ac:dyDescent="0.25">
      <c r="A7607" t="s">
        <v>12530</v>
      </c>
      <c r="B7607" s="1">
        <v>45906</v>
      </c>
      <c r="C7607" t="s">
        <v>4642</v>
      </c>
      <c r="D7607" t="s">
        <v>4643</v>
      </c>
      <c r="E7607">
        <v>24</v>
      </c>
      <c r="F7607" t="s">
        <v>48</v>
      </c>
      <c r="G7607" t="s">
        <v>128</v>
      </c>
      <c r="H7607" t="s">
        <v>129</v>
      </c>
      <c r="I7607" t="s">
        <v>74</v>
      </c>
      <c r="J7607" t="s">
        <v>130</v>
      </c>
      <c r="K7607">
        <v>1</v>
      </c>
      <c r="L7607" s="2">
        <v>1700</v>
      </c>
      <c r="M7607">
        <v>10</v>
      </c>
      <c r="N7607" s="2">
        <v>1700</v>
      </c>
      <c r="O7607" s="2">
        <v>170</v>
      </c>
      <c r="P7607" s="2">
        <v>1530</v>
      </c>
      <c r="Q7607" s="2">
        <v>1010.52</v>
      </c>
      <c r="R7607" s="2">
        <v>519.48</v>
      </c>
      <c r="S7607" t="s">
        <v>36</v>
      </c>
      <c r="T7607" t="s">
        <v>290</v>
      </c>
      <c r="U7607" t="s">
        <v>291</v>
      </c>
      <c r="V7607" t="s">
        <v>39</v>
      </c>
      <c r="W7607" t="s">
        <v>137</v>
      </c>
      <c r="X7607" t="s">
        <v>97</v>
      </c>
      <c r="Y7607" t="s">
        <v>56</v>
      </c>
      <c r="Z7607" t="s">
        <v>43</v>
      </c>
      <c r="AA7607" t="s">
        <v>44</v>
      </c>
      <c r="AB7607" t="s">
        <v>44</v>
      </c>
    </row>
    <row r="7608" spans="1:28" x14ac:dyDescent="0.25">
      <c r="A7608" t="s">
        <v>12531</v>
      </c>
      <c r="B7608" s="1">
        <v>45906</v>
      </c>
      <c r="C7608" t="s">
        <v>11892</v>
      </c>
      <c r="D7608" t="s">
        <v>11893</v>
      </c>
      <c r="E7608">
        <v>45</v>
      </c>
      <c r="F7608" t="s">
        <v>31</v>
      </c>
      <c r="G7608" t="s">
        <v>60</v>
      </c>
      <c r="H7608" t="s">
        <v>61</v>
      </c>
      <c r="I7608" t="s">
        <v>62</v>
      </c>
      <c r="J7608" t="s">
        <v>63</v>
      </c>
      <c r="K7608">
        <v>1</v>
      </c>
      <c r="L7608" s="2">
        <v>3500</v>
      </c>
      <c r="M7608">
        <v>0</v>
      </c>
      <c r="N7608" s="2">
        <v>3500</v>
      </c>
      <c r="O7608" s="2">
        <v>0</v>
      </c>
      <c r="P7608" s="2">
        <v>3500</v>
      </c>
      <c r="Q7608" s="2">
        <v>2560.79</v>
      </c>
      <c r="R7608" s="2">
        <v>939.21</v>
      </c>
      <c r="S7608" t="s">
        <v>53</v>
      </c>
      <c r="T7608" t="s">
        <v>178</v>
      </c>
      <c r="U7608" t="s">
        <v>154</v>
      </c>
      <c r="V7608" t="s">
        <v>39</v>
      </c>
      <c r="W7608" t="s">
        <v>40</v>
      </c>
      <c r="X7608" t="s">
        <v>97</v>
      </c>
      <c r="Y7608" t="s">
        <v>56</v>
      </c>
      <c r="Z7608" t="s">
        <v>43</v>
      </c>
      <c r="AA7608" t="s">
        <v>68</v>
      </c>
      <c r="AB7608" t="s">
        <v>44</v>
      </c>
    </row>
    <row r="7609" spans="1:28" x14ac:dyDescent="0.25">
      <c r="A7609" t="s">
        <v>12532</v>
      </c>
      <c r="B7609" s="1">
        <v>45906</v>
      </c>
      <c r="C7609" t="s">
        <v>7893</v>
      </c>
      <c r="D7609" t="s">
        <v>7894</v>
      </c>
      <c r="E7609">
        <v>45</v>
      </c>
      <c r="F7609" t="s">
        <v>48</v>
      </c>
      <c r="G7609" t="s">
        <v>128</v>
      </c>
      <c r="H7609" t="s">
        <v>129</v>
      </c>
      <c r="I7609" t="s">
        <v>74</v>
      </c>
      <c r="J7609" t="s">
        <v>130</v>
      </c>
      <c r="K7609">
        <v>2</v>
      </c>
      <c r="L7609" s="2">
        <v>1700</v>
      </c>
      <c r="M7609">
        <v>25</v>
      </c>
      <c r="N7609" s="2">
        <v>3400</v>
      </c>
      <c r="O7609" s="2">
        <v>850</v>
      </c>
      <c r="P7609" s="2">
        <v>2550</v>
      </c>
      <c r="Q7609" s="2">
        <v>1429.31</v>
      </c>
      <c r="R7609" s="2">
        <v>1120.69</v>
      </c>
      <c r="S7609" t="s">
        <v>53</v>
      </c>
      <c r="T7609" t="s">
        <v>122</v>
      </c>
      <c r="U7609" t="s">
        <v>123</v>
      </c>
      <c r="V7609" t="s">
        <v>39</v>
      </c>
      <c r="W7609" t="s">
        <v>83</v>
      </c>
      <c r="X7609" t="s">
        <v>97</v>
      </c>
      <c r="Y7609" t="s">
        <v>56</v>
      </c>
      <c r="Z7609" t="s">
        <v>223</v>
      </c>
      <c r="AA7609" t="s">
        <v>44</v>
      </c>
      <c r="AB7609" t="s">
        <v>44</v>
      </c>
    </row>
    <row r="7610" spans="1:28" x14ac:dyDescent="0.25">
      <c r="A7610" t="s">
        <v>12533</v>
      </c>
      <c r="B7610" s="1">
        <v>45906</v>
      </c>
      <c r="C7610" t="s">
        <v>5680</v>
      </c>
      <c r="D7610" t="s">
        <v>5681</v>
      </c>
      <c r="E7610">
        <v>40</v>
      </c>
      <c r="F7610" t="s">
        <v>31</v>
      </c>
      <c r="G7610" t="s">
        <v>207</v>
      </c>
      <c r="H7610" t="s">
        <v>208</v>
      </c>
      <c r="I7610" t="s">
        <v>34</v>
      </c>
      <c r="J7610" t="s">
        <v>143</v>
      </c>
      <c r="K7610">
        <v>2</v>
      </c>
      <c r="L7610" s="2">
        <v>18000</v>
      </c>
      <c r="M7610">
        <v>15</v>
      </c>
      <c r="N7610" s="2">
        <v>36000</v>
      </c>
      <c r="O7610" s="2">
        <v>5400</v>
      </c>
      <c r="P7610" s="2">
        <v>30600</v>
      </c>
      <c r="Q7610" s="2">
        <v>24541.05</v>
      </c>
      <c r="R7610" s="2">
        <v>6058.95</v>
      </c>
      <c r="S7610" t="s">
        <v>53</v>
      </c>
      <c r="T7610" t="s">
        <v>407</v>
      </c>
      <c r="U7610" t="s">
        <v>408</v>
      </c>
      <c r="V7610" t="s">
        <v>39</v>
      </c>
      <c r="W7610" t="s">
        <v>40</v>
      </c>
      <c r="X7610" t="s">
        <v>41</v>
      </c>
      <c r="Y7610" t="s">
        <v>56</v>
      </c>
      <c r="Z7610" t="s">
        <v>223</v>
      </c>
      <c r="AA7610" t="s">
        <v>44</v>
      </c>
      <c r="AB7610" t="s">
        <v>44</v>
      </c>
    </row>
    <row r="7611" spans="1:28" x14ac:dyDescent="0.25">
      <c r="A7611" t="s">
        <v>12534</v>
      </c>
      <c r="B7611" s="1">
        <v>45906</v>
      </c>
      <c r="C7611" t="s">
        <v>3561</v>
      </c>
      <c r="D7611" t="s">
        <v>3562</v>
      </c>
      <c r="E7611">
        <v>51</v>
      </c>
      <c r="F7611" t="s">
        <v>48</v>
      </c>
      <c r="G7611" t="s">
        <v>134</v>
      </c>
      <c r="H7611" t="s">
        <v>135</v>
      </c>
      <c r="I7611" t="s">
        <v>62</v>
      </c>
      <c r="J7611" t="s">
        <v>130</v>
      </c>
      <c r="K7611">
        <v>1</v>
      </c>
      <c r="L7611" s="2">
        <v>8500</v>
      </c>
      <c r="M7611">
        <v>10</v>
      </c>
      <c r="N7611" s="2">
        <v>8500</v>
      </c>
      <c r="O7611" s="2">
        <v>850</v>
      </c>
      <c r="P7611" s="2">
        <v>7650</v>
      </c>
      <c r="Q7611" s="2">
        <v>4211.38</v>
      </c>
      <c r="R7611" s="2">
        <v>3438.62</v>
      </c>
      <c r="S7611" t="s">
        <v>53</v>
      </c>
      <c r="T7611" t="s">
        <v>122</v>
      </c>
      <c r="U7611" t="s">
        <v>123</v>
      </c>
      <c r="V7611" t="s">
        <v>39</v>
      </c>
      <c r="W7611" t="s">
        <v>83</v>
      </c>
      <c r="X7611" t="s">
        <v>97</v>
      </c>
      <c r="Y7611" t="s">
        <v>42</v>
      </c>
      <c r="Z7611" t="s">
        <v>223</v>
      </c>
      <c r="AA7611" t="s">
        <v>44</v>
      </c>
      <c r="AB7611" t="s">
        <v>44</v>
      </c>
    </row>
    <row r="7612" spans="1:28" x14ac:dyDescent="0.25">
      <c r="A7612" t="s">
        <v>12535</v>
      </c>
      <c r="B7612" s="1">
        <v>45906</v>
      </c>
      <c r="C7612" t="s">
        <v>419</v>
      </c>
      <c r="D7612" t="s">
        <v>420</v>
      </c>
      <c r="E7612">
        <v>20</v>
      </c>
      <c r="F7612" t="s">
        <v>48</v>
      </c>
      <c r="G7612" t="s">
        <v>202</v>
      </c>
      <c r="H7612" t="s">
        <v>203</v>
      </c>
      <c r="I7612" t="s">
        <v>103</v>
      </c>
      <c r="J7612" t="s">
        <v>104</v>
      </c>
      <c r="K7612">
        <v>2</v>
      </c>
      <c r="L7612" s="2">
        <v>550</v>
      </c>
      <c r="M7612">
        <v>5</v>
      </c>
      <c r="N7612" s="2">
        <v>1100</v>
      </c>
      <c r="O7612" s="2">
        <v>55</v>
      </c>
      <c r="P7612" s="2">
        <v>1045</v>
      </c>
      <c r="Q7612" s="2">
        <v>768.89</v>
      </c>
      <c r="R7612" s="2">
        <v>276.11</v>
      </c>
      <c r="S7612" t="s">
        <v>36</v>
      </c>
      <c r="T7612" t="s">
        <v>578</v>
      </c>
      <c r="U7612" t="s">
        <v>579</v>
      </c>
      <c r="V7612" t="s">
        <v>39</v>
      </c>
      <c r="W7612" t="s">
        <v>124</v>
      </c>
      <c r="X7612" t="s">
        <v>41</v>
      </c>
      <c r="Y7612" t="s">
        <v>56</v>
      </c>
      <c r="Z7612" t="s">
        <v>43</v>
      </c>
      <c r="AA7612" t="s">
        <v>44</v>
      </c>
      <c r="AB7612" t="s">
        <v>44</v>
      </c>
    </row>
    <row r="7613" spans="1:28" x14ac:dyDescent="0.25">
      <c r="A7613" t="s">
        <v>12536</v>
      </c>
      <c r="B7613" s="1">
        <v>45906</v>
      </c>
      <c r="C7613" t="s">
        <v>5815</v>
      </c>
      <c r="D7613" t="s">
        <v>5816</v>
      </c>
      <c r="E7613">
        <v>23</v>
      </c>
      <c r="F7613" t="s">
        <v>48</v>
      </c>
      <c r="G7613" t="s">
        <v>32</v>
      </c>
      <c r="H7613" t="s">
        <v>33</v>
      </c>
      <c r="I7613" t="s">
        <v>34</v>
      </c>
      <c r="J7613" t="s">
        <v>35</v>
      </c>
      <c r="K7613">
        <v>1</v>
      </c>
      <c r="L7613" s="2">
        <v>55000</v>
      </c>
      <c r="M7613">
        <v>0</v>
      </c>
      <c r="N7613" s="2">
        <v>55000</v>
      </c>
      <c r="O7613" s="2">
        <v>0</v>
      </c>
      <c r="P7613" s="2">
        <v>55000</v>
      </c>
      <c r="Q7613" s="2">
        <v>44441.34</v>
      </c>
      <c r="R7613" s="2">
        <v>10558.66</v>
      </c>
      <c r="S7613" t="s">
        <v>53</v>
      </c>
      <c r="T7613" t="s">
        <v>65</v>
      </c>
      <c r="U7613" t="s">
        <v>65</v>
      </c>
      <c r="V7613" t="s">
        <v>39</v>
      </c>
      <c r="W7613" t="s">
        <v>137</v>
      </c>
      <c r="X7613" t="s">
        <v>67</v>
      </c>
      <c r="Y7613" t="s">
        <v>56</v>
      </c>
      <c r="Z7613" t="s">
        <v>508</v>
      </c>
      <c r="AA7613" t="s">
        <v>44</v>
      </c>
      <c r="AB7613" t="s">
        <v>44</v>
      </c>
    </row>
    <row r="7614" spans="1:28" x14ac:dyDescent="0.25">
      <c r="A7614" t="s">
        <v>12537</v>
      </c>
      <c r="B7614" s="1">
        <v>45906</v>
      </c>
      <c r="C7614" t="s">
        <v>6532</v>
      </c>
      <c r="D7614" t="s">
        <v>6533</v>
      </c>
      <c r="E7614">
        <v>20</v>
      </c>
      <c r="F7614" t="s">
        <v>111</v>
      </c>
      <c r="G7614" t="s">
        <v>238</v>
      </c>
      <c r="H7614" t="s">
        <v>239</v>
      </c>
      <c r="I7614" t="s">
        <v>62</v>
      </c>
      <c r="J7614" t="s">
        <v>63</v>
      </c>
      <c r="K7614">
        <v>1</v>
      </c>
      <c r="L7614" s="2">
        <v>6500</v>
      </c>
      <c r="M7614">
        <v>15</v>
      </c>
      <c r="N7614" s="2">
        <v>6500</v>
      </c>
      <c r="O7614" s="2">
        <v>975</v>
      </c>
      <c r="P7614" s="2">
        <v>5525</v>
      </c>
      <c r="Q7614" s="2">
        <v>4423.58</v>
      </c>
      <c r="R7614" s="2">
        <v>1101.42</v>
      </c>
      <c r="S7614" t="s">
        <v>36</v>
      </c>
      <c r="T7614" t="s">
        <v>290</v>
      </c>
      <c r="U7614" t="s">
        <v>291</v>
      </c>
      <c r="V7614" t="s">
        <v>39</v>
      </c>
      <c r="W7614" t="s">
        <v>40</v>
      </c>
      <c r="X7614" t="s">
        <v>97</v>
      </c>
      <c r="Y7614" t="s">
        <v>56</v>
      </c>
      <c r="Z7614" t="s">
        <v>43</v>
      </c>
      <c r="AA7614" t="s">
        <v>44</v>
      </c>
      <c r="AB7614" t="s">
        <v>44</v>
      </c>
    </row>
    <row r="7615" spans="1:28" x14ac:dyDescent="0.25">
      <c r="A7615" t="s">
        <v>12538</v>
      </c>
      <c r="B7615" s="1">
        <v>45906</v>
      </c>
      <c r="C7615" t="s">
        <v>8771</v>
      </c>
      <c r="D7615" t="s">
        <v>8772</v>
      </c>
      <c r="E7615">
        <v>30</v>
      </c>
      <c r="F7615" t="s">
        <v>31</v>
      </c>
      <c r="G7615" t="s">
        <v>352</v>
      </c>
      <c r="H7615" t="s">
        <v>353</v>
      </c>
      <c r="I7615" t="s">
        <v>103</v>
      </c>
      <c r="J7615" t="s">
        <v>104</v>
      </c>
      <c r="K7615">
        <v>2</v>
      </c>
      <c r="L7615" s="2">
        <v>850</v>
      </c>
      <c r="M7615">
        <v>10</v>
      </c>
      <c r="N7615" s="2">
        <v>1700</v>
      </c>
      <c r="O7615" s="2">
        <v>170</v>
      </c>
      <c r="P7615" s="2">
        <v>1530</v>
      </c>
      <c r="Q7615" s="2">
        <v>1223.1600000000001</v>
      </c>
      <c r="R7615" s="2">
        <v>306.83999999999997</v>
      </c>
      <c r="S7615" t="s">
        <v>36</v>
      </c>
      <c r="T7615" t="s">
        <v>578</v>
      </c>
      <c r="U7615" t="s">
        <v>579</v>
      </c>
      <c r="V7615" t="s">
        <v>39</v>
      </c>
      <c r="W7615" t="s">
        <v>83</v>
      </c>
      <c r="X7615" t="s">
        <v>41</v>
      </c>
      <c r="Y7615" t="s">
        <v>56</v>
      </c>
      <c r="Z7615" t="s">
        <v>43</v>
      </c>
      <c r="AA7615" t="s">
        <v>44</v>
      </c>
      <c r="AB7615" t="s">
        <v>44</v>
      </c>
    </row>
    <row r="7616" spans="1:28" x14ac:dyDescent="0.25">
      <c r="A7616" t="s">
        <v>12539</v>
      </c>
      <c r="B7616" s="1">
        <v>45906</v>
      </c>
      <c r="C7616" t="s">
        <v>171</v>
      </c>
      <c r="D7616" t="s">
        <v>172</v>
      </c>
      <c r="E7616">
        <v>59</v>
      </c>
      <c r="F7616" t="s">
        <v>31</v>
      </c>
      <c r="G7616" t="s">
        <v>217</v>
      </c>
      <c r="H7616" t="s">
        <v>218</v>
      </c>
      <c r="I7616" t="s">
        <v>34</v>
      </c>
      <c r="J7616" t="s">
        <v>130</v>
      </c>
      <c r="K7616">
        <v>2</v>
      </c>
      <c r="L7616" s="2">
        <v>28000</v>
      </c>
      <c r="M7616">
        <v>10</v>
      </c>
      <c r="N7616" s="2">
        <v>56000</v>
      </c>
      <c r="O7616" s="2">
        <v>5600</v>
      </c>
      <c r="P7616" s="2">
        <v>50400</v>
      </c>
      <c r="Q7616" s="2">
        <v>37045.18</v>
      </c>
      <c r="R7616" s="2">
        <v>13354.82</v>
      </c>
      <c r="S7616" t="s">
        <v>53</v>
      </c>
      <c r="T7616" t="s">
        <v>290</v>
      </c>
      <c r="U7616" t="s">
        <v>291</v>
      </c>
      <c r="V7616" t="s">
        <v>39</v>
      </c>
      <c r="W7616" t="s">
        <v>92</v>
      </c>
      <c r="X7616" t="s">
        <v>67</v>
      </c>
      <c r="Y7616" t="s">
        <v>56</v>
      </c>
      <c r="Z7616" t="s">
        <v>43</v>
      </c>
      <c r="AA7616" t="s">
        <v>44</v>
      </c>
      <c r="AB7616" t="s">
        <v>68</v>
      </c>
    </row>
    <row r="7617" spans="1:28" x14ac:dyDescent="0.25">
      <c r="A7617" t="s">
        <v>12540</v>
      </c>
      <c r="B7617" s="1">
        <v>45906</v>
      </c>
      <c r="C7617" t="s">
        <v>3133</v>
      </c>
      <c r="D7617" t="s">
        <v>3134</v>
      </c>
      <c r="E7617">
        <v>43</v>
      </c>
      <c r="F7617" t="s">
        <v>48</v>
      </c>
      <c r="G7617" t="s">
        <v>298</v>
      </c>
      <c r="H7617" t="s">
        <v>299</v>
      </c>
      <c r="I7617" t="s">
        <v>103</v>
      </c>
      <c r="J7617" t="s">
        <v>104</v>
      </c>
      <c r="K7617">
        <v>2</v>
      </c>
      <c r="L7617" s="2">
        <v>700</v>
      </c>
      <c r="M7617">
        <v>25</v>
      </c>
      <c r="N7617" s="2">
        <v>1400</v>
      </c>
      <c r="O7617" s="2">
        <v>350</v>
      </c>
      <c r="P7617" s="2">
        <v>1050</v>
      </c>
      <c r="Q7617" s="2">
        <v>591.73</v>
      </c>
      <c r="R7617" s="2">
        <v>458.27</v>
      </c>
      <c r="S7617" t="s">
        <v>53</v>
      </c>
      <c r="T7617" t="s">
        <v>398</v>
      </c>
      <c r="U7617" t="s">
        <v>399</v>
      </c>
      <c r="V7617" t="s">
        <v>39</v>
      </c>
      <c r="W7617" t="s">
        <v>83</v>
      </c>
      <c r="X7617" t="s">
        <v>97</v>
      </c>
      <c r="Y7617" t="s">
        <v>42</v>
      </c>
      <c r="Z7617" t="s">
        <v>107</v>
      </c>
      <c r="AA7617" t="s">
        <v>44</v>
      </c>
      <c r="AB7617" t="s">
        <v>44</v>
      </c>
    </row>
    <row r="7618" spans="1:28" x14ac:dyDescent="0.25">
      <c r="A7618" t="s">
        <v>12541</v>
      </c>
      <c r="B7618" s="1">
        <v>45906</v>
      </c>
      <c r="C7618" t="s">
        <v>5875</v>
      </c>
      <c r="D7618" t="s">
        <v>5876</v>
      </c>
      <c r="E7618">
        <v>39</v>
      </c>
      <c r="F7618" t="s">
        <v>48</v>
      </c>
      <c r="G7618" t="s">
        <v>227</v>
      </c>
      <c r="H7618" t="s">
        <v>228</v>
      </c>
      <c r="I7618" t="s">
        <v>74</v>
      </c>
      <c r="J7618" t="s">
        <v>75</v>
      </c>
      <c r="K7618">
        <v>2</v>
      </c>
      <c r="L7618" s="2">
        <v>1400</v>
      </c>
      <c r="M7618">
        <v>0</v>
      </c>
      <c r="N7618" s="2">
        <v>2800</v>
      </c>
      <c r="O7618" s="2">
        <v>0</v>
      </c>
      <c r="P7618" s="2">
        <v>2800</v>
      </c>
      <c r="Q7618" s="2">
        <v>2097.5500000000002</v>
      </c>
      <c r="R7618" s="2">
        <v>702.45</v>
      </c>
      <c r="S7618" t="s">
        <v>53</v>
      </c>
      <c r="T7618" t="s">
        <v>136</v>
      </c>
      <c r="U7618" t="s">
        <v>38</v>
      </c>
      <c r="V7618" t="s">
        <v>39</v>
      </c>
      <c r="W7618" t="s">
        <v>92</v>
      </c>
      <c r="X7618" t="s">
        <v>97</v>
      </c>
      <c r="Y7618" t="s">
        <v>84</v>
      </c>
      <c r="Z7618" t="s">
        <v>43</v>
      </c>
      <c r="AA7618" t="s">
        <v>44</v>
      </c>
      <c r="AB7618" t="s">
        <v>44</v>
      </c>
    </row>
    <row r="7619" spans="1:28" x14ac:dyDescent="0.25">
      <c r="A7619" t="s">
        <v>12542</v>
      </c>
      <c r="B7619" s="1">
        <v>45906</v>
      </c>
      <c r="C7619" t="s">
        <v>7125</v>
      </c>
      <c r="D7619" t="s">
        <v>7126</v>
      </c>
      <c r="E7619">
        <v>40</v>
      </c>
      <c r="F7619" t="s">
        <v>48</v>
      </c>
      <c r="G7619" t="s">
        <v>227</v>
      </c>
      <c r="H7619" t="s">
        <v>228</v>
      </c>
      <c r="I7619" t="s">
        <v>74</v>
      </c>
      <c r="J7619" t="s">
        <v>75</v>
      </c>
      <c r="K7619">
        <v>1</v>
      </c>
      <c r="L7619" s="2">
        <v>1400</v>
      </c>
      <c r="M7619">
        <v>0</v>
      </c>
      <c r="N7619" s="2">
        <v>1400</v>
      </c>
      <c r="O7619" s="2">
        <v>0</v>
      </c>
      <c r="P7619" s="2">
        <v>1400</v>
      </c>
      <c r="Q7619" s="2">
        <v>858.45</v>
      </c>
      <c r="R7619" s="2">
        <v>541.54999999999995</v>
      </c>
      <c r="S7619" t="s">
        <v>53</v>
      </c>
      <c r="T7619" t="s">
        <v>578</v>
      </c>
      <c r="U7619" t="s">
        <v>579</v>
      </c>
      <c r="V7619" t="s">
        <v>39</v>
      </c>
      <c r="W7619" t="s">
        <v>66</v>
      </c>
      <c r="X7619" t="s">
        <v>97</v>
      </c>
      <c r="Y7619" t="s">
        <v>42</v>
      </c>
      <c r="Z7619" t="s">
        <v>223</v>
      </c>
      <c r="AA7619" t="s">
        <v>44</v>
      </c>
      <c r="AB7619" t="s">
        <v>44</v>
      </c>
    </row>
    <row r="7620" spans="1:28" x14ac:dyDescent="0.25">
      <c r="A7620" t="s">
        <v>12543</v>
      </c>
      <c r="B7620" s="1">
        <v>45906</v>
      </c>
      <c r="C7620" t="s">
        <v>10174</v>
      </c>
      <c r="D7620" t="s">
        <v>10175</v>
      </c>
      <c r="E7620">
        <v>22</v>
      </c>
      <c r="F7620" t="s">
        <v>31</v>
      </c>
      <c r="G7620" t="s">
        <v>148</v>
      </c>
      <c r="H7620" t="s">
        <v>149</v>
      </c>
      <c r="I7620" t="s">
        <v>74</v>
      </c>
      <c r="J7620" t="s">
        <v>130</v>
      </c>
      <c r="K7620">
        <v>4</v>
      </c>
      <c r="L7620" s="2">
        <v>3500</v>
      </c>
      <c r="M7620">
        <v>0</v>
      </c>
      <c r="N7620" s="2">
        <v>14000</v>
      </c>
      <c r="O7620" s="2">
        <v>0</v>
      </c>
      <c r="P7620" s="2">
        <v>14000</v>
      </c>
      <c r="Q7620" s="2">
        <v>10159.14</v>
      </c>
      <c r="R7620" s="2">
        <v>3840.86</v>
      </c>
      <c r="S7620" t="s">
        <v>53</v>
      </c>
      <c r="T7620" t="s">
        <v>407</v>
      </c>
      <c r="U7620" t="s">
        <v>408</v>
      </c>
      <c r="V7620" t="s">
        <v>39</v>
      </c>
      <c r="W7620" t="s">
        <v>92</v>
      </c>
      <c r="X7620" t="s">
        <v>67</v>
      </c>
      <c r="Y7620" t="s">
        <v>56</v>
      </c>
      <c r="Z7620" t="s">
        <v>43</v>
      </c>
      <c r="AA7620" t="s">
        <v>44</v>
      </c>
      <c r="AB7620" t="s">
        <v>44</v>
      </c>
    </row>
    <row r="7621" spans="1:28" x14ac:dyDescent="0.25">
      <c r="A7621" t="s">
        <v>12544</v>
      </c>
      <c r="B7621" s="1">
        <v>45906</v>
      </c>
      <c r="C7621" t="s">
        <v>8442</v>
      </c>
      <c r="D7621" t="s">
        <v>8443</v>
      </c>
      <c r="E7621">
        <v>34</v>
      </c>
      <c r="F7621" t="s">
        <v>31</v>
      </c>
      <c r="G7621" t="s">
        <v>188</v>
      </c>
      <c r="H7621" t="s">
        <v>189</v>
      </c>
      <c r="I7621" t="s">
        <v>34</v>
      </c>
      <c r="J7621" t="s">
        <v>190</v>
      </c>
      <c r="K7621">
        <v>1</v>
      </c>
      <c r="L7621" s="2">
        <v>1800</v>
      </c>
      <c r="M7621">
        <v>10</v>
      </c>
      <c r="N7621" s="2">
        <v>1800</v>
      </c>
      <c r="O7621" s="2">
        <v>180</v>
      </c>
      <c r="P7621" s="2">
        <v>1620</v>
      </c>
      <c r="Q7621" s="2">
        <v>959.28</v>
      </c>
      <c r="R7621" s="2">
        <v>660.72</v>
      </c>
      <c r="S7621" t="s">
        <v>53</v>
      </c>
      <c r="T7621" t="s">
        <v>153</v>
      </c>
      <c r="U7621" t="s">
        <v>154</v>
      </c>
      <c r="V7621" t="s">
        <v>39</v>
      </c>
      <c r="W7621" t="s">
        <v>124</v>
      </c>
      <c r="X7621" t="s">
        <v>97</v>
      </c>
      <c r="Y7621" t="s">
        <v>42</v>
      </c>
      <c r="Z7621" t="s">
        <v>43</v>
      </c>
      <c r="AA7621" t="s">
        <v>44</v>
      </c>
      <c r="AB7621" t="s">
        <v>44</v>
      </c>
    </row>
    <row r="7622" spans="1:28" x14ac:dyDescent="0.25">
      <c r="A7622" t="s">
        <v>12545</v>
      </c>
      <c r="B7622" s="1">
        <v>45907</v>
      </c>
      <c r="C7622" t="s">
        <v>7008</v>
      </c>
      <c r="D7622" t="s">
        <v>7009</v>
      </c>
      <c r="E7622">
        <v>24</v>
      </c>
      <c r="F7622" t="s">
        <v>31</v>
      </c>
      <c r="G7622" t="s">
        <v>298</v>
      </c>
      <c r="H7622" t="s">
        <v>299</v>
      </c>
      <c r="I7622" t="s">
        <v>103</v>
      </c>
      <c r="J7622" t="s">
        <v>104</v>
      </c>
      <c r="K7622">
        <v>1</v>
      </c>
      <c r="L7622" s="2">
        <v>700</v>
      </c>
      <c r="M7622">
        <v>20</v>
      </c>
      <c r="N7622" s="2">
        <v>700</v>
      </c>
      <c r="O7622" s="2">
        <v>140</v>
      </c>
      <c r="P7622" s="2">
        <v>560</v>
      </c>
      <c r="Q7622" s="2">
        <v>440.16</v>
      </c>
      <c r="R7622" s="2">
        <v>119.84</v>
      </c>
      <c r="S7622" t="s">
        <v>64</v>
      </c>
      <c r="T7622" t="s">
        <v>263</v>
      </c>
      <c r="U7622" t="s">
        <v>91</v>
      </c>
      <c r="V7622" t="s">
        <v>39</v>
      </c>
      <c r="W7622" t="s">
        <v>137</v>
      </c>
      <c r="X7622" t="s">
        <v>97</v>
      </c>
      <c r="Y7622" t="s">
        <v>84</v>
      </c>
      <c r="Z7622" t="s">
        <v>107</v>
      </c>
      <c r="AA7622" t="s">
        <v>44</v>
      </c>
      <c r="AB7622" t="s">
        <v>44</v>
      </c>
    </row>
    <row r="7623" spans="1:28" x14ac:dyDescent="0.25">
      <c r="A7623" t="s">
        <v>12546</v>
      </c>
      <c r="B7623" s="1">
        <v>45907</v>
      </c>
      <c r="C7623" t="s">
        <v>12547</v>
      </c>
      <c r="D7623" t="s">
        <v>12548</v>
      </c>
      <c r="E7623">
        <v>56</v>
      </c>
      <c r="F7623" t="s">
        <v>31</v>
      </c>
      <c r="G7623" t="s">
        <v>128</v>
      </c>
      <c r="H7623" t="s">
        <v>129</v>
      </c>
      <c r="I7623" t="s">
        <v>74</v>
      </c>
      <c r="J7623" t="s">
        <v>130</v>
      </c>
      <c r="K7623">
        <v>5</v>
      </c>
      <c r="L7623" s="2">
        <v>1700</v>
      </c>
      <c r="M7623">
        <v>0</v>
      </c>
      <c r="N7623" s="2">
        <v>8500</v>
      </c>
      <c r="O7623" s="2">
        <v>0</v>
      </c>
      <c r="P7623" s="2">
        <v>8500</v>
      </c>
      <c r="Q7623" s="2">
        <v>5031.04</v>
      </c>
      <c r="R7623" s="2">
        <v>3468.96</v>
      </c>
      <c r="S7623" t="s">
        <v>53</v>
      </c>
      <c r="T7623" t="s">
        <v>105</v>
      </c>
      <c r="U7623" t="s">
        <v>106</v>
      </c>
      <c r="V7623" t="s">
        <v>39</v>
      </c>
      <c r="W7623" t="s">
        <v>92</v>
      </c>
      <c r="X7623" t="s">
        <v>97</v>
      </c>
      <c r="Y7623" t="s">
        <v>56</v>
      </c>
      <c r="Z7623" t="s">
        <v>43</v>
      </c>
      <c r="AA7623" t="s">
        <v>44</v>
      </c>
      <c r="AB7623" t="s">
        <v>44</v>
      </c>
    </row>
    <row r="7624" spans="1:28" x14ac:dyDescent="0.25">
      <c r="A7624" t="s">
        <v>12549</v>
      </c>
      <c r="B7624" s="1">
        <v>45907</v>
      </c>
      <c r="C7624" t="s">
        <v>1313</v>
      </c>
      <c r="D7624" t="s">
        <v>1314</v>
      </c>
      <c r="E7624">
        <v>44</v>
      </c>
      <c r="F7624" t="s">
        <v>31</v>
      </c>
      <c r="G7624" t="s">
        <v>366</v>
      </c>
      <c r="H7624" t="s">
        <v>367</v>
      </c>
      <c r="I7624" t="s">
        <v>34</v>
      </c>
      <c r="J7624" t="s">
        <v>130</v>
      </c>
      <c r="K7624">
        <v>3</v>
      </c>
      <c r="L7624" s="2">
        <v>14500</v>
      </c>
      <c r="M7624">
        <v>0</v>
      </c>
      <c r="N7624" s="2">
        <v>43500</v>
      </c>
      <c r="O7624" s="2">
        <v>0</v>
      </c>
      <c r="P7624" s="2">
        <v>43500</v>
      </c>
      <c r="Q7624" s="2">
        <v>33460.5</v>
      </c>
      <c r="R7624" s="2">
        <v>10039.5</v>
      </c>
      <c r="S7624" t="s">
        <v>53</v>
      </c>
      <c r="T7624" t="s">
        <v>263</v>
      </c>
      <c r="U7624" t="s">
        <v>91</v>
      </c>
      <c r="V7624" t="s">
        <v>39</v>
      </c>
      <c r="W7624" t="s">
        <v>92</v>
      </c>
      <c r="X7624" t="s">
        <v>41</v>
      </c>
      <c r="Y7624" t="s">
        <v>56</v>
      </c>
      <c r="Z7624" t="s">
        <v>43</v>
      </c>
      <c r="AA7624" t="s">
        <v>44</v>
      </c>
      <c r="AB7624" t="s">
        <v>44</v>
      </c>
    </row>
    <row r="7625" spans="1:28" x14ac:dyDescent="0.25">
      <c r="A7625" t="s">
        <v>12550</v>
      </c>
      <c r="B7625" s="1">
        <v>45907</v>
      </c>
      <c r="C7625" t="s">
        <v>4907</v>
      </c>
      <c r="D7625" t="s">
        <v>4908</v>
      </c>
      <c r="E7625">
        <v>43</v>
      </c>
      <c r="F7625" t="s">
        <v>31</v>
      </c>
      <c r="G7625" t="s">
        <v>366</v>
      </c>
      <c r="H7625" t="s">
        <v>367</v>
      </c>
      <c r="I7625" t="s">
        <v>34</v>
      </c>
      <c r="J7625" t="s">
        <v>130</v>
      </c>
      <c r="K7625">
        <v>1</v>
      </c>
      <c r="L7625" s="2">
        <v>14500</v>
      </c>
      <c r="M7625">
        <v>10</v>
      </c>
      <c r="N7625" s="2">
        <v>14500</v>
      </c>
      <c r="O7625" s="2">
        <v>1450</v>
      </c>
      <c r="P7625" s="2">
        <v>13050</v>
      </c>
      <c r="Q7625" s="2">
        <v>7542.78</v>
      </c>
      <c r="R7625" s="2">
        <v>5507.22</v>
      </c>
      <c r="S7625" t="s">
        <v>53</v>
      </c>
      <c r="T7625" t="s">
        <v>114</v>
      </c>
      <c r="U7625" t="s">
        <v>115</v>
      </c>
      <c r="V7625" t="s">
        <v>39</v>
      </c>
      <c r="W7625" t="s">
        <v>124</v>
      </c>
      <c r="X7625" t="s">
        <v>67</v>
      </c>
      <c r="Y7625" t="s">
        <v>42</v>
      </c>
      <c r="Z7625" t="s">
        <v>43</v>
      </c>
      <c r="AA7625" t="s">
        <v>44</v>
      </c>
      <c r="AB7625" t="s">
        <v>44</v>
      </c>
    </row>
    <row r="7626" spans="1:28" x14ac:dyDescent="0.25">
      <c r="A7626" t="s">
        <v>12551</v>
      </c>
      <c r="B7626" s="1">
        <v>45907</v>
      </c>
      <c r="C7626" t="s">
        <v>6877</v>
      </c>
      <c r="D7626" t="s">
        <v>6878</v>
      </c>
      <c r="E7626">
        <v>26</v>
      </c>
      <c r="F7626" t="s">
        <v>48</v>
      </c>
      <c r="G7626" t="s">
        <v>119</v>
      </c>
      <c r="H7626" t="s">
        <v>120</v>
      </c>
      <c r="I7626" t="s">
        <v>62</v>
      </c>
      <c r="J7626" t="s">
        <v>121</v>
      </c>
      <c r="K7626">
        <v>1</v>
      </c>
      <c r="L7626" s="2">
        <v>4800</v>
      </c>
      <c r="M7626">
        <v>5</v>
      </c>
      <c r="N7626" s="2">
        <v>4800</v>
      </c>
      <c r="O7626" s="2">
        <v>240</v>
      </c>
      <c r="P7626" s="2">
        <v>4560</v>
      </c>
      <c r="Q7626" s="2">
        <v>2588.8000000000002</v>
      </c>
      <c r="R7626" s="2">
        <v>1971.2</v>
      </c>
      <c r="S7626" t="s">
        <v>53</v>
      </c>
      <c r="T7626" t="s">
        <v>578</v>
      </c>
      <c r="U7626" t="s">
        <v>579</v>
      </c>
      <c r="V7626" t="s">
        <v>39</v>
      </c>
      <c r="W7626" t="s">
        <v>137</v>
      </c>
      <c r="X7626" t="s">
        <v>41</v>
      </c>
      <c r="Y7626" t="s">
        <v>56</v>
      </c>
      <c r="Z7626" t="s">
        <v>43</v>
      </c>
      <c r="AA7626" t="s">
        <v>44</v>
      </c>
      <c r="AB7626" t="s">
        <v>44</v>
      </c>
    </row>
    <row r="7627" spans="1:28" x14ac:dyDescent="0.25">
      <c r="A7627" t="s">
        <v>12552</v>
      </c>
      <c r="B7627" s="1">
        <v>45907</v>
      </c>
      <c r="C7627" t="s">
        <v>5412</v>
      </c>
      <c r="D7627" t="s">
        <v>5413</v>
      </c>
      <c r="E7627">
        <v>24</v>
      </c>
      <c r="F7627" t="s">
        <v>48</v>
      </c>
      <c r="G7627" t="s">
        <v>207</v>
      </c>
      <c r="H7627" t="s">
        <v>208</v>
      </c>
      <c r="I7627" t="s">
        <v>34</v>
      </c>
      <c r="J7627" t="s">
        <v>143</v>
      </c>
      <c r="K7627">
        <v>1</v>
      </c>
      <c r="L7627" s="2">
        <v>18000</v>
      </c>
      <c r="M7627">
        <v>10</v>
      </c>
      <c r="N7627" s="2">
        <v>18000</v>
      </c>
      <c r="O7627" s="2">
        <v>1800</v>
      </c>
      <c r="P7627" s="2">
        <v>16200</v>
      </c>
      <c r="Q7627" s="2">
        <v>12968.3</v>
      </c>
      <c r="R7627" s="2">
        <v>3231.7</v>
      </c>
      <c r="S7627" t="s">
        <v>36</v>
      </c>
      <c r="T7627" t="s">
        <v>578</v>
      </c>
      <c r="U7627" t="s">
        <v>579</v>
      </c>
      <c r="V7627" t="s">
        <v>39</v>
      </c>
      <c r="W7627" t="s">
        <v>83</v>
      </c>
      <c r="X7627" t="s">
        <v>97</v>
      </c>
      <c r="Y7627" t="s">
        <v>56</v>
      </c>
      <c r="Z7627" t="s">
        <v>43</v>
      </c>
      <c r="AA7627" t="s">
        <v>44</v>
      </c>
      <c r="AB7627" t="s">
        <v>44</v>
      </c>
    </row>
    <row r="7628" spans="1:28" x14ac:dyDescent="0.25">
      <c r="A7628" t="s">
        <v>12553</v>
      </c>
      <c r="B7628" s="1">
        <v>45907</v>
      </c>
      <c r="C7628" t="s">
        <v>1174</v>
      </c>
      <c r="D7628" t="s">
        <v>1175</v>
      </c>
      <c r="E7628">
        <v>53</v>
      </c>
      <c r="F7628" t="s">
        <v>31</v>
      </c>
      <c r="G7628" t="s">
        <v>238</v>
      </c>
      <c r="H7628" t="s">
        <v>239</v>
      </c>
      <c r="I7628" t="s">
        <v>62</v>
      </c>
      <c r="J7628" t="s">
        <v>63</v>
      </c>
      <c r="K7628">
        <v>1</v>
      </c>
      <c r="L7628" s="2">
        <v>6500</v>
      </c>
      <c r="M7628">
        <v>10</v>
      </c>
      <c r="N7628" s="2">
        <v>6500</v>
      </c>
      <c r="O7628" s="2">
        <v>650</v>
      </c>
      <c r="P7628" s="2">
        <v>5850</v>
      </c>
      <c r="Q7628" s="2">
        <v>3650.31</v>
      </c>
      <c r="R7628" s="2">
        <v>2199.69</v>
      </c>
      <c r="S7628" t="s">
        <v>53</v>
      </c>
      <c r="T7628" t="s">
        <v>96</v>
      </c>
      <c r="U7628" t="s">
        <v>96</v>
      </c>
      <c r="V7628" t="s">
        <v>39</v>
      </c>
      <c r="W7628" t="s">
        <v>124</v>
      </c>
      <c r="X7628" t="s">
        <v>97</v>
      </c>
      <c r="Y7628" t="s">
        <v>42</v>
      </c>
      <c r="Z7628" t="s">
        <v>43</v>
      </c>
      <c r="AA7628" t="s">
        <v>44</v>
      </c>
      <c r="AB7628" t="s">
        <v>44</v>
      </c>
    </row>
    <row r="7629" spans="1:28" x14ac:dyDescent="0.25">
      <c r="A7629" t="s">
        <v>12554</v>
      </c>
      <c r="B7629" s="1">
        <v>45907</v>
      </c>
      <c r="C7629" t="s">
        <v>2553</v>
      </c>
      <c r="D7629" t="s">
        <v>2554</v>
      </c>
      <c r="E7629">
        <v>46</v>
      </c>
      <c r="F7629" t="s">
        <v>48</v>
      </c>
      <c r="G7629" t="s">
        <v>112</v>
      </c>
      <c r="H7629" t="s">
        <v>113</v>
      </c>
      <c r="I7629" t="s">
        <v>103</v>
      </c>
      <c r="J7629" t="s">
        <v>104</v>
      </c>
      <c r="K7629">
        <v>1</v>
      </c>
      <c r="L7629" s="2">
        <v>650</v>
      </c>
      <c r="M7629">
        <v>25</v>
      </c>
      <c r="N7629" s="2">
        <v>650</v>
      </c>
      <c r="O7629" s="2">
        <v>162.5</v>
      </c>
      <c r="P7629" s="2">
        <v>487.5</v>
      </c>
      <c r="Q7629" s="2">
        <v>318.27999999999997</v>
      </c>
      <c r="R7629" s="2">
        <v>169.22</v>
      </c>
      <c r="S7629" t="s">
        <v>53</v>
      </c>
      <c r="T7629" t="s">
        <v>122</v>
      </c>
      <c r="U7629" t="s">
        <v>123</v>
      </c>
      <c r="V7629" t="s">
        <v>39</v>
      </c>
      <c r="W7629" t="s">
        <v>66</v>
      </c>
      <c r="X7629" t="s">
        <v>97</v>
      </c>
      <c r="Y7629" t="s">
        <v>56</v>
      </c>
      <c r="Z7629" t="s">
        <v>223</v>
      </c>
      <c r="AA7629" t="s">
        <v>44</v>
      </c>
      <c r="AB7629" t="s">
        <v>44</v>
      </c>
    </row>
    <row r="7630" spans="1:28" x14ac:dyDescent="0.25">
      <c r="A7630" t="s">
        <v>12555</v>
      </c>
      <c r="B7630" s="1">
        <v>45907</v>
      </c>
      <c r="C7630" t="s">
        <v>10879</v>
      </c>
      <c r="D7630" t="s">
        <v>10880</v>
      </c>
      <c r="E7630">
        <v>31</v>
      </c>
      <c r="F7630" t="s">
        <v>48</v>
      </c>
      <c r="G7630" t="s">
        <v>280</v>
      </c>
      <c r="H7630" t="s">
        <v>281</v>
      </c>
      <c r="I7630" t="s">
        <v>62</v>
      </c>
      <c r="J7630" t="s">
        <v>190</v>
      </c>
      <c r="K7630">
        <v>2</v>
      </c>
      <c r="L7630" s="2">
        <v>700</v>
      </c>
      <c r="M7630">
        <v>15</v>
      </c>
      <c r="N7630" s="2">
        <v>1400</v>
      </c>
      <c r="O7630" s="2">
        <v>210</v>
      </c>
      <c r="P7630" s="2">
        <v>1190</v>
      </c>
      <c r="Q7630" s="2">
        <v>718.41</v>
      </c>
      <c r="R7630" s="2">
        <v>471.59</v>
      </c>
      <c r="S7630" t="s">
        <v>53</v>
      </c>
      <c r="T7630" t="s">
        <v>578</v>
      </c>
      <c r="U7630" t="s">
        <v>579</v>
      </c>
      <c r="V7630" t="s">
        <v>39</v>
      </c>
      <c r="W7630" t="s">
        <v>92</v>
      </c>
      <c r="X7630" t="s">
        <v>97</v>
      </c>
      <c r="Y7630" t="s">
        <v>56</v>
      </c>
      <c r="Z7630" t="s">
        <v>508</v>
      </c>
      <c r="AA7630" t="s">
        <v>44</v>
      </c>
      <c r="AB7630" t="s">
        <v>44</v>
      </c>
    </row>
    <row r="7631" spans="1:28" x14ac:dyDescent="0.25">
      <c r="A7631" t="s">
        <v>12556</v>
      </c>
      <c r="B7631" s="1">
        <v>45907</v>
      </c>
      <c r="C7631" t="s">
        <v>12557</v>
      </c>
      <c r="D7631" t="s">
        <v>12558</v>
      </c>
      <c r="E7631">
        <v>49</v>
      </c>
      <c r="F7631" t="s">
        <v>48</v>
      </c>
      <c r="G7631" t="s">
        <v>60</v>
      </c>
      <c r="H7631" t="s">
        <v>61</v>
      </c>
      <c r="I7631" t="s">
        <v>62</v>
      </c>
      <c r="J7631" t="s">
        <v>63</v>
      </c>
      <c r="K7631">
        <v>1</v>
      </c>
      <c r="L7631" s="2">
        <v>3500</v>
      </c>
      <c r="M7631">
        <v>5</v>
      </c>
      <c r="N7631" s="2">
        <v>3500</v>
      </c>
      <c r="O7631" s="2">
        <v>175</v>
      </c>
      <c r="P7631" s="2">
        <v>3325</v>
      </c>
      <c r="Q7631" s="2">
        <v>2123.5300000000002</v>
      </c>
      <c r="R7631" s="2">
        <v>1201.47</v>
      </c>
      <c r="S7631" t="s">
        <v>53</v>
      </c>
      <c r="T7631" t="s">
        <v>136</v>
      </c>
      <c r="U7631" t="s">
        <v>38</v>
      </c>
      <c r="V7631" t="s">
        <v>39</v>
      </c>
      <c r="W7631" t="s">
        <v>66</v>
      </c>
      <c r="X7631" t="s">
        <v>97</v>
      </c>
      <c r="Y7631" t="s">
        <v>56</v>
      </c>
      <c r="Z7631" t="s">
        <v>223</v>
      </c>
      <c r="AA7631" t="s">
        <v>44</v>
      </c>
      <c r="AB7631" t="s">
        <v>44</v>
      </c>
    </row>
    <row r="7632" spans="1:28" x14ac:dyDescent="0.25">
      <c r="A7632" t="s">
        <v>12559</v>
      </c>
      <c r="B7632" s="1">
        <v>45907</v>
      </c>
      <c r="C7632" t="s">
        <v>2680</v>
      </c>
      <c r="D7632" t="s">
        <v>2681</v>
      </c>
      <c r="E7632">
        <v>43</v>
      </c>
      <c r="F7632" t="s">
        <v>48</v>
      </c>
      <c r="G7632" t="s">
        <v>217</v>
      </c>
      <c r="H7632" t="s">
        <v>218</v>
      </c>
      <c r="I7632" t="s">
        <v>34</v>
      </c>
      <c r="J7632" t="s">
        <v>130</v>
      </c>
      <c r="K7632">
        <v>1</v>
      </c>
      <c r="L7632" s="2">
        <v>28000</v>
      </c>
      <c r="M7632">
        <v>15</v>
      </c>
      <c r="N7632" s="2">
        <v>28000</v>
      </c>
      <c r="O7632" s="2">
        <v>4200</v>
      </c>
      <c r="P7632" s="2">
        <v>23800</v>
      </c>
      <c r="Q7632" s="2">
        <v>18071.3</v>
      </c>
      <c r="R7632" s="2">
        <v>5728.7</v>
      </c>
      <c r="S7632" t="s">
        <v>64</v>
      </c>
      <c r="T7632" t="s">
        <v>90</v>
      </c>
      <c r="U7632" t="s">
        <v>91</v>
      </c>
      <c r="V7632" t="s">
        <v>39</v>
      </c>
      <c r="W7632" t="s">
        <v>40</v>
      </c>
      <c r="X7632" t="s">
        <v>41</v>
      </c>
      <c r="Y7632" t="s">
        <v>56</v>
      </c>
      <c r="Z7632" t="s">
        <v>43</v>
      </c>
      <c r="AA7632" t="s">
        <v>44</v>
      </c>
      <c r="AB7632" t="s">
        <v>44</v>
      </c>
    </row>
    <row r="7633" spans="1:28" x14ac:dyDescent="0.25">
      <c r="A7633" t="s">
        <v>12560</v>
      </c>
      <c r="B7633" s="1">
        <v>45907</v>
      </c>
      <c r="C7633" t="s">
        <v>1289</v>
      </c>
      <c r="D7633" t="s">
        <v>1290</v>
      </c>
      <c r="E7633">
        <v>25</v>
      </c>
      <c r="F7633" t="s">
        <v>48</v>
      </c>
      <c r="G7633" t="s">
        <v>49</v>
      </c>
      <c r="H7633" t="s">
        <v>50</v>
      </c>
      <c r="I7633" t="s">
        <v>51</v>
      </c>
      <c r="J7633" t="s">
        <v>52</v>
      </c>
      <c r="K7633">
        <v>5</v>
      </c>
      <c r="L7633" s="2">
        <v>500</v>
      </c>
      <c r="M7633">
        <v>10</v>
      </c>
      <c r="N7633" s="2">
        <v>2500</v>
      </c>
      <c r="O7633" s="2">
        <v>250</v>
      </c>
      <c r="P7633" s="2">
        <v>2250</v>
      </c>
      <c r="Q7633" s="2">
        <v>1351.14</v>
      </c>
      <c r="R7633" s="2">
        <v>898.86</v>
      </c>
      <c r="S7633" t="s">
        <v>36</v>
      </c>
      <c r="T7633" t="s">
        <v>578</v>
      </c>
      <c r="U7633" t="s">
        <v>579</v>
      </c>
      <c r="V7633" t="s">
        <v>39</v>
      </c>
      <c r="W7633" t="s">
        <v>124</v>
      </c>
      <c r="X7633" t="s">
        <v>41</v>
      </c>
      <c r="Y7633" t="s">
        <v>42</v>
      </c>
      <c r="Z7633" t="s">
        <v>43</v>
      </c>
      <c r="AA7633" t="s">
        <v>44</v>
      </c>
      <c r="AB7633" t="s">
        <v>44</v>
      </c>
    </row>
    <row r="7634" spans="1:28" x14ac:dyDescent="0.25">
      <c r="A7634" t="s">
        <v>12561</v>
      </c>
      <c r="B7634" s="1">
        <v>45907</v>
      </c>
      <c r="C7634" t="s">
        <v>10918</v>
      </c>
      <c r="D7634" t="s">
        <v>10919</v>
      </c>
      <c r="E7634">
        <v>43</v>
      </c>
      <c r="F7634" t="s">
        <v>111</v>
      </c>
      <c r="G7634" t="s">
        <v>72</v>
      </c>
      <c r="H7634" t="s">
        <v>73</v>
      </c>
      <c r="I7634" t="s">
        <v>74</v>
      </c>
      <c r="J7634" t="s">
        <v>75</v>
      </c>
      <c r="K7634">
        <v>3</v>
      </c>
      <c r="L7634" s="2">
        <v>2200</v>
      </c>
      <c r="M7634">
        <v>15</v>
      </c>
      <c r="N7634" s="2">
        <v>6600</v>
      </c>
      <c r="O7634" s="2">
        <v>990</v>
      </c>
      <c r="P7634" s="2">
        <v>5610</v>
      </c>
      <c r="Q7634" s="2">
        <v>3356.77</v>
      </c>
      <c r="R7634" s="2">
        <v>2253.23</v>
      </c>
      <c r="S7634" t="s">
        <v>53</v>
      </c>
      <c r="T7634" t="s">
        <v>275</v>
      </c>
      <c r="U7634" t="s">
        <v>123</v>
      </c>
      <c r="V7634" t="s">
        <v>39</v>
      </c>
      <c r="W7634" t="s">
        <v>83</v>
      </c>
      <c r="X7634" t="s">
        <v>97</v>
      </c>
      <c r="Y7634" t="s">
        <v>56</v>
      </c>
      <c r="Z7634" t="s">
        <v>107</v>
      </c>
      <c r="AA7634" t="s">
        <v>44</v>
      </c>
      <c r="AB7634" t="s">
        <v>44</v>
      </c>
    </row>
    <row r="7635" spans="1:28" x14ac:dyDescent="0.25">
      <c r="A7635" t="s">
        <v>12562</v>
      </c>
      <c r="B7635" s="1">
        <v>45907</v>
      </c>
      <c r="C7635" t="s">
        <v>9572</v>
      </c>
      <c r="D7635" t="s">
        <v>9573</v>
      </c>
      <c r="E7635">
        <v>19</v>
      </c>
      <c r="F7635" t="s">
        <v>48</v>
      </c>
      <c r="G7635" t="s">
        <v>436</v>
      </c>
      <c r="H7635" t="s">
        <v>437</v>
      </c>
      <c r="I7635" t="s">
        <v>74</v>
      </c>
      <c r="J7635" t="s">
        <v>190</v>
      </c>
      <c r="K7635">
        <v>1</v>
      </c>
      <c r="L7635" s="2">
        <v>1800</v>
      </c>
      <c r="M7635">
        <v>15</v>
      </c>
      <c r="N7635" s="2">
        <v>1800</v>
      </c>
      <c r="O7635" s="2">
        <v>270</v>
      </c>
      <c r="P7635" s="2">
        <v>1530</v>
      </c>
      <c r="Q7635" s="2">
        <v>1065.01</v>
      </c>
      <c r="R7635" s="2">
        <v>464.99</v>
      </c>
      <c r="S7635" t="s">
        <v>53</v>
      </c>
      <c r="T7635" t="s">
        <v>398</v>
      </c>
      <c r="U7635" t="s">
        <v>399</v>
      </c>
      <c r="V7635" t="s">
        <v>39</v>
      </c>
      <c r="W7635" t="s">
        <v>66</v>
      </c>
      <c r="X7635" t="s">
        <v>41</v>
      </c>
      <c r="Y7635" t="s">
        <v>56</v>
      </c>
      <c r="Z7635" t="s">
        <v>144</v>
      </c>
      <c r="AA7635" t="s">
        <v>44</v>
      </c>
      <c r="AB7635" t="s">
        <v>44</v>
      </c>
    </row>
    <row r="7636" spans="1:28" x14ac:dyDescent="0.25">
      <c r="A7636" t="s">
        <v>12563</v>
      </c>
      <c r="B7636" s="1">
        <v>45907</v>
      </c>
      <c r="C7636" t="s">
        <v>2449</v>
      </c>
      <c r="D7636" t="s">
        <v>2450</v>
      </c>
      <c r="E7636">
        <v>23</v>
      </c>
      <c r="F7636" t="s">
        <v>48</v>
      </c>
      <c r="G7636" t="s">
        <v>352</v>
      </c>
      <c r="H7636" t="s">
        <v>353</v>
      </c>
      <c r="I7636" t="s">
        <v>103</v>
      </c>
      <c r="J7636" t="s">
        <v>104</v>
      </c>
      <c r="K7636">
        <v>3</v>
      </c>
      <c r="L7636" s="2">
        <v>850</v>
      </c>
      <c r="M7636">
        <v>10</v>
      </c>
      <c r="N7636" s="2">
        <v>2550</v>
      </c>
      <c r="O7636" s="2">
        <v>255</v>
      </c>
      <c r="P7636" s="2">
        <v>2295</v>
      </c>
      <c r="Q7636" s="2">
        <v>1784.36</v>
      </c>
      <c r="R7636" s="2">
        <v>510.64</v>
      </c>
      <c r="S7636" t="s">
        <v>53</v>
      </c>
      <c r="T7636" t="s">
        <v>578</v>
      </c>
      <c r="U7636" t="s">
        <v>579</v>
      </c>
      <c r="V7636" t="s">
        <v>39</v>
      </c>
      <c r="W7636" t="s">
        <v>124</v>
      </c>
      <c r="X7636" t="s">
        <v>67</v>
      </c>
      <c r="Y7636" t="s">
        <v>42</v>
      </c>
      <c r="Z7636" t="s">
        <v>43</v>
      </c>
      <c r="AA7636" t="s">
        <v>44</v>
      </c>
      <c r="AB7636" t="s">
        <v>44</v>
      </c>
    </row>
    <row r="7637" spans="1:28" x14ac:dyDescent="0.25">
      <c r="A7637" t="s">
        <v>12564</v>
      </c>
      <c r="B7637" s="1">
        <v>45907</v>
      </c>
      <c r="C7637" t="s">
        <v>12565</v>
      </c>
      <c r="D7637" t="s">
        <v>12566</v>
      </c>
      <c r="E7637">
        <v>22</v>
      </c>
      <c r="F7637" t="s">
        <v>31</v>
      </c>
      <c r="G7637" t="s">
        <v>352</v>
      </c>
      <c r="H7637" t="s">
        <v>353</v>
      </c>
      <c r="I7637" t="s">
        <v>103</v>
      </c>
      <c r="J7637" t="s">
        <v>104</v>
      </c>
      <c r="K7637">
        <v>6</v>
      </c>
      <c r="L7637" s="2">
        <v>850</v>
      </c>
      <c r="M7637">
        <v>25</v>
      </c>
      <c r="N7637" s="2">
        <v>5100</v>
      </c>
      <c r="O7637" s="2">
        <v>1275</v>
      </c>
      <c r="P7637" s="2">
        <v>3825</v>
      </c>
      <c r="Q7637" s="2">
        <v>2733.89</v>
      </c>
      <c r="R7637" s="2">
        <v>1091.1099999999999</v>
      </c>
      <c r="S7637" t="s">
        <v>53</v>
      </c>
      <c r="T7637" t="s">
        <v>407</v>
      </c>
      <c r="U7637" t="s">
        <v>408</v>
      </c>
      <c r="V7637" t="s">
        <v>39</v>
      </c>
      <c r="W7637" t="s">
        <v>124</v>
      </c>
      <c r="X7637" t="s">
        <v>41</v>
      </c>
      <c r="Y7637" t="s">
        <v>56</v>
      </c>
      <c r="Z7637" t="s">
        <v>144</v>
      </c>
      <c r="AA7637" t="s">
        <v>44</v>
      </c>
      <c r="AB7637" t="s">
        <v>44</v>
      </c>
    </row>
    <row r="7638" spans="1:28" x14ac:dyDescent="0.25">
      <c r="A7638" t="s">
        <v>12567</v>
      </c>
      <c r="B7638" s="1">
        <v>45907</v>
      </c>
      <c r="C7638" t="s">
        <v>9276</v>
      </c>
      <c r="D7638" t="s">
        <v>9277</v>
      </c>
      <c r="E7638">
        <v>26</v>
      </c>
      <c r="F7638" t="s">
        <v>31</v>
      </c>
      <c r="G7638" t="s">
        <v>298</v>
      </c>
      <c r="H7638" t="s">
        <v>299</v>
      </c>
      <c r="I7638" t="s">
        <v>103</v>
      </c>
      <c r="J7638" t="s">
        <v>104</v>
      </c>
      <c r="K7638">
        <v>2</v>
      </c>
      <c r="L7638" s="2">
        <v>700</v>
      </c>
      <c r="M7638">
        <v>10</v>
      </c>
      <c r="N7638" s="2">
        <v>1400</v>
      </c>
      <c r="O7638" s="2">
        <v>140</v>
      </c>
      <c r="P7638" s="2">
        <v>1260</v>
      </c>
      <c r="Q7638" s="2">
        <v>697.95</v>
      </c>
      <c r="R7638" s="2">
        <v>562.04999999999995</v>
      </c>
      <c r="S7638" t="s">
        <v>53</v>
      </c>
      <c r="T7638" t="s">
        <v>136</v>
      </c>
      <c r="U7638" t="s">
        <v>38</v>
      </c>
      <c r="V7638" t="s">
        <v>39</v>
      </c>
      <c r="W7638" t="s">
        <v>124</v>
      </c>
      <c r="X7638" t="s">
        <v>41</v>
      </c>
      <c r="Y7638" t="s">
        <v>56</v>
      </c>
      <c r="Z7638" t="s">
        <v>43</v>
      </c>
      <c r="AA7638" t="s">
        <v>44</v>
      </c>
      <c r="AB7638" t="s">
        <v>44</v>
      </c>
    </row>
    <row r="7639" spans="1:28" x14ac:dyDescent="0.25">
      <c r="A7639" t="s">
        <v>12568</v>
      </c>
      <c r="B7639" s="1">
        <v>45908</v>
      </c>
      <c r="C7639" t="s">
        <v>2927</v>
      </c>
      <c r="D7639" t="s">
        <v>2928</v>
      </c>
      <c r="E7639">
        <v>38</v>
      </c>
      <c r="F7639" t="s">
        <v>48</v>
      </c>
      <c r="G7639" t="s">
        <v>238</v>
      </c>
      <c r="H7639" t="s">
        <v>239</v>
      </c>
      <c r="I7639" t="s">
        <v>62</v>
      </c>
      <c r="J7639" t="s">
        <v>63</v>
      </c>
      <c r="K7639">
        <v>2</v>
      </c>
      <c r="L7639" s="2">
        <v>6500</v>
      </c>
      <c r="M7639">
        <v>15</v>
      </c>
      <c r="N7639" s="2">
        <v>13000</v>
      </c>
      <c r="O7639" s="2">
        <v>1950</v>
      </c>
      <c r="P7639" s="2">
        <v>11050</v>
      </c>
      <c r="Q7639" s="2">
        <v>7410.26</v>
      </c>
      <c r="R7639" s="2">
        <v>3639.74</v>
      </c>
      <c r="S7639" t="s">
        <v>53</v>
      </c>
      <c r="T7639" t="s">
        <v>105</v>
      </c>
      <c r="U7639" t="s">
        <v>106</v>
      </c>
      <c r="V7639" t="s">
        <v>39</v>
      </c>
      <c r="W7639" t="s">
        <v>124</v>
      </c>
      <c r="X7639" t="s">
        <v>97</v>
      </c>
      <c r="Y7639" t="s">
        <v>42</v>
      </c>
      <c r="Z7639" t="s">
        <v>43</v>
      </c>
      <c r="AA7639" t="s">
        <v>44</v>
      </c>
      <c r="AB7639" t="s">
        <v>44</v>
      </c>
    </row>
    <row r="7640" spans="1:28" x14ac:dyDescent="0.25">
      <c r="A7640" t="s">
        <v>12569</v>
      </c>
      <c r="B7640" s="1">
        <v>45908</v>
      </c>
      <c r="C7640" t="s">
        <v>7417</v>
      </c>
      <c r="D7640" t="s">
        <v>7418</v>
      </c>
      <c r="E7640">
        <v>48</v>
      </c>
      <c r="F7640" t="s">
        <v>31</v>
      </c>
      <c r="G7640" t="s">
        <v>197</v>
      </c>
      <c r="H7640" t="s">
        <v>198</v>
      </c>
      <c r="I7640" t="s">
        <v>74</v>
      </c>
      <c r="J7640" t="s">
        <v>75</v>
      </c>
      <c r="K7640">
        <v>1</v>
      </c>
      <c r="L7640" s="2">
        <v>2600</v>
      </c>
      <c r="M7640">
        <v>25</v>
      </c>
      <c r="N7640" s="2">
        <v>2600</v>
      </c>
      <c r="O7640" s="2">
        <v>650</v>
      </c>
      <c r="P7640" s="2">
        <v>1950</v>
      </c>
      <c r="Q7640" s="2">
        <v>1555.24</v>
      </c>
      <c r="R7640" s="2">
        <v>394.76</v>
      </c>
      <c r="S7640" t="s">
        <v>64</v>
      </c>
      <c r="T7640" t="s">
        <v>37</v>
      </c>
      <c r="U7640" t="s">
        <v>38</v>
      </c>
      <c r="V7640" t="s">
        <v>39</v>
      </c>
      <c r="W7640" t="s">
        <v>124</v>
      </c>
      <c r="X7640" t="s">
        <v>41</v>
      </c>
      <c r="Y7640" t="s">
        <v>42</v>
      </c>
      <c r="Z7640" t="s">
        <v>43</v>
      </c>
      <c r="AA7640" t="s">
        <v>44</v>
      </c>
      <c r="AB7640" t="s">
        <v>44</v>
      </c>
    </row>
    <row r="7641" spans="1:28" x14ac:dyDescent="0.25">
      <c r="A7641" t="s">
        <v>12570</v>
      </c>
      <c r="B7641" s="1">
        <v>45908</v>
      </c>
      <c r="C7641" t="s">
        <v>7945</v>
      </c>
      <c r="D7641" t="s">
        <v>7946</v>
      </c>
      <c r="E7641">
        <v>59</v>
      </c>
      <c r="F7641" t="s">
        <v>31</v>
      </c>
      <c r="G7641" t="s">
        <v>227</v>
      </c>
      <c r="H7641" t="s">
        <v>228</v>
      </c>
      <c r="I7641" t="s">
        <v>74</v>
      </c>
      <c r="J7641" t="s">
        <v>75</v>
      </c>
      <c r="K7641">
        <v>1</v>
      </c>
      <c r="L7641" s="2">
        <v>1400</v>
      </c>
      <c r="M7641">
        <v>5</v>
      </c>
      <c r="N7641" s="2">
        <v>1400</v>
      </c>
      <c r="O7641" s="2">
        <v>70</v>
      </c>
      <c r="P7641" s="2">
        <v>1330</v>
      </c>
      <c r="Q7641" s="2">
        <v>802.47</v>
      </c>
      <c r="R7641" s="2">
        <v>527.53</v>
      </c>
      <c r="S7641" t="s">
        <v>53</v>
      </c>
      <c r="T7641" t="s">
        <v>398</v>
      </c>
      <c r="U7641" t="s">
        <v>399</v>
      </c>
      <c r="V7641" t="s">
        <v>39</v>
      </c>
      <c r="W7641" t="s">
        <v>92</v>
      </c>
      <c r="X7641" t="s">
        <v>41</v>
      </c>
      <c r="Y7641" t="s">
        <v>42</v>
      </c>
      <c r="Z7641" t="s">
        <v>43</v>
      </c>
      <c r="AA7641" t="s">
        <v>44</v>
      </c>
      <c r="AB7641" t="s">
        <v>44</v>
      </c>
    </row>
    <row r="7642" spans="1:28" x14ac:dyDescent="0.25">
      <c r="A7642" t="s">
        <v>12571</v>
      </c>
      <c r="B7642" s="1">
        <v>45908</v>
      </c>
      <c r="C7642" t="s">
        <v>8165</v>
      </c>
      <c r="D7642" t="s">
        <v>8166</v>
      </c>
      <c r="E7642">
        <v>24</v>
      </c>
      <c r="F7642" t="s">
        <v>48</v>
      </c>
      <c r="G7642" t="s">
        <v>243</v>
      </c>
      <c r="H7642" t="s">
        <v>244</v>
      </c>
      <c r="I7642" t="s">
        <v>103</v>
      </c>
      <c r="J7642" t="s">
        <v>104</v>
      </c>
      <c r="K7642">
        <v>1</v>
      </c>
      <c r="L7642" s="2">
        <v>450</v>
      </c>
      <c r="M7642">
        <v>5</v>
      </c>
      <c r="N7642" s="2">
        <v>450</v>
      </c>
      <c r="O7642" s="2">
        <v>22.5</v>
      </c>
      <c r="P7642" s="2">
        <v>427.5</v>
      </c>
      <c r="Q7642" s="2">
        <v>336.66</v>
      </c>
      <c r="R7642" s="2">
        <v>90.84</v>
      </c>
      <c r="S7642" t="s">
        <v>36</v>
      </c>
      <c r="T7642" t="s">
        <v>222</v>
      </c>
      <c r="U7642" t="s">
        <v>38</v>
      </c>
      <c r="V7642" t="s">
        <v>39</v>
      </c>
      <c r="W7642" t="s">
        <v>40</v>
      </c>
      <c r="X7642" t="s">
        <v>41</v>
      </c>
      <c r="Y7642" t="s">
        <v>84</v>
      </c>
      <c r="Z7642" t="s">
        <v>43</v>
      </c>
      <c r="AA7642" t="s">
        <v>44</v>
      </c>
      <c r="AB7642" t="s">
        <v>44</v>
      </c>
    </row>
    <row r="7643" spans="1:28" x14ac:dyDescent="0.25">
      <c r="A7643" t="s">
        <v>12572</v>
      </c>
      <c r="B7643" s="1">
        <v>45908</v>
      </c>
      <c r="C7643" t="s">
        <v>6728</v>
      </c>
      <c r="D7643" t="s">
        <v>6729</v>
      </c>
      <c r="E7643">
        <v>37</v>
      </c>
      <c r="F7643" t="s">
        <v>31</v>
      </c>
      <c r="G7643" t="s">
        <v>366</v>
      </c>
      <c r="H7643" t="s">
        <v>367</v>
      </c>
      <c r="I7643" t="s">
        <v>34</v>
      </c>
      <c r="J7643" t="s">
        <v>130</v>
      </c>
      <c r="K7643">
        <v>1</v>
      </c>
      <c r="L7643" s="2">
        <v>14500</v>
      </c>
      <c r="M7643">
        <v>0</v>
      </c>
      <c r="N7643" s="2">
        <v>14500</v>
      </c>
      <c r="O7643" s="2">
        <v>0</v>
      </c>
      <c r="P7643" s="2">
        <v>14500</v>
      </c>
      <c r="Q7643" s="2">
        <v>10964.76</v>
      </c>
      <c r="R7643" s="2">
        <v>3535.24</v>
      </c>
      <c r="S7643" t="s">
        <v>53</v>
      </c>
      <c r="T7643" t="s">
        <v>578</v>
      </c>
      <c r="U7643" t="s">
        <v>579</v>
      </c>
      <c r="V7643" t="s">
        <v>39</v>
      </c>
      <c r="W7643" t="s">
        <v>124</v>
      </c>
      <c r="X7643" t="s">
        <v>97</v>
      </c>
      <c r="Y7643" t="s">
        <v>42</v>
      </c>
      <c r="Z7643" t="s">
        <v>43</v>
      </c>
      <c r="AA7643" t="s">
        <v>44</v>
      </c>
      <c r="AB7643" t="s">
        <v>44</v>
      </c>
    </row>
    <row r="7644" spans="1:28" x14ac:dyDescent="0.25">
      <c r="A7644" t="s">
        <v>12573</v>
      </c>
      <c r="B7644" s="1">
        <v>45909</v>
      </c>
      <c r="C7644" t="s">
        <v>455</v>
      </c>
      <c r="D7644" t="s">
        <v>456</v>
      </c>
      <c r="E7644">
        <v>43</v>
      </c>
      <c r="F7644" t="s">
        <v>111</v>
      </c>
      <c r="G7644" t="s">
        <v>352</v>
      </c>
      <c r="H7644" t="s">
        <v>353</v>
      </c>
      <c r="I7644" t="s">
        <v>103</v>
      </c>
      <c r="J7644" t="s">
        <v>104</v>
      </c>
      <c r="K7644">
        <v>4</v>
      </c>
      <c r="L7644" s="2">
        <v>850</v>
      </c>
      <c r="M7644">
        <v>5</v>
      </c>
      <c r="N7644" s="2">
        <v>3400</v>
      </c>
      <c r="O7644" s="2">
        <v>170</v>
      </c>
      <c r="P7644" s="2">
        <v>3230</v>
      </c>
      <c r="Q7644" s="2">
        <v>1795.5</v>
      </c>
      <c r="R7644" s="2">
        <v>1434.5</v>
      </c>
      <c r="S7644" t="s">
        <v>53</v>
      </c>
      <c r="T7644" t="s">
        <v>290</v>
      </c>
      <c r="U7644" t="s">
        <v>291</v>
      </c>
      <c r="V7644" t="s">
        <v>39</v>
      </c>
      <c r="W7644" t="s">
        <v>40</v>
      </c>
      <c r="X7644" t="s">
        <v>97</v>
      </c>
      <c r="Y7644" t="s">
        <v>56</v>
      </c>
      <c r="Z7644" t="s">
        <v>43</v>
      </c>
      <c r="AA7644" t="s">
        <v>44</v>
      </c>
      <c r="AB7644" t="s">
        <v>44</v>
      </c>
    </row>
    <row r="7645" spans="1:28" x14ac:dyDescent="0.25">
      <c r="A7645" t="s">
        <v>12574</v>
      </c>
      <c r="B7645" s="1">
        <v>45909</v>
      </c>
      <c r="C7645" t="s">
        <v>1605</v>
      </c>
      <c r="D7645" t="s">
        <v>1606</v>
      </c>
      <c r="E7645">
        <v>29</v>
      </c>
      <c r="F7645" t="s">
        <v>111</v>
      </c>
      <c r="G7645" t="s">
        <v>298</v>
      </c>
      <c r="H7645" t="s">
        <v>299</v>
      </c>
      <c r="I7645" t="s">
        <v>103</v>
      </c>
      <c r="J7645" t="s">
        <v>104</v>
      </c>
      <c r="K7645">
        <v>5</v>
      </c>
      <c r="L7645" s="2">
        <v>700</v>
      </c>
      <c r="M7645">
        <v>0</v>
      </c>
      <c r="N7645" s="2">
        <v>3500</v>
      </c>
      <c r="O7645" s="2">
        <v>0</v>
      </c>
      <c r="P7645" s="2">
        <v>3500</v>
      </c>
      <c r="Q7645" s="2">
        <v>2776.06</v>
      </c>
      <c r="R7645" s="2">
        <v>723.94</v>
      </c>
      <c r="S7645" t="s">
        <v>53</v>
      </c>
      <c r="T7645" t="s">
        <v>153</v>
      </c>
      <c r="U7645" t="s">
        <v>154</v>
      </c>
      <c r="V7645" t="s">
        <v>39</v>
      </c>
      <c r="W7645" t="s">
        <v>124</v>
      </c>
      <c r="X7645" t="s">
        <v>41</v>
      </c>
      <c r="Y7645" t="s">
        <v>56</v>
      </c>
      <c r="Z7645" t="s">
        <v>43</v>
      </c>
      <c r="AA7645" t="s">
        <v>44</v>
      </c>
      <c r="AB7645" t="s">
        <v>44</v>
      </c>
    </row>
    <row r="7646" spans="1:28" x14ac:dyDescent="0.25">
      <c r="A7646" t="s">
        <v>12575</v>
      </c>
      <c r="B7646" s="1">
        <v>45909</v>
      </c>
      <c r="C7646" t="s">
        <v>99</v>
      </c>
      <c r="D7646" t="s">
        <v>100</v>
      </c>
      <c r="E7646">
        <v>45</v>
      </c>
      <c r="F7646" t="s">
        <v>48</v>
      </c>
      <c r="G7646" t="s">
        <v>280</v>
      </c>
      <c r="H7646" t="s">
        <v>281</v>
      </c>
      <c r="I7646" t="s">
        <v>62</v>
      </c>
      <c r="J7646" t="s">
        <v>190</v>
      </c>
      <c r="K7646">
        <v>3</v>
      </c>
      <c r="L7646" s="2">
        <v>700</v>
      </c>
      <c r="M7646">
        <v>0</v>
      </c>
      <c r="N7646" s="2">
        <v>2100</v>
      </c>
      <c r="O7646" s="2">
        <v>0</v>
      </c>
      <c r="P7646" s="2">
        <v>2100</v>
      </c>
      <c r="Q7646" s="2">
        <v>1498.43</v>
      </c>
      <c r="R7646" s="2">
        <v>601.57000000000005</v>
      </c>
      <c r="S7646" t="s">
        <v>36</v>
      </c>
      <c r="T7646" t="s">
        <v>105</v>
      </c>
      <c r="U7646" t="s">
        <v>106</v>
      </c>
      <c r="V7646" t="s">
        <v>39</v>
      </c>
      <c r="W7646" t="s">
        <v>137</v>
      </c>
      <c r="X7646" t="s">
        <v>41</v>
      </c>
      <c r="Y7646" t="s">
        <v>56</v>
      </c>
      <c r="Z7646" t="s">
        <v>43</v>
      </c>
      <c r="AA7646" t="s">
        <v>44</v>
      </c>
      <c r="AB7646" t="s">
        <v>44</v>
      </c>
    </row>
    <row r="7647" spans="1:28" x14ac:dyDescent="0.25">
      <c r="A7647" t="s">
        <v>12576</v>
      </c>
      <c r="B7647" s="1">
        <v>45909</v>
      </c>
      <c r="C7647" t="s">
        <v>4883</v>
      </c>
      <c r="D7647" t="s">
        <v>4884</v>
      </c>
      <c r="E7647">
        <v>57</v>
      </c>
      <c r="F7647" t="s">
        <v>48</v>
      </c>
      <c r="G7647" t="s">
        <v>344</v>
      </c>
      <c r="H7647" t="s">
        <v>345</v>
      </c>
      <c r="I7647" t="s">
        <v>34</v>
      </c>
      <c r="J7647" t="s">
        <v>121</v>
      </c>
      <c r="K7647">
        <v>5</v>
      </c>
      <c r="L7647" s="2">
        <v>1600</v>
      </c>
      <c r="M7647">
        <v>5</v>
      </c>
      <c r="N7647" s="2">
        <v>8000</v>
      </c>
      <c r="O7647" s="2">
        <v>400</v>
      </c>
      <c r="P7647" s="2">
        <v>7600</v>
      </c>
      <c r="Q7647" s="2">
        <v>4260.8100000000004</v>
      </c>
      <c r="R7647" s="2">
        <v>3339.19</v>
      </c>
      <c r="S7647" t="s">
        <v>64</v>
      </c>
      <c r="T7647" t="s">
        <v>222</v>
      </c>
      <c r="U7647" t="s">
        <v>38</v>
      </c>
      <c r="V7647" t="s">
        <v>39</v>
      </c>
      <c r="W7647" t="s">
        <v>83</v>
      </c>
      <c r="X7647" t="s">
        <v>67</v>
      </c>
      <c r="Y7647" t="s">
        <v>42</v>
      </c>
      <c r="Z7647" t="s">
        <v>223</v>
      </c>
      <c r="AA7647" t="s">
        <v>44</v>
      </c>
      <c r="AB7647" t="s">
        <v>44</v>
      </c>
    </row>
    <row r="7648" spans="1:28" x14ac:dyDescent="0.25">
      <c r="A7648" t="s">
        <v>12577</v>
      </c>
      <c r="B7648" s="1">
        <v>45909</v>
      </c>
      <c r="C7648" t="s">
        <v>1805</v>
      </c>
      <c r="D7648" t="s">
        <v>1806</v>
      </c>
      <c r="E7648">
        <v>60</v>
      </c>
      <c r="F7648" t="s">
        <v>111</v>
      </c>
      <c r="G7648" t="s">
        <v>134</v>
      </c>
      <c r="H7648" t="s">
        <v>135</v>
      </c>
      <c r="I7648" t="s">
        <v>62</v>
      </c>
      <c r="J7648" t="s">
        <v>130</v>
      </c>
      <c r="K7648">
        <v>1</v>
      </c>
      <c r="L7648" s="2">
        <v>8500</v>
      </c>
      <c r="M7648">
        <v>25</v>
      </c>
      <c r="N7648" s="2">
        <v>8500</v>
      </c>
      <c r="O7648" s="2">
        <v>2125</v>
      </c>
      <c r="P7648" s="2">
        <v>6375</v>
      </c>
      <c r="Q7648" s="2">
        <v>4286.8100000000004</v>
      </c>
      <c r="R7648" s="2">
        <v>2088.19</v>
      </c>
      <c r="S7648" t="s">
        <v>53</v>
      </c>
      <c r="T7648" t="s">
        <v>54</v>
      </c>
      <c r="U7648" t="s">
        <v>55</v>
      </c>
      <c r="V7648" t="s">
        <v>39</v>
      </c>
      <c r="W7648" t="s">
        <v>124</v>
      </c>
      <c r="X7648" t="s">
        <v>41</v>
      </c>
      <c r="Y7648" t="s">
        <v>56</v>
      </c>
      <c r="Z7648" t="s">
        <v>43</v>
      </c>
      <c r="AA7648" t="s">
        <v>44</v>
      </c>
      <c r="AB7648" t="s">
        <v>44</v>
      </c>
    </row>
    <row r="7649" spans="1:28" x14ac:dyDescent="0.25">
      <c r="A7649" t="s">
        <v>12578</v>
      </c>
      <c r="B7649" s="1">
        <v>45909</v>
      </c>
      <c r="C7649" t="s">
        <v>4254</v>
      </c>
      <c r="D7649" t="s">
        <v>4255</v>
      </c>
      <c r="E7649">
        <v>30</v>
      </c>
      <c r="F7649" t="s">
        <v>31</v>
      </c>
      <c r="G7649" t="s">
        <v>101</v>
      </c>
      <c r="H7649" t="s">
        <v>102</v>
      </c>
      <c r="I7649" t="s">
        <v>103</v>
      </c>
      <c r="J7649" t="s">
        <v>104</v>
      </c>
      <c r="K7649">
        <v>1</v>
      </c>
      <c r="L7649" s="2">
        <v>1800</v>
      </c>
      <c r="M7649">
        <v>5</v>
      </c>
      <c r="N7649" s="2">
        <v>1800</v>
      </c>
      <c r="O7649" s="2">
        <v>90</v>
      </c>
      <c r="P7649" s="2">
        <v>1710</v>
      </c>
      <c r="Q7649" s="2">
        <v>1107.1400000000001</v>
      </c>
      <c r="R7649" s="2">
        <v>602.86</v>
      </c>
      <c r="S7649" t="s">
        <v>64</v>
      </c>
      <c r="T7649" t="s">
        <v>105</v>
      </c>
      <c r="U7649" t="s">
        <v>106</v>
      </c>
      <c r="V7649" t="s">
        <v>39</v>
      </c>
      <c r="W7649" t="s">
        <v>137</v>
      </c>
      <c r="X7649" t="s">
        <v>41</v>
      </c>
      <c r="Y7649" t="s">
        <v>56</v>
      </c>
      <c r="Z7649" t="s">
        <v>43</v>
      </c>
      <c r="AA7649" t="s">
        <v>44</v>
      </c>
      <c r="AB7649" t="s">
        <v>44</v>
      </c>
    </row>
    <row r="7650" spans="1:28" x14ac:dyDescent="0.25">
      <c r="A7650" t="s">
        <v>12579</v>
      </c>
      <c r="B7650" s="1">
        <v>45909</v>
      </c>
      <c r="C7650" t="s">
        <v>1470</v>
      </c>
      <c r="D7650" t="s">
        <v>1471</v>
      </c>
      <c r="E7650">
        <v>44</v>
      </c>
      <c r="F7650" t="s">
        <v>48</v>
      </c>
      <c r="G7650" t="s">
        <v>344</v>
      </c>
      <c r="H7650" t="s">
        <v>345</v>
      </c>
      <c r="I7650" t="s">
        <v>34</v>
      </c>
      <c r="J7650" t="s">
        <v>121</v>
      </c>
      <c r="K7650">
        <v>4</v>
      </c>
      <c r="L7650" s="2">
        <v>1600</v>
      </c>
      <c r="M7650">
        <v>30</v>
      </c>
      <c r="N7650" s="2">
        <v>6400</v>
      </c>
      <c r="O7650" s="2">
        <v>1920</v>
      </c>
      <c r="P7650" s="2">
        <v>4480</v>
      </c>
      <c r="Q7650" s="2">
        <v>3548.77</v>
      </c>
      <c r="R7650" s="2">
        <v>931.23</v>
      </c>
      <c r="S7650" t="s">
        <v>53</v>
      </c>
      <c r="T7650" t="s">
        <v>153</v>
      </c>
      <c r="U7650" t="s">
        <v>154</v>
      </c>
      <c r="V7650" t="s">
        <v>39</v>
      </c>
      <c r="W7650" t="s">
        <v>92</v>
      </c>
      <c r="X7650" t="s">
        <v>41</v>
      </c>
      <c r="Y7650" t="s">
        <v>84</v>
      </c>
      <c r="Z7650" t="s">
        <v>223</v>
      </c>
      <c r="AA7650" t="s">
        <v>44</v>
      </c>
      <c r="AB7650" t="s">
        <v>68</v>
      </c>
    </row>
    <row r="7651" spans="1:28" x14ac:dyDescent="0.25">
      <c r="A7651" t="s">
        <v>12580</v>
      </c>
      <c r="B7651" s="1">
        <v>45909</v>
      </c>
      <c r="C7651" t="s">
        <v>3310</v>
      </c>
      <c r="D7651" t="s">
        <v>3311</v>
      </c>
      <c r="E7651">
        <v>19</v>
      </c>
      <c r="F7651" t="s">
        <v>48</v>
      </c>
      <c r="G7651" t="s">
        <v>280</v>
      </c>
      <c r="H7651" t="s">
        <v>281</v>
      </c>
      <c r="I7651" t="s">
        <v>62</v>
      </c>
      <c r="J7651" t="s">
        <v>190</v>
      </c>
      <c r="K7651">
        <v>1</v>
      </c>
      <c r="L7651" s="2">
        <v>700</v>
      </c>
      <c r="M7651">
        <v>5</v>
      </c>
      <c r="N7651" s="2">
        <v>700</v>
      </c>
      <c r="O7651" s="2">
        <v>35</v>
      </c>
      <c r="P7651" s="2">
        <v>665</v>
      </c>
      <c r="Q7651" s="2">
        <v>436.61</v>
      </c>
      <c r="R7651" s="2">
        <v>228.39</v>
      </c>
      <c r="S7651" t="s">
        <v>53</v>
      </c>
      <c r="T7651" t="s">
        <v>153</v>
      </c>
      <c r="U7651" t="s">
        <v>154</v>
      </c>
      <c r="V7651" t="s">
        <v>39</v>
      </c>
      <c r="W7651" t="s">
        <v>124</v>
      </c>
      <c r="X7651" t="s">
        <v>41</v>
      </c>
      <c r="Y7651" t="s">
        <v>56</v>
      </c>
      <c r="Z7651" t="s">
        <v>43</v>
      </c>
      <c r="AA7651" t="s">
        <v>44</v>
      </c>
      <c r="AB7651" t="s">
        <v>44</v>
      </c>
    </row>
    <row r="7652" spans="1:28" x14ac:dyDescent="0.25">
      <c r="A7652" t="s">
        <v>12581</v>
      </c>
      <c r="B7652" s="1">
        <v>45909</v>
      </c>
      <c r="C7652" t="s">
        <v>12582</v>
      </c>
      <c r="D7652" t="s">
        <v>12583</v>
      </c>
      <c r="E7652">
        <v>55</v>
      </c>
      <c r="F7652" t="s">
        <v>31</v>
      </c>
      <c r="G7652" t="s">
        <v>88</v>
      </c>
      <c r="H7652" t="s">
        <v>89</v>
      </c>
      <c r="I7652" t="s">
        <v>62</v>
      </c>
      <c r="J7652" t="s">
        <v>63</v>
      </c>
      <c r="K7652">
        <v>2</v>
      </c>
      <c r="L7652" s="2">
        <v>4200</v>
      </c>
      <c r="M7652">
        <v>5</v>
      </c>
      <c r="N7652" s="2">
        <v>8400</v>
      </c>
      <c r="O7652" s="2">
        <v>420</v>
      </c>
      <c r="P7652" s="2">
        <v>7980</v>
      </c>
      <c r="Q7652" s="2">
        <v>4499.84</v>
      </c>
      <c r="R7652" s="2">
        <v>3480.16</v>
      </c>
      <c r="S7652" t="s">
        <v>53</v>
      </c>
      <c r="T7652" t="s">
        <v>90</v>
      </c>
      <c r="U7652" t="s">
        <v>91</v>
      </c>
      <c r="V7652" t="s">
        <v>39</v>
      </c>
      <c r="W7652" t="s">
        <v>124</v>
      </c>
      <c r="X7652" t="s">
        <v>41</v>
      </c>
      <c r="Y7652" t="s">
        <v>42</v>
      </c>
      <c r="Z7652" t="s">
        <v>43</v>
      </c>
      <c r="AA7652" t="s">
        <v>44</v>
      </c>
      <c r="AB7652" t="s">
        <v>44</v>
      </c>
    </row>
    <row r="7653" spans="1:28" x14ac:dyDescent="0.25">
      <c r="A7653" t="s">
        <v>12584</v>
      </c>
      <c r="B7653" s="1">
        <v>45909</v>
      </c>
      <c r="C7653" t="s">
        <v>8845</v>
      </c>
      <c r="D7653" t="s">
        <v>8846</v>
      </c>
      <c r="E7653">
        <v>35</v>
      </c>
      <c r="F7653" t="s">
        <v>111</v>
      </c>
      <c r="G7653" t="s">
        <v>141</v>
      </c>
      <c r="H7653" t="s">
        <v>142</v>
      </c>
      <c r="I7653" t="s">
        <v>74</v>
      </c>
      <c r="J7653" t="s">
        <v>143</v>
      </c>
      <c r="K7653">
        <v>1</v>
      </c>
      <c r="L7653" s="2">
        <v>900</v>
      </c>
      <c r="M7653">
        <v>0</v>
      </c>
      <c r="N7653" s="2">
        <v>900</v>
      </c>
      <c r="O7653" s="2">
        <v>0</v>
      </c>
      <c r="P7653" s="2">
        <v>900</v>
      </c>
      <c r="Q7653" s="2">
        <v>619.35</v>
      </c>
      <c r="R7653" s="2">
        <v>280.64999999999998</v>
      </c>
      <c r="S7653" t="s">
        <v>53</v>
      </c>
      <c r="T7653" t="s">
        <v>163</v>
      </c>
      <c r="U7653" t="s">
        <v>164</v>
      </c>
      <c r="V7653" t="s">
        <v>39</v>
      </c>
      <c r="W7653" t="s">
        <v>83</v>
      </c>
      <c r="X7653" t="s">
        <v>97</v>
      </c>
      <c r="Y7653" t="s">
        <v>56</v>
      </c>
      <c r="Z7653" t="s">
        <v>43</v>
      </c>
      <c r="AA7653" t="s">
        <v>44</v>
      </c>
      <c r="AB7653" t="s">
        <v>44</v>
      </c>
    </row>
    <row r="7654" spans="1:28" x14ac:dyDescent="0.25">
      <c r="A7654" t="s">
        <v>12585</v>
      </c>
      <c r="B7654" s="1">
        <v>45910</v>
      </c>
      <c r="C7654" t="s">
        <v>2438</v>
      </c>
      <c r="D7654" t="s">
        <v>2439</v>
      </c>
      <c r="E7654">
        <v>46</v>
      </c>
      <c r="F7654" t="s">
        <v>31</v>
      </c>
      <c r="G7654" t="s">
        <v>60</v>
      </c>
      <c r="H7654" t="s">
        <v>61</v>
      </c>
      <c r="I7654" t="s">
        <v>62</v>
      </c>
      <c r="J7654" t="s">
        <v>63</v>
      </c>
      <c r="K7654">
        <v>2</v>
      </c>
      <c r="L7654" s="2">
        <v>3500</v>
      </c>
      <c r="M7654">
        <v>5</v>
      </c>
      <c r="N7654" s="2">
        <v>7000</v>
      </c>
      <c r="O7654" s="2">
        <v>350</v>
      </c>
      <c r="P7654" s="2">
        <v>6650</v>
      </c>
      <c r="Q7654" s="2">
        <v>4119.7299999999996</v>
      </c>
      <c r="R7654" s="2">
        <v>2530.27</v>
      </c>
      <c r="S7654" t="s">
        <v>53</v>
      </c>
      <c r="T7654" t="s">
        <v>163</v>
      </c>
      <c r="U7654" t="s">
        <v>164</v>
      </c>
      <c r="V7654" t="s">
        <v>39</v>
      </c>
      <c r="W7654" t="s">
        <v>92</v>
      </c>
      <c r="X7654" t="s">
        <v>67</v>
      </c>
      <c r="Y7654" t="s">
        <v>42</v>
      </c>
      <c r="Z7654" t="s">
        <v>43</v>
      </c>
      <c r="AA7654" t="s">
        <v>44</v>
      </c>
      <c r="AB7654" t="s">
        <v>44</v>
      </c>
    </row>
    <row r="7655" spans="1:28" x14ac:dyDescent="0.25">
      <c r="A7655" t="s">
        <v>12586</v>
      </c>
      <c r="B7655" s="1">
        <v>45910</v>
      </c>
      <c r="C7655" t="s">
        <v>5401</v>
      </c>
      <c r="D7655" t="s">
        <v>5402</v>
      </c>
      <c r="E7655">
        <v>18</v>
      </c>
      <c r="F7655" t="s">
        <v>48</v>
      </c>
      <c r="G7655" t="s">
        <v>243</v>
      </c>
      <c r="H7655" t="s">
        <v>244</v>
      </c>
      <c r="I7655" t="s">
        <v>103</v>
      </c>
      <c r="J7655" t="s">
        <v>104</v>
      </c>
      <c r="K7655">
        <v>1</v>
      </c>
      <c r="L7655" s="2">
        <v>450</v>
      </c>
      <c r="M7655">
        <v>20</v>
      </c>
      <c r="N7655" s="2">
        <v>450</v>
      </c>
      <c r="O7655" s="2">
        <v>90</v>
      </c>
      <c r="P7655" s="2">
        <v>360</v>
      </c>
      <c r="Q7655" s="2">
        <v>235.04</v>
      </c>
      <c r="R7655" s="2">
        <v>124.96</v>
      </c>
      <c r="S7655" t="s">
        <v>53</v>
      </c>
      <c r="T7655" t="s">
        <v>163</v>
      </c>
      <c r="U7655" t="s">
        <v>164</v>
      </c>
      <c r="V7655" t="s">
        <v>39</v>
      </c>
      <c r="W7655" t="s">
        <v>92</v>
      </c>
      <c r="X7655" t="s">
        <v>41</v>
      </c>
      <c r="Y7655" t="s">
        <v>56</v>
      </c>
      <c r="Z7655" t="s">
        <v>43</v>
      </c>
      <c r="AA7655" t="s">
        <v>44</v>
      </c>
      <c r="AB7655" t="s">
        <v>44</v>
      </c>
    </row>
    <row r="7656" spans="1:28" x14ac:dyDescent="0.25">
      <c r="A7656" t="s">
        <v>12587</v>
      </c>
      <c r="B7656" s="1">
        <v>45910</v>
      </c>
      <c r="C7656" t="s">
        <v>6598</v>
      </c>
      <c r="D7656" t="s">
        <v>6599</v>
      </c>
      <c r="E7656">
        <v>42</v>
      </c>
      <c r="F7656" t="s">
        <v>111</v>
      </c>
      <c r="G7656" t="s">
        <v>141</v>
      </c>
      <c r="H7656" t="s">
        <v>142</v>
      </c>
      <c r="I7656" t="s">
        <v>74</v>
      </c>
      <c r="J7656" t="s">
        <v>143</v>
      </c>
      <c r="K7656">
        <v>1</v>
      </c>
      <c r="L7656" s="2">
        <v>900</v>
      </c>
      <c r="M7656">
        <v>20</v>
      </c>
      <c r="N7656" s="2">
        <v>900</v>
      </c>
      <c r="O7656" s="2">
        <v>180</v>
      </c>
      <c r="P7656" s="2">
        <v>720</v>
      </c>
      <c r="Q7656" s="2">
        <v>430.48</v>
      </c>
      <c r="R7656" s="2">
        <v>289.52</v>
      </c>
      <c r="S7656" t="s">
        <v>36</v>
      </c>
      <c r="T7656" t="s">
        <v>90</v>
      </c>
      <c r="U7656" t="s">
        <v>91</v>
      </c>
      <c r="V7656" t="s">
        <v>39</v>
      </c>
      <c r="W7656" t="s">
        <v>92</v>
      </c>
      <c r="X7656" t="s">
        <v>41</v>
      </c>
      <c r="Y7656" t="s">
        <v>84</v>
      </c>
      <c r="Z7656" t="s">
        <v>43</v>
      </c>
      <c r="AA7656" t="s">
        <v>44</v>
      </c>
      <c r="AB7656" t="s">
        <v>44</v>
      </c>
    </row>
    <row r="7657" spans="1:28" x14ac:dyDescent="0.25">
      <c r="A7657" t="s">
        <v>12588</v>
      </c>
      <c r="B7657" s="1">
        <v>45910</v>
      </c>
      <c r="C7657" t="s">
        <v>10135</v>
      </c>
      <c r="D7657" t="s">
        <v>10136</v>
      </c>
      <c r="E7657">
        <v>40</v>
      </c>
      <c r="F7657" t="s">
        <v>48</v>
      </c>
      <c r="G7657" t="s">
        <v>141</v>
      </c>
      <c r="H7657" t="s">
        <v>142</v>
      </c>
      <c r="I7657" t="s">
        <v>74</v>
      </c>
      <c r="J7657" t="s">
        <v>143</v>
      </c>
      <c r="K7657">
        <v>3</v>
      </c>
      <c r="L7657" s="2">
        <v>900</v>
      </c>
      <c r="M7657">
        <v>15</v>
      </c>
      <c r="N7657" s="2">
        <v>2700</v>
      </c>
      <c r="O7657" s="2">
        <v>405</v>
      </c>
      <c r="P7657" s="2">
        <v>2295</v>
      </c>
      <c r="Q7657" s="2">
        <v>1747.38</v>
      </c>
      <c r="R7657" s="2">
        <v>547.62</v>
      </c>
      <c r="S7657" t="s">
        <v>53</v>
      </c>
      <c r="T7657" t="s">
        <v>407</v>
      </c>
      <c r="U7657" t="s">
        <v>408</v>
      </c>
      <c r="V7657" t="s">
        <v>39</v>
      </c>
      <c r="W7657" t="s">
        <v>40</v>
      </c>
      <c r="X7657" t="s">
        <v>41</v>
      </c>
      <c r="Y7657" t="s">
        <v>56</v>
      </c>
      <c r="Z7657" t="s">
        <v>144</v>
      </c>
      <c r="AA7657" t="s">
        <v>44</v>
      </c>
      <c r="AB7657" t="s">
        <v>68</v>
      </c>
    </row>
    <row r="7658" spans="1:28" x14ac:dyDescent="0.25">
      <c r="A7658" t="s">
        <v>12589</v>
      </c>
      <c r="B7658" s="1">
        <v>45910</v>
      </c>
      <c r="C7658" t="s">
        <v>4178</v>
      </c>
      <c r="D7658" t="s">
        <v>4179</v>
      </c>
      <c r="E7658">
        <v>47</v>
      </c>
      <c r="F7658" t="s">
        <v>111</v>
      </c>
      <c r="G7658" t="s">
        <v>49</v>
      </c>
      <c r="H7658" t="s">
        <v>50</v>
      </c>
      <c r="I7658" t="s">
        <v>51</v>
      </c>
      <c r="J7658" t="s">
        <v>52</v>
      </c>
      <c r="K7658">
        <v>3</v>
      </c>
      <c r="L7658" s="2">
        <v>500</v>
      </c>
      <c r="M7658">
        <v>5</v>
      </c>
      <c r="N7658" s="2">
        <v>1500</v>
      </c>
      <c r="O7658" s="2">
        <v>75</v>
      </c>
      <c r="P7658" s="2">
        <v>1425</v>
      </c>
      <c r="Q7658" s="2">
        <v>843.96</v>
      </c>
      <c r="R7658" s="2">
        <v>581.04</v>
      </c>
      <c r="S7658" t="s">
        <v>36</v>
      </c>
      <c r="T7658" t="s">
        <v>90</v>
      </c>
      <c r="U7658" t="s">
        <v>91</v>
      </c>
      <c r="V7658" t="s">
        <v>39</v>
      </c>
      <c r="W7658" t="s">
        <v>124</v>
      </c>
      <c r="X7658" t="s">
        <v>41</v>
      </c>
      <c r="Y7658" t="s">
        <v>56</v>
      </c>
      <c r="Z7658" t="s">
        <v>43</v>
      </c>
      <c r="AA7658" t="s">
        <v>44</v>
      </c>
      <c r="AB7658" t="s">
        <v>44</v>
      </c>
    </row>
    <row r="7659" spans="1:28" x14ac:dyDescent="0.25">
      <c r="A7659" t="s">
        <v>12590</v>
      </c>
      <c r="B7659" s="1">
        <v>45910</v>
      </c>
      <c r="C7659" t="s">
        <v>3965</v>
      </c>
      <c r="D7659" t="s">
        <v>3966</v>
      </c>
      <c r="E7659">
        <v>36</v>
      </c>
      <c r="F7659" t="s">
        <v>48</v>
      </c>
      <c r="G7659" t="s">
        <v>88</v>
      </c>
      <c r="H7659" t="s">
        <v>89</v>
      </c>
      <c r="I7659" t="s">
        <v>62</v>
      </c>
      <c r="J7659" t="s">
        <v>63</v>
      </c>
      <c r="K7659">
        <v>1</v>
      </c>
      <c r="L7659" s="2">
        <v>4200</v>
      </c>
      <c r="M7659">
        <v>15</v>
      </c>
      <c r="N7659" s="2">
        <v>4200</v>
      </c>
      <c r="O7659" s="2">
        <v>630</v>
      </c>
      <c r="P7659" s="2">
        <v>3570</v>
      </c>
      <c r="Q7659" s="2">
        <v>2139.41</v>
      </c>
      <c r="R7659" s="2">
        <v>1430.59</v>
      </c>
      <c r="S7659" t="s">
        <v>64</v>
      </c>
      <c r="T7659" t="s">
        <v>398</v>
      </c>
      <c r="U7659" t="s">
        <v>399</v>
      </c>
      <c r="V7659" t="s">
        <v>39</v>
      </c>
      <c r="W7659" t="s">
        <v>40</v>
      </c>
      <c r="X7659" t="s">
        <v>41</v>
      </c>
      <c r="Y7659" t="s">
        <v>56</v>
      </c>
      <c r="Z7659" t="s">
        <v>43</v>
      </c>
      <c r="AA7659" t="s">
        <v>44</v>
      </c>
      <c r="AB7659" t="s">
        <v>44</v>
      </c>
    </row>
    <row r="7660" spans="1:28" x14ac:dyDescent="0.25">
      <c r="A7660" t="s">
        <v>12591</v>
      </c>
      <c r="B7660" s="1">
        <v>45910</v>
      </c>
      <c r="C7660" t="s">
        <v>2296</v>
      </c>
      <c r="D7660" t="s">
        <v>2297</v>
      </c>
      <c r="E7660">
        <v>50</v>
      </c>
      <c r="F7660" t="s">
        <v>31</v>
      </c>
      <c r="G7660" t="s">
        <v>168</v>
      </c>
      <c r="H7660" t="s">
        <v>169</v>
      </c>
      <c r="I7660" t="s">
        <v>62</v>
      </c>
      <c r="J7660" t="s">
        <v>143</v>
      </c>
      <c r="K7660">
        <v>1</v>
      </c>
      <c r="L7660" s="2">
        <v>1800</v>
      </c>
      <c r="M7660">
        <v>5</v>
      </c>
      <c r="N7660" s="2">
        <v>1800</v>
      </c>
      <c r="O7660" s="2">
        <v>90</v>
      </c>
      <c r="P7660" s="2">
        <v>1710</v>
      </c>
      <c r="Q7660" s="2">
        <v>1314.49</v>
      </c>
      <c r="R7660" s="2">
        <v>395.51</v>
      </c>
      <c r="S7660" t="s">
        <v>36</v>
      </c>
      <c r="T7660" t="s">
        <v>398</v>
      </c>
      <c r="U7660" t="s">
        <v>399</v>
      </c>
      <c r="V7660" t="s">
        <v>39</v>
      </c>
      <c r="W7660" t="s">
        <v>40</v>
      </c>
      <c r="X7660" t="s">
        <v>41</v>
      </c>
      <c r="Y7660" t="s">
        <v>56</v>
      </c>
      <c r="Z7660" t="s">
        <v>43</v>
      </c>
      <c r="AA7660" t="s">
        <v>44</v>
      </c>
      <c r="AB7660" t="s">
        <v>44</v>
      </c>
    </row>
    <row r="7661" spans="1:28" x14ac:dyDescent="0.25">
      <c r="A7661" t="s">
        <v>12592</v>
      </c>
      <c r="B7661" s="1">
        <v>45910</v>
      </c>
      <c r="C7661" t="s">
        <v>10182</v>
      </c>
      <c r="D7661" t="s">
        <v>10183</v>
      </c>
      <c r="E7661">
        <v>59</v>
      </c>
      <c r="F7661" t="s">
        <v>48</v>
      </c>
      <c r="G7661" t="s">
        <v>298</v>
      </c>
      <c r="H7661" t="s">
        <v>299</v>
      </c>
      <c r="I7661" t="s">
        <v>103</v>
      </c>
      <c r="J7661" t="s">
        <v>104</v>
      </c>
      <c r="K7661">
        <v>6</v>
      </c>
      <c r="L7661" s="2">
        <v>700</v>
      </c>
      <c r="M7661">
        <v>10</v>
      </c>
      <c r="N7661" s="2">
        <v>4200</v>
      </c>
      <c r="O7661" s="2">
        <v>420</v>
      </c>
      <c r="P7661" s="2">
        <v>3780</v>
      </c>
      <c r="Q7661" s="2">
        <v>2887.41</v>
      </c>
      <c r="R7661" s="2">
        <v>892.59</v>
      </c>
      <c r="S7661" t="s">
        <v>53</v>
      </c>
      <c r="T7661" t="s">
        <v>290</v>
      </c>
      <c r="U7661" t="s">
        <v>291</v>
      </c>
      <c r="V7661" t="s">
        <v>39</v>
      </c>
      <c r="W7661" t="s">
        <v>124</v>
      </c>
      <c r="X7661" t="s">
        <v>67</v>
      </c>
      <c r="Y7661" t="s">
        <v>56</v>
      </c>
      <c r="Z7661" t="s">
        <v>43</v>
      </c>
      <c r="AA7661" t="s">
        <v>44</v>
      </c>
      <c r="AB7661" t="s">
        <v>44</v>
      </c>
    </row>
    <row r="7662" spans="1:28" x14ac:dyDescent="0.25">
      <c r="A7662" t="s">
        <v>12593</v>
      </c>
      <c r="B7662" s="1">
        <v>45910</v>
      </c>
      <c r="C7662" t="s">
        <v>9365</v>
      </c>
      <c r="D7662" t="s">
        <v>9366</v>
      </c>
      <c r="E7662">
        <v>46</v>
      </c>
      <c r="F7662" t="s">
        <v>48</v>
      </c>
      <c r="G7662" t="s">
        <v>387</v>
      </c>
      <c r="H7662" t="s">
        <v>388</v>
      </c>
      <c r="I7662" t="s">
        <v>74</v>
      </c>
      <c r="J7662" t="s">
        <v>75</v>
      </c>
      <c r="K7662">
        <v>1</v>
      </c>
      <c r="L7662" s="2">
        <v>3200</v>
      </c>
      <c r="M7662">
        <v>5</v>
      </c>
      <c r="N7662" s="2">
        <v>3200</v>
      </c>
      <c r="O7662" s="2">
        <v>160</v>
      </c>
      <c r="P7662" s="2">
        <v>3040</v>
      </c>
      <c r="Q7662" s="2">
        <v>1942.12</v>
      </c>
      <c r="R7662" s="2">
        <v>1097.8800000000001</v>
      </c>
      <c r="S7662" t="s">
        <v>36</v>
      </c>
      <c r="T7662" t="s">
        <v>136</v>
      </c>
      <c r="U7662" t="s">
        <v>38</v>
      </c>
      <c r="V7662" t="s">
        <v>39</v>
      </c>
      <c r="W7662" t="s">
        <v>92</v>
      </c>
      <c r="X7662" t="s">
        <v>41</v>
      </c>
      <c r="Y7662" t="s">
        <v>42</v>
      </c>
      <c r="Z7662" t="s">
        <v>107</v>
      </c>
      <c r="AA7662" t="s">
        <v>68</v>
      </c>
      <c r="AB7662" t="s">
        <v>44</v>
      </c>
    </row>
    <row r="7663" spans="1:28" x14ac:dyDescent="0.25">
      <c r="A7663" t="s">
        <v>12594</v>
      </c>
      <c r="B7663" s="1">
        <v>45910</v>
      </c>
      <c r="C7663" t="s">
        <v>1895</v>
      </c>
      <c r="D7663" t="s">
        <v>1896</v>
      </c>
      <c r="E7663">
        <v>27</v>
      </c>
      <c r="F7663" t="s">
        <v>111</v>
      </c>
      <c r="G7663" t="s">
        <v>119</v>
      </c>
      <c r="H7663" t="s">
        <v>120</v>
      </c>
      <c r="I7663" t="s">
        <v>62</v>
      </c>
      <c r="J7663" t="s">
        <v>121</v>
      </c>
      <c r="K7663">
        <v>5</v>
      </c>
      <c r="L7663" s="2">
        <v>4800</v>
      </c>
      <c r="M7663">
        <v>20</v>
      </c>
      <c r="N7663" s="2">
        <v>24000</v>
      </c>
      <c r="O7663" s="2">
        <v>4800</v>
      </c>
      <c r="P7663" s="2">
        <v>19200</v>
      </c>
      <c r="Q7663" s="2">
        <v>11809.96</v>
      </c>
      <c r="R7663" s="2">
        <v>7390.04</v>
      </c>
      <c r="S7663" t="s">
        <v>64</v>
      </c>
      <c r="T7663" t="s">
        <v>37</v>
      </c>
      <c r="U7663" t="s">
        <v>38</v>
      </c>
      <c r="V7663" t="s">
        <v>39</v>
      </c>
      <c r="W7663" t="s">
        <v>124</v>
      </c>
      <c r="X7663" t="s">
        <v>41</v>
      </c>
      <c r="Y7663" t="s">
        <v>56</v>
      </c>
      <c r="Z7663" t="s">
        <v>107</v>
      </c>
      <c r="AA7663" t="s">
        <v>44</v>
      </c>
      <c r="AB7663" t="s">
        <v>68</v>
      </c>
    </row>
    <row r="7664" spans="1:28" x14ac:dyDescent="0.25">
      <c r="A7664" t="s">
        <v>12595</v>
      </c>
      <c r="B7664" s="1">
        <v>45910</v>
      </c>
      <c r="C7664" t="s">
        <v>3083</v>
      </c>
      <c r="D7664" t="s">
        <v>3084</v>
      </c>
      <c r="E7664">
        <v>59</v>
      </c>
      <c r="F7664" t="s">
        <v>48</v>
      </c>
      <c r="G7664" t="s">
        <v>298</v>
      </c>
      <c r="H7664" t="s">
        <v>299</v>
      </c>
      <c r="I7664" t="s">
        <v>103</v>
      </c>
      <c r="J7664" t="s">
        <v>104</v>
      </c>
      <c r="K7664">
        <v>2</v>
      </c>
      <c r="L7664" s="2">
        <v>700</v>
      </c>
      <c r="M7664">
        <v>5</v>
      </c>
      <c r="N7664" s="2">
        <v>1400</v>
      </c>
      <c r="O7664" s="2">
        <v>70</v>
      </c>
      <c r="P7664" s="2">
        <v>1330</v>
      </c>
      <c r="Q7664" s="2">
        <v>785.48</v>
      </c>
      <c r="R7664" s="2">
        <v>544.52</v>
      </c>
      <c r="S7664" t="s">
        <v>53</v>
      </c>
      <c r="T7664" t="s">
        <v>178</v>
      </c>
      <c r="U7664" t="s">
        <v>154</v>
      </c>
      <c r="V7664" t="s">
        <v>39</v>
      </c>
      <c r="W7664" t="s">
        <v>66</v>
      </c>
      <c r="X7664" t="s">
        <v>41</v>
      </c>
      <c r="Y7664" t="s">
        <v>56</v>
      </c>
      <c r="Z7664" t="s">
        <v>43</v>
      </c>
      <c r="AA7664" t="s">
        <v>44</v>
      </c>
      <c r="AB7664" t="s">
        <v>44</v>
      </c>
    </row>
    <row r="7665" spans="1:28" x14ac:dyDescent="0.25">
      <c r="A7665" t="s">
        <v>12596</v>
      </c>
      <c r="B7665" s="1">
        <v>45911</v>
      </c>
      <c r="C7665" t="s">
        <v>7501</v>
      </c>
      <c r="D7665" t="s">
        <v>7502</v>
      </c>
      <c r="E7665">
        <v>31</v>
      </c>
      <c r="F7665" t="s">
        <v>48</v>
      </c>
      <c r="G7665" t="s">
        <v>273</v>
      </c>
      <c r="H7665" t="s">
        <v>274</v>
      </c>
      <c r="I7665" t="s">
        <v>51</v>
      </c>
      <c r="J7665" t="s">
        <v>52</v>
      </c>
      <c r="K7665">
        <v>3</v>
      </c>
      <c r="L7665" s="2">
        <v>250</v>
      </c>
      <c r="M7665">
        <v>20</v>
      </c>
      <c r="N7665" s="2">
        <v>750</v>
      </c>
      <c r="O7665" s="2">
        <v>150</v>
      </c>
      <c r="P7665" s="2">
        <v>600</v>
      </c>
      <c r="Q7665" s="2">
        <v>481.42</v>
      </c>
      <c r="R7665" s="2">
        <v>118.58</v>
      </c>
      <c r="S7665" t="s">
        <v>64</v>
      </c>
      <c r="T7665" t="s">
        <v>90</v>
      </c>
      <c r="U7665" t="s">
        <v>91</v>
      </c>
      <c r="V7665" t="s">
        <v>39</v>
      </c>
      <c r="W7665" t="s">
        <v>40</v>
      </c>
      <c r="X7665" t="s">
        <v>67</v>
      </c>
      <c r="Y7665" t="s">
        <v>56</v>
      </c>
      <c r="Z7665" t="s">
        <v>43</v>
      </c>
      <c r="AA7665" t="s">
        <v>44</v>
      </c>
      <c r="AB7665" t="s">
        <v>44</v>
      </c>
    </row>
    <row r="7666" spans="1:28" x14ac:dyDescent="0.25">
      <c r="A7666" t="s">
        <v>12597</v>
      </c>
      <c r="B7666" s="1">
        <v>45911</v>
      </c>
      <c r="C7666" t="s">
        <v>7676</v>
      </c>
      <c r="D7666" t="s">
        <v>7677</v>
      </c>
      <c r="E7666">
        <v>46</v>
      </c>
      <c r="F7666" t="s">
        <v>31</v>
      </c>
      <c r="G7666" t="s">
        <v>168</v>
      </c>
      <c r="H7666" t="s">
        <v>169</v>
      </c>
      <c r="I7666" t="s">
        <v>62</v>
      </c>
      <c r="J7666" t="s">
        <v>143</v>
      </c>
      <c r="K7666">
        <v>3</v>
      </c>
      <c r="L7666" s="2">
        <v>1800</v>
      </c>
      <c r="M7666">
        <v>15</v>
      </c>
      <c r="N7666" s="2">
        <v>5400</v>
      </c>
      <c r="O7666" s="2">
        <v>810</v>
      </c>
      <c r="P7666" s="2">
        <v>4590</v>
      </c>
      <c r="Q7666" s="2">
        <v>2877.71</v>
      </c>
      <c r="R7666" s="2">
        <v>1712.29</v>
      </c>
      <c r="S7666" t="s">
        <v>36</v>
      </c>
      <c r="T7666" t="s">
        <v>90</v>
      </c>
      <c r="U7666" t="s">
        <v>91</v>
      </c>
      <c r="V7666" t="s">
        <v>39</v>
      </c>
      <c r="W7666" t="s">
        <v>40</v>
      </c>
      <c r="X7666" t="s">
        <v>41</v>
      </c>
      <c r="Y7666" t="s">
        <v>84</v>
      </c>
      <c r="Z7666" t="s">
        <v>43</v>
      </c>
      <c r="AA7666" t="s">
        <v>44</v>
      </c>
      <c r="AB7666" t="s">
        <v>44</v>
      </c>
    </row>
    <row r="7667" spans="1:28" x14ac:dyDescent="0.25">
      <c r="A7667" t="s">
        <v>12598</v>
      </c>
      <c r="B7667" s="1">
        <v>45911</v>
      </c>
      <c r="C7667" t="s">
        <v>8298</v>
      </c>
      <c r="D7667" t="s">
        <v>8299</v>
      </c>
      <c r="E7667">
        <v>49</v>
      </c>
      <c r="F7667" t="s">
        <v>31</v>
      </c>
      <c r="G7667" t="s">
        <v>32</v>
      </c>
      <c r="H7667" t="s">
        <v>33</v>
      </c>
      <c r="I7667" t="s">
        <v>34</v>
      </c>
      <c r="J7667" t="s">
        <v>35</v>
      </c>
      <c r="K7667">
        <v>4</v>
      </c>
      <c r="L7667" s="2">
        <v>55000</v>
      </c>
      <c r="M7667">
        <v>20</v>
      </c>
      <c r="N7667" s="2">
        <v>220000</v>
      </c>
      <c r="O7667" s="2">
        <v>44000</v>
      </c>
      <c r="P7667" s="2">
        <v>176000</v>
      </c>
      <c r="Q7667" s="2">
        <v>119278.1</v>
      </c>
      <c r="R7667" s="2">
        <v>56721.9</v>
      </c>
      <c r="S7667" t="s">
        <v>36</v>
      </c>
      <c r="T7667" t="s">
        <v>407</v>
      </c>
      <c r="U7667" t="s">
        <v>408</v>
      </c>
      <c r="V7667" t="s">
        <v>39</v>
      </c>
      <c r="W7667" t="s">
        <v>66</v>
      </c>
      <c r="X7667" t="s">
        <v>41</v>
      </c>
      <c r="Y7667" t="s">
        <v>42</v>
      </c>
      <c r="Z7667" t="s">
        <v>43</v>
      </c>
      <c r="AA7667" t="s">
        <v>44</v>
      </c>
      <c r="AB7667" t="s">
        <v>44</v>
      </c>
    </row>
    <row r="7668" spans="1:28" x14ac:dyDescent="0.25">
      <c r="A7668" t="s">
        <v>12599</v>
      </c>
      <c r="B7668" s="1">
        <v>45911</v>
      </c>
      <c r="C7668" t="s">
        <v>3705</v>
      </c>
      <c r="D7668" t="s">
        <v>3706</v>
      </c>
      <c r="E7668">
        <v>43</v>
      </c>
      <c r="F7668" t="s">
        <v>48</v>
      </c>
      <c r="G7668" t="s">
        <v>285</v>
      </c>
      <c r="H7668" t="s">
        <v>286</v>
      </c>
      <c r="I7668" t="s">
        <v>34</v>
      </c>
      <c r="J7668" t="s">
        <v>121</v>
      </c>
      <c r="K7668">
        <v>1</v>
      </c>
      <c r="L7668" s="2">
        <v>3200</v>
      </c>
      <c r="M7668">
        <v>15</v>
      </c>
      <c r="N7668" s="2">
        <v>3200</v>
      </c>
      <c r="O7668" s="2">
        <v>480</v>
      </c>
      <c r="P7668" s="2">
        <v>2720</v>
      </c>
      <c r="Q7668" s="2">
        <v>2125.56</v>
      </c>
      <c r="R7668" s="2">
        <v>594.44000000000005</v>
      </c>
      <c r="S7668" t="s">
        <v>53</v>
      </c>
      <c r="T7668" t="s">
        <v>122</v>
      </c>
      <c r="U7668" t="s">
        <v>123</v>
      </c>
      <c r="V7668" t="s">
        <v>39</v>
      </c>
      <c r="W7668" t="s">
        <v>92</v>
      </c>
      <c r="X7668" t="s">
        <v>41</v>
      </c>
      <c r="Y7668" t="s">
        <v>42</v>
      </c>
      <c r="Z7668" t="s">
        <v>43</v>
      </c>
      <c r="AA7668" t="s">
        <v>44</v>
      </c>
      <c r="AB7668" t="s">
        <v>44</v>
      </c>
    </row>
    <row r="7669" spans="1:28" x14ac:dyDescent="0.25">
      <c r="A7669" t="s">
        <v>12600</v>
      </c>
      <c r="B7669" s="1">
        <v>45911</v>
      </c>
      <c r="C7669" t="s">
        <v>1998</v>
      </c>
      <c r="D7669" t="s">
        <v>1999</v>
      </c>
      <c r="E7669">
        <v>38</v>
      </c>
      <c r="F7669" t="s">
        <v>48</v>
      </c>
      <c r="G7669" t="s">
        <v>134</v>
      </c>
      <c r="H7669" t="s">
        <v>135</v>
      </c>
      <c r="I7669" t="s">
        <v>62</v>
      </c>
      <c r="J7669" t="s">
        <v>130</v>
      </c>
      <c r="K7669">
        <v>2</v>
      </c>
      <c r="L7669" s="2">
        <v>8500</v>
      </c>
      <c r="M7669">
        <v>5</v>
      </c>
      <c r="N7669" s="2">
        <v>17000</v>
      </c>
      <c r="O7669" s="2">
        <v>850</v>
      </c>
      <c r="P7669" s="2">
        <v>16150</v>
      </c>
      <c r="Q7669" s="2">
        <v>10112.370000000001</v>
      </c>
      <c r="R7669" s="2">
        <v>6037.63</v>
      </c>
      <c r="S7669" t="s">
        <v>64</v>
      </c>
      <c r="T7669" t="s">
        <v>290</v>
      </c>
      <c r="U7669" t="s">
        <v>291</v>
      </c>
      <c r="V7669" t="s">
        <v>39</v>
      </c>
      <c r="W7669" t="s">
        <v>40</v>
      </c>
      <c r="X7669" t="s">
        <v>97</v>
      </c>
      <c r="Y7669" t="s">
        <v>42</v>
      </c>
      <c r="Z7669" t="s">
        <v>223</v>
      </c>
      <c r="AA7669" t="s">
        <v>68</v>
      </c>
      <c r="AB7669" t="s">
        <v>44</v>
      </c>
    </row>
    <row r="7670" spans="1:28" x14ac:dyDescent="0.25">
      <c r="A7670" t="s">
        <v>12601</v>
      </c>
      <c r="B7670" s="1">
        <v>45911</v>
      </c>
      <c r="C7670" t="s">
        <v>10647</v>
      </c>
      <c r="D7670" t="s">
        <v>10648</v>
      </c>
      <c r="E7670">
        <v>32</v>
      </c>
      <c r="F7670" t="s">
        <v>48</v>
      </c>
      <c r="G7670" t="s">
        <v>366</v>
      </c>
      <c r="H7670" t="s">
        <v>367</v>
      </c>
      <c r="I7670" t="s">
        <v>34</v>
      </c>
      <c r="J7670" t="s">
        <v>130</v>
      </c>
      <c r="K7670">
        <v>3</v>
      </c>
      <c r="L7670" s="2">
        <v>14500</v>
      </c>
      <c r="M7670">
        <v>20</v>
      </c>
      <c r="N7670" s="2">
        <v>43500</v>
      </c>
      <c r="O7670" s="2">
        <v>8700</v>
      </c>
      <c r="P7670" s="2">
        <v>34800</v>
      </c>
      <c r="Q7670" s="2">
        <v>19764.740000000002</v>
      </c>
      <c r="R7670" s="2">
        <v>15035.26</v>
      </c>
      <c r="S7670" t="s">
        <v>53</v>
      </c>
      <c r="T7670" t="s">
        <v>290</v>
      </c>
      <c r="U7670" t="s">
        <v>291</v>
      </c>
      <c r="V7670" t="s">
        <v>39</v>
      </c>
      <c r="W7670" t="s">
        <v>124</v>
      </c>
      <c r="X7670" t="s">
        <v>97</v>
      </c>
      <c r="Y7670" t="s">
        <v>42</v>
      </c>
      <c r="Z7670" t="s">
        <v>43</v>
      </c>
      <c r="AA7670" t="s">
        <v>44</v>
      </c>
      <c r="AB7670" t="s">
        <v>44</v>
      </c>
    </row>
    <row r="7671" spans="1:28" x14ac:dyDescent="0.25">
      <c r="A7671" t="s">
        <v>12602</v>
      </c>
      <c r="B7671" s="1">
        <v>45911</v>
      </c>
      <c r="C7671" t="s">
        <v>1102</v>
      </c>
      <c r="D7671" t="s">
        <v>1103</v>
      </c>
      <c r="E7671">
        <v>18</v>
      </c>
      <c r="F7671" t="s">
        <v>111</v>
      </c>
      <c r="G7671" t="s">
        <v>119</v>
      </c>
      <c r="H7671" t="s">
        <v>120</v>
      </c>
      <c r="I7671" t="s">
        <v>62</v>
      </c>
      <c r="J7671" t="s">
        <v>121</v>
      </c>
      <c r="K7671">
        <v>1</v>
      </c>
      <c r="L7671" s="2">
        <v>4800</v>
      </c>
      <c r="M7671">
        <v>30</v>
      </c>
      <c r="N7671" s="2">
        <v>4800</v>
      </c>
      <c r="O7671" s="2">
        <v>1440</v>
      </c>
      <c r="P7671" s="2">
        <v>3360</v>
      </c>
      <c r="Q7671" s="2">
        <v>2115.84</v>
      </c>
      <c r="R7671" s="2">
        <v>1244.1600000000001</v>
      </c>
      <c r="S7671" t="s">
        <v>53</v>
      </c>
      <c r="T7671" t="s">
        <v>96</v>
      </c>
      <c r="U7671" t="s">
        <v>96</v>
      </c>
      <c r="V7671" t="s">
        <v>39</v>
      </c>
      <c r="W7671" t="s">
        <v>66</v>
      </c>
      <c r="X7671" t="s">
        <v>67</v>
      </c>
      <c r="Y7671" t="s">
        <v>42</v>
      </c>
      <c r="Z7671" t="s">
        <v>43</v>
      </c>
      <c r="AA7671" t="s">
        <v>44</v>
      </c>
      <c r="AB7671" t="s">
        <v>44</v>
      </c>
    </row>
    <row r="7672" spans="1:28" x14ac:dyDescent="0.25">
      <c r="A7672" t="s">
        <v>12603</v>
      </c>
      <c r="B7672" s="1">
        <v>45911</v>
      </c>
      <c r="C7672" t="s">
        <v>1777</v>
      </c>
      <c r="D7672" t="s">
        <v>1778</v>
      </c>
      <c r="E7672">
        <v>52</v>
      </c>
      <c r="F7672" t="s">
        <v>111</v>
      </c>
      <c r="G7672" t="s">
        <v>366</v>
      </c>
      <c r="H7672" t="s">
        <v>367</v>
      </c>
      <c r="I7672" t="s">
        <v>34</v>
      </c>
      <c r="J7672" t="s">
        <v>130</v>
      </c>
      <c r="K7672">
        <v>1</v>
      </c>
      <c r="L7672" s="2">
        <v>14500</v>
      </c>
      <c r="M7672">
        <v>5</v>
      </c>
      <c r="N7672" s="2">
        <v>14500</v>
      </c>
      <c r="O7672" s="2">
        <v>725</v>
      </c>
      <c r="P7672" s="2">
        <v>13775</v>
      </c>
      <c r="Q7672" s="2">
        <v>8610.7999999999993</v>
      </c>
      <c r="R7672" s="2">
        <v>5164.2</v>
      </c>
      <c r="S7672" t="s">
        <v>53</v>
      </c>
      <c r="T7672" t="s">
        <v>136</v>
      </c>
      <c r="U7672" t="s">
        <v>38</v>
      </c>
      <c r="V7672" t="s">
        <v>39</v>
      </c>
      <c r="W7672" t="s">
        <v>40</v>
      </c>
      <c r="X7672" t="s">
        <v>67</v>
      </c>
      <c r="Y7672" t="s">
        <v>56</v>
      </c>
      <c r="Z7672" t="s">
        <v>43</v>
      </c>
      <c r="AA7672" t="s">
        <v>44</v>
      </c>
      <c r="AB7672" t="s">
        <v>68</v>
      </c>
    </row>
    <row r="7673" spans="1:28" x14ac:dyDescent="0.25">
      <c r="A7673" t="s">
        <v>12604</v>
      </c>
      <c r="B7673" s="1">
        <v>45911</v>
      </c>
      <c r="C7673" t="s">
        <v>3099</v>
      </c>
      <c r="D7673" t="s">
        <v>3100</v>
      </c>
      <c r="E7673">
        <v>21</v>
      </c>
      <c r="F7673" t="s">
        <v>31</v>
      </c>
      <c r="G7673" t="s">
        <v>243</v>
      </c>
      <c r="H7673" t="s">
        <v>244</v>
      </c>
      <c r="I7673" t="s">
        <v>103</v>
      </c>
      <c r="J7673" t="s">
        <v>104</v>
      </c>
      <c r="K7673">
        <v>3</v>
      </c>
      <c r="L7673" s="2">
        <v>450</v>
      </c>
      <c r="M7673">
        <v>5</v>
      </c>
      <c r="N7673" s="2">
        <v>1350</v>
      </c>
      <c r="O7673" s="2">
        <v>67.5</v>
      </c>
      <c r="P7673" s="2">
        <v>1282.5</v>
      </c>
      <c r="Q7673" s="2">
        <v>757.47</v>
      </c>
      <c r="R7673" s="2">
        <v>525.03</v>
      </c>
      <c r="S7673" t="s">
        <v>53</v>
      </c>
      <c r="T7673" t="s">
        <v>275</v>
      </c>
      <c r="U7673" t="s">
        <v>123</v>
      </c>
      <c r="V7673" t="s">
        <v>39</v>
      </c>
      <c r="W7673" t="s">
        <v>83</v>
      </c>
      <c r="X7673" t="s">
        <v>41</v>
      </c>
      <c r="Y7673" t="s">
        <v>56</v>
      </c>
      <c r="Z7673" t="s">
        <v>43</v>
      </c>
      <c r="AA7673" t="s">
        <v>44</v>
      </c>
      <c r="AB7673" t="s">
        <v>44</v>
      </c>
    </row>
    <row r="7674" spans="1:28" x14ac:dyDescent="0.25">
      <c r="A7674" t="s">
        <v>12605</v>
      </c>
      <c r="B7674" s="1">
        <v>45912</v>
      </c>
      <c r="C7674" t="s">
        <v>11384</v>
      </c>
      <c r="D7674" t="s">
        <v>11385</v>
      </c>
      <c r="E7674">
        <v>55</v>
      </c>
      <c r="F7674" t="s">
        <v>48</v>
      </c>
      <c r="G7674" t="s">
        <v>436</v>
      </c>
      <c r="H7674" t="s">
        <v>437</v>
      </c>
      <c r="I7674" t="s">
        <v>74</v>
      </c>
      <c r="J7674" t="s">
        <v>190</v>
      </c>
      <c r="K7674">
        <v>4</v>
      </c>
      <c r="L7674" s="2">
        <v>1800</v>
      </c>
      <c r="M7674">
        <v>15</v>
      </c>
      <c r="N7674" s="2">
        <v>7200</v>
      </c>
      <c r="O7674" s="2">
        <v>1080</v>
      </c>
      <c r="P7674" s="2">
        <v>6120</v>
      </c>
      <c r="Q7674" s="2">
        <v>4623.0200000000004</v>
      </c>
      <c r="R7674" s="2">
        <v>1496.98</v>
      </c>
      <c r="S7674" t="s">
        <v>64</v>
      </c>
      <c r="T7674" t="s">
        <v>398</v>
      </c>
      <c r="U7674" t="s">
        <v>399</v>
      </c>
      <c r="V7674" t="s">
        <v>39</v>
      </c>
      <c r="W7674" t="s">
        <v>124</v>
      </c>
      <c r="X7674" t="s">
        <v>97</v>
      </c>
      <c r="Y7674" t="s">
        <v>56</v>
      </c>
      <c r="Z7674" t="s">
        <v>43</v>
      </c>
      <c r="AA7674" t="s">
        <v>44</v>
      </c>
      <c r="AB7674" t="s">
        <v>44</v>
      </c>
    </row>
    <row r="7675" spans="1:28" x14ac:dyDescent="0.25">
      <c r="A7675" t="s">
        <v>12606</v>
      </c>
      <c r="B7675" s="1">
        <v>45912</v>
      </c>
      <c r="C7675" t="s">
        <v>3369</v>
      </c>
      <c r="D7675" t="s">
        <v>3370</v>
      </c>
      <c r="E7675">
        <v>48</v>
      </c>
      <c r="F7675" t="s">
        <v>111</v>
      </c>
      <c r="G7675" t="s">
        <v>119</v>
      </c>
      <c r="H7675" t="s">
        <v>120</v>
      </c>
      <c r="I7675" t="s">
        <v>62</v>
      </c>
      <c r="J7675" t="s">
        <v>121</v>
      </c>
      <c r="K7675">
        <v>2</v>
      </c>
      <c r="L7675" s="2">
        <v>4800</v>
      </c>
      <c r="M7675">
        <v>10</v>
      </c>
      <c r="N7675" s="2">
        <v>9600</v>
      </c>
      <c r="O7675" s="2">
        <v>960</v>
      </c>
      <c r="P7675" s="2">
        <v>8640</v>
      </c>
      <c r="Q7675" s="2">
        <v>5570.45</v>
      </c>
      <c r="R7675" s="2">
        <v>3069.55</v>
      </c>
      <c r="S7675" t="s">
        <v>64</v>
      </c>
      <c r="T7675" t="s">
        <v>76</v>
      </c>
      <c r="U7675" t="s">
        <v>77</v>
      </c>
      <c r="V7675" t="s">
        <v>39</v>
      </c>
      <c r="W7675" t="s">
        <v>83</v>
      </c>
      <c r="X7675" t="s">
        <v>41</v>
      </c>
      <c r="Y7675" t="s">
        <v>42</v>
      </c>
      <c r="Z7675" t="s">
        <v>43</v>
      </c>
      <c r="AA7675" t="s">
        <v>44</v>
      </c>
      <c r="AB7675" t="s">
        <v>44</v>
      </c>
    </row>
    <row r="7676" spans="1:28" x14ac:dyDescent="0.25">
      <c r="A7676" t="s">
        <v>12607</v>
      </c>
      <c r="B7676" s="1">
        <v>45912</v>
      </c>
      <c r="C7676" t="s">
        <v>1364</v>
      </c>
      <c r="D7676" t="s">
        <v>1365</v>
      </c>
      <c r="E7676">
        <v>18</v>
      </c>
      <c r="F7676" t="s">
        <v>111</v>
      </c>
      <c r="G7676" t="s">
        <v>88</v>
      </c>
      <c r="H7676" t="s">
        <v>89</v>
      </c>
      <c r="I7676" t="s">
        <v>62</v>
      </c>
      <c r="J7676" t="s">
        <v>63</v>
      </c>
      <c r="K7676">
        <v>1</v>
      </c>
      <c r="L7676" s="2">
        <v>4200</v>
      </c>
      <c r="M7676">
        <v>10</v>
      </c>
      <c r="N7676" s="2">
        <v>4200</v>
      </c>
      <c r="O7676" s="2">
        <v>420</v>
      </c>
      <c r="P7676" s="2">
        <v>3780</v>
      </c>
      <c r="Q7676" s="2">
        <v>2970.52</v>
      </c>
      <c r="R7676" s="2">
        <v>809.48</v>
      </c>
      <c r="S7676" t="s">
        <v>36</v>
      </c>
      <c r="T7676" t="s">
        <v>153</v>
      </c>
      <c r="U7676" t="s">
        <v>154</v>
      </c>
      <c r="V7676" t="s">
        <v>39</v>
      </c>
      <c r="W7676" t="s">
        <v>40</v>
      </c>
      <c r="X7676" t="s">
        <v>97</v>
      </c>
      <c r="Y7676" t="s">
        <v>42</v>
      </c>
      <c r="Z7676" t="s">
        <v>43</v>
      </c>
      <c r="AA7676" t="s">
        <v>44</v>
      </c>
      <c r="AB7676" t="s">
        <v>44</v>
      </c>
    </row>
    <row r="7677" spans="1:28" x14ac:dyDescent="0.25">
      <c r="A7677" t="s">
        <v>12608</v>
      </c>
      <c r="B7677" s="1">
        <v>45912</v>
      </c>
      <c r="C7677" t="s">
        <v>5077</v>
      </c>
      <c r="D7677" t="s">
        <v>5078</v>
      </c>
      <c r="E7677">
        <v>19</v>
      </c>
      <c r="F7677" t="s">
        <v>48</v>
      </c>
      <c r="G7677" t="s">
        <v>188</v>
      </c>
      <c r="H7677" t="s">
        <v>189</v>
      </c>
      <c r="I7677" t="s">
        <v>34</v>
      </c>
      <c r="J7677" t="s">
        <v>190</v>
      </c>
      <c r="K7677">
        <v>5</v>
      </c>
      <c r="L7677" s="2">
        <v>1800</v>
      </c>
      <c r="M7677">
        <v>0</v>
      </c>
      <c r="N7677" s="2">
        <v>9000</v>
      </c>
      <c r="O7677" s="2">
        <v>0</v>
      </c>
      <c r="P7677" s="2">
        <v>9000</v>
      </c>
      <c r="Q7677" s="2">
        <v>6304.47</v>
      </c>
      <c r="R7677" s="2">
        <v>2695.53</v>
      </c>
      <c r="S7677" t="s">
        <v>36</v>
      </c>
      <c r="T7677" t="s">
        <v>398</v>
      </c>
      <c r="U7677" t="s">
        <v>399</v>
      </c>
      <c r="V7677" t="s">
        <v>39</v>
      </c>
      <c r="W7677" t="s">
        <v>124</v>
      </c>
      <c r="X7677" t="s">
        <v>41</v>
      </c>
      <c r="Y7677" t="s">
        <v>56</v>
      </c>
      <c r="Z7677" t="s">
        <v>43</v>
      </c>
      <c r="AA7677" t="s">
        <v>44</v>
      </c>
      <c r="AB7677" t="s">
        <v>44</v>
      </c>
    </row>
    <row r="7678" spans="1:28" x14ac:dyDescent="0.25">
      <c r="A7678" t="s">
        <v>12609</v>
      </c>
      <c r="B7678" s="1">
        <v>45912</v>
      </c>
      <c r="C7678" t="s">
        <v>6651</v>
      </c>
      <c r="D7678" t="s">
        <v>6652</v>
      </c>
      <c r="E7678">
        <v>58</v>
      </c>
      <c r="F7678" t="s">
        <v>48</v>
      </c>
      <c r="G7678" t="s">
        <v>72</v>
      </c>
      <c r="H7678" t="s">
        <v>73</v>
      </c>
      <c r="I7678" t="s">
        <v>74</v>
      </c>
      <c r="J7678" t="s">
        <v>75</v>
      </c>
      <c r="K7678">
        <v>1</v>
      </c>
      <c r="L7678" s="2">
        <v>2200</v>
      </c>
      <c r="M7678">
        <v>10</v>
      </c>
      <c r="N7678" s="2">
        <v>2200</v>
      </c>
      <c r="O7678" s="2">
        <v>220</v>
      </c>
      <c r="P7678" s="2">
        <v>1980</v>
      </c>
      <c r="Q7678" s="2">
        <v>1428.68</v>
      </c>
      <c r="R7678" s="2">
        <v>551.32000000000005</v>
      </c>
      <c r="S7678" t="s">
        <v>36</v>
      </c>
      <c r="T7678" t="s">
        <v>76</v>
      </c>
      <c r="U7678" t="s">
        <v>77</v>
      </c>
      <c r="V7678" t="s">
        <v>39</v>
      </c>
      <c r="W7678" t="s">
        <v>66</v>
      </c>
      <c r="X7678" t="s">
        <v>67</v>
      </c>
      <c r="Y7678" t="s">
        <v>56</v>
      </c>
      <c r="Z7678" t="s">
        <v>43</v>
      </c>
      <c r="AA7678" t="s">
        <v>68</v>
      </c>
      <c r="AB7678" t="s">
        <v>44</v>
      </c>
    </row>
    <row r="7679" spans="1:28" x14ac:dyDescent="0.25">
      <c r="A7679" t="s">
        <v>12610</v>
      </c>
      <c r="B7679" s="1">
        <v>45912</v>
      </c>
      <c r="C7679" t="s">
        <v>1005</v>
      </c>
      <c r="D7679" t="s">
        <v>1006</v>
      </c>
      <c r="E7679">
        <v>38</v>
      </c>
      <c r="F7679" t="s">
        <v>31</v>
      </c>
      <c r="G7679" t="s">
        <v>197</v>
      </c>
      <c r="H7679" t="s">
        <v>198</v>
      </c>
      <c r="I7679" t="s">
        <v>74</v>
      </c>
      <c r="J7679" t="s">
        <v>75</v>
      </c>
      <c r="K7679">
        <v>1</v>
      </c>
      <c r="L7679" s="2">
        <v>2600</v>
      </c>
      <c r="M7679">
        <v>20</v>
      </c>
      <c r="N7679" s="2">
        <v>2600</v>
      </c>
      <c r="O7679" s="2">
        <v>520</v>
      </c>
      <c r="P7679" s="2">
        <v>2080</v>
      </c>
      <c r="Q7679" s="2">
        <v>1410.59</v>
      </c>
      <c r="R7679" s="2">
        <v>669.41</v>
      </c>
      <c r="S7679" t="s">
        <v>53</v>
      </c>
      <c r="T7679" t="s">
        <v>90</v>
      </c>
      <c r="U7679" t="s">
        <v>91</v>
      </c>
      <c r="V7679" t="s">
        <v>39</v>
      </c>
      <c r="W7679" t="s">
        <v>83</v>
      </c>
      <c r="X7679" t="s">
        <v>41</v>
      </c>
      <c r="Y7679" t="s">
        <v>56</v>
      </c>
      <c r="Z7679" t="s">
        <v>43</v>
      </c>
      <c r="AA7679" t="s">
        <v>44</v>
      </c>
      <c r="AB7679" t="s">
        <v>44</v>
      </c>
    </row>
    <row r="7680" spans="1:28" x14ac:dyDescent="0.25">
      <c r="A7680" t="s">
        <v>12611</v>
      </c>
      <c r="B7680" s="1">
        <v>45912</v>
      </c>
      <c r="C7680" t="s">
        <v>6535</v>
      </c>
      <c r="D7680" t="s">
        <v>6536</v>
      </c>
      <c r="E7680">
        <v>60</v>
      </c>
      <c r="F7680" t="s">
        <v>111</v>
      </c>
      <c r="G7680" t="s">
        <v>273</v>
      </c>
      <c r="H7680" t="s">
        <v>274</v>
      </c>
      <c r="I7680" t="s">
        <v>51</v>
      </c>
      <c r="J7680" t="s">
        <v>52</v>
      </c>
      <c r="K7680">
        <v>6</v>
      </c>
      <c r="L7680" s="2">
        <v>250</v>
      </c>
      <c r="M7680">
        <v>5</v>
      </c>
      <c r="N7680" s="2">
        <v>1500</v>
      </c>
      <c r="O7680" s="2">
        <v>75</v>
      </c>
      <c r="P7680" s="2">
        <v>1425</v>
      </c>
      <c r="Q7680" s="2">
        <v>952.26</v>
      </c>
      <c r="R7680" s="2">
        <v>472.74</v>
      </c>
      <c r="S7680" t="s">
        <v>53</v>
      </c>
      <c r="T7680" t="s">
        <v>398</v>
      </c>
      <c r="U7680" t="s">
        <v>399</v>
      </c>
      <c r="V7680" t="s">
        <v>39</v>
      </c>
      <c r="W7680" t="s">
        <v>124</v>
      </c>
      <c r="X7680" t="s">
        <v>67</v>
      </c>
      <c r="Y7680" t="s">
        <v>42</v>
      </c>
      <c r="Z7680" t="s">
        <v>223</v>
      </c>
      <c r="AA7680" t="s">
        <v>44</v>
      </c>
      <c r="AB7680" t="s">
        <v>44</v>
      </c>
    </row>
    <row r="7681" spans="1:28" x14ac:dyDescent="0.25">
      <c r="A7681" t="s">
        <v>12612</v>
      </c>
      <c r="B7681" s="1">
        <v>45912</v>
      </c>
      <c r="C7681" t="s">
        <v>4096</v>
      </c>
      <c r="D7681" t="s">
        <v>4097</v>
      </c>
      <c r="E7681">
        <v>22</v>
      </c>
      <c r="F7681" t="s">
        <v>31</v>
      </c>
      <c r="G7681" t="s">
        <v>285</v>
      </c>
      <c r="H7681" t="s">
        <v>286</v>
      </c>
      <c r="I7681" t="s">
        <v>34</v>
      </c>
      <c r="J7681" t="s">
        <v>121</v>
      </c>
      <c r="K7681">
        <v>2</v>
      </c>
      <c r="L7681" s="2">
        <v>3200</v>
      </c>
      <c r="M7681">
        <v>5</v>
      </c>
      <c r="N7681" s="2">
        <v>6400</v>
      </c>
      <c r="O7681" s="2">
        <v>320</v>
      </c>
      <c r="P7681" s="2">
        <v>6080</v>
      </c>
      <c r="Q7681" s="2">
        <v>3665.28</v>
      </c>
      <c r="R7681" s="2">
        <v>2414.7199999999998</v>
      </c>
      <c r="S7681" t="s">
        <v>64</v>
      </c>
      <c r="T7681" t="s">
        <v>263</v>
      </c>
      <c r="U7681" t="s">
        <v>91</v>
      </c>
      <c r="V7681" t="s">
        <v>39</v>
      </c>
      <c r="W7681" t="s">
        <v>66</v>
      </c>
      <c r="X7681" t="s">
        <v>67</v>
      </c>
      <c r="Y7681" t="s">
        <v>42</v>
      </c>
      <c r="Z7681" t="s">
        <v>43</v>
      </c>
      <c r="AA7681" t="s">
        <v>44</v>
      </c>
      <c r="AB7681" t="s">
        <v>44</v>
      </c>
    </row>
    <row r="7682" spans="1:28" x14ac:dyDescent="0.25">
      <c r="A7682" t="s">
        <v>12613</v>
      </c>
      <c r="B7682" s="1">
        <v>45912</v>
      </c>
      <c r="C7682" t="s">
        <v>3981</v>
      </c>
      <c r="D7682" t="s">
        <v>3982</v>
      </c>
      <c r="E7682">
        <v>50</v>
      </c>
      <c r="F7682" t="s">
        <v>111</v>
      </c>
      <c r="G7682" t="s">
        <v>81</v>
      </c>
      <c r="H7682" t="s">
        <v>82</v>
      </c>
      <c r="I7682" t="s">
        <v>51</v>
      </c>
      <c r="J7682" t="s">
        <v>52</v>
      </c>
      <c r="K7682">
        <v>1</v>
      </c>
      <c r="L7682" s="2">
        <v>600</v>
      </c>
      <c r="M7682">
        <v>15</v>
      </c>
      <c r="N7682" s="2">
        <v>600</v>
      </c>
      <c r="O7682" s="2">
        <v>90</v>
      </c>
      <c r="P7682" s="2">
        <v>510</v>
      </c>
      <c r="Q7682" s="2">
        <v>364.96</v>
      </c>
      <c r="R7682" s="2">
        <v>145.04</v>
      </c>
      <c r="S7682" t="s">
        <v>53</v>
      </c>
      <c r="T7682" t="s">
        <v>90</v>
      </c>
      <c r="U7682" t="s">
        <v>91</v>
      </c>
      <c r="V7682" t="s">
        <v>39</v>
      </c>
      <c r="W7682" t="s">
        <v>66</v>
      </c>
      <c r="X7682" t="s">
        <v>67</v>
      </c>
      <c r="Y7682" t="s">
        <v>56</v>
      </c>
      <c r="Z7682" t="s">
        <v>43</v>
      </c>
      <c r="AA7682" t="s">
        <v>44</v>
      </c>
      <c r="AB7682" t="s">
        <v>44</v>
      </c>
    </row>
    <row r="7683" spans="1:28" x14ac:dyDescent="0.25">
      <c r="A7683" t="s">
        <v>12614</v>
      </c>
      <c r="B7683" s="1">
        <v>45912</v>
      </c>
      <c r="C7683" t="s">
        <v>1557</v>
      </c>
      <c r="D7683" t="s">
        <v>1558</v>
      </c>
      <c r="E7683">
        <v>40</v>
      </c>
      <c r="F7683" t="s">
        <v>48</v>
      </c>
      <c r="G7683" t="s">
        <v>141</v>
      </c>
      <c r="H7683" t="s">
        <v>142</v>
      </c>
      <c r="I7683" t="s">
        <v>74</v>
      </c>
      <c r="J7683" t="s">
        <v>143</v>
      </c>
      <c r="K7683">
        <v>1</v>
      </c>
      <c r="L7683" s="2">
        <v>900</v>
      </c>
      <c r="M7683">
        <v>20</v>
      </c>
      <c r="N7683" s="2">
        <v>900</v>
      </c>
      <c r="O7683" s="2">
        <v>180</v>
      </c>
      <c r="P7683" s="2">
        <v>720</v>
      </c>
      <c r="Q7683" s="2">
        <v>573.21</v>
      </c>
      <c r="R7683" s="2">
        <v>146.79</v>
      </c>
      <c r="S7683" t="s">
        <v>36</v>
      </c>
      <c r="T7683" t="s">
        <v>275</v>
      </c>
      <c r="U7683" t="s">
        <v>123</v>
      </c>
      <c r="V7683" t="s">
        <v>39</v>
      </c>
      <c r="W7683" t="s">
        <v>124</v>
      </c>
      <c r="X7683" t="s">
        <v>41</v>
      </c>
      <c r="Y7683" t="s">
        <v>56</v>
      </c>
      <c r="Z7683" t="s">
        <v>43</v>
      </c>
      <c r="AA7683" t="s">
        <v>44</v>
      </c>
      <c r="AB7683" t="s">
        <v>44</v>
      </c>
    </row>
    <row r="7684" spans="1:28" x14ac:dyDescent="0.25">
      <c r="A7684" t="s">
        <v>12615</v>
      </c>
      <c r="B7684" s="1">
        <v>45912</v>
      </c>
      <c r="C7684" t="s">
        <v>4120</v>
      </c>
      <c r="D7684" t="s">
        <v>4121</v>
      </c>
      <c r="E7684">
        <v>33</v>
      </c>
      <c r="F7684" t="s">
        <v>48</v>
      </c>
      <c r="G7684" t="s">
        <v>60</v>
      </c>
      <c r="H7684" t="s">
        <v>61</v>
      </c>
      <c r="I7684" t="s">
        <v>62</v>
      </c>
      <c r="J7684" t="s">
        <v>63</v>
      </c>
      <c r="K7684">
        <v>4</v>
      </c>
      <c r="L7684" s="2">
        <v>3500</v>
      </c>
      <c r="M7684">
        <v>5</v>
      </c>
      <c r="N7684" s="2">
        <v>14000</v>
      </c>
      <c r="O7684" s="2">
        <v>700</v>
      </c>
      <c r="P7684" s="2">
        <v>13300</v>
      </c>
      <c r="Q7684" s="2">
        <v>8241.18</v>
      </c>
      <c r="R7684" s="2">
        <v>5058.82</v>
      </c>
      <c r="S7684" t="s">
        <v>64</v>
      </c>
      <c r="T7684" t="s">
        <v>178</v>
      </c>
      <c r="U7684" t="s">
        <v>154</v>
      </c>
      <c r="V7684" t="s">
        <v>39</v>
      </c>
      <c r="W7684" t="s">
        <v>124</v>
      </c>
      <c r="X7684" t="s">
        <v>97</v>
      </c>
      <c r="Y7684" t="s">
        <v>56</v>
      </c>
      <c r="Z7684" t="s">
        <v>43</v>
      </c>
      <c r="AA7684" t="s">
        <v>44</v>
      </c>
      <c r="AB7684" t="s">
        <v>44</v>
      </c>
    </row>
    <row r="7685" spans="1:28" x14ac:dyDescent="0.25">
      <c r="A7685" t="s">
        <v>12616</v>
      </c>
      <c r="B7685" s="1">
        <v>45912</v>
      </c>
      <c r="C7685" t="s">
        <v>8295</v>
      </c>
      <c r="D7685" t="s">
        <v>8296</v>
      </c>
      <c r="E7685">
        <v>39</v>
      </c>
      <c r="F7685" t="s">
        <v>111</v>
      </c>
      <c r="G7685" t="s">
        <v>285</v>
      </c>
      <c r="H7685" t="s">
        <v>286</v>
      </c>
      <c r="I7685" t="s">
        <v>34</v>
      </c>
      <c r="J7685" t="s">
        <v>121</v>
      </c>
      <c r="K7685">
        <v>3</v>
      </c>
      <c r="L7685" s="2">
        <v>3200</v>
      </c>
      <c r="M7685">
        <v>5</v>
      </c>
      <c r="N7685" s="2">
        <v>9600</v>
      </c>
      <c r="O7685" s="2">
        <v>480</v>
      </c>
      <c r="P7685" s="2">
        <v>9120</v>
      </c>
      <c r="Q7685" s="2">
        <v>5804.87</v>
      </c>
      <c r="R7685" s="2">
        <v>3315.13</v>
      </c>
      <c r="S7685" t="s">
        <v>64</v>
      </c>
      <c r="T7685" t="s">
        <v>90</v>
      </c>
      <c r="U7685" t="s">
        <v>91</v>
      </c>
      <c r="V7685" t="s">
        <v>39</v>
      </c>
      <c r="W7685" t="s">
        <v>66</v>
      </c>
      <c r="X7685" t="s">
        <v>97</v>
      </c>
      <c r="Y7685" t="s">
        <v>56</v>
      </c>
      <c r="Z7685" t="s">
        <v>223</v>
      </c>
      <c r="AA7685" t="s">
        <v>44</v>
      </c>
      <c r="AB7685" t="s">
        <v>44</v>
      </c>
    </row>
    <row r="7686" spans="1:28" x14ac:dyDescent="0.25">
      <c r="A7686" t="s">
        <v>12617</v>
      </c>
      <c r="B7686" s="1">
        <v>45913</v>
      </c>
      <c r="C7686" t="s">
        <v>4034</v>
      </c>
      <c r="D7686" t="s">
        <v>4035</v>
      </c>
      <c r="E7686">
        <v>52</v>
      </c>
      <c r="F7686" t="s">
        <v>48</v>
      </c>
      <c r="G7686" t="s">
        <v>188</v>
      </c>
      <c r="H7686" t="s">
        <v>189</v>
      </c>
      <c r="I7686" t="s">
        <v>34</v>
      </c>
      <c r="J7686" t="s">
        <v>190</v>
      </c>
      <c r="K7686">
        <v>1</v>
      </c>
      <c r="L7686" s="2">
        <v>1800</v>
      </c>
      <c r="M7686">
        <v>5</v>
      </c>
      <c r="N7686" s="2">
        <v>1800</v>
      </c>
      <c r="O7686" s="2">
        <v>90</v>
      </c>
      <c r="P7686" s="2">
        <v>1710</v>
      </c>
      <c r="Q7686" s="2">
        <v>1150.29</v>
      </c>
      <c r="R7686" s="2">
        <v>559.71</v>
      </c>
      <c r="S7686" t="s">
        <v>53</v>
      </c>
      <c r="T7686" t="s">
        <v>178</v>
      </c>
      <c r="U7686" t="s">
        <v>154</v>
      </c>
      <c r="V7686" t="s">
        <v>39</v>
      </c>
      <c r="W7686" t="s">
        <v>137</v>
      </c>
      <c r="X7686" t="s">
        <v>41</v>
      </c>
      <c r="Y7686" t="s">
        <v>42</v>
      </c>
      <c r="Z7686" t="s">
        <v>107</v>
      </c>
      <c r="AA7686" t="s">
        <v>44</v>
      </c>
      <c r="AB7686" t="s">
        <v>44</v>
      </c>
    </row>
    <row r="7687" spans="1:28" x14ac:dyDescent="0.25">
      <c r="A7687" t="s">
        <v>12618</v>
      </c>
      <c r="B7687" s="1">
        <v>45913</v>
      </c>
      <c r="C7687" t="s">
        <v>726</v>
      </c>
      <c r="D7687" t="s">
        <v>727</v>
      </c>
      <c r="E7687">
        <v>24</v>
      </c>
      <c r="F7687" t="s">
        <v>48</v>
      </c>
      <c r="G7687" t="s">
        <v>128</v>
      </c>
      <c r="H7687" t="s">
        <v>129</v>
      </c>
      <c r="I7687" t="s">
        <v>74</v>
      </c>
      <c r="J7687" t="s">
        <v>130</v>
      </c>
      <c r="K7687">
        <v>2</v>
      </c>
      <c r="L7687" s="2">
        <v>1700</v>
      </c>
      <c r="M7687">
        <v>10</v>
      </c>
      <c r="N7687" s="2">
        <v>3400</v>
      </c>
      <c r="O7687" s="2">
        <v>340</v>
      </c>
      <c r="P7687" s="2">
        <v>3060</v>
      </c>
      <c r="Q7687" s="2">
        <v>2101.37</v>
      </c>
      <c r="R7687" s="2">
        <v>958.63</v>
      </c>
      <c r="S7687" t="s">
        <v>36</v>
      </c>
      <c r="T7687" t="s">
        <v>275</v>
      </c>
      <c r="U7687" t="s">
        <v>123</v>
      </c>
      <c r="V7687" t="s">
        <v>39</v>
      </c>
      <c r="W7687" t="s">
        <v>92</v>
      </c>
      <c r="X7687" t="s">
        <v>41</v>
      </c>
      <c r="Y7687" t="s">
        <v>56</v>
      </c>
      <c r="Z7687" t="s">
        <v>43</v>
      </c>
      <c r="AA7687" t="s">
        <v>44</v>
      </c>
      <c r="AB7687" t="s">
        <v>44</v>
      </c>
    </row>
    <row r="7688" spans="1:28" x14ac:dyDescent="0.25">
      <c r="A7688" t="s">
        <v>12619</v>
      </c>
      <c r="B7688" s="1">
        <v>45913</v>
      </c>
      <c r="C7688" t="s">
        <v>12620</v>
      </c>
      <c r="D7688" t="s">
        <v>12621</v>
      </c>
      <c r="E7688">
        <v>47</v>
      </c>
      <c r="F7688" t="s">
        <v>111</v>
      </c>
      <c r="G7688" t="s">
        <v>436</v>
      </c>
      <c r="H7688" t="s">
        <v>437</v>
      </c>
      <c r="I7688" t="s">
        <v>74</v>
      </c>
      <c r="J7688" t="s">
        <v>190</v>
      </c>
      <c r="K7688">
        <v>1</v>
      </c>
      <c r="L7688" s="2">
        <v>1800</v>
      </c>
      <c r="M7688">
        <v>20</v>
      </c>
      <c r="N7688" s="2">
        <v>1800</v>
      </c>
      <c r="O7688" s="2">
        <v>360</v>
      </c>
      <c r="P7688" s="2">
        <v>1440</v>
      </c>
      <c r="Q7688" s="2">
        <v>885.77</v>
      </c>
      <c r="R7688" s="2">
        <v>554.23</v>
      </c>
      <c r="S7688" t="s">
        <v>64</v>
      </c>
      <c r="T7688" t="s">
        <v>37</v>
      </c>
      <c r="U7688" t="s">
        <v>38</v>
      </c>
      <c r="V7688" t="s">
        <v>39</v>
      </c>
      <c r="W7688" t="s">
        <v>92</v>
      </c>
      <c r="X7688" t="s">
        <v>41</v>
      </c>
      <c r="Y7688" t="s">
        <v>84</v>
      </c>
      <c r="Z7688" t="s">
        <v>508</v>
      </c>
      <c r="AA7688" t="s">
        <v>44</v>
      </c>
      <c r="AB7688" t="s">
        <v>44</v>
      </c>
    </row>
    <row r="7689" spans="1:28" x14ac:dyDescent="0.25">
      <c r="A7689" t="s">
        <v>12622</v>
      </c>
      <c r="B7689" s="1">
        <v>45913</v>
      </c>
      <c r="C7689" t="s">
        <v>681</v>
      </c>
      <c r="D7689" t="s">
        <v>682</v>
      </c>
      <c r="E7689">
        <v>31</v>
      </c>
      <c r="F7689" t="s">
        <v>111</v>
      </c>
      <c r="G7689" t="s">
        <v>168</v>
      </c>
      <c r="H7689" t="s">
        <v>169</v>
      </c>
      <c r="I7689" t="s">
        <v>62</v>
      </c>
      <c r="J7689" t="s">
        <v>143</v>
      </c>
      <c r="K7689">
        <v>5</v>
      </c>
      <c r="L7689" s="2">
        <v>1800</v>
      </c>
      <c r="M7689">
        <v>25</v>
      </c>
      <c r="N7689" s="2">
        <v>9000</v>
      </c>
      <c r="O7689" s="2">
        <v>2250</v>
      </c>
      <c r="P7689" s="2">
        <v>6750</v>
      </c>
      <c r="Q7689" s="2">
        <v>3786.26</v>
      </c>
      <c r="R7689" s="2">
        <v>2963.74</v>
      </c>
      <c r="S7689" t="s">
        <v>64</v>
      </c>
      <c r="T7689" t="s">
        <v>37</v>
      </c>
      <c r="U7689" t="s">
        <v>38</v>
      </c>
      <c r="V7689" t="s">
        <v>39</v>
      </c>
      <c r="W7689" t="s">
        <v>92</v>
      </c>
      <c r="X7689" t="s">
        <v>97</v>
      </c>
      <c r="Y7689" t="s">
        <v>56</v>
      </c>
      <c r="Z7689" t="s">
        <v>223</v>
      </c>
      <c r="AA7689" t="s">
        <v>44</v>
      </c>
      <c r="AB7689" t="s">
        <v>44</v>
      </c>
    </row>
    <row r="7690" spans="1:28" x14ac:dyDescent="0.25">
      <c r="A7690" t="s">
        <v>12623</v>
      </c>
      <c r="B7690" s="1">
        <v>45913</v>
      </c>
      <c r="C7690" t="s">
        <v>3920</v>
      </c>
      <c r="D7690" t="s">
        <v>3921</v>
      </c>
      <c r="E7690">
        <v>48</v>
      </c>
      <c r="F7690" t="s">
        <v>31</v>
      </c>
      <c r="G7690" t="s">
        <v>436</v>
      </c>
      <c r="H7690" t="s">
        <v>437</v>
      </c>
      <c r="I7690" t="s">
        <v>74</v>
      </c>
      <c r="J7690" t="s">
        <v>190</v>
      </c>
      <c r="K7690">
        <v>1</v>
      </c>
      <c r="L7690" s="2">
        <v>1800</v>
      </c>
      <c r="M7690">
        <v>10</v>
      </c>
      <c r="N7690" s="2">
        <v>1800</v>
      </c>
      <c r="O7690" s="2">
        <v>180</v>
      </c>
      <c r="P7690" s="2">
        <v>1620</v>
      </c>
      <c r="Q7690" s="2">
        <v>985.62</v>
      </c>
      <c r="R7690" s="2">
        <v>634.38</v>
      </c>
      <c r="S7690" t="s">
        <v>36</v>
      </c>
      <c r="T7690" t="s">
        <v>178</v>
      </c>
      <c r="U7690" t="s">
        <v>154</v>
      </c>
      <c r="V7690" t="s">
        <v>39</v>
      </c>
      <c r="W7690" t="s">
        <v>124</v>
      </c>
      <c r="X7690" t="s">
        <v>41</v>
      </c>
      <c r="Y7690" t="s">
        <v>56</v>
      </c>
      <c r="Z7690" t="s">
        <v>508</v>
      </c>
      <c r="AA7690" t="s">
        <v>44</v>
      </c>
      <c r="AB7690" t="s">
        <v>44</v>
      </c>
    </row>
    <row r="7691" spans="1:28" x14ac:dyDescent="0.25">
      <c r="A7691" t="s">
        <v>12624</v>
      </c>
      <c r="B7691" s="1">
        <v>45913</v>
      </c>
      <c r="C7691" t="s">
        <v>12625</v>
      </c>
      <c r="D7691" t="s">
        <v>12626</v>
      </c>
      <c r="E7691">
        <v>58</v>
      </c>
      <c r="F7691" t="s">
        <v>48</v>
      </c>
      <c r="G7691" t="s">
        <v>217</v>
      </c>
      <c r="H7691" t="s">
        <v>218</v>
      </c>
      <c r="I7691" t="s">
        <v>34</v>
      </c>
      <c r="J7691" t="s">
        <v>130</v>
      </c>
      <c r="K7691">
        <v>1</v>
      </c>
      <c r="L7691" s="2">
        <v>28000</v>
      </c>
      <c r="M7691">
        <v>15</v>
      </c>
      <c r="N7691" s="2">
        <v>28000</v>
      </c>
      <c r="O7691" s="2">
        <v>4200</v>
      </c>
      <c r="P7691" s="2">
        <v>23800</v>
      </c>
      <c r="Q7691" s="2">
        <v>17297.52</v>
      </c>
      <c r="R7691" s="2">
        <v>6502.48</v>
      </c>
      <c r="S7691" t="s">
        <v>53</v>
      </c>
      <c r="T7691" t="s">
        <v>222</v>
      </c>
      <c r="U7691" t="s">
        <v>38</v>
      </c>
      <c r="V7691" t="s">
        <v>39</v>
      </c>
      <c r="W7691" t="s">
        <v>124</v>
      </c>
      <c r="X7691" t="s">
        <v>97</v>
      </c>
      <c r="Y7691" t="s">
        <v>42</v>
      </c>
      <c r="Z7691" t="s">
        <v>43</v>
      </c>
      <c r="AA7691" t="s">
        <v>44</v>
      </c>
      <c r="AB7691" t="s">
        <v>44</v>
      </c>
    </row>
    <row r="7692" spans="1:28" x14ac:dyDescent="0.25">
      <c r="A7692" t="s">
        <v>12627</v>
      </c>
      <c r="B7692" s="1">
        <v>45913</v>
      </c>
      <c r="C7692" t="s">
        <v>2850</v>
      </c>
      <c r="D7692" t="s">
        <v>2851</v>
      </c>
      <c r="E7692">
        <v>58</v>
      </c>
      <c r="F7692" t="s">
        <v>111</v>
      </c>
      <c r="G7692" t="s">
        <v>217</v>
      </c>
      <c r="H7692" t="s">
        <v>218</v>
      </c>
      <c r="I7692" t="s">
        <v>34</v>
      </c>
      <c r="J7692" t="s">
        <v>130</v>
      </c>
      <c r="K7692">
        <v>2</v>
      </c>
      <c r="L7692" s="2">
        <v>28000</v>
      </c>
      <c r="M7692">
        <v>0</v>
      </c>
      <c r="N7692" s="2">
        <v>56000</v>
      </c>
      <c r="O7692" s="2">
        <v>0</v>
      </c>
      <c r="P7692" s="2">
        <v>56000</v>
      </c>
      <c r="Q7692" s="2">
        <v>44183.15</v>
      </c>
      <c r="R7692" s="2">
        <v>11816.85</v>
      </c>
      <c r="S7692" t="s">
        <v>53</v>
      </c>
      <c r="T7692" t="s">
        <v>54</v>
      </c>
      <c r="U7692" t="s">
        <v>55</v>
      </c>
      <c r="V7692" t="s">
        <v>39</v>
      </c>
      <c r="W7692" t="s">
        <v>83</v>
      </c>
      <c r="X7692" t="s">
        <v>97</v>
      </c>
      <c r="Y7692" t="s">
        <v>42</v>
      </c>
      <c r="Z7692" t="s">
        <v>43</v>
      </c>
      <c r="AA7692" t="s">
        <v>44</v>
      </c>
      <c r="AB7692" t="s">
        <v>44</v>
      </c>
    </row>
    <row r="7693" spans="1:28" x14ac:dyDescent="0.25">
      <c r="A7693" t="s">
        <v>12628</v>
      </c>
      <c r="B7693" s="1">
        <v>45913</v>
      </c>
      <c r="C7693" t="s">
        <v>3485</v>
      </c>
      <c r="D7693" t="s">
        <v>3486</v>
      </c>
      <c r="E7693">
        <v>45</v>
      </c>
      <c r="F7693" t="s">
        <v>48</v>
      </c>
      <c r="G7693" t="s">
        <v>128</v>
      </c>
      <c r="H7693" t="s">
        <v>129</v>
      </c>
      <c r="I7693" t="s">
        <v>74</v>
      </c>
      <c r="J7693" t="s">
        <v>130</v>
      </c>
      <c r="K7693">
        <v>3</v>
      </c>
      <c r="L7693" s="2">
        <v>1700</v>
      </c>
      <c r="M7693">
        <v>25</v>
      </c>
      <c r="N7693" s="2">
        <v>5100</v>
      </c>
      <c r="O7693" s="2">
        <v>1275</v>
      </c>
      <c r="P7693" s="2">
        <v>3825</v>
      </c>
      <c r="Q7693" s="2">
        <v>3130</v>
      </c>
      <c r="R7693" s="2">
        <v>695</v>
      </c>
      <c r="S7693" t="s">
        <v>64</v>
      </c>
      <c r="T7693" t="s">
        <v>54</v>
      </c>
      <c r="U7693" t="s">
        <v>55</v>
      </c>
      <c r="V7693" t="s">
        <v>39</v>
      </c>
      <c r="W7693" t="s">
        <v>83</v>
      </c>
      <c r="X7693" t="s">
        <v>67</v>
      </c>
      <c r="Y7693" t="s">
        <v>42</v>
      </c>
      <c r="Z7693" t="s">
        <v>43</v>
      </c>
      <c r="AA7693" t="s">
        <v>44</v>
      </c>
      <c r="AB7693" t="s">
        <v>44</v>
      </c>
    </row>
    <row r="7694" spans="1:28" x14ac:dyDescent="0.25">
      <c r="A7694" t="s">
        <v>12629</v>
      </c>
      <c r="B7694" s="1">
        <v>45913</v>
      </c>
      <c r="C7694" t="s">
        <v>1491</v>
      </c>
      <c r="D7694" t="s">
        <v>1492</v>
      </c>
      <c r="E7694">
        <v>23</v>
      </c>
      <c r="F7694" t="s">
        <v>48</v>
      </c>
      <c r="G7694" t="s">
        <v>217</v>
      </c>
      <c r="H7694" t="s">
        <v>218</v>
      </c>
      <c r="I7694" t="s">
        <v>34</v>
      </c>
      <c r="J7694" t="s">
        <v>130</v>
      </c>
      <c r="K7694">
        <v>3</v>
      </c>
      <c r="L7694" s="2">
        <v>28000</v>
      </c>
      <c r="M7694">
        <v>15</v>
      </c>
      <c r="N7694" s="2">
        <v>84000</v>
      </c>
      <c r="O7694" s="2">
        <v>12600</v>
      </c>
      <c r="P7694" s="2">
        <v>71400</v>
      </c>
      <c r="Q7694" s="2">
        <v>47225.279999999999</v>
      </c>
      <c r="R7694" s="2">
        <v>24174.720000000001</v>
      </c>
      <c r="S7694" t="s">
        <v>53</v>
      </c>
      <c r="T7694" t="s">
        <v>76</v>
      </c>
      <c r="U7694" t="s">
        <v>77</v>
      </c>
      <c r="V7694" t="s">
        <v>39</v>
      </c>
      <c r="W7694" t="s">
        <v>92</v>
      </c>
      <c r="X7694" t="s">
        <v>67</v>
      </c>
      <c r="Y7694" t="s">
        <v>42</v>
      </c>
      <c r="Z7694" t="s">
        <v>43</v>
      </c>
      <c r="AA7694" t="s">
        <v>44</v>
      </c>
      <c r="AB7694" t="s">
        <v>44</v>
      </c>
    </row>
    <row r="7695" spans="1:28" x14ac:dyDescent="0.25">
      <c r="A7695" t="s">
        <v>12630</v>
      </c>
      <c r="B7695" s="1">
        <v>45913</v>
      </c>
      <c r="C7695" t="s">
        <v>12631</v>
      </c>
      <c r="D7695" t="s">
        <v>12632</v>
      </c>
      <c r="E7695">
        <v>25</v>
      </c>
      <c r="F7695" t="s">
        <v>31</v>
      </c>
      <c r="G7695" t="s">
        <v>141</v>
      </c>
      <c r="H7695" t="s">
        <v>142</v>
      </c>
      <c r="I7695" t="s">
        <v>74</v>
      </c>
      <c r="J7695" t="s">
        <v>143</v>
      </c>
      <c r="K7695">
        <v>2</v>
      </c>
      <c r="L7695" s="2">
        <v>900</v>
      </c>
      <c r="M7695">
        <v>5</v>
      </c>
      <c r="N7695" s="2">
        <v>1800</v>
      </c>
      <c r="O7695" s="2">
        <v>90</v>
      </c>
      <c r="P7695" s="2">
        <v>1710</v>
      </c>
      <c r="Q7695" s="2">
        <v>1330.34</v>
      </c>
      <c r="R7695" s="2">
        <v>379.66</v>
      </c>
      <c r="S7695" t="s">
        <v>64</v>
      </c>
      <c r="T7695" t="s">
        <v>275</v>
      </c>
      <c r="U7695" t="s">
        <v>123</v>
      </c>
      <c r="V7695" t="s">
        <v>39</v>
      </c>
      <c r="W7695" t="s">
        <v>83</v>
      </c>
      <c r="X7695" t="s">
        <v>67</v>
      </c>
      <c r="Y7695" t="s">
        <v>42</v>
      </c>
      <c r="Z7695" t="s">
        <v>43</v>
      </c>
      <c r="AA7695" t="s">
        <v>44</v>
      </c>
      <c r="AB7695" t="s">
        <v>44</v>
      </c>
    </row>
    <row r="7696" spans="1:28" x14ac:dyDescent="0.25">
      <c r="A7696" t="s">
        <v>12633</v>
      </c>
      <c r="B7696" s="1">
        <v>45913</v>
      </c>
      <c r="C7696" t="s">
        <v>422</v>
      </c>
      <c r="D7696" t="s">
        <v>423</v>
      </c>
      <c r="E7696">
        <v>22</v>
      </c>
      <c r="F7696" t="s">
        <v>31</v>
      </c>
      <c r="G7696" t="s">
        <v>32</v>
      </c>
      <c r="H7696" t="s">
        <v>33</v>
      </c>
      <c r="I7696" t="s">
        <v>34</v>
      </c>
      <c r="J7696" t="s">
        <v>35</v>
      </c>
      <c r="K7696">
        <v>1</v>
      </c>
      <c r="L7696" s="2">
        <v>55000</v>
      </c>
      <c r="M7696">
        <v>10</v>
      </c>
      <c r="N7696" s="2">
        <v>55000</v>
      </c>
      <c r="O7696" s="2">
        <v>5500</v>
      </c>
      <c r="P7696" s="2">
        <v>49500</v>
      </c>
      <c r="Q7696" s="2">
        <v>37368.86</v>
      </c>
      <c r="R7696" s="2">
        <v>12131.14</v>
      </c>
      <c r="S7696" t="s">
        <v>53</v>
      </c>
      <c r="T7696" t="s">
        <v>222</v>
      </c>
      <c r="U7696" t="s">
        <v>38</v>
      </c>
      <c r="V7696" t="s">
        <v>39</v>
      </c>
      <c r="W7696" t="s">
        <v>124</v>
      </c>
      <c r="X7696" t="s">
        <v>67</v>
      </c>
      <c r="Y7696" t="s">
        <v>56</v>
      </c>
      <c r="Z7696" t="s">
        <v>43</v>
      </c>
      <c r="AA7696" t="s">
        <v>44</v>
      </c>
      <c r="AB7696" t="s">
        <v>44</v>
      </c>
    </row>
    <row r="7697" spans="1:28" x14ac:dyDescent="0.25">
      <c r="A7697" t="s">
        <v>12634</v>
      </c>
      <c r="B7697" s="1">
        <v>45913</v>
      </c>
      <c r="C7697" t="s">
        <v>5173</v>
      </c>
      <c r="D7697" t="s">
        <v>5174</v>
      </c>
      <c r="E7697">
        <v>55</v>
      </c>
      <c r="F7697" t="s">
        <v>31</v>
      </c>
      <c r="G7697" t="s">
        <v>227</v>
      </c>
      <c r="H7697" t="s">
        <v>228</v>
      </c>
      <c r="I7697" t="s">
        <v>74</v>
      </c>
      <c r="J7697" t="s">
        <v>75</v>
      </c>
      <c r="K7697">
        <v>2</v>
      </c>
      <c r="L7697" s="2">
        <v>1400</v>
      </c>
      <c r="M7697">
        <v>5</v>
      </c>
      <c r="N7697" s="2">
        <v>2800</v>
      </c>
      <c r="O7697" s="2">
        <v>140</v>
      </c>
      <c r="P7697" s="2">
        <v>2660</v>
      </c>
      <c r="Q7697" s="2">
        <v>1816.6</v>
      </c>
      <c r="R7697" s="2">
        <v>843.4</v>
      </c>
      <c r="S7697" t="s">
        <v>53</v>
      </c>
      <c r="T7697" t="s">
        <v>290</v>
      </c>
      <c r="U7697" t="s">
        <v>291</v>
      </c>
      <c r="V7697" t="s">
        <v>39</v>
      </c>
      <c r="W7697" t="s">
        <v>124</v>
      </c>
      <c r="X7697" t="s">
        <v>97</v>
      </c>
      <c r="Y7697" t="s">
        <v>56</v>
      </c>
      <c r="Z7697" t="s">
        <v>43</v>
      </c>
      <c r="AA7697" t="s">
        <v>44</v>
      </c>
      <c r="AB7697" t="s">
        <v>44</v>
      </c>
    </row>
    <row r="7698" spans="1:28" x14ac:dyDescent="0.25">
      <c r="A7698" t="s">
        <v>12635</v>
      </c>
      <c r="B7698" s="1">
        <v>45913</v>
      </c>
      <c r="C7698" t="s">
        <v>2630</v>
      </c>
      <c r="D7698" t="s">
        <v>2631</v>
      </c>
      <c r="E7698">
        <v>52</v>
      </c>
      <c r="F7698" t="s">
        <v>111</v>
      </c>
      <c r="G7698" t="s">
        <v>134</v>
      </c>
      <c r="H7698" t="s">
        <v>135</v>
      </c>
      <c r="I7698" t="s">
        <v>62</v>
      </c>
      <c r="J7698" t="s">
        <v>130</v>
      </c>
      <c r="K7698">
        <v>1</v>
      </c>
      <c r="L7698" s="2">
        <v>8500</v>
      </c>
      <c r="M7698">
        <v>10</v>
      </c>
      <c r="N7698" s="2">
        <v>8500</v>
      </c>
      <c r="O7698" s="2">
        <v>850</v>
      </c>
      <c r="P7698" s="2">
        <v>7650</v>
      </c>
      <c r="Q7698" s="2">
        <v>6149.5</v>
      </c>
      <c r="R7698" s="2">
        <v>1500.5</v>
      </c>
      <c r="S7698" t="s">
        <v>36</v>
      </c>
      <c r="T7698" t="s">
        <v>222</v>
      </c>
      <c r="U7698" t="s">
        <v>38</v>
      </c>
      <c r="V7698" t="s">
        <v>39</v>
      </c>
      <c r="W7698" t="s">
        <v>40</v>
      </c>
      <c r="X7698" t="s">
        <v>97</v>
      </c>
      <c r="Y7698" t="s">
        <v>56</v>
      </c>
      <c r="Z7698" t="s">
        <v>43</v>
      </c>
      <c r="AA7698" t="s">
        <v>44</v>
      </c>
      <c r="AB7698" t="s">
        <v>44</v>
      </c>
    </row>
    <row r="7699" spans="1:28" x14ac:dyDescent="0.25">
      <c r="A7699" t="s">
        <v>12636</v>
      </c>
      <c r="B7699" s="1">
        <v>45913</v>
      </c>
      <c r="C7699" t="s">
        <v>2007</v>
      </c>
      <c r="D7699" t="s">
        <v>2008</v>
      </c>
      <c r="E7699">
        <v>55</v>
      </c>
      <c r="F7699" t="s">
        <v>31</v>
      </c>
      <c r="G7699" t="s">
        <v>202</v>
      </c>
      <c r="H7699" t="s">
        <v>203</v>
      </c>
      <c r="I7699" t="s">
        <v>103</v>
      </c>
      <c r="J7699" t="s">
        <v>104</v>
      </c>
      <c r="K7699">
        <v>4</v>
      </c>
      <c r="L7699" s="2">
        <v>550</v>
      </c>
      <c r="M7699">
        <v>5</v>
      </c>
      <c r="N7699" s="2">
        <v>2200</v>
      </c>
      <c r="O7699" s="2">
        <v>110</v>
      </c>
      <c r="P7699" s="2">
        <v>2090</v>
      </c>
      <c r="Q7699" s="2">
        <v>1598.8</v>
      </c>
      <c r="R7699" s="2">
        <v>491.2</v>
      </c>
      <c r="S7699" t="s">
        <v>36</v>
      </c>
      <c r="T7699" t="s">
        <v>54</v>
      </c>
      <c r="U7699" t="s">
        <v>55</v>
      </c>
      <c r="V7699" t="s">
        <v>39</v>
      </c>
      <c r="W7699" t="s">
        <v>92</v>
      </c>
      <c r="X7699" t="s">
        <v>41</v>
      </c>
      <c r="Y7699" t="s">
        <v>56</v>
      </c>
      <c r="Z7699" t="s">
        <v>43</v>
      </c>
      <c r="AA7699" t="s">
        <v>44</v>
      </c>
      <c r="AB7699" t="s">
        <v>44</v>
      </c>
    </row>
    <row r="7700" spans="1:28" x14ac:dyDescent="0.25">
      <c r="A7700" t="s">
        <v>12637</v>
      </c>
      <c r="B7700" s="1">
        <v>45913</v>
      </c>
      <c r="C7700" t="s">
        <v>4130</v>
      </c>
      <c r="D7700" t="s">
        <v>4131</v>
      </c>
      <c r="E7700">
        <v>39</v>
      </c>
      <c r="F7700" t="s">
        <v>111</v>
      </c>
      <c r="G7700" t="s">
        <v>243</v>
      </c>
      <c r="H7700" t="s">
        <v>244</v>
      </c>
      <c r="I7700" t="s">
        <v>103</v>
      </c>
      <c r="J7700" t="s">
        <v>104</v>
      </c>
      <c r="K7700">
        <v>2</v>
      </c>
      <c r="L7700" s="2">
        <v>450</v>
      </c>
      <c r="M7700">
        <v>10</v>
      </c>
      <c r="N7700" s="2">
        <v>900</v>
      </c>
      <c r="O7700" s="2">
        <v>90</v>
      </c>
      <c r="P7700" s="2">
        <v>810</v>
      </c>
      <c r="Q7700" s="2">
        <v>647.04</v>
      </c>
      <c r="R7700" s="2">
        <v>162.96</v>
      </c>
      <c r="S7700" t="s">
        <v>53</v>
      </c>
      <c r="T7700" t="s">
        <v>65</v>
      </c>
      <c r="U7700" t="s">
        <v>65</v>
      </c>
      <c r="V7700" t="s">
        <v>39</v>
      </c>
      <c r="W7700" t="s">
        <v>92</v>
      </c>
      <c r="X7700" t="s">
        <v>97</v>
      </c>
      <c r="Y7700" t="s">
        <v>56</v>
      </c>
      <c r="Z7700" t="s">
        <v>223</v>
      </c>
      <c r="AA7700" t="s">
        <v>44</v>
      </c>
      <c r="AB7700" t="s">
        <v>44</v>
      </c>
    </row>
    <row r="7701" spans="1:28" x14ac:dyDescent="0.25">
      <c r="A7701" t="s">
        <v>12638</v>
      </c>
      <c r="B7701" s="1">
        <v>45914</v>
      </c>
      <c r="C7701" t="s">
        <v>4374</v>
      </c>
      <c r="D7701" t="s">
        <v>4375</v>
      </c>
      <c r="E7701">
        <v>42</v>
      </c>
      <c r="F7701" t="s">
        <v>48</v>
      </c>
      <c r="G7701" t="s">
        <v>101</v>
      </c>
      <c r="H7701" t="s">
        <v>102</v>
      </c>
      <c r="I7701" t="s">
        <v>103</v>
      </c>
      <c r="J7701" t="s">
        <v>104</v>
      </c>
      <c r="K7701">
        <v>4</v>
      </c>
      <c r="L7701" s="2">
        <v>1800</v>
      </c>
      <c r="M7701">
        <v>25</v>
      </c>
      <c r="N7701" s="2">
        <v>7200</v>
      </c>
      <c r="O7701" s="2">
        <v>1800</v>
      </c>
      <c r="P7701" s="2">
        <v>5400</v>
      </c>
      <c r="Q7701" s="2">
        <v>2999.8</v>
      </c>
      <c r="R7701" s="2">
        <v>2400.1999999999998</v>
      </c>
      <c r="S7701" t="s">
        <v>53</v>
      </c>
      <c r="T7701" t="s">
        <v>578</v>
      </c>
      <c r="U7701" t="s">
        <v>579</v>
      </c>
      <c r="V7701" t="s">
        <v>39</v>
      </c>
      <c r="W7701" t="s">
        <v>66</v>
      </c>
      <c r="X7701" t="s">
        <v>67</v>
      </c>
      <c r="Y7701" t="s">
        <v>42</v>
      </c>
      <c r="Z7701" t="s">
        <v>107</v>
      </c>
      <c r="AA7701" t="s">
        <v>44</v>
      </c>
      <c r="AB7701" t="s">
        <v>44</v>
      </c>
    </row>
    <row r="7702" spans="1:28" x14ac:dyDescent="0.25">
      <c r="A7702" t="s">
        <v>12639</v>
      </c>
      <c r="B7702" s="1">
        <v>45914</v>
      </c>
      <c r="C7702" t="s">
        <v>4547</v>
      </c>
      <c r="D7702" t="s">
        <v>4548</v>
      </c>
      <c r="E7702">
        <v>33</v>
      </c>
      <c r="F7702" t="s">
        <v>31</v>
      </c>
      <c r="G7702" t="s">
        <v>202</v>
      </c>
      <c r="H7702" t="s">
        <v>203</v>
      </c>
      <c r="I7702" t="s">
        <v>103</v>
      </c>
      <c r="J7702" t="s">
        <v>104</v>
      </c>
      <c r="K7702">
        <v>3</v>
      </c>
      <c r="L7702" s="2">
        <v>550</v>
      </c>
      <c r="M7702">
        <v>0</v>
      </c>
      <c r="N7702" s="2">
        <v>1650</v>
      </c>
      <c r="O7702" s="2">
        <v>0</v>
      </c>
      <c r="P7702" s="2">
        <v>1650</v>
      </c>
      <c r="Q7702" s="2">
        <v>1026.48</v>
      </c>
      <c r="R7702" s="2">
        <v>623.52</v>
      </c>
      <c r="S7702" t="s">
        <v>64</v>
      </c>
      <c r="T7702" t="s">
        <v>398</v>
      </c>
      <c r="U7702" t="s">
        <v>399</v>
      </c>
      <c r="V7702" t="s">
        <v>39</v>
      </c>
      <c r="W7702" t="s">
        <v>137</v>
      </c>
      <c r="X7702" t="s">
        <v>41</v>
      </c>
      <c r="Y7702" t="s">
        <v>56</v>
      </c>
      <c r="Z7702" t="s">
        <v>43</v>
      </c>
      <c r="AA7702" t="s">
        <v>68</v>
      </c>
      <c r="AB7702" t="s">
        <v>44</v>
      </c>
    </row>
    <row r="7703" spans="1:28" x14ac:dyDescent="0.25">
      <c r="A7703" t="s">
        <v>12640</v>
      </c>
      <c r="B7703" s="1">
        <v>45914</v>
      </c>
      <c r="C7703" t="s">
        <v>401</v>
      </c>
      <c r="D7703" t="s">
        <v>402</v>
      </c>
      <c r="E7703">
        <v>53</v>
      </c>
      <c r="F7703" t="s">
        <v>31</v>
      </c>
      <c r="G7703" t="s">
        <v>197</v>
      </c>
      <c r="H7703" t="s">
        <v>198</v>
      </c>
      <c r="I7703" t="s">
        <v>74</v>
      </c>
      <c r="J7703" t="s">
        <v>75</v>
      </c>
      <c r="K7703">
        <v>2</v>
      </c>
      <c r="L7703" s="2">
        <v>2600</v>
      </c>
      <c r="M7703">
        <v>15</v>
      </c>
      <c r="N7703" s="2">
        <v>5200</v>
      </c>
      <c r="O7703" s="2">
        <v>780</v>
      </c>
      <c r="P7703" s="2">
        <v>4420</v>
      </c>
      <c r="Q7703" s="2">
        <v>3396.1</v>
      </c>
      <c r="R7703" s="2">
        <v>1023.9</v>
      </c>
      <c r="S7703" t="s">
        <v>64</v>
      </c>
      <c r="T7703" t="s">
        <v>290</v>
      </c>
      <c r="U7703" t="s">
        <v>291</v>
      </c>
      <c r="V7703" t="s">
        <v>39</v>
      </c>
      <c r="W7703" t="s">
        <v>83</v>
      </c>
      <c r="X7703" t="s">
        <v>97</v>
      </c>
      <c r="Y7703" t="s">
        <v>84</v>
      </c>
      <c r="Z7703" t="s">
        <v>43</v>
      </c>
      <c r="AA7703" t="s">
        <v>44</v>
      </c>
      <c r="AB7703" t="s">
        <v>44</v>
      </c>
    </row>
    <row r="7704" spans="1:28" x14ac:dyDescent="0.25">
      <c r="A7704" t="s">
        <v>12641</v>
      </c>
      <c r="B7704" s="1">
        <v>45914</v>
      </c>
      <c r="C7704" t="s">
        <v>4877</v>
      </c>
      <c r="D7704" t="s">
        <v>4878</v>
      </c>
      <c r="E7704">
        <v>39</v>
      </c>
      <c r="F7704" t="s">
        <v>111</v>
      </c>
      <c r="G7704" t="s">
        <v>227</v>
      </c>
      <c r="H7704" t="s">
        <v>228</v>
      </c>
      <c r="I7704" t="s">
        <v>74</v>
      </c>
      <c r="J7704" t="s">
        <v>75</v>
      </c>
      <c r="K7704">
        <v>4</v>
      </c>
      <c r="L7704" s="2">
        <v>1400</v>
      </c>
      <c r="M7704">
        <v>10</v>
      </c>
      <c r="N7704" s="2">
        <v>5600</v>
      </c>
      <c r="O7704" s="2">
        <v>560</v>
      </c>
      <c r="P7704" s="2">
        <v>5040</v>
      </c>
      <c r="Q7704" s="2">
        <v>2875.72</v>
      </c>
      <c r="R7704" s="2">
        <v>2164.2800000000002</v>
      </c>
      <c r="S7704" t="s">
        <v>53</v>
      </c>
      <c r="T7704" t="s">
        <v>105</v>
      </c>
      <c r="U7704" t="s">
        <v>106</v>
      </c>
      <c r="V7704" t="s">
        <v>39</v>
      </c>
      <c r="W7704" t="s">
        <v>66</v>
      </c>
      <c r="X7704" t="s">
        <v>67</v>
      </c>
      <c r="Y7704" t="s">
        <v>56</v>
      </c>
      <c r="Z7704" t="s">
        <v>43</v>
      </c>
      <c r="AA7704" t="s">
        <v>44</v>
      </c>
      <c r="AB7704" t="s">
        <v>44</v>
      </c>
    </row>
    <row r="7705" spans="1:28" x14ac:dyDescent="0.25">
      <c r="A7705" t="s">
        <v>12642</v>
      </c>
      <c r="B7705" s="1">
        <v>45914</v>
      </c>
      <c r="C7705" t="s">
        <v>488</v>
      </c>
      <c r="D7705" t="s">
        <v>489</v>
      </c>
      <c r="E7705">
        <v>29</v>
      </c>
      <c r="F7705" t="s">
        <v>111</v>
      </c>
      <c r="G7705" t="s">
        <v>285</v>
      </c>
      <c r="H7705" t="s">
        <v>286</v>
      </c>
      <c r="I7705" t="s">
        <v>34</v>
      </c>
      <c r="J7705" t="s">
        <v>121</v>
      </c>
      <c r="K7705">
        <v>4</v>
      </c>
      <c r="L7705" s="2">
        <v>3200</v>
      </c>
      <c r="M7705">
        <v>5</v>
      </c>
      <c r="N7705" s="2">
        <v>12800</v>
      </c>
      <c r="O7705" s="2">
        <v>640</v>
      </c>
      <c r="P7705" s="2">
        <v>12160</v>
      </c>
      <c r="Q7705" s="2">
        <v>8574.9599999999991</v>
      </c>
      <c r="R7705" s="2">
        <v>3585.04</v>
      </c>
      <c r="S7705" t="s">
        <v>53</v>
      </c>
      <c r="T7705" t="s">
        <v>90</v>
      </c>
      <c r="U7705" t="s">
        <v>91</v>
      </c>
      <c r="V7705" t="s">
        <v>39</v>
      </c>
      <c r="W7705" t="s">
        <v>124</v>
      </c>
      <c r="X7705" t="s">
        <v>97</v>
      </c>
      <c r="Y7705" t="s">
        <v>56</v>
      </c>
      <c r="Z7705" t="s">
        <v>43</v>
      </c>
      <c r="AA7705" t="s">
        <v>44</v>
      </c>
      <c r="AB7705" t="s">
        <v>44</v>
      </c>
    </row>
    <row r="7706" spans="1:28" x14ac:dyDescent="0.25">
      <c r="A7706" t="s">
        <v>12643</v>
      </c>
      <c r="B7706" s="1">
        <v>45914</v>
      </c>
      <c r="C7706" t="s">
        <v>10122</v>
      </c>
      <c r="D7706" t="s">
        <v>10123</v>
      </c>
      <c r="E7706">
        <v>36</v>
      </c>
      <c r="F7706" t="s">
        <v>31</v>
      </c>
      <c r="G7706" t="s">
        <v>243</v>
      </c>
      <c r="H7706" t="s">
        <v>244</v>
      </c>
      <c r="I7706" t="s">
        <v>103</v>
      </c>
      <c r="J7706" t="s">
        <v>104</v>
      </c>
      <c r="K7706">
        <v>1</v>
      </c>
      <c r="L7706" s="2">
        <v>450</v>
      </c>
      <c r="M7706">
        <v>0</v>
      </c>
      <c r="N7706" s="2">
        <v>450</v>
      </c>
      <c r="O7706" s="2">
        <v>0</v>
      </c>
      <c r="P7706" s="2">
        <v>450</v>
      </c>
      <c r="Q7706" s="2">
        <v>324.7</v>
      </c>
      <c r="R7706" s="2">
        <v>125.3</v>
      </c>
      <c r="S7706" t="s">
        <v>53</v>
      </c>
      <c r="T7706" t="s">
        <v>222</v>
      </c>
      <c r="U7706" t="s">
        <v>38</v>
      </c>
      <c r="V7706" t="s">
        <v>39</v>
      </c>
      <c r="W7706" t="s">
        <v>92</v>
      </c>
      <c r="X7706" t="s">
        <v>67</v>
      </c>
      <c r="Y7706" t="s">
        <v>56</v>
      </c>
      <c r="Z7706" t="s">
        <v>43</v>
      </c>
      <c r="AA7706" t="s">
        <v>44</v>
      </c>
      <c r="AB7706" t="s">
        <v>44</v>
      </c>
    </row>
    <row r="7707" spans="1:28" x14ac:dyDescent="0.25">
      <c r="A7707" t="s">
        <v>12644</v>
      </c>
      <c r="B7707" s="1">
        <v>45914</v>
      </c>
      <c r="C7707" t="s">
        <v>4251</v>
      </c>
      <c r="D7707" t="s">
        <v>4252</v>
      </c>
      <c r="E7707">
        <v>45</v>
      </c>
      <c r="F7707" t="s">
        <v>111</v>
      </c>
      <c r="G7707" t="s">
        <v>202</v>
      </c>
      <c r="H7707" t="s">
        <v>203</v>
      </c>
      <c r="I7707" t="s">
        <v>103</v>
      </c>
      <c r="J7707" t="s">
        <v>104</v>
      </c>
      <c r="K7707">
        <v>1</v>
      </c>
      <c r="L7707" s="2">
        <v>550</v>
      </c>
      <c r="M7707">
        <v>0</v>
      </c>
      <c r="N7707" s="2">
        <v>550</v>
      </c>
      <c r="O7707" s="2">
        <v>0</v>
      </c>
      <c r="P7707" s="2">
        <v>550</v>
      </c>
      <c r="Q7707" s="2">
        <v>338.27</v>
      </c>
      <c r="R7707" s="2">
        <v>211.73</v>
      </c>
      <c r="S7707" t="s">
        <v>53</v>
      </c>
      <c r="T7707" t="s">
        <v>136</v>
      </c>
      <c r="U7707" t="s">
        <v>38</v>
      </c>
      <c r="V7707" t="s">
        <v>39</v>
      </c>
      <c r="W7707" t="s">
        <v>137</v>
      </c>
      <c r="X7707" t="s">
        <v>97</v>
      </c>
      <c r="Y7707" t="s">
        <v>56</v>
      </c>
      <c r="Z7707" t="s">
        <v>43</v>
      </c>
      <c r="AA7707" t="s">
        <v>44</v>
      </c>
      <c r="AB7707" t="s">
        <v>44</v>
      </c>
    </row>
    <row r="7708" spans="1:28" x14ac:dyDescent="0.25">
      <c r="A7708" t="s">
        <v>12645</v>
      </c>
      <c r="B7708" s="1">
        <v>45914</v>
      </c>
      <c r="C7708" t="s">
        <v>726</v>
      </c>
      <c r="D7708" t="s">
        <v>727</v>
      </c>
      <c r="E7708">
        <v>34</v>
      </c>
      <c r="F7708" t="s">
        <v>48</v>
      </c>
      <c r="G7708" t="s">
        <v>188</v>
      </c>
      <c r="H7708" t="s">
        <v>189</v>
      </c>
      <c r="I7708" t="s">
        <v>34</v>
      </c>
      <c r="J7708" t="s">
        <v>190</v>
      </c>
      <c r="K7708">
        <v>2</v>
      </c>
      <c r="L7708" s="2">
        <v>1800</v>
      </c>
      <c r="M7708">
        <v>0</v>
      </c>
      <c r="N7708" s="2">
        <v>3600</v>
      </c>
      <c r="O7708" s="2">
        <v>0</v>
      </c>
      <c r="P7708" s="2">
        <v>3600</v>
      </c>
      <c r="Q7708" s="2">
        <v>2655.99</v>
      </c>
      <c r="R7708" s="2">
        <v>944.01</v>
      </c>
      <c r="S7708" t="s">
        <v>36</v>
      </c>
      <c r="T7708" t="s">
        <v>578</v>
      </c>
      <c r="U7708" t="s">
        <v>579</v>
      </c>
      <c r="V7708" t="s">
        <v>39</v>
      </c>
      <c r="W7708" t="s">
        <v>66</v>
      </c>
      <c r="X7708" t="s">
        <v>67</v>
      </c>
      <c r="Y7708" t="s">
        <v>56</v>
      </c>
      <c r="Z7708" t="s">
        <v>144</v>
      </c>
      <c r="AA7708" t="s">
        <v>44</v>
      </c>
      <c r="AB7708" t="s">
        <v>44</v>
      </c>
    </row>
    <row r="7709" spans="1:28" x14ac:dyDescent="0.25">
      <c r="A7709" t="s">
        <v>12646</v>
      </c>
      <c r="B7709" s="1">
        <v>45914</v>
      </c>
      <c r="C7709" t="s">
        <v>9679</v>
      </c>
      <c r="D7709" t="s">
        <v>9680</v>
      </c>
      <c r="E7709">
        <v>28</v>
      </c>
      <c r="F7709" t="s">
        <v>48</v>
      </c>
      <c r="G7709" t="s">
        <v>168</v>
      </c>
      <c r="H7709" t="s">
        <v>169</v>
      </c>
      <c r="I7709" t="s">
        <v>62</v>
      </c>
      <c r="J7709" t="s">
        <v>143</v>
      </c>
      <c r="K7709">
        <v>1</v>
      </c>
      <c r="L7709" s="2">
        <v>1800</v>
      </c>
      <c r="M7709">
        <v>0</v>
      </c>
      <c r="N7709" s="2">
        <v>1800</v>
      </c>
      <c r="O7709" s="2">
        <v>0</v>
      </c>
      <c r="P7709" s="2">
        <v>1800</v>
      </c>
      <c r="Q7709" s="2">
        <v>1221.6199999999999</v>
      </c>
      <c r="R7709" s="2">
        <v>578.38</v>
      </c>
      <c r="S7709" t="s">
        <v>64</v>
      </c>
      <c r="T7709" t="s">
        <v>90</v>
      </c>
      <c r="U7709" t="s">
        <v>91</v>
      </c>
      <c r="V7709" t="s">
        <v>39</v>
      </c>
      <c r="W7709" t="s">
        <v>92</v>
      </c>
      <c r="X7709" t="s">
        <v>97</v>
      </c>
      <c r="Y7709" t="s">
        <v>56</v>
      </c>
      <c r="Z7709" t="s">
        <v>43</v>
      </c>
      <c r="AA7709" t="s">
        <v>68</v>
      </c>
      <c r="AB7709" t="s">
        <v>44</v>
      </c>
    </row>
    <row r="7710" spans="1:28" x14ac:dyDescent="0.25">
      <c r="A7710" t="s">
        <v>12647</v>
      </c>
      <c r="B7710" s="1">
        <v>45914</v>
      </c>
      <c r="C7710" t="s">
        <v>3585</v>
      </c>
      <c r="D7710" t="s">
        <v>3586</v>
      </c>
      <c r="E7710">
        <v>34</v>
      </c>
      <c r="F7710" t="s">
        <v>31</v>
      </c>
      <c r="G7710" t="s">
        <v>212</v>
      </c>
      <c r="H7710" t="s">
        <v>213</v>
      </c>
      <c r="I7710" t="s">
        <v>51</v>
      </c>
      <c r="J7710" t="s">
        <v>52</v>
      </c>
      <c r="K7710">
        <v>2</v>
      </c>
      <c r="L7710" s="2">
        <v>400</v>
      </c>
      <c r="M7710">
        <v>0</v>
      </c>
      <c r="N7710" s="2">
        <v>800</v>
      </c>
      <c r="O7710" s="2">
        <v>0</v>
      </c>
      <c r="P7710" s="2">
        <v>800</v>
      </c>
      <c r="Q7710" s="2">
        <v>558.9</v>
      </c>
      <c r="R7710" s="2">
        <v>241.1</v>
      </c>
      <c r="S7710" t="s">
        <v>36</v>
      </c>
      <c r="T7710" t="s">
        <v>122</v>
      </c>
      <c r="U7710" t="s">
        <v>123</v>
      </c>
      <c r="V7710" t="s">
        <v>39</v>
      </c>
      <c r="W7710" t="s">
        <v>83</v>
      </c>
      <c r="X7710" t="s">
        <v>41</v>
      </c>
      <c r="Y7710" t="s">
        <v>84</v>
      </c>
      <c r="Z7710" t="s">
        <v>107</v>
      </c>
      <c r="AA7710" t="s">
        <v>44</v>
      </c>
      <c r="AB7710" t="s">
        <v>44</v>
      </c>
    </row>
    <row r="7711" spans="1:28" x14ac:dyDescent="0.25">
      <c r="A7711" t="s">
        <v>12648</v>
      </c>
      <c r="B7711" s="1">
        <v>45914</v>
      </c>
      <c r="C7711" t="s">
        <v>225</v>
      </c>
      <c r="D7711" t="s">
        <v>226</v>
      </c>
      <c r="E7711">
        <v>57</v>
      </c>
      <c r="F7711" t="s">
        <v>48</v>
      </c>
      <c r="G7711" t="s">
        <v>352</v>
      </c>
      <c r="H7711" t="s">
        <v>353</v>
      </c>
      <c r="I7711" t="s">
        <v>103</v>
      </c>
      <c r="J7711" t="s">
        <v>104</v>
      </c>
      <c r="K7711">
        <v>5</v>
      </c>
      <c r="L7711" s="2">
        <v>850</v>
      </c>
      <c r="M7711">
        <v>25</v>
      </c>
      <c r="N7711" s="2">
        <v>4250</v>
      </c>
      <c r="O7711" s="2">
        <v>1062.5</v>
      </c>
      <c r="P7711" s="2">
        <v>3187.5</v>
      </c>
      <c r="Q7711" s="2">
        <v>1791.83</v>
      </c>
      <c r="R7711" s="2">
        <v>1395.67</v>
      </c>
      <c r="S7711" t="s">
        <v>53</v>
      </c>
      <c r="T7711" t="s">
        <v>398</v>
      </c>
      <c r="U7711" t="s">
        <v>399</v>
      </c>
      <c r="V7711" t="s">
        <v>39</v>
      </c>
      <c r="W7711" t="s">
        <v>66</v>
      </c>
      <c r="X7711" t="s">
        <v>97</v>
      </c>
      <c r="Y7711" t="s">
        <v>56</v>
      </c>
      <c r="Z7711" t="s">
        <v>43</v>
      </c>
      <c r="AA7711" t="s">
        <v>44</v>
      </c>
      <c r="AB7711" t="s">
        <v>44</v>
      </c>
    </row>
    <row r="7712" spans="1:28" x14ac:dyDescent="0.25">
      <c r="A7712" t="s">
        <v>12649</v>
      </c>
      <c r="B7712" s="1">
        <v>45914</v>
      </c>
      <c r="C7712" t="s">
        <v>776</v>
      </c>
      <c r="D7712" t="s">
        <v>777</v>
      </c>
      <c r="E7712">
        <v>18</v>
      </c>
      <c r="F7712" t="s">
        <v>48</v>
      </c>
      <c r="G7712" t="s">
        <v>227</v>
      </c>
      <c r="H7712" t="s">
        <v>228</v>
      </c>
      <c r="I7712" t="s">
        <v>74</v>
      </c>
      <c r="J7712" t="s">
        <v>75</v>
      </c>
      <c r="K7712">
        <v>4</v>
      </c>
      <c r="L7712" s="2">
        <v>1400</v>
      </c>
      <c r="M7712">
        <v>10</v>
      </c>
      <c r="N7712" s="2">
        <v>5600</v>
      </c>
      <c r="O7712" s="2">
        <v>560</v>
      </c>
      <c r="P7712" s="2">
        <v>5040</v>
      </c>
      <c r="Q7712" s="2">
        <v>2983.54</v>
      </c>
      <c r="R7712" s="2">
        <v>2056.46</v>
      </c>
      <c r="S7712" t="s">
        <v>64</v>
      </c>
      <c r="T7712" t="s">
        <v>222</v>
      </c>
      <c r="U7712" t="s">
        <v>38</v>
      </c>
      <c r="V7712" t="s">
        <v>39</v>
      </c>
      <c r="W7712" t="s">
        <v>66</v>
      </c>
      <c r="X7712" t="s">
        <v>97</v>
      </c>
      <c r="Y7712" t="s">
        <v>56</v>
      </c>
      <c r="Z7712" t="s">
        <v>43</v>
      </c>
      <c r="AA7712" t="s">
        <v>44</v>
      </c>
      <c r="AB7712" t="s">
        <v>44</v>
      </c>
    </row>
    <row r="7713" spans="1:28" x14ac:dyDescent="0.25">
      <c r="A7713" t="s">
        <v>12650</v>
      </c>
      <c r="B7713" s="1">
        <v>45914</v>
      </c>
      <c r="C7713" t="s">
        <v>8387</v>
      </c>
      <c r="D7713" t="s">
        <v>8388</v>
      </c>
      <c r="E7713">
        <v>28</v>
      </c>
      <c r="F7713" t="s">
        <v>31</v>
      </c>
      <c r="G7713" t="s">
        <v>202</v>
      </c>
      <c r="H7713" t="s">
        <v>203</v>
      </c>
      <c r="I7713" t="s">
        <v>103</v>
      </c>
      <c r="J7713" t="s">
        <v>104</v>
      </c>
      <c r="K7713">
        <v>2</v>
      </c>
      <c r="L7713" s="2">
        <v>550</v>
      </c>
      <c r="M7713">
        <v>20</v>
      </c>
      <c r="N7713" s="2">
        <v>1100</v>
      </c>
      <c r="O7713" s="2">
        <v>220</v>
      </c>
      <c r="P7713" s="2">
        <v>880</v>
      </c>
      <c r="Q7713" s="2">
        <v>620.79999999999995</v>
      </c>
      <c r="R7713" s="2">
        <v>259.2</v>
      </c>
      <c r="S7713" t="s">
        <v>53</v>
      </c>
      <c r="T7713" t="s">
        <v>275</v>
      </c>
      <c r="U7713" t="s">
        <v>123</v>
      </c>
      <c r="V7713" t="s">
        <v>39</v>
      </c>
      <c r="W7713" t="s">
        <v>40</v>
      </c>
      <c r="X7713" t="s">
        <v>97</v>
      </c>
      <c r="Y7713" t="s">
        <v>42</v>
      </c>
      <c r="Z7713" t="s">
        <v>43</v>
      </c>
      <c r="AA7713" t="s">
        <v>68</v>
      </c>
      <c r="AB7713" t="s">
        <v>44</v>
      </c>
    </row>
    <row r="7714" spans="1:28" x14ac:dyDescent="0.25">
      <c r="A7714" t="s">
        <v>12651</v>
      </c>
      <c r="B7714" s="1">
        <v>45914</v>
      </c>
      <c r="C7714" t="s">
        <v>1335</v>
      </c>
      <c r="D7714" t="s">
        <v>1336</v>
      </c>
      <c r="E7714">
        <v>27</v>
      </c>
      <c r="F7714" t="s">
        <v>48</v>
      </c>
      <c r="G7714" t="s">
        <v>88</v>
      </c>
      <c r="H7714" t="s">
        <v>89</v>
      </c>
      <c r="I7714" t="s">
        <v>62</v>
      </c>
      <c r="J7714" t="s">
        <v>63</v>
      </c>
      <c r="K7714">
        <v>1</v>
      </c>
      <c r="L7714" s="2">
        <v>4200</v>
      </c>
      <c r="M7714">
        <v>15</v>
      </c>
      <c r="N7714" s="2">
        <v>4200</v>
      </c>
      <c r="O7714" s="2">
        <v>630</v>
      </c>
      <c r="P7714" s="2">
        <v>3570</v>
      </c>
      <c r="Q7714" s="2">
        <v>2912.48</v>
      </c>
      <c r="R7714" s="2">
        <v>657.52</v>
      </c>
      <c r="S7714" t="s">
        <v>53</v>
      </c>
      <c r="T7714" t="s">
        <v>114</v>
      </c>
      <c r="U7714" t="s">
        <v>115</v>
      </c>
      <c r="V7714" t="s">
        <v>39</v>
      </c>
      <c r="W7714" t="s">
        <v>92</v>
      </c>
      <c r="X7714" t="s">
        <v>41</v>
      </c>
      <c r="Y7714" t="s">
        <v>56</v>
      </c>
      <c r="Z7714" t="s">
        <v>107</v>
      </c>
      <c r="AA7714" t="s">
        <v>44</v>
      </c>
      <c r="AB7714" t="s">
        <v>44</v>
      </c>
    </row>
    <row r="7715" spans="1:28" x14ac:dyDescent="0.25">
      <c r="A7715" t="s">
        <v>12652</v>
      </c>
      <c r="B7715" s="1">
        <v>45915</v>
      </c>
      <c r="C7715" t="s">
        <v>1989</v>
      </c>
      <c r="D7715" t="s">
        <v>1990</v>
      </c>
      <c r="E7715">
        <v>23</v>
      </c>
      <c r="F7715" t="s">
        <v>31</v>
      </c>
      <c r="G7715" t="s">
        <v>436</v>
      </c>
      <c r="H7715" t="s">
        <v>437</v>
      </c>
      <c r="I7715" t="s">
        <v>74</v>
      </c>
      <c r="J7715" t="s">
        <v>190</v>
      </c>
      <c r="K7715">
        <v>1</v>
      </c>
      <c r="L7715" s="2">
        <v>1800</v>
      </c>
      <c r="M7715">
        <v>0</v>
      </c>
      <c r="N7715" s="2">
        <v>1800</v>
      </c>
      <c r="O7715" s="2">
        <v>0</v>
      </c>
      <c r="P7715" s="2">
        <v>1800</v>
      </c>
      <c r="Q7715" s="2">
        <v>1257.98</v>
      </c>
      <c r="R7715" s="2">
        <v>542.02</v>
      </c>
      <c r="S7715" t="s">
        <v>53</v>
      </c>
      <c r="T7715" t="s">
        <v>105</v>
      </c>
      <c r="U7715" t="s">
        <v>106</v>
      </c>
      <c r="V7715" t="s">
        <v>39</v>
      </c>
      <c r="W7715" t="s">
        <v>66</v>
      </c>
      <c r="X7715" t="s">
        <v>41</v>
      </c>
      <c r="Y7715" t="s">
        <v>84</v>
      </c>
      <c r="Z7715" t="s">
        <v>43</v>
      </c>
      <c r="AA7715" t="s">
        <v>44</v>
      </c>
      <c r="AB7715" t="s">
        <v>44</v>
      </c>
    </row>
    <row r="7716" spans="1:28" x14ac:dyDescent="0.25">
      <c r="A7716" t="s">
        <v>12653</v>
      </c>
      <c r="B7716" s="1">
        <v>45915</v>
      </c>
      <c r="C7716" t="s">
        <v>5857</v>
      </c>
      <c r="D7716" t="s">
        <v>5858</v>
      </c>
      <c r="E7716">
        <v>47</v>
      </c>
      <c r="F7716" t="s">
        <v>31</v>
      </c>
      <c r="G7716" t="s">
        <v>561</v>
      </c>
      <c r="H7716" t="s">
        <v>562</v>
      </c>
      <c r="I7716" t="s">
        <v>34</v>
      </c>
      <c r="J7716" t="s">
        <v>143</v>
      </c>
      <c r="K7716">
        <v>1</v>
      </c>
      <c r="L7716" s="2">
        <v>900</v>
      </c>
      <c r="M7716">
        <v>5</v>
      </c>
      <c r="N7716" s="2">
        <v>900</v>
      </c>
      <c r="O7716" s="2">
        <v>45</v>
      </c>
      <c r="P7716" s="2">
        <v>855</v>
      </c>
      <c r="Q7716" s="2">
        <v>489.09</v>
      </c>
      <c r="R7716" s="2">
        <v>365.91</v>
      </c>
      <c r="S7716" t="s">
        <v>36</v>
      </c>
      <c r="T7716" t="s">
        <v>178</v>
      </c>
      <c r="U7716" t="s">
        <v>154</v>
      </c>
      <c r="V7716" t="s">
        <v>39</v>
      </c>
      <c r="W7716" t="s">
        <v>40</v>
      </c>
      <c r="X7716" t="s">
        <v>41</v>
      </c>
      <c r="Y7716" t="s">
        <v>56</v>
      </c>
      <c r="Z7716" t="s">
        <v>508</v>
      </c>
      <c r="AA7716" t="s">
        <v>68</v>
      </c>
      <c r="AB7716" t="s">
        <v>68</v>
      </c>
    </row>
    <row r="7717" spans="1:28" x14ac:dyDescent="0.25">
      <c r="A7717" t="s">
        <v>12654</v>
      </c>
      <c r="B7717" s="1">
        <v>45915</v>
      </c>
      <c r="C7717" t="s">
        <v>672</v>
      </c>
      <c r="D7717" t="s">
        <v>673</v>
      </c>
      <c r="E7717">
        <v>53</v>
      </c>
      <c r="F7717" t="s">
        <v>31</v>
      </c>
      <c r="G7717" t="s">
        <v>188</v>
      </c>
      <c r="H7717" t="s">
        <v>189</v>
      </c>
      <c r="I7717" t="s">
        <v>34</v>
      </c>
      <c r="J7717" t="s">
        <v>190</v>
      </c>
      <c r="K7717">
        <v>3</v>
      </c>
      <c r="L7717" s="2">
        <v>1800</v>
      </c>
      <c r="M7717">
        <v>0</v>
      </c>
      <c r="N7717" s="2">
        <v>5400</v>
      </c>
      <c r="O7717" s="2">
        <v>0</v>
      </c>
      <c r="P7717" s="2">
        <v>5400</v>
      </c>
      <c r="Q7717" s="2">
        <v>3866.77</v>
      </c>
      <c r="R7717" s="2">
        <v>1533.23</v>
      </c>
      <c r="S7717" t="s">
        <v>36</v>
      </c>
      <c r="T7717" t="s">
        <v>76</v>
      </c>
      <c r="U7717" t="s">
        <v>77</v>
      </c>
      <c r="V7717" t="s">
        <v>39</v>
      </c>
      <c r="W7717" t="s">
        <v>40</v>
      </c>
      <c r="X7717" t="s">
        <v>97</v>
      </c>
      <c r="Y7717" t="s">
        <v>42</v>
      </c>
      <c r="Z7717" t="s">
        <v>223</v>
      </c>
      <c r="AA7717" t="s">
        <v>44</v>
      </c>
      <c r="AB7717" t="s">
        <v>44</v>
      </c>
    </row>
    <row r="7718" spans="1:28" x14ac:dyDescent="0.25">
      <c r="A7718" t="s">
        <v>12655</v>
      </c>
      <c r="B7718" s="1">
        <v>45915</v>
      </c>
      <c r="C7718" t="s">
        <v>5570</v>
      </c>
      <c r="D7718" t="s">
        <v>5571</v>
      </c>
      <c r="E7718">
        <v>38</v>
      </c>
      <c r="F7718" t="s">
        <v>48</v>
      </c>
      <c r="G7718" t="s">
        <v>366</v>
      </c>
      <c r="H7718" t="s">
        <v>367</v>
      </c>
      <c r="I7718" t="s">
        <v>34</v>
      </c>
      <c r="J7718" t="s">
        <v>130</v>
      </c>
      <c r="K7718">
        <v>5</v>
      </c>
      <c r="L7718" s="2">
        <v>14500</v>
      </c>
      <c r="M7718">
        <v>20</v>
      </c>
      <c r="N7718" s="2">
        <v>72500</v>
      </c>
      <c r="O7718" s="2">
        <v>14500</v>
      </c>
      <c r="P7718" s="2">
        <v>58000</v>
      </c>
      <c r="Q7718" s="2">
        <v>45908.65</v>
      </c>
      <c r="R7718" s="2">
        <v>12091.35</v>
      </c>
      <c r="S7718" t="s">
        <v>53</v>
      </c>
      <c r="T7718" t="s">
        <v>65</v>
      </c>
      <c r="U7718" t="s">
        <v>65</v>
      </c>
      <c r="V7718" t="s">
        <v>39</v>
      </c>
      <c r="W7718" t="s">
        <v>66</v>
      </c>
      <c r="X7718" t="s">
        <v>41</v>
      </c>
      <c r="Y7718" t="s">
        <v>56</v>
      </c>
      <c r="Z7718" t="s">
        <v>43</v>
      </c>
      <c r="AA7718" t="s">
        <v>44</v>
      </c>
      <c r="AB7718" t="s">
        <v>44</v>
      </c>
    </row>
    <row r="7719" spans="1:28" x14ac:dyDescent="0.25">
      <c r="A7719" t="s">
        <v>12656</v>
      </c>
      <c r="B7719" s="1">
        <v>45915</v>
      </c>
      <c r="C7719" t="s">
        <v>3550</v>
      </c>
      <c r="D7719" t="s">
        <v>3551</v>
      </c>
      <c r="E7719">
        <v>54</v>
      </c>
      <c r="F7719" t="s">
        <v>31</v>
      </c>
      <c r="G7719" t="s">
        <v>344</v>
      </c>
      <c r="H7719" t="s">
        <v>345</v>
      </c>
      <c r="I7719" t="s">
        <v>34</v>
      </c>
      <c r="J7719" t="s">
        <v>121</v>
      </c>
      <c r="K7719">
        <v>1</v>
      </c>
      <c r="L7719" s="2">
        <v>1600</v>
      </c>
      <c r="M7719">
        <v>30</v>
      </c>
      <c r="N7719" s="2">
        <v>1600</v>
      </c>
      <c r="O7719" s="2">
        <v>480</v>
      </c>
      <c r="P7719" s="2">
        <v>1120</v>
      </c>
      <c r="Q7719" s="2">
        <v>774.92</v>
      </c>
      <c r="R7719" s="2">
        <v>345.08</v>
      </c>
      <c r="S7719" t="s">
        <v>64</v>
      </c>
      <c r="T7719" t="s">
        <v>114</v>
      </c>
      <c r="U7719" t="s">
        <v>115</v>
      </c>
      <c r="V7719" t="s">
        <v>39</v>
      </c>
      <c r="W7719" t="s">
        <v>66</v>
      </c>
      <c r="X7719" t="s">
        <v>97</v>
      </c>
      <c r="Y7719" t="s">
        <v>56</v>
      </c>
      <c r="Z7719" t="s">
        <v>43</v>
      </c>
      <c r="AA7719" t="s">
        <v>44</v>
      </c>
      <c r="AB7719" t="s">
        <v>44</v>
      </c>
    </row>
    <row r="7720" spans="1:28" x14ac:dyDescent="0.25">
      <c r="A7720" t="s">
        <v>12657</v>
      </c>
      <c r="B7720" s="1">
        <v>45915</v>
      </c>
      <c r="C7720" t="s">
        <v>7497</v>
      </c>
      <c r="D7720" t="s">
        <v>7498</v>
      </c>
      <c r="E7720">
        <v>37</v>
      </c>
      <c r="F7720" t="s">
        <v>31</v>
      </c>
      <c r="G7720" t="s">
        <v>352</v>
      </c>
      <c r="H7720" t="s">
        <v>353</v>
      </c>
      <c r="I7720" t="s">
        <v>103</v>
      </c>
      <c r="J7720" t="s">
        <v>104</v>
      </c>
      <c r="K7720">
        <v>6</v>
      </c>
      <c r="L7720" s="2">
        <v>850</v>
      </c>
      <c r="M7720">
        <v>0</v>
      </c>
      <c r="N7720" s="2">
        <v>5100</v>
      </c>
      <c r="O7720" s="2">
        <v>0</v>
      </c>
      <c r="P7720" s="2">
        <v>5100</v>
      </c>
      <c r="Q7720" s="2">
        <v>3711.22</v>
      </c>
      <c r="R7720" s="2">
        <v>1388.78</v>
      </c>
      <c r="S7720" t="s">
        <v>53</v>
      </c>
      <c r="T7720" t="s">
        <v>163</v>
      </c>
      <c r="U7720" t="s">
        <v>164</v>
      </c>
      <c r="V7720" t="s">
        <v>39</v>
      </c>
      <c r="W7720" t="s">
        <v>124</v>
      </c>
      <c r="X7720" t="s">
        <v>41</v>
      </c>
      <c r="Y7720" t="s">
        <v>56</v>
      </c>
      <c r="Z7720" t="s">
        <v>43</v>
      </c>
      <c r="AA7720" t="s">
        <v>44</v>
      </c>
      <c r="AB7720" t="s">
        <v>44</v>
      </c>
    </row>
    <row r="7721" spans="1:28" x14ac:dyDescent="0.25">
      <c r="A7721" t="s">
        <v>12658</v>
      </c>
      <c r="B7721" s="1">
        <v>45916</v>
      </c>
      <c r="C7721" t="s">
        <v>1620</v>
      </c>
      <c r="D7721" t="s">
        <v>1621</v>
      </c>
      <c r="E7721">
        <v>31</v>
      </c>
      <c r="F7721" t="s">
        <v>31</v>
      </c>
      <c r="G7721" t="s">
        <v>119</v>
      </c>
      <c r="H7721" t="s">
        <v>120</v>
      </c>
      <c r="I7721" t="s">
        <v>62</v>
      </c>
      <c r="J7721" t="s">
        <v>121</v>
      </c>
      <c r="K7721">
        <v>3</v>
      </c>
      <c r="L7721" s="2">
        <v>4800</v>
      </c>
      <c r="M7721">
        <v>15</v>
      </c>
      <c r="N7721" s="2">
        <v>14400</v>
      </c>
      <c r="O7721" s="2">
        <v>2160</v>
      </c>
      <c r="P7721" s="2">
        <v>12240</v>
      </c>
      <c r="Q7721" s="2">
        <v>6786.63</v>
      </c>
      <c r="R7721" s="2">
        <v>5453.37</v>
      </c>
      <c r="S7721" t="s">
        <v>53</v>
      </c>
      <c r="T7721" t="s">
        <v>105</v>
      </c>
      <c r="U7721" t="s">
        <v>106</v>
      </c>
      <c r="V7721" t="s">
        <v>39</v>
      </c>
      <c r="W7721" t="s">
        <v>40</v>
      </c>
      <c r="X7721" t="s">
        <v>97</v>
      </c>
      <c r="Y7721" t="s">
        <v>56</v>
      </c>
      <c r="Z7721" t="s">
        <v>43</v>
      </c>
      <c r="AA7721" t="s">
        <v>44</v>
      </c>
      <c r="AB7721" t="s">
        <v>44</v>
      </c>
    </row>
    <row r="7722" spans="1:28" x14ac:dyDescent="0.25">
      <c r="A7722" t="s">
        <v>12659</v>
      </c>
      <c r="B7722" s="1">
        <v>45916</v>
      </c>
      <c r="C7722" t="s">
        <v>4964</v>
      </c>
      <c r="D7722" t="s">
        <v>4965</v>
      </c>
      <c r="E7722">
        <v>22</v>
      </c>
      <c r="F7722" t="s">
        <v>111</v>
      </c>
      <c r="G7722" t="s">
        <v>238</v>
      </c>
      <c r="H7722" t="s">
        <v>239</v>
      </c>
      <c r="I7722" t="s">
        <v>62</v>
      </c>
      <c r="J7722" t="s">
        <v>63</v>
      </c>
      <c r="K7722">
        <v>1</v>
      </c>
      <c r="L7722" s="2">
        <v>6500</v>
      </c>
      <c r="M7722">
        <v>25</v>
      </c>
      <c r="N7722" s="2">
        <v>6500</v>
      </c>
      <c r="O7722" s="2">
        <v>1625</v>
      </c>
      <c r="P7722" s="2">
        <v>4875</v>
      </c>
      <c r="Q7722" s="2">
        <v>3122.79</v>
      </c>
      <c r="R7722" s="2">
        <v>1752.21</v>
      </c>
      <c r="S7722" t="s">
        <v>53</v>
      </c>
      <c r="T7722" t="s">
        <v>163</v>
      </c>
      <c r="U7722" t="s">
        <v>164</v>
      </c>
      <c r="V7722" t="s">
        <v>39</v>
      </c>
      <c r="W7722" t="s">
        <v>83</v>
      </c>
      <c r="X7722" t="s">
        <v>41</v>
      </c>
      <c r="Y7722" t="s">
        <v>84</v>
      </c>
      <c r="Z7722" t="s">
        <v>43</v>
      </c>
      <c r="AA7722" t="s">
        <v>44</v>
      </c>
      <c r="AB7722" t="s">
        <v>44</v>
      </c>
    </row>
    <row r="7723" spans="1:28" x14ac:dyDescent="0.25">
      <c r="A7723" t="s">
        <v>12660</v>
      </c>
      <c r="B7723" s="1">
        <v>45916</v>
      </c>
      <c r="C7723" t="s">
        <v>2652</v>
      </c>
      <c r="D7723" t="s">
        <v>2653</v>
      </c>
      <c r="E7723">
        <v>54</v>
      </c>
      <c r="F7723" t="s">
        <v>31</v>
      </c>
      <c r="G7723" t="s">
        <v>561</v>
      </c>
      <c r="H7723" t="s">
        <v>562</v>
      </c>
      <c r="I7723" t="s">
        <v>34</v>
      </c>
      <c r="J7723" t="s">
        <v>143</v>
      </c>
      <c r="K7723">
        <v>2</v>
      </c>
      <c r="L7723" s="2">
        <v>900</v>
      </c>
      <c r="M7723">
        <v>10</v>
      </c>
      <c r="N7723" s="2">
        <v>1800</v>
      </c>
      <c r="O7723" s="2">
        <v>180</v>
      </c>
      <c r="P7723" s="2">
        <v>1620</v>
      </c>
      <c r="Q7723" s="2">
        <v>1103.8800000000001</v>
      </c>
      <c r="R7723" s="2">
        <v>516.12</v>
      </c>
      <c r="S7723" t="s">
        <v>64</v>
      </c>
      <c r="T7723" t="s">
        <v>398</v>
      </c>
      <c r="U7723" t="s">
        <v>399</v>
      </c>
      <c r="V7723" t="s">
        <v>39</v>
      </c>
      <c r="W7723" t="s">
        <v>137</v>
      </c>
      <c r="X7723" t="s">
        <v>67</v>
      </c>
      <c r="Y7723" t="s">
        <v>56</v>
      </c>
      <c r="Z7723" t="s">
        <v>43</v>
      </c>
      <c r="AA7723" t="s">
        <v>44</v>
      </c>
      <c r="AB7723" t="s">
        <v>44</v>
      </c>
    </row>
    <row r="7724" spans="1:28" x14ac:dyDescent="0.25">
      <c r="A7724" t="s">
        <v>12661</v>
      </c>
      <c r="B7724" s="1">
        <v>45916</v>
      </c>
      <c r="C7724" t="s">
        <v>4099</v>
      </c>
      <c r="D7724" t="s">
        <v>4100</v>
      </c>
      <c r="E7724">
        <v>37</v>
      </c>
      <c r="F7724" t="s">
        <v>31</v>
      </c>
      <c r="G7724" t="s">
        <v>344</v>
      </c>
      <c r="H7724" t="s">
        <v>345</v>
      </c>
      <c r="I7724" t="s">
        <v>34</v>
      </c>
      <c r="J7724" t="s">
        <v>121</v>
      </c>
      <c r="K7724">
        <v>1</v>
      </c>
      <c r="L7724" s="2">
        <v>1600</v>
      </c>
      <c r="M7724">
        <v>15</v>
      </c>
      <c r="N7724" s="2">
        <v>1600</v>
      </c>
      <c r="O7724" s="2">
        <v>240</v>
      </c>
      <c r="P7724" s="2">
        <v>1360</v>
      </c>
      <c r="Q7724" s="2">
        <v>889</v>
      </c>
      <c r="R7724" s="2">
        <v>471</v>
      </c>
      <c r="S7724" t="s">
        <v>53</v>
      </c>
      <c r="T7724" t="s">
        <v>114</v>
      </c>
      <c r="U7724" t="s">
        <v>115</v>
      </c>
      <c r="V7724" t="s">
        <v>39</v>
      </c>
      <c r="W7724" t="s">
        <v>137</v>
      </c>
      <c r="X7724" t="s">
        <v>97</v>
      </c>
      <c r="Y7724" t="s">
        <v>42</v>
      </c>
      <c r="Z7724" t="s">
        <v>43</v>
      </c>
      <c r="AA7724" t="s">
        <v>44</v>
      </c>
      <c r="AB7724" t="s">
        <v>44</v>
      </c>
    </row>
    <row r="7725" spans="1:28" x14ac:dyDescent="0.25">
      <c r="A7725" t="s">
        <v>12662</v>
      </c>
      <c r="B7725" s="1">
        <v>45916</v>
      </c>
      <c r="C7725" t="s">
        <v>12663</v>
      </c>
      <c r="D7725" t="s">
        <v>12664</v>
      </c>
      <c r="E7725">
        <v>55</v>
      </c>
      <c r="F7725" t="s">
        <v>31</v>
      </c>
      <c r="G7725" t="s">
        <v>49</v>
      </c>
      <c r="H7725" t="s">
        <v>50</v>
      </c>
      <c r="I7725" t="s">
        <v>51</v>
      </c>
      <c r="J7725" t="s">
        <v>52</v>
      </c>
      <c r="K7725">
        <v>1</v>
      </c>
      <c r="L7725" s="2">
        <v>500</v>
      </c>
      <c r="M7725">
        <v>5</v>
      </c>
      <c r="N7725" s="2">
        <v>500</v>
      </c>
      <c r="O7725" s="2">
        <v>25</v>
      </c>
      <c r="P7725" s="2">
        <v>475</v>
      </c>
      <c r="Q7725" s="2">
        <v>315.27999999999997</v>
      </c>
      <c r="R7725" s="2">
        <v>159.72</v>
      </c>
      <c r="S7725" t="s">
        <v>64</v>
      </c>
      <c r="T7725" t="s">
        <v>54</v>
      </c>
      <c r="U7725" t="s">
        <v>55</v>
      </c>
      <c r="V7725" t="s">
        <v>39</v>
      </c>
      <c r="W7725" t="s">
        <v>83</v>
      </c>
      <c r="X7725" t="s">
        <v>97</v>
      </c>
      <c r="Y7725" t="s">
        <v>56</v>
      </c>
      <c r="Z7725" t="s">
        <v>43</v>
      </c>
      <c r="AA7725" t="s">
        <v>44</v>
      </c>
      <c r="AB7725" t="s">
        <v>44</v>
      </c>
    </row>
    <row r="7726" spans="1:28" x14ac:dyDescent="0.25">
      <c r="A7726" t="s">
        <v>12665</v>
      </c>
      <c r="B7726" s="1">
        <v>45916</v>
      </c>
      <c r="C7726" t="s">
        <v>1870</v>
      </c>
      <c r="D7726" t="s">
        <v>1871</v>
      </c>
      <c r="E7726">
        <v>46</v>
      </c>
      <c r="F7726" t="s">
        <v>48</v>
      </c>
      <c r="G7726" t="s">
        <v>212</v>
      </c>
      <c r="H7726" t="s">
        <v>213</v>
      </c>
      <c r="I7726" t="s">
        <v>51</v>
      </c>
      <c r="J7726" t="s">
        <v>52</v>
      </c>
      <c r="K7726">
        <v>3</v>
      </c>
      <c r="L7726" s="2">
        <v>400</v>
      </c>
      <c r="M7726">
        <v>5</v>
      </c>
      <c r="N7726" s="2">
        <v>1200</v>
      </c>
      <c r="O7726" s="2">
        <v>60</v>
      </c>
      <c r="P7726" s="2">
        <v>1140</v>
      </c>
      <c r="Q7726" s="2">
        <v>694.12</v>
      </c>
      <c r="R7726" s="2">
        <v>445.88</v>
      </c>
      <c r="S7726" t="s">
        <v>36</v>
      </c>
      <c r="T7726" t="s">
        <v>54</v>
      </c>
      <c r="U7726" t="s">
        <v>55</v>
      </c>
      <c r="V7726" t="s">
        <v>39</v>
      </c>
      <c r="W7726" t="s">
        <v>40</v>
      </c>
      <c r="X7726" t="s">
        <v>67</v>
      </c>
      <c r="Y7726" t="s">
        <v>56</v>
      </c>
      <c r="Z7726" t="s">
        <v>43</v>
      </c>
      <c r="AA7726" t="s">
        <v>44</v>
      </c>
      <c r="AB7726" t="s">
        <v>44</v>
      </c>
    </row>
    <row r="7727" spans="1:28" x14ac:dyDescent="0.25">
      <c r="A7727" t="s">
        <v>12666</v>
      </c>
      <c r="B7727" s="1">
        <v>45916</v>
      </c>
      <c r="C7727" t="s">
        <v>10512</v>
      </c>
      <c r="D7727" t="s">
        <v>10513</v>
      </c>
      <c r="E7727">
        <v>49</v>
      </c>
      <c r="F7727" t="s">
        <v>48</v>
      </c>
      <c r="G7727" t="s">
        <v>188</v>
      </c>
      <c r="H7727" t="s">
        <v>189</v>
      </c>
      <c r="I7727" t="s">
        <v>34</v>
      </c>
      <c r="J7727" t="s">
        <v>190</v>
      </c>
      <c r="K7727">
        <v>5</v>
      </c>
      <c r="L7727" s="2">
        <v>1800</v>
      </c>
      <c r="M7727">
        <v>10</v>
      </c>
      <c r="N7727" s="2">
        <v>9000</v>
      </c>
      <c r="O7727" s="2">
        <v>900</v>
      </c>
      <c r="P7727" s="2">
        <v>8100</v>
      </c>
      <c r="Q7727" s="2">
        <v>5022.91</v>
      </c>
      <c r="R7727" s="2">
        <v>3077.09</v>
      </c>
      <c r="S7727" t="s">
        <v>53</v>
      </c>
      <c r="T7727" t="s">
        <v>398</v>
      </c>
      <c r="U7727" t="s">
        <v>399</v>
      </c>
      <c r="V7727" t="s">
        <v>39</v>
      </c>
      <c r="W7727" t="s">
        <v>137</v>
      </c>
      <c r="X7727" t="s">
        <v>41</v>
      </c>
      <c r="Y7727" t="s">
        <v>56</v>
      </c>
      <c r="Z7727" t="s">
        <v>43</v>
      </c>
      <c r="AA7727" t="s">
        <v>44</v>
      </c>
      <c r="AB7727" t="s">
        <v>44</v>
      </c>
    </row>
    <row r="7728" spans="1:28" x14ac:dyDescent="0.25">
      <c r="A7728" t="s">
        <v>12667</v>
      </c>
      <c r="B7728" s="1">
        <v>45916</v>
      </c>
      <c r="C7728" t="s">
        <v>4084</v>
      </c>
      <c r="D7728" t="s">
        <v>4085</v>
      </c>
      <c r="E7728">
        <v>40</v>
      </c>
      <c r="F7728" t="s">
        <v>111</v>
      </c>
      <c r="G7728" t="s">
        <v>32</v>
      </c>
      <c r="H7728" t="s">
        <v>33</v>
      </c>
      <c r="I7728" t="s">
        <v>34</v>
      </c>
      <c r="J7728" t="s">
        <v>35</v>
      </c>
      <c r="K7728">
        <v>1</v>
      </c>
      <c r="L7728" s="2">
        <v>55000</v>
      </c>
      <c r="M7728">
        <v>5</v>
      </c>
      <c r="N7728" s="2">
        <v>55000</v>
      </c>
      <c r="O7728" s="2">
        <v>2750</v>
      </c>
      <c r="P7728" s="2">
        <v>52250</v>
      </c>
      <c r="Q7728" s="2">
        <v>33375.54</v>
      </c>
      <c r="R7728" s="2">
        <v>18874.46</v>
      </c>
      <c r="S7728" t="s">
        <v>36</v>
      </c>
      <c r="T7728" t="s">
        <v>163</v>
      </c>
      <c r="U7728" t="s">
        <v>164</v>
      </c>
      <c r="V7728" t="s">
        <v>39</v>
      </c>
      <c r="W7728" t="s">
        <v>92</v>
      </c>
      <c r="X7728" t="s">
        <v>97</v>
      </c>
      <c r="Y7728" t="s">
        <v>56</v>
      </c>
      <c r="Z7728" t="s">
        <v>43</v>
      </c>
      <c r="AA7728" t="s">
        <v>44</v>
      </c>
      <c r="AB7728" t="s">
        <v>44</v>
      </c>
    </row>
    <row r="7729" spans="1:28" x14ac:dyDescent="0.25">
      <c r="A7729" t="s">
        <v>12668</v>
      </c>
      <c r="B7729" s="1">
        <v>45916</v>
      </c>
      <c r="C7729" t="s">
        <v>2133</v>
      </c>
      <c r="D7729" t="s">
        <v>2134</v>
      </c>
      <c r="E7729">
        <v>43</v>
      </c>
      <c r="F7729" t="s">
        <v>48</v>
      </c>
      <c r="G7729" t="s">
        <v>352</v>
      </c>
      <c r="H7729" t="s">
        <v>353</v>
      </c>
      <c r="I7729" t="s">
        <v>103</v>
      </c>
      <c r="J7729" t="s">
        <v>104</v>
      </c>
      <c r="K7729">
        <v>4</v>
      </c>
      <c r="L7729" s="2">
        <v>850</v>
      </c>
      <c r="M7729">
        <v>0</v>
      </c>
      <c r="N7729" s="2">
        <v>3400</v>
      </c>
      <c r="O7729" s="2">
        <v>0</v>
      </c>
      <c r="P7729" s="2">
        <v>3400</v>
      </c>
      <c r="Q7729" s="2">
        <v>2558.44</v>
      </c>
      <c r="R7729" s="2">
        <v>841.56</v>
      </c>
      <c r="S7729" t="s">
        <v>64</v>
      </c>
      <c r="T7729" t="s">
        <v>578</v>
      </c>
      <c r="U7729" t="s">
        <v>579</v>
      </c>
      <c r="V7729" t="s">
        <v>39</v>
      </c>
      <c r="W7729" t="s">
        <v>83</v>
      </c>
      <c r="X7729" t="s">
        <v>67</v>
      </c>
      <c r="Y7729" t="s">
        <v>56</v>
      </c>
      <c r="Z7729" t="s">
        <v>144</v>
      </c>
      <c r="AA7729" t="s">
        <v>44</v>
      </c>
      <c r="AB7729" t="s">
        <v>44</v>
      </c>
    </row>
    <row r="7730" spans="1:28" x14ac:dyDescent="0.25">
      <c r="A7730" t="s">
        <v>12669</v>
      </c>
      <c r="B7730" s="1">
        <v>45916</v>
      </c>
      <c r="C7730" t="s">
        <v>4371</v>
      </c>
      <c r="D7730" t="s">
        <v>4372</v>
      </c>
      <c r="E7730">
        <v>19</v>
      </c>
      <c r="F7730" t="s">
        <v>48</v>
      </c>
      <c r="G7730" t="s">
        <v>188</v>
      </c>
      <c r="H7730" t="s">
        <v>189</v>
      </c>
      <c r="I7730" t="s">
        <v>34</v>
      </c>
      <c r="J7730" t="s">
        <v>190</v>
      </c>
      <c r="K7730">
        <v>4</v>
      </c>
      <c r="L7730" s="2">
        <v>1800</v>
      </c>
      <c r="M7730">
        <v>5</v>
      </c>
      <c r="N7730" s="2">
        <v>7200</v>
      </c>
      <c r="O7730" s="2">
        <v>360</v>
      </c>
      <c r="P7730" s="2">
        <v>6840</v>
      </c>
      <c r="Q7730" s="2">
        <v>5022.3599999999997</v>
      </c>
      <c r="R7730" s="2">
        <v>1817.64</v>
      </c>
      <c r="S7730" t="s">
        <v>53</v>
      </c>
      <c r="T7730" t="s">
        <v>290</v>
      </c>
      <c r="U7730" t="s">
        <v>291</v>
      </c>
      <c r="V7730" t="s">
        <v>39</v>
      </c>
      <c r="W7730" t="s">
        <v>66</v>
      </c>
      <c r="X7730" t="s">
        <v>41</v>
      </c>
      <c r="Y7730" t="s">
        <v>56</v>
      </c>
      <c r="Z7730" t="s">
        <v>43</v>
      </c>
      <c r="AA7730" t="s">
        <v>68</v>
      </c>
      <c r="AB7730" t="s">
        <v>44</v>
      </c>
    </row>
    <row r="7731" spans="1:28" x14ac:dyDescent="0.25">
      <c r="A7731" t="s">
        <v>12670</v>
      </c>
      <c r="B7731" s="1">
        <v>45916</v>
      </c>
      <c r="C7731" t="s">
        <v>9639</v>
      </c>
      <c r="D7731" t="s">
        <v>9640</v>
      </c>
      <c r="E7731">
        <v>47</v>
      </c>
      <c r="F7731" t="s">
        <v>31</v>
      </c>
      <c r="G7731" t="s">
        <v>32</v>
      </c>
      <c r="H7731" t="s">
        <v>33</v>
      </c>
      <c r="I7731" t="s">
        <v>34</v>
      </c>
      <c r="J7731" t="s">
        <v>35</v>
      </c>
      <c r="K7731">
        <v>5</v>
      </c>
      <c r="L7731" s="2">
        <v>55000</v>
      </c>
      <c r="M7731">
        <v>20</v>
      </c>
      <c r="N7731" s="2">
        <v>275000</v>
      </c>
      <c r="O7731" s="2">
        <v>55000</v>
      </c>
      <c r="P7731" s="2">
        <v>220000</v>
      </c>
      <c r="Q7731" s="2">
        <v>131674.62</v>
      </c>
      <c r="R7731" s="2">
        <v>88325.38</v>
      </c>
      <c r="S7731" t="s">
        <v>64</v>
      </c>
      <c r="T7731" t="s">
        <v>275</v>
      </c>
      <c r="U7731" t="s">
        <v>123</v>
      </c>
      <c r="V7731" t="s">
        <v>39</v>
      </c>
      <c r="W7731" t="s">
        <v>124</v>
      </c>
      <c r="X7731" t="s">
        <v>67</v>
      </c>
      <c r="Y7731" t="s">
        <v>42</v>
      </c>
      <c r="Z7731" t="s">
        <v>43</v>
      </c>
      <c r="AA7731" t="s">
        <v>44</v>
      </c>
      <c r="AB7731" t="s">
        <v>44</v>
      </c>
    </row>
    <row r="7732" spans="1:28" x14ac:dyDescent="0.25">
      <c r="A7732" t="s">
        <v>12671</v>
      </c>
      <c r="B7732" s="1">
        <v>45917</v>
      </c>
      <c r="C7732" t="s">
        <v>3738</v>
      </c>
      <c r="D7732" t="s">
        <v>3739</v>
      </c>
      <c r="E7732">
        <v>37</v>
      </c>
      <c r="F7732" t="s">
        <v>48</v>
      </c>
      <c r="G7732" t="s">
        <v>217</v>
      </c>
      <c r="H7732" t="s">
        <v>218</v>
      </c>
      <c r="I7732" t="s">
        <v>34</v>
      </c>
      <c r="J7732" t="s">
        <v>130</v>
      </c>
      <c r="K7732">
        <v>5</v>
      </c>
      <c r="L7732" s="2">
        <v>28000</v>
      </c>
      <c r="M7732">
        <v>0</v>
      </c>
      <c r="N7732" s="2">
        <v>140000</v>
      </c>
      <c r="O7732" s="2">
        <v>0</v>
      </c>
      <c r="P7732" s="2">
        <v>140000</v>
      </c>
      <c r="Q7732" s="2">
        <v>89919.74</v>
      </c>
      <c r="R7732" s="2">
        <v>50080.26</v>
      </c>
      <c r="S7732" t="s">
        <v>53</v>
      </c>
      <c r="T7732" t="s">
        <v>407</v>
      </c>
      <c r="U7732" t="s">
        <v>408</v>
      </c>
      <c r="V7732" t="s">
        <v>39</v>
      </c>
      <c r="W7732" t="s">
        <v>66</v>
      </c>
      <c r="X7732" t="s">
        <v>97</v>
      </c>
      <c r="Y7732" t="s">
        <v>42</v>
      </c>
      <c r="Z7732" t="s">
        <v>43</v>
      </c>
      <c r="AA7732" t="s">
        <v>44</v>
      </c>
      <c r="AB7732" t="s">
        <v>44</v>
      </c>
    </row>
    <row r="7733" spans="1:28" x14ac:dyDescent="0.25">
      <c r="A7733" t="s">
        <v>12672</v>
      </c>
      <c r="B7733" s="1">
        <v>45917</v>
      </c>
      <c r="C7733" t="s">
        <v>4212</v>
      </c>
      <c r="D7733" t="s">
        <v>4213</v>
      </c>
      <c r="E7733">
        <v>58</v>
      </c>
      <c r="F7733" t="s">
        <v>48</v>
      </c>
      <c r="G7733" t="s">
        <v>128</v>
      </c>
      <c r="H7733" t="s">
        <v>129</v>
      </c>
      <c r="I7733" t="s">
        <v>74</v>
      </c>
      <c r="J7733" t="s">
        <v>130</v>
      </c>
      <c r="K7733">
        <v>2</v>
      </c>
      <c r="L7733" s="2">
        <v>1700</v>
      </c>
      <c r="M7733">
        <v>10</v>
      </c>
      <c r="N7733" s="2">
        <v>3400</v>
      </c>
      <c r="O7733" s="2">
        <v>340</v>
      </c>
      <c r="P7733" s="2">
        <v>3060</v>
      </c>
      <c r="Q7733" s="2">
        <v>1842.56</v>
      </c>
      <c r="R7733" s="2">
        <v>1217.44</v>
      </c>
      <c r="S7733" t="s">
        <v>53</v>
      </c>
      <c r="T7733" t="s">
        <v>578</v>
      </c>
      <c r="U7733" t="s">
        <v>579</v>
      </c>
      <c r="V7733" t="s">
        <v>39</v>
      </c>
      <c r="W7733" t="s">
        <v>137</v>
      </c>
      <c r="X7733" t="s">
        <v>41</v>
      </c>
      <c r="Y7733" t="s">
        <v>42</v>
      </c>
      <c r="Z7733" t="s">
        <v>508</v>
      </c>
      <c r="AA7733" t="s">
        <v>44</v>
      </c>
      <c r="AB7733" t="s">
        <v>44</v>
      </c>
    </row>
    <row r="7734" spans="1:28" x14ac:dyDescent="0.25">
      <c r="A7734" t="s">
        <v>12673</v>
      </c>
      <c r="B7734" s="1">
        <v>45917</v>
      </c>
      <c r="C7734" t="s">
        <v>10122</v>
      </c>
      <c r="D7734" t="s">
        <v>10123</v>
      </c>
      <c r="E7734">
        <v>52</v>
      </c>
      <c r="F7734" t="s">
        <v>31</v>
      </c>
      <c r="G7734" t="s">
        <v>119</v>
      </c>
      <c r="H7734" t="s">
        <v>120</v>
      </c>
      <c r="I7734" t="s">
        <v>62</v>
      </c>
      <c r="J7734" t="s">
        <v>121</v>
      </c>
      <c r="K7734">
        <v>4</v>
      </c>
      <c r="L7734" s="2">
        <v>4800</v>
      </c>
      <c r="M7734">
        <v>10</v>
      </c>
      <c r="N7734" s="2">
        <v>19200</v>
      </c>
      <c r="O7734" s="2">
        <v>1920</v>
      </c>
      <c r="P7734" s="2">
        <v>17280</v>
      </c>
      <c r="Q7734" s="2">
        <v>11010.42</v>
      </c>
      <c r="R7734" s="2">
        <v>6269.58</v>
      </c>
      <c r="S7734" t="s">
        <v>53</v>
      </c>
      <c r="T7734" t="s">
        <v>65</v>
      </c>
      <c r="U7734" t="s">
        <v>65</v>
      </c>
      <c r="V7734" t="s">
        <v>39</v>
      </c>
      <c r="W7734" t="s">
        <v>66</v>
      </c>
      <c r="X7734" t="s">
        <v>41</v>
      </c>
      <c r="Y7734" t="s">
        <v>42</v>
      </c>
      <c r="Z7734" t="s">
        <v>43</v>
      </c>
      <c r="AA7734" t="s">
        <v>44</v>
      </c>
      <c r="AB7734" t="s">
        <v>44</v>
      </c>
    </row>
    <row r="7735" spans="1:28" x14ac:dyDescent="0.25">
      <c r="A7735" t="s">
        <v>12674</v>
      </c>
      <c r="B7735" s="1">
        <v>45917</v>
      </c>
      <c r="C7735" t="s">
        <v>5162</v>
      </c>
      <c r="D7735" t="s">
        <v>5163</v>
      </c>
      <c r="E7735">
        <v>52</v>
      </c>
      <c r="F7735" t="s">
        <v>31</v>
      </c>
      <c r="G7735" t="s">
        <v>280</v>
      </c>
      <c r="H7735" t="s">
        <v>281</v>
      </c>
      <c r="I7735" t="s">
        <v>62</v>
      </c>
      <c r="J7735" t="s">
        <v>190</v>
      </c>
      <c r="K7735">
        <v>2</v>
      </c>
      <c r="L7735" s="2">
        <v>700</v>
      </c>
      <c r="M7735">
        <v>10</v>
      </c>
      <c r="N7735" s="2">
        <v>1400</v>
      </c>
      <c r="O7735" s="2">
        <v>140</v>
      </c>
      <c r="P7735" s="2">
        <v>1260</v>
      </c>
      <c r="Q7735" s="2">
        <v>750.03</v>
      </c>
      <c r="R7735" s="2">
        <v>509.97</v>
      </c>
      <c r="S7735" t="s">
        <v>53</v>
      </c>
      <c r="T7735" t="s">
        <v>290</v>
      </c>
      <c r="U7735" t="s">
        <v>291</v>
      </c>
      <c r="V7735" t="s">
        <v>39</v>
      </c>
      <c r="W7735" t="s">
        <v>66</v>
      </c>
      <c r="X7735" t="s">
        <v>41</v>
      </c>
      <c r="Y7735" t="s">
        <v>56</v>
      </c>
      <c r="Z7735" t="s">
        <v>223</v>
      </c>
      <c r="AA7735" t="s">
        <v>44</v>
      </c>
      <c r="AB7735" t="s">
        <v>44</v>
      </c>
    </row>
    <row r="7736" spans="1:28" x14ac:dyDescent="0.25">
      <c r="A7736" t="s">
        <v>12675</v>
      </c>
      <c r="B7736" s="1">
        <v>45917</v>
      </c>
      <c r="C7736" t="s">
        <v>1709</v>
      </c>
      <c r="D7736" t="s">
        <v>1710</v>
      </c>
      <c r="E7736">
        <v>51</v>
      </c>
      <c r="F7736" t="s">
        <v>111</v>
      </c>
      <c r="G7736" t="s">
        <v>280</v>
      </c>
      <c r="H7736" t="s">
        <v>281</v>
      </c>
      <c r="I7736" t="s">
        <v>62</v>
      </c>
      <c r="J7736" t="s">
        <v>190</v>
      </c>
      <c r="K7736">
        <v>3</v>
      </c>
      <c r="L7736" s="2">
        <v>700</v>
      </c>
      <c r="M7736">
        <v>0</v>
      </c>
      <c r="N7736" s="2">
        <v>2100</v>
      </c>
      <c r="O7736" s="2">
        <v>0</v>
      </c>
      <c r="P7736" s="2">
        <v>2100</v>
      </c>
      <c r="Q7736" s="2">
        <v>1700.13</v>
      </c>
      <c r="R7736" s="2">
        <v>399.87</v>
      </c>
      <c r="S7736" t="s">
        <v>53</v>
      </c>
      <c r="T7736" t="s">
        <v>578</v>
      </c>
      <c r="U7736" t="s">
        <v>579</v>
      </c>
      <c r="V7736" t="s">
        <v>39</v>
      </c>
      <c r="W7736" t="s">
        <v>92</v>
      </c>
      <c r="X7736" t="s">
        <v>67</v>
      </c>
      <c r="Y7736" t="s">
        <v>56</v>
      </c>
      <c r="Z7736" t="s">
        <v>43</v>
      </c>
      <c r="AA7736" t="s">
        <v>44</v>
      </c>
      <c r="AB7736" t="s">
        <v>44</v>
      </c>
    </row>
    <row r="7737" spans="1:28" x14ac:dyDescent="0.25">
      <c r="A7737" t="s">
        <v>12676</v>
      </c>
      <c r="B7737" s="1">
        <v>45917</v>
      </c>
      <c r="C7737" t="s">
        <v>8945</v>
      </c>
      <c r="D7737" t="s">
        <v>8946</v>
      </c>
      <c r="E7737">
        <v>52</v>
      </c>
      <c r="F7737" t="s">
        <v>48</v>
      </c>
      <c r="G7737" t="s">
        <v>134</v>
      </c>
      <c r="H7737" t="s">
        <v>135</v>
      </c>
      <c r="I7737" t="s">
        <v>62</v>
      </c>
      <c r="J7737" t="s">
        <v>130</v>
      </c>
      <c r="K7737">
        <v>5</v>
      </c>
      <c r="L7737" s="2">
        <v>8500</v>
      </c>
      <c r="M7737">
        <v>5</v>
      </c>
      <c r="N7737" s="2">
        <v>42500</v>
      </c>
      <c r="O7737" s="2">
        <v>2125</v>
      </c>
      <c r="P7737" s="2">
        <v>40375</v>
      </c>
      <c r="Q7737" s="2">
        <v>32220.21</v>
      </c>
      <c r="R7737" s="2">
        <v>8154.79</v>
      </c>
      <c r="S7737" t="s">
        <v>64</v>
      </c>
      <c r="T7737" t="s">
        <v>96</v>
      </c>
      <c r="U7737" t="s">
        <v>96</v>
      </c>
      <c r="V7737" t="s">
        <v>39</v>
      </c>
      <c r="W7737" t="s">
        <v>40</v>
      </c>
      <c r="X7737" t="s">
        <v>97</v>
      </c>
      <c r="Y7737" t="s">
        <v>56</v>
      </c>
      <c r="Z7737" t="s">
        <v>43</v>
      </c>
      <c r="AA7737" t="s">
        <v>44</v>
      </c>
      <c r="AB7737" t="s">
        <v>44</v>
      </c>
    </row>
    <row r="7738" spans="1:28" x14ac:dyDescent="0.25">
      <c r="A7738" t="s">
        <v>12677</v>
      </c>
      <c r="B7738" s="1">
        <v>45917</v>
      </c>
      <c r="C7738" t="s">
        <v>12678</v>
      </c>
      <c r="D7738" t="s">
        <v>12679</v>
      </c>
      <c r="E7738">
        <v>25</v>
      </c>
      <c r="F7738" t="s">
        <v>48</v>
      </c>
      <c r="G7738" t="s">
        <v>212</v>
      </c>
      <c r="H7738" t="s">
        <v>213</v>
      </c>
      <c r="I7738" t="s">
        <v>51</v>
      </c>
      <c r="J7738" t="s">
        <v>52</v>
      </c>
      <c r="K7738">
        <v>1</v>
      </c>
      <c r="L7738" s="2">
        <v>400</v>
      </c>
      <c r="M7738">
        <v>10</v>
      </c>
      <c r="N7738" s="2">
        <v>400</v>
      </c>
      <c r="O7738" s="2">
        <v>40</v>
      </c>
      <c r="P7738" s="2">
        <v>360</v>
      </c>
      <c r="Q7738" s="2">
        <v>235.91</v>
      </c>
      <c r="R7738" s="2">
        <v>124.09</v>
      </c>
      <c r="S7738" t="s">
        <v>36</v>
      </c>
      <c r="T7738" t="s">
        <v>114</v>
      </c>
      <c r="U7738" t="s">
        <v>115</v>
      </c>
      <c r="V7738" t="s">
        <v>39</v>
      </c>
      <c r="W7738" t="s">
        <v>92</v>
      </c>
      <c r="X7738" t="s">
        <v>67</v>
      </c>
      <c r="Y7738" t="s">
        <v>42</v>
      </c>
      <c r="Z7738" t="s">
        <v>43</v>
      </c>
      <c r="AA7738" t="s">
        <v>44</v>
      </c>
      <c r="AB7738" t="s">
        <v>44</v>
      </c>
    </row>
    <row r="7739" spans="1:28" x14ac:dyDescent="0.25">
      <c r="A7739" t="s">
        <v>12680</v>
      </c>
      <c r="B7739" s="1">
        <v>45917</v>
      </c>
      <c r="C7739" t="s">
        <v>12681</v>
      </c>
      <c r="D7739" t="s">
        <v>12682</v>
      </c>
      <c r="E7739">
        <v>21</v>
      </c>
      <c r="F7739" t="s">
        <v>48</v>
      </c>
      <c r="G7739" t="s">
        <v>188</v>
      </c>
      <c r="H7739" t="s">
        <v>189</v>
      </c>
      <c r="I7739" t="s">
        <v>34</v>
      </c>
      <c r="J7739" t="s">
        <v>190</v>
      </c>
      <c r="K7739">
        <v>2</v>
      </c>
      <c r="L7739" s="2">
        <v>1800</v>
      </c>
      <c r="M7739">
        <v>0</v>
      </c>
      <c r="N7739" s="2">
        <v>3600</v>
      </c>
      <c r="O7739" s="2">
        <v>0</v>
      </c>
      <c r="P7739" s="2">
        <v>3600</v>
      </c>
      <c r="Q7739" s="2">
        <v>2626.27</v>
      </c>
      <c r="R7739" s="2">
        <v>973.73</v>
      </c>
      <c r="S7739" t="s">
        <v>53</v>
      </c>
      <c r="T7739" t="s">
        <v>163</v>
      </c>
      <c r="U7739" t="s">
        <v>164</v>
      </c>
      <c r="V7739" t="s">
        <v>39</v>
      </c>
      <c r="W7739" t="s">
        <v>92</v>
      </c>
      <c r="X7739" t="s">
        <v>97</v>
      </c>
      <c r="Y7739" t="s">
        <v>84</v>
      </c>
      <c r="Z7739" t="s">
        <v>43</v>
      </c>
      <c r="AA7739" t="s">
        <v>44</v>
      </c>
      <c r="AB7739" t="s">
        <v>44</v>
      </c>
    </row>
    <row r="7740" spans="1:28" x14ac:dyDescent="0.25">
      <c r="A7740" t="s">
        <v>12683</v>
      </c>
      <c r="B7740" s="1">
        <v>45917</v>
      </c>
      <c r="C7740" t="s">
        <v>12189</v>
      </c>
      <c r="D7740" t="s">
        <v>12190</v>
      </c>
      <c r="E7740">
        <v>23</v>
      </c>
      <c r="F7740" t="s">
        <v>31</v>
      </c>
      <c r="G7740" t="s">
        <v>176</v>
      </c>
      <c r="H7740" t="s">
        <v>177</v>
      </c>
      <c r="I7740" t="s">
        <v>34</v>
      </c>
      <c r="J7740" t="s">
        <v>35</v>
      </c>
      <c r="K7740">
        <v>1</v>
      </c>
      <c r="L7740" s="2">
        <v>6500</v>
      </c>
      <c r="M7740">
        <v>10</v>
      </c>
      <c r="N7740" s="2">
        <v>6500</v>
      </c>
      <c r="O7740" s="2">
        <v>650</v>
      </c>
      <c r="P7740" s="2">
        <v>5850</v>
      </c>
      <c r="Q7740" s="2">
        <v>4579.0200000000004</v>
      </c>
      <c r="R7740" s="2">
        <v>1270.98</v>
      </c>
      <c r="S7740" t="s">
        <v>53</v>
      </c>
      <c r="T7740" t="s">
        <v>153</v>
      </c>
      <c r="U7740" t="s">
        <v>154</v>
      </c>
      <c r="V7740" t="s">
        <v>39</v>
      </c>
      <c r="W7740" t="s">
        <v>124</v>
      </c>
      <c r="X7740" t="s">
        <v>97</v>
      </c>
      <c r="Y7740" t="s">
        <v>56</v>
      </c>
      <c r="Z7740" t="s">
        <v>43</v>
      </c>
      <c r="AA7740" t="s">
        <v>44</v>
      </c>
      <c r="AB7740" t="s">
        <v>44</v>
      </c>
    </row>
    <row r="7741" spans="1:28" x14ac:dyDescent="0.25">
      <c r="A7741" t="s">
        <v>12684</v>
      </c>
      <c r="B7741" s="1">
        <v>45917</v>
      </c>
      <c r="C7741" t="s">
        <v>1858</v>
      </c>
      <c r="D7741" t="s">
        <v>1859</v>
      </c>
      <c r="E7741">
        <v>44</v>
      </c>
      <c r="F7741" t="s">
        <v>111</v>
      </c>
      <c r="G7741" t="s">
        <v>197</v>
      </c>
      <c r="H7741" t="s">
        <v>198</v>
      </c>
      <c r="I7741" t="s">
        <v>74</v>
      </c>
      <c r="J7741" t="s">
        <v>75</v>
      </c>
      <c r="K7741">
        <v>5</v>
      </c>
      <c r="L7741" s="2">
        <v>2600</v>
      </c>
      <c r="M7741">
        <v>10</v>
      </c>
      <c r="N7741" s="2">
        <v>13000</v>
      </c>
      <c r="O7741" s="2">
        <v>1300</v>
      </c>
      <c r="P7741" s="2">
        <v>11700</v>
      </c>
      <c r="Q7741" s="2">
        <v>8573.35</v>
      </c>
      <c r="R7741" s="2">
        <v>3126.65</v>
      </c>
      <c r="S7741" t="s">
        <v>53</v>
      </c>
      <c r="T7741" t="s">
        <v>37</v>
      </c>
      <c r="U7741" t="s">
        <v>38</v>
      </c>
      <c r="V7741" t="s">
        <v>39</v>
      </c>
      <c r="W7741" t="s">
        <v>83</v>
      </c>
      <c r="X7741" t="s">
        <v>97</v>
      </c>
      <c r="Y7741" t="s">
        <v>56</v>
      </c>
      <c r="Z7741" t="s">
        <v>43</v>
      </c>
      <c r="AA7741" t="s">
        <v>44</v>
      </c>
      <c r="AB7741" t="s">
        <v>44</v>
      </c>
    </row>
    <row r="7742" spans="1:28" x14ac:dyDescent="0.25">
      <c r="A7742" t="s">
        <v>12685</v>
      </c>
      <c r="B7742" s="1">
        <v>45917</v>
      </c>
      <c r="C7742" t="s">
        <v>5412</v>
      </c>
      <c r="D7742" t="s">
        <v>5413</v>
      </c>
      <c r="E7742">
        <v>48</v>
      </c>
      <c r="F7742" t="s">
        <v>48</v>
      </c>
      <c r="G7742" t="s">
        <v>81</v>
      </c>
      <c r="H7742" t="s">
        <v>82</v>
      </c>
      <c r="I7742" t="s">
        <v>51</v>
      </c>
      <c r="J7742" t="s">
        <v>52</v>
      </c>
      <c r="K7742">
        <v>3</v>
      </c>
      <c r="L7742" s="2">
        <v>600</v>
      </c>
      <c r="M7742">
        <v>5</v>
      </c>
      <c r="N7742" s="2">
        <v>1800</v>
      </c>
      <c r="O7742" s="2">
        <v>90</v>
      </c>
      <c r="P7742" s="2">
        <v>1710</v>
      </c>
      <c r="Q7742" s="2">
        <v>1194.05</v>
      </c>
      <c r="R7742" s="2">
        <v>515.95000000000005</v>
      </c>
      <c r="S7742" t="s">
        <v>64</v>
      </c>
      <c r="T7742" t="s">
        <v>122</v>
      </c>
      <c r="U7742" t="s">
        <v>123</v>
      </c>
      <c r="V7742" t="s">
        <v>39</v>
      </c>
      <c r="W7742" t="s">
        <v>83</v>
      </c>
      <c r="X7742" t="s">
        <v>97</v>
      </c>
      <c r="Y7742" t="s">
        <v>56</v>
      </c>
      <c r="Z7742" t="s">
        <v>43</v>
      </c>
      <c r="AA7742" t="s">
        <v>44</v>
      </c>
      <c r="AB7742" t="s">
        <v>44</v>
      </c>
    </row>
    <row r="7743" spans="1:28" x14ac:dyDescent="0.25">
      <c r="A7743" t="s">
        <v>12686</v>
      </c>
      <c r="B7743" s="1">
        <v>45917</v>
      </c>
      <c r="C7743" t="s">
        <v>2946</v>
      </c>
      <c r="D7743" t="s">
        <v>2947</v>
      </c>
      <c r="E7743">
        <v>38</v>
      </c>
      <c r="F7743" t="s">
        <v>48</v>
      </c>
      <c r="G7743" t="s">
        <v>32</v>
      </c>
      <c r="H7743" t="s">
        <v>33</v>
      </c>
      <c r="I7743" t="s">
        <v>34</v>
      </c>
      <c r="J7743" t="s">
        <v>35</v>
      </c>
      <c r="K7743">
        <v>1</v>
      </c>
      <c r="L7743" s="2">
        <v>55000</v>
      </c>
      <c r="M7743">
        <v>15</v>
      </c>
      <c r="N7743" s="2">
        <v>55000</v>
      </c>
      <c r="O7743" s="2">
        <v>8250</v>
      </c>
      <c r="P7743" s="2">
        <v>46750</v>
      </c>
      <c r="Q7743" s="2">
        <v>31603.47</v>
      </c>
      <c r="R7743" s="2">
        <v>15146.53</v>
      </c>
      <c r="S7743" t="s">
        <v>53</v>
      </c>
      <c r="T7743" t="s">
        <v>578</v>
      </c>
      <c r="U7743" t="s">
        <v>579</v>
      </c>
      <c r="V7743" t="s">
        <v>39</v>
      </c>
      <c r="W7743" t="s">
        <v>137</v>
      </c>
      <c r="X7743" t="s">
        <v>67</v>
      </c>
      <c r="Y7743" t="s">
        <v>42</v>
      </c>
      <c r="Z7743" t="s">
        <v>43</v>
      </c>
      <c r="AA7743" t="s">
        <v>44</v>
      </c>
      <c r="AB7743" t="s">
        <v>44</v>
      </c>
    </row>
    <row r="7744" spans="1:28" x14ac:dyDescent="0.25">
      <c r="A7744" t="s">
        <v>12687</v>
      </c>
      <c r="B7744" s="1">
        <v>45917</v>
      </c>
      <c r="C7744" t="s">
        <v>1355</v>
      </c>
      <c r="D7744" t="s">
        <v>1356</v>
      </c>
      <c r="E7744">
        <v>41</v>
      </c>
      <c r="F7744" t="s">
        <v>31</v>
      </c>
      <c r="G7744" t="s">
        <v>188</v>
      </c>
      <c r="H7744" t="s">
        <v>189</v>
      </c>
      <c r="I7744" t="s">
        <v>34</v>
      </c>
      <c r="J7744" t="s">
        <v>190</v>
      </c>
      <c r="K7744">
        <v>2</v>
      </c>
      <c r="L7744" s="2">
        <v>1800</v>
      </c>
      <c r="M7744">
        <v>10</v>
      </c>
      <c r="N7744" s="2">
        <v>3600</v>
      </c>
      <c r="O7744" s="2">
        <v>360</v>
      </c>
      <c r="P7744" s="2">
        <v>3240</v>
      </c>
      <c r="Q7744" s="2">
        <v>2327.87</v>
      </c>
      <c r="R7744" s="2">
        <v>912.13</v>
      </c>
      <c r="S7744" t="s">
        <v>53</v>
      </c>
      <c r="T7744" t="s">
        <v>263</v>
      </c>
      <c r="U7744" t="s">
        <v>91</v>
      </c>
      <c r="V7744" t="s">
        <v>39</v>
      </c>
      <c r="W7744" t="s">
        <v>137</v>
      </c>
      <c r="X7744" t="s">
        <v>67</v>
      </c>
      <c r="Y7744" t="s">
        <v>56</v>
      </c>
      <c r="Z7744" t="s">
        <v>43</v>
      </c>
      <c r="AA7744" t="s">
        <v>44</v>
      </c>
      <c r="AB7744" t="s">
        <v>44</v>
      </c>
    </row>
    <row r="7745" spans="1:28" x14ac:dyDescent="0.25">
      <c r="A7745" t="s">
        <v>12688</v>
      </c>
      <c r="B7745" s="1">
        <v>45918</v>
      </c>
      <c r="C7745" t="s">
        <v>5338</v>
      </c>
      <c r="D7745" t="s">
        <v>5339</v>
      </c>
      <c r="E7745">
        <v>41</v>
      </c>
      <c r="F7745" t="s">
        <v>48</v>
      </c>
      <c r="G7745" t="s">
        <v>238</v>
      </c>
      <c r="H7745" t="s">
        <v>239</v>
      </c>
      <c r="I7745" t="s">
        <v>62</v>
      </c>
      <c r="J7745" t="s">
        <v>63</v>
      </c>
      <c r="K7745">
        <v>1</v>
      </c>
      <c r="L7745" s="2">
        <v>6500</v>
      </c>
      <c r="M7745">
        <v>15</v>
      </c>
      <c r="N7745" s="2">
        <v>6500</v>
      </c>
      <c r="O7745" s="2">
        <v>975</v>
      </c>
      <c r="P7745" s="2">
        <v>5525</v>
      </c>
      <c r="Q7745" s="2">
        <v>3181.13</v>
      </c>
      <c r="R7745" s="2">
        <v>2343.87</v>
      </c>
      <c r="S7745" t="s">
        <v>36</v>
      </c>
      <c r="T7745" t="s">
        <v>96</v>
      </c>
      <c r="U7745" t="s">
        <v>96</v>
      </c>
      <c r="V7745" t="s">
        <v>39</v>
      </c>
      <c r="W7745" t="s">
        <v>66</v>
      </c>
      <c r="X7745" t="s">
        <v>41</v>
      </c>
      <c r="Y7745" t="s">
        <v>56</v>
      </c>
      <c r="Z7745" t="s">
        <v>43</v>
      </c>
      <c r="AA7745" t="s">
        <v>44</v>
      </c>
      <c r="AB7745" t="s">
        <v>44</v>
      </c>
    </row>
    <row r="7746" spans="1:28" x14ac:dyDescent="0.25">
      <c r="A7746" t="s">
        <v>12689</v>
      </c>
      <c r="B7746" s="1">
        <v>45918</v>
      </c>
      <c r="C7746" t="s">
        <v>1870</v>
      </c>
      <c r="D7746" t="s">
        <v>1871</v>
      </c>
      <c r="E7746">
        <v>60</v>
      </c>
      <c r="F7746" t="s">
        <v>31</v>
      </c>
      <c r="G7746" t="s">
        <v>188</v>
      </c>
      <c r="H7746" t="s">
        <v>189</v>
      </c>
      <c r="I7746" t="s">
        <v>34</v>
      </c>
      <c r="J7746" t="s">
        <v>190</v>
      </c>
      <c r="K7746">
        <v>3</v>
      </c>
      <c r="L7746" s="2">
        <v>1800</v>
      </c>
      <c r="M7746">
        <v>25</v>
      </c>
      <c r="N7746" s="2">
        <v>5400</v>
      </c>
      <c r="O7746" s="2">
        <v>1350</v>
      </c>
      <c r="P7746" s="2">
        <v>4050</v>
      </c>
      <c r="Q7746" s="2">
        <v>3288.22</v>
      </c>
      <c r="R7746" s="2">
        <v>761.78</v>
      </c>
      <c r="S7746" t="s">
        <v>36</v>
      </c>
      <c r="T7746" t="s">
        <v>65</v>
      </c>
      <c r="U7746" t="s">
        <v>65</v>
      </c>
      <c r="V7746" t="s">
        <v>39</v>
      </c>
      <c r="W7746" t="s">
        <v>40</v>
      </c>
      <c r="X7746" t="s">
        <v>41</v>
      </c>
      <c r="Y7746" t="s">
        <v>84</v>
      </c>
      <c r="Z7746" t="s">
        <v>43</v>
      </c>
      <c r="AA7746" t="s">
        <v>44</v>
      </c>
      <c r="AB7746" t="s">
        <v>44</v>
      </c>
    </row>
    <row r="7747" spans="1:28" x14ac:dyDescent="0.25">
      <c r="A7747" t="s">
        <v>12690</v>
      </c>
      <c r="B7747" s="1">
        <v>45918</v>
      </c>
      <c r="C7747" t="s">
        <v>654</v>
      </c>
      <c r="D7747" t="s">
        <v>655</v>
      </c>
      <c r="E7747">
        <v>42</v>
      </c>
      <c r="F7747" t="s">
        <v>48</v>
      </c>
      <c r="G7747" t="s">
        <v>49</v>
      </c>
      <c r="H7747" t="s">
        <v>50</v>
      </c>
      <c r="I7747" t="s">
        <v>51</v>
      </c>
      <c r="J7747" t="s">
        <v>52</v>
      </c>
      <c r="K7747">
        <v>3</v>
      </c>
      <c r="L7747" s="2">
        <v>500</v>
      </c>
      <c r="M7747">
        <v>15</v>
      </c>
      <c r="N7747" s="2">
        <v>1500</v>
      </c>
      <c r="O7747" s="2">
        <v>225</v>
      </c>
      <c r="P7747" s="2">
        <v>1275</v>
      </c>
      <c r="Q7747" s="2">
        <v>939.07</v>
      </c>
      <c r="R7747" s="2">
        <v>335.93</v>
      </c>
      <c r="S7747" t="s">
        <v>53</v>
      </c>
      <c r="T7747" t="s">
        <v>136</v>
      </c>
      <c r="U7747" t="s">
        <v>38</v>
      </c>
      <c r="V7747" t="s">
        <v>39</v>
      </c>
      <c r="W7747" t="s">
        <v>137</v>
      </c>
      <c r="X7747" t="s">
        <v>97</v>
      </c>
      <c r="Y7747" t="s">
        <v>42</v>
      </c>
      <c r="Z7747" t="s">
        <v>107</v>
      </c>
      <c r="AA7747" t="s">
        <v>44</v>
      </c>
      <c r="AB7747" t="s">
        <v>44</v>
      </c>
    </row>
    <row r="7748" spans="1:28" x14ac:dyDescent="0.25">
      <c r="A7748" t="s">
        <v>12691</v>
      </c>
      <c r="B7748" s="1">
        <v>45918</v>
      </c>
      <c r="C7748" t="s">
        <v>6728</v>
      </c>
      <c r="D7748" t="s">
        <v>6729</v>
      </c>
      <c r="E7748">
        <v>21</v>
      </c>
      <c r="F7748" t="s">
        <v>31</v>
      </c>
      <c r="G7748" t="s">
        <v>561</v>
      </c>
      <c r="H7748" t="s">
        <v>562</v>
      </c>
      <c r="I7748" t="s">
        <v>34</v>
      </c>
      <c r="J7748" t="s">
        <v>143</v>
      </c>
      <c r="K7748">
        <v>2</v>
      </c>
      <c r="L7748" s="2">
        <v>900</v>
      </c>
      <c r="M7748">
        <v>0</v>
      </c>
      <c r="N7748" s="2">
        <v>1800</v>
      </c>
      <c r="O7748" s="2">
        <v>0</v>
      </c>
      <c r="P7748" s="2">
        <v>1800</v>
      </c>
      <c r="Q7748" s="2">
        <v>1453.88</v>
      </c>
      <c r="R7748" s="2">
        <v>346.12</v>
      </c>
      <c r="S7748" t="s">
        <v>53</v>
      </c>
      <c r="T7748" t="s">
        <v>263</v>
      </c>
      <c r="U7748" t="s">
        <v>91</v>
      </c>
      <c r="V7748" t="s">
        <v>39</v>
      </c>
      <c r="W7748" t="s">
        <v>137</v>
      </c>
      <c r="X7748" t="s">
        <v>41</v>
      </c>
      <c r="Y7748" t="s">
        <v>42</v>
      </c>
      <c r="Z7748" t="s">
        <v>223</v>
      </c>
      <c r="AA7748" t="s">
        <v>44</v>
      </c>
      <c r="AB7748" t="s">
        <v>44</v>
      </c>
    </row>
    <row r="7749" spans="1:28" x14ac:dyDescent="0.25">
      <c r="A7749" t="s">
        <v>12692</v>
      </c>
      <c r="B7749" s="1">
        <v>45918</v>
      </c>
      <c r="C7749" t="s">
        <v>1250</v>
      </c>
      <c r="D7749" t="s">
        <v>1251</v>
      </c>
      <c r="E7749">
        <v>51</v>
      </c>
      <c r="F7749" t="s">
        <v>31</v>
      </c>
      <c r="G7749" t="s">
        <v>158</v>
      </c>
      <c r="H7749" t="s">
        <v>159</v>
      </c>
      <c r="I7749" t="s">
        <v>51</v>
      </c>
      <c r="J7749" t="s">
        <v>52</v>
      </c>
      <c r="K7749">
        <v>3</v>
      </c>
      <c r="L7749" s="2">
        <v>650</v>
      </c>
      <c r="M7749">
        <v>15</v>
      </c>
      <c r="N7749" s="2">
        <v>1950</v>
      </c>
      <c r="O7749" s="2">
        <v>292.5</v>
      </c>
      <c r="P7749" s="2">
        <v>1657.5</v>
      </c>
      <c r="Q7749" s="2">
        <v>1150.48</v>
      </c>
      <c r="R7749" s="2">
        <v>507.02</v>
      </c>
      <c r="S7749" t="s">
        <v>53</v>
      </c>
      <c r="T7749" t="s">
        <v>222</v>
      </c>
      <c r="U7749" t="s">
        <v>38</v>
      </c>
      <c r="V7749" t="s">
        <v>39</v>
      </c>
      <c r="W7749" t="s">
        <v>40</v>
      </c>
      <c r="X7749" t="s">
        <v>67</v>
      </c>
      <c r="Y7749" t="s">
        <v>56</v>
      </c>
      <c r="Z7749" t="s">
        <v>43</v>
      </c>
      <c r="AA7749" t="s">
        <v>44</v>
      </c>
      <c r="AB7749" t="s">
        <v>44</v>
      </c>
    </row>
    <row r="7750" spans="1:28" x14ac:dyDescent="0.25">
      <c r="A7750" t="s">
        <v>12693</v>
      </c>
      <c r="B7750" s="1">
        <v>45918</v>
      </c>
      <c r="C7750" t="s">
        <v>5321</v>
      </c>
      <c r="D7750" t="s">
        <v>5322</v>
      </c>
      <c r="E7750">
        <v>60</v>
      </c>
      <c r="F7750" t="s">
        <v>48</v>
      </c>
      <c r="G7750" t="s">
        <v>561</v>
      </c>
      <c r="H7750" t="s">
        <v>562</v>
      </c>
      <c r="I7750" t="s">
        <v>34</v>
      </c>
      <c r="J7750" t="s">
        <v>143</v>
      </c>
      <c r="K7750">
        <v>2</v>
      </c>
      <c r="L7750" s="2">
        <v>900</v>
      </c>
      <c r="M7750">
        <v>0</v>
      </c>
      <c r="N7750" s="2">
        <v>1800</v>
      </c>
      <c r="O7750" s="2">
        <v>0</v>
      </c>
      <c r="P7750" s="2">
        <v>1800</v>
      </c>
      <c r="Q7750" s="2">
        <v>1167.2</v>
      </c>
      <c r="R7750" s="2">
        <v>632.79999999999995</v>
      </c>
      <c r="S7750" t="s">
        <v>53</v>
      </c>
      <c r="T7750" t="s">
        <v>578</v>
      </c>
      <c r="U7750" t="s">
        <v>579</v>
      </c>
      <c r="V7750" t="s">
        <v>39</v>
      </c>
      <c r="W7750" t="s">
        <v>66</v>
      </c>
      <c r="X7750" t="s">
        <v>67</v>
      </c>
      <c r="Y7750" t="s">
        <v>56</v>
      </c>
      <c r="Z7750" t="s">
        <v>43</v>
      </c>
      <c r="AA7750" t="s">
        <v>44</v>
      </c>
      <c r="AB7750" t="s">
        <v>44</v>
      </c>
    </row>
    <row r="7751" spans="1:28" x14ac:dyDescent="0.25">
      <c r="A7751" t="s">
        <v>12694</v>
      </c>
      <c r="B7751" s="1">
        <v>45918</v>
      </c>
      <c r="C7751" t="s">
        <v>1706</v>
      </c>
      <c r="D7751" t="s">
        <v>1707</v>
      </c>
      <c r="E7751">
        <v>43</v>
      </c>
      <c r="F7751" t="s">
        <v>31</v>
      </c>
      <c r="G7751" t="s">
        <v>217</v>
      </c>
      <c r="H7751" t="s">
        <v>218</v>
      </c>
      <c r="I7751" t="s">
        <v>34</v>
      </c>
      <c r="J7751" t="s">
        <v>130</v>
      </c>
      <c r="K7751">
        <v>3</v>
      </c>
      <c r="L7751" s="2">
        <v>28000</v>
      </c>
      <c r="M7751">
        <v>0</v>
      </c>
      <c r="N7751" s="2">
        <v>84000</v>
      </c>
      <c r="O7751" s="2">
        <v>0</v>
      </c>
      <c r="P7751" s="2">
        <v>84000</v>
      </c>
      <c r="Q7751" s="2">
        <v>63929.36</v>
      </c>
      <c r="R7751" s="2">
        <v>20070.64</v>
      </c>
      <c r="S7751" t="s">
        <v>53</v>
      </c>
      <c r="T7751" t="s">
        <v>90</v>
      </c>
      <c r="U7751" t="s">
        <v>91</v>
      </c>
      <c r="V7751" t="s">
        <v>39</v>
      </c>
      <c r="W7751" t="s">
        <v>137</v>
      </c>
      <c r="X7751" t="s">
        <v>41</v>
      </c>
      <c r="Y7751" t="s">
        <v>56</v>
      </c>
      <c r="Z7751" t="s">
        <v>43</v>
      </c>
      <c r="AA7751" t="s">
        <v>68</v>
      </c>
      <c r="AB7751" t="s">
        <v>44</v>
      </c>
    </row>
    <row r="7752" spans="1:28" x14ac:dyDescent="0.25">
      <c r="A7752" t="s">
        <v>12695</v>
      </c>
      <c r="B7752" s="1">
        <v>45918</v>
      </c>
      <c r="C7752" t="s">
        <v>1574</v>
      </c>
      <c r="D7752" t="s">
        <v>1575</v>
      </c>
      <c r="E7752">
        <v>27</v>
      </c>
      <c r="F7752" t="s">
        <v>31</v>
      </c>
      <c r="G7752" t="s">
        <v>134</v>
      </c>
      <c r="H7752" t="s">
        <v>135</v>
      </c>
      <c r="I7752" t="s">
        <v>62</v>
      </c>
      <c r="J7752" t="s">
        <v>130</v>
      </c>
      <c r="K7752">
        <v>1</v>
      </c>
      <c r="L7752" s="2">
        <v>8500</v>
      </c>
      <c r="M7752">
        <v>10</v>
      </c>
      <c r="N7752" s="2">
        <v>8500</v>
      </c>
      <c r="O7752" s="2">
        <v>850</v>
      </c>
      <c r="P7752" s="2">
        <v>7650</v>
      </c>
      <c r="Q7752" s="2">
        <v>5742.08</v>
      </c>
      <c r="R7752" s="2">
        <v>1907.92</v>
      </c>
      <c r="S7752" t="s">
        <v>64</v>
      </c>
      <c r="T7752" t="s">
        <v>37</v>
      </c>
      <c r="U7752" t="s">
        <v>38</v>
      </c>
      <c r="V7752" t="s">
        <v>39</v>
      </c>
      <c r="W7752" t="s">
        <v>66</v>
      </c>
      <c r="X7752" t="s">
        <v>41</v>
      </c>
      <c r="Y7752" t="s">
        <v>56</v>
      </c>
      <c r="Z7752" t="s">
        <v>43</v>
      </c>
      <c r="AA7752" t="s">
        <v>44</v>
      </c>
      <c r="AB7752" t="s">
        <v>44</v>
      </c>
    </row>
    <row r="7753" spans="1:28" x14ac:dyDescent="0.25">
      <c r="A7753" t="s">
        <v>12696</v>
      </c>
      <c r="B7753" s="1">
        <v>45918</v>
      </c>
      <c r="C7753" t="s">
        <v>8653</v>
      </c>
      <c r="D7753" t="s">
        <v>8654</v>
      </c>
      <c r="E7753">
        <v>56</v>
      </c>
      <c r="F7753" t="s">
        <v>48</v>
      </c>
      <c r="G7753" t="s">
        <v>273</v>
      </c>
      <c r="H7753" t="s">
        <v>274</v>
      </c>
      <c r="I7753" t="s">
        <v>51</v>
      </c>
      <c r="J7753" t="s">
        <v>52</v>
      </c>
      <c r="K7753">
        <v>2</v>
      </c>
      <c r="L7753" s="2">
        <v>250</v>
      </c>
      <c r="M7753">
        <v>10</v>
      </c>
      <c r="N7753" s="2">
        <v>500</v>
      </c>
      <c r="O7753" s="2">
        <v>50</v>
      </c>
      <c r="P7753" s="2">
        <v>450</v>
      </c>
      <c r="Q7753" s="2">
        <v>314.43</v>
      </c>
      <c r="R7753" s="2">
        <v>135.57</v>
      </c>
      <c r="S7753" t="s">
        <v>53</v>
      </c>
      <c r="T7753" t="s">
        <v>105</v>
      </c>
      <c r="U7753" t="s">
        <v>106</v>
      </c>
      <c r="V7753" t="s">
        <v>39</v>
      </c>
      <c r="W7753" t="s">
        <v>92</v>
      </c>
      <c r="X7753" t="s">
        <v>97</v>
      </c>
      <c r="Y7753" t="s">
        <v>56</v>
      </c>
      <c r="Z7753" t="s">
        <v>223</v>
      </c>
      <c r="AA7753" t="s">
        <v>44</v>
      </c>
      <c r="AB7753" t="s">
        <v>44</v>
      </c>
    </row>
    <row r="7754" spans="1:28" x14ac:dyDescent="0.25">
      <c r="A7754" t="s">
        <v>12697</v>
      </c>
      <c r="B7754" s="1">
        <v>45918</v>
      </c>
      <c r="C7754" t="s">
        <v>3130</v>
      </c>
      <c r="D7754" t="s">
        <v>3131</v>
      </c>
      <c r="E7754">
        <v>60</v>
      </c>
      <c r="F7754" t="s">
        <v>48</v>
      </c>
      <c r="G7754" t="s">
        <v>202</v>
      </c>
      <c r="H7754" t="s">
        <v>203</v>
      </c>
      <c r="I7754" t="s">
        <v>103</v>
      </c>
      <c r="J7754" t="s">
        <v>104</v>
      </c>
      <c r="K7754">
        <v>3</v>
      </c>
      <c r="L7754" s="2">
        <v>550</v>
      </c>
      <c r="M7754">
        <v>20</v>
      </c>
      <c r="N7754" s="2">
        <v>1650</v>
      </c>
      <c r="O7754" s="2">
        <v>330</v>
      </c>
      <c r="P7754" s="2">
        <v>1320</v>
      </c>
      <c r="Q7754" s="2">
        <v>778.86</v>
      </c>
      <c r="R7754" s="2">
        <v>541.14</v>
      </c>
      <c r="S7754" t="s">
        <v>53</v>
      </c>
      <c r="T7754" t="s">
        <v>222</v>
      </c>
      <c r="U7754" t="s">
        <v>38</v>
      </c>
      <c r="V7754" t="s">
        <v>39</v>
      </c>
      <c r="W7754" t="s">
        <v>83</v>
      </c>
      <c r="X7754" t="s">
        <v>97</v>
      </c>
      <c r="Y7754" t="s">
        <v>56</v>
      </c>
      <c r="Z7754" t="s">
        <v>43</v>
      </c>
      <c r="AA7754" t="s">
        <v>44</v>
      </c>
      <c r="AB7754" t="s">
        <v>44</v>
      </c>
    </row>
    <row r="7755" spans="1:28" x14ac:dyDescent="0.25">
      <c r="A7755" t="s">
        <v>12698</v>
      </c>
      <c r="B7755" s="1">
        <v>45918</v>
      </c>
      <c r="C7755" t="s">
        <v>5853</v>
      </c>
      <c r="D7755" t="s">
        <v>5854</v>
      </c>
      <c r="E7755">
        <v>60</v>
      </c>
      <c r="F7755" t="s">
        <v>31</v>
      </c>
      <c r="G7755" t="s">
        <v>352</v>
      </c>
      <c r="H7755" t="s">
        <v>353</v>
      </c>
      <c r="I7755" t="s">
        <v>103</v>
      </c>
      <c r="J7755" t="s">
        <v>104</v>
      </c>
      <c r="K7755">
        <v>1</v>
      </c>
      <c r="L7755" s="2">
        <v>850</v>
      </c>
      <c r="M7755">
        <v>10</v>
      </c>
      <c r="N7755" s="2">
        <v>850</v>
      </c>
      <c r="O7755" s="2">
        <v>85</v>
      </c>
      <c r="P7755" s="2">
        <v>765</v>
      </c>
      <c r="Q7755" s="2">
        <v>520.64</v>
      </c>
      <c r="R7755" s="2">
        <v>244.36</v>
      </c>
      <c r="S7755" t="s">
        <v>64</v>
      </c>
      <c r="T7755" t="s">
        <v>122</v>
      </c>
      <c r="U7755" t="s">
        <v>123</v>
      </c>
      <c r="V7755" t="s">
        <v>39</v>
      </c>
      <c r="W7755" t="s">
        <v>137</v>
      </c>
      <c r="X7755" t="s">
        <v>97</v>
      </c>
      <c r="Y7755" t="s">
        <v>56</v>
      </c>
      <c r="Z7755" t="s">
        <v>43</v>
      </c>
      <c r="AA7755" t="s">
        <v>44</v>
      </c>
      <c r="AB7755" t="s">
        <v>44</v>
      </c>
    </row>
    <row r="7756" spans="1:28" x14ac:dyDescent="0.25">
      <c r="A7756" t="s">
        <v>12699</v>
      </c>
      <c r="B7756" s="1">
        <v>45918</v>
      </c>
      <c r="C7756" t="s">
        <v>7198</v>
      </c>
      <c r="D7756" t="s">
        <v>7199</v>
      </c>
      <c r="E7756">
        <v>23</v>
      </c>
      <c r="F7756" t="s">
        <v>48</v>
      </c>
      <c r="G7756" t="s">
        <v>238</v>
      </c>
      <c r="H7756" t="s">
        <v>239</v>
      </c>
      <c r="I7756" t="s">
        <v>62</v>
      </c>
      <c r="J7756" t="s">
        <v>63</v>
      </c>
      <c r="K7756">
        <v>1</v>
      </c>
      <c r="L7756" s="2">
        <v>6500</v>
      </c>
      <c r="M7756">
        <v>15</v>
      </c>
      <c r="N7756" s="2">
        <v>6500</v>
      </c>
      <c r="O7756" s="2">
        <v>975</v>
      </c>
      <c r="P7756" s="2">
        <v>5525</v>
      </c>
      <c r="Q7756" s="2">
        <v>3819.59</v>
      </c>
      <c r="R7756" s="2">
        <v>1705.41</v>
      </c>
      <c r="S7756" t="s">
        <v>53</v>
      </c>
      <c r="T7756" t="s">
        <v>263</v>
      </c>
      <c r="U7756" t="s">
        <v>91</v>
      </c>
      <c r="V7756" t="s">
        <v>39</v>
      </c>
      <c r="W7756" t="s">
        <v>92</v>
      </c>
      <c r="X7756" t="s">
        <v>97</v>
      </c>
      <c r="Y7756" t="s">
        <v>56</v>
      </c>
      <c r="Z7756" t="s">
        <v>144</v>
      </c>
      <c r="AA7756" t="s">
        <v>44</v>
      </c>
      <c r="AB7756" t="s">
        <v>44</v>
      </c>
    </row>
    <row r="7757" spans="1:28" x14ac:dyDescent="0.25">
      <c r="A7757" t="s">
        <v>12700</v>
      </c>
      <c r="B7757" s="1">
        <v>45918</v>
      </c>
      <c r="C7757" t="s">
        <v>494</v>
      </c>
      <c r="D7757" t="s">
        <v>495</v>
      </c>
      <c r="E7757">
        <v>37</v>
      </c>
      <c r="F7757" t="s">
        <v>31</v>
      </c>
      <c r="G7757" t="s">
        <v>176</v>
      </c>
      <c r="H7757" t="s">
        <v>177</v>
      </c>
      <c r="I7757" t="s">
        <v>34</v>
      </c>
      <c r="J7757" t="s">
        <v>35</v>
      </c>
      <c r="K7757">
        <v>2</v>
      </c>
      <c r="L7757" s="2">
        <v>6500</v>
      </c>
      <c r="M7757">
        <v>5</v>
      </c>
      <c r="N7757" s="2">
        <v>13000</v>
      </c>
      <c r="O7757" s="2">
        <v>650</v>
      </c>
      <c r="P7757" s="2">
        <v>12350</v>
      </c>
      <c r="Q7757" s="2">
        <v>7448.53</v>
      </c>
      <c r="R7757" s="2">
        <v>4901.47</v>
      </c>
      <c r="S7757" t="s">
        <v>36</v>
      </c>
      <c r="T7757" t="s">
        <v>54</v>
      </c>
      <c r="U7757" t="s">
        <v>55</v>
      </c>
      <c r="V7757" t="s">
        <v>39</v>
      </c>
      <c r="W7757" t="s">
        <v>66</v>
      </c>
      <c r="X7757" t="s">
        <v>97</v>
      </c>
      <c r="Y7757" t="s">
        <v>56</v>
      </c>
      <c r="Z7757" t="s">
        <v>43</v>
      </c>
      <c r="AA7757" t="s">
        <v>44</v>
      </c>
      <c r="AB7757" t="s">
        <v>44</v>
      </c>
    </row>
    <row r="7758" spans="1:28" x14ac:dyDescent="0.25">
      <c r="A7758" t="s">
        <v>12701</v>
      </c>
      <c r="B7758" s="1">
        <v>45919</v>
      </c>
      <c r="C7758" t="s">
        <v>6760</v>
      </c>
      <c r="D7758" t="s">
        <v>6761</v>
      </c>
      <c r="E7758">
        <v>31</v>
      </c>
      <c r="F7758" t="s">
        <v>111</v>
      </c>
      <c r="G7758" t="s">
        <v>188</v>
      </c>
      <c r="H7758" t="s">
        <v>189</v>
      </c>
      <c r="I7758" t="s">
        <v>34</v>
      </c>
      <c r="J7758" t="s">
        <v>190</v>
      </c>
      <c r="K7758">
        <v>1</v>
      </c>
      <c r="L7758" s="2">
        <v>1800</v>
      </c>
      <c r="M7758">
        <v>15</v>
      </c>
      <c r="N7758" s="2">
        <v>1800</v>
      </c>
      <c r="O7758" s="2">
        <v>270</v>
      </c>
      <c r="P7758" s="2">
        <v>1530</v>
      </c>
      <c r="Q7758" s="2">
        <v>1060.8699999999999</v>
      </c>
      <c r="R7758" s="2">
        <v>469.13</v>
      </c>
      <c r="S7758" t="s">
        <v>53</v>
      </c>
      <c r="T7758" t="s">
        <v>65</v>
      </c>
      <c r="U7758" t="s">
        <v>65</v>
      </c>
      <c r="V7758" t="s">
        <v>39</v>
      </c>
      <c r="W7758" t="s">
        <v>83</v>
      </c>
      <c r="X7758" t="s">
        <v>67</v>
      </c>
      <c r="Y7758" t="s">
        <v>42</v>
      </c>
      <c r="Z7758" t="s">
        <v>43</v>
      </c>
      <c r="AA7758" t="s">
        <v>44</v>
      </c>
      <c r="AB7758" t="s">
        <v>68</v>
      </c>
    </row>
    <row r="7759" spans="1:28" x14ac:dyDescent="0.25">
      <c r="A7759" t="s">
        <v>12702</v>
      </c>
      <c r="B7759" s="1">
        <v>45919</v>
      </c>
      <c r="C7759" t="s">
        <v>8575</v>
      </c>
      <c r="D7759" t="s">
        <v>8576</v>
      </c>
      <c r="E7759">
        <v>31</v>
      </c>
      <c r="F7759" t="s">
        <v>48</v>
      </c>
      <c r="G7759" t="s">
        <v>352</v>
      </c>
      <c r="H7759" t="s">
        <v>353</v>
      </c>
      <c r="I7759" t="s">
        <v>103</v>
      </c>
      <c r="J7759" t="s">
        <v>104</v>
      </c>
      <c r="K7759">
        <v>1</v>
      </c>
      <c r="L7759" s="2">
        <v>850</v>
      </c>
      <c r="M7759">
        <v>10</v>
      </c>
      <c r="N7759" s="2">
        <v>850</v>
      </c>
      <c r="O7759" s="2">
        <v>85</v>
      </c>
      <c r="P7759" s="2">
        <v>765</v>
      </c>
      <c r="Q7759" s="2">
        <v>429.18</v>
      </c>
      <c r="R7759" s="2">
        <v>335.82</v>
      </c>
      <c r="S7759" t="s">
        <v>36</v>
      </c>
      <c r="T7759" t="s">
        <v>96</v>
      </c>
      <c r="U7759" t="s">
        <v>96</v>
      </c>
      <c r="V7759" t="s">
        <v>39</v>
      </c>
      <c r="W7759" t="s">
        <v>83</v>
      </c>
      <c r="X7759" t="s">
        <v>41</v>
      </c>
      <c r="Y7759" t="s">
        <v>56</v>
      </c>
      <c r="Z7759" t="s">
        <v>43</v>
      </c>
      <c r="AA7759" t="s">
        <v>44</v>
      </c>
      <c r="AB7759" t="s">
        <v>44</v>
      </c>
    </row>
    <row r="7760" spans="1:28" x14ac:dyDescent="0.25">
      <c r="A7760" t="s">
        <v>12703</v>
      </c>
      <c r="B7760" s="1">
        <v>45919</v>
      </c>
      <c r="C7760" t="s">
        <v>7763</v>
      </c>
      <c r="D7760" t="s">
        <v>7764</v>
      </c>
      <c r="E7760">
        <v>60</v>
      </c>
      <c r="F7760" t="s">
        <v>111</v>
      </c>
      <c r="G7760" t="s">
        <v>49</v>
      </c>
      <c r="H7760" t="s">
        <v>50</v>
      </c>
      <c r="I7760" t="s">
        <v>51</v>
      </c>
      <c r="J7760" t="s">
        <v>52</v>
      </c>
      <c r="K7760">
        <v>3</v>
      </c>
      <c r="L7760" s="2">
        <v>500</v>
      </c>
      <c r="M7760">
        <v>10</v>
      </c>
      <c r="N7760" s="2">
        <v>1500</v>
      </c>
      <c r="O7760" s="2">
        <v>150</v>
      </c>
      <c r="P7760" s="2">
        <v>1350</v>
      </c>
      <c r="Q7760" s="2">
        <v>800.41</v>
      </c>
      <c r="R7760" s="2">
        <v>549.59</v>
      </c>
      <c r="S7760" t="s">
        <v>53</v>
      </c>
      <c r="T7760" t="s">
        <v>76</v>
      </c>
      <c r="U7760" t="s">
        <v>77</v>
      </c>
      <c r="V7760" t="s">
        <v>39</v>
      </c>
      <c r="W7760" t="s">
        <v>124</v>
      </c>
      <c r="X7760" t="s">
        <v>97</v>
      </c>
      <c r="Y7760" t="s">
        <v>56</v>
      </c>
      <c r="Z7760" t="s">
        <v>43</v>
      </c>
      <c r="AA7760" t="s">
        <v>44</v>
      </c>
      <c r="AB7760" t="s">
        <v>44</v>
      </c>
    </row>
    <row r="7761" spans="1:28" x14ac:dyDescent="0.25">
      <c r="A7761" t="s">
        <v>12704</v>
      </c>
      <c r="B7761" s="1">
        <v>45919</v>
      </c>
      <c r="C7761" t="s">
        <v>785</v>
      </c>
      <c r="D7761" t="s">
        <v>786</v>
      </c>
      <c r="E7761">
        <v>42</v>
      </c>
      <c r="F7761" t="s">
        <v>31</v>
      </c>
      <c r="G7761" t="s">
        <v>188</v>
      </c>
      <c r="H7761" t="s">
        <v>189</v>
      </c>
      <c r="I7761" t="s">
        <v>34</v>
      </c>
      <c r="J7761" t="s">
        <v>190</v>
      </c>
      <c r="K7761">
        <v>1</v>
      </c>
      <c r="L7761" s="2">
        <v>1800</v>
      </c>
      <c r="M7761">
        <v>15</v>
      </c>
      <c r="N7761" s="2">
        <v>1800</v>
      </c>
      <c r="O7761" s="2">
        <v>270</v>
      </c>
      <c r="P7761" s="2">
        <v>1530</v>
      </c>
      <c r="Q7761" s="2">
        <v>1245.0899999999999</v>
      </c>
      <c r="R7761" s="2">
        <v>284.91000000000003</v>
      </c>
      <c r="S7761" t="s">
        <v>36</v>
      </c>
      <c r="T7761" t="s">
        <v>37</v>
      </c>
      <c r="U7761" t="s">
        <v>38</v>
      </c>
      <c r="V7761" t="s">
        <v>39</v>
      </c>
      <c r="W7761" t="s">
        <v>40</v>
      </c>
      <c r="X7761" t="s">
        <v>41</v>
      </c>
      <c r="Y7761" t="s">
        <v>42</v>
      </c>
      <c r="Z7761" t="s">
        <v>43</v>
      </c>
      <c r="AA7761" t="s">
        <v>68</v>
      </c>
      <c r="AB7761" t="s">
        <v>44</v>
      </c>
    </row>
    <row r="7762" spans="1:28" x14ac:dyDescent="0.25">
      <c r="A7762" t="s">
        <v>12705</v>
      </c>
      <c r="B7762" s="1">
        <v>45919</v>
      </c>
      <c r="C7762" t="s">
        <v>445</v>
      </c>
      <c r="D7762" t="s">
        <v>446</v>
      </c>
      <c r="E7762">
        <v>39</v>
      </c>
      <c r="F7762" t="s">
        <v>31</v>
      </c>
      <c r="G7762" t="s">
        <v>197</v>
      </c>
      <c r="H7762" t="s">
        <v>198</v>
      </c>
      <c r="I7762" t="s">
        <v>74</v>
      </c>
      <c r="J7762" t="s">
        <v>75</v>
      </c>
      <c r="K7762">
        <v>4</v>
      </c>
      <c r="L7762" s="2">
        <v>2600</v>
      </c>
      <c r="M7762">
        <v>25</v>
      </c>
      <c r="N7762" s="2">
        <v>10400</v>
      </c>
      <c r="O7762" s="2">
        <v>2600</v>
      </c>
      <c r="P7762" s="2">
        <v>7800</v>
      </c>
      <c r="Q7762" s="2">
        <v>4886.57</v>
      </c>
      <c r="R7762" s="2">
        <v>2913.43</v>
      </c>
      <c r="S7762" t="s">
        <v>53</v>
      </c>
      <c r="T7762" t="s">
        <v>222</v>
      </c>
      <c r="U7762" t="s">
        <v>38</v>
      </c>
      <c r="V7762" t="s">
        <v>39</v>
      </c>
      <c r="W7762" t="s">
        <v>137</v>
      </c>
      <c r="X7762" t="s">
        <v>41</v>
      </c>
      <c r="Y7762" t="s">
        <v>56</v>
      </c>
      <c r="Z7762" t="s">
        <v>43</v>
      </c>
      <c r="AA7762" t="s">
        <v>44</v>
      </c>
      <c r="AB7762" t="s">
        <v>44</v>
      </c>
    </row>
    <row r="7763" spans="1:28" x14ac:dyDescent="0.25">
      <c r="A7763" t="s">
        <v>12706</v>
      </c>
      <c r="B7763" s="1">
        <v>45919</v>
      </c>
      <c r="C7763" t="s">
        <v>8384</v>
      </c>
      <c r="D7763" t="s">
        <v>8385</v>
      </c>
      <c r="E7763">
        <v>34</v>
      </c>
      <c r="F7763" t="s">
        <v>48</v>
      </c>
      <c r="G7763" t="s">
        <v>60</v>
      </c>
      <c r="H7763" t="s">
        <v>61</v>
      </c>
      <c r="I7763" t="s">
        <v>62</v>
      </c>
      <c r="J7763" t="s">
        <v>63</v>
      </c>
      <c r="K7763">
        <v>2</v>
      </c>
      <c r="L7763" s="2">
        <v>3500</v>
      </c>
      <c r="M7763">
        <v>0</v>
      </c>
      <c r="N7763" s="2">
        <v>7000</v>
      </c>
      <c r="O7763" s="2">
        <v>0</v>
      </c>
      <c r="P7763" s="2">
        <v>7000</v>
      </c>
      <c r="Q7763" s="2">
        <v>4750.4799999999996</v>
      </c>
      <c r="R7763" s="2">
        <v>2249.52</v>
      </c>
      <c r="S7763" t="s">
        <v>53</v>
      </c>
      <c r="T7763" t="s">
        <v>153</v>
      </c>
      <c r="U7763" t="s">
        <v>154</v>
      </c>
      <c r="V7763" t="s">
        <v>39</v>
      </c>
      <c r="W7763" t="s">
        <v>66</v>
      </c>
      <c r="X7763" t="s">
        <v>41</v>
      </c>
      <c r="Y7763" t="s">
        <v>42</v>
      </c>
      <c r="Z7763" t="s">
        <v>43</v>
      </c>
      <c r="AA7763" t="s">
        <v>44</v>
      </c>
      <c r="AB7763" t="s">
        <v>44</v>
      </c>
    </row>
    <row r="7764" spans="1:28" x14ac:dyDescent="0.25">
      <c r="A7764" t="s">
        <v>12707</v>
      </c>
      <c r="B7764" s="1">
        <v>45919</v>
      </c>
      <c r="C7764" t="s">
        <v>8850</v>
      </c>
      <c r="D7764" t="s">
        <v>8851</v>
      </c>
      <c r="E7764">
        <v>31</v>
      </c>
      <c r="F7764" t="s">
        <v>48</v>
      </c>
      <c r="G7764" t="s">
        <v>141</v>
      </c>
      <c r="H7764" t="s">
        <v>142</v>
      </c>
      <c r="I7764" t="s">
        <v>74</v>
      </c>
      <c r="J7764" t="s">
        <v>143</v>
      </c>
      <c r="K7764">
        <v>1</v>
      </c>
      <c r="L7764" s="2">
        <v>900</v>
      </c>
      <c r="M7764">
        <v>15</v>
      </c>
      <c r="N7764" s="2">
        <v>900</v>
      </c>
      <c r="O7764" s="2">
        <v>135</v>
      </c>
      <c r="P7764" s="2">
        <v>765</v>
      </c>
      <c r="Q7764" s="2">
        <v>432.17</v>
      </c>
      <c r="R7764" s="2">
        <v>332.83</v>
      </c>
      <c r="S7764" t="s">
        <v>64</v>
      </c>
      <c r="T7764" t="s">
        <v>114</v>
      </c>
      <c r="U7764" t="s">
        <v>115</v>
      </c>
      <c r="V7764" t="s">
        <v>39</v>
      </c>
      <c r="W7764" t="s">
        <v>66</v>
      </c>
      <c r="X7764" t="s">
        <v>97</v>
      </c>
      <c r="Y7764" t="s">
        <v>84</v>
      </c>
      <c r="Z7764" t="s">
        <v>43</v>
      </c>
      <c r="AA7764" t="s">
        <v>44</v>
      </c>
      <c r="AB7764" t="s">
        <v>44</v>
      </c>
    </row>
    <row r="7765" spans="1:28" x14ac:dyDescent="0.25">
      <c r="A7765" t="s">
        <v>12708</v>
      </c>
      <c r="B7765" s="1">
        <v>45919</v>
      </c>
      <c r="C7765" t="s">
        <v>2488</v>
      </c>
      <c r="D7765" t="s">
        <v>2489</v>
      </c>
      <c r="E7765">
        <v>31</v>
      </c>
      <c r="F7765" t="s">
        <v>111</v>
      </c>
      <c r="G7765" t="s">
        <v>238</v>
      </c>
      <c r="H7765" t="s">
        <v>239</v>
      </c>
      <c r="I7765" t="s">
        <v>62</v>
      </c>
      <c r="J7765" t="s">
        <v>63</v>
      </c>
      <c r="K7765">
        <v>5</v>
      </c>
      <c r="L7765" s="2">
        <v>6500</v>
      </c>
      <c r="M7765">
        <v>10</v>
      </c>
      <c r="N7765" s="2">
        <v>32500</v>
      </c>
      <c r="O7765" s="2">
        <v>3250</v>
      </c>
      <c r="P7765" s="2">
        <v>29250</v>
      </c>
      <c r="Q7765" s="2">
        <v>21630.03</v>
      </c>
      <c r="R7765" s="2">
        <v>7619.97</v>
      </c>
      <c r="S7765" t="s">
        <v>64</v>
      </c>
      <c r="T7765" t="s">
        <v>275</v>
      </c>
      <c r="U7765" t="s">
        <v>123</v>
      </c>
      <c r="V7765" t="s">
        <v>39</v>
      </c>
      <c r="W7765" t="s">
        <v>92</v>
      </c>
      <c r="X7765" t="s">
        <v>41</v>
      </c>
      <c r="Y7765" t="s">
        <v>56</v>
      </c>
      <c r="Z7765" t="s">
        <v>107</v>
      </c>
      <c r="AA7765" t="s">
        <v>44</v>
      </c>
      <c r="AB7765" t="s">
        <v>44</v>
      </c>
    </row>
    <row r="7766" spans="1:28" x14ac:dyDescent="0.25">
      <c r="A7766" t="s">
        <v>12709</v>
      </c>
      <c r="B7766" s="1">
        <v>45919</v>
      </c>
      <c r="C7766" t="s">
        <v>5956</v>
      </c>
      <c r="D7766" t="s">
        <v>5957</v>
      </c>
      <c r="E7766">
        <v>48</v>
      </c>
      <c r="F7766" t="s">
        <v>111</v>
      </c>
      <c r="G7766" t="s">
        <v>72</v>
      </c>
      <c r="H7766" t="s">
        <v>73</v>
      </c>
      <c r="I7766" t="s">
        <v>74</v>
      </c>
      <c r="J7766" t="s">
        <v>75</v>
      </c>
      <c r="K7766">
        <v>1</v>
      </c>
      <c r="L7766" s="2">
        <v>2200</v>
      </c>
      <c r="M7766">
        <v>0</v>
      </c>
      <c r="N7766" s="2">
        <v>2200</v>
      </c>
      <c r="O7766" s="2">
        <v>0</v>
      </c>
      <c r="P7766" s="2">
        <v>2200</v>
      </c>
      <c r="Q7766" s="2">
        <v>1586.36</v>
      </c>
      <c r="R7766" s="2">
        <v>613.64</v>
      </c>
      <c r="S7766" t="s">
        <v>53</v>
      </c>
      <c r="T7766" t="s">
        <v>96</v>
      </c>
      <c r="U7766" t="s">
        <v>96</v>
      </c>
      <c r="V7766" t="s">
        <v>39</v>
      </c>
      <c r="W7766" t="s">
        <v>83</v>
      </c>
      <c r="X7766" t="s">
        <v>97</v>
      </c>
      <c r="Y7766" t="s">
        <v>56</v>
      </c>
      <c r="Z7766" t="s">
        <v>107</v>
      </c>
      <c r="AA7766" t="s">
        <v>44</v>
      </c>
      <c r="AB7766" t="s">
        <v>44</v>
      </c>
    </row>
    <row r="7767" spans="1:28" x14ac:dyDescent="0.25">
      <c r="A7767" t="s">
        <v>12710</v>
      </c>
      <c r="B7767" s="1">
        <v>45919</v>
      </c>
      <c r="C7767" t="s">
        <v>2024</v>
      </c>
      <c r="D7767" t="s">
        <v>2025</v>
      </c>
      <c r="E7767">
        <v>53</v>
      </c>
      <c r="F7767" t="s">
        <v>111</v>
      </c>
      <c r="G7767" t="s">
        <v>202</v>
      </c>
      <c r="H7767" t="s">
        <v>203</v>
      </c>
      <c r="I7767" t="s">
        <v>103</v>
      </c>
      <c r="J7767" t="s">
        <v>104</v>
      </c>
      <c r="K7767">
        <v>1</v>
      </c>
      <c r="L7767" s="2">
        <v>550</v>
      </c>
      <c r="M7767">
        <v>10</v>
      </c>
      <c r="N7767" s="2">
        <v>550</v>
      </c>
      <c r="O7767" s="2">
        <v>55</v>
      </c>
      <c r="P7767" s="2">
        <v>495</v>
      </c>
      <c r="Q7767" s="2">
        <v>292.64999999999998</v>
      </c>
      <c r="R7767" s="2">
        <v>202.35</v>
      </c>
      <c r="S7767" t="s">
        <v>36</v>
      </c>
      <c r="T7767" t="s">
        <v>275</v>
      </c>
      <c r="U7767" t="s">
        <v>123</v>
      </c>
      <c r="V7767" t="s">
        <v>39</v>
      </c>
      <c r="W7767" t="s">
        <v>83</v>
      </c>
      <c r="X7767" t="s">
        <v>41</v>
      </c>
      <c r="Y7767" t="s">
        <v>56</v>
      </c>
      <c r="Z7767" t="s">
        <v>43</v>
      </c>
      <c r="AA7767" t="s">
        <v>44</v>
      </c>
      <c r="AB7767" t="s">
        <v>44</v>
      </c>
    </row>
    <row r="7768" spans="1:28" x14ac:dyDescent="0.25">
      <c r="A7768" t="s">
        <v>12711</v>
      </c>
      <c r="B7768" s="1">
        <v>45919</v>
      </c>
      <c r="C7768" t="s">
        <v>8922</v>
      </c>
      <c r="D7768" t="s">
        <v>8923</v>
      </c>
      <c r="E7768">
        <v>46</v>
      </c>
      <c r="F7768" t="s">
        <v>48</v>
      </c>
      <c r="G7768" t="s">
        <v>141</v>
      </c>
      <c r="H7768" t="s">
        <v>142</v>
      </c>
      <c r="I7768" t="s">
        <v>74</v>
      </c>
      <c r="J7768" t="s">
        <v>143</v>
      </c>
      <c r="K7768">
        <v>3</v>
      </c>
      <c r="L7768" s="2">
        <v>900</v>
      </c>
      <c r="M7768">
        <v>15</v>
      </c>
      <c r="N7768" s="2">
        <v>2700</v>
      </c>
      <c r="O7768" s="2">
        <v>405</v>
      </c>
      <c r="P7768" s="2">
        <v>2295</v>
      </c>
      <c r="Q7768" s="2">
        <v>1872.27</v>
      </c>
      <c r="R7768" s="2">
        <v>422.73</v>
      </c>
      <c r="S7768" t="s">
        <v>53</v>
      </c>
      <c r="T7768" t="s">
        <v>222</v>
      </c>
      <c r="U7768" t="s">
        <v>38</v>
      </c>
      <c r="V7768" t="s">
        <v>39</v>
      </c>
      <c r="W7768" t="s">
        <v>124</v>
      </c>
      <c r="X7768" t="s">
        <v>41</v>
      </c>
      <c r="Y7768" t="s">
        <v>56</v>
      </c>
      <c r="Z7768" t="s">
        <v>43</v>
      </c>
      <c r="AA7768" t="s">
        <v>44</v>
      </c>
      <c r="AB7768" t="s">
        <v>44</v>
      </c>
    </row>
    <row r="7769" spans="1:28" x14ac:dyDescent="0.25">
      <c r="A7769" t="s">
        <v>12712</v>
      </c>
      <c r="B7769" s="1">
        <v>45919</v>
      </c>
      <c r="C7769" t="s">
        <v>559</v>
      </c>
      <c r="D7769" t="s">
        <v>560</v>
      </c>
      <c r="E7769">
        <v>29</v>
      </c>
      <c r="F7769" t="s">
        <v>31</v>
      </c>
      <c r="G7769" t="s">
        <v>128</v>
      </c>
      <c r="H7769" t="s">
        <v>129</v>
      </c>
      <c r="I7769" t="s">
        <v>74</v>
      </c>
      <c r="J7769" t="s">
        <v>130</v>
      </c>
      <c r="K7769">
        <v>1</v>
      </c>
      <c r="L7769" s="2">
        <v>1700</v>
      </c>
      <c r="M7769">
        <v>15</v>
      </c>
      <c r="N7769" s="2">
        <v>1700</v>
      </c>
      <c r="O7769" s="2">
        <v>255</v>
      </c>
      <c r="P7769" s="2">
        <v>1445</v>
      </c>
      <c r="Q7769" s="2">
        <v>908.15</v>
      </c>
      <c r="R7769" s="2">
        <v>536.85</v>
      </c>
      <c r="S7769" t="s">
        <v>64</v>
      </c>
      <c r="T7769" t="s">
        <v>90</v>
      </c>
      <c r="U7769" t="s">
        <v>91</v>
      </c>
      <c r="V7769" t="s">
        <v>39</v>
      </c>
      <c r="W7769" t="s">
        <v>66</v>
      </c>
      <c r="X7769" t="s">
        <v>41</v>
      </c>
      <c r="Y7769" t="s">
        <v>56</v>
      </c>
      <c r="Z7769" t="s">
        <v>43</v>
      </c>
      <c r="AA7769" t="s">
        <v>44</v>
      </c>
      <c r="AB7769" t="s">
        <v>44</v>
      </c>
    </row>
    <row r="7770" spans="1:28" x14ac:dyDescent="0.25">
      <c r="A7770" t="s">
        <v>12713</v>
      </c>
      <c r="B7770" s="1">
        <v>45919</v>
      </c>
      <c r="C7770" t="s">
        <v>5601</v>
      </c>
      <c r="D7770" t="s">
        <v>5602</v>
      </c>
      <c r="E7770">
        <v>57</v>
      </c>
      <c r="F7770" t="s">
        <v>31</v>
      </c>
      <c r="G7770" t="s">
        <v>128</v>
      </c>
      <c r="H7770" t="s">
        <v>129</v>
      </c>
      <c r="I7770" t="s">
        <v>74</v>
      </c>
      <c r="J7770" t="s">
        <v>130</v>
      </c>
      <c r="K7770">
        <v>2</v>
      </c>
      <c r="L7770" s="2">
        <v>1700</v>
      </c>
      <c r="M7770">
        <v>25</v>
      </c>
      <c r="N7770" s="2">
        <v>3400</v>
      </c>
      <c r="O7770" s="2">
        <v>850</v>
      </c>
      <c r="P7770" s="2">
        <v>2550</v>
      </c>
      <c r="Q7770" s="2">
        <v>1959.86</v>
      </c>
      <c r="R7770" s="2">
        <v>590.14</v>
      </c>
      <c r="S7770" t="s">
        <v>53</v>
      </c>
      <c r="T7770" t="s">
        <v>54</v>
      </c>
      <c r="U7770" t="s">
        <v>55</v>
      </c>
      <c r="V7770" t="s">
        <v>39</v>
      </c>
      <c r="W7770" t="s">
        <v>40</v>
      </c>
      <c r="X7770" t="s">
        <v>67</v>
      </c>
      <c r="Y7770" t="s">
        <v>56</v>
      </c>
      <c r="Z7770" t="s">
        <v>223</v>
      </c>
      <c r="AA7770" t="s">
        <v>44</v>
      </c>
      <c r="AB7770" t="s">
        <v>44</v>
      </c>
    </row>
    <row r="7771" spans="1:28" x14ac:dyDescent="0.25">
      <c r="A7771" t="s">
        <v>12714</v>
      </c>
      <c r="B7771" s="1">
        <v>45919</v>
      </c>
      <c r="C7771" t="s">
        <v>3179</v>
      </c>
      <c r="D7771" t="s">
        <v>3180</v>
      </c>
      <c r="E7771">
        <v>18</v>
      </c>
      <c r="F7771" t="s">
        <v>31</v>
      </c>
      <c r="G7771" t="s">
        <v>197</v>
      </c>
      <c r="H7771" t="s">
        <v>198</v>
      </c>
      <c r="I7771" t="s">
        <v>74</v>
      </c>
      <c r="J7771" t="s">
        <v>75</v>
      </c>
      <c r="K7771">
        <v>1</v>
      </c>
      <c r="L7771" s="2">
        <v>2600</v>
      </c>
      <c r="M7771">
        <v>20</v>
      </c>
      <c r="N7771" s="2">
        <v>2600</v>
      </c>
      <c r="O7771" s="2">
        <v>520</v>
      </c>
      <c r="P7771" s="2">
        <v>2080</v>
      </c>
      <c r="Q7771" s="2">
        <v>1311.27</v>
      </c>
      <c r="R7771" s="2">
        <v>768.73</v>
      </c>
      <c r="S7771" t="s">
        <v>36</v>
      </c>
      <c r="T7771" t="s">
        <v>122</v>
      </c>
      <c r="U7771" t="s">
        <v>123</v>
      </c>
      <c r="V7771" t="s">
        <v>39</v>
      </c>
      <c r="W7771" t="s">
        <v>124</v>
      </c>
      <c r="X7771" t="s">
        <v>67</v>
      </c>
      <c r="Y7771" t="s">
        <v>56</v>
      </c>
      <c r="Z7771" t="s">
        <v>43</v>
      </c>
      <c r="AA7771" t="s">
        <v>44</v>
      </c>
      <c r="AB7771" t="s">
        <v>44</v>
      </c>
    </row>
    <row r="7772" spans="1:28" x14ac:dyDescent="0.25">
      <c r="A7772" t="s">
        <v>12715</v>
      </c>
      <c r="B7772" s="1">
        <v>45919</v>
      </c>
      <c r="C7772" t="s">
        <v>5937</v>
      </c>
      <c r="D7772" t="s">
        <v>5938</v>
      </c>
      <c r="E7772">
        <v>23</v>
      </c>
      <c r="F7772" t="s">
        <v>48</v>
      </c>
      <c r="G7772" t="s">
        <v>128</v>
      </c>
      <c r="H7772" t="s">
        <v>129</v>
      </c>
      <c r="I7772" t="s">
        <v>74</v>
      </c>
      <c r="J7772" t="s">
        <v>130</v>
      </c>
      <c r="K7772">
        <v>1</v>
      </c>
      <c r="L7772" s="2">
        <v>1700</v>
      </c>
      <c r="M7772">
        <v>0</v>
      </c>
      <c r="N7772" s="2">
        <v>1700</v>
      </c>
      <c r="O7772" s="2">
        <v>0</v>
      </c>
      <c r="P7772" s="2">
        <v>1700</v>
      </c>
      <c r="Q7772" s="2">
        <v>970.38</v>
      </c>
      <c r="R7772" s="2">
        <v>729.62</v>
      </c>
      <c r="S7772" t="s">
        <v>53</v>
      </c>
      <c r="T7772" t="s">
        <v>398</v>
      </c>
      <c r="U7772" t="s">
        <v>399</v>
      </c>
      <c r="V7772" t="s">
        <v>39</v>
      </c>
      <c r="W7772" t="s">
        <v>66</v>
      </c>
      <c r="X7772" t="s">
        <v>97</v>
      </c>
      <c r="Y7772" t="s">
        <v>42</v>
      </c>
      <c r="Z7772" t="s">
        <v>43</v>
      </c>
      <c r="AA7772" t="s">
        <v>44</v>
      </c>
      <c r="AB7772" t="s">
        <v>44</v>
      </c>
    </row>
    <row r="7773" spans="1:28" x14ac:dyDescent="0.25">
      <c r="A7773" t="s">
        <v>12716</v>
      </c>
      <c r="B7773" s="1">
        <v>45919</v>
      </c>
      <c r="C7773" t="s">
        <v>6002</v>
      </c>
      <c r="D7773" t="s">
        <v>6003</v>
      </c>
      <c r="E7773">
        <v>36</v>
      </c>
      <c r="F7773" t="s">
        <v>48</v>
      </c>
      <c r="G7773" t="s">
        <v>387</v>
      </c>
      <c r="H7773" t="s">
        <v>388</v>
      </c>
      <c r="I7773" t="s">
        <v>74</v>
      </c>
      <c r="J7773" t="s">
        <v>75</v>
      </c>
      <c r="K7773">
        <v>1</v>
      </c>
      <c r="L7773" s="2">
        <v>3200</v>
      </c>
      <c r="M7773">
        <v>5</v>
      </c>
      <c r="N7773" s="2">
        <v>3200</v>
      </c>
      <c r="O7773" s="2">
        <v>160</v>
      </c>
      <c r="P7773" s="2">
        <v>3040</v>
      </c>
      <c r="Q7773" s="2">
        <v>2402.31</v>
      </c>
      <c r="R7773" s="2">
        <v>637.69000000000005</v>
      </c>
      <c r="S7773" t="s">
        <v>53</v>
      </c>
      <c r="T7773" t="s">
        <v>407</v>
      </c>
      <c r="U7773" t="s">
        <v>408</v>
      </c>
      <c r="V7773" t="s">
        <v>39</v>
      </c>
      <c r="W7773" t="s">
        <v>40</v>
      </c>
      <c r="X7773" t="s">
        <v>67</v>
      </c>
      <c r="Y7773" t="s">
        <v>56</v>
      </c>
      <c r="Z7773" t="s">
        <v>43</v>
      </c>
      <c r="AA7773" t="s">
        <v>44</v>
      </c>
      <c r="AB7773" t="s">
        <v>68</v>
      </c>
    </row>
    <row r="7774" spans="1:28" x14ac:dyDescent="0.25">
      <c r="A7774" t="s">
        <v>12717</v>
      </c>
      <c r="B7774" s="1">
        <v>45919</v>
      </c>
      <c r="C7774" t="s">
        <v>1765</v>
      </c>
      <c r="D7774" t="s">
        <v>1766</v>
      </c>
      <c r="E7774">
        <v>25</v>
      </c>
      <c r="F7774" t="s">
        <v>111</v>
      </c>
      <c r="G7774" t="s">
        <v>158</v>
      </c>
      <c r="H7774" t="s">
        <v>159</v>
      </c>
      <c r="I7774" t="s">
        <v>51</v>
      </c>
      <c r="J7774" t="s">
        <v>52</v>
      </c>
      <c r="K7774">
        <v>2</v>
      </c>
      <c r="L7774" s="2">
        <v>650</v>
      </c>
      <c r="M7774">
        <v>30</v>
      </c>
      <c r="N7774" s="2">
        <v>1300</v>
      </c>
      <c r="O7774" s="2">
        <v>390</v>
      </c>
      <c r="P7774" s="2">
        <v>910</v>
      </c>
      <c r="Q7774" s="2">
        <v>719.65</v>
      </c>
      <c r="R7774" s="2">
        <v>190.35</v>
      </c>
      <c r="S7774" t="s">
        <v>36</v>
      </c>
      <c r="T7774" t="s">
        <v>290</v>
      </c>
      <c r="U7774" t="s">
        <v>291</v>
      </c>
      <c r="V7774" t="s">
        <v>39</v>
      </c>
      <c r="W7774" t="s">
        <v>137</v>
      </c>
      <c r="X7774" t="s">
        <v>97</v>
      </c>
      <c r="Y7774" t="s">
        <v>56</v>
      </c>
      <c r="Z7774" t="s">
        <v>43</v>
      </c>
      <c r="AA7774" t="s">
        <v>44</v>
      </c>
      <c r="AB7774" t="s">
        <v>44</v>
      </c>
    </row>
    <row r="7775" spans="1:28" x14ac:dyDescent="0.25">
      <c r="A7775" t="s">
        <v>12718</v>
      </c>
      <c r="B7775" s="1">
        <v>45919</v>
      </c>
      <c r="C7775" t="s">
        <v>654</v>
      </c>
      <c r="D7775" t="s">
        <v>655</v>
      </c>
      <c r="E7775">
        <v>41</v>
      </c>
      <c r="F7775" t="s">
        <v>31</v>
      </c>
      <c r="G7775" t="s">
        <v>366</v>
      </c>
      <c r="H7775" t="s">
        <v>367</v>
      </c>
      <c r="I7775" t="s">
        <v>34</v>
      </c>
      <c r="J7775" t="s">
        <v>130</v>
      </c>
      <c r="K7775">
        <v>1</v>
      </c>
      <c r="L7775" s="2">
        <v>14500</v>
      </c>
      <c r="M7775">
        <v>0</v>
      </c>
      <c r="N7775" s="2">
        <v>14500</v>
      </c>
      <c r="O7775" s="2">
        <v>0</v>
      </c>
      <c r="P7775" s="2">
        <v>14500</v>
      </c>
      <c r="Q7775" s="2">
        <v>10995.56</v>
      </c>
      <c r="R7775" s="2">
        <v>3504.44</v>
      </c>
      <c r="S7775" t="s">
        <v>64</v>
      </c>
      <c r="T7775" t="s">
        <v>153</v>
      </c>
      <c r="U7775" t="s">
        <v>154</v>
      </c>
      <c r="V7775" t="s">
        <v>39</v>
      </c>
      <c r="W7775" t="s">
        <v>92</v>
      </c>
      <c r="X7775" t="s">
        <v>97</v>
      </c>
      <c r="Y7775" t="s">
        <v>42</v>
      </c>
      <c r="Z7775" t="s">
        <v>107</v>
      </c>
      <c r="AA7775" t="s">
        <v>44</v>
      </c>
      <c r="AB7775" t="s">
        <v>68</v>
      </c>
    </row>
    <row r="7776" spans="1:28" x14ac:dyDescent="0.25">
      <c r="A7776" t="s">
        <v>12719</v>
      </c>
      <c r="B7776" s="1">
        <v>45920</v>
      </c>
      <c r="C7776" t="s">
        <v>2290</v>
      </c>
      <c r="D7776" t="s">
        <v>2291</v>
      </c>
      <c r="E7776">
        <v>50</v>
      </c>
      <c r="F7776" t="s">
        <v>48</v>
      </c>
      <c r="G7776" t="s">
        <v>134</v>
      </c>
      <c r="H7776" t="s">
        <v>135</v>
      </c>
      <c r="I7776" t="s">
        <v>62</v>
      </c>
      <c r="J7776" t="s">
        <v>130</v>
      </c>
      <c r="K7776">
        <v>1</v>
      </c>
      <c r="L7776" s="2">
        <v>8500</v>
      </c>
      <c r="M7776">
        <v>20</v>
      </c>
      <c r="N7776" s="2">
        <v>8500</v>
      </c>
      <c r="O7776" s="2">
        <v>1700</v>
      </c>
      <c r="P7776" s="2">
        <v>6800</v>
      </c>
      <c r="Q7776" s="2">
        <v>4007.35</v>
      </c>
      <c r="R7776" s="2">
        <v>2792.65</v>
      </c>
      <c r="S7776" t="s">
        <v>53</v>
      </c>
      <c r="T7776" t="s">
        <v>90</v>
      </c>
      <c r="U7776" t="s">
        <v>91</v>
      </c>
      <c r="V7776" t="s">
        <v>39</v>
      </c>
      <c r="W7776" t="s">
        <v>66</v>
      </c>
      <c r="X7776" t="s">
        <v>67</v>
      </c>
      <c r="Y7776" t="s">
        <v>42</v>
      </c>
      <c r="Z7776" t="s">
        <v>144</v>
      </c>
      <c r="AA7776" t="s">
        <v>44</v>
      </c>
      <c r="AB7776" t="s">
        <v>44</v>
      </c>
    </row>
    <row r="7777" spans="1:28" x14ac:dyDescent="0.25">
      <c r="A7777" t="s">
        <v>12720</v>
      </c>
      <c r="B7777" s="1">
        <v>45920</v>
      </c>
      <c r="C7777" t="s">
        <v>4983</v>
      </c>
      <c r="D7777" t="s">
        <v>4984</v>
      </c>
      <c r="E7777">
        <v>29</v>
      </c>
      <c r="F7777" t="s">
        <v>31</v>
      </c>
      <c r="G7777" t="s">
        <v>561</v>
      </c>
      <c r="H7777" t="s">
        <v>562</v>
      </c>
      <c r="I7777" t="s">
        <v>34</v>
      </c>
      <c r="J7777" t="s">
        <v>143</v>
      </c>
      <c r="K7777">
        <v>1</v>
      </c>
      <c r="L7777" s="2">
        <v>900</v>
      </c>
      <c r="M7777">
        <v>15</v>
      </c>
      <c r="N7777" s="2">
        <v>900</v>
      </c>
      <c r="O7777" s="2">
        <v>135</v>
      </c>
      <c r="P7777" s="2">
        <v>765</v>
      </c>
      <c r="Q7777" s="2">
        <v>428.26</v>
      </c>
      <c r="R7777" s="2">
        <v>336.74</v>
      </c>
      <c r="S7777" t="s">
        <v>53</v>
      </c>
      <c r="T7777" t="s">
        <v>76</v>
      </c>
      <c r="U7777" t="s">
        <v>77</v>
      </c>
      <c r="V7777" t="s">
        <v>39</v>
      </c>
      <c r="W7777" t="s">
        <v>92</v>
      </c>
      <c r="X7777" t="s">
        <v>97</v>
      </c>
      <c r="Y7777" t="s">
        <v>42</v>
      </c>
      <c r="Z7777" t="s">
        <v>43</v>
      </c>
      <c r="AA7777" t="s">
        <v>44</v>
      </c>
      <c r="AB7777" t="s">
        <v>44</v>
      </c>
    </row>
    <row r="7778" spans="1:28" x14ac:dyDescent="0.25">
      <c r="A7778" t="s">
        <v>12721</v>
      </c>
      <c r="B7778" s="1">
        <v>45920</v>
      </c>
      <c r="C7778" t="s">
        <v>7619</v>
      </c>
      <c r="D7778" t="s">
        <v>7620</v>
      </c>
      <c r="E7778">
        <v>38</v>
      </c>
      <c r="F7778" t="s">
        <v>48</v>
      </c>
      <c r="G7778" t="s">
        <v>128</v>
      </c>
      <c r="H7778" t="s">
        <v>129</v>
      </c>
      <c r="I7778" t="s">
        <v>74</v>
      </c>
      <c r="J7778" t="s">
        <v>130</v>
      </c>
      <c r="K7778">
        <v>1</v>
      </c>
      <c r="L7778" s="2">
        <v>1700</v>
      </c>
      <c r="M7778">
        <v>20</v>
      </c>
      <c r="N7778" s="2">
        <v>1700</v>
      </c>
      <c r="O7778" s="2">
        <v>340</v>
      </c>
      <c r="P7778" s="2">
        <v>1360</v>
      </c>
      <c r="Q7778" s="2">
        <v>814.11</v>
      </c>
      <c r="R7778" s="2">
        <v>545.89</v>
      </c>
      <c r="S7778" t="s">
        <v>53</v>
      </c>
      <c r="T7778" t="s">
        <v>578</v>
      </c>
      <c r="U7778" t="s">
        <v>579</v>
      </c>
      <c r="V7778" t="s">
        <v>39</v>
      </c>
      <c r="W7778" t="s">
        <v>40</v>
      </c>
      <c r="X7778" t="s">
        <v>97</v>
      </c>
      <c r="Y7778" t="s">
        <v>42</v>
      </c>
      <c r="Z7778" t="s">
        <v>43</v>
      </c>
      <c r="AA7778" t="s">
        <v>44</v>
      </c>
      <c r="AB7778" t="s">
        <v>44</v>
      </c>
    </row>
    <row r="7779" spans="1:28" x14ac:dyDescent="0.25">
      <c r="A7779" t="s">
        <v>12722</v>
      </c>
      <c r="B7779" s="1">
        <v>45920</v>
      </c>
      <c r="C7779" t="s">
        <v>2707</v>
      </c>
      <c r="D7779" t="s">
        <v>2708</v>
      </c>
      <c r="E7779">
        <v>47</v>
      </c>
      <c r="F7779" t="s">
        <v>48</v>
      </c>
      <c r="G7779" t="s">
        <v>207</v>
      </c>
      <c r="H7779" t="s">
        <v>208</v>
      </c>
      <c r="I7779" t="s">
        <v>34</v>
      </c>
      <c r="J7779" t="s">
        <v>143</v>
      </c>
      <c r="K7779">
        <v>3</v>
      </c>
      <c r="L7779" s="2">
        <v>18000</v>
      </c>
      <c r="M7779">
        <v>15</v>
      </c>
      <c r="N7779" s="2">
        <v>54000</v>
      </c>
      <c r="O7779" s="2">
        <v>8100</v>
      </c>
      <c r="P7779" s="2">
        <v>45900</v>
      </c>
      <c r="Q7779" s="2">
        <v>32264.22</v>
      </c>
      <c r="R7779" s="2">
        <v>13635.78</v>
      </c>
      <c r="S7779" t="s">
        <v>53</v>
      </c>
      <c r="T7779" t="s">
        <v>222</v>
      </c>
      <c r="U7779" t="s">
        <v>38</v>
      </c>
      <c r="V7779" t="s">
        <v>39</v>
      </c>
      <c r="W7779" t="s">
        <v>92</v>
      </c>
      <c r="X7779" t="s">
        <v>67</v>
      </c>
      <c r="Y7779" t="s">
        <v>42</v>
      </c>
      <c r="Z7779" t="s">
        <v>43</v>
      </c>
      <c r="AA7779" t="s">
        <v>44</v>
      </c>
      <c r="AB7779" t="s">
        <v>44</v>
      </c>
    </row>
    <row r="7780" spans="1:28" x14ac:dyDescent="0.25">
      <c r="A7780" t="s">
        <v>12723</v>
      </c>
      <c r="B7780" s="1">
        <v>45920</v>
      </c>
      <c r="C7780" t="s">
        <v>528</v>
      </c>
      <c r="D7780" t="s">
        <v>529</v>
      </c>
      <c r="E7780">
        <v>54</v>
      </c>
      <c r="F7780" t="s">
        <v>48</v>
      </c>
      <c r="G7780" t="s">
        <v>217</v>
      </c>
      <c r="H7780" t="s">
        <v>218</v>
      </c>
      <c r="I7780" t="s">
        <v>34</v>
      </c>
      <c r="J7780" t="s">
        <v>130</v>
      </c>
      <c r="K7780">
        <v>1</v>
      </c>
      <c r="L7780" s="2">
        <v>28000</v>
      </c>
      <c r="M7780">
        <v>10</v>
      </c>
      <c r="N7780" s="2">
        <v>28000</v>
      </c>
      <c r="O7780" s="2">
        <v>2800</v>
      </c>
      <c r="P7780" s="2">
        <v>25200</v>
      </c>
      <c r="Q7780" s="2">
        <v>14435.64</v>
      </c>
      <c r="R7780" s="2">
        <v>10764.36</v>
      </c>
      <c r="S7780" t="s">
        <v>53</v>
      </c>
      <c r="T7780" t="s">
        <v>275</v>
      </c>
      <c r="U7780" t="s">
        <v>123</v>
      </c>
      <c r="V7780" t="s">
        <v>39</v>
      </c>
      <c r="W7780" t="s">
        <v>83</v>
      </c>
      <c r="X7780" t="s">
        <v>67</v>
      </c>
      <c r="Y7780" t="s">
        <v>42</v>
      </c>
      <c r="Z7780" t="s">
        <v>43</v>
      </c>
      <c r="AA7780" t="s">
        <v>68</v>
      </c>
      <c r="AB7780" t="s">
        <v>44</v>
      </c>
    </row>
    <row r="7781" spans="1:28" x14ac:dyDescent="0.25">
      <c r="A7781" t="s">
        <v>12724</v>
      </c>
      <c r="B7781" s="1">
        <v>45920</v>
      </c>
      <c r="C7781" t="s">
        <v>5240</v>
      </c>
      <c r="D7781" t="s">
        <v>5241</v>
      </c>
      <c r="E7781">
        <v>29</v>
      </c>
      <c r="F7781" t="s">
        <v>31</v>
      </c>
      <c r="G7781" t="s">
        <v>280</v>
      </c>
      <c r="H7781" t="s">
        <v>281</v>
      </c>
      <c r="I7781" t="s">
        <v>62</v>
      </c>
      <c r="J7781" t="s">
        <v>190</v>
      </c>
      <c r="K7781">
        <v>2</v>
      </c>
      <c r="L7781" s="2">
        <v>700</v>
      </c>
      <c r="M7781">
        <v>5</v>
      </c>
      <c r="N7781" s="2">
        <v>1400</v>
      </c>
      <c r="O7781" s="2">
        <v>70</v>
      </c>
      <c r="P7781" s="2">
        <v>1330</v>
      </c>
      <c r="Q7781" s="2">
        <v>1059.3399999999999</v>
      </c>
      <c r="R7781" s="2">
        <v>270.66000000000003</v>
      </c>
      <c r="S7781" t="s">
        <v>53</v>
      </c>
      <c r="T7781" t="s">
        <v>90</v>
      </c>
      <c r="U7781" t="s">
        <v>91</v>
      </c>
      <c r="V7781" t="s">
        <v>39</v>
      </c>
      <c r="W7781" t="s">
        <v>92</v>
      </c>
      <c r="X7781" t="s">
        <v>41</v>
      </c>
      <c r="Y7781" t="s">
        <v>84</v>
      </c>
      <c r="Z7781" t="s">
        <v>43</v>
      </c>
      <c r="AA7781" t="s">
        <v>44</v>
      </c>
      <c r="AB7781" t="s">
        <v>68</v>
      </c>
    </row>
    <row r="7782" spans="1:28" x14ac:dyDescent="0.25">
      <c r="A7782" t="s">
        <v>12725</v>
      </c>
      <c r="B7782" s="1">
        <v>45920</v>
      </c>
      <c r="C7782" t="s">
        <v>5510</v>
      </c>
      <c r="D7782" t="s">
        <v>5511</v>
      </c>
      <c r="E7782">
        <v>40</v>
      </c>
      <c r="F7782" t="s">
        <v>31</v>
      </c>
      <c r="G7782" t="s">
        <v>285</v>
      </c>
      <c r="H7782" t="s">
        <v>286</v>
      </c>
      <c r="I7782" t="s">
        <v>34</v>
      </c>
      <c r="J7782" t="s">
        <v>121</v>
      </c>
      <c r="K7782">
        <v>3</v>
      </c>
      <c r="L7782" s="2">
        <v>3200</v>
      </c>
      <c r="M7782">
        <v>10</v>
      </c>
      <c r="N7782" s="2">
        <v>9600</v>
      </c>
      <c r="O7782" s="2">
        <v>960</v>
      </c>
      <c r="P7782" s="2">
        <v>8640</v>
      </c>
      <c r="Q7782" s="2">
        <v>6666.41</v>
      </c>
      <c r="R7782" s="2">
        <v>1973.59</v>
      </c>
      <c r="S7782" t="s">
        <v>53</v>
      </c>
      <c r="T7782" t="s">
        <v>263</v>
      </c>
      <c r="U7782" t="s">
        <v>91</v>
      </c>
      <c r="V7782" t="s">
        <v>39</v>
      </c>
      <c r="W7782" t="s">
        <v>66</v>
      </c>
      <c r="X7782" t="s">
        <v>41</v>
      </c>
      <c r="Y7782" t="s">
        <v>56</v>
      </c>
      <c r="Z7782" t="s">
        <v>43</v>
      </c>
      <c r="AA7782" t="s">
        <v>44</v>
      </c>
      <c r="AB7782" t="s">
        <v>44</v>
      </c>
    </row>
    <row r="7783" spans="1:28" x14ac:dyDescent="0.25">
      <c r="A7783" t="s">
        <v>12726</v>
      </c>
      <c r="B7783" s="1">
        <v>45920</v>
      </c>
      <c r="C7783" t="s">
        <v>307</v>
      </c>
      <c r="D7783" t="s">
        <v>308</v>
      </c>
      <c r="E7783">
        <v>50</v>
      </c>
      <c r="F7783" t="s">
        <v>48</v>
      </c>
      <c r="G7783" t="s">
        <v>227</v>
      </c>
      <c r="H7783" t="s">
        <v>228</v>
      </c>
      <c r="I7783" t="s">
        <v>74</v>
      </c>
      <c r="J7783" t="s">
        <v>75</v>
      </c>
      <c r="K7783">
        <v>3</v>
      </c>
      <c r="L7783" s="2">
        <v>1400</v>
      </c>
      <c r="M7783">
        <v>0</v>
      </c>
      <c r="N7783" s="2">
        <v>4200</v>
      </c>
      <c r="O7783" s="2">
        <v>0</v>
      </c>
      <c r="P7783" s="2">
        <v>4200</v>
      </c>
      <c r="Q7783" s="2">
        <v>2565.3000000000002</v>
      </c>
      <c r="R7783" s="2">
        <v>1634.7</v>
      </c>
      <c r="S7783" t="s">
        <v>36</v>
      </c>
      <c r="T7783" t="s">
        <v>178</v>
      </c>
      <c r="U7783" t="s">
        <v>154</v>
      </c>
      <c r="V7783" t="s">
        <v>39</v>
      </c>
      <c r="W7783" t="s">
        <v>66</v>
      </c>
      <c r="X7783" t="s">
        <v>97</v>
      </c>
      <c r="Y7783" t="s">
        <v>42</v>
      </c>
      <c r="Z7783" t="s">
        <v>43</v>
      </c>
      <c r="AA7783" t="s">
        <v>44</v>
      </c>
      <c r="AB7783" t="s">
        <v>44</v>
      </c>
    </row>
    <row r="7784" spans="1:28" x14ac:dyDescent="0.25">
      <c r="A7784" t="s">
        <v>12727</v>
      </c>
      <c r="B7784" s="1">
        <v>45920</v>
      </c>
      <c r="C7784" t="s">
        <v>3304</v>
      </c>
      <c r="D7784" t="s">
        <v>3305</v>
      </c>
      <c r="E7784">
        <v>60</v>
      </c>
      <c r="F7784" t="s">
        <v>48</v>
      </c>
      <c r="G7784" t="s">
        <v>60</v>
      </c>
      <c r="H7784" t="s">
        <v>61</v>
      </c>
      <c r="I7784" t="s">
        <v>62</v>
      </c>
      <c r="J7784" t="s">
        <v>63</v>
      </c>
      <c r="K7784">
        <v>2</v>
      </c>
      <c r="L7784" s="2">
        <v>3500</v>
      </c>
      <c r="M7784">
        <v>10</v>
      </c>
      <c r="N7784" s="2">
        <v>7000</v>
      </c>
      <c r="O7784" s="2">
        <v>700</v>
      </c>
      <c r="P7784" s="2">
        <v>6300</v>
      </c>
      <c r="Q7784" s="2">
        <v>4646.97</v>
      </c>
      <c r="R7784" s="2">
        <v>1653.03</v>
      </c>
      <c r="S7784" t="s">
        <v>36</v>
      </c>
      <c r="T7784" t="s">
        <v>37</v>
      </c>
      <c r="U7784" t="s">
        <v>38</v>
      </c>
      <c r="V7784" t="s">
        <v>39</v>
      </c>
      <c r="W7784" t="s">
        <v>83</v>
      </c>
      <c r="X7784" t="s">
        <v>41</v>
      </c>
      <c r="Y7784" t="s">
        <v>56</v>
      </c>
      <c r="Z7784" t="s">
        <v>43</v>
      </c>
      <c r="AA7784" t="s">
        <v>44</v>
      </c>
      <c r="AB7784" t="s">
        <v>44</v>
      </c>
    </row>
    <row r="7785" spans="1:28" x14ac:dyDescent="0.25">
      <c r="A7785" t="s">
        <v>12728</v>
      </c>
      <c r="B7785" s="1">
        <v>45921</v>
      </c>
      <c r="C7785" t="s">
        <v>482</v>
      </c>
      <c r="D7785" t="s">
        <v>483</v>
      </c>
      <c r="E7785">
        <v>60</v>
      </c>
      <c r="F7785" t="s">
        <v>111</v>
      </c>
      <c r="G7785" t="s">
        <v>158</v>
      </c>
      <c r="H7785" t="s">
        <v>159</v>
      </c>
      <c r="I7785" t="s">
        <v>51</v>
      </c>
      <c r="J7785" t="s">
        <v>52</v>
      </c>
      <c r="K7785">
        <v>5</v>
      </c>
      <c r="L7785" s="2">
        <v>650</v>
      </c>
      <c r="M7785">
        <v>15</v>
      </c>
      <c r="N7785" s="2">
        <v>3250</v>
      </c>
      <c r="O7785" s="2">
        <v>487.5</v>
      </c>
      <c r="P7785" s="2">
        <v>2762.5</v>
      </c>
      <c r="Q7785" s="2">
        <v>1579.62</v>
      </c>
      <c r="R7785" s="2">
        <v>1182.8800000000001</v>
      </c>
      <c r="S7785" t="s">
        <v>64</v>
      </c>
      <c r="T7785" t="s">
        <v>37</v>
      </c>
      <c r="U7785" t="s">
        <v>38</v>
      </c>
      <c r="V7785" t="s">
        <v>39</v>
      </c>
      <c r="W7785" t="s">
        <v>83</v>
      </c>
      <c r="X7785" t="s">
        <v>67</v>
      </c>
      <c r="Y7785" t="s">
        <v>56</v>
      </c>
      <c r="Z7785" t="s">
        <v>43</v>
      </c>
      <c r="AA7785" t="s">
        <v>44</v>
      </c>
      <c r="AB7785" t="s">
        <v>44</v>
      </c>
    </row>
    <row r="7786" spans="1:28" x14ac:dyDescent="0.25">
      <c r="A7786" t="s">
        <v>12729</v>
      </c>
      <c r="B7786" s="1">
        <v>45921</v>
      </c>
      <c r="C7786" t="s">
        <v>6023</v>
      </c>
      <c r="D7786" t="s">
        <v>6024</v>
      </c>
      <c r="E7786">
        <v>30</v>
      </c>
      <c r="F7786" t="s">
        <v>48</v>
      </c>
      <c r="G7786" t="s">
        <v>207</v>
      </c>
      <c r="H7786" t="s">
        <v>208</v>
      </c>
      <c r="I7786" t="s">
        <v>34</v>
      </c>
      <c r="J7786" t="s">
        <v>143</v>
      </c>
      <c r="K7786">
        <v>4</v>
      </c>
      <c r="L7786" s="2">
        <v>18000</v>
      </c>
      <c r="M7786">
        <v>10</v>
      </c>
      <c r="N7786" s="2">
        <v>72000</v>
      </c>
      <c r="O7786" s="2">
        <v>7200</v>
      </c>
      <c r="P7786" s="2">
        <v>64800</v>
      </c>
      <c r="Q7786" s="2">
        <v>42557.8</v>
      </c>
      <c r="R7786" s="2">
        <v>22242.2</v>
      </c>
      <c r="S7786" t="s">
        <v>53</v>
      </c>
      <c r="T7786" t="s">
        <v>114</v>
      </c>
      <c r="U7786" t="s">
        <v>115</v>
      </c>
      <c r="V7786" t="s">
        <v>39</v>
      </c>
      <c r="W7786" t="s">
        <v>124</v>
      </c>
      <c r="X7786" t="s">
        <v>97</v>
      </c>
      <c r="Y7786" t="s">
        <v>56</v>
      </c>
      <c r="Z7786" t="s">
        <v>43</v>
      </c>
      <c r="AA7786" t="s">
        <v>44</v>
      </c>
      <c r="AB7786" t="s">
        <v>44</v>
      </c>
    </row>
    <row r="7787" spans="1:28" x14ac:dyDescent="0.25">
      <c r="A7787" t="s">
        <v>12730</v>
      </c>
      <c r="B7787" s="1">
        <v>45921</v>
      </c>
      <c r="C7787" t="s">
        <v>9069</v>
      </c>
      <c r="D7787" t="s">
        <v>9070</v>
      </c>
      <c r="E7787">
        <v>30</v>
      </c>
      <c r="F7787" t="s">
        <v>48</v>
      </c>
      <c r="G7787" t="s">
        <v>273</v>
      </c>
      <c r="H7787" t="s">
        <v>274</v>
      </c>
      <c r="I7787" t="s">
        <v>51</v>
      </c>
      <c r="J7787" t="s">
        <v>52</v>
      </c>
      <c r="K7787">
        <v>4</v>
      </c>
      <c r="L7787" s="2">
        <v>250</v>
      </c>
      <c r="M7787">
        <v>25</v>
      </c>
      <c r="N7787" s="2">
        <v>1000</v>
      </c>
      <c r="O7787" s="2">
        <v>250</v>
      </c>
      <c r="P7787" s="2">
        <v>750</v>
      </c>
      <c r="Q7787" s="2">
        <v>427.53</v>
      </c>
      <c r="R7787" s="2">
        <v>322.47000000000003</v>
      </c>
      <c r="S7787" t="s">
        <v>64</v>
      </c>
      <c r="T7787" t="s">
        <v>407</v>
      </c>
      <c r="U7787" t="s">
        <v>408</v>
      </c>
      <c r="V7787" t="s">
        <v>39</v>
      </c>
      <c r="W7787" t="s">
        <v>124</v>
      </c>
      <c r="X7787" t="s">
        <v>67</v>
      </c>
      <c r="Y7787" t="s">
        <v>42</v>
      </c>
      <c r="Z7787" t="s">
        <v>43</v>
      </c>
      <c r="AA7787" t="s">
        <v>68</v>
      </c>
      <c r="AB7787" t="s">
        <v>44</v>
      </c>
    </row>
    <row r="7788" spans="1:28" x14ac:dyDescent="0.25">
      <c r="A7788" t="s">
        <v>12731</v>
      </c>
      <c r="B7788" s="1">
        <v>45921</v>
      </c>
      <c r="C7788" t="s">
        <v>12266</v>
      </c>
      <c r="D7788" t="s">
        <v>12267</v>
      </c>
      <c r="E7788">
        <v>44</v>
      </c>
      <c r="F7788" t="s">
        <v>48</v>
      </c>
      <c r="G7788" t="s">
        <v>148</v>
      </c>
      <c r="H7788" t="s">
        <v>149</v>
      </c>
      <c r="I7788" t="s">
        <v>74</v>
      </c>
      <c r="J7788" t="s">
        <v>130</v>
      </c>
      <c r="K7788">
        <v>1</v>
      </c>
      <c r="L7788" s="2">
        <v>3500</v>
      </c>
      <c r="M7788">
        <v>25</v>
      </c>
      <c r="N7788" s="2">
        <v>3500</v>
      </c>
      <c r="O7788" s="2">
        <v>875</v>
      </c>
      <c r="P7788" s="2">
        <v>2625</v>
      </c>
      <c r="Q7788" s="2">
        <v>2065.5700000000002</v>
      </c>
      <c r="R7788" s="2">
        <v>559.42999999999995</v>
      </c>
      <c r="S7788" t="s">
        <v>53</v>
      </c>
      <c r="T7788" t="s">
        <v>163</v>
      </c>
      <c r="U7788" t="s">
        <v>164</v>
      </c>
      <c r="V7788" t="s">
        <v>39</v>
      </c>
      <c r="W7788" t="s">
        <v>137</v>
      </c>
      <c r="X7788" t="s">
        <v>97</v>
      </c>
      <c r="Y7788" t="s">
        <v>42</v>
      </c>
      <c r="Z7788" t="s">
        <v>107</v>
      </c>
      <c r="AA7788" t="s">
        <v>44</v>
      </c>
      <c r="AB7788" t="s">
        <v>44</v>
      </c>
    </row>
    <row r="7789" spans="1:28" x14ac:dyDescent="0.25">
      <c r="A7789" t="s">
        <v>12732</v>
      </c>
      <c r="B7789" s="1">
        <v>45921</v>
      </c>
      <c r="C7789" t="s">
        <v>8702</v>
      </c>
      <c r="D7789" t="s">
        <v>8703</v>
      </c>
      <c r="E7789">
        <v>46</v>
      </c>
      <c r="F7789" t="s">
        <v>48</v>
      </c>
      <c r="G7789" t="s">
        <v>217</v>
      </c>
      <c r="H7789" t="s">
        <v>218</v>
      </c>
      <c r="I7789" t="s">
        <v>34</v>
      </c>
      <c r="J7789" t="s">
        <v>130</v>
      </c>
      <c r="K7789">
        <v>1</v>
      </c>
      <c r="L7789" s="2">
        <v>28000</v>
      </c>
      <c r="M7789">
        <v>10</v>
      </c>
      <c r="N7789" s="2">
        <v>28000</v>
      </c>
      <c r="O7789" s="2">
        <v>2800</v>
      </c>
      <c r="P7789" s="2">
        <v>25200</v>
      </c>
      <c r="Q7789" s="2">
        <v>15745.2</v>
      </c>
      <c r="R7789" s="2">
        <v>9454.7999999999993</v>
      </c>
      <c r="S7789" t="s">
        <v>53</v>
      </c>
      <c r="T7789" t="s">
        <v>105</v>
      </c>
      <c r="U7789" t="s">
        <v>106</v>
      </c>
      <c r="V7789" t="s">
        <v>39</v>
      </c>
      <c r="W7789" t="s">
        <v>66</v>
      </c>
      <c r="X7789" t="s">
        <v>41</v>
      </c>
      <c r="Y7789" t="s">
        <v>56</v>
      </c>
      <c r="Z7789" t="s">
        <v>43</v>
      </c>
      <c r="AA7789" t="s">
        <v>44</v>
      </c>
      <c r="AB7789" t="s">
        <v>44</v>
      </c>
    </row>
    <row r="7790" spans="1:28" x14ac:dyDescent="0.25">
      <c r="A7790" t="s">
        <v>12733</v>
      </c>
      <c r="B7790" s="1">
        <v>45921</v>
      </c>
      <c r="C7790" t="s">
        <v>2124</v>
      </c>
      <c r="D7790" t="s">
        <v>2125</v>
      </c>
      <c r="E7790">
        <v>39</v>
      </c>
      <c r="F7790" t="s">
        <v>48</v>
      </c>
      <c r="G7790" t="s">
        <v>158</v>
      </c>
      <c r="H7790" t="s">
        <v>159</v>
      </c>
      <c r="I7790" t="s">
        <v>51</v>
      </c>
      <c r="J7790" t="s">
        <v>52</v>
      </c>
      <c r="K7790">
        <v>4</v>
      </c>
      <c r="L7790" s="2">
        <v>650</v>
      </c>
      <c r="M7790">
        <v>15</v>
      </c>
      <c r="N7790" s="2">
        <v>2600</v>
      </c>
      <c r="O7790" s="2">
        <v>390</v>
      </c>
      <c r="P7790" s="2">
        <v>2210</v>
      </c>
      <c r="Q7790" s="2">
        <v>1370.6</v>
      </c>
      <c r="R7790" s="2">
        <v>839.4</v>
      </c>
      <c r="S7790" t="s">
        <v>53</v>
      </c>
      <c r="T7790" t="s">
        <v>96</v>
      </c>
      <c r="U7790" t="s">
        <v>96</v>
      </c>
      <c r="V7790" t="s">
        <v>39</v>
      </c>
      <c r="W7790" t="s">
        <v>83</v>
      </c>
      <c r="X7790" t="s">
        <v>67</v>
      </c>
      <c r="Y7790" t="s">
        <v>56</v>
      </c>
      <c r="Z7790" t="s">
        <v>107</v>
      </c>
      <c r="AA7790" t="s">
        <v>44</v>
      </c>
      <c r="AB7790" t="s">
        <v>44</v>
      </c>
    </row>
    <row r="7791" spans="1:28" x14ac:dyDescent="0.25">
      <c r="A7791" t="s">
        <v>12734</v>
      </c>
      <c r="B7791" s="1">
        <v>45921</v>
      </c>
      <c r="C7791" t="s">
        <v>333</v>
      </c>
      <c r="D7791" t="s">
        <v>334</v>
      </c>
      <c r="E7791">
        <v>49</v>
      </c>
      <c r="F7791" t="s">
        <v>111</v>
      </c>
      <c r="G7791" t="s">
        <v>141</v>
      </c>
      <c r="H7791" t="s">
        <v>142</v>
      </c>
      <c r="I7791" t="s">
        <v>74</v>
      </c>
      <c r="J7791" t="s">
        <v>143</v>
      </c>
      <c r="K7791">
        <v>4</v>
      </c>
      <c r="L7791" s="2">
        <v>900</v>
      </c>
      <c r="M7791">
        <v>5</v>
      </c>
      <c r="N7791" s="2">
        <v>3600</v>
      </c>
      <c r="O7791" s="2">
        <v>180</v>
      </c>
      <c r="P7791" s="2">
        <v>3420</v>
      </c>
      <c r="Q7791" s="2">
        <v>1897.6</v>
      </c>
      <c r="R7791" s="2">
        <v>1522.4</v>
      </c>
      <c r="S7791" t="s">
        <v>53</v>
      </c>
      <c r="T7791" t="s">
        <v>222</v>
      </c>
      <c r="U7791" t="s">
        <v>38</v>
      </c>
      <c r="V7791" t="s">
        <v>39</v>
      </c>
      <c r="W7791" t="s">
        <v>92</v>
      </c>
      <c r="X7791" t="s">
        <v>67</v>
      </c>
      <c r="Y7791" t="s">
        <v>56</v>
      </c>
      <c r="Z7791" t="s">
        <v>43</v>
      </c>
      <c r="AA7791" t="s">
        <v>44</v>
      </c>
      <c r="AB7791" t="s">
        <v>44</v>
      </c>
    </row>
    <row r="7792" spans="1:28" x14ac:dyDescent="0.25">
      <c r="A7792" t="s">
        <v>12735</v>
      </c>
      <c r="B7792" s="1">
        <v>45921</v>
      </c>
      <c r="C7792" t="s">
        <v>11497</v>
      </c>
      <c r="D7792" t="s">
        <v>11498</v>
      </c>
      <c r="E7792">
        <v>51</v>
      </c>
      <c r="F7792" t="s">
        <v>31</v>
      </c>
      <c r="G7792" t="s">
        <v>188</v>
      </c>
      <c r="H7792" t="s">
        <v>189</v>
      </c>
      <c r="I7792" t="s">
        <v>34</v>
      </c>
      <c r="J7792" t="s">
        <v>190</v>
      </c>
      <c r="K7792">
        <v>1</v>
      </c>
      <c r="L7792" s="2">
        <v>1800</v>
      </c>
      <c r="M7792">
        <v>0</v>
      </c>
      <c r="N7792" s="2">
        <v>1800</v>
      </c>
      <c r="O7792" s="2">
        <v>0</v>
      </c>
      <c r="P7792" s="2">
        <v>1800</v>
      </c>
      <c r="Q7792" s="2">
        <v>1149.6199999999999</v>
      </c>
      <c r="R7792" s="2">
        <v>650.38</v>
      </c>
      <c r="S7792" t="s">
        <v>36</v>
      </c>
      <c r="T7792" t="s">
        <v>153</v>
      </c>
      <c r="U7792" t="s">
        <v>154</v>
      </c>
      <c r="V7792" t="s">
        <v>39</v>
      </c>
      <c r="W7792" t="s">
        <v>40</v>
      </c>
      <c r="X7792" t="s">
        <v>67</v>
      </c>
      <c r="Y7792" t="s">
        <v>56</v>
      </c>
      <c r="Z7792" t="s">
        <v>223</v>
      </c>
      <c r="AA7792" t="s">
        <v>44</v>
      </c>
      <c r="AB7792" t="s">
        <v>44</v>
      </c>
    </row>
    <row r="7793" spans="1:28" x14ac:dyDescent="0.25">
      <c r="A7793" t="s">
        <v>12736</v>
      </c>
      <c r="B7793" s="1">
        <v>45921</v>
      </c>
      <c r="C7793" t="s">
        <v>6198</v>
      </c>
      <c r="D7793" t="s">
        <v>6199</v>
      </c>
      <c r="E7793">
        <v>18</v>
      </c>
      <c r="F7793" t="s">
        <v>111</v>
      </c>
      <c r="G7793" t="s">
        <v>207</v>
      </c>
      <c r="H7793" t="s">
        <v>208</v>
      </c>
      <c r="I7793" t="s">
        <v>34</v>
      </c>
      <c r="J7793" t="s">
        <v>143</v>
      </c>
      <c r="K7793">
        <v>1</v>
      </c>
      <c r="L7793" s="2">
        <v>18000</v>
      </c>
      <c r="M7793">
        <v>10</v>
      </c>
      <c r="N7793" s="2">
        <v>18000</v>
      </c>
      <c r="O7793" s="2">
        <v>1800</v>
      </c>
      <c r="P7793" s="2">
        <v>16200</v>
      </c>
      <c r="Q7793" s="2">
        <v>9223.4</v>
      </c>
      <c r="R7793" s="2">
        <v>6976.6</v>
      </c>
      <c r="S7793" t="s">
        <v>53</v>
      </c>
      <c r="T7793" t="s">
        <v>96</v>
      </c>
      <c r="U7793" t="s">
        <v>96</v>
      </c>
      <c r="V7793" t="s">
        <v>39</v>
      </c>
      <c r="W7793" t="s">
        <v>92</v>
      </c>
      <c r="X7793" t="s">
        <v>41</v>
      </c>
      <c r="Y7793" t="s">
        <v>56</v>
      </c>
      <c r="Z7793" t="s">
        <v>43</v>
      </c>
      <c r="AA7793" t="s">
        <v>44</v>
      </c>
      <c r="AB7793" t="s">
        <v>44</v>
      </c>
    </row>
    <row r="7794" spans="1:28" x14ac:dyDescent="0.25">
      <c r="A7794" t="s">
        <v>12737</v>
      </c>
      <c r="B7794" s="1">
        <v>45921</v>
      </c>
      <c r="C7794" t="s">
        <v>12738</v>
      </c>
      <c r="D7794" t="s">
        <v>12739</v>
      </c>
      <c r="E7794">
        <v>41</v>
      </c>
      <c r="F7794" t="s">
        <v>48</v>
      </c>
      <c r="G7794" t="s">
        <v>561</v>
      </c>
      <c r="H7794" t="s">
        <v>562</v>
      </c>
      <c r="I7794" t="s">
        <v>34</v>
      </c>
      <c r="J7794" t="s">
        <v>143</v>
      </c>
      <c r="K7794">
        <v>2</v>
      </c>
      <c r="L7794" s="2">
        <v>900</v>
      </c>
      <c r="M7794">
        <v>0</v>
      </c>
      <c r="N7794" s="2">
        <v>1800</v>
      </c>
      <c r="O7794" s="2">
        <v>0</v>
      </c>
      <c r="P7794" s="2">
        <v>1800</v>
      </c>
      <c r="Q7794" s="2">
        <v>1174.19</v>
      </c>
      <c r="R7794" s="2">
        <v>625.80999999999995</v>
      </c>
      <c r="S7794" t="s">
        <v>53</v>
      </c>
      <c r="T7794" t="s">
        <v>90</v>
      </c>
      <c r="U7794" t="s">
        <v>91</v>
      </c>
      <c r="V7794" t="s">
        <v>39</v>
      </c>
      <c r="W7794" t="s">
        <v>124</v>
      </c>
      <c r="X7794" t="s">
        <v>67</v>
      </c>
      <c r="Y7794" t="s">
        <v>84</v>
      </c>
      <c r="Z7794" t="s">
        <v>43</v>
      </c>
      <c r="AA7794" t="s">
        <v>44</v>
      </c>
      <c r="AB7794" t="s">
        <v>44</v>
      </c>
    </row>
    <row r="7795" spans="1:28" x14ac:dyDescent="0.25">
      <c r="A7795" t="s">
        <v>12740</v>
      </c>
      <c r="B7795" s="1">
        <v>45921</v>
      </c>
      <c r="C7795" t="s">
        <v>2585</v>
      </c>
      <c r="D7795" t="s">
        <v>2586</v>
      </c>
      <c r="E7795">
        <v>60</v>
      </c>
      <c r="F7795" t="s">
        <v>48</v>
      </c>
      <c r="G7795" t="s">
        <v>134</v>
      </c>
      <c r="H7795" t="s">
        <v>135</v>
      </c>
      <c r="I7795" t="s">
        <v>62</v>
      </c>
      <c r="J7795" t="s">
        <v>130</v>
      </c>
      <c r="K7795">
        <v>1</v>
      </c>
      <c r="L7795" s="2">
        <v>8500</v>
      </c>
      <c r="M7795">
        <v>15</v>
      </c>
      <c r="N7795" s="2">
        <v>8500</v>
      </c>
      <c r="O7795" s="2">
        <v>1275</v>
      </c>
      <c r="P7795" s="2">
        <v>7225</v>
      </c>
      <c r="Q7795" s="2">
        <v>4034.61</v>
      </c>
      <c r="R7795" s="2">
        <v>3190.39</v>
      </c>
      <c r="S7795" t="s">
        <v>53</v>
      </c>
      <c r="T7795" t="s">
        <v>76</v>
      </c>
      <c r="U7795" t="s">
        <v>77</v>
      </c>
      <c r="V7795" t="s">
        <v>39</v>
      </c>
      <c r="W7795" t="s">
        <v>66</v>
      </c>
      <c r="X7795" t="s">
        <v>97</v>
      </c>
      <c r="Y7795" t="s">
        <v>56</v>
      </c>
      <c r="Z7795" t="s">
        <v>223</v>
      </c>
      <c r="AA7795" t="s">
        <v>44</v>
      </c>
      <c r="AB7795" t="s">
        <v>44</v>
      </c>
    </row>
    <row r="7796" spans="1:28" x14ac:dyDescent="0.25">
      <c r="A7796" t="s">
        <v>12741</v>
      </c>
      <c r="B7796" s="1">
        <v>45921</v>
      </c>
      <c r="C7796" t="s">
        <v>2467</v>
      </c>
      <c r="D7796" t="s">
        <v>2468</v>
      </c>
      <c r="E7796">
        <v>46</v>
      </c>
      <c r="F7796" t="s">
        <v>48</v>
      </c>
      <c r="G7796" t="s">
        <v>352</v>
      </c>
      <c r="H7796" t="s">
        <v>353</v>
      </c>
      <c r="I7796" t="s">
        <v>103</v>
      </c>
      <c r="J7796" t="s">
        <v>104</v>
      </c>
      <c r="K7796">
        <v>1</v>
      </c>
      <c r="L7796" s="2">
        <v>850</v>
      </c>
      <c r="M7796">
        <v>15</v>
      </c>
      <c r="N7796" s="2">
        <v>850</v>
      </c>
      <c r="O7796" s="2">
        <v>127.5</v>
      </c>
      <c r="P7796" s="2">
        <v>722.5</v>
      </c>
      <c r="Q7796" s="2">
        <v>537.92999999999995</v>
      </c>
      <c r="R7796" s="2">
        <v>184.57</v>
      </c>
      <c r="S7796" t="s">
        <v>53</v>
      </c>
      <c r="T7796" t="s">
        <v>65</v>
      </c>
      <c r="U7796" t="s">
        <v>65</v>
      </c>
      <c r="V7796" t="s">
        <v>39</v>
      </c>
      <c r="W7796" t="s">
        <v>66</v>
      </c>
      <c r="X7796" t="s">
        <v>41</v>
      </c>
      <c r="Y7796" t="s">
        <v>42</v>
      </c>
      <c r="Z7796" t="s">
        <v>43</v>
      </c>
      <c r="AA7796" t="s">
        <v>44</v>
      </c>
      <c r="AB7796" t="s">
        <v>44</v>
      </c>
    </row>
    <row r="7797" spans="1:28" x14ac:dyDescent="0.25">
      <c r="A7797" t="s">
        <v>12742</v>
      </c>
      <c r="B7797" s="1">
        <v>45922</v>
      </c>
      <c r="C7797" t="s">
        <v>5249</v>
      </c>
      <c r="D7797" t="s">
        <v>5250</v>
      </c>
      <c r="E7797">
        <v>47</v>
      </c>
      <c r="F7797" t="s">
        <v>111</v>
      </c>
      <c r="G7797" t="s">
        <v>243</v>
      </c>
      <c r="H7797" t="s">
        <v>244</v>
      </c>
      <c r="I7797" t="s">
        <v>103</v>
      </c>
      <c r="J7797" t="s">
        <v>104</v>
      </c>
      <c r="K7797">
        <v>4</v>
      </c>
      <c r="L7797" s="2">
        <v>450</v>
      </c>
      <c r="M7797">
        <v>5</v>
      </c>
      <c r="N7797" s="2">
        <v>1800</v>
      </c>
      <c r="O7797" s="2">
        <v>90</v>
      </c>
      <c r="P7797" s="2">
        <v>1710</v>
      </c>
      <c r="Q7797" s="2">
        <v>1003.03</v>
      </c>
      <c r="R7797" s="2">
        <v>706.97</v>
      </c>
      <c r="S7797" t="s">
        <v>64</v>
      </c>
      <c r="T7797" t="s">
        <v>222</v>
      </c>
      <c r="U7797" t="s">
        <v>38</v>
      </c>
      <c r="V7797" t="s">
        <v>39</v>
      </c>
      <c r="W7797" t="s">
        <v>124</v>
      </c>
      <c r="X7797" t="s">
        <v>41</v>
      </c>
      <c r="Y7797" t="s">
        <v>42</v>
      </c>
      <c r="Z7797" t="s">
        <v>43</v>
      </c>
      <c r="AA7797" t="s">
        <v>44</v>
      </c>
      <c r="AB7797" t="s">
        <v>44</v>
      </c>
    </row>
    <row r="7798" spans="1:28" x14ac:dyDescent="0.25">
      <c r="A7798" t="s">
        <v>12743</v>
      </c>
      <c r="B7798" s="1">
        <v>45922</v>
      </c>
      <c r="C7798" t="s">
        <v>8850</v>
      </c>
      <c r="D7798" t="s">
        <v>8851</v>
      </c>
      <c r="E7798">
        <v>32</v>
      </c>
      <c r="F7798" t="s">
        <v>48</v>
      </c>
      <c r="G7798" t="s">
        <v>344</v>
      </c>
      <c r="H7798" t="s">
        <v>345</v>
      </c>
      <c r="I7798" t="s">
        <v>34</v>
      </c>
      <c r="J7798" t="s">
        <v>121</v>
      </c>
      <c r="K7798">
        <v>2</v>
      </c>
      <c r="L7798" s="2">
        <v>1600</v>
      </c>
      <c r="M7798">
        <v>10</v>
      </c>
      <c r="N7798" s="2">
        <v>3200</v>
      </c>
      <c r="O7798" s="2">
        <v>320</v>
      </c>
      <c r="P7798" s="2">
        <v>2880</v>
      </c>
      <c r="Q7798" s="2">
        <v>2112.2600000000002</v>
      </c>
      <c r="R7798" s="2">
        <v>767.74</v>
      </c>
      <c r="S7798" t="s">
        <v>53</v>
      </c>
      <c r="T7798" t="s">
        <v>163</v>
      </c>
      <c r="U7798" t="s">
        <v>164</v>
      </c>
      <c r="V7798" t="s">
        <v>39</v>
      </c>
      <c r="W7798" t="s">
        <v>137</v>
      </c>
      <c r="X7798" t="s">
        <v>97</v>
      </c>
      <c r="Y7798" t="s">
        <v>42</v>
      </c>
      <c r="Z7798" t="s">
        <v>43</v>
      </c>
      <c r="AA7798" t="s">
        <v>44</v>
      </c>
      <c r="AB7798" t="s">
        <v>44</v>
      </c>
    </row>
    <row r="7799" spans="1:28" x14ac:dyDescent="0.25">
      <c r="A7799" t="s">
        <v>12744</v>
      </c>
      <c r="B7799" s="1">
        <v>45922</v>
      </c>
      <c r="C7799" t="s">
        <v>2349</v>
      </c>
      <c r="D7799" t="s">
        <v>2350</v>
      </c>
      <c r="E7799">
        <v>30</v>
      </c>
      <c r="F7799" t="s">
        <v>31</v>
      </c>
      <c r="G7799" t="s">
        <v>88</v>
      </c>
      <c r="H7799" t="s">
        <v>89</v>
      </c>
      <c r="I7799" t="s">
        <v>62</v>
      </c>
      <c r="J7799" t="s">
        <v>63</v>
      </c>
      <c r="K7799">
        <v>4</v>
      </c>
      <c r="L7799" s="2">
        <v>4200</v>
      </c>
      <c r="M7799">
        <v>10</v>
      </c>
      <c r="N7799" s="2">
        <v>16800</v>
      </c>
      <c r="O7799" s="2">
        <v>1680</v>
      </c>
      <c r="P7799" s="2">
        <v>15120</v>
      </c>
      <c r="Q7799" s="2">
        <v>9675.83</v>
      </c>
      <c r="R7799" s="2">
        <v>5444.17</v>
      </c>
      <c r="S7799" t="s">
        <v>53</v>
      </c>
      <c r="T7799" t="s">
        <v>122</v>
      </c>
      <c r="U7799" t="s">
        <v>123</v>
      </c>
      <c r="V7799" t="s">
        <v>39</v>
      </c>
      <c r="W7799" t="s">
        <v>66</v>
      </c>
      <c r="X7799" t="s">
        <v>97</v>
      </c>
      <c r="Y7799" t="s">
        <v>42</v>
      </c>
      <c r="Z7799" t="s">
        <v>43</v>
      </c>
      <c r="AA7799" t="s">
        <v>44</v>
      </c>
      <c r="AB7799" t="s">
        <v>44</v>
      </c>
    </row>
    <row r="7800" spans="1:28" x14ac:dyDescent="0.25">
      <c r="A7800" t="s">
        <v>12745</v>
      </c>
      <c r="B7800" s="1">
        <v>45922</v>
      </c>
      <c r="C7800" t="s">
        <v>6763</v>
      </c>
      <c r="D7800" t="s">
        <v>6764</v>
      </c>
      <c r="E7800">
        <v>48</v>
      </c>
      <c r="F7800" t="s">
        <v>31</v>
      </c>
      <c r="G7800" t="s">
        <v>227</v>
      </c>
      <c r="H7800" t="s">
        <v>228</v>
      </c>
      <c r="I7800" t="s">
        <v>74</v>
      </c>
      <c r="J7800" t="s">
        <v>75</v>
      </c>
      <c r="K7800">
        <v>2</v>
      </c>
      <c r="L7800" s="2">
        <v>1400</v>
      </c>
      <c r="M7800">
        <v>5</v>
      </c>
      <c r="N7800" s="2">
        <v>2800</v>
      </c>
      <c r="O7800" s="2">
        <v>140</v>
      </c>
      <c r="P7800" s="2">
        <v>2660</v>
      </c>
      <c r="Q7800" s="2">
        <v>1967.78</v>
      </c>
      <c r="R7800" s="2">
        <v>692.22</v>
      </c>
      <c r="S7800" t="s">
        <v>36</v>
      </c>
      <c r="T7800" t="s">
        <v>122</v>
      </c>
      <c r="U7800" t="s">
        <v>123</v>
      </c>
      <c r="V7800" t="s">
        <v>39</v>
      </c>
      <c r="W7800" t="s">
        <v>124</v>
      </c>
      <c r="X7800" t="s">
        <v>97</v>
      </c>
      <c r="Y7800" t="s">
        <v>84</v>
      </c>
      <c r="Z7800" t="s">
        <v>43</v>
      </c>
      <c r="AA7800" t="s">
        <v>44</v>
      </c>
      <c r="AB7800" t="s">
        <v>44</v>
      </c>
    </row>
    <row r="7801" spans="1:28" x14ac:dyDescent="0.25">
      <c r="A7801" t="s">
        <v>12746</v>
      </c>
      <c r="B7801" s="1">
        <v>45922</v>
      </c>
      <c r="C7801" t="s">
        <v>3099</v>
      </c>
      <c r="D7801" t="s">
        <v>3100</v>
      </c>
      <c r="E7801">
        <v>54</v>
      </c>
      <c r="F7801" t="s">
        <v>31</v>
      </c>
      <c r="G7801" t="s">
        <v>134</v>
      </c>
      <c r="H7801" t="s">
        <v>135</v>
      </c>
      <c r="I7801" t="s">
        <v>62</v>
      </c>
      <c r="J7801" t="s">
        <v>130</v>
      </c>
      <c r="K7801">
        <v>3</v>
      </c>
      <c r="L7801" s="2">
        <v>8500</v>
      </c>
      <c r="M7801">
        <v>10</v>
      </c>
      <c r="N7801" s="2">
        <v>25500</v>
      </c>
      <c r="O7801" s="2">
        <v>2550</v>
      </c>
      <c r="P7801" s="2">
        <v>22950</v>
      </c>
      <c r="Q7801" s="2">
        <v>14943.55</v>
      </c>
      <c r="R7801" s="2">
        <v>8006.45</v>
      </c>
      <c r="S7801" t="s">
        <v>53</v>
      </c>
      <c r="T7801" t="s">
        <v>54</v>
      </c>
      <c r="U7801" t="s">
        <v>55</v>
      </c>
      <c r="V7801" t="s">
        <v>39</v>
      </c>
      <c r="W7801" t="s">
        <v>92</v>
      </c>
      <c r="X7801" t="s">
        <v>97</v>
      </c>
      <c r="Y7801" t="s">
        <v>56</v>
      </c>
      <c r="Z7801" t="s">
        <v>43</v>
      </c>
      <c r="AA7801" t="s">
        <v>44</v>
      </c>
      <c r="AB7801" t="s">
        <v>44</v>
      </c>
    </row>
    <row r="7802" spans="1:28" x14ac:dyDescent="0.25">
      <c r="A7802" t="s">
        <v>12747</v>
      </c>
      <c r="B7802" s="1">
        <v>45922</v>
      </c>
      <c r="C7802" t="s">
        <v>1674</v>
      </c>
      <c r="D7802" t="s">
        <v>1675</v>
      </c>
      <c r="E7802">
        <v>42</v>
      </c>
      <c r="F7802" t="s">
        <v>111</v>
      </c>
      <c r="G7802" t="s">
        <v>561</v>
      </c>
      <c r="H7802" t="s">
        <v>562</v>
      </c>
      <c r="I7802" t="s">
        <v>34</v>
      </c>
      <c r="J7802" t="s">
        <v>143</v>
      </c>
      <c r="K7802">
        <v>3</v>
      </c>
      <c r="L7802" s="2">
        <v>900</v>
      </c>
      <c r="M7802">
        <v>5</v>
      </c>
      <c r="N7802" s="2">
        <v>2700</v>
      </c>
      <c r="O7802" s="2">
        <v>135</v>
      </c>
      <c r="P7802" s="2">
        <v>2565</v>
      </c>
      <c r="Q7802" s="2">
        <v>1911.1</v>
      </c>
      <c r="R7802" s="2">
        <v>653.9</v>
      </c>
      <c r="S7802" t="s">
        <v>53</v>
      </c>
      <c r="T7802" t="s">
        <v>114</v>
      </c>
      <c r="U7802" t="s">
        <v>115</v>
      </c>
      <c r="V7802" t="s">
        <v>39</v>
      </c>
      <c r="W7802" t="s">
        <v>83</v>
      </c>
      <c r="X7802" t="s">
        <v>41</v>
      </c>
      <c r="Y7802" t="s">
        <v>42</v>
      </c>
      <c r="Z7802" t="s">
        <v>223</v>
      </c>
      <c r="AA7802" t="s">
        <v>44</v>
      </c>
      <c r="AB7802" t="s">
        <v>44</v>
      </c>
    </row>
    <row r="7803" spans="1:28" x14ac:dyDescent="0.25">
      <c r="A7803" t="s">
        <v>12748</v>
      </c>
      <c r="B7803" s="1">
        <v>45922</v>
      </c>
      <c r="C7803" t="s">
        <v>1225</v>
      </c>
      <c r="D7803" t="s">
        <v>1226</v>
      </c>
      <c r="E7803">
        <v>27</v>
      </c>
      <c r="F7803" t="s">
        <v>111</v>
      </c>
      <c r="G7803" t="s">
        <v>202</v>
      </c>
      <c r="H7803" t="s">
        <v>203</v>
      </c>
      <c r="I7803" t="s">
        <v>103</v>
      </c>
      <c r="J7803" t="s">
        <v>104</v>
      </c>
      <c r="K7803">
        <v>1</v>
      </c>
      <c r="L7803" s="2">
        <v>550</v>
      </c>
      <c r="M7803">
        <v>15</v>
      </c>
      <c r="N7803" s="2">
        <v>550</v>
      </c>
      <c r="O7803" s="2">
        <v>82.5</v>
      </c>
      <c r="P7803" s="2">
        <v>467.5</v>
      </c>
      <c r="Q7803" s="2">
        <v>354.52</v>
      </c>
      <c r="R7803" s="2">
        <v>112.98</v>
      </c>
      <c r="S7803" t="s">
        <v>53</v>
      </c>
      <c r="T7803" t="s">
        <v>290</v>
      </c>
      <c r="U7803" t="s">
        <v>291</v>
      </c>
      <c r="V7803" t="s">
        <v>39</v>
      </c>
      <c r="W7803" t="s">
        <v>137</v>
      </c>
      <c r="X7803" t="s">
        <v>41</v>
      </c>
      <c r="Y7803" t="s">
        <v>56</v>
      </c>
      <c r="Z7803" t="s">
        <v>43</v>
      </c>
      <c r="AA7803" t="s">
        <v>68</v>
      </c>
      <c r="AB7803" t="s">
        <v>68</v>
      </c>
    </row>
    <row r="7804" spans="1:28" x14ac:dyDescent="0.25">
      <c r="A7804" t="s">
        <v>12749</v>
      </c>
      <c r="B7804" s="1">
        <v>45922</v>
      </c>
      <c r="C7804" t="s">
        <v>10309</v>
      </c>
      <c r="D7804" t="s">
        <v>10310</v>
      </c>
      <c r="E7804">
        <v>35</v>
      </c>
      <c r="F7804" t="s">
        <v>31</v>
      </c>
      <c r="G7804" t="s">
        <v>168</v>
      </c>
      <c r="H7804" t="s">
        <v>169</v>
      </c>
      <c r="I7804" t="s">
        <v>62</v>
      </c>
      <c r="J7804" t="s">
        <v>143</v>
      </c>
      <c r="K7804">
        <v>3</v>
      </c>
      <c r="L7804" s="2">
        <v>1800</v>
      </c>
      <c r="M7804">
        <v>15</v>
      </c>
      <c r="N7804" s="2">
        <v>5400</v>
      </c>
      <c r="O7804" s="2">
        <v>810</v>
      </c>
      <c r="P7804" s="2">
        <v>4590</v>
      </c>
      <c r="Q7804" s="2">
        <v>3724.43</v>
      </c>
      <c r="R7804" s="2">
        <v>865.57</v>
      </c>
      <c r="S7804" t="s">
        <v>53</v>
      </c>
      <c r="T7804" t="s">
        <v>136</v>
      </c>
      <c r="U7804" t="s">
        <v>38</v>
      </c>
      <c r="V7804" t="s">
        <v>39</v>
      </c>
      <c r="W7804" t="s">
        <v>137</v>
      </c>
      <c r="X7804" t="s">
        <v>97</v>
      </c>
      <c r="Y7804" t="s">
        <v>42</v>
      </c>
      <c r="Z7804" t="s">
        <v>43</v>
      </c>
      <c r="AA7804" t="s">
        <v>44</v>
      </c>
      <c r="AB7804" t="s">
        <v>44</v>
      </c>
    </row>
    <row r="7805" spans="1:28" x14ac:dyDescent="0.25">
      <c r="A7805" t="s">
        <v>12750</v>
      </c>
      <c r="B7805" s="1">
        <v>45922</v>
      </c>
      <c r="C7805" t="s">
        <v>2411</v>
      </c>
      <c r="D7805" t="s">
        <v>2412</v>
      </c>
      <c r="E7805">
        <v>39</v>
      </c>
      <c r="F7805" t="s">
        <v>48</v>
      </c>
      <c r="G7805" t="s">
        <v>243</v>
      </c>
      <c r="H7805" t="s">
        <v>244</v>
      </c>
      <c r="I7805" t="s">
        <v>103</v>
      </c>
      <c r="J7805" t="s">
        <v>104</v>
      </c>
      <c r="K7805">
        <v>1</v>
      </c>
      <c r="L7805" s="2">
        <v>450</v>
      </c>
      <c r="M7805">
        <v>5</v>
      </c>
      <c r="N7805" s="2">
        <v>450</v>
      </c>
      <c r="O7805" s="2">
        <v>22.5</v>
      </c>
      <c r="P7805" s="2">
        <v>427.5</v>
      </c>
      <c r="Q7805" s="2">
        <v>321.27</v>
      </c>
      <c r="R7805" s="2">
        <v>106.23</v>
      </c>
      <c r="S7805" t="s">
        <v>53</v>
      </c>
      <c r="T7805" t="s">
        <v>105</v>
      </c>
      <c r="U7805" t="s">
        <v>106</v>
      </c>
      <c r="V7805" t="s">
        <v>39</v>
      </c>
      <c r="W7805" t="s">
        <v>124</v>
      </c>
      <c r="X7805" t="s">
        <v>97</v>
      </c>
      <c r="Y7805" t="s">
        <v>56</v>
      </c>
      <c r="Z7805" t="s">
        <v>43</v>
      </c>
      <c r="AA7805" t="s">
        <v>44</v>
      </c>
      <c r="AB7805" t="s">
        <v>44</v>
      </c>
    </row>
    <row r="7806" spans="1:28" x14ac:dyDescent="0.25">
      <c r="A7806" t="s">
        <v>12751</v>
      </c>
      <c r="B7806" s="1">
        <v>45922</v>
      </c>
      <c r="C7806" t="s">
        <v>401</v>
      </c>
      <c r="D7806" t="s">
        <v>402</v>
      </c>
      <c r="E7806">
        <v>28</v>
      </c>
      <c r="F7806" t="s">
        <v>31</v>
      </c>
      <c r="G7806" t="s">
        <v>49</v>
      </c>
      <c r="H7806" t="s">
        <v>50</v>
      </c>
      <c r="I7806" t="s">
        <v>51</v>
      </c>
      <c r="J7806" t="s">
        <v>52</v>
      </c>
      <c r="K7806">
        <v>3</v>
      </c>
      <c r="L7806" s="2">
        <v>500</v>
      </c>
      <c r="M7806">
        <v>15</v>
      </c>
      <c r="N7806" s="2">
        <v>1500</v>
      </c>
      <c r="O7806" s="2">
        <v>225</v>
      </c>
      <c r="P7806" s="2">
        <v>1275</v>
      </c>
      <c r="Q7806" s="2">
        <v>842.78</v>
      </c>
      <c r="R7806" s="2">
        <v>432.22</v>
      </c>
      <c r="S7806" t="s">
        <v>53</v>
      </c>
      <c r="T7806" t="s">
        <v>290</v>
      </c>
      <c r="U7806" t="s">
        <v>291</v>
      </c>
      <c r="V7806" t="s">
        <v>39</v>
      </c>
      <c r="W7806" t="s">
        <v>92</v>
      </c>
      <c r="X7806" t="s">
        <v>41</v>
      </c>
      <c r="Y7806" t="s">
        <v>42</v>
      </c>
      <c r="Z7806" t="s">
        <v>43</v>
      </c>
      <c r="AA7806" t="s">
        <v>44</v>
      </c>
      <c r="AB7806" t="s">
        <v>44</v>
      </c>
    </row>
    <row r="7807" spans="1:28" x14ac:dyDescent="0.25">
      <c r="A7807" t="s">
        <v>12752</v>
      </c>
      <c r="B7807" s="1">
        <v>45922</v>
      </c>
      <c r="C7807" t="s">
        <v>4023</v>
      </c>
      <c r="D7807" t="s">
        <v>4024</v>
      </c>
      <c r="E7807">
        <v>57</v>
      </c>
      <c r="F7807" t="s">
        <v>31</v>
      </c>
      <c r="G7807" t="s">
        <v>119</v>
      </c>
      <c r="H7807" t="s">
        <v>120</v>
      </c>
      <c r="I7807" t="s">
        <v>62</v>
      </c>
      <c r="J7807" t="s">
        <v>121</v>
      </c>
      <c r="K7807">
        <v>2</v>
      </c>
      <c r="L7807" s="2">
        <v>4800</v>
      </c>
      <c r="M7807">
        <v>0</v>
      </c>
      <c r="N7807" s="2">
        <v>9600</v>
      </c>
      <c r="O7807" s="2">
        <v>0</v>
      </c>
      <c r="P7807" s="2">
        <v>9600</v>
      </c>
      <c r="Q7807" s="2">
        <v>6878.97</v>
      </c>
      <c r="R7807" s="2">
        <v>2721.03</v>
      </c>
      <c r="S7807" t="s">
        <v>36</v>
      </c>
      <c r="T7807" t="s">
        <v>178</v>
      </c>
      <c r="U7807" t="s">
        <v>154</v>
      </c>
      <c r="V7807" t="s">
        <v>39</v>
      </c>
      <c r="W7807" t="s">
        <v>137</v>
      </c>
      <c r="X7807" t="s">
        <v>67</v>
      </c>
      <c r="Y7807" t="s">
        <v>42</v>
      </c>
      <c r="Z7807" t="s">
        <v>43</v>
      </c>
      <c r="AA7807" t="s">
        <v>44</v>
      </c>
      <c r="AB7807" t="s">
        <v>44</v>
      </c>
    </row>
    <row r="7808" spans="1:28" x14ac:dyDescent="0.25">
      <c r="A7808" t="s">
        <v>12753</v>
      </c>
      <c r="B7808" s="1">
        <v>45922</v>
      </c>
      <c r="C7808" t="s">
        <v>6613</v>
      </c>
      <c r="D7808" t="s">
        <v>6614</v>
      </c>
      <c r="E7808">
        <v>20</v>
      </c>
      <c r="F7808" t="s">
        <v>111</v>
      </c>
      <c r="G7808" t="s">
        <v>273</v>
      </c>
      <c r="H7808" t="s">
        <v>274</v>
      </c>
      <c r="I7808" t="s">
        <v>51</v>
      </c>
      <c r="J7808" t="s">
        <v>52</v>
      </c>
      <c r="K7808">
        <v>1</v>
      </c>
      <c r="L7808" s="2">
        <v>250</v>
      </c>
      <c r="M7808">
        <v>15</v>
      </c>
      <c r="N7808" s="2">
        <v>250</v>
      </c>
      <c r="O7808" s="2">
        <v>37.5</v>
      </c>
      <c r="P7808" s="2">
        <v>212.5</v>
      </c>
      <c r="Q7808" s="2">
        <v>124.47</v>
      </c>
      <c r="R7808" s="2">
        <v>88.03</v>
      </c>
      <c r="S7808" t="s">
        <v>53</v>
      </c>
      <c r="T7808" t="s">
        <v>54</v>
      </c>
      <c r="U7808" t="s">
        <v>55</v>
      </c>
      <c r="V7808" t="s">
        <v>39</v>
      </c>
      <c r="W7808" t="s">
        <v>66</v>
      </c>
      <c r="X7808" t="s">
        <v>97</v>
      </c>
      <c r="Y7808" t="s">
        <v>42</v>
      </c>
      <c r="Z7808" t="s">
        <v>43</v>
      </c>
      <c r="AA7808" t="s">
        <v>44</v>
      </c>
      <c r="AB7808" t="s">
        <v>44</v>
      </c>
    </row>
    <row r="7809" spans="1:28" x14ac:dyDescent="0.25">
      <c r="A7809" t="s">
        <v>12754</v>
      </c>
      <c r="B7809" s="1">
        <v>45923</v>
      </c>
      <c r="C7809" t="s">
        <v>12277</v>
      </c>
      <c r="D7809" t="s">
        <v>12278</v>
      </c>
      <c r="E7809">
        <v>40</v>
      </c>
      <c r="F7809" t="s">
        <v>48</v>
      </c>
      <c r="G7809" t="s">
        <v>243</v>
      </c>
      <c r="H7809" t="s">
        <v>244</v>
      </c>
      <c r="I7809" t="s">
        <v>103</v>
      </c>
      <c r="J7809" t="s">
        <v>104</v>
      </c>
      <c r="K7809">
        <v>2</v>
      </c>
      <c r="L7809" s="2">
        <v>450</v>
      </c>
      <c r="M7809">
        <v>5</v>
      </c>
      <c r="N7809" s="2">
        <v>900</v>
      </c>
      <c r="O7809" s="2">
        <v>45</v>
      </c>
      <c r="P7809" s="2">
        <v>855</v>
      </c>
      <c r="Q7809" s="2">
        <v>489.35</v>
      </c>
      <c r="R7809" s="2">
        <v>365.65</v>
      </c>
      <c r="S7809" t="s">
        <v>53</v>
      </c>
      <c r="T7809" t="s">
        <v>105</v>
      </c>
      <c r="U7809" t="s">
        <v>106</v>
      </c>
      <c r="V7809" t="s">
        <v>39</v>
      </c>
      <c r="W7809" t="s">
        <v>40</v>
      </c>
      <c r="X7809" t="s">
        <v>41</v>
      </c>
      <c r="Y7809" t="s">
        <v>42</v>
      </c>
      <c r="Z7809" t="s">
        <v>43</v>
      </c>
      <c r="AA7809" t="s">
        <v>44</v>
      </c>
      <c r="AB7809" t="s">
        <v>44</v>
      </c>
    </row>
    <row r="7810" spans="1:28" x14ac:dyDescent="0.25">
      <c r="A7810" t="s">
        <v>12755</v>
      </c>
      <c r="B7810" s="1">
        <v>45923</v>
      </c>
      <c r="C7810" t="s">
        <v>3359</v>
      </c>
      <c r="D7810" t="s">
        <v>3360</v>
      </c>
      <c r="E7810">
        <v>41</v>
      </c>
      <c r="F7810" t="s">
        <v>111</v>
      </c>
      <c r="G7810" t="s">
        <v>273</v>
      </c>
      <c r="H7810" t="s">
        <v>274</v>
      </c>
      <c r="I7810" t="s">
        <v>51</v>
      </c>
      <c r="J7810" t="s">
        <v>52</v>
      </c>
      <c r="K7810">
        <v>2</v>
      </c>
      <c r="L7810" s="2">
        <v>250</v>
      </c>
      <c r="M7810">
        <v>5</v>
      </c>
      <c r="N7810" s="2">
        <v>500</v>
      </c>
      <c r="O7810" s="2">
        <v>25</v>
      </c>
      <c r="P7810" s="2">
        <v>475</v>
      </c>
      <c r="Q7810" s="2">
        <v>370.72</v>
      </c>
      <c r="R7810" s="2">
        <v>104.28</v>
      </c>
      <c r="S7810" t="s">
        <v>53</v>
      </c>
      <c r="T7810" t="s">
        <v>65</v>
      </c>
      <c r="U7810" t="s">
        <v>65</v>
      </c>
      <c r="V7810" t="s">
        <v>39</v>
      </c>
      <c r="W7810" t="s">
        <v>66</v>
      </c>
      <c r="X7810" t="s">
        <v>41</v>
      </c>
      <c r="Y7810" t="s">
        <v>56</v>
      </c>
      <c r="Z7810" t="s">
        <v>43</v>
      </c>
      <c r="AA7810" t="s">
        <v>44</v>
      </c>
      <c r="AB7810" t="s">
        <v>44</v>
      </c>
    </row>
    <row r="7811" spans="1:28" x14ac:dyDescent="0.25">
      <c r="A7811" t="s">
        <v>12756</v>
      </c>
      <c r="B7811" s="1">
        <v>45923</v>
      </c>
      <c r="C7811" t="s">
        <v>249</v>
      </c>
      <c r="D7811" t="s">
        <v>250</v>
      </c>
      <c r="E7811">
        <v>23</v>
      </c>
      <c r="F7811" t="s">
        <v>48</v>
      </c>
      <c r="G7811" t="s">
        <v>148</v>
      </c>
      <c r="H7811" t="s">
        <v>149</v>
      </c>
      <c r="I7811" t="s">
        <v>74</v>
      </c>
      <c r="J7811" t="s">
        <v>130</v>
      </c>
      <c r="K7811">
        <v>2</v>
      </c>
      <c r="L7811" s="2">
        <v>3500</v>
      </c>
      <c r="M7811">
        <v>10</v>
      </c>
      <c r="N7811" s="2">
        <v>7000</v>
      </c>
      <c r="O7811" s="2">
        <v>700</v>
      </c>
      <c r="P7811" s="2">
        <v>6300</v>
      </c>
      <c r="Q7811" s="2">
        <v>4410.59</v>
      </c>
      <c r="R7811" s="2">
        <v>1889.41</v>
      </c>
      <c r="S7811" t="s">
        <v>53</v>
      </c>
      <c r="T7811" t="s">
        <v>122</v>
      </c>
      <c r="U7811" t="s">
        <v>123</v>
      </c>
      <c r="V7811" t="s">
        <v>39</v>
      </c>
      <c r="W7811" t="s">
        <v>66</v>
      </c>
      <c r="X7811" t="s">
        <v>97</v>
      </c>
      <c r="Y7811" t="s">
        <v>56</v>
      </c>
      <c r="Z7811" t="s">
        <v>508</v>
      </c>
      <c r="AA7811" t="s">
        <v>44</v>
      </c>
      <c r="AB7811" t="s">
        <v>44</v>
      </c>
    </row>
    <row r="7812" spans="1:28" x14ac:dyDescent="0.25">
      <c r="A7812" t="s">
        <v>12757</v>
      </c>
      <c r="B7812" s="1">
        <v>45923</v>
      </c>
      <c r="C7812" t="s">
        <v>347</v>
      </c>
      <c r="D7812" t="s">
        <v>348</v>
      </c>
      <c r="E7812">
        <v>34</v>
      </c>
      <c r="F7812" t="s">
        <v>31</v>
      </c>
      <c r="G7812" t="s">
        <v>112</v>
      </c>
      <c r="H7812" t="s">
        <v>113</v>
      </c>
      <c r="I7812" t="s">
        <v>103</v>
      </c>
      <c r="J7812" t="s">
        <v>104</v>
      </c>
      <c r="K7812">
        <v>2</v>
      </c>
      <c r="L7812" s="2">
        <v>650</v>
      </c>
      <c r="M7812">
        <v>20</v>
      </c>
      <c r="N7812" s="2">
        <v>1300</v>
      </c>
      <c r="O7812" s="2">
        <v>260</v>
      </c>
      <c r="P7812" s="2">
        <v>1040</v>
      </c>
      <c r="Q7812" s="2">
        <v>613.4</v>
      </c>
      <c r="R7812" s="2">
        <v>426.6</v>
      </c>
      <c r="S7812" t="s">
        <v>36</v>
      </c>
      <c r="T7812" t="s">
        <v>122</v>
      </c>
      <c r="U7812" t="s">
        <v>123</v>
      </c>
      <c r="V7812" t="s">
        <v>39</v>
      </c>
      <c r="W7812" t="s">
        <v>83</v>
      </c>
      <c r="X7812" t="s">
        <v>97</v>
      </c>
      <c r="Y7812" t="s">
        <v>84</v>
      </c>
      <c r="Z7812" t="s">
        <v>223</v>
      </c>
      <c r="AA7812" t="s">
        <v>44</v>
      </c>
      <c r="AB7812" t="s">
        <v>44</v>
      </c>
    </row>
    <row r="7813" spans="1:28" x14ac:dyDescent="0.25">
      <c r="A7813" t="s">
        <v>12758</v>
      </c>
      <c r="B7813" s="1">
        <v>45923</v>
      </c>
      <c r="C7813" t="s">
        <v>5995</v>
      </c>
      <c r="D7813" t="s">
        <v>5996</v>
      </c>
      <c r="E7813">
        <v>50</v>
      </c>
      <c r="F7813" t="s">
        <v>31</v>
      </c>
      <c r="G7813" t="s">
        <v>227</v>
      </c>
      <c r="H7813" t="s">
        <v>228</v>
      </c>
      <c r="I7813" t="s">
        <v>74</v>
      </c>
      <c r="J7813" t="s">
        <v>75</v>
      </c>
      <c r="K7813">
        <v>2</v>
      </c>
      <c r="L7813" s="2">
        <v>1400</v>
      </c>
      <c r="M7813">
        <v>5</v>
      </c>
      <c r="N7813" s="2">
        <v>2800</v>
      </c>
      <c r="O7813" s="2">
        <v>140</v>
      </c>
      <c r="P7813" s="2">
        <v>2660</v>
      </c>
      <c r="Q7813" s="2">
        <v>2089.21</v>
      </c>
      <c r="R7813" s="2">
        <v>570.79</v>
      </c>
      <c r="S7813" t="s">
        <v>64</v>
      </c>
      <c r="T7813" t="s">
        <v>578</v>
      </c>
      <c r="U7813" t="s">
        <v>579</v>
      </c>
      <c r="V7813" t="s">
        <v>39</v>
      </c>
      <c r="W7813" t="s">
        <v>137</v>
      </c>
      <c r="X7813" t="s">
        <v>97</v>
      </c>
      <c r="Y7813" t="s">
        <v>42</v>
      </c>
      <c r="Z7813" t="s">
        <v>107</v>
      </c>
      <c r="AA7813" t="s">
        <v>44</v>
      </c>
      <c r="AB7813" t="s">
        <v>44</v>
      </c>
    </row>
    <row r="7814" spans="1:28" x14ac:dyDescent="0.25">
      <c r="A7814" t="s">
        <v>12759</v>
      </c>
      <c r="B7814" s="1">
        <v>45923</v>
      </c>
      <c r="C7814" t="s">
        <v>1557</v>
      </c>
      <c r="D7814" t="s">
        <v>1558</v>
      </c>
      <c r="E7814">
        <v>54</v>
      </c>
      <c r="F7814" t="s">
        <v>48</v>
      </c>
      <c r="G7814" t="s">
        <v>112</v>
      </c>
      <c r="H7814" t="s">
        <v>113</v>
      </c>
      <c r="I7814" t="s">
        <v>103</v>
      </c>
      <c r="J7814" t="s">
        <v>104</v>
      </c>
      <c r="K7814">
        <v>5</v>
      </c>
      <c r="L7814" s="2">
        <v>650</v>
      </c>
      <c r="M7814">
        <v>20</v>
      </c>
      <c r="N7814" s="2">
        <v>3250</v>
      </c>
      <c r="O7814" s="2">
        <v>650</v>
      </c>
      <c r="P7814" s="2">
        <v>2600</v>
      </c>
      <c r="Q7814" s="2">
        <v>2057.37</v>
      </c>
      <c r="R7814" s="2">
        <v>542.63</v>
      </c>
      <c r="S7814" t="s">
        <v>53</v>
      </c>
      <c r="T7814" t="s">
        <v>54</v>
      </c>
      <c r="U7814" t="s">
        <v>55</v>
      </c>
      <c r="V7814" t="s">
        <v>39</v>
      </c>
      <c r="W7814" t="s">
        <v>66</v>
      </c>
      <c r="X7814" t="s">
        <v>97</v>
      </c>
      <c r="Y7814" t="s">
        <v>56</v>
      </c>
      <c r="Z7814" t="s">
        <v>43</v>
      </c>
      <c r="AA7814" t="s">
        <v>44</v>
      </c>
      <c r="AB7814" t="s">
        <v>44</v>
      </c>
    </row>
    <row r="7815" spans="1:28" x14ac:dyDescent="0.25">
      <c r="A7815" t="s">
        <v>12760</v>
      </c>
      <c r="B7815" s="1">
        <v>45923</v>
      </c>
      <c r="C7815" t="s">
        <v>7267</v>
      </c>
      <c r="D7815" t="s">
        <v>7268</v>
      </c>
      <c r="E7815">
        <v>57</v>
      </c>
      <c r="F7815" t="s">
        <v>111</v>
      </c>
      <c r="G7815" t="s">
        <v>352</v>
      </c>
      <c r="H7815" t="s">
        <v>353</v>
      </c>
      <c r="I7815" t="s">
        <v>103</v>
      </c>
      <c r="J7815" t="s">
        <v>104</v>
      </c>
      <c r="K7815">
        <v>3</v>
      </c>
      <c r="L7815" s="2">
        <v>850</v>
      </c>
      <c r="M7815">
        <v>25</v>
      </c>
      <c r="N7815" s="2">
        <v>2550</v>
      </c>
      <c r="O7815" s="2">
        <v>637.5</v>
      </c>
      <c r="P7815" s="2">
        <v>1912.5</v>
      </c>
      <c r="Q7815" s="2">
        <v>1288.25</v>
      </c>
      <c r="R7815" s="2">
        <v>624.25</v>
      </c>
      <c r="S7815" t="s">
        <v>64</v>
      </c>
      <c r="T7815" t="s">
        <v>105</v>
      </c>
      <c r="U7815" t="s">
        <v>106</v>
      </c>
      <c r="V7815" t="s">
        <v>39</v>
      </c>
      <c r="W7815" t="s">
        <v>83</v>
      </c>
      <c r="X7815" t="s">
        <v>97</v>
      </c>
      <c r="Y7815" t="s">
        <v>56</v>
      </c>
      <c r="Z7815" t="s">
        <v>43</v>
      </c>
      <c r="AA7815" t="s">
        <v>44</v>
      </c>
      <c r="AB7815" t="s">
        <v>44</v>
      </c>
    </row>
    <row r="7816" spans="1:28" x14ac:dyDescent="0.25">
      <c r="A7816" t="s">
        <v>12761</v>
      </c>
      <c r="B7816" s="1">
        <v>45923</v>
      </c>
      <c r="C7816" t="s">
        <v>2507</v>
      </c>
      <c r="D7816" t="s">
        <v>2508</v>
      </c>
      <c r="E7816">
        <v>49</v>
      </c>
      <c r="F7816" t="s">
        <v>31</v>
      </c>
      <c r="G7816" t="s">
        <v>280</v>
      </c>
      <c r="H7816" t="s">
        <v>281</v>
      </c>
      <c r="I7816" t="s">
        <v>62</v>
      </c>
      <c r="J7816" t="s">
        <v>190</v>
      </c>
      <c r="K7816">
        <v>2</v>
      </c>
      <c r="L7816" s="2">
        <v>700</v>
      </c>
      <c r="M7816">
        <v>25</v>
      </c>
      <c r="N7816" s="2">
        <v>1400</v>
      </c>
      <c r="O7816" s="2">
        <v>350</v>
      </c>
      <c r="P7816" s="2">
        <v>1050</v>
      </c>
      <c r="Q7816" s="2">
        <v>819.84</v>
      </c>
      <c r="R7816" s="2">
        <v>230.16</v>
      </c>
      <c r="S7816" t="s">
        <v>64</v>
      </c>
      <c r="T7816" t="s">
        <v>96</v>
      </c>
      <c r="U7816" t="s">
        <v>96</v>
      </c>
      <c r="V7816" t="s">
        <v>39</v>
      </c>
      <c r="W7816" t="s">
        <v>40</v>
      </c>
      <c r="X7816" t="s">
        <v>67</v>
      </c>
      <c r="Y7816" t="s">
        <v>56</v>
      </c>
      <c r="Z7816" t="s">
        <v>43</v>
      </c>
      <c r="AA7816" t="s">
        <v>44</v>
      </c>
      <c r="AB7816" t="s">
        <v>44</v>
      </c>
    </row>
    <row r="7817" spans="1:28" x14ac:dyDescent="0.25">
      <c r="A7817" t="s">
        <v>12762</v>
      </c>
      <c r="B7817" s="1">
        <v>45923</v>
      </c>
      <c r="C7817" t="s">
        <v>977</v>
      </c>
      <c r="D7817" t="s">
        <v>978</v>
      </c>
      <c r="E7817">
        <v>24</v>
      </c>
      <c r="F7817" t="s">
        <v>48</v>
      </c>
      <c r="G7817" t="s">
        <v>202</v>
      </c>
      <c r="H7817" t="s">
        <v>203</v>
      </c>
      <c r="I7817" t="s">
        <v>103</v>
      </c>
      <c r="J7817" t="s">
        <v>104</v>
      </c>
      <c r="K7817">
        <v>1</v>
      </c>
      <c r="L7817" s="2">
        <v>550</v>
      </c>
      <c r="M7817">
        <v>20</v>
      </c>
      <c r="N7817" s="2">
        <v>550</v>
      </c>
      <c r="O7817" s="2">
        <v>110</v>
      </c>
      <c r="P7817" s="2">
        <v>440</v>
      </c>
      <c r="Q7817" s="2">
        <v>252.32</v>
      </c>
      <c r="R7817" s="2">
        <v>187.68</v>
      </c>
      <c r="S7817" t="s">
        <v>64</v>
      </c>
      <c r="T7817" t="s">
        <v>407</v>
      </c>
      <c r="U7817" t="s">
        <v>408</v>
      </c>
      <c r="V7817" t="s">
        <v>39</v>
      </c>
      <c r="W7817" t="s">
        <v>124</v>
      </c>
      <c r="X7817" t="s">
        <v>97</v>
      </c>
      <c r="Y7817" t="s">
        <v>56</v>
      </c>
      <c r="Z7817" t="s">
        <v>144</v>
      </c>
      <c r="AA7817" t="s">
        <v>44</v>
      </c>
      <c r="AB7817" t="s">
        <v>44</v>
      </c>
    </row>
    <row r="7818" spans="1:28" x14ac:dyDescent="0.25">
      <c r="A7818" t="s">
        <v>12763</v>
      </c>
      <c r="B7818" s="1">
        <v>45923</v>
      </c>
      <c r="C7818" t="s">
        <v>1367</v>
      </c>
      <c r="D7818" t="s">
        <v>1368</v>
      </c>
      <c r="E7818">
        <v>22</v>
      </c>
      <c r="F7818" t="s">
        <v>48</v>
      </c>
      <c r="G7818" t="s">
        <v>366</v>
      </c>
      <c r="H7818" t="s">
        <v>367</v>
      </c>
      <c r="I7818" t="s">
        <v>34</v>
      </c>
      <c r="J7818" t="s">
        <v>130</v>
      </c>
      <c r="K7818">
        <v>3</v>
      </c>
      <c r="L7818" s="2">
        <v>14500</v>
      </c>
      <c r="M7818">
        <v>20</v>
      </c>
      <c r="N7818" s="2">
        <v>43500</v>
      </c>
      <c r="O7818" s="2">
        <v>8700</v>
      </c>
      <c r="P7818" s="2">
        <v>34800</v>
      </c>
      <c r="Q7818" s="2">
        <v>20876.169999999998</v>
      </c>
      <c r="R7818" s="2">
        <v>13923.83</v>
      </c>
      <c r="S7818" t="s">
        <v>53</v>
      </c>
      <c r="T7818" t="s">
        <v>398</v>
      </c>
      <c r="U7818" t="s">
        <v>399</v>
      </c>
      <c r="V7818" t="s">
        <v>39</v>
      </c>
      <c r="W7818" t="s">
        <v>92</v>
      </c>
      <c r="X7818" t="s">
        <v>41</v>
      </c>
      <c r="Y7818" t="s">
        <v>42</v>
      </c>
      <c r="Z7818" t="s">
        <v>43</v>
      </c>
      <c r="AA7818" t="s">
        <v>44</v>
      </c>
      <c r="AB7818" t="s">
        <v>44</v>
      </c>
    </row>
    <row r="7819" spans="1:28" x14ac:dyDescent="0.25">
      <c r="A7819" t="s">
        <v>12764</v>
      </c>
      <c r="B7819" s="1">
        <v>45923</v>
      </c>
      <c r="C7819" t="s">
        <v>3501</v>
      </c>
      <c r="D7819" t="s">
        <v>3502</v>
      </c>
      <c r="E7819">
        <v>19</v>
      </c>
      <c r="F7819" t="s">
        <v>48</v>
      </c>
      <c r="G7819" t="s">
        <v>168</v>
      </c>
      <c r="H7819" t="s">
        <v>169</v>
      </c>
      <c r="I7819" t="s">
        <v>62</v>
      </c>
      <c r="J7819" t="s">
        <v>143</v>
      </c>
      <c r="K7819">
        <v>1</v>
      </c>
      <c r="L7819" s="2">
        <v>1800</v>
      </c>
      <c r="M7819">
        <v>30</v>
      </c>
      <c r="N7819" s="2">
        <v>1800</v>
      </c>
      <c r="O7819" s="2">
        <v>540</v>
      </c>
      <c r="P7819" s="2">
        <v>1260</v>
      </c>
      <c r="Q7819" s="2">
        <v>787.85</v>
      </c>
      <c r="R7819" s="2">
        <v>472.15</v>
      </c>
      <c r="S7819" t="s">
        <v>53</v>
      </c>
      <c r="T7819" t="s">
        <v>290</v>
      </c>
      <c r="U7819" t="s">
        <v>291</v>
      </c>
      <c r="V7819" t="s">
        <v>39</v>
      </c>
      <c r="W7819" t="s">
        <v>40</v>
      </c>
      <c r="X7819" t="s">
        <v>67</v>
      </c>
      <c r="Y7819" t="s">
        <v>42</v>
      </c>
      <c r="Z7819" t="s">
        <v>43</v>
      </c>
      <c r="AA7819" t="s">
        <v>44</v>
      </c>
      <c r="AB7819" t="s">
        <v>44</v>
      </c>
    </row>
    <row r="7820" spans="1:28" x14ac:dyDescent="0.25">
      <c r="A7820" t="s">
        <v>12765</v>
      </c>
      <c r="B7820" s="1">
        <v>45924</v>
      </c>
      <c r="C7820" t="s">
        <v>3407</v>
      </c>
      <c r="D7820" t="s">
        <v>3408</v>
      </c>
      <c r="E7820">
        <v>45</v>
      </c>
      <c r="F7820" t="s">
        <v>31</v>
      </c>
      <c r="G7820" t="s">
        <v>298</v>
      </c>
      <c r="H7820" t="s">
        <v>299</v>
      </c>
      <c r="I7820" t="s">
        <v>103</v>
      </c>
      <c r="J7820" t="s">
        <v>104</v>
      </c>
      <c r="K7820">
        <v>2</v>
      </c>
      <c r="L7820" s="2">
        <v>700</v>
      </c>
      <c r="M7820">
        <v>15</v>
      </c>
      <c r="N7820" s="2">
        <v>1400</v>
      </c>
      <c r="O7820" s="2">
        <v>210</v>
      </c>
      <c r="P7820" s="2">
        <v>1190</v>
      </c>
      <c r="Q7820" s="2">
        <v>853.99</v>
      </c>
      <c r="R7820" s="2">
        <v>336.01</v>
      </c>
      <c r="S7820" t="s">
        <v>53</v>
      </c>
      <c r="T7820" t="s">
        <v>275</v>
      </c>
      <c r="U7820" t="s">
        <v>123</v>
      </c>
      <c r="V7820" t="s">
        <v>39</v>
      </c>
      <c r="W7820" t="s">
        <v>83</v>
      </c>
      <c r="X7820" t="s">
        <v>97</v>
      </c>
      <c r="Y7820" t="s">
        <v>56</v>
      </c>
      <c r="Z7820" t="s">
        <v>223</v>
      </c>
      <c r="AA7820" t="s">
        <v>44</v>
      </c>
      <c r="AB7820" t="s">
        <v>44</v>
      </c>
    </row>
    <row r="7821" spans="1:28" x14ac:dyDescent="0.25">
      <c r="A7821" t="s">
        <v>12766</v>
      </c>
      <c r="B7821" s="1">
        <v>45924</v>
      </c>
      <c r="C7821" t="s">
        <v>11306</v>
      </c>
      <c r="D7821" t="s">
        <v>11307</v>
      </c>
      <c r="E7821">
        <v>26</v>
      </c>
      <c r="F7821" t="s">
        <v>31</v>
      </c>
      <c r="G7821" t="s">
        <v>238</v>
      </c>
      <c r="H7821" t="s">
        <v>239</v>
      </c>
      <c r="I7821" t="s">
        <v>62</v>
      </c>
      <c r="J7821" t="s">
        <v>63</v>
      </c>
      <c r="K7821">
        <v>4</v>
      </c>
      <c r="L7821" s="2">
        <v>6500</v>
      </c>
      <c r="M7821">
        <v>15</v>
      </c>
      <c r="N7821" s="2">
        <v>26000</v>
      </c>
      <c r="O7821" s="2">
        <v>3900</v>
      </c>
      <c r="P7821" s="2">
        <v>22100</v>
      </c>
      <c r="Q7821" s="2">
        <v>16356.28</v>
      </c>
      <c r="R7821" s="2">
        <v>5743.72</v>
      </c>
      <c r="S7821" t="s">
        <v>53</v>
      </c>
      <c r="T7821" t="s">
        <v>578</v>
      </c>
      <c r="U7821" t="s">
        <v>579</v>
      </c>
      <c r="V7821" t="s">
        <v>39</v>
      </c>
      <c r="W7821" t="s">
        <v>83</v>
      </c>
      <c r="X7821" t="s">
        <v>97</v>
      </c>
      <c r="Y7821" t="s">
        <v>56</v>
      </c>
      <c r="Z7821" t="s">
        <v>43</v>
      </c>
      <c r="AA7821" t="s">
        <v>44</v>
      </c>
      <c r="AB7821" t="s">
        <v>44</v>
      </c>
    </row>
    <row r="7822" spans="1:28" x14ac:dyDescent="0.25">
      <c r="A7822" t="s">
        <v>12767</v>
      </c>
      <c r="B7822" s="1">
        <v>45924</v>
      </c>
      <c r="C7822" t="s">
        <v>5173</v>
      </c>
      <c r="D7822" t="s">
        <v>5174</v>
      </c>
      <c r="E7822">
        <v>38</v>
      </c>
      <c r="F7822" t="s">
        <v>31</v>
      </c>
      <c r="G7822" t="s">
        <v>112</v>
      </c>
      <c r="H7822" t="s">
        <v>113</v>
      </c>
      <c r="I7822" t="s">
        <v>103</v>
      </c>
      <c r="J7822" t="s">
        <v>104</v>
      </c>
      <c r="K7822">
        <v>3</v>
      </c>
      <c r="L7822" s="2">
        <v>650</v>
      </c>
      <c r="M7822">
        <v>5</v>
      </c>
      <c r="N7822" s="2">
        <v>1950</v>
      </c>
      <c r="O7822" s="2">
        <v>97.5</v>
      </c>
      <c r="P7822" s="2">
        <v>1852.5</v>
      </c>
      <c r="Q7822" s="2">
        <v>1282.2</v>
      </c>
      <c r="R7822" s="2">
        <v>570.29999999999995</v>
      </c>
      <c r="S7822" t="s">
        <v>53</v>
      </c>
      <c r="T7822" t="s">
        <v>222</v>
      </c>
      <c r="U7822" t="s">
        <v>38</v>
      </c>
      <c r="V7822" t="s">
        <v>39</v>
      </c>
      <c r="W7822" t="s">
        <v>66</v>
      </c>
      <c r="X7822" t="s">
        <v>41</v>
      </c>
      <c r="Y7822" t="s">
        <v>42</v>
      </c>
      <c r="Z7822" t="s">
        <v>223</v>
      </c>
      <c r="AA7822" t="s">
        <v>44</v>
      </c>
      <c r="AB7822" t="s">
        <v>44</v>
      </c>
    </row>
    <row r="7823" spans="1:28" x14ac:dyDescent="0.25">
      <c r="A7823" t="s">
        <v>12768</v>
      </c>
      <c r="B7823" s="1">
        <v>45924</v>
      </c>
      <c r="C7823" t="s">
        <v>4691</v>
      </c>
      <c r="D7823" t="s">
        <v>4692</v>
      </c>
      <c r="E7823">
        <v>55</v>
      </c>
      <c r="F7823" t="s">
        <v>48</v>
      </c>
      <c r="G7823" t="s">
        <v>101</v>
      </c>
      <c r="H7823" t="s">
        <v>102</v>
      </c>
      <c r="I7823" t="s">
        <v>103</v>
      </c>
      <c r="J7823" t="s">
        <v>104</v>
      </c>
      <c r="K7823">
        <v>3</v>
      </c>
      <c r="L7823" s="2">
        <v>1800</v>
      </c>
      <c r="M7823">
        <v>10</v>
      </c>
      <c r="N7823" s="2">
        <v>5400</v>
      </c>
      <c r="O7823" s="2">
        <v>540</v>
      </c>
      <c r="P7823" s="2">
        <v>4860</v>
      </c>
      <c r="Q7823" s="2">
        <v>2827.42</v>
      </c>
      <c r="R7823" s="2">
        <v>2032.58</v>
      </c>
      <c r="S7823" t="s">
        <v>53</v>
      </c>
      <c r="T7823" t="s">
        <v>222</v>
      </c>
      <c r="U7823" t="s">
        <v>38</v>
      </c>
      <c r="V7823" t="s">
        <v>39</v>
      </c>
      <c r="W7823" t="s">
        <v>40</v>
      </c>
      <c r="X7823" t="s">
        <v>41</v>
      </c>
      <c r="Y7823" t="s">
        <v>42</v>
      </c>
      <c r="Z7823" t="s">
        <v>43</v>
      </c>
      <c r="AA7823" t="s">
        <v>68</v>
      </c>
      <c r="AB7823" t="s">
        <v>44</v>
      </c>
    </row>
    <row r="7824" spans="1:28" x14ac:dyDescent="0.25">
      <c r="A7824" t="s">
        <v>12769</v>
      </c>
      <c r="B7824" s="1">
        <v>45924</v>
      </c>
      <c r="C7824" t="s">
        <v>11525</v>
      </c>
      <c r="D7824" t="s">
        <v>11526</v>
      </c>
      <c r="E7824">
        <v>29</v>
      </c>
      <c r="F7824" t="s">
        <v>48</v>
      </c>
      <c r="G7824" t="s">
        <v>280</v>
      </c>
      <c r="H7824" t="s">
        <v>281</v>
      </c>
      <c r="I7824" t="s">
        <v>62</v>
      </c>
      <c r="J7824" t="s">
        <v>190</v>
      </c>
      <c r="K7824">
        <v>1</v>
      </c>
      <c r="L7824" s="2">
        <v>700</v>
      </c>
      <c r="M7824">
        <v>15</v>
      </c>
      <c r="N7824" s="2">
        <v>700</v>
      </c>
      <c r="O7824" s="2">
        <v>105</v>
      </c>
      <c r="P7824" s="2">
        <v>595</v>
      </c>
      <c r="Q7824" s="2">
        <v>439.99</v>
      </c>
      <c r="R7824" s="2">
        <v>155.01</v>
      </c>
      <c r="S7824" t="s">
        <v>53</v>
      </c>
      <c r="T7824" t="s">
        <v>136</v>
      </c>
      <c r="U7824" t="s">
        <v>38</v>
      </c>
      <c r="V7824" t="s">
        <v>39</v>
      </c>
      <c r="W7824" t="s">
        <v>83</v>
      </c>
      <c r="X7824" t="s">
        <v>41</v>
      </c>
      <c r="Y7824" t="s">
        <v>56</v>
      </c>
      <c r="Z7824" t="s">
        <v>223</v>
      </c>
      <c r="AA7824" t="s">
        <v>44</v>
      </c>
      <c r="AB7824" t="s">
        <v>44</v>
      </c>
    </row>
    <row r="7825" spans="1:28" x14ac:dyDescent="0.25">
      <c r="A7825" t="s">
        <v>12770</v>
      </c>
      <c r="B7825" s="1">
        <v>45924</v>
      </c>
      <c r="C7825" t="s">
        <v>7851</v>
      </c>
      <c r="D7825" t="s">
        <v>7852</v>
      </c>
      <c r="E7825">
        <v>49</v>
      </c>
      <c r="F7825" t="s">
        <v>111</v>
      </c>
      <c r="G7825" t="s">
        <v>285</v>
      </c>
      <c r="H7825" t="s">
        <v>286</v>
      </c>
      <c r="I7825" t="s">
        <v>34</v>
      </c>
      <c r="J7825" t="s">
        <v>121</v>
      </c>
      <c r="K7825">
        <v>1</v>
      </c>
      <c r="L7825" s="2">
        <v>3200</v>
      </c>
      <c r="M7825">
        <v>15</v>
      </c>
      <c r="N7825" s="2">
        <v>3200</v>
      </c>
      <c r="O7825" s="2">
        <v>480</v>
      </c>
      <c r="P7825" s="2">
        <v>2720</v>
      </c>
      <c r="Q7825" s="2">
        <v>1565.13</v>
      </c>
      <c r="R7825" s="2">
        <v>1154.8699999999999</v>
      </c>
      <c r="S7825" t="s">
        <v>64</v>
      </c>
      <c r="T7825" t="s">
        <v>275</v>
      </c>
      <c r="U7825" t="s">
        <v>123</v>
      </c>
      <c r="V7825" t="s">
        <v>39</v>
      </c>
      <c r="W7825" t="s">
        <v>40</v>
      </c>
      <c r="X7825" t="s">
        <v>97</v>
      </c>
      <c r="Y7825" t="s">
        <v>56</v>
      </c>
      <c r="Z7825" t="s">
        <v>107</v>
      </c>
      <c r="AA7825" t="s">
        <v>44</v>
      </c>
      <c r="AB7825" t="s">
        <v>44</v>
      </c>
    </row>
    <row r="7826" spans="1:28" x14ac:dyDescent="0.25">
      <c r="A7826" t="s">
        <v>12771</v>
      </c>
      <c r="B7826" s="1">
        <v>45924</v>
      </c>
      <c r="C7826" t="s">
        <v>5826</v>
      </c>
      <c r="D7826" t="s">
        <v>5827</v>
      </c>
      <c r="E7826">
        <v>19</v>
      </c>
      <c r="F7826" t="s">
        <v>31</v>
      </c>
      <c r="G7826" t="s">
        <v>561</v>
      </c>
      <c r="H7826" t="s">
        <v>562</v>
      </c>
      <c r="I7826" t="s">
        <v>34</v>
      </c>
      <c r="J7826" t="s">
        <v>143</v>
      </c>
      <c r="K7826">
        <v>2</v>
      </c>
      <c r="L7826" s="2">
        <v>900</v>
      </c>
      <c r="M7826">
        <v>5</v>
      </c>
      <c r="N7826" s="2">
        <v>1800</v>
      </c>
      <c r="O7826" s="2">
        <v>90</v>
      </c>
      <c r="P7826" s="2">
        <v>1710</v>
      </c>
      <c r="Q7826" s="2">
        <v>1022.3</v>
      </c>
      <c r="R7826" s="2">
        <v>687.7</v>
      </c>
      <c r="S7826" t="s">
        <v>53</v>
      </c>
      <c r="T7826" t="s">
        <v>263</v>
      </c>
      <c r="U7826" t="s">
        <v>91</v>
      </c>
      <c r="V7826" t="s">
        <v>39</v>
      </c>
      <c r="W7826" t="s">
        <v>137</v>
      </c>
      <c r="X7826" t="s">
        <v>67</v>
      </c>
      <c r="Y7826" t="s">
        <v>56</v>
      </c>
      <c r="Z7826" t="s">
        <v>43</v>
      </c>
      <c r="AA7826" t="s">
        <v>44</v>
      </c>
      <c r="AB7826" t="s">
        <v>44</v>
      </c>
    </row>
    <row r="7827" spans="1:28" x14ac:dyDescent="0.25">
      <c r="A7827" t="s">
        <v>12772</v>
      </c>
      <c r="B7827" s="1">
        <v>45924</v>
      </c>
      <c r="C7827" t="s">
        <v>9111</v>
      </c>
      <c r="D7827" t="s">
        <v>9112</v>
      </c>
      <c r="E7827">
        <v>58</v>
      </c>
      <c r="F7827" t="s">
        <v>31</v>
      </c>
      <c r="G7827" t="s">
        <v>197</v>
      </c>
      <c r="H7827" t="s">
        <v>198</v>
      </c>
      <c r="I7827" t="s">
        <v>74</v>
      </c>
      <c r="J7827" t="s">
        <v>75</v>
      </c>
      <c r="K7827">
        <v>5</v>
      </c>
      <c r="L7827" s="2">
        <v>2600</v>
      </c>
      <c r="M7827">
        <v>5</v>
      </c>
      <c r="N7827" s="2">
        <v>13000</v>
      </c>
      <c r="O7827" s="2">
        <v>650</v>
      </c>
      <c r="P7827" s="2">
        <v>12350</v>
      </c>
      <c r="Q7827" s="2">
        <v>9354.3799999999992</v>
      </c>
      <c r="R7827" s="2">
        <v>2995.62</v>
      </c>
      <c r="S7827" t="s">
        <v>64</v>
      </c>
      <c r="T7827" t="s">
        <v>578</v>
      </c>
      <c r="U7827" t="s">
        <v>579</v>
      </c>
      <c r="V7827" t="s">
        <v>39</v>
      </c>
      <c r="W7827" t="s">
        <v>66</v>
      </c>
      <c r="X7827" t="s">
        <v>41</v>
      </c>
      <c r="Y7827" t="s">
        <v>42</v>
      </c>
      <c r="Z7827" t="s">
        <v>43</v>
      </c>
      <c r="AA7827" t="s">
        <v>44</v>
      </c>
      <c r="AB7827" t="s">
        <v>44</v>
      </c>
    </row>
    <row r="7828" spans="1:28" x14ac:dyDescent="0.25">
      <c r="A7828" t="s">
        <v>12773</v>
      </c>
      <c r="B7828" s="1">
        <v>45924</v>
      </c>
      <c r="C7828" t="s">
        <v>6018</v>
      </c>
      <c r="D7828" t="s">
        <v>6019</v>
      </c>
      <c r="E7828">
        <v>47</v>
      </c>
      <c r="F7828" t="s">
        <v>48</v>
      </c>
      <c r="G7828" t="s">
        <v>148</v>
      </c>
      <c r="H7828" t="s">
        <v>149</v>
      </c>
      <c r="I7828" t="s">
        <v>74</v>
      </c>
      <c r="J7828" t="s">
        <v>130</v>
      </c>
      <c r="K7828">
        <v>1</v>
      </c>
      <c r="L7828" s="2">
        <v>3500</v>
      </c>
      <c r="M7828">
        <v>0</v>
      </c>
      <c r="N7828" s="2">
        <v>3500</v>
      </c>
      <c r="O7828" s="2">
        <v>0</v>
      </c>
      <c r="P7828" s="2">
        <v>3500</v>
      </c>
      <c r="Q7828" s="2">
        <v>2691.05</v>
      </c>
      <c r="R7828" s="2">
        <v>808.95</v>
      </c>
      <c r="S7828" t="s">
        <v>53</v>
      </c>
      <c r="T7828" t="s">
        <v>114</v>
      </c>
      <c r="U7828" t="s">
        <v>115</v>
      </c>
      <c r="V7828" t="s">
        <v>39</v>
      </c>
      <c r="W7828" t="s">
        <v>83</v>
      </c>
      <c r="X7828" t="s">
        <v>97</v>
      </c>
      <c r="Y7828" t="s">
        <v>56</v>
      </c>
      <c r="Z7828" t="s">
        <v>43</v>
      </c>
      <c r="AA7828" t="s">
        <v>44</v>
      </c>
      <c r="AB7828" t="s">
        <v>44</v>
      </c>
    </row>
    <row r="7829" spans="1:28" x14ac:dyDescent="0.25">
      <c r="A7829" t="s">
        <v>12774</v>
      </c>
      <c r="B7829" s="1">
        <v>45924</v>
      </c>
      <c r="C7829" t="s">
        <v>1516</v>
      </c>
      <c r="D7829" t="s">
        <v>1517</v>
      </c>
      <c r="E7829">
        <v>55</v>
      </c>
      <c r="F7829" t="s">
        <v>48</v>
      </c>
      <c r="G7829" t="s">
        <v>298</v>
      </c>
      <c r="H7829" t="s">
        <v>299</v>
      </c>
      <c r="I7829" t="s">
        <v>103</v>
      </c>
      <c r="J7829" t="s">
        <v>104</v>
      </c>
      <c r="K7829">
        <v>5</v>
      </c>
      <c r="L7829" s="2">
        <v>700</v>
      </c>
      <c r="M7829">
        <v>25</v>
      </c>
      <c r="N7829" s="2">
        <v>3500</v>
      </c>
      <c r="O7829" s="2">
        <v>875</v>
      </c>
      <c r="P7829" s="2">
        <v>2625</v>
      </c>
      <c r="Q7829" s="2">
        <v>1868.28</v>
      </c>
      <c r="R7829" s="2">
        <v>756.72</v>
      </c>
      <c r="S7829" t="s">
        <v>53</v>
      </c>
      <c r="T7829" t="s">
        <v>122</v>
      </c>
      <c r="U7829" t="s">
        <v>123</v>
      </c>
      <c r="V7829" t="s">
        <v>39</v>
      </c>
      <c r="W7829" t="s">
        <v>66</v>
      </c>
      <c r="X7829" t="s">
        <v>97</v>
      </c>
      <c r="Y7829" t="s">
        <v>56</v>
      </c>
      <c r="Z7829" t="s">
        <v>43</v>
      </c>
      <c r="AA7829" t="s">
        <v>44</v>
      </c>
      <c r="AB7829" t="s">
        <v>44</v>
      </c>
    </row>
    <row r="7830" spans="1:28" x14ac:dyDescent="0.25">
      <c r="A7830" t="s">
        <v>12775</v>
      </c>
      <c r="B7830" s="1">
        <v>45924</v>
      </c>
      <c r="C7830" t="s">
        <v>4827</v>
      </c>
      <c r="D7830" t="s">
        <v>4828</v>
      </c>
      <c r="E7830">
        <v>38</v>
      </c>
      <c r="F7830" t="s">
        <v>48</v>
      </c>
      <c r="G7830" t="s">
        <v>207</v>
      </c>
      <c r="H7830" t="s">
        <v>208</v>
      </c>
      <c r="I7830" t="s">
        <v>34</v>
      </c>
      <c r="J7830" t="s">
        <v>143</v>
      </c>
      <c r="K7830">
        <v>1</v>
      </c>
      <c r="L7830" s="2">
        <v>18000</v>
      </c>
      <c r="M7830">
        <v>25</v>
      </c>
      <c r="N7830" s="2">
        <v>18000</v>
      </c>
      <c r="O7830" s="2">
        <v>4500</v>
      </c>
      <c r="P7830" s="2">
        <v>13500</v>
      </c>
      <c r="Q7830" s="2">
        <v>10318.42</v>
      </c>
      <c r="R7830" s="2">
        <v>3181.58</v>
      </c>
      <c r="S7830" t="s">
        <v>53</v>
      </c>
      <c r="T7830" t="s">
        <v>263</v>
      </c>
      <c r="U7830" t="s">
        <v>91</v>
      </c>
      <c r="V7830" t="s">
        <v>39</v>
      </c>
      <c r="W7830" t="s">
        <v>92</v>
      </c>
      <c r="X7830" t="s">
        <v>67</v>
      </c>
      <c r="Y7830" t="s">
        <v>56</v>
      </c>
      <c r="Z7830" t="s">
        <v>43</v>
      </c>
      <c r="AA7830" t="s">
        <v>44</v>
      </c>
      <c r="AB7830" t="s">
        <v>68</v>
      </c>
    </row>
    <row r="7831" spans="1:28" x14ac:dyDescent="0.25">
      <c r="A7831" t="s">
        <v>12776</v>
      </c>
      <c r="B7831" s="1">
        <v>45924</v>
      </c>
      <c r="C7831" t="s">
        <v>5447</v>
      </c>
      <c r="D7831" t="s">
        <v>5448</v>
      </c>
      <c r="E7831">
        <v>31</v>
      </c>
      <c r="F7831" t="s">
        <v>111</v>
      </c>
      <c r="G7831" t="s">
        <v>298</v>
      </c>
      <c r="H7831" t="s">
        <v>299</v>
      </c>
      <c r="I7831" t="s">
        <v>103</v>
      </c>
      <c r="J7831" t="s">
        <v>104</v>
      </c>
      <c r="K7831">
        <v>2</v>
      </c>
      <c r="L7831" s="2">
        <v>700</v>
      </c>
      <c r="M7831">
        <v>15</v>
      </c>
      <c r="N7831" s="2">
        <v>1400</v>
      </c>
      <c r="O7831" s="2">
        <v>210</v>
      </c>
      <c r="P7831" s="2">
        <v>1190</v>
      </c>
      <c r="Q7831" s="2">
        <v>706.35</v>
      </c>
      <c r="R7831" s="2">
        <v>483.65</v>
      </c>
      <c r="S7831" t="s">
        <v>53</v>
      </c>
      <c r="T7831" t="s">
        <v>222</v>
      </c>
      <c r="U7831" t="s">
        <v>38</v>
      </c>
      <c r="V7831" t="s">
        <v>39</v>
      </c>
      <c r="W7831" t="s">
        <v>137</v>
      </c>
      <c r="X7831" t="s">
        <v>97</v>
      </c>
      <c r="Y7831" t="s">
        <v>56</v>
      </c>
      <c r="Z7831" t="s">
        <v>43</v>
      </c>
      <c r="AA7831" t="s">
        <v>44</v>
      </c>
      <c r="AB7831" t="s">
        <v>44</v>
      </c>
    </row>
    <row r="7832" spans="1:28" x14ac:dyDescent="0.25">
      <c r="A7832" t="s">
        <v>12777</v>
      </c>
      <c r="B7832" s="1">
        <v>45924</v>
      </c>
      <c r="C7832" t="s">
        <v>8442</v>
      </c>
      <c r="D7832" t="s">
        <v>8443</v>
      </c>
      <c r="E7832">
        <v>30</v>
      </c>
      <c r="F7832" t="s">
        <v>31</v>
      </c>
      <c r="G7832" t="s">
        <v>243</v>
      </c>
      <c r="H7832" t="s">
        <v>244</v>
      </c>
      <c r="I7832" t="s">
        <v>103</v>
      </c>
      <c r="J7832" t="s">
        <v>104</v>
      </c>
      <c r="K7832">
        <v>1</v>
      </c>
      <c r="L7832" s="2">
        <v>450</v>
      </c>
      <c r="M7832">
        <v>20</v>
      </c>
      <c r="N7832" s="2">
        <v>450</v>
      </c>
      <c r="O7832" s="2">
        <v>90</v>
      </c>
      <c r="P7832" s="2">
        <v>360</v>
      </c>
      <c r="Q7832" s="2">
        <v>256.05</v>
      </c>
      <c r="R7832" s="2">
        <v>103.95</v>
      </c>
      <c r="S7832" t="s">
        <v>36</v>
      </c>
      <c r="T7832" t="s">
        <v>275</v>
      </c>
      <c r="U7832" t="s">
        <v>123</v>
      </c>
      <c r="V7832" t="s">
        <v>39</v>
      </c>
      <c r="W7832" t="s">
        <v>137</v>
      </c>
      <c r="X7832" t="s">
        <v>67</v>
      </c>
      <c r="Y7832" t="s">
        <v>42</v>
      </c>
      <c r="Z7832" t="s">
        <v>43</v>
      </c>
      <c r="AA7832" t="s">
        <v>44</v>
      </c>
      <c r="AB7832" t="s">
        <v>44</v>
      </c>
    </row>
    <row r="7833" spans="1:28" x14ac:dyDescent="0.25">
      <c r="A7833" t="s">
        <v>12778</v>
      </c>
      <c r="B7833" s="1">
        <v>45924</v>
      </c>
      <c r="C7833" t="s">
        <v>7670</v>
      </c>
      <c r="D7833" t="s">
        <v>7671</v>
      </c>
      <c r="E7833">
        <v>41</v>
      </c>
      <c r="F7833" t="s">
        <v>48</v>
      </c>
      <c r="G7833" t="s">
        <v>88</v>
      </c>
      <c r="H7833" t="s">
        <v>89</v>
      </c>
      <c r="I7833" t="s">
        <v>62</v>
      </c>
      <c r="J7833" t="s">
        <v>63</v>
      </c>
      <c r="K7833">
        <v>2</v>
      </c>
      <c r="L7833" s="2">
        <v>4200</v>
      </c>
      <c r="M7833">
        <v>15</v>
      </c>
      <c r="N7833" s="2">
        <v>8400</v>
      </c>
      <c r="O7833" s="2">
        <v>1260</v>
      </c>
      <c r="P7833" s="2">
        <v>7140</v>
      </c>
      <c r="Q7833" s="2">
        <v>4173.37</v>
      </c>
      <c r="R7833" s="2">
        <v>2966.63</v>
      </c>
      <c r="S7833" t="s">
        <v>36</v>
      </c>
      <c r="T7833" t="s">
        <v>105</v>
      </c>
      <c r="U7833" t="s">
        <v>106</v>
      </c>
      <c r="V7833" t="s">
        <v>39</v>
      </c>
      <c r="W7833" t="s">
        <v>40</v>
      </c>
      <c r="X7833" t="s">
        <v>41</v>
      </c>
      <c r="Y7833" t="s">
        <v>56</v>
      </c>
      <c r="Z7833" t="s">
        <v>144</v>
      </c>
      <c r="AA7833" t="s">
        <v>44</v>
      </c>
      <c r="AB7833" t="s">
        <v>44</v>
      </c>
    </row>
    <row r="7834" spans="1:28" x14ac:dyDescent="0.25">
      <c r="A7834" t="s">
        <v>12779</v>
      </c>
      <c r="B7834" s="1">
        <v>45924</v>
      </c>
      <c r="C7834" t="s">
        <v>12780</v>
      </c>
      <c r="D7834" t="s">
        <v>12781</v>
      </c>
      <c r="E7834">
        <v>22</v>
      </c>
      <c r="F7834" t="s">
        <v>111</v>
      </c>
      <c r="G7834" t="s">
        <v>112</v>
      </c>
      <c r="H7834" t="s">
        <v>113</v>
      </c>
      <c r="I7834" t="s">
        <v>103</v>
      </c>
      <c r="J7834" t="s">
        <v>104</v>
      </c>
      <c r="K7834">
        <v>4</v>
      </c>
      <c r="L7834" s="2">
        <v>650</v>
      </c>
      <c r="M7834">
        <v>25</v>
      </c>
      <c r="N7834" s="2">
        <v>2600</v>
      </c>
      <c r="O7834" s="2">
        <v>650</v>
      </c>
      <c r="P7834" s="2">
        <v>1950</v>
      </c>
      <c r="Q7834" s="2">
        <v>1160.77</v>
      </c>
      <c r="R7834" s="2">
        <v>789.23</v>
      </c>
      <c r="S7834" t="s">
        <v>36</v>
      </c>
      <c r="T7834" t="s">
        <v>65</v>
      </c>
      <c r="U7834" t="s">
        <v>65</v>
      </c>
      <c r="V7834" t="s">
        <v>39</v>
      </c>
      <c r="W7834" t="s">
        <v>137</v>
      </c>
      <c r="X7834" t="s">
        <v>97</v>
      </c>
      <c r="Y7834" t="s">
        <v>56</v>
      </c>
      <c r="Z7834" t="s">
        <v>107</v>
      </c>
      <c r="AA7834" t="s">
        <v>68</v>
      </c>
      <c r="AB7834" t="s">
        <v>44</v>
      </c>
    </row>
    <row r="7835" spans="1:28" x14ac:dyDescent="0.25">
      <c r="A7835" t="s">
        <v>12782</v>
      </c>
      <c r="B7835" s="1">
        <v>45924</v>
      </c>
      <c r="C7835" t="s">
        <v>1765</v>
      </c>
      <c r="D7835" t="s">
        <v>1766</v>
      </c>
      <c r="E7835">
        <v>44</v>
      </c>
      <c r="F7835" t="s">
        <v>48</v>
      </c>
      <c r="G7835" t="s">
        <v>436</v>
      </c>
      <c r="H7835" t="s">
        <v>437</v>
      </c>
      <c r="I7835" t="s">
        <v>74</v>
      </c>
      <c r="J7835" t="s">
        <v>190</v>
      </c>
      <c r="K7835">
        <v>1</v>
      </c>
      <c r="L7835" s="2">
        <v>1800</v>
      </c>
      <c r="M7835">
        <v>5</v>
      </c>
      <c r="N7835" s="2">
        <v>1800</v>
      </c>
      <c r="O7835" s="2">
        <v>90</v>
      </c>
      <c r="P7835" s="2">
        <v>1710</v>
      </c>
      <c r="Q7835" s="2">
        <v>949.44</v>
      </c>
      <c r="R7835" s="2">
        <v>760.56</v>
      </c>
      <c r="S7835" t="s">
        <v>53</v>
      </c>
      <c r="T7835" t="s">
        <v>263</v>
      </c>
      <c r="U7835" t="s">
        <v>91</v>
      </c>
      <c r="V7835" t="s">
        <v>39</v>
      </c>
      <c r="W7835" t="s">
        <v>124</v>
      </c>
      <c r="X7835" t="s">
        <v>97</v>
      </c>
      <c r="Y7835" t="s">
        <v>42</v>
      </c>
      <c r="Z7835" t="s">
        <v>508</v>
      </c>
      <c r="AA7835" t="s">
        <v>44</v>
      </c>
      <c r="AB7835" t="s">
        <v>44</v>
      </c>
    </row>
    <row r="7836" spans="1:28" x14ac:dyDescent="0.25">
      <c r="A7836" t="s">
        <v>12783</v>
      </c>
      <c r="B7836" s="1">
        <v>45924</v>
      </c>
      <c r="C7836" t="s">
        <v>12784</v>
      </c>
      <c r="D7836" t="s">
        <v>12785</v>
      </c>
      <c r="E7836">
        <v>53</v>
      </c>
      <c r="F7836" t="s">
        <v>31</v>
      </c>
      <c r="G7836" t="s">
        <v>112</v>
      </c>
      <c r="H7836" t="s">
        <v>113</v>
      </c>
      <c r="I7836" t="s">
        <v>103</v>
      </c>
      <c r="J7836" t="s">
        <v>104</v>
      </c>
      <c r="K7836">
        <v>1</v>
      </c>
      <c r="L7836" s="2">
        <v>650</v>
      </c>
      <c r="M7836">
        <v>0</v>
      </c>
      <c r="N7836" s="2">
        <v>650</v>
      </c>
      <c r="O7836" s="2">
        <v>0</v>
      </c>
      <c r="P7836" s="2">
        <v>650</v>
      </c>
      <c r="Q7836" s="2">
        <v>500.05</v>
      </c>
      <c r="R7836" s="2">
        <v>149.94999999999999</v>
      </c>
      <c r="S7836" t="s">
        <v>53</v>
      </c>
      <c r="T7836" t="s">
        <v>96</v>
      </c>
      <c r="U7836" t="s">
        <v>96</v>
      </c>
      <c r="V7836" t="s">
        <v>39</v>
      </c>
      <c r="W7836" t="s">
        <v>66</v>
      </c>
      <c r="X7836" t="s">
        <v>41</v>
      </c>
      <c r="Y7836" t="s">
        <v>56</v>
      </c>
      <c r="Z7836" t="s">
        <v>43</v>
      </c>
      <c r="AA7836" t="s">
        <v>44</v>
      </c>
      <c r="AB7836" t="s">
        <v>44</v>
      </c>
    </row>
    <row r="7837" spans="1:28" x14ac:dyDescent="0.25">
      <c r="A7837" t="s">
        <v>12786</v>
      </c>
      <c r="B7837" s="1">
        <v>45924</v>
      </c>
      <c r="C7837" t="s">
        <v>7341</v>
      </c>
      <c r="D7837" t="s">
        <v>7342</v>
      </c>
      <c r="E7837">
        <v>42</v>
      </c>
      <c r="F7837" t="s">
        <v>111</v>
      </c>
      <c r="G7837" t="s">
        <v>49</v>
      </c>
      <c r="H7837" t="s">
        <v>50</v>
      </c>
      <c r="I7837" t="s">
        <v>51</v>
      </c>
      <c r="J7837" t="s">
        <v>52</v>
      </c>
      <c r="K7837">
        <v>2</v>
      </c>
      <c r="L7837" s="2">
        <v>500</v>
      </c>
      <c r="M7837">
        <v>5</v>
      </c>
      <c r="N7837" s="2">
        <v>1000</v>
      </c>
      <c r="O7837" s="2">
        <v>50</v>
      </c>
      <c r="P7837" s="2">
        <v>950</v>
      </c>
      <c r="Q7837" s="2">
        <v>586.45000000000005</v>
      </c>
      <c r="R7837" s="2">
        <v>363.55</v>
      </c>
      <c r="S7837" t="s">
        <v>36</v>
      </c>
      <c r="T7837" t="s">
        <v>163</v>
      </c>
      <c r="U7837" t="s">
        <v>164</v>
      </c>
      <c r="V7837" t="s">
        <v>39</v>
      </c>
      <c r="W7837" t="s">
        <v>40</v>
      </c>
      <c r="X7837" t="s">
        <v>41</v>
      </c>
      <c r="Y7837" t="s">
        <v>56</v>
      </c>
      <c r="Z7837" t="s">
        <v>43</v>
      </c>
      <c r="AA7837" t="s">
        <v>44</v>
      </c>
      <c r="AB7837" t="s">
        <v>44</v>
      </c>
    </row>
    <row r="7838" spans="1:28" x14ac:dyDescent="0.25">
      <c r="A7838" t="s">
        <v>12787</v>
      </c>
      <c r="B7838" s="1">
        <v>45924</v>
      </c>
      <c r="C7838" t="s">
        <v>1419</v>
      </c>
      <c r="D7838" t="s">
        <v>1420</v>
      </c>
      <c r="E7838">
        <v>41</v>
      </c>
      <c r="F7838" t="s">
        <v>48</v>
      </c>
      <c r="G7838" t="s">
        <v>217</v>
      </c>
      <c r="H7838" t="s">
        <v>218</v>
      </c>
      <c r="I7838" t="s">
        <v>34</v>
      </c>
      <c r="J7838" t="s">
        <v>130</v>
      </c>
      <c r="K7838">
        <v>2</v>
      </c>
      <c r="L7838" s="2">
        <v>28000</v>
      </c>
      <c r="M7838">
        <v>0</v>
      </c>
      <c r="N7838" s="2">
        <v>56000</v>
      </c>
      <c r="O7838" s="2">
        <v>0</v>
      </c>
      <c r="P7838" s="2">
        <v>56000</v>
      </c>
      <c r="Q7838" s="2">
        <v>33613.629999999997</v>
      </c>
      <c r="R7838" s="2">
        <v>22386.37</v>
      </c>
      <c r="S7838" t="s">
        <v>53</v>
      </c>
      <c r="T7838" t="s">
        <v>263</v>
      </c>
      <c r="U7838" t="s">
        <v>91</v>
      </c>
      <c r="V7838" t="s">
        <v>39</v>
      </c>
      <c r="W7838" t="s">
        <v>124</v>
      </c>
      <c r="X7838" t="s">
        <v>97</v>
      </c>
      <c r="Y7838" t="s">
        <v>56</v>
      </c>
      <c r="Z7838" t="s">
        <v>43</v>
      </c>
      <c r="AA7838" t="s">
        <v>44</v>
      </c>
      <c r="AB7838" t="s">
        <v>44</v>
      </c>
    </row>
    <row r="7839" spans="1:28" x14ac:dyDescent="0.25">
      <c r="A7839" t="s">
        <v>12788</v>
      </c>
      <c r="B7839" s="1">
        <v>45924</v>
      </c>
      <c r="C7839" t="s">
        <v>3861</v>
      </c>
      <c r="D7839" t="s">
        <v>3862</v>
      </c>
      <c r="E7839">
        <v>45</v>
      </c>
      <c r="F7839" t="s">
        <v>31</v>
      </c>
      <c r="G7839" t="s">
        <v>366</v>
      </c>
      <c r="H7839" t="s">
        <v>367</v>
      </c>
      <c r="I7839" t="s">
        <v>34</v>
      </c>
      <c r="J7839" t="s">
        <v>130</v>
      </c>
      <c r="K7839">
        <v>2</v>
      </c>
      <c r="L7839" s="2">
        <v>14500</v>
      </c>
      <c r="M7839">
        <v>20</v>
      </c>
      <c r="N7839" s="2">
        <v>29000</v>
      </c>
      <c r="O7839" s="2">
        <v>5800</v>
      </c>
      <c r="P7839" s="2">
        <v>23200</v>
      </c>
      <c r="Q7839" s="2">
        <v>18416.2</v>
      </c>
      <c r="R7839" s="2">
        <v>4783.8</v>
      </c>
      <c r="S7839" t="s">
        <v>53</v>
      </c>
      <c r="T7839" t="s">
        <v>290</v>
      </c>
      <c r="U7839" t="s">
        <v>291</v>
      </c>
      <c r="V7839" t="s">
        <v>39</v>
      </c>
      <c r="W7839" t="s">
        <v>124</v>
      </c>
      <c r="X7839" t="s">
        <v>41</v>
      </c>
      <c r="Y7839" t="s">
        <v>42</v>
      </c>
      <c r="Z7839" t="s">
        <v>223</v>
      </c>
      <c r="AA7839" t="s">
        <v>44</v>
      </c>
      <c r="AB7839" t="s">
        <v>44</v>
      </c>
    </row>
    <row r="7840" spans="1:28" x14ac:dyDescent="0.25">
      <c r="A7840" t="s">
        <v>12789</v>
      </c>
      <c r="B7840" s="1">
        <v>45924</v>
      </c>
      <c r="C7840" t="s">
        <v>6132</v>
      </c>
      <c r="D7840" t="s">
        <v>6133</v>
      </c>
      <c r="E7840">
        <v>29</v>
      </c>
      <c r="F7840" t="s">
        <v>48</v>
      </c>
      <c r="G7840" t="s">
        <v>168</v>
      </c>
      <c r="H7840" t="s">
        <v>169</v>
      </c>
      <c r="I7840" t="s">
        <v>62</v>
      </c>
      <c r="J7840" t="s">
        <v>143</v>
      </c>
      <c r="K7840">
        <v>2</v>
      </c>
      <c r="L7840" s="2">
        <v>1800</v>
      </c>
      <c r="M7840">
        <v>10</v>
      </c>
      <c r="N7840" s="2">
        <v>3600</v>
      </c>
      <c r="O7840" s="2">
        <v>360</v>
      </c>
      <c r="P7840" s="2">
        <v>3240</v>
      </c>
      <c r="Q7840" s="2">
        <v>1929.16</v>
      </c>
      <c r="R7840" s="2">
        <v>1310.84</v>
      </c>
      <c r="S7840" t="s">
        <v>53</v>
      </c>
      <c r="T7840" t="s">
        <v>263</v>
      </c>
      <c r="U7840" t="s">
        <v>91</v>
      </c>
      <c r="V7840" t="s">
        <v>39</v>
      </c>
      <c r="W7840" t="s">
        <v>83</v>
      </c>
      <c r="X7840" t="s">
        <v>97</v>
      </c>
      <c r="Y7840" t="s">
        <v>42</v>
      </c>
      <c r="Z7840" t="s">
        <v>43</v>
      </c>
      <c r="AA7840" t="s">
        <v>44</v>
      </c>
      <c r="AB7840" t="s">
        <v>44</v>
      </c>
    </row>
    <row r="7841" spans="1:28" x14ac:dyDescent="0.25">
      <c r="A7841" t="s">
        <v>12790</v>
      </c>
      <c r="B7841" s="1">
        <v>45925</v>
      </c>
      <c r="C7841" t="s">
        <v>4257</v>
      </c>
      <c r="D7841" t="s">
        <v>4258</v>
      </c>
      <c r="E7841">
        <v>35</v>
      </c>
      <c r="F7841" t="s">
        <v>48</v>
      </c>
      <c r="G7841" t="s">
        <v>387</v>
      </c>
      <c r="H7841" t="s">
        <v>388</v>
      </c>
      <c r="I7841" t="s">
        <v>74</v>
      </c>
      <c r="J7841" t="s">
        <v>75</v>
      </c>
      <c r="K7841">
        <v>3</v>
      </c>
      <c r="L7841" s="2">
        <v>3200</v>
      </c>
      <c r="M7841">
        <v>0</v>
      </c>
      <c r="N7841" s="2">
        <v>9600</v>
      </c>
      <c r="O7841" s="2">
        <v>0</v>
      </c>
      <c r="P7841" s="2">
        <v>9600</v>
      </c>
      <c r="Q7841" s="2">
        <v>5793.65</v>
      </c>
      <c r="R7841" s="2">
        <v>3806.35</v>
      </c>
      <c r="S7841" t="s">
        <v>36</v>
      </c>
      <c r="T7841" t="s">
        <v>122</v>
      </c>
      <c r="U7841" t="s">
        <v>123</v>
      </c>
      <c r="V7841" t="s">
        <v>39</v>
      </c>
      <c r="W7841" t="s">
        <v>66</v>
      </c>
      <c r="X7841" t="s">
        <v>97</v>
      </c>
      <c r="Y7841" t="s">
        <v>56</v>
      </c>
      <c r="Z7841" t="s">
        <v>43</v>
      </c>
      <c r="AA7841" t="s">
        <v>44</v>
      </c>
      <c r="AB7841" t="s">
        <v>44</v>
      </c>
    </row>
    <row r="7842" spans="1:28" x14ac:dyDescent="0.25">
      <c r="A7842" t="s">
        <v>12791</v>
      </c>
      <c r="B7842" s="1">
        <v>45925</v>
      </c>
      <c r="C7842" t="s">
        <v>230</v>
      </c>
      <c r="D7842" t="s">
        <v>231</v>
      </c>
      <c r="E7842">
        <v>50</v>
      </c>
      <c r="F7842" t="s">
        <v>48</v>
      </c>
      <c r="G7842" t="s">
        <v>176</v>
      </c>
      <c r="H7842" t="s">
        <v>177</v>
      </c>
      <c r="I7842" t="s">
        <v>34</v>
      </c>
      <c r="J7842" t="s">
        <v>35</v>
      </c>
      <c r="K7842">
        <v>1</v>
      </c>
      <c r="L7842" s="2">
        <v>6500</v>
      </c>
      <c r="M7842">
        <v>5</v>
      </c>
      <c r="N7842" s="2">
        <v>6500</v>
      </c>
      <c r="O7842" s="2">
        <v>325</v>
      </c>
      <c r="P7842" s="2">
        <v>6175</v>
      </c>
      <c r="Q7842" s="2">
        <v>4643.16</v>
      </c>
      <c r="R7842" s="2">
        <v>1531.84</v>
      </c>
      <c r="S7842" t="s">
        <v>53</v>
      </c>
      <c r="T7842" t="s">
        <v>65</v>
      </c>
      <c r="U7842" t="s">
        <v>65</v>
      </c>
      <c r="V7842" t="s">
        <v>39</v>
      </c>
      <c r="W7842" t="s">
        <v>137</v>
      </c>
      <c r="X7842" t="s">
        <v>41</v>
      </c>
      <c r="Y7842" t="s">
        <v>56</v>
      </c>
      <c r="Z7842" t="s">
        <v>43</v>
      </c>
      <c r="AA7842" t="s">
        <v>44</v>
      </c>
      <c r="AB7842" t="s">
        <v>44</v>
      </c>
    </row>
    <row r="7843" spans="1:28" x14ac:dyDescent="0.25">
      <c r="A7843" t="s">
        <v>12792</v>
      </c>
      <c r="B7843" s="1">
        <v>45925</v>
      </c>
      <c r="C7843" t="s">
        <v>3155</v>
      </c>
      <c r="D7843" t="s">
        <v>3156</v>
      </c>
      <c r="E7843">
        <v>43</v>
      </c>
      <c r="F7843" t="s">
        <v>48</v>
      </c>
      <c r="G7843" t="s">
        <v>202</v>
      </c>
      <c r="H7843" t="s">
        <v>203</v>
      </c>
      <c r="I7843" t="s">
        <v>103</v>
      </c>
      <c r="J7843" t="s">
        <v>104</v>
      </c>
      <c r="K7843">
        <v>2</v>
      </c>
      <c r="L7843" s="2">
        <v>550</v>
      </c>
      <c r="M7843">
        <v>20</v>
      </c>
      <c r="N7843" s="2">
        <v>1100</v>
      </c>
      <c r="O7843" s="2">
        <v>220</v>
      </c>
      <c r="P7843" s="2">
        <v>880</v>
      </c>
      <c r="Q7843" s="2">
        <v>676.52</v>
      </c>
      <c r="R7843" s="2">
        <v>203.48</v>
      </c>
      <c r="S7843" t="s">
        <v>36</v>
      </c>
      <c r="T7843" t="s">
        <v>163</v>
      </c>
      <c r="U7843" t="s">
        <v>164</v>
      </c>
      <c r="V7843" t="s">
        <v>39</v>
      </c>
      <c r="W7843" t="s">
        <v>83</v>
      </c>
      <c r="X7843" t="s">
        <v>97</v>
      </c>
      <c r="Y7843" t="s">
        <v>56</v>
      </c>
      <c r="Z7843" t="s">
        <v>43</v>
      </c>
      <c r="AA7843" t="s">
        <v>44</v>
      </c>
      <c r="AB7843" t="s">
        <v>44</v>
      </c>
    </row>
    <row r="7844" spans="1:28" x14ac:dyDescent="0.25">
      <c r="A7844" t="s">
        <v>12793</v>
      </c>
      <c r="B7844" s="1">
        <v>45925</v>
      </c>
      <c r="C7844" t="s">
        <v>192</v>
      </c>
      <c r="D7844" t="s">
        <v>193</v>
      </c>
      <c r="E7844">
        <v>18</v>
      </c>
      <c r="F7844" t="s">
        <v>48</v>
      </c>
      <c r="G7844" t="s">
        <v>202</v>
      </c>
      <c r="H7844" t="s">
        <v>203</v>
      </c>
      <c r="I7844" t="s">
        <v>103</v>
      </c>
      <c r="J7844" t="s">
        <v>104</v>
      </c>
      <c r="K7844">
        <v>1</v>
      </c>
      <c r="L7844" s="2">
        <v>550</v>
      </c>
      <c r="M7844">
        <v>5</v>
      </c>
      <c r="N7844" s="2">
        <v>550</v>
      </c>
      <c r="O7844" s="2">
        <v>27.5</v>
      </c>
      <c r="P7844" s="2">
        <v>522.5</v>
      </c>
      <c r="Q7844" s="2">
        <v>369.4</v>
      </c>
      <c r="R7844" s="2">
        <v>153.1</v>
      </c>
      <c r="S7844" t="s">
        <v>53</v>
      </c>
      <c r="T7844" t="s">
        <v>90</v>
      </c>
      <c r="U7844" t="s">
        <v>91</v>
      </c>
      <c r="V7844" t="s">
        <v>39</v>
      </c>
      <c r="W7844" t="s">
        <v>124</v>
      </c>
      <c r="X7844" t="s">
        <v>41</v>
      </c>
      <c r="Y7844" t="s">
        <v>42</v>
      </c>
      <c r="Z7844" t="s">
        <v>43</v>
      </c>
      <c r="AA7844" t="s">
        <v>44</v>
      </c>
      <c r="AB7844" t="s">
        <v>44</v>
      </c>
    </row>
    <row r="7845" spans="1:28" x14ac:dyDescent="0.25">
      <c r="A7845" t="s">
        <v>12794</v>
      </c>
      <c r="B7845" s="1">
        <v>45925</v>
      </c>
      <c r="C7845" t="s">
        <v>393</v>
      </c>
      <c r="D7845" t="s">
        <v>394</v>
      </c>
      <c r="E7845">
        <v>19</v>
      </c>
      <c r="F7845" t="s">
        <v>48</v>
      </c>
      <c r="G7845" t="s">
        <v>212</v>
      </c>
      <c r="H7845" t="s">
        <v>213</v>
      </c>
      <c r="I7845" t="s">
        <v>51</v>
      </c>
      <c r="J7845" t="s">
        <v>52</v>
      </c>
      <c r="K7845">
        <v>2</v>
      </c>
      <c r="L7845" s="2">
        <v>400</v>
      </c>
      <c r="M7845">
        <v>20</v>
      </c>
      <c r="N7845" s="2">
        <v>800</v>
      </c>
      <c r="O7845" s="2">
        <v>160</v>
      </c>
      <c r="P7845" s="2">
        <v>640</v>
      </c>
      <c r="Q7845" s="2">
        <v>352.89</v>
      </c>
      <c r="R7845" s="2">
        <v>287.11</v>
      </c>
      <c r="S7845" t="s">
        <v>53</v>
      </c>
      <c r="T7845" t="s">
        <v>290</v>
      </c>
      <c r="U7845" t="s">
        <v>291</v>
      </c>
      <c r="V7845" t="s">
        <v>39</v>
      </c>
      <c r="W7845" t="s">
        <v>92</v>
      </c>
      <c r="X7845" t="s">
        <v>41</v>
      </c>
      <c r="Y7845" t="s">
        <v>42</v>
      </c>
      <c r="Z7845" t="s">
        <v>43</v>
      </c>
      <c r="AA7845" t="s">
        <v>44</v>
      </c>
      <c r="AB7845" t="s">
        <v>44</v>
      </c>
    </row>
    <row r="7846" spans="1:28" x14ac:dyDescent="0.25">
      <c r="A7846" t="s">
        <v>12795</v>
      </c>
      <c r="B7846" s="1">
        <v>45925</v>
      </c>
      <c r="C7846" t="s">
        <v>11936</v>
      </c>
      <c r="D7846" t="s">
        <v>11937</v>
      </c>
      <c r="E7846">
        <v>44</v>
      </c>
      <c r="F7846" t="s">
        <v>48</v>
      </c>
      <c r="G7846" t="s">
        <v>197</v>
      </c>
      <c r="H7846" t="s">
        <v>198</v>
      </c>
      <c r="I7846" t="s">
        <v>74</v>
      </c>
      <c r="J7846" t="s">
        <v>75</v>
      </c>
      <c r="K7846">
        <v>3</v>
      </c>
      <c r="L7846" s="2">
        <v>2600</v>
      </c>
      <c r="M7846">
        <v>5</v>
      </c>
      <c r="N7846" s="2">
        <v>7800</v>
      </c>
      <c r="O7846" s="2">
        <v>390</v>
      </c>
      <c r="P7846" s="2">
        <v>7410</v>
      </c>
      <c r="Q7846" s="2">
        <v>5519.74</v>
      </c>
      <c r="R7846" s="2">
        <v>1890.26</v>
      </c>
      <c r="S7846" t="s">
        <v>53</v>
      </c>
      <c r="T7846" t="s">
        <v>163</v>
      </c>
      <c r="U7846" t="s">
        <v>164</v>
      </c>
      <c r="V7846" t="s">
        <v>39</v>
      </c>
      <c r="W7846" t="s">
        <v>137</v>
      </c>
      <c r="X7846" t="s">
        <v>97</v>
      </c>
      <c r="Y7846" t="s">
        <v>56</v>
      </c>
      <c r="Z7846" t="s">
        <v>43</v>
      </c>
      <c r="AA7846" t="s">
        <v>44</v>
      </c>
      <c r="AB7846" t="s">
        <v>44</v>
      </c>
    </row>
    <row r="7847" spans="1:28" x14ac:dyDescent="0.25">
      <c r="A7847" t="s">
        <v>12796</v>
      </c>
      <c r="B7847" s="1">
        <v>45925</v>
      </c>
      <c r="C7847" t="s">
        <v>2051</v>
      </c>
      <c r="D7847" t="s">
        <v>2052</v>
      </c>
      <c r="E7847">
        <v>38</v>
      </c>
      <c r="F7847" t="s">
        <v>111</v>
      </c>
      <c r="G7847" t="s">
        <v>212</v>
      </c>
      <c r="H7847" t="s">
        <v>213</v>
      </c>
      <c r="I7847" t="s">
        <v>51</v>
      </c>
      <c r="J7847" t="s">
        <v>52</v>
      </c>
      <c r="K7847">
        <v>2</v>
      </c>
      <c r="L7847" s="2">
        <v>400</v>
      </c>
      <c r="M7847">
        <v>15</v>
      </c>
      <c r="N7847" s="2">
        <v>800</v>
      </c>
      <c r="O7847" s="2">
        <v>120</v>
      </c>
      <c r="P7847" s="2">
        <v>680</v>
      </c>
      <c r="Q7847" s="2">
        <v>480.82</v>
      </c>
      <c r="R7847" s="2">
        <v>199.18</v>
      </c>
      <c r="S7847" t="s">
        <v>64</v>
      </c>
      <c r="T7847" t="s">
        <v>65</v>
      </c>
      <c r="U7847" t="s">
        <v>65</v>
      </c>
      <c r="V7847" t="s">
        <v>39</v>
      </c>
      <c r="W7847" t="s">
        <v>66</v>
      </c>
      <c r="X7847" t="s">
        <v>97</v>
      </c>
      <c r="Y7847" t="s">
        <v>42</v>
      </c>
      <c r="Z7847" t="s">
        <v>223</v>
      </c>
      <c r="AA7847" t="s">
        <v>44</v>
      </c>
      <c r="AB7847" t="s">
        <v>44</v>
      </c>
    </row>
    <row r="7848" spans="1:28" x14ac:dyDescent="0.25">
      <c r="A7848" t="s">
        <v>12797</v>
      </c>
      <c r="B7848" s="1">
        <v>45925</v>
      </c>
      <c r="C7848" t="s">
        <v>3133</v>
      </c>
      <c r="D7848" t="s">
        <v>3134</v>
      </c>
      <c r="E7848">
        <v>22</v>
      </c>
      <c r="F7848" t="s">
        <v>31</v>
      </c>
      <c r="G7848" t="s">
        <v>72</v>
      </c>
      <c r="H7848" t="s">
        <v>73</v>
      </c>
      <c r="I7848" t="s">
        <v>74</v>
      </c>
      <c r="J7848" t="s">
        <v>75</v>
      </c>
      <c r="K7848">
        <v>3</v>
      </c>
      <c r="L7848" s="2">
        <v>2200</v>
      </c>
      <c r="M7848">
        <v>20</v>
      </c>
      <c r="N7848" s="2">
        <v>6600</v>
      </c>
      <c r="O7848" s="2">
        <v>1320</v>
      </c>
      <c r="P7848" s="2">
        <v>5280</v>
      </c>
      <c r="Q7848" s="2">
        <v>3630.22</v>
      </c>
      <c r="R7848" s="2">
        <v>1649.78</v>
      </c>
      <c r="S7848" t="s">
        <v>64</v>
      </c>
      <c r="T7848" t="s">
        <v>37</v>
      </c>
      <c r="U7848" t="s">
        <v>38</v>
      </c>
      <c r="V7848" t="s">
        <v>39</v>
      </c>
      <c r="W7848" t="s">
        <v>92</v>
      </c>
      <c r="X7848" t="s">
        <v>67</v>
      </c>
      <c r="Y7848" t="s">
        <v>56</v>
      </c>
      <c r="Z7848" t="s">
        <v>43</v>
      </c>
      <c r="AA7848" t="s">
        <v>44</v>
      </c>
      <c r="AB7848" t="s">
        <v>44</v>
      </c>
    </row>
    <row r="7849" spans="1:28" x14ac:dyDescent="0.25">
      <c r="A7849" t="s">
        <v>12798</v>
      </c>
      <c r="B7849" s="1">
        <v>45925</v>
      </c>
      <c r="C7849" t="s">
        <v>4388</v>
      </c>
      <c r="D7849" t="s">
        <v>4389</v>
      </c>
      <c r="E7849">
        <v>56</v>
      </c>
      <c r="F7849" t="s">
        <v>111</v>
      </c>
      <c r="G7849" t="s">
        <v>318</v>
      </c>
      <c r="H7849" t="s">
        <v>319</v>
      </c>
      <c r="I7849" t="s">
        <v>34</v>
      </c>
      <c r="J7849" t="s">
        <v>190</v>
      </c>
      <c r="K7849">
        <v>1</v>
      </c>
      <c r="L7849" s="2">
        <v>2500</v>
      </c>
      <c r="M7849">
        <v>10</v>
      </c>
      <c r="N7849" s="2">
        <v>2500</v>
      </c>
      <c r="O7849" s="2">
        <v>250</v>
      </c>
      <c r="P7849" s="2">
        <v>2250</v>
      </c>
      <c r="Q7849" s="2">
        <v>1426.46</v>
      </c>
      <c r="R7849" s="2">
        <v>823.54</v>
      </c>
      <c r="S7849" t="s">
        <v>36</v>
      </c>
      <c r="T7849" t="s">
        <v>96</v>
      </c>
      <c r="U7849" t="s">
        <v>96</v>
      </c>
      <c r="V7849" t="s">
        <v>39</v>
      </c>
      <c r="W7849" t="s">
        <v>66</v>
      </c>
      <c r="X7849" t="s">
        <v>41</v>
      </c>
      <c r="Y7849" t="s">
        <v>56</v>
      </c>
      <c r="Z7849" t="s">
        <v>43</v>
      </c>
      <c r="AA7849" t="s">
        <v>44</v>
      </c>
      <c r="AB7849" t="s">
        <v>44</v>
      </c>
    </row>
    <row r="7850" spans="1:28" x14ac:dyDescent="0.25">
      <c r="A7850" t="s">
        <v>12799</v>
      </c>
      <c r="B7850" s="1">
        <v>45926</v>
      </c>
      <c r="C7850" t="s">
        <v>9292</v>
      </c>
      <c r="D7850" t="s">
        <v>9293</v>
      </c>
      <c r="E7850">
        <v>30</v>
      </c>
      <c r="F7850" t="s">
        <v>31</v>
      </c>
      <c r="G7850" t="s">
        <v>436</v>
      </c>
      <c r="H7850" t="s">
        <v>437</v>
      </c>
      <c r="I7850" t="s">
        <v>74</v>
      </c>
      <c r="J7850" t="s">
        <v>190</v>
      </c>
      <c r="K7850">
        <v>3</v>
      </c>
      <c r="L7850" s="2">
        <v>1800</v>
      </c>
      <c r="M7850">
        <v>15</v>
      </c>
      <c r="N7850" s="2">
        <v>5400</v>
      </c>
      <c r="O7850" s="2">
        <v>810</v>
      </c>
      <c r="P7850" s="2">
        <v>4590</v>
      </c>
      <c r="Q7850" s="2">
        <v>2937.3</v>
      </c>
      <c r="R7850" s="2">
        <v>1652.7</v>
      </c>
      <c r="S7850" t="s">
        <v>53</v>
      </c>
      <c r="T7850" t="s">
        <v>290</v>
      </c>
      <c r="U7850" t="s">
        <v>291</v>
      </c>
      <c r="V7850" t="s">
        <v>39</v>
      </c>
      <c r="W7850" t="s">
        <v>83</v>
      </c>
      <c r="X7850" t="s">
        <v>97</v>
      </c>
      <c r="Y7850" t="s">
        <v>42</v>
      </c>
      <c r="Z7850" t="s">
        <v>43</v>
      </c>
      <c r="AA7850" t="s">
        <v>44</v>
      </c>
      <c r="AB7850" t="s">
        <v>44</v>
      </c>
    </row>
    <row r="7851" spans="1:28" x14ac:dyDescent="0.25">
      <c r="A7851" t="s">
        <v>12800</v>
      </c>
      <c r="B7851" s="1">
        <v>45926</v>
      </c>
      <c r="C7851" t="s">
        <v>8978</v>
      </c>
      <c r="D7851" t="s">
        <v>8979</v>
      </c>
      <c r="E7851">
        <v>55</v>
      </c>
      <c r="F7851" t="s">
        <v>31</v>
      </c>
      <c r="G7851" t="s">
        <v>81</v>
      </c>
      <c r="H7851" t="s">
        <v>82</v>
      </c>
      <c r="I7851" t="s">
        <v>51</v>
      </c>
      <c r="J7851" t="s">
        <v>52</v>
      </c>
      <c r="K7851">
        <v>2</v>
      </c>
      <c r="L7851" s="2">
        <v>600</v>
      </c>
      <c r="M7851">
        <v>30</v>
      </c>
      <c r="N7851" s="2">
        <v>1200</v>
      </c>
      <c r="O7851" s="2">
        <v>360</v>
      </c>
      <c r="P7851" s="2">
        <v>840</v>
      </c>
      <c r="Q7851" s="2">
        <v>530.84</v>
      </c>
      <c r="R7851" s="2">
        <v>309.16000000000003</v>
      </c>
      <c r="S7851" t="s">
        <v>53</v>
      </c>
      <c r="T7851" t="s">
        <v>275</v>
      </c>
      <c r="U7851" t="s">
        <v>123</v>
      </c>
      <c r="V7851" t="s">
        <v>39</v>
      </c>
      <c r="W7851" t="s">
        <v>66</v>
      </c>
      <c r="X7851" t="s">
        <v>67</v>
      </c>
      <c r="Y7851" t="s">
        <v>42</v>
      </c>
      <c r="Z7851" t="s">
        <v>43</v>
      </c>
      <c r="AA7851" t="s">
        <v>44</v>
      </c>
      <c r="AB7851" t="s">
        <v>44</v>
      </c>
    </row>
    <row r="7852" spans="1:28" x14ac:dyDescent="0.25">
      <c r="A7852" t="s">
        <v>12801</v>
      </c>
      <c r="B7852" s="1">
        <v>45926</v>
      </c>
      <c r="C7852" t="s">
        <v>6766</v>
      </c>
      <c r="D7852" t="s">
        <v>6767</v>
      </c>
      <c r="E7852">
        <v>57</v>
      </c>
      <c r="F7852" t="s">
        <v>48</v>
      </c>
      <c r="G7852" t="s">
        <v>112</v>
      </c>
      <c r="H7852" t="s">
        <v>113</v>
      </c>
      <c r="I7852" t="s">
        <v>103</v>
      </c>
      <c r="J7852" t="s">
        <v>104</v>
      </c>
      <c r="K7852">
        <v>2</v>
      </c>
      <c r="L7852" s="2">
        <v>650</v>
      </c>
      <c r="M7852">
        <v>0</v>
      </c>
      <c r="N7852" s="2">
        <v>1300</v>
      </c>
      <c r="O7852" s="2">
        <v>0</v>
      </c>
      <c r="P7852" s="2">
        <v>1300</v>
      </c>
      <c r="Q7852" s="2">
        <v>837.16</v>
      </c>
      <c r="R7852" s="2">
        <v>462.84</v>
      </c>
      <c r="S7852" t="s">
        <v>53</v>
      </c>
      <c r="T7852" t="s">
        <v>222</v>
      </c>
      <c r="U7852" t="s">
        <v>38</v>
      </c>
      <c r="V7852" t="s">
        <v>39</v>
      </c>
      <c r="W7852" t="s">
        <v>40</v>
      </c>
      <c r="X7852" t="s">
        <v>41</v>
      </c>
      <c r="Y7852" t="s">
        <v>56</v>
      </c>
      <c r="Z7852" t="s">
        <v>223</v>
      </c>
      <c r="AA7852" t="s">
        <v>44</v>
      </c>
      <c r="AB7852" t="s">
        <v>44</v>
      </c>
    </row>
    <row r="7853" spans="1:28" x14ac:dyDescent="0.25">
      <c r="A7853" t="s">
        <v>12802</v>
      </c>
      <c r="B7853" s="1">
        <v>45926</v>
      </c>
      <c r="C7853" t="s">
        <v>336</v>
      </c>
      <c r="D7853" t="s">
        <v>337</v>
      </c>
      <c r="E7853">
        <v>28</v>
      </c>
      <c r="F7853" t="s">
        <v>48</v>
      </c>
      <c r="G7853" t="s">
        <v>88</v>
      </c>
      <c r="H7853" t="s">
        <v>89</v>
      </c>
      <c r="I7853" t="s">
        <v>62</v>
      </c>
      <c r="J7853" t="s">
        <v>63</v>
      </c>
      <c r="K7853">
        <v>1</v>
      </c>
      <c r="L7853" s="2">
        <v>4200</v>
      </c>
      <c r="M7853">
        <v>10</v>
      </c>
      <c r="N7853" s="2">
        <v>4200</v>
      </c>
      <c r="O7853" s="2">
        <v>420</v>
      </c>
      <c r="P7853" s="2">
        <v>3780</v>
      </c>
      <c r="Q7853" s="2">
        <v>2353.6999999999998</v>
      </c>
      <c r="R7853" s="2">
        <v>1426.3</v>
      </c>
      <c r="S7853" t="s">
        <v>36</v>
      </c>
      <c r="T7853" t="s">
        <v>122</v>
      </c>
      <c r="U7853" t="s">
        <v>123</v>
      </c>
      <c r="V7853" t="s">
        <v>39</v>
      </c>
      <c r="W7853" t="s">
        <v>40</v>
      </c>
      <c r="X7853" t="s">
        <v>41</v>
      </c>
      <c r="Y7853" t="s">
        <v>56</v>
      </c>
      <c r="Z7853" t="s">
        <v>43</v>
      </c>
      <c r="AA7853" t="s">
        <v>44</v>
      </c>
      <c r="AB7853" t="s">
        <v>44</v>
      </c>
    </row>
    <row r="7854" spans="1:28" x14ac:dyDescent="0.25">
      <c r="A7854" t="s">
        <v>12803</v>
      </c>
      <c r="B7854" s="1">
        <v>45926</v>
      </c>
      <c r="C7854" t="s">
        <v>7732</v>
      </c>
      <c r="D7854" t="s">
        <v>7733</v>
      </c>
      <c r="E7854">
        <v>40</v>
      </c>
      <c r="F7854" t="s">
        <v>31</v>
      </c>
      <c r="G7854" t="s">
        <v>207</v>
      </c>
      <c r="H7854" t="s">
        <v>208</v>
      </c>
      <c r="I7854" t="s">
        <v>34</v>
      </c>
      <c r="J7854" t="s">
        <v>143</v>
      </c>
      <c r="K7854">
        <v>2</v>
      </c>
      <c r="L7854" s="2">
        <v>18000</v>
      </c>
      <c r="M7854">
        <v>10</v>
      </c>
      <c r="N7854" s="2">
        <v>36000</v>
      </c>
      <c r="O7854" s="2">
        <v>3600</v>
      </c>
      <c r="P7854" s="2">
        <v>32400</v>
      </c>
      <c r="Q7854" s="2">
        <v>20377.09</v>
      </c>
      <c r="R7854" s="2">
        <v>12022.91</v>
      </c>
      <c r="S7854" t="s">
        <v>53</v>
      </c>
      <c r="T7854" t="s">
        <v>222</v>
      </c>
      <c r="U7854" t="s">
        <v>38</v>
      </c>
      <c r="V7854" t="s">
        <v>39</v>
      </c>
      <c r="W7854" t="s">
        <v>124</v>
      </c>
      <c r="X7854" t="s">
        <v>67</v>
      </c>
      <c r="Y7854" t="s">
        <v>56</v>
      </c>
      <c r="Z7854" t="s">
        <v>107</v>
      </c>
      <c r="AA7854" t="s">
        <v>44</v>
      </c>
      <c r="AB7854" t="s">
        <v>44</v>
      </c>
    </row>
    <row r="7855" spans="1:28" x14ac:dyDescent="0.25">
      <c r="A7855" t="s">
        <v>12804</v>
      </c>
      <c r="B7855" s="1">
        <v>45926</v>
      </c>
      <c r="C7855" t="s">
        <v>11217</v>
      </c>
      <c r="D7855" t="s">
        <v>11218</v>
      </c>
      <c r="E7855">
        <v>59</v>
      </c>
      <c r="F7855" t="s">
        <v>48</v>
      </c>
      <c r="G7855" t="s">
        <v>243</v>
      </c>
      <c r="H7855" t="s">
        <v>244</v>
      </c>
      <c r="I7855" t="s">
        <v>103</v>
      </c>
      <c r="J7855" t="s">
        <v>104</v>
      </c>
      <c r="K7855">
        <v>1</v>
      </c>
      <c r="L7855" s="2">
        <v>450</v>
      </c>
      <c r="M7855">
        <v>5</v>
      </c>
      <c r="N7855" s="2">
        <v>450</v>
      </c>
      <c r="O7855" s="2">
        <v>22.5</v>
      </c>
      <c r="P7855" s="2">
        <v>427.5</v>
      </c>
      <c r="Q7855" s="2">
        <v>273.45999999999998</v>
      </c>
      <c r="R7855" s="2">
        <v>154.04</v>
      </c>
      <c r="S7855" t="s">
        <v>53</v>
      </c>
      <c r="T7855" t="s">
        <v>136</v>
      </c>
      <c r="U7855" t="s">
        <v>38</v>
      </c>
      <c r="V7855" t="s">
        <v>39</v>
      </c>
      <c r="W7855" t="s">
        <v>124</v>
      </c>
      <c r="X7855" t="s">
        <v>41</v>
      </c>
      <c r="Y7855" t="s">
        <v>56</v>
      </c>
      <c r="Z7855" t="s">
        <v>144</v>
      </c>
      <c r="AA7855" t="s">
        <v>44</v>
      </c>
      <c r="AB7855" t="s">
        <v>44</v>
      </c>
    </row>
    <row r="7856" spans="1:28" x14ac:dyDescent="0.25">
      <c r="A7856" t="s">
        <v>12805</v>
      </c>
      <c r="B7856" s="1">
        <v>45926</v>
      </c>
      <c r="C7856" t="s">
        <v>3510</v>
      </c>
      <c r="D7856" t="s">
        <v>3511</v>
      </c>
      <c r="E7856">
        <v>44</v>
      </c>
      <c r="F7856" t="s">
        <v>31</v>
      </c>
      <c r="G7856" t="s">
        <v>176</v>
      </c>
      <c r="H7856" t="s">
        <v>177</v>
      </c>
      <c r="I7856" t="s">
        <v>34</v>
      </c>
      <c r="J7856" t="s">
        <v>35</v>
      </c>
      <c r="K7856">
        <v>1</v>
      </c>
      <c r="L7856" s="2">
        <v>6500</v>
      </c>
      <c r="M7856">
        <v>30</v>
      </c>
      <c r="N7856" s="2">
        <v>6500</v>
      </c>
      <c r="O7856" s="2">
        <v>1950</v>
      </c>
      <c r="P7856" s="2">
        <v>4550</v>
      </c>
      <c r="Q7856" s="2">
        <v>3232.64</v>
      </c>
      <c r="R7856" s="2">
        <v>1317.36</v>
      </c>
      <c r="S7856" t="s">
        <v>36</v>
      </c>
      <c r="T7856" t="s">
        <v>37</v>
      </c>
      <c r="U7856" t="s">
        <v>38</v>
      </c>
      <c r="V7856" t="s">
        <v>39</v>
      </c>
      <c r="W7856" t="s">
        <v>66</v>
      </c>
      <c r="X7856" t="s">
        <v>97</v>
      </c>
      <c r="Y7856" t="s">
        <v>56</v>
      </c>
      <c r="Z7856" t="s">
        <v>144</v>
      </c>
      <c r="AA7856" t="s">
        <v>44</v>
      </c>
      <c r="AB7856" t="s">
        <v>44</v>
      </c>
    </row>
    <row r="7857" spans="1:28" x14ac:dyDescent="0.25">
      <c r="A7857" t="s">
        <v>12806</v>
      </c>
      <c r="B7857" s="1">
        <v>45926</v>
      </c>
      <c r="C7857" t="s">
        <v>4099</v>
      </c>
      <c r="D7857" t="s">
        <v>4100</v>
      </c>
      <c r="E7857">
        <v>60</v>
      </c>
      <c r="F7857" t="s">
        <v>31</v>
      </c>
      <c r="G7857" t="s">
        <v>227</v>
      </c>
      <c r="H7857" t="s">
        <v>228</v>
      </c>
      <c r="I7857" t="s">
        <v>74</v>
      </c>
      <c r="J7857" t="s">
        <v>75</v>
      </c>
      <c r="K7857">
        <v>1</v>
      </c>
      <c r="L7857" s="2">
        <v>1400</v>
      </c>
      <c r="M7857">
        <v>10</v>
      </c>
      <c r="N7857" s="2">
        <v>1400</v>
      </c>
      <c r="O7857" s="2">
        <v>140</v>
      </c>
      <c r="P7857" s="2">
        <v>1260</v>
      </c>
      <c r="Q7857" s="2">
        <v>792.89</v>
      </c>
      <c r="R7857" s="2">
        <v>467.11</v>
      </c>
      <c r="S7857" t="s">
        <v>53</v>
      </c>
      <c r="T7857" t="s">
        <v>407</v>
      </c>
      <c r="U7857" t="s">
        <v>408</v>
      </c>
      <c r="V7857" t="s">
        <v>39</v>
      </c>
      <c r="W7857" t="s">
        <v>40</v>
      </c>
      <c r="X7857" t="s">
        <v>97</v>
      </c>
      <c r="Y7857" t="s">
        <v>56</v>
      </c>
      <c r="Z7857" t="s">
        <v>43</v>
      </c>
      <c r="AA7857" t="s">
        <v>68</v>
      </c>
      <c r="AB7857" t="s">
        <v>44</v>
      </c>
    </row>
    <row r="7858" spans="1:28" x14ac:dyDescent="0.25">
      <c r="A7858" t="s">
        <v>12807</v>
      </c>
      <c r="B7858" s="1">
        <v>45926</v>
      </c>
      <c r="C7858" t="s">
        <v>9708</v>
      </c>
      <c r="D7858" t="s">
        <v>9709</v>
      </c>
      <c r="E7858">
        <v>49</v>
      </c>
      <c r="F7858" t="s">
        <v>31</v>
      </c>
      <c r="G7858" t="s">
        <v>344</v>
      </c>
      <c r="H7858" t="s">
        <v>345</v>
      </c>
      <c r="I7858" t="s">
        <v>34</v>
      </c>
      <c r="J7858" t="s">
        <v>121</v>
      </c>
      <c r="K7858">
        <v>1</v>
      </c>
      <c r="L7858" s="2">
        <v>1600</v>
      </c>
      <c r="M7858">
        <v>20</v>
      </c>
      <c r="N7858" s="2">
        <v>1600</v>
      </c>
      <c r="O7858" s="2">
        <v>320</v>
      </c>
      <c r="P7858" s="2">
        <v>1280</v>
      </c>
      <c r="Q7858" s="2">
        <v>967.45</v>
      </c>
      <c r="R7858" s="2">
        <v>312.55</v>
      </c>
      <c r="S7858" t="s">
        <v>53</v>
      </c>
      <c r="T7858" t="s">
        <v>398</v>
      </c>
      <c r="U7858" t="s">
        <v>399</v>
      </c>
      <c r="V7858" t="s">
        <v>39</v>
      </c>
      <c r="W7858" t="s">
        <v>92</v>
      </c>
      <c r="X7858" t="s">
        <v>41</v>
      </c>
      <c r="Y7858" t="s">
        <v>56</v>
      </c>
      <c r="Z7858" t="s">
        <v>223</v>
      </c>
      <c r="AA7858" t="s">
        <v>44</v>
      </c>
      <c r="AB7858" t="s">
        <v>44</v>
      </c>
    </row>
    <row r="7859" spans="1:28" x14ac:dyDescent="0.25">
      <c r="A7859" t="s">
        <v>12808</v>
      </c>
      <c r="B7859" s="1">
        <v>45926</v>
      </c>
      <c r="C7859" t="s">
        <v>4261</v>
      </c>
      <c r="D7859" t="s">
        <v>4262</v>
      </c>
      <c r="E7859">
        <v>56</v>
      </c>
      <c r="F7859" t="s">
        <v>48</v>
      </c>
      <c r="G7859" t="s">
        <v>168</v>
      </c>
      <c r="H7859" t="s">
        <v>169</v>
      </c>
      <c r="I7859" t="s">
        <v>62</v>
      </c>
      <c r="J7859" t="s">
        <v>143</v>
      </c>
      <c r="K7859">
        <v>2</v>
      </c>
      <c r="L7859" s="2">
        <v>1800</v>
      </c>
      <c r="M7859">
        <v>0</v>
      </c>
      <c r="N7859" s="2">
        <v>3600</v>
      </c>
      <c r="O7859" s="2">
        <v>0</v>
      </c>
      <c r="P7859" s="2">
        <v>3600</v>
      </c>
      <c r="Q7859" s="2">
        <v>2102.36</v>
      </c>
      <c r="R7859" s="2">
        <v>1497.64</v>
      </c>
      <c r="S7859" t="s">
        <v>53</v>
      </c>
      <c r="T7859" t="s">
        <v>65</v>
      </c>
      <c r="U7859" t="s">
        <v>65</v>
      </c>
      <c r="V7859" t="s">
        <v>39</v>
      </c>
      <c r="W7859" t="s">
        <v>40</v>
      </c>
      <c r="X7859" t="s">
        <v>41</v>
      </c>
      <c r="Y7859" t="s">
        <v>42</v>
      </c>
      <c r="Z7859" t="s">
        <v>43</v>
      </c>
      <c r="AA7859" t="s">
        <v>44</v>
      </c>
      <c r="AB7859" t="s">
        <v>44</v>
      </c>
    </row>
    <row r="7860" spans="1:28" x14ac:dyDescent="0.25">
      <c r="A7860" t="s">
        <v>12809</v>
      </c>
      <c r="B7860" s="1">
        <v>45926</v>
      </c>
      <c r="C7860" t="s">
        <v>2411</v>
      </c>
      <c r="D7860" t="s">
        <v>2412</v>
      </c>
      <c r="E7860">
        <v>28</v>
      </c>
      <c r="F7860" t="s">
        <v>31</v>
      </c>
      <c r="G7860" t="s">
        <v>436</v>
      </c>
      <c r="H7860" t="s">
        <v>437</v>
      </c>
      <c r="I7860" t="s">
        <v>74</v>
      </c>
      <c r="J7860" t="s">
        <v>190</v>
      </c>
      <c r="K7860">
        <v>3</v>
      </c>
      <c r="L7860" s="2">
        <v>1800</v>
      </c>
      <c r="M7860">
        <v>10</v>
      </c>
      <c r="N7860" s="2">
        <v>5400</v>
      </c>
      <c r="O7860" s="2">
        <v>540</v>
      </c>
      <c r="P7860" s="2">
        <v>4860</v>
      </c>
      <c r="Q7860" s="2">
        <v>3290.27</v>
      </c>
      <c r="R7860" s="2">
        <v>1569.73</v>
      </c>
      <c r="S7860" t="s">
        <v>64</v>
      </c>
      <c r="T7860" t="s">
        <v>398</v>
      </c>
      <c r="U7860" t="s">
        <v>399</v>
      </c>
      <c r="V7860" t="s">
        <v>39</v>
      </c>
      <c r="W7860" t="s">
        <v>137</v>
      </c>
      <c r="X7860" t="s">
        <v>41</v>
      </c>
      <c r="Y7860" t="s">
        <v>56</v>
      </c>
      <c r="Z7860" t="s">
        <v>43</v>
      </c>
      <c r="AA7860" t="s">
        <v>44</v>
      </c>
      <c r="AB7860" t="s">
        <v>44</v>
      </c>
    </row>
    <row r="7861" spans="1:28" x14ac:dyDescent="0.25">
      <c r="A7861" t="s">
        <v>12810</v>
      </c>
      <c r="B7861" s="1">
        <v>45926</v>
      </c>
      <c r="C7861" t="s">
        <v>6160</v>
      </c>
      <c r="D7861" t="s">
        <v>6161</v>
      </c>
      <c r="E7861">
        <v>32</v>
      </c>
      <c r="F7861" t="s">
        <v>111</v>
      </c>
      <c r="G7861" t="s">
        <v>134</v>
      </c>
      <c r="H7861" t="s">
        <v>135</v>
      </c>
      <c r="I7861" t="s">
        <v>62</v>
      </c>
      <c r="J7861" t="s">
        <v>130</v>
      </c>
      <c r="K7861">
        <v>1</v>
      </c>
      <c r="L7861" s="2">
        <v>8500</v>
      </c>
      <c r="M7861">
        <v>20</v>
      </c>
      <c r="N7861" s="2">
        <v>8500</v>
      </c>
      <c r="O7861" s="2">
        <v>1700</v>
      </c>
      <c r="P7861" s="2">
        <v>6800</v>
      </c>
      <c r="Q7861" s="2">
        <v>4932.34</v>
      </c>
      <c r="R7861" s="2">
        <v>1867.66</v>
      </c>
      <c r="S7861" t="s">
        <v>53</v>
      </c>
      <c r="T7861" t="s">
        <v>163</v>
      </c>
      <c r="U7861" t="s">
        <v>164</v>
      </c>
      <c r="V7861" t="s">
        <v>39</v>
      </c>
      <c r="W7861" t="s">
        <v>40</v>
      </c>
      <c r="X7861" t="s">
        <v>97</v>
      </c>
      <c r="Y7861" t="s">
        <v>42</v>
      </c>
      <c r="Z7861" t="s">
        <v>223</v>
      </c>
      <c r="AA7861" t="s">
        <v>44</v>
      </c>
      <c r="AB7861" t="s">
        <v>44</v>
      </c>
    </row>
    <row r="7862" spans="1:28" x14ac:dyDescent="0.25">
      <c r="A7862" t="s">
        <v>12811</v>
      </c>
      <c r="B7862" s="1">
        <v>45926</v>
      </c>
      <c r="C7862" t="s">
        <v>4192</v>
      </c>
      <c r="D7862" t="s">
        <v>4193</v>
      </c>
      <c r="E7862">
        <v>58</v>
      </c>
      <c r="F7862" t="s">
        <v>48</v>
      </c>
      <c r="G7862" t="s">
        <v>387</v>
      </c>
      <c r="H7862" t="s">
        <v>388</v>
      </c>
      <c r="I7862" t="s">
        <v>74</v>
      </c>
      <c r="J7862" t="s">
        <v>75</v>
      </c>
      <c r="K7862">
        <v>6</v>
      </c>
      <c r="L7862" s="2">
        <v>3200</v>
      </c>
      <c r="M7862">
        <v>5</v>
      </c>
      <c r="N7862" s="2">
        <v>19200</v>
      </c>
      <c r="O7862" s="2">
        <v>960</v>
      </c>
      <c r="P7862" s="2">
        <v>18240</v>
      </c>
      <c r="Q7862" s="2">
        <v>10448.89</v>
      </c>
      <c r="R7862" s="2">
        <v>7791.11</v>
      </c>
      <c r="S7862" t="s">
        <v>53</v>
      </c>
      <c r="T7862" t="s">
        <v>54</v>
      </c>
      <c r="U7862" t="s">
        <v>55</v>
      </c>
      <c r="V7862" t="s">
        <v>39</v>
      </c>
      <c r="W7862" t="s">
        <v>137</v>
      </c>
      <c r="X7862" t="s">
        <v>41</v>
      </c>
      <c r="Y7862" t="s">
        <v>56</v>
      </c>
      <c r="Z7862" t="s">
        <v>43</v>
      </c>
      <c r="AA7862" t="s">
        <v>44</v>
      </c>
      <c r="AB7862" t="s">
        <v>44</v>
      </c>
    </row>
    <row r="7863" spans="1:28" x14ac:dyDescent="0.25">
      <c r="A7863" t="s">
        <v>12812</v>
      </c>
      <c r="B7863" s="1">
        <v>45926</v>
      </c>
      <c r="C7863" t="s">
        <v>3438</v>
      </c>
      <c r="D7863" t="s">
        <v>3439</v>
      </c>
      <c r="E7863">
        <v>30</v>
      </c>
      <c r="F7863" t="s">
        <v>48</v>
      </c>
      <c r="G7863" t="s">
        <v>72</v>
      </c>
      <c r="H7863" t="s">
        <v>73</v>
      </c>
      <c r="I7863" t="s">
        <v>74</v>
      </c>
      <c r="J7863" t="s">
        <v>75</v>
      </c>
      <c r="K7863">
        <v>1</v>
      </c>
      <c r="L7863" s="2">
        <v>2200</v>
      </c>
      <c r="M7863">
        <v>0</v>
      </c>
      <c r="N7863" s="2">
        <v>2200</v>
      </c>
      <c r="O7863" s="2">
        <v>0</v>
      </c>
      <c r="P7863" s="2">
        <v>2200</v>
      </c>
      <c r="Q7863" s="2">
        <v>1491.38</v>
      </c>
      <c r="R7863" s="2">
        <v>708.62</v>
      </c>
      <c r="S7863" t="s">
        <v>53</v>
      </c>
      <c r="T7863" t="s">
        <v>96</v>
      </c>
      <c r="U7863" t="s">
        <v>96</v>
      </c>
      <c r="V7863" t="s">
        <v>39</v>
      </c>
      <c r="W7863" t="s">
        <v>124</v>
      </c>
      <c r="X7863" t="s">
        <v>41</v>
      </c>
      <c r="Y7863" t="s">
        <v>42</v>
      </c>
      <c r="Z7863" t="s">
        <v>43</v>
      </c>
      <c r="AA7863" t="s">
        <v>44</v>
      </c>
      <c r="AB7863" t="s">
        <v>44</v>
      </c>
    </row>
    <row r="7864" spans="1:28" x14ac:dyDescent="0.25">
      <c r="A7864" t="s">
        <v>12813</v>
      </c>
      <c r="B7864" s="1">
        <v>45926</v>
      </c>
      <c r="C7864" t="s">
        <v>6416</v>
      </c>
      <c r="D7864" t="s">
        <v>6417</v>
      </c>
      <c r="E7864">
        <v>46</v>
      </c>
      <c r="F7864" t="s">
        <v>48</v>
      </c>
      <c r="G7864" t="s">
        <v>280</v>
      </c>
      <c r="H7864" t="s">
        <v>281</v>
      </c>
      <c r="I7864" t="s">
        <v>62</v>
      </c>
      <c r="J7864" t="s">
        <v>190</v>
      </c>
      <c r="K7864">
        <v>2</v>
      </c>
      <c r="L7864" s="2">
        <v>700</v>
      </c>
      <c r="M7864">
        <v>10</v>
      </c>
      <c r="N7864" s="2">
        <v>1400</v>
      </c>
      <c r="O7864" s="2">
        <v>140</v>
      </c>
      <c r="P7864" s="2">
        <v>1260</v>
      </c>
      <c r="Q7864" s="2">
        <v>859.45</v>
      </c>
      <c r="R7864" s="2">
        <v>400.55</v>
      </c>
      <c r="S7864" t="s">
        <v>53</v>
      </c>
      <c r="T7864" t="s">
        <v>275</v>
      </c>
      <c r="U7864" t="s">
        <v>123</v>
      </c>
      <c r="V7864" t="s">
        <v>39</v>
      </c>
      <c r="W7864" t="s">
        <v>40</v>
      </c>
      <c r="X7864" t="s">
        <v>97</v>
      </c>
      <c r="Y7864" t="s">
        <v>56</v>
      </c>
      <c r="Z7864" t="s">
        <v>43</v>
      </c>
      <c r="AA7864" t="s">
        <v>44</v>
      </c>
      <c r="AB7864" t="s">
        <v>44</v>
      </c>
    </row>
    <row r="7865" spans="1:28" x14ac:dyDescent="0.25">
      <c r="A7865" t="s">
        <v>12814</v>
      </c>
      <c r="B7865" s="1">
        <v>45926</v>
      </c>
      <c r="C7865" t="s">
        <v>5891</v>
      </c>
      <c r="D7865" t="s">
        <v>5892</v>
      </c>
      <c r="E7865">
        <v>34</v>
      </c>
      <c r="F7865" t="s">
        <v>48</v>
      </c>
      <c r="G7865" t="s">
        <v>387</v>
      </c>
      <c r="H7865" t="s">
        <v>388</v>
      </c>
      <c r="I7865" t="s">
        <v>74</v>
      </c>
      <c r="J7865" t="s">
        <v>75</v>
      </c>
      <c r="K7865">
        <v>5</v>
      </c>
      <c r="L7865" s="2">
        <v>3200</v>
      </c>
      <c r="M7865">
        <v>20</v>
      </c>
      <c r="N7865" s="2">
        <v>16000</v>
      </c>
      <c r="O7865" s="2">
        <v>3200</v>
      </c>
      <c r="P7865" s="2">
        <v>12800</v>
      </c>
      <c r="Q7865" s="2">
        <v>9424.34</v>
      </c>
      <c r="R7865" s="2">
        <v>3375.66</v>
      </c>
      <c r="S7865" t="s">
        <v>53</v>
      </c>
      <c r="T7865" t="s">
        <v>76</v>
      </c>
      <c r="U7865" t="s">
        <v>77</v>
      </c>
      <c r="V7865" t="s">
        <v>39</v>
      </c>
      <c r="W7865" t="s">
        <v>83</v>
      </c>
      <c r="X7865" t="s">
        <v>97</v>
      </c>
      <c r="Y7865" t="s">
        <v>84</v>
      </c>
      <c r="Z7865" t="s">
        <v>43</v>
      </c>
      <c r="AA7865" t="s">
        <v>44</v>
      </c>
      <c r="AB7865" t="s">
        <v>44</v>
      </c>
    </row>
    <row r="7866" spans="1:28" x14ac:dyDescent="0.25">
      <c r="A7866" t="s">
        <v>12815</v>
      </c>
      <c r="B7866" s="1">
        <v>45927</v>
      </c>
      <c r="C7866" t="s">
        <v>4694</v>
      </c>
      <c r="D7866" t="s">
        <v>4695</v>
      </c>
      <c r="E7866">
        <v>50</v>
      </c>
      <c r="F7866" t="s">
        <v>31</v>
      </c>
      <c r="G7866" t="s">
        <v>298</v>
      </c>
      <c r="H7866" t="s">
        <v>299</v>
      </c>
      <c r="I7866" t="s">
        <v>103</v>
      </c>
      <c r="J7866" t="s">
        <v>104</v>
      </c>
      <c r="K7866">
        <v>1</v>
      </c>
      <c r="L7866" s="2">
        <v>700</v>
      </c>
      <c r="M7866">
        <v>10</v>
      </c>
      <c r="N7866" s="2">
        <v>700</v>
      </c>
      <c r="O7866" s="2">
        <v>70</v>
      </c>
      <c r="P7866" s="2">
        <v>630</v>
      </c>
      <c r="Q7866" s="2">
        <v>417.18</v>
      </c>
      <c r="R7866" s="2">
        <v>212.82</v>
      </c>
      <c r="S7866" t="s">
        <v>36</v>
      </c>
      <c r="T7866" t="s">
        <v>163</v>
      </c>
      <c r="U7866" t="s">
        <v>164</v>
      </c>
      <c r="V7866" t="s">
        <v>39</v>
      </c>
      <c r="W7866" t="s">
        <v>66</v>
      </c>
      <c r="X7866" t="s">
        <v>41</v>
      </c>
      <c r="Y7866" t="s">
        <v>56</v>
      </c>
      <c r="Z7866" t="s">
        <v>223</v>
      </c>
      <c r="AA7866" t="s">
        <v>44</v>
      </c>
      <c r="AB7866" t="s">
        <v>44</v>
      </c>
    </row>
    <row r="7867" spans="1:28" x14ac:dyDescent="0.25">
      <c r="A7867" t="s">
        <v>12816</v>
      </c>
      <c r="B7867" s="1">
        <v>45927</v>
      </c>
      <c r="C7867" t="s">
        <v>2553</v>
      </c>
      <c r="D7867" t="s">
        <v>2554</v>
      </c>
      <c r="E7867">
        <v>41</v>
      </c>
      <c r="F7867" t="s">
        <v>31</v>
      </c>
      <c r="G7867" t="s">
        <v>217</v>
      </c>
      <c r="H7867" t="s">
        <v>218</v>
      </c>
      <c r="I7867" t="s">
        <v>34</v>
      </c>
      <c r="J7867" t="s">
        <v>130</v>
      </c>
      <c r="K7867">
        <v>2</v>
      </c>
      <c r="L7867" s="2">
        <v>28000</v>
      </c>
      <c r="M7867">
        <v>25</v>
      </c>
      <c r="N7867" s="2">
        <v>56000</v>
      </c>
      <c r="O7867" s="2">
        <v>14000</v>
      </c>
      <c r="P7867" s="2">
        <v>42000</v>
      </c>
      <c r="Q7867" s="2">
        <v>33593.019999999997</v>
      </c>
      <c r="R7867" s="2">
        <v>8406.98</v>
      </c>
      <c r="S7867" t="s">
        <v>64</v>
      </c>
      <c r="T7867" t="s">
        <v>398</v>
      </c>
      <c r="U7867" t="s">
        <v>399</v>
      </c>
      <c r="V7867" t="s">
        <v>39</v>
      </c>
      <c r="W7867" t="s">
        <v>40</v>
      </c>
      <c r="X7867" t="s">
        <v>41</v>
      </c>
      <c r="Y7867" t="s">
        <v>56</v>
      </c>
      <c r="Z7867" t="s">
        <v>43</v>
      </c>
      <c r="AA7867" t="s">
        <v>44</v>
      </c>
      <c r="AB7867" t="s">
        <v>44</v>
      </c>
    </row>
    <row r="7868" spans="1:28" x14ac:dyDescent="0.25">
      <c r="A7868" t="s">
        <v>12817</v>
      </c>
      <c r="B7868" s="1">
        <v>45927</v>
      </c>
      <c r="C7868" t="s">
        <v>12818</v>
      </c>
      <c r="D7868" t="s">
        <v>12819</v>
      </c>
      <c r="E7868">
        <v>29</v>
      </c>
      <c r="F7868" t="s">
        <v>48</v>
      </c>
      <c r="G7868" t="s">
        <v>141</v>
      </c>
      <c r="H7868" t="s">
        <v>142</v>
      </c>
      <c r="I7868" t="s">
        <v>74</v>
      </c>
      <c r="J7868" t="s">
        <v>143</v>
      </c>
      <c r="K7868">
        <v>1</v>
      </c>
      <c r="L7868" s="2">
        <v>900</v>
      </c>
      <c r="M7868">
        <v>0</v>
      </c>
      <c r="N7868" s="2">
        <v>900</v>
      </c>
      <c r="O7868" s="2">
        <v>0</v>
      </c>
      <c r="P7868" s="2">
        <v>900</v>
      </c>
      <c r="Q7868" s="2">
        <v>657.43</v>
      </c>
      <c r="R7868" s="2">
        <v>242.57</v>
      </c>
      <c r="S7868" t="s">
        <v>36</v>
      </c>
      <c r="T7868" t="s">
        <v>65</v>
      </c>
      <c r="U7868" t="s">
        <v>65</v>
      </c>
      <c r="V7868" t="s">
        <v>39</v>
      </c>
      <c r="W7868" t="s">
        <v>66</v>
      </c>
      <c r="X7868" t="s">
        <v>67</v>
      </c>
      <c r="Y7868" t="s">
        <v>56</v>
      </c>
      <c r="Z7868" t="s">
        <v>43</v>
      </c>
      <c r="AA7868" t="s">
        <v>44</v>
      </c>
      <c r="AB7868" t="s">
        <v>44</v>
      </c>
    </row>
    <row r="7869" spans="1:28" x14ac:dyDescent="0.25">
      <c r="A7869" t="s">
        <v>12820</v>
      </c>
      <c r="B7869" s="1">
        <v>45927</v>
      </c>
      <c r="C7869" t="s">
        <v>898</v>
      </c>
      <c r="D7869" t="s">
        <v>899</v>
      </c>
      <c r="E7869">
        <v>23</v>
      </c>
      <c r="F7869" t="s">
        <v>31</v>
      </c>
      <c r="G7869" t="s">
        <v>436</v>
      </c>
      <c r="H7869" t="s">
        <v>437</v>
      </c>
      <c r="I7869" t="s">
        <v>74</v>
      </c>
      <c r="J7869" t="s">
        <v>190</v>
      </c>
      <c r="K7869">
        <v>1</v>
      </c>
      <c r="L7869" s="2">
        <v>1800</v>
      </c>
      <c r="M7869">
        <v>0</v>
      </c>
      <c r="N7869" s="2">
        <v>1800</v>
      </c>
      <c r="O7869" s="2">
        <v>0</v>
      </c>
      <c r="P7869" s="2">
        <v>1800</v>
      </c>
      <c r="Q7869" s="2">
        <v>1395.52</v>
      </c>
      <c r="R7869" s="2">
        <v>404.48</v>
      </c>
      <c r="S7869" t="s">
        <v>53</v>
      </c>
      <c r="T7869" t="s">
        <v>65</v>
      </c>
      <c r="U7869" t="s">
        <v>65</v>
      </c>
      <c r="V7869" t="s">
        <v>39</v>
      </c>
      <c r="W7869" t="s">
        <v>92</v>
      </c>
      <c r="X7869" t="s">
        <v>41</v>
      </c>
      <c r="Y7869" t="s">
        <v>56</v>
      </c>
      <c r="Z7869" t="s">
        <v>43</v>
      </c>
      <c r="AA7869" t="s">
        <v>44</v>
      </c>
      <c r="AB7869" t="s">
        <v>44</v>
      </c>
    </row>
    <row r="7870" spans="1:28" x14ac:dyDescent="0.25">
      <c r="A7870" t="s">
        <v>12821</v>
      </c>
      <c r="B7870" s="1">
        <v>45927</v>
      </c>
      <c r="C7870" t="s">
        <v>4804</v>
      </c>
      <c r="D7870" t="s">
        <v>4805</v>
      </c>
      <c r="E7870">
        <v>55</v>
      </c>
      <c r="F7870" t="s">
        <v>31</v>
      </c>
      <c r="G7870" t="s">
        <v>72</v>
      </c>
      <c r="H7870" t="s">
        <v>73</v>
      </c>
      <c r="I7870" t="s">
        <v>74</v>
      </c>
      <c r="J7870" t="s">
        <v>75</v>
      </c>
      <c r="K7870">
        <v>2</v>
      </c>
      <c r="L7870" s="2">
        <v>2200</v>
      </c>
      <c r="M7870">
        <v>10</v>
      </c>
      <c r="N7870" s="2">
        <v>4400</v>
      </c>
      <c r="O7870" s="2">
        <v>440</v>
      </c>
      <c r="P7870" s="2">
        <v>3960</v>
      </c>
      <c r="Q7870" s="2">
        <v>2462.4499999999998</v>
      </c>
      <c r="R7870" s="2">
        <v>1497.55</v>
      </c>
      <c r="S7870" t="s">
        <v>53</v>
      </c>
      <c r="T7870" t="s">
        <v>153</v>
      </c>
      <c r="U7870" t="s">
        <v>154</v>
      </c>
      <c r="V7870" t="s">
        <v>39</v>
      </c>
      <c r="W7870" t="s">
        <v>124</v>
      </c>
      <c r="X7870" t="s">
        <v>41</v>
      </c>
      <c r="Y7870" t="s">
        <v>56</v>
      </c>
      <c r="Z7870" t="s">
        <v>107</v>
      </c>
      <c r="AA7870" t="s">
        <v>44</v>
      </c>
      <c r="AB7870" t="s">
        <v>44</v>
      </c>
    </row>
    <row r="7871" spans="1:28" x14ac:dyDescent="0.25">
      <c r="A7871" t="s">
        <v>12822</v>
      </c>
      <c r="B7871" s="1">
        <v>45927</v>
      </c>
      <c r="C7871" t="s">
        <v>11237</v>
      </c>
      <c r="D7871" t="s">
        <v>11238</v>
      </c>
      <c r="E7871">
        <v>27</v>
      </c>
      <c r="F7871" t="s">
        <v>111</v>
      </c>
      <c r="G7871" t="s">
        <v>366</v>
      </c>
      <c r="H7871" t="s">
        <v>367</v>
      </c>
      <c r="I7871" t="s">
        <v>34</v>
      </c>
      <c r="J7871" t="s">
        <v>130</v>
      </c>
      <c r="K7871">
        <v>3</v>
      </c>
      <c r="L7871" s="2">
        <v>14500</v>
      </c>
      <c r="M7871">
        <v>15</v>
      </c>
      <c r="N7871" s="2">
        <v>43500</v>
      </c>
      <c r="O7871" s="2">
        <v>6525</v>
      </c>
      <c r="P7871" s="2">
        <v>36975</v>
      </c>
      <c r="Q7871" s="2">
        <v>29426.82</v>
      </c>
      <c r="R7871" s="2">
        <v>7548.18</v>
      </c>
      <c r="S7871" t="s">
        <v>53</v>
      </c>
      <c r="T7871" t="s">
        <v>290</v>
      </c>
      <c r="U7871" t="s">
        <v>291</v>
      </c>
      <c r="V7871" t="s">
        <v>39</v>
      </c>
      <c r="W7871" t="s">
        <v>40</v>
      </c>
      <c r="X7871" t="s">
        <v>97</v>
      </c>
      <c r="Y7871" t="s">
        <v>56</v>
      </c>
      <c r="Z7871" t="s">
        <v>43</v>
      </c>
      <c r="AA7871" t="s">
        <v>68</v>
      </c>
      <c r="AB7871" t="s">
        <v>44</v>
      </c>
    </row>
    <row r="7872" spans="1:28" x14ac:dyDescent="0.25">
      <c r="A7872" t="s">
        <v>12823</v>
      </c>
      <c r="B7872" s="1">
        <v>45927</v>
      </c>
      <c r="C7872" t="s">
        <v>648</v>
      </c>
      <c r="D7872" t="s">
        <v>649</v>
      </c>
      <c r="E7872">
        <v>42</v>
      </c>
      <c r="F7872" t="s">
        <v>48</v>
      </c>
      <c r="G7872" t="s">
        <v>387</v>
      </c>
      <c r="H7872" t="s">
        <v>388</v>
      </c>
      <c r="I7872" t="s">
        <v>74</v>
      </c>
      <c r="J7872" t="s">
        <v>75</v>
      </c>
      <c r="K7872">
        <v>2</v>
      </c>
      <c r="L7872" s="2">
        <v>3200</v>
      </c>
      <c r="M7872">
        <v>5</v>
      </c>
      <c r="N7872" s="2">
        <v>6400</v>
      </c>
      <c r="O7872" s="2">
        <v>320</v>
      </c>
      <c r="P7872" s="2">
        <v>6080</v>
      </c>
      <c r="Q7872" s="2">
        <v>4338.58</v>
      </c>
      <c r="R7872" s="2">
        <v>1741.42</v>
      </c>
      <c r="S7872" t="s">
        <v>53</v>
      </c>
      <c r="T7872" t="s">
        <v>163</v>
      </c>
      <c r="U7872" t="s">
        <v>164</v>
      </c>
      <c r="V7872" t="s">
        <v>39</v>
      </c>
      <c r="W7872" t="s">
        <v>124</v>
      </c>
      <c r="X7872" t="s">
        <v>67</v>
      </c>
      <c r="Y7872" t="s">
        <v>56</v>
      </c>
      <c r="Z7872" t="s">
        <v>43</v>
      </c>
      <c r="AA7872" t="s">
        <v>44</v>
      </c>
      <c r="AB7872" t="s">
        <v>44</v>
      </c>
    </row>
    <row r="7873" spans="1:28" x14ac:dyDescent="0.25">
      <c r="A7873" t="s">
        <v>12824</v>
      </c>
      <c r="B7873" s="1">
        <v>45927</v>
      </c>
      <c r="C7873" t="s">
        <v>1057</v>
      </c>
      <c r="D7873" t="s">
        <v>1058</v>
      </c>
      <c r="E7873">
        <v>24</v>
      </c>
      <c r="F7873" t="s">
        <v>48</v>
      </c>
      <c r="G7873" t="s">
        <v>188</v>
      </c>
      <c r="H7873" t="s">
        <v>189</v>
      </c>
      <c r="I7873" t="s">
        <v>34</v>
      </c>
      <c r="J7873" t="s">
        <v>190</v>
      </c>
      <c r="K7873">
        <v>1</v>
      </c>
      <c r="L7873" s="2">
        <v>1800</v>
      </c>
      <c r="M7873">
        <v>0</v>
      </c>
      <c r="N7873" s="2">
        <v>1800</v>
      </c>
      <c r="O7873" s="2">
        <v>0</v>
      </c>
      <c r="P7873" s="2">
        <v>1800</v>
      </c>
      <c r="Q7873" s="2">
        <v>1065.24</v>
      </c>
      <c r="R7873" s="2">
        <v>734.76</v>
      </c>
      <c r="S7873" t="s">
        <v>36</v>
      </c>
      <c r="T7873" t="s">
        <v>76</v>
      </c>
      <c r="U7873" t="s">
        <v>77</v>
      </c>
      <c r="V7873" t="s">
        <v>39</v>
      </c>
      <c r="W7873" t="s">
        <v>124</v>
      </c>
      <c r="X7873" t="s">
        <v>67</v>
      </c>
      <c r="Y7873" t="s">
        <v>56</v>
      </c>
      <c r="Z7873" t="s">
        <v>43</v>
      </c>
      <c r="AA7873" t="s">
        <v>44</v>
      </c>
      <c r="AB7873" t="s">
        <v>44</v>
      </c>
    </row>
    <row r="7874" spans="1:28" x14ac:dyDescent="0.25">
      <c r="A7874" t="s">
        <v>12825</v>
      </c>
      <c r="B7874" s="1">
        <v>45927</v>
      </c>
      <c r="C7874" t="s">
        <v>6545</v>
      </c>
      <c r="D7874" t="s">
        <v>6546</v>
      </c>
      <c r="E7874">
        <v>27</v>
      </c>
      <c r="F7874" t="s">
        <v>48</v>
      </c>
      <c r="G7874" t="s">
        <v>243</v>
      </c>
      <c r="H7874" t="s">
        <v>244</v>
      </c>
      <c r="I7874" t="s">
        <v>103</v>
      </c>
      <c r="J7874" t="s">
        <v>104</v>
      </c>
      <c r="K7874">
        <v>3</v>
      </c>
      <c r="L7874" s="2">
        <v>450</v>
      </c>
      <c r="M7874">
        <v>10</v>
      </c>
      <c r="N7874" s="2">
        <v>1350</v>
      </c>
      <c r="O7874" s="2">
        <v>135</v>
      </c>
      <c r="P7874" s="2">
        <v>1215</v>
      </c>
      <c r="Q7874" s="2">
        <v>843.53</v>
      </c>
      <c r="R7874" s="2">
        <v>371.47</v>
      </c>
      <c r="S7874" t="s">
        <v>53</v>
      </c>
      <c r="T7874" t="s">
        <v>263</v>
      </c>
      <c r="U7874" t="s">
        <v>91</v>
      </c>
      <c r="V7874" t="s">
        <v>39</v>
      </c>
      <c r="W7874" t="s">
        <v>137</v>
      </c>
      <c r="X7874" t="s">
        <v>97</v>
      </c>
      <c r="Y7874" t="s">
        <v>42</v>
      </c>
      <c r="Z7874" t="s">
        <v>43</v>
      </c>
      <c r="AA7874" t="s">
        <v>44</v>
      </c>
      <c r="AB7874" t="s">
        <v>44</v>
      </c>
    </row>
    <row r="7875" spans="1:28" x14ac:dyDescent="0.25">
      <c r="A7875" t="s">
        <v>12826</v>
      </c>
      <c r="B7875" s="1">
        <v>45927</v>
      </c>
      <c r="C7875" t="s">
        <v>4130</v>
      </c>
      <c r="D7875" t="s">
        <v>4131</v>
      </c>
      <c r="E7875">
        <v>50</v>
      </c>
      <c r="F7875" t="s">
        <v>31</v>
      </c>
      <c r="G7875" t="s">
        <v>344</v>
      </c>
      <c r="H7875" t="s">
        <v>345</v>
      </c>
      <c r="I7875" t="s">
        <v>34</v>
      </c>
      <c r="J7875" t="s">
        <v>121</v>
      </c>
      <c r="K7875">
        <v>2</v>
      </c>
      <c r="L7875" s="2">
        <v>1600</v>
      </c>
      <c r="M7875">
        <v>15</v>
      </c>
      <c r="N7875" s="2">
        <v>3200</v>
      </c>
      <c r="O7875" s="2">
        <v>480</v>
      </c>
      <c r="P7875" s="2">
        <v>2720</v>
      </c>
      <c r="Q7875" s="2">
        <v>2203.65</v>
      </c>
      <c r="R7875" s="2">
        <v>516.35</v>
      </c>
      <c r="S7875" t="s">
        <v>53</v>
      </c>
      <c r="T7875" t="s">
        <v>275</v>
      </c>
      <c r="U7875" t="s">
        <v>123</v>
      </c>
      <c r="V7875" t="s">
        <v>39</v>
      </c>
      <c r="W7875" t="s">
        <v>83</v>
      </c>
      <c r="X7875" t="s">
        <v>97</v>
      </c>
      <c r="Y7875" t="s">
        <v>56</v>
      </c>
      <c r="Z7875" t="s">
        <v>43</v>
      </c>
      <c r="AA7875" t="s">
        <v>44</v>
      </c>
      <c r="AB7875" t="s">
        <v>44</v>
      </c>
    </row>
    <row r="7876" spans="1:28" x14ac:dyDescent="0.25">
      <c r="A7876" t="s">
        <v>12827</v>
      </c>
      <c r="B7876" s="1">
        <v>45927</v>
      </c>
      <c r="C7876" t="s">
        <v>2232</v>
      </c>
      <c r="D7876" t="s">
        <v>2233</v>
      </c>
      <c r="E7876">
        <v>18</v>
      </c>
      <c r="F7876" t="s">
        <v>31</v>
      </c>
      <c r="G7876" t="s">
        <v>280</v>
      </c>
      <c r="H7876" t="s">
        <v>281</v>
      </c>
      <c r="I7876" t="s">
        <v>62</v>
      </c>
      <c r="J7876" t="s">
        <v>190</v>
      </c>
      <c r="K7876">
        <v>1</v>
      </c>
      <c r="L7876" s="2">
        <v>700</v>
      </c>
      <c r="M7876">
        <v>20</v>
      </c>
      <c r="N7876" s="2">
        <v>700</v>
      </c>
      <c r="O7876" s="2">
        <v>140</v>
      </c>
      <c r="P7876" s="2">
        <v>560</v>
      </c>
      <c r="Q7876" s="2">
        <v>384.82</v>
      </c>
      <c r="R7876" s="2">
        <v>175.18</v>
      </c>
      <c r="S7876" t="s">
        <v>36</v>
      </c>
      <c r="T7876" t="s">
        <v>407</v>
      </c>
      <c r="U7876" t="s">
        <v>408</v>
      </c>
      <c r="V7876" t="s">
        <v>39</v>
      </c>
      <c r="W7876" t="s">
        <v>83</v>
      </c>
      <c r="X7876" t="s">
        <v>97</v>
      </c>
      <c r="Y7876" t="s">
        <v>42</v>
      </c>
      <c r="Z7876" t="s">
        <v>43</v>
      </c>
      <c r="AA7876" t="s">
        <v>44</v>
      </c>
      <c r="AB7876" t="s">
        <v>44</v>
      </c>
    </row>
    <row r="7877" spans="1:28" x14ac:dyDescent="0.25">
      <c r="A7877" t="s">
        <v>12828</v>
      </c>
      <c r="B7877" s="1">
        <v>45927</v>
      </c>
      <c r="C7877" t="s">
        <v>11588</v>
      </c>
      <c r="D7877" t="s">
        <v>11589</v>
      </c>
      <c r="E7877">
        <v>24</v>
      </c>
      <c r="F7877" t="s">
        <v>31</v>
      </c>
      <c r="G7877" t="s">
        <v>32</v>
      </c>
      <c r="H7877" t="s">
        <v>33</v>
      </c>
      <c r="I7877" t="s">
        <v>34</v>
      </c>
      <c r="J7877" t="s">
        <v>35</v>
      </c>
      <c r="K7877">
        <v>1</v>
      </c>
      <c r="L7877" s="2">
        <v>55000</v>
      </c>
      <c r="M7877">
        <v>25</v>
      </c>
      <c r="N7877" s="2">
        <v>55000</v>
      </c>
      <c r="O7877" s="2">
        <v>13750</v>
      </c>
      <c r="P7877" s="2">
        <v>41250</v>
      </c>
      <c r="Q7877" s="2">
        <v>29803.1</v>
      </c>
      <c r="R7877" s="2">
        <v>11446.9</v>
      </c>
      <c r="S7877" t="s">
        <v>53</v>
      </c>
      <c r="T7877" t="s">
        <v>76</v>
      </c>
      <c r="U7877" t="s">
        <v>77</v>
      </c>
      <c r="V7877" t="s">
        <v>39</v>
      </c>
      <c r="W7877" t="s">
        <v>66</v>
      </c>
      <c r="X7877" t="s">
        <v>41</v>
      </c>
      <c r="Y7877" t="s">
        <v>56</v>
      </c>
      <c r="Z7877" t="s">
        <v>223</v>
      </c>
      <c r="AA7877" t="s">
        <v>44</v>
      </c>
      <c r="AB7877" t="s">
        <v>44</v>
      </c>
    </row>
    <row r="7878" spans="1:28" x14ac:dyDescent="0.25">
      <c r="A7878" t="s">
        <v>12829</v>
      </c>
      <c r="B7878" s="1">
        <v>45927</v>
      </c>
      <c r="C7878" t="s">
        <v>1867</v>
      </c>
      <c r="D7878" t="s">
        <v>1868</v>
      </c>
      <c r="E7878">
        <v>40</v>
      </c>
      <c r="F7878" t="s">
        <v>111</v>
      </c>
      <c r="G7878" t="s">
        <v>285</v>
      </c>
      <c r="H7878" t="s">
        <v>286</v>
      </c>
      <c r="I7878" t="s">
        <v>34</v>
      </c>
      <c r="J7878" t="s">
        <v>121</v>
      </c>
      <c r="K7878">
        <v>4</v>
      </c>
      <c r="L7878" s="2">
        <v>3200</v>
      </c>
      <c r="M7878">
        <v>0</v>
      </c>
      <c r="N7878" s="2">
        <v>12800</v>
      </c>
      <c r="O7878" s="2">
        <v>0</v>
      </c>
      <c r="P7878" s="2">
        <v>12800</v>
      </c>
      <c r="Q7878" s="2">
        <v>8984.9500000000007</v>
      </c>
      <c r="R7878" s="2">
        <v>3815.05</v>
      </c>
      <c r="S7878" t="s">
        <v>53</v>
      </c>
      <c r="T7878" t="s">
        <v>90</v>
      </c>
      <c r="U7878" t="s">
        <v>91</v>
      </c>
      <c r="V7878" t="s">
        <v>39</v>
      </c>
      <c r="W7878" t="s">
        <v>40</v>
      </c>
      <c r="X7878" t="s">
        <v>67</v>
      </c>
      <c r="Y7878" t="s">
        <v>56</v>
      </c>
      <c r="Z7878" t="s">
        <v>43</v>
      </c>
      <c r="AA7878" t="s">
        <v>44</v>
      </c>
      <c r="AB7878" t="s">
        <v>44</v>
      </c>
    </row>
    <row r="7879" spans="1:28" x14ac:dyDescent="0.25">
      <c r="A7879" t="s">
        <v>12830</v>
      </c>
      <c r="B7879" s="1">
        <v>45928</v>
      </c>
      <c r="C7879" t="s">
        <v>7193</v>
      </c>
      <c r="D7879" t="s">
        <v>7194</v>
      </c>
      <c r="E7879">
        <v>52</v>
      </c>
      <c r="F7879" t="s">
        <v>48</v>
      </c>
      <c r="G7879" t="s">
        <v>119</v>
      </c>
      <c r="H7879" t="s">
        <v>120</v>
      </c>
      <c r="I7879" t="s">
        <v>62</v>
      </c>
      <c r="J7879" t="s">
        <v>121</v>
      </c>
      <c r="K7879">
        <v>1</v>
      </c>
      <c r="L7879" s="2">
        <v>4800</v>
      </c>
      <c r="M7879">
        <v>25</v>
      </c>
      <c r="N7879" s="2">
        <v>4800</v>
      </c>
      <c r="O7879" s="2">
        <v>1200</v>
      </c>
      <c r="P7879" s="2">
        <v>3600</v>
      </c>
      <c r="Q7879" s="2">
        <v>2731.15</v>
      </c>
      <c r="R7879" s="2">
        <v>868.85</v>
      </c>
      <c r="S7879" t="s">
        <v>36</v>
      </c>
      <c r="T7879" t="s">
        <v>114</v>
      </c>
      <c r="U7879" t="s">
        <v>115</v>
      </c>
      <c r="V7879" t="s">
        <v>39</v>
      </c>
      <c r="W7879" t="s">
        <v>83</v>
      </c>
      <c r="X7879" t="s">
        <v>41</v>
      </c>
      <c r="Y7879" t="s">
        <v>42</v>
      </c>
      <c r="Z7879" t="s">
        <v>43</v>
      </c>
      <c r="AA7879" t="s">
        <v>68</v>
      </c>
      <c r="AB7879" t="s">
        <v>44</v>
      </c>
    </row>
    <row r="7880" spans="1:28" x14ac:dyDescent="0.25">
      <c r="A7880" t="s">
        <v>12831</v>
      </c>
      <c r="B7880" s="1">
        <v>45928</v>
      </c>
      <c r="C7880" t="s">
        <v>999</v>
      </c>
      <c r="D7880" t="s">
        <v>1000</v>
      </c>
      <c r="E7880">
        <v>26</v>
      </c>
      <c r="F7880" t="s">
        <v>111</v>
      </c>
      <c r="G7880" t="s">
        <v>119</v>
      </c>
      <c r="H7880" t="s">
        <v>120</v>
      </c>
      <c r="I7880" t="s">
        <v>62</v>
      </c>
      <c r="J7880" t="s">
        <v>121</v>
      </c>
      <c r="K7880">
        <v>1</v>
      </c>
      <c r="L7880" s="2">
        <v>4800</v>
      </c>
      <c r="M7880">
        <v>30</v>
      </c>
      <c r="N7880" s="2">
        <v>4800</v>
      </c>
      <c r="O7880" s="2">
        <v>1440</v>
      </c>
      <c r="P7880" s="2">
        <v>3360</v>
      </c>
      <c r="Q7880" s="2">
        <v>2624.27</v>
      </c>
      <c r="R7880" s="2">
        <v>735.73</v>
      </c>
      <c r="S7880" t="s">
        <v>53</v>
      </c>
      <c r="T7880" t="s">
        <v>275</v>
      </c>
      <c r="U7880" t="s">
        <v>123</v>
      </c>
      <c r="V7880" t="s">
        <v>39</v>
      </c>
      <c r="W7880" t="s">
        <v>124</v>
      </c>
      <c r="X7880" t="s">
        <v>41</v>
      </c>
      <c r="Y7880" t="s">
        <v>42</v>
      </c>
      <c r="Z7880" t="s">
        <v>107</v>
      </c>
      <c r="AA7880" t="s">
        <v>44</v>
      </c>
      <c r="AB7880" t="s">
        <v>44</v>
      </c>
    </row>
    <row r="7881" spans="1:28" x14ac:dyDescent="0.25">
      <c r="A7881" t="s">
        <v>12832</v>
      </c>
      <c r="B7881" s="1">
        <v>45928</v>
      </c>
      <c r="C7881" t="s">
        <v>3747</v>
      </c>
      <c r="D7881" t="s">
        <v>3748</v>
      </c>
      <c r="E7881">
        <v>35</v>
      </c>
      <c r="F7881" t="s">
        <v>48</v>
      </c>
      <c r="G7881" t="s">
        <v>134</v>
      </c>
      <c r="H7881" t="s">
        <v>135</v>
      </c>
      <c r="I7881" t="s">
        <v>62</v>
      </c>
      <c r="J7881" t="s">
        <v>130</v>
      </c>
      <c r="K7881">
        <v>2</v>
      </c>
      <c r="L7881" s="2">
        <v>8500</v>
      </c>
      <c r="M7881">
        <v>15</v>
      </c>
      <c r="N7881" s="2">
        <v>17000</v>
      </c>
      <c r="O7881" s="2">
        <v>2550</v>
      </c>
      <c r="P7881" s="2">
        <v>14450</v>
      </c>
      <c r="Q7881" s="2">
        <v>8703.09</v>
      </c>
      <c r="R7881" s="2">
        <v>5746.91</v>
      </c>
      <c r="S7881" t="s">
        <v>64</v>
      </c>
      <c r="T7881" t="s">
        <v>114</v>
      </c>
      <c r="U7881" t="s">
        <v>115</v>
      </c>
      <c r="V7881" t="s">
        <v>39</v>
      </c>
      <c r="W7881" t="s">
        <v>92</v>
      </c>
      <c r="X7881" t="s">
        <v>67</v>
      </c>
      <c r="Y7881" t="s">
        <v>56</v>
      </c>
      <c r="Z7881" t="s">
        <v>43</v>
      </c>
      <c r="AA7881" t="s">
        <v>68</v>
      </c>
      <c r="AB7881" t="s">
        <v>44</v>
      </c>
    </row>
    <row r="7882" spans="1:28" x14ac:dyDescent="0.25">
      <c r="A7882" t="s">
        <v>12833</v>
      </c>
      <c r="B7882" s="1">
        <v>45928</v>
      </c>
      <c r="C7882" t="s">
        <v>1788</v>
      </c>
      <c r="D7882" t="s">
        <v>1789</v>
      </c>
      <c r="E7882">
        <v>45</v>
      </c>
      <c r="F7882" t="s">
        <v>48</v>
      </c>
      <c r="G7882" t="s">
        <v>207</v>
      </c>
      <c r="H7882" t="s">
        <v>208</v>
      </c>
      <c r="I7882" t="s">
        <v>34</v>
      </c>
      <c r="J7882" t="s">
        <v>143</v>
      </c>
      <c r="K7882">
        <v>3</v>
      </c>
      <c r="L7882" s="2">
        <v>18000</v>
      </c>
      <c r="M7882">
        <v>15</v>
      </c>
      <c r="N7882" s="2">
        <v>54000</v>
      </c>
      <c r="O7882" s="2">
        <v>8100</v>
      </c>
      <c r="P7882" s="2">
        <v>45900</v>
      </c>
      <c r="Q7882" s="2">
        <v>32920.019999999997</v>
      </c>
      <c r="R7882" s="2">
        <v>12979.98</v>
      </c>
      <c r="S7882" t="s">
        <v>53</v>
      </c>
      <c r="T7882" t="s">
        <v>105</v>
      </c>
      <c r="U7882" t="s">
        <v>106</v>
      </c>
      <c r="V7882" t="s">
        <v>39</v>
      </c>
      <c r="W7882" t="s">
        <v>40</v>
      </c>
      <c r="X7882" t="s">
        <v>67</v>
      </c>
      <c r="Y7882" t="s">
        <v>42</v>
      </c>
      <c r="Z7882" t="s">
        <v>43</v>
      </c>
      <c r="AA7882" t="s">
        <v>44</v>
      </c>
      <c r="AB7882" t="s">
        <v>44</v>
      </c>
    </row>
    <row r="7883" spans="1:28" x14ac:dyDescent="0.25">
      <c r="A7883" t="s">
        <v>12834</v>
      </c>
      <c r="B7883" s="1">
        <v>45928</v>
      </c>
      <c r="C7883" t="s">
        <v>2187</v>
      </c>
      <c r="D7883" t="s">
        <v>2188</v>
      </c>
      <c r="E7883">
        <v>31</v>
      </c>
      <c r="F7883" t="s">
        <v>48</v>
      </c>
      <c r="G7883" t="s">
        <v>134</v>
      </c>
      <c r="H7883" t="s">
        <v>135</v>
      </c>
      <c r="I7883" t="s">
        <v>62</v>
      </c>
      <c r="J7883" t="s">
        <v>130</v>
      </c>
      <c r="K7883">
        <v>1</v>
      </c>
      <c r="L7883" s="2">
        <v>8500</v>
      </c>
      <c r="M7883">
        <v>5</v>
      </c>
      <c r="N7883" s="2">
        <v>8500</v>
      </c>
      <c r="O7883" s="2">
        <v>425</v>
      </c>
      <c r="P7883" s="2">
        <v>8075</v>
      </c>
      <c r="Q7883" s="2">
        <v>6503.71</v>
      </c>
      <c r="R7883" s="2">
        <v>1571.29</v>
      </c>
      <c r="S7883" t="s">
        <v>53</v>
      </c>
      <c r="T7883" t="s">
        <v>263</v>
      </c>
      <c r="U7883" t="s">
        <v>91</v>
      </c>
      <c r="V7883" t="s">
        <v>39</v>
      </c>
      <c r="W7883" t="s">
        <v>92</v>
      </c>
      <c r="X7883" t="s">
        <v>41</v>
      </c>
      <c r="Y7883" t="s">
        <v>42</v>
      </c>
      <c r="Z7883" t="s">
        <v>43</v>
      </c>
      <c r="AA7883" t="s">
        <v>44</v>
      </c>
      <c r="AB7883" t="s">
        <v>44</v>
      </c>
    </row>
    <row r="7884" spans="1:28" x14ac:dyDescent="0.25">
      <c r="A7884" t="s">
        <v>12835</v>
      </c>
      <c r="B7884" s="1">
        <v>45928</v>
      </c>
      <c r="C7884" t="s">
        <v>11029</v>
      </c>
      <c r="D7884" t="s">
        <v>11030</v>
      </c>
      <c r="E7884">
        <v>58</v>
      </c>
      <c r="F7884" t="s">
        <v>31</v>
      </c>
      <c r="G7884" t="s">
        <v>344</v>
      </c>
      <c r="H7884" t="s">
        <v>345</v>
      </c>
      <c r="I7884" t="s">
        <v>34</v>
      </c>
      <c r="J7884" t="s">
        <v>121</v>
      </c>
      <c r="K7884">
        <v>1</v>
      </c>
      <c r="L7884" s="2">
        <v>1600</v>
      </c>
      <c r="M7884">
        <v>0</v>
      </c>
      <c r="N7884" s="2">
        <v>1600</v>
      </c>
      <c r="O7884" s="2">
        <v>0</v>
      </c>
      <c r="P7884" s="2">
        <v>1600</v>
      </c>
      <c r="Q7884" s="2">
        <v>1128.43</v>
      </c>
      <c r="R7884" s="2">
        <v>471.57</v>
      </c>
      <c r="S7884" t="s">
        <v>53</v>
      </c>
      <c r="T7884" t="s">
        <v>290</v>
      </c>
      <c r="U7884" t="s">
        <v>291</v>
      </c>
      <c r="V7884" t="s">
        <v>39</v>
      </c>
      <c r="W7884" t="s">
        <v>40</v>
      </c>
      <c r="X7884" t="s">
        <v>97</v>
      </c>
      <c r="Y7884" t="s">
        <v>56</v>
      </c>
      <c r="Z7884" t="s">
        <v>43</v>
      </c>
      <c r="AA7884" t="s">
        <v>44</v>
      </c>
      <c r="AB7884" t="s">
        <v>44</v>
      </c>
    </row>
    <row r="7885" spans="1:28" x14ac:dyDescent="0.25">
      <c r="A7885" t="s">
        <v>12836</v>
      </c>
      <c r="B7885" s="1">
        <v>45928</v>
      </c>
      <c r="C7885" t="s">
        <v>3520</v>
      </c>
      <c r="D7885" t="s">
        <v>3521</v>
      </c>
      <c r="E7885">
        <v>37</v>
      </c>
      <c r="F7885" t="s">
        <v>111</v>
      </c>
      <c r="G7885" t="s">
        <v>128</v>
      </c>
      <c r="H7885" t="s">
        <v>129</v>
      </c>
      <c r="I7885" t="s">
        <v>74</v>
      </c>
      <c r="J7885" t="s">
        <v>130</v>
      </c>
      <c r="K7885">
        <v>1</v>
      </c>
      <c r="L7885" s="2">
        <v>1700</v>
      </c>
      <c r="M7885">
        <v>20</v>
      </c>
      <c r="N7885" s="2">
        <v>1700</v>
      </c>
      <c r="O7885" s="2">
        <v>340</v>
      </c>
      <c r="P7885" s="2">
        <v>1360</v>
      </c>
      <c r="Q7885" s="2">
        <v>1031.58</v>
      </c>
      <c r="R7885" s="2">
        <v>328.42</v>
      </c>
      <c r="S7885" t="s">
        <v>53</v>
      </c>
      <c r="T7885" t="s">
        <v>290</v>
      </c>
      <c r="U7885" t="s">
        <v>291</v>
      </c>
      <c r="V7885" t="s">
        <v>39</v>
      </c>
      <c r="W7885" t="s">
        <v>92</v>
      </c>
      <c r="X7885" t="s">
        <v>41</v>
      </c>
      <c r="Y7885" t="s">
        <v>56</v>
      </c>
      <c r="Z7885" t="s">
        <v>43</v>
      </c>
      <c r="AA7885" t="s">
        <v>44</v>
      </c>
      <c r="AB7885" t="s">
        <v>44</v>
      </c>
    </row>
    <row r="7886" spans="1:28" x14ac:dyDescent="0.25">
      <c r="A7886" t="s">
        <v>12837</v>
      </c>
      <c r="B7886" s="1">
        <v>45928</v>
      </c>
      <c r="C7886" t="s">
        <v>12838</v>
      </c>
      <c r="D7886" t="s">
        <v>12839</v>
      </c>
      <c r="E7886">
        <v>26</v>
      </c>
      <c r="F7886" t="s">
        <v>111</v>
      </c>
      <c r="G7886" t="s">
        <v>217</v>
      </c>
      <c r="H7886" t="s">
        <v>218</v>
      </c>
      <c r="I7886" t="s">
        <v>34</v>
      </c>
      <c r="J7886" t="s">
        <v>130</v>
      </c>
      <c r="K7886">
        <v>1</v>
      </c>
      <c r="L7886" s="2">
        <v>28000</v>
      </c>
      <c r="M7886">
        <v>10</v>
      </c>
      <c r="N7886" s="2">
        <v>28000</v>
      </c>
      <c r="O7886" s="2">
        <v>2800</v>
      </c>
      <c r="P7886" s="2">
        <v>25200</v>
      </c>
      <c r="Q7886" s="2">
        <v>18446.21</v>
      </c>
      <c r="R7886" s="2">
        <v>6753.79</v>
      </c>
      <c r="S7886" t="s">
        <v>53</v>
      </c>
      <c r="T7886" t="s">
        <v>163</v>
      </c>
      <c r="U7886" t="s">
        <v>164</v>
      </c>
      <c r="V7886" t="s">
        <v>39</v>
      </c>
      <c r="W7886" t="s">
        <v>83</v>
      </c>
      <c r="X7886" t="s">
        <v>41</v>
      </c>
      <c r="Y7886" t="s">
        <v>42</v>
      </c>
      <c r="Z7886" t="s">
        <v>43</v>
      </c>
      <c r="AA7886" t="s">
        <v>44</v>
      </c>
      <c r="AB7886" t="s">
        <v>44</v>
      </c>
    </row>
    <row r="7887" spans="1:28" x14ac:dyDescent="0.25">
      <c r="A7887" t="s">
        <v>12840</v>
      </c>
      <c r="B7887" s="1">
        <v>45928</v>
      </c>
      <c r="C7887" t="s">
        <v>10253</v>
      </c>
      <c r="D7887" t="s">
        <v>10254</v>
      </c>
      <c r="E7887">
        <v>20</v>
      </c>
      <c r="F7887" t="s">
        <v>48</v>
      </c>
      <c r="G7887" t="s">
        <v>158</v>
      </c>
      <c r="H7887" t="s">
        <v>159</v>
      </c>
      <c r="I7887" t="s">
        <v>51</v>
      </c>
      <c r="J7887" t="s">
        <v>52</v>
      </c>
      <c r="K7887">
        <v>2</v>
      </c>
      <c r="L7887" s="2">
        <v>650</v>
      </c>
      <c r="M7887">
        <v>10</v>
      </c>
      <c r="N7887" s="2">
        <v>1300</v>
      </c>
      <c r="O7887" s="2">
        <v>130</v>
      </c>
      <c r="P7887" s="2">
        <v>1170</v>
      </c>
      <c r="Q7887" s="2">
        <v>915.16</v>
      </c>
      <c r="R7887" s="2">
        <v>254.84</v>
      </c>
      <c r="S7887" t="s">
        <v>36</v>
      </c>
      <c r="T7887" t="s">
        <v>275</v>
      </c>
      <c r="U7887" t="s">
        <v>123</v>
      </c>
      <c r="V7887" t="s">
        <v>39</v>
      </c>
      <c r="W7887" t="s">
        <v>83</v>
      </c>
      <c r="X7887" t="s">
        <v>41</v>
      </c>
      <c r="Y7887" t="s">
        <v>56</v>
      </c>
      <c r="Z7887" t="s">
        <v>43</v>
      </c>
      <c r="AA7887" t="s">
        <v>44</v>
      </c>
      <c r="AB7887" t="s">
        <v>44</v>
      </c>
    </row>
    <row r="7888" spans="1:28" x14ac:dyDescent="0.25">
      <c r="A7888" t="s">
        <v>12841</v>
      </c>
      <c r="B7888" s="1">
        <v>45928</v>
      </c>
      <c r="C7888" t="s">
        <v>4574</v>
      </c>
      <c r="D7888" t="s">
        <v>4575</v>
      </c>
      <c r="E7888">
        <v>41</v>
      </c>
      <c r="F7888" t="s">
        <v>48</v>
      </c>
      <c r="G7888" t="s">
        <v>217</v>
      </c>
      <c r="H7888" t="s">
        <v>218</v>
      </c>
      <c r="I7888" t="s">
        <v>34</v>
      </c>
      <c r="J7888" t="s">
        <v>130</v>
      </c>
      <c r="K7888">
        <v>3</v>
      </c>
      <c r="L7888" s="2">
        <v>28000</v>
      </c>
      <c r="M7888">
        <v>10</v>
      </c>
      <c r="N7888" s="2">
        <v>84000</v>
      </c>
      <c r="O7888" s="2">
        <v>8400</v>
      </c>
      <c r="P7888" s="2">
        <v>75600</v>
      </c>
      <c r="Q7888" s="2">
        <v>50433.84</v>
      </c>
      <c r="R7888" s="2">
        <v>25166.16</v>
      </c>
      <c r="S7888" t="s">
        <v>53</v>
      </c>
      <c r="T7888" t="s">
        <v>76</v>
      </c>
      <c r="U7888" t="s">
        <v>77</v>
      </c>
      <c r="V7888" t="s">
        <v>39</v>
      </c>
      <c r="W7888" t="s">
        <v>83</v>
      </c>
      <c r="X7888" t="s">
        <v>97</v>
      </c>
      <c r="Y7888" t="s">
        <v>42</v>
      </c>
      <c r="Z7888" t="s">
        <v>43</v>
      </c>
      <c r="AA7888" t="s">
        <v>44</v>
      </c>
      <c r="AB7888" t="s">
        <v>44</v>
      </c>
    </row>
    <row r="7889" spans="1:28" x14ac:dyDescent="0.25">
      <c r="A7889" t="s">
        <v>12842</v>
      </c>
      <c r="B7889" s="1">
        <v>45928</v>
      </c>
      <c r="C7889" t="s">
        <v>7087</v>
      </c>
      <c r="D7889" t="s">
        <v>7088</v>
      </c>
      <c r="E7889">
        <v>59</v>
      </c>
      <c r="F7889" t="s">
        <v>48</v>
      </c>
      <c r="G7889" t="s">
        <v>561</v>
      </c>
      <c r="H7889" t="s">
        <v>562</v>
      </c>
      <c r="I7889" t="s">
        <v>34</v>
      </c>
      <c r="J7889" t="s">
        <v>143</v>
      </c>
      <c r="K7889">
        <v>1</v>
      </c>
      <c r="L7889" s="2">
        <v>900</v>
      </c>
      <c r="M7889">
        <v>20</v>
      </c>
      <c r="N7889" s="2">
        <v>900</v>
      </c>
      <c r="O7889" s="2">
        <v>180</v>
      </c>
      <c r="P7889" s="2">
        <v>720</v>
      </c>
      <c r="Q7889" s="2">
        <v>461.93</v>
      </c>
      <c r="R7889" s="2">
        <v>258.07</v>
      </c>
      <c r="S7889" t="s">
        <v>53</v>
      </c>
      <c r="T7889" t="s">
        <v>153</v>
      </c>
      <c r="U7889" t="s">
        <v>154</v>
      </c>
      <c r="V7889" t="s">
        <v>39</v>
      </c>
      <c r="W7889" t="s">
        <v>137</v>
      </c>
      <c r="X7889" t="s">
        <v>67</v>
      </c>
      <c r="Y7889" t="s">
        <v>56</v>
      </c>
      <c r="Z7889" t="s">
        <v>43</v>
      </c>
      <c r="AA7889" t="s">
        <v>44</v>
      </c>
      <c r="AB7889" t="s">
        <v>44</v>
      </c>
    </row>
    <row r="7890" spans="1:28" x14ac:dyDescent="0.25">
      <c r="A7890" t="s">
        <v>12843</v>
      </c>
      <c r="B7890" s="1">
        <v>45928</v>
      </c>
      <c r="C7890" t="s">
        <v>932</v>
      </c>
      <c r="D7890" t="s">
        <v>933</v>
      </c>
      <c r="E7890">
        <v>54</v>
      </c>
      <c r="F7890" t="s">
        <v>31</v>
      </c>
      <c r="G7890" t="s">
        <v>202</v>
      </c>
      <c r="H7890" t="s">
        <v>203</v>
      </c>
      <c r="I7890" t="s">
        <v>103</v>
      </c>
      <c r="J7890" t="s">
        <v>104</v>
      </c>
      <c r="K7890">
        <v>1</v>
      </c>
      <c r="L7890" s="2">
        <v>550</v>
      </c>
      <c r="M7890">
        <v>30</v>
      </c>
      <c r="N7890" s="2">
        <v>550</v>
      </c>
      <c r="O7890" s="2">
        <v>165</v>
      </c>
      <c r="P7890" s="2">
        <v>385</v>
      </c>
      <c r="Q7890" s="2">
        <v>248.46</v>
      </c>
      <c r="R7890" s="2">
        <v>136.54</v>
      </c>
      <c r="S7890" t="s">
        <v>36</v>
      </c>
      <c r="T7890" t="s">
        <v>96</v>
      </c>
      <c r="U7890" t="s">
        <v>96</v>
      </c>
      <c r="V7890" t="s">
        <v>39</v>
      </c>
      <c r="W7890" t="s">
        <v>124</v>
      </c>
      <c r="X7890" t="s">
        <v>97</v>
      </c>
      <c r="Y7890" t="s">
        <v>56</v>
      </c>
      <c r="Z7890" t="s">
        <v>43</v>
      </c>
      <c r="AA7890" t="s">
        <v>68</v>
      </c>
      <c r="AB7890" t="s">
        <v>44</v>
      </c>
    </row>
    <row r="7891" spans="1:28" x14ac:dyDescent="0.25">
      <c r="A7891" t="s">
        <v>12844</v>
      </c>
      <c r="B7891" s="1">
        <v>45929</v>
      </c>
      <c r="C7891" t="s">
        <v>2477</v>
      </c>
      <c r="D7891" t="s">
        <v>2478</v>
      </c>
      <c r="E7891">
        <v>56</v>
      </c>
      <c r="F7891" t="s">
        <v>111</v>
      </c>
      <c r="G7891" t="s">
        <v>436</v>
      </c>
      <c r="H7891" t="s">
        <v>437</v>
      </c>
      <c r="I7891" t="s">
        <v>74</v>
      </c>
      <c r="J7891" t="s">
        <v>190</v>
      </c>
      <c r="K7891">
        <v>4</v>
      </c>
      <c r="L7891" s="2">
        <v>1800</v>
      </c>
      <c r="M7891">
        <v>5</v>
      </c>
      <c r="N7891" s="2">
        <v>7200</v>
      </c>
      <c r="O7891" s="2">
        <v>360</v>
      </c>
      <c r="P7891" s="2">
        <v>6840</v>
      </c>
      <c r="Q7891" s="2">
        <v>4464.28</v>
      </c>
      <c r="R7891" s="2">
        <v>2375.7199999999998</v>
      </c>
      <c r="S7891" t="s">
        <v>64</v>
      </c>
      <c r="T7891" t="s">
        <v>222</v>
      </c>
      <c r="U7891" t="s">
        <v>38</v>
      </c>
      <c r="V7891" t="s">
        <v>39</v>
      </c>
      <c r="W7891" t="s">
        <v>137</v>
      </c>
      <c r="X7891" t="s">
        <v>97</v>
      </c>
      <c r="Y7891" t="s">
        <v>56</v>
      </c>
      <c r="Z7891" t="s">
        <v>43</v>
      </c>
      <c r="AA7891" t="s">
        <v>68</v>
      </c>
      <c r="AB7891" t="s">
        <v>44</v>
      </c>
    </row>
    <row r="7892" spans="1:28" x14ac:dyDescent="0.25">
      <c r="A7892" t="s">
        <v>12845</v>
      </c>
      <c r="B7892" s="1">
        <v>45929</v>
      </c>
      <c r="C7892" t="s">
        <v>2615</v>
      </c>
      <c r="D7892" t="s">
        <v>2616</v>
      </c>
      <c r="E7892">
        <v>41</v>
      </c>
      <c r="F7892" t="s">
        <v>48</v>
      </c>
      <c r="G7892" t="s">
        <v>158</v>
      </c>
      <c r="H7892" t="s">
        <v>159</v>
      </c>
      <c r="I7892" t="s">
        <v>51</v>
      </c>
      <c r="J7892" t="s">
        <v>52</v>
      </c>
      <c r="K7892">
        <v>2</v>
      </c>
      <c r="L7892" s="2">
        <v>650</v>
      </c>
      <c r="M7892">
        <v>30</v>
      </c>
      <c r="N7892" s="2">
        <v>1300</v>
      </c>
      <c r="O7892" s="2">
        <v>390</v>
      </c>
      <c r="P7892" s="2">
        <v>910</v>
      </c>
      <c r="Q7892" s="2">
        <v>504.73</v>
      </c>
      <c r="R7892" s="2">
        <v>405.27</v>
      </c>
      <c r="S7892" t="s">
        <v>64</v>
      </c>
      <c r="T7892" t="s">
        <v>407</v>
      </c>
      <c r="U7892" t="s">
        <v>408</v>
      </c>
      <c r="V7892" t="s">
        <v>39</v>
      </c>
      <c r="W7892" t="s">
        <v>40</v>
      </c>
      <c r="X7892" t="s">
        <v>41</v>
      </c>
      <c r="Y7892" t="s">
        <v>56</v>
      </c>
      <c r="Z7892" t="s">
        <v>43</v>
      </c>
      <c r="AA7892" t="s">
        <v>44</v>
      </c>
      <c r="AB7892" t="s">
        <v>44</v>
      </c>
    </row>
    <row r="7893" spans="1:28" x14ac:dyDescent="0.25">
      <c r="A7893" t="s">
        <v>12846</v>
      </c>
      <c r="B7893" s="1">
        <v>45929</v>
      </c>
      <c r="C7893" t="s">
        <v>1808</v>
      </c>
      <c r="D7893" t="s">
        <v>1809</v>
      </c>
      <c r="E7893">
        <v>29</v>
      </c>
      <c r="F7893" t="s">
        <v>111</v>
      </c>
      <c r="G7893" t="s">
        <v>436</v>
      </c>
      <c r="H7893" t="s">
        <v>437</v>
      </c>
      <c r="I7893" t="s">
        <v>74</v>
      </c>
      <c r="J7893" t="s">
        <v>190</v>
      </c>
      <c r="K7893">
        <v>3</v>
      </c>
      <c r="L7893" s="2">
        <v>1800</v>
      </c>
      <c r="M7893">
        <v>15</v>
      </c>
      <c r="N7893" s="2">
        <v>5400</v>
      </c>
      <c r="O7893" s="2">
        <v>810</v>
      </c>
      <c r="P7893" s="2">
        <v>4590</v>
      </c>
      <c r="Q7893" s="2">
        <v>3150.12</v>
      </c>
      <c r="R7893" s="2">
        <v>1439.88</v>
      </c>
      <c r="S7893" t="s">
        <v>53</v>
      </c>
      <c r="T7893" t="s">
        <v>136</v>
      </c>
      <c r="U7893" t="s">
        <v>38</v>
      </c>
      <c r="V7893" t="s">
        <v>39</v>
      </c>
      <c r="W7893" t="s">
        <v>92</v>
      </c>
      <c r="X7893" t="s">
        <v>97</v>
      </c>
      <c r="Y7893" t="s">
        <v>42</v>
      </c>
      <c r="Z7893" t="s">
        <v>43</v>
      </c>
      <c r="AA7893" t="s">
        <v>44</v>
      </c>
      <c r="AB7893" t="s">
        <v>44</v>
      </c>
    </row>
    <row r="7894" spans="1:28" x14ac:dyDescent="0.25">
      <c r="A7894" t="s">
        <v>12847</v>
      </c>
      <c r="B7894" s="1">
        <v>45929</v>
      </c>
      <c r="C7894" t="s">
        <v>9418</v>
      </c>
      <c r="D7894" t="s">
        <v>9419</v>
      </c>
      <c r="E7894">
        <v>23</v>
      </c>
      <c r="F7894" t="s">
        <v>31</v>
      </c>
      <c r="G7894" t="s">
        <v>81</v>
      </c>
      <c r="H7894" t="s">
        <v>82</v>
      </c>
      <c r="I7894" t="s">
        <v>51</v>
      </c>
      <c r="J7894" t="s">
        <v>52</v>
      </c>
      <c r="K7894">
        <v>3</v>
      </c>
      <c r="L7894" s="2">
        <v>600</v>
      </c>
      <c r="M7894">
        <v>20</v>
      </c>
      <c r="N7894" s="2">
        <v>1800</v>
      </c>
      <c r="O7894" s="2">
        <v>360</v>
      </c>
      <c r="P7894" s="2">
        <v>1440</v>
      </c>
      <c r="Q7894" s="2">
        <v>957.25</v>
      </c>
      <c r="R7894" s="2">
        <v>482.75</v>
      </c>
      <c r="S7894" t="s">
        <v>64</v>
      </c>
      <c r="T7894" t="s">
        <v>54</v>
      </c>
      <c r="U7894" t="s">
        <v>55</v>
      </c>
      <c r="V7894" t="s">
        <v>39</v>
      </c>
      <c r="W7894" t="s">
        <v>137</v>
      </c>
      <c r="X7894" t="s">
        <v>41</v>
      </c>
      <c r="Y7894" t="s">
        <v>56</v>
      </c>
      <c r="Z7894" t="s">
        <v>43</v>
      </c>
      <c r="AA7894" t="s">
        <v>44</v>
      </c>
      <c r="AB7894" t="s">
        <v>44</v>
      </c>
    </row>
    <row r="7895" spans="1:28" x14ac:dyDescent="0.25">
      <c r="A7895" t="s">
        <v>12848</v>
      </c>
      <c r="B7895" s="1">
        <v>45929</v>
      </c>
      <c r="C7895" t="s">
        <v>907</v>
      </c>
      <c r="D7895" t="s">
        <v>908</v>
      </c>
      <c r="E7895">
        <v>57</v>
      </c>
      <c r="F7895" t="s">
        <v>111</v>
      </c>
      <c r="G7895" t="s">
        <v>217</v>
      </c>
      <c r="H7895" t="s">
        <v>218</v>
      </c>
      <c r="I7895" t="s">
        <v>34</v>
      </c>
      <c r="J7895" t="s">
        <v>130</v>
      </c>
      <c r="K7895">
        <v>2</v>
      </c>
      <c r="L7895" s="2">
        <v>28000</v>
      </c>
      <c r="M7895">
        <v>20</v>
      </c>
      <c r="N7895" s="2">
        <v>56000</v>
      </c>
      <c r="O7895" s="2">
        <v>11200</v>
      </c>
      <c r="P7895" s="2">
        <v>44800</v>
      </c>
      <c r="Q7895" s="2">
        <v>35491</v>
      </c>
      <c r="R7895" s="2">
        <v>9309</v>
      </c>
      <c r="S7895" t="s">
        <v>53</v>
      </c>
      <c r="T7895" t="s">
        <v>54</v>
      </c>
      <c r="U7895" t="s">
        <v>55</v>
      </c>
      <c r="V7895" t="s">
        <v>39</v>
      </c>
      <c r="W7895" t="s">
        <v>83</v>
      </c>
      <c r="X7895" t="s">
        <v>41</v>
      </c>
      <c r="Y7895" t="s">
        <v>56</v>
      </c>
      <c r="Z7895" t="s">
        <v>43</v>
      </c>
      <c r="AA7895" t="s">
        <v>44</v>
      </c>
      <c r="AB7895" t="s">
        <v>44</v>
      </c>
    </row>
    <row r="7896" spans="1:28" x14ac:dyDescent="0.25">
      <c r="A7896" t="s">
        <v>12849</v>
      </c>
      <c r="B7896" s="1">
        <v>45929</v>
      </c>
      <c r="C7896" t="s">
        <v>5415</v>
      </c>
      <c r="D7896" t="s">
        <v>5416</v>
      </c>
      <c r="E7896">
        <v>58</v>
      </c>
      <c r="F7896" t="s">
        <v>111</v>
      </c>
      <c r="G7896" t="s">
        <v>238</v>
      </c>
      <c r="H7896" t="s">
        <v>239</v>
      </c>
      <c r="I7896" t="s">
        <v>62</v>
      </c>
      <c r="J7896" t="s">
        <v>63</v>
      </c>
      <c r="K7896">
        <v>1</v>
      </c>
      <c r="L7896" s="2">
        <v>6500</v>
      </c>
      <c r="M7896">
        <v>15</v>
      </c>
      <c r="N7896" s="2">
        <v>6500</v>
      </c>
      <c r="O7896" s="2">
        <v>975</v>
      </c>
      <c r="P7896" s="2">
        <v>5525</v>
      </c>
      <c r="Q7896" s="2">
        <v>3732.72</v>
      </c>
      <c r="R7896" s="2">
        <v>1792.28</v>
      </c>
      <c r="S7896" t="s">
        <v>53</v>
      </c>
      <c r="T7896" t="s">
        <v>178</v>
      </c>
      <c r="U7896" t="s">
        <v>154</v>
      </c>
      <c r="V7896" t="s">
        <v>39</v>
      </c>
      <c r="W7896" t="s">
        <v>83</v>
      </c>
      <c r="X7896" t="s">
        <v>41</v>
      </c>
      <c r="Y7896" t="s">
        <v>56</v>
      </c>
      <c r="Z7896" t="s">
        <v>43</v>
      </c>
      <c r="AA7896" t="s">
        <v>44</v>
      </c>
      <c r="AB7896" t="s">
        <v>44</v>
      </c>
    </row>
    <row r="7897" spans="1:28" x14ac:dyDescent="0.25">
      <c r="A7897" t="s">
        <v>12850</v>
      </c>
      <c r="B7897" s="1">
        <v>45929</v>
      </c>
      <c r="C7897" t="s">
        <v>2377</v>
      </c>
      <c r="D7897" t="s">
        <v>2378</v>
      </c>
      <c r="E7897">
        <v>41</v>
      </c>
      <c r="F7897" t="s">
        <v>48</v>
      </c>
      <c r="G7897" t="s">
        <v>298</v>
      </c>
      <c r="H7897" t="s">
        <v>299</v>
      </c>
      <c r="I7897" t="s">
        <v>103</v>
      </c>
      <c r="J7897" t="s">
        <v>104</v>
      </c>
      <c r="K7897">
        <v>4</v>
      </c>
      <c r="L7897" s="2">
        <v>700</v>
      </c>
      <c r="M7897">
        <v>10</v>
      </c>
      <c r="N7897" s="2">
        <v>2800</v>
      </c>
      <c r="O7897" s="2">
        <v>280</v>
      </c>
      <c r="P7897" s="2">
        <v>2520</v>
      </c>
      <c r="Q7897" s="2">
        <v>1637.36</v>
      </c>
      <c r="R7897" s="2">
        <v>882.64</v>
      </c>
      <c r="S7897" t="s">
        <v>64</v>
      </c>
      <c r="T7897" t="s">
        <v>90</v>
      </c>
      <c r="U7897" t="s">
        <v>91</v>
      </c>
      <c r="V7897" t="s">
        <v>39</v>
      </c>
      <c r="W7897" t="s">
        <v>40</v>
      </c>
      <c r="X7897" t="s">
        <v>67</v>
      </c>
      <c r="Y7897" t="s">
        <v>84</v>
      </c>
      <c r="Z7897" t="s">
        <v>43</v>
      </c>
      <c r="AA7897" t="s">
        <v>44</v>
      </c>
      <c r="AB7897" t="s">
        <v>44</v>
      </c>
    </row>
    <row r="7898" spans="1:28" x14ac:dyDescent="0.25">
      <c r="A7898" t="s">
        <v>12851</v>
      </c>
      <c r="B7898" s="1">
        <v>45929</v>
      </c>
      <c r="C7898" t="s">
        <v>12852</v>
      </c>
      <c r="D7898" t="s">
        <v>12853</v>
      </c>
      <c r="E7898">
        <v>35</v>
      </c>
      <c r="F7898" t="s">
        <v>48</v>
      </c>
      <c r="G7898" t="s">
        <v>49</v>
      </c>
      <c r="H7898" t="s">
        <v>50</v>
      </c>
      <c r="I7898" t="s">
        <v>51</v>
      </c>
      <c r="J7898" t="s">
        <v>52</v>
      </c>
      <c r="K7898">
        <v>1</v>
      </c>
      <c r="L7898" s="2">
        <v>500</v>
      </c>
      <c r="M7898">
        <v>25</v>
      </c>
      <c r="N7898" s="2">
        <v>500</v>
      </c>
      <c r="O7898" s="2">
        <v>125</v>
      </c>
      <c r="P7898" s="2">
        <v>375</v>
      </c>
      <c r="Q7898" s="2">
        <v>282.22000000000003</v>
      </c>
      <c r="R7898" s="2">
        <v>92.78</v>
      </c>
      <c r="S7898" t="s">
        <v>64</v>
      </c>
      <c r="T7898" t="s">
        <v>222</v>
      </c>
      <c r="U7898" t="s">
        <v>38</v>
      </c>
      <c r="V7898" t="s">
        <v>39</v>
      </c>
      <c r="W7898" t="s">
        <v>92</v>
      </c>
      <c r="X7898" t="s">
        <v>41</v>
      </c>
      <c r="Y7898" t="s">
        <v>56</v>
      </c>
      <c r="Z7898" t="s">
        <v>43</v>
      </c>
      <c r="AA7898" t="s">
        <v>68</v>
      </c>
      <c r="AB7898" t="s">
        <v>44</v>
      </c>
    </row>
    <row r="7899" spans="1:28" x14ac:dyDescent="0.25">
      <c r="A7899" t="s">
        <v>12854</v>
      </c>
      <c r="B7899" s="1">
        <v>45930</v>
      </c>
      <c r="C7899" t="s">
        <v>3013</v>
      </c>
      <c r="D7899" t="s">
        <v>3014</v>
      </c>
      <c r="E7899">
        <v>43</v>
      </c>
      <c r="F7899" t="s">
        <v>48</v>
      </c>
      <c r="G7899" t="s">
        <v>387</v>
      </c>
      <c r="H7899" t="s">
        <v>388</v>
      </c>
      <c r="I7899" t="s">
        <v>74</v>
      </c>
      <c r="J7899" t="s">
        <v>75</v>
      </c>
      <c r="K7899">
        <v>2</v>
      </c>
      <c r="L7899" s="2">
        <v>3200</v>
      </c>
      <c r="M7899">
        <v>0</v>
      </c>
      <c r="N7899" s="2">
        <v>6400</v>
      </c>
      <c r="O7899" s="2">
        <v>0</v>
      </c>
      <c r="P7899" s="2">
        <v>6400</v>
      </c>
      <c r="Q7899" s="2">
        <v>4701.6000000000004</v>
      </c>
      <c r="R7899" s="2">
        <v>1698.4</v>
      </c>
      <c r="S7899" t="s">
        <v>53</v>
      </c>
      <c r="T7899" t="s">
        <v>105</v>
      </c>
      <c r="U7899" t="s">
        <v>106</v>
      </c>
      <c r="V7899" t="s">
        <v>39</v>
      </c>
      <c r="W7899" t="s">
        <v>66</v>
      </c>
      <c r="X7899" t="s">
        <v>41</v>
      </c>
      <c r="Y7899" t="s">
        <v>56</v>
      </c>
      <c r="Z7899" t="s">
        <v>223</v>
      </c>
      <c r="AA7899" t="s">
        <v>44</v>
      </c>
      <c r="AB7899" t="s">
        <v>44</v>
      </c>
    </row>
    <row r="7900" spans="1:28" x14ac:dyDescent="0.25">
      <c r="A7900" t="s">
        <v>12855</v>
      </c>
      <c r="B7900" s="1">
        <v>45930</v>
      </c>
      <c r="C7900" t="s">
        <v>2393</v>
      </c>
      <c r="D7900" t="s">
        <v>2394</v>
      </c>
      <c r="E7900">
        <v>45</v>
      </c>
      <c r="F7900" t="s">
        <v>31</v>
      </c>
      <c r="G7900" t="s">
        <v>88</v>
      </c>
      <c r="H7900" t="s">
        <v>89</v>
      </c>
      <c r="I7900" t="s">
        <v>62</v>
      </c>
      <c r="J7900" t="s">
        <v>63</v>
      </c>
      <c r="K7900">
        <v>3</v>
      </c>
      <c r="L7900" s="2">
        <v>4200</v>
      </c>
      <c r="M7900">
        <v>20</v>
      </c>
      <c r="N7900" s="2">
        <v>12600</v>
      </c>
      <c r="O7900" s="2">
        <v>2520</v>
      </c>
      <c r="P7900" s="2">
        <v>10080</v>
      </c>
      <c r="Q7900" s="2">
        <v>6280.89</v>
      </c>
      <c r="R7900" s="2">
        <v>3799.11</v>
      </c>
      <c r="S7900" t="s">
        <v>64</v>
      </c>
      <c r="T7900" t="s">
        <v>407</v>
      </c>
      <c r="U7900" t="s">
        <v>408</v>
      </c>
      <c r="V7900" t="s">
        <v>39</v>
      </c>
      <c r="W7900" t="s">
        <v>40</v>
      </c>
      <c r="X7900" t="s">
        <v>41</v>
      </c>
      <c r="Y7900" t="s">
        <v>42</v>
      </c>
      <c r="Z7900" t="s">
        <v>43</v>
      </c>
      <c r="AA7900" t="s">
        <v>44</v>
      </c>
      <c r="AB7900" t="s">
        <v>44</v>
      </c>
    </row>
    <row r="7901" spans="1:28" x14ac:dyDescent="0.25">
      <c r="A7901" t="s">
        <v>12856</v>
      </c>
      <c r="B7901" s="1">
        <v>45930</v>
      </c>
      <c r="C7901" t="s">
        <v>6957</v>
      </c>
      <c r="D7901" t="s">
        <v>6958</v>
      </c>
      <c r="E7901">
        <v>54</v>
      </c>
      <c r="F7901" t="s">
        <v>48</v>
      </c>
      <c r="G7901" t="s">
        <v>207</v>
      </c>
      <c r="H7901" t="s">
        <v>208</v>
      </c>
      <c r="I7901" t="s">
        <v>34</v>
      </c>
      <c r="J7901" t="s">
        <v>143</v>
      </c>
      <c r="K7901">
        <v>2</v>
      </c>
      <c r="L7901" s="2">
        <v>18000</v>
      </c>
      <c r="M7901">
        <v>30</v>
      </c>
      <c r="N7901" s="2">
        <v>36000</v>
      </c>
      <c r="O7901" s="2">
        <v>10800</v>
      </c>
      <c r="P7901" s="2">
        <v>25200</v>
      </c>
      <c r="Q7901" s="2">
        <v>14721.63</v>
      </c>
      <c r="R7901" s="2">
        <v>10478.370000000001</v>
      </c>
      <c r="S7901" t="s">
        <v>64</v>
      </c>
      <c r="T7901" t="s">
        <v>398</v>
      </c>
      <c r="U7901" t="s">
        <v>399</v>
      </c>
      <c r="V7901" t="s">
        <v>39</v>
      </c>
      <c r="W7901" t="s">
        <v>83</v>
      </c>
      <c r="X7901" t="s">
        <v>97</v>
      </c>
      <c r="Y7901" t="s">
        <v>56</v>
      </c>
      <c r="Z7901" t="s">
        <v>223</v>
      </c>
      <c r="AA7901" t="s">
        <v>44</v>
      </c>
      <c r="AB7901" t="s">
        <v>44</v>
      </c>
    </row>
    <row r="7902" spans="1:28" x14ac:dyDescent="0.25">
      <c r="A7902" t="s">
        <v>12857</v>
      </c>
      <c r="B7902" s="1">
        <v>45930</v>
      </c>
      <c r="C7902" t="s">
        <v>4903</v>
      </c>
      <c r="D7902" t="s">
        <v>4904</v>
      </c>
      <c r="E7902">
        <v>29</v>
      </c>
      <c r="F7902" t="s">
        <v>31</v>
      </c>
      <c r="G7902" t="s">
        <v>188</v>
      </c>
      <c r="H7902" t="s">
        <v>189</v>
      </c>
      <c r="I7902" t="s">
        <v>34</v>
      </c>
      <c r="J7902" t="s">
        <v>190</v>
      </c>
      <c r="K7902">
        <v>3</v>
      </c>
      <c r="L7902" s="2">
        <v>1800</v>
      </c>
      <c r="M7902">
        <v>10</v>
      </c>
      <c r="N7902" s="2">
        <v>5400</v>
      </c>
      <c r="O7902" s="2">
        <v>540</v>
      </c>
      <c r="P7902" s="2">
        <v>4860</v>
      </c>
      <c r="Q7902" s="2">
        <v>3469.99</v>
      </c>
      <c r="R7902" s="2">
        <v>1390.01</v>
      </c>
      <c r="S7902" t="s">
        <v>36</v>
      </c>
      <c r="T7902" t="s">
        <v>275</v>
      </c>
      <c r="U7902" t="s">
        <v>123</v>
      </c>
      <c r="V7902" t="s">
        <v>39</v>
      </c>
      <c r="W7902" t="s">
        <v>40</v>
      </c>
      <c r="X7902" t="s">
        <v>41</v>
      </c>
      <c r="Y7902" t="s">
        <v>56</v>
      </c>
      <c r="Z7902" t="s">
        <v>223</v>
      </c>
      <c r="AA7902" t="s">
        <v>44</v>
      </c>
      <c r="AB7902" t="s">
        <v>44</v>
      </c>
    </row>
    <row r="7903" spans="1:28" x14ac:dyDescent="0.25">
      <c r="A7903" t="s">
        <v>12858</v>
      </c>
      <c r="B7903" s="1">
        <v>45930</v>
      </c>
      <c r="C7903" t="s">
        <v>8970</v>
      </c>
      <c r="D7903" t="s">
        <v>8971</v>
      </c>
      <c r="E7903">
        <v>52</v>
      </c>
      <c r="F7903" t="s">
        <v>31</v>
      </c>
      <c r="G7903" t="s">
        <v>273</v>
      </c>
      <c r="H7903" t="s">
        <v>274</v>
      </c>
      <c r="I7903" t="s">
        <v>51</v>
      </c>
      <c r="J7903" t="s">
        <v>52</v>
      </c>
      <c r="K7903">
        <v>1</v>
      </c>
      <c r="L7903" s="2">
        <v>250</v>
      </c>
      <c r="M7903">
        <v>25</v>
      </c>
      <c r="N7903" s="2">
        <v>250</v>
      </c>
      <c r="O7903" s="2">
        <v>62.5</v>
      </c>
      <c r="P7903" s="2">
        <v>187.5</v>
      </c>
      <c r="Q7903" s="2">
        <v>109.55</v>
      </c>
      <c r="R7903" s="2">
        <v>77.95</v>
      </c>
      <c r="S7903" t="s">
        <v>64</v>
      </c>
      <c r="T7903" t="s">
        <v>398</v>
      </c>
      <c r="U7903" t="s">
        <v>399</v>
      </c>
      <c r="V7903" t="s">
        <v>39</v>
      </c>
      <c r="W7903" t="s">
        <v>66</v>
      </c>
      <c r="X7903" t="s">
        <v>97</v>
      </c>
      <c r="Y7903" t="s">
        <v>56</v>
      </c>
      <c r="Z7903" t="s">
        <v>223</v>
      </c>
      <c r="AA7903" t="s">
        <v>44</v>
      </c>
      <c r="AB7903" t="s">
        <v>44</v>
      </c>
    </row>
    <row r="7904" spans="1:28" x14ac:dyDescent="0.25">
      <c r="A7904" t="s">
        <v>12859</v>
      </c>
      <c r="B7904" s="1">
        <v>45930</v>
      </c>
      <c r="C7904" t="s">
        <v>11525</v>
      </c>
      <c r="D7904" t="s">
        <v>11526</v>
      </c>
      <c r="E7904">
        <v>52</v>
      </c>
      <c r="F7904" t="s">
        <v>48</v>
      </c>
      <c r="G7904" t="s">
        <v>32</v>
      </c>
      <c r="H7904" t="s">
        <v>33</v>
      </c>
      <c r="I7904" t="s">
        <v>34</v>
      </c>
      <c r="J7904" t="s">
        <v>35</v>
      </c>
      <c r="K7904">
        <v>1</v>
      </c>
      <c r="L7904" s="2">
        <v>55000</v>
      </c>
      <c r="M7904">
        <v>15</v>
      </c>
      <c r="N7904" s="2">
        <v>55000</v>
      </c>
      <c r="O7904" s="2">
        <v>8250</v>
      </c>
      <c r="P7904" s="2">
        <v>46750</v>
      </c>
      <c r="Q7904" s="2">
        <v>33903.11</v>
      </c>
      <c r="R7904" s="2">
        <v>12846.89</v>
      </c>
      <c r="S7904" t="s">
        <v>53</v>
      </c>
      <c r="T7904" t="s">
        <v>122</v>
      </c>
      <c r="U7904" t="s">
        <v>123</v>
      </c>
      <c r="V7904" t="s">
        <v>39</v>
      </c>
      <c r="W7904" t="s">
        <v>124</v>
      </c>
      <c r="X7904" t="s">
        <v>41</v>
      </c>
      <c r="Y7904" t="s">
        <v>42</v>
      </c>
      <c r="Z7904" t="s">
        <v>43</v>
      </c>
      <c r="AA7904" t="s">
        <v>44</v>
      </c>
      <c r="AB7904" t="s">
        <v>44</v>
      </c>
    </row>
    <row r="7905" spans="1:28" x14ac:dyDescent="0.25">
      <c r="A7905" t="s">
        <v>12860</v>
      </c>
      <c r="B7905" s="1">
        <v>45931</v>
      </c>
      <c r="C7905" t="s">
        <v>12861</v>
      </c>
      <c r="D7905" t="s">
        <v>12862</v>
      </c>
      <c r="E7905">
        <v>43</v>
      </c>
      <c r="F7905" t="s">
        <v>48</v>
      </c>
      <c r="G7905" t="s">
        <v>238</v>
      </c>
      <c r="H7905" t="s">
        <v>239</v>
      </c>
      <c r="I7905" t="s">
        <v>62</v>
      </c>
      <c r="J7905" t="s">
        <v>63</v>
      </c>
      <c r="K7905">
        <v>2</v>
      </c>
      <c r="L7905" s="2">
        <v>6500</v>
      </c>
      <c r="M7905">
        <v>10</v>
      </c>
      <c r="N7905" s="2">
        <v>13000</v>
      </c>
      <c r="O7905" s="2">
        <v>1300</v>
      </c>
      <c r="P7905" s="2">
        <v>11700</v>
      </c>
      <c r="Q7905" s="2">
        <v>7429.51</v>
      </c>
      <c r="R7905" s="2">
        <v>4270.49</v>
      </c>
      <c r="S7905" t="s">
        <v>53</v>
      </c>
      <c r="T7905" t="s">
        <v>105</v>
      </c>
      <c r="U7905" t="s">
        <v>106</v>
      </c>
      <c r="V7905" t="s">
        <v>39</v>
      </c>
      <c r="W7905" t="s">
        <v>137</v>
      </c>
      <c r="X7905" t="s">
        <v>41</v>
      </c>
      <c r="Y7905" t="s">
        <v>56</v>
      </c>
      <c r="Z7905" t="s">
        <v>43</v>
      </c>
      <c r="AA7905" t="s">
        <v>44</v>
      </c>
      <c r="AB7905" t="s">
        <v>44</v>
      </c>
    </row>
    <row r="7906" spans="1:28" x14ac:dyDescent="0.25">
      <c r="A7906" t="s">
        <v>12863</v>
      </c>
      <c r="B7906" s="1">
        <v>45931</v>
      </c>
      <c r="C7906" t="s">
        <v>9091</v>
      </c>
      <c r="D7906" t="s">
        <v>9092</v>
      </c>
      <c r="E7906">
        <v>22</v>
      </c>
      <c r="F7906" t="s">
        <v>111</v>
      </c>
      <c r="G7906" t="s">
        <v>134</v>
      </c>
      <c r="H7906" t="s">
        <v>135</v>
      </c>
      <c r="I7906" t="s">
        <v>62</v>
      </c>
      <c r="J7906" t="s">
        <v>130</v>
      </c>
      <c r="K7906">
        <v>1</v>
      </c>
      <c r="L7906" s="2">
        <v>8500</v>
      </c>
      <c r="M7906">
        <v>20</v>
      </c>
      <c r="N7906" s="2">
        <v>8500</v>
      </c>
      <c r="O7906" s="2">
        <v>1700</v>
      </c>
      <c r="P7906" s="2">
        <v>6800</v>
      </c>
      <c r="Q7906" s="2">
        <v>5242.8</v>
      </c>
      <c r="R7906" s="2">
        <v>1557.2</v>
      </c>
      <c r="S7906" t="s">
        <v>64</v>
      </c>
      <c r="T7906" t="s">
        <v>398</v>
      </c>
      <c r="U7906" t="s">
        <v>399</v>
      </c>
      <c r="V7906" t="s">
        <v>39</v>
      </c>
      <c r="W7906" t="s">
        <v>40</v>
      </c>
      <c r="X7906" t="s">
        <v>97</v>
      </c>
      <c r="Y7906" t="s">
        <v>56</v>
      </c>
      <c r="Z7906" t="s">
        <v>43</v>
      </c>
      <c r="AA7906" t="s">
        <v>44</v>
      </c>
      <c r="AB7906" t="s">
        <v>44</v>
      </c>
    </row>
    <row r="7907" spans="1:28" x14ac:dyDescent="0.25">
      <c r="A7907" t="s">
        <v>12864</v>
      </c>
      <c r="B7907" s="1">
        <v>45931</v>
      </c>
      <c r="C7907" t="s">
        <v>5783</v>
      </c>
      <c r="D7907" t="s">
        <v>5784</v>
      </c>
      <c r="E7907">
        <v>49</v>
      </c>
      <c r="F7907" t="s">
        <v>31</v>
      </c>
      <c r="G7907" t="s">
        <v>88</v>
      </c>
      <c r="H7907" t="s">
        <v>89</v>
      </c>
      <c r="I7907" t="s">
        <v>62</v>
      </c>
      <c r="J7907" t="s">
        <v>63</v>
      </c>
      <c r="K7907">
        <v>1</v>
      </c>
      <c r="L7907" s="2">
        <v>4200</v>
      </c>
      <c r="M7907">
        <v>10</v>
      </c>
      <c r="N7907" s="2">
        <v>4200</v>
      </c>
      <c r="O7907" s="2">
        <v>420</v>
      </c>
      <c r="P7907" s="2">
        <v>3780</v>
      </c>
      <c r="Q7907" s="2">
        <v>2324.48</v>
      </c>
      <c r="R7907" s="2">
        <v>1455.52</v>
      </c>
      <c r="S7907" t="s">
        <v>36</v>
      </c>
      <c r="T7907" t="s">
        <v>222</v>
      </c>
      <c r="U7907" t="s">
        <v>38</v>
      </c>
      <c r="V7907" t="s">
        <v>39</v>
      </c>
      <c r="W7907" t="s">
        <v>83</v>
      </c>
      <c r="X7907" t="s">
        <v>97</v>
      </c>
      <c r="Y7907" t="s">
        <v>56</v>
      </c>
      <c r="Z7907" t="s">
        <v>43</v>
      </c>
      <c r="AA7907" t="s">
        <v>44</v>
      </c>
      <c r="AB7907" t="s">
        <v>44</v>
      </c>
    </row>
    <row r="7908" spans="1:28" x14ac:dyDescent="0.25">
      <c r="A7908" t="s">
        <v>12865</v>
      </c>
      <c r="B7908" s="1">
        <v>45931</v>
      </c>
      <c r="C7908" t="s">
        <v>3362</v>
      </c>
      <c r="D7908" t="s">
        <v>3363</v>
      </c>
      <c r="E7908">
        <v>18</v>
      </c>
      <c r="F7908" t="s">
        <v>31</v>
      </c>
      <c r="G7908" t="s">
        <v>88</v>
      </c>
      <c r="H7908" t="s">
        <v>89</v>
      </c>
      <c r="I7908" t="s">
        <v>62</v>
      </c>
      <c r="J7908" t="s">
        <v>63</v>
      </c>
      <c r="K7908">
        <v>1</v>
      </c>
      <c r="L7908" s="2">
        <v>4200</v>
      </c>
      <c r="M7908">
        <v>5</v>
      </c>
      <c r="N7908" s="2">
        <v>4200</v>
      </c>
      <c r="O7908" s="2">
        <v>210</v>
      </c>
      <c r="P7908" s="2">
        <v>3990</v>
      </c>
      <c r="Q7908" s="2">
        <v>2440.71</v>
      </c>
      <c r="R7908" s="2">
        <v>1549.29</v>
      </c>
      <c r="S7908" t="s">
        <v>53</v>
      </c>
      <c r="T7908" t="s">
        <v>54</v>
      </c>
      <c r="U7908" t="s">
        <v>55</v>
      </c>
      <c r="V7908" t="s">
        <v>39</v>
      </c>
      <c r="W7908" t="s">
        <v>83</v>
      </c>
      <c r="X7908" t="s">
        <v>97</v>
      </c>
      <c r="Y7908" t="s">
        <v>56</v>
      </c>
      <c r="Z7908" t="s">
        <v>43</v>
      </c>
      <c r="AA7908" t="s">
        <v>68</v>
      </c>
      <c r="AB7908" t="s">
        <v>44</v>
      </c>
    </row>
    <row r="7909" spans="1:28" x14ac:dyDescent="0.25">
      <c r="A7909" t="s">
        <v>12866</v>
      </c>
      <c r="B7909" s="1">
        <v>45931</v>
      </c>
      <c r="C7909" t="s">
        <v>3313</v>
      </c>
      <c r="D7909" t="s">
        <v>3314</v>
      </c>
      <c r="E7909">
        <v>35</v>
      </c>
      <c r="F7909" t="s">
        <v>48</v>
      </c>
      <c r="G7909" t="s">
        <v>119</v>
      </c>
      <c r="H7909" t="s">
        <v>120</v>
      </c>
      <c r="I7909" t="s">
        <v>62</v>
      </c>
      <c r="J7909" t="s">
        <v>121</v>
      </c>
      <c r="K7909">
        <v>2</v>
      </c>
      <c r="L7909" s="2">
        <v>4800</v>
      </c>
      <c r="M7909">
        <v>20</v>
      </c>
      <c r="N7909" s="2">
        <v>9600</v>
      </c>
      <c r="O7909" s="2">
        <v>1920</v>
      </c>
      <c r="P7909" s="2">
        <v>7680</v>
      </c>
      <c r="Q7909" s="2">
        <v>4410.5600000000004</v>
      </c>
      <c r="R7909" s="2">
        <v>3269.44</v>
      </c>
      <c r="S7909" t="s">
        <v>64</v>
      </c>
      <c r="T7909" t="s">
        <v>37</v>
      </c>
      <c r="U7909" t="s">
        <v>38</v>
      </c>
      <c r="V7909" t="s">
        <v>39</v>
      </c>
      <c r="W7909" t="s">
        <v>137</v>
      </c>
      <c r="X7909" t="s">
        <v>97</v>
      </c>
      <c r="Y7909" t="s">
        <v>84</v>
      </c>
      <c r="Z7909" t="s">
        <v>508</v>
      </c>
      <c r="AA7909" t="s">
        <v>44</v>
      </c>
      <c r="AB7909" t="s">
        <v>44</v>
      </c>
    </row>
    <row r="7910" spans="1:28" x14ac:dyDescent="0.25">
      <c r="A7910" t="s">
        <v>12867</v>
      </c>
      <c r="B7910" s="1">
        <v>45931</v>
      </c>
      <c r="C7910" t="s">
        <v>12235</v>
      </c>
      <c r="D7910" t="s">
        <v>12236</v>
      </c>
      <c r="E7910">
        <v>35</v>
      </c>
      <c r="F7910" t="s">
        <v>48</v>
      </c>
      <c r="G7910" t="s">
        <v>436</v>
      </c>
      <c r="H7910" t="s">
        <v>437</v>
      </c>
      <c r="I7910" t="s">
        <v>74</v>
      </c>
      <c r="J7910" t="s">
        <v>190</v>
      </c>
      <c r="K7910">
        <v>1</v>
      </c>
      <c r="L7910" s="2">
        <v>1800</v>
      </c>
      <c r="M7910">
        <v>10</v>
      </c>
      <c r="N7910" s="2">
        <v>1800</v>
      </c>
      <c r="O7910" s="2">
        <v>180</v>
      </c>
      <c r="P7910" s="2">
        <v>1620</v>
      </c>
      <c r="Q7910" s="2">
        <v>1001.03</v>
      </c>
      <c r="R7910" s="2">
        <v>618.97</v>
      </c>
      <c r="S7910" t="s">
        <v>53</v>
      </c>
      <c r="T7910" t="s">
        <v>65</v>
      </c>
      <c r="U7910" t="s">
        <v>65</v>
      </c>
      <c r="V7910" t="s">
        <v>39</v>
      </c>
      <c r="W7910" t="s">
        <v>137</v>
      </c>
      <c r="X7910" t="s">
        <v>67</v>
      </c>
      <c r="Y7910" t="s">
        <v>42</v>
      </c>
      <c r="Z7910" t="s">
        <v>43</v>
      </c>
      <c r="AA7910" t="s">
        <v>44</v>
      </c>
      <c r="AB7910" t="s">
        <v>44</v>
      </c>
    </row>
    <row r="7911" spans="1:28" x14ac:dyDescent="0.25">
      <c r="A7911" t="s">
        <v>12868</v>
      </c>
      <c r="B7911" s="1">
        <v>45931</v>
      </c>
      <c r="C7911" t="s">
        <v>473</v>
      </c>
      <c r="D7911" t="s">
        <v>474</v>
      </c>
      <c r="E7911">
        <v>48</v>
      </c>
      <c r="F7911" t="s">
        <v>31</v>
      </c>
      <c r="G7911" t="s">
        <v>134</v>
      </c>
      <c r="H7911" t="s">
        <v>135</v>
      </c>
      <c r="I7911" t="s">
        <v>62</v>
      </c>
      <c r="J7911" t="s">
        <v>130</v>
      </c>
      <c r="K7911">
        <v>2</v>
      </c>
      <c r="L7911" s="2">
        <v>8500</v>
      </c>
      <c r="M7911">
        <v>10</v>
      </c>
      <c r="N7911" s="2">
        <v>17000</v>
      </c>
      <c r="O7911" s="2">
        <v>1700</v>
      </c>
      <c r="P7911" s="2">
        <v>15300</v>
      </c>
      <c r="Q7911" s="2">
        <v>11667.32</v>
      </c>
      <c r="R7911" s="2">
        <v>3632.68</v>
      </c>
      <c r="S7911" t="s">
        <v>53</v>
      </c>
      <c r="T7911" t="s">
        <v>37</v>
      </c>
      <c r="U7911" t="s">
        <v>38</v>
      </c>
      <c r="V7911" t="s">
        <v>39</v>
      </c>
      <c r="W7911" t="s">
        <v>137</v>
      </c>
      <c r="X7911" t="s">
        <v>97</v>
      </c>
      <c r="Y7911" t="s">
        <v>56</v>
      </c>
      <c r="Z7911" t="s">
        <v>43</v>
      </c>
      <c r="AA7911" t="s">
        <v>44</v>
      </c>
      <c r="AB7911" t="s">
        <v>44</v>
      </c>
    </row>
    <row r="7912" spans="1:28" x14ac:dyDescent="0.25">
      <c r="A7912" t="s">
        <v>12869</v>
      </c>
      <c r="B7912" s="1">
        <v>45931</v>
      </c>
      <c r="C7912" t="s">
        <v>6877</v>
      </c>
      <c r="D7912" t="s">
        <v>6878</v>
      </c>
      <c r="E7912">
        <v>27</v>
      </c>
      <c r="F7912" t="s">
        <v>31</v>
      </c>
      <c r="G7912" t="s">
        <v>176</v>
      </c>
      <c r="H7912" t="s">
        <v>177</v>
      </c>
      <c r="I7912" t="s">
        <v>34</v>
      </c>
      <c r="J7912" t="s">
        <v>35</v>
      </c>
      <c r="K7912">
        <v>4</v>
      </c>
      <c r="L7912" s="2">
        <v>6500</v>
      </c>
      <c r="M7912">
        <v>10</v>
      </c>
      <c r="N7912" s="2">
        <v>26000</v>
      </c>
      <c r="O7912" s="2">
        <v>2600</v>
      </c>
      <c r="P7912" s="2">
        <v>23400</v>
      </c>
      <c r="Q7912" s="2">
        <v>15666.09</v>
      </c>
      <c r="R7912" s="2">
        <v>7733.91</v>
      </c>
      <c r="S7912" t="s">
        <v>53</v>
      </c>
      <c r="T7912" t="s">
        <v>76</v>
      </c>
      <c r="U7912" t="s">
        <v>77</v>
      </c>
      <c r="V7912" t="s">
        <v>39</v>
      </c>
      <c r="W7912" t="s">
        <v>83</v>
      </c>
      <c r="X7912" t="s">
        <v>97</v>
      </c>
      <c r="Y7912" t="s">
        <v>56</v>
      </c>
      <c r="Z7912" t="s">
        <v>43</v>
      </c>
      <c r="AA7912" t="s">
        <v>44</v>
      </c>
      <c r="AB7912" t="s">
        <v>44</v>
      </c>
    </row>
    <row r="7913" spans="1:28" x14ac:dyDescent="0.25">
      <c r="A7913" t="s">
        <v>12870</v>
      </c>
      <c r="B7913" s="1">
        <v>45931</v>
      </c>
      <c r="C7913" t="s">
        <v>2539</v>
      </c>
      <c r="D7913" t="s">
        <v>2540</v>
      </c>
      <c r="E7913">
        <v>48</v>
      </c>
      <c r="F7913" t="s">
        <v>48</v>
      </c>
      <c r="G7913" t="s">
        <v>561</v>
      </c>
      <c r="H7913" t="s">
        <v>562</v>
      </c>
      <c r="I7913" t="s">
        <v>34</v>
      </c>
      <c r="J7913" t="s">
        <v>143</v>
      </c>
      <c r="K7913">
        <v>2</v>
      </c>
      <c r="L7913" s="2">
        <v>900</v>
      </c>
      <c r="M7913">
        <v>15</v>
      </c>
      <c r="N7913" s="2">
        <v>1800</v>
      </c>
      <c r="O7913" s="2">
        <v>270</v>
      </c>
      <c r="P7913" s="2">
        <v>1530</v>
      </c>
      <c r="Q7913" s="2">
        <v>1085.3</v>
      </c>
      <c r="R7913" s="2">
        <v>444.7</v>
      </c>
      <c r="S7913" t="s">
        <v>53</v>
      </c>
      <c r="T7913" t="s">
        <v>398</v>
      </c>
      <c r="U7913" t="s">
        <v>399</v>
      </c>
      <c r="V7913" t="s">
        <v>39</v>
      </c>
      <c r="W7913" t="s">
        <v>83</v>
      </c>
      <c r="X7913" t="s">
        <v>97</v>
      </c>
      <c r="Y7913" t="s">
        <v>56</v>
      </c>
      <c r="Z7913" t="s">
        <v>43</v>
      </c>
      <c r="AA7913" t="s">
        <v>44</v>
      </c>
      <c r="AB7913" t="s">
        <v>44</v>
      </c>
    </row>
    <row r="7914" spans="1:28" x14ac:dyDescent="0.25">
      <c r="A7914" t="s">
        <v>12871</v>
      </c>
      <c r="B7914" s="1">
        <v>45931</v>
      </c>
      <c r="C7914" t="s">
        <v>2597</v>
      </c>
      <c r="D7914" t="s">
        <v>2598</v>
      </c>
      <c r="E7914">
        <v>28</v>
      </c>
      <c r="F7914" t="s">
        <v>48</v>
      </c>
      <c r="G7914" t="s">
        <v>207</v>
      </c>
      <c r="H7914" t="s">
        <v>208</v>
      </c>
      <c r="I7914" t="s">
        <v>34</v>
      </c>
      <c r="J7914" t="s">
        <v>143</v>
      </c>
      <c r="K7914">
        <v>5</v>
      </c>
      <c r="L7914" s="2">
        <v>18000</v>
      </c>
      <c r="M7914">
        <v>10</v>
      </c>
      <c r="N7914" s="2">
        <v>90000</v>
      </c>
      <c r="O7914" s="2">
        <v>9000</v>
      </c>
      <c r="P7914" s="2">
        <v>81000</v>
      </c>
      <c r="Q7914" s="2">
        <v>52536.67</v>
      </c>
      <c r="R7914" s="2">
        <v>28463.33</v>
      </c>
      <c r="S7914" t="s">
        <v>53</v>
      </c>
      <c r="T7914" t="s">
        <v>275</v>
      </c>
      <c r="U7914" t="s">
        <v>123</v>
      </c>
      <c r="V7914" t="s">
        <v>39</v>
      </c>
      <c r="W7914" t="s">
        <v>92</v>
      </c>
      <c r="X7914" t="s">
        <v>97</v>
      </c>
      <c r="Y7914" t="s">
        <v>56</v>
      </c>
      <c r="Z7914" t="s">
        <v>43</v>
      </c>
      <c r="AA7914" t="s">
        <v>44</v>
      </c>
      <c r="AB7914" t="s">
        <v>44</v>
      </c>
    </row>
    <row r="7915" spans="1:28" x14ac:dyDescent="0.25">
      <c r="A7915" t="s">
        <v>12872</v>
      </c>
      <c r="B7915" s="1">
        <v>45931</v>
      </c>
      <c r="C7915" t="s">
        <v>8986</v>
      </c>
      <c r="D7915" t="s">
        <v>8987</v>
      </c>
      <c r="E7915">
        <v>55</v>
      </c>
      <c r="F7915" t="s">
        <v>48</v>
      </c>
      <c r="G7915" t="s">
        <v>212</v>
      </c>
      <c r="H7915" t="s">
        <v>213</v>
      </c>
      <c r="I7915" t="s">
        <v>51</v>
      </c>
      <c r="J7915" t="s">
        <v>52</v>
      </c>
      <c r="K7915">
        <v>4</v>
      </c>
      <c r="L7915" s="2">
        <v>400</v>
      </c>
      <c r="M7915">
        <v>10</v>
      </c>
      <c r="N7915" s="2">
        <v>1600</v>
      </c>
      <c r="O7915" s="2">
        <v>160</v>
      </c>
      <c r="P7915" s="2">
        <v>1440</v>
      </c>
      <c r="Q7915" s="2">
        <v>830.65</v>
      </c>
      <c r="R7915" s="2">
        <v>609.35</v>
      </c>
      <c r="S7915" t="s">
        <v>53</v>
      </c>
      <c r="T7915" t="s">
        <v>105</v>
      </c>
      <c r="U7915" t="s">
        <v>106</v>
      </c>
      <c r="V7915" t="s">
        <v>39</v>
      </c>
      <c r="W7915" t="s">
        <v>124</v>
      </c>
      <c r="X7915" t="s">
        <v>41</v>
      </c>
      <c r="Y7915" t="s">
        <v>56</v>
      </c>
      <c r="Z7915" t="s">
        <v>508</v>
      </c>
      <c r="AA7915" t="s">
        <v>44</v>
      </c>
      <c r="AB7915" t="s">
        <v>44</v>
      </c>
    </row>
    <row r="7916" spans="1:28" x14ac:dyDescent="0.25">
      <c r="A7916" t="s">
        <v>12873</v>
      </c>
      <c r="B7916" s="1">
        <v>45931</v>
      </c>
      <c r="C7916" t="s">
        <v>1665</v>
      </c>
      <c r="D7916" t="s">
        <v>1666</v>
      </c>
      <c r="E7916">
        <v>22</v>
      </c>
      <c r="F7916" t="s">
        <v>48</v>
      </c>
      <c r="G7916" t="s">
        <v>273</v>
      </c>
      <c r="H7916" t="s">
        <v>274</v>
      </c>
      <c r="I7916" t="s">
        <v>51</v>
      </c>
      <c r="J7916" t="s">
        <v>52</v>
      </c>
      <c r="K7916">
        <v>2</v>
      </c>
      <c r="L7916" s="2">
        <v>250</v>
      </c>
      <c r="M7916">
        <v>5</v>
      </c>
      <c r="N7916" s="2">
        <v>500</v>
      </c>
      <c r="O7916" s="2">
        <v>25</v>
      </c>
      <c r="P7916" s="2">
        <v>475</v>
      </c>
      <c r="Q7916" s="2">
        <v>329</v>
      </c>
      <c r="R7916" s="2">
        <v>146</v>
      </c>
      <c r="S7916" t="s">
        <v>53</v>
      </c>
      <c r="T7916" t="s">
        <v>163</v>
      </c>
      <c r="U7916" t="s">
        <v>164</v>
      </c>
      <c r="V7916" t="s">
        <v>39</v>
      </c>
      <c r="W7916" t="s">
        <v>137</v>
      </c>
      <c r="X7916" t="s">
        <v>97</v>
      </c>
      <c r="Y7916" t="s">
        <v>56</v>
      </c>
      <c r="Z7916" t="s">
        <v>43</v>
      </c>
      <c r="AA7916" t="s">
        <v>44</v>
      </c>
      <c r="AB7916" t="s">
        <v>44</v>
      </c>
    </row>
    <row r="7917" spans="1:28" x14ac:dyDescent="0.25">
      <c r="A7917" t="s">
        <v>12874</v>
      </c>
      <c r="B7917" s="1">
        <v>45931</v>
      </c>
      <c r="C7917" t="s">
        <v>434</v>
      </c>
      <c r="D7917" t="s">
        <v>435</v>
      </c>
      <c r="E7917">
        <v>29</v>
      </c>
      <c r="F7917" t="s">
        <v>48</v>
      </c>
      <c r="G7917" t="s">
        <v>197</v>
      </c>
      <c r="H7917" t="s">
        <v>198</v>
      </c>
      <c r="I7917" t="s">
        <v>74</v>
      </c>
      <c r="J7917" t="s">
        <v>75</v>
      </c>
      <c r="K7917">
        <v>6</v>
      </c>
      <c r="L7917" s="2">
        <v>2600</v>
      </c>
      <c r="M7917">
        <v>15</v>
      </c>
      <c r="N7917" s="2">
        <v>15600</v>
      </c>
      <c r="O7917" s="2">
        <v>2340</v>
      </c>
      <c r="P7917" s="2">
        <v>13260</v>
      </c>
      <c r="Q7917" s="2">
        <v>10585.89</v>
      </c>
      <c r="R7917" s="2">
        <v>2674.11</v>
      </c>
      <c r="S7917" t="s">
        <v>53</v>
      </c>
      <c r="T7917" t="s">
        <v>122</v>
      </c>
      <c r="U7917" t="s">
        <v>123</v>
      </c>
      <c r="V7917" t="s">
        <v>39</v>
      </c>
      <c r="W7917" t="s">
        <v>83</v>
      </c>
      <c r="X7917" t="s">
        <v>41</v>
      </c>
      <c r="Y7917" t="s">
        <v>56</v>
      </c>
      <c r="Z7917" t="s">
        <v>43</v>
      </c>
      <c r="AA7917" t="s">
        <v>44</v>
      </c>
      <c r="AB7917" t="s">
        <v>44</v>
      </c>
    </row>
    <row r="7918" spans="1:28" x14ac:dyDescent="0.25">
      <c r="A7918" t="s">
        <v>12875</v>
      </c>
      <c r="B7918" s="1">
        <v>45931</v>
      </c>
      <c r="C7918" t="s">
        <v>12876</v>
      </c>
      <c r="D7918" t="s">
        <v>12877</v>
      </c>
      <c r="E7918">
        <v>23</v>
      </c>
      <c r="F7918" t="s">
        <v>31</v>
      </c>
      <c r="G7918" t="s">
        <v>32</v>
      </c>
      <c r="H7918" t="s">
        <v>33</v>
      </c>
      <c r="I7918" t="s">
        <v>34</v>
      </c>
      <c r="J7918" t="s">
        <v>35</v>
      </c>
      <c r="K7918">
        <v>1</v>
      </c>
      <c r="L7918" s="2">
        <v>55000</v>
      </c>
      <c r="M7918">
        <v>20</v>
      </c>
      <c r="N7918" s="2">
        <v>55000</v>
      </c>
      <c r="O7918" s="2">
        <v>11000</v>
      </c>
      <c r="P7918" s="2">
        <v>44000</v>
      </c>
      <c r="Q7918" s="2">
        <v>24301.759999999998</v>
      </c>
      <c r="R7918" s="2">
        <v>19698.240000000002</v>
      </c>
      <c r="S7918" t="s">
        <v>53</v>
      </c>
      <c r="T7918" t="s">
        <v>136</v>
      </c>
      <c r="U7918" t="s">
        <v>38</v>
      </c>
      <c r="V7918" t="s">
        <v>39</v>
      </c>
      <c r="W7918" t="s">
        <v>92</v>
      </c>
      <c r="X7918" t="s">
        <v>67</v>
      </c>
      <c r="Y7918" t="s">
        <v>56</v>
      </c>
      <c r="Z7918" t="s">
        <v>223</v>
      </c>
      <c r="AA7918" t="s">
        <v>44</v>
      </c>
      <c r="AB7918" t="s">
        <v>44</v>
      </c>
    </row>
    <row r="7919" spans="1:28" x14ac:dyDescent="0.25">
      <c r="A7919" t="s">
        <v>12878</v>
      </c>
      <c r="B7919" s="1">
        <v>45931</v>
      </c>
      <c r="C7919" t="s">
        <v>2384</v>
      </c>
      <c r="D7919" t="s">
        <v>2385</v>
      </c>
      <c r="E7919">
        <v>41</v>
      </c>
      <c r="F7919" t="s">
        <v>48</v>
      </c>
      <c r="G7919" t="s">
        <v>202</v>
      </c>
      <c r="H7919" t="s">
        <v>203</v>
      </c>
      <c r="I7919" t="s">
        <v>103</v>
      </c>
      <c r="J7919" t="s">
        <v>104</v>
      </c>
      <c r="K7919">
        <v>1</v>
      </c>
      <c r="L7919" s="2">
        <v>550</v>
      </c>
      <c r="M7919">
        <v>15</v>
      </c>
      <c r="N7919" s="2">
        <v>550</v>
      </c>
      <c r="O7919" s="2">
        <v>82.5</v>
      </c>
      <c r="P7919" s="2">
        <v>467.5</v>
      </c>
      <c r="Q7919" s="2">
        <v>361.7</v>
      </c>
      <c r="R7919" s="2">
        <v>105.8</v>
      </c>
      <c r="S7919" t="s">
        <v>53</v>
      </c>
      <c r="T7919" t="s">
        <v>96</v>
      </c>
      <c r="U7919" t="s">
        <v>96</v>
      </c>
      <c r="V7919" t="s">
        <v>39</v>
      </c>
      <c r="W7919" t="s">
        <v>137</v>
      </c>
      <c r="X7919" t="s">
        <v>97</v>
      </c>
      <c r="Y7919" t="s">
        <v>56</v>
      </c>
      <c r="Z7919" t="s">
        <v>43</v>
      </c>
      <c r="AA7919" t="s">
        <v>44</v>
      </c>
      <c r="AB7919" t="s">
        <v>44</v>
      </c>
    </row>
    <row r="7920" spans="1:28" x14ac:dyDescent="0.25">
      <c r="A7920" t="s">
        <v>12879</v>
      </c>
      <c r="B7920" s="1">
        <v>45931</v>
      </c>
      <c r="C7920" t="s">
        <v>10710</v>
      </c>
      <c r="D7920" t="s">
        <v>10711</v>
      </c>
      <c r="E7920">
        <v>33</v>
      </c>
      <c r="F7920" t="s">
        <v>48</v>
      </c>
      <c r="G7920" t="s">
        <v>318</v>
      </c>
      <c r="H7920" t="s">
        <v>319</v>
      </c>
      <c r="I7920" t="s">
        <v>34</v>
      </c>
      <c r="J7920" t="s">
        <v>190</v>
      </c>
      <c r="K7920">
        <v>2</v>
      </c>
      <c r="L7920" s="2">
        <v>2500</v>
      </c>
      <c r="M7920">
        <v>10</v>
      </c>
      <c r="N7920" s="2">
        <v>5000</v>
      </c>
      <c r="O7920" s="2">
        <v>500</v>
      </c>
      <c r="P7920" s="2">
        <v>4500</v>
      </c>
      <c r="Q7920" s="2">
        <v>2791.31</v>
      </c>
      <c r="R7920" s="2">
        <v>1708.69</v>
      </c>
      <c r="S7920" t="s">
        <v>64</v>
      </c>
      <c r="T7920" t="s">
        <v>122</v>
      </c>
      <c r="U7920" t="s">
        <v>123</v>
      </c>
      <c r="V7920" t="s">
        <v>39</v>
      </c>
      <c r="W7920" t="s">
        <v>83</v>
      </c>
      <c r="X7920" t="s">
        <v>41</v>
      </c>
      <c r="Y7920" t="s">
        <v>56</v>
      </c>
      <c r="Z7920" t="s">
        <v>43</v>
      </c>
      <c r="AA7920" t="s">
        <v>44</v>
      </c>
      <c r="AB7920" t="s">
        <v>68</v>
      </c>
    </row>
    <row r="7921" spans="1:28" x14ac:dyDescent="0.25">
      <c r="A7921" t="s">
        <v>12880</v>
      </c>
      <c r="B7921" s="1">
        <v>45931</v>
      </c>
      <c r="C7921" t="s">
        <v>12881</v>
      </c>
      <c r="D7921" t="s">
        <v>12882</v>
      </c>
      <c r="E7921">
        <v>41</v>
      </c>
      <c r="F7921" t="s">
        <v>111</v>
      </c>
      <c r="G7921" t="s">
        <v>81</v>
      </c>
      <c r="H7921" t="s">
        <v>82</v>
      </c>
      <c r="I7921" t="s">
        <v>51</v>
      </c>
      <c r="J7921" t="s">
        <v>52</v>
      </c>
      <c r="K7921">
        <v>3</v>
      </c>
      <c r="L7921" s="2">
        <v>600</v>
      </c>
      <c r="M7921">
        <v>10</v>
      </c>
      <c r="N7921" s="2">
        <v>1800</v>
      </c>
      <c r="O7921" s="2">
        <v>180</v>
      </c>
      <c r="P7921" s="2">
        <v>1620</v>
      </c>
      <c r="Q7921" s="2">
        <v>904.85</v>
      </c>
      <c r="R7921" s="2">
        <v>715.15</v>
      </c>
      <c r="S7921" t="s">
        <v>64</v>
      </c>
      <c r="T7921" t="s">
        <v>90</v>
      </c>
      <c r="U7921" t="s">
        <v>91</v>
      </c>
      <c r="V7921" t="s">
        <v>39</v>
      </c>
      <c r="W7921" t="s">
        <v>137</v>
      </c>
      <c r="X7921" t="s">
        <v>97</v>
      </c>
      <c r="Y7921" t="s">
        <v>56</v>
      </c>
      <c r="Z7921" t="s">
        <v>43</v>
      </c>
      <c r="AA7921" t="s">
        <v>44</v>
      </c>
      <c r="AB7921" t="s">
        <v>44</v>
      </c>
    </row>
    <row r="7922" spans="1:28" x14ac:dyDescent="0.25">
      <c r="A7922" t="s">
        <v>12883</v>
      </c>
      <c r="B7922" s="1">
        <v>45931</v>
      </c>
      <c r="C7922" t="s">
        <v>1102</v>
      </c>
      <c r="D7922" t="s">
        <v>1103</v>
      </c>
      <c r="E7922">
        <v>29</v>
      </c>
      <c r="F7922" t="s">
        <v>111</v>
      </c>
      <c r="G7922" t="s">
        <v>207</v>
      </c>
      <c r="H7922" t="s">
        <v>208</v>
      </c>
      <c r="I7922" t="s">
        <v>34</v>
      </c>
      <c r="J7922" t="s">
        <v>143</v>
      </c>
      <c r="K7922">
        <v>2</v>
      </c>
      <c r="L7922" s="2">
        <v>18000</v>
      </c>
      <c r="M7922">
        <v>15</v>
      </c>
      <c r="N7922" s="2">
        <v>36000</v>
      </c>
      <c r="O7922" s="2">
        <v>5400</v>
      </c>
      <c r="P7922" s="2">
        <v>30600</v>
      </c>
      <c r="Q7922" s="2">
        <v>17138.48</v>
      </c>
      <c r="R7922" s="2">
        <v>13461.52</v>
      </c>
      <c r="S7922" t="s">
        <v>53</v>
      </c>
      <c r="T7922" t="s">
        <v>65</v>
      </c>
      <c r="U7922" t="s">
        <v>65</v>
      </c>
      <c r="V7922" t="s">
        <v>39</v>
      </c>
      <c r="W7922" t="s">
        <v>40</v>
      </c>
      <c r="X7922" t="s">
        <v>41</v>
      </c>
      <c r="Y7922" t="s">
        <v>56</v>
      </c>
      <c r="Z7922" t="s">
        <v>43</v>
      </c>
      <c r="AA7922" t="s">
        <v>44</v>
      </c>
      <c r="AB7922" t="s">
        <v>44</v>
      </c>
    </row>
    <row r="7923" spans="1:28" x14ac:dyDescent="0.25">
      <c r="A7923" t="s">
        <v>12884</v>
      </c>
      <c r="B7923" s="1">
        <v>45932</v>
      </c>
      <c r="C7923" t="s">
        <v>6675</v>
      </c>
      <c r="D7923" t="s">
        <v>6676</v>
      </c>
      <c r="E7923">
        <v>18</v>
      </c>
      <c r="F7923" t="s">
        <v>48</v>
      </c>
      <c r="G7923" t="s">
        <v>188</v>
      </c>
      <c r="H7923" t="s">
        <v>189</v>
      </c>
      <c r="I7923" t="s">
        <v>34</v>
      </c>
      <c r="J7923" t="s">
        <v>190</v>
      </c>
      <c r="K7923">
        <v>1</v>
      </c>
      <c r="L7923" s="2">
        <v>1800</v>
      </c>
      <c r="M7923">
        <v>15</v>
      </c>
      <c r="N7923" s="2">
        <v>1800</v>
      </c>
      <c r="O7923" s="2">
        <v>270</v>
      </c>
      <c r="P7923" s="2">
        <v>1530</v>
      </c>
      <c r="Q7923" s="2">
        <v>1243.74</v>
      </c>
      <c r="R7923" s="2">
        <v>286.26</v>
      </c>
      <c r="S7923" t="s">
        <v>53</v>
      </c>
      <c r="T7923" t="s">
        <v>65</v>
      </c>
      <c r="U7923" t="s">
        <v>65</v>
      </c>
      <c r="V7923" t="s">
        <v>39</v>
      </c>
      <c r="W7923" t="s">
        <v>124</v>
      </c>
      <c r="X7923" t="s">
        <v>41</v>
      </c>
      <c r="Y7923" t="s">
        <v>56</v>
      </c>
      <c r="Z7923" t="s">
        <v>43</v>
      </c>
      <c r="AA7923" t="s">
        <v>68</v>
      </c>
      <c r="AB7923" t="s">
        <v>44</v>
      </c>
    </row>
    <row r="7924" spans="1:28" x14ac:dyDescent="0.25">
      <c r="A7924" t="s">
        <v>12885</v>
      </c>
      <c r="B7924" s="1">
        <v>45932</v>
      </c>
      <c r="C7924" t="s">
        <v>1548</v>
      </c>
      <c r="D7924" t="s">
        <v>1549</v>
      </c>
      <c r="E7924">
        <v>47</v>
      </c>
      <c r="F7924" t="s">
        <v>31</v>
      </c>
      <c r="G7924" t="s">
        <v>32</v>
      </c>
      <c r="H7924" t="s">
        <v>33</v>
      </c>
      <c r="I7924" t="s">
        <v>34</v>
      </c>
      <c r="J7924" t="s">
        <v>35</v>
      </c>
      <c r="K7924">
        <v>5</v>
      </c>
      <c r="L7924" s="2">
        <v>55000</v>
      </c>
      <c r="M7924">
        <v>10</v>
      </c>
      <c r="N7924" s="2">
        <v>275000</v>
      </c>
      <c r="O7924" s="2">
        <v>27500</v>
      </c>
      <c r="P7924" s="2">
        <v>247500</v>
      </c>
      <c r="Q7924" s="2">
        <v>153240.76999999999</v>
      </c>
      <c r="R7924" s="2">
        <v>94259.23</v>
      </c>
      <c r="S7924" t="s">
        <v>53</v>
      </c>
      <c r="T7924" t="s">
        <v>290</v>
      </c>
      <c r="U7924" t="s">
        <v>291</v>
      </c>
      <c r="V7924" t="s">
        <v>39</v>
      </c>
      <c r="W7924" t="s">
        <v>124</v>
      </c>
      <c r="X7924" t="s">
        <v>41</v>
      </c>
      <c r="Y7924" t="s">
        <v>42</v>
      </c>
      <c r="Z7924" t="s">
        <v>43</v>
      </c>
      <c r="AA7924" t="s">
        <v>44</v>
      </c>
      <c r="AB7924" t="s">
        <v>44</v>
      </c>
    </row>
    <row r="7925" spans="1:28" x14ac:dyDescent="0.25">
      <c r="A7925" t="s">
        <v>12886</v>
      </c>
      <c r="B7925" s="1">
        <v>45932</v>
      </c>
      <c r="C7925" t="s">
        <v>8356</v>
      </c>
      <c r="D7925" t="s">
        <v>8357</v>
      </c>
      <c r="E7925">
        <v>58</v>
      </c>
      <c r="F7925" t="s">
        <v>48</v>
      </c>
      <c r="G7925" t="s">
        <v>49</v>
      </c>
      <c r="H7925" t="s">
        <v>50</v>
      </c>
      <c r="I7925" t="s">
        <v>51</v>
      </c>
      <c r="J7925" t="s">
        <v>52</v>
      </c>
      <c r="K7925">
        <v>4</v>
      </c>
      <c r="L7925" s="2">
        <v>500</v>
      </c>
      <c r="M7925">
        <v>15</v>
      </c>
      <c r="N7925" s="2">
        <v>2000</v>
      </c>
      <c r="O7925" s="2">
        <v>300</v>
      </c>
      <c r="P7925" s="2">
        <v>1700</v>
      </c>
      <c r="Q7925" s="2">
        <v>1253.67</v>
      </c>
      <c r="R7925" s="2">
        <v>446.33</v>
      </c>
      <c r="S7925" t="s">
        <v>53</v>
      </c>
      <c r="T7925" t="s">
        <v>222</v>
      </c>
      <c r="U7925" t="s">
        <v>38</v>
      </c>
      <c r="V7925" t="s">
        <v>39</v>
      </c>
      <c r="W7925" t="s">
        <v>66</v>
      </c>
      <c r="X7925" t="s">
        <v>41</v>
      </c>
      <c r="Y7925" t="s">
        <v>56</v>
      </c>
      <c r="Z7925" t="s">
        <v>43</v>
      </c>
      <c r="AA7925" t="s">
        <v>44</v>
      </c>
      <c r="AB7925" t="s">
        <v>44</v>
      </c>
    </row>
    <row r="7926" spans="1:28" x14ac:dyDescent="0.25">
      <c r="A7926" t="s">
        <v>12887</v>
      </c>
      <c r="B7926" s="1">
        <v>45932</v>
      </c>
      <c r="C7926" t="s">
        <v>8975</v>
      </c>
      <c r="D7926" t="s">
        <v>8976</v>
      </c>
      <c r="E7926">
        <v>55</v>
      </c>
      <c r="F7926" t="s">
        <v>111</v>
      </c>
      <c r="G7926" t="s">
        <v>32</v>
      </c>
      <c r="H7926" t="s">
        <v>33</v>
      </c>
      <c r="I7926" t="s">
        <v>34</v>
      </c>
      <c r="J7926" t="s">
        <v>35</v>
      </c>
      <c r="K7926">
        <v>2</v>
      </c>
      <c r="L7926" s="2">
        <v>55000</v>
      </c>
      <c r="M7926">
        <v>10</v>
      </c>
      <c r="N7926" s="2">
        <v>110000</v>
      </c>
      <c r="O7926" s="2">
        <v>11000</v>
      </c>
      <c r="P7926" s="2">
        <v>99000</v>
      </c>
      <c r="Q7926" s="2">
        <v>66466.92</v>
      </c>
      <c r="R7926" s="2">
        <v>32533.08</v>
      </c>
      <c r="S7926" t="s">
        <v>36</v>
      </c>
      <c r="T7926" t="s">
        <v>578</v>
      </c>
      <c r="U7926" t="s">
        <v>579</v>
      </c>
      <c r="V7926" t="s">
        <v>39</v>
      </c>
      <c r="W7926" t="s">
        <v>66</v>
      </c>
      <c r="X7926" t="s">
        <v>41</v>
      </c>
      <c r="Y7926" t="s">
        <v>56</v>
      </c>
      <c r="Z7926" t="s">
        <v>107</v>
      </c>
      <c r="AA7926" t="s">
        <v>44</v>
      </c>
      <c r="AB7926" t="s">
        <v>44</v>
      </c>
    </row>
    <row r="7927" spans="1:28" x14ac:dyDescent="0.25">
      <c r="A7927" t="s">
        <v>12888</v>
      </c>
      <c r="B7927" s="1">
        <v>45932</v>
      </c>
      <c r="C7927" t="s">
        <v>576</v>
      </c>
      <c r="D7927" t="s">
        <v>577</v>
      </c>
      <c r="E7927">
        <v>40</v>
      </c>
      <c r="F7927" t="s">
        <v>31</v>
      </c>
      <c r="G7927" t="s">
        <v>32</v>
      </c>
      <c r="H7927" t="s">
        <v>33</v>
      </c>
      <c r="I7927" t="s">
        <v>34</v>
      </c>
      <c r="J7927" t="s">
        <v>35</v>
      </c>
      <c r="K7927">
        <v>1</v>
      </c>
      <c r="L7927" s="2">
        <v>55000</v>
      </c>
      <c r="M7927">
        <v>0</v>
      </c>
      <c r="N7927" s="2">
        <v>55000</v>
      </c>
      <c r="O7927" s="2">
        <v>0</v>
      </c>
      <c r="P7927" s="2">
        <v>55000</v>
      </c>
      <c r="Q7927" s="2">
        <v>41905.15</v>
      </c>
      <c r="R7927" s="2">
        <v>13094.85</v>
      </c>
      <c r="S7927" t="s">
        <v>36</v>
      </c>
      <c r="T7927" t="s">
        <v>76</v>
      </c>
      <c r="U7927" t="s">
        <v>77</v>
      </c>
      <c r="V7927" t="s">
        <v>39</v>
      </c>
      <c r="W7927" t="s">
        <v>124</v>
      </c>
      <c r="X7927" t="s">
        <v>97</v>
      </c>
      <c r="Y7927" t="s">
        <v>42</v>
      </c>
      <c r="Z7927" t="s">
        <v>107</v>
      </c>
      <c r="AA7927" t="s">
        <v>44</v>
      </c>
      <c r="AB7927" t="s">
        <v>44</v>
      </c>
    </row>
    <row r="7928" spans="1:28" x14ac:dyDescent="0.25">
      <c r="A7928" t="s">
        <v>12889</v>
      </c>
      <c r="B7928" s="1">
        <v>45932</v>
      </c>
      <c r="C7928" t="s">
        <v>11470</v>
      </c>
      <c r="D7928" t="s">
        <v>11471</v>
      </c>
      <c r="E7928">
        <v>18</v>
      </c>
      <c r="F7928" t="s">
        <v>31</v>
      </c>
      <c r="G7928" t="s">
        <v>81</v>
      </c>
      <c r="H7928" t="s">
        <v>82</v>
      </c>
      <c r="I7928" t="s">
        <v>51</v>
      </c>
      <c r="J7928" t="s">
        <v>52</v>
      </c>
      <c r="K7928">
        <v>1</v>
      </c>
      <c r="L7928" s="2">
        <v>600</v>
      </c>
      <c r="M7928">
        <v>0</v>
      </c>
      <c r="N7928" s="2">
        <v>600</v>
      </c>
      <c r="O7928" s="2">
        <v>0</v>
      </c>
      <c r="P7928" s="2">
        <v>600</v>
      </c>
      <c r="Q7928" s="2">
        <v>345.2</v>
      </c>
      <c r="R7928" s="2">
        <v>254.8</v>
      </c>
      <c r="S7928" t="s">
        <v>36</v>
      </c>
      <c r="T7928" t="s">
        <v>65</v>
      </c>
      <c r="U7928" t="s">
        <v>65</v>
      </c>
      <c r="V7928" t="s">
        <v>39</v>
      </c>
      <c r="W7928" t="s">
        <v>137</v>
      </c>
      <c r="X7928" t="s">
        <v>41</v>
      </c>
      <c r="Y7928" t="s">
        <v>42</v>
      </c>
      <c r="Z7928" t="s">
        <v>43</v>
      </c>
      <c r="AA7928" t="s">
        <v>44</v>
      </c>
      <c r="AB7928" t="s">
        <v>44</v>
      </c>
    </row>
    <row r="7929" spans="1:28" x14ac:dyDescent="0.25">
      <c r="A7929" t="s">
        <v>12890</v>
      </c>
      <c r="B7929" s="1">
        <v>45932</v>
      </c>
      <c r="C7929" t="s">
        <v>1864</v>
      </c>
      <c r="D7929" t="s">
        <v>1865</v>
      </c>
      <c r="E7929">
        <v>18</v>
      </c>
      <c r="F7929" t="s">
        <v>48</v>
      </c>
      <c r="G7929" t="s">
        <v>101</v>
      </c>
      <c r="H7929" t="s">
        <v>102</v>
      </c>
      <c r="I7929" t="s">
        <v>103</v>
      </c>
      <c r="J7929" t="s">
        <v>104</v>
      </c>
      <c r="K7929">
        <v>5</v>
      </c>
      <c r="L7929" s="2">
        <v>1800</v>
      </c>
      <c r="M7929">
        <v>5</v>
      </c>
      <c r="N7929" s="2">
        <v>9000</v>
      </c>
      <c r="O7929" s="2">
        <v>450</v>
      </c>
      <c r="P7929" s="2">
        <v>8550</v>
      </c>
      <c r="Q7929" s="2">
        <v>5594.42</v>
      </c>
      <c r="R7929" s="2">
        <v>2955.58</v>
      </c>
      <c r="S7929" t="s">
        <v>64</v>
      </c>
      <c r="T7929" t="s">
        <v>153</v>
      </c>
      <c r="U7929" t="s">
        <v>154</v>
      </c>
      <c r="V7929" t="s">
        <v>39</v>
      </c>
      <c r="W7929" t="s">
        <v>137</v>
      </c>
      <c r="X7929" t="s">
        <v>97</v>
      </c>
      <c r="Y7929" t="s">
        <v>56</v>
      </c>
      <c r="Z7929" t="s">
        <v>43</v>
      </c>
      <c r="AA7929" t="s">
        <v>44</v>
      </c>
      <c r="AB7929" t="s">
        <v>44</v>
      </c>
    </row>
    <row r="7930" spans="1:28" x14ac:dyDescent="0.25">
      <c r="A7930" t="s">
        <v>12891</v>
      </c>
      <c r="B7930" s="1">
        <v>45932</v>
      </c>
      <c r="C7930" t="s">
        <v>3336</v>
      </c>
      <c r="D7930" t="s">
        <v>3337</v>
      </c>
      <c r="E7930">
        <v>28</v>
      </c>
      <c r="F7930" t="s">
        <v>31</v>
      </c>
      <c r="G7930" t="s">
        <v>202</v>
      </c>
      <c r="H7930" t="s">
        <v>203</v>
      </c>
      <c r="I7930" t="s">
        <v>103</v>
      </c>
      <c r="J7930" t="s">
        <v>104</v>
      </c>
      <c r="K7930">
        <v>4</v>
      </c>
      <c r="L7930" s="2">
        <v>550</v>
      </c>
      <c r="M7930">
        <v>10</v>
      </c>
      <c r="N7930" s="2">
        <v>2200</v>
      </c>
      <c r="O7930" s="2">
        <v>220</v>
      </c>
      <c r="P7930" s="2">
        <v>1980</v>
      </c>
      <c r="Q7930" s="2">
        <v>1332.68</v>
      </c>
      <c r="R7930" s="2">
        <v>647.32000000000005</v>
      </c>
      <c r="S7930" t="s">
        <v>36</v>
      </c>
      <c r="T7930" t="s">
        <v>96</v>
      </c>
      <c r="U7930" t="s">
        <v>96</v>
      </c>
      <c r="V7930" t="s">
        <v>39</v>
      </c>
      <c r="W7930" t="s">
        <v>83</v>
      </c>
      <c r="X7930" t="s">
        <v>67</v>
      </c>
      <c r="Y7930" t="s">
        <v>56</v>
      </c>
      <c r="Z7930" t="s">
        <v>43</v>
      </c>
      <c r="AA7930" t="s">
        <v>68</v>
      </c>
      <c r="AB7930" t="s">
        <v>44</v>
      </c>
    </row>
    <row r="7931" spans="1:28" x14ac:dyDescent="0.25">
      <c r="A7931" t="s">
        <v>12892</v>
      </c>
      <c r="B7931" s="1">
        <v>45932</v>
      </c>
      <c r="C7931" t="s">
        <v>3048</v>
      </c>
      <c r="D7931" t="s">
        <v>3049</v>
      </c>
      <c r="E7931">
        <v>42</v>
      </c>
      <c r="F7931" t="s">
        <v>31</v>
      </c>
      <c r="G7931" t="s">
        <v>49</v>
      </c>
      <c r="H7931" t="s">
        <v>50</v>
      </c>
      <c r="I7931" t="s">
        <v>51</v>
      </c>
      <c r="J7931" t="s">
        <v>52</v>
      </c>
      <c r="K7931">
        <v>1</v>
      </c>
      <c r="L7931" s="2">
        <v>500</v>
      </c>
      <c r="M7931">
        <v>15</v>
      </c>
      <c r="N7931" s="2">
        <v>500</v>
      </c>
      <c r="O7931" s="2">
        <v>75</v>
      </c>
      <c r="P7931" s="2">
        <v>425</v>
      </c>
      <c r="Q7931" s="2">
        <v>308.17</v>
      </c>
      <c r="R7931" s="2">
        <v>116.83</v>
      </c>
      <c r="S7931" t="s">
        <v>53</v>
      </c>
      <c r="T7931" t="s">
        <v>153</v>
      </c>
      <c r="U7931" t="s">
        <v>154</v>
      </c>
      <c r="V7931" t="s">
        <v>39</v>
      </c>
      <c r="W7931" t="s">
        <v>83</v>
      </c>
      <c r="X7931" t="s">
        <v>97</v>
      </c>
      <c r="Y7931" t="s">
        <v>56</v>
      </c>
      <c r="Z7931" t="s">
        <v>43</v>
      </c>
      <c r="AA7931" t="s">
        <v>44</v>
      </c>
      <c r="AB7931" t="s">
        <v>44</v>
      </c>
    </row>
    <row r="7932" spans="1:28" x14ac:dyDescent="0.25">
      <c r="A7932" t="s">
        <v>12893</v>
      </c>
      <c r="B7932" s="1">
        <v>45932</v>
      </c>
      <c r="C7932" t="s">
        <v>3257</v>
      </c>
      <c r="D7932" t="s">
        <v>3258</v>
      </c>
      <c r="E7932">
        <v>28</v>
      </c>
      <c r="F7932" t="s">
        <v>48</v>
      </c>
      <c r="G7932" t="s">
        <v>141</v>
      </c>
      <c r="H7932" t="s">
        <v>142</v>
      </c>
      <c r="I7932" t="s">
        <v>74</v>
      </c>
      <c r="J7932" t="s">
        <v>143</v>
      </c>
      <c r="K7932">
        <v>1</v>
      </c>
      <c r="L7932" s="2">
        <v>900</v>
      </c>
      <c r="M7932">
        <v>5</v>
      </c>
      <c r="N7932" s="2">
        <v>900</v>
      </c>
      <c r="O7932" s="2">
        <v>45</v>
      </c>
      <c r="P7932" s="2">
        <v>855</v>
      </c>
      <c r="Q7932" s="2">
        <v>596.45000000000005</v>
      </c>
      <c r="R7932" s="2">
        <v>258.55</v>
      </c>
      <c r="S7932" t="s">
        <v>53</v>
      </c>
      <c r="T7932" t="s">
        <v>76</v>
      </c>
      <c r="U7932" t="s">
        <v>77</v>
      </c>
      <c r="V7932" t="s">
        <v>39</v>
      </c>
      <c r="W7932" t="s">
        <v>92</v>
      </c>
      <c r="X7932" t="s">
        <v>97</v>
      </c>
      <c r="Y7932" t="s">
        <v>42</v>
      </c>
      <c r="Z7932" t="s">
        <v>43</v>
      </c>
      <c r="AA7932" t="s">
        <v>44</v>
      </c>
      <c r="AB7932" t="s">
        <v>44</v>
      </c>
    </row>
    <row r="7933" spans="1:28" x14ac:dyDescent="0.25">
      <c r="A7933" t="s">
        <v>12894</v>
      </c>
      <c r="B7933" s="1">
        <v>45932</v>
      </c>
      <c r="C7933" t="s">
        <v>1688</v>
      </c>
      <c r="D7933" t="s">
        <v>1689</v>
      </c>
      <c r="E7933">
        <v>36</v>
      </c>
      <c r="F7933" t="s">
        <v>31</v>
      </c>
      <c r="G7933" t="s">
        <v>243</v>
      </c>
      <c r="H7933" t="s">
        <v>244</v>
      </c>
      <c r="I7933" t="s">
        <v>103</v>
      </c>
      <c r="J7933" t="s">
        <v>104</v>
      </c>
      <c r="K7933">
        <v>2</v>
      </c>
      <c r="L7933" s="2">
        <v>450</v>
      </c>
      <c r="M7933">
        <v>10</v>
      </c>
      <c r="N7933" s="2">
        <v>900</v>
      </c>
      <c r="O7933" s="2">
        <v>90</v>
      </c>
      <c r="P7933" s="2">
        <v>810</v>
      </c>
      <c r="Q7933" s="2">
        <v>466.6</v>
      </c>
      <c r="R7933" s="2">
        <v>343.4</v>
      </c>
      <c r="S7933" t="s">
        <v>36</v>
      </c>
      <c r="T7933" t="s">
        <v>105</v>
      </c>
      <c r="U7933" t="s">
        <v>106</v>
      </c>
      <c r="V7933" t="s">
        <v>39</v>
      </c>
      <c r="W7933" t="s">
        <v>66</v>
      </c>
      <c r="X7933" t="s">
        <v>97</v>
      </c>
      <c r="Y7933" t="s">
        <v>56</v>
      </c>
      <c r="Z7933" t="s">
        <v>107</v>
      </c>
      <c r="AA7933" t="s">
        <v>44</v>
      </c>
      <c r="AB7933" t="s">
        <v>44</v>
      </c>
    </row>
    <row r="7934" spans="1:28" x14ac:dyDescent="0.25">
      <c r="A7934" t="s">
        <v>12895</v>
      </c>
      <c r="B7934" s="1">
        <v>45932</v>
      </c>
      <c r="C7934" t="s">
        <v>4240</v>
      </c>
      <c r="D7934" t="s">
        <v>4241</v>
      </c>
      <c r="E7934">
        <v>44</v>
      </c>
      <c r="F7934" t="s">
        <v>111</v>
      </c>
      <c r="G7934" t="s">
        <v>285</v>
      </c>
      <c r="H7934" t="s">
        <v>286</v>
      </c>
      <c r="I7934" t="s">
        <v>34</v>
      </c>
      <c r="J7934" t="s">
        <v>121</v>
      </c>
      <c r="K7934">
        <v>1</v>
      </c>
      <c r="L7934" s="2">
        <v>3200</v>
      </c>
      <c r="M7934">
        <v>10</v>
      </c>
      <c r="N7934" s="2">
        <v>3200</v>
      </c>
      <c r="O7934" s="2">
        <v>320</v>
      </c>
      <c r="P7934" s="2">
        <v>2880</v>
      </c>
      <c r="Q7934" s="2">
        <v>2344.7800000000002</v>
      </c>
      <c r="R7934" s="2">
        <v>535.22</v>
      </c>
      <c r="S7934" t="s">
        <v>53</v>
      </c>
      <c r="T7934" t="s">
        <v>96</v>
      </c>
      <c r="U7934" t="s">
        <v>96</v>
      </c>
      <c r="V7934" t="s">
        <v>39</v>
      </c>
      <c r="W7934" t="s">
        <v>92</v>
      </c>
      <c r="X7934" t="s">
        <v>41</v>
      </c>
      <c r="Y7934" t="s">
        <v>42</v>
      </c>
      <c r="Z7934" t="s">
        <v>43</v>
      </c>
      <c r="AA7934" t="s">
        <v>44</v>
      </c>
      <c r="AB7934" t="s">
        <v>44</v>
      </c>
    </row>
    <row r="7935" spans="1:28" x14ac:dyDescent="0.25">
      <c r="A7935" t="s">
        <v>12896</v>
      </c>
      <c r="B7935" s="1">
        <v>45932</v>
      </c>
      <c r="C7935" t="s">
        <v>261</v>
      </c>
      <c r="D7935" t="s">
        <v>262</v>
      </c>
      <c r="E7935">
        <v>56</v>
      </c>
      <c r="F7935" t="s">
        <v>48</v>
      </c>
      <c r="G7935" t="s">
        <v>81</v>
      </c>
      <c r="H7935" t="s">
        <v>82</v>
      </c>
      <c r="I7935" t="s">
        <v>51</v>
      </c>
      <c r="J7935" t="s">
        <v>52</v>
      </c>
      <c r="K7935">
        <v>1</v>
      </c>
      <c r="L7935" s="2">
        <v>600</v>
      </c>
      <c r="M7935">
        <v>0</v>
      </c>
      <c r="N7935" s="2">
        <v>600</v>
      </c>
      <c r="O7935" s="2">
        <v>0</v>
      </c>
      <c r="P7935" s="2">
        <v>600</v>
      </c>
      <c r="Q7935" s="2">
        <v>378.79</v>
      </c>
      <c r="R7935" s="2">
        <v>221.21</v>
      </c>
      <c r="S7935" t="s">
        <v>64</v>
      </c>
      <c r="T7935" t="s">
        <v>65</v>
      </c>
      <c r="U7935" t="s">
        <v>65</v>
      </c>
      <c r="V7935" t="s">
        <v>39</v>
      </c>
      <c r="W7935" t="s">
        <v>137</v>
      </c>
      <c r="X7935" t="s">
        <v>41</v>
      </c>
      <c r="Y7935" t="s">
        <v>56</v>
      </c>
      <c r="Z7935" t="s">
        <v>144</v>
      </c>
      <c r="AA7935" t="s">
        <v>44</v>
      </c>
      <c r="AB7935" t="s">
        <v>44</v>
      </c>
    </row>
    <row r="7936" spans="1:28" x14ac:dyDescent="0.25">
      <c r="A7936" t="s">
        <v>12897</v>
      </c>
      <c r="B7936" s="1">
        <v>45932</v>
      </c>
      <c r="C7936" t="s">
        <v>4324</v>
      </c>
      <c r="D7936" t="s">
        <v>4325</v>
      </c>
      <c r="E7936">
        <v>18</v>
      </c>
      <c r="F7936" t="s">
        <v>48</v>
      </c>
      <c r="G7936" t="s">
        <v>168</v>
      </c>
      <c r="H7936" t="s">
        <v>169</v>
      </c>
      <c r="I7936" t="s">
        <v>62</v>
      </c>
      <c r="J7936" t="s">
        <v>143</v>
      </c>
      <c r="K7936">
        <v>2</v>
      </c>
      <c r="L7936" s="2">
        <v>1800</v>
      </c>
      <c r="M7936">
        <v>5</v>
      </c>
      <c r="N7936" s="2">
        <v>3600</v>
      </c>
      <c r="O7936" s="2">
        <v>180</v>
      </c>
      <c r="P7936" s="2">
        <v>3420</v>
      </c>
      <c r="Q7936" s="2">
        <v>2724.24</v>
      </c>
      <c r="R7936" s="2">
        <v>695.76</v>
      </c>
      <c r="S7936" t="s">
        <v>64</v>
      </c>
      <c r="T7936" t="s">
        <v>76</v>
      </c>
      <c r="U7936" t="s">
        <v>77</v>
      </c>
      <c r="V7936" t="s">
        <v>39</v>
      </c>
      <c r="W7936" t="s">
        <v>92</v>
      </c>
      <c r="X7936" t="s">
        <v>97</v>
      </c>
      <c r="Y7936" t="s">
        <v>56</v>
      </c>
      <c r="Z7936" t="s">
        <v>43</v>
      </c>
      <c r="AA7936" t="s">
        <v>44</v>
      </c>
      <c r="AB7936" t="s">
        <v>44</v>
      </c>
    </row>
    <row r="7937" spans="1:28" x14ac:dyDescent="0.25">
      <c r="A7937" t="s">
        <v>12898</v>
      </c>
      <c r="B7937" s="1">
        <v>45932</v>
      </c>
      <c r="C7937" t="s">
        <v>4964</v>
      </c>
      <c r="D7937" t="s">
        <v>4965</v>
      </c>
      <c r="E7937">
        <v>40</v>
      </c>
      <c r="F7937" t="s">
        <v>31</v>
      </c>
      <c r="G7937" t="s">
        <v>119</v>
      </c>
      <c r="H7937" t="s">
        <v>120</v>
      </c>
      <c r="I7937" t="s">
        <v>62</v>
      </c>
      <c r="J7937" t="s">
        <v>121</v>
      </c>
      <c r="K7937">
        <v>2</v>
      </c>
      <c r="L7937" s="2">
        <v>4800</v>
      </c>
      <c r="M7937">
        <v>0</v>
      </c>
      <c r="N7937" s="2">
        <v>9600</v>
      </c>
      <c r="O7937" s="2">
        <v>0</v>
      </c>
      <c r="P7937" s="2">
        <v>9600</v>
      </c>
      <c r="Q7937" s="2">
        <v>5735.45</v>
      </c>
      <c r="R7937" s="2">
        <v>3864.55</v>
      </c>
      <c r="S7937" t="s">
        <v>36</v>
      </c>
      <c r="T7937" t="s">
        <v>96</v>
      </c>
      <c r="U7937" t="s">
        <v>96</v>
      </c>
      <c r="V7937" t="s">
        <v>39</v>
      </c>
      <c r="W7937" t="s">
        <v>83</v>
      </c>
      <c r="X7937" t="s">
        <v>97</v>
      </c>
      <c r="Y7937" t="s">
        <v>56</v>
      </c>
      <c r="Z7937" t="s">
        <v>223</v>
      </c>
      <c r="AA7937" t="s">
        <v>68</v>
      </c>
      <c r="AB7937" t="s">
        <v>44</v>
      </c>
    </row>
    <row r="7938" spans="1:28" x14ac:dyDescent="0.25">
      <c r="A7938" t="s">
        <v>12899</v>
      </c>
      <c r="B7938" s="1">
        <v>45932</v>
      </c>
      <c r="C7938" t="s">
        <v>288</v>
      </c>
      <c r="D7938" t="s">
        <v>289</v>
      </c>
      <c r="E7938">
        <v>46</v>
      </c>
      <c r="F7938" t="s">
        <v>48</v>
      </c>
      <c r="G7938" t="s">
        <v>60</v>
      </c>
      <c r="H7938" t="s">
        <v>61</v>
      </c>
      <c r="I7938" t="s">
        <v>62</v>
      </c>
      <c r="J7938" t="s">
        <v>63</v>
      </c>
      <c r="K7938">
        <v>2</v>
      </c>
      <c r="L7938" s="2">
        <v>3500</v>
      </c>
      <c r="M7938">
        <v>25</v>
      </c>
      <c r="N7938" s="2">
        <v>7000</v>
      </c>
      <c r="O7938" s="2">
        <v>1750</v>
      </c>
      <c r="P7938" s="2">
        <v>5250</v>
      </c>
      <c r="Q7938" s="2">
        <v>3299.83</v>
      </c>
      <c r="R7938" s="2">
        <v>1950.17</v>
      </c>
      <c r="S7938" t="s">
        <v>53</v>
      </c>
      <c r="T7938" t="s">
        <v>54</v>
      </c>
      <c r="U7938" t="s">
        <v>55</v>
      </c>
      <c r="V7938" t="s">
        <v>39</v>
      </c>
      <c r="W7938" t="s">
        <v>83</v>
      </c>
      <c r="X7938" t="s">
        <v>97</v>
      </c>
      <c r="Y7938" t="s">
        <v>42</v>
      </c>
      <c r="Z7938" t="s">
        <v>43</v>
      </c>
      <c r="AA7938" t="s">
        <v>44</v>
      </c>
      <c r="AB7938" t="s">
        <v>44</v>
      </c>
    </row>
    <row r="7939" spans="1:28" x14ac:dyDescent="0.25">
      <c r="A7939" t="s">
        <v>12900</v>
      </c>
      <c r="B7939" s="1">
        <v>45932</v>
      </c>
      <c r="C7939" t="s">
        <v>8075</v>
      </c>
      <c r="D7939" t="s">
        <v>8076</v>
      </c>
      <c r="E7939">
        <v>19</v>
      </c>
      <c r="F7939" t="s">
        <v>111</v>
      </c>
      <c r="G7939" t="s">
        <v>212</v>
      </c>
      <c r="H7939" t="s">
        <v>213</v>
      </c>
      <c r="I7939" t="s">
        <v>51</v>
      </c>
      <c r="J7939" t="s">
        <v>52</v>
      </c>
      <c r="K7939">
        <v>1</v>
      </c>
      <c r="L7939" s="2">
        <v>400</v>
      </c>
      <c r="M7939">
        <v>25</v>
      </c>
      <c r="N7939" s="2">
        <v>400</v>
      </c>
      <c r="O7939" s="2">
        <v>100</v>
      </c>
      <c r="P7939" s="2">
        <v>300</v>
      </c>
      <c r="Q7939" s="2">
        <v>210.49</v>
      </c>
      <c r="R7939" s="2">
        <v>89.51</v>
      </c>
      <c r="S7939" t="s">
        <v>36</v>
      </c>
      <c r="T7939" t="s">
        <v>178</v>
      </c>
      <c r="U7939" t="s">
        <v>154</v>
      </c>
      <c r="V7939" t="s">
        <v>39</v>
      </c>
      <c r="W7939" t="s">
        <v>83</v>
      </c>
      <c r="X7939" t="s">
        <v>41</v>
      </c>
      <c r="Y7939" t="s">
        <v>56</v>
      </c>
      <c r="Z7939" t="s">
        <v>223</v>
      </c>
      <c r="AA7939" t="s">
        <v>44</v>
      </c>
      <c r="AB7939" t="s">
        <v>44</v>
      </c>
    </row>
    <row r="7940" spans="1:28" x14ac:dyDescent="0.25">
      <c r="A7940" t="s">
        <v>12901</v>
      </c>
      <c r="B7940" s="1">
        <v>45932</v>
      </c>
      <c r="C7940" t="s">
        <v>6401</v>
      </c>
      <c r="D7940" t="s">
        <v>6402</v>
      </c>
      <c r="E7940">
        <v>44</v>
      </c>
      <c r="F7940" t="s">
        <v>111</v>
      </c>
      <c r="G7940" t="s">
        <v>298</v>
      </c>
      <c r="H7940" t="s">
        <v>299</v>
      </c>
      <c r="I7940" t="s">
        <v>103</v>
      </c>
      <c r="J7940" t="s">
        <v>104</v>
      </c>
      <c r="K7940">
        <v>1</v>
      </c>
      <c r="L7940" s="2">
        <v>700</v>
      </c>
      <c r="M7940">
        <v>30</v>
      </c>
      <c r="N7940" s="2">
        <v>700</v>
      </c>
      <c r="O7940" s="2">
        <v>210</v>
      </c>
      <c r="P7940" s="2">
        <v>490</v>
      </c>
      <c r="Q7940" s="2">
        <v>371.79</v>
      </c>
      <c r="R7940" s="2">
        <v>118.21</v>
      </c>
      <c r="S7940" t="s">
        <v>53</v>
      </c>
      <c r="T7940" t="s">
        <v>263</v>
      </c>
      <c r="U7940" t="s">
        <v>91</v>
      </c>
      <c r="V7940" t="s">
        <v>39</v>
      </c>
      <c r="W7940" t="s">
        <v>83</v>
      </c>
      <c r="X7940" t="s">
        <v>67</v>
      </c>
      <c r="Y7940" t="s">
        <v>56</v>
      </c>
      <c r="Z7940" t="s">
        <v>107</v>
      </c>
      <c r="AA7940" t="s">
        <v>44</v>
      </c>
      <c r="AB7940" t="s">
        <v>44</v>
      </c>
    </row>
    <row r="7941" spans="1:28" x14ac:dyDescent="0.25">
      <c r="A7941" t="s">
        <v>12902</v>
      </c>
      <c r="B7941" s="1">
        <v>45932</v>
      </c>
      <c r="C7941" t="s">
        <v>3044</v>
      </c>
      <c r="D7941" t="s">
        <v>3045</v>
      </c>
      <c r="E7941">
        <v>25</v>
      </c>
      <c r="F7941" t="s">
        <v>48</v>
      </c>
      <c r="G7941" t="s">
        <v>168</v>
      </c>
      <c r="H7941" t="s">
        <v>169</v>
      </c>
      <c r="I7941" t="s">
        <v>62</v>
      </c>
      <c r="J7941" t="s">
        <v>143</v>
      </c>
      <c r="K7941">
        <v>2</v>
      </c>
      <c r="L7941" s="2">
        <v>1800</v>
      </c>
      <c r="M7941">
        <v>30</v>
      </c>
      <c r="N7941" s="2">
        <v>3600</v>
      </c>
      <c r="O7941" s="2">
        <v>1080</v>
      </c>
      <c r="P7941" s="2">
        <v>2520</v>
      </c>
      <c r="Q7941" s="2">
        <v>1678.43</v>
      </c>
      <c r="R7941" s="2">
        <v>841.57</v>
      </c>
      <c r="S7941" t="s">
        <v>53</v>
      </c>
      <c r="T7941" t="s">
        <v>163</v>
      </c>
      <c r="U7941" t="s">
        <v>164</v>
      </c>
      <c r="V7941" t="s">
        <v>39</v>
      </c>
      <c r="W7941" t="s">
        <v>92</v>
      </c>
      <c r="X7941" t="s">
        <v>67</v>
      </c>
      <c r="Y7941" t="s">
        <v>42</v>
      </c>
      <c r="Z7941" t="s">
        <v>43</v>
      </c>
      <c r="AA7941" t="s">
        <v>44</v>
      </c>
      <c r="AB7941" t="s">
        <v>44</v>
      </c>
    </row>
    <row r="7942" spans="1:28" x14ac:dyDescent="0.25">
      <c r="A7942" t="s">
        <v>12903</v>
      </c>
      <c r="B7942" s="1">
        <v>45933</v>
      </c>
      <c r="C7942" t="s">
        <v>12738</v>
      </c>
      <c r="D7942" t="s">
        <v>12739</v>
      </c>
      <c r="E7942">
        <v>28</v>
      </c>
      <c r="F7942" t="s">
        <v>48</v>
      </c>
      <c r="G7942" t="s">
        <v>32</v>
      </c>
      <c r="H7942" t="s">
        <v>33</v>
      </c>
      <c r="I7942" t="s">
        <v>34</v>
      </c>
      <c r="J7942" t="s">
        <v>35</v>
      </c>
      <c r="K7942">
        <v>4</v>
      </c>
      <c r="L7942" s="2">
        <v>55000</v>
      </c>
      <c r="M7942">
        <v>15</v>
      </c>
      <c r="N7942" s="2">
        <v>220000</v>
      </c>
      <c r="O7942" s="2">
        <v>33000</v>
      </c>
      <c r="P7942" s="2">
        <v>187000</v>
      </c>
      <c r="Q7942" s="2">
        <v>128543.3</v>
      </c>
      <c r="R7942" s="2">
        <v>58456.7</v>
      </c>
      <c r="S7942" t="s">
        <v>53</v>
      </c>
      <c r="T7942" t="s">
        <v>398</v>
      </c>
      <c r="U7942" t="s">
        <v>399</v>
      </c>
      <c r="V7942" t="s">
        <v>39</v>
      </c>
      <c r="W7942" t="s">
        <v>83</v>
      </c>
      <c r="X7942" t="s">
        <v>41</v>
      </c>
      <c r="Y7942" t="s">
        <v>42</v>
      </c>
      <c r="Z7942" t="s">
        <v>43</v>
      </c>
      <c r="AA7942" t="s">
        <v>44</v>
      </c>
      <c r="AB7942" t="s">
        <v>44</v>
      </c>
    </row>
    <row r="7943" spans="1:28" x14ac:dyDescent="0.25">
      <c r="A7943" t="s">
        <v>12904</v>
      </c>
      <c r="B7943" s="1">
        <v>45933</v>
      </c>
      <c r="C7943" t="s">
        <v>7026</v>
      </c>
      <c r="D7943" t="s">
        <v>7027</v>
      </c>
      <c r="E7943">
        <v>41</v>
      </c>
      <c r="F7943" t="s">
        <v>48</v>
      </c>
      <c r="G7943" t="s">
        <v>285</v>
      </c>
      <c r="H7943" t="s">
        <v>286</v>
      </c>
      <c r="I7943" t="s">
        <v>34</v>
      </c>
      <c r="J7943" t="s">
        <v>121</v>
      </c>
      <c r="K7943">
        <v>4</v>
      </c>
      <c r="L7943" s="2">
        <v>3200</v>
      </c>
      <c r="M7943">
        <v>5</v>
      </c>
      <c r="N7943" s="2">
        <v>12800</v>
      </c>
      <c r="O7943" s="2">
        <v>640</v>
      </c>
      <c r="P7943" s="2">
        <v>12160</v>
      </c>
      <c r="Q7943" s="2">
        <v>9362.73</v>
      </c>
      <c r="R7943" s="2">
        <v>2797.27</v>
      </c>
      <c r="S7943" t="s">
        <v>53</v>
      </c>
      <c r="T7943" t="s">
        <v>578</v>
      </c>
      <c r="U7943" t="s">
        <v>579</v>
      </c>
      <c r="V7943" t="s">
        <v>39</v>
      </c>
      <c r="W7943" t="s">
        <v>66</v>
      </c>
      <c r="X7943" t="s">
        <v>97</v>
      </c>
      <c r="Y7943" t="s">
        <v>42</v>
      </c>
      <c r="Z7943" t="s">
        <v>43</v>
      </c>
      <c r="AA7943" t="s">
        <v>44</v>
      </c>
      <c r="AB7943" t="s">
        <v>44</v>
      </c>
    </row>
    <row r="7944" spans="1:28" x14ac:dyDescent="0.25">
      <c r="A7944" t="s">
        <v>12905</v>
      </c>
      <c r="B7944" s="1">
        <v>45933</v>
      </c>
      <c r="C7944" t="s">
        <v>5182</v>
      </c>
      <c r="D7944" t="s">
        <v>5183</v>
      </c>
      <c r="E7944">
        <v>48</v>
      </c>
      <c r="F7944" t="s">
        <v>31</v>
      </c>
      <c r="G7944" t="s">
        <v>49</v>
      </c>
      <c r="H7944" t="s">
        <v>50</v>
      </c>
      <c r="I7944" t="s">
        <v>51</v>
      </c>
      <c r="J7944" t="s">
        <v>52</v>
      </c>
      <c r="K7944">
        <v>1</v>
      </c>
      <c r="L7944" s="2">
        <v>500</v>
      </c>
      <c r="M7944">
        <v>5</v>
      </c>
      <c r="N7944" s="2">
        <v>500</v>
      </c>
      <c r="O7944" s="2">
        <v>25</v>
      </c>
      <c r="P7944" s="2">
        <v>475</v>
      </c>
      <c r="Q7944" s="2">
        <v>362.59</v>
      </c>
      <c r="R7944" s="2">
        <v>112.41</v>
      </c>
      <c r="S7944" t="s">
        <v>64</v>
      </c>
      <c r="T7944" t="s">
        <v>76</v>
      </c>
      <c r="U7944" t="s">
        <v>77</v>
      </c>
      <c r="V7944" t="s">
        <v>39</v>
      </c>
      <c r="W7944" t="s">
        <v>124</v>
      </c>
      <c r="X7944" t="s">
        <v>97</v>
      </c>
      <c r="Y7944" t="s">
        <v>56</v>
      </c>
      <c r="Z7944" t="s">
        <v>43</v>
      </c>
      <c r="AA7944" t="s">
        <v>44</v>
      </c>
      <c r="AB7944" t="s">
        <v>44</v>
      </c>
    </row>
    <row r="7945" spans="1:28" x14ac:dyDescent="0.25">
      <c r="A7945" t="s">
        <v>12906</v>
      </c>
      <c r="B7945" s="1">
        <v>45933</v>
      </c>
      <c r="C7945" t="s">
        <v>7884</v>
      </c>
      <c r="D7945" t="s">
        <v>7885</v>
      </c>
      <c r="E7945">
        <v>28</v>
      </c>
      <c r="F7945" t="s">
        <v>48</v>
      </c>
      <c r="G7945" t="s">
        <v>207</v>
      </c>
      <c r="H7945" t="s">
        <v>208</v>
      </c>
      <c r="I7945" t="s">
        <v>34</v>
      </c>
      <c r="J7945" t="s">
        <v>143</v>
      </c>
      <c r="K7945">
        <v>1</v>
      </c>
      <c r="L7945" s="2">
        <v>18000</v>
      </c>
      <c r="M7945">
        <v>15</v>
      </c>
      <c r="N7945" s="2">
        <v>18000</v>
      </c>
      <c r="O7945" s="2">
        <v>2700</v>
      </c>
      <c r="P7945" s="2">
        <v>15300</v>
      </c>
      <c r="Q7945" s="2">
        <v>12452.89</v>
      </c>
      <c r="R7945" s="2">
        <v>2847.11</v>
      </c>
      <c r="S7945" t="s">
        <v>53</v>
      </c>
      <c r="T7945" t="s">
        <v>122</v>
      </c>
      <c r="U7945" t="s">
        <v>123</v>
      </c>
      <c r="V7945" t="s">
        <v>39</v>
      </c>
      <c r="W7945" t="s">
        <v>40</v>
      </c>
      <c r="X7945" t="s">
        <v>41</v>
      </c>
      <c r="Y7945" t="s">
        <v>56</v>
      </c>
      <c r="Z7945" t="s">
        <v>223</v>
      </c>
      <c r="AA7945" t="s">
        <v>44</v>
      </c>
      <c r="AB7945" t="s">
        <v>44</v>
      </c>
    </row>
    <row r="7946" spans="1:28" x14ac:dyDescent="0.25">
      <c r="A7946" t="s">
        <v>12907</v>
      </c>
      <c r="B7946" s="1">
        <v>45933</v>
      </c>
      <c r="C7946" t="s">
        <v>720</v>
      </c>
      <c r="D7946" t="s">
        <v>721</v>
      </c>
      <c r="E7946">
        <v>29</v>
      </c>
      <c r="F7946" t="s">
        <v>48</v>
      </c>
      <c r="G7946" t="s">
        <v>119</v>
      </c>
      <c r="H7946" t="s">
        <v>120</v>
      </c>
      <c r="I7946" t="s">
        <v>62</v>
      </c>
      <c r="J7946" t="s">
        <v>121</v>
      </c>
      <c r="K7946">
        <v>1</v>
      </c>
      <c r="L7946" s="2">
        <v>4800</v>
      </c>
      <c r="M7946">
        <v>15</v>
      </c>
      <c r="N7946" s="2">
        <v>4800</v>
      </c>
      <c r="O7946" s="2">
        <v>720</v>
      </c>
      <c r="P7946" s="2">
        <v>4080</v>
      </c>
      <c r="Q7946" s="2">
        <v>3184.54</v>
      </c>
      <c r="R7946" s="2">
        <v>895.46</v>
      </c>
      <c r="S7946" t="s">
        <v>53</v>
      </c>
      <c r="T7946" t="s">
        <v>290</v>
      </c>
      <c r="U7946" t="s">
        <v>291</v>
      </c>
      <c r="V7946" t="s">
        <v>39</v>
      </c>
      <c r="W7946" t="s">
        <v>92</v>
      </c>
      <c r="X7946" t="s">
        <v>41</v>
      </c>
      <c r="Y7946" t="s">
        <v>56</v>
      </c>
      <c r="Z7946" t="s">
        <v>43</v>
      </c>
      <c r="AA7946" t="s">
        <v>44</v>
      </c>
      <c r="AB7946" t="s">
        <v>44</v>
      </c>
    </row>
    <row r="7947" spans="1:28" x14ac:dyDescent="0.25">
      <c r="A7947" t="s">
        <v>12908</v>
      </c>
      <c r="B7947" s="1">
        <v>45933</v>
      </c>
      <c r="C7947" t="s">
        <v>12909</v>
      </c>
      <c r="D7947" t="s">
        <v>12910</v>
      </c>
      <c r="E7947">
        <v>26</v>
      </c>
      <c r="F7947" t="s">
        <v>48</v>
      </c>
      <c r="G7947" t="s">
        <v>119</v>
      </c>
      <c r="H7947" t="s">
        <v>120</v>
      </c>
      <c r="I7947" t="s">
        <v>62</v>
      </c>
      <c r="J7947" t="s">
        <v>121</v>
      </c>
      <c r="K7947">
        <v>5</v>
      </c>
      <c r="L7947" s="2">
        <v>4800</v>
      </c>
      <c r="M7947">
        <v>5</v>
      </c>
      <c r="N7947" s="2">
        <v>24000</v>
      </c>
      <c r="O7947" s="2">
        <v>1200</v>
      </c>
      <c r="P7947" s="2">
        <v>22800</v>
      </c>
      <c r="Q7947" s="2">
        <v>17670.46</v>
      </c>
      <c r="R7947" s="2">
        <v>5129.54</v>
      </c>
      <c r="S7947" t="s">
        <v>36</v>
      </c>
      <c r="T7947" t="s">
        <v>290</v>
      </c>
      <c r="U7947" t="s">
        <v>291</v>
      </c>
      <c r="V7947" t="s">
        <v>39</v>
      </c>
      <c r="W7947" t="s">
        <v>83</v>
      </c>
      <c r="X7947" t="s">
        <v>41</v>
      </c>
      <c r="Y7947" t="s">
        <v>56</v>
      </c>
      <c r="Z7947" t="s">
        <v>43</v>
      </c>
      <c r="AA7947" t="s">
        <v>44</v>
      </c>
      <c r="AB7947" t="s">
        <v>44</v>
      </c>
    </row>
    <row r="7948" spans="1:28" x14ac:dyDescent="0.25">
      <c r="A7948" t="s">
        <v>12911</v>
      </c>
      <c r="B7948" s="1">
        <v>45933</v>
      </c>
      <c r="C7948" t="s">
        <v>6982</v>
      </c>
      <c r="D7948" t="s">
        <v>6983</v>
      </c>
      <c r="E7948">
        <v>60</v>
      </c>
      <c r="F7948" t="s">
        <v>31</v>
      </c>
      <c r="G7948" t="s">
        <v>168</v>
      </c>
      <c r="H7948" t="s">
        <v>169</v>
      </c>
      <c r="I7948" t="s">
        <v>62</v>
      </c>
      <c r="J7948" t="s">
        <v>143</v>
      </c>
      <c r="K7948">
        <v>1</v>
      </c>
      <c r="L7948" s="2">
        <v>1800</v>
      </c>
      <c r="M7948">
        <v>20</v>
      </c>
      <c r="N7948" s="2">
        <v>1800</v>
      </c>
      <c r="O7948" s="2">
        <v>360</v>
      </c>
      <c r="P7948" s="2">
        <v>1440</v>
      </c>
      <c r="Q7948" s="2">
        <v>972.76</v>
      </c>
      <c r="R7948" s="2">
        <v>467.24</v>
      </c>
      <c r="S7948" t="s">
        <v>36</v>
      </c>
      <c r="T7948" t="s">
        <v>65</v>
      </c>
      <c r="U7948" t="s">
        <v>65</v>
      </c>
      <c r="V7948" t="s">
        <v>39</v>
      </c>
      <c r="W7948" t="s">
        <v>137</v>
      </c>
      <c r="X7948" t="s">
        <v>41</v>
      </c>
      <c r="Y7948" t="s">
        <v>56</v>
      </c>
      <c r="Z7948" t="s">
        <v>43</v>
      </c>
      <c r="AA7948" t="s">
        <v>68</v>
      </c>
      <c r="AB7948" t="s">
        <v>44</v>
      </c>
    </row>
    <row r="7949" spans="1:28" x14ac:dyDescent="0.25">
      <c r="A7949" t="s">
        <v>12912</v>
      </c>
      <c r="B7949" s="1">
        <v>45933</v>
      </c>
      <c r="C7949" t="s">
        <v>3188</v>
      </c>
      <c r="D7949" t="s">
        <v>3189</v>
      </c>
      <c r="E7949">
        <v>24</v>
      </c>
      <c r="F7949" t="s">
        <v>31</v>
      </c>
      <c r="G7949" t="s">
        <v>168</v>
      </c>
      <c r="H7949" t="s">
        <v>169</v>
      </c>
      <c r="I7949" t="s">
        <v>62</v>
      </c>
      <c r="J7949" t="s">
        <v>143</v>
      </c>
      <c r="K7949">
        <v>1</v>
      </c>
      <c r="L7949" s="2">
        <v>1800</v>
      </c>
      <c r="M7949">
        <v>10</v>
      </c>
      <c r="N7949" s="2">
        <v>1800</v>
      </c>
      <c r="O7949" s="2">
        <v>180</v>
      </c>
      <c r="P7949" s="2">
        <v>1620</v>
      </c>
      <c r="Q7949" s="2">
        <v>934.85</v>
      </c>
      <c r="R7949" s="2">
        <v>685.15</v>
      </c>
      <c r="S7949" t="s">
        <v>53</v>
      </c>
      <c r="T7949" t="s">
        <v>76</v>
      </c>
      <c r="U7949" t="s">
        <v>77</v>
      </c>
      <c r="V7949" t="s">
        <v>39</v>
      </c>
      <c r="W7949" t="s">
        <v>92</v>
      </c>
      <c r="X7949" t="s">
        <v>67</v>
      </c>
      <c r="Y7949" t="s">
        <v>56</v>
      </c>
      <c r="Z7949" t="s">
        <v>107</v>
      </c>
      <c r="AA7949" t="s">
        <v>44</v>
      </c>
      <c r="AB7949" t="s">
        <v>44</v>
      </c>
    </row>
    <row r="7950" spans="1:28" x14ac:dyDescent="0.25">
      <c r="A7950" t="s">
        <v>12913</v>
      </c>
      <c r="B7950" s="1">
        <v>45933</v>
      </c>
      <c r="C7950" t="s">
        <v>261</v>
      </c>
      <c r="D7950" t="s">
        <v>262</v>
      </c>
      <c r="E7950">
        <v>28</v>
      </c>
      <c r="F7950" t="s">
        <v>31</v>
      </c>
      <c r="G7950" t="s">
        <v>176</v>
      </c>
      <c r="H7950" t="s">
        <v>177</v>
      </c>
      <c r="I7950" t="s">
        <v>34</v>
      </c>
      <c r="J7950" t="s">
        <v>35</v>
      </c>
      <c r="K7950">
        <v>1</v>
      </c>
      <c r="L7950" s="2">
        <v>6500</v>
      </c>
      <c r="M7950">
        <v>10</v>
      </c>
      <c r="N7950" s="2">
        <v>6500</v>
      </c>
      <c r="O7950" s="2">
        <v>650</v>
      </c>
      <c r="P7950" s="2">
        <v>5850</v>
      </c>
      <c r="Q7950" s="2">
        <v>4333.74</v>
      </c>
      <c r="R7950" s="2">
        <v>1516.26</v>
      </c>
      <c r="S7950" t="s">
        <v>53</v>
      </c>
      <c r="T7950" t="s">
        <v>290</v>
      </c>
      <c r="U7950" t="s">
        <v>291</v>
      </c>
      <c r="V7950" t="s">
        <v>39</v>
      </c>
      <c r="W7950" t="s">
        <v>83</v>
      </c>
      <c r="X7950" t="s">
        <v>97</v>
      </c>
      <c r="Y7950" t="s">
        <v>56</v>
      </c>
      <c r="Z7950" t="s">
        <v>107</v>
      </c>
      <c r="AA7950" t="s">
        <v>44</v>
      </c>
      <c r="AB7950" t="s">
        <v>44</v>
      </c>
    </row>
    <row r="7951" spans="1:28" x14ac:dyDescent="0.25">
      <c r="A7951" t="s">
        <v>12914</v>
      </c>
      <c r="B7951" s="1">
        <v>45933</v>
      </c>
      <c r="C7951" t="s">
        <v>3801</v>
      </c>
      <c r="D7951" t="s">
        <v>3802</v>
      </c>
      <c r="E7951">
        <v>48</v>
      </c>
      <c r="F7951" t="s">
        <v>31</v>
      </c>
      <c r="G7951" t="s">
        <v>436</v>
      </c>
      <c r="H7951" t="s">
        <v>437</v>
      </c>
      <c r="I7951" t="s">
        <v>74</v>
      </c>
      <c r="J7951" t="s">
        <v>190</v>
      </c>
      <c r="K7951">
        <v>1</v>
      </c>
      <c r="L7951" s="2">
        <v>1800</v>
      </c>
      <c r="M7951">
        <v>15</v>
      </c>
      <c r="N7951" s="2">
        <v>1800</v>
      </c>
      <c r="O7951" s="2">
        <v>270</v>
      </c>
      <c r="P7951" s="2">
        <v>1530</v>
      </c>
      <c r="Q7951" s="2">
        <v>1164.01</v>
      </c>
      <c r="R7951" s="2">
        <v>365.99</v>
      </c>
      <c r="S7951" t="s">
        <v>53</v>
      </c>
      <c r="T7951" t="s">
        <v>398</v>
      </c>
      <c r="U7951" t="s">
        <v>399</v>
      </c>
      <c r="V7951" t="s">
        <v>39</v>
      </c>
      <c r="W7951" t="s">
        <v>66</v>
      </c>
      <c r="X7951" t="s">
        <v>41</v>
      </c>
      <c r="Y7951" t="s">
        <v>42</v>
      </c>
      <c r="Z7951" t="s">
        <v>223</v>
      </c>
      <c r="AA7951" t="s">
        <v>44</v>
      </c>
      <c r="AB7951" t="s">
        <v>44</v>
      </c>
    </row>
    <row r="7952" spans="1:28" x14ac:dyDescent="0.25">
      <c r="A7952" t="s">
        <v>12915</v>
      </c>
      <c r="B7952" s="1">
        <v>45933</v>
      </c>
      <c r="C7952" t="s">
        <v>9839</v>
      </c>
      <c r="D7952" t="s">
        <v>9840</v>
      </c>
      <c r="E7952">
        <v>32</v>
      </c>
      <c r="F7952" t="s">
        <v>31</v>
      </c>
      <c r="G7952" t="s">
        <v>176</v>
      </c>
      <c r="H7952" t="s">
        <v>177</v>
      </c>
      <c r="I7952" t="s">
        <v>34</v>
      </c>
      <c r="J7952" t="s">
        <v>35</v>
      </c>
      <c r="K7952">
        <v>4</v>
      </c>
      <c r="L7952" s="2">
        <v>6500</v>
      </c>
      <c r="M7952">
        <v>5</v>
      </c>
      <c r="N7952" s="2">
        <v>26000</v>
      </c>
      <c r="O7952" s="2">
        <v>1300</v>
      </c>
      <c r="P7952" s="2">
        <v>24700</v>
      </c>
      <c r="Q7952" s="2">
        <v>15489.91</v>
      </c>
      <c r="R7952" s="2">
        <v>9210.09</v>
      </c>
      <c r="S7952" t="s">
        <v>53</v>
      </c>
      <c r="T7952" t="s">
        <v>65</v>
      </c>
      <c r="U7952" t="s">
        <v>65</v>
      </c>
      <c r="V7952" t="s">
        <v>39</v>
      </c>
      <c r="W7952" t="s">
        <v>137</v>
      </c>
      <c r="X7952" t="s">
        <v>67</v>
      </c>
      <c r="Y7952" t="s">
        <v>56</v>
      </c>
      <c r="Z7952" t="s">
        <v>43</v>
      </c>
      <c r="AA7952" t="s">
        <v>68</v>
      </c>
      <c r="AB7952" t="s">
        <v>44</v>
      </c>
    </row>
    <row r="7953" spans="1:28" x14ac:dyDescent="0.25">
      <c r="A7953" t="s">
        <v>12916</v>
      </c>
      <c r="B7953" s="1">
        <v>45933</v>
      </c>
      <c r="C7953" t="s">
        <v>2939</v>
      </c>
      <c r="D7953" t="s">
        <v>2940</v>
      </c>
      <c r="E7953">
        <v>21</v>
      </c>
      <c r="F7953" t="s">
        <v>48</v>
      </c>
      <c r="G7953" t="s">
        <v>217</v>
      </c>
      <c r="H7953" t="s">
        <v>218</v>
      </c>
      <c r="I7953" t="s">
        <v>34</v>
      </c>
      <c r="J7953" t="s">
        <v>130</v>
      </c>
      <c r="K7953">
        <v>3</v>
      </c>
      <c r="L7953" s="2">
        <v>28000</v>
      </c>
      <c r="M7953">
        <v>0</v>
      </c>
      <c r="N7953" s="2">
        <v>84000</v>
      </c>
      <c r="O7953" s="2">
        <v>0</v>
      </c>
      <c r="P7953" s="2">
        <v>84000</v>
      </c>
      <c r="Q7953" s="2">
        <v>59009.04</v>
      </c>
      <c r="R7953" s="2">
        <v>24990.959999999999</v>
      </c>
      <c r="S7953" t="s">
        <v>53</v>
      </c>
      <c r="T7953" t="s">
        <v>153</v>
      </c>
      <c r="U7953" t="s">
        <v>154</v>
      </c>
      <c r="V7953" t="s">
        <v>39</v>
      </c>
      <c r="W7953" t="s">
        <v>40</v>
      </c>
      <c r="X7953" t="s">
        <v>97</v>
      </c>
      <c r="Y7953" t="s">
        <v>56</v>
      </c>
      <c r="Z7953" t="s">
        <v>508</v>
      </c>
      <c r="AA7953" t="s">
        <v>44</v>
      </c>
      <c r="AB7953" t="s">
        <v>44</v>
      </c>
    </row>
    <row r="7954" spans="1:28" x14ac:dyDescent="0.25">
      <c r="A7954" t="s">
        <v>12917</v>
      </c>
      <c r="B7954" s="1">
        <v>45933</v>
      </c>
      <c r="C7954" t="s">
        <v>3547</v>
      </c>
      <c r="D7954" t="s">
        <v>3548</v>
      </c>
      <c r="E7954">
        <v>20</v>
      </c>
      <c r="F7954" t="s">
        <v>48</v>
      </c>
      <c r="G7954" t="s">
        <v>158</v>
      </c>
      <c r="H7954" t="s">
        <v>159</v>
      </c>
      <c r="I7954" t="s">
        <v>51</v>
      </c>
      <c r="J7954" t="s">
        <v>52</v>
      </c>
      <c r="K7954">
        <v>1</v>
      </c>
      <c r="L7954" s="2">
        <v>650</v>
      </c>
      <c r="M7954">
        <v>5</v>
      </c>
      <c r="N7954" s="2">
        <v>650</v>
      </c>
      <c r="O7954" s="2">
        <v>32.5</v>
      </c>
      <c r="P7954" s="2">
        <v>617.5</v>
      </c>
      <c r="Q7954" s="2">
        <v>348.99</v>
      </c>
      <c r="R7954" s="2">
        <v>268.51</v>
      </c>
      <c r="S7954" t="s">
        <v>36</v>
      </c>
      <c r="T7954" t="s">
        <v>398</v>
      </c>
      <c r="U7954" t="s">
        <v>399</v>
      </c>
      <c r="V7954" t="s">
        <v>39</v>
      </c>
      <c r="W7954" t="s">
        <v>137</v>
      </c>
      <c r="X7954" t="s">
        <v>97</v>
      </c>
      <c r="Y7954" t="s">
        <v>56</v>
      </c>
      <c r="Z7954" t="s">
        <v>43</v>
      </c>
      <c r="AA7954" t="s">
        <v>44</v>
      </c>
      <c r="AB7954" t="s">
        <v>44</v>
      </c>
    </row>
    <row r="7955" spans="1:28" x14ac:dyDescent="0.25">
      <c r="A7955" t="s">
        <v>12918</v>
      </c>
      <c r="B7955" s="1">
        <v>45933</v>
      </c>
      <c r="C7955" t="s">
        <v>6579</v>
      </c>
      <c r="D7955" t="s">
        <v>6580</v>
      </c>
      <c r="E7955">
        <v>20</v>
      </c>
      <c r="F7955" t="s">
        <v>31</v>
      </c>
      <c r="G7955" t="s">
        <v>32</v>
      </c>
      <c r="H7955" t="s">
        <v>33</v>
      </c>
      <c r="I7955" t="s">
        <v>34</v>
      </c>
      <c r="J7955" t="s">
        <v>35</v>
      </c>
      <c r="K7955">
        <v>4</v>
      </c>
      <c r="L7955" s="2">
        <v>55000</v>
      </c>
      <c r="M7955">
        <v>5</v>
      </c>
      <c r="N7955" s="2">
        <v>220000</v>
      </c>
      <c r="O7955" s="2">
        <v>11000</v>
      </c>
      <c r="P7955" s="2">
        <v>209000</v>
      </c>
      <c r="Q7955" s="2">
        <v>119652.13</v>
      </c>
      <c r="R7955" s="2">
        <v>89347.87</v>
      </c>
      <c r="S7955" t="s">
        <v>64</v>
      </c>
      <c r="T7955" t="s">
        <v>290</v>
      </c>
      <c r="U7955" t="s">
        <v>291</v>
      </c>
      <c r="V7955" t="s">
        <v>39</v>
      </c>
      <c r="W7955" t="s">
        <v>83</v>
      </c>
      <c r="X7955" t="s">
        <v>41</v>
      </c>
      <c r="Y7955" t="s">
        <v>42</v>
      </c>
      <c r="Z7955" t="s">
        <v>43</v>
      </c>
      <c r="AA7955" t="s">
        <v>44</v>
      </c>
      <c r="AB7955" t="s">
        <v>44</v>
      </c>
    </row>
    <row r="7956" spans="1:28" x14ac:dyDescent="0.25">
      <c r="A7956" t="s">
        <v>12919</v>
      </c>
      <c r="B7956" s="1">
        <v>45933</v>
      </c>
      <c r="C7956" t="s">
        <v>5354</v>
      </c>
      <c r="D7956" t="s">
        <v>5355</v>
      </c>
      <c r="E7956">
        <v>40</v>
      </c>
      <c r="F7956" t="s">
        <v>48</v>
      </c>
      <c r="G7956" t="s">
        <v>243</v>
      </c>
      <c r="H7956" t="s">
        <v>244</v>
      </c>
      <c r="I7956" t="s">
        <v>103</v>
      </c>
      <c r="J7956" t="s">
        <v>104</v>
      </c>
      <c r="K7956">
        <v>1</v>
      </c>
      <c r="L7956" s="2">
        <v>450</v>
      </c>
      <c r="M7956">
        <v>20</v>
      </c>
      <c r="N7956" s="2">
        <v>450</v>
      </c>
      <c r="O7956" s="2">
        <v>90</v>
      </c>
      <c r="P7956" s="2">
        <v>360</v>
      </c>
      <c r="Q7956" s="2">
        <v>249.12</v>
      </c>
      <c r="R7956" s="2">
        <v>110.88</v>
      </c>
      <c r="S7956" t="s">
        <v>53</v>
      </c>
      <c r="T7956" t="s">
        <v>136</v>
      </c>
      <c r="U7956" t="s">
        <v>38</v>
      </c>
      <c r="V7956" t="s">
        <v>39</v>
      </c>
      <c r="W7956" t="s">
        <v>66</v>
      </c>
      <c r="X7956" t="s">
        <v>97</v>
      </c>
      <c r="Y7956" t="s">
        <v>84</v>
      </c>
      <c r="Z7956" t="s">
        <v>43</v>
      </c>
      <c r="AA7956" t="s">
        <v>44</v>
      </c>
      <c r="AB7956" t="s">
        <v>44</v>
      </c>
    </row>
    <row r="7957" spans="1:28" x14ac:dyDescent="0.25">
      <c r="A7957" t="s">
        <v>12920</v>
      </c>
      <c r="B7957" s="1">
        <v>45933</v>
      </c>
      <c r="C7957" t="s">
        <v>5408</v>
      </c>
      <c r="D7957" t="s">
        <v>5409</v>
      </c>
      <c r="E7957">
        <v>20</v>
      </c>
      <c r="F7957" t="s">
        <v>48</v>
      </c>
      <c r="G7957" t="s">
        <v>207</v>
      </c>
      <c r="H7957" t="s">
        <v>208</v>
      </c>
      <c r="I7957" t="s">
        <v>34</v>
      </c>
      <c r="J7957" t="s">
        <v>143</v>
      </c>
      <c r="K7957">
        <v>1</v>
      </c>
      <c r="L7957" s="2">
        <v>18000</v>
      </c>
      <c r="M7957">
        <v>10</v>
      </c>
      <c r="N7957" s="2">
        <v>18000</v>
      </c>
      <c r="O7957" s="2">
        <v>1800</v>
      </c>
      <c r="P7957" s="2">
        <v>16200</v>
      </c>
      <c r="Q7957" s="2">
        <v>10183.08</v>
      </c>
      <c r="R7957" s="2">
        <v>6016.92</v>
      </c>
      <c r="S7957" t="s">
        <v>36</v>
      </c>
      <c r="T7957" t="s">
        <v>290</v>
      </c>
      <c r="U7957" t="s">
        <v>291</v>
      </c>
      <c r="V7957" t="s">
        <v>39</v>
      </c>
      <c r="W7957" t="s">
        <v>83</v>
      </c>
      <c r="X7957" t="s">
        <v>97</v>
      </c>
      <c r="Y7957" t="s">
        <v>56</v>
      </c>
      <c r="Z7957" t="s">
        <v>43</v>
      </c>
      <c r="AA7957" t="s">
        <v>44</v>
      </c>
      <c r="AB7957" t="s">
        <v>44</v>
      </c>
    </row>
    <row r="7958" spans="1:28" x14ac:dyDescent="0.25">
      <c r="A7958" t="s">
        <v>12921</v>
      </c>
      <c r="B7958" s="1">
        <v>45934</v>
      </c>
      <c r="C7958" t="s">
        <v>4315</v>
      </c>
      <c r="D7958" t="s">
        <v>4316</v>
      </c>
      <c r="E7958">
        <v>23</v>
      </c>
      <c r="F7958" t="s">
        <v>31</v>
      </c>
      <c r="G7958" t="s">
        <v>197</v>
      </c>
      <c r="H7958" t="s">
        <v>198</v>
      </c>
      <c r="I7958" t="s">
        <v>74</v>
      </c>
      <c r="J7958" t="s">
        <v>75</v>
      </c>
      <c r="K7958">
        <v>1</v>
      </c>
      <c r="L7958" s="2">
        <v>2600</v>
      </c>
      <c r="M7958">
        <v>5</v>
      </c>
      <c r="N7958" s="2">
        <v>2600</v>
      </c>
      <c r="O7958" s="2">
        <v>130</v>
      </c>
      <c r="P7958" s="2">
        <v>2470</v>
      </c>
      <c r="Q7958" s="2">
        <v>1638.58</v>
      </c>
      <c r="R7958" s="2">
        <v>831.42</v>
      </c>
      <c r="S7958" t="s">
        <v>53</v>
      </c>
      <c r="T7958" t="s">
        <v>37</v>
      </c>
      <c r="U7958" t="s">
        <v>38</v>
      </c>
      <c r="V7958" t="s">
        <v>39</v>
      </c>
      <c r="W7958" t="s">
        <v>40</v>
      </c>
      <c r="X7958" t="s">
        <v>97</v>
      </c>
      <c r="Y7958" t="s">
        <v>56</v>
      </c>
      <c r="Z7958" t="s">
        <v>43</v>
      </c>
      <c r="AA7958" t="s">
        <v>44</v>
      </c>
      <c r="AB7958" t="s">
        <v>44</v>
      </c>
    </row>
    <row r="7959" spans="1:28" x14ac:dyDescent="0.25">
      <c r="A7959" t="s">
        <v>12922</v>
      </c>
      <c r="B7959" s="1">
        <v>45934</v>
      </c>
      <c r="C7959" t="s">
        <v>2312</v>
      </c>
      <c r="D7959" t="s">
        <v>2313</v>
      </c>
      <c r="E7959">
        <v>56</v>
      </c>
      <c r="F7959" t="s">
        <v>111</v>
      </c>
      <c r="G7959" t="s">
        <v>285</v>
      </c>
      <c r="H7959" t="s">
        <v>286</v>
      </c>
      <c r="I7959" t="s">
        <v>34</v>
      </c>
      <c r="J7959" t="s">
        <v>121</v>
      </c>
      <c r="K7959">
        <v>3</v>
      </c>
      <c r="L7959" s="2">
        <v>3200</v>
      </c>
      <c r="M7959">
        <v>10</v>
      </c>
      <c r="N7959" s="2">
        <v>9600</v>
      </c>
      <c r="O7959" s="2">
        <v>960</v>
      </c>
      <c r="P7959" s="2">
        <v>8640</v>
      </c>
      <c r="Q7959" s="2">
        <v>4883.9799999999996</v>
      </c>
      <c r="R7959" s="2">
        <v>3756.02</v>
      </c>
      <c r="S7959" t="s">
        <v>36</v>
      </c>
      <c r="T7959" t="s">
        <v>263</v>
      </c>
      <c r="U7959" t="s">
        <v>91</v>
      </c>
      <c r="V7959" t="s">
        <v>39</v>
      </c>
      <c r="W7959" t="s">
        <v>137</v>
      </c>
      <c r="X7959" t="s">
        <v>67</v>
      </c>
      <c r="Y7959" t="s">
        <v>56</v>
      </c>
      <c r="Z7959" t="s">
        <v>43</v>
      </c>
      <c r="AA7959" t="s">
        <v>44</v>
      </c>
      <c r="AB7959" t="s">
        <v>44</v>
      </c>
    </row>
    <row r="7960" spans="1:28" x14ac:dyDescent="0.25">
      <c r="A7960" t="s">
        <v>12923</v>
      </c>
      <c r="B7960" s="1">
        <v>45934</v>
      </c>
      <c r="C7960" t="s">
        <v>1084</v>
      </c>
      <c r="D7960" t="s">
        <v>1085</v>
      </c>
      <c r="E7960">
        <v>52</v>
      </c>
      <c r="F7960" t="s">
        <v>48</v>
      </c>
      <c r="G7960" t="s">
        <v>344</v>
      </c>
      <c r="H7960" t="s">
        <v>345</v>
      </c>
      <c r="I7960" t="s">
        <v>34</v>
      </c>
      <c r="J7960" t="s">
        <v>121</v>
      </c>
      <c r="K7960">
        <v>4</v>
      </c>
      <c r="L7960" s="2">
        <v>1600</v>
      </c>
      <c r="M7960">
        <v>10</v>
      </c>
      <c r="N7960" s="2">
        <v>6400</v>
      </c>
      <c r="O7960" s="2">
        <v>640</v>
      </c>
      <c r="P7960" s="2">
        <v>5760</v>
      </c>
      <c r="Q7960" s="2">
        <v>3349.3</v>
      </c>
      <c r="R7960" s="2">
        <v>2410.6999999999998</v>
      </c>
      <c r="S7960" t="s">
        <v>36</v>
      </c>
      <c r="T7960" t="s">
        <v>222</v>
      </c>
      <c r="U7960" t="s">
        <v>38</v>
      </c>
      <c r="V7960" t="s">
        <v>39</v>
      </c>
      <c r="W7960" t="s">
        <v>137</v>
      </c>
      <c r="X7960" t="s">
        <v>67</v>
      </c>
      <c r="Y7960" t="s">
        <v>42</v>
      </c>
      <c r="Z7960" t="s">
        <v>107</v>
      </c>
      <c r="AA7960" t="s">
        <v>68</v>
      </c>
      <c r="AB7960" t="s">
        <v>44</v>
      </c>
    </row>
    <row r="7961" spans="1:28" x14ac:dyDescent="0.25">
      <c r="A7961" t="s">
        <v>12924</v>
      </c>
      <c r="B7961" s="1">
        <v>45934</v>
      </c>
      <c r="C7961" t="s">
        <v>4821</v>
      </c>
      <c r="D7961" t="s">
        <v>4822</v>
      </c>
      <c r="E7961">
        <v>22</v>
      </c>
      <c r="F7961" t="s">
        <v>48</v>
      </c>
      <c r="G7961" t="s">
        <v>436</v>
      </c>
      <c r="H7961" t="s">
        <v>437</v>
      </c>
      <c r="I7961" t="s">
        <v>74</v>
      </c>
      <c r="J7961" t="s">
        <v>190</v>
      </c>
      <c r="K7961">
        <v>3</v>
      </c>
      <c r="L7961" s="2">
        <v>1800</v>
      </c>
      <c r="M7961">
        <v>15</v>
      </c>
      <c r="N7961" s="2">
        <v>5400</v>
      </c>
      <c r="O7961" s="2">
        <v>810</v>
      </c>
      <c r="P7961" s="2">
        <v>4590</v>
      </c>
      <c r="Q7961" s="2">
        <v>2768.12</v>
      </c>
      <c r="R7961" s="2">
        <v>1821.88</v>
      </c>
      <c r="S7961" t="s">
        <v>53</v>
      </c>
      <c r="T7961" t="s">
        <v>222</v>
      </c>
      <c r="U7961" t="s">
        <v>38</v>
      </c>
      <c r="V7961" t="s">
        <v>39</v>
      </c>
      <c r="W7961" t="s">
        <v>66</v>
      </c>
      <c r="X7961" t="s">
        <v>67</v>
      </c>
      <c r="Y7961" t="s">
        <v>56</v>
      </c>
      <c r="Z7961" t="s">
        <v>43</v>
      </c>
      <c r="AA7961" t="s">
        <v>44</v>
      </c>
      <c r="AB7961" t="s">
        <v>44</v>
      </c>
    </row>
    <row r="7962" spans="1:28" x14ac:dyDescent="0.25">
      <c r="A7962" t="s">
        <v>12925</v>
      </c>
      <c r="B7962" s="1">
        <v>45934</v>
      </c>
      <c r="C7962" t="s">
        <v>12547</v>
      </c>
      <c r="D7962" t="s">
        <v>12548</v>
      </c>
      <c r="E7962">
        <v>49</v>
      </c>
      <c r="F7962" t="s">
        <v>48</v>
      </c>
      <c r="G7962" t="s">
        <v>72</v>
      </c>
      <c r="H7962" t="s">
        <v>73</v>
      </c>
      <c r="I7962" t="s">
        <v>74</v>
      </c>
      <c r="J7962" t="s">
        <v>75</v>
      </c>
      <c r="K7962">
        <v>2</v>
      </c>
      <c r="L7962" s="2">
        <v>2200</v>
      </c>
      <c r="M7962">
        <v>10</v>
      </c>
      <c r="N7962" s="2">
        <v>4400</v>
      </c>
      <c r="O7962" s="2">
        <v>440</v>
      </c>
      <c r="P7962" s="2">
        <v>3960</v>
      </c>
      <c r="Q7962" s="2">
        <v>2798.68</v>
      </c>
      <c r="R7962" s="2">
        <v>1161.32</v>
      </c>
      <c r="S7962" t="s">
        <v>53</v>
      </c>
      <c r="T7962" t="s">
        <v>407</v>
      </c>
      <c r="U7962" t="s">
        <v>408</v>
      </c>
      <c r="V7962" t="s">
        <v>39</v>
      </c>
      <c r="W7962" t="s">
        <v>40</v>
      </c>
      <c r="X7962" t="s">
        <v>67</v>
      </c>
      <c r="Y7962" t="s">
        <v>42</v>
      </c>
      <c r="Z7962" t="s">
        <v>43</v>
      </c>
      <c r="AA7962" t="s">
        <v>44</v>
      </c>
      <c r="AB7962" t="s">
        <v>44</v>
      </c>
    </row>
    <row r="7963" spans="1:28" x14ac:dyDescent="0.25">
      <c r="A7963" t="s">
        <v>12926</v>
      </c>
      <c r="B7963" s="1">
        <v>45934</v>
      </c>
      <c r="C7963" t="s">
        <v>1355</v>
      </c>
      <c r="D7963" t="s">
        <v>1356</v>
      </c>
      <c r="E7963">
        <v>35</v>
      </c>
      <c r="F7963" t="s">
        <v>48</v>
      </c>
      <c r="G7963" t="s">
        <v>280</v>
      </c>
      <c r="H7963" t="s">
        <v>281</v>
      </c>
      <c r="I7963" t="s">
        <v>62</v>
      </c>
      <c r="J7963" t="s">
        <v>190</v>
      </c>
      <c r="K7963">
        <v>1</v>
      </c>
      <c r="L7963" s="2">
        <v>700</v>
      </c>
      <c r="M7963">
        <v>15</v>
      </c>
      <c r="N7963" s="2">
        <v>700</v>
      </c>
      <c r="O7963" s="2">
        <v>105</v>
      </c>
      <c r="P7963" s="2">
        <v>595</v>
      </c>
      <c r="Q7963" s="2">
        <v>337.92</v>
      </c>
      <c r="R7963" s="2">
        <v>257.08</v>
      </c>
      <c r="S7963" t="s">
        <v>36</v>
      </c>
      <c r="T7963" t="s">
        <v>263</v>
      </c>
      <c r="U7963" t="s">
        <v>91</v>
      </c>
      <c r="V7963" t="s">
        <v>39</v>
      </c>
      <c r="W7963" t="s">
        <v>92</v>
      </c>
      <c r="X7963" t="s">
        <v>97</v>
      </c>
      <c r="Y7963" t="s">
        <v>84</v>
      </c>
      <c r="Z7963" t="s">
        <v>508</v>
      </c>
      <c r="AA7963" t="s">
        <v>44</v>
      </c>
      <c r="AB7963" t="s">
        <v>68</v>
      </c>
    </row>
    <row r="7964" spans="1:28" x14ac:dyDescent="0.25">
      <c r="A7964" t="s">
        <v>12927</v>
      </c>
      <c r="B7964" s="1">
        <v>45934</v>
      </c>
      <c r="C7964" t="s">
        <v>7288</v>
      </c>
      <c r="D7964" t="s">
        <v>7289</v>
      </c>
      <c r="E7964">
        <v>46</v>
      </c>
      <c r="F7964" t="s">
        <v>48</v>
      </c>
      <c r="G7964" t="s">
        <v>119</v>
      </c>
      <c r="H7964" t="s">
        <v>120</v>
      </c>
      <c r="I7964" t="s">
        <v>62</v>
      </c>
      <c r="J7964" t="s">
        <v>121</v>
      </c>
      <c r="K7964">
        <v>1</v>
      </c>
      <c r="L7964" s="2">
        <v>4800</v>
      </c>
      <c r="M7964">
        <v>5</v>
      </c>
      <c r="N7964" s="2">
        <v>4800</v>
      </c>
      <c r="O7964" s="2">
        <v>240</v>
      </c>
      <c r="P7964" s="2">
        <v>4560</v>
      </c>
      <c r="Q7964" s="2">
        <v>3709.84</v>
      </c>
      <c r="R7964" s="2">
        <v>850.16</v>
      </c>
      <c r="S7964" t="s">
        <v>53</v>
      </c>
      <c r="T7964" t="s">
        <v>76</v>
      </c>
      <c r="U7964" t="s">
        <v>77</v>
      </c>
      <c r="V7964" t="s">
        <v>39</v>
      </c>
      <c r="W7964" t="s">
        <v>124</v>
      </c>
      <c r="X7964" t="s">
        <v>97</v>
      </c>
      <c r="Y7964" t="s">
        <v>42</v>
      </c>
      <c r="Z7964" t="s">
        <v>43</v>
      </c>
      <c r="AA7964" t="s">
        <v>44</v>
      </c>
      <c r="AB7964" t="s">
        <v>44</v>
      </c>
    </row>
    <row r="7965" spans="1:28" x14ac:dyDescent="0.25">
      <c r="A7965" t="s">
        <v>12928</v>
      </c>
      <c r="B7965" s="1">
        <v>45934</v>
      </c>
      <c r="C7965" t="s">
        <v>4720</v>
      </c>
      <c r="D7965" t="s">
        <v>4721</v>
      </c>
      <c r="E7965">
        <v>54</v>
      </c>
      <c r="F7965" t="s">
        <v>48</v>
      </c>
      <c r="G7965" t="s">
        <v>128</v>
      </c>
      <c r="H7965" t="s">
        <v>129</v>
      </c>
      <c r="I7965" t="s">
        <v>74</v>
      </c>
      <c r="J7965" t="s">
        <v>130</v>
      </c>
      <c r="K7965">
        <v>2</v>
      </c>
      <c r="L7965" s="2">
        <v>1700</v>
      </c>
      <c r="M7965">
        <v>10</v>
      </c>
      <c r="N7965" s="2">
        <v>3400</v>
      </c>
      <c r="O7965" s="2">
        <v>340</v>
      </c>
      <c r="P7965" s="2">
        <v>3060</v>
      </c>
      <c r="Q7965" s="2">
        <v>2506.6799999999998</v>
      </c>
      <c r="R7965" s="2">
        <v>553.32000000000005</v>
      </c>
      <c r="S7965" t="s">
        <v>36</v>
      </c>
      <c r="T7965" t="s">
        <v>163</v>
      </c>
      <c r="U7965" t="s">
        <v>164</v>
      </c>
      <c r="V7965" t="s">
        <v>39</v>
      </c>
      <c r="W7965" t="s">
        <v>92</v>
      </c>
      <c r="X7965" t="s">
        <v>41</v>
      </c>
      <c r="Y7965" t="s">
        <v>56</v>
      </c>
      <c r="Z7965" t="s">
        <v>43</v>
      </c>
      <c r="AA7965" t="s">
        <v>44</v>
      </c>
      <c r="AB7965" t="s">
        <v>44</v>
      </c>
    </row>
    <row r="7966" spans="1:28" x14ac:dyDescent="0.25">
      <c r="A7966" t="s">
        <v>12929</v>
      </c>
      <c r="B7966" s="1">
        <v>45934</v>
      </c>
      <c r="C7966" t="s">
        <v>4091</v>
      </c>
      <c r="D7966" t="s">
        <v>4092</v>
      </c>
      <c r="E7966">
        <v>37</v>
      </c>
      <c r="F7966" t="s">
        <v>48</v>
      </c>
      <c r="G7966" t="s">
        <v>197</v>
      </c>
      <c r="H7966" t="s">
        <v>198</v>
      </c>
      <c r="I7966" t="s">
        <v>74</v>
      </c>
      <c r="J7966" t="s">
        <v>75</v>
      </c>
      <c r="K7966">
        <v>1</v>
      </c>
      <c r="L7966" s="2">
        <v>2600</v>
      </c>
      <c r="M7966">
        <v>20</v>
      </c>
      <c r="N7966" s="2">
        <v>2600</v>
      </c>
      <c r="O7966" s="2">
        <v>520</v>
      </c>
      <c r="P7966" s="2">
        <v>2080</v>
      </c>
      <c r="Q7966" s="2">
        <v>1567.24</v>
      </c>
      <c r="R7966" s="2">
        <v>512.76</v>
      </c>
      <c r="S7966" t="s">
        <v>53</v>
      </c>
      <c r="T7966" t="s">
        <v>136</v>
      </c>
      <c r="U7966" t="s">
        <v>38</v>
      </c>
      <c r="V7966" t="s">
        <v>39</v>
      </c>
      <c r="W7966" t="s">
        <v>124</v>
      </c>
      <c r="X7966" t="s">
        <v>67</v>
      </c>
      <c r="Y7966" t="s">
        <v>84</v>
      </c>
      <c r="Z7966" t="s">
        <v>43</v>
      </c>
      <c r="AA7966" t="s">
        <v>44</v>
      </c>
      <c r="AB7966" t="s">
        <v>44</v>
      </c>
    </row>
    <row r="7967" spans="1:28" x14ac:dyDescent="0.25">
      <c r="A7967" t="s">
        <v>12930</v>
      </c>
      <c r="B7967" s="1">
        <v>45934</v>
      </c>
      <c r="C7967" t="s">
        <v>12269</v>
      </c>
      <c r="D7967" t="s">
        <v>12270</v>
      </c>
      <c r="E7967">
        <v>32</v>
      </c>
      <c r="F7967" t="s">
        <v>48</v>
      </c>
      <c r="G7967" t="s">
        <v>81</v>
      </c>
      <c r="H7967" t="s">
        <v>82</v>
      </c>
      <c r="I7967" t="s">
        <v>51</v>
      </c>
      <c r="J7967" t="s">
        <v>52</v>
      </c>
      <c r="K7967">
        <v>3</v>
      </c>
      <c r="L7967" s="2">
        <v>600</v>
      </c>
      <c r="M7967">
        <v>0</v>
      </c>
      <c r="N7967" s="2">
        <v>1800</v>
      </c>
      <c r="O7967" s="2">
        <v>0</v>
      </c>
      <c r="P7967" s="2">
        <v>1800</v>
      </c>
      <c r="Q7967" s="2">
        <v>1280.93</v>
      </c>
      <c r="R7967" s="2">
        <v>519.07000000000005</v>
      </c>
      <c r="S7967" t="s">
        <v>53</v>
      </c>
      <c r="T7967" t="s">
        <v>578</v>
      </c>
      <c r="U7967" t="s">
        <v>579</v>
      </c>
      <c r="V7967" t="s">
        <v>39</v>
      </c>
      <c r="W7967" t="s">
        <v>66</v>
      </c>
      <c r="X7967" t="s">
        <v>97</v>
      </c>
      <c r="Y7967" t="s">
        <v>56</v>
      </c>
      <c r="Z7967" t="s">
        <v>43</v>
      </c>
      <c r="AA7967" t="s">
        <v>68</v>
      </c>
      <c r="AB7967" t="s">
        <v>44</v>
      </c>
    </row>
    <row r="7968" spans="1:28" x14ac:dyDescent="0.25">
      <c r="A7968" t="s">
        <v>12931</v>
      </c>
      <c r="B7968" s="1">
        <v>45934</v>
      </c>
      <c r="C7968" t="s">
        <v>1571</v>
      </c>
      <c r="D7968" t="s">
        <v>1572</v>
      </c>
      <c r="E7968">
        <v>28</v>
      </c>
      <c r="F7968" t="s">
        <v>31</v>
      </c>
      <c r="G7968" t="s">
        <v>212</v>
      </c>
      <c r="H7968" t="s">
        <v>213</v>
      </c>
      <c r="I7968" t="s">
        <v>51</v>
      </c>
      <c r="J7968" t="s">
        <v>52</v>
      </c>
      <c r="K7968">
        <v>6</v>
      </c>
      <c r="L7968" s="2">
        <v>400</v>
      </c>
      <c r="M7968">
        <v>0</v>
      </c>
      <c r="N7968" s="2">
        <v>2400</v>
      </c>
      <c r="O7968" s="2">
        <v>0</v>
      </c>
      <c r="P7968" s="2">
        <v>2400</v>
      </c>
      <c r="Q7968" s="2">
        <v>1754.01</v>
      </c>
      <c r="R7968" s="2">
        <v>645.99</v>
      </c>
      <c r="S7968" t="s">
        <v>64</v>
      </c>
      <c r="T7968" t="s">
        <v>163</v>
      </c>
      <c r="U7968" t="s">
        <v>164</v>
      </c>
      <c r="V7968" t="s">
        <v>39</v>
      </c>
      <c r="W7968" t="s">
        <v>66</v>
      </c>
      <c r="X7968" t="s">
        <v>41</v>
      </c>
      <c r="Y7968" t="s">
        <v>56</v>
      </c>
      <c r="Z7968" t="s">
        <v>43</v>
      </c>
      <c r="AA7968" t="s">
        <v>44</v>
      </c>
      <c r="AB7968" t="s">
        <v>44</v>
      </c>
    </row>
    <row r="7969" spans="1:28" x14ac:dyDescent="0.25">
      <c r="A7969" t="s">
        <v>12932</v>
      </c>
      <c r="B7969" s="1">
        <v>45934</v>
      </c>
      <c r="C7969" t="s">
        <v>12933</v>
      </c>
      <c r="D7969" t="s">
        <v>12934</v>
      </c>
      <c r="E7969">
        <v>22</v>
      </c>
      <c r="F7969" t="s">
        <v>111</v>
      </c>
      <c r="G7969" t="s">
        <v>273</v>
      </c>
      <c r="H7969" t="s">
        <v>274</v>
      </c>
      <c r="I7969" t="s">
        <v>51</v>
      </c>
      <c r="J7969" t="s">
        <v>52</v>
      </c>
      <c r="K7969">
        <v>2</v>
      </c>
      <c r="L7969" s="2">
        <v>250</v>
      </c>
      <c r="M7969">
        <v>10</v>
      </c>
      <c r="N7969" s="2">
        <v>500</v>
      </c>
      <c r="O7969" s="2">
        <v>50</v>
      </c>
      <c r="P7969" s="2">
        <v>450</v>
      </c>
      <c r="Q7969" s="2">
        <v>303.42</v>
      </c>
      <c r="R7969" s="2">
        <v>146.58000000000001</v>
      </c>
      <c r="S7969" t="s">
        <v>53</v>
      </c>
      <c r="T7969" t="s">
        <v>37</v>
      </c>
      <c r="U7969" t="s">
        <v>38</v>
      </c>
      <c r="V7969" t="s">
        <v>39</v>
      </c>
      <c r="W7969" t="s">
        <v>83</v>
      </c>
      <c r="X7969" t="s">
        <v>67</v>
      </c>
      <c r="Y7969" t="s">
        <v>42</v>
      </c>
      <c r="Z7969" t="s">
        <v>223</v>
      </c>
      <c r="AA7969" t="s">
        <v>44</v>
      </c>
      <c r="AB7969" t="s">
        <v>44</v>
      </c>
    </row>
    <row r="7970" spans="1:28" x14ac:dyDescent="0.25">
      <c r="A7970" t="s">
        <v>12935</v>
      </c>
      <c r="B7970" s="1">
        <v>45934</v>
      </c>
      <c r="C7970" t="s">
        <v>10596</v>
      </c>
      <c r="D7970" t="s">
        <v>10597</v>
      </c>
      <c r="E7970">
        <v>41</v>
      </c>
      <c r="F7970" t="s">
        <v>48</v>
      </c>
      <c r="G7970" t="s">
        <v>158</v>
      </c>
      <c r="H7970" t="s">
        <v>159</v>
      </c>
      <c r="I7970" t="s">
        <v>51</v>
      </c>
      <c r="J7970" t="s">
        <v>52</v>
      </c>
      <c r="K7970">
        <v>2</v>
      </c>
      <c r="L7970" s="2">
        <v>650</v>
      </c>
      <c r="M7970">
        <v>0</v>
      </c>
      <c r="N7970" s="2">
        <v>1300</v>
      </c>
      <c r="O7970" s="2">
        <v>0</v>
      </c>
      <c r="P7970" s="2">
        <v>1300</v>
      </c>
      <c r="Q7970" s="2">
        <v>897.3</v>
      </c>
      <c r="R7970" s="2">
        <v>402.7</v>
      </c>
      <c r="S7970" t="s">
        <v>64</v>
      </c>
      <c r="T7970" t="s">
        <v>163</v>
      </c>
      <c r="U7970" t="s">
        <v>164</v>
      </c>
      <c r="V7970" t="s">
        <v>39</v>
      </c>
      <c r="W7970" t="s">
        <v>66</v>
      </c>
      <c r="X7970" t="s">
        <v>97</v>
      </c>
      <c r="Y7970" t="s">
        <v>56</v>
      </c>
      <c r="Z7970" t="s">
        <v>43</v>
      </c>
      <c r="AA7970" t="s">
        <v>44</v>
      </c>
      <c r="AB7970" t="s">
        <v>44</v>
      </c>
    </row>
    <row r="7971" spans="1:28" x14ac:dyDescent="0.25">
      <c r="A7971" t="s">
        <v>12936</v>
      </c>
      <c r="B7971" s="1">
        <v>45934</v>
      </c>
      <c r="C7971" t="s">
        <v>2312</v>
      </c>
      <c r="D7971" t="s">
        <v>2313</v>
      </c>
      <c r="E7971">
        <v>27</v>
      </c>
      <c r="F7971" t="s">
        <v>31</v>
      </c>
      <c r="G7971" t="s">
        <v>298</v>
      </c>
      <c r="H7971" t="s">
        <v>299</v>
      </c>
      <c r="I7971" t="s">
        <v>103</v>
      </c>
      <c r="J7971" t="s">
        <v>104</v>
      </c>
      <c r="K7971">
        <v>2</v>
      </c>
      <c r="L7971" s="2">
        <v>700</v>
      </c>
      <c r="M7971">
        <v>5</v>
      </c>
      <c r="N7971" s="2">
        <v>1400</v>
      </c>
      <c r="O7971" s="2">
        <v>70</v>
      </c>
      <c r="P7971" s="2">
        <v>1330</v>
      </c>
      <c r="Q7971" s="2">
        <v>928.3</v>
      </c>
      <c r="R7971" s="2">
        <v>401.7</v>
      </c>
      <c r="S7971" t="s">
        <v>53</v>
      </c>
      <c r="T7971" t="s">
        <v>54</v>
      </c>
      <c r="U7971" t="s">
        <v>55</v>
      </c>
      <c r="V7971" t="s">
        <v>39</v>
      </c>
      <c r="W7971" t="s">
        <v>40</v>
      </c>
      <c r="X7971" t="s">
        <v>67</v>
      </c>
      <c r="Y7971" t="s">
        <v>56</v>
      </c>
      <c r="Z7971" t="s">
        <v>107</v>
      </c>
      <c r="AA7971" t="s">
        <v>44</v>
      </c>
      <c r="AB7971" t="s">
        <v>44</v>
      </c>
    </row>
    <row r="7972" spans="1:28" x14ac:dyDescent="0.25">
      <c r="A7972" t="s">
        <v>12937</v>
      </c>
      <c r="B7972" s="1">
        <v>45934</v>
      </c>
      <c r="C7972" t="s">
        <v>1259</v>
      </c>
      <c r="D7972" t="s">
        <v>1260</v>
      </c>
      <c r="E7972">
        <v>36</v>
      </c>
      <c r="F7972" t="s">
        <v>48</v>
      </c>
      <c r="G7972" t="s">
        <v>561</v>
      </c>
      <c r="H7972" t="s">
        <v>562</v>
      </c>
      <c r="I7972" t="s">
        <v>34</v>
      </c>
      <c r="J7972" t="s">
        <v>143</v>
      </c>
      <c r="K7972">
        <v>3</v>
      </c>
      <c r="L7972" s="2">
        <v>900</v>
      </c>
      <c r="M7972">
        <v>25</v>
      </c>
      <c r="N7972" s="2">
        <v>2700</v>
      </c>
      <c r="O7972" s="2">
        <v>675</v>
      </c>
      <c r="P7972" s="2">
        <v>2025</v>
      </c>
      <c r="Q7972" s="2">
        <v>1238.6500000000001</v>
      </c>
      <c r="R7972" s="2">
        <v>786.35</v>
      </c>
      <c r="S7972" t="s">
        <v>53</v>
      </c>
      <c r="T7972" t="s">
        <v>263</v>
      </c>
      <c r="U7972" t="s">
        <v>91</v>
      </c>
      <c r="V7972" t="s">
        <v>39</v>
      </c>
      <c r="W7972" t="s">
        <v>83</v>
      </c>
      <c r="X7972" t="s">
        <v>97</v>
      </c>
      <c r="Y7972" t="s">
        <v>56</v>
      </c>
      <c r="Z7972" t="s">
        <v>43</v>
      </c>
      <c r="AA7972" t="s">
        <v>44</v>
      </c>
      <c r="AB7972" t="s">
        <v>44</v>
      </c>
    </row>
    <row r="7973" spans="1:28" x14ac:dyDescent="0.25">
      <c r="A7973" t="s">
        <v>12938</v>
      </c>
      <c r="B7973" s="1">
        <v>45935</v>
      </c>
      <c r="C7973" t="s">
        <v>10112</v>
      </c>
      <c r="D7973" t="s">
        <v>10113</v>
      </c>
      <c r="E7973">
        <v>56</v>
      </c>
      <c r="F7973" t="s">
        <v>31</v>
      </c>
      <c r="G7973" t="s">
        <v>366</v>
      </c>
      <c r="H7973" t="s">
        <v>367</v>
      </c>
      <c r="I7973" t="s">
        <v>34</v>
      </c>
      <c r="J7973" t="s">
        <v>130</v>
      </c>
      <c r="K7973">
        <v>2</v>
      </c>
      <c r="L7973" s="2">
        <v>14500</v>
      </c>
      <c r="M7973">
        <v>20</v>
      </c>
      <c r="N7973" s="2">
        <v>29000</v>
      </c>
      <c r="O7973" s="2">
        <v>5800</v>
      </c>
      <c r="P7973" s="2">
        <v>23200</v>
      </c>
      <c r="Q7973" s="2">
        <v>18925.32</v>
      </c>
      <c r="R7973" s="2">
        <v>4274.68</v>
      </c>
      <c r="S7973" t="s">
        <v>53</v>
      </c>
      <c r="T7973" t="s">
        <v>122</v>
      </c>
      <c r="U7973" t="s">
        <v>123</v>
      </c>
      <c r="V7973" t="s">
        <v>39</v>
      </c>
      <c r="W7973" t="s">
        <v>40</v>
      </c>
      <c r="X7973" t="s">
        <v>97</v>
      </c>
      <c r="Y7973" t="s">
        <v>56</v>
      </c>
      <c r="Z7973" t="s">
        <v>107</v>
      </c>
      <c r="AA7973" t="s">
        <v>44</v>
      </c>
      <c r="AB7973" t="s">
        <v>44</v>
      </c>
    </row>
    <row r="7974" spans="1:28" x14ac:dyDescent="0.25">
      <c r="A7974" t="s">
        <v>12939</v>
      </c>
      <c r="B7974" s="1">
        <v>45935</v>
      </c>
      <c r="C7974" t="s">
        <v>7910</v>
      </c>
      <c r="D7974" t="s">
        <v>7911</v>
      </c>
      <c r="E7974">
        <v>53</v>
      </c>
      <c r="F7974" t="s">
        <v>31</v>
      </c>
      <c r="G7974" t="s">
        <v>298</v>
      </c>
      <c r="H7974" t="s">
        <v>299</v>
      </c>
      <c r="I7974" t="s">
        <v>103</v>
      </c>
      <c r="J7974" t="s">
        <v>104</v>
      </c>
      <c r="K7974">
        <v>2</v>
      </c>
      <c r="L7974" s="2">
        <v>700</v>
      </c>
      <c r="M7974">
        <v>10</v>
      </c>
      <c r="N7974" s="2">
        <v>1400</v>
      </c>
      <c r="O7974" s="2">
        <v>140</v>
      </c>
      <c r="P7974" s="2">
        <v>1260</v>
      </c>
      <c r="Q7974" s="2">
        <v>771.68</v>
      </c>
      <c r="R7974" s="2">
        <v>488.32</v>
      </c>
      <c r="S7974" t="s">
        <v>53</v>
      </c>
      <c r="T7974" t="s">
        <v>54</v>
      </c>
      <c r="U7974" t="s">
        <v>55</v>
      </c>
      <c r="V7974" t="s">
        <v>39</v>
      </c>
      <c r="W7974" t="s">
        <v>40</v>
      </c>
      <c r="X7974" t="s">
        <v>41</v>
      </c>
      <c r="Y7974" t="s">
        <v>42</v>
      </c>
      <c r="Z7974" t="s">
        <v>43</v>
      </c>
      <c r="AA7974" t="s">
        <v>44</v>
      </c>
      <c r="AB7974" t="s">
        <v>44</v>
      </c>
    </row>
    <row r="7975" spans="1:28" x14ac:dyDescent="0.25">
      <c r="A7975" t="s">
        <v>12940</v>
      </c>
      <c r="B7975" s="1">
        <v>45935</v>
      </c>
      <c r="C7975" t="s">
        <v>2166</v>
      </c>
      <c r="D7975" t="s">
        <v>2167</v>
      </c>
      <c r="E7975">
        <v>31</v>
      </c>
      <c r="F7975" t="s">
        <v>48</v>
      </c>
      <c r="G7975" t="s">
        <v>119</v>
      </c>
      <c r="H7975" t="s">
        <v>120</v>
      </c>
      <c r="I7975" t="s">
        <v>62</v>
      </c>
      <c r="J7975" t="s">
        <v>121</v>
      </c>
      <c r="K7975">
        <v>3</v>
      </c>
      <c r="L7975" s="2">
        <v>4800</v>
      </c>
      <c r="M7975">
        <v>5</v>
      </c>
      <c r="N7975" s="2">
        <v>14400</v>
      </c>
      <c r="O7975" s="2">
        <v>720</v>
      </c>
      <c r="P7975" s="2">
        <v>13680</v>
      </c>
      <c r="Q7975" s="2">
        <v>8270.86</v>
      </c>
      <c r="R7975" s="2">
        <v>5409.14</v>
      </c>
      <c r="S7975" t="s">
        <v>36</v>
      </c>
      <c r="T7975" t="s">
        <v>90</v>
      </c>
      <c r="U7975" t="s">
        <v>91</v>
      </c>
      <c r="V7975" t="s">
        <v>39</v>
      </c>
      <c r="W7975" t="s">
        <v>124</v>
      </c>
      <c r="X7975" t="s">
        <v>41</v>
      </c>
      <c r="Y7975" t="s">
        <v>56</v>
      </c>
      <c r="Z7975" t="s">
        <v>43</v>
      </c>
      <c r="AA7975" t="s">
        <v>44</v>
      </c>
      <c r="AB7975" t="s">
        <v>44</v>
      </c>
    </row>
    <row r="7976" spans="1:28" x14ac:dyDescent="0.25">
      <c r="A7976" t="s">
        <v>12941</v>
      </c>
      <c r="B7976" s="1">
        <v>45935</v>
      </c>
      <c r="C7976" t="s">
        <v>5427</v>
      </c>
      <c r="D7976" t="s">
        <v>5428</v>
      </c>
      <c r="E7976">
        <v>32</v>
      </c>
      <c r="F7976" t="s">
        <v>31</v>
      </c>
      <c r="G7976" t="s">
        <v>49</v>
      </c>
      <c r="H7976" t="s">
        <v>50</v>
      </c>
      <c r="I7976" t="s">
        <v>51</v>
      </c>
      <c r="J7976" t="s">
        <v>52</v>
      </c>
      <c r="K7976">
        <v>2</v>
      </c>
      <c r="L7976" s="2">
        <v>500</v>
      </c>
      <c r="M7976">
        <v>10</v>
      </c>
      <c r="N7976" s="2">
        <v>1000</v>
      </c>
      <c r="O7976" s="2">
        <v>100</v>
      </c>
      <c r="P7976" s="2">
        <v>900</v>
      </c>
      <c r="Q7976" s="2">
        <v>638.32000000000005</v>
      </c>
      <c r="R7976" s="2">
        <v>261.68</v>
      </c>
      <c r="S7976" t="s">
        <v>64</v>
      </c>
      <c r="T7976" t="s">
        <v>122</v>
      </c>
      <c r="U7976" t="s">
        <v>123</v>
      </c>
      <c r="V7976" t="s">
        <v>39</v>
      </c>
      <c r="W7976" t="s">
        <v>92</v>
      </c>
      <c r="X7976" t="s">
        <v>97</v>
      </c>
      <c r="Y7976" t="s">
        <v>56</v>
      </c>
      <c r="Z7976" t="s">
        <v>43</v>
      </c>
      <c r="AA7976" t="s">
        <v>44</v>
      </c>
      <c r="AB7976" t="s">
        <v>44</v>
      </c>
    </row>
    <row r="7977" spans="1:28" x14ac:dyDescent="0.25">
      <c r="A7977" t="s">
        <v>12942</v>
      </c>
      <c r="B7977" s="1">
        <v>45935</v>
      </c>
      <c r="C7977" t="s">
        <v>4003</v>
      </c>
      <c r="D7977" t="s">
        <v>4004</v>
      </c>
      <c r="E7977">
        <v>46</v>
      </c>
      <c r="F7977" t="s">
        <v>48</v>
      </c>
      <c r="G7977" t="s">
        <v>141</v>
      </c>
      <c r="H7977" t="s">
        <v>142</v>
      </c>
      <c r="I7977" t="s">
        <v>74</v>
      </c>
      <c r="J7977" t="s">
        <v>143</v>
      </c>
      <c r="K7977">
        <v>1</v>
      </c>
      <c r="L7977" s="2">
        <v>900</v>
      </c>
      <c r="M7977">
        <v>5</v>
      </c>
      <c r="N7977" s="2">
        <v>900</v>
      </c>
      <c r="O7977" s="2">
        <v>45</v>
      </c>
      <c r="P7977" s="2">
        <v>855</v>
      </c>
      <c r="Q7977" s="2">
        <v>668.45</v>
      </c>
      <c r="R7977" s="2">
        <v>186.55</v>
      </c>
      <c r="S7977" t="s">
        <v>36</v>
      </c>
      <c r="T7977" t="s">
        <v>37</v>
      </c>
      <c r="U7977" t="s">
        <v>38</v>
      </c>
      <c r="V7977" t="s">
        <v>39</v>
      </c>
      <c r="W7977" t="s">
        <v>137</v>
      </c>
      <c r="X7977" t="s">
        <v>67</v>
      </c>
      <c r="Y7977" t="s">
        <v>84</v>
      </c>
      <c r="Z7977" t="s">
        <v>43</v>
      </c>
      <c r="AA7977" t="s">
        <v>44</v>
      </c>
      <c r="AB7977" t="s">
        <v>44</v>
      </c>
    </row>
    <row r="7978" spans="1:28" x14ac:dyDescent="0.25">
      <c r="A7978" t="s">
        <v>12943</v>
      </c>
      <c r="B7978" s="1">
        <v>45935</v>
      </c>
      <c r="C7978" t="s">
        <v>10126</v>
      </c>
      <c r="D7978" t="s">
        <v>10127</v>
      </c>
      <c r="E7978">
        <v>32</v>
      </c>
      <c r="F7978" t="s">
        <v>48</v>
      </c>
      <c r="G7978" t="s">
        <v>176</v>
      </c>
      <c r="H7978" t="s">
        <v>177</v>
      </c>
      <c r="I7978" t="s">
        <v>34</v>
      </c>
      <c r="J7978" t="s">
        <v>35</v>
      </c>
      <c r="K7978">
        <v>1</v>
      </c>
      <c r="L7978" s="2">
        <v>6500</v>
      </c>
      <c r="M7978">
        <v>15</v>
      </c>
      <c r="N7978" s="2">
        <v>6500</v>
      </c>
      <c r="O7978" s="2">
        <v>975</v>
      </c>
      <c r="P7978" s="2">
        <v>5525</v>
      </c>
      <c r="Q7978" s="2">
        <v>4443.4399999999996</v>
      </c>
      <c r="R7978" s="2">
        <v>1081.56</v>
      </c>
      <c r="S7978" t="s">
        <v>53</v>
      </c>
      <c r="T7978" t="s">
        <v>275</v>
      </c>
      <c r="U7978" t="s">
        <v>123</v>
      </c>
      <c r="V7978" t="s">
        <v>39</v>
      </c>
      <c r="W7978" t="s">
        <v>40</v>
      </c>
      <c r="X7978" t="s">
        <v>41</v>
      </c>
      <c r="Y7978" t="s">
        <v>56</v>
      </c>
      <c r="Z7978" t="s">
        <v>43</v>
      </c>
      <c r="AA7978" t="s">
        <v>44</v>
      </c>
      <c r="AB7978" t="s">
        <v>44</v>
      </c>
    </row>
    <row r="7979" spans="1:28" x14ac:dyDescent="0.25">
      <c r="A7979" t="s">
        <v>12944</v>
      </c>
      <c r="B7979" s="1">
        <v>45935</v>
      </c>
      <c r="C7979" t="s">
        <v>11217</v>
      </c>
      <c r="D7979" t="s">
        <v>11218</v>
      </c>
      <c r="E7979">
        <v>28</v>
      </c>
      <c r="F7979" t="s">
        <v>48</v>
      </c>
      <c r="G7979" t="s">
        <v>285</v>
      </c>
      <c r="H7979" t="s">
        <v>286</v>
      </c>
      <c r="I7979" t="s">
        <v>34</v>
      </c>
      <c r="J7979" t="s">
        <v>121</v>
      </c>
      <c r="K7979">
        <v>1</v>
      </c>
      <c r="L7979" s="2">
        <v>3200</v>
      </c>
      <c r="M7979">
        <v>20</v>
      </c>
      <c r="N7979" s="2">
        <v>3200</v>
      </c>
      <c r="O7979" s="2">
        <v>640</v>
      </c>
      <c r="P7979" s="2">
        <v>2560</v>
      </c>
      <c r="Q7979" s="2">
        <v>1585.58</v>
      </c>
      <c r="R7979" s="2">
        <v>974.42</v>
      </c>
      <c r="S7979" t="s">
        <v>53</v>
      </c>
      <c r="T7979" t="s">
        <v>105</v>
      </c>
      <c r="U7979" t="s">
        <v>106</v>
      </c>
      <c r="V7979" t="s">
        <v>39</v>
      </c>
      <c r="W7979" t="s">
        <v>124</v>
      </c>
      <c r="X7979" t="s">
        <v>41</v>
      </c>
      <c r="Y7979" t="s">
        <v>56</v>
      </c>
      <c r="Z7979" t="s">
        <v>43</v>
      </c>
      <c r="AA7979" t="s">
        <v>44</v>
      </c>
      <c r="AB7979" t="s">
        <v>44</v>
      </c>
    </row>
    <row r="7980" spans="1:28" x14ac:dyDescent="0.25">
      <c r="A7980" t="s">
        <v>12945</v>
      </c>
      <c r="B7980" s="1">
        <v>45935</v>
      </c>
      <c r="C7980" t="s">
        <v>3191</v>
      </c>
      <c r="D7980" t="s">
        <v>3192</v>
      </c>
      <c r="E7980">
        <v>53</v>
      </c>
      <c r="F7980" t="s">
        <v>111</v>
      </c>
      <c r="G7980" t="s">
        <v>238</v>
      </c>
      <c r="H7980" t="s">
        <v>239</v>
      </c>
      <c r="I7980" t="s">
        <v>62</v>
      </c>
      <c r="J7980" t="s">
        <v>63</v>
      </c>
      <c r="K7980">
        <v>4</v>
      </c>
      <c r="L7980" s="2">
        <v>6500</v>
      </c>
      <c r="M7980">
        <v>15</v>
      </c>
      <c r="N7980" s="2">
        <v>26000</v>
      </c>
      <c r="O7980" s="2">
        <v>3900</v>
      </c>
      <c r="P7980" s="2">
        <v>22100</v>
      </c>
      <c r="Q7980" s="2">
        <v>13721.51</v>
      </c>
      <c r="R7980" s="2">
        <v>8378.49</v>
      </c>
      <c r="S7980" t="s">
        <v>36</v>
      </c>
      <c r="T7980" t="s">
        <v>275</v>
      </c>
      <c r="U7980" t="s">
        <v>123</v>
      </c>
      <c r="V7980" t="s">
        <v>39</v>
      </c>
      <c r="W7980" t="s">
        <v>40</v>
      </c>
      <c r="X7980" t="s">
        <v>97</v>
      </c>
      <c r="Y7980" t="s">
        <v>42</v>
      </c>
      <c r="Z7980" t="s">
        <v>43</v>
      </c>
      <c r="AA7980" t="s">
        <v>44</v>
      </c>
      <c r="AB7980" t="s">
        <v>44</v>
      </c>
    </row>
    <row r="7981" spans="1:28" x14ac:dyDescent="0.25">
      <c r="A7981" t="s">
        <v>12946</v>
      </c>
      <c r="B7981" s="1">
        <v>45935</v>
      </c>
      <c r="C7981" t="s">
        <v>875</v>
      </c>
      <c r="D7981" t="s">
        <v>876</v>
      </c>
      <c r="E7981">
        <v>20</v>
      </c>
      <c r="F7981" t="s">
        <v>111</v>
      </c>
      <c r="G7981" t="s">
        <v>176</v>
      </c>
      <c r="H7981" t="s">
        <v>177</v>
      </c>
      <c r="I7981" t="s">
        <v>34</v>
      </c>
      <c r="J7981" t="s">
        <v>35</v>
      </c>
      <c r="K7981">
        <v>1</v>
      </c>
      <c r="L7981" s="2">
        <v>6500</v>
      </c>
      <c r="M7981">
        <v>10</v>
      </c>
      <c r="N7981" s="2">
        <v>6500</v>
      </c>
      <c r="O7981" s="2">
        <v>650</v>
      </c>
      <c r="P7981" s="2">
        <v>5850</v>
      </c>
      <c r="Q7981" s="2">
        <v>4693.8100000000004</v>
      </c>
      <c r="R7981" s="2">
        <v>1156.19</v>
      </c>
      <c r="S7981" t="s">
        <v>53</v>
      </c>
      <c r="T7981" t="s">
        <v>290</v>
      </c>
      <c r="U7981" t="s">
        <v>291</v>
      </c>
      <c r="V7981" t="s">
        <v>39</v>
      </c>
      <c r="W7981" t="s">
        <v>66</v>
      </c>
      <c r="X7981" t="s">
        <v>41</v>
      </c>
      <c r="Y7981" t="s">
        <v>56</v>
      </c>
      <c r="Z7981" t="s">
        <v>43</v>
      </c>
      <c r="AA7981" t="s">
        <v>44</v>
      </c>
      <c r="AB7981" t="s">
        <v>44</v>
      </c>
    </row>
    <row r="7982" spans="1:28" x14ac:dyDescent="0.25">
      <c r="A7982" t="s">
        <v>12947</v>
      </c>
      <c r="B7982" s="1">
        <v>45935</v>
      </c>
      <c r="C7982" t="s">
        <v>4247</v>
      </c>
      <c r="D7982" t="s">
        <v>4248</v>
      </c>
      <c r="E7982">
        <v>37</v>
      </c>
      <c r="F7982" t="s">
        <v>48</v>
      </c>
      <c r="G7982" t="s">
        <v>273</v>
      </c>
      <c r="H7982" t="s">
        <v>274</v>
      </c>
      <c r="I7982" t="s">
        <v>51</v>
      </c>
      <c r="J7982" t="s">
        <v>52</v>
      </c>
      <c r="K7982">
        <v>6</v>
      </c>
      <c r="L7982" s="2">
        <v>250</v>
      </c>
      <c r="M7982">
        <v>10</v>
      </c>
      <c r="N7982" s="2">
        <v>1500</v>
      </c>
      <c r="O7982" s="2">
        <v>150</v>
      </c>
      <c r="P7982" s="2">
        <v>1350</v>
      </c>
      <c r="Q7982" s="2">
        <v>1086.3699999999999</v>
      </c>
      <c r="R7982" s="2">
        <v>263.63</v>
      </c>
      <c r="S7982" t="s">
        <v>53</v>
      </c>
      <c r="T7982" t="s">
        <v>90</v>
      </c>
      <c r="U7982" t="s">
        <v>91</v>
      </c>
      <c r="V7982" t="s">
        <v>39</v>
      </c>
      <c r="W7982" t="s">
        <v>92</v>
      </c>
      <c r="X7982" t="s">
        <v>41</v>
      </c>
      <c r="Y7982" t="s">
        <v>56</v>
      </c>
      <c r="Z7982" t="s">
        <v>43</v>
      </c>
      <c r="AA7982" t="s">
        <v>44</v>
      </c>
      <c r="AB7982" t="s">
        <v>44</v>
      </c>
    </row>
    <row r="7983" spans="1:28" x14ac:dyDescent="0.25">
      <c r="A7983" t="s">
        <v>12948</v>
      </c>
      <c r="B7983" s="1">
        <v>45935</v>
      </c>
      <c r="C7983" t="s">
        <v>4178</v>
      </c>
      <c r="D7983" t="s">
        <v>4179</v>
      </c>
      <c r="E7983">
        <v>20</v>
      </c>
      <c r="F7983" t="s">
        <v>48</v>
      </c>
      <c r="G7983" t="s">
        <v>217</v>
      </c>
      <c r="H7983" t="s">
        <v>218</v>
      </c>
      <c r="I7983" t="s">
        <v>34</v>
      </c>
      <c r="J7983" t="s">
        <v>130</v>
      </c>
      <c r="K7983">
        <v>1</v>
      </c>
      <c r="L7983" s="2">
        <v>28000</v>
      </c>
      <c r="M7983">
        <v>25</v>
      </c>
      <c r="N7983" s="2">
        <v>28000</v>
      </c>
      <c r="O7983" s="2">
        <v>7000</v>
      </c>
      <c r="P7983" s="2">
        <v>21000</v>
      </c>
      <c r="Q7983" s="2">
        <v>11967.43</v>
      </c>
      <c r="R7983" s="2">
        <v>9032.57</v>
      </c>
      <c r="S7983" t="s">
        <v>64</v>
      </c>
      <c r="T7983" t="s">
        <v>65</v>
      </c>
      <c r="U7983" t="s">
        <v>65</v>
      </c>
      <c r="V7983" t="s">
        <v>39</v>
      </c>
      <c r="W7983" t="s">
        <v>137</v>
      </c>
      <c r="X7983" t="s">
        <v>41</v>
      </c>
      <c r="Y7983" t="s">
        <v>56</v>
      </c>
      <c r="Z7983" t="s">
        <v>43</v>
      </c>
      <c r="AA7983" t="s">
        <v>44</v>
      </c>
      <c r="AB7983" t="s">
        <v>68</v>
      </c>
    </row>
    <row r="7984" spans="1:28" x14ac:dyDescent="0.25">
      <c r="A7984" t="s">
        <v>12949</v>
      </c>
      <c r="B7984" s="1">
        <v>45935</v>
      </c>
      <c r="C7984" t="s">
        <v>1850</v>
      </c>
      <c r="D7984" t="s">
        <v>1851</v>
      </c>
      <c r="E7984">
        <v>50</v>
      </c>
      <c r="F7984" t="s">
        <v>31</v>
      </c>
      <c r="G7984" t="s">
        <v>212</v>
      </c>
      <c r="H7984" t="s">
        <v>213</v>
      </c>
      <c r="I7984" t="s">
        <v>51</v>
      </c>
      <c r="J7984" t="s">
        <v>52</v>
      </c>
      <c r="K7984">
        <v>2</v>
      </c>
      <c r="L7984" s="2">
        <v>400</v>
      </c>
      <c r="M7984">
        <v>5</v>
      </c>
      <c r="N7984" s="2">
        <v>800</v>
      </c>
      <c r="O7984" s="2">
        <v>40</v>
      </c>
      <c r="P7984" s="2">
        <v>760</v>
      </c>
      <c r="Q7984" s="2">
        <v>497.9</v>
      </c>
      <c r="R7984" s="2">
        <v>262.10000000000002</v>
      </c>
      <c r="S7984" t="s">
        <v>53</v>
      </c>
      <c r="T7984" t="s">
        <v>122</v>
      </c>
      <c r="U7984" t="s">
        <v>123</v>
      </c>
      <c r="V7984" t="s">
        <v>39</v>
      </c>
      <c r="W7984" t="s">
        <v>124</v>
      </c>
      <c r="X7984" t="s">
        <v>41</v>
      </c>
      <c r="Y7984" t="s">
        <v>56</v>
      </c>
      <c r="Z7984" t="s">
        <v>43</v>
      </c>
      <c r="AA7984" t="s">
        <v>44</v>
      </c>
      <c r="AB7984" t="s">
        <v>44</v>
      </c>
    </row>
    <row r="7985" spans="1:28" x14ac:dyDescent="0.25">
      <c r="A7985" t="s">
        <v>12950</v>
      </c>
      <c r="B7985" s="1">
        <v>45936</v>
      </c>
      <c r="C7985" t="s">
        <v>6613</v>
      </c>
      <c r="D7985" t="s">
        <v>6614</v>
      </c>
      <c r="E7985">
        <v>27</v>
      </c>
      <c r="F7985" t="s">
        <v>31</v>
      </c>
      <c r="G7985" t="s">
        <v>88</v>
      </c>
      <c r="H7985" t="s">
        <v>89</v>
      </c>
      <c r="I7985" t="s">
        <v>62</v>
      </c>
      <c r="J7985" t="s">
        <v>63</v>
      </c>
      <c r="K7985">
        <v>2</v>
      </c>
      <c r="L7985" s="2">
        <v>4200</v>
      </c>
      <c r="M7985">
        <v>15</v>
      </c>
      <c r="N7985" s="2">
        <v>8400</v>
      </c>
      <c r="O7985" s="2">
        <v>1260</v>
      </c>
      <c r="P7985" s="2">
        <v>7140</v>
      </c>
      <c r="Q7985" s="2">
        <v>4414.1499999999996</v>
      </c>
      <c r="R7985" s="2">
        <v>2725.85</v>
      </c>
      <c r="S7985" t="s">
        <v>53</v>
      </c>
      <c r="T7985" t="s">
        <v>153</v>
      </c>
      <c r="U7985" t="s">
        <v>154</v>
      </c>
      <c r="V7985" t="s">
        <v>39</v>
      </c>
      <c r="W7985" t="s">
        <v>124</v>
      </c>
      <c r="X7985" t="s">
        <v>41</v>
      </c>
      <c r="Y7985" t="s">
        <v>42</v>
      </c>
      <c r="Z7985" t="s">
        <v>43</v>
      </c>
      <c r="AA7985" t="s">
        <v>44</v>
      </c>
      <c r="AB7985" t="s">
        <v>44</v>
      </c>
    </row>
    <row r="7986" spans="1:28" x14ac:dyDescent="0.25">
      <c r="A7986" t="s">
        <v>12951</v>
      </c>
      <c r="B7986" s="1">
        <v>45936</v>
      </c>
      <c r="C7986" t="s">
        <v>999</v>
      </c>
      <c r="D7986" t="s">
        <v>1000</v>
      </c>
      <c r="E7986">
        <v>58</v>
      </c>
      <c r="F7986" t="s">
        <v>111</v>
      </c>
      <c r="G7986" t="s">
        <v>112</v>
      </c>
      <c r="H7986" t="s">
        <v>113</v>
      </c>
      <c r="I7986" t="s">
        <v>103</v>
      </c>
      <c r="J7986" t="s">
        <v>104</v>
      </c>
      <c r="K7986">
        <v>2</v>
      </c>
      <c r="L7986" s="2">
        <v>650</v>
      </c>
      <c r="M7986">
        <v>0</v>
      </c>
      <c r="N7986" s="2">
        <v>1300</v>
      </c>
      <c r="O7986" s="2">
        <v>0</v>
      </c>
      <c r="P7986" s="2">
        <v>1300</v>
      </c>
      <c r="Q7986" s="2">
        <v>878.23</v>
      </c>
      <c r="R7986" s="2">
        <v>421.77</v>
      </c>
      <c r="S7986" t="s">
        <v>64</v>
      </c>
      <c r="T7986" t="s">
        <v>114</v>
      </c>
      <c r="U7986" t="s">
        <v>115</v>
      </c>
      <c r="V7986" t="s">
        <v>39</v>
      </c>
      <c r="W7986" t="s">
        <v>137</v>
      </c>
      <c r="X7986" t="s">
        <v>41</v>
      </c>
      <c r="Y7986" t="s">
        <v>42</v>
      </c>
      <c r="Z7986" t="s">
        <v>43</v>
      </c>
      <c r="AA7986" t="s">
        <v>44</v>
      </c>
      <c r="AB7986" t="s">
        <v>44</v>
      </c>
    </row>
    <row r="7987" spans="1:28" x14ac:dyDescent="0.25">
      <c r="A7987" t="s">
        <v>12952</v>
      </c>
      <c r="B7987" s="1">
        <v>45936</v>
      </c>
      <c r="C7987" t="s">
        <v>12953</v>
      </c>
      <c r="D7987" t="s">
        <v>12954</v>
      </c>
      <c r="E7987">
        <v>43</v>
      </c>
      <c r="F7987" t="s">
        <v>48</v>
      </c>
      <c r="G7987" t="s">
        <v>101</v>
      </c>
      <c r="H7987" t="s">
        <v>102</v>
      </c>
      <c r="I7987" t="s">
        <v>103</v>
      </c>
      <c r="J7987" t="s">
        <v>104</v>
      </c>
      <c r="K7987">
        <v>3</v>
      </c>
      <c r="L7987" s="2">
        <v>1800</v>
      </c>
      <c r="M7987">
        <v>10</v>
      </c>
      <c r="N7987" s="2">
        <v>5400</v>
      </c>
      <c r="O7987" s="2">
        <v>540</v>
      </c>
      <c r="P7987" s="2">
        <v>4860</v>
      </c>
      <c r="Q7987" s="2">
        <v>2781.62</v>
      </c>
      <c r="R7987" s="2">
        <v>2078.38</v>
      </c>
      <c r="S7987" t="s">
        <v>53</v>
      </c>
      <c r="T7987" t="s">
        <v>290</v>
      </c>
      <c r="U7987" t="s">
        <v>291</v>
      </c>
      <c r="V7987" t="s">
        <v>39</v>
      </c>
      <c r="W7987" t="s">
        <v>92</v>
      </c>
      <c r="X7987" t="s">
        <v>97</v>
      </c>
      <c r="Y7987" t="s">
        <v>56</v>
      </c>
      <c r="Z7987" t="s">
        <v>43</v>
      </c>
      <c r="AA7987" t="s">
        <v>44</v>
      </c>
      <c r="AB7987" t="s">
        <v>44</v>
      </c>
    </row>
    <row r="7988" spans="1:28" x14ac:dyDescent="0.25">
      <c r="A7988" t="s">
        <v>12955</v>
      </c>
      <c r="B7988" s="1">
        <v>45936</v>
      </c>
      <c r="C7988" t="s">
        <v>7666</v>
      </c>
      <c r="D7988" t="s">
        <v>7667</v>
      </c>
      <c r="E7988">
        <v>58</v>
      </c>
      <c r="F7988" t="s">
        <v>31</v>
      </c>
      <c r="G7988" t="s">
        <v>280</v>
      </c>
      <c r="H7988" t="s">
        <v>281</v>
      </c>
      <c r="I7988" t="s">
        <v>62</v>
      </c>
      <c r="J7988" t="s">
        <v>190</v>
      </c>
      <c r="K7988">
        <v>2</v>
      </c>
      <c r="L7988" s="2">
        <v>700</v>
      </c>
      <c r="M7988">
        <v>10</v>
      </c>
      <c r="N7988" s="2">
        <v>1400</v>
      </c>
      <c r="O7988" s="2">
        <v>140</v>
      </c>
      <c r="P7988" s="2">
        <v>1260</v>
      </c>
      <c r="Q7988" s="2">
        <v>751.78</v>
      </c>
      <c r="R7988" s="2">
        <v>508.22</v>
      </c>
      <c r="S7988" t="s">
        <v>53</v>
      </c>
      <c r="T7988" t="s">
        <v>263</v>
      </c>
      <c r="U7988" t="s">
        <v>91</v>
      </c>
      <c r="V7988" t="s">
        <v>39</v>
      </c>
      <c r="W7988" t="s">
        <v>124</v>
      </c>
      <c r="X7988" t="s">
        <v>41</v>
      </c>
      <c r="Y7988" t="s">
        <v>56</v>
      </c>
      <c r="Z7988" t="s">
        <v>43</v>
      </c>
      <c r="AA7988" t="s">
        <v>68</v>
      </c>
      <c r="AB7988" t="s">
        <v>44</v>
      </c>
    </row>
    <row r="7989" spans="1:28" x14ac:dyDescent="0.25">
      <c r="A7989" t="s">
        <v>12956</v>
      </c>
      <c r="B7989" s="1">
        <v>45936</v>
      </c>
      <c r="C7989" t="s">
        <v>12957</v>
      </c>
      <c r="D7989" t="s">
        <v>12958</v>
      </c>
      <c r="E7989">
        <v>58</v>
      </c>
      <c r="F7989" t="s">
        <v>31</v>
      </c>
      <c r="G7989" t="s">
        <v>148</v>
      </c>
      <c r="H7989" t="s">
        <v>149</v>
      </c>
      <c r="I7989" t="s">
        <v>74</v>
      </c>
      <c r="J7989" t="s">
        <v>130</v>
      </c>
      <c r="K7989">
        <v>2</v>
      </c>
      <c r="L7989" s="2">
        <v>3500</v>
      </c>
      <c r="M7989">
        <v>5</v>
      </c>
      <c r="N7989" s="2">
        <v>7000</v>
      </c>
      <c r="O7989" s="2">
        <v>350</v>
      </c>
      <c r="P7989" s="2">
        <v>6650</v>
      </c>
      <c r="Q7989" s="2">
        <v>5162.6499999999996</v>
      </c>
      <c r="R7989" s="2">
        <v>1487.35</v>
      </c>
      <c r="S7989" t="s">
        <v>53</v>
      </c>
      <c r="T7989" t="s">
        <v>163</v>
      </c>
      <c r="U7989" t="s">
        <v>164</v>
      </c>
      <c r="V7989" t="s">
        <v>39</v>
      </c>
      <c r="W7989" t="s">
        <v>83</v>
      </c>
      <c r="X7989" t="s">
        <v>41</v>
      </c>
      <c r="Y7989" t="s">
        <v>42</v>
      </c>
      <c r="Z7989" t="s">
        <v>107</v>
      </c>
      <c r="AA7989" t="s">
        <v>68</v>
      </c>
      <c r="AB7989" t="s">
        <v>44</v>
      </c>
    </row>
    <row r="7990" spans="1:28" x14ac:dyDescent="0.25">
      <c r="A7990" t="s">
        <v>12959</v>
      </c>
      <c r="B7990" s="1">
        <v>45936</v>
      </c>
      <c r="C7990" t="s">
        <v>697</v>
      </c>
      <c r="D7990" t="s">
        <v>698</v>
      </c>
      <c r="E7990">
        <v>60</v>
      </c>
      <c r="F7990" t="s">
        <v>48</v>
      </c>
      <c r="G7990" t="s">
        <v>32</v>
      </c>
      <c r="H7990" t="s">
        <v>33</v>
      </c>
      <c r="I7990" t="s">
        <v>34</v>
      </c>
      <c r="J7990" t="s">
        <v>35</v>
      </c>
      <c r="K7990">
        <v>3</v>
      </c>
      <c r="L7990" s="2">
        <v>55000</v>
      </c>
      <c r="M7990">
        <v>5</v>
      </c>
      <c r="N7990" s="2">
        <v>165000</v>
      </c>
      <c r="O7990" s="2">
        <v>8250</v>
      </c>
      <c r="P7990" s="2">
        <v>156750</v>
      </c>
      <c r="Q7990" s="2">
        <v>86813.2</v>
      </c>
      <c r="R7990" s="2">
        <v>69936.800000000003</v>
      </c>
      <c r="S7990" t="s">
        <v>53</v>
      </c>
      <c r="T7990" t="s">
        <v>90</v>
      </c>
      <c r="U7990" t="s">
        <v>91</v>
      </c>
      <c r="V7990" t="s">
        <v>39</v>
      </c>
      <c r="W7990" t="s">
        <v>137</v>
      </c>
      <c r="X7990" t="s">
        <v>41</v>
      </c>
      <c r="Y7990" t="s">
        <v>56</v>
      </c>
      <c r="Z7990" t="s">
        <v>43</v>
      </c>
      <c r="AA7990" t="s">
        <v>44</v>
      </c>
      <c r="AB7990" t="s">
        <v>44</v>
      </c>
    </row>
    <row r="7991" spans="1:28" x14ac:dyDescent="0.25">
      <c r="A7991" t="s">
        <v>12960</v>
      </c>
      <c r="B7991" s="1">
        <v>45936</v>
      </c>
      <c r="C7991" t="s">
        <v>4626</v>
      </c>
      <c r="D7991" t="s">
        <v>4627</v>
      </c>
      <c r="E7991">
        <v>35</v>
      </c>
      <c r="F7991" t="s">
        <v>111</v>
      </c>
      <c r="G7991" t="s">
        <v>128</v>
      </c>
      <c r="H7991" t="s">
        <v>129</v>
      </c>
      <c r="I7991" t="s">
        <v>74</v>
      </c>
      <c r="J7991" t="s">
        <v>130</v>
      </c>
      <c r="K7991">
        <v>1</v>
      </c>
      <c r="L7991" s="2">
        <v>1700</v>
      </c>
      <c r="M7991">
        <v>10</v>
      </c>
      <c r="N7991" s="2">
        <v>1700</v>
      </c>
      <c r="O7991" s="2">
        <v>170</v>
      </c>
      <c r="P7991" s="2">
        <v>1530</v>
      </c>
      <c r="Q7991" s="2">
        <v>971.28</v>
      </c>
      <c r="R7991" s="2">
        <v>558.72</v>
      </c>
      <c r="S7991" t="s">
        <v>53</v>
      </c>
      <c r="T7991" t="s">
        <v>275</v>
      </c>
      <c r="U7991" t="s">
        <v>123</v>
      </c>
      <c r="V7991" t="s">
        <v>39</v>
      </c>
      <c r="W7991" t="s">
        <v>83</v>
      </c>
      <c r="X7991" t="s">
        <v>41</v>
      </c>
      <c r="Y7991" t="s">
        <v>42</v>
      </c>
      <c r="Z7991" t="s">
        <v>43</v>
      </c>
      <c r="AA7991" t="s">
        <v>44</v>
      </c>
      <c r="AB7991" t="s">
        <v>44</v>
      </c>
    </row>
    <row r="7992" spans="1:28" x14ac:dyDescent="0.25">
      <c r="A7992" t="s">
        <v>12961</v>
      </c>
      <c r="B7992" s="1">
        <v>45936</v>
      </c>
      <c r="C7992" t="s">
        <v>3540</v>
      </c>
      <c r="D7992" t="s">
        <v>3541</v>
      </c>
      <c r="E7992">
        <v>55</v>
      </c>
      <c r="F7992" t="s">
        <v>111</v>
      </c>
      <c r="G7992" t="s">
        <v>280</v>
      </c>
      <c r="H7992" t="s">
        <v>281</v>
      </c>
      <c r="I7992" t="s">
        <v>62</v>
      </c>
      <c r="J7992" t="s">
        <v>190</v>
      </c>
      <c r="K7992">
        <v>1</v>
      </c>
      <c r="L7992" s="2">
        <v>700</v>
      </c>
      <c r="M7992">
        <v>15</v>
      </c>
      <c r="N7992" s="2">
        <v>700</v>
      </c>
      <c r="O7992" s="2">
        <v>105</v>
      </c>
      <c r="P7992" s="2">
        <v>595</v>
      </c>
      <c r="Q7992" s="2">
        <v>456.14</v>
      </c>
      <c r="R7992" s="2">
        <v>138.86000000000001</v>
      </c>
      <c r="S7992" t="s">
        <v>36</v>
      </c>
      <c r="T7992" t="s">
        <v>398</v>
      </c>
      <c r="U7992" t="s">
        <v>399</v>
      </c>
      <c r="V7992" t="s">
        <v>39</v>
      </c>
      <c r="W7992" t="s">
        <v>66</v>
      </c>
      <c r="X7992" t="s">
        <v>97</v>
      </c>
      <c r="Y7992" t="s">
        <v>42</v>
      </c>
      <c r="Z7992" t="s">
        <v>43</v>
      </c>
      <c r="AA7992" t="s">
        <v>68</v>
      </c>
      <c r="AB7992" t="s">
        <v>44</v>
      </c>
    </row>
    <row r="7993" spans="1:28" x14ac:dyDescent="0.25">
      <c r="A7993" t="s">
        <v>12962</v>
      </c>
      <c r="B7993" s="1">
        <v>45936</v>
      </c>
      <c r="C7993" t="s">
        <v>7128</v>
      </c>
      <c r="D7993" t="s">
        <v>7129</v>
      </c>
      <c r="E7993">
        <v>39</v>
      </c>
      <c r="F7993" t="s">
        <v>31</v>
      </c>
      <c r="G7993" t="s">
        <v>217</v>
      </c>
      <c r="H7993" t="s">
        <v>218</v>
      </c>
      <c r="I7993" t="s">
        <v>34</v>
      </c>
      <c r="J7993" t="s">
        <v>130</v>
      </c>
      <c r="K7993">
        <v>4</v>
      </c>
      <c r="L7993" s="2">
        <v>28000</v>
      </c>
      <c r="M7993">
        <v>5</v>
      </c>
      <c r="N7993" s="2">
        <v>112000</v>
      </c>
      <c r="O7993" s="2">
        <v>5600</v>
      </c>
      <c r="P7993" s="2">
        <v>106400</v>
      </c>
      <c r="Q7993" s="2">
        <v>61003.73</v>
      </c>
      <c r="R7993" s="2">
        <v>45396.27</v>
      </c>
      <c r="S7993" t="s">
        <v>53</v>
      </c>
      <c r="T7993" t="s">
        <v>263</v>
      </c>
      <c r="U7993" t="s">
        <v>91</v>
      </c>
      <c r="V7993" t="s">
        <v>39</v>
      </c>
      <c r="W7993" t="s">
        <v>92</v>
      </c>
      <c r="X7993" t="s">
        <v>41</v>
      </c>
      <c r="Y7993" t="s">
        <v>56</v>
      </c>
      <c r="Z7993" t="s">
        <v>43</v>
      </c>
      <c r="AA7993" t="s">
        <v>44</v>
      </c>
      <c r="AB7993" t="s">
        <v>44</v>
      </c>
    </row>
    <row r="7994" spans="1:28" x14ac:dyDescent="0.25">
      <c r="A7994" t="s">
        <v>12963</v>
      </c>
      <c r="B7994" s="1">
        <v>45936</v>
      </c>
      <c r="C7994" t="s">
        <v>1445</v>
      </c>
      <c r="D7994" t="s">
        <v>1446</v>
      </c>
      <c r="E7994">
        <v>41</v>
      </c>
      <c r="F7994" t="s">
        <v>111</v>
      </c>
      <c r="G7994" t="s">
        <v>298</v>
      </c>
      <c r="H7994" t="s">
        <v>299</v>
      </c>
      <c r="I7994" t="s">
        <v>103</v>
      </c>
      <c r="J7994" t="s">
        <v>104</v>
      </c>
      <c r="K7994">
        <v>1</v>
      </c>
      <c r="L7994" s="2">
        <v>700</v>
      </c>
      <c r="M7994">
        <v>10</v>
      </c>
      <c r="N7994" s="2">
        <v>700</v>
      </c>
      <c r="O7994" s="2">
        <v>70</v>
      </c>
      <c r="P7994" s="2">
        <v>630</v>
      </c>
      <c r="Q7994" s="2">
        <v>503.72</v>
      </c>
      <c r="R7994" s="2">
        <v>126.28</v>
      </c>
      <c r="S7994" t="s">
        <v>53</v>
      </c>
      <c r="T7994" t="s">
        <v>90</v>
      </c>
      <c r="U7994" t="s">
        <v>91</v>
      </c>
      <c r="V7994" t="s">
        <v>39</v>
      </c>
      <c r="W7994" t="s">
        <v>92</v>
      </c>
      <c r="X7994" t="s">
        <v>67</v>
      </c>
      <c r="Y7994" t="s">
        <v>56</v>
      </c>
      <c r="Z7994" t="s">
        <v>43</v>
      </c>
      <c r="AA7994" t="s">
        <v>44</v>
      </c>
      <c r="AB7994" t="s">
        <v>44</v>
      </c>
    </row>
    <row r="7995" spans="1:28" x14ac:dyDescent="0.25">
      <c r="A7995" t="s">
        <v>12964</v>
      </c>
      <c r="B7995" s="1">
        <v>45936</v>
      </c>
      <c r="C7995" t="s">
        <v>4149</v>
      </c>
      <c r="D7995" t="s">
        <v>4150</v>
      </c>
      <c r="E7995">
        <v>52</v>
      </c>
      <c r="F7995" t="s">
        <v>31</v>
      </c>
      <c r="G7995" t="s">
        <v>119</v>
      </c>
      <c r="H7995" t="s">
        <v>120</v>
      </c>
      <c r="I7995" t="s">
        <v>62</v>
      </c>
      <c r="J7995" t="s">
        <v>121</v>
      </c>
      <c r="K7995">
        <v>4</v>
      </c>
      <c r="L7995" s="2">
        <v>4800</v>
      </c>
      <c r="M7995">
        <v>25</v>
      </c>
      <c r="N7995" s="2">
        <v>19200</v>
      </c>
      <c r="O7995" s="2">
        <v>4800</v>
      </c>
      <c r="P7995" s="2">
        <v>14400</v>
      </c>
      <c r="Q7995" s="2">
        <v>11104.36</v>
      </c>
      <c r="R7995" s="2">
        <v>3295.64</v>
      </c>
      <c r="S7995" t="s">
        <v>64</v>
      </c>
      <c r="T7995" t="s">
        <v>90</v>
      </c>
      <c r="U7995" t="s">
        <v>91</v>
      </c>
      <c r="V7995" t="s">
        <v>39</v>
      </c>
      <c r="W7995" t="s">
        <v>92</v>
      </c>
      <c r="X7995" t="s">
        <v>97</v>
      </c>
      <c r="Y7995" t="s">
        <v>56</v>
      </c>
      <c r="Z7995" t="s">
        <v>43</v>
      </c>
      <c r="AA7995" t="s">
        <v>44</v>
      </c>
      <c r="AB7995" t="s">
        <v>44</v>
      </c>
    </row>
    <row r="7996" spans="1:28" x14ac:dyDescent="0.25">
      <c r="A7996" t="s">
        <v>12965</v>
      </c>
      <c r="B7996" s="1">
        <v>45936</v>
      </c>
      <c r="C7996" t="s">
        <v>10082</v>
      </c>
      <c r="D7996" t="s">
        <v>10083</v>
      </c>
      <c r="E7996">
        <v>55</v>
      </c>
      <c r="F7996" t="s">
        <v>48</v>
      </c>
      <c r="G7996" t="s">
        <v>60</v>
      </c>
      <c r="H7996" t="s">
        <v>61</v>
      </c>
      <c r="I7996" t="s">
        <v>62</v>
      </c>
      <c r="J7996" t="s">
        <v>63</v>
      </c>
      <c r="K7996">
        <v>1</v>
      </c>
      <c r="L7996" s="2">
        <v>3500</v>
      </c>
      <c r="M7996">
        <v>0</v>
      </c>
      <c r="N7996" s="2">
        <v>3500</v>
      </c>
      <c r="O7996" s="2">
        <v>0</v>
      </c>
      <c r="P7996" s="2">
        <v>3500</v>
      </c>
      <c r="Q7996" s="2">
        <v>2582.5</v>
      </c>
      <c r="R7996" s="2">
        <v>917.5</v>
      </c>
      <c r="S7996" t="s">
        <v>64</v>
      </c>
      <c r="T7996" t="s">
        <v>114</v>
      </c>
      <c r="U7996" t="s">
        <v>115</v>
      </c>
      <c r="V7996" t="s">
        <v>39</v>
      </c>
      <c r="W7996" t="s">
        <v>40</v>
      </c>
      <c r="X7996" t="s">
        <v>41</v>
      </c>
      <c r="Y7996" t="s">
        <v>56</v>
      </c>
      <c r="Z7996" t="s">
        <v>144</v>
      </c>
      <c r="AA7996" t="s">
        <v>44</v>
      </c>
      <c r="AB7996" t="s">
        <v>44</v>
      </c>
    </row>
    <row r="7997" spans="1:28" x14ac:dyDescent="0.25">
      <c r="A7997" t="s">
        <v>12966</v>
      </c>
      <c r="B7997" s="1">
        <v>45936</v>
      </c>
      <c r="C7997" t="s">
        <v>5189</v>
      </c>
      <c r="D7997" t="s">
        <v>5190</v>
      </c>
      <c r="E7997">
        <v>49</v>
      </c>
      <c r="F7997" t="s">
        <v>48</v>
      </c>
      <c r="G7997" t="s">
        <v>197</v>
      </c>
      <c r="H7997" t="s">
        <v>198</v>
      </c>
      <c r="I7997" t="s">
        <v>74</v>
      </c>
      <c r="J7997" t="s">
        <v>75</v>
      </c>
      <c r="K7997">
        <v>2</v>
      </c>
      <c r="L7997" s="2">
        <v>2600</v>
      </c>
      <c r="M7997">
        <v>0</v>
      </c>
      <c r="N7997" s="2">
        <v>5200</v>
      </c>
      <c r="O7997" s="2">
        <v>0</v>
      </c>
      <c r="P7997" s="2">
        <v>5200</v>
      </c>
      <c r="Q7997" s="2">
        <v>4077.23</v>
      </c>
      <c r="R7997" s="2">
        <v>1122.77</v>
      </c>
      <c r="S7997" t="s">
        <v>53</v>
      </c>
      <c r="T7997" t="s">
        <v>222</v>
      </c>
      <c r="U7997" t="s">
        <v>38</v>
      </c>
      <c r="V7997" t="s">
        <v>39</v>
      </c>
      <c r="W7997" t="s">
        <v>137</v>
      </c>
      <c r="X7997" t="s">
        <v>41</v>
      </c>
      <c r="Y7997" t="s">
        <v>56</v>
      </c>
      <c r="Z7997" t="s">
        <v>43</v>
      </c>
      <c r="AA7997" t="s">
        <v>68</v>
      </c>
      <c r="AB7997" t="s">
        <v>44</v>
      </c>
    </row>
    <row r="7998" spans="1:28" x14ac:dyDescent="0.25">
      <c r="A7998" t="s">
        <v>12967</v>
      </c>
      <c r="B7998" s="1">
        <v>45937</v>
      </c>
      <c r="C7998" t="s">
        <v>1128</v>
      </c>
      <c r="D7998" t="s">
        <v>1129</v>
      </c>
      <c r="E7998">
        <v>18</v>
      </c>
      <c r="F7998" t="s">
        <v>31</v>
      </c>
      <c r="G7998" t="s">
        <v>273</v>
      </c>
      <c r="H7998" t="s">
        <v>274</v>
      </c>
      <c r="I7998" t="s">
        <v>51</v>
      </c>
      <c r="J7998" t="s">
        <v>52</v>
      </c>
      <c r="K7998">
        <v>4</v>
      </c>
      <c r="L7998" s="2">
        <v>250</v>
      </c>
      <c r="M7998">
        <v>5</v>
      </c>
      <c r="N7998" s="2">
        <v>1000</v>
      </c>
      <c r="O7998" s="2">
        <v>50</v>
      </c>
      <c r="P7998" s="2">
        <v>950</v>
      </c>
      <c r="Q7998" s="2">
        <v>655.15</v>
      </c>
      <c r="R7998" s="2">
        <v>294.85000000000002</v>
      </c>
      <c r="S7998" t="s">
        <v>64</v>
      </c>
      <c r="T7998" t="s">
        <v>398</v>
      </c>
      <c r="U7998" t="s">
        <v>399</v>
      </c>
      <c r="V7998" t="s">
        <v>39</v>
      </c>
      <c r="W7998" t="s">
        <v>137</v>
      </c>
      <c r="X7998" t="s">
        <v>41</v>
      </c>
      <c r="Y7998" t="s">
        <v>42</v>
      </c>
      <c r="Z7998" t="s">
        <v>43</v>
      </c>
      <c r="AA7998" t="s">
        <v>44</v>
      </c>
      <c r="AB7998" t="s">
        <v>44</v>
      </c>
    </row>
    <row r="7999" spans="1:28" x14ac:dyDescent="0.25">
      <c r="A7999" t="s">
        <v>12968</v>
      </c>
      <c r="B7999" s="1">
        <v>45937</v>
      </c>
      <c r="C7999" t="s">
        <v>1932</v>
      </c>
      <c r="D7999" t="s">
        <v>1933</v>
      </c>
      <c r="E7999">
        <v>33</v>
      </c>
      <c r="F7999" t="s">
        <v>48</v>
      </c>
      <c r="G7999" t="s">
        <v>49</v>
      </c>
      <c r="H7999" t="s">
        <v>50</v>
      </c>
      <c r="I7999" t="s">
        <v>51</v>
      </c>
      <c r="J7999" t="s">
        <v>52</v>
      </c>
      <c r="K7999">
        <v>1</v>
      </c>
      <c r="L7999" s="2">
        <v>500</v>
      </c>
      <c r="M7999">
        <v>10</v>
      </c>
      <c r="N7999" s="2">
        <v>500</v>
      </c>
      <c r="O7999" s="2">
        <v>50</v>
      </c>
      <c r="P7999" s="2">
        <v>450</v>
      </c>
      <c r="Q7999" s="2">
        <v>275.8</v>
      </c>
      <c r="R7999" s="2">
        <v>174.2</v>
      </c>
      <c r="S7999" t="s">
        <v>53</v>
      </c>
      <c r="T7999" t="s">
        <v>114</v>
      </c>
      <c r="U7999" t="s">
        <v>115</v>
      </c>
      <c r="V7999" t="s">
        <v>39</v>
      </c>
      <c r="W7999" t="s">
        <v>66</v>
      </c>
      <c r="X7999" t="s">
        <v>41</v>
      </c>
      <c r="Y7999" t="s">
        <v>42</v>
      </c>
      <c r="Z7999" t="s">
        <v>43</v>
      </c>
      <c r="AA7999" t="s">
        <v>44</v>
      </c>
      <c r="AB7999" t="s">
        <v>44</v>
      </c>
    </row>
    <row r="8000" spans="1:28" x14ac:dyDescent="0.25">
      <c r="A8000" t="s">
        <v>12969</v>
      </c>
      <c r="B8000" s="1">
        <v>45937</v>
      </c>
      <c r="C8000" t="s">
        <v>258</v>
      </c>
      <c r="D8000" t="s">
        <v>259</v>
      </c>
      <c r="E8000">
        <v>59</v>
      </c>
      <c r="F8000" t="s">
        <v>48</v>
      </c>
      <c r="G8000" t="s">
        <v>158</v>
      </c>
      <c r="H8000" t="s">
        <v>159</v>
      </c>
      <c r="I8000" t="s">
        <v>51</v>
      </c>
      <c r="J8000" t="s">
        <v>52</v>
      </c>
      <c r="K8000">
        <v>2</v>
      </c>
      <c r="L8000" s="2">
        <v>650</v>
      </c>
      <c r="M8000">
        <v>15</v>
      </c>
      <c r="N8000" s="2">
        <v>1300</v>
      </c>
      <c r="O8000" s="2">
        <v>195</v>
      </c>
      <c r="P8000" s="2">
        <v>1105</v>
      </c>
      <c r="Q8000" s="2">
        <v>804.94</v>
      </c>
      <c r="R8000" s="2">
        <v>300.06</v>
      </c>
      <c r="S8000" t="s">
        <v>64</v>
      </c>
      <c r="T8000" t="s">
        <v>90</v>
      </c>
      <c r="U8000" t="s">
        <v>91</v>
      </c>
      <c r="V8000" t="s">
        <v>39</v>
      </c>
      <c r="W8000" t="s">
        <v>92</v>
      </c>
      <c r="X8000" t="s">
        <v>97</v>
      </c>
      <c r="Y8000" t="s">
        <v>56</v>
      </c>
      <c r="Z8000" t="s">
        <v>43</v>
      </c>
      <c r="AA8000" t="s">
        <v>68</v>
      </c>
      <c r="AB8000" t="s">
        <v>44</v>
      </c>
    </row>
    <row r="8001" spans="1:28" x14ac:dyDescent="0.25">
      <c r="A8001" t="s">
        <v>12970</v>
      </c>
      <c r="B8001" s="1">
        <v>45937</v>
      </c>
      <c r="C8001" t="s">
        <v>2349</v>
      </c>
      <c r="D8001" t="s">
        <v>2350</v>
      </c>
      <c r="E8001">
        <v>43</v>
      </c>
      <c r="F8001" t="s">
        <v>111</v>
      </c>
      <c r="G8001" t="s">
        <v>436</v>
      </c>
      <c r="H8001" t="s">
        <v>437</v>
      </c>
      <c r="I8001" t="s">
        <v>74</v>
      </c>
      <c r="J8001" t="s">
        <v>190</v>
      </c>
      <c r="K8001">
        <v>3</v>
      </c>
      <c r="L8001" s="2">
        <v>1800</v>
      </c>
      <c r="M8001">
        <v>0</v>
      </c>
      <c r="N8001" s="2">
        <v>5400</v>
      </c>
      <c r="O8001" s="2">
        <v>0</v>
      </c>
      <c r="P8001" s="2">
        <v>5400</v>
      </c>
      <c r="Q8001" s="2">
        <v>3775.13</v>
      </c>
      <c r="R8001" s="2">
        <v>1624.87</v>
      </c>
      <c r="S8001" t="s">
        <v>53</v>
      </c>
      <c r="T8001" t="s">
        <v>114</v>
      </c>
      <c r="U8001" t="s">
        <v>115</v>
      </c>
      <c r="V8001" t="s">
        <v>39</v>
      </c>
      <c r="W8001" t="s">
        <v>83</v>
      </c>
      <c r="X8001" t="s">
        <v>41</v>
      </c>
      <c r="Y8001" t="s">
        <v>56</v>
      </c>
      <c r="Z8001" t="s">
        <v>144</v>
      </c>
      <c r="AA8001" t="s">
        <v>44</v>
      </c>
      <c r="AB8001" t="s">
        <v>44</v>
      </c>
    </row>
    <row r="8002" spans="1:28" x14ac:dyDescent="0.25">
      <c r="A8002" t="s">
        <v>12971</v>
      </c>
      <c r="B8002" s="1">
        <v>45937</v>
      </c>
      <c r="C8002" t="s">
        <v>4206</v>
      </c>
      <c r="D8002" t="s">
        <v>4207</v>
      </c>
      <c r="E8002">
        <v>60</v>
      </c>
      <c r="F8002" t="s">
        <v>48</v>
      </c>
      <c r="G8002" t="s">
        <v>238</v>
      </c>
      <c r="H8002" t="s">
        <v>239</v>
      </c>
      <c r="I8002" t="s">
        <v>62</v>
      </c>
      <c r="J8002" t="s">
        <v>63</v>
      </c>
      <c r="K8002">
        <v>1</v>
      </c>
      <c r="L8002" s="2">
        <v>6500</v>
      </c>
      <c r="M8002">
        <v>0</v>
      </c>
      <c r="N8002" s="2">
        <v>6500</v>
      </c>
      <c r="O8002" s="2">
        <v>0</v>
      </c>
      <c r="P8002" s="2">
        <v>6500</v>
      </c>
      <c r="Q8002" s="2">
        <v>4406.04</v>
      </c>
      <c r="R8002" s="2">
        <v>2093.96</v>
      </c>
      <c r="S8002" t="s">
        <v>53</v>
      </c>
      <c r="T8002" t="s">
        <v>178</v>
      </c>
      <c r="U8002" t="s">
        <v>154</v>
      </c>
      <c r="V8002" t="s">
        <v>39</v>
      </c>
      <c r="W8002" t="s">
        <v>66</v>
      </c>
      <c r="X8002" t="s">
        <v>41</v>
      </c>
      <c r="Y8002" t="s">
        <v>56</v>
      </c>
      <c r="Z8002" t="s">
        <v>43</v>
      </c>
      <c r="AA8002" t="s">
        <v>44</v>
      </c>
      <c r="AB8002" t="s">
        <v>44</v>
      </c>
    </row>
    <row r="8003" spans="1:28" x14ac:dyDescent="0.25">
      <c r="A8003" t="s">
        <v>12972</v>
      </c>
      <c r="B8003" s="1">
        <v>45937</v>
      </c>
      <c r="C8003" t="s">
        <v>1656</v>
      </c>
      <c r="D8003" t="s">
        <v>1657</v>
      </c>
      <c r="E8003">
        <v>43</v>
      </c>
      <c r="F8003" t="s">
        <v>111</v>
      </c>
      <c r="G8003" t="s">
        <v>243</v>
      </c>
      <c r="H8003" t="s">
        <v>244</v>
      </c>
      <c r="I8003" t="s">
        <v>103</v>
      </c>
      <c r="J8003" t="s">
        <v>104</v>
      </c>
      <c r="K8003">
        <v>3</v>
      </c>
      <c r="L8003" s="2">
        <v>450</v>
      </c>
      <c r="M8003">
        <v>0</v>
      </c>
      <c r="N8003" s="2">
        <v>1350</v>
      </c>
      <c r="O8003" s="2">
        <v>0</v>
      </c>
      <c r="P8003" s="2">
        <v>1350</v>
      </c>
      <c r="Q8003" s="2">
        <v>1104.4000000000001</v>
      </c>
      <c r="R8003" s="2">
        <v>245.6</v>
      </c>
      <c r="S8003" t="s">
        <v>64</v>
      </c>
      <c r="T8003" t="s">
        <v>163</v>
      </c>
      <c r="U8003" t="s">
        <v>164</v>
      </c>
      <c r="V8003" t="s">
        <v>39</v>
      </c>
      <c r="W8003" t="s">
        <v>66</v>
      </c>
      <c r="X8003" t="s">
        <v>67</v>
      </c>
      <c r="Y8003" t="s">
        <v>56</v>
      </c>
      <c r="Z8003" t="s">
        <v>43</v>
      </c>
      <c r="AA8003" t="s">
        <v>44</v>
      </c>
      <c r="AB8003" t="s">
        <v>68</v>
      </c>
    </row>
    <row r="8004" spans="1:28" x14ac:dyDescent="0.25">
      <c r="A8004" t="s">
        <v>12973</v>
      </c>
      <c r="B8004" s="1">
        <v>45937</v>
      </c>
      <c r="C8004" t="s">
        <v>872</v>
      </c>
      <c r="D8004" t="s">
        <v>873</v>
      </c>
      <c r="E8004">
        <v>60</v>
      </c>
      <c r="F8004" t="s">
        <v>48</v>
      </c>
      <c r="G8004" t="s">
        <v>81</v>
      </c>
      <c r="H8004" t="s">
        <v>82</v>
      </c>
      <c r="I8004" t="s">
        <v>51</v>
      </c>
      <c r="J8004" t="s">
        <v>52</v>
      </c>
      <c r="K8004">
        <v>3</v>
      </c>
      <c r="L8004" s="2">
        <v>600</v>
      </c>
      <c r="M8004">
        <v>15</v>
      </c>
      <c r="N8004" s="2">
        <v>1800</v>
      </c>
      <c r="O8004" s="2">
        <v>270</v>
      </c>
      <c r="P8004" s="2">
        <v>1530</v>
      </c>
      <c r="Q8004" s="2">
        <v>921.32</v>
      </c>
      <c r="R8004" s="2">
        <v>608.67999999999995</v>
      </c>
      <c r="S8004" t="s">
        <v>64</v>
      </c>
      <c r="T8004" t="s">
        <v>222</v>
      </c>
      <c r="U8004" t="s">
        <v>38</v>
      </c>
      <c r="V8004" t="s">
        <v>39</v>
      </c>
      <c r="W8004" t="s">
        <v>92</v>
      </c>
      <c r="X8004" t="s">
        <v>97</v>
      </c>
      <c r="Y8004" t="s">
        <v>42</v>
      </c>
      <c r="Z8004" t="s">
        <v>144</v>
      </c>
      <c r="AA8004" t="s">
        <v>68</v>
      </c>
      <c r="AB8004" t="s">
        <v>44</v>
      </c>
    </row>
    <row r="8005" spans="1:28" x14ac:dyDescent="0.25">
      <c r="A8005" t="s">
        <v>12974</v>
      </c>
      <c r="B8005" s="1">
        <v>45937</v>
      </c>
      <c r="C8005" t="s">
        <v>2396</v>
      </c>
      <c r="D8005" t="s">
        <v>2397</v>
      </c>
      <c r="E8005">
        <v>52</v>
      </c>
      <c r="F8005" t="s">
        <v>111</v>
      </c>
      <c r="G8005" t="s">
        <v>112</v>
      </c>
      <c r="H8005" t="s">
        <v>113</v>
      </c>
      <c r="I8005" t="s">
        <v>103</v>
      </c>
      <c r="J8005" t="s">
        <v>104</v>
      </c>
      <c r="K8005">
        <v>1</v>
      </c>
      <c r="L8005" s="2">
        <v>650</v>
      </c>
      <c r="M8005">
        <v>0</v>
      </c>
      <c r="N8005" s="2">
        <v>650</v>
      </c>
      <c r="O8005" s="2">
        <v>0</v>
      </c>
      <c r="P8005" s="2">
        <v>650</v>
      </c>
      <c r="Q8005" s="2">
        <v>421.69</v>
      </c>
      <c r="R8005" s="2">
        <v>228.31</v>
      </c>
      <c r="S8005" t="s">
        <v>53</v>
      </c>
      <c r="T8005" t="s">
        <v>275</v>
      </c>
      <c r="U8005" t="s">
        <v>123</v>
      </c>
      <c r="V8005" t="s">
        <v>39</v>
      </c>
      <c r="W8005" t="s">
        <v>124</v>
      </c>
      <c r="X8005" t="s">
        <v>97</v>
      </c>
      <c r="Y8005" t="s">
        <v>56</v>
      </c>
      <c r="Z8005" t="s">
        <v>43</v>
      </c>
      <c r="AA8005" t="s">
        <v>44</v>
      </c>
      <c r="AB8005" t="s">
        <v>44</v>
      </c>
    </row>
    <row r="8006" spans="1:28" x14ac:dyDescent="0.25">
      <c r="A8006" t="s">
        <v>12975</v>
      </c>
      <c r="B8006" s="1">
        <v>45937</v>
      </c>
      <c r="C8006" t="s">
        <v>4103</v>
      </c>
      <c r="D8006" t="s">
        <v>4104</v>
      </c>
      <c r="E8006">
        <v>41</v>
      </c>
      <c r="F8006" t="s">
        <v>31</v>
      </c>
      <c r="G8006" t="s">
        <v>32</v>
      </c>
      <c r="H8006" t="s">
        <v>33</v>
      </c>
      <c r="I8006" t="s">
        <v>34</v>
      </c>
      <c r="J8006" t="s">
        <v>35</v>
      </c>
      <c r="K8006">
        <v>5</v>
      </c>
      <c r="L8006" s="2">
        <v>55000</v>
      </c>
      <c r="M8006">
        <v>10</v>
      </c>
      <c r="N8006" s="2">
        <v>275000</v>
      </c>
      <c r="O8006" s="2">
        <v>27500</v>
      </c>
      <c r="P8006" s="2">
        <v>247500</v>
      </c>
      <c r="Q8006" s="2">
        <v>143156.53</v>
      </c>
      <c r="R8006" s="2">
        <v>104343.47</v>
      </c>
      <c r="S8006" t="s">
        <v>53</v>
      </c>
      <c r="T8006" t="s">
        <v>76</v>
      </c>
      <c r="U8006" t="s">
        <v>77</v>
      </c>
      <c r="V8006" t="s">
        <v>39</v>
      </c>
      <c r="W8006" t="s">
        <v>40</v>
      </c>
      <c r="X8006" t="s">
        <v>67</v>
      </c>
      <c r="Y8006" t="s">
        <v>56</v>
      </c>
      <c r="Z8006" t="s">
        <v>43</v>
      </c>
      <c r="AA8006" t="s">
        <v>44</v>
      </c>
      <c r="AB8006" t="s">
        <v>44</v>
      </c>
    </row>
    <row r="8007" spans="1:28" x14ac:dyDescent="0.25">
      <c r="A8007" t="s">
        <v>12976</v>
      </c>
      <c r="B8007" s="1">
        <v>45937</v>
      </c>
      <c r="C8007" t="s">
        <v>373</v>
      </c>
      <c r="D8007" t="s">
        <v>374</v>
      </c>
      <c r="E8007">
        <v>24</v>
      </c>
      <c r="F8007" t="s">
        <v>48</v>
      </c>
      <c r="G8007" t="s">
        <v>561</v>
      </c>
      <c r="H8007" t="s">
        <v>562</v>
      </c>
      <c r="I8007" t="s">
        <v>34</v>
      </c>
      <c r="J8007" t="s">
        <v>143</v>
      </c>
      <c r="K8007">
        <v>5</v>
      </c>
      <c r="L8007" s="2">
        <v>900</v>
      </c>
      <c r="M8007">
        <v>20</v>
      </c>
      <c r="N8007" s="2">
        <v>4500</v>
      </c>
      <c r="O8007" s="2">
        <v>900</v>
      </c>
      <c r="P8007" s="2">
        <v>3600</v>
      </c>
      <c r="Q8007" s="2">
        <v>2650.68</v>
      </c>
      <c r="R8007" s="2">
        <v>949.32</v>
      </c>
      <c r="S8007" t="s">
        <v>53</v>
      </c>
      <c r="T8007" t="s">
        <v>105</v>
      </c>
      <c r="U8007" t="s">
        <v>106</v>
      </c>
      <c r="V8007" t="s">
        <v>39</v>
      </c>
      <c r="W8007" t="s">
        <v>40</v>
      </c>
      <c r="X8007" t="s">
        <v>41</v>
      </c>
      <c r="Y8007" t="s">
        <v>56</v>
      </c>
      <c r="Z8007" t="s">
        <v>107</v>
      </c>
      <c r="AA8007" t="s">
        <v>44</v>
      </c>
      <c r="AB8007" t="s">
        <v>44</v>
      </c>
    </row>
    <row r="8008" spans="1:28" x14ac:dyDescent="0.25">
      <c r="A8008" t="s">
        <v>12977</v>
      </c>
      <c r="B8008" s="1">
        <v>45937</v>
      </c>
      <c r="C8008" t="s">
        <v>192</v>
      </c>
      <c r="D8008" t="s">
        <v>193</v>
      </c>
      <c r="E8008">
        <v>27</v>
      </c>
      <c r="F8008" t="s">
        <v>31</v>
      </c>
      <c r="G8008" t="s">
        <v>88</v>
      </c>
      <c r="H8008" t="s">
        <v>89</v>
      </c>
      <c r="I8008" t="s">
        <v>62</v>
      </c>
      <c r="J8008" t="s">
        <v>63</v>
      </c>
      <c r="K8008">
        <v>2</v>
      </c>
      <c r="L8008" s="2">
        <v>4200</v>
      </c>
      <c r="M8008">
        <v>0</v>
      </c>
      <c r="N8008" s="2">
        <v>8400</v>
      </c>
      <c r="O8008" s="2">
        <v>0</v>
      </c>
      <c r="P8008" s="2">
        <v>8400</v>
      </c>
      <c r="Q8008" s="2">
        <v>4753.66</v>
      </c>
      <c r="R8008" s="2">
        <v>3646.34</v>
      </c>
      <c r="S8008" t="s">
        <v>36</v>
      </c>
      <c r="T8008" t="s">
        <v>263</v>
      </c>
      <c r="U8008" t="s">
        <v>91</v>
      </c>
      <c r="V8008" t="s">
        <v>39</v>
      </c>
      <c r="W8008" t="s">
        <v>40</v>
      </c>
      <c r="X8008" t="s">
        <v>41</v>
      </c>
      <c r="Y8008" t="s">
        <v>56</v>
      </c>
      <c r="Z8008" t="s">
        <v>43</v>
      </c>
      <c r="AA8008" t="s">
        <v>44</v>
      </c>
      <c r="AB8008" t="s">
        <v>44</v>
      </c>
    </row>
    <row r="8009" spans="1:28" x14ac:dyDescent="0.25">
      <c r="A8009" t="s">
        <v>12978</v>
      </c>
      <c r="B8009" s="1">
        <v>45937</v>
      </c>
      <c r="C8009" t="s">
        <v>1750</v>
      </c>
      <c r="D8009" t="s">
        <v>1751</v>
      </c>
      <c r="E8009">
        <v>19</v>
      </c>
      <c r="F8009" t="s">
        <v>48</v>
      </c>
      <c r="G8009" t="s">
        <v>285</v>
      </c>
      <c r="H8009" t="s">
        <v>286</v>
      </c>
      <c r="I8009" t="s">
        <v>34</v>
      </c>
      <c r="J8009" t="s">
        <v>121</v>
      </c>
      <c r="K8009">
        <v>2</v>
      </c>
      <c r="L8009" s="2">
        <v>3200</v>
      </c>
      <c r="M8009">
        <v>30</v>
      </c>
      <c r="N8009" s="2">
        <v>6400</v>
      </c>
      <c r="O8009" s="2">
        <v>1920</v>
      </c>
      <c r="P8009" s="2">
        <v>4480</v>
      </c>
      <c r="Q8009" s="2">
        <v>2932.6</v>
      </c>
      <c r="R8009" s="2">
        <v>1547.4</v>
      </c>
      <c r="S8009" t="s">
        <v>36</v>
      </c>
      <c r="T8009" t="s">
        <v>114</v>
      </c>
      <c r="U8009" t="s">
        <v>115</v>
      </c>
      <c r="V8009" t="s">
        <v>39</v>
      </c>
      <c r="W8009" t="s">
        <v>92</v>
      </c>
      <c r="X8009" t="s">
        <v>41</v>
      </c>
      <c r="Y8009" t="s">
        <v>42</v>
      </c>
      <c r="Z8009" t="s">
        <v>144</v>
      </c>
      <c r="AA8009" t="s">
        <v>44</v>
      </c>
      <c r="AB8009" t="s">
        <v>44</v>
      </c>
    </row>
    <row r="8010" spans="1:28" x14ac:dyDescent="0.25">
      <c r="A8010" t="s">
        <v>12979</v>
      </c>
      <c r="B8010" s="1">
        <v>45937</v>
      </c>
      <c r="C8010" t="s">
        <v>6140</v>
      </c>
      <c r="D8010" t="s">
        <v>6141</v>
      </c>
      <c r="E8010">
        <v>31</v>
      </c>
      <c r="F8010" t="s">
        <v>31</v>
      </c>
      <c r="G8010" t="s">
        <v>148</v>
      </c>
      <c r="H8010" t="s">
        <v>149</v>
      </c>
      <c r="I8010" t="s">
        <v>74</v>
      </c>
      <c r="J8010" t="s">
        <v>130</v>
      </c>
      <c r="K8010">
        <v>5</v>
      </c>
      <c r="L8010" s="2">
        <v>3500</v>
      </c>
      <c r="M8010">
        <v>10</v>
      </c>
      <c r="N8010" s="2">
        <v>17500</v>
      </c>
      <c r="O8010" s="2">
        <v>1750</v>
      </c>
      <c r="P8010" s="2">
        <v>15750</v>
      </c>
      <c r="Q8010" s="2">
        <v>8833.92</v>
      </c>
      <c r="R8010" s="2">
        <v>6916.08</v>
      </c>
      <c r="S8010" t="s">
        <v>36</v>
      </c>
      <c r="T8010" t="s">
        <v>37</v>
      </c>
      <c r="U8010" t="s">
        <v>38</v>
      </c>
      <c r="V8010" t="s">
        <v>39</v>
      </c>
      <c r="W8010" t="s">
        <v>92</v>
      </c>
      <c r="X8010" t="s">
        <v>97</v>
      </c>
      <c r="Y8010" t="s">
        <v>42</v>
      </c>
      <c r="Z8010" t="s">
        <v>43</v>
      </c>
      <c r="AA8010" t="s">
        <v>44</v>
      </c>
      <c r="AB8010" t="s">
        <v>44</v>
      </c>
    </row>
    <row r="8011" spans="1:28" x14ac:dyDescent="0.25">
      <c r="A8011" t="s">
        <v>12980</v>
      </c>
      <c r="B8011" s="1">
        <v>45937</v>
      </c>
      <c r="C8011" t="s">
        <v>815</v>
      </c>
      <c r="D8011" t="s">
        <v>816</v>
      </c>
      <c r="E8011">
        <v>38</v>
      </c>
      <c r="F8011" t="s">
        <v>48</v>
      </c>
      <c r="G8011" t="s">
        <v>436</v>
      </c>
      <c r="H8011" t="s">
        <v>437</v>
      </c>
      <c r="I8011" t="s">
        <v>74</v>
      </c>
      <c r="J8011" t="s">
        <v>190</v>
      </c>
      <c r="K8011">
        <v>2</v>
      </c>
      <c r="L8011" s="2">
        <v>1800</v>
      </c>
      <c r="M8011">
        <v>20</v>
      </c>
      <c r="N8011" s="2">
        <v>3600</v>
      </c>
      <c r="O8011" s="2">
        <v>720</v>
      </c>
      <c r="P8011" s="2">
        <v>2880</v>
      </c>
      <c r="Q8011" s="2">
        <v>2052.2399999999998</v>
      </c>
      <c r="R8011" s="2">
        <v>827.76</v>
      </c>
      <c r="S8011" t="s">
        <v>64</v>
      </c>
      <c r="T8011" t="s">
        <v>37</v>
      </c>
      <c r="U8011" t="s">
        <v>38</v>
      </c>
      <c r="V8011" t="s">
        <v>39</v>
      </c>
      <c r="W8011" t="s">
        <v>92</v>
      </c>
      <c r="X8011" t="s">
        <v>97</v>
      </c>
      <c r="Y8011" t="s">
        <v>56</v>
      </c>
      <c r="Z8011" t="s">
        <v>43</v>
      </c>
      <c r="AA8011" t="s">
        <v>44</v>
      </c>
      <c r="AB8011" t="s">
        <v>44</v>
      </c>
    </row>
    <row r="8012" spans="1:28" x14ac:dyDescent="0.25">
      <c r="A8012" t="s">
        <v>12981</v>
      </c>
      <c r="B8012" s="1">
        <v>45937</v>
      </c>
      <c r="C8012" t="s">
        <v>12982</v>
      </c>
      <c r="D8012" t="s">
        <v>12983</v>
      </c>
      <c r="E8012">
        <v>41</v>
      </c>
      <c r="F8012" t="s">
        <v>31</v>
      </c>
      <c r="G8012" t="s">
        <v>202</v>
      </c>
      <c r="H8012" t="s">
        <v>203</v>
      </c>
      <c r="I8012" t="s">
        <v>103</v>
      </c>
      <c r="J8012" t="s">
        <v>104</v>
      </c>
      <c r="K8012">
        <v>1</v>
      </c>
      <c r="L8012" s="2">
        <v>550</v>
      </c>
      <c r="M8012">
        <v>25</v>
      </c>
      <c r="N8012" s="2">
        <v>550</v>
      </c>
      <c r="O8012" s="2">
        <v>137.5</v>
      </c>
      <c r="P8012" s="2">
        <v>412.5</v>
      </c>
      <c r="Q8012" s="2">
        <v>310.12</v>
      </c>
      <c r="R8012" s="2">
        <v>102.38</v>
      </c>
      <c r="S8012" t="s">
        <v>53</v>
      </c>
      <c r="T8012" t="s">
        <v>398</v>
      </c>
      <c r="U8012" t="s">
        <v>399</v>
      </c>
      <c r="V8012" t="s">
        <v>39</v>
      </c>
      <c r="W8012" t="s">
        <v>40</v>
      </c>
      <c r="X8012" t="s">
        <v>97</v>
      </c>
      <c r="Y8012" t="s">
        <v>56</v>
      </c>
      <c r="Z8012" t="s">
        <v>43</v>
      </c>
      <c r="AA8012" t="s">
        <v>44</v>
      </c>
      <c r="AB8012" t="s">
        <v>44</v>
      </c>
    </row>
    <row r="8013" spans="1:28" x14ac:dyDescent="0.25">
      <c r="A8013" t="s">
        <v>12984</v>
      </c>
      <c r="B8013" s="1">
        <v>45937</v>
      </c>
      <c r="C8013" t="s">
        <v>7163</v>
      </c>
      <c r="D8013" t="s">
        <v>7164</v>
      </c>
      <c r="E8013">
        <v>29</v>
      </c>
      <c r="F8013" t="s">
        <v>111</v>
      </c>
      <c r="G8013" t="s">
        <v>387</v>
      </c>
      <c r="H8013" t="s">
        <v>388</v>
      </c>
      <c r="I8013" t="s">
        <v>74</v>
      </c>
      <c r="J8013" t="s">
        <v>75</v>
      </c>
      <c r="K8013">
        <v>4</v>
      </c>
      <c r="L8013" s="2">
        <v>3200</v>
      </c>
      <c r="M8013">
        <v>10</v>
      </c>
      <c r="N8013" s="2">
        <v>12800</v>
      </c>
      <c r="O8013" s="2">
        <v>1280</v>
      </c>
      <c r="P8013" s="2">
        <v>11520</v>
      </c>
      <c r="Q8013" s="2">
        <v>9393.06</v>
      </c>
      <c r="R8013" s="2">
        <v>2126.94</v>
      </c>
      <c r="S8013" t="s">
        <v>36</v>
      </c>
      <c r="T8013" t="s">
        <v>90</v>
      </c>
      <c r="U8013" t="s">
        <v>91</v>
      </c>
      <c r="V8013" t="s">
        <v>39</v>
      </c>
      <c r="W8013" t="s">
        <v>40</v>
      </c>
      <c r="X8013" t="s">
        <v>97</v>
      </c>
      <c r="Y8013" t="s">
        <v>56</v>
      </c>
      <c r="Z8013" t="s">
        <v>43</v>
      </c>
      <c r="AA8013" t="s">
        <v>44</v>
      </c>
      <c r="AB8013" t="s">
        <v>44</v>
      </c>
    </row>
    <row r="8014" spans="1:28" x14ac:dyDescent="0.25">
      <c r="A8014" t="s">
        <v>12985</v>
      </c>
      <c r="B8014" s="1">
        <v>45938</v>
      </c>
      <c r="C8014" t="s">
        <v>7893</v>
      </c>
      <c r="D8014" t="s">
        <v>7894</v>
      </c>
      <c r="E8014">
        <v>28</v>
      </c>
      <c r="F8014" t="s">
        <v>48</v>
      </c>
      <c r="G8014" t="s">
        <v>227</v>
      </c>
      <c r="H8014" t="s">
        <v>228</v>
      </c>
      <c r="I8014" t="s">
        <v>74</v>
      </c>
      <c r="J8014" t="s">
        <v>75</v>
      </c>
      <c r="K8014">
        <v>2</v>
      </c>
      <c r="L8014" s="2">
        <v>1400</v>
      </c>
      <c r="M8014">
        <v>5</v>
      </c>
      <c r="N8014" s="2">
        <v>2800</v>
      </c>
      <c r="O8014" s="2">
        <v>140</v>
      </c>
      <c r="P8014" s="2">
        <v>2660</v>
      </c>
      <c r="Q8014" s="2">
        <v>1522</v>
      </c>
      <c r="R8014" s="2">
        <v>1138</v>
      </c>
      <c r="S8014" t="s">
        <v>36</v>
      </c>
      <c r="T8014" t="s">
        <v>37</v>
      </c>
      <c r="U8014" t="s">
        <v>38</v>
      </c>
      <c r="V8014" t="s">
        <v>39</v>
      </c>
      <c r="W8014" t="s">
        <v>83</v>
      </c>
      <c r="X8014" t="s">
        <v>41</v>
      </c>
      <c r="Y8014" t="s">
        <v>56</v>
      </c>
      <c r="Z8014" t="s">
        <v>223</v>
      </c>
      <c r="AA8014" t="s">
        <v>68</v>
      </c>
      <c r="AB8014" t="s">
        <v>44</v>
      </c>
    </row>
    <row r="8015" spans="1:28" x14ac:dyDescent="0.25">
      <c r="A8015" t="s">
        <v>12986</v>
      </c>
      <c r="B8015" s="1">
        <v>45938</v>
      </c>
      <c r="C8015" t="s">
        <v>7464</v>
      </c>
      <c r="D8015" t="s">
        <v>7465</v>
      </c>
      <c r="E8015">
        <v>35</v>
      </c>
      <c r="F8015" t="s">
        <v>48</v>
      </c>
      <c r="G8015" t="s">
        <v>112</v>
      </c>
      <c r="H8015" t="s">
        <v>113</v>
      </c>
      <c r="I8015" t="s">
        <v>103</v>
      </c>
      <c r="J8015" t="s">
        <v>104</v>
      </c>
      <c r="K8015">
        <v>1</v>
      </c>
      <c r="L8015" s="2">
        <v>650</v>
      </c>
      <c r="M8015">
        <v>5</v>
      </c>
      <c r="N8015" s="2">
        <v>650</v>
      </c>
      <c r="O8015" s="2">
        <v>32.5</v>
      </c>
      <c r="P8015" s="2">
        <v>617.5</v>
      </c>
      <c r="Q8015" s="2">
        <v>399.17</v>
      </c>
      <c r="R8015" s="2">
        <v>218.33</v>
      </c>
      <c r="S8015" t="s">
        <v>64</v>
      </c>
      <c r="T8015" t="s">
        <v>76</v>
      </c>
      <c r="U8015" t="s">
        <v>77</v>
      </c>
      <c r="V8015" t="s">
        <v>39</v>
      </c>
      <c r="W8015" t="s">
        <v>83</v>
      </c>
      <c r="X8015" t="s">
        <v>97</v>
      </c>
      <c r="Y8015" t="s">
        <v>42</v>
      </c>
      <c r="Z8015" t="s">
        <v>43</v>
      </c>
      <c r="AA8015" t="s">
        <v>44</v>
      </c>
      <c r="AB8015" t="s">
        <v>44</v>
      </c>
    </row>
    <row r="8016" spans="1:28" x14ac:dyDescent="0.25">
      <c r="A8016" t="s">
        <v>12987</v>
      </c>
      <c r="B8016" s="1">
        <v>45938</v>
      </c>
      <c r="C8016" t="s">
        <v>5943</v>
      </c>
      <c r="D8016" t="s">
        <v>5944</v>
      </c>
      <c r="E8016">
        <v>53</v>
      </c>
      <c r="F8016" t="s">
        <v>31</v>
      </c>
      <c r="G8016" t="s">
        <v>366</v>
      </c>
      <c r="H8016" t="s">
        <v>367</v>
      </c>
      <c r="I8016" t="s">
        <v>34</v>
      </c>
      <c r="J8016" t="s">
        <v>130</v>
      </c>
      <c r="K8016">
        <v>1</v>
      </c>
      <c r="L8016" s="2">
        <v>14500</v>
      </c>
      <c r="M8016">
        <v>0</v>
      </c>
      <c r="N8016" s="2">
        <v>14500</v>
      </c>
      <c r="O8016" s="2">
        <v>0</v>
      </c>
      <c r="P8016" s="2">
        <v>14500</v>
      </c>
      <c r="Q8016" s="2">
        <v>9444.2199999999993</v>
      </c>
      <c r="R8016" s="2">
        <v>5055.78</v>
      </c>
      <c r="S8016" t="s">
        <v>53</v>
      </c>
      <c r="T8016" t="s">
        <v>578</v>
      </c>
      <c r="U8016" t="s">
        <v>579</v>
      </c>
      <c r="V8016" t="s">
        <v>39</v>
      </c>
      <c r="W8016" t="s">
        <v>124</v>
      </c>
      <c r="X8016" t="s">
        <v>67</v>
      </c>
      <c r="Y8016" t="s">
        <v>42</v>
      </c>
      <c r="Z8016" t="s">
        <v>223</v>
      </c>
      <c r="AA8016" t="s">
        <v>44</v>
      </c>
      <c r="AB8016" t="s">
        <v>44</v>
      </c>
    </row>
    <row r="8017" spans="1:28" x14ac:dyDescent="0.25">
      <c r="A8017" t="s">
        <v>12988</v>
      </c>
      <c r="B8017" s="1">
        <v>45938</v>
      </c>
      <c r="C8017" t="s">
        <v>1643</v>
      </c>
      <c r="D8017" t="s">
        <v>1644</v>
      </c>
      <c r="E8017">
        <v>20</v>
      </c>
      <c r="F8017" t="s">
        <v>48</v>
      </c>
      <c r="G8017" t="s">
        <v>72</v>
      </c>
      <c r="H8017" t="s">
        <v>73</v>
      </c>
      <c r="I8017" t="s">
        <v>74</v>
      </c>
      <c r="J8017" t="s">
        <v>75</v>
      </c>
      <c r="K8017">
        <v>2</v>
      </c>
      <c r="L8017" s="2">
        <v>2200</v>
      </c>
      <c r="M8017">
        <v>10</v>
      </c>
      <c r="N8017" s="2">
        <v>4400</v>
      </c>
      <c r="O8017" s="2">
        <v>440</v>
      </c>
      <c r="P8017" s="2">
        <v>3960</v>
      </c>
      <c r="Q8017" s="2">
        <v>2310.73</v>
      </c>
      <c r="R8017" s="2">
        <v>1649.27</v>
      </c>
      <c r="S8017" t="s">
        <v>53</v>
      </c>
      <c r="T8017" t="s">
        <v>163</v>
      </c>
      <c r="U8017" t="s">
        <v>164</v>
      </c>
      <c r="V8017" t="s">
        <v>39</v>
      </c>
      <c r="W8017" t="s">
        <v>124</v>
      </c>
      <c r="X8017" t="s">
        <v>41</v>
      </c>
      <c r="Y8017" t="s">
        <v>56</v>
      </c>
      <c r="Z8017" t="s">
        <v>107</v>
      </c>
      <c r="AA8017" t="s">
        <v>44</v>
      </c>
      <c r="AB8017" t="s">
        <v>44</v>
      </c>
    </row>
    <row r="8018" spans="1:28" x14ac:dyDescent="0.25">
      <c r="A8018" t="s">
        <v>12989</v>
      </c>
      <c r="B8018" s="1">
        <v>45938</v>
      </c>
      <c r="C8018" t="s">
        <v>6869</v>
      </c>
      <c r="D8018" t="s">
        <v>6870</v>
      </c>
      <c r="E8018">
        <v>33</v>
      </c>
      <c r="F8018" t="s">
        <v>48</v>
      </c>
      <c r="G8018" t="s">
        <v>318</v>
      </c>
      <c r="H8018" t="s">
        <v>319</v>
      </c>
      <c r="I8018" t="s">
        <v>34</v>
      </c>
      <c r="J8018" t="s">
        <v>190</v>
      </c>
      <c r="K8018">
        <v>3</v>
      </c>
      <c r="L8018" s="2">
        <v>2500</v>
      </c>
      <c r="M8018">
        <v>10</v>
      </c>
      <c r="N8018" s="2">
        <v>7500</v>
      </c>
      <c r="O8018" s="2">
        <v>750</v>
      </c>
      <c r="P8018" s="2">
        <v>6750</v>
      </c>
      <c r="Q8018" s="2">
        <v>5192.28</v>
      </c>
      <c r="R8018" s="2">
        <v>1557.72</v>
      </c>
      <c r="S8018" t="s">
        <v>64</v>
      </c>
      <c r="T8018" t="s">
        <v>290</v>
      </c>
      <c r="U8018" t="s">
        <v>291</v>
      </c>
      <c r="V8018" t="s">
        <v>39</v>
      </c>
      <c r="W8018" t="s">
        <v>124</v>
      </c>
      <c r="X8018" t="s">
        <v>97</v>
      </c>
      <c r="Y8018" t="s">
        <v>56</v>
      </c>
      <c r="Z8018" t="s">
        <v>223</v>
      </c>
      <c r="AA8018" t="s">
        <v>44</v>
      </c>
      <c r="AB8018" t="s">
        <v>44</v>
      </c>
    </row>
    <row r="8019" spans="1:28" x14ac:dyDescent="0.25">
      <c r="A8019" t="s">
        <v>12990</v>
      </c>
      <c r="B8019" s="1">
        <v>45938</v>
      </c>
      <c r="C8019" t="s">
        <v>2473</v>
      </c>
      <c r="D8019" t="s">
        <v>2474</v>
      </c>
      <c r="E8019">
        <v>56</v>
      </c>
      <c r="F8019" t="s">
        <v>48</v>
      </c>
      <c r="G8019" t="s">
        <v>188</v>
      </c>
      <c r="H8019" t="s">
        <v>189</v>
      </c>
      <c r="I8019" t="s">
        <v>34</v>
      </c>
      <c r="J8019" t="s">
        <v>190</v>
      </c>
      <c r="K8019">
        <v>1</v>
      </c>
      <c r="L8019" s="2">
        <v>1800</v>
      </c>
      <c r="M8019">
        <v>5</v>
      </c>
      <c r="N8019" s="2">
        <v>1800</v>
      </c>
      <c r="O8019" s="2">
        <v>90</v>
      </c>
      <c r="P8019" s="2">
        <v>1710</v>
      </c>
      <c r="Q8019" s="2">
        <v>989.68</v>
      </c>
      <c r="R8019" s="2">
        <v>720.32</v>
      </c>
      <c r="S8019" t="s">
        <v>36</v>
      </c>
      <c r="T8019" t="s">
        <v>163</v>
      </c>
      <c r="U8019" t="s">
        <v>164</v>
      </c>
      <c r="V8019" t="s">
        <v>39</v>
      </c>
      <c r="W8019" t="s">
        <v>83</v>
      </c>
      <c r="X8019" t="s">
        <v>97</v>
      </c>
      <c r="Y8019" t="s">
        <v>56</v>
      </c>
      <c r="Z8019" t="s">
        <v>43</v>
      </c>
      <c r="AA8019" t="s">
        <v>44</v>
      </c>
      <c r="AB8019" t="s">
        <v>44</v>
      </c>
    </row>
    <row r="8020" spans="1:28" x14ac:dyDescent="0.25">
      <c r="A8020" t="s">
        <v>12991</v>
      </c>
      <c r="B8020" s="1">
        <v>45938</v>
      </c>
      <c r="C8020" t="s">
        <v>3063</v>
      </c>
      <c r="D8020" t="s">
        <v>3064</v>
      </c>
      <c r="E8020">
        <v>30</v>
      </c>
      <c r="F8020" t="s">
        <v>31</v>
      </c>
      <c r="G8020" t="s">
        <v>148</v>
      </c>
      <c r="H8020" t="s">
        <v>149</v>
      </c>
      <c r="I8020" t="s">
        <v>74</v>
      </c>
      <c r="J8020" t="s">
        <v>130</v>
      </c>
      <c r="K8020">
        <v>1</v>
      </c>
      <c r="L8020" s="2">
        <v>3500</v>
      </c>
      <c r="M8020">
        <v>15</v>
      </c>
      <c r="N8020" s="2">
        <v>3500</v>
      </c>
      <c r="O8020" s="2">
        <v>525</v>
      </c>
      <c r="P8020" s="2">
        <v>2975</v>
      </c>
      <c r="Q8020" s="2">
        <v>2265.52</v>
      </c>
      <c r="R8020" s="2">
        <v>709.48</v>
      </c>
      <c r="S8020" t="s">
        <v>53</v>
      </c>
      <c r="T8020" t="s">
        <v>153</v>
      </c>
      <c r="U8020" t="s">
        <v>154</v>
      </c>
      <c r="V8020" t="s">
        <v>39</v>
      </c>
      <c r="W8020" t="s">
        <v>137</v>
      </c>
      <c r="X8020" t="s">
        <v>97</v>
      </c>
      <c r="Y8020" t="s">
        <v>42</v>
      </c>
      <c r="Z8020" t="s">
        <v>43</v>
      </c>
      <c r="AA8020" t="s">
        <v>44</v>
      </c>
      <c r="AB8020" t="s">
        <v>44</v>
      </c>
    </row>
    <row r="8021" spans="1:28" x14ac:dyDescent="0.25">
      <c r="A8021" t="s">
        <v>12992</v>
      </c>
      <c r="B8021" s="1">
        <v>45938</v>
      </c>
      <c r="C8021" t="s">
        <v>612</v>
      </c>
      <c r="D8021" t="s">
        <v>613</v>
      </c>
      <c r="E8021">
        <v>20</v>
      </c>
      <c r="F8021" t="s">
        <v>31</v>
      </c>
      <c r="G8021" t="s">
        <v>81</v>
      </c>
      <c r="H8021" t="s">
        <v>82</v>
      </c>
      <c r="I8021" t="s">
        <v>51</v>
      </c>
      <c r="J8021" t="s">
        <v>52</v>
      </c>
      <c r="K8021">
        <v>1</v>
      </c>
      <c r="L8021" s="2">
        <v>600</v>
      </c>
      <c r="M8021">
        <v>10</v>
      </c>
      <c r="N8021" s="2">
        <v>600</v>
      </c>
      <c r="O8021" s="2">
        <v>60</v>
      </c>
      <c r="P8021" s="2">
        <v>540</v>
      </c>
      <c r="Q8021" s="2">
        <v>437.69</v>
      </c>
      <c r="R8021" s="2">
        <v>102.31</v>
      </c>
      <c r="S8021" t="s">
        <v>36</v>
      </c>
      <c r="T8021" t="s">
        <v>105</v>
      </c>
      <c r="U8021" t="s">
        <v>106</v>
      </c>
      <c r="V8021" t="s">
        <v>39</v>
      </c>
      <c r="W8021" t="s">
        <v>124</v>
      </c>
      <c r="X8021" t="s">
        <v>97</v>
      </c>
      <c r="Y8021" t="s">
        <v>42</v>
      </c>
      <c r="Z8021" t="s">
        <v>43</v>
      </c>
      <c r="AA8021" t="s">
        <v>44</v>
      </c>
      <c r="AB8021" t="s">
        <v>44</v>
      </c>
    </row>
    <row r="8022" spans="1:28" x14ac:dyDescent="0.25">
      <c r="A8022" t="s">
        <v>12993</v>
      </c>
      <c r="B8022" s="1">
        <v>45938</v>
      </c>
      <c r="C8022" t="s">
        <v>3558</v>
      </c>
      <c r="D8022" t="s">
        <v>3559</v>
      </c>
      <c r="E8022">
        <v>54</v>
      </c>
      <c r="F8022" t="s">
        <v>31</v>
      </c>
      <c r="G8022" t="s">
        <v>128</v>
      </c>
      <c r="H8022" t="s">
        <v>129</v>
      </c>
      <c r="I8022" t="s">
        <v>74</v>
      </c>
      <c r="J8022" t="s">
        <v>130</v>
      </c>
      <c r="K8022">
        <v>2</v>
      </c>
      <c r="L8022" s="2">
        <v>1700</v>
      </c>
      <c r="M8022">
        <v>5</v>
      </c>
      <c r="N8022" s="2">
        <v>3400</v>
      </c>
      <c r="O8022" s="2">
        <v>170</v>
      </c>
      <c r="P8022" s="2">
        <v>3230</v>
      </c>
      <c r="Q8022" s="2">
        <v>2235.64</v>
      </c>
      <c r="R8022" s="2">
        <v>994.36</v>
      </c>
      <c r="S8022" t="s">
        <v>53</v>
      </c>
      <c r="T8022" t="s">
        <v>90</v>
      </c>
      <c r="U8022" t="s">
        <v>91</v>
      </c>
      <c r="V8022" t="s">
        <v>39</v>
      </c>
      <c r="W8022" t="s">
        <v>137</v>
      </c>
      <c r="X8022" t="s">
        <v>41</v>
      </c>
      <c r="Y8022" t="s">
        <v>56</v>
      </c>
      <c r="Z8022" t="s">
        <v>43</v>
      </c>
      <c r="AA8022" t="s">
        <v>44</v>
      </c>
      <c r="AB8022" t="s">
        <v>44</v>
      </c>
    </row>
    <row r="8023" spans="1:28" x14ac:dyDescent="0.25">
      <c r="A8023" t="s">
        <v>12994</v>
      </c>
      <c r="B8023" s="1">
        <v>45938</v>
      </c>
      <c r="C8023" t="s">
        <v>9080</v>
      </c>
      <c r="D8023" t="s">
        <v>9081</v>
      </c>
      <c r="E8023">
        <v>39</v>
      </c>
      <c r="F8023" t="s">
        <v>48</v>
      </c>
      <c r="G8023" t="s">
        <v>318</v>
      </c>
      <c r="H8023" t="s">
        <v>319</v>
      </c>
      <c r="I8023" t="s">
        <v>34</v>
      </c>
      <c r="J8023" t="s">
        <v>190</v>
      </c>
      <c r="K8023">
        <v>1</v>
      </c>
      <c r="L8023" s="2">
        <v>2500</v>
      </c>
      <c r="M8023">
        <v>10</v>
      </c>
      <c r="N8023" s="2">
        <v>2500</v>
      </c>
      <c r="O8023" s="2">
        <v>250</v>
      </c>
      <c r="P8023" s="2">
        <v>2250</v>
      </c>
      <c r="Q8023" s="2">
        <v>1288.8599999999999</v>
      </c>
      <c r="R8023" s="2">
        <v>961.14</v>
      </c>
      <c r="S8023" t="s">
        <v>64</v>
      </c>
      <c r="T8023" t="s">
        <v>398</v>
      </c>
      <c r="U8023" t="s">
        <v>399</v>
      </c>
      <c r="V8023" t="s">
        <v>39</v>
      </c>
      <c r="W8023" t="s">
        <v>83</v>
      </c>
      <c r="X8023" t="s">
        <v>97</v>
      </c>
      <c r="Y8023" t="s">
        <v>56</v>
      </c>
      <c r="Z8023" t="s">
        <v>223</v>
      </c>
      <c r="AA8023" t="s">
        <v>44</v>
      </c>
      <c r="AB8023" t="s">
        <v>44</v>
      </c>
    </row>
    <row r="8024" spans="1:28" x14ac:dyDescent="0.25">
      <c r="A8024" t="s">
        <v>12995</v>
      </c>
      <c r="B8024" s="1">
        <v>45938</v>
      </c>
      <c r="C8024" t="s">
        <v>3951</v>
      </c>
      <c r="D8024" t="s">
        <v>3952</v>
      </c>
      <c r="E8024">
        <v>27</v>
      </c>
      <c r="F8024" t="s">
        <v>31</v>
      </c>
      <c r="G8024" t="s">
        <v>134</v>
      </c>
      <c r="H8024" t="s">
        <v>135</v>
      </c>
      <c r="I8024" t="s">
        <v>62</v>
      </c>
      <c r="J8024" t="s">
        <v>130</v>
      </c>
      <c r="K8024">
        <v>1</v>
      </c>
      <c r="L8024" s="2">
        <v>8500</v>
      </c>
      <c r="M8024">
        <v>20</v>
      </c>
      <c r="N8024" s="2">
        <v>8500</v>
      </c>
      <c r="O8024" s="2">
        <v>1700</v>
      </c>
      <c r="P8024" s="2">
        <v>6800</v>
      </c>
      <c r="Q8024" s="2">
        <v>4626.4799999999996</v>
      </c>
      <c r="R8024" s="2">
        <v>2173.52</v>
      </c>
      <c r="S8024" t="s">
        <v>53</v>
      </c>
      <c r="T8024" t="s">
        <v>263</v>
      </c>
      <c r="U8024" t="s">
        <v>91</v>
      </c>
      <c r="V8024" t="s">
        <v>39</v>
      </c>
      <c r="W8024" t="s">
        <v>83</v>
      </c>
      <c r="X8024" t="s">
        <v>97</v>
      </c>
      <c r="Y8024" t="s">
        <v>84</v>
      </c>
      <c r="Z8024" t="s">
        <v>43</v>
      </c>
      <c r="AA8024" t="s">
        <v>44</v>
      </c>
      <c r="AB8024" t="s">
        <v>44</v>
      </c>
    </row>
    <row r="8025" spans="1:28" x14ac:dyDescent="0.25">
      <c r="A8025" t="s">
        <v>12996</v>
      </c>
      <c r="B8025" s="1">
        <v>45938</v>
      </c>
      <c r="C8025" t="s">
        <v>5812</v>
      </c>
      <c r="D8025" t="s">
        <v>5813</v>
      </c>
      <c r="E8025">
        <v>39</v>
      </c>
      <c r="F8025" t="s">
        <v>31</v>
      </c>
      <c r="G8025" t="s">
        <v>148</v>
      </c>
      <c r="H8025" t="s">
        <v>149</v>
      </c>
      <c r="I8025" t="s">
        <v>74</v>
      </c>
      <c r="J8025" t="s">
        <v>130</v>
      </c>
      <c r="K8025">
        <v>1</v>
      </c>
      <c r="L8025" s="2">
        <v>3500</v>
      </c>
      <c r="M8025">
        <v>5</v>
      </c>
      <c r="N8025" s="2">
        <v>3500</v>
      </c>
      <c r="O8025" s="2">
        <v>175</v>
      </c>
      <c r="P8025" s="2">
        <v>3325</v>
      </c>
      <c r="Q8025" s="2">
        <v>2115.75</v>
      </c>
      <c r="R8025" s="2">
        <v>1209.25</v>
      </c>
      <c r="S8025" t="s">
        <v>64</v>
      </c>
      <c r="T8025" t="s">
        <v>163</v>
      </c>
      <c r="U8025" t="s">
        <v>164</v>
      </c>
      <c r="V8025" t="s">
        <v>39</v>
      </c>
      <c r="W8025" t="s">
        <v>83</v>
      </c>
      <c r="X8025" t="s">
        <v>67</v>
      </c>
      <c r="Y8025" t="s">
        <v>56</v>
      </c>
      <c r="Z8025" t="s">
        <v>43</v>
      </c>
      <c r="AA8025" t="s">
        <v>44</v>
      </c>
      <c r="AB8025" t="s">
        <v>44</v>
      </c>
    </row>
    <row r="8026" spans="1:28" x14ac:dyDescent="0.25">
      <c r="A8026" t="s">
        <v>12997</v>
      </c>
      <c r="B8026" s="1">
        <v>45938</v>
      </c>
      <c r="C8026" t="s">
        <v>9991</v>
      </c>
      <c r="D8026" t="s">
        <v>9992</v>
      </c>
      <c r="E8026">
        <v>58</v>
      </c>
      <c r="F8026" t="s">
        <v>48</v>
      </c>
      <c r="G8026" t="s">
        <v>436</v>
      </c>
      <c r="H8026" t="s">
        <v>437</v>
      </c>
      <c r="I8026" t="s">
        <v>74</v>
      </c>
      <c r="J8026" t="s">
        <v>190</v>
      </c>
      <c r="K8026">
        <v>4</v>
      </c>
      <c r="L8026" s="2">
        <v>1800</v>
      </c>
      <c r="M8026">
        <v>15</v>
      </c>
      <c r="N8026" s="2">
        <v>7200</v>
      </c>
      <c r="O8026" s="2">
        <v>1080</v>
      </c>
      <c r="P8026" s="2">
        <v>6120</v>
      </c>
      <c r="Q8026" s="2">
        <v>4538.8900000000003</v>
      </c>
      <c r="R8026" s="2">
        <v>1581.11</v>
      </c>
      <c r="S8026" t="s">
        <v>64</v>
      </c>
      <c r="T8026" t="s">
        <v>163</v>
      </c>
      <c r="U8026" t="s">
        <v>164</v>
      </c>
      <c r="V8026" t="s">
        <v>39</v>
      </c>
      <c r="W8026" t="s">
        <v>92</v>
      </c>
      <c r="X8026" t="s">
        <v>97</v>
      </c>
      <c r="Y8026" t="s">
        <v>56</v>
      </c>
      <c r="Z8026" t="s">
        <v>43</v>
      </c>
      <c r="AA8026" t="s">
        <v>44</v>
      </c>
      <c r="AB8026" t="s">
        <v>44</v>
      </c>
    </row>
    <row r="8027" spans="1:28" x14ac:dyDescent="0.25">
      <c r="A8027" t="s">
        <v>12998</v>
      </c>
      <c r="B8027" s="1">
        <v>45938</v>
      </c>
      <c r="C8027" t="s">
        <v>3510</v>
      </c>
      <c r="D8027" t="s">
        <v>3511</v>
      </c>
      <c r="E8027">
        <v>32</v>
      </c>
      <c r="F8027" t="s">
        <v>31</v>
      </c>
      <c r="G8027" t="s">
        <v>273</v>
      </c>
      <c r="H8027" t="s">
        <v>274</v>
      </c>
      <c r="I8027" t="s">
        <v>51</v>
      </c>
      <c r="J8027" t="s">
        <v>52</v>
      </c>
      <c r="K8027">
        <v>2</v>
      </c>
      <c r="L8027" s="2">
        <v>250</v>
      </c>
      <c r="M8027">
        <v>20</v>
      </c>
      <c r="N8027" s="2">
        <v>500</v>
      </c>
      <c r="O8027" s="2">
        <v>100</v>
      </c>
      <c r="P8027" s="2">
        <v>400</v>
      </c>
      <c r="Q8027" s="2">
        <v>272.02999999999997</v>
      </c>
      <c r="R8027" s="2">
        <v>127.97</v>
      </c>
      <c r="S8027" t="s">
        <v>36</v>
      </c>
      <c r="T8027" t="s">
        <v>407</v>
      </c>
      <c r="U8027" t="s">
        <v>408</v>
      </c>
      <c r="V8027" t="s">
        <v>39</v>
      </c>
      <c r="W8027" t="s">
        <v>124</v>
      </c>
      <c r="X8027" t="s">
        <v>67</v>
      </c>
      <c r="Y8027" t="s">
        <v>56</v>
      </c>
      <c r="Z8027" t="s">
        <v>43</v>
      </c>
      <c r="AA8027" t="s">
        <v>44</v>
      </c>
      <c r="AB8027" t="s">
        <v>44</v>
      </c>
    </row>
    <row r="8028" spans="1:28" x14ac:dyDescent="0.25">
      <c r="A8028" t="s">
        <v>12999</v>
      </c>
      <c r="B8028" s="1">
        <v>45938</v>
      </c>
      <c r="C8028" t="s">
        <v>86</v>
      </c>
      <c r="D8028" t="s">
        <v>87</v>
      </c>
      <c r="E8028">
        <v>59</v>
      </c>
      <c r="F8028" t="s">
        <v>31</v>
      </c>
      <c r="G8028" t="s">
        <v>119</v>
      </c>
      <c r="H8028" t="s">
        <v>120</v>
      </c>
      <c r="I8028" t="s">
        <v>62</v>
      </c>
      <c r="J8028" t="s">
        <v>121</v>
      </c>
      <c r="K8028">
        <v>4</v>
      </c>
      <c r="L8028" s="2">
        <v>4800</v>
      </c>
      <c r="M8028">
        <v>5</v>
      </c>
      <c r="N8028" s="2">
        <v>19200</v>
      </c>
      <c r="O8028" s="2">
        <v>960</v>
      </c>
      <c r="P8028" s="2">
        <v>18240</v>
      </c>
      <c r="Q8028" s="2">
        <v>10916.09</v>
      </c>
      <c r="R8028" s="2">
        <v>7323.91</v>
      </c>
      <c r="S8028" t="s">
        <v>53</v>
      </c>
      <c r="T8028" t="s">
        <v>578</v>
      </c>
      <c r="U8028" t="s">
        <v>579</v>
      </c>
      <c r="V8028" t="s">
        <v>39</v>
      </c>
      <c r="W8028" t="s">
        <v>83</v>
      </c>
      <c r="X8028" t="s">
        <v>97</v>
      </c>
      <c r="Y8028" t="s">
        <v>56</v>
      </c>
      <c r="Z8028" t="s">
        <v>43</v>
      </c>
      <c r="AA8028" t="s">
        <v>44</v>
      </c>
      <c r="AB8028" t="s">
        <v>44</v>
      </c>
    </row>
    <row r="8029" spans="1:28" x14ac:dyDescent="0.25">
      <c r="A8029" t="s">
        <v>13000</v>
      </c>
      <c r="B8029" s="1">
        <v>45938</v>
      </c>
      <c r="C8029" t="s">
        <v>1525</v>
      </c>
      <c r="D8029" t="s">
        <v>1526</v>
      </c>
      <c r="E8029">
        <v>25</v>
      </c>
      <c r="F8029" t="s">
        <v>48</v>
      </c>
      <c r="G8029" t="s">
        <v>280</v>
      </c>
      <c r="H8029" t="s">
        <v>281</v>
      </c>
      <c r="I8029" t="s">
        <v>62</v>
      </c>
      <c r="J8029" t="s">
        <v>190</v>
      </c>
      <c r="K8029">
        <v>1</v>
      </c>
      <c r="L8029" s="2">
        <v>700</v>
      </c>
      <c r="M8029">
        <v>10</v>
      </c>
      <c r="N8029" s="2">
        <v>700</v>
      </c>
      <c r="O8029" s="2">
        <v>70</v>
      </c>
      <c r="P8029" s="2">
        <v>630</v>
      </c>
      <c r="Q8029" s="2">
        <v>374.12</v>
      </c>
      <c r="R8029" s="2">
        <v>255.88</v>
      </c>
      <c r="S8029" t="s">
        <v>36</v>
      </c>
      <c r="T8029" t="s">
        <v>54</v>
      </c>
      <c r="U8029" t="s">
        <v>55</v>
      </c>
      <c r="V8029" t="s">
        <v>39</v>
      </c>
      <c r="W8029" t="s">
        <v>40</v>
      </c>
      <c r="X8029" t="s">
        <v>97</v>
      </c>
      <c r="Y8029" t="s">
        <v>56</v>
      </c>
      <c r="Z8029" t="s">
        <v>43</v>
      </c>
      <c r="AA8029" t="s">
        <v>44</v>
      </c>
      <c r="AB8029" t="s">
        <v>44</v>
      </c>
    </row>
    <row r="8030" spans="1:28" x14ac:dyDescent="0.25">
      <c r="A8030" t="s">
        <v>13001</v>
      </c>
      <c r="B8030" s="1">
        <v>45939</v>
      </c>
      <c r="C8030" t="s">
        <v>1972</v>
      </c>
      <c r="D8030" t="s">
        <v>1973</v>
      </c>
      <c r="E8030">
        <v>54</v>
      </c>
      <c r="F8030" t="s">
        <v>31</v>
      </c>
      <c r="G8030" t="s">
        <v>141</v>
      </c>
      <c r="H8030" t="s">
        <v>142</v>
      </c>
      <c r="I8030" t="s">
        <v>74</v>
      </c>
      <c r="J8030" t="s">
        <v>143</v>
      </c>
      <c r="K8030">
        <v>2</v>
      </c>
      <c r="L8030" s="2">
        <v>900</v>
      </c>
      <c r="M8030">
        <v>5</v>
      </c>
      <c r="N8030" s="2">
        <v>1800</v>
      </c>
      <c r="O8030" s="2">
        <v>90</v>
      </c>
      <c r="P8030" s="2">
        <v>1710</v>
      </c>
      <c r="Q8030" s="2">
        <v>1329.37</v>
      </c>
      <c r="R8030" s="2">
        <v>380.63</v>
      </c>
      <c r="S8030" t="s">
        <v>36</v>
      </c>
      <c r="T8030" t="s">
        <v>275</v>
      </c>
      <c r="U8030" t="s">
        <v>123</v>
      </c>
      <c r="V8030" t="s">
        <v>39</v>
      </c>
      <c r="W8030" t="s">
        <v>66</v>
      </c>
      <c r="X8030" t="s">
        <v>97</v>
      </c>
      <c r="Y8030" t="s">
        <v>42</v>
      </c>
      <c r="Z8030" t="s">
        <v>43</v>
      </c>
      <c r="AA8030" t="s">
        <v>44</v>
      </c>
      <c r="AB8030" t="s">
        <v>44</v>
      </c>
    </row>
    <row r="8031" spans="1:28" x14ac:dyDescent="0.25">
      <c r="A8031" t="s">
        <v>13002</v>
      </c>
      <c r="B8031" s="1">
        <v>45939</v>
      </c>
      <c r="C8031" t="s">
        <v>7168</v>
      </c>
      <c r="D8031" t="s">
        <v>7169</v>
      </c>
      <c r="E8031">
        <v>38</v>
      </c>
      <c r="F8031" t="s">
        <v>31</v>
      </c>
      <c r="G8031" t="s">
        <v>238</v>
      </c>
      <c r="H8031" t="s">
        <v>239</v>
      </c>
      <c r="I8031" t="s">
        <v>62</v>
      </c>
      <c r="J8031" t="s">
        <v>63</v>
      </c>
      <c r="K8031">
        <v>2</v>
      </c>
      <c r="L8031" s="2">
        <v>6500</v>
      </c>
      <c r="M8031">
        <v>0</v>
      </c>
      <c r="N8031" s="2">
        <v>13000</v>
      </c>
      <c r="O8031" s="2">
        <v>0</v>
      </c>
      <c r="P8031" s="2">
        <v>13000</v>
      </c>
      <c r="Q8031" s="2">
        <v>9010.17</v>
      </c>
      <c r="R8031" s="2">
        <v>3989.83</v>
      </c>
      <c r="S8031" t="s">
        <v>53</v>
      </c>
      <c r="T8031" t="s">
        <v>163</v>
      </c>
      <c r="U8031" t="s">
        <v>164</v>
      </c>
      <c r="V8031" t="s">
        <v>39</v>
      </c>
      <c r="W8031" t="s">
        <v>40</v>
      </c>
      <c r="X8031" t="s">
        <v>41</v>
      </c>
      <c r="Y8031" t="s">
        <v>84</v>
      </c>
      <c r="Z8031" t="s">
        <v>223</v>
      </c>
      <c r="AA8031" t="s">
        <v>44</v>
      </c>
      <c r="AB8031" t="s">
        <v>44</v>
      </c>
    </row>
    <row r="8032" spans="1:28" x14ac:dyDescent="0.25">
      <c r="A8032" t="s">
        <v>13003</v>
      </c>
      <c r="B8032" s="1">
        <v>45939</v>
      </c>
      <c r="C8032" t="s">
        <v>2177</v>
      </c>
      <c r="D8032" t="s">
        <v>2178</v>
      </c>
      <c r="E8032">
        <v>56</v>
      </c>
      <c r="F8032" t="s">
        <v>31</v>
      </c>
      <c r="G8032" t="s">
        <v>280</v>
      </c>
      <c r="H8032" t="s">
        <v>281</v>
      </c>
      <c r="I8032" t="s">
        <v>62</v>
      </c>
      <c r="J8032" t="s">
        <v>190</v>
      </c>
      <c r="K8032">
        <v>5</v>
      </c>
      <c r="L8032" s="2">
        <v>700</v>
      </c>
      <c r="M8032">
        <v>15</v>
      </c>
      <c r="N8032" s="2">
        <v>3500</v>
      </c>
      <c r="O8032" s="2">
        <v>525</v>
      </c>
      <c r="P8032" s="2">
        <v>2975</v>
      </c>
      <c r="Q8032" s="2">
        <v>1969.56</v>
      </c>
      <c r="R8032" s="2">
        <v>1005.44</v>
      </c>
      <c r="S8032" t="s">
        <v>64</v>
      </c>
      <c r="T8032" t="s">
        <v>76</v>
      </c>
      <c r="U8032" t="s">
        <v>77</v>
      </c>
      <c r="V8032" t="s">
        <v>39</v>
      </c>
      <c r="W8032" t="s">
        <v>137</v>
      </c>
      <c r="X8032" t="s">
        <v>97</v>
      </c>
      <c r="Y8032" t="s">
        <v>56</v>
      </c>
      <c r="Z8032" t="s">
        <v>43</v>
      </c>
      <c r="AA8032" t="s">
        <v>44</v>
      </c>
      <c r="AB8032" t="s">
        <v>44</v>
      </c>
    </row>
    <row r="8033" spans="1:28" x14ac:dyDescent="0.25">
      <c r="A8033" t="s">
        <v>13004</v>
      </c>
      <c r="B8033" s="1">
        <v>45939</v>
      </c>
      <c r="C8033" t="s">
        <v>6405</v>
      </c>
      <c r="D8033" t="s">
        <v>6406</v>
      </c>
      <c r="E8033">
        <v>47</v>
      </c>
      <c r="F8033" t="s">
        <v>31</v>
      </c>
      <c r="G8033" t="s">
        <v>188</v>
      </c>
      <c r="H8033" t="s">
        <v>189</v>
      </c>
      <c r="I8033" t="s">
        <v>34</v>
      </c>
      <c r="J8033" t="s">
        <v>190</v>
      </c>
      <c r="K8033">
        <v>5</v>
      </c>
      <c r="L8033" s="2">
        <v>1800</v>
      </c>
      <c r="M8033">
        <v>10</v>
      </c>
      <c r="N8033" s="2">
        <v>9000</v>
      </c>
      <c r="O8033" s="2">
        <v>900</v>
      </c>
      <c r="P8033" s="2">
        <v>8100</v>
      </c>
      <c r="Q8033" s="2">
        <v>5124.78</v>
      </c>
      <c r="R8033" s="2">
        <v>2975.22</v>
      </c>
      <c r="S8033" t="s">
        <v>53</v>
      </c>
      <c r="T8033" t="s">
        <v>114</v>
      </c>
      <c r="U8033" t="s">
        <v>115</v>
      </c>
      <c r="V8033" t="s">
        <v>39</v>
      </c>
      <c r="W8033" t="s">
        <v>137</v>
      </c>
      <c r="X8033" t="s">
        <v>97</v>
      </c>
      <c r="Y8033" t="s">
        <v>42</v>
      </c>
      <c r="Z8033" t="s">
        <v>43</v>
      </c>
      <c r="AA8033" t="s">
        <v>44</v>
      </c>
      <c r="AB8033" t="s">
        <v>44</v>
      </c>
    </row>
    <row r="8034" spans="1:28" x14ac:dyDescent="0.25">
      <c r="A8034" t="s">
        <v>13005</v>
      </c>
      <c r="B8034" s="1">
        <v>45939</v>
      </c>
      <c r="C8034" t="s">
        <v>2880</v>
      </c>
      <c r="D8034" t="s">
        <v>2881</v>
      </c>
      <c r="E8034">
        <v>58</v>
      </c>
      <c r="F8034" t="s">
        <v>48</v>
      </c>
      <c r="G8034" t="s">
        <v>72</v>
      </c>
      <c r="H8034" t="s">
        <v>73</v>
      </c>
      <c r="I8034" t="s">
        <v>74</v>
      </c>
      <c r="J8034" t="s">
        <v>75</v>
      </c>
      <c r="K8034">
        <v>1</v>
      </c>
      <c r="L8034" s="2">
        <v>2200</v>
      </c>
      <c r="M8034">
        <v>5</v>
      </c>
      <c r="N8034" s="2">
        <v>2200</v>
      </c>
      <c r="O8034" s="2">
        <v>110</v>
      </c>
      <c r="P8034" s="2">
        <v>2090</v>
      </c>
      <c r="Q8034" s="2">
        <v>1203.42</v>
      </c>
      <c r="R8034" s="2">
        <v>886.58</v>
      </c>
      <c r="S8034" t="s">
        <v>36</v>
      </c>
      <c r="T8034" t="s">
        <v>163</v>
      </c>
      <c r="U8034" t="s">
        <v>164</v>
      </c>
      <c r="V8034" t="s">
        <v>39</v>
      </c>
      <c r="W8034" t="s">
        <v>40</v>
      </c>
      <c r="X8034" t="s">
        <v>41</v>
      </c>
      <c r="Y8034" t="s">
        <v>56</v>
      </c>
      <c r="Z8034" t="s">
        <v>43</v>
      </c>
      <c r="AA8034" t="s">
        <v>44</v>
      </c>
      <c r="AB8034" t="s">
        <v>68</v>
      </c>
    </row>
    <row r="8035" spans="1:28" x14ac:dyDescent="0.25">
      <c r="A8035" t="s">
        <v>13006</v>
      </c>
      <c r="B8035" s="1">
        <v>45939</v>
      </c>
      <c r="C8035" t="s">
        <v>1445</v>
      </c>
      <c r="D8035" t="s">
        <v>1446</v>
      </c>
      <c r="E8035">
        <v>49</v>
      </c>
      <c r="F8035" t="s">
        <v>31</v>
      </c>
      <c r="G8035" t="s">
        <v>168</v>
      </c>
      <c r="H8035" t="s">
        <v>169</v>
      </c>
      <c r="I8035" t="s">
        <v>62</v>
      </c>
      <c r="J8035" t="s">
        <v>143</v>
      </c>
      <c r="K8035">
        <v>4</v>
      </c>
      <c r="L8035" s="2">
        <v>1800</v>
      </c>
      <c r="M8035">
        <v>15</v>
      </c>
      <c r="N8035" s="2">
        <v>7200</v>
      </c>
      <c r="O8035" s="2">
        <v>1080</v>
      </c>
      <c r="P8035" s="2">
        <v>6120</v>
      </c>
      <c r="Q8035" s="2">
        <v>3469.76</v>
      </c>
      <c r="R8035" s="2">
        <v>2650.24</v>
      </c>
      <c r="S8035" t="s">
        <v>53</v>
      </c>
      <c r="T8035" t="s">
        <v>275</v>
      </c>
      <c r="U8035" t="s">
        <v>123</v>
      </c>
      <c r="V8035" t="s">
        <v>39</v>
      </c>
      <c r="W8035" t="s">
        <v>66</v>
      </c>
      <c r="X8035" t="s">
        <v>41</v>
      </c>
      <c r="Y8035" t="s">
        <v>56</v>
      </c>
      <c r="Z8035" t="s">
        <v>43</v>
      </c>
      <c r="AA8035" t="s">
        <v>44</v>
      </c>
      <c r="AB8035" t="s">
        <v>44</v>
      </c>
    </row>
    <row r="8036" spans="1:28" x14ac:dyDescent="0.25">
      <c r="A8036" t="s">
        <v>13007</v>
      </c>
      <c r="B8036" s="1">
        <v>45939</v>
      </c>
      <c r="C8036" t="s">
        <v>1722</v>
      </c>
      <c r="D8036" t="s">
        <v>1723</v>
      </c>
      <c r="E8036">
        <v>25</v>
      </c>
      <c r="F8036" t="s">
        <v>48</v>
      </c>
      <c r="G8036" t="s">
        <v>148</v>
      </c>
      <c r="H8036" t="s">
        <v>149</v>
      </c>
      <c r="I8036" t="s">
        <v>74</v>
      </c>
      <c r="J8036" t="s">
        <v>130</v>
      </c>
      <c r="K8036">
        <v>3</v>
      </c>
      <c r="L8036" s="2">
        <v>3500</v>
      </c>
      <c r="M8036">
        <v>5</v>
      </c>
      <c r="N8036" s="2">
        <v>10500</v>
      </c>
      <c r="O8036" s="2">
        <v>525</v>
      </c>
      <c r="P8036" s="2">
        <v>9975</v>
      </c>
      <c r="Q8036" s="2">
        <v>6837.49</v>
      </c>
      <c r="R8036" s="2">
        <v>3137.51</v>
      </c>
      <c r="S8036" t="s">
        <v>53</v>
      </c>
      <c r="T8036" t="s">
        <v>37</v>
      </c>
      <c r="U8036" t="s">
        <v>38</v>
      </c>
      <c r="V8036" t="s">
        <v>39</v>
      </c>
      <c r="W8036" t="s">
        <v>83</v>
      </c>
      <c r="X8036" t="s">
        <v>97</v>
      </c>
      <c r="Y8036" t="s">
        <v>42</v>
      </c>
      <c r="Z8036" t="s">
        <v>43</v>
      </c>
      <c r="AA8036" t="s">
        <v>44</v>
      </c>
      <c r="AB8036" t="s">
        <v>44</v>
      </c>
    </row>
    <row r="8037" spans="1:28" x14ac:dyDescent="0.25">
      <c r="A8037" t="s">
        <v>13008</v>
      </c>
      <c r="B8037" s="1">
        <v>45939</v>
      </c>
      <c r="C8037" t="s">
        <v>442</v>
      </c>
      <c r="D8037" t="s">
        <v>443</v>
      </c>
      <c r="E8037">
        <v>53</v>
      </c>
      <c r="F8037" t="s">
        <v>48</v>
      </c>
      <c r="G8037" t="s">
        <v>134</v>
      </c>
      <c r="H8037" t="s">
        <v>135</v>
      </c>
      <c r="I8037" t="s">
        <v>62</v>
      </c>
      <c r="J8037" t="s">
        <v>130</v>
      </c>
      <c r="K8037">
        <v>1</v>
      </c>
      <c r="L8037" s="2">
        <v>8500</v>
      </c>
      <c r="M8037">
        <v>15</v>
      </c>
      <c r="N8037" s="2">
        <v>8500</v>
      </c>
      <c r="O8037" s="2">
        <v>1275</v>
      </c>
      <c r="P8037" s="2">
        <v>7225</v>
      </c>
      <c r="Q8037" s="2">
        <v>4081.12</v>
      </c>
      <c r="R8037" s="2">
        <v>3143.88</v>
      </c>
      <c r="S8037" t="s">
        <v>64</v>
      </c>
      <c r="T8037" t="s">
        <v>76</v>
      </c>
      <c r="U8037" t="s">
        <v>77</v>
      </c>
      <c r="V8037" t="s">
        <v>39</v>
      </c>
      <c r="W8037" t="s">
        <v>137</v>
      </c>
      <c r="X8037" t="s">
        <v>41</v>
      </c>
      <c r="Y8037" t="s">
        <v>56</v>
      </c>
      <c r="Z8037" t="s">
        <v>43</v>
      </c>
      <c r="AA8037" t="s">
        <v>44</v>
      </c>
      <c r="AB8037" t="s">
        <v>44</v>
      </c>
    </row>
    <row r="8038" spans="1:28" x14ac:dyDescent="0.25">
      <c r="A8038" t="s">
        <v>13009</v>
      </c>
      <c r="B8038" s="1">
        <v>45939</v>
      </c>
      <c r="C8038" t="s">
        <v>2384</v>
      </c>
      <c r="D8038" t="s">
        <v>2385</v>
      </c>
      <c r="E8038">
        <v>50</v>
      </c>
      <c r="F8038" t="s">
        <v>48</v>
      </c>
      <c r="G8038" t="s">
        <v>298</v>
      </c>
      <c r="H8038" t="s">
        <v>299</v>
      </c>
      <c r="I8038" t="s">
        <v>103</v>
      </c>
      <c r="J8038" t="s">
        <v>104</v>
      </c>
      <c r="K8038">
        <v>1</v>
      </c>
      <c r="L8038" s="2">
        <v>700</v>
      </c>
      <c r="M8038">
        <v>25</v>
      </c>
      <c r="N8038" s="2">
        <v>700</v>
      </c>
      <c r="O8038" s="2">
        <v>175</v>
      </c>
      <c r="P8038" s="2">
        <v>525</v>
      </c>
      <c r="Q8038" s="2">
        <v>290.44</v>
      </c>
      <c r="R8038" s="2">
        <v>234.56</v>
      </c>
      <c r="S8038" t="s">
        <v>64</v>
      </c>
      <c r="T8038" t="s">
        <v>54</v>
      </c>
      <c r="U8038" t="s">
        <v>55</v>
      </c>
      <c r="V8038" t="s">
        <v>39</v>
      </c>
      <c r="W8038" t="s">
        <v>40</v>
      </c>
      <c r="X8038" t="s">
        <v>97</v>
      </c>
      <c r="Y8038" t="s">
        <v>42</v>
      </c>
      <c r="Z8038" t="s">
        <v>43</v>
      </c>
      <c r="AA8038" t="s">
        <v>44</v>
      </c>
      <c r="AB8038" t="s">
        <v>44</v>
      </c>
    </row>
    <row r="8039" spans="1:28" x14ac:dyDescent="0.25">
      <c r="A8039" t="s">
        <v>13010</v>
      </c>
      <c r="B8039" s="1">
        <v>45939</v>
      </c>
      <c r="C8039" t="s">
        <v>5395</v>
      </c>
      <c r="D8039" t="s">
        <v>5396</v>
      </c>
      <c r="E8039">
        <v>30</v>
      </c>
      <c r="F8039" t="s">
        <v>48</v>
      </c>
      <c r="G8039" t="s">
        <v>134</v>
      </c>
      <c r="H8039" t="s">
        <v>135</v>
      </c>
      <c r="I8039" t="s">
        <v>62</v>
      </c>
      <c r="J8039" t="s">
        <v>130</v>
      </c>
      <c r="K8039">
        <v>1</v>
      </c>
      <c r="L8039" s="2">
        <v>8500</v>
      </c>
      <c r="M8039">
        <v>0</v>
      </c>
      <c r="N8039" s="2">
        <v>8500</v>
      </c>
      <c r="O8039" s="2">
        <v>0</v>
      </c>
      <c r="P8039" s="2">
        <v>8500</v>
      </c>
      <c r="Q8039" s="2">
        <v>5931.83</v>
      </c>
      <c r="R8039" s="2">
        <v>2568.17</v>
      </c>
      <c r="S8039" t="s">
        <v>53</v>
      </c>
      <c r="T8039" t="s">
        <v>37</v>
      </c>
      <c r="U8039" t="s">
        <v>38</v>
      </c>
      <c r="V8039" t="s">
        <v>39</v>
      </c>
      <c r="W8039" t="s">
        <v>137</v>
      </c>
      <c r="X8039" t="s">
        <v>41</v>
      </c>
      <c r="Y8039" t="s">
        <v>84</v>
      </c>
      <c r="Z8039" t="s">
        <v>43</v>
      </c>
      <c r="AA8039" t="s">
        <v>44</v>
      </c>
      <c r="AB8039" t="s">
        <v>44</v>
      </c>
    </row>
    <row r="8040" spans="1:28" x14ac:dyDescent="0.25">
      <c r="A8040" t="s">
        <v>13011</v>
      </c>
      <c r="B8040" s="1">
        <v>45939</v>
      </c>
      <c r="C8040" t="s">
        <v>5809</v>
      </c>
      <c r="D8040" t="s">
        <v>5810</v>
      </c>
      <c r="E8040">
        <v>58</v>
      </c>
      <c r="F8040" t="s">
        <v>48</v>
      </c>
      <c r="G8040" t="s">
        <v>32</v>
      </c>
      <c r="H8040" t="s">
        <v>33</v>
      </c>
      <c r="I8040" t="s">
        <v>34</v>
      </c>
      <c r="J8040" t="s">
        <v>35</v>
      </c>
      <c r="K8040">
        <v>1</v>
      </c>
      <c r="L8040" s="2">
        <v>55000</v>
      </c>
      <c r="M8040">
        <v>0</v>
      </c>
      <c r="N8040" s="2">
        <v>55000</v>
      </c>
      <c r="O8040" s="2">
        <v>0</v>
      </c>
      <c r="P8040" s="2">
        <v>55000</v>
      </c>
      <c r="Q8040" s="2">
        <v>34210</v>
      </c>
      <c r="R8040" s="2">
        <v>20790</v>
      </c>
      <c r="S8040" t="s">
        <v>53</v>
      </c>
      <c r="T8040" t="s">
        <v>65</v>
      </c>
      <c r="U8040" t="s">
        <v>65</v>
      </c>
      <c r="V8040" t="s">
        <v>39</v>
      </c>
      <c r="W8040" t="s">
        <v>66</v>
      </c>
      <c r="X8040" t="s">
        <v>41</v>
      </c>
      <c r="Y8040" t="s">
        <v>56</v>
      </c>
      <c r="Z8040" t="s">
        <v>43</v>
      </c>
      <c r="AA8040" t="s">
        <v>44</v>
      </c>
      <c r="AB8040" t="s">
        <v>44</v>
      </c>
    </row>
    <row r="8041" spans="1:28" x14ac:dyDescent="0.25">
      <c r="A8041" t="s">
        <v>13012</v>
      </c>
      <c r="B8041" s="1">
        <v>45939</v>
      </c>
      <c r="C8041" t="s">
        <v>11346</v>
      </c>
      <c r="D8041" t="s">
        <v>11347</v>
      </c>
      <c r="E8041">
        <v>37</v>
      </c>
      <c r="F8041" t="s">
        <v>48</v>
      </c>
      <c r="G8041" t="s">
        <v>188</v>
      </c>
      <c r="H8041" t="s">
        <v>189</v>
      </c>
      <c r="I8041" t="s">
        <v>34</v>
      </c>
      <c r="J8041" t="s">
        <v>190</v>
      </c>
      <c r="K8041">
        <v>2</v>
      </c>
      <c r="L8041" s="2">
        <v>1800</v>
      </c>
      <c r="M8041">
        <v>0</v>
      </c>
      <c r="N8041" s="2">
        <v>3600</v>
      </c>
      <c r="O8041" s="2">
        <v>0</v>
      </c>
      <c r="P8041" s="2">
        <v>3600</v>
      </c>
      <c r="Q8041" s="2">
        <v>2140.14</v>
      </c>
      <c r="R8041" s="2">
        <v>1459.86</v>
      </c>
      <c r="S8041" t="s">
        <v>53</v>
      </c>
      <c r="T8041" t="s">
        <v>136</v>
      </c>
      <c r="U8041" t="s">
        <v>38</v>
      </c>
      <c r="V8041" t="s">
        <v>39</v>
      </c>
      <c r="W8041" t="s">
        <v>137</v>
      </c>
      <c r="X8041" t="s">
        <v>97</v>
      </c>
      <c r="Y8041" t="s">
        <v>56</v>
      </c>
      <c r="Z8041" t="s">
        <v>43</v>
      </c>
      <c r="AA8041" t="s">
        <v>44</v>
      </c>
      <c r="AB8041" t="s">
        <v>44</v>
      </c>
    </row>
    <row r="8042" spans="1:28" x14ac:dyDescent="0.25">
      <c r="A8042" t="s">
        <v>13013</v>
      </c>
      <c r="B8042" s="1">
        <v>45939</v>
      </c>
      <c r="C8042" t="s">
        <v>13014</v>
      </c>
      <c r="D8042" t="s">
        <v>13015</v>
      </c>
      <c r="E8042">
        <v>19</v>
      </c>
      <c r="F8042" t="s">
        <v>48</v>
      </c>
      <c r="G8042" t="s">
        <v>561</v>
      </c>
      <c r="H8042" t="s">
        <v>562</v>
      </c>
      <c r="I8042" t="s">
        <v>34</v>
      </c>
      <c r="J8042" t="s">
        <v>143</v>
      </c>
      <c r="K8042">
        <v>2</v>
      </c>
      <c r="L8042" s="2">
        <v>900</v>
      </c>
      <c r="M8042">
        <v>0</v>
      </c>
      <c r="N8042" s="2">
        <v>1800</v>
      </c>
      <c r="O8042" s="2">
        <v>0</v>
      </c>
      <c r="P8042" s="2">
        <v>1800</v>
      </c>
      <c r="Q8042" s="2">
        <v>1178.27</v>
      </c>
      <c r="R8042" s="2">
        <v>621.73</v>
      </c>
      <c r="S8042" t="s">
        <v>36</v>
      </c>
      <c r="T8042" t="s">
        <v>37</v>
      </c>
      <c r="U8042" t="s">
        <v>38</v>
      </c>
      <c r="V8042" t="s">
        <v>39</v>
      </c>
      <c r="W8042" t="s">
        <v>66</v>
      </c>
      <c r="X8042" t="s">
        <v>97</v>
      </c>
      <c r="Y8042" t="s">
        <v>42</v>
      </c>
      <c r="Z8042" t="s">
        <v>43</v>
      </c>
      <c r="AA8042" t="s">
        <v>44</v>
      </c>
      <c r="AB8042" t="s">
        <v>44</v>
      </c>
    </row>
    <row r="8043" spans="1:28" x14ac:dyDescent="0.25">
      <c r="A8043" t="s">
        <v>13016</v>
      </c>
      <c r="B8043" s="1">
        <v>45940</v>
      </c>
      <c r="C8043" t="s">
        <v>669</v>
      </c>
      <c r="D8043" t="s">
        <v>670</v>
      </c>
      <c r="E8043">
        <v>52</v>
      </c>
      <c r="F8043" t="s">
        <v>48</v>
      </c>
      <c r="G8043" t="s">
        <v>243</v>
      </c>
      <c r="H8043" t="s">
        <v>244</v>
      </c>
      <c r="I8043" t="s">
        <v>103</v>
      </c>
      <c r="J8043" t="s">
        <v>104</v>
      </c>
      <c r="K8043">
        <v>3</v>
      </c>
      <c r="L8043" s="2">
        <v>450</v>
      </c>
      <c r="M8043">
        <v>0</v>
      </c>
      <c r="N8043" s="2">
        <v>1350</v>
      </c>
      <c r="O8043" s="2">
        <v>0</v>
      </c>
      <c r="P8043" s="2">
        <v>1350</v>
      </c>
      <c r="Q8043" s="2">
        <v>929.33</v>
      </c>
      <c r="R8043" s="2">
        <v>420.67</v>
      </c>
      <c r="S8043" t="s">
        <v>53</v>
      </c>
      <c r="T8043" t="s">
        <v>37</v>
      </c>
      <c r="U8043" t="s">
        <v>38</v>
      </c>
      <c r="V8043" t="s">
        <v>39</v>
      </c>
      <c r="W8043" t="s">
        <v>40</v>
      </c>
      <c r="X8043" t="s">
        <v>67</v>
      </c>
      <c r="Y8043" t="s">
        <v>42</v>
      </c>
      <c r="Z8043" t="s">
        <v>43</v>
      </c>
      <c r="AA8043" t="s">
        <v>44</v>
      </c>
      <c r="AB8043" t="s">
        <v>44</v>
      </c>
    </row>
    <row r="8044" spans="1:28" x14ac:dyDescent="0.25">
      <c r="A8044" t="s">
        <v>13017</v>
      </c>
      <c r="B8044" s="1">
        <v>45940</v>
      </c>
      <c r="C8044" t="s">
        <v>8269</v>
      </c>
      <c r="D8044" t="s">
        <v>8270</v>
      </c>
      <c r="E8044">
        <v>57</v>
      </c>
      <c r="F8044" t="s">
        <v>48</v>
      </c>
      <c r="G8044" t="s">
        <v>88</v>
      </c>
      <c r="H8044" t="s">
        <v>89</v>
      </c>
      <c r="I8044" t="s">
        <v>62</v>
      </c>
      <c r="J8044" t="s">
        <v>63</v>
      </c>
      <c r="K8044">
        <v>4</v>
      </c>
      <c r="L8044" s="2">
        <v>4200</v>
      </c>
      <c r="M8044">
        <v>0</v>
      </c>
      <c r="N8044" s="2">
        <v>16800</v>
      </c>
      <c r="O8044" s="2">
        <v>0</v>
      </c>
      <c r="P8044" s="2">
        <v>16800</v>
      </c>
      <c r="Q8044" s="2">
        <v>12699.01</v>
      </c>
      <c r="R8044" s="2">
        <v>4100.99</v>
      </c>
      <c r="S8044" t="s">
        <v>64</v>
      </c>
      <c r="T8044" t="s">
        <v>136</v>
      </c>
      <c r="U8044" t="s">
        <v>38</v>
      </c>
      <c r="V8044" t="s">
        <v>39</v>
      </c>
      <c r="W8044" t="s">
        <v>83</v>
      </c>
      <c r="X8044" t="s">
        <v>97</v>
      </c>
      <c r="Y8044" t="s">
        <v>56</v>
      </c>
      <c r="Z8044" t="s">
        <v>144</v>
      </c>
      <c r="AA8044" t="s">
        <v>44</v>
      </c>
      <c r="AB8044" t="s">
        <v>44</v>
      </c>
    </row>
    <row r="8045" spans="1:28" x14ac:dyDescent="0.25">
      <c r="A8045" t="s">
        <v>13018</v>
      </c>
      <c r="B8045" s="1">
        <v>45940</v>
      </c>
      <c r="C8045" t="s">
        <v>10225</v>
      </c>
      <c r="D8045" t="s">
        <v>10226</v>
      </c>
      <c r="E8045">
        <v>31</v>
      </c>
      <c r="F8045" t="s">
        <v>31</v>
      </c>
      <c r="G8045" t="s">
        <v>112</v>
      </c>
      <c r="H8045" t="s">
        <v>113</v>
      </c>
      <c r="I8045" t="s">
        <v>103</v>
      </c>
      <c r="J8045" t="s">
        <v>104</v>
      </c>
      <c r="K8045">
        <v>1</v>
      </c>
      <c r="L8045" s="2">
        <v>650</v>
      </c>
      <c r="M8045">
        <v>5</v>
      </c>
      <c r="N8045" s="2">
        <v>650</v>
      </c>
      <c r="O8045" s="2">
        <v>32.5</v>
      </c>
      <c r="P8045" s="2">
        <v>617.5</v>
      </c>
      <c r="Q8045" s="2">
        <v>345.73</v>
      </c>
      <c r="R8045" s="2">
        <v>271.77</v>
      </c>
      <c r="S8045" t="s">
        <v>53</v>
      </c>
      <c r="T8045" t="s">
        <v>275</v>
      </c>
      <c r="U8045" t="s">
        <v>123</v>
      </c>
      <c r="V8045" t="s">
        <v>39</v>
      </c>
      <c r="W8045" t="s">
        <v>40</v>
      </c>
      <c r="X8045" t="s">
        <v>97</v>
      </c>
      <c r="Y8045" t="s">
        <v>42</v>
      </c>
      <c r="Z8045" t="s">
        <v>43</v>
      </c>
      <c r="AA8045" t="s">
        <v>44</v>
      </c>
      <c r="AB8045" t="s">
        <v>44</v>
      </c>
    </row>
    <row r="8046" spans="1:28" x14ac:dyDescent="0.25">
      <c r="A8046" t="s">
        <v>13019</v>
      </c>
      <c r="B8046" s="1">
        <v>45940</v>
      </c>
      <c r="C8046" t="s">
        <v>7528</v>
      </c>
      <c r="D8046" t="s">
        <v>7529</v>
      </c>
      <c r="E8046">
        <v>48</v>
      </c>
      <c r="F8046" t="s">
        <v>111</v>
      </c>
      <c r="G8046" t="s">
        <v>81</v>
      </c>
      <c r="H8046" t="s">
        <v>82</v>
      </c>
      <c r="I8046" t="s">
        <v>51</v>
      </c>
      <c r="J8046" t="s">
        <v>52</v>
      </c>
      <c r="K8046">
        <v>3</v>
      </c>
      <c r="L8046" s="2">
        <v>600</v>
      </c>
      <c r="M8046">
        <v>20</v>
      </c>
      <c r="N8046" s="2">
        <v>1800</v>
      </c>
      <c r="O8046" s="2">
        <v>360</v>
      </c>
      <c r="P8046" s="2">
        <v>1440</v>
      </c>
      <c r="Q8046" s="2">
        <v>1124.17</v>
      </c>
      <c r="R8046" s="2">
        <v>315.83</v>
      </c>
      <c r="S8046" t="s">
        <v>53</v>
      </c>
      <c r="T8046" t="s">
        <v>222</v>
      </c>
      <c r="U8046" t="s">
        <v>38</v>
      </c>
      <c r="V8046" t="s">
        <v>39</v>
      </c>
      <c r="W8046" t="s">
        <v>137</v>
      </c>
      <c r="X8046" t="s">
        <v>41</v>
      </c>
      <c r="Y8046" t="s">
        <v>56</v>
      </c>
      <c r="Z8046" t="s">
        <v>223</v>
      </c>
      <c r="AA8046" t="s">
        <v>44</v>
      </c>
      <c r="AB8046" t="s">
        <v>44</v>
      </c>
    </row>
    <row r="8047" spans="1:28" x14ac:dyDescent="0.25">
      <c r="A8047" t="s">
        <v>13020</v>
      </c>
      <c r="B8047" s="1">
        <v>45940</v>
      </c>
      <c r="C8047" t="s">
        <v>3663</v>
      </c>
      <c r="D8047" t="s">
        <v>3664</v>
      </c>
      <c r="E8047">
        <v>36</v>
      </c>
      <c r="F8047" t="s">
        <v>31</v>
      </c>
      <c r="G8047" t="s">
        <v>344</v>
      </c>
      <c r="H8047" t="s">
        <v>345</v>
      </c>
      <c r="I8047" t="s">
        <v>34</v>
      </c>
      <c r="J8047" t="s">
        <v>121</v>
      </c>
      <c r="K8047">
        <v>3</v>
      </c>
      <c r="L8047" s="2">
        <v>1600</v>
      </c>
      <c r="M8047">
        <v>10</v>
      </c>
      <c r="N8047" s="2">
        <v>4800</v>
      </c>
      <c r="O8047" s="2">
        <v>480</v>
      </c>
      <c r="P8047" s="2">
        <v>4320</v>
      </c>
      <c r="Q8047" s="2">
        <v>2920.8</v>
      </c>
      <c r="R8047" s="2">
        <v>1399.2</v>
      </c>
      <c r="S8047" t="s">
        <v>53</v>
      </c>
      <c r="T8047" t="s">
        <v>90</v>
      </c>
      <c r="U8047" t="s">
        <v>91</v>
      </c>
      <c r="V8047" t="s">
        <v>39</v>
      </c>
      <c r="W8047" t="s">
        <v>83</v>
      </c>
      <c r="X8047" t="s">
        <v>67</v>
      </c>
      <c r="Y8047" t="s">
        <v>56</v>
      </c>
      <c r="Z8047" t="s">
        <v>43</v>
      </c>
      <c r="AA8047" t="s">
        <v>44</v>
      </c>
      <c r="AB8047" t="s">
        <v>44</v>
      </c>
    </row>
    <row r="8048" spans="1:28" x14ac:dyDescent="0.25">
      <c r="A8048" t="s">
        <v>13021</v>
      </c>
      <c r="B8048" s="1">
        <v>45940</v>
      </c>
      <c r="C8048" t="s">
        <v>4527</v>
      </c>
      <c r="D8048" t="s">
        <v>4528</v>
      </c>
      <c r="E8048">
        <v>45</v>
      </c>
      <c r="F8048" t="s">
        <v>48</v>
      </c>
      <c r="G8048" t="s">
        <v>285</v>
      </c>
      <c r="H8048" t="s">
        <v>286</v>
      </c>
      <c r="I8048" t="s">
        <v>34</v>
      </c>
      <c r="J8048" t="s">
        <v>121</v>
      </c>
      <c r="K8048">
        <v>1</v>
      </c>
      <c r="L8048" s="2">
        <v>3200</v>
      </c>
      <c r="M8048">
        <v>0</v>
      </c>
      <c r="N8048" s="2">
        <v>3200</v>
      </c>
      <c r="O8048" s="2">
        <v>0</v>
      </c>
      <c r="P8048" s="2">
        <v>3200</v>
      </c>
      <c r="Q8048" s="2">
        <v>2499.6799999999998</v>
      </c>
      <c r="R8048" s="2">
        <v>700.32</v>
      </c>
      <c r="S8048" t="s">
        <v>53</v>
      </c>
      <c r="T8048" t="s">
        <v>105</v>
      </c>
      <c r="U8048" t="s">
        <v>106</v>
      </c>
      <c r="V8048" t="s">
        <v>39</v>
      </c>
      <c r="W8048" t="s">
        <v>66</v>
      </c>
      <c r="X8048" t="s">
        <v>97</v>
      </c>
      <c r="Y8048" t="s">
        <v>56</v>
      </c>
      <c r="Z8048" t="s">
        <v>43</v>
      </c>
      <c r="AA8048" t="s">
        <v>44</v>
      </c>
      <c r="AB8048" t="s">
        <v>44</v>
      </c>
    </row>
    <row r="8049" spans="1:28" x14ac:dyDescent="0.25">
      <c r="A8049" t="s">
        <v>13022</v>
      </c>
      <c r="B8049" s="1">
        <v>45941</v>
      </c>
      <c r="C8049" t="s">
        <v>2104</v>
      </c>
      <c r="D8049" t="s">
        <v>2105</v>
      </c>
      <c r="E8049">
        <v>28</v>
      </c>
      <c r="F8049" t="s">
        <v>31</v>
      </c>
      <c r="G8049" t="s">
        <v>128</v>
      </c>
      <c r="H8049" t="s">
        <v>129</v>
      </c>
      <c r="I8049" t="s">
        <v>74</v>
      </c>
      <c r="J8049" t="s">
        <v>130</v>
      </c>
      <c r="K8049">
        <v>2</v>
      </c>
      <c r="L8049" s="2">
        <v>1700</v>
      </c>
      <c r="M8049">
        <v>0</v>
      </c>
      <c r="N8049" s="2">
        <v>3400</v>
      </c>
      <c r="O8049" s="2">
        <v>0</v>
      </c>
      <c r="P8049" s="2">
        <v>3400</v>
      </c>
      <c r="Q8049" s="2">
        <v>2245.08</v>
      </c>
      <c r="R8049" s="2">
        <v>1154.92</v>
      </c>
      <c r="S8049" t="s">
        <v>53</v>
      </c>
      <c r="T8049" t="s">
        <v>407</v>
      </c>
      <c r="U8049" t="s">
        <v>408</v>
      </c>
      <c r="V8049" t="s">
        <v>39</v>
      </c>
      <c r="W8049" t="s">
        <v>124</v>
      </c>
      <c r="X8049" t="s">
        <v>41</v>
      </c>
      <c r="Y8049" t="s">
        <v>42</v>
      </c>
      <c r="Z8049" t="s">
        <v>107</v>
      </c>
      <c r="AA8049" t="s">
        <v>44</v>
      </c>
      <c r="AB8049" t="s">
        <v>44</v>
      </c>
    </row>
    <row r="8050" spans="1:28" x14ac:dyDescent="0.25">
      <c r="A8050" t="s">
        <v>13023</v>
      </c>
      <c r="B8050" s="1">
        <v>45941</v>
      </c>
      <c r="C8050" t="s">
        <v>12069</v>
      </c>
      <c r="D8050" t="s">
        <v>12070</v>
      </c>
      <c r="E8050">
        <v>50</v>
      </c>
      <c r="F8050" t="s">
        <v>31</v>
      </c>
      <c r="G8050" t="s">
        <v>101</v>
      </c>
      <c r="H8050" t="s">
        <v>102</v>
      </c>
      <c r="I8050" t="s">
        <v>103</v>
      </c>
      <c r="J8050" t="s">
        <v>104</v>
      </c>
      <c r="K8050">
        <v>1</v>
      </c>
      <c r="L8050" s="2">
        <v>1800</v>
      </c>
      <c r="M8050">
        <v>30</v>
      </c>
      <c r="N8050" s="2">
        <v>1800</v>
      </c>
      <c r="O8050" s="2">
        <v>540</v>
      </c>
      <c r="P8050" s="2">
        <v>1260</v>
      </c>
      <c r="Q8050" s="2">
        <v>707.16</v>
      </c>
      <c r="R8050" s="2">
        <v>552.84</v>
      </c>
      <c r="S8050" t="s">
        <v>64</v>
      </c>
      <c r="T8050" t="s">
        <v>136</v>
      </c>
      <c r="U8050" t="s">
        <v>38</v>
      </c>
      <c r="V8050" t="s">
        <v>39</v>
      </c>
      <c r="W8050" t="s">
        <v>124</v>
      </c>
      <c r="X8050" t="s">
        <v>41</v>
      </c>
      <c r="Y8050" t="s">
        <v>56</v>
      </c>
      <c r="Z8050" t="s">
        <v>43</v>
      </c>
      <c r="AA8050" t="s">
        <v>68</v>
      </c>
      <c r="AB8050" t="s">
        <v>44</v>
      </c>
    </row>
    <row r="8051" spans="1:28" x14ac:dyDescent="0.25">
      <c r="A8051" t="s">
        <v>13024</v>
      </c>
      <c r="B8051" s="1">
        <v>45941</v>
      </c>
      <c r="C8051" t="s">
        <v>12029</v>
      </c>
      <c r="D8051" t="s">
        <v>12030</v>
      </c>
      <c r="E8051">
        <v>21</v>
      </c>
      <c r="F8051" t="s">
        <v>48</v>
      </c>
      <c r="G8051" t="s">
        <v>238</v>
      </c>
      <c r="H8051" t="s">
        <v>239</v>
      </c>
      <c r="I8051" t="s">
        <v>62</v>
      </c>
      <c r="J8051" t="s">
        <v>63</v>
      </c>
      <c r="K8051">
        <v>3</v>
      </c>
      <c r="L8051" s="2">
        <v>6500</v>
      </c>
      <c r="M8051">
        <v>5</v>
      </c>
      <c r="N8051" s="2">
        <v>19500</v>
      </c>
      <c r="O8051" s="2">
        <v>975</v>
      </c>
      <c r="P8051" s="2">
        <v>18525</v>
      </c>
      <c r="Q8051" s="2">
        <v>11613.82</v>
      </c>
      <c r="R8051" s="2">
        <v>6911.18</v>
      </c>
      <c r="S8051" t="s">
        <v>36</v>
      </c>
      <c r="T8051" t="s">
        <v>153</v>
      </c>
      <c r="U8051" t="s">
        <v>154</v>
      </c>
      <c r="V8051" t="s">
        <v>39</v>
      </c>
      <c r="W8051" t="s">
        <v>83</v>
      </c>
      <c r="X8051" t="s">
        <v>41</v>
      </c>
      <c r="Y8051" t="s">
        <v>56</v>
      </c>
      <c r="Z8051" t="s">
        <v>43</v>
      </c>
      <c r="AA8051" t="s">
        <v>44</v>
      </c>
      <c r="AB8051" t="s">
        <v>44</v>
      </c>
    </row>
    <row r="8052" spans="1:28" x14ac:dyDescent="0.25">
      <c r="A8052" t="s">
        <v>13025</v>
      </c>
      <c r="B8052" s="1">
        <v>45941</v>
      </c>
      <c r="C8052" t="s">
        <v>7307</v>
      </c>
      <c r="D8052" t="s">
        <v>7308</v>
      </c>
      <c r="E8052">
        <v>50</v>
      </c>
      <c r="F8052" t="s">
        <v>48</v>
      </c>
      <c r="G8052" t="s">
        <v>81</v>
      </c>
      <c r="H8052" t="s">
        <v>82</v>
      </c>
      <c r="I8052" t="s">
        <v>51</v>
      </c>
      <c r="J8052" t="s">
        <v>52</v>
      </c>
      <c r="K8052">
        <v>1</v>
      </c>
      <c r="L8052" s="2">
        <v>600</v>
      </c>
      <c r="M8052">
        <v>5</v>
      </c>
      <c r="N8052" s="2">
        <v>600</v>
      </c>
      <c r="O8052" s="2">
        <v>30</v>
      </c>
      <c r="P8052" s="2">
        <v>570</v>
      </c>
      <c r="Q8052" s="2">
        <v>442.08</v>
      </c>
      <c r="R8052" s="2">
        <v>127.92</v>
      </c>
      <c r="S8052" t="s">
        <v>64</v>
      </c>
      <c r="T8052" t="s">
        <v>178</v>
      </c>
      <c r="U8052" t="s">
        <v>154</v>
      </c>
      <c r="V8052" t="s">
        <v>39</v>
      </c>
      <c r="W8052" t="s">
        <v>66</v>
      </c>
      <c r="X8052" t="s">
        <v>97</v>
      </c>
      <c r="Y8052" t="s">
        <v>56</v>
      </c>
      <c r="Z8052" t="s">
        <v>43</v>
      </c>
      <c r="AA8052" t="s">
        <v>44</v>
      </c>
      <c r="AB8052" t="s">
        <v>44</v>
      </c>
    </row>
    <row r="8053" spans="1:28" x14ac:dyDescent="0.25">
      <c r="A8053" t="s">
        <v>13026</v>
      </c>
      <c r="B8053" s="1">
        <v>45941</v>
      </c>
      <c r="C8053" t="s">
        <v>4216</v>
      </c>
      <c r="D8053" t="s">
        <v>4217</v>
      </c>
      <c r="E8053">
        <v>30</v>
      </c>
      <c r="F8053" t="s">
        <v>111</v>
      </c>
      <c r="G8053" t="s">
        <v>238</v>
      </c>
      <c r="H8053" t="s">
        <v>239</v>
      </c>
      <c r="I8053" t="s">
        <v>62</v>
      </c>
      <c r="J8053" t="s">
        <v>63</v>
      </c>
      <c r="K8053">
        <v>2</v>
      </c>
      <c r="L8053" s="2">
        <v>6500</v>
      </c>
      <c r="M8053">
        <v>25</v>
      </c>
      <c r="N8053" s="2">
        <v>13000</v>
      </c>
      <c r="O8053" s="2">
        <v>3250</v>
      </c>
      <c r="P8053" s="2">
        <v>9750</v>
      </c>
      <c r="Q8053" s="2">
        <v>6281.87</v>
      </c>
      <c r="R8053" s="2">
        <v>3468.13</v>
      </c>
      <c r="S8053" t="s">
        <v>53</v>
      </c>
      <c r="T8053" t="s">
        <v>114</v>
      </c>
      <c r="U8053" t="s">
        <v>115</v>
      </c>
      <c r="V8053" t="s">
        <v>39</v>
      </c>
      <c r="W8053" t="s">
        <v>92</v>
      </c>
      <c r="X8053" t="s">
        <v>41</v>
      </c>
      <c r="Y8053" t="s">
        <v>42</v>
      </c>
      <c r="Z8053" t="s">
        <v>43</v>
      </c>
      <c r="AA8053" t="s">
        <v>44</v>
      </c>
      <c r="AB8053" t="s">
        <v>44</v>
      </c>
    </row>
    <row r="8054" spans="1:28" x14ac:dyDescent="0.25">
      <c r="A8054" t="s">
        <v>13027</v>
      </c>
      <c r="B8054" s="1">
        <v>45942</v>
      </c>
      <c r="C8054" t="s">
        <v>5570</v>
      </c>
      <c r="D8054" t="s">
        <v>5571</v>
      </c>
      <c r="E8054">
        <v>22</v>
      </c>
      <c r="F8054" t="s">
        <v>48</v>
      </c>
      <c r="G8054" t="s">
        <v>217</v>
      </c>
      <c r="H8054" t="s">
        <v>218</v>
      </c>
      <c r="I8054" t="s">
        <v>34</v>
      </c>
      <c r="J8054" t="s">
        <v>130</v>
      </c>
      <c r="K8054">
        <v>1</v>
      </c>
      <c r="L8054" s="2">
        <v>28000</v>
      </c>
      <c r="M8054">
        <v>15</v>
      </c>
      <c r="N8054" s="2">
        <v>28000</v>
      </c>
      <c r="O8054" s="2">
        <v>4200</v>
      </c>
      <c r="P8054" s="2">
        <v>23800</v>
      </c>
      <c r="Q8054" s="2">
        <v>16660.28</v>
      </c>
      <c r="R8054" s="2">
        <v>7139.72</v>
      </c>
      <c r="S8054" t="s">
        <v>53</v>
      </c>
      <c r="T8054" t="s">
        <v>136</v>
      </c>
      <c r="U8054" t="s">
        <v>38</v>
      </c>
      <c r="V8054" t="s">
        <v>39</v>
      </c>
      <c r="W8054" t="s">
        <v>92</v>
      </c>
      <c r="X8054" t="s">
        <v>97</v>
      </c>
      <c r="Y8054" t="s">
        <v>42</v>
      </c>
      <c r="Z8054" t="s">
        <v>43</v>
      </c>
      <c r="AA8054" t="s">
        <v>68</v>
      </c>
      <c r="AB8054" t="s">
        <v>44</v>
      </c>
    </row>
    <row r="8055" spans="1:28" x14ac:dyDescent="0.25">
      <c r="A8055" t="s">
        <v>13028</v>
      </c>
      <c r="B8055" s="1">
        <v>45942</v>
      </c>
      <c r="C8055" t="s">
        <v>3885</v>
      </c>
      <c r="D8055" t="s">
        <v>3886</v>
      </c>
      <c r="E8055">
        <v>26</v>
      </c>
      <c r="F8055" t="s">
        <v>48</v>
      </c>
      <c r="G8055" t="s">
        <v>176</v>
      </c>
      <c r="H8055" t="s">
        <v>177</v>
      </c>
      <c r="I8055" t="s">
        <v>34</v>
      </c>
      <c r="J8055" t="s">
        <v>35</v>
      </c>
      <c r="K8055">
        <v>1</v>
      </c>
      <c r="L8055" s="2">
        <v>6500</v>
      </c>
      <c r="M8055">
        <v>10</v>
      </c>
      <c r="N8055" s="2">
        <v>6500</v>
      </c>
      <c r="O8055" s="2">
        <v>650</v>
      </c>
      <c r="P8055" s="2">
        <v>5850</v>
      </c>
      <c r="Q8055" s="2">
        <v>4275.0200000000004</v>
      </c>
      <c r="R8055" s="2">
        <v>1574.98</v>
      </c>
      <c r="S8055" t="s">
        <v>53</v>
      </c>
      <c r="T8055" t="s">
        <v>578</v>
      </c>
      <c r="U8055" t="s">
        <v>579</v>
      </c>
      <c r="V8055" t="s">
        <v>39</v>
      </c>
      <c r="W8055" t="s">
        <v>66</v>
      </c>
      <c r="X8055" t="s">
        <v>41</v>
      </c>
      <c r="Y8055" t="s">
        <v>56</v>
      </c>
      <c r="Z8055" t="s">
        <v>107</v>
      </c>
      <c r="AA8055" t="s">
        <v>44</v>
      </c>
      <c r="AB8055" t="s">
        <v>44</v>
      </c>
    </row>
    <row r="8056" spans="1:28" x14ac:dyDescent="0.25">
      <c r="A8056" t="s">
        <v>13029</v>
      </c>
      <c r="B8056" s="1">
        <v>45942</v>
      </c>
      <c r="C8056" t="s">
        <v>3188</v>
      </c>
      <c r="D8056" t="s">
        <v>3189</v>
      </c>
      <c r="E8056">
        <v>49</v>
      </c>
      <c r="F8056" t="s">
        <v>48</v>
      </c>
      <c r="G8056" t="s">
        <v>344</v>
      </c>
      <c r="H8056" t="s">
        <v>345</v>
      </c>
      <c r="I8056" t="s">
        <v>34</v>
      </c>
      <c r="J8056" t="s">
        <v>121</v>
      </c>
      <c r="K8056">
        <v>2</v>
      </c>
      <c r="L8056" s="2">
        <v>1600</v>
      </c>
      <c r="M8056">
        <v>30</v>
      </c>
      <c r="N8056" s="2">
        <v>3200</v>
      </c>
      <c r="O8056" s="2">
        <v>960</v>
      </c>
      <c r="P8056" s="2">
        <v>2240</v>
      </c>
      <c r="Q8056" s="2">
        <v>1399.64</v>
      </c>
      <c r="R8056" s="2">
        <v>840.36</v>
      </c>
      <c r="S8056" t="s">
        <v>53</v>
      </c>
      <c r="T8056" t="s">
        <v>65</v>
      </c>
      <c r="U8056" t="s">
        <v>65</v>
      </c>
      <c r="V8056" t="s">
        <v>39</v>
      </c>
      <c r="W8056" t="s">
        <v>83</v>
      </c>
      <c r="X8056" t="s">
        <v>97</v>
      </c>
      <c r="Y8056" t="s">
        <v>56</v>
      </c>
      <c r="Z8056" t="s">
        <v>43</v>
      </c>
      <c r="AA8056" t="s">
        <v>44</v>
      </c>
      <c r="AB8056" t="s">
        <v>44</v>
      </c>
    </row>
    <row r="8057" spans="1:28" x14ac:dyDescent="0.25">
      <c r="A8057" t="s">
        <v>13030</v>
      </c>
      <c r="B8057" s="1">
        <v>45942</v>
      </c>
      <c r="C8057" t="s">
        <v>2064</v>
      </c>
      <c r="D8057" t="s">
        <v>2065</v>
      </c>
      <c r="E8057">
        <v>46</v>
      </c>
      <c r="F8057" t="s">
        <v>48</v>
      </c>
      <c r="G8057" t="s">
        <v>168</v>
      </c>
      <c r="H8057" t="s">
        <v>169</v>
      </c>
      <c r="I8057" t="s">
        <v>62</v>
      </c>
      <c r="J8057" t="s">
        <v>143</v>
      </c>
      <c r="K8057">
        <v>3</v>
      </c>
      <c r="L8057" s="2">
        <v>1800</v>
      </c>
      <c r="M8057">
        <v>15</v>
      </c>
      <c r="N8057" s="2">
        <v>5400</v>
      </c>
      <c r="O8057" s="2">
        <v>810</v>
      </c>
      <c r="P8057" s="2">
        <v>4590</v>
      </c>
      <c r="Q8057" s="2">
        <v>3384.31</v>
      </c>
      <c r="R8057" s="2">
        <v>1205.69</v>
      </c>
      <c r="S8057" t="s">
        <v>36</v>
      </c>
      <c r="T8057" t="s">
        <v>153</v>
      </c>
      <c r="U8057" t="s">
        <v>154</v>
      </c>
      <c r="V8057" t="s">
        <v>39</v>
      </c>
      <c r="W8057" t="s">
        <v>83</v>
      </c>
      <c r="X8057" t="s">
        <v>97</v>
      </c>
      <c r="Y8057" t="s">
        <v>56</v>
      </c>
      <c r="Z8057" t="s">
        <v>43</v>
      </c>
      <c r="AA8057" t="s">
        <v>44</v>
      </c>
      <c r="AB8057" t="s">
        <v>44</v>
      </c>
    </row>
    <row r="8058" spans="1:28" x14ac:dyDescent="0.25">
      <c r="A8058" t="s">
        <v>13031</v>
      </c>
      <c r="B8058" s="1">
        <v>45942</v>
      </c>
      <c r="C8058" t="s">
        <v>5173</v>
      </c>
      <c r="D8058" t="s">
        <v>5174</v>
      </c>
      <c r="E8058">
        <v>57</v>
      </c>
      <c r="F8058" t="s">
        <v>48</v>
      </c>
      <c r="G8058" t="s">
        <v>280</v>
      </c>
      <c r="H8058" t="s">
        <v>281</v>
      </c>
      <c r="I8058" t="s">
        <v>62</v>
      </c>
      <c r="J8058" t="s">
        <v>190</v>
      </c>
      <c r="K8058">
        <v>3</v>
      </c>
      <c r="L8058" s="2">
        <v>700</v>
      </c>
      <c r="M8058">
        <v>10</v>
      </c>
      <c r="N8058" s="2">
        <v>2100</v>
      </c>
      <c r="O8058" s="2">
        <v>210</v>
      </c>
      <c r="P8058" s="2">
        <v>1890</v>
      </c>
      <c r="Q8058" s="2">
        <v>1058.9000000000001</v>
      </c>
      <c r="R8058" s="2">
        <v>831.1</v>
      </c>
      <c r="S8058" t="s">
        <v>36</v>
      </c>
      <c r="T8058" t="s">
        <v>275</v>
      </c>
      <c r="U8058" t="s">
        <v>123</v>
      </c>
      <c r="V8058" t="s">
        <v>39</v>
      </c>
      <c r="W8058" t="s">
        <v>92</v>
      </c>
      <c r="X8058" t="s">
        <v>67</v>
      </c>
      <c r="Y8058" t="s">
        <v>56</v>
      </c>
      <c r="Z8058" t="s">
        <v>43</v>
      </c>
      <c r="AA8058" t="s">
        <v>44</v>
      </c>
      <c r="AB8058" t="s">
        <v>68</v>
      </c>
    </row>
    <row r="8059" spans="1:28" x14ac:dyDescent="0.25">
      <c r="A8059" t="s">
        <v>13032</v>
      </c>
      <c r="B8059" s="1">
        <v>45942</v>
      </c>
      <c r="C8059" t="s">
        <v>3628</v>
      </c>
      <c r="D8059" t="s">
        <v>3629</v>
      </c>
      <c r="E8059">
        <v>58</v>
      </c>
      <c r="F8059" t="s">
        <v>31</v>
      </c>
      <c r="G8059" t="s">
        <v>32</v>
      </c>
      <c r="H8059" t="s">
        <v>33</v>
      </c>
      <c r="I8059" t="s">
        <v>34</v>
      </c>
      <c r="J8059" t="s">
        <v>35</v>
      </c>
      <c r="K8059">
        <v>1</v>
      </c>
      <c r="L8059" s="2">
        <v>55000</v>
      </c>
      <c r="M8059">
        <v>20</v>
      </c>
      <c r="N8059" s="2">
        <v>55000</v>
      </c>
      <c r="O8059" s="2">
        <v>11000</v>
      </c>
      <c r="P8059" s="2">
        <v>44000</v>
      </c>
      <c r="Q8059" s="2">
        <v>35722.17</v>
      </c>
      <c r="R8059" s="2">
        <v>8277.83</v>
      </c>
      <c r="S8059" t="s">
        <v>64</v>
      </c>
      <c r="T8059" t="s">
        <v>178</v>
      </c>
      <c r="U8059" t="s">
        <v>154</v>
      </c>
      <c r="V8059" t="s">
        <v>39</v>
      </c>
      <c r="W8059" t="s">
        <v>92</v>
      </c>
      <c r="X8059" t="s">
        <v>97</v>
      </c>
      <c r="Y8059" t="s">
        <v>56</v>
      </c>
      <c r="Z8059" t="s">
        <v>43</v>
      </c>
      <c r="AA8059" t="s">
        <v>44</v>
      </c>
      <c r="AB8059" t="s">
        <v>44</v>
      </c>
    </row>
    <row r="8060" spans="1:28" x14ac:dyDescent="0.25">
      <c r="A8060" t="s">
        <v>13033</v>
      </c>
      <c r="B8060" s="1">
        <v>45942</v>
      </c>
      <c r="C8060" t="s">
        <v>205</v>
      </c>
      <c r="D8060" t="s">
        <v>206</v>
      </c>
      <c r="E8060">
        <v>49</v>
      </c>
      <c r="F8060" t="s">
        <v>31</v>
      </c>
      <c r="G8060" t="s">
        <v>32</v>
      </c>
      <c r="H8060" t="s">
        <v>33</v>
      </c>
      <c r="I8060" t="s">
        <v>34</v>
      </c>
      <c r="J8060" t="s">
        <v>35</v>
      </c>
      <c r="K8060">
        <v>2</v>
      </c>
      <c r="L8060" s="2">
        <v>55000</v>
      </c>
      <c r="M8060">
        <v>10</v>
      </c>
      <c r="N8060" s="2">
        <v>110000</v>
      </c>
      <c r="O8060" s="2">
        <v>11000</v>
      </c>
      <c r="P8060" s="2">
        <v>99000</v>
      </c>
      <c r="Q8060" s="2">
        <v>62199.6</v>
      </c>
      <c r="R8060" s="2">
        <v>36800.400000000001</v>
      </c>
      <c r="S8060" t="s">
        <v>53</v>
      </c>
      <c r="T8060" t="s">
        <v>153</v>
      </c>
      <c r="U8060" t="s">
        <v>154</v>
      </c>
      <c r="V8060" t="s">
        <v>39</v>
      </c>
      <c r="W8060" t="s">
        <v>66</v>
      </c>
      <c r="X8060" t="s">
        <v>41</v>
      </c>
      <c r="Y8060" t="s">
        <v>56</v>
      </c>
      <c r="Z8060" t="s">
        <v>223</v>
      </c>
      <c r="AA8060" t="s">
        <v>44</v>
      </c>
      <c r="AB8060" t="s">
        <v>44</v>
      </c>
    </row>
    <row r="8061" spans="1:28" x14ac:dyDescent="0.25">
      <c r="A8061" t="s">
        <v>13034</v>
      </c>
      <c r="B8061" s="1">
        <v>45942</v>
      </c>
      <c r="C8061" t="s">
        <v>10759</v>
      </c>
      <c r="D8061" t="s">
        <v>10760</v>
      </c>
      <c r="E8061">
        <v>21</v>
      </c>
      <c r="F8061" t="s">
        <v>111</v>
      </c>
      <c r="G8061" t="s">
        <v>243</v>
      </c>
      <c r="H8061" t="s">
        <v>244</v>
      </c>
      <c r="I8061" t="s">
        <v>103</v>
      </c>
      <c r="J8061" t="s">
        <v>104</v>
      </c>
      <c r="K8061">
        <v>1</v>
      </c>
      <c r="L8061" s="2">
        <v>450</v>
      </c>
      <c r="M8061">
        <v>0</v>
      </c>
      <c r="N8061" s="2">
        <v>450</v>
      </c>
      <c r="O8061" s="2">
        <v>0</v>
      </c>
      <c r="P8061" s="2">
        <v>450</v>
      </c>
      <c r="Q8061" s="2">
        <v>256.37</v>
      </c>
      <c r="R8061" s="2">
        <v>193.63</v>
      </c>
      <c r="S8061" t="s">
        <v>53</v>
      </c>
      <c r="T8061" t="s">
        <v>122</v>
      </c>
      <c r="U8061" t="s">
        <v>123</v>
      </c>
      <c r="V8061" t="s">
        <v>39</v>
      </c>
      <c r="W8061" t="s">
        <v>40</v>
      </c>
      <c r="X8061" t="s">
        <v>41</v>
      </c>
      <c r="Y8061" t="s">
        <v>84</v>
      </c>
      <c r="Z8061" t="s">
        <v>43</v>
      </c>
      <c r="AA8061" t="s">
        <v>44</v>
      </c>
      <c r="AB8061" t="s">
        <v>44</v>
      </c>
    </row>
    <row r="8062" spans="1:28" x14ac:dyDescent="0.25">
      <c r="A8062" t="s">
        <v>13035</v>
      </c>
      <c r="B8062" s="1">
        <v>45942</v>
      </c>
      <c r="C8062" t="s">
        <v>950</v>
      </c>
      <c r="D8062" t="s">
        <v>951</v>
      </c>
      <c r="E8062">
        <v>55</v>
      </c>
      <c r="F8062" t="s">
        <v>48</v>
      </c>
      <c r="G8062" t="s">
        <v>285</v>
      </c>
      <c r="H8062" t="s">
        <v>286</v>
      </c>
      <c r="I8062" t="s">
        <v>34</v>
      </c>
      <c r="J8062" t="s">
        <v>121</v>
      </c>
      <c r="K8062">
        <v>3</v>
      </c>
      <c r="L8062" s="2">
        <v>3200</v>
      </c>
      <c r="M8062">
        <v>10</v>
      </c>
      <c r="N8062" s="2">
        <v>9600</v>
      </c>
      <c r="O8062" s="2">
        <v>960</v>
      </c>
      <c r="P8062" s="2">
        <v>8640</v>
      </c>
      <c r="Q8062" s="2">
        <v>5337.55</v>
      </c>
      <c r="R8062" s="2">
        <v>3302.45</v>
      </c>
      <c r="S8062" t="s">
        <v>53</v>
      </c>
      <c r="T8062" t="s">
        <v>275</v>
      </c>
      <c r="U8062" t="s">
        <v>123</v>
      </c>
      <c r="V8062" t="s">
        <v>39</v>
      </c>
      <c r="W8062" t="s">
        <v>83</v>
      </c>
      <c r="X8062" t="s">
        <v>41</v>
      </c>
      <c r="Y8062" t="s">
        <v>56</v>
      </c>
      <c r="Z8062" t="s">
        <v>107</v>
      </c>
      <c r="AA8062" t="s">
        <v>44</v>
      </c>
      <c r="AB8062" t="s">
        <v>44</v>
      </c>
    </row>
    <row r="8063" spans="1:28" x14ac:dyDescent="0.25">
      <c r="A8063" t="s">
        <v>13036</v>
      </c>
      <c r="B8063" s="1">
        <v>45942</v>
      </c>
      <c r="C8063" t="s">
        <v>2607</v>
      </c>
      <c r="D8063" t="s">
        <v>2608</v>
      </c>
      <c r="E8063">
        <v>45</v>
      </c>
      <c r="F8063" t="s">
        <v>48</v>
      </c>
      <c r="G8063" t="s">
        <v>207</v>
      </c>
      <c r="H8063" t="s">
        <v>208</v>
      </c>
      <c r="I8063" t="s">
        <v>34</v>
      </c>
      <c r="J8063" t="s">
        <v>143</v>
      </c>
      <c r="K8063">
        <v>2</v>
      </c>
      <c r="L8063" s="2">
        <v>18000</v>
      </c>
      <c r="M8063">
        <v>0</v>
      </c>
      <c r="N8063" s="2">
        <v>36000</v>
      </c>
      <c r="O8063" s="2">
        <v>0</v>
      </c>
      <c r="P8063" s="2">
        <v>36000</v>
      </c>
      <c r="Q8063" s="2">
        <v>27707.53</v>
      </c>
      <c r="R8063" s="2">
        <v>8292.4699999999993</v>
      </c>
      <c r="S8063" t="s">
        <v>53</v>
      </c>
      <c r="T8063" t="s">
        <v>263</v>
      </c>
      <c r="U8063" t="s">
        <v>91</v>
      </c>
      <c r="V8063" t="s">
        <v>39</v>
      </c>
      <c r="W8063" t="s">
        <v>66</v>
      </c>
      <c r="X8063" t="s">
        <v>97</v>
      </c>
      <c r="Y8063" t="s">
        <v>56</v>
      </c>
      <c r="Z8063" t="s">
        <v>223</v>
      </c>
      <c r="AA8063" t="s">
        <v>44</v>
      </c>
      <c r="AB8063" t="s">
        <v>68</v>
      </c>
    </row>
    <row r="8064" spans="1:28" x14ac:dyDescent="0.25">
      <c r="A8064" t="s">
        <v>13037</v>
      </c>
      <c r="B8064" s="1">
        <v>45942</v>
      </c>
      <c r="C8064" t="s">
        <v>6062</v>
      </c>
      <c r="D8064" t="s">
        <v>6063</v>
      </c>
      <c r="E8064">
        <v>28</v>
      </c>
      <c r="F8064" t="s">
        <v>48</v>
      </c>
      <c r="G8064" t="s">
        <v>273</v>
      </c>
      <c r="H8064" t="s">
        <v>274</v>
      </c>
      <c r="I8064" t="s">
        <v>51</v>
      </c>
      <c r="J8064" t="s">
        <v>52</v>
      </c>
      <c r="K8064">
        <v>2</v>
      </c>
      <c r="L8064" s="2">
        <v>250</v>
      </c>
      <c r="M8064">
        <v>10</v>
      </c>
      <c r="N8064" s="2">
        <v>500</v>
      </c>
      <c r="O8064" s="2">
        <v>50</v>
      </c>
      <c r="P8064" s="2">
        <v>450</v>
      </c>
      <c r="Q8064" s="2">
        <v>336.22</v>
      </c>
      <c r="R8064" s="2">
        <v>113.78</v>
      </c>
      <c r="S8064" t="s">
        <v>53</v>
      </c>
      <c r="T8064" t="s">
        <v>222</v>
      </c>
      <c r="U8064" t="s">
        <v>38</v>
      </c>
      <c r="V8064" t="s">
        <v>39</v>
      </c>
      <c r="W8064" t="s">
        <v>137</v>
      </c>
      <c r="X8064" t="s">
        <v>97</v>
      </c>
      <c r="Y8064" t="s">
        <v>56</v>
      </c>
      <c r="Z8064" t="s">
        <v>43</v>
      </c>
      <c r="AA8064" t="s">
        <v>44</v>
      </c>
      <c r="AB8064" t="s">
        <v>44</v>
      </c>
    </row>
    <row r="8065" spans="1:28" x14ac:dyDescent="0.25">
      <c r="A8065" t="s">
        <v>13038</v>
      </c>
      <c r="B8065" s="1">
        <v>45942</v>
      </c>
      <c r="C8065" t="s">
        <v>3942</v>
      </c>
      <c r="D8065" t="s">
        <v>3943</v>
      </c>
      <c r="E8065">
        <v>40</v>
      </c>
      <c r="F8065" t="s">
        <v>48</v>
      </c>
      <c r="G8065" t="s">
        <v>344</v>
      </c>
      <c r="H8065" t="s">
        <v>345</v>
      </c>
      <c r="I8065" t="s">
        <v>34</v>
      </c>
      <c r="J8065" t="s">
        <v>121</v>
      </c>
      <c r="K8065">
        <v>3</v>
      </c>
      <c r="L8065" s="2">
        <v>1600</v>
      </c>
      <c r="M8065">
        <v>10</v>
      </c>
      <c r="N8065" s="2">
        <v>4800</v>
      </c>
      <c r="O8065" s="2">
        <v>480</v>
      </c>
      <c r="P8065" s="2">
        <v>4320</v>
      </c>
      <c r="Q8065" s="2">
        <v>3286.05</v>
      </c>
      <c r="R8065" s="2">
        <v>1033.95</v>
      </c>
      <c r="S8065" t="s">
        <v>36</v>
      </c>
      <c r="T8065" t="s">
        <v>96</v>
      </c>
      <c r="U8065" t="s">
        <v>96</v>
      </c>
      <c r="V8065" t="s">
        <v>39</v>
      </c>
      <c r="W8065" t="s">
        <v>92</v>
      </c>
      <c r="X8065" t="s">
        <v>67</v>
      </c>
      <c r="Y8065" t="s">
        <v>56</v>
      </c>
      <c r="Z8065" t="s">
        <v>508</v>
      </c>
      <c r="AA8065" t="s">
        <v>44</v>
      </c>
      <c r="AB8065" t="s">
        <v>44</v>
      </c>
    </row>
    <row r="8066" spans="1:28" x14ac:dyDescent="0.25">
      <c r="A8066" t="s">
        <v>13039</v>
      </c>
      <c r="B8066" s="1">
        <v>45942</v>
      </c>
      <c r="C8066" t="s">
        <v>2597</v>
      </c>
      <c r="D8066" t="s">
        <v>2598</v>
      </c>
      <c r="E8066">
        <v>27</v>
      </c>
      <c r="F8066" t="s">
        <v>31</v>
      </c>
      <c r="G8066" t="s">
        <v>168</v>
      </c>
      <c r="H8066" t="s">
        <v>169</v>
      </c>
      <c r="I8066" t="s">
        <v>62</v>
      </c>
      <c r="J8066" t="s">
        <v>143</v>
      </c>
      <c r="K8066">
        <v>2</v>
      </c>
      <c r="L8066" s="2">
        <v>1800</v>
      </c>
      <c r="M8066">
        <v>10</v>
      </c>
      <c r="N8066" s="2">
        <v>3600</v>
      </c>
      <c r="O8066" s="2">
        <v>360</v>
      </c>
      <c r="P8066" s="2">
        <v>3240</v>
      </c>
      <c r="Q8066" s="2">
        <v>2607.98</v>
      </c>
      <c r="R8066" s="2">
        <v>632.02</v>
      </c>
      <c r="S8066" t="s">
        <v>53</v>
      </c>
      <c r="T8066" t="s">
        <v>105</v>
      </c>
      <c r="U8066" t="s">
        <v>106</v>
      </c>
      <c r="V8066" t="s">
        <v>39</v>
      </c>
      <c r="W8066" t="s">
        <v>66</v>
      </c>
      <c r="X8066" t="s">
        <v>67</v>
      </c>
      <c r="Y8066" t="s">
        <v>56</v>
      </c>
      <c r="Z8066" t="s">
        <v>43</v>
      </c>
      <c r="AA8066" t="s">
        <v>44</v>
      </c>
      <c r="AB8066" t="s">
        <v>44</v>
      </c>
    </row>
    <row r="8067" spans="1:28" x14ac:dyDescent="0.25">
      <c r="A8067" t="s">
        <v>13040</v>
      </c>
      <c r="B8067" s="1">
        <v>45942</v>
      </c>
      <c r="C8067" t="s">
        <v>425</v>
      </c>
      <c r="D8067" t="s">
        <v>426</v>
      </c>
      <c r="E8067">
        <v>58</v>
      </c>
      <c r="F8067" t="s">
        <v>111</v>
      </c>
      <c r="G8067" t="s">
        <v>141</v>
      </c>
      <c r="H8067" t="s">
        <v>142</v>
      </c>
      <c r="I8067" t="s">
        <v>74</v>
      </c>
      <c r="J8067" t="s">
        <v>143</v>
      </c>
      <c r="K8067">
        <v>4</v>
      </c>
      <c r="L8067" s="2">
        <v>900</v>
      </c>
      <c r="M8067">
        <v>15</v>
      </c>
      <c r="N8067" s="2">
        <v>3600</v>
      </c>
      <c r="O8067" s="2">
        <v>540</v>
      </c>
      <c r="P8067" s="2">
        <v>3060</v>
      </c>
      <c r="Q8067" s="2">
        <v>1848.79</v>
      </c>
      <c r="R8067" s="2">
        <v>1211.21</v>
      </c>
      <c r="S8067" t="s">
        <v>36</v>
      </c>
      <c r="T8067" t="s">
        <v>105</v>
      </c>
      <c r="U8067" t="s">
        <v>106</v>
      </c>
      <c r="V8067" t="s">
        <v>39</v>
      </c>
      <c r="W8067" t="s">
        <v>92</v>
      </c>
      <c r="X8067" t="s">
        <v>67</v>
      </c>
      <c r="Y8067" t="s">
        <v>42</v>
      </c>
      <c r="Z8067" t="s">
        <v>107</v>
      </c>
      <c r="AA8067" t="s">
        <v>44</v>
      </c>
      <c r="AB8067" t="s">
        <v>44</v>
      </c>
    </row>
    <row r="8068" spans="1:28" x14ac:dyDescent="0.25">
      <c r="A8068" t="s">
        <v>13041</v>
      </c>
      <c r="B8068" s="1">
        <v>45943</v>
      </c>
      <c r="C8068" t="s">
        <v>12093</v>
      </c>
      <c r="D8068" t="s">
        <v>12094</v>
      </c>
      <c r="E8068">
        <v>43</v>
      </c>
      <c r="F8068" t="s">
        <v>48</v>
      </c>
      <c r="G8068" t="s">
        <v>188</v>
      </c>
      <c r="H8068" t="s">
        <v>189</v>
      </c>
      <c r="I8068" t="s">
        <v>34</v>
      </c>
      <c r="J8068" t="s">
        <v>190</v>
      </c>
      <c r="K8068">
        <v>5</v>
      </c>
      <c r="L8068" s="2">
        <v>1800</v>
      </c>
      <c r="M8068">
        <v>5</v>
      </c>
      <c r="N8068" s="2">
        <v>9000</v>
      </c>
      <c r="O8068" s="2">
        <v>450</v>
      </c>
      <c r="P8068" s="2">
        <v>8550</v>
      </c>
      <c r="Q8068" s="2">
        <v>5264.15</v>
      </c>
      <c r="R8068" s="2">
        <v>3285.85</v>
      </c>
      <c r="S8068" t="s">
        <v>36</v>
      </c>
      <c r="T8068" t="s">
        <v>290</v>
      </c>
      <c r="U8068" t="s">
        <v>291</v>
      </c>
      <c r="V8068" t="s">
        <v>39</v>
      </c>
      <c r="W8068" t="s">
        <v>124</v>
      </c>
      <c r="X8068" t="s">
        <v>41</v>
      </c>
      <c r="Y8068" t="s">
        <v>56</v>
      </c>
      <c r="Z8068" t="s">
        <v>43</v>
      </c>
      <c r="AA8068" t="s">
        <v>44</v>
      </c>
      <c r="AB8068" t="s">
        <v>44</v>
      </c>
    </row>
    <row r="8069" spans="1:28" x14ac:dyDescent="0.25">
      <c r="A8069" t="s">
        <v>13042</v>
      </c>
      <c r="B8069" s="1">
        <v>45943</v>
      </c>
      <c r="C8069" t="s">
        <v>564</v>
      </c>
      <c r="D8069" t="s">
        <v>565</v>
      </c>
      <c r="E8069">
        <v>28</v>
      </c>
      <c r="F8069" t="s">
        <v>48</v>
      </c>
      <c r="G8069" t="s">
        <v>188</v>
      </c>
      <c r="H8069" t="s">
        <v>189</v>
      </c>
      <c r="I8069" t="s">
        <v>34</v>
      </c>
      <c r="J8069" t="s">
        <v>190</v>
      </c>
      <c r="K8069">
        <v>1</v>
      </c>
      <c r="L8069" s="2">
        <v>1800</v>
      </c>
      <c r="M8069">
        <v>10</v>
      </c>
      <c r="N8069" s="2">
        <v>1800</v>
      </c>
      <c r="O8069" s="2">
        <v>180</v>
      </c>
      <c r="P8069" s="2">
        <v>1620</v>
      </c>
      <c r="Q8069" s="2">
        <v>924.22</v>
      </c>
      <c r="R8069" s="2">
        <v>695.78</v>
      </c>
      <c r="S8069" t="s">
        <v>53</v>
      </c>
      <c r="T8069" t="s">
        <v>114</v>
      </c>
      <c r="U8069" t="s">
        <v>115</v>
      </c>
      <c r="V8069" t="s">
        <v>39</v>
      </c>
      <c r="W8069" t="s">
        <v>124</v>
      </c>
      <c r="X8069" t="s">
        <v>41</v>
      </c>
      <c r="Y8069" t="s">
        <v>42</v>
      </c>
      <c r="Z8069" t="s">
        <v>43</v>
      </c>
      <c r="AA8069" t="s">
        <v>68</v>
      </c>
      <c r="AB8069" t="s">
        <v>44</v>
      </c>
    </row>
    <row r="8070" spans="1:28" x14ac:dyDescent="0.25">
      <c r="A8070" t="s">
        <v>13043</v>
      </c>
      <c r="B8070" s="1">
        <v>45943</v>
      </c>
      <c r="C8070" t="s">
        <v>3066</v>
      </c>
      <c r="D8070" t="s">
        <v>3067</v>
      </c>
      <c r="E8070">
        <v>20</v>
      </c>
      <c r="F8070" t="s">
        <v>31</v>
      </c>
      <c r="G8070" t="s">
        <v>352</v>
      </c>
      <c r="H8070" t="s">
        <v>353</v>
      </c>
      <c r="I8070" t="s">
        <v>103</v>
      </c>
      <c r="J8070" t="s">
        <v>104</v>
      </c>
      <c r="K8070">
        <v>1</v>
      </c>
      <c r="L8070" s="2">
        <v>850</v>
      </c>
      <c r="M8070">
        <v>5</v>
      </c>
      <c r="N8070" s="2">
        <v>850</v>
      </c>
      <c r="O8070" s="2">
        <v>42.5</v>
      </c>
      <c r="P8070" s="2">
        <v>807.5</v>
      </c>
      <c r="Q8070" s="2">
        <v>445.01</v>
      </c>
      <c r="R8070" s="2">
        <v>362.49</v>
      </c>
      <c r="S8070" t="s">
        <v>64</v>
      </c>
      <c r="T8070" t="s">
        <v>37</v>
      </c>
      <c r="U8070" t="s">
        <v>38</v>
      </c>
      <c r="V8070" t="s">
        <v>39</v>
      </c>
      <c r="W8070" t="s">
        <v>92</v>
      </c>
      <c r="X8070" t="s">
        <v>41</v>
      </c>
      <c r="Y8070" t="s">
        <v>56</v>
      </c>
      <c r="Z8070" t="s">
        <v>43</v>
      </c>
      <c r="AA8070" t="s">
        <v>44</v>
      </c>
      <c r="AB8070" t="s">
        <v>44</v>
      </c>
    </row>
    <row r="8071" spans="1:28" x14ac:dyDescent="0.25">
      <c r="A8071" t="s">
        <v>13044</v>
      </c>
      <c r="B8071" s="1">
        <v>45943</v>
      </c>
      <c r="C8071" t="s">
        <v>4582</v>
      </c>
      <c r="D8071" t="s">
        <v>4583</v>
      </c>
      <c r="E8071">
        <v>36</v>
      </c>
      <c r="F8071" t="s">
        <v>48</v>
      </c>
      <c r="G8071" t="s">
        <v>285</v>
      </c>
      <c r="H8071" t="s">
        <v>286</v>
      </c>
      <c r="I8071" t="s">
        <v>34</v>
      </c>
      <c r="J8071" t="s">
        <v>121</v>
      </c>
      <c r="K8071">
        <v>3</v>
      </c>
      <c r="L8071" s="2">
        <v>3200</v>
      </c>
      <c r="M8071">
        <v>10</v>
      </c>
      <c r="N8071" s="2">
        <v>9600</v>
      </c>
      <c r="O8071" s="2">
        <v>960</v>
      </c>
      <c r="P8071" s="2">
        <v>8640</v>
      </c>
      <c r="Q8071" s="2">
        <v>4929.0600000000004</v>
      </c>
      <c r="R8071" s="2">
        <v>3710.94</v>
      </c>
      <c r="S8071" t="s">
        <v>53</v>
      </c>
      <c r="T8071" t="s">
        <v>96</v>
      </c>
      <c r="U8071" t="s">
        <v>96</v>
      </c>
      <c r="V8071" t="s">
        <v>39</v>
      </c>
      <c r="W8071" t="s">
        <v>40</v>
      </c>
      <c r="X8071" t="s">
        <v>97</v>
      </c>
      <c r="Y8071" t="s">
        <v>56</v>
      </c>
      <c r="Z8071" t="s">
        <v>43</v>
      </c>
      <c r="AA8071" t="s">
        <v>44</v>
      </c>
      <c r="AB8071" t="s">
        <v>44</v>
      </c>
    </row>
    <row r="8072" spans="1:28" x14ac:dyDescent="0.25">
      <c r="A8072" t="s">
        <v>13045</v>
      </c>
      <c r="B8072" s="1">
        <v>45943</v>
      </c>
      <c r="C8072" t="s">
        <v>2488</v>
      </c>
      <c r="D8072" t="s">
        <v>2489</v>
      </c>
      <c r="E8072">
        <v>25</v>
      </c>
      <c r="F8072" t="s">
        <v>31</v>
      </c>
      <c r="G8072" t="s">
        <v>561</v>
      </c>
      <c r="H8072" t="s">
        <v>562</v>
      </c>
      <c r="I8072" t="s">
        <v>34</v>
      </c>
      <c r="J8072" t="s">
        <v>143</v>
      </c>
      <c r="K8072">
        <v>2</v>
      </c>
      <c r="L8072" s="2">
        <v>900</v>
      </c>
      <c r="M8072">
        <v>15</v>
      </c>
      <c r="N8072" s="2">
        <v>1800</v>
      </c>
      <c r="O8072" s="2">
        <v>270</v>
      </c>
      <c r="P8072" s="2">
        <v>1530</v>
      </c>
      <c r="Q8072" s="2">
        <v>1252.8599999999999</v>
      </c>
      <c r="R8072" s="2">
        <v>277.14</v>
      </c>
      <c r="S8072" t="s">
        <v>53</v>
      </c>
      <c r="T8072" t="s">
        <v>76</v>
      </c>
      <c r="U8072" t="s">
        <v>77</v>
      </c>
      <c r="V8072" t="s">
        <v>39</v>
      </c>
      <c r="W8072" t="s">
        <v>66</v>
      </c>
      <c r="X8072" t="s">
        <v>67</v>
      </c>
      <c r="Y8072" t="s">
        <v>56</v>
      </c>
      <c r="Z8072" t="s">
        <v>223</v>
      </c>
      <c r="AA8072" t="s">
        <v>44</v>
      </c>
      <c r="AB8072" t="s">
        <v>44</v>
      </c>
    </row>
    <row r="8073" spans="1:28" x14ac:dyDescent="0.25">
      <c r="A8073" t="s">
        <v>13046</v>
      </c>
      <c r="B8073" s="1">
        <v>45943</v>
      </c>
      <c r="C8073" t="s">
        <v>1740</v>
      </c>
      <c r="D8073" t="s">
        <v>1741</v>
      </c>
      <c r="E8073">
        <v>23</v>
      </c>
      <c r="F8073" t="s">
        <v>31</v>
      </c>
      <c r="G8073" t="s">
        <v>134</v>
      </c>
      <c r="H8073" t="s">
        <v>135</v>
      </c>
      <c r="I8073" t="s">
        <v>62</v>
      </c>
      <c r="J8073" t="s">
        <v>130</v>
      </c>
      <c r="K8073">
        <v>1</v>
      </c>
      <c r="L8073" s="2">
        <v>8500</v>
      </c>
      <c r="M8073">
        <v>10</v>
      </c>
      <c r="N8073" s="2">
        <v>8500</v>
      </c>
      <c r="O8073" s="2">
        <v>850</v>
      </c>
      <c r="P8073" s="2">
        <v>7650</v>
      </c>
      <c r="Q8073" s="2">
        <v>4716.95</v>
      </c>
      <c r="R8073" s="2">
        <v>2933.05</v>
      </c>
      <c r="S8073" t="s">
        <v>36</v>
      </c>
      <c r="T8073" t="s">
        <v>114</v>
      </c>
      <c r="U8073" t="s">
        <v>115</v>
      </c>
      <c r="V8073" t="s">
        <v>39</v>
      </c>
      <c r="W8073" t="s">
        <v>137</v>
      </c>
      <c r="X8073" t="s">
        <v>41</v>
      </c>
      <c r="Y8073" t="s">
        <v>42</v>
      </c>
      <c r="Z8073" t="s">
        <v>43</v>
      </c>
      <c r="AA8073" t="s">
        <v>44</v>
      </c>
      <c r="AB8073" t="s">
        <v>44</v>
      </c>
    </row>
    <row r="8074" spans="1:28" x14ac:dyDescent="0.25">
      <c r="A8074" t="s">
        <v>13047</v>
      </c>
      <c r="B8074" s="1">
        <v>45943</v>
      </c>
      <c r="C8074" t="s">
        <v>13048</v>
      </c>
      <c r="D8074" t="s">
        <v>13049</v>
      </c>
      <c r="E8074">
        <v>34</v>
      </c>
      <c r="F8074" t="s">
        <v>31</v>
      </c>
      <c r="G8074" t="s">
        <v>561</v>
      </c>
      <c r="H8074" t="s">
        <v>562</v>
      </c>
      <c r="I8074" t="s">
        <v>34</v>
      </c>
      <c r="J8074" t="s">
        <v>143</v>
      </c>
      <c r="K8074">
        <v>2</v>
      </c>
      <c r="L8074" s="2">
        <v>900</v>
      </c>
      <c r="M8074">
        <v>15</v>
      </c>
      <c r="N8074" s="2">
        <v>1800</v>
      </c>
      <c r="O8074" s="2">
        <v>270</v>
      </c>
      <c r="P8074" s="2">
        <v>1530</v>
      </c>
      <c r="Q8074" s="2">
        <v>1101.79</v>
      </c>
      <c r="R8074" s="2">
        <v>428.21</v>
      </c>
      <c r="S8074" t="s">
        <v>53</v>
      </c>
      <c r="T8074" t="s">
        <v>222</v>
      </c>
      <c r="U8074" t="s">
        <v>38</v>
      </c>
      <c r="V8074" t="s">
        <v>39</v>
      </c>
      <c r="W8074" t="s">
        <v>137</v>
      </c>
      <c r="X8074" t="s">
        <v>41</v>
      </c>
      <c r="Y8074" t="s">
        <v>56</v>
      </c>
      <c r="Z8074" t="s">
        <v>43</v>
      </c>
      <c r="AA8074" t="s">
        <v>44</v>
      </c>
      <c r="AB8074" t="s">
        <v>44</v>
      </c>
    </row>
    <row r="8075" spans="1:28" x14ac:dyDescent="0.25">
      <c r="A8075" t="s">
        <v>13050</v>
      </c>
      <c r="B8075" s="1">
        <v>45943</v>
      </c>
      <c r="C8075" t="s">
        <v>12909</v>
      </c>
      <c r="D8075" t="s">
        <v>12910</v>
      </c>
      <c r="E8075">
        <v>42</v>
      </c>
      <c r="F8075" t="s">
        <v>48</v>
      </c>
      <c r="G8075" t="s">
        <v>119</v>
      </c>
      <c r="H8075" t="s">
        <v>120</v>
      </c>
      <c r="I8075" t="s">
        <v>62</v>
      </c>
      <c r="J8075" t="s">
        <v>121</v>
      </c>
      <c r="K8075">
        <v>1</v>
      </c>
      <c r="L8075" s="2">
        <v>4800</v>
      </c>
      <c r="M8075">
        <v>15</v>
      </c>
      <c r="N8075" s="2">
        <v>4800</v>
      </c>
      <c r="O8075" s="2">
        <v>720</v>
      </c>
      <c r="P8075" s="2">
        <v>4080</v>
      </c>
      <c r="Q8075" s="2">
        <v>2447.29</v>
      </c>
      <c r="R8075" s="2">
        <v>1632.71</v>
      </c>
      <c r="S8075" t="s">
        <v>53</v>
      </c>
      <c r="T8075" t="s">
        <v>136</v>
      </c>
      <c r="U8075" t="s">
        <v>38</v>
      </c>
      <c r="V8075" t="s">
        <v>39</v>
      </c>
      <c r="W8075" t="s">
        <v>40</v>
      </c>
      <c r="X8075" t="s">
        <v>97</v>
      </c>
      <c r="Y8075" t="s">
        <v>56</v>
      </c>
      <c r="Z8075" t="s">
        <v>43</v>
      </c>
      <c r="AA8075" t="s">
        <v>44</v>
      </c>
      <c r="AB8075" t="s">
        <v>44</v>
      </c>
    </row>
    <row r="8076" spans="1:28" x14ac:dyDescent="0.25">
      <c r="A8076" t="s">
        <v>13051</v>
      </c>
      <c r="B8076" s="1">
        <v>45943</v>
      </c>
      <c r="C8076" t="s">
        <v>9276</v>
      </c>
      <c r="D8076" t="s">
        <v>9277</v>
      </c>
      <c r="E8076">
        <v>50</v>
      </c>
      <c r="F8076" t="s">
        <v>48</v>
      </c>
      <c r="G8076" t="s">
        <v>176</v>
      </c>
      <c r="H8076" t="s">
        <v>177</v>
      </c>
      <c r="I8076" t="s">
        <v>34</v>
      </c>
      <c r="J8076" t="s">
        <v>35</v>
      </c>
      <c r="K8076">
        <v>2</v>
      </c>
      <c r="L8076" s="2">
        <v>6500</v>
      </c>
      <c r="M8076">
        <v>10</v>
      </c>
      <c r="N8076" s="2">
        <v>13000</v>
      </c>
      <c r="O8076" s="2">
        <v>1300</v>
      </c>
      <c r="P8076" s="2">
        <v>11700</v>
      </c>
      <c r="Q8076" s="2">
        <v>6450.68</v>
      </c>
      <c r="R8076" s="2">
        <v>5249.32</v>
      </c>
      <c r="S8076" t="s">
        <v>53</v>
      </c>
      <c r="T8076" t="s">
        <v>275</v>
      </c>
      <c r="U8076" t="s">
        <v>123</v>
      </c>
      <c r="V8076" t="s">
        <v>39</v>
      </c>
      <c r="W8076" t="s">
        <v>40</v>
      </c>
      <c r="X8076" t="s">
        <v>41</v>
      </c>
      <c r="Y8076" t="s">
        <v>42</v>
      </c>
      <c r="Z8076" t="s">
        <v>43</v>
      </c>
      <c r="AA8076" t="s">
        <v>44</v>
      </c>
      <c r="AB8076" t="s">
        <v>44</v>
      </c>
    </row>
    <row r="8077" spans="1:28" x14ac:dyDescent="0.25">
      <c r="A8077" t="s">
        <v>13052</v>
      </c>
      <c r="B8077" s="1">
        <v>45943</v>
      </c>
      <c r="C8077" t="s">
        <v>1966</v>
      </c>
      <c r="D8077" t="s">
        <v>1967</v>
      </c>
      <c r="E8077">
        <v>25</v>
      </c>
      <c r="F8077" t="s">
        <v>48</v>
      </c>
      <c r="G8077" t="s">
        <v>148</v>
      </c>
      <c r="H8077" t="s">
        <v>149</v>
      </c>
      <c r="I8077" t="s">
        <v>74</v>
      </c>
      <c r="J8077" t="s">
        <v>130</v>
      </c>
      <c r="K8077">
        <v>2</v>
      </c>
      <c r="L8077" s="2">
        <v>3500</v>
      </c>
      <c r="M8077">
        <v>10</v>
      </c>
      <c r="N8077" s="2">
        <v>7000</v>
      </c>
      <c r="O8077" s="2">
        <v>700</v>
      </c>
      <c r="P8077" s="2">
        <v>6300</v>
      </c>
      <c r="Q8077" s="2">
        <v>3487.87</v>
      </c>
      <c r="R8077" s="2">
        <v>2812.13</v>
      </c>
      <c r="S8077" t="s">
        <v>53</v>
      </c>
      <c r="T8077" t="s">
        <v>37</v>
      </c>
      <c r="U8077" t="s">
        <v>38</v>
      </c>
      <c r="V8077" t="s">
        <v>39</v>
      </c>
      <c r="W8077" t="s">
        <v>124</v>
      </c>
      <c r="X8077" t="s">
        <v>97</v>
      </c>
      <c r="Y8077" t="s">
        <v>56</v>
      </c>
      <c r="Z8077" t="s">
        <v>43</v>
      </c>
      <c r="AA8077" t="s">
        <v>44</v>
      </c>
      <c r="AB8077" t="s">
        <v>44</v>
      </c>
    </row>
    <row r="8078" spans="1:28" x14ac:dyDescent="0.25">
      <c r="A8078" t="s">
        <v>13053</v>
      </c>
      <c r="B8078" s="1">
        <v>45943</v>
      </c>
      <c r="C8078" t="s">
        <v>2545</v>
      </c>
      <c r="D8078" t="s">
        <v>2546</v>
      </c>
      <c r="E8078">
        <v>38</v>
      </c>
      <c r="F8078" t="s">
        <v>111</v>
      </c>
      <c r="G8078" t="s">
        <v>561</v>
      </c>
      <c r="H8078" t="s">
        <v>562</v>
      </c>
      <c r="I8078" t="s">
        <v>34</v>
      </c>
      <c r="J8078" t="s">
        <v>143</v>
      </c>
      <c r="K8078">
        <v>4</v>
      </c>
      <c r="L8078" s="2">
        <v>900</v>
      </c>
      <c r="M8078">
        <v>25</v>
      </c>
      <c r="N8078" s="2">
        <v>3600</v>
      </c>
      <c r="O8078" s="2">
        <v>900</v>
      </c>
      <c r="P8078" s="2">
        <v>2700</v>
      </c>
      <c r="Q8078" s="2">
        <v>1570.5</v>
      </c>
      <c r="R8078" s="2">
        <v>1129.5</v>
      </c>
      <c r="S8078" t="s">
        <v>53</v>
      </c>
      <c r="T8078" t="s">
        <v>222</v>
      </c>
      <c r="U8078" t="s">
        <v>38</v>
      </c>
      <c r="V8078" t="s">
        <v>39</v>
      </c>
      <c r="W8078" t="s">
        <v>40</v>
      </c>
      <c r="X8078" t="s">
        <v>97</v>
      </c>
      <c r="Y8078" t="s">
        <v>56</v>
      </c>
      <c r="Z8078" t="s">
        <v>43</v>
      </c>
      <c r="AA8078" t="s">
        <v>68</v>
      </c>
      <c r="AB8078" t="s">
        <v>44</v>
      </c>
    </row>
    <row r="8079" spans="1:28" x14ac:dyDescent="0.25">
      <c r="A8079" t="s">
        <v>13054</v>
      </c>
      <c r="B8079" s="1">
        <v>45944</v>
      </c>
      <c r="C8079" t="s">
        <v>8243</v>
      </c>
      <c r="D8079" t="s">
        <v>8244</v>
      </c>
      <c r="E8079">
        <v>58</v>
      </c>
      <c r="F8079" t="s">
        <v>48</v>
      </c>
      <c r="G8079" t="s">
        <v>168</v>
      </c>
      <c r="H8079" t="s">
        <v>169</v>
      </c>
      <c r="I8079" t="s">
        <v>62</v>
      </c>
      <c r="J8079" t="s">
        <v>143</v>
      </c>
      <c r="K8079">
        <v>2</v>
      </c>
      <c r="L8079" s="2">
        <v>1800</v>
      </c>
      <c r="M8079">
        <v>5</v>
      </c>
      <c r="N8079" s="2">
        <v>3600</v>
      </c>
      <c r="O8079" s="2">
        <v>180</v>
      </c>
      <c r="P8079" s="2">
        <v>3420</v>
      </c>
      <c r="Q8079" s="2">
        <v>2356.25</v>
      </c>
      <c r="R8079" s="2">
        <v>1063.75</v>
      </c>
      <c r="S8079" t="s">
        <v>53</v>
      </c>
      <c r="T8079" t="s">
        <v>153</v>
      </c>
      <c r="U8079" t="s">
        <v>154</v>
      </c>
      <c r="V8079" t="s">
        <v>39</v>
      </c>
      <c r="W8079" t="s">
        <v>83</v>
      </c>
      <c r="X8079" t="s">
        <v>41</v>
      </c>
      <c r="Y8079" t="s">
        <v>84</v>
      </c>
      <c r="Z8079" t="s">
        <v>43</v>
      </c>
      <c r="AA8079" t="s">
        <v>44</v>
      </c>
      <c r="AB8079" t="s">
        <v>44</v>
      </c>
    </row>
    <row r="8080" spans="1:28" x14ac:dyDescent="0.25">
      <c r="A8080" t="s">
        <v>13055</v>
      </c>
      <c r="B8080" s="1">
        <v>45944</v>
      </c>
      <c r="C8080" t="s">
        <v>833</v>
      </c>
      <c r="D8080" t="s">
        <v>834</v>
      </c>
      <c r="E8080">
        <v>27</v>
      </c>
      <c r="F8080" t="s">
        <v>48</v>
      </c>
      <c r="G8080" t="s">
        <v>561</v>
      </c>
      <c r="H8080" t="s">
        <v>562</v>
      </c>
      <c r="I8080" t="s">
        <v>34</v>
      </c>
      <c r="J8080" t="s">
        <v>143</v>
      </c>
      <c r="K8080">
        <v>2</v>
      </c>
      <c r="L8080" s="2">
        <v>900</v>
      </c>
      <c r="M8080">
        <v>25</v>
      </c>
      <c r="N8080" s="2">
        <v>1800</v>
      </c>
      <c r="O8080" s="2">
        <v>450</v>
      </c>
      <c r="P8080" s="2">
        <v>1350</v>
      </c>
      <c r="Q8080" s="2">
        <v>795.16</v>
      </c>
      <c r="R8080" s="2">
        <v>554.84</v>
      </c>
      <c r="S8080" t="s">
        <v>53</v>
      </c>
      <c r="T8080" t="s">
        <v>96</v>
      </c>
      <c r="U8080" t="s">
        <v>96</v>
      </c>
      <c r="V8080" t="s">
        <v>39</v>
      </c>
      <c r="W8080" t="s">
        <v>83</v>
      </c>
      <c r="X8080" t="s">
        <v>41</v>
      </c>
      <c r="Y8080" t="s">
        <v>56</v>
      </c>
      <c r="Z8080" t="s">
        <v>43</v>
      </c>
      <c r="AA8080" t="s">
        <v>44</v>
      </c>
      <c r="AB8080" t="s">
        <v>44</v>
      </c>
    </row>
    <row r="8081" spans="1:28" x14ac:dyDescent="0.25">
      <c r="A8081" t="s">
        <v>13056</v>
      </c>
      <c r="B8081" s="1">
        <v>45944</v>
      </c>
      <c r="C8081" t="s">
        <v>6655</v>
      </c>
      <c r="D8081" t="s">
        <v>6656</v>
      </c>
      <c r="E8081">
        <v>60</v>
      </c>
      <c r="F8081" t="s">
        <v>48</v>
      </c>
      <c r="G8081" t="s">
        <v>243</v>
      </c>
      <c r="H8081" t="s">
        <v>244</v>
      </c>
      <c r="I8081" t="s">
        <v>103</v>
      </c>
      <c r="J8081" t="s">
        <v>104</v>
      </c>
      <c r="K8081">
        <v>2</v>
      </c>
      <c r="L8081" s="2">
        <v>450</v>
      </c>
      <c r="M8081">
        <v>10</v>
      </c>
      <c r="N8081" s="2">
        <v>900</v>
      </c>
      <c r="O8081" s="2">
        <v>90</v>
      </c>
      <c r="P8081" s="2">
        <v>810</v>
      </c>
      <c r="Q8081" s="2">
        <v>490.75</v>
      </c>
      <c r="R8081" s="2">
        <v>319.25</v>
      </c>
      <c r="S8081" t="s">
        <v>53</v>
      </c>
      <c r="T8081" t="s">
        <v>407</v>
      </c>
      <c r="U8081" t="s">
        <v>408</v>
      </c>
      <c r="V8081" t="s">
        <v>39</v>
      </c>
      <c r="W8081" t="s">
        <v>92</v>
      </c>
      <c r="X8081" t="s">
        <v>97</v>
      </c>
      <c r="Y8081" t="s">
        <v>56</v>
      </c>
      <c r="Z8081" t="s">
        <v>223</v>
      </c>
      <c r="AA8081" t="s">
        <v>44</v>
      </c>
      <c r="AB8081" t="s">
        <v>44</v>
      </c>
    </row>
    <row r="8082" spans="1:28" x14ac:dyDescent="0.25">
      <c r="A8082" t="s">
        <v>13057</v>
      </c>
      <c r="B8082" s="1">
        <v>45944</v>
      </c>
      <c r="C8082" t="s">
        <v>9125</v>
      </c>
      <c r="D8082" t="s">
        <v>9126</v>
      </c>
      <c r="E8082">
        <v>29</v>
      </c>
      <c r="F8082" t="s">
        <v>48</v>
      </c>
      <c r="G8082" t="s">
        <v>561</v>
      </c>
      <c r="H8082" t="s">
        <v>562</v>
      </c>
      <c r="I8082" t="s">
        <v>34</v>
      </c>
      <c r="J8082" t="s">
        <v>143</v>
      </c>
      <c r="K8082">
        <v>2</v>
      </c>
      <c r="L8082" s="2">
        <v>900</v>
      </c>
      <c r="M8082">
        <v>30</v>
      </c>
      <c r="N8082" s="2">
        <v>1800</v>
      </c>
      <c r="O8082" s="2">
        <v>540</v>
      </c>
      <c r="P8082" s="2">
        <v>1260</v>
      </c>
      <c r="Q8082" s="2">
        <v>1011.79</v>
      </c>
      <c r="R8082" s="2">
        <v>248.21</v>
      </c>
      <c r="S8082" t="s">
        <v>53</v>
      </c>
      <c r="T8082" t="s">
        <v>90</v>
      </c>
      <c r="U8082" t="s">
        <v>91</v>
      </c>
      <c r="V8082" t="s">
        <v>39</v>
      </c>
      <c r="W8082" t="s">
        <v>137</v>
      </c>
      <c r="X8082" t="s">
        <v>41</v>
      </c>
      <c r="Y8082" t="s">
        <v>56</v>
      </c>
      <c r="Z8082" t="s">
        <v>43</v>
      </c>
      <c r="AA8082" t="s">
        <v>44</v>
      </c>
      <c r="AB8082" t="s">
        <v>44</v>
      </c>
    </row>
    <row r="8083" spans="1:28" x14ac:dyDescent="0.25">
      <c r="A8083" t="s">
        <v>13058</v>
      </c>
      <c r="B8083" s="1">
        <v>45944</v>
      </c>
      <c r="C8083" t="s">
        <v>4427</v>
      </c>
      <c r="D8083" t="s">
        <v>4428</v>
      </c>
      <c r="E8083">
        <v>31</v>
      </c>
      <c r="F8083" t="s">
        <v>48</v>
      </c>
      <c r="G8083" t="s">
        <v>197</v>
      </c>
      <c r="H8083" t="s">
        <v>198</v>
      </c>
      <c r="I8083" t="s">
        <v>74</v>
      </c>
      <c r="J8083" t="s">
        <v>75</v>
      </c>
      <c r="K8083">
        <v>3</v>
      </c>
      <c r="L8083" s="2">
        <v>2600</v>
      </c>
      <c r="M8083">
        <v>30</v>
      </c>
      <c r="N8083" s="2">
        <v>7800</v>
      </c>
      <c r="O8083" s="2">
        <v>2340</v>
      </c>
      <c r="P8083" s="2">
        <v>5460</v>
      </c>
      <c r="Q8083" s="2">
        <v>4430.53</v>
      </c>
      <c r="R8083" s="2">
        <v>1029.47</v>
      </c>
      <c r="S8083" t="s">
        <v>53</v>
      </c>
      <c r="T8083" t="s">
        <v>275</v>
      </c>
      <c r="U8083" t="s">
        <v>123</v>
      </c>
      <c r="V8083" t="s">
        <v>39</v>
      </c>
      <c r="W8083" t="s">
        <v>66</v>
      </c>
      <c r="X8083" t="s">
        <v>41</v>
      </c>
      <c r="Y8083" t="s">
        <v>56</v>
      </c>
      <c r="Z8083" t="s">
        <v>43</v>
      </c>
      <c r="AA8083" t="s">
        <v>44</v>
      </c>
      <c r="AB8083" t="s">
        <v>44</v>
      </c>
    </row>
    <row r="8084" spans="1:28" x14ac:dyDescent="0.25">
      <c r="A8084" t="s">
        <v>13059</v>
      </c>
      <c r="B8084" s="1">
        <v>45944</v>
      </c>
      <c r="C8084" t="s">
        <v>2207</v>
      </c>
      <c r="D8084" t="s">
        <v>2208</v>
      </c>
      <c r="E8084">
        <v>27</v>
      </c>
      <c r="F8084" t="s">
        <v>48</v>
      </c>
      <c r="G8084" t="s">
        <v>227</v>
      </c>
      <c r="H8084" t="s">
        <v>228</v>
      </c>
      <c r="I8084" t="s">
        <v>74</v>
      </c>
      <c r="J8084" t="s">
        <v>75</v>
      </c>
      <c r="K8084">
        <v>1</v>
      </c>
      <c r="L8084" s="2">
        <v>1400</v>
      </c>
      <c r="M8084">
        <v>10</v>
      </c>
      <c r="N8084" s="2">
        <v>1400</v>
      </c>
      <c r="O8084" s="2">
        <v>140</v>
      </c>
      <c r="P8084" s="2">
        <v>1260</v>
      </c>
      <c r="Q8084" s="2">
        <v>978.81</v>
      </c>
      <c r="R8084" s="2">
        <v>281.19</v>
      </c>
      <c r="S8084" t="s">
        <v>64</v>
      </c>
      <c r="T8084" t="s">
        <v>290</v>
      </c>
      <c r="U8084" t="s">
        <v>291</v>
      </c>
      <c r="V8084" t="s">
        <v>39</v>
      </c>
      <c r="W8084" t="s">
        <v>137</v>
      </c>
      <c r="X8084" t="s">
        <v>67</v>
      </c>
      <c r="Y8084" t="s">
        <v>42</v>
      </c>
      <c r="Z8084" t="s">
        <v>223</v>
      </c>
      <c r="AA8084" t="s">
        <v>44</v>
      </c>
      <c r="AB8084" t="s">
        <v>44</v>
      </c>
    </row>
    <row r="8085" spans="1:28" x14ac:dyDescent="0.25">
      <c r="A8085" t="s">
        <v>13060</v>
      </c>
      <c r="B8085" s="1">
        <v>45944</v>
      </c>
      <c r="C8085" t="s">
        <v>2238</v>
      </c>
      <c r="D8085" t="s">
        <v>2239</v>
      </c>
      <c r="E8085">
        <v>33</v>
      </c>
      <c r="F8085" t="s">
        <v>48</v>
      </c>
      <c r="G8085" t="s">
        <v>112</v>
      </c>
      <c r="H8085" t="s">
        <v>113</v>
      </c>
      <c r="I8085" t="s">
        <v>103</v>
      </c>
      <c r="J8085" t="s">
        <v>104</v>
      </c>
      <c r="K8085">
        <v>1</v>
      </c>
      <c r="L8085" s="2">
        <v>650</v>
      </c>
      <c r="M8085">
        <v>10</v>
      </c>
      <c r="N8085" s="2">
        <v>650</v>
      </c>
      <c r="O8085" s="2">
        <v>65</v>
      </c>
      <c r="P8085" s="2">
        <v>585</v>
      </c>
      <c r="Q8085" s="2">
        <v>379.1</v>
      </c>
      <c r="R8085" s="2">
        <v>205.9</v>
      </c>
      <c r="S8085" t="s">
        <v>64</v>
      </c>
      <c r="T8085" t="s">
        <v>153</v>
      </c>
      <c r="U8085" t="s">
        <v>154</v>
      </c>
      <c r="V8085" t="s">
        <v>39</v>
      </c>
      <c r="W8085" t="s">
        <v>40</v>
      </c>
      <c r="X8085" t="s">
        <v>41</v>
      </c>
      <c r="Y8085" t="s">
        <v>84</v>
      </c>
      <c r="Z8085" t="s">
        <v>43</v>
      </c>
      <c r="AA8085" t="s">
        <v>44</v>
      </c>
      <c r="AB8085" t="s">
        <v>44</v>
      </c>
    </row>
    <row r="8086" spans="1:28" x14ac:dyDescent="0.25">
      <c r="A8086" t="s">
        <v>13061</v>
      </c>
      <c r="B8086" s="1">
        <v>45944</v>
      </c>
      <c r="C8086" t="s">
        <v>6002</v>
      </c>
      <c r="D8086" t="s">
        <v>6003</v>
      </c>
      <c r="E8086">
        <v>24</v>
      </c>
      <c r="F8086" t="s">
        <v>48</v>
      </c>
      <c r="G8086" t="s">
        <v>387</v>
      </c>
      <c r="H8086" t="s">
        <v>388</v>
      </c>
      <c r="I8086" t="s">
        <v>74</v>
      </c>
      <c r="J8086" t="s">
        <v>75</v>
      </c>
      <c r="K8086">
        <v>4</v>
      </c>
      <c r="L8086" s="2">
        <v>3200</v>
      </c>
      <c r="M8086">
        <v>15</v>
      </c>
      <c r="N8086" s="2">
        <v>12800</v>
      </c>
      <c r="O8086" s="2">
        <v>1920</v>
      </c>
      <c r="P8086" s="2">
        <v>10880</v>
      </c>
      <c r="Q8086" s="2">
        <v>6157.29</v>
      </c>
      <c r="R8086" s="2">
        <v>4722.71</v>
      </c>
      <c r="S8086" t="s">
        <v>53</v>
      </c>
      <c r="T8086" t="s">
        <v>114</v>
      </c>
      <c r="U8086" t="s">
        <v>115</v>
      </c>
      <c r="V8086" t="s">
        <v>39</v>
      </c>
      <c r="W8086" t="s">
        <v>92</v>
      </c>
      <c r="X8086" t="s">
        <v>97</v>
      </c>
      <c r="Y8086" t="s">
        <v>56</v>
      </c>
      <c r="Z8086" t="s">
        <v>223</v>
      </c>
      <c r="AA8086" t="s">
        <v>44</v>
      </c>
      <c r="AB8086" t="s">
        <v>44</v>
      </c>
    </row>
    <row r="8087" spans="1:28" x14ac:dyDescent="0.25">
      <c r="A8087" t="s">
        <v>13062</v>
      </c>
      <c r="B8087" s="1">
        <v>45944</v>
      </c>
      <c r="C8087" t="s">
        <v>1280</v>
      </c>
      <c r="D8087" t="s">
        <v>1281</v>
      </c>
      <c r="E8087">
        <v>57</v>
      </c>
      <c r="F8087" t="s">
        <v>31</v>
      </c>
      <c r="G8087" t="s">
        <v>273</v>
      </c>
      <c r="H8087" t="s">
        <v>274</v>
      </c>
      <c r="I8087" t="s">
        <v>51</v>
      </c>
      <c r="J8087" t="s">
        <v>52</v>
      </c>
      <c r="K8087">
        <v>2</v>
      </c>
      <c r="L8087" s="2">
        <v>250</v>
      </c>
      <c r="M8087">
        <v>0</v>
      </c>
      <c r="N8087" s="2">
        <v>500</v>
      </c>
      <c r="O8087" s="2">
        <v>0</v>
      </c>
      <c r="P8087" s="2">
        <v>500</v>
      </c>
      <c r="Q8087" s="2">
        <v>360.02</v>
      </c>
      <c r="R8087" s="2">
        <v>139.97999999999999</v>
      </c>
      <c r="S8087" t="s">
        <v>64</v>
      </c>
      <c r="T8087" t="s">
        <v>122</v>
      </c>
      <c r="U8087" t="s">
        <v>123</v>
      </c>
      <c r="V8087" t="s">
        <v>39</v>
      </c>
      <c r="W8087" t="s">
        <v>66</v>
      </c>
      <c r="X8087" t="s">
        <v>41</v>
      </c>
      <c r="Y8087" t="s">
        <v>42</v>
      </c>
      <c r="Z8087" t="s">
        <v>107</v>
      </c>
      <c r="AA8087" t="s">
        <v>68</v>
      </c>
      <c r="AB8087" t="s">
        <v>44</v>
      </c>
    </row>
    <row r="8088" spans="1:28" x14ac:dyDescent="0.25">
      <c r="A8088" t="s">
        <v>13063</v>
      </c>
      <c r="B8088" s="1">
        <v>45944</v>
      </c>
      <c r="C8088" t="s">
        <v>11077</v>
      </c>
      <c r="D8088" t="s">
        <v>11078</v>
      </c>
      <c r="E8088">
        <v>42</v>
      </c>
      <c r="F8088" t="s">
        <v>48</v>
      </c>
      <c r="G8088" t="s">
        <v>128</v>
      </c>
      <c r="H8088" t="s">
        <v>129</v>
      </c>
      <c r="I8088" t="s">
        <v>74</v>
      </c>
      <c r="J8088" t="s">
        <v>130</v>
      </c>
      <c r="K8088">
        <v>3</v>
      </c>
      <c r="L8088" s="2">
        <v>1700</v>
      </c>
      <c r="M8088">
        <v>20</v>
      </c>
      <c r="N8088" s="2">
        <v>5100</v>
      </c>
      <c r="O8088" s="2">
        <v>1020</v>
      </c>
      <c r="P8088" s="2">
        <v>4080</v>
      </c>
      <c r="Q8088" s="2">
        <v>3241.03</v>
      </c>
      <c r="R8088" s="2">
        <v>838.97</v>
      </c>
      <c r="S8088" t="s">
        <v>53</v>
      </c>
      <c r="T8088" t="s">
        <v>263</v>
      </c>
      <c r="U8088" t="s">
        <v>91</v>
      </c>
      <c r="V8088" t="s">
        <v>39</v>
      </c>
      <c r="W8088" t="s">
        <v>83</v>
      </c>
      <c r="X8088" t="s">
        <v>97</v>
      </c>
      <c r="Y8088" t="s">
        <v>56</v>
      </c>
      <c r="Z8088" t="s">
        <v>43</v>
      </c>
      <c r="AA8088" t="s">
        <v>44</v>
      </c>
      <c r="AB8088" t="s">
        <v>44</v>
      </c>
    </row>
    <row r="8089" spans="1:28" x14ac:dyDescent="0.25">
      <c r="A8089" t="s">
        <v>13064</v>
      </c>
      <c r="B8089" s="1">
        <v>45944</v>
      </c>
      <c r="C8089" t="s">
        <v>4282</v>
      </c>
      <c r="D8089" t="s">
        <v>4283</v>
      </c>
      <c r="E8089">
        <v>40</v>
      </c>
      <c r="F8089" t="s">
        <v>48</v>
      </c>
      <c r="G8089" t="s">
        <v>285</v>
      </c>
      <c r="H8089" t="s">
        <v>286</v>
      </c>
      <c r="I8089" t="s">
        <v>34</v>
      </c>
      <c r="J8089" t="s">
        <v>121</v>
      </c>
      <c r="K8089">
        <v>2</v>
      </c>
      <c r="L8089" s="2">
        <v>3200</v>
      </c>
      <c r="M8089">
        <v>10</v>
      </c>
      <c r="N8089" s="2">
        <v>6400</v>
      </c>
      <c r="O8089" s="2">
        <v>640</v>
      </c>
      <c r="P8089" s="2">
        <v>5760</v>
      </c>
      <c r="Q8089" s="2">
        <v>3985.93</v>
      </c>
      <c r="R8089" s="2">
        <v>1774.07</v>
      </c>
      <c r="S8089" t="s">
        <v>53</v>
      </c>
      <c r="T8089" t="s">
        <v>263</v>
      </c>
      <c r="U8089" t="s">
        <v>91</v>
      </c>
      <c r="V8089" t="s">
        <v>39</v>
      </c>
      <c r="W8089" t="s">
        <v>83</v>
      </c>
      <c r="X8089" t="s">
        <v>97</v>
      </c>
      <c r="Y8089" t="s">
        <v>42</v>
      </c>
      <c r="Z8089" t="s">
        <v>144</v>
      </c>
      <c r="AA8089" t="s">
        <v>44</v>
      </c>
      <c r="AB8089" t="s">
        <v>44</v>
      </c>
    </row>
    <row r="8090" spans="1:28" x14ac:dyDescent="0.25">
      <c r="A8090" t="s">
        <v>13065</v>
      </c>
      <c r="B8090" s="1">
        <v>45944</v>
      </c>
      <c r="C8090" t="s">
        <v>5826</v>
      </c>
      <c r="D8090" t="s">
        <v>5827</v>
      </c>
      <c r="E8090">
        <v>23</v>
      </c>
      <c r="F8090" t="s">
        <v>111</v>
      </c>
      <c r="G8090" t="s">
        <v>49</v>
      </c>
      <c r="H8090" t="s">
        <v>50</v>
      </c>
      <c r="I8090" t="s">
        <v>51</v>
      </c>
      <c r="J8090" t="s">
        <v>52</v>
      </c>
      <c r="K8090">
        <v>3</v>
      </c>
      <c r="L8090" s="2">
        <v>500</v>
      </c>
      <c r="M8090">
        <v>25</v>
      </c>
      <c r="N8090" s="2">
        <v>1500</v>
      </c>
      <c r="O8090" s="2">
        <v>375</v>
      </c>
      <c r="P8090" s="2">
        <v>1125</v>
      </c>
      <c r="Q8090" s="2">
        <v>651.37</v>
      </c>
      <c r="R8090" s="2">
        <v>473.63</v>
      </c>
      <c r="S8090" t="s">
        <v>36</v>
      </c>
      <c r="T8090" t="s">
        <v>90</v>
      </c>
      <c r="U8090" t="s">
        <v>91</v>
      </c>
      <c r="V8090" t="s">
        <v>39</v>
      </c>
      <c r="W8090" t="s">
        <v>66</v>
      </c>
      <c r="X8090" t="s">
        <v>67</v>
      </c>
      <c r="Y8090" t="s">
        <v>56</v>
      </c>
      <c r="Z8090" t="s">
        <v>223</v>
      </c>
      <c r="AA8090" t="s">
        <v>44</v>
      </c>
      <c r="AB8090" t="s">
        <v>44</v>
      </c>
    </row>
    <row r="8091" spans="1:28" x14ac:dyDescent="0.25">
      <c r="A8091" t="s">
        <v>13066</v>
      </c>
      <c r="B8091" s="1">
        <v>45945</v>
      </c>
      <c r="C8091" t="s">
        <v>1820</v>
      </c>
      <c r="D8091" t="s">
        <v>1821</v>
      </c>
      <c r="E8091">
        <v>49</v>
      </c>
      <c r="F8091" t="s">
        <v>48</v>
      </c>
      <c r="G8091" t="s">
        <v>280</v>
      </c>
      <c r="H8091" t="s">
        <v>281</v>
      </c>
      <c r="I8091" t="s">
        <v>62</v>
      </c>
      <c r="J8091" t="s">
        <v>190</v>
      </c>
      <c r="K8091">
        <v>2</v>
      </c>
      <c r="L8091" s="2">
        <v>700</v>
      </c>
      <c r="M8091">
        <v>25</v>
      </c>
      <c r="N8091" s="2">
        <v>1400</v>
      </c>
      <c r="O8091" s="2">
        <v>350</v>
      </c>
      <c r="P8091" s="2">
        <v>1050</v>
      </c>
      <c r="Q8091" s="2">
        <v>657.7</v>
      </c>
      <c r="R8091" s="2">
        <v>392.3</v>
      </c>
      <c r="S8091" t="s">
        <v>36</v>
      </c>
      <c r="T8091" t="s">
        <v>37</v>
      </c>
      <c r="U8091" t="s">
        <v>38</v>
      </c>
      <c r="V8091" t="s">
        <v>39</v>
      </c>
      <c r="W8091" t="s">
        <v>66</v>
      </c>
      <c r="X8091" t="s">
        <v>41</v>
      </c>
      <c r="Y8091" t="s">
        <v>56</v>
      </c>
      <c r="Z8091" t="s">
        <v>43</v>
      </c>
      <c r="AA8091" t="s">
        <v>68</v>
      </c>
      <c r="AB8091" t="s">
        <v>44</v>
      </c>
    </row>
    <row r="8092" spans="1:28" x14ac:dyDescent="0.25">
      <c r="A8092" t="s">
        <v>13067</v>
      </c>
      <c r="B8092" s="1">
        <v>45945</v>
      </c>
      <c r="C8092" t="s">
        <v>3399</v>
      </c>
      <c r="D8092" t="s">
        <v>3400</v>
      </c>
      <c r="E8092">
        <v>29</v>
      </c>
      <c r="F8092" t="s">
        <v>111</v>
      </c>
      <c r="G8092" t="s">
        <v>141</v>
      </c>
      <c r="H8092" t="s">
        <v>142</v>
      </c>
      <c r="I8092" t="s">
        <v>74</v>
      </c>
      <c r="J8092" t="s">
        <v>143</v>
      </c>
      <c r="K8092">
        <v>1</v>
      </c>
      <c r="L8092" s="2">
        <v>900</v>
      </c>
      <c r="M8092">
        <v>5</v>
      </c>
      <c r="N8092" s="2">
        <v>900</v>
      </c>
      <c r="O8092" s="2">
        <v>45</v>
      </c>
      <c r="P8092" s="2">
        <v>855</v>
      </c>
      <c r="Q8092" s="2">
        <v>482.34</v>
      </c>
      <c r="R8092" s="2">
        <v>372.66</v>
      </c>
      <c r="S8092" t="s">
        <v>53</v>
      </c>
      <c r="T8092" t="s">
        <v>578</v>
      </c>
      <c r="U8092" t="s">
        <v>579</v>
      </c>
      <c r="V8092" t="s">
        <v>39</v>
      </c>
      <c r="W8092" t="s">
        <v>66</v>
      </c>
      <c r="X8092" t="s">
        <v>67</v>
      </c>
      <c r="Y8092" t="s">
        <v>56</v>
      </c>
      <c r="Z8092" t="s">
        <v>43</v>
      </c>
      <c r="AA8092" t="s">
        <v>68</v>
      </c>
      <c r="AB8092" t="s">
        <v>44</v>
      </c>
    </row>
    <row r="8093" spans="1:28" x14ac:dyDescent="0.25">
      <c r="A8093" t="s">
        <v>13068</v>
      </c>
      <c r="B8093" s="1">
        <v>45945</v>
      </c>
      <c r="C8093" t="s">
        <v>860</v>
      </c>
      <c r="D8093" t="s">
        <v>861</v>
      </c>
      <c r="E8093">
        <v>53</v>
      </c>
      <c r="F8093" t="s">
        <v>48</v>
      </c>
      <c r="G8093" t="s">
        <v>387</v>
      </c>
      <c r="H8093" t="s">
        <v>388</v>
      </c>
      <c r="I8093" t="s">
        <v>74</v>
      </c>
      <c r="J8093" t="s">
        <v>75</v>
      </c>
      <c r="K8093">
        <v>1</v>
      </c>
      <c r="L8093" s="2">
        <v>3200</v>
      </c>
      <c r="M8093">
        <v>0</v>
      </c>
      <c r="N8093" s="2">
        <v>3200</v>
      </c>
      <c r="O8093" s="2">
        <v>0</v>
      </c>
      <c r="P8093" s="2">
        <v>3200</v>
      </c>
      <c r="Q8093" s="2">
        <v>2203.52</v>
      </c>
      <c r="R8093" s="2">
        <v>996.48</v>
      </c>
      <c r="S8093" t="s">
        <v>36</v>
      </c>
      <c r="T8093" t="s">
        <v>398</v>
      </c>
      <c r="U8093" t="s">
        <v>399</v>
      </c>
      <c r="V8093" t="s">
        <v>39</v>
      </c>
      <c r="W8093" t="s">
        <v>83</v>
      </c>
      <c r="X8093" t="s">
        <v>97</v>
      </c>
      <c r="Y8093" t="s">
        <v>42</v>
      </c>
      <c r="Z8093" t="s">
        <v>43</v>
      </c>
      <c r="AA8093" t="s">
        <v>44</v>
      </c>
      <c r="AB8093" t="s">
        <v>44</v>
      </c>
    </row>
    <row r="8094" spans="1:28" x14ac:dyDescent="0.25">
      <c r="A8094" t="s">
        <v>13069</v>
      </c>
      <c r="B8094" s="1">
        <v>45945</v>
      </c>
      <c r="C8094" t="s">
        <v>7059</v>
      </c>
      <c r="D8094" t="s">
        <v>7060</v>
      </c>
      <c r="E8094">
        <v>41</v>
      </c>
      <c r="F8094" t="s">
        <v>48</v>
      </c>
      <c r="G8094" t="s">
        <v>112</v>
      </c>
      <c r="H8094" t="s">
        <v>113</v>
      </c>
      <c r="I8094" t="s">
        <v>103</v>
      </c>
      <c r="J8094" t="s">
        <v>104</v>
      </c>
      <c r="K8094">
        <v>4</v>
      </c>
      <c r="L8094" s="2">
        <v>650</v>
      </c>
      <c r="M8094">
        <v>10</v>
      </c>
      <c r="N8094" s="2">
        <v>2600</v>
      </c>
      <c r="O8094" s="2">
        <v>260</v>
      </c>
      <c r="P8094" s="2">
        <v>2340</v>
      </c>
      <c r="Q8094" s="2">
        <v>1733.34</v>
      </c>
      <c r="R8094" s="2">
        <v>606.66</v>
      </c>
      <c r="S8094" t="s">
        <v>36</v>
      </c>
      <c r="T8094" t="s">
        <v>105</v>
      </c>
      <c r="U8094" t="s">
        <v>106</v>
      </c>
      <c r="V8094" t="s">
        <v>39</v>
      </c>
      <c r="W8094" t="s">
        <v>40</v>
      </c>
      <c r="X8094" t="s">
        <v>41</v>
      </c>
      <c r="Y8094" t="s">
        <v>84</v>
      </c>
      <c r="Z8094" t="s">
        <v>107</v>
      </c>
      <c r="AA8094" t="s">
        <v>68</v>
      </c>
      <c r="AB8094" t="s">
        <v>44</v>
      </c>
    </row>
    <row r="8095" spans="1:28" x14ac:dyDescent="0.25">
      <c r="A8095" t="s">
        <v>13070</v>
      </c>
      <c r="B8095" s="1">
        <v>45945</v>
      </c>
      <c r="C8095" t="s">
        <v>1831</v>
      </c>
      <c r="D8095" t="s">
        <v>1832</v>
      </c>
      <c r="E8095">
        <v>43</v>
      </c>
      <c r="F8095" t="s">
        <v>48</v>
      </c>
      <c r="G8095" t="s">
        <v>168</v>
      </c>
      <c r="H8095" t="s">
        <v>169</v>
      </c>
      <c r="I8095" t="s">
        <v>62</v>
      </c>
      <c r="J8095" t="s">
        <v>143</v>
      </c>
      <c r="K8095">
        <v>2</v>
      </c>
      <c r="L8095" s="2">
        <v>1800</v>
      </c>
      <c r="M8095">
        <v>10</v>
      </c>
      <c r="N8095" s="2">
        <v>3600</v>
      </c>
      <c r="O8095" s="2">
        <v>360</v>
      </c>
      <c r="P8095" s="2">
        <v>3240</v>
      </c>
      <c r="Q8095" s="2">
        <v>2325.2199999999998</v>
      </c>
      <c r="R8095" s="2">
        <v>914.78</v>
      </c>
      <c r="S8095" t="s">
        <v>53</v>
      </c>
      <c r="T8095" t="s">
        <v>122</v>
      </c>
      <c r="U8095" t="s">
        <v>123</v>
      </c>
      <c r="V8095" t="s">
        <v>39</v>
      </c>
      <c r="W8095" t="s">
        <v>40</v>
      </c>
      <c r="X8095" t="s">
        <v>97</v>
      </c>
      <c r="Y8095" t="s">
        <v>56</v>
      </c>
      <c r="Z8095" t="s">
        <v>107</v>
      </c>
      <c r="AA8095" t="s">
        <v>44</v>
      </c>
      <c r="AB8095" t="s">
        <v>44</v>
      </c>
    </row>
    <row r="8096" spans="1:28" x14ac:dyDescent="0.25">
      <c r="A8096" t="s">
        <v>13071</v>
      </c>
      <c r="B8096" s="1">
        <v>45945</v>
      </c>
      <c r="C8096" t="s">
        <v>1918</v>
      </c>
      <c r="D8096" t="s">
        <v>1919</v>
      </c>
      <c r="E8096">
        <v>30</v>
      </c>
      <c r="F8096" t="s">
        <v>48</v>
      </c>
      <c r="G8096" t="s">
        <v>81</v>
      </c>
      <c r="H8096" t="s">
        <v>82</v>
      </c>
      <c r="I8096" t="s">
        <v>51</v>
      </c>
      <c r="J8096" t="s">
        <v>52</v>
      </c>
      <c r="K8096">
        <v>1</v>
      </c>
      <c r="L8096" s="2">
        <v>600</v>
      </c>
      <c r="M8096">
        <v>5</v>
      </c>
      <c r="N8096" s="2">
        <v>600</v>
      </c>
      <c r="O8096" s="2">
        <v>30</v>
      </c>
      <c r="P8096" s="2">
        <v>570</v>
      </c>
      <c r="Q8096" s="2">
        <v>384.95</v>
      </c>
      <c r="R8096" s="2">
        <v>185.05</v>
      </c>
      <c r="S8096" t="s">
        <v>53</v>
      </c>
      <c r="T8096" t="s">
        <v>105</v>
      </c>
      <c r="U8096" t="s">
        <v>106</v>
      </c>
      <c r="V8096" t="s">
        <v>39</v>
      </c>
      <c r="W8096" t="s">
        <v>83</v>
      </c>
      <c r="X8096" t="s">
        <v>41</v>
      </c>
      <c r="Y8096" t="s">
        <v>56</v>
      </c>
      <c r="Z8096" t="s">
        <v>223</v>
      </c>
      <c r="AA8096" t="s">
        <v>44</v>
      </c>
      <c r="AB8096" t="s">
        <v>44</v>
      </c>
    </row>
    <row r="8097" spans="1:28" x14ac:dyDescent="0.25">
      <c r="A8097" t="s">
        <v>13072</v>
      </c>
      <c r="B8097" s="1">
        <v>45945</v>
      </c>
      <c r="C8097" t="s">
        <v>606</v>
      </c>
      <c r="D8097" t="s">
        <v>607</v>
      </c>
      <c r="E8097">
        <v>38</v>
      </c>
      <c r="F8097" t="s">
        <v>48</v>
      </c>
      <c r="G8097" t="s">
        <v>207</v>
      </c>
      <c r="H8097" t="s">
        <v>208</v>
      </c>
      <c r="I8097" t="s">
        <v>34</v>
      </c>
      <c r="J8097" t="s">
        <v>143</v>
      </c>
      <c r="K8097">
        <v>1</v>
      </c>
      <c r="L8097" s="2">
        <v>18000</v>
      </c>
      <c r="M8097">
        <v>25</v>
      </c>
      <c r="N8097" s="2">
        <v>18000</v>
      </c>
      <c r="O8097" s="2">
        <v>4500</v>
      </c>
      <c r="P8097" s="2">
        <v>13500</v>
      </c>
      <c r="Q8097" s="2">
        <v>10259.74</v>
      </c>
      <c r="R8097" s="2">
        <v>3240.26</v>
      </c>
      <c r="S8097" t="s">
        <v>53</v>
      </c>
      <c r="T8097" t="s">
        <v>105</v>
      </c>
      <c r="U8097" t="s">
        <v>106</v>
      </c>
      <c r="V8097" t="s">
        <v>39</v>
      </c>
      <c r="W8097" t="s">
        <v>92</v>
      </c>
      <c r="X8097" t="s">
        <v>97</v>
      </c>
      <c r="Y8097" t="s">
        <v>56</v>
      </c>
      <c r="Z8097" t="s">
        <v>43</v>
      </c>
      <c r="AA8097" t="s">
        <v>44</v>
      </c>
      <c r="AB8097" t="s">
        <v>44</v>
      </c>
    </row>
    <row r="8098" spans="1:28" x14ac:dyDescent="0.25">
      <c r="A8098" t="s">
        <v>13073</v>
      </c>
      <c r="B8098" s="1">
        <v>45945</v>
      </c>
      <c r="C8098" t="s">
        <v>6222</v>
      </c>
      <c r="D8098" t="s">
        <v>6223</v>
      </c>
      <c r="E8098">
        <v>26</v>
      </c>
      <c r="F8098" t="s">
        <v>111</v>
      </c>
      <c r="G8098" t="s">
        <v>188</v>
      </c>
      <c r="H8098" t="s">
        <v>189</v>
      </c>
      <c r="I8098" t="s">
        <v>34</v>
      </c>
      <c r="J8098" t="s">
        <v>190</v>
      </c>
      <c r="K8098">
        <v>2</v>
      </c>
      <c r="L8098" s="2">
        <v>1800</v>
      </c>
      <c r="M8098">
        <v>10</v>
      </c>
      <c r="N8098" s="2">
        <v>3600</v>
      </c>
      <c r="O8098" s="2">
        <v>360</v>
      </c>
      <c r="P8098" s="2">
        <v>3240</v>
      </c>
      <c r="Q8098" s="2">
        <v>2603.15</v>
      </c>
      <c r="R8098" s="2">
        <v>636.85</v>
      </c>
      <c r="S8098" t="s">
        <v>53</v>
      </c>
      <c r="T8098" t="s">
        <v>54</v>
      </c>
      <c r="U8098" t="s">
        <v>55</v>
      </c>
      <c r="V8098" t="s">
        <v>39</v>
      </c>
      <c r="W8098" t="s">
        <v>92</v>
      </c>
      <c r="X8098" t="s">
        <v>41</v>
      </c>
      <c r="Y8098" t="s">
        <v>56</v>
      </c>
      <c r="Z8098" t="s">
        <v>107</v>
      </c>
      <c r="AA8098" t="s">
        <v>44</v>
      </c>
      <c r="AB8098" t="s">
        <v>68</v>
      </c>
    </row>
    <row r="8099" spans="1:28" x14ac:dyDescent="0.25">
      <c r="A8099" t="s">
        <v>13074</v>
      </c>
      <c r="B8099" s="1">
        <v>45945</v>
      </c>
      <c r="C8099" t="s">
        <v>7374</v>
      </c>
      <c r="D8099" t="s">
        <v>7375</v>
      </c>
      <c r="E8099">
        <v>21</v>
      </c>
      <c r="F8099" t="s">
        <v>48</v>
      </c>
      <c r="G8099" t="s">
        <v>197</v>
      </c>
      <c r="H8099" t="s">
        <v>198</v>
      </c>
      <c r="I8099" t="s">
        <v>74</v>
      </c>
      <c r="J8099" t="s">
        <v>75</v>
      </c>
      <c r="K8099">
        <v>1</v>
      </c>
      <c r="L8099" s="2">
        <v>2600</v>
      </c>
      <c r="M8099">
        <v>15</v>
      </c>
      <c r="N8099" s="2">
        <v>2600</v>
      </c>
      <c r="O8099" s="2">
        <v>390</v>
      </c>
      <c r="P8099" s="2">
        <v>2210</v>
      </c>
      <c r="Q8099" s="2">
        <v>1426.63</v>
      </c>
      <c r="R8099" s="2">
        <v>783.37</v>
      </c>
      <c r="S8099" t="s">
        <v>53</v>
      </c>
      <c r="T8099" t="s">
        <v>76</v>
      </c>
      <c r="U8099" t="s">
        <v>77</v>
      </c>
      <c r="V8099" t="s">
        <v>39</v>
      </c>
      <c r="W8099" t="s">
        <v>40</v>
      </c>
      <c r="X8099" t="s">
        <v>41</v>
      </c>
      <c r="Y8099" t="s">
        <v>56</v>
      </c>
      <c r="Z8099" t="s">
        <v>43</v>
      </c>
      <c r="AA8099" t="s">
        <v>68</v>
      </c>
      <c r="AB8099" t="s">
        <v>44</v>
      </c>
    </row>
    <row r="8100" spans="1:28" x14ac:dyDescent="0.25">
      <c r="A8100" t="s">
        <v>13075</v>
      </c>
      <c r="B8100" s="1">
        <v>45945</v>
      </c>
      <c r="C8100" t="s">
        <v>6973</v>
      </c>
      <c r="D8100" t="s">
        <v>6974</v>
      </c>
      <c r="E8100">
        <v>19</v>
      </c>
      <c r="F8100" t="s">
        <v>31</v>
      </c>
      <c r="G8100" t="s">
        <v>202</v>
      </c>
      <c r="H8100" t="s">
        <v>203</v>
      </c>
      <c r="I8100" t="s">
        <v>103</v>
      </c>
      <c r="J8100" t="s">
        <v>104</v>
      </c>
      <c r="K8100">
        <v>1</v>
      </c>
      <c r="L8100" s="2">
        <v>550</v>
      </c>
      <c r="M8100">
        <v>20</v>
      </c>
      <c r="N8100" s="2">
        <v>550</v>
      </c>
      <c r="O8100" s="2">
        <v>110</v>
      </c>
      <c r="P8100" s="2">
        <v>440</v>
      </c>
      <c r="Q8100" s="2">
        <v>336.81</v>
      </c>
      <c r="R8100" s="2">
        <v>103.19</v>
      </c>
      <c r="S8100" t="s">
        <v>53</v>
      </c>
      <c r="T8100" t="s">
        <v>578</v>
      </c>
      <c r="U8100" t="s">
        <v>579</v>
      </c>
      <c r="V8100" t="s">
        <v>39</v>
      </c>
      <c r="W8100" t="s">
        <v>66</v>
      </c>
      <c r="X8100" t="s">
        <v>41</v>
      </c>
      <c r="Y8100" t="s">
        <v>42</v>
      </c>
      <c r="Z8100" t="s">
        <v>43</v>
      </c>
      <c r="AA8100" t="s">
        <v>44</v>
      </c>
      <c r="AB8100" t="s">
        <v>44</v>
      </c>
    </row>
    <row r="8101" spans="1:28" x14ac:dyDescent="0.25">
      <c r="A8101" t="s">
        <v>13076</v>
      </c>
      <c r="B8101" s="1">
        <v>45945</v>
      </c>
      <c r="C8101" t="s">
        <v>7929</v>
      </c>
      <c r="D8101" t="s">
        <v>7930</v>
      </c>
      <c r="E8101">
        <v>50</v>
      </c>
      <c r="F8101" t="s">
        <v>48</v>
      </c>
      <c r="G8101" t="s">
        <v>88</v>
      </c>
      <c r="H8101" t="s">
        <v>89</v>
      </c>
      <c r="I8101" t="s">
        <v>62</v>
      </c>
      <c r="J8101" t="s">
        <v>63</v>
      </c>
      <c r="K8101">
        <v>2</v>
      </c>
      <c r="L8101" s="2">
        <v>4200</v>
      </c>
      <c r="M8101">
        <v>5</v>
      </c>
      <c r="N8101" s="2">
        <v>8400</v>
      </c>
      <c r="O8101" s="2">
        <v>420</v>
      </c>
      <c r="P8101" s="2">
        <v>7980</v>
      </c>
      <c r="Q8101" s="2">
        <v>5748.69</v>
      </c>
      <c r="R8101" s="2">
        <v>2231.31</v>
      </c>
      <c r="S8101" t="s">
        <v>36</v>
      </c>
      <c r="T8101" t="s">
        <v>37</v>
      </c>
      <c r="U8101" t="s">
        <v>38</v>
      </c>
      <c r="V8101" t="s">
        <v>39</v>
      </c>
      <c r="W8101" t="s">
        <v>137</v>
      </c>
      <c r="X8101" t="s">
        <v>97</v>
      </c>
      <c r="Y8101" t="s">
        <v>42</v>
      </c>
      <c r="Z8101" t="s">
        <v>43</v>
      </c>
      <c r="AA8101" t="s">
        <v>44</v>
      </c>
      <c r="AB8101" t="s">
        <v>44</v>
      </c>
    </row>
    <row r="8102" spans="1:28" x14ac:dyDescent="0.25">
      <c r="A8102" t="s">
        <v>13077</v>
      </c>
      <c r="B8102" s="1">
        <v>45945</v>
      </c>
      <c r="C8102" t="s">
        <v>8058</v>
      </c>
      <c r="D8102" t="s">
        <v>8059</v>
      </c>
      <c r="E8102">
        <v>60</v>
      </c>
      <c r="F8102" t="s">
        <v>48</v>
      </c>
      <c r="G8102" t="s">
        <v>207</v>
      </c>
      <c r="H8102" t="s">
        <v>208</v>
      </c>
      <c r="I8102" t="s">
        <v>34</v>
      </c>
      <c r="J8102" t="s">
        <v>143</v>
      </c>
      <c r="K8102">
        <v>1</v>
      </c>
      <c r="L8102" s="2">
        <v>18000</v>
      </c>
      <c r="M8102">
        <v>15</v>
      </c>
      <c r="N8102" s="2">
        <v>18000</v>
      </c>
      <c r="O8102" s="2">
        <v>2700</v>
      </c>
      <c r="P8102" s="2">
        <v>15300</v>
      </c>
      <c r="Q8102" s="2">
        <v>9110.0499999999993</v>
      </c>
      <c r="R8102" s="2">
        <v>6189.95</v>
      </c>
      <c r="S8102" t="s">
        <v>64</v>
      </c>
      <c r="T8102" t="s">
        <v>290</v>
      </c>
      <c r="U8102" t="s">
        <v>291</v>
      </c>
      <c r="V8102" t="s">
        <v>39</v>
      </c>
      <c r="W8102" t="s">
        <v>124</v>
      </c>
      <c r="X8102" t="s">
        <v>97</v>
      </c>
      <c r="Y8102" t="s">
        <v>42</v>
      </c>
      <c r="Z8102" t="s">
        <v>43</v>
      </c>
      <c r="AA8102" t="s">
        <v>44</v>
      </c>
      <c r="AB8102" t="s">
        <v>44</v>
      </c>
    </row>
    <row r="8103" spans="1:28" x14ac:dyDescent="0.25">
      <c r="A8103" t="s">
        <v>13078</v>
      </c>
      <c r="B8103" s="1">
        <v>45945</v>
      </c>
      <c r="C8103" t="s">
        <v>11982</v>
      </c>
      <c r="D8103" t="s">
        <v>11983</v>
      </c>
      <c r="E8103">
        <v>34</v>
      </c>
      <c r="F8103" t="s">
        <v>31</v>
      </c>
      <c r="G8103" t="s">
        <v>227</v>
      </c>
      <c r="H8103" t="s">
        <v>228</v>
      </c>
      <c r="I8103" t="s">
        <v>74</v>
      </c>
      <c r="J8103" t="s">
        <v>75</v>
      </c>
      <c r="K8103">
        <v>3</v>
      </c>
      <c r="L8103" s="2">
        <v>1400</v>
      </c>
      <c r="M8103">
        <v>10</v>
      </c>
      <c r="N8103" s="2">
        <v>4200</v>
      </c>
      <c r="O8103" s="2">
        <v>420</v>
      </c>
      <c r="P8103" s="2">
        <v>3780</v>
      </c>
      <c r="Q8103" s="2">
        <v>2973.47</v>
      </c>
      <c r="R8103" s="2">
        <v>806.53</v>
      </c>
      <c r="S8103" t="s">
        <v>53</v>
      </c>
      <c r="T8103" t="s">
        <v>105</v>
      </c>
      <c r="U8103" t="s">
        <v>106</v>
      </c>
      <c r="V8103" t="s">
        <v>39</v>
      </c>
      <c r="W8103" t="s">
        <v>40</v>
      </c>
      <c r="X8103" t="s">
        <v>97</v>
      </c>
      <c r="Y8103" t="s">
        <v>56</v>
      </c>
      <c r="Z8103" t="s">
        <v>508</v>
      </c>
      <c r="AA8103" t="s">
        <v>44</v>
      </c>
      <c r="AB8103" t="s">
        <v>44</v>
      </c>
    </row>
    <row r="8104" spans="1:28" x14ac:dyDescent="0.25">
      <c r="A8104" t="s">
        <v>13079</v>
      </c>
      <c r="B8104" s="1">
        <v>45945</v>
      </c>
      <c r="C8104" t="s">
        <v>651</v>
      </c>
      <c r="D8104" t="s">
        <v>652</v>
      </c>
      <c r="E8104">
        <v>33</v>
      </c>
      <c r="F8104" t="s">
        <v>111</v>
      </c>
      <c r="G8104" t="s">
        <v>227</v>
      </c>
      <c r="H8104" t="s">
        <v>228</v>
      </c>
      <c r="I8104" t="s">
        <v>74</v>
      </c>
      <c r="J8104" t="s">
        <v>75</v>
      </c>
      <c r="K8104">
        <v>2</v>
      </c>
      <c r="L8104" s="2">
        <v>1400</v>
      </c>
      <c r="M8104">
        <v>15</v>
      </c>
      <c r="N8104" s="2">
        <v>2800</v>
      </c>
      <c r="O8104" s="2">
        <v>420</v>
      </c>
      <c r="P8104" s="2">
        <v>2380</v>
      </c>
      <c r="Q8104" s="2">
        <v>1733.45</v>
      </c>
      <c r="R8104" s="2">
        <v>646.54999999999995</v>
      </c>
      <c r="S8104" t="s">
        <v>36</v>
      </c>
      <c r="T8104" t="s">
        <v>290</v>
      </c>
      <c r="U8104" t="s">
        <v>291</v>
      </c>
      <c r="V8104" t="s">
        <v>39</v>
      </c>
      <c r="W8104" t="s">
        <v>40</v>
      </c>
      <c r="X8104" t="s">
        <v>97</v>
      </c>
      <c r="Y8104" t="s">
        <v>56</v>
      </c>
      <c r="Z8104" t="s">
        <v>43</v>
      </c>
      <c r="AA8104" t="s">
        <v>44</v>
      </c>
      <c r="AB8104" t="s">
        <v>44</v>
      </c>
    </row>
    <row r="8105" spans="1:28" x14ac:dyDescent="0.25">
      <c r="A8105" t="s">
        <v>13080</v>
      </c>
      <c r="B8105" s="1">
        <v>45945</v>
      </c>
      <c r="C8105" t="s">
        <v>3641</v>
      </c>
      <c r="D8105" t="s">
        <v>3642</v>
      </c>
      <c r="E8105">
        <v>21</v>
      </c>
      <c r="F8105" t="s">
        <v>48</v>
      </c>
      <c r="G8105" t="s">
        <v>134</v>
      </c>
      <c r="H8105" t="s">
        <v>135</v>
      </c>
      <c r="I8105" t="s">
        <v>62</v>
      </c>
      <c r="J8105" t="s">
        <v>130</v>
      </c>
      <c r="K8105">
        <v>1</v>
      </c>
      <c r="L8105" s="2">
        <v>8500</v>
      </c>
      <c r="M8105">
        <v>15</v>
      </c>
      <c r="N8105" s="2">
        <v>8500</v>
      </c>
      <c r="O8105" s="2">
        <v>1275</v>
      </c>
      <c r="P8105" s="2">
        <v>7225</v>
      </c>
      <c r="Q8105" s="2">
        <v>5864.44</v>
      </c>
      <c r="R8105" s="2">
        <v>1360.56</v>
      </c>
      <c r="S8105" t="s">
        <v>53</v>
      </c>
      <c r="T8105" t="s">
        <v>96</v>
      </c>
      <c r="U8105" t="s">
        <v>96</v>
      </c>
      <c r="V8105" t="s">
        <v>39</v>
      </c>
      <c r="W8105" t="s">
        <v>124</v>
      </c>
      <c r="X8105" t="s">
        <v>41</v>
      </c>
      <c r="Y8105" t="s">
        <v>56</v>
      </c>
      <c r="Z8105" t="s">
        <v>43</v>
      </c>
      <c r="AA8105" t="s">
        <v>44</v>
      </c>
      <c r="AB8105" t="s">
        <v>44</v>
      </c>
    </row>
    <row r="8106" spans="1:28" x14ac:dyDescent="0.25">
      <c r="A8106" t="s">
        <v>13081</v>
      </c>
      <c r="B8106" s="1">
        <v>45945</v>
      </c>
      <c r="C8106" t="s">
        <v>2883</v>
      </c>
      <c r="D8106" t="s">
        <v>2884</v>
      </c>
      <c r="E8106">
        <v>59</v>
      </c>
      <c r="F8106" t="s">
        <v>111</v>
      </c>
      <c r="G8106" t="s">
        <v>212</v>
      </c>
      <c r="H8106" t="s">
        <v>213</v>
      </c>
      <c r="I8106" t="s">
        <v>51</v>
      </c>
      <c r="J8106" t="s">
        <v>52</v>
      </c>
      <c r="K8106">
        <v>1</v>
      </c>
      <c r="L8106" s="2">
        <v>400</v>
      </c>
      <c r="M8106">
        <v>5</v>
      </c>
      <c r="N8106" s="2">
        <v>400</v>
      </c>
      <c r="O8106" s="2">
        <v>20</v>
      </c>
      <c r="P8106" s="2">
        <v>380</v>
      </c>
      <c r="Q8106" s="2">
        <v>261.11</v>
      </c>
      <c r="R8106" s="2">
        <v>118.89</v>
      </c>
      <c r="S8106" t="s">
        <v>53</v>
      </c>
      <c r="T8106" t="s">
        <v>37</v>
      </c>
      <c r="U8106" t="s">
        <v>38</v>
      </c>
      <c r="V8106" t="s">
        <v>39</v>
      </c>
      <c r="W8106" t="s">
        <v>83</v>
      </c>
      <c r="X8106" t="s">
        <v>67</v>
      </c>
      <c r="Y8106" t="s">
        <v>56</v>
      </c>
      <c r="Z8106" t="s">
        <v>43</v>
      </c>
      <c r="AA8106" t="s">
        <v>44</v>
      </c>
      <c r="AB8106" t="s">
        <v>44</v>
      </c>
    </row>
    <row r="8107" spans="1:28" x14ac:dyDescent="0.25">
      <c r="A8107" t="s">
        <v>13082</v>
      </c>
      <c r="B8107" s="1">
        <v>45946</v>
      </c>
      <c r="C8107" t="s">
        <v>1519</v>
      </c>
      <c r="D8107" t="s">
        <v>1520</v>
      </c>
      <c r="E8107">
        <v>35</v>
      </c>
      <c r="F8107" t="s">
        <v>48</v>
      </c>
      <c r="G8107" t="s">
        <v>352</v>
      </c>
      <c r="H8107" t="s">
        <v>353</v>
      </c>
      <c r="I8107" t="s">
        <v>103</v>
      </c>
      <c r="J8107" t="s">
        <v>104</v>
      </c>
      <c r="K8107">
        <v>1</v>
      </c>
      <c r="L8107" s="2">
        <v>850</v>
      </c>
      <c r="M8107">
        <v>0</v>
      </c>
      <c r="N8107" s="2">
        <v>850</v>
      </c>
      <c r="O8107" s="2">
        <v>0</v>
      </c>
      <c r="P8107" s="2">
        <v>850</v>
      </c>
      <c r="Q8107" s="2">
        <v>617.01</v>
      </c>
      <c r="R8107" s="2">
        <v>232.99</v>
      </c>
      <c r="S8107" t="s">
        <v>36</v>
      </c>
      <c r="T8107" t="s">
        <v>578</v>
      </c>
      <c r="U8107" t="s">
        <v>579</v>
      </c>
      <c r="V8107" t="s">
        <v>39</v>
      </c>
      <c r="W8107" t="s">
        <v>83</v>
      </c>
      <c r="X8107" t="s">
        <v>67</v>
      </c>
      <c r="Y8107" t="s">
        <v>56</v>
      </c>
      <c r="Z8107" t="s">
        <v>43</v>
      </c>
      <c r="AA8107" t="s">
        <v>44</v>
      </c>
      <c r="AB8107" t="s">
        <v>44</v>
      </c>
    </row>
    <row r="8108" spans="1:28" x14ac:dyDescent="0.25">
      <c r="A8108" t="s">
        <v>13083</v>
      </c>
      <c r="B8108" s="1">
        <v>45946</v>
      </c>
      <c r="C8108" t="s">
        <v>5186</v>
      </c>
      <c r="D8108" t="s">
        <v>5187</v>
      </c>
      <c r="E8108">
        <v>40</v>
      </c>
      <c r="F8108" t="s">
        <v>31</v>
      </c>
      <c r="G8108" t="s">
        <v>298</v>
      </c>
      <c r="H8108" t="s">
        <v>299</v>
      </c>
      <c r="I8108" t="s">
        <v>103</v>
      </c>
      <c r="J8108" t="s">
        <v>104</v>
      </c>
      <c r="K8108">
        <v>5</v>
      </c>
      <c r="L8108" s="2">
        <v>700</v>
      </c>
      <c r="M8108">
        <v>20</v>
      </c>
      <c r="N8108" s="2">
        <v>3500</v>
      </c>
      <c r="O8108" s="2">
        <v>700</v>
      </c>
      <c r="P8108" s="2">
        <v>2800</v>
      </c>
      <c r="Q8108" s="2">
        <v>2088.31</v>
      </c>
      <c r="R8108" s="2">
        <v>711.69</v>
      </c>
      <c r="S8108" t="s">
        <v>64</v>
      </c>
      <c r="T8108" t="s">
        <v>76</v>
      </c>
      <c r="U8108" t="s">
        <v>77</v>
      </c>
      <c r="V8108" t="s">
        <v>39</v>
      </c>
      <c r="W8108" t="s">
        <v>137</v>
      </c>
      <c r="X8108" t="s">
        <v>41</v>
      </c>
      <c r="Y8108" t="s">
        <v>84</v>
      </c>
      <c r="Z8108" t="s">
        <v>43</v>
      </c>
      <c r="AA8108" t="s">
        <v>44</v>
      </c>
      <c r="AB8108" t="s">
        <v>44</v>
      </c>
    </row>
    <row r="8109" spans="1:28" x14ac:dyDescent="0.25">
      <c r="A8109" t="s">
        <v>13084</v>
      </c>
      <c r="B8109" s="1">
        <v>45946</v>
      </c>
      <c r="C8109" t="s">
        <v>7859</v>
      </c>
      <c r="D8109" t="s">
        <v>7860</v>
      </c>
      <c r="E8109">
        <v>28</v>
      </c>
      <c r="F8109" t="s">
        <v>111</v>
      </c>
      <c r="G8109" t="s">
        <v>49</v>
      </c>
      <c r="H8109" t="s">
        <v>50</v>
      </c>
      <c r="I8109" t="s">
        <v>51</v>
      </c>
      <c r="J8109" t="s">
        <v>52</v>
      </c>
      <c r="K8109">
        <v>1</v>
      </c>
      <c r="L8109" s="2">
        <v>500</v>
      </c>
      <c r="M8109">
        <v>20</v>
      </c>
      <c r="N8109" s="2">
        <v>500</v>
      </c>
      <c r="O8109" s="2">
        <v>100</v>
      </c>
      <c r="P8109" s="2">
        <v>400</v>
      </c>
      <c r="Q8109" s="2">
        <v>310.10000000000002</v>
      </c>
      <c r="R8109" s="2">
        <v>89.9</v>
      </c>
      <c r="S8109" t="s">
        <v>64</v>
      </c>
      <c r="T8109" t="s">
        <v>222</v>
      </c>
      <c r="U8109" t="s">
        <v>38</v>
      </c>
      <c r="V8109" t="s">
        <v>39</v>
      </c>
      <c r="W8109" t="s">
        <v>124</v>
      </c>
      <c r="X8109" t="s">
        <v>97</v>
      </c>
      <c r="Y8109" t="s">
        <v>56</v>
      </c>
      <c r="Z8109" t="s">
        <v>43</v>
      </c>
      <c r="AA8109" t="s">
        <v>44</v>
      </c>
      <c r="AB8109" t="s">
        <v>44</v>
      </c>
    </row>
    <row r="8110" spans="1:28" x14ac:dyDescent="0.25">
      <c r="A8110" t="s">
        <v>13085</v>
      </c>
      <c r="B8110" s="1">
        <v>45946</v>
      </c>
      <c r="C8110" t="s">
        <v>1805</v>
      </c>
      <c r="D8110" t="s">
        <v>1806</v>
      </c>
      <c r="E8110">
        <v>28</v>
      </c>
      <c r="F8110" t="s">
        <v>48</v>
      </c>
      <c r="G8110" t="s">
        <v>298</v>
      </c>
      <c r="H8110" t="s">
        <v>299</v>
      </c>
      <c r="I8110" t="s">
        <v>103</v>
      </c>
      <c r="J8110" t="s">
        <v>104</v>
      </c>
      <c r="K8110">
        <v>3</v>
      </c>
      <c r="L8110" s="2">
        <v>700</v>
      </c>
      <c r="M8110">
        <v>20</v>
      </c>
      <c r="N8110" s="2">
        <v>2100</v>
      </c>
      <c r="O8110" s="2">
        <v>420</v>
      </c>
      <c r="P8110" s="2">
        <v>1680</v>
      </c>
      <c r="Q8110" s="2">
        <v>1144.8800000000001</v>
      </c>
      <c r="R8110" s="2">
        <v>535.12</v>
      </c>
      <c r="S8110" t="s">
        <v>64</v>
      </c>
      <c r="T8110" t="s">
        <v>90</v>
      </c>
      <c r="U8110" t="s">
        <v>91</v>
      </c>
      <c r="V8110" t="s">
        <v>39</v>
      </c>
      <c r="W8110" t="s">
        <v>66</v>
      </c>
      <c r="X8110" t="s">
        <v>97</v>
      </c>
      <c r="Y8110" t="s">
        <v>56</v>
      </c>
      <c r="Z8110" t="s">
        <v>43</v>
      </c>
      <c r="AA8110" t="s">
        <v>44</v>
      </c>
      <c r="AB8110" t="s">
        <v>44</v>
      </c>
    </row>
    <row r="8111" spans="1:28" x14ac:dyDescent="0.25">
      <c r="A8111" t="s">
        <v>13086</v>
      </c>
      <c r="B8111" s="1">
        <v>45946</v>
      </c>
      <c r="C8111" t="s">
        <v>688</v>
      </c>
      <c r="D8111" t="s">
        <v>689</v>
      </c>
      <c r="E8111">
        <v>60</v>
      </c>
      <c r="F8111" t="s">
        <v>31</v>
      </c>
      <c r="G8111" t="s">
        <v>176</v>
      </c>
      <c r="H8111" t="s">
        <v>177</v>
      </c>
      <c r="I8111" t="s">
        <v>34</v>
      </c>
      <c r="J8111" t="s">
        <v>35</v>
      </c>
      <c r="K8111">
        <v>2</v>
      </c>
      <c r="L8111" s="2">
        <v>6500</v>
      </c>
      <c r="M8111">
        <v>25</v>
      </c>
      <c r="N8111" s="2">
        <v>13000</v>
      </c>
      <c r="O8111" s="2">
        <v>3250</v>
      </c>
      <c r="P8111" s="2">
        <v>9750</v>
      </c>
      <c r="Q8111" s="2">
        <v>7948.52</v>
      </c>
      <c r="R8111" s="2">
        <v>1801.48</v>
      </c>
      <c r="S8111" t="s">
        <v>53</v>
      </c>
      <c r="T8111" t="s">
        <v>407</v>
      </c>
      <c r="U8111" t="s">
        <v>408</v>
      </c>
      <c r="V8111" t="s">
        <v>39</v>
      </c>
      <c r="W8111" t="s">
        <v>124</v>
      </c>
      <c r="X8111" t="s">
        <v>97</v>
      </c>
      <c r="Y8111" t="s">
        <v>56</v>
      </c>
      <c r="Z8111" t="s">
        <v>43</v>
      </c>
      <c r="AA8111" t="s">
        <v>44</v>
      </c>
      <c r="AB8111" t="s">
        <v>44</v>
      </c>
    </row>
    <row r="8112" spans="1:28" x14ac:dyDescent="0.25">
      <c r="A8112" t="s">
        <v>13087</v>
      </c>
      <c r="B8112" s="1">
        <v>45946</v>
      </c>
      <c r="C8112" t="s">
        <v>4926</v>
      </c>
      <c r="D8112" t="s">
        <v>4927</v>
      </c>
      <c r="E8112">
        <v>58</v>
      </c>
      <c r="F8112" t="s">
        <v>31</v>
      </c>
      <c r="G8112" t="s">
        <v>197</v>
      </c>
      <c r="H8112" t="s">
        <v>198</v>
      </c>
      <c r="I8112" t="s">
        <v>74</v>
      </c>
      <c r="J8112" t="s">
        <v>75</v>
      </c>
      <c r="K8112">
        <v>2</v>
      </c>
      <c r="L8112" s="2">
        <v>2600</v>
      </c>
      <c r="M8112">
        <v>10</v>
      </c>
      <c r="N8112" s="2">
        <v>5200</v>
      </c>
      <c r="O8112" s="2">
        <v>520</v>
      </c>
      <c r="P8112" s="2">
        <v>4680</v>
      </c>
      <c r="Q8112" s="2">
        <v>2877.34</v>
      </c>
      <c r="R8112" s="2">
        <v>1802.66</v>
      </c>
      <c r="S8112" t="s">
        <v>64</v>
      </c>
      <c r="T8112" t="s">
        <v>407</v>
      </c>
      <c r="U8112" t="s">
        <v>408</v>
      </c>
      <c r="V8112" t="s">
        <v>39</v>
      </c>
      <c r="W8112" t="s">
        <v>66</v>
      </c>
      <c r="X8112" t="s">
        <v>41</v>
      </c>
      <c r="Y8112" t="s">
        <v>56</v>
      </c>
      <c r="Z8112" t="s">
        <v>43</v>
      </c>
      <c r="AA8112" t="s">
        <v>44</v>
      </c>
      <c r="AB8112" t="s">
        <v>44</v>
      </c>
    </row>
    <row r="8113" spans="1:28" x14ac:dyDescent="0.25">
      <c r="A8113" t="s">
        <v>13088</v>
      </c>
      <c r="B8113" s="1">
        <v>45946</v>
      </c>
      <c r="C8113" t="s">
        <v>4234</v>
      </c>
      <c r="D8113" t="s">
        <v>4235</v>
      </c>
      <c r="E8113">
        <v>39</v>
      </c>
      <c r="F8113" t="s">
        <v>48</v>
      </c>
      <c r="G8113" t="s">
        <v>49</v>
      </c>
      <c r="H8113" t="s">
        <v>50</v>
      </c>
      <c r="I8113" t="s">
        <v>51</v>
      </c>
      <c r="J8113" t="s">
        <v>52</v>
      </c>
      <c r="K8113">
        <v>1</v>
      </c>
      <c r="L8113" s="2">
        <v>500</v>
      </c>
      <c r="M8113">
        <v>0</v>
      </c>
      <c r="N8113" s="2">
        <v>500</v>
      </c>
      <c r="O8113" s="2">
        <v>0</v>
      </c>
      <c r="P8113" s="2">
        <v>500</v>
      </c>
      <c r="Q8113" s="2">
        <v>335.75</v>
      </c>
      <c r="R8113" s="2">
        <v>164.25</v>
      </c>
      <c r="S8113" t="s">
        <v>53</v>
      </c>
      <c r="T8113" t="s">
        <v>153</v>
      </c>
      <c r="U8113" t="s">
        <v>154</v>
      </c>
      <c r="V8113" t="s">
        <v>39</v>
      </c>
      <c r="W8113" t="s">
        <v>40</v>
      </c>
      <c r="X8113" t="s">
        <v>67</v>
      </c>
      <c r="Y8113" t="s">
        <v>42</v>
      </c>
      <c r="Z8113" t="s">
        <v>43</v>
      </c>
      <c r="AA8113" t="s">
        <v>44</v>
      </c>
      <c r="AB8113" t="s">
        <v>44</v>
      </c>
    </row>
    <row r="8114" spans="1:28" x14ac:dyDescent="0.25">
      <c r="A8114" t="s">
        <v>13089</v>
      </c>
      <c r="B8114" s="1">
        <v>45946</v>
      </c>
      <c r="C8114" t="s">
        <v>6938</v>
      </c>
      <c r="D8114" t="s">
        <v>6939</v>
      </c>
      <c r="E8114">
        <v>55</v>
      </c>
      <c r="F8114" t="s">
        <v>111</v>
      </c>
      <c r="G8114" t="s">
        <v>197</v>
      </c>
      <c r="H8114" t="s">
        <v>198</v>
      </c>
      <c r="I8114" t="s">
        <v>74</v>
      </c>
      <c r="J8114" t="s">
        <v>75</v>
      </c>
      <c r="K8114">
        <v>1</v>
      </c>
      <c r="L8114" s="2">
        <v>2600</v>
      </c>
      <c r="M8114">
        <v>20</v>
      </c>
      <c r="N8114" s="2">
        <v>2600</v>
      </c>
      <c r="O8114" s="2">
        <v>520</v>
      </c>
      <c r="P8114" s="2">
        <v>2080</v>
      </c>
      <c r="Q8114" s="2">
        <v>1360.36</v>
      </c>
      <c r="R8114" s="2">
        <v>719.64</v>
      </c>
      <c r="S8114" t="s">
        <v>53</v>
      </c>
      <c r="T8114" t="s">
        <v>136</v>
      </c>
      <c r="U8114" t="s">
        <v>38</v>
      </c>
      <c r="V8114" t="s">
        <v>39</v>
      </c>
      <c r="W8114" t="s">
        <v>40</v>
      </c>
      <c r="X8114" t="s">
        <v>67</v>
      </c>
      <c r="Y8114" t="s">
        <v>56</v>
      </c>
      <c r="Z8114" t="s">
        <v>43</v>
      </c>
      <c r="AA8114" t="s">
        <v>44</v>
      </c>
      <c r="AB8114" t="s">
        <v>44</v>
      </c>
    </row>
    <row r="8115" spans="1:28" x14ac:dyDescent="0.25">
      <c r="A8115" t="s">
        <v>13090</v>
      </c>
      <c r="B8115" s="1">
        <v>45946</v>
      </c>
      <c r="C8115" t="s">
        <v>13091</v>
      </c>
      <c r="D8115" t="s">
        <v>13092</v>
      </c>
      <c r="E8115">
        <v>58</v>
      </c>
      <c r="F8115" t="s">
        <v>48</v>
      </c>
      <c r="G8115" t="s">
        <v>168</v>
      </c>
      <c r="H8115" t="s">
        <v>169</v>
      </c>
      <c r="I8115" t="s">
        <v>62</v>
      </c>
      <c r="J8115" t="s">
        <v>143</v>
      </c>
      <c r="K8115">
        <v>3</v>
      </c>
      <c r="L8115" s="2">
        <v>1800</v>
      </c>
      <c r="M8115">
        <v>10</v>
      </c>
      <c r="N8115" s="2">
        <v>5400</v>
      </c>
      <c r="O8115" s="2">
        <v>540</v>
      </c>
      <c r="P8115" s="2">
        <v>4860</v>
      </c>
      <c r="Q8115" s="2">
        <v>3914.72</v>
      </c>
      <c r="R8115" s="2">
        <v>945.28</v>
      </c>
      <c r="S8115" t="s">
        <v>53</v>
      </c>
      <c r="T8115" t="s">
        <v>37</v>
      </c>
      <c r="U8115" t="s">
        <v>38</v>
      </c>
      <c r="V8115" t="s">
        <v>39</v>
      </c>
      <c r="W8115" t="s">
        <v>40</v>
      </c>
      <c r="X8115" t="s">
        <v>41</v>
      </c>
      <c r="Y8115" t="s">
        <v>56</v>
      </c>
      <c r="Z8115" t="s">
        <v>223</v>
      </c>
      <c r="AA8115" t="s">
        <v>44</v>
      </c>
      <c r="AB8115" t="s">
        <v>44</v>
      </c>
    </row>
    <row r="8116" spans="1:28" x14ac:dyDescent="0.25">
      <c r="A8116" t="s">
        <v>13093</v>
      </c>
      <c r="B8116" s="1">
        <v>45946</v>
      </c>
      <c r="C8116" t="s">
        <v>6985</v>
      </c>
      <c r="D8116" t="s">
        <v>6986</v>
      </c>
      <c r="E8116">
        <v>29</v>
      </c>
      <c r="F8116" t="s">
        <v>31</v>
      </c>
      <c r="G8116" t="s">
        <v>285</v>
      </c>
      <c r="H8116" t="s">
        <v>286</v>
      </c>
      <c r="I8116" t="s">
        <v>34</v>
      </c>
      <c r="J8116" t="s">
        <v>121</v>
      </c>
      <c r="K8116">
        <v>6</v>
      </c>
      <c r="L8116" s="2">
        <v>3200</v>
      </c>
      <c r="M8116">
        <v>15</v>
      </c>
      <c r="N8116" s="2">
        <v>19200</v>
      </c>
      <c r="O8116" s="2">
        <v>2880</v>
      </c>
      <c r="P8116" s="2">
        <v>16320</v>
      </c>
      <c r="Q8116" s="2">
        <v>12777.15</v>
      </c>
      <c r="R8116" s="2">
        <v>3542.85</v>
      </c>
      <c r="S8116" t="s">
        <v>36</v>
      </c>
      <c r="T8116" t="s">
        <v>54</v>
      </c>
      <c r="U8116" t="s">
        <v>55</v>
      </c>
      <c r="V8116" t="s">
        <v>39</v>
      </c>
      <c r="W8116" t="s">
        <v>124</v>
      </c>
      <c r="X8116" t="s">
        <v>41</v>
      </c>
      <c r="Y8116" t="s">
        <v>56</v>
      </c>
      <c r="Z8116" t="s">
        <v>43</v>
      </c>
      <c r="AA8116" t="s">
        <v>44</v>
      </c>
      <c r="AB8116" t="s">
        <v>44</v>
      </c>
    </row>
    <row r="8117" spans="1:28" x14ac:dyDescent="0.25">
      <c r="A8117" t="s">
        <v>13094</v>
      </c>
      <c r="B8117" s="1">
        <v>45946</v>
      </c>
      <c r="C8117" t="s">
        <v>6763</v>
      </c>
      <c r="D8117" t="s">
        <v>6764</v>
      </c>
      <c r="E8117">
        <v>29</v>
      </c>
      <c r="F8117" t="s">
        <v>31</v>
      </c>
      <c r="G8117" t="s">
        <v>387</v>
      </c>
      <c r="H8117" t="s">
        <v>388</v>
      </c>
      <c r="I8117" t="s">
        <v>74</v>
      </c>
      <c r="J8117" t="s">
        <v>75</v>
      </c>
      <c r="K8117">
        <v>1</v>
      </c>
      <c r="L8117" s="2">
        <v>3200</v>
      </c>
      <c r="M8117">
        <v>25</v>
      </c>
      <c r="N8117" s="2">
        <v>3200</v>
      </c>
      <c r="O8117" s="2">
        <v>800</v>
      </c>
      <c r="P8117" s="2">
        <v>2400</v>
      </c>
      <c r="Q8117" s="2">
        <v>1496.44</v>
      </c>
      <c r="R8117" s="2">
        <v>903.56</v>
      </c>
      <c r="S8117" t="s">
        <v>36</v>
      </c>
      <c r="T8117" t="s">
        <v>178</v>
      </c>
      <c r="U8117" t="s">
        <v>154</v>
      </c>
      <c r="V8117" t="s">
        <v>39</v>
      </c>
      <c r="W8117" t="s">
        <v>92</v>
      </c>
      <c r="X8117" t="s">
        <v>41</v>
      </c>
      <c r="Y8117" t="s">
        <v>56</v>
      </c>
      <c r="Z8117" t="s">
        <v>107</v>
      </c>
      <c r="AA8117" t="s">
        <v>44</v>
      </c>
      <c r="AB8117" t="s">
        <v>44</v>
      </c>
    </row>
    <row r="8118" spans="1:28" x14ac:dyDescent="0.25">
      <c r="A8118" t="s">
        <v>13095</v>
      </c>
      <c r="B8118" s="1">
        <v>45947</v>
      </c>
      <c r="C8118" t="s">
        <v>1201</v>
      </c>
      <c r="D8118" t="s">
        <v>1202</v>
      </c>
      <c r="E8118">
        <v>39</v>
      </c>
      <c r="F8118" t="s">
        <v>48</v>
      </c>
      <c r="G8118" t="s">
        <v>352</v>
      </c>
      <c r="H8118" t="s">
        <v>353</v>
      </c>
      <c r="I8118" t="s">
        <v>103</v>
      </c>
      <c r="J8118" t="s">
        <v>104</v>
      </c>
      <c r="K8118">
        <v>2</v>
      </c>
      <c r="L8118" s="2">
        <v>850</v>
      </c>
      <c r="M8118">
        <v>5</v>
      </c>
      <c r="N8118" s="2">
        <v>1700</v>
      </c>
      <c r="O8118" s="2">
        <v>85</v>
      </c>
      <c r="P8118" s="2">
        <v>1615</v>
      </c>
      <c r="Q8118" s="2">
        <v>1076.75</v>
      </c>
      <c r="R8118" s="2">
        <v>538.25</v>
      </c>
      <c r="S8118" t="s">
        <v>36</v>
      </c>
      <c r="T8118" t="s">
        <v>54</v>
      </c>
      <c r="U8118" t="s">
        <v>55</v>
      </c>
      <c r="V8118" t="s">
        <v>39</v>
      </c>
      <c r="W8118" t="s">
        <v>66</v>
      </c>
      <c r="X8118" t="s">
        <v>41</v>
      </c>
      <c r="Y8118" t="s">
        <v>56</v>
      </c>
      <c r="Z8118" t="s">
        <v>43</v>
      </c>
      <c r="AA8118" t="s">
        <v>44</v>
      </c>
      <c r="AB8118" t="s">
        <v>44</v>
      </c>
    </row>
    <row r="8119" spans="1:28" x14ac:dyDescent="0.25">
      <c r="A8119" t="s">
        <v>13096</v>
      </c>
      <c r="B8119" s="1">
        <v>45947</v>
      </c>
      <c r="C8119" t="s">
        <v>3571</v>
      </c>
      <c r="D8119" t="s">
        <v>3572</v>
      </c>
      <c r="E8119">
        <v>30</v>
      </c>
      <c r="F8119" t="s">
        <v>48</v>
      </c>
      <c r="G8119" t="s">
        <v>436</v>
      </c>
      <c r="H8119" t="s">
        <v>437</v>
      </c>
      <c r="I8119" t="s">
        <v>74</v>
      </c>
      <c r="J8119" t="s">
        <v>190</v>
      </c>
      <c r="K8119">
        <v>3</v>
      </c>
      <c r="L8119" s="2">
        <v>1800</v>
      </c>
      <c r="M8119">
        <v>20</v>
      </c>
      <c r="N8119" s="2">
        <v>5400</v>
      </c>
      <c r="O8119" s="2">
        <v>1080</v>
      </c>
      <c r="P8119" s="2">
        <v>4320</v>
      </c>
      <c r="Q8119" s="2">
        <v>3084.56</v>
      </c>
      <c r="R8119" s="2">
        <v>1235.44</v>
      </c>
      <c r="S8119" t="s">
        <v>53</v>
      </c>
      <c r="T8119" t="s">
        <v>263</v>
      </c>
      <c r="U8119" t="s">
        <v>91</v>
      </c>
      <c r="V8119" t="s">
        <v>39</v>
      </c>
      <c r="W8119" t="s">
        <v>83</v>
      </c>
      <c r="X8119" t="s">
        <v>41</v>
      </c>
      <c r="Y8119" t="s">
        <v>56</v>
      </c>
      <c r="Z8119" t="s">
        <v>43</v>
      </c>
      <c r="AA8119" t="s">
        <v>68</v>
      </c>
      <c r="AB8119" t="s">
        <v>44</v>
      </c>
    </row>
    <row r="8120" spans="1:28" x14ac:dyDescent="0.25">
      <c r="A8120" t="s">
        <v>13097</v>
      </c>
      <c r="B8120" s="1">
        <v>45947</v>
      </c>
      <c r="C8120" t="s">
        <v>3693</v>
      </c>
      <c r="D8120" t="s">
        <v>3694</v>
      </c>
      <c r="E8120">
        <v>42</v>
      </c>
      <c r="F8120" t="s">
        <v>111</v>
      </c>
      <c r="G8120" t="s">
        <v>188</v>
      </c>
      <c r="H8120" t="s">
        <v>189</v>
      </c>
      <c r="I8120" t="s">
        <v>34</v>
      </c>
      <c r="J8120" t="s">
        <v>190</v>
      </c>
      <c r="K8120">
        <v>1</v>
      </c>
      <c r="L8120" s="2">
        <v>1800</v>
      </c>
      <c r="M8120">
        <v>5</v>
      </c>
      <c r="N8120" s="2">
        <v>1800</v>
      </c>
      <c r="O8120" s="2">
        <v>90</v>
      </c>
      <c r="P8120" s="2">
        <v>1710</v>
      </c>
      <c r="Q8120" s="2">
        <v>1300.3599999999999</v>
      </c>
      <c r="R8120" s="2">
        <v>409.64</v>
      </c>
      <c r="S8120" t="s">
        <v>53</v>
      </c>
      <c r="T8120" t="s">
        <v>96</v>
      </c>
      <c r="U8120" t="s">
        <v>96</v>
      </c>
      <c r="V8120" t="s">
        <v>39</v>
      </c>
      <c r="W8120" t="s">
        <v>137</v>
      </c>
      <c r="X8120" t="s">
        <v>41</v>
      </c>
      <c r="Y8120" t="s">
        <v>42</v>
      </c>
      <c r="Z8120" t="s">
        <v>43</v>
      </c>
      <c r="AA8120" t="s">
        <v>44</v>
      </c>
      <c r="AB8120" t="s">
        <v>44</v>
      </c>
    </row>
    <row r="8121" spans="1:28" x14ac:dyDescent="0.25">
      <c r="A8121" t="s">
        <v>13098</v>
      </c>
      <c r="B8121" s="1">
        <v>45947</v>
      </c>
      <c r="C8121" t="s">
        <v>11098</v>
      </c>
      <c r="D8121" t="s">
        <v>11099</v>
      </c>
      <c r="E8121">
        <v>40</v>
      </c>
      <c r="F8121" t="s">
        <v>31</v>
      </c>
      <c r="G8121" t="s">
        <v>88</v>
      </c>
      <c r="H8121" t="s">
        <v>89</v>
      </c>
      <c r="I8121" t="s">
        <v>62</v>
      </c>
      <c r="J8121" t="s">
        <v>63</v>
      </c>
      <c r="K8121">
        <v>3</v>
      </c>
      <c r="L8121" s="2">
        <v>4200</v>
      </c>
      <c r="M8121">
        <v>5</v>
      </c>
      <c r="N8121" s="2">
        <v>12600</v>
      </c>
      <c r="O8121" s="2">
        <v>630</v>
      </c>
      <c r="P8121" s="2">
        <v>11970</v>
      </c>
      <c r="Q8121" s="2">
        <v>9752.16</v>
      </c>
      <c r="R8121" s="2">
        <v>2217.84</v>
      </c>
      <c r="S8121" t="s">
        <v>36</v>
      </c>
      <c r="T8121" t="s">
        <v>105</v>
      </c>
      <c r="U8121" t="s">
        <v>106</v>
      </c>
      <c r="V8121" t="s">
        <v>39</v>
      </c>
      <c r="W8121" t="s">
        <v>137</v>
      </c>
      <c r="X8121" t="s">
        <v>97</v>
      </c>
      <c r="Y8121" t="s">
        <v>42</v>
      </c>
      <c r="Z8121" t="s">
        <v>223</v>
      </c>
      <c r="AA8121" t="s">
        <v>44</v>
      </c>
      <c r="AB8121" t="s">
        <v>44</v>
      </c>
    </row>
    <row r="8122" spans="1:28" x14ac:dyDescent="0.25">
      <c r="A8122" t="s">
        <v>13099</v>
      </c>
      <c r="B8122" s="1">
        <v>45947</v>
      </c>
      <c r="C8122" t="s">
        <v>12069</v>
      </c>
      <c r="D8122" t="s">
        <v>12070</v>
      </c>
      <c r="E8122">
        <v>18</v>
      </c>
      <c r="F8122" t="s">
        <v>48</v>
      </c>
      <c r="G8122" t="s">
        <v>352</v>
      </c>
      <c r="H8122" t="s">
        <v>353</v>
      </c>
      <c r="I8122" t="s">
        <v>103</v>
      </c>
      <c r="J8122" t="s">
        <v>104</v>
      </c>
      <c r="K8122">
        <v>1</v>
      </c>
      <c r="L8122" s="2">
        <v>850</v>
      </c>
      <c r="M8122">
        <v>10</v>
      </c>
      <c r="N8122" s="2">
        <v>850</v>
      </c>
      <c r="O8122" s="2">
        <v>85</v>
      </c>
      <c r="P8122" s="2">
        <v>765</v>
      </c>
      <c r="Q8122" s="2">
        <v>444.45</v>
      </c>
      <c r="R8122" s="2">
        <v>320.55</v>
      </c>
      <c r="S8122" t="s">
        <v>53</v>
      </c>
      <c r="T8122" t="s">
        <v>275</v>
      </c>
      <c r="U8122" t="s">
        <v>123</v>
      </c>
      <c r="V8122" t="s">
        <v>39</v>
      </c>
      <c r="W8122" t="s">
        <v>137</v>
      </c>
      <c r="X8122" t="s">
        <v>41</v>
      </c>
      <c r="Y8122" t="s">
        <v>42</v>
      </c>
      <c r="Z8122" t="s">
        <v>144</v>
      </c>
      <c r="AA8122" t="s">
        <v>44</v>
      </c>
      <c r="AB8122" t="s">
        <v>44</v>
      </c>
    </row>
    <row r="8123" spans="1:28" x14ac:dyDescent="0.25">
      <c r="A8123" t="s">
        <v>13100</v>
      </c>
      <c r="B8123" s="1">
        <v>45947</v>
      </c>
      <c r="C8123" t="s">
        <v>977</v>
      </c>
      <c r="D8123" t="s">
        <v>978</v>
      </c>
      <c r="E8123">
        <v>50</v>
      </c>
      <c r="F8123" t="s">
        <v>111</v>
      </c>
      <c r="G8123" t="s">
        <v>188</v>
      </c>
      <c r="H8123" t="s">
        <v>189</v>
      </c>
      <c r="I8123" t="s">
        <v>34</v>
      </c>
      <c r="J8123" t="s">
        <v>190</v>
      </c>
      <c r="K8123">
        <v>1</v>
      </c>
      <c r="L8123" s="2">
        <v>1800</v>
      </c>
      <c r="M8123">
        <v>5</v>
      </c>
      <c r="N8123" s="2">
        <v>1800</v>
      </c>
      <c r="O8123" s="2">
        <v>90</v>
      </c>
      <c r="P8123" s="2">
        <v>1710</v>
      </c>
      <c r="Q8123" s="2">
        <v>1147.3</v>
      </c>
      <c r="R8123" s="2">
        <v>562.70000000000005</v>
      </c>
      <c r="S8123" t="s">
        <v>36</v>
      </c>
      <c r="T8123" t="s">
        <v>222</v>
      </c>
      <c r="U8123" t="s">
        <v>38</v>
      </c>
      <c r="V8123" t="s">
        <v>39</v>
      </c>
      <c r="W8123" t="s">
        <v>124</v>
      </c>
      <c r="X8123" t="s">
        <v>41</v>
      </c>
      <c r="Y8123" t="s">
        <v>56</v>
      </c>
      <c r="Z8123" t="s">
        <v>107</v>
      </c>
      <c r="AA8123" t="s">
        <v>44</v>
      </c>
      <c r="AB8123" t="s">
        <v>44</v>
      </c>
    </row>
    <row r="8124" spans="1:28" x14ac:dyDescent="0.25">
      <c r="A8124" t="s">
        <v>13101</v>
      </c>
      <c r="B8124" s="1">
        <v>45947</v>
      </c>
      <c r="C8124" t="s">
        <v>2305</v>
      </c>
      <c r="D8124" t="s">
        <v>2306</v>
      </c>
      <c r="E8124">
        <v>22</v>
      </c>
      <c r="F8124" t="s">
        <v>31</v>
      </c>
      <c r="G8124" t="s">
        <v>176</v>
      </c>
      <c r="H8124" t="s">
        <v>177</v>
      </c>
      <c r="I8124" t="s">
        <v>34</v>
      </c>
      <c r="J8124" t="s">
        <v>35</v>
      </c>
      <c r="K8124">
        <v>2</v>
      </c>
      <c r="L8124" s="2">
        <v>6500</v>
      </c>
      <c r="M8124">
        <v>20</v>
      </c>
      <c r="N8124" s="2">
        <v>13000</v>
      </c>
      <c r="O8124" s="2">
        <v>2600</v>
      </c>
      <c r="P8124" s="2">
        <v>10400</v>
      </c>
      <c r="Q8124" s="2">
        <v>7648.24</v>
      </c>
      <c r="R8124" s="2">
        <v>2751.76</v>
      </c>
      <c r="S8124" t="s">
        <v>53</v>
      </c>
      <c r="T8124" t="s">
        <v>153</v>
      </c>
      <c r="U8124" t="s">
        <v>154</v>
      </c>
      <c r="V8124" t="s">
        <v>39</v>
      </c>
      <c r="W8124" t="s">
        <v>92</v>
      </c>
      <c r="X8124" t="s">
        <v>41</v>
      </c>
      <c r="Y8124" t="s">
        <v>42</v>
      </c>
      <c r="Z8124" t="s">
        <v>223</v>
      </c>
      <c r="AA8124" t="s">
        <v>44</v>
      </c>
      <c r="AB8124" t="s">
        <v>44</v>
      </c>
    </row>
    <row r="8125" spans="1:28" x14ac:dyDescent="0.25">
      <c r="A8125" t="s">
        <v>13102</v>
      </c>
      <c r="B8125" s="1">
        <v>45947</v>
      </c>
      <c r="C8125" t="s">
        <v>1992</v>
      </c>
      <c r="D8125" t="s">
        <v>1993</v>
      </c>
      <c r="E8125">
        <v>35</v>
      </c>
      <c r="F8125" t="s">
        <v>31</v>
      </c>
      <c r="G8125" t="s">
        <v>88</v>
      </c>
      <c r="H8125" t="s">
        <v>89</v>
      </c>
      <c r="I8125" t="s">
        <v>62</v>
      </c>
      <c r="J8125" t="s">
        <v>63</v>
      </c>
      <c r="K8125">
        <v>1</v>
      </c>
      <c r="L8125" s="2">
        <v>4200</v>
      </c>
      <c r="M8125">
        <v>25</v>
      </c>
      <c r="N8125" s="2">
        <v>4200</v>
      </c>
      <c r="O8125" s="2">
        <v>1050</v>
      </c>
      <c r="P8125" s="2">
        <v>3150</v>
      </c>
      <c r="Q8125" s="2">
        <v>1981.89</v>
      </c>
      <c r="R8125" s="2">
        <v>1168.1099999999999</v>
      </c>
      <c r="S8125" t="s">
        <v>53</v>
      </c>
      <c r="T8125" t="s">
        <v>76</v>
      </c>
      <c r="U8125" t="s">
        <v>77</v>
      </c>
      <c r="V8125" t="s">
        <v>39</v>
      </c>
      <c r="W8125" t="s">
        <v>66</v>
      </c>
      <c r="X8125" t="s">
        <v>41</v>
      </c>
      <c r="Y8125" t="s">
        <v>56</v>
      </c>
      <c r="Z8125" t="s">
        <v>43</v>
      </c>
      <c r="AA8125" t="s">
        <v>44</v>
      </c>
      <c r="AB8125" t="s">
        <v>44</v>
      </c>
    </row>
    <row r="8126" spans="1:28" x14ac:dyDescent="0.25">
      <c r="A8126" t="s">
        <v>13103</v>
      </c>
      <c r="B8126" s="1">
        <v>45947</v>
      </c>
      <c r="C8126" t="s">
        <v>2854</v>
      </c>
      <c r="D8126" t="s">
        <v>2855</v>
      </c>
      <c r="E8126">
        <v>32</v>
      </c>
      <c r="F8126" t="s">
        <v>48</v>
      </c>
      <c r="G8126" t="s">
        <v>134</v>
      </c>
      <c r="H8126" t="s">
        <v>135</v>
      </c>
      <c r="I8126" t="s">
        <v>62</v>
      </c>
      <c r="J8126" t="s">
        <v>130</v>
      </c>
      <c r="K8126">
        <v>1</v>
      </c>
      <c r="L8126" s="2">
        <v>8500</v>
      </c>
      <c r="M8126">
        <v>5</v>
      </c>
      <c r="N8126" s="2">
        <v>8500</v>
      </c>
      <c r="O8126" s="2">
        <v>425</v>
      </c>
      <c r="P8126" s="2">
        <v>8075</v>
      </c>
      <c r="Q8126" s="2">
        <v>5706.06</v>
      </c>
      <c r="R8126" s="2">
        <v>2368.94</v>
      </c>
      <c r="S8126" t="s">
        <v>53</v>
      </c>
      <c r="T8126" t="s">
        <v>407</v>
      </c>
      <c r="U8126" t="s">
        <v>408</v>
      </c>
      <c r="V8126" t="s">
        <v>39</v>
      </c>
      <c r="W8126" t="s">
        <v>137</v>
      </c>
      <c r="X8126" t="s">
        <v>41</v>
      </c>
      <c r="Y8126" t="s">
        <v>56</v>
      </c>
      <c r="Z8126" t="s">
        <v>43</v>
      </c>
      <c r="AA8126" t="s">
        <v>44</v>
      </c>
      <c r="AB8126" t="s">
        <v>44</v>
      </c>
    </row>
    <row r="8127" spans="1:28" x14ac:dyDescent="0.25">
      <c r="A8127" t="s">
        <v>13104</v>
      </c>
      <c r="B8127" s="1">
        <v>45947</v>
      </c>
      <c r="C8127" t="s">
        <v>3507</v>
      </c>
      <c r="D8127" t="s">
        <v>3508</v>
      </c>
      <c r="E8127">
        <v>26</v>
      </c>
      <c r="F8127" t="s">
        <v>48</v>
      </c>
      <c r="G8127" t="s">
        <v>158</v>
      </c>
      <c r="H8127" t="s">
        <v>159</v>
      </c>
      <c r="I8127" t="s">
        <v>51</v>
      </c>
      <c r="J8127" t="s">
        <v>52</v>
      </c>
      <c r="K8127">
        <v>1</v>
      </c>
      <c r="L8127" s="2">
        <v>650</v>
      </c>
      <c r="M8127">
        <v>5</v>
      </c>
      <c r="N8127" s="2">
        <v>650</v>
      </c>
      <c r="O8127" s="2">
        <v>32.5</v>
      </c>
      <c r="P8127" s="2">
        <v>617.5</v>
      </c>
      <c r="Q8127" s="2">
        <v>482.94</v>
      </c>
      <c r="R8127" s="2">
        <v>134.56</v>
      </c>
      <c r="S8127" t="s">
        <v>53</v>
      </c>
      <c r="T8127" t="s">
        <v>90</v>
      </c>
      <c r="U8127" t="s">
        <v>91</v>
      </c>
      <c r="V8127" t="s">
        <v>39</v>
      </c>
      <c r="W8127" t="s">
        <v>137</v>
      </c>
      <c r="X8127" t="s">
        <v>41</v>
      </c>
      <c r="Y8127" t="s">
        <v>56</v>
      </c>
      <c r="Z8127" t="s">
        <v>43</v>
      </c>
      <c r="AA8127" t="s">
        <v>44</v>
      </c>
      <c r="AB8127" t="s">
        <v>44</v>
      </c>
    </row>
    <row r="8128" spans="1:28" x14ac:dyDescent="0.25">
      <c r="A8128" t="s">
        <v>13105</v>
      </c>
      <c r="B8128" s="1">
        <v>45947</v>
      </c>
      <c r="C8128" t="s">
        <v>4903</v>
      </c>
      <c r="D8128" t="s">
        <v>4904</v>
      </c>
      <c r="E8128">
        <v>54</v>
      </c>
      <c r="F8128" t="s">
        <v>48</v>
      </c>
      <c r="G8128" t="s">
        <v>49</v>
      </c>
      <c r="H8128" t="s">
        <v>50</v>
      </c>
      <c r="I8128" t="s">
        <v>51</v>
      </c>
      <c r="J8128" t="s">
        <v>52</v>
      </c>
      <c r="K8128">
        <v>1</v>
      </c>
      <c r="L8128" s="2">
        <v>500</v>
      </c>
      <c r="M8128">
        <v>5</v>
      </c>
      <c r="N8128" s="2">
        <v>500</v>
      </c>
      <c r="O8128" s="2">
        <v>25</v>
      </c>
      <c r="P8128" s="2">
        <v>475</v>
      </c>
      <c r="Q8128" s="2">
        <v>286.08999999999997</v>
      </c>
      <c r="R8128" s="2">
        <v>188.91</v>
      </c>
      <c r="S8128" t="s">
        <v>36</v>
      </c>
      <c r="T8128" t="s">
        <v>263</v>
      </c>
      <c r="U8128" t="s">
        <v>91</v>
      </c>
      <c r="V8128" t="s">
        <v>39</v>
      </c>
      <c r="W8128" t="s">
        <v>92</v>
      </c>
      <c r="X8128" t="s">
        <v>97</v>
      </c>
      <c r="Y8128" t="s">
        <v>42</v>
      </c>
      <c r="Z8128" t="s">
        <v>107</v>
      </c>
      <c r="AA8128" t="s">
        <v>44</v>
      </c>
      <c r="AB8128" t="s">
        <v>44</v>
      </c>
    </row>
    <row r="8129" spans="1:28" x14ac:dyDescent="0.25">
      <c r="A8129" t="s">
        <v>13106</v>
      </c>
      <c r="B8129" s="1">
        <v>45947</v>
      </c>
      <c r="C8129" t="s">
        <v>7427</v>
      </c>
      <c r="D8129" t="s">
        <v>7428</v>
      </c>
      <c r="E8129">
        <v>46</v>
      </c>
      <c r="F8129" t="s">
        <v>31</v>
      </c>
      <c r="G8129" t="s">
        <v>273</v>
      </c>
      <c r="H8129" t="s">
        <v>274</v>
      </c>
      <c r="I8129" t="s">
        <v>51</v>
      </c>
      <c r="J8129" t="s">
        <v>52</v>
      </c>
      <c r="K8129">
        <v>2</v>
      </c>
      <c r="L8129" s="2">
        <v>250</v>
      </c>
      <c r="M8129">
        <v>15</v>
      </c>
      <c r="N8129" s="2">
        <v>500</v>
      </c>
      <c r="O8129" s="2">
        <v>75</v>
      </c>
      <c r="P8129" s="2">
        <v>425</v>
      </c>
      <c r="Q8129" s="2">
        <v>337.28</v>
      </c>
      <c r="R8129" s="2">
        <v>87.72</v>
      </c>
      <c r="S8129" t="s">
        <v>53</v>
      </c>
      <c r="T8129" t="s">
        <v>114</v>
      </c>
      <c r="U8129" t="s">
        <v>115</v>
      </c>
      <c r="V8129" t="s">
        <v>39</v>
      </c>
      <c r="W8129" t="s">
        <v>124</v>
      </c>
      <c r="X8129" t="s">
        <v>67</v>
      </c>
      <c r="Y8129" t="s">
        <v>56</v>
      </c>
      <c r="Z8129" t="s">
        <v>43</v>
      </c>
      <c r="AA8129" t="s">
        <v>44</v>
      </c>
      <c r="AB8129" t="s">
        <v>44</v>
      </c>
    </row>
    <row r="8130" spans="1:28" x14ac:dyDescent="0.25">
      <c r="A8130" t="s">
        <v>13107</v>
      </c>
      <c r="B8130" s="1">
        <v>45947</v>
      </c>
      <c r="C8130" t="s">
        <v>594</v>
      </c>
      <c r="D8130" t="s">
        <v>595</v>
      </c>
      <c r="E8130">
        <v>23</v>
      </c>
      <c r="F8130" t="s">
        <v>31</v>
      </c>
      <c r="G8130" t="s">
        <v>285</v>
      </c>
      <c r="H8130" t="s">
        <v>286</v>
      </c>
      <c r="I8130" t="s">
        <v>34</v>
      </c>
      <c r="J8130" t="s">
        <v>121</v>
      </c>
      <c r="K8130">
        <v>1</v>
      </c>
      <c r="L8130" s="2">
        <v>3200</v>
      </c>
      <c r="M8130">
        <v>20</v>
      </c>
      <c r="N8130" s="2">
        <v>3200</v>
      </c>
      <c r="O8130" s="2">
        <v>640</v>
      </c>
      <c r="P8130" s="2">
        <v>2560</v>
      </c>
      <c r="Q8130" s="2">
        <v>1996.22</v>
      </c>
      <c r="R8130" s="2">
        <v>563.78</v>
      </c>
      <c r="S8130" t="s">
        <v>64</v>
      </c>
      <c r="T8130" t="s">
        <v>275</v>
      </c>
      <c r="U8130" t="s">
        <v>123</v>
      </c>
      <c r="V8130" t="s">
        <v>39</v>
      </c>
      <c r="W8130" t="s">
        <v>66</v>
      </c>
      <c r="X8130" t="s">
        <v>41</v>
      </c>
      <c r="Y8130" t="s">
        <v>42</v>
      </c>
      <c r="Z8130" t="s">
        <v>43</v>
      </c>
      <c r="AA8130" t="s">
        <v>44</v>
      </c>
      <c r="AB8130" t="s">
        <v>44</v>
      </c>
    </row>
    <row r="8131" spans="1:28" x14ac:dyDescent="0.25">
      <c r="A8131" t="s">
        <v>13108</v>
      </c>
      <c r="B8131" s="1">
        <v>45947</v>
      </c>
      <c r="C8131" t="s">
        <v>8975</v>
      </c>
      <c r="D8131" t="s">
        <v>8976</v>
      </c>
      <c r="E8131">
        <v>41</v>
      </c>
      <c r="F8131" t="s">
        <v>48</v>
      </c>
      <c r="G8131" t="s">
        <v>212</v>
      </c>
      <c r="H8131" t="s">
        <v>213</v>
      </c>
      <c r="I8131" t="s">
        <v>51</v>
      </c>
      <c r="J8131" t="s">
        <v>52</v>
      </c>
      <c r="K8131">
        <v>1</v>
      </c>
      <c r="L8131" s="2">
        <v>400</v>
      </c>
      <c r="M8131">
        <v>25</v>
      </c>
      <c r="N8131" s="2">
        <v>400</v>
      </c>
      <c r="O8131" s="2">
        <v>100</v>
      </c>
      <c r="P8131" s="2">
        <v>300</v>
      </c>
      <c r="Q8131" s="2">
        <v>223.44</v>
      </c>
      <c r="R8131" s="2">
        <v>76.56</v>
      </c>
      <c r="S8131" t="s">
        <v>53</v>
      </c>
      <c r="T8131" t="s">
        <v>105</v>
      </c>
      <c r="U8131" t="s">
        <v>106</v>
      </c>
      <c r="V8131" t="s">
        <v>39</v>
      </c>
      <c r="W8131" t="s">
        <v>92</v>
      </c>
      <c r="X8131" t="s">
        <v>41</v>
      </c>
      <c r="Y8131" t="s">
        <v>56</v>
      </c>
      <c r="Z8131" t="s">
        <v>223</v>
      </c>
      <c r="AA8131" t="s">
        <v>44</v>
      </c>
      <c r="AB8131" t="s">
        <v>44</v>
      </c>
    </row>
    <row r="8132" spans="1:28" x14ac:dyDescent="0.25">
      <c r="A8132" t="s">
        <v>13109</v>
      </c>
      <c r="B8132" s="1">
        <v>45947</v>
      </c>
      <c r="C8132" t="s">
        <v>4225</v>
      </c>
      <c r="D8132" t="s">
        <v>4226</v>
      </c>
      <c r="E8132">
        <v>53</v>
      </c>
      <c r="F8132" t="s">
        <v>48</v>
      </c>
      <c r="G8132" t="s">
        <v>81</v>
      </c>
      <c r="H8132" t="s">
        <v>82</v>
      </c>
      <c r="I8132" t="s">
        <v>51</v>
      </c>
      <c r="J8132" t="s">
        <v>52</v>
      </c>
      <c r="K8132">
        <v>2</v>
      </c>
      <c r="L8132" s="2">
        <v>600</v>
      </c>
      <c r="M8132">
        <v>15</v>
      </c>
      <c r="N8132" s="2">
        <v>1200</v>
      </c>
      <c r="O8132" s="2">
        <v>180</v>
      </c>
      <c r="P8132" s="2">
        <v>1020</v>
      </c>
      <c r="Q8132" s="2">
        <v>602.61</v>
      </c>
      <c r="R8132" s="2">
        <v>417.39</v>
      </c>
      <c r="S8132" t="s">
        <v>64</v>
      </c>
      <c r="T8132" t="s">
        <v>578</v>
      </c>
      <c r="U8132" t="s">
        <v>579</v>
      </c>
      <c r="V8132" t="s">
        <v>39</v>
      </c>
      <c r="W8132" t="s">
        <v>92</v>
      </c>
      <c r="X8132" t="s">
        <v>67</v>
      </c>
      <c r="Y8132" t="s">
        <v>56</v>
      </c>
      <c r="Z8132" t="s">
        <v>43</v>
      </c>
      <c r="AA8132" t="s">
        <v>44</v>
      </c>
      <c r="AB8132" t="s">
        <v>44</v>
      </c>
    </row>
    <row r="8133" spans="1:28" x14ac:dyDescent="0.25">
      <c r="A8133" t="s">
        <v>13110</v>
      </c>
      <c r="B8133" s="1">
        <v>45948</v>
      </c>
      <c r="C8133" t="s">
        <v>5795</v>
      </c>
      <c r="D8133" t="s">
        <v>5796</v>
      </c>
      <c r="E8133">
        <v>43</v>
      </c>
      <c r="F8133" t="s">
        <v>111</v>
      </c>
      <c r="G8133" t="s">
        <v>387</v>
      </c>
      <c r="H8133" t="s">
        <v>388</v>
      </c>
      <c r="I8133" t="s">
        <v>74</v>
      </c>
      <c r="J8133" t="s">
        <v>75</v>
      </c>
      <c r="K8133">
        <v>2</v>
      </c>
      <c r="L8133" s="2">
        <v>3200</v>
      </c>
      <c r="M8133">
        <v>5</v>
      </c>
      <c r="N8133" s="2">
        <v>6400</v>
      </c>
      <c r="O8133" s="2">
        <v>320</v>
      </c>
      <c r="P8133" s="2">
        <v>6080</v>
      </c>
      <c r="Q8133" s="2">
        <v>4758.88</v>
      </c>
      <c r="R8133" s="2">
        <v>1321.12</v>
      </c>
      <c r="S8133" t="s">
        <v>53</v>
      </c>
      <c r="T8133" t="s">
        <v>578</v>
      </c>
      <c r="U8133" t="s">
        <v>579</v>
      </c>
      <c r="V8133" t="s">
        <v>39</v>
      </c>
      <c r="W8133" t="s">
        <v>124</v>
      </c>
      <c r="X8133" t="s">
        <v>67</v>
      </c>
      <c r="Y8133" t="s">
        <v>42</v>
      </c>
      <c r="Z8133" t="s">
        <v>144</v>
      </c>
      <c r="AA8133" t="s">
        <v>44</v>
      </c>
      <c r="AB8133" t="s">
        <v>44</v>
      </c>
    </row>
    <row r="8134" spans="1:28" x14ac:dyDescent="0.25">
      <c r="A8134" t="s">
        <v>13111</v>
      </c>
      <c r="B8134" s="1">
        <v>45948</v>
      </c>
      <c r="C8134" t="s">
        <v>3110</v>
      </c>
      <c r="D8134" t="s">
        <v>3111</v>
      </c>
      <c r="E8134">
        <v>19</v>
      </c>
      <c r="F8134" t="s">
        <v>31</v>
      </c>
      <c r="G8134" t="s">
        <v>119</v>
      </c>
      <c r="H8134" t="s">
        <v>120</v>
      </c>
      <c r="I8134" t="s">
        <v>62</v>
      </c>
      <c r="J8134" t="s">
        <v>121</v>
      </c>
      <c r="K8134">
        <v>4</v>
      </c>
      <c r="L8134" s="2">
        <v>4800</v>
      </c>
      <c r="M8134">
        <v>10</v>
      </c>
      <c r="N8134" s="2">
        <v>19200</v>
      </c>
      <c r="O8134" s="2">
        <v>1920</v>
      </c>
      <c r="P8134" s="2">
        <v>17280</v>
      </c>
      <c r="Q8134" s="2">
        <v>10845.07</v>
      </c>
      <c r="R8134" s="2">
        <v>6434.93</v>
      </c>
      <c r="S8134" t="s">
        <v>53</v>
      </c>
      <c r="T8134" t="s">
        <v>275</v>
      </c>
      <c r="U8134" t="s">
        <v>123</v>
      </c>
      <c r="V8134" t="s">
        <v>39</v>
      </c>
      <c r="W8134" t="s">
        <v>66</v>
      </c>
      <c r="X8134" t="s">
        <v>41</v>
      </c>
      <c r="Y8134" t="s">
        <v>56</v>
      </c>
      <c r="Z8134" t="s">
        <v>508</v>
      </c>
      <c r="AA8134" t="s">
        <v>44</v>
      </c>
      <c r="AB8134" t="s">
        <v>44</v>
      </c>
    </row>
    <row r="8135" spans="1:28" x14ac:dyDescent="0.25">
      <c r="A8135" t="s">
        <v>13112</v>
      </c>
      <c r="B8135" s="1">
        <v>45948</v>
      </c>
      <c r="C8135" t="s">
        <v>10596</v>
      </c>
      <c r="D8135" t="s">
        <v>10597</v>
      </c>
      <c r="E8135">
        <v>48</v>
      </c>
      <c r="F8135" t="s">
        <v>31</v>
      </c>
      <c r="G8135" t="s">
        <v>366</v>
      </c>
      <c r="H8135" t="s">
        <v>367</v>
      </c>
      <c r="I8135" t="s">
        <v>34</v>
      </c>
      <c r="J8135" t="s">
        <v>130</v>
      </c>
      <c r="K8135">
        <v>3</v>
      </c>
      <c r="L8135" s="2">
        <v>14500</v>
      </c>
      <c r="M8135">
        <v>10</v>
      </c>
      <c r="N8135" s="2">
        <v>43500</v>
      </c>
      <c r="O8135" s="2">
        <v>4350</v>
      </c>
      <c r="P8135" s="2">
        <v>39150</v>
      </c>
      <c r="Q8135" s="2">
        <v>32076.9</v>
      </c>
      <c r="R8135" s="2">
        <v>7073.1</v>
      </c>
      <c r="S8135" t="s">
        <v>36</v>
      </c>
      <c r="T8135" t="s">
        <v>136</v>
      </c>
      <c r="U8135" t="s">
        <v>38</v>
      </c>
      <c r="V8135" t="s">
        <v>39</v>
      </c>
      <c r="W8135" t="s">
        <v>92</v>
      </c>
      <c r="X8135" t="s">
        <v>67</v>
      </c>
      <c r="Y8135" t="s">
        <v>56</v>
      </c>
      <c r="Z8135" t="s">
        <v>43</v>
      </c>
      <c r="AA8135" t="s">
        <v>44</v>
      </c>
      <c r="AB8135" t="s">
        <v>44</v>
      </c>
    </row>
    <row r="8136" spans="1:28" x14ac:dyDescent="0.25">
      <c r="A8136" t="s">
        <v>13113</v>
      </c>
      <c r="B8136" s="1">
        <v>45948</v>
      </c>
      <c r="C8136" t="s">
        <v>8442</v>
      </c>
      <c r="D8136" t="s">
        <v>8443</v>
      </c>
      <c r="E8136">
        <v>56</v>
      </c>
      <c r="F8136" t="s">
        <v>31</v>
      </c>
      <c r="G8136" t="s">
        <v>72</v>
      </c>
      <c r="H8136" t="s">
        <v>73</v>
      </c>
      <c r="I8136" t="s">
        <v>74</v>
      </c>
      <c r="J8136" t="s">
        <v>75</v>
      </c>
      <c r="K8136">
        <v>1</v>
      </c>
      <c r="L8136" s="2">
        <v>2200</v>
      </c>
      <c r="M8136">
        <v>10</v>
      </c>
      <c r="N8136" s="2">
        <v>2200</v>
      </c>
      <c r="O8136" s="2">
        <v>220</v>
      </c>
      <c r="P8136" s="2">
        <v>1980</v>
      </c>
      <c r="Q8136" s="2">
        <v>1517.63</v>
      </c>
      <c r="R8136" s="2">
        <v>462.37</v>
      </c>
      <c r="S8136" t="s">
        <v>53</v>
      </c>
      <c r="T8136" t="s">
        <v>398</v>
      </c>
      <c r="U8136" t="s">
        <v>399</v>
      </c>
      <c r="V8136" t="s">
        <v>39</v>
      </c>
      <c r="W8136" t="s">
        <v>83</v>
      </c>
      <c r="X8136" t="s">
        <v>41</v>
      </c>
      <c r="Y8136" t="s">
        <v>56</v>
      </c>
      <c r="Z8136" t="s">
        <v>43</v>
      </c>
      <c r="AA8136" t="s">
        <v>44</v>
      </c>
      <c r="AB8136" t="s">
        <v>44</v>
      </c>
    </row>
    <row r="8137" spans="1:28" x14ac:dyDescent="0.25">
      <c r="A8137" t="s">
        <v>13114</v>
      </c>
      <c r="B8137" s="1">
        <v>45948</v>
      </c>
      <c r="C8137" t="s">
        <v>1048</v>
      </c>
      <c r="D8137" t="s">
        <v>1049</v>
      </c>
      <c r="E8137">
        <v>33</v>
      </c>
      <c r="F8137" t="s">
        <v>48</v>
      </c>
      <c r="G8137" t="s">
        <v>88</v>
      </c>
      <c r="H8137" t="s">
        <v>89</v>
      </c>
      <c r="I8137" t="s">
        <v>62</v>
      </c>
      <c r="J8137" t="s">
        <v>63</v>
      </c>
      <c r="K8137">
        <v>1</v>
      </c>
      <c r="L8137" s="2">
        <v>4200</v>
      </c>
      <c r="M8137">
        <v>15</v>
      </c>
      <c r="N8137" s="2">
        <v>4200</v>
      </c>
      <c r="O8137" s="2">
        <v>630</v>
      </c>
      <c r="P8137" s="2">
        <v>3570</v>
      </c>
      <c r="Q8137" s="2">
        <v>2822.43</v>
      </c>
      <c r="R8137" s="2">
        <v>747.57</v>
      </c>
      <c r="S8137" t="s">
        <v>53</v>
      </c>
      <c r="T8137" t="s">
        <v>122</v>
      </c>
      <c r="U8137" t="s">
        <v>123</v>
      </c>
      <c r="V8137" t="s">
        <v>39</v>
      </c>
      <c r="W8137" t="s">
        <v>40</v>
      </c>
      <c r="X8137" t="s">
        <v>41</v>
      </c>
      <c r="Y8137" t="s">
        <v>56</v>
      </c>
      <c r="Z8137" t="s">
        <v>144</v>
      </c>
      <c r="AA8137" t="s">
        <v>68</v>
      </c>
      <c r="AB8137" t="s">
        <v>44</v>
      </c>
    </row>
    <row r="8138" spans="1:28" x14ac:dyDescent="0.25">
      <c r="A8138" t="s">
        <v>13115</v>
      </c>
      <c r="B8138" s="1">
        <v>45948</v>
      </c>
      <c r="C8138" t="s">
        <v>1831</v>
      </c>
      <c r="D8138" t="s">
        <v>1832</v>
      </c>
      <c r="E8138">
        <v>46</v>
      </c>
      <c r="F8138" t="s">
        <v>31</v>
      </c>
      <c r="G8138" t="s">
        <v>141</v>
      </c>
      <c r="H8138" t="s">
        <v>142</v>
      </c>
      <c r="I8138" t="s">
        <v>74</v>
      </c>
      <c r="J8138" t="s">
        <v>143</v>
      </c>
      <c r="K8138">
        <v>3</v>
      </c>
      <c r="L8138" s="2">
        <v>900</v>
      </c>
      <c r="M8138">
        <v>20</v>
      </c>
      <c r="N8138" s="2">
        <v>2700</v>
      </c>
      <c r="O8138" s="2">
        <v>540</v>
      </c>
      <c r="P8138" s="2">
        <v>2160</v>
      </c>
      <c r="Q8138" s="2">
        <v>1645.38</v>
      </c>
      <c r="R8138" s="2">
        <v>514.62</v>
      </c>
      <c r="S8138" t="s">
        <v>36</v>
      </c>
      <c r="T8138" t="s">
        <v>114</v>
      </c>
      <c r="U8138" t="s">
        <v>115</v>
      </c>
      <c r="V8138" t="s">
        <v>39</v>
      </c>
      <c r="W8138" t="s">
        <v>66</v>
      </c>
      <c r="X8138" t="s">
        <v>41</v>
      </c>
      <c r="Y8138" t="s">
        <v>42</v>
      </c>
      <c r="Z8138" t="s">
        <v>43</v>
      </c>
      <c r="AA8138" t="s">
        <v>44</v>
      </c>
      <c r="AB8138" t="s">
        <v>44</v>
      </c>
    </row>
    <row r="8139" spans="1:28" x14ac:dyDescent="0.25">
      <c r="A8139" t="s">
        <v>13116</v>
      </c>
      <c r="B8139" s="1">
        <v>45948</v>
      </c>
      <c r="C8139" t="s">
        <v>5231</v>
      </c>
      <c r="D8139" t="s">
        <v>5232</v>
      </c>
      <c r="E8139">
        <v>42</v>
      </c>
      <c r="F8139" t="s">
        <v>48</v>
      </c>
      <c r="G8139" t="s">
        <v>243</v>
      </c>
      <c r="H8139" t="s">
        <v>244</v>
      </c>
      <c r="I8139" t="s">
        <v>103</v>
      </c>
      <c r="J8139" t="s">
        <v>104</v>
      </c>
      <c r="K8139">
        <v>1</v>
      </c>
      <c r="L8139" s="2">
        <v>450</v>
      </c>
      <c r="M8139">
        <v>10</v>
      </c>
      <c r="N8139" s="2">
        <v>450</v>
      </c>
      <c r="O8139" s="2">
        <v>45</v>
      </c>
      <c r="P8139" s="2">
        <v>405</v>
      </c>
      <c r="Q8139" s="2">
        <v>257.29000000000002</v>
      </c>
      <c r="R8139" s="2">
        <v>147.71</v>
      </c>
      <c r="S8139" t="s">
        <v>53</v>
      </c>
      <c r="T8139" t="s">
        <v>136</v>
      </c>
      <c r="U8139" t="s">
        <v>38</v>
      </c>
      <c r="V8139" t="s">
        <v>39</v>
      </c>
      <c r="W8139" t="s">
        <v>137</v>
      </c>
      <c r="X8139" t="s">
        <v>41</v>
      </c>
      <c r="Y8139" t="s">
        <v>56</v>
      </c>
      <c r="Z8139" t="s">
        <v>43</v>
      </c>
      <c r="AA8139" t="s">
        <v>44</v>
      </c>
      <c r="AB8139" t="s">
        <v>44</v>
      </c>
    </row>
    <row r="8140" spans="1:28" x14ac:dyDescent="0.25">
      <c r="A8140" t="s">
        <v>13117</v>
      </c>
      <c r="B8140" s="1">
        <v>45948</v>
      </c>
      <c r="C8140" t="s">
        <v>8753</v>
      </c>
      <c r="D8140" t="s">
        <v>8754</v>
      </c>
      <c r="E8140">
        <v>28</v>
      </c>
      <c r="F8140" t="s">
        <v>31</v>
      </c>
      <c r="G8140" t="s">
        <v>168</v>
      </c>
      <c r="H8140" t="s">
        <v>169</v>
      </c>
      <c r="I8140" t="s">
        <v>62</v>
      </c>
      <c r="J8140" t="s">
        <v>143</v>
      </c>
      <c r="K8140">
        <v>1</v>
      </c>
      <c r="L8140" s="2">
        <v>1800</v>
      </c>
      <c r="M8140">
        <v>15</v>
      </c>
      <c r="N8140" s="2">
        <v>1800</v>
      </c>
      <c r="O8140" s="2">
        <v>270</v>
      </c>
      <c r="P8140" s="2">
        <v>1530</v>
      </c>
      <c r="Q8140" s="2">
        <v>1179.1199999999999</v>
      </c>
      <c r="R8140" s="2">
        <v>350.88</v>
      </c>
      <c r="S8140" t="s">
        <v>53</v>
      </c>
      <c r="T8140" t="s">
        <v>76</v>
      </c>
      <c r="U8140" t="s">
        <v>77</v>
      </c>
      <c r="V8140" t="s">
        <v>39</v>
      </c>
      <c r="W8140" t="s">
        <v>92</v>
      </c>
      <c r="X8140" t="s">
        <v>67</v>
      </c>
      <c r="Y8140" t="s">
        <v>56</v>
      </c>
      <c r="Z8140" t="s">
        <v>223</v>
      </c>
      <c r="AA8140" t="s">
        <v>44</v>
      </c>
      <c r="AB8140" t="s">
        <v>44</v>
      </c>
    </row>
    <row r="8141" spans="1:28" x14ac:dyDescent="0.25">
      <c r="A8141" t="s">
        <v>13118</v>
      </c>
      <c r="B8141" s="1">
        <v>45948</v>
      </c>
      <c r="C8141" t="s">
        <v>1238</v>
      </c>
      <c r="D8141" t="s">
        <v>1239</v>
      </c>
      <c r="E8141">
        <v>23</v>
      </c>
      <c r="F8141" t="s">
        <v>31</v>
      </c>
      <c r="G8141" t="s">
        <v>273</v>
      </c>
      <c r="H8141" t="s">
        <v>274</v>
      </c>
      <c r="I8141" t="s">
        <v>51</v>
      </c>
      <c r="J8141" t="s">
        <v>52</v>
      </c>
      <c r="K8141">
        <v>2</v>
      </c>
      <c r="L8141" s="2">
        <v>250</v>
      </c>
      <c r="M8141">
        <v>10</v>
      </c>
      <c r="N8141" s="2">
        <v>500</v>
      </c>
      <c r="O8141" s="2">
        <v>50</v>
      </c>
      <c r="P8141" s="2">
        <v>450</v>
      </c>
      <c r="Q8141" s="2">
        <v>361.99</v>
      </c>
      <c r="R8141" s="2">
        <v>88.01</v>
      </c>
      <c r="S8141" t="s">
        <v>53</v>
      </c>
      <c r="T8141" t="s">
        <v>105</v>
      </c>
      <c r="U8141" t="s">
        <v>106</v>
      </c>
      <c r="V8141" t="s">
        <v>39</v>
      </c>
      <c r="W8141" t="s">
        <v>83</v>
      </c>
      <c r="X8141" t="s">
        <v>67</v>
      </c>
      <c r="Y8141" t="s">
        <v>56</v>
      </c>
      <c r="Z8141" t="s">
        <v>43</v>
      </c>
      <c r="AA8141" t="s">
        <v>44</v>
      </c>
      <c r="AB8141" t="s">
        <v>44</v>
      </c>
    </row>
    <row r="8142" spans="1:28" x14ac:dyDescent="0.25">
      <c r="A8142" t="s">
        <v>13119</v>
      </c>
      <c r="B8142" s="1">
        <v>45948</v>
      </c>
      <c r="C8142" t="s">
        <v>1002</v>
      </c>
      <c r="D8142" t="s">
        <v>1003</v>
      </c>
      <c r="E8142">
        <v>29</v>
      </c>
      <c r="F8142" t="s">
        <v>48</v>
      </c>
      <c r="G8142" t="s">
        <v>141</v>
      </c>
      <c r="H8142" t="s">
        <v>142</v>
      </c>
      <c r="I8142" t="s">
        <v>74</v>
      </c>
      <c r="J8142" t="s">
        <v>143</v>
      </c>
      <c r="K8142">
        <v>3</v>
      </c>
      <c r="L8142" s="2">
        <v>900</v>
      </c>
      <c r="M8142">
        <v>0</v>
      </c>
      <c r="N8142" s="2">
        <v>2700</v>
      </c>
      <c r="O8142" s="2">
        <v>0</v>
      </c>
      <c r="P8142" s="2">
        <v>2700</v>
      </c>
      <c r="Q8142" s="2">
        <v>1667.58</v>
      </c>
      <c r="R8142" s="2">
        <v>1032.42</v>
      </c>
      <c r="S8142" t="s">
        <v>53</v>
      </c>
      <c r="T8142" t="s">
        <v>105</v>
      </c>
      <c r="U8142" t="s">
        <v>106</v>
      </c>
      <c r="V8142" t="s">
        <v>39</v>
      </c>
      <c r="W8142" t="s">
        <v>40</v>
      </c>
      <c r="X8142" t="s">
        <v>41</v>
      </c>
      <c r="Y8142" t="s">
        <v>42</v>
      </c>
      <c r="Z8142" t="s">
        <v>223</v>
      </c>
      <c r="AA8142" t="s">
        <v>44</v>
      </c>
      <c r="AB8142" t="s">
        <v>44</v>
      </c>
    </row>
    <row r="8143" spans="1:28" x14ac:dyDescent="0.25">
      <c r="A8143" t="s">
        <v>13120</v>
      </c>
      <c r="B8143" s="1">
        <v>45948</v>
      </c>
      <c r="C8143" t="s">
        <v>12143</v>
      </c>
      <c r="D8143" t="s">
        <v>12144</v>
      </c>
      <c r="E8143">
        <v>34</v>
      </c>
      <c r="F8143" t="s">
        <v>48</v>
      </c>
      <c r="G8143" t="s">
        <v>387</v>
      </c>
      <c r="H8143" t="s">
        <v>388</v>
      </c>
      <c r="I8143" t="s">
        <v>74</v>
      </c>
      <c r="J8143" t="s">
        <v>75</v>
      </c>
      <c r="K8143">
        <v>3</v>
      </c>
      <c r="L8143" s="2">
        <v>3200</v>
      </c>
      <c r="M8143">
        <v>20</v>
      </c>
      <c r="N8143" s="2">
        <v>9600</v>
      </c>
      <c r="O8143" s="2">
        <v>1920</v>
      </c>
      <c r="P8143" s="2">
        <v>7680</v>
      </c>
      <c r="Q8143" s="2">
        <v>5746.25</v>
      </c>
      <c r="R8143" s="2">
        <v>1933.75</v>
      </c>
      <c r="S8143" t="s">
        <v>53</v>
      </c>
      <c r="T8143" t="s">
        <v>275</v>
      </c>
      <c r="U8143" t="s">
        <v>123</v>
      </c>
      <c r="V8143" t="s">
        <v>39</v>
      </c>
      <c r="W8143" t="s">
        <v>124</v>
      </c>
      <c r="X8143" t="s">
        <v>97</v>
      </c>
      <c r="Y8143" t="s">
        <v>42</v>
      </c>
      <c r="Z8143" t="s">
        <v>43</v>
      </c>
      <c r="AA8143" t="s">
        <v>44</v>
      </c>
      <c r="AB8143" t="s">
        <v>44</v>
      </c>
    </row>
    <row r="8144" spans="1:28" x14ac:dyDescent="0.25">
      <c r="A8144" t="s">
        <v>13121</v>
      </c>
      <c r="B8144" s="1">
        <v>45948</v>
      </c>
      <c r="C8144" t="s">
        <v>1256</v>
      </c>
      <c r="D8144" t="s">
        <v>1257</v>
      </c>
      <c r="E8144">
        <v>51</v>
      </c>
      <c r="F8144" t="s">
        <v>48</v>
      </c>
      <c r="G8144" t="s">
        <v>298</v>
      </c>
      <c r="H8144" t="s">
        <v>299</v>
      </c>
      <c r="I8144" t="s">
        <v>103</v>
      </c>
      <c r="J8144" t="s">
        <v>104</v>
      </c>
      <c r="K8144">
        <v>2</v>
      </c>
      <c r="L8144" s="2">
        <v>700</v>
      </c>
      <c r="M8144">
        <v>15</v>
      </c>
      <c r="N8144" s="2">
        <v>1400</v>
      </c>
      <c r="O8144" s="2">
        <v>210</v>
      </c>
      <c r="P8144" s="2">
        <v>1190</v>
      </c>
      <c r="Q8144" s="2">
        <v>936.55</v>
      </c>
      <c r="R8144" s="2">
        <v>253.45</v>
      </c>
      <c r="S8144" t="s">
        <v>64</v>
      </c>
      <c r="T8144" t="s">
        <v>114</v>
      </c>
      <c r="U8144" t="s">
        <v>115</v>
      </c>
      <c r="V8144" t="s">
        <v>39</v>
      </c>
      <c r="W8144" t="s">
        <v>66</v>
      </c>
      <c r="X8144" t="s">
        <v>41</v>
      </c>
      <c r="Y8144" t="s">
        <v>56</v>
      </c>
      <c r="Z8144" t="s">
        <v>223</v>
      </c>
      <c r="AA8144" t="s">
        <v>44</v>
      </c>
      <c r="AB8144" t="s">
        <v>44</v>
      </c>
    </row>
    <row r="8145" spans="1:28" x14ac:dyDescent="0.25">
      <c r="A8145" t="s">
        <v>13122</v>
      </c>
      <c r="B8145" s="1">
        <v>45948</v>
      </c>
      <c r="C8145" t="s">
        <v>634</v>
      </c>
      <c r="D8145" t="s">
        <v>635</v>
      </c>
      <c r="E8145">
        <v>38</v>
      </c>
      <c r="F8145" t="s">
        <v>48</v>
      </c>
      <c r="G8145" t="s">
        <v>119</v>
      </c>
      <c r="H8145" t="s">
        <v>120</v>
      </c>
      <c r="I8145" t="s">
        <v>62</v>
      </c>
      <c r="J8145" t="s">
        <v>121</v>
      </c>
      <c r="K8145">
        <v>2</v>
      </c>
      <c r="L8145" s="2">
        <v>4800</v>
      </c>
      <c r="M8145">
        <v>0</v>
      </c>
      <c r="N8145" s="2">
        <v>9600</v>
      </c>
      <c r="O8145" s="2">
        <v>0</v>
      </c>
      <c r="P8145" s="2">
        <v>9600</v>
      </c>
      <c r="Q8145" s="2">
        <v>5826.68</v>
      </c>
      <c r="R8145" s="2">
        <v>3773.32</v>
      </c>
      <c r="S8145" t="s">
        <v>53</v>
      </c>
      <c r="T8145" t="s">
        <v>153</v>
      </c>
      <c r="U8145" t="s">
        <v>154</v>
      </c>
      <c r="V8145" t="s">
        <v>39</v>
      </c>
      <c r="W8145" t="s">
        <v>137</v>
      </c>
      <c r="X8145" t="s">
        <v>97</v>
      </c>
      <c r="Y8145" t="s">
        <v>56</v>
      </c>
      <c r="Z8145" t="s">
        <v>107</v>
      </c>
      <c r="AA8145" t="s">
        <v>68</v>
      </c>
      <c r="AB8145" t="s">
        <v>44</v>
      </c>
    </row>
    <row r="8146" spans="1:28" x14ac:dyDescent="0.25">
      <c r="A8146" t="s">
        <v>13123</v>
      </c>
      <c r="B8146" s="1">
        <v>45948</v>
      </c>
      <c r="C8146" t="s">
        <v>875</v>
      </c>
      <c r="D8146" t="s">
        <v>876</v>
      </c>
      <c r="E8146">
        <v>42</v>
      </c>
      <c r="F8146" t="s">
        <v>31</v>
      </c>
      <c r="G8146" t="s">
        <v>285</v>
      </c>
      <c r="H8146" t="s">
        <v>286</v>
      </c>
      <c r="I8146" t="s">
        <v>34</v>
      </c>
      <c r="J8146" t="s">
        <v>121</v>
      </c>
      <c r="K8146">
        <v>2</v>
      </c>
      <c r="L8146" s="2">
        <v>3200</v>
      </c>
      <c r="M8146">
        <v>0</v>
      </c>
      <c r="N8146" s="2">
        <v>6400</v>
      </c>
      <c r="O8146" s="2">
        <v>0</v>
      </c>
      <c r="P8146" s="2">
        <v>6400</v>
      </c>
      <c r="Q8146" s="2">
        <v>4846.87</v>
      </c>
      <c r="R8146" s="2">
        <v>1553.13</v>
      </c>
      <c r="S8146" t="s">
        <v>53</v>
      </c>
      <c r="T8146" t="s">
        <v>222</v>
      </c>
      <c r="U8146" t="s">
        <v>38</v>
      </c>
      <c r="V8146" t="s">
        <v>39</v>
      </c>
      <c r="W8146" t="s">
        <v>92</v>
      </c>
      <c r="X8146" t="s">
        <v>41</v>
      </c>
      <c r="Y8146" t="s">
        <v>56</v>
      </c>
      <c r="Z8146" t="s">
        <v>43</v>
      </c>
      <c r="AA8146" t="s">
        <v>44</v>
      </c>
      <c r="AB8146" t="s">
        <v>44</v>
      </c>
    </row>
    <row r="8147" spans="1:28" x14ac:dyDescent="0.25">
      <c r="A8147" t="s">
        <v>13124</v>
      </c>
      <c r="B8147" s="1">
        <v>45949</v>
      </c>
      <c r="C8147" t="s">
        <v>1709</v>
      </c>
      <c r="D8147" t="s">
        <v>1710</v>
      </c>
      <c r="E8147">
        <v>42</v>
      </c>
      <c r="F8147" t="s">
        <v>48</v>
      </c>
      <c r="G8147" t="s">
        <v>148</v>
      </c>
      <c r="H8147" t="s">
        <v>149</v>
      </c>
      <c r="I8147" t="s">
        <v>74</v>
      </c>
      <c r="J8147" t="s">
        <v>130</v>
      </c>
      <c r="K8147">
        <v>4</v>
      </c>
      <c r="L8147" s="2">
        <v>3500</v>
      </c>
      <c r="M8147">
        <v>10</v>
      </c>
      <c r="N8147" s="2">
        <v>14000</v>
      </c>
      <c r="O8147" s="2">
        <v>1400</v>
      </c>
      <c r="P8147" s="2">
        <v>12600</v>
      </c>
      <c r="Q8147" s="2">
        <v>8713.6</v>
      </c>
      <c r="R8147" s="2">
        <v>3886.4</v>
      </c>
      <c r="S8147" t="s">
        <v>64</v>
      </c>
      <c r="T8147" t="s">
        <v>178</v>
      </c>
      <c r="U8147" t="s">
        <v>154</v>
      </c>
      <c r="V8147" t="s">
        <v>39</v>
      </c>
      <c r="W8147" t="s">
        <v>92</v>
      </c>
      <c r="X8147" t="s">
        <v>67</v>
      </c>
      <c r="Y8147" t="s">
        <v>56</v>
      </c>
      <c r="Z8147" t="s">
        <v>43</v>
      </c>
      <c r="AA8147" t="s">
        <v>44</v>
      </c>
      <c r="AB8147" t="s">
        <v>44</v>
      </c>
    </row>
    <row r="8148" spans="1:28" x14ac:dyDescent="0.25">
      <c r="A8148" t="s">
        <v>13125</v>
      </c>
      <c r="B8148" s="1">
        <v>45949</v>
      </c>
      <c r="C8148" t="s">
        <v>500</v>
      </c>
      <c r="D8148" t="s">
        <v>501</v>
      </c>
      <c r="E8148">
        <v>51</v>
      </c>
      <c r="F8148" t="s">
        <v>48</v>
      </c>
      <c r="G8148" t="s">
        <v>141</v>
      </c>
      <c r="H8148" t="s">
        <v>142</v>
      </c>
      <c r="I8148" t="s">
        <v>74</v>
      </c>
      <c r="J8148" t="s">
        <v>143</v>
      </c>
      <c r="K8148">
        <v>1</v>
      </c>
      <c r="L8148" s="2">
        <v>900</v>
      </c>
      <c r="M8148">
        <v>15</v>
      </c>
      <c r="N8148" s="2">
        <v>900</v>
      </c>
      <c r="O8148" s="2">
        <v>135</v>
      </c>
      <c r="P8148" s="2">
        <v>765</v>
      </c>
      <c r="Q8148" s="2">
        <v>603.44000000000005</v>
      </c>
      <c r="R8148" s="2">
        <v>161.56</v>
      </c>
      <c r="S8148" t="s">
        <v>64</v>
      </c>
      <c r="T8148" t="s">
        <v>275</v>
      </c>
      <c r="U8148" t="s">
        <v>123</v>
      </c>
      <c r="V8148" t="s">
        <v>39</v>
      </c>
      <c r="W8148" t="s">
        <v>83</v>
      </c>
      <c r="X8148" t="s">
        <v>41</v>
      </c>
      <c r="Y8148" t="s">
        <v>56</v>
      </c>
      <c r="Z8148" t="s">
        <v>508</v>
      </c>
      <c r="AA8148" t="s">
        <v>44</v>
      </c>
      <c r="AB8148" t="s">
        <v>44</v>
      </c>
    </row>
    <row r="8149" spans="1:28" x14ac:dyDescent="0.25">
      <c r="A8149" t="s">
        <v>13126</v>
      </c>
      <c r="B8149" s="1">
        <v>45949</v>
      </c>
      <c r="C8149" t="s">
        <v>13127</v>
      </c>
      <c r="D8149" t="s">
        <v>13128</v>
      </c>
      <c r="E8149">
        <v>58</v>
      </c>
      <c r="F8149" t="s">
        <v>111</v>
      </c>
      <c r="G8149" t="s">
        <v>273</v>
      </c>
      <c r="H8149" t="s">
        <v>274</v>
      </c>
      <c r="I8149" t="s">
        <v>51</v>
      </c>
      <c r="J8149" t="s">
        <v>52</v>
      </c>
      <c r="K8149">
        <v>2</v>
      </c>
      <c r="L8149" s="2">
        <v>250</v>
      </c>
      <c r="M8149">
        <v>10</v>
      </c>
      <c r="N8149" s="2">
        <v>500</v>
      </c>
      <c r="O8149" s="2">
        <v>50</v>
      </c>
      <c r="P8149" s="2">
        <v>450</v>
      </c>
      <c r="Q8149" s="2">
        <v>260.29000000000002</v>
      </c>
      <c r="R8149" s="2">
        <v>189.71</v>
      </c>
      <c r="S8149" t="s">
        <v>53</v>
      </c>
      <c r="T8149" t="s">
        <v>76</v>
      </c>
      <c r="U8149" t="s">
        <v>77</v>
      </c>
      <c r="V8149" t="s">
        <v>39</v>
      </c>
      <c r="W8149" t="s">
        <v>124</v>
      </c>
      <c r="X8149" t="s">
        <v>97</v>
      </c>
      <c r="Y8149" t="s">
        <v>42</v>
      </c>
      <c r="Z8149" t="s">
        <v>107</v>
      </c>
      <c r="AA8149" t="s">
        <v>44</v>
      </c>
      <c r="AB8149" t="s">
        <v>44</v>
      </c>
    </row>
    <row r="8150" spans="1:28" x14ac:dyDescent="0.25">
      <c r="A8150" t="s">
        <v>13129</v>
      </c>
      <c r="B8150" s="1">
        <v>45949</v>
      </c>
      <c r="C8150" t="s">
        <v>654</v>
      </c>
      <c r="D8150" t="s">
        <v>655</v>
      </c>
      <c r="E8150">
        <v>28</v>
      </c>
      <c r="F8150" t="s">
        <v>48</v>
      </c>
      <c r="G8150" t="s">
        <v>134</v>
      </c>
      <c r="H8150" t="s">
        <v>135</v>
      </c>
      <c r="I8150" t="s">
        <v>62</v>
      </c>
      <c r="J8150" t="s">
        <v>130</v>
      </c>
      <c r="K8150">
        <v>1</v>
      </c>
      <c r="L8150" s="2">
        <v>8500</v>
      </c>
      <c r="M8150">
        <v>30</v>
      </c>
      <c r="N8150" s="2">
        <v>8500</v>
      </c>
      <c r="O8150" s="2">
        <v>2550</v>
      </c>
      <c r="P8150" s="2">
        <v>5950</v>
      </c>
      <c r="Q8150" s="2">
        <v>3927.16</v>
      </c>
      <c r="R8150" s="2">
        <v>2022.84</v>
      </c>
      <c r="S8150" t="s">
        <v>53</v>
      </c>
      <c r="T8150" t="s">
        <v>263</v>
      </c>
      <c r="U8150" t="s">
        <v>91</v>
      </c>
      <c r="V8150" t="s">
        <v>39</v>
      </c>
      <c r="W8150" t="s">
        <v>92</v>
      </c>
      <c r="X8150" t="s">
        <v>97</v>
      </c>
      <c r="Y8150" t="s">
        <v>56</v>
      </c>
      <c r="Z8150" t="s">
        <v>43</v>
      </c>
      <c r="AA8150" t="s">
        <v>44</v>
      </c>
      <c r="AB8150" t="s">
        <v>44</v>
      </c>
    </row>
    <row r="8151" spans="1:28" x14ac:dyDescent="0.25">
      <c r="A8151" t="s">
        <v>13130</v>
      </c>
      <c r="B8151" s="1">
        <v>45949</v>
      </c>
      <c r="C8151" t="s">
        <v>3151</v>
      </c>
      <c r="D8151" t="s">
        <v>3152</v>
      </c>
      <c r="E8151">
        <v>18</v>
      </c>
      <c r="F8151" t="s">
        <v>111</v>
      </c>
      <c r="G8151" t="s">
        <v>128</v>
      </c>
      <c r="H8151" t="s">
        <v>129</v>
      </c>
      <c r="I8151" t="s">
        <v>74</v>
      </c>
      <c r="J8151" t="s">
        <v>130</v>
      </c>
      <c r="K8151">
        <v>1</v>
      </c>
      <c r="L8151" s="2">
        <v>1700</v>
      </c>
      <c r="M8151">
        <v>0</v>
      </c>
      <c r="N8151" s="2">
        <v>1700</v>
      </c>
      <c r="O8151" s="2">
        <v>0</v>
      </c>
      <c r="P8151" s="2">
        <v>1700</v>
      </c>
      <c r="Q8151" s="2">
        <v>1386.73</v>
      </c>
      <c r="R8151" s="2">
        <v>313.27</v>
      </c>
      <c r="S8151" t="s">
        <v>36</v>
      </c>
      <c r="T8151" t="s">
        <v>398</v>
      </c>
      <c r="U8151" t="s">
        <v>399</v>
      </c>
      <c r="V8151" t="s">
        <v>39</v>
      </c>
      <c r="W8151" t="s">
        <v>92</v>
      </c>
      <c r="X8151" t="s">
        <v>41</v>
      </c>
      <c r="Y8151" t="s">
        <v>56</v>
      </c>
      <c r="Z8151" t="s">
        <v>43</v>
      </c>
      <c r="AA8151" t="s">
        <v>44</v>
      </c>
      <c r="AB8151" t="s">
        <v>44</v>
      </c>
    </row>
    <row r="8152" spans="1:28" x14ac:dyDescent="0.25">
      <c r="A8152" t="s">
        <v>13131</v>
      </c>
      <c r="B8152" s="1">
        <v>45949</v>
      </c>
      <c r="C8152" t="s">
        <v>11675</v>
      </c>
      <c r="D8152" t="s">
        <v>11676</v>
      </c>
      <c r="E8152">
        <v>46</v>
      </c>
      <c r="F8152" t="s">
        <v>48</v>
      </c>
      <c r="G8152" t="s">
        <v>436</v>
      </c>
      <c r="H8152" t="s">
        <v>437</v>
      </c>
      <c r="I8152" t="s">
        <v>74</v>
      </c>
      <c r="J8152" t="s">
        <v>190</v>
      </c>
      <c r="K8152">
        <v>1</v>
      </c>
      <c r="L8152" s="2">
        <v>1800</v>
      </c>
      <c r="M8152">
        <v>0</v>
      </c>
      <c r="N8152" s="2">
        <v>1800</v>
      </c>
      <c r="O8152" s="2">
        <v>0</v>
      </c>
      <c r="P8152" s="2">
        <v>1800</v>
      </c>
      <c r="Q8152" s="2">
        <v>1355.43</v>
      </c>
      <c r="R8152" s="2">
        <v>444.57</v>
      </c>
      <c r="S8152" t="s">
        <v>53</v>
      </c>
      <c r="T8152" t="s">
        <v>37</v>
      </c>
      <c r="U8152" t="s">
        <v>38</v>
      </c>
      <c r="V8152" t="s">
        <v>39</v>
      </c>
      <c r="W8152" t="s">
        <v>124</v>
      </c>
      <c r="X8152" t="s">
        <v>97</v>
      </c>
      <c r="Y8152" t="s">
        <v>42</v>
      </c>
      <c r="Z8152" t="s">
        <v>43</v>
      </c>
      <c r="AA8152" t="s">
        <v>44</v>
      </c>
      <c r="AB8152" t="s">
        <v>44</v>
      </c>
    </row>
    <row r="8153" spans="1:28" x14ac:dyDescent="0.25">
      <c r="A8153" t="s">
        <v>13132</v>
      </c>
      <c r="B8153" s="1">
        <v>45949</v>
      </c>
      <c r="C8153" t="s">
        <v>6271</v>
      </c>
      <c r="D8153" t="s">
        <v>6272</v>
      </c>
      <c r="E8153">
        <v>50</v>
      </c>
      <c r="F8153" t="s">
        <v>111</v>
      </c>
      <c r="G8153" t="s">
        <v>280</v>
      </c>
      <c r="H8153" t="s">
        <v>281</v>
      </c>
      <c r="I8153" t="s">
        <v>62</v>
      </c>
      <c r="J8153" t="s">
        <v>190</v>
      </c>
      <c r="K8153">
        <v>3</v>
      </c>
      <c r="L8153" s="2">
        <v>700</v>
      </c>
      <c r="M8153">
        <v>30</v>
      </c>
      <c r="N8153" s="2">
        <v>2100</v>
      </c>
      <c r="O8153" s="2">
        <v>630</v>
      </c>
      <c r="P8153" s="2">
        <v>1470</v>
      </c>
      <c r="Q8153" s="2">
        <v>1156.44</v>
      </c>
      <c r="R8153" s="2">
        <v>313.56</v>
      </c>
      <c r="S8153" t="s">
        <v>53</v>
      </c>
      <c r="T8153" t="s">
        <v>222</v>
      </c>
      <c r="U8153" t="s">
        <v>38</v>
      </c>
      <c r="V8153" t="s">
        <v>39</v>
      </c>
      <c r="W8153" t="s">
        <v>66</v>
      </c>
      <c r="X8153" t="s">
        <v>67</v>
      </c>
      <c r="Y8153" t="s">
        <v>56</v>
      </c>
      <c r="Z8153" t="s">
        <v>43</v>
      </c>
      <c r="AA8153" t="s">
        <v>44</v>
      </c>
      <c r="AB8153" t="s">
        <v>44</v>
      </c>
    </row>
    <row r="8154" spans="1:28" x14ac:dyDescent="0.25">
      <c r="A8154" t="s">
        <v>13133</v>
      </c>
      <c r="B8154" s="1">
        <v>45949</v>
      </c>
      <c r="C8154" t="s">
        <v>5716</v>
      </c>
      <c r="D8154" t="s">
        <v>5717</v>
      </c>
      <c r="E8154">
        <v>31</v>
      </c>
      <c r="F8154" t="s">
        <v>48</v>
      </c>
      <c r="G8154" t="s">
        <v>387</v>
      </c>
      <c r="H8154" t="s">
        <v>388</v>
      </c>
      <c r="I8154" t="s">
        <v>74</v>
      </c>
      <c r="J8154" t="s">
        <v>75</v>
      </c>
      <c r="K8154">
        <v>5</v>
      </c>
      <c r="L8154" s="2">
        <v>3200</v>
      </c>
      <c r="M8154">
        <v>5</v>
      </c>
      <c r="N8154" s="2">
        <v>16000</v>
      </c>
      <c r="O8154" s="2">
        <v>800</v>
      </c>
      <c r="P8154" s="2">
        <v>15200</v>
      </c>
      <c r="Q8154" s="2">
        <v>9114.91</v>
      </c>
      <c r="R8154" s="2">
        <v>6085.09</v>
      </c>
      <c r="S8154" t="s">
        <v>64</v>
      </c>
      <c r="T8154" t="s">
        <v>54</v>
      </c>
      <c r="U8154" t="s">
        <v>55</v>
      </c>
      <c r="V8154" t="s">
        <v>39</v>
      </c>
      <c r="W8154" t="s">
        <v>137</v>
      </c>
      <c r="X8154" t="s">
        <v>41</v>
      </c>
      <c r="Y8154" t="s">
        <v>56</v>
      </c>
      <c r="Z8154" t="s">
        <v>107</v>
      </c>
      <c r="AA8154" t="s">
        <v>44</v>
      </c>
      <c r="AB8154" t="s">
        <v>44</v>
      </c>
    </row>
    <row r="8155" spans="1:28" x14ac:dyDescent="0.25">
      <c r="A8155" t="s">
        <v>13134</v>
      </c>
      <c r="B8155" s="1">
        <v>45949</v>
      </c>
      <c r="C8155" t="s">
        <v>6702</v>
      </c>
      <c r="D8155" t="s">
        <v>6703</v>
      </c>
      <c r="E8155">
        <v>59</v>
      </c>
      <c r="F8155" t="s">
        <v>48</v>
      </c>
      <c r="G8155" t="s">
        <v>134</v>
      </c>
      <c r="H8155" t="s">
        <v>135</v>
      </c>
      <c r="I8155" t="s">
        <v>62</v>
      </c>
      <c r="J8155" t="s">
        <v>130</v>
      </c>
      <c r="K8155">
        <v>2</v>
      </c>
      <c r="L8155" s="2">
        <v>8500</v>
      </c>
      <c r="M8155">
        <v>15</v>
      </c>
      <c r="N8155" s="2">
        <v>17000</v>
      </c>
      <c r="O8155" s="2">
        <v>2550</v>
      </c>
      <c r="P8155" s="2">
        <v>14450</v>
      </c>
      <c r="Q8155" s="2">
        <v>10551.12</v>
      </c>
      <c r="R8155" s="2">
        <v>3898.88</v>
      </c>
      <c r="S8155" t="s">
        <v>36</v>
      </c>
      <c r="T8155" t="s">
        <v>263</v>
      </c>
      <c r="U8155" t="s">
        <v>91</v>
      </c>
      <c r="V8155" t="s">
        <v>39</v>
      </c>
      <c r="W8155" t="s">
        <v>66</v>
      </c>
      <c r="X8155" t="s">
        <v>67</v>
      </c>
      <c r="Y8155" t="s">
        <v>56</v>
      </c>
      <c r="Z8155" t="s">
        <v>43</v>
      </c>
      <c r="AA8155" t="s">
        <v>44</v>
      </c>
      <c r="AB8155" t="s">
        <v>44</v>
      </c>
    </row>
    <row r="8156" spans="1:28" x14ac:dyDescent="0.25">
      <c r="A8156" t="s">
        <v>13135</v>
      </c>
      <c r="B8156" s="1">
        <v>45949</v>
      </c>
      <c r="C8156" t="s">
        <v>1259</v>
      </c>
      <c r="D8156" t="s">
        <v>1260</v>
      </c>
      <c r="E8156">
        <v>30</v>
      </c>
      <c r="F8156" t="s">
        <v>31</v>
      </c>
      <c r="G8156" t="s">
        <v>318</v>
      </c>
      <c r="H8156" t="s">
        <v>319</v>
      </c>
      <c r="I8156" t="s">
        <v>34</v>
      </c>
      <c r="J8156" t="s">
        <v>190</v>
      </c>
      <c r="K8156">
        <v>3</v>
      </c>
      <c r="L8156" s="2">
        <v>2500</v>
      </c>
      <c r="M8156">
        <v>0</v>
      </c>
      <c r="N8156" s="2">
        <v>7500</v>
      </c>
      <c r="O8156" s="2">
        <v>0</v>
      </c>
      <c r="P8156" s="2">
        <v>7500</v>
      </c>
      <c r="Q8156" s="2">
        <v>5322.15</v>
      </c>
      <c r="R8156" s="2">
        <v>2177.85</v>
      </c>
      <c r="S8156" t="s">
        <v>53</v>
      </c>
      <c r="T8156" t="s">
        <v>275</v>
      </c>
      <c r="U8156" t="s">
        <v>123</v>
      </c>
      <c r="V8156" t="s">
        <v>39</v>
      </c>
      <c r="W8156" t="s">
        <v>83</v>
      </c>
      <c r="X8156" t="s">
        <v>97</v>
      </c>
      <c r="Y8156" t="s">
        <v>42</v>
      </c>
      <c r="Z8156" t="s">
        <v>43</v>
      </c>
      <c r="AA8156" t="s">
        <v>44</v>
      </c>
      <c r="AB8156" t="s">
        <v>44</v>
      </c>
    </row>
    <row r="8157" spans="1:28" x14ac:dyDescent="0.25">
      <c r="A8157" t="s">
        <v>13136</v>
      </c>
      <c r="B8157" s="1">
        <v>45950</v>
      </c>
      <c r="C8157" t="s">
        <v>6642</v>
      </c>
      <c r="D8157" t="s">
        <v>6643</v>
      </c>
      <c r="E8157">
        <v>55</v>
      </c>
      <c r="F8157" t="s">
        <v>31</v>
      </c>
      <c r="G8157" t="s">
        <v>352</v>
      </c>
      <c r="H8157" t="s">
        <v>353</v>
      </c>
      <c r="I8157" t="s">
        <v>103</v>
      </c>
      <c r="J8157" t="s">
        <v>104</v>
      </c>
      <c r="K8157">
        <v>1</v>
      </c>
      <c r="L8157" s="2">
        <v>850</v>
      </c>
      <c r="M8157">
        <v>0</v>
      </c>
      <c r="N8157" s="2">
        <v>850</v>
      </c>
      <c r="O8157" s="2">
        <v>0</v>
      </c>
      <c r="P8157" s="2">
        <v>850</v>
      </c>
      <c r="Q8157" s="2">
        <v>660.18</v>
      </c>
      <c r="R8157" s="2">
        <v>189.82</v>
      </c>
      <c r="S8157" t="s">
        <v>53</v>
      </c>
      <c r="T8157" t="s">
        <v>114</v>
      </c>
      <c r="U8157" t="s">
        <v>115</v>
      </c>
      <c r="V8157" t="s">
        <v>39</v>
      </c>
      <c r="W8157" t="s">
        <v>124</v>
      </c>
      <c r="X8157" t="s">
        <v>41</v>
      </c>
      <c r="Y8157" t="s">
        <v>42</v>
      </c>
      <c r="Z8157" t="s">
        <v>43</v>
      </c>
      <c r="AA8157" t="s">
        <v>44</v>
      </c>
      <c r="AB8157" t="s">
        <v>44</v>
      </c>
    </row>
    <row r="8158" spans="1:28" x14ac:dyDescent="0.25">
      <c r="A8158" t="s">
        <v>13137</v>
      </c>
      <c r="B8158" s="1">
        <v>45950</v>
      </c>
      <c r="C8158" t="s">
        <v>3577</v>
      </c>
      <c r="D8158" t="s">
        <v>3578</v>
      </c>
      <c r="E8158">
        <v>51</v>
      </c>
      <c r="F8158" t="s">
        <v>48</v>
      </c>
      <c r="G8158" t="s">
        <v>168</v>
      </c>
      <c r="H8158" t="s">
        <v>169</v>
      </c>
      <c r="I8158" t="s">
        <v>62</v>
      </c>
      <c r="J8158" t="s">
        <v>143</v>
      </c>
      <c r="K8158">
        <v>1</v>
      </c>
      <c r="L8158" s="2">
        <v>1800</v>
      </c>
      <c r="M8158">
        <v>10</v>
      </c>
      <c r="N8158" s="2">
        <v>1800</v>
      </c>
      <c r="O8158" s="2">
        <v>180</v>
      </c>
      <c r="P8158" s="2">
        <v>1620</v>
      </c>
      <c r="Q8158" s="2">
        <v>1189.99</v>
      </c>
      <c r="R8158" s="2">
        <v>430.01</v>
      </c>
      <c r="S8158" t="s">
        <v>64</v>
      </c>
      <c r="T8158" t="s">
        <v>65</v>
      </c>
      <c r="U8158" t="s">
        <v>65</v>
      </c>
      <c r="V8158" t="s">
        <v>39</v>
      </c>
      <c r="W8158" t="s">
        <v>124</v>
      </c>
      <c r="X8158" t="s">
        <v>41</v>
      </c>
      <c r="Y8158" t="s">
        <v>56</v>
      </c>
      <c r="Z8158" t="s">
        <v>43</v>
      </c>
      <c r="AA8158" t="s">
        <v>44</v>
      </c>
      <c r="AB8158" t="s">
        <v>44</v>
      </c>
    </row>
    <row r="8159" spans="1:28" x14ac:dyDescent="0.25">
      <c r="A8159" t="s">
        <v>13138</v>
      </c>
      <c r="B8159" s="1">
        <v>45950</v>
      </c>
      <c r="C8159" t="s">
        <v>4983</v>
      </c>
      <c r="D8159" t="s">
        <v>4984</v>
      </c>
      <c r="E8159">
        <v>52</v>
      </c>
      <c r="F8159" t="s">
        <v>48</v>
      </c>
      <c r="G8159" t="s">
        <v>148</v>
      </c>
      <c r="H8159" t="s">
        <v>149</v>
      </c>
      <c r="I8159" t="s">
        <v>74</v>
      </c>
      <c r="J8159" t="s">
        <v>130</v>
      </c>
      <c r="K8159">
        <v>2</v>
      </c>
      <c r="L8159" s="2">
        <v>3500</v>
      </c>
      <c r="M8159">
        <v>0</v>
      </c>
      <c r="N8159" s="2">
        <v>7000</v>
      </c>
      <c r="O8159" s="2">
        <v>0</v>
      </c>
      <c r="P8159" s="2">
        <v>7000</v>
      </c>
      <c r="Q8159" s="2">
        <v>4889.57</v>
      </c>
      <c r="R8159" s="2">
        <v>2110.4299999999998</v>
      </c>
      <c r="S8159" t="s">
        <v>64</v>
      </c>
      <c r="T8159" t="s">
        <v>105</v>
      </c>
      <c r="U8159" t="s">
        <v>106</v>
      </c>
      <c r="V8159" t="s">
        <v>39</v>
      </c>
      <c r="W8159" t="s">
        <v>137</v>
      </c>
      <c r="X8159" t="s">
        <v>67</v>
      </c>
      <c r="Y8159" t="s">
        <v>56</v>
      </c>
      <c r="Z8159" t="s">
        <v>223</v>
      </c>
      <c r="AA8159" t="s">
        <v>44</v>
      </c>
      <c r="AB8159" t="s">
        <v>44</v>
      </c>
    </row>
    <row r="8160" spans="1:28" x14ac:dyDescent="0.25">
      <c r="A8160" t="s">
        <v>13139</v>
      </c>
      <c r="B8160" s="1">
        <v>45950</v>
      </c>
      <c r="C8160" t="s">
        <v>4564</v>
      </c>
      <c r="D8160" t="s">
        <v>4565</v>
      </c>
      <c r="E8160">
        <v>45</v>
      </c>
      <c r="F8160" t="s">
        <v>111</v>
      </c>
      <c r="G8160" t="s">
        <v>112</v>
      </c>
      <c r="H8160" t="s">
        <v>113</v>
      </c>
      <c r="I8160" t="s">
        <v>103</v>
      </c>
      <c r="J8160" t="s">
        <v>104</v>
      </c>
      <c r="K8160">
        <v>1</v>
      </c>
      <c r="L8160" s="2">
        <v>650</v>
      </c>
      <c r="M8160">
        <v>0</v>
      </c>
      <c r="N8160" s="2">
        <v>650</v>
      </c>
      <c r="O8160" s="2">
        <v>0</v>
      </c>
      <c r="P8160" s="2">
        <v>650</v>
      </c>
      <c r="Q8160" s="2">
        <v>411.49</v>
      </c>
      <c r="R8160" s="2">
        <v>238.51</v>
      </c>
      <c r="S8160" t="s">
        <v>53</v>
      </c>
      <c r="T8160" t="s">
        <v>290</v>
      </c>
      <c r="U8160" t="s">
        <v>291</v>
      </c>
      <c r="V8160" t="s">
        <v>39</v>
      </c>
      <c r="W8160" t="s">
        <v>40</v>
      </c>
      <c r="X8160" t="s">
        <v>97</v>
      </c>
      <c r="Y8160" t="s">
        <v>56</v>
      </c>
      <c r="Z8160" t="s">
        <v>43</v>
      </c>
      <c r="AA8160" t="s">
        <v>44</v>
      </c>
      <c r="AB8160" t="s">
        <v>44</v>
      </c>
    </row>
    <row r="8161" spans="1:28" x14ac:dyDescent="0.25">
      <c r="A8161" t="s">
        <v>13140</v>
      </c>
      <c r="B8161" s="1">
        <v>45950</v>
      </c>
      <c r="C8161" t="s">
        <v>5967</v>
      </c>
      <c r="D8161" t="s">
        <v>5968</v>
      </c>
      <c r="E8161">
        <v>24</v>
      </c>
      <c r="F8161" t="s">
        <v>48</v>
      </c>
      <c r="G8161" t="s">
        <v>134</v>
      </c>
      <c r="H8161" t="s">
        <v>135</v>
      </c>
      <c r="I8161" t="s">
        <v>62</v>
      </c>
      <c r="J8161" t="s">
        <v>130</v>
      </c>
      <c r="K8161">
        <v>3</v>
      </c>
      <c r="L8161" s="2">
        <v>8500</v>
      </c>
      <c r="M8161">
        <v>15</v>
      </c>
      <c r="N8161" s="2">
        <v>25500</v>
      </c>
      <c r="O8161" s="2">
        <v>3825</v>
      </c>
      <c r="P8161" s="2">
        <v>21675</v>
      </c>
      <c r="Q8161" s="2">
        <v>11926.79</v>
      </c>
      <c r="R8161" s="2">
        <v>9748.2099999999991</v>
      </c>
      <c r="S8161" t="s">
        <v>36</v>
      </c>
      <c r="T8161" t="s">
        <v>37</v>
      </c>
      <c r="U8161" t="s">
        <v>38</v>
      </c>
      <c r="V8161" t="s">
        <v>39</v>
      </c>
      <c r="W8161" t="s">
        <v>92</v>
      </c>
      <c r="X8161" t="s">
        <v>97</v>
      </c>
      <c r="Y8161" t="s">
        <v>42</v>
      </c>
      <c r="Z8161" t="s">
        <v>43</v>
      </c>
      <c r="AA8161" t="s">
        <v>44</v>
      </c>
      <c r="AB8161" t="s">
        <v>44</v>
      </c>
    </row>
    <row r="8162" spans="1:28" x14ac:dyDescent="0.25">
      <c r="A8162" t="s">
        <v>13141</v>
      </c>
      <c r="B8162" s="1">
        <v>45950</v>
      </c>
      <c r="C8162" t="s">
        <v>6606</v>
      </c>
      <c r="D8162" t="s">
        <v>6607</v>
      </c>
      <c r="E8162">
        <v>28</v>
      </c>
      <c r="F8162" t="s">
        <v>31</v>
      </c>
      <c r="G8162" t="s">
        <v>197</v>
      </c>
      <c r="H8162" t="s">
        <v>198</v>
      </c>
      <c r="I8162" t="s">
        <v>74</v>
      </c>
      <c r="J8162" t="s">
        <v>75</v>
      </c>
      <c r="K8162">
        <v>3</v>
      </c>
      <c r="L8162" s="2">
        <v>2600</v>
      </c>
      <c r="M8162">
        <v>5</v>
      </c>
      <c r="N8162" s="2">
        <v>7800</v>
      </c>
      <c r="O8162" s="2">
        <v>390</v>
      </c>
      <c r="P8162" s="2">
        <v>7410</v>
      </c>
      <c r="Q8162" s="2">
        <v>5712.83</v>
      </c>
      <c r="R8162" s="2">
        <v>1697.17</v>
      </c>
      <c r="S8162" t="s">
        <v>36</v>
      </c>
      <c r="T8162" t="s">
        <v>222</v>
      </c>
      <c r="U8162" t="s">
        <v>38</v>
      </c>
      <c r="V8162" t="s">
        <v>39</v>
      </c>
      <c r="W8162" t="s">
        <v>137</v>
      </c>
      <c r="X8162" t="s">
        <v>67</v>
      </c>
      <c r="Y8162" t="s">
        <v>42</v>
      </c>
      <c r="Z8162" t="s">
        <v>43</v>
      </c>
      <c r="AA8162" t="s">
        <v>44</v>
      </c>
      <c r="AB8162" t="s">
        <v>68</v>
      </c>
    </row>
    <row r="8163" spans="1:28" x14ac:dyDescent="0.25">
      <c r="A8163" t="s">
        <v>13142</v>
      </c>
      <c r="B8163" s="1">
        <v>45950</v>
      </c>
      <c r="C8163" t="s">
        <v>1162</v>
      </c>
      <c r="D8163" t="s">
        <v>1163</v>
      </c>
      <c r="E8163">
        <v>20</v>
      </c>
      <c r="F8163" t="s">
        <v>48</v>
      </c>
      <c r="G8163" t="s">
        <v>217</v>
      </c>
      <c r="H8163" t="s">
        <v>218</v>
      </c>
      <c r="I8163" t="s">
        <v>34</v>
      </c>
      <c r="J8163" t="s">
        <v>130</v>
      </c>
      <c r="K8163">
        <v>2</v>
      </c>
      <c r="L8163" s="2">
        <v>28000</v>
      </c>
      <c r="M8163">
        <v>10</v>
      </c>
      <c r="N8163" s="2">
        <v>56000</v>
      </c>
      <c r="O8163" s="2">
        <v>5600</v>
      </c>
      <c r="P8163" s="2">
        <v>50400</v>
      </c>
      <c r="Q8163" s="2">
        <v>30912.59</v>
      </c>
      <c r="R8163" s="2">
        <v>19487.41</v>
      </c>
      <c r="S8163" t="s">
        <v>64</v>
      </c>
      <c r="T8163" t="s">
        <v>96</v>
      </c>
      <c r="U8163" t="s">
        <v>96</v>
      </c>
      <c r="V8163" t="s">
        <v>39</v>
      </c>
      <c r="W8163" t="s">
        <v>124</v>
      </c>
      <c r="X8163" t="s">
        <v>97</v>
      </c>
      <c r="Y8163" t="s">
        <v>42</v>
      </c>
      <c r="Z8163" t="s">
        <v>43</v>
      </c>
      <c r="AA8163" t="s">
        <v>44</v>
      </c>
      <c r="AB8163" t="s">
        <v>44</v>
      </c>
    </row>
    <row r="8164" spans="1:28" x14ac:dyDescent="0.25">
      <c r="A8164" t="s">
        <v>13143</v>
      </c>
      <c r="B8164" s="1">
        <v>45950</v>
      </c>
      <c r="C8164" t="s">
        <v>938</v>
      </c>
      <c r="D8164" t="s">
        <v>939</v>
      </c>
      <c r="E8164">
        <v>19</v>
      </c>
      <c r="F8164" t="s">
        <v>31</v>
      </c>
      <c r="G8164" t="s">
        <v>285</v>
      </c>
      <c r="H8164" t="s">
        <v>286</v>
      </c>
      <c r="I8164" t="s">
        <v>34</v>
      </c>
      <c r="J8164" t="s">
        <v>121</v>
      </c>
      <c r="K8164">
        <v>1</v>
      </c>
      <c r="L8164" s="2">
        <v>3200</v>
      </c>
      <c r="M8164">
        <v>15</v>
      </c>
      <c r="N8164" s="2">
        <v>3200</v>
      </c>
      <c r="O8164" s="2">
        <v>480</v>
      </c>
      <c r="P8164" s="2">
        <v>2720</v>
      </c>
      <c r="Q8164" s="2">
        <v>1814.73</v>
      </c>
      <c r="R8164" s="2">
        <v>905.27</v>
      </c>
      <c r="S8164" t="s">
        <v>53</v>
      </c>
      <c r="T8164" t="s">
        <v>122</v>
      </c>
      <c r="U8164" t="s">
        <v>123</v>
      </c>
      <c r="V8164" t="s">
        <v>39</v>
      </c>
      <c r="W8164" t="s">
        <v>124</v>
      </c>
      <c r="X8164" t="s">
        <v>67</v>
      </c>
      <c r="Y8164" t="s">
        <v>56</v>
      </c>
      <c r="Z8164" t="s">
        <v>43</v>
      </c>
      <c r="AA8164" t="s">
        <v>44</v>
      </c>
      <c r="AB8164" t="s">
        <v>44</v>
      </c>
    </row>
    <row r="8165" spans="1:28" x14ac:dyDescent="0.25">
      <c r="A8165" t="s">
        <v>13144</v>
      </c>
      <c r="B8165" s="1">
        <v>45950</v>
      </c>
      <c r="C8165" t="s">
        <v>3513</v>
      </c>
      <c r="D8165" t="s">
        <v>3514</v>
      </c>
      <c r="E8165">
        <v>31</v>
      </c>
      <c r="F8165" t="s">
        <v>48</v>
      </c>
      <c r="G8165" t="s">
        <v>148</v>
      </c>
      <c r="H8165" t="s">
        <v>149</v>
      </c>
      <c r="I8165" t="s">
        <v>74</v>
      </c>
      <c r="J8165" t="s">
        <v>130</v>
      </c>
      <c r="K8165">
        <v>4</v>
      </c>
      <c r="L8165" s="2">
        <v>3500</v>
      </c>
      <c r="M8165">
        <v>5</v>
      </c>
      <c r="N8165" s="2">
        <v>14000</v>
      </c>
      <c r="O8165" s="2">
        <v>700</v>
      </c>
      <c r="P8165" s="2">
        <v>13300</v>
      </c>
      <c r="Q8165" s="2">
        <v>10476.39</v>
      </c>
      <c r="R8165" s="2">
        <v>2823.61</v>
      </c>
      <c r="S8165" t="s">
        <v>64</v>
      </c>
      <c r="T8165" t="s">
        <v>398</v>
      </c>
      <c r="U8165" t="s">
        <v>399</v>
      </c>
      <c r="V8165" t="s">
        <v>39</v>
      </c>
      <c r="W8165" t="s">
        <v>83</v>
      </c>
      <c r="X8165" t="s">
        <v>97</v>
      </c>
      <c r="Y8165" t="s">
        <v>42</v>
      </c>
      <c r="Z8165" t="s">
        <v>43</v>
      </c>
      <c r="AA8165" t="s">
        <v>44</v>
      </c>
      <c r="AB8165" t="s">
        <v>44</v>
      </c>
    </row>
    <row r="8166" spans="1:28" x14ac:dyDescent="0.25">
      <c r="A8166" t="s">
        <v>13145</v>
      </c>
      <c r="B8166" s="1">
        <v>45950</v>
      </c>
      <c r="C8166" t="s">
        <v>3485</v>
      </c>
      <c r="D8166" t="s">
        <v>3486</v>
      </c>
      <c r="E8166">
        <v>22</v>
      </c>
      <c r="F8166" t="s">
        <v>48</v>
      </c>
      <c r="G8166" t="s">
        <v>285</v>
      </c>
      <c r="H8166" t="s">
        <v>286</v>
      </c>
      <c r="I8166" t="s">
        <v>34</v>
      </c>
      <c r="J8166" t="s">
        <v>121</v>
      </c>
      <c r="K8166">
        <v>1</v>
      </c>
      <c r="L8166" s="2">
        <v>3200</v>
      </c>
      <c r="M8166">
        <v>25</v>
      </c>
      <c r="N8166" s="2">
        <v>3200</v>
      </c>
      <c r="O8166" s="2">
        <v>800</v>
      </c>
      <c r="P8166" s="2">
        <v>2400</v>
      </c>
      <c r="Q8166" s="2">
        <v>1908.24</v>
      </c>
      <c r="R8166" s="2">
        <v>491.76</v>
      </c>
      <c r="S8166" t="s">
        <v>64</v>
      </c>
      <c r="T8166" t="s">
        <v>263</v>
      </c>
      <c r="U8166" t="s">
        <v>91</v>
      </c>
      <c r="V8166" t="s">
        <v>39</v>
      </c>
      <c r="W8166" t="s">
        <v>124</v>
      </c>
      <c r="X8166" t="s">
        <v>97</v>
      </c>
      <c r="Y8166" t="s">
        <v>56</v>
      </c>
      <c r="Z8166" t="s">
        <v>43</v>
      </c>
      <c r="AA8166" t="s">
        <v>68</v>
      </c>
      <c r="AB8166" t="s">
        <v>44</v>
      </c>
    </row>
    <row r="8167" spans="1:28" x14ac:dyDescent="0.25">
      <c r="A8167" t="s">
        <v>13146</v>
      </c>
      <c r="B8167" s="1">
        <v>45950</v>
      </c>
      <c r="C8167" t="s">
        <v>1265</v>
      </c>
      <c r="D8167" t="s">
        <v>1266</v>
      </c>
      <c r="E8167">
        <v>46</v>
      </c>
      <c r="F8167" t="s">
        <v>31</v>
      </c>
      <c r="G8167" t="s">
        <v>318</v>
      </c>
      <c r="H8167" t="s">
        <v>319</v>
      </c>
      <c r="I8167" t="s">
        <v>34</v>
      </c>
      <c r="J8167" t="s">
        <v>190</v>
      </c>
      <c r="K8167">
        <v>2</v>
      </c>
      <c r="L8167" s="2">
        <v>2500</v>
      </c>
      <c r="M8167">
        <v>15</v>
      </c>
      <c r="N8167" s="2">
        <v>5000</v>
      </c>
      <c r="O8167" s="2">
        <v>750</v>
      </c>
      <c r="P8167" s="2">
        <v>4250</v>
      </c>
      <c r="Q8167" s="2">
        <v>3156.7</v>
      </c>
      <c r="R8167" s="2">
        <v>1093.3</v>
      </c>
      <c r="S8167" t="s">
        <v>53</v>
      </c>
      <c r="T8167" t="s">
        <v>90</v>
      </c>
      <c r="U8167" t="s">
        <v>91</v>
      </c>
      <c r="V8167" t="s">
        <v>39</v>
      </c>
      <c r="W8167" t="s">
        <v>40</v>
      </c>
      <c r="X8167" t="s">
        <v>97</v>
      </c>
      <c r="Y8167" t="s">
        <v>56</v>
      </c>
      <c r="Z8167" t="s">
        <v>43</v>
      </c>
      <c r="AA8167" t="s">
        <v>44</v>
      </c>
      <c r="AB8167" t="s">
        <v>44</v>
      </c>
    </row>
    <row r="8168" spans="1:28" x14ac:dyDescent="0.25">
      <c r="A8168" t="s">
        <v>13147</v>
      </c>
      <c r="B8168" s="1">
        <v>45950</v>
      </c>
      <c r="C8168" t="s">
        <v>9285</v>
      </c>
      <c r="D8168" t="s">
        <v>9286</v>
      </c>
      <c r="E8168">
        <v>57</v>
      </c>
      <c r="F8168" t="s">
        <v>31</v>
      </c>
      <c r="G8168" t="s">
        <v>128</v>
      </c>
      <c r="H8168" t="s">
        <v>129</v>
      </c>
      <c r="I8168" t="s">
        <v>74</v>
      </c>
      <c r="J8168" t="s">
        <v>130</v>
      </c>
      <c r="K8168">
        <v>1</v>
      </c>
      <c r="L8168" s="2">
        <v>1700</v>
      </c>
      <c r="M8168">
        <v>30</v>
      </c>
      <c r="N8168" s="2">
        <v>1700</v>
      </c>
      <c r="O8168" s="2">
        <v>510</v>
      </c>
      <c r="P8168" s="2">
        <v>1190</v>
      </c>
      <c r="Q8168" s="2">
        <v>728.54</v>
      </c>
      <c r="R8168" s="2">
        <v>461.46</v>
      </c>
      <c r="S8168" t="s">
        <v>53</v>
      </c>
      <c r="T8168" t="s">
        <v>398</v>
      </c>
      <c r="U8168" t="s">
        <v>399</v>
      </c>
      <c r="V8168" t="s">
        <v>39</v>
      </c>
      <c r="W8168" t="s">
        <v>40</v>
      </c>
      <c r="X8168" t="s">
        <v>41</v>
      </c>
      <c r="Y8168" t="s">
        <v>56</v>
      </c>
      <c r="Z8168" t="s">
        <v>43</v>
      </c>
      <c r="AA8168" t="s">
        <v>44</v>
      </c>
      <c r="AB8168" t="s">
        <v>44</v>
      </c>
    </row>
    <row r="8169" spans="1:28" x14ac:dyDescent="0.25">
      <c r="A8169" t="s">
        <v>13148</v>
      </c>
      <c r="B8169" s="1">
        <v>45950</v>
      </c>
      <c r="C8169" t="s">
        <v>4821</v>
      </c>
      <c r="D8169" t="s">
        <v>4822</v>
      </c>
      <c r="E8169">
        <v>25</v>
      </c>
      <c r="F8169" t="s">
        <v>31</v>
      </c>
      <c r="G8169" t="s">
        <v>148</v>
      </c>
      <c r="H8169" t="s">
        <v>149</v>
      </c>
      <c r="I8169" t="s">
        <v>74</v>
      </c>
      <c r="J8169" t="s">
        <v>130</v>
      </c>
      <c r="K8169">
        <v>5</v>
      </c>
      <c r="L8169" s="2">
        <v>3500</v>
      </c>
      <c r="M8169">
        <v>20</v>
      </c>
      <c r="N8169" s="2">
        <v>17500</v>
      </c>
      <c r="O8169" s="2">
        <v>3500</v>
      </c>
      <c r="P8169" s="2">
        <v>14000</v>
      </c>
      <c r="Q8169" s="2">
        <v>8742.25</v>
      </c>
      <c r="R8169" s="2">
        <v>5257.75</v>
      </c>
      <c r="S8169" t="s">
        <v>53</v>
      </c>
      <c r="T8169" t="s">
        <v>153</v>
      </c>
      <c r="U8169" t="s">
        <v>154</v>
      </c>
      <c r="V8169" t="s">
        <v>39</v>
      </c>
      <c r="W8169" t="s">
        <v>124</v>
      </c>
      <c r="X8169" t="s">
        <v>41</v>
      </c>
      <c r="Y8169" t="s">
        <v>56</v>
      </c>
      <c r="Z8169" t="s">
        <v>107</v>
      </c>
      <c r="AA8169" t="s">
        <v>44</v>
      </c>
      <c r="AB8169" t="s">
        <v>44</v>
      </c>
    </row>
    <row r="8170" spans="1:28" x14ac:dyDescent="0.25">
      <c r="A8170" t="s">
        <v>13149</v>
      </c>
      <c r="B8170" s="1">
        <v>45950</v>
      </c>
      <c r="C8170" t="s">
        <v>13150</v>
      </c>
      <c r="D8170" t="s">
        <v>13151</v>
      </c>
      <c r="E8170">
        <v>24</v>
      </c>
      <c r="F8170" t="s">
        <v>48</v>
      </c>
      <c r="G8170" t="s">
        <v>81</v>
      </c>
      <c r="H8170" t="s">
        <v>82</v>
      </c>
      <c r="I8170" t="s">
        <v>51</v>
      </c>
      <c r="J8170" t="s">
        <v>52</v>
      </c>
      <c r="K8170">
        <v>1</v>
      </c>
      <c r="L8170" s="2">
        <v>600</v>
      </c>
      <c r="M8170">
        <v>5</v>
      </c>
      <c r="N8170" s="2">
        <v>600</v>
      </c>
      <c r="O8170" s="2">
        <v>30</v>
      </c>
      <c r="P8170" s="2">
        <v>570</v>
      </c>
      <c r="Q8170" s="2">
        <v>315.17</v>
      </c>
      <c r="R8170" s="2">
        <v>254.83</v>
      </c>
      <c r="S8170" t="s">
        <v>53</v>
      </c>
      <c r="T8170" t="s">
        <v>407</v>
      </c>
      <c r="U8170" t="s">
        <v>408</v>
      </c>
      <c r="V8170" t="s">
        <v>39</v>
      </c>
      <c r="W8170" t="s">
        <v>83</v>
      </c>
      <c r="X8170" t="s">
        <v>41</v>
      </c>
      <c r="Y8170" t="s">
        <v>42</v>
      </c>
      <c r="Z8170" t="s">
        <v>43</v>
      </c>
      <c r="AA8170" t="s">
        <v>44</v>
      </c>
      <c r="AB8170" t="s">
        <v>44</v>
      </c>
    </row>
    <row r="8171" spans="1:28" x14ac:dyDescent="0.25">
      <c r="A8171" t="s">
        <v>13152</v>
      </c>
      <c r="B8171" s="1">
        <v>45950</v>
      </c>
      <c r="C8171" t="s">
        <v>7528</v>
      </c>
      <c r="D8171" t="s">
        <v>7529</v>
      </c>
      <c r="E8171">
        <v>57</v>
      </c>
      <c r="F8171" t="s">
        <v>48</v>
      </c>
      <c r="G8171" t="s">
        <v>134</v>
      </c>
      <c r="H8171" t="s">
        <v>135</v>
      </c>
      <c r="I8171" t="s">
        <v>62</v>
      </c>
      <c r="J8171" t="s">
        <v>130</v>
      </c>
      <c r="K8171">
        <v>3</v>
      </c>
      <c r="L8171" s="2">
        <v>8500</v>
      </c>
      <c r="M8171">
        <v>0</v>
      </c>
      <c r="N8171" s="2">
        <v>25500</v>
      </c>
      <c r="O8171" s="2">
        <v>0</v>
      </c>
      <c r="P8171" s="2">
        <v>25500</v>
      </c>
      <c r="Q8171" s="2">
        <v>16202.6</v>
      </c>
      <c r="R8171" s="2">
        <v>9297.4</v>
      </c>
      <c r="S8171" t="s">
        <v>53</v>
      </c>
      <c r="T8171" t="s">
        <v>90</v>
      </c>
      <c r="U8171" t="s">
        <v>91</v>
      </c>
      <c r="V8171" t="s">
        <v>39</v>
      </c>
      <c r="W8171" t="s">
        <v>92</v>
      </c>
      <c r="X8171" t="s">
        <v>41</v>
      </c>
      <c r="Y8171" t="s">
        <v>56</v>
      </c>
      <c r="Z8171" t="s">
        <v>43</v>
      </c>
      <c r="AA8171" t="s">
        <v>44</v>
      </c>
      <c r="AB8171" t="s">
        <v>44</v>
      </c>
    </row>
    <row r="8172" spans="1:28" x14ac:dyDescent="0.25">
      <c r="A8172" t="s">
        <v>13153</v>
      </c>
      <c r="B8172" s="1">
        <v>45950</v>
      </c>
      <c r="C8172" t="s">
        <v>9650</v>
      </c>
      <c r="D8172" t="s">
        <v>9651</v>
      </c>
      <c r="E8172">
        <v>53</v>
      </c>
      <c r="F8172" t="s">
        <v>31</v>
      </c>
      <c r="G8172" t="s">
        <v>88</v>
      </c>
      <c r="H8172" t="s">
        <v>89</v>
      </c>
      <c r="I8172" t="s">
        <v>62</v>
      </c>
      <c r="J8172" t="s">
        <v>63</v>
      </c>
      <c r="K8172">
        <v>2</v>
      </c>
      <c r="L8172" s="2">
        <v>4200</v>
      </c>
      <c r="M8172">
        <v>0</v>
      </c>
      <c r="N8172" s="2">
        <v>8400</v>
      </c>
      <c r="O8172" s="2">
        <v>0</v>
      </c>
      <c r="P8172" s="2">
        <v>8400</v>
      </c>
      <c r="Q8172" s="2">
        <v>5653.31</v>
      </c>
      <c r="R8172" s="2">
        <v>2746.69</v>
      </c>
      <c r="S8172" t="s">
        <v>64</v>
      </c>
      <c r="T8172" t="s">
        <v>290</v>
      </c>
      <c r="U8172" t="s">
        <v>291</v>
      </c>
      <c r="V8172" t="s">
        <v>39</v>
      </c>
      <c r="W8172" t="s">
        <v>92</v>
      </c>
      <c r="X8172" t="s">
        <v>41</v>
      </c>
      <c r="Y8172" t="s">
        <v>42</v>
      </c>
      <c r="Z8172" t="s">
        <v>223</v>
      </c>
      <c r="AA8172" t="s">
        <v>44</v>
      </c>
      <c r="AB8172" t="s">
        <v>44</v>
      </c>
    </row>
    <row r="8173" spans="1:28" x14ac:dyDescent="0.25">
      <c r="A8173" t="s">
        <v>13154</v>
      </c>
      <c r="B8173" s="1">
        <v>45950</v>
      </c>
      <c r="C8173" t="s">
        <v>13155</v>
      </c>
      <c r="D8173" t="s">
        <v>13156</v>
      </c>
      <c r="E8173">
        <v>30</v>
      </c>
      <c r="F8173" t="s">
        <v>111</v>
      </c>
      <c r="G8173" t="s">
        <v>188</v>
      </c>
      <c r="H8173" t="s">
        <v>189</v>
      </c>
      <c r="I8173" t="s">
        <v>34</v>
      </c>
      <c r="J8173" t="s">
        <v>190</v>
      </c>
      <c r="K8173">
        <v>5</v>
      </c>
      <c r="L8173" s="2">
        <v>1800</v>
      </c>
      <c r="M8173">
        <v>20</v>
      </c>
      <c r="N8173" s="2">
        <v>9000</v>
      </c>
      <c r="O8173" s="2">
        <v>1800</v>
      </c>
      <c r="P8173" s="2">
        <v>7200</v>
      </c>
      <c r="Q8173" s="2">
        <v>4016.77</v>
      </c>
      <c r="R8173" s="2">
        <v>3183.23</v>
      </c>
      <c r="S8173" t="s">
        <v>64</v>
      </c>
      <c r="T8173" t="s">
        <v>122</v>
      </c>
      <c r="U8173" t="s">
        <v>123</v>
      </c>
      <c r="V8173" t="s">
        <v>39</v>
      </c>
      <c r="W8173" t="s">
        <v>92</v>
      </c>
      <c r="X8173" t="s">
        <v>67</v>
      </c>
      <c r="Y8173" t="s">
        <v>42</v>
      </c>
      <c r="Z8173" t="s">
        <v>43</v>
      </c>
      <c r="AA8173" t="s">
        <v>44</v>
      </c>
      <c r="AB8173" t="s">
        <v>44</v>
      </c>
    </row>
    <row r="8174" spans="1:28" x14ac:dyDescent="0.25">
      <c r="A8174" t="s">
        <v>13157</v>
      </c>
      <c r="B8174" s="1">
        <v>45951</v>
      </c>
      <c r="C8174" t="s">
        <v>7128</v>
      </c>
      <c r="D8174" t="s">
        <v>7129</v>
      </c>
      <c r="E8174">
        <v>50</v>
      </c>
      <c r="F8174" t="s">
        <v>48</v>
      </c>
      <c r="G8174" t="s">
        <v>176</v>
      </c>
      <c r="H8174" t="s">
        <v>177</v>
      </c>
      <c r="I8174" t="s">
        <v>34</v>
      </c>
      <c r="J8174" t="s">
        <v>35</v>
      </c>
      <c r="K8174">
        <v>2</v>
      </c>
      <c r="L8174" s="2">
        <v>6500</v>
      </c>
      <c r="M8174">
        <v>30</v>
      </c>
      <c r="N8174" s="2">
        <v>13000</v>
      </c>
      <c r="O8174" s="2">
        <v>3900</v>
      </c>
      <c r="P8174" s="2">
        <v>9100</v>
      </c>
      <c r="Q8174" s="2">
        <v>5007.22</v>
      </c>
      <c r="R8174" s="2">
        <v>4092.78</v>
      </c>
      <c r="S8174" t="s">
        <v>53</v>
      </c>
      <c r="T8174" t="s">
        <v>96</v>
      </c>
      <c r="U8174" t="s">
        <v>96</v>
      </c>
      <c r="V8174" t="s">
        <v>39</v>
      </c>
      <c r="W8174" t="s">
        <v>137</v>
      </c>
      <c r="X8174" t="s">
        <v>41</v>
      </c>
      <c r="Y8174" t="s">
        <v>56</v>
      </c>
      <c r="Z8174" t="s">
        <v>43</v>
      </c>
      <c r="AA8174" t="s">
        <v>68</v>
      </c>
      <c r="AB8174" t="s">
        <v>44</v>
      </c>
    </row>
    <row r="8175" spans="1:28" x14ac:dyDescent="0.25">
      <c r="A8175" t="s">
        <v>13158</v>
      </c>
      <c r="B8175" s="1">
        <v>45951</v>
      </c>
      <c r="C8175" t="s">
        <v>13159</v>
      </c>
      <c r="D8175" t="s">
        <v>13160</v>
      </c>
      <c r="E8175">
        <v>53</v>
      </c>
      <c r="F8175" t="s">
        <v>48</v>
      </c>
      <c r="G8175" t="s">
        <v>168</v>
      </c>
      <c r="H8175" t="s">
        <v>169</v>
      </c>
      <c r="I8175" t="s">
        <v>62</v>
      </c>
      <c r="J8175" t="s">
        <v>143</v>
      </c>
      <c r="K8175">
        <v>4</v>
      </c>
      <c r="L8175" s="2">
        <v>1800</v>
      </c>
      <c r="M8175">
        <v>25</v>
      </c>
      <c r="N8175" s="2">
        <v>7200</v>
      </c>
      <c r="O8175" s="2">
        <v>1800</v>
      </c>
      <c r="P8175" s="2">
        <v>5400</v>
      </c>
      <c r="Q8175" s="2">
        <v>3494.17</v>
      </c>
      <c r="R8175" s="2">
        <v>1905.83</v>
      </c>
      <c r="S8175" t="s">
        <v>64</v>
      </c>
      <c r="T8175" t="s">
        <v>105</v>
      </c>
      <c r="U8175" t="s">
        <v>106</v>
      </c>
      <c r="V8175" t="s">
        <v>39</v>
      </c>
      <c r="W8175" t="s">
        <v>92</v>
      </c>
      <c r="X8175" t="s">
        <v>97</v>
      </c>
      <c r="Y8175" t="s">
        <v>56</v>
      </c>
      <c r="Z8175" t="s">
        <v>43</v>
      </c>
      <c r="AA8175" t="s">
        <v>44</v>
      </c>
      <c r="AB8175" t="s">
        <v>44</v>
      </c>
    </row>
    <row r="8176" spans="1:28" x14ac:dyDescent="0.25">
      <c r="A8176" t="s">
        <v>13161</v>
      </c>
      <c r="B8176" s="1">
        <v>45951</v>
      </c>
      <c r="C8176" t="s">
        <v>5916</v>
      </c>
      <c r="D8176" t="s">
        <v>5917</v>
      </c>
      <c r="E8176">
        <v>38</v>
      </c>
      <c r="F8176" t="s">
        <v>31</v>
      </c>
      <c r="G8176" t="s">
        <v>141</v>
      </c>
      <c r="H8176" t="s">
        <v>142</v>
      </c>
      <c r="I8176" t="s">
        <v>74</v>
      </c>
      <c r="J8176" t="s">
        <v>143</v>
      </c>
      <c r="K8176">
        <v>4</v>
      </c>
      <c r="L8176" s="2">
        <v>900</v>
      </c>
      <c r="M8176">
        <v>15</v>
      </c>
      <c r="N8176" s="2">
        <v>3600</v>
      </c>
      <c r="O8176" s="2">
        <v>540</v>
      </c>
      <c r="P8176" s="2">
        <v>3060</v>
      </c>
      <c r="Q8176" s="2">
        <v>2460.25</v>
      </c>
      <c r="R8176" s="2">
        <v>599.75</v>
      </c>
      <c r="S8176" t="s">
        <v>53</v>
      </c>
      <c r="T8176" t="s">
        <v>263</v>
      </c>
      <c r="U8176" t="s">
        <v>91</v>
      </c>
      <c r="V8176" t="s">
        <v>39</v>
      </c>
      <c r="W8176" t="s">
        <v>40</v>
      </c>
      <c r="X8176" t="s">
        <v>97</v>
      </c>
      <c r="Y8176" t="s">
        <v>42</v>
      </c>
      <c r="Z8176" t="s">
        <v>508</v>
      </c>
      <c r="AA8176" t="s">
        <v>44</v>
      </c>
      <c r="AB8176" t="s">
        <v>44</v>
      </c>
    </row>
    <row r="8177" spans="1:28" x14ac:dyDescent="0.25">
      <c r="A8177" t="s">
        <v>13162</v>
      </c>
      <c r="B8177" s="1">
        <v>45951</v>
      </c>
      <c r="C8177" t="s">
        <v>7184</v>
      </c>
      <c r="D8177" t="s">
        <v>7185</v>
      </c>
      <c r="E8177">
        <v>42</v>
      </c>
      <c r="F8177" t="s">
        <v>48</v>
      </c>
      <c r="G8177" t="s">
        <v>148</v>
      </c>
      <c r="H8177" t="s">
        <v>149</v>
      </c>
      <c r="I8177" t="s">
        <v>74</v>
      </c>
      <c r="J8177" t="s">
        <v>130</v>
      </c>
      <c r="K8177">
        <v>1</v>
      </c>
      <c r="L8177" s="2">
        <v>3500</v>
      </c>
      <c r="M8177">
        <v>15</v>
      </c>
      <c r="N8177" s="2">
        <v>3500</v>
      </c>
      <c r="O8177" s="2">
        <v>525</v>
      </c>
      <c r="P8177" s="2">
        <v>2975</v>
      </c>
      <c r="Q8177" s="2">
        <v>2050.27</v>
      </c>
      <c r="R8177" s="2">
        <v>924.73</v>
      </c>
      <c r="S8177" t="s">
        <v>36</v>
      </c>
      <c r="T8177" t="s">
        <v>114</v>
      </c>
      <c r="U8177" t="s">
        <v>115</v>
      </c>
      <c r="V8177" t="s">
        <v>39</v>
      </c>
      <c r="W8177" t="s">
        <v>40</v>
      </c>
      <c r="X8177" t="s">
        <v>97</v>
      </c>
      <c r="Y8177" t="s">
        <v>56</v>
      </c>
      <c r="Z8177" t="s">
        <v>43</v>
      </c>
      <c r="AA8177" t="s">
        <v>68</v>
      </c>
      <c r="AB8177" t="s">
        <v>44</v>
      </c>
    </row>
    <row r="8178" spans="1:28" x14ac:dyDescent="0.25">
      <c r="A8178" t="s">
        <v>13163</v>
      </c>
      <c r="B8178" s="1">
        <v>45951</v>
      </c>
      <c r="C8178" t="s">
        <v>10222</v>
      </c>
      <c r="D8178" t="s">
        <v>10223</v>
      </c>
      <c r="E8178">
        <v>22</v>
      </c>
      <c r="F8178" t="s">
        <v>48</v>
      </c>
      <c r="G8178" t="s">
        <v>60</v>
      </c>
      <c r="H8178" t="s">
        <v>61</v>
      </c>
      <c r="I8178" t="s">
        <v>62</v>
      </c>
      <c r="J8178" t="s">
        <v>63</v>
      </c>
      <c r="K8178">
        <v>1</v>
      </c>
      <c r="L8178" s="2">
        <v>3500</v>
      </c>
      <c r="M8178">
        <v>5</v>
      </c>
      <c r="N8178" s="2">
        <v>3500</v>
      </c>
      <c r="O8178" s="2">
        <v>175</v>
      </c>
      <c r="P8178" s="2">
        <v>3325</v>
      </c>
      <c r="Q8178" s="2">
        <v>2297.85</v>
      </c>
      <c r="R8178" s="2">
        <v>1027.1500000000001</v>
      </c>
      <c r="S8178" t="s">
        <v>64</v>
      </c>
      <c r="T8178" t="s">
        <v>65</v>
      </c>
      <c r="U8178" t="s">
        <v>65</v>
      </c>
      <c r="V8178" t="s">
        <v>39</v>
      </c>
      <c r="W8178" t="s">
        <v>124</v>
      </c>
      <c r="X8178" t="s">
        <v>41</v>
      </c>
      <c r="Y8178" t="s">
        <v>56</v>
      </c>
      <c r="Z8178" t="s">
        <v>43</v>
      </c>
      <c r="AA8178" t="s">
        <v>44</v>
      </c>
      <c r="AB8178" t="s">
        <v>44</v>
      </c>
    </row>
    <row r="8179" spans="1:28" x14ac:dyDescent="0.25">
      <c r="A8179" t="s">
        <v>13164</v>
      </c>
      <c r="B8179" s="1">
        <v>45951</v>
      </c>
      <c r="C8179" t="s">
        <v>5456</v>
      </c>
      <c r="D8179" t="s">
        <v>5457</v>
      </c>
      <c r="E8179">
        <v>32</v>
      </c>
      <c r="F8179" t="s">
        <v>111</v>
      </c>
      <c r="G8179" t="s">
        <v>112</v>
      </c>
      <c r="H8179" t="s">
        <v>113</v>
      </c>
      <c r="I8179" t="s">
        <v>103</v>
      </c>
      <c r="J8179" t="s">
        <v>104</v>
      </c>
      <c r="K8179">
        <v>5</v>
      </c>
      <c r="L8179" s="2">
        <v>650</v>
      </c>
      <c r="M8179">
        <v>20</v>
      </c>
      <c r="N8179" s="2">
        <v>3250</v>
      </c>
      <c r="O8179" s="2">
        <v>650</v>
      </c>
      <c r="P8179" s="2">
        <v>2600</v>
      </c>
      <c r="Q8179" s="2">
        <v>2009.35</v>
      </c>
      <c r="R8179" s="2">
        <v>590.65</v>
      </c>
      <c r="S8179" t="s">
        <v>36</v>
      </c>
      <c r="T8179" t="s">
        <v>263</v>
      </c>
      <c r="U8179" t="s">
        <v>91</v>
      </c>
      <c r="V8179" t="s">
        <v>39</v>
      </c>
      <c r="W8179" t="s">
        <v>83</v>
      </c>
      <c r="X8179" t="s">
        <v>41</v>
      </c>
      <c r="Y8179" t="s">
        <v>56</v>
      </c>
      <c r="Z8179" t="s">
        <v>508</v>
      </c>
      <c r="AA8179" t="s">
        <v>44</v>
      </c>
      <c r="AB8179" t="s">
        <v>44</v>
      </c>
    </row>
    <row r="8180" spans="1:28" x14ac:dyDescent="0.25">
      <c r="A8180" t="s">
        <v>13165</v>
      </c>
      <c r="B8180" s="1">
        <v>45952</v>
      </c>
      <c r="C8180" t="s">
        <v>7288</v>
      </c>
      <c r="D8180" t="s">
        <v>7289</v>
      </c>
      <c r="E8180">
        <v>48</v>
      </c>
      <c r="F8180" t="s">
        <v>31</v>
      </c>
      <c r="G8180" t="s">
        <v>141</v>
      </c>
      <c r="H8180" t="s">
        <v>142</v>
      </c>
      <c r="I8180" t="s">
        <v>74</v>
      </c>
      <c r="J8180" t="s">
        <v>143</v>
      </c>
      <c r="K8180">
        <v>1</v>
      </c>
      <c r="L8180" s="2">
        <v>900</v>
      </c>
      <c r="M8180">
        <v>10</v>
      </c>
      <c r="N8180" s="2">
        <v>900</v>
      </c>
      <c r="O8180" s="2">
        <v>90</v>
      </c>
      <c r="P8180" s="2">
        <v>810</v>
      </c>
      <c r="Q8180" s="2">
        <v>456.73</v>
      </c>
      <c r="R8180" s="2">
        <v>353.27</v>
      </c>
      <c r="S8180" t="s">
        <v>36</v>
      </c>
      <c r="T8180" t="s">
        <v>136</v>
      </c>
      <c r="U8180" t="s">
        <v>38</v>
      </c>
      <c r="V8180" t="s">
        <v>39</v>
      </c>
      <c r="W8180" t="s">
        <v>66</v>
      </c>
      <c r="X8180" t="s">
        <v>41</v>
      </c>
      <c r="Y8180" t="s">
        <v>42</v>
      </c>
      <c r="Z8180" t="s">
        <v>43</v>
      </c>
      <c r="AA8180" t="s">
        <v>44</v>
      </c>
      <c r="AB8180" t="s">
        <v>44</v>
      </c>
    </row>
    <row r="8181" spans="1:28" x14ac:dyDescent="0.25">
      <c r="A8181" t="s">
        <v>13166</v>
      </c>
      <c r="B8181" s="1">
        <v>45952</v>
      </c>
      <c r="C8181" t="s">
        <v>6386</v>
      </c>
      <c r="D8181" t="s">
        <v>6387</v>
      </c>
      <c r="E8181">
        <v>31</v>
      </c>
      <c r="F8181" t="s">
        <v>48</v>
      </c>
      <c r="G8181" t="s">
        <v>217</v>
      </c>
      <c r="H8181" t="s">
        <v>218</v>
      </c>
      <c r="I8181" t="s">
        <v>34</v>
      </c>
      <c r="J8181" t="s">
        <v>130</v>
      </c>
      <c r="K8181">
        <v>2</v>
      </c>
      <c r="L8181" s="2">
        <v>28000</v>
      </c>
      <c r="M8181">
        <v>15</v>
      </c>
      <c r="N8181" s="2">
        <v>56000</v>
      </c>
      <c r="O8181" s="2">
        <v>8400</v>
      </c>
      <c r="P8181" s="2">
        <v>47600</v>
      </c>
      <c r="Q8181" s="2">
        <v>28691.33</v>
      </c>
      <c r="R8181" s="2">
        <v>18908.669999999998</v>
      </c>
      <c r="S8181" t="s">
        <v>36</v>
      </c>
      <c r="T8181" t="s">
        <v>290</v>
      </c>
      <c r="U8181" t="s">
        <v>291</v>
      </c>
      <c r="V8181" t="s">
        <v>39</v>
      </c>
      <c r="W8181" t="s">
        <v>124</v>
      </c>
      <c r="X8181" t="s">
        <v>41</v>
      </c>
      <c r="Y8181" t="s">
        <v>56</v>
      </c>
      <c r="Z8181" t="s">
        <v>43</v>
      </c>
      <c r="AA8181" t="s">
        <v>44</v>
      </c>
      <c r="AB8181" t="s">
        <v>44</v>
      </c>
    </row>
    <row r="8182" spans="1:28" x14ac:dyDescent="0.25">
      <c r="A8182" t="s">
        <v>13167</v>
      </c>
      <c r="B8182" s="1">
        <v>45952</v>
      </c>
      <c r="C8182" t="s">
        <v>5527</v>
      </c>
      <c r="D8182" t="s">
        <v>5528</v>
      </c>
      <c r="E8182">
        <v>38</v>
      </c>
      <c r="F8182" t="s">
        <v>31</v>
      </c>
      <c r="G8182" t="s">
        <v>119</v>
      </c>
      <c r="H8182" t="s">
        <v>120</v>
      </c>
      <c r="I8182" t="s">
        <v>62</v>
      </c>
      <c r="J8182" t="s">
        <v>121</v>
      </c>
      <c r="K8182">
        <v>3</v>
      </c>
      <c r="L8182" s="2">
        <v>4800</v>
      </c>
      <c r="M8182">
        <v>5</v>
      </c>
      <c r="N8182" s="2">
        <v>14400</v>
      </c>
      <c r="O8182" s="2">
        <v>720</v>
      </c>
      <c r="P8182" s="2">
        <v>13680</v>
      </c>
      <c r="Q8182" s="2">
        <v>8812.68</v>
      </c>
      <c r="R8182" s="2">
        <v>4867.32</v>
      </c>
      <c r="S8182" t="s">
        <v>36</v>
      </c>
      <c r="T8182" t="s">
        <v>105</v>
      </c>
      <c r="U8182" t="s">
        <v>106</v>
      </c>
      <c r="V8182" t="s">
        <v>39</v>
      </c>
      <c r="W8182" t="s">
        <v>66</v>
      </c>
      <c r="X8182" t="s">
        <v>67</v>
      </c>
      <c r="Y8182" t="s">
        <v>56</v>
      </c>
      <c r="Z8182" t="s">
        <v>43</v>
      </c>
      <c r="AA8182" t="s">
        <v>44</v>
      </c>
      <c r="AB8182" t="s">
        <v>44</v>
      </c>
    </row>
    <row r="8183" spans="1:28" x14ac:dyDescent="0.25">
      <c r="A8183" t="s">
        <v>13168</v>
      </c>
      <c r="B8183" s="1">
        <v>45952</v>
      </c>
      <c r="C8183" t="s">
        <v>2807</v>
      </c>
      <c r="D8183" t="s">
        <v>2808</v>
      </c>
      <c r="E8183">
        <v>49</v>
      </c>
      <c r="F8183" t="s">
        <v>48</v>
      </c>
      <c r="G8183" t="s">
        <v>202</v>
      </c>
      <c r="H8183" t="s">
        <v>203</v>
      </c>
      <c r="I8183" t="s">
        <v>103</v>
      </c>
      <c r="J8183" t="s">
        <v>104</v>
      </c>
      <c r="K8183">
        <v>1</v>
      </c>
      <c r="L8183" s="2">
        <v>550</v>
      </c>
      <c r="M8183">
        <v>5</v>
      </c>
      <c r="N8183" s="2">
        <v>550</v>
      </c>
      <c r="O8183" s="2">
        <v>27.5</v>
      </c>
      <c r="P8183" s="2">
        <v>522.5</v>
      </c>
      <c r="Q8183" s="2">
        <v>380.38</v>
      </c>
      <c r="R8183" s="2">
        <v>142.12</v>
      </c>
      <c r="S8183" t="s">
        <v>53</v>
      </c>
      <c r="T8183" t="s">
        <v>222</v>
      </c>
      <c r="U8183" t="s">
        <v>38</v>
      </c>
      <c r="V8183" t="s">
        <v>39</v>
      </c>
      <c r="W8183" t="s">
        <v>66</v>
      </c>
      <c r="X8183" t="s">
        <v>41</v>
      </c>
      <c r="Y8183" t="s">
        <v>56</v>
      </c>
      <c r="Z8183" t="s">
        <v>43</v>
      </c>
      <c r="AA8183" t="s">
        <v>44</v>
      </c>
      <c r="AB8183" t="s">
        <v>44</v>
      </c>
    </row>
    <row r="8184" spans="1:28" x14ac:dyDescent="0.25">
      <c r="A8184" t="s">
        <v>13169</v>
      </c>
      <c r="B8184" s="1">
        <v>45952</v>
      </c>
      <c r="C8184" t="s">
        <v>4371</v>
      </c>
      <c r="D8184" t="s">
        <v>4372</v>
      </c>
      <c r="E8184">
        <v>53</v>
      </c>
      <c r="F8184" t="s">
        <v>31</v>
      </c>
      <c r="G8184" t="s">
        <v>238</v>
      </c>
      <c r="H8184" t="s">
        <v>239</v>
      </c>
      <c r="I8184" t="s">
        <v>62</v>
      </c>
      <c r="J8184" t="s">
        <v>63</v>
      </c>
      <c r="K8184">
        <v>3</v>
      </c>
      <c r="L8184" s="2">
        <v>6500</v>
      </c>
      <c r="M8184">
        <v>10</v>
      </c>
      <c r="N8184" s="2">
        <v>19500</v>
      </c>
      <c r="O8184" s="2">
        <v>1950</v>
      </c>
      <c r="P8184" s="2">
        <v>17550</v>
      </c>
      <c r="Q8184" s="2">
        <v>13305.11</v>
      </c>
      <c r="R8184" s="2">
        <v>4244.8900000000003</v>
      </c>
      <c r="S8184" t="s">
        <v>53</v>
      </c>
      <c r="T8184" t="s">
        <v>398</v>
      </c>
      <c r="U8184" t="s">
        <v>399</v>
      </c>
      <c r="V8184" t="s">
        <v>39</v>
      </c>
      <c r="W8184" t="s">
        <v>137</v>
      </c>
      <c r="X8184" t="s">
        <v>41</v>
      </c>
      <c r="Y8184" t="s">
        <v>56</v>
      </c>
      <c r="Z8184" t="s">
        <v>43</v>
      </c>
      <c r="AA8184" t="s">
        <v>44</v>
      </c>
      <c r="AB8184" t="s">
        <v>44</v>
      </c>
    </row>
    <row r="8185" spans="1:28" x14ac:dyDescent="0.25">
      <c r="A8185" t="s">
        <v>13170</v>
      </c>
      <c r="B8185" s="1">
        <v>45952</v>
      </c>
      <c r="C8185" t="s">
        <v>3600</v>
      </c>
      <c r="D8185" t="s">
        <v>3601</v>
      </c>
      <c r="E8185">
        <v>29</v>
      </c>
      <c r="F8185" t="s">
        <v>48</v>
      </c>
      <c r="G8185" t="s">
        <v>158</v>
      </c>
      <c r="H8185" t="s">
        <v>159</v>
      </c>
      <c r="I8185" t="s">
        <v>51</v>
      </c>
      <c r="J8185" t="s">
        <v>52</v>
      </c>
      <c r="K8185">
        <v>2</v>
      </c>
      <c r="L8185" s="2">
        <v>650</v>
      </c>
      <c r="M8185">
        <v>0</v>
      </c>
      <c r="N8185" s="2">
        <v>1300</v>
      </c>
      <c r="O8185" s="2">
        <v>0</v>
      </c>
      <c r="P8185" s="2">
        <v>1300</v>
      </c>
      <c r="Q8185" s="2">
        <v>1038.6300000000001</v>
      </c>
      <c r="R8185" s="2">
        <v>261.37</v>
      </c>
      <c r="S8185" t="s">
        <v>36</v>
      </c>
      <c r="T8185" t="s">
        <v>105</v>
      </c>
      <c r="U8185" t="s">
        <v>106</v>
      </c>
      <c r="V8185" t="s">
        <v>39</v>
      </c>
      <c r="W8185" t="s">
        <v>92</v>
      </c>
      <c r="X8185" t="s">
        <v>41</v>
      </c>
      <c r="Y8185" t="s">
        <v>42</v>
      </c>
      <c r="Z8185" t="s">
        <v>43</v>
      </c>
      <c r="AA8185" t="s">
        <v>44</v>
      </c>
      <c r="AB8185" t="s">
        <v>44</v>
      </c>
    </row>
    <row r="8186" spans="1:28" x14ac:dyDescent="0.25">
      <c r="A8186" t="s">
        <v>13171</v>
      </c>
      <c r="B8186" s="1">
        <v>45952</v>
      </c>
      <c r="C8186" t="s">
        <v>6535</v>
      </c>
      <c r="D8186" t="s">
        <v>6536</v>
      </c>
      <c r="E8186">
        <v>56</v>
      </c>
      <c r="F8186" t="s">
        <v>111</v>
      </c>
      <c r="G8186" t="s">
        <v>188</v>
      </c>
      <c r="H8186" t="s">
        <v>189</v>
      </c>
      <c r="I8186" t="s">
        <v>34</v>
      </c>
      <c r="J8186" t="s">
        <v>190</v>
      </c>
      <c r="K8186">
        <v>1</v>
      </c>
      <c r="L8186" s="2">
        <v>1800</v>
      </c>
      <c r="M8186">
        <v>20</v>
      </c>
      <c r="N8186" s="2">
        <v>1800</v>
      </c>
      <c r="O8186" s="2">
        <v>360</v>
      </c>
      <c r="P8186" s="2">
        <v>1440</v>
      </c>
      <c r="Q8186" s="2">
        <v>919.54</v>
      </c>
      <c r="R8186" s="2">
        <v>520.46</v>
      </c>
      <c r="S8186" t="s">
        <v>36</v>
      </c>
      <c r="T8186" t="s">
        <v>105</v>
      </c>
      <c r="U8186" t="s">
        <v>106</v>
      </c>
      <c r="V8186" t="s">
        <v>39</v>
      </c>
      <c r="W8186" t="s">
        <v>66</v>
      </c>
      <c r="X8186" t="s">
        <v>97</v>
      </c>
      <c r="Y8186" t="s">
        <v>56</v>
      </c>
      <c r="Z8186" t="s">
        <v>43</v>
      </c>
      <c r="AA8186" t="s">
        <v>44</v>
      </c>
      <c r="AB8186" t="s">
        <v>44</v>
      </c>
    </row>
    <row r="8187" spans="1:28" x14ac:dyDescent="0.25">
      <c r="A8187" t="s">
        <v>13172</v>
      </c>
      <c r="B8187" s="1">
        <v>45952</v>
      </c>
      <c r="C8187" t="s">
        <v>8442</v>
      </c>
      <c r="D8187" t="s">
        <v>8443</v>
      </c>
      <c r="E8187">
        <v>27</v>
      </c>
      <c r="F8187" t="s">
        <v>31</v>
      </c>
      <c r="G8187" t="s">
        <v>280</v>
      </c>
      <c r="H8187" t="s">
        <v>281</v>
      </c>
      <c r="I8187" t="s">
        <v>62</v>
      </c>
      <c r="J8187" t="s">
        <v>190</v>
      </c>
      <c r="K8187">
        <v>4</v>
      </c>
      <c r="L8187" s="2">
        <v>700</v>
      </c>
      <c r="M8187">
        <v>20</v>
      </c>
      <c r="N8187" s="2">
        <v>2800</v>
      </c>
      <c r="O8187" s="2">
        <v>560</v>
      </c>
      <c r="P8187" s="2">
        <v>2240</v>
      </c>
      <c r="Q8187" s="2">
        <v>1669.12</v>
      </c>
      <c r="R8187" s="2">
        <v>570.88</v>
      </c>
      <c r="S8187" t="s">
        <v>53</v>
      </c>
      <c r="T8187" t="s">
        <v>37</v>
      </c>
      <c r="U8187" t="s">
        <v>38</v>
      </c>
      <c r="V8187" t="s">
        <v>39</v>
      </c>
      <c r="W8187" t="s">
        <v>83</v>
      </c>
      <c r="X8187" t="s">
        <v>41</v>
      </c>
      <c r="Y8187" t="s">
        <v>56</v>
      </c>
      <c r="Z8187" t="s">
        <v>223</v>
      </c>
      <c r="AA8187" t="s">
        <v>44</v>
      </c>
      <c r="AB8187" t="s">
        <v>44</v>
      </c>
    </row>
    <row r="8188" spans="1:28" x14ac:dyDescent="0.25">
      <c r="A8188" t="s">
        <v>13173</v>
      </c>
      <c r="B8188" s="1">
        <v>45952</v>
      </c>
      <c r="C8188" t="s">
        <v>3780</v>
      </c>
      <c r="D8188" t="s">
        <v>3781</v>
      </c>
      <c r="E8188">
        <v>58</v>
      </c>
      <c r="F8188" t="s">
        <v>111</v>
      </c>
      <c r="G8188" t="s">
        <v>298</v>
      </c>
      <c r="H8188" t="s">
        <v>299</v>
      </c>
      <c r="I8188" t="s">
        <v>103</v>
      </c>
      <c r="J8188" t="s">
        <v>104</v>
      </c>
      <c r="K8188">
        <v>3</v>
      </c>
      <c r="L8188" s="2">
        <v>700</v>
      </c>
      <c r="M8188">
        <v>5</v>
      </c>
      <c r="N8188" s="2">
        <v>2100</v>
      </c>
      <c r="O8188" s="2">
        <v>105</v>
      </c>
      <c r="P8188" s="2">
        <v>1995</v>
      </c>
      <c r="Q8188" s="2">
        <v>1097.8900000000001</v>
      </c>
      <c r="R8188" s="2">
        <v>897.11</v>
      </c>
      <c r="S8188" t="s">
        <v>53</v>
      </c>
      <c r="T8188" t="s">
        <v>90</v>
      </c>
      <c r="U8188" t="s">
        <v>91</v>
      </c>
      <c r="V8188" t="s">
        <v>39</v>
      </c>
      <c r="W8188" t="s">
        <v>66</v>
      </c>
      <c r="X8188" t="s">
        <v>41</v>
      </c>
      <c r="Y8188" t="s">
        <v>56</v>
      </c>
      <c r="Z8188" t="s">
        <v>43</v>
      </c>
      <c r="AA8188" t="s">
        <v>44</v>
      </c>
      <c r="AB8188" t="s">
        <v>44</v>
      </c>
    </row>
    <row r="8189" spans="1:28" x14ac:dyDescent="0.25">
      <c r="A8189" t="s">
        <v>13174</v>
      </c>
      <c r="B8189" s="1">
        <v>45952</v>
      </c>
      <c r="C8189" t="s">
        <v>5601</v>
      </c>
      <c r="D8189" t="s">
        <v>5602</v>
      </c>
      <c r="E8189">
        <v>60</v>
      </c>
      <c r="F8189" t="s">
        <v>48</v>
      </c>
      <c r="G8189" t="s">
        <v>158</v>
      </c>
      <c r="H8189" t="s">
        <v>159</v>
      </c>
      <c r="I8189" t="s">
        <v>51</v>
      </c>
      <c r="J8189" t="s">
        <v>52</v>
      </c>
      <c r="K8189">
        <v>1</v>
      </c>
      <c r="L8189" s="2">
        <v>650</v>
      </c>
      <c r="M8189">
        <v>10</v>
      </c>
      <c r="N8189" s="2">
        <v>650</v>
      </c>
      <c r="O8189" s="2">
        <v>65</v>
      </c>
      <c r="P8189" s="2">
        <v>585</v>
      </c>
      <c r="Q8189" s="2">
        <v>473.65</v>
      </c>
      <c r="R8189" s="2">
        <v>111.35</v>
      </c>
      <c r="S8189" t="s">
        <v>53</v>
      </c>
      <c r="T8189" t="s">
        <v>407</v>
      </c>
      <c r="U8189" t="s">
        <v>408</v>
      </c>
      <c r="V8189" t="s">
        <v>39</v>
      </c>
      <c r="W8189" t="s">
        <v>137</v>
      </c>
      <c r="X8189" t="s">
        <v>41</v>
      </c>
      <c r="Y8189" t="s">
        <v>56</v>
      </c>
      <c r="Z8189" t="s">
        <v>43</v>
      </c>
      <c r="AA8189" t="s">
        <v>44</v>
      </c>
      <c r="AB8189" t="s">
        <v>44</v>
      </c>
    </row>
    <row r="8190" spans="1:28" x14ac:dyDescent="0.25">
      <c r="A8190" t="s">
        <v>13175</v>
      </c>
      <c r="B8190" s="1">
        <v>45952</v>
      </c>
      <c r="C8190" t="s">
        <v>3996</v>
      </c>
      <c r="D8190" t="s">
        <v>3997</v>
      </c>
      <c r="E8190">
        <v>40</v>
      </c>
      <c r="F8190" t="s">
        <v>31</v>
      </c>
      <c r="G8190" t="s">
        <v>88</v>
      </c>
      <c r="H8190" t="s">
        <v>89</v>
      </c>
      <c r="I8190" t="s">
        <v>62</v>
      </c>
      <c r="J8190" t="s">
        <v>63</v>
      </c>
      <c r="K8190">
        <v>1</v>
      </c>
      <c r="L8190" s="2">
        <v>4200</v>
      </c>
      <c r="M8190">
        <v>15</v>
      </c>
      <c r="N8190" s="2">
        <v>4200</v>
      </c>
      <c r="O8190" s="2">
        <v>630</v>
      </c>
      <c r="P8190" s="2">
        <v>3570</v>
      </c>
      <c r="Q8190" s="2">
        <v>2359.85</v>
      </c>
      <c r="R8190" s="2">
        <v>1210.1500000000001</v>
      </c>
      <c r="S8190" t="s">
        <v>36</v>
      </c>
      <c r="T8190" t="s">
        <v>263</v>
      </c>
      <c r="U8190" t="s">
        <v>91</v>
      </c>
      <c r="V8190" t="s">
        <v>39</v>
      </c>
      <c r="W8190" t="s">
        <v>66</v>
      </c>
      <c r="X8190" t="s">
        <v>67</v>
      </c>
      <c r="Y8190" t="s">
        <v>56</v>
      </c>
      <c r="Z8190" t="s">
        <v>43</v>
      </c>
      <c r="AA8190" t="s">
        <v>44</v>
      </c>
      <c r="AB8190" t="s">
        <v>44</v>
      </c>
    </row>
    <row r="8191" spans="1:28" x14ac:dyDescent="0.25">
      <c r="A8191" t="s">
        <v>13176</v>
      </c>
      <c r="B8191" s="1">
        <v>45952</v>
      </c>
      <c r="C8191" t="s">
        <v>13177</v>
      </c>
      <c r="D8191" t="s">
        <v>13178</v>
      </c>
      <c r="E8191">
        <v>26</v>
      </c>
      <c r="F8191" t="s">
        <v>48</v>
      </c>
      <c r="G8191" t="s">
        <v>176</v>
      </c>
      <c r="H8191" t="s">
        <v>177</v>
      </c>
      <c r="I8191" t="s">
        <v>34</v>
      </c>
      <c r="J8191" t="s">
        <v>35</v>
      </c>
      <c r="K8191">
        <v>4</v>
      </c>
      <c r="L8191" s="2">
        <v>6500</v>
      </c>
      <c r="M8191">
        <v>10</v>
      </c>
      <c r="N8191" s="2">
        <v>26000</v>
      </c>
      <c r="O8191" s="2">
        <v>2600</v>
      </c>
      <c r="P8191" s="2">
        <v>23400</v>
      </c>
      <c r="Q8191" s="2">
        <v>13582.77</v>
      </c>
      <c r="R8191" s="2">
        <v>9817.23</v>
      </c>
      <c r="S8191" t="s">
        <v>53</v>
      </c>
      <c r="T8191" t="s">
        <v>263</v>
      </c>
      <c r="U8191" t="s">
        <v>91</v>
      </c>
      <c r="V8191" t="s">
        <v>39</v>
      </c>
      <c r="W8191" t="s">
        <v>124</v>
      </c>
      <c r="X8191" t="s">
        <v>97</v>
      </c>
      <c r="Y8191" t="s">
        <v>42</v>
      </c>
      <c r="Z8191" t="s">
        <v>43</v>
      </c>
      <c r="AA8191" t="s">
        <v>68</v>
      </c>
      <c r="AB8191" t="s">
        <v>44</v>
      </c>
    </row>
    <row r="8192" spans="1:28" x14ac:dyDescent="0.25">
      <c r="A8192" t="s">
        <v>13179</v>
      </c>
      <c r="B8192" s="1">
        <v>45952</v>
      </c>
      <c r="C8192" t="s">
        <v>13180</v>
      </c>
      <c r="D8192" t="s">
        <v>13181</v>
      </c>
      <c r="E8192">
        <v>19</v>
      </c>
      <c r="F8192" t="s">
        <v>31</v>
      </c>
      <c r="G8192" t="s">
        <v>81</v>
      </c>
      <c r="H8192" t="s">
        <v>82</v>
      </c>
      <c r="I8192" t="s">
        <v>51</v>
      </c>
      <c r="J8192" t="s">
        <v>52</v>
      </c>
      <c r="K8192">
        <v>1</v>
      </c>
      <c r="L8192" s="2">
        <v>600</v>
      </c>
      <c r="M8192">
        <v>10</v>
      </c>
      <c r="N8192" s="2">
        <v>600</v>
      </c>
      <c r="O8192" s="2">
        <v>60</v>
      </c>
      <c r="P8192" s="2">
        <v>540</v>
      </c>
      <c r="Q8192" s="2">
        <v>429.61</v>
      </c>
      <c r="R8192" s="2">
        <v>110.39</v>
      </c>
      <c r="S8192" t="s">
        <v>53</v>
      </c>
      <c r="T8192" t="s">
        <v>65</v>
      </c>
      <c r="U8192" t="s">
        <v>65</v>
      </c>
      <c r="V8192" t="s">
        <v>39</v>
      </c>
      <c r="W8192" t="s">
        <v>92</v>
      </c>
      <c r="X8192" t="s">
        <v>97</v>
      </c>
      <c r="Y8192" t="s">
        <v>42</v>
      </c>
      <c r="Z8192" t="s">
        <v>107</v>
      </c>
      <c r="AA8192" t="s">
        <v>44</v>
      </c>
      <c r="AB8192" t="s">
        <v>44</v>
      </c>
    </row>
    <row r="8193" spans="1:28" x14ac:dyDescent="0.25">
      <c r="A8193" t="s">
        <v>13182</v>
      </c>
      <c r="B8193" s="1">
        <v>45952</v>
      </c>
      <c r="C8193" t="s">
        <v>13183</v>
      </c>
      <c r="D8193" t="s">
        <v>13184</v>
      </c>
      <c r="E8193">
        <v>22</v>
      </c>
      <c r="F8193" t="s">
        <v>111</v>
      </c>
      <c r="G8193" t="s">
        <v>387</v>
      </c>
      <c r="H8193" t="s">
        <v>388</v>
      </c>
      <c r="I8193" t="s">
        <v>74</v>
      </c>
      <c r="J8193" t="s">
        <v>75</v>
      </c>
      <c r="K8193">
        <v>3</v>
      </c>
      <c r="L8193" s="2">
        <v>3200</v>
      </c>
      <c r="M8193">
        <v>0</v>
      </c>
      <c r="N8193" s="2">
        <v>9600</v>
      </c>
      <c r="O8193" s="2">
        <v>0</v>
      </c>
      <c r="P8193" s="2">
        <v>9600</v>
      </c>
      <c r="Q8193" s="2">
        <v>6801.19</v>
      </c>
      <c r="R8193" s="2">
        <v>2798.81</v>
      </c>
      <c r="S8193" t="s">
        <v>53</v>
      </c>
      <c r="T8193" t="s">
        <v>578</v>
      </c>
      <c r="U8193" t="s">
        <v>579</v>
      </c>
      <c r="V8193" t="s">
        <v>39</v>
      </c>
      <c r="W8193" t="s">
        <v>92</v>
      </c>
      <c r="X8193" t="s">
        <v>97</v>
      </c>
      <c r="Y8193" t="s">
        <v>56</v>
      </c>
      <c r="Z8193" t="s">
        <v>223</v>
      </c>
      <c r="AA8193" t="s">
        <v>44</v>
      </c>
      <c r="AB8193" t="s">
        <v>44</v>
      </c>
    </row>
    <row r="8194" spans="1:28" x14ac:dyDescent="0.25">
      <c r="A8194" t="s">
        <v>13185</v>
      </c>
      <c r="B8194" s="1">
        <v>45953</v>
      </c>
      <c r="C8194" t="s">
        <v>2014</v>
      </c>
      <c r="D8194" t="s">
        <v>2015</v>
      </c>
      <c r="E8194">
        <v>45</v>
      </c>
      <c r="F8194" t="s">
        <v>48</v>
      </c>
      <c r="G8194" t="s">
        <v>119</v>
      </c>
      <c r="H8194" t="s">
        <v>120</v>
      </c>
      <c r="I8194" t="s">
        <v>62</v>
      </c>
      <c r="J8194" t="s">
        <v>121</v>
      </c>
      <c r="K8194">
        <v>2</v>
      </c>
      <c r="L8194" s="2">
        <v>4800</v>
      </c>
      <c r="M8194">
        <v>20</v>
      </c>
      <c r="N8194" s="2">
        <v>9600</v>
      </c>
      <c r="O8194" s="2">
        <v>1920</v>
      </c>
      <c r="P8194" s="2">
        <v>7680</v>
      </c>
      <c r="Q8194" s="2">
        <v>4542.1400000000003</v>
      </c>
      <c r="R8194" s="2">
        <v>3137.86</v>
      </c>
      <c r="S8194" t="s">
        <v>53</v>
      </c>
      <c r="T8194" t="s">
        <v>163</v>
      </c>
      <c r="U8194" t="s">
        <v>164</v>
      </c>
      <c r="V8194" t="s">
        <v>39</v>
      </c>
      <c r="W8194" t="s">
        <v>66</v>
      </c>
      <c r="X8194" t="s">
        <v>41</v>
      </c>
      <c r="Y8194" t="s">
        <v>56</v>
      </c>
      <c r="Z8194" t="s">
        <v>43</v>
      </c>
      <c r="AA8194" t="s">
        <v>44</v>
      </c>
      <c r="AB8194" t="s">
        <v>44</v>
      </c>
    </row>
    <row r="8195" spans="1:28" x14ac:dyDescent="0.25">
      <c r="A8195" t="s">
        <v>13186</v>
      </c>
      <c r="B8195" s="1">
        <v>45953</v>
      </c>
      <c r="C8195" t="s">
        <v>7168</v>
      </c>
      <c r="D8195" t="s">
        <v>7169</v>
      </c>
      <c r="E8195">
        <v>52</v>
      </c>
      <c r="F8195" t="s">
        <v>111</v>
      </c>
      <c r="G8195" t="s">
        <v>202</v>
      </c>
      <c r="H8195" t="s">
        <v>203</v>
      </c>
      <c r="I8195" t="s">
        <v>103</v>
      </c>
      <c r="J8195" t="s">
        <v>104</v>
      </c>
      <c r="K8195">
        <v>1</v>
      </c>
      <c r="L8195" s="2">
        <v>550</v>
      </c>
      <c r="M8195">
        <v>5</v>
      </c>
      <c r="N8195" s="2">
        <v>550</v>
      </c>
      <c r="O8195" s="2">
        <v>27.5</v>
      </c>
      <c r="P8195" s="2">
        <v>522.5</v>
      </c>
      <c r="Q8195" s="2">
        <v>349.02</v>
      </c>
      <c r="R8195" s="2">
        <v>173.48</v>
      </c>
      <c r="S8195" t="s">
        <v>36</v>
      </c>
      <c r="T8195" t="s">
        <v>65</v>
      </c>
      <c r="U8195" t="s">
        <v>65</v>
      </c>
      <c r="V8195" t="s">
        <v>39</v>
      </c>
      <c r="W8195" t="s">
        <v>124</v>
      </c>
      <c r="X8195" t="s">
        <v>67</v>
      </c>
      <c r="Y8195" t="s">
        <v>56</v>
      </c>
      <c r="Z8195" t="s">
        <v>43</v>
      </c>
      <c r="AA8195" t="s">
        <v>44</v>
      </c>
      <c r="AB8195" t="s">
        <v>44</v>
      </c>
    </row>
    <row r="8196" spans="1:28" x14ac:dyDescent="0.25">
      <c r="A8196" t="s">
        <v>13187</v>
      </c>
      <c r="B8196" s="1">
        <v>45953</v>
      </c>
      <c r="C8196" t="s">
        <v>293</v>
      </c>
      <c r="D8196" t="s">
        <v>294</v>
      </c>
      <c r="E8196">
        <v>52</v>
      </c>
      <c r="F8196" t="s">
        <v>48</v>
      </c>
      <c r="G8196" t="s">
        <v>243</v>
      </c>
      <c r="H8196" t="s">
        <v>244</v>
      </c>
      <c r="I8196" t="s">
        <v>103</v>
      </c>
      <c r="J8196" t="s">
        <v>104</v>
      </c>
      <c r="K8196">
        <v>2</v>
      </c>
      <c r="L8196" s="2">
        <v>450</v>
      </c>
      <c r="M8196">
        <v>5</v>
      </c>
      <c r="N8196" s="2">
        <v>900</v>
      </c>
      <c r="O8196" s="2">
        <v>45</v>
      </c>
      <c r="P8196" s="2">
        <v>855</v>
      </c>
      <c r="Q8196" s="2">
        <v>647.92999999999995</v>
      </c>
      <c r="R8196" s="2">
        <v>207.07</v>
      </c>
      <c r="S8196" t="s">
        <v>53</v>
      </c>
      <c r="T8196" t="s">
        <v>290</v>
      </c>
      <c r="U8196" t="s">
        <v>291</v>
      </c>
      <c r="V8196" t="s">
        <v>39</v>
      </c>
      <c r="W8196" t="s">
        <v>40</v>
      </c>
      <c r="X8196" t="s">
        <v>67</v>
      </c>
      <c r="Y8196" t="s">
        <v>42</v>
      </c>
      <c r="Z8196" t="s">
        <v>508</v>
      </c>
      <c r="AA8196" t="s">
        <v>44</v>
      </c>
      <c r="AB8196" t="s">
        <v>44</v>
      </c>
    </row>
    <row r="8197" spans="1:28" x14ac:dyDescent="0.25">
      <c r="A8197" t="s">
        <v>13188</v>
      </c>
      <c r="B8197" s="1">
        <v>45953</v>
      </c>
      <c r="C8197" t="s">
        <v>13189</v>
      </c>
      <c r="D8197" t="s">
        <v>13190</v>
      </c>
      <c r="E8197">
        <v>38</v>
      </c>
      <c r="F8197" t="s">
        <v>31</v>
      </c>
      <c r="G8197" t="s">
        <v>366</v>
      </c>
      <c r="H8197" t="s">
        <v>367</v>
      </c>
      <c r="I8197" t="s">
        <v>34</v>
      </c>
      <c r="J8197" t="s">
        <v>130</v>
      </c>
      <c r="K8197">
        <v>1</v>
      </c>
      <c r="L8197" s="2">
        <v>14500</v>
      </c>
      <c r="M8197">
        <v>0</v>
      </c>
      <c r="N8197" s="2">
        <v>14500</v>
      </c>
      <c r="O8197" s="2">
        <v>0</v>
      </c>
      <c r="P8197" s="2">
        <v>14500</v>
      </c>
      <c r="Q8197" s="2">
        <v>8711.75</v>
      </c>
      <c r="R8197" s="2">
        <v>5788.25</v>
      </c>
      <c r="S8197" t="s">
        <v>53</v>
      </c>
      <c r="T8197" t="s">
        <v>263</v>
      </c>
      <c r="U8197" t="s">
        <v>91</v>
      </c>
      <c r="V8197" t="s">
        <v>39</v>
      </c>
      <c r="W8197" t="s">
        <v>92</v>
      </c>
      <c r="X8197" t="s">
        <v>41</v>
      </c>
      <c r="Y8197" t="s">
        <v>84</v>
      </c>
      <c r="Z8197" t="s">
        <v>43</v>
      </c>
      <c r="AA8197" t="s">
        <v>44</v>
      </c>
      <c r="AB8197" t="s">
        <v>44</v>
      </c>
    </row>
    <row r="8198" spans="1:28" x14ac:dyDescent="0.25">
      <c r="A8198" t="s">
        <v>13191</v>
      </c>
      <c r="B8198" s="1">
        <v>45953</v>
      </c>
      <c r="C8198" t="s">
        <v>4488</v>
      </c>
      <c r="D8198" t="s">
        <v>4489</v>
      </c>
      <c r="E8198">
        <v>46</v>
      </c>
      <c r="F8198" t="s">
        <v>31</v>
      </c>
      <c r="G8198" t="s">
        <v>352</v>
      </c>
      <c r="H8198" t="s">
        <v>353</v>
      </c>
      <c r="I8198" t="s">
        <v>103</v>
      </c>
      <c r="J8198" t="s">
        <v>104</v>
      </c>
      <c r="K8198">
        <v>3</v>
      </c>
      <c r="L8198" s="2">
        <v>850</v>
      </c>
      <c r="M8198">
        <v>15</v>
      </c>
      <c r="N8198" s="2">
        <v>2550</v>
      </c>
      <c r="O8198" s="2">
        <v>382.5</v>
      </c>
      <c r="P8198" s="2">
        <v>2167.5</v>
      </c>
      <c r="Q8198" s="2">
        <v>1556.56</v>
      </c>
      <c r="R8198" s="2">
        <v>610.94000000000005</v>
      </c>
      <c r="S8198" t="s">
        <v>53</v>
      </c>
      <c r="T8198" t="s">
        <v>153</v>
      </c>
      <c r="U8198" t="s">
        <v>154</v>
      </c>
      <c r="V8198" t="s">
        <v>39</v>
      </c>
      <c r="W8198" t="s">
        <v>92</v>
      </c>
      <c r="X8198" t="s">
        <v>67</v>
      </c>
      <c r="Y8198" t="s">
        <v>84</v>
      </c>
      <c r="Z8198" t="s">
        <v>43</v>
      </c>
      <c r="AA8198" t="s">
        <v>44</v>
      </c>
      <c r="AB8198" t="s">
        <v>44</v>
      </c>
    </row>
    <row r="8199" spans="1:28" x14ac:dyDescent="0.25">
      <c r="A8199" t="s">
        <v>13192</v>
      </c>
      <c r="B8199" s="1">
        <v>45953</v>
      </c>
      <c r="C8199" t="s">
        <v>1180</v>
      </c>
      <c r="D8199" t="s">
        <v>1181</v>
      </c>
      <c r="E8199">
        <v>42</v>
      </c>
      <c r="F8199" t="s">
        <v>31</v>
      </c>
      <c r="G8199" t="s">
        <v>318</v>
      </c>
      <c r="H8199" t="s">
        <v>319</v>
      </c>
      <c r="I8199" t="s">
        <v>34</v>
      </c>
      <c r="J8199" t="s">
        <v>190</v>
      </c>
      <c r="K8199">
        <v>2</v>
      </c>
      <c r="L8199" s="2">
        <v>2500</v>
      </c>
      <c r="M8199">
        <v>0</v>
      </c>
      <c r="N8199" s="2">
        <v>5000</v>
      </c>
      <c r="O8199" s="2">
        <v>0</v>
      </c>
      <c r="P8199" s="2">
        <v>5000</v>
      </c>
      <c r="Q8199" s="2">
        <v>3724.48</v>
      </c>
      <c r="R8199" s="2">
        <v>1275.52</v>
      </c>
      <c r="S8199" t="s">
        <v>64</v>
      </c>
      <c r="T8199" t="s">
        <v>37</v>
      </c>
      <c r="U8199" t="s">
        <v>38</v>
      </c>
      <c r="V8199" t="s">
        <v>39</v>
      </c>
      <c r="W8199" t="s">
        <v>92</v>
      </c>
      <c r="X8199" t="s">
        <v>41</v>
      </c>
      <c r="Y8199" t="s">
        <v>56</v>
      </c>
      <c r="Z8199" t="s">
        <v>223</v>
      </c>
      <c r="AA8199" t="s">
        <v>44</v>
      </c>
      <c r="AB8199" t="s">
        <v>44</v>
      </c>
    </row>
    <row r="8200" spans="1:28" x14ac:dyDescent="0.25">
      <c r="A8200" t="s">
        <v>13193</v>
      </c>
      <c r="B8200" s="1">
        <v>45953</v>
      </c>
      <c r="C8200" t="s">
        <v>6556</v>
      </c>
      <c r="D8200" t="s">
        <v>6557</v>
      </c>
      <c r="E8200">
        <v>40</v>
      </c>
      <c r="F8200" t="s">
        <v>31</v>
      </c>
      <c r="G8200" t="s">
        <v>217</v>
      </c>
      <c r="H8200" t="s">
        <v>218</v>
      </c>
      <c r="I8200" t="s">
        <v>34</v>
      </c>
      <c r="J8200" t="s">
        <v>130</v>
      </c>
      <c r="K8200">
        <v>1</v>
      </c>
      <c r="L8200" s="2">
        <v>28000</v>
      </c>
      <c r="M8200">
        <v>30</v>
      </c>
      <c r="N8200" s="2">
        <v>28000</v>
      </c>
      <c r="O8200" s="2">
        <v>8400</v>
      </c>
      <c r="P8200" s="2">
        <v>19600</v>
      </c>
      <c r="Q8200" s="2">
        <v>10967.67</v>
      </c>
      <c r="R8200" s="2">
        <v>8632.33</v>
      </c>
      <c r="S8200" t="s">
        <v>53</v>
      </c>
      <c r="T8200" t="s">
        <v>163</v>
      </c>
      <c r="U8200" t="s">
        <v>164</v>
      </c>
      <c r="V8200" t="s">
        <v>39</v>
      </c>
      <c r="W8200" t="s">
        <v>66</v>
      </c>
      <c r="X8200" t="s">
        <v>97</v>
      </c>
      <c r="Y8200" t="s">
        <v>56</v>
      </c>
      <c r="Z8200" t="s">
        <v>223</v>
      </c>
      <c r="AA8200" t="s">
        <v>44</v>
      </c>
      <c r="AB8200" t="s">
        <v>44</v>
      </c>
    </row>
    <row r="8201" spans="1:28" x14ac:dyDescent="0.25">
      <c r="A8201" t="s">
        <v>13194</v>
      </c>
      <c r="B8201" s="1">
        <v>45953</v>
      </c>
      <c r="C8201" t="s">
        <v>1153</v>
      </c>
      <c r="D8201" t="s">
        <v>1154</v>
      </c>
      <c r="E8201">
        <v>34</v>
      </c>
      <c r="F8201" t="s">
        <v>48</v>
      </c>
      <c r="G8201" t="s">
        <v>197</v>
      </c>
      <c r="H8201" t="s">
        <v>198</v>
      </c>
      <c r="I8201" t="s">
        <v>74</v>
      </c>
      <c r="J8201" t="s">
        <v>75</v>
      </c>
      <c r="K8201">
        <v>2</v>
      </c>
      <c r="L8201" s="2">
        <v>2600</v>
      </c>
      <c r="M8201">
        <v>0</v>
      </c>
      <c r="N8201" s="2">
        <v>5200</v>
      </c>
      <c r="O8201" s="2">
        <v>0</v>
      </c>
      <c r="P8201" s="2">
        <v>5200</v>
      </c>
      <c r="Q8201" s="2">
        <v>3623.95</v>
      </c>
      <c r="R8201" s="2">
        <v>1576.05</v>
      </c>
      <c r="S8201" t="s">
        <v>53</v>
      </c>
      <c r="T8201" t="s">
        <v>398</v>
      </c>
      <c r="U8201" t="s">
        <v>399</v>
      </c>
      <c r="V8201" t="s">
        <v>39</v>
      </c>
      <c r="W8201" t="s">
        <v>92</v>
      </c>
      <c r="X8201" t="s">
        <v>41</v>
      </c>
      <c r="Y8201" t="s">
        <v>42</v>
      </c>
      <c r="Z8201" t="s">
        <v>43</v>
      </c>
      <c r="AA8201" t="s">
        <v>44</v>
      </c>
      <c r="AB8201" t="s">
        <v>44</v>
      </c>
    </row>
    <row r="8202" spans="1:28" x14ac:dyDescent="0.25">
      <c r="A8202" t="s">
        <v>13195</v>
      </c>
      <c r="B8202" s="1">
        <v>45953</v>
      </c>
      <c r="C8202" t="s">
        <v>2254</v>
      </c>
      <c r="D8202" t="s">
        <v>2255</v>
      </c>
      <c r="E8202">
        <v>48</v>
      </c>
      <c r="F8202" t="s">
        <v>31</v>
      </c>
      <c r="G8202" t="s">
        <v>72</v>
      </c>
      <c r="H8202" t="s">
        <v>73</v>
      </c>
      <c r="I8202" t="s">
        <v>74</v>
      </c>
      <c r="J8202" t="s">
        <v>75</v>
      </c>
      <c r="K8202">
        <v>2</v>
      </c>
      <c r="L8202" s="2">
        <v>2200</v>
      </c>
      <c r="M8202">
        <v>5</v>
      </c>
      <c r="N8202" s="2">
        <v>4400</v>
      </c>
      <c r="O8202" s="2">
        <v>220</v>
      </c>
      <c r="P8202" s="2">
        <v>4180</v>
      </c>
      <c r="Q8202" s="2">
        <v>2475.75</v>
      </c>
      <c r="R8202" s="2">
        <v>1704.25</v>
      </c>
      <c r="S8202" t="s">
        <v>53</v>
      </c>
      <c r="T8202" t="s">
        <v>222</v>
      </c>
      <c r="U8202" t="s">
        <v>38</v>
      </c>
      <c r="V8202" t="s">
        <v>39</v>
      </c>
      <c r="W8202" t="s">
        <v>83</v>
      </c>
      <c r="X8202" t="s">
        <v>41</v>
      </c>
      <c r="Y8202" t="s">
        <v>56</v>
      </c>
      <c r="Z8202" t="s">
        <v>508</v>
      </c>
      <c r="AA8202" t="s">
        <v>44</v>
      </c>
      <c r="AB8202" t="s">
        <v>44</v>
      </c>
    </row>
    <row r="8203" spans="1:28" x14ac:dyDescent="0.25">
      <c r="A8203" t="s">
        <v>13196</v>
      </c>
      <c r="B8203" s="1">
        <v>45953</v>
      </c>
      <c r="C8203" t="s">
        <v>2556</v>
      </c>
      <c r="D8203" t="s">
        <v>2557</v>
      </c>
      <c r="E8203">
        <v>33</v>
      </c>
      <c r="F8203" t="s">
        <v>31</v>
      </c>
      <c r="G8203" t="s">
        <v>285</v>
      </c>
      <c r="H8203" t="s">
        <v>286</v>
      </c>
      <c r="I8203" t="s">
        <v>34</v>
      </c>
      <c r="J8203" t="s">
        <v>121</v>
      </c>
      <c r="K8203">
        <v>2</v>
      </c>
      <c r="L8203" s="2">
        <v>3200</v>
      </c>
      <c r="M8203">
        <v>10</v>
      </c>
      <c r="N8203" s="2">
        <v>6400</v>
      </c>
      <c r="O8203" s="2">
        <v>640</v>
      </c>
      <c r="P8203" s="2">
        <v>5760</v>
      </c>
      <c r="Q8203" s="2">
        <v>4334.6400000000003</v>
      </c>
      <c r="R8203" s="2">
        <v>1425.36</v>
      </c>
      <c r="S8203" t="s">
        <v>64</v>
      </c>
      <c r="T8203" t="s">
        <v>275</v>
      </c>
      <c r="U8203" t="s">
        <v>123</v>
      </c>
      <c r="V8203" t="s">
        <v>39</v>
      </c>
      <c r="W8203" t="s">
        <v>124</v>
      </c>
      <c r="X8203" t="s">
        <v>97</v>
      </c>
      <c r="Y8203" t="s">
        <v>56</v>
      </c>
      <c r="Z8203" t="s">
        <v>43</v>
      </c>
      <c r="AA8203" t="s">
        <v>44</v>
      </c>
      <c r="AB8203" t="s">
        <v>44</v>
      </c>
    </row>
    <row r="8204" spans="1:28" x14ac:dyDescent="0.25">
      <c r="A8204" t="s">
        <v>13197</v>
      </c>
      <c r="B8204" s="1">
        <v>45953</v>
      </c>
      <c r="C8204" t="s">
        <v>301</v>
      </c>
      <c r="D8204" t="s">
        <v>302</v>
      </c>
      <c r="E8204">
        <v>45</v>
      </c>
      <c r="F8204" t="s">
        <v>48</v>
      </c>
      <c r="G8204" t="s">
        <v>141</v>
      </c>
      <c r="H8204" t="s">
        <v>142</v>
      </c>
      <c r="I8204" t="s">
        <v>74</v>
      </c>
      <c r="J8204" t="s">
        <v>143</v>
      </c>
      <c r="K8204">
        <v>2</v>
      </c>
      <c r="L8204" s="2">
        <v>900</v>
      </c>
      <c r="M8204">
        <v>15</v>
      </c>
      <c r="N8204" s="2">
        <v>1800</v>
      </c>
      <c r="O8204" s="2">
        <v>270</v>
      </c>
      <c r="P8204" s="2">
        <v>1530</v>
      </c>
      <c r="Q8204" s="2">
        <v>1095.96</v>
      </c>
      <c r="R8204" s="2">
        <v>434.04</v>
      </c>
      <c r="S8204" t="s">
        <v>64</v>
      </c>
      <c r="T8204" t="s">
        <v>178</v>
      </c>
      <c r="U8204" t="s">
        <v>154</v>
      </c>
      <c r="V8204" t="s">
        <v>39</v>
      </c>
      <c r="W8204" t="s">
        <v>66</v>
      </c>
      <c r="X8204" t="s">
        <v>97</v>
      </c>
      <c r="Y8204" t="s">
        <v>84</v>
      </c>
      <c r="Z8204" t="s">
        <v>43</v>
      </c>
      <c r="AA8204" t="s">
        <v>44</v>
      </c>
      <c r="AB8204" t="s">
        <v>44</v>
      </c>
    </row>
    <row r="8205" spans="1:28" x14ac:dyDescent="0.25">
      <c r="A8205" t="s">
        <v>13198</v>
      </c>
      <c r="B8205" s="1">
        <v>45954</v>
      </c>
      <c r="C8205" t="s">
        <v>6655</v>
      </c>
      <c r="D8205" t="s">
        <v>6656</v>
      </c>
      <c r="E8205">
        <v>59</v>
      </c>
      <c r="F8205" t="s">
        <v>31</v>
      </c>
      <c r="G8205" t="s">
        <v>280</v>
      </c>
      <c r="H8205" t="s">
        <v>281</v>
      </c>
      <c r="I8205" t="s">
        <v>62</v>
      </c>
      <c r="J8205" t="s">
        <v>190</v>
      </c>
      <c r="K8205">
        <v>3</v>
      </c>
      <c r="L8205" s="2">
        <v>700</v>
      </c>
      <c r="M8205">
        <v>0</v>
      </c>
      <c r="N8205" s="2">
        <v>2100</v>
      </c>
      <c r="O8205" s="2">
        <v>0</v>
      </c>
      <c r="P8205" s="2">
        <v>2100</v>
      </c>
      <c r="Q8205" s="2">
        <v>1317.65</v>
      </c>
      <c r="R8205" s="2">
        <v>782.35</v>
      </c>
      <c r="S8205" t="s">
        <v>53</v>
      </c>
      <c r="T8205" t="s">
        <v>96</v>
      </c>
      <c r="U8205" t="s">
        <v>96</v>
      </c>
      <c r="V8205" t="s">
        <v>39</v>
      </c>
      <c r="W8205" t="s">
        <v>66</v>
      </c>
      <c r="X8205" t="s">
        <v>41</v>
      </c>
      <c r="Y8205" t="s">
        <v>56</v>
      </c>
      <c r="Z8205" t="s">
        <v>508</v>
      </c>
      <c r="AA8205" t="s">
        <v>44</v>
      </c>
      <c r="AB8205" t="s">
        <v>44</v>
      </c>
    </row>
    <row r="8206" spans="1:28" x14ac:dyDescent="0.25">
      <c r="A8206" t="s">
        <v>13199</v>
      </c>
      <c r="B8206" s="1">
        <v>45954</v>
      </c>
      <c r="C8206" t="s">
        <v>543</v>
      </c>
      <c r="D8206" t="s">
        <v>544</v>
      </c>
      <c r="E8206">
        <v>45</v>
      </c>
      <c r="F8206" t="s">
        <v>31</v>
      </c>
      <c r="G8206" t="s">
        <v>280</v>
      </c>
      <c r="H8206" t="s">
        <v>281</v>
      </c>
      <c r="I8206" t="s">
        <v>62</v>
      </c>
      <c r="J8206" t="s">
        <v>190</v>
      </c>
      <c r="K8206">
        <v>1</v>
      </c>
      <c r="L8206" s="2">
        <v>700</v>
      </c>
      <c r="M8206">
        <v>15</v>
      </c>
      <c r="N8206" s="2">
        <v>700</v>
      </c>
      <c r="O8206" s="2">
        <v>105</v>
      </c>
      <c r="P8206" s="2">
        <v>595</v>
      </c>
      <c r="Q8206" s="2">
        <v>353.57</v>
      </c>
      <c r="R8206" s="2">
        <v>241.43</v>
      </c>
      <c r="S8206" t="s">
        <v>53</v>
      </c>
      <c r="T8206" t="s">
        <v>578</v>
      </c>
      <c r="U8206" t="s">
        <v>579</v>
      </c>
      <c r="V8206" t="s">
        <v>39</v>
      </c>
      <c r="W8206" t="s">
        <v>92</v>
      </c>
      <c r="X8206" t="s">
        <v>41</v>
      </c>
      <c r="Y8206" t="s">
        <v>56</v>
      </c>
      <c r="Z8206" t="s">
        <v>43</v>
      </c>
      <c r="AA8206" t="s">
        <v>44</v>
      </c>
      <c r="AB8206" t="s">
        <v>44</v>
      </c>
    </row>
    <row r="8207" spans="1:28" x14ac:dyDescent="0.25">
      <c r="A8207" t="s">
        <v>13200</v>
      </c>
      <c r="B8207" s="1">
        <v>45954</v>
      </c>
      <c r="C8207" t="s">
        <v>2287</v>
      </c>
      <c r="D8207" t="s">
        <v>2288</v>
      </c>
      <c r="E8207">
        <v>46</v>
      </c>
      <c r="F8207" t="s">
        <v>48</v>
      </c>
      <c r="G8207" t="s">
        <v>318</v>
      </c>
      <c r="H8207" t="s">
        <v>319</v>
      </c>
      <c r="I8207" t="s">
        <v>34</v>
      </c>
      <c r="J8207" t="s">
        <v>190</v>
      </c>
      <c r="K8207">
        <v>1</v>
      </c>
      <c r="L8207" s="2">
        <v>2500</v>
      </c>
      <c r="M8207">
        <v>5</v>
      </c>
      <c r="N8207" s="2">
        <v>2500</v>
      </c>
      <c r="O8207" s="2">
        <v>125</v>
      </c>
      <c r="P8207" s="2">
        <v>2375</v>
      </c>
      <c r="Q8207" s="2">
        <v>1636.62</v>
      </c>
      <c r="R8207" s="2">
        <v>738.38</v>
      </c>
      <c r="S8207" t="s">
        <v>53</v>
      </c>
      <c r="T8207" t="s">
        <v>105</v>
      </c>
      <c r="U8207" t="s">
        <v>106</v>
      </c>
      <c r="V8207" t="s">
        <v>39</v>
      </c>
      <c r="W8207" t="s">
        <v>137</v>
      </c>
      <c r="X8207" t="s">
        <v>97</v>
      </c>
      <c r="Y8207" t="s">
        <v>56</v>
      </c>
      <c r="Z8207" t="s">
        <v>508</v>
      </c>
      <c r="AA8207" t="s">
        <v>44</v>
      </c>
      <c r="AB8207" t="s">
        <v>44</v>
      </c>
    </row>
    <row r="8208" spans="1:28" x14ac:dyDescent="0.25">
      <c r="A8208" t="s">
        <v>13201</v>
      </c>
      <c r="B8208" s="1">
        <v>45954</v>
      </c>
      <c r="C8208" t="s">
        <v>11716</v>
      </c>
      <c r="D8208" t="s">
        <v>11717</v>
      </c>
      <c r="E8208">
        <v>60</v>
      </c>
      <c r="F8208" t="s">
        <v>48</v>
      </c>
      <c r="G8208" t="s">
        <v>158</v>
      </c>
      <c r="H8208" t="s">
        <v>159</v>
      </c>
      <c r="I8208" t="s">
        <v>51</v>
      </c>
      <c r="J8208" t="s">
        <v>52</v>
      </c>
      <c r="K8208">
        <v>2</v>
      </c>
      <c r="L8208" s="2">
        <v>650</v>
      </c>
      <c r="M8208">
        <v>0</v>
      </c>
      <c r="N8208" s="2">
        <v>1300</v>
      </c>
      <c r="O8208" s="2">
        <v>0</v>
      </c>
      <c r="P8208" s="2">
        <v>1300</v>
      </c>
      <c r="Q8208" s="2">
        <v>805.46</v>
      </c>
      <c r="R8208" s="2">
        <v>494.54</v>
      </c>
      <c r="S8208" t="s">
        <v>53</v>
      </c>
      <c r="T8208" t="s">
        <v>290</v>
      </c>
      <c r="U8208" t="s">
        <v>291</v>
      </c>
      <c r="V8208" t="s">
        <v>39</v>
      </c>
      <c r="W8208" t="s">
        <v>124</v>
      </c>
      <c r="X8208" t="s">
        <v>67</v>
      </c>
      <c r="Y8208" t="s">
        <v>42</v>
      </c>
      <c r="Z8208" t="s">
        <v>223</v>
      </c>
      <c r="AA8208" t="s">
        <v>44</v>
      </c>
      <c r="AB8208" t="s">
        <v>44</v>
      </c>
    </row>
    <row r="8209" spans="1:28" x14ac:dyDescent="0.25">
      <c r="A8209" t="s">
        <v>13202</v>
      </c>
      <c r="B8209" s="1">
        <v>45954</v>
      </c>
      <c r="C8209" t="s">
        <v>3304</v>
      </c>
      <c r="D8209" t="s">
        <v>3305</v>
      </c>
      <c r="E8209">
        <v>43</v>
      </c>
      <c r="F8209" t="s">
        <v>111</v>
      </c>
      <c r="G8209" t="s">
        <v>119</v>
      </c>
      <c r="H8209" t="s">
        <v>120</v>
      </c>
      <c r="I8209" t="s">
        <v>62</v>
      </c>
      <c r="J8209" t="s">
        <v>121</v>
      </c>
      <c r="K8209">
        <v>2</v>
      </c>
      <c r="L8209" s="2">
        <v>4800</v>
      </c>
      <c r="M8209">
        <v>10</v>
      </c>
      <c r="N8209" s="2">
        <v>9600</v>
      </c>
      <c r="O8209" s="2">
        <v>960</v>
      </c>
      <c r="P8209" s="2">
        <v>8640</v>
      </c>
      <c r="Q8209" s="2">
        <v>6911.91</v>
      </c>
      <c r="R8209" s="2">
        <v>1728.09</v>
      </c>
      <c r="S8209" t="s">
        <v>53</v>
      </c>
      <c r="T8209" t="s">
        <v>96</v>
      </c>
      <c r="U8209" t="s">
        <v>96</v>
      </c>
      <c r="V8209" t="s">
        <v>39</v>
      </c>
      <c r="W8209" t="s">
        <v>83</v>
      </c>
      <c r="X8209" t="s">
        <v>67</v>
      </c>
      <c r="Y8209" t="s">
        <v>56</v>
      </c>
      <c r="Z8209" t="s">
        <v>43</v>
      </c>
      <c r="AA8209" t="s">
        <v>44</v>
      </c>
      <c r="AB8209" t="s">
        <v>44</v>
      </c>
    </row>
    <row r="8210" spans="1:28" x14ac:dyDescent="0.25">
      <c r="A8210" t="s">
        <v>13203</v>
      </c>
      <c r="B8210" s="1">
        <v>45954</v>
      </c>
      <c r="C8210" t="s">
        <v>3158</v>
      </c>
      <c r="D8210" t="s">
        <v>3159</v>
      </c>
      <c r="E8210">
        <v>54</v>
      </c>
      <c r="F8210" t="s">
        <v>48</v>
      </c>
      <c r="G8210" t="s">
        <v>202</v>
      </c>
      <c r="H8210" t="s">
        <v>203</v>
      </c>
      <c r="I8210" t="s">
        <v>103</v>
      </c>
      <c r="J8210" t="s">
        <v>104</v>
      </c>
      <c r="K8210">
        <v>5</v>
      </c>
      <c r="L8210" s="2">
        <v>550</v>
      </c>
      <c r="M8210">
        <v>0</v>
      </c>
      <c r="N8210" s="2">
        <v>2750</v>
      </c>
      <c r="O8210" s="2">
        <v>0</v>
      </c>
      <c r="P8210" s="2">
        <v>2750</v>
      </c>
      <c r="Q8210" s="2">
        <v>2029.08</v>
      </c>
      <c r="R8210" s="2">
        <v>720.92</v>
      </c>
      <c r="S8210" t="s">
        <v>53</v>
      </c>
      <c r="T8210" t="s">
        <v>114</v>
      </c>
      <c r="U8210" t="s">
        <v>115</v>
      </c>
      <c r="V8210" t="s">
        <v>39</v>
      </c>
      <c r="W8210" t="s">
        <v>66</v>
      </c>
      <c r="X8210" t="s">
        <v>97</v>
      </c>
      <c r="Y8210" t="s">
        <v>42</v>
      </c>
      <c r="Z8210" t="s">
        <v>43</v>
      </c>
      <c r="AA8210" t="s">
        <v>44</v>
      </c>
      <c r="AB8210" t="s">
        <v>44</v>
      </c>
    </row>
    <row r="8211" spans="1:28" x14ac:dyDescent="0.25">
      <c r="A8211" t="s">
        <v>13204</v>
      </c>
      <c r="B8211" s="1">
        <v>45954</v>
      </c>
      <c r="C8211" t="s">
        <v>7515</v>
      </c>
      <c r="D8211" t="s">
        <v>7516</v>
      </c>
      <c r="E8211">
        <v>36</v>
      </c>
      <c r="F8211" t="s">
        <v>31</v>
      </c>
      <c r="G8211" t="s">
        <v>128</v>
      </c>
      <c r="H8211" t="s">
        <v>129</v>
      </c>
      <c r="I8211" t="s">
        <v>74</v>
      </c>
      <c r="J8211" t="s">
        <v>130</v>
      </c>
      <c r="K8211">
        <v>3</v>
      </c>
      <c r="L8211" s="2">
        <v>1700</v>
      </c>
      <c r="M8211">
        <v>10</v>
      </c>
      <c r="N8211" s="2">
        <v>5100</v>
      </c>
      <c r="O8211" s="2">
        <v>510</v>
      </c>
      <c r="P8211" s="2">
        <v>4590</v>
      </c>
      <c r="Q8211" s="2">
        <v>3144.17</v>
      </c>
      <c r="R8211" s="2">
        <v>1445.83</v>
      </c>
      <c r="S8211" t="s">
        <v>53</v>
      </c>
      <c r="T8211" t="s">
        <v>76</v>
      </c>
      <c r="U8211" t="s">
        <v>77</v>
      </c>
      <c r="V8211" t="s">
        <v>39</v>
      </c>
      <c r="W8211" t="s">
        <v>137</v>
      </c>
      <c r="X8211" t="s">
        <v>41</v>
      </c>
      <c r="Y8211" t="s">
        <v>42</v>
      </c>
      <c r="Z8211" t="s">
        <v>43</v>
      </c>
      <c r="AA8211" t="s">
        <v>44</v>
      </c>
      <c r="AB8211" t="s">
        <v>44</v>
      </c>
    </row>
    <row r="8212" spans="1:28" x14ac:dyDescent="0.25">
      <c r="A8212" t="s">
        <v>13205</v>
      </c>
      <c r="B8212" s="1">
        <v>45954</v>
      </c>
      <c r="C8212" t="s">
        <v>1557</v>
      </c>
      <c r="D8212" t="s">
        <v>1558</v>
      </c>
      <c r="E8212">
        <v>43</v>
      </c>
      <c r="F8212" t="s">
        <v>31</v>
      </c>
      <c r="G8212" t="s">
        <v>227</v>
      </c>
      <c r="H8212" t="s">
        <v>228</v>
      </c>
      <c r="I8212" t="s">
        <v>74</v>
      </c>
      <c r="J8212" t="s">
        <v>75</v>
      </c>
      <c r="K8212">
        <v>1</v>
      </c>
      <c r="L8212" s="2">
        <v>1400</v>
      </c>
      <c r="M8212">
        <v>5</v>
      </c>
      <c r="N8212" s="2">
        <v>1400</v>
      </c>
      <c r="O8212" s="2">
        <v>70</v>
      </c>
      <c r="P8212" s="2">
        <v>1330</v>
      </c>
      <c r="Q8212" s="2">
        <v>882.3</v>
      </c>
      <c r="R8212" s="2">
        <v>447.7</v>
      </c>
      <c r="S8212" t="s">
        <v>36</v>
      </c>
      <c r="T8212" t="s">
        <v>275</v>
      </c>
      <c r="U8212" t="s">
        <v>123</v>
      </c>
      <c r="V8212" t="s">
        <v>39</v>
      </c>
      <c r="W8212" t="s">
        <v>137</v>
      </c>
      <c r="X8212" t="s">
        <v>67</v>
      </c>
      <c r="Y8212" t="s">
        <v>56</v>
      </c>
      <c r="Z8212" t="s">
        <v>43</v>
      </c>
      <c r="AA8212" t="s">
        <v>44</v>
      </c>
      <c r="AB8212" t="s">
        <v>44</v>
      </c>
    </row>
    <row r="8213" spans="1:28" x14ac:dyDescent="0.25">
      <c r="A8213" t="s">
        <v>13206</v>
      </c>
      <c r="B8213" s="1">
        <v>45954</v>
      </c>
      <c r="C8213" t="s">
        <v>7131</v>
      </c>
      <c r="D8213" t="s">
        <v>7132</v>
      </c>
      <c r="E8213">
        <v>49</v>
      </c>
      <c r="F8213" t="s">
        <v>48</v>
      </c>
      <c r="G8213" t="s">
        <v>101</v>
      </c>
      <c r="H8213" t="s">
        <v>102</v>
      </c>
      <c r="I8213" t="s">
        <v>103</v>
      </c>
      <c r="J8213" t="s">
        <v>104</v>
      </c>
      <c r="K8213">
        <v>5</v>
      </c>
      <c r="L8213" s="2">
        <v>1800</v>
      </c>
      <c r="M8213">
        <v>0</v>
      </c>
      <c r="N8213" s="2">
        <v>9000</v>
      </c>
      <c r="O8213" s="2">
        <v>0</v>
      </c>
      <c r="P8213" s="2">
        <v>9000</v>
      </c>
      <c r="Q8213" s="2">
        <v>6841.44</v>
      </c>
      <c r="R8213" s="2">
        <v>2158.56</v>
      </c>
      <c r="S8213" t="s">
        <v>53</v>
      </c>
      <c r="T8213" t="s">
        <v>578</v>
      </c>
      <c r="U8213" t="s">
        <v>579</v>
      </c>
      <c r="V8213" t="s">
        <v>39</v>
      </c>
      <c r="W8213" t="s">
        <v>40</v>
      </c>
      <c r="X8213" t="s">
        <v>41</v>
      </c>
      <c r="Y8213" t="s">
        <v>84</v>
      </c>
      <c r="Z8213" t="s">
        <v>43</v>
      </c>
      <c r="AA8213" t="s">
        <v>44</v>
      </c>
      <c r="AB8213" t="s">
        <v>44</v>
      </c>
    </row>
    <row r="8214" spans="1:28" x14ac:dyDescent="0.25">
      <c r="A8214" t="s">
        <v>13207</v>
      </c>
      <c r="B8214" s="1">
        <v>45954</v>
      </c>
      <c r="C8214" t="s">
        <v>3092</v>
      </c>
      <c r="D8214" t="s">
        <v>3093</v>
      </c>
      <c r="E8214">
        <v>30</v>
      </c>
      <c r="F8214" t="s">
        <v>48</v>
      </c>
      <c r="G8214" t="s">
        <v>285</v>
      </c>
      <c r="H8214" t="s">
        <v>286</v>
      </c>
      <c r="I8214" t="s">
        <v>34</v>
      </c>
      <c r="J8214" t="s">
        <v>121</v>
      </c>
      <c r="K8214">
        <v>1</v>
      </c>
      <c r="L8214" s="2">
        <v>3200</v>
      </c>
      <c r="M8214">
        <v>30</v>
      </c>
      <c r="N8214" s="2">
        <v>3200</v>
      </c>
      <c r="O8214" s="2">
        <v>960</v>
      </c>
      <c r="P8214" s="2">
        <v>2240</v>
      </c>
      <c r="Q8214" s="2">
        <v>1791.95</v>
      </c>
      <c r="R8214" s="2">
        <v>448.05</v>
      </c>
      <c r="S8214" t="s">
        <v>53</v>
      </c>
      <c r="T8214" t="s">
        <v>54</v>
      </c>
      <c r="U8214" t="s">
        <v>55</v>
      </c>
      <c r="V8214" t="s">
        <v>39</v>
      </c>
      <c r="W8214" t="s">
        <v>137</v>
      </c>
      <c r="X8214" t="s">
        <v>67</v>
      </c>
      <c r="Y8214" t="s">
        <v>42</v>
      </c>
      <c r="Z8214" t="s">
        <v>43</v>
      </c>
      <c r="AA8214" t="s">
        <v>44</v>
      </c>
      <c r="AB8214" t="s">
        <v>44</v>
      </c>
    </row>
    <row r="8215" spans="1:28" x14ac:dyDescent="0.25">
      <c r="A8215" t="s">
        <v>13208</v>
      </c>
      <c r="B8215" s="1">
        <v>45954</v>
      </c>
      <c r="C8215" t="s">
        <v>941</v>
      </c>
      <c r="D8215" t="s">
        <v>942</v>
      </c>
      <c r="E8215">
        <v>59</v>
      </c>
      <c r="F8215" t="s">
        <v>31</v>
      </c>
      <c r="G8215" t="s">
        <v>298</v>
      </c>
      <c r="H8215" t="s">
        <v>299</v>
      </c>
      <c r="I8215" t="s">
        <v>103</v>
      </c>
      <c r="J8215" t="s">
        <v>104</v>
      </c>
      <c r="K8215">
        <v>1</v>
      </c>
      <c r="L8215" s="2">
        <v>700</v>
      </c>
      <c r="M8215">
        <v>10</v>
      </c>
      <c r="N8215" s="2">
        <v>700</v>
      </c>
      <c r="O8215" s="2">
        <v>70</v>
      </c>
      <c r="P8215" s="2">
        <v>630</v>
      </c>
      <c r="Q8215" s="2">
        <v>408.77</v>
      </c>
      <c r="R8215" s="2">
        <v>221.23</v>
      </c>
      <c r="S8215" t="s">
        <v>53</v>
      </c>
      <c r="T8215" t="s">
        <v>114</v>
      </c>
      <c r="U8215" t="s">
        <v>115</v>
      </c>
      <c r="V8215" t="s">
        <v>39</v>
      </c>
      <c r="W8215" t="s">
        <v>83</v>
      </c>
      <c r="X8215" t="s">
        <v>97</v>
      </c>
      <c r="Y8215" t="s">
        <v>42</v>
      </c>
      <c r="Z8215" t="s">
        <v>223</v>
      </c>
      <c r="AA8215" t="s">
        <v>44</v>
      </c>
      <c r="AB8215" t="s">
        <v>44</v>
      </c>
    </row>
    <row r="8216" spans="1:28" x14ac:dyDescent="0.25">
      <c r="A8216" t="s">
        <v>13209</v>
      </c>
      <c r="B8216" s="1">
        <v>45954</v>
      </c>
      <c r="C8216" t="s">
        <v>5591</v>
      </c>
      <c r="D8216" t="s">
        <v>5592</v>
      </c>
      <c r="E8216">
        <v>20</v>
      </c>
      <c r="F8216" t="s">
        <v>31</v>
      </c>
      <c r="G8216" t="s">
        <v>273</v>
      </c>
      <c r="H8216" t="s">
        <v>274</v>
      </c>
      <c r="I8216" t="s">
        <v>51</v>
      </c>
      <c r="J8216" t="s">
        <v>52</v>
      </c>
      <c r="K8216">
        <v>1</v>
      </c>
      <c r="L8216" s="2">
        <v>250</v>
      </c>
      <c r="M8216">
        <v>5</v>
      </c>
      <c r="N8216" s="2">
        <v>250</v>
      </c>
      <c r="O8216" s="2">
        <v>12.5</v>
      </c>
      <c r="P8216" s="2">
        <v>237.5</v>
      </c>
      <c r="Q8216" s="2">
        <v>153.55000000000001</v>
      </c>
      <c r="R8216" s="2">
        <v>83.95</v>
      </c>
      <c r="S8216" t="s">
        <v>53</v>
      </c>
      <c r="T8216" t="s">
        <v>178</v>
      </c>
      <c r="U8216" t="s">
        <v>154</v>
      </c>
      <c r="V8216" t="s">
        <v>39</v>
      </c>
      <c r="W8216" t="s">
        <v>83</v>
      </c>
      <c r="X8216" t="s">
        <v>41</v>
      </c>
      <c r="Y8216" t="s">
        <v>56</v>
      </c>
      <c r="Z8216" t="s">
        <v>43</v>
      </c>
      <c r="AA8216" t="s">
        <v>44</v>
      </c>
      <c r="AB8216" t="s">
        <v>44</v>
      </c>
    </row>
    <row r="8217" spans="1:28" x14ac:dyDescent="0.25">
      <c r="A8217" t="s">
        <v>13210</v>
      </c>
      <c r="B8217" s="1">
        <v>45954</v>
      </c>
      <c r="C8217" t="s">
        <v>5062</v>
      </c>
      <c r="D8217" t="s">
        <v>5063</v>
      </c>
      <c r="E8217">
        <v>35</v>
      </c>
      <c r="F8217" t="s">
        <v>48</v>
      </c>
      <c r="G8217" t="s">
        <v>119</v>
      </c>
      <c r="H8217" t="s">
        <v>120</v>
      </c>
      <c r="I8217" t="s">
        <v>62</v>
      </c>
      <c r="J8217" t="s">
        <v>121</v>
      </c>
      <c r="K8217">
        <v>2</v>
      </c>
      <c r="L8217" s="2">
        <v>4800</v>
      </c>
      <c r="M8217">
        <v>25</v>
      </c>
      <c r="N8217" s="2">
        <v>9600</v>
      </c>
      <c r="O8217" s="2">
        <v>2400</v>
      </c>
      <c r="P8217" s="2">
        <v>7200</v>
      </c>
      <c r="Q8217" s="2">
        <v>4413.28</v>
      </c>
      <c r="R8217" s="2">
        <v>2786.72</v>
      </c>
      <c r="S8217" t="s">
        <v>64</v>
      </c>
      <c r="T8217" t="s">
        <v>153</v>
      </c>
      <c r="U8217" t="s">
        <v>154</v>
      </c>
      <c r="V8217" t="s">
        <v>39</v>
      </c>
      <c r="W8217" t="s">
        <v>40</v>
      </c>
      <c r="X8217" t="s">
        <v>67</v>
      </c>
      <c r="Y8217" t="s">
        <v>42</v>
      </c>
      <c r="Z8217" t="s">
        <v>43</v>
      </c>
      <c r="AA8217" t="s">
        <v>68</v>
      </c>
      <c r="AB8217" t="s">
        <v>44</v>
      </c>
    </row>
    <row r="8218" spans="1:28" x14ac:dyDescent="0.25">
      <c r="A8218" t="s">
        <v>13211</v>
      </c>
      <c r="B8218" s="1">
        <v>45954</v>
      </c>
      <c r="C8218" t="s">
        <v>4703</v>
      </c>
      <c r="D8218" t="s">
        <v>4704</v>
      </c>
      <c r="E8218">
        <v>29</v>
      </c>
      <c r="F8218" t="s">
        <v>48</v>
      </c>
      <c r="G8218" t="s">
        <v>148</v>
      </c>
      <c r="H8218" t="s">
        <v>149</v>
      </c>
      <c r="I8218" t="s">
        <v>74</v>
      </c>
      <c r="J8218" t="s">
        <v>130</v>
      </c>
      <c r="K8218">
        <v>4</v>
      </c>
      <c r="L8218" s="2">
        <v>3500</v>
      </c>
      <c r="M8218">
        <v>25</v>
      </c>
      <c r="N8218" s="2">
        <v>14000</v>
      </c>
      <c r="O8218" s="2">
        <v>3500</v>
      </c>
      <c r="P8218" s="2">
        <v>10500</v>
      </c>
      <c r="Q8218" s="2">
        <v>7326.78</v>
      </c>
      <c r="R8218" s="2">
        <v>3173.22</v>
      </c>
      <c r="S8218" t="s">
        <v>64</v>
      </c>
      <c r="T8218" t="s">
        <v>163</v>
      </c>
      <c r="U8218" t="s">
        <v>164</v>
      </c>
      <c r="V8218" t="s">
        <v>39</v>
      </c>
      <c r="W8218" t="s">
        <v>137</v>
      </c>
      <c r="X8218" t="s">
        <v>67</v>
      </c>
      <c r="Y8218" t="s">
        <v>56</v>
      </c>
      <c r="Z8218" t="s">
        <v>43</v>
      </c>
      <c r="AA8218" t="s">
        <v>44</v>
      </c>
      <c r="AB8218" t="s">
        <v>44</v>
      </c>
    </row>
    <row r="8219" spans="1:28" x14ac:dyDescent="0.25">
      <c r="A8219" t="s">
        <v>13212</v>
      </c>
      <c r="B8219" s="1">
        <v>45954</v>
      </c>
      <c r="C8219" t="s">
        <v>5047</v>
      </c>
      <c r="D8219" t="s">
        <v>5048</v>
      </c>
      <c r="E8219">
        <v>51</v>
      </c>
      <c r="F8219" t="s">
        <v>31</v>
      </c>
      <c r="G8219" t="s">
        <v>49</v>
      </c>
      <c r="H8219" t="s">
        <v>50</v>
      </c>
      <c r="I8219" t="s">
        <v>51</v>
      </c>
      <c r="J8219" t="s">
        <v>52</v>
      </c>
      <c r="K8219">
        <v>1</v>
      </c>
      <c r="L8219" s="2">
        <v>500</v>
      </c>
      <c r="M8219">
        <v>15</v>
      </c>
      <c r="N8219" s="2">
        <v>500</v>
      </c>
      <c r="O8219" s="2">
        <v>75</v>
      </c>
      <c r="P8219" s="2">
        <v>425</v>
      </c>
      <c r="Q8219" s="2">
        <v>257.66000000000003</v>
      </c>
      <c r="R8219" s="2">
        <v>167.34</v>
      </c>
      <c r="S8219" t="s">
        <v>64</v>
      </c>
      <c r="T8219" t="s">
        <v>163</v>
      </c>
      <c r="U8219" t="s">
        <v>164</v>
      </c>
      <c r="V8219" t="s">
        <v>39</v>
      </c>
      <c r="W8219" t="s">
        <v>66</v>
      </c>
      <c r="X8219" t="s">
        <v>97</v>
      </c>
      <c r="Y8219" t="s">
        <v>42</v>
      </c>
      <c r="Z8219" t="s">
        <v>43</v>
      </c>
      <c r="AA8219" t="s">
        <v>44</v>
      </c>
      <c r="AB8219" t="s">
        <v>44</v>
      </c>
    </row>
    <row r="8220" spans="1:28" x14ac:dyDescent="0.25">
      <c r="A8220" t="s">
        <v>13213</v>
      </c>
      <c r="B8220" s="1">
        <v>45954</v>
      </c>
      <c r="C8220" t="s">
        <v>7613</v>
      </c>
      <c r="D8220" t="s">
        <v>7614</v>
      </c>
      <c r="E8220">
        <v>44</v>
      </c>
      <c r="F8220" t="s">
        <v>48</v>
      </c>
      <c r="G8220" t="s">
        <v>285</v>
      </c>
      <c r="H8220" t="s">
        <v>286</v>
      </c>
      <c r="I8220" t="s">
        <v>34</v>
      </c>
      <c r="J8220" t="s">
        <v>121</v>
      </c>
      <c r="K8220">
        <v>3</v>
      </c>
      <c r="L8220" s="2">
        <v>3200</v>
      </c>
      <c r="M8220">
        <v>10</v>
      </c>
      <c r="N8220" s="2">
        <v>9600</v>
      </c>
      <c r="O8220" s="2">
        <v>960</v>
      </c>
      <c r="P8220" s="2">
        <v>8640</v>
      </c>
      <c r="Q8220" s="2">
        <v>6795.88</v>
      </c>
      <c r="R8220" s="2">
        <v>1844.12</v>
      </c>
      <c r="S8220" t="s">
        <v>36</v>
      </c>
      <c r="T8220" t="s">
        <v>178</v>
      </c>
      <c r="U8220" t="s">
        <v>154</v>
      </c>
      <c r="V8220" t="s">
        <v>39</v>
      </c>
      <c r="W8220" t="s">
        <v>40</v>
      </c>
      <c r="X8220" t="s">
        <v>97</v>
      </c>
      <c r="Y8220" t="s">
        <v>56</v>
      </c>
      <c r="Z8220" t="s">
        <v>223</v>
      </c>
      <c r="AA8220" t="s">
        <v>44</v>
      </c>
      <c r="AB8220" t="s">
        <v>44</v>
      </c>
    </row>
    <row r="8221" spans="1:28" x14ac:dyDescent="0.25">
      <c r="A8221" t="s">
        <v>13214</v>
      </c>
      <c r="B8221" s="1">
        <v>45954</v>
      </c>
      <c r="C8221" t="s">
        <v>10225</v>
      </c>
      <c r="D8221" t="s">
        <v>10226</v>
      </c>
      <c r="E8221">
        <v>44</v>
      </c>
      <c r="F8221" t="s">
        <v>48</v>
      </c>
      <c r="G8221" t="s">
        <v>176</v>
      </c>
      <c r="H8221" t="s">
        <v>177</v>
      </c>
      <c r="I8221" t="s">
        <v>34</v>
      </c>
      <c r="J8221" t="s">
        <v>35</v>
      </c>
      <c r="K8221">
        <v>1</v>
      </c>
      <c r="L8221" s="2">
        <v>6500</v>
      </c>
      <c r="M8221">
        <v>0</v>
      </c>
      <c r="N8221" s="2">
        <v>6500</v>
      </c>
      <c r="O8221" s="2">
        <v>0</v>
      </c>
      <c r="P8221" s="2">
        <v>6500</v>
      </c>
      <c r="Q8221" s="2">
        <v>4705.28</v>
      </c>
      <c r="R8221" s="2">
        <v>1794.72</v>
      </c>
      <c r="S8221" t="s">
        <v>64</v>
      </c>
      <c r="T8221" t="s">
        <v>222</v>
      </c>
      <c r="U8221" t="s">
        <v>38</v>
      </c>
      <c r="V8221" t="s">
        <v>39</v>
      </c>
      <c r="W8221" t="s">
        <v>124</v>
      </c>
      <c r="X8221" t="s">
        <v>97</v>
      </c>
      <c r="Y8221" t="s">
        <v>42</v>
      </c>
      <c r="Z8221" t="s">
        <v>43</v>
      </c>
      <c r="AA8221" t="s">
        <v>44</v>
      </c>
      <c r="AB8221" t="s">
        <v>44</v>
      </c>
    </row>
    <row r="8222" spans="1:28" x14ac:dyDescent="0.25">
      <c r="A8222" t="s">
        <v>13215</v>
      </c>
      <c r="B8222" s="1">
        <v>45955</v>
      </c>
      <c r="C8222" t="s">
        <v>3133</v>
      </c>
      <c r="D8222" t="s">
        <v>3134</v>
      </c>
      <c r="E8222">
        <v>39</v>
      </c>
      <c r="F8222" t="s">
        <v>31</v>
      </c>
      <c r="G8222" t="s">
        <v>134</v>
      </c>
      <c r="H8222" t="s">
        <v>135</v>
      </c>
      <c r="I8222" t="s">
        <v>62</v>
      </c>
      <c r="J8222" t="s">
        <v>130</v>
      </c>
      <c r="K8222">
        <v>1</v>
      </c>
      <c r="L8222" s="2">
        <v>8500</v>
      </c>
      <c r="M8222">
        <v>5</v>
      </c>
      <c r="N8222" s="2">
        <v>8500</v>
      </c>
      <c r="O8222" s="2">
        <v>425</v>
      </c>
      <c r="P8222" s="2">
        <v>8075</v>
      </c>
      <c r="Q8222" s="2">
        <v>5794.38</v>
      </c>
      <c r="R8222" s="2">
        <v>2280.62</v>
      </c>
      <c r="S8222" t="s">
        <v>36</v>
      </c>
      <c r="T8222" t="s">
        <v>37</v>
      </c>
      <c r="U8222" t="s">
        <v>38</v>
      </c>
      <c r="V8222" t="s">
        <v>39</v>
      </c>
      <c r="W8222" t="s">
        <v>124</v>
      </c>
      <c r="X8222" t="s">
        <v>97</v>
      </c>
      <c r="Y8222" t="s">
        <v>56</v>
      </c>
      <c r="Z8222" t="s">
        <v>223</v>
      </c>
      <c r="AA8222" t="s">
        <v>44</v>
      </c>
      <c r="AB8222" t="s">
        <v>68</v>
      </c>
    </row>
    <row r="8223" spans="1:28" x14ac:dyDescent="0.25">
      <c r="A8223" t="s">
        <v>13216</v>
      </c>
      <c r="B8223" s="1">
        <v>45955</v>
      </c>
      <c r="C8223" t="s">
        <v>10912</v>
      </c>
      <c r="D8223" t="s">
        <v>10913</v>
      </c>
      <c r="E8223">
        <v>60</v>
      </c>
      <c r="F8223" t="s">
        <v>48</v>
      </c>
      <c r="G8223" t="s">
        <v>344</v>
      </c>
      <c r="H8223" t="s">
        <v>345</v>
      </c>
      <c r="I8223" t="s">
        <v>34</v>
      </c>
      <c r="J8223" t="s">
        <v>121</v>
      </c>
      <c r="K8223">
        <v>1</v>
      </c>
      <c r="L8223" s="2">
        <v>1600</v>
      </c>
      <c r="M8223">
        <v>10</v>
      </c>
      <c r="N8223" s="2">
        <v>1600</v>
      </c>
      <c r="O8223" s="2">
        <v>160</v>
      </c>
      <c r="P8223" s="2">
        <v>1440</v>
      </c>
      <c r="Q8223" s="2">
        <v>951.5</v>
      </c>
      <c r="R8223" s="2">
        <v>488.5</v>
      </c>
      <c r="S8223" t="s">
        <v>53</v>
      </c>
      <c r="T8223" t="s">
        <v>76</v>
      </c>
      <c r="U8223" t="s">
        <v>77</v>
      </c>
      <c r="V8223" t="s">
        <v>39</v>
      </c>
      <c r="W8223" t="s">
        <v>66</v>
      </c>
      <c r="X8223" t="s">
        <v>41</v>
      </c>
      <c r="Y8223" t="s">
        <v>56</v>
      </c>
      <c r="Z8223" t="s">
        <v>43</v>
      </c>
      <c r="AA8223" t="s">
        <v>44</v>
      </c>
      <c r="AB8223" t="s">
        <v>44</v>
      </c>
    </row>
    <row r="8224" spans="1:28" x14ac:dyDescent="0.25">
      <c r="A8224" t="s">
        <v>13217</v>
      </c>
      <c r="B8224" s="1">
        <v>45955</v>
      </c>
      <c r="C8224" t="s">
        <v>12625</v>
      </c>
      <c r="D8224" t="s">
        <v>12626</v>
      </c>
      <c r="E8224">
        <v>26</v>
      </c>
      <c r="F8224" t="s">
        <v>48</v>
      </c>
      <c r="G8224" t="s">
        <v>81</v>
      </c>
      <c r="H8224" t="s">
        <v>82</v>
      </c>
      <c r="I8224" t="s">
        <v>51</v>
      </c>
      <c r="J8224" t="s">
        <v>52</v>
      </c>
      <c r="K8224">
        <v>2</v>
      </c>
      <c r="L8224" s="2">
        <v>600</v>
      </c>
      <c r="M8224">
        <v>15</v>
      </c>
      <c r="N8224" s="2">
        <v>1200</v>
      </c>
      <c r="O8224" s="2">
        <v>180</v>
      </c>
      <c r="P8224" s="2">
        <v>1020</v>
      </c>
      <c r="Q8224" s="2">
        <v>612.6</v>
      </c>
      <c r="R8224" s="2">
        <v>407.4</v>
      </c>
      <c r="S8224" t="s">
        <v>53</v>
      </c>
      <c r="T8224" t="s">
        <v>153</v>
      </c>
      <c r="U8224" t="s">
        <v>154</v>
      </c>
      <c r="V8224" t="s">
        <v>39</v>
      </c>
      <c r="W8224" t="s">
        <v>40</v>
      </c>
      <c r="X8224" t="s">
        <v>97</v>
      </c>
      <c r="Y8224" t="s">
        <v>56</v>
      </c>
      <c r="Z8224" t="s">
        <v>43</v>
      </c>
      <c r="AA8224" t="s">
        <v>44</v>
      </c>
      <c r="AB8224" t="s">
        <v>44</v>
      </c>
    </row>
    <row r="8225" spans="1:28" x14ac:dyDescent="0.25">
      <c r="A8225" t="s">
        <v>13218</v>
      </c>
      <c r="B8225" s="1">
        <v>45955</v>
      </c>
      <c r="C8225" t="s">
        <v>2389</v>
      </c>
      <c r="D8225" t="s">
        <v>2390</v>
      </c>
      <c r="E8225">
        <v>35</v>
      </c>
      <c r="F8225" t="s">
        <v>48</v>
      </c>
      <c r="G8225" t="s">
        <v>238</v>
      </c>
      <c r="H8225" t="s">
        <v>239</v>
      </c>
      <c r="I8225" t="s">
        <v>62</v>
      </c>
      <c r="J8225" t="s">
        <v>63</v>
      </c>
      <c r="K8225">
        <v>1</v>
      </c>
      <c r="L8225" s="2">
        <v>6500</v>
      </c>
      <c r="M8225">
        <v>15</v>
      </c>
      <c r="N8225" s="2">
        <v>6500</v>
      </c>
      <c r="O8225" s="2">
        <v>975</v>
      </c>
      <c r="P8225" s="2">
        <v>5525</v>
      </c>
      <c r="Q8225" s="2">
        <v>3715.03</v>
      </c>
      <c r="R8225" s="2">
        <v>1809.97</v>
      </c>
      <c r="S8225" t="s">
        <v>36</v>
      </c>
      <c r="T8225" t="s">
        <v>96</v>
      </c>
      <c r="U8225" t="s">
        <v>96</v>
      </c>
      <c r="V8225" t="s">
        <v>39</v>
      </c>
      <c r="W8225" t="s">
        <v>66</v>
      </c>
      <c r="X8225" t="s">
        <v>97</v>
      </c>
      <c r="Y8225" t="s">
        <v>56</v>
      </c>
      <c r="Z8225" t="s">
        <v>43</v>
      </c>
      <c r="AA8225" t="s">
        <v>44</v>
      </c>
      <c r="AB8225" t="s">
        <v>44</v>
      </c>
    </row>
    <row r="8226" spans="1:28" x14ac:dyDescent="0.25">
      <c r="A8226" t="s">
        <v>13219</v>
      </c>
      <c r="B8226" s="1">
        <v>45955</v>
      </c>
      <c r="C8226" t="s">
        <v>3336</v>
      </c>
      <c r="D8226" t="s">
        <v>3337</v>
      </c>
      <c r="E8226">
        <v>39</v>
      </c>
      <c r="F8226" t="s">
        <v>48</v>
      </c>
      <c r="G8226" t="s">
        <v>101</v>
      </c>
      <c r="H8226" t="s">
        <v>102</v>
      </c>
      <c r="I8226" t="s">
        <v>103</v>
      </c>
      <c r="J8226" t="s">
        <v>104</v>
      </c>
      <c r="K8226">
        <v>1</v>
      </c>
      <c r="L8226" s="2">
        <v>1800</v>
      </c>
      <c r="M8226">
        <v>0</v>
      </c>
      <c r="N8226" s="2">
        <v>1800</v>
      </c>
      <c r="O8226" s="2">
        <v>0</v>
      </c>
      <c r="P8226" s="2">
        <v>1800</v>
      </c>
      <c r="Q8226" s="2">
        <v>1447.85</v>
      </c>
      <c r="R8226" s="2">
        <v>352.15</v>
      </c>
      <c r="S8226" t="s">
        <v>53</v>
      </c>
      <c r="T8226" t="s">
        <v>290</v>
      </c>
      <c r="U8226" t="s">
        <v>291</v>
      </c>
      <c r="V8226" t="s">
        <v>39</v>
      </c>
      <c r="W8226" t="s">
        <v>66</v>
      </c>
      <c r="X8226" t="s">
        <v>41</v>
      </c>
      <c r="Y8226" t="s">
        <v>42</v>
      </c>
      <c r="Z8226" t="s">
        <v>43</v>
      </c>
      <c r="AA8226" t="s">
        <v>44</v>
      </c>
      <c r="AB8226" t="s">
        <v>44</v>
      </c>
    </row>
    <row r="8227" spans="1:28" x14ac:dyDescent="0.25">
      <c r="A8227" t="s">
        <v>13220</v>
      </c>
      <c r="B8227" s="1">
        <v>45955</v>
      </c>
      <c r="C8227" t="s">
        <v>9752</v>
      </c>
      <c r="D8227" t="s">
        <v>9753</v>
      </c>
      <c r="E8227">
        <v>27</v>
      </c>
      <c r="F8227" t="s">
        <v>111</v>
      </c>
      <c r="G8227" t="s">
        <v>168</v>
      </c>
      <c r="H8227" t="s">
        <v>169</v>
      </c>
      <c r="I8227" t="s">
        <v>62</v>
      </c>
      <c r="J8227" t="s">
        <v>143</v>
      </c>
      <c r="K8227">
        <v>2</v>
      </c>
      <c r="L8227" s="2">
        <v>1800</v>
      </c>
      <c r="M8227">
        <v>0</v>
      </c>
      <c r="N8227" s="2">
        <v>3600</v>
      </c>
      <c r="O8227" s="2">
        <v>0</v>
      </c>
      <c r="P8227" s="2">
        <v>3600</v>
      </c>
      <c r="Q8227" s="2">
        <v>2523.7199999999998</v>
      </c>
      <c r="R8227" s="2">
        <v>1076.28</v>
      </c>
      <c r="S8227" t="s">
        <v>53</v>
      </c>
      <c r="T8227" t="s">
        <v>275</v>
      </c>
      <c r="U8227" t="s">
        <v>123</v>
      </c>
      <c r="V8227" t="s">
        <v>39</v>
      </c>
      <c r="W8227" t="s">
        <v>66</v>
      </c>
      <c r="X8227" t="s">
        <v>67</v>
      </c>
      <c r="Y8227" t="s">
        <v>56</v>
      </c>
      <c r="Z8227" t="s">
        <v>43</v>
      </c>
      <c r="AA8227" t="s">
        <v>44</v>
      </c>
      <c r="AB8227" t="s">
        <v>44</v>
      </c>
    </row>
    <row r="8228" spans="1:28" x14ac:dyDescent="0.25">
      <c r="A8228" t="s">
        <v>13221</v>
      </c>
      <c r="B8228" s="1">
        <v>45955</v>
      </c>
      <c r="C8228" t="s">
        <v>2807</v>
      </c>
      <c r="D8228" t="s">
        <v>2808</v>
      </c>
      <c r="E8228">
        <v>34</v>
      </c>
      <c r="F8228" t="s">
        <v>48</v>
      </c>
      <c r="G8228" t="s">
        <v>280</v>
      </c>
      <c r="H8228" t="s">
        <v>281</v>
      </c>
      <c r="I8228" t="s">
        <v>62</v>
      </c>
      <c r="J8228" t="s">
        <v>190</v>
      </c>
      <c r="K8228">
        <v>2</v>
      </c>
      <c r="L8228" s="2">
        <v>700</v>
      </c>
      <c r="M8228">
        <v>25</v>
      </c>
      <c r="N8228" s="2">
        <v>1400</v>
      </c>
      <c r="O8228" s="2">
        <v>350</v>
      </c>
      <c r="P8228" s="2">
        <v>1050</v>
      </c>
      <c r="Q8228" s="2">
        <v>715.59</v>
      </c>
      <c r="R8228" s="2">
        <v>334.41</v>
      </c>
      <c r="S8228" t="s">
        <v>64</v>
      </c>
      <c r="T8228" t="s">
        <v>407</v>
      </c>
      <c r="U8228" t="s">
        <v>408</v>
      </c>
      <c r="V8228" t="s">
        <v>39</v>
      </c>
      <c r="W8228" t="s">
        <v>83</v>
      </c>
      <c r="X8228" t="s">
        <v>97</v>
      </c>
      <c r="Y8228" t="s">
        <v>42</v>
      </c>
      <c r="Z8228" t="s">
        <v>43</v>
      </c>
      <c r="AA8228" t="s">
        <v>44</v>
      </c>
      <c r="AB8228" t="s">
        <v>44</v>
      </c>
    </row>
    <row r="8229" spans="1:28" x14ac:dyDescent="0.25">
      <c r="A8229" t="s">
        <v>13222</v>
      </c>
      <c r="B8229" s="1">
        <v>45955</v>
      </c>
      <c r="C8229" t="s">
        <v>644</v>
      </c>
      <c r="D8229" t="s">
        <v>645</v>
      </c>
      <c r="E8229">
        <v>43</v>
      </c>
      <c r="F8229" t="s">
        <v>31</v>
      </c>
      <c r="G8229" t="s">
        <v>128</v>
      </c>
      <c r="H8229" t="s">
        <v>129</v>
      </c>
      <c r="I8229" t="s">
        <v>74</v>
      </c>
      <c r="J8229" t="s">
        <v>130</v>
      </c>
      <c r="K8229">
        <v>5</v>
      </c>
      <c r="L8229" s="2">
        <v>1700</v>
      </c>
      <c r="M8229">
        <v>20</v>
      </c>
      <c r="N8229" s="2">
        <v>8500</v>
      </c>
      <c r="O8229" s="2">
        <v>1700</v>
      </c>
      <c r="P8229" s="2">
        <v>6800</v>
      </c>
      <c r="Q8229" s="2">
        <v>5524.38</v>
      </c>
      <c r="R8229" s="2">
        <v>1275.6199999999999</v>
      </c>
      <c r="S8229" t="s">
        <v>53</v>
      </c>
      <c r="T8229" t="s">
        <v>163</v>
      </c>
      <c r="U8229" t="s">
        <v>164</v>
      </c>
      <c r="V8229" t="s">
        <v>39</v>
      </c>
      <c r="W8229" t="s">
        <v>92</v>
      </c>
      <c r="X8229" t="s">
        <v>41</v>
      </c>
      <c r="Y8229" t="s">
        <v>84</v>
      </c>
      <c r="Z8229" t="s">
        <v>43</v>
      </c>
      <c r="AA8229" t="s">
        <v>44</v>
      </c>
      <c r="AB8229" t="s">
        <v>68</v>
      </c>
    </row>
    <row r="8230" spans="1:28" x14ac:dyDescent="0.25">
      <c r="A8230" t="s">
        <v>13223</v>
      </c>
      <c r="B8230" s="1">
        <v>45955</v>
      </c>
      <c r="C8230" t="s">
        <v>531</v>
      </c>
      <c r="D8230" t="s">
        <v>532</v>
      </c>
      <c r="E8230">
        <v>38</v>
      </c>
      <c r="F8230" t="s">
        <v>48</v>
      </c>
      <c r="G8230" t="s">
        <v>60</v>
      </c>
      <c r="H8230" t="s">
        <v>61</v>
      </c>
      <c r="I8230" t="s">
        <v>62</v>
      </c>
      <c r="J8230" t="s">
        <v>63</v>
      </c>
      <c r="K8230">
        <v>2</v>
      </c>
      <c r="L8230" s="2">
        <v>3500</v>
      </c>
      <c r="M8230">
        <v>15</v>
      </c>
      <c r="N8230" s="2">
        <v>7000</v>
      </c>
      <c r="O8230" s="2">
        <v>1050</v>
      </c>
      <c r="P8230" s="2">
        <v>5950</v>
      </c>
      <c r="Q8230" s="2">
        <v>3761.67</v>
      </c>
      <c r="R8230" s="2">
        <v>2188.33</v>
      </c>
      <c r="S8230" t="s">
        <v>53</v>
      </c>
      <c r="T8230" t="s">
        <v>105</v>
      </c>
      <c r="U8230" t="s">
        <v>106</v>
      </c>
      <c r="V8230" t="s">
        <v>39</v>
      </c>
      <c r="W8230" t="s">
        <v>40</v>
      </c>
      <c r="X8230" t="s">
        <v>41</v>
      </c>
      <c r="Y8230" t="s">
        <v>42</v>
      </c>
      <c r="Z8230" t="s">
        <v>107</v>
      </c>
      <c r="AA8230" t="s">
        <v>44</v>
      </c>
      <c r="AB8230" t="s">
        <v>44</v>
      </c>
    </row>
    <row r="8231" spans="1:28" x14ac:dyDescent="0.25">
      <c r="A8231" t="s">
        <v>13224</v>
      </c>
      <c r="B8231" s="1">
        <v>45955</v>
      </c>
      <c r="C8231" t="s">
        <v>13225</v>
      </c>
      <c r="D8231" t="s">
        <v>13226</v>
      </c>
      <c r="E8231">
        <v>52</v>
      </c>
      <c r="F8231" t="s">
        <v>31</v>
      </c>
      <c r="G8231" t="s">
        <v>561</v>
      </c>
      <c r="H8231" t="s">
        <v>562</v>
      </c>
      <c r="I8231" t="s">
        <v>34</v>
      </c>
      <c r="J8231" t="s">
        <v>143</v>
      </c>
      <c r="K8231">
        <v>1</v>
      </c>
      <c r="L8231" s="2">
        <v>900</v>
      </c>
      <c r="M8231">
        <v>5</v>
      </c>
      <c r="N8231" s="2">
        <v>900</v>
      </c>
      <c r="O8231" s="2">
        <v>45</v>
      </c>
      <c r="P8231" s="2">
        <v>855</v>
      </c>
      <c r="Q8231" s="2">
        <v>647.76</v>
      </c>
      <c r="R8231" s="2">
        <v>207.24</v>
      </c>
      <c r="S8231" t="s">
        <v>36</v>
      </c>
      <c r="T8231" t="s">
        <v>290</v>
      </c>
      <c r="U8231" t="s">
        <v>291</v>
      </c>
      <c r="V8231" t="s">
        <v>39</v>
      </c>
      <c r="W8231" t="s">
        <v>92</v>
      </c>
      <c r="X8231" t="s">
        <v>41</v>
      </c>
      <c r="Y8231" t="s">
        <v>84</v>
      </c>
      <c r="Z8231" t="s">
        <v>43</v>
      </c>
      <c r="AA8231" t="s">
        <v>44</v>
      </c>
      <c r="AB8231" t="s">
        <v>44</v>
      </c>
    </row>
    <row r="8232" spans="1:28" x14ac:dyDescent="0.25">
      <c r="A8232" t="s">
        <v>13227</v>
      </c>
      <c r="B8232" s="1">
        <v>45955</v>
      </c>
      <c r="C8232" t="s">
        <v>5902</v>
      </c>
      <c r="D8232" t="s">
        <v>5903</v>
      </c>
      <c r="E8232">
        <v>47</v>
      </c>
      <c r="F8232" t="s">
        <v>31</v>
      </c>
      <c r="G8232" t="s">
        <v>238</v>
      </c>
      <c r="H8232" t="s">
        <v>239</v>
      </c>
      <c r="I8232" t="s">
        <v>62</v>
      </c>
      <c r="J8232" t="s">
        <v>63</v>
      </c>
      <c r="K8232">
        <v>2</v>
      </c>
      <c r="L8232" s="2">
        <v>6500</v>
      </c>
      <c r="M8232">
        <v>25</v>
      </c>
      <c r="N8232" s="2">
        <v>13000</v>
      </c>
      <c r="O8232" s="2">
        <v>3250</v>
      </c>
      <c r="P8232" s="2">
        <v>9750</v>
      </c>
      <c r="Q8232" s="2">
        <v>5934.68</v>
      </c>
      <c r="R8232" s="2">
        <v>3815.32</v>
      </c>
      <c r="S8232" t="s">
        <v>53</v>
      </c>
      <c r="T8232" t="s">
        <v>114</v>
      </c>
      <c r="U8232" t="s">
        <v>115</v>
      </c>
      <c r="V8232" t="s">
        <v>39</v>
      </c>
      <c r="W8232" t="s">
        <v>137</v>
      </c>
      <c r="X8232" t="s">
        <v>41</v>
      </c>
      <c r="Y8232" t="s">
        <v>42</v>
      </c>
      <c r="Z8232" t="s">
        <v>223</v>
      </c>
      <c r="AA8232" t="s">
        <v>44</v>
      </c>
      <c r="AB8232" t="s">
        <v>44</v>
      </c>
    </row>
    <row r="8233" spans="1:28" x14ac:dyDescent="0.25">
      <c r="A8233" t="s">
        <v>13228</v>
      </c>
      <c r="B8233" s="1">
        <v>45955</v>
      </c>
      <c r="C8233" t="s">
        <v>410</v>
      </c>
      <c r="D8233" t="s">
        <v>411</v>
      </c>
      <c r="E8233">
        <v>30</v>
      </c>
      <c r="F8233" t="s">
        <v>31</v>
      </c>
      <c r="G8233" t="s">
        <v>273</v>
      </c>
      <c r="H8233" t="s">
        <v>274</v>
      </c>
      <c r="I8233" t="s">
        <v>51</v>
      </c>
      <c r="J8233" t="s">
        <v>52</v>
      </c>
      <c r="K8233">
        <v>2</v>
      </c>
      <c r="L8233" s="2">
        <v>250</v>
      </c>
      <c r="M8233">
        <v>10</v>
      </c>
      <c r="N8233" s="2">
        <v>500</v>
      </c>
      <c r="O8233" s="2">
        <v>50</v>
      </c>
      <c r="P8233" s="2">
        <v>450</v>
      </c>
      <c r="Q8233" s="2">
        <v>344.49</v>
      </c>
      <c r="R8233" s="2">
        <v>105.51</v>
      </c>
      <c r="S8233" t="s">
        <v>36</v>
      </c>
      <c r="T8233" t="s">
        <v>398</v>
      </c>
      <c r="U8233" t="s">
        <v>399</v>
      </c>
      <c r="V8233" t="s">
        <v>39</v>
      </c>
      <c r="W8233" t="s">
        <v>92</v>
      </c>
      <c r="X8233" t="s">
        <v>67</v>
      </c>
      <c r="Y8233" t="s">
        <v>56</v>
      </c>
      <c r="Z8233" t="s">
        <v>43</v>
      </c>
      <c r="AA8233" t="s">
        <v>68</v>
      </c>
      <c r="AB8233" t="s">
        <v>44</v>
      </c>
    </row>
    <row r="8234" spans="1:28" x14ac:dyDescent="0.25">
      <c r="A8234" t="s">
        <v>13229</v>
      </c>
      <c r="B8234" s="1">
        <v>45955</v>
      </c>
      <c r="C8234" t="s">
        <v>5217</v>
      </c>
      <c r="D8234" t="s">
        <v>5218</v>
      </c>
      <c r="E8234">
        <v>59</v>
      </c>
      <c r="F8234" t="s">
        <v>48</v>
      </c>
      <c r="G8234" t="s">
        <v>352</v>
      </c>
      <c r="H8234" t="s">
        <v>353</v>
      </c>
      <c r="I8234" t="s">
        <v>103</v>
      </c>
      <c r="J8234" t="s">
        <v>104</v>
      </c>
      <c r="K8234">
        <v>2</v>
      </c>
      <c r="L8234" s="2">
        <v>850</v>
      </c>
      <c r="M8234">
        <v>15</v>
      </c>
      <c r="N8234" s="2">
        <v>1700</v>
      </c>
      <c r="O8234" s="2">
        <v>255</v>
      </c>
      <c r="P8234" s="2">
        <v>1445</v>
      </c>
      <c r="Q8234" s="2">
        <v>862.21</v>
      </c>
      <c r="R8234" s="2">
        <v>582.79</v>
      </c>
      <c r="S8234" t="s">
        <v>53</v>
      </c>
      <c r="T8234" t="s">
        <v>290</v>
      </c>
      <c r="U8234" t="s">
        <v>291</v>
      </c>
      <c r="V8234" t="s">
        <v>39</v>
      </c>
      <c r="W8234" t="s">
        <v>83</v>
      </c>
      <c r="X8234" t="s">
        <v>97</v>
      </c>
      <c r="Y8234" t="s">
        <v>56</v>
      </c>
      <c r="Z8234" t="s">
        <v>508</v>
      </c>
      <c r="AA8234" t="s">
        <v>44</v>
      </c>
      <c r="AB8234" t="s">
        <v>44</v>
      </c>
    </row>
    <row r="8235" spans="1:28" x14ac:dyDescent="0.25">
      <c r="A8235" t="s">
        <v>13230</v>
      </c>
      <c r="B8235" s="1">
        <v>45955</v>
      </c>
      <c r="C8235" t="s">
        <v>6042</v>
      </c>
      <c r="D8235" t="s">
        <v>6043</v>
      </c>
      <c r="E8235">
        <v>36</v>
      </c>
      <c r="F8235" t="s">
        <v>48</v>
      </c>
      <c r="G8235" t="s">
        <v>188</v>
      </c>
      <c r="H8235" t="s">
        <v>189</v>
      </c>
      <c r="I8235" t="s">
        <v>34</v>
      </c>
      <c r="J8235" t="s">
        <v>190</v>
      </c>
      <c r="K8235">
        <v>1</v>
      </c>
      <c r="L8235" s="2">
        <v>1800</v>
      </c>
      <c r="M8235">
        <v>0</v>
      </c>
      <c r="N8235" s="2">
        <v>1800</v>
      </c>
      <c r="O8235" s="2">
        <v>0</v>
      </c>
      <c r="P8235" s="2">
        <v>1800</v>
      </c>
      <c r="Q8235" s="2">
        <v>1449.83</v>
      </c>
      <c r="R8235" s="2">
        <v>350.17</v>
      </c>
      <c r="S8235" t="s">
        <v>53</v>
      </c>
      <c r="T8235" t="s">
        <v>37</v>
      </c>
      <c r="U8235" t="s">
        <v>38</v>
      </c>
      <c r="V8235" t="s">
        <v>39</v>
      </c>
      <c r="W8235" t="s">
        <v>137</v>
      </c>
      <c r="X8235" t="s">
        <v>41</v>
      </c>
      <c r="Y8235" t="s">
        <v>42</v>
      </c>
      <c r="Z8235" t="s">
        <v>223</v>
      </c>
      <c r="AA8235" t="s">
        <v>44</v>
      </c>
      <c r="AB8235" t="s">
        <v>44</v>
      </c>
    </row>
    <row r="8236" spans="1:28" x14ac:dyDescent="0.25">
      <c r="A8236" t="s">
        <v>13231</v>
      </c>
      <c r="B8236" s="1">
        <v>45955</v>
      </c>
      <c r="C8236" t="s">
        <v>12681</v>
      </c>
      <c r="D8236" t="s">
        <v>12682</v>
      </c>
      <c r="E8236">
        <v>44</v>
      </c>
      <c r="F8236" t="s">
        <v>48</v>
      </c>
      <c r="G8236" t="s">
        <v>32</v>
      </c>
      <c r="H8236" t="s">
        <v>33</v>
      </c>
      <c r="I8236" t="s">
        <v>34</v>
      </c>
      <c r="J8236" t="s">
        <v>35</v>
      </c>
      <c r="K8236">
        <v>1</v>
      </c>
      <c r="L8236" s="2">
        <v>55000</v>
      </c>
      <c r="M8236">
        <v>10</v>
      </c>
      <c r="N8236" s="2">
        <v>55000</v>
      </c>
      <c r="O8236" s="2">
        <v>5500</v>
      </c>
      <c r="P8236" s="2">
        <v>49500</v>
      </c>
      <c r="Q8236" s="2">
        <v>34922.71</v>
      </c>
      <c r="R8236" s="2">
        <v>14577.29</v>
      </c>
      <c r="S8236" t="s">
        <v>53</v>
      </c>
      <c r="T8236" t="s">
        <v>407</v>
      </c>
      <c r="U8236" t="s">
        <v>408</v>
      </c>
      <c r="V8236" t="s">
        <v>39</v>
      </c>
      <c r="W8236" t="s">
        <v>92</v>
      </c>
      <c r="X8236" t="s">
        <v>97</v>
      </c>
      <c r="Y8236" t="s">
        <v>56</v>
      </c>
      <c r="Z8236" t="s">
        <v>43</v>
      </c>
      <c r="AA8236" t="s">
        <v>44</v>
      </c>
      <c r="AB8236" t="s">
        <v>44</v>
      </c>
    </row>
    <row r="8237" spans="1:28" x14ac:dyDescent="0.25">
      <c r="A8237" t="s">
        <v>13232</v>
      </c>
      <c r="B8237" s="1">
        <v>45955</v>
      </c>
      <c r="C8237" t="s">
        <v>1445</v>
      </c>
      <c r="D8237" t="s">
        <v>1446</v>
      </c>
      <c r="E8237">
        <v>42</v>
      </c>
      <c r="F8237" t="s">
        <v>111</v>
      </c>
      <c r="G8237" t="s">
        <v>119</v>
      </c>
      <c r="H8237" t="s">
        <v>120</v>
      </c>
      <c r="I8237" t="s">
        <v>62</v>
      </c>
      <c r="J8237" t="s">
        <v>121</v>
      </c>
      <c r="K8237">
        <v>1</v>
      </c>
      <c r="L8237" s="2">
        <v>4800</v>
      </c>
      <c r="M8237">
        <v>10</v>
      </c>
      <c r="N8237" s="2">
        <v>4800</v>
      </c>
      <c r="O8237" s="2">
        <v>480</v>
      </c>
      <c r="P8237" s="2">
        <v>4320</v>
      </c>
      <c r="Q8237" s="2">
        <v>2964.54</v>
      </c>
      <c r="R8237" s="2">
        <v>1355.46</v>
      </c>
      <c r="S8237" t="s">
        <v>53</v>
      </c>
      <c r="T8237" t="s">
        <v>96</v>
      </c>
      <c r="U8237" t="s">
        <v>96</v>
      </c>
      <c r="V8237" t="s">
        <v>39</v>
      </c>
      <c r="W8237" t="s">
        <v>83</v>
      </c>
      <c r="X8237" t="s">
        <v>67</v>
      </c>
      <c r="Y8237" t="s">
        <v>56</v>
      </c>
      <c r="Z8237" t="s">
        <v>43</v>
      </c>
      <c r="AA8237" t="s">
        <v>44</v>
      </c>
      <c r="AB8237" t="s">
        <v>44</v>
      </c>
    </row>
    <row r="8238" spans="1:28" x14ac:dyDescent="0.25">
      <c r="A8238" t="s">
        <v>13233</v>
      </c>
      <c r="B8238" s="1">
        <v>45956</v>
      </c>
      <c r="C8238" t="s">
        <v>10309</v>
      </c>
      <c r="D8238" t="s">
        <v>10310</v>
      </c>
      <c r="E8238">
        <v>44</v>
      </c>
      <c r="F8238" t="s">
        <v>111</v>
      </c>
      <c r="G8238" t="s">
        <v>60</v>
      </c>
      <c r="H8238" t="s">
        <v>61</v>
      </c>
      <c r="I8238" t="s">
        <v>62</v>
      </c>
      <c r="J8238" t="s">
        <v>63</v>
      </c>
      <c r="K8238">
        <v>1</v>
      </c>
      <c r="L8238" s="2">
        <v>3500</v>
      </c>
      <c r="M8238">
        <v>10</v>
      </c>
      <c r="N8238" s="2">
        <v>3500</v>
      </c>
      <c r="O8238" s="2">
        <v>350</v>
      </c>
      <c r="P8238" s="2">
        <v>3150</v>
      </c>
      <c r="Q8238" s="2">
        <v>1847.59</v>
      </c>
      <c r="R8238" s="2">
        <v>1302.4100000000001</v>
      </c>
      <c r="S8238" t="s">
        <v>36</v>
      </c>
      <c r="T8238" t="s">
        <v>275</v>
      </c>
      <c r="U8238" t="s">
        <v>123</v>
      </c>
      <c r="V8238" t="s">
        <v>39</v>
      </c>
      <c r="W8238" t="s">
        <v>92</v>
      </c>
      <c r="X8238" t="s">
        <v>97</v>
      </c>
      <c r="Y8238" t="s">
        <v>42</v>
      </c>
      <c r="Z8238" t="s">
        <v>43</v>
      </c>
      <c r="AA8238" t="s">
        <v>44</v>
      </c>
      <c r="AB8238" t="s">
        <v>44</v>
      </c>
    </row>
    <row r="8239" spans="1:28" x14ac:dyDescent="0.25">
      <c r="A8239" t="s">
        <v>13234</v>
      </c>
      <c r="B8239" s="1">
        <v>45956</v>
      </c>
      <c r="C8239" t="s">
        <v>2464</v>
      </c>
      <c r="D8239" t="s">
        <v>2465</v>
      </c>
      <c r="E8239">
        <v>26</v>
      </c>
      <c r="F8239" t="s">
        <v>48</v>
      </c>
      <c r="G8239" t="s">
        <v>227</v>
      </c>
      <c r="H8239" t="s">
        <v>228</v>
      </c>
      <c r="I8239" t="s">
        <v>74</v>
      </c>
      <c r="J8239" t="s">
        <v>75</v>
      </c>
      <c r="K8239">
        <v>3</v>
      </c>
      <c r="L8239" s="2">
        <v>1400</v>
      </c>
      <c r="M8239">
        <v>5</v>
      </c>
      <c r="N8239" s="2">
        <v>4200</v>
      </c>
      <c r="O8239" s="2">
        <v>210</v>
      </c>
      <c r="P8239" s="2">
        <v>3990</v>
      </c>
      <c r="Q8239" s="2">
        <v>2241.81</v>
      </c>
      <c r="R8239" s="2">
        <v>1748.19</v>
      </c>
      <c r="S8239" t="s">
        <v>36</v>
      </c>
      <c r="T8239" t="s">
        <v>122</v>
      </c>
      <c r="U8239" t="s">
        <v>123</v>
      </c>
      <c r="V8239" t="s">
        <v>39</v>
      </c>
      <c r="W8239" t="s">
        <v>92</v>
      </c>
      <c r="X8239" t="s">
        <v>97</v>
      </c>
      <c r="Y8239" t="s">
        <v>56</v>
      </c>
      <c r="Z8239" t="s">
        <v>144</v>
      </c>
      <c r="AA8239" t="s">
        <v>44</v>
      </c>
      <c r="AB8239" t="s">
        <v>44</v>
      </c>
    </row>
    <row r="8240" spans="1:28" x14ac:dyDescent="0.25">
      <c r="A8240" t="s">
        <v>13235</v>
      </c>
      <c r="B8240" s="1">
        <v>45956</v>
      </c>
      <c r="C8240" t="s">
        <v>13236</v>
      </c>
      <c r="D8240" t="s">
        <v>13237</v>
      </c>
      <c r="E8240">
        <v>25</v>
      </c>
      <c r="F8240" t="s">
        <v>48</v>
      </c>
      <c r="G8240" t="s">
        <v>238</v>
      </c>
      <c r="H8240" t="s">
        <v>239</v>
      </c>
      <c r="I8240" t="s">
        <v>62</v>
      </c>
      <c r="J8240" t="s">
        <v>63</v>
      </c>
      <c r="K8240">
        <v>1</v>
      </c>
      <c r="L8240" s="2">
        <v>6500</v>
      </c>
      <c r="M8240">
        <v>0</v>
      </c>
      <c r="N8240" s="2">
        <v>6500</v>
      </c>
      <c r="O8240" s="2">
        <v>0</v>
      </c>
      <c r="P8240" s="2">
        <v>6500</v>
      </c>
      <c r="Q8240" s="2">
        <v>4180.21</v>
      </c>
      <c r="R8240" s="2">
        <v>2319.79</v>
      </c>
      <c r="S8240" t="s">
        <v>36</v>
      </c>
      <c r="T8240" t="s">
        <v>275</v>
      </c>
      <c r="U8240" t="s">
        <v>123</v>
      </c>
      <c r="V8240" t="s">
        <v>39</v>
      </c>
      <c r="W8240" t="s">
        <v>40</v>
      </c>
      <c r="X8240" t="s">
        <v>41</v>
      </c>
      <c r="Y8240" t="s">
        <v>56</v>
      </c>
      <c r="Z8240" t="s">
        <v>43</v>
      </c>
      <c r="AA8240" t="s">
        <v>44</v>
      </c>
      <c r="AB8240" t="s">
        <v>44</v>
      </c>
    </row>
    <row r="8241" spans="1:28" x14ac:dyDescent="0.25">
      <c r="A8241" t="s">
        <v>13238</v>
      </c>
      <c r="B8241" s="1">
        <v>45956</v>
      </c>
      <c r="C8241" t="s">
        <v>7411</v>
      </c>
      <c r="D8241" t="s">
        <v>7412</v>
      </c>
      <c r="E8241">
        <v>19</v>
      </c>
      <c r="F8241" t="s">
        <v>48</v>
      </c>
      <c r="G8241" t="s">
        <v>318</v>
      </c>
      <c r="H8241" t="s">
        <v>319</v>
      </c>
      <c r="I8241" t="s">
        <v>34</v>
      </c>
      <c r="J8241" t="s">
        <v>190</v>
      </c>
      <c r="K8241">
        <v>1</v>
      </c>
      <c r="L8241" s="2">
        <v>2500</v>
      </c>
      <c r="M8241">
        <v>10</v>
      </c>
      <c r="N8241" s="2">
        <v>2500</v>
      </c>
      <c r="O8241" s="2">
        <v>250</v>
      </c>
      <c r="P8241" s="2">
        <v>2250</v>
      </c>
      <c r="Q8241" s="2">
        <v>1661.67</v>
      </c>
      <c r="R8241" s="2">
        <v>588.33000000000004</v>
      </c>
      <c r="S8241" t="s">
        <v>53</v>
      </c>
      <c r="T8241" t="s">
        <v>275</v>
      </c>
      <c r="U8241" t="s">
        <v>123</v>
      </c>
      <c r="V8241" t="s">
        <v>39</v>
      </c>
      <c r="W8241" t="s">
        <v>83</v>
      </c>
      <c r="X8241" t="s">
        <v>41</v>
      </c>
      <c r="Y8241" t="s">
        <v>42</v>
      </c>
      <c r="Z8241" t="s">
        <v>43</v>
      </c>
      <c r="AA8241" t="s">
        <v>44</v>
      </c>
      <c r="AB8241" t="s">
        <v>44</v>
      </c>
    </row>
    <row r="8242" spans="1:28" x14ac:dyDescent="0.25">
      <c r="A8242" t="s">
        <v>13239</v>
      </c>
      <c r="B8242" s="1">
        <v>45956</v>
      </c>
      <c r="C8242" t="s">
        <v>6386</v>
      </c>
      <c r="D8242" t="s">
        <v>6387</v>
      </c>
      <c r="E8242">
        <v>28</v>
      </c>
      <c r="F8242" t="s">
        <v>48</v>
      </c>
      <c r="G8242" t="s">
        <v>202</v>
      </c>
      <c r="H8242" t="s">
        <v>203</v>
      </c>
      <c r="I8242" t="s">
        <v>103</v>
      </c>
      <c r="J8242" t="s">
        <v>104</v>
      </c>
      <c r="K8242">
        <v>3</v>
      </c>
      <c r="L8242" s="2">
        <v>550</v>
      </c>
      <c r="M8242">
        <v>10</v>
      </c>
      <c r="N8242" s="2">
        <v>1650</v>
      </c>
      <c r="O8242" s="2">
        <v>165</v>
      </c>
      <c r="P8242" s="2">
        <v>1485</v>
      </c>
      <c r="Q8242" s="2">
        <v>1015.12</v>
      </c>
      <c r="R8242" s="2">
        <v>469.88</v>
      </c>
      <c r="S8242" t="s">
        <v>36</v>
      </c>
      <c r="T8242" t="s">
        <v>37</v>
      </c>
      <c r="U8242" t="s">
        <v>38</v>
      </c>
      <c r="V8242" t="s">
        <v>39</v>
      </c>
      <c r="W8242" t="s">
        <v>40</v>
      </c>
      <c r="X8242" t="s">
        <v>97</v>
      </c>
      <c r="Y8242" t="s">
        <v>56</v>
      </c>
      <c r="Z8242" t="s">
        <v>43</v>
      </c>
      <c r="AA8242" t="s">
        <v>68</v>
      </c>
      <c r="AB8242" t="s">
        <v>44</v>
      </c>
    </row>
    <row r="8243" spans="1:28" x14ac:dyDescent="0.25">
      <c r="A8243" t="s">
        <v>13240</v>
      </c>
      <c r="B8243" s="1">
        <v>45956</v>
      </c>
      <c r="C8243" t="s">
        <v>1429</v>
      </c>
      <c r="D8243" t="s">
        <v>1430</v>
      </c>
      <c r="E8243">
        <v>39</v>
      </c>
      <c r="F8243" t="s">
        <v>31</v>
      </c>
      <c r="G8243" t="s">
        <v>344</v>
      </c>
      <c r="H8243" t="s">
        <v>345</v>
      </c>
      <c r="I8243" t="s">
        <v>34</v>
      </c>
      <c r="J8243" t="s">
        <v>121</v>
      </c>
      <c r="K8243">
        <v>4</v>
      </c>
      <c r="L8243" s="2">
        <v>1600</v>
      </c>
      <c r="M8243">
        <v>10</v>
      </c>
      <c r="N8243" s="2">
        <v>6400</v>
      </c>
      <c r="O8243" s="2">
        <v>640</v>
      </c>
      <c r="P8243" s="2">
        <v>5760</v>
      </c>
      <c r="Q8243" s="2">
        <v>3667.33</v>
      </c>
      <c r="R8243" s="2">
        <v>2092.67</v>
      </c>
      <c r="S8243" t="s">
        <v>53</v>
      </c>
      <c r="T8243" t="s">
        <v>222</v>
      </c>
      <c r="U8243" t="s">
        <v>38</v>
      </c>
      <c r="V8243" t="s">
        <v>39</v>
      </c>
      <c r="W8243" t="s">
        <v>137</v>
      </c>
      <c r="X8243" t="s">
        <v>97</v>
      </c>
      <c r="Y8243" t="s">
        <v>56</v>
      </c>
      <c r="Z8243" t="s">
        <v>107</v>
      </c>
      <c r="AA8243" t="s">
        <v>44</v>
      </c>
      <c r="AB8243" t="s">
        <v>44</v>
      </c>
    </row>
    <row r="8244" spans="1:28" x14ac:dyDescent="0.25">
      <c r="A8244" t="s">
        <v>13241</v>
      </c>
      <c r="B8244" s="1">
        <v>45956</v>
      </c>
      <c r="C8244" t="s">
        <v>9072</v>
      </c>
      <c r="D8244" t="s">
        <v>9073</v>
      </c>
      <c r="E8244">
        <v>33</v>
      </c>
      <c r="F8244" t="s">
        <v>31</v>
      </c>
      <c r="G8244" t="s">
        <v>352</v>
      </c>
      <c r="H8244" t="s">
        <v>353</v>
      </c>
      <c r="I8244" t="s">
        <v>103</v>
      </c>
      <c r="J8244" t="s">
        <v>104</v>
      </c>
      <c r="K8244">
        <v>2</v>
      </c>
      <c r="L8244" s="2">
        <v>850</v>
      </c>
      <c r="M8244">
        <v>0</v>
      </c>
      <c r="N8244" s="2">
        <v>1700</v>
      </c>
      <c r="O8244" s="2">
        <v>0</v>
      </c>
      <c r="P8244" s="2">
        <v>1700</v>
      </c>
      <c r="Q8244" s="2">
        <v>1320.41</v>
      </c>
      <c r="R8244" s="2">
        <v>379.59</v>
      </c>
      <c r="S8244" t="s">
        <v>64</v>
      </c>
      <c r="T8244" t="s">
        <v>65</v>
      </c>
      <c r="U8244" t="s">
        <v>65</v>
      </c>
      <c r="V8244" t="s">
        <v>39</v>
      </c>
      <c r="W8244" t="s">
        <v>66</v>
      </c>
      <c r="X8244" t="s">
        <v>97</v>
      </c>
      <c r="Y8244" t="s">
        <v>56</v>
      </c>
      <c r="Z8244" t="s">
        <v>43</v>
      </c>
      <c r="AA8244" t="s">
        <v>44</v>
      </c>
      <c r="AB8244" t="s">
        <v>44</v>
      </c>
    </row>
    <row r="8245" spans="1:28" x14ac:dyDescent="0.25">
      <c r="A8245" t="s">
        <v>13242</v>
      </c>
      <c r="B8245" s="1">
        <v>45956</v>
      </c>
      <c r="C8245" t="s">
        <v>866</v>
      </c>
      <c r="D8245" t="s">
        <v>867</v>
      </c>
      <c r="E8245">
        <v>36</v>
      </c>
      <c r="F8245" t="s">
        <v>48</v>
      </c>
      <c r="G8245" t="s">
        <v>344</v>
      </c>
      <c r="H8245" t="s">
        <v>345</v>
      </c>
      <c r="I8245" t="s">
        <v>34</v>
      </c>
      <c r="J8245" t="s">
        <v>121</v>
      </c>
      <c r="K8245">
        <v>3</v>
      </c>
      <c r="L8245" s="2">
        <v>1600</v>
      </c>
      <c r="M8245">
        <v>5</v>
      </c>
      <c r="N8245" s="2">
        <v>4800</v>
      </c>
      <c r="O8245" s="2">
        <v>240</v>
      </c>
      <c r="P8245" s="2">
        <v>4560</v>
      </c>
      <c r="Q8245" s="2">
        <v>2596.21</v>
      </c>
      <c r="R8245" s="2">
        <v>1963.79</v>
      </c>
      <c r="S8245" t="s">
        <v>53</v>
      </c>
      <c r="T8245" t="s">
        <v>163</v>
      </c>
      <c r="U8245" t="s">
        <v>164</v>
      </c>
      <c r="V8245" t="s">
        <v>39</v>
      </c>
      <c r="W8245" t="s">
        <v>124</v>
      </c>
      <c r="X8245" t="s">
        <v>41</v>
      </c>
      <c r="Y8245" t="s">
        <v>56</v>
      </c>
      <c r="Z8245" t="s">
        <v>43</v>
      </c>
      <c r="AA8245" t="s">
        <v>44</v>
      </c>
      <c r="AB8245" t="s">
        <v>44</v>
      </c>
    </row>
    <row r="8246" spans="1:28" x14ac:dyDescent="0.25">
      <c r="A8246" t="s">
        <v>13243</v>
      </c>
      <c r="B8246" s="1">
        <v>45956</v>
      </c>
      <c r="C8246" t="s">
        <v>5510</v>
      </c>
      <c r="D8246" t="s">
        <v>5511</v>
      </c>
      <c r="E8246">
        <v>35</v>
      </c>
      <c r="F8246" t="s">
        <v>31</v>
      </c>
      <c r="G8246" t="s">
        <v>352</v>
      </c>
      <c r="H8246" t="s">
        <v>353</v>
      </c>
      <c r="I8246" t="s">
        <v>103</v>
      </c>
      <c r="J8246" t="s">
        <v>104</v>
      </c>
      <c r="K8246">
        <v>1</v>
      </c>
      <c r="L8246" s="2">
        <v>850</v>
      </c>
      <c r="M8246">
        <v>10</v>
      </c>
      <c r="N8246" s="2">
        <v>850</v>
      </c>
      <c r="O8246" s="2">
        <v>85</v>
      </c>
      <c r="P8246" s="2">
        <v>765</v>
      </c>
      <c r="Q8246" s="2">
        <v>451.85</v>
      </c>
      <c r="R8246" s="2">
        <v>313.14999999999998</v>
      </c>
      <c r="S8246" t="s">
        <v>53</v>
      </c>
      <c r="T8246" t="s">
        <v>37</v>
      </c>
      <c r="U8246" t="s">
        <v>38</v>
      </c>
      <c r="V8246" t="s">
        <v>39</v>
      </c>
      <c r="W8246" t="s">
        <v>66</v>
      </c>
      <c r="X8246" t="s">
        <v>97</v>
      </c>
      <c r="Y8246" t="s">
        <v>84</v>
      </c>
      <c r="Z8246" t="s">
        <v>43</v>
      </c>
      <c r="AA8246" t="s">
        <v>44</v>
      </c>
      <c r="AB8246" t="s">
        <v>44</v>
      </c>
    </row>
    <row r="8247" spans="1:28" x14ac:dyDescent="0.25">
      <c r="A8247" t="s">
        <v>13244</v>
      </c>
      <c r="B8247" s="1">
        <v>45956</v>
      </c>
      <c r="C8247" t="s">
        <v>5104</v>
      </c>
      <c r="D8247" t="s">
        <v>5105</v>
      </c>
      <c r="E8247">
        <v>31</v>
      </c>
      <c r="F8247" t="s">
        <v>111</v>
      </c>
      <c r="G8247" t="s">
        <v>243</v>
      </c>
      <c r="H8247" t="s">
        <v>244</v>
      </c>
      <c r="I8247" t="s">
        <v>103</v>
      </c>
      <c r="J8247" t="s">
        <v>104</v>
      </c>
      <c r="K8247">
        <v>2</v>
      </c>
      <c r="L8247" s="2">
        <v>450</v>
      </c>
      <c r="M8247">
        <v>10</v>
      </c>
      <c r="N8247" s="2">
        <v>900</v>
      </c>
      <c r="O8247" s="2">
        <v>90</v>
      </c>
      <c r="P8247" s="2">
        <v>810</v>
      </c>
      <c r="Q8247" s="2">
        <v>490.01</v>
      </c>
      <c r="R8247" s="2">
        <v>319.99</v>
      </c>
      <c r="S8247" t="s">
        <v>53</v>
      </c>
      <c r="T8247" t="s">
        <v>178</v>
      </c>
      <c r="U8247" t="s">
        <v>154</v>
      </c>
      <c r="V8247" t="s">
        <v>39</v>
      </c>
      <c r="W8247" t="s">
        <v>66</v>
      </c>
      <c r="X8247" t="s">
        <v>97</v>
      </c>
      <c r="Y8247" t="s">
        <v>56</v>
      </c>
      <c r="Z8247" t="s">
        <v>43</v>
      </c>
      <c r="AA8247" t="s">
        <v>44</v>
      </c>
      <c r="AB8247" t="s">
        <v>44</v>
      </c>
    </row>
    <row r="8248" spans="1:28" x14ac:dyDescent="0.25">
      <c r="A8248" t="s">
        <v>13245</v>
      </c>
      <c r="B8248" s="1">
        <v>45956</v>
      </c>
      <c r="C8248" t="s">
        <v>2510</v>
      </c>
      <c r="D8248" t="s">
        <v>2511</v>
      </c>
      <c r="E8248">
        <v>44</v>
      </c>
      <c r="F8248" t="s">
        <v>31</v>
      </c>
      <c r="G8248" t="s">
        <v>207</v>
      </c>
      <c r="H8248" t="s">
        <v>208</v>
      </c>
      <c r="I8248" t="s">
        <v>34</v>
      </c>
      <c r="J8248" t="s">
        <v>143</v>
      </c>
      <c r="K8248">
        <v>1</v>
      </c>
      <c r="L8248" s="2">
        <v>18000</v>
      </c>
      <c r="M8248">
        <v>30</v>
      </c>
      <c r="N8248" s="2">
        <v>18000</v>
      </c>
      <c r="O8248" s="2">
        <v>5400</v>
      </c>
      <c r="P8248" s="2">
        <v>12600</v>
      </c>
      <c r="Q8248" s="2">
        <v>8803.61</v>
      </c>
      <c r="R8248" s="2">
        <v>3796.39</v>
      </c>
      <c r="S8248" t="s">
        <v>53</v>
      </c>
      <c r="T8248" t="s">
        <v>263</v>
      </c>
      <c r="U8248" t="s">
        <v>91</v>
      </c>
      <c r="V8248" t="s">
        <v>39</v>
      </c>
      <c r="W8248" t="s">
        <v>40</v>
      </c>
      <c r="X8248" t="s">
        <v>41</v>
      </c>
      <c r="Y8248" t="s">
        <v>42</v>
      </c>
      <c r="Z8248" t="s">
        <v>43</v>
      </c>
      <c r="AA8248" t="s">
        <v>44</v>
      </c>
      <c r="AB8248" t="s">
        <v>44</v>
      </c>
    </row>
    <row r="8249" spans="1:28" x14ac:dyDescent="0.25">
      <c r="A8249" t="s">
        <v>13246</v>
      </c>
      <c r="B8249" s="1">
        <v>45956</v>
      </c>
      <c r="C8249" t="s">
        <v>1946</v>
      </c>
      <c r="D8249" t="s">
        <v>1947</v>
      </c>
      <c r="E8249">
        <v>45</v>
      </c>
      <c r="F8249" t="s">
        <v>48</v>
      </c>
      <c r="G8249" t="s">
        <v>141</v>
      </c>
      <c r="H8249" t="s">
        <v>142</v>
      </c>
      <c r="I8249" t="s">
        <v>74</v>
      </c>
      <c r="J8249" t="s">
        <v>143</v>
      </c>
      <c r="K8249">
        <v>1</v>
      </c>
      <c r="L8249" s="2">
        <v>900</v>
      </c>
      <c r="M8249">
        <v>25</v>
      </c>
      <c r="N8249" s="2">
        <v>900</v>
      </c>
      <c r="O8249" s="2">
        <v>225</v>
      </c>
      <c r="P8249" s="2">
        <v>675</v>
      </c>
      <c r="Q8249" s="2">
        <v>447.08</v>
      </c>
      <c r="R8249" s="2">
        <v>227.92</v>
      </c>
      <c r="S8249" t="s">
        <v>53</v>
      </c>
      <c r="T8249" t="s">
        <v>105</v>
      </c>
      <c r="U8249" t="s">
        <v>106</v>
      </c>
      <c r="V8249" t="s">
        <v>39</v>
      </c>
      <c r="W8249" t="s">
        <v>124</v>
      </c>
      <c r="X8249" t="s">
        <v>67</v>
      </c>
      <c r="Y8249" t="s">
        <v>56</v>
      </c>
      <c r="Z8249" t="s">
        <v>43</v>
      </c>
      <c r="AA8249" t="s">
        <v>44</v>
      </c>
      <c r="AB8249" t="s">
        <v>44</v>
      </c>
    </row>
    <row r="8250" spans="1:28" x14ac:dyDescent="0.25">
      <c r="A8250" t="s">
        <v>13247</v>
      </c>
      <c r="B8250" s="1">
        <v>45956</v>
      </c>
      <c r="C8250" t="s">
        <v>10319</v>
      </c>
      <c r="D8250" t="s">
        <v>10320</v>
      </c>
      <c r="E8250">
        <v>25</v>
      </c>
      <c r="F8250" t="s">
        <v>111</v>
      </c>
      <c r="G8250" t="s">
        <v>238</v>
      </c>
      <c r="H8250" t="s">
        <v>239</v>
      </c>
      <c r="I8250" t="s">
        <v>62</v>
      </c>
      <c r="J8250" t="s">
        <v>63</v>
      </c>
      <c r="K8250">
        <v>1</v>
      </c>
      <c r="L8250" s="2">
        <v>6500</v>
      </c>
      <c r="M8250">
        <v>20</v>
      </c>
      <c r="N8250" s="2">
        <v>6500</v>
      </c>
      <c r="O8250" s="2">
        <v>1300</v>
      </c>
      <c r="P8250" s="2">
        <v>5200</v>
      </c>
      <c r="Q8250" s="2">
        <v>4228.93</v>
      </c>
      <c r="R8250" s="2">
        <v>971.07</v>
      </c>
      <c r="S8250" t="s">
        <v>36</v>
      </c>
      <c r="T8250" t="s">
        <v>163</v>
      </c>
      <c r="U8250" t="s">
        <v>164</v>
      </c>
      <c r="V8250" t="s">
        <v>39</v>
      </c>
      <c r="W8250" t="s">
        <v>92</v>
      </c>
      <c r="X8250" t="s">
        <v>41</v>
      </c>
      <c r="Y8250" t="s">
        <v>42</v>
      </c>
      <c r="Z8250" t="s">
        <v>223</v>
      </c>
      <c r="AA8250" t="s">
        <v>44</v>
      </c>
      <c r="AB8250" t="s">
        <v>44</v>
      </c>
    </row>
    <row r="8251" spans="1:28" x14ac:dyDescent="0.25">
      <c r="A8251" t="s">
        <v>13248</v>
      </c>
      <c r="B8251" s="1">
        <v>45956</v>
      </c>
      <c r="C8251" t="s">
        <v>476</v>
      </c>
      <c r="D8251" t="s">
        <v>477</v>
      </c>
      <c r="E8251">
        <v>50</v>
      </c>
      <c r="F8251" t="s">
        <v>31</v>
      </c>
      <c r="G8251" t="s">
        <v>188</v>
      </c>
      <c r="H8251" t="s">
        <v>189</v>
      </c>
      <c r="I8251" t="s">
        <v>34</v>
      </c>
      <c r="J8251" t="s">
        <v>190</v>
      </c>
      <c r="K8251">
        <v>2</v>
      </c>
      <c r="L8251" s="2">
        <v>1800</v>
      </c>
      <c r="M8251">
        <v>20</v>
      </c>
      <c r="N8251" s="2">
        <v>3600</v>
      </c>
      <c r="O8251" s="2">
        <v>720</v>
      </c>
      <c r="P8251" s="2">
        <v>2880</v>
      </c>
      <c r="Q8251" s="2">
        <v>2036.21</v>
      </c>
      <c r="R8251" s="2">
        <v>843.79</v>
      </c>
      <c r="S8251" t="s">
        <v>53</v>
      </c>
      <c r="T8251" t="s">
        <v>105</v>
      </c>
      <c r="U8251" t="s">
        <v>106</v>
      </c>
      <c r="V8251" t="s">
        <v>39</v>
      </c>
      <c r="W8251" t="s">
        <v>92</v>
      </c>
      <c r="X8251" t="s">
        <v>41</v>
      </c>
      <c r="Y8251" t="s">
        <v>56</v>
      </c>
      <c r="Z8251" t="s">
        <v>223</v>
      </c>
      <c r="AA8251" t="s">
        <v>44</v>
      </c>
      <c r="AB8251" t="s">
        <v>44</v>
      </c>
    </row>
    <row r="8252" spans="1:28" x14ac:dyDescent="0.25">
      <c r="A8252" t="s">
        <v>13249</v>
      </c>
      <c r="B8252" s="1">
        <v>45956</v>
      </c>
      <c r="C8252" t="s">
        <v>9165</v>
      </c>
      <c r="D8252" t="s">
        <v>9166</v>
      </c>
      <c r="E8252">
        <v>47</v>
      </c>
      <c r="F8252" t="s">
        <v>48</v>
      </c>
      <c r="G8252" t="s">
        <v>212</v>
      </c>
      <c r="H8252" t="s">
        <v>213</v>
      </c>
      <c r="I8252" t="s">
        <v>51</v>
      </c>
      <c r="J8252" t="s">
        <v>52</v>
      </c>
      <c r="K8252">
        <v>3</v>
      </c>
      <c r="L8252" s="2">
        <v>400</v>
      </c>
      <c r="M8252">
        <v>0</v>
      </c>
      <c r="N8252" s="2">
        <v>1200</v>
      </c>
      <c r="O8252" s="2">
        <v>0</v>
      </c>
      <c r="P8252" s="2">
        <v>1200</v>
      </c>
      <c r="Q8252" s="2">
        <v>926.59</v>
      </c>
      <c r="R8252" s="2">
        <v>273.41000000000003</v>
      </c>
      <c r="S8252" t="s">
        <v>53</v>
      </c>
      <c r="T8252" t="s">
        <v>105</v>
      </c>
      <c r="U8252" t="s">
        <v>106</v>
      </c>
      <c r="V8252" t="s">
        <v>39</v>
      </c>
      <c r="W8252" t="s">
        <v>83</v>
      </c>
      <c r="X8252" t="s">
        <v>67</v>
      </c>
      <c r="Y8252" t="s">
        <v>56</v>
      </c>
      <c r="Z8252" t="s">
        <v>43</v>
      </c>
      <c r="AA8252" t="s">
        <v>44</v>
      </c>
      <c r="AB8252" t="s">
        <v>44</v>
      </c>
    </row>
    <row r="8253" spans="1:28" x14ac:dyDescent="0.25">
      <c r="A8253" t="s">
        <v>13250</v>
      </c>
      <c r="B8253" s="1">
        <v>45956</v>
      </c>
      <c r="C8253" t="s">
        <v>2910</v>
      </c>
      <c r="D8253" t="s">
        <v>2911</v>
      </c>
      <c r="E8253">
        <v>58</v>
      </c>
      <c r="F8253" t="s">
        <v>111</v>
      </c>
      <c r="G8253" t="s">
        <v>188</v>
      </c>
      <c r="H8253" t="s">
        <v>189</v>
      </c>
      <c r="I8253" t="s">
        <v>34</v>
      </c>
      <c r="J8253" t="s">
        <v>190</v>
      </c>
      <c r="K8253">
        <v>5</v>
      </c>
      <c r="L8253" s="2">
        <v>1800</v>
      </c>
      <c r="M8253">
        <v>10</v>
      </c>
      <c r="N8253" s="2">
        <v>9000</v>
      </c>
      <c r="O8253" s="2">
        <v>900</v>
      </c>
      <c r="P8253" s="2">
        <v>8100</v>
      </c>
      <c r="Q8253" s="2">
        <v>5181.43</v>
      </c>
      <c r="R8253" s="2">
        <v>2918.57</v>
      </c>
      <c r="S8253" t="s">
        <v>36</v>
      </c>
      <c r="T8253" t="s">
        <v>153</v>
      </c>
      <c r="U8253" t="s">
        <v>154</v>
      </c>
      <c r="V8253" t="s">
        <v>39</v>
      </c>
      <c r="W8253" t="s">
        <v>137</v>
      </c>
      <c r="X8253" t="s">
        <v>67</v>
      </c>
      <c r="Y8253" t="s">
        <v>56</v>
      </c>
      <c r="Z8253" t="s">
        <v>43</v>
      </c>
      <c r="AA8253" t="s">
        <v>44</v>
      </c>
      <c r="AB8253" t="s">
        <v>44</v>
      </c>
    </row>
    <row r="8254" spans="1:28" x14ac:dyDescent="0.25">
      <c r="A8254" t="s">
        <v>13251</v>
      </c>
      <c r="B8254" s="1">
        <v>45956</v>
      </c>
      <c r="C8254" t="s">
        <v>10130</v>
      </c>
      <c r="D8254" t="s">
        <v>10131</v>
      </c>
      <c r="E8254">
        <v>30</v>
      </c>
      <c r="F8254" t="s">
        <v>48</v>
      </c>
      <c r="G8254" t="s">
        <v>158</v>
      </c>
      <c r="H8254" t="s">
        <v>159</v>
      </c>
      <c r="I8254" t="s">
        <v>51</v>
      </c>
      <c r="J8254" t="s">
        <v>52</v>
      </c>
      <c r="K8254">
        <v>1</v>
      </c>
      <c r="L8254" s="2">
        <v>650</v>
      </c>
      <c r="M8254">
        <v>20</v>
      </c>
      <c r="N8254" s="2">
        <v>650</v>
      </c>
      <c r="O8254" s="2">
        <v>130</v>
      </c>
      <c r="P8254" s="2">
        <v>520</v>
      </c>
      <c r="Q8254" s="2">
        <v>365.82</v>
      </c>
      <c r="R8254" s="2">
        <v>154.18</v>
      </c>
      <c r="S8254" t="s">
        <v>36</v>
      </c>
      <c r="T8254" t="s">
        <v>398</v>
      </c>
      <c r="U8254" t="s">
        <v>399</v>
      </c>
      <c r="V8254" t="s">
        <v>39</v>
      </c>
      <c r="W8254" t="s">
        <v>137</v>
      </c>
      <c r="X8254" t="s">
        <v>41</v>
      </c>
      <c r="Y8254" t="s">
        <v>42</v>
      </c>
      <c r="Z8254" t="s">
        <v>43</v>
      </c>
      <c r="AA8254" t="s">
        <v>44</v>
      </c>
      <c r="AB8254" t="s">
        <v>44</v>
      </c>
    </row>
    <row r="8255" spans="1:28" x14ac:dyDescent="0.25">
      <c r="A8255" t="s">
        <v>13252</v>
      </c>
      <c r="B8255" s="1">
        <v>45956</v>
      </c>
      <c r="C8255" t="s">
        <v>6982</v>
      </c>
      <c r="D8255" t="s">
        <v>6983</v>
      </c>
      <c r="E8255">
        <v>55</v>
      </c>
      <c r="F8255" t="s">
        <v>48</v>
      </c>
      <c r="G8255" t="s">
        <v>561</v>
      </c>
      <c r="H8255" t="s">
        <v>562</v>
      </c>
      <c r="I8255" t="s">
        <v>34</v>
      </c>
      <c r="J8255" t="s">
        <v>143</v>
      </c>
      <c r="K8255">
        <v>5</v>
      </c>
      <c r="L8255" s="2">
        <v>900</v>
      </c>
      <c r="M8255">
        <v>15</v>
      </c>
      <c r="N8255" s="2">
        <v>4500</v>
      </c>
      <c r="O8255" s="2">
        <v>675</v>
      </c>
      <c r="P8255" s="2">
        <v>3825</v>
      </c>
      <c r="Q8255" s="2">
        <v>3119.82</v>
      </c>
      <c r="R8255" s="2">
        <v>705.18</v>
      </c>
      <c r="S8255" t="s">
        <v>53</v>
      </c>
      <c r="T8255" t="s">
        <v>178</v>
      </c>
      <c r="U8255" t="s">
        <v>154</v>
      </c>
      <c r="V8255" t="s">
        <v>39</v>
      </c>
      <c r="W8255" t="s">
        <v>83</v>
      </c>
      <c r="X8255" t="s">
        <v>41</v>
      </c>
      <c r="Y8255" t="s">
        <v>56</v>
      </c>
      <c r="Z8255" t="s">
        <v>43</v>
      </c>
      <c r="AA8255" t="s">
        <v>68</v>
      </c>
      <c r="AB8255" t="s">
        <v>44</v>
      </c>
    </row>
    <row r="8256" spans="1:28" x14ac:dyDescent="0.25">
      <c r="A8256" t="s">
        <v>13253</v>
      </c>
      <c r="B8256" s="1">
        <v>45956</v>
      </c>
      <c r="C8256" t="s">
        <v>5272</v>
      </c>
      <c r="D8256" t="s">
        <v>5273</v>
      </c>
      <c r="E8256">
        <v>49</v>
      </c>
      <c r="F8256" t="s">
        <v>31</v>
      </c>
      <c r="G8256" t="s">
        <v>32</v>
      </c>
      <c r="H8256" t="s">
        <v>33</v>
      </c>
      <c r="I8256" t="s">
        <v>34</v>
      </c>
      <c r="J8256" t="s">
        <v>35</v>
      </c>
      <c r="K8256">
        <v>4</v>
      </c>
      <c r="L8256" s="2">
        <v>55000</v>
      </c>
      <c r="M8256">
        <v>10</v>
      </c>
      <c r="N8256" s="2">
        <v>220000</v>
      </c>
      <c r="O8256" s="2">
        <v>22000</v>
      </c>
      <c r="P8256" s="2">
        <v>198000</v>
      </c>
      <c r="Q8256" s="2">
        <v>146661.13</v>
      </c>
      <c r="R8256" s="2">
        <v>51338.87</v>
      </c>
      <c r="S8256" t="s">
        <v>53</v>
      </c>
      <c r="T8256" t="s">
        <v>178</v>
      </c>
      <c r="U8256" t="s">
        <v>154</v>
      </c>
      <c r="V8256" t="s">
        <v>39</v>
      </c>
      <c r="W8256" t="s">
        <v>124</v>
      </c>
      <c r="X8256" t="s">
        <v>97</v>
      </c>
      <c r="Y8256" t="s">
        <v>56</v>
      </c>
      <c r="Z8256" t="s">
        <v>223</v>
      </c>
      <c r="AA8256" t="s">
        <v>44</v>
      </c>
      <c r="AB8256" t="s">
        <v>44</v>
      </c>
    </row>
    <row r="8257" spans="1:28" x14ac:dyDescent="0.25">
      <c r="A8257" t="s">
        <v>13254</v>
      </c>
      <c r="B8257" s="1">
        <v>45957</v>
      </c>
      <c r="C8257" t="s">
        <v>6057</v>
      </c>
      <c r="D8257" t="s">
        <v>6058</v>
      </c>
      <c r="E8257">
        <v>39</v>
      </c>
      <c r="F8257" t="s">
        <v>111</v>
      </c>
      <c r="G8257" t="s">
        <v>238</v>
      </c>
      <c r="H8257" t="s">
        <v>239</v>
      </c>
      <c r="I8257" t="s">
        <v>62</v>
      </c>
      <c r="J8257" t="s">
        <v>63</v>
      </c>
      <c r="K8257">
        <v>1</v>
      </c>
      <c r="L8257" s="2">
        <v>6500</v>
      </c>
      <c r="M8257">
        <v>10</v>
      </c>
      <c r="N8257" s="2">
        <v>6500</v>
      </c>
      <c r="O8257" s="2">
        <v>650</v>
      </c>
      <c r="P8257" s="2">
        <v>5850</v>
      </c>
      <c r="Q8257" s="2">
        <v>4330.58</v>
      </c>
      <c r="R8257" s="2">
        <v>1519.42</v>
      </c>
      <c r="S8257" t="s">
        <v>53</v>
      </c>
      <c r="T8257" t="s">
        <v>136</v>
      </c>
      <c r="U8257" t="s">
        <v>38</v>
      </c>
      <c r="V8257" t="s">
        <v>39</v>
      </c>
      <c r="W8257" t="s">
        <v>83</v>
      </c>
      <c r="X8257" t="s">
        <v>97</v>
      </c>
      <c r="Y8257" t="s">
        <v>56</v>
      </c>
      <c r="Z8257" t="s">
        <v>43</v>
      </c>
      <c r="AA8257" t="s">
        <v>44</v>
      </c>
      <c r="AB8257" t="s">
        <v>44</v>
      </c>
    </row>
    <row r="8258" spans="1:28" x14ac:dyDescent="0.25">
      <c r="A8258" t="s">
        <v>13255</v>
      </c>
      <c r="B8258" s="1">
        <v>45957</v>
      </c>
      <c r="C8258" t="s">
        <v>13256</v>
      </c>
      <c r="D8258" t="s">
        <v>13257</v>
      </c>
      <c r="E8258">
        <v>37</v>
      </c>
      <c r="F8258" t="s">
        <v>111</v>
      </c>
      <c r="G8258" t="s">
        <v>212</v>
      </c>
      <c r="H8258" t="s">
        <v>213</v>
      </c>
      <c r="I8258" t="s">
        <v>51</v>
      </c>
      <c r="J8258" t="s">
        <v>52</v>
      </c>
      <c r="K8258">
        <v>2</v>
      </c>
      <c r="L8258" s="2">
        <v>400</v>
      </c>
      <c r="M8258">
        <v>0</v>
      </c>
      <c r="N8258" s="2">
        <v>800</v>
      </c>
      <c r="O8258" s="2">
        <v>0</v>
      </c>
      <c r="P8258" s="2">
        <v>800</v>
      </c>
      <c r="Q8258" s="2">
        <v>627.61</v>
      </c>
      <c r="R8258" s="2">
        <v>172.39</v>
      </c>
      <c r="S8258" t="s">
        <v>36</v>
      </c>
      <c r="T8258" t="s">
        <v>136</v>
      </c>
      <c r="U8258" t="s">
        <v>38</v>
      </c>
      <c r="V8258" t="s">
        <v>39</v>
      </c>
      <c r="W8258" t="s">
        <v>40</v>
      </c>
      <c r="X8258" t="s">
        <v>41</v>
      </c>
      <c r="Y8258" t="s">
        <v>56</v>
      </c>
      <c r="Z8258" t="s">
        <v>43</v>
      </c>
      <c r="AA8258" t="s">
        <v>44</v>
      </c>
      <c r="AB8258" t="s">
        <v>44</v>
      </c>
    </row>
    <row r="8259" spans="1:28" x14ac:dyDescent="0.25">
      <c r="A8259" t="s">
        <v>13258</v>
      </c>
      <c r="B8259" s="1">
        <v>45957</v>
      </c>
      <c r="C8259" t="s">
        <v>7990</v>
      </c>
      <c r="D8259" t="s">
        <v>7991</v>
      </c>
      <c r="E8259">
        <v>22</v>
      </c>
      <c r="F8259" t="s">
        <v>111</v>
      </c>
      <c r="G8259" t="s">
        <v>436</v>
      </c>
      <c r="H8259" t="s">
        <v>437</v>
      </c>
      <c r="I8259" t="s">
        <v>74</v>
      </c>
      <c r="J8259" t="s">
        <v>190</v>
      </c>
      <c r="K8259">
        <v>1</v>
      </c>
      <c r="L8259" s="2">
        <v>1800</v>
      </c>
      <c r="M8259">
        <v>5</v>
      </c>
      <c r="N8259" s="2">
        <v>1800</v>
      </c>
      <c r="O8259" s="2">
        <v>90</v>
      </c>
      <c r="P8259" s="2">
        <v>1710</v>
      </c>
      <c r="Q8259" s="2">
        <v>1140.97</v>
      </c>
      <c r="R8259" s="2">
        <v>569.03</v>
      </c>
      <c r="S8259" t="s">
        <v>53</v>
      </c>
      <c r="T8259" t="s">
        <v>163</v>
      </c>
      <c r="U8259" t="s">
        <v>164</v>
      </c>
      <c r="V8259" t="s">
        <v>39</v>
      </c>
      <c r="W8259" t="s">
        <v>92</v>
      </c>
      <c r="X8259" t="s">
        <v>67</v>
      </c>
      <c r="Y8259" t="s">
        <v>56</v>
      </c>
      <c r="Z8259" t="s">
        <v>43</v>
      </c>
      <c r="AA8259" t="s">
        <v>44</v>
      </c>
      <c r="AB8259" t="s">
        <v>44</v>
      </c>
    </row>
    <row r="8260" spans="1:28" x14ac:dyDescent="0.25">
      <c r="A8260" t="s">
        <v>13259</v>
      </c>
      <c r="B8260" s="1">
        <v>45957</v>
      </c>
      <c r="C8260" t="s">
        <v>13260</v>
      </c>
      <c r="D8260" t="s">
        <v>13261</v>
      </c>
      <c r="E8260">
        <v>32</v>
      </c>
      <c r="F8260" t="s">
        <v>31</v>
      </c>
      <c r="G8260" t="s">
        <v>60</v>
      </c>
      <c r="H8260" t="s">
        <v>61</v>
      </c>
      <c r="I8260" t="s">
        <v>62</v>
      </c>
      <c r="J8260" t="s">
        <v>63</v>
      </c>
      <c r="K8260">
        <v>1</v>
      </c>
      <c r="L8260" s="2">
        <v>3500</v>
      </c>
      <c r="M8260">
        <v>10</v>
      </c>
      <c r="N8260" s="2">
        <v>3500</v>
      </c>
      <c r="O8260" s="2">
        <v>350</v>
      </c>
      <c r="P8260" s="2">
        <v>3150</v>
      </c>
      <c r="Q8260" s="2">
        <v>1775.66</v>
      </c>
      <c r="R8260" s="2">
        <v>1374.34</v>
      </c>
      <c r="S8260" t="s">
        <v>64</v>
      </c>
      <c r="T8260" t="s">
        <v>222</v>
      </c>
      <c r="U8260" t="s">
        <v>38</v>
      </c>
      <c r="V8260" t="s">
        <v>39</v>
      </c>
      <c r="W8260" t="s">
        <v>66</v>
      </c>
      <c r="X8260" t="s">
        <v>97</v>
      </c>
      <c r="Y8260" t="s">
        <v>42</v>
      </c>
      <c r="Z8260" t="s">
        <v>43</v>
      </c>
      <c r="AA8260" t="s">
        <v>44</v>
      </c>
      <c r="AB8260" t="s">
        <v>44</v>
      </c>
    </row>
    <row r="8261" spans="1:28" x14ac:dyDescent="0.25">
      <c r="A8261" t="s">
        <v>13262</v>
      </c>
      <c r="B8261" s="1">
        <v>45957</v>
      </c>
      <c r="C8261" t="s">
        <v>1885</v>
      </c>
      <c r="D8261" t="s">
        <v>1886</v>
      </c>
      <c r="E8261">
        <v>29</v>
      </c>
      <c r="F8261" t="s">
        <v>111</v>
      </c>
      <c r="G8261" t="s">
        <v>212</v>
      </c>
      <c r="H8261" t="s">
        <v>213</v>
      </c>
      <c r="I8261" t="s">
        <v>51</v>
      </c>
      <c r="J8261" t="s">
        <v>52</v>
      </c>
      <c r="K8261">
        <v>2</v>
      </c>
      <c r="L8261" s="2">
        <v>400</v>
      </c>
      <c r="M8261">
        <v>15</v>
      </c>
      <c r="N8261" s="2">
        <v>800</v>
      </c>
      <c r="O8261" s="2">
        <v>120</v>
      </c>
      <c r="P8261" s="2">
        <v>680</v>
      </c>
      <c r="Q8261" s="2">
        <v>556.88</v>
      </c>
      <c r="R8261" s="2">
        <v>123.12</v>
      </c>
      <c r="S8261" t="s">
        <v>53</v>
      </c>
      <c r="T8261" t="s">
        <v>290</v>
      </c>
      <c r="U8261" t="s">
        <v>291</v>
      </c>
      <c r="V8261" t="s">
        <v>39</v>
      </c>
      <c r="W8261" t="s">
        <v>40</v>
      </c>
      <c r="X8261" t="s">
        <v>41</v>
      </c>
      <c r="Y8261" t="s">
        <v>42</v>
      </c>
      <c r="Z8261" t="s">
        <v>43</v>
      </c>
      <c r="AA8261" t="s">
        <v>44</v>
      </c>
      <c r="AB8261" t="s">
        <v>44</v>
      </c>
    </row>
    <row r="8262" spans="1:28" x14ac:dyDescent="0.25">
      <c r="A8262" t="s">
        <v>13263</v>
      </c>
      <c r="B8262" s="1">
        <v>45957</v>
      </c>
      <c r="C8262" t="s">
        <v>3905</v>
      </c>
      <c r="D8262" t="s">
        <v>3906</v>
      </c>
      <c r="E8262">
        <v>59</v>
      </c>
      <c r="F8262" t="s">
        <v>111</v>
      </c>
      <c r="G8262" t="s">
        <v>344</v>
      </c>
      <c r="H8262" t="s">
        <v>345</v>
      </c>
      <c r="I8262" t="s">
        <v>34</v>
      </c>
      <c r="J8262" t="s">
        <v>121</v>
      </c>
      <c r="K8262">
        <v>1</v>
      </c>
      <c r="L8262" s="2">
        <v>1600</v>
      </c>
      <c r="M8262">
        <v>10</v>
      </c>
      <c r="N8262" s="2">
        <v>1600</v>
      </c>
      <c r="O8262" s="2">
        <v>160</v>
      </c>
      <c r="P8262" s="2">
        <v>1440</v>
      </c>
      <c r="Q8262" s="2">
        <v>814.41</v>
      </c>
      <c r="R8262" s="2">
        <v>625.59</v>
      </c>
      <c r="S8262" t="s">
        <v>53</v>
      </c>
      <c r="T8262" t="s">
        <v>37</v>
      </c>
      <c r="U8262" t="s">
        <v>38</v>
      </c>
      <c r="V8262" t="s">
        <v>39</v>
      </c>
      <c r="W8262" t="s">
        <v>124</v>
      </c>
      <c r="X8262" t="s">
        <v>41</v>
      </c>
      <c r="Y8262" t="s">
        <v>84</v>
      </c>
      <c r="Z8262" t="s">
        <v>43</v>
      </c>
      <c r="AA8262" t="s">
        <v>68</v>
      </c>
      <c r="AB8262" t="s">
        <v>44</v>
      </c>
    </row>
    <row r="8263" spans="1:28" x14ac:dyDescent="0.25">
      <c r="A8263" t="s">
        <v>13264</v>
      </c>
      <c r="B8263" s="1">
        <v>45957</v>
      </c>
      <c r="C8263" t="s">
        <v>1709</v>
      </c>
      <c r="D8263" t="s">
        <v>1710</v>
      </c>
      <c r="E8263">
        <v>48</v>
      </c>
      <c r="F8263" t="s">
        <v>111</v>
      </c>
      <c r="G8263" t="s">
        <v>436</v>
      </c>
      <c r="H8263" t="s">
        <v>437</v>
      </c>
      <c r="I8263" t="s">
        <v>74</v>
      </c>
      <c r="J8263" t="s">
        <v>190</v>
      </c>
      <c r="K8263">
        <v>1</v>
      </c>
      <c r="L8263" s="2">
        <v>1800</v>
      </c>
      <c r="M8263">
        <v>20</v>
      </c>
      <c r="N8263" s="2">
        <v>1800</v>
      </c>
      <c r="O8263" s="2">
        <v>360</v>
      </c>
      <c r="P8263" s="2">
        <v>1440</v>
      </c>
      <c r="Q8263" s="2">
        <v>935.66</v>
      </c>
      <c r="R8263" s="2">
        <v>504.34</v>
      </c>
      <c r="S8263" t="s">
        <v>53</v>
      </c>
      <c r="T8263" t="s">
        <v>263</v>
      </c>
      <c r="U8263" t="s">
        <v>91</v>
      </c>
      <c r="V8263" t="s">
        <v>39</v>
      </c>
      <c r="W8263" t="s">
        <v>40</v>
      </c>
      <c r="X8263" t="s">
        <v>67</v>
      </c>
      <c r="Y8263" t="s">
        <v>56</v>
      </c>
      <c r="Z8263" t="s">
        <v>43</v>
      </c>
      <c r="AA8263" t="s">
        <v>44</v>
      </c>
      <c r="AB8263" t="s">
        <v>44</v>
      </c>
    </row>
    <row r="8264" spans="1:28" x14ac:dyDescent="0.25">
      <c r="A8264" t="s">
        <v>13265</v>
      </c>
      <c r="B8264" s="1">
        <v>45957</v>
      </c>
      <c r="C8264" t="s">
        <v>8347</v>
      </c>
      <c r="D8264" t="s">
        <v>8348</v>
      </c>
      <c r="E8264">
        <v>39</v>
      </c>
      <c r="F8264" t="s">
        <v>48</v>
      </c>
      <c r="G8264" t="s">
        <v>81</v>
      </c>
      <c r="H8264" t="s">
        <v>82</v>
      </c>
      <c r="I8264" t="s">
        <v>51</v>
      </c>
      <c r="J8264" t="s">
        <v>52</v>
      </c>
      <c r="K8264">
        <v>1</v>
      </c>
      <c r="L8264" s="2">
        <v>600</v>
      </c>
      <c r="M8264">
        <v>0</v>
      </c>
      <c r="N8264" s="2">
        <v>600</v>
      </c>
      <c r="O8264" s="2">
        <v>0</v>
      </c>
      <c r="P8264" s="2">
        <v>600</v>
      </c>
      <c r="Q8264" s="2">
        <v>420.34</v>
      </c>
      <c r="R8264" s="2">
        <v>179.66</v>
      </c>
      <c r="S8264" t="s">
        <v>53</v>
      </c>
      <c r="T8264" t="s">
        <v>105</v>
      </c>
      <c r="U8264" t="s">
        <v>106</v>
      </c>
      <c r="V8264" t="s">
        <v>39</v>
      </c>
      <c r="W8264" t="s">
        <v>83</v>
      </c>
      <c r="X8264" t="s">
        <v>41</v>
      </c>
      <c r="Y8264" t="s">
        <v>42</v>
      </c>
      <c r="Z8264" t="s">
        <v>43</v>
      </c>
      <c r="AA8264" t="s">
        <v>44</v>
      </c>
      <c r="AB8264" t="s">
        <v>44</v>
      </c>
    </row>
    <row r="8265" spans="1:28" x14ac:dyDescent="0.25">
      <c r="A8265" t="s">
        <v>13266</v>
      </c>
      <c r="B8265" s="1">
        <v>45957</v>
      </c>
      <c r="C8265" t="s">
        <v>10357</v>
      </c>
      <c r="D8265" t="s">
        <v>10358</v>
      </c>
      <c r="E8265">
        <v>42</v>
      </c>
      <c r="F8265" t="s">
        <v>31</v>
      </c>
      <c r="G8265" t="s">
        <v>158</v>
      </c>
      <c r="H8265" t="s">
        <v>159</v>
      </c>
      <c r="I8265" t="s">
        <v>51</v>
      </c>
      <c r="J8265" t="s">
        <v>52</v>
      </c>
      <c r="K8265">
        <v>2</v>
      </c>
      <c r="L8265" s="2">
        <v>650</v>
      </c>
      <c r="M8265">
        <v>25</v>
      </c>
      <c r="N8265" s="2">
        <v>1300</v>
      </c>
      <c r="O8265" s="2">
        <v>325</v>
      </c>
      <c r="P8265" s="2">
        <v>975</v>
      </c>
      <c r="Q8265" s="2">
        <v>728.67</v>
      </c>
      <c r="R8265" s="2">
        <v>246.33</v>
      </c>
      <c r="S8265" t="s">
        <v>64</v>
      </c>
      <c r="T8265" t="s">
        <v>114</v>
      </c>
      <c r="U8265" t="s">
        <v>115</v>
      </c>
      <c r="V8265" t="s">
        <v>39</v>
      </c>
      <c r="W8265" t="s">
        <v>124</v>
      </c>
      <c r="X8265" t="s">
        <v>41</v>
      </c>
      <c r="Y8265" t="s">
        <v>56</v>
      </c>
      <c r="Z8265" t="s">
        <v>43</v>
      </c>
      <c r="AA8265" t="s">
        <v>44</v>
      </c>
      <c r="AB8265" t="s">
        <v>44</v>
      </c>
    </row>
    <row r="8266" spans="1:28" x14ac:dyDescent="0.25">
      <c r="A8266" t="s">
        <v>13267</v>
      </c>
      <c r="B8266" s="1">
        <v>45957</v>
      </c>
      <c r="C8266" t="s">
        <v>2725</v>
      </c>
      <c r="D8266" t="s">
        <v>2726</v>
      </c>
      <c r="E8266">
        <v>30</v>
      </c>
      <c r="F8266" t="s">
        <v>48</v>
      </c>
      <c r="G8266" t="s">
        <v>134</v>
      </c>
      <c r="H8266" t="s">
        <v>135</v>
      </c>
      <c r="I8266" t="s">
        <v>62</v>
      </c>
      <c r="J8266" t="s">
        <v>130</v>
      </c>
      <c r="K8266">
        <v>1</v>
      </c>
      <c r="L8266" s="2">
        <v>8500</v>
      </c>
      <c r="M8266">
        <v>25</v>
      </c>
      <c r="N8266" s="2">
        <v>8500</v>
      </c>
      <c r="O8266" s="2">
        <v>2125</v>
      </c>
      <c r="P8266" s="2">
        <v>6375</v>
      </c>
      <c r="Q8266" s="2">
        <v>4603.58</v>
      </c>
      <c r="R8266" s="2">
        <v>1771.42</v>
      </c>
      <c r="S8266" t="s">
        <v>53</v>
      </c>
      <c r="T8266" t="s">
        <v>178</v>
      </c>
      <c r="U8266" t="s">
        <v>154</v>
      </c>
      <c r="V8266" t="s">
        <v>39</v>
      </c>
      <c r="W8266" t="s">
        <v>40</v>
      </c>
      <c r="X8266" t="s">
        <v>67</v>
      </c>
      <c r="Y8266" t="s">
        <v>42</v>
      </c>
      <c r="Z8266" t="s">
        <v>43</v>
      </c>
      <c r="AA8266" t="s">
        <v>44</v>
      </c>
      <c r="AB8266" t="s">
        <v>44</v>
      </c>
    </row>
    <row r="8267" spans="1:28" x14ac:dyDescent="0.25">
      <c r="A8267" t="s">
        <v>13268</v>
      </c>
      <c r="B8267" s="1">
        <v>45958</v>
      </c>
      <c r="C8267" t="s">
        <v>2207</v>
      </c>
      <c r="D8267" t="s">
        <v>2208</v>
      </c>
      <c r="E8267">
        <v>30</v>
      </c>
      <c r="F8267" t="s">
        <v>48</v>
      </c>
      <c r="G8267" t="s">
        <v>207</v>
      </c>
      <c r="H8267" t="s">
        <v>208</v>
      </c>
      <c r="I8267" t="s">
        <v>34</v>
      </c>
      <c r="J8267" t="s">
        <v>143</v>
      </c>
      <c r="K8267">
        <v>1</v>
      </c>
      <c r="L8267" s="2">
        <v>18000</v>
      </c>
      <c r="M8267">
        <v>20</v>
      </c>
      <c r="N8267" s="2">
        <v>18000</v>
      </c>
      <c r="O8267" s="2">
        <v>3600</v>
      </c>
      <c r="P8267" s="2">
        <v>14400</v>
      </c>
      <c r="Q8267" s="2">
        <v>10580.25</v>
      </c>
      <c r="R8267" s="2">
        <v>3819.75</v>
      </c>
      <c r="S8267" t="s">
        <v>64</v>
      </c>
      <c r="T8267" t="s">
        <v>290</v>
      </c>
      <c r="U8267" t="s">
        <v>291</v>
      </c>
      <c r="V8267" t="s">
        <v>39</v>
      </c>
      <c r="W8267" t="s">
        <v>83</v>
      </c>
      <c r="X8267" t="s">
        <v>41</v>
      </c>
      <c r="Y8267" t="s">
        <v>56</v>
      </c>
      <c r="Z8267" t="s">
        <v>43</v>
      </c>
      <c r="AA8267" t="s">
        <v>44</v>
      </c>
      <c r="AB8267" t="s">
        <v>44</v>
      </c>
    </row>
    <row r="8268" spans="1:28" x14ac:dyDescent="0.25">
      <c r="A8268" t="s">
        <v>13269</v>
      </c>
      <c r="B8268" s="1">
        <v>45958</v>
      </c>
      <c r="C8268" t="s">
        <v>6477</v>
      </c>
      <c r="D8268" t="s">
        <v>6478</v>
      </c>
      <c r="E8268">
        <v>48</v>
      </c>
      <c r="F8268" t="s">
        <v>31</v>
      </c>
      <c r="G8268" t="s">
        <v>60</v>
      </c>
      <c r="H8268" t="s">
        <v>61</v>
      </c>
      <c r="I8268" t="s">
        <v>62</v>
      </c>
      <c r="J8268" t="s">
        <v>63</v>
      </c>
      <c r="K8268">
        <v>2</v>
      </c>
      <c r="L8268" s="2">
        <v>3500</v>
      </c>
      <c r="M8268">
        <v>15</v>
      </c>
      <c r="N8268" s="2">
        <v>7000</v>
      </c>
      <c r="O8268" s="2">
        <v>1050</v>
      </c>
      <c r="P8268" s="2">
        <v>5950</v>
      </c>
      <c r="Q8268" s="2">
        <v>3364.63</v>
      </c>
      <c r="R8268" s="2">
        <v>2585.37</v>
      </c>
      <c r="S8268" t="s">
        <v>53</v>
      </c>
      <c r="T8268" t="s">
        <v>222</v>
      </c>
      <c r="U8268" t="s">
        <v>38</v>
      </c>
      <c r="V8268" t="s">
        <v>39</v>
      </c>
      <c r="W8268" t="s">
        <v>124</v>
      </c>
      <c r="X8268" t="s">
        <v>67</v>
      </c>
      <c r="Y8268" t="s">
        <v>56</v>
      </c>
      <c r="Z8268" t="s">
        <v>107</v>
      </c>
      <c r="AA8268" t="s">
        <v>44</v>
      </c>
      <c r="AB8268" t="s">
        <v>44</v>
      </c>
    </row>
    <row r="8269" spans="1:28" x14ac:dyDescent="0.25">
      <c r="A8269" t="s">
        <v>13270</v>
      </c>
      <c r="B8269" s="1">
        <v>45958</v>
      </c>
      <c r="C8269" t="s">
        <v>6666</v>
      </c>
      <c r="D8269" t="s">
        <v>6667</v>
      </c>
      <c r="E8269">
        <v>47</v>
      </c>
      <c r="F8269" t="s">
        <v>48</v>
      </c>
      <c r="G8269" t="s">
        <v>72</v>
      </c>
      <c r="H8269" t="s">
        <v>73</v>
      </c>
      <c r="I8269" t="s">
        <v>74</v>
      </c>
      <c r="J8269" t="s">
        <v>75</v>
      </c>
      <c r="K8269">
        <v>3</v>
      </c>
      <c r="L8269" s="2">
        <v>2200</v>
      </c>
      <c r="M8269">
        <v>10</v>
      </c>
      <c r="N8269" s="2">
        <v>6600</v>
      </c>
      <c r="O8269" s="2">
        <v>660</v>
      </c>
      <c r="P8269" s="2">
        <v>5940</v>
      </c>
      <c r="Q8269" s="2">
        <v>3851.77</v>
      </c>
      <c r="R8269" s="2">
        <v>2088.23</v>
      </c>
      <c r="S8269" t="s">
        <v>53</v>
      </c>
      <c r="T8269" t="s">
        <v>153</v>
      </c>
      <c r="U8269" t="s">
        <v>154</v>
      </c>
      <c r="V8269" t="s">
        <v>39</v>
      </c>
      <c r="W8269" t="s">
        <v>92</v>
      </c>
      <c r="X8269" t="s">
        <v>67</v>
      </c>
      <c r="Y8269" t="s">
        <v>42</v>
      </c>
      <c r="Z8269" t="s">
        <v>43</v>
      </c>
      <c r="AA8269" t="s">
        <v>44</v>
      </c>
      <c r="AB8269" t="s">
        <v>44</v>
      </c>
    </row>
    <row r="8270" spans="1:28" x14ac:dyDescent="0.25">
      <c r="A8270" t="s">
        <v>13271</v>
      </c>
      <c r="B8270" s="1">
        <v>45958</v>
      </c>
      <c r="C8270" t="s">
        <v>2531</v>
      </c>
      <c r="D8270" t="s">
        <v>2532</v>
      </c>
      <c r="E8270">
        <v>18</v>
      </c>
      <c r="F8270" t="s">
        <v>31</v>
      </c>
      <c r="G8270" t="s">
        <v>141</v>
      </c>
      <c r="H8270" t="s">
        <v>142</v>
      </c>
      <c r="I8270" t="s">
        <v>74</v>
      </c>
      <c r="J8270" t="s">
        <v>143</v>
      </c>
      <c r="K8270">
        <v>1</v>
      </c>
      <c r="L8270" s="2">
        <v>900</v>
      </c>
      <c r="M8270">
        <v>20</v>
      </c>
      <c r="N8270" s="2">
        <v>900</v>
      </c>
      <c r="O8270" s="2">
        <v>180</v>
      </c>
      <c r="P8270" s="2">
        <v>720</v>
      </c>
      <c r="Q8270" s="2">
        <v>507.48</v>
      </c>
      <c r="R8270" s="2">
        <v>212.52</v>
      </c>
      <c r="S8270" t="s">
        <v>53</v>
      </c>
      <c r="T8270" t="s">
        <v>578</v>
      </c>
      <c r="U8270" t="s">
        <v>579</v>
      </c>
      <c r="V8270" t="s">
        <v>39</v>
      </c>
      <c r="W8270" t="s">
        <v>124</v>
      </c>
      <c r="X8270" t="s">
        <v>41</v>
      </c>
      <c r="Y8270" t="s">
        <v>56</v>
      </c>
      <c r="Z8270" t="s">
        <v>223</v>
      </c>
      <c r="AA8270" t="s">
        <v>44</v>
      </c>
      <c r="AB8270" t="s">
        <v>44</v>
      </c>
    </row>
    <row r="8271" spans="1:28" x14ac:dyDescent="0.25">
      <c r="A8271" t="s">
        <v>13272</v>
      </c>
      <c r="B8271" s="1">
        <v>45958</v>
      </c>
      <c r="C8271" t="s">
        <v>271</v>
      </c>
      <c r="D8271" t="s">
        <v>272</v>
      </c>
      <c r="E8271">
        <v>53</v>
      </c>
      <c r="F8271" t="s">
        <v>48</v>
      </c>
      <c r="G8271" t="s">
        <v>49</v>
      </c>
      <c r="H8271" t="s">
        <v>50</v>
      </c>
      <c r="I8271" t="s">
        <v>51</v>
      </c>
      <c r="J8271" t="s">
        <v>52</v>
      </c>
      <c r="K8271">
        <v>2</v>
      </c>
      <c r="L8271" s="2">
        <v>500</v>
      </c>
      <c r="M8271">
        <v>5</v>
      </c>
      <c r="N8271" s="2">
        <v>1000</v>
      </c>
      <c r="O8271" s="2">
        <v>50</v>
      </c>
      <c r="P8271" s="2">
        <v>950</v>
      </c>
      <c r="Q8271" s="2">
        <v>619.99</v>
      </c>
      <c r="R8271" s="2">
        <v>330.01</v>
      </c>
      <c r="S8271" t="s">
        <v>53</v>
      </c>
      <c r="T8271" t="s">
        <v>65</v>
      </c>
      <c r="U8271" t="s">
        <v>65</v>
      </c>
      <c r="V8271" t="s">
        <v>39</v>
      </c>
      <c r="W8271" t="s">
        <v>124</v>
      </c>
      <c r="X8271" t="s">
        <v>41</v>
      </c>
      <c r="Y8271" t="s">
        <v>84</v>
      </c>
      <c r="Z8271" t="s">
        <v>43</v>
      </c>
      <c r="AA8271" t="s">
        <v>44</v>
      </c>
      <c r="AB8271" t="s">
        <v>44</v>
      </c>
    </row>
    <row r="8272" spans="1:28" x14ac:dyDescent="0.25">
      <c r="A8272" t="s">
        <v>13273</v>
      </c>
      <c r="B8272" s="1">
        <v>45958</v>
      </c>
      <c r="C8272" t="s">
        <v>2036</v>
      </c>
      <c r="D8272" t="s">
        <v>2037</v>
      </c>
      <c r="E8272">
        <v>59</v>
      </c>
      <c r="F8272" t="s">
        <v>48</v>
      </c>
      <c r="G8272" t="s">
        <v>32</v>
      </c>
      <c r="H8272" t="s">
        <v>33</v>
      </c>
      <c r="I8272" t="s">
        <v>34</v>
      </c>
      <c r="J8272" t="s">
        <v>35</v>
      </c>
      <c r="K8272">
        <v>2</v>
      </c>
      <c r="L8272" s="2">
        <v>55000</v>
      </c>
      <c r="M8272">
        <v>15</v>
      </c>
      <c r="N8272" s="2">
        <v>110000</v>
      </c>
      <c r="O8272" s="2">
        <v>16500</v>
      </c>
      <c r="P8272" s="2">
        <v>93500</v>
      </c>
      <c r="Q8272" s="2">
        <v>60748</v>
      </c>
      <c r="R8272" s="2">
        <v>32752</v>
      </c>
      <c r="S8272" t="s">
        <v>53</v>
      </c>
      <c r="T8272" t="s">
        <v>122</v>
      </c>
      <c r="U8272" t="s">
        <v>123</v>
      </c>
      <c r="V8272" t="s">
        <v>39</v>
      </c>
      <c r="W8272" t="s">
        <v>137</v>
      </c>
      <c r="X8272" t="s">
        <v>67</v>
      </c>
      <c r="Y8272" t="s">
        <v>42</v>
      </c>
      <c r="Z8272" t="s">
        <v>43</v>
      </c>
      <c r="AA8272" t="s">
        <v>44</v>
      </c>
      <c r="AB8272" t="s">
        <v>44</v>
      </c>
    </row>
    <row r="8273" spans="1:28" x14ac:dyDescent="0.25">
      <c r="A8273" t="s">
        <v>13274</v>
      </c>
      <c r="B8273" s="1">
        <v>45959</v>
      </c>
      <c r="C8273" t="s">
        <v>6358</v>
      </c>
      <c r="D8273" t="s">
        <v>6359</v>
      </c>
      <c r="E8273">
        <v>19</v>
      </c>
      <c r="F8273" t="s">
        <v>31</v>
      </c>
      <c r="G8273" t="s">
        <v>188</v>
      </c>
      <c r="H8273" t="s">
        <v>189</v>
      </c>
      <c r="I8273" t="s">
        <v>34</v>
      </c>
      <c r="J8273" t="s">
        <v>190</v>
      </c>
      <c r="K8273">
        <v>1</v>
      </c>
      <c r="L8273" s="2">
        <v>1800</v>
      </c>
      <c r="M8273">
        <v>0</v>
      </c>
      <c r="N8273" s="2">
        <v>1800</v>
      </c>
      <c r="O8273" s="2">
        <v>0</v>
      </c>
      <c r="P8273" s="2">
        <v>1800</v>
      </c>
      <c r="Q8273" s="2">
        <v>1360.56</v>
      </c>
      <c r="R8273" s="2">
        <v>439.44</v>
      </c>
      <c r="S8273" t="s">
        <v>53</v>
      </c>
      <c r="T8273" t="s">
        <v>222</v>
      </c>
      <c r="U8273" t="s">
        <v>38</v>
      </c>
      <c r="V8273" t="s">
        <v>39</v>
      </c>
      <c r="W8273" t="s">
        <v>137</v>
      </c>
      <c r="X8273" t="s">
        <v>41</v>
      </c>
      <c r="Y8273" t="s">
        <v>84</v>
      </c>
      <c r="Z8273" t="s">
        <v>43</v>
      </c>
      <c r="AA8273" t="s">
        <v>44</v>
      </c>
      <c r="AB8273" t="s">
        <v>44</v>
      </c>
    </row>
    <row r="8274" spans="1:28" x14ac:dyDescent="0.25">
      <c r="A8274" t="s">
        <v>13275</v>
      </c>
      <c r="B8274" s="1">
        <v>45959</v>
      </c>
      <c r="C8274" t="s">
        <v>166</v>
      </c>
      <c r="D8274" t="s">
        <v>167</v>
      </c>
      <c r="E8274">
        <v>38</v>
      </c>
      <c r="F8274" t="s">
        <v>48</v>
      </c>
      <c r="G8274" t="s">
        <v>366</v>
      </c>
      <c r="H8274" t="s">
        <v>367</v>
      </c>
      <c r="I8274" t="s">
        <v>34</v>
      </c>
      <c r="J8274" t="s">
        <v>130</v>
      </c>
      <c r="K8274">
        <v>1</v>
      </c>
      <c r="L8274" s="2">
        <v>14500</v>
      </c>
      <c r="M8274">
        <v>5</v>
      </c>
      <c r="N8274" s="2">
        <v>14500</v>
      </c>
      <c r="O8274" s="2">
        <v>725</v>
      </c>
      <c r="P8274" s="2">
        <v>13775</v>
      </c>
      <c r="Q8274" s="2">
        <v>9918.42</v>
      </c>
      <c r="R8274" s="2">
        <v>3856.58</v>
      </c>
      <c r="S8274" t="s">
        <v>36</v>
      </c>
      <c r="T8274" t="s">
        <v>153</v>
      </c>
      <c r="U8274" t="s">
        <v>154</v>
      </c>
      <c r="V8274" t="s">
        <v>39</v>
      </c>
      <c r="W8274" t="s">
        <v>124</v>
      </c>
      <c r="X8274" t="s">
        <v>41</v>
      </c>
      <c r="Y8274" t="s">
        <v>56</v>
      </c>
      <c r="Z8274" t="s">
        <v>43</v>
      </c>
      <c r="AA8274" t="s">
        <v>44</v>
      </c>
      <c r="AB8274" t="s">
        <v>44</v>
      </c>
    </row>
    <row r="8275" spans="1:28" x14ac:dyDescent="0.25">
      <c r="A8275" t="s">
        <v>13276</v>
      </c>
      <c r="B8275" s="1">
        <v>45959</v>
      </c>
      <c r="C8275" t="s">
        <v>13277</v>
      </c>
      <c r="D8275" t="s">
        <v>13278</v>
      </c>
      <c r="E8275">
        <v>34</v>
      </c>
      <c r="F8275" t="s">
        <v>48</v>
      </c>
      <c r="G8275" t="s">
        <v>72</v>
      </c>
      <c r="H8275" t="s">
        <v>73</v>
      </c>
      <c r="I8275" t="s">
        <v>74</v>
      </c>
      <c r="J8275" t="s">
        <v>75</v>
      </c>
      <c r="K8275">
        <v>1</v>
      </c>
      <c r="L8275" s="2">
        <v>2200</v>
      </c>
      <c r="M8275">
        <v>0</v>
      </c>
      <c r="N8275" s="2">
        <v>2200</v>
      </c>
      <c r="O8275" s="2">
        <v>0</v>
      </c>
      <c r="P8275" s="2">
        <v>2200</v>
      </c>
      <c r="Q8275" s="2">
        <v>1431.8</v>
      </c>
      <c r="R8275" s="2">
        <v>768.2</v>
      </c>
      <c r="S8275" t="s">
        <v>36</v>
      </c>
      <c r="T8275" t="s">
        <v>398</v>
      </c>
      <c r="U8275" t="s">
        <v>399</v>
      </c>
      <c r="V8275" t="s">
        <v>39</v>
      </c>
      <c r="W8275" t="s">
        <v>66</v>
      </c>
      <c r="X8275" t="s">
        <v>97</v>
      </c>
      <c r="Y8275" t="s">
        <v>42</v>
      </c>
      <c r="Z8275" t="s">
        <v>43</v>
      </c>
      <c r="AA8275" t="s">
        <v>44</v>
      </c>
      <c r="AB8275" t="s">
        <v>44</v>
      </c>
    </row>
    <row r="8276" spans="1:28" x14ac:dyDescent="0.25">
      <c r="A8276" t="s">
        <v>13279</v>
      </c>
      <c r="B8276" s="1">
        <v>45959</v>
      </c>
      <c r="C8276" t="s">
        <v>2331</v>
      </c>
      <c r="D8276" t="s">
        <v>2332</v>
      </c>
      <c r="E8276">
        <v>51</v>
      </c>
      <c r="F8276" t="s">
        <v>111</v>
      </c>
      <c r="G8276" t="s">
        <v>148</v>
      </c>
      <c r="H8276" t="s">
        <v>149</v>
      </c>
      <c r="I8276" t="s">
        <v>74</v>
      </c>
      <c r="J8276" t="s">
        <v>130</v>
      </c>
      <c r="K8276">
        <v>3</v>
      </c>
      <c r="L8276" s="2">
        <v>3500</v>
      </c>
      <c r="M8276">
        <v>10</v>
      </c>
      <c r="N8276" s="2">
        <v>10500</v>
      </c>
      <c r="O8276" s="2">
        <v>1050</v>
      </c>
      <c r="P8276" s="2">
        <v>9450</v>
      </c>
      <c r="Q8276" s="2">
        <v>7565.53</v>
      </c>
      <c r="R8276" s="2">
        <v>1884.47</v>
      </c>
      <c r="S8276" t="s">
        <v>53</v>
      </c>
      <c r="T8276" t="s">
        <v>136</v>
      </c>
      <c r="U8276" t="s">
        <v>38</v>
      </c>
      <c r="V8276" t="s">
        <v>39</v>
      </c>
      <c r="W8276" t="s">
        <v>83</v>
      </c>
      <c r="X8276" t="s">
        <v>97</v>
      </c>
      <c r="Y8276" t="s">
        <v>56</v>
      </c>
      <c r="Z8276" t="s">
        <v>144</v>
      </c>
      <c r="AA8276" t="s">
        <v>44</v>
      </c>
      <c r="AB8276" t="s">
        <v>44</v>
      </c>
    </row>
    <row r="8277" spans="1:28" x14ac:dyDescent="0.25">
      <c r="A8277" t="s">
        <v>13280</v>
      </c>
      <c r="B8277" s="1">
        <v>45959</v>
      </c>
      <c r="C8277" t="s">
        <v>166</v>
      </c>
      <c r="D8277" t="s">
        <v>167</v>
      </c>
      <c r="E8277">
        <v>45</v>
      </c>
      <c r="F8277" t="s">
        <v>31</v>
      </c>
      <c r="G8277" t="s">
        <v>285</v>
      </c>
      <c r="H8277" t="s">
        <v>286</v>
      </c>
      <c r="I8277" t="s">
        <v>34</v>
      </c>
      <c r="J8277" t="s">
        <v>121</v>
      </c>
      <c r="K8277">
        <v>4</v>
      </c>
      <c r="L8277" s="2">
        <v>3200</v>
      </c>
      <c r="M8277">
        <v>15</v>
      </c>
      <c r="N8277" s="2">
        <v>12800</v>
      </c>
      <c r="O8277" s="2">
        <v>1920</v>
      </c>
      <c r="P8277" s="2">
        <v>10880</v>
      </c>
      <c r="Q8277" s="2">
        <v>8229.1</v>
      </c>
      <c r="R8277" s="2">
        <v>2650.9</v>
      </c>
      <c r="S8277" t="s">
        <v>64</v>
      </c>
      <c r="T8277" t="s">
        <v>398</v>
      </c>
      <c r="U8277" t="s">
        <v>399</v>
      </c>
      <c r="V8277" t="s">
        <v>39</v>
      </c>
      <c r="W8277" t="s">
        <v>40</v>
      </c>
      <c r="X8277" t="s">
        <v>41</v>
      </c>
      <c r="Y8277" t="s">
        <v>56</v>
      </c>
      <c r="Z8277" t="s">
        <v>43</v>
      </c>
      <c r="AA8277" t="s">
        <v>44</v>
      </c>
      <c r="AB8277" t="s">
        <v>44</v>
      </c>
    </row>
    <row r="8278" spans="1:28" x14ac:dyDescent="0.25">
      <c r="A8278" t="s">
        <v>13281</v>
      </c>
      <c r="B8278" s="1">
        <v>45959</v>
      </c>
      <c r="C8278" t="s">
        <v>3758</v>
      </c>
      <c r="D8278" t="s">
        <v>3759</v>
      </c>
      <c r="E8278">
        <v>27</v>
      </c>
      <c r="F8278" t="s">
        <v>111</v>
      </c>
      <c r="G8278" t="s">
        <v>176</v>
      </c>
      <c r="H8278" t="s">
        <v>177</v>
      </c>
      <c r="I8278" t="s">
        <v>34</v>
      </c>
      <c r="J8278" t="s">
        <v>35</v>
      </c>
      <c r="K8278">
        <v>5</v>
      </c>
      <c r="L8278" s="2">
        <v>6500</v>
      </c>
      <c r="M8278">
        <v>10</v>
      </c>
      <c r="N8278" s="2">
        <v>32500</v>
      </c>
      <c r="O8278" s="2">
        <v>3250</v>
      </c>
      <c r="P8278" s="2">
        <v>29250</v>
      </c>
      <c r="Q8278" s="2">
        <v>19037.580000000002</v>
      </c>
      <c r="R8278" s="2">
        <v>10212.42</v>
      </c>
      <c r="S8278" t="s">
        <v>53</v>
      </c>
      <c r="T8278" t="s">
        <v>37</v>
      </c>
      <c r="U8278" t="s">
        <v>38</v>
      </c>
      <c r="V8278" t="s">
        <v>39</v>
      </c>
      <c r="W8278" t="s">
        <v>40</v>
      </c>
      <c r="X8278" t="s">
        <v>97</v>
      </c>
      <c r="Y8278" t="s">
        <v>56</v>
      </c>
      <c r="Z8278" t="s">
        <v>223</v>
      </c>
      <c r="AA8278" t="s">
        <v>44</v>
      </c>
      <c r="AB8278" t="s">
        <v>44</v>
      </c>
    </row>
    <row r="8279" spans="1:28" x14ac:dyDescent="0.25">
      <c r="A8279" t="s">
        <v>13282</v>
      </c>
      <c r="B8279" s="1">
        <v>45959</v>
      </c>
      <c r="C8279" t="s">
        <v>4869</v>
      </c>
      <c r="D8279" t="s">
        <v>4870</v>
      </c>
      <c r="E8279">
        <v>38</v>
      </c>
      <c r="F8279" t="s">
        <v>48</v>
      </c>
      <c r="G8279" t="s">
        <v>387</v>
      </c>
      <c r="H8279" t="s">
        <v>388</v>
      </c>
      <c r="I8279" t="s">
        <v>74</v>
      </c>
      <c r="J8279" t="s">
        <v>75</v>
      </c>
      <c r="K8279">
        <v>2</v>
      </c>
      <c r="L8279" s="2">
        <v>3200</v>
      </c>
      <c r="M8279">
        <v>15</v>
      </c>
      <c r="N8279" s="2">
        <v>6400</v>
      </c>
      <c r="O8279" s="2">
        <v>960</v>
      </c>
      <c r="P8279" s="2">
        <v>5440</v>
      </c>
      <c r="Q8279" s="2">
        <v>3272.49</v>
      </c>
      <c r="R8279" s="2">
        <v>2167.5100000000002</v>
      </c>
      <c r="S8279" t="s">
        <v>53</v>
      </c>
      <c r="T8279" t="s">
        <v>398</v>
      </c>
      <c r="U8279" t="s">
        <v>399</v>
      </c>
      <c r="V8279" t="s">
        <v>39</v>
      </c>
      <c r="W8279" t="s">
        <v>124</v>
      </c>
      <c r="X8279" t="s">
        <v>97</v>
      </c>
      <c r="Y8279" t="s">
        <v>56</v>
      </c>
      <c r="Z8279" t="s">
        <v>43</v>
      </c>
      <c r="AA8279" t="s">
        <v>44</v>
      </c>
      <c r="AB8279" t="s">
        <v>44</v>
      </c>
    </row>
    <row r="8280" spans="1:28" x14ac:dyDescent="0.25">
      <c r="A8280" t="s">
        <v>13283</v>
      </c>
      <c r="B8280" s="1">
        <v>45959</v>
      </c>
      <c r="C8280" t="s">
        <v>4850</v>
      </c>
      <c r="D8280" t="s">
        <v>4851</v>
      </c>
      <c r="E8280">
        <v>60</v>
      </c>
      <c r="F8280" t="s">
        <v>111</v>
      </c>
      <c r="G8280" t="s">
        <v>176</v>
      </c>
      <c r="H8280" t="s">
        <v>177</v>
      </c>
      <c r="I8280" t="s">
        <v>34</v>
      </c>
      <c r="J8280" t="s">
        <v>35</v>
      </c>
      <c r="K8280">
        <v>1</v>
      </c>
      <c r="L8280" s="2">
        <v>6500</v>
      </c>
      <c r="M8280">
        <v>0</v>
      </c>
      <c r="N8280" s="2">
        <v>6500</v>
      </c>
      <c r="O8280" s="2">
        <v>0</v>
      </c>
      <c r="P8280" s="2">
        <v>6500</v>
      </c>
      <c r="Q8280" s="2">
        <v>4759.54</v>
      </c>
      <c r="R8280" s="2">
        <v>1740.46</v>
      </c>
      <c r="S8280" t="s">
        <v>64</v>
      </c>
      <c r="T8280" t="s">
        <v>54</v>
      </c>
      <c r="U8280" t="s">
        <v>55</v>
      </c>
      <c r="V8280" t="s">
        <v>39</v>
      </c>
      <c r="W8280" t="s">
        <v>83</v>
      </c>
      <c r="X8280" t="s">
        <v>97</v>
      </c>
      <c r="Y8280" t="s">
        <v>56</v>
      </c>
      <c r="Z8280" t="s">
        <v>43</v>
      </c>
      <c r="AA8280" t="s">
        <v>44</v>
      </c>
      <c r="AB8280" t="s">
        <v>44</v>
      </c>
    </row>
    <row r="8281" spans="1:28" x14ac:dyDescent="0.25">
      <c r="A8281" t="s">
        <v>13284</v>
      </c>
      <c r="B8281" s="1">
        <v>45959</v>
      </c>
      <c r="C8281" t="s">
        <v>8571</v>
      </c>
      <c r="D8281" t="s">
        <v>8572</v>
      </c>
      <c r="E8281">
        <v>19</v>
      </c>
      <c r="F8281" t="s">
        <v>31</v>
      </c>
      <c r="G8281" t="s">
        <v>387</v>
      </c>
      <c r="H8281" t="s">
        <v>388</v>
      </c>
      <c r="I8281" t="s">
        <v>74</v>
      </c>
      <c r="J8281" t="s">
        <v>75</v>
      </c>
      <c r="K8281">
        <v>3</v>
      </c>
      <c r="L8281" s="2">
        <v>3200</v>
      </c>
      <c r="M8281">
        <v>25</v>
      </c>
      <c r="N8281" s="2">
        <v>9600</v>
      </c>
      <c r="O8281" s="2">
        <v>2400</v>
      </c>
      <c r="P8281" s="2">
        <v>7200</v>
      </c>
      <c r="Q8281" s="2">
        <v>5810.3</v>
      </c>
      <c r="R8281" s="2">
        <v>1389.7</v>
      </c>
      <c r="S8281" t="s">
        <v>64</v>
      </c>
      <c r="T8281" t="s">
        <v>122</v>
      </c>
      <c r="U8281" t="s">
        <v>123</v>
      </c>
      <c r="V8281" t="s">
        <v>39</v>
      </c>
      <c r="W8281" t="s">
        <v>40</v>
      </c>
      <c r="X8281" t="s">
        <v>97</v>
      </c>
      <c r="Y8281" t="s">
        <v>56</v>
      </c>
      <c r="Z8281" t="s">
        <v>43</v>
      </c>
      <c r="AA8281" t="s">
        <v>44</v>
      </c>
      <c r="AB8281" t="s">
        <v>44</v>
      </c>
    </row>
    <row r="8282" spans="1:28" x14ac:dyDescent="0.25">
      <c r="A8282" t="s">
        <v>13285</v>
      </c>
      <c r="B8282" s="1">
        <v>45959</v>
      </c>
      <c r="C8282" t="s">
        <v>2470</v>
      </c>
      <c r="D8282" t="s">
        <v>2471</v>
      </c>
      <c r="E8282">
        <v>39</v>
      </c>
      <c r="F8282" t="s">
        <v>48</v>
      </c>
      <c r="G8282" t="s">
        <v>352</v>
      </c>
      <c r="H8282" t="s">
        <v>353</v>
      </c>
      <c r="I8282" t="s">
        <v>103</v>
      </c>
      <c r="J8282" t="s">
        <v>104</v>
      </c>
      <c r="K8282">
        <v>3</v>
      </c>
      <c r="L8282" s="2">
        <v>850</v>
      </c>
      <c r="M8282">
        <v>5</v>
      </c>
      <c r="N8282" s="2">
        <v>2550</v>
      </c>
      <c r="O8282" s="2">
        <v>127.5</v>
      </c>
      <c r="P8282" s="2">
        <v>2422.5</v>
      </c>
      <c r="Q8282" s="2">
        <v>1868.17</v>
      </c>
      <c r="R8282" s="2">
        <v>554.33000000000004</v>
      </c>
      <c r="S8282" t="s">
        <v>36</v>
      </c>
      <c r="T8282" t="s">
        <v>136</v>
      </c>
      <c r="U8282" t="s">
        <v>38</v>
      </c>
      <c r="V8282" t="s">
        <v>39</v>
      </c>
      <c r="W8282" t="s">
        <v>40</v>
      </c>
      <c r="X8282" t="s">
        <v>41</v>
      </c>
      <c r="Y8282" t="s">
        <v>84</v>
      </c>
      <c r="Z8282" t="s">
        <v>107</v>
      </c>
      <c r="AA8282" t="s">
        <v>44</v>
      </c>
      <c r="AB8282" t="s">
        <v>44</v>
      </c>
    </row>
    <row r="8283" spans="1:28" x14ac:dyDescent="0.25">
      <c r="A8283" t="s">
        <v>13286</v>
      </c>
      <c r="B8283" s="1">
        <v>45959</v>
      </c>
      <c r="C8283" t="s">
        <v>5531</v>
      </c>
      <c r="D8283" t="s">
        <v>5532</v>
      </c>
      <c r="E8283">
        <v>19</v>
      </c>
      <c r="F8283" t="s">
        <v>31</v>
      </c>
      <c r="G8283" t="s">
        <v>280</v>
      </c>
      <c r="H8283" t="s">
        <v>281</v>
      </c>
      <c r="I8283" t="s">
        <v>62</v>
      </c>
      <c r="J8283" t="s">
        <v>190</v>
      </c>
      <c r="K8283">
        <v>1</v>
      </c>
      <c r="L8283" s="2">
        <v>700</v>
      </c>
      <c r="M8283">
        <v>15</v>
      </c>
      <c r="N8283" s="2">
        <v>700</v>
      </c>
      <c r="O8283" s="2">
        <v>105</v>
      </c>
      <c r="P8283" s="2">
        <v>595</v>
      </c>
      <c r="Q8283" s="2">
        <v>454.55</v>
      </c>
      <c r="R8283" s="2">
        <v>140.44999999999999</v>
      </c>
      <c r="S8283" t="s">
        <v>53</v>
      </c>
      <c r="T8283" t="s">
        <v>96</v>
      </c>
      <c r="U8283" t="s">
        <v>96</v>
      </c>
      <c r="V8283" t="s">
        <v>39</v>
      </c>
      <c r="W8283" t="s">
        <v>137</v>
      </c>
      <c r="X8283" t="s">
        <v>67</v>
      </c>
      <c r="Y8283" t="s">
        <v>42</v>
      </c>
      <c r="Z8283" t="s">
        <v>508</v>
      </c>
      <c r="AA8283" t="s">
        <v>44</v>
      </c>
      <c r="AB8283" t="s">
        <v>44</v>
      </c>
    </row>
    <row r="8284" spans="1:28" x14ac:dyDescent="0.25">
      <c r="A8284" t="s">
        <v>13287</v>
      </c>
      <c r="B8284" s="1">
        <v>45959</v>
      </c>
      <c r="C8284" t="s">
        <v>8882</v>
      </c>
      <c r="D8284" t="s">
        <v>8883</v>
      </c>
      <c r="E8284">
        <v>47</v>
      </c>
      <c r="F8284" t="s">
        <v>31</v>
      </c>
      <c r="G8284" t="s">
        <v>32</v>
      </c>
      <c r="H8284" t="s">
        <v>33</v>
      </c>
      <c r="I8284" t="s">
        <v>34</v>
      </c>
      <c r="J8284" t="s">
        <v>35</v>
      </c>
      <c r="K8284">
        <v>2</v>
      </c>
      <c r="L8284" s="2">
        <v>55000</v>
      </c>
      <c r="M8284">
        <v>5</v>
      </c>
      <c r="N8284" s="2">
        <v>110000</v>
      </c>
      <c r="O8284" s="2">
        <v>5500</v>
      </c>
      <c r="P8284" s="2">
        <v>104500</v>
      </c>
      <c r="Q8284" s="2">
        <v>57805.440000000002</v>
      </c>
      <c r="R8284" s="2">
        <v>46694.559999999998</v>
      </c>
      <c r="S8284" t="s">
        <v>53</v>
      </c>
      <c r="T8284" t="s">
        <v>37</v>
      </c>
      <c r="U8284" t="s">
        <v>38</v>
      </c>
      <c r="V8284" t="s">
        <v>39</v>
      </c>
      <c r="W8284" t="s">
        <v>40</v>
      </c>
      <c r="X8284" t="s">
        <v>67</v>
      </c>
      <c r="Y8284" t="s">
        <v>56</v>
      </c>
      <c r="Z8284" t="s">
        <v>43</v>
      </c>
      <c r="AA8284" t="s">
        <v>44</v>
      </c>
      <c r="AB8284" t="s">
        <v>44</v>
      </c>
    </row>
    <row r="8285" spans="1:28" x14ac:dyDescent="0.25">
      <c r="A8285" t="s">
        <v>13288</v>
      </c>
      <c r="B8285" s="1">
        <v>45960</v>
      </c>
      <c r="C8285" t="s">
        <v>8442</v>
      </c>
      <c r="D8285" t="s">
        <v>8443</v>
      </c>
      <c r="E8285">
        <v>41</v>
      </c>
      <c r="F8285" t="s">
        <v>48</v>
      </c>
      <c r="G8285" t="s">
        <v>227</v>
      </c>
      <c r="H8285" t="s">
        <v>228</v>
      </c>
      <c r="I8285" t="s">
        <v>74</v>
      </c>
      <c r="J8285" t="s">
        <v>75</v>
      </c>
      <c r="K8285">
        <v>2</v>
      </c>
      <c r="L8285" s="2">
        <v>1400</v>
      </c>
      <c r="M8285">
        <v>0</v>
      </c>
      <c r="N8285" s="2">
        <v>2800</v>
      </c>
      <c r="O8285" s="2">
        <v>0</v>
      </c>
      <c r="P8285" s="2">
        <v>2800</v>
      </c>
      <c r="Q8285" s="2">
        <v>2169.25</v>
      </c>
      <c r="R8285" s="2">
        <v>630.75</v>
      </c>
      <c r="S8285" t="s">
        <v>64</v>
      </c>
      <c r="T8285" t="s">
        <v>122</v>
      </c>
      <c r="U8285" t="s">
        <v>123</v>
      </c>
      <c r="V8285" t="s">
        <v>39</v>
      </c>
      <c r="W8285" t="s">
        <v>124</v>
      </c>
      <c r="X8285" t="s">
        <v>41</v>
      </c>
      <c r="Y8285" t="s">
        <v>56</v>
      </c>
      <c r="Z8285" t="s">
        <v>43</v>
      </c>
      <c r="AA8285" t="s">
        <v>44</v>
      </c>
      <c r="AB8285" t="s">
        <v>44</v>
      </c>
    </row>
    <row r="8286" spans="1:28" x14ac:dyDescent="0.25">
      <c r="A8286" t="s">
        <v>13289</v>
      </c>
      <c r="B8286" s="1">
        <v>45960</v>
      </c>
      <c r="C8286" t="s">
        <v>3780</v>
      </c>
      <c r="D8286" t="s">
        <v>3781</v>
      </c>
      <c r="E8286">
        <v>56</v>
      </c>
      <c r="F8286" t="s">
        <v>48</v>
      </c>
      <c r="G8286" t="s">
        <v>134</v>
      </c>
      <c r="H8286" t="s">
        <v>135</v>
      </c>
      <c r="I8286" t="s">
        <v>62</v>
      </c>
      <c r="J8286" t="s">
        <v>130</v>
      </c>
      <c r="K8286">
        <v>3</v>
      </c>
      <c r="L8286" s="2">
        <v>8500</v>
      </c>
      <c r="M8286">
        <v>10</v>
      </c>
      <c r="N8286" s="2">
        <v>25500</v>
      </c>
      <c r="O8286" s="2">
        <v>2550</v>
      </c>
      <c r="P8286" s="2">
        <v>22950</v>
      </c>
      <c r="Q8286" s="2">
        <v>15842.58</v>
      </c>
      <c r="R8286" s="2">
        <v>7107.42</v>
      </c>
      <c r="S8286" t="s">
        <v>53</v>
      </c>
      <c r="T8286" t="s">
        <v>122</v>
      </c>
      <c r="U8286" t="s">
        <v>123</v>
      </c>
      <c r="V8286" t="s">
        <v>39</v>
      </c>
      <c r="W8286" t="s">
        <v>83</v>
      </c>
      <c r="X8286" t="s">
        <v>97</v>
      </c>
      <c r="Y8286" t="s">
        <v>56</v>
      </c>
      <c r="Z8286" t="s">
        <v>43</v>
      </c>
      <c r="AA8286" t="s">
        <v>44</v>
      </c>
      <c r="AB8286" t="s">
        <v>44</v>
      </c>
    </row>
    <row r="8287" spans="1:28" x14ac:dyDescent="0.25">
      <c r="A8287" t="s">
        <v>13290</v>
      </c>
      <c r="B8287" s="1">
        <v>45960</v>
      </c>
      <c r="C8287" t="s">
        <v>2160</v>
      </c>
      <c r="D8287" t="s">
        <v>2161</v>
      </c>
      <c r="E8287">
        <v>23</v>
      </c>
      <c r="F8287" t="s">
        <v>111</v>
      </c>
      <c r="G8287" t="s">
        <v>217</v>
      </c>
      <c r="H8287" t="s">
        <v>218</v>
      </c>
      <c r="I8287" t="s">
        <v>34</v>
      </c>
      <c r="J8287" t="s">
        <v>130</v>
      </c>
      <c r="K8287">
        <v>1</v>
      </c>
      <c r="L8287" s="2">
        <v>28000</v>
      </c>
      <c r="M8287">
        <v>10</v>
      </c>
      <c r="N8287" s="2">
        <v>28000</v>
      </c>
      <c r="O8287" s="2">
        <v>2800</v>
      </c>
      <c r="P8287" s="2">
        <v>25200</v>
      </c>
      <c r="Q8287" s="2">
        <v>20396.759999999998</v>
      </c>
      <c r="R8287" s="2">
        <v>4803.24</v>
      </c>
      <c r="S8287" t="s">
        <v>53</v>
      </c>
      <c r="T8287" t="s">
        <v>90</v>
      </c>
      <c r="U8287" t="s">
        <v>91</v>
      </c>
      <c r="V8287" t="s">
        <v>39</v>
      </c>
      <c r="W8287" t="s">
        <v>92</v>
      </c>
      <c r="X8287" t="s">
        <v>41</v>
      </c>
      <c r="Y8287" t="s">
        <v>56</v>
      </c>
      <c r="Z8287" t="s">
        <v>43</v>
      </c>
      <c r="AA8287" t="s">
        <v>68</v>
      </c>
      <c r="AB8287" t="s">
        <v>44</v>
      </c>
    </row>
    <row r="8288" spans="1:28" x14ac:dyDescent="0.25">
      <c r="A8288" t="s">
        <v>13291</v>
      </c>
      <c r="B8288" s="1">
        <v>45960</v>
      </c>
      <c r="C8288" t="s">
        <v>4983</v>
      </c>
      <c r="D8288" t="s">
        <v>4984</v>
      </c>
      <c r="E8288">
        <v>26</v>
      </c>
      <c r="F8288" t="s">
        <v>31</v>
      </c>
      <c r="G8288" t="s">
        <v>119</v>
      </c>
      <c r="H8288" t="s">
        <v>120</v>
      </c>
      <c r="I8288" t="s">
        <v>62</v>
      </c>
      <c r="J8288" t="s">
        <v>121</v>
      </c>
      <c r="K8288">
        <v>1</v>
      </c>
      <c r="L8288" s="2">
        <v>4800</v>
      </c>
      <c r="M8288">
        <v>15</v>
      </c>
      <c r="N8288" s="2">
        <v>4800</v>
      </c>
      <c r="O8288" s="2">
        <v>720</v>
      </c>
      <c r="P8288" s="2">
        <v>4080</v>
      </c>
      <c r="Q8288" s="2">
        <v>3177.5</v>
      </c>
      <c r="R8288" s="2">
        <v>902.5</v>
      </c>
      <c r="S8288" t="s">
        <v>36</v>
      </c>
      <c r="T8288" t="s">
        <v>90</v>
      </c>
      <c r="U8288" t="s">
        <v>91</v>
      </c>
      <c r="V8288" t="s">
        <v>39</v>
      </c>
      <c r="W8288" t="s">
        <v>40</v>
      </c>
      <c r="X8288" t="s">
        <v>97</v>
      </c>
      <c r="Y8288" t="s">
        <v>42</v>
      </c>
      <c r="Z8288" t="s">
        <v>43</v>
      </c>
      <c r="AA8288" t="s">
        <v>44</v>
      </c>
      <c r="AB8288" t="s">
        <v>44</v>
      </c>
    </row>
    <row r="8289" spans="1:28" x14ac:dyDescent="0.25">
      <c r="A8289" t="s">
        <v>13292</v>
      </c>
      <c r="B8289" s="1">
        <v>45960</v>
      </c>
      <c r="C8289" t="s">
        <v>7990</v>
      </c>
      <c r="D8289" t="s">
        <v>7991</v>
      </c>
      <c r="E8289">
        <v>20</v>
      </c>
      <c r="F8289" t="s">
        <v>48</v>
      </c>
      <c r="G8289" t="s">
        <v>285</v>
      </c>
      <c r="H8289" t="s">
        <v>286</v>
      </c>
      <c r="I8289" t="s">
        <v>34</v>
      </c>
      <c r="J8289" t="s">
        <v>121</v>
      </c>
      <c r="K8289">
        <v>6</v>
      </c>
      <c r="L8289" s="2">
        <v>3200</v>
      </c>
      <c r="M8289">
        <v>0</v>
      </c>
      <c r="N8289" s="2">
        <v>19200</v>
      </c>
      <c r="O8289" s="2">
        <v>0</v>
      </c>
      <c r="P8289" s="2">
        <v>19200</v>
      </c>
      <c r="Q8289" s="2">
        <v>15064.54</v>
      </c>
      <c r="R8289" s="2">
        <v>4135.46</v>
      </c>
      <c r="S8289" t="s">
        <v>36</v>
      </c>
      <c r="T8289" t="s">
        <v>178</v>
      </c>
      <c r="U8289" t="s">
        <v>154</v>
      </c>
      <c r="V8289" t="s">
        <v>39</v>
      </c>
      <c r="W8289" t="s">
        <v>92</v>
      </c>
      <c r="X8289" t="s">
        <v>97</v>
      </c>
      <c r="Y8289" t="s">
        <v>56</v>
      </c>
      <c r="Z8289" t="s">
        <v>43</v>
      </c>
      <c r="AA8289" t="s">
        <v>44</v>
      </c>
      <c r="AB8289" t="s">
        <v>44</v>
      </c>
    </row>
    <row r="8290" spans="1:28" x14ac:dyDescent="0.25">
      <c r="A8290" t="s">
        <v>13293</v>
      </c>
      <c r="B8290" s="1">
        <v>45960</v>
      </c>
      <c r="C8290" t="s">
        <v>3816</v>
      </c>
      <c r="D8290" t="s">
        <v>3817</v>
      </c>
      <c r="E8290">
        <v>59</v>
      </c>
      <c r="F8290" t="s">
        <v>48</v>
      </c>
      <c r="G8290" t="s">
        <v>207</v>
      </c>
      <c r="H8290" t="s">
        <v>208</v>
      </c>
      <c r="I8290" t="s">
        <v>34</v>
      </c>
      <c r="J8290" t="s">
        <v>143</v>
      </c>
      <c r="K8290">
        <v>2</v>
      </c>
      <c r="L8290" s="2">
        <v>18000</v>
      </c>
      <c r="M8290">
        <v>10</v>
      </c>
      <c r="N8290" s="2">
        <v>36000</v>
      </c>
      <c r="O8290" s="2">
        <v>3600</v>
      </c>
      <c r="P8290" s="2">
        <v>32400</v>
      </c>
      <c r="Q8290" s="2">
        <v>19775.32</v>
      </c>
      <c r="R8290" s="2">
        <v>12624.68</v>
      </c>
      <c r="S8290" t="s">
        <v>53</v>
      </c>
      <c r="T8290" t="s">
        <v>96</v>
      </c>
      <c r="U8290" t="s">
        <v>96</v>
      </c>
      <c r="V8290" t="s">
        <v>39</v>
      </c>
      <c r="W8290" t="s">
        <v>66</v>
      </c>
      <c r="X8290" t="s">
        <v>67</v>
      </c>
      <c r="Y8290" t="s">
        <v>56</v>
      </c>
      <c r="Z8290" t="s">
        <v>223</v>
      </c>
      <c r="AA8290" t="s">
        <v>44</v>
      </c>
      <c r="AB8290" t="s">
        <v>44</v>
      </c>
    </row>
    <row r="8291" spans="1:28" x14ac:dyDescent="0.25">
      <c r="A8291" t="s">
        <v>13294</v>
      </c>
      <c r="B8291" s="1">
        <v>45960</v>
      </c>
      <c r="C8291" t="s">
        <v>570</v>
      </c>
      <c r="D8291" t="s">
        <v>571</v>
      </c>
      <c r="E8291">
        <v>34</v>
      </c>
      <c r="F8291" t="s">
        <v>111</v>
      </c>
      <c r="G8291" t="s">
        <v>60</v>
      </c>
      <c r="H8291" t="s">
        <v>61</v>
      </c>
      <c r="I8291" t="s">
        <v>62</v>
      </c>
      <c r="J8291" t="s">
        <v>63</v>
      </c>
      <c r="K8291">
        <v>1</v>
      </c>
      <c r="L8291" s="2">
        <v>3500</v>
      </c>
      <c r="M8291">
        <v>0</v>
      </c>
      <c r="N8291" s="2">
        <v>3500</v>
      </c>
      <c r="O8291" s="2">
        <v>0</v>
      </c>
      <c r="P8291" s="2">
        <v>3500</v>
      </c>
      <c r="Q8291" s="2">
        <v>2715.77</v>
      </c>
      <c r="R8291" s="2">
        <v>784.23</v>
      </c>
      <c r="S8291" t="s">
        <v>64</v>
      </c>
      <c r="T8291" t="s">
        <v>222</v>
      </c>
      <c r="U8291" t="s">
        <v>38</v>
      </c>
      <c r="V8291" t="s">
        <v>39</v>
      </c>
      <c r="W8291" t="s">
        <v>92</v>
      </c>
      <c r="X8291" t="s">
        <v>97</v>
      </c>
      <c r="Y8291" t="s">
        <v>56</v>
      </c>
      <c r="Z8291" t="s">
        <v>223</v>
      </c>
      <c r="AA8291" t="s">
        <v>44</v>
      </c>
      <c r="AB8291" t="s">
        <v>44</v>
      </c>
    </row>
    <row r="8292" spans="1:28" x14ac:dyDescent="0.25">
      <c r="A8292" t="s">
        <v>13295</v>
      </c>
      <c r="B8292" s="1">
        <v>45960</v>
      </c>
      <c r="C8292" t="s">
        <v>2141</v>
      </c>
      <c r="D8292" t="s">
        <v>2142</v>
      </c>
      <c r="E8292">
        <v>19</v>
      </c>
      <c r="F8292" t="s">
        <v>48</v>
      </c>
      <c r="G8292" t="s">
        <v>176</v>
      </c>
      <c r="H8292" t="s">
        <v>177</v>
      </c>
      <c r="I8292" t="s">
        <v>34</v>
      </c>
      <c r="J8292" t="s">
        <v>35</v>
      </c>
      <c r="K8292">
        <v>1</v>
      </c>
      <c r="L8292" s="2">
        <v>6500</v>
      </c>
      <c r="M8292">
        <v>5</v>
      </c>
      <c r="N8292" s="2">
        <v>6500</v>
      </c>
      <c r="O8292" s="2">
        <v>325</v>
      </c>
      <c r="P8292" s="2">
        <v>6175</v>
      </c>
      <c r="Q8292" s="2">
        <v>4352.9799999999996</v>
      </c>
      <c r="R8292" s="2">
        <v>1822.02</v>
      </c>
      <c r="S8292" t="s">
        <v>53</v>
      </c>
      <c r="T8292" t="s">
        <v>136</v>
      </c>
      <c r="U8292" t="s">
        <v>38</v>
      </c>
      <c r="V8292" t="s">
        <v>39</v>
      </c>
      <c r="W8292" t="s">
        <v>137</v>
      </c>
      <c r="X8292" t="s">
        <v>41</v>
      </c>
      <c r="Y8292" t="s">
        <v>56</v>
      </c>
      <c r="Z8292" t="s">
        <v>43</v>
      </c>
      <c r="AA8292" t="s">
        <v>44</v>
      </c>
      <c r="AB8292" t="s">
        <v>44</v>
      </c>
    </row>
    <row r="8293" spans="1:28" x14ac:dyDescent="0.25">
      <c r="A8293" t="s">
        <v>13296</v>
      </c>
      <c r="B8293" s="1">
        <v>45960</v>
      </c>
      <c r="C8293" t="s">
        <v>7881</v>
      </c>
      <c r="D8293" t="s">
        <v>7882</v>
      </c>
      <c r="E8293">
        <v>59</v>
      </c>
      <c r="F8293" t="s">
        <v>31</v>
      </c>
      <c r="G8293" t="s">
        <v>49</v>
      </c>
      <c r="H8293" t="s">
        <v>50</v>
      </c>
      <c r="I8293" t="s">
        <v>51</v>
      </c>
      <c r="J8293" t="s">
        <v>52</v>
      </c>
      <c r="K8293">
        <v>1</v>
      </c>
      <c r="L8293" s="2">
        <v>500</v>
      </c>
      <c r="M8293">
        <v>5</v>
      </c>
      <c r="N8293" s="2">
        <v>500</v>
      </c>
      <c r="O8293" s="2">
        <v>25</v>
      </c>
      <c r="P8293" s="2">
        <v>475</v>
      </c>
      <c r="Q8293" s="2">
        <v>321.77999999999997</v>
      </c>
      <c r="R8293" s="2">
        <v>153.22</v>
      </c>
      <c r="S8293" t="s">
        <v>36</v>
      </c>
      <c r="T8293" t="s">
        <v>122</v>
      </c>
      <c r="U8293" t="s">
        <v>123</v>
      </c>
      <c r="V8293" t="s">
        <v>39</v>
      </c>
      <c r="W8293" t="s">
        <v>66</v>
      </c>
      <c r="X8293" t="s">
        <v>97</v>
      </c>
      <c r="Y8293" t="s">
        <v>56</v>
      </c>
      <c r="Z8293" t="s">
        <v>43</v>
      </c>
      <c r="AA8293" t="s">
        <v>44</v>
      </c>
      <c r="AB8293" t="s">
        <v>44</v>
      </c>
    </row>
    <row r="8294" spans="1:28" x14ac:dyDescent="0.25">
      <c r="A8294" t="s">
        <v>13297</v>
      </c>
      <c r="B8294" s="1">
        <v>45961</v>
      </c>
      <c r="C8294" t="s">
        <v>8243</v>
      </c>
      <c r="D8294" t="s">
        <v>8244</v>
      </c>
      <c r="E8294">
        <v>25</v>
      </c>
      <c r="F8294" t="s">
        <v>48</v>
      </c>
      <c r="G8294" t="s">
        <v>238</v>
      </c>
      <c r="H8294" t="s">
        <v>239</v>
      </c>
      <c r="I8294" t="s">
        <v>62</v>
      </c>
      <c r="J8294" t="s">
        <v>63</v>
      </c>
      <c r="K8294">
        <v>1</v>
      </c>
      <c r="L8294" s="2">
        <v>6500</v>
      </c>
      <c r="M8294">
        <v>10</v>
      </c>
      <c r="N8294" s="2">
        <v>6500</v>
      </c>
      <c r="O8294" s="2">
        <v>650</v>
      </c>
      <c r="P8294" s="2">
        <v>5850</v>
      </c>
      <c r="Q8294" s="2">
        <v>3232.99</v>
      </c>
      <c r="R8294" s="2">
        <v>2617.0100000000002</v>
      </c>
      <c r="S8294" t="s">
        <v>53</v>
      </c>
      <c r="T8294" t="s">
        <v>263</v>
      </c>
      <c r="U8294" t="s">
        <v>91</v>
      </c>
      <c r="V8294" t="s">
        <v>39</v>
      </c>
      <c r="W8294" t="s">
        <v>66</v>
      </c>
      <c r="X8294" t="s">
        <v>97</v>
      </c>
      <c r="Y8294" t="s">
        <v>84</v>
      </c>
      <c r="Z8294" t="s">
        <v>223</v>
      </c>
      <c r="AA8294" t="s">
        <v>44</v>
      </c>
      <c r="AB8294" t="s">
        <v>44</v>
      </c>
    </row>
    <row r="8295" spans="1:28" x14ac:dyDescent="0.25">
      <c r="A8295" t="s">
        <v>13298</v>
      </c>
      <c r="B8295" s="1">
        <v>45961</v>
      </c>
      <c r="C8295" t="s">
        <v>3614</v>
      </c>
      <c r="D8295" t="s">
        <v>3615</v>
      </c>
      <c r="E8295">
        <v>48</v>
      </c>
      <c r="F8295" t="s">
        <v>48</v>
      </c>
      <c r="G8295" t="s">
        <v>81</v>
      </c>
      <c r="H8295" t="s">
        <v>82</v>
      </c>
      <c r="I8295" t="s">
        <v>51</v>
      </c>
      <c r="J8295" t="s">
        <v>52</v>
      </c>
      <c r="K8295">
        <v>2</v>
      </c>
      <c r="L8295" s="2">
        <v>600</v>
      </c>
      <c r="M8295">
        <v>5</v>
      </c>
      <c r="N8295" s="2">
        <v>1200</v>
      </c>
      <c r="O8295" s="2">
        <v>60</v>
      </c>
      <c r="P8295" s="2">
        <v>1140</v>
      </c>
      <c r="Q8295" s="2">
        <v>718.37</v>
      </c>
      <c r="R8295" s="2">
        <v>421.63</v>
      </c>
      <c r="S8295" t="s">
        <v>53</v>
      </c>
      <c r="T8295" t="s">
        <v>407</v>
      </c>
      <c r="U8295" t="s">
        <v>408</v>
      </c>
      <c r="V8295" t="s">
        <v>39</v>
      </c>
      <c r="W8295" t="s">
        <v>137</v>
      </c>
      <c r="X8295" t="s">
        <v>97</v>
      </c>
      <c r="Y8295" t="s">
        <v>56</v>
      </c>
      <c r="Z8295" t="s">
        <v>43</v>
      </c>
      <c r="AA8295" t="s">
        <v>44</v>
      </c>
      <c r="AB8295" t="s">
        <v>44</v>
      </c>
    </row>
    <row r="8296" spans="1:28" x14ac:dyDescent="0.25">
      <c r="A8296" t="s">
        <v>13299</v>
      </c>
      <c r="B8296" s="1">
        <v>45961</v>
      </c>
      <c r="C8296" t="s">
        <v>1932</v>
      </c>
      <c r="D8296" t="s">
        <v>1933</v>
      </c>
      <c r="E8296">
        <v>29</v>
      </c>
      <c r="F8296" t="s">
        <v>48</v>
      </c>
      <c r="G8296" t="s">
        <v>298</v>
      </c>
      <c r="H8296" t="s">
        <v>299</v>
      </c>
      <c r="I8296" t="s">
        <v>103</v>
      </c>
      <c r="J8296" t="s">
        <v>104</v>
      </c>
      <c r="K8296">
        <v>3</v>
      </c>
      <c r="L8296" s="2">
        <v>700</v>
      </c>
      <c r="M8296">
        <v>25</v>
      </c>
      <c r="N8296" s="2">
        <v>2100</v>
      </c>
      <c r="O8296" s="2">
        <v>525</v>
      </c>
      <c r="P8296" s="2">
        <v>1575</v>
      </c>
      <c r="Q8296" s="2">
        <v>947.09</v>
      </c>
      <c r="R8296" s="2">
        <v>627.91</v>
      </c>
      <c r="S8296" t="s">
        <v>53</v>
      </c>
      <c r="T8296" t="s">
        <v>105</v>
      </c>
      <c r="U8296" t="s">
        <v>106</v>
      </c>
      <c r="V8296" t="s">
        <v>39</v>
      </c>
      <c r="W8296" t="s">
        <v>124</v>
      </c>
      <c r="X8296" t="s">
        <v>41</v>
      </c>
      <c r="Y8296" t="s">
        <v>56</v>
      </c>
      <c r="Z8296" t="s">
        <v>43</v>
      </c>
      <c r="AA8296" t="s">
        <v>68</v>
      </c>
      <c r="AB8296" t="s">
        <v>44</v>
      </c>
    </row>
    <row r="8297" spans="1:28" x14ac:dyDescent="0.25">
      <c r="A8297" t="s">
        <v>13300</v>
      </c>
      <c r="B8297" s="1">
        <v>45961</v>
      </c>
      <c r="C8297" t="s">
        <v>2531</v>
      </c>
      <c r="D8297" t="s">
        <v>2532</v>
      </c>
      <c r="E8297">
        <v>45</v>
      </c>
      <c r="F8297" t="s">
        <v>31</v>
      </c>
      <c r="G8297" t="s">
        <v>81</v>
      </c>
      <c r="H8297" t="s">
        <v>82</v>
      </c>
      <c r="I8297" t="s">
        <v>51</v>
      </c>
      <c r="J8297" t="s">
        <v>52</v>
      </c>
      <c r="K8297">
        <v>1</v>
      </c>
      <c r="L8297" s="2">
        <v>600</v>
      </c>
      <c r="M8297">
        <v>0</v>
      </c>
      <c r="N8297" s="2">
        <v>600</v>
      </c>
      <c r="O8297" s="2">
        <v>0</v>
      </c>
      <c r="P8297" s="2">
        <v>600</v>
      </c>
      <c r="Q8297" s="2">
        <v>435.09</v>
      </c>
      <c r="R8297" s="2">
        <v>164.91</v>
      </c>
      <c r="S8297" t="s">
        <v>53</v>
      </c>
      <c r="T8297" t="s">
        <v>136</v>
      </c>
      <c r="U8297" t="s">
        <v>38</v>
      </c>
      <c r="V8297" t="s">
        <v>39</v>
      </c>
      <c r="W8297" t="s">
        <v>124</v>
      </c>
      <c r="X8297" t="s">
        <v>97</v>
      </c>
      <c r="Y8297" t="s">
        <v>42</v>
      </c>
      <c r="Z8297" t="s">
        <v>43</v>
      </c>
      <c r="AA8297" t="s">
        <v>44</v>
      </c>
      <c r="AB8297" t="s">
        <v>44</v>
      </c>
    </row>
    <row r="8298" spans="1:28" x14ac:dyDescent="0.25">
      <c r="A8298" t="s">
        <v>13301</v>
      </c>
      <c r="B8298" s="1">
        <v>45961</v>
      </c>
      <c r="C8298" t="s">
        <v>3054</v>
      </c>
      <c r="D8298" t="s">
        <v>3055</v>
      </c>
      <c r="E8298">
        <v>24</v>
      </c>
      <c r="F8298" t="s">
        <v>111</v>
      </c>
      <c r="G8298" t="s">
        <v>176</v>
      </c>
      <c r="H8298" t="s">
        <v>177</v>
      </c>
      <c r="I8298" t="s">
        <v>34</v>
      </c>
      <c r="J8298" t="s">
        <v>35</v>
      </c>
      <c r="K8298">
        <v>1</v>
      </c>
      <c r="L8298" s="2">
        <v>6500</v>
      </c>
      <c r="M8298">
        <v>10</v>
      </c>
      <c r="N8298" s="2">
        <v>6500</v>
      </c>
      <c r="O8298" s="2">
        <v>650</v>
      </c>
      <c r="P8298" s="2">
        <v>5850</v>
      </c>
      <c r="Q8298" s="2">
        <v>3287.79</v>
      </c>
      <c r="R8298" s="2">
        <v>2562.21</v>
      </c>
      <c r="S8298" t="s">
        <v>53</v>
      </c>
      <c r="T8298" t="s">
        <v>114</v>
      </c>
      <c r="U8298" t="s">
        <v>115</v>
      </c>
      <c r="V8298" t="s">
        <v>39</v>
      </c>
      <c r="W8298" t="s">
        <v>66</v>
      </c>
      <c r="X8298" t="s">
        <v>67</v>
      </c>
      <c r="Y8298" t="s">
        <v>56</v>
      </c>
      <c r="Z8298" t="s">
        <v>223</v>
      </c>
      <c r="AA8298" t="s">
        <v>44</v>
      </c>
      <c r="AB8298" t="s">
        <v>44</v>
      </c>
    </row>
    <row r="8299" spans="1:28" x14ac:dyDescent="0.25">
      <c r="A8299" t="s">
        <v>13302</v>
      </c>
      <c r="B8299" s="1">
        <v>45961</v>
      </c>
      <c r="C8299" t="s">
        <v>4830</v>
      </c>
      <c r="D8299" t="s">
        <v>4831</v>
      </c>
      <c r="E8299">
        <v>45</v>
      </c>
      <c r="F8299" t="s">
        <v>48</v>
      </c>
      <c r="G8299" t="s">
        <v>243</v>
      </c>
      <c r="H8299" t="s">
        <v>244</v>
      </c>
      <c r="I8299" t="s">
        <v>103</v>
      </c>
      <c r="J8299" t="s">
        <v>104</v>
      </c>
      <c r="K8299">
        <v>1</v>
      </c>
      <c r="L8299" s="2">
        <v>450</v>
      </c>
      <c r="M8299">
        <v>5</v>
      </c>
      <c r="N8299" s="2">
        <v>450</v>
      </c>
      <c r="O8299" s="2">
        <v>22.5</v>
      </c>
      <c r="P8299" s="2">
        <v>427.5</v>
      </c>
      <c r="Q8299" s="2">
        <v>291.48</v>
      </c>
      <c r="R8299" s="2">
        <v>136.02000000000001</v>
      </c>
      <c r="S8299" t="s">
        <v>53</v>
      </c>
      <c r="T8299" t="s">
        <v>122</v>
      </c>
      <c r="U8299" t="s">
        <v>123</v>
      </c>
      <c r="V8299" t="s">
        <v>39</v>
      </c>
      <c r="W8299" t="s">
        <v>137</v>
      </c>
      <c r="X8299" t="s">
        <v>67</v>
      </c>
      <c r="Y8299" t="s">
        <v>42</v>
      </c>
      <c r="Z8299" t="s">
        <v>43</v>
      </c>
      <c r="AA8299" t="s">
        <v>44</v>
      </c>
      <c r="AB8299" t="s">
        <v>44</v>
      </c>
    </row>
    <row r="8300" spans="1:28" x14ac:dyDescent="0.25">
      <c r="A8300" t="s">
        <v>13303</v>
      </c>
      <c r="B8300" s="1">
        <v>45961</v>
      </c>
      <c r="C8300" t="s">
        <v>13304</v>
      </c>
      <c r="D8300" t="s">
        <v>13305</v>
      </c>
      <c r="E8300">
        <v>33</v>
      </c>
      <c r="F8300" t="s">
        <v>31</v>
      </c>
      <c r="G8300" t="s">
        <v>280</v>
      </c>
      <c r="H8300" t="s">
        <v>281</v>
      </c>
      <c r="I8300" t="s">
        <v>62</v>
      </c>
      <c r="J8300" t="s">
        <v>190</v>
      </c>
      <c r="K8300">
        <v>4</v>
      </c>
      <c r="L8300" s="2">
        <v>700</v>
      </c>
      <c r="M8300">
        <v>15</v>
      </c>
      <c r="N8300" s="2">
        <v>2800</v>
      </c>
      <c r="O8300" s="2">
        <v>420</v>
      </c>
      <c r="P8300" s="2">
        <v>2380</v>
      </c>
      <c r="Q8300" s="2">
        <v>1898.93</v>
      </c>
      <c r="R8300" s="2">
        <v>481.07</v>
      </c>
      <c r="S8300" t="s">
        <v>64</v>
      </c>
      <c r="T8300" t="s">
        <v>37</v>
      </c>
      <c r="U8300" t="s">
        <v>38</v>
      </c>
      <c r="V8300" t="s">
        <v>39</v>
      </c>
      <c r="W8300" t="s">
        <v>66</v>
      </c>
      <c r="X8300" t="s">
        <v>97</v>
      </c>
      <c r="Y8300" t="s">
        <v>42</v>
      </c>
      <c r="Z8300" t="s">
        <v>107</v>
      </c>
      <c r="AA8300" t="s">
        <v>44</v>
      </c>
      <c r="AB8300" t="s">
        <v>44</v>
      </c>
    </row>
    <row r="8301" spans="1:28" x14ac:dyDescent="0.25">
      <c r="A8301" t="s">
        <v>13306</v>
      </c>
      <c r="B8301" s="1">
        <v>45961</v>
      </c>
      <c r="C8301" t="s">
        <v>3119</v>
      </c>
      <c r="D8301" t="s">
        <v>3120</v>
      </c>
      <c r="E8301">
        <v>28</v>
      </c>
      <c r="F8301" t="s">
        <v>48</v>
      </c>
      <c r="G8301" t="s">
        <v>366</v>
      </c>
      <c r="H8301" t="s">
        <v>367</v>
      </c>
      <c r="I8301" t="s">
        <v>34</v>
      </c>
      <c r="J8301" t="s">
        <v>130</v>
      </c>
      <c r="K8301">
        <v>1</v>
      </c>
      <c r="L8301" s="2">
        <v>14500</v>
      </c>
      <c r="M8301">
        <v>10</v>
      </c>
      <c r="N8301" s="2">
        <v>14500</v>
      </c>
      <c r="O8301" s="2">
        <v>1450</v>
      </c>
      <c r="P8301" s="2">
        <v>13050</v>
      </c>
      <c r="Q8301" s="2">
        <v>9665.9699999999993</v>
      </c>
      <c r="R8301" s="2">
        <v>3384.03</v>
      </c>
      <c r="S8301" t="s">
        <v>53</v>
      </c>
      <c r="T8301" t="s">
        <v>122</v>
      </c>
      <c r="U8301" t="s">
        <v>123</v>
      </c>
      <c r="V8301" t="s">
        <v>39</v>
      </c>
      <c r="W8301" t="s">
        <v>66</v>
      </c>
      <c r="X8301" t="s">
        <v>41</v>
      </c>
      <c r="Y8301" t="s">
        <v>56</v>
      </c>
      <c r="Z8301" t="s">
        <v>43</v>
      </c>
      <c r="AA8301" t="s">
        <v>44</v>
      </c>
      <c r="AB8301" t="s">
        <v>44</v>
      </c>
    </row>
    <row r="8302" spans="1:28" x14ac:dyDescent="0.25">
      <c r="A8302" t="s">
        <v>13307</v>
      </c>
      <c r="B8302" s="1">
        <v>45961</v>
      </c>
      <c r="C8302" t="s">
        <v>1137</v>
      </c>
      <c r="D8302" t="s">
        <v>1138</v>
      </c>
      <c r="E8302">
        <v>39</v>
      </c>
      <c r="F8302" t="s">
        <v>48</v>
      </c>
      <c r="G8302" t="s">
        <v>168</v>
      </c>
      <c r="H8302" t="s">
        <v>169</v>
      </c>
      <c r="I8302" t="s">
        <v>62</v>
      </c>
      <c r="J8302" t="s">
        <v>143</v>
      </c>
      <c r="K8302">
        <v>3</v>
      </c>
      <c r="L8302" s="2">
        <v>1800</v>
      </c>
      <c r="M8302">
        <v>15</v>
      </c>
      <c r="N8302" s="2">
        <v>5400</v>
      </c>
      <c r="O8302" s="2">
        <v>810</v>
      </c>
      <c r="P8302" s="2">
        <v>4590</v>
      </c>
      <c r="Q8302" s="2">
        <v>3260.12</v>
      </c>
      <c r="R8302" s="2">
        <v>1329.88</v>
      </c>
      <c r="S8302" t="s">
        <v>36</v>
      </c>
      <c r="T8302" t="s">
        <v>122</v>
      </c>
      <c r="U8302" t="s">
        <v>123</v>
      </c>
      <c r="V8302" t="s">
        <v>39</v>
      </c>
      <c r="W8302" t="s">
        <v>124</v>
      </c>
      <c r="X8302" t="s">
        <v>97</v>
      </c>
      <c r="Y8302" t="s">
        <v>56</v>
      </c>
      <c r="Z8302" t="s">
        <v>43</v>
      </c>
      <c r="AA8302" t="s">
        <v>44</v>
      </c>
      <c r="AB8302" t="s">
        <v>44</v>
      </c>
    </row>
    <row r="8303" spans="1:28" x14ac:dyDescent="0.25">
      <c r="A8303" t="s">
        <v>13308</v>
      </c>
      <c r="B8303" s="1">
        <v>45962</v>
      </c>
      <c r="C8303" t="s">
        <v>12557</v>
      </c>
      <c r="D8303" t="s">
        <v>12558</v>
      </c>
      <c r="E8303">
        <v>42</v>
      </c>
      <c r="F8303" t="s">
        <v>31</v>
      </c>
      <c r="G8303" t="s">
        <v>280</v>
      </c>
      <c r="H8303" t="s">
        <v>281</v>
      </c>
      <c r="I8303" t="s">
        <v>62</v>
      </c>
      <c r="J8303" t="s">
        <v>190</v>
      </c>
      <c r="K8303">
        <v>2</v>
      </c>
      <c r="L8303" s="2">
        <v>700</v>
      </c>
      <c r="M8303">
        <v>10</v>
      </c>
      <c r="N8303" s="2">
        <v>1400</v>
      </c>
      <c r="O8303" s="2">
        <v>140</v>
      </c>
      <c r="P8303" s="2">
        <v>1260</v>
      </c>
      <c r="Q8303" s="2">
        <v>800.06</v>
      </c>
      <c r="R8303" s="2">
        <v>459.94</v>
      </c>
      <c r="S8303" t="s">
        <v>36</v>
      </c>
      <c r="T8303" t="s">
        <v>578</v>
      </c>
      <c r="U8303" t="s">
        <v>579</v>
      </c>
      <c r="V8303" t="s">
        <v>39</v>
      </c>
      <c r="W8303" t="s">
        <v>124</v>
      </c>
      <c r="X8303" t="s">
        <v>97</v>
      </c>
      <c r="Y8303" t="s">
        <v>56</v>
      </c>
      <c r="Z8303" t="s">
        <v>43</v>
      </c>
      <c r="AA8303" t="s">
        <v>44</v>
      </c>
      <c r="AB8303" t="s">
        <v>44</v>
      </c>
    </row>
    <row r="8304" spans="1:28" x14ac:dyDescent="0.25">
      <c r="A8304" t="s">
        <v>13309</v>
      </c>
      <c r="B8304" s="1">
        <v>45962</v>
      </c>
      <c r="C8304" t="s">
        <v>10336</v>
      </c>
      <c r="D8304" t="s">
        <v>10337</v>
      </c>
      <c r="E8304">
        <v>55</v>
      </c>
      <c r="F8304" t="s">
        <v>31</v>
      </c>
      <c r="G8304" t="s">
        <v>101</v>
      </c>
      <c r="H8304" t="s">
        <v>102</v>
      </c>
      <c r="I8304" t="s">
        <v>103</v>
      </c>
      <c r="J8304" t="s">
        <v>104</v>
      </c>
      <c r="K8304">
        <v>2</v>
      </c>
      <c r="L8304" s="2">
        <v>1800</v>
      </c>
      <c r="M8304">
        <v>20</v>
      </c>
      <c r="N8304" s="2">
        <v>3600</v>
      </c>
      <c r="O8304" s="2">
        <v>720</v>
      </c>
      <c r="P8304" s="2">
        <v>2880</v>
      </c>
      <c r="Q8304" s="2">
        <v>2024.34</v>
      </c>
      <c r="R8304" s="2">
        <v>855.66</v>
      </c>
      <c r="S8304" t="s">
        <v>53</v>
      </c>
      <c r="T8304" t="s">
        <v>105</v>
      </c>
      <c r="U8304" t="s">
        <v>106</v>
      </c>
      <c r="V8304" t="s">
        <v>39</v>
      </c>
      <c r="W8304" t="s">
        <v>124</v>
      </c>
      <c r="X8304" t="s">
        <v>97</v>
      </c>
      <c r="Y8304" t="s">
        <v>56</v>
      </c>
      <c r="Z8304" t="s">
        <v>43</v>
      </c>
      <c r="AA8304" t="s">
        <v>44</v>
      </c>
      <c r="AB8304" t="s">
        <v>44</v>
      </c>
    </row>
    <row r="8305" spans="1:28" x14ac:dyDescent="0.25">
      <c r="A8305" t="s">
        <v>13310</v>
      </c>
      <c r="B8305" s="1">
        <v>45962</v>
      </c>
      <c r="C8305" t="s">
        <v>9991</v>
      </c>
      <c r="D8305" t="s">
        <v>9992</v>
      </c>
      <c r="E8305">
        <v>58</v>
      </c>
      <c r="F8305" t="s">
        <v>31</v>
      </c>
      <c r="G8305" t="s">
        <v>112</v>
      </c>
      <c r="H8305" t="s">
        <v>113</v>
      </c>
      <c r="I8305" t="s">
        <v>103</v>
      </c>
      <c r="J8305" t="s">
        <v>104</v>
      </c>
      <c r="K8305">
        <v>2</v>
      </c>
      <c r="L8305" s="2">
        <v>650</v>
      </c>
      <c r="M8305">
        <v>20</v>
      </c>
      <c r="N8305" s="2">
        <v>1300</v>
      </c>
      <c r="O8305" s="2">
        <v>260</v>
      </c>
      <c r="P8305" s="2">
        <v>1040</v>
      </c>
      <c r="Q8305" s="2">
        <v>648.94000000000005</v>
      </c>
      <c r="R8305" s="2">
        <v>391.06</v>
      </c>
      <c r="S8305" t="s">
        <v>53</v>
      </c>
      <c r="T8305" t="s">
        <v>290</v>
      </c>
      <c r="U8305" t="s">
        <v>291</v>
      </c>
      <c r="V8305" t="s">
        <v>39</v>
      </c>
      <c r="W8305" t="s">
        <v>92</v>
      </c>
      <c r="X8305" t="s">
        <v>41</v>
      </c>
      <c r="Y8305" t="s">
        <v>56</v>
      </c>
      <c r="Z8305" t="s">
        <v>223</v>
      </c>
      <c r="AA8305" t="s">
        <v>68</v>
      </c>
      <c r="AB8305" t="s">
        <v>68</v>
      </c>
    </row>
    <row r="8306" spans="1:28" x14ac:dyDescent="0.25">
      <c r="A8306" t="s">
        <v>13311</v>
      </c>
      <c r="B8306" s="1">
        <v>45962</v>
      </c>
      <c r="C8306" t="s">
        <v>5213</v>
      </c>
      <c r="D8306" t="s">
        <v>5214</v>
      </c>
      <c r="E8306">
        <v>48</v>
      </c>
      <c r="F8306" t="s">
        <v>111</v>
      </c>
      <c r="G8306" t="s">
        <v>134</v>
      </c>
      <c r="H8306" t="s">
        <v>135</v>
      </c>
      <c r="I8306" t="s">
        <v>62</v>
      </c>
      <c r="J8306" t="s">
        <v>130</v>
      </c>
      <c r="K8306">
        <v>1</v>
      </c>
      <c r="L8306" s="2">
        <v>8500</v>
      </c>
      <c r="M8306">
        <v>10</v>
      </c>
      <c r="N8306" s="2">
        <v>8500</v>
      </c>
      <c r="O8306" s="2">
        <v>850</v>
      </c>
      <c r="P8306" s="2">
        <v>7650</v>
      </c>
      <c r="Q8306" s="2">
        <v>4266.18</v>
      </c>
      <c r="R8306" s="2">
        <v>3383.82</v>
      </c>
      <c r="S8306" t="s">
        <v>53</v>
      </c>
      <c r="T8306" t="s">
        <v>222</v>
      </c>
      <c r="U8306" t="s">
        <v>38</v>
      </c>
      <c r="V8306" t="s">
        <v>39</v>
      </c>
      <c r="W8306" t="s">
        <v>40</v>
      </c>
      <c r="X8306" t="s">
        <v>67</v>
      </c>
      <c r="Y8306" t="s">
        <v>56</v>
      </c>
      <c r="Z8306" t="s">
        <v>508</v>
      </c>
      <c r="AA8306" t="s">
        <v>44</v>
      </c>
      <c r="AB8306" t="s">
        <v>44</v>
      </c>
    </row>
    <row r="8307" spans="1:28" x14ac:dyDescent="0.25">
      <c r="A8307" t="s">
        <v>13312</v>
      </c>
      <c r="B8307" s="1">
        <v>45962</v>
      </c>
      <c r="C8307" t="s">
        <v>210</v>
      </c>
      <c r="D8307" t="s">
        <v>211</v>
      </c>
      <c r="E8307">
        <v>30</v>
      </c>
      <c r="F8307" t="s">
        <v>31</v>
      </c>
      <c r="G8307" t="s">
        <v>60</v>
      </c>
      <c r="H8307" t="s">
        <v>61</v>
      </c>
      <c r="I8307" t="s">
        <v>62</v>
      </c>
      <c r="J8307" t="s">
        <v>63</v>
      </c>
      <c r="K8307">
        <v>3</v>
      </c>
      <c r="L8307" s="2">
        <v>3500</v>
      </c>
      <c r="M8307">
        <v>20</v>
      </c>
      <c r="N8307" s="2">
        <v>10500</v>
      </c>
      <c r="O8307" s="2">
        <v>2100</v>
      </c>
      <c r="P8307" s="2">
        <v>8400</v>
      </c>
      <c r="Q8307" s="2">
        <v>5176.21</v>
      </c>
      <c r="R8307" s="2">
        <v>3223.79</v>
      </c>
      <c r="S8307" t="s">
        <v>64</v>
      </c>
      <c r="T8307" t="s">
        <v>65</v>
      </c>
      <c r="U8307" t="s">
        <v>65</v>
      </c>
      <c r="V8307" t="s">
        <v>39</v>
      </c>
      <c r="W8307" t="s">
        <v>137</v>
      </c>
      <c r="X8307" t="s">
        <v>41</v>
      </c>
      <c r="Y8307" t="s">
        <v>56</v>
      </c>
      <c r="Z8307" t="s">
        <v>43</v>
      </c>
      <c r="AA8307" t="s">
        <v>68</v>
      </c>
      <c r="AB8307" t="s">
        <v>44</v>
      </c>
    </row>
    <row r="8308" spans="1:28" x14ac:dyDescent="0.25">
      <c r="A8308" t="s">
        <v>13313</v>
      </c>
      <c r="B8308" s="1">
        <v>45962</v>
      </c>
      <c r="C8308" t="s">
        <v>2838</v>
      </c>
      <c r="D8308" t="s">
        <v>2839</v>
      </c>
      <c r="E8308">
        <v>30</v>
      </c>
      <c r="F8308" t="s">
        <v>48</v>
      </c>
      <c r="G8308" t="s">
        <v>298</v>
      </c>
      <c r="H8308" t="s">
        <v>299</v>
      </c>
      <c r="I8308" t="s">
        <v>103</v>
      </c>
      <c r="J8308" t="s">
        <v>104</v>
      </c>
      <c r="K8308">
        <v>2</v>
      </c>
      <c r="L8308" s="2">
        <v>700</v>
      </c>
      <c r="M8308">
        <v>20</v>
      </c>
      <c r="N8308" s="2">
        <v>1400</v>
      </c>
      <c r="O8308" s="2">
        <v>280</v>
      </c>
      <c r="P8308" s="2">
        <v>1120</v>
      </c>
      <c r="Q8308" s="2">
        <v>781.32</v>
      </c>
      <c r="R8308" s="2">
        <v>338.68</v>
      </c>
      <c r="S8308" t="s">
        <v>53</v>
      </c>
      <c r="T8308" t="s">
        <v>163</v>
      </c>
      <c r="U8308" t="s">
        <v>164</v>
      </c>
      <c r="V8308" t="s">
        <v>39</v>
      </c>
      <c r="W8308" t="s">
        <v>83</v>
      </c>
      <c r="X8308" t="s">
        <v>97</v>
      </c>
      <c r="Y8308" t="s">
        <v>42</v>
      </c>
      <c r="Z8308" t="s">
        <v>43</v>
      </c>
      <c r="AA8308" t="s">
        <v>44</v>
      </c>
      <c r="AB8308" t="s">
        <v>44</v>
      </c>
    </row>
    <row r="8309" spans="1:28" x14ac:dyDescent="0.25">
      <c r="A8309" t="s">
        <v>13314</v>
      </c>
      <c r="B8309" s="1">
        <v>45962</v>
      </c>
      <c r="C8309" t="s">
        <v>2130</v>
      </c>
      <c r="D8309" t="s">
        <v>2131</v>
      </c>
      <c r="E8309">
        <v>36</v>
      </c>
      <c r="F8309" t="s">
        <v>31</v>
      </c>
      <c r="G8309" t="s">
        <v>119</v>
      </c>
      <c r="H8309" t="s">
        <v>120</v>
      </c>
      <c r="I8309" t="s">
        <v>62</v>
      </c>
      <c r="J8309" t="s">
        <v>121</v>
      </c>
      <c r="K8309">
        <v>3</v>
      </c>
      <c r="L8309" s="2">
        <v>4800</v>
      </c>
      <c r="M8309">
        <v>20</v>
      </c>
      <c r="N8309" s="2">
        <v>14400</v>
      </c>
      <c r="O8309" s="2">
        <v>2880</v>
      </c>
      <c r="P8309" s="2">
        <v>11520</v>
      </c>
      <c r="Q8309" s="2">
        <v>8502.7900000000009</v>
      </c>
      <c r="R8309" s="2">
        <v>3017.21</v>
      </c>
      <c r="S8309" t="s">
        <v>53</v>
      </c>
      <c r="T8309" t="s">
        <v>54</v>
      </c>
      <c r="U8309" t="s">
        <v>55</v>
      </c>
      <c r="V8309" t="s">
        <v>39</v>
      </c>
      <c r="W8309" t="s">
        <v>83</v>
      </c>
      <c r="X8309" t="s">
        <v>41</v>
      </c>
      <c r="Y8309" t="s">
        <v>42</v>
      </c>
      <c r="Z8309" t="s">
        <v>43</v>
      </c>
      <c r="AA8309" t="s">
        <v>68</v>
      </c>
      <c r="AB8309" t="s">
        <v>44</v>
      </c>
    </row>
    <row r="8310" spans="1:28" x14ac:dyDescent="0.25">
      <c r="A8310" t="s">
        <v>13315</v>
      </c>
      <c r="B8310" s="1">
        <v>45962</v>
      </c>
      <c r="C8310" t="s">
        <v>1482</v>
      </c>
      <c r="D8310" t="s">
        <v>1483</v>
      </c>
      <c r="E8310">
        <v>38</v>
      </c>
      <c r="F8310" t="s">
        <v>31</v>
      </c>
      <c r="G8310" t="s">
        <v>280</v>
      </c>
      <c r="H8310" t="s">
        <v>281</v>
      </c>
      <c r="I8310" t="s">
        <v>62</v>
      </c>
      <c r="J8310" t="s">
        <v>190</v>
      </c>
      <c r="K8310">
        <v>1</v>
      </c>
      <c r="L8310" s="2">
        <v>700</v>
      </c>
      <c r="M8310">
        <v>15</v>
      </c>
      <c r="N8310" s="2">
        <v>700</v>
      </c>
      <c r="O8310" s="2">
        <v>105</v>
      </c>
      <c r="P8310" s="2">
        <v>595</v>
      </c>
      <c r="Q8310" s="2">
        <v>467.73</v>
      </c>
      <c r="R8310" s="2">
        <v>127.27</v>
      </c>
      <c r="S8310" t="s">
        <v>53</v>
      </c>
      <c r="T8310" t="s">
        <v>114</v>
      </c>
      <c r="U8310" t="s">
        <v>115</v>
      </c>
      <c r="V8310" t="s">
        <v>39</v>
      </c>
      <c r="W8310" t="s">
        <v>83</v>
      </c>
      <c r="X8310" t="s">
        <v>41</v>
      </c>
      <c r="Y8310" t="s">
        <v>42</v>
      </c>
      <c r="Z8310" t="s">
        <v>43</v>
      </c>
      <c r="AA8310" t="s">
        <v>44</v>
      </c>
      <c r="AB8310" t="s">
        <v>44</v>
      </c>
    </row>
    <row r="8311" spans="1:28" x14ac:dyDescent="0.25">
      <c r="A8311" t="s">
        <v>13316</v>
      </c>
      <c r="B8311" s="1">
        <v>45962</v>
      </c>
      <c r="C8311" t="s">
        <v>1054</v>
      </c>
      <c r="D8311" t="s">
        <v>1055</v>
      </c>
      <c r="E8311">
        <v>20</v>
      </c>
      <c r="F8311" t="s">
        <v>111</v>
      </c>
      <c r="G8311" t="s">
        <v>168</v>
      </c>
      <c r="H8311" t="s">
        <v>169</v>
      </c>
      <c r="I8311" t="s">
        <v>62</v>
      </c>
      <c r="J8311" t="s">
        <v>143</v>
      </c>
      <c r="K8311">
        <v>3</v>
      </c>
      <c r="L8311" s="2">
        <v>1800</v>
      </c>
      <c r="M8311">
        <v>20</v>
      </c>
      <c r="N8311" s="2">
        <v>5400</v>
      </c>
      <c r="O8311" s="2">
        <v>1080</v>
      </c>
      <c r="P8311" s="2">
        <v>4320</v>
      </c>
      <c r="Q8311" s="2">
        <v>3247.65</v>
      </c>
      <c r="R8311" s="2">
        <v>1072.3499999999999</v>
      </c>
      <c r="S8311" t="s">
        <v>53</v>
      </c>
      <c r="T8311" t="s">
        <v>65</v>
      </c>
      <c r="U8311" t="s">
        <v>65</v>
      </c>
      <c r="V8311" t="s">
        <v>39</v>
      </c>
      <c r="W8311" t="s">
        <v>83</v>
      </c>
      <c r="X8311" t="s">
        <v>67</v>
      </c>
      <c r="Y8311" t="s">
        <v>56</v>
      </c>
      <c r="Z8311" t="s">
        <v>43</v>
      </c>
      <c r="AA8311" t="s">
        <v>44</v>
      </c>
      <c r="AB8311" t="s">
        <v>44</v>
      </c>
    </row>
    <row r="8312" spans="1:28" x14ac:dyDescent="0.25">
      <c r="A8312" t="s">
        <v>13317</v>
      </c>
      <c r="B8312" s="1">
        <v>45963</v>
      </c>
      <c r="C8312" t="s">
        <v>11588</v>
      </c>
      <c r="D8312" t="s">
        <v>11589</v>
      </c>
      <c r="E8312">
        <v>56</v>
      </c>
      <c r="F8312" t="s">
        <v>31</v>
      </c>
      <c r="G8312" t="s">
        <v>280</v>
      </c>
      <c r="H8312" t="s">
        <v>281</v>
      </c>
      <c r="I8312" t="s">
        <v>62</v>
      </c>
      <c r="J8312" t="s">
        <v>190</v>
      </c>
      <c r="K8312">
        <v>1</v>
      </c>
      <c r="L8312" s="2">
        <v>700</v>
      </c>
      <c r="M8312">
        <v>25</v>
      </c>
      <c r="N8312" s="2">
        <v>700</v>
      </c>
      <c r="O8312" s="2">
        <v>175</v>
      </c>
      <c r="P8312" s="2">
        <v>525</v>
      </c>
      <c r="Q8312" s="2">
        <v>363.05</v>
      </c>
      <c r="R8312" s="2">
        <v>161.94999999999999</v>
      </c>
      <c r="S8312" t="s">
        <v>53</v>
      </c>
      <c r="T8312" t="s">
        <v>122</v>
      </c>
      <c r="U8312" t="s">
        <v>123</v>
      </c>
      <c r="V8312" t="s">
        <v>39</v>
      </c>
      <c r="W8312" t="s">
        <v>83</v>
      </c>
      <c r="X8312" t="s">
        <v>41</v>
      </c>
      <c r="Y8312" t="s">
        <v>42</v>
      </c>
      <c r="Z8312" t="s">
        <v>144</v>
      </c>
      <c r="AA8312" t="s">
        <v>44</v>
      </c>
      <c r="AB8312" t="s">
        <v>44</v>
      </c>
    </row>
    <row r="8313" spans="1:28" x14ac:dyDescent="0.25">
      <c r="A8313" t="s">
        <v>13318</v>
      </c>
      <c r="B8313" s="1">
        <v>45963</v>
      </c>
      <c r="C8313" t="s">
        <v>2813</v>
      </c>
      <c r="D8313" t="s">
        <v>2814</v>
      </c>
      <c r="E8313">
        <v>49</v>
      </c>
      <c r="F8313" t="s">
        <v>111</v>
      </c>
      <c r="G8313" t="s">
        <v>344</v>
      </c>
      <c r="H8313" t="s">
        <v>345</v>
      </c>
      <c r="I8313" t="s">
        <v>34</v>
      </c>
      <c r="J8313" t="s">
        <v>121</v>
      </c>
      <c r="K8313">
        <v>5</v>
      </c>
      <c r="L8313" s="2">
        <v>1600</v>
      </c>
      <c r="M8313">
        <v>10</v>
      </c>
      <c r="N8313" s="2">
        <v>8000</v>
      </c>
      <c r="O8313" s="2">
        <v>800</v>
      </c>
      <c r="P8313" s="2">
        <v>7200</v>
      </c>
      <c r="Q8313" s="2">
        <v>4802.12</v>
      </c>
      <c r="R8313" s="2">
        <v>2397.88</v>
      </c>
      <c r="S8313" t="s">
        <v>53</v>
      </c>
      <c r="T8313" t="s">
        <v>96</v>
      </c>
      <c r="U8313" t="s">
        <v>96</v>
      </c>
      <c r="V8313" t="s">
        <v>39</v>
      </c>
      <c r="W8313" t="s">
        <v>66</v>
      </c>
      <c r="X8313" t="s">
        <v>41</v>
      </c>
      <c r="Y8313" t="s">
        <v>42</v>
      </c>
      <c r="Z8313" t="s">
        <v>223</v>
      </c>
      <c r="AA8313" t="s">
        <v>44</v>
      </c>
      <c r="AB8313" t="s">
        <v>44</v>
      </c>
    </row>
    <row r="8314" spans="1:28" x14ac:dyDescent="0.25">
      <c r="A8314" t="s">
        <v>13319</v>
      </c>
      <c r="B8314" s="1">
        <v>45963</v>
      </c>
      <c r="C8314" t="s">
        <v>7851</v>
      </c>
      <c r="D8314" t="s">
        <v>7852</v>
      </c>
      <c r="E8314">
        <v>20</v>
      </c>
      <c r="F8314" t="s">
        <v>111</v>
      </c>
      <c r="G8314" t="s">
        <v>285</v>
      </c>
      <c r="H8314" t="s">
        <v>286</v>
      </c>
      <c r="I8314" t="s">
        <v>34</v>
      </c>
      <c r="J8314" t="s">
        <v>121</v>
      </c>
      <c r="K8314">
        <v>3</v>
      </c>
      <c r="L8314" s="2">
        <v>3200</v>
      </c>
      <c r="M8314">
        <v>15</v>
      </c>
      <c r="N8314" s="2">
        <v>9600</v>
      </c>
      <c r="O8314" s="2">
        <v>1440</v>
      </c>
      <c r="P8314" s="2">
        <v>8160</v>
      </c>
      <c r="Q8314" s="2">
        <v>5463.38</v>
      </c>
      <c r="R8314" s="2">
        <v>2696.62</v>
      </c>
      <c r="S8314" t="s">
        <v>64</v>
      </c>
      <c r="T8314" t="s">
        <v>76</v>
      </c>
      <c r="U8314" t="s">
        <v>77</v>
      </c>
      <c r="V8314" t="s">
        <v>39</v>
      </c>
      <c r="W8314" t="s">
        <v>92</v>
      </c>
      <c r="X8314" t="s">
        <v>41</v>
      </c>
      <c r="Y8314" t="s">
        <v>56</v>
      </c>
      <c r="Z8314" t="s">
        <v>144</v>
      </c>
      <c r="AA8314" t="s">
        <v>44</v>
      </c>
      <c r="AB8314" t="s">
        <v>44</v>
      </c>
    </row>
    <row r="8315" spans="1:28" x14ac:dyDescent="0.25">
      <c r="A8315" t="s">
        <v>13320</v>
      </c>
      <c r="B8315" s="1">
        <v>45963</v>
      </c>
      <c r="C8315" t="s">
        <v>1316</v>
      </c>
      <c r="D8315" t="s">
        <v>1317</v>
      </c>
      <c r="E8315">
        <v>47</v>
      </c>
      <c r="F8315" t="s">
        <v>48</v>
      </c>
      <c r="G8315" t="s">
        <v>112</v>
      </c>
      <c r="H8315" t="s">
        <v>113</v>
      </c>
      <c r="I8315" t="s">
        <v>103</v>
      </c>
      <c r="J8315" t="s">
        <v>104</v>
      </c>
      <c r="K8315">
        <v>1</v>
      </c>
      <c r="L8315" s="2">
        <v>650</v>
      </c>
      <c r="M8315">
        <v>15</v>
      </c>
      <c r="N8315" s="2">
        <v>650</v>
      </c>
      <c r="O8315" s="2">
        <v>97.5</v>
      </c>
      <c r="P8315" s="2">
        <v>552.5</v>
      </c>
      <c r="Q8315" s="2">
        <v>388.74</v>
      </c>
      <c r="R8315" s="2">
        <v>163.76</v>
      </c>
      <c r="S8315" t="s">
        <v>53</v>
      </c>
      <c r="T8315" t="s">
        <v>263</v>
      </c>
      <c r="U8315" t="s">
        <v>91</v>
      </c>
      <c r="V8315" t="s">
        <v>39</v>
      </c>
      <c r="W8315" t="s">
        <v>137</v>
      </c>
      <c r="X8315" t="s">
        <v>67</v>
      </c>
      <c r="Y8315" t="s">
        <v>56</v>
      </c>
      <c r="Z8315" t="s">
        <v>43</v>
      </c>
      <c r="AA8315" t="s">
        <v>68</v>
      </c>
      <c r="AB8315" t="s">
        <v>44</v>
      </c>
    </row>
    <row r="8316" spans="1:28" x14ac:dyDescent="0.25">
      <c r="A8316" t="s">
        <v>13321</v>
      </c>
      <c r="B8316" s="1">
        <v>45963</v>
      </c>
      <c r="C8316" t="s">
        <v>4234</v>
      </c>
      <c r="D8316" t="s">
        <v>4235</v>
      </c>
      <c r="E8316">
        <v>29</v>
      </c>
      <c r="F8316" t="s">
        <v>31</v>
      </c>
      <c r="G8316" t="s">
        <v>141</v>
      </c>
      <c r="H8316" t="s">
        <v>142</v>
      </c>
      <c r="I8316" t="s">
        <v>74</v>
      </c>
      <c r="J8316" t="s">
        <v>143</v>
      </c>
      <c r="K8316">
        <v>2</v>
      </c>
      <c r="L8316" s="2">
        <v>900</v>
      </c>
      <c r="M8316">
        <v>5</v>
      </c>
      <c r="N8316" s="2">
        <v>1800</v>
      </c>
      <c r="O8316" s="2">
        <v>90</v>
      </c>
      <c r="P8316" s="2">
        <v>1710</v>
      </c>
      <c r="Q8316" s="2">
        <v>974.59</v>
      </c>
      <c r="R8316" s="2">
        <v>735.41</v>
      </c>
      <c r="S8316" t="s">
        <v>53</v>
      </c>
      <c r="T8316" t="s">
        <v>407</v>
      </c>
      <c r="U8316" t="s">
        <v>408</v>
      </c>
      <c r="V8316" t="s">
        <v>39</v>
      </c>
      <c r="W8316" t="s">
        <v>137</v>
      </c>
      <c r="X8316" t="s">
        <v>97</v>
      </c>
      <c r="Y8316" t="s">
        <v>42</v>
      </c>
      <c r="Z8316" t="s">
        <v>508</v>
      </c>
      <c r="AA8316" t="s">
        <v>44</v>
      </c>
      <c r="AB8316" t="s">
        <v>44</v>
      </c>
    </row>
    <row r="8317" spans="1:28" x14ac:dyDescent="0.25">
      <c r="A8317" t="s">
        <v>13322</v>
      </c>
      <c r="B8317" s="1">
        <v>45963</v>
      </c>
      <c r="C8317" t="s">
        <v>6721</v>
      </c>
      <c r="D8317" t="s">
        <v>6722</v>
      </c>
      <c r="E8317">
        <v>20</v>
      </c>
      <c r="F8317" t="s">
        <v>31</v>
      </c>
      <c r="G8317" t="s">
        <v>344</v>
      </c>
      <c r="H8317" t="s">
        <v>345</v>
      </c>
      <c r="I8317" t="s">
        <v>34</v>
      </c>
      <c r="J8317" t="s">
        <v>121</v>
      </c>
      <c r="K8317">
        <v>2</v>
      </c>
      <c r="L8317" s="2">
        <v>1600</v>
      </c>
      <c r="M8317">
        <v>15</v>
      </c>
      <c r="N8317" s="2">
        <v>3200</v>
      </c>
      <c r="O8317" s="2">
        <v>480</v>
      </c>
      <c r="P8317" s="2">
        <v>2720</v>
      </c>
      <c r="Q8317" s="2">
        <v>2217.64</v>
      </c>
      <c r="R8317" s="2">
        <v>502.36</v>
      </c>
      <c r="S8317" t="s">
        <v>53</v>
      </c>
      <c r="T8317" t="s">
        <v>153</v>
      </c>
      <c r="U8317" t="s">
        <v>154</v>
      </c>
      <c r="V8317" t="s">
        <v>39</v>
      </c>
      <c r="W8317" t="s">
        <v>137</v>
      </c>
      <c r="X8317" t="s">
        <v>67</v>
      </c>
      <c r="Y8317" t="s">
        <v>42</v>
      </c>
      <c r="Z8317" t="s">
        <v>144</v>
      </c>
      <c r="AA8317" t="s">
        <v>44</v>
      </c>
      <c r="AB8317" t="s">
        <v>44</v>
      </c>
    </row>
    <row r="8318" spans="1:28" x14ac:dyDescent="0.25">
      <c r="A8318" t="s">
        <v>13323</v>
      </c>
      <c r="B8318" s="1">
        <v>45963</v>
      </c>
      <c r="C8318" t="s">
        <v>5234</v>
      </c>
      <c r="D8318" t="s">
        <v>5235</v>
      </c>
      <c r="E8318">
        <v>32</v>
      </c>
      <c r="F8318" t="s">
        <v>48</v>
      </c>
      <c r="G8318" t="s">
        <v>168</v>
      </c>
      <c r="H8318" t="s">
        <v>169</v>
      </c>
      <c r="I8318" t="s">
        <v>62</v>
      </c>
      <c r="J8318" t="s">
        <v>143</v>
      </c>
      <c r="K8318">
        <v>1</v>
      </c>
      <c r="L8318" s="2">
        <v>1800</v>
      </c>
      <c r="M8318">
        <v>25</v>
      </c>
      <c r="N8318" s="2">
        <v>1800</v>
      </c>
      <c r="O8318" s="2">
        <v>450</v>
      </c>
      <c r="P8318" s="2">
        <v>1350</v>
      </c>
      <c r="Q8318" s="2">
        <v>964.65</v>
      </c>
      <c r="R8318" s="2">
        <v>385.35</v>
      </c>
      <c r="S8318" t="s">
        <v>36</v>
      </c>
      <c r="T8318" t="s">
        <v>398</v>
      </c>
      <c r="U8318" t="s">
        <v>399</v>
      </c>
      <c r="V8318" t="s">
        <v>39</v>
      </c>
      <c r="W8318" t="s">
        <v>66</v>
      </c>
      <c r="X8318" t="s">
        <v>97</v>
      </c>
      <c r="Y8318" t="s">
        <v>56</v>
      </c>
      <c r="Z8318" t="s">
        <v>43</v>
      </c>
      <c r="AA8318" t="s">
        <v>44</v>
      </c>
      <c r="AB8318" t="s">
        <v>44</v>
      </c>
    </row>
    <row r="8319" spans="1:28" x14ac:dyDescent="0.25">
      <c r="A8319" t="s">
        <v>13324</v>
      </c>
      <c r="B8319" s="1">
        <v>45963</v>
      </c>
      <c r="C8319" t="s">
        <v>2070</v>
      </c>
      <c r="D8319" t="s">
        <v>2071</v>
      </c>
      <c r="E8319">
        <v>20</v>
      </c>
      <c r="F8319" t="s">
        <v>48</v>
      </c>
      <c r="G8319" t="s">
        <v>112</v>
      </c>
      <c r="H8319" t="s">
        <v>113</v>
      </c>
      <c r="I8319" t="s">
        <v>103</v>
      </c>
      <c r="J8319" t="s">
        <v>104</v>
      </c>
      <c r="K8319">
        <v>2</v>
      </c>
      <c r="L8319" s="2">
        <v>650</v>
      </c>
      <c r="M8319">
        <v>10</v>
      </c>
      <c r="N8319" s="2">
        <v>1300</v>
      </c>
      <c r="O8319" s="2">
        <v>130</v>
      </c>
      <c r="P8319" s="2">
        <v>1170</v>
      </c>
      <c r="Q8319" s="2">
        <v>650.17999999999995</v>
      </c>
      <c r="R8319" s="2">
        <v>519.82000000000005</v>
      </c>
      <c r="S8319" t="s">
        <v>53</v>
      </c>
      <c r="T8319" t="s">
        <v>153</v>
      </c>
      <c r="U8319" t="s">
        <v>154</v>
      </c>
      <c r="V8319" t="s">
        <v>39</v>
      </c>
      <c r="W8319" t="s">
        <v>40</v>
      </c>
      <c r="X8319" t="s">
        <v>41</v>
      </c>
      <c r="Y8319" t="s">
        <v>84</v>
      </c>
      <c r="Z8319" t="s">
        <v>43</v>
      </c>
      <c r="AA8319" t="s">
        <v>44</v>
      </c>
      <c r="AB8319" t="s">
        <v>44</v>
      </c>
    </row>
    <row r="8320" spans="1:28" x14ac:dyDescent="0.25">
      <c r="A8320" t="s">
        <v>13325</v>
      </c>
      <c r="B8320" s="1">
        <v>45963</v>
      </c>
      <c r="C8320" t="s">
        <v>3057</v>
      </c>
      <c r="D8320" t="s">
        <v>3058</v>
      </c>
      <c r="E8320">
        <v>55</v>
      </c>
      <c r="F8320" t="s">
        <v>48</v>
      </c>
      <c r="G8320" t="s">
        <v>202</v>
      </c>
      <c r="H8320" t="s">
        <v>203</v>
      </c>
      <c r="I8320" t="s">
        <v>103</v>
      </c>
      <c r="J8320" t="s">
        <v>104</v>
      </c>
      <c r="K8320">
        <v>1</v>
      </c>
      <c r="L8320" s="2">
        <v>550</v>
      </c>
      <c r="M8320">
        <v>15</v>
      </c>
      <c r="N8320" s="2">
        <v>550</v>
      </c>
      <c r="O8320" s="2">
        <v>82.5</v>
      </c>
      <c r="P8320" s="2">
        <v>467.5</v>
      </c>
      <c r="Q8320" s="2">
        <v>353.02</v>
      </c>
      <c r="R8320" s="2">
        <v>114.48</v>
      </c>
      <c r="S8320" t="s">
        <v>53</v>
      </c>
      <c r="T8320" t="s">
        <v>178</v>
      </c>
      <c r="U8320" t="s">
        <v>154</v>
      </c>
      <c r="V8320" t="s">
        <v>39</v>
      </c>
      <c r="W8320" t="s">
        <v>124</v>
      </c>
      <c r="X8320" t="s">
        <v>97</v>
      </c>
      <c r="Y8320" t="s">
        <v>84</v>
      </c>
      <c r="Z8320" t="s">
        <v>43</v>
      </c>
      <c r="AA8320" t="s">
        <v>44</v>
      </c>
      <c r="AB8320" t="s">
        <v>44</v>
      </c>
    </row>
    <row r="8321" spans="1:28" x14ac:dyDescent="0.25">
      <c r="A8321" t="s">
        <v>13326</v>
      </c>
      <c r="B8321" s="1">
        <v>45963</v>
      </c>
      <c r="C8321" t="s">
        <v>11540</v>
      </c>
      <c r="D8321" t="s">
        <v>11541</v>
      </c>
      <c r="E8321">
        <v>33</v>
      </c>
      <c r="F8321" t="s">
        <v>31</v>
      </c>
      <c r="G8321" t="s">
        <v>561</v>
      </c>
      <c r="H8321" t="s">
        <v>562</v>
      </c>
      <c r="I8321" t="s">
        <v>34</v>
      </c>
      <c r="J8321" t="s">
        <v>143</v>
      </c>
      <c r="K8321">
        <v>2</v>
      </c>
      <c r="L8321" s="2">
        <v>900</v>
      </c>
      <c r="M8321">
        <v>25</v>
      </c>
      <c r="N8321" s="2">
        <v>1800</v>
      </c>
      <c r="O8321" s="2">
        <v>450</v>
      </c>
      <c r="P8321" s="2">
        <v>1350</v>
      </c>
      <c r="Q8321" s="2">
        <v>945.76</v>
      </c>
      <c r="R8321" s="2">
        <v>404.24</v>
      </c>
      <c r="S8321" t="s">
        <v>53</v>
      </c>
      <c r="T8321" t="s">
        <v>153</v>
      </c>
      <c r="U8321" t="s">
        <v>154</v>
      </c>
      <c r="V8321" t="s">
        <v>39</v>
      </c>
      <c r="W8321" t="s">
        <v>124</v>
      </c>
      <c r="X8321" t="s">
        <v>97</v>
      </c>
      <c r="Y8321" t="s">
        <v>56</v>
      </c>
      <c r="Z8321" t="s">
        <v>223</v>
      </c>
      <c r="AA8321" t="s">
        <v>44</v>
      </c>
      <c r="AB8321" t="s">
        <v>44</v>
      </c>
    </row>
    <row r="8322" spans="1:28" x14ac:dyDescent="0.25">
      <c r="A8322" t="s">
        <v>13327</v>
      </c>
      <c r="B8322" s="1">
        <v>45963</v>
      </c>
      <c r="C8322" t="s">
        <v>7993</v>
      </c>
      <c r="D8322" t="s">
        <v>7994</v>
      </c>
      <c r="E8322">
        <v>54</v>
      </c>
      <c r="F8322" t="s">
        <v>111</v>
      </c>
      <c r="G8322" t="s">
        <v>298</v>
      </c>
      <c r="H8322" t="s">
        <v>299</v>
      </c>
      <c r="I8322" t="s">
        <v>103</v>
      </c>
      <c r="J8322" t="s">
        <v>104</v>
      </c>
      <c r="K8322">
        <v>2</v>
      </c>
      <c r="L8322" s="2">
        <v>700</v>
      </c>
      <c r="M8322">
        <v>0</v>
      </c>
      <c r="N8322" s="2">
        <v>1400</v>
      </c>
      <c r="O8322" s="2">
        <v>0</v>
      </c>
      <c r="P8322" s="2">
        <v>1400</v>
      </c>
      <c r="Q8322" s="2">
        <v>1025.72</v>
      </c>
      <c r="R8322" s="2">
        <v>374.28</v>
      </c>
      <c r="S8322" t="s">
        <v>53</v>
      </c>
      <c r="T8322" t="s">
        <v>65</v>
      </c>
      <c r="U8322" t="s">
        <v>65</v>
      </c>
      <c r="V8322" t="s">
        <v>39</v>
      </c>
      <c r="W8322" t="s">
        <v>83</v>
      </c>
      <c r="X8322" t="s">
        <v>41</v>
      </c>
      <c r="Y8322" t="s">
        <v>84</v>
      </c>
      <c r="Z8322" t="s">
        <v>43</v>
      </c>
      <c r="AA8322" t="s">
        <v>44</v>
      </c>
      <c r="AB8322" t="s">
        <v>68</v>
      </c>
    </row>
    <row r="8323" spans="1:28" x14ac:dyDescent="0.25">
      <c r="A8323" t="s">
        <v>13328</v>
      </c>
      <c r="B8323" s="1">
        <v>45963</v>
      </c>
      <c r="C8323" t="s">
        <v>5456</v>
      </c>
      <c r="D8323" t="s">
        <v>5457</v>
      </c>
      <c r="E8323">
        <v>27</v>
      </c>
      <c r="F8323" t="s">
        <v>48</v>
      </c>
      <c r="G8323" t="s">
        <v>168</v>
      </c>
      <c r="H8323" t="s">
        <v>169</v>
      </c>
      <c r="I8323" t="s">
        <v>62</v>
      </c>
      <c r="J8323" t="s">
        <v>143</v>
      </c>
      <c r="K8323">
        <v>1</v>
      </c>
      <c r="L8323" s="2">
        <v>1800</v>
      </c>
      <c r="M8323">
        <v>0</v>
      </c>
      <c r="N8323" s="2">
        <v>1800</v>
      </c>
      <c r="O8323" s="2">
        <v>0</v>
      </c>
      <c r="P8323" s="2">
        <v>1800</v>
      </c>
      <c r="Q8323" s="2">
        <v>1004.3</v>
      </c>
      <c r="R8323" s="2">
        <v>795.7</v>
      </c>
      <c r="S8323" t="s">
        <v>53</v>
      </c>
      <c r="T8323" t="s">
        <v>290</v>
      </c>
      <c r="U8323" t="s">
        <v>291</v>
      </c>
      <c r="V8323" t="s">
        <v>39</v>
      </c>
      <c r="W8323" t="s">
        <v>137</v>
      </c>
      <c r="X8323" t="s">
        <v>97</v>
      </c>
      <c r="Y8323" t="s">
        <v>56</v>
      </c>
      <c r="Z8323" t="s">
        <v>43</v>
      </c>
      <c r="AA8323" t="s">
        <v>44</v>
      </c>
      <c r="AB8323" t="s">
        <v>44</v>
      </c>
    </row>
    <row r="8324" spans="1:28" x14ac:dyDescent="0.25">
      <c r="A8324" t="s">
        <v>13329</v>
      </c>
      <c r="B8324" s="1">
        <v>45963</v>
      </c>
      <c r="C8324" t="s">
        <v>7153</v>
      </c>
      <c r="D8324" t="s">
        <v>7154</v>
      </c>
      <c r="E8324">
        <v>30</v>
      </c>
      <c r="F8324" t="s">
        <v>48</v>
      </c>
      <c r="G8324" t="s">
        <v>88</v>
      </c>
      <c r="H8324" t="s">
        <v>89</v>
      </c>
      <c r="I8324" t="s">
        <v>62</v>
      </c>
      <c r="J8324" t="s">
        <v>63</v>
      </c>
      <c r="K8324">
        <v>2</v>
      </c>
      <c r="L8324" s="2">
        <v>4200</v>
      </c>
      <c r="M8324">
        <v>10</v>
      </c>
      <c r="N8324" s="2">
        <v>8400</v>
      </c>
      <c r="O8324" s="2">
        <v>840</v>
      </c>
      <c r="P8324" s="2">
        <v>7560</v>
      </c>
      <c r="Q8324" s="2">
        <v>5533.08</v>
      </c>
      <c r="R8324" s="2">
        <v>2026.92</v>
      </c>
      <c r="S8324" t="s">
        <v>53</v>
      </c>
      <c r="T8324" t="s">
        <v>105</v>
      </c>
      <c r="U8324" t="s">
        <v>106</v>
      </c>
      <c r="V8324" t="s">
        <v>39</v>
      </c>
      <c r="W8324" t="s">
        <v>137</v>
      </c>
      <c r="X8324" t="s">
        <v>41</v>
      </c>
      <c r="Y8324" t="s">
        <v>56</v>
      </c>
      <c r="Z8324" t="s">
        <v>43</v>
      </c>
      <c r="AA8324" t="s">
        <v>44</v>
      </c>
      <c r="AB8324" t="s">
        <v>44</v>
      </c>
    </row>
    <row r="8325" spans="1:28" x14ac:dyDescent="0.25">
      <c r="A8325" t="s">
        <v>13330</v>
      </c>
      <c r="B8325" s="1">
        <v>45963</v>
      </c>
      <c r="C8325" t="s">
        <v>8869</v>
      </c>
      <c r="D8325" t="s">
        <v>8870</v>
      </c>
      <c r="E8325">
        <v>59</v>
      </c>
      <c r="F8325" t="s">
        <v>48</v>
      </c>
      <c r="G8325" t="s">
        <v>285</v>
      </c>
      <c r="H8325" t="s">
        <v>286</v>
      </c>
      <c r="I8325" t="s">
        <v>34</v>
      </c>
      <c r="J8325" t="s">
        <v>121</v>
      </c>
      <c r="K8325">
        <v>1</v>
      </c>
      <c r="L8325" s="2">
        <v>3200</v>
      </c>
      <c r="M8325">
        <v>30</v>
      </c>
      <c r="N8325" s="2">
        <v>3200</v>
      </c>
      <c r="O8325" s="2">
        <v>960</v>
      </c>
      <c r="P8325" s="2">
        <v>2240</v>
      </c>
      <c r="Q8325" s="2">
        <v>1474.13</v>
      </c>
      <c r="R8325" s="2">
        <v>765.87</v>
      </c>
      <c r="S8325" t="s">
        <v>53</v>
      </c>
      <c r="T8325" t="s">
        <v>37</v>
      </c>
      <c r="U8325" t="s">
        <v>38</v>
      </c>
      <c r="V8325" t="s">
        <v>39</v>
      </c>
      <c r="W8325" t="s">
        <v>137</v>
      </c>
      <c r="X8325" t="s">
        <v>67</v>
      </c>
      <c r="Y8325" t="s">
        <v>56</v>
      </c>
      <c r="Z8325" t="s">
        <v>43</v>
      </c>
      <c r="AA8325" t="s">
        <v>68</v>
      </c>
      <c r="AB8325" t="s">
        <v>44</v>
      </c>
    </row>
    <row r="8326" spans="1:28" x14ac:dyDescent="0.25">
      <c r="A8326" t="s">
        <v>13331</v>
      </c>
      <c r="B8326" s="1">
        <v>45964</v>
      </c>
      <c r="C8326" t="s">
        <v>13332</v>
      </c>
      <c r="D8326" t="s">
        <v>13333</v>
      </c>
      <c r="E8326">
        <v>52</v>
      </c>
      <c r="F8326" t="s">
        <v>48</v>
      </c>
      <c r="G8326" t="s">
        <v>207</v>
      </c>
      <c r="H8326" t="s">
        <v>208</v>
      </c>
      <c r="I8326" t="s">
        <v>34</v>
      </c>
      <c r="J8326" t="s">
        <v>143</v>
      </c>
      <c r="K8326">
        <v>3</v>
      </c>
      <c r="L8326" s="2">
        <v>18000</v>
      </c>
      <c r="M8326">
        <v>20</v>
      </c>
      <c r="N8326" s="2">
        <v>54000</v>
      </c>
      <c r="O8326" s="2">
        <v>10800</v>
      </c>
      <c r="P8326" s="2">
        <v>43200</v>
      </c>
      <c r="Q8326" s="2">
        <v>28418.98</v>
      </c>
      <c r="R8326" s="2">
        <v>14781.02</v>
      </c>
      <c r="S8326" t="s">
        <v>53</v>
      </c>
      <c r="T8326" t="s">
        <v>54</v>
      </c>
      <c r="U8326" t="s">
        <v>55</v>
      </c>
      <c r="V8326" t="s">
        <v>39</v>
      </c>
      <c r="W8326" t="s">
        <v>66</v>
      </c>
      <c r="X8326" t="s">
        <v>67</v>
      </c>
      <c r="Y8326" t="s">
        <v>56</v>
      </c>
      <c r="Z8326" t="s">
        <v>43</v>
      </c>
      <c r="AA8326" t="s">
        <v>44</v>
      </c>
      <c r="AB8326" t="s">
        <v>44</v>
      </c>
    </row>
    <row r="8327" spans="1:28" x14ac:dyDescent="0.25">
      <c r="A8327" t="s">
        <v>13334</v>
      </c>
      <c r="B8327" s="1">
        <v>45964</v>
      </c>
      <c r="C8327" t="s">
        <v>3250</v>
      </c>
      <c r="D8327" t="s">
        <v>3251</v>
      </c>
      <c r="E8327">
        <v>28</v>
      </c>
      <c r="F8327" t="s">
        <v>48</v>
      </c>
      <c r="G8327" t="s">
        <v>387</v>
      </c>
      <c r="H8327" t="s">
        <v>388</v>
      </c>
      <c r="I8327" t="s">
        <v>74</v>
      </c>
      <c r="J8327" t="s">
        <v>75</v>
      </c>
      <c r="K8327">
        <v>2</v>
      </c>
      <c r="L8327" s="2">
        <v>3200</v>
      </c>
      <c r="M8327">
        <v>0</v>
      </c>
      <c r="N8327" s="2">
        <v>6400</v>
      </c>
      <c r="O8327" s="2">
        <v>0</v>
      </c>
      <c r="P8327" s="2">
        <v>6400</v>
      </c>
      <c r="Q8327" s="2">
        <v>4120.8500000000004</v>
      </c>
      <c r="R8327" s="2">
        <v>2279.15</v>
      </c>
      <c r="S8327" t="s">
        <v>53</v>
      </c>
      <c r="T8327" t="s">
        <v>398</v>
      </c>
      <c r="U8327" t="s">
        <v>399</v>
      </c>
      <c r="V8327" t="s">
        <v>39</v>
      </c>
      <c r="W8327" t="s">
        <v>137</v>
      </c>
      <c r="X8327" t="s">
        <v>97</v>
      </c>
      <c r="Y8327" t="s">
        <v>42</v>
      </c>
      <c r="Z8327" t="s">
        <v>43</v>
      </c>
      <c r="AA8327" t="s">
        <v>44</v>
      </c>
      <c r="AB8327" t="s">
        <v>44</v>
      </c>
    </row>
    <row r="8328" spans="1:28" x14ac:dyDescent="0.25">
      <c r="A8328" t="s">
        <v>13335</v>
      </c>
      <c r="B8328" s="1">
        <v>45964</v>
      </c>
      <c r="C8328" t="s">
        <v>8254</v>
      </c>
      <c r="D8328" t="s">
        <v>8255</v>
      </c>
      <c r="E8328">
        <v>37</v>
      </c>
      <c r="F8328" t="s">
        <v>48</v>
      </c>
      <c r="G8328" t="s">
        <v>148</v>
      </c>
      <c r="H8328" t="s">
        <v>149</v>
      </c>
      <c r="I8328" t="s">
        <v>74</v>
      </c>
      <c r="J8328" t="s">
        <v>130</v>
      </c>
      <c r="K8328">
        <v>2</v>
      </c>
      <c r="L8328" s="2">
        <v>3500</v>
      </c>
      <c r="M8328">
        <v>5</v>
      </c>
      <c r="N8328" s="2">
        <v>7000</v>
      </c>
      <c r="O8328" s="2">
        <v>350</v>
      </c>
      <c r="P8328" s="2">
        <v>6650</v>
      </c>
      <c r="Q8328" s="2">
        <v>5426.88</v>
      </c>
      <c r="R8328" s="2">
        <v>1223.1199999999999</v>
      </c>
      <c r="S8328" t="s">
        <v>53</v>
      </c>
      <c r="T8328" t="s">
        <v>136</v>
      </c>
      <c r="U8328" t="s">
        <v>38</v>
      </c>
      <c r="V8328" t="s">
        <v>39</v>
      </c>
      <c r="W8328" t="s">
        <v>83</v>
      </c>
      <c r="X8328" t="s">
        <v>97</v>
      </c>
      <c r="Y8328" t="s">
        <v>42</v>
      </c>
      <c r="Z8328" t="s">
        <v>43</v>
      </c>
      <c r="AA8328" t="s">
        <v>44</v>
      </c>
      <c r="AB8328" t="s">
        <v>44</v>
      </c>
    </row>
    <row r="8329" spans="1:28" x14ac:dyDescent="0.25">
      <c r="A8329" t="s">
        <v>13336</v>
      </c>
      <c r="B8329" s="1">
        <v>45964</v>
      </c>
      <c r="C8329" t="s">
        <v>773</v>
      </c>
      <c r="D8329" t="s">
        <v>774</v>
      </c>
      <c r="E8329">
        <v>52</v>
      </c>
      <c r="F8329" t="s">
        <v>111</v>
      </c>
      <c r="G8329" t="s">
        <v>202</v>
      </c>
      <c r="H8329" t="s">
        <v>203</v>
      </c>
      <c r="I8329" t="s">
        <v>103</v>
      </c>
      <c r="J8329" t="s">
        <v>104</v>
      </c>
      <c r="K8329">
        <v>5</v>
      </c>
      <c r="L8329" s="2">
        <v>550</v>
      </c>
      <c r="M8329">
        <v>20</v>
      </c>
      <c r="N8329" s="2">
        <v>2750</v>
      </c>
      <c r="O8329" s="2">
        <v>550</v>
      </c>
      <c r="P8329" s="2">
        <v>2200</v>
      </c>
      <c r="Q8329" s="2">
        <v>1659.3</v>
      </c>
      <c r="R8329" s="2">
        <v>540.70000000000005</v>
      </c>
      <c r="S8329" t="s">
        <v>64</v>
      </c>
      <c r="T8329" t="s">
        <v>65</v>
      </c>
      <c r="U8329" t="s">
        <v>65</v>
      </c>
      <c r="V8329" t="s">
        <v>39</v>
      </c>
      <c r="W8329" t="s">
        <v>92</v>
      </c>
      <c r="X8329" t="s">
        <v>41</v>
      </c>
      <c r="Y8329" t="s">
        <v>42</v>
      </c>
      <c r="Z8329" t="s">
        <v>223</v>
      </c>
      <c r="AA8329" t="s">
        <v>44</v>
      </c>
      <c r="AB8329" t="s">
        <v>44</v>
      </c>
    </row>
    <row r="8330" spans="1:28" x14ac:dyDescent="0.25">
      <c r="A8330" t="s">
        <v>13337</v>
      </c>
      <c r="B8330" s="1">
        <v>45964</v>
      </c>
      <c r="C8330" t="s">
        <v>1794</v>
      </c>
      <c r="D8330" t="s">
        <v>1795</v>
      </c>
      <c r="E8330">
        <v>44</v>
      </c>
      <c r="F8330" t="s">
        <v>48</v>
      </c>
      <c r="G8330" t="s">
        <v>243</v>
      </c>
      <c r="H8330" t="s">
        <v>244</v>
      </c>
      <c r="I8330" t="s">
        <v>103</v>
      </c>
      <c r="J8330" t="s">
        <v>104</v>
      </c>
      <c r="K8330">
        <v>2</v>
      </c>
      <c r="L8330" s="2">
        <v>450</v>
      </c>
      <c r="M8330">
        <v>30</v>
      </c>
      <c r="N8330" s="2">
        <v>900</v>
      </c>
      <c r="O8330" s="2">
        <v>270</v>
      </c>
      <c r="P8330" s="2">
        <v>630</v>
      </c>
      <c r="Q8330" s="2">
        <v>473.4</v>
      </c>
      <c r="R8330" s="2">
        <v>156.6</v>
      </c>
      <c r="S8330" t="s">
        <v>64</v>
      </c>
      <c r="T8330" t="s">
        <v>398</v>
      </c>
      <c r="U8330" t="s">
        <v>399</v>
      </c>
      <c r="V8330" t="s">
        <v>39</v>
      </c>
      <c r="W8330" t="s">
        <v>40</v>
      </c>
      <c r="X8330" t="s">
        <v>41</v>
      </c>
      <c r="Y8330" t="s">
        <v>56</v>
      </c>
      <c r="Z8330" t="s">
        <v>43</v>
      </c>
      <c r="AA8330" t="s">
        <v>44</v>
      </c>
      <c r="AB8330" t="s">
        <v>44</v>
      </c>
    </row>
    <row r="8331" spans="1:28" x14ac:dyDescent="0.25">
      <c r="A8331" t="s">
        <v>13338</v>
      </c>
      <c r="B8331" s="1">
        <v>45964</v>
      </c>
      <c r="C8331" t="s">
        <v>8347</v>
      </c>
      <c r="D8331" t="s">
        <v>8348</v>
      </c>
      <c r="E8331">
        <v>43</v>
      </c>
      <c r="F8331" t="s">
        <v>111</v>
      </c>
      <c r="G8331" t="s">
        <v>352</v>
      </c>
      <c r="H8331" t="s">
        <v>353</v>
      </c>
      <c r="I8331" t="s">
        <v>103</v>
      </c>
      <c r="J8331" t="s">
        <v>104</v>
      </c>
      <c r="K8331">
        <v>2</v>
      </c>
      <c r="L8331" s="2">
        <v>850</v>
      </c>
      <c r="M8331">
        <v>15</v>
      </c>
      <c r="N8331" s="2">
        <v>1700</v>
      </c>
      <c r="O8331" s="2">
        <v>255</v>
      </c>
      <c r="P8331" s="2">
        <v>1445</v>
      </c>
      <c r="Q8331" s="2">
        <v>1129.97</v>
      </c>
      <c r="R8331" s="2">
        <v>315.02999999999997</v>
      </c>
      <c r="S8331" t="s">
        <v>64</v>
      </c>
      <c r="T8331" t="s">
        <v>407</v>
      </c>
      <c r="U8331" t="s">
        <v>408</v>
      </c>
      <c r="V8331" t="s">
        <v>39</v>
      </c>
      <c r="W8331" t="s">
        <v>137</v>
      </c>
      <c r="X8331" t="s">
        <v>41</v>
      </c>
      <c r="Y8331" t="s">
        <v>42</v>
      </c>
      <c r="Z8331" t="s">
        <v>107</v>
      </c>
      <c r="AA8331" t="s">
        <v>44</v>
      </c>
      <c r="AB8331" t="s">
        <v>44</v>
      </c>
    </row>
    <row r="8332" spans="1:28" x14ac:dyDescent="0.25">
      <c r="A8332" t="s">
        <v>13339</v>
      </c>
      <c r="B8332" s="1">
        <v>45964</v>
      </c>
      <c r="C8332" t="s">
        <v>9062</v>
      </c>
      <c r="D8332" t="s">
        <v>9063</v>
      </c>
      <c r="E8332">
        <v>19</v>
      </c>
      <c r="F8332" t="s">
        <v>48</v>
      </c>
      <c r="G8332" t="s">
        <v>176</v>
      </c>
      <c r="H8332" t="s">
        <v>177</v>
      </c>
      <c r="I8332" t="s">
        <v>34</v>
      </c>
      <c r="J8332" t="s">
        <v>35</v>
      </c>
      <c r="K8332">
        <v>1</v>
      </c>
      <c r="L8332" s="2">
        <v>6500</v>
      </c>
      <c r="M8332">
        <v>5</v>
      </c>
      <c r="N8332" s="2">
        <v>6500</v>
      </c>
      <c r="O8332" s="2">
        <v>325</v>
      </c>
      <c r="P8332" s="2">
        <v>6175</v>
      </c>
      <c r="Q8332" s="2">
        <v>3822.98</v>
      </c>
      <c r="R8332" s="2">
        <v>2352.02</v>
      </c>
      <c r="S8332" t="s">
        <v>53</v>
      </c>
      <c r="T8332" t="s">
        <v>407</v>
      </c>
      <c r="U8332" t="s">
        <v>408</v>
      </c>
      <c r="V8332" t="s">
        <v>39</v>
      </c>
      <c r="W8332" t="s">
        <v>83</v>
      </c>
      <c r="X8332" t="s">
        <v>97</v>
      </c>
      <c r="Y8332" t="s">
        <v>56</v>
      </c>
      <c r="Z8332" t="s">
        <v>107</v>
      </c>
      <c r="AA8332" t="s">
        <v>44</v>
      </c>
      <c r="AB8332" t="s">
        <v>44</v>
      </c>
    </row>
    <row r="8333" spans="1:28" x14ac:dyDescent="0.25">
      <c r="A8333" t="s">
        <v>13340</v>
      </c>
      <c r="B8333" s="1">
        <v>45964</v>
      </c>
      <c r="C8333" t="s">
        <v>4642</v>
      </c>
      <c r="D8333" t="s">
        <v>4643</v>
      </c>
      <c r="E8333">
        <v>48</v>
      </c>
      <c r="F8333" t="s">
        <v>31</v>
      </c>
      <c r="G8333" t="s">
        <v>197</v>
      </c>
      <c r="H8333" t="s">
        <v>198</v>
      </c>
      <c r="I8333" t="s">
        <v>74</v>
      </c>
      <c r="J8333" t="s">
        <v>75</v>
      </c>
      <c r="K8333">
        <v>1</v>
      </c>
      <c r="L8333" s="2">
        <v>2600</v>
      </c>
      <c r="M8333">
        <v>10</v>
      </c>
      <c r="N8333" s="2">
        <v>2600</v>
      </c>
      <c r="O8333" s="2">
        <v>260</v>
      </c>
      <c r="P8333" s="2">
        <v>2340</v>
      </c>
      <c r="Q8333" s="2">
        <v>1875.48</v>
      </c>
      <c r="R8333" s="2">
        <v>464.52</v>
      </c>
      <c r="S8333" t="s">
        <v>36</v>
      </c>
      <c r="T8333" t="s">
        <v>136</v>
      </c>
      <c r="U8333" t="s">
        <v>38</v>
      </c>
      <c r="V8333" t="s">
        <v>39</v>
      </c>
      <c r="W8333" t="s">
        <v>66</v>
      </c>
      <c r="X8333" t="s">
        <v>41</v>
      </c>
      <c r="Y8333" t="s">
        <v>42</v>
      </c>
      <c r="Z8333" t="s">
        <v>43</v>
      </c>
      <c r="AA8333" t="s">
        <v>44</v>
      </c>
      <c r="AB8333" t="s">
        <v>44</v>
      </c>
    </row>
    <row r="8334" spans="1:28" x14ac:dyDescent="0.25">
      <c r="A8334" t="s">
        <v>13341</v>
      </c>
      <c r="B8334" s="1">
        <v>45964</v>
      </c>
      <c r="C8334" t="s">
        <v>12406</v>
      </c>
      <c r="D8334" t="s">
        <v>12407</v>
      </c>
      <c r="E8334">
        <v>54</v>
      </c>
      <c r="F8334" t="s">
        <v>111</v>
      </c>
      <c r="G8334" t="s">
        <v>202</v>
      </c>
      <c r="H8334" t="s">
        <v>203</v>
      </c>
      <c r="I8334" t="s">
        <v>103</v>
      </c>
      <c r="J8334" t="s">
        <v>104</v>
      </c>
      <c r="K8334">
        <v>2</v>
      </c>
      <c r="L8334" s="2">
        <v>550</v>
      </c>
      <c r="M8334">
        <v>20</v>
      </c>
      <c r="N8334" s="2">
        <v>1100</v>
      </c>
      <c r="O8334" s="2">
        <v>220</v>
      </c>
      <c r="P8334" s="2">
        <v>880</v>
      </c>
      <c r="Q8334" s="2">
        <v>488.37</v>
      </c>
      <c r="R8334" s="2">
        <v>391.63</v>
      </c>
      <c r="S8334" t="s">
        <v>53</v>
      </c>
      <c r="T8334" t="s">
        <v>153</v>
      </c>
      <c r="U8334" t="s">
        <v>154</v>
      </c>
      <c r="V8334" t="s">
        <v>39</v>
      </c>
      <c r="W8334" t="s">
        <v>40</v>
      </c>
      <c r="X8334" t="s">
        <v>41</v>
      </c>
      <c r="Y8334" t="s">
        <v>56</v>
      </c>
      <c r="Z8334" t="s">
        <v>43</v>
      </c>
      <c r="AA8334" t="s">
        <v>44</v>
      </c>
      <c r="AB8334" t="s">
        <v>44</v>
      </c>
    </row>
    <row r="8335" spans="1:28" x14ac:dyDescent="0.25">
      <c r="A8335" t="s">
        <v>13342</v>
      </c>
      <c r="B8335" s="1">
        <v>45964</v>
      </c>
      <c r="C8335" t="s">
        <v>10599</v>
      </c>
      <c r="D8335" t="s">
        <v>10600</v>
      </c>
      <c r="E8335">
        <v>42</v>
      </c>
      <c r="F8335" t="s">
        <v>48</v>
      </c>
      <c r="G8335" t="s">
        <v>134</v>
      </c>
      <c r="H8335" t="s">
        <v>135</v>
      </c>
      <c r="I8335" t="s">
        <v>62</v>
      </c>
      <c r="J8335" t="s">
        <v>130</v>
      </c>
      <c r="K8335">
        <v>1</v>
      </c>
      <c r="L8335" s="2">
        <v>8500</v>
      </c>
      <c r="M8335">
        <v>5</v>
      </c>
      <c r="N8335" s="2">
        <v>8500</v>
      </c>
      <c r="O8335" s="2">
        <v>425</v>
      </c>
      <c r="P8335" s="2">
        <v>8075</v>
      </c>
      <c r="Q8335" s="2">
        <v>6308.93</v>
      </c>
      <c r="R8335" s="2">
        <v>1766.07</v>
      </c>
      <c r="S8335" t="s">
        <v>36</v>
      </c>
      <c r="T8335" t="s">
        <v>398</v>
      </c>
      <c r="U8335" t="s">
        <v>399</v>
      </c>
      <c r="V8335" t="s">
        <v>39</v>
      </c>
      <c r="W8335" t="s">
        <v>124</v>
      </c>
      <c r="X8335" t="s">
        <v>97</v>
      </c>
      <c r="Y8335" t="s">
        <v>56</v>
      </c>
      <c r="Z8335" t="s">
        <v>43</v>
      </c>
      <c r="AA8335" t="s">
        <v>44</v>
      </c>
      <c r="AB8335" t="s">
        <v>44</v>
      </c>
    </row>
    <row r="8336" spans="1:28" x14ac:dyDescent="0.25">
      <c r="A8336" t="s">
        <v>13343</v>
      </c>
      <c r="B8336" s="1">
        <v>45964</v>
      </c>
      <c r="C8336" t="s">
        <v>4123</v>
      </c>
      <c r="D8336" t="s">
        <v>4124</v>
      </c>
      <c r="E8336">
        <v>28</v>
      </c>
      <c r="F8336" t="s">
        <v>31</v>
      </c>
      <c r="G8336" t="s">
        <v>60</v>
      </c>
      <c r="H8336" t="s">
        <v>61</v>
      </c>
      <c r="I8336" t="s">
        <v>62</v>
      </c>
      <c r="J8336" t="s">
        <v>63</v>
      </c>
      <c r="K8336">
        <v>2</v>
      </c>
      <c r="L8336" s="2">
        <v>3500</v>
      </c>
      <c r="M8336">
        <v>20</v>
      </c>
      <c r="N8336" s="2">
        <v>7000</v>
      </c>
      <c r="O8336" s="2">
        <v>1400</v>
      </c>
      <c r="P8336" s="2">
        <v>5600</v>
      </c>
      <c r="Q8336" s="2">
        <v>3798.8</v>
      </c>
      <c r="R8336" s="2">
        <v>1801.2</v>
      </c>
      <c r="S8336" t="s">
        <v>64</v>
      </c>
      <c r="T8336" t="s">
        <v>37</v>
      </c>
      <c r="U8336" t="s">
        <v>38</v>
      </c>
      <c r="V8336" t="s">
        <v>39</v>
      </c>
      <c r="W8336" t="s">
        <v>83</v>
      </c>
      <c r="X8336" t="s">
        <v>67</v>
      </c>
      <c r="Y8336" t="s">
        <v>56</v>
      </c>
      <c r="Z8336" t="s">
        <v>107</v>
      </c>
      <c r="AA8336" t="s">
        <v>44</v>
      </c>
      <c r="AB8336" t="s">
        <v>44</v>
      </c>
    </row>
    <row r="8337" spans="1:28" x14ac:dyDescent="0.25">
      <c r="A8337" t="s">
        <v>13344</v>
      </c>
      <c r="B8337" s="1">
        <v>45964</v>
      </c>
      <c r="C8337" t="s">
        <v>1798</v>
      </c>
      <c r="D8337" t="s">
        <v>1799</v>
      </c>
      <c r="E8337">
        <v>29</v>
      </c>
      <c r="F8337" t="s">
        <v>31</v>
      </c>
      <c r="G8337" t="s">
        <v>344</v>
      </c>
      <c r="H8337" t="s">
        <v>345</v>
      </c>
      <c r="I8337" t="s">
        <v>34</v>
      </c>
      <c r="J8337" t="s">
        <v>121</v>
      </c>
      <c r="K8337">
        <v>2</v>
      </c>
      <c r="L8337" s="2">
        <v>1600</v>
      </c>
      <c r="M8337">
        <v>15</v>
      </c>
      <c r="N8337" s="2">
        <v>3200</v>
      </c>
      <c r="O8337" s="2">
        <v>480</v>
      </c>
      <c r="P8337" s="2">
        <v>2720</v>
      </c>
      <c r="Q8337" s="2">
        <v>1908.08</v>
      </c>
      <c r="R8337" s="2">
        <v>811.92</v>
      </c>
      <c r="S8337" t="s">
        <v>64</v>
      </c>
      <c r="T8337" t="s">
        <v>96</v>
      </c>
      <c r="U8337" t="s">
        <v>96</v>
      </c>
      <c r="V8337" t="s">
        <v>39</v>
      </c>
      <c r="W8337" t="s">
        <v>124</v>
      </c>
      <c r="X8337" t="s">
        <v>67</v>
      </c>
      <c r="Y8337" t="s">
        <v>42</v>
      </c>
      <c r="Z8337" t="s">
        <v>223</v>
      </c>
      <c r="AA8337" t="s">
        <v>44</v>
      </c>
      <c r="AB8337" t="s">
        <v>44</v>
      </c>
    </row>
    <row r="8338" spans="1:28" x14ac:dyDescent="0.25">
      <c r="A8338" t="s">
        <v>13345</v>
      </c>
      <c r="B8338" s="1">
        <v>45964</v>
      </c>
      <c r="C8338" t="s">
        <v>482</v>
      </c>
      <c r="D8338" t="s">
        <v>483</v>
      </c>
      <c r="E8338">
        <v>25</v>
      </c>
      <c r="F8338" t="s">
        <v>111</v>
      </c>
      <c r="G8338" t="s">
        <v>207</v>
      </c>
      <c r="H8338" t="s">
        <v>208</v>
      </c>
      <c r="I8338" t="s">
        <v>34</v>
      </c>
      <c r="J8338" t="s">
        <v>143</v>
      </c>
      <c r="K8338">
        <v>2</v>
      </c>
      <c r="L8338" s="2">
        <v>18000</v>
      </c>
      <c r="M8338">
        <v>20</v>
      </c>
      <c r="N8338" s="2">
        <v>36000</v>
      </c>
      <c r="O8338" s="2">
        <v>7200</v>
      </c>
      <c r="P8338" s="2">
        <v>28800</v>
      </c>
      <c r="Q8338" s="2">
        <v>20709.560000000001</v>
      </c>
      <c r="R8338" s="2">
        <v>8090.44</v>
      </c>
      <c r="S8338" t="s">
        <v>53</v>
      </c>
      <c r="T8338" t="s">
        <v>263</v>
      </c>
      <c r="U8338" t="s">
        <v>91</v>
      </c>
      <c r="V8338" t="s">
        <v>39</v>
      </c>
      <c r="W8338" t="s">
        <v>66</v>
      </c>
      <c r="X8338" t="s">
        <v>41</v>
      </c>
      <c r="Y8338" t="s">
        <v>56</v>
      </c>
      <c r="Z8338" t="s">
        <v>43</v>
      </c>
      <c r="AA8338" t="s">
        <v>44</v>
      </c>
      <c r="AB8338" t="s">
        <v>44</v>
      </c>
    </row>
    <row r="8339" spans="1:28" x14ac:dyDescent="0.25">
      <c r="A8339" t="s">
        <v>13346</v>
      </c>
      <c r="B8339" s="1">
        <v>45965</v>
      </c>
      <c r="C8339" t="s">
        <v>4939</v>
      </c>
      <c r="D8339" t="s">
        <v>4940</v>
      </c>
      <c r="E8339">
        <v>48</v>
      </c>
      <c r="F8339" t="s">
        <v>111</v>
      </c>
      <c r="G8339" t="s">
        <v>148</v>
      </c>
      <c r="H8339" t="s">
        <v>149</v>
      </c>
      <c r="I8339" t="s">
        <v>74</v>
      </c>
      <c r="J8339" t="s">
        <v>130</v>
      </c>
      <c r="K8339">
        <v>3</v>
      </c>
      <c r="L8339" s="2">
        <v>3500</v>
      </c>
      <c r="M8339">
        <v>5</v>
      </c>
      <c r="N8339" s="2">
        <v>10500</v>
      </c>
      <c r="O8339" s="2">
        <v>525</v>
      </c>
      <c r="P8339" s="2">
        <v>9975</v>
      </c>
      <c r="Q8339" s="2">
        <v>7213.59</v>
      </c>
      <c r="R8339" s="2">
        <v>2761.41</v>
      </c>
      <c r="S8339" t="s">
        <v>36</v>
      </c>
      <c r="T8339" t="s">
        <v>114</v>
      </c>
      <c r="U8339" t="s">
        <v>115</v>
      </c>
      <c r="V8339" t="s">
        <v>39</v>
      </c>
      <c r="W8339" t="s">
        <v>137</v>
      </c>
      <c r="X8339" t="s">
        <v>97</v>
      </c>
      <c r="Y8339" t="s">
        <v>56</v>
      </c>
      <c r="Z8339" t="s">
        <v>43</v>
      </c>
      <c r="AA8339" t="s">
        <v>44</v>
      </c>
      <c r="AB8339" t="s">
        <v>44</v>
      </c>
    </row>
    <row r="8340" spans="1:28" x14ac:dyDescent="0.25">
      <c r="A8340" t="s">
        <v>13347</v>
      </c>
      <c r="B8340" s="1">
        <v>45965</v>
      </c>
      <c r="C8340" t="s">
        <v>10253</v>
      </c>
      <c r="D8340" t="s">
        <v>10254</v>
      </c>
      <c r="E8340">
        <v>26</v>
      </c>
      <c r="F8340" t="s">
        <v>111</v>
      </c>
      <c r="G8340" t="s">
        <v>49</v>
      </c>
      <c r="H8340" t="s">
        <v>50</v>
      </c>
      <c r="I8340" t="s">
        <v>51</v>
      </c>
      <c r="J8340" t="s">
        <v>52</v>
      </c>
      <c r="K8340">
        <v>1</v>
      </c>
      <c r="L8340" s="2">
        <v>500</v>
      </c>
      <c r="M8340">
        <v>10</v>
      </c>
      <c r="N8340" s="2">
        <v>500</v>
      </c>
      <c r="O8340" s="2">
        <v>50</v>
      </c>
      <c r="P8340" s="2">
        <v>450</v>
      </c>
      <c r="Q8340" s="2">
        <v>352.77</v>
      </c>
      <c r="R8340" s="2">
        <v>97.23</v>
      </c>
      <c r="S8340" t="s">
        <v>53</v>
      </c>
      <c r="T8340" t="s">
        <v>398</v>
      </c>
      <c r="U8340" t="s">
        <v>399</v>
      </c>
      <c r="V8340" t="s">
        <v>39</v>
      </c>
      <c r="W8340" t="s">
        <v>124</v>
      </c>
      <c r="X8340" t="s">
        <v>41</v>
      </c>
      <c r="Y8340" t="s">
        <v>84</v>
      </c>
      <c r="Z8340" t="s">
        <v>43</v>
      </c>
      <c r="AA8340" t="s">
        <v>44</v>
      </c>
      <c r="AB8340" t="s">
        <v>44</v>
      </c>
    </row>
    <row r="8341" spans="1:28" x14ac:dyDescent="0.25">
      <c r="A8341" t="s">
        <v>13348</v>
      </c>
      <c r="B8341" s="1">
        <v>45965</v>
      </c>
      <c r="C8341" t="s">
        <v>675</v>
      </c>
      <c r="D8341" t="s">
        <v>676</v>
      </c>
      <c r="E8341">
        <v>54</v>
      </c>
      <c r="F8341" t="s">
        <v>48</v>
      </c>
      <c r="G8341" t="s">
        <v>318</v>
      </c>
      <c r="H8341" t="s">
        <v>319</v>
      </c>
      <c r="I8341" t="s">
        <v>34</v>
      </c>
      <c r="J8341" t="s">
        <v>190</v>
      </c>
      <c r="K8341">
        <v>1</v>
      </c>
      <c r="L8341" s="2">
        <v>2500</v>
      </c>
      <c r="M8341">
        <v>15</v>
      </c>
      <c r="N8341" s="2">
        <v>2500</v>
      </c>
      <c r="O8341" s="2">
        <v>375</v>
      </c>
      <c r="P8341" s="2">
        <v>2125</v>
      </c>
      <c r="Q8341" s="2">
        <v>1407.82</v>
      </c>
      <c r="R8341" s="2">
        <v>717.18</v>
      </c>
      <c r="S8341" t="s">
        <v>64</v>
      </c>
      <c r="T8341" t="s">
        <v>275</v>
      </c>
      <c r="U8341" t="s">
        <v>123</v>
      </c>
      <c r="V8341" t="s">
        <v>39</v>
      </c>
      <c r="W8341" t="s">
        <v>137</v>
      </c>
      <c r="X8341" t="s">
        <v>41</v>
      </c>
      <c r="Y8341" t="s">
        <v>56</v>
      </c>
      <c r="Z8341" t="s">
        <v>223</v>
      </c>
      <c r="AA8341" t="s">
        <v>44</v>
      </c>
      <c r="AB8341" t="s">
        <v>44</v>
      </c>
    </row>
    <row r="8342" spans="1:28" x14ac:dyDescent="0.25">
      <c r="A8342" t="s">
        <v>13349</v>
      </c>
      <c r="B8342" s="1">
        <v>45965</v>
      </c>
      <c r="C8342" t="s">
        <v>2501</v>
      </c>
      <c r="D8342" t="s">
        <v>2502</v>
      </c>
      <c r="E8342">
        <v>33</v>
      </c>
      <c r="F8342" t="s">
        <v>111</v>
      </c>
      <c r="G8342" t="s">
        <v>227</v>
      </c>
      <c r="H8342" t="s">
        <v>228</v>
      </c>
      <c r="I8342" t="s">
        <v>74</v>
      </c>
      <c r="J8342" t="s">
        <v>75</v>
      </c>
      <c r="K8342">
        <v>4</v>
      </c>
      <c r="L8342" s="2">
        <v>1400</v>
      </c>
      <c r="M8342">
        <v>15</v>
      </c>
      <c r="N8342" s="2">
        <v>5600</v>
      </c>
      <c r="O8342" s="2">
        <v>840</v>
      </c>
      <c r="P8342" s="2">
        <v>4760</v>
      </c>
      <c r="Q8342" s="2">
        <v>3538.58</v>
      </c>
      <c r="R8342" s="2">
        <v>1221.42</v>
      </c>
      <c r="S8342" t="s">
        <v>36</v>
      </c>
      <c r="T8342" t="s">
        <v>37</v>
      </c>
      <c r="U8342" t="s">
        <v>38</v>
      </c>
      <c r="V8342" t="s">
        <v>39</v>
      </c>
      <c r="W8342" t="s">
        <v>83</v>
      </c>
      <c r="X8342" t="s">
        <v>67</v>
      </c>
      <c r="Y8342" t="s">
        <v>84</v>
      </c>
      <c r="Z8342" t="s">
        <v>43</v>
      </c>
      <c r="AA8342" t="s">
        <v>44</v>
      </c>
      <c r="AB8342" t="s">
        <v>44</v>
      </c>
    </row>
    <row r="8343" spans="1:28" x14ac:dyDescent="0.25">
      <c r="A8343" t="s">
        <v>13350</v>
      </c>
      <c r="B8343" s="1">
        <v>45965</v>
      </c>
      <c r="C8343" t="s">
        <v>7893</v>
      </c>
      <c r="D8343" t="s">
        <v>7894</v>
      </c>
      <c r="E8343">
        <v>45</v>
      </c>
      <c r="F8343" t="s">
        <v>48</v>
      </c>
      <c r="G8343" t="s">
        <v>148</v>
      </c>
      <c r="H8343" t="s">
        <v>149</v>
      </c>
      <c r="I8343" t="s">
        <v>74</v>
      </c>
      <c r="J8343" t="s">
        <v>130</v>
      </c>
      <c r="K8343">
        <v>1</v>
      </c>
      <c r="L8343" s="2">
        <v>3500</v>
      </c>
      <c r="M8343">
        <v>5</v>
      </c>
      <c r="N8343" s="2">
        <v>3500</v>
      </c>
      <c r="O8343" s="2">
        <v>175</v>
      </c>
      <c r="P8343" s="2">
        <v>3325</v>
      </c>
      <c r="Q8343" s="2">
        <v>2106.38</v>
      </c>
      <c r="R8343" s="2">
        <v>1218.6199999999999</v>
      </c>
      <c r="S8343" t="s">
        <v>53</v>
      </c>
      <c r="T8343" t="s">
        <v>54</v>
      </c>
      <c r="U8343" t="s">
        <v>55</v>
      </c>
      <c r="V8343" t="s">
        <v>39</v>
      </c>
      <c r="W8343" t="s">
        <v>137</v>
      </c>
      <c r="X8343" t="s">
        <v>97</v>
      </c>
      <c r="Y8343" t="s">
        <v>56</v>
      </c>
      <c r="Z8343" t="s">
        <v>43</v>
      </c>
      <c r="AA8343" t="s">
        <v>44</v>
      </c>
      <c r="AB8343" t="s">
        <v>44</v>
      </c>
    </row>
    <row r="8344" spans="1:28" x14ac:dyDescent="0.25">
      <c r="A8344" t="s">
        <v>13351</v>
      </c>
      <c r="B8344" s="1">
        <v>45965</v>
      </c>
      <c r="C8344" t="s">
        <v>3565</v>
      </c>
      <c r="D8344" t="s">
        <v>3566</v>
      </c>
      <c r="E8344">
        <v>26</v>
      </c>
      <c r="F8344" t="s">
        <v>48</v>
      </c>
      <c r="G8344" t="s">
        <v>318</v>
      </c>
      <c r="H8344" t="s">
        <v>319</v>
      </c>
      <c r="I8344" t="s">
        <v>34</v>
      </c>
      <c r="J8344" t="s">
        <v>190</v>
      </c>
      <c r="K8344">
        <v>1</v>
      </c>
      <c r="L8344" s="2">
        <v>2500</v>
      </c>
      <c r="M8344">
        <v>15</v>
      </c>
      <c r="N8344" s="2">
        <v>2500</v>
      </c>
      <c r="O8344" s="2">
        <v>375</v>
      </c>
      <c r="P8344" s="2">
        <v>2125</v>
      </c>
      <c r="Q8344" s="2">
        <v>1726.5</v>
      </c>
      <c r="R8344" s="2">
        <v>398.5</v>
      </c>
      <c r="S8344" t="s">
        <v>53</v>
      </c>
      <c r="T8344" t="s">
        <v>398</v>
      </c>
      <c r="U8344" t="s">
        <v>399</v>
      </c>
      <c r="V8344" t="s">
        <v>39</v>
      </c>
      <c r="W8344" t="s">
        <v>124</v>
      </c>
      <c r="X8344" t="s">
        <v>97</v>
      </c>
      <c r="Y8344" t="s">
        <v>84</v>
      </c>
      <c r="Z8344" t="s">
        <v>43</v>
      </c>
      <c r="AA8344" t="s">
        <v>44</v>
      </c>
      <c r="AB8344" t="s">
        <v>44</v>
      </c>
    </row>
    <row r="8345" spans="1:28" x14ac:dyDescent="0.25">
      <c r="A8345" t="s">
        <v>13352</v>
      </c>
      <c r="B8345" s="1">
        <v>45965</v>
      </c>
      <c r="C8345" t="s">
        <v>2110</v>
      </c>
      <c r="D8345" t="s">
        <v>2111</v>
      </c>
      <c r="E8345">
        <v>35</v>
      </c>
      <c r="F8345" t="s">
        <v>48</v>
      </c>
      <c r="G8345" t="s">
        <v>436</v>
      </c>
      <c r="H8345" t="s">
        <v>437</v>
      </c>
      <c r="I8345" t="s">
        <v>74</v>
      </c>
      <c r="J8345" t="s">
        <v>190</v>
      </c>
      <c r="K8345">
        <v>2</v>
      </c>
      <c r="L8345" s="2">
        <v>1800</v>
      </c>
      <c r="M8345">
        <v>25</v>
      </c>
      <c r="N8345" s="2">
        <v>3600</v>
      </c>
      <c r="O8345" s="2">
        <v>900</v>
      </c>
      <c r="P8345" s="2">
        <v>2700</v>
      </c>
      <c r="Q8345" s="2">
        <v>1832.95</v>
      </c>
      <c r="R8345" s="2">
        <v>867.05</v>
      </c>
      <c r="S8345" t="s">
        <v>53</v>
      </c>
      <c r="T8345" t="s">
        <v>407</v>
      </c>
      <c r="U8345" t="s">
        <v>408</v>
      </c>
      <c r="V8345" t="s">
        <v>39</v>
      </c>
      <c r="W8345" t="s">
        <v>66</v>
      </c>
      <c r="X8345" t="s">
        <v>97</v>
      </c>
      <c r="Y8345" t="s">
        <v>56</v>
      </c>
      <c r="Z8345" t="s">
        <v>43</v>
      </c>
      <c r="AA8345" t="s">
        <v>44</v>
      </c>
      <c r="AB8345" t="s">
        <v>44</v>
      </c>
    </row>
    <row r="8346" spans="1:28" x14ac:dyDescent="0.25">
      <c r="A8346" t="s">
        <v>13353</v>
      </c>
      <c r="B8346" s="1">
        <v>45965</v>
      </c>
      <c r="C8346" t="s">
        <v>6556</v>
      </c>
      <c r="D8346" t="s">
        <v>6557</v>
      </c>
      <c r="E8346">
        <v>30</v>
      </c>
      <c r="F8346" t="s">
        <v>31</v>
      </c>
      <c r="G8346" t="s">
        <v>344</v>
      </c>
      <c r="H8346" t="s">
        <v>345</v>
      </c>
      <c r="I8346" t="s">
        <v>34</v>
      </c>
      <c r="J8346" t="s">
        <v>121</v>
      </c>
      <c r="K8346">
        <v>2</v>
      </c>
      <c r="L8346" s="2">
        <v>1600</v>
      </c>
      <c r="M8346">
        <v>0</v>
      </c>
      <c r="N8346" s="2">
        <v>3200</v>
      </c>
      <c r="O8346" s="2">
        <v>0</v>
      </c>
      <c r="P8346" s="2">
        <v>3200</v>
      </c>
      <c r="Q8346" s="2">
        <v>1923.85</v>
      </c>
      <c r="R8346" s="2">
        <v>1276.1500000000001</v>
      </c>
      <c r="S8346" t="s">
        <v>53</v>
      </c>
      <c r="T8346" t="s">
        <v>163</v>
      </c>
      <c r="U8346" t="s">
        <v>164</v>
      </c>
      <c r="V8346" t="s">
        <v>39</v>
      </c>
      <c r="W8346" t="s">
        <v>66</v>
      </c>
      <c r="X8346" t="s">
        <v>41</v>
      </c>
      <c r="Y8346" t="s">
        <v>42</v>
      </c>
      <c r="Z8346" t="s">
        <v>43</v>
      </c>
      <c r="AA8346" t="s">
        <v>44</v>
      </c>
      <c r="AB8346" t="s">
        <v>44</v>
      </c>
    </row>
    <row r="8347" spans="1:28" x14ac:dyDescent="0.25">
      <c r="A8347" t="s">
        <v>13354</v>
      </c>
      <c r="B8347" s="1">
        <v>45965</v>
      </c>
      <c r="C8347" t="s">
        <v>7017</v>
      </c>
      <c r="D8347" t="s">
        <v>7018</v>
      </c>
      <c r="E8347">
        <v>21</v>
      </c>
      <c r="F8347" t="s">
        <v>48</v>
      </c>
      <c r="G8347" t="s">
        <v>134</v>
      </c>
      <c r="H8347" t="s">
        <v>135</v>
      </c>
      <c r="I8347" t="s">
        <v>62</v>
      </c>
      <c r="J8347" t="s">
        <v>130</v>
      </c>
      <c r="K8347">
        <v>4</v>
      </c>
      <c r="L8347" s="2">
        <v>8500</v>
      </c>
      <c r="M8347">
        <v>10</v>
      </c>
      <c r="N8347" s="2">
        <v>34000</v>
      </c>
      <c r="O8347" s="2">
        <v>3400</v>
      </c>
      <c r="P8347" s="2">
        <v>30600</v>
      </c>
      <c r="Q8347" s="2">
        <v>23095.93</v>
      </c>
      <c r="R8347" s="2">
        <v>7504.07</v>
      </c>
      <c r="S8347" t="s">
        <v>36</v>
      </c>
      <c r="T8347" t="s">
        <v>153</v>
      </c>
      <c r="U8347" t="s">
        <v>154</v>
      </c>
      <c r="V8347" t="s">
        <v>39</v>
      </c>
      <c r="W8347" t="s">
        <v>83</v>
      </c>
      <c r="X8347" t="s">
        <v>97</v>
      </c>
      <c r="Y8347" t="s">
        <v>56</v>
      </c>
      <c r="Z8347" t="s">
        <v>43</v>
      </c>
      <c r="AA8347" t="s">
        <v>44</v>
      </c>
      <c r="AB8347" t="s">
        <v>44</v>
      </c>
    </row>
    <row r="8348" spans="1:28" x14ac:dyDescent="0.25">
      <c r="A8348" t="s">
        <v>13355</v>
      </c>
      <c r="B8348" s="1">
        <v>45965</v>
      </c>
      <c r="C8348" t="s">
        <v>894</v>
      </c>
      <c r="D8348" t="s">
        <v>895</v>
      </c>
      <c r="E8348">
        <v>35</v>
      </c>
      <c r="F8348" t="s">
        <v>31</v>
      </c>
      <c r="G8348" t="s">
        <v>561</v>
      </c>
      <c r="H8348" t="s">
        <v>562</v>
      </c>
      <c r="I8348" t="s">
        <v>34</v>
      </c>
      <c r="J8348" t="s">
        <v>143</v>
      </c>
      <c r="K8348">
        <v>1</v>
      </c>
      <c r="L8348" s="2">
        <v>900</v>
      </c>
      <c r="M8348">
        <v>10</v>
      </c>
      <c r="N8348" s="2">
        <v>900</v>
      </c>
      <c r="O8348" s="2">
        <v>90</v>
      </c>
      <c r="P8348" s="2">
        <v>810</v>
      </c>
      <c r="Q8348" s="2">
        <v>573.01</v>
      </c>
      <c r="R8348" s="2">
        <v>236.99</v>
      </c>
      <c r="S8348" t="s">
        <v>53</v>
      </c>
      <c r="T8348" t="s">
        <v>163</v>
      </c>
      <c r="U8348" t="s">
        <v>164</v>
      </c>
      <c r="V8348" t="s">
        <v>39</v>
      </c>
      <c r="W8348" t="s">
        <v>137</v>
      </c>
      <c r="X8348" t="s">
        <v>97</v>
      </c>
      <c r="Y8348" t="s">
        <v>56</v>
      </c>
      <c r="Z8348" t="s">
        <v>43</v>
      </c>
      <c r="AA8348" t="s">
        <v>44</v>
      </c>
      <c r="AB8348" t="s">
        <v>44</v>
      </c>
    </row>
    <row r="8349" spans="1:28" x14ac:dyDescent="0.25">
      <c r="A8349" t="s">
        <v>13356</v>
      </c>
      <c r="B8349" s="1">
        <v>45965</v>
      </c>
      <c r="C8349" t="s">
        <v>9752</v>
      </c>
      <c r="D8349" t="s">
        <v>9753</v>
      </c>
      <c r="E8349">
        <v>27</v>
      </c>
      <c r="F8349" t="s">
        <v>111</v>
      </c>
      <c r="G8349" t="s">
        <v>81</v>
      </c>
      <c r="H8349" t="s">
        <v>82</v>
      </c>
      <c r="I8349" t="s">
        <v>51</v>
      </c>
      <c r="J8349" t="s">
        <v>52</v>
      </c>
      <c r="K8349">
        <v>1</v>
      </c>
      <c r="L8349" s="2">
        <v>600</v>
      </c>
      <c r="M8349">
        <v>20</v>
      </c>
      <c r="N8349" s="2">
        <v>600</v>
      </c>
      <c r="O8349" s="2">
        <v>120</v>
      </c>
      <c r="P8349" s="2">
        <v>480</v>
      </c>
      <c r="Q8349" s="2">
        <v>365.8</v>
      </c>
      <c r="R8349" s="2">
        <v>114.2</v>
      </c>
      <c r="S8349" t="s">
        <v>64</v>
      </c>
      <c r="T8349" t="s">
        <v>407</v>
      </c>
      <c r="U8349" t="s">
        <v>408</v>
      </c>
      <c r="V8349" t="s">
        <v>39</v>
      </c>
      <c r="W8349" t="s">
        <v>137</v>
      </c>
      <c r="X8349" t="s">
        <v>41</v>
      </c>
      <c r="Y8349" t="s">
        <v>56</v>
      </c>
      <c r="Z8349" t="s">
        <v>43</v>
      </c>
      <c r="AA8349" t="s">
        <v>44</v>
      </c>
      <c r="AB8349" t="s">
        <v>44</v>
      </c>
    </row>
    <row r="8350" spans="1:28" x14ac:dyDescent="0.25">
      <c r="A8350" t="s">
        <v>13357</v>
      </c>
      <c r="B8350" s="1">
        <v>45965</v>
      </c>
      <c r="C8350" t="s">
        <v>1002</v>
      </c>
      <c r="D8350" t="s">
        <v>1003</v>
      </c>
      <c r="E8350">
        <v>20</v>
      </c>
      <c r="F8350" t="s">
        <v>48</v>
      </c>
      <c r="G8350" t="s">
        <v>436</v>
      </c>
      <c r="H8350" t="s">
        <v>437</v>
      </c>
      <c r="I8350" t="s">
        <v>74</v>
      </c>
      <c r="J8350" t="s">
        <v>190</v>
      </c>
      <c r="K8350">
        <v>2</v>
      </c>
      <c r="L8350" s="2">
        <v>1800</v>
      </c>
      <c r="M8350">
        <v>15</v>
      </c>
      <c r="N8350" s="2">
        <v>3600</v>
      </c>
      <c r="O8350" s="2">
        <v>540</v>
      </c>
      <c r="P8350" s="2">
        <v>3060</v>
      </c>
      <c r="Q8350" s="2">
        <v>2328.19</v>
      </c>
      <c r="R8350" s="2">
        <v>731.81</v>
      </c>
      <c r="S8350" t="s">
        <v>64</v>
      </c>
      <c r="T8350" t="s">
        <v>96</v>
      </c>
      <c r="U8350" t="s">
        <v>96</v>
      </c>
      <c r="V8350" t="s">
        <v>39</v>
      </c>
      <c r="W8350" t="s">
        <v>66</v>
      </c>
      <c r="X8350" t="s">
        <v>41</v>
      </c>
      <c r="Y8350" t="s">
        <v>56</v>
      </c>
      <c r="Z8350" t="s">
        <v>43</v>
      </c>
      <c r="AA8350" t="s">
        <v>44</v>
      </c>
      <c r="AB8350" t="s">
        <v>44</v>
      </c>
    </row>
    <row r="8351" spans="1:28" x14ac:dyDescent="0.25">
      <c r="A8351" t="s">
        <v>13358</v>
      </c>
      <c r="B8351" s="1">
        <v>45966</v>
      </c>
      <c r="C8351" t="s">
        <v>7094</v>
      </c>
      <c r="D8351" t="s">
        <v>7095</v>
      </c>
      <c r="E8351">
        <v>27</v>
      </c>
      <c r="F8351" t="s">
        <v>31</v>
      </c>
      <c r="G8351" t="s">
        <v>273</v>
      </c>
      <c r="H8351" t="s">
        <v>274</v>
      </c>
      <c r="I8351" t="s">
        <v>51</v>
      </c>
      <c r="J8351" t="s">
        <v>52</v>
      </c>
      <c r="K8351">
        <v>1</v>
      </c>
      <c r="L8351" s="2">
        <v>250</v>
      </c>
      <c r="M8351">
        <v>10</v>
      </c>
      <c r="N8351" s="2">
        <v>250</v>
      </c>
      <c r="O8351" s="2">
        <v>25</v>
      </c>
      <c r="P8351" s="2">
        <v>225</v>
      </c>
      <c r="Q8351" s="2">
        <v>138.06</v>
      </c>
      <c r="R8351" s="2">
        <v>86.94</v>
      </c>
      <c r="S8351" t="s">
        <v>36</v>
      </c>
      <c r="T8351" t="s">
        <v>76</v>
      </c>
      <c r="U8351" t="s">
        <v>77</v>
      </c>
      <c r="V8351" t="s">
        <v>39</v>
      </c>
      <c r="W8351" t="s">
        <v>83</v>
      </c>
      <c r="X8351" t="s">
        <v>41</v>
      </c>
      <c r="Y8351" t="s">
        <v>42</v>
      </c>
      <c r="Z8351" t="s">
        <v>43</v>
      </c>
      <c r="AA8351" t="s">
        <v>44</v>
      </c>
      <c r="AB8351" t="s">
        <v>44</v>
      </c>
    </row>
    <row r="8352" spans="1:28" x14ac:dyDescent="0.25">
      <c r="A8352" t="s">
        <v>13359</v>
      </c>
      <c r="B8352" s="1">
        <v>45966</v>
      </c>
      <c r="C8352" t="s">
        <v>8227</v>
      </c>
      <c r="D8352" t="s">
        <v>8228</v>
      </c>
      <c r="E8352">
        <v>37</v>
      </c>
      <c r="F8352" t="s">
        <v>31</v>
      </c>
      <c r="G8352" t="s">
        <v>148</v>
      </c>
      <c r="H8352" t="s">
        <v>149</v>
      </c>
      <c r="I8352" t="s">
        <v>74</v>
      </c>
      <c r="J8352" t="s">
        <v>130</v>
      </c>
      <c r="K8352">
        <v>2</v>
      </c>
      <c r="L8352" s="2">
        <v>3500</v>
      </c>
      <c r="M8352">
        <v>25</v>
      </c>
      <c r="N8352" s="2">
        <v>7000</v>
      </c>
      <c r="O8352" s="2">
        <v>1750</v>
      </c>
      <c r="P8352" s="2">
        <v>5250</v>
      </c>
      <c r="Q8352" s="2">
        <v>3945.75</v>
      </c>
      <c r="R8352" s="2">
        <v>1304.25</v>
      </c>
      <c r="S8352" t="s">
        <v>36</v>
      </c>
      <c r="T8352" t="s">
        <v>90</v>
      </c>
      <c r="U8352" t="s">
        <v>91</v>
      </c>
      <c r="V8352" t="s">
        <v>39</v>
      </c>
      <c r="W8352" t="s">
        <v>40</v>
      </c>
      <c r="X8352" t="s">
        <v>97</v>
      </c>
      <c r="Y8352" t="s">
        <v>56</v>
      </c>
      <c r="Z8352" t="s">
        <v>43</v>
      </c>
      <c r="AA8352" t="s">
        <v>44</v>
      </c>
      <c r="AB8352" t="s">
        <v>44</v>
      </c>
    </row>
    <row r="8353" spans="1:28" x14ac:dyDescent="0.25">
      <c r="A8353" t="s">
        <v>13360</v>
      </c>
      <c r="B8353" s="1">
        <v>45966</v>
      </c>
      <c r="C8353" t="s">
        <v>7319</v>
      </c>
      <c r="D8353" t="s">
        <v>7320</v>
      </c>
      <c r="E8353">
        <v>48</v>
      </c>
      <c r="F8353" t="s">
        <v>48</v>
      </c>
      <c r="G8353" t="s">
        <v>197</v>
      </c>
      <c r="H8353" t="s">
        <v>198</v>
      </c>
      <c r="I8353" t="s">
        <v>74</v>
      </c>
      <c r="J8353" t="s">
        <v>75</v>
      </c>
      <c r="K8353">
        <v>1</v>
      </c>
      <c r="L8353" s="2">
        <v>2600</v>
      </c>
      <c r="M8353">
        <v>15</v>
      </c>
      <c r="N8353" s="2">
        <v>2600</v>
      </c>
      <c r="O8353" s="2">
        <v>390</v>
      </c>
      <c r="P8353" s="2">
        <v>2210</v>
      </c>
      <c r="Q8353" s="2">
        <v>1427.56</v>
      </c>
      <c r="R8353" s="2">
        <v>782.44</v>
      </c>
      <c r="S8353" t="s">
        <v>53</v>
      </c>
      <c r="T8353" t="s">
        <v>65</v>
      </c>
      <c r="U8353" t="s">
        <v>65</v>
      </c>
      <c r="V8353" t="s">
        <v>39</v>
      </c>
      <c r="W8353" t="s">
        <v>137</v>
      </c>
      <c r="X8353" t="s">
        <v>41</v>
      </c>
      <c r="Y8353" t="s">
        <v>42</v>
      </c>
      <c r="Z8353" t="s">
        <v>223</v>
      </c>
      <c r="AA8353" t="s">
        <v>44</v>
      </c>
      <c r="AB8353" t="s">
        <v>44</v>
      </c>
    </row>
    <row r="8354" spans="1:28" x14ac:dyDescent="0.25">
      <c r="A8354" t="s">
        <v>13361</v>
      </c>
      <c r="B8354" s="1">
        <v>45966</v>
      </c>
      <c r="C8354" t="s">
        <v>6126</v>
      </c>
      <c r="D8354" t="s">
        <v>6127</v>
      </c>
      <c r="E8354">
        <v>27</v>
      </c>
      <c r="F8354" t="s">
        <v>48</v>
      </c>
      <c r="G8354" t="s">
        <v>344</v>
      </c>
      <c r="H8354" t="s">
        <v>345</v>
      </c>
      <c r="I8354" t="s">
        <v>34</v>
      </c>
      <c r="J8354" t="s">
        <v>121</v>
      </c>
      <c r="K8354">
        <v>4</v>
      </c>
      <c r="L8354" s="2">
        <v>1600</v>
      </c>
      <c r="M8354">
        <v>15</v>
      </c>
      <c r="N8354" s="2">
        <v>6400</v>
      </c>
      <c r="O8354" s="2">
        <v>960</v>
      </c>
      <c r="P8354" s="2">
        <v>5440</v>
      </c>
      <c r="Q8354" s="2">
        <v>3809.06</v>
      </c>
      <c r="R8354" s="2">
        <v>1630.94</v>
      </c>
      <c r="S8354" t="s">
        <v>53</v>
      </c>
      <c r="T8354" t="s">
        <v>263</v>
      </c>
      <c r="U8354" t="s">
        <v>91</v>
      </c>
      <c r="V8354" t="s">
        <v>39</v>
      </c>
      <c r="W8354" t="s">
        <v>137</v>
      </c>
      <c r="X8354" t="s">
        <v>41</v>
      </c>
      <c r="Y8354" t="s">
        <v>84</v>
      </c>
      <c r="Z8354" t="s">
        <v>43</v>
      </c>
      <c r="AA8354" t="s">
        <v>44</v>
      </c>
      <c r="AB8354" t="s">
        <v>44</v>
      </c>
    </row>
    <row r="8355" spans="1:28" x14ac:dyDescent="0.25">
      <c r="A8355" t="s">
        <v>13362</v>
      </c>
      <c r="B8355" s="1">
        <v>45966</v>
      </c>
      <c r="C8355" t="s">
        <v>2735</v>
      </c>
      <c r="D8355" t="s">
        <v>2736</v>
      </c>
      <c r="E8355">
        <v>56</v>
      </c>
      <c r="F8355" t="s">
        <v>111</v>
      </c>
      <c r="G8355" t="s">
        <v>112</v>
      </c>
      <c r="H8355" t="s">
        <v>113</v>
      </c>
      <c r="I8355" t="s">
        <v>103</v>
      </c>
      <c r="J8355" t="s">
        <v>104</v>
      </c>
      <c r="K8355">
        <v>2</v>
      </c>
      <c r="L8355" s="2">
        <v>650</v>
      </c>
      <c r="M8355">
        <v>10</v>
      </c>
      <c r="N8355" s="2">
        <v>1300</v>
      </c>
      <c r="O8355" s="2">
        <v>130</v>
      </c>
      <c r="P8355" s="2">
        <v>1170</v>
      </c>
      <c r="Q8355" s="2">
        <v>873.31</v>
      </c>
      <c r="R8355" s="2">
        <v>296.69</v>
      </c>
      <c r="S8355" t="s">
        <v>53</v>
      </c>
      <c r="T8355" t="s">
        <v>275</v>
      </c>
      <c r="U8355" t="s">
        <v>123</v>
      </c>
      <c r="V8355" t="s">
        <v>39</v>
      </c>
      <c r="W8355" t="s">
        <v>66</v>
      </c>
      <c r="X8355" t="s">
        <v>67</v>
      </c>
      <c r="Y8355" t="s">
        <v>42</v>
      </c>
      <c r="Z8355" t="s">
        <v>43</v>
      </c>
      <c r="AA8355" t="s">
        <v>44</v>
      </c>
      <c r="AB8355" t="s">
        <v>44</v>
      </c>
    </row>
    <row r="8356" spans="1:28" x14ac:dyDescent="0.25">
      <c r="A8356" t="s">
        <v>13363</v>
      </c>
      <c r="B8356" s="1">
        <v>45966</v>
      </c>
      <c r="C8356" t="s">
        <v>4973</v>
      </c>
      <c r="D8356" t="s">
        <v>4974</v>
      </c>
      <c r="E8356">
        <v>52</v>
      </c>
      <c r="F8356" t="s">
        <v>31</v>
      </c>
      <c r="G8356" t="s">
        <v>81</v>
      </c>
      <c r="H8356" t="s">
        <v>82</v>
      </c>
      <c r="I8356" t="s">
        <v>51</v>
      </c>
      <c r="J8356" t="s">
        <v>52</v>
      </c>
      <c r="K8356">
        <v>2</v>
      </c>
      <c r="L8356" s="2">
        <v>600</v>
      </c>
      <c r="M8356">
        <v>5</v>
      </c>
      <c r="N8356" s="2">
        <v>1200</v>
      </c>
      <c r="O8356" s="2">
        <v>60</v>
      </c>
      <c r="P8356" s="2">
        <v>1140</v>
      </c>
      <c r="Q8356" s="2">
        <v>891.66</v>
      </c>
      <c r="R8356" s="2">
        <v>248.34</v>
      </c>
      <c r="S8356" t="s">
        <v>64</v>
      </c>
      <c r="T8356" t="s">
        <v>65</v>
      </c>
      <c r="U8356" t="s">
        <v>65</v>
      </c>
      <c r="V8356" t="s">
        <v>39</v>
      </c>
      <c r="W8356" t="s">
        <v>40</v>
      </c>
      <c r="X8356" t="s">
        <v>41</v>
      </c>
      <c r="Y8356" t="s">
        <v>42</v>
      </c>
      <c r="Z8356" t="s">
        <v>43</v>
      </c>
      <c r="AA8356" t="s">
        <v>44</v>
      </c>
      <c r="AB8356" t="s">
        <v>44</v>
      </c>
    </row>
    <row r="8357" spans="1:28" x14ac:dyDescent="0.25">
      <c r="A8357" t="s">
        <v>13364</v>
      </c>
      <c r="B8357" s="1">
        <v>45966</v>
      </c>
      <c r="C8357" t="s">
        <v>550</v>
      </c>
      <c r="D8357" t="s">
        <v>551</v>
      </c>
      <c r="E8357">
        <v>32</v>
      </c>
      <c r="F8357" t="s">
        <v>111</v>
      </c>
      <c r="G8357" t="s">
        <v>387</v>
      </c>
      <c r="H8357" t="s">
        <v>388</v>
      </c>
      <c r="I8357" t="s">
        <v>74</v>
      </c>
      <c r="J8357" t="s">
        <v>75</v>
      </c>
      <c r="K8357">
        <v>4</v>
      </c>
      <c r="L8357" s="2">
        <v>3200</v>
      </c>
      <c r="M8357">
        <v>10</v>
      </c>
      <c r="N8357" s="2">
        <v>12800</v>
      </c>
      <c r="O8357" s="2">
        <v>1280</v>
      </c>
      <c r="P8357" s="2">
        <v>11520</v>
      </c>
      <c r="Q8357" s="2">
        <v>9366.48</v>
      </c>
      <c r="R8357" s="2">
        <v>2153.52</v>
      </c>
      <c r="S8357" t="s">
        <v>53</v>
      </c>
      <c r="T8357" t="s">
        <v>263</v>
      </c>
      <c r="U8357" t="s">
        <v>91</v>
      </c>
      <c r="V8357" t="s">
        <v>39</v>
      </c>
      <c r="W8357" t="s">
        <v>83</v>
      </c>
      <c r="X8357" t="s">
        <v>67</v>
      </c>
      <c r="Y8357" t="s">
        <v>56</v>
      </c>
      <c r="Z8357" t="s">
        <v>43</v>
      </c>
      <c r="AA8357" t="s">
        <v>44</v>
      </c>
      <c r="AB8357" t="s">
        <v>44</v>
      </c>
    </row>
    <row r="8358" spans="1:28" x14ac:dyDescent="0.25">
      <c r="A8358" t="s">
        <v>13365</v>
      </c>
      <c r="B8358" s="1">
        <v>45966</v>
      </c>
      <c r="C8358" t="s">
        <v>3996</v>
      </c>
      <c r="D8358" t="s">
        <v>3997</v>
      </c>
      <c r="E8358">
        <v>34</v>
      </c>
      <c r="F8358" t="s">
        <v>31</v>
      </c>
      <c r="G8358" t="s">
        <v>176</v>
      </c>
      <c r="H8358" t="s">
        <v>177</v>
      </c>
      <c r="I8358" t="s">
        <v>34</v>
      </c>
      <c r="J8358" t="s">
        <v>35</v>
      </c>
      <c r="K8358">
        <v>1</v>
      </c>
      <c r="L8358" s="2">
        <v>6500</v>
      </c>
      <c r="M8358">
        <v>10</v>
      </c>
      <c r="N8358" s="2">
        <v>6500</v>
      </c>
      <c r="O8358" s="2">
        <v>650</v>
      </c>
      <c r="P8358" s="2">
        <v>5850</v>
      </c>
      <c r="Q8358" s="2">
        <v>3302.78</v>
      </c>
      <c r="R8358" s="2">
        <v>2547.2199999999998</v>
      </c>
      <c r="S8358" t="s">
        <v>36</v>
      </c>
      <c r="T8358" t="s">
        <v>222</v>
      </c>
      <c r="U8358" t="s">
        <v>38</v>
      </c>
      <c r="V8358" t="s">
        <v>39</v>
      </c>
      <c r="W8358" t="s">
        <v>83</v>
      </c>
      <c r="X8358" t="s">
        <v>67</v>
      </c>
      <c r="Y8358" t="s">
        <v>56</v>
      </c>
      <c r="Z8358" t="s">
        <v>43</v>
      </c>
      <c r="AA8358" t="s">
        <v>44</v>
      </c>
      <c r="AB8358" t="s">
        <v>44</v>
      </c>
    </row>
    <row r="8359" spans="1:28" x14ac:dyDescent="0.25">
      <c r="A8359" t="s">
        <v>13366</v>
      </c>
      <c r="B8359" s="1">
        <v>45966</v>
      </c>
      <c r="C8359" t="s">
        <v>6033</v>
      </c>
      <c r="D8359" t="s">
        <v>6034</v>
      </c>
      <c r="E8359">
        <v>40</v>
      </c>
      <c r="F8359" t="s">
        <v>31</v>
      </c>
      <c r="G8359" t="s">
        <v>298</v>
      </c>
      <c r="H8359" t="s">
        <v>299</v>
      </c>
      <c r="I8359" t="s">
        <v>103</v>
      </c>
      <c r="J8359" t="s">
        <v>104</v>
      </c>
      <c r="K8359">
        <v>2</v>
      </c>
      <c r="L8359" s="2">
        <v>700</v>
      </c>
      <c r="M8359">
        <v>15</v>
      </c>
      <c r="N8359" s="2">
        <v>1400</v>
      </c>
      <c r="O8359" s="2">
        <v>210</v>
      </c>
      <c r="P8359" s="2">
        <v>1190</v>
      </c>
      <c r="Q8359" s="2">
        <v>673.37</v>
      </c>
      <c r="R8359" s="2">
        <v>516.63</v>
      </c>
      <c r="S8359" t="s">
        <v>53</v>
      </c>
      <c r="T8359" t="s">
        <v>54</v>
      </c>
      <c r="U8359" t="s">
        <v>55</v>
      </c>
      <c r="V8359" t="s">
        <v>39</v>
      </c>
      <c r="W8359" t="s">
        <v>137</v>
      </c>
      <c r="X8359" t="s">
        <v>97</v>
      </c>
      <c r="Y8359" t="s">
        <v>56</v>
      </c>
      <c r="Z8359" t="s">
        <v>43</v>
      </c>
      <c r="AA8359" t="s">
        <v>44</v>
      </c>
      <c r="AB8359" t="s">
        <v>44</v>
      </c>
    </row>
    <row r="8360" spans="1:28" x14ac:dyDescent="0.25">
      <c r="A8360" t="s">
        <v>13367</v>
      </c>
      <c r="B8360" s="1">
        <v>45966</v>
      </c>
      <c r="C8360" t="s">
        <v>3060</v>
      </c>
      <c r="D8360" t="s">
        <v>3061</v>
      </c>
      <c r="E8360">
        <v>49</v>
      </c>
      <c r="F8360" t="s">
        <v>111</v>
      </c>
      <c r="G8360" t="s">
        <v>212</v>
      </c>
      <c r="H8360" t="s">
        <v>213</v>
      </c>
      <c r="I8360" t="s">
        <v>51</v>
      </c>
      <c r="J8360" t="s">
        <v>52</v>
      </c>
      <c r="K8360">
        <v>1</v>
      </c>
      <c r="L8360" s="2">
        <v>400</v>
      </c>
      <c r="M8360">
        <v>10</v>
      </c>
      <c r="N8360" s="2">
        <v>400</v>
      </c>
      <c r="O8360" s="2">
        <v>40</v>
      </c>
      <c r="P8360" s="2">
        <v>360</v>
      </c>
      <c r="Q8360" s="2">
        <v>237.68</v>
      </c>
      <c r="R8360" s="2">
        <v>122.32</v>
      </c>
      <c r="S8360" t="s">
        <v>53</v>
      </c>
      <c r="T8360" t="s">
        <v>178</v>
      </c>
      <c r="U8360" t="s">
        <v>154</v>
      </c>
      <c r="V8360" t="s">
        <v>39</v>
      </c>
      <c r="W8360" t="s">
        <v>92</v>
      </c>
      <c r="X8360" t="s">
        <v>41</v>
      </c>
      <c r="Y8360" t="s">
        <v>42</v>
      </c>
      <c r="Z8360" t="s">
        <v>223</v>
      </c>
      <c r="AA8360" t="s">
        <v>44</v>
      </c>
      <c r="AB8360" t="s">
        <v>44</v>
      </c>
    </row>
    <row r="8361" spans="1:28" x14ac:dyDescent="0.25">
      <c r="A8361" t="s">
        <v>13368</v>
      </c>
      <c r="B8361" s="1">
        <v>45966</v>
      </c>
      <c r="C8361" t="s">
        <v>5173</v>
      </c>
      <c r="D8361" t="s">
        <v>5174</v>
      </c>
      <c r="E8361">
        <v>58</v>
      </c>
      <c r="F8361" t="s">
        <v>31</v>
      </c>
      <c r="G8361" t="s">
        <v>197</v>
      </c>
      <c r="H8361" t="s">
        <v>198</v>
      </c>
      <c r="I8361" t="s">
        <v>74</v>
      </c>
      <c r="J8361" t="s">
        <v>75</v>
      </c>
      <c r="K8361">
        <v>2</v>
      </c>
      <c r="L8361" s="2">
        <v>2600</v>
      </c>
      <c r="M8361">
        <v>15</v>
      </c>
      <c r="N8361" s="2">
        <v>5200</v>
      </c>
      <c r="O8361" s="2">
        <v>780</v>
      </c>
      <c r="P8361" s="2">
        <v>4420</v>
      </c>
      <c r="Q8361" s="2">
        <v>3349.9</v>
      </c>
      <c r="R8361" s="2">
        <v>1070.0999999999999</v>
      </c>
      <c r="S8361" t="s">
        <v>53</v>
      </c>
      <c r="T8361" t="s">
        <v>290</v>
      </c>
      <c r="U8361" t="s">
        <v>291</v>
      </c>
      <c r="V8361" t="s">
        <v>39</v>
      </c>
      <c r="W8361" t="s">
        <v>137</v>
      </c>
      <c r="X8361" t="s">
        <v>41</v>
      </c>
      <c r="Y8361" t="s">
        <v>56</v>
      </c>
      <c r="Z8361" t="s">
        <v>43</v>
      </c>
      <c r="AA8361" t="s">
        <v>44</v>
      </c>
      <c r="AB8361" t="s">
        <v>44</v>
      </c>
    </row>
    <row r="8362" spans="1:28" x14ac:dyDescent="0.25">
      <c r="A8362" t="s">
        <v>13369</v>
      </c>
      <c r="B8362" s="1">
        <v>45967</v>
      </c>
      <c r="C8362" t="s">
        <v>4055</v>
      </c>
      <c r="D8362" t="s">
        <v>4056</v>
      </c>
      <c r="E8362">
        <v>35</v>
      </c>
      <c r="F8362" t="s">
        <v>111</v>
      </c>
      <c r="G8362" t="s">
        <v>273</v>
      </c>
      <c r="H8362" t="s">
        <v>274</v>
      </c>
      <c r="I8362" t="s">
        <v>51</v>
      </c>
      <c r="J8362" t="s">
        <v>52</v>
      </c>
      <c r="K8362">
        <v>1</v>
      </c>
      <c r="L8362" s="2">
        <v>250</v>
      </c>
      <c r="M8362">
        <v>10</v>
      </c>
      <c r="N8362" s="2">
        <v>250</v>
      </c>
      <c r="O8362" s="2">
        <v>25</v>
      </c>
      <c r="P8362" s="2">
        <v>225</v>
      </c>
      <c r="Q8362" s="2">
        <v>182.48</v>
      </c>
      <c r="R8362" s="2">
        <v>42.52</v>
      </c>
      <c r="S8362" t="s">
        <v>36</v>
      </c>
      <c r="T8362" t="s">
        <v>398</v>
      </c>
      <c r="U8362" t="s">
        <v>399</v>
      </c>
      <c r="V8362" t="s">
        <v>39</v>
      </c>
      <c r="W8362" t="s">
        <v>40</v>
      </c>
      <c r="X8362" t="s">
        <v>41</v>
      </c>
      <c r="Y8362" t="s">
        <v>42</v>
      </c>
      <c r="Z8362" t="s">
        <v>43</v>
      </c>
      <c r="AA8362" t="s">
        <v>44</v>
      </c>
      <c r="AB8362" t="s">
        <v>44</v>
      </c>
    </row>
    <row r="8363" spans="1:28" x14ac:dyDescent="0.25">
      <c r="A8363" t="s">
        <v>13370</v>
      </c>
      <c r="B8363" s="1">
        <v>45967</v>
      </c>
      <c r="C8363" t="s">
        <v>1946</v>
      </c>
      <c r="D8363" t="s">
        <v>1947</v>
      </c>
      <c r="E8363">
        <v>46</v>
      </c>
      <c r="F8363" t="s">
        <v>48</v>
      </c>
      <c r="G8363" t="s">
        <v>280</v>
      </c>
      <c r="H8363" t="s">
        <v>281</v>
      </c>
      <c r="I8363" t="s">
        <v>62</v>
      </c>
      <c r="J8363" t="s">
        <v>190</v>
      </c>
      <c r="K8363">
        <v>1</v>
      </c>
      <c r="L8363" s="2">
        <v>700</v>
      </c>
      <c r="M8363">
        <v>15</v>
      </c>
      <c r="N8363" s="2">
        <v>700</v>
      </c>
      <c r="O8363" s="2">
        <v>105</v>
      </c>
      <c r="P8363" s="2">
        <v>595</v>
      </c>
      <c r="Q8363" s="2">
        <v>378.59</v>
      </c>
      <c r="R8363" s="2">
        <v>216.41</v>
      </c>
      <c r="S8363" t="s">
        <v>64</v>
      </c>
      <c r="T8363" t="s">
        <v>54</v>
      </c>
      <c r="U8363" t="s">
        <v>55</v>
      </c>
      <c r="V8363" t="s">
        <v>39</v>
      </c>
      <c r="W8363" t="s">
        <v>83</v>
      </c>
      <c r="X8363" t="s">
        <v>41</v>
      </c>
      <c r="Y8363" t="s">
        <v>56</v>
      </c>
      <c r="Z8363" t="s">
        <v>107</v>
      </c>
      <c r="AA8363" t="s">
        <v>44</v>
      </c>
      <c r="AB8363" t="s">
        <v>68</v>
      </c>
    </row>
    <row r="8364" spans="1:28" x14ac:dyDescent="0.25">
      <c r="A8364" t="s">
        <v>13371</v>
      </c>
      <c r="B8364" s="1">
        <v>45967</v>
      </c>
      <c r="C8364" t="s">
        <v>3185</v>
      </c>
      <c r="D8364" t="s">
        <v>3186</v>
      </c>
      <c r="E8364">
        <v>46</v>
      </c>
      <c r="F8364" t="s">
        <v>48</v>
      </c>
      <c r="G8364" t="s">
        <v>112</v>
      </c>
      <c r="H8364" t="s">
        <v>113</v>
      </c>
      <c r="I8364" t="s">
        <v>103</v>
      </c>
      <c r="J8364" t="s">
        <v>104</v>
      </c>
      <c r="K8364">
        <v>2</v>
      </c>
      <c r="L8364" s="2">
        <v>650</v>
      </c>
      <c r="M8364">
        <v>25</v>
      </c>
      <c r="N8364" s="2">
        <v>1300</v>
      </c>
      <c r="O8364" s="2">
        <v>325</v>
      </c>
      <c r="P8364" s="2">
        <v>975</v>
      </c>
      <c r="Q8364" s="2">
        <v>668.29</v>
      </c>
      <c r="R8364" s="2">
        <v>306.70999999999998</v>
      </c>
      <c r="S8364" t="s">
        <v>53</v>
      </c>
      <c r="T8364" t="s">
        <v>54</v>
      </c>
      <c r="U8364" t="s">
        <v>55</v>
      </c>
      <c r="V8364" t="s">
        <v>39</v>
      </c>
      <c r="W8364" t="s">
        <v>92</v>
      </c>
      <c r="X8364" t="s">
        <v>67</v>
      </c>
      <c r="Y8364" t="s">
        <v>56</v>
      </c>
      <c r="Z8364" t="s">
        <v>223</v>
      </c>
      <c r="AA8364" t="s">
        <v>44</v>
      </c>
      <c r="AB8364" t="s">
        <v>44</v>
      </c>
    </row>
    <row r="8365" spans="1:28" x14ac:dyDescent="0.25">
      <c r="A8365" t="s">
        <v>13372</v>
      </c>
      <c r="B8365" s="1">
        <v>45967</v>
      </c>
      <c r="C8365" t="s">
        <v>5882</v>
      </c>
      <c r="D8365" t="s">
        <v>5883</v>
      </c>
      <c r="E8365">
        <v>36</v>
      </c>
      <c r="F8365" t="s">
        <v>111</v>
      </c>
      <c r="G8365" t="s">
        <v>81</v>
      </c>
      <c r="H8365" t="s">
        <v>82</v>
      </c>
      <c r="I8365" t="s">
        <v>51</v>
      </c>
      <c r="J8365" t="s">
        <v>52</v>
      </c>
      <c r="K8365">
        <v>1</v>
      </c>
      <c r="L8365" s="2">
        <v>600</v>
      </c>
      <c r="M8365">
        <v>5</v>
      </c>
      <c r="N8365" s="2">
        <v>600</v>
      </c>
      <c r="O8365" s="2">
        <v>30</v>
      </c>
      <c r="P8365" s="2">
        <v>570</v>
      </c>
      <c r="Q8365" s="2">
        <v>398.83</v>
      </c>
      <c r="R8365" s="2">
        <v>171.17</v>
      </c>
      <c r="S8365" t="s">
        <v>53</v>
      </c>
      <c r="T8365" t="s">
        <v>114</v>
      </c>
      <c r="U8365" t="s">
        <v>115</v>
      </c>
      <c r="V8365" t="s">
        <v>39</v>
      </c>
      <c r="W8365" t="s">
        <v>66</v>
      </c>
      <c r="X8365" t="s">
        <v>67</v>
      </c>
      <c r="Y8365" t="s">
        <v>84</v>
      </c>
      <c r="Z8365" t="s">
        <v>43</v>
      </c>
      <c r="AA8365" t="s">
        <v>44</v>
      </c>
      <c r="AB8365" t="s">
        <v>44</v>
      </c>
    </row>
    <row r="8366" spans="1:28" x14ac:dyDescent="0.25">
      <c r="A8366" t="s">
        <v>13373</v>
      </c>
      <c r="B8366" s="1">
        <v>45967</v>
      </c>
      <c r="C8366" t="s">
        <v>1811</v>
      </c>
      <c r="D8366" t="s">
        <v>1812</v>
      </c>
      <c r="E8366">
        <v>29</v>
      </c>
      <c r="F8366" t="s">
        <v>31</v>
      </c>
      <c r="G8366" t="s">
        <v>285</v>
      </c>
      <c r="H8366" t="s">
        <v>286</v>
      </c>
      <c r="I8366" t="s">
        <v>34</v>
      </c>
      <c r="J8366" t="s">
        <v>121</v>
      </c>
      <c r="K8366">
        <v>1</v>
      </c>
      <c r="L8366" s="2">
        <v>3200</v>
      </c>
      <c r="M8366">
        <v>30</v>
      </c>
      <c r="N8366" s="2">
        <v>3200</v>
      </c>
      <c r="O8366" s="2">
        <v>960</v>
      </c>
      <c r="P8366" s="2">
        <v>2240</v>
      </c>
      <c r="Q8366" s="2">
        <v>1298.3499999999999</v>
      </c>
      <c r="R8366" s="2">
        <v>941.65</v>
      </c>
      <c r="S8366" t="s">
        <v>64</v>
      </c>
      <c r="T8366" t="s">
        <v>90</v>
      </c>
      <c r="U8366" t="s">
        <v>91</v>
      </c>
      <c r="V8366" t="s">
        <v>39</v>
      </c>
      <c r="W8366" t="s">
        <v>66</v>
      </c>
      <c r="X8366" t="s">
        <v>41</v>
      </c>
      <c r="Y8366" t="s">
        <v>84</v>
      </c>
      <c r="Z8366" t="s">
        <v>43</v>
      </c>
      <c r="AA8366" t="s">
        <v>44</v>
      </c>
      <c r="AB8366" t="s">
        <v>44</v>
      </c>
    </row>
    <row r="8367" spans="1:28" x14ac:dyDescent="0.25">
      <c r="A8367" t="s">
        <v>13374</v>
      </c>
      <c r="B8367" s="1">
        <v>45967</v>
      </c>
      <c r="C8367" t="s">
        <v>9269</v>
      </c>
      <c r="D8367" t="s">
        <v>9270</v>
      </c>
      <c r="E8367">
        <v>46</v>
      </c>
      <c r="F8367" t="s">
        <v>48</v>
      </c>
      <c r="G8367" t="s">
        <v>60</v>
      </c>
      <c r="H8367" t="s">
        <v>61</v>
      </c>
      <c r="I8367" t="s">
        <v>62</v>
      </c>
      <c r="J8367" t="s">
        <v>63</v>
      </c>
      <c r="K8367">
        <v>1</v>
      </c>
      <c r="L8367" s="2">
        <v>3500</v>
      </c>
      <c r="M8367">
        <v>10</v>
      </c>
      <c r="N8367" s="2">
        <v>3500</v>
      </c>
      <c r="O8367" s="2">
        <v>350</v>
      </c>
      <c r="P8367" s="2">
        <v>3150</v>
      </c>
      <c r="Q8367" s="2">
        <v>1858.28</v>
      </c>
      <c r="R8367" s="2">
        <v>1291.72</v>
      </c>
      <c r="S8367" t="s">
        <v>36</v>
      </c>
      <c r="T8367" t="s">
        <v>275</v>
      </c>
      <c r="U8367" t="s">
        <v>123</v>
      </c>
      <c r="V8367" t="s">
        <v>39</v>
      </c>
      <c r="W8367" t="s">
        <v>40</v>
      </c>
      <c r="X8367" t="s">
        <v>97</v>
      </c>
      <c r="Y8367" t="s">
        <v>56</v>
      </c>
      <c r="Z8367" t="s">
        <v>43</v>
      </c>
      <c r="AA8367" t="s">
        <v>44</v>
      </c>
      <c r="AB8367" t="s">
        <v>44</v>
      </c>
    </row>
    <row r="8368" spans="1:28" x14ac:dyDescent="0.25">
      <c r="A8368" t="s">
        <v>13375</v>
      </c>
      <c r="B8368" s="1">
        <v>45967</v>
      </c>
      <c r="C8368" t="s">
        <v>6112</v>
      </c>
      <c r="D8368" t="s">
        <v>6113</v>
      </c>
      <c r="E8368">
        <v>27</v>
      </c>
      <c r="F8368" t="s">
        <v>48</v>
      </c>
      <c r="G8368" t="s">
        <v>32</v>
      </c>
      <c r="H8368" t="s">
        <v>33</v>
      </c>
      <c r="I8368" t="s">
        <v>34</v>
      </c>
      <c r="J8368" t="s">
        <v>35</v>
      </c>
      <c r="K8368">
        <v>1</v>
      </c>
      <c r="L8368" s="2">
        <v>55000</v>
      </c>
      <c r="M8368">
        <v>20</v>
      </c>
      <c r="N8368" s="2">
        <v>55000</v>
      </c>
      <c r="O8368" s="2">
        <v>11000</v>
      </c>
      <c r="P8368" s="2">
        <v>44000</v>
      </c>
      <c r="Q8368" s="2">
        <v>34764.730000000003</v>
      </c>
      <c r="R8368" s="2">
        <v>9235.27</v>
      </c>
      <c r="S8368" t="s">
        <v>36</v>
      </c>
      <c r="T8368" t="s">
        <v>163</v>
      </c>
      <c r="U8368" t="s">
        <v>164</v>
      </c>
      <c r="V8368" t="s">
        <v>39</v>
      </c>
      <c r="W8368" t="s">
        <v>92</v>
      </c>
      <c r="X8368" t="s">
        <v>67</v>
      </c>
      <c r="Y8368" t="s">
        <v>56</v>
      </c>
      <c r="Z8368" t="s">
        <v>43</v>
      </c>
      <c r="AA8368" t="s">
        <v>44</v>
      </c>
      <c r="AB8368" t="s">
        <v>44</v>
      </c>
    </row>
    <row r="8369" spans="1:28" x14ac:dyDescent="0.25">
      <c r="A8369" t="s">
        <v>13376</v>
      </c>
      <c r="B8369" s="1">
        <v>45967</v>
      </c>
      <c r="C8369" t="s">
        <v>706</v>
      </c>
      <c r="D8369" t="s">
        <v>707</v>
      </c>
      <c r="E8369">
        <v>19</v>
      </c>
      <c r="F8369" t="s">
        <v>48</v>
      </c>
      <c r="G8369" t="s">
        <v>280</v>
      </c>
      <c r="H8369" t="s">
        <v>281</v>
      </c>
      <c r="I8369" t="s">
        <v>62</v>
      </c>
      <c r="J8369" t="s">
        <v>190</v>
      </c>
      <c r="K8369">
        <v>3</v>
      </c>
      <c r="L8369" s="2">
        <v>700</v>
      </c>
      <c r="M8369">
        <v>20</v>
      </c>
      <c r="N8369" s="2">
        <v>2100</v>
      </c>
      <c r="O8369" s="2">
        <v>420</v>
      </c>
      <c r="P8369" s="2">
        <v>1680</v>
      </c>
      <c r="Q8369" s="2">
        <v>1142.5999999999999</v>
      </c>
      <c r="R8369" s="2">
        <v>537.4</v>
      </c>
      <c r="S8369" t="s">
        <v>64</v>
      </c>
      <c r="T8369" t="s">
        <v>153</v>
      </c>
      <c r="U8369" t="s">
        <v>154</v>
      </c>
      <c r="V8369" t="s">
        <v>39</v>
      </c>
      <c r="W8369" t="s">
        <v>92</v>
      </c>
      <c r="X8369" t="s">
        <v>41</v>
      </c>
      <c r="Y8369" t="s">
        <v>56</v>
      </c>
      <c r="Z8369" t="s">
        <v>43</v>
      </c>
      <c r="AA8369" t="s">
        <v>44</v>
      </c>
      <c r="AB8369" t="s">
        <v>44</v>
      </c>
    </row>
    <row r="8370" spans="1:28" x14ac:dyDescent="0.25">
      <c r="A8370" t="s">
        <v>13377</v>
      </c>
      <c r="B8370" s="1">
        <v>45967</v>
      </c>
      <c r="C8370" t="s">
        <v>6977</v>
      </c>
      <c r="D8370" t="s">
        <v>6978</v>
      </c>
      <c r="E8370">
        <v>34</v>
      </c>
      <c r="F8370" t="s">
        <v>111</v>
      </c>
      <c r="G8370" t="s">
        <v>238</v>
      </c>
      <c r="H8370" t="s">
        <v>239</v>
      </c>
      <c r="I8370" t="s">
        <v>62</v>
      </c>
      <c r="J8370" t="s">
        <v>63</v>
      </c>
      <c r="K8370">
        <v>5</v>
      </c>
      <c r="L8370" s="2">
        <v>6500</v>
      </c>
      <c r="M8370">
        <v>5</v>
      </c>
      <c r="N8370" s="2">
        <v>32500</v>
      </c>
      <c r="O8370" s="2">
        <v>1625</v>
      </c>
      <c r="P8370" s="2">
        <v>30875</v>
      </c>
      <c r="Q8370" s="2">
        <v>20950.91</v>
      </c>
      <c r="R8370" s="2">
        <v>9924.09</v>
      </c>
      <c r="S8370" t="s">
        <v>36</v>
      </c>
      <c r="T8370" t="s">
        <v>407</v>
      </c>
      <c r="U8370" t="s">
        <v>408</v>
      </c>
      <c r="V8370" t="s">
        <v>39</v>
      </c>
      <c r="W8370" t="s">
        <v>83</v>
      </c>
      <c r="X8370" t="s">
        <v>67</v>
      </c>
      <c r="Y8370" t="s">
        <v>42</v>
      </c>
      <c r="Z8370" t="s">
        <v>43</v>
      </c>
      <c r="AA8370" t="s">
        <v>44</v>
      </c>
      <c r="AB8370" t="s">
        <v>44</v>
      </c>
    </row>
    <row r="8371" spans="1:28" x14ac:dyDescent="0.25">
      <c r="A8371" t="s">
        <v>13378</v>
      </c>
      <c r="B8371" s="1">
        <v>45967</v>
      </c>
      <c r="C8371" t="s">
        <v>4352</v>
      </c>
      <c r="D8371" t="s">
        <v>4353</v>
      </c>
      <c r="E8371">
        <v>51</v>
      </c>
      <c r="F8371" t="s">
        <v>31</v>
      </c>
      <c r="G8371" t="s">
        <v>207</v>
      </c>
      <c r="H8371" t="s">
        <v>208</v>
      </c>
      <c r="I8371" t="s">
        <v>34</v>
      </c>
      <c r="J8371" t="s">
        <v>143</v>
      </c>
      <c r="K8371">
        <v>4</v>
      </c>
      <c r="L8371" s="2">
        <v>18000</v>
      </c>
      <c r="M8371">
        <v>5</v>
      </c>
      <c r="N8371" s="2">
        <v>72000</v>
      </c>
      <c r="O8371" s="2">
        <v>3600</v>
      </c>
      <c r="P8371" s="2">
        <v>68400</v>
      </c>
      <c r="Q8371" s="2">
        <v>43495.55</v>
      </c>
      <c r="R8371" s="2">
        <v>24904.45</v>
      </c>
      <c r="S8371" t="s">
        <v>36</v>
      </c>
      <c r="T8371" t="s">
        <v>65</v>
      </c>
      <c r="U8371" t="s">
        <v>65</v>
      </c>
      <c r="V8371" t="s">
        <v>39</v>
      </c>
      <c r="W8371" t="s">
        <v>92</v>
      </c>
      <c r="X8371" t="s">
        <v>67</v>
      </c>
      <c r="Y8371" t="s">
        <v>56</v>
      </c>
      <c r="Z8371" t="s">
        <v>223</v>
      </c>
      <c r="AA8371" t="s">
        <v>44</v>
      </c>
      <c r="AB8371" t="s">
        <v>44</v>
      </c>
    </row>
    <row r="8372" spans="1:28" x14ac:dyDescent="0.25">
      <c r="A8372" t="s">
        <v>13379</v>
      </c>
      <c r="B8372" s="1">
        <v>45967</v>
      </c>
      <c r="C8372" t="s">
        <v>5008</v>
      </c>
      <c r="D8372" t="s">
        <v>5009</v>
      </c>
      <c r="E8372">
        <v>42</v>
      </c>
      <c r="F8372" t="s">
        <v>111</v>
      </c>
      <c r="G8372" t="s">
        <v>119</v>
      </c>
      <c r="H8372" t="s">
        <v>120</v>
      </c>
      <c r="I8372" t="s">
        <v>62</v>
      </c>
      <c r="J8372" t="s">
        <v>121</v>
      </c>
      <c r="K8372">
        <v>1</v>
      </c>
      <c r="L8372" s="2">
        <v>4800</v>
      </c>
      <c r="M8372">
        <v>20</v>
      </c>
      <c r="N8372" s="2">
        <v>4800</v>
      </c>
      <c r="O8372" s="2">
        <v>960</v>
      </c>
      <c r="P8372" s="2">
        <v>3840</v>
      </c>
      <c r="Q8372" s="2">
        <v>2285.02</v>
      </c>
      <c r="R8372" s="2">
        <v>1554.98</v>
      </c>
      <c r="S8372" t="s">
        <v>36</v>
      </c>
      <c r="T8372" t="s">
        <v>122</v>
      </c>
      <c r="U8372" t="s">
        <v>123</v>
      </c>
      <c r="V8372" t="s">
        <v>39</v>
      </c>
      <c r="W8372" t="s">
        <v>66</v>
      </c>
      <c r="X8372" t="s">
        <v>41</v>
      </c>
      <c r="Y8372" t="s">
        <v>42</v>
      </c>
      <c r="Z8372" t="s">
        <v>43</v>
      </c>
      <c r="AA8372" t="s">
        <v>44</v>
      </c>
      <c r="AB8372" t="s">
        <v>44</v>
      </c>
    </row>
    <row r="8373" spans="1:28" x14ac:dyDescent="0.25">
      <c r="A8373" t="s">
        <v>13380</v>
      </c>
      <c r="B8373" s="1">
        <v>45967</v>
      </c>
      <c r="C8373" t="s">
        <v>11438</v>
      </c>
      <c r="D8373" t="s">
        <v>11439</v>
      </c>
      <c r="E8373">
        <v>53</v>
      </c>
      <c r="F8373" t="s">
        <v>31</v>
      </c>
      <c r="G8373" t="s">
        <v>207</v>
      </c>
      <c r="H8373" t="s">
        <v>208</v>
      </c>
      <c r="I8373" t="s">
        <v>34</v>
      </c>
      <c r="J8373" t="s">
        <v>143</v>
      </c>
      <c r="K8373">
        <v>1</v>
      </c>
      <c r="L8373" s="2">
        <v>18000</v>
      </c>
      <c r="M8373">
        <v>20</v>
      </c>
      <c r="N8373" s="2">
        <v>18000</v>
      </c>
      <c r="O8373" s="2">
        <v>3600</v>
      </c>
      <c r="P8373" s="2">
        <v>14400</v>
      </c>
      <c r="Q8373" s="2">
        <v>11344.97</v>
      </c>
      <c r="R8373" s="2">
        <v>3055.03</v>
      </c>
      <c r="S8373" t="s">
        <v>53</v>
      </c>
      <c r="T8373" t="s">
        <v>76</v>
      </c>
      <c r="U8373" t="s">
        <v>77</v>
      </c>
      <c r="V8373" t="s">
        <v>39</v>
      </c>
      <c r="W8373" t="s">
        <v>124</v>
      </c>
      <c r="X8373" t="s">
        <v>41</v>
      </c>
      <c r="Y8373" t="s">
        <v>84</v>
      </c>
      <c r="Z8373" t="s">
        <v>43</v>
      </c>
      <c r="AA8373" t="s">
        <v>44</v>
      </c>
      <c r="AB8373" t="s">
        <v>44</v>
      </c>
    </row>
    <row r="8374" spans="1:28" x14ac:dyDescent="0.25">
      <c r="A8374" t="s">
        <v>13381</v>
      </c>
      <c r="B8374" s="1">
        <v>45967</v>
      </c>
      <c r="C8374" t="s">
        <v>2283</v>
      </c>
      <c r="D8374" t="s">
        <v>2284</v>
      </c>
      <c r="E8374">
        <v>42</v>
      </c>
      <c r="F8374" t="s">
        <v>48</v>
      </c>
      <c r="G8374" t="s">
        <v>197</v>
      </c>
      <c r="H8374" t="s">
        <v>198</v>
      </c>
      <c r="I8374" t="s">
        <v>74</v>
      </c>
      <c r="J8374" t="s">
        <v>75</v>
      </c>
      <c r="K8374">
        <v>2</v>
      </c>
      <c r="L8374" s="2">
        <v>2600</v>
      </c>
      <c r="M8374">
        <v>20</v>
      </c>
      <c r="N8374" s="2">
        <v>5200</v>
      </c>
      <c r="O8374" s="2">
        <v>1040</v>
      </c>
      <c r="P8374" s="2">
        <v>4160</v>
      </c>
      <c r="Q8374" s="2">
        <v>3033.5</v>
      </c>
      <c r="R8374" s="2">
        <v>1126.5</v>
      </c>
      <c r="S8374" t="s">
        <v>53</v>
      </c>
      <c r="T8374" t="s">
        <v>163</v>
      </c>
      <c r="U8374" t="s">
        <v>164</v>
      </c>
      <c r="V8374" t="s">
        <v>39</v>
      </c>
      <c r="W8374" t="s">
        <v>83</v>
      </c>
      <c r="X8374" t="s">
        <v>41</v>
      </c>
      <c r="Y8374" t="s">
        <v>56</v>
      </c>
      <c r="Z8374" t="s">
        <v>43</v>
      </c>
      <c r="AA8374" t="s">
        <v>44</v>
      </c>
      <c r="AB8374" t="s">
        <v>44</v>
      </c>
    </row>
    <row r="8375" spans="1:28" x14ac:dyDescent="0.25">
      <c r="A8375" t="s">
        <v>13382</v>
      </c>
      <c r="B8375" s="1">
        <v>45967</v>
      </c>
      <c r="C8375" t="s">
        <v>3637</v>
      </c>
      <c r="D8375" t="s">
        <v>3638</v>
      </c>
      <c r="E8375">
        <v>30</v>
      </c>
      <c r="F8375" t="s">
        <v>31</v>
      </c>
      <c r="G8375" t="s">
        <v>238</v>
      </c>
      <c r="H8375" t="s">
        <v>239</v>
      </c>
      <c r="I8375" t="s">
        <v>62</v>
      </c>
      <c r="J8375" t="s">
        <v>63</v>
      </c>
      <c r="K8375">
        <v>4</v>
      </c>
      <c r="L8375" s="2">
        <v>6500</v>
      </c>
      <c r="M8375">
        <v>10</v>
      </c>
      <c r="N8375" s="2">
        <v>26000</v>
      </c>
      <c r="O8375" s="2">
        <v>2600</v>
      </c>
      <c r="P8375" s="2">
        <v>23400</v>
      </c>
      <c r="Q8375" s="2">
        <v>13504.25</v>
      </c>
      <c r="R8375" s="2">
        <v>9895.75</v>
      </c>
      <c r="S8375" t="s">
        <v>53</v>
      </c>
      <c r="T8375" t="s">
        <v>65</v>
      </c>
      <c r="U8375" t="s">
        <v>65</v>
      </c>
      <c r="V8375" t="s">
        <v>39</v>
      </c>
      <c r="W8375" t="s">
        <v>124</v>
      </c>
      <c r="X8375" t="s">
        <v>67</v>
      </c>
      <c r="Y8375" t="s">
        <v>56</v>
      </c>
      <c r="Z8375" t="s">
        <v>43</v>
      </c>
      <c r="AA8375" t="s">
        <v>44</v>
      </c>
      <c r="AB8375" t="s">
        <v>44</v>
      </c>
    </row>
    <row r="8376" spans="1:28" x14ac:dyDescent="0.25">
      <c r="A8376" t="s">
        <v>13383</v>
      </c>
      <c r="B8376" s="1">
        <v>45967</v>
      </c>
      <c r="C8376" t="s">
        <v>773</v>
      </c>
      <c r="D8376" t="s">
        <v>774</v>
      </c>
      <c r="E8376">
        <v>44</v>
      </c>
      <c r="F8376" t="s">
        <v>111</v>
      </c>
      <c r="G8376" t="s">
        <v>387</v>
      </c>
      <c r="H8376" t="s">
        <v>388</v>
      </c>
      <c r="I8376" t="s">
        <v>74</v>
      </c>
      <c r="J8376" t="s">
        <v>75</v>
      </c>
      <c r="K8376">
        <v>3</v>
      </c>
      <c r="L8376" s="2">
        <v>3200</v>
      </c>
      <c r="M8376">
        <v>5</v>
      </c>
      <c r="N8376" s="2">
        <v>9600</v>
      </c>
      <c r="O8376" s="2">
        <v>480</v>
      </c>
      <c r="P8376" s="2">
        <v>9120</v>
      </c>
      <c r="Q8376" s="2">
        <v>5643.9</v>
      </c>
      <c r="R8376" s="2">
        <v>3476.1</v>
      </c>
      <c r="S8376" t="s">
        <v>64</v>
      </c>
      <c r="T8376" t="s">
        <v>65</v>
      </c>
      <c r="U8376" t="s">
        <v>65</v>
      </c>
      <c r="V8376" t="s">
        <v>39</v>
      </c>
      <c r="W8376" t="s">
        <v>40</v>
      </c>
      <c r="X8376" t="s">
        <v>97</v>
      </c>
      <c r="Y8376" t="s">
        <v>56</v>
      </c>
      <c r="Z8376" t="s">
        <v>107</v>
      </c>
      <c r="AA8376" t="s">
        <v>44</v>
      </c>
      <c r="AB8376" t="s">
        <v>44</v>
      </c>
    </row>
    <row r="8377" spans="1:28" x14ac:dyDescent="0.25">
      <c r="A8377" t="s">
        <v>13384</v>
      </c>
      <c r="B8377" s="1">
        <v>45967</v>
      </c>
      <c r="C8377" t="s">
        <v>5240</v>
      </c>
      <c r="D8377" t="s">
        <v>5241</v>
      </c>
      <c r="E8377">
        <v>55</v>
      </c>
      <c r="F8377" t="s">
        <v>111</v>
      </c>
      <c r="G8377" t="s">
        <v>128</v>
      </c>
      <c r="H8377" t="s">
        <v>129</v>
      </c>
      <c r="I8377" t="s">
        <v>74</v>
      </c>
      <c r="J8377" t="s">
        <v>130</v>
      </c>
      <c r="K8377">
        <v>2</v>
      </c>
      <c r="L8377" s="2">
        <v>1700</v>
      </c>
      <c r="M8377">
        <v>15</v>
      </c>
      <c r="N8377" s="2">
        <v>3400</v>
      </c>
      <c r="O8377" s="2">
        <v>510</v>
      </c>
      <c r="P8377" s="2">
        <v>2890</v>
      </c>
      <c r="Q8377" s="2">
        <v>2283.0700000000002</v>
      </c>
      <c r="R8377" s="2">
        <v>606.92999999999995</v>
      </c>
      <c r="S8377" t="s">
        <v>53</v>
      </c>
      <c r="T8377" t="s">
        <v>290</v>
      </c>
      <c r="U8377" t="s">
        <v>291</v>
      </c>
      <c r="V8377" t="s">
        <v>39</v>
      </c>
      <c r="W8377" t="s">
        <v>83</v>
      </c>
      <c r="X8377" t="s">
        <v>41</v>
      </c>
      <c r="Y8377" t="s">
        <v>56</v>
      </c>
      <c r="Z8377" t="s">
        <v>43</v>
      </c>
      <c r="AA8377" t="s">
        <v>44</v>
      </c>
      <c r="AB8377" t="s">
        <v>44</v>
      </c>
    </row>
    <row r="8378" spans="1:28" x14ac:dyDescent="0.25">
      <c r="A8378" t="s">
        <v>13385</v>
      </c>
      <c r="B8378" s="1">
        <v>45967</v>
      </c>
      <c r="C8378" t="s">
        <v>4531</v>
      </c>
      <c r="D8378" t="s">
        <v>4532</v>
      </c>
      <c r="E8378">
        <v>44</v>
      </c>
      <c r="F8378" t="s">
        <v>48</v>
      </c>
      <c r="G8378" t="s">
        <v>280</v>
      </c>
      <c r="H8378" t="s">
        <v>281</v>
      </c>
      <c r="I8378" t="s">
        <v>62</v>
      </c>
      <c r="J8378" t="s">
        <v>190</v>
      </c>
      <c r="K8378">
        <v>3</v>
      </c>
      <c r="L8378" s="2">
        <v>700</v>
      </c>
      <c r="M8378">
        <v>5</v>
      </c>
      <c r="N8378" s="2">
        <v>2100</v>
      </c>
      <c r="O8378" s="2">
        <v>105</v>
      </c>
      <c r="P8378" s="2">
        <v>1995</v>
      </c>
      <c r="Q8378" s="2">
        <v>1396.65</v>
      </c>
      <c r="R8378" s="2">
        <v>598.35</v>
      </c>
      <c r="S8378" t="s">
        <v>64</v>
      </c>
      <c r="T8378" t="s">
        <v>578</v>
      </c>
      <c r="U8378" t="s">
        <v>579</v>
      </c>
      <c r="V8378" t="s">
        <v>39</v>
      </c>
      <c r="W8378" t="s">
        <v>83</v>
      </c>
      <c r="X8378" t="s">
        <v>41</v>
      </c>
      <c r="Y8378" t="s">
        <v>56</v>
      </c>
      <c r="Z8378" t="s">
        <v>107</v>
      </c>
      <c r="AA8378" t="s">
        <v>44</v>
      </c>
      <c r="AB8378" t="s">
        <v>44</v>
      </c>
    </row>
    <row r="8379" spans="1:28" x14ac:dyDescent="0.25">
      <c r="A8379" t="s">
        <v>13386</v>
      </c>
      <c r="B8379" s="1">
        <v>45968</v>
      </c>
      <c r="C8379" t="s">
        <v>726</v>
      </c>
      <c r="D8379" t="s">
        <v>727</v>
      </c>
      <c r="E8379">
        <v>35</v>
      </c>
      <c r="F8379" t="s">
        <v>31</v>
      </c>
      <c r="G8379" t="s">
        <v>119</v>
      </c>
      <c r="H8379" t="s">
        <v>120</v>
      </c>
      <c r="I8379" t="s">
        <v>62</v>
      </c>
      <c r="J8379" t="s">
        <v>121</v>
      </c>
      <c r="K8379">
        <v>2</v>
      </c>
      <c r="L8379" s="2">
        <v>4800</v>
      </c>
      <c r="M8379">
        <v>5</v>
      </c>
      <c r="N8379" s="2">
        <v>9600</v>
      </c>
      <c r="O8379" s="2">
        <v>480</v>
      </c>
      <c r="P8379" s="2">
        <v>9120</v>
      </c>
      <c r="Q8379" s="2">
        <v>6705.86</v>
      </c>
      <c r="R8379" s="2">
        <v>2414.14</v>
      </c>
      <c r="S8379" t="s">
        <v>64</v>
      </c>
      <c r="T8379" t="s">
        <v>578</v>
      </c>
      <c r="U8379" t="s">
        <v>579</v>
      </c>
      <c r="V8379" t="s">
        <v>39</v>
      </c>
      <c r="W8379" t="s">
        <v>137</v>
      </c>
      <c r="X8379" t="s">
        <v>97</v>
      </c>
      <c r="Y8379" t="s">
        <v>56</v>
      </c>
      <c r="Z8379" t="s">
        <v>43</v>
      </c>
      <c r="AA8379" t="s">
        <v>44</v>
      </c>
      <c r="AB8379" t="s">
        <v>44</v>
      </c>
    </row>
    <row r="8380" spans="1:28" x14ac:dyDescent="0.25">
      <c r="A8380" t="s">
        <v>13387</v>
      </c>
      <c r="B8380" s="1">
        <v>45968</v>
      </c>
      <c r="C8380" t="s">
        <v>6930</v>
      </c>
      <c r="D8380" t="s">
        <v>6931</v>
      </c>
      <c r="E8380">
        <v>49</v>
      </c>
      <c r="F8380" t="s">
        <v>31</v>
      </c>
      <c r="G8380" t="s">
        <v>243</v>
      </c>
      <c r="H8380" t="s">
        <v>244</v>
      </c>
      <c r="I8380" t="s">
        <v>103</v>
      </c>
      <c r="J8380" t="s">
        <v>104</v>
      </c>
      <c r="K8380">
        <v>1</v>
      </c>
      <c r="L8380" s="2">
        <v>450</v>
      </c>
      <c r="M8380">
        <v>15</v>
      </c>
      <c r="N8380" s="2">
        <v>450</v>
      </c>
      <c r="O8380" s="2">
        <v>67.5</v>
      </c>
      <c r="P8380" s="2">
        <v>382.5</v>
      </c>
      <c r="Q8380" s="2">
        <v>257.13</v>
      </c>
      <c r="R8380" s="2">
        <v>125.37</v>
      </c>
      <c r="S8380" t="s">
        <v>36</v>
      </c>
      <c r="T8380" t="s">
        <v>65</v>
      </c>
      <c r="U8380" t="s">
        <v>65</v>
      </c>
      <c r="V8380" t="s">
        <v>39</v>
      </c>
      <c r="W8380" t="s">
        <v>92</v>
      </c>
      <c r="X8380" t="s">
        <v>41</v>
      </c>
      <c r="Y8380" t="s">
        <v>56</v>
      </c>
      <c r="Z8380" t="s">
        <v>43</v>
      </c>
      <c r="AA8380" t="s">
        <v>44</v>
      </c>
      <c r="AB8380" t="s">
        <v>44</v>
      </c>
    </row>
    <row r="8381" spans="1:28" x14ac:dyDescent="0.25">
      <c r="A8381" t="s">
        <v>13388</v>
      </c>
      <c r="B8381" s="1">
        <v>45968</v>
      </c>
      <c r="C8381" t="s">
        <v>12093</v>
      </c>
      <c r="D8381" t="s">
        <v>12094</v>
      </c>
      <c r="E8381">
        <v>56</v>
      </c>
      <c r="F8381" t="s">
        <v>48</v>
      </c>
      <c r="G8381" t="s">
        <v>561</v>
      </c>
      <c r="H8381" t="s">
        <v>562</v>
      </c>
      <c r="I8381" t="s">
        <v>34</v>
      </c>
      <c r="J8381" t="s">
        <v>143</v>
      </c>
      <c r="K8381">
        <v>2</v>
      </c>
      <c r="L8381" s="2">
        <v>900</v>
      </c>
      <c r="M8381">
        <v>15</v>
      </c>
      <c r="N8381" s="2">
        <v>1800</v>
      </c>
      <c r="O8381" s="2">
        <v>270</v>
      </c>
      <c r="P8381" s="2">
        <v>1530</v>
      </c>
      <c r="Q8381" s="2">
        <v>1026.03</v>
      </c>
      <c r="R8381" s="2">
        <v>503.97</v>
      </c>
      <c r="S8381" t="s">
        <v>53</v>
      </c>
      <c r="T8381" t="s">
        <v>114</v>
      </c>
      <c r="U8381" t="s">
        <v>115</v>
      </c>
      <c r="V8381" t="s">
        <v>39</v>
      </c>
      <c r="W8381" t="s">
        <v>83</v>
      </c>
      <c r="X8381" t="s">
        <v>67</v>
      </c>
      <c r="Y8381" t="s">
        <v>84</v>
      </c>
      <c r="Z8381" t="s">
        <v>43</v>
      </c>
      <c r="AA8381" t="s">
        <v>44</v>
      </c>
      <c r="AB8381" t="s">
        <v>44</v>
      </c>
    </row>
    <row r="8382" spans="1:28" x14ac:dyDescent="0.25">
      <c r="A8382" t="s">
        <v>13389</v>
      </c>
      <c r="B8382" s="1">
        <v>45968</v>
      </c>
      <c r="C8382" t="s">
        <v>8702</v>
      </c>
      <c r="D8382" t="s">
        <v>8703</v>
      </c>
      <c r="E8382">
        <v>38</v>
      </c>
      <c r="F8382" t="s">
        <v>48</v>
      </c>
      <c r="G8382" t="s">
        <v>561</v>
      </c>
      <c r="H8382" t="s">
        <v>562</v>
      </c>
      <c r="I8382" t="s">
        <v>34</v>
      </c>
      <c r="J8382" t="s">
        <v>143</v>
      </c>
      <c r="K8382">
        <v>2</v>
      </c>
      <c r="L8382" s="2">
        <v>900</v>
      </c>
      <c r="M8382">
        <v>5</v>
      </c>
      <c r="N8382" s="2">
        <v>1800</v>
      </c>
      <c r="O8382" s="2">
        <v>90</v>
      </c>
      <c r="P8382" s="2">
        <v>1710</v>
      </c>
      <c r="Q8382" s="2">
        <v>1006.38</v>
      </c>
      <c r="R8382" s="2">
        <v>703.62</v>
      </c>
      <c r="S8382" t="s">
        <v>53</v>
      </c>
      <c r="T8382" t="s">
        <v>37</v>
      </c>
      <c r="U8382" t="s">
        <v>38</v>
      </c>
      <c r="V8382" t="s">
        <v>39</v>
      </c>
      <c r="W8382" t="s">
        <v>83</v>
      </c>
      <c r="X8382" t="s">
        <v>41</v>
      </c>
      <c r="Y8382" t="s">
        <v>56</v>
      </c>
      <c r="Z8382" t="s">
        <v>508</v>
      </c>
      <c r="AA8382" t="s">
        <v>44</v>
      </c>
      <c r="AB8382" t="s">
        <v>44</v>
      </c>
    </row>
    <row r="8383" spans="1:28" x14ac:dyDescent="0.25">
      <c r="A8383" t="s">
        <v>13390</v>
      </c>
      <c r="B8383" s="1">
        <v>45968</v>
      </c>
      <c r="C8383" t="s">
        <v>5869</v>
      </c>
      <c r="D8383" t="s">
        <v>5870</v>
      </c>
      <c r="E8383">
        <v>23</v>
      </c>
      <c r="F8383" t="s">
        <v>48</v>
      </c>
      <c r="G8383" t="s">
        <v>561</v>
      </c>
      <c r="H8383" t="s">
        <v>562</v>
      </c>
      <c r="I8383" t="s">
        <v>34</v>
      </c>
      <c r="J8383" t="s">
        <v>143</v>
      </c>
      <c r="K8383">
        <v>2</v>
      </c>
      <c r="L8383" s="2">
        <v>900</v>
      </c>
      <c r="M8383">
        <v>10</v>
      </c>
      <c r="N8383" s="2">
        <v>1800</v>
      </c>
      <c r="O8383" s="2">
        <v>180</v>
      </c>
      <c r="P8383" s="2">
        <v>1620</v>
      </c>
      <c r="Q8383" s="2">
        <v>1028.25</v>
      </c>
      <c r="R8383" s="2">
        <v>591.75</v>
      </c>
      <c r="S8383" t="s">
        <v>53</v>
      </c>
      <c r="T8383" t="s">
        <v>290</v>
      </c>
      <c r="U8383" t="s">
        <v>291</v>
      </c>
      <c r="V8383" t="s">
        <v>39</v>
      </c>
      <c r="W8383" t="s">
        <v>83</v>
      </c>
      <c r="X8383" t="s">
        <v>41</v>
      </c>
      <c r="Y8383" t="s">
        <v>56</v>
      </c>
      <c r="Z8383" t="s">
        <v>43</v>
      </c>
      <c r="AA8383" t="s">
        <v>44</v>
      </c>
      <c r="AB8383" t="s">
        <v>44</v>
      </c>
    </row>
    <row r="8384" spans="1:28" x14ac:dyDescent="0.25">
      <c r="A8384" t="s">
        <v>13391</v>
      </c>
      <c r="B8384" s="1">
        <v>45968</v>
      </c>
      <c r="C8384" t="s">
        <v>6535</v>
      </c>
      <c r="D8384" t="s">
        <v>6536</v>
      </c>
      <c r="E8384">
        <v>25</v>
      </c>
      <c r="F8384" t="s">
        <v>48</v>
      </c>
      <c r="G8384" t="s">
        <v>243</v>
      </c>
      <c r="H8384" t="s">
        <v>244</v>
      </c>
      <c r="I8384" t="s">
        <v>103</v>
      </c>
      <c r="J8384" t="s">
        <v>104</v>
      </c>
      <c r="K8384">
        <v>2</v>
      </c>
      <c r="L8384" s="2">
        <v>450</v>
      </c>
      <c r="M8384">
        <v>0</v>
      </c>
      <c r="N8384" s="2">
        <v>900</v>
      </c>
      <c r="O8384" s="2">
        <v>0</v>
      </c>
      <c r="P8384" s="2">
        <v>900</v>
      </c>
      <c r="Q8384" s="2">
        <v>663.72</v>
      </c>
      <c r="R8384" s="2">
        <v>236.28</v>
      </c>
      <c r="S8384" t="s">
        <v>53</v>
      </c>
      <c r="T8384" t="s">
        <v>114</v>
      </c>
      <c r="U8384" t="s">
        <v>115</v>
      </c>
      <c r="V8384" t="s">
        <v>39</v>
      </c>
      <c r="W8384" t="s">
        <v>124</v>
      </c>
      <c r="X8384" t="s">
        <v>41</v>
      </c>
      <c r="Y8384" t="s">
        <v>56</v>
      </c>
      <c r="Z8384" t="s">
        <v>43</v>
      </c>
      <c r="AA8384" t="s">
        <v>44</v>
      </c>
      <c r="AB8384" t="s">
        <v>44</v>
      </c>
    </row>
    <row r="8385" spans="1:28" x14ac:dyDescent="0.25">
      <c r="A8385" t="s">
        <v>13392</v>
      </c>
      <c r="B8385" s="1">
        <v>45968</v>
      </c>
      <c r="C8385" t="s">
        <v>1332</v>
      </c>
      <c r="D8385" t="s">
        <v>1333</v>
      </c>
      <c r="E8385">
        <v>44</v>
      </c>
      <c r="F8385" t="s">
        <v>48</v>
      </c>
      <c r="G8385" t="s">
        <v>227</v>
      </c>
      <c r="H8385" t="s">
        <v>228</v>
      </c>
      <c r="I8385" t="s">
        <v>74</v>
      </c>
      <c r="J8385" t="s">
        <v>75</v>
      </c>
      <c r="K8385">
        <v>3</v>
      </c>
      <c r="L8385" s="2">
        <v>1400</v>
      </c>
      <c r="M8385">
        <v>0</v>
      </c>
      <c r="N8385" s="2">
        <v>4200</v>
      </c>
      <c r="O8385" s="2">
        <v>0</v>
      </c>
      <c r="P8385" s="2">
        <v>4200</v>
      </c>
      <c r="Q8385" s="2">
        <v>2536.9499999999998</v>
      </c>
      <c r="R8385" s="2">
        <v>1663.05</v>
      </c>
      <c r="S8385" t="s">
        <v>53</v>
      </c>
      <c r="T8385" t="s">
        <v>222</v>
      </c>
      <c r="U8385" t="s">
        <v>38</v>
      </c>
      <c r="V8385" t="s">
        <v>39</v>
      </c>
      <c r="W8385" t="s">
        <v>40</v>
      </c>
      <c r="X8385" t="s">
        <v>97</v>
      </c>
      <c r="Y8385" t="s">
        <v>42</v>
      </c>
      <c r="Z8385" t="s">
        <v>144</v>
      </c>
      <c r="AA8385" t="s">
        <v>68</v>
      </c>
      <c r="AB8385" t="s">
        <v>44</v>
      </c>
    </row>
    <row r="8386" spans="1:28" x14ac:dyDescent="0.25">
      <c r="A8386" t="s">
        <v>13393</v>
      </c>
      <c r="B8386" s="1">
        <v>45968</v>
      </c>
      <c r="C8386" t="s">
        <v>863</v>
      </c>
      <c r="D8386" t="s">
        <v>864</v>
      </c>
      <c r="E8386">
        <v>45</v>
      </c>
      <c r="F8386" t="s">
        <v>48</v>
      </c>
      <c r="G8386" t="s">
        <v>148</v>
      </c>
      <c r="H8386" t="s">
        <v>149</v>
      </c>
      <c r="I8386" t="s">
        <v>74</v>
      </c>
      <c r="J8386" t="s">
        <v>130</v>
      </c>
      <c r="K8386">
        <v>3</v>
      </c>
      <c r="L8386" s="2">
        <v>3500</v>
      </c>
      <c r="M8386">
        <v>10</v>
      </c>
      <c r="N8386" s="2">
        <v>10500</v>
      </c>
      <c r="O8386" s="2">
        <v>1050</v>
      </c>
      <c r="P8386" s="2">
        <v>9450</v>
      </c>
      <c r="Q8386" s="2">
        <v>7096.68</v>
      </c>
      <c r="R8386" s="2">
        <v>2353.3200000000002</v>
      </c>
      <c r="S8386" t="s">
        <v>53</v>
      </c>
      <c r="T8386" t="s">
        <v>398</v>
      </c>
      <c r="U8386" t="s">
        <v>399</v>
      </c>
      <c r="V8386" t="s">
        <v>39</v>
      </c>
      <c r="W8386" t="s">
        <v>66</v>
      </c>
      <c r="X8386" t="s">
        <v>41</v>
      </c>
      <c r="Y8386" t="s">
        <v>84</v>
      </c>
      <c r="Z8386" t="s">
        <v>43</v>
      </c>
      <c r="AA8386" t="s">
        <v>44</v>
      </c>
      <c r="AB8386" t="s">
        <v>44</v>
      </c>
    </row>
    <row r="8387" spans="1:28" x14ac:dyDescent="0.25">
      <c r="A8387" t="s">
        <v>13394</v>
      </c>
      <c r="B8387" s="1">
        <v>45968</v>
      </c>
      <c r="C8387" t="s">
        <v>8975</v>
      </c>
      <c r="D8387" t="s">
        <v>8976</v>
      </c>
      <c r="E8387">
        <v>20</v>
      </c>
      <c r="F8387" t="s">
        <v>48</v>
      </c>
      <c r="G8387" t="s">
        <v>81</v>
      </c>
      <c r="H8387" t="s">
        <v>82</v>
      </c>
      <c r="I8387" t="s">
        <v>51</v>
      </c>
      <c r="J8387" t="s">
        <v>52</v>
      </c>
      <c r="K8387">
        <v>3</v>
      </c>
      <c r="L8387" s="2">
        <v>600</v>
      </c>
      <c r="M8387">
        <v>0</v>
      </c>
      <c r="N8387" s="2">
        <v>1800</v>
      </c>
      <c r="O8387" s="2">
        <v>0</v>
      </c>
      <c r="P8387" s="2">
        <v>1800</v>
      </c>
      <c r="Q8387" s="2">
        <v>1281.4100000000001</v>
      </c>
      <c r="R8387" s="2">
        <v>518.59</v>
      </c>
      <c r="S8387" t="s">
        <v>53</v>
      </c>
      <c r="T8387" t="s">
        <v>96</v>
      </c>
      <c r="U8387" t="s">
        <v>96</v>
      </c>
      <c r="V8387" t="s">
        <v>39</v>
      </c>
      <c r="W8387" t="s">
        <v>66</v>
      </c>
      <c r="X8387" t="s">
        <v>67</v>
      </c>
      <c r="Y8387" t="s">
        <v>56</v>
      </c>
      <c r="Z8387" t="s">
        <v>43</v>
      </c>
      <c r="AA8387" t="s">
        <v>44</v>
      </c>
      <c r="AB8387" t="s">
        <v>44</v>
      </c>
    </row>
    <row r="8388" spans="1:28" x14ac:dyDescent="0.25">
      <c r="A8388" t="s">
        <v>13395</v>
      </c>
      <c r="B8388" s="1">
        <v>45968</v>
      </c>
      <c r="C8388" t="s">
        <v>1232</v>
      </c>
      <c r="D8388" t="s">
        <v>1233</v>
      </c>
      <c r="E8388">
        <v>19</v>
      </c>
      <c r="F8388" t="s">
        <v>31</v>
      </c>
      <c r="G8388" t="s">
        <v>243</v>
      </c>
      <c r="H8388" t="s">
        <v>244</v>
      </c>
      <c r="I8388" t="s">
        <v>103</v>
      </c>
      <c r="J8388" t="s">
        <v>104</v>
      </c>
      <c r="K8388">
        <v>1</v>
      </c>
      <c r="L8388" s="2">
        <v>450</v>
      </c>
      <c r="M8388">
        <v>15</v>
      </c>
      <c r="N8388" s="2">
        <v>450</v>
      </c>
      <c r="O8388" s="2">
        <v>67.5</v>
      </c>
      <c r="P8388" s="2">
        <v>382.5</v>
      </c>
      <c r="Q8388" s="2">
        <v>270.29000000000002</v>
      </c>
      <c r="R8388" s="2">
        <v>112.21</v>
      </c>
      <c r="S8388" t="s">
        <v>64</v>
      </c>
      <c r="T8388" t="s">
        <v>178</v>
      </c>
      <c r="U8388" t="s">
        <v>154</v>
      </c>
      <c r="V8388" t="s">
        <v>39</v>
      </c>
      <c r="W8388" t="s">
        <v>40</v>
      </c>
      <c r="X8388" t="s">
        <v>41</v>
      </c>
      <c r="Y8388" t="s">
        <v>56</v>
      </c>
      <c r="Z8388" t="s">
        <v>223</v>
      </c>
      <c r="AA8388" t="s">
        <v>44</v>
      </c>
      <c r="AB8388" t="s">
        <v>44</v>
      </c>
    </row>
    <row r="8389" spans="1:28" x14ac:dyDescent="0.25">
      <c r="A8389" t="s">
        <v>13396</v>
      </c>
      <c r="B8389" s="1">
        <v>45968</v>
      </c>
      <c r="C8389" t="s">
        <v>8328</v>
      </c>
      <c r="D8389" t="s">
        <v>8329</v>
      </c>
      <c r="E8389">
        <v>24</v>
      </c>
      <c r="F8389" t="s">
        <v>48</v>
      </c>
      <c r="G8389" t="s">
        <v>436</v>
      </c>
      <c r="H8389" t="s">
        <v>437</v>
      </c>
      <c r="I8389" t="s">
        <v>74</v>
      </c>
      <c r="J8389" t="s">
        <v>190</v>
      </c>
      <c r="K8389">
        <v>1</v>
      </c>
      <c r="L8389" s="2">
        <v>1800</v>
      </c>
      <c r="M8389">
        <v>15</v>
      </c>
      <c r="N8389" s="2">
        <v>1800</v>
      </c>
      <c r="O8389" s="2">
        <v>270</v>
      </c>
      <c r="P8389" s="2">
        <v>1530</v>
      </c>
      <c r="Q8389" s="2">
        <v>1180.6199999999999</v>
      </c>
      <c r="R8389" s="2">
        <v>349.38</v>
      </c>
      <c r="S8389" t="s">
        <v>53</v>
      </c>
      <c r="T8389" t="s">
        <v>54</v>
      </c>
      <c r="U8389" t="s">
        <v>55</v>
      </c>
      <c r="V8389" t="s">
        <v>39</v>
      </c>
      <c r="W8389" t="s">
        <v>92</v>
      </c>
      <c r="X8389" t="s">
        <v>97</v>
      </c>
      <c r="Y8389" t="s">
        <v>56</v>
      </c>
      <c r="Z8389" t="s">
        <v>223</v>
      </c>
      <c r="AA8389" t="s">
        <v>44</v>
      </c>
      <c r="AB8389" t="s">
        <v>68</v>
      </c>
    </row>
    <row r="8390" spans="1:28" x14ac:dyDescent="0.25">
      <c r="A8390" t="s">
        <v>13397</v>
      </c>
      <c r="B8390" s="1">
        <v>45968</v>
      </c>
      <c r="C8390" t="s">
        <v>6747</v>
      </c>
      <c r="D8390" t="s">
        <v>6748</v>
      </c>
      <c r="E8390">
        <v>18</v>
      </c>
      <c r="F8390" t="s">
        <v>31</v>
      </c>
      <c r="G8390" t="s">
        <v>366</v>
      </c>
      <c r="H8390" t="s">
        <v>367</v>
      </c>
      <c r="I8390" t="s">
        <v>34</v>
      </c>
      <c r="J8390" t="s">
        <v>130</v>
      </c>
      <c r="K8390">
        <v>6</v>
      </c>
      <c r="L8390" s="2">
        <v>14500</v>
      </c>
      <c r="M8390">
        <v>15</v>
      </c>
      <c r="N8390" s="2">
        <v>87000</v>
      </c>
      <c r="O8390" s="2">
        <v>13050</v>
      </c>
      <c r="P8390" s="2">
        <v>73950</v>
      </c>
      <c r="Q8390" s="2">
        <v>40740.129999999997</v>
      </c>
      <c r="R8390" s="2">
        <v>33209.870000000003</v>
      </c>
      <c r="S8390" t="s">
        <v>36</v>
      </c>
      <c r="T8390" t="s">
        <v>114</v>
      </c>
      <c r="U8390" t="s">
        <v>115</v>
      </c>
      <c r="V8390" t="s">
        <v>39</v>
      </c>
      <c r="W8390" t="s">
        <v>124</v>
      </c>
      <c r="X8390" t="s">
        <v>97</v>
      </c>
      <c r="Y8390" t="s">
        <v>56</v>
      </c>
      <c r="Z8390" t="s">
        <v>43</v>
      </c>
      <c r="AA8390" t="s">
        <v>44</v>
      </c>
      <c r="AB8390" t="s">
        <v>44</v>
      </c>
    </row>
    <row r="8391" spans="1:28" x14ac:dyDescent="0.25">
      <c r="A8391" t="s">
        <v>13398</v>
      </c>
      <c r="B8391" s="1">
        <v>45968</v>
      </c>
      <c r="C8391" t="s">
        <v>2680</v>
      </c>
      <c r="D8391" t="s">
        <v>2681</v>
      </c>
      <c r="E8391">
        <v>40</v>
      </c>
      <c r="F8391" t="s">
        <v>31</v>
      </c>
      <c r="G8391" t="s">
        <v>141</v>
      </c>
      <c r="H8391" t="s">
        <v>142</v>
      </c>
      <c r="I8391" t="s">
        <v>74</v>
      </c>
      <c r="J8391" t="s">
        <v>143</v>
      </c>
      <c r="K8391">
        <v>3</v>
      </c>
      <c r="L8391" s="2">
        <v>900</v>
      </c>
      <c r="M8391">
        <v>10</v>
      </c>
      <c r="N8391" s="2">
        <v>2700</v>
      </c>
      <c r="O8391" s="2">
        <v>270</v>
      </c>
      <c r="P8391" s="2">
        <v>2430</v>
      </c>
      <c r="Q8391" s="2">
        <v>1520.69</v>
      </c>
      <c r="R8391" s="2">
        <v>909.31</v>
      </c>
      <c r="S8391" t="s">
        <v>53</v>
      </c>
      <c r="T8391" t="s">
        <v>96</v>
      </c>
      <c r="U8391" t="s">
        <v>96</v>
      </c>
      <c r="V8391" t="s">
        <v>39</v>
      </c>
      <c r="W8391" t="s">
        <v>137</v>
      </c>
      <c r="X8391" t="s">
        <v>97</v>
      </c>
      <c r="Y8391" t="s">
        <v>56</v>
      </c>
      <c r="Z8391" t="s">
        <v>43</v>
      </c>
      <c r="AA8391" t="s">
        <v>44</v>
      </c>
      <c r="AB8391" t="s">
        <v>44</v>
      </c>
    </row>
    <row r="8392" spans="1:28" x14ac:dyDescent="0.25">
      <c r="A8392" t="s">
        <v>13399</v>
      </c>
      <c r="B8392" s="1">
        <v>45968</v>
      </c>
      <c r="C8392" t="s">
        <v>660</v>
      </c>
      <c r="D8392" t="s">
        <v>661</v>
      </c>
      <c r="E8392">
        <v>30</v>
      </c>
      <c r="F8392" t="s">
        <v>48</v>
      </c>
      <c r="G8392" t="s">
        <v>134</v>
      </c>
      <c r="H8392" t="s">
        <v>135</v>
      </c>
      <c r="I8392" t="s">
        <v>62</v>
      </c>
      <c r="J8392" t="s">
        <v>130</v>
      </c>
      <c r="K8392">
        <v>5</v>
      </c>
      <c r="L8392" s="2">
        <v>8500</v>
      </c>
      <c r="M8392">
        <v>5</v>
      </c>
      <c r="N8392" s="2">
        <v>42500</v>
      </c>
      <c r="O8392" s="2">
        <v>2125</v>
      </c>
      <c r="P8392" s="2">
        <v>40375</v>
      </c>
      <c r="Q8392" s="2">
        <v>26611.66</v>
      </c>
      <c r="R8392" s="2">
        <v>13763.34</v>
      </c>
      <c r="S8392" t="s">
        <v>36</v>
      </c>
      <c r="T8392" t="s">
        <v>136</v>
      </c>
      <c r="U8392" t="s">
        <v>38</v>
      </c>
      <c r="V8392" t="s">
        <v>39</v>
      </c>
      <c r="W8392" t="s">
        <v>40</v>
      </c>
      <c r="X8392" t="s">
        <v>97</v>
      </c>
      <c r="Y8392" t="s">
        <v>42</v>
      </c>
      <c r="Z8392" t="s">
        <v>43</v>
      </c>
      <c r="AA8392" t="s">
        <v>44</v>
      </c>
      <c r="AB8392" t="s">
        <v>44</v>
      </c>
    </row>
    <row r="8393" spans="1:28" x14ac:dyDescent="0.25">
      <c r="A8393" t="s">
        <v>13400</v>
      </c>
      <c r="B8393" s="1">
        <v>45968</v>
      </c>
      <c r="C8393" t="s">
        <v>3203</v>
      </c>
      <c r="D8393" t="s">
        <v>3204</v>
      </c>
      <c r="E8393">
        <v>38</v>
      </c>
      <c r="F8393" t="s">
        <v>111</v>
      </c>
      <c r="G8393" t="s">
        <v>227</v>
      </c>
      <c r="H8393" t="s">
        <v>228</v>
      </c>
      <c r="I8393" t="s">
        <v>74</v>
      </c>
      <c r="J8393" t="s">
        <v>75</v>
      </c>
      <c r="K8393">
        <v>2</v>
      </c>
      <c r="L8393" s="2">
        <v>1400</v>
      </c>
      <c r="M8393">
        <v>0</v>
      </c>
      <c r="N8393" s="2">
        <v>2800</v>
      </c>
      <c r="O8393" s="2">
        <v>0</v>
      </c>
      <c r="P8393" s="2">
        <v>2800</v>
      </c>
      <c r="Q8393" s="2">
        <v>1966.38</v>
      </c>
      <c r="R8393" s="2">
        <v>833.62</v>
      </c>
      <c r="S8393" t="s">
        <v>64</v>
      </c>
      <c r="T8393" t="s">
        <v>222</v>
      </c>
      <c r="U8393" t="s">
        <v>38</v>
      </c>
      <c r="V8393" t="s">
        <v>39</v>
      </c>
      <c r="W8393" t="s">
        <v>40</v>
      </c>
      <c r="X8393" t="s">
        <v>97</v>
      </c>
      <c r="Y8393" t="s">
        <v>56</v>
      </c>
      <c r="Z8393" t="s">
        <v>223</v>
      </c>
      <c r="AA8393" t="s">
        <v>44</v>
      </c>
      <c r="AB8393" t="s">
        <v>44</v>
      </c>
    </row>
    <row r="8394" spans="1:28" x14ac:dyDescent="0.25">
      <c r="A8394" t="s">
        <v>13401</v>
      </c>
      <c r="B8394" s="1">
        <v>45968</v>
      </c>
      <c r="C8394" t="s">
        <v>2630</v>
      </c>
      <c r="D8394" t="s">
        <v>2631</v>
      </c>
      <c r="E8394">
        <v>56</v>
      </c>
      <c r="F8394" t="s">
        <v>48</v>
      </c>
      <c r="G8394" t="s">
        <v>101</v>
      </c>
      <c r="H8394" t="s">
        <v>102</v>
      </c>
      <c r="I8394" t="s">
        <v>103</v>
      </c>
      <c r="J8394" t="s">
        <v>104</v>
      </c>
      <c r="K8394">
        <v>1</v>
      </c>
      <c r="L8394" s="2">
        <v>1800</v>
      </c>
      <c r="M8394">
        <v>15</v>
      </c>
      <c r="N8394" s="2">
        <v>1800</v>
      </c>
      <c r="O8394" s="2">
        <v>270</v>
      </c>
      <c r="P8394" s="2">
        <v>1530</v>
      </c>
      <c r="Q8394" s="2">
        <v>986.73</v>
      </c>
      <c r="R8394" s="2">
        <v>543.27</v>
      </c>
      <c r="S8394" t="s">
        <v>53</v>
      </c>
      <c r="T8394" t="s">
        <v>578</v>
      </c>
      <c r="U8394" t="s">
        <v>579</v>
      </c>
      <c r="V8394" t="s">
        <v>39</v>
      </c>
      <c r="W8394" t="s">
        <v>40</v>
      </c>
      <c r="X8394" t="s">
        <v>97</v>
      </c>
      <c r="Y8394" t="s">
        <v>56</v>
      </c>
      <c r="Z8394" t="s">
        <v>43</v>
      </c>
      <c r="AA8394" t="s">
        <v>44</v>
      </c>
      <c r="AB8394" t="s">
        <v>68</v>
      </c>
    </row>
    <row r="8395" spans="1:28" x14ac:dyDescent="0.25">
      <c r="A8395" t="s">
        <v>13402</v>
      </c>
      <c r="B8395" s="1">
        <v>45968</v>
      </c>
      <c r="C8395" t="s">
        <v>7590</v>
      </c>
      <c r="D8395" t="s">
        <v>7591</v>
      </c>
      <c r="E8395">
        <v>26</v>
      </c>
      <c r="F8395" t="s">
        <v>48</v>
      </c>
      <c r="G8395" t="s">
        <v>202</v>
      </c>
      <c r="H8395" t="s">
        <v>203</v>
      </c>
      <c r="I8395" t="s">
        <v>103</v>
      </c>
      <c r="J8395" t="s">
        <v>104</v>
      </c>
      <c r="K8395">
        <v>2</v>
      </c>
      <c r="L8395" s="2">
        <v>550</v>
      </c>
      <c r="M8395">
        <v>0</v>
      </c>
      <c r="N8395" s="2">
        <v>1100</v>
      </c>
      <c r="O8395" s="2">
        <v>0</v>
      </c>
      <c r="P8395" s="2">
        <v>1100</v>
      </c>
      <c r="Q8395" s="2">
        <v>898.96</v>
      </c>
      <c r="R8395" s="2">
        <v>201.04</v>
      </c>
      <c r="S8395" t="s">
        <v>36</v>
      </c>
      <c r="T8395" t="s">
        <v>398</v>
      </c>
      <c r="U8395" t="s">
        <v>399</v>
      </c>
      <c r="V8395" t="s">
        <v>39</v>
      </c>
      <c r="W8395" t="s">
        <v>83</v>
      </c>
      <c r="X8395" t="s">
        <v>41</v>
      </c>
      <c r="Y8395" t="s">
        <v>42</v>
      </c>
      <c r="Z8395" t="s">
        <v>107</v>
      </c>
      <c r="AA8395" t="s">
        <v>44</v>
      </c>
      <c r="AB8395" t="s">
        <v>44</v>
      </c>
    </row>
    <row r="8396" spans="1:28" x14ac:dyDescent="0.25">
      <c r="A8396" t="s">
        <v>13403</v>
      </c>
      <c r="B8396" s="1">
        <v>45968</v>
      </c>
      <c r="C8396" t="s">
        <v>3039</v>
      </c>
      <c r="D8396" t="s">
        <v>3040</v>
      </c>
      <c r="E8396">
        <v>22</v>
      </c>
      <c r="F8396" t="s">
        <v>31</v>
      </c>
      <c r="G8396" t="s">
        <v>128</v>
      </c>
      <c r="H8396" t="s">
        <v>129</v>
      </c>
      <c r="I8396" t="s">
        <v>74</v>
      </c>
      <c r="J8396" t="s">
        <v>130</v>
      </c>
      <c r="K8396">
        <v>3</v>
      </c>
      <c r="L8396" s="2">
        <v>1700</v>
      </c>
      <c r="M8396">
        <v>10</v>
      </c>
      <c r="N8396" s="2">
        <v>5100</v>
      </c>
      <c r="O8396" s="2">
        <v>510</v>
      </c>
      <c r="P8396" s="2">
        <v>4590</v>
      </c>
      <c r="Q8396" s="2">
        <v>2837.4</v>
      </c>
      <c r="R8396" s="2">
        <v>1752.6</v>
      </c>
      <c r="S8396" t="s">
        <v>53</v>
      </c>
      <c r="T8396" t="s">
        <v>114</v>
      </c>
      <c r="U8396" t="s">
        <v>115</v>
      </c>
      <c r="V8396" t="s">
        <v>39</v>
      </c>
      <c r="W8396" t="s">
        <v>137</v>
      </c>
      <c r="X8396" t="s">
        <v>41</v>
      </c>
      <c r="Y8396" t="s">
        <v>56</v>
      </c>
      <c r="Z8396" t="s">
        <v>43</v>
      </c>
      <c r="AA8396" t="s">
        <v>44</v>
      </c>
      <c r="AB8396" t="s">
        <v>44</v>
      </c>
    </row>
    <row r="8397" spans="1:28" x14ac:dyDescent="0.25">
      <c r="A8397" t="s">
        <v>13404</v>
      </c>
      <c r="B8397" s="1">
        <v>45969</v>
      </c>
      <c r="C8397" t="s">
        <v>3393</v>
      </c>
      <c r="D8397" t="s">
        <v>3394</v>
      </c>
      <c r="E8397">
        <v>52</v>
      </c>
      <c r="F8397" t="s">
        <v>48</v>
      </c>
      <c r="G8397" t="s">
        <v>280</v>
      </c>
      <c r="H8397" t="s">
        <v>281</v>
      </c>
      <c r="I8397" t="s">
        <v>62</v>
      </c>
      <c r="J8397" t="s">
        <v>190</v>
      </c>
      <c r="K8397">
        <v>2</v>
      </c>
      <c r="L8397" s="2">
        <v>700</v>
      </c>
      <c r="M8397">
        <v>5</v>
      </c>
      <c r="N8397" s="2">
        <v>1400</v>
      </c>
      <c r="O8397" s="2">
        <v>70</v>
      </c>
      <c r="P8397" s="2">
        <v>1330</v>
      </c>
      <c r="Q8397" s="2">
        <v>942.08</v>
      </c>
      <c r="R8397" s="2">
        <v>387.92</v>
      </c>
      <c r="S8397" t="s">
        <v>53</v>
      </c>
      <c r="T8397" t="s">
        <v>263</v>
      </c>
      <c r="U8397" t="s">
        <v>91</v>
      </c>
      <c r="V8397" t="s">
        <v>39</v>
      </c>
      <c r="W8397" t="s">
        <v>137</v>
      </c>
      <c r="X8397" t="s">
        <v>41</v>
      </c>
      <c r="Y8397" t="s">
        <v>56</v>
      </c>
      <c r="Z8397" t="s">
        <v>43</v>
      </c>
      <c r="AA8397" t="s">
        <v>44</v>
      </c>
      <c r="AB8397" t="s">
        <v>44</v>
      </c>
    </row>
    <row r="8398" spans="1:28" x14ac:dyDescent="0.25">
      <c r="A8398" t="s">
        <v>13405</v>
      </c>
      <c r="B8398" s="1">
        <v>45969</v>
      </c>
      <c r="C8398" t="s">
        <v>1355</v>
      </c>
      <c r="D8398" t="s">
        <v>1356</v>
      </c>
      <c r="E8398">
        <v>29</v>
      </c>
      <c r="F8398" t="s">
        <v>31</v>
      </c>
      <c r="G8398" t="s">
        <v>112</v>
      </c>
      <c r="H8398" t="s">
        <v>113</v>
      </c>
      <c r="I8398" t="s">
        <v>103</v>
      </c>
      <c r="J8398" t="s">
        <v>104</v>
      </c>
      <c r="K8398">
        <v>1</v>
      </c>
      <c r="L8398" s="2">
        <v>650</v>
      </c>
      <c r="M8398">
        <v>15</v>
      </c>
      <c r="N8398" s="2">
        <v>650</v>
      </c>
      <c r="O8398" s="2">
        <v>97.5</v>
      </c>
      <c r="P8398" s="2">
        <v>552.5</v>
      </c>
      <c r="Q8398" s="2">
        <v>434.09</v>
      </c>
      <c r="R8398" s="2">
        <v>118.41</v>
      </c>
      <c r="S8398" t="s">
        <v>64</v>
      </c>
      <c r="T8398" t="s">
        <v>114</v>
      </c>
      <c r="U8398" t="s">
        <v>115</v>
      </c>
      <c r="V8398" t="s">
        <v>39</v>
      </c>
      <c r="W8398" t="s">
        <v>40</v>
      </c>
      <c r="X8398" t="s">
        <v>41</v>
      </c>
      <c r="Y8398" t="s">
        <v>56</v>
      </c>
      <c r="Z8398" t="s">
        <v>43</v>
      </c>
      <c r="AA8398" t="s">
        <v>44</v>
      </c>
      <c r="AB8398" t="s">
        <v>44</v>
      </c>
    </row>
    <row r="8399" spans="1:28" x14ac:dyDescent="0.25">
      <c r="A8399" t="s">
        <v>13406</v>
      </c>
      <c r="B8399" s="1">
        <v>45969</v>
      </c>
      <c r="C8399" t="s">
        <v>5999</v>
      </c>
      <c r="D8399" t="s">
        <v>6000</v>
      </c>
      <c r="E8399">
        <v>30</v>
      </c>
      <c r="F8399" t="s">
        <v>48</v>
      </c>
      <c r="G8399" t="s">
        <v>318</v>
      </c>
      <c r="H8399" t="s">
        <v>319</v>
      </c>
      <c r="I8399" t="s">
        <v>34</v>
      </c>
      <c r="J8399" t="s">
        <v>190</v>
      </c>
      <c r="K8399">
        <v>1</v>
      </c>
      <c r="L8399" s="2">
        <v>2500</v>
      </c>
      <c r="M8399">
        <v>0</v>
      </c>
      <c r="N8399" s="2">
        <v>2500</v>
      </c>
      <c r="O8399" s="2">
        <v>0</v>
      </c>
      <c r="P8399" s="2">
        <v>2500</v>
      </c>
      <c r="Q8399" s="2">
        <v>1482.71</v>
      </c>
      <c r="R8399" s="2">
        <v>1017.29</v>
      </c>
      <c r="S8399" t="s">
        <v>64</v>
      </c>
      <c r="T8399" t="s">
        <v>136</v>
      </c>
      <c r="U8399" t="s">
        <v>38</v>
      </c>
      <c r="V8399" t="s">
        <v>39</v>
      </c>
      <c r="W8399" t="s">
        <v>66</v>
      </c>
      <c r="X8399" t="s">
        <v>67</v>
      </c>
      <c r="Y8399" t="s">
        <v>56</v>
      </c>
      <c r="Z8399" t="s">
        <v>43</v>
      </c>
      <c r="AA8399" t="s">
        <v>68</v>
      </c>
      <c r="AB8399" t="s">
        <v>44</v>
      </c>
    </row>
    <row r="8400" spans="1:28" x14ac:dyDescent="0.25">
      <c r="A8400" t="s">
        <v>13407</v>
      </c>
      <c r="B8400" s="1">
        <v>45969</v>
      </c>
      <c r="C8400" t="s">
        <v>12176</v>
      </c>
      <c r="D8400" t="s">
        <v>12177</v>
      </c>
      <c r="E8400">
        <v>19</v>
      </c>
      <c r="F8400" t="s">
        <v>111</v>
      </c>
      <c r="G8400" t="s">
        <v>112</v>
      </c>
      <c r="H8400" t="s">
        <v>113</v>
      </c>
      <c r="I8400" t="s">
        <v>103</v>
      </c>
      <c r="J8400" t="s">
        <v>104</v>
      </c>
      <c r="K8400">
        <v>2</v>
      </c>
      <c r="L8400" s="2">
        <v>650</v>
      </c>
      <c r="M8400">
        <v>5</v>
      </c>
      <c r="N8400" s="2">
        <v>1300</v>
      </c>
      <c r="O8400" s="2">
        <v>65</v>
      </c>
      <c r="P8400" s="2">
        <v>1235</v>
      </c>
      <c r="Q8400" s="2">
        <v>927.55</v>
      </c>
      <c r="R8400" s="2">
        <v>307.45</v>
      </c>
      <c r="S8400" t="s">
        <v>36</v>
      </c>
      <c r="T8400" t="s">
        <v>578</v>
      </c>
      <c r="U8400" t="s">
        <v>579</v>
      </c>
      <c r="V8400" t="s">
        <v>39</v>
      </c>
      <c r="W8400" t="s">
        <v>124</v>
      </c>
      <c r="X8400" t="s">
        <v>97</v>
      </c>
      <c r="Y8400" t="s">
        <v>84</v>
      </c>
      <c r="Z8400" t="s">
        <v>43</v>
      </c>
      <c r="AA8400" t="s">
        <v>44</v>
      </c>
      <c r="AB8400" t="s">
        <v>44</v>
      </c>
    </row>
    <row r="8401" spans="1:28" x14ac:dyDescent="0.25">
      <c r="A8401" t="s">
        <v>13408</v>
      </c>
      <c r="B8401" s="1">
        <v>45969</v>
      </c>
      <c r="C8401" t="s">
        <v>12514</v>
      </c>
      <c r="D8401" t="s">
        <v>12515</v>
      </c>
      <c r="E8401">
        <v>42</v>
      </c>
      <c r="F8401" t="s">
        <v>31</v>
      </c>
      <c r="G8401" t="s">
        <v>128</v>
      </c>
      <c r="H8401" t="s">
        <v>129</v>
      </c>
      <c r="I8401" t="s">
        <v>74</v>
      </c>
      <c r="J8401" t="s">
        <v>130</v>
      </c>
      <c r="K8401">
        <v>2</v>
      </c>
      <c r="L8401" s="2">
        <v>1700</v>
      </c>
      <c r="M8401">
        <v>5</v>
      </c>
      <c r="N8401" s="2">
        <v>3400</v>
      </c>
      <c r="O8401" s="2">
        <v>170</v>
      </c>
      <c r="P8401" s="2">
        <v>3230</v>
      </c>
      <c r="Q8401" s="2">
        <v>2431.62</v>
      </c>
      <c r="R8401" s="2">
        <v>798.38</v>
      </c>
      <c r="S8401" t="s">
        <v>53</v>
      </c>
      <c r="T8401" t="s">
        <v>76</v>
      </c>
      <c r="U8401" t="s">
        <v>77</v>
      </c>
      <c r="V8401" t="s">
        <v>39</v>
      </c>
      <c r="W8401" t="s">
        <v>83</v>
      </c>
      <c r="X8401" t="s">
        <v>41</v>
      </c>
      <c r="Y8401" t="s">
        <v>42</v>
      </c>
      <c r="Z8401" t="s">
        <v>43</v>
      </c>
      <c r="AA8401" t="s">
        <v>44</v>
      </c>
      <c r="AB8401" t="s">
        <v>44</v>
      </c>
    </row>
    <row r="8402" spans="1:28" x14ac:dyDescent="0.25">
      <c r="A8402" t="s">
        <v>13409</v>
      </c>
      <c r="B8402" s="1">
        <v>45969</v>
      </c>
      <c r="C8402" t="s">
        <v>785</v>
      </c>
      <c r="D8402" t="s">
        <v>786</v>
      </c>
      <c r="E8402">
        <v>28</v>
      </c>
      <c r="F8402" t="s">
        <v>111</v>
      </c>
      <c r="G8402" t="s">
        <v>72</v>
      </c>
      <c r="H8402" t="s">
        <v>73</v>
      </c>
      <c r="I8402" t="s">
        <v>74</v>
      </c>
      <c r="J8402" t="s">
        <v>75</v>
      </c>
      <c r="K8402">
        <v>1</v>
      </c>
      <c r="L8402" s="2">
        <v>2200</v>
      </c>
      <c r="M8402">
        <v>0</v>
      </c>
      <c r="N8402" s="2">
        <v>2200</v>
      </c>
      <c r="O8402" s="2">
        <v>0</v>
      </c>
      <c r="P8402" s="2">
        <v>2200</v>
      </c>
      <c r="Q8402" s="2">
        <v>1442.78</v>
      </c>
      <c r="R8402" s="2">
        <v>757.22</v>
      </c>
      <c r="S8402" t="s">
        <v>36</v>
      </c>
      <c r="T8402" t="s">
        <v>163</v>
      </c>
      <c r="U8402" t="s">
        <v>164</v>
      </c>
      <c r="V8402" t="s">
        <v>39</v>
      </c>
      <c r="W8402" t="s">
        <v>124</v>
      </c>
      <c r="X8402" t="s">
        <v>97</v>
      </c>
      <c r="Y8402" t="s">
        <v>56</v>
      </c>
      <c r="Z8402" t="s">
        <v>144</v>
      </c>
      <c r="AA8402" t="s">
        <v>44</v>
      </c>
      <c r="AB8402" t="s">
        <v>44</v>
      </c>
    </row>
    <row r="8403" spans="1:28" x14ac:dyDescent="0.25">
      <c r="A8403" t="s">
        <v>13410</v>
      </c>
      <c r="B8403" s="1">
        <v>45969</v>
      </c>
      <c r="C8403" t="s">
        <v>327</v>
      </c>
      <c r="D8403" t="s">
        <v>328</v>
      </c>
      <c r="E8403">
        <v>45</v>
      </c>
      <c r="F8403" t="s">
        <v>31</v>
      </c>
      <c r="G8403" t="s">
        <v>158</v>
      </c>
      <c r="H8403" t="s">
        <v>159</v>
      </c>
      <c r="I8403" t="s">
        <v>51</v>
      </c>
      <c r="J8403" t="s">
        <v>52</v>
      </c>
      <c r="K8403">
        <v>1</v>
      </c>
      <c r="L8403" s="2">
        <v>650</v>
      </c>
      <c r="M8403">
        <v>10</v>
      </c>
      <c r="N8403" s="2">
        <v>650</v>
      </c>
      <c r="O8403" s="2">
        <v>65</v>
      </c>
      <c r="P8403" s="2">
        <v>585</v>
      </c>
      <c r="Q8403" s="2">
        <v>421.72</v>
      </c>
      <c r="R8403" s="2">
        <v>163.28</v>
      </c>
      <c r="S8403" t="s">
        <v>53</v>
      </c>
      <c r="T8403" t="s">
        <v>153</v>
      </c>
      <c r="U8403" t="s">
        <v>154</v>
      </c>
      <c r="V8403" t="s">
        <v>39</v>
      </c>
      <c r="W8403" t="s">
        <v>66</v>
      </c>
      <c r="X8403" t="s">
        <v>41</v>
      </c>
      <c r="Y8403" t="s">
        <v>56</v>
      </c>
      <c r="Z8403" t="s">
        <v>508</v>
      </c>
      <c r="AA8403" t="s">
        <v>44</v>
      </c>
      <c r="AB8403" t="s">
        <v>68</v>
      </c>
    </row>
    <row r="8404" spans="1:28" x14ac:dyDescent="0.25">
      <c r="A8404" t="s">
        <v>13411</v>
      </c>
      <c r="B8404" s="1">
        <v>45969</v>
      </c>
      <c r="C8404" t="s">
        <v>4880</v>
      </c>
      <c r="D8404" t="s">
        <v>4881</v>
      </c>
      <c r="E8404">
        <v>36</v>
      </c>
      <c r="F8404" t="s">
        <v>111</v>
      </c>
      <c r="G8404" t="s">
        <v>217</v>
      </c>
      <c r="H8404" t="s">
        <v>218</v>
      </c>
      <c r="I8404" t="s">
        <v>34</v>
      </c>
      <c r="J8404" t="s">
        <v>130</v>
      </c>
      <c r="K8404">
        <v>3</v>
      </c>
      <c r="L8404" s="2">
        <v>28000</v>
      </c>
      <c r="M8404">
        <v>5</v>
      </c>
      <c r="N8404" s="2">
        <v>84000</v>
      </c>
      <c r="O8404" s="2">
        <v>4200</v>
      </c>
      <c r="P8404" s="2">
        <v>79800</v>
      </c>
      <c r="Q8404" s="2">
        <v>47668.77</v>
      </c>
      <c r="R8404" s="2">
        <v>32131.23</v>
      </c>
      <c r="S8404" t="s">
        <v>53</v>
      </c>
      <c r="T8404" t="s">
        <v>37</v>
      </c>
      <c r="U8404" t="s">
        <v>38</v>
      </c>
      <c r="V8404" t="s">
        <v>39</v>
      </c>
      <c r="W8404" t="s">
        <v>137</v>
      </c>
      <c r="X8404" t="s">
        <v>97</v>
      </c>
      <c r="Y8404" t="s">
        <v>56</v>
      </c>
      <c r="Z8404" t="s">
        <v>43</v>
      </c>
      <c r="AA8404" t="s">
        <v>68</v>
      </c>
      <c r="AB8404" t="s">
        <v>44</v>
      </c>
    </row>
    <row r="8405" spans="1:28" x14ac:dyDescent="0.25">
      <c r="A8405" t="s">
        <v>13412</v>
      </c>
      <c r="B8405" s="1">
        <v>45969</v>
      </c>
      <c r="C8405" t="s">
        <v>8243</v>
      </c>
      <c r="D8405" t="s">
        <v>8244</v>
      </c>
      <c r="E8405">
        <v>54</v>
      </c>
      <c r="F8405" t="s">
        <v>48</v>
      </c>
      <c r="G8405" t="s">
        <v>32</v>
      </c>
      <c r="H8405" t="s">
        <v>33</v>
      </c>
      <c r="I8405" t="s">
        <v>34</v>
      </c>
      <c r="J8405" t="s">
        <v>35</v>
      </c>
      <c r="K8405">
        <v>2</v>
      </c>
      <c r="L8405" s="2">
        <v>55000</v>
      </c>
      <c r="M8405">
        <v>10</v>
      </c>
      <c r="N8405" s="2">
        <v>110000</v>
      </c>
      <c r="O8405" s="2">
        <v>11000</v>
      </c>
      <c r="P8405" s="2">
        <v>99000</v>
      </c>
      <c r="Q8405" s="2">
        <v>60971.28</v>
      </c>
      <c r="R8405" s="2">
        <v>38028.720000000001</v>
      </c>
      <c r="S8405" t="s">
        <v>53</v>
      </c>
      <c r="T8405" t="s">
        <v>136</v>
      </c>
      <c r="U8405" t="s">
        <v>38</v>
      </c>
      <c r="V8405" t="s">
        <v>39</v>
      </c>
      <c r="W8405" t="s">
        <v>66</v>
      </c>
      <c r="X8405" t="s">
        <v>97</v>
      </c>
      <c r="Y8405" t="s">
        <v>56</v>
      </c>
      <c r="Z8405" t="s">
        <v>43</v>
      </c>
      <c r="AA8405" t="s">
        <v>44</v>
      </c>
      <c r="AB8405" t="s">
        <v>44</v>
      </c>
    </row>
    <row r="8406" spans="1:28" x14ac:dyDescent="0.25">
      <c r="A8406" t="s">
        <v>13413</v>
      </c>
      <c r="B8406" s="1">
        <v>45970</v>
      </c>
      <c r="C8406" t="s">
        <v>5149</v>
      </c>
      <c r="D8406" t="s">
        <v>5150</v>
      </c>
      <c r="E8406">
        <v>29</v>
      </c>
      <c r="F8406" t="s">
        <v>48</v>
      </c>
      <c r="G8406" t="s">
        <v>285</v>
      </c>
      <c r="H8406" t="s">
        <v>286</v>
      </c>
      <c r="I8406" t="s">
        <v>34</v>
      </c>
      <c r="J8406" t="s">
        <v>121</v>
      </c>
      <c r="K8406">
        <v>4</v>
      </c>
      <c r="L8406" s="2">
        <v>3200</v>
      </c>
      <c r="M8406">
        <v>5</v>
      </c>
      <c r="N8406" s="2">
        <v>12800</v>
      </c>
      <c r="O8406" s="2">
        <v>640</v>
      </c>
      <c r="P8406" s="2">
        <v>12160</v>
      </c>
      <c r="Q8406" s="2">
        <v>9035.11</v>
      </c>
      <c r="R8406" s="2">
        <v>3124.89</v>
      </c>
      <c r="S8406" t="s">
        <v>36</v>
      </c>
      <c r="T8406" t="s">
        <v>122</v>
      </c>
      <c r="U8406" t="s">
        <v>123</v>
      </c>
      <c r="V8406" t="s">
        <v>39</v>
      </c>
      <c r="W8406" t="s">
        <v>137</v>
      </c>
      <c r="X8406" t="s">
        <v>41</v>
      </c>
      <c r="Y8406" t="s">
        <v>42</v>
      </c>
      <c r="Z8406" t="s">
        <v>43</v>
      </c>
      <c r="AA8406" t="s">
        <v>44</v>
      </c>
      <c r="AB8406" t="s">
        <v>44</v>
      </c>
    </row>
    <row r="8407" spans="1:28" x14ac:dyDescent="0.25">
      <c r="A8407" t="s">
        <v>13414</v>
      </c>
      <c r="B8407" s="1">
        <v>45970</v>
      </c>
      <c r="C8407" t="s">
        <v>1551</v>
      </c>
      <c r="D8407" t="s">
        <v>1552</v>
      </c>
      <c r="E8407">
        <v>38</v>
      </c>
      <c r="F8407" t="s">
        <v>31</v>
      </c>
      <c r="G8407" t="s">
        <v>212</v>
      </c>
      <c r="H8407" t="s">
        <v>213</v>
      </c>
      <c r="I8407" t="s">
        <v>51</v>
      </c>
      <c r="J8407" t="s">
        <v>52</v>
      </c>
      <c r="K8407">
        <v>2</v>
      </c>
      <c r="L8407" s="2">
        <v>400</v>
      </c>
      <c r="M8407">
        <v>15</v>
      </c>
      <c r="N8407" s="2">
        <v>800</v>
      </c>
      <c r="O8407" s="2">
        <v>120</v>
      </c>
      <c r="P8407" s="2">
        <v>680</v>
      </c>
      <c r="Q8407" s="2">
        <v>430.94</v>
      </c>
      <c r="R8407" s="2">
        <v>249.06</v>
      </c>
      <c r="S8407" t="s">
        <v>53</v>
      </c>
      <c r="T8407" t="s">
        <v>163</v>
      </c>
      <c r="U8407" t="s">
        <v>164</v>
      </c>
      <c r="V8407" t="s">
        <v>39</v>
      </c>
      <c r="W8407" t="s">
        <v>124</v>
      </c>
      <c r="X8407" t="s">
        <v>41</v>
      </c>
      <c r="Y8407" t="s">
        <v>56</v>
      </c>
      <c r="Z8407" t="s">
        <v>223</v>
      </c>
      <c r="AA8407" t="s">
        <v>44</v>
      </c>
      <c r="AB8407" t="s">
        <v>44</v>
      </c>
    </row>
    <row r="8408" spans="1:28" x14ac:dyDescent="0.25">
      <c r="A8408" t="s">
        <v>13415</v>
      </c>
      <c r="B8408" s="1">
        <v>45970</v>
      </c>
      <c r="C8408" t="s">
        <v>12124</v>
      </c>
      <c r="D8408" t="s">
        <v>12125</v>
      </c>
      <c r="E8408">
        <v>46</v>
      </c>
      <c r="F8408" t="s">
        <v>31</v>
      </c>
      <c r="G8408" t="s">
        <v>217</v>
      </c>
      <c r="H8408" t="s">
        <v>218</v>
      </c>
      <c r="I8408" t="s">
        <v>34</v>
      </c>
      <c r="J8408" t="s">
        <v>130</v>
      </c>
      <c r="K8408">
        <v>1</v>
      </c>
      <c r="L8408" s="2">
        <v>28000</v>
      </c>
      <c r="M8408">
        <v>20</v>
      </c>
      <c r="N8408" s="2">
        <v>28000</v>
      </c>
      <c r="O8408" s="2">
        <v>5600</v>
      </c>
      <c r="P8408" s="2">
        <v>22400</v>
      </c>
      <c r="Q8408" s="2">
        <v>13426.87</v>
      </c>
      <c r="R8408" s="2">
        <v>8973.1299999999992</v>
      </c>
      <c r="S8408" t="s">
        <v>36</v>
      </c>
      <c r="T8408" t="s">
        <v>222</v>
      </c>
      <c r="U8408" t="s">
        <v>38</v>
      </c>
      <c r="V8408" t="s">
        <v>39</v>
      </c>
      <c r="W8408" t="s">
        <v>66</v>
      </c>
      <c r="X8408" t="s">
        <v>41</v>
      </c>
      <c r="Y8408" t="s">
        <v>56</v>
      </c>
      <c r="Z8408" t="s">
        <v>43</v>
      </c>
      <c r="AA8408" t="s">
        <v>44</v>
      </c>
      <c r="AB8408" t="s">
        <v>44</v>
      </c>
    </row>
    <row r="8409" spans="1:28" x14ac:dyDescent="0.25">
      <c r="A8409" t="s">
        <v>13416</v>
      </c>
      <c r="B8409" s="1">
        <v>45970</v>
      </c>
      <c r="C8409" t="s">
        <v>1325</v>
      </c>
      <c r="D8409" t="s">
        <v>1326</v>
      </c>
      <c r="E8409">
        <v>56</v>
      </c>
      <c r="F8409" t="s">
        <v>48</v>
      </c>
      <c r="G8409" t="s">
        <v>88</v>
      </c>
      <c r="H8409" t="s">
        <v>89</v>
      </c>
      <c r="I8409" t="s">
        <v>62</v>
      </c>
      <c r="J8409" t="s">
        <v>63</v>
      </c>
      <c r="K8409">
        <v>1</v>
      </c>
      <c r="L8409" s="2">
        <v>4200</v>
      </c>
      <c r="M8409">
        <v>5</v>
      </c>
      <c r="N8409" s="2">
        <v>4200</v>
      </c>
      <c r="O8409" s="2">
        <v>210</v>
      </c>
      <c r="P8409" s="2">
        <v>3990</v>
      </c>
      <c r="Q8409" s="2">
        <v>2875.62</v>
      </c>
      <c r="R8409" s="2">
        <v>1114.3800000000001</v>
      </c>
      <c r="S8409" t="s">
        <v>53</v>
      </c>
      <c r="T8409" t="s">
        <v>578</v>
      </c>
      <c r="U8409" t="s">
        <v>579</v>
      </c>
      <c r="V8409" t="s">
        <v>39</v>
      </c>
      <c r="W8409" t="s">
        <v>40</v>
      </c>
      <c r="X8409" t="s">
        <v>97</v>
      </c>
      <c r="Y8409" t="s">
        <v>56</v>
      </c>
      <c r="Z8409" t="s">
        <v>43</v>
      </c>
      <c r="AA8409" t="s">
        <v>44</v>
      </c>
      <c r="AB8409" t="s">
        <v>44</v>
      </c>
    </row>
    <row r="8410" spans="1:28" x14ac:dyDescent="0.25">
      <c r="A8410" t="s">
        <v>13417</v>
      </c>
      <c r="B8410" s="1">
        <v>45970</v>
      </c>
      <c r="C8410" t="s">
        <v>13418</v>
      </c>
      <c r="D8410" t="s">
        <v>13419</v>
      </c>
      <c r="E8410">
        <v>50</v>
      </c>
      <c r="F8410" t="s">
        <v>48</v>
      </c>
      <c r="G8410" t="s">
        <v>212</v>
      </c>
      <c r="H8410" t="s">
        <v>213</v>
      </c>
      <c r="I8410" t="s">
        <v>51</v>
      </c>
      <c r="J8410" t="s">
        <v>52</v>
      </c>
      <c r="K8410">
        <v>1</v>
      </c>
      <c r="L8410" s="2">
        <v>400</v>
      </c>
      <c r="M8410">
        <v>20</v>
      </c>
      <c r="N8410" s="2">
        <v>400</v>
      </c>
      <c r="O8410" s="2">
        <v>80</v>
      </c>
      <c r="P8410" s="2">
        <v>320</v>
      </c>
      <c r="Q8410" s="2">
        <v>237.47</v>
      </c>
      <c r="R8410" s="2">
        <v>82.53</v>
      </c>
      <c r="S8410" t="s">
        <v>64</v>
      </c>
      <c r="T8410" t="s">
        <v>122</v>
      </c>
      <c r="U8410" t="s">
        <v>123</v>
      </c>
      <c r="V8410" t="s">
        <v>39</v>
      </c>
      <c r="W8410" t="s">
        <v>66</v>
      </c>
      <c r="X8410" t="s">
        <v>67</v>
      </c>
      <c r="Y8410" t="s">
        <v>42</v>
      </c>
      <c r="Z8410" t="s">
        <v>43</v>
      </c>
      <c r="AA8410" t="s">
        <v>44</v>
      </c>
      <c r="AB8410" t="s">
        <v>44</v>
      </c>
    </row>
    <row r="8411" spans="1:28" x14ac:dyDescent="0.25">
      <c r="A8411" t="s">
        <v>13420</v>
      </c>
      <c r="B8411" s="1">
        <v>45970</v>
      </c>
      <c r="C8411" t="s">
        <v>11796</v>
      </c>
      <c r="D8411" t="s">
        <v>11797</v>
      </c>
      <c r="E8411">
        <v>55</v>
      </c>
      <c r="F8411" t="s">
        <v>48</v>
      </c>
      <c r="G8411" t="s">
        <v>128</v>
      </c>
      <c r="H8411" t="s">
        <v>129</v>
      </c>
      <c r="I8411" t="s">
        <v>74</v>
      </c>
      <c r="J8411" t="s">
        <v>130</v>
      </c>
      <c r="K8411">
        <v>3</v>
      </c>
      <c r="L8411" s="2">
        <v>1700</v>
      </c>
      <c r="M8411">
        <v>25</v>
      </c>
      <c r="N8411" s="2">
        <v>5100</v>
      </c>
      <c r="O8411" s="2">
        <v>1275</v>
      </c>
      <c r="P8411" s="2">
        <v>3825</v>
      </c>
      <c r="Q8411" s="2">
        <v>2192.27</v>
      </c>
      <c r="R8411" s="2">
        <v>1632.73</v>
      </c>
      <c r="S8411" t="s">
        <v>53</v>
      </c>
      <c r="T8411" t="s">
        <v>290</v>
      </c>
      <c r="U8411" t="s">
        <v>291</v>
      </c>
      <c r="V8411" t="s">
        <v>39</v>
      </c>
      <c r="W8411" t="s">
        <v>137</v>
      </c>
      <c r="X8411" t="s">
        <v>41</v>
      </c>
      <c r="Y8411" t="s">
        <v>84</v>
      </c>
      <c r="Z8411" t="s">
        <v>43</v>
      </c>
      <c r="AA8411" t="s">
        <v>44</v>
      </c>
      <c r="AB8411" t="s">
        <v>44</v>
      </c>
    </row>
    <row r="8412" spans="1:28" x14ac:dyDescent="0.25">
      <c r="A8412" t="s">
        <v>13421</v>
      </c>
      <c r="B8412" s="1">
        <v>45970</v>
      </c>
      <c r="C8412" t="s">
        <v>5853</v>
      </c>
      <c r="D8412" t="s">
        <v>5854</v>
      </c>
      <c r="E8412">
        <v>24</v>
      </c>
      <c r="F8412" t="s">
        <v>31</v>
      </c>
      <c r="G8412" t="s">
        <v>285</v>
      </c>
      <c r="H8412" t="s">
        <v>286</v>
      </c>
      <c r="I8412" t="s">
        <v>34</v>
      </c>
      <c r="J8412" t="s">
        <v>121</v>
      </c>
      <c r="K8412">
        <v>1</v>
      </c>
      <c r="L8412" s="2">
        <v>3200</v>
      </c>
      <c r="M8412">
        <v>5</v>
      </c>
      <c r="N8412" s="2">
        <v>3200</v>
      </c>
      <c r="O8412" s="2">
        <v>160</v>
      </c>
      <c r="P8412" s="2">
        <v>3040</v>
      </c>
      <c r="Q8412" s="2">
        <v>2355.56</v>
      </c>
      <c r="R8412" s="2">
        <v>684.44</v>
      </c>
      <c r="S8412" t="s">
        <v>53</v>
      </c>
      <c r="T8412" t="s">
        <v>290</v>
      </c>
      <c r="U8412" t="s">
        <v>291</v>
      </c>
      <c r="V8412" t="s">
        <v>39</v>
      </c>
      <c r="W8412" t="s">
        <v>137</v>
      </c>
      <c r="X8412" t="s">
        <v>41</v>
      </c>
      <c r="Y8412" t="s">
        <v>84</v>
      </c>
      <c r="Z8412" t="s">
        <v>43</v>
      </c>
      <c r="AA8412" t="s">
        <v>44</v>
      </c>
      <c r="AB8412" t="s">
        <v>44</v>
      </c>
    </row>
    <row r="8413" spans="1:28" x14ac:dyDescent="0.25">
      <c r="A8413" t="s">
        <v>13422</v>
      </c>
      <c r="B8413" s="1">
        <v>45970</v>
      </c>
      <c r="C8413" t="s">
        <v>7826</v>
      </c>
      <c r="D8413" t="s">
        <v>7827</v>
      </c>
      <c r="E8413">
        <v>52</v>
      </c>
      <c r="F8413" t="s">
        <v>48</v>
      </c>
      <c r="G8413" t="s">
        <v>176</v>
      </c>
      <c r="H8413" t="s">
        <v>177</v>
      </c>
      <c r="I8413" t="s">
        <v>34</v>
      </c>
      <c r="J8413" t="s">
        <v>35</v>
      </c>
      <c r="K8413">
        <v>2</v>
      </c>
      <c r="L8413" s="2">
        <v>6500</v>
      </c>
      <c r="M8413">
        <v>30</v>
      </c>
      <c r="N8413" s="2">
        <v>13000</v>
      </c>
      <c r="O8413" s="2">
        <v>3900</v>
      </c>
      <c r="P8413" s="2">
        <v>9100</v>
      </c>
      <c r="Q8413" s="2">
        <v>6002.41</v>
      </c>
      <c r="R8413" s="2">
        <v>3097.59</v>
      </c>
      <c r="S8413" t="s">
        <v>64</v>
      </c>
      <c r="T8413" t="s">
        <v>122</v>
      </c>
      <c r="U8413" t="s">
        <v>123</v>
      </c>
      <c r="V8413" t="s">
        <v>39</v>
      </c>
      <c r="W8413" t="s">
        <v>92</v>
      </c>
      <c r="X8413" t="s">
        <v>41</v>
      </c>
      <c r="Y8413" t="s">
        <v>56</v>
      </c>
      <c r="Z8413" t="s">
        <v>43</v>
      </c>
      <c r="AA8413" t="s">
        <v>44</v>
      </c>
      <c r="AB8413" t="s">
        <v>44</v>
      </c>
    </row>
    <row r="8414" spans="1:28" x14ac:dyDescent="0.25">
      <c r="A8414" t="s">
        <v>13423</v>
      </c>
      <c r="B8414" s="1">
        <v>45970</v>
      </c>
      <c r="C8414" t="s">
        <v>1361</v>
      </c>
      <c r="D8414" t="s">
        <v>1362</v>
      </c>
      <c r="E8414">
        <v>55</v>
      </c>
      <c r="F8414" t="s">
        <v>48</v>
      </c>
      <c r="G8414" t="s">
        <v>212</v>
      </c>
      <c r="H8414" t="s">
        <v>213</v>
      </c>
      <c r="I8414" t="s">
        <v>51</v>
      </c>
      <c r="J8414" t="s">
        <v>52</v>
      </c>
      <c r="K8414">
        <v>3</v>
      </c>
      <c r="L8414" s="2">
        <v>400</v>
      </c>
      <c r="M8414">
        <v>10</v>
      </c>
      <c r="N8414" s="2">
        <v>1200</v>
      </c>
      <c r="O8414" s="2">
        <v>120</v>
      </c>
      <c r="P8414" s="2">
        <v>1080</v>
      </c>
      <c r="Q8414" s="2">
        <v>835.37</v>
      </c>
      <c r="R8414" s="2">
        <v>244.63</v>
      </c>
      <c r="S8414" t="s">
        <v>64</v>
      </c>
      <c r="T8414" t="s">
        <v>263</v>
      </c>
      <c r="U8414" t="s">
        <v>91</v>
      </c>
      <c r="V8414" t="s">
        <v>39</v>
      </c>
      <c r="W8414" t="s">
        <v>83</v>
      </c>
      <c r="X8414" t="s">
        <v>97</v>
      </c>
      <c r="Y8414" t="s">
        <v>56</v>
      </c>
      <c r="Z8414" t="s">
        <v>43</v>
      </c>
      <c r="AA8414" t="s">
        <v>44</v>
      </c>
      <c r="AB8414" t="s">
        <v>44</v>
      </c>
    </row>
    <row r="8415" spans="1:28" x14ac:dyDescent="0.25">
      <c r="A8415" t="s">
        <v>13424</v>
      </c>
      <c r="B8415" s="1">
        <v>45970</v>
      </c>
      <c r="C8415" t="s">
        <v>9049</v>
      </c>
      <c r="D8415" t="s">
        <v>9050</v>
      </c>
      <c r="E8415">
        <v>38</v>
      </c>
      <c r="F8415" t="s">
        <v>48</v>
      </c>
      <c r="G8415" t="s">
        <v>32</v>
      </c>
      <c r="H8415" t="s">
        <v>33</v>
      </c>
      <c r="I8415" t="s">
        <v>34</v>
      </c>
      <c r="J8415" t="s">
        <v>35</v>
      </c>
      <c r="K8415">
        <v>1</v>
      </c>
      <c r="L8415" s="2">
        <v>55000</v>
      </c>
      <c r="M8415">
        <v>20</v>
      </c>
      <c r="N8415" s="2">
        <v>55000</v>
      </c>
      <c r="O8415" s="2">
        <v>11000</v>
      </c>
      <c r="P8415" s="2">
        <v>44000</v>
      </c>
      <c r="Q8415" s="2">
        <v>30687.55</v>
      </c>
      <c r="R8415" s="2">
        <v>13312.45</v>
      </c>
      <c r="S8415" t="s">
        <v>64</v>
      </c>
      <c r="T8415" t="s">
        <v>153</v>
      </c>
      <c r="U8415" t="s">
        <v>154</v>
      </c>
      <c r="V8415" t="s">
        <v>39</v>
      </c>
      <c r="W8415" t="s">
        <v>83</v>
      </c>
      <c r="X8415" t="s">
        <v>41</v>
      </c>
      <c r="Y8415" t="s">
        <v>56</v>
      </c>
      <c r="Z8415" t="s">
        <v>43</v>
      </c>
      <c r="AA8415" t="s">
        <v>44</v>
      </c>
      <c r="AB8415" t="s">
        <v>44</v>
      </c>
    </row>
    <row r="8416" spans="1:28" x14ac:dyDescent="0.25">
      <c r="A8416" t="s">
        <v>13425</v>
      </c>
      <c r="B8416" s="1">
        <v>45970</v>
      </c>
      <c r="C8416" t="s">
        <v>12266</v>
      </c>
      <c r="D8416" t="s">
        <v>12267</v>
      </c>
      <c r="E8416">
        <v>54</v>
      </c>
      <c r="F8416" t="s">
        <v>48</v>
      </c>
      <c r="G8416" t="s">
        <v>387</v>
      </c>
      <c r="H8416" t="s">
        <v>388</v>
      </c>
      <c r="I8416" t="s">
        <v>74</v>
      </c>
      <c r="J8416" t="s">
        <v>75</v>
      </c>
      <c r="K8416">
        <v>1</v>
      </c>
      <c r="L8416" s="2">
        <v>3200</v>
      </c>
      <c r="M8416">
        <v>15</v>
      </c>
      <c r="N8416" s="2">
        <v>3200</v>
      </c>
      <c r="O8416" s="2">
        <v>480</v>
      </c>
      <c r="P8416" s="2">
        <v>2720</v>
      </c>
      <c r="Q8416" s="2">
        <v>2093.77</v>
      </c>
      <c r="R8416" s="2">
        <v>626.23</v>
      </c>
      <c r="S8416" t="s">
        <v>53</v>
      </c>
      <c r="T8416" t="s">
        <v>407</v>
      </c>
      <c r="U8416" t="s">
        <v>408</v>
      </c>
      <c r="V8416" t="s">
        <v>39</v>
      </c>
      <c r="W8416" t="s">
        <v>40</v>
      </c>
      <c r="X8416" t="s">
        <v>97</v>
      </c>
      <c r="Y8416" t="s">
        <v>56</v>
      </c>
      <c r="Z8416" t="s">
        <v>43</v>
      </c>
      <c r="AA8416" t="s">
        <v>44</v>
      </c>
      <c r="AB8416" t="s">
        <v>68</v>
      </c>
    </row>
    <row r="8417" spans="1:28" x14ac:dyDescent="0.25">
      <c r="A8417" t="s">
        <v>13426</v>
      </c>
      <c r="B8417" s="1">
        <v>45970</v>
      </c>
      <c r="C8417" t="s">
        <v>1435</v>
      </c>
      <c r="D8417" t="s">
        <v>1436</v>
      </c>
      <c r="E8417">
        <v>20</v>
      </c>
      <c r="F8417" t="s">
        <v>48</v>
      </c>
      <c r="G8417" t="s">
        <v>101</v>
      </c>
      <c r="H8417" t="s">
        <v>102</v>
      </c>
      <c r="I8417" t="s">
        <v>103</v>
      </c>
      <c r="J8417" t="s">
        <v>104</v>
      </c>
      <c r="K8417">
        <v>4</v>
      </c>
      <c r="L8417" s="2">
        <v>1800</v>
      </c>
      <c r="M8417">
        <v>5</v>
      </c>
      <c r="N8417" s="2">
        <v>7200</v>
      </c>
      <c r="O8417" s="2">
        <v>360</v>
      </c>
      <c r="P8417" s="2">
        <v>6840</v>
      </c>
      <c r="Q8417" s="2">
        <v>4682.79</v>
      </c>
      <c r="R8417" s="2">
        <v>2157.21</v>
      </c>
      <c r="S8417" t="s">
        <v>36</v>
      </c>
      <c r="T8417" t="s">
        <v>122</v>
      </c>
      <c r="U8417" t="s">
        <v>123</v>
      </c>
      <c r="V8417" t="s">
        <v>39</v>
      </c>
      <c r="W8417" t="s">
        <v>92</v>
      </c>
      <c r="X8417" t="s">
        <v>41</v>
      </c>
      <c r="Y8417" t="s">
        <v>56</v>
      </c>
      <c r="Z8417" t="s">
        <v>43</v>
      </c>
      <c r="AA8417" t="s">
        <v>44</v>
      </c>
      <c r="AB8417" t="s">
        <v>44</v>
      </c>
    </row>
    <row r="8418" spans="1:28" x14ac:dyDescent="0.25">
      <c r="A8418" t="s">
        <v>13427</v>
      </c>
      <c r="B8418" s="1">
        <v>45971</v>
      </c>
      <c r="C8418" t="s">
        <v>2771</v>
      </c>
      <c r="D8418" t="s">
        <v>2772</v>
      </c>
      <c r="E8418">
        <v>33</v>
      </c>
      <c r="F8418" t="s">
        <v>48</v>
      </c>
      <c r="G8418" t="s">
        <v>366</v>
      </c>
      <c r="H8418" t="s">
        <v>367</v>
      </c>
      <c r="I8418" t="s">
        <v>34</v>
      </c>
      <c r="J8418" t="s">
        <v>130</v>
      </c>
      <c r="K8418">
        <v>5</v>
      </c>
      <c r="L8418" s="2">
        <v>14500</v>
      </c>
      <c r="M8418">
        <v>10</v>
      </c>
      <c r="N8418" s="2">
        <v>72500</v>
      </c>
      <c r="O8418" s="2">
        <v>7250</v>
      </c>
      <c r="P8418" s="2">
        <v>65250</v>
      </c>
      <c r="Q8418" s="2">
        <v>47675.8</v>
      </c>
      <c r="R8418" s="2">
        <v>17574.2</v>
      </c>
      <c r="S8418" t="s">
        <v>64</v>
      </c>
      <c r="T8418" t="s">
        <v>222</v>
      </c>
      <c r="U8418" t="s">
        <v>38</v>
      </c>
      <c r="V8418" t="s">
        <v>39</v>
      </c>
      <c r="W8418" t="s">
        <v>40</v>
      </c>
      <c r="X8418" t="s">
        <v>97</v>
      </c>
      <c r="Y8418" t="s">
        <v>56</v>
      </c>
      <c r="Z8418" t="s">
        <v>43</v>
      </c>
      <c r="AA8418" t="s">
        <v>44</v>
      </c>
      <c r="AB8418" t="s">
        <v>44</v>
      </c>
    </row>
    <row r="8419" spans="1:28" x14ac:dyDescent="0.25">
      <c r="A8419" t="s">
        <v>13428</v>
      </c>
      <c r="B8419" s="1">
        <v>45971</v>
      </c>
      <c r="C8419" t="s">
        <v>5494</v>
      </c>
      <c r="D8419" t="s">
        <v>5495</v>
      </c>
      <c r="E8419">
        <v>52</v>
      </c>
      <c r="F8419" t="s">
        <v>48</v>
      </c>
      <c r="G8419" t="s">
        <v>344</v>
      </c>
      <c r="H8419" t="s">
        <v>345</v>
      </c>
      <c r="I8419" t="s">
        <v>34</v>
      </c>
      <c r="J8419" t="s">
        <v>121</v>
      </c>
      <c r="K8419">
        <v>4</v>
      </c>
      <c r="L8419" s="2">
        <v>1600</v>
      </c>
      <c r="M8419">
        <v>5</v>
      </c>
      <c r="N8419" s="2">
        <v>6400</v>
      </c>
      <c r="O8419" s="2">
        <v>320</v>
      </c>
      <c r="P8419" s="2">
        <v>6080</v>
      </c>
      <c r="Q8419" s="2">
        <v>4884.3999999999996</v>
      </c>
      <c r="R8419" s="2">
        <v>1195.5999999999999</v>
      </c>
      <c r="S8419" t="s">
        <v>53</v>
      </c>
      <c r="T8419" t="s">
        <v>105</v>
      </c>
      <c r="U8419" t="s">
        <v>106</v>
      </c>
      <c r="V8419" t="s">
        <v>39</v>
      </c>
      <c r="W8419" t="s">
        <v>137</v>
      </c>
      <c r="X8419" t="s">
        <v>41</v>
      </c>
      <c r="Y8419" t="s">
        <v>56</v>
      </c>
      <c r="Z8419" t="s">
        <v>144</v>
      </c>
      <c r="AA8419" t="s">
        <v>44</v>
      </c>
      <c r="AB8419" t="s">
        <v>44</v>
      </c>
    </row>
    <row r="8420" spans="1:28" x14ac:dyDescent="0.25">
      <c r="A8420" t="s">
        <v>13429</v>
      </c>
      <c r="B8420" s="1">
        <v>45971</v>
      </c>
      <c r="C8420" t="s">
        <v>2290</v>
      </c>
      <c r="D8420" t="s">
        <v>2291</v>
      </c>
      <c r="E8420">
        <v>37</v>
      </c>
      <c r="F8420" t="s">
        <v>31</v>
      </c>
      <c r="G8420" t="s">
        <v>436</v>
      </c>
      <c r="H8420" t="s">
        <v>437</v>
      </c>
      <c r="I8420" t="s">
        <v>74</v>
      </c>
      <c r="J8420" t="s">
        <v>190</v>
      </c>
      <c r="K8420">
        <v>2</v>
      </c>
      <c r="L8420" s="2">
        <v>1800</v>
      </c>
      <c r="M8420">
        <v>5</v>
      </c>
      <c r="N8420" s="2">
        <v>3600</v>
      </c>
      <c r="O8420" s="2">
        <v>180</v>
      </c>
      <c r="P8420" s="2">
        <v>3420</v>
      </c>
      <c r="Q8420" s="2">
        <v>2424.27</v>
      </c>
      <c r="R8420" s="2">
        <v>995.73</v>
      </c>
      <c r="S8420" t="s">
        <v>53</v>
      </c>
      <c r="T8420" t="s">
        <v>105</v>
      </c>
      <c r="U8420" t="s">
        <v>106</v>
      </c>
      <c r="V8420" t="s">
        <v>39</v>
      </c>
      <c r="W8420" t="s">
        <v>66</v>
      </c>
      <c r="X8420" t="s">
        <v>67</v>
      </c>
      <c r="Y8420" t="s">
        <v>42</v>
      </c>
      <c r="Z8420" t="s">
        <v>43</v>
      </c>
      <c r="AA8420" t="s">
        <v>44</v>
      </c>
      <c r="AB8420" t="s">
        <v>44</v>
      </c>
    </row>
    <row r="8421" spans="1:28" x14ac:dyDescent="0.25">
      <c r="A8421" t="s">
        <v>13430</v>
      </c>
      <c r="B8421" s="1">
        <v>45971</v>
      </c>
      <c r="C8421" t="s">
        <v>6763</v>
      </c>
      <c r="D8421" t="s">
        <v>6764</v>
      </c>
      <c r="E8421">
        <v>53</v>
      </c>
      <c r="F8421" t="s">
        <v>31</v>
      </c>
      <c r="G8421" t="s">
        <v>188</v>
      </c>
      <c r="H8421" t="s">
        <v>189</v>
      </c>
      <c r="I8421" t="s">
        <v>34</v>
      </c>
      <c r="J8421" t="s">
        <v>190</v>
      </c>
      <c r="K8421">
        <v>1</v>
      </c>
      <c r="L8421" s="2">
        <v>1800</v>
      </c>
      <c r="M8421">
        <v>15</v>
      </c>
      <c r="N8421" s="2">
        <v>1800</v>
      </c>
      <c r="O8421" s="2">
        <v>270</v>
      </c>
      <c r="P8421" s="2">
        <v>1530</v>
      </c>
      <c r="Q8421" s="2">
        <v>961.2</v>
      </c>
      <c r="R8421" s="2">
        <v>568.79999999999995</v>
      </c>
      <c r="S8421" t="s">
        <v>53</v>
      </c>
      <c r="T8421" t="s">
        <v>114</v>
      </c>
      <c r="U8421" t="s">
        <v>115</v>
      </c>
      <c r="V8421" t="s">
        <v>39</v>
      </c>
      <c r="W8421" t="s">
        <v>40</v>
      </c>
      <c r="X8421" t="s">
        <v>97</v>
      </c>
      <c r="Y8421" t="s">
        <v>56</v>
      </c>
      <c r="Z8421" t="s">
        <v>43</v>
      </c>
      <c r="AA8421" t="s">
        <v>44</v>
      </c>
      <c r="AB8421" t="s">
        <v>44</v>
      </c>
    </row>
    <row r="8422" spans="1:28" x14ac:dyDescent="0.25">
      <c r="A8422" t="s">
        <v>13431</v>
      </c>
      <c r="B8422" s="1">
        <v>45971</v>
      </c>
      <c r="C8422" t="s">
        <v>6797</v>
      </c>
      <c r="D8422" t="s">
        <v>6798</v>
      </c>
      <c r="E8422">
        <v>57</v>
      </c>
      <c r="F8422" t="s">
        <v>31</v>
      </c>
      <c r="G8422" t="s">
        <v>188</v>
      </c>
      <c r="H8422" t="s">
        <v>189</v>
      </c>
      <c r="I8422" t="s">
        <v>34</v>
      </c>
      <c r="J8422" t="s">
        <v>190</v>
      </c>
      <c r="K8422">
        <v>2</v>
      </c>
      <c r="L8422" s="2">
        <v>1800</v>
      </c>
      <c r="M8422">
        <v>10</v>
      </c>
      <c r="N8422" s="2">
        <v>3600</v>
      </c>
      <c r="O8422" s="2">
        <v>360</v>
      </c>
      <c r="P8422" s="2">
        <v>3240</v>
      </c>
      <c r="Q8422" s="2">
        <v>2321.73</v>
      </c>
      <c r="R8422" s="2">
        <v>918.27</v>
      </c>
      <c r="S8422" t="s">
        <v>53</v>
      </c>
      <c r="T8422" t="s">
        <v>178</v>
      </c>
      <c r="U8422" t="s">
        <v>154</v>
      </c>
      <c r="V8422" t="s">
        <v>39</v>
      </c>
      <c r="W8422" t="s">
        <v>137</v>
      </c>
      <c r="X8422" t="s">
        <v>97</v>
      </c>
      <c r="Y8422" t="s">
        <v>42</v>
      </c>
      <c r="Z8422" t="s">
        <v>43</v>
      </c>
      <c r="AA8422" t="s">
        <v>44</v>
      </c>
      <c r="AB8422" t="s">
        <v>44</v>
      </c>
    </row>
    <row r="8423" spans="1:28" x14ac:dyDescent="0.25">
      <c r="A8423" t="s">
        <v>13432</v>
      </c>
      <c r="B8423" s="1">
        <v>45971</v>
      </c>
      <c r="C8423" t="s">
        <v>989</v>
      </c>
      <c r="D8423" t="s">
        <v>990</v>
      </c>
      <c r="E8423">
        <v>20</v>
      </c>
      <c r="F8423" t="s">
        <v>48</v>
      </c>
      <c r="G8423" t="s">
        <v>49</v>
      </c>
      <c r="H8423" t="s">
        <v>50</v>
      </c>
      <c r="I8423" t="s">
        <v>51</v>
      </c>
      <c r="J8423" t="s">
        <v>52</v>
      </c>
      <c r="K8423">
        <v>1</v>
      </c>
      <c r="L8423" s="2">
        <v>500</v>
      </c>
      <c r="M8423">
        <v>30</v>
      </c>
      <c r="N8423" s="2">
        <v>500</v>
      </c>
      <c r="O8423" s="2">
        <v>150</v>
      </c>
      <c r="P8423" s="2">
        <v>350</v>
      </c>
      <c r="Q8423" s="2">
        <v>276.49</v>
      </c>
      <c r="R8423" s="2">
        <v>73.510000000000005</v>
      </c>
      <c r="S8423" t="s">
        <v>53</v>
      </c>
      <c r="T8423" t="s">
        <v>122</v>
      </c>
      <c r="U8423" t="s">
        <v>123</v>
      </c>
      <c r="V8423" t="s">
        <v>39</v>
      </c>
      <c r="W8423" t="s">
        <v>92</v>
      </c>
      <c r="X8423" t="s">
        <v>97</v>
      </c>
      <c r="Y8423" t="s">
        <v>42</v>
      </c>
      <c r="Z8423" t="s">
        <v>223</v>
      </c>
      <c r="AA8423" t="s">
        <v>44</v>
      </c>
      <c r="AB8423" t="s">
        <v>44</v>
      </c>
    </row>
    <row r="8424" spans="1:28" x14ac:dyDescent="0.25">
      <c r="A8424" t="s">
        <v>13433</v>
      </c>
      <c r="B8424" s="1">
        <v>45971</v>
      </c>
      <c r="C8424" t="s">
        <v>4866</v>
      </c>
      <c r="D8424" t="s">
        <v>4867</v>
      </c>
      <c r="E8424">
        <v>57</v>
      </c>
      <c r="F8424" t="s">
        <v>31</v>
      </c>
      <c r="G8424" t="s">
        <v>273</v>
      </c>
      <c r="H8424" t="s">
        <v>274</v>
      </c>
      <c r="I8424" t="s">
        <v>51</v>
      </c>
      <c r="J8424" t="s">
        <v>52</v>
      </c>
      <c r="K8424">
        <v>1</v>
      </c>
      <c r="L8424" s="2">
        <v>250</v>
      </c>
      <c r="M8424">
        <v>0</v>
      </c>
      <c r="N8424" s="2">
        <v>250</v>
      </c>
      <c r="O8424" s="2">
        <v>0</v>
      </c>
      <c r="P8424" s="2">
        <v>250</v>
      </c>
      <c r="Q8424" s="2">
        <v>173.32</v>
      </c>
      <c r="R8424" s="2">
        <v>76.680000000000007</v>
      </c>
      <c r="S8424" t="s">
        <v>53</v>
      </c>
      <c r="T8424" t="s">
        <v>290</v>
      </c>
      <c r="U8424" t="s">
        <v>291</v>
      </c>
      <c r="V8424" t="s">
        <v>39</v>
      </c>
      <c r="W8424" t="s">
        <v>124</v>
      </c>
      <c r="X8424" t="s">
        <v>41</v>
      </c>
      <c r="Y8424" t="s">
        <v>56</v>
      </c>
      <c r="Z8424" t="s">
        <v>43</v>
      </c>
      <c r="AA8424" t="s">
        <v>44</v>
      </c>
      <c r="AB8424" t="s">
        <v>44</v>
      </c>
    </row>
    <row r="8425" spans="1:28" x14ac:dyDescent="0.25">
      <c r="A8425" t="s">
        <v>13434</v>
      </c>
      <c r="B8425" s="1">
        <v>45971</v>
      </c>
      <c r="C8425" t="s">
        <v>1542</v>
      </c>
      <c r="D8425" t="s">
        <v>1543</v>
      </c>
      <c r="E8425">
        <v>18</v>
      </c>
      <c r="F8425" t="s">
        <v>31</v>
      </c>
      <c r="G8425" t="s">
        <v>243</v>
      </c>
      <c r="H8425" t="s">
        <v>244</v>
      </c>
      <c r="I8425" t="s">
        <v>103</v>
      </c>
      <c r="J8425" t="s">
        <v>104</v>
      </c>
      <c r="K8425">
        <v>2</v>
      </c>
      <c r="L8425" s="2">
        <v>450</v>
      </c>
      <c r="M8425">
        <v>20</v>
      </c>
      <c r="N8425" s="2">
        <v>900</v>
      </c>
      <c r="O8425" s="2">
        <v>180</v>
      </c>
      <c r="P8425" s="2">
        <v>720</v>
      </c>
      <c r="Q8425" s="2">
        <v>405.88</v>
      </c>
      <c r="R8425" s="2">
        <v>314.12</v>
      </c>
      <c r="S8425" t="s">
        <v>64</v>
      </c>
      <c r="T8425" t="s">
        <v>37</v>
      </c>
      <c r="U8425" t="s">
        <v>38</v>
      </c>
      <c r="V8425" t="s">
        <v>39</v>
      </c>
      <c r="W8425" t="s">
        <v>137</v>
      </c>
      <c r="X8425" t="s">
        <v>41</v>
      </c>
      <c r="Y8425" t="s">
        <v>56</v>
      </c>
      <c r="Z8425" t="s">
        <v>43</v>
      </c>
      <c r="AA8425" t="s">
        <v>44</v>
      </c>
      <c r="AB8425" t="s">
        <v>44</v>
      </c>
    </row>
    <row r="8426" spans="1:28" x14ac:dyDescent="0.25">
      <c r="A8426" t="s">
        <v>13435</v>
      </c>
      <c r="B8426" s="1">
        <v>45971</v>
      </c>
      <c r="C8426" t="s">
        <v>13436</v>
      </c>
      <c r="D8426" t="s">
        <v>13437</v>
      </c>
      <c r="E8426">
        <v>51</v>
      </c>
      <c r="F8426" t="s">
        <v>48</v>
      </c>
      <c r="G8426" t="s">
        <v>176</v>
      </c>
      <c r="H8426" t="s">
        <v>177</v>
      </c>
      <c r="I8426" t="s">
        <v>34</v>
      </c>
      <c r="J8426" t="s">
        <v>35</v>
      </c>
      <c r="K8426">
        <v>1</v>
      </c>
      <c r="L8426" s="2">
        <v>6500</v>
      </c>
      <c r="M8426">
        <v>25</v>
      </c>
      <c r="N8426" s="2">
        <v>6500</v>
      </c>
      <c r="O8426" s="2">
        <v>1625</v>
      </c>
      <c r="P8426" s="2">
        <v>4875</v>
      </c>
      <c r="Q8426" s="2">
        <v>3618.31</v>
      </c>
      <c r="R8426" s="2">
        <v>1256.69</v>
      </c>
      <c r="S8426" t="s">
        <v>64</v>
      </c>
      <c r="T8426" t="s">
        <v>407</v>
      </c>
      <c r="U8426" t="s">
        <v>408</v>
      </c>
      <c r="V8426" t="s">
        <v>39</v>
      </c>
      <c r="W8426" t="s">
        <v>66</v>
      </c>
      <c r="X8426" t="s">
        <v>97</v>
      </c>
      <c r="Y8426" t="s">
        <v>56</v>
      </c>
      <c r="Z8426" t="s">
        <v>43</v>
      </c>
      <c r="AA8426" t="s">
        <v>44</v>
      </c>
      <c r="AB8426" t="s">
        <v>44</v>
      </c>
    </row>
    <row r="8427" spans="1:28" x14ac:dyDescent="0.25">
      <c r="A8427" t="s">
        <v>13438</v>
      </c>
      <c r="B8427" s="1">
        <v>45971</v>
      </c>
      <c r="C8427" t="s">
        <v>2048</v>
      </c>
      <c r="D8427" t="s">
        <v>2049</v>
      </c>
      <c r="E8427">
        <v>26</v>
      </c>
      <c r="F8427" t="s">
        <v>111</v>
      </c>
      <c r="G8427" t="s">
        <v>298</v>
      </c>
      <c r="H8427" t="s">
        <v>299</v>
      </c>
      <c r="I8427" t="s">
        <v>103</v>
      </c>
      <c r="J8427" t="s">
        <v>104</v>
      </c>
      <c r="K8427">
        <v>3</v>
      </c>
      <c r="L8427" s="2">
        <v>700</v>
      </c>
      <c r="M8427">
        <v>10</v>
      </c>
      <c r="N8427" s="2">
        <v>2100</v>
      </c>
      <c r="O8427" s="2">
        <v>210</v>
      </c>
      <c r="P8427" s="2">
        <v>1890</v>
      </c>
      <c r="Q8427" s="2">
        <v>1519.33</v>
      </c>
      <c r="R8427" s="2">
        <v>370.67</v>
      </c>
      <c r="S8427" t="s">
        <v>53</v>
      </c>
      <c r="T8427" t="s">
        <v>105</v>
      </c>
      <c r="U8427" t="s">
        <v>106</v>
      </c>
      <c r="V8427" t="s">
        <v>39</v>
      </c>
      <c r="W8427" t="s">
        <v>137</v>
      </c>
      <c r="X8427" t="s">
        <v>67</v>
      </c>
      <c r="Y8427" t="s">
        <v>84</v>
      </c>
      <c r="Z8427" t="s">
        <v>223</v>
      </c>
      <c r="AA8427" t="s">
        <v>44</v>
      </c>
      <c r="AB8427" t="s">
        <v>44</v>
      </c>
    </row>
    <row r="8428" spans="1:28" x14ac:dyDescent="0.25">
      <c r="A8428" t="s">
        <v>13439</v>
      </c>
      <c r="B8428" s="1">
        <v>45971</v>
      </c>
      <c r="C8428" t="s">
        <v>5927</v>
      </c>
      <c r="D8428" t="s">
        <v>5928</v>
      </c>
      <c r="E8428">
        <v>24</v>
      </c>
      <c r="F8428" t="s">
        <v>31</v>
      </c>
      <c r="G8428" t="s">
        <v>344</v>
      </c>
      <c r="H8428" t="s">
        <v>345</v>
      </c>
      <c r="I8428" t="s">
        <v>34</v>
      </c>
      <c r="J8428" t="s">
        <v>121</v>
      </c>
      <c r="K8428">
        <v>3</v>
      </c>
      <c r="L8428" s="2">
        <v>1600</v>
      </c>
      <c r="M8428">
        <v>15</v>
      </c>
      <c r="N8428" s="2">
        <v>4800</v>
      </c>
      <c r="O8428" s="2">
        <v>720</v>
      </c>
      <c r="P8428" s="2">
        <v>4080</v>
      </c>
      <c r="Q8428" s="2">
        <v>2767.61</v>
      </c>
      <c r="R8428" s="2">
        <v>1312.39</v>
      </c>
      <c r="S8428" t="s">
        <v>53</v>
      </c>
      <c r="T8428" t="s">
        <v>96</v>
      </c>
      <c r="U8428" t="s">
        <v>96</v>
      </c>
      <c r="V8428" t="s">
        <v>39</v>
      </c>
      <c r="W8428" t="s">
        <v>137</v>
      </c>
      <c r="X8428" t="s">
        <v>97</v>
      </c>
      <c r="Y8428" t="s">
        <v>56</v>
      </c>
      <c r="Z8428" t="s">
        <v>43</v>
      </c>
      <c r="AA8428" t="s">
        <v>44</v>
      </c>
      <c r="AB8428" t="s">
        <v>44</v>
      </c>
    </row>
    <row r="8429" spans="1:28" x14ac:dyDescent="0.25">
      <c r="A8429" t="s">
        <v>13440</v>
      </c>
      <c r="B8429" s="1">
        <v>45972</v>
      </c>
      <c r="C8429" t="s">
        <v>7803</v>
      </c>
      <c r="D8429" t="s">
        <v>7804</v>
      </c>
      <c r="E8429">
        <v>18</v>
      </c>
      <c r="F8429" t="s">
        <v>111</v>
      </c>
      <c r="G8429" t="s">
        <v>148</v>
      </c>
      <c r="H8429" t="s">
        <v>149</v>
      </c>
      <c r="I8429" t="s">
        <v>74</v>
      </c>
      <c r="J8429" t="s">
        <v>130</v>
      </c>
      <c r="K8429">
        <v>2</v>
      </c>
      <c r="L8429" s="2">
        <v>3500</v>
      </c>
      <c r="M8429">
        <v>20</v>
      </c>
      <c r="N8429" s="2">
        <v>7000</v>
      </c>
      <c r="O8429" s="2">
        <v>1400</v>
      </c>
      <c r="P8429" s="2">
        <v>5600</v>
      </c>
      <c r="Q8429" s="2">
        <v>3367.16</v>
      </c>
      <c r="R8429" s="2">
        <v>2232.84</v>
      </c>
      <c r="S8429" t="s">
        <v>53</v>
      </c>
      <c r="T8429" t="s">
        <v>578</v>
      </c>
      <c r="U8429" t="s">
        <v>579</v>
      </c>
      <c r="V8429" t="s">
        <v>39</v>
      </c>
      <c r="W8429" t="s">
        <v>137</v>
      </c>
      <c r="X8429" t="s">
        <v>41</v>
      </c>
      <c r="Y8429" t="s">
        <v>56</v>
      </c>
      <c r="Z8429" t="s">
        <v>107</v>
      </c>
      <c r="AA8429" t="s">
        <v>44</v>
      </c>
      <c r="AB8429" t="s">
        <v>44</v>
      </c>
    </row>
    <row r="8430" spans="1:28" x14ac:dyDescent="0.25">
      <c r="A8430" t="s">
        <v>13441</v>
      </c>
      <c r="B8430" s="1">
        <v>45972</v>
      </c>
      <c r="C8430" t="s">
        <v>2971</v>
      </c>
      <c r="D8430" t="s">
        <v>2972</v>
      </c>
      <c r="E8430">
        <v>54</v>
      </c>
      <c r="F8430" t="s">
        <v>31</v>
      </c>
      <c r="G8430" t="s">
        <v>436</v>
      </c>
      <c r="H8430" t="s">
        <v>437</v>
      </c>
      <c r="I8430" t="s">
        <v>74</v>
      </c>
      <c r="J8430" t="s">
        <v>190</v>
      </c>
      <c r="K8430">
        <v>1</v>
      </c>
      <c r="L8430" s="2">
        <v>1800</v>
      </c>
      <c r="M8430">
        <v>10</v>
      </c>
      <c r="N8430" s="2">
        <v>1800</v>
      </c>
      <c r="O8430" s="2">
        <v>180</v>
      </c>
      <c r="P8430" s="2">
        <v>1620</v>
      </c>
      <c r="Q8430" s="2">
        <v>1276.98</v>
      </c>
      <c r="R8430" s="2">
        <v>343.02</v>
      </c>
      <c r="S8430" t="s">
        <v>53</v>
      </c>
      <c r="T8430" t="s">
        <v>153</v>
      </c>
      <c r="U8430" t="s">
        <v>154</v>
      </c>
      <c r="V8430" t="s">
        <v>39</v>
      </c>
      <c r="W8430" t="s">
        <v>83</v>
      </c>
      <c r="X8430" t="s">
        <v>41</v>
      </c>
      <c r="Y8430" t="s">
        <v>84</v>
      </c>
      <c r="Z8430" t="s">
        <v>43</v>
      </c>
      <c r="AA8430" t="s">
        <v>44</v>
      </c>
      <c r="AB8430" t="s">
        <v>44</v>
      </c>
    </row>
    <row r="8431" spans="1:28" x14ac:dyDescent="0.25">
      <c r="A8431" t="s">
        <v>13442</v>
      </c>
      <c r="B8431" s="1">
        <v>45972</v>
      </c>
      <c r="C8431" t="s">
        <v>4315</v>
      </c>
      <c r="D8431" t="s">
        <v>4316</v>
      </c>
      <c r="E8431">
        <v>47</v>
      </c>
      <c r="F8431" t="s">
        <v>48</v>
      </c>
      <c r="G8431" t="s">
        <v>436</v>
      </c>
      <c r="H8431" t="s">
        <v>437</v>
      </c>
      <c r="I8431" t="s">
        <v>74</v>
      </c>
      <c r="J8431" t="s">
        <v>190</v>
      </c>
      <c r="K8431">
        <v>1</v>
      </c>
      <c r="L8431" s="2">
        <v>1800</v>
      </c>
      <c r="M8431">
        <v>15</v>
      </c>
      <c r="N8431" s="2">
        <v>1800</v>
      </c>
      <c r="O8431" s="2">
        <v>270</v>
      </c>
      <c r="P8431" s="2">
        <v>1530</v>
      </c>
      <c r="Q8431" s="2">
        <v>907.44</v>
      </c>
      <c r="R8431" s="2">
        <v>622.55999999999995</v>
      </c>
      <c r="S8431" t="s">
        <v>36</v>
      </c>
      <c r="T8431" t="s">
        <v>105</v>
      </c>
      <c r="U8431" t="s">
        <v>106</v>
      </c>
      <c r="V8431" t="s">
        <v>39</v>
      </c>
      <c r="W8431" t="s">
        <v>40</v>
      </c>
      <c r="X8431" t="s">
        <v>41</v>
      </c>
      <c r="Y8431" t="s">
        <v>84</v>
      </c>
      <c r="Z8431" t="s">
        <v>43</v>
      </c>
      <c r="AA8431" t="s">
        <v>44</v>
      </c>
      <c r="AB8431" t="s">
        <v>44</v>
      </c>
    </row>
    <row r="8432" spans="1:28" x14ac:dyDescent="0.25">
      <c r="A8432" t="s">
        <v>13443</v>
      </c>
      <c r="B8432" s="1">
        <v>45972</v>
      </c>
      <c r="C8432" t="s">
        <v>11835</v>
      </c>
      <c r="D8432" t="s">
        <v>11836</v>
      </c>
      <c r="E8432">
        <v>22</v>
      </c>
      <c r="F8432" t="s">
        <v>48</v>
      </c>
      <c r="G8432" t="s">
        <v>141</v>
      </c>
      <c r="H8432" t="s">
        <v>142</v>
      </c>
      <c r="I8432" t="s">
        <v>74</v>
      </c>
      <c r="J8432" t="s">
        <v>143</v>
      </c>
      <c r="K8432">
        <v>2</v>
      </c>
      <c r="L8432" s="2">
        <v>900</v>
      </c>
      <c r="M8432">
        <v>20</v>
      </c>
      <c r="N8432" s="2">
        <v>1800</v>
      </c>
      <c r="O8432" s="2">
        <v>360</v>
      </c>
      <c r="P8432" s="2">
        <v>1440</v>
      </c>
      <c r="Q8432" s="2">
        <v>944.12</v>
      </c>
      <c r="R8432" s="2">
        <v>495.88</v>
      </c>
      <c r="S8432" t="s">
        <v>53</v>
      </c>
      <c r="T8432" t="s">
        <v>37</v>
      </c>
      <c r="U8432" t="s">
        <v>38</v>
      </c>
      <c r="V8432" t="s">
        <v>39</v>
      </c>
      <c r="W8432" t="s">
        <v>40</v>
      </c>
      <c r="X8432" t="s">
        <v>67</v>
      </c>
      <c r="Y8432" t="s">
        <v>84</v>
      </c>
      <c r="Z8432" t="s">
        <v>43</v>
      </c>
      <c r="AA8432" t="s">
        <v>44</v>
      </c>
      <c r="AB8432" t="s">
        <v>44</v>
      </c>
    </row>
    <row r="8433" spans="1:28" x14ac:dyDescent="0.25">
      <c r="A8433" t="s">
        <v>13444</v>
      </c>
      <c r="B8433" s="1">
        <v>45972</v>
      </c>
      <c r="C8433" t="s">
        <v>1137</v>
      </c>
      <c r="D8433" t="s">
        <v>1138</v>
      </c>
      <c r="E8433">
        <v>56</v>
      </c>
      <c r="F8433" t="s">
        <v>48</v>
      </c>
      <c r="G8433" t="s">
        <v>212</v>
      </c>
      <c r="H8433" t="s">
        <v>213</v>
      </c>
      <c r="I8433" t="s">
        <v>51</v>
      </c>
      <c r="J8433" t="s">
        <v>52</v>
      </c>
      <c r="K8433">
        <v>1</v>
      </c>
      <c r="L8433" s="2">
        <v>400</v>
      </c>
      <c r="M8433">
        <v>5</v>
      </c>
      <c r="N8433" s="2">
        <v>400</v>
      </c>
      <c r="O8433" s="2">
        <v>20</v>
      </c>
      <c r="P8433" s="2">
        <v>380</v>
      </c>
      <c r="Q8433" s="2">
        <v>212.9</v>
      </c>
      <c r="R8433" s="2">
        <v>167.1</v>
      </c>
      <c r="S8433" t="s">
        <v>53</v>
      </c>
      <c r="T8433" t="s">
        <v>54</v>
      </c>
      <c r="U8433" t="s">
        <v>55</v>
      </c>
      <c r="V8433" t="s">
        <v>39</v>
      </c>
      <c r="W8433" t="s">
        <v>137</v>
      </c>
      <c r="X8433" t="s">
        <v>41</v>
      </c>
      <c r="Y8433" t="s">
        <v>56</v>
      </c>
      <c r="Z8433" t="s">
        <v>43</v>
      </c>
      <c r="AA8433" t="s">
        <v>44</v>
      </c>
      <c r="AB8433" t="s">
        <v>44</v>
      </c>
    </row>
    <row r="8434" spans="1:28" x14ac:dyDescent="0.25">
      <c r="A8434" t="s">
        <v>13445</v>
      </c>
      <c r="B8434" s="1">
        <v>45972</v>
      </c>
      <c r="C8434" t="s">
        <v>10488</v>
      </c>
      <c r="D8434" t="s">
        <v>10489</v>
      </c>
      <c r="E8434">
        <v>27</v>
      </c>
      <c r="F8434" t="s">
        <v>111</v>
      </c>
      <c r="G8434" t="s">
        <v>128</v>
      </c>
      <c r="H8434" t="s">
        <v>129</v>
      </c>
      <c r="I8434" t="s">
        <v>74</v>
      </c>
      <c r="J8434" t="s">
        <v>130</v>
      </c>
      <c r="K8434">
        <v>3</v>
      </c>
      <c r="L8434" s="2">
        <v>1700</v>
      </c>
      <c r="M8434">
        <v>10</v>
      </c>
      <c r="N8434" s="2">
        <v>5100</v>
      </c>
      <c r="O8434" s="2">
        <v>510</v>
      </c>
      <c r="P8434" s="2">
        <v>4590</v>
      </c>
      <c r="Q8434" s="2">
        <v>2798.39</v>
      </c>
      <c r="R8434" s="2">
        <v>1791.61</v>
      </c>
      <c r="S8434" t="s">
        <v>53</v>
      </c>
      <c r="T8434" t="s">
        <v>105</v>
      </c>
      <c r="U8434" t="s">
        <v>106</v>
      </c>
      <c r="V8434" t="s">
        <v>39</v>
      </c>
      <c r="W8434" t="s">
        <v>66</v>
      </c>
      <c r="X8434" t="s">
        <v>41</v>
      </c>
      <c r="Y8434" t="s">
        <v>56</v>
      </c>
      <c r="Z8434" t="s">
        <v>43</v>
      </c>
      <c r="AA8434" t="s">
        <v>44</v>
      </c>
      <c r="AB8434" t="s">
        <v>44</v>
      </c>
    </row>
    <row r="8435" spans="1:28" x14ac:dyDescent="0.25">
      <c r="A8435" t="s">
        <v>13446</v>
      </c>
      <c r="B8435" s="1">
        <v>45972</v>
      </c>
      <c r="C8435" t="s">
        <v>6274</v>
      </c>
      <c r="D8435" t="s">
        <v>6275</v>
      </c>
      <c r="E8435">
        <v>49</v>
      </c>
      <c r="F8435" t="s">
        <v>48</v>
      </c>
      <c r="G8435" t="s">
        <v>158</v>
      </c>
      <c r="H8435" t="s">
        <v>159</v>
      </c>
      <c r="I8435" t="s">
        <v>51</v>
      </c>
      <c r="J8435" t="s">
        <v>52</v>
      </c>
      <c r="K8435">
        <v>2</v>
      </c>
      <c r="L8435" s="2">
        <v>650</v>
      </c>
      <c r="M8435">
        <v>0</v>
      </c>
      <c r="N8435" s="2">
        <v>1300</v>
      </c>
      <c r="O8435" s="2">
        <v>0</v>
      </c>
      <c r="P8435" s="2">
        <v>1300</v>
      </c>
      <c r="Q8435" s="2">
        <v>975.29</v>
      </c>
      <c r="R8435" s="2">
        <v>324.70999999999998</v>
      </c>
      <c r="S8435" t="s">
        <v>53</v>
      </c>
      <c r="T8435" t="s">
        <v>65</v>
      </c>
      <c r="U8435" t="s">
        <v>65</v>
      </c>
      <c r="V8435" t="s">
        <v>39</v>
      </c>
      <c r="W8435" t="s">
        <v>83</v>
      </c>
      <c r="X8435" t="s">
        <v>41</v>
      </c>
      <c r="Y8435" t="s">
        <v>56</v>
      </c>
      <c r="Z8435" t="s">
        <v>43</v>
      </c>
      <c r="AA8435" t="s">
        <v>44</v>
      </c>
      <c r="AB8435" t="s">
        <v>44</v>
      </c>
    </row>
    <row r="8436" spans="1:28" x14ac:dyDescent="0.25">
      <c r="A8436" t="s">
        <v>13447</v>
      </c>
      <c r="B8436" s="1">
        <v>45972</v>
      </c>
      <c r="C8436" t="s">
        <v>6819</v>
      </c>
      <c r="D8436" t="s">
        <v>6820</v>
      </c>
      <c r="E8436">
        <v>25</v>
      </c>
      <c r="F8436" t="s">
        <v>48</v>
      </c>
      <c r="G8436" t="s">
        <v>176</v>
      </c>
      <c r="H8436" t="s">
        <v>177</v>
      </c>
      <c r="I8436" t="s">
        <v>34</v>
      </c>
      <c r="J8436" t="s">
        <v>35</v>
      </c>
      <c r="K8436">
        <v>4</v>
      </c>
      <c r="L8436" s="2">
        <v>6500</v>
      </c>
      <c r="M8436">
        <v>25</v>
      </c>
      <c r="N8436" s="2">
        <v>26000</v>
      </c>
      <c r="O8436" s="2">
        <v>6500</v>
      </c>
      <c r="P8436" s="2">
        <v>19500</v>
      </c>
      <c r="Q8436" s="2">
        <v>15804.93</v>
      </c>
      <c r="R8436" s="2">
        <v>3695.07</v>
      </c>
      <c r="S8436" t="s">
        <v>53</v>
      </c>
      <c r="T8436" t="s">
        <v>407</v>
      </c>
      <c r="U8436" t="s">
        <v>408</v>
      </c>
      <c r="V8436" t="s">
        <v>39</v>
      </c>
      <c r="W8436" t="s">
        <v>40</v>
      </c>
      <c r="X8436" t="s">
        <v>41</v>
      </c>
      <c r="Y8436" t="s">
        <v>56</v>
      </c>
      <c r="Z8436" t="s">
        <v>43</v>
      </c>
      <c r="AA8436" t="s">
        <v>44</v>
      </c>
      <c r="AB8436" t="s">
        <v>44</v>
      </c>
    </row>
    <row r="8437" spans="1:28" x14ac:dyDescent="0.25">
      <c r="A8437" t="s">
        <v>13448</v>
      </c>
      <c r="B8437" s="1">
        <v>45972</v>
      </c>
      <c r="C8437" t="s">
        <v>7236</v>
      </c>
      <c r="D8437" t="s">
        <v>7237</v>
      </c>
      <c r="E8437">
        <v>41</v>
      </c>
      <c r="F8437" t="s">
        <v>111</v>
      </c>
      <c r="G8437" t="s">
        <v>112</v>
      </c>
      <c r="H8437" t="s">
        <v>113</v>
      </c>
      <c r="I8437" t="s">
        <v>103</v>
      </c>
      <c r="J8437" t="s">
        <v>104</v>
      </c>
      <c r="K8437">
        <v>5</v>
      </c>
      <c r="L8437" s="2">
        <v>650</v>
      </c>
      <c r="M8437">
        <v>0</v>
      </c>
      <c r="N8437" s="2">
        <v>3250</v>
      </c>
      <c r="O8437" s="2">
        <v>0</v>
      </c>
      <c r="P8437" s="2">
        <v>3250</v>
      </c>
      <c r="Q8437" s="2">
        <v>2331.7399999999998</v>
      </c>
      <c r="R8437" s="2">
        <v>918.26</v>
      </c>
      <c r="S8437" t="s">
        <v>53</v>
      </c>
      <c r="T8437" t="s">
        <v>96</v>
      </c>
      <c r="U8437" t="s">
        <v>96</v>
      </c>
      <c r="V8437" t="s">
        <v>39</v>
      </c>
      <c r="W8437" t="s">
        <v>124</v>
      </c>
      <c r="X8437" t="s">
        <v>67</v>
      </c>
      <c r="Y8437" t="s">
        <v>42</v>
      </c>
      <c r="Z8437" t="s">
        <v>43</v>
      </c>
      <c r="AA8437" t="s">
        <v>44</v>
      </c>
      <c r="AB8437" t="s">
        <v>44</v>
      </c>
    </row>
    <row r="8438" spans="1:28" x14ac:dyDescent="0.25">
      <c r="A8438" t="s">
        <v>13449</v>
      </c>
      <c r="B8438" s="1">
        <v>45972</v>
      </c>
      <c r="C8438" t="s">
        <v>13450</v>
      </c>
      <c r="D8438" t="s">
        <v>13451</v>
      </c>
      <c r="E8438">
        <v>59</v>
      </c>
      <c r="F8438" t="s">
        <v>48</v>
      </c>
      <c r="G8438" t="s">
        <v>88</v>
      </c>
      <c r="H8438" t="s">
        <v>89</v>
      </c>
      <c r="I8438" t="s">
        <v>62</v>
      </c>
      <c r="J8438" t="s">
        <v>63</v>
      </c>
      <c r="K8438">
        <v>2</v>
      </c>
      <c r="L8438" s="2">
        <v>4200</v>
      </c>
      <c r="M8438">
        <v>5</v>
      </c>
      <c r="N8438" s="2">
        <v>8400</v>
      </c>
      <c r="O8438" s="2">
        <v>420</v>
      </c>
      <c r="P8438" s="2">
        <v>7980</v>
      </c>
      <c r="Q8438" s="2">
        <v>5682.9</v>
      </c>
      <c r="R8438" s="2">
        <v>2297.1</v>
      </c>
      <c r="S8438" t="s">
        <v>53</v>
      </c>
      <c r="T8438" t="s">
        <v>178</v>
      </c>
      <c r="U8438" t="s">
        <v>154</v>
      </c>
      <c r="V8438" t="s">
        <v>39</v>
      </c>
      <c r="W8438" t="s">
        <v>66</v>
      </c>
      <c r="X8438" t="s">
        <v>41</v>
      </c>
      <c r="Y8438" t="s">
        <v>42</v>
      </c>
      <c r="Z8438" t="s">
        <v>43</v>
      </c>
      <c r="AA8438" t="s">
        <v>68</v>
      </c>
      <c r="AB8438" t="s">
        <v>44</v>
      </c>
    </row>
    <row r="8439" spans="1:28" x14ac:dyDescent="0.25">
      <c r="A8439" t="s">
        <v>13452</v>
      </c>
      <c r="B8439" s="1">
        <v>45973</v>
      </c>
      <c r="C8439" t="s">
        <v>11566</v>
      </c>
      <c r="D8439" t="s">
        <v>11567</v>
      </c>
      <c r="E8439">
        <v>26</v>
      </c>
      <c r="F8439" t="s">
        <v>31</v>
      </c>
      <c r="G8439" t="s">
        <v>436</v>
      </c>
      <c r="H8439" t="s">
        <v>437</v>
      </c>
      <c r="I8439" t="s">
        <v>74</v>
      </c>
      <c r="J8439" t="s">
        <v>190</v>
      </c>
      <c r="K8439">
        <v>1</v>
      </c>
      <c r="L8439" s="2">
        <v>1800</v>
      </c>
      <c r="M8439">
        <v>10</v>
      </c>
      <c r="N8439" s="2">
        <v>1800</v>
      </c>
      <c r="O8439" s="2">
        <v>180</v>
      </c>
      <c r="P8439" s="2">
        <v>1620</v>
      </c>
      <c r="Q8439" s="2">
        <v>1250.6300000000001</v>
      </c>
      <c r="R8439" s="2">
        <v>369.37</v>
      </c>
      <c r="S8439" t="s">
        <v>53</v>
      </c>
      <c r="T8439" t="s">
        <v>578</v>
      </c>
      <c r="U8439" t="s">
        <v>579</v>
      </c>
      <c r="V8439" t="s">
        <v>39</v>
      </c>
      <c r="W8439" t="s">
        <v>92</v>
      </c>
      <c r="X8439" t="s">
        <v>67</v>
      </c>
      <c r="Y8439" t="s">
        <v>56</v>
      </c>
      <c r="Z8439" t="s">
        <v>43</v>
      </c>
      <c r="AA8439" t="s">
        <v>44</v>
      </c>
      <c r="AB8439" t="s">
        <v>68</v>
      </c>
    </row>
    <row r="8440" spans="1:28" x14ac:dyDescent="0.25">
      <c r="A8440" t="s">
        <v>13453</v>
      </c>
      <c r="B8440" s="1">
        <v>45973</v>
      </c>
      <c r="C8440" t="s">
        <v>5197</v>
      </c>
      <c r="D8440" t="s">
        <v>5198</v>
      </c>
      <c r="E8440">
        <v>37</v>
      </c>
      <c r="F8440" t="s">
        <v>31</v>
      </c>
      <c r="G8440" t="s">
        <v>207</v>
      </c>
      <c r="H8440" t="s">
        <v>208</v>
      </c>
      <c r="I8440" t="s">
        <v>34</v>
      </c>
      <c r="J8440" t="s">
        <v>143</v>
      </c>
      <c r="K8440">
        <v>1</v>
      </c>
      <c r="L8440" s="2">
        <v>18000</v>
      </c>
      <c r="M8440">
        <v>30</v>
      </c>
      <c r="N8440" s="2">
        <v>18000</v>
      </c>
      <c r="O8440" s="2">
        <v>5400</v>
      </c>
      <c r="P8440" s="2">
        <v>12600</v>
      </c>
      <c r="Q8440" s="2">
        <v>9351.8700000000008</v>
      </c>
      <c r="R8440" s="2">
        <v>3248.13</v>
      </c>
      <c r="S8440" t="s">
        <v>36</v>
      </c>
      <c r="T8440" t="s">
        <v>263</v>
      </c>
      <c r="U8440" t="s">
        <v>91</v>
      </c>
      <c r="V8440" t="s">
        <v>39</v>
      </c>
      <c r="W8440" t="s">
        <v>124</v>
      </c>
      <c r="X8440" t="s">
        <v>41</v>
      </c>
      <c r="Y8440" t="s">
        <v>42</v>
      </c>
      <c r="Z8440" t="s">
        <v>43</v>
      </c>
      <c r="AA8440" t="s">
        <v>44</v>
      </c>
      <c r="AB8440" t="s">
        <v>44</v>
      </c>
    </row>
    <row r="8441" spans="1:28" x14ac:dyDescent="0.25">
      <c r="A8441" t="s">
        <v>13454</v>
      </c>
      <c r="B8441" s="1">
        <v>45973</v>
      </c>
      <c r="C8441" t="s">
        <v>6985</v>
      </c>
      <c r="D8441" t="s">
        <v>6986</v>
      </c>
      <c r="E8441">
        <v>22</v>
      </c>
      <c r="F8441" t="s">
        <v>31</v>
      </c>
      <c r="G8441" t="s">
        <v>197</v>
      </c>
      <c r="H8441" t="s">
        <v>198</v>
      </c>
      <c r="I8441" t="s">
        <v>74</v>
      </c>
      <c r="J8441" t="s">
        <v>75</v>
      </c>
      <c r="K8441">
        <v>2</v>
      </c>
      <c r="L8441" s="2">
        <v>2600</v>
      </c>
      <c r="M8441">
        <v>0</v>
      </c>
      <c r="N8441" s="2">
        <v>5200</v>
      </c>
      <c r="O8441" s="2">
        <v>0</v>
      </c>
      <c r="P8441" s="2">
        <v>5200</v>
      </c>
      <c r="Q8441" s="2">
        <v>3085.23</v>
      </c>
      <c r="R8441" s="2">
        <v>2114.77</v>
      </c>
      <c r="S8441" t="s">
        <v>53</v>
      </c>
      <c r="T8441" t="s">
        <v>153</v>
      </c>
      <c r="U8441" t="s">
        <v>154</v>
      </c>
      <c r="V8441" t="s">
        <v>39</v>
      </c>
      <c r="W8441" t="s">
        <v>66</v>
      </c>
      <c r="X8441" t="s">
        <v>97</v>
      </c>
      <c r="Y8441" t="s">
        <v>56</v>
      </c>
      <c r="Z8441" t="s">
        <v>144</v>
      </c>
      <c r="AA8441" t="s">
        <v>44</v>
      </c>
      <c r="AB8441" t="s">
        <v>44</v>
      </c>
    </row>
    <row r="8442" spans="1:28" x14ac:dyDescent="0.25">
      <c r="A8442" t="s">
        <v>13455</v>
      </c>
      <c r="B8442" s="1">
        <v>45973</v>
      </c>
      <c r="C8442" t="s">
        <v>4216</v>
      </c>
      <c r="D8442" t="s">
        <v>4217</v>
      </c>
      <c r="E8442">
        <v>45</v>
      </c>
      <c r="F8442" t="s">
        <v>31</v>
      </c>
      <c r="G8442" t="s">
        <v>32</v>
      </c>
      <c r="H8442" t="s">
        <v>33</v>
      </c>
      <c r="I8442" t="s">
        <v>34</v>
      </c>
      <c r="J8442" t="s">
        <v>35</v>
      </c>
      <c r="K8442">
        <v>5</v>
      </c>
      <c r="L8442" s="2">
        <v>55000</v>
      </c>
      <c r="M8442">
        <v>15</v>
      </c>
      <c r="N8442" s="2">
        <v>275000</v>
      </c>
      <c r="O8442" s="2">
        <v>41250</v>
      </c>
      <c r="P8442" s="2">
        <v>233750</v>
      </c>
      <c r="Q8442" s="2">
        <v>185954.26</v>
      </c>
      <c r="R8442" s="2">
        <v>47795.74</v>
      </c>
      <c r="S8442" t="s">
        <v>53</v>
      </c>
      <c r="T8442" t="s">
        <v>37</v>
      </c>
      <c r="U8442" t="s">
        <v>38</v>
      </c>
      <c r="V8442" t="s">
        <v>39</v>
      </c>
      <c r="W8442" t="s">
        <v>66</v>
      </c>
      <c r="X8442" t="s">
        <v>41</v>
      </c>
      <c r="Y8442" t="s">
        <v>56</v>
      </c>
      <c r="Z8442" t="s">
        <v>223</v>
      </c>
      <c r="AA8442" t="s">
        <v>44</v>
      </c>
      <c r="AB8442" t="s">
        <v>44</v>
      </c>
    </row>
    <row r="8443" spans="1:28" x14ac:dyDescent="0.25">
      <c r="A8443" t="s">
        <v>13456</v>
      </c>
      <c r="B8443" s="1">
        <v>45973</v>
      </c>
      <c r="C8443" t="s">
        <v>1183</v>
      </c>
      <c r="D8443" t="s">
        <v>1184</v>
      </c>
      <c r="E8443">
        <v>53</v>
      </c>
      <c r="F8443" t="s">
        <v>48</v>
      </c>
      <c r="G8443" t="s">
        <v>212</v>
      </c>
      <c r="H8443" t="s">
        <v>213</v>
      </c>
      <c r="I8443" t="s">
        <v>51</v>
      </c>
      <c r="J8443" t="s">
        <v>52</v>
      </c>
      <c r="K8443">
        <v>2</v>
      </c>
      <c r="L8443" s="2">
        <v>400</v>
      </c>
      <c r="M8443">
        <v>5</v>
      </c>
      <c r="N8443" s="2">
        <v>800</v>
      </c>
      <c r="O8443" s="2">
        <v>40</v>
      </c>
      <c r="P8443" s="2">
        <v>760</v>
      </c>
      <c r="Q8443" s="2">
        <v>449.69</v>
      </c>
      <c r="R8443" s="2">
        <v>310.31</v>
      </c>
      <c r="S8443" t="s">
        <v>53</v>
      </c>
      <c r="T8443" t="s">
        <v>65</v>
      </c>
      <c r="U8443" t="s">
        <v>65</v>
      </c>
      <c r="V8443" t="s">
        <v>39</v>
      </c>
      <c r="W8443" t="s">
        <v>124</v>
      </c>
      <c r="X8443" t="s">
        <v>67</v>
      </c>
      <c r="Y8443" t="s">
        <v>56</v>
      </c>
      <c r="Z8443" t="s">
        <v>43</v>
      </c>
      <c r="AA8443" t="s">
        <v>44</v>
      </c>
      <c r="AB8443" t="s">
        <v>44</v>
      </c>
    </row>
    <row r="8444" spans="1:28" x14ac:dyDescent="0.25">
      <c r="A8444" t="s">
        <v>13457</v>
      </c>
      <c r="B8444" s="1">
        <v>45973</v>
      </c>
      <c r="C8444" t="s">
        <v>6545</v>
      </c>
      <c r="D8444" t="s">
        <v>6546</v>
      </c>
      <c r="E8444">
        <v>36</v>
      </c>
      <c r="F8444" t="s">
        <v>111</v>
      </c>
      <c r="G8444" t="s">
        <v>32</v>
      </c>
      <c r="H8444" t="s">
        <v>33</v>
      </c>
      <c r="I8444" t="s">
        <v>34</v>
      </c>
      <c r="J8444" t="s">
        <v>35</v>
      </c>
      <c r="K8444">
        <v>1</v>
      </c>
      <c r="L8444" s="2">
        <v>55000</v>
      </c>
      <c r="M8444">
        <v>10</v>
      </c>
      <c r="N8444" s="2">
        <v>55000</v>
      </c>
      <c r="O8444" s="2">
        <v>5500</v>
      </c>
      <c r="P8444" s="2">
        <v>49500</v>
      </c>
      <c r="Q8444" s="2">
        <v>28727.31</v>
      </c>
      <c r="R8444" s="2">
        <v>20772.689999999999</v>
      </c>
      <c r="S8444" t="s">
        <v>53</v>
      </c>
      <c r="T8444" t="s">
        <v>65</v>
      </c>
      <c r="U8444" t="s">
        <v>65</v>
      </c>
      <c r="V8444" t="s">
        <v>39</v>
      </c>
      <c r="W8444" t="s">
        <v>66</v>
      </c>
      <c r="X8444" t="s">
        <v>67</v>
      </c>
      <c r="Y8444" t="s">
        <v>84</v>
      </c>
      <c r="Z8444" t="s">
        <v>43</v>
      </c>
      <c r="AA8444" t="s">
        <v>44</v>
      </c>
      <c r="AB8444" t="s">
        <v>44</v>
      </c>
    </row>
    <row r="8445" spans="1:28" x14ac:dyDescent="0.25">
      <c r="A8445" t="s">
        <v>13458</v>
      </c>
      <c r="B8445" s="1">
        <v>45973</v>
      </c>
      <c r="C8445" t="s">
        <v>3191</v>
      </c>
      <c r="D8445" t="s">
        <v>3192</v>
      </c>
      <c r="E8445">
        <v>60</v>
      </c>
      <c r="F8445" t="s">
        <v>48</v>
      </c>
      <c r="G8445" t="s">
        <v>128</v>
      </c>
      <c r="H8445" t="s">
        <v>129</v>
      </c>
      <c r="I8445" t="s">
        <v>74</v>
      </c>
      <c r="J8445" t="s">
        <v>130</v>
      </c>
      <c r="K8445">
        <v>1</v>
      </c>
      <c r="L8445" s="2">
        <v>1700</v>
      </c>
      <c r="M8445">
        <v>10</v>
      </c>
      <c r="N8445" s="2">
        <v>1700</v>
      </c>
      <c r="O8445" s="2">
        <v>170</v>
      </c>
      <c r="P8445" s="2">
        <v>1530</v>
      </c>
      <c r="Q8445" s="2">
        <v>1241.9100000000001</v>
      </c>
      <c r="R8445" s="2">
        <v>288.08999999999997</v>
      </c>
      <c r="S8445" t="s">
        <v>64</v>
      </c>
      <c r="T8445" t="s">
        <v>54</v>
      </c>
      <c r="U8445" t="s">
        <v>55</v>
      </c>
      <c r="V8445" t="s">
        <v>39</v>
      </c>
      <c r="W8445" t="s">
        <v>83</v>
      </c>
      <c r="X8445" t="s">
        <v>97</v>
      </c>
      <c r="Y8445" t="s">
        <v>42</v>
      </c>
      <c r="Z8445" t="s">
        <v>43</v>
      </c>
      <c r="AA8445" t="s">
        <v>44</v>
      </c>
      <c r="AB8445" t="s">
        <v>44</v>
      </c>
    </row>
    <row r="8446" spans="1:28" x14ac:dyDescent="0.25">
      <c r="A8446" t="s">
        <v>13459</v>
      </c>
      <c r="B8446" s="1">
        <v>45973</v>
      </c>
      <c r="C8446" t="s">
        <v>3456</v>
      </c>
      <c r="D8446" t="s">
        <v>3457</v>
      </c>
      <c r="E8446">
        <v>32</v>
      </c>
      <c r="F8446" t="s">
        <v>48</v>
      </c>
      <c r="G8446" t="s">
        <v>81</v>
      </c>
      <c r="H8446" t="s">
        <v>82</v>
      </c>
      <c r="I8446" t="s">
        <v>51</v>
      </c>
      <c r="J8446" t="s">
        <v>52</v>
      </c>
      <c r="K8446">
        <v>2</v>
      </c>
      <c r="L8446" s="2">
        <v>600</v>
      </c>
      <c r="M8446">
        <v>0</v>
      </c>
      <c r="N8446" s="2">
        <v>1200</v>
      </c>
      <c r="O8446" s="2">
        <v>0</v>
      </c>
      <c r="P8446" s="2">
        <v>1200</v>
      </c>
      <c r="Q8446" s="2">
        <v>971.35</v>
      </c>
      <c r="R8446" s="2">
        <v>228.65</v>
      </c>
      <c r="S8446" t="s">
        <v>53</v>
      </c>
      <c r="T8446" t="s">
        <v>578</v>
      </c>
      <c r="U8446" t="s">
        <v>579</v>
      </c>
      <c r="V8446" t="s">
        <v>39</v>
      </c>
      <c r="W8446" t="s">
        <v>66</v>
      </c>
      <c r="X8446" t="s">
        <v>97</v>
      </c>
      <c r="Y8446" t="s">
        <v>56</v>
      </c>
      <c r="Z8446" t="s">
        <v>43</v>
      </c>
      <c r="AA8446" t="s">
        <v>44</v>
      </c>
      <c r="AB8446" t="s">
        <v>44</v>
      </c>
    </row>
    <row r="8447" spans="1:28" x14ac:dyDescent="0.25">
      <c r="A8447" t="s">
        <v>13460</v>
      </c>
      <c r="B8447" s="1">
        <v>45973</v>
      </c>
      <c r="C8447" t="s">
        <v>4234</v>
      </c>
      <c r="D8447" t="s">
        <v>4235</v>
      </c>
      <c r="E8447">
        <v>40</v>
      </c>
      <c r="F8447" t="s">
        <v>111</v>
      </c>
      <c r="G8447" t="s">
        <v>366</v>
      </c>
      <c r="H8447" t="s">
        <v>367</v>
      </c>
      <c r="I8447" t="s">
        <v>34</v>
      </c>
      <c r="J8447" t="s">
        <v>130</v>
      </c>
      <c r="K8447">
        <v>3</v>
      </c>
      <c r="L8447" s="2">
        <v>14500</v>
      </c>
      <c r="M8447">
        <v>20</v>
      </c>
      <c r="N8447" s="2">
        <v>43500</v>
      </c>
      <c r="O8447" s="2">
        <v>8700</v>
      </c>
      <c r="P8447" s="2">
        <v>34800</v>
      </c>
      <c r="Q8447" s="2">
        <v>27707.38</v>
      </c>
      <c r="R8447" s="2">
        <v>7092.62</v>
      </c>
      <c r="S8447" t="s">
        <v>53</v>
      </c>
      <c r="T8447" t="s">
        <v>178</v>
      </c>
      <c r="U8447" t="s">
        <v>154</v>
      </c>
      <c r="V8447" t="s">
        <v>39</v>
      </c>
      <c r="W8447" t="s">
        <v>83</v>
      </c>
      <c r="X8447" t="s">
        <v>67</v>
      </c>
      <c r="Y8447" t="s">
        <v>84</v>
      </c>
      <c r="Z8447" t="s">
        <v>223</v>
      </c>
      <c r="AA8447" t="s">
        <v>44</v>
      </c>
      <c r="AB8447" t="s">
        <v>44</v>
      </c>
    </row>
    <row r="8448" spans="1:28" x14ac:dyDescent="0.25">
      <c r="A8448" t="s">
        <v>13461</v>
      </c>
      <c r="B8448" s="1">
        <v>45973</v>
      </c>
      <c r="C8448" t="s">
        <v>13462</v>
      </c>
      <c r="D8448" t="s">
        <v>13463</v>
      </c>
      <c r="E8448">
        <v>41</v>
      </c>
      <c r="F8448" t="s">
        <v>111</v>
      </c>
      <c r="G8448" t="s">
        <v>298</v>
      </c>
      <c r="H8448" t="s">
        <v>299</v>
      </c>
      <c r="I8448" t="s">
        <v>103</v>
      </c>
      <c r="J8448" t="s">
        <v>104</v>
      </c>
      <c r="K8448">
        <v>5</v>
      </c>
      <c r="L8448" s="2">
        <v>700</v>
      </c>
      <c r="M8448">
        <v>15</v>
      </c>
      <c r="N8448" s="2">
        <v>3500</v>
      </c>
      <c r="O8448" s="2">
        <v>525</v>
      </c>
      <c r="P8448" s="2">
        <v>2975</v>
      </c>
      <c r="Q8448" s="2">
        <v>2082.58</v>
      </c>
      <c r="R8448" s="2">
        <v>892.42</v>
      </c>
      <c r="S8448" t="s">
        <v>53</v>
      </c>
      <c r="T8448" t="s">
        <v>136</v>
      </c>
      <c r="U8448" t="s">
        <v>38</v>
      </c>
      <c r="V8448" t="s">
        <v>39</v>
      </c>
      <c r="W8448" t="s">
        <v>40</v>
      </c>
      <c r="X8448" t="s">
        <v>97</v>
      </c>
      <c r="Y8448" t="s">
        <v>56</v>
      </c>
      <c r="Z8448" t="s">
        <v>43</v>
      </c>
      <c r="AA8448" t="s">
        <v>44</v>
      </c>
      <c r="AB8448" t="s">
        <v>44</v>
      </c>
    </row>
    <row r="8449" spans="1:28" x14ac:dyDescent="0.25">
      <c r="A8449" t="s">
        <v>13464</v>
      </c>
      <c r="B8449" s="1">
        <v>45974</v>
      </c>
      <c r="C8449" t="s">
        <v>11588</v>
      </c>
      <c r="D8449" t="s">
        <v>11589</v>
      </c>
      <c r="E8449">
        <v>55</v>
      </c>
      <c r="F8449" t="s">
        <v>31</v>
      </c>
      <c r="G8449" t="s">
        <v>202</v>
      </c>
      <c r="H8449" t="s">
        <v>203</v>
      </c>
      <c r="I8449" t="s">
        <v>103</v>
      </c>
      <c r="J8449" t="s">
        <v>104</v>
      </c>
      <c r="K8449">
        <v>6</v>
      </c>
      <c r="L8449" s="2">
        <v>550</v>
      </c>
      <c r="M8449">
        <v>5</v>
      </c>
      <c r="N8449" s="2">
        <v>3300</v>
      </c>
      <c r="O8449" s="2">
        <v>165</v>
      </c>
      <c r="P8449" s="2">
        <v>3135</v>
      </c>
      <c r="Q8449" s="2">
        <v>2467.61</v>
      </c>
      <c r="R8449" s="2">
        <v>667.39</v>
      </c>
      <c r="S8449" t="s">
        <v>53</v>
      </c>
      <c r="T8449" t="s">
        <v>163</v>
      </c>
      <c r="U8449" t="s">
        <v>164</v>
      </c>
      <c r="V8449" t="s">
        <v>39</v>
      </c>
      <c r="W8449" t="s">
        <v>66</v>
      </c>
      <c r="X8449" t="s">
        <v>41</v>
      </c>
      <c r="Y8449" t="s">
        <v>56</v>
      </c>
      <c r="Z8449" t="s">
        <v>144</v>
      </c>
      <c r="AA8449" t="s">
        <v>44</v>
      </c>
      <c r="AB8449" t="s">
        <v>44</v>
      </c>
    </row>
    <row r="8450" spans="1:28" x14ac:dyDescent="0.25">
      <c r="A8450" t="s">
        <v>13465</v>
      </c>
      <c r="B8450" s="1">
        <v>45974</v>
      </c>
      <c r="C8450" t="s">
        <v>6688</v>
      </c>
      <c r="D8450" t="s">
        <v>6689</v>
      </c>
      <c r="E8450">
        <v>22</v>
      </c>
      <c r="F8450" t="s">
        <v>48</v>
      </c>
      <c r="G8450" t="s">
        <v>188</v>
      </c>
      <c r="H8450" t="s">
        <v>189</v>
      </c>
      <c r="I8450" t="s">
        <v>34</v>
      </c>
      <c r="J8450" t="s">
        <v>190</v>
      </c>
      <c r="K8450">
        <v>3</v>
      </c>
      <c r="L8450" s="2">
        <v>1800</v>
      </c>
      <c r="M8450">
        <v>10</v>
      </c>
      <c r="N8450" s="2">
        <v>5400</v>
      </c>
      <c r="O8450" s="2">
        <v>540</v>
      </c>
      <c r="P8450" s="2">
        <v>4860</v>
      </c>
      <c r="Q8450" s="2">
        <v>2784.24</v>
      </c>
      <c r="R8450" s="2">
        <v>2075.7600000000002</v>
      </c>
      <c r="S8450" t="s">
        <v>53</v>
      </c>
      <c r="T8450" t="s">
        <v>114</v>
      </c>
      <c r="U8450" t="s">
        <v>115</v>
      </c>
      <c r="V8450" t="s">
        <v>39</v>
      </c>
      <c r="W8450" t="s">
        <v>40</v>
      </c>
      <c r="X8450" t="s">
        <v>41</v>
      </c>
      <c r="Y8450" t="s">
        <v>42</v>
      </c>
      <c r="Z8450" t="s">
        <v>508</v>
      </c>
      <c r="AA8450" t="s">
        <v>44</v>
      </c>
      <c r="AB8450" t="s">
        <v>44</v>
      </c>
    </row>
    <row r="8451" spans="1:28" x14ac:dyDescent="0.25">
      <c r="A8451" t="s">
        <v>13466</v>
      </c>
      <c r="B8451" s="1">
        <v>45974</v>
      </c>
      <c r="C8451" t="s">
        <v>6916</v>
      </c>
      <c r="D8451" t="s">
        <v>6917</v>
      </c>
      <c r="E8451">
        <v>58</v>
      </c>
      <c r="F8451" t="s">
        <v>48</v>
      </c>
      <c r="G8451" t="s">
        <v>366</v>
      </c>
      <c r="H8451" t="s">
        <v>367</v>
      </c>
      <c r="I8451" t="s">
        <v>34</v>
      </c>
      <c r="J8451" t="s">
        <v>130</v>
      </c>
      <c r="K8451">
        <v>4</v>
      </c>
      <c r="L8451" s="2">
        <v>14500</v>
      </c>
      <c r="M8451">
        <v>0</v>
      </c>
      <c r="N8451" s="2">
        <v>58000</v>
      </c>
      <c r="O8451" s="2">
        <v>0</v>
      </c>
      <c r="P8451" s="2">
        <v>58000</v>
      </c>
      <c r="Q8451" s="2">
        <v>44838.28</v>
      </c>
      <c r="R8451" s="2">
        <v>13161.72</v>
      </c>
      <c r="S8451" t="s">
        <v>53</v>
      </c>
      <c r="T8451" t="s">
        <v>105</v>
      </c>
      <c r="U8451" t="s">
        <v>106</v>
      </c>
      <c r="V8451" t="s">
        <v>39</v>
      </c>
      <c r="W8451" t="s">
        <v>66</v>
      </c>
      <c r="X8451" t="s">
        <v>41</v>
      </c>
      <c r="Y8451" t="s">
        <v>42</v>
      </c>
      <c r="Z8451" t="s">
        <v>43</v>
      </c>
      <c r="AA8451" t="s">
        <v>44</v>
      </c>
      <c r="AB8451" t="s">
        <v>44</v>
      </c>
    </row>
    <row r="8452" spans="1:28" x14ac:dyDescent="0.25">
      <c r="A8452" t="s">
        <v>13467</v>
      </c>
      <c r="B8452" s="1">
        <v>45974</v>
      </c>
      <c r="C8452" t="s">
        <v>7114</v>
      </c>
      <c r="D8452" t="s">
        <v>7115</v>
      </c>
      <c r="E8452">
        <v>52</v>
      </c>
      <c r="F8452" t="s">
        <v>48</v>
      </c>
      <c r="G8452" t="s">
        <v>134</v>
      </c>
      <c r="H8452" t="s">
        <v>135</v>
      </c>
      <c r="I8452" t="s">
        <v>62</v>
      </c>
      <c r="J8452" t="s">
        <v>130</v>
      </c>
      <c r="K8452">
        <v>1</v>
      </c>
      <c r="L8452" s="2">
        <v>8500</v>
      </c>
      <c r="M8452">
        <v>0</v>
      </c>
      <c r="N8452" s="2">
        <v>8500</v>
      </c>
      <c r="O8452" s="2">
        <v>0</v>
      </c>
      <c r="P8452" s="2">
        <v>8500</v>
      </c>
      <c r="Q8452" s="2">
        <v>6565</v>
      </c>
      <c r="R8452" s="2">
        <v>1935</v>
      </c>
      <c r="S8452" t="s">
        <v>53</v>
      </c>
      <c r="T8452" t="s">
        <v>96</v>
      </c>
      <c r="U8452" t="s">
        <v>96</v>
      </c>
      <c r="V8452" t="s">
        <v>39</v>
      </c>
      <c r="W8452" t="s">
        <v>124</v>
      </c>
      <c r="X8452" t="s">
        <v>97</v>
      </c>
      <c r="Y8452" t="s">
        <v>42</v>
      </c>
      <c r="Z8452" t="s">
        <v>144</v>
      </c>
      <c r="AA8452" t="s">
        <v>44</v>
      </c>
      <c r="AB8452" t="s">
        <v>44</v>
      </c>
    </row>
    <row r="8453" spans="1:28" x14ac:dyDescent="0.25">
      <c r="A8453" t="s">
        <v>13468</v>
      </c>
      <c r="B8453" s="1">
        <v>45974</v>
      </c>
      <c r="C8453" t="s">
        <v>3536</v>
      </c>
      <c r="D8453" t="s">
        <v>3537</v>
      </c>
      <c r="E8453">
        <v>21</v>
      </c>
      <c r="F8453" t="s">
        <v>48</v>
      </c>
      <c r="G8453" t="s">
        <v>366</v>
      </c>
      <c r="H8453" t="s">
        <v>367</v>
      </c>
      <c r="I8453" t="s">
        <v>34</v>
      </c>
      <c r="J8453" t="s">
        <v>130</v>
      </c>
      <c r="K8453">
        <v>3</v>
      </c>
      <c r="L8453" s="2">
        <v>14500</v>
      </c>
      <c r="M8453">
        <v>5</v>
      </c>
      <c r="N8453" s="2">
        <v>43500</v>
      </c>
      <c r="O8453" s="2">
        <v>2175</v>
      </c>
      <c r="P8453" s="2">
        <v>41325</v>
      </c>
      <c r="Q8453" s="2">
        <v>26260.86</v>
      </c>
      <c r="R8453" s="2">
        <v>15064.14</v>
      </c>
      <c r="S8453" t="s">
        <v>53</v>
      </c>
      <c r="T8453" t="s">
        <v>263</v>
      </c>
      <c r="U8453" t="s">
        <v>91</v>
      </c>
      <c r="V8453" t="s">
        <v>39</v>
      </c>
      <c r="W8453" t="s">
        <v>124</v>
      </c>
      <c r="X8453" t="s">
        <v>97</v>
      </c>
      <c r="Y8453" t="s">
        <v>56</v>
      </c>
      <c r="Z8453" t="s">
        <v>43</v>
      </c>
      <c r="AA8453" t="s">
        <v>44</v>
      </c>
      <c r="AB8453" t="s">
        <v>44</v>
      </c>
    </row>
    <row r="8454" spans="1:28" x14ac:dyDescent="0.25">
      <c r="A8454" t="s">
        <v>13469</v>
      </c>
      <c r="B8454" s="1">
        <v>45974</v>
      </c>
      <c r="C8454" t="s">
        <v>5651</v>
      </c>
      <c r="D8454" t="s">
        <v>5652</v>
      </c>
      <c r="E8454">
        <v>26</v>
      </c>
      <c r="F8454" t="s">
        <v>31</v>
      </c>
      <c r="G8454" t="s">
        <v>148</v>
      </c>
      <c r="H8454" t="s">
        <v>149</v>
      </c>
      <c r="I8454" t="s">
        <v>74</v>
      </c>
      <c r="J8454" t="s">
        <v>130</v>
      </c>
      <c r="K8454">
        <v>1</v>
      </c>
      <c r="L8454" s="2">
        <v>3500</v>
      </c>
      <c r="M8454">
        <v>20</v>
      </c>
      <c r="N8454" s="2">
        <v>3500</v>
      </c>
      <c r="O8454" s="2">
        <v>700</v>
      </c>
      <c r="P8454" s="2">
        <v>2800</v>
      </c>
      <c r="Q8454" s="2">
        <v>1749.79</v>
      </c>
      <c r="R8454" s="2">
        <v>1050.21</v>
      </c>
      <c r="S8454" t="s">
        <v>36</v>
      </c>
      <c r="T8454" t="s">
        <v>136</v>
      </c>
      <c r="U8454" t="s">
        <v>38</v>
      </c>
      <c r="V8454" t="s">
        <v>39</v>
      </c>
      <c r="W8454" t="s">
        <v>92</v>
      </c>
      <c r="X8454" t="s">
        <v>67</v>
      </c>
      <c r="Y8454" t="s">
        <v>42</v>
      </c>
      <c r="Z8454" t="s">
        <v>43</v>
      </c>
      <c r="AA8454" t="s">
        <v>44</v>
      </c>
      <c r="AB8454" t="s">
        <v>44</v>
      </c>
    </row>
    <row r="8455" spans="1:28" x14ac:dyDescent="0.25">
      <c r="A8455" t="s">
        <v>13470</v>
      </c>
      <c r="B8455" s="1">
        <v>45974</v>
      </c>
      <c r="C8455" t="s">
        <v>2238</v>
      </c>
      <c r="D8455" t="s">
        <v>2239</v>
      </c>
      <c r="E8455">
        <v>47</v>
      </c>
      <c r="F8455" t="s">
        <v>31</v>
      </c>
      <c r="G8455" t="s">
        <v>158</v>
      </c>
      <c r="H8455" t="s">
        <v>159</v>
      </c>
      <c r="I8455" t="s">
        <v>51</v>
      </c>
      <c r="J8455" t="s">
        <v>52</v>
      </c>
      <c r="K8455">
        <v>1</v>
      </c>
      <c r="L8455" s="2">
        <v>650</v>
      </c>
      <c r="M8455">
        <v>15</v>
      </c>
      <c r="N8455" s="2">
        <v>650</v>
      </c>
      <c r="O8455" s="2">
        <v>97.5</v>
      </c>
      <c r="P8455" s="2">
        <v>552.5</v>
      </c>
      <c r="Q8455" s="2">
        <v>423.51</v>
      </c>
      <c r="R8455" s="2">
        <v>128.99</v>
      </c>
      <c r="S8455" t="s">
        <v>36</v>
      </c>
      <c r="T8455" t="s">
        <v>122</v>
      </c>
      <c r="U8455" t="s">
        <v>123</v>
      </c>
      <c r="V8455" t="s">
        <v>39</v>
      </c>
      <c r="W8455" t="s">
        <v>137</v>
      </c>
      <c r="X8455" t="s">
        <v>41</v>
      </c>
      <c r="Y8455" t="s">
        <v>84</v>
      </c>
      <c r="Z8455" t="s">
        <v>43</v>
      </c>
      <c r="AA8455" t="s">
        <v>44</v>
      </c>
      <c r="AB8455" t="s">
        <v>44</v>
      </c>
    </row>
    <row r="8456" spans="1:28" x14ac:dyDescent="0.25">
      <c r="A8456" t="s">
        <v>13471</v>
      </c>
      <c r="B8456" s="1">
        <v>45974</v>
      </c>
      <c r="C8456" t="s">
        <v>1042</v>
      </c>
      <c r="D8456" t="s">
        <v>1043</v>
      </c>
      <c r="E8456">
        <v>30</v>
      </c>
      <c r="F8456" t="s">
        <v>48</v>
      </c>
      <c r="G8456" t="s">
        <v>238</v>
      </c>
      <c r="H8456" t="s">
        <v>239</v>
      </c>
      <c r="I8456" t="s">
        <v>62</v>
      </c>
      <c r="J8456" t="s">
        <v>63</v>
      </c>
      <c r="K8456">
        <v>3</v>
      </c>
      <c r="L8456" s="2">
        <v>6500</v>
      </c>
      <c r="M8456">
        <v>0</v>
      </c>
      <c r="N8456" s="2">
        <v>19500</v>
      </c>
      <c r="O8456" s="2">
        <v>0</v>
      </c>
      <c r="P8456" s="2">
        <v>19500</v>
      </c>
      <c r="Q8456" s="2">
        <v>11683.05</v>
      </c>
      <c r="R8456" s="2">
        <v>7816.95</v>
      </c>
      <c r="S8456" t="s">
        <v>36</v>
      </c>
      <c r="T8456" t="s">
        <v>54</v>
      </c>
      <c r="U8456" t="s">
        <v>55</v>
      </c>
      <c r="V8456" t="s">
        <v>39</v>
      </c>
      <c r="W8456" t="s">
        <v>40</v>
      </c>
      <c r="X8456" t="s">
        <v>97</v>
      </c>
      <c r="Y8456" t="s">
        <v>56</v>
      </c>
      <c r="Z8456" t="s">
        <v>43</v>
      </c>
      <c r="AA8456" t="s">
        <v>44</v>
      </c>
      <c r="AB8456" t="s">
        <v>44</v>
      </c>
    </row>
    <row r="8457" spans="1:28" x14ac:dyDescent="0.25">
      <c r="A8457" t="s">
        <v>13472</v>
      </c>
      <c r="B8457" s="1">
        <v>45974</v>
      </c>
      <c r="C8457" t="s">
        <v>13462</v>
      </c>
      <c r="D8457" t="s">
        <v>13463</v>
      </c>
      <c r="E8457">
        <v>27</v>
      </c>
      <c r="F8457" t="s">
        <v>48</v>
      </c>
      <c r="G8457" t="s">
        <v>158</v>
      </c>
      <c r="H8457" t="s">
        <v>159</v>
      </c>
      <c r="I8457" t="s">
        <v>51</v>
      </c>
      <c r="J8457" t="s">
        <v>52</v>
      </c>
      <c r="K8457">
        <v>2</v>
      </c>
      <c r="L8457" s="2">
        <v>650</v>
      </c>
      <c r="M8457">
        <v>0</v>
      </c>
      <c r="N8457" s="2">
        <v>1300</v>
      </c>
      <c r="O8457" s="2">
        <v>0</v>
      </c>
      <c r="P8457" s="2">
        <v>1300</v>
      </c>
      <c r="Q8457" s="2">
        <v>1064.33</v>
      </c>
      <c r="R8457" s="2">
        <v>235.67</v>
      </c>
      <c r="S8457" t="s">
        <v>53</v>
      </c>
      <c r="T8457" t="s">
        <v>90</v>
      </c>
      <c r="U8457" t="s">
        <v>91</v>
      </c>
      <c r="V8457" t="s">
        <v>39</v>
      </c>
      <c r="W8457" t="s">
        <v>137</v>
      </c>
      <c r="X8457" t="s">
        <v>41</v>
      </c>
      <c r="Y8457" t="s">
        <v>56</v>
      </c>
      <c r="Z8457" t="s">
        <v>43</v>
      </c>
      <c r="AA8457" t="s">
        <v>44</v>
      </c>
      <c r="AB8457" t="s">
        <v>44</v>
      </c>
    </row>
    <row r="8458" spans="1:28" x14ac:dyDescent="0.25">
      <c r="A8458" t="s">
        <v>13473</v>
      </c>
      <c r="B8458" s="1">
        <v>45974</v>
      </c>
      <c r="C8458" t="s">
        <v>1794</v>
      </c>
      <c r="D8458" t="s">
        <v>1795</v>
      </c>
      <c r="E8458">
        <v>18</v>
      </c>
      <c r="F8458" t="s">
        <v>31</v>
      </c>
      <c r="G8458" t="s">
        <v>134</v>
      </c>
      <c r="H8458" t="s">
        <v>135</v>
      </c>
      <c r="I8458" t="s">
        <v>62</v>
      </c>
      <c r="J8458" t="s">
        <v>130</v>
      </c>
      <c r="K8458">
        <v>1</v>
      </c>
      <c r="L8458" s="2">
        <v>8500</v>
      </c>
      <c r="M8458">
        <v>10</v>
      </c>
      <c r="N8458" s="2">
        <v>8500</v>
      </c>
      <c r="O8458" s="2">
        <v>850</v>
      </c>
      <c r="P8458" s="2">
        <v>7650</v>
      </c>
      <c r="Q8458" s="2">
        <v>5063.09</v>
      </c>
      <c r="R8458" s="2">
        <v>2586.91</v>
      </c>
      <c r="S8458" t="s">
        <v>53</v>
      </c>
      <c r="T8458" t="s">
        <v>54</v>
      </c>
      <c r="U8458" t="s">
        <v>55</v>
      </c>
      <c r="V8458" t="s">
        <v>39</v>
      </c>
      <c r="W8458" t="s">
        <v>66</v>
      </c>
      <c r="X8458" t="s">
        <v>67</v>
      </c>
      <c r="Y8458" t="s">
        <v>56</v>
      </c>
      <c r="Z8458" t="s">
        <v>43</v>
      </c>
      <c r="AA8458" t="s">
        <v>44</v>
      </c>
      <c r="AB8458" t="s">
        <v>44</v>
      </c>
    </row>
    <row r="8459" spans="1:28" x14ac:dyDescent="0.25">
      <c r="A8459" t="s">
        <v>13474</v>
      </c>
      <c r="B8459" s="1">
        <v>45975</v>
      </c>
      <c r="C8459" t="s">
        <v>13475</v>
      </c>
      <c r="D8459" t="s">
        <v>13476</v>
      </c>
      <c r="E8459">
        <v>23</v>
      </c>
      <c r="F8459" t="s">
        <v>111</v>
      </c>
      <c r="G8459" t="s">
        <v>202</v>
      </c>
      <c r="H8459" t="s">
        <v>203</v>
      </c>
      <c r="I8459" t="s">
        <v>103</v>
      </c>
      <c r="J8459" t="s">
        <v>104</v>
      </c>
      <c r="K8459">
        <v>2</v>
      </c>
      <c r="L8459" s="2">
        <v>550</v>
      </c>
      <c r="M8459">
        <v>10</v>
      </c>
      <c r="N8459" s="2">
        <v>1100</v>
      </c>
      <c r="O8459" s="2">
        <v>110</v>
      </c>
      <c r="P8459" s="2">
        <v>990</v>
      </c>
      <c r="Q8459" s="2">
        <v>683.72</v>
      </c>
      <c r="R8459" s="2">
        <v>306.27999999999997</v>
      </c>
      <c r="S8459" t="s">
        <v>36</v>
      </c>
      <c r="T8459" t="s">
        <v>178</v>
      </c>
      <c r="U8459" t="s">
        <v>154</v>
      </c>
      <c r="V8459" t="s">
        <v>39</v>
      </c>
      <c r="W8459" t="s">
        <v>83</v>
      </c>
      <c r="X8459" t="s">
        <v>41</v>
      </c>
      <c r="Y8459" t="s">
        <v>56</v>
      </c>
      <c r="Z8459" t="s">
        <v>43</v>
      </c>
      <c r="AA8459" t="s">
        <v>44</v>
      </c>
      <c r="AB8459" t="s">
        <v>44</v>
      </c>
    </row>
    <row r="8460" spans="1:28" x14ac:dyDescent="0.25">
      <c r="A8460" t="s">
        <v>13477</v>
      </c>
      <c r="B8460" s="1">
        <v>45975</v>
      </c>
      <c r="C8460" t="s">
        <v>1283</v>
      </c>
      <c r="D8460" t="s">
        <v>1284</v>
      </c>
      <c r="E8460">
        <v>26</v>
      </c>
      <c r="F8460" t="s">
        <v>31</v>
      </c>
      <c r="G8460" t="s">
        <v>243</v>
      </c>
      <c r="H8460" t="s">
        <v>244</v>
      </c>
      <c r="I8460" t="s">
        <v>103</v>
      </c>
      <c r="J8460" t="s">
        <v>104</v>
      </c>
      <c r="K8460">
        <v>5</v>
      </c>
      <c r="L8460" s="2">
        <v>450</v>
      </c>
      <c r="M8460">
        <v>10</v>
      </c>
      <c r="N8460" s="2">
        <v>2250</v>
      </c>
      <c r="O8460" s="2">
        <v>225</v>
      </c>
      <c r="P8460" s="2">
        <v>2025</v>
      </c>
      <c r="Q8460" s="2">
        <v>1143.3</v>
      </c>
      <c r="R8460" s="2">
        <v>881.7</v>
      </c>
      <c r="S8460" t="s">
        <v>53</v>
      </c>
      <c r="T8460" t="s">
        <v>290</v>
      </c>
      <c r="U8460" t="s">
        <v>291</v>
      </c>
      <c r="V8460" t="s">
        <v>39</v>
      </c>
      <c r="W8460" t="s">
        <v>124</v>
      </c>
      <c r="X8460" t="s">
        <v>97</v>
      </c>
      <c r="Y8460" t="s">
        <v>42</v>
      </c>
      <c r="Z8460" t="s">
        <v>43</v>
      </c>
      <c r="AA8460" t="s">
        <v>44</v>
      </c>
      <c r="AB8460" t="s">
        <v>44</v>
      </c>
    </row>
    <row r="8461" spans="1:28" x14ac:dyDescent="0.25">
      <c r="A8461" t="s">
        <v>13478</v>
      </c>
      <c r="B8461" s="1">
        <v>45975</v>
      </c>
      <c r="C8461" t="s">
        <v>3030</v>
      </c>
      <c r="D8461" t="s">
        <v>3031</v>
      </c>
      <c r="E8461">
        <v>30</v>
      </c>
      <c r="F8461" t="s">
        <v>111</v>
      </c>
      <c r="G8461" t="s">
        <v>298</v>
      </c>
      <c r="H8461" t="s">
        <v>299</v>
      </c>
      <c r="I8461" t="s">
        <v>103</v>
      </c>
      <c r="J8461" t="s">
        <v>104</v>
      </c>
      <c r="K8461">
        <v>3</v>
      </c>
      <c r="L8461" s="2">
        <v>700</v>
      </c>
      <c r="M8461">
        <v>10</v>
      </c>
      <c r="N8461" s="2">
        <v>2100</v>
      </c>
      <c r="O8461" s="2">
        <v>210</v>
      </c>
      <c r="P8461" s="2">
        <v>1890</v>
      </c>
      <c r="Q8461" s="2">
        <v>1206.55</v>
      </c>
      <c r="R8461" s="2">
        <v>683.45</v>
      </c>
      <c r="S8461" t="s">
        <v>53</v>
      </c>
      <c r="T8461" t="s">
        <v>163</v>
      </c>
      <c r="U8461" t="s">
        <v>164</v>
      </c>
      <c r="V8461" t="s">
        <v>39</v>
      </c>
      <c r="W8461" t="s">
        <v>137</v>
      </c>
      <c r="X8461" t="s">
        <v>67</v>
      </c>
      <c r="Y8461" t="s">
        <v>56</v>
      </c>
      <c r="Z8461" t="s">
        <v>43</v>
      </c>
      <c r="AA8461" t="s">
        <v>44</v>
      </c>
      <c r="AB8461" t="s">
        <v>44</v>
      </c>
    </row>
    <row r="8462" spans="1:28" x14ac:dyDescent="0.25">
      <c r="A8462" t="s">
        <v>13479</v>
      </c>
      <c r="B8462" s="1">
        <v>45975</v>
      </c>
      <c r="C8462" t="s">
        <v>9911</v>
      </c>
      <c r="D8462" t="s">
        <v>9912</v>
      </c>
      <c r="E8462">
        <v>46</v>
      </c>
      <c r="F8462" t="s">
        <v>31</v>
      </c>
      <c r="G8462" t="s">
        <v>81</v>
      </c>
      <c r="H8462" t="s">
        <v>82</v>
      </c>
      <c r="I8462" t="s">
        <v>51</v>
      </c>
      <c r="J8462" t="s">
        <v>52</v>
      </c>
      <c r="K8462">
        <v>2</v>
      </c>
      <c r="L8462" s="2">
        <v>600</v>
      </c>
      <c r="M8462">
        <v>25</v>
      </c>
      <c r="N8462" s="2">
        <v>1200</v>
      </c>
      <c r="O8462" s="2">
        <v>300</v>
      </c>
      <c r="P8462" s="2">
        <v>900</v>
      </c>
      <c r="Q8462" s="2">
        <v>539.47</v>
      </c>
      <c r="R8462" s="2">
        <v>360.53</v>
      </c>
      <c r="S8462" t="s">
        <v>53</v>
      </c>
      <c r="T8462" t="s">
        <v>163</v>
      </c>
      <c r="U8462" t="s">
        <v>164</v>
      </c>
      <c r="V8462" t="s">
        <v>39</v>
      </c>
      <c r="W8462" t="s">
        <v>83</v>
      </c>
      <c r="X8462" t="s">
        <v>97</v>
      </c>
      <c r="Y8462" t="s">
        <v>42</v>
      </c>
      <c r="Z8462" t="s">
        <v>223</v>
      </c>
      <c r="AA8462" t="s">
        <v>44</v>
      </c>
      <c r="AB8462" t="s">
        <v>44</v>
      </c>
    </row>
    <row r="8463" spans="1:28" x14ac:dyDescent="0.25">
      <c r="A8463" t="s">
        <v>13480</v>
      </c>
      <c r="B8463" s="1">
        <v>45975</v>
      </c>
      <c r="C8463" t="s">
        <v>7830</v>
      </c>
      <c r="D8463" t="s">
        <v>7831</v>
      </c>
      <c r="E8463">
        <v>19</v>
      </c>
      <c r="F8463" t="s">
        <v>48</v>
      </c>
      <c r="G8463" t="s">
        <v>387</v>
      </c>
      <c r="H8463" t="s">
        <v>388</v>
      </c>
      <c r="I8463" t="s">
        <v>74</v>
      </c>
      <c r="J8463" t="s">
        <v>75</v>
      </c>
      <c r="K8463">
        <v>3</v>
      </c>
      <c r="L8463" s="2">
        <v>3200</v>
      </c>
      <c r="M8463">
        <v>10</v>
      </c>
      <c r="N8463" s="2">
        <v>9600</v>
      </c>
      <c r="O8463" s="2">
        <v>960</v>
      </c>
      <c r="P8463" s="2">
        <v>8640</v>
      </c>
      <c r="Q8463" s="2">
        <v>5140.58</v>
      </c>
      <c r="R8463" s="2">
        <v>3499.42</v>
      </c>
      <c r="S8463" t="s">
        <v>64</v>
      </c>
      <c r="T8463" t="s">
        <v>398</v>
      </c>
      <c r="U8463" t="s">
        <v>399</v>
      </c>
      <c r="V8463" t="s">
        <v>39</v>
      </c>
      <c r="W8463" t="s">
        <v>66</v>
      </c>
      <c r="X8463" t="s">
        <v>97</v>
      </c>
      <c r="Y8463" t="s">
        <v>84</v>
      </c>
      <c r="Z8463" t="s">
        <v>43</v>
      </c>
      <c r="AA8463" t="s">
        <v>44</v>
      </c>
      <c r="AB8463" t="s">
        <v>44</v>
      </c>
    </row>
    <row r="8464" spans="1:28" x14ac:dyDescent="0.25">
      <c r="A8464" t="s">
        <v>13481</v>
      </c>
      <c r="B8464" s="1">
        <v>45975</v>
      </c>
      <c r="C8464" t="s">
        <v>4399</v>
      </c>
      <c r="D8464" t="s">
        <v>4400</v>
      </c>
      <c r="E8464">
        <v>25</v>
      </c>
      <c r="F8464" t="s">
        <v>48</v>
      </c>
      <c r="G8464" t="s">
        <v>134</v>
      </c>
      <c r="H8464" t="s">
        <v>135</v>
      </c>
      <c r="I8464" t="s">
        <v>62</v>
      </c>
      <c r="J8464" t="s">
        <v>130</v>
      </c>
      <c r="K8464">
        <v>3</v>
      </c>
      <c r="L8464" s="2">
        <v>8500</v>
      </c>
      <c r="M8464">
        <v>5</v>
      </c>
      <c r="N8464" s="2">
        <v>25500</v>
      </c>
      <c r="O8464" s="2">
        <v>1275</v>
      </c>
      <c r="P8464" s="2">
        <v>24225</v>
      </c>
      <c r="Q8464" s="2">
        <v>14361.99</v>
      </c>
      <c r="R8464" s="2">
        <v>9863.01</v>
      </c>
      <c r="S8464" t="s">
        <v>36</v>
      </c>
      <c r="T8464" t="s">
        <v>398</v>
      </c>
      <c r="U8464" t="s">
        <v>399</v>
      </c>
      <c r="V8464" t="s">
        <v>39</v>
      </c>
      <c r="W8464" t="s">
        <v>83</v>
      </c>
      <c r="X8464" t="s">
        <v>97</v>
      </c>
      <c r="Y8464" t="s">
        <v>56</v>
      </c>
      <c r="Z8464" t="s">
        <v>107</v>
      </c>
      <c r="AA8464" t="s">
        <v>44</v>
      </c>
      <c r="AB8464" t="s">
        <v>44</v>
      </c>
    </row>
    <row r="8465" spans="1:28" x14ac:dyDescent="0.25">
      <c r="A8465" t="s">
        <v>13482</v>
      </c>
      <c r="B8465" s="1">
        <v>45975</v>
      </c>
      <c r="C8465" t="s">
        <v>11106</v>
      </c>
      <c r="D8465" t="s">
        <v>11107</v>
      </c>
      <c r="E8465">
        <v>37</v>
      </c>
      <c r="F8465" t="s">
        <v>31</v>
      </c>
      <c r="G8465" t="s">
        <v>188</v>
      </c>
      <c r="H8465" t="s">
        <v>189</v>
      </c>
      <c r="I8465" t="s">
        <v>34</v>
      </c>
      <c r="J8465" t="s">
        <v>190</v>
      </c>
      <c r="K8465">
        <v>2</v>
      </c>
      <c r="L8465" s="2">
        <v>1800</v>
      </c>
      <c r="M8465">
        <v>15</v>
      </c>
      <c r="N8465" s="2">
        <v>3600</v>
      </c>
      <c r="O8465" s="2">
        <v>540</v>
      </c>
      <c r="P8465" s="2">
        <v>3060</v>
      </c>
      <c r="Q8465" s="2">
        <v>2496.38</v>
      </c>
      <c r="R8465" s="2">
        <v>563.62</v>
      </c>
      <c r="S8465" t="s">
        <v>64</v>
      </c>
      <c r="T8465" t="s">
        <v>153</v>
      </c>
      <c r="U8465" t="s">
        <v>154</v>
      </c>
      <c r="V8465" t="s">
        <v>39</v>
      </c>
      <c r="W8465" t="s">
        <v>83</v>
      </c>
      <c r="X8465" t="s">
        <v>41</v>
      </c>
      <c r="Y8465" t="s">
        <v>56</v>
      </c>
      <c r="Z8465" t="s">
        <v>43</v>
      </c>
      <c r="AA8465" t="s">
        <v>44</v>
      </c>
      <c r="AB8465" t="s">
        <v>44</v>
      </c>
    </row>
    <row r="8466" spans="1:28" x14ac:dyDescent="0.25">
      <c r="A8466" t="s">
        <v>13483</v>
      </c>
      <c r="B8466" s="1">
        <v>45975</v>
      </c>
      <c r="C8466" t="s">
        <v>6465</v>
      </c>
      <c r="D8466" t="s">
        <v>6466</v>
      </c>
      <c r="E8466">
        <v>23</v>
      </c>
      <c r="F8466" t="s">
        <v>48</v>
      </c>
      <c r="G8466" t="s">
        <v>273</v>
      </c>
      <c r="H8466" t="s">
        <v>274</v>
      </c>
      <c r="I8466" t="s">
        <v>51</v>
      </c>
      <c r="J8466" t="s">
        <v>52</v>
      </c>
      <c r="K8466">
        <v>1</v>
      </c>
      <c r="L8466" s="2">
        <v>250</v>
      </c>
      <c r="M8466">
        <v>0</v>
      </c>
      <c r="N8466" s="2">
        <v>250</v>
      </c>
      <c r="O8466" s="2">
        <v>0</v>
      </c>
      <c r="P8466" s="2">
        <v>250</v>
      </c>
      <c r="Q8466" s="2">
        <v>152.38999999999999</v>
      </c>
      <c r="R8466" s="2">
        <v>97.61</v>
      </c>
      <c r="S8466" t="s">
        <v>36</v>
      </c>
      <c r="T8466" t="s">
        <v>578</v>
      </c>
      <c r="U8466" t="s">
        <v>579</v>
      </c>
      <c r="V8466" t="s">
        <v>39</v>
      </c>
      <c r="W8466" t="s">
        <v>137</v>
      </c>
      <c r="X8466" t="s">
        <v>41</v>
      </c>
      <c r="Y8466" t="s">
        <v>56</v>
      </c>
      <c r="Z8466" t="s">
        <v>43</v>
      </c>
      <c r="AA8466" t="s">
        <v>68</v>
      </c>
      <c r="AB8466" t="s">
        <v>44</v>
      </c>
    </row>
    <row r="8467" spans="1:28" x14ac:dyDescent="0.25">
      <c r="A8467" t="s">
        <v>13484</v>
      </c>
      <c r="B8467" s="1">
        <v>45975</v>
      </c>
      <c r="C8467" t="s">
        <v>307</v>
      </c>
      <c r="D8467" t="s">
        <v>308</v>
      </c>
      <c r="E8467">
        <v>56</v>
      </c>
      <c r="F8467" t="s">
        <v>48</v>
      </c>
      <c r="G8467" t="s">
        <v>101</v>
      </c>
      <c r="H8467" t="s">
        <v>102</v>
      </c>
      <c r="I8467" t="s">
        <v>103</v>
      </c>
      <c r="J8467" t="s">
        <v>104</v>
      </c>
      <c r="K8467">
        <v>2</v>
      </c>
      <c r="L8467" s="2">
        <v>1800</v>
      </c>
      <c r="M8467">
        <v>0</v>
      </c>
      <c r="N8467" s="2">
        <v>3600</v>
      </c>
      <c r="O8467" s="2">
        <v>0</v>
      </c>
      <c r="P8467" s="2">
        <v>3600</v>
      </c>
      <c r="Q8467" s="2">
        <v>2887.31</v>
      </c>
      <c r="R8467" s="2">
        <v>712.69</v>
      </c>
      <c r="S8467" t="s">
        <v>64</v>
      </c>
      <c r="T8467" t="s">
        <v>275</v>
      </c>
      <c r="U8467" t="s">
        <v>123</v>
      </c>
      <c r="V8467" t="s">
        <v>39</v>
      </c>
      <c r="W8467" t="s">
        <v>137</v>
      </c>
      <c r="X8467" t="s">
        <v>97</v>
      </c>
      <c r="Y8467" t="s">
        <v>42</v>
      </c>
      <c r="Z8467" t="s">
        <v>43</v>
      </c>
      <c r="AA8467" t="s">
        <v>44</v>
      </c>
      <c r="AB8467" t="s">
        <v>44</v>
      </c>
    </row>
    <row r="8468" spans="1:28" x14ac:dyDescent="0.25">
      <c r="A8468" t="s">
        <v>13485</v>
      </c>
      <c r="B8468" s="1">
        <v>45975</v>
      </c>
      <c r="C8468" t="s">
        <v>5680</v>
      </c>
      <c r="D8468" t="s">
        <v>5681</v>
      </c>
      <c r="E8468">
        <v>46</v>
      </c>
      <c r="F8468" t="s">
        <v>111</v>
      </c>
      <c r="G8468" t="s">
        <v>207</v>
      </c>
      <c r="H8468" t="s">
        <v>208</v>
      </c>
      <c r="I8468" t="s">
        <v>34</v>
      </c>
      <c r="J8468" t="s">
        <v>143</v>
      </c>
      <c r="K8468">
        <v>2</v>
      </c>
      <c r="L8468" s="2">
        <v>18000</v>
      </c>
      <c r="M8468">
        <v>25</v>
      </c>
      <c r="N8468" s="2">
        <v>36000</v>
      </c>
      <c r="O8468" s="2">
        <v>9000</v>
      </c>
      <c r="P8468" s="2">
        <v>27000</v>
      </c>
      <c r="Q8468" s="2">
        <v>19634.82</v>
      </c>
      <c r="R8468" s="2">
        <v>7365.18</v>
      </c>
      <c r="S8468" t="s">
        <v>53</v>
      </c>
      <c r="T8468" t="s">
        <v>96</v>
      </c>
      <c r="U8468" t="s">
        <v>96</v>
      </c>
      <c r="V8468" t="s">
        <v>39</v>
      </c>
      <c r="W8468" t="s">
        <v>124</v>
      </c>
      <c r="X8468" t="s">
        <v>97</v>
      </c>
      <c r="Y8468" t="s">
        <v>42</v>
      </c>
      <c r="Z8468" t="s">
        <v>223</v>
      </c>
      <c r="AA8468" t="s">
        <v>68</v>
      </c>
      <c r="AB8468" t="s">
        <v>44</v>
      </c>
    </row>
    <row r="8469" spans="1:28" x14ac:dyDescent="0.25">
      <c r="A8469" t="s">
        <v>13486</v>
      </c>
      <c r="B8469" s="1">
        <v>45976</v>
      </c>
      <c r="C8469" t="s">
        <v>11084</v>
      </c>
      <c r="D8469" t="s">
        <v>11085</v>
      </c>
      <c r="E8469">
        <v>34</v>
      </c>
      <c r="F8469" t="s">
        <v>31</v>
      </c>
      <c r="G8469" t="s">
        <v>60</v>
      </c>
      <c r="H8469" t="s">
        <v>61</v>
      </c>
      <c r="I8469" t="s">
        <v>62</v>
      </c>
      <c r="J8469" t="s">
        <v>63</v>
      </c>
      <c r="K8469">
        <v>2</v>
      </c>
      <c r="L8469" s="2">
        <v>3500</v>
      </c>
      <c r="M8469">
        <v>5</v>
      </c>
      <c r="N8469" s="2">
        <v>7000</v>
      </c>
      <c r="O8469" s="2">
        <v>350</v>
      </c>
      <c r="P8469" s="2">
        <v>6650</v>
      </c>
      <c r="Q8469" s="2">
        <v>4946.9399999999996</v>
      </c>
      <c r="R8469" s="2">
        <v>1703.06</v>
      </c>
      <c r="S8469" t="s">
        <v>53</v>
      </c>
      <c r="T8469" t="s">
        <v>136</v>
      </c>
      <c r="U8469" t="s">
        <v>38</v>
      </c>
      <c r="V8469" t="s">
        <v>39</v>
      </c>
      <c r="W8469" t="s">
        <v>40</v>
      </c>
      <c r="X8469" t="s">
        <v>97</v>
      </c>
      <c r="Y8469" t="s">
        <v>56</v>
      </c>
      <c r="Z8469" t="s">
        <v>43</v>
      </c>
      <c r="AA8469" t="s">
        <v>68</v>
      </c>
      <c r="AB8469" t="s">
        <v>44</v>
      </c>
    </row>
    <row r="8470" spans="1:28" x14ac:dyDescent="0.25">
      <c r="A8470" t="s">
        <v>13487</v>
      </c>
      <c r="B8470" s="1">
        <v>45976</v>
      </c>
      <c r="C8470" t="s">
        <v>6655</v>
      </c>
      <c r="D8470" t="s">
        <v>6656</v>
      </c>
      <c r="E8470">
        <v>24</v>
      </c>
      <c r="F8470" t="s">
        <v>111</v>
      </c>
      <c r="G8470" t="s">
        <v>352</v>
      </c>
      <c r="H8470" t="s">
        <v>353</v>
      </c>
      <c r="I8470" t="s">
        <v>103</v>
      </c>
      <c r="J8470" t="s">
        <v>104</v>
      </c>
      <c r="K8470">
        <v>3</v>
      </c>
      <c r="L8470" s="2">
        <v>850</v>
      </c>
      <c r="M8470">
        <v>5</v>
      </c>
      <c r="N8470" s="2">
        <v>2550</v>
      </c>
      <c r="O8470" s="2">
        <v>127.5</v>
      </c>
      <c r="P8470" s="2">
        <v>2422.5</v>
      </c>
      <c r="Q8470" s="2">
        <v>1772.65</v>
      </c>
      <c r="R8470" s="2">
        <v>649.85</v>
      </c>
      <c r="S8470" t="s">
        <v>53</v>
      </c>
      <c r="T8470" t="s">
        <v>96</v>
      </c>
      <c r="U8470" t="s">
        <v>96</v>
      </c>
      <c r="V8470" t="s">
        <v>39</v>
      </c>
      <c r="W8470" t="s">
        <v>66</v>
      </c>
      <c r="X8470" t="s">
        <v>41</v>
      </c>
      <c r="Y8470" t="s">
        <v>56</v>
      </c>
      <c r="Z8470" t="s">
        <v>43</v>
      </c>
      <c r="AA8470" t="s">
        <v>68</v>
      </c>
      <c r="AB8470" t="s">
        <v>68</v>
      </c>
    </row>
    <row r="8471" spans="1:28" x14ac:dyDescent="0.25">
      <c r="A8471" t="s">
        <v>13488</v>
      </c>
      <c r="B8471" s="1">
        <v>45976</v>
      </c>
      <c r="C8471" t="s">
        <v>1771</v>
      </c>
      <c r="D8471" t="s">
        <v>1772</v>
      </c>
      <c r="E8471">
        <v>26</v>
      </c>
      <c r="F8471" t="s">
        <v>31</v>
      </c>
      <c r="G8471" t="s">
        <v>436</v>
      </c>
      <c r="H8471" t="s">
        <v>437</v>
      </c>
      <c r="I8471" t="s">
        <v>74</v>
      </c>
      <c r="J8471" t="s">
        <v>190</v>
      </c>
      <c r="K8471">
        <v>1</v>
      </c>
      <c r="L8471" s="2">
        <v>1800</v>
      </c>
      <c r="M8471">
        <v>15</v>
      </c>
      <c r="N8471" s="2">
        <v>1800</v>
      </c>
      <c r="O8471" s="2">
        <v>270</v>
      </c>
      <c r="P8471" s="2">
        <v>1530</v>
      </c>
      <c r="Q8471" s="2">
        <v>1139.8499999999999</v>
      </c>
      <c r="R8471" s="2">
        <v>390.15</v>
      </c>
      <c r="S8471" t="s">
        <v>64</v>
      </c>
      <c r="T8471" t="s">
        <v>54</v>
      </c>
      <c r="U8471" t="s">
        <v>55</v>
      </c>
      <c r="V8471" t="s">
        <v>39</v>
      </c>
      <c r="W8471" t="s">
        <v>92</v>
      </c>
      <c r="X8471" t="s">
        <v>41</v>
      </c>
      <c r="Y8471" t="s">
        <v>56</v>
      </c>
      <c r="Z8471" t="s">
        <v>43</v>
      </c>
      <c r="AA8471" t="s">
        <v>44</v>
      </c>
      <c r="AB8471" t="s">
        <v>44</v>
      </c>
    </row>
    <row r="8472" spans="1:28" x14ac:dyDescent="0.25">
      <c r="A8472" t="s">
        <v>13489</v>
      </c>
      <c r="B8472" s="1">
        <v>45976</v>
      </c>
      <c r="C8472" t="s">
        <v>8632</v>
      </c>
      <c r="D8472" t="s">
        <v>8633</v>
      </c>
      <c r="E8472">
        <v>58</v>
      </c>
      <c r="F8472" t="s">
        <v>48</v>
      </c>
      <c r="G8472" t="s">
        <v>148</v>
      </c>
      <c r="H8472" t="s">
        <v>149</v>
      </c>
      <c r="I8472" t="s">
        <v>74</v>
      </c>
      <c r="J8472" t="s">
        <v>130</v>
      </c>
      <c r="K8472">
        <v>2</v>
      </c>
      <c r="L8472" s="2">
        <v>3500</v>
      </c>
      <c r="M8472">
        <v>20</v>
      </c>
      <c r="N8472" s="2">
        <v>7000</v>
      </c>
      <c r="O8472" s="2">
        <v>1400</v>
      </c>
      <c r="P8472" s="2">
        <v>5600</v>
      </c>
      <c r="Q8472" s="2">
        <v>3965.23</v>
      </c>
      <c r="R8472" s="2">
        <v>1634.77</v>
      </c>
      <c r="S8472" t="s">
        <v>64</v>
      </c>
      <c r="T8472" t="s">
        <v>222</v>
      </c>
      <c r="U8472" t="s">
        <v>38</v>
      </c>
      <c r="V8472" t="s">
        <v>39</v>
      </c>
      <c r="W8472" t="s">
        <v>92</v>
      </c>
      <c r="X8472" t="s">
        <v>41</v>
      </c>
      <c r="Y8472" t="s">
        <v>42</v>
      </c>
      <c r="Z8472" t="s">
        <v>223</v>
      </c>
      <c r="AA8472" t="s">
        <v>44</v>
      </c>
      <c r="AB8472" t="s">
        <v>44</v>
      </c>
    </row>
    <row r="8473" spans="1:28" x14ac:dyDescent="0.25">
      <c r="A8473" t="s">
        <v>13490</v>
      </c>
      <c r="B8473" s="1">
        <v>45976</v>
      </c>
      <c r="C8473" t="s">
        <v>986</v>
      </c>
      <c r="D8473" t="s">
        <v>987</v>
      </c>
      <c r="E8473">
        <v>44</v>
      </c>
      <c r="F8473" t="s">
        <v>48</v>
      </c>
      <c r="G8473" t="s">
        <v>273</v>
      </c>
      <c r="H8473" t="s">
        <v>274</v>
      </c>
      <c r="I8473" t="s">
        <v>51</v>
      </c>
      <c r="J8473" t="s">
        <v>52</v>
      </c>
      <c r="K8473">
        <v>1</v>
      </c>
      <c r="L8473" s="2">
        <v>250</v>
      </c>
      <c r="M8473">
        <v>25</v>
      </c>
      <c r="N8473" s="2">
        <v>250</v>
      </c>
      <c r="O8473" s="2">
        <v>62.5</v>
      </c>
      <c r="P8473" s="2">
        <v>187.5</v>
      </c>
      <c r="Q8473" s="2">
        <v>105.78</v>
      </c>
      <c r="R8473" s="2">
        <v>81.72</v>
      </c>
      <c r="S8473" t="s">
        <v>36</v>
      </c>
      <c r="T8473" t="s">
        <v>37</v>
      </c>
      <c r="U8473" t="s">
        <v>38</v>
      </c>
      <c r="V8473" t="s">
        <v>39</v>
      </c>
      <c r="W8473" t="s">
        <v>137</v>
      </c>
      <c r="X8473" t="s">
        <v>67</v>
      </c>
      <c r="Y8473" t="s">
        <v>42</v>
      </c>
      <c r="Z8473" t="s">
        <v>223</v>
      </c>
      <c r="AA8473" t="s">
        <v>44</v>
      </c>
      <c r="AB8473" t="s">
        <v>44</v>
      </c>
    </row>
    <row r="8474" spans="1:28" x14ac:dyDescent="0.25">
      <c r="A8474" t="s">
        <v>13491</v>
      </c>
      <c r="B8474" s="1">
        <v>45976</v>
      </c>
      <c r="C8474" t="s">
        <v>2319</v>
      </c>
      <c r="D8474" t="s">
        <v>2320</v>
      </c>
      <c r="E8474">
        <v>45</v>
      </c>
      <c r="F8474" t="s">
        <v>111</v>
      </c>
      <c r="G8474" t="s">
        <v>217</v>
      </c>
      <c r="H8474" t="s">
        <v>218</v>
      </c>
      <c r="I8474" t="s">
        <v>34</v>
      </c>
      <c r="J8474" t="s">
        <v>130</v>
      </c>
      <c r="K8474">
        <v>1</v>
      </c>
      <c r="L8474" s="2">
        <v>28000</v>
      </c>
      <c r="M8474">
        <v>5</v>
      </c>
      <c r="N8474" s="2">
        <v>28000</v>
      </c>
      <c r="O8474" s="2">
        <v>1400</v>
      </c>
      <c r="P8474" s="2">
        <v>26600</v>
      </c>
      <c r="Q8474" s="2">
        <v>16942.5</v>
      </c>
      <c r="R8474" s="2">
        <v>9657.5</v>
      </c>
      <c r="S8474" t="s">
        <v>36</v>
      </c>
      <c r="T8474" t="s">
        <v>178</v>
      </c>
      <c r="U8474" t="s">
        <v>154</v>
      </c>
      <c r="V8474" t="s">
        <v>39</v>
      </c>
      <c r="W8474" t="s">
        <v>40</v>
      </c>
      <c r="X8474" t="s">
        <v>97</v>
      </c>
      <c r="Y8474" t="s">
        <v>84</v>
      </c>
      <c r="Z8474" t="s">
        <v>43</v>
      </c>
      <c r="AA8474" t="s">
        <v>44</v>
      </c>
      <c r="AB8474" t="s">
        <v>44</v>
      </c>
    </row>
    <row r="8475" spans="1:28" x14ac:dyDescent="0.25">
      <c r="A8475" t="s">
        <v>13492</v>
      </c>
      <c r="B8475" s="1">
        <v>45976</v>
      </c>
      <c r="C8475" t="s">
        <v>3188</v>
      </c>
      <c r="D8475" t="s">
        <v>3189</v>
      </c>
      <c r="E8475">
        <v>40</v>
      </c>
      <c r="F8475" t="s">
        <v>31</v>
      </c>
      <c r="G8475" t="s">
        <v>134</v>
      </c>
      <c r="H8475" t="s">
        <v>135</v>
      </c>
      <c r="I8475" t="s">
        <v>62</v>
      </c>
      <c r="J8475" t="s">
        <v>130</v>
      </c>
      <c r="K8475">
        <v>4</v>
      </c>
      <c r="L8475" s="2">
        <v>8500</v>
      </c>
      <c r="M8475">
        <v>5</v>
      </c>
      <c r="N8475" s="2">
        <v>34000</v>
      </c>
      <c r="O8475" s="2">
        <v>1700</v>
      </c>
      <c r="P8475" s="2">
        <v>32300</v>
      </c>
      <c r="Q8475" s="2">
        <v>18432.71</v>
      </c>
      <c r="R8475" s="2">
        <v>13867.29</v>
      </c>
      <c r="S8475" t="s">
        <v>64</v>
      </c>
      <c r="T8475" t="s">
        <v>222</v>
      </c>
      <c r="U8475" t="s">
        <v>38</v>
      </c>
      <c r="V8475" t="s">
        <v>39</v>
      </c>
      <c r="W8475" t="s">
        <v>124</v>
      </c>
      <c r="X8475" t="s">
        <v>41</v>
      </c>
      <c r="Y8475" t="s">
        <v>56</v>
      </c>
      <c r="Z8475" t="s">
        <v>223</v>
      </c>
      <c r="AA8475" t="s">
        <v>44</v>
      </c>
      <c r="AB8475" t="s">
        <v>44</v>
      </c>
    </row>
    <row r="8476" spans="1:28" x14ac:dyDescent="0.25">
      <c r="A8476" t="s">
        <v>13493</v>
      </c>
      <c r="B8476" s="1">
        <v>45976</v>
      </c>
      <c r="C8476" t="s">
        <v>4907</v>
      </c>
      <c r="D8476" t="s">
        <v>4908</v>
      </c>
      <c r="E8476">
        <v>36</v>
      </c>
      <c r="F8476" t="s">
        <v>31</v>
      </c>
      <c r="G8476" t="s">
        <v>436</v>
      </c>
      <c r="H8476" t="s">
        <v>437</v>
      </c>
      <c r="I8476" t="s">
        <v>74</v>
      </c>
      <c r="J8476" t="s">
        <v>190</v>
      </c>
      <c r="K8476">
        <v>1</v>
      </c>
      <c r="L8476" s="2">
        <v>1800</v>
      </c>
      <c r="M8476">
        <v>25</v>
      </c>
      <c r="N8476" s="2">
        <v>1800</v>
      </c>
      <c r="O8476" s="2">
        <v>450</v>
      </c>
      <c r="P8476" s="2">
        <v>1350</v>
      </c>
      <c r="Q8476" s="2">
        <v>897.28</v>
      </c>
      <c r="R8476" s="2">
        <v>452.72</v>
      </c>
      <c r="S8476" t="s">
        <v>64</v>
      </c>
      <c r="T8476" t="s">
        <v>222</v>
      </c>
      <c r="U8476" t="s">
        <v>38</v>
      </c>
      <c r="V8476" t="s">
        <v>39</v>
      </c>
      <c r="W8476" t="s">
        <v>66</v>
      </c>
      <c r="X8476" t="s">
        <v>97</v>
      </c>
      <c r="Y8476" t="s">
        <v>56</v>
      </c>
      <c r="Z8476" t="s">
        <v>43</v>
      </c>
      <c r="AA8476" t="s">
        <v>44</v>
      </c>
      <c r="AB8476" t="s">
        <v>44</v>
      </c>
    </row>
    <row r="8477" spans="1:28" x14ac:dyDescent="0.25">
      <c r="A8477" t="s">
        <v>13494</v>
      </c>
      <c r="B8477" s="1">
        <v>45976</v>
      </c>
      <c r="C8477" t="s">
        <v>288</v>
      </c>
      <c r="D8477" t="s">
        <v>289</v>
      </c>
      <c r="E8477">
        <v>44</v>
      </c>
      <c r="F8477" t="s">
        <v>31</v>
      </c>
      <c r="G8477" t="s">
        <v>207</v>
      </c>
      <c r="H8477" t="s">
        <v>208</v>
      </c>
      <c r="I8477" t="s">
        <v>34</v>
      </c>
      <c r="J8477" t="s">
        <v>143</v>
      </c>
      <c r="K8477">
        <v>3</v>
      </c>
      <c r="L8477" s="2">
        <v>18000</v>
      </c>
      <c r="M8477">
        <v>25</v>
      </c>
      <c r="N8477" s="2">
        <v>54000</v>
      </c>
      <c r="O8477" s="2">
        <v>13500</v>
      </c>
      <c r="P8477" s="2">
        <v>40500</v>
      </c>
      <c r="Q8477" s="2">
        <v>27019.71</v>
      </c>
      <c r="R8477" s="2">
        <v>13480.29</v>
      </c>
      <c r="S8477" t="s">
        <v>53</v>
      </c>
      <c r="T8477" t="s">
        <v>275</v>
      </c>
      <c r="U8477" t="s">
        <v>123</v>
      </c>
      <c r="V8477" t="s">
        <v>39</v>
      </c>
      <c r="W8477" t="s">
        <v>66</v>
      </c>
      <c r="X8477" t="s">
        <v>67</v>
      </c>
      <c r="Y8477" t="s">
        <v>42</v>
      </c>
      <c r="Z8477" t="s">
        <v>43</v>
      </c>
      <c r="AA8477" t="s">
        <v>44</v>
      </c>
      <c r="AB8477" t="s">
        <v>44</v>
      </c>
    </row>
    <row r="8478" spans="1:28" x14ac:dyDescent="0.25">
      <c r="A8478" t="s">
        <v>13495</v>
      </c>
      <c r="B8478" s="1">
        <v>45976</v>
      </c>
      <c r="C8478" t="s">
        <v>9587</v>
      </c>
      <c r="D8478" t="s">
        <v>9588</v>
      </c>
      <c r="E8478">
        <v>23</v>
      </c>
      <c r="F8478" t="s">
        <v>31</v>
      </c>
      <c r="G8478" t="s">
        <v>280</v>
      </c>
      <c r="H8478" t="s">
        <v>281</v>
      </c>
      <c r="I8478" t="s">
        <v>62</v>
      </c>
      <c r="J8478" t="s">
        <v>190</v>
      </c>
      <c r="K8478">
        <v>2</v>
      </c>
      <c r="L8478" s="2">
        <v>700</v>
      </c>
      <c r="M8478">
        <v>20</v>
      </c>
      <c r="N8478" s="2">
        <v>1400</v>
      </c>
      <c r="O8478" s="2">
        <v>280</v>
      </c>
      <c r="P8478" s="2">
        <v>1120</v>
      </c>
      <c r="Q8478" s="2">
        <v>699.79</v>
      </c>
      <c r="R8478" s="2">
        <v>420.21</v>
      </c>
      <c r="S8478" t="s">
        <v>36</v>
      </c>
      <c r="T8478" t="s">
        <v>578</v>
      </c>
      <c r="U8478" t="s">
        <v>579</v>
      </c>
      <c r="V8478" t="s">
        <v>39</v>
      </c>
      <c r="W8478" t="s">
        <v>137</v>
      </c>
      <c r="X8478" t="s">
        <v>67</v>
      </c>
      <c r="Y8478" t="s">
        <v>56</v>
      </c>
      <c r="Z8478" t="s">
        <v>43</v>
      </c>
      <c r="AA8478" t="s">
        <v>44</v>
      </c>
      <c r="AB8478" t="s">
        <v>44</v>
      </c>
    </row>
    <row r="8479" spans="1:28" x14ac:dyDescent="0.25">
      <c r="A8479" t="s">
        <v>13496</v>
      </c>
      <c r="B8479" s="1">
        <v>45976</v>
      </c>
      <c r="C8479" t="s">
        <v>6355</v>
      </c>
      <c r="D8479" t="s">
        <v>6356</v>
      </c>
      <c r="E8479">
        <v>46</v>
      </c>
      <c r="F8479" t="s">
        <v>48</v>
      </c>
      <c r="G8479" t="s">
        <v>280</v>
      </c>
      <c r="H8479" t="s">
        <v>281</v>
      </c>
      <c r="I8479" t="s">
        <v>62</v>
      </c>
      <c r="J8479" t="s">
        <v>190</v>
      </c>
      <c r="K8479">
        <v>1</v>
      </c>
      <c r="L8479" s="2">
        <v>700</v>
      </c>
      <c r="M8479">
        <v>10</v>
      </c>
      <c r="N8479" s="2">
        <v>700</v>
      </c>
      <c r="O8479" s="2">
        <v>70</v>
      </c>
      <c r="P8479" s="2">
        <v>630</v>
      </c>
      <c r="Q8479" s="2">
        <v>348.36</v>
      </c>
      <c r="R8479" s="2">
        <v>281.64</v>
      </c>
      <c r="S8479" t="s">
        <v>36</v>
      </c>
      <c r="T8479" t="s">
        <v>178</v>
      </c>
      <c r="U8479" t="s">
        <v>154</v>
      </c>
      <c r="V8479" t="s">
        <v>39</v>
      </c>
      <c r="W8479" t="s">
        <v>124</v>
      </c>
      <c r="X8479" t="s">
        <v>97</v>
      </c>
      <c r="Y8479" t="s">
        <v>56</v>
      </c>
      <c r="Z8479" t="s">
        <v>223</v>
      </c>
      <c r="AA8479" t="s">
        <v>44</v>
      </c>
      <c r="AB8479" t="s">
        <v>44</v>
      </c>
    </row>
    <row r="8480" spans="1:28" x14ac:dyDescent="0.25">
      <c r="A8480" t="s">
        <v>13497</v>
      </c>
      <c r="B8480" s="1">
        <v>45977</v>
      </c>
      <c r="C8480" t="s">
        <v>5795</v>
      </c>
      <c r="D8480" t="s">
        <v>5796</v>
      </c>
      <c r="E8480">
        <v>25</v>
      </c>
      <c r="F8480" t="s">
        <v>48</v>
      </c>
      <c r="G8480" t="s">
        <v>273</v>
      </c>
      <c r="H8480" t="s">
        <v>274</v>
      </c>
      <c r="I8480" t="s">
        <v>51</v>
      </c>
      <c r="J8480" t="s">
        <v>52</v>
      </c>
      <c r="K8480">
        <v>3</v>
      </c>
      <c r="L8480" s="2">
        <v>250</v>
      </c>
      <c r="M8480">
        <v>20</v>
      </c>
      <c r="N8480" s="2">
        <v>750</v>
      </c>
      <c r="O8480" s="2">
        <v>150</v>
      </c>
      <c r="P8480" s="2">
        <v>600</v>
      </c>
      <c r="Q8480" s="2">
        <v>467.25</v>
      </c>
      <c r="R8480" s="2">
        <v>132.75</v>
      </c>
      <c r="S8480" t="s">
        <v>53</v>
      </c>
      <c r="T8480" t="s">
        <v>222</v>
      </c>
      <c r="U8480" t="s">
        <v>38</v>
      </c>
      <c r="V8480" t="s">
        <v>39</v>
      </c>
      <c r="W8480" t="s">
        <v>40</v>
      </c>
      <c r="X8480" t="s">
        <v>41</v>
      </c>
      <c r="Y8480" t="s">
        <v>56</v>
      </c>
      <c r="Z8480" t="s">
        <v>43</v>
      </c>
      <c r="AA8480" t="s">
        <v>44</v>
      </c>
      <c r="AB8480" t="s">
        <v>68</v>
      </c>
    </row>
    <row r="8481" spans="1:28" x14ac:dyDescent="0.25">
      <c r="A8481" t="s">
        <v>13498</v>
      </c>
      <c r="B8481" s="1">
        <v>45977</v>
      </c>
      <c r="C8481" t="s">
        <v>5902</v>
      </c>
      <c r="D8481" t="s">
        <v>5903</v>
      </c>
      <c r="E8481">
        <v>22</v>
      </c>
      <c r="F8481" t="s">
        <v>111</v>
      </c>
      <c r="G8481" t="s">
        <v>344</v>
      </c>
      <c r="H8481" t="s">
        <v>345</v>
      </c>
      <c r="I8481" t="s">
        <v>34</v>
      </c>
      <c r="J8481" t="s">
        <v>121</v>
      </c>
      <c r="K8481">
        <v>1</v>
      </c>
      <c r="L8481" s="2">
        <v>1600</v>
      </c>
      <c r="M8481">
        <v>10</v>
      </c>
      <c r="N8481" s="2">
        <v>1600</v>
      </c>
      <c r="O8481" s="2">
        <v>160</v>
      </c>
      <c r="P8481" s="2">
        <v>1440</v>
      </c>
      <c r="Q8481" s="2">
        <v>921.26</v>
      </c>
      <c r="R8481" s="2">
        <v>518.74</v>
      </c>
      <c r="S8481" t="s">
        <v>64</v>
      </c>
      <c r="T8481" t="s">
        <v>37</v>
      </c>
      <c r="U8481" t="s">
        <v>38</v>
      </c>
      <c r="V8481" t="s">
        <v>39</v>
      </c>
      <c r="W8481" t="s">
        <v>66</v>
      </c>
      <c r="X8481" t="s">
        <v>97</v>
      </c>
      <c r="Y8481" t="s">
        <v>56</v>
      </c>
      <c r="Z8481" t="s">
        <v>107</v>
      </c>
      <c r="AA8481" t="s">
        <v>44</v>
      </c>
      <c r="AB8481" t="s">
        <v>44</v>
      </c>
    </row>
    <row r="8482" spans="1:28" x14ac:dyDescent="0.25">
      <c r="A8482" t="s">
        <v>13499</v>
      </c>
      <c r="B8482" s="1">
        <v>45977</v>
      </c>
      <c r="C8482" t="s">
        <v>3126</v>
      </c>
      <c r="D8482" t="s">
        <v>3127</v>
      </c>
      <c r="E8482">
        <v>24</v>
      </c>
      <c r="F8482" t="s">
        <v>48</v>
      </c>
      <c r="G8482" t="s">
        <v>298</v>
      </c>
      <c r="H8482" t="s">
        <v>299</v>
      </c>
      <c r="I8482" t="s">
        <v>103</v>
      </c>
      <c r="J8482" t="s">
        <v>104</v>
      </c>
      <c r="K8482">
        <v>2</v>
      </c>
      <c r="L8482" s="2">
        <v>700</v>
      </c>
      <c r="M8482">
        <v>0</v>
      </c>
      <c r="N8482" s="2">
        <v>1400</v>
      </c>
      <c r="O8482" s="2">
        <v>0</v>
      </c>
      <c r="P8482" s="2">
        <v>1400</v>
      </c>
      <c r="Q8482" s="2">
        <v>1129.08</v>
      </c>
      <c r="R8482" s="2">
        <v>270.92</v>
      </c>
      <c r="S8482" t="s">
        <v>36</v>
      </c>
      <c r="T8482" t="s">
        <v>275</v>
      </c>
      <c r="U8482" t="s">
        <v>123</v>
      </c>
      <c r="V8482" t="s">
        <v>39</v>
      </c>
      <c r="W8482" t="s">
        <v>124</v>
      </c>
      <c r="X8482" t="s">
        <v>41</v>
      </c>
      <c r="Y8482" t="s">
        <v>56</v>
      </c>
      <c r="Z8482" t="s">
        <v>223</v>
      </c>
      <c r="AA8482" t="s">
        <v>44</v>
      </c>
      <c r="AB8482" t="s">
        <v>44</v>
      </c>
    </row>
    <row r="8483" spans="1:28" x14ac:dyDescent="0.25">
      <c r="A8483" t="s">
        <v>13500</v>
      </c>
      <c r="B8483" s="1">
        <v>45977</v>
      </c>
      <c r="C8483" t="s">
        <v>3558</v>
      </c>
      <c r="D8483" t="s">
        <v>3559</v>
      </c>
      <c r="E8483">
        <v>60</v>
      </c>
      <c r="F8483" t="s">
        <v>31</v>
      </c>
      <c r="G8483" t="s">
        <v>217</v>
      </c>
      <c r="H8483" t="s">
        <v>218</v>
      </c>
      <c r="I8483" t="s">
        <v>34</v>
      </c>
      <c r="J8483" t="s">
        <v>130</v>
      </c>
      <c r="K8483">
        <v>2</v>
      </c>
      <c r="L8483" s="2">
        <v>28000</v>
      </c>
      <c r="M8483">
        <v>10</v>
      </c>
      <c r="N8483" s="2">
        <v>56000</v>
      </c>
      <c r="O8483" s="2">
        <v>5600</v>
      </c>
      <c r="P8483" s="2">
        <v>50400</v>
      </c>
      <c r="Q8483" s="2">
        <v>39372.26</v>
      </c>
      <c r="R8483" s="2">
        <v>11027.74</v>
      </c>
      <c r="S8483" t="s">
        <v>36</v>
      </c>
      <c r="T8483" t="s">
        <v>114</v>
      </c>
      <c r="U8483" t="s">
        <v>115</v>
      </c>
      <c r="V8483" t="s">
        <v>39</v>
      </c>
      <c r="W8483" t="s">
        <v>92</v>
      </c>
      <c r="X8483" t="s">
        <v>97</v>
      </c>
      <c r="Y8483" t="s">
        <v>42</v>
      </c>
      <c r="Z8483" t="s">
        <v>43</v>
      </c>
      <c r="AA8483" t="s">
        <v>44</v>
      </c>
      <c r="AB8483" t="s">
        <v>44</v>
      </c>
    </row>
    <row r="8484" spans="1:28" x14ac:dyDescent="0.25">
      <c r="A8484" t="s">
        <v>13501</v>
      </c>
      <c r="B8484" s="1">
        <v>45977</v>
      </c>
      <c r="C8484" t="s">
        <v>758</v>
      </c>
      <c r="D8484" t="s">
        <v>759</v>
      </c>
      <c r="E8484">
        <v>22</v>
      </c>
      <c r="F8484" t="s">
        <v>111</v>
      </c>
      <c r="G8484" t="s">
        <v>217</v>
      </c>
      <c r="H8484" t="s">
        <v>218</v>
      </c>
      <c r="I8484" t="s">
        <v>34</v>
      </c>
      <c r="J8484" t="s">
        <v>130</v>
      </c>
      <c r="K8484">
        <v>3</v>
      </c>
      <c r="L8484" s="2">
        <v>28000</v>
      </c>
      <c r="M8484">
        <v>0</v>
      </c>
      <c r="N8484" s="2">
        <v>84000</v>
      </c>
      <c r="O8484" s="2">
        <v>0</v>
      </c>
      <c r="P8484" s="2">
        <v>84000</v>
      </c>
      <c r="Q8484" s="2">
        <v>64028.74</v>
      </c>
      <c r="R8484" s="2">
        <v>19971.259999999998</v>
      </c>
      <c r="S8484" t="s">
        <v>53</v>
      </c>
      <c r="T8484" t="s">
        <v>178</v>
      </c>
      <c r="U8484" t="s">
        <v>154</v>
      </c>
      <c r="V8484" t="s">
        <v>39</v>
      </c>
      <c r="W8484" t="s">
        <v>137</v>
      </c>
      <c r="X8484" t="s">
        <v>67</v>
      </c>
      <c r="Y8484" t="s">
        <v>56</v>
      </c>
      <c r="Z8484" t="s">
        <v>43</v>
      </c>
      <c r="AA8484" t="s">
        <v>44</v>
      </c>
      <c r="AB8484" t="s">
        <v>44</v>
      </c>
    </row>
    <row r="8485" spans="1:28" x14ac:dyDescent="0.25">
      <c r="A8485" t="s">
        <v>13502</v>
      </c>
      <c r="B8485" s="1">
        <v>45977</v>
      </c>
      <c r="C8485" t="s">
        <v>4140</v>
      </c>
      <c r="D8485" t="s">
        <v>4141</v>
      </c>
      <c r="E8485">
        <v>38</v>
      </c>
      <c r="F8485" t="s">
        <v>31</v>
      </c>
      <c r="G8485" t="s">
        <v>134</v>
      </c>
      <c r="H8485" t="s">
        <v>135</v>
      </c>
      <c r="I8485" t="s">
        <v>62</v>
      </c>
      <c r="J8485" t="s">
        <v>130</v>
      </c>
      <c r="K8485">
        <v>3</v>
      </c>
      <c r="L8485" s="2">
        <v>8500</v>
      </c>
      <c r="M8485">
        <v>0</v>
      </c>
      <c r="N8485" s="2">
        <v>25500</v>
      </c>
      <c r="O8485" s="2">
        <v>0</v>
      </c>
      <c r="P8485" s="2">
        <v>25500</v>
      </c>
      <c r="Q8485" s="2">
        <v>14243.51</v>
      </c>
      <c r="R8485" s="2">
        <v>11256.49</v>
      </c>
      <c r="S8485" t="s">
        <v>53</v>
      </c>
      <c r="T8485" t="s">
        <v>275</v>
      </c>
      <c r="U8485" t="s">
        <v>123</v>
      </c>
      <c r="V8485" t="s">
        <v>39</v>
      </c>
      <c r="W8485" t="s">
        <v>137</v>
      </c>
      <c r="X8485" t="s">
        <v>41</v>
      </c>
      <c r="Y8485" t="s">
        <v>56</v>
      </c>
      <c r="Z8485" t="s">
        <v>43</v>
      </c>
      <c r="AA8485" t="s">
        <v>44</v>
      </c>
      <c r="AB8485" t="s">
        <v>44</v>
      </c>
    </row>
    <row r="8486" spans="1:28" x14ac:dyDescent="0.25">
      <c r="A8486" t="s">
        <v>13503</v>
      </c>
      <c r="B8486" s="1">
        <v>45977</v>
      </c>
      <c r="C8486" t="s">
        <v>9972</v>
      </c>
      <c r="D8486" t="s">
        <v>9973</v>
      </c>
      <c r="E8486">
        <v>19</v>
      </c>
      <c r="F8486" t="s">
        <v>111</v>
      </c>
      <c r="G8486" t="s">
        <v>366</v>
      </c>
      <c r="H8486" t="s">
        <v>367</v>
      </c>
      <c r="I8486" t="s">
        <v>34</v>
      </c>
      <c r="J8486" t="s">
        <v>130</v>
      </c>
      <c r="K8486">
        <v>4</v>
      </c>
      <c r="L8486" s="2">
        <v>14500</v>
      </c>
      <c r="M8486">
        <v>25</v>
      </c>
      <c r="N8486" s="2">
        <v>58000</v>
      </c>
      <c r="O8486" s="2">
        <v>14500</v>
      </c>
      <c r="P8486" s="2">
        <v>43500</v>
      </c>
      <c r="Q8486" s="2">
        <v>31643.8</v>
      </c>
      <c r="R8486" s="2">
        <v>11856.2</v>
      </c>
      <c r="S8486" t="s">
        <v>53</v>
      </c>
      <c r="T8486" t="s">
        <v>290</v>
      </c>
      <c r="U8486" t="s">
        <v>291</v>
      </c>
      <c r="V8486" t="s">
        <v>39</v>
      </c>
      <c r="W8486" t="s">
        <v>92</v>
      </c>
      <c r="X8486" t="s">
        <v>41</v>
      </c>
      <c r="Y8486" t="s">
        <v>56</v>
      </c>
      <c r="Z8486" t="s">
        <v>43</v>
      </c>
      <c r="AA8486" t="s">
        <v>44</v>
      </c>
      <c r="AB8486" t="s">
        <v>44</v>
      </c>
    </row>
    <row r="8487" spans="1:28" x14ac:dyDescent="0.25">
      <c r="A8487" t="s">
        <v>13504</v>
      </c>
      <c r="B8487" s="1">
        <v>45977</v>
      </c>
      <c r="C8487" t="s">
        <v>2488</v>
      </c>
      <c r="D8487" t="s">
        <v>2489</v>
      </c>
      <c r="E8487">
        <v>42</v>
      </c>
      <c r="F8487" t="s">
        <v>31</v>
      </c>
      <c r="G8487" t="s">
        <v>344</v>
      </c>
      <c r="H8487" t="s">
        <v>345</v>
      </c>
      <c r="I8487" t="s">
        <v>34</v>
      </c>
      <c r="J8487" t="s">
        <v>121</v>
      </c>
      <c r="K8487">
        <v>2</v>
      </c>
      <c r="L8487" s="2">
        <v>1600</v>
      </c>
      <c r="M8487">
        <v>5</v>
      </c>
      <c r="N8487" s="2">
        <v>3200</v>
      </c>
      <c r="O8487" s="2">
        <v>160</v>
      </c>
      <c r="P8487" s="2">
        <v>3040</v>
      </c>
      <c r="Q8487" s="2">
        <v>2033.54</v>
      </c>
      <c r="R8487" s="2">
        <v>1006.46</v>
      </c>
      <c r="S8487" t="s">
        <v>36</v>
      </c>
      <c r="T8487" t="s">
        <v>114</v>
      </c>
      <c r="U8487" t="s">
        <v>115</v>
      </c>
      <c r="V8487" t="s">
        <v>39</v>
      </c>
      <c r="W8487" t="s">
        <v>137</v>
      </c>
      <c r="X8487" t="s">
        <v>41</v>
      </c>
      <c r="Y8487" t="s">
        <v>56</v>
      </c>
      <c r="Z8487" t="s">
        <v>43</v>
      </c>
      <c r="AA8487" t="s">
        <v>44</v>
      </c>
      <c r="AB8487" t="s">
        <v>44</v>
      </c>
    </row>
    <row r="8488" spans="1:28" x14ac:dyDescent="0.25">
      <c r="A8488" t="s">
        <v>13505</v>
      </c>
      <c r="B8488" s="1">
        <v>45977</v>
      </c>
      <c r="C8488" t="s">
        <v>7405</v>
      </c>
      <c r="D8488" t="s">
        <v>7406</v>
      </c>
      <c r="E8488">
        <v>50</v>
      </c>
      <c r="F8488" t="s">
        <v>111</v>
      </c>
      <c r="G8488" t="s">
        <v>168</v>
      </c>
      <c r="H8488" t="s">
        <v>169</v>
      </c>
      <c r="I8488" t="s">
        <v>62</v>
      </c>
      <c r="J8488" t="s">
        <v>143</v>
      </c>
      <c r="K8488">
        <v>1</v>
      </c>
      <c r="L8488" s="2">
        <v>1800</v>
      </c>
      <c r="M8488">
        <v>0</v>
      </c>
      <c r="N8488" s="2">
        <v>1800</v>
      </c>
      <c r="O8488" s="2">
        <v>0</v>
      </c>
      <c r="P8488" s="2">
        <v>1800</v>
      </c>
      <c r="Q8488" s="2">
        <v>1474.9</v>
      </c>
      <c r="R8488" s="2">
        <v>325.10000000000002</v>
      </c>
      <c r="S8488" t="s">
        <v>53</v>
      </c>
      <c r="T8488" t="s">
        <v>263</v>
      </c>
      <c r="U8488" t="s">
        <v>91</v>
      </c>
      <c r="V8488" t="s">
        <v>39</v>
      </c>
      <c r="W8488" t="s">
        <v>66</v>
      </c>
      <c r="X8488" t="s">
        <v>41</v>
      </c>
      <c r="Y8488" t="s">
        <v>42</v>
      </c>
      <c r="Z8488" t="s">
        <v>43</v>
      </c>
      <c r="AA8488" t="s">
        <v>44</v>
      </c>
      <c r="AB8488" t="s">
        <v>68</v>
      </c>
    </row>
    <row r="8489" spans="1:28" x14ac:dyDescent="0.25">
      <c r="A8489" t="s">
        <v>13506</v>
      </c>
      <c r="B8489" s="1">
        <v>45977</v>
      </c>
      <c r="C8489" t="s">
        <v>1854</v>
      </c>
      <c r="D8489" t="s">
        <v>1855</v>
      </c>
      <c r="E8489">
        <v>48</v>
      </c>
      <c r="F8489" t="s">
        <v>48</v>
      </c>
      <c r="G8489" t="s">
        <v>176</v>
      </c>
      <c r="H8489" t="s">
        <v>177</v>
      </c>
      <c r="I8489" t="s">
        <v>34</v>
      </c>
      <c r="J8489" t="s">
        <v>35</v>
      </c>
      <c r="K8489">
        <v>3</v>
      </c>
      <c r="L8489" s="2">
        <v>6500</v>
      </c>
      <c r="M8489">
        <v>15</v>
      </c>
      <c r="N8489" s="2">
        <v>19500</v>
      </c>
      <c r="O8489" s="2">
        <v>2925</v>
      </c>
      <c r="P8489" s="2">
        <v>16575</v>
      </c>
      <c r="Q8489" s="2">
        <v>13442.93</v>
      </c>
      <c r="R8489" s="2">
        <v>3132.07</v>
      </c>
      <c r="S8489" t="s">
        <v>53</v>
      </c>
      <c r="T8489" t="s">
        <v>114</v>
      </c>
      <c r="U8489" t="s">
        <v>115</v>
      </c>
      <c r="V8489" t="s">
        <v>39</v>
      </c>
      <c r="W8489" t="s">
        <v>137</v>
      </c>
      <c r="X8489" t="s">
        <v>41</v>
      </c>
      <c r="Y8489" t="s">
        <v>56</v>
      </c>
      <c r="Z8489" t="s">
        <v>43</v>
      </c>
      <c r="AA8489" t="s">
        <v>44</v>
      </c>
      <c r="AB8489" t="s">
        <v>44</v>
      </c>
    </row>
    <row r="8490" spans="1:28" x14ac:dyDescent="0.25">
      <c r="A8490" t="s">
        <v>13507</v>
      </c>
      <c r="B8490" s="1">
        <v>45977</v>
      </c>
      <c r="C8490" t="s">
        <v>12301</v>
      </c>
      <c r="D8490" t="s">
        <v>12302</v>
      </c>
      <c r="E8490">
        <v>47</v>
      </c>
      <c r="F8490" t="s">
        <v>48</v>
      </c>
      <c r="G8490" t="s">
        <v>197</v>
      </c>
      <c r="H8490" t="s">
        <v>198</v>
      </c>
      <c r="I8490" t="s">
        <v>74</v>
      </c>
      <c r="J8490" t="s">
        <v>75</v>
      </c>
      <c r="K8490">
        <v>2</v>
      </c>
      <c r="L8490" s="2">
        <v>2600</v>
      </c>
      <c r="M8490">
        <v>10</v>
      </c>
      <c r="N8490" s="2">
        <v>5200</v>
      </c>
      <c r="O8490" s="2">
        <v>520</v>
      </c>
      <c r="P8490" s="2">
        <v>4680</v>
      </c>
      <c r="Q8490" s="2">
        <v>2605.9499999999998</v>
      </c>
      <c r="R8490" s="2">
        <v>2074.0500000000002</v>
      </c>
      <c r="S8490" t="s">
        <v>53</v>
      </c>
      <c r="T8490" t="s">
        <v>222</v>
      </c>
      <c r="U8490" t="s">
        <v>38</v>
      </c>
      <c r="V8490" t="s">
        <v>39</v>
      </c>
      <c r="W8490" t="s">
        <v>66</v>
      </c>
      <c r="X8490" t="s">
        <v>67</v>
      </c>
      <c r="Y8490" t="s">
        <v>42</v>
      </c>
      <c r="Z8490" t="s">
        <v>43</v>
      </c>
      <c r="AA8490" t="s">
        <v>44</v>
      </c>
      <c r="AB8490" t="s">
        <v>44</v>
      </c>
    </row>
    <row r="8491" spans="1:28" x14ac:dyDescent="0.25">
      <c r="A8491" t="s">
        <v>13508</v>
      </c>
      <c r="B8491" s="1">
        <v>45978</v>
      </c>
      <c r="C8491" t="s">
        <v>6358</v>
      </c>
      <c r="D8491" t="s">
        <v>6359</v>
      </c>
      <c r="E8491">
        <v>20</v>
      </c>
      <c r="F8491" t="s">
        <v>48</v>
      </c>
      <c r="G8491" t="s">
        <v>285</v>
      </c>
      <c r="H8491" t="s">
        <v>286</v>
      </c>
      <c r="I8491" t="s">
        <v>34</v>
      </c>
      <c r="J8491" t="s">
        <v>121</v>
      </c>
      <c r="K8491">
        <v>4</v>
      </c>
      <c r="L8491" s="2">
        <v>3200</v>
      </c>
      <c r="M8491">
        <v>20</v>
      </c>
      <c r="N8491" s="2">
        <v>12800</v>
      </c>
      <c r="O8491" s="2">
        <v>2560</v>
      </c>
      <c r="P8491" s="2">
        <v>10240</v>
      </c>
      <c r="Q8491" s="2">
        <v>7427.55</v>
      </c>
      <c r="R8491" s="2">
        <v>2812.45</v>
      </c>
      <c r="S8491" t="s">
        <v>53</v>
      </c>
      <c r="T8491" t="s">
        <v>65</v>
      </c>
      <c r="U8491" t="s">
        <v>65</v>
      </c>
      <c r="V8491" t="s">
        <v>39</v>
      </c>
      <c r="W8491" t="s">
        <v>66</v>
      </c>
      <c r="X8491" t="s">
        <v>97</v>
      </c>
      <c r="Y8491" t="s">
        <v>42</v>
      </c>
      <c r="Z8491" t="s">
        <v>43</v>
      </c>
      <c r="AA8491" t="s">
        <v>44</v>
      </c>
      <c r="AB8491" t="s">
        <v>44</v>
      </c>
    </row>
    <row r="8492" spans="1:28" x14ac:dyDescent="0.25">
      <c r="A8492" t="s">
        <v>13509</v>
      </c>
      <c r="B8492" s="1">
        <v>45978</v>
      </c>
      <c r="C8492" t="s">
        <v>7993</v>
      </c>
      <c r="D8492" t="s">
        <v>7994</v>
      </c>
      <c r="E8492">
        <v>20</v>
      </c>
      <c r="F8492" t="s">
        <v>31</v>
      </c>
      <c r="G8492" t="s">
        <v>72</v>
      </c>
      <c r="H8492" t="s">
        <v>73</v>
      </c>
      <c r="I8492" t="s">
        <v>74</v>
      </c>
      <c r="J8492" t="s">
        <v>75</v>
      </c>
      <c r="K8492">
        <v>2</v>
      </c>
      <c r="L8492" s="2">
        <v>2200</v>
      </c>
      <c r="M8492">
        <v>5</v>
      </c>
      <c r="N8492" s="2">
        <v>4400</v>
      </c>
      <c r="O8492" s="2">
        <v>220</v>
      </c>
      <c r="P8492" s="2">
        <v>4180</v>
      </c>
      <c r="Q8492" s="2">
        <v>2933.13</v>
      </c>
      <c r="R8492" s="2">
        <v>1246.8699999999999</v>
      </c>
      <c r="S8492" t="s">
        <v>53</v>
      </c>
      <c r="T8492" t="s">
        <v>122</v>
      </c>
      <c r="U8492" t="s">
        <v>123</v>
      </c>
      <c r="V8492" t="s">
        <v>39</v>
      </c>
      <c r="W8492" t="s">
        <v>92</v>
      </c>
      <c r="X8492" t="s">
        <v>97</v>
      </c>
      <c r="Y8492" t="s">
        <v>56</v>
      </c>
      <c r="Z8492" t="s">
        <v>43</v>
      </c>
      <c r="AA8492" t="s">
        <v>44</v>
      </c>
      <c r="AB8492" t="s">
        <v>44</v>
      </c>
    </row>
    <row r="8493" spans="1:28" x14ac:dyDescent="0.25">
      <c r="A8493" t="s">
        <v>13510</v>
      </c>
      <c r="B8493" s="1">
        <v>45978</v>
      </c>
      <c r="C8493" t="s">
        <v>4670</v>
      </c>
      <c r="D8493" t="s">
        <v>4671</v>
      </c>
      <c r="E8493">
        <v>37</v>
      </c>
      <c r="F8493" t="s">
        <v>31</v>
      </c>
      <c r="G8493" t="s">
        <v>243</v>
      </c>
      <c r="H8493" t="s">
        <v>244</v>
      </c>
      <c r="I8493" t="s">
        <v>103</v>
      </c>
      <c r="J8493" t="s">
        <v>104</v>
      </c>
      <c r="K8493">
        <v>1</v>
      </c>
      <c r="L8493" s="2">
        <v>450</v>
      </c>
      <c r="M8493">
        <v>10</v>
      </c>
      <c r="N8493" s="2">
        <v>450</v>
      </c>
      <c r="O8493" s="2">
        <v>45</v>
      </c>
      <c r="P8493" s="2">
        <v>405</v>
      </c>
      <c r="Q8493" s="2">
        <v>255.13</v>
      </c>
      <c r="R8493" s="2">
        <v>149.87</v>
      </c>
      <c r="S8493" t="s">
        <v>53</v>
      </c>
      <c r="T8493" t="s">
        <v>263</v>
      </c>
      <c r="U8493" t="s">
        <v>91</v>
      </c>
      <c r="V8493" t="s">
        <v>39</v>
      </c>
      <c r="W8493" t="s">
        <v>40</v>
      </c>
      <c r="X8493" t="s">
        <v>41</v>
      </c>
      <c r="Y8493" t="s">
        <v>56</v>
      </c>
      <c r="Z8493" t="s">
        <v>107</v>
      </c>
      <c r="AA8493" t="s">
        <v>44</v>
      </c>
      <c r="AB8493" t="s">
        <v>68</v>
      </c>
    </row>
    <row r="8494" spans="1:28" x14ac:dyDescent="0.25">
      <c r="A8494" t="s">
        <v>13511</v>
      </c>
      <c r="B8494" s="1">
        <v>45978</v>
      </c>
      <c r="C8494" t="s">
        <v>4877</v>
      </c>
      <c r="D8494" t="s">
        <v>4878</v>
      </c>
      <c r="E8494">
        <v>30</v>
      </c>
      <c r="F8494" t="s">
        <v>31</v>
      </c>
      <c r="G8494" t="s">
        <v>32</v>
      </c>
      <c r="H8494" t="s">
        <v>33</v>
      </c>
      <c r="I8494" t="s">
        <v>34</v>
      </c>
      <c r="J8494" t="s">
        <v>35</v>
      </c>
      <c r="K8494">
        <v>1</v>
      </c>
      <c r="L8494" s="2">
        <v>55000</v>
      </c>
      <c r="M8494">
        <v>15</v>
      </c>
      <c r="N8494" s="2">
        <v>55000</v>
      </c>
      <c r="O8494" s="2">
        <v>8250</v>
      </c>
      <c r="P8494" s="2">
        <v>46750</v>
      </c>
      <c r="Q8494" s="2">
        <v>27508.67</v>
      </c>
      <c r="R8494" s="2">
        <v>19241.330000000002</v>
      </c>
      <c r="S8494" t="s">
        <v>53</v>
      </c>
      <c r="T8494" t="s">
        <v>105</v>
      </c>
      <c r="U8494" t="s">
        <v>106</v>
      </c>
      <c r="V8494" t="s">
        <v>39</v>
      </c>
      <c r="W8494" t="s">
        <v>92</v>
      </c>
      <c r="X8494" t="s">
        <v>67</v>
      </c>
      <c r="Y8494" t="s">
        <v>56</v>
      </c>
      <c r="Z8494" t="s">
        <v>43</v>
      </c>
      <c r="AA8494" t="s">
        <v>44</v>
      </c>
      <c r="AB8494" t="s">
        <v>44</v>
      </c>
    </row>
    <row r="8495" spans="1:28" x14ac:dyDescent="0.25">
      <c r="A8495" t="s">
        <v>13512</v>
      </c>
      <c r="B8495" s="1">
        <v>45978</v>
      </c>
      <c r="C8495" t="s">
        <v>3316</v>
      </c>
      <c r="D8495" t="s">
        <v>3317</v>
      </c>
      <c r="E8495">
        <v>34</v>
      </c>
      <c r="F8495" t="s">
        <v>31</v>
      </c>
      <c r="G8495" t="s">
        <v>387</v>
      </c>
      <c r="H8495" t="s">
        <v>388</v>
      </c>
      <c r="I8495" t="s">
        <v>74</v>
      </c>
      <c r="J8495" t="s">
        <v>75</v>
      </c>
      <c r="K8495">
        <v>5</v>
      </c>
      <c r="L8495" s="2">
        <v>3200</v>
      </c>
      <c r="M8495">
        <v>15</v>
      </c>
      <c r="N8495" s="2">
        <v>16000</v>
      </c>
      <c r="O8495" s="2">
        <v>2400</v>
      </c>
      <c r="P8495" s="2">
        <v>13600</v>
      </c>
      <c r="Q8495" s="2">
        <v>10992.27</v>
      </c>
      <c r="R8495" s="2">
        <v>2607.73</v>
      </c>
      <c r="S8495" t="s">
        <v>53</v>
      </c>
      <c r="T8495" t="s">
        <v>65</v>
      </c>
      <c r="U8495" t="s">
        <v>65</v>
      </c>
      <c r="V8495" t="s">
        <v>39</v>
      </c>
      <c r="W8495" t="s">
        <v>66</v>
      </c>
      <c r="X8495" t="s">
        <v>97</v>
      </c>
      <c r="Y8495" t="s">
        <v>56</v>
      </c>
      <c r="Z8495" t="s">
        <v>43</v>
      </c>
      <c r="AA8495" t="s">
        <v>44</v>
      </c>
      <c r="AB8495" t="s">
        <v>44</v>
      </c>
    </row>
    <row r="8496" spans="1:28" x14ac:dyDescent="0.25">
      <c r="A8496" t="s">
        <v>13513</v>
      </c>
      <c r="B8496" s="1">
        <v>45978</v>
      </c>
      <c r="C8496" t="s">
        <v>1794</v>
      </c>
      <c r="D8496" t="s">
        <v>1795</v>
      </c>
      <c r="E8496">
        <v>29</v>
      </c>
      <c r="F8496" t="s">
        <v>111</v>
      </c>
      <c r="G8496" t="s">
        <v>148</v>
      </c>
      <c r="H8496" t="s">
        <v>149</v>
      </c>
      <c r="I8496" t="s">
        <v>74</v>
      </c>
      <c r="J8496" t="s">
        <v>130</v>
      </c>
      <c r="K8496">
        <v>1</v>
      </c>
      <c r="L8496" s="2">
        <v>3500</v>
      </c>
      <c r="M8496">
        <v>0</v>
      </c>
      <c r="N8496" s="2">
        <v>3500</v>
      </c>
      <c r="O8496" s="2">
        <v>0</v>
      </c>
      <c r="P8496" s="2">
        <v>3500</v>
      </c>
      <c r="Q8496" s="2">
        <v>2802.76</v>
      </c>
      <c r="R8496" s="2">
        <v>697.24</v>
      </c>
      <c r="S8496" t="s">
        <v>36</v>
      </c>
      <c r="T8496" t="s">
        <v>290</v>
      </c>
      <c r="U8496" t="s">
        <v>291</v>
      </c>
      <c r="V8496" t="s">
        <v>39</v>
      </c>
      <c r="W8496" t="s">
        <v>66</v>
      </c>
      <c r="X8496" t="s">
        <v>41</v>
      </c>
      <c r="Y8496" t="s">
        <v>42</v>
      </c>
      <c r="Z8496" t="s">
        <v>43</v>
      </c>
      <c r="AA8496" t="s">
        <v>44</v>
      </c>
      <c r="AB8496" t="s">
        <v>44</v>
      </c>
    </row>
    <row r="8497" spans="1:28" x14ac:dyDescent="0.25">
      <c r="A8497" t="s">
        <v>13514</v>
      </c>
      <c r="B8497" s="1">
        <v>45978</v>
      </c>
      <c r="C8497" t="s">
        <v>1817</v>
      </c>
      <c r="D8497" t="s">
        <v>1818</v>
      </c>
      <c r="E8497">
        <v>49</v>
      </c>
      <c r="F8497" t="s">
        <v>111</v>
      </c>
      <c r="G8497" t="s">
        <v>141</v>
      </c>
      <c r="H8497" t="s">
        <v>142</v>
      </c>
      <c r="I8497" t="s">
        <v>74</v>
      </c>
      <c r="J8497" t="s">
        <v>143</v>
      </c>
      <c r="K8497">
        <v>1</v>
      </c>
      <c r="L8497" s="2">
        <v>900</v>
      </c>
      <c r="M8497">
        <v>25</v>
      </c>
      <c r="N8497" s="2">
        <v>900</v>
      </c>
      <c r="O8497" s="2">
        <v>225</v>
      </c>
      <c r="P8497" s="2">
        <v>675</v>
      </c>
      <c r="Q8497" s="2">
        <v>526.16</v>
      </c>
      <c r="R8497" s="2">
        <v>148.84</v>
      </c>
      <c r="S8497" t="s">
        <v>53</v>
      </c>
      <c r="T8497" t="s">
        <v>578</v>
      </c>
      <c r="U8497" t="s">
        <v>579</v>
      </c>
      <c r="V8497" t="s">
        <v>39</v>
      </c>
      <c r="W8497" t="s">
        <v>92</v>
      </c>
      <c r="X8497" t="s">
        <v>97</v>
      </c>
      <c r="Y8497" t="s">
        <v>56</v>
      </c>
      <c r="Z8497" t="s">
        <v>43</v>
      </c>
      <c r="AA8497" t="s">
        <v>44</v>
      </c>
      <c r="AB8497" t="s">
        <v>44</v>
      </c>
    </row>
    <row r="8498" spans="1:28" x14ac:dyDescent="0.25">
      <c r="A8498" t="s">
        <v>13515</v>
      </c>
      <c r="B8498" s="1">
        <v>45978</v>
      </c>
      <c r="C8498" t="s">
        <v>1846</v>
      </c>
      <c r="D8498" t="s">
        <v>1847</v>
      </c>
      <c r="E8498">
        <v>45</v>
      </c>
      <c r="F8498" t="s">
        <v>48</v>
      </c>
      <c r="G8498" t="s">
        <v>285</v>
      </c>
      <c r="H8498" t="s">
        <v>286</v>
      </c>
      <c r="I8498" t="s">
        <v>34</v>
      </c>
      <c r="J8498" t="s">
        <v>121</v>
      </c>
      <c r="K8498">
        <v>3</v>
      </c>
      <c r="L8498" s="2">
        <v>3200</v>
      </c>
      <c r="M8498">
        <v>20</v>
      </c>
      <c r="N8498" s="2">
        <v>9600</v>
      </c>
      <c r="O8498" s="2">
        <v>1920</v>
      </c>
      <c r="P8498" s="2">
        <v>7680</v>
      </c>
      <c r="Q8498" s="2">
        <v>5316.38</v>
      </c>
      <c r="R8498" s="2">
        <v>2363.62</v>
      </c>
      <c r="S8498" t="s">
        <v>64</v>
      </c>
      <c r="T8498" t="s">
        <v>178</v>
      </c>
      <c r="U8498" t="s">
        <v>154</v>
      </c>
      <c r="V8498" t="s">
        <v>39</v>
      </c>
      <c r="W8498" t="s">
        <v>83</v>
      </c>
      <c r="X8498" t="s">
        <v>41</v>
      </c>
      <c r="Y8498" t="s">
        <v>56</v>
      </c>
      <c r="Z8498" t="s">
        <v>43</v>
      </c>
      <c r="AA8498" t="s">
        <v>68</v>
      </c>
      <c r="AB8498" t="s">
        <v>44</v>
      </c>
    </row>
    <row r="8499" spans="1:28" x14ac:dyDescent="0.25">
      <c r="A8499" t="s">
        <v>13516</v>
      </c>
      <c r="B8499" s="1">
        <v>45978</v>
      </c>
      <c r="C8499" t="s">
        <v>3122</v>
      </c>
      <c r="D8499" t="s">
        <v>3123</v>
      </c>
      <c r="E8499">
        <v>54</v>
      </c>
      <c r="F8499" t="s">
        <v>48</v>
      </c>
      <c r="G8499" t="s">
        <v>101</v>
      </c>
      <c r="H8499" t="s">
        <v>102</v>
      </c>
      <c r="I8499" t="s">
        <v>103</v>
      </c>
      <c r="J8499" t="s">
        <v>104</v>
      </c>
      <c r="K8499">
        <v>1</v>
      </c>
      <c r="L8499" s="2">
        <v>1800</v>
      </c>
      <c r="M8499">
        <v>10</v>
      </c>
      <c r="N8499" s="2">
        <v>1800</v>
      </c>
      <c r="O8499" s="2">
        <v>180</v>
      </c>
      <c r="P8499" s="2">
        <v>1620</v>
      </c>
      <c r="Q8499" s="2">
        <v>1314.44</v>
      </c>
      <c r="R8499" s="2">
        <v>305.56</v>
      </c>
      <c r="S8499" t="s">
        <v>53</v>
      </c>
      <c r="T8499" t="s">
        <v>54</v>
      </c>
      <c r="U8499" t="s">
        <v>55</v>
      </c>
      <c r="V8499" t="s">
        <v>39</v>
      </c>
      <c r="W8499" t="s">
        <v>124</v>
      </c>
      <c r="X8499" t="s">
        <v>41</v>
      </c>
      <c r="Y8499" t="s">
        <v>42</v>
      </c>
      <c r="Z8499" t="s">
        <v>107</v>
      </c>
      <c r="AA8499" t="s">
        <v>44</v>
      </c>
      <c r="AB8499" t="s">
        <v>44</v>
      </c>
    </row>
    <row r="8500" spans="1:28" x14ac:dyDescent="0.25">
      <c r="A8500" t="s">
        <v>13517</v>
      </c>
      <c r="B8500" s="1">
        <v>45978</v>
      </c>
      <c r="C8500" t="s">
        <v>3585</v>
      </c>
      <c r="D8500" t="s">
        <v>3586</v>
      </c>
      <c r="E8500">
        <v>59</v>
      </c>
      <c r="F8500" t="s">
        <v>48</v>
      </c>
      <c r="G8500" t="s">
        <v>202</v>
      </c>
      <c r="H8500" t="s">
        <v>203</v>
      </c>
      <c r="I8500" t="s">
        <v>103</v>
      </c>
      <c r="J8500" t="s">
        <v>104</v>
      </c>
      <c r="K8500">
        <v>1</v>
      </c>
      <c r="L8500" s="2">
        <v>550</v>
      </c>
      <c r="M8500">
        <v>20</v>
      </c>
      <c r="N8500" s="2">
        <v>550</v>
      </c>
      <c r="O8500" s="2">
        <v>110</v>
      </c>
      <c r="P8500" s="2">
        <v>440</v>
      </c>
      <c r="Q8500" s="2">
        <v>304.10000000000002</v>
      </c>
      <c r="R8500" s="2">
        <v>135.9</v>
      </c>
      <c r="S8500" t="s">
        <v>53</v>
      </c>
      <c r="T8500" t="s">
        <v>96</v>
      </c>
      <c r="U8500" t="s">
        <v>96</v>
      </c>
      <c r="V8500" t="s">
        <v>39</v>
      </c>
      <c r="W8500" t="s">
        <v>66</v>
      </c>
      <c r="X8500" t="s">
        <v>67</v>
      </c>
      <c r="Y8500" t="s">
        <v>56</v>
      </c>
      <c r="Z8500" t="s">
        <v>43</v>
      </c>
      <c r="AA8500" t="s">
        <v>44</v>
      </c>
      <c r="AB8500" t="s">
        <v>44</v>
      </c>
    </row>
    <row r="8501" spans="1:28" x14ac:dyDescent="0.25">
      <c r="A8501" t="s">
        <v>13518</v>
      </c>
      <c r="B8501" s="1">
        <v>45978</v>
      </c>
      <c r="C8501" t="s">
        <v>1703</v>
      </c>
      <c r="D8501" t="s">
        <v>1704</v>
      </c>
      <c r="E8501">
        <v>25</v>
      </c>
      <c r="F8501" t="s">
        <v>48</v>
      </c>
      <c r="G8501" t="s">
        <v>352</v>
      </c>
      <c r="H8501" t="s">
        <v>353</v>
      </c>
      <c r="I8501" t="s">
        <v>103</v>
      </c>
      <c r="J8501" t="s">
        <v>104</v>
      </c>
      <c r="K8501">
        <v>1</v>
      </c>
      <c r="L8501" s="2">
        <v>850</v>
      </c>
      <c r="M8501">
        <v>15</v>
      </c>
      <c r="N8501" s="2">
        <v>850</v>
      </c>
      <c r="O8501" s="2">
        <v>127.5</v>
      </c>
      <c r="P8501" s="2">
        <v>722.5</v>
      </c>
      <c r="Q8501" s="2">
        <v>463.99</v>
      </c>
      <c r="R8501" s="2">
        <v>258.51</v>
      </c>
      <c r="S8501" t="s">
        <v>53</v>
      </c>
      <c r="T8501" t="s">
        <v>54</v>
      </c>
      <c r="U8501" t="s">
        <v>55</v>
      </c>
      <c r="V8501" t="s">
        <v>39</v>
      </c>
      <c r="W8501" t="s">
        <v>66</v>
      </c>
      <c r="X8501" t="s">
        <v>97</v>
      </c>
      <c r="Y8501" t="s">
        <v>56</v>
      </c>
      <c r="Z8501" t="s">
        <v>223</v>
      </c>
      <c r="AA8501" t="s">
        <v>44</v>
      </c>
      <c r="AB8501" t="s">
        <v>44</v>
      </c>
    </row>
    <row r="8502" spans="1:28" x14ac:dyDescent="0.25">
      <c r="A8502" t="s">
        <v>13519</v>
      </c>
      <c r="B8502" s="1">
        <v>45978</v>
      </c>
      <c r="C8502" t="s">
        <v>3342</v>
      </c>
      <c r="D8502" t="s">
        <v>3343</v>
      </c>
      <c r="E8502">
        <v>44</v>
      </c>
      <c r="F8502" t="s">
        <v>111</v>
      </c>
      <c r="G8502" t="s">
        <v>280</v>
      </c>
      <c r="H8502" t="s">
        <v>281</v>
      </c>
      <c r="I8502" t="s">
        <v>62</v>
      </c>
      <c r="J8502" t="s">
        <v>190</v>
      </c>
      <c r="K8502">
        <v>1</v>
      </c>
      <c r="L8502" s="2">
        <v>700</v>
      </c>
      <c r="M8502">
        <v>15</v>
      </c>
      <c r="N8502" s="2">
        <v>700</v>
      </c>
      <c r="O8502" s="2">
        <v>105</v>
      </c>
      <c r="P8502" s="2">
        <v>595</v>
      </c>
      <c r="Q8502" s="2">
        <v>441.9</v>
      </c>
      <c r="R8502" s="2">
        <v>153.1</v>
      </c>
      <c r="S8502" t="s">
        <v>36</v>
      </c>
      <c r="T8502" t="s">
        <v>65</v>
      </c>
      <c r="U8502" t="s">
        <v>65</v>
      </c>
      <c r="V8502" t="s">
        <v>39</v>
      </c>
      <c r="W8502" t="s">
        <v>137</v>
      </c>
      <c r="X8502" t="s">
        <v>97</v>
      </c>
      <c r="Y8502" t="s">
        <v>56</v>
      </c>
      <c r="Z8502" t="s">
        <v>223</v>
      </c>
      <c r="AA8502" t="s">
        <v>44</v>
      </c>
      <c r="AB8502" t="s">
        <v>44</v>
      </c>
    </row>
    <row r="8503" spans="1:28" x14ac:dyDescent="0.25">
      <c r="A8503" t="s">
        <v>13520</v>
      </c>
      <c r="B8503" s="1">
        <v>45978</v>
      </c>
      <c r="C8503" t="s">
        <v>603</v>
      </c>
      <c r="D8503" t="s">
        <v>604</v>
      </c>
      <c r="E8503">
        <v>45</v>
      </c>
      <c r="F8503" t="s">
        <v>48</v>
      </c>
      <c r="G8503" t="s">
        <v>207</v>
      </c>
      <c r="H8503" t="s">
        <v>208</v>
      </c>
      <c r="I8503" t="s">
        <v>34</v>
      </c>
      <c r="J8503" t="s">
        <v>143</v>
      </c>
      <c r="K8503">
        <v>2</v>
      </c>
      <c r="L8503" s="2">
        <v>18000</v>
      </c>
      <c r="M8503">
        <v>0</v>
      </c>
      <c r="N8503" s="2">
        <v>36000</v>
      </c>
      <c r="O8503" s="2">
        <v>0</v>
      </c>
      <c r="P8503" s="2">
        <v>36000</v>
      </c>
      <c r="Q8503" s="2">
        <v>21323.72</v>
      </c>
      <c r="R8503" s="2">
        <v>14676.28</v>
      </c>
      <c r="S8503" t="s">
        <v>36</v>
      </c>
      <c r="T8503" t="s">
        <v>90</v>
      </c>
      <c r="U8503" t="s">
        <v>91</v>
      </c>
      <c r="V8503" t="s">
        <v>39</v>
      </c>
      <c r="W8503" t="s">
        <v>124</v>
      </c>
      <c r="X8503" t="s">
        <v>97</v>
      </c>
      <c r="Y8503" t="s">
        <v>56</v>
      </c>
      <c r="Z8503" t="s">
        <v>43</v>
      </c>
      <c r="AA8503" t="s">
        <v>44</v>
      </c>
      <c r="AB8503" t="s">
        <v>44</v>
      </c>
    </row>
    <row r="8504" spans="1:28" x14ac:dyDescent="0.25">
      <c r="A8504" t="s">
        <v>13521</v>
      </c>
      <c r="B8504" s="1">
        <v>45979</v>
      </c>
      <c r="C8504" t="s">
        <v>1911</v>
      </c>
      <c r="D8504" t="s">
        <v>1912</v>
      </c>
      <c r="E8504">
        <v>20</v>
      </c>
      <c r="F8504" t="s">
        <v>31</v>
      </c>
      <c r="G8504" t="s">
        <v>72</v>
      </c>
      <c r="H8504" t="s">
        <v>73</v>
      </c>
      <c r="I8504" t="s">
        <v>74</v>
      </c>
      <c r="J8504" t="s">
        <v>75</v>
      </c>
      <c r="K8504">
        <v>1</v>
      </c>
      <c r="L8504" s="2">
        <v>2200</v>
      </c>
      <c r="M8504">
        <v>20</v>
      </c>
      <c r="N8504" s="2">
        <v>2200</v>
      </c>
      <c r="O8504" s="2">
        <v>440</v>
      </c>
      <c r="P8504" s="2">
        <v>1760</v>
      </c>
      <c r="Q8504" s="2">
        <v>1351.42</v>
      </c>
      <c r="R8504" s="2">
        <v>408.58</v>
      </c>
      <c r="S8504" t="s">
        <v>53</v>
      </c>
      <c r="T8504" t="s">
        <v>54</v>
      </c>
      <c r="U8504" t="s">
        <v>55</v>
      </c>
      <c r="V8504" t="s">
        <v>39</v>
      </c>
      <c r="W8504" t="s">
        <v>83</v>
      </c>
      <c r="X8504" t="s">
        <v>41</v>
      </c>
      <c r="Y8504" t="s">
        <v>56</v>
      </c>
      <c r="Z8504" t="s">
        <v>43</v>
      </c>
      <c r="AA8504" t="s">
        <v>68</v>
      </c>
      <c r="AB8504" t="s">
        <v>44</v>
      </c>
    </row>
    <row r="8505" spans="1:28" x14ac:dyDescent="0.25">
      <c r="A8505" t="s">
        <v>13522</v>
      </c>
      <c r="B8505" s="1">
        <v>45979</v>
      </c>
      <c r="C8505" t="s">
        <v>8492</v>
      </c>
      <c r="D8505" t="s">
        <v>8493</v>
      </c>
      <c r="E8505">
        <v>45</v>
      </c>
      <c r="F8505" t="s">
        <v>111</v>
      </c>
      <c r="G8505" t="s">
        <v>134</v>
      </c>
      <c r="H8505" t="s">
        <v>135</v>
      </c>
      <c r="I8505" t="s">
        <v>62</v>
      </c>
      <c r="J8505" t="s">
        <v>130</v>
      </c>
      <c r="K8505">
        <v>1</v>
      </c>
      <c r="L8505" s="2">
        <v>8500</v>
      </c>
      <c r="M8505">
        <v>5</v>
      </c>
      <c r="N8505" s="2">
        <v>8500</v>
      </c>
      <c r="O8505" s="2">
        <v>425</v>
      </c>
      <c r="P8505" s="2">
        <v>8075</v>
      </c>
      <c r="Q8505" s="2">
        <v>4841.32</v>
      </c>
      <c r="R8505" s="2">
        <v>3233.68</v>
      </c>
      <c r="S8505" t="s">
        <v>64</v>
      </c>
      <c r="T8505" t="s">
        <v>407</v>
      </c>
      <c r="U8505" t="s">
        <v>408</v>
      </c>
      <c r="V8505" t="s">
        <v>39</v>
      </c>
      <c r="W8505" t="s">
        <v>124</v>
      </c>
      <c r="X8505" t="s">
        <v>97</v>
      </c>
      <c r="Y8505" t="s">
        <v>56</v>
      </c>
      <c r="Z8505" t="s">
        <v>43</v>
      </c>
      <c r="AA8505" t="s">
        <v>44</v>
      </c>
      <c r="AB8505" t="s">
        <v>44</v>
      </c>
    </row>
    <row r="8506" spans="1:28" x14ac:dyDescent="0.25">
      <c r="A8506" t="s">
        <v>13523</v>
      </c>
      <c r="B8506" s="1">
        <v>45979</v>
      </c>
      <c r="C8506" t="s">
        <v>4673</v>
      </c>
      <c r="D8506" t="s">
        <v>4674</v>
      </c>
      <c r="E8506">
        <v>52</v>
      </c>
      <c r="F8506" t="s">
        <v>31</v>
      </c>
      <c r="G8506" t="s">
        <v>212</v>
      </c>
      <c r="H8506" t="s">
        <v>213</v>
      </c>
      <c r="I8506" t="s">
        <v>51</v>
      </c>
      <c r="J8506" t="s">
        <v>52</v>
      </c>
      <c r="K8506">
        <v>1</v>
      </c>
      <c r="L8506" s="2">
        <v>400</v>
      </c>
      <c r="M8506">
        <v>0</v>
      </c>
      <c r="N8506" s="2">
        <v>400</v>
      </c>
      <c r="O8506" s="2">
        <v>0</v>
      </c>
      <c r="P8506" s="2">
        <v>400</v>
      </c>
      <c r="Q8506" s="2">
        <v>230.73</v>
      </c>
      <c r="R8506" s="2">
        <v>169.27</v>
      </c>
      <c r="S8506" t="s">
        <v>53</v>
      </c>
      <c r="T8506" t="s">
        <v>96</v>
      </c>
      <c r="U8506" t="s">
        <v>96</v>
      </c>
      <c r="V8506" t="s">
        <v>39</v>
      </c>
      <c r="W8506" t="s">
        <v>137</v>
      </c>
      <c r="X8506" t="s">
        <v>67</v>
      </c>
      <c r="Y8506" t="s">
        <v>42</v>
      </c>
      <c r="Z8506" t="s">
        <v>107</v>
      </c>
      <c r="AA8506" t="s">
        <v>44</v>
      </c>
      <c r="AB8506" t="s">
        <v>44</v>
      </c>
    </row>
    <row r="8507" spans="1:28" x14ac:dyDescent="0.25">
      <c r="A8507" t="s">
        <v>13524</v>
      </c>
      <c r="B8507" s="1">
        <v>45979</v>
      </c>
      <c r="C8507" t="s">
        <v>6416</v>
      </c>
      <c r="D8507" t="s">
        <v>6417</v>
      </c>
      <c r="E8507">
        <v>23</v>
      </c>
      <c r="F8507" t="s">
        <v>48</v>
      </c>
      <c r="G8507" t="s">
        <v>88</v>
      </c>
      <c r="H8507" t="s">
        <v>89</v>
      </c>
      <c r="I8507" t="s">
        <v>62</v>
      </c>
      <c r="J8507" t="s">
        <v>63</v>
      </c>
      <c r="K8507">
        <v>1</v>
      </c>
      <c r="L8507" s="2">
        <v>4200</v>
      </c>
      <c r="M8507">
        <v>15</v>
      </c>
      <c r="N8507" s="2">
        <v>4200</v>
      </c>
      <c r="O8507" s="2">
        <v>630</v>
      </c>
      <c r="P8507" s="2">
        <v>3570</v>
      </c>
      <c r="Q8507" s="2">
        <v>2157.52</v>
      </c>
      <c r="R8507" s="2">
        <v>1412.48</v>
      </c>
      <c r="S8507" t="s">
        <v>53</v>
      </c>
      <c r="T8507" t="s">
        <v>122</v>
      </c>
      <c r="U8507" t="s">
        <v>123</v>
      </c>
      <c r="V8507" t="s">
        <v>39</v>
      </c>
      <c r="W8507" t="s">
        <v>92</v>
      </c>
      <c r="X8507" t="s">
        <v>67</v>
      </c>
      <c r="Y8507" t="s">
        <v>56</v>
      </c>
      <c r="Z8507" t="s">
        <v>43</v>
      </c>
      <c r="AA8507" t="s">
        <v>44</v>
      </c>
      <c r="AB8507" t="s">
        <v>44</v>
      </c>
    </row>
    <row r="8508" spans="1:28" x14ac:dyDescent="0.25">
      <c r="A8508" t="s">
        <v>13525</v>
      </c>
      <c r="B8508" s="1">
        <v>45979</v>
      </c>
      <c r="C8508" t="s">
        <v>4814</v>
      </c>
      <c r="D8508" t="s">
        <v>4815</v>
      </c>
      <c r="E8508">
        <v>34</v>
      </c>
      <c r="F8508" t="s">
        <v>111</v>
      </c>
      <c r="G8508" t="s">
        <v>141</v>
      </c>
      <c r="H8508" t="s">
        <v>142</v>
      </c>
      <c r="I8508" t="s">
        <v>74</v>
      </c>
      <c r="J8508" t="s">
        <v>143</v>
      </c>
      <c r="K8508">
        <v>6</v>
      </c>
      <c r="L8508" s="2">
        <v>900</v>
      </c>
      <c r="M8508">
        <v>15</v>
      </c>
      <c r="N8508" s="2">
        <v>5400</v>
      </c>
      <c r="O8508" s="2">
        <v>810</v>
      </c>
      <c r="P8508" s="2">
        <v>4590</v>
      </c>
      <c r="Q8508" s="2">
        <v>3748.02</v>
      </c>
      <c r="R8508" s="2">
        <v>841.98</v>
      </c>
      <c r="S8508" t="s">
        <v>53</v>
      </c>
      <c r="T8508" t="s">
        <v>263</v>
      </c>
      <c r="U8508" t="s">
        <v>91</v>
      </c>
      <c r="V8508" t="s">
        <v>39</v>
      </c>
      <c r="W8508" t="s">
        <v>83</v>
      </c>
      <c r="X8508" t="s">
        <v>41</v>
      </c>
      <c r="Y8508" t="s">
        <v>56</v>
      </c>
      <c r="Z8508" t="s">
        <v>43</v>
      </c>
      <c r="AA8508" t="s">
        <v>44</v>
      </c>
      <c r="AB8508" t="s">
        <v>44</v>
      </c>
    </row>
    <row r="8509" spans="1:28" x14ac:dyDescent="0.25">
      <c r="A8509" t="s">
        <v>13526</v>
      </c>
      <c r="B8509" s="1">
        <v>45979</v>
      </c>
      <c r="C8509" t="s">
        <v>10492</v>
      </c>
      <c r="D8509" t="s">
        <v>10493</v>
      </c>
      <c r="E8509">
        <v>53</v>
      </c>
      <c r="F8509" t="s">
        <v>111</v>
      </c>
      <c r="G8509" t="s">
        <v>158</v>
      </c>
      <c r="H8509" t="s">
        <v>159</v>
      </c>
      <c r="I8509" t="s">
        <v>51</v>
      </c>
      <c r="J8509" t="s">
        <v>52</v>
      </c>
      <c r="K8509">
        <v>6</v>
      </c>
      <c r="L8509" s="2">
        <v>650</v>
      </c>
      <c r="M8509">
        <v>0</v>
      </c>
      <c r="N8509" s="2">
        <v>3900</v>
      </c>
      <c r="O8509" s="2">
        <v>0</v>
      </c>
      <c r="P8509" s="2">
        <v>3900</v>
      </c>
      <c r="Q8509" s="2">
        <v>2626.54</v>
      </c>
      <c r="R8509" s="2">
        <v>1273.46</v>
      </c>
      <c r="S8509" t="s">
        <v>53</v>
      </c>
      <c r="T8509" t="s">
        <v>398</v>
      </c>
      <c r="U8509" t="s">
        <v>399</v>
      </c>
      <c r="V8509" t="s">
        <v>39</v>
      </c>
      <c r="W8509" t="s">
        <v>83</v>
      </c>
      <c r="X8509" t="s">
        <v>41</v>
      </c>
      <c r="Y8509" t="s">
        <v>56</v>
      </c>
      <c r="Z8509" t="s">
        <v>223</v>
      </c>
      <c r="AA8509" t="s">
        <v>44</v>
      </c>
      <c r="AB8509" t="s">
        <v>44</v>
      </c>
    </row>
    <row r="8510" spans="1:28" x14ac:dyDescent="0.25">
      <c r="A8510" t="s">
        <v>13527</v>
      </c>
      <c r="B8510" s="1">
        <v>45979</v>
      </c>
      <c r="C8510" t="s">
        <v>7757</v>
      </c>
      <c r="D8510" t="s">
        <v>7758</v>
      </c>
      <c r="E8510">
        <v>43</v>
      </c>
      <c r="F8510" t="s">
        <v>48</v>
      </c>
      <c r="G8510" t="s">
        <v>72</v>
      </c>
      <c r="H8510" t="s">
        <v>73</v>
      </c>
      <c r="I8510" t="s">
        <v>74</v>
      </c>
      <c r="J8510" t="s">
        <v>75</v>
      </c>
      <c r="K8510">
        <v>3</v>
      </c>
      <c r="L8510" s="2">
        <v>2200</v>
      </c>
      <c r="M8510">
        <v>20</v>
      </c>
      <c r="N8510" s="2">
        <v>6600</v>
      </c>
      <c r="O8510" s="2">
        <v>1320</v>
      </c>
      <c r="P8510" s="2">
        <v>5280</v>
      </c>
      <c r="Q8510" s="2">
        <v>3320.14</v>
      </c>
      <c r="R8510" s="2">
        <v>1959.86</v>
      </c>
      <c r="S8510" t="s">
        <v>53</v>
      </c>
      <c r="T8510" t="s">
        <v>578</v>
      </c>
      <c r="U8510" t="s">
        <v>579</v>
      </c>
      <c r="V8510" t="s">
        <v>39</v>
      </c>
      <c r="W8510" t="s">
        <v>124</v>
      </c>
      <c r="X8510" t="s">
        <v>97</v>
      </c>
      <c r="Y8510" t="s">
        <v>56</v>
      </c>
      <c r="Z8510" t="s">
        <v>43</v>
      </c>
      <c r="AA8510" t="s">
        <v>44</v>
      </c>
      <c r="AB8510" t="s">
        <v>44</v>
      </c>
    </row>
    <row r="8511" spans="1:28" x14ac:dyDescent="0.25">
      <c r="A8511" t="s">
        <v>13528</v>
      </c>
      <c r="B8511" s="1">
        <v>45979</v>
      </c>
      <c r="C8511" t="s">
        <v>3376</v>
      </c>
      <c r="D8511" t="s">
        <v>3377</v>
      </c>
      <c r="E8511">
        <v>52</v>
      </c>
      <c r="F8511" t="s">
        <v>48</v>
      </c>
      <c r="G8511" t="s">
        <v>88</v>
      </c>
      <c r="H8511" t="s">
        <v>89</v>
      </c>
      <c r="I8511" t="s">
        <v>62</v>
      </c>
      <c r="J8511" t="s">
        <v>63</v>
      </c>
      <c r="K8511">
        <v>3</v>
      </c>
      <c r="L8511" s="2">
        <v>4200</v>
      </c>
      <c r="M8511">
        <v>5</v>
      </c>
      <c r="N8511" s="2">
        <v>12600</v>
      </c>
      <c r="O8511" s="2">
        <v>630</v>
      </c>
      <c r="P8511" s="2">
        <v>11970</v>
      </c>
      <c r="Q8511" s="2">
        <v>8566.81</v>
      </c>
      <c r="R8511" s="2">
        <v>3403.19</v>
      </c>
      <c r="S8511" t="s">
        <v>53</v>
      </c>
      <c r="T8511" t="s">
        <v>263</v>
      </c>
      <c r="U8511" t="s">
        <v>91</v>
      </c>
      <c r="V8511" t="s">
        <v>39</v>
      </c>
      <c r="W8511" t="s">
        <v>40</v>
      </c>
      <c r="X8511" t="s">
        <v>41</v>
      </c>
      <c r="Y8511" t="s">
        <v>56</v>
      </c>
      <c r="Z8511" t="s">
        <v>43</v>
      </c>
      <c r="AA8511" t="s">
        <v>44</v>
      </c>
      <c r="AB8511" t="s">
        <v>44</v>
      </c>
    </row>
    <row r="8512" spans="1:28" x14ac:dyDescent="0.25">
      <c r="A8512" t="s">
        <v>13529</v>
      </c>
      <c r="B8512" s="1">
        <v>45979</v>
      </c>
      <c r="C8512" t="s">
        <v>8653</v>
      </c>
      <c r="D8512" t="s">
        <v>8654</v>
      </c>
      <c r="E8512">
        <v>44</v>
      </c>
      <c r="F8512" t="s">
        <v>31</v>
      </c>
      <c r="G8512" t="s">
        <v>217</v>
      </c>
      <c r="H8512" t="s">
        <v>218</v>
      </c>
      <c r="I8512" t="s">
        <v>34</v>
      </c>
      <c r="J8512" t="s">
        <v>130</v>
      </c>
      <c r="K8512">
        <v>2</v>
      </c>
      <c r="L8512" s="2">
        <v>28000</v>
      </c>
      <c r="M8512">
        <v>15</v>
      </c>
      <c r="N8512" s="2">
        <v>56000</v>
      </c>
      <c r="O8512" s="2">
        <v>8400</v>
      </c>
      <c r="P8512" s="2">
        <v>47600</v>
      </c>
      <c r="Q8512" s="2">
        <v>33090.03</v>
      </c>
      <c r="R8512" s="2">
        <v>14509.97</v>
      </c>
      <c r="S8512" t="s">
        <v>36</v>
      </c>
      <c r="T8512" t="s">
        <v>54</v>
      </c>
      <c r="U8512" t="s">
        <v>55</v>
      </c>
      <c r="V8512" t="s">
        <v>39</v>
      </c>
      <c r="W8512" t="s">
        <v>92</v>
      </c>
      <c r="X8512" t="s">
        <v>67</v>
      </c>
      <c r="Y8512" t="s">
        <v>42</v>
      </c>
      <c r="Z8512" t="s">
        <v>43</v>
      </c>
      <c r="AA8512" t="s">
        <v>44</v>
      </c>
      <c r="AB8512" t="s">
        <v>44</v>
      </c>
    </row>
    <row r="8513" spans="1:28" x14ac:dyDescent="0.25">
      <c r="A8513" t="s">
        <v>13530</v>
      </c>
      <c r="B8513" s="1">
        <v>45979</v>
      </c>
      <c r="C8513" t="s">
        <v>4175</v>
      </c>
      <c r="D8513" t="s">
        <v>4176</v>
      </c>
      <c r="E8513">
        <v>53</v>
      </c>
      <c r="F8513" t="s">
        <v>48</v>
      </c>
      <c r="G8513" t="s">
        <v>188</v>
      </c>
      <c r="H8513" t="s">
        <v>189</v>
      </c>
      <c r="I8513" t="s">
        <v>34</v>
      </c>
      <c r="J8513" t="s">
        <v>190</v>
      </c>
      <c r="K8513">
        <v>3</v>
      </c>
      <c r="L8513" s="2">
        <v>1800</v>
      </c>
      <c r="M8513">
        <v>15</v>
      </c>
      <c r="N8513" s="2">
        <v>5400</v>
      </c>
      <c r="O8513" s="2">
        <v>810</v>
      </c>
      <c r="P8513" s="2">
        <v>4590</v>
      </c>
      <c r="Q8513" s="2">
        <v>3477.39</v>
      </c>
      <c r="R8513" s="2">
        <v>1112.6099999999999</v>
      </c>
      <c r="S8513" t="s">
        <v>64</v>
      </c>
      <c r="T8513" t="s">
        <v>178</v>
      </c>
      <c r="U8513" t="s">
        <v>154</v>
      </c>
      <c r="V8513" t="s">
        <v>39</v>
      </c>
      <c r="W8513" t="s">
        <v>92</v>
      </c>
      <c r="X8513" t="s">
        <v>67</v>
      </c>
      <c r="Y8513" t="s">
        <v>42</v>
      </c>
      <c r="Z8513" t="s">
        <v>223</v>
      </c>
      <c r="AA8513" t="s">
        <v>44</v>
      </c>
      <c r="AB8513" t="s">
        <v>44</v>
      </c>
    </row>
    <row r="8514" spans="1:28" x14ac:dyDescent="0.25">
      <c r="A8514" t="s">
        <v>13531</v>
      </c>
      <c r="B8514" s="1">
        <v>45979</v>
      </c>
      <c r="C8514" t="s">
        <v>485</v>
      </c>
      <c r="D8514" t="s">
        <v>486</v>
      </c>
      <c r="E8514">
        <v>42</v>
      </c>
      <c r="F8514" t="s">
        <v>111</v>
      </c>
      <c r="G8514" t="s">
        <v>158</v>
      </c>
      <c r="H8514" t="s">
        <v>159</v>
      </c>
      <c r="I8514" t="s">
        <v>51</v>
      </c>
      <c r="J8514" t="s">
        <v>52</v>
      </c>
      <c r="K8514">
        <v>3</v>
      </c>
      <c r="L8514" s="2">
        <v>650</v>
      </c>
      <c r="M8514">
        <v>25</v>
      </c>
      <c r="N8514" s="2">
        <v>1950</v>
      </c>
      <c r="O8514" s="2">
        <v>487.5</v>
      </c>
      <c r="P8514" s="2">
        <v>1462.5</v>
      </c>
      <c r="Q8514" s="2">
        <v>964.53</v>
      </c>
      <c r="R8514" s="2">
        <v>497.97</v>
      </c>
      <c r="S8514" t="s">
        <v>53</v>
      </c>
      <c r="T8514" t="s">
        <v>153</v>
      </c>
      <c r="U8514" t="s">
        <v>154</v>
      </c>
      <c r="V8514" t="s">
        <v>39</v>
      </c>
      <c r="W8514" t="s">
        <v>40</v>
      </c>
      <c r="X8514" t="s">
        <v>97</v>
      </c>
      <c r="Y8514" t="s">
        <v>56</v>
      </c>
      <c r="Z8514" t="s">
        <v>107</v>
      </c>
      <c r="AA8514" t="s">
        <v>44</v>
      </c>
      <c r="AB8514" t="s">
        <v>44</v>
      </c>
    </row>
    <row r="8515" spans="1:28" x14ac:dyDescent="0.25">
      <c r="A8515" t="s">
        <v>13532</v>
      </c>
      <c r="B8515" s="1">
        <v>45979</v>
      </c>
      <c r="C8515" t="s">
        <v>6763</v>
      </c>
      <c r="D8515" t="s">
        <v>6764</v>
      </c>
      <c r="E8515">
        <v>27</v>
      </c>
      <c r="F8515" t="s">
        <v>48</v>
      </c>
      <c r="G8515" t="s">
        <v>134</v>
      </c>
      <c r="H8515" t="s">
        <v>135</v>
      </c>
      <c r="I8515" t="s">
        <v>62</v>
      </c>
      <c r="J8515" t="s">
        <v>130</v>
      </c>
      <c r="K8515">
        <v>2</v>
      </c>
      <c r="L8515" s="2">
        <v>8500</v>
      </c>
      <c r="M8515">
        <v>15</v>
      </c>
      <c r="N8515" s="2">
        <v>17000</v>
      </c>
      <c r="O8515" s="2">
        <v>2550</v>
      </c>
      <c r="P8515" s="2">
        <v>14450</v>
      </c>
      <c r="Q8515" s="2">
        <v>9667.91</v>
      </c>
      <c r="R8515" s="2">
        <v>4782.09</v>
      </c>
      <c r="S8515" t="s">
        <v>53</v>
      </c>
      <c r="T8515" t="s">
        <v>578</v>
      </c>
      <c r="U8515" t="s">
        <v>579</v>
      </c>
      <c r="V8515" t="s">
        <v>39</v>
      </c>
      <c r="W8515" t="s">
        <v>83</v>
      </c>
      <c r="X8515" t="s">
        <v>41</v>
      </c>
      <c r="Y8515" t="s">
        <v>56</v>
      </c>
      <c r="Z8515" t="s">
        <v>508</v>
      </c>
      <c r="AA8515" t="s">
        <v>44</v>
      </c>
      <c r="AB8515" t="s">
        <v>44</v>
      </c>
    </row>
    <row r="8516" spans="1:28" x14ac:dyDescent="0.25">
      <c r="A8516" t="s">
        <v>13533</v>
      </c>
      <c r="B8516" s="1">
        <v>45979</v>
      </c>
      <c r="C8516" t="s">
        <v>3074</v>
      </c>
      <c r="D8516" t="s">
        <v>3075</v>
      </c>
      <c r="E8516">
        <v>43</v>
      </c>
      <c r="F8516" t="s">
        <v>111</v>
      </c>
      <c r="G8516" t="s">
        <v>352</v>
      </c>
      <c r="H8516" t="s">
        <v>353</v>
      </c>
      <c r="I8516" t="s">
        <v>103</v>
      </c>
      <c r="J8516" t="s">
        <v>104</v>
      </c>
      <c r="K8516">
        <v>2</v>
      </c>
      <c r="L8516" s="2">
        <v>850</v>
      </c>
      <c r="M8516">
        <v>10</v>
      </c>
      <c r="N8516" s="2">
        <v>1700</v>
      </c>
      <c r="O8516" s="2">
        <v>170</v>
      </c>
      <c r="P8516" s="2">
        <v>1530</v>
      </c>
      <c r="Q8516" s="2">
        <v>1112.28</v>
      </c>
      <c r="R8516" s="2">
        <v>417.72</v>
      </c>
      <c r="S8516" t="s">
        <v>53</v>
      </c>
      <c r="T8516" t="s">
        <v>178</v>
      </c>
      <c r="U8516" t="s">
        <v>154</v>
      </c>
      <c r="V8516" t="s">
        <v>39</v>
      </c>
      <c r="W8516" t="s">
        <v>66</v>
      </c>
      <c r="X8516" t="s">
        <v>97</v>
      </c>
      <c r="Y8516" t="s">
        <v>56</v>
      </c>
      <c r="Z8516" t="s">
        <v>43</v>
      </c>
      <c r="AA8516" t="s">
        <v>68</v>
      </c>
      <c r="AB8516" t="s">
        <v>44</v>
      </c>
    </row>
    <row r="8517" spans="1:28" x14ac:dyDescent="0.25">
      <c r="A8517" t="s">
        <v>13534</v>
      </c>
      <c r="B8517" s="1">
        <v>45979</v>
      </c>
      <c r="C8517" t="s">
        <v>1861</v>
      </c>
      <c r="D8517" t="s">
        <v>1862</v>
      </c>
      <c r="E8517">
        <v>32</v>
      </c>
      <c r="F8517" t="s">
        <v>48</v>
      </c>
      <c r="G8517" t="s">
        <v>212</v>
      </c>
      <c r="H8517" t="s">
        <v>213</v>
      </c>
      <c r="I8517" t="s">
        <v>51</v>
      </c>
      <c r="J8517" t="s">
        <v>52</v>
      </c>
      <c r="K8517">
        <v>1</v>
      </c>
      <c r="L8517" s="2">
        <v>400</v>
      </c>
      <c r="M8517">
        <v>15</v>
      </c>
      <c r="N8517" s="2">
        <v>400</v>
      </c>
      <c r="O8517" s="2">
        <v>60</v>
      </c>
      <c r="P8517" s="2">
        <v>340</v>
      </c>
      <c r="Q8517" s="2">
        <v>204.62</v>
      </c>
      <c r="R8517" s="2">
        <v>135.38</v>
      </c>
      <c r="S8517" t="s">
        <v>36</v>
      </c>
      <c r="T8517" t="s">
        <v>37</v>
      </c>
      <c r="U8517" t="s">
        <v>38</v>
      </c>
      <c r="V8517" t="s">
        <v>39</v>
      </c>
      <c r="W8517" t="s">
        <v>137</v>
      </c>
      <c r="X8517" t="s">
        <v>97</v>
      </c>
      <c r="Y8517" t="s">
        <v>56</v>
      </c>
      <c r="Z8517" t="s">
        <v>43</v>
      </c>
      <c r="AA8517" t="s">
        <v>44</v>
      </c>
      <c r="AB8517" t="s">
        <v>44</v>
      </c>
    </row>
    <row r="8518" spans="1:28" x14ac:dyDescent="0.25">
      <c r="A8518" t="s">
        <v>13535</v>
      </c>
      <c r="B8518" s="1">
        <v>45980</v>
      </c>
      <c r="C8518" t="s">
        <v>5170</v>
      </c>
      <c r="D8518" t="s">
        <v>5171</v>
      </c>
      <c r="E8518">
        <v>41</v>
      </c>
      <c r="F8518" t="s">
        <v>31</v>
      </c>
      <c r="G8518" t="s">
        <v>49</v>
      </c>
      <c r="H8518" t="s">
        <v>50</v>
      </c>
      <c r="I8518" t="s">
        <v>51</v>
      </c>
      <c r="J8518" t="s">
        <v>52</v>
      </c>
      <c r="K8518">
        <v>1</v>
      </c>
      <c r="L8518" s="2">
        <v>500</v>
      </c>
      <c r="M8518">
        <v>0</v>
      </c>
      <c r="N8518" s="2">
        <v>500</v>
      </c>
      <c r="O8518" s="2">
        <v>0</v>
      </c>
      <c r="P8518" s="2">
        <v>500</v>
      </c>
      <c r="Q8518" s="2">
        <v>377.37</v>
      </c>
      <c r="R8518" s="2">
        <v>122.63</v>
      </c>
      <c r="S8518" t="s">
        <v>53</v>
      </c>
      <c r="T8518" t="s">
        <v>263</v>
      </c>
      <c r="U8518" t="s">
        <v>91</v>
      </c>
      <c r="V8518" t="s">
        <v>39</v>
      </c>
      <c r="W8518" t="s">
        <v>92</v>
      </c>
      <c r="X8518" t="s">
        <v>97</v>
      </c>
      <c r="Y8518" t="s">
        <v>56</v>
      </c>
      <c r="Z8518" t="s">
        <v>43</v>
      </c>
      <c r="AA8518" t="s">
        <v>44</v>
      </c>
      <c r="AB8518" t="s">
        <v>44</v>
      </c>
    </row>
    <row r="8519" spans="1:28" x14ac:dyDescent="0.25">
      <c r="A8519" t="s">
        <v>13536</v>
      </c>
      <c r="B8519" s="1">
        <v>45980</v>
      </c>
      <c r="C8519" t="s">
        <v>9469</v>
      </c>
      <c r="D8519" t="s">
        <v>9470</v>
      </c>
      <c r="E8519">
        <v>21</v>
      </c>
      <c r="F8519" t="s">
        <v>111</v>
      </c>
      <c r="G8519" t="s">
        <v>344</v>
      </c>
      <c r="H8519" t="s">
        <v>345</v>
      </c>
      <c r="I8519" t="s">
        <v>34</v>
      </c>
      <c r="J8519" t="s">
        <v>121</v>
      </c>
      <c r="K8519">
        <v>1</v>
      </c>
      <c r="L8519" s="2">
        <v>1600</v>
      </c>
      <c r="M8519">
        <v>5</v>
      </c>
      <c r="N8519" s="2">
        <v>1600</v>
      </c>
      <c r="O8519" s="2">
        <v>80</v>
      </c>
      <c r="P8519" s="2">
        <v>1520</v>
      </c>
      <c r="Q8519" s="2">
        <v>1014.55</v>
      </c>
      <c r="R8519" s="2">
        <v>505.45</v>
      </c>
      <c r="S8519" t="s">
        <v>53</v>
      </c>
      <c r="T8519" t="s">
        <v>290</v>
      </c>
      <c r="U8519" t="s">
        <v>291</v>
      </c>
      <c r="V8519" t="s">
        <v>39</v>
      </c>
      <c r="W8519" t="s">
        <v>40</v>
      </c>
      <c r="X8519" t="s">
        <v>97</v>
      </c>
      <c r="Y8519" t="s">
        <v>56</v>
      </c>
      <c r="Z8519" t="s">
        <v>107</v>
      </c>
      <c r="AA8519" t="s">
        <v>44</v>
      </c>
      <c r="AB8519" t="s">
        <v>44</v>
      </c>
    </row>
    <row r="8520" spans="1:28" x14ac:dyDescent="0.25">
      <c r="A8520" t="s">
        <v>13537</v>
      </c>
      <c r="B8520" s="1">
        <v>45980</v>
      </c>
      <c r="C8520" t="s">
        <v>1750</v>
      </c>
      <c r="D8520" t="s">
        <v>1751</v>
      </c>
      <c r="E8520">
        <v>48</v>
      </c>
      <c r="F8520" t="s">
        <v>31</v>
      </c>
      <c r="G8520" t="s">
        <v>318</v>
      </c>
      <c r="H8520" t="s">
        <v>319</v>
      </c>
      <c r="I8520" t="s">
        <v>34</v>
      </c>
      <c r="J8520" t="s">
        <v>190</v>
      </c>
      <c r="K8520">
        <v>2</v>
      </c>
      <c r="L8520" s="2">
        <v>2500</v>
      </c>
      <c r="M8520">
        <v>5</v>
      </c>
      <c r="N8520" s="2">
        <v>5000</v>
      </c>
      <c r="O8520" s="2">
        <v>250</v>
      </c>
      <c r="P8520" s="2">
        <v>4750</v>
      </c>
      <c r="Q8520" s="2">
        <v>3664.69</v>
      </c>
      <c r="R8520" s="2">
        <v>1085.31</v>
      </c>
      <c r="S8520" t="s">
        <v>53</v>
      </c>
      <c r="T8520" t="s">
        <v>263</v>
      </c>
      <c r="U8520" t="s">
        <v>91</v>
      </c>
      <c r="V8520" t="s">
        <v>39</v>
      </c>
      <c r="W8520" t="s">
        <v>92</v>
      </c>
      <c r="X8520" t="s">
        <v>97</v>
      </c>
      <c r="Y8520" t="s">
        <v>56</v>
      </c>
      <c r="Z8520" t="s">
        <v>43</v>
      </c>
      <c r="AA8520" t="s">
        <v>44</v>
      </c>
      <c r="AB8520" t="s">
        <v>44</v>
      </c>
    </row>
    <row r="8521" spans="1:28" x14ac:dyDescent="0.25">
      <c r="A8521" t="s">
        <v>13538</v>
      </c>
      <c r="B8521" s="1">
        <v>45980</v>
      </c>
      <c r="C8521" t="s">
        <v>767</v>
      </c>
      <c r="D8521" t="s">
        <v>768</v>
      </c>
      <c r="E8521">
        <v>24</v>
      </c>
      <c r="F8521" t="s">
        <v>31</v>
      </c>
      <c r="G8521" t="s">
        <v>134</v>
      </c>
      <c r="H8521" t="s">
        <v>135</v>
      </c>
      <c r="I8521" t="s">
        <v>62</v>
      </c>
      <c r="J8521" t="s">
        <v>130</v>
      </c>
      <c r="K8521">
        <v>1</v>
      </c>
      <c r="L8521" s="2">
        <v>8500</v>
      </c>
      <c r="M8521">
        <v>5</v>
      </c>
      <c r="N8521" s="2">
        <v>8500</v>
      </c>
      <c r="O8521" s="2">
        <v>425</v>
      </c>
      <c r="P8521" s="2">
        <v>8075</v>
      </c>
      <c r="Q8521" s="2">
        <v>5094.55</v>
      </c>
      <c r="R8521" s="2">
        <v>2980.45</v>
      </c>
      <c r="S8521" t="s">
        <v>53</v>
      </c>
      <c r="T8521" t="s">
        <v>136</v>
      </c>
      <c r="U8521" t="s">
        <v>38</v>
      </c>
      <c r="V8521" t="s">
        <v>39</v>
      </c>
      <c r="W8521" t="s">
        <v>124</v>
      </c>
      <c r="X8521" t="s">
        <v>97</v>
      </c>
      <c r="Y8521" t="s">
        <v>56</v>
      </c>
      <c r="Z8521" t="s">
        <v>223</v>
      </c>
      <c r="AA8521" t="s">
        <v>44</v>
      </c>
      <c r="AB8521" t="s">
        <v>68</v>
      </c>
    </row>
    <row r="8522" spans="1:28" x14ac:dyDescent="0.25">
      <c r="A8522" t="s">
        <v>13539</v>
      </c>
      <c r="B8522" s="1">
        <v>45980</v>
      </c>
      <c r="C8522" t="s">
        <v>606</v>
      </c>
      <c r="D8522" t="s">
        <v>607</v>
      </c>
      <c r="E8522">
        <v>34</v>
      </c>
      <c r="F8522" t="s">
        <v>111</v>
      </c>
      <c r="G8522" t="s">
        <v>217</v>
      </c>
      <c r="H8522" t="s">
        <v>218</v>
      </c>
      <c r="I8522" t="s">
        <v>34</v>
      </c>
      <c r="J8522" t="s">
        <v>130</v>
      </c>
      <c r="K8522">
        <v>3</v>
      </c>
      <c r="L8522" s="2">
        <v>28000</v>
      </c>
      <c r="M8522">
        <v>0</v>
      </c>
      <c r="N8522" s="2">
        <v>84000</v>
      </c>
      <c r="O8522" s="2">
        <v>0</v>
      </c>
      <c r="P8522" s="2">
        <v>84000</v>
      </c>
      <c r="Q8522" s="2">
        <v>59933.65</v>
      </c>
      <c r="R8522" s="2">
        <v>24066.35</v>
      </c>
      <c r="S8522" t="s">
        <v>53</v>
      </c>
      <c r="T8522" t="s">
        <v>136</v>
      </c>
      <c r="U8522" t="s">
        <v>38</v>
      </c>
      <c r="V8522" t="s">
        <v>39</v>
      </c>
      <c r="W8522" t="s">
        <v>83</v>
      </c>
      <c r="X8522" t="s">
        <v>67</v>
      </c>
      <c r="Y8522" t="s">
        <v>84</v>
      </c>
      <c r="Z8522" t="s">
        <v>43</v>
      </c>
      <c r="AA8522" t="s">
        <v>44</v>
      </c>
      <c r="AB8522" t="s">
        <v>44</v>
      </c>
    </row>
    <row r="8523" spans="1:28" x14ac:dyDescent="0.25">
      <c r="A8523" t="s">
        <v>13540</v>
      </c>
      <c r="B8523" s="1">
        <v>45980</v>
      </c>
      <c r="C8523" t="s">
        <v>5695</v>
      </c>
      <c r="D8523" t="s">
        <v>5696</v>
      </c>
      <c r="E8523">
        <v>29</v>
      </c>
      <c r="F8523" t="s">
        <v>31</v>
      </c>
      <c r="G8523" t="s">
        <v>49</v>
      </c>
      <c r="H8523" t="s">
        <v>50</v>
      </c>
      <c r="I8523" t="s">
        <v>51</v>
      </c>
      <c r="J8523" t="s">
        <v>52</v>
      </c>
      <c r="K8523">
        <v>2</v>
      </c>
      <c r="L8523" s="2">
        <v>500</v>
      </c>
      <c r="M8523">
        <v>10</v>
      </c>
      <c r="N8523" s="2">
        <v>1000</v>
      </c>
      <c r="O8523" s="2">
        <v>100</v>
      </c>
      <c r="P8523" s="2">
        <v>900</v>
      </c>
      <c r="Q8523" s="2">
        <v>731.35</v>
      </c>
      <c r="R8523" s="2">
        <v>168.65</v>
      </c>
      <c r="S8523" t="s">
        <v>53</v>
      </c>
      <c r="T8523" t="s">
        <v>407</v>
      </c>
      <c r="U8523" t="s">
        <v>408</v>
      </c>
      <c r="V8523" t="s">
        <v>39</v>
      </c>
      <c r="W8523" t="s">
        <v>66</v>
      </c>
      <c r="X8523" t="s">
        <v>97</v>
      </c>
      <c r="Y8523" t="s">
        <v>42</v>
      </c>
      <c r="Z8523" t="s">
        <v>144</v>
      </c>
      <c r="AA8523" t="s">
        <v>44</v>
      </c>
      <c r="AB8523" t="s">
        <v>68</v>
      </c>
    </row>
    <row r="8524" spans="1:28" x14ac:dyDescent="0.25">
      <c r="A8524" t="s">
        <v>13541</v>
      </c>
      <c r="B8524" s="1">
        <v>45980</v>
      </c>
      <c r="C8524" t="s">
        <v>258</v>
      </c>
      <c r="D8524" t="s">
        <v>259</v>
      </c>
      <c r="E8524">
        <v>35</v>
      </c>
      <c r="F8524" t="s">
        <v>48</v>
      </c>
      <c r="G8524" t="s">
        <v>141</v>
      </c>
      <c r="H8524" t="s">
        <v>142</v>
      </c>
      <c r="I8524" t="s">
        <v>74</v>
      </c>
      <c r="J8524" t="s">
        <v>143</v>
      </c>
      <c r="K8524">
        <v>3</v>
      </c>
      <c r="L8524" s="2">
        <v>900</v>
      </c>
      <c r="M8524">
        <v>5</v>
      </c>
      <c r="N8524" s="2">
        <v>2700</v>
      </c>
      <c r="O8524" s="2">
        <v>135</v>
      </c>
      <c r="P8524" s="2">
        <v>2565</v>
      </c>
      <c r="Q8524" s="2">
        <v>2066.65</v>
      </c>
      <c r="R8524" s="2">
        <v>498.35</v>
      </c>
      <c r="S8524" t="s">
        <v>36</v>
      </c>
      <c r="T8524" t="s">
        <v>153</v>
      </c>
      <c r="U8524" t="s">
        <v>154</v>
      </c>
      <c r="V8524" t="s">
        <v>39</v>
      </c>
      <c r="W8524" t="s">
        <v>137</v>
      </c>
      <c r="X8524" t="s">
        <v>97</v>
      </c>
      <c r="Y8524" t="s">
        <v>42</v>
      </c>
      <c r="Z8524" t="s">
        <v>43</v>
      </c>
      <c r="AA8524" t="s">
        <v>44</v>
      </c>
      <c r="AB8524" t="s">
        <v>44</v>
      </c>
    </row>
    <row r="8525" spans="1:28" x14ac:dyDescent="0.25">
      <c r="A8525" t="s">
        <v>13542</v>
      </c>
      <c r="B8525" s="1">
        <v>45980</v>
      </c>
      <c r="C8525" t="s">
        <v>2943</v>
      </c>
      <c r="D8525" t="s">
        <v>2944</v>
      </c>
      <c r="E8525">
        <v>49</v>
      </c>
      <c r="F8525" t="s">
        <v>31</v>
      </c>
      <c r="G8525" t="s">
        <v>88</v>
      </c>
      <c r="H8525" t="s">
        <v>89</v>
      </c>
      <c r="I8525" t="s">
        <v>62</v>
      </c>
      <c r="J8525" t="s">
        <v>63</v>
      </c>
      <c r="K8525">
        <v>4</v>
      </c>
      <c r="L8525" s="2">
        <v>4200</v>
      </c>
      <c r="M8525">
        <v>15</v>
      </c>
      <c r="N8525" s="2">
        <v>16800</v>
      </c>
      <c r="O8525" s="2">
        <v>2520</v>
      </c>
      <c r="P8525" s="2">
        <v>14280</v>
      </c>
      <c r="Q8525" s="2">
        <v>10939.87</v>
      </c>
      <c r="R8525" s="2">
        <v>3340.13</v>
      </c>
      <c r="S8525" t="s">
        <v>53</v>
      </c>
      <c r="T8525" t="s">
        <v>263</v>
      </c>
      <c r="U8525" t="s">
        <v>91</v>
      </c>
      <c r="V8525" t="s">
        <v>39</v>
      </c>
      <c r="W8525" t="s">
        <v>92</v>
      </c>
      <c r="X8525" t="s">
        <v>41</v>
      </c>
      <c r="Y8525" t="s">
        <v>56</v>
      </c>
      <c r="Z8525" t="s">
        <v>43</v>
      </c>
      <c r="AA8525" t="s">
        <v>44</v>
      </c>
      <c r="AB8525" t="s">
        <v>68</v>
      </c>
    </row>
    <row r="8526" spans="1:28" x14ac:dyDescent="0.25">
      <c r="A8526" t="s">
        <v>13543</v>
      </c>
      <c r="B8526" s="1">
        <v>45980</v>
      </c>
      <c r="C8526" t="s">
        <v>1545</v>
      </c>
      <c r="D8526" t="s">
        <v>1546</v>
      </c>
      <c r="E8526">
        <v>21</v>
      </c>
      <c r="F8526" t="s">
        <v>48</v>
      </c>
      <c r="G8526" t="s">
        <v>72</v>
      </c>
      <c r="H8526" t="s">
        <v>73</v>
      </c>
      <c r="I8526" t="s">
        <v>74</v>
      </c>
      <c r="J8526" t="s">
        <v>75</v>
      </c>
      <c r="K8526">
        <v>1</v>
      </c>
      <c r="L8526" s="2">
        <v>2200</v>
      </c>
      <c r="M8526">
        <v>20</v>
      </c>
      <c r="N8526" s="2">
        <v>2200</v>
      </c>
      <c r="O8526" s="2">
        <v>440</v>
      </c>
      <c r="P8526" s="2">
        <v>1760</v>
      </c>
      <c r="Q8526" s="2">
        <v>1294.98</v>
      </c>
      <c r="R8526" s="2">
        <v>465.02</v>
      </c>
      <c r="S8526" t="s">
        <v>53</v>
      </c>
      <c r="T8526" t="s">
        <v>114</v>
      </c>
      <c r="U8526" t="s">
        <v>115</v>
      </c>
      <c r="V8526" t="s">
        <v>39</v>
      </c>
      <c r="W8526" t="s">
        <v>137</v>
      </c>
      <c r="X8526" t="s">
        <v>67</v>
      </c>
      <c r="Y8526" t="s">
        <v>56</v>
      </c>
      <c r="Z8526" t="s">
        <v>43</v>
      </c>
      <c r="AA8526" t="s">
        <v>44</v>
      </c>
      <c r="AB8526" t="s">
        <v>44</v>
      </c>
    </row>
    <row r="8527" spans="1:28" x14ac:dyDescent="0.25">
      <c r="A8527" t="s">
        <v>13544</v>
      </c>
      <c r="B8527" s="1">
        <v>45980</v>
      </c>
      <c r="C8527" t="s">
        <v>546</v>
      </c>
      <c r="D8527" t="s">
        <v>547</v>
      </c>
      <c r="E8527">
        <v>58</v>
      </c>
      <c r="F8527" t="s">
        <v>48</v>
      </c>
      <c r="G8527" t="s">
        <v>366</v>
      </c>
      <c r="H8527" t="s">
        <v>367</v>
      </c>
      <c r="I8527" t="s">
        <v>34</v>
      </c>
      <c r="J8527" t="s">
        <v>130</v>
      </c>
      <c r="K8527">
        <v>4</v>
      </c>
      <c r="L8527" s="2">
        <v>14500</v>
      </c>
      <c r="M8527">
        <v>10</v>
      </c>
      <c r="N8527" s="2">
        <v>58000</v>
      </c>
      <c r="O8527" s="2">
        <v>5800</v>
      </c>
      <c r="P8527" s="2">
        <v>52200</v>
      </c>
      <c r="Q8527" s="2">
        <v>36366.58</v>
      </c>
      <c r="R8527" s="2">
        <v>15833.42</v>
      </c>
      <c r="S8527" t="s">
        <v>53</v>
      </c>
      <c r="T8527" t="s">
        <v>105</v>
      </c>
      <c r="U8527" t="s">
        <v>106</v>
      </c>
      <c r="V8527" t="s">
        <v>39</v>
      </c>
      <c r="W8527" t="s">
        <v>92</v>
      </c>
      <c r="X8527" t="s">
        <v>41</v>
      </c>
      <c r="Y8527" t="s">
        <v>56</v>
      </c>
      <c r="Z8527" t="s">
        <v>107</v>
      </c>
      <c r="AA8527" t="s">
        <v>44</v>
      </c>
      <c r="AB8527" t="s">
        <v>44</v>
      </c>
    </row>
    <row r="8528" spans="1:28" x14ac:dyDescent="0.25">
      <c r="A8528" t="s">
        <v>13545</v>
      </c>
      <c r="B8528" s="1">
        <v>45980</v>
      </c>
      <c r="C8528" t="s">
        <v>1969</v>
      </c>
      <c r="D8528" t="s">
        <v>1970</v>
      </c>
      <c r="E8528">
        <v>56</v>
      </c>
      <c r="F8528" t="s">
        <v>31</v>
      </c>
      <c r="G8528" t="s">
        <v>112</v>
      </c>
      <c r="H8528" t="s">
        <v>113</v>
      </c>
      <c r="I8528" t="s">
        <v>103</v>
      </c>
      <c r="J8528" t="s">
        <v>104</v>
      </c>
      <c r="K8528">
        <v>1</v>
      </c>
      <c r="L8528" s="2">
        <v>650</v>
      </c>
      <c r="M8528">
        <v>15</v>
      </c>
      <c r="N8528" s="2">
        <v>650</v>
      </c>
      <c r="O8528" s="2">
        <v>97.5</v>
      </c>
      <c r="P8528" s="2">
        <v>552.5</v>
      </c>
      <c r="Q8528" s="2">
        <v>310.63</v>
      </c>
      <c r="R8528" s="2">
        <v>241.87</v>
      </c>
      <c r="S8528" t="s">
        <v>36</v>
      </c>
      <c r="T8528" t="s">
        <v>96</v>
      </c>
      <c r="U8528" t="s">
        <v>96</v>
      </c>
      <c r="V8528" t="s">
        <v>39</v>
      </c>
      <c r="W8528" t="s">
        <v>83</v>
      </c>
      <c r="X8528" t="s">
        <v>67</v>
      </c>
      <c r="Y8528" t="s">
        <v>56</v>
      </c>
      <c r="Z8528" t="s">
        <v>43</v>
      </c>
      <c r="AA8528" t="s">
        <v>44</v>
      </c>
      <c r="AB8528" t="s">
        <v>44</v>
      </c>
    </row>
    <row r="8529" spans="1:28" x14ac:dyDescent="0.25">
      <c r="A8529" t="s">
        <v>13546</v>
      </c>
      <c r="B8529" s="1">
        <v>45980</v>
      </c>
      <c r="C8529" t="s">
        <v>10912</v>
      </c>
      <c r="D8529" t="s">
        <v>10913</v>
      </c>
      <c r="E8529">
        <v>24</v>
      </c>
      <c r="F8529" t="s">
        <v>111</v>
      </c>
      <c r="G8529" t="s">
        <v>101</v>
      </c>
      <c r="H8529" t="s">
        <v>102</v>
      </c>
      <c r="I8529" t="s">
        <v>103</v>
      </c>
      <c r="J8529" t="s">
        <v>104</v>
      </c>
      <c r="K8529">
        <v>2</v>
      </c>
      <c r="L8529" s="2">
        <v>1800</v>
      </c>
      <c r="M8529">
        <v>5</v>
      </c>
      <c r="N8529" s="2">
        <v>3600</v>
      </c>
      <c r="O8529" s="2">
        <v>180</v>
      </c>
      <c r="P8529" s="2">
        <v>3420</v>
      </c>
      <c r="Q8529" s="2">
        <v>2622.58</v>
      </c>
      <c r="R8529" s="2">
        <v>797.42</v>
      </c>
      <c r="S8529" t="s">
        <v>64</v>
      </c>
      <c r="T8529" t="s">
        <v>407</v>
      </c>
      <c r="U8529" t="s">
        <v>408</v>
      </c>
      <c r="V8529" t="s">
        <v>39</v>
      </c>
      <c r="W8529" t="s">
        <v>83</v>
      </c>
      <c r="X8529" t="s">
        <v>67</v>
      </c>
      <c r="Y8529" t="s">
        <v>56</v>
      </c>
      <c r="Z8529" t="s">
        <v>43</v>
      </c>
      <c r="AA8529" t="s">
        <v>44</v>
      </c>
      <c r="AB8529" t="s">
        <v>44</v>
      </c>
    </row>
    <row r="8530" spans="1:28" x14ac:dyDescent="0.25">
      <c r="A8530" t="s">
        <v>13547</v>
      </c>
      <c r="B8530" s="1">
        <v>45980</v>
      </c>
      <c r="C8530" t="s">
        <v>1307</v>
      </c>
      <c r="D8530" t="s">
        <v>1308</v>
      </c>
      <c r="E8530">
        <v>27</v>
      </c>
      <c r="F8530" t="s">
        <v>31</v>
      </c>
      <c r="G8530" t="s">
        <v>49</v>
      </c>
      <c r="H8530" t="s">
        <v>50</v>
      </c>
      <c r="I8530" t="s">
        <v>51</v>
      </c>
      <c r="J8530" t="s">
        <v>52</v>
      </c>
      <c r="K8530">
        <v>6</v>
      </c>
      <c r="L8530" s="2">
        <v>500</v>
      </c>
      <c r="M8530">
        <v>5</v>
      </c>
      <c r="N8530" s="2">
        <v>3000</v>
      </c>
      <c r="O8530" s="2">
        <v>150</v>
      </c>
      <c r="P8530" s="2">
        <v>2850</v>
      </c>
      <c r="Q8530" s="2">
        <v>2131.21</v>
      </c>
      <c r="R8530" s="2">
        <v>718.79</v>
      </c>
      <c r="S8530" t="s">
        <v>64</v>
      </c>
      <c r="T8530" t="s">
        <v>54</v>
      </c>
      <c r="U8530" t="s">
        <v>55</v>
      </c>
      <c r="V8530" t="s">
        <v>39</v>
      </c>
      <c r="W8530" t="s">
        <v>137</v>
      </c>
      <c r="X8530" t="s">
        <v>41</v>
      </c>
      <c r="Y8530" t="s">
        <v>42</v>
      </c>
      <c r="Z8530" t="s">
        <v>43</v>
      </c>
      <c r="AA8530" t="s">
        <v>44</v>
      </c>
      <c r="AB8530" t="s">
        <v>44</v>
      </c>
    </row>
    <row r="8531" spans="1:28" x14ac:dyDescent="0.25">
      <c r="A8531" t="s">
        <v>13548</v>
      </c>
      <c r="B8531" s="1">
        <v>45980</v>
      </c>
      <c r="C8531" t="s">
        <v>6965</v>
      </c>
      <c r="D8531" t="s">
        <v>6966</v>
      </c>
      <c r="E8531">
        <v>39</v>
      </c>
      <c r="F8531" t="s">
        <v>111</v>
      </c>
      <c r="G8531" t="s">
        <v>366</v>
      </c>
      <c r="H8531" t="s">
        <v>367</v>
      </c>
      <c r="I8531" t="s">
        <v>34</v>
      </c>
      <c r="J8531" t="s">
        <v>130</v>
      </c>
      <c r="K8531">
        <v>3</v>
      </c>
      <c r="L8531" s="2">
        <v>14500</v>
      </c>
      <c r="M8531">
        <v>5</v>
      </c>
      <c r="N8531" s="2">
        <v>43500</v>
      </c>
      <c r="O8531" s="2">
        <v>2175</v>
      </c>
      <c r="P8531" s="2">
        <v>41325</v>
      </c>
      <c r="Q8531" s="2">
        <v>31121.49</v>
      </c>
      <c r="R8531" s="2">
        <v>10203.51</v>
      </c>
      <c r="S8531" t="s">
        <v>53</v>
      </c>
      <c r="T8531" t="s">
        <v>122</v>
      </c>
      <c r="U8531" t="s">
        <v>123</v>
      </c>
      <c r="V8531" t="s">
        <v>39</v>
      </c>
      <c r="W8531" t="s">
        <v>83</v>
      </c>
      <c r="X8531" t="s">
        <v>41</v>
      </c>
      <c r="Y8531" t="s">
        <v>56</v>
      </c>
      <c r="Z8531" t="s">
        <v>43</v>
      </c>
      <c r="AA8531" t="s">
        <v>44</v>
      </c>
      <c r="AB8531" t="s">
        <v>44</v>
      </c>
    </row>
    <row r="8532" spans="1:28" x14ac:dyDescent="0.25">
      <c r="A8532" t="s">
        <v>13549</v>
      </c>
      <c r="B8532" s="1">
        <v>45980</v>
      </c>
      <c r="C8532" t="s">
        <v>3530</v>
      </c>
      <c r="D8532" t="s">
        <v>3531</v>
      </c>
      <c r="E8532">
        <v>42</v>
      </c>
      <c r="F8532" t="s">
        <v>48</v>
      </c>
      <c r="G8532" t="s">
        <v>168</v>
      </c>
      <c r="H8532" t="s">
        <v>169</v>
      </c>
      <c r="I8532" t="s">
        <v>62</v>
      </c>
      <c r="J8532" t="s">
        <v>143</v>
      </c>
      <c r="K8532">
        <v>6</v>
      </c>
      <c r="L8532" s="2">
        <v>1800</v>
      </c>
      <c r="M8532">
        <v>10</v>
      </c>
      <c r="N8532" s="2">
        <v>10800</v>
      </c>
      <c r="O8532" s="2">
        <v>1080</v>
      </c>
      <c r="P8532" s="2">
        <v>9720</v>
      </c>
      <c r="Q8532" s="2">
        <v>7317.28</v>
      </c>
      <c r="R8532" s="2">
        <v>2402.7199999999998</v>
      </c>
      <c r="S8532" t="s">
        <v>53</v>
      </c>
      <c r="T8532" t="s">
        <v>65</v>
      </c>
      <c r="U8532" t="s">
        <v>65</v>
      </c>
      <c r="V8532" t="s">
        <v>39</v>
      </c>
      <c r="W8532" t="s">
        <v>40</v>
      </c>
      <c r="X8532" t="s">
        <v>97</v>
      </c>
      <c r="Y8532" t="s">
        <v>84</v>
      </c>
      <c r="Z8532" t="s">
        <v>43</v>
      </c>
      <c r="AA8532" t="s">
        <v>44</v>
      </c>
      <c r="AB8532" t="s">
        <v>44</v>
      </c>
    </row>
    <row r="8533" spans="1:28" x14ac:dyDescent="0.25">
      <c r="A8533" t="s">
        <v>13550</v>
      </c>
      <c r="B8533" s="1">
        <v>45980</v>
      </c>
      <c r="C8533" t="s">
        <v>1539</v>
      </c>
      <c r="D8533" t="s">
        <v>1540</v>
      </c>
      <c r="E8533">
        <v>57</v>
      </c>
      <c r="F8533" t="s">
        <v>111</v>
      </c>
      <c r="G8533" t="s">
        <v>207</v>
      </c>
      <c r="H8533" t="s">
        <v>208</v>
      </c>
      <c r="I8533" t="s">
        <v>34</v>
      </c>
      <c r="J8533" t="s">
        <v>143</v>
      </c>
      <c r="K8533">
        <v>1</v>
      </c>
      <c r="L8533" s="2">
        <v>18000</v>
      </c>
      <c r="M8533">
        <v>10</v>
      </c>
      <c r="N8533" s="2">
        <v>18000</v>
      </c>
      <c r="O8533" s="2">
        <v>1800</v>
      </c>
      <c r="P8533" s="2">
        <v>16200</v>
      </c>
      <c r="Q8533" s="2">
        <v>9948.25</v>
      </c>
      <c r="R8533" s="2">
        <v>6251.75</v>
      </c>
      <c r="S8533" t="s">
        <v>64</v>
      </c>
      <c r="T8533" t="s">
        <v>290</v>
      </c>
      <c r="U8533" t="s">
        <v>291</v>
      </c>
      <c r="V8533" t="s">
        <v>39</v>
      </c>
      <c r="W8533" t="s">
        <v>83</v>
      </c>
      <c r="X8533" t="s">
        <v>41</v>
      </c>
      <c r="Y8533" t="s">
        <v>42</v>
      </c>
      <c r="Z8533" t="s">
        <v>43</v>
      </c>
      <c r="AA8533" t="s">
        <v>44</v>
      </c>
      <c r="AB8533" t="s">
        <v>44</v>
      </c>
    </row>
    <row r="8534" spans="1:28" x14ac:dyDescent="0.25">
      <c r="A8534" t="s">
        <v>13551</v>
      </c>
      <c r="B8534" s="1">
        <v>45981</v>
      </c>
      <c r="C8534" t="s">
        <v>6524</v>
      </c>
      <c r="D8534" t="s">
        <v>6525</v>
      </c>
      <c r="E8534">
        <v>22</v>
      </c>
      <c r="F8534" t="s">
        <v>31</v>
      </c>
      <c r="G8534" t="s">
        <v>141</v>
      </c>
      <c r="H8534" t="s">
        <v>142</v>
      </c>
      <c r="I8534" t="s">
        <v>74</v>
      </c>
      <c r="J8534" t="s">
        <v>143</v>
      </c>
      <c r="K8534">
        <v>1</v>
      </c>
      <c r="L8534" s="2">
        <v>900</v>
      </c>
      <c r="M8534">
        <v>25</v>
      </c>
      <c r="N8534" s="2">
        <v>900</v>
      </c>
      <c r="O8534" s="2">
        <v>225</v>
      </c>
      <c r="P8534" s="2">
        <v>675</v>
      </c>
      <c r="Q8534" s="2">
        <v>504.87</v>
      </c>
      <c r="R8534" s="2">
        <v>170.13</v>
      </c>
      <c r="S8534" t="s">
        <v>53</v>
      </c>
      <c r="T8534" t="s">
        <v>65</v>
      </c>
      <c r="U8534" t="s">
        <v>65</v>
      </c>
      <c r="V8534" t="s">
        <v>39</v>
      </c>
      <c r="W8534" t="s">
        <v>92</v>
      </c>
      <c r="X8534" t="s">
        <v>97</v>
      </c>
      <c r="Y8534" t="s">
        <v>42</v>
      </c>
      <c r="Z8534" t="s">
        <v>43</v>
      </c>
      <c r="AA8534" t="s">
        <v>44</v>
      </c>
      <c r="AB8534" t="s">
        <v>44</v>
      </c>
    </row>
    <row r="8535" spans="1:28" x14ac:dyDescent="0.25">
      <c r="A8535" t="s">
        <v>13552</v>
      </c>
      <c r="B8535" s="1">
        <v>45981</v>
      </c>
      <c r="C8535" t="s">
        <v>2290</v>
      </c>
      <c r="D8535" t="s">
        <v>2291</v>
      </c>
      <c r="E8535">
        <v>60</v>
      </c>
      <c r="F8535" t="s">
        <v>48</v>
      </c>
      <c r="G8535" t="s">
        <v>352</v>
      </c>
      <c r="H8535" t="s">
        <v>353</v>
      </c>
      <c r="I8535" t="s">
        <v>103</v>
      </c>
      <c r="J8535" t="s">
        <v>104</v>
      </c>
      <c r="K8535">
        <v>1</v>
      </c>
      <c r="L8535" s="2">
        <v>850</v>
      </c>
      <c r="M8535">
        <v>5</v>
      </c>
      <c r="N8535" s="2">
        <v>850</v>
      </c>
      <c r="O8535" s="2">
        <v>42.5</v>
      </c>
      <c r="P8535" s="2">
        <v>807.5</v>
      </c>
      <c r="Q8535" s="2">
        <v>557.63</v>
      </c>
      <c r="R8535" s="2">
        <v>249.87</v>
      </c>
      <c r="S8535" t="s">
        <v>36</v>
      </c>
      <c r="T8535" t="s">
        <v>290</v>
      </c>
      <c r="U8535" t="s">
        <v>291</v>
      </c>
      <c r="V8535" t="s">
        <v>39</v>
      </c>
      <c r="W8535" t="s">
        <v>124</v>
      </c>
      <c r="X8535" t="s">
        <v>67</v>
      </c>
      <c r="Y8535" t="s">
        <v>42</v>
      </c>
      <c r="Z8535" t="s">
        <v>107</v>
      </c>
      <c r="AA8535" t="s">
        <v>44</v>
      </c>
      <c r="AB8535" t="s">
        <v>44</v>
      </c>
    </row>
    <row r="8536" spans="1:28" x14ac:dyDescent="0.25">
      <c r="A8536" t="s">
        <v>13553</v>
      </c>
      <c r="B8536" s="1">
        <v>45981</v>
      </c>
      <c r="C8536" t="s">
        <v>4355</v>
      </c>
      <c r="D8536" t="s">
        <v>4356</v>
      </c>
      <c r="E8536">
        <v>58</v>
      </c>
      <c r="F8536" t="s">
        <v>111</v>
      </c>
      <c r="G8536" t="s">
        <v>318</v>
      </c>
      <c r="H8536" t="s">
        <v>319</v>
      </c>
      <c r="I8536" t="s">
        <v>34</v>
      </c>
      <c r="J8536" t="s">
        <v>190</v>
      </c>
      <c r="K8536">
        <v>3</v>
      </c>
      <c r="L8536" s="2">
        <v>2500</v>
      </c>
      <c r="M8536">
        <v>10</v>
      </c>
      <c r="N8536" s="2">
        <v>7500</v>
      </c>
      <c r="O8536" s="2">
        <v>750</v>
      </c>
      <c r="P8536" s="2">
        <v>6750</v>
      </c>
      <c r="Q8536" s="2">
        <v>4690.1899999999996</v>
      </c>
      <c r="R8536" s="2">
        <v>2059.81</v>
      </c>
      <c r="S8536" t="s">
        <v>53</v>
      </c>
      <c r="T8536" t="s">
        <v>54</v>
      </c>
      <c r="U8536" t="s">
        <v>55</v>
      </c>
      <c r="V8536" t="s">
        <v>39</v>
      </c>
      <c r="W8536" t="s">
        <v>40</v>
      </c>
      <c r="X8536" t="s">
        <v>97</v>
      </c>
      <c r="Y8536" t="s">
        <v>56</v>
      </c>
      <c r="Z8536" t="s">
        <v>43</v>
      </c>
      <c r="AA8536" t="s">
        <v>44</v>
      </c>
      <c r="AB8536" t="s">
        <v>44</v>
      </c>
    </row>
    <row r="8537" spans="1:28" x14ac:dyDescent="0.25">
      <c r="A8537" t="s">
        <v>13554</v>
      </c>
      <c r="B8537" s="1">
        <v>45981</v>
      </c>
      <c r="C8537" t="s">
        <v>2510</v>
      </c>
      <c r="D8537" t="s">
        <v>2511</v>
      </c>
      <c r="E8537">
        <v>55</v>
      </c>
      <c r="F8537" t="s">
        <v>48</v>
      </c>
      <c r="G8537" t="s">
        <v>561</v>
      </c>
      <c r="H8537" t="s">
        <v>562</v>
      </c>
      <c r="I8537" t="s">
        <v>34</v>
      </c>
      <c r="J8537" t="s">
        <v>143</v>
      </c>
      <c r="K8537">
        <v>2</v>
      </c>
      <c r="L8537" s="2">
        <v>900</v>
      </c>
      <c r="M8537">
        <v>20</v>
      </c>
      <c r="N8537" s="2">
        <v>1800</v>
      </c>
      <c r="O8537" s="2">
        <v>360</v>
      </c>
      <c r="P8537" s="2">
        <v>1440</v>
      </c>
      <c r="Q8537" s="2">
        <v>979.38</v>
      </c>
      <c r="R8537" s="2">
        <v>460.62</v>
      </c>
      <c r="S8537" t="s">
        <v>53</v>
      </c>
      <c r="T8537" t="s">
        <v>122</v>
      </c>
      <c r="U8537" t="s">
        <v>123</v>
      </c>
      <c r="V8537" t="s">
        <v>39</v>
      </c>
      <c r="W8537" t="s">
        <v>66</v>
      </c>
      <c r="X8537" t="s">
        <v>41</v>
      </c>
      <c r="Y8537" t="s">
        <v>56</v>
      </c>
      <c r="Z8537" t="s">
        <v>43</v>
      </c>
      <c r="AA8537" t="s">
        <v>44</v>
      </c>
      <c r="AB8537" t="s">
        <v>44</v>
      </c>
    </row>
    <row r="8538" spans="1:28" x14ac:dyDescent="0.25">
      <c r="A8538" t="s">
        <v>13555</v>
      </c>
      <c r="B8538" s="1">
        <v>45981</v>
      </c>
      <c r="C8538" t="s">
        <v>5157</v>
      </c>
      <c r="D8538" t="s">
        <v>5158</v>
      </c>
      <c r="E8538">
        <v>47</v>
      </c>
      <c r="F8538" t="s">
        <v>31</v>
      </c>
      <c r="G8538" t="s">
        <v>101</v>
      </c>
      <c r="H8538" t="s">
        <v>102</v>
      </c>
      <c r="I8538" t="s">
        <v>103</v>
      </c>
      <c r="J8538" t="s">
        <v>104</v>
      </c>
      <c r="K8538">
        <v>4</v>
      </c>
      <c r="L8538" s="2">
        <v>1800</v>
      </c>
      <c r="M8538">
        <v>5</v>
      </c>
      <c r="N8538" s="2">
        <v>7200</v>
      </c>
      <c r="O8538" s="2">
        <v>360</v>
      </c>
      <c r="P8538" s="2">
        <v>6840</v>
      </c>
      <c r="Q8538" s="2">
        <v>4603.08</v>
      </c>
      <c r="R8538" s="2">
        <v>2236.92</v>
      </c>
      <c r="S8538" t="s">
        <v>53</v>
      </c>
      <c r="T8538" t="s">
        <v>578</v>
      </c>
      <c r="U8538" t="s">
        <v>579</v>
      </c>
      <c r="V8538" t="s">
        <v>39</v>
      </c>
      <c r="W8538" t="s">
        <v>92</v>
      </c>
      <c r="X8538" t="s">
        <v>97</v>
      </c>
      <c r="Y8538" t="s">
        <v>56</v>
      </c>
      <c r="Z8538" t="s">
        <v>508</v>
      </c>
      <c r="AA8538" t="s">
        <v>44</v>
      </c>
      <c r="AB8538" t="s">
        <v>44</v>
      </c>
    </row>
    <row r="8539" spans="1:28" x14ac:dyDescent="0.25">
      <c r="A8539" t="s">
        <v>13556</v>
      </c>
      <c r="B8539" s="1">
        <v>45981</v>
      </c>
      <c r="C8539" t="s">
        <v>6363</v>
      </c>
      <c r="D8539" t="s">
        <v>6364</v>
      </c>
      <c r="E8539">
        <v>58</v>
      </c>
      <c r="F8539" t="s">
        <v>48</v>
      </c>
      <c r="G8539" t="s">
        <v>72</v>
      </c>
      <c r="H8539" t="s">
        <v>73</v>
      </c>
      <c r="I8539" t="s">
        <v>74</v>
      </c>
      <c r="J8539" t="s">
        <v>75</v>
      </c>
      <c r="K8539">
        <v>4</v>
      </c>
      <c r="L8539" s="2">
        <v>2200</v>
      </c>
      <c r="M8539">
        <v>5</v>
      </c>
      <c r="N8539" s="2">
        <v>8800</v>
      </c>
      <c r="O8539" s="2">
        <v>440</v>
      </c>
      <c r="P8539" s="2">
        <v>8360</v>
      </c>
      <c r="Q8539" s="2">
        <v>5314.87</v>
      </c>
      <c r="R8539" s="2">
        <v>3045.13</v>
      </c>
      <c r="S8539" t="s">
        <v>64</v>
      </c>
      <c r="T8539" t="s">
        <v>90</v>
      </c>
      <c r="U8539" t="s">
        <v>91</v>
      </c>
      <c r="V8539" t="s">
        <v>39</v>
      </c>
      <c r="W8539" t="s">
        <v>137</v>
      </c>
      <c r="X8539" t="s">
        <v>41</v>
      </c>
      <c r="Y8539" t="s">
        <v>42</v>
      </c>
      <c r="Z8539" t="s">
        <v>107</v>
      </c>
      <c r="AA8539" t="s">
        <v>44</v>
      </c>
      <c r="AB8539" t="s">
        <v>44</v>
      </c>
    </row>
    <row r="8540" spans="1:28" x14ac:dyDescent="0.25">
      <c r="A8540" t="s">
        <v>13557</v>
      </c>
      <c r="B8540" s="1">
        <v>45981</v>
      </c>
      <c r="C8540" t="s">
        <v>3977</v>
      </c>
      <c r="D8540" t="s">
        <v>3978</v>
      </c>
      <c r="E8540">
        <v>40</v>
      </c>
      <c r="F8540" t="s">
        <v>48</v>
      </c>
      <c r="G8540" t="s">
        <v>32</v>
      </c>
      <c r="H8540" t="s">
        <v>33</v>
      </c>
      <c r="I8540" t="s">
        <v>34</v>
      </c>
      <c r="J8540" t="s">
        <v>35</v>
      </c>
      <c r="K8540">
        <v>4</v>
      </c>
      <c r="L8540" s="2">
        <v>55000</v>
      </c>
      <c r="M8540">
        <v>0</v>
      </c>
      <c r="N8540" s="2">
        <v>220000</v>
      </c>
      <c r="O8540" s="2">
        <v>0</v>
      </c>
      <c r="P8540" s="2">
        <v>220000</v>
      </c>
      <c r="Q8540" s="2">
        <v>126180.63</v>
      </c>
      <c r="R8540" s="2">
        <v>93819.37</v>
      </c>
      <c r="S8540" t="s">
        <v>64</v>
      </c>
      <c r="T8540" t="s">
        <v>122</v>
      </c>
      <c r="U8540" t="s">
        <v>123</v>
      </c>
      <c r="V8540" t="s">
        <v>39</v>
      </c>
      <c r="W8540" t="s">
        <v>40</v>
      </c>
      <c r="X8540" t="s">
        <v>41</v>
      </c>
      <c r="Y8540" t="s">
        <v>56</v>
      </c>
      <c r="Z8540" t="s">
        <v>223</v>
      </c>
      <c r="AA8540" t="s">
        <v>44</v>
      </c>
      <c r="AB8540" t="s">
        <v>44</v>
      </c>
    </row>
    <row r="8541" spans="1:28" x14ac:dyDescent="0.25">
      <c r="A8541" t="s">
        <v>13558</v>
      </c>
      <c r="B8541" s="1">
        <v>45982</v>
      </c>
      <c r="C8541" t="s">
        <v>6810</v>
      </c>
      <c r="D8541" t="s">
        <v>6811</v>
      </c>
      <c r="E8541">
        <v>53</v>
      </c>
      <c r="F8541" t="s">
        <v>111</v>
      </c>
      <c r="G8541" t="s">
        <v>128</v>
      </c>
      <c r="H8541" t="s">
        <v>129</v>
      </c>
      <c r="I8541" t="s">
        <v>74</v>
      </c>
      <c r="J8541" t="s">
        <v>130</v>
      </c>
      <c r="K8541">
        <v>2</v>
      </c>
      <c r="L8541" s="2">
        <v>1700</v>
      </c>
      <c r="M8541">
        <v>0</v>
      </c>
      <c r="N8541" s="2">
        <v>3400</v>
      </c>
      <c r="O8541" s="2">
        <v>0</v>
      </c>
      <c r="P8541" s="2">
        <v>3400</v>
      </c>
      <c r="Q8541" s="2">
        <v>1942.73</v>
      </c>
      <c r="R8541" s="2">
        <v>1457.27</v>
      </c>
      <c r="S8541" t="s">
        <v>53</v>
      </c>
      <c r="T8541" t="s">
        <v>76</v>
      </c>
      <c r="U8541" t="s">
        <v>77</v>
      </c>
      <c r="V8541" t="s">
        <v>39</v>
      </c>
      <c r="W8541" t="s">
        <v>83</v>
      </c>
      <c r="X8541" t="s">
        <v>97</v>
      </c>
      <c r="Y8541" t="s">
        <v>56</v>
      </c>
      <c r="Z8541" t="s">
        <v>43</v>
      </c>
      <c r="AA8541" t="s">
        <v>44</v>
      </c>
      <c r="AB8541" t="s">
        <v>44</v>
      </c>
    </row>
    <row r="8542" spans="1:28" x14ac:dyDescent="0.25">
      <c r="A8542" t="s">
        <v>13559</v>
      </c>
      <c r="B8542" s="1">
        <v>45982</v>
      </c>
      <c r="C8542" t="s">
        <v>519</v>
      </c>
      <c r="D8542" t="s">
        <v>520</v>
      </c>
      <c r="E8542">
        <v>32</v>
      </c>
      <c r="F8542" t="s">
        <v>48</v>
      </c>
      <c r="G8542" t="s">
        <v>72</v>
      </c>
      <c r="H8542" t="s">
        <v>73</v>
      </c>
      <c r="I8542" t="s">
        <v>74</v>
      </c>
      <c r="J8542" t="s">
        <v>75</v>
      </c>
      <c r="K8542">
        <v>5</v>
      </c>
      <c r="L8542" s="2">
        <v>2200</v>
      </c>
      <c r="M8542">
        <v>20</v>
      </c>
      <c r="N8542" s="2">
        <v>11000</v>
      </c>
      <c r="O8542" s="2">
        <v>2200</v>
      </c>
      <c r="P8542" s="2">
        <v>8800</v>
      </c>
      <c r="Q8542" s="2">
        <v>5006.75</v>
      </c>
      <c r="R8542" s="2">
        <v>3793.25</v>
      </c>
      <c r="S8542" t="s">
        <v>36</v>
      </c>
      <c r="T8542" t="s">
        <v>122</v>
      </c>
      <c r="U8542" t="s">
        <v>123</v>
      </c>
      <c r="V8542" t="s">
        <v>39</v>
      </c>
      <c r="W8542" t="s">
        <v>40</v>
      </c>
      <c r="X8542" t="s">
        <v>41</v>
      </c>
      <c r="Y8542" t="s">
        <v>84</v>
      </c>
      <c r="Z8542" t="s">
        <v>43</v>
      </c>
      <c r="AA8542" t="s">
        <v>44</v>
      </c>
      <c r="AB8542" t="s">
        <v>44</v>
      </c>
    </row>
    <row r="8543" spans="1:28" x14ac:dyDescent="0.25">
      <c r="A8543" t="s">
        <v>13560</v>
      </c>
      <c r="B8543" s="1">
        <v>45982</v>
      </c>
      <c r="C8543" t="s">
        <v>5720</v>
      </c>
      <c r="D8543" t="s">
        <v>5721</v>
      </c>
      <c r="E8543">
        <v>46</v>
      </c>
      <c r="F8543" t="s">
        <v>31</v>
      </c>
      <c r="G8543" t="s">
        <v>101</v>
      </c>
      <c r="H8543" t="s">
        <v>102</v>
      </c>
      <c r="I8543" t="s">
        <v>103</v>
      </c>
      <c r="J8543" t="s">
        <v>104</v>
      </c>
      <c r="K8543">
        <v>2</v>
      </c>
      <c r="L8543" s="2">
        <v>1800</v>
      </c>
      <c r="M8543">
        <v>5</v>
      </c>
      <c r="N8543" s="2">
        <v>3600</v>
      </c>
      <c r="O8543" s="2">
        <v>180</v>
      </c>
      <c r="P8543" s="2">
        <v>3420</v>
      </c>
      <c r="Q8543" s="2">
        <v>2513.35</v>
      </c>
      <c r="R8543" s="2">
        <v>906.65</v>
      </c>
      <c r="S8543" t="s">
        <v>36</v>
      </c>
      <c r="T8543" t="s">
        <v>90</v>
      </c>
      <c r="U8543" t="s">
        <v>91</v>
      </c>
      <c r="V8543" t="s">
        <v>39</v>
      </c>
      <c r="W8543" t="s">
        <v>124</v>
      </c>
      <c r="X8543" t="s">
        <v>67</v>
      </c>
      <c r="Y8543" t="s">
        <v>56</v>
      </c>
      <c r="Z8543" t="s">
        <v>43</v>
      </c>
      <c r="AA8543" t="s">
        <v>68</v>
      </c>
      <c r="AB8543" t="s">
        <v>44</v>
      </c>
    </row>
    <row r="8544" spans="1:28" x14ac:dyDescent="0.25">
      <c r="A8544" t="s">
        <v>13561</v>
      </c>
      <c r="B8544" s="1">
        <v>45982</v>
      </c>
      <c r="C8544" t="s">
        <v>3359</v>
      </c>
      <c r="D8544" t="s">
        <v>3360</v>
      </c>
      <c r="E8544">
        <v>34</v>
      </c>
      <c r="F8544" t="s">
        <v>31</v>
      </c>
      <c r="G8544" t="s">
        <v>212</v>
      </c>
      <c r="H8544" t="s">
        <v>213</v>
      </c>
      <c r="I8544" t="s">
        <v>51</v>
      </c>
      <c r="J8544" t="s">
        <v>52</v>
      </c>
      <c r="K8544">
        <v>2</v>
      </c>
      <c r="L8544" s="2">
        <v>400</v>
      </c>
      <c r="M8544">
        <v>25</v>
      </c>
      <c r="N8544" s="2">
        <v>800</v>
      </c>
      <c r="O8544" s="2">
        <v>200</v>
      </c>
      <c r="P8544" s="2">
        <v>600</v>
      </c>
      <c r="Q8544" s="2">
        <v>353.04</v>
      </c>
      <c r="R8544" s="2">
        <v>246.96</v>
      </c>
      <c r="S8544" t="s">
        <v>36</v>
      </c>
      <c r="T8544" t="s">
        <v>122</v>
      </c>
      <c r="U8544" t="s">
        <v>123</v>
      </c>
      <c r="V8544" t="s">
        <v>39</v>
      </c>
      <c r="W8544" t="s">
        <v>66</v>
      </c>
      <c r="X8544" t="s">
        <v>41</v>
      </c>
      <c r="Y8544" t="s">
        <v>56</v>
      </c>
      <c r="Z8544" t="s">
        <v>107</v>
      </c>
      <c r="AA8544" t="s">
        <v>44</v>
      </c>
      <c r="AB8544" t="s">
        <v>68</v>
      </c>
    </row>
    <row r="8545" spans="1:28" x14ac:dyDescent="0.25">
      <c r="A8545" t="s">
        <v>13562</v>
      </c>
      <c r="B8545" s="1">
        <v>45982</v>
      </c>
      <c r="C8545" t="s">
        <v>7653</v>
      </c>
      <c r="D8545" t="s">
        <v>7654</v>
      </c>
      <c r="E8545">
        <v>40</v>
      </c>
      <c r="F8545" t="s">
        <v>31</v>
      </c>
      <c r="G8545" t="s">
        <v>344</v>
      </c>
      <c r="H8545" t="s">
        <v>345</v>
      </c>
      <c r="I8545" t="s">
        <v>34</v>
      </c>
      <c r="J8545" t="s">
        <v>121</v>
      </c>
      <c r="K8545">
        <v>4</v>
      </c>
      <c r="L8545" s="2">
        <v>1600</v>
      </c>
      <c r="M8545">
        <v>25</v>
      </c>
      <c r="N8545" s="2">
        <v>6400</v>
      </c>
      <c r="O8545" s="2">
        <v>1600</v>
      </c>
      <c r="P8545" s="2">
        <v>4800</v>
      </c>
      <c r="Q8545" s="2">
        <v>3309.48</v>
      </c>
      <c r="R8545" s="2">
        <v>1490.52</v>
      </c>
      <c r="S8545" t="s">
        <v>64</v>
      </c>
      <c r="T8545" t="s">
        <v>275</v>
      </c>
      <c r="U8545" t="s">
        <v>123</v>
      </c>
      <c r="V8545" t="s">
        <v>39</v>
      </c>
      <c r="W8545" t="s">
        <v>83</v>
      </c>
      <c r="X8545" t="s">
        <v>97</v>
      </c>
      <c r="Y8545" t="s">
        <v>56</v>
      </c>
      <c r="Z8545" t="s">
        <v>43</v>
      </c>
      <c r="AA8545" t="s">
        <v>44</v>
      </c>
      <c r="AB8545" t="s">
        <v>44</v>
      </c>
    </row>
    <row r="8546" spans="1:28" x14ac:dyDescent="0.25">
      <c r="A8546" t="s">
        <v>13563</v>
      </c>
      <c r="B8546" s="1">
        <v>45982</v>
      </c>
      <c r="C8546" t="s">
        <v>3478</v>
      </c>
      <c r="D8546" t="s">
        <v>3479</v>
      </c>
      <c r="E8546">
        <v>36</v>
      </c>
      <c r="F8546" t="s">
        <v>48</v>
      </c>
      <c r="G8546" t="s">
        <v>273</v>
      </c>
      <c r="H8546" t="s">
        <v>274</v>
      </c>
      <c r="I8546" t="s">
        <v>51</v>
      </c>
      <c r="J8546" t="s">
        <v>52</v>
      </c>
      <c r="K8546">
        <v>5</v>
      </c>
      <c r="L8546" s="2">
        <v>250</v>
      </c>
      <c r="M8546">
        <v>25</v>
      </c>
      <c r="N8546" s="2">
        <v>1250</v>
      </c>
      <c r="O8546" s="2">
        <v>312.5</v>
      </c>
      <c r="P8546" s="2">
        <v>937.5</v>
      </c>
      <c r="Q8546" s="2">
        <v>628.79</v>
      </c>
      <c r="R8546" s="2">
        <v>308.70999999999998</v>
      </c>
      <c r="S8546" t="s">
        <v>53</v>
      </c>
      <c r="T8546" t="s">
        <v>54</v>
      </c>
      <c r="U8546" t="s">
        <v>55</v>
      </c>
      <c r="V8546" t="s">
        <v>39</v>
      </c>
      <c r="W8546" t="s">
        <v>40</v>
      </c>
      <c r="X8546" t="s">
        <v>67</v>
      </c>
      <c r="Y8546" t="s">
        <v>42</v>
      </c>
      <c r="Z8546" t="s">
        <v>43</v>
      </c>
      <c r="AA8546" t="s">
        <v>44</v>
      </c>
      <c r="AB8546" t="s">
        <v>44</v>
      </c>
    </row>
    <row r="8547" spans="1:28" x14ac:dyDescent="0.25">
      <c r="A8547" t="s">
        <v>13564</v>
      </c>
      <c r="B8547" s="1">
        <v>45982</v>
      </c>
      <c r="C8547" t="s">
        <v>3785</v>
      </c>
      <c r="D8547" t="s">
        <v>3786</v>
      </c>
      <c r="E8547">
        <v>42</v>
      </c>
      <c r="F8547" t="s">
        <v>31</v>
      </c>
      <c r="G8547" t="s">
        <v>298</v>
      </c>
      <c r="H8547" t="s">
        <v>299</v>
      </c>
      <c r="I8547" t="s">
        <v>103</v>
      </c>
      <c r="J8547" t="s">
        <v>104</v>
      </c>
      <c r="K8547">
        <v>4</v>
      </c>
      <c r="L8547" s="2">
        <v>700</v>
      </c>
      <c r="M8547">
        <v>10</v>
      </c>
      <c r="N8547" s="2">
        <v>2800</v>
      </c>
      <c r="O8547" s="2">
        <v>280</v>
      </c>
      <c r="P8547" s="2">
        <v>2520</v>
      </c>
      <c r="Q8547" s="2">
        <v>2026.36</v>
      </c>
      <c r="R8547" s="2">
        <v>493.64</v>
      </c>
      <c r="S8547" t="s">
        <v>36</v>
      </c>
      <c r="T8547" t="s">
        <v>90</v>
      </c>
      <c r="U8547" t="s">
        <v>91</v>
      </c>
      <c r="V8547" t="s">
        <v>39</v>
      </c>
      <c r="W8547" t="s">
        <v>92</v>
      </c>
      <c r="X8547" t="s">
        <v>41</v>
      </c>
      <c r="Y8547" t="s">
        <v>56</v>
      </c>
      <c r="Z8547" t="s">
        <v>43</v>
      </c>
      <c r="AA8547" t="s">
        <v>44</v>
      </c>
      <c r="AB8547" t="s">
        <v>44</v>
      </c>
    </row>
    <row r="8548" spans="1:28" x14ac:dyDescent="0.25">
      <c r="A8548" t="s">
        <v>13565</v>
      </c>
      <c r="B8548" s="1">
        <v>45982</v>
      </c>
      <c r="C8548" t="s">
        <v>4161</v>
      </c>
      <c r="D8548" t="s">
        <v>4162</v>
      </c>
      <c r="E8548">
        <v>34</v>
      </c>
      <c r="F8548" t="s">
        <v>48</v>
      </c>
      <c r="G8548" t="s">
        <v>49</v>
      </c>
      <c r="H8548" t="s">
        <v>50</v>
      </c>
      <c r="I8548" t="s">
        <v>51</v>
      </c>
      <c r="J8548" t="s">
        <v>52</v>
      </c>
      <c r="K8548">
        <v>2</v>
      </c>
      <c r="L8548" s="2">
        <v>500</v>
      </c>
      <c r="M8548">
        <v>15</v>
      </c>
      <c r="N8548" s="2">
        <v>1000</v>
      </c>
      <c r="O8548" s="2">
        <v>150</v>
      </c>
      <c r="P8548" s="2">
        <v>850</v>
      </c>
      <c r="Q8548" s="2">
        <v>550.32000000000005</v>
      </c>
      <c r="R8548" s="2">
        <v>299.68</v>
      </c>
      <c r="S8548" t="s">
        <v>53</v>
      </c>
      <c r="T8548" t="s">
        <v>163</v>
      </c>
      <c r="U8548" t="s">
        <v>164</v>
      </c>
      <c r="V8548" t="s">
        <v>39</v>
      </c>
      <c r="W8548" t="s">
        <v>66</v>
      </c>
      <c r="X8548" t="s">
        <v>41</v>
      </c>
      <c r="Y8548" t="s">
        <v>56</v>
      </c>
      <c r="Z8548" t="s">
        <v>43</v>
      </c>
      <c r="AA8548" t="s">
        <v>44</v>
      </c>
      <c r="AB8548" t="s">
        <v>44</v>
      </c>
    </row>
    <row r="8549" spans="1:28" x14ac:dyDescent="0.25">
      <c r="A8549" t="s">
        <v>13566</v>
      </c>
      <c r="B8549" s="1">
        <v>45982</v>
      </c>
      <c r="C8549" t="s">
        <v>4720</v>
      </c>
      <c r="D8549" t="s">
        <v>4721</v>
      </c>
      <c r="E8549">
        <v>60</v>
      </c>
      <c r="F8549" t="s">
        <v>31</v>
      </c>
      <c r="G8549" t="s">
        <v>238</v>
      </c>
      <c r="H8549" t="s">
        <v>239</v>
      </c>
      <c r="I8549" t="s">
        <v>62</v>
      </c>
      <c r="J8549" t="s">
        <v>63</v>
      </c>
      <c r="K8549">
        <v>1</v>
      </c>
      <c r="L8549" s="2">
        <v>6500</v>
      </c>
      <c r="M8549">
        <v>5</v>
      </c>
      <c r="N8549" s="2">
        <v>6500</v>
      </c>
      <c r="O8549" s="2">
        <v>325</v>
      </c>
      <c r="P8549" s="2">
        <v>6175</v>
      </c>
      <c r="Q8549" s="2">
        <v>3899.77</v>
      </c>
      <c r="R8549" s="2">
        <v>2275.23</v>
      </c>
      <c r="S8549" t="s">
        <v>53</v>
      </c>
      <c r="T8549" t="s">
        <v>290</v>
      </c>
      <c r="U8549" t="s">
        <v>291</v>
      </c>
      <c r="V8549" t="s">
        <v>39</v>
      </c>
      <c r="W8549" t="s">
        <v>40</v>
      </c>
      <c r="X8549" t="s">
        <v>41</v>
      </c>
      <c r="Y8549" t="s">
        <v>42</v>
      </c>
      <c r="Z8549" t="s">
        <v>223</v>
      </c>
      <c r="AA8549" t="s">
        <v>44</v>
      </c>
      <c r="AB8549" t="s">
        <v>44</v>
      </c>
    </row>
    <row r="8550" spans="1:28" x14ac:dyDescent="0.25">
      <c r="A8550" t="s">
        <v>13567</v>
      </c>
      <c r="B8550" s="1">
        <v>45982</v>
      </c>
      <c r="C8550" t="s">
        <v>1476</v>
      </c>
      <c r="D8550" t="s">
        <v>1477</v>
      </c>
      <c r="E8550">
        <v>27</v>
      </c>
      <c r="F8550" t="s">
        <v>48</v>
      </c>
      <c r="G8550" t="s">
        <v>168</v>
      </c>
      <c r="H8550" t="s">
        <v>169</v>
      </c>
      <c r="I8550" t="s">
        <v>62</v>
      </c>
      <c r="J8550" t="s">
        <v>143</v>
      </c>
      <c r="K8550">
        <v>2</v>
      </c>
      <c r="L8550" s="2">
        <v>1800</v>
      </c>
      <c r="M8550">
        <v>10</v>
      </c>
      <c r="N8550" s="2">
        <v>3600</v>
      </c>
      <c r="O8550" s="2">
        <v>360</v>
      </c>
      <c r="P8550" s="2">
        <v>3240</v>
      </c>
      <c r="Q8550" s="2">
        <v>2326.4</v>
      </c>
      <c r="R8550" s="2">
        <v>913.6</v>
      </c>
      <c r="S8550" t="s">
        <v>53</v>
      </c>
      <c r="T8550" t="s">
        <v>96</v>
      </c>
      <c r="U8550" t="s">
        <v>96</v>
      </c>
      <c r="V8550" t="s">
        <v>39</v>
      </c>
      <c r="W8550" t="s">
        <v>137</v>
      </c>
      <c r="X8550" t="s">
        <v>41</v>
      </c>
      <c r="Y8550" t="s">
        <v>56</v>
      </c>
      <c r="Z8550" t="s">
        <v>43</v>
      </c>
      <c r="AA8550" t="s">
        <v>44</v>
      </c>
      <c r="AB8550" t="s">
        <v>44</v>
      </c>
    </row>
    <row r="8551" spans="1:28" x14ac:dyDescent="0.25">
      <c r="A8551" t="s">
        <v>13568</v>
      </c>
      <c r="B8551" s="1">
        <v>45983</v>
      </c>
      <c r="C8551" t="s">
        <v>8800</v>
      </c>
      <c r="D8551" t="s">
        <v>8801</v>
      </c>
      <c r="E8551">
        <v>35</v>
      </c>
      <c r="F8551" t="s">
        <v>111</v>
      </c>
      <c r="G8551" t="s">
        <v>207</v>
      </c>
      <c r="H8551" t="s">
        <v>208</v>
      </c>
      <c r="I8551" t="s">
        <v>34</v>
      </c>
      <c r="J8551" t="s">
        <v>143</v>
      </c>
      <c r="K8551">
        <v>1</v>
      </c>
      <c r="L8551" s="2">
        <v>18000</v>
      </c>
      <c r="M8551">
        <v>5</v>
      </c>
      <c r="N8551" s="2">
        <v>18000</v>
      </c>
      <c r="O8551" s="2">
        <v>900</v>
      </c>
      <c r="P8551" s="2">
        <v>17100</v>
      </c>
      <c r="Q8551" s="2">
        <v>13878.51</v>
      </c>
      <c r="R8551" s="2">
        <v>3221.49</v>
      </c>
      <c r="S8551" t="s">
        <v>36</v>
      </c>
      <c r="T8551" t="s">
        <v>263</v>
      </c>
      <c r="U8551" t="s">
        <v>91</v>
      </c>
      <c r="V8551" t="s">
        <v>39</v>
      </c>
      <c r="W8551" t="s">
        <v>137</v>
      </c>
      <c r="X8551" t="s">
        <v>97</v>
      </c>
      <c r="Y8551" t="s">
        <v>42</v>
      </c>
      <c r="Z8551" t="s">
        <v>43</v>
      </c>
      <c r="AA8551" t="s">
        <v>44</v>
      </c>
      <c r="AB8551" t="s">
        <v>44</v>
      </c>
    </row>
    <row r="8552" spans="1:28" x14ac:dyDescent="0.25">
      <c r="A8552" t="s">
        <v>13569</v>
      </c>
      <c r="B8552" s="1">
        <v>45983</v>
      </c>
      <c r="C8552" t="s">
        <v>7884</v>
      </c>
      <c r="D8552" t="s">
        <v>7885</v>
      </c>
      <c r="E8552">
        <v>41</v>
      </c>
      <c r="F8552" t="s">
        <v>48</v>
      </c>
      <c r="G8552" t="s">
        <v>176</v>
      </c>
      <c r="H8552" t="s">
        <v>177</v>
      </c>
      <c r="I8552" t="s">
        <v>34</v>
      </c>
      <c r="J8552" t="s">
        <v>35</v>
      </c>
      <c r="K8552">
        <v>2</v>
      </c>
      <c r="L8552" s="2">
        <v>6500</v>
      </c>
      <c r="M8552">
        <v>10</v>
      </c>
      <c r="N8552" s="2">
        <v>13000</v>
      </c>
      <c r="O8552" s="2">
        <v>1300</v>
      </c>
      <c r="P8552" s="2">
        <v>11700</v>
      </c>
      <c r="Q8552" s="2">
        <v>9034.51</v>
      </c>
      <c r="R8552" s="2">
        <v>2665.49</v>
      </c>
      <c r="S8552" t="s">
        <v>36</v>
      </c>
      <c r="T8552" t="s">
        <v>398</v>
      </c>
      <c r="U8552" t="s">
        <v>399</v>
      </c>
      <c r="V8552" t="s">
        <v>39</v>
      </c>
      <c r="W8552" t="s">
        <v>124</v>
      </c>
      <c r="X8552" t="s">
        <v>41</v>
      </c>
      <c r="Y8552" t="s">
        <v>56</v>
      </c>
      <c r="Z8552" t="s">
        <v>43</v>
      </c>
      <c r="AA8552" t="s">
        <v>44</v>
      </c>
      <c r="AB8552" t="s">
        <v>44</v>
      </c>
    </row>
    <row r="8553" spans="1:28" x14ac:dyDescent="0.25">
      <c r="A8553" t="s">
        <v>13570</v>
      </c>
      <c r="B8553" s="1">
        <v>45983</v>
      </c>
      <c r="C8553" t="s">
        <v>1183</v>
      </c>
      <c r="D8553" t="s">
        <v>1184</v>
      </c>
      <c r="E8553">
        <v>46</v>
      </c>
      <c r="F8553" t="s">
        <v>48</v>
      </c>
      <c r="G8553" t="s">
        <v>344</v>
      </c>
      <c r="H8553" t="s">
        <v>345</v>
      </c>
      <c r="I8553" t="s">
        <v>34</v>
      </c>
      <c r="J8553" t="s">
        <v>121</v>
      </c>
      <c r="K8553">
        <v>2</v>
      </c>
      <c r="L8553" s="2">
        <v>1600</v>
      </c>
      <c r="M8553">
        <v>5</v>
      </c>
      <c r="N8553" s="2">
        <v>3200</v>
      </c>
      <c r="O8553" s="2">
        <v>160</v>
      </c>
      <c r="P8553" s="2">
        <v>3040</v>
      </c>
      <c r="Q8553" s="2">
        <v>1884.69</v>
      </c>
      <c r="R8553" s="2">
        <v>1155.31</v>
      </c>
      <c r="S8553" t="s">
        <v>53</v>
      </c>
      <c r="T8553" t="s">
        <v>76</v>
      </c>
      <c r="U8553" t="s">
        <v>77</v>
      </c>
      <c r="V8553" t="s">
        <v>39</v>
      </c>
      <c r="W8553" t="s">
        <v>137</v>
      </c>
      <c r="X8553" t="s">
        <v>41</v>
      </c>
      <c r="Y8553" t="s">
        <v>56</v>
      </c>
      <c r="Z8553" t="s">
        <v>144</v>
      </c>
      <c r="AA8553" t="s">
        <v>44</v>
      </c>
      <c r="AB8553" t="s">
        <v>44</v>
      </c>
    </row>
    <row r="8554" spans="1:28" x14ac:dyDescent="0.25">
      <c r="A8554" t="s">
        <v>13571</v>
      </c>
      <c r="B8554" s="1">
        <v>45983</v>
      </c>
      <c r="C8554" t="s">
        <v>13572</v>
      </c>
      <c r="D8554" t="s">
        <v>13573</v>
      </c>
      <c r="E8554">
        <v>34</v>
      </c>
      <c r="F8554" t="s">
        <v>31</v>
      </c>
      <c r="G8554" t="s">
        <v>207</v>
      </c>
      <c r="H8554" t="s">
        <v>208</v>
      </c>
      <c r="I8554" t="s">
        <v>34</v>
      </c>
      <c r="J8554" t="s">
        <v>143</v>
      </c>
      <c r="K8554">
        <v>2</v>
      </c>
      <c r="L8554" s="2">
        <v>18000</v>
      </c>
      <c r="M8554">
        <v>15</v>
      </c>
      <c r="N8554" s="2">
        <v>36000</v>
      </c>
      <c r="O8554" s="2">
        <v>5400</v>
      </c>
      <c r="P8554" s="2">
        <v>30600</v>
      </c>
      <c r="Q8554" s="2">
        <v>17857.32</v>
      </c>
      <c r="R8554" s="2">
        <v>12742.68</v>
      </c>
      <c r="S8554" t="s">
        <v>64</v>
      </c>
      <c r="T8554" t="s">
        <v>290</v>
      </c>
      <c r="U8554" t="s">
        <v>291</v>
      </c>
      <c r="V8554" t="s">
        <v>39</v>
      </c>
      <c r="W8554" t="s">
        <v>66</v>
      </c>
      <c r="X8554" t="s">
        <v>41</v>
      </c>
      <c r="Y8554" t="s">
        <v>56</v>
      </c>
      <c r="Z8554" t="s">
        <v>43</v>
      </c>
      <c r="AA8554" t="s">
        <v>44</v>
      </c>
      <c r="AB8554" t="s">
        <v>44</v>
      </c>
    </row>
    <row r="8555" spans="1:28" x14ac:dyDescent="0.25">
      <c r="A8555" t="s">
        <v>13574</v>
      </c>
      <c r="B8555" s="1">
        <v>45983</v>
      </c>
      <c r="C8555" t="s">
        <v>737</v>
      </c>
      <c r="D8555" t="s">
        <v>738</v>
      </c>
      <c r="E8555">
        <v>26</v>
      </c>
      <c r="F8555" t="s">
        <v>31</v>
      </c>
      <c r="G8555" t="s">
        <v>141</v>
      </c>
      <c r="H8555" t="s">
        <v>142</v>
      </c>
      <c r="I8555" t="s">
        <v>74</v>
      </c>
      <c r="J8555" t="s">
        <v>143</v>
      </c>
      <c r="K8555">
        <v>5</v>
      </c>
      <c r="L8555" s="2">
        <v>900</v>
      </c>
      <c r="M8555">
        <v>5</v>
      </c>
      <c r="N8555" s="2">
        <v>4500</v>
      </c>
      <c r="O8555" s="2">
        <v>225</v>
      </c>
      <c r="P8555" s="2">
        <v>4275</v>
      </c>
      <c r="Q8555" s="2">
        <v>2421.17</v>
      </c>
      <c r="R8555" s="2">
        <v>1853.83</v>
      </c>
      <c r="S8555" t="s">
        <v>53</v>
      </c>
      <c r="T8555" t="s">
        <v>122</v>
      </c>
      <c r="U8555" t="s">
        <v>123</v>
      </c>
      <c r="V8555" t="s">
        <v>39</v>
      </c>
      <c r="W8555" t="s">
        <v>40</v>
      </c>
      <c r="X8555" t="s">
        <v>41</v>
      </c>
      <c r="Y8555" t="s">
        <v>56</v>
      </c>
      <c r="Z8555" t="s">
        <v>223</v>
      </c>
      <c r="AA8555" t="s">
        <v>44</v>
      </c>
      <c r="AB8555" t="s">
        <v>44</v>
      </c>
    </row>
    <row r="8556" spans="1:28" x14ac:dyDescent="0.25">
      <c r="A8556" t="s">
        <v>13575</v>
      </c>
      <c r="B8556" s="1">
        <v>45983</v>
      </c>
      <c r="C8556" t="s">
        <v>4846</v>
      </c>
      <c r="D8556" t="s">
        <v>4847</v>
      </c>
      <c r="E8556">
        <v>33</v>
      </c>
      <c r="F8556" t="s">
        <v>31</v>
      </c>
      <c r="G8556" t="s">
        <v>119</v>
      </c>
      <c r="H8556" t="s">
        <v>120</v>
      </c>
      <c r="I8556" t="s">
        <v>62</v>
      </c>
      <c r="J8556" t="s">
        <v>121</v>
      </c>
      <c r="K8556">
        <v>2</v>
      </c>
      <c r="L8556" s="2">
        <v>4800</v>
      </c>
      <c r="M8556">
        <v>5</v>
      </c>
      <c r="N8556" s="2">
        <v>9600</v>
      </c>
      <c r="O8556" s="2">
        <v>480</v>
      </c>
      <c r="P8556" s="2">
        <v>9120</v>
      </c>
      <c r="Q8556" s="2">
        <v>5912.78</v>
      </c>
      <c r="R8556" s="2">
        <v>3207.22</v>
      </c>
      <c r="S8556" t="s">
        <v>53</v>
      </c>
      <c r="T8556" t="s">
        <v>263</v>
      </c>
      <c r="U8556" t="s">
        <v>91</v>
      </c>
      <c r="V8556" t="s">
        <v>39</v>
      </c>
      <c r="W8556" t="s">
        <v>92</v>
      </c>
      <c r="X8556" t="s">
        <v>97</v>
      </c>
      <c r="Y8556" t="s">
        <v>56</v>
      </c>
      <c r="Z8556" t="s">
        <v>43</v>
      </c>
      <c r="AA8556" t="s">
        <v>44</v>
      </c>
      <c r="AB8556" t="s">
        <v>44</v>
      </c>
    </row>
    <row r="8557" spans="1:28" x14ac:dyDescent="0.25">
      <c r="A8557" t="s">
        <v>13576</v>
      </c>
      <c r="B8557" s="1">
        <v>45983</v>
      </c>
      <c r="C8557" t="s">
        <v>3331</v>
      </c>
      <c r="D8557" t="s">
        <v>3332</v>
      </c>
      <c r="E8557">
        <v>34</v>
      </c>
      <c r="F8557" t="s">
        <v>48</v>
      </c>
      <c r="G8557" t="s">
        <v>207</v>
      </c>
      <c r="H8557" t="s">
        <v>208</v>
      </c>
      <c r="I8557" t="s">
        <v>34</v>
      </c>
      <c r="J8557" t="s">
        <v>143</v>
      </c>
      <c r="K8557">
        <v>1</v>
      </c>
      <c r="L8557" s="2">
        <v>18000</v>
      </c>
      <c r="M8557">
        <v>10</v>
      </c>
      <c r="N8557" s="2">
        <v>18000</v>
      </c>
      <c r="O8557" s="2">
        <v>1800</v>
      </c>
      <c r="P8557" s="2">
        <v>16200</v>
      </c>
      <c r="Q8557" s="2">
        <v>11893.53</v>
      </c>
      <c r="R8557" s="2">
        <v>4306.47</v>
      </c>
      <c r="S8557" t="s">
        <v>53</v>
      </c>
      <c r="T8557" t="s">
        <v>76</v>
      </c>
      <c r="U8557" t="s">
        <v>77</v>
      </c>
      <c r="V8557" t="s">
        <v>39</v>
      </c>
      <c r="W8557" t="s">
        <v>66</v>
      </c>
      <c r="X8557" t="s">
        <v>97</v>
      </c>
      <c r="Y8557" t="s">
        <v>84</v>
      </c>
      <c r="Z8557" t="s">
        <v>43</v>
      </c>
      <c r="AA8557" t="s">
        <v>68</v>
      </c>
      <c r="AB8557" t="s">
        <v>44</v>
      </c>
    </row>
    <row r="8558" spans="1:28" x14ac:dyDescent="0.25">
      <c r="A8558" t="s">
        <v>13577</v>
      </c>
      <c r="B8558" s="1">
        <v>45983</v>
      </c>
      <c r="C8558" t="s">
        <v>9418</v>
      </c>
      <c r="D8558" t="s">
        <v>9419</v>
      </c>
      <c r="E8558">
        <v>23</v>
      </c>
      <c r="F8558" t="s">
        <v>31</v>
      </c>
      <c r="G8558" t="s">
        <v>128</v>
      </c>
      <c r="H8558" t="s">
        <v>129</v>
      </c>
      <c r="I8558" t="s">
        <v>74</v>
      </c>
      <c r="J8558" t="s">
        <v>130</v>
      </c>
      <c r="K8558">
        <v>5</v>
      </c>
      <c r="L8558" s="2">
        <v>1700</v>
      </c>
      <c r="M8558">
        <v>10</v>
      </c>
      <c r="N8558" s="2">
        <v>8500</v>
      </c>
      <c r="O8558" s="2">
        <v>850</v>
      </c>
      <c r="P8558" s="2">
        <v>7650</v>
      </c>
      <c r="Q8558" s="2">
        <v>5885.74</v>
      </c>
      <c r="R8558" s="2">
        <v>1764.26</v>
      </c>
      <c r="S8558" t="s">
        <v>64</v>
      </c>
      <c r="T8558" t="s">
        <v>54</v>
      </c>
      <c r="U8558" t="s">
        <v>55</v>
      </c>
      <c r="V8558" t="s">
        <v>39</v>
      </c>
      <c r="W8558" t="s">
        <v>40</v>
      </c>
      <c r="X8558" t="s">
        <v>67</v>
      </c>
      <c r="Y8558" t="s">
        <v>42</v>
      </c>
      <c r="Z8558" t="s">
        <v>43</v>
      </c>
      <c r="AA8558" t="s">
        <v>44</v>
      </c>
      <c r="AB8558" t="s">
        <v>44</v>
      </c>
    </row>
    <row r="8559" spans="1:28" x14ac:dyDescent="0.25">
      <c r="A8559" t="s">
        <v>13578</v>
      </c>
      <c r="B8559" s="1">
        <v>45983</v>
      </c>
      <c r="C8559" t="s">
        <v>10492</v>
      </c>
      <c r="D8559" t="s">
        <v>10493</v>
      </c>
      <c r="E8559">
        <v>23</v>
      </c>
      <c r="F8559" t="s">
        <v>31</v>
      </c>
      <c r="G8559" t="s">
        <v>134</v>
      </c>
      <c r="H8559" t="s">
        <v>135</v>
      </c>
      <c r="I8559" t="s">
        <v>62</v>
      </c>
      <c r="J8559" t="s">
        <v>130</v>
      </c>
      <c r="K8559">
        <v>2</v>
      </c>
      <c r="L8559" s="2">
        <v>8500</v>
      </c>
      <c r="M8559">
        <v>15</v>
      </c>
      <c r="N8559" s="2">
        <v>17000</v>
      </c>
      <c r="O8559" s="2">
        <v>2550</v>
      </c>
      <c r="P8559" s="2">
        <v>14450</v>
      </c>
      <c r="Q8559" s="2">
        <v>11149.86</v>
      </c>
      <c r="R8559" s="2">
        <v>3300.14</v>
      </c>
      <c r="S8559" t="s">
        <v>36</v>
      </c>
      <c r="T8559" t="s">
        <v>114</v>
      </c>
      <c r="U8559" t="s">
        <v>115</v>
      </c>
      <c r="V8559" t="s">
        <v>39</v>
      </c>
      <c r="W8559" t="s">
        <v>137</v>
      </c>
      <c r="X8559" t="s">
        <v>41</v>
      </c>
      <c r="Y8559" t="s">
        <v>42</v>
      </c>
      <c r="Z8559" t="s">
        <v>43</v>
      </c>
      <c r="AA8559" t="s">
        <v>44</v>
      </c>
      <c r="AB8559" t="s">
        <v>44</v>
      </c>
    </row>
    <row r="8560" spans="1:28" x14ac:dyDescent="0.25">
      <c r="A8560" t="s">
        <v>13579</v>
      </c>
      <c r="B8560" s="1">
        <v>45983</v>
      </c>
      <c r="C8560" t="s">
        <v>4892</v>
      </c>
      <c r="D8560" t="s">
        <v>4893</v>
      </c>
      <c r="E8560">
        <v>40</v>
      </c>
      <c r="F8560" t="s">
        <v>31</v>
      </c>
      <c r="G8560" t="s">
        <v>212</v>
      </c>
      <c r="H8560" t="s">
        <v>213</v>
      </c>
      <c r="I8560" t="s">
        <v>51</v>
      </c>
      <c r="J8560" t="s">
        <v>52</v>
      </c>
      <c r="K8560">
        <v>4</v>
      </c>
      <c r="L8560" s="2">
        <v>400</v>
      </c>
      <c r="M8560">
        <v>5</v>
      </c>
      <c r="N8560" s="2">
        <v>1600</v>
      </c>
      <c r="O8560" s="2">
        <v>80</v>
      </c>
      <c r="P8560" s="2">
        <v>1520</v>
      </c>
      <c r="Q8560" s="2">
        <v>1154</v>
      </c>
      <c r="R8560" s="2">
        <v>366</v>
      </c>
      <c r="S8560" t="s">
        <v>53</v>
      </c>
      <c r="T8560" t="s">
        <v>222</v>
      </c>
      <c r="U8560" t="s">
        <v>38</v>
      </c>
      <c r="V8560" t="s">
        <v>39</v>
      </c>
      <c r="W8560" t="s">
        <v>83</v>
      </c>
      <c r="X8560" t="s">
        <v>41</v>
      </c>
      <c r="Y8560" t="s">
        <v>56</v>
      </c>
      <c r="Z8560" t="s">
        <v>43</v>
      </c>
      <c r="AA8560" t="s">
        <v>44</v>
      </c>
      <c r="AB8560" t="s">
        <v>68</v>
      </c>
    </row>
    <row r="8561" spans="1:28" x14ac:dyDescent="0.25">
      <c r="A8561" t="s">
        <v>13580</v>
      </c>
      <c r="B8561" s="1">
        <v>45983</v>
      </c>
      <c r="C8561" t="s">
        <v>4340</v>
      </c>
      <c r="D8561" t="s">
        <v>4341</v>
      </c>
      <c r="E8561">
        <v>57</v>
      </c>
      <c r="F8561" t="s">
        <v>31</v>
      </c>
      <c r="G8561" t="s">
        <v>227</v>
      </c>
      <c r="H8561" t="s">
        <v>228</v>
      </c>
      <c r="I8561" t="s">
        <v>74</v>
      </c>
      <c r="J8561" t="s">
        <v>75</v>
      </c>
      <c r="K8561">
        <v>1</v>
      </c>
      <c r="L8561" s="2">
        <v>1400</v>
      </c>
      <c r="M8561">
        <v>20</v>
      </c>
      <c r="N8561" s="2">
        <v>1400</v>
      </c>
      <c r="O8561" s="2">
        <v>280</v>
      </c>
      <c r="P8561" s="2">
        <v>1120</v>
      </c>
      <c r="Q8561" s="2">
        <v>776.08</v>
      </c>
      <c r="R8561" s="2">
        <v>343.92</v>
      </c>
      <c r="S8561" t="s">
        <v>64</v>
      </c>
      <c r="T8561" t="s">
        <v>222</v>
      </c>
      <c r="U8561" t="s">
        <v>38</v>
      </c>
      <c r="V8561" t="s">
        <v>39</v>
      </c>
      <c r="W8561" t="s">
        <v>40</v>
      </c>
      <c r="X8561" t="s">
        <v>97</v>
      </c>
      <c r="Y8561" t="s">
        <v>42</v>
      </c>
      <c r="Z8561" t="s">
        <v>43</v>
      </c>
      <c r="AA8561" t="s">
        <v>44</v>
      </c>
      <c r="AB8561" t="s">
        <v>44</v>
      </c>
    </row>
    <row r="8562" spans="1:28" x14ac:dyDescent="0.25">
      <c r="A8562" t="s">
        <v>13581</v>
      </c>
      <c r="B8562" s="1">
        <v>45983</v>
      </c>
      <c r="C8562" t="s">
        <v>6462</v>
      </c>
      <c r="D8562" t="s">
        <v>6463</v>
      </c>
      <c r="E8562">
        <v>58</v>
      </c>
      <c r="F8562" t="s">
        <v>31</v>
      </c>
      <c r="G8562" t="s">
        <v>134</v>
      </c>
      <c r="H8562" t="s">
        <v>135</v>
      </c>
      <c r="I8562" t="s">
        <v>62</v>
      </c>
      <c r="J8562" t="s">
        <v>130</v>
      </c>
      <c r="K8562">
        <v>4</v>
      </c>
      <c r="L8562" s="2">
        <v>8500</v>
      </c>
      <c r="M8562">
        <v>25</v>
      </c>
      <c r="N8562" s="2">
        <v>34000</v>
      </c>
      <c r="O8562" s="2">
        <v>8500</v>
      </c>
      <c r="P8562" s="2">
        <v>25500</v>
      </c>
      <c r="Q8562" s="2">
        <v>15789.73</v>
      </c>
      <c r="R8562" s="2">
        <v>9710.27</v>
      </c>
      <c r="S8562" t="s">
        <v>36</v>
      </c>
      <c r="T8562" t="s">
        <v>290</v>
      </c>
      <c r="U8562" t="s">
        <v>291</v>
      </c>
      <c r="V8562" t="s">
        <v>39</v>
      </c>
      <c r="W8562" t="s">
        <v>83</v>
      </c>
      <c r="X8562" t="s">
        <v>97</v>
      </c>
      <c r="Y8562" t="s">
        <v>42</v>
      </c>
      <c r="Z8562" t="s">
        <v>43</v>
      </c>
      <c r="AA8562" t="s">
        <v>44</v>
      </c>
      <c r="AB8562" t="s">
        <v>44</v>
      </c>
    </row>
    <row r="8563" spans="1:28" x14ac:dyDescent="0.25">
      <c r="A8563" t="s">
        <v>13582</v>
      </c>
      <c r="B8563" s="1">
        <v>45983</v>
      </c>
      <c r="C8563" t="s">
        <v>6921</v>
      </c>
      <c r="D8563" t="s">
        <v>6922</v>
      </c>
      <c r="E8563">
        <v>49</v>
      </c>
      <c r="F8563" t="s">
        <v>111</v>
      </c>
      <c r="G8563" t="s">
        <v>128</v>
      </c>
      <c r="H8563" t="s">
        <v>129</v>
      </c>
      <c r="I8563" t="s">
        <v>74</v>
      </c>
      <c r="J8563" t="s">
        <v>130</v>
      </c>
      <c r="K8563">
        <v>1</v>
      </c>
      <c r="L8563" s="2">
        <v>1700</v>
      </c>
      <c r="M8563">
        <v>0</v>
      </c>
      <c r="N8563" s="2">
        <v>1700</v>
      </c>
      <c r="O8563" s="2">
        <v>0</v>
      </c>
      <c r="P8563" s="2">
        <v>1700</v>
      </c>
      <c r="Q8563" s="2">
        <v>1059.5999999999999</v>
      </c>
      <c r="R8563" s="2">
        <v>640.4</v>
      </c>
      <c r="S8563" t="s">
        <v>36</v>
      </c>
      <c r="T8563" t="s">
        <v>114</v>
      </c>
      <c r="U8563" t="s">
        <v>115</v>
      </c>
      <c r="V8563" t="s">
        <v>39</v>
      </c>
      <c r="W8563" t="s">
        <v>66</v>
      </c>
      <c r="X8563" t="s">
        <v>97</v>
      </c>
      <c r="Y8563" t="s">
        <v>84</v>
      </c>
      <c r="Z8563" t="s">
        <v>43</v>
      </c>
      <c r="AA8563" t="s">
        <v>44</v>
      </c>
      <c r="AB8563" t="s">
        <v>44</v>
      </c>
    </row>
    <row r="8564" spans="1:28" x14ac:dyDescent="0.25">
      <c r="A8564" t="s">
        <v>13583</v>
      </c>
      <c r="B8564" s="1">
        <v>45983</v>
      </c>
      <c r="C8564" t="s">
        <v>10336</v>
      </c>
      <c r="D8564" t="s">
        <v>10337</v>
      </c>
      <c r="E8564">
        <v>46</v>
      </c>
      <c r="F8564" t="s">
        <v>48</v>
      </c>
      <c r="G8564" t="s">
        <v>217</v>
      </c>
      <c r="H8564" t="s">
        <v>218</v>
      </c>
      <c r="I8564" t="s">
        <v>34</v>
      </c>
      <c r="J8564" t="s">
        <v>130</v>
      </c>
      <c r="K8564">
        <v>1</v>
      </c>
      <c r="L8564" s="2">
        <v>28000</v>
      </c>
      <c r="M8564">
        <v>5</v>
      </c>
      <c r="N8564" s="2">
        <v>28000</v>
      </c>
      <c r="O8564" s="2">
        <v>1400</v>
      </c>
      <c r="P8564" s="2">
        <v>26600</v>
      </c>
      <c r="Q8564" s="2">
        <v>14810.21</v>
      </c>
      <c r="R8564" s="2">
        <v>11789.79</v>
      </c>
      <c r="S8564" t="s">
        <v>53</v>
      </c>
      <c r="T8564" t="s">
        <v>275</v>
      </c>
      <c r="U8564" t="s">
        <v>123</v>
      </c>
      <c r="V8564" t="s">
        <v>39</v>
      </c>
      <c r="W8564" t="s">
        <v>66</v>
      </c>
      <c r="X8564" t="s">
        <v>41</v>
      </c>
      <c r="Y8564" t="s">
        <v>56</v>
      </c>
      <c r="Z8564" t="s">
        <v>43</v>
      </c>
      <c r="AA8564" t="s">
        <v>44</v>
      </c>
      <c r="AB8564" t="s">
        <v>44</v>
      </c>
    </row>
    <row r="8565" spans="1:28" x14ac:dyDescent="0.25">
      <c r="A8565" t="s">
        <v>13584</v>
      </c>
      <c r="B8565" s="1">
        <v>45983</v>
      </c>
      <c r="C8565" t="s">
        <v>13436</v>
      </c>
      <c r="D8565" t="s">
        <v>13437</v>
      </c>
      <c r="E8565">
        <v>53</v>
      </c>
      <c r="F8565" t="s">
        <v>48</v>
      </c>
      <c r="G8565" t="s">
        <v>212</v>
      </c>
      <c r="H8565" t="s">
        <v>213</v>
      </c>
      <c r="I8565" t="s">
        <v>51</v>
      </c>
      <c r="J8565" t="s">
        <v>52</v>
      </c>
      <c r="K8565">
        <v>3</v>
      </c>
      <c r="L8565" s="2">
        <v>400</v>
      </c>
      <c r="M8565">
        <v>10</v>
      </c>
      <c r="N8565" s="2">
        <v>1200</v>
      </c>
      <c r="O8565" s="2">
        <v>120</v>
      </c>
      <c r="P8565" s="2">
        <v>1080</v>
      </c>
      <c r="Q8565" s="2">
        <v>841.99</v>
      </c>
      <c r="R8565" s="2">
        <v>238.01</v>
      </c>
      <c r="S8565" t="s">
        <v>53</v>
      </c>
      <c r="T8565" t="s">
        <v>65</v>
      </c>
      <c r="U8565" t="s">
        <v>65</v>
      </c>
      <c r="V8565" t="s">
        <v>39</v>
      </c>
      <c r="W8565" t="s">
        <v>40</v>
      </c>
      <c r="X8565" t="s">
        <v>97</v>
      </c>
      <c r="Y8565" t="s">
        <v>56</v>
      </c>
      <c r="Z8565" t="s">
        <v>43</v>
      </c>
      <c r="AA8565" t="s">
        <v>44</v>
      </c>
      <c r="AB8565" t="s">
        <v>44</v>
      </c>
    </row>
    <row r="8566" spans="1:28" x14ac:dyDescent="0.25">
      <c r="A8566" t="s">
        <v>13585</v>
      </c>
      <c r="B8566" s="1">
        <v>45983</v>
      </c>
      <c r="C8566" t="s">
        <v>8612</v>
      </c>
      <c r="D8566" t="s">
        <v>8613</v>
      </c>
      <c r="E8566">
        <v>58</v>
      </c>
      <c r="F8566" t="s">
        <v>31</v>
      </c>
      <c r="G8566" t="s">
        <v>88</v>
      </c>
      <c r="H8566" t="s">
        <v>89</v>
      </c>
      <c r="I8566" t="s">
        <v>62</v>
      </c>
      <c r="J8566" t="s">
        <v>63</v>
      </c>
      <c r="K8566">
        <v>1</v>
      </c>
      <c r="L8566" s="2">
        <v>4200</v>
      </c>
      <c r="M8566">
        <v>15</v>
      </c>
      <c r="N8566" s="2">
        <v>4200</v>
      </c>
      <c r="O8566" s="2">
        <v>630</v>
      </c>
      <c r="P8566" s="2">
        <v>3570</v>
      </c>
      <c r="Q8566" s="2">
        <v>2123.5500000000002</v>
      </c>
      <c r="R8566" s="2">
        <v>1446.45</v>
      </c>
      <c r="S8566" t="s">
        <v>36</v>
      </c>
      <c r="T8566" t="s">
        <v>90</v>
      </c>
      <c r="U8566" t="s">
        <v>91</v>
      </c>
      <c r="V8566" t="s">
        <v>39</v>
      </c>
      <c r="W8566" t="s">
        <v>124</v>
      </c>
      <c r="X8566" t="s">
        <v>97</v>
      </c>
      <c r="Y8566" t="s">
        <v>56</v>
      </c>
      <c r="Z8566" t="s">
        <v>43</v>
      </c>
      <c r="AA8566" t="s">
        <v>44</v>
      </c>
      <c r="AB8566" t="s">
        <v>44</v>
      </c>
    </row>
    <row r="8567" spans="1:28" x14ac:dyDescent="0.25">
      <c r="A8567" t="s">
        <v>13586</v>
      </c>
      <c r="B8567" s="1">
        <v>45984</v>
      </c>
      <c r="C8567" t="s">
        <v>8366</v>
      </c>
      <c r="D8567" t="s">
        <v>8367</v>
      </c>
      <c r="E8567">
        <v>60</v>
      </c>
      <c r="F8567" t="s">
        <v>31</v>
      </c>
      <c r="G8567" t="s">
        <v>168</v>
      </c>
      <c r="H8567" t="s">
        <v>169</v>
      </c>
      <c r="I8567" t="s">
        <v>62</v>
      </c>
      <c r="J8567" t="s">
        <v>143</v>
      </c>
      <c r="K8567">
        <v>2</v>
      </c>
      <c r="L8567" s="2">
        <v>1800</v>
      </c>
      <c r="M8567">
        <v>20</v>
      </c>
      <c r="N8567" s="2">
        <v>3600</v>
      </c>
      <c r="O8567" s="2">
        <v>720</v>
      </c>
      <c r="P8567" s="2">
        <v>2880</v>
      </c>
      <c r="Q8567" s="2">
        <v>1717.7</v>
      </c>
      <c r="R8567" s="2">
        <v>1162.3</v>
      </c>
      <c r="S8567" t="s">
        <v>53</v>
      </c>
      <c r="T8567" t="s">
        <v>90</v>
      </c>
      <c r="U8567" t="s">
        <v>91</v>
      </c>
      <c r="V8567" t="s">
        <v>39</v>
      </c>
      <c r="W8567" t="s">
        <v>40</v>
      </c>
      <c r="X8567" t="s">
        <v>41</v>
      </c>
      <c r="Y8567" t="s">
        <v>84</v>
      </c>
      <c r="Z8567" t="s">
        <v>43</v>
      </c>
      <c r="AA8567" t="s">
        <v>44</v>
      </c>
      <c r="AB8567" t="s">
        <v>44</v>
      </c>
    </row>
    <row r="8568" spans="1:28" x14ac:dyDescent="0.25">
      <c r="A8568" t="s">
        <v>13587</v>
      </c>
      <c r="B8568" s="1">
        <v>45984</v>
      </c>
      <c r="C8568" t="s">
        <v>9005</v>
      </c>
      <c r="D8568" t="s">
        <v>9006</v>
      </c>
      <c r="E8568">
        <v>27</v>
      </c>
      <c r="F8568" t="s">
        <v>48</v>
      </c>
      <c r="G8568" t="s">
        <v>188</v>
      </c>
      <c r="H8568" t="s">
        <v>189</v>
      </c>
      <c r="I8568" t="s">
        <v>34</v>
      </c>
      <c r="J8568" t="s">
        <v>190</v>
      </c>
      <c r="K8568">
        <v>5</v>
      </c>
      <c r="L8568" s="2">
        <v>1800</v>
      </c>
      <c r="M8568">
        <v>5</v>
      </c>
      <c r="N8568" s="2">
        <v>9000</v>
      </c>
      <c r="O8568" s="2">
        <v>450</v>
      </c>
      <c r="P8568" s="2">
        <v>8550</v>
      </c>
      <c r="Q8568" s="2">
        <v>7007</v>
      </c>
      <c r="R8568" s="2">
        <v>1543</v>
      </c>
      <c r="S8568" t="s">
        <v>53</v>
      </c>
      <c r="T8568" t="s">
        <v>37</v>
      </c>
      <c r="U8568" t="s">
        <v>38</v>
      </c>
      <c r="V8568" t="s">
        <v>39</v>
      </c>
      <c r="W8568" t="s">
        <v>40</v>
      </c>
      <c r="X8568" t="s">
        <v>97</v>
      </c>
      <c r="Y8568" t="s">
        <v>56</v>
      </c>
      <c r="Z8568" t="s">
        <v>43</v>
      </c>
      <c r="AA8568" t="s">
        <v>44</v>
      </c>
      <c r="AB8568" t="s">
        <v>44</v>
      </c>
    </row>
    <row r="8569" spans="1:28" x14ac:dyDescent="0.25">
      <c r="A8569" t="s">
        <v>13588</v>
      </c>
      <c r="B8569" s="1">
        <v>45984</v>
      </c>
      <c r="C8569" t="s">
        <v>3504</v>
      </c>
      <c r="D8569" t="s">
        <v>3505</v>
      </c>
      <c r="E8569">
        <v>19</v>
      </c>
      <c r="F8569" t="s">
        <v>31</v>
      </c>
      <c r="G8569" t="s">
        <v>285</v>
      </c>
      <c r="H8569" t="s">
        <v>286</v>
      </c>
      <c r="I8569" t="s">
        <v>34</v>
      </c>
      <c r="J8569" t="s">
        <v>121</v>
      </c>
      <c r="K8569">
        <v>2</v>
      </c>
      <c r="L8569" s="2">
        <v>3200</v>
      </c>
      <c r="M8569">
        <v>10</v>
      </c>
      <c r="N8569" s="2">
        <v>6400</v>
      </c>
      <c r="O8569" s="2">
        <v>640</v>
      </c>
      <c r="P8569" s="2">
        <v>5760</v>
      </c>
      <c r="Q8569" s="2">
        <v>3749.38</v>
      </c>
      <c r="R8569" s="2">
        <v>2010.62</v>
      </c>
      <c r="S8569" t="s">
        <v>64</v>
      </c>
      <c r="T8569" t="s">
        <v>122</v>
      </c>
      <c r="U8569" t="s">
        <v>123</v>
      </c>
      <c r="V8569" t="s">
        <v>39</v>
      </c>
      <c r="W8569" t="s">
        <v>137</v>
      </c>
      <c r="X8569" t="s">
        <v>97</v>
      </c>
      <c r="Y8569" t="s">
        <v>56</v>
      </c>
      <c r="Z8569" t="s">
        <v>43</v>
      </c>
      <c r="AA8569" t="s">
        <v>44</v>
      </c>
      <c r="AB8569" t="s">
        <v>44</v>
      </c>
    </row>
    <row r="8570" spans="1:28" x14ac:dyDescent="0.25">
      <c r="A8570" t="s">
        <v>13589</v>
      </c>
      <c r="B8570" s="1">
        <v>45984</v>
      </c>
      <c r="C8570" t="s">
        <v>6026</v>
      </c>
      <c r="D8570" t="s">
        <v>6027</v>
      </c>
      <c r="E8570">
        <v>39</v>
      </c>
      <c r="F8570" t="s">
        <v>48</v>
      </c>
      <c r="G8570" t="s">
        <v>227</v>
      </c>
      <c r="H8570" t="s">
        <v>228</v>
      </c>
      <c r="I8570" t="s">
        <v>74</v>
      </c>
      <c r="J8570" t="s">
        <v>75</v>
      </c>
      <c r="K8570">
        <v>1</v>
      </c>
      <c r="L8570" s="2">
        <v>1400</v>
      </c>
      <c r="M8570">
        <v>20</v>
      </c>
      <c r="N8570" s="2">
        <v>1400</v>
      </c>
      <c r="O8570" s="2">
        <v>280</v>
      </c>
      <c r="P8570" s="2">
        <v>1120</v>
      </c>
      <c r="Q8570" s="2">
        <v>803.61</v>
      </c>
      <c r="R8570" s="2">
        <v>316.39</v>
      </c>
      <c r="S8570" t="s">
        <v>53</v>
      </c>
      <c r="T8570" t="s">
        <v>222</v>
      </c>
      <c r="U8570" t="s">
        <v>38</v>
      </c>
      <c r="V8570" t="s">
        <v>39</v>
      </c>
      <c r="W8570" t="s">
        <v>92</v>
      </c>
      <c r="X8570" t="s">
        <v>97</v>
      </c>
      <c r="Y8570" t="s">
        <v>42</v>
      </c>
      <c r="Z8570" t="s">
        <v>43</v>
      </c>
      <c r="AA8570" t="s">
        <v>44</v>
      </c>
      <c r="AB8570" t="s">
        <v>44</v>
      </c>
    </row>
    <row r="8571" spans="1:28" x14ac:dyDescent="0.25">
      <c r="A8571" t="s">
        <v>13590</v>
      </c>
      <c r="B8571" s="1">
        <v>45984</v>
      </c>
      <c r="C8571" t="s">
        <v>5030</v>
      </c>
      <c r="D8571" t="s">
        <v>5031</v>
      </c>
      <c r="E8571">
        <v>25</v>
      </c>
      <c r="F8571" t="s">
        <v>48</v>
      </c>
      <c r="G8571" t="s">
        <v>112</v>
      </c>
      <c r="H8571" t="s">
        <v>113</v>
      </c>
      <c r="I8571" t="s">
        <v>103</v>
      </c>
      <c r="J8571" t="s">
        <v>104</v>
      </c>
      <c r="K8571">
        <v>1</v>
      </c>
      <c r="L8571" s="2">
        <v>650</v>
      </c>
      <c r="M8571">
        <v>0</v>
      </c>
      <c r="N8571" s="2">
        <v>650</v>
      </c>
      <c r="O8571" s="2">
        <v>0</v>
      </c>
      <c r="P8571" s="2">
        <v>650</v>
      </c>
      <c r="Q8571" s="2">
        <v>368.98</v>
      </c>
      <c r="R8571" s="2">
        <v>281.02</v>
      </c>
      <c r="S8571" t="s">
        <v>36</v>
      </c>
      <c r="T8571" t="s">
        <v>222</v>
      </c>
      <c r="U8571" t="s">
        <v>38</v>
      </c>
      <c r="V8571" t="s">
        <v>39</v>
      </c>
      <c r="W8571" t="s">
        <v>124</v>
      </c>
      <c r="X8571" t="s">
        <v>97</v>
      </c>
      <c r="Y8571" t="s">
        <v>56</v>
      </c>
      <c r="Z8571" t="s">
        <v>43</v>
      </c>
      <c r="AA8571" t="s">
        <v>44</v>
      </c>
      <c r="AB8571" t="s">
        <v>44</v>
      </c>
    </row>
    <row r="8572" spans="1:28" x14ac:dyDescent="0.25">
      <c r="A8572" t="s">
        <v>13591</v>
      </c>
      <c r="B8572" s="1">
        <v>45984</v>
      </c>
      <c r="C8572" t="s">
        <v>2435</v>
      </c>
      <c r="D8572" t="s">
        <v>2436</v>
      </c>
      <c r="E8572">
        <v>50</v>
      </c>
      <c r="F8572" t="s">
        <v>48</v>
      </c>
      <c r="G8572" t="s">
        <v>298</v>
      </c>
      <c r="H8572" t="s">
        <v>299</v>
      </c>
      <c r="I8572" t="s">
        <v>103</v>
      </c>
      <c r="J8572" t="s">
        <v>104</v>
      </c>
      <c r="K8572">
        <v>1</v>
      </c>
      <c r="L8572" s="2">
        <v>700</v>
      </c>
      <c r="M8572">
        <v>0</v>
      </c>
      <c r="N8572" s="2">
        <v>700</v>
      </c>
      <c r="O8572" s="2">
        <v>0</v>
      </c>
      <c r="P8572" s="2">
        <v>700</v>
      </c>
      <c r="Q8572" s="2">
        <v>409.85</v>
      </c>
      <c r="R8572" s="2">
        <v>290.14999999999998</v>
      </c>
      <c r="S8572" t="s">
        <v>53</v>
      </c>
      <c r="T8572" t="s">
        <v>398</v>
      </c>
      <c r="U8572" t="s">
        <v>399</v>
      </c>
      <c r="V8572" t="s">
        <v>39</v>
      </c>
      <c r="W8572" t="s">
        <v>137</v>
      </c>
      <c r="X8572" t="s">
        <v>41</v>
      </c>
      <c r="Y8572" t="s">
        <v>56</v>
      </c>
      <c r="Z8572" t="s">
        <v>144</v>
      </c>
      <c r="AA8572" t="s">
        <v>44</v>
      </c>
      <c r="AB8572" t="s">
        <v>44</v>
      </c>
    </row>
    <row r="8573" spans="1:28" x14ac:dyDescent="0.25">
      <c r="A8573" t="s">
        <v>13592</v>
      </c>
      <c r="B8573" s="1">
        <v>45984</v>
      </c>
      <c r="C8573" t="s">
        <v>9612</v>
      </c>
      <c r="D8573" t="s">
        <v>9613</v>
      </c>
      <c r="E8573">
        <v>30</v>
      </c>
      <c r="F8573" t="s">
        <v>31</v>
      </c>
      <c r="G8573" t="s">
        <v>387</v>
      </c>
      <c r="H8573" t="s">
        <v>388</v>
      </c>
      <c r="I8573" t="s">
        <v>74</v>
      </c>
      <c r="J8573" t="s">
        <v>75</v>
      </c>
      <c r="K8573">
        <v>1</v>
      </c>
      <c r="L8573" s="2">
        <v>3200</v>
      </c>
      <c r="M8573">
        <v>10</v>
      </c>
      <c r="N8573" s="2">
        <v>3200</v>
      </c>
      <c r="O8573" s="2">
        <v>320</v>
      </c>
      <c r="P8573" s="2">
        <v>2880</v>
      </c>
      <c r="Q8573" s="2">
        <v>1613.04</v>
      </c>
      <c r="R8573" s="2">
        <v>1266.96</v>
      </c>
      <c r="S8573" t="s">
        <v>53</v>
      </c>
      <c r="T8573" t="s">
        <v>105</v>
      </c>
      <c r="U8573" t="s">
        <v>106</v>
      </c>
      <c r="V8573" t="s">
        <v>39</v>
      </c>
      <c r="W8573" t="s">
        <v>66</v>
      </c>
      <c r="X8573" t="s">
        <v>97</v>
      </c>
      <c r="Y8573" t="s">
        <v>56</v>
      </c>
      <c r="Z8573" t="s">
        <v>43</v>
      </c>
      <c r="AA8573" t="s">
        <v>44</v>
      </c>
      <c r="AB8573" t="s">
        <v>44</v>
      </c>
    </row>
    <row r="8574" spans="1:28" x14ac:dyDescent="0.25">
      <c r="A8574" t="s">
        <v>13593</v>
      </c>
      <c r="B8574" s="1">
        <v>45984</v>
      </c>
      <c r="C8574" t="s">
        <v>5182</v>
      </c>
      <c r="D8574" t="s">
        <v>5183</v>
      </c>
      <c r="E8574">
        <v>18</v>
      </c>
      <c r="F8574" t="s">
        <v>31</v>
      </c>
      <c r="G8574" t="s">
        <v>60</v>
      </c>
      <c r="H8574" t="s">
        <v>61</v>
      </c>
      <c r="I8574" t="s">
        <v>62</v>
      </c>
      <c r="J8574" t="s">
        <v>63</v>
      </c>
      <c r="K8574">
        <v>3</v>
      </c>
      <c r="L8574" s="2">
        <v>3500</v>
      </c>
      <c r="M8574">
        <v>10</v>
      </c>
      <c r="N8574" s="2">
        <v>10500</v>
      </c>
      <c r="O8574" s="2">
        <v>1050</v>
      </c>
      <c r="P8574" s="2">
        <v>9450</v>
      </c>
      <c r="Q8574" s="2">
        <v>7639.17</v>
      </c>
      <c r="R8574" s="2">
        <v>1810.83</v>
      </c>
      <c r="S8574" t="s">
        <v>53</v>
      </c>
      <c r="T8574" t="s">
        <v>163</v>
      </c>
      <c r="U8574" t="s">
        <v>164</v>
      </c>
      <c r="V8574" t="s">
        <v>39</v>
      </c>
      <c r="W8574" t="s">
        <v>40</v>
      </c>
      <c r="X8574" t="s">
        <v>67</v>
      </c>
      <c r="Y8574" t="s">
        <v>56</v>
      </c>
      <c r="Z8574" t="s">
        <v>223</v>
      </c>
      <c r="AA8574" t="s">
        <v>44</v>
      </c>
      <c r="AB8574" t="s">
        <v>44</v>
      </c>
    </row>
    <row r="8575" spans="1:28" x14ac:dyDescent="0.25">
      <c r="A8575" t="s">
        <v>13594</v>
      </c>
      <c r="B8575" s="1">
        <v>45984</v>
      </c>
      <c r="C8575" t="s">
        <v>13595</v>
      </c>
      <c r="D8575" t="s">
        <v>13596</v>
      </c>
      <c r="E8575">
        <v>37</v>
      </c>
      <c r="F8575" t="s">
        <v>31</v>
      </c>
      <c r="G8575" t="s">
        <v>273</v>
      </c>
      <c r="H8575" t="s">
        <v>274</v>
      </c>
      <c r="I8575" t="s">
        <v>51</v>
      </c>
      <c r="J8575" t="s">
        <v>52</v>
      </c>
      <c r="K8575">
        <v>4</v>
      </c>
      <c r="L8575" s="2">
        <v>250</v>
      </c>
      <c r="M8575">
        <v>15</v>
      </c>
      <c r="N8575" s="2">
        <v>1000</v>
      </c>
      <c r="O8575" s="2">
        <v>150</v>
      </c>
      <c r="P8575" s="2">
        <v>850</v>
      </c>
      <c r="Q8575" s="2">
        <v>539.66</v>
      </c>
      <c r="R8575" s="2">
        <v>310.33999999999997</v>
      </c>
      <c r="S8575" t="s">
        <v>64</v>
      </c>
      <c r="T8575" t="s">
        <v>578</v>
      </c>
      <c r="U8575" t="s">
        <v>579</v>
      </c>
      <c r="V8575" t="s">
        <v>39</v>
      </c>
      <c r="W8575" t="s">
        <v>124</v>
      </c>
      <c r="X8575" t="s">
        <v>41</v>
      </c>
      <c r="Y8575" t="s">
        <v>56</v>
      </c>
      <c r="Z8575" t="s">
        <v>43</v>
      </c>
      <c r="AA8575" t="s">
        <v>44</v>
      </c>
      <c r="AB8575" t="s">
        <v>44</v>
      </c>
    </row>
    <row r="8576" spans="1:28" x14ac:dyDescent="0.25">
      <c r="A8576" t="s">
        <v>13597</v>
      </c>
      <c r="B8576" s="1">
        <v>45984</v>
      </c>
      <c r="C8576" t="s">
        <v>12957</v>
      </c>
      <c r="D8576" t="s">
        <v>12958</v>
      </c>
      <c r="E8576">
        <v>50</v>
      </c>
      <c r="F8576" t="s">
        <v>31</v>
      </c>
      <c r="G8576" t="s">
        <v>280</v>
      </c>
      <c r="H8576" t="s">
        <v>281</v>
      </c>
      <c r="I8576" t="s">
        <v>62</v>
      </c>
      <c r="J8576" t="s">
        <v>190</v>
      </c>
      <c r="K8576">
        <v>1</v>
      </c>
      <c r="L8576" s="2">
        <v>700</v>
      </c>
      <c r="M8576">
        <v>30</v>
      </c>
      <c r="N8576" s="2">
        <v>700</v>
      </c>
      <c r="O8576" s="2">
        <v>210</v>
      </c>
      <c r="P8576" s="2">
        <v>490</v>
      </c>
      <c r="Q8576" s="2">
        <v>372.31</v>
      </c>
      <c r="R8576" s="2">
        <v>117.69</v>
      </c>
      <c r="S8576" t="s">
        <v>53</v>
      </c>
      <c r="T8576" t="s">
        <v>398</v>
      </c>
      <c r="U8576" t="s">
        <v>399</v>
      </c>
      <c r="V8576" t="s">
        <v>39</v>
      </c>
      <c r="W8576" t="s">
        <v>137</v>
      </c>
      <c r="X8576" t="s">
        <v>97</v>
      </c>
      <c r="Y8576" t="s">
        <v>56</v>
      </c>
      <c r="Z8576" t="s">
        <v>43</v>
      </c>
      <c r="AA8576" t="s">
        <v>44</v>
      </c>
      <c r="AB8576" t="s">
        <v>44</v>
      </c>
    </row>
    <row r="8577" spans="1:28" x14ac:dyDescent="0.25">
      <c r="A8577" t="s">
        <v>13598</v>
      </c>
      <c r="B8577" s="1">
        <v>45984</v>
      </c>
      <c r="C8577" t="s">
        <v>7087</v>
      </c>
      <c r="D8577" t="s">
        <v>7088</v>
      </c>
      <c r="E8577">
        <v>51</v>
      </c>
      <c r="F8577" t="s">
        <v>48</v>
      </c>
      <c r="G8577" t="s">
        <v>387</v>
      </c>
      <c r="H8577" t="s">
        <v>388</v>
      </c>
      <c r="I8577" t="s">
        <v>74</v>
      </c>
      <c r="J8577" t="s">
        <v>75</v>
      </c>
      <c r="K8577">
        <v>6</v>
      </c>
      <c r="L8577" s="2">
        <v>3200</v>
      </c>
      <c r="M8577">
        <v>15</v>
      </c>
      <c r="N8577" s="2">
        <v>19200</v>
      </c>
      <c r="O8577" s="2">
        <v>2880</v>
      </c>
      <c r="P8577" s="2">
        <v>16320</v>
      </c>
      <c r="Q8577" s="2">
        <v>11729.55</v>
      </c>
      <c r="R8577" s="2">
        <v>4590.45</v>
      </c>
      <c r="S8577" t="s">
        <v>53</v>
      </c>
      <c r="T8577" t="s">
        <v>153</v>
      </c>
      <c r="U8577" t="s">
        <v>154</v>
      </c>
      <c r="V8577" t="s">
        <v>39</v>
      </c>
      <c r="W8577" t="s">
        <v>83</v>
      </c>
      <c r="X8577" t="s">
        <v>41</v>
      </c>
      <c r="Y8577" t="s">
        <v>56</v>
      </c>
      <c r="Z8577" t="s">
        <v>223</v>
      </c>
      <c r="AA8577" t="s">
        <v>68</v>
      </c>
      <c r="AB8577" t="s">
        <v>44</v>
      </c>
    </row>
    <row r="8578" spans="1:28" x14ac:dyDescent="0.25">
      <c r="A8578" t="s">
        <v>13599</v>
      </c>
      <c r="B8578" s="1">
        <v>45984</v>
      </c>
      <c r="C8578" t="s">
        <v>79</v>
      </c>
      <c r="D8578" t="s">
        <v>80</v>
      </c>
      <c r="E8578">
        <v>58</v>
      </c>
      <c r="F8578" t="s">
        <v>31</v>
      </c>
      <c r="G8578" t="s">
        <v>561</v>
      </c>
      <c r="H8578" t="s">
        <v>562</v>
      </c>
      <c r="I8578" t="s">
        <v>34</v>
      </c>
      <c r="J8578" t="s">
        <v>143</v>
      </c>
      <c r="K8578">
        <v>5</v>
      </c>
      <c r="L8578" s="2">
        <v>900</v>
      </c>
      <c r="M8578">
        <v>15</v>
      </c>
      <c r="N8578" s="2">
        <v>4500</v>
      </c>
      <c r="O8578" s="2">
        <v>675</v>
      </c>
      <c r="P8578" s="2">
        <v>3825</v>
      </c>
      <c r="Q8578" s="2">
        <v>2311.79</v>
      </c>
      <c r="R8578" s="2">
        <v>1513.21</v>
      </c>
      <c r="S8578" t="s">
        <v>53</v>
      </c>
      <c r="T8578" t="s">
        <v>398</v>
      </c>
      <c r="U8578" t="s">
        <v>399</v>
      </c>
      <c r="V8578" t="s">
        <v>39</v>
      </c>
      <c r="W8578" t="s">
        <v>83</v>
      </c>
      <c r="X8578" t="s">
        <v>41</v>
      </c>
      <c r="Y8578" t="s">
        <v>56</v>
      </c>
      <c r="Z8578" t="s">
        <v>43</v>
      </c>
      <c r="AA8578" t="s">
        <v>44</v>
      </c>
      <c r="AB8578" t="s">
        <v>44</v>
      </c>
    </row>
    <row r="8579" spans="1:28" x14ac:dyDescent="0.25">
      <c r="A8579" t="s">
        <v>13600</v>
      </c>
      <c r="B8579" s="1">
        <v>45984</v>
      </c>
      <c r="C8579" t="s">
        <v>8850</v>
      </c>
      <c r="D8579" t="s">
        <v>8851</v>
      </c>
      <c r="E8579">
        <v>47</v>
      </c>
      <c r="F8579" t="s">
        <v>48</v>
      </c>
      <c r="G8579" t="s">
        <v>243</v>
      </c>
      <c r="H8579" t="s">
        <v>244</v>
      </c>
      <c r="I8579" t="s">
        <v>103</v>
      </c>
      <c r="J8579" t="s">
        <v>104</v>
      </c>
      <c r="K8579">
        <v>4</v>
      </c>
      <c r="L8579" s="2">
        <v>450</v>
      </c>
      <c r="M8579">
        <v>5</v>
      </c>
      <c r="N8579" s="2">
        <v>1800</v>
      </c>
      <c r="O8579" s="2">
        <v>90</v>
      </c>
      <c r="P8579" s="2">
        <v>1710</v>
      </c>
      <c r="Q8579" s="2">
        <v>1254.27</v>
      </c>
      <c r="R8579" s="2">
        <v>455.73</v>
      </c>
      <c r="S8579" t="s">
        <v>53</v>
      </c>
      <c r="T8579" t="s">
        <v>407</v>
      </c>
      <c r="U8579" t="s">
        <v>408</v>
      </c>
      <c r="V8579" t="s">
        <v>39</v>
      </c>
      <c r="W8579" t="s">
        <v>40</v>
      </c>
      <c r="X8579" t="s">
        <v>67</v>
      </c>
      <c r="Y8579" t="s">
        <v>56</v>
      </c>
      <c r="Z8579" t="s">
        <v>508</v>
      </c>
      <c r="AA8579" t="s">
        <v>44</v>
      </c>
      <c r="AB8579" t="s">
        <v>44</v>
      </c>
    </row>
    <row r="8580" spans="1:28" x14ac:dyDescent="0.25">
      <c r="A8580" t="s">
        <v>13601</v>
      </c>
      <c r="B8580" s="1">
        <v>45984</v>
      </c>
      <c r="C8580" t="s">
        <v>10483</v>
      </c>
      <c r="D8580" t="s">
        <v>10484</v>
      </c>
      <c r="E8580">
        <v>51</v>
      </c>
      <c r="F8580" t="s">
        <v>48</v>
      </c>
      <c r="G8580" t="s">
        <v>49</v>
      </c>
      <c r="H8580" t="s">
        <v>50</v>
      </c>
      <c r="I8580" t="s">
        <v>51</v>
      </c>
      <c r="J8580" t="s">
        <v>52</v>
      </c>
      <c r="K8580">
        <v>4</v>
      </c>
      <c r="L8580" s="2">
        <v>500</v>
      </c>
      <c r="M8580">
        <v>10</v>
      </c>
      <c r="N8580" s="2">
        <v>2000</v>
      </c>
      <c r="O8580" s="2">
        <v>200</v>
      </c>
      <c r="P8580" s="2">
        <v>1800</v>
      </c>
      <c r="Q8580" s="2">
        <v>1304.19</v>
      </c>
      <c r="R8580" s="2">
        <v>495.81</v>
      </c>
      <c r="S8580" t="s">
        <v>64</v>
      </c>
      <c r="T8580" t="s">
        <v>96</v>
      </c>
      <c r="U8580" t="s">
        <v>96</v>
      </c>
      <c r="V8580" t="s">
        <v>39</v>
      </c>
      <c r="W8580" t="s">
        <v>124</v>
      </c>
      <c r="X8580" t="s">
        <v>97</v>
      </c>
      <c r="Y8580" t="s">
        <v>56</v>
      </c>
      <c r="Z8580" t="s">
        <v>107</v>
      </c>
      <c r="AA8580" t="s">
        <v>44</v>
      </c>
      <c r="AB8580" t="s">
        <v>44</v>
      </c>
    </row>
    <row r="8581" spans="1:28" x14ac:dyDescent="0.25">
      <c r="A8581" t="s">
        <v>13602</v>
      </c>
      <c r="B8581" s="1">
        <v>45984</v>
      </c>
      <c r="C8581" t="s">
        <v>46</v>
      </c>
      <c r="D8581" t="s">
        <v>47</v>
      </c>
      <c r="E8581">
        <v>37</v>
      </c>
      <c r="F8581" t="s">
        <v>31</v>
      </c>
      <c r="G8581" t="s">
        <v>148</v>
      </c>
      <c r="H8581" t="s">
        <v>149</v>
      </c>
      <c r="I8581" t="s">
        <v>74</v>
      </c>
      <c r="J8581" t="s">
        <v>130</v>
      </c>
      <c r="K8581">
        <v>1</v>
      </c>
      <c r="L8581" s="2">
        <v>3500</v>
      </c>
      <c r="M8581">
        <v>15</v>
      </c>
      <c r="N8581" s="2">
        <v>3500</v>
      </c>
      <c r="O8581" s="2">
        <v>525</v>
      </c>
      <c r="P8581" s="2">
        <v>2975</v>
      </c>
      <c r="Q8581" s="2">
        <v>2255.2399999999998</v>
      </c>
      <c r="R8581" s="2">
        <v>719.76</v>
      </c>
      <c r="S8581" t="s">
        <v>53</v>
      </c>
      <c r="T8581" t="s">
        <v>290</v>
      </c>
      <c r="U8581" t="s">
        <v>291</v>
      </c>
      <c r="V8581" t="s">
        <v>39</v>
      </c>
      <c r="W8581" t="s">
        <v>124</v>
      </c>
      <c r="X8581" t="s">
        <v>41</v>
      </c>
      <c r="Y8581" t="s">
        <v>84</v>
      </c>
      <c r="Z8581" t="s">
        <v>43</v>
      </c>
      <c r="AA8581" t="s">
        <v>44</v>
      </c>
      <c r="AB8581" t="s">
        <v>44</v>
      </c>
    </row>
    <row r="8582" spans="1:28" x14ac:dyDescent="0.25">
      <c r="A8582" t="s">
        <v>13603</v>
      </c>
      <c r="B8582" s="1">
        <v>45985</v>
      </c>
      <c r="C8582" t="s">
        <v>1740</v>
      </c>
      <c r="D8582" t="s">
        <v>1741</v>
      </c>
      <c r="E8582">
        <v>47</v>
      </c>
      <c r="F8582" t="s">
        <v>111</v>
      </c>
      <c r="G8582" t="s">
        <v>436</v>
      </c>
      <c r="H8582" t="s">
        <v>437</v>
      </c>
      <c r="I8582" t="s">
        <v>74</v>
      </c>
      <c r="J8582" t="s">
        <v>190</v>
      </c>
      <c r="K8582">
        <v>1</v>
      </c>
      <c r="L8582" s="2">
        <v>1800</v>
      </c>
      <c r="M8582">
        <v>20</v>
      </c>
      <c r="N8582" s="2">
        <v>1800</v>
      </c>
      <c r="O8582" s="2">
        <v>360</v>
      </c>
      <c r="P8582" s="2">
        <v>1440</v>
      </c>
      <c r="Q8582" s="2">
        <v>953.31</v>
      </c>
      <c r="R8582" s="2">
        <v>486.69</v>
      </c>
      <c r="S8582" t="s">
        <v>64</v>
      </c>
      <c r="T8582" t="s">
        <v>90</v>
      </c>
      <c r="U8582" t="s">
        <v>91</v>
      </c>
      <c r="V8582" t="s">
        <v>39</v>
      </c>
      <c r="W8582" t="s">
        <v>40</v>
      </c>
      <c r="X8582" t="s">
        <v>41</v>
      </c>
      <c r="Y8582" t="s">
        <v>42</v>
      </c>
      <c r="Z8582" t="s">
        <v>43</v>
      </c>
      <c r="AA8582" t="s">
        <v>44</v>
      </c>
      <c r="AB8582" t="s">
        <v>44</v>
      </c>
    </row>
    <row r="8583" spans="1:28" x14ac:dyDescent="0.25">
      <c r="A8583" t="s">
        <v>13604</v>
      </c>
      <c r="B8583" s="1">
        <v>45985</v>
      </c>
      <c r="C8583" t="s">
        <v>4396</v>
      </c>
      <c r="D8583" t="s">
        <v>4397</v>
      </c>
      <c r="E8583">
        <v>46</v>
      </c>
      <c r="F8583" t="s">
        <v>48</v>
      </c>
      <c r="G8583" t="s">
        <v>60</v>
      </c>
      <c r="H8583" t="s">
        <v>61</v>
      </c>
      <c r="I8583" t="s">
        <v>62</v>
      </c>
      <c r="J8583" t="s">
        <v>63</v>
      </c>
      <c r="K8583">
        <v>2</v>
      </c>
      <c r="L8583" s="2">
        <v>3500</v>
      </c>
      <c r="M8583">
        <v>0</v>
      </c>
      <c r="N8583" s="2">
        <v>7000</v>
      </c>
      <c r="O8583" s="2">
        <v>0</v>
      </c>
      <c r="P8583" s="2">
        <v>7000</v>
      </c>
      <c r="Q8583" s="2">
        <v>4395.66</v>
      </c>
      <c r="R8583" s="2">
        <v>2604.34</v>
      </c>
      <c r="S8583" t="s">
        <v>53</v>
      </c>
      <c r="T8583" t="s">
        <v>37</v>
      </c>
      <c r="U8583" t="s">
        <v>38</v>
      </c>
      <c r="V8583" t="s">
        <v>39</v>
      </c>
      <c r="W8583" t="s">
        <v>83</v>
      </c>
      <c r="X8583" t="s">
        <v>97</v>
      </c>
      <c r="Y8583" t="s">
        <v>56</v>
      </c>
      <c r="Z8583" t="s">
        <v>43</v>
      </c>
      <c r="AA8583" t="s">
        <v>44</v>
      </c>
      <c r="AB8583" t="s">
        <v>44</v>
      </c>
    </row>
    <row r="8584" spans="1:28" x14ac:dyDescent="0.25">
      <c r="A8584" t="s">
        <v>13605</v>
      </c>
      <c r="B8584" s="1">
        <v>45985</v>
      </c>
      <c r="C8584" t="s">
        <v>3568</v>
      </c>
      <c r="D8584" t="s">
        <v>3569</v>
      </c>
      <c r="E8584">
        <v>44</v>
      </c>
      <c r="F8584" t="s">
        <v>111</v>
      </c>
      <c r="G8584" t="s">
        <v>197</v>
      </c>
      <c r="H8584" t="s">
        <v>198</v>
      </c>
      <c r="I8584" t="s">
        <v>74</v>
      </c>
      <c r="J8584" t="s">
        <v>75</v>
      </c>
      <c r="K8584">
        <v>2</v>
      </c>
      <c r="L8584" s="2">
        <v>2600</v>
      </c>
      <c r="M8584">
        <v>15</v>
      </c>
      <c r="N8584" s="2">
        <v>5200</v>
      </c>
      <c r="O8584" s="2">
        <v>780</v>
      </c>
      <c r="P8584" s="2">
        <v>4420</v>
      </c>
      <c r="Q8584" s="2">
        <v>2901.45</v>
      </c>
      <c r="R8584" s="2">
        <v>1518.55</v>
      </c>
      <c r="S8584" t="s">
        <v>53</v>
      </c>
      <c r="T8584" t="s">
        <v>275</v>
      </c>
      <c r="U8584" t="s">
        <v>123</v>
      </c>
      <c r="V8584" t="s">
        <v>39</v>
      </c>
      <c r="W8584" t="s">
        <v>92</v>
      </c>
      <c r="X8584" t="s">
        <v>41</v>
      </c>
      <c r="Y8584" t="s">
        <v>56</v>
      </c>
      <c r="Z8584" t="s">
        <v>43</v>
      </c>
      <c r="AA8584" t="s">
        <v>44</v>
      </c>
      <c r="AB8584" t="s">
        <v>44</v>
      </c>
    </row>
    <row r="8585" spans="1:28" x14ac:dyDescent="0.25">
      <c r="A8585" t="s">
        <v>13606</v>
      </c>
      <c r="B8585" s="1">
        <v>45985</v>
      </c>
      <c r="C8585" t="s">
        <v>7595</v>
      </c>
      <c r="D8585" t="s">
        <v>7596</v>
      </c>
      <c r="E8585">
        <v>54</v>
      </c>
      <c r="F8585" t="s">
        <v>31</v>
      </c>
      <c r="G8585" t="s">
        <v>217</v>
      </c>
      <c r="H8585" t="s">
        <v>218</v>
      </c>
      <c r="I8585" t="s">
        <v>34</v>
      </c>
      <c r="J8585" t="s">
        <v>130</v>
      </c>
      <c r="K8585">
        <v>2</v>
      </c>
      <c r="L8585" s="2">
        <v>28000</v>
      </c>
      <c r="M8585">
        <v>10</v>
      </c>
      <c r="N8585" s="2">
        <v>56000</v>
      </c>
      <c r="O8585" s="2">
        <v>5600</v>
      </c>
      <c r="P8585" s="2">
        <v>50400</v>
      </c>
      <c r="Q8585" s="2">
        <v>28868.73</v>
      </c>
      <c r="R8585" s="2">
        <v>21531.27</v>
      </c>
      <c r="S8585" t="s">
        <v>53</v>
      </c>
      <c r="T8585" t="s">
        <v>178</v>
      </c>
      <c r="U8585" t="s">
        <v>154</v>
      </c>
      <c r="V8585" t="s">
        <v>39</v>
      </c>
      <c r="W8585" t="s">
        <v>137</v>
      </c>
      <c r="X8585" t="s">
        <v>67</v>
      </c>
      <c r="Y8585" t="s">
        <v>42</v>
      </c>
      <c r="Z8585" t="s">
        <v>144</v>
      </c>
      <c r="AA8585" t="s">
        <v>44</v>
      </c>
      <c r="AB8585" t="s">
        <v>44</v>
      </c>
    </row>
    <row r="8586" spans="1:28" x14ac:dyDescent="0.25">
      <c r="A8586" t="s">
        <v>13607</v>
      </c>
      <c r="B8586" s="1">
        <v>45985</v>
      </c>
      <c r="C8586" t="s">
        <v>1731</v>
      </c>
      <c r="D8586" t="s">
        <v>1732</v>
      </c>
      <c r="E8586">
        <v>22</v>
      </c>
      <c r="F8586" t="s">
        <v>111</v>
      </c>
      <c r="G8586" t="s">
        <v>49</v>
      </c>
      <c r="H8586" t="s">
        <v>50</v>
      </c>
      <c r="I8586" t="s">
        <v>51</v>
      </c>
      <c r="J8586" t="s">
        <v>52</v>
      </c>
      <c r="K8586">
        <v>3</v>
      </c>
      <c r="L8586" s="2">
        <v>500</v>
      </c>
      <c r="M8586">
        <v>0</v>
      </c>
      <c r="N8586" s="2">
        <v>1500</v>
      </c>
      <c r="O8586" s="2">
        <v>0</v>
      </c>
      <c r="P8586" s="2">
        <v>1500</v>
      </c>
      <c r="Q8586" s="2">
        <v>1109.67</v>
      </c>
      <c r="R8586" s="2">
        <v>390.33</v>
      </c>
      <c r="S8586" t="s">
        <v>64</v>
      </c>
      <c r="T8586" t="s">
        <v>290</v>
      </c>
      <c r="U8586" t="s">
        <v>291</v>
      </c>
      <c r="V8586" t="s">
        <v>39</v>
      </c>
      <c r="W8586" t="s">
        <v>92</v>
      </c>
      <c r="X8586" t="s">
        <v>67</v>
      </c>
      <c r="Y8586" t="s">
        <v>56</v>
      </c>
      <c r="Z8586" t="s">
        <v>43</v>
      </c>
      <c r="AA8586" t="s">
        <v>44</v>
      </c>
      <c r="AB8586" t="s">
        <v>44</v>
      </c>
    </row>
    <row r="8587" spans="1:28" x14ac:dyDescent="0.25">
      <c r="A8587" t="s">
        <v>13608</v>
      </c>
      <c r="B8587" s="1">
        <v>45985</v>
      </c>
      <c r="C8587" t="s">
        <v>2707</v>
      </c>
      <c r="D8587" t="s">
        <v>2708</v>
      </c>
      <c r="E8587">
        <v>28</v>
      </c>
      <c r="F8587" t="s">
        <v>48</v>
      </c>
      <c r="G8587" t="s">
        <v>158</v>
      </c>
      <c r="H8587" t="s">
        <v>159</v>
      </c>
      <c r="I8587" t="s">
        <v>51</v>
      </c>
      <c r="J8587" t="s">
        <v>52</v>
      </c>
      <c r="K8587">
        <v>1</v>
      </c>
      <c r="L8587" s="2">
        <v>650</v>
      </c>
      <c r="M8587">
        <v>5</v>
      </c>
      <c r="N8587" s="2">
        <v>650</v>
      </c>
      <c r="O8587" s="2">
        <v>32.5</v>
      </c>
      <c r="P8587" s="2">
        <v>617.5</v>
      </c>
      <c r="Q8587" s="2">
        <v>427.35</v>
      </c>
      <c r="R8587" s="2">
        <v>190.15</v>
      </c>
      <c r="S8587" t="s">
        <v>53</v>
      </c>
      <c r="T8587" t="s">
        <v>54</v>
      </c>
      <c r="U8587" t="s">
        <v>55</v>
      </c>
      <c r="V8587" t="s">
        <v>39</v>
      </c>
      <c r="W8587" t="s">
        <v>137</v>
      </c>
      <c r="X8587" t="s">
        <v>67</v>
      </c>
      <c r="Y8587" t="s">
        <v>42</v>
      </c>
      <c r="Z8587" t="s">
        <v>43</v>
      </c>
      <c r="AA8587" t="s">
        <v>44</v>
      </c>
      <c r="AB8587" t="s">
        <v>44</v>
      </c>
    </row>
    <row r="8588" spans="1:28" x14ac:dyDescent="0.25">
      <c r="A8588" t="s">
        <v>13609</v>
      </c>
      <c r="B8588" s="1">
        <v>45985</v>
      </c>
      <c r="C8588" t="s">
        <v>5004</v>
      </c>
      <c r="D8588" t="s">
        <v>5005</v>
      </c>
      <c r="E8588">
        <v>20</v>
      </c>
      <c r="F8588" t="s">
        <v>48</v>
      </c>
      <c r="G8588" t="s">
        <v>101</v>
      </c>
      <c r="H8588" t="s">
        <v>102</v>
      </c>
      <c r="I8588" t="s">
        <v>103</v>
      </c>
      <c r="J8588" t="s">
        <v>104</v>
      </c>
      <c r="K8588">
        <v>2</v>
      </c>
      <c r="L8588" s="2">
        <v>1800</v>
      </c>
      <c r="M8588">
        <v>15</v>
      </c>
      <c r="N8588" s="2">
        <v>3600</v>
      </c>
      <c r="O8588" s="2">
        <v>540</v>
      </c>
      <c r="P8588" s="2">
        <v>3060</v>
      </c>
      <c r="Q8588" s="2">
        <v>1895.71</v>
      </c>
      <c r="R8588" s="2">
        <v>1164.29</v>
      </c>
      <c r="S8588" t="s">
        <v>36</v>
      </c>
      <c r="T8588" t="s">
        <v>222</v>
      </c>
      <c r="U8588" t="s">
        <v>38</v>
      </c>
      <c r="V8588" t="s">
        <v>39</v>
      </c>
      <c r="W8588" t="s">
        <v>124</v>
      </c>
      <c r="X8588" t="s">
        <v>41</v>
      </c>
      <c r="Y8588" t="s">
        <v>42</v>
      </c>
      <c r="Z8588" t="s">
        <v>43</v>
      </c>
      <c r="AA8588" t="s">
        <v>44</v>
      </c>
      <c r="AB8588" t="s">
        <v>44</v>
      </c>
    </row>
    <row r="8589" spans="1:28" x14ac:dyDescent="0.25">
      <c r="A8589" t="s">
        <v>13610</v>
      </c>
      <c r="B8589" s="1">
        <v>45985</v>
      </c>
      <c r="C8589" t="s">
        <v>4385</v>
      </c>
      <c r="D8589" t="s">
        <v>4386</v>
      </c>
      <c r="E8589">
        <v>20</v>
      </c>
      <c r="F8589" t="s">
        <v>48</v>
      </c>
      <c r="G8589" t="s">
        <v>207</v>
      </c>
      <c r="H8589" t="s">
        <v>208</v>
      </c>
      <c r="I8589" t="s">
        <v>34</v>
      </c>
      <c r="J8589" t="s">
        <v>143</v>
      </c>
      <c r="K8589">
        <v>1</v>
      </c>
      <c r="L8589" s="2">
        <v>18000</v>
      </c>
      <c r="M8589">
        <v>0</v>
      </c>
      <c r="N8589" s="2">
        <v>18000</v>
      </c>
      <c r="O8589" s="2">
        <v>0</v>
      </c>
      <c r="P8589" s="2">
        <v>18000</v>
      </c>
      <c r="Q8589" s="2">
        <v>11403.35</v>
      </c>
      <c r="R8589" s="2">
        <v>6596.65</v>
      </c>
      <c r="S8589" t="s">
        <v>53</v>
      </c>
      <c r="T8589" t="s">
        <v>398</v>
      </c>
      <c r="U8589" t="s">
        <v>399</v>
      </c>
      <c r="V8589" t="s">
        <v>39</v>
      </c>
      <c r="W8589" t="s">
        <v>137</v>
      </c>
      <c r="X8589" t="s">
        <v>41</v>
      </c>
      <c r="Y8589" t="s">
        <v>42</v>
      </c>
      <c r="Z8589" t="s">
        <v>43</v>
      </c>
      <c r="AA8589" t="s">
        <v>44</v>
      </c>
      <c r="AB8589" t="s">
        <v>44</v>
      </c>
    </row>
    <row r="8590" spans="1:28" x14ac:dyDescent="0.25">
      <c r="A8590" t="s">
        <v>13611</v>
      </c>
      <c r="B8590" s="1">
        <v>45985</v>
      </c>
      <c r="C8590" t="s">
        <v>2796</v>
      </c>
      <c r="D8590" t="s">
        <v>2797</v>
      </c>
      <c r="E8590">
        <v>39</v>
      </c>
      <c r="F8590" t="s">
        <v>31</v>
      </c>
      <c r="G8590" t="s">
        <v>202</v>
      </c>
      <c r="H8590" t="s">
        <v>203</v>
      </c>
      <c r="I8590" t="s">
        <v>103</v>
      </c>
      <c r="J8590" t="s">
        <v>104</v>
      </c>
      <c r="K8590">
        <v>2</v>
      </c>
      <c r="L8590" s="2">
        <v>550</v>
      </c>
      <c r="M8590">
        <v>20</v>
      </c>
      <c r="N8590" s="2">
        <v>1100</v>
      </c>
      <c r="O8590" s="2">
        <v>220</v>
      </c>
      <c r="P8590" s="2">
        <v>880</v>
      </c>
      <c r="Q8590" s="2">
        <v>499.84</v>
      </c>
      <c r="R8590" s="2">
        <v>380.16</v>
      </c>
      <c r="S8590" t="s">
        <v>64</v>
      </c>
      <c r="T8590" t="s">
        <v>122</v>
      </c>
      <c r="U8590" t="s">
        <v>123</v>
      </c>
      <c r="V8590" t="s">
        <v>39</v>
      </c>
      <c r="W8590" t="s">
        <v>40</v>
      </c>
      <c r="X8590" t="s">
        <v>97</v>
      </c>
      <c r="Y8590" t="s">
        <v>42</v>
      </c>
      <c r="Z8590" t="s">
        <v>43</v>
      </c>
      <c r="AA8590" t="s">
        <v>44</v>
      </c>
      <c r="AB8590" t="s">
        <v>44</v>
      </c>
    </row>
    <row r="8591" spans="1:28" x14ac:dyDescent="0.25">
      <c r="A8591" t="s">
        <v>13612</v>
      </c>
      <c r="B8591" s="1">
        <v>45985</v>
      </c>
      <c r="C8591" t="s">
        <v>2302</v>
      </c>
      <c r="D8591" t="s">
        <v>2303</v>
      </c>
      <c r="E8591">
        <v>24</v>
      </c>
      <c r="F8591" t="s">
        <v>111</v>
      </c>
      <c r="G8591" t="s">
        <v>88</v>
      </c>
      <c r="H8591" t="s">
        <v>89</v>
      </c>
      <c r="I8591" t="s">
        <v>62</v>
      </c>
      <c r="J8591" t="s">
        <v>63</v>
      </c>
      <c r="K8591">
        <v>3</v>
      </c>
      <c r="L8591" s="2">
        <v>4200</v>
      </c>
      <c r="M8591">
        <v>0</v>
      </c>
      <c r="N8591" s="2">
        <v>12600</v>
      </c>
      <c r="O8591" s="2">
        <v>0</v>
      </c>
      <c r="P8591" s="2">
        <v>12600</v>
      </c>
      <c r="Q8591" s="2">
        <v>7273.1</v>
      </c>
      <c r="R8591" s="2">
        <v>5326.9</v>
      </c>
      <c r="S8591" t="s">
        <v>64</v>
      </c>
      <c r="T8591" t="s">
        <v>54</v>
      </c>
      <c r="U8591" t="s">
        <v>55</v>
      </c>
      <c r="V8591" t="s">
        <v>39</v>
      </c>
      <c r="W8591" t="s">
        <v>40</v>
      </c>
      <c r="X8591" t="s">
        <v>97</v>
      </c>
      <c r="Y8591" t="s">
        <v>56</v>
      </c>
      <c r="Z8591" t="s">
        <v>43</v>
      </c>
      <c r="AA8591" t="s">
        <v>44</v>
      </c>
      <c r="AB8591" t="s">
        <v>44</v>
      </c>
    </row>
    <row r="8592" spans="1:28" x14ac:dyDescent="0.25">
      <c r="A8592" t="s">
        <v>13613</v>
      </c>
      <c r="B8592" s="1">
        <v>45985</v>
      </c>
      <c r="C8592" t="s">
        <v>7792</v>
      </c>
      <c r="D8592" t="s">
        <v>7793</v>
      </c>
      <c r="E8592">
        <v>22</v>
      </c>
      <c r="F8592" t="s">
        <v>48</v>
      </c>
      <c r="G8592" t="s">
        <v>81</v>
      </c>
      <c r="H8592" t="s">
        <v>82</v>
      </c>
      <c r="I8592" t="s">
        <v>51</v>
      </c>
      <c r="J8592" t="s">
        <v>52</v>
      </c>
      <c r="K8592">
        <v>1</v>
      </c>
      <c r="L8592" s="2">
        <v>600</v>
      </c>
      <c r="M8592">
        <v>20</v>
      </c>
      <c r="N8592" s="2">
        <v>600</v>
      </c>
      <c r="O8592" s="2">
        <v>120</v>
      </c>
      <c r="P8592" s="2">
        <v>480</v>
      </c>
      <c r="Q8592" s="2">
        <v>347.87</v>
      </c>
      <c r="R8592" s="2">
        <v>132.13</v>
      </c>
      <c r="S8592" t="s">
        <v>64</v>
      </c>
      <c r="T8592" t="s">
        <v>114</v>
      </c>
      <c r="U8592" t="s">
        <v>115</v>
      </c>
      <c r="V8592" t="s">
        <v>39</v>
      </c>
      <c r="W8592" t="s">
        <v>40</v>
      </c>
      <c r="X8592" t="s">
        <v>97</v>
      </c>
      <c r="Y8592" t="s">
        <v>56</v>
      </c>
      <c r="Z8592" t="s">
        <v>43</v>
      </c>
      <c r="AA8592" t="s">
        <v>44</v>
      </c>
      <c r="AB8592" t="s">
        <v>44</v>
      </c>
    </row>
    <row r="8593" spans="1:28" x14ac:dyDescent="0.25">
      <c r="A8593" t="s">
        <v>13614</v>
      </c>
      <c r="B8593" s="1">
        <v>45985</v>
      </c>
      <c r="C8593" t="s">
        <v>1358</v>
      </c>
      <c r="D8593" t="s">
        <v>1359</v>
      </c>
      <c r="E8593">
        <v>45</v>
      </c>
      <c r="F8593" t="s">
        <v>111</v>
      </c>
      <c r="G8593" t="s">
        <v>217</v>
      </c>
      <c r="H8593" t="s">
        <v>218</v>
      </c>
      <c r="I8593" t="s">
        <v>34</v>
      </c>
      <c r="J8593" t="s">
        <v>130</v>
      </c>
      <c r="K8593">
        <v>3</v>
      </c>
      <c r="L8593" s="2">
        <v>28000</v>
      </c>
      <c r="M8593">
        <v>10</v>
      </c>
      <c r="N8593" s="2">
        <v>84000</v>
      </c>
      <c r="O8593" s="2">
        <v>8400</v>
      </c>
      <c r="P8593" s="2">
        <v>75600</v>
      </c>
      <c r="Q8593" s="2">
        <v>53961.27</v>
      </c>
      <c r="R8593" s="2">
        <v>21638.73</v>
      </c>
      <c r="S8593" t="s">
        <v>53</v>
      </c>
      <c r="T8593" t="s">
        <v>178</v>
      </c>
      <c r="U8593" t="s">
        <v>154</v>
      </c>
      <c r="V8593" t="s">
        <v>39</v>
      </c>
      <c r="W8593" t="s">
        <v>40</v>
      </c>
      <c r="X8593" t="s">
        <v>97</v>
      </c>
      <c r="Y8593" t="s">
        <v>56</v>
      </c>
      <c r="Z8593" t="s">
        <v>43</v>
      </c>
      <c r="AA8593" t="s">
        <v>44</v>
      </c>
      <c r="AB8593" t="s">
        <v>44</v>
      </c>
    </row>
    <row r="8594" spans="1:28" x14ac:dyDescent="0.25">
      <c r="A8594" t="s">
        <v>13615</v>
      </c>
      <c r="B8594" s="1">
        <v>45985</v>
      </c>
      <c r="C8594" t="s">
        <v>3614</v>
      </c>
      <c r="D8594" t="s">
        <v>3615</v>
      </c>
      <c r="E8594">
        <v>52</v>
      </c>
      <c r="F8594" t="s">
        <v>111</v>
      </c>
      <c r="G8594" t="s">
        <v>344</v>
      </c>
      <c r="H8594" t="s">
        <v>345</v>
      </c>
      <c r="I8594" t="s">
        <v>34</v>
      </c>
      <c r="J8594" t="s">
        <v>121</v>
      </c>
      <c r="K8594">
        <v>3</v>
      </c>
      <c r="L8594" s="2">
        <v>1600</v>
      </c>
      <c r="M8594">
        <v>0</v>
      </c>
      <c r="N8594" s="2">
        <v>4800</v>
      </c>
      <c r="O8594" s="2">
        <v>0</v>
      </c>
      <c r="P8594" s="2">
        <v>4800</v>
      </c>
      <c r="Q8594" s="2">
        <v>2699.37</v>
      </c>
      <c r="R8594" s="2">
        <v>2100.63</v>
      </c>
      <c r="S8594" t="s">
        <v>36</v>
      </c>
      <c r="T8594" t="s">
        <v>222</v>
      </c>
      <c r="U8594" t="s">
        <v>38</v>
      </c>
      <c r="V8594" t="s">
        <v>39</v>
      </c>
      <c r="W8594" t="s">
        <v>92</v>
      </c>
      <c r="X8594" t="s">
        <v>97</v>
      </c>
      <c r="Y8594" t="s">
        <v>42</v>
      </c>
      <c r="Z8594" t="s">
        <v>43</v>
      </c>
      <c r="AA8594" t="s">
        <v>44</v>
      </c>
      <c r="AB8594" t="s">
        <v>44</v>
      </c>
    </row>
    <row r="8595" spans="1:28" x14ac:dyDescent="0.25">
      <c r="A8595" t="s">
        <v>13616</v>
      </c>
      <c r="B8595" s="1">
        <v>45985</v>
      </c>
      <c r="C8595" t="s">
        <v>6349</v>
      </c>
      <c r="D8595" t="s">
        <v>6350</v>
      </c>
      <c r="E8595">
        <v>60</v>
      </c>
      <c r="F8595" t="s">
        <v>31</v>
      </c>
      <c r="G8595" t="s">
        <v>285</v>
      </c>
      <c r="H8595" t="s">
        <v>286</v>
      </c>
      <c r="I8595" t="s">
        <v>34</v>
      </c>
      <c r="J8595" t="s">
        <v>121</v>
      </c>
      <c r="K8595">
        <v>1</v>
      </c>
      <c r="L8595" s="2">
        <v>3200</v>
      </c>
      <c r="M8595">
        <v>5</v>
      </c>
      <c r="N8595" s="2">
        <v>3200</v>
      </c>
      <c r="O8595" s="2">
        <v>160</v>
      </c>
      <c r="P8595" s="2">
        <v>3040</v>
      </c>
      <c r="Q8595" s="2">
        <v>1784.18</v>
      </c>
      <c r="R8595" s="2">
        <v>1255.82</v>
      </c>
      <c r="S8595" t="s">
        <v>53</v>
      </c>
      <c r="T8595" t="s">
        <v>178</v>
      </c>
      <c r="U8595" t="s">
        <v>154</v>
      </c>
      <c r="V8595" t="s">
        <v>39</v>
      </c>
      <c r="W8595" t="s">
        <v>92</v>
      </c>
      <c r="X8595" t="s">
        <v>97</v>
      </c>
      <c r="Y8595" t="s">
        <v>56</v>
      </c>
      <c r="Z8595" t="s">
        <v>43</v>
      </c>
      <c r="AA8595" t="s">
        <v>68</v>
      </c>
      <c r="AB8595" t="s">
        <v>44</v>
      </c>
    </row>
    <row r="8596" spans="1:28" x14ac:dyDescent="0.25">
      <c r="A8596" t="s">
        <v>13617</v>
      </c>
      <c r="B8596" s="1">
        <v>45985</v>
      </c>
      <c r="C8596" t="s">
        <v>7524</v>
      </c>
      <c r="D8596" t="s">
        <v>7525</v>
      </c>
      <c r="E8596">
        <v>54</v>
      </c>
      <c r="F8596" t="s">
        <v>48</v>
      </c>
      <c r="G8596" t="s">
        <v>318</v>
      </c>
      <c r="H8596" t="s">
        <v>319</v>
      </c>
      <c r="I8596" t="s">
        <v>34</v>
      </c>
      <c r="J8596" t="s">
        <v>190</v>
      </c>
      <c r="K8596">
        <v>1</v>
      </c>
      <c r="L8596" s="2">
        <v>2500</v>
      </c>
      <c r="M8596">
        <v>5</v>
      </c>
      <c r="N8596" s="2">
        <v>2500</v>
      </c>
      <c r="O8596" s="2">
        <v>125</v>
      </c>
      <c r="P8596" s="2">
        <v>2375</v>
      </c>
      <c r="Q8596" s="2">
        <v>1370.09</v>
      </c>
      <c r="R8596" s="2">
        <v>1004.91</v>
      </c>
      <c r="S8596" t="s">
        <v>36</v>
      </c>
      <c r="T8596" t="s">
        <v>163</v>
      </c>
      <c r="U8596" t="s">
        <v>164</v>
      </c>
      <c r="V8596" t="s">
        <v>39</v>
      </c>
      <c r="W8596" t="s">
        <v>66</v>
      </c>
      <c r="X8596" t="s">
        <v>41</v>
      </c>
      <c r="Y8596" t="s">
        <v>42</v>
      </c>
      <c r="Z8596" t="s">
        <v>43</v>
      </c>
      <c r="AA8596" t="s">
        <v>44</v>
      </c>
      <c r="AB8596" t="s">
        <v>44</v>
      </c>
    </row>
    <row r="8597" spans="1:28" x14ac:dyDescent="0.25">
      <c r="A8597" t="s">
        <v>13618</v>
      </c>
      <c r="B8597" s="1">
        <v>45985</v>
      </c>
      <c r="C8597" t="s">
        <v>5390</v>
      </c>
      <c r="D8597" t="s">
        <v>5391</v>
      </c>
      <c r="E8597">
        <v>45</v>
      </c>
      <c r="F8597" t="s">
        <v>111</v>
      </c>
      <c r="G8597" t="s">
        <v>32</v>
      </c>
      <c r="H8597" t="s">
        <v>33</v>
      </c>
      <c r="I8597" t="s">
        <v>34</v>
      </c>
      <c r="J8597" t="s">
        <v>35</v>
      </c>
      <c r="K8597">
        <v>2</v>
      </c>
      <c r="L8597" s="2">
        <v>55000</v>
      </c>
      <c r="M8597">
        <v>25</v>
      </c>
      <c r="N8597" s="2">
        <v>110000</v>
      </c>
      <c r="O8597" s="2">
        <v>27500</v>
      </c>
      <c r="P8597" s="2">
        <v>82500</v>
      </c>
      <c r="Q8597" s="2">
        <v>55732.54</v>
      </c>
      <c r="R8597" s="2">
        <v>26767.46</v>
      </c>
      <c r="S8597" t="s">
        <v>53</v>
      </c>
      <c r="T8597" t="s">
        <v>136</v>
      </c>
      <c r="U8597" t="s">
        <v>38</v>
      </c>
      <c r="V8597" t="s">
        <v>39</v>
      </c>
      <c r="W8597" t="s">
        <v>83</v>
      </c>
      <c r="X8597" t="s">
        <v>97</v>
      </c>
      <c r="Y8597" t="s">
        <v>56</v>
      </c>
      <c r="Z8597" t="s">
        <v>43</v>
      </c>
      <c r="AA8597" t="s">
        <v>44</v>
      </c>
      <c r="AB8597" t="s">
        <v>44</v>
      </c>
    </row>
    <row r="8598" spans="1:28" x14ac:dyDescent="0.25">
      <c r="A8598" t="s">
        <v>13619</v>
      </c>
      <c r="B8598" s="1">
        <v>45985</v>
      </c>
      <c r="C8598" t="s">
        <v>1774</v>
      </c>
      <c r="D8598" t="s">
        <v>1775</v>
      </c>
      <c r="E8598">
        <v>50</v>
      </c>
      <c r="F8598" t="s">
        <v>31</v>
      </c>
      <c r="G8598" t="s">
        <v>60</v>
      </c>
      <c r="H8598" t="s">
        <v>61</v>
      </c>
      <c r="I8598" t="s">
        <v>62</v>
      </c>
      <c r="J8598" t="s">
        <v>63</v>
      </c>
      <c r="K8598">
        <v>1</v>
      </c>
      <c r="L8598" s="2">
        <v>3500</v>
      </c>
      <c r="M8598">
        <v>0</v>
      </c>
      <c r="N8598" s="2">
        <v>3500</v>
      </c>
      <c r="O8598" s="2">
        <v>0</v>
      </c>
      <c r="P8598" s="2">
        <v>3500</v>
      </c>
      <c r="Q8598" s="2">
        <v>2142.73</v>
      </c>
      <c r="R8598" s="2">
        <v>1357.27</v>
      </c>
      <c r="S8598" t="s">
        <v>53</v>
      </c>
      <c r="T8598" t="s">
        <v>222</v>
      </c>
      <c r="U8598" t="s">
        <v>38</v>
      </c>
      <c r="V8598" t="s">
        <v>39</v>
      </c>
      <c r="W8598" t="s">
        <v>92</v>
      </c>
      <c r="X8598" t="s">
        <v>41</v>
      </c>
      <c r="Y8598" t="s">
        <v>56</v>
      </c>
      <c r="Z8598" t="s">
        <v>43</v>
      </c>
      <c r="AA8598" t="s">
        <v>44</v>
      </c>
      <c r="AB8598" t="s">
        <v>44</v>
      </c>
    </row>
    <row r="8599" spans="1:28" x14ac:dyDescent="0.25">
      <c r="A8599" t="s">
        <v>13620</v>
      </c>
      <c r="B8599" s="1">
        <v>45986</v>
      </c>
      <c r="C8599" t="s">
        <v>1623</v>
      </c>
      <c r="D8599" t="s">
        <v>1624</v>
      </c>
      <c r="E8599">
        <v>53</v>
      </c>
      <c r="F8599" t="s">
        <v>48</v>
      </c>
      <c r="G8599" t="s">
        <v>128</v>
      </c>
      <c r="H8599" t="s">
        <v>129</v>
      </c>
      <c r="I8599" t="s">
        <v>74</v>
      </c>
      <c r="J8599" t="s">
        <v>130</v>
      </c>
      <c r="K8599">
        <v>1</v>
      </c>
      <c r="L8599" s="2">
        <v>1700</v>
      </c>
      <c r="M8599">
        <v>0</v>
      </c>
      <c r="N8599" s="2">
        <v>1700</v>
      </c>
      <c r="O8599" s="2">
        <v>0</v>
      </c>
      <c r="P8599" s="2">
        <v>1700</v>
      </c>
      <c r="Q8599" s="2">
        <v>943.5</v>
      </c>
      <c r="R8599" s="2">
        <v>756.5</v>
      </c>
      <c r="S8599" t="s">
        <v>53</v>
      </c>
      <c r="T8599" t="s">
        <v>76</v>
      </c>
      <c r="U8599" t="s">
        <v>77</v>
      </c>
      <c r="V8599" t="s">
        <v>39</v>
      </c>
      <c r="W8599" t="s">
        <v>40</v>
      </c>
      <c r="X8599" t="s">
        <v>41</v>
      </c>
      <c r="Y8599" t="s">
        <v>42</v>
      </c>
      <c r="Z8599" t="s">
        <v>43</v>
      </c>
      <c r="AA8599" t="s">
        <v>44</v>
      </c>
      <c r="AB8599" t="s">
        <v>44</v>
      </c>
    </row>
    <row r="8600" spans="1:28" x14ac:dyDescent="0.25">
      <c r="A8600" t="s">
        <v>13621</v>
      </c>
      <c r="B8600" s="1">
        <v>45986</v>
      </c>
      <c r="C8600" t="s">
        <v>6998</v>
      </c>
      <c r="D8600" t="s">
        <v>6999</v>
      </c>
      <c r="E8600">
        <v>32</v>
      </c>
      <c r="F8600" t="s">
        <v>111</v>
      </c>
      <c r="G8600" t="s">
        <v>387</v>
      </c>
      <c r="H8600" t="s">
        <v>388</v>
      </c>
      <c r="I8600" t="s">
        <v>74</v>
      </c>
      <c r="J8600" t="s">
        <v>75</v>
      </c>
      <c r="K8600">
        <v>2</v>
      </c>
      <c r="L8600" s="2">
        <v>3200</v>
      </c>
      <c r="M8600">
        <v>10</v>
      </c>
      <c r="N8600" s="2">
        <v>6400</v>
      </c>
      <c r="O8600" s="2">
        <v>640</v>
      </c>
      <c r="P8600" s="2">
        <v>5760</v>
      </c>
      <c r="Q8600" s="2">
        <v>4145.3900000000003</v>
      </c>
      <c r="R8600" s="2">
        <v>1614.61</v>
      </c>
      <c r="S8600" t="s">
        <v>53</v>
      </c>
      <c r="T8600" t="s">
        <v>163</v>
      </c>
      <c r="U8600" t="s">
        <v>164</v>
      </c>
      <c r="V8600" t="s">
        <v>39</v>
      </c>
      <c r="W8600" t="s">
        <v>66</v>
      </c>
      <c r="X8600" t="s">
        <v>41</v>
      </c>
      <c r="Y8600" t="s">
        <v>56</v>
      </c>
      <c r="Z8600" t="s">
        <v>107</v>
      </c>
      <c r="AA8600" t="s">
        <v>44</v>
      </c>
      <c r="AB8600" t="s">
        <v>44</v>
      </c>
    </row>
    <row r="8601" spans="1:28" x14ac:dyDescent="0.25">
      <c r="A8601" t="s">
        <v>13622</v>
      </c>
      <c r="B8601" s="1">
        <v>45986</v>
      </c>
      <c r="C8601" t="s">
        <v>4378</v>
      </c>
      <c r="D8601" t="s">
        <v>4379</v>
      </c>
      <c r="E8601">
        <v>32</v>
      </c>
      <c r="F8601" t="s">
        <v>31</v>
      </c>
      <c r="G8601" t="s">
        <v>81</v>
      </c>
      <c r="H8601" t="s">
        <v>82</v>
      </c>
      <c r="I8601" t="s">
        <v>51</v>
      </c>
      <c r="J8601" t="s">
        <v>52</v>
      </c>
      <c r="K8601">
        <v>4</v>
      </c>
      <c r="L8601" s="2">
        <v>600</v>
      </c>
      <c r="M8601">
        <v>10</v>
      </c>
      <c r="N8601" s="2">
        <v>2400</v>
      </c>
      <c r="O8601" s="2">
        <v>240</v>
      </c>
      <c r="P8601" s="2">
        <v>2160</v>
      </c>
      <c r="Q8601" s="2">
        <v>1719.76</v>
      </c>
      <c r="R8601" s="2">
        <v>440.24</v>
      </c>
      <c r="S8601" t="s">
        <v>53</v>
      </c>
      <c r="T8601" t="s">
        <v>275</v>
      </c>
      <c r="U8601" t="s">
        <v>123</v>
      </c>
      <c r="V8601" t="s">
        <v>39</v>
      </c>
      <c r="W8601" t="s">
        <v>137</v>
      </c>
      <c r="X8601" t="s">
        <v>97</v>
      </c>
      <c r="Y8601" t="s">
        <v>84</v>
      </c>
      <c r="Z8601" t="s">
        <v>43</v>
      </c>
      <c r="AA8601" t="s">
        <v>44</v>
      </c>
      <c r="AB8601" t="s">
        <v>44</v>
      </c>
    </row>
    <row r="8602" spans="1:28" x14ac:dyDescent="0.25">
      <c r="A8602" t="s">
        <v>13623</v>
      </c>
      <c r="B8602" s="1">
        <v>45986</v>
      </c>
      <c r="C8602" t="s">
        <v>2411</v>
      </c>
      <c r="D8602" t="s">
        <v>2412</v>
      </c>
      <c r="E8602">
        <v>21</v>
      </c>
      <c r="F8602" t="s">
        <v>48</v>
      </c>
      <c r="G8602" t="s">
        <v>148</v>
      </c>
      <c r="H8602" t="s">
        <v>149</v>
      </c>
      <c r="I8602" t="s">
        <v>74</v>
      </c>
      <c r="J8602" t="s">
        <v>130</v>
      </c>
      <c r="K8602">
        <v>1</v>
      </c>
      <c r="L8602" s="2">
        <v>3500</v>
      </c>
      <c r="M8602">
        <v>25</v>
      </c>
      <c r="N8602" s="2">
        <v>3500</v>
      </c>
      <c r="O8602" s="2">
        <v>875</v>
      </c>
      <c r="P8602" s="2">
        <v>2625</v>
      </c>
      <c r="Q8602" s="2">
        <v>1766.49</v>
      </c>
      <c r="R8602" s="2">
        <v>858.51</v>
      </c>
      <c r="S8602" t="s">
        <v>64</v>
      </c>
      <c r="T8602" t="s">
        <v>96</v>
      </c>
      <c r="U8602" t="s">
        <v>96</v>
      </c>
      <c r="V8602" t="s">
        <v>39</v>
      </c>
      <c r="W8602" t="s">
        <v>83</v>
      </c>
      <c r="X8602" t="s">
        <v>67</v>
      </c>
      <c r="Y8602" t="s">
        <v>56</v>
      </c>
      <c r="Z8602" t="s">
        <v>43</v>
      </c>
      <c r="AA8602" t="s">
        <v>44</v>
      </c>
      <c r="AB8602" t="s">
        <v>44</v>
      </c>
    </row>
    <row r="8603" spans="1:28" x14ac:dyDescent="0.25">
      <c r="A8603" t="s">
        <v>13624</v>
      </c>
      <c r="B8603" s="1">
        <v>45986</v>
      </c>
      <c r="C8603" t="s">
        <v>4061</v>
      </c>
      <c r="D8603" t="s">
        <v>4062</v>
      </c>
      <c r="E8603">
        <v>58</v>
      </c>
      <c r="F8603" t="s">
        <v>48</v>
      </c>
      <c r="G8603" t="s">
        <v>168</v>
      </c>
      <c r="H8603" t="s">
        <v>169</v>
      </c>
      <c r="I8603" t="s">
        <v>62</v>
      </c>
      <c r="J8603" t="s">
        <v>143</v>
      </c>
      <c r="K8603">
        <v>4</v>
      </c>
      <c r="L8603" s="2">
        <v>1800</v>
      </c>
      <c r="M8603">
        <v>0</v>
      </c>
      <c r="N8603" s="2">
        <v>7200</v>
      </c>
      <c r="O8603" s="2">
        <v>0</v>
      </c>
      <c r="P8603" s="2">
        <v>7200</v>
      </c>
      <c r="Q8603" s="2">
        <v>4530.8100000000004</v>
      </c>
      <c r="R8603" s="2">
        <v>2669.19</v>
      </c>
      <c r="S8603" t="s">
        <v>53</v>
      </c>
      <c r="T8603" t="s">
        <v>136</v>
      </c>
      <c r="U8603" t="s">
        <v>38</v>
      </c>
      <c r="V8603" t="s">
        <v>39</v>
      </c>
      <c r="W8603" t="s">
        <v>137</v>
      </c>
      <c r="X8603" t="s">
        <v>97</v>
      </c>
      <c r="Y8603" t="s">
        <v>56</v>
      </c>
      <c r="Z8603" t="s">
        <v>223</v>
      </c>
      <c r="AA8603" t="s">
        <v>68</v>
      </c>
      <c r="AB8603" t="s">
        <v>44</v>
      </c>
    </row>
    <row r="8604" spans="1:28" x14ac:dyDescent="0.25">
      <c r="A8604" t="s">
        <v>13625</v>
      </c>
      <c r="B8604" s="1">
        <v>45986</v>
      </c>
      <c r="C8604" t="s">
        <v>7685</v>
      </c>
      <c r="D8604" t="s">
        <v>7686</v>
      </c>
      <c r="E8604">
        <v>19</v>
      </c>
      <c r="F8604" t="s">
        <v>48</v>
      </c>
      <c r="G8604" t="s">
        <v>32</v>
      </c>
      <c r="H8604" t="s">
        <v>33</v>
      </c>
      <c r="I8604" t="s">
        <v>34</v>
      </c>
      <c r="J8604" t="s">
        <v>35</v>
      </c>
      <c r="K8604">
        <v>2</v>
      </c>
      <c r="L8604" s="2">
        <v>55000</v>
      </c>
      <c r="M8604">
        <v>5</v>
      </c>
      <c r="N8604" s="2">
        <v>110000</v>
      </c>
      <c r="O8604" s="2">
        <v>5500</v>
      </c>
      <c r="P8604" s="2">
        <v>104500</v>
      </c>
      <c r="Q8604" s="2">
        <v>65764.7</v>
      </c>
      <c r="R8604" s="2">
        <v>38735.300000000003</v>
      </c>
      <c r="S8604" t="s">
        <v>53</v>
      </c>
      <c r="T8604" t="s">
        <v>122</v>
      </c>
      <c r="U8604" t="s">
        <v>123</v>
      </c>
      <c r="V8604" t="s">
        <v>39</v>
      </c>
      <c r="W8604" t="s">
        <v>124</v>
      </c>
      <c r="X8604" t="s">
        <v>67</v>
      </c>
      <c r="Y8604" t="s">
        <v>56</v>
      </c>
      <c r="Z8604" t="s">
        <v>43</v>
      </c>
      <c r="AA8604" t="s">
        <v>44</v>
      </c>
      <c r="AB8604" t="s">
        <v>44</v>
      </c>
    </row>
    <row r="8605" spans="1:28" x14ac:dyDescent="0.25">
      <c r="A8605" t="s">
        <v>13626</v>
      </c>
      <c r="B8605" s="1">
        <v>45986</v>
      </c>
      <c r="C8605" t="s">
        <v>983</v>
      </c>
      <c r="D8605" t="s">
        <v>984</v>
      </c>
      <c r="E8605">
        <v>20</v>
      </c>
      <c r="F8605" t="s">
        <v>48</v>
      </c>
      <c r="G8605" t="s">
        <v>32</v>
      </c>
      <c r="H8605" t="s">
        <v>33</v>
      </c>
      <c r="I8605" t="s">
        <v>34</v>
      </c>
      <c r="J8605" t="s">
        <v>35</v>
      </c>
      <c r="K8605">
        <v>6</v>
      </c>
      <c r="L8605" s="2">
        <v>55000</v>
      </c>
      <c r="M8605">
        <v>25</v>
      </c>
      <c r="N8605" s="2">
        <v>330000</v>
      </c>
      <c r="O8605" s="2">
        <v>82500</v>
      </c>
      <c r="P8605" s="2">
        <v>247500</v>
      </c>
      <c r="Q8605" s="2">
        <v>146950.39999999999</v>
      </c>
      <c r="R8605" s="2">
        <v>100549.6</v>
      </c>
      <c r="S8605" t="s">
        <v>53</v>
      </c>
      <c r="T8605" t="s">
        <v>65</v>
      </c>
      <c r="U8605" t="s">
        <v>65</v>
      </c>
      <c r="V8605" t="s">
        <v>39</v>
      </c>
      <c r="W8605" t="s">
        <v>137</v>
      </c>
      <c r="X8605" t="s">
        <v>97</v>
      </c>
      <c r="Y8605" t="s">
        <v>56</v>
      </c>
      <c r="Z8605" t="s">
        <v>107</v>
      </c>
      <c r="AA8605" t="s">
        <v>44</v>
      </c>
      <c r="AB8605" t="s">
        <v>44</v>
      </c>
    </row>
    <row r="8606" spans="1:28" x14ac:dyDescent="0.25">
      <c r="A8606" t="s">
        <v>13627</v>
      </c>
      <c r="B8606" s="1">
        <v>45986</v>
      </c>
      <c r="C8606" t="s">
        <v>1025</v>
      </c>
      <c r="D8606" t="s">
        <v>1026</v>
      </c>
      <c r="E8606">
        <v>54</v>
      </c>
      <c r="F8606" t="s">
        <v>48</v>
      </c>
      <c r="G8606" t="s">
        <v>285</v>
      </c>
      <c r="H8606" t="s">
        <v>286</v>
      </c>
      <c r="I8606" t="s">
        <v>34</v>
      </c>
      <c r="J8606" t="s">
        <v>121</v>
      </c>
      <c r="K8606">
        <v>4</v>
      </c>
      <c r="L8606" s="2">
        <v>3200</v>
      </c>
      <c r="M8606">
        <v>0</v>
      </c>
      <c r="N8606" s="2">
        <v>12800</v>
      </c>
      <c r="O8606" s="2">
        <v>0</v>
      </c>
      <c r="P8606" s="2">
        <v>12800</v>
      </c>
      <c r="Q8606" s="2">
        <v>8373.5</v>
      </c>
      <c r="R8606" s="2">
        <v>4426.5</v>
      </c>
      <c r="S8606" t="s">
        <v>53</v>
      </c>
      <c r="T8606" t="s">
        <v>105</v>
      </c>
      <c r="U8606" t="s">
        <v>106</v>
      </c>
      <c r="V8606" t="s">
        <v>39</v>
      </c>
      <c r="W8606" t="s">
        <v>137</v>
      </c>
      <c r="X8606" t="s">
        <v>97</v>
      </c>
      <c r="Y8606" t="s">
        <v>56</v>
      </c>
      <c r="Z8606" t="s">
        <v>43</v>
      </c>
      <c r="AA8606" t="s">
        <v>44</v>
      </c>
      <c r="AB8606" t="s">
        <v>44</v>
      </c>
    </row>
    <row r="8607" spans="1:28" x14ac:dyDescent="0.25">
      <c r="A8607" t="s">
        <v>13628</v>
      </c>
      <c r="B8607" s="1">
        <v>45986</v>
      </c>
      <c r="C8607" t="s">
        <v>9086</v>
      </c>
      <c r="D8607" t="s">
        <v>9087</v>
      </c>
      <c r="E8607">
        <v>47</v>
      </c>
      <c r="F8607" t="s">
        <v>48</v>
      </c>
      <c r="G8607" t="s">
        <v>148</v>
      </c>
      <c r="H8607" t="s">
        <v>149</v>
      </c>
      <c r="I8607" t="s">
        <v>74</v>
      </c>
      <c r="J8607" t="s">
        <v>130</v>
      </c>
      <c r="K8607">
        <v>3</v>
      </c>
      <c r="L8607" s="2">
        <v>3500</v>
      </c>
      <c r="M8607">
        <v>15</v>
      </c>
      <c r="N8607" s="2">
        <v>10500</v>
      </c>
      <c r="O8607" s="2">
        <v>1575</v>
      </c>
      <c r="P8607" s="2">
        <v>8925</v>
      </c>
      <c r="Q8607" s="2">
        <v>5925.08</v>
      </c>
      <c r="R8607" s="2">
        <v>2999.92</v>
      </c>
      <c r="S8607" t="s">
        <v>53</v>
      </c>
      <c r="T8607" t="s">
        <v>122</v>
      </c>
      <c r="U8607" t="s">
        <v>123</v>
      </c>
      <c r="V8607" t="s">
        <v>39</v>
      </c>
      <c r="W8607" t="s">
        <v>92</v>
      </c>
      <c r="X8607" t="s">
        <v>41</v>
      </c>
      <c r="Y8607" t="s">
        <v>56</v>
      </c>
      <c r="Z8607" t="s">
        <v>43</v>
      </c>
      <c r="AA8607" t="s">
        <v>44</v>
      </c>
      <c r="AB8607" t="s">
        <v>44</v>
      </c>
    </row>
    <row r="8608" spans="1:28" x14ac:dyDescent="0.25">
      <c r="A8608" t="s">
        <v>13629</v>
      </c>
      <c r="B8608" s="1">
        <v>45986</v>
      </c>
      <c r="C8608" t="s">
        <v>10458</v>
      </c>
      <c r="D8608" t="s">
        <v>10459</v>
      </c>
      <c r="E8608">
        <v>40</v>
      </c>
      <c r="F8608" t="s">
        <v>31</v>
      </c>
      <c r="G8608" t="s">
        <v>212</v>
      </c>
      <c r="H8608" t="s">
        <v>213</v>
      </c>
      <c r="I8608" t="s">
        <v>51</v>
      </c>
      <c r="J8608" t="s">
        <v>52</v>
      </c>
      <c r="K8608">
        <v>4</v>
      </c>
      <c r="L8608" s="2">
        <v>400</v>
      </c>
      <c r="M8608">
        <v>10</v>
      </c>
      <c r="N8608" s="2">
        <v>1600</v>
      </c>
      <c r="O8608" s="2">
        <v>160</v>
      </c>
      <c r="P8608" s="2">
        <v>1440</v>
      </c>
      <c r="Q8608" s="2">
        <v>1057.56</v>
      </c>
      <c r="R8608" s="2">
        <v>382.44</v>
      </c>
      <c r="S8608" t="s">
        <v>53</v>
      </c>
      <c r="T8608" t="s">
        <v>54</v>
      </c>
      <c r="U8608" t="s">
        <v>55</v>
      </c>
      <c r="V8608" t="s">
        <v>39</v>
      </c>
      <c r="W8608" t="s">
        <v>124</v>
      </c>
      <c r="X8608" t="s">
        <v>41</v>
      </c>
      <c r="Y8608" t="s">
        <v>42</v>
      </c>
      <c r="Z8608" t="s">
        <v>107</v>
      </c>
      <c r="AA8608" t="s">
        <v>44</v>
      </c>
      <c r="AB8608" t="s">
        <v>44</v>
      </c>
    </row>
    <row r="8609" spans="1:28" x14ac:dyDescent="0.25">
      <c r="A8609" t="s">
        <v>13630</v>
      </c>
      <c r="B8609" s="1">
        <v>45986</v>
      </c>
      <c r="C8609" t="s">
        <v>8433</v>
      </c>
      <c r="D8609" t="s">
        <v>8434</v>
      </c>
      <c r="E8609">
        <v>36</v>
      </c>
      <c r="F8609" t="s">
        <v>48</v>
      </c>
      <c r="G8609" t="s">
        <v>207</v>
      </c>
      <c r="H8609" t="s">
        <v>208</v>
      </c>
      <c r="I8609" t="s">
        <v>34</v>
      </c>
      <c r="J8609" t="s">
        <v>143</v>
      </c>
      <c r="K8609">
        <v>2</v>
      </c>
      <c r="L8609" s="2">
        <v>18000</v>
      </c>
      <c r="M8609">
        <v>15</v>
      </c>
      <c r="N8609" s="2">
        <v>36000</v>
      </c>
      <c r="O8609" s="2">
        <v>5400</v>
      </c>
      <c r="P8609" s="2">
        <v>30600</v>
      </c>
      <c r="Q8609" s="2">
        <v>17291.5</v>
      </c>
      <c r="R8609" s="2">
        <v>13308.5</v>
      </c>
      <c r="S8609" t="s">
        <v>53</v>
      </c>
      <c r="T8609" t="s">
        <v>153</v>
      </c>
      <c r="U8609" t="s">
        <v>154</v>
      </c>
      <c r="V8609" t="s">
        <v>39</v>
      </c>
      <c r="W8609" t="s">
        <v>137</v>
      </c>
      <c r="X8609" t="s">
        <v>97</v>
      </c>
      <c r="Y8609" t="s">
        <v>56</v>
      </c>
      <c r="Z8609" t="s">
        <v>43</v>
      </c>
      <c r="AA8609" t="s">
        <v>44</v>
      </c>
      <c r="AB8609" t="s">
        <v>44</v>
      </c>
    </row>
    <row r="8610" spans="1:28" x14ac:dyDescent="0.25">
      <c r="A8610" t="s">
        <v>13631</v>
      </c>
      <c r="B8610" s="1">
        <v>45986</v>
      </c>
      <c r="C8610" t="s">
        <v>8366</v>
      </c>
      <c r="D8610" t="s">
        <v>8367</v>
      </c>
      <c r="E8610">
        <v>27</v>
      </c>
      <c r="F8610" t="s">
        <v>48</v>
      </c>
      <c r="G8610" t="s">
        <v>285</v>
      </c>
      <c r="H8610" t="s">
        <v>286</v>
      </c>
      <c r="I8610" t="s">
        <v>34</v>
      </c>
      <c r="J8610" t="s">
        <v>121</v>
      </c>
      <c r="K8610">
        <v>1</v>
      </c>
      <c r="L8610" s="2">
        <v>3200</v>
      </c>
      <c r="M8610">
        <v>15</v>
      </c>
      <c r="N8610" s="2">
        <v>3200</v>
      </c>
      <c r="O8610" s="2">
        <v>480</v>
      </c>
      <c r="P8610" s="2">
        <v>2720</v>
      </c>
      <c r="Q8610" s="2">
        <v>2044.68</v>
      </c>
      <c r="R8610" s="2">
        <v>675.32</v>
      </c>
      <c r="S8610" t="s">
        <v>53</v>
      </c>
      <c r="T8610" t="s">
        <v>122</v>
      </c>
      <c r="U8610" t="s">
        <v>123</v>
      </c>
      <c r="V8610" t="s">
        <v>39</v>
      </c>
      <c r="W8610" t="s">
        <v>92</v>
      </c>
      <c r="X8610" t="s">
        <v>41</v>
      </c>
      <c r="Y8610" t="s">
        <v>56</v>
      </c>
      <c r="Z8610" t="s">
        <v>508</v>
      </c>
      <c r="AA8610" t="s">
        <v>44</v>
      </c>
      <c r="AB8610" t="s">
        <v>44</v>
      </c>
    </row>
    <row r="8611" spans="1:28" x14ac:dyDescent="0.25">
      <c r="A8611" t="s">
        <v>13632</v>
      </c>
      <c r="B8611" s="1">
        <v>45986</v>
      </c>
      <c r="C8611" t="s">
        <v>230</v>
      </c>
      <c r="D8611" t="s">
        <v>231</v>
      </c>
      <c r="E8611">
        <v>33</v>
      </c>
      <c r="F8611" t="s">
        <v>48</v>
      </c>
      <c r="G8611" t="s">
        <v>148</v>
      </c>
      <c r="H8611" t="s">
        <v>149</v>
      </c>
      <c r="I8611" t="s">
        <v>74</v>
      </c>
      <c r="J8611" t="s">
        <v>130</v>
      </c>
      <c r="K8611">
        <v>5</v>
      </c>
      <c r="L8611" s="2">
        <v>3500</v>
      </c>
      <c r="M8611">
        <v>5</v>
      </c>
      <c r="N8611" s="2">
        <v>17500</v>
      </c>
      <c r="O8611" s="2">
        <v>875</v>
      </c>
      <c r="P8611" s="2">
        <v>16625</v>
      </c>
      <c r="Q8611" s="2">
        <v>12299.95</v>
      </c>
      <c r="R8611" s="2">
        <v>4325.05</v>
      </c>
      <c r="S8611" t="s">
        <v>53</v>
      </c>
      <c r="T8611" t="s">
        <v>163</v>
      </c>
      <c r="U8611" t="s">
        <v>164</v>
      </c>
      <c r="V8611" t="s">
        <v>39</v>
      </c>
      <c r="W8611" t="s">
        <v>124</v>
      </c>
      <c r="X8611" t="s">
        <v>41</v>
      </c>
      <c r="Y8611" t="s">
        <v>56</v>
      </c>
      <c r="Z8611" t="s">
        <v>107</v>
      </c>
      <c r="AA8611" t="s">
        <v>44</v>
      </c>
      <c r="AB8611" t="s">
        <v>44</v>
      </c>
    </row>
    <row r="8612" spans="1:28" x14ac:dyDescent="0.25">
      <c r="A8612" t="s">
        <v>13633</v>
      </c>
      <c r="B8612" s="1">
        <v>45986</v>
      </c>
      <c r="C8612" t="s">
        <v>4838</v>
      </c>
      <c r="D8612" t="s">
        <v>4839</v>
      </c>
      <c r="E8612">
        <v>42</v>
      </c>
      <c r="F8612" t="s">
        <v>111</v>
      </c>
      <c r="G8612" t="s">
        <v>49</v>
      </c>
      <c r="H8612" t="s">
        <v>50</v>
      </c>
      <c r="I8612" t="s">
        <v>51</v>
      </c>
      <c r="J8612" t="s">
        <v>52</v>
      </c>
      <c r="K8612">
        <v>4</v>
      </c>
      <c r="L8612" s="2">
        <v>500</v>
      </c>
      <c r="M8612">
        <v>20</v>
      </c>
      <c r="N8612" s="2">
        <v>2000</v>
      </c>
      <c r="O8612" s="2">
        <v>400</v>
      </c>
      <c r="P8612" s="2">
        <v>1600</v>
      </c>
      <c r="Q8612" s="2">
        <v>976.41</v>
      </c>
      <c r="R8612" s="2">
        <v>623.59</v>
      </c>
      <c r="S8612" t="s">
        <v>53</v>
      </c>
      <c r="T8612" t="s">
        <v>136</v>
      </c>
      <c r="U8612" t="s">
        <v>38</v>
      </c>
      <c r="V8612" t="s">
        <v>39</v>
      </c>
      <c r="W8612" t="s">
        <v>124</v>
      </c>
      <c r="X8612" t="s">
        <v>41</v>
      </c>
      <c r="Y8612" t="s">
        <v>56</v>
      </c>
      <c r="Z8612" t="s">
        <v>43</v>
      </c>
      <c r="AA8612" t="s">
        <v>44</v>
      </c>
      <c r="AB8612" t="s">
        <v>44</v>
      </c>
    </row>
    <row r="8613" spans="1:28" x14ac:dyDescent="0.25">
      <c r="A8613" t="s">
        <v>13634</v>
      </c>
      <c r="B8613" s="1">
        <v>45987</v>
      </c>
      <c r="C8613" t="s">
        <v>597</v>
      </c>
      <c r="D8613" t="s">
        <v>598</v>
      </c>
      <c r="E8613">
        <v>40</v>
      </c>
      <c r="F8613" t="s">
        <v>31</v>
      </c>
      <c r="G8613" t="s">
        <v>298</v>
      </c>
      <c r="H8613" t="s">
        <v>299</v>
      </c>
      <c r="I8613" t="s">
        <v>103</v>
      </c>
      <c r="J8613" t="s">
        <v>104</v>
      </c>
      <c r="K8613">
        <v>1</v>
      </c>
      <c r="L8613" s="2">
        <v>700</v>
      </c>
      <c r="M8613">
        <v>20</v>
      </c>
      <c r="N8613" s="2">
        <v>700</v>
      </c>
      <c r="O8613" s="2">
        <v>140</v>
      </c>
      <c r="P8613" s="2">
        <v>560</v>
      </c>
      <c r="Q8613" s="2">
        <v>394.95</v>
      </c>
      <c r="R8613" s="2">
        <v>165.05</v>
      </c>
      <c r="S8613" t="s">
        <v>53</v>
      </c>
      <c r="T8613" t="s">
        <v>222</v>
      </c>
      <c r="U8613" t="s">
        <v>38</v>
      </c>
      <c r="V8613" t="s">
        <v>39</v>
      </c>
      <c r="W8613" t="s">
        <v>40</v>
      </c>
      <c r="X8613" t="s">
        <v>41</v>
      </c>
      <c r="Y8613" t="s">
        <v>56</v>
      </c>
      <c r="Z8613" t="s">
        <v>43</v>
      </c>
      <c r="AA8613" t="s">
        <v>44</v>
      </c>
      <c r="AB8613" t="s">
        <v>44</v>
      </c>
    </row>
    <row r="8614" spans="1:28" x14ac:dyDescent="0.25">
      <c r="A8614" t="s">
        <v>13635</v>
      </c>
      <c r="B8614" s="1">
        <v>45987</v>
      </c>
      <c r="C8614" t="s">
        <v>11140</v>
      </c>
      <c r="D8614" t="s">
        <v>11141</v>
      </c>
      <c r="E8614">
        <v>52</v>
      </c>
      <c r="F8614" t="s">
        <v>111</v>
      </c>
      <c r="G8614" t="s">
        <v>298</v>
      </c>
      <c r="H8614" t="s">
        <v>299</v>
      </c>
      <c r="I8614" t="s">
        <v>103</v>
      </c>
      <c r="J8614" t="s">
        <v>104</v>
      </c>
      <c r="K8614">
        <v>1</v>
      </c>
      <c r="L8614" s="2">
        <v>700</v>
      </c>
      <c r="M8614">
        <v>15</v>
      </c>
      <c r="N8614" s="2">
        <v>700</v>
      </c>
      <c r="O8614" s="2">
        <v>105</v>
      </c>
      <c r="P8614" s="2">
        <v>595</v>
      </c>
      <c r="Q8614" s="2">
        <v>414.41</v>
      </c>
      <c r="R8614" s="2">
        <v>180.59</v>
      </c>
      <c r="S8614" t="s">
        <v>53</v>
      </c>
      <c r="T8614" t="s">
        <v>114</v>
      </c>
      <c r="U8614" t="s">
        <v>115</v>
      </c>
      <c r="V8614" t="s">
        <v>39</v>
      </c>
      <c r="W8614" t="s">
        <v>137</v>
      </c>
      <c r="X8614" t="s">
        <v>41</v>
      </c>
      <c r="Y8614" t="s">
        <v>84</v>
      </c>
      <c r="Z8614" t="s">
        <v>43</v>
      </c>
      <c r="AA8614" t="s">
        <v>44</v>
      </c>
      <c r="AB8614" t="s">
        <v>44</v>
      </c>
    </row>
    <row r="8615" spans="1:28" x14ac:dyDescent="0.25">
      <c r="A8615" t="s">
        <v>13636</v>
      </c>
      <c r="B8615" s="1">
        <v>45987</v>
      </c>
      <c r="C8615" t="s">
        <v>13159</v>
      </c>
      <c r="D8615" t="s">
        <v>13160</v>
      </c>
      <c r="E8615">
        <v>51</v>
      </c>
      <c r="F8615" t="s">
        <v>48</v>
      </c>
      <c r="G8615" t="s">
        <v>243</v>
      </c>
      <c r="H8615" t="s">
        <v>244</v>
      </c>
      <c r="I8615" t="s">
        <v>103</v>
      </c>
      <c r="J8615" t="s">
        <v>104</v>
      </c>
      <c r="K8615">
        <v>1</v>
      </c>
      <c r="L8615" s="2">
        <v>450</v>
      </c>
      <c r="M8615">
        <v>10</v>
      </c>
      <c r="N8615" s="2">
        <v>450</v>
      </c>
      <c r="O8615" s="2">
        <v>45</v>
      </c>
      <c r="P8615" s="2">
        <v>405</v>
      </c>
      <c r="Q8615" s="2">
        <v>226.55</v>
      </c>
      <c r="R8615" s="2">
        <v>178.45</v>
      </c>
      <c r="S8615" t="s">
        <v>36</v>
      </c>
      <c r="T8615" t="s">
        <v>96</v>
      </c>
      <c r="U8615" t="s">
        <v>96</v>
      </c>
      <c r="V8615" t="s">
        <v>39</v>
      </c>
      <c r="W8615" t="s">
        <v>40</v>
      </c>
      <c r="X8615" t="s">
        <v>97</v>
      </c>
      <c r="Y8615" t="s">
        <v>84</v>
      </c>
      <c r="Z8615" t="s">
        <v>43</v>
      </c>
      <c r="AA8615" t="s">
        <v>44</v>
      </c>
      <c r="AB8615" t="s">
        <v>44</v>
      </c>
    </row>
    <row r="8616" spans="1:28" x14ac:dyDescent="0.25">
      <c r="A8616" t="s">
        <v>13637</v>
      </c>
      <c r="B8616" s="1">
        <v>45987</v>
      </c>
      <c r="C8616" t="s">
        <v>8092</v>
      </c>
      <c r="D8616" t="s">
        <v>8093</v>
      </c>
      <c r="E8616">
        <v>29</v>
      </c>
      <c r="F8616" t="s">
        <v>48</v>
      </c>
      <c r="G8616" t="s">
        <v>212</v>
      </c>
      <c r="H8616" t="s">
        <v>213</v>
      </c>
      <c r="I8616" t="s">
        <v>51</v>
      </c>
      <c r="J8616" t="s">
        <v>52</v>
      </c>
      <c r="K8616">
        <v>6</v>
      </c>
      <c r="L8616" s="2">
        <v>400</v>
      </c>
      <c r="M8616">
        <v>10</v>
      </c>
      <c r="N8616" s="2">
        <v>2400</v>
      </c>
      <c r="O8616" s="2">
        <v>240</v>
      </c>
      <c r="P8616" s="2">
        <v>2160</v>
      </c>
      <c r="Q8616" s="2">
        <v>1661.39</v>
      </c>
      <c r="R8616" s="2">
        <v>498.61</v>
      </c>
      <c r="S8616" t="s">
        <v>53</v>
      </c>
      <c r="T8616" t="s">
        <v>65</v>
      </c>
      <c r="U8616" t="s">
        <v>65</v>
      </c>
      <c r="V8616" t="s">
        <v>39</v>
      </c>
      <c r="W8616" t="s">
        <v>40</v>
      </c>
      <c r="X8616" t="s">
        <v>67</v>
      </c>
      <c r="Y8616" t="s">
        <v>42</v>
      </c>
      <c r="Z8616" t="s">
        <v>43</v>
      </c>
      <c r="AA8616" t="s">
        <v>68</v>
      </c>
      <c r="AB8616" t="s">
        <v>44</v>
      </c>
    </row>
    <row r="8617" spans="1:28" x14ac:dyDescent="0.25">
      <c r="A8617" t="s">
        <v>13638</v>
      </c>
      <c r="B8617" s="1">
        <v>45987</v>
      </c>
      <c r="C8617" t="s">
        <v>3747</v>
      </c>
      <c r="D8617" t="s">
        <v>3748</v>
      </c>
      <c r="E8617">
        <v>24</v>
      </c>
      <c r="F8617" t="s">
        <v>48</v>
      </c>
      <c r="G8617" t="s">
        <v>273</v>
      </c>
      <c r="H8617" t="s">
        <v>274</v>
      </c>
      <c r="I8617" t="s">
        <v>51</v>
      </c>
      <c r="J8617" t="s">
        <v>52</v>
      </c>
      <c r="K8617">
        <v>5</v>
      </c>
      <c r="L8617" s="2">
        <v>250</v>
      </c>
      <c r="M8617">
        <v>25</v>
      </c>
      <c r="N8617" s="2">
        <v>1250</v>
      </c>
      <c r="O8617" s="2">
        <v>312.5</v>
      </c>
      <c r="P8617" s="2">
        <v>937.5</v>
      </c>
      <c r="Q8617" s="2">
        <v>724.58</v>
      </c>
      <c r="R8617" s="2">
        <v>212.92</v>
      </c>
      <c r="S8617" t="s">
        <v>36</v>
      </c>
      <c r="T8617" t="s">
        <v>122</v>
      </c>
      <c r="U8617" t="s">
        <v>123</v>
      </c>
      <c r="V8617" t="s">
        <v>39</v>
      </c>
      <c r="W8617" t="s">
        <v>83</v>
      </c>
      <c r="X8617" t="s">
        <v>41</v>
      </c>
      <c r="Y8617" t="s">
        <v>84</v>
      </c>
      <c r="Z8617" t="s">
        <v>43</v>
      </c>
      <c r="AA8617" t="s">
        <v>44</v>
      </c>
      <c r="AB8617" t="s">
        <v>44</v>
      </c>
    </row>
    <row r="8618" spans="1:28" x14ac:dyDescent="0.25">
      <c r="A8618" t="s">
        <v>13639</v>
      </c>
      <c r="B8618" s="1">
        <v>45987</v>
      </c>
      <c r="C8618" t="s">
        <v>3225</v>
      </c>
      <c r="D8618" t="s">
        <v>3226</v>
      </c>
      <c r="E8618">
        <v>28</v>
      </c>
      <c r="F8618" t="s">
        <v>48</v>
      </c>
      <c r="G8618" t="s">
        <v>112</v>
      </c>
      <c r="H8618" t="s">
        <v>113</v>
      </c>
      <c r="I8618" t="s">
        <v>103</v>
      </c>
      <c r="J8618" t="s">
        <v>104</v>
      </c>
      <c r="K8618">
        <v>3</v>
      </c>
      <c r="L8618" s="2">
        <v>650</v>
      </c>
      <c r="M8618">
        <v>10</v>
      </c>
      <c r="N8618" s="2">
        <v>1950</v>
      </c>
      <c r="O8618" s="2">
        <v>195</v>
      </c>
      <c r="P8618" s="2">
        <v>1755</v>
      </c>
      <c r="Q8618" s="2">
        <v>1377.86</v>
      </c>
      <c r="R8618" s="2">
        <v>377.14</v>
      </c>
      <c r="S8618" t="s">
        <v>36</v>
      </c>
      <c r="T8618" t="s">
        <v>105</v>
      </c>
      <c r="U8618" t="s">
        <v>106</v>
      </c>
      <c r="V8618" t="s">
        <v>39</v>
      </c>
      <c r="W8618" t="s">
        <v>83</v>
      </c>
      <c r="X8618" t="s">
        <v>67</v>
      </c>
      <c r="Y8618" t="s">
        <v>56</v>
      </c>
      <c r="Z8618" t="s">
        <v>107</v>
      </c>
      <c r="AA8618" t="s">
        <v>44</v>
      </c>
      <c r="AB8618" t="s">
        <v>44</v>
      </c>
    </row>
    <row r="8619" spans="1:28" x14ac:dyDescent="0.25">
      <c r="A8619" t="s">
        <v>13640</v>
      </c>
      <c r="B8619" s="1">
        <v>45987</v>
      </c>
      <c r="C8619" t="s">
        <v>13641</v>
      </c>
      <c r="D8619" t="s">
        <v>13642</v>
      </c>
      <c r="E8619">
        <v>33</v>
      </c>
      <c r="F8619" t="s">
        <v>111</v>
      </c>
      <c r="G8619" t="s">
        <v>188</v>
      </c>
      <c r="H8619" t="s">
        <v>189</v>
      </c>
      <c r="I8619" t="s">
        <v>34</v>
      </c>
      <c r="J8619" t="s">
        <v>190</v>
      </c>
      <c r="K8619">
        <v>6</v>
      </c>
      <c r="L8619" s="2">
        <v>1800</v>
      </c>
      <c r="M8619">
        <v>30</v>
      </c>
      <c r="N8619" s="2">
        <v>10800</v>
      </c>
      <c r="O8619" s="2">
        <v>3240</v>
      </c>
      <c r="P8619" s="2">
        <v>7560</v>
      </c>
      <c r="Q8619" s="2">
        <v>4498.7</v>
      </c>
      <c r="R8619" s="2">
        <v>3061.3</v>
      </c>
      <c r="S8619" t="s">
        <v>64</v>
      </c>
      <c r="T8619" t="s">
        <v>114</v>
      </c>
      <c r="U8619" t="s">
        <v>115</v>
      </c>
      <c r="V8619" t="s">
        <v>39</v>
      </c>
      <c r="W8619" t="s">
        <v>137</v>
      </c>
      <c r="X8619" t="s">
        <v>97</v>
      </c>
      <c r="Y8619" t="s">
        <v>56</v>
      </c>
      <c r="Z8619" t="s">
        <v>43</v>
      </c>
      <c r="AA8619" t="s">
        <v>44</v>
      </c>
      <c r="AB8619" t="s">
        <v>44</v>
      </c>
    </row>
    <row r="8620" spans="1:28" x14ac:dyDescent="0.25">
      <c r="A8620" t="s">
        <v>13643</v>
      </c>
      <c r="B8620" s="1">
        <v>45987</v>
      </c>
      <c r="C8620" t="s">
        <v>3690</v>
      </c>
      <c r="D8620" t="s">
        <v>3691</v>
      </c>
      <c r="E8620">
        <v>37</v>
      </c>
      <c r="F8620" t="s">
        <v>31</v>
      </c>
      <c r="G8620" t="s">
        <v>298</v>
      </c>
      <c r="H8620" t="s">
        <v>299</v>
      </c>
      <c r="I8620" t="s">
        <v>103</v>
      </c>
      <c r="J8620" t="s">
        <v>104</v>
      </c>
      <c r="K8620">
        <v>4</v>
      </c>
      <c r="L8620" s="2">
        <v>700</v>
      </c>
      <c r="M8620">
        <v>0</v>
      </c>
      <c r="N8620" s="2">
        <v>2800</v>
      </c>
      <c r="O8620" s="2">
        <v>0</v>
      </c>
      <c r="P8620" s="2">
        <v>2800</v>
      </c>
      <c r="Q8620" s="2">
        <v>1964.37</v>
      </c>
      <c r="R8620" s="2">
        <v>835.63</v>
      </c>
      <c r="S8620" t="s">
        <v>53</v>
      </c>
      <c r="T8620" t="s">
        <v>136</v>
      </c>
      <c r="U8620" t="s">
        <v>38</v>
      </c>
      <c r="V8620" t="s">
        <v>39</v>
      </c>
      <c r="W8620" t="s">
        <v>92</v>
      </c>
      <c r="X8620" t="s">
        <v>97</v>
      </c>
      <c r="Y8620" t="s">
        <v>56</v>
      </c>
      <c r="Z8620" t="s">
        <v>223</v>
      </c>
      <c r="AA8620" t="s">
        <v>44</v>
      </c>
      <c r="AB8620" t="s">
        <v>44</v>
      </c>
    </row>
    <row r="8621" spans="1:28" x14ac:dyDescent="0.25">
      <c r="A8621" t="s">
        <v>13644</v>
      </c>
      <c r="B8621" s="1">
        <v>45987</v>
      </c>
      <c r="C8621" t="s">
        <v>1680</v>
      </c>
      <c r="D8621" t="s">
        <v>1681</v>
      </c>
      <c r="E8621">
        <v>57</v>
      </c>
      <c r="F8621" t="s">
        <v>111</v>
      </c>
      <c r="G8621" t="s">
        <v>212</v>
      </c>
      <c r="H8621" t="s">
        <v>213</v>
      </c>
      <c r="I8621" t="s">
        <v>51</v>
      </c>
      <c r="J8621" t="s">
        <v>52</v>
      </c>
      <c r="K8621">
        <v>1</v>
      </c>
      <c r="L8621" s="2">
        <v>400</v>
      </c>
      <c r="M8621">
        <v>5</v>
      </c>
      <c r="N8621" s="2">
        <v>400</v>
      </c>
      <c r="O8621" s="2">
        <v>20</v>
      </c>
      <c r="P8621" s="2">
        <v>380</v>
      </c>
      <c r="Q8621" s="2">
        <v>217.08</v>
      </c>
      <c r="R8621" s="2">
        <v>162.91999999999999</v>
      </c>
      <c r="S8621" t="s">
        <v>64</v>
      </c>
      <c r="T8621" t="s">
        <v>263</v>
      </c>
      <c r="U8621" t="s">
        <v>91</v>
      </c>
      <c r="V8621" t="s">
        <v>39</v>
      </c>
      <c r="W8621" t="s">
        <v>137</v>
      </c>
      <c r="X8621" t="s">
        <v>67</v>
      </c>
      <c r="Y8621" t="s">
        <v>42</v>
      </c>
      <c r="Z8621" t="s">
        <v>43</v>
      </c>
      <c r="AA8621" t="s">
        <v>44</v>
      </c>
      <c r="AB8621" t="s">
        <v>44</v>
      </c>
    </row>
    <row r="8622" spans="1:28" x14ac:dyDescent="0.25">
      <c r="A8622" t="s">
        <v>13645</v>
      </c>
      <c r="B8622" s="1">
        <v>45987</v>
      </c>
      <c r="C8622" t="s">
        <v>5838</v>
      </c>
      <c r="D8622" t="s">
        <v>5839</v>
      </c>
      <c r="E8622">
        <v>25</v>
      </c>
      <c r="F8622" t="s">
        <v>111</v>
      </c>
      <c r="G8622" t="s">
        <v>298</v>
      </c>
      <c r="H8622" t="s">
        <v>299</v>
      </c>
      <c r="I8622" t="s">
        <v>103</v>
      </c>
      <c r="J8622" t="s">
        <v>104</v>
      </c>
      <c r="K8622">
        <v>1</v>
      </c>
      <c r="L8622" s="2">
        <v>700</v>
      </c>
      <c r="M8622">
        <v>5</v>
      </c>
      <c r="N8622" s="2">
        <v>700</v>
      </c>
      <c r="O8622" s="2">
        <v>35</v>
      </c>
      <c r="P8622" s="2">
        <v>665</v>
      </c>
      <c r="Q8622" s="2">
        <v>527.94000000000005</v>
      </c>
      <c r="R8622" s="2">
        <v>137.06</v>
      </c>
      <c r="S8622" t="s">
        <v>53</v>
      </c>
      <c r="T8622" t="s">
        <v>114</v>
      </c>
      <c r="U8622" t="s">
        <v>115</v>
      </c>
      <c r="V8622" t="s">
        <v>39</v>
      </c>
      <c r="W8622" t="s">
        <v>137</v>
      </c>
      <c r="X8622" t="s">
        <v>97</v>
      </c>
      <c r="Y8622" t="s">
        <v>56</v>
      </c>
      <c r="Z8622" t="s">
        <v>43</v>
      </c>
      <c r="AA8622" t="s">
        <v>44</v>
      </c>
      <c r="AB8622" t="s">
        <v>44</v>
      </c>
    </row>
    <row r="8623" spans="1:28" x14ac:dyDescent="0.25">
      <c r="A8623" t="s">
        <v>13646</v>
      </c>
      <c r="B8623" s="1">
        <v>45987</v>
      </c>
      <c r="C8623" t="s">
        <v>4301</v>
      </c>
      <c r="D8623" t="s">
        <v>4302</v>
      </c>
      <c r="E8623">
        <v>35</v>
      </c>
      <c r="F8623" t="s">
        <v>31</v>
      </c>
      <c r="G8623" t="s">
        <v>88</v>
      </c>
      <c r="H8623" t="s">
        <v>89</v>
      </c>
      <c r="I8623" t="s">
        <v>62</v>
      </c>
      <c r="J8623" t="s">
        <v>63</v>
      </c>
      <c r="K8623">
        <v>2</v>
      </c>
      <c r="L8623" s="2">
        <v>4200</v>
      </c>
      <c r="M8623">
        <v>5</v>
      </c>
      <c r="N8623" s="2">
        <v>8400</v>
      </c>
      <c r="O8623" s="2">
        <v>420</v>
      </c>
      <c r="P8623" s="2">
        <v>7980</v>
      </c>
      <c r="Q8623" s="2">
        <v>6494.29</v>
      </c>
      <c r="R8623" s="2">
        <v>1485.71</v>
      </c>
      <c r="S8623" t="s">
        <v>53</v>
      </c>
      <c r="T8623" t="s">
        <v>65</v>
      </c>
      <c r="U8623" t="s">
        <v>65</v>
      </c>
      <c r="V8623" t="s">
        <v>39</v>
      </c>
      <c r="W8623" t="s">
        <v>83</v>
      </c>
      <c r="X8623" t="s">
        <v>97</v>
      </c>
      <c r="Y8623" t="s">
        <v>56</v>
      </c>
      <c r="Z8623" t="s">
        <v>43</v>
      </c>
      <c r="AA8623" t="s">
        <v>44</v>
      </c>
      <c r="AB8623" t="s">
        <v>44</v>
      </c>
    </row>
    <row r="8624" spans="1:28" x14ac:dyDescent="0.25">
      <c r="A8624" t="s">
        <v>13647</v>
      </c>
      <c r="B8624" s="1">
        <v>45987</v>
      </c>
      <c r="C8624" t="s">
        <v>5162</v>
      </c>
      <c r="D8624" t="s">
        <v>5163</v>
      </c>
      <c r="E8624">
        <v>42</v>
      </c>
      <c r="F8624" t="s">
        <v>48</v>
      </c>
      <c r="G8624" t="s">
        <v>352</v>
      </c>
      <c r="H8624" t="s">
        <v>353</v>
      </c>
      <c r="I8624" t="s">
        <v>103</v>
      </c>
      <c r="J8624" t="s">
        <v>104</v>
      </c>
      <c r="K8624">
        <v>1</v>
      </c>
      <c r="L8624" s="2">
        <v>850</v>
      </c>
      <c r="M8624">
        <v>10</v>
      </c>
      <c r="N8624" s="2">
        <v>850</v>
      </c>
      <c r="O8624" s="2">
        <v>85</v>
      </c>
      <c r="P8624" s="2">
        <v>765</v>
      </c>
      <c r="Q8624" s="2">
        <v>622.9</v>
      </c>
      <c r="R8624" s="2">
        <v>142.1</v>
      </c>
      <c r="S8624" t="s">
        <v>53</v>
      </c>
      <c r="T8624" t="s">
        <v>153</v>
      </c>
      <c r="U8624" t="s">
        <v>154</v>
      </c>
      <c r="V8624" t="s">
        <v>39</v>
      </c>
      <c r="W8624" t="s">
        <v>40</v>
      </c>
      <c r="X8624" t="s">
        <v>97</v>
      </c>
      <c r="Y8624" t="s">
        <v>56</v>
      </c>
      <c r="Z8624" t="s">
        <v>508</v>
      </c>
      <c r="AA8624" t="s">
        <v>44</v>
      </c>
      <c r="AB8624" t="s">
        <v>44</v>
      </c>
    </row>
    <row r="8625" spans="1:28" x14ac:dyDescent="0.25">
      <c r="A8625" t="s">
        <v>13648</v>
      </c>
      <c r="B8625" s="1">
        <v>45988</v>
      </c>
      <c r="C8625" t="s">
        <v>3717</v>
      </c>
      <c r="D8625" t="s">
        <v>3718</v>
      </c>
      <c r="E8625">
        <v>31</v>
      </c>
      <c r="F8625" t="s">
        <v>48</v>
      </c>
      <c r="G8625" t="s">
        <v>207</v>
      </c>
      <c r="H8625" t="s">
        <v>208</v>
      </c>
      <c r="I8625" t="s">
        <v>34</v>
      </c>
      <c r="J8625" t="s">
        <v>143</v>
      </c>
      <c r="K8625">
        <v>4</v>
      </c>
      <c r="L8625" s="2">
        <v>18000</v>
      </c>
      <c r="M8625">
        <v>15</v>
      </c>
      <c r="N8625" s="2">
        <v>72000</v>
      </c>
      <c r="O8625" s="2">
        <v>10800</v>
      </c>
      <c r="P8625" s="2">
        <v>61200</v>
      </c>
      <c r="Q8625" s="2">
        <v>39325.57</v>
      </c>
      <c r="R8625" s="2">
        <v>21874.43</v>
      </c>
      <c r="S8625" t="s">
        <v>36</v>
      </c>
      <c r="T8625" t="s">
        <v>153</v>
      </c>
      <c r="U8625" t="s">
        <v>154</v>
      </c>
      <c r="V8625" t="s">
        <v>39</v>
      </c>
      <c r="W8625" t="s">
        <v>124</v>
      </c>
      <c r="X8625" t="s">
        <v>41</v>
      </c>
      <c r="Y8625" t="s">
        <v>84</v>
      </c>
      <c r="Z8625" t="s">
        <v>43</v>
      </c>
      <c r="AA8625" t="s">
        <v>44</v>
      </c>
      <c r="AB8625" t="s">
        <v>44</v>
      </c>
    </row>
    <row r="8626" spans="1:28" x14ac:dyDescent="0.25">
      <c r="A8626" t="s">
        <v>13649</v>
      </c>
      <c r="B8626" s="1">
        <v>45988</v>
      </c>
      <c r="C8626" t="s">
        <v>833</v>
      </c>
      <c r="D8626" t="s">
        <v>834</v>
      </c>
      <c r="E8626">
        <v>55</v>
      </c>
      <c r="F8626" t="s">
        <v>111</v>
      </c>
      <c r="G8626" t="s">
        <v>352</v>
      </c>
      <c r="H8626" t="s">
        <v>353</v>
      </c>
      <c r="I8626" t="s">
        <v>103</v>
      </c>
      <c r="J8626" t="s">
        <v>104</v>
      </c>
      <c r="K8626">
        <v>2</v>
      </c>
      <c r="L8626" s="2">
        <v>850</v>
      </c>
      <c r="M8626">
        <v>0</v>
      </c>
      <c r="N8626" s="2">
        <v>1700</v>
      </c>
      <c r="O8626" s="2">
        <v>0</v>
      </c>
      <c r="P8626" s="2">
        <v>1700</v>
      </c>
      <c r="Q8626" s="2">
        <v>1159.6300000000001</v>
      </c>
      <c r="R8626" s="2">
        <v>540.37</v>
      </c>
      <c r="S8626" t="s">
        <v>53</v>
      </c>
      <c r="T8626" t="s">
        <v>114</v>
      </c>
      <c r="U8626" t="s">
        <v>115</v>
      </c>
      <c r="V8626" t="s">
        <v>39</v>
      </c>
      <c r="W8626" t="s">
        <v>124</v>
      </c>
      <c r="X8626" t="s">
        <v>67</v>
      </c>
      <c r="Y8626" t="s">
        <v>42</v>
      </c>
      <c r="Z8626" t="s">
        <v>43</v>
      </c>
      <c r="AA8626" t="s">
        <v>44</v>
      </c>
      <c r="AB8626" t="s">
        <v>44</v>
      </c>
    </row>
    <row r="8627" spans="1:28" x14ac:dyDescent="0.25">
      <c r="A8627" t="s">
        <v>13650</v>
      </c>
      <c r="B8627" s="1">
        <v>45988</v>
      </c>
      <c r="C8627" t="s">
        <v>11077</v>
      </c>
      <c r="D8627" t="s">
        <v>11078</v>
      </c>
      <c r="E8627">
        <v>59</v>
      </c>
      <c r="F8627" t="s">
        <v>48</v>
      </c>
      <c r="G8627" t="s">
        <v>141</v>
      </c>
      <c r="H8627" t="s">
        <v>142</v>
      </c>
      <c r="I8627" t="s">
        <v>74</v>
      </c>
      <c r="J8627" t="s">
        <v>143</v>
      </c>
      <c r="K8627">
        <v>2</v>
      </c>
      <c r="L8627" s="2">
        <v>900</v>
      </c>
      <c r="M8627">
        <v>0</v>
      </c>
      <c r="N8627" s="2">
        <v>1800</v>
      </c>
      <c r="O8627" s="2">
        <v>0</v>
      </c>
      <c r="P8627" s="2">
        <v>1800</v>
      </c>
      <c r="Q8627" s="2">
        <v>1255.25</v>
      </c>
      <c r="R8627" s="2">
        <v>544.75</v>
      </c>
      <c r="S8627" t="s">
        <v>53</v>
      </c>
      <c r="T8627" t="s">
        <v>76</v>
      </c>
      <c r="U8627" t="s">
        <v>77</v>
      </c>
      <c r="V8627" t="s">
        <v>39</v>
      </c>
      <c r="W8627" t="s">
        <v>92</v>
      </c>
      <c r="X8627" t="s">
        <v>97</v>
      </c>
      <c r="Y8627" t="s">
        <v>56</v>
      </c>
      <c r="Z8627" t="s">
        <v>43</v>
      </c>
      <c r="AA8627" t="s">
        <v>44</v>
      </c>
      <c r="AB8627" t="s">
        <v>44</v>
      </c>
    </row>
    <row r="8628" spans="1:28" x14ac:dyDescent="0.25">
      <c r="A8628" t="s">
        <v>13651</v>
      </c>
      <c r="B8628" s="1">
        <v>45988</v>
      </c>
      <c r="C8628" t="s">
        <v>1740</v>
      </c>
      <c r="D8628" t="s">
        <v>1741</v>
      </c>
      <c r="E8628">
        <v>42</v>
      </c>
      <c r="F8628" t="s">
        <v>111</v>
      </c>
      <c r="G8628" t="s">
        <v>141</v>
      </c>
      <c r="H8628" t="s">
        <v>142</v>
      </c>
      <c r="I8628" t="s">
        <v>74</v>
      </c>
      <c r="J8628" t="s">
        <v>143</v>
      </c>
      <c r="K8628">
        <v>2</v>
      </c>
      <c r="L8628" s="2">
        <v>900</v>
      </c>
      <c r="M8628">
        <v>0</v>
      </c>
      <c r="N8628" s="2">
        <v>1800</v>
      </c>
      <c r="O8628" s="2">
        <v>0</v>
      </c>
      <c r="P8628" s="2">
        <v>1800</v>
      </c>
      <c r="Q8628" s="2">
        <v>1258.72</v>
      </c>
      <c r="R8628" s="2">
        <v>541.28</v>
      </c>
      <c r="S8628" t="s">
        <v>53</v>
      </c>
      <c r="T8628" t="s">
        <v>122</v>
      </c>
      <c r="U8628" t="s">
        <v>123</v>
      </c>
      <c r="V8628" t="s">
        <v>39</v>
      </c>
      <c r="W8628" t="s">
        <v>137</v>
      </c>
      <c r="X8628" t="s">
        <v>97</v>
      </c>
      <c r="Y8628" t="s">
        <v>84</v>
      </c>
      <c r="Z8628" t="s">
        <v>223</v>
      </c>
      <c r="AA8628" t="s">
        <v>44</v>
      </c>
      <c r="AB8628" t="s">
        <v>44</v>
      </c>
    </row>
    <row r="8629" spans="1:28" x14ac:dyDescent="0.25">
      <c r="A8629" t="s">
        <v>13652</v>
      </c>
      <c r="B8629" s="1">
        <v>45988</v>
      </c>
      <c r="C8629" t="s">
        <v>4880</v>
      </c>
      <c r="D8629" t="s">
        <v>4881</v>
      </c>
      <c r="E8629">
        <v>54</v>
      </c>
      <c r="F8629" t="s">
        <v>48</v>
      </c>
      <c r="G8629" t="s">
        <v>119</v>
      </c>
      <c r="H8629" t="s">
        <v>120</v>
      </c>
      <c r="I8629" t="s">
        <v>62</v>
      </c>
      <c r="J8629" t="s">
        <v>121</v>
      </c>
      <c r="K8629">
        <v>1</v>
      </c>
      <c r="L8629" s="2">
        <v>4800</v>
      </c>
      <c r="M8629">
        <v>15</v>
      </c>
      <c r="N8629" s="2">
        <v>4800</v>
      </c>
      <c r="O8629" s="2">
        <v>720</v>
      </c>
      <c r="P8629" s="2">
        <v>4080</v>
      </c>
      <c r="Q8629" s="2">
        <v>2943.21</v>
      </c>
      <c r="R8629" s="2">
        <v>1136.79</v>
      </c>
      <c r="S8629" t="s">
        <v>64</v>
      </c>
      <c r="T8629" t="s">
        <v>275</v>
      </c>
      <c r="U8629" t="s">
        <v>123</v>
      </c>
      <c r="V8629" t="s">
        <v>39</v>
      </c>
      <c r="W8629" t="s">
        <v>66</v>
      </c>
      <c r="X8629" t="s">
        <v>97</v>
      </c>
      <c r="Y8629" t="s">
        <v>56</v>
      </c>
      <c r="Z8629" t="s">
        <v>223</v>
      </c>
      <c r="AA8629" t="s">
        <v>44</v>
      </c>
      <c r="AB8629" t="s">
        <v>44</v>
      </c>
    </row>
    <row r="8630" spans="1:28" x14ac:dyDescent="0.25">
      <c r="A8630" t="s">
        <v>13653</v>
      </c>
      <c r="B8630" s="1">
        <v>45988</v>
      </c>
      <c r="C8630" t="s">
        <v>7455</v>
      </c>
      <c r="D8630" t="s">
        <v>7456</v>
      </c>
      <c r="E8630">
        <v>18</v>
      </c>
      <c r="F8630" t="s">
        <v>48</v>
      </c>
      <c r="G8630" t="s">
        <v>561</v>
      </c>
      <c r="H8630" t="s">
        <v>562</v>
      </c>
      <c r="I8630" t="s">
        <v>34</v>
      </c>
      <c r="J8630" t="s">
        <v>143</v>
      </c>
      <c r="K8630">
        <v>4</v>
      </c>
      <c r="L8630" s="2">
        <v>900</v>
      </c>
      <c r="M8630">
        <v>0</v>
      </c>
      <c r="N8630" s="2">
        <v>3600</v>
      </c>
      <c r="O8630" s="2">
        <v>0</v>
      </c>
      <c r="P8630" s="2">
        <v>3600</v>
      </c>
      <c r="Q8630" s="2">
        <v>2225.4899999999998</v>
      </c>
      <c r="R8630" s="2">
        <v>1374.51</v>
      </c>
      <c r="S8630" t="s">
        <v>53</v>
      </c>
      <c r="T8630" t="s">
        <v>122</v>
      </c>
      <c r="U8630" t="s">
        <v>123</v>
      </c>
      <c r="V8630" t="s">
        <v>39</v>
      </c>
      <c r="W8630" t="s">
        <v>66</v>
      </c>
      <c r="X8630" t="s">
        <v>67</v>
      </c>
      <c r="Y8630" t="s">
        <v>56</v>
      </c>
      <c r="Z8630" t="s">
        <v>43</v>
      </c>
      <c r="AA8630" t="s">
        <v>44</v>
      </c>
      <c r="AB8630" t="s">
        <v>44</v>
      </c>
    </row>
    <row r="8631" spans="1:28" x14ac:dyDescent="0.25">
      <c r="A8631" t="s">
        <v>13654</v>
      </c>
      <c r="B8631" s="1">
        <v>45988</v>
      </c>
      <c r="C8631" t="s">
        <v>3247</v>
      </c>
      <c r="D8631" t="s">
        <v>3248</v>
      </c>
      <c r="E8631">
        <v>41</v>
      </c>
      <c r="F8631" t="s">
        <v>31</v>
      </c>
      <c r="G8631" t="s">
        <v>387</v>
      </c>
      <c r="H8631" t="s">
        <v>388</v>
      </c>
      <c r="I8631" t="s">
        <v>74</v>
      </c>
      <c r="J8631" t="s">
        <v>75</v>
      </c>
      <c r="K8631">
        <v>4</v>
      </c>
      <c r="L8631" s="2">
        <v>3200</v>
      </c>
      <c r="M8631">
        <v>5</v>
      </c>
      <c r="N8631" s="2">
        <v>12800</v>
      </c>
      <c r="O8631" s="2">
        <v>640</v>
      </c>
      <c r="P8631" s="2">
        <v>12160</v>
      </c>
      <c r="Q8631" s="2">
        <v>7219.57</v>
      </c>
      <c r="R8631" s="2">
        <v>4940.43</v>
      </c>
      <c r="S8631" t="s">
        <v>53</v>
      </c>
      <c r="T8631" t="s">
        <v>290</v>
      </c>
      <c r="U8631" t="s">
        <v>291</v>
      </c>
      <c r="V8631" t="s">
        <v>39</v>
      </c>
      <c r="W8631" t="s">
        <v>66</v>
      </c>
      <c r="X8631" t="s">
        <v>97</v>
      </c>
      <c r="Y8631" t="s">
        <v>56</v>
      </c>
      <c r="Z8631" t="s">
        <v>43</v>
      </c>
      <c r="AA8631" t="s">
        <v>44</v>
      </c>
      <c r="AB8631" t="s">
        <v>44</v>
      </c>
    </row>
    <row r="8632" spans="1:28" x14ac:dyDescent="0.25">
      <c r="A8632" t="s">
        <v>13655</v>
      </c>
      <c r="B8632" s="1">
        <v>45989</v>
      </c>
      <c r="C8632" t="s">
        <v>4152</v>
      </c>
      <c r="D8632" t="s">
        <v>4153</v>
      </c>
      <c r="E8632">
        <v>45</v>
      </c>
      <c r="F8632" t="s">
        <v>31</v>
      </c>
      <c r="G8632" t="s">
        <v>72</v>
      </c>
      <c r="H8632" t="s">
        <v>73</v>
      </c>
      <c r="I8632" t="s">
        <v>74</v>
      </c>
      <c r="J8632" t="s">
        <v>75</v>
      </c>
      <c r="K8632">
        <v>1</v>
      </c>
      <c r="L8632" s="2">
        <v>2200</v>
      </c>
      <c r="M8632">
        <v>0</v>
      </c>
      <c r="N8632" s="2">
        <v>2200</v>
      </c>
      <c r="O8632" s="2">
        <v>0</v>
      </c>
      <c r="P8632" s="2">
        <v>2200</v>
      </c>
      <c r="Q8632" s="2">
        <v>1474.86</v>
      </c>
      <c r="R8632" s="2">
        <v>725.14</v>
      </c>
      <c r="S8632" t="s">
        <v>53</v>
      </c>
      <c r="T8632" t="s">
        <v>222</v>
      </c>
      <c r="U8632" t="s">
        <v>38</v>
      </c>
      <c r="V8632" t="s">
        <v>39</v>
      </c>
      <c r="W8632" t="s">
        <v>137</v>
      </c>
      <c r="X8632" t="s">
        <v>41</v>
      </c>
      <c r="Y8632" t="s">
        <v>56</v>
      </c>
      <c r="Z8632" t="s">
        <v>43</v>
      </c>
      <c r="AA8632" t="s">
        <v>44</v>
      </c>
      <c r="AB8632" t="s">
        <v>44</v>
      </c>
    </row>
    <row r="8633" spans="1:28" x14ac:dyDescent="0.25">
      <c r="A8633" t="s">
        <v>13656</v>
      </c>
      <c r="B8633" s="1">
        <v>45989</v>
      </c>
      <c r="C8633" t="s">
        <v>2336</v>
      </c>
      <c r="D8633" t="s">
        <v>2337</v>
      </c>
      <c r="E8633">
        <v>29</v>
      </c>
      <c r="F8633" t="s">
        <v>111</v>
      </c>
      <c r="G8633" t="s">
        <v>561</v>
      </c>
      <c r="H8633" t="s">
        <v>562</v>
      </c>
      <c r="I8633" t="s">
        <v>34</v>
      </c>
      <c r="J8633" t="s">
        <v>143</v>
      </c>
      <c r="K8633">
        <v>2</v>
      </c>
      <c r="L8633" s="2">
        <v>900</v>
      </c>
      <c r="M8633">
        <v>10</v>
      </c>
      <c r="N8633" s="2">
        <v>1800</v>
      </c>
      <c r="O8633" s="2">
        <v>180</v>
      </c>
      <c r="P8633" s="2">
        <v>1620</v>
      </c>
      <c r="Q8633" s="2">
        <v>1030.82</v>
      </c>
      <c r="R8633" s="2">
        <v>589.17999999999995</v>
      </c>
      <c r="S8633" t="s">
        <v>64</v>
      </c>
      <c r="T8633" t="s">
        <v>275</v>
      </c>
      <c r="U8633" t="s">
        <v>123</v>
      </c>
      <c r="V8633" t="s">
        <v>39</v>
      </c>
      <c r="W8633" t="s">
        <v>40</v>
      </c>
      <c r="X8633" t="s">
        <v>97</v>
      </c>
      <c r="Y8633" t="s">
        <v>56</v>
      </c>
      <c r="Z8633" t="s">
        <v>223</v>
      </c>
      <c r="AA8633" t="s">
        <v>44</v>
      </c>
      <c r="AB8633" t="s">
        <v>44</v>
      </c>
    </row>
    <row r="8634" spans="1:28" x14ac:dyDescent="0.25">
      <c r="A8634" t="s">
        <v>13657</v>
      </c>
      <c r="B8634" s="1">
        <v>45989</v>
      </c>
      <c r="C8634" t="s">
        <v>3611</v>
      </c>
      <c r="D8634" t="s">
        <v>3612</v>
      </c>
      <c r="E8634">
        <v>49</v>
      </c>
      <c r="F8634" t="s">
        <v>48</v>
      </c>
      <c r="G8634" t="s">
        <v>158</v>
      </c>
      <c r="H8634" t="s">
        <v>159</v>
      </c>
      <c r="I8634" t="s">
        <v>51</v>
      </c>
      <c r="J8634" t="s">
        <v>52</v>
      </c>
      <c r="K8634">
        <v>1</v>
      </c>
      <c r="L8634" s="2">
        <v>650</v>
      </c>
      <c r="M8634">
        <v>5</v>
      </c>
      <c r="N8634" s="2">
        <v>650</v>
      </c>
      <c r="O8634" s="2">
        <v>32.5</v>
      </c>
      <c r="P8634" s="2">
        <v>617.5</v>
      </c>
      <c r="Q8634" s="2">
        <v>429.04</v>
      </c>
      <c r="R8634" s="2">
        <v>188.46</v>
      </c>
      <c r="S8634" t="s">
        <v>53</v>
      </c>
      <c r="T8634" t="s">
        <v>398</v>
      </c>
      <c r="U8634" t="s">
        <v>399</v>
      </c>
      <c r="V8634" t="s">
        <v>39</v>
      </c>
      <c r="W8634" t="s">
        <v>40</v>
      </c>
      <c r="X8634" t="s">
        <v>67</v>
      </c>
      <c r="Y8634" t="s">
        <v>56</v>
      </c>
      <c r="Z8634" t="s">
        <v>223</v>
      </c>
      <c r="AA8634" t="s">
        <v>44</v>
      </c>
      <c r="AB8634" t="s">
        <v>44</v>
      </c>
    </row>
    <row r="8635" spans="1:28" x14ac:dyDescent="0.25">
      <c r="A8635" t="s">
        <v>13658</v>
      </c>
      <c r="B8635" s="1">
        <v>45989</v>
      </c>
      <c r="C8635" t="s">
        <v>2184</v>
      </c>
      <c r="D8635" t="s">
        <v>2185</v>
      </c>
      <c r="E8635">
        <v>33</v>
      </c>
      <c r="F8635" t="s">
        <v>48</v>
      </c>
      <c r="G8635" t="s">
        <v>134</v>
      </c>
      <c r="H8635" t="s">
        <v>135</v>
      </c>
      <c r="I8635" t="s">
        <v>62</v>
      </c>
      <c r="J8635" t="s">
        <v>130</v>
      </c>
      <c r="K8635">
        <v>3</v>
      </c>
      <c r="L8635" s="2">
        <v>8500</v>
      </c>
      <c r="M8635">
        <v>15</v>
      </c>
      <c r="N8635" s="2">
        <v>25500</v>
      </c>
      <c r="O8635" s="2">
        <v>3825</v>
      </c>
      <c r="P8635" s="2">
        <v>21675</v>
      </c>
      <c r="Q8635" s="2">
        <v>13572.95</v>
      </c>
      <c r="R8635" s="2">
        <v>8102.05</v>
      </c>
      <c r="S8635" t="s">
        <v>53</v>
      </c>
      <c r="T8635" t="s">
        <v>37</v>
      </c>
      <c r="U8635" t="s">
        <v>38</v>
      </c>
      <c r="V8635" t="s">
        <v>39</v>
      </c>
      <c r="W8635" t="s">
        <v>124</v>
      </c>
      <c r="X8635" t="s">
        <v>97</v>
      </c>
      <c r="Y8635" t="s">
        <v>42</v>
      </c>
      <c r="Z8635" t="s">
        <v>43</v>
      </c>
      <c r="AA8635" t="s">
        <v>44</v>
      </c>
      <c r="AB8635" t="s">
        <v>44</v>
      </c>
    </row>
    <row r="8636" spans="1:28" x14ac:dyDescent="0.25">
      <c r="A8636" t="s">
        <v>13659</v>
      </c>
      <c r="B8636" s="1">
        <v>45989</v>
      </c>
      <c r="C8636" t="s">
        <v>2835</v>
      </c>
      <c r="D8636" t="s">
        <v>2836</v>
      </c>
      <c r="E8636">
        <v>60</v>
      </c>
      <c r="F8636" t="s">
        <v>48</v>
      </c>
      <c r="G8636" t="s">
        <v>387</v>
      </c>
      <c r="H8636" t="s">
        <v>388</v>
      </c>
      <c r="I8636" t="s">
        <v>74</v>
      </c>
      <c r="J8636" t="s">
        <v>75</v>
      </c>
      <c r="K8636">
        <v>1</v>
      </c>
      <c r="L8636" s="2">
        <v>3200</v>
      </c>
      <c r="M8636">
        <v>10</v>
      </c>
      <c r="N8636" s="2">
        <v>3200</v>
      </c>
      <c r="O8636" s="2">
        <v>320</v>
      </c>
      <c r="P8636" s="2">
        <v>2880</v>
      </c>
      <c r="Q8636" s="2">
        <v>1967.02</v>
      </c>
      <c r="R8636" s="2">
        <v>912.98</v>
      </c>
      <c r="S8636" t="s">
        <v>64</v>
      </c>
      <c r="T8636" t="s">
        <v>407</v>
      </c>
      <c r="U8636" t="s">
        <v>408</v>
      </c>
      <c r="V8636" t="s">
        <v>39</v>
      </c>
      <c r="W8636" t="s">
        <v>124</v>
      </c>
      <c r="X8636" t="s">
        <v>41</v>
      </c>
      <c r="Y8636" t="s">
        <v>84</v>
      </c>
      <c r="Z8636" t="s">
        <v>43</v>
      </c>
      <c r="AA8636" t="s">
        <v>44</v>
      </c>
      <c r="AB8636" t="s">
        <v>44</v>
      </c>
    </row>
    <row r="8637" spans="1:28" x14ac:dyDescent="0.25">
      <c r="A8637" t="s">
        <v>13660</v>
      </c>
      <c r="B8637" s="1">
        <v>45989</v>
      </c>
      <c r="C8637" t="s">
        <v>7784</v>
      </c>
      <c r="D8637" t="s">
        <v>7785</v>
      </c>
      <c r="E8637">
        <v>32</v>
      </c>
      <c r="F8637" t="s">
        <v>31</v>
      </c>
      <c r="G8637" t="s">
        <v>238</v>
      </c>
      <c r="H8637" t="s">
        <v>239</v>
      </c>
      <c r="I8637" t="s">
        <v>62</v>
      </c>
      <c r="J8637" t="s">
        <v>63</v>
      </c>
      <c r="K8637">
        <v>1</v>
      </c>
      <c r="L8637" s="2">
        <v>6500</v>
      </c>
      <c r="M8637">
        <v>5</v>
      </c>
      <c r="N8637" s="2">
        <v>6500</v>
      </c>
      <c r="O8637" s="2">
        <v>325</v>
      </c>
      <c r="P8637" s="2">
        <v>6175</v>
      </c>
      <c r="Q8637" s="2">
        <v>3741.66</v>
      </c>
      <c r="R8637" s="2">
        <v>2433.34</v>
      </c>
      <c r="S8637" t="s">
        <v>53</v>
      </c>
      <c r="T8637" t="s">
        <v>275</v>
      </c>
      <c r="U8637" t="s">
        <v>123</v>
      </c>
      <c r="V8637" t="s">
        <v>39</v>
      </c>
      <c r="W8637" t="s">
        <v>66</v>
      </c>
      <c r="X8637" t="s">
        <v>67</v>
      </c>
      <c r="Y8637" t="s">
        <v>56</v>
      </c>
      <c r="Z8637" t="s">
        <v>43</v>
      </c>
      <c r="AA8637" t="s">
        <v>44</v>
      </c>
      <c r="AB8637" t="s">
        <v>68</v>
      </c>
    </row>
    <row r="8638" spans="1:28" x14ac:dyDescent="0.25">
      <c r="A8638" t="s">
        <v>13661</v>
      </c>
      <c r="B8638" s="1">
        <v>45989</v>
      </c>
      <c r="C8638" t="s">
        <v>525</v>
      </c>
      <c r="D8638" t="s">
        <v>526</v>
      </c>
      <c r="E8638">
        <v>56</v>
      </c>
      <c r="F8638" t="s">
        <v>48</v>
      </c>
      <c r="G8638" t="s">
        <v>81</v>
      </c>
      <c r="H8638" t="s">
        <v>82</v>
      </c>
      <c r="I8638" t="s">
        <v>51</v>
      </c>
      <c r="J8638" t="s">
        <v>52</v>
      </c>
      <c r="K8638">
        <v>1</v>
      </c>
      <c r="L8638" s="2">
        <v>600</v>
      </c>
      <c r="M8638">
        <v>25</v>
      </c>
      <c r="N8638" s="2">
        <v>600</v>
      </c>
      <c r="O8638" s="2">
        <v>150</v>
      </c>
      <c r="P8638" s="2">
        <v>450</v>
      </c>
      <c r="Q8638" s="2">
        <v>296.86</v>
      </c>
      <c r="R8638" s="2">
        <v>153.13999999999999</v>
      </c>
      <c r="S8638" t="s">
        <v>53</v>
      </c>
      <c r="T8638" t="s">
        <v>122</v>
      </c>
      <c r="U8638" t="s">
        <v>123</v>
      </c>
      <c r="V8638" t="s">
        <v>39</v>
      </c>
      <c r="W8638" t="s">
        <v>83</v>
      </c>
      <c r="X8638" t="s">
        <v>97</v>
      </c>
      <c r="Y8638" t="s">
        <v>42</v>
      </c>
      <c r="Z8638" t="s">
        <v>43</v>
      </c>
      <c r="AA8638" t="s">
        <v>44</v>
      </c>
      <c r="AB8638" t="s">
        <v>44</v>
      </c>
    </row>
    <row r="8639" spans="1:28" x14ac:dyDescent="0.25">
      <c r="A8639" t="s">
        <v>13662</v>
      </c>
      <c r="B8639" s="1">
        <v>45989</v>
      </c>
      <c r="C8639" t="s">
        <v>13663</v>
      </c>
      <c r="D8639" t="s">
        <v>13664</v>
      </c>
      <c r="E8639">
        <v>45</v>
      </c>
      <c r="F8639" t="s">
        <v>48</v>
      </c>
      <c r="G8639" t="s">
        <v>344</v>
      </c>
      <c r="H8639" t="s">
        <v>345</v>
      </c>
      <c r="I8639" t="s">
        <v>34</v>
      </c>
      <c r="J8639" t="s">
        <v>121</v>
      </c>
      <c r="K8639">
        <v>3</v>
      </c>
      <c r="L8639" s="2">
        <v>1600</v>
      </c>
      <c r="M8639">
        <v>0</v>
      </c>
      <c r="N8639" s="2">
        <v>4800</v>
      </c>
      <c r="O8639" s="2">
        <v>0</v>
      </c>
      <c r="P8639" s="2">
        <v>4800</v>
      </c>
      <c r="Q8639" s="2">
        <v>3421.61</v>
      </c>
      <c r="R8639" s="2">
        <v>1378.39</v>
      </c>
      <c r="S8639" t="s">
        <v>36</v>
      </c>
      <c r="T8639" t="s">
        <v>122</v>
      </c>
      <c r="U8639" t="s">
        <v>123</v>
      </c>
      <c r="V8639" t="s">
        <v>39</v>
      </c>
      <c r="W8639" t="s">
        <v>40</v>
      </c>
      <c r="X8639" t="s">
        <v>97</v>
      </c>
      <c r="Y8639" t="s">
        <v>56</v>
      </c>
      <c r="Z8639" t="s">
        <v>43</v>
      </c>
      <c r="AA8639" t="s">
        <v>44</v>
      </c>
      <c r="AB8639" t="s">
        <v>44</v>
      </c>
    </row>
    <row r="8640" spans="1:28" x14ac:dyDescent="0.25">
      <c r="A8640" t="s">
        <v>13665</v>
      </c>
      <c r="B8640" s="1">
        <v>45989</v>
      </c>
      <c r="C8640" t="s">
        <v>4409</v>
      </c>
      <c r="D8640" t="s">
        <v>4410</v>
      </c>
      <c r="E8640">
        <v>52</v>
      </c>
      <c r="F8640" t="s">
        <v>111</v>
      </c>
      <c r="G8640" t="s">
        <v>32</v>
      </c>
      <c r="H8640" t="s">
        <v>33</v>
      </c>
      <c r="I8640" t="s">
        <v>34</v>
      </c>
      <c r="J8640" t="s">
        <v>35</v>
      </c>
      <c r="K8640">
        <v>1</v>
      </c>
      <c r="L8640" s="2">
        <v>55000</v>
      </c>
      <c r="M8640">
        <v>0</v>
      </c>
      <c r="N8640" s="2">
        <v>55000</v>
      </c>
      <c r="O8640" s="2">
        <v>0</v>
      </c>
      <c r="P8640" s="2">
        <v>55000</v>
      </c>
      <c r="Q8640" s="2">
        <v>41719.35</v>
      </c>
      <c r="R8640" s="2">
        <v>13280.65</v>
      </c>
      <c r="S8640" t="s">
        <v>36</v>
      </c>
      <c r="T8640" t="s">
        <v>105</v>
      </c>
      <c r="U8640" t="s">
        <v>106</v>
      </c>
      <c r="V8640" t="s">
        <v>39</v>
      </c>
      <c r="W8640" t="s">
        <v>92</v>
      </c>
      <c r="X8640" t="s">
        <v>97</v>
      </c>
      <c r="Y8640" t="s">
        <v>84</v>
      </c>
      <c r="Z8640" t="s">
        <v>43</v>
      </c>
      <c r="AA8640" t="s">
        <v>68</v>
      </c>
      <c r="AB8640" t="s">
        <v>44</v>
      </c>
    </row>
    <row r="8641" spans="1:28" x14ac:dyDescent="0.25">
      <c r="A8641" t="s">
        <v>13666</v>
      </c>
      <c r="B8641" s="1">
        <v>45989</v>
      </c>
      <c r="C8641" t="s">
        <v>5442</v>
      </c>
      <c r="D8641" t="s">
        <v>5443</v>
      </c>
      <c r="E8641">
        <v>52</v>
      </c>
      <c r="F8641" t="s">
        <v>48</v>
      </c>
      <c r="G8641" t="s">
        <v>112</v>
      </c>
      <c r="H8641" t="s">
        <v>113</v>
      </c>
      <c r="I8641" t="s">
        <v>103</v>
      </c>
      <c r="J8641" t="s">
        <v>104</v>
      </c>
      <c r="K8641">
        <v>2</v>
      </c>
      <c r="L8641" s="2">
        <v>650</v>
      </c>
      <c r="M8641">
        <v>0</v>
      </c>
      <c r="N8641" s="2">
        <v>1300</v>
      </c>
      <c r="O8641" s="2">
        <v>0</v>
      </c>
      <c r="P8641" s="2">
        <v>1300</v>
      </c>
      <c r="Q8641" s="2">
        <v>754.16</v>
      </c>
      <c r="R8641" s="2">
        <v>545.84</v>
      </c>
      <c r="S8641" t="s">
        <v>36</v>
      </c>
      <c r="T8641" t="s">
        <v>290</v>
      </c>
      <c r="U8641" t="s">
        <v>291</v>
      </c>
      <c r="V8641" t="s">
        <v>39</v>
      </c>
      <c r="W8641" t="s">
        <v>137</v>
      </c>
      <c r="X8641" t="s">
        <v>67</v>
      </c>
      <c r="Y8641" t="s">
        <v>56</v>
      </c>
      <c r="Z8641" t="s">
        <v>107</v>
      </c>
      <c r="AA8641" t="s">
        <v>44</v>
      </c>
      <c r="AB8641" t="s">
        <v>44</v>
      </c>
    </row>
    <row r="8642" spans="1:28" x14ac:dyDescent="0.25">
      <c r="A8642" t="s">
        <v>13667</v>
      </c>
      <c r="B8642" s="1">
        <v>45989</v>
      </c>
      <c r="C8642" t="s">
        <v>12678</v>
      </c>
      <c r="D8642" t="s">
        <v>12679</v>
      </c>
      <c r="E8642">
        <v>57</v>
      </c>
      <c r="F8642" t="s">
        <v>48</v>
      </c>
      <c r="G8642" t="s">
        <v>101</v>
      </c>
      <c r="H8642" t="s">
        <v>102</v>
      </c>
      <c r="I8642" t="s">
        <v>103</v>
      </c>
      <c r="J8642" t="s">
        <v>104</v>
      </c>
      <c r="K8642">
        <v>1</v>
      </c>
      <c r="L8642" s="2">
        <v>1800</v>
      </c>
      <c r="M8642">
        <v>20</v>
      </c>
      <c r="N8642" s="2">
        <v>1800</v>
      </c>
      <c r="O8642" s="2">
        <v>360</v>
      </c>
      <c r="P8642" s="2">
        <v>1440</v>
      </c>
      <c r="Q8642" s="2">
        <v>1118.8699999999999</v>
      </c>
      <c r="R8642" s="2">
        <v>321.13</v>
      </c>
      <c r="S8642" t="s">
        <v>53</v>
      </c>
      <c r="T8642" t="s">
        <v>54</v>
      </c>
      <c r="U8642" t="s">
        <v>55</v>
      </c>
      <c r="V8642" t="s">
        <v>39</v>
      </c>
      <c r="W8642" t="s">
        <v>137</v>
      </c>
      <c r="X8642" t="s">
        <v>41</v>
      </c>
      <c r="Y8642" t="s">
        <v>56</v>
      </c>
      <c r="Z8642" t="s">
        <v>43</v>
      </c>
      <c r="AA8642" t="s">
        <v>44</v>
      </c>
      <c r="AB8642" t="s">
        <v>44</v>
      </c>
    </row>
    <row r="8643" spans="1:28" x14ac:dyDescent="0.25">
      <c r="A8643" t="s">
        <v>13668</v>
      </c>
      <c r="B8643" s="1">
        <v>45989</v>
      </c>
      <c r="C8643" t="s">
        <v>2738</v>
      </c>
      <c r="D8643" t="s">
        <v>2739</v>
      </c>
      <c r="E8643">
        <v>39</v>
      </c>
      <c r="F8643" t="s">
        <v>48</v>
      </c>
      <c r="G8643" t="s">
        <v>273</v>
      </c>
      <c r="H8643" t="s">
        <v>274</v>
      </c>
      <c r="I8643" t="s">
        <v>51</v>
      </c>
      <c r="J8643" t="s">
        <v>52</v>
      </c>
      <c r="K8643">
        <v>2</v>
      </c>
      <c r="L8643" s="2">
        <v>250</v>
      </c>
      <c r="M8643">
        <v>15</v>
      </c>
      <c r="N8643" s="2">
        <v>500</v>
      </c>
      <c r="O8643" s="2">
        <v>75</v>
      </c>
      <c r="P8643" s="2">
        <v>425</v>
      </c>
      <c r="Q8643" s="2">
        <v>319.52999999999997</v>
      </c>
      <c r="R8643" s="2">
        <v>105.47</v>
      </c>
      <c r="S8643" t="s">
        <v>53</v>
      </c>
      <c r="T8643" t="s">
        <v>136</v>
      </c>
      <c r="U8643" t="s">
        <v>38</v>
      </c>
      <c r="V8643" t="s">
        <v>39</v>
      </c>
      <c r="W8643" t="s">
        <v>124</v>
      </c>
      <c r="X8643" t="s">
        <v>41</v>
      </c>
      <c r="Y8643" t="s">
        <v>56</v>
      </c>
      <c r="Z8643" t="s">
        <v>43</v>
      </c>
      <c r="AA8643" t="s">
        <v>44</v>
      </c>
      <c r="AB8643" t="s">
        <v>44</v>
      </c>
    </row>
    <row r="8644" spans="1:28" x14ac:dyDescent="0.25">
      <c r="A8644" t="s">
        <v>13669</v>
      </c>
      <c r="B8644" s="1">
        <v>45990</v>
      </c>
      <c r="C8644" t="s">
        <v>779</v>
      </c>
      <c r="D8644" t="s">
        <v>780</v>
      </c>
      <c r="E8644">
        <v>56</v>
      </c>
      <c r="F8644" t="s">
        <v>48</v>
      </c>
      <c r="G8644" t="s">
        <v>197</v>
      </c>
      <c r="H8644" t="s">
        <v>198</v>
      </c>
      <c r="I8644" t="s">
        <v>74</v>
      </c>
      <c r="J8644" t="s">
        <v>75</v>
      </c>
      <c r="K8644">
        <v>3</v>
      </c>
      <c r="L8644" s="2">
        <v>2600</v>
      </c>
      <c r="M8644">
        <v>10</v>
      </c>
      <c r="N8644" s="2">
        <v>7800</v>
      </c>
      <c r="O8644" s="2">
        <v>780</v>
      </c>
      <c r="P8644" s="2">
        <v>7020</v>
      </c>
      <c r="Q8644" s="2">
        <v>4733.6400000000003</v>
      </c>
      <c r="R8644" s="2">
        <v>2286.36</v>
      </c>
      <c r="S8644" t="s">
        <v>36</v>
      </c>
      <c r="T8644" t="s">
        <v>153</v>
      </c>
      <c r="U8644" t="s">
        <v>154</v>
      </c>
      <c r="V8644" t="s">
        <v>39</v>
      </c>
      <c r="W8644" t="s">
        <v>92</v>
      </c>
      <c r="X8644" t="s">
        <v>41</v>
      </c>
      <c r="Y8644" t="s">
        <v>56</v>
      </c>
      <c r="Z8644" t="s">
        <v>43</v>
      </c>
      <c r="AA8644" t="s">
        <v>44</v>
      </c>
      <c r="AB8644" t="s">
        <v>44</v>
      </c>
    </row>
    <row r="8645" spans="1:28" x14ac:dyDescent="0.25">
      <c r="A8645" t="s">
        <v>13670</v>
      </c>
      <c r="B8645" s="1">
        <v>45990</v>
      </c>
      <c r="C8645" t="s">
        <v>1571</v>
      </c>
      <c r="D8645" t="s">
        <v>1572</v>
      </c>
      <c r="E8645">
        <v>38</v>
      </c>
      <c r="F8645" t="s">
        <v>111</v>
      </c>
      <c r="G8645" t="s">
        <v>344</v>
      </c>
      <c r="H8645" t="s">
        <v>345</v>
      </c>
      <c r="I8645" t="s">
        <v>34</v>
      </c>
      <c r="J8645" t="s">
        <v>121</v>
      </c>
      <c r="K8645">
        <v>1</v>
      </c>
      <c r="L8645" s="2">
        <v>1600</v>
      </c>
      <c r="M8645">
        <v>5</v>
      </c>
      <c r="N8645" s="2">
        <v>1600</v>
      </c>
      <c r="O8645" s="2">
        <v>80</v>
      </c>
      <c r="P8645" s="2">
        <v>1520</v>
      </c>
      <c r="Q8645" s="2">
        <v>1067.3699999999999</v>
      </c>
      <c r="R8645" s="2">
        <v>452.63</v>
      </c>
      <c r="S8645" t="s">
        <v>53</v>
      </c>
      <c r="T8645" t="s">
        <v>578</v>
      </c>
      <c r="U8645" t="s">
        <v>579</v>
      </c>
      <c r="V8645" t="s">
        <v>39</v>
      </c>
      <c r="W8645" t="s">
        <v>83</v>
      </c>
      <c r="X8645" t="s">
        <v>41</v>
      </c>
      <c r="Y8645" t="s">
        <v>56</v>
      </c>
      <c r="Z8645" t="s">
        <v>43</v>
      </c>
      <c r="AA8645" t="s">
        <v>44</v>
      </c>
      <c r="AB8645" t="s">
        <v>44</v>
      </c>
    </row>
    <row r="8646" spans="1:28" x14ac:dyDescent="0.25">
      <c r="A8646" t="s">
        <v>13671</v>
      </c>
      <c r="B8646" s="1">
        <v>45990</v>
      </c>
      <c r="C8646" t="s">
        <v>9005</v>
      </c>
      <c r="D8646" t="s">
        <v>9006</v>
      </c>
      <c r="E8646">
        <v>49</v>
      </c>
      <c r="F8646" t="s">
        <v>48</v>
      </c>
      <c r="G8646" t="s">
        <v>168</v>
      </c>
      <c r="H8646" t="s">
        <v>169</v>
      </c>
      <c r="I8646" t="s">
        <v>62</v>
      </c>
      <c r="J8646" t="s">
        <v>143</v>
      </c>
      <c r="K8646">
        <v>1</v>
      </c>
      <c r="L8646" s="2">
        <v>1800</v>
      </c>
      <c r="M8646">
        <v>20</v>
      </c>
      <c r="N8646" s="2">
        <v>1800</v>
      </c>
      <c r="O8646" s="2">
        <v>360</v>
      </c>
      <c r="P8646" s="2">
        <v>1440</v>
      </c>
      <c r="Q8646" s="2">
        <v>933.38</v>
      </c>
      <c r="R8646" s="2">
        <v>506.62</v>
      </c>
      <c r="S8646" t="s">
        <v>36</v>
      </c>
      <c r="T8646" t="s">
        <v>65</v>
      </c>
      <c r="U8646" t="s">
        <v>65</v>
      </c>
      <c r="V8646" t="s">
        <v>39</v>
      </c>
      <c r="W8646" t="s">
        <v>40</v>
      </c>
      <c r="X8646" t="s">
        <v>67</v>
      </c>
      <c r="Y8646" t="s">
        <v>56</v>
      </c>
      <c r="Z8646" t="s">
        <v>144</v>
      </c>
      <c r="AA8646" t="s">
        <v>44</v>
      </c>
      <c r="AB8646" t="s">
        <v>44</v>
      </c>
    </row>
    <row r="8647" spans="1:28" x14ac:dyDescent="0.25">
      <c r="A8647" t="s">
        <v>13672</v>
      </c>
      <c r="B8647" s="1">
        <v>45990</v>
      </c>
      <c r="C8647" t="s">
        <v>11087</v>
      </c>
      <c r="D8647" t="s">
        <v>11088</v>
      </c>
      <c r="E8647">
        <v>40</v>
      </c>
      <c r="F8647" t="s">
        <v>111</v>
      </c>
      <c r="G8647" t="s">
        <v>32</v>
      </c>
      <c r="H8647" t="s">
        <v>33</v>
      </c>
      <c r="I8647" t="s">
        <v>34</v>
      </c>
      <c r="J8647" t="s">
        <v>35</v>
      </c>
      <c r="K8647">
        <v>1</v>
      </c>
      <c r="L8647" s="2">
        <v>55000</v>
      </c>
      <c r="M8647">
        <v>10</v>
      </c>
      <c r="N8647" s="2">
        <v>55000</v>
      </c>
      <c r="O8647" s="2">
        <v>5500</v>
      </c>
      <c r="P8647" s="2">
        <v>49500</v>
      </c>
      <c r="Q8647" s="2">
        <v>35420.370000000003</v>
      </c>
      <c r="R8647" s="2">
        <v>14079.63</v>
      </c>
      <c r="S8647" t="s">
        <v>64</v>
      </c>
      <c r="T8647" t="s">
        <v>96</v>
      </c>
      <c r="U8647" t="s">
        <v>96</v>
      </c>
      <c r="V8647" t="s">
        <v>39</v>
      </c>
      <c r="W8647" t="s">
        <v>83</v>
      </c>
      <c r="X8647" t="s">
        <v>97</v>
      </c>
      <c r="Y8647" t="s">
        <v>56</v>
      </c>
      <c r="Z8647" t="s">
        <v>43</v>
      </c>
      <c r="AA8647" t="s">
        <v>44</v>
      </c>
      <c r="AB8647" t="s">
        <v>44</v>
      </c>
    </row>
    <row r="8648" spans="1:28" x14ac:dyDescent="0.25">
      <c r="A8648" t="s">
        <v>13673</v>
      </c>
      <c r="B8648" s="1">
        <v>45990</v>
      </c>
      <c r="C8648" t="s">
        <v>1921</v>
      </c>
      <c r="D8648" t="s">
        <v>1922</v>
      </c>
      <c r="E8648">
        <v>38</v>
      </c>
      <c r="F8648" t="s">
        <v>48</v>
      </c>
      <c r="G8648" t="s">
        <v>197</v>
      </c>
      <c r="H8648" t="s">
        <v>198</v>
      </c>
      <c r="I8648" t="s">
        <v>74</v>
      </c>
      <c r="J8648" t="s">
        <v>75</v>
      </c>
      <c r="K8648">
        <v>1</v>
      </c>
      <c r="L8648" s="2">
        <v>2600</v>
      </c>
      <c r="M8648">
        <v>20</v>
      </c>
      <c r="N8648" s="2">
        <v>2600</v>
      </c>
      <c r="O8648" s="2">
        <v>520</v>
      </c>
      <c r="P8648" s="2">
        <v>2080</v>
      </c>
      <c r="Q8648" s="2">
        <v>1469.4</v>
      </c>
      <c r="R8648" s="2">
        <v>610.6</v>
      </c>
      <c r="S8648" t="s">
        <v>53</v>
      </c>
      <c r="T8648" t="s">
        <v>136</v>
      </c>
      <c r="U8648" t="s">
        <v>38</v>
      </c>
      <c r="V8648" t="s">
        <v>39</v>
      </c>
      <c r="W8648" t="s">
        <v>92</v>
      </c>
      <c r="X8648" t="s">
        <v>41</v>
      </c>
      <c r="Y8648" t="s">
        <v>56</v>
      </c>
      <c r="Z8648" t="s">
        <v>43</v>
      </c>
      <c r="AA8648" t="s">
        <v>44</v>
      </c>
      <c r="AB8648" t="s">
        <v>44</v>
      </c>
    </row>
    <row r="8649" spans="1:28" x14ac:dyDescent="0.25">
      <c r="A8649" t="s">
        <v>13674</v>
      </c>
      <c r="B8649" s="1">
        <v>45990</v>
      </c>
      <c r="C8649" t="s">
        <v>2488</v>
      </c>
      <c r="D8649" t="s">
        <v>2489</v>
      </c>
      <c r="E8649">
        <v>20</v>
      </c>
      <c r="F8649" t="s">
        <v>31</v>
      </c>
      <c r="G8649" t="s">
        <v>128</v>
      </c>
      <c r="H8649" t="s">
        <v>129</v>
      </c>
      <c r="I8649" t="s">
        <v>74</v>
      </c>
      <c r="J8649" t="s">
        <v>130</v>
      </c>
      <c r="K8649">
        <v>1</v>
      </c>
      <c r="L8649" s="2">
        <v>1700</v>
      </c>
      <c r="M8649">
        <v>10</v>
      </c>
      <c r="N8649" s="2">
        <v>1700</v>
      </c>
      <c r="O8649" s="2">
        <v>170</v>
      </c>
      <c r="P8649" s="2">
        <v>1530</v>
      </c>
      <c r="Q8649" s="2">
        <v>1193.19</v>
      </c>
      <c r="R8649" s="2">
        <v>336.81</v>
      </c>
      <c r="S8649" t="s">
        <v>64</v>
      </c>
      <c r="T8649" t="s">
        <v>54</v>
      </c>
      <c r="U8649" t="s">
        <v>55</v>
      </c>
      <c r="V8649" t="s">
        <v>39</v>
      </c>
      <c r="W8649" t="s">
        <v>124</v>
      </c>
      <c r="X8649" t="s">
        <v>97</v>
      </c>
      <c r="Y8649" t="s">
        <v>56</v>
      </c>
      <c r="Z8649" t="s">
        <v>43</v>
      </c>
      <c r="AA8649" t="s">
        <v>44</v>
      </c>
      <c r="AB8649" t="s">
        <v>44</v>
      </c>
    </row>
    <row r="8650" spans="1:28" x14ac:dyDescent="0.25">
      <c r="A8650" t="s">
        <v>13675</v>
      </c>
      <c r="B8650" s="1">
        <v>45990</v>
      </c>
      <c r="C8650" t="s">
        <v>824</v>
      </c>
      <c r="D8650" t="s">
        <v>825</v>
      </c>
      <c r="E8650">
        <v>25</v>
      </c>
      <c r="F8650" t="s">
        <v>31</v>
      </c>
      <c r="G8650" t="s">
        <v>72</v>
      </c>
      <c r="H8650" t="s">
        <v>73</v>
      </c>
      <c r="I8650" t="s">
        <v>74</v>
      </c>
      <c r="J8650" t="s">
        <v>75</v>
      </c>
      <c r="K8650">
        <v>1</v>
      </c>
      <c r="L8650" s="2">
        <v>2200</v>
      </c>
      <c r="M8650">
        <v>20</v>
      </c>
      <c r="N8650" s="2">
        <v>2200</v>
      </c>
      <c r="O8650" s="2">
        <v>440</v>
      </c>
      <c r="P8650" s="2">
        <v>1760</v>
      </c>
      <c r="Q8650" s="2">
        <v>1419.01</v>
      </c>
      <c r="R8650" s="2">
        <v>340.99</v>
      </c>
      <c r="S8650" t="s">
        <v>36</v>
      </c>
      <c r="T8650" t="s">
        <v>398</v>
      </c>
      <c r="U8650" t="s">
        <v>399</v>
      </c>
      <c r="V8650" t="s">
        <v>39</v>
      </c>
      <c r="W8650" t="s">
        <v>40</v>
      </c>
      <c r="X8650" t="s">
        <v>97</v>
      </c>
      <c r="Y8650" t="s">
        <v>56</v>
      </c>
      <c r="Z8650" t="s">
        <v>43</v>
      </c>
      <c r="AA8650" t="s">
        <v>44</v>
      </c>
      <c r="AB8650" t="s">
        <v>44</v>
      </c>
    </row>
    <row r="8651" spans="1:28" x14ac:dyDescent="0.25">
      <c r="A8651" t="s">
        <v>13676</v>
      </c>
      <c r="B8651" s="1">
        <v>45991</v>
      </c>
      <c r="C8651" t="s">
        <v>7925</v>
      </c>
      <c r="D8651" t="s">
        <v>7926</v>
      </c>
      <c r="E8651">
        <v>51</v>
      </c>
      <c r="F8651" t="s">
        <v>48</v>
      </c>
      <c r="G8651" t="s">
        <v>212</v>
      </c>
      <c r="H8651" t="s">
        <v>213</v>
      </c>
      <c r="I8651" t="s">
        <v>51</v>
      </c>
      <c r="J8651" t="s">
        <v>52</v>
      </c>
      <c r="K8651">
        <v>3</v>
      </c>
      <c r="L8651" s="2">
        <v>400</v>
      </c>
      <c r="M8651">
        <v>15</v>
      </c>
      <c r="N8651" s="2">
        <v>1200</v>
      </c>
      <c r="O8651" s="2">
        <v>180</v>
      </c>
      <c r="P8651" s="2">
        <v>1020</v>
      </c>
      <c r="Q8651" s="2">
        <v>568.27</v>
      </c>
      <c r="R8651" s="2">
        <v>451.73</v>
      </c>
      <c r="S8651" t="s">
        <v>53</v>
      </c>
      <c r="T8651" t="s">
        <v>398</v>
      </c>
      <c r="U8651" t="s">
        <v>399</v>
      </c>
      <c r="V8651" t="s">
        <v>39</v>
      </c>
      <c r="W8651" t="s">
        <v>137</v>
      </c>
      <c r="X8651" t="s">
        <v>97</v>
      </c>
      <c r="Y8651" t="s">
        <v>56</v>
      </c>
      <c r="Z8651" t="s">
        <v>43</v>
      </c>
      <c r="AA8651" t="s">
        <v>44</v>
      </c>
      <c r="AB8651" t="s">
        <v>44</v>
      </c>
    </row>
    <row r="8652" spans="1:28" x14ac:dyDescent="0.25">
      <c r="A8652" t="s">
        <v>13677</v>
      </c>
      <c r="B8652" s="1">
        <v>45991</v>
      </c>
      <c r="C8652" t="s">
        <v>6710</v>
      </c>
      <c r="D8652" t="s">
        <v>6711</v>
      </c>
      <c r="E8652">
        <v>29</v>
      </c>
      <c r="F8652" t="s">
        <v>48</v>
      </c>
      <c r="G8652" t="s">
        <v>197</v>
      </c>
      <c r="H8652" t="s">
        <v>198</v>
      </c>
      <c r="I8652" t="s">
        <v>74</v>
      </c>
      <c r="J8652" t="s">
        <v>75</v>
      </c>
      <c r="K8652">
        <v>1</v>
      </c>
      <c r="L8652" s="2">
        <v>2600</v>
      </c>
      <c r="M8652">
        <v>10</v>
      </c>
      <c r="N8652" s="2">
        <v>2600</v>
      </c>
      <c r="O8652" s="2">
        <v>260</v>
      </c>
      <c r="P8652" s="2">
        <v>2340</v>
      </c>
      <c r="Q8652" s="2">
        <v>1650.73</v>
      </c>
      <c r="R8652" s="2">
        <v>689.27</v>
      </c>
      <c r="S8652" t="s">
        <v>53</v>
      </c>
      <c r="T8652" t="s">
        <v>105</v>
      </c>
      <c r="U8652" t="s">
        <v>106</v>
      </c>
      <c r="V8652" t="s">
        <v>39</v>
      </c>
      <c r="W8652" t="s">
        <v>137</v>
      </c>
      <c r="X8652" t="s">
        <v>41</v>
      </c>
      <c r="Y8652" t="s">
        <v>56</v>
      </c>
      <c r="Z8652" t="s">
        <v>223</v>
      </c>
      <c r="AA8652" t="s">
        <v>44</v>
      </c>
      <c r="AB8652" t="s">
        <v>44</v>
      </c>
    </row>
    <row r="8653" spans="1:28" x14ac:dyDescent="0.25">
      <c r="A8653" t="s">
        <v>13678</v>
      </c>
      <c r="B8653" s="1">
        <v>45991</v>
      </c>
      <c r="C8653" t="s">
        <v>5404</v>
      </c>
      <c r="D8653" t="s">
        <v>5405</v>
      </c>
      <c r="E8653">
        <v>46</v>
      </c>
      <c r="F8653" t="s">
        <v>31</v>
      </c>
      <c r="G8653" t="s">
        <v>212</v>
      </c>
      <c r="H8653" t="s">
        <v>213</v>
      </c>
      <c r="I8653" t="s">
        <v>51</v>
      </c>
      <c r="J8653" t="s">
        <v>52</v>
      </c>
      <c r="K8653">
        <v>4</v>
      </c>
      <c r="L8653" s="2">
        <v>400</v>
      </c>
      <c r="M8653">
        <v>25</v>
      </c>
      <c r="N8653" s="2">
        <v>1600</v>
      </c>
      <c r="O8653" s="2">
        <v>400</v>
      </c>
      <c r="P8653" s="2">
        <v>1200</v>
      </c>
      <c r="Q8653" s="2">
        <v>847.45</v>
      </c>
      <c r="R8653" s="2">
        <v>352.55</v>
      </c>
      <c r="S8653" t="s">
        <v>36</v>
      </c>
      <c r="T8653" t="s">
        <v>105</v>
      </c>
      <c r="U8653" t="s">
        <v>106</v>
      </c>
      <c r="V8653" t="s">
        <v>39</v>
      </c>
      <c r="W8653" t="s">
        <v>83</v>
      </c>
      <c r="X8653" t="s">
        <v>67</v>
      </c>
      <c r="Y8653" t="s">
        <v>42</v>
      </c>
      <c r="Z8653" t="s">
        <v>43</v>
      </c>
      <c r="AA8653" t="s">
        <v>44</v>
      </c>
      <c r="AB8653" t="s">
        <v>44</v>
      </c>
    </row>
    <row r="8654" spans="1:28" x14ac:dyDescent="0.25">
      <c r="A8654" t="s">
        <v>13679</v>
      </c>
      <c r="B8654" s="1">
        <v>45991</v>
      </c>
      <c r="C8654" t="s">
        <v>258</v>
      </c>
      <c r="D8654" t="s">
        <v>259</v>
      </c>
      <c r="E8654">
        <v>53</v>
      </c>
      <c r="F8654" t="s">
        <v>48</v>
      </c>
      <c r="G8654" t="s">
        <v>49</v>
      </c>
      <c r="H8654" t="s">
        <v>50</v>
      </c>
      <c r="I8654" t="s">
        <v>51</v>
      </c>
      <c r="J8654" t="s">
        <v>52</v>
      </c>
      <c r="K8654">
        <v>2</v>
      </c>
      <c r="L8654" s="2">
        <v>500</v>
      </c>
      <c r="M8654">
        <v>5</v>
      </c>
      <c r="N8654" s="2">
        <v>1000</v>
      </c>
      <c r="O8654" s="2">
        <v>50</v>
      </c>
      <c r="P8654" s="2">
        <v>950</v>
      </c>
      <c r="Q8654" s="2">
        <v>528.5</v>
      </c>
      <c r="R8654" s="2">
        <v>421.5</v>
      </c>
      <c r="S8654" t="s">
        <v>53</v>
      </c>
      <c r="T8654" t="s">
        <v>263</v>
      </c>
      <c r="U8654" t="s">
        <v>91</v>
      </c>
      <c r="V8654" t="s">
        <v>39</v>
      </c>
      <c r="W8654" t="s">
        <v>66</v>
      </c>
      <c r="X8654" t="s">
        <v>97</v>
      </c>
      <c r="Y8654" t="s">
        <v>42</v>
      </c>
      <c r="Z8654" t="s">
        <v>508</v>
      </c>
      <c r="AA8654" t="s">
        <v>44</v>
      </c>
      <c r="AB8654" t="s">
        <v>44</v>
      </c>
    </row>
    <row r="8655" spans="1:28" x14ac:dyDescent="0.25">
      <c r="A8655" t="s">
        <v>13680</v>
      </c>
      <c r="B8655" s="1">
        <v>45991</v>
      </c>
      <c r="C8655" t="s">
        <v>1404</v>
      </c>
      <c r="D8655" t="s">
        <v>1405</v>
      </c>
      <c r="E8655">
        <v>51</v>
      </c>
      <c r="F8655" t="s">
        <v>48</v>
      </c>
      <c r="G8655" t="s">
        <v>81</v>
      </c>
      <c r="H8655" t="s">
        <v>82</v>
      </c>
      <c r="I8655" t="s">
        <v>51</v>
      </c>
      <c r="J8655" t="s">
        <v>52</v>
      </c>
      <c r="K8655">
        <v>1</v>
      </c>
      <c r="L8655" s="2">
        <v>600</v>
      </c>
      <c r="M8655">
        <v>15</v>
      </c>
      <c r="N8655" s="2">
        <v>600</v>
      </c>
      <c r="O8655" s="2">
        <v>90</v>
      </c>
      <c r="P8655" s="2">
        <v>510</v>
      </c>
      <c r="Q8655" s="2">
        <v>402.12</v>
      </c>
      <c r="R8655" s="2">
        <v>107.88</v>
      </c>
      <c r="S8655" t="s">
        <v>53</v>
      </c>
      <c r="T8655" t="s">
        <v>136</v>
      </c>
      <c r="U8655" t="s">
        <v>38</v>
      </c>
      <c r="V8655" t="s">
        <v>39</v>
      </c>
      <c r="W8655" t="s">
        <v>66</v>
      </c>
      <c r="X8655" t="s">
        <v>41</v>
      </c>
      <c r="Y8655" t="s">
        <v>42</v>
      </c>
      <c r="Z8655" t="s">
        <v>43</v>
      </c>
      <c r="AA8655" t="s">
        <v>44</v>
      </c>
      <c r="AB8655" t="s">
        <v>44</v>
      </c>
    </row>
    <row r="8656" spans="1:28" x14ac:dyDescent="0.25">
      <c r="A8656" t="s">
        <v>13681</v>
      </c>
      <c r="B8656" s="1">
        <v>45991</v>
      </c>
      <c r="C8656" t="s">
        <v>5516</v>
      </c>
      <c r="D8656" t="s">
        <v>5517</v>
      </c>
      <c r="E8656">
        <v>23</v>
      </c>
      <c r="F8656" t="s">
        <v>48</v>
      </c>
      <c r="G8656" t="s">
        <v>176</v>
      </c>
      <c r="H8656" t="s">
        <v>177</v>
      </c>
      <c r="I8656" t="s">
        <v>34</v>
      </c>
      <c r="J8656" t="s">
        <v>35</v>
      </c>
      <c r="K8656">
        <v>1</v>
      </c>
      <c r="L8656" s="2">
        <v>6500</v>
      </c>
      <c r="M8656">
        <v>25</v>
      </c>
      <c r="N8656" s="2">
        <v>6500</v>
      </c>
      <c r="O8656" s="2">
        <v>1625</v>
      </c>
      <c r="P8656" s="2">
        <v>4875</v>
      </c>
      <c r="Q8656" s="2">
        <v>2729.03</v>
      </c>
      <c r="R8656" s="2">
        <v>2145.9699999999998</v>
      </c>
      <c r="S8656" t="s">
        <v>53</v>
      </c>
      <c r="T8656" t="s">
        <v>263</v>
      </c>
      <c r="U8656" t="s">
        <v>91</v>
      </c>
      <c r="V8656" t="s">
        <v>39</v>
      </c>
      <c r="W8656" t="s">
        <v>83</v>
      </c>
      <c r="X8656" t="s">
        <v>67</v>
      </c>
      <c r="Y8656" t="s">
        <v>42</v>
      </c>
      <c r="Z8656" t="s">
        <v>43</v>
      </c>
      <c r="AA8656" t="s">
        <v>44</v>
      </c>
      <c r="AB8656" t="s">
        <v>44</v>
      </c>
    </row>
    <row r="8657" spans="1:28" x14ac:dyDescent="0.25">
      <c r="A8657" t="s">
        <v>13682</v>
      </c>
      <c r="B8657" s="1">
        <v>45991</v>
      </c>
      <c r="C8657" t="s">
        <v>7729</v>
      </c>
      <c r="D8657" t="s">
        <v>7730</v>
      </c>
      <c r="E8657">
        <v>47</v>
      </c>
      <c r="F8657" t="s">
        <v>111</v>
      </c>
      <c r="G8657" t="s">
        <v>32</v>
      </c>
      <c r="H8657" t="s">
        <v>33</v>
      </c>
      <c r="I8657" t="s">
        <v>34</v>
      </c>
      <c r="J8657" t="s">
        <v>35</v>
      </c>
      <c r="K8657">
        <v>2</v>
      </c>
      <c r="L8657" s="2">
        <v>55000</v>
      </c>
      <c r="M8657">
        <v>20</v>
      </c>
      <c r="N8657" s="2">
        <v>110000</v>
      </c>
      <c r="O8657" s="2">
        <v>22000</v>
      </c>
      <c r="P8657" s="2">
        <v>88000</v>
      </c>
      <c r="Q8657" s="2">
        <v>48922.080000000002</v>
      </c>
      <c r="R8657" s="2">
        <v>39077.919999999998</v>
      </c>
      <c r="S8657" t="s">
        <v>53</v>
      </c>
      <c r="T8657" t="s">
        <v>578</v>
      </c>
      <c r="U8657" t="s">
        <v>579</v>
      </c>
      <c r="V8657" t="s">
        <v>39</v>
      </c>
      <c r="W8657" t="s">
        <v>92</v>
      </c>
      <c r="X8657" t="s">
        <v>97</v>
      </c>
      <c r="Y8657" t="s">
        <v>84</v>
      </c>
      <c r="Z8657" t="s">
        <v>508</v>
      </c>
      <c r="AA8657" t="s">
        <v>44</v>
      </c>
      <c r="AB8657" t="s">
        <v>68</v>
      </c>
    </row>
    <row r="8658" spans="1:28" x14ac:dyDescent="0.25">
      <c r="A8658" t="s">
        <v>13683</v>
      </c>
      <c r="B8658" s="1">
        <v>45991</v>
      </c>
      <c r="C8658" t="s">
        <v>950</v>
      </c>
      <c r="D8658" t="s">
        <v>951</v>
      </c>
      <c r="E8658">
        <v>28</v>
      </c>
      <c r="F8658" t="s">
        <v>111</v>
      </c>
      <c r="G8658" t="s">
        <v>387</v>
      </c>
      <c r="H8658" t="s">
        <v>388</v>
      </c>
      <c r="I8658" t="s">
        <v>74</v>
      </c>
      <c r="J8658" t="s">
        <v>75</v>
      </c>
      <c r="K8658">
        <v>3</v>
      </c>
      <c r="L8658" s="2">
        <v>3200</v>
      </c>
      <c r="M8658">
        <v>15</v>
      </c>
      <c r="N8658" s="2">
        <v>9600</v>
      </c>
      <c r="O8658" s="2">
        <v>1440</v>
      </c>
      <c r="P8658" s="2">
        <v>8160</v>
      </c>
      <c r="Q8658" s="2">
        <v>6398.35</v>
      </c>
      <c r="R8658" s="2">
        <v>1761.65</v>
      </c>
      <c r="S8658" t="s">
        <v>64</v>
      </c>
      <c r="T8658" t="s">
        <v>153</v>
      </c>
      <c r="U8658" t="s">
        <v>154</v>
      </c>
      <c r="V8658" t="s">
        <v>39</v>
      </c>
      <c r="W8658" t="s">
        <v>40</v>
      </c>
      <c r="X8658" t="s">
        <v>41</v>
      </c>
      <c r="Y8658" t="s">
        <v>56</v>
      </c>
      <c r="Z8658" t="s">
        <v>43</v>
      </c>
      <c r="AA8658" t="s">
        <v>44</v>
      </c>
      <c r="AB8658" t="s">
        <v>44</v>
      </c>
    </row>
    <row r="8659" spans="1:28" x14ac:dyDescent="0.25">
      <c r="A8659" t="s">
        <v>13684</v>
      </c>
      <c r="B8659" s="1">
        <v>45992</v>
      </c>
      <c r="C8659" t="s">
        <v>301</v>
      </c>
      <c r="D8659" t="s">
        <v>302</v>
      </c>
      <c r="E8659">
        <v>29</v>
      </c>
      <c r="F8659" t="s">
        <v>48</v>
      </c>
      <c r="G8659" t="s">
        <v>141</v>
      </c>
      <c r="H8659" t="s">
        <v>142</v>
      </c>
      <c r="I8659" t="s">
        <v>74</v>
      </c>
      <c r="J8659" t="s">
        <v>143</v>
      </c>
      <c r="K8659">
        <v>1</v>
      </c>
      <c r="L8659" s="2">
        <v>900</v>
      </c>
      <c r="M8659">
        <v>10</v>
      </c>
      <c r="N8659" s="2">
        <v>900</v>
      </c>
      <c r="O8659" s="2">
        <v>90</v>
      </c>
      <c r="P8659" s="2">
        <v>810</v>
      </c>
      <c r="Q8659" s="2">
        <v>640.76</v>
      </c>
      <c r="R8659" s="2">
        <v>169.24</v>
      </c>
      <c r="S8659" t="s">
        <v>53</v>
      </c>
      <c r="T8659" t="s">
        <v>136</v>
      </c>
      <c r="U8659" t="s">
        <v>38</v>
      </c>
      <c r="V8659" t="s">
        <v>39</v>
      </c>
      <c r="W8659" t="s">
        <v>83</v>
      </c>
      <c r="X8659" t="s">
        <v>41</v>
      </c>
      <c r="Y8659" t="s">
        <v>56</v>
      </c>
      <c r="Z8659" t="s">
        <v>43</v>
      </c>
      <c r="AA8659" t="s">
        <v>44</v>
      </c>
      <c r="AB8659" t="s">
        <v>44</v>
      </c>
    </row>
    <row r="8660" spans="1:28" x14ac:dyDescent="0.25">
      <c r="A8660" t="s">
        <v>13685</v>
      </c>
      <c r="B8660" s="1">
        <v>45992</v>
      </c>
      <c r="C8660" t="s">
        <v>215</v>
      </c>
      <c r="D8660" t="s">
        <v>216</v>
      </c>
      <c r="E8660">
        <v>22</v>
      </c>
      <c r="F8660" t="s">
        <v>111</v>
      </c>
      <c r="G8660" t="s">
        <v>273</v>
      </c>
      <c r="H8660" t="s">
        <v>274</v>
      </c>
      <c r="I8660" t="s">
        <v>51</v>
      </c>
      <c r="J8660" t="s">
        <v>52</v>
      </c>
      <c r="K8660">
        <v>4</v>
      </c>
      <c r="L8660" s="2">
        <v>250</v>
      </c>
      <c r="M8660">
        <v>30</v>
      </c>
      <c r="N8660" s="2">
        <v>1000</v>
      </c>
      <c r="O8660" s="2">
        <v>300</v>
      </c>
      <c r="P8660" s="2">
        <v>700</v>
      </c>
      <c r="Q8660" s="2">
        <v>534.75</v>
      </c>
      <c r="R8660" s="2">
        <v>165.25</v>
      </c>
      <c r="S8660" t="s">
        <v>53</v>
      </c>
      <c r="T8660" t="s">
        <v>153</v>
      </c>
      <c r="U8660" t="s">
        <v>154</v>
      </c>
      <c r="V8660" t="s">
        <v>39</v>
      </c>
      <c r="W8660" t="s">
        <v>66</v>
      </c>
      <c r="X8660" t="s">
        <v>41</v>
      </c>
      <c r="Y8660" t="s">
        <v>56</v>
      </c>
      <c r="Z8660" t="s">
        <v>43</v>
      </c>
      <c r="AA8660" t="s">
        <v>44</v>
      </c>
      <c r="AB8660" t="s">
        <v>44</v>
      </c>
    </row>
    <row r="8661" spans="1:28" x14ac:dyDescent="0.25">
      <c r="A8661" t="s">
        <v>13686</v>
      </c>
      <c r="B8661" s="1">
        <v>45992</v>
      </c>
      <c r="C8661" t="s">
        <v>1918</v>
      </c>
      <c r="D8661" t="s">
        <v>1919</v>
      </c>
      <c r="E8661">
        <v>36</v>
      </c>
      <c r="F8661" t="s">
        <v>48</v>
      </c>
      <c r="G8661" t="s">
        <v>188</v>
      </c>
      <c r="H8661" t="s">
        <v>189</v>
      </c>
      <c r="I8661" t="s">
        <v>34</v>
      </c>
      <c r="J8661" t="s">
        <v>190</v>
      </c>
      <c r="K8661">
        <v>1</v>
      </c>
      <c r="L8661" s="2">
        <v>1800</v>
      </c>
      <c r="M8661">
        <v>10</v>
      </c>
      <c r="N8661" s="2">
        <v>1800</v>
      </c>
      <c r="O8661" s="2">
        <v>180</v>
      </c>
      <c r="P8661" s="2">
        <v>1620</v>
      </c>
      <c r="Q8661" s="2">
        <v>991.41</v>
      </c>
      <c r="R8661" s="2">
        <v>628.59</v>
      </c>
      <c r="S8661" t="s">
        <v>64</v>
      </c>
      <c r="T8661" t="s">
        <v>76</v>
      </c>
      <c r="U8661" t="s">
        <v>77</v>
      </c>
      <c r="V8661" t="s">
        <v>39</v>
      </c>
      <c r="W8661" t="s">
        <v>83</v>
      </c>
      <c r="X8661" t="s">
        <v>67</v>
      </c>
      <c r="Y8661" t="s">
        <v>56</v>
      </c>
      <c r="Z8661" t="s">
        <v>43</v>
      </c>
      <c r="AA8661" t="s">
        <v>44</v>
      </c>
      <c r="AB8661" t="s">
        <v>44</v>
      </c>
    </row>
    <row r="8662" spans="1:28" x14ac:dyDescent="0.25">
      <c r="A8662" t="s">
        <v>13687</v>
      </c>
      <c r="B8662" s="1">
        <v>45992</v>
      </c>
      <c r="C8662" t="s">
        <v>4651</v>
      </c>
      <c r="D8662" t="s">
        <v>4652</v>
      </c>
      <c r="E8662">
        <v>19</v>
      </c>
      <c r="F8662" t="s">
        <v>31</v>
      </c>
      <c r="G8662" t="s">
        <v>112</v>
      </c>
      <c r="H8662" t="s">
        <v>113</v>
      </c>
      <c r="I8662" t="s">
        <v>103</v>
      </c>
      <c r="J8662" t="s">
        <v>104</v>
      </c>
      <c r="K8662">
        <v>1</v>
      </c>
      <c r="L8662" s="2">
        <v>650</v>
      </c>
      <c r="M8662">
        <v>0</v>
      </c>
      <c r="N8662" s="2">
        <v>650</v>
      </c>
      <c r="O8662" s="2">
        <v>0</v>
      </c>
      <c r="P8662" s="2">
        <v>650</v>
      </c>
      <c r="Q8662" s="2">
        <v>469.77</v>
      </c>
      <c r="R8662" s="2">
        <v>180.23</v>
      </c>
      <c r="S8662" t="s">
        <v>53</v>
      </c>
      <c r="T8662" t="s">
        <v>114</v>
      </c>
      <c r="U8662" t="s">
        <v>115</v>
      </c>
      <c r="V8662" t="s">
        <v>39</v>
      </c>
      <c r="W8662" t="s">
        <v>83</v>
      </c>
      <c r="X8662" t="s">
        <v>97</v>
      </c>
      <c r="Y8662" t="s">
        <v>56</v>
      </c>
      <c r="Z8662" t="s">
        <v>43</v>
      </c>
      <c r="AA8662" t="s">
        <v>44</v>
      </c>
      <c r="AB8662" t="s">
        <v>44</v>
      </c>
    </row>
    <row r="8663" spans="1:28" x14ac:dyDescent="0.25">
      <c r="A8663" t="s">
        <v>13688</v>
      </c>
      <c r="B8663" s="1">
        <v>45992</v>
      </c>
      <c r="C8663" t="s">
        <v>2825</v>
      </c>
      <c r="D8663" t="s">
        <v>2826</v>
      </c>
      <c r="E8663">
        <v>52</v>
      </c>
      <c r="F8663" t="s">
        <v>31</v>
      </c>
      <c r="G8663" t="s">
        <v>81</v>
      </c>
      <c r="H8663" t="s">
        <v>82</v>
      </c>
      <c r="I8663" t="s">
        <v>51</v>
      </c>
      <c r="J8663" t="s">
        <v>52</v>
      </c>
      <c r="K8663">
        <v>1</v>
      </c>
      <c r="L8663" s="2">
        <v>600</v>
      </c>
      <c r="M8663">
        <v>10</v>
      </c>
      <c r="N8663" s="2">
        <v>600</v>
      </c>
      <c r="O8663" s="2">
        <v>60</v>
      </c>
      <c r="P8663" s="2">
        <v>540</v>
      </c>
      <c r="Q8663" s="2">
        <v>306.43</v>
      </c>
      <c r="R8663" s="2">
        <v>233.57</v>
      </c>
      <c r="S8663" t="s">
        <v>53</v>
      </c>
      <c r="T8663" t="s">
        <v>263</v>
      </c>
      <c r="U8663" t="s">
        <v>91</v>
      </c>
      <c r="V8663" t="s">
        <v>39</v>
      </c>
      <c r="W8663" t="s">
        <v>83</v>
      </c>
      <c r="X8663" t="s">
        <v>97</v>
      </c>
      <c r="Y8663" t="s">
        <v>56</v>
      </c>
      <c r="Z8663" t="s">
        <v>144</v>
      </c>
      <c r="AA8663" t="s">
        <v>44</v>
      </c>
      <c r="AB8663" t="s">
        <v>44</v>
      </c>
    </row>
    <row r="8664" spans="1:28" x14ac:dyDescent="0.25">
      <c r="A8664" t="s">
        <v>13689</v>
      </c>
      <c r="B8664" s="1">
        <v>45992</v>
      </c>
      <c r="C8664" t="s">
        <v>10492</v>
      </c>
      <c r="D8664" t="s">
        <v>10493</v>
      </c>
      <c r="E8664">
        <v>35</v>
      </c>
      <c r="F8664" t="s">
        <v>31</v>
      </c>
      <c r="G8664" t="s">
        <v>212</v>
      </c>
      <c r="H8664" t="s">
        <v>213</v>
      </c>
      <c r="I8664" t="s">
        <v>51</v>
      </c>
      <c r="J8664" t="s">
        <v>52</v>
      </c>
      <c r="K8664">
        <v>5</v>
      </c>
      <c r="L8664" s="2">
        <v>400</v>
      </c>
      <c r="M8664">
        <v>0</v>
      </c>
      <c r="N8664" s="2">
        <v>2000</v>
      </c>
      <c r="O8664" s="2">
        <v>0</v>
      </c>
      <c r="P8664" s="2">
        <v>2000</v>
      </c>
      <c r="Q8664" s="2">
        <v>1219.79</v>
      </c>
      <c r="R8664" s="2">
        <v>780.21</v>
      </c>
      <c r="S8664" t="s">
        <v>53</v>
      </c>
      <c r="T8664" t="s">
        <v>290</v>
      </c>
      <c r="U8664" t="s">
        <v>291</v>
      </c>
      <c r="V8664" t="s">
        <v>39</v>
      </c>
      <c r="W8664" t="s">
        <v>124</v>
      </c>
      <c r="X8664" t="s">
        <v>67</v>
      </c>
      <c r="Y8664" t="s">
        <v>56</v>
      </c>
      <c r="Z8664" t="s">
        <v>43</v>
      </c>
      <c r="AA8664" t="s">
        <v>44</v>
      </c>
      <c r="AB8664" t="s">
        <v>68</v>
      </c>
    </row>
    <row r="8665" spans="1:28" x14ac:dyDescent="0.25">
      <c r="A8665" t="s">
        <v>13690</v>
      </c>
      <c r="B8665" s="1">
        <v>45992</v>
      </c>
      <c r="C8665" t="s">
        <v>10729</v>
      </c>
      <c r="D8665" t="s">
        <v>10730</v>
      </c>
      <c r="E8665">
        <v>21</v>
      </c>
      <c r="F8665" t="s">
        <v>31</v>
      </c>
      <c r="G8665" t="s">
        <v>32</v>
      </c>
      <c r="H8665" t="s">
        <v>33</v>
      </c>
      <c r="I8665" t="s">
        <v>34</v>
      </c>
      <c r="J8665" t="s">
        <v>35</v>
      </c>
      <c r="K8665">
        <v>2</v>
      </c>
      <c r="L8665" s="2">
        <v>55000</v>
      </c>
      <c r="M8665">
        <v>5</v>
      </c>
      <c r="N8665" s="2">
        <v>110000</v>
      </c>
      <c r="O8665" s="2">
        <v>5500</v>
      </c>
      <c r="P8665" s="2">
        <v>104500</v>
      </c>
      <c r="Q8665" s="2">
        <v>59098.79</v>
      </c>
      <c r="R8665" s="2">
        <v>45401.21</v>
      </c>
      <c r="S8665" t="s">
        <v>36</v>
      </c>
      <c r="T8665" t="s">
        <v>275</v>
      </c>
      <c r="U8665" t="s">
        <v>123</v>
      </c>
      <c r="V8665" t="s">
        <v>39</v>
      </c>
      <c r="W8665" t="s">
        <v>40</v>
      </c>
      <c r="X8665" t="s">
        <v>97</v>
      </c>
      <c r="Y8665" t="s">
        <v>56</v>
      </c>
      <c r="Z8665" t="s">
        <v>144</v>
      </c>
      <c r="AA8665" t="s">
        <v>44</v>
      </c>
      <c r="AB8665" t="s">
        <v>44</v>
      </c>
    </row>
    <row r="8666" spans="1:28" x14ac:dyDescent="0.25">
      <c r="A8666" t="s">
        <v>13691</v>
      </c>
      <c r="B8666" s="1">
        <v>45992</v>
      </c>
      <c r="C8666" t="s">
        <v>10126</v>
      </c>
      <c r="D8666" t="s">
        <v>10127</v>
      </c>
      <c r="E8666">
        <v>34</v>
      </c>
      <c r="F8666" t="s">
        <v>48</v>
      </c>
      <c r="G8666" t="s">
        <v>227</v>
      </c>
      <c r="H8666" t="s">
        <v>228</v>
      </c>
      <c r="I8666" t="s">
        <v>74</v>
      </c>
      <c r="J8666" t="s">
        <v>75</v>
      </c>
      <c r="K8666">
        <v>5</v>
      </c>
      <c r="L8666" s="2">
        <v>1400</v>
      </c>
      <c r="M8666">
        <v>10</v>
      </c>
      <c r="N8666" s="2">
        <v>7000</v>
      </c>
      <c r="O8666" s="2">
        <v>700</v>
      </c>
      <c r="P8666" s="2">
        <v>6300</v>
      </c>
      <c r="Q8666" s="2">
        <v>4522.92</v>
      </c>
      <c r="R8666" s="2">
        <v>1777.08</v>
      </c>
      <c r="S8666" t="s">
        <v>36</v>
      </c>
      <c r="T8666" t="s">
        <v>105</v>
      </c>
      <c r="U8666" t="s">
        <v>106</v>
      </c>
      <c r="V8666" t="s">
        <v>39</v>
      </c>
      <c r="W8666" t="s">
        <v>40</v>
      </c>
      <c r="X8666" t="s">
        <v>67</v>
      </c>
      <c r="Y8666" t="s">
        <v>56</v>
      </c>
      <c r="Z8666" t="s">
        <v>43</v>
      </c>
      <c r="AA8666" t="s">
        <v>44</v>
      </c>
      <c r="AB8666" t="s">
        <v>44</v>
      </c>
    </row>
    <row r="8667" spans="1:28" x14ac:dyDescent="0.25">
      <c r="A8667" t="s">
        <v>13692</v>
      </c>
      <c r="B8667" s="1">
        <v>45992</v>
      </c>
      <c r="C8667" t="s">
        <v>3379</v>
      </c>
      <c r="D8667" t="s">
        <v>3380</v>
      </c>
      <c r="E8667">
        <v>33</v>
      </c>
      <c r="F8667" t="s">
        <v>48</v>
      </c>
      <c r="G8667" t="s">
        <v>227</v>
      </c>
      <c r="H8667" t="s">
        <v>228</v>
      </c>
      <c r="I8667" t="s">
        <v>74</v>
      </c>
      <c r="J8667" t="s">
        <v>75</v>
      </c>
      <c r="K8667">
        <v>2</v>
      </c>
      <c r="L8667" s="2">
        <v>1400</v>
      </c>
      <c r="M8667">
        <v>10</v>
      </c>
      <c r="N8667" s="2">
        <v>2800</v>
      </c>
      <c r="O8667" s="2">
        <v>280</v>
      </c>
      <c r="P8667" s="2">
        <v>2520</v>
      </c>
      <c r="Q8667" s="2">
        <v>1700.72</v>
      </c>
      <c r="R8667" s="2">
        <v>819.28</v>
      </c>
      <c r="S8667" t="s">
        <v>53</v>
      </c>
      <c r="T8667" t="s">
        <v>222</v>
      </c>
      <c r="U8667" t="s">
        <v>38</v>
      </c>
      <c r="V8667" t="s">
        <v>39</v>
      </c>
      <c r="W8667" t="s">
        <v>66</v>
      </c>
      <c r="X8667" t="s">
        <v>41</v>
      </c>
      <c r="Y8667" t="s">
        <v>56</v>
      </c>
      <c r="Z8667" t="s">
        <v>43</v>
      </c>
      <c r="AA8667" t="s">
        <v>68</v>
      </c>
      <c r="AB8667" t="s">
        <v>44</v>
      </c>
    </row>
    <row r="8668" spans="1:28" x14ac:dyDescent="0.25">
      <c r="A8668" t="s">
        <v>13693</v>
      </c>
      <c r="B8668" s="1">
        <v>45992</v>
      </c>
      <c r="C8668" t="s">
        <v>1992</v>
      </c>
      <c r="D8668" t="s">
        <v>1993</v>
      </c>
      <c r="E8668">
        <v>59</v>
      </c>
      <c r="F8668" t="s">
        <v>48</v>
      </c>
      <c r="G8668" t="s">
        <v>285</v>
      </c>
      <c r="H8668" t="s">
        <v>286</v>
      </c>
      <c r="I8668" t="s">
        <v>34</v>
      </c>
      <c r="J8668" t="s">
        <v>121</v>
      </c>
      <c r="K8668">
        <v>3</v>
      </c>
      <c r="L8668" s="2">
        <v>3200</v>
      </c>
      <c r="M8668">
        <v>5</v>
      </c>
      <c r="N8668" s="2">
        <v>9600</v>
      </c>
      <c r="O8668" s="2">
        <v>480</v>
      </c>
      <c r="P8668" s="2">
        <v>9120</v>
      </c>
      <c r="Q8668" s="2">
        <v>5721.97</v>
      </c>
      <c r="R8668" s="2">
        <v>3398.03</v>
      </c>
      <c r="S8668" t="s">
        <v>53</v>
      </c>
      <c r="T8668" t="s">
        <v>398</v>
      </c>
      <c r="U8668" t="s">
        <v>399</v>
      </c>
      <c r="V8668" t="s">
        <v>39</v>
      </c>
      <c r="W8668" t="s">
        <v>92</v>
      </c>
      <c r="X8668" t="s">
        <v>97</v>
      </c>
      <c r="Y8668" t="s">
        <v>56</v>
      </c>
      <c r="Z8668" t="s">
        <v>223</v>
      </c>
      <c r="AA8668" t="s">
        <v>44</v>
      </c>
      <c r="AB8668" t="s">
        <v>44</v>
      </c>
    </row>
    <row r="8669" spans="1:28" x14ac:dyDescent="0.25">
      <c r="A8669" t="s">
        <v>13694</v>
      </c>
      <c r="B8669" s="1">
        <v>45992</v>
      </c>
      <c r="C8669" t="s">
        <v>1423</v>
      </c>
      <c r="D8669" t="s">
        <v>1424</v>
      </c>
      <c r="E8669">
        <v>52</v>
      </c>
      <c r="F8669" t="s">
        <v>111</v>
      </c>
      <c r="G8669" t="s">
        <v>101</v>
      </c>
      <c r="H8669" t="s">
        <v>102</v>
      </c>
      <c r="I8669" t="s">
        <v>103</v>
      </c>
      <c r="J8669" t="s">
        <v>104</v>
      </c>
      <c r="K8669">
        <v>2</v>
      </c>
      <c r="L8669" s="2">
        <v>1800</v>
      </c>
      <c r="M8669">
        <v>15</v>
      </c>
      <c r="N8669" s="2">
        <v>3600</v>
      </c>
      <c r="O8669" s="2">
        <v>540</v>
      </c>
      <c r="P8669" s="2">
        <v>3060</v>
      </c>
      <c r="Q8669" s="2">
        <v>2463.98</v>
      </c>
      <c r="R8669" s="2">
        <v>596.02</v>
      </c>
      <c r="S8669" t="s">
        <v>36</v>
      </c>
      <c r="T8669" t="s">
        <v>105</v>
      </c>
      <c r="U8669" t="s">
        <v>106</v>
      </c>
      <c r="V8669" t="s">
        <v>39</v>
      </c>
      <c r="W8669" t="s">
        <v>92</v>
      </c>
      <c r="X8669" t="s">
        <v>67</v>
      </c>
      <c r="Y8669" t="s">
        <v>42</v>
      </c>
      <c r="Z8669" t="s">
        <v>43</v>
      </c>
      <c r="AA8669" t="s">
        <v>44</v>
      </c>
      <c r="AB8669" t="s">
        <v>44</v>
      </c>
    </row>
    <row r="8670" spans="1:28" x14ac:dyDescent="0.25">
      <c r="A8670" t="s">
        <v>13695</v>
      </c>
      <c r="B8670" s="1">
        <v>45993</v>
      </c>
      <c r="C8670" t="s">
        <v>7307</v>
      </c>
      <c r="D8670" t="s">
        <v>7308</v>
      </c>
      <c r="E8670">
        <v>49</v>
      </c>
      <c r="F8670" t="s">
        <v>31</v>
      </c>
      <c r="G8670" t="s">
        <v>168</v>
      </c>
      <c r="H8670" t="s">
        <v>169</v>
      </c>
      <c r="I8670" t="s">
        <v>62</v>
      </c>
      <c r="J8670" t="s">
        <v>143</v>
      </c>
      <c r="K8670">
        <v>1</v>
      </c>
      <c r="L8670" s="2">
        <v>1800</v>
      </c>
      <c r="M8670">
        <v>15</v>
      </c>
      <c r="N8670" s="2">
        <v>1800</v>
      </c>
      <c r="O8670" s="2">
        <v>270</v>
      </c>
      <c r="P8670" s="2">
        <v>1530</v>
      </c>
      <c r="Q8670" s="2">
        <v>1193.72</v>
      </c>
      <c r="R8670" s="2">
        <v>336.28</v>
      </c>
      <c r="S8670" t="s">
        <v>53</v>
      </c>
      <c r="T8670" t="s">
        <v>122</v>
      </c>
      <c r="U8670" t="s">
        <v>123</v>
      </c>
      <c r="V8670" t="s">
        <v>39</v>
      </c>
      <c r="W8670" t="s">
        <v>92</v>
      </c>
      <c r="X8670" t="s">
        <v>41</v>
      </c>
      <c r="Y8670" t="s">
        <v>56</v>
      </c>
      <c r="Z8670" t="s">
        <v>43</v>
      </c>
      <c r="AA8670" t="s">
        <v>44</v>
      </c>
      <c r="AB8670" t="s">
        <v>44</v>
      </c>
    </row>
    <row r="8671" spans="1:28" x14ac:dyDescent="0.25">
      <c r="A8671" t="s">
        <v>13696</v>
      </c>
      <c r="B8671" s="1">
        <v>45993</v>
      </c>
      <c r="C8671" t="s">
        <v>7685</v>
      </c>
      <c r="D8671" t="s">
        <v>7686</v>
      </c>
      <c r="E8671">
        <v>52</v>
      </c>
      <c r="F8671" t="s">
        <v>48</v>
      </c>
      <c r="G8671" t="s">
        <v>436</v>
      </c>
      <c r="H8671" t="s">
        <v>437</v>
      </c>
      <c r="I8671" t="s">
        <v>74</v>
      </c>
      <c r="J8671" t="s">
        <v>190</v>
      </c>
      <c r="K8671">
        <v>2</v>
      </c>
      <c r="L8671" s="2">
        <v>1800</v>
      </c>
      <c r="M8671">
        <v>20</v>
      </c>
      <c r="N8671" s="2">
        <v>3600</v>
      </c>
      <c r="O8671" s="2">
        <v>720</v>
      </c>
      <c r="P8671" s="2">
        <v>2880</v>
      </c>
      <c r="Q8671" s="2">
        <v>2244.9899999999998</v>
      </c>
      <c r="R8671" s="2">
        <v>635.01</v>
      </c>
      <c r="S8671" t="s">
        <v>53</v>
      </c>
      <c r="T8671" t="s">
        <v>136</v>
      </c>
      <c r="U8671" t="s">
        <v>38</v>
      </c>
      <c r="V8671" t="s">
        <v>39</v>
      </c>
      <c r="W8671" t="s">
        <v>137</v>
      </c>
      <c r="X8671" t="s">
        <v>41</v>
      </c>
      <c r="Y8671" t="s">
        <v>56</v>
      </c>
      <c r="Z8671" t="s">
        <v>43</v>
      </c>
      <c r="AA8671" t="s">
        <v>68</v>
      </c>
      <c r="AB8671" t="s">
        <v>44</v>
      </c>
    </row>
    <row r="8672" spans="1:28" x14ac:dyDescent="0.25">
      <c r="A8672" t="s">
        <v>13697</v>
      </c>
      <c r="B8672" s="1">
        <v>45993</v>
      </c>
      <c r="C8672" t="s">
        <v>1423</v>
      </c>
      <c r="D8672" t="s">
        <v>1424</v>
      </c>
      <c r="E8672">
        <v>39</v>
      </c>
      <c r="F8672" t="s">
        <v>111</v>
      </c>
      <c r="G8672" t="s">
        <v>158</v>
      </c>
      <c r="H8672" t="s">
        <v>159</v>
      </c>
      <c r="I8672" t="s">
        <v>51</v>
      </c>
      <c r="J8672" t="s">
        <v>52</v>
      </c>
      <c r="K8672">
        <v>2</v>
      </c>
      <c r="L8672" s="2">
        <v>650</v>
      </c>
      <c r="M8672">
        <v>20</v>
      </c>
      <c r="N8672" s="2">
        <v>1300</v>
      </c>
      <c r="O8672" s="2">
        <v>260</v>
      </c>
      <c r="P8672" s="2">
        <v>1040</v>
      </c>
      <c r="Q8672" s="2">
        <v>730.64</v>
      </c>
      <c r="R8672" s="2">
        <v>309.36</v>
      </c>
      <c r="S8672" t="s">
        <v>36</v>
      </c>
      <c r="T8672" t="s">
        <v>105</v>
      </c>
      <c r="U8672" t="s">
        <v>106</v>
      </c>
      <c r="V8672" t="s">
        <v>39</v>
      </c>
      <c r="W8672" t="s">
        <v>92</v>
      </c>
      <c r="X8672" t="s">
        <v>41</v>
      </c>
      <c r="Y8672" t="s">
        <v>56</v>
      </c>
      <c r="Z8672" t="s">
        <v>43</v>
      </c>
      <c r="AA8672" t="s">
        <v>44</v>
      </c>
      <c r="AB8672" t="s">
        <v>44</v>
      </c>
    </row>
    <row r="8673" spans="1:28" x14ac:dyDescent="0.25">
      <c r="A8673" t="s">
        <v>13698</v>
      </c>
      <c r="B8673" s="1">
        <v>45993</v>
      </c>
      <c r="C8673" t="s">
        <v>5197</v>
      </c>
      <c r="D8673" t="s">
        <v>5198</v>
      </c>
      <c r="E8673">
        <v>21</v>
      </c>
      <c r="F8673" t="s">
        <v>48</v>
      </c>
      <c r="G8673" t="s">
        <v>344</v>
      </c>
      <c r="H8673" t="s">
        <v>345</v>
      </c>
      <c r="I8673" t="s">
        <v>34</v>
      </c>
      <c r="J8673" t="s">
        <v>121</v>
      </c>
      <c r="K8673">
        <v>2</v>
      </c>
      <c r="L8673" s="2">
        <v>1600</v>
      </c>
      <c r="M8673">
        <v>0</v>
      </c>
      <c r="N8673" s="2">
        <v>3200</v>
      </c>
      <c r="O8673" s="2">
        <v>0</v>
      </c>
      <c r="P8673" s="2">
        <v>3200</v>
      </c>
      <c r="Q8673" s="2">
        <v>2127.73</v>
      </c>
      <c r="R8673" s="2">
        <v>1072.27</v>
      </c>
      <c r="S8673" t="s">
        <v>36</v>
      </c>
      <c r="T8673" t="s">
        <v>222</v>
      </c>
      <c r="U8673" t="s">
        <v>38</v>
      </c>
      <c r="V8673" t="s">
        <v>39</v>
      </c>
      <c r="W8673" t="s">
        <v>40</v>
      </c>
      <c r="X8673" t="s">
        <v>67</v>
      </c>
      <c r="Y8673" t="s">
        <v>56</v>
      </c>
      <c r="Z8673" t="s">
        <v>43</v>
      </c>
      <c r="AA8673" t="s">
        <v>44</v>
      </c>
      <c r="AB8673" t="s">
        <v>44</v>
      </c>
    </row>
    <row r="8674" spans="1:28" x14ac:dyDescent="0.25">
      <c r="A8674" t="s">
        <v>13699</v>
      </c>
      <c r="B8674" s="1">
        <v>45993</v>
      </c>
      <c r="C8674" t="s">
        <v>9036</v>
      </c>
      <c r="D8674" t="s">
        <v>9037</v>
      </c>
      <c r="E8674">
        <v>27</v>
      </c>
      <c r="F8674" t="s">
        <v>48</v>
      </c>
      <c r="G8674" t="s">
        <v>285</v>
      </c>
      <c r="H8674" t="s">
        <v>286</v>
      </c>
      <c r="I8674" t="s">
        <v>34</v>
      </c>
      <c r="J8674" t="s">
        <v>121</v>
      </c>
      <c r="K8674">
        <v>3</v>
      </c>
      <c r="L8674" s="2">
        <v>3200</v>
      </c>
      <c r="M8674">
        <v>15</v>
      </c>
      <c r="N8674" s="2">
        <v>9600</v>
      </c>
      <c r="O8674" s="2">
        <v>1440</v>
      </c>
      <c r="P8674" s="2">
        <v>8160</v>
      </c>
      <c r="Q8674" s="2">
        <v>4922.25</v>
      </c>
      <c r="R8674" s="2">
        <v>3237.75</v>
      </c>
      <c r="S8674" t="s">
        <v>36</v>
      </c>
      <c r="T8674" t="s">
        <v>114</v>
      </c>
      <c r="U8674" t="s">
        <v>115</v>
      </c>
      <c r="V8674" t="s">
        <v>39</v>
      </c>
      <c r="W8674" t="s">
        <v>92</v>
      </c>
      <c r="X8674" t="s">
        <v>97</v>
      </c>
      <c r="Y8674" t="s">
        <v>56</v>
      </c>
      <c r="Z8674" t="s">
        <v>43</v>
      </c>
      <c r="AA8674" t="s">
        <v>44</v>
      </c>
      <c r="AB8674" t="s">
        <v>44</v>
      </c>
    </row>
    <row r="8675" spans="1:28" x14ac:dyDescent="0.25">
      <c r="A8675" t="s">
        <v>13700</v>
      </c>
      <c r="B8675" s="1">
        <v>45993</v>
      </c>
      <c r="C8675" t="s">
        <v>4827</v>
      </c>
      <c r="D8675" t="s">
        <v>4828</v>
      </c>
      <c r="E8675">
        <v>19</v>
      </c>
      <c r="F8675" t="s">
        <v>31</v>
      </c>
      <c r="G8675" t="s">
        <v>134</v>
      </c>
      <c r="H8675" t="s">
        <v>135</v>
      </c>
      <c r="I8675" t="s">
        <v>62</v>
      </c>
      <c r="J8675" t="s">
        <v>130</v>
      </c>
      <c r="K8675">
        <v>1</v>
      </c>
      <c r="L8675" s="2">
        <v>8500</v>
      </c>
      <c r="M8675">
        <v>15</v>
      </c>
      <c r="N8675" s="2">
        <v>8500</v>
      </c>
      <c r="O8675" s="2">
        <v>1275</v>
      </c>
      <c r="P8675" s="2">
        <v>7225</v>
      </c>
      <c r="Q8675" s="2">
        <v>4993.24</v>
      </c>
      <c r="R8675" s="2">
        <v>2231.7600000000002</v>
      </c>
      <c r="S8675" t="s">
        <v>36</v>
      </c>
      <c r="T8675" t="s">
        <v>178</v>
      </c>
      <c r="U8675" t="s">
        <v>154</v>
      </c>
      <c r="V8675" t="s">
        <v>39</v>
      </c>
      <c r="W8675" t="s">
        <v>40</v>
      </c>
      <c r="X8675" t="s">
        <v>41</v>
      </c>
      <c r="Y8675" t="s">
        <v>56</v>
      </c>
      <c r="Z8675" t="s">
        <v>43</v>
      </c>
      <c r="AA8675" t="s">
        <v>44</v>
      </c>
      <c r="AB8675" t="s">
        <v>44</v>
      </c>
    </row>
    <row r="8676" spans="1:28" x14ac:dyDescent="0.25">
      <c r="A8676" t="s">
        <v>13701</v>
      </c>
      <c r="B8676" s="1">
        <v>45993</v>
      </c>
      <c r="C8676" t="s">
        <v>1165</v>
      </c>
      <c r="D8676" t="s">
        <v>1166</v>
      </c>
      <c r="E8676">
        <v>33</v>
      </c>
      <c r="F8676" t="s">
        <v>48</v>
      </c>
      <c r="G8676" t="s">
        <v>72</v>
      </c>
      <c r="H8676" t="s">
        <v>73</v>
      </c>
      <c r="I8676" t="s">
        <v>74</v>
      </c>
      <c r="J8676" t="s">
        <v>75</v>
      </c>
      <c r="K8676">
        <v>5</v>
      </c>
      <c r="L8676" s="2">
        <v>2200</v>
      </c>
      <c r="M8676">
        <v>15</v>
      </c>
      <c r="N8676" s="2">
        <v>11000</v>
      </c>
      <c r="O8676" s="2">
        <v>1650</v>
      </c>
      <c r="P8676" s="2">
        <v>9350</v>
      </c>
      <c r="Q8676" s="2">
        <v>7020.56</v>
      </c>
      <c r="R8676" s="2">
        <v>2329.44</v>
      </c>
      <c r="S8676" t="s">
        <v>53</v>
      </c>
      <c r="T8676" t="s">
        <v>263</v>
      </c>
      <c r="U8676" t="s">
        <v>91</v>
      </c>
      <c r="V8676" t="s">
        <v>39</v>
      </c>
      <c r="W8676" t="s">
        <v>124</v>
      </c>
      <c r="X8676" t="s">
        <v>97</v>
      </c>
      <c r="Y8676" t="s">
        <v>42</v>
      </c>
      <c r="Z8676" t="s">
        <v>43</v>
      </c>
      <c r="AA8676" t="s">
        <v>44</v>
      </c>
      <c r="AB8676" t="s">
        <v>44</v>
      </c>
    </row>
    <row r="8677" spans="1:28" x14ac:dyDescent="0.25">
      <c r="A8677" t="s">
        <v>13702</v>
      </c>
      <c r="B8677" s="1">
        <v>45993</v>
      </c>
      <c r="C8677" t="s">
        <v>1113</v>
      </c>
      <c r="D8677" t="s">
        <v>1114</v>
      </c>
      <c r="E8677">
        <v>27</v>
      </c>
      <c r="F8677" t="s">
        <v>48</v>
      </c>
      <c r="G8677" t="s">
        <v>112</v>
      </c>
      <c r="H8677" t="s">
        <v>113</v>
      </c>
      <c r="I8677" t="s">
        <v>103</v>
      </c>
      <c r="J8677" t="s">
        <v>104</v>
      </c>
      <c r="K8677">
        <v>2</v>
      </c>
      <c r="L8677" s="2">
        <v>650</v>
      </c>
      <c r="M8677">
        <v>30</v>
      </c>
      <c r="N8677" s="2">
        <v>1300</v>
      </c>
      <c r="O8677" s="2">
        <v>390</v>
      </c>
      <c r="P8677" s="2">
        <v>910</v>
      </c>
      <c r="Q8677" s="2">
        <v>678.45</v>
      </c>
      <c r="R8677" s="2">
        <v>231.55</v>
      </c>
      <c r="S8677" t="s">
        <v>53</v>
      </c>
      <c r="T8677" t="s">
        <v>65</v>
      </c>
      <c r="U8677" t="s">
        <v>65</v>
      </c>
      <c r="V8677" t="s">
        <v>39</v>
      </c>
      <c r="W8677" t="s">
        <v>83</v>
      </c>
      <c r="X8677" t="s">
        <v>41</v>
      </c>
      <c r="Y8677" t="s">
        <v>42</v>
      </c>
      <c r="Z8677" t="s">
        <v>43</v>
      </c>
      <c r="AA8677" t="s">
        <v>44</v>
      </c>
      <c r="AB8677" t="s">
        <v>44</v>
      </c>
    </row>
    <row r="8678" spans="1:28" x14ac:dyDescent="0.25">
      <c r="A8678" t="s">
        <v>13703</v>
      </c>
      <c r="B8678" s="1">
        <v>45993</v>
      </c>
      <c r="C8678" t="s">
        <v>5456</v>
      </c>
      <c r="D8678" t="s">
        <v>5457</v>
      </c>
      <c r="E8678">
        <v>23</v>
      </c>
      <c r="F8678" t="s">
        <v>31</v>
      </c>
      <c r="G8678" t="s">
        <v>88</v>
      </c>
      <c r="H8678" t="s">
        <v>89</v>
      </c>
      <c r="I8678" t="s">
        <v>62</v>
      </c>
      <c r="J8678" t="s">
        <v>63</v>
      </c>
      <c r="K8678">
        <v>1</v>
      </c>
      <c r="L8678" s="2">
        <v>4200</v>
      </c>
      <c r="M8678">
        <v>20</v>
      </c>
      <c r="N8678" s="2">
        <v>4200</v>
      </c>
      <c r="O8678" s="2">
        <v>840</v>
      </c>
      <c r="P8678" s="2">
        <v>3360</v>
      </c>
      <c r="Q8678" s="2">
        <v>2586.37</v>
      </c>
      <c r="R8678" s="2">
        <v>773.63</v>
      </c>
      <c r="S8678" t="s">
        <v>53</v>
      </c>
      <c r="T8678" t="s">
        <v>65</v>
      </c>
      <c r="U8678" t="s">
        <v>65</v>
      </c>
      <c r="V8678" t="s">
        <v>39</v>
      </c>
      <c r="W8678" t="s">
        <v>137</v>
      </c>
      <c r="X8678" t="s">
        <v>67</v>
      </c>
      <c r="Y8678" t="s">
        <v>56</v>
      </c>
      <c r="Z8678" t="s">
        <v>107</v>
      </c>
      <c r="AA8678" t="s">
        <v>68</v>
      </c>
      <c r="AB8678" t="s">
        <v>44</v>
      </c>
    </row>
    <row r="8679" spans="1:28" x14ac:dyDescent="0.25">
      <c r="A8679" t="s">
        <v>13704</v>
      </c>
      <c r="B8679" s="1">
        <v>45993</v>
      </c>
      <c r="C8679" t="s">
        <v>4763</v>
      </c>
      <c r="D8679" t="s">
        <v>4764</v>
      </c>
      <c r="E8679">
        <v>21</v>
      </c>
      <c r="F8679" t="s">
        <v>48</v>
      </c>
      <c r="G8679" t="s">
        <v>49</v>
      </c>
      <c r="H8679" t="s">
        <v>50</v>
      </c>
      <c r="I8679" t="s">
        <v>51</v>
      </c>
      <c r="J8679" t="s">
        <v>52</v>
      </c>
      <c r="K8679">
        <v>3</v>
      </c>
      <c r="L8679" s="2">
        <v>500</v>
      </c>
      <c r="M8679">
        <v>15</v>
      </c>
      <c r="N8679" s="2">
        <v>1500</v>
      </c>
      <c r="O8679" s="2">
        <v>225</v>
      </c>
      <c r="P8679" s="2">
        <v>1275</v>
      </c>
      <c r="Q8679" s="2">
        <v>959.91</v>
      </c>
      <c r="R8679" s="2">
        <v>315.08999999999997</v>
      </c>
      <c r="S8679" t="s">
        <v>53</v>
      </c>
      <c r="T8679" t="s">
        <v>222</v>
      </c>
      <c r="U8679" t="s">
        <v>38</v>
      </c>
      <c r="V8679" t="s">
        <v>39</v>
      </c>
      <c r="W8679" t="s">
        <v>137</v>
      </c>
      <c r="X8679" t="s">
        <v>41</v>
      </c>
      <c r="Y8679" t="s">
        <v>56</v>
      </c>
      <c r="Z8679" t="s">
        <v>43</v>
      </c>
      <c r="AA8679" t="s">
        <v>44</v>
      </c>
      <c r="AB8679" t="s">
        <v>44</v>
      </c>
    </row>
    <row r="8680" spans="1:28" x14ac:dyDescent="0.25">
      <c r="A8680" t="s">
        <v>13705</v>
      </c>
      <c r="B8680" s="1">
        <v>45993</v>
      </c>
      <c r="C8680" t="s">
        <v>2242</v>
      </c>
      <c r="D8680" t="s">
        <v>2243</v>
      </c>
      <c r="E8680">
        <v>30</v>
      </c>
      <c r="F8680" t="s">
        <v>111</v>
      </c>
      <c r="G8680" t="s">
        <v>101</v>
      </c>
      <c r="H8680" t="s">
        <v>102</v>
      </c>
      <c r="I8680" t="s">
        <v>103</v>
      </c>
      <c r="J8680" t="s">
        <v>104</v>
      </c>
      <c r="K8680">
        <v>3</v>
      </c>
      <c r="L8680" s="2">
        <v>1800</v>
      </c>
      <c r="M8680">
        <v>25</v>
      </c>
      <c r="N8680" s="2">
        <v>5400</v>
      </c>
      <c r="O8680" s="2">
        <v>1350</v>
      </c>
      <c r="P8680" s="2">
        <v>4050</v>
      </c>
      <c r="Q8680" s="2">
        <v>2578.13</v>
      </c>
      <c r="R8680" s="2">
        <v>1471.87</v>
      </c>
      <c r="S8680" t="s">
        <v>53</v>
      </c>
      <c r="T8680" t="s">
        <v>153</v>
      </c>
      <c r="U8680" t="s">
        <v>154</v>
      </c>
      <c r="V8680" t="s">
        <v>39</v>
      </c>
      <c r="W8680" t="s">
        <v>124</v>
      </c>
      <c r="X8680" t="s">
        <v>67</v>
      </c>
      <c r="Y8680" t="s">
        <v>56</v>
      </c>
      <c r="Z8680" t="s">
        <v>223</v>
      </c>
      <c r="AA8680" t="s">
        <v>44</v>
      </c>
      <c r="AB8680" t="s">
        <v>44</v>
      </c>
    </row>
    <row r="8681" spans="1:28" x14ac:dyDescent="0.25">
      <c r="A8681" t="s">
        <v>13706</v>
      </c>
      <c r="B8681" s="1">
        <v>45993</v>
      </c>
      <c r="C8681" t="s">
        <v>9479</v>
      </c>
      <c r="D8681" t="s">
        <v>9480</v>
      </c>
      <c r="E8681">
        <v>44</v>
      </c>
      <c r="F8681" t="s">
        <v>48</v>
      </c>
      <c r="G8681" t="s">
        <v>128</v>
      </c>
      <c r="H8681" t="s">
        <v>129</v>
      </c>
      <c r="I8681" t="s">
        <v>74</v>
      </c>
      <c r="J8681" t="s">
        <v>130</v>
      </c>
      <c r="K8681">
        <v>4</v>
      </c>
      <c r="L8681" s="2">
        <v>1700</v>
      </c>
      <c r="M8681">
        <v>15</v>
      </c>
      <c r="N8681" s="2">
        <v>6800</v>
      </c>
      <c r="O8681" s="2">
        <v>1020</v>
      </c>
      <c r="P8681" s="2">
        <v>5780</v>
      </c>
      <c r="Q8681" s="2">
        <v>3197.98</v>
      </c>
      <c r="R8681" s="2">
        <v>2582.02</v>
      </c>
      <c r="S8681" t="s">
        <v>53</v>
      </c>
      <c r="T8681" t="s">
        <v>398</v>
      </c>
      <c r="U8681" t="s">
        <v>399</v>
      </c>
      <c r="V8681" t="s">
        <v>39</v>
      </c>
      <c r="W8681" t="s">
        <v>40</v>
      </c>
      <c r="X8681" t="s">
        <v>97</v>
      </c>
      <c r="Y8681" t="s">
        <v>56</v>
      </c>
      <c r="Z8681" t="s">
        <v>43</v>
      </c>
      <c r="AA8681" t="s">
        <v>44</v>
      </c>
      <c r="AB8681" t="s">
        <v>44</v>
      </c>
    </row>
    <row r="8682" spans="1:28" x14ac:dyDescent="0.25">
      <c r="A8682" t="s">
        <v>13707</v>
      </c>
      <c r="B8682" s="1">
        <v>45994</v>
      </c>
      <c r="C8682" t="s">
        <v>1078</v>
      </c>
      <c r="D8682" t="s">
        <v>1079</v>
      </c>
      <c r="E8682">
        <v>50</v>
      </c>
      <c r="F8682" t="s">
        <v>48</v>
      </c>
      <c r="G8682" t="s">
        <v>176</v>
      </c>
      <c r="H8682" t="s">
        <v>177</v>
      </c>
      <c r="I8682" t="s">
        <v>34</v>
      </c>
      <c r="J8682" t="s">
        <v>35</v>
      </c>
      <c r="K8682">
        <v>1</v>
      </c>
      <c r="L8682" s="2">
        <v>6500</v>
      </c>
      <c r="M8682">
        <v>5</v>
      </c>
      <c r="N8682" s="2">
        <v>6500</v>
      </c>
      <c r="O8682" s="2">
        <v>325</v>
      </c>
      <c r="P8682" s="2">
        <v>6175</v>
      </c>
      <c r="Q8682" s="2">
        <v>3663.08</v>
      </c>
      <c r="R8682" s="2">
        <v>2511.92</v>
      </c>
      <c r="S8682" t="s">
        <v>64</v>
      </c>
      <c r="T8682" t="s">
        <v>136</v>
      </c>
      <c r="U8682" t="s">
        <v>38</v>
      </c>
      <c r="V8682" t="s">
        <v>39</v>
      </c>
      <c r="W8682" t="s">
        <v>66</v>
      </c>
      <c r="X8682" t="s">
        <v>67</v>
      </c>
      <c r="Y8682" t="s">
        <v>42</v>
      </c>
      <c r="Z8682" t="s">
        <v>43</v>
      </c>
      <c r="AA8682" t="s">
        <v>68</v>
      </c>
      <c r="AB8682" t="s">
        <v>44</v>
      </c>
    </row>
    <row r="8683" spans="1:28" x14ac:dyDescent="0.25">
      <c r="A8683" t="s">
        <v>13708</v>
      </c>
      <c r="B8683" s="1">
        <v>45994</v>
      </c>
      <c r="C8683" t="s">
        <v>10095</v>
      </c>
      <c r="D8683" t="s">
        <v>10096</v>
      </c>
      <c r="E8683">
        <v>25</v>
      </c>
      <c r="F8683" t="s">
        <v>48</v>
      </c>
      <c r="G8683" t="s">
        <v>112</v>
      </c>
      <c r="H8683" t="s">
        <v>113</v>
      </c>
      <c r="I8683" t="s">
        <v>103</v>
      </c>
      <c r="J8683" t="s">
        <v>104</v>
      </c>
      <c r="K8683">
        <v>4</v>
      </c>
      <c r="L8683" s="2">
        <v>650</v>
      </c>
      <c r="M8683">
        <v>15</v>
      </c>
      <c r="N8683" s="2">
        <v>2600</v>
      </c>
      <c r="O8683" s="2">
        <v>390</v>
      </c>
      <c r="P8683" s="2">
        <v>2210</v>
      </c>
      <c r="Q8683" s="2">
        <v>1517.9</v>
      </c>
      <c r="R8683" s="2">
        <v>692.1</v>
      </c>
      <c r="S8683" t="s">
        <v>53</v>
      </c>
      <c r="T8683" t="s">
        <v>114</v>
      </c>
      <c r="U8683" t="s">
        <v>115</v>
      </c>
      <c r="V8683" t="s">
        <v>39</v>
      </c>
      <c r="W8683" t="s">
        <v>124</v>
      </c>
      <c r="X8683" t="s">
        <v>41</v>
      </c>
      <c r="Y8683" t="s">
        <v>56</v>
      </c>
      <c r="Z8683" t="s">
        <v>43</v>
      </c>
      <c r="AA8683" t="s">
        <v>44</v>
      </c>
      <c r="AB8683" t="s">
        <v>44</v>
      </c>
    </row>
    <row r="8684" spans="1:28" x14ac:dyDescent="0.25">
      <c r="A8684" t="s">
        <v>13709</v>
      </c>
      <c r="B8684" s="1">
        <v>45994</v>
      </c>
      <c r="C8684" t="s">
        <v>8510</v>
      </c>
      <c r="D8684" t="s">
        <v>8511</v>
      </c>
      <c r="E8684">
        <v>32</v>
      </c>
      <c r="F8684" t="s">
        <v>48</v>
      </c>
      <c r="G8684" t="s">
        <v>207</v>
      </c>
      <c r="H8684" t="s">
        <v>208</v>
      </c>
      <c r="I8684" t="s">
        <v>34</v>
      </c>
      <c r="J8684" t="s">
        <v>143</v>
      </c>
      <c r="K8684">
        <v>1</v>
      </c>
      <c r="L8684" s="2">
        <v>18000</v>
      </c>
      <c r="M8684">
        <v>15</v>
      </c>
      <c r="N8684" s="2">
        <v>18000</v>
      </c>
      <c r="O8684" s="2">
        <v>2700</v>
      </c>
      <c r="P8684" s="2">
        <v>15300</v>
      </c>
      <c r="Q8684" s="2">
        <v>10045.790000000001</v>
      </c>
      <c r="R8684" s="2">
        <v>5254.21</v>
      </c>
      <c r="S8684" t="s">
        <v>53</v>
      </c>
      <c r="T8684" t="s">
        <v>407</v>
      </c>
      <c r="U8684" t="s">
        <v>408</v>
      </c>
      <c r="V8684" t="s">
        <v>39</v>
      </c>
      <c r="W8684" t="s">
        <v>83</v>
      </c>
      <c r="X8684" t="s">
        <v>97</v>
      </c>
      <c r="Y8684" t="s">
        <v>84</v>
      </c>
      <c r="Z8684" t="s">
        <v>43</v>
      </c>
      <c r="AA8684" t="s">
        <v>44</v>
      </c>
      <c r="AB8684" t="s">
        <v>44</v>
      </c>
    </row>
    <row r="8685" spans="1:28" x14ac:dyDescent="0.25">
      <c r="A8685" t="s">
        <v>13710</v>
      </c>
      <c r="B8685" s="1">
        <v>45994</v>
      </c>
      <c r="C8685" t="s">
        <v>8753</v>
      </c>
      <c r="D8685" t="s">
        <v>8754</v>
      </c>
      <c r="E8685">
        <v>50</v>
      </c>
      <c r="F8685" t="s">
        <v>48</v>
      </c>
      <c r="G8685" t="s">
        <v>72</v>
      </c>
      <c r="H8685" t="s">
        <v>73</v>
      </c>
      <c r="I8685" t="s">
        <v>74</v>
      </c>
      <c r="J8685" t="s">
        <v>75</v>
      </c>
      <c r="K8685">
        <v>2</v>
      </c>
      <c r="L8685" s="2">
        <v>2200</v>
      </c>
      <c r="M8685">
        <v>10</v>
      </c>
      <c r="N8685" s="2">
        <v>4400</v>
      </c>
      <c r="O8685" s="2">
        <v>440</v>
      </c>
      <c r="P8685" s="2">
        <v>3960</v>
      </c>
      <c r="Q8685" s="2">
        <v>2374.31</v>
      </c>
      <c r="R8685" s="2">
        <v>1585.69</v>
      </c>
      <c r="S8685" t="s">
        <v>53</v>
      </c>
      <c r="T8685" t="s">
        <v>398</v>
      </c>
      <c r="U8685" t="s">
        <v>399</v>
      </c>
      <c r="V8685" t="s">
        <v>39</v>
      </c>
      <c r="W8685" t="s">
        <v>137</v>
      </c>
      <c r="X8685" t="s">
        <v>67</v>
      </c>
      <c r="Y8685" t="s">
        <v>42</v>
      </c>
      <c r="Z8685" t="s">
        <v>107</v>
      </c>
      <c r="AA8685" t="s">
        <v>44</v>
      </c>
      <c r="AB8685" t="s">
        <v>44</v>
      </c>
    </row>
    <row r="8686" spans="1:28" x14ac:dyDescent="0.25">
      <c r="A8686" t="s">
        <v>13711</v>
      </c>
      <c r="B8686" s="1">
        <v>45994</v>
      </c>
      <c r="C8686" t="s">
        <v>827</v>
      </c>
      <c r="D8686" t="s">
        <v>828</v>
      </c>
      <c r="E8686">
        <v>45</v>
      </c>
      <c r="F8686" t="s">
        <v>48</v>
      </c>
      <c r="G8686" t="s">
        <v>243</v>
      </c>
      <c r="H8686" t="s">
        <v>244</v>
      </c>
      <c r="I8686" t="s">
        <v>103</v>
      </c>
      <c r="J8686" t="s">
        <v>104</v>
      </c>
      <c r="K8686">
        <v>2</v>
      </c>
      <c r="L8686" s="2">
        <v>450</v>
      </c>
      <c r="M8686">
        <v>5</v>
      </c>
      <c r="N8686" s="2">
        <v>900</v>
      </c>
      <c r="O8686" s="2">
        <v>45</v>
      </c>
      <c r="P8686" s="2">
        <v>855</v>
      </c>
      <c r="Q8686" s="2">
        <v>538.67999999999995</v>
      </c>
      <c r="R8686" s="2">
        <v>316.32</v>
      </c>
      <c r="S8686" t="s">
        <v>64</v>
      </c>
      <c r="T8686" t="s">
        <v>153</v>
      </c>
      <c r="U8686" t="s">
        <v>154</v>
      </c>
      <c r="V8686" t="s">
        <v>39</v>
      </c>
      <c r="W8686" t="s">
        <v>83</v>
      </c>
      <c r="X8686" t="s">
        <v>67</v>
      </c>
      <c r="Y8686" t="s">
        <v>56</v>
      </c>
      <c r="Z8686" t="s">
        <v>107</v>
      </c>
      <c r="AA8686" t="s">
        <v>44</v>
      </c>
      <c r="AB8686" t="s">
        <v>44</v>
      </c>
    </row>
    <row r="8687" spans="1:28" x14ac:dyDescent="0.25">
      <c r="A8687" t="s">
        <v>13712</v>
      </c>
      <c r="B8687" s="1">
        <v>45994</v>
      </c>
      <c r="C8687" t="s">
        <v>878</v>
      </c>
      <c r="D8687" t="s">
        <v>879</v>
      </c>
      <c r="E8687">
        <v>27</v>
      </c>
      <c r="F8687" t="s">
        <v>31</v>
      </c>
      <c r="G8687" t="s">
        <v>188</v>
      </c>
      <c r="H8687" t="s">
        <v>189</v>
      </c>
      <c r="I8687" t="s">
        <v>34</v>
      </c>
      <c r="J8687" t="s">
        <v>190</v>
      </c>
      <c r="K8687">
        <v>1</v>
      </c>
      <c r="L8687" s="2">
        <v>1800</v>
      </c>
      <c r="M8687">
        <v>15</v>
      </c>
      <c r="N8687" s="2">
        <v>1800</v>
      </c>
      <c r="O8687" s="2">
        <v>270</v>
      </c>
      <c r="P8687" s="2">
        <v>1530</v>
      </c>
      <c r="Q8687" s="2">
        <v>1170.9100000000001</v>
      </c>
      <c r="R8687" s="2">
        <v>359.09</v>
      </c>
      <c r="S8687" t="s">
        <v>36</v>
      </c>
      <c r="T8687" t="s">
        <v>136</v>
      </c>
      <c r="U8687" t="s">
        <v>38</v>
      </c>
      <c r="V8687" t="s">
        <v>39</v>
      </c>
      <c r="W8687" t="s">
        <v>83</v>
      </c>
      <c r="X8687" t="s">
        <v>67</v>
      </c>
      <c r="Y8687" t="s">
        <v>56</v>
      </c>
      <c r="Z8687" t="s">
        <v>43</v>
      </c>
      <c r="AA8687" t="s">
        <v>44</v>
      </c>
      <c r="AB8687" t="s">
        <v>44</v>
      </c>
    </row>
    <row r="8688" spans="1:28" x14ac:dyDescent="0.25">
      <c r="A8688" t="s">
        <v>13713</v>
      </c>
      <c r="B8688" s="1">
        <v>45994</v>
      </c>
      <c r="C8688" t="s">
        <v>3420</v>
      </c>
      <c r="D8688" t="s">
        <v>3421</v>
      </c>
      <c r="E8688">
        <v>57</v>
      </c>
      <c r="F8688" t="s">
        <v>31</v>
      </c>
      <c r="G8688" t="s">
        <v>352</v>
      </c>
      <c r="H8688" t="s">
        <v>353</v>
      </c>
      <c r="I8688" t="s">
        <v>103</v>
      </c>
      <c r="J8688" t="s">
        <v>104</v>
      </c>
      <c r="K8688">
        <v>2</v>
      </c>
      <c r="L8688" s="2">
        <v>850</v>
      </c>
      <c r="M8688">
        <v>5</v>
      </c>
      <c r="N8688" s="2">
        <v>1700</v>
      </c>
      <c r="O8688" s="2">
        <v>85</v>
      </c>
      <c r="P8688" s="2">
        <v>1615</v>
      </c>
      <c r="Q8688" s="2">
        <v>941.76</v>
      </c>
      <c r="R8688" s="2">
        <v>673.24</v>
      </c>
      <c r="S8688" t="s">
        <v>53</v>
      </c>
      <c r="T8688" t="s">
        <v>114</v>
      </c>
      <c r="U8688" t="s">
        <v>115</v>
      </c>
      <c r="V8688" t="s">
        <v>39</v>
      </c>
      <c r="W8688" t="s">
        <v>124</v>
      </c>
      <c r="X8688" t="s">
        <v>97</v>
      </c>
      <c r="Y8688" t="s">
        <v>42</v>
      </c>
      <c r="Z8688" t="s">
        <v>43</v>
      </c>
      <c r="AA8688" t="s">
        <v>44</v>
      </c>
      <c r="AB8688" t="s">
        <v>44</v>
      </c>
    </row>
    <row r="8689" spans="1:28" x14ac:dyDescent="0.25">
      <c r="A8689" t="s">
        <v>13714</v>
      </c>
      <c r="B8689" s="1">
        <v>45995</v>
      </c>
      <c r="C8689" t="s">
        <v>10852</v>
      </c>
      <c r="D8689" t="s">
        <v>10853</v>
      </c>
      <c r="E8689">
        <v>41</v>
      </c>
      <c r="F8689" t="s">
        <v>31</v>
      </c>
      <c r="G8689" t="s">
        <v>168</v>
      </c>
      <c r="H8689" t="s">
        <v>169</v>
      </c>
      <c r="I8689" t="s">
        <v>62</v>
      </c>
      <c r="J8689" t="s">
        <v>143</v>
      </c>
      <c r="K8689">
        <v>1</v>
      </c>
      <c r="L8689" s="2">
        <v>1800</v>
      </c>
      <c r="M8689">
        <v>5</v>
      </c>
      <c r="N8689" s="2">
        <v>1800</v>
      </c>
      <c r="O8689" s="2">
        <v>90</v>
      </c>
      <c r="P8689" s="2">
        <v>1710</v>
      </c>
      <c r="Q8689" s="2">
        <v>1339.19</v>
      </c>
      <c r="R8689" s="2">
        <v>370.81</v>
      </c>
      <c r="S8689" t="s">
        <v>36</v>
      </c>
      <c r="T8689" t="s">
        <v>407</v>
      </c>
      <c r="U8689" t="s">
        <v>408</v>
      </c>
      <c r="V8689" t="s">
        <v>39</v>
      </c>
      <c r="W8689" t="s">
        <v>92</v>
      </c>
      <c r="X8689" t="s">
        <v>97</v>
      </c>
      <c r="Y8689" t="s">
        <v>56</v>
      </c>
      <c r="Z8689" t="s">
        <v>107</v>
      </c>
      <c r="AA8689" t="s">
        <v>44</v>
      </c>
      <c r="AB8689" t="s">
        <v>44</v>
      </c>
    </row>
    <row r="8690" spans="1:28" x14ac:dyDescent="0.25">
      <c r="A8690" t="s">
        <v>13715</v>
      </c>
      <c r="B8690" s="1">
        <v>45995</v>
      </c>
      <c r="C8690" t="s">
        <v>13716</v>
      </c>
      <c r="D8690" t="s">
        <v>13717</v>
      </c>
      <c r="E8690">
        <v>55</v>
      </c>
      <c r="F8690" t="s">
        <v>48</v>
      </c>
      <c r="G8690" t="s">
        <v>207</v>
      </c>
      <c r="H8690" t="s">
        <v>208</v>
      </c>
      <c r="I8690" t="s">
        <v>34</v>
      </c>
      <c r="J8690" t="s">
        <v>143</v>
      </c>
      <c r="K8690">
        <v>2</v>
      </c>
      <c r="L8690" s="2">
        <v>18000</v>
      </c>
      <c r="M8690">
        <v>5</v>
      </c>
      <c r="N8690" s="2">
        <v>36000</v>
      </c>
      <c r="O8690" s="2">
        <v>1800</v>
      </c>
      <c r="P8690" s="2">
        <v>34200</v>
      </c>
      <c r="Q8690" s="2">
        <v>21786.42</v>
      </c>
      <c r="R8690" s="2">
        <v>12413.58</v>
      </c>
      <c r="S8690" t="s">
        <v>36</v>
      </c>
      <c r="T8690" t="s">
        <v>105</v>
      </c>
      <c r="U8690" t="s">
        <v>106</v>
      </c>
      <c r="V8690" t="s">
        <v>39</v>
      </c>
      <c r="W8690" t="s">
        <v>83</v>
      </c>
      <c r="X8690" t="s">
        <v>97</v>
      </c>
      <c r="Y8690" t="s">
        <v>56</v>
      </c>
      <c r="Z8690" t="s">
        <v>107</v>
      </c>
      <c r="AA8690" t="s">
        <v>44</v>
      </c>
      <c r="AB8690" t="s">
        <v>44</v>
      </c>
    </row>
    <row r="8691" spans="1:28" x14ac:dyDescent="0.25">
      <c r="A8691" t="s">
        <v>13718</v>
      </c>
      <c r="B8691" s="1">
        <v>45995</v>
      </c>
      <c r="C8691" t="s">
        <v>1445</v>
      </c>
      <c r="D8691" t="s">
        <v>1446</v>
      </c>
      <c r="E8691">
        <v>60</v>
      </c>
      <c r="F8691" t="s">
        <v>48</v>
      </c>
      <c r="G8691" t="s">
        <v>134</v>
      </c>
      <c r="H8691" t="s">
        <v>135</v>
      </c>
      <c r="I8691" t="s">
        <v>62</v>
      </c>
      <c r="J8691" t="s">
        <v>130</v>
      </c>
      <c r="K8691">
        <v>4</v>
      </c>
      <c r="L8691" s="2">
        <v>8500</v>
      </c>
      <c r="M8691">
        <v>5</v>
      </c>
      <c r="N8691" s="2">
        <v>34000</v>
      </c>
      <c r="O8691" s="2">
        <v>1700</v>
      </c>
      <c r="P8691" s="2">
        <v>32300</v>
      </c>
      <c r="Q8691" s="2">
        <v>18786.05</v>
      </c>
      <c r="R8691" s="2">
        <v>13513.95</v>
      </c>
      <c r="S8691" t="s">
        <v>64</v>
      </c>
      <c r="T8691" t="s">
        <v>96</v>
      </c>
      <c r="U8691" t="s">
        <v>96</v>
      </c>
      <c r="V8691" t="s">
        <v>39</v>
      </c>
      <c r="W8691" t="s">
        <v>124</v>
      </c>
      <c r="X8691" t="s">
        <v>41</v>
      </c>
      <c r="Y8691" t="s">
        <v>56</v>
      </c>
      <c r="Z8691" t="s">
        <v>223</v>
      </c>
      <c r="AA8691" t="s">
        <v>44</v>
      </c>
      <c r="AB8691" t="s">
        <v>44</v>
      </c>
    </row>
    <row r="8692" spans="1:28" x14ac:dyDescent="0.25">
      <c r="A8692" t="s">
        <v>13719</v>
      </c>
      <c r="B8692" s="1">
        <v>45995</v>
      </c>
      <c r="C8692" t="s">
        <v>11870</v>
      </c>
      <c r="D8692" t="s">
        <v>11871</v>
      </c>
      <c r="E8692">
        <v>48</v>
      </c>
      <c r="F8692" t="s">
        <v>48</v>
      </c>
      <c r="G8692" t="s">
        <v>227</v>
      </c>
      <c r="H8692" t="s">
        <v>228</v>
      </c>
      <c r="I8692" t="s">
        <v>74</v>
      </c>
      <c r="J8692" t="s">
        <v>75</v>
      </c>
      <c r="K8692">
        <v>6</v>
      </c>
      <c r="L8692" s="2">
        <v>1400</v>
      </c>
      <c r="M8692">
        <v>10</v>
      </c>
      <c r="N8692" s="2">
        <v>8400</v>
      </c>
      <c r="O8692" s="2">
        <v>840</v>
      </c>
      <c r="P8692" s="2">
        <v>7560</v>
      </c>
      <c r="Q8692" s="2">
        <v>6032.14</v>
      </c>
      <c r="R8692" s="2">
        <v>1527.86</v>
      </c>
      <c r="S8692" t="s">
        <v>53</v>
      </c>
      <c r="T8692" t="s">
        <v>90</v>
      </c>
      <c r="U8692" t="s">
        <v>91</v>
      </c>
      <c r="V8692" t="s">
        <v>39</v>
      </c>
      <c r="W8692" t="s">
        <v>66</v>
      </c>
      <c r="X8692" t="s">
        <v>97</v>
      </c>
      <c r="Y8692" t="s">
        <v>56</v>
      </c>
      <c r="Z8692" t="s">
        <v>43</v>
      </c>
      <c r="AA8692" t="s">
        <v>44</v>
      </c>
      <c r="AB8692" t="s">
        <v>44</v>
      </c>
    </row>
    <row r="8693" spans="1:28" x14ac:dyDescent="0.25">
      <c r="A8693" t="s">
        <v>13720</v>
      </c>
      <c r="B8693" s="1">
        <v>45995</v>
      </c>
      <c r="C8693" t="s">
        <v>8872</v>
      </c>
      <c r="D8693" t="s">
        <v>8873</v>
      </c>
      <c r="E8693">
        <v>29</v>
      </c>
      <c r="F8693" t="s">
        <v>31</v>
      </c>
      <c r="G8693" t="s">
        <v>298</v>
      </c>
      <c r="H8693" t="s">
        <v>299</v>
      </c>
      <c r="I8693" t="s">
        <v>103</v>
      </c>
      <c r="J8693" t="s">
        <v>104</v>
      </c>
      <c r="K8693">
        <v>3</v>
      </c>
      <c r="L8693" s="2">
        <v>700</v>
      </c>
      <c r="M8693">
        <v>25</v>
      </c>
      <c r="N8693" s="2">
        <v>2100</v>
      </c>
      <c r="O8693" s="2">
        <v>525</v>
      </c>
      <c r="P8693" s="2">
        <v>1575</v>
      </c>
      <c r="Q8693" s="2">
        <v>985.31</v>
      </c>
      <c r="R8693" s="2">
        <v>589.69000000000005</v>
      </c>
      <c r="S8693" t="s">
        <v>36</v>
      </c>
      <c r="T8693" t="s">
        <v>122</v>
      </c>
      <c r="U8693" t="s">
        <v>123</v>
      </c>
      <c r="V8693" t="s">
        <v>39</v>
      </c>
      <c r="W8693" t="s">
        <v>92</v>
      </c>
      <c r="X8693" t="s">
        <v>97</v>
      </c>
      <c r="Y8693" t="s">
        <v>56</v>
      </c>
      <c r="Z8693" t="s">
        <v>43</v>
      </c>
      <c r="AA8693" t="s">
        <v>44</v>
      </c>
      <c r="AB8693" t="s">
        <v>44</v>
      </c>
    </row>
    <row r="8694" spans="1:28" x14ac:dyDescent="0.25">
      <c r="A8694" t="s">
        <v>13721</v>
      </c>
      <c r="B8694" s="1">
        <v>45995</v>
      </c>
      <c r="C8694" t="s">
        <v>7510</v>
      </c>
      <c r="D8694" t="s">
        <v>7511</v>
      </c>
      <c r="E8694">
        <v>50</v>
      </c>
      <c r="F8694" t="s">
        <v>31</v>
      </c>
      <c r="G8694" t="s">
        <v>207</v>
      </c>
      <c r="H8694" t="s">
        <v>208</v>
      </c>
      <c r="I8694" t="s">
        <v>34</v>
      </c>
      <c r="J8694" t="s">
        <v>143</v>
      </c>
      <c r="K8694">
        <v>2</v>
      </c>
      <c r="L8694" s="2">
        <v>18000</v>
      </c>
      <c r="M8694">
        <v>20</v>
      </c>
      <c r="N8694" s="2">
        <v>36000</v>
      </c>
      <c r="O8694" s="2">
        <v>7200</v>
      </c>
      <c r="P8694" s="2">
        <v>28800</v>
      </c>
      <c r="Q8694" s="2">
        <v>19339.59</v>
      </c>
      <c r="R8694" s="2">
        <v>9460.41</v>
      </c>
      <c r="S8694" t="s">
        <v>36</v>
      </c>
      <c r="T8694" t="s">
        <v>398</v>
      </c>
      <c r="U8694" t="s">
        <v>399</v>
      </c>
      <c r="V8694" t="s">
        <v>39</v>
      </c>
      <c r="W8694" t="s">
        <v>40</v>
      </c>
      <c r="X8694" t="s">
        <v>41</v>
      </c>
      <c r="Y8694" t="s">
        <v>84</v>
      </c>
      <c r="Z8694" t="s">
        <v>43</v>
      </c>
      <c r="AA8694" t="s">
        <v>44</v>
      </c>
      <c r="AB8694" t="s">
        <v>44</v>
      </c>
    </row>
    <row r="8695" spans="1:28" x14ac:dyDescent="0.25">
      <c r="A8695" t="s">
        <v>13722</v>
      </c>
      <c r="B8695" s="1">
        <v>45996</v>
      </c>
      <c r="C8695" t="s">
        <v>6422</v>
      </c>
      <c r="D8695" t="s">
        <v>6423</v>
      </c>
      <c r="E8695">
        <v>44</v>
      </c>
      <c r="F8695" t="s">
        <v>31</v>
      </c>
      <c r="G8695" t="s">
        <v>134</v>
      </c>
      <c r="H8695" t="s">
        <v>135</v>
      </c>
      <c r="I8695" t="s">
        <v>62</v>
      </c>
      <c r="J8695" t="s">
        <v>130</v>
      </c>
      <c r="K8695">
        <v>1</v>
      </c>
      <c r="L8695" s="2">
        <v>8500</v>
      </c>
      <c r="M8695">
        <v>10</v>
      </c>
      <c r="N8695" s="2">
        <v>8500</v>
      </c>
      <c r="O8695" s="2">
        <v>850</v>
      </c>
      <c r="P8695" s="2">
        <v>7650</v>
      </c>
      <c r="Q8695" s="2">
        <v>5914.85</v>
      </c>
      <c r="R8695" s="2">
        <v>1735.15</v>
      </c>
      <c r="S8695" t="s">
        <v>36</v>
      </c>
      <c r="T8695" t="s">
        <v>37</v>
      </c>
      <c r="U8695" t="s">
        <v>38</v>
      </c>
      <c r="V8695" t="s">
        <v>39</v>
      </c>
      <c r="W8695" t="s">
        <v>137</v>
      </c>
      <c r="X8695" t="s">
        <v>41</v>
      </c>
      <c r="Y8695" t="s">
        <v>56</v>
      </c>
      <c r="Z8695" t="s">
        <v>43</v>
      </c>
      <c r="AA8695" t="s">
        <v>44</v>
      </c>
      <c r="AB8695" t="s">
        <v>44</v>
      </c>
    </row>
    <row r="8696" spans="1:28" x14ac:dyDescent="0.25">
      <c r="A8696" t="s">
        <v>13723</v>
      </c>
      <c r="B8696" s="1">
        <v>45996</v>
      </c>
      <c r="C8696" t="s">
        <v>2536</v>
      </c>
      <c r="D8696" t="s">
        <v>2537</v>
      </c>
      <c r="E8696">
        <v>34</v>
      </c>
      <c r="F8696" t="s">
        <v>48</v>
      </c>
      <c r="G8696" t="s">
        <v>49</v>
      </c>
      <c r="H8696" t="s">
        <v>50</v>
      </c>
      <c r="I8696" t="s">
        <v>51</v>
      </c>
      <c r="J8696" t="s">
        <v>52</v>
      </c>
      <c r="K8696">
        <v>2</v>
      </c>
      <c r="L8696" s="2">
        <v>500</v>
      </c>
      <c r="M8696">
        <v>5</v>
      </c>
      <c r="N8696" s="2">
        <v>1000</v>
      </c>
      <c r="O8696" s="2">
        <v>50</v>
      </c>
      <c r="P8696" s="2">
        <v>950</v>
      </c>
      <c r="Q8696" s="2">
        <v>712.09</v>
      </c>
      <c r="R8696" s="2">
        <v>237.91</v>
      </c>
      <c r="S8696" t="s">
        <v>64</v>
      </c>
      <c r="T8696" t="s">
        <v>76</v>
      </c>
      <c r="U8696" t="s">
        <v>77</v>
      </c>
      <c r="V8696" t="s">
        <v>39</v>
      </c>
      <c r="W8696" t="s">
        <v>92</v>
      </c>
      <c r="X8696" t="s">
        <v>67</v>
      </c>
      <c r="Y8696" t="s">
        <v>56</v>
      </c>
      <c r="Z8696" t="s">
        <v>43</v>
      </c>
      <c r="AA8696" t="s">
        <v>44</v>
      </c>
      <c r="AB8696" t="s">
        <v>44</v>
      </c>
    </row>
    <row r="8697" spans="1:28" x14ac:dyDescent="0.25">
      <c r="A8697" t="s">
        <v>13724</v>
      </c>
      <c r="B8697" s="1">
        <v>45996</v>
      </c>
      <c r="C8697" t="s">
        <v>3110</v>
      </c>
      <c r="D8697" t="s">
        <v>3111</v>
      </c>
      <c r="E8697">
        <v>23</v>
      </c>
      <c r="F8697" t="s">
        <v>48</v>
      </c>
      <c r="G8697" t="s">
        <v>128</v>
      </c>
      <c r="H8697" t="s">
        <v>129</v>
      </c>
      <c r="I8697" t="s">
        <v>74</v>
      </c>
      <c r="J8697" t="s">
        <v>130</v>
      </c>
      <c r="K8697">
        <v>2</v>
      </c>
      <c r="L8697" s="2">
        <v>1700</v>
      </c>
      <c r="M8697">
        <v>10</v>
      </c>
      <c r="N8697" s="2">
        <v>3400</v>
      </c>
      <c r="O8697" s="2">
        <v>340</v>
      </c>
      <c r="P8697" s="2">
        <v>3060</v>
      </c>
      <c r="Q8697" s="2">
        <v>2076.0500000000002</v>
      </c>
      <c r="R8697" s="2">
        <v>983.95</v>
      </c>
      <c r="S8697" t="s">
        <v>64</v>
      </c>
      <c r="T8697" t="s">
        <v>178</v>
      </c>
      <c r="U8697" t="s">
        <v>154</v>
      </c>
      <c r="V8697" t="s">
        <v>39</v>
      </c>
      <c r="W8697" t="s">
        <v>66</v>
      </c>
      <c r="X8697" t="s">
        <v>67</v>
      </c>
      <c r="Y8697" t="s">
        <v>42</v>
      </c>
      <c r="Z8697" t="s">
        <v>107</v>
      </c>
      <c r="AA8697" t="s">
        <v>44</v>
      </c>
      <c r="AB8697" t="s">
        <v>44</v>
      </c>
    </row>
    <row r="8698" spans="1:28" x14ac:dyDescent="0.25">
      <c r="A8698" t="s">
        <v>13725</v>
      </c>
      <c r="B8698" s="1">
        <v>45996</v>
      </c>
      <c r="C8698" t="s">
        <v>4793</v>
      </c>
      <c r="D8698" t="s">
        <v>4794</v>
      </c>
      <c r="E8698">
        <v>26</v>
      </c>
      <c r="F8698" t="s">
        <v>31</v>
      </c>
      <c r="G8698" t="s">
        <v>88</v>
      </c>
      <c r="H8698" t="s">
        <v>89</v>
      </c>
      <c r="I8698" t="s">
        <v>62</v>
      </c>
      <c r="J8698" t="s">
        <v>63</v>
      </c>
      <c r="K8698">
        <v>1</v>
      </c>
      <c r="L8698" s="2">
        <v>4200</v>
      </c>
      <c r="M8698">
        <v>5</v>
      </c>
      <c r="N8698" s="2">
        <v>4200</v>
      </c>
      <c r="O8698" s="2">
        <v>210</v>
      </c>
      <c r="P8698" s="2">
        <v>3990</v>
      </c>
      <c r="Q8698" s="2">
        <v>2757.17</v>
      </c>
      <c r="R8698" s="2">
        <v>1232.83</v>
      </c>
      <c r="S8698" t="s">
        <v>53</v>
      </c>
      <c r="T8698" t="s">
        <v>263</v>
      </c>
      <c r="U8698" t="s">
        <v>91</v>
      </c>
      <c r="V8698" t="s">
        <v>39</v>
      </c>
      <c r="W8698" t="s">
        <v>66</v>
      </c>
      <c r="X8698" t="s">
        <v>41</v>
      </c>
      <c r="Y8698" t="s">
        <v>56</v>
      </c>
      <c r="Z8698" t="s">
        <v>43</v>
      </c>
      <c r="AA8698" t="s">
        <v>44</v>
      </c>
      <c r="AB8698" t="s">
        <v>44</v>
      </c>
    </row>
    <row r="8699" spans="1:28" x14ac:dyDescent="0.25">
      <c r="A8699" t="s">
        <v>13726</v>
      </c>
      <c r="B8699" s="1">
        <v>45996</v>
      </c>
      <c r="C8699" t="s">
        <v>1777</v>
      </c>
      <c r="D8699" t="s">
        <v>1778</v>
      </c>
      <c r="E8699">
        <v>36</v>
      </c>
      <c r="F8699" t="s">
        <v>31</v>
      </c>
      <c r="G8699" t="s">
        <v>285</v>
      </c>
      <c r="H8699" t="s">
        <v>286</v>
      </c>
      <c r="I8699" t="s">
        <v>34</v>
      </c>
      <c r="J8699" t="s">
        <v>121</v>
      </c>
      <c r="K8699">
        <v>1</v>
      </c>
      <c r="L8699" s="2">
        <v>3200</v>
      </c>
      <c r="M8699">
        <v>10</v>
      </c>
      <c r="N8699" s="2">
        <v>3200</v>
      </c>
      <c r="O8699" s="2">
        <v>320</v>
      </c>
      <c r="P8699" s="2">
        <v>2880</v>
      </c>
      <c r="Q8699" s="2">
        <v>2179.83</v>
      </c>
      <c r="R8699" s="2">
        <v>700.17</v>
      </c>
      <c r="S8699" t="s">
        <v>53</v>
      </c>
      <c r="T8699" t="s">
        <v>76</v>
      </c>
      <c r="U8699" t="s">
        <v>77</v>
      </c>
      <c r="V8699" t="s">
        <v>39</v>
      </c>
      <c r="W8699" t="s">
        <v>83</v>
      </c>
      <c r="X8699" t="s">
        <v>97</v>
      </c>
      <c r="Y8699" t="s">
        <v>56</v>
      </c>
      <c r="Z8699" t="s">
        <v>43</v>
      </c>
      <c r="AA8699" t="s">
        <v>44</v>
      </c>
      <c r="AB8699" t="s">
        <v>68</v>
      </c>
    </row>
    <row r="8700" spans="1:28" x14ac:dyDescent="0.25">
      <c r="A8700" t="s">
        <v>13727</v>
      </c>
      <c r="B8700" s="1">
        <v>45996</v>
      </c>
      <c r="C8700" t="s">
        <v>2030</v>
      </c>
      <c r="D8700" t="s">
        <v>2031</v>
      </c>
      <c r="E8700">
        <v>34</v>
      </c>
      <c r="F8700" t="s">
        <v>111</v>
      </c>
      <c r="G8700" t="s">
        <v>168</v>
      </c>
      <c r="H8700" t="s">
        <v>169</v>
      </c>
      <c r="I8700" t="s">
        <v>62</v>
      </c>
      <c r="J8700" t="s">
        <v>143</v>
      </c>
      <c r="K8700">
        <v>3</v>
      </c>
      <c r="L8700" s="2">
        <v>1800</v>
      </c>
      <c r="M8700">
        <v>10</v>
      </c>
      <c r="N8700" s="2">
        <v>5400</v>
      </c>
      <c r="O8700" s="2">
        <v>540</v>
      </c>
      <c r="P8700" s="2">
        <v>4860</v>
      </c>
      <c r="Q8700" s="2">
        <v>3909.93</v>
      </c>
      <c r="R8700" s="2">
        <v>950.07</v>
      </c>
      <c r="S8700" t="s">
        <v>36</v>
      </c>
      <c r="T8700" t="s">
        <v>153</v>
      </c>
      <c r="U8700" t="s">
        <v>154</v>
      </c>
      <c r="V8700" t="s">
        <v>39</v>
      </c>
      <c r="W8700" t="s">
        <v>40</v>
      </c>
      <c r="X8700" t="s">
        <v>41</v>
      </c>
      <c r="Y8700" t="s">
        <v>42</v>
      </c>
      <c r="Z8700" t="s">
        <v>43</v>
      </c>
      <c r="AA8700" t="s">
        <v>44</v>
      </c>
      <c r="AB8700" t="s">
        <v>44</v>
      </c>
    </row>
    <row r="8701" spans="1:28" x14ac:dyDescent="0.25">
      <c r="A8701" t="s">
        <v>13728</v>
      </c>
      <c r="B8701" s="1">
        <v>45996</v>
      </c>
      <c r="C8701" t="s">
        <v>3420</v>
      </c>
      <c r="D8701" t="s">
        <v>3421</v>
      </c>
      <c r="E8701">
        <v>53</v>
      </c>
      <c r="F8701" t="s">
        <v>111</v>
      </c>
      <c r="G8701" t="s">
        <v>212</v>
      </c>
      <c r="H8701" t="s">
        <v>213</v>
      </c>
      <c r="I8701" t="s">
        <v>51</v>
      </c>
      <c r="J8701" t="s">
        <v>52</v>
      </c>
      <c r="K8701">
        <v>1</v>
      </c>
      <c r="L8701" s="2">
        <v>400</v>
      </c>
      <c r="M8701">
        <v>0</v>
      </c>
      <c r="N8701" s="2">
        <v>400</v>
      </c>
      <c r="O8701" s="2">
        <v>0</v>
      </c>
      <c r="P8701" s="2">
        <v>400</v>
      </c>
      <c r="Q8701" s="2">
        <v>275.18</v>
      </c>
      <c r="R8701" s="2">
        <v>124.82</v>
      </c>
      <c r="S8701" t="s">
        <v>53</v>
      </c>
      <c r="T8701" t="s">
        <v>178</v>
      </c>
      <c r="U8701" t="s">
        <v>154</v>
      </c>
      <c r="V8701" t="s">
        <v>39</v>
      </c>
      <c r="W8701" t="s">
        <v>40</v>
      </c>
      <c r="X8701" t="s">
        <v>41</v>
      </c>
      <c r="Y8701" t="s">
        <v>42</v>
      </c>
      <c r="Z8701" t="s">
        <v>43</v>
      </c>
      <c r="AA8701" t="s">
        <v>44</v>
      </c>
      <c r="AB8701" t="s">
        <v>44</v>
      </c>
    </row>
    <row r="8702" spans="1:28" x14ac:dyDescent="0.25">
      <c r="A8702" t="s">
        <v>13729</v>
      </c>
      <c r="B8702" s="1">
        <v>45996</v>
      </c>
      <c r="C8702" t="s">
        <v>4574</v>
      </c>
      <c r="D8702" t="s">
        <v>4575</v>
      </c>
      <c r="E8702">
        <v>26</v>
      </c>
      <c r="F8702" t="s">
        <v>31</v>
      </c>
      <c r="G8702" t="s">
        <v>49</v>
      </c>
      <c r="H8702" t="s">
        <v>50</v>
      </c>
      <c r="I8702" t="s">
        <v>51</v>
      </c>
      <c r="J8702" t="s">
        <v>52</v>
      </c>
      <c r="K8702">
        <v>3</v>
      </c>
      <c r="L8702" s="2">
        <v>500</v>
      </c>
      <c r="M8702">
        <v>10</v>
      </c>
      <c r="N8702" s="2">
        <v>1500</v>
      </c>
      <c r="O8702" s="2">
        <v>150</v>
      </c>
      <c r="P8702" s="2">
        <v>1350</v>
      </c>
      <c r="Q8702" s="2">
        <v>1084</v>
      </c>
      <c r="R8702" s="2">
        <v>266</v>
      </c>
      <c r="S8702" t="s">
        <v>53</v>
      </c>
      <c r="T8702" t="s">
        <v>76</v>
      </c>
      <c r="U8702" t="s">
        <v>77</v>
      </c>
      <c r="V8702" t="s">
        <v>39</v>
      </c>
      <c r="W8702" t="s">
        <v>40</v>
      </c>
      <c r="X8702" t="s">
        <v>67</v>
      </c>
      <c r="Y8702" t="s">
        <v>56</v>
      </c>
      <c r="Z8702" t="s">
        <v>43</v>
      </c>
      <c r="AA8702" t="s">
        <v>44</v>
      </c>
      <c r="AB8702" t="s">
        <v>68</v>
      </c>
    </row>
    <row r="8703" spans="1:28" x14ac:dyDescent="0.25">
      <c r="A8703" t="s">
        <v>13730</v>
      </c>
      <c r="B8703" s="1">
        <v>45996</v>
      </c>
      <c r="C8703" t="s">
        <v>4352</v>
      </c>
      <c r="D8703" t="s">
        <v>4353</v>
      </c>
      <c r="E8703">
        <v>20</v>
      </c>
      <c r="F8703" t="s">
        <v>31</v>
      </c>
      <c r="G8703" t="s">
        <v>280</v>
      </c>
      <c r="H8703" t="s">
        <v>281</v>
      </c>
      <c r="I8703" t="s">
        <v>62</v>
      </c>
      <c r="J8703" t="s">
        <v>190</v>
      </c>
      <c r="K8703">
        <v>1</v>
      </c>
      <c r="L8703" s="2">
        <v>700</v>
      </c>
      <c r="M8703">
        <v>10</v>
      </c>
      <c r="N8703" s="2">
        <v>700</v>
      </c>
      <c r="O8703" s="2">
        <v>70</v>
      </c>
      <c r="P8703" s="2">
        <v>630</v>
      </c>
      <c r="Q8703" s="2">
        <v>431.3</v>
      </c>
      <c r="R8703" s="2">
        <v>198.7</v>
      </c>
      <c r="S8703" t="s">
        <v>53</v>
      </c>
      <c r="T8703" t="s">
        <v>105</v>
      </c>
      <c r="U8703" t="s">
        <v>106</v>
      </c>
      <c r="V8703" t="s">
        <v>39</v>
      </c>
      <c r="W8703" t="s">
        <v>92</v>
      </c>
      <c r="X8703" t="s">
        <v>41</v>
      </c>
      <c r="Y8703" t="s">
        <v>42</v>
      </c>
      <c r="Z8703" t="s">
        <v>43</v>
      </c>
      <c r="AA8703" t="s">
        <v>44</v>
      </c>
      <c r="AB8703" t="s">
        <v>44</v>
      </c>
    </row>
    <row r="8704" spans="1:28" x14ac:dyDescent="0.25">
      <c r="A8704" t="s">
        <v>13731</v>
      </c>
      <c r="B8704" s="1">
        <v>45996</v>
      </c>
      <c r="C8704" t="s">
        <v>2513</v>
      </c>
      <c r="D8704" t="s">
        <v>2514</v>
      </c>
      <c r="E8704">
        <v>37</v>
      </c>
      <c r="F8704" t="s">
        <v>48</v>
      </c>
      <c r="G8704" t="s">
        <v>387</v>
      </c>
      <c r="H8704" t="s">
        <v>388</v>
      </c>
      <c r="I8704" t="s">
        <v>74</v>
      </c>
      <c r="J8704" t="s">
        <v>75</v>
      </c>
      <c r="K8704">
        <v>2</v>
      </c>
      <c r="L8704" s="2">
        <v>3200</v>
      </c>
      <c r="M8704">
        <v>10</v>
      </c>
      <c r="N8704" s="2">
        <v>6400</v>
      </c>
      <c r="O8704" s="2">
        <v>640</v>
      </c>
      <c r="P8704" s="2">
        <v>5760</v>
      </c>
      <c r="Q8704" s="2">
        <v>3537.28</v>
      </c>
      <c r="R8704" s="2">
        <v>2222.7199999999998</v>
      </c>
      <c r="S8704" t="s">
        <v>64</v>
      </c>
      <c r="T8704" t="s">
        <v>90</v>
      </c>
      <c r="U8704" t="s">
        <v>91</v>
      </c>
      <c r="V8704" t="s">
        <v>39</v>
      </c>
      <c r="W8704" t="s">
        <v>92</v>
      </c>
      <c r="X8704" t="s">
        <v>97</v>
      </c>
      <c r="Y8704" t="s">
        <v>56</v>
      </c>
      <c r="Z8704" t="s">
        <v>144</v>
      </c>
      <c r="AA8704" t="s">
        <v>44</v>
      </c>
      <c r="AB8704" t="s">
        <v>44</v>
      </c>
    </row>
    <row r="8705" spans="1:28" x14ac:dyDescent="0.25">
      <c r="A8705" t="s">
        <v>13732</v>
      </c>
      <c r="B8705" s="1">
        <v>45996</v>
      </c>
      <c r="C8705" t="s">
        <v>3019</v>
      </c>
      <c r="D8705" t="s">
        <v>3020</v>
      </c>
      <c r="E8705">
        <v>40</v>
      </c>
      <c r="F8705" t="s">
        <v>111</v>
      </c>
      <c r="G8705" t="s">
        <v>561</v>
      </c>
      <c r="H8705" t="s">
        <v>562</v>
      </c>
      <c r="I8705" t="s">
        <v>34</v>
      </c>
      <c r="J8705" t="s">
        <v>143</v>
      </c>
      <c r="K8705">
        <v>2</v>
      </c>
      <c r="L8705" s="2">
        <v>900</v>
      </c>
      <c r="M8705">
        <v>5</v>
      </c>
      <c r="N8705" s="2">
        <v>1800</v>
      </c>
      <c r="O8705" s="2">
        <v>90</v>
      </c>
      <c r="P8705" s="2">
        <v>1710</v>
      </c>
      <c r="Q8705" s="2">
        <v>1139.7</v>
      </c>
      <c r="R8705" s="2">
        <v>570.29999999999995</v>
      </c>
      <c r="S8705" t="s">
        <v>53</v>
      </c>
      <c r="T8705" t="s">
        <v>398</v>
      </c>
      <c r="U8705" t="s">
        <v>399</v>
      </c>
      <c r="V8705" t="s">
        <v>39</v>
      </c>
      <c r="W8705" t="s">
        <v>40</v>
      </c>
      <c r="X8705" t="s">
        <v>67</v>
      </c>
      <c r="Y8705" t="s">
        <v>42</v>
      </c>
      <c r="Z8705" t="s">
        <v>43</v>
      </c>
      <c r="AA8705" t="s">
        <v>44</v>
      </c>
      <c r="AB8705" t="s">
        <v>44</v>
      </c>
    </row>
    <row r="8706" spans="1:28" x14ac:dyDescent="0.25">
      <c r="A8706" t="s">
        <v>13733</v>
      </c>
      <c r="B8706" s="1">
        <v>45997</v>
      </c>
      <c r="C8706" t="s">
        <v>3459</v>
      </c>
      <c r="D8706" t="s">
        <v>3460</v>
      </c>
      <c r="E8706">
        <v>53</v>
      </c>
      <c r="F8706" t="s">
        <v>31</v>
      </c>
      <c r="G8706" t="s">
        <v>436</v>
      </c>
      <c r="H8706" t="s">
        <v>437</v>
      </c>
      <c r="I8706" t="s">
        <v>74</v>
      </c>
      <c r="J8706" t="s">
        <v>190</v>
      </c>
      <c r="K8706">
        <v>3</v>
      </c>
      <c r="L8706" s="2">
        <v>1800</v>
      </c>
      <c r="M8706">
        <v>15</v>
      </c>
      <c r="N8706" s="2">
        <v>5400</v>
      </c>
      <c r="O8706" s="2">
        <v>810</v>
      </c>
      <c r="P8706" s="2">
        <v>4590</v>
      </c>
      <c r="Q8706" s="2">
        <v>3455.48</v>
      </c>
      <c r="R8706" s="2">
        <v>1134.52</v>
      </c>
      <c r="S8706" t="s">
        <v>53</v>
      </c>
      <c r="T8706" t="s">
        <v>136</v>
      </c>
      <c r="U8706" t="s">
        <v>38</v>
      </c>
      <c r="V8706" t="s">
        <v>39</v>
      </c>
      <c r="W8706" t="s">
        <v>137</v>
      </c>
      <c r="X8706" t="s">
        <v>41</v>
      </c>
      <c r="Y8706" t="s">
        <v>42</v>
      </c>
      <c r="Z8706" t="s">
        <v>43</v>
      </c>
      <c r="AA8706" t="s">
        <v>44</v>
      </c>
      <c r="AB8706" t="s">
        <v>44</v>
      </c>
    </row>
    <row r="8707" spans="1:28" x14ac:dyDescent="0.25">
      <c r="A8707" t="s">
        <v>13734</v>
      </c>
      <c r="B8707" s="1">
        <v>45997</v>
      </c>
      <c r="C8707" t="s">
        <v>12004</v>
      </c>
      <c r="D8707" t="s">
        <v>12005</v>
      </c>
      <c r="E8707">
        <v>55</v>
      </c>
      <c r="F8707" t="s">
        <v>31</v>
      </c>
      <c r="G8707" t="s">
        <v>238</v>
      </c>
      <c r="H8707" t="s">
        <v>239</v>
      </c>
      <c r="I8707" t="s">
        <v>62</v>
      </c>
      <c r="J8707" t="s">
        <v>63</v>
      </c>
      <c r="K8707">
        <v>3</v>
      </c>
      <c r="L8707" s="2">
        <v>6500</v>
      </c>
      <c r="M8707">
        <v>15</v>
      </c>
      <c r="N8707" s="2">
        <v>19500</v>
      </c>
      <c r="O8707" s="2">
        <v>2925</v>
      </c>
      <c r="P8707" s="2">
        <v>16575</v>
      </c>
      <c r="Q8707" s="2">
        <v>11824.8</v>
      </c>
      <c r="R8707" s="2">
        <v>4750.2</v>
      </c>
      <c r="S8707" t="s">
        <v>53</v>
      </c>
      <c r="T8707" t="s">
        <v>37</v>
      </c>
      <c r="U8707" t="s">
        <v>38</v>
      </c>
      <c r="V8707" t="s">
        <v>39</v>
      </c>
      <c r="W8707" t="s">
        <v>137</v>
      </c>
      <c r="X8707" t="s">
        <v>41</v>
      </c>
      <c r="Y8707" t="s">
        <v>56</v>
      </c>
      <c r="Z8707" t="s">
        <v>144</v>
      </c>
      <c r="AA8707" t="s">
        <v>44</v>
      </c>
      <c r="AB8707" t="s">
        <v>44</v>
      </c>
    </row>
    <row r="8708" spans="1:28" x14ac:dyDescent="0.25">
      <c r="A8708" t="s">
        <v>13735</v>
      </c>
      <c r="B8708" s="1">
        <v>45997</v>
      </c>
      <c r="C8708" t="s">
        <v>1680</v>
      </c>
      <c r="D8708" t="s">
        <v>1681</v>
      </c>
      <c r="E8708">
        <v>41</v>
      </c>
      <c r="F8708" t="s">
        <v>111</v>
      </c>
      <c r="G8708" t="s">
        <v>243</v>
      </c>
      <c r="H8708" t="s">
        <v>244</v>
      </c>
      <c r="I8708" t="s">
        <v>103</v>
      </c>
      <c r="J8708" t="s">
        <v>104</v>
      </c>
      <c r="K8708">
        <v>3</v>
      </c>
      <c r="L8708" s="2">
        <v>450</v>
      </c>
      <c r="M8708">
        <v>5</v>
      </c>
      <c r="N8708" s="2">
        <v>1350</v>
      </c>
      <c r="O8708" s="2">
        <v>67.5</v>
      </c>
      <c r="P8708" s="2">
        <v>1282.5</v>
      </c>
      <c r="Q8708" s="2">
        <v>860.82</v>
      </c>
      <c r="R8708" s="2">
        <v>421.68</v>
      </c>
      <c r="S8708" t="s">
        <v>53</v>
      </c>
      <c r="T8708" t="s">
        <v>114</v>
      </c>
      <c r="U8708" t="s">
        <v>115</v>
      </c>
      <c r="V8708" t="s">
        <v>39</v>
      </c>
      <c r="W8708" t="s">
        <v>83</v>
      </c>
      <c r="X8708" t="s">
        <v>97</v>
      </c>
      <c r="Y8708" t="s">
        <v>56</v>
      </c>
      <c r="Z8708" t="s">
        <v>223</v>
      </c>
      <c r="AA8708" t="s">
        <v>44</v>
      </c>
      <c r="AB8708" t="s">
        <v>44</v>
      </c>
    </row>
    <row r="8709" spans="1:28" x14ac:dyDescent="0.25">
      <c r="A8709" t="s">
        <v>13736</v>
      </c>
      <c r="B8709" s="1">
        <v>45997</v>
      </c>
      <c r="C8709" t="s">
        <v>5789</v>
      </c>
      <c r="D8709" t="s">
        <v>5790</v>
      </c>
      <c r="E8709">
        <v>22</v>
      </c>
      <c r="F8709" t="s">
        <v>48</v>
      </c>
      <c r="G8709" t="s">
        <v>298</v>
      </c>
      <c r="H8709" t="s">
        <v>299</v>
      </c>
      <c r="I8709" t="s">
        <v>103</v>
      </c>
      <c r="J8709" t="s">
        <v>104</v>
      </c>
      <c r="K8709">
        <v>1</v>
      </c>
      <c r="L8709" s="2">
        <v>700</v>
      </c>
      <c r="M8709">
        <v>0</v>
      </c>
      <c r="N8709" s="2">
        <v>700</v>
      </c>
      <c r="O8709" s="2">
        <v>0</v>
      </c>
      <c r="P8709" s="2">
        <v>700</v>
      </c>
      <c r="Q8709" s="2">
        <v>427.73</v>
      </c>
      <c r="R8709" s="2">
        <v>272.27</v>
      </c>
      <c r="S8709" t="s">
        <v>36</v>
      </c>
      <c r="T8709" t="s">
        <v>222</v>
      </c>
      <c r="U8709" t="s">
        <v>38</v>
      </c>
      <c r="V8709" t="s">
        <v>39</v>
      </c>
      <c r="W8709" t="s">
        <v>66</v>
      </c>
      <c r="X8709" t="s">
        <v>41</v>
      </c>
      <c r="Y8709" t="s">
        <v>56</v>
      </c>
      <c r="Z8709" t="s">
        <v>43</v>
      </c>
      <c r="AA8709" t="s">
        <v>44</v>
      </c>
      <c r="AB8709" t="s">
        <v>44</v>
      </c>
    </row>
    <row r="8710" spans="1:28" x14ac:dyDescent="0.25">
      <c r="A8710" t="s">
        <v>13737</v>
      </c>
      <c r="B8710" s="1">
        <v>45997</v>
      </c>
      <c r="C8710" t="s">
        <v>4324</v>
      </c>
      <c r="D8710" t="s">
        <v>4325</v>
      </c>
      <c r="E8710">
        <v>32</v>
      </c>
      <c r="F8710" t="s">
        <v>111</v>
      </c>
      <c r="G8710" t="s">
        <v>128</v>
      </c>
      <c r="H8710" t="s">
        <v>129</v>
      </c>
      <c r="I8710" t="s">
        <v>74</v>
      </c>
      <c r="J8710" t="s">
        <v>130</v>
      </c>
      <c r="K8710">
        <v>2</v>
      </c>
      <c r="L8710" s="2">
        <v>1700</v>
      </c>
      <c r="M8710">
        <v>10</v>
      </c>
      <c r="N8710" s="2">
        <v>3400</v>
      </c>
      <c r="O8710" s="2">
        <v>340</v>
      </c>
      <c r="P8710" s="2">
        <v>3060</v>
      </c>
      <c r="Q8710" s="2">
        <v>2040.97</v>
      </c>
      <c r="R8710" s="2">
        <v>1019.03</v>
      </c>
      <c r="S8710" t="s">
        <v>53</v>
      </c>
      <c r="T8710" t="s">
        <v>105</v>
      </c>
      <c r="U8710" t="s">
        <v>106</v>
      </c>
      <c r="V8710" t="s">
        <v>39</v>
      </c>
      <c r="W8710" t="s">
        <v>137</v>
      </c>
      <c r="X8710" t="s">
        <v>41</v>
      </c>
      <c r="Y8710" t="s">
        <v>56</v>
      </c>
      <c r="Z8710" t="s">
        <v>223</v>
      </c>
      <c r="AA8710" t="s">
        <v>44</v>
      </c>
      <c r="AB8710" t="s">
        <v>44</v>
      </c>
    </row>
    <row r="8711" spans="1:28" x14ac:dyDescent="0.25">
      <c r="A8711" t="s">
        <v>13738</v>
      </c>
      <c r="B8711" s="1">
        <v>45997</v>
      </c>
      <c r="C8711" t="s">
        <v>2441</v>
      </c>
      <c r="D8711" t="s">
        <v>2442</v>
      </c>
      <c r="E8711">
        <v>45</v>
      </c>
      <c r="F8711" t="s">
        <v>48</v>
      </c>
      <c r="G8711" t="s">
        <v>49</v>
      </c>
      <c r="H8711" t="s">
        <v>50</v>
      </c>
      <c r="I8711" t="s">
        <v>51</v>
      </c>
      <c r="J8711" t="s">
        <v>52</v>
      </c>
      <c r="K8711">
        <v>6</v>
      </c>
      <c r="L8711" s="2">
        <v>500</v>
      </c>
      <c r="M8711">
        <v>5</v>
      </c>
      <c r="N8711" s="2">
        <v>3000</v>
      </c>
      <c r="O8711" s="2">
        <v>150</v>
      </c>
      <c r="P8711" s="2">
        <v>2850</v>
      </c>
      <c r="Q8711" s="2">
        <v>1884.8</v>
      </c>
      <c r="R8711" s="2">
        <v>965.2</v>
      </c>
      <c r="S8711" t="s">
        <v>53</v>
      </c>
      <c r="T8711" t="s">
        <v>114</v>
      </c>
      <c r="U8711" t="s">
        <v>115</v>
      </c>
      <c r="V8711" t="s">
        <v>39</v>
      </c>
      <c r="W8711" t="s">
        <v>124</v>
      </c>
      <c r="X8711" t="s">
        <v>97</v>
      </c>
      <c r="Y8711" t="s">
        <v>56</v>
      </c>
      <c r="Z8711" t="s">
        <v>43</v>
      </c>
      <c r="AA8711" t="s">
        <v>44</v>
      </c>
      <c r="AB8711" t="s">
        <v>44</v>
      </c>
    </row>
    <row r="8712" spans="1:28" x14ac:dyDescent="0.25">
      <c r="A8712" t="s">
        <v>13739</v>
      </c>
      <c r="B8712" s="1">
        <v>45997</v>
      </c>
      <c r="C8712" t="s">
        <v>3293</v>
      </c>
      <c r="D8712" t="s">
        <v>3294</v>
      </c>
      <c r="E8712">
        <v>53</v>
      </c>
      <c r="F8712" t="s">
        <v>48</v>
      </c>
      <c r="G8712" t="s">
        <v>158</v>
      </c>
      <c r="H8712" t="s">
        <v>159</v>
      </c>
      <c r="I8712" t="s">
        <v>51</v>
      </c>
      <c r="J8712" t="s">
        <v>52</v>
      </c>
      <c r="K8712">
        <v>2</v>
      </c>
      <c r="L8712" s="2">
        <v>650</v>
      </c>
      <c r="M8712">
        <v>10</v>
      </c>
      <c r="N8712" s="2">
        <v>1300</v>
      </c>
      <c r="O8712" s="2">
        <v>130</v>
      </c>
      <c r="P8712" s="2">
        <v>1170</v>
      </c>
      <c r="Q8712" s="2">
        <v>814.52</v>
      </c>
      <c r="R8712" s="2">
        <v>355.48</v>
      </c>
      <c r="S8712" t="s">
        <v>53</v>
      </c>
      <c r="T8712" t="s">
        <v>578</v>
      </c>
      <c r="U8712" t="s">
        <v>579</v>
      </c>
      <c r="V8712" t="s">
        <v>39</v>
      </c>
      <c r="W8712" t="s">
        <v>92</v>
      </c>
      <c r="X8712" t="s">
        <v>97</v>
      </c>
      <c r="Y8712" t="s">
        <v>84</v>
      </c>
      <c r="Z8712" t="s">
        <v>43</v>
      </c>
      <c r="AA8712" t="s">
        <v>44</v>
      </c>
      <c r="AB8712" t="s">
        <v>44</v>
      </c>
    </row>
    <row r="8713" spans="1:28" x14ac:dyDescent="0.25">
      <c r="A8713" t="s">
        <v>13740</v>
      </c>
      <c r="B8713" s="1">
        <v>45998</v>
      </c>
      <c r="C8713" t="s">
        <v>7689</v>
      </c>
      <c r="D8713" t="s">
        <v>7690</v>
      </c>
      <c r="E8713">
        <v>20</v>
      </c>
      <c r="F8713" t="s">
        <v>111</v>
      </c>
      <c r="G8713" t="s">
        <v>227</v>
      </c>
      <c r="H8713" t="s">
        <v>228</v>
      </c>
      <c r="I8713" t="s">
        <v>74</v>
      </c>
      <c r="J8713" t="s">
        <v>75</v>
      </c>
      <c r="K8713">
        <v>1</v>
      </c>
      <c r="L8713" s="2">
        <v>1400</v>
      </c>
      <c r="M8713">
        <v>5</v>
      </c>
      <c r="N8713" s="2">
        <v>1400</v>
      </c>
      <c r="O8713" s="2">
        <v>70</v>
      </c>
      <c r="P8713" s="2">
        <v>1330</v>
      </c>
      <c r="Q8713" s="2">
        <v>796.65</v>
      </c>
      <c r="R8713" s="2">
        <v>533.35</v>
      </c>
      <c r="S8713" t="s">
        <v>53</v>
      </c>
      <c r="T8713" t="s">
        <v>136</v>
      </c>
      <c r="U8713" t="s">
        <v>38</v>
      </c>
      <c r="V8713" t="s">
        <v>39</v>
      </c>
      <c r="W8713" t="s">
        <v>83</v>
      </c>
      <c r="X8713" t="s">
        <v>67</v>
      </c>
      <c r="Y8713" t="s">
        <v>42</v>
      </c>
      <c r="Z8713" t="s">
        <v>43</v>
      </c>
      <c r="AA8713" t="s">
        <v>44</v>
      </c>
      <c r="AB8713" t="s">
        <v>44</v>
      </c>
    </row>
    <row r="8714" spans="1:28" x14ac:dyDescent="0.25">
      <c r="A8714" t="s">
        <v>13741</v>
      </c>
      <c r="B8714" s="1">
        <v>45998</v>
      </c>
      <c r="C8714" t="s">
        <v>6804</v>
      </c>
      <c r="D8714" t="s">
        <v>6805</v>
      </c>
      <c r="E8714">
        <v>43</v>
      </c>
      <c r="F8714" t="s">
        <v>31</v>
      </c>
      <c r="G8714" t="s">
        <v>141</v>
      </c>
      <c r="H8714" t="s">
        <v>142</v>
      </c>
      <c r="I8714" t="s">
        <v>74</v>
      </c>
      <c r="J8714" t="s">
        <v>143</v>
      </c>
      <c r="K8714">
        <v>3</v>
      </c>
      <c r="L8714" s="2">
        <v>900</v>
      </c>
      <c r="M8714">
        <v>15</v>
      </c>
      <c r="N8714" s="2">
        <v>2700</v>
      </c>
      <c r="O8714" s="2">
        <v>405</v>
      </c>
      <c r="P8714" s="2">
        <v>2295</v>
      </c>
      <c r="Q8714" s="2">
        <v>1312.28</v>
      </c>
      <c r="R8714" s="2">
        <v>982.72</v>
      </c>
      <c r="S8714" t="s">
        <v>64</v>
      </c>
      <c r="T8714" t="s">
        <v>90</v>
      </c>
      <c r="U8714" t="s">
        <v>91</v>
      </c>
      <c r="V8714" t="s">
        <v>39</v>
      </c>
      <c r="W8714" t="s">
        <v>92</v>
      </c>
      <c r="X8714" t="s">
        <v>67</v>
      </c>
      <c r="Y8714" t="s">
        <v>42</v>
      </c>
      <c r="Z8714" t="s">
        <v>223</v>
      </c>
      <c r="AA8714" t="s">
        <v>44</v>
      </c>
      <c r="AB8714" t="s">
        <v>44</v>
      </c>
    </row>
    <row r="8715" spans="1:28" x14ac:dyDescent="0.25">
      <c r="A8715" t="s">
        <v>13742</v>
      </c>
      <c r="B8715" s="1">
        <v>45998</v>
      </c>
      <c r="C8715" t="s">
        <v>8375</v>
      </c>
      <c r="D8715" t="s">
        <v>8376</v>
      </c>
      <c r="E8715">
        <v>29</v>
      </c>
      <c r="F8715" t="s">
        <v>48</v>
      </c>
      <c r="G8715" t="s">
        <v>238</v>
      </c>
      <c r="H8715" t="s">
        <v>239</v>
      </c>
      <c r="I8715" t="s">
        <v>62</v>
      </c>
      <c r="J8715" t="s">
        <v>63</v>
      </c>
      <c r="K8715">
        <v>1</v>
      </c>
      <c r="L8715" s="2">
        <v>6500</v>
      </c>
      <c r="M8715">
        <v>20</v>
      </c>
      <c r="N8715" s="2">
        <v>6500</v>
      </c>
      <c r="O8715" s="2">
        <v>1300</v>
      </c>
      <c r="P8715" s="2">
        <v>5200</v>
      </c>
      <c r="Q8715" s="2">
        <v>4050.56</v>
      </c>
      <c r="R8715" s="2">
        <v>1149.44</v>
      </c>
      <c r="S8715" t="s">
        <v>53</v>
      </c>
      <c r="T8715" t="s">
        <v>153</v>
      </c>
      <c r="U8715" t="s">
        <v>154</v>
      </c>
      <c r="V8715" t="s">
        <v>39</v>
      </c>
      <c r="W8715" t="s">
        <v>40</v>
      </c>
      <c r="X8715" t="s">
        <v>97</v>
      </c>
      <c r="Y8715" t="s">
        <v>56</v>
      </c>
      <c r="Z8715" t="s">
        <v>43</v>
      </c>
      <c r="AA8715" t="s">
        <v>44</v>
      </c>
      <c r="AB8715" t="s">
        <v>44</v>
      </c>
    </row>
    <row r="8716" spans="1:28" x14ac:dyDescent="0.25">
      <c r="A8716" t="s">
        <v>13743</v>
      </c>
      <c r="B8716" s="1">
        <v>45998</v>
      </c>
      <c r="C8716" t="s">
        <v>3852</v>
      </c>
      <c r="D8716" t="s">
        <v>3853</v>
      </c>
      <c r="E8716">
        <v>33</v>
      </c>
      <c r="F8716" t="s">
        <v>48</v>
      </c>
      <c r="G8716" t="s">
        <v>60</v>
      </c>
      <c r="H8716" t="s">
        <v>61</v>
      </c>
      <c r="I8716" t="s">
        <v>62</v>
      </c>
      <c r="J8716" t="s">
        <v>63</v>
      </c>
      <c r="K8716">
        <v>2</v>
      </c>
      <c r="L8716" s="2">
        <v>3500</v>
      </c>
      <c r="M8716">
        <v>15</v>
      </c>
      <c r="N8716" s="2">
        <v>7000</v>
      </c>
      <c r="O8716" s="2">
        <v>1050</v>
      </c>
      <c r="P8716" s="2">
        <v>5950</v>
      </c>
      <c r="Q8716" s="2">
        <v>4272.21</v>
      </c>
      <c r="R8716" s="2">
        <v>1677.79</v>
      </c>
      <c r="S8716" t="s">
        <v>53</v>
      </c>
      <c r="T8716" t="s">
        <v>65</v>
      </c>
      <c r="U8716" t="s">
        <v>65</v>
      </c>
      <c r="V8716" t="s">
        <v>39</v>
      </c>
      <c r="W8716" t="s">
        <v>40</v>
      </c>
      <c r="X8716" t="s">
        <v>97</v>
      </c>
      <c r="Y8716" t="s">
        <v>56</v>
      </c>
      <c r="Z8716" t="s">
        <v>43</v>
      </c>
      <c r="AA8716" t="s">
        <v>44</v>
      </c>
      <c r="AB8716" t="s">
        <v>44</v>
      </c>
    </row>
    <row r="8717" spans="1:28" x14ac:dyDescent="0.25">
      <c r="A8717" t="s">
        <v>13744</v>
      </c>
      <c r="B8717" s="1">
        <v>45998</v>
      </c>
      <c r="C8717" t="s">
        <v>9359</v>
      </c>
      <c r="D8717" t="s">
        <v>9360</v>
      </c>
      <c r="E8717">
        <v>45</v>
      </c>
      <c r="F8717" t="s">
        <v>31</v>
      </c>
      <c r="G8717" t="s">
        <v>227</v>
      </c>
      <c r="H8717" t="s">
        <v>228</v>
      </c>
      <c r="I8717" t="s">
        <v>74</v>
      </c>
      <c r="J8717" t="s">
        <v>75</v>
      </c>
      <c r="K8717">
        <v>2</v>
      </c>
      <c r="L8717" s="2">
        <v>1400</v>
      </c>
      <c r="M8717">
        <v>20</v>
      </c>
      <c r="N8717" s="2">
        <v>2800</v>
      </c>
      <c r="O8717" s="2">
        <v>560</v>
      </c>
      <c r="P8717" s="2">
        <v>2240</v>
      </c>
      <c r="Q8717" s="2">
        <v>1446.77</v>
      </c>
      <c r="R8717" s="2">
        <v>793.23</v>
      </c>
      <c r="S8717" t="s">
        <v>53</v>
      </c>
      <c r="T8717" t="s">
        <v>114</v>
      </c>
      <c r="U8717" t="s">
        <v>115</v>
      </c>
      <c r="V8717" t="s">
        <v>39</v>
      </c>
      <c r="W8717" t="s">
        <v>66</v>
      </c>
      <c r="X8717" t="s">
        <v>97</v>
      </c>
      <c r="Y8717" t="s">
        <v>56</v>
      </c>
      <c r="Z8717" t="s">
        <v>43</v>
      </c>
      <c r="AA8717" t="s">
        <v>44</v>
      </c>
      <c r="AB8717" t="s">
        <v>44</v>
      </c>
    </row>
    <row r="8718" spans="1:28" x14ac:dyDescent="0.25">
      <c r="A8718" t="s">
        <v>13745</v>
      </c>
      <c r="B8718" s="1">
        <v>45998</v>
      </c>
      <c r="C8718" t="s">
        <v>2828</v>
      </c>
      <c r="D8718" t="s">
        <v>2829</v>
      </c>
      <c r="E8718">
        <v>59</v>
      </c>
      <c r="F8718" t="s">
        <v>31</v>
      </c>
      <c r="G8718" t="s">
        <v>217</v>
      </c>
      <c r="H8718" t="s">
        <v>218</v>
      </c>
      <c r="I8718" t="s">
        <v>34</v>
      </c>
      <c r="J8718" t="s">
        <v>130</v>
      </c>
      <c r="K8718">
        <v>2</v>
      </c>
      <c r="L8718" s="2">
        <v>28000</v>
      </c>
      <c r="M8718">
        <v>10</v>
      </c>
      <c r="N8718" s="2">
        <v>56000</v>
      </c>
      <c r="O8718" s="2">
        <v>5600</v>
      </c>
      <c r="P8718" s="2">
        <v>50400</v>
      </c>
      <c r="Q8718" s="2">
        <v>36300.629999999997</v>
      </c>
      <c r="R8718" s="2">
        <v>14099.37</v>
      </c>
      <c r="S8718" t="s">
        <v>53</v>
      </c>
      <c r="T8718" t="s">
        <v>114</v>
      </c>
      <c r="U8718" t="s">
        <v>115</v>
      </c>
      <c r="V8718" t="s">
        <v>39</v>
      </c>
      <c r="W8718" t="s">
        <v>124</v>
      </c>
      <c r="X8718" t="s">
        <v>97</v>
      </c>
      <c r="Y8718" t="s">
        <v>42</v>
      </c>
      <c r="Z8718" t="s">
        <v>43</v>
      </c>
      <c r="AA8718" t="s">
        <v>44</v>
      </c>
      <c r="AB8718" t="s">
        <v>44</v>
      </c>
    </row>
    <row r="8719" spans="1:28" x14ac:dyDescent="0.25">
      <c r="A8719" t="s">
        <v>13746</v>
      </c>
      <c r="B8719" s="1">
        <v>45998</v>
      </c>
      <c r="C8719" t="s">
        <v>8496</v>
      </c>
      <c r="D8719" t="s">
        <v>8497</v>
      </c>
      <c r="E8719">
        <v>20</v>
      </c>
      <c r="F8719" t="s">
        <v>111</v>
      </c>
      <c r="G8719" t="s">
        <v>202</v>
      </c>
      <c r="H8719" t="s">
        <v>203</v>
      </c>
      <c r="I8719" t="s">
        <v>103</v>
      </c>
      <c r="J8719" t="s">
        <v>104</v>
      </c>
      <c r="K8719">
        <v>1</v>
      </c>
      <c r="L8719" s="2">
        <v>550</v>
      </c>
      <c r="M8719">
        <v>30</v>
      </c>
      <c r="N8719" s="2">
        <v>550</v>
      </c>
      <c r="O8719" s="2">
        <v>165</v>
      </c>
      <c r="P8719" s="2">
        <v>385</v>
      </c>
      <c r="Q8719" s="2">
        <v>239.71</v>
      </c>
      <c r="R8719" s="2">
        <v>145.29</v>
      </c>
      <c r="S8719" t="s">
        <v>64</v>
      </c>
      <c r="T8719" t="s">
        <v>153</v>
      </c>
      <c r="U8719" t="s">
        <v>154</v>
      </c>
      <c r="V8719" t="s">
        <v>39</v>
      </c>
      <c r="W8719" t="s">
        <v>83</v>
      </c>
      <c r="X8719" t="s">
        <v>97</v>
      </c>
      <c r="Y8719" t="s">
        <v>42</v>
      </c>
      <c r="Z8719" t="s">
        <v>223</v>
      </c>
      <c r="AA8719" t="s">
        <v>44</v>
      </c>
      <c r="AB8719" t="s">
        <v>44</v>
      </c>
    </row>
    <row r="8720" spans="1:28" x14ac:dyDescent="0.25">
      <c r="A8720" t="s">
        <v>13747</v>
      </c>
      <c r="B8720" s="1">
        <v>45998</v>
      </c>
      <c r="C8720" t="s">
        <v>1935</v>
      </c>
      <c r="D8720" t="s">
        <v>1936</v>
      </c>
      <c r="E8720">
        <v>40</v>
      </c>
      <c r="F8720" t="s">
        <v>48</v>
      </c>
      <c r="G8720" t="s">
        <v>207</v>
      </c>
      <c r="H8720" t="s">
        <v>208</v>
      </c>
      <c r="I8720" t="s">
        <v>34</v>
      </c>
      <c r="J8720" t="s">
        <v>143</v>
      </c>
      <c r="K8720">
        <v>1</v>
      </c>
      <c r="L8720" s="2">
        <v>18000</v>
      </c>
      <c r="M8720">
        <v>5</v>
      </c>
      <c r="N8720" s="2">
        <v>18000</v>
      </c>
      <c r="O8720" s="2">
        <v>900</v>
      </c>
      <c r="P8720" s="2">
        <v>17100</v>
      </c>
      <c r="Q8720" s="2">
        <v>10157.23</v>
      </c>
      <c r="R8720" s="2">
        <v>6942.77</v>
      </c>
      <c r="S8720" t="s">
        <v>64</v>
      </c>
      <c r="T8720" t="s">
        <v>290</v>
      </c>
      <c r="U8720" t="s">
        <v>291</v>
      </c>
      <c r="V8720" t="s">
        <v>39</v>
      </c>
      <c r="W8720" t="s">
        <v>137</v>
      </c>
      <c r="X8720" t="s">
        <v>41</v>
      </c>
      <c r="Y8720" t="s">
        <v>42</v>
      </c>
      <c r="Z8720" t="s">
        <v>43</v>
      </c>
      <c r="AA8720" t="s">
        <v>44</v>
      </c>
      <c r="AB8720" t="s">
        <v>44</v>
      </c>
    </row>
    <row r="8721" spans="1:28" x14ac:dyDescent="0.25">
      <c r="A8721" t="s">
        <v>13748</v>
      </c>
      <c r="B8721" s="1">
        <v>45998</v>
      </c>
      <c r="C8721" t="s">
        <v>4334</v>
      </c>
      <c r="D8721" t="s">
        <v>4335</v>
      </c>
      <c r="E8721">
        <v>23</v>
      </c>
      <c r="F8721" t="s">
        <v>111</v>
      </c>
      <c r="G8721" t="s">
        <v>227</v>
      </c>
      <c r="H8721" t="s">
        <v>228</v>
      </c>
      <c r="I8721" t="s">
        <v>74</v>
      </c>
      <c r="J8721" t="s">
        <v>75</v>
      </c>
      <c r="K8721">
        <v>4</v>
      </c>
      <c r="L8721" s="2">
        <v>1400</v>
      </c>
      <c r="M8721">
        <v>5</v>
      </c>
      <c r="N8721" s="2">
        <v>5600</v>
      </c>
      <c r="O8721" s="2">
        <v>280</v>
      </c>
      <c r="P8721" s="2">
        <v>5320</v>
      </c>
      <c r="Q8721" s="2">
        <v>3664.97</v>
      </c>
      <c r="R8721" s="2">
        <v>1655.03</v>
      </c>
      <c r="S8721" t="s">
        <v>64</v>
      </c>
      <c r="T8721" t="s">
        <v>163</v>
      </c>
      <c r="U8721" t="s">
        <v>164</v>
      </c>
      <c r="V8721" t="s">
        <v>39</v>
      </c>
      <c r="W8721" t="s">
        <v>137</v>
      </c>
      <c r="X8721" t="s">
        <v>41</v>
      </c>
      <c r="Y8721" t="s">
        <v>56</v>
      </c>
      <c r="Z8721" t="s">
        <v>43</v>
      </c>
      <c r="AA8721" t="s">
        <v>44</v>
      </c>
      <c r="AB8721" t="s">
        <v>44</v>
      </c>
    </row>
    <row r="8722" spans="1:28" x14ac:dyDescent="0.25">
      <c r="A8722" t="s">
        <v>13749</v>
      </c>
      <c r="B8722" s="1">
        <v>45998</v>
      </c>
      <c r="C8722" t="s">
        <v>8827</v>
      </c>
      <c r="D8722" t="s">
        <v>8828</v>
      </c>
      <c r="E8722">
        <v>60</v>
      </c>
      <c r="F8722" t="s">
        <v>31</v>
      </c>
      <c r="G8722" t="s">
        <v>72</v>
      </c>
      <c r="H8722" t="s">
        <v>73</v>
      </c>
      <c r="I8722" t="s">
        <v>74</v>
      </c>
      <c r="J8722" t="s">
        <v>75</v>
      </c>
      <c r="K8722">
        <v>1</v>
      </c>
      <c r="L8722" s="2">
        <v>2200</v>
      </c>
      <c r="M8722">
        <v>15</v>
      </c>
      <c r="N8722" s="2">
        <v>2200</v>
      </c>
      <c r="O8722" s="2">
        <v>330</v>
      </c>
      <c r="P8722" s="2">
        <v>1870</v>
      </c>
      <c r="Q8722" s="2">
        <v>1241.57</v>
      </c>
      <c r="R8722" s="2">
        <v>628.42999999999995</v>
      </c>
      <c r="S8722" t="s">
        <v>53</v>
      </c>
      <c r="T8722" t="s">
        <v>54</v>
      </c>
      <c r="U8722" t="s">
        <v>55</v>
      </c>
      <c r="V8722" t="s">
        <v>39</v>
      </c>
      <c r="W8722" t="s">
        <v>83</v>
      </c>
      <c r="X8722" t="s">
        <v>97</v>
      </c>
      <c r="Y8722" t="s">
        <v>56</v>
      </c>
      <c r="Z8722" t="s">
        <v>43</v>
      </c>
      <c r="AA8722" t="s">
        <v>44</v>
      </c>
      <c r="AB8722" t="s">
        <v>44</v>
      </c>
    </row>
    <row r="8723" spans="1:28" x14ac:dyDescent="0.25">
      <c r="A8723" t="s">
        <v>13750</v>
      </c>
      <c r="B8723" s="1">
        <v>45998</v>
      </c>
      <c r="C8723" t="s">
        <v>1419</v>
      </c>
      <c r="D8723" t="s">
        <v>1420</v>
      </c>
      <c r="E8723">
        <v>20</v>
      </c>
      <c r="F8723" t="s">
        <v>48</v>
      </c>
      <c r="G8723" t="s">
        <v>32</v>
      </c>
      <c r="H8723" t="s">
        <v>33</v>
      </c>
      <c r="I8723" t="s">
        <v>34</v>
      </c>
      <c r="J8723" t="s">
        <v>35</v>
      </c>
      <c r="K8723">
        <v>2</v>
      </c>
      <c r="L8723" s="2">
        <v>55000</v>
      </c>
      <c r="M8723">
        <v>10</v>
      </c>
      <c r="N8723" s="2">
        <v>110000</v>
      </c>
      <c r="O8723" s="2">
        <v>11000</v>
      </c>
      <c r="P8723" s="2">
        <v>99000</v>
      </c>
      <c r="Q8723" s="2">
        <v>64254.02</v>
      </c>
      <c r="R8723" s="2">
        <v>34745.980000000003</v>
      </c>
      <c r="S8723" t="s">
        <v>64</v>
      </c>
      <c r="T8723" t="s">
        <v>54</v>
      </c>
      <c r="U8723" t="s">
        <v>55</v>
      </c>
      <c r="V8723" t="s">
        <v>39</v>
      </c>
      <c r="W8723" t="s">
        <v>40</v>
      </c>
      <c r="X8723" t="s">
        <v>67</v>
      </c>
      <c r="Y8723" t="s">
        <v>42</v>
      </c>
      <c r="Z8723" t="s">
        <v>144</v>
      </c>
      <c r="AA8723" t="s">
        <v>44</v>
      </c>
      <c r="AB8723" t="s">
        <v>44</v>
      </c>
    </row>
    <row r="8724" spans="1:28" x14ac:dyDescent="0.25">
      <c r="A8724" t="s">
        <v>13751</v>
      </c>
      <c r="B8724" s="1">
        <v>45998</v>
      </c>
      <c r="C8724" t="s">
        <v>8156</v>
      </c>
      <c r="D8724" t="s">
        <v>8157</v>
      </c>
      <c r="E8724">
        <v>23</v>
      </c>
      <c r="F8724" t="s">
        <v>31</v>
      </c>
      <c r="G8724" t="s">
        <v>273</v>
      </c>
      <c r="H8724" t="s">
        <v>274</v>
      </c>
      <c r="I8724" t="s">
        <v>51</v>
      </c>
      <c r="J8724" t="s">
        <v>52</v>
      </c>
      <c r="K8724">
        <v>4</v>
      </c>
      <c r="L8724" s="2">
        <v>250</v>
      </c>
      <c r="M8724">
        <v>5</v>
      </c>
      <c r="N8724" s="2">
        <v>1000</v>
      </c>
      <c r="O8724" s="2">
        <v>50</v>
      </c>
      <c r="P8724" s="2">
        <v>950</v>
      </c>
      <c r="Q8724" s="2">
        <v>640.22</v>
      </c>
      <c r="R8724" s="2">
        <v>309.77999999999997</v>
      </c>
      <c r="S8724" t="s">
        <v>36</v>
      </c>
      <c r="T8724" t="s">
        <v>263</v>
      </c>
      <c r="U8724" t="s">
        <v>91</v>
      </c>
      <c r="V8724" t="s">
        <v>39</v>
      </c>
      <c r="W8724" t="s">
        <v>137</v>
      </c>
      <c r="X8724" t="s">
        <v>97</v>
      </c>
      <c r="Y8724" t="s">
        <v>56</v>
      </c>
      <c r="Z8724" t="s">
        <v>43</v>
      </c>
      <c r="AA8724" t="s">
        <v>44</v>
      </c>
      <c r="AB8724" t="s">
        <v>44</v>
      </c>
    </row>
    <row r="8725" spans="1:28" x14ac:dyDescent="0.25">
      <c r="A8725" t="s">
        <v>13752</v>
      </c>
      <c r="B8725" s="1">
        <v>45998</v>
      </c>
      <c r="C8725" t="s">
        <v>4991</v>
      </c>
      <c r="D8725" t="s">
        <v>4992</v>
      </c>
      <c r="E8725">
        <v>53</v>
      </c>
      <c r="F8725" t="s">
        <v>48</v>
      </c>
      <c r="G8725" t="s">
        <v>81</v>
      </c>
      <c r="H8725" t="s">
        <v>82</v>
      </c>
      <c r="I8725" t="s">
        <v>51</v>
      </c>
      <c r="J8725" t="s">
        <v>52</v>
      </c>
      <c r="K8725">
        <v>2</v>
      </c>
      <c r="L8725" s="2">
        <v>600</v>
      </c>
      <c r="M8725">
        <v>20</v>
      </c>
      <c r="N8725" s="2">
        <v>1200</v>
      </c>
      <c r="O8725" s="2">
        <v>240</v>
      </c>
      <c r="P8725" s="2">
        <v>960</v>
      </c>
      <c r="Q8725" s="2">
        <v>619</v>
      </c>
      <c r="R8725" s="2">
        <v>341</v>
      </c>
      <c r="S8725" t="s">
        <v>53</v>
      </c>
      <c r="T8725" t="s">
        <v>54</v>
      </c>
      <c r="U8725" t="s">
        <v>55</v>
      </c>
      <c r="V8725" t="s">
        <v>39</v>
      </c>
      <c r="W8725" t="s">
        <v>40</v>
      </c>
      <c r="X8725" t="s">
        <v>67</v>
      </c>
      <c r="Y8725" t="s">
        <v>84</v>
      </c>
      <c r="Z8725" t="s">
        <v>43</v>
      </c>
      <c r="AA8725" t="s">
        <v>44</v>
      </c>
      <c r="AB8725" t="s">
        <v>44</v>
      </c>
    </row>
    <row r="8726" spans="1:28" x14ac:dyDescent="0.25">
      <c r="A8726" t="s">
        <v>13753</v>
      </c>
      <c r="B8726" s="1">
        <v>45998</v>
      </c>
      <c r="C8726" t="s">
        <v>11552</v>
      </c>
      <c r="D8726" t="s">
        <v>11553</v>
      </c>
      <c r="E8726">
        <v>52</v>
      </c>
      <c r="F8726" t="s">
        <v>111</v>
      </c>
      <c r="G8726" t="s">
        <v>207</v>
      </c>
      <c r="H8726" t="s">
        <v>208</v>
      </c>
      <c r="I8726" t="s">
        <v>34</v>
      </c>
      <c r="J8726" t="s">
        <v>143</v>
      </c>
      <c r="K8726">
        <v>1</v>
      </c>
      <c r="L8726" s="2">
        <v>18000</v>
      </c>
      <c r="M8726">
        <v>15</v>
      </c>
      <c r="N8726" s="2">
        <v>18000</v>
      </c>
      <c r="O8726" s="2">
        <v>2700</v>
      </c>
      <c r="P8726" s="2">
        <v>15300</v>
      </c>
      <c r="Q8726" s="2">
        <v>11331.54</v>
      </c>
      <c r="R8726" s="2">
        <v>3968.46</v>
      </c>
      <c r="S8726" t="s">
        <v>53</v>
      </c>
      <c r="T8726" t="s">
        <v>37</v>
      </c>
      <c r="U8726" t="s">
        <v>38</v>
      </c>
      <c r="V8726" t="s">
        <v>39</v>
      </c>
      <c r="W8726" t="s">
        <v>124</v>
      </c>
      <c r="X8726" t="s">
        <v>41</v>
      </c>
      <c r="Y8726" t="s">
        <v>56</v>
      </c>
      <c r="Z8726" t="s">
        <v>43</v>
      </c>
      <c r="AA8726" t="s">
        <v>44</v>
      </c>
      <c r="AB8726" t="s">
        <v>68</v>
      </c>
    </row>
    <row r="8727" spans="1:28" x14ac:dyDescent="0.25">
      <c r="A8727" t="s">
        <v>13754</v>
      </c>
      <c r="B8727" s="1">
        <v>45999</v>
      </c>
      <c r="C8727" t="s">
        <v>5412</v>
      </c>
      <c r="D8727" t="s">
        <v>5413</v>
      </c>
      <c r="E8727">
        <v>38</v>
      </c>
      <c r="F8727" t="s">
        <v>48</v>
      </c>
      <c r="G8727" t="s">
        <v>112</v>
      </c>
      <c r="H8727" t="s">
        <v>113</v>
      </c>
      <c r="I8727" t="s">
        <v>103</v>
      </c>
      <c r="J8727" t="s">
        <v>104</v>
      </c>
      <c r="K8727">
        <v>2</v>
      </c>
      <c r="L8727" s="2">
        <v>650</v>
      </c>
      <c r="M8727">
        <v>25</v>
      </c>
      <c r="N8727" s="2">
        <v>1300</v>
      </c>
      <c r="O8727" s="2">
        <v>325</v>
      </c>
      <c r="P8727" s="2">
        <v>975</v>
      </c>
      <c r="Q8727" s="2">
        <v>722.58</v>
      </c>
      <c r="R8727" s="2">
        <v>252.42</v>
      </c>
      <c r="S8727" t="s">
        <v>36</v>
      </c>
      <c r="T8727" t="s">
        <v>578</v>
      </c>
      <c r="U8727" t="s">
        <v>579</v>
      </c>
      <c r="V8727" t="s">
        <v>39</v>
      </c>
      <c r="W8727" t="s">
        <v>66</v>
      </c>
      <c r="X8727" t="s">
        <v>41</v>
      </c>
      <c r="Y8727" t="s">
        <v>56</v>
      </c>
      <c r="Z8727" t="s">
        <v>223</v>
      </c>
      <c r="AA8727" t="s">
        <v>68</v>
      </c>
      <c r="AB8727" t="s">
        <v>44</v>
      </c>
    </row>
    <row r="8728" spans="1:28" x14ac:dyDescent="0.25">
      <c r="A8728" t="s">
        <v>13755</v>
      </c>
      <c r="B8728" s="1">
        <v>45999</v>
      </c>
      <c r="C8728" t="s">
        <v>1162</v>
      </c>
      <c r="D8728" t="s">
        <v>1163</v>
      </c>
      <c r="E8728">
        <v>54</v>
      </c>
      <c r="F8728" t="s">
        <v>31</v>
      </c>
      <c r="G8728" t="s">
        <v>188</v>
      </c>
      <c r="H8728" t="s">
        <v>189</v>
      </c>
      <c r="I8728" t="s">
        <v>34</v>
      </c>
      <c r="J8728" t="s">
        <v>190</v>
      </c>
      <c r="K8728">
        <v>2</v>
      </c>
      <c r="L8728" s="2">
        <v>1800</v>
      </c>
      <c r="M8728">
        <v>0</v>
      </c>
      <c r="N8728" s="2">
        <v>3600</v>
      </c>
      <c r="O8728" s="2">
        <v>0</v>
      </c>
      <c r="P8728" s="2">
        <v>3600</v>
      </c>
      <c r="Q8728" s="2">
        <v>2550.63</v>
      </c>
      <c r="R8728" s="2">
        <v>1049.3699999999999</v>
      </c>
      <c r="S8728" t="s">
        <v>53</v>
      </c>
      <c r="T8728" t="s">
        <v>105</v>
      </c>
      <c r="U8728" t="s">
        <v>106</v>
      </c>
      <c r="V8728" t="s">
        <v>39</v>
      </c>
      <c r="W8728" t="s">
        <v>83</v>
      </c>
      <c r="X8728" t="s">
        <v>41</v>
      </c>
      <c r="Y8728" t="s">
        <v>42</v>
      </c>
      <c r="Z8728" t="s">
        <v>107</v>
      </c>
      <c r="AA8728" t="s">
        <v>44</v>
      </c>
      <c r="AB8728" t="s">
        <v>44</v>
      </c>
    </row>
    <row r="8729" spans="1:28" x14ac:dyDescent="0.25">
      <c r="A8729" t="s">
        <v>13756</v>
      </c>
      <c r="B8729" s="1">
        <v>45999</v>
      </c>
      <c r="C8729" t="s">
        <v>1435</v>
      </c>
      <c r="D8729" t="s">
        <v>1436</v>
      </c>
      <c r="E8729">
        <v>60</v>
      </c>
      <c r="F8729" t="s">
        <v>31</v>
      </c>
      <c r="G8729" t="s">
        <v>88</v>
      </c>
      <c r="H8729" t="s">
        <v>89</v>
      </c>
      <c r="I8729" t="s">
        <v>62</v>
      </c>
      <c r="J8729" t="s">
        <v>63</v>
      </c>
      <c r="K8729">
        <v>1</v>
      </c>
      <c r="L8729" s="2">
        <v>4200</v>
      </c>
      <c r="M8729">
        <v>25</v>
      </c>
      <c r="N8729" s="2">
        <v>4200</v>
      </c>
      <c r="O8729" s="2">
        <v>1050</v>
      </c>
      <c r="P8729" s="2">
        <v>3150</v>
      </c>
      <c r="Q8729" s="2">
        <v>1969.8</v>
      </c>
      <c r="R8729" s="2">
        <v>1180.2</v>
      </c>
      <c r="S8729" t="s">
        <v>64</v>
      </c>
      <c r="T8729" t="s">
        <v>407</v>
      </c>
      <c r="U8729" t="s">
        <v>408</v>
      </c>
      <c r="V8729" t="s">
        <v>39</v>
      </c>
      <c r="W8729" t="s">
        <v>40</v>
      </c>
      <c r="X8729" t="s">
        <v>67</v>
      </c>
      <c r="Y8729" t="s">
        <v>42</v>
      </c>
      <c r="Z8729" t="s">
        <v>43</v>
      </c>
      <c r="AA8729" t="s">
        <v>44</v>
      </c>
      <c r="AB8729" t="s">
        <v>44</v>
      </c>
    </row>
    <row r="8730" spans="1:28" x14ac:dyDescent="0.25">
      <c r="A8730" t="s">
        <v>13757</v>
      </c>
      <c r="B8730" s="1">
        <v>45999</v>
      </c>
      <c r="C8730" t="s">
        <v>3450</v>
      </c>
      <c r="D8730" t="s">
        <v>3451</v>
      </c>
      <c r="E8730">
        <v>22</v>
      </c>
      <c r="F8730" t="s">
        <v>31</v>
      </c>
      <c r="G8730" t="s">
        <v>141</v>
      </c>
      <c r="H8730" t="s">
        <v>142</v>
      </c>
      <c r="I8730" t="s">
        <v>74</v>
      </c>
      <c r="J8730" t="s">
        <v>143</v>
      </c>
      <c r="K8730">
        <v>1</v>
      </c>
      <c r="L8730" s="2">
        <v>900</v>
      </c>
      <c r="M8730">
        <v>15</v>
      </c>
      <c r="N8730" s="2">
        <v>900</v>
      </c>
      <c r="O8730" s="2">
        <v>135</v>
      </c>
      <c r="P8730" s="2">
        <v>765</v>
      </c>
      <c r="Q8730" s="2">
        <v>504.69</v>
      </c>
      <c r="R8730" s="2">
        <v>260.31</v>
      </c>
      <c r="S8730" t="s">
        <v>53</v>
      </c>
      <c r="T8730" t="s">
        <v>178</v>
      </c>
      <c r="U8730" t="s">
        <v>154</v>
      </c>
      <c r="V8730" t="s">
        <v>39</v>
      </c>
      <c r="W8730" t="s">
        <v>83</v>
      </c>
      <c r="X8730" t="s">
        <v>41</v>
      </c>
      <c r="Y8730" t="s">
        <v>56</v>
      </c>
      <c r="Z8730" t="s">
        <v>223</v>
      </c>
      <c r="AA8730" t="s">
        <v>44</v>
      </c>
      <c r="AB8730" t="s">
        <v>44</v>
      </c>
    </row>
    <row r="8731" spans="1:28" x14ac:dyDescent="0.25">
      <c r="A8731" t="s">
        <v>13758</v>
      </c>
      <c r="B8731" s="1">
        <v>45999</v>
      </c>
      <c r="C8731" t="s">
        <v>857</v>
      </c>
      <c r="D8731" t="s">
        <v>858</v>
      </c>
      <c r="E8731">
        <v>48</v>
      </c>
      <c r="F8731" t="s">
        <v>31</v>
      </c>
      <c r="G8731" t="s">
        <v>88</v>
      </c>
      <c r="H8731" t="s">
        <v>89</v>
      </c>
      <c r="I8731" t="s">
        <v>62</v>
      </c>
      <c r="J8731" t="s">
        <v>63</v>
      </c>
      <c r="K8731">
        <v>1</v>
      </c>
      <c r="L8731" s="2">
        <v>4200</v>
      </c>
      <c r="M8731">
        <v>10</v>
      </c>
      <c r="N8731" s="2">
        <v>4200</v>
      </c>
      <c r="O8731" s="2">
        <v>420</v>
      </c>
      <c r="P8731" s="2">
        <v>3780</v>
      </c>
      <c r="Q8731" s="2">
        <v>2137.3200000000002</v>
      </c>
      <c r="R8731" s="2">
        <v>1642.68</v>
      </c>
      <c r="S8731" t="s">
        <v>53</v>
      </c>
      <c r="T8731" t="s">
        <v>96</v>
      </c>
      <c r="U8731" t="s">
        <v>96</v>
      </c>
      <c r="V8731" t="s">
        <v>39</v>
      </c>
      <c r="W8731" t="s">
        <v>124</v>
      </c>
      <c r="X8731" t="s">
        <v>41</v>
      </c>
      <c r="Y8731" t="s">
        <v>56</v>
      </c>
      <c r="Z8731" t="s">
        <v>43</v>
      </c>
      <c r="AA8731" t="s">
        <v>68</v>
      </c>
      <c r="AB8731" t="s">
        <v>44</v>
      </c>
    </row>
    <row r="8732" spans="1:28" x14ac:dyDescent="0.25">
      <c r="A8732" t="s">
        <v>13759</v>
      </c>
      <c r="B8732" s="1">
        <v>45999</v>
      </c>
      <c r="C8732" t="s">
        <v>8819</v>
      </c>
      <c r="D8732" t="s">
        <v>8820</v>
      </c>
      <c r="E8732">
        <v>24</v>
      </c>
      <c r="F8732" t="s">
        <v>31</v>
      </c>
      <c r="G8732" t="s">
        <v>318</v>
      </c>
      <c r="H8732" t="s">
        <v>319</v>
      </c>
      <c r="I8732" t="s">
        <v>34</v>
      </c>
      <c r="J8732" t="s">
        <v>190</v>
      </c>
      <c r="K8732">
        <v>4</v>
      </c>
      <c r="L8732" s="2">
        <v>2500</v>
      </c>
      <c r="M8732">
        <v>10</v>
      </c>
      <c r="N8732" s="2">
        <v>10000</v>
      </c>
      <c r="O8732" s="2">
        <v>1000</v>
      </c>
      <c r="P8732" s="2">
        <v>9000</v>
      </c>
      <c r="Q8732" s="2">
        <v>6694.94</v>
      </c>
      <c r="R8732" s="2">
        <v>2305.06</v>
      </c>
      <c r="S8732" t="s">
        <v>36</v>
      </c>
      <c r="T8732" t="s">
        <v>263</v>
      </c>
      <c r="U8732" t="s">
        <v>91</v>
      </c>
      <c r="V8732" t="s">
        <v>39</v>
      </c>
      <c r="W8732" t="s">
        <v>40</v>
      </c>
      <c r="X8732" t="s">
        <v>67</v>
      </c>
      <c r="Y8732" t="s">
        <v>56</v>
      </c>
      <c r="Z8732" t="s">
        <v>107</v>
      </c>
      <c r="AA8732" t="s">
        <v>44</v>
      </c>
      <c r="AB8732" t="s">
        <v>44</v>
      </c>
    </row>
    <row r="8733" spans="1:28" x14ac:dyDescent="0.25">
      <c r="A8733" t="s">
        <v>13760</v>
      </c>
      <c r="B8733" s="1">
        <v>45999</v>
      </c>
      <c r="C8733" t="s">
        <v>7173</v>
      </c>
      <c r="D8733" t="s">
        <v>7174</v>
      </c>
      <c r="E8733">
        <v>32</v>
      </c>
      <c r="F8733" t="s">
        <v>48</v>
      </c>
      <c r="G8733" t="s">
        <v>60</v>
      </c>
      <c r="H8733" t="s">
        <v>61</v>
      </c>
      <c r="I8733" t="s">
        <v>62</v>
      </c>
      <c r="J8733" t="s">
        <v>63</v>
      </c>
      <c r="K8733">
        <v>2</v>
      </c>
      <c r="L8733" s="2">
        <v>3500</v>
      </c>
      <c r="M8733">
        <v>20</v>
      </c>
      <c r="N8733" s="2">
        <v>7000</v>
      </c>
      <c r="O8733" s="2">
        <v>1400</v>
      </c>
      <c r="P8733" s="2">
        <v>5600</v>
      </c>
      <c r="Q8733" s="2">
        <v>3747.65</v>
      </c>
      <c r="R8733" s="2">
        <v>1852.35</v>
      </c>
      <c r="S8733" t="s">
        <v>53</v>
      </c>
      <c r="T8733" t="s">
        <v>54</v>
      </c>
      <c r="U8733" t="s">
        <v>55</v>
      </c>
      <c r="V8733" t="s">
        <v>39</v>
      </c>
      <c r="W8733" t="s">
        <v>92</v>
      </c>
      <c r="X8733" t="s">
        <v>41</v>
      </c>
      <c r="Y8733" t="s">
        <v>56</v>
      </c>
      <c r="Z8733" t="s">
        <v>43</v>
      </c>
      <c r="AA8733" t="s">
        <v>68</v>
      </c>
      <c r="AB8733" t="s">
        <v>68</v>
      </c>
    </row>
    <row r="8734" spans="1:28" x14ac:dyDescent="0.25">
      <c r="A8734" t="s">
        <v>13761</v>
      </c>
      <c r="B8734" s="1">
        <v>45999</v>
      </c>
      <c r="C8734" t="s">
        <v>8753</v>
      </c>
      <c r="D8734" t="s">
        <v>8754</v>
      </c>
      <c r="E8734">
        <v>60</v>
      </c>
      <c r="F8734" t="s">
        <v>48</v>
      </c>
      <c r="G8734" t="s">
        <v>141</v>
      </c>
      <c r="H8734" t="s">
        <v>142</v>
      </c>
      <c r="I8734" t="s">
        <v>74</v>
      </c>
      <c r="J8734" t="s">
        <v>143</v>
      </c>
      <c r="K8734">
        <v>3</v>
      </c>
      <c r="L8734" s="2">
        <v>900</v>
      </c>
      <c r="M8734">
        <v>10</v>
      </c>
      <c r="N8734" s="2">
        <v>2700</v>
      </c>
      <c r="O8734" s="2">
        <v>270</v>
      </c>
      <c r="P8734" s="2">
        <v>2430</v>
      </c>
      <c r="Q8734" s="2">
        <v>1350.51</v>
      </c>
      <c r="R8734" s="2">
        <v>1079.49</v>
      </c>
      <c r="S8734" t="s">
        <v>36</v>
      </c>
      <c r="T8734" t="s">
        <v>163</v>
      </c>
      <c r="U8734" t="s">
        <v>164</v>
      </c>
      <c r="V8734" t="s">
        <v>39</v>
      </c>
      <c r="W8734" t="s">
        <v>66</v>
      </c>
      <c r="X8734" t="s">
        <v>41</v>
      </c>
      <c r="Y8734" t="s">
        <v>56</v>
      </c>
      <c r="Z8734" t="s">
        <v>43</v>
      </c>
      <c r="AA8734" t="s">
        <v>68</v>
      </c>
      <c r="AB8734" t="s">
        <v>44</v>
      </c>
    </row>
    <row r="8735" spans="1:28" x14ac:dyDescent="0.25">
      <c r="A8735" t="s">
        <v>13762</v>
      </c>
      <c r="B8735" s="1">
        <v>45999</v>
      </c>
      <c r="C8735" t="s">
        <v>2080</v>
      </c>
      <c r="D8735" t="s">
        <v>2081</v>
      </c>
      <c r="E8735">
        <v>37</v>
      </c>
      <c r="F8735" t="s">
        <v>48</v>
      </c>
      <c r="G8735" t="s">
        <v>207</v>
      </c>
      <c r="H8735" t="s">
        <v>208</v>
      </c>
      <c r="I8735" t="s">
        <v>34</v>
      </c>
      <c r="J8735" t="s">
        <v>143</v>
      </c>
      <c r="K8735">
        <v>6</v>
      </c>
      <c r="L8735" s="2">
        <v>18000</v>
      </c>
      <c r="M8735">
        <v>15</v>
      </c>
      <c r="N8735" s="2">
        <v>108000</v>
      </c>
      <c r="O8735" s="2">
        <v>16200</v>
      </c>
      <c r="P8735" s="2">
        <v>91800</v>
      </c>
      <c r="Q8735" s="2">
        <v>73667.490000000005</v>
      </c>
      <c r="R8735" s="2">
        <v>18132.509999999998</v>
      </c>
      <c r="S8735" t="s">
        <v>36</v>
      </c>
      <c r="T8735" t="s">
        <v>578</v>
      </c>
      <c r="U8735" t="s">
        <v>579</v>
      </c>
      <c r="V8735" t="s">
        <v>39</v>
      </c>
      <c r="W8735" t="s">
        <v>92</v>
      </c>
      <c r="X8735" t="s">
        <v>97</v>
      </c>
      <c r="Y8735" t="s">
        <v>56</v>
      </c>
      <c r="Z8735" t="s">
        <v>107</v>
      </c>
      <c r="AA8735" t="s">
        <v>44</v>
      </c>
      <c r="AB8735" t="s">
        <v>44</v>
      </c>
    </row>
    <row r="8736" spans="1:28" x14ac:dyDescent="0.25">
      <c r="A8736" t="s">
        <v>13763</v>
      </c>
      <c r="B8736" s="1">
        <v>45999</v>
      </c>
      <c r="C8736" t="s">
        <v>1611</v>
      </c>
      <c r="D8736" t="s">
        <v>1612</v>
      </c>
      <c r="E8736">
        <v>47</v>
      </c>
      <c r="F8736" t="s">
        <v>31</v>
      </c>
      <c r="G8736" t="s">
        <v>88</v>
      </c>
      <c r="H8736" t="s">
        <v>89</v>
      </c>
      <c r="I8736" t="s">
        <v>62</v>
      </c>
      <c r="J8736" t="s">
        <v>63</v>
      </c>
      <c r="K8736">
        <v>2</v>
      </c>
      <c r="L8736" s="2">
        <v>4200</v>
      </c>
      <c r="M8736">
        <v>5</v>
      </c>
      <c r="N8736" s="2">
        <v>8400</v>
      </c>
      <c r="O8736" s="2">
        <v>420</v>
      </c>
      <c r="P8736" s="2">
        <v>7980</v>
      </c>
      <c r="Q8736" s="2">
        <v>6072.24</v>
      </c>
      <c r="R8736" s="2">
        <v>1907.76</v>
      </c>
      <c r="S8736" t="s">
        <v>64</v>
      </c>
      <c r="T8736" t="s">
        <v>54</v>
      </c>
      <c r="U8736" t="s">
        <v>55</v>
      </c>
      <c r="V8736" t="s">
        <v>39</v>
      </c>
      <c r="W8736" t="s">
        <v>83</v>
      </c>
      <c r="X8736" t="s">
        <v>97</v>
      </c>
      <c r="Y8736" t="s">
        <v>56</v>
      </c>
      <c r="Z8736" t="s">
        <v>43</v>
      </c>
      <c r="AA8736" t="s">
        <v>44</v>
      </c>
      <c r="AB8736" t="s">
        <v>44</v>
      </c>
    </row>
    <row r="8737" spans="1:28" x14ac:dyDescent="0.25">
      <c r="A8737" t="s">
        <v>13764</v>
      </c>
      <c r="B8737" s="1">
        <v>45999</v>
      </c>
      <c r="C8737" t="s">
        <v>8298</v>
      </c>
      <c r="D8737" t="s">
        <v>8299</v>
      </c>
      <c r="E8737">
        <v>49</v>
      </c>
      <c r="F8737" t="s">
        <v>48</v>
      </c>
      <c r="G8737" t="s">
        <v>344</v>
      </c>
      <c r="H8737" t="s">
        <v>345</v>
      </c>
      <c r="I8737" t="s">
        <v>34</v>
      </c>
      <c r="J8737" t="s">
        <v>121</v>
      </c>
      <c r="K8737">
        <v>3</v>
      </c>
      <c r="L8737" s="2">
        <v>1600</v>
      </c>
      <c r="M8737">
        <v>5</v>
      </c>
      <c r="N8737" s="2">
        <v>4800</v>
      </c>
      <c r="O8737" s="2">
        <v>240</v>
      </c>
      <c r="P8737" s="2">
        <v>4560</v>
      </c>
      <c r="Q8737" s="2">
        <v>3372.27</v>
      </c>
      <c r="R8737" s="2">
        <v>1187.73</v>
      </c>
      <c r="S8737" t="s">
        <v>36</v>
      </c>
      <c r="T8737" t="s">
        <v>290</v>
      </c>
      <c r="U8737" t="s">
        <v>291</v>
      </c>
      <c r="V8737" t="s">
        <v>39</v>
      </c>
      <c r="W8737" t="s">
        <v>137</v>
      </c>
      <c r="X8737" t="s">
        <v>97</v>
      </c>
      <c r="Y8737" t="s">
        <v>42</v>
      </c>
      <c r="Z8737" t="s">
        <v>43</v>
      </c>
      <c r="AA8737" t="s">
        <v>44</v>
      </c>
      <c r="AB8737" t="s">
        <v>44</v>
      </c>
    </row>
    <row r="8738" spans="1:28" x14ac:dyDescent="0.25">
      <c r="A8738" t="s">
        <v>13765</v>
      </c>
      <c r="B8738" s="1">
        <v>45999</v>
      </c>
      <c r="C8738" t="s">
        <v>1529</v>
      </c>
      <c r="D8738" t="s">
        <v>1530</v>
      </c>
      <c r="E8738">
        <v>37</v>
      </c>
      <c r="F8738" t="s">
        <v>48</v>
      </c>
      <c r="G8738" t="s">
        <v>101</v>
      </c>
      <c r="H8738" t="s">
        <v>102</v>
      </c>
      <c r="I8738" t="s">
        <v>103</v>
      </c>
      <c r="J8738" t="s">
        <v>104</v>
      </c>
      <c r="K8738">
        <v>3</v>
      </c>
      <c r="L8738" s="2">
        <v>1800</v>
      </c>
      <c r="M8738">
        <v>0</v>
      </c>
      <c r="N8738" s="2">
        <v>5400</v>
      </c>
      <c r="O8738" s="2">
        <v>0</v>
      </c>
      <c r="P8738" s="2">
        <v>5400</v>
      </c>
      <c r="Q8738" s="2">
        <v>3812.8</v>
      </c>
      <c r="R8738" s="2">
        <v>1587.2</v>
      </c>
      <c r="S8738" t="s">
        <v>53</v>
      </c>
      <c r="T8738" t="s">
        <v>263</v>
      </c>
      <c r="U8738" t="s">
        <v>91</v>
      </c>
      <c r="V8738" t="s">
        <v>39</v>
      </c>
      <c r="W8738" t="s">
        <v>92</v>
      </c>
      <c r="X8738" t="s">
        <v>41</v>
      </c>
      <c r="Y8738" t="s">
        <v>42</v>
      </c>
      <c r="Z8738" t="s">
        <v>43</v>
      </c>
      <c r="AA8738" t="s">
        <v>68</v>
      </c>
      <c r="AB8738" t="s">
        <v>44</v>
      </c>
    </row>
    <row r="8739" spans="1:28" x14ac:dyDescent="0.25">
      <c r="A8739" t="s">
        <v>13766</v>
      </c>
      <c r="B8739" s="1">
        <v>46000</v>
      </c>
      <c r="C8739" t="s">
        <v>1143</v>
      </c>
      <c r="D8739" t="s">
        <v>1144</v>
      </c>
      <c r="E8739">
        <v>44</v>
      </c>
      <c r="F8739" t="s">
        <v>31</v>
      </c>
      <c r="G8739" t="s">
        <v>352</v>
      </c>
      <c r="H8739" t="s">
        <v>353</v>
      </c>
      <c r="I8739" t="s">
        <v>103</v>
      </c>
      <c r="J8739" t="s">
        <v>104</v>
      </c>
      <c r="K8739">
        <v>1</v>
      </c>
      <c r="L8739" s="2">
        <v>850</v>
      </c>
      <c r="M8739">
        <v>20</v>
      </c>
      <c r="N8739" s="2">
        <v>850</v>
      </c>
      <c r="O8739" s="2">
        <v>170</v>
      </c>
      <c r="P8739" s="2">
        <v>680</v>
      </c>
      <c r="Q8739" s="2">
        <v>405.24</v>
      </c>
      <c r="R8739" s="2">
        <v>274.76</v>
      </c>
      <c r="S8739" t="s">
        <v>64</v>
      </c>
      <c r="T8739" t="s">
        <v>54</v>
      </c>
      <c r="U8739" t="s">
        <v>55</v>
      </c>
      <c r="V8739" t="s">
        <v>39</v>
      </c>
      <c r="W8739" t="s">
        <v>124</v>
      </c>
      <c r="X8739" t="s">
        <v>97</v>
      </c>
      <c r="Y8739" t="s">
        <v>56</v>
      </c>
      <c r="Z8739" t="s">
        <v>43</v>
      </c>
      <c r="AA8739" t="s">
        <v>44</v>
      </c>
      <c r="AB8739" t="s">
        <v>44</v>
      </c>
    </row>
    <row r="8740" spans="1:28" x14ac:dyDescent="0.25">
      <c r="A8740" t="s">
        <v>13767</v>
      </c>
      <c r="B8740" s="1">
        <v>46000</v>
      </c>
      <c r="C8740" t="s">
        <v>5676</v>
      </c>
      <c r="D8740" t="s">
        <v>5677</v>
      </c>
      <c r="E8740">
        <v>36</v>
      </c>
      <c r="F8740" t="s">
        <v>31</v>
      </c>
      <c r="G8740" t="s">
        <v>238</v>
      </c>
      <c r="H8740" t="s">
        <v>239</v>
      </c>
      <c r="I8740" t="s">
        <v>62</v>
      </c>
      <c r="J8740" t="s">
        <v>63</v>
      </c>
      <c r="K8740">
        <v>2</v>
      </c>
      <c r="L8740" s="2">
        <v>6500</v>
      </c>
      <c r="M8740">
        <v>15</v>
      </c>
      <c r="N8740" s="2">
        <v>13000</v>
      </c>
      <c r="O8740" s="2">
        <v>1950</v>
      </c>
      <c r="P8740" s="2">
        <v>11050</v>
      </c>
      <c r="Q8740" s="2">
        <v>7235.02</v>
      </c>
      <c r="R8740" s="2">
        <v>3814.98</v>
      </c>
      <c r="S8740" t="s">
        <v>53</v>
      </c>
      <c r="T8740" t="s">
        <v>76</v>
      </c>
      <c r="U8740" t="s">
        <v>77</v>
      </c>
      <c r="V8740" t="s">
        <v>39</v>
      </c>
      <c r="W8740" t="s">
        <v>66</v>
      </c>
      <c r="X8740" t="s">
        <v>41</v>
      </c>
      <c r="Y8740" t="s">
        <v>56</v>
      </c>
      <c r="Z8740" t="s">
        <v>43</v>
      </c>
      <c r="AA8740" t="s">
        <v>44</v>
      </c>
      <c r="AB8740" t="s">
        <v>44</v>
      </c>
    </row>
    <row r="8741" spans="1:28" x14ac:dyDescent="0.25">
      <c r="A8741" t="s">
        <v>13768</v>
      </c>
      <c r="B8741" s="1">
        <v>46000</v>
      </c>
      <c r="C8741" t="s">
        <v>1722</v>
      </c>
      <c r="D8741" t="s">
        <v>1723</v>
      </c>
      <c r="E8741">
        <v>37</v>
      </c>
      <c r="F8741" t="s">
        <v>48</v>
      </c>
      <c r="G8741" t="s">
        <v>285</v>
      </c>
      <c r="H8741" t="s">
        <v>286</v>
      </c>
      <c r="I8741" t="s">
        <v>34</v>
      </c>
      <c r="J8741" t="s">
        <v>121</v>
      </c>
      <c r="K8741">
        <v>1</v>
      </c>
      <c r="L8741" s="2">
        <v>3200</v>
      </c>
      <c r="M8741">
        <v>20</v>
      </c>
      <c r="N8741" s="2">
        <v>3200</v>
      </c>
      <c r="O8741" s="2">
        <v>640</v>
      </c>
      <c r="P8741" s="2">
        <v>2560</v>
      </c>
      <c r="Q8741" s="2">
        <v>1620.57</v>
      </c>
      <c r="R8741" s="2">
        <v>939.43</v>
      </c>
      <c r="S8741" t="s">
        <v>36</v>
      </c>
      <c r="T8741" t="s">
        <v>578</v>
      </c>
      <c r="U8741" t="s">
        <v>579</v>
      </c>
      <c r="V8741" t="s">
        <v>39</v>
      </c>
      <c r="W8741" t="s">
        <v>40</v>
      </c>
      <c r="X8741" t="s">
        <v>67</v>
      </c>
      <c r="Y8741" t="s">
        <v>56</v>
      </c>
      <c r="Z8741" t="s">
        <v>43</v>
      </c>
      <c r="AA8741" t="s">
        <v>68</v>
      </c>
      <c r="AB8741" t="s">
        <v>44</v>
      </c>
    </row>
    <row r="8742" spans="1:28" x14ac:dyDescent="0.25">
      <c r="A8742" t="s">
        <v>13769</v>
      </c>
      <c r="B8742" s="1">
        <v>46000</v>
      </c>
      <c r="C8742" t="s">
        <v>4175</v>
      </c>
      <c r="D8742" t="s">
        <v>4176</v>
      </c>
      <c r="E8742">
        <v>21</v>
      </c>
      <c r="F8742" t="s">
        <v>31</v>
      </c>
      <c r="G8742" t="s">
        <v>212</v>
      </c>
      <c r="H8742" t="s">
        <v>213</v>
      </c>
      <c r="I8742" t="s">
        <v>51</v>
      </c>
      <c r="J8742" t="s">
        <v>52</v>
      </c>
      <c r="K8742">
        <v>3</v>
      </c>
      <c r="L8742" s="2">
        <v>400</v>
      </c>
      <c r="M8742">
        <v>0</v>
      </c>
      <c r="N8742" s="2">
        <v>1200</v>
      </c>
      <c r="O8742" s="2">
        <v>0</v>
      </c>
      <c r="P8742" s="2">
        <v>1200</v>
      </c>
      <c r="Q8742" s="2">
        <v>732.47</v>
      </c>
      <c r="R8742" s="2">
        <v>467.53</v>
      </c>
      <c r="S8742" t="s">
        <v>64</v>
      </c>
      <c r="T8742" t="s">
        <v>37</v>
      </c>
      <c r="U8742" t="s">
        <v>38</v>
      </c>
      <c r="V8742" t="s">
        <v>39</v>
      </c>
      <c r="W8742" t="s">
        <v>66</v>
      </c>
      <c r="X8742" t="s">
        <v>97</v>
      </c>
      <c r="Y8742" t="s">
        <v>56</v>
      </c>
      <c r="Z8742" t="s">
        <v>43</v>
      </c>
      <c r="AA8742" t="s">
        <v>44</v>
      </c>
      <c r="AB8742" t="s">
        <v>44</v>
      </c>
    </row>
    <row r="8743" spans="1:28" x14ac:dyDescent="0.25">
      <c r="A8743" t="s">
        <v>13770</v>
      </c>
      <c r="B8743" s="1">
        <v>46000</v>
      </c>
      <c r="C8743" t="s">
        <v>200</v>
      </c>
      <c r="D8743" t="s">
        <v>201</v>
      </c>
      <c r="E8743">
        <v>25</v>
      </c>
      <c r="F8743" t="s">
        <v>111</v>
      </c>
      <c r="G8743" t="s">
        <v>238</v>
      </c>
      <c r="H8743" t="s">
        <v>239</v>
      </c>
      <c r="I8743" t="s">
        <v>62</v>
      </c>
      <c r="J8743" t="s">
        <v>63</v>
      </c>
      <c r="K8743">
        <v>2</v>
      </c>
      <c r="L8743" s="2">
        <v>6500</v>
      </c>
      <c r="M8743">
        <v>0</v>
      </c>
      <c r="N8743" s="2">
        <v>13000</v>
      </c>
      <c r="O8743" s="2">
        <v>0</v>
      </c>
      <c r="P8743" s="2">
        <v>13000</v>
      </c>
      <c r="Q8743" s="2">
        <v>8920.2199999999993</v>
      </c>
      <c r="R8743" s="2">
        <v>4079.78</v>
      </c>
      <c r="S8743" t="s">
        <v>53</v>
      </c>
      <c r="T8743" t="s">
        <v>222</v>
      </c>
      <c r="U8743" t="s">
        <v>38</v>
      </c>
      <c r="V8743" t="s">
        <v>39</v>
      </c>
      <c r="W8743" t="s">
        <v>83</v>
      </c>
      <c r="X8743" t="s">
        <v>97</v>
      </c>
      <c r="Y8743" t="s">
        <v>56</v>
      </c>
      <c r="Z8743" t="s">
        <v>43</v>
      </c>
      <c r="AA8743" t="s">
        <v>44</v>
      </c>
      <c r="AB8743" t="s">
        <v>44</v>
      </c>
    </row>
    <row r="8744" spans="1:28" x14ac:dyDescent="0.25">
      <c r="A8744" t="s">
        <v>13771</v>
      </c>
      <c r="B8744" s="1">
        <v>46000</v>
      </c>
      <c r="C8744" t="s">
        <v>2858</v>
      </c>
      <c r="D8744" t="s">
        <v>2859</v>
      </c>
      <c r="E8744">
        <v>52</v>
      </c>
      <c r="F8744" t="s">
        <v>111</v>
      </c>
      <c r="G8744" t="s">
        <v>176</v>
      </c>
      <c r="H8744" t="s">
        <v>177</v>
      </c>
      <c r="I8744" t="s">
        <v>34</v>
      </c>
      <c r="J8744" t="s">
        <v>35</v>
      </c>
      <c r="K8744">
        <v>1</v>
      </c>
      <c r="L8744" s="2">
        <v>6500</v>
      </c>
      <c r="M8744">
        <v>10</v>
      </c>
      <c r="N8744" s="2">
        <v>6500</v>
      </c>
      <c r="O8744" s="2">
        <v>650</v>
      </c>
      <c r="P8744" s="2">
        <v>5850</v>
      </c>
      <c r="Q8744" s="2">
        <v>4320.24</v>
      </c>
      <c r="R8744" s="2">
        <v>1529.76</v>
      </c>
      <c r="S8744" t="s">
        <v>53</v>
      </c>
      <c r="T8744" t="s">
        <v>37</v>
      </c>
      <c r="U8744" t="s">
        <v>38</v>
      </c>
      <c r="V8744" t="s">
        <v>39</v>
      </c>
      <c r="W8744" t="s">
        <v>66</v>
      </c>
      <c r="X8744" t="s">
        <v>97</v>
      </c>
      <c r="Y8744" t="s">
        <v>56</v>
      </c>
      <c r="Z8744" t="s">
        <v>43</v>
      </c>
      <c r="AA8744" t="s">
        <v>44</v>
      </c>
      <c r="AB8744" t="s">
        <v>44</v>
      </c>
    </row>
    <row r="8745" spans="1:28" x14ac:dyDescent="0.25">
      <c r="A8745" t="s">
        <v>13772</v>
      </c>
      <c r="B8745" s="1">
        <v>46000</v>
      </c>
      <c r="C8745" t="s">
        <v>6721</v>
      </c>
      <c r="D8745" t="s">
        <v>6722</v>
      </c>
      <c r="E8745">
        <v>47</v>
      </c>
      <c r="F8745" t="s">
        <v>31</v>
      </c>
      <c r="G8745" t="s">
        <v>298</v>
      </c>
      <c r="H8745" t="s">
        <v>299</v>
      </c>
      <c r="I8745" t="s">
        <v>103</v>
      </c>
      <c r="J8745" t="s">
        <v>104</v>
      </c>
      <c r="K8745">
        <v>1</v>
      </c>
      <c r="L8745" s="2">
        <v>700</v>
      </c>
      <c r="M8745">
        <v>10</v>
      </c>
      <c r="N8745" s="2">
        <v>700</v>
      </c>
      <c r="O8745" s="2">
        <v>70</v>
      </c>
      <c r="P8745" s="2">
        <v>630</v>
      </c>
      <c r="Q8745" s="2">
        <v>437.42</v>
      </c>
      <c r="R8745" s="2">
        <v>192.58</v>
      </c>
      <c r="S8745" t="s">
        <v>53</v>
      </c>
      <c r="T8745" t="s">
        <v>54</v>
      </c>
      <c r="U8745" t="s">
        <v>55</v>
      </c>
      <c r="V8745" t="s">
        <v>39</v>
      </c>
      <c r="W8745" t="s">
        <v>124</v>
      </c>
      <c r="X8745" t="s">
        <v>41</v>
      </c>
      <c r="Y8745" t="s">
        <v>56</v>
      </c>
      <c r="Z8745" t="s">
        <v>43</v>
      </c>
      <c r="AA8745" t="s">
        <v>44</v>
      </c>
      <c r="AB8745" t="s">
        <v>44</v>
      </c>
    </row>
    <row r="8746" spans="1:28" x14ac:dyDescent="0.25">
      <c r="A8746" t="s">
        <v>13773</v>
      </c>
      <c r="B8746" s="1">
        <v>46000</v>
      </c>
      <c r="C8746" t="s">
        <v>11237</v>
      </c>
      <c r="D8746" t="s">
        <v>11238</v>
      </c>
      <c r="E8746">
        <v>22</v>
      </c>
      <c r="F8746" t="s">
        <v>31</v>
      </c>
      <c r="G8746" t="s">
        <v>81</v>
      </c>
      <c r="H8746" t="s">
        <v>82</v>
      </c>
      <c r="I8746" t="s">
        <v>51</v>
      </c>
      <c r="J8746" t="s">
        <v>52</v>
      </c>
      <c r="K8746">
        <v>4</v>
      </c>
      <c r="L8746" s="2">
        <v>600</v>
      </c>
      <c r="M8746">
        <v>15</v>
      </c>
      <c r="N8746" s="2">
        <v>2400</v>
      </c>
      <c r="O8746" s="2">
        <v>360</v>
      </c>
      <c r="P8746" s="2">
        <v>2040</v>
      </c>
      <c r="Q8746" s="2">
        <v>1515.64</v>
      </c>
      <c r="R8746" s="2">
        <v>524.36</v>
      </c>
      <c r="S8746" t="s">
        <v>36</v>
      </c>
      <c r="T8746" t="s">
        <v>37</v>
      </c>
      <c r="U8746" t="s">
        <v>38</v>
      </c>
      <c r="V8746" t="s">
        <v>39</v>
      </c>
      <c r="W8746" t="s">
        <v>124</v>
      </c>
      <c r="X8746" t="s">
        <v>41</v>
      </c>
      <c r="Y8746" t="s">
        <v>56</v>
      </c>
      <c r="Z8746" t="s">
        <v>43</v>
      </c>
      <c r="AA8746" t="s">
        <v>44</v>
      </c>
      <c r="AB8746" t="s">
        <v>44</v>
      </c>
    </row>
    <row r="8747" spans="1:28" x14ac:dyDescent="0.25">
      <c r="A8747" t="s">
        <v>13774</v>
      </c>
      <c r="B8747" s="1">
        <v>46000</v>
      </c>
      <c r="C8747" t="s">
        <v>935</v>
      </c>
      <c r="D8747" t="s">
        <v>936</v>
      </c>
      <c r="E8747">
        <v>40</v>
      </c>
      <c r="F8747" t="s">
        <v>111</v>
      </c>
      <c r="G8747" t="s">
        <v>352</v>
      </c>
      <c r="H8747" t="s">
        <v>353</v>
      </c>
      <c r="I8747" t="s">
        <v>103</v>
      </c>
      <c r="J8747" t="s">
        <v>104</v>
      </c>
      <c r="K8747">
        <v>3</v>
      </c>
      <c r="L8747" s="2">
        <v>850</v>
      </c>
      <c r="M8747">
        <v>5</v>
      </c>
      <c r="N8747" s="2">
        <v>2550</v>
      </c>
      <c r="O8747" s="2">
        <v>127.5</v>
      </c>
      <c r="P8747" s="2">
        <v>2422.5</v>
      </c>
      <c r="Q8747" s="2">
        <v>1636.07</v>
      </c>
      <c r="R8747" s="2">
        <v>786.43</v>
      </c>
      <c r="S8747" t="s">
        <v>53</v>
      </c>
      <c r="T8747" t="s">
        <v>178</v>
      </c>
      <c r="U8747" t="s">
        <v>154</v>
      </c>
      <c r="V8747" t="s">
        <v>39</v>
      </c>
      <c r="W8747" t="s">
        <v>124</v>
      </c>
      <c r="X8747" t="s">
        <v>41</v>
      </c>
      <c r="Y8747" t="s">
        <v>56</v>
      </c>
      <c r="Z8747" t="s">
        <v>223</v>
      </c>
      <c r="AA8747" t="s">
        <v>44</v>
      </c>
      <c r="AB8747" t="s">
        <v>44</v>
      </c>
    </row>
    <row r="8748" spans="1:28" x14ac:dyDescent="0.25">
      <c r="A8748" t="s">
        <v>13775</v>
      </c>
      <c r="B8748" s="1">
        <v>46000</v>
      </c>
      <c r="C8748" t="s">
        <v>12018</v>
      </c>
      <c r="D8748" t="s">
        <v>12019</v>
      </c>
      <c r="E8748">
        <v>48</v>
      </c>
      <c r="F8748" t="s">
        <v>48</v>
      </c>
      <c r="G8748" t="s">
        <v>112</v>
      </c>
      <c r="H8748" t="s">
        <v>113</v>
      </c>
      <c r="I8748" t="s">
        <v>103</v>
      </c>
      <c r="J8748" t="s">
        <v>104</v>
      </c>
      <c r="K8748">
        <v>1</v>
      </c>
      <c r="L8748" s="2">
        <v>650</v>
      </c>
      <c r="M8748">
        <v>5</v>
      </c>
      <c r="N8748" s="2">
        <v>650</v>
      </c>
      <c r="O8748" s="2">
        <v>32.5</v>
      </c>
      <c r="P8748" s="2">
        <v>617.5</v>
      </c>
      <c r="Q8748" s="2">
        <v>419.43</v>
      </c>
      <c r="R8748" s="2">
        <v>198.07</v>
      </c>
      <c r="S8748" t="s">
        <v>53</v>
      </c>
      <c r="T8748" t="s">
        <v>153</v>
      </c>
      <c r="U8748" t="s">
        <v>154</v>
      </c>
      <c r="V8748" t="s">
        <v>39</v>
      </c>
      <c r="W8748" t="s">
        <v>40</v>
      </c>
      <c r="X8748" t="s">
        <v>67</v>
      </c>
      <c r="Y8748" t="s">
        <v>84</v>
      </c>
      <c r="Z8748" t="s">
        <v>43</v>
      </c>
      <c r="AA8748" t="s">
        <v>44</v>
      </c>
      <c r="AB8748" t="s">
        <v>44</v>
      </c>
    </row>
    <row r="8749" spans="1:28" x14ac:dyDescent="0.25">
      <c r="A8749" t="s">
        <v>13776</v>
      </c>
      <c r="B8749" s="1">
        <v>46000</v>
      </c>
      <c r="C8749" t="s">
        <v>5138</v>
      </c>
      <c r="D8749" t="s">
        <v>5139</v>
      </c>
      <c r="E8749">
        <v>39</v>
      </c>
      <c r="F8749" t="s">
        <v>48</v>
      </c>
      <c r="G8749" t="s">
        <v>158</v>
      </c>
      <c r="H8749" t="s">
        <v>159</v>
      </c>
      <c r="I8749" t="s">
        <v>51</v>
      </c>
      <c r="J8749" t="s">
        <v>52</v>
      </c>
      <c r="K8749">
        <v>2</v>
      </c>
      <c r="L8749" s="2">
        <v>650</v>
      </c>
      <c r="M8749">
        <v>15</v>
      </c>
      <c r="N8749" s="2">
        <v>1300</v>
      </c>
      <c r="O8749" s="2">
        <v>195</v>
      </c>
      <c r="P8749" s="2">
        <v>1105</v>
      </c>
      <c r="Q8749" s="2">
        <v>831.13</v>
      </c>
      <c r="R8749" s="2">
        <v>273.87</v>
      </c>
      <c r="S8749" t="s">
        <v>36</v>
      </c>
      <c r="T8749" t="s">
        <v>54</v>
      </c>
      <c r="U8749" t="s">
        <v>55</v>
      </c>
      <c r="V8749" t="s">
        <v>39</v>
      </c>
      <c r="W8749" t="s">
        <v>124</v>
      </c>
      <c r="X8749" t="s">
        <v>97</v>
      </c>
      <c r="Y8749" t="s">
        <v>56</v>
      </c>
      <c r="Z8749" t="s">
        <v>43</v>
      </c>
      <c r="AA8749" t="s">
        <v>44</v>
      </c>
      <c r="AB8749" t="s">
        <v>44</v>
      </c>
    </row>
    <row r="8750" spans="1:28" x14ac:dyDescent="0.25">
      <c r="A8750" t="s">
        <v>13777</v>
      </c>
      <c r="B8750" s="1">
        <v>46000</v>
      </c>
      <c r="C8750" t="s">
        <v>1503</v>
      </c>
      <c r="D8750" t="s">
        <v>1504</v>
      </c>
      <c r="E8750">
        <v>56</v>
      </c>
      <c r="F8750" t="s">
        <v>31</v>
      </c>
      <c r="G8750" t="s">
        <v>285</v>
      </c>
      <c r="H8750" t="s">
        <v>286</v>
      </c>
      <c r="I8750" t="s">
        <v>34</v>
      </c>
      <c r="J8750" t="s">
        <v>121</v>
      </c>
      <c r="K8750">
        <v>2</v>
      </c>
      <c r="L8750" s="2">
        <v>3200</v>
      </c>
      <c r="M8750">
        <v>0</v>
      </c>
      <c r="N8750" s="2">
        <v>6400</v>
      </c>
      <c r="O8750" s="2">
        <v>0</v>
      </c>
      <c r="P8750" s="2">
        <v>6400</v>
      </c>
      <c r="Q8750" s="2">
        <v>4862.66</v>
      </c>
      <c r="R8750" s="2">
        <v>1537.34</v>
      </c>
      <c r="S8750" t="s">
        <v>36</v>
      </c>
      <c r="T8750" t="s">
        <v>54</v>
      </c>
      <c r="U8750" t="s">
        <v>55</v>
      </c>
      <c r="V8750" t="s">
        <v>39</v>
      </c>
      <c r="W8750" t="s">
        <v>83</v>
      </c>
      <c r="X8750" t="s">
        <v>97</v>
      </c>
      <c r="Y8750" t="s">
        <v>42</v>
      </c>
      <c r="Z8750" t="s">
        <v>43</v>
      </c>
      <c r="AA8750" t="s">
        <v>44</v>
      </c>
      <c r="AB8750" t="s">
        <v>44</v>
      </c>
    </row>
    <row r="8751" spans="1:28" x14ac:dyDescent="0.25">
      <c r="A8751" t="s">
        <v>13778</v>
      </c>
      <c r="B8751" s="1">
        <v>46000</v>
      </c>
      <c r="C8751" t="s">
        <v>455</v>
      </c>
      <c r="D8751" t="s">
        <v>456</v>
      </c>
      <c r="E8751">
        <v>52</v>
      </c>
      <c r="F8751" t="s">
        <v>31</v>
      </c>
      <c r="G8751" t="s">
        <v>81</v>
      </c>
      <c r="H8751" t="s">
        <v>82</v>
      </c>
      <c r="I8751" t="s">
        <v>51</v>
      </c>
      <c r="J8751" t="s">
        <v>52</v>
      </c>
      <c r="K8751">
        <v>2</v>
      </c>
      <c r="L8751" s="2">
        <v>600</v>
      </c>
      <c r="M8751">
        <v>5</v>
      </c>
      <c r="N8751" s="2">
        <v>1200</v>
      </c>
      <c r="O8751" s="2">
        <v>60</v>
      </c>
      <c r="P8751" s="2">
        <v>1140</v>
      </c>
      <c r="Q8751" s="2">
        <v>658.71</v>
      </c>
      <c r="R8751" s="2">
        <v>481.29</v>
      </c>
      <c r="S8751" t="s">
        <v>53</v>
      </c>
      <c r="T8751" t="s">
        <v>90</v>
      </c>
      <c r="U8751" t="s">
        <v>91</v>
      </c>
      <c r="V8751" t="s">
        <v>39</v>
      </c>
      <c r="W8751" t="s">
        <v>92</v>
      </c>
      <c r="X8751" t="s">
        <v>41</v>
      </c>
      <c r="Y8751" t="s">
        <v>56</v>
      </c>
      <c r="Z8751" t="s">
        <v>43</v>
      </c>
      <c r="AA8751" t="s">
        <v>44</v>
      </c>
      <c r="AB8751" t="s">
        <v>44</v>
      </c>
    </row>
    <row r="8752" spans="1:28" x14ac:dyDescent="0.25">
      <c r="A8752" t="s">
        <v>13779</v>
      </c>
      <c r="B8752" s="1">
        <v>46000</v>
      </c>
      <c r="C8752" t="s">
        <v>6023</v>
      </c>
      <c r="D8752" t="s">
        <v>6024</v>
      </c>
      <c r="E8752">
        <v>54</v>
      </c>
      <c r="F8752" t="s">
        <v>31</v>
      </c>
      <c r="G8752" t="s">
        <v>60</v>
      </c>
      <c r="H8752" t="s">
        <v>61</v>
      </c>
      <c r="I8752" t="s">
        <v>62</v>
      </c>
      <c r="J8752" t="s">
        <v>63</v>
      </c>
      <c r="K8752">
        <v>2</v>
      </c>
      <c r="L8752" s="2">
        <v>3500</v>
      </c>
      <c r="M8752">
        <v>0</v>
      </c>
      <c r="N8752" s="2">
        <v>7000</v>
      </c>
      <c r="O8752" s="2">
        <v>0</v>
      </c>
      <c r="P8752" s="2">
        <v>7000</v>
      </c>
      <c r="Q8752" s="2">
        <v>4246.34</v>
      </c>
      <c r="R8752" s="2">
        <v>2753.66</v>
      </c>
      <c r="S8752" t="s">
        <v>53</v>
      </c>
      <c r="T8752" t="s">
        <v>136</v>
      </c>
      <c r="U8752" t="s">
        <v>38</v>
      </c>
      <c r="V8752" t="s">
        <v>39</v>
      </c>
      <c r="W8752" t="s">
        <v>92</v>
      </c>
      <c r="X8752" t="s">
        <v>97</v>
      </c>
      <c r="Y8752" t="s">
        <v>56</v>
      </c>
      <c r="Z8752" t="s">
        <v>43</v>
      </c>
      <c r="AA8752" t="s">
        <v>44</v>
      </c>
      <c r="AB8752" t="s">
        <v>44</v>
      </c>
    </row>
    <row r="8753" spans="1:28" x14ac:dyDescent="0.25">
      <c r="A8753" t="s">
        <v>13780</v>
      </c>
      <c r="B8753" s="1">
        <v>46000</v>
      </c>
      <c r="C8753" t="s">
        <v>4189</v>
      </c>
      <c r="D8753" t="s">
        <v>4190</v>
      </c>
      <c r="E8753">
        <v>58</v>
      </c>
      <c r="F8753" t="s">
        <v>31</v>
      </c>
      <c r="G8753" t="s">
        <v>217</v>
      </c>
      <c r="H8753" t="s">
        <v>218</v>
      </c>
      <c r="I8753" t="s">
        <v>34</v>
      </c>
      <c r="J8753" t="s">
        <v>130</v>
      </c>
      <c r="K8753">
        <v>1</v>
      </c>
      <c r="L8753" s="2">
        <v>28000</v>
      </c>
      <c r="M8753">
        <v>5</v>
      </c>
      <c r="N8753" s="2">
        <v>28000</v>
      </c>
      <c r="O8753" s="2">
        <v>1400</v>
      </c>
      <c r="P8753" s="2">
        <v>26600</v>
      </c>
      <c r="Q8753" s="2">
        <v>21500.85</v>
      </c>
      <c r="R8753" s="2">
        <v>5099.1499999999996</v>
      </c>
      <c r="S8753" t="s">
        <v>53</v>
      </c>
      <c r="T8753" t="s">
        <v>263</v>
      </c>
      <c r="U8753" t="s">
        <v>91</v>
      </c>
      <c r="V8753" t="s">
        <v>39</v>
      </c>
      <c r="W8753" t="s">
        <v>137</v>
      </c>
      <c r="X8753" t="s">
        <v>67</v>
      </c>
      <c r="Y8753" t="s">
        <v>56</v>
      </c>
      <c r="Z8753" t="s">
        <v>43</v>
      </c>
      <c r="AA8753" t="s">
        <v>44</v>
      </c>
      <c r="AB8753" t="s">
        <v>44</v>
      </c>
    </row>
    <row r="8754" spans="1:28" x14ac:dyDescent="0.25">
      <c r="A8754" t="s">
        <v>13781</v>
      </c>
      <c r="B8754" s="1">
        <v>46001</v>
      </c>
      <c r="C8754" t="s">
        <v>7803</v>
      </c>
      <c r="D8754" t="s">
        <v>7804</v>
      </c>
      <c r="E8754">
        <v>53</v>
      </c>
      <c r="F8754" t="s">
        <v>31</v>
      </c>
      <c r="G8754" t="s">
        <v>436</v>
      </c>
      <c r="H8754" t="s">
        <v>437</v>
      </c>
      <c r="I8754" t="s">
        <v>74</v>
      </c>
      <c r="J8754" t="s">
        <v>190</v>
      </c>
      <c r="K8754">
        <v>2</v>
      </c>
      <c r="L8754" s="2">
        <v>1800</v>
      </c>
      <c r="M8754">
        <v>10</v>
      </c>
      <c r="N8754" s="2">
        <v>3600</v>
      </c>
      <c r="O8754" s="2">
        <v>360</v>
      </c>
      <c r="P8754" s="2">
        <v>3240</v>
      </c>
      <c r="Q8754" s="2">
        <v>1827.05</v>
      </c>
      <c r="R8754" s="2">
        <v>1412.95</v>
      </c>
      <c r="S8754" t="s">
        <v>36</v>
      </c>
      <c r="T8754" t="s">
        <v>105</v>
      </c>
      <c r="U8754" t="s">
        <v>106</v>
      </c>
      <c r="V8754" t="s">
        <v>39</v>
      </c>
      <c r="W8754" t="s">
        <v>83</v>
      </c>
      <c r="X8754" t="s">
        <v>97</v>
      </c>
      <c r="Y8754" t="s">
        <v>56</v>
      </c>
      <c r="Z8754" t="s">
        <v>43</v>
      </c>
      <c r="AA8754" t="s">
        <v>44</v>
      </c>
      <c r="AB8754" t="s">
        <v>44</v>
      </c>
    </row>
    <row r="8755" spans="1:28" x14ac:dyDescent="0.25">
      <c r="A8755" t="s">
        <v>13782</v>
      </c>
      <c r="B8755" s="1">
        <v>46001</v>
      </c>
      <c r="C8755" t="s">
        <v>1577</v>
      </c>
      <c r="D8755" t="s">
        <v>1578</v>
      </c>
      <c r="E8755">
        <v>55</v>
      </c>
      <c r="F8755" t="s">
        <v>31</v>
      </c>
      <c r="G8755" t="s">
        <v>352</v>
      </c>
      <c r="H8755" t="s">
        <v>353</v>
      </c>
      <c r="I8755" t="s">
        <v>103</v>
      </c>
      <c r="J8755" t="s">
        <v>104</v>
      </c>
      <c r="K8755">
        <v>1</v>
      </c>
      <c r="L8755" s="2">
        <v>850</v>
      </c>
      <c r="M8755">
        <v>15</v>
      </c>
      <c r="N8755" s="2">
        <v>850</v>
      </c>
      <c r="O8755" s="2">
        <v>127.5</v>
      </c>
      <c r="P8755" s="2">
        <v>722.5</v>
      </c>
      <c r="Q8755" s="2">
        <v>575.37</v>
      </c>
      <c r="R8755" s="2">
        <v>147.13</v>
      </c>
      <c r="S8755" t="s">
        <v>53</v>
      </c>
      <c r="T8755" t="s">
        <v>398</v>
      </c>
      <c r="U8755" t="s">
        <v>399</v>
      </c>
      <c r="V8755" t="s">
        <v>39</v>
      </c>
      <c r="W8755" t="s">
        <v>124</v>
      </c>
      <c r="X8755" t="s">
        <v>41</v>
      </c>
      <c r="Y8755" t="s">
        <v>56</v>
      </c>
      <c r="Z8755" t="s">
        <v>43</v>
      </c>
      <c r="AA8755" t="s">
        <v>44</v>
      </c>
      <c r="AB8755" t="s">
        <v>44</v>
      </c>
    </row>
    <row r="8756" spans="1:28" x14ac:dyDescent="0.25">
      <c r="A8756" t="s">
        <v>13783</v>
      </c>
      <c r="B8756" s="1">
        <v>46001</v>
      </c>
      <c r="C8756" t="s">
        <v>1165</v>
      </c>
      <c r="D8756" t="s">
        <v>1166</v>
      </c>
      <c r="E8756">
        <v>41</v>
      </c>
      <c r="F8756" t="s">
        <v>31</v>
      </c>
      <c r="G8756" t="s">
        <v>101</v>
      </c>
      <c r="H8756" t="s">
        <v>102</v>
      </c>
      <c r="I8756" t="s">
        <v>103</v>
      </c>
      <c r="J8756" t="s">
        <v>104</v>
      </c>
      <c r="K8756">
        <v>1</v>
      </c>
      <c r="L8756" s="2">
        <v>1800</v>
      </c>
      <c r="M8756">
        <v>15</v>
      </c>
      <c r="N8756" s="2">
        <v>1800</v>
      </c>
      <c r="O8756" s="2">
        <v>270</v>
      </c>
      <c r="P8756" s="2">
        <v>1530</v>
      </c>
      <c r="Q8756" s="2">
        <v>1146.23</v>
      </c>
      <c r="R8756" s="2">
        <v>383.77</v>
      </c>
      <c r="S8756" t="s">
        <v>53</v>
      </c>
      <c r="T8756" t="s">
        <v>65</v>
      </c>
      <c r="U8756" t="s">
        <v>65</v>
      </c>
      <c r="V8756" t="s">
        <v>39</v>
      </c>
      <c r="W8756" t="s">
        <v>40</v>
      </c>
      <c r="X8756" t="s">
        <v>97</v>
      </c>
      <c r="Y8756" t="s">
        <v>56</v>
      </c>
      <c r="Z8756" t="s">
        <v>144</v>
      </c>
      <c r="AA8756" t="s">
        <v>44</v>
      </c>
      <c r="AB8756" t="s">
        <v>44</v>
      </c>
    </row>
    <row r="8757" spans="1:28" x14ac:dyDescent="0.25">
      <c r="A8757" t="s">
        <v>13784</v>
      </c>
      <c r="B8757" s="1">
        <v>46001</v>
      </c>
      <c r="C8757" t="s">
        <v>9421</v>
      </c>
      <c r="D8757" t="s">
        <v>9422</v>
      </c>
      <c r="E8757">
        <v>48</v>
      </c>
      <c r="F8757" t="s">
        <v>31</v>
      </c>
      <c r="G8757" t="s">
        <v>88</v>
      </c>
      <c r="H8757" t="s">
        <v>89</v>
      </c>
      <c r="I8757" t="s">
        <v>62</v>
      </c>
      <c r="J8757" t="s">
        <v>63</v>
      </c>
      <c r="K8757">
        <v>6</v>
      </c>
      <c r="L8757" s="2">
        <v>4200</v>
      </c>
      <c r="M8757">
        <v>5</v>
      </c>
      <c r="N8757" s="2">
        <v>25200</v>
      </c>
      <c r="O8757" s="2">
        <v>1260</v>
      </c>
      <c r="P8757" s="2">
        <v>23940</v>
      </c>
      <c r="Q8757" s="2">
        <v>14151.49</v>
      </c>
      <c r="R8757" s="2">
        <v>9788.51</v>
      </c>
      <c r="S8757" t="s">
        <v>64</v>
      </c>
      <c r="T8757" t="s">
        <v>407</v>
      </c>
      <c r="U8757" t="s">
        <v>408</v>
      </c>
      <c r="V8757" t="s">
        <v>39</v>
      </c>
      <c r="W8757" t="s">
        <v>124</v>
      </c>
      <c r="X8757" t="s">
        <v>97</v>
      </c>
      <c r="Y8757" t="s">
        <v>56</v>
      </c>
      <c r="Z8757" t="s">
        <v>43</v>
      </c>
      <c r="AA8757" t="s">
        <v>44</v>
      </c>
      <c r="AB8757" t="s">
        <v>44</v>
      </c>
    </row>
    <row r="8758" spans="1:28" x14ac:dyDescent="0.25">
      <c r="A8758" t="s">
        <v>13785</v>
      </c>
      <c r="B8758" s="1">
        <v>46001</v>
      </c>
      <c r="C8758" t="s">
        <v>974</v>
      </c>
      <c r="D8758" t="s">
        <v>975</v>
      </c>
      <c r="E8758">
        <v>44</v>
      </c>
      <c r="F8758" t="s">
        <v>48</v>
      </c>
      <c r="G8758" t="s">
        <v>88</v>
      </c>
      <c r="H8758" t="s">
        <v>89</v>
      </c>
      <c r="I8758" t="s">
        <v>62</v>
      </c>
      <c r="J8758" t="s">
        <v>63</v>
      </c>
      <c r="K8758">
        <v>1</v>
      </c>
      <c r="L8758" s="2">
        <v>4200</v>
      </c>
      <c r="M8758">
        <v>5</v>
      </c>
      <c r="N8758" s="2">
        <v>4200</v>
      </c>
      <c r="O8758" s="2">
        <v>210</v>
      </c>
      <c r="P8758" s="2">
        <v>3990</v>
      </c>
      <c r="Q8758" s="2">
        <v>3058.31</v>
      </c>
      <c r="R8758" s="2">
        <v>931.69</v>
      </c>
      <c r="S8758" t="s">
        <v>53</v>
      </c>
      <c r="T8758" t="s">
        <v>398</v>
      </c>
      <c r="U8758" t="s">
        <v>399</v>
      </c>
      <c r="V8758" t="s">
        <v>39</v>
      </c>
      <c r="W8758" t="s">
        <v>66</v>
      </c>
      <c r="X8758" t="s">
        <v>41</v>
      </c>
      <c r="Y8758" t="s">
        <v>42</v>
      </c>
      <c r="Z8758" t="s">
        <v>43</v>
      </c>
      <c r="AA8758" t="s">
        <v>44</v>
      </c>
      <c r="AB8758" t="s">
        <v>44</v>
      </c>
    </row>
    <row r="8759" spans="1:28" x14ac:dyDescent="0.25">
      <c r="A8759" t="s">
        <v>13786</v>
      </c>
      <c r="B8759" s="1">
        <v>46001</v>
      </c>
      <c r="C8759" t="s">
        <v>7925</v>
      </c>
      <c r="D8759" t="s">
        <v>7926</v>
      </c>
      <c r="E8759">
        <v>44</v>
      </c>
      <c r="F8759" t="s">
        <v>31</v>
      </c>
      <c r="G8759" t="s">
        <v>128</v>
      </c>
      <c r="H8759" t="s">
        <v>129</v>
      </c>
      <c r="I8759" t="s">
        <v>74</v>
      </c>
      <c r="J8759" t="s">
        <v>130</v>
      </c>
      <c r="K8759">
        <v>3</v>
      </c>
      <c r="L8759" s="2">
        <v>1700</v>
      </c>
      <c r="M8759">
        <v>10</v>
      </c>
      <c r="N8759" s="2">
        <v>5100</v>
      </c>
      <c r="O8759" s="2">
        <v>510</v>
      </c>
      <c r="P8759" s="2">
        <v>4590</v>
      </c>
      <c r="Q8759" s="2">
        <v>3479.2</v>
      </c>
      <c r="R8759" s="2">
        <v>1110.8</v>
      </c>
      <c r="S8759" t="s">
        <v>64</v>
      </c>
      <c r="T8759" t="s">
        <v>153</v>
      </c>
      <c r="U8759" t="s">
        <v>154</v>
      </c>
      <c r="V8759" t="s">
        <v>39</v>
      </c>
      <c r="W8759" t="s">
        <v>137</v>
      </c>
      <c r="X8759" t="s">
        <v>41</v>
      </c>
      <c r="Y8759" t="s">
        <v>42</v>
      </c>
      <c r="Z8759" t="s">
        <v>43</v>
      </c>
      <c r="AA8759" t="s">
        <v>44</v>
      </c>
      <c r="AB8759" t="s">
        <v>44</v>
      </c>
    </row>
    <row r="8760" spans="1:28" x14ac:dyDescent="0.25">
      <c r="A8760" t="s">
        <v>13787</v>
      </c>
      <c r="B8760" s="1">
        <v>46001</v>
      </c>
      <c r="C8760" t="s">
        <v>5119</v>
      </c>
      <c r="D8760" t="s">
        <v>5120</v>
      </c>
      <c r="E8760">
        <v>20</v>
      </c>
      <c r="F8760" t="s">
        <v>31</v>
      </c>
      <c r="G8760" t="s">
        <v>273</v>
      </c>
      <c r="H8760" t="s">
        <v>274</v>
      </c>
      <c r="I8760" t="s">
        <v>51</v>
      </c>
      <c r="J8760" t="s">
        <v>52</v>
      </c>
      <c r="K8760">
        <v>2</v>
      </c>
      <c r="L8760" s="2">
        <v>250</v>
      </c>
      <c r="M8760">
        <v>15</v>
      </c>
      <c r="N8760" s="2">
        <v>500</v>
      </c>
      <c r="O8760" s="2">
        <v>75</v>
      </c>
      <c r="P8760" s="2">
        <v>425</v>
      </c>
      <c r="Q8760" s="2">
        <v>294.39999999999998</v>
      </c>
      <c r="R8760" s="2">
        <v>130.6</v>
      </c>
      <c r="S8760" t="s">
        <v>53</v>
      </c>
      <c r="T8760" t="s">
        <v>122</v>
      </c>
      <c r="U8760" t="s">
        <v>123</v>
      </c>
      <c r="V8760" t="s">
        <v>39</v>
      </c>
      <c r="W8760" t="s">
        <v>66</v>
      </c>
      <c r="X8760" t="s">
        <v>41</v>
      </c>
      <c r="Y8760" t="s">
        <v>42</v>
      </c>
      <c r="Z8760" t="s">
        <v>43</v>
      </c>
      <c r="AA8760" t="s">
        <v>44</v>
      </c>
      <c r="AB8760" t="s">
        <v>44</v>
      </c>
    </row>
    <row r="8761" spans="1:28" x14ac:dyDescent="0.25">
      <c r="A8761" t="s">
        <v>13788</v>
      </c>
      <c r="B8761" s="1">
        <v>46001</v>
      </c>
      <c r="C8761" t="s">
        <v>2319</v>
      </c>
      <c r="D8761" t="s">
        <v>2320</v>
      </c>
      <c r="E8761">
        <v>45</v>
      </c>
      <c r="F8761" t="s">
        <v>48</v>
      </c>
      <c r="G8761" t="s">
        <v>176</v>
      </c>
      <c r="H8761" t="s">
        <v>177</v>
      </c>
      <c r="I8761" t="s">
        <v>34</v>
      </c>
      <c r="J8761" t="s">
        <v>35</v>
      </c>
      <c r="K8761">
        <v>2</v>
      </c>
      <c r="L8761" s="2">
        <v>6500</v>
      </c>
      <c r="M8761">
        <v>15</v>
      </c>
      <c r="N8761" s="2">
        <v>13000</v>
      </c>
      <c r="O8761" s="2">
        <v>1950</v>
      </c>
      <c r="P8761" s="2">
        <v>11050</v>
      </c>
      <c r="Q8761" s="2">
        <v>7940.73</v>
      </c>
      <c r="R8761" s="2">
        <v>3109.27</v>
      </c>
      <c r="S8761" t="s">
        <v>36</v>
      </c>
      <c r="T8761" t="s">
        <v>153</v>
      </c>
      <c r="U8761" t="s">
        <v>154</v>
      </c>
      <c r="V8761" t="s">
        <v>39</v>
      </c>
      <c r="W8761" t="s">
        <v>92</v>
      </c>
      <c r="X8761" t="s">
        <v>41</v>
      </c>
      <c r="Y8761" t="s">
        <v>56</v>
      </c>
      <c r="Z8761" t="s">
        <v>43</v>
      </c>
      <c r="AA8761" t="s">
        <v>44</v>
      </c>
      <c r="AB8761" t="s">
        <v>44</v>
      </c>
    </row>
    <row r="8762" spans="1:28" x14ac:dyDescent="0.25">
      <c r="A8762" t="s">
        <v>13789</v>
      </c>
      <c r="B8762" s="1">
        <v>46001</v>
      </c>
      <c r="C8762" t="s">
        <v>11892</v>
      </c>
      <c r="D8762" t="s">
        <v>11893</v>
      </c>
      <c r="E8762">
        <v>54</v>
      </c>
      <c r="F8762" t="s">
        <v>111</v>
      </c>
      <c r="G8762" t="s">
        <v>81</v>
      </c>
      <c r="H8762" t="s">
        <v>82</v>
      </c>
      <c r="I8762" t="s">
        <v>51</v>
      </c>
      <c r="J8762" t="s">
        <v>52</v>
      </c>
      <c r="K8762">
        <v>2</v>
      </c>
      <c r="L8762" s="2">
        <v>600</v>
      </c>
      <c r="M8762">
        <v>0</v>
      </c>
      <c r="N8762" s="2">
        <v>1200</v>
      </c>
      <c r="O8762" s="2">
        <v>0</v>
      </c>
      <c r="P8762" s="2">
        <v>1200</v>
      </c>
      <c r="Q8762" s="2">
        <v>795.12</v>
      </c>
      <c r="R8762" s="2">
        <v>404.88</v>
      </c>
      <c r="S8762" t="s">
        <v>36</v>
      </c>
      <c r="T8762" t="s">
        <v>275</v>
      </c>
      <c r="U8762" t="s">
        <v>123</v>
      </c>
      <c r="V8762" t="s">
        <v>39</v>
      </c>
      <c r="W8762" t="s">
        <v>83</v>
      </c>
      <c r="X8762" t="s">
        <v>97</v>
      </c>
      <c r="Y8762" t="s">
        <v>56</v>
      </c>
      <c r="Z8762" t="s">
        <v>43</v>
      </c>
      <c r="AA8762" t="s">
        <v>44</v>
      </c>
      <c r="AB8762" t="s">
        <v>44</v>
      </c>
    </row>
    <row r="8763" spans="1:28" x14ac:dyDescent="0.25">
      <c r="A8763" t="s">
        <v>13790</v>
      </c>
      <c r="B8763" s="1">
        <v>46001</v>
      </c>
      <c r="C8763" t="s">
        <v>6258</v>
      </c>
      <c r="D8763" t="s">
        <v>6259</v>
      </c>
      <c r="E8763">
        <v>45</v>
      </c>
      <c r="F8763" t="s">
        <v>48</v>
      </c>
      <c r="G8763" t="s">
        <v>60</v>
      </c>
      <c r="H8763" t="s">
        <v>61</v>
      </c>
      <c r="I8763" t="s">
        <v>62</v>
      </c>
      <c r="J8763" t="s">
        <v>63</v>
      </c>
      <c r="K8763">
        <v>1</v>
      </c>
      <c r="L8763" s="2">
        <v>3500</v>
      </c>
      <c r="M8763">
        <v>5</v>
      </c>
      <c r="N8763" s="2">
        <v>3500</v>
      </c>
      <c r="O8763" s="2">
        <v>175</v>
      </c>
      <c r="P8763" s="2">
        <v>3325</v>
      </c>
      <c r="Q8763" s="2">
        <v>2350.33</v>
      </c>
      <c r="R8763" s="2">
        <v>974.67</v>
      </c>
      <c r="S8763" t="s">
        <v>53</v>
      </c>
      <c r="T8763" t="s">
        <v>163</v>
      </c>
      <c r="U8763" t="s">
        <v>164</v>
      </c>
      <c r="V8763" t="s">
        <v>39</v>
      </c>
      <c r="W8763" t="s">
        <v>92</v>
      </c>
      <c r="X8763" t="s">
        <v>97</v>
      </c>
      <c r="Y8763" t="s">
        <v>56</v>
      </c>
      <c r="Z8763" t="s">
        <v>43</v>
      </c>
      <c r="AA8763" t="s">
        <v>44</v>
      </c>
      <c r="AB8763" t="s">
        <v>44</v>
      </c>
    </row>
    <row r="8764" spans="1:28" x14ac:dyDescent="0.25">
      <c r="A8764" t="s">
        <v>13791</v>
      </c>
      <c r="B8764" s="1">
        <v>46001</v>
      </c>
      <c r="C8764" t="s">
        <v>6057</v>
      </c>
      <c r="D8764" t="s">
        <v>6058</v>
      </c>
      <c r="E8764">
        <v>50</v>
      </c>
      <c r="F8764" t="s">
        <v>48</v>
      </c>
      <c r="G8764" t="s">
        <v>238</v>
      </c>
      <c r="H8764" t="s">
        <v>239</v>
      </c>
      <c r="I8764" t="s">
        <v>62</v>
      </c>
      <c r="J8764" t="s">
        <v>63</v>
      </c>
      <c r="K8764">
        <v>1</v>
      </c>
      <c r="L8764" s="2">
        <v>6500</v>
      </c>
      <c r="M8764">
        <v>5</v>
      </c>
      <c r="N8764" s="2">
        <v>6500</v>
      </c>
      <c r="O8764" s="2">
        <v>325</v>
      </c>
      <c r="P8764" s="2">
        <v>6175</v>
      </c>
      <c r="Q8764" s="2">
        <v>4169.17</v>
      </c>
      <c r="R8764" s="2">
        <v>2005.83</v>
      </c>
      <c r="S8764" t="s">
        <v>64</v>
      </c>
      <c r="T8764" t="s">
        <v>275</v>
      </c>
      <c r="U8764" t="s">
        <v>123</v>
      </c>
      <c r="V8764" t="s">
        <v>39</v>
      </c>
      <c r="W8764" t="s">
        <v>83</v>
      </c>
      <c r="X8764" t="s">
        <v>97</v>
      </c>
      <c r="Y8764" t="s">
        <v>42</v>
      </c>
      <c r="Z8764" t="s">
        <v>43</v>
      </c>
      <c r="AA8764" t="s">
        <v>44</v>
      </c>
      <c r="AB8764" t="s">
        <v>44</v>
      </c>
    </row>
    <row r="8765" spans="1:28" x14ac:dyDescent="0.25">
      <c r="A8765" t="s">
        <v>13792</v>
      </c>
      <c r="B8765" s="1">
        <v>46001</v>
      </c>
      <c r="C8765" t="s">
        <v>233</v>
      </c>
      <c r="D8765" t="s">
        <v>234</v>
      </c>
      <c r="E8765">
        <v>50</v>
      </c>
      <c r="F8765" t="s">
        <v>31</v>
      </c>
      <c r="G8765" t="s">
        <v>188</v>
      </c>
      <c r="H8765" t="s">
        <v>189</v>
      </c>
      <c r="I8765" t="s">
        <v>34</v>
      </c>
      <c r="J8765" t="s">
        <v>190</v>
      </c>
      <c r="K8765">
        <v>3</v>
      </c>
      <c r="L8765" s="2">
        <v>1800</v>
      </c>
      <c r="M8765">
        <v>15</v>
      </c>
      <c r="N8765" s="2">
        <v>5400</v>
      </c>
      <c r="O8765" s="2">
        <v>810</v>
      </c>
      <c r="P8765" s="2">
        <v>4590</v>
      </c>
      <c r="Q8765" s="2">
        <v>3361.83</v>
      </c>
      <c r="R8765" s="2">
        <v>1228.17</v>
      </c>
      <c r="S8765" t="s">
        <v>36</v>
      </c>
      <c r="T8765" t="s">
        <v>54</v>
      </c>
      <c r="U8765" t="s">
        <v>55</v>
      </c>
      <c r="V8765" t="s">
        <v>39</v>
      </c>
      <c r="W8765" t="s">
        <v>124</v>
      </c>
      <c r="X8765" t="s">
        <v>41</v>
      </c>
      <c r="Y8765" t="s">
        <v>56</v>
      </c>
      <c r="Z8765" t="s">
        <v>43</v>
      </c>
      <c r="AA8765" t="s">
        <v>44</v>
      </c>
      <c r="AB8765" t="s">
        <v>44</v>
      </c>
    </row>
    <row r="8766" spans="1:28" x14ac:dyDescent="0.25">
      <c r="A8766" t="s">
        <v>13793</v>
      </c>
      <c r="B8766" s="1">
        <v>46001</v>
      </c>
      <c r="C8766" t="s">
        <v>3185</v>
      </c>
      <c r="D8766" t="s">
        <v>3186</v>
      </c>
      <c r="E8766">
        <v>52</v>
      </c>
      <c r="F8766" t="s">
        <v>111</v>
      </c>
      <c r="G8766" t="s">
        <v>148</v>
      </c>
      <c r="H8766" t="s">
        <v>149</v>
      </c>
      <c r="I8766" t="s">
        <v>74</v>
      </c>
      <c r="J8766" t="s">
        <v>130</v>
      </c>
      <c r="K8766">
        <v>3</v>
      </c>
      <c r="L8766" s="2">
        <v>3500</v>
      </c>
      <c r="M8766">
        <v>20</v>
      </c>
      <c r="N8766" s="2">
        <v>10500</v>
      </c>
      <c r="O8766" s="2">
        <v>2100</v>
      </c>
      <c r="P8766" s="2">
        <v>8400</v>
      </c>
      <c r="Q8766" s="2">
        <v>5368.66</v>
      </c>
      <c r="R8766" s="2">
        <v>3031.34</v>
      </c>
      <c r="S8766" t="s">
        <v>64</v>
      </c>
      <c r="T8766" t="s">
        <v>290</v>
      </c>
      <c r="U8766" t="s">
        <v>291</v>
      </c>
      <c r="V8766" t="s">
        <v>39</v>
      </c>
      <c r="W8766" t="s">
        <v>124</v>
      </c>
      <c r="X8766" t="s">
        <v>41</v>
      </c>
      <c r="Y8766" t="s">
        <v>56</v>
      </c>
      <c r="Z8766" t="s">
        <v>223</v>
      </c>
      <c r="AA8766" t="s">
        <v>44</v>
      </c>
      <c r="AB8766" t="s">
        <v>44</v>
      </c>
    </row>
    <row r="8767" spans="1:28" x14ac:dyDescent="0.25">
      <c r="A8767" t="s">
        <v>13794</v>
      </c>
      <c r="B8767" s="1">
        <v>46001</v>
      </c>
      <c r="C8767" t="s">
        <v>1346</v>
      </c>
      <c r="D8767" t="s">
        <v>1347</v>
      </c>
      <c r="E8767">
        <v>43</v>
      </c>
      <c r="F8767" t="s">
        <v>31</v>
      </c>
      <c r="G8767" t="s">
        <v>243</v>
      </c>
      <c r="H8767" t="s">
        <v>244</v>
      </c>
      <c r="I8767" t="s">
        <v>103</v>
      </c>
      <c r="J8767" t="s">
        <v>104</v>
      </c>
      <c r="K8767">
        <v>1</v>
      </c>
      <c r="L8767" s="2">
        <v>450</v>
      </c>
      <c r="M8767">
        <v>10</v>
      </c>
      <c r="N8767" s="2">
        <v>450</v>
      </c>
      <c r="O8767" s="2">
        <v>45</v>
      </c>
      <c r="P8767" s="2">
        <v>405</v>
      </c>
      <c r="Q8767" s="2">
        <v>308.64999999999998</v>
      </c>
      <c r="R8767" s="2">
        <v>96.35</v>
      </c>
      <c r="S8767" t="s">
        <v>53</v>
      </c>
      <c r="T8767" t="s">
        <v>37</v>
      </c>
      <c r="U8767" t="s">
        <v>38</v>
      </c>
      <c r="V8767" t="s">
        <v>39</v>
      </c>
      <c r="W8767" t="s">
        <v>92</v>
      </c>
      <c r="X8767" t="s">
        <v>97</v>
      </c>
      <c r="Y8767" t="s">
        <v>56</v>
      </c>
      <c r="Z8767" t="s">
        <v>144</v>
      </c>
      <c r="AA8767" t="s">
        <v>44</v>
      </c>
      <c r="AB8767" t="s">
        <v>44</v>
      </c>
    </row>
    <row r="8768" spans="1:28" x14ac:dyDescent="0.25">
      <c r="A8768" t="s">
        <v>13795</v>
      </c>
      <c r="B8768" s="1">
        <v>46001</v>
      </c>
      <c r="C8768" t="s">
        <v>546</v>
      </c>
      <c r="D8768" t="s">
        <v>547</v>
      </c>
      <c r="E8768">
        <v>23</v>
      </c>
      <c r="F8768" t="s">
        <v>31</v>
      </c>
      <c r="G8768" t="s">
        <v>207</v>
      </c>
      <c r="H8768" t="s">
        <v>208</v>
      </c>
      <c r="I8768" t="s">
        <v>34</v>
      </c>
      <c r="J8768" t="s">
        <v>143</v>
      </c>
      <c r="K8768">
        <v>2</v>
      </c>
      <c r="L8768" s="2">
        <v>18000</v>
      </c>
      <c r="M8768">
        <v>0</v>
      </c>
      <c r="N8768" s="2">
        <v>36000</v>
      </c>
      <c r="O8768" s="2">
        <v>0</v>
      </c>
      <c r="P8768" s="2">
        <v>36000</v>
      </c>
      <c r="Q8768" s="2">
        <v>20004.009999999998</v>
      </c>
      <c r="R8768" s="2">
        <v>15995.99</v>
      </c>
      <c r="S8768" t="s">
        <v>53</v>
      </c>
      <c r="T8768" t="s">
        <v>290</v>
      </c>
      <c r="U8768" t="s">
        <v>291</v>
      </c>
      <c r="V8768" t="s">
        <v>39</v>
      </c>
      <c r="W8768" t="s">
        <v>66</v>
      </c>
      <c r="X8768" t="s">
        <v>67</v>
      </c>
      <c r="Y8768" t="s">
        <v>42</v>
      </c>
      <c r="Z8768" t="s">
        <v>43</v>
      </c>
      <c r="AA8768" t="s">
        <v>44</v>
      </c>
      <c r="AB8768" t="s">
        <v>44</v>
      </c>
    </row>
    <row r="8769" spans="1:28" x14ac:dyDescent="0.25">
      <c r="A8769" t="s">
        <v>13796</v>
      </c>
      <c r="B8769" s="1">
        <v>46002</v>
      </c>
      <c r="C8769" t="s">
        <v>390</v>
      </c>
      <c r="D8769" t="s">
        <v>391</v>
      </c>
      <c r="E8769">
        <v>47</v>
      </c>
      <c r="F8769" t="s">
        <v>31</v>
      </c>
      <c r="G8769" t="s">
        <v>280</v>
      </c>
      <c r="H8769" t="s">
        <v>281</v>
      </c>
      <c r="I8769" t="s">
        <v>62</v>
      </c>
      <c r="J8769" t="s">
        <v>190</v>
      </c>
      <c r="K8769">
        <v>5</v>
      </c>
      <c r="L8769" s="2">
        <v>700</v>
      </c>
      <c r="M8769">
        <v>10</v>
      </c>
      <c r="N8769" s="2">
        <v>3500</v>
      </c>
      <c r="O8769" s="2">
        <v>350</v>
      </c>
      <c r="P8769" s="2">
        <v>3150</v>
      </c>
      <c r="Q8769" s="2">
        <v>2200.04</v>
      </c>
      <c r="R8769" s="2">
        <v>949.96</v>
      </c>
      <c r="S8769" t="s">
        <v>53</v>
      </c>
      <c r="T8769" t="s">
        <v>136</v>
      </c>
      <c r="U8769" t="s">
        <v>38</v>
      </c>
      <c r="V8769" t="s">
        <v>39</v>
      </c>
      <c r="W8769" t="s">
        <v>83</v>
      </c>
      <c r="X8769" t="s">
        <v>97</v>
      </c>
      <c r="Y8769" t="s">
        <v>56</v>
      </c>
      <c r="Z8769" t="s">
        <v>107</v>
      </c>
      <c r="AA8769" t="s">
        <v>44</v>
      </c>
      <c r="AB8769" t="s">
        <v>44</v>
      </c>
    </row>
    <row r="8770" spans="1:28" x14ac:dyDescent="0.25">
      <c r="A8770" t="s">
        <v>13797</v>
      </c>
      <c r="B8770" s="1">
        <v>46002</v>
      </c>
      <c r="C8770" t="s">
        <v>9135</v>
      </c>
      <c r="D8770" t="s">
        <v>9136</v>
      </c>
      <c r="E8770">
        <v>50</v>
      </c>
      <c r="F8770" t="s">
        <v>31</v>
      </c>
      <c r="G8770" t="s">
        <v>168</v>
      </c>
      <c r="H8770" t="s">
        <v>169</v>
      </c>
      <c r="I8770" t="s">
        <v>62</v>
      </c>
      <c r="J8770" t="s">
        <v>143</v>
      </c>
      <c r="K8770">
        <v>2</v>
      </c>
      <c r="L8770" s="2">
        <v>1800</v>
      </c>
      <c r="M8770">
        <v>5</v>
      </c>
      <c r="N8770" s="2">
        <v>3600</v>
      </c>
      <c r="O8770" s="2">
        <v>180</v>
      </c>
      <c r="P8770" s="2">
        <v>3420</v>
      </c>
      <c r="Q8770" s="2">
        <v>2372.7600000000002</v>
      </c>
      <c r="R8770" s="2">
        <v>1047.24</v>
      </c>
      <c r="S8770" t="s">
        <v>53</v>
      </c>
      <c r="T8770" t="s">
        <v>122</v>
      </c>
      <c r="U8770" t="s">
        <v>123</v>
      </c>
      <c r="V8770" t="s">
        <v>39</v>
      </c>
      <c r="W8770" t="s">
        <v>83</v>
      </c>
      <c r="X8770" t="s">
        <v>97</v>
      </c>
      <c r="Y8770" t="s">
        <v>56</v>
      </c>
      <c r="Z8770" t="s">
        <v>223</v>
      </c>
      <c r="AA8770" t="s">
        <v>44</v>
      </c>
      <c r="AB8770" t="s">
        <v>44</v>
      </c>
    </row>
    <row r="8771" spans="1:28" x14ac:dyDescent="0.25">
      <c r="A8771" t="s">
        <v>13798</v>
      </c>
      <c r="B8771" s="1">
        <v>46002</v>
      </c>
      <c r="C8771" t="s">
        <v>5826</v>
      </c>
      <c r="D8771" t="s">
        <v>5827</v>
      </c>
      <c r="E8771">
        <v>42</v>
      </c>
      <c r="F8771" t="s">
        <v>48</v>
      </c>
      <c r="G8771" t="s">
        <v>436</v>
      </c>
      <c r="H8771" t="s">
        <v>437</v>
      </c>
      <c r="I8771" t="s">
        <v>74</v>
      </c>
      <c r="J8771" t="s">
        <v>190</v>
      </c>
      <c r="K8771">
        <v>3</v>
      </c>
      <c r="L8771" s="2">
        <v>1800</v>
      </c>
      <c r="M8771">
        <v>10</v>
      </c>
      <c r="N8771" s="2">
        <v>5400</v>
      </c>
      <c r="O8771" s="2">
        <v>540</v>
      </c>
      <c r="P8771" s="2">
        <v>4860</v>
      </c>
      <c r="Q8771" s="2">
        <v>2685.7</v>
      </c>
      <c r="R8771" s="2">
        <v>2174.3000000000002</v>
      </c>
      <c r="S8771" t="s">
        <v>36</v>
      </c>
      <c r="T8771" t="s">
        <v>90</v>
      </c>
      <c r="U8771" t="s">
        <v>91</v>
      </c>
      <c r="V8771" t="s">
        <v>39</v>
      </c>
      <c r="W8771" t="s">
        <v>40</v>
      </c>
      <c r="X8771" t="s">
        <v>97</v>
      </c>
      <c r="Y8771" t="s">
        <v>56</v>
      </c>
      <c r="Z8771" t="s">
        <v>43</v>
      </c>
      <c r="AA8771" t="s">
        <v>44</v>
      </c>
      <c r="AB8771" t="s">
        <v>44</v>
      </c>
    </row>
    <row r="8772" spans="1:28" x14ac:dyDescent="0.25">
      <c r="A8772" t="s">
        <v>13799</v>
      </c>
      <c r="B8772" s="1">
        <v>46002</v>
      </c>
      <c r="C8772" t="s">
        <v>2832</v>
      </c>
      <c r="D8772" t="s">
        <v>2833</v>
      </c>
      <c r="E8772">
        <v>21</v>
      </c>
      <c r="F8772" t="s">
        <v>48</v>
      </c>
      <c r="G8772" t="s">
        <v>436</v>
      </c>
      <c r="H8772" t="s">
        <v>437</v>
      </c>
      <c r="I8772" t="s">
        <v>74</v>
      </c>
      <c r="J8772" t="s">
        <v>190</v>
      </c>
      <c r="K8772">
        <v>2</v>
      </c>
      <c r="L8772" s="2">
        <v>1800</v>
      </c>
      <c r="M8772">
        <v>15</v>
      </c>
      <c r="N8772" s="2">
        <v>3600</v>
      </c>
      <c r="O8772" s="2">
        <v>540</v>
      </c>
      <c r="P8772" s="2">
        <v>3060</v>
      </c>
      <c r="Q8772" s="2">
        <v>1948.41</v>
      </c>
      <c r="R8772" s="2">
        <v>1111.5899999999999</v>
      </c>
      <c r="S8772" t="s">
        <v>36</v>
      </c>
      <c r="T8772" t="s">
        <v>578</v>
      </c>
      <c r="U8772" t="s">
        <v>579</v>
      </c>
      <c r="V8772" t="s">
        <v>39</v>
      </c>
      <c r="W8772" t="s">
        <v>124</v>
      </c>
      <c r="X8772" t="s">
        <v>97</v>
      </c>
      <c r="Y8772" t="s">
        <v>42</v>
      </c>
      <c r="Z8772" t="s">
        <v>43</v>
      </c>
      <c r="AA8772" t="s">
        <v>44</v>
      </c>
      <c r="AB8772" t="s">
        <v>44</v>
      </c>
    </row>
    <row r="8773" spans="1:28" x14ac:dyDescent="0.25">
      <c r="A8773" t="s">
        <v>13800</v>
      </c>
      <c r="B8773" s="1">
        <v>46002</v>
      </c>
      <c r="C8773" t="s">
        <v>7365</v>
      </c>
      <c r="D8773" t="s">
        <v>7366</v>
      </c>
      <c r="E8773">
        <v>35</v>
      </c>
      <c r="F8773" t="s">
        <v>48</v>
      </c>
      <c r="G8773" t="s">
        <v>188</v>
      </c>
      <c r="H8773" t="s">
        <v>189</v>
      </c>
      <c r="I8773" t="s">
        <v>34</v>
      </c>
      <c r="J8773" t="s">
        <v>190</v>
      </c>
      <c r="K8773">
        <v>1</v>
      </c>
      <c r="L8773" s="2">
        <v>1800</v>
      </c>
      <c r="M8773">
        <v>15</v>
      </c>
      <c r="N8773" s="2">
        <v>1800</v>
      </c>
      <c r="O8773" s="2">
        <v>270</v>
      </c>
      <c r="P8773" s="2">
        <v>1530</v>
      </c>
      <c r="Q8773" s="2">
        <v>1114.3</v>
      </c>
      <c r="R8773" s="2">
        <v>415.7</v>
      </c>
      <c r="S8773" t="s">
        <v>53</v>
      </c>
      <c r="T8773" t="s">
        <v>222</v>
      </c>
      <c r="U8773" t="s">
        <v>38</v>
      </c>
      <c r="V8773" t="s">
        <v>39</v>
      </c>
      <c r="W8773" t="s">
        <v>137</v>
      </c>
      <c r="X8773" t="s">
        <v>41</v>
      </c>
      <c r="Y8773" t="s">
        <v>56</v>
      </c>
      <c r="Z8773" t="s">
        <v>223</v>
      </c>
      <c r="AA8773" t="s">
        <v>44</v>
      </c>
      <c r="AB8773" t="s">
        <v>44</v>
      </c>
    </row>
    <row r="8774" spans="1:28" x14ac:dyDescent="0.25">
      <c r="A8774" t="s">
        <v>13801</v>
      </c>
      <c r="B8774" s="1">
        <v>46002</v>
      </c>
      <c r="C8774" t="s">
        <v>8005</v>
      </c>
      <c r="D8774" t="s">
        <v>8006</v>
      </c>
      <c r="E8774">
        <v>58</v>
      </c>
      <c r="F8774" t="s">
        <v>31</v>
      </c>
      <c r="G8774" t="s">
        <v>436</v>
      </c>
      <c r="H8774" t="s">
        <v>437</v>
      </c>
      <c r="I8774" t="s">
        <v>74</v>
      </c>
      <c r="J8774" t="s">
        <v>190</v>
      </c>
      <c r="K8774">
        <v>1</v>
      </c>
      <c r="L8774" s="2">
        <v>1800</v>
      </c>
      <c r="M8774">
        <v>5</v>
      </c>
      <c r="N8774" s="2">
        <v>1800</v>
      </c>
      <c r="O8774" s="2">
        <v>90</v>
      </c>
      <c r="P8774" s="2">
        <v>1710</v>
      </c>
      <c r="Q8774" s="2">
        <v>1293.6199999999999</v>
      </c>
      <c r="R8774" s="2">
        <v>416.38</v>
      </c>
      <c r="S8774" t="s">
        <v>53</v>
      </c>
      <c r="T8774" t="s">
        <v>398</v>
      </c>
      <c r="U8774" t="s">
        <v>399</v>
      </c>
      <c r="V8774" t="s">
        <v>39</v>
      </c>
      <c r="W8774" t="s">
        <v>40</v>
      </c>
      <c r="X8774" t="s">
        <v>97</v>
      </c>
      <c r="Y8774" t="s">
        <v>56</v>
      </c>
      <c r="Z8774" t="s">
        <v>43</v>
      </c>
      <c r="AA8774" t="s">
        <v>44</v>
      </c>
      <c r="AB8774" t="s">
        <v>44</v>
      </c>
    </row>
    <row r="8775" spans="1:28" x14ac:dyDescent="0.25">
      <c r="A8775" t="s">
        <v>13802</v>
      </c>
      <c r="B8775" s="1">
        <v>46002</v>
      </c>
      <c r="C8775" t="s">
        <v>4991</v>
      </c>
      <c r="D8775" t="s">
        <v>4992</v>
      </c>
      <c r="E8775">
        <v>55</v>
      </c>
      <c r="F8775" t="s">
        <v>31</v>
      </c>
      <c r="G8775" t="s">
        <v>202</v>
      </c>
      <c r="H8775" t="s">
        <v>203</v>
      </c>
      <c r="I8775" t="s">
        <v>103</v>
      </c>
      <c r="J8775" t="s">
        <v>104</v>
      </c>
      <c r="K8775">
        <v>2</v>
      </c>
      <c r="L8775" s="2">
        <v>550</v>
      </c>
      <c r="M8775">
        <v>5</v>
      </c>
      <c r="N8775" s="2">
        <v>1100</v>
      </c>
      <c r="O8775" s="2">
        <v>55</v>
      </c>
      <c r="P8775" s="2">
        <v>1045</v>
      </c>
      <c r="Q8775" s="2">
        <v>817.78</v>
      </c>
      <c r="R8775" s="2">
        <v>227.22</v>
      </c>
      <c r="S8775" t="s">
        <v>53</v>
      </c>
      <c r="T8775" t="s">
        <v>263</v>
      </c>
      <c r="U8775" t="s">
        <v>91</v>
      </c>
      <c r="V8775" t="s">
        <v>39</v>
      </c>
      <c r="W8775" t="s">
        <v>66</v>
      </c>
      <c r="X8775" t="s">
        <v>67</v>
      </c>
      <c r="Y8775" t="s">
        <v>56</v>
      </c>
      <c r="Z8775" t="s">
        <v>223</v>
      </c>
      <c r="AA8775" t="s">
        <v>44</v>
      </c>
      <c r="AB8775" t="s">
        <v>44</v>
      </c>
    </row>
    <row r="8776" spans="1:28" x14ac:dyDescent="0.25">
      <c r="A8776" t="s">
        <v>13803</v>
      </c>
      <c r="B8776" s="1">
        <v>46002</v>
      </c>
      <c r="C8776" t="s">
        <v>1174</v>
      </c>
      <c r="D8776" t="s">
        <v>1175</v>
      </c>
      <c r="E8776">
        <v>52</v>
      </c>
      <c r="F8776" t="s">
        <v>31</v>
      </c>
      <c r="G8776" t="s">
        <v>217</v>
      </c>
      <c r="H8776" t="s">
        <v>218</v>
      </c>
      <c r="I8776" t="s">
        <v>34</v>
      </c>
      <c r="J8776" t="s">
        <v>130</v>
      </c>
      <c r="K8776">
        <v>1</v>
      </c>
      <c r="L8776" s="2">
        <v>28000</v>
      </c>
      <c r="M8776">
        <v>30</v>
      </c>
      <c r="N8776" s="2">
        <v>28000</v>
      </c>
      <c r="O8776" s="2">
        <v>8400</v>
      </c>
      <c r="P8776" s="2">
        <v>19600</v>
      </c>
      <c r="Q8776" s="2">
        <v>15330.53</v>
      </c>
      <c r="R8776" s="2">
        <v>4269.47</v>
      </c>
      <c r="S8776" t="s">
        <v>64</v>
      </c>
      <c r="T8776" t="s">
        <v>398</v>
      </c>
      <c r="U8776" t="s">
        <v>399</v>
      </c>
      <c r="V8776" t="s">
        <v>39</v>
      </c>
      <c r="W8776" t="s">
        <v>66</v>
      </c>
      <c r="X8776" t="s">
        <v>41</v>
      </c>
      <c r="Y8776" t="s">
        <v>56</v>
      </c>
      <c r="Z8776" t="s">
        <v>223</v>
      </c>
      <c r="AA8776" t="s">
        <v>44</v>
      </c>
      <c r="AB8776" t="s">
        <v>44</v>
      </c>
    </row>
    <row r="8777" spans="1:28" x14ac:dyDescent="0.25">
      <c r="A8777" t="s">
        <v>13804</v>
      </c>
      <c r="B8777" s="1">
        <v>46002</v>
      </c>
      <c r="C8777" t="s">
        <v>2268</v>
      </c>
      <c r="D8777" t="s">
        <v>2269</v>
      </c>
      <c r="E8777">
        <v>27</v>
      </c>
      <c r="F8777" t="s">
        <v>48</v>
      </c>
      <c r="G8777" t="s">
        <v>366</v>
      </c>
      <c r="H8777" t="s">
        <v>367</v>
      </c>
      <c r="I8777" t="s">
        <v>34</v>
      </c>
      <c r="J8777" t="s">
        <v>130</v>
      </c>
      <c r="K8777">
        <v>1</v>
      </c>
      <c r="L8777" s="2">
        <v>14500</v>
      </c>
      <c r="M8777">
        <v>15</v>
      </c>
      <c r="N8777" s="2">
        <v>14500</v>
      </c>
      <c r="O8777" s="2">
        <v>2175</v>
      </c>
      <c r="P8777" s="2">
        <v>12325</v>
      </c>
      <c r="Q8777" s="2">
        <v>8061.86</v>
      </c>
      <c r="R8777" s="2">
        <v>4263.1400000000003</v>
      </c>
      <c r="S8777" t="s">
        <v>53</v>
      </c>
      <c r="T8777" t="s">
        <v>122</v>
      </c>
      <c r="U8777" t="s">
        <v>123</v>
      </c>
      <c r="V8777" t="s">
        <v>39</v>
      </c>
      <c r="W8777" t="s">
        <v>137</v>
      </c>
      <c r="X8777" t="s">
        <v>67</v>
      </c>
      <c r="Y8777" t="s">
        <v>56</v>
      </c>
      <c r="Z8777" t="s">
        <v>43</v>
      </c>
      <c r="AA8777" t="s">
        <v>44</v>
      </c>
      <c r="AB8777" t="s">
        <v>44</v>
      </c>
    </row>
    <row r="8778" spans="1:28" x14ac:dyDescent="0.25">
      <c r="A8778" t="s">
        <v>13805</v>
      </c>
      <c r="B8778" s="1">
        <v>46002</v>
      </c>
      <c r="C8778" t="s">
        <v>8339</v>
      </c>
      <c r="D8778" t="s">
        <v>8340</v>
      </c>
      <c r="E8778">
        <v>35</v>
      </c>
      <c r="F8778" t="s">
        <v>111</v>
      </c>
      <c r="G8778" t="s">
        <v>561</v>
      </c>
      <c r="H8778" t="s">
        <v>562</v>
      </c>
      <c r="I8778" t="s">
        <v>34</v>
      </c>
      <c r="J8778" t="s">
        <v>143</v>
      </c>
      <c r="K8778">
        <v>5</v>
      </c>
      <c r="L8778" s="2">
        <v>900</v>
      </c>
      <c r="M8778">
        <v>20</v>
      </c>
      <c r="N8778" s="2">
        <v>4500</v>
      </c>
      <c r="O8778" s="2">
        <v>900</v>
      </c>
      <c r="P8778" s="2">
        <v>3600</v>
      </c>
      <c r="Q8778" s="2">
        <v>2265.4499999999998</v>
      </c>
      <c r="R8778" s="2">
        <v>1334.55</v>
      </c>
      <c r="S8778" t="s">
        <v>53</v>
      </c>
      <c r="T8778" t="s">
        <v>263</v>
      </c>
      <c r="U8778" t="s">
        <v>91</v>
      </c>
      <c r="V8778" t="s">
        <v>39</v>
      </c>
      <c r="W8778" t="s">
        <v>66</v>
      </c>
      <c r="X8778" t="s">
        <v>41</v>
      </c>
      <c r="Y8778" t="s">
        <v>42</v>
      </c>
      <c r="Z8778" t="s">
        <v>107</v>
      </c>
      <c r="AA8778" t="s">
        <v>44</v>
      </c>
      <c r="AB8778" t="s">
        <v>44</v>
      </c>
    </row>
    <row r="8779" spans="1:28" x14ac:dyDescent="0.25">
      <c r="A8779" t="s">
        <v>13806</v>
      </c>
      <c r="B8779" s="1">
        <v>46002</v>
      </c>
      <c r="C8779" t="s">
        <v>6552</v>
      </c>
      <c r="D8779" t="s">
        <v>6553</v>
      </c>
      <c r="E8779">
        <v>41</v>
      </c>
      <c r="F8779" t="s">
        <v>31</v>
      </c>
      <c r="G8779" t="s">
        <v>81</v>
      </c>
      <c r="H8779" t="s">
        <v>82</v>
      </c>
      <c r="I8779" t="s">
        <v>51</v>
      </c>
      <c r="J8779" t="s">
        <v>52</v>
      </c>
      <c r="K8779">
        <v>2</v>
      </c>
      <c r="L8779" s="2">
        <v>600</v>
      </c>
      <c r="M8779">
        <v>20</v>
      </c>
      <c r="N8779" s="2">
        <v>1200</v>
      </c>
      <c r="O8779" s="2">
        <v>240</v>
      </c>
      <c r="P8779" s="2">
        <v>960</v>
      </c>
      <c r="Q8779" s="2">
        <v>786.04</v>
      </c>
      <c r="R8779" s="2">
        <v>173.96</v>
      </c>
      <c r="S8779" t="s">
        <v>53</v>
      </c>
      <c r="T8779" t="s">
        <v>263</v>
      </c>
      <c r="U8779" t="s">
        <v>91</v>
      </c>
      <c r="V8779" t="s">
        <v>39</v>
      </c>
      <c r="W8779" t="s">
        <v>137</v>
      </c>
      <c r="X8779" t="s">
        <v>97</v>
      </c>
      <c r="Y8779" t="s">
        <v>56</v>
      </c>
      <c r="Z8779" t="s">
        <v>43</v>
      </c>
      <c r="AA8779" t="s">
        <v>44</v>
      </c>
      <c r="AB8779" t="s">
        <v>44</v>
      </c>
    </row>
    <row r="8780" spans="1:28" x14ac:dyDescent="0.25">
      <c r="A8780" t="s">
        <v>13807</v>
      </c>
      <c r="B8780" s="1">
        <v>46002</v>
      </c>
      <c r="C8780" t="s">
        <v>6054</v>
      </c>
      <c r="D8780" t="s">
        <v>6055</v>
      </c>
      <c r="E8780">
        <v>45</v>
      </c>
      <c r="F8780" t="s">
        <v>31</v>
      </c>
      <c r="G8780" t="s">
        <v>176</v>
      </c>
      <c r="H8780" t="s">
        <v>177</v>
      </c>
      <c r="I8780" t="s">
        <v>34</v>
      </c>
      <c r="J8780" t="s">
        <v>35</v>
      </c>
      <c r="K8780">
        <v>6</v>
      </c>
      <c r="L8780" s="2">
        <v>6500</v>
      </c>
      <c r="M8780">
        <v>10</v>
      </c>
      <c r="N8780" s="2">
        <v>39000</v>
      </c>
      <c r="O8780" s="2">
        <v>3900</v>
      </c>
      <c r="P8780" s="2">
        <v>35100</v>
      </c>
      <c r="Q8780" s="2">
        <v>28320.86</v>
      </c>
      <c r="R8780" s="2">
        <v>6779.14</v>
      </c>
      <c r="S8780" t="s">
        <v>53</v>
      </c>
      <c r="T8780" t="s">
        <v>398</v>
      </c>
      <c r="U8780" t="s">
        <v>399</v>
      </c>
      <c r="V8780" t="s">
        <v>39</v>
      </c>
      <c r="W8780" t="s">
        <v>124</v>
      </c>
      <c r="X8780" t="s">
        <v>41</v>
      </c>
      <c r="Y8780" t="s">
        <v>56</v>
      </c>
      <c r="Z8780" t="s">
        <v>43</v>
      </c>
      <c r="AA8780" t="s">
        <v>44</v>
      </c>
      <c r="AB8780" t="s">
        <v>44</v>
      </c>
    </row>
    <row r="8781" spans="1:28" x14ac:dyDescent="0.25">
      <c r="A8781" t="s">
        <v>13808</v>
      </c>
      <c r="B8781" s="1">
        <v>46002</v>
      </c>
      <c r="C8781" t="s">
        <v>9863</v>
      </c>
      <c r="D8781" t="s">
        <v>9864</v>
      </c>
      <c r="E8781">
        <v>55</v>
      </c>
      <c r="F8781" t="s">
        <v>111</v>
      </c>
      <c r="G8781" t="s">
        <v>168</v>
      </c>
      <c r="H8781" t="s">
        <v>169</v>
      </c>
      <c r="I8781" t="s">
        <v>62</v>
      </c>
      <c r="J8781" t="s">
        <v>143</v>
      </c>
      <c r="K8781">
        <v>2</v>
      </c>
      <c r="L8781" s="2">
        <v>1800</v>
      </c>
      <c r="M8781">
        <v>15</v>
      </c>
      <c r="N8781" s="2">
        <v>3600</v>
      </c>
      <c r="O8781" s="2">
        <v>540</v>
      </c>
      <c r="P8781" s="2">
        <v>3060</v>
      </c>
      <c r="Q8781" s="2">
        <v>1912.06</v>
      </c>
      <c r="R8781" s="2">
        <v>1147.94</v>
      </c>
      <c r="S8781" t="s">
        <v>53</v>
      </c>
      <c r="T8781" t="s">
        <v>96</v>
      </c>
      <c r="U8781" t="s">
        <v>96</v>
      </c>
      <c r="V8781" t="s">
        <v>39</v>
      </c>
      <c r="W8781" t="s">
        <v>66</v>
      </c>
      <c r="X8781" t="s">
        <v>67</v>
      </c>
      <c r="Y8781" t="s">
        <v>42</v>
      </c>
      <c r="Z8781" t="s">
        <v>43</v>
      </c>
      <c r="AA8781" t="s">
        <v>44</v>
      </c>
      <c r="AB8781" t="s">
        <v>44</v>
      </c>
    </row>
    <row r="8782" spans="1:28" x14ac:dyDescent="0.25">
      <c r="A8782" t="s">
        <v>13809</v>
      </c>
      <c r="B8782" s="1">
        <v>46002</v>
      </c>
      <c r="C8782" t="s">
        <v>4709</v>
      </c>
      <c r="D8782" t="s">
        <v>4710</v>
      </c>
      <c r="E8782">
        <v>19</v>
      </c>
      <c r="F8782" t="s">
        <v>111</v>
      </c>
      <c r="G8782" t="s">
        <v>280</v>
      </c>
      <c r="H8782" t="s">
        <v>281</v>
      </c>
      <c r="I8782" t="s">
        <v>62</v>
      </c>
      <c r="J8782" t="s">
        <v>190</v>
      </c>
      <c r="K8782">
        <v>6</v>
      </c>
      <c r="L8782" s="2">
        <v>700</v>
      </c>
      <c r="M8782">
        <v>5</v>
      </c>
      <c r="N8782" s="2">
        <v>4200</v>
      </c>
      <c r="O8782" s="2">
        <v>210</v>
      </c>
      <c r="P8782" s="2">
        <v>3990</v>
      </c>
      <c r="Q8782" s="2">
        <v>3247.19</v>
      </c>
      <c r="R8782" s="2">
        <v>742.81</v>
      </c>
      <c r="S8782" t="s">
        <v>53</v>
      </c>
      <c r="T8782" t="s">
        <v>153</v>
      </c>
      <c r="U8782" t="s">
        <v>154</v>
      </c>
      <c r="V8782" t="s">
        <v>39</v>
      </c>
      <c r="W8782" t="s">
        <v>83</v>
      </c>
      <c r="X8782" t="s">
        <v>97</v>
      </c>
      <c r="Y8782" t="s">
        <v>42</v>
      </c>
      <c r="Z8782" t="s">
        <v>43</v>
      </c>
      <c r="AA8782" t="s">
        <v>44</v>
      </c>
      <c r="AB8782" t="s">
        <v>44</v>
      </c>
    </row>
    <row r="8783" spans="1:28" x14ac:dyDescent="0.25">
      <c r="A8783" t="s">
        <v>13810</v>
      </c>
      <c r="B8783" s="1">
        <v>46002</v>
      </c>
      <c r="C8783" t="s">
        <v>9173</v>
      </c>
      <c r="D8783" t="s">
        <v>9174</v>
      </c>
      <c r="E8783">
        <v>35</v>
      </c>
      <c r="F8783" t="s">
        <v>31</v>
      </c>
      <c r="G8783" t="s">
        <v>148</v>
      </c>
      <c r="H8783" t="s">
        <v>149</v>
      </c>
      <c r="I8783" t="s">
        <v>74</v>
      </c>
      <c r="J8783" t="s">
        <v>130</v>
      </c>
      <c r="K8783">
        <v>2</v>
      </c>
      <c r="L8783" s="2">
        <v>3500</v>
      </c>
      <c r="M8783">
        <v>0</v>
      </c>
      <c r="N8783" s="2">
        <v>7000</v>
      </c>
      <c r="O8783" s="2">
        <v>0</v>
      </c>
      <c r="P8783" s="2">
        <v>7000</v>
      </c>
      <c r="Q8783" s="2">
        <v>5669.78</v>
      </c>
      <c r="R8783" s="2">
        <v>1330.22</v>
      </c>
      <c r="S8783" t="s">
        <v>36</v>
      </c>
      <c r="T8783" t="s">
        <v>65</v>
      </c>
      <c r="U8783" t="s">
        <v>65</v>
      </c>
      <c r="V8783" t="s">
        <v>39</v>
      </c>
      <c r="W8783" t="s">
        <v>124</v>
      </c>
      <c r="X8783" t="s">
        <v>41</v>
      </c>
      <c r="Y8783" t="s">
        <v>84</v>
      </c>
      <c r="Z8783" t="s">
        <v>43</v>
      </c>
      <c r="AA8783" t="s">
        <v>44</v>
      </c>
      <c r="AB8783" t="s">
        <v>44</v>
      </c>
    </row>
    <row r="8784" spans="1:28" x14ac:dyDescent="0.25">
      <c r="A8784" t="s">
        <v>13811</v>
      </c>
      <c r="B8784" s="1">
        <v>46002</v>
      </c>
      <c r="C8784" t="s">
        <v>573</v>
      </c>
      <c r="D8784" t="s">
        <v>574</v>
      </c>
      <c r="E8784">
        <v>48</v>
      </c>
      <c r="F8784" t="s">
        <v>48</v>
      </c>
      <c r="G8784" t="s">
        <v>176</v>
      </c>
      <c r="H8784" t="s">
        <v>177</v>
      </c>
      <c r="I8784" t="s">
        <v>34</v>
      </c>
      <c r="J8784" t="s">
        <v>35</v>
      </c>
      <c r="K8784">
        <v>1</v>
      </c>
      <c r="L8784" s="2">
        <v>6500</v>
      </c>
      <c r="M8784">
        <v>0</v>
      </c>
      <c r="N8784" s="2">
        <v>6500</v>
      </c>
      <c r="O8784" s="2">
        <v>0</v>
      </c>
      <c r="P8784" s="2">
        <v>6500</v>
      </c>
      <c r="Q8784" s="2">
        <v>5238.8900000000003</v>
      </c>
      <c r="R8784" s="2">
        <v>1261.1099999999999</v>
      </c>
      <c r="S8784" t="s">
        <v>64</v>
      </c>
      <c r="T8784" t="s">
        <v>407</v>
      </c>
      <c r="U8784" t="s">
        <v>408</v>
      </c>
      <c r="V8784" t="s">
        <v>39</v>
      </c>
      <c r="W8784" t="s">
        <v>83</v>
      </c>
      <c r="X8784" t="s">
        <v>41</v>
      </c>
      <c r="Y8784" t="s">
        <v>56</v>
      </c>
      <c r="Z8784" t="s">
        <v>107</v>
      </c>
      <c r="AA8784" t="s">
        <v>44</v>
      </c>
      <c r="AB8784" t="s">
        <v>44</v>
      </c>
    </row>
    <row r="8785" spans="1:28" x14ac:dyDescent="0.25">
      <c r="A8785" t="s">
        <v>13812</v>
      </c>
      <c r="B8785" s="1">
        <v>46003</v>
      </c>
      <c r="C8785" t="s">
        <v>4790</v>
      </c>
      <c r="D8785" t="s">
        <v>4791</v>
      </c>
      <c r="E8785">
        <v>51</v>
      </c>
      <c r="F8785" t="s">
        <v>111</v>
      </c>
      <c r="G8785" t="s">
        <v>49</v>
      </c>
      <c r="H8785" t="s">
        <v>50</v>
      </c>
      <c r="I8785" t="s">
        <v>51</v>
      </c>
      <c r="J8785" t="s">
        <v>52</v>
      </c>
      <c r="K8785">
        <v>2</v>
      </c>
      <c r="L8785" s="2">
        <v>500</v>
      </c>
      <c r="M8785">
        <v>10</v>
      </c>
      <c r="N8785" s="2">
        <v>1000</v>
      </c>
      <c r="O8785" s="2">
        <v>100</v>
      </c>
      <c r="P8785" s="2">
        <v>900</v>
      </c>
      <c r="Q8785" s="2">
        <v>518.63</v>
      </c>
      <c r="R8785" s="2">
        <v>381.37</v>
      </c>
      <c r="S8785" t="s">
        <v>53</v>
      </c>
      <c r="T8785" t="s">
        <v>136</v>
      </c>
      <c r="U8785" t="s">
        <v>38</v>
      </c>
      <c r="V8785" t="s">
        <v>39</v>
      </c>
      <c r="W8785" t="s">
        <v>92</v>
      </c>
      <c r="X8785" t="s">
        <v>67</v>
      </c>
      <c r="Y8785" t="s">
        <v>84</v>
      </c>
      <c r="Z8785" t="s">
        <v>43</v>
      </c>
      <c r="AA8785" t="s">
        <v>44</v>
      </c>
      <c r="AB8785" t="s">
        <v>44</v>
      </c>
    </row>
    <row r="8786" spans="1:28" x14ac:dyDescent="0.25">
      <c r="A8786" t="s">
        <v>13813</v>
      </c>
      <c r="B8786" s="1">
        <v>46003</v>
      </c>
      <c r="C8786" t="s">
        <v>6998</v>
      </c>
      <c r="D8786" t="s">
        <v>6999</v>
      </c>
      <c r="E8786">
        <v>44</v>
      </c>
      <c r="F8786" t="s">
        <v>31</v>
      </c>
      <c r="G8786" t="s">
        <v>273</v>
      </c>
      <c r="H8786" t="s">
        <v>274</v>
      </c>
      <c r="I8786" t="s">
        <v>51</v>
      </c>
      <c r="J8786" t="s">
        <v>52</v>
      </c>
      <c r="K8786">
        <v>1</v>
      </c>
      <c r="L8786" s="2">
        <v>250</v>
      </c>
      <c r="M8786">
        <v>15</v>
      </c>
      <c r="N8786" s="2">
        <v>250</v>
      </c>
      <c r="O8786" s="2">
        <v>37.5</v>
      </c>
      <c r="P8786" s="2">
        <v>212.5</v>
      </c>
      <c r="Q8786" s="2">
        <v>153.76</v>
      </c>
      <c r="R8786" s="2">
        <v>58.74</v>
      </c>
      <c r="S8786" t="s">
        <v>36</v>
      </c>
      <c r="T8786" t="s">
        <v>114</v>
      </c>
      <c r="U8786" t="s">
        <v>115</v>
      </c>
      <c r="V8786" t="s">
        <v>39</v>
      </c>
      <c r="W8786" t="s">
        <v>40</v>
      </c>
      <c r="X8786" t="s">
        <v>41</v>
      </c>
      <c r="Y8786" t="s">
        <v>56</v>
      </c>
      <c r="Z8786" t="s">
        <v>43</v>
      </c>
      <c r="AA8786" t="s">
        <v>44</v>
      </c>
      <c r="AB8786" t="s">
        <v>44</v>
      </c>
    </row>
    <row r="8787" spans="1:28" x14ac:dyDescent="0.25">
      <c r="A8787" t="s">
        <v>13814</v>
      </c>
      <c r="B8787" s="1">
        <v>46003</v>
      </c>
      <c r="C8787" t="s">
        <v>1078</v>
      </c>
      <c r="D8787" t="s">
        <v>1079</v>
      </c>
      <c r="E8787">
        <v>24</v>
      </c>
      <c r="F8787" t="s">
        <v>48</v>
      </c>
      <c r="G8787" t="s">
        <v>176</v>
      </c>
      <c r="H8787" t="s">
        <v>177</v>
      </c>
      <c r="I8787" t="s">
        <v>34</v>
      </c>
      <c r="J8787" t="s">
        <v>35</v>
      </c>
      <c r="K8787">
        <v>1</v>
      </c>
      <c r="L8787" s="2">
        <v>6500</v>
      </c>
      <c r="M8787">
        <v>0</v>
      </c>
      <c r="N8787" s="2">
        <v>6500</v>
      </c>
      <c r="O8787" s="2">
        <v>0</v>
      </c>
      <c r="P8787" s="2">
        <v>6500</v>
      </c>
      <c r="Q8787" s="2">
        <v>4690.41</v>
      </c>
      <c r="R8787" s="2">
        <v>1809.59</v>
      </c>
      <c r="S8787" t="s">
        <v>64</v>
      </c>
      <c r="T8787" t="s">
        <v>275</v>
      </c>
      <c r="U8787" t="s">
        <v>123</v>
      </c>
      <c r="V8787" t="s">
        <v>39</v>
      </c>
      <c r="W8787" t="s">
        <v>83</v>
      </c>
      <c r="X8787" t="s">
        <v>67</v>
      </c>
      <c r="Y8787" t="s">
        <v>42</v>
      </c>
      <c r="Z8787" t="s">
        <v>223</v>
      </c>
      <c r="AA8787" t="s">
        <v>44</v>
      </c>
      <c r="AB8787" t="s">
        <v>44</v>
      </c>
    </row>
    <row r="8788" spans="1:28" x14ac:dyDescent="0.25">
      <c r="A8788" t="s">
        <v>13815</v>
      </c>
      <c r="B8788" s="1">
        <v>46003</v>
      </c>
      <c r="C8788" t="s">
        <v>4067</v>
      </c>
      <c r="D8788" t="s">
        <v>4068</v>
      </c>
      <c r="E8788">
        <v>31</v>
      </c>
      <c r="F8788" t="s">
        <v>111</v>
      </c>
      <c r="G8788" t="s">
        <v>112</v>
      </c>
      <c r="H8788" t="s">
        <v>113</v>
      </c>
      <c r="I8788" t="s">
        <v>103</v>
      </c>
      <c r="J8788" t="s">
        <v>104</v>
      </c>
      <c r="K8788">
        <v>3</v>
      </c>
      <c r="L8788" s="2">
        <v>650</v>
      </c>
      <c r="M8788">
        <v>0</v>
      </c>
      <c r="N8788" s="2">
        <v>1950</v>
      </c>
      <c r="O8788" s="2">
        <v>0</v>
      </c>
      <c r="P8788" s="2">
        <v>1950</v>
      </c>
      <c r="Q8788" s="2">
        <v>1399.8</v>
      </c>
      <c r="R8788" s="2">
        <v>550.20000000000005</v>
      </c>
      <c r="S8788" t="s">
        <v>64</v>
      </c>
      <c r="T8788" t="s">
        <v>76</v>
      </c>
      <c r="U8788" t="s">
        <v>77</v>
      </c>
      <c r="V8788" t="s">
        <v>39</v>
      </c>
      <c r="W8788" t="s">
        <v>83</v>
      </c>
      <c r="X8788" t="s">
        <v>97</v>
      </c>
      <c r="Y8788" t="s">
        <v>56</v>
      </c>
      <c r="Z8788" t="s">
        <v>43</v>
      </c>
      <c r="AA8788" t="s">
        <v>68</v>
      </c>
      <c r="AB8788" t="s">
        <v>44</v>
      </c>
    </row>
    <row r="8789" spans="1:28" x14ac:dyDescent="0.25">
      <c r="A8789" t="s">
        <v>13816</v>
      </c>
      <c r="B8789" s="1">
        <v>46003</v>
      </c>
      <c r="C8789" t="s">
        <v>2701</v>
      </c>
      <c r="D8789" t="s">
        <v>2702</v>
      </c>
      <c r="E8789">
        <v>21</v>
      </c>
      <c r="F8789" t="s">
        <v>31</v>
      </c>
      <c r="G8789" t="s">
        <v>298</v>
      </c>
      <c r="H8789" t="s">
        <v>299</v>
      </c>
      <c r="I8789" t="s">
        <v>103</v>
      </c>
      <c r="J8789" t="s">
        <v>104</v>
      </c>
      <c r="K8789">
        <v>1</v>
      </c>
      <c r="L8789" s="2">
        <v>700</v>
      </c>
      <c r="M8789">
        <v>0</v>
      </c>
      <c r="N8789" s="2">
        <v>700</v>
      </c>
      <c r="O8789" s="2">
        <v>0</v>
      </c>
      <c r="P8789" s="2">
        <v>700</v>
      </c>
      <c r="Q8789" s="2">
        <v>431.08</v>
      </c>
      <c r="R8789" s="2">
        <v>268.92</v>
      </c>
      <c r="S8789" t="s">
        <v>53</v>
      </c>
      <c r="T8789" t="s">
        <v>163</v>
      </c>
      <c r="U8789" t="s">
        <v>164</v>
      </c>
      <c r="V8789" t="s">
        <v>39</v>
      </c>
      <c r="W8789" t="s">
        <v>92</v>
      </c>
      <c r="X8789" t="s">
        <v>97</v>
      </c>
      <c r="Y8789" t="s">
        <v>56</v>
      </c>
      <c r="Z8789" t="s">
        <v>43</v>
      </c>
      <c r="AA8789" t="s">
        <v>44</v>
      </c>
      <c r="AB8789" t="s">
        <v>44</v>
      </c>
    </row>
    <row r="8790" spans="1:28" x14ac:dyDescent="0.25">
      <c r="A8790" t="s">
        <v>13817</v>
      </c>
      <c r="B8790" s="1">
        <v>46003</v>
      </c>
      <c r="C8790" t="s">
        <v>9775</v>
      </c>
      <c r="D8790" t="s">
        <v>9776</v>
      </c>
      <c r="E8790">
        <v>35</v>
      </c>
      <c r="F8790" t="s">
        <v>31</v>
      </c>
      <c r="G8790" t="s">
        <v>49</v>
      </c>
      <c r="H8790" t="s">
        <v>50</v>
      </c>
      <c r="I8790" t="s">
        <v>51</v>
      </c>
      <c r="J8790" t="s">
        <v>52</v>
      </c>
      <c r="K8790">
        <v>1</v>
      </c>
      <c r="L8790" s="2">
        <v>500</v>
      </c>
      <c r="M8790">
        <v>15</v>
      </c>
      <c r="N8790" s="2">
        <v>500</v>
      </c>
      <c r="O8790" s="2">
        <v>75</v>
      </c>
      <c r="P8790" s="2">
        <v>425</v>
      </c>
      <c r="Q8790" s="2">
        <v>305.77999999999997</v>
      </c>
      <c r="R8790" s="2">
        <v>119.22</v>
      </c>
      <c r="S8790" t="s">
        <v>64</v>
      </c>
      <c r="T8790" t="s">
        <v>136</v>
      </c>
      <c r="U8790" t="s">
        <v>38</v>
      </c>
      <c r="V8790" t="s">
        <v>39</v>
      </c>
      <c r="W8790" t="s">
        <v>92</v>
      </c>
      <c r="X8790" t="s">
        <v>97</v>
      </c>
      <c r="Y8790" t="s">
        <v>84</v>
      </c>
      <c r="Z8790" t="s">
        <v>43</v>
      </c>
      <c r="AA8790" t="s">
        <v>44</v>
      </c>
      <c r="AB8790" t="s">
        <v>44</v>
      </c>
    </row>
    <row r="8791" spans="1:28" x14ac:dyDescent="0.25">
      <c r="A8791" t="s">
        <v>13818</v>
      </c>
      <c r="B8791" s="1">
        <v>46003</v>
      </c>
      <c r="C8791" t="s">
        <v>4087</v>
      </c>
      <c r="D8791" t="s">
        <v>4088</v>
      </c>
      <c r="E8791">
        <v>25</v>
      </c>
      <c r="F8791" t="s">
        <v>48</v>
      </c>
      <c r="G8791" t="s">
        <v>280</v>
      </c>
      <c r="H8791" t="s">
        <v>281</v>
      </c>
      <c r="I8791" t="s">
        <v>62</v>
      </c>
      <c r="J8791" t="s">
        <v>190</v>
      </c>
      <c r="K8791">
        <v>2</v>
      </c>
      <c r="L8791" s="2">
        <v>700</v>
      </c>
      <c r="M8791">
        <v>20</v>
      </c>
      <c r="N8791" s="2">
        <v>1400</v>
      </c>
      <c r="O8791" s="2">
        <v>280</v>
      </c>
      <c r="P8791" s="2">
        <v>1120</v>
      </c>
      <c r="Q8791" s="2">
        <v>808.41</v>
      </c>
      <c r="R8791" s="2">
        <v>311.58999999999997</v>
      </c>
      <c r="S8791" t="s">
        <v>53</v>
      </c>
      <c r="T8791" t="s">
        <v>54</v>
      </c>
      <c r="U8791" t="s">
        <v>55</v>
      </c>
      <c r="V8791" t="s">
        <v>39</v>
      </c>
      <c r="W8791" t="s">
        <v>92</v>
      </c>
      <c r="X8791" t="s">
        <v>97</v>
      </c>
      <c r="Y8791" t="s">
        <v>56</v>
      </c>
      <c r="Z8791" t="s">
        <v>43</v>
      </c>
      <c r="AA8791" t="s">
        <v>44</v>
      </c>
      <c r="AB8791" t="s">
        <v>44</v>
      </c>
    </row>
    <row r="8792" spans="1:28" x14ac:dyDescent="0.25">
      <c r="A8792" t="s">
        <v>13819</v>
      </c>
      <c r="B8792" s="1">
        <v>46003</v>
      </c>
      <c r="C8792" t="s">
        <v>8496</v>
      </c>
      <c r="D8792" t="s">
        <v>8497</v>
      </c>
      <c r="E8792">
        <v>43</v>
      </c>
      <c r="F8792" t="s">
        <v>111</v>
      </c>
      <c r="G8792" t="s">
        <v>212</v>
      </c>
      <c r="H8792" t="s">
        <v>213</v>
      </c>
      <c r="I8792" t="s">
        <v>51</v>
      </c>
      <c r="J8792" t="s">
        <v>52</v>
      </c>
      <c r="K8792">
        <v>1</v>
      </c>
      <c r="L8792" s="2">
        <v>400</v>
      </c>
      <c r="M8792">
        <v>10</v>
      </c>
      <c r="N8792" s="2">
        <v>400</v>
      </c>
      <c r="O8792" s="2">
        <v>40</v>
      </c>
      <c r="P8792" s="2">
        <v>360</v>
      </c>
      <c r="Q8792" s="2">
        <v>252.7</v>
      </c>
      <c r="R8792" s="2">
        <v>107.3</v>
      </c>
      <c r="S8792" t="s">
        <v>53</v>
      </c>
      <c r="T8792" t="s">
        <v>90</v>
      </c>
      <c r="U8792" t="s">
        <v>91</v>
      </c>
      <c r="V8792" t="s">
        <v>39</v>
      </c>
      <c r="W8792" t="s">
        <v>137</v>
      </c>
      <c r="X8792" t="s">
        <v>97</v>
      </c>
      <c r="Y8792" t="s">
        <v>42</v>
      </c>
      <c r="Z8792" t="s">
        <v>223</v>
      </c>
      <c r="AA8792" t="s">
        <v>44</v>
      </c>
      <c r="AB8792" t="s">
        <v>44</v>
      </c>
    </row>
    <row r="8793" spans="1:28" x14ac:dyDescent="0.25">
      <c r="A8793" t="s">
        <v>13820</v>
      </c>
      <c r="B8793" s="1">
        <v>46004</v>
      </c>
      <c r="C8793" t="s">
        <v>6274</v>
      </c>
      <c r="D8793" t="s">
        <v>6275</v>
      </c>
      <c r="E8793">
        <v>60</v>
      </c>
      <c r="F8793" t="s">
        <v>31</v>
      </c>
      <c r="G8793" t="s">
        <v>49</v>
      </c>
      <c r="H8793" t="s">
        <v>50</v>
      </c>
      <c r="I8793" t="s">
        <v>51</v>
      </c>
      <c r="J8793" t="s">
        <v>52</v>
      </c>
      <c r="K8793">
        <v>1</v>
      </c>
      <c r="L8793" s="2">
        <v>500</v>
      </c>
      <c r="M8793">
        <v>25</v>
      </c>
      <c r="N8793" s="2">
        <v>500</v>
      </c>
      <c r="O8793" s="2">
        <v>125</v>
      </c>
      <c r="P8793" s="2">
        <v>375</v>
      </c>
      <c r="Q8793" s="2">
        <v>236.02</v>
      </c>
      <c r="R8793" s="2">
        <v>138.97999999999999</v>
      </c>
      <c r="S8793" t="s">
        <v>64</v>
      </c>
      <c r="T8793" t="s">
        <v>275</v>
      </c>
      <c r="U8793" t="s">
        <v>123</v>
      </c>
      <c r="V8793" t="s">
        <v>39</v>
      </c>
      <c r="W8793" t="s">
        <v>137</v>
      </c>
      <c r="X8793" t="s">
        <v>41</v>
      </c>
      <c r="Y8793" t="s">
        <v>42</v>
      </c>
      <c r="Z8793" t="s">
        <v>43</v>
      </c>
      <c r="AA8793" t="s">
        <v>44</v>
      </c>
      <c r="AB8793" t="s">
        <v>44</v>
      </c>
    </row>
    <row r="8794" spans="1:28" x14ac:dyDescent="0.25">
      <c r="A8794" t="s">
        <v>13821</v>
      </c>
      <c r="B8794" s="1">
        <v>46004</v>
      </c>
      <c r="C8794" t="s">
        <v>3561</v>
      </c>
      <c r="D8794" t="s">
        <v>3562</v>
      </c>
      <c r="E8794">
        <v>40</v>
      </c>
      <c r="F8794" t="s">
        <v>48</v>
      </c>
      <c r="G8794" t="s">
        <v>561</v>
      </c>
      <c r="H8794" t="s">
        <v>562</v>
      </c>
      <c r="I8794" t="s">
        <v>34</v>
      </c>
      <c r="J8794" t="s">
        <v>143</v>
      </c>
      <c r="K8794">
        <v>2</v>
      </c>
      <c r="L8794" s="2">
        <v>900</v>
      </c>
      <c r="M8794">
        <v>5</v>
      </c>
      <c r="N8794" s="2">
        <v>1800</v>
      </c>
      <c r="O8794" s="2">
        <v>90</v>
      </c>
      <c r="P8794" s="2">
        <v>1710</v>
      </c>
      <c r="Q8794" s="2">
        <v>997.61</v>
      </c>
      <c r="R8794" s="2">
        <v>712.39</v>
      </c>
      <c r="S8794" t="s">
        <v>36</v>
      </c>
      <c r="T8794" t="s">
        <v>290</v>
      </c>
      <c r="U8794" t="s">
        <v>291</v>
      </c>
      <c r="V8794" t="s">
        <v>39</v>
      </c>
      <c r="W8794" t="s">
        <v>83</v>
      </c>
      <c r="X8794" t="s">
        <v>67</v>
      </c>
      <c r="Y8794" t="s">
        <v>56</v>
      </c>
      <c r="Z8794" t="s">
        <v>43</v>
      </c>
      <c r="AA8794" t="s">
        <v>44</v>
      </c>
      <c r="AB8794" t="s">
        <v>44</v>
      </c>
    </row>
    <row r="8795" spans="1:28" x14ac:dyDescent="0.25">
      <c r="A8795" t="s">
        <v>13822</v>
      </c>
      <c r="B8795" s="1">
        <v>46004</v>
      </c>
      <c r="C8795" t="s">
        <v>6239</v>
      </c>
      <c r="D8795" t="s">
        <v>6240</v>
      </c>
      <c r="E8795">
        <v>59</v>
      </c>
      <c r="F8795" t="s">
        <v>31</v>
      </c>
      <c r="G8795" t="s">
        <v>101</v>
      </c>
      <c r="H8795" t="s">
        <v>102</v>
      </c>
      <c r="I8795" t="s">
        <v>103</v>
      </c>
      <c r="J8795" t="s">
        <v>104</v>
      </c>
      <c r="K8795">
        <v>1</v>
      </c>
      <c r="L8795" s="2">
        <v>1800</v>
      </c>
      <c r="M8795">
        <v>15</v>
      </c>
      <c r="N8795" s="2">
        <v>1800</v>
      </c>
      <c r="O8795" s="2">
        <v>270</v>
      </c>
      <c r="P8795" s="2">
        <v>1530</v>
      </c>
      <c r="Q8795" s="2">
        <v>1049.8599999999999</v>
      </c>
      <c r="R8795" s="2">
        <v>480.14</v>
      </c>
      <c r="S8795" t="s">
        <v>64</v>
      </c>
      <c r="T8795" t="s">
        <v>76</v>
      </c>
      <c r="U8795" t="s">
        <v>77</v>
      </c>
      <c r="V8795" t="s">
        <v>39</v>
      </c>
      <c r="W8795" t="s">
        <v>40</v>
      </c>
      <c r="X8795" t="s">
        <v>97</v>
      </c>
      <c r="Y8795" t="s">
        <v>42</v>
      </c>
      <c r="Z8795" t="s">
        <v>43</v>
      </c>
      <c r="AA8795" t="s">
        <v>44</v>
      </c>
      <c r="AB8795" t="s">
        <v>44</v>
      </c>
    </row>
    <row r="8796" spans="1:28" x14ac:dyDescent="0.25">
      <c r="A8796" t="s">
        <v>13823</v>
      </c>
      <c r="B8796" s="1">
        <v>46004</v>
      </c>
      <c r="C8796" t="s">
        <v>10926</v>
      </c>
      <c r="D8796" t="s">
        <v>10927</v>
      </c>
      <c r="E8796">
        <v>57</v>
      </c>
      <c r="F8796" t="s">
        <v>48</v>
      </c>
      <c r="G8796" t="s">
        <v>217</v>
      </c>
      <c r="H8796" t="s">
        <v>218</v>
      </c>
      <c r="I8796" t="s">
        <v>34</v>
      </c>
      <c r="J8796" t="s">
        <v>130</v>
      </c>
      <c r="K8796">
        <v>5</v>
      </c>
      <c r="L8796" s="2">
        <v>28000</v>
      </c>
      <c r="M8796">
        <v>5</v>
      </c>
      <c r="N8796" s="2">
        <v>140000</v>
      </c>
      <c r="O8796" s="2">
        <v>7000</v>
      </c>
      <c r="P8796" s="2">
        <v>133000</v>
      </c>
      <c r="Q8796" s="2">
        <v>97098.45</v>
      </c>
      <c r="R8796" s="2">
        <v>35901.550000000003</v>
      </c>
      <c r="S8796" t="s">
        <v>53</v>
      </c>
      <c r="T8796" t="s">
        <v>96</v>
      </c>
      <c r="U8796" t="s">
        <v>96</v>
      </c>
      <c r="V8796" t="s">
        <v>39</v>
      </c>
      <c r="W8796" t="s">
        <v>40</v>
      </c>
      <c r="X8796" t="s">
        <v>67</v>
      </c>
      <c r="Y8796" t="s">
        <v>56</v>
      </c>
      <c r="Z8796" t="s">
        <v>508</v>
      </c>
      <c r="AA8796" t="s">
        <v>44</v>
      </c>
      <c r="AB8796" t="s">
        <v>68</v>
      </c>
    </row>
    <row r="8797" spans="1:28" x14ac:dyDescent="0.25">
      <c r="A8797" t="s">
        <v>13824</v>
      </c>
      <c r="B8797" s="1">
        <v>46004</v>
      </c>
      <c r="C8797" t="s">
        <v>2640</v>
      </c>
      <c r="D8797" t="s">
        <v>2641</v>
      </c>
      <c r="E8797">
        <v>20</v>
      </c>
      <c r="F8797" t="s">
        <v>31</v>
      </c>
      <c r="G8797" t="s">
        <v>318</v>
      </c>
      <c r="H8797" t="s">
        <v>319</v>
      </c>
      <c r="I8797" t="s">
        <v>34</v>
      </c>
      <c r="J8797" t="s">
        <v>190</v>
      </c>
      <c r="K8797">
        <v>2</v>
      </c>
      <c r="L8797" s="2">
        <v>2500</v>
      </c>
      <c r="M8797">
        <v>0</v>
      </c>
      <c r="N8797" s="2">
        <v>5000</v>
      </c>
      <c r="O8797" s="2">
        <v>0</v>
      </c>
      <c r="P8797" s="2">
        <v>5000</v>
      </c>
      <c r="Q8797" s="2">
        <v>3113.21</v>
      </c>
      <c r="R8797" s="2">
        <v>1886.79</v>
      </c>
      <c r="S8797" t="s">
        <v>64</v>
      </c>
      <c r="T8797" t="s">
        <v>290</v>
      </c>
      <c r="U8797" t="s">
        <v>291</v>
      </c>
      <c r="V8797" t="s">
        <v>39</v>
      </c>
      <c r="W8797" t="s">
        <v>40</v>
      </c>
      <c r="X8797" t="s">
        <v>67</v>
      </c>
      <c r="Y8797" t="s">
        <v>42</v>
      </c>
      <c r="Z8797" t="s">
        <v>43</v>
      </c>
      <c r="AA8797" t="s">
        <v>44</v>
      </c>
      <c r="AB8797" t="s">
        <v>44</v>
      </c>
    </row>
    <row r="8798" spans="1:28" x14ac:dyDescent="0.25">
      <c r="A8798" t="s">
        <v>13825</v>
      </c>
      <c r="B8798" s="1">
        <v>46004</v>
      </c>
      <c r="C8798" t="s">
        <v>5138</v>
      </c>
      <c r="D8798" t="s">
        <v>5139</v>
      </c>
      <c r="E8798">
        <v>51</v>
      </c>
      <c r="F8798" t="s">
        <v>48</v>
      </c>
      <c r="G8798" t="s">
        <v>134</v>
      </c>
      <c r="H8798" t="s">
        <v>135</v>
      </c>
      <c r="I8798" t="s">
        <v>62</v>
      </c>
      <c r="J8798" t="s">
        <v>130</v>
      </c>
      <c r="K8798">
        <v>3</v>
      </c>
      <c r="L8798" s="2">
        <v>8500</v>
      </c>
      <c r="M8798">
        <v>5</v>
      </c>
      <c r="N8798" s="2">
        <v>25500</v>
      </c>
      <c r="O8798" s="2">
        <v>1275</v>
      </c>
      <c r="P8798" s="2">
        <v>24225</v>
      </c>
      <c r="Q8798" s="2">
        <v>19546.12</v>
      </c>
      <c r="R8798" s="2">
        <v>4678.88</v>
      </c>
      <c r="S8798" t="s">
        <v>53</v>
      </c>
      <c r="T8798" t="s">
        <v>76</v>
      </c>
      <c r="U8798" t="s">
        <v>77</v>
      </c>
      <c r="V8798" t="s">
        <v>39</v>
      </c>
      <c r="W8798" t="s">
        <v>124</v>
      </c>
      <c r="X8798" t="s">
        <v>97</v>
      </c>
      <c r="Y8798" t="s">
        <v>56</v>
      </c>
      <c r="Z8798" t="s">
        <v>43</v>
      </c>
      <c r="AA8798" t="s">
        <v>44</v>
      </c>
      <c r="AB8798" t="s">
        <v>44</v>
      </c>
    </row>
    <row r="8799" spans="1:28" x14ac:dyDescent="0.25">
      <c r="A8799" t="s">
        <v>13826</v>
      </c>
      <c r="B8799" s="1">
        <v>46004</v>
      </c>
      <c r="C8799" t="s">
        <v>333</v>
      </c>
      <c r="D8799" t="s">
        <v>334</v>
      </c>
      <c r="E8799">
        <v>23</v>
      </c>
      <c r="F8799" t="s">
        <v>31</v>
      </c>
      <c r="G8799" t="s">
        <v>344</v>
      </c>
      <c r="H8799" t="s">
        <v>345</v>
      </c>
      <c r="I8799" t="s">
        <v>34</v>
      </c>
      <c r="J8799" t="s">
        <v>121</v>
      </c>
      <c r="K8799">
        <v>1</v>
      </c>
      <c r="L8799" s="2">
        <v>1600</v>
      </c>
      <c r="M8799">
        <v>25</v>
      </c>
      <c r="N8799" s="2">
        <v>1600</v>
      </c>
      <c r="O8799" s="2">
        <v>400</v>
      </c>
      <c r="P8799" s="2">
        <v>1200</v>
      </c>
      <c r="Q8799" s="2">
        <v>859.87</v>
      </c>
      <c r="R8799" s="2">
        <v>340.13</v>
      </c>
      <c r="S8799" t="s">
        <v>53</v>
      </c>
      <c r="T8799" t="s">
        <v>96</v>
      </c>
      <c r="U8799" t="s">
        <v>96</v>
      </c>
      <c r="V8799" t="s">
        <v>39</v>
      </c>
      <c r="W8799" t="s">
        <v>137</v>
      </c>
      <c r="X8799" t="s">
        <v>97</v>
      </c>
      <c r="Y8799" t="s">
        <v>42</v>
      </c>
      <c r="Z8799" t="s">
        <v>107</v>
      </c>
      <c r="AA8799" t="s">
        <v>68</v>
      </c>
      <c r="AB8799" t="s">
        <v>44</v>
      </c>
    </row>
    <row r="8800" spans="1:28" x14ac:dyDescent="0.25">
      <c r="A8800" t="s">
        <v>13827</v>
      </c>
      <c r="B8800" s="1">
        <v>46004</v>
      </c>
      <c r="C8800" t="s">
        <v>3828</v>
      </c>
      <c r="D8800" t="s">
        <v>3829</v>
      </c>
      <c r="E8800">
        <v>49</v>
      </c>
      <c r="F8800" t="s">
        <v>31</v>
      </c>
      <c r="G8800" t="s">
        <v>188</v>
      </c>
      <c r="H8800" t="s">
        <v>189</v>
      </c>
      <c r="I8800" t="s">
        <v>34</v>
      </c>
      <c r="J8800" t="s">
        <v>190</v>
      </c>
      <c r="K8800">
        <v>2</v>
      </c>
      <c r="L8800" s="2">
        <v>1800</v>
      </c>
      <c r="M8800">
        <v>10</v>
      </c>
      <c r="N8800" s="2">
        <v>3600</v>
      </c>
      <c r="O8800" s="2">
        <v>360</v>
      </c>
      <c r="P8800" s="2">
        <v>3240</v>
      </c>
      <c r="Q8800" s="2">
        <v>2396.1999999999998</v>
      </c>
      <c r="R8800" s="2">
        <v>843.8</v>
      </c>
      <c r="S8800" t="s">
        <v>53</v>
      </c>
      <c r="T8800" t="s">
        <v>37</v>
      </c>
      <c r="U8800" t="s">
        <v>38</v>
      </c>
      <c r="V8800" t="s">
        <v>39</v>
      </c>
      <c r="W8800" t="s">
        <v>83</v>
      </c>
      <c r="X8800" t="s">
        <v>97</v>
      </c>
      <c r="Y8800" t="s">
        <v>56</v>
      </c>
      <c r="Z8800" t="s">
        <v>43</v>
      </c>
      <c r="AA8800" t="s">
        <v>44</v>
      </c>
      <c r="AB8800" t="s">
        <v>44</v>
      </c>
    </row>
    <row r="8801" spans="1:28" x14ac:dyDescent="0.25">
      <c r="A8801" t="s">
        <v>13828</v>
      </c>
      <c r="B8801" s="1">
        <v>46004</v>
      </c>
      <c r="C8801" t="s">
        <v>12818</v>
      </c>
      <c r="D8801" t="s">
        <v>12819</v>
      </c>
      <c r="E8801">
        <v>40</v>
      </c>
      <c r="F8801" t="s">
        <v>48</v>
      </c>
      <c r="G8801" t="s">
        <v>134</v>
      </c>
      <c r="H8801" t="s">
        <v>135</v>
      </c>
      <c r="I8801" t="s">
        <v>62</v>
      </c>
      <c r="J8801" t="s">
        <v>130</v>
      </c>
      <c r="K8801">
        <v>1</v>
      </c>
      <c r="L8801" s="2">
        <v>8500</v>
      </c>
      <c r="M8801">
        <v>25</v>
      </c>
      <c r="N8801" s="2">
        <v>8500</v>
      </c>
      <c r="O8801" s="2">
        <v>2125</v>
      </c>
      <c r="P8801" s="2">
        <v>6375</v>
      </c>
      <c r="Q8801" s="2">
        <v>4249.78</v>
      </c>
      <c r="R8801" s="2">
        <v>2125.2199999999998</v>
      </c>
      <c r="S8801" t="s">
        <v>64</v>
      </c>
      <c r="T8801" t="s">
        <v>37</v>
      </c>
      <c r="U8801" t="s">
        <v>38</v>
      </c>
      <c r="V8801" t="s">
        <v>39</v>
      </c>
      <c r="W8801" t="s">
        <v>92</v>
      </c>
      <c r="X8801" t="s">
        <v>97</v>
      </c>
      <c r="Y8801" t="s">
        <v>56</v>
      </c>
      <c r="Z8801" t="s">
        <v>43</v>
      </c>
      <c r="AA8801" t="s">
        <v>68</v>
      </c>
      <c r="AB8801" t="s">
        <v>44</v>
      </c>
    </row>
    <row r="8802" spans="1:28" x14ac:dyDescent="0.25">
      <c r="A8802" t="s">
        <v>13829</v>
      </c>
      <c r="B8802" s="1">
        <v>46004</v>
      </c>
      <c r="C8802" t="s">
        <v>1892</v>
      </c>
      <c r="D8802" t="s">
        <v>1893</v>
      </c>
      <c r="E8802">
        <v>47</v>
      </c>
      <c r="F8802" t="s">
        <v>111</v>
      </c>
      <c r="G8802" t="s">
        <v>227</v>
      </c>
      <c r="H8802" t="s">
        <v>228</v>
      </c>
      <c r="I8802" t="s">
        <v>74</v>
      </c>
      <c r="J8802" t="s">
        <v>75</v>
      </c>
      <c r="K8802">
        <v>1</v>
      </c>
      <c r="L8802" s="2">
        <v>1400</v>
      </c>
      <c r="M8802">
        <v>5</v>
      </c>
      <c r="N8802" s="2">
        <v>1400</v>
      </c>
      <c r="O8802" s="2">
        <v>70</v>
      </c>
      <c r="P8802" s="2">
        <v>1330</v>
      </c>
      <c r="Q8802" s="2">
        <v>947.84</v>
      </c>
      <c r="R8802" s="2">
        <v>382.16</v>
      </c>
      <c r="S8802" t="s">
        <v>53</v>
      </c>
      <c r="T8802" t="s">
        <v>96</v>
      </c>
      <c r="U8802" t="s">
        <v>96</v>
      </c>
      <c r="V8802" t="s">
        <v>39</v>
      </c>
      <c r="W8802" t="s">
        <v>137</v>
      </c>
      <c r="X8802" t="s">
        <v>97</v>
      </c>
      <c r="Y8802" t="s">
        <v>42</v>
      </c>
      <c r="Z8802" t="s">
        <v>223</v>
      </c>
      <c r="AA8802" t="s">
        <v>44</v>
      </c>
      <c r="AB8802" t="s">
        <v>44</v>
      </c>
    </row>
    <row r="8803" spans="1:28" x14ac:dyDescent="0.25">
      <c r="A8803" t="s">
        <v>13830</v>
      </c>
      <c r="B8803" s="1">
        <v>46004</v>
      </c>
      <c r="C8803" t="s">
        <v>5284</v>
      </c>
      <c r="D8803" t="s">
        <v>5285</v>
      </c>
      <c r="E8803">
        <v>22</v>
      </c>
      <c r="F8803" t="s">
        <v>48</v>
      </c>
      <c r="G8803" t="s">
        <v>436</v>
      </c>
      <c r="H8803" t="s">
        <v>437</v>
      </c>
      <c r="I8803" t="s">
        <v>74</v>
      </c>
      <c r="J8803" t="s">
        <v>190</v>
      </c>
      <c r="K8803">
        <v>1</v>
      </c>
      <c r="L8803" s="2">
        <v>1800</v>
      </c>
      <c r="M8803">
        <v>20</v>
      </c>
      <c r="N8803" s="2">
        <v>1800</v>
      </c>
      <c r="O8803" s="2">
        <v>360</v>
      </c>
      <c r="P8803" s="2">
        <v>1440</v>
      </c>
      <c r="Q8803" s="2">
        <v>1002.55</v>
      </c>
      <c r="R8803" s="2">
        <v>437.45</v>
      </c>
      <c r="S8803" t="s">
        <v>36</v>
      </c>
      <c r="T8803" t="s">
        <v>122</v>
      </c>
      <c r="U8803" t="s">
        <v>123</v>
      </c>
      <c r="V8803" t="s">
        <v>39</v>
      </c>
      <c r="W8803" t="s">
        <v>40</v>
      </c>
      <c r="X8803" t="s">
        <v>97</v>
      </c>
      <c r="Y8803" t="s">
        <v>84</v>
      </c>
      <c r="Z8803" t="s">
        <v>43</v>
      </c>
      <c r="AA8803" t="s">
        <v>44</v>
      </c>
      <c r="AB8803" t="s">
        <v>44</v>
      </c>
    </row>
    <row r="8804" spans="1:28" x14ac:dyDescent="0.25">
      <c r="A8804" t="s">
        <v>13831</v>
      </c>
      <c r="B8804" s="1">
        <v>46004</v>
      </c>
      <c r="C8804" t="s">
        <v>13436</v>
      </c>
      <c r="D8804" t="s">
        <v>13437</v>
      </c>
      <c r="E8804">
        <v>41</v>
      </c>
      <c r="F8804" t="s">
        <v>48</v>
      </c>
      <c r="G8804" t="s">
        <v>298</v>
      </c>
      <c r="H8804" t="s">
        <v>299</v>
      </c>
      <c r="I8804" t="s">
        <v>103</v>
      </c>
      <c r="J8804" t="s">
        <v>104</v>
      </c>
      <c r="K8804">
        <v>2</v>
      </c>
      <c r="L8804" s="2">
        <v>700</v>
      </c>
      <c r="M8804">
        <v>0</v>
      </c>
      <c r="N8804" s="2">
        <v>1400</v>
      </c>
      <c r="O8804" s="2">
        <v>0</v>
      </c>
      <c r="P8804" s="2">
        <v>1400</v>
      </c>
      <c r="Q8804" s="2">
        <v>1100.3599999999999</v>
      </c>
      <c r="R8804" s="2">
        <v>299.64</v>
      </c>
      <c r="S8804" t="s">
        <v>53</v>
      </c>
      <c r="T8804" t="s">
        <v>178</v>
      </c>
      <c r="U8804" t="s">
        <v>154</v>
      </c>
      <c r="V8804" t="s">
        <v>39</v>
      </c>
      <c r="W8804" t="s">
        <v>66</v>
      </c>
      <c r="X8804" t="s">
        <v>67</v>
      </c>
      <c r="Y8804" t="s">
        <v>56</v>
      </c>
      <c r="Z8804" t="s">
        <v>43</v>
      </c>
      <c r="AA8804" t="s">
        <v>44</v>
      </c>
      <c r="AB8804" t="s">
        <v>68</v>
      </c>
    </row>
    <row r="8805" spans="1:28" x14ac:dyDescent="0.25">
      <c r="A8805" t="s">
        <v>13832</v>
      </c>
      <c r="B8805" s="1">
        <v>46004</v>
      </c>
      <c r="C8805" t="s">
        <v>2643</v>
      </c>
      <c r="D8805" t="s">
        <v>2644</v>
      </c>
      <c r="E8805">
        <v>42</v>
      </c>
      <c r="F8805" t="s">
        <v>111</v>
      </c>
      <c r="G8805" t="s">
        <v>72</v>
      </c>
      <c r="H8805" t="s">
        <v>73</v>
      </c>
      <c r="I8805" t="s">
        <v>74</v>
      </c>
      <c r="J8805" t="s">
        <v>75</v>
      </c>
      <c r="K8805">
        <v>3</v>
      </c>
      <c r="L8805" s="2">
        <v>2200</v>
      </c>
      <c r="M8805">
        <v>0</v>
      </c>
      <c r="N8805" s="2">
        <v>6600</v>
      </c>
      <c r="O8805" s="2">
        <v>0</v>
      </c>
      <c r="P8805" s="2">
        <v>6600</v>
      </c>
      <c r="Q8805" s="2">
        <v>5273.85</v>
      </c>
      <c r="R8805" s="2">
        <v>1326.15</v>
      </c>
      <c r="S8805" t="s">
        <v>36</v>
      </c>
      <c r="T8805" t="s">
        <v>163</v>
      </c>
      <c r="U8805" t="s">
        <v>164</v>
      </c>
      <c r="V8805" t="s">
        <v>39</v>
      </c>
      <c r="W8805" t="s">
        <v>124</v>
      </c>
      <c r="X8805" t="s">
        <v>41</v>
      </c>
      <c r="Y8805" t="s">
        <v>56</v>
      </c>
      <c r="Z8805" t="s">
        <v>223</v>
      </c>
      <c r="AA8805" t="s">
        <v>44</v>
      </c>
      <c r="AB8805" t="s">
        <v>44</v>
      </c>
    </row>
    <row r="8806" spans="1:28" x14ac:dyDescent="0.25">
      <c r="A8806" t="s">
        <v>13833</v>
      </c>
      <c r="B8806" s="1">
        <v>46005</v>
      </c>
      <c r="C8806" t="s">
        <v>540</v>
      </c>
      <c r="D8806" t="s">
        <v>541</v>
      </c>
      <c r="E8806">
        <v>31</v>
      </c>
      <c r="F8806" t="s">
        <v>111</v>
      </c>
      <c r="G8806" t="s">
        <v>32</v>
      </c>
      <c r="H8806" t="s">
        <v>33</v>
      </c>
      <c r="I8806" t="s">
        <v>34</v>
      </c>
      <c r="J8806" t="s">
        <v>35</v>
      </c>
      <c r="K8806">
        <v>1</v>
      </c>
      <c r="L8806" s="2">
        <v>55000</v>
      </c>
      <c r="M8806">
        <v>10</v>
      </c>
      <c r="N8806" s="2">
        <v>55000</v>
      </c>
      <c r="O8806" s="2">
        <v>5500</v>
      </c>
      <c r="P8806" s="2">
        <v>49500</v>
      </c>
      <c r="Q8806" s="2">
        <v>35133.89</v>
      </c>
      <c r="R8806" s="2">
        <v>14366.11</v>
      </c>
      <c r="S8806" t="s">
        <v>36</v>
      </c>
      <c r="T8806" t="s">
        <v>90</v>
      </c>
      <c r="U8806" t="s">
        <v>91</v>
      </c>
      <c r="V8806" t="s">
        <v>39</v>
      </c>
      <c r="W8806" t="s">
        <v>137</v>
      </c>
      <c r="X8806" t="s">
        <v>97</v>
      </c>
      <c r="Y8806" t="s">
        <v>42</v>
      </c>
      <c r="Z8806" t="s">
        <v>43</v>
      </c>
      <c r="AA8806" t="s">
        <v>44</v>
      </c>
      <c r="AB8806" t="s">
        <v>44</v>
      </c>
    </row>
    <row r="8807" spans="1:28" x14ac:dyDescent="0.25">
      <c r="A8807" t="s">
        <v>13834</v>
      </c>
      <c r="B8807" s="1">
        <v>46005</v>
      </c>
      <c r="C8807" t="s">
        <v>1691</v>
      </c>
      <c r="D8807" t="s">
        <v>1692</v>
      </c>
      <c r="E8807">
        <v>50</v>
      </c>
      <c r="F8807" t="s">
        <v>48</v>
      </c>
      <c r="G8807" t="s">
        <v>285</v>
      </c>
      <c r="H8807" t="s">
        <v>286</v>
      </c>
      <c r="I8807" t="s">
        <v>34</v>
      </c>
      <c r="J8807" t="s">
        <v>121</v>
      </c>
      <c r="K8807">
        <v>2</v>
      </c>
      <c r="L8807" s="2">
        <v>3200</v>
      </c>
      <c r="M8807">
        <v>10</v>
      </c>
      <c r="N8807" s="2">
        <v>6400</v>
      </c>
      <c r="O8807" s="2">
        <v>640</v>
      </c>
      <c r="P8807" s="2">
        <v>5760</v>
      </c>
      <c r="Q8807" s="2">
        <v>3477.47</v>
      </c>
      <c r="R8807" s="2">
        <v>2282.5300000000002</v>
      </c>
      <c r="S8807" t="s">
        <v>36</v>
      </c>
      <c r="T8807" t="s">
        <v>65</v>
      </c>
      <c r="U8807" t="s">
        <v>65</v>
      </c>
      <c r="V8807" t="s">
        <v>39</v>
      </c>
      <c r="W8807" t="s">
        <v>137</v>
      </c>
      <c r="X8807" t="s">
        <v>41</v>
      </c>
      <c r="Y8807" t="s">
        <v>56</v>
      </c>
      <c r="Z8807" t="s">
        <v>43</v>
      </c>
      <c r="AA8807" t="s">
        <v>44</v>
      </c>
      <c r="AB8807" t="s">
        <v>44</v>
      </c>
    </row>
    <row r="8808" spans="1:28" x14ac:dyDescent="0.25">
      <c r="A8808" t="s">
        <v>13835</v>
      </c>
      <c r="B8808" s="1">
        <v>46005</v>
      </c>
      <c r="C8808" t="s">
        <v>9008</v>
      </c>
      <c r="D8808" t="s">
        <v>9009</v>
      </c>
      <c r="E8808">
        <v>56</v>
      </c>
      <c r="F8808" t="s">
        <v>111</v>
      </c>
      <c r="G8808" t="s">
        <v>188</v>
      </c>
      <c r="H8808" t="s">
        <v>189</v>
      </c>
      <c r="I8808" t="s">
        <v>34</v>
      </c>
      <c r="J8808" t="s">
        <v>190</v>
      </c>
      <c r="K8808">
        <v>6</v>
      </c>
      <c r="L8808" s="2">
        <v>1800</v>
      </c>
      <c r="M8808">
        <v>5</v>
      </c>
      <c r="N8808" s="2">
        <v>10800</v>
      </c>
      <c r="O8808" s="2">
        <v>540</v>
      </c>
      <c r="P8808" s="2">
        <v>10260</v>
      </c>
      <c r="Q8808" s="2">
        <v>8129.18</v>
      </c>
      <c r="R8808" s="2">
        <v>2130.8200000000002</v>
      </c>
      <c r="S8808" t="s">
        <v>64</v>
      </c>
      <c r="T8808" t="s">
        <v>290</v>
      </c>
      <c r="U8808" t="s">
        <v>291</v>
      </c>
      <c r="V8808" t="s">
        <v>39</v>
      </c>
      <c r="W8808" t="s">
        <v>40</v>
      </c>
      <c r="X8808" t="s">
        <v>41</v>
      </c>
      <c r="Y8808" t="s">
        <v>56</v>
      </c>
      <c r="Z8808" t="s">
        <v>43</v>
      </c>
      <c r="AA8808" t="s">
        <v>44</v>
      </c>
      <c r="AB8808" t="s">
        <v>44</v>
      </c>
    </row>
    <row r="8809" spans="1:28" x14ac:dyDescent="0.25">
      <c r="A8809" t="s">
        <v>13836</v>
      </c>
      <c r="B8809" s="1">
        <v>46005</v>
      </c>
      <c r="C8809" t="s">
        <v>12881</v>
      </c>
      <c r="D8809" t="s">
        <v>12882</v>
      </c>
      <c r="E8809">
        <v>18</v>
      </c>
      <c r="F8809" t="s">
        <v>111</v>
      </c>
      <c r="G8809" t="s">
        <v>387</v>
      </c>
      <c r="H8809" t="s">
        <v>388</v>
      </c>
      <c r="I8809" t="s">
        <v>74</v>
      </c>
      <c r="J8809" t="s">
        <v>75</v>
      </c>
      <c r="K8809">
        <v>1</v>
      </c>
      <c r="L8809" s="2">
        <v>3200</v>
      </c>
      <c r="M8809">
        <v>25</v>
      </c>
      <c r="N8809" s="2">
        <v>3200</v>
      </c>
      <c r="O8809" s="2">
        <v>800</v>
      </c>
      <c r="P8809" s="2">
        <v>2400</v>
      </c>
      <c r="Q8809" s="2">
        <v>1539.52</v>
      </c>
      <c r="R8809" s="2">
        <v>860.48</v>
      </c>
      <c r="S8809" t="s">
        <v>53</v>
      </c>
      <c r="T8809" t="s">
        <v>578</v>
      </c>
      <c r="U8809" t="s">
        <v>579</v>
      </c>
      <c r="V8809" t="s">
        <v>39</v>
      </c>
      <c r="W8809" t="s">
        <v>92</v>
      </c>
      <c r="X8809" t="s">
        <v>97</v>
      </c>
      <c r="Y8809" t="s">
        <v>42</v>
      </c>
      <c r="Z8809" t="s">
        <v>223</v>
      </c>
      <c r="AA8809" t="s">
        <v>44</v>
      </c>
      <c r="AB8809" t="s">
        <v>44</v>
      </c>
    </row>
    <row r="8810" spans="1:28" x14ac:dyDescent="0.25">
      <c r="A8810" t="s">
        <v>13837</v>
      </c>
      <c r="B8810" s="1">
        <v>46005</v>
      </c>
      <c r="C8810" t="s">
        <v>8832</v>
      </c>
      <c r="D8810" t="s">
        <v>8833</v>
      </c>
      <c r="E8810">
        <v>50</v>
      </c>
      <c r="F8810" t="s">
        <v>111</v>
      </c>
      <c r="G8810" t="s">
        <v>352</v>
      </c>
      <c r="H8810" t="s">
        <v>353</v>
      </c>
      <c r="I8810" t="s">
        <v>103</v>
      </c>
      <c r="J8810" t="s">
        <v>104</v>
      </c>
      <c r="K8810">
        <v>2</v>
      </c>
      <c r="L8810" s="2">
        <v>850</v>
      </c>
      <c r="M8810">
        <v>15</v>
      </c>
      <c r="N8810" s="2">
        <v>1700</v>
      </c>
      <c r="O8810" s="2">
        <v>255</v>
      </c>
      <c r="P8810" s="2">
        <v>1445</v>
      </c>
      <c r="Q8810" s="2">
        <v>1173.74</v>
      </c>
      <c r="R8810" s="2">
        <v>271.26</v>
      </c>
      <c r="S8810" t="s">
        <v>64</v>
      </c>
      <c r="T8810" t="s">
        <v>122</v>
      </c>
      <c r="U8810" t="s">
        <v>123</v>
      </c>
      <c r="V8810" t="s">
        <v>39</v>
      </c>
      <c r="W8810" t="s">
        <v>124</v>
      </c>
      <c r="X8810" t="s">
        <v>97</v>
      </c>
      <c r="Y8810" t="s">
        <v>56</v>
      </c>
      <c r="Z8810" t="s">
        <v>43</v>
      </c>
      <c r="AA8810" t="s">
        <v>44</v>
      </c>
      <c r="AB8810" t="s">
        <v>68</v>
      </c>
    </row>
    <row r="8811" spans="1:28" x14ac:dyDescent="0.25">
      <c r="A8811" t="s">
        <v>13838</v>
      </c>
      <c r="B8811" s="1">
        <v>46005</v>
      </c>
      <c r="C8811" t="s">
        <v>13839</v>
      </c>
      <c r="D8811" t="s">
        <v>13840</v>
      </c>
      <c r="E8811">
        <v>36</v>
      </c>
      <c r="F8811" t="s">
        <v>48</v>
      </c>
      <c r="G8811" t="s">
        <v>72</v>
      </c>
      <c r="H8811" t="s">
        <v>73</v>
      </c>
      <c r="I8811" t="s">
        <v>74</v>
      </c>
      <c r="J8811" t="s">
        <v>75</v>
      </c>
      <c r="K8811">
        <v>3</v>
      </c>
      <c r="L8811" s="2">
        <v>2200</v>
      </c>
      <c r="M8811">
        <v>0</v>
      </c>
      <c r="N8811" s="2">
        <v>6600</v>
      </c>
      <c r="O8811" s="2">
        <v>0</v>
      </c>
      <c r="P8811" s="2">
        <v>6600</v>
      </c>
      <c r="Q8811" s="2">
        <v>5176.5200000000004</v>
      </c>
      <c r="R8811" s="2">
        <v>1423.48</v>
      </c>
      <c r="S8811" t="s">
        <v>53</v>
      </c>
      <c r="T8811" t="s">
        <v>163</v>
      </c>
      <c r="U8811" t="s">
        <v>164</v>
      </c>
      <c r="V8811" t="s">
        <v>39</v>
      </c>
      <c r="W8811" t="s">
        <v>124</v>
      </c>
      <c r="X8811" t="s">
        <v>67</v>
      </c>
      <c r="Y8811" t="s">
        <v>42</v>
      </c>
      <c r="Z8811" t="s">
        <v>43</v>
      </c>
      <c r="AA8811" t="s">
        <v>44</v>
      </c>
      <c r="AB8811" t="s">
        <v>44</v>
      </c>
    </row>
    <row r="8812" spans="1:28" x14ac:dyDescent="0.25">
      <c r="A8812" t="s">
        <v>13841</v>
      </c>
      <c r="B8812" s="1">
        <v>46005</v>
      </c>
      <c r="C8812" t="s">
        <v>13091</v>
      </c>
      <c r="D8812" t="s">
        <v>13092</v>
      </c>
      <c r="E8812">
        <v>27</v>
      </c>
      <c r="F8812" t="s">
        <v>111</v>
      </c>
      <c r="G8812" t="s">
        <v>285</v>
      </c>
      <c r="H8812" t="s">
        <v>286</v>
      </c>
      <c r="I8812" t="s">
        <v>34</v>
      </c>
      <c r="J8812" t="s">
        <v>121</v>
      </c>
      <c r="K8812">
        <v>1</v>
      </c>
      <c r="L8812" s="2">
        <v>3200</v>
      </c>
      <c r="M8812">
        <v>25</v>
      </c>
      <c r="N8812" s="2">
        <v>3200</v>
      </c>
      <c r="O8812" s="2">
        <v>800</v>
      </c>
      <c r="P8812" s="2">
        <v>2400</v>
      </c>
      <c r="Q8812" s="2">
        <v>1960.23</v>
      </c>
      <c r="R8812" s="2">
        <v>439.77</v>
      </c>
      <c r="S8812" t="s">
        <v>36</v>
      </c>
      <c r="T8812" t="s">
        <v>136</v>
      </c>
      <c r="U8812" t="s">
        <v>38</v>
      </c>
      <c r="V8812" t="s">
        <v>39</v>
      </c>
      <c r="W8812" t="s">
        <v>92</v>
      </c>
      <c r="X8812" t="s">
        <v>97</v>
      </c>
      <c r="Y8812" t="s">
        <v>56</v>
      </c>
      <c r="Z8812" t="s">
        <v>43</v>
      </c>
      <c r="AA8812" t="s">
        <v>68</v>
      </c>
      <c r="AB8812" t="s">
        <v>44</v>
      </c>
    </row>
    <row r="8813" spans="1:28" x14ac:dyDescent="0.25">
      <c r="A8813" t="s">
        <v>13842</v>
      </c>
      <c r="B8813" s="1">
        <v>46005</v>
      </c>
      <c r="C8813" t="s">
        <v>907</v>
      </c>
      <c r="D8813" t="s">
        <v>908</v>
      </c>
      <c r="E8813">
        <v>50</v>
      </c>
      <c r="F8813" t="s">
        <v>48</v>
      </c>
      <c r="G8813" t="s">
        <v>197</v>
      </c>
      <c r="H8813" t="s">
        <v>198</v>
      </c>
      <c r="I8813" t="s">
        <v>74</v>
      </c>
      <c r="J8813" t="s">
        <v>75</v>
      </c>
      <c r="K8813">
        <v>1</v>
      </c>
      <c r="L8813" s="2">
        <v>2600</v>
      </c>
      <c r="M8813">
        <v>5</v>
      </c>
      <c r="N8813" s="2">
        <v>2600</v>
      </c>
      <c r="O8813" s="2">
        <v>130</v>
      </c>
      <c r="P8813" s="2">
        <v>2470</v>
      </c>
      <c r="Q8813" s="2">
        <v>1406.6</v>
      </c>
      <c r="R8813" s="2">
        <v>1063.4000000000001</v>
      </c>
      <c r="S8813" t="s">
        <v>64</v>
      </c>
      <c r="T8813" t="s">
        <v>96</v>
      </c>
      <c r="U8813" t="s">
        <v>96</v>
      </c>
      <c r="V8813" t="s">
        <v>39</v>
      </c>
      <c r="W8813" t="s">
        <v>66</v>
      </c>
      <c r="X8813" t="s">
        <v>67</v>
      </c>
      <c r="Y8813" t="s">
        <v>56</v>
      </c>
      <c r="Z8813" t="s">
        <v>43</v>
      </c>
      <c r="AA8813" t="s">
        <v>44</v>
      </c>
      <c r="AB8813" t="s">
        <v>44</v>
      </c>
    </row>
    <row r="8814" spans="1:28" x14ac:dyDescent="0.25">
      <c r="A8814" t="s">
        <v>13843</v>
      </c>
      <c r="B8814" s="1">
        <v>46005</v>
      </c>
      <c r="C8814" t="s">
        <v>3235</v>
      </c>
      <c r="D8814" t="s">
        <v>3236</v>
      </c>
      <c r="E8814">
        <v>25</v>
      </c>
      <c r="F8814" t="s">
        <v>48</v>
      </c>
      <c r="G8814" t="s">
        <v>158</v>
      </c>
      <c r="H8814" t="s">
        <v>159</v>
      </c>
      <c r="I8814" t="s">
        <v>51</v>
      </c>
      <c r="J8814" t="s">
        <v>52</v>
      </c>
      <c r="K8814">
        <v>2</v>
      </c>
      <c r="L8814" s="2">
        <v>650</v>
      </c>
      <c r="M8814">
        <v>25</v>
      </c>
      <c r="N8814" s="2">
        <v>1300</v>
      </c>
      <c r="O8814" s="2">
        <v>325</v>
      </c>
      <c r="P8814" s="2">
        <v>975</v>
      </c>
      <c r="Q8814" s="2">
        <v>745.3</v>
      </c>
      <c r="R8814" s="2">
        <v>229.7</v>
      </c>
      <c r="S8814" t="s">
        <v>36</v>
      </c>
      <c r="T8814" t="s">
        <v>114</v>
      </c>
      <c r="U8814" t="s">
        <v>115</v>
      </c>
      <c r="V8814" t="s">
        <v>39</v>
      </c>
      <c r="W8814" t="s">
        <v>124</v>
      </c>
      <c r="X8814" t="s">
        <v>67</v>
      </c>
      <c r="Y8814" t="s">
        <v>56</v>
      </c>
      <c r="Z8814" t="s">
        <v>107</v>
      </c>
      <c r="AA8814" t="s">
        <v>44</v>
      </c>
      <c r="AB8814" t="s">
        <v>68</v>
      </c>
    </row>
    <row r="8815" spans="1:28" x14ac:dyDescent="0.25">
      <c r="A8815" t="s">
        <v>13844</v>
      </c>
      <c r="B8815" s="1">
        <v>46005</v>
      </c>
      <c r="C8815" t="s">
        <v>9273</v>
      </c>
      <c r="D8815" t="s">
        <v>9274</v>
      </c>
      <c r="E8815">
        <v>31</v>
      </c>
      <c r="F8815" t="s">
        <v>48</v>
      </c>
      <c r="G8815" t="s">
        <v>81</v>
      </c>
      <c r="H8815" t="s">
        <v>82</v>
      </c>
      <c r="I8815" t="s">
        <v>51</v>
      </c>
      <c r="J8815" t="s">
        <v>52</v>
      </c>
      <c r="K8815">
        <v>1</v>
      </c>
      <c r="L8815" s="2">
        <v>600</v>
      </c>
      <c r="M8815">
        <v>15</v>
      </c>
      <c r="N8815" s="2">
        <v>600</v>
      </c>
      <c r="O8815" s="2">
        <v>90</v>
      </c>
      <c r="P8815" s="2">
        <v>510</v>
      </c>
      <c r="Q8815" s="2">
        <v>358.27</v>
      </c>
      <c r="R8815" s="2">
        <v>151.72999999999999</v>
      </c>
      <c r="S8815" t="s">
        <v>64</v>
      </c>
      <c r="T8815" t="s">
        <v>114</v>
      </c>
      <c r="U8815" t="s">
        <v>115</v>
      </c>
      <c r="V8815" t="s">
        <v>39</v>
      </c>
      <c r="W8815" t="s">
        <v>92</v>
      </c>
      <c r="X8815" t="s">
        <v>41</v>
      </c>
      <c r="Y8815" t="s">
        <v>56</v>
      </c>
      <c r="Z8815" t="s">
        <v>43</v>
      </c>
      <c r="AA8815" t="s">
        <v>44</v>
      </c>
      <c r="AB8815" t="s">
        <v>44</v>
      </c>
    </row>
    <row r="8816" spans="1:28" x14ac:dyDescent="0.25">
      <c r="A8816" t="s">
        <v>13845</v>
      </c>
      <c r="B8816" s="1">
        <v>46005</v>
      </c>
      <c r="C8816" t="s">
        <v>3822</v>
      </c>
      <c r="D8816" t="s">
        <v>3823</v>
      </c>
      <c r="E8816">
        <v>23</v>
      </c>
      <c r="F8816" t="s">
        <v>48</v>
      </c>
      <c r="G8816" t="s">
        <v>141</v>
      </c>
      <c r="H8816" t="s">
        <v>142</v>
      </c>
      <c r="I8816" t="s">
        <v>74</v>
      </c>
      <c r="J8816" t="s">
        <v>143</v>
      </c>
      <c r="K8816">
        <v>2</v>
      </c>
      <c r="L8816" s="2">
        <v>900</v>
      </c>
      <c r="M8816">
        <v>25</v>
      </c>
      <c r="N8816" s="2">
        <v>1800</v>
      </c>
      <c r="O8816" s="2">
        <v>450</v>
      </c>
      <c r="P8816" s="2">
        <v>1350</v>
      </c>
      <c r="Q8816" s="2">
        <v>1038.17</v>
      </c>
      <c r="R8816" s="2">
        <v>311.83</v>
      </c>
      <c r="S8816" t="s">
        <v>64</v>
      </c>
      <c r="T8816" t="s">
        <v>275</v>
      </c>
      <c r="U8816" t="s">
        <v>123</v>
      </c>
      <c r="V8816" t="s">
        <v>39</v>
      </c>
      <c r="W8816" t="s">
        <v>92</v>
      </c>
      <c r="X8816" t="s">
        <v>41</v>
      </c>
      <c r="Y8816" t="s">
        <v>56</v>
      </c>
      <c r="Z8816" t="s">
        <v>107</v>
      </c>
      <c r="AA8816" t="s">
        <v>44</v>
      </c>
      <c r="AB8816" t="s">
        <v>68</v>
      </c>
    </row>
    <row r="8817" spans="1:28" x14ac:dyDescent="0.25">
      <c r="A8817" t="s">
        <v>13846</v>
      </c>
      <c r="B8817" s="1">
        <v>46005</v>
      </c>
      <c r="C8817" t="s">
        <v>1943</v>
      </c>
      <c r="D8817" t="s">
        <v>1944</v>
      </c>
      <c r="E8817">
        <v>21</v>
      </c>
      <c r="F8817" t="s">
        <v>111</v>
      </c>
      <c r="G8817" t="s">
        <v>112</v>
      </c>
      <c r="H8817" t="s">
        <v>113</v>
      </c>
      <c r="I8817" t="s">
        <v>103</v>
      </c>
      <c r="J8817" t="s">
        <v>104</v>
      </c>
      <c r="K8817">
        <v>2</v>
      </c>
      <c r="L8817" s="2">
        <v>650</v>
      </c>
      <c r="M8817">
        <v>0</v>
      </c>
      <c r="N8817" s="2">
        <v>1300</v>
      </c>
      <c r="O8817" s="2">
        <v>0</v>
      </c>
      <c r="P8817" s="2">
        <v>1300</v>
      </c>
      <c r="Q8817" s="2">
        <v>731.12</v>
      </c>
      <c r="R8817" s="2">
        <v>568.88</v>
      </c>
      <c r="S8817" t="s">
        <v>53</v>
      </c>
      <c r="T8817" t="s">
        <v>178</v>
      </c>
      <c r="U8817" t="s">
        <v>154</v>
      </c>
      <c r="V8817" t="s">
        <v>39</v>
      </c>
      <c r="W8817" t="s">
        <v>124</v>
      </c>
      <c r="X8817" t="s">
        <v>41</v>
      </c>
      <c r="Y8817" t="s">
        <v>42</v>
      </c>
      <c r="Z8817" t="s">
        <v>43</v>
      </c>
      <c r="AA8817" t="s">
        <v>44</v>
      </c>
      <c r="AB8817" t="s">
        <v>44</v>
      </c>
    </row>
    <row r="8818" spans="1:28" x14ac:dyDescent="0.25">
      <c r="A8818" t="s">
        <v>13847</v>
      </c>
      <c r="B8818" s="1">
        <v>46005</v>
      </c>
      <c r="C8818" t="s">
        <v>8052</v>
      </c>
      <c r="D8818" t="s">
        <v>8053</v>
      </c>
      <c r="E8818">
        <v>33</v>
      </c>
      <c r="F8818" t="s">
        <v>48</v>
      </c>
      <c r="G8818" t="s">
        <v>101</v>
      </c>
      <c r="H8818" t="s">
        <v>102</v>
      </c>
      <c r="I8818" t="s">
        <v>103</v>
      </c>
      <c r="J8818" t="s">
        <v>104</v>
      </c>
      <c r="K8818">
        <v>1</v>
      </c>
      <c r="L8818" s="2">
        <v>1800</v>
      </c>
      <c r="M8818">
        <v>0</v>
      </c>
      <c r="N8818" s="2">
        <v>1800</v>
      </c>
      <c r="O8818" s="2">
        <v>0</v>
      </c>
      <c r="P8818" s="2">
        <v>1800</v>
      </c>
      <c r="Q8818" s="2">
        <v>1327.76</v>
      </c>
      <c r="R8818" s="2">
        <v>472.24</v>
      </c>
      <c r="S8818" t="s">
        <v>53</v>
      </c>
      <c r="T8818" t="s">
        <v>178</v>
      </c>
      <c r="U8818" t="s">
        <v>154</v>
      </c>
      <c r="V8818" t="s">
        <v>39</v>
      </c>
      <c r="W8818" t="s">
        <v>92</v>
      </c>
      <c r="X8818" t="s">
        <v>67</v>
      </c>
      <c r="Y8818" t="s">
        <v>56</v>
      </c>
      <c r="Z8818" t="s">
        <v>223</v>
      </c>
      <c r="AA8818" t="s">
        <v>44</v>
      </c>
      <c r="AB8818" t="s">
        <v>44</v>
      </c>
    </row>
    <row r="8819" spans="1:28" x14ac:dyDescent="0.25">
      <c r="A8819" t="s">
        <v>13848</v>
      </c>
      <c r="B8819" s="1">
        <v>46005</v>
      </c>
      <c r="C8819" t="s">
        <v>4899</v>
      </c>
      <c r="D8819" t="s">
        <v>4900</v>
      </c>
      <c r="E8819">
        <v>42</v>
      </c>
      <c r="F8819" t="s">
        <v>48</v>
      </c>
      <c r="G8819" t="s">
        <v>197</v>
      </c>
      <c r="H8819" t="s">
        <v>198</v>
      </c>
      <c r="I8819" t="s">
        <v>74</v>
      </c>
      <c r="J8819" t="s">
        <v>75</v>
      </c>
      <c r="K8819">
        <v>2</v>
      </c>
      <c r="L8819" s="2">
        <v>2600</v>
      </c>
      <c r="M8819">
        <v>15</v>
      </c>
      <c r="N8819" s="2">
        <v>5200</v>
      </c>
      <c r="O8819" s="2">
        <v>780</v>
      </c>
      <c r="P8819" s="2">
        <v>4420</v>
      </c>
      <c r="Q8819" s="2">
        <v>2978.33</v>
      </c>
      <c r="R8819" s="2">
        <v>1441.67</v>
      </c>
      <c r="S8819" t="s">
        <v>36</v>
      </c>
      <c r="T8819" t="s">
        <v>65</v>
      </c>
      <c r="U8819" t="s">
        <v>65</v>
      </c>
      <c r="V8819" t="s">
        <v>39</v>
      </c>
      <c r="W8819" t="s">
        <v>66</v>
      </c>
      <c r="X8819" t="s">
        <v>67</v>
      </c>
      <c r="Y8819" t="s">
        <v>42</v>
      </c>
      <c r="Z8819" t="s">
        <v>43</v>
      </c>
      <c r="AA8819" t="s">
        <v>44</v>
      </c>
      <c r="AB8819" t="s">
        <v>44</v>
      </c>
    </row>
    <row r="8820" spans="1:28" x14ac:dyDescent="0.25">
      <c r="A8820" t="s">
        <v>13849</v>
      </c>
      <c r="B8820" s="1">
        <v>46005</v>
      </c>
      <c r="C8820" t="s">
        <v>410</v>
      </c>
      <c r="D8820" t="s">
        <v>411</v>
      </c>
      <c r="E8820">
        <v>28</v>
      </c>
      <c r="F8820" t="s">
        <v>48</v>
      </c>
      <c r="G8820" t="s">
        <v>280</v>
      </c>
      <c r="H8820" t="s">
        <v>281</v>
      </c>
      <c r="I8820" t="s">
        <v>62</v>
      </c>
      <c r="J8820" t="s">
        <v>190</v>
      </c>
      <c r="K8820">
        <v>1</v>
      </c>
      <c r="L8820" s="2">
        <v>700</v>
      </c>
      <c r="M8820">
        <v>10</v>
      </c>
      <c r="N8820" s="2">
        <v>700</v>
      </c>
      <c r="O8820" s="2">
        <v>70</v>
      </c>
      <c r="P8820" s="2">
        <v>630</v>
      </c>
      <c r="Q8820" s="2">
        <v>393.12</v>
      </c>
      <c r="R8820" s="2">
        <v>236.88</v>
      </c>
      <c r="S8820" t="s">
        <v>53</v>
      </c>
      <c r="T8820" t="s">
        <v>407</v>
      </c>
      <c r="U8820" t="s">
        <v>408</v>
      </c>
      <c r="V8820" t="s">
        <v>39</v>
      </c>
      <c r="W8820" t="s">
        <v>40</v>
      </c>
      <c r="X8820" t="s">
        <v>67</v>
      </c>
      <c r="Y8820" t="s">
        <v>42</v>
      </c>
      <c r="Z8820" t="s">
        <v>43</v>
      </c>
      <c r="AA8820" t="s">
        <v>68</v>
      </c>
      <c r="AB8820" t="s">
        <v>44</v>
      </c>
    </row>
    <row r="8821" spans="1:28" x14ac:dyDescent="0.25">
      <c r="A8821" t="s">
        <v>13850</v>
      </c>
      <c r="B8821" s="1">
        <v>46005</v>
      </c>
      <c r="C8821" t="s">
        <v>10357</v>
      </c>
      <c r="D8821" t="s">
        <v>10358</v>
      </c>
      <c r="E8821">
        <v>59</v>
      </c>
      <c r="F8821" t="s">
        <v>31</v>
      </c>
      <c r="G8821" t="s">
        <v>32</v>
      </c>
      <c r="H8821" t="s">
        <v>33</v>
      </c>
      <c r="I8821" t="s">
        <v>34</v>
      </c>
      <c r="J8821" t="s">
        <v>35</v>
      </c>
      <c r="K8821">
        <v>4</v>
      </c>
      <c r="L8821" s="2">
        <v>55000</v>
      </c>
      <c r="M8821">
        <v>10</v>
      </c>
      <c r="N8821" s="2">
        <v>220000</v>
      </c>
      <c r="O8821" s="2">
        <v>22000</v>
      </c>
      <c r="P8821" s="2">
        <v>198000</v>
      </c>
      <c r="Q8821" s="2">
        <v>149334.17000000001</v>
      </c>
      <c r="R8821" s="2">
        <v>48665.83</v>
      </c>
      <c r="S8821" t="s">
        <v>64</v>
      </c>
      <c r="T8821" t="s">
        <v>90</v>
      </c>
      <c r="U8821" t="s">
        <v>91</v>
      </c>
      <c r="V8821" t="s">
        <v>39</v>
      </c>
      <c r="W8821" t="s">
        <v>83</v>
      </c>
      <c r="X8821" t="s">
        <v>97</v>
      </c>
      <c r="Y8821" t="s">
        <v>56</v>
      </c>
      <c r="Z8821" t="s">
        <v>43</v>
      </c>
      <c r="AA8821" t="s">
        <v>44</v>
      </c>
      <c r="AB8821" t="s">
        <v>44</v>
      </c>
    </row>
    <row r="8822" spans="1:28" x14ac:dyDescent="0.25">
      <c r="A8822" t="s">
        <v>13851</v>
      </c>
      <c r="B8822" s="1">
        <v>46006</v>
      </c>
      <c r="C8822" t="s">
        <v>7298</v>
      </c>
      <c r="D8822" t="s">
        <v>7299</v>
      </c>
      <c r="E8822">
        <v>54</v>
      </c>
      <c r="F8822" t="s">
        <v>48</v>
      </c>
      <c r="G8822" t="s">
        <v>188</v>
      </c>
      <c r="H8822" t="s">
        <v>189</v>
      </c>
      <c r="I8822" t="s">
        <v>34</v>
      </c>
      <c r="J8822" t="s">
        <v>190</v>
      </c>
      <c r="K8822">
        <v>2</v>
      </c>
      <c r="L8822" s="2">
        <v>1800</v>
      </c>
      <c r="M8822">
        <v>10</v>
      </c>
      <c r="N8822" s="2">
        <v>3600</v>
      </c>
      <c r="O8822" s="2">
        <v>360</v>
      </c>
      <c r="P8822" s="2">
        <v>3240</v>
      </c>
      <c r="Q8822" s="2">
        <v>1984.95</v>
      </c>
      <c r="R8822" s="2">
        <v>1255.05</v>
      </c>
      <c r="S8822" t="s">
        <v>53</v>
      </c>
      <c r="T8822" t="s">
        <v>76</v>
      </c>
      <c r="U8822" t="s">
        <v>77</v>
      </c>
      <c r="V8822" t="s">
        <v>39</v>
      </c>
      <c r="W8822" t="s">
        <v>92</v>
      </c>
      <c r="X8822" t="s">
        <v>67</v>
      </c>
      <c r="Y8822" t="s">
        <v>56</v>
      </c>
      <c r="Z8822" t="s">
        <v>43</v>
      </c>
      <c r="AA8822" t="s">
        <v>44</v>
      </c>
      <c r="AB8822" t="s">
        <v>44</v>
      </c>
    </row>
    <row r="8823" spans="1:28" x14ac:dyDescent="0.25">
      <c r="A8823" t="s">
        <v>13852</v>
      </c>
      <c r="B8823" s="1">
        <v>46006</v>
      </c>
      <c r="C8823" t="s">
        <v>500</v>
      </c>
      <c r="D8823" t="s">
        <v>501</v>
      </c>
      <c r="E8823">
        <v>24</v>
      </c>
      <c r="F8823" t="s">
        <v>48</v>
      </c>
      <c r="G8823" t="s">
        <v>119</v>
      </c>
      <c r="H8823" t="s">
        <v>120</v>
      </c>
      <c r="I8823" t="s">
        <v>62</v>
      </c>
      <c r="J8823" t="s">
        <v>121</v>
      </c>
      <c r="K8823">
        <v>2</v>
      </c>
      <c r="L8823" s="2">
        <v>4800</v>
      </c>
      <c r="M8823">
        <v>25</v>
      </c>
      <c r="N8823" s="2">
        <v>9600</v>
      </c>
      <c r="O8823" s="2">
        <v>2400</v>
      </c>
      <c r="P8823" s="2">
        <v>7200</v>
      </c>
      <c r="Q8823" s="2">
        <v>4618.6899999999996</v>
      </c>
      <c r="R8823" s="2">
        <v>2581.31</v>
      </c>
      <c r="S8823" t="s">
        <v>36</v>
      </c>
      <c r="T8823" t="s">
        <v>54</v>
      </c>
      <c r="U8823" t="s">
        <v>55</v>
      </c>
      <c r="V8823" t="s">
        <v>39</v>
      </c>
      <c r="W8823" t="s">
        <v>83</v>
      </c>
      <c r="X8823" t="s">
        <v>41</v>
      </c>
      <c r="Y8823" t="s">
        <v>56</v>
      </c>
      <c r="Z8823" t="s">
        <v>43</v>
      </c>
      <c r="AA8823" t="s">
        <v>44</v>
      </c>
      <c r="AB8823" t="s">
        <v>44</v>
      </c>
    </row>
    <row r="8824" spans="1:28" x14ac:dyDescent="0.25">
      <c r="A8824" t="s">
        <v>13853</v>
      </c>
      <c r="B8824" s="1">
        <v>46006</v>
      </c>
      <c r="C8824" t="s">
        <v>559</v>
      </c>
      <c r="D8824" t="s">
        <v>560</v>
      </c>
      <c r="E8824">
        <v>48</v>
      </c>
      <c r="F8824" t="s">
        <v>48</v>
      </c>
      <c r="G8824" t="s">
        <v>60</v>
      </c>
      <c r="H8824" t="s">
        <v>61</v>
      </c>
      <c r="I8824" t="s">
        <v>62</v>
      </c>
      <c r="J8824" t="s">
        <v>63</v>
      </c>
      <c r="K8824">
        <v>6</v>
      </c>
      <c r="L8824" s="2">
        <v>3500</v>
      </c>
      <c r="M8824">
        <v>30</v>
      </c>
      <c r="N8824" s="2">
        <v>21000</v>
      </c>
      <c r="O8824" s="2">
        <v>6300</v>
      </c>
      <c r="P8824" s="2">
        <v>14700</v>
      </c>
      <c r="Q8824" s="2">
        <v>12016.92</v>
      </c>
      <c r="R8824" s="2">
        <v>2683.08</v>
      </c>
      <c r="S8824" t="s">
        <v>53</v>
      </c>
      <c r="T8824" t="s">
        <v>105</v>
      </c>
      <c r="U8824" t="s">
        <v>106</v>
      </c>
      <c r="V8824" t="s">
        <v>39</v>
      </c>
      <c r="W8824" t="s">
        <v>92</v>
      </c>
      <c r="X8824" t="s">
        <v>67</v>
      </c>
      <c r="Y8824" t="s">
        <v>56</v>
      </c>
      <c r="Z8824" t="s">
        <v>508</v>
      </c>
      <c r="AA8824" t="s">
        <v>44</v>
      </c>
      <c r="AB8824" t="s">
        <v>68</v>
      </c>
    </row>
    <row r="8825" spans="1:28" x14ac:dyDescent="0.25">
      <c r="A8825" t="s">
        <v>13854</v>
      </c>
      <c r="B8825" s="1">
        <v>46006</v>
      </c>
      <c r="C8825" t="s">
        <v>875</v>
      </c>
      <c r="D8825" t="s">
        <v>876</v>
      </c>
      <c r="E8825">
        <v>37</v>
      </c>
      <c r="F8825" t="s">
        <v>31</v>
      </c>
      <c r="G8825" t="s">
        <v>148</v>
      </c>
      <c r="H8825" t="s">
        <v>149</v>
      </c>
      <c r="I8825" t="s">
        <v>74</v>
      </c>
      <c r="J8825" t="s">
        <v>130</v>
      </c>
      <c r="K8825">
        <v>1</v>
      </c>
      <c r="L8825" s="2">
        <v>3500</v>
      </c>
      <c r="M8825">
        <v>15</v>
      </c>
      <c r="N8825" s="2">
        <v>3500</v>
      </c>
      <c r="O8825" s="2">
        <v>525</v>
      </c>
      <c r="P8825" s="2">
        <v>2975</v>
      </c>
      <c r="Q8825" s="2">
        <v>2397.7199999999998</v>
      </c>
      <c r="R8825" s="2">
        <v>577.28</v>
      </c>
      <c r="S8825" t="s">
        <v>53</v>
      </c>
      <c r="T8825" t="s">
        <v>153</v>
      </c>
      <c r="U8825" t="s">
        <v>154</v>
      </c>
      <c r="V8825" t="s">
        <v>39</v>
      </c>
      <c r="W8825" t="s">
        <v>83</v>
      </c>
      <c r="X8825" t="s">
        <v>67</v>
      </c>
      <c r="Y8825" t="s">
        <v>56</v>
      </c>
      <c r="Z8825" t="s">
        <v>43</v>
      </c>
      <c r="AA8825" t="s">
        <v>44</v>
      </c>
      <c r="AB8825" t="s">
        <v>44</v>
      </c>
    </row>
    <row r="8826" spans="1:28" x14ac:dyDescent="0.25">
      <c r="A8826" t="s">
        <v>13855</v>
      </c>
      <c r="B8826" s="1">
        <v>46006</v>
      </c>
      <c r="C8826" t="s">
        <v>2934</v>
      </c>
      <c r="D8826" t="s">
        <v>2935</v>
      </c>
      <c r="E8826">
        <v>19</v>
      </c>
      <c r="F8826" t="s">
        <v>111</v>
      </c>
      <c r="G8826" t="s">
        <v>176</v>
      </c>
      <c r="H8826" t="s">
        <v>177</v>
      </c>
      <c r="I8826" t="s">
        <v>34</v>
      </c>
      <c r="J8826" t="s">
        <v>35</v>
      </c>
      <c r="K8826">
        <v>2</v>
      </c>
      <c r="L8826" s="2">
        <v>6500</v>
      </c>
      <c r="M8826">
        <v>15</v>
      </c>
      <c r="N8826" s="2">
        <v>13000</v>
      </c>
      <c r="O8826" s="2">
        <v>1950</v>
      </c>
      <c r="P8826" s="2">
        <v>11050</v>
      </c>
      <c r="Q8826" s="2">
        <v>7500.01</v>
      </c>
      <c r="R8826" s="2">
        <v>3549.99</v>
      </c>
      <c r="S8826" t="s">
        <v>53</v>
      </c>
      <c r="T8826" t="s">
        <v>263</v>
      </c>
      <c r="U8826" t="s">
        <v>91</v>
      </c>
      <c r="V8826" t="s">
        <v>39</v>
      </c>
      <c r="W8826" t="s">
        <v>137</v>
      </c>
      <c r="X8826" t="s">
        <v>97</v>
      </c>
      <c r="Y8826" t="s">
        <v>56</v>
      </c>
      <c r="Z8826" t="s">
        <v>43</v>
      </c>
      <c r="AA8826" t="s">
        <v>68</v>
      </c>
      <c r="AB8826" t="s">
        <v>44</v>
      </c>
    </row>
    <row r="8827" spans="1:28" x14ac:dyDescent="0.25">
      <c r="A8827" t="s">
        <v>13856</v>
      </c>
      <c r="B8827" s="1">
        <v>46006</v>
      </c>
      <c r="C8827" t="s">
        <v>6435</v>
      </c>
      <c r="D8827" t="s">
        <v>6436</v>
      </c>
      <c r="E8827">
        <v>55</v>
      </c>
      <c r="F8827" t="s">
        <v>111</v>
      </c>
      <c r="G8827" t="s">
        <v>387</v>
      </c>
      <c r="H8827" t="s">
        <v>388</v>
      </c>
      <c r="I8827" t="s">
        <v>74</v>
      </c>
      <c r="J8827" t="s">
        <v>75</v>
      </c>
      <c r="K8827">
        <v>2</v>
      </c>
      <c r="L8827" s="2">
        <v>3200</v>
      </c>
      <c r="M8827">
        <v>10</v>
      </c>
      <c r="N8827" s="2">
        <v>6400</v>
      </c>
      <c r="O8827" s="2">
        <v>640</v>
      </c>
      <c r="P8827" s="2">
        <v>5760</v>
      </c>
      <c r="Q8827" s="2">
        <v>3929.98</v>
      </c>
      <c r="R8827" s="2">
        <v>1830.02</v>
      </c>
      <c r="S8827" t="s">
        <v>53</v>
      </c>
      <c r="T8827" t="s">
        <v>163</v>
      </c>
      <c r="U8827" t="s">
        <v>164</v>
      </c>
      <c r="V8827" t="s">
        <v>39</v>
      </c>
      <c r="W8827" t="s">
        <v>124</v>
      </c>
      <c r="X8827" t="s">
        <v>41</v>
      </c>
      <c r="Y8827" t="s">
        <v>56</v>
      </c>
      <c r="Z8827" t="s">
        <v>43</v>
      </c>
      <c r="AA8827" t="s">
        <v>68</v>
      </c>
      <c r="AB8827" t="s">
        <v>44</v>
      </c>
    </row>
    <row r="8828" spans="1:28" x14ac:dyDescent="0.25">
      <c r="A8828" t="s">
        <v>13857</v>
      </c>
      <c r="B8828" s="1">
        <v>46006</v>
      </c>
      <c r="C8828" t="s">
        <v>2907</v>
      </c>
      <c r="D8828" t="s">
        <v>2908</v>
      </c>
      <c r="E8828">
        <v>18</v>
      </c>
      <c r="F8828" t="s">
        <v>48</v>
      </c>
      <c r="G8828" t="s">
        <v>176</v>
      </c>
      <c r="H8828" t="s">
        <v>177</v>
      </c>
      <c r="I8828" t="s">
        <v>34</v>
      </c>
      <c r="J8828" t="s">
        <v>35</v>
      </c>
      <c r="K8828">
        <v>1</v>
      </c>
      <c r="L8828" s="2">
        <v>6500</v>
      </c>
      <c r="M8828">
        <v>15</v>
      </c>
      <c r="N8828" s="2">
        <v>6500</v>
      </c>
      <c r="O8828" s="2">
        <v>975</v>
      </c>
      <c r="P8828" s="2">
        <v>5525</v>
      </c>
      <c r="Q8828" s="2">
        <v>3558.6</v>
      </c>
      <c r="R8828" s="2">
        <v>1966.4</v>
      </c>
      <c r="S8828" t="s">
        <v>53</v>
      </c>
      <c r="T8828" t="s">
        <v>275</v>
      </c>
      <c r="U8828" t="s">
        <v>123</v>
      </c>
      <c r="V8828" t="s">
        <v>39</v>
      </c>
      <c r="W8828" t="s">
        <v>124</v>
      </c>
      <c r="X8828" t="s">
        <v>41</v>
      </c>
      <c r="Y8828" t="s">
        <v>42</v>
      </c>
      <c r="Z8828" t="s">
        <v>43</v>
      </c>
      <c r="AA8828" t="s">
        <v>44</v>
      </c>
      <c r="AB8828" t="s">
        <v>68</v>
      </c>
    </row>
    <row r="8829" spans="1:28" x14ac:dyDescent="0.25">
      <c r="A8829" t="s">
        <v>13858</v>
      </c>
      <c r="B8829" s="1">
        <v>46006</v>
      </c>
      <c r="C8829" t="s">
        <v>9348</v>
      </c>
      <c r="D8829" t="s">
        <v>9349</v>
      </c>
      <c r="E8829">
        <v>31</v>
      </c>
      <c r="F8829" t="s">
        <v>48</v>
      </c>
      <c r="G8829" t="s">
        <v>32</v>
      </c>
      <c r="H8829" t="s">
        <v>33</v>
      </c>
      <c r="I8829" t="s">
        <v>34</v>
      </c>
      <c r="J8829" t="s">
        <v>35</v>
      </c>
      <c r="K8829">
        <v>1</v>
      </c>
      <c r="L8829" s="2">
        <v>55000</v>
      </c>
      <c r="M8829">
        <v>10</v>
      </c>
      <c r="N8829" s="2">
        <v>55000</v>
      </c>
      <c r="O8829" s="2">
        <v>5500</v>
      </c>
      <c r="P8829" s="2">
        <v>49500</v>
      </c>
      <c r="Q8829" s="2">
        <v>35012.639999999999</v>
      </c>
      <c r="R8829" s="2">
        <v>14487.36</v>
      </c>
      <c r="S8829" t="s">
        <v>64</v>
      </c>
      <c r="T8829" t="s">
        <v>136</v>
      </c>
      <c r="U8829" t="s">
        <v>38</v>
      </c>
      <c r="V8829" t="s">
        <v>39</v>
      </c>
      <c r="W8829" t="s">
        <v>124</v>
      </c>
      <c r="X8829" t="s">
        <v>67</v>
      </c>
      <c r="Y8829" t="s">
        <v>56</v>
      </c>
      <c r="Z8829" t="s">
        <v>223</v>
      </c>
      <c r="AA8829" t="s">
        <v>44</v>
      </c>
      <c r="AB8829" t="s">
        <v>44</v>
      </c>
    </row>
    <row r="8830" spans="1:28" x14ac:dyDescent="0.25">
      <c r="A8830" t="s">
        <v>13859</v>
      </c>
      <c r="B8830" s="1">
        <v>46006</v>
      </c>
      <c r="C8830" t="s">
        <v>2825</v>
      </c>
      <c r="D8830" t="s">
        <v>2826</v>
      </c>
      <c r="E8830">
        <v>24</v>
      </c>
      <c r="F8830" t="s">
        <v>48</v>
      </c>
      <c r="G8830" t="s">
        <v>212</v>
      </c>
      <c r="H8830" t="s">
        <v>213</v>
      </c>
      <c r="I8830" t="s">
        <v>51</v>
      </c>
      <c r="J8830" t="s">
        <v>52</v>
      </c>
      <c r="K8830">
        <v>2</v>
      </c>
      <c r="L8830" s="2">
        <v>400</v>
      </c>
      <c r="M8830">
        <v>5</v>
      </c>
      <c r="N8830" s="2">
        <v>800</v>
      </c>
      <c r="O8830" s="2">
        <v>40</v>
      </c>
      <c r="P8830" s="2">
        <v>760</v>
      </c>
      <c r="Q8830" s="2">
        <v>487.47</v>
      </c>
      <c r="R8830" s="2">
        <v>272.52999999999997</v>
      </c>
      <c r="S8830" t="s">
        <v>53</v>
      </c>
      <c r="T8830" t="s">
        <v>114</v>
      </c>
      <c r="U8830" t="s">
        <v>115</v>
      </c>
      <c r="V8830" t="s">
        <v>39</v>
      </c>
      <c r="W8830" t="s">
        <v>83</v>
      </c>
      <c r="X8830" t="s">
        <v>41</v>
      </c>
      <c r="Y8830" t="s">
        <v>42</v>
      </c>
      <c r="Z8830" t="s">
        <v>43</v>
      </c>
      <c r="AA8830" t="s">
        <v>44</v>
      </c>
      <c r="AB8830" t="s">
        <v>44</v>
      </c>
    </row>
    <row r="8831" spans="1:28" x14ac:dyDescent="0.25">
      <c r="A8831" t="s">
        <v>13860</v>
      </c>
      <c r="B8831" s="1">
        <v>46006</v>
      </c>
      <c r="C8831" t="s">
        <v>8915</v>
      </c>
      <c r="D8831" t="s">
        <v>8916</v>
      </c>
      <c r="E8831">
        <v>18</v>
      </c>
      <c r="F8831" t="s">
        <v>31</v>
      </c>
      <c r="G8831" t="s">
        <v>101</v>
      </c>
      <c r="H8831" t="s">
        <v>102</v>
      </c>
      <c r="I8831" t="s">
        <v>103</v>
      </c>
      <c r="J8831" t="s">
        <v>104</v>
      </c>
      <c r="K8831">
        <v>2</v>
      </c>
      <c r="L8831" s="2">
        <v>1800</v>
      </c>
      <c r="M8831">
        <v>5</v>
      </c>
      <c r="N8831" s="2">
        <v>3600</v>
      </c>
      <c r="O8831" s="2">
        <v>180</v>
      </c>
      <c r="P8831" s="2">
        <v>3420</v>
      </c>
      <c r="Q8831" s="2">
        <v>2386.31</v>
      </c>
      <c r="R8831" s="2">
        <v>1033.69</v>
      </c>
      <c r="S8831" t="s">
        <v>53</v>
      </c>
      <c r="T8831" t="s">
        <v>578</v>
      </c>
      <c r="U8831" t="s">
        <v>579</v>
      </c>
      <c r="V8831" t="s">
        <v>39</v>
      </c>
      <c r="W8831" t="s">
        <v>66</v>
      </c>
      <c r="X8831" t="s">
        <v>41</v>
      </c>
      <c r="Y8831" t="s">
        <v>56</v>
      </c>
      <c r="Z8831" t="s">
        <v>144</v>
      </c>
      <c r="AA8831" t="s">
        <v>44</v>
      </c>
      <c r="AB8831" t="s">
        <v>44</v>
      </c>
    </row>
    <row r="8832" spans="1:28" x14ac:dyDescent="0.25">
      <c r="A8832" t="s">
        <v>13861</v>
      </c>
      <c r="B8832" s="1">
        <v>46006</v>
      </c>
      <c r="C8832" t="s">
        <v>2504</v>
      </c>
      <c r="D8832" t="s">
        <v>2505</v>
      </c>
      <c r="E8832">
        <v>26</v>
      </c>
      <c r="F8832" t="s">
        <v>31</v>
      </c>
      <c r="G8832" t="s">
        <v>298</v>
      </c>
      <c r="H8832" t="s">
        <v>299</v>
      </c>
      <c r="I8832" t="s">
        <v>103</v>
      </c>
      <c r="J8832" t="s">
        <v>104</v>
      </c>
      <c r="K8832">
        <v>1</v>
      </c>
      <c r="L8832" s="2">
        <v>700</v>
      </c>
      <c r="M8832">
        <v>5</v>
      </c>
      <c r="N8832" s="2">
        <v>700</v>
      </c>
      <c r="O8832" s="2">
        <v>35</v>
      </c>
      <c r="P8832" s="2">
        <v>665</v>
      </c>
      <c r="Q8832" s="2">
        <v>517.87</v>
      </c>
      <c r="R8832" s="2">
        <v>147.13</v>
      </c>
      <c r="S8832" t="s">
        <v>64</v>
      </c>
      <c r="T8832" t="s">
        <v>90</v>
      </c>
      <c r="U8832" t="s">
        <v>91</v>
      </c>
      <c r="V8832" t="s">
        <v>39</v>
      </c>
      <c r="W8832" t="s">
        <v>66</v>
      </c>
      <c r="X8832" t="s">
        <v>41</v>
      </c>
      <c r="Y8832" t="s">
        <v>56</v>
      </c>
      <c r="Z8832" t="s">
        <v>223</v>
      </c>
      <c r="AA8832" t="s">
        <v>44</v>
      </c>
      <c r="AB8832" t="s">
        <v>44</v>
      </c>
    </row>
    <row r="8833" spans="1:28" x14ac:dyDescent="0.25">
      <c r="A8833" t="s">
        <v>13862</v>
      </c>
      <c r="B8833" s="1">
        <v>46006</v>
      </c>
      <c r="C8833" t="s">
        <v>5812</v>
      </c>
      <c r="D8833" t="s">
        <v>5813</v>
      </c>
      <c r="E8833">
        <v>52</v>
      </c>
      <c r="F8833" t="s">
        <v>31</v>
      </c>
      <c r="G8833" t="s">
        <v>207</v>
      </c>
      <c r="H8833" t="s">
        <v>208</v>
      </c>
      <c r="I8833" t="s">
        <v>34</v>
      </c>
      <c r="J8833" t="s">
        <v>143</v>
      </c>
      <c r="K8833">
        <v>1</v>
      </c>
      <c r="L8833" s="2">
        <v>18000</v>
      </c>
      <c r="M8833">
        <v>15</v>
      </c>
      <c r="N8833" s="2">
        <v>18000</v>
      </c>
      <c r="O8833" s="2">
        <v>2700</v>
      </c>
      <c r="P8833" s="2">
        <v>15300</v>
      </c>
      <c r="Q8833" s="2">
        <v>12506.14</v>
      </c>
      <c r="R8833" s="2">
        <v>2793.86</v>
      </c>
      <c r="S8833" t="s">
        <v>53</v>
      </c>
      <c r="T8833" t="s">
        <v>105</v>
      </c>
      <c r="U8833" t="s">
        <v>106</v>
      </c>
      <c r="V8833" t="s">
        <v>39</v>
      </c>
      <c r="W8833" t="s">
        <v>92</v>
      </c>
      <c r="X8833" t="s">
        <v>41</v>
      </c>
      <c r="Y8833" t="s">
        <v>56</v>
      </c>
      <c r="Z8833" t="s">
        <v>43</v>
      </c>
      <c r="AA8833" t="s">
        <v>44</v>
      </c>
      <c r="AB8833" t="s">
        <v>44</v>
      </c>
    </row>
    <row r="8834" spans="1:28" x14ac:dyDescent="0.25">
      <c r="A8834" t="s">
        <v>13863</v>
      </c>
      <c r="B8834" s="1">
        <v>46006</v>
      </c>
      <c r="C8834" t="s">
        <v>3705</v>
      </c>
      <c r="D8834" t="s">
        <v>3706</v>
      </c>
      <c r="E8834">
        <v>27</v>
      </c>
      <c r="F8834" t="s">
        <v>111</v>
      </c>
      <c r="G8834" t="s">
        <v>60</v>
      </c>
      <c r="H8834" t="s">
        <v>61</v>
      </c>
      <c r="I8834" t="s">
        <v>62</v>
      </c>
      <c r="J8834" t="s">
        <v>63</v>
      </c>
      <c r="K8834">
        <v>4</v>
      </c>
      <c r="L8834" s="2">
        <v>3500</v>
      </c>
      <c r="M8834">
        <v>10</v>
      </c>
      <c r="N8834" s="2">
        <v>14000</v>
      </c>
      <c r="O8834" s="2">
        <v>1400</v>
      </c>
      <c r="P8834" s="2">
        <v>12600</v>
      </c>
      <c r="Q8834" s="2">
        <v>10066.1</v>
      </c>
      <c r="R8834" s="2">
        <v>2533.9</v>
      </c>
      <c r="S8834" t="s">
        <v>53</v>
      </c>
      <c r="T8834" t="s">
        <v>105</v>
      </c>
      <c r="U8834" t="s">
        <v>106</v>
      </c>
      <c r="V8834" t="s">
        <v>39</v>
      </c>
      <c r="W8834" t="s">
        <v>66</v>
      </c>
      <c r="X8834" t="s">
        <v>67</v>
      </c>
      <c r="Y8834" t="s">
        <v>56</v>
      </c>
      <c r="Z8834" t="s">
        <v>223</v>
      </c>
      <c r="AA8834" t="s">
        <v>44</v>
      </c>
      <c r="AB8834" t="s">
        <v>44</v>
      </c>
    </row>
    <row r="8835" spans="1:28" x14ac:dyDescent="0.25">
      <c r="A8835" t="s">
        <v>13864</v>
      </c>
      <c r="B8835" s="1">
        <v>46006</v>
      </c>
      <c r="C8835" t="s">
        <v>3434</v>
      </c>
      <c r="D8835" t="s">
        <v>3435</v>
      </c>
      <c r="E8835">
        <v>48</v>
      </c>
      <c r="F8835" t="s">
        <v>48</v>
      </c>
      <c r="G8835" t="s">
        <v>176</v>
      </c>
      <c r="H8835" t="s">
        <v>177</v>
      </c>
      <c r="I8835" t="s">
        <v>34</v>
      </c>
      <c r="J8835" t="s">
        <v>35</v>
      </c>
      <c r="K8835">
        <v>3</v>
      </c>
      <c r="L8835" s="2">
        <v>6500</v>
      </c>
      <c r="M8835">
        <v>0</v>
      </c>
      <c r="N8835" s="2">
        <v>19500</v>
      </c>
      <c r="O8835" s="2">
        <v>0</v>
      </c>
      <c r="P8835" s="2">
        <v>19500</v>
      </c>
      <c r="Q8835" s="2">
        <v>15333.58</v>
      </c>
      <c r="R8835" s="2">
        <v>4166.42</v>
      </c>
      <c r="S8835" t="s">
        <v>53</v>
      </c>
      <c r="T8835" t="s">
        <v>163</v>
      </c>
      <c r="U8835" t="s">
        <v>164</v>
      </c>
      <c r="V8835" t="s">
        <v>39</v>
      </c>
      <c r="W8835" t="s">
        <v>92</v>
      </c>
      <c r="X8835" t="s">
        <v>97</v>
      </c>
      <c r="Y8835" t="s">
        <v>56</v>
      </c>
      <c r="Z8835" t="s">
        <v>43</v>
      </c>
      <c r="AA8835" t="s">
        <v>44</v>
      </c>
      <c r="AB8835" t="s">
        <v>44</v>
      </c>
    </row>
    <row r="8836" spans="1:28" x14ac:dyDescent="0.25">
      <c r="A8836" t="s">
        <v>13865</v>
      </c>
      <c r="B8836" s="1">
        <v>46006</v>
      </c>
      <c r="C8836" t="s">
        <v>2020</v>
      </c>
      <c r="D8836" t="s">
        <v>2021</v>
      </c>
      <c r="E8836">
        <v>48</v>
      </c>
      <c r="F8836" t="s">
        <v>111</v>
      </c>
      <c r="G8836" t="s">
        <v>202</v>
      </c>
      <c r="H8836" t="s">
        <v>203</v>
      </c>
      <c r="I8836" t="s">
        <v>103</v>
      </c>
      <c r="J8836" t="s">
        <v>104</v>
      </c>
      <c r="K8836">
        <v>4</v>
      </c>
      <c r="L8836" s="2">
        <v>550</v>
      </c>
      <c r="M8836">
        <v>15</v>
      </c>
      <c r="N8836" s="2">
        <v>2200</v>
      </c>
      <c r="O8836" s="2">
        <v>330</v>
      </c>
      <c r="P8836" s="2">
        <v>1870</v>
      </c>
      <c r="Q8836" s="2">
        <v>1516.06</v>
      </c>
      <c r="R8836" s="2">
        <v>353.94</v>
      </c>
      <c r="S8836" t="s">
        <v>53</v>
      </c>
      <c r="T8836" t="s">
        <v>105</v>
      </c>
      <c r="U8836" t="s">
        <v>106</v>
      </c>
      <c r="V8836" t="s">
        <v>39</v>
      </c>
      <c r="W8836" t="s">
        <v>92</v>
      </c>
      <c r="X8836" t="s">
        <v>97</v>
      </c>
      <c r="Y8836" t="s">
        <v>56</v>
      </c>
      <c r="Z8836" t="s">
        <v>43</v>
      </c>
      <c r="AA8836" t="s">
        <v>44</v>
      </c>
      <c r="AB8836" t="s">
        <v>44</v>
      </c>
    </row>
    <row r="8837" spans="1:28" x14ac:dyDescent="0.25">
      <c r="A8837" t="s">
        <v>13866</v>
      </c>
      <c r="B8837" s="1">
        <v>46006</v>
      </c>
      <c r="C8837" t="s">
        <v>11157</v>
      </c>
      <c r="D8837" t="s">
        <v>11158</v>
      </c>
      <c r="E8837">
        <v>52</v>
      </c>
      <c r="F8837" t="s">
        <v>48</v>
      </c>
      <c r="G8837" t="s">
        <v>344</v>
      </c>
      <c r="H8837" t="s">
        <v>345</v>
      </c>
      <c r="I8837" t="s">
        <v>34</v>
      </c>
      <c r="J8837" t="s">
        <v>121</v>
      </c>
      <c r="K8837">
        <v>2</v>
      </c>
      <c r="L8837" s="2">
        <v>1600</v>
      </c>
      <c r="M8837">
        <v>15</v>
      </c>
      <c r="N8837" s="2">
        <v>3200</v>
      </c>
      <c r="O8837" s="2">
        <v>480</v>
      </c>
      <c r="P8837" s="2">
        <v>2720</v>
      </c>
      <c r="Q8837" s="2">
        <v>1677.9</v>
      </c>
      <c r="R8837" s="2">
        <v>1042.0999999999999</v>
      </c>
      <c r="S8837" t="s">
        <v>53</v>
      </c>
      <c r="T8837" t="s">
        <v>54</v>
      </c>
      <c r="U8837" t="s">
        <v>55</v>
      </c>
      <c r="V8837" t="s">
        <v>39</v>
      </c>
      <c r="W8837" t="s">
        <v>83</v>
      </c>
      <c r="X8837" t="s">
        <v>97</v>
      </c>
      <c r="Y8837" t="s">
        <v>56</v>
      </c>
      <c r="Z8837" t="s">
        <v>43</v>
      </c>
      <c r="AA8837" t="s">
        <v>44</v>
      </c>
      <c r="AB8837" t="s">
        <v>44</v>
      </c>
    </row>
    <row r="8838" spans="1:28" x14ac:dyDescent="0.25">
      <c r="A8838" t="s">
        <v>13867</v>
      </c>
      <c r="B8838" s="1">
        <v>46006</v>
      </c>
      <c r="C8838" t="s">
        <v>9439</v>
      </c>
      <c r="D8838" t="s">
        <v>9440</v>
      </c>
      <c r="E8838">
        <v>20</v>
      </c>
      <c r="F8838" t="s">
        <v>48</v>
      </c>
      <c r="G8838" t="s">
        <v>243</v>
      </c>
      <c r="H8838" t="s">
        <v>244</v>
      </c>
      <c r="I8838" t="s">
        <v>103</v>
      </c>
      <c r="J8838" t="s">
        <v>104</v>
      </c>
      <c r="K8838">
        <v>1</v>
      </c>
      <c r="L8838" s="2">
        <v>450</v>
      </c>
      <c r="M8838">
        <v>15</v>
      </c>
      <c r="N8838" s="2">
        <v>450</v>
      </c>
      <c r="O8838" s="2">
        <v>67.5</v>
      </c>
      <c r="P8838" s="2">
        <v>382.5</v>
      </c>
      <c r="Q8838" s="2">
        <v>312.14999999999998</v>
      </c>
      <c r="R8838" s="2">
        <v>70.349999999999994</v>
      </c>
      <c r="S8838" t="s">
        <v>53</v>
      </c>
      <c r="T8838" t="s">
        <v>178</v>
      </c>
      <c r="U8838" t="s">
        <v>154</v>
      </c>
      <c r="V8838" t="s">
        <v>39</v>
      </c>
      <c r="W8838" t="s">
        <v>92</v>
      </c>
      <c r="X8838" t="s">
        <v>97</v>
      </c>
      <c r="Y8838" t="s">
        <v>56</v>
      </c>
      <c r="Z8838" t="s">
        <v>43</v>
      </c>
      <c r="AA8838" t="s">
        <v>68</v>
      </c>
      <c r="AB8838" t="s">
        <v>44</v>
      </c>
    </row>
    <row r="8839" spans="1:28" x14ac:dyDescent="0.25">
      <c r="A8839" t="s">
        <v>13868</v>
      </c>
      <c r="B8839" s="1">
        <v>46006</v>
      </c>
      <c r="C8839" t="s">
        <v>7424</v>
      </c>
      <c r="D8839" t="s">
        <v>7425</v>
      </c>
      <c r="E8839">
        <v>52</v>
      </c>
      <c r="F8839" t="s">
        <v>31</v>
      </c>
      <c r="G8839" t="s">
        <v>188</v>
      </c>
      <c r="H8839" t="s">
        <v>189</v>
      </c>
      <c r="I8839" t="s">
        <v>34</v>
      </c>
      <c r="J8839" t="s">
        <v>190</v>
      </c>
      <c r="K8839">
        <v>4</v>
      </c>
      <c r="L8839" s="2">
        <v>1800</v>
      </c>
      <c r="M8839">
        <v>0</v>
      </c>
      <c r="N8839" s="2">
        <v>7200</v>
      </c>
      <c r="O8839" s="2">
        <v>0</v>
      </c>
      <c r="P8839" s="2">
        <v>7200</v>
      </c>
      <c r="Q8839" s="2">
        <v>5326.69</v>
      </c>
      <c r="R8839" s="2">
        <v>1873.31</v>
      </c>
      <c r="S8839" t="s">
        <v>53</v>
      </c>
      <c r="T8839" t="s">
        <v>263</v>
      </c>
      <c r="U8839" t="s">
        <v>91</v>
      </c>
      <c r="V8839" t="s">
        <v>39</v>
      </c>
      <c r="W8839" t="s">
        <v>124</v>
      </c>
      <c r="X8839" t="s">
        <v>97</v>
      </c>
      <c r="Y8839" t="s">
        <v>56</v>
      </c>
      <c r="Z8839" t="s">
        <v>43</v>
      </c>
      <c r="AA8839" t="s">
        <v>44</v>
      </c>
      <c r="AB8839" t="s">
        <v>44</v>
      </c>
    </row>
    <row r="8840" spans="1:28" x14ac:dyDescent="0.25">
      <c r="A8840" t="s">
        <v>13869</v>
      </c>
      <c r="B8840" s="1">
        <v>46006</v>
      </c>
      <c r="C8840" t="s">
        <v>8178</v>
      </c>
      <c r="D8840" t="s">
        <v>8179</v>
      </c>
      <c r="E8840">
        <v>23</v>
      </c>
      <c r="F8840" t="s">
        <v>48</v>
      </c>
      <c r="G8840" t="s">
        <v>318</v>
      </c>
      <c r="H8840" t="s">
        <v>319</v>
      </c>
      <c r="I8840" t="s">
        <v>34</v>
      </c>
      <c r="J8840" t="s">
        <v>190</v>
      </c>
      <c r="K8840">
        <v>1</v>
      </c>
      <c r="L8840" s="2">
        <v>2500</v>
      </c>
      <c r="M8840">
        <v>15</v>
      </c>
      <c r="N8840" s="2">
        <v>2500</v>
      </c>
      <c r="O8840" s="2">
        <v>375</v>
      </c>
      <c r="P8840" s="2">
        <v>2125</v>
      </c>
      <c r="Q8840" s="2">
        <v>1265.98</v>
      </c>
      <c r="R8840" s="2">
        <v>859.02</v>
      </c>
      <c r="S8840" t="s">
        <v>53</v>
      </c>
      <c r="T8840" t="s">
        <v>76</v>
      </c>
      <c r="U8840" t="s">
        <v>77</v>
      </c>
      <c r="V8840" t="s">
        <v>39</v>
      </c>
      <c r="W8840" t="s">
        <v>92</v>
      </c>
      <c r="X8840" t="s">
        <v>97</v>
      </c>
      <c r="Y8840" t="s">
        <v>84</v>
      </c>
      <c r="Z8840" t="s">
        <v>43</v>
      </c>
      <c r="AA8840" t="s">
        <v>68</v>
      </c>
      <c r="AB8840" t="s">
        <v>44</v>
      </c>
    </row>
    <row r="8841" spans="1:28" x14ac:dyDescent="0.25">
      <c r="A8841" t="s">
        <v>13870</v>
      </c>
      <c r="B8841" s="1">
        <v>46007</v>
      </c>
      <c r="C8841" t="s">
        <v>4846</v>
      </c>
      <c r="D8841" t="s">
        <v>4847</v>
      </c>
      <c r="E8841">
        <v>22</v>
      </c>
      <c r="F8841" t="s">
        <v>111</v>
      </c>
      <c r="G8841" t="s">
        <v>344</v>
      </c>
      <c r="H8841" t="s">
        <v>345</v>
      </c>
      <c r="I8841" t="s">
        <v>34</v>
      </c>
      <c r="J8841" t="s">
        <v>121</v>
      </c>
      <c r="K8841">
        <v>5</v>
      </c>
      <c r="L8841" s="2">
        <v>1600</v>
      </c>
      <c r="M8841">
        <v>15</v>
      </c>
      <c r="N8841" s="2">
        <v>8000</v>
      </c>
      <c r="O8841" s="2">
        <v>1200</v>
      </c>
      <c r="P8841" s="2">
        <v>6800</v>
      </c>
      <c r="Q8841" s="2">
        <v>4471.91</v>
      </c>
      <c r="R8841" s="2">
        <v>2328.09</v>
      </c>
      <c r="S8841" t="s">
        <v>64</v>
      </c>
      <c r="T8841" t="s">
        <v>122</v>
      </c>
      <c r="U8841" t="s">
        <v>123</v>
      </c>
      <c r="V8841" t="s">
        <v>39</v>
      </c>
      <c r="W8841" t="s">
        <v>66</v>
      </c>
      <c r="X8841" t="s">
        <v>41</v>
      </c>
      <c r="Y8841" t="s">
        <v>56</v>
      </c>
      <c r="Z8841" t="s">
        <v>43</v>
      </c>
      <c r="AA8841" t="s">
        <v>68</v>
      </c>
      <c r="AB8841" t="s">
        <v>44</v>
      </c>
    </row>
    <row r="8842" spans="1:28" x14ac:dyDescent="0.25">
      <c r="A8842" t="s">
        <v>13871</v>
      </c>
      <c r="B8842" s="1">
        <v>46007</v>
      </c>
      <c r="C8842" t="s">
        <v>8832</v>
      </c>
      <c r="D8842" t="s">
        <v>8833</v>
      </c>
      <c r="E8842">
        <v>18</v>
      </c>
      <c r="F8842" t="s">
        <v>48</v>
      </c>
      <c r="G8842" t="s">
        <v>81</v>
      </c>
      <c r="H8842" t="s">
        <v>82</v>
      </c>
      <c r="I8842" t="s">
        <v>51</v>
      </c>
      <c r="J8842" t="s">
        <v>52</v>
      </c>
      <c r="K8842">
        <v>1</v>
      </c>
      <c r="L8842" s="2">
        <v>600</v>
      </c>
      <c r="M8842">
        <v>10</v>
      </c>
      <c r="N8842" s="2">
        <v>600</v>
      </c>
      <c r="O8842" s="2">
        <v>60</v>
      </c>
      <c r="P8842" s="2">
        <v>540</v>
      </c>
      <c r="Q8842" s="2">
        <v>390.31</v>
      </c>
      <c r="R8842" s="2">
        <v>149.69</v>
      </c>
      <c r="S8842" t="s">
        <v>53</v>
      </c>
      <c r="T8842" t="s">
        <v>222</v>
      </c>
      <c r="U8842" t="s">
        <v>38</v>
      </c>
      <c r="V8842" t="s">
        <v>39</v>
      </c>
      <c r="W8842" t="s">
        <v>66</v>
      </c>
      <c r="X8842" t="s">
        <v>41</v>
      </c>
      <c r="Y8842" t="s">
        <v>56</v>
      </c>
      <c r="Z8842" t="s">
        <v>107</v>
      </c>
      <c r="AA8842" t="s">
        <v>44</v>
      </c>
      <c r="AB8842" t="s">
        <v>44</v>
      </c>
    </row>
    <row r="8843" spans="1:28" x14ac:dyDescent="0.25">
      <c r="A8843" t="s">
        <v>13872</v>
      </c>
      <c r="B8843" s="1">
        <v>46007</v>
      </c>
      <c r="C8843" t="s">
        <v>3928</v>
      </c>
      <c r="D8843" t="s">
        <v>3929</v>
      </c>
      <c r="E8843">
        <v>31</v>
      </c>
      <c r="F8843" t="s">
        <v>111</v>
      </c>
      <c r="G8843" t="s">
        <v>285</v>
      </c>
      <c r="H8843" t="s">
        <v>286</v>
      </c>
      <c r="I8843" t="s">
        <v>34</v>
      </c>
      <c r="J8843" t="s">
        <v>121</v>
      </c>
      <c r="K8843">
        <v>1</v>
      </c>
      <c r="L8843" s="2">
        <v>3200</v>
      </c>
      <c r="M8843">
        <v>10</v>
      </c>
      <c r="N8843" s="2">
        <v>3200</v>
      </c>
      <c r="O8843" s="2">
        <v>320</v>
      </c>
      <c r="P8843" s="2">
        <v>2880</v>
      </c>
      <c r="Q8843" s="2">
        <v>1698.89</v>
      </c>
      <c r="R8843" s="2">
        <v>1181.1099999999999</v>
      </c>
      <c r="S8843" t="s">
        <v>36</v>
      </c>
      <c r="T8843" t="s">
        <v>290</v>
      </c>
      <c r="U8843" t="s">
        <v>291</v>
      </c>
      <c r="V8843" t="s">
        <v>39</v>
      </c>
      <c r="W8843" t="s">
        <v>40</v>
      </c>
      <c r="X8843" t="s">
        <v>41</v>
      </c>
      <c r="Y8843" t="s">
        <v>56</v>
      </c>
      <c r="Z8843" t="s">
        <v>43</v>
      </c>
      <c r="AA8843" t="s">
        <v>68</v>
      </c>
      <c r="AB8843" t="s">
        <v>44</v>
      </c>
    </row>
    <row r="8844" spans="1:28" x14ac:dyDescent="0.25">
      <c r="A8844" t="s">
        <v>13873</v>
      </c>
      <c r="B8844" s="1">
        <v>46007</v>
      </c>
      <c r="C8844" t="s">
        <v>252</v>
      </c>
      <c r="D8844" t="s">
        <v>253</v>
      </c>
      <c r="E8844">
        <v>20</v>
      </c>
      <c r="F8844" t="s">
        <v>48</v>
      </c>
      <c r="G8844" t="s">
        <v>207</v>
      </c>
      <c r="H8844" t="s">
        <v>208</v>
      </c>
      <c r="I8844" t="s">
        <v>34</v>
      </c>
      <c r="J8844" t="s">
        <v>143</v>
      </c>
      <c r="K8844">
        <v>2</v>
      </c>
      <c r="L8844" s="2">
        <v>18000</v>
      </c>
      <c r="M8844">
        <v>10</v>
      </c>
      <c r="N8844" s="2">
        <v>36000</v>
      </c>
      <c r="O8844" s="2">
        <v>3600</v>
      </c>
      <c r="P8844" s="2">
        <v>32400</v>
      </c>
      <c r="Q8844" s="2">
        <v>25780.240000000002</v>
      </c>
      <c r="R8844" s="2">
        <v>6619.76</v>
      </c>
      <c r="S8844" t="s">
        <v>36</v>
      </c>
      <c r="T8844" t="s">
        <v>163</v>
      </c>
      <c r="U8844" t="s">
        <v>164</v>
      </c>
      <c r="V8844" t="s">
        <v>39</v>
      </c>
      <c r="W8844" t="s">
        <v>66</v>
      </c>
      <c r="X8844" t="s">
        <v>97</v>
      </c>
      <c r="Y8844" t="s">
        <v>42</v>
      </c>
      <c r="Z8844" t="s">
        <v>107</v>
      </c>
      <c r="AA8844" t="s">
        <v>44</v>
      </c>
      <c r="AB8844" t="s">
        <v>44</v>
      </c>
    </row>
    <row r="8845" spans="1:28" x14ac:dyDescent="0.25">
      <c r="A8845" t="s">
        <v>13874</v>
      </c>
      <c r="B8845" s="1">
        <v>46007</v>
      </c>
      <c r="C8845" t="s">
        <v>10729</v>
      </c>
      <c r="D8845" t="s">
        <v>10730</v>
      </c>
      <c r="E8845">
        <v>43</v>
      </c>
      <c r="F8845" t="s">
        <v>111</v>
      </c>
      <c r="G8845" t="s">
        <v>212</v>
      </c>
      <c r="H8845" t="s">
        <v>213</v>
      </c>
      <c r="I8845" t="s">
        <v>51</v>
      </c>
      <c r="J8845" t="s">
        <v>52</v>
      </c>
      <c r="K8845">
        <v>1</v>
      </c>
      <c r="L8845" s="2">
        <v>400</v>
      </c>
      <c r="M8845">
        <v>10</v>
      </c>
      <c r="N8845" s="2">
        <v>400</v>
      </c>
      <c r="O8845" s="2">
        <v>40</v>
      </c>
      <c r="P8845" s="2">
        <v>360</v>
      </c>
      <c r="Q8845" s="2">
        <v>202.24</v>
      </c>
      <c r="R8845" s="2">
        <v>157.76</v>
      </c>
      <c r="S8845" t="s">
        <v>53</v>
      </c>
      <c r="T8845" t="s">
        <v>96</v>
      </c>
      <c r="U8845" t="s">
        <v>96</v>
      </c>
      <c r="V8845" t="s">
        <v>39</v>
      </c>
      <c r="W8845" t="s">
        <v>66</v>
      </c>
      <c r="X8845" t="s">
        <v>41</v>
      </c>
      <c r="Y8845" t="s">
        <v>42</v>
      </c>
      <c r="Z8845" t="s">
        <v>43</v>
      </c>
      <c r="AA8845" t="s">
        <v>44</v>
      </c>
      <c r="AB8845" t="s">
        <v>44</v>
      </c>
    </row>
    <row r="8846" spans="1:28" x14ac:dyDescent="0.25">
      <c r="A8846" t="s">
        <v>13875</v>
      </c>
      <c r="B8846" s="1">
        <v>46007</v>
      </c>
      <c r="C8846" t="s">
        <v>6827</v>
      </c>
      <c r="D8846" t="s">
        <v>6828</v>
      </c>
      <c r="E8846">
        <v>19</v>
      </c>
      <c r="F8846" t="s">
        <v>31</v>
      </c>
      <c r="G8846" t="s">
        <v>49</v>
      </c>
      <c r="H8846" t="s">
        <v>50</v>
      </c>
      <c r="I8846" t="s">
        <v>51</v>
      </c>
      <c r="J8846" t="s">
        <v>52</v>
      </c>
      <c r="K8846">
        <v>1</v>
      </c>
      <c r="L8846" s="2">
        <v>500</v>
      </c>
      <c r="M8846">
        <v>5</v>
      </c>
      <c r="N8846" s="2">
        <v>500</v>
      </c>
      <c r="O8846" s="2">
        <v>25</v>
      </c>
      <c r="P8846" s="2">
        <v>475</v>
      </c>
      <c r="Q8846" s="2">
        <v>309.63</v>
      </c>
      <c r="R8846" s="2">
        <v>165.37</v>
      </c>
      <c r="S8846" t="s">
        <v>53</v>
      </c>
      <c r="T8846" t="s">
        <v>122</v>
      </c>
      <c r="U8846" t="s">
        <v>123</v>
      </c>
      <c r="V8846" t="s">
        <v>39</v>
      </c>
      <c r="W8846" t="s">
        <v>92</v>
      </c>
      <c r="X8846" t="s">
        <v>97</v>
      </c>
      <c r="Y8846" t="s">
        <v>56</v>
      </c>
      <c r="Z8846" t="s">
        <v>43</v>
      </c>
      <c r="AA8846" t="s">
        <v>44</v>
      </c>
      <c r="AB8846" t="s">
        <v>44</v>
      </c>
    </row>
    <row r="8847" spans="1:28" x14ac:dyDescent="0.25">
      <c r="A8847" t="s">
        <v>13876</v>
      </c>
      <c r="B8847" s="1">
        <v>46007</v>
      </c>
      <c r="C8847" t="s">
        <v>5119</v>
      </c>
      <c r="D8847" t="s">
        <v>5120</v>
      </c>
      <c r="E8847">
        <v>44</v>
      </c>
      <c r="F8847" t="s">
        <v>31</v>
      </c>
      <c r="G8847" t="s">
        <v>561</v>
      </c>
      <c r="H8847" t="s">
        <v>562</v>
      </c>
      <c r="I8847" t="s">
        <v>34</v>
      </c>
      <c r="J8847" t="s">
        <v>143</v>
      </c>
      <c r="K8847">
        <v>1</v>
      </c>
      <c r="L8847" s="2">
        <v>900</v>
      </c>
      <c r="M8847">
        <v>15</v>
      </c>
      <c r="N8847" s="2">
        <v>900</v>
      </c>
      <c r="O8847" s="2">
        <v>135</v>
      </c>
      <c r="P8847" s="2">
        <v>765</v>
      </c>
      <c r="Q8847" s="2">
        <v>613</v>
      </c>
      <c r="R8847" s="2">
        <v>152</v>
      </c>
      <c r="S8847" t="s">
        <v>53</v>
      </c>
      <c r="T8847" t="s">
        <v>122</v>
      </c>
      <c r="U8847" t="s">
        <v>123</v>
      </c>
      <c r="V8847" t="s">
        <v>39</v>
      </c>
      <c r="W8847" t="s">
        <v>124</v>
      </c>
      <c r="X8847" t="s">
        <v>97</v>
      </c>
      <c r="Y8847" t="s">
        <v>56</v>
      </c>
      <c r="Z8847" t="s">
        <v>223</v>
      </c>
      <c r="AA8847" t="s">
        <v>44</v>
      </c>
      <c r="AB8847" t="s">
        <v>44</v>
      </c>
    </row>
    <row r="8848" spans="1:28" x14ac:dyDescent="0.25">
      <c r="A8848" t="s">
        <v>13877</v>
      </c>
      <c r="B8848" s="1">
        <v>46007</v>
      </c>
      <c r="C8848" t="s">
        <v>644</v>
      </c>
      <c r="D8848" t="s">
        <v>645</v>
      </c>
      <c r="E8848">
        <v>37</v>
      </c>
      <c r="F8848" t="s">
        <v>31</v>
      </c>
      <c r="G8848" t="s">
        <v>49</v>
      </c>
      <c r="H8848" t="s">
        <v>50</v>
      </c>
      <c r="I8848" t="s">
        <v>51</v>
      </c>
      <c r="J8848" t="s">
        <v>52</v>
      </c>
      <c r="K8848">
        <v>4</v>
      </c>
      <c r="L8848" s="2">
        <v>500</v>
      </c>
      <c r="M8848">
        <v>15</v>
      </c>
      <c r="N8848" s="2">
        <v>2000</v>
      </c>
      <c r="O8848" s="2">
        <v>300</v>
      </c>
      <c r="P8848" s="2">
        <v>1700</v>
      </c>
      <c r="Q8848" s="2">
        <v>944.14</v>
      </c>
      <c r="R8848" s="2">
        <v>755.86</v>
      </c>
      <c r="S8848" t="s">
        <v>53</v>
      </c>
      <c r="T8848" t="s">
        <v>65</v>
      </c>
      <c r="U8848" t="s">
        <v>65</v>
      </c>
      <c r="V8848" t="s">
        <v>39</v>
      </c>
      <c r="W8848" t="s">
        <v>92</v>
      </c>
      <c r="X8848" t="s">
        <v>41</v>
      </c>
      <c r="Y8848" t="s">
        <v>42</v>
      </c>
      <c r="Z8848" t="s">
        <v>508</v>
      </c>
      <c r="AA8848" t="s">
        <v>44</v>
      </c>
      <c r="AB8848" t="s">
        <v>44</v>
      </c>
    </row>
    <row r="8849" spans="1:28" x14ac:dyDescent="0.25">
      <c r="A8849" t="s">
        <v>13878</v>
      </c>
      <c r="B8849" s="1">
        <v>46007</v>
      </c>
      <c r="C8849" t="s">
        <v>5170</v>
      </c>
      <c r="D8849" t="s">
        <v>5171</v>
      </c>
      <c r="E8849">
        <v>30</v>
      </c>
      <c r="F8849" t="s">
        <v>111</v>
      </c>
      <c r="G8849" t="s">
        <v>217</v>
      </c>
      <c r="H8849" t="s">
        <v>218</v>
      </c>
      <c r="I8849" t="s">
        <v>34</v>
      </c>
      <c r="J8849" t="s">
        <v>130</v>
      </c>
      <c r="K8849">
        <v>1</v>
      </c>
      <c r="L8849" s="2">
        <v>28000</v>
      </c>
      <c r="M8849">
        <v>5</v>
      </c>
      <c r="N8849" s="2">
        <v>28000</v>
      </c>
      <c r="O8849" s="2">
        <v>1400</v>
      </c>
      <c r="P8849" s="2">
        <v>26600</v>
      </c>
      <c r="Q8849" s="2">
        <v>18746.13</v>
      </c>
      <c r="R8849" s="2">
        <v>7853.87</v>
      </c>
      <c r="S8849" t="s">
        <v>64</v>
      </c>
      <c r="T8849" t="s">
        <v>90</v>
      </c>
      <c r="U8849" t="s">
        <v>91</v>
      </c>
      <c r="V8849" t="s">
        <v>39</v>
      </c>
      <c r="W8849" t="s">
        <v>66</v>
      </c>
      <c r="X8849" t="s">
        <v>41</v>
      </c>
      <c r="Y8849" t="s">
        <v>56</v>
      </c>
      <c r="Z8849" t="s">
        <v>43</v>
      </c>
      <c r="AA8849" t="s">
        <v>44</v>
      </c>
      <c r="AB8849" t="s">
        <v>44</v>
      </c>
    </row>
    <row r="8850" spans="1:28" x14ac:dyDescent="0.25">
      <c r="A8850" t="s">
        <v>13879</v>
      </c>
      <c r="B8850" s="1">
        <v>46008</v>
      </c>
      <c r="C8850" t="s">
        <v>6261</v>
      </c>
      <c r="D8850" t="s">
        <v>6262</v>
      </c>
      <c r="E8850">
        <v>24</v>
      </c>
      <c r="F8850" t="s">
        <v>31</v>
      </c>
      <c r="G8850" t="s">
        <v>197</v>
      </c>
      <c r="H8850" t="s">
        <v>198</v>
      </c>
      <c r="I8850" t="s">
        <v>74</v>
      </c>
      <c r="J8850" t="s">
        <v>75</v>
      </c>
      <c r="K8850">
        <v>1</v>
      </c>
      <c r="L8850" s="2">
        <v>2600</v>
      </c>
      <c r="M8850">
        <v>15</v>
      </c>
      <c r="N8850" s="2">
        <v>2600</v>
      </c>
      <c r="O8850" s="2">
        <v>390</v>
      </c>
      <c r="P8850" s="2">
        <v>2210</v>
      </c>
      <c r="Q8850" s="2">
        <v>1453.27</v>
      </c>
      <c r="R8850" s="2">
        <v>756.73</v>
      </c>
      <c r="S8850" t="s">
        <v>53</v>
      </c>
      <c r="T8850" t="s">
        <v>54</v>
      </c>
      <c r="U8850" t="s">
        <v>55</v>
      </c>
      <c r="V8850" t="s">
        <v>39</v>
      </c>
      <c r="W8850" t="s">
        <v>124</v>
      </c>
      <c r="X8850" t="s">
        <v>41</v>
      </c>
      <c r="Y8850" t="s">
        <v>42</v>
      </c>
      <c r="Z8850" t="s">
        <v>43</v>
      </c>
      <c r="AA8850" t="s">
        <v>44</v>
      </c>
      <c r="AB8850" t="s">
        <v>44</v>
      </c>
    </row>
    <row r="8851" spans="1:28" x14ac:dyDescent="0.25">
      <c r="A8851" t="s">
        <v>13880</v>
      </c>
      <c r="B8851" s="1">
        <v>46008</v>
      </c>
      <c r="C8851" t="s">
        <v>6267</v>
      </c>
      <c r="D8851" t="s">
        <v>6268</v>
      </c>
      <c r="E8851">
        <v>56</v>
      </c>
      <c r="F8851" t="s">
        <v>31</v>
      </c>
      <c r="G8851" t="s">
        <v>148</v>
      </c>
      <c r="H8851" t="s">
        <v>149</v>
      </c>
      <c r="I8851" t="s">
        <v>74</v>
      </c>
      <c r="J8851" t="s">
        <v>130</v>
      </c>
      <c r="K8851">
        <v>2</v>
      </c>
      <c r="L8851" s="2">
        <v>3500</v>
      </c>
      <c r="M8851">
        <v>10</v>
      </c>
      <c r="N8851" s="2">
        <v>7000</v>
      </c>
      <c r="O8851" s="2">
        <v>700</v>
      </c>
      <c r="P8851" s="2">
        <v>6300</v>
      </c>
      <c r="Q8851" s="2">
        <v>5136.25</v>
      </c>
      <c r="R8851" s="2">
        <v>1163.75</v>
      </c>
      <c r="S8851" t="s">
        <v>36</v>
      </c>
      <c r="T8851" t="s">
        <v>65</v>
      </c>
      <c r="U8851" t="s">
        <v>65</v>
      </c>
      <c r="V8851" t="s">
        <v>39</v>
      </c>
      <c r="W8851" t="s">
        <v>124</v>
      </c>
      <c r="X8851" t="s">
        <v>97</v>
      </c>
      <c r="Y8851" t="s">
        <v>56</v>
      </c>
      <c r="Z8851" t="s">
        <v>43</v>
      </c>
      <c r="AA8851" t="s">
        <v>44</v>
      </c>
      <c r="AB8851" t="s">
        <v>44</v>
      </c>
    </row>
    <row r="8852" spans="1:28" x14ac:dyDescent="0.25">
      <c r="A8852" t="s">
        <v>13881</v>
      </c>
      <c r="B8852" s="1">
        <v>46008</v>
      </c>
      <c r="C8852" t="s">
        <v>5067</v>
      </c>
      <c r="D8852" t="s">
        <v>5068</v>
      </c>
      <c r="E8852">
        <v>23</v>
      </c>
      <c r="F8852" t="s">
        <v>31</v>
      </c>
      <c r="G8852" t="s">
        <v>212</v>
      </c>
      <c r="H8852" t="s">
        <v>213</v>
      </c>
      <c r="I8852" t="s">
        <v>51</v>
      </c>
      <c r="J8852" t="s">
        <v>52</v>
      </c>
      <c r="K8852">
        <v>1</v>
      </c>
      <c r="L8852" s="2">
        <v>400</v>
      </c>
      <c r="M8852">
        <v>25</v>
      </c>
      <c r="N8852" s="2">
        <v>400</v>
      </c>
      <c r="O8852" s="2">
        <v>100</v>
      </c>
      <c r="P8852" s="2">
        <v>300</v>
      </c>
      <c r="Q8852" s="2">
        <v>191.58</v>
      </c>
      <c r="R8852" s="2">
        <v>108.42</v>
      </c>
      <c r="S8852" t="s">
        <v>36</v>
      </c>
      <c r="T8852" t="s">
        <v>275</v>
      </c>
      <c r="U8852" t="s">
        <v>123</v>
      </c>
      <c r="V8852" t="s">
        <v>39</v>
      </c>
      <c r="W8852" t="s">
        <v>83</v>
      </c>
      <c r="X8852" t="s">
        <v>41</v>
      </c>
      <c r="Y8852" t="s">
        <v>56</v>
      </c>
      <c r="Z8852" t="s">
        <v>144</v>
      </c>
      <c r="AA8852" t="s">
        <v>44</v>
      </c>
      <c r="AB8852" t="s">
        <v>44</v>
      </c>
    </row>
    <row r="8853" spans="1:28" x14ac:dyDescent="0.25">
      <c r="A8853" t="s">
        <v>13882</v>
      </c>
      <c r="B8853" s="1">
        <v>46008</v>
      </c>
      <c r="C8853" t="s">
        <v>2887</v>
      </c>
      <c r="D8853" t="s">
        <v>2888</v>
      </c>
      <c r="E8853">
        <v>51</v>
      </c>
      <c r="F8853" t="s">
        <v>31</v>
      </c>
      <c r="G8853" t="s">
        <v>32</v>
      </c>
      <c r="H8853" t="s">
        <v>33</v>
      </c>
      <c r="I8853" t="s">
        <v>34</v>
      </c>
      <c r="J8853" t="s">
        <v>35</v>
      </c>
      <c r="K8853">
        <v>2</v>
      </c>
      <c r="L8853" s="2">
        <v>55000</v>
      </c>
      <c r="M8853">
        <v>15</v>
      </c>
      <c r="N8853" s="2">
        <v>110000</v>
      </c>
      <c r="O8853" s="2">
        <v>16500</v>
      </c>
      <c r="P8853" s="2">
        <v>93500</v>
      </c>
      <c r="Q8853" s="2">
        <v>57233.8</v>
      </c>
      <c r="R8853" s="2">
        <v>36266.199999999997</v>
      </c>
      <c r="S8853" t="s">
        <v>53</v>
      </c>
      <c r="T8853" t="s">
        <v>263</v>
      </c>
      <c r="U8853" t="s">
        <v>91</v>
      </c>
      <c r="V8853" t="s">
        <v>39</v>
      </c>
      <c r="W8853" t="s">
        <v>137</v>
      </c>
      <c r="X8853" t="s">
        <v>97</v>
      </c>
      <c r="Y8853" t="s">
        <v>56</v>
      </c>
      <c r="Z8853" t="s">
        <v>144</v>
      </c>
      <c r="AA8853" t="s">
        <v>44</v>
      </c>
      <c r="AB8853" t="s">
        <v>44</v>
      </c>
    </row>
    <row r="8854" spans="1:28" x14ac:dyDescent="0.25">
      <c r="A8854" t="s">
        <v>13883</v>
      </c>
      <c r="B8854" s="1">
        <v>46008</v>
      </c>
      <c r="C8854" t="s">
        <v>2163</v>
      </c>
      <c r="D8854" t="s">
        <v>2164</v>
      </c>
      <c r="E8854">
        <v>39</v>
      </c>
      <c r="F8854" t="s">
        <v>31</v>
      </c>
      <c r="G8854" t="s">
        <v>88</v>
      </c>
      <c r="H8854" t="s">
        <v>89</v>
      </c>
      <c r="I8854" t="s">
        <v>62</v>
      </c>
      <c r="J8854" t="s">
        <v>63</v>
      </c>
      <c r="K8854">
        <v>1</v>
      </c>
      <c r="L8854" s="2">
        <v>4200</v>
      </c>
      <c r="M8854">
        <v>20</v>
      </c>
      <c r="N8854" s="2">
        <v>4200</v>
      </c>
      <c r="O8854" s="2">
        <v>840</v>
      </c>
      <c r="P8854" s="2">
        <v>3360</v>
      </c>
      <c r="Q8854" s="2">
        <v>2311.3000000000002</v>
      </c>
      <c r="R8854" s="2">
        <v>1048.7</v>
      </c>
      <c r="S8854" t="s">
        <v>53</v>
      </c>
      <c r="T8854" t="s">
        <v>65</v>
      </c>
      <c r="U8854" t="s">
        <v>65</v>
      </c>
      <c r="V8854" t="s">
        <v>39</v>
      </c>
      <c r="W8854" t="s">
        <v>137</v>
      </c>
      <c r="X8854" t="s">
        <v>41</v>
      </c>
      <c r="Y8854" t="s">
        <v>56</v>
      </c>
      <c r="Z8854" t="s">
        <v>43</v>
      </c>
      <c r="AA8854" t="s">
        <v>44</v>
      </c>
      <c r="AB8854" t="s">
        <v>44</v>
      </c>
    </row>
    <row r="8855" spans="1:28" x14ac:dyDescent="0.25">
      <c r="A8855" t="s">
        <v>13884</v>
      </c>
      <c r="B8855" s="1">
        <v>46008</v>
      </c>
      <c r="C8855" t="s">
        <v>1975</v>
      </c>
      <c r="D8855" t="s">
        <v>1976</v>
      </c>
      <c r="E8855">
        <v>28</v>
      </c>
      <c r="F8855" t="s">
        <v>48</v>
      </c>
      <c r="G8855" t="s">
        <v>112</v>
      </c>
      <c r="H8855" t="s">
        <v>113</v>
      </c>
      <c r="I8855" t="s">
        <v>103</v>
      </c>
      <c r="J8855" t="s">
        <v>104</v>
      </c>
      <c r="K8855">
        <v>2</v>
      </c>
      <c r="L8855" s="2">
        <v>650</v>
      </c>
      <c r="M8855">
        <v>10</v>
      </c>
      <c r="N8855" s="2">
        <v>1300</v>
      </c>
      <c r="O8855" s="2">
        <v>130</v>
      </c>
      <c r="P8855" s="2">
        <v>1170</v>
      </c>
      <c r="Q8855" s="2">
        <v>950.28</v>
      </c>
      <c r="R8855" s="2">
        <v>219.72</v>
      </c>
      <c r="S8855" t="s">
        <v>53</v>
      </c>
      <c r="T8855" t="s">
        <v>263</v>
      </c>
      <c r="U8855" t="s">
        <v>91</v>
      </c>
      <c r="V8855" t="s">
        <v>39</v>
      </c>
      <c r="W8855" t="s">
        <v>66</v>
      </c>
      <c r="X8855" t="s">
        <v>97</v>
      </c>
      <c r="Y8855" t="s">
        <v>56</v>
      </c>
      <c r="Z8855" t="s">
        <v>43</v>
      </c>
      <c r="AA8855" t="s">
        <v>44</v>
      </c>
      <c r="AB8855" t="s">
        <v>44</v>
      </c>
    </row>
    <row r="8856" spans="1:28" x14ac:dyDescent="0.25">
      <c r="A8856" t="s">
        <v>13885</v>
      </c>
      <c r="B8856" s="1">
        <v>46008</v>
      </c>
      <c r="C8856" t="s">
        <v>4594</v>
      </c>
      <c r="D8856" t="s">
        <v>4595</v>
      </c>
      <c r="E8856">
        <v>53</v>
      </c>
      <c r="F8856" t="s">
        <v>48</v>
      </c>
      <c r="G8856" t="s">
        <v>72</v>
      </c>
      <c r="H8856" t="s">
        <v>73</v>
      </c>
      <c r="I8856" t="s">
        <v>74</v>
      </c>
      <c r="J8856" t="s">
        <v>75</v>
      </c>
      <c r="K8856">
        <v>3</v>
      </c>
      <c r="L8856" s="2">
        <v>2200</v>
      </c>
      <c r="M8856">
        <v>10</v>
      </c>
      <c r="N8856" s="2">
        <v>6600</v>
      </c>
      <c r="O8856" s="2">
        <v>660</v>
      </c>
      <c r="P8856" s="2">
        <v>5940</v>
      </c>
      <c r="Q8856" s="2">
        <v>4287.51</v>
      </c>
      <c r="R8856" s="2">
        <v>1652.49</v>
      </c>
      <c r="S8856" t="s">
        <v>64</v>
      </c>
      <c r="T8856" t="s">
        <v>290</v>
      </c>
      <c r="U8856" t="s">
        <v>291</v>
      </c>
      <c r="V8856" t="s">
        <v>39</v>
      </c>
      <c r="W8856" t="s">
        <v>92</v>
      </c>
      <c r="X8856" t="s">
        <v>97</v>
      </c>
      <c r="Y8856" t="s">
        <v>42</v>
      </c>
      <c r="Z8856" t="s">
        <v>107</v>
      </c>
      <c r="AA8856" t="s">
        <v>44</v>
      </c>
      <c r="AB8856" t="s">
        <v>44</v>
      </c>
    </row>
    <row r="8857" spans="1:28" x14ac:dyDescent="0.25">
      <c r="A8857" t="s">
        <v>13886</v>
      </c>
      <c r="B8857" s="1">
        <v>46008</v>
      </c>
      <c r="C8857" t="s">
        <v>7417</v>
      </c>
      <c r="D8857" t="s">
        <v>7418</v>
      </c>
      <c r="E8857">
        <v>18</v>
      </c>
      <c r="F8857" t="s">
        <v>111</v>
      </c>
      <c r="G8857" t="s">
        <v>101</v>
      </c>
      <c r="H8857" t="s">
        <v>102</v>
      </c>
      <c r="I8857" t="s">
        <v>103</v>
      </c>
      <c r="J8857" t="s">
        <v>104</v>
      </c>
      <c r="K8857">
        <v>2</v>
      </c>
      <c r="L8857" s="2">
        <v>1800</v>
      </c>
      <c r="M8857">
        <v>5</v>
      </c>
      <c r="N8857" s="2">
        <v>3600</v>
      </c>
      <c r="O8857" s="2">
        <v>180</v>
      </c>
      <c r="P8857" s="2">
        <v>3420</v>
      </c>
      <c r="Q8857" s="2">
        <v>1954.67</v>
      </c>
      <c r="R8857" s="2">
        <v>1465.33</v>
      </c>
      <c r="S8857" t="s">
        <v>36</v>
      </c>
      <c r="T8857" t="s">
        <v>65</v>
      </c>
      <c r="U8857" t="s">
        <v>65</v>
      </c>
      <c r="V8857" t="s">
        <v>39</v>
      </c>
      <c r="W8857" t="s">
        <v>137</v>
      </c>
      <c r="X8857" t="s">
        <v>41</v>
      </c>
      <c r="Y8857" t="s">
        <v>56</v>
      </c>
      <c r="Z8857" t="s">
        <v>43</v>
      </c>
      <c r="AA8857" t="s">
        <v>44</v>
      </c>
      <c r="AB8857" t="s">
        <v>44</v>
      </c>
    </row>
    <row r="8858" spans="1:28" x14ac:dyDescent="0.25">
      <c r="A8858" t="s">
        <v>13887</v>
      </c>
      <c r="B8858" s="1">
        <v>46008</v>
      </c>
      <c r="C8858" t="s">
        <v>10567</v>
      </c>
      <c r="D8858" t="s">
        <v>10568</v>
      </c>
      <c r="E8858">
        <v>27</v>
      </c>
      <c r="F8858" t="s">
        <v>111</v>
      </c>
      <c r="G8858" t="s">
        <v>387</v>
      </c>
      <c r="H8858" t="s">
        <v>388</v>
      </c>
      <c r="I8858" t="s">
        <v>74</v>
      </c>
      <c r="J8858" t="s">
        <v>75</v>
      </c>
      <c r="K8858">
        <v>1</v>
      </c>
      <c r="L8858" s="2">
        <v>3200</v>
      </c>
      <c r="M8858">
        <v>10</v>
      </c>
      <c r="N8858" s="2">
        <v>3200</v>
      </c>
      <c r="O8858" s="2">
        <v>320</v>
      </c>
      <c r="P8858" s="2">
        <v>2880</v>
      </c>
      <c r="Q8858" s="2">
        <v>2117.2399999999998</v>
      </c>
      <c r="R8858" s="2">
        <v>762.76</v>
      </c>
      <c r="S8858" t="s">
        <v>53</v>
      </c>
      <c r="T8858" t="s">
        <v>105</v>
      </c>
      <c r="U8858" t="s">
        <v>106</v>
      </c>
      <c r="V8858" t="s">
        <v>39</v>
      </c>
      <c r="W8858" t="s">
        <v>66</v>
      </c>
      <c r="X8858" t="s">
        <v>41</v>
      </c>
      <c r="Y8858" t="s">
        <v>56</v>
      </c>
      <c r="Z8858" t="s">
        <v>43</v>
      </c>
      <c r="AA8858" t="s">
        <v>44</v>
      </c>
      <c r="AB8858" t="s">
        <v>44</v>
      </c>
    </row>
    <row r="8859" spans="1:28" x14ac:dyDescent="0.25">
      <c r="A8859" t="s">
        <v>13888</v>
      </c>
      <c r="B8859" s="1">
        <v>46008</v>
      </c>
      <c r="C8859" t="s">
        <v>9424</v>
      </c>
      <c r="D8859" t="s">
        <v>9425</v>
      </c>
      <c r="E8859">
        <v>38</v>
      </c>
      <c r="F8859" t="s">
        <v>31</v>
      </c>
      <c r="G8859" t="s">
        <v>32</v>
      </c>
      <c r="H8859" t="s">
        <v>33</v>
      </c>
      <c r="I8859" t="s">
        <v>34</v>
      </c>
      <c r="J8859" t="s">
        <v>35</v>
      </c>
      <c r="K8859">
        <v>1</v>
      </c>
      <c r="L8859" s="2">
        <v>55000</v>
      </c>
      <c r="M8859">
        <v>5</v>
      </c>
      <c r="N8859" s="2">
        <v>55000</v>
      </c>
      <c r="O8859" s="2">
        <v>2750</v>
      </c>
      <c r="P8859" s="2">
        <v>52250</v>
      </c>
      <c r="Q8859" s="2">
        <v>36354.33</v>
      </c>
      <c r="R8859" s="2">
        <v>15895.67</v>
      </c>
      <c r="S8859" t="s">
        <v>53</v>
      </c>
      <c r="T8859" t="s">
        <v>90</v>
      </c>
      <c r="U8859" t="s">
        <v>91</v>
      </c>
      <c r="V8859" t="s">
        <v>39</v>
      </c>
      <c r="W8859" t="s">
        <v>83</v>
      </c>
      <c r="X8859" t="s">
        <v>41</v>
      </c>
      <c r="Y8859" t="s">
        <v>56</v>
      </c>
      <c r="Z8859" t="s">
        <v>144</v>
      </c>
      <c r="AA8859" t="s">
        <v>44</v>
      </c>
      <c r="AB8859" t="s">
        <v>44</v>
      </c>
    </row>
    <row r="8860" spans="1:28" x14ac:dyDescent="0.25">
      <c r="A8860" t="s">
        <v>13889</v>
      </c>
      <c r="B8860" s="1">
        <v>46008</v>
      </c>
      <c r="C8860" t="s">
        <v>3497</v>
      </c>
      <c r="D8860" t="s">
        <v>3498</v>
      </c>
      <c r="E8860">
        <v>18</v>
      </c>
      <c r="F8860" t="s">
        <v>31</v>
      </c>
      <c r="G8860" t="s">
        <v>344</v>
      </c>
      <c r="H8860" t="s">
        <v>345</v>
      </c>
      <c r="I8860" t="s">
        <v>34</v>
      </c>
      <c r="J8860" t="s">
        <v>121</v>
      </c>
      <c r="K8860">
        <v>2</v>
      </c>
      <c r="L8860" s="2">
        <v>1600</v>
      </c>
      <c r="M8860">
        <v>10</v>
      </c>
      <c r="N8860" s="2">
        <v>3200</v>
      </c>
      <c r="O8860" s="2">
        <v>320</v>
      </c>
      <c r="P8860" s="2">
        <v>2880</v>
      </c>
      <c r="Q8860" s="2">
        <v>1716.66</v>
      </c>
      <c r="R8860" s="2">
        <v>1163.3399999999999</v>
      </c>
      <c r="S8860" t="s">
        <v>53</v>
      </c>
      <c r="T8860" t="s">
        <v>136</v>
      </c>
      <c r="U8860" t="s">
        <v>38</v>
      </c>
      <c r="V8860" t="s">
        <v>39</v>
      </c>
      <c r="W8860" t="s">
        <v>66</v>
      </c>
      <c r="X8860" t="s">
        <v>97</v>
      </c>
      <c r="Y8860" t="s">
        <v>56</v>
      </c>
      <c r="Z8860" t="s">
        <v>43</v>
      </c>
      <c r="AA8860" t="s">
        <v>68</v>
      </c>
      <c r="AB8860" t="s">
        <v>44</v>
      </c>
    </row>
    <row r="8861" spans="1:28" x14ac:dyDescent="0.25">
      <c r="A8861" t="s">
        <v>13890</v>
      </c>
      <c r="B8861" s="1">
        <v>46008</v>
      </c>
      <c r="C8861" t="s">
        <v>7455</v>
      </c>
      <c r="D8861" t="s">
        <v>7456</v>
      </c>
      <c r="E8861">
        <v>52</v>
      </c>
      <c r="F8861" t="s">
        <v>48</v>
      </c>
      <c r="G8861" t="s">
        <v>128</v>
      </c>
      <c r="H8861" t="s">
        <v>129</v>
      </c>
      <c r="I8861" t="s">
        <v>74</v>
      </c>
      <c r="J8861" t="s">
        <v>130</v>
      </c>
      <c r="K8861">
        <v>5</v>
      </c>
      <c r="L8861" s="2">
        <v>1700</v>
      </c>
      <c r="M8861">
        <v>0</v>
      </c>
      <c r="N8861" s="2">
        <v>8500</v>
      </c>
      <c r="O8861" s="2">
        <v>0</v>
      </c>
      <c r="P8861" s="2">
        <v>8500</v>
      </c>
      <c r="Q8861" s="2">
        <v>5608.2</v>
      </c>
      <c r="R8861" s="2">
        <v>2891.8</v>
      </c>
      <c r="S8861" t="s">
        <v>53</v>
      </c>
      <c r="T8861" t="s">
        <v>263</v>
      </c>
      <c r="U8861" t="s">
        <v>91</v>
      </c>
      <c r="V8861" t="s">
        <v>39</v>
      </c>
      <c r="W8861" t="s">
        <v>83</v>
      </c>
      <c r="X8861" t="s">
        <v>41</v>
      </c>
      <c r="Y8861" t="s">
        <v>42</v>
      </c>
      <c r="Z8861" t="s">
        <v>43</v>
      </c>
      <c r="AA8861" t="s">
        <v>44</v>
      </c>
      <c r="AB8861" t="s">
        <v>44</v>
      </c>
    </row>
    <row r="8862" spans="1:28" x14ac:dyDescent="0.25">
      <c r="A8862" t="s">
        <v>13891</v>
      </c>
      <c r="B8862" s="1">
        <v>46008</v>
      </c>
      <c r="C8862" t="s">
        <v>6352</v>
      </c>
      <c r="D8862" t="s">
        <v>6353</v>
      </c>
      <c r="E8862">
        <v>24</v>
      </c>
      <c r="F8862" t="s">
        <v>31</v>
      </c>
      <c r="G8862" t="s">
        <v>188</v>
      </c>
      <c r="H8862" t="s">
        <v>189</v>
      </c>
      <c r="I8862" t="s">
        <v>34</v>
      </c>
      <c r="J8862" t="s">
        <v>190</v>
      </c>
      <c r="K8862">
        <v>2</v>
      </c>
      <c r="L8862" s="2">
        <v>1800</v>
      </c>
      <c r="M8862">
        <v>20</v>
      </c>
      <c r="N8862" s="2">
        <v>3600</v>
      </c>
      <c r="O8862" s="2">
        <v>720</v>
      </c>
      <c r="P8862" s="2">
        <v>2880</v>
      </c>
      <c r="Q8862" s="2">
        <v>2057.98</v>
      </c>
      <c r="R8862" s="2">
        <v>822.02</v>
      </c>
      <c r="S8862" t="s">
        <v>53</v>
      </c>
      <c r="T8862" t="s">
        <v>105</v>
      </c>
      <c r="U8862" t="s">
        <v>106</v>
      </c>
      <c r="V8862" t="s">
        <v>39</v>
      </c>
      <c r="W8862" t="s">
        <v>92</v>
      </c>
      <c r="X8862" t="s">
        <v>41</v>
      </c>
      <c r="Y8862" t="s">
        <v>56</v>
      </c>
      <c r="Z8862" t="s">
        <v>43</v>
      </c>
      <c r="AA8862" t="s">
        <v>44</v>
      </c>
      <c r="AB8862" t="s">
        <v>44</v>
      </c>
    </row>
    <row r="8863" spans="1:28" x14ac:dyDescent="0.25">
      <c r="A8863" t="s">
        <v>13892</v>
      </c>
      <c r="B8863" s="1">
        <v>46008</v>
      </c>
      <c r="C8863" t="s">
        <v>3717</v>
      </c>
      <c r="D8863" t="s">
        <v>3718</v>
      </c>
      <c r="E8863">
        <v>30</v>
      </c>
      <c r="F8863" t="s">
        <v>48</v>
      </c>
      <c r="G8863" t="s">
        <v>101</v>
      </c>
      <c r="H8863" t="s">
        <v>102</v>
      </c>
      <c r="I8863" t="s">
        <v>103</v>
      </c>
      <c r="J8863" t="s">
        <v>104</v>
      </c>
      <c r="K8863">
        <v>1</v>
      </c>
      <c r="L8863" s="2">
        <v>1800</v>
      </c>
      <c r="M8863">
        <v>5</v>
      </c>
      <c r="N8863" s="2">
        <v>1800</v>
      </c>
      <c r="O8863" s="2">
        <v>90</v>
      </c>
      <c r="P8863" s="2">
        <v>1710</v>
      </c>
      <c r="Q8863" s="2">
        <v>983.93</v>
      </c>
      <c r="R8863" s="2">
        <v>726.07</v>
      </c>
      <c r="S8863" t="s">
        <v>64</v>
      </c>
      <c r="T8863" t="s">
        <v>105</v>
      </c>
      <c r="U8863" t="s">
        <v>106</v>
      </c>
      <c r="V8863" t="s">
        <v>39</v>
      </c>
      <c r="W8863" t="s">
        <v>66</v>
      </c>
      <c r="X8863" t="s">
        <v>67</v>
      </c>
      <c r="Y8863" t="s">
        <v>56</v>
      </c>
      <c r="Z8863" t="s">
        <v>43</v>
      </c>
      <c r="AA8863" t="s">
        <v>44</v>
      </c>
      <c r="AB8863" t="s">
        <v>44</v>
      </c>
    </row>
    <row r="8864" spans="1:28" x14ac:dyDescent="0.25">
      <c r="A8864" t="s">
        <v>13893</v>
      </c>
      <c r="B8864" s="1">
        <v>46008</v>
      </c>
      <c r="C8864" t="s">
        <v>4821</v>
      </c>
      <c r="D8864" t="s">
        <v>4822</v>
      </c>
      <c r="E8864">
        <v>49</v>
      </c>
      <c r="F8864" t="s">
        <v>48</v>
      </c>
      <c r="G8864" t="s">
        <v>561</v>
      </c>
      <c r="H8864" t="s">
        <v>562</v>
      </c>
      <c r="I8864" t="s">
        <v>34</v>
      </c>
      <c r="J8864" t="s">
        <v>143</v>
      </c>
      <c r="K8864">
        <v>3</v>
      </c>
      <c r="L8864" s="2">
        <v>900</v>
      </c>
      <c r="M8864">
        <v>15</v>
      </c>
      <c r="N8864" s="2">
        <v>2700</v>
      </c>
      <c r="O8864" s="2">
        <v>405</v>
      </c>
      <c r="P8864" s="2">
        <v>2295</v>
      </c>
      <c r="Q8864" s="2">
        <v>1287.3399999999999</v>
      </c>
      <c r="R8864" s="2">
        <v>1007.66</v>
      </c>
      <c r="S8864" t="s">
        <v>53</v>
      </c>
      <c r="T8864" t="s">
        <v>122</v>
      </c>
      <c r="U8864" t="s">
        <v>123</v>
      </c>
      <c r="V8864" t="s">
        <v>39</v>
      </c>
      <c r="W8864" t="s">
        <v>137</v>
      </c>
      <c r="X8864" t="s">
        <v>97</v>
      </c>
      <c r="Y8864" t="s">
        <v>56</v>
      </c>
      <c r="Z8864" t="s">
        <v>43</v>
      </c>
      <c r="AA8864" t="s">
        <v>44</v>
      </c>
      <c r="AB8864" t="s">
        <v>44</v>
      </c>
    </row>
    <row r="8865" spans="1:28" x14ac:dyDescent="0.25">
      <c r="A8865" t="s">
        <v>13894</v>
      </c>
      <c r="B8865" s="1">
        <v>46008</v>
      </c>
      <c r="C8865" t="s">
        <v>3434</v>
      </c>
      <c r="D8865" t="s">
        <v>3435</v>
      </c>
      <c r="E8865">
        <v>36</v>
      </c>
      <c r="F8865" t="s">
        <v>48</v>
      </c>
      <c r="G8865" t="s">
        <v>141</v>
      </c>
      <c r="H8865" t="s">
        <v>142</v>
      </c>
      <c r="I8865" t="s">
        <v>74</v>
      </c>
      <c r="J8865" t="s">
        <v>143</v>
      </c>
      <c r="K8865">
        <v>5</v>
      </c>
      <c r="L8865" s="2">
        <v>900</v>
      </c>
      <c r="M8865">
        <v>5</v>
      </c>
      <c r="N8865" s="2">
        <v>4500</v>
      </c>
      <c r="O8865" s="2">
        <v>225</v>
      </c>
      <c r="P8865" s="2">
        <v>4275</v>
      </c>
      <c r="Q8865" s="2">
        <v>2435</v>
      </c>
      <c r="R8865" s="2">
        <v>1840</v>
      </c>
      <c r="S8865" t="s">
        <v>53</v>
      </c>
      <c r="T8865" t="s">
        <v>105</v>
      </c>
      <c r="U8865" t="s">
        <v>106</v>
      </c>
      <c r="V8865" t="s">
        <v>39</v>
      </c>
      <c r="W8865" t="s">
        <v>83</v>
      </c>
      <c r="X8865" t="s">
        <v>97</v>
      </c>
      <c r="Y8865" t="s">
        <v>42</v>
      </c>
      <c r="Z8865" t="s">
        <v>43</v>
      </c>
      <c r="AA8865" t="s">
        <v>44</v>
      </c>
      <c r="AB8865" t="s">
        <v>44</v>
      </c>
    </row>
    <row r="8866" spans="1:28" x14ac:dyDescent="0.25">
      <c r="A8866" t="s">
        <v>13895</v>
      </c>
      <c r="B8866" s="1">
        <v>46009</v>
      </c>
      <c r="C8866" t="s">
        <v>6651</v>
      </c>
      <c r="D8866" t="s">
        <v>6652</v>
      </c>
      <c r="E8866">
        <v>39</v>
      </c>
      <c r="F8866" t="s">
        <v>31</v>
      </c>
      <c r="G8866" t="s">
        <v>119</v>
      </c>
      <c r="H8866" t="s">
        <v>120</v>
      </c>
      <c r="I8866" t="s">
        <v>62</v>
      </c>
      <c r="J8866" t="s">
        <v>121</v>
      </c>
      <c r="K8866">
        <v>3</v>
      </c>
      <c r="L8866" s="2">
        <v>4800</v>
      </c>
      <c r="M8866">
        <v>10</v>
      </c>
      <c r="N8866" s="2">
        <v>14400</v>
      </c>
      <c r="O8866" s="2">
        <v>1440</v>
      </c>
      <c r="P8866" s="2">
        <v>12960</v>
      </c>
      <c r="Q8866" s="2">
        <v>9640.2099999999991</v>
      </c>
      <c r="R8866" s="2">
        <v>3319.79</v>
      </c>
      <c r="S8866" t="s">
        <v>53</v>
      </c>
      <c r="T8866" t="s">
        <v>76</v>
      </c>
      <c r="U8866" t="s">
        <v>77</v>
      </c>
      <c r="V8866" t="s">
        <v>39</v>
      </c>
      <c r="W8866" t="s">
        <v>40</v>
      </c>
      <c r="X8866" t="s">
        <v>41</v>
      </c>
      <c r="Y8866" t="s">
        <v>56</v>
      </c>
      <c r="Z8866" t="s">
        <v>223</v>
      </c>
      <c r="AA8866" t="s">
        <v>44</v>
      </c>
      <c r="AB8866" t="s">
        <v>44</v>
      </c>
    </row>
    <row r="8867" spans="1:28" x14ac:dyDescent="0.25">
      <c r="A8867" t="s">
        <v>13896</v>
      </c>
      <c r="B8867" s="1">
        <v>46009</v>
      </c>
      <c r="C8867" t="s">
        <v>13897</v>
      </c>
      <c r="D8867" t="s">
        <v>13898</v>
      </c>
      <c r="E8867">
        <v>55</v>
      </c>
      <c r="F8867" t="s">
        <v>31</v>
      </c>
      <c r="G8867" t="s">
        <v>280</v>
      </c>
      <c r="H8867" t="s">
        <v>281</v>
      </c>
      <c r="I8867" t="s">
        <v>62</v>
      </c>
      <c r="J8867" t="s">
        <v>190</v>
      </c>
      <c r="K8867">
        <v>2</v>
      </c>
      <c r="L8867" s="2">
        <v>700</v>
      </c>
      <c r="M8867">
        <v>15</v>
      </c>
      <c r="N8867" s="2">
        <v>1400</v>
      </c>
      <c r="O8867" s="2">
        <v>210</v>
      </c>
      <c r="P8867" s="2">
        <v>1190</v>
      </c>
      <c r="Q8867" s="2">
        <v>849.5</v>
      </c>
      <c r="R8867" s="2">
        <v>340.5</v>
      </c>
      <c r="S8867" t="s">
        <v>64</v>
      </c>
      <c r="T8867" t="s">
        <v>178</v>
      </c>
      <c r="U8867" t="s">
        <v>154</v>
      </c>
      <c r="V8867" t="s">
        <v>39</v>
      </c>
      <c r="W8867" t="s">
        <v>92</v>
      </c>
      <c r="X8867" t="s">
        <v>97</v>
      </c>
      <c r="Y8867" t="s">
        <v>56</v>
      </c>
      <c r="Z8867" t="s">
        <v>43</v>
      </c>
      <c r="AA8867" t="s">
        <v>44</v>
      </c>
      <c r="AB8867" t="s">
        <v>44</v>
      </c>
    </row>
    <row r="8868" spans="1:28" x14ac:dyDescent="0.25">
      <c r="A8868" t="s">
        <v>13899</v>
      </c>
      <c r="B8868" s="1">
        <v>46010</v>
      </c>
      <c r="C8868" t="s">
        <v>7851</v>
      </c>
      <c r="D8868" t="s">
        <v>7852</v>
      </c>
      <c r="E8868">
        <v>24</v>
      </c>
      <c r="F8868" t="s">
        <v>111</v>
      </c>
      <c r="G8868" t="s">
        <v>101</v>
      </c>
      <c r="H8868" t="s">
        <v>102</v>
      </c>
      <c r="I8868" t="s">
        <v>103</v>
      </c>
      <c r="J8868" t="s">
        <v>104</v>
      </c>
      <c r="K8868">
        <v>2</v>
      </c>
      <c r="L8868" s="2">
        <v>1800</v>
      </c>
      <c r="M8868">
        <v>10</v>
      </c>
      <c r="N8868" s="2">
        <v>3600</v>
      </c>
      <c r="O8868" s="2">
        <v>360</v>
      </c>
      <c r="P8868" s="2">
        <v>3240</v>
      </c>
      <c r="Q8868" s="2">
        <v>2411.11</v>
      </c>
      <c r="R8868" s="2">
        <v>828.89</v>
      </c>
      <c r="S8868" t="s">
        <v>64</v>
      </c>
      <c r="T8868" t="s">
        <v>105</v>
      </c>
      <c r="U8868" t="s">
        <v>106</v>
      </c>
      <c r="V8868" t="s">
        <v>39</v>
      </c>
      <c r="W8868" t="s">
        <v>83</v>
      </c>
      <c r="X8868" t="s">
        <v>97</v>
      </c>
      <c r="Y8868" t="s">
        <v>42</v>
      </c>
      <c r="Z8868" t="s">
        <v>43</v>
      </c>
      <c r="AA8868" t="s">
        <v>44</v>
      </c>
      <c r="AB8868" t="s">
        <v>44</v>
      </c>
    </row>
    <row r="8869" spans="1:28" x14ac:dyDescent="0.25">
      <c r="A8869" t="s">
        <v>13900</v>
      </c>
      <c r="B8869" s="1">
        <v>46010</v>
      </c>
      <c r="C8869" t="s">
        <v>10412</v>
      </c>
      <c r="D8869" t="s">
        <v>10413</v>
      </c>
      <c r="E8869">
        <v>51</v>
      </c>
      <c r="F8869" t="s">
        <v>31</v>
      </c>
      <c r="G8869" t="s">
        <v>176</v>
      </c>
      <c r="H8869" t="s">
        <v>177</v>
      </c>
      <c r="I8869" t="s">
        <v>34</v>
      </c>
      <c r="J8869" t="s">
        <v>35</v>
      </c>
      <c r="K8869">
        <v>4</v>
      </c>
      <c r="L8869" s="2">
        <v>6500</v>
      </c>
      <c r="M8869">
        <v>10</v>
      </c>
      <c r="N8869" s="2">
        <v>26000</v>
      </c>
      <c r="O8869" s="2">
        <v>2600</v>
      </c>
      <c r="P8869" s="2">
        <v>23400</v>
      </c>
      <c r="Q8869" s="2">
        <v>15458.48</v>
      </c>
      <c r="R8869" s="2">
        <v>7941.52</v>
      </c>
      <c r="S8869" t="s">
        <v>53</v>
      </c>
      <c r="T8869" t="s">
        <v>37</v>
      </c>
      <c r="U8869" t="s">
        <v>38</v>
      </c>
      <c r="V8869" t="s">
        <v>39</v>
      </c>
      <c r="W8869" t="s">
        <v>92</v>
      </c>
      <c r="X8869" t="s">
        <v>97</v>
      </c>
      <c r="Y8869" t="s">
        <v>56</v>
      </c>
      <c r="Z8869" t="s">
        <v>43</v>
      </c>
      <c r="AA8869" t="s">
        <v>44</v>
      </c>
      <c r="AB8869" t="s">
        <v>44</v>
      </c>
    </row>
    <row r="8870" spans="1:28" x14ac:dyDescent="0.25">
      <c r="A8870" t="s">
        <v>13901</v>
      </c>
      <c r="B8870" s="1">
        <v>46010</v>
      </c>
      <c r="C8870" t="s">
        <v>6694</v>
      </c>
      <c r="D8870" t="s">
        <v>6695</v>
      </c>
      <c r="E8870">
        <v>45</v>
      </c>
      <c r="F8870" t="s">
        <v>48</v>
      </c>
      <c r="G8870" t="s">
        <v>298</v>
      </c>
      <c r="H8870" t="s">
        <v>299</v>
      </c>
      <c r="I8870" t="s">
        <v>103</v>
      </c>
      <c r="J8870" t="s">
        <v>104</v>
      </c>
      <c r="K8870">
        <v>2</v>
      </c>
      <c r="L8870" s="2">
        <v>700</v>
      </c>
      <c r="M8870">
        <v>5</v>
      </c>
      <c r="N8870" s="2">
        <v>1400</v>
      </c>
      <c r="O8870" s="2">
        <v>70</v>
      </c>
      <c r="P8870" s="2">
        <v>1330</v>
      </c>
      <c r="Q8870" s="2">
        <v>824.36</v>
      </c>
      <c r="R8870" s="2">
        <v>505.64</v>
      </c>
      <c r="S8870" t="s">
        <v>36</v>
      </c>
      <c r="T8870" t="s">
        <v>136</v>
      </c>
      <c r="U8870" t="s">
        <v>38</v>
      </c>
      <c r="V8870" t="s">
        <v>39</v>
      </c>
      <c r="W8870" t="s">
        <v>92</v>
      </c>
      <c r="X8870" t="s">
        <v>67</v>
      </c>
      <c r="Y8870" t="s">
        <v>56</v>
      </c>
      <c r="Z8870" t="s">
        <v>223</v>
      </c>
      <c r="AA8870" t="s">
        <v>44</v>
      </c>
      <c r="AB8870" t="s">
        <v>68</v>
      </c>
    </row>
    <row r="8871" spans="1:28" x14ac:dyDescent="0.25">
      <c r="A8871" t="s">
        <v>13902</v>
      </c>
      <c r="B8871" s="1">
        <v>46010</v>
      </c>
      <c r="C8871" t="s">
        <v>2007</v>
      </c>
      <c r="D8871" t="s">
        <v>2008</v>
      </c>
      <c r="E8871">
        <v>36</v>
      </c>
      <c r="F8871" t="s">
        <v>111</v>
      </c>
      <c r="G8871" t="s">
        <v>298</v>
      </c>
      <c r="H8871" t="s">
        <v>299</v>
      </c>
      <c r="I8871" t="s">
        <v>103</v>
      </c>
      <c r="J8871" t="s">
        <v>104</v>
      </c>
      <c r="K8871">
        <v>4</v>
      </c>
      <c r="L8871" s="2">
        <v>700</v>
      </c>
      <c r="M8871">
        <v>25</v>
      </c>
      <c r="N8871" s="2">
        <v>2800</v>
      </c>
      <c r="O8871" s="2">
        <v>700</v>
      </c>
      <c r="P8871" s="2">
        <v>2100</v>
      </c>
      <c r="Q8871" s="2">
        <v>1703.67</v>
      </c>
      <c r="R8871" s="2">
        <v>396.33</v>
      </c>
      <c r="S8871" t="s">
        <v>53</v>
      </c>
      <c r="T8871" t="s">
        <v>90</v>
      </c>
      <c r="U8871" t="s">
        <v>91</v>
      </c>
      <c r="V8871" t="s">
        <v>39</v>
      </c>
      <c r="W8871" t="s">
        <v>66</v>
      </c>
      <c r="X8871" t="s">
        <v>41</v>
      </c>
      <c r="Y8871" t="s">
        <v>84</v>
      </c>
      <c r="Z8871" t="s">
        <v>43</v>
      </c>
      <c r="AA8871" t="s">
        <v>44</v>
      </c>
      <c r="AB8871" t="s">
        <v>44</v>
      </c>
    </row>
    <row r="8872" spans="1:28" x14ac:dyDescent="0.25">
      <c r="A8872" t="s">
        <v>13903</v>
      </c>
      <c r="B8872" s="1">
        <v>46010</v>
      </c>
      <c r="C8872" t="s">
        <v>464</v>
      </c>
      <c r="D8872" t="s">
        <v>465</v>
      </c>
      <c r="E8872">
        <v>34</v>
      </c>
      <c r="F8872" t="s">
        <v>111</v>
      </c>
      <c r="G8872" t="s">
        <v>318</v>
      </c>
      <c r="H8872" t="s">
        <v>319</v>
      </c>
      <c r="I8872" t="s">
        <v>34</v>
      </c>
      <c r="J8872" t="s">
        <v>190</v>
      </c>
      <c r="K8872">
        <v>1</v>
      </c>
      <c r="L8872" s="2">
        <v>2500</v>
      </c>
      <c r="M8872">
        <v>10</v>
      </c>
      <c r="N8872" s="2">
        <v>2500</v>
      </c>
      <c r="O8872" s="2">
        <v>250</v>
      </c>
      <c r="P8872" s="2">
        <v>2250</v>
      </c>
      <c r="Q8872" s="2">
        <v>1550.44</v>
      </c>
      <c r="R8872" s="2">
        <v>699.56</v>
      </c>
      <c r="S8872" t="s">
        <v>53</v>
      </c>
      <c r="T8872" t="s">
        <v>136</v>
      </c>
      <c r="U8872" t="s">
        <v>38</v>
      </c>
      <c r="V8872" t="s">
        <v>39</v>
      </c>
      <c r="W8872" t="s">
        <v>137</v>
      </c>
      <c r="X8872" t="s">
        <v>97</v>
      </c>
      <c r="Y8872" t="s">
        <v>56</v>
      </c>
      <c r="Z8872" t="s">
        <v>223</v>
      </c>
      <c r="AA8872" t="s">
        <v>44</v>
      </c>
      <c r="AB8872" t="s">
        <v>44</v>
      </c>
    </row>
    <row r="8873" spans="1:28" x14ac:dyDescent="0.25">
      <c r="A8873" t="s">
        <v>13904</v>
      </c>
      <c r="B8873" s="1">
        <v>46010</v>
      </c>
      <c r="C8873" t="s">
        <v>2152</v>
      </c>
      <c r="D8873" t="s">
        <v>2153</v>
      </c>
      <c r="E8873">
        <v>21</v>
      </c>
      <c r="F8873" t="s">
        <v>111</v>
      </c>
      <c r="G8873" t="s">
        <v>168</v>
      </c>
      <c r="H8873" t="s">
        <v>169</v>
      </c>
      <c r="I8873" t="s">
        <v>62</v>
      </c>
      <c r="J8873" t="s">
        <v>143</v>
      </c>
      <c r="K8873">
        <v>1</v>
      </c>
      <c r="L8873" s="2">
        <v>1800</v>
      </c>
      <c r="M8873">
        <v>15</v>
      </c>
      <c r="N8873" s="2">
        <v>1800</v>
      </c>
      <c r="O8873" s="2">
        <v>270</v>
      </c>
      <c r="P8873" s="2">
        <v>1530</v>
      </c>
      <c r="Q8873" s="2">
        <v>889.08</v>
      </c>
      <c r="R8873" s="2">
        <v>640.91999999999996</v>
      </c>
      <c r="S8873" t="s">
        <v>53</v>
      </c>
      <c r="T8873" t="s">
        <v>578</v>
      </c>
      <c r="U8873" t="s">
        <v>579</v>
      </c>
      <c r="V8873" t="s">
        <v>39</v>
      </c>
      <c r="W8873" t="s">
        <v>137</v>
      </c>
      <c r="X8873" t="s">
        <v>97</v>
      </c>
      <c r="Y8873" t="s">
        <v>56</v>
      </c>
      <c r="Z8873" t="s">
        <v>43</v>
      </c>
      <c r="AA8873" t="s">
        <v>44</v>
      </c>
      <c r="AB8873" t="s">
        <v>44</v>
      </c>
    </row>
    <row r="8874" spans="1:28" x14ac:dyDescent="0.25">
      <c r="A8874" t="s">
        <v>13905</v>
      </c>
      <c r="B8874" s="1">
        <v>46010</v>
      </c>
      <c r="C8874" t="s">
        <v>1491</v>
      </c>
      <c r="D8874" t="s">
        <v>1492</v>
      </c>
      <c r="E8874">
        <v>50</v>
      </c>
      <c r="F8874" t="s">
        <v>111</v>
      </c>
      <c r="G8874" t="s">
        <v>561</v>
      </c>
      <c r="H8874" t="s">
        <v>562</v>
      </c>
      <c r="I8874" t="s">
        <v>34</v>
      </c>
      <c r="J8874" t="s">
        <v>143</v>
      </c>
      <c r="K8874">
        <v>2</v>
      </c>
      <c r="L8874" s="2">
        <v>900</v>
      </c>
      <c r="M8874">
        <v>25</v>
      </c>
      <c r="N8874" s="2">
        <v>1800</v>
      </c>
      <c r="O8874" s="2">
        <v>450</v>
      </c>
      <c r="P8874" s="2">
        <v>1350</v>
      </c>
      <c r="Q8874" s="2">
        <v>918.21</v>
      </c>
      <c r="R8874" s="2">
        <v>431.79</v>
      </c>
      <c r="S8874" t="s">
        <v>53</v>
      </c>
      <c r="T8874" t="s">
        <v>105</v>
      </c>
      <c r="U8874" t="s">
        <v>106</v>
      </c>
      <c r="V8874" t="s">
        <v>39</v>
      </c>
      <c r="W8874" t="s">
        <v>137</v>
      </c>
      <c r="X8874" t="s">
        <v>41</v>
      </c>
      <c r="Y8874" t="s">
        <v>42</v>
      </c>
      <c r="Z8874" t="s">
        <v>43</v>
      </c>
      <c r="AA8874" t="s">
        <v>44</v>
      </c>
      <c r="AB8874" t="s">
        <v>44</v>
      </c>
    </row>
    <row r="8875" spans="1:28" x14ac:dyDescent="0.25">
      <c r="A8875" t="s">
        <v>13906</v>
      </c>
      <c r="B8875" s="1">
        <v>46010</v>
      </c>
      <c r="C8875" t="s">
        <v>6081</v>
      </c>
      <c r="D8875" t="s">
        <v>6082</v>
      </c>
      <c r="E8875">
        <v>43</v>
      </c>
      <c r="F8875" t="s">
        <v>111</v>
      </c>
      <c r="G8875" t="s">
        <v>119</v>
      </c>
      <c r="H8875" t="s">
        <v>120</v>
      </c>
      <c r="I8875" t="s">
        <v>62</v>
      </c>
      <c r="J8875" t="s">
        <v>121</v>
      </c>
      <c r="K8875">
        <v>2</v>
      </c>
      <c r="L8875" s="2">
        <v>4800</v>
      </c>
      <c r="M8875">
        <v>20</v>
      </c>
      <c r="N8875" s="2">
        <v>9600</v>
      </c>
      <c r="O8875" s="2">
        <v>1920</v>
      </c>
      <c r="P8875" s="2">
        <v>7680</v>
      </c>
      <c r="Q8875" s="2">
        <v>4964.01</v>
      </c>
      <c r="R8875" s="2">
        <v>2715.99</v>
      </c>
      <c r="S8875" t="s">
        <v>53</v>
      </c>
      <c r="T8875" t="s">
        <v>153</v>
      </c>
      <c r="U8875" t="s">
        <v>154</v>
      </c>
      <c r="V8875" t="s">
        <v>39</v>
      </c>
      <c r="W8875" t="s">
        <v>92</v>
      </c>
      <c r="X8875" t="s">
        <v>41</v>
      </c>
      <c r="Y8875" t="s">
        <v>56</v>
      </c>
      <c r="Z8875" t="s">
        <v>43</v>
      </c>
      <c r="AA8875" t="s">
        <v>44</v>
      </c>
      <c r="AB8875" t="s">
        <v>44</v>
      </c>
    </row>
    <row r="8876" spans="1:28" x14ac:dyDescent="0.25">
      <c r="A8876" t="s">
        <v>13907</v>
      </c>
      <c r="B8876" s="1">
        <v>46010</v>
      </c>
      <c r="C8876" t="s">
        <v>752</v>
      </c>
      <c r="D8876" t="s">
        <v>753</v>
      </c>
      <c r="E8876">
        <v>60</v>
      </c>
      <c r="F8876" t="s">
        <v>48</v>
      </c>
      <c r="G8876" t="s">
        <v>101</v>
      </c>
      <c r="H8876" t="s">
        <v>102</v>
      </c>
      <c r="I8876" t="s">
        <v>103</v>
      </c>
      <c r="J8876" t="s">
        <v>104</v>
      </c>
      <c r="K8876">
        <v>2</v>
      </c>
      <c r="L8876" s="2">
        <v>1800</v>
      </c>
      <c r="M8876">
        <v>10</v>
      </c>
      <c r="N8876" s="2">
        <v>3600</v>
      </c>
      <c r="O8876" s="2">
        <v>360</v>
      </c>
      <c r="P8876" s="2">
        <v>3240</v>
      </c>
      <c r="Q8876" s="2">
        <v>1891.77</v>
      </c>
      <c r="R8876" s="2">
        <v>1348.23</v>
      </c>
      <c r="S8876" t="s">
        <v>53</v>
      </c>
      <c r="T8876" t="s">
        <v>275</v>
      </c>
      <c r="U8876" t="s">
        <v>123</v>
      </c>
      <c r="V8876" t="s">
        <v>39</v>
      </c>
      <c r="W8876" t="s">
        <v>83</v>
      </c>
      <c r="X8876" t="s">
        <v>41</v>
      </c>
      <c r="Y8876" t="s">
        <v>56</v>
      </c>
      <c r="Z8876" t="s">
        <v>144</v>
      </c>
      <c r="AA8876" t="s">
        <v>44</v>
      </c>
      <c r="AB8876" t="s">
        <v>44</v>
      </c>
    </row>
    <row r="8877" spans="1:28" x14ac:dyDescent="0.25">
      <c r="A8877" t="s">
        <v>13908</v>
      </c>
      <c r="B8877" s="1">
        <v>46010</v>
      </c>
      <c r="C8877" t="s">
        <v>6328</v>
      </c>
      <c r="D8877" t="s">
        <v>6329</v>
      </c>
      <c r="E8877">
        <v>19</v>
      </c>
      <c r="F8877" t="s">
        <v>111</v>
      </c>
      <c r="G8877" t="s">
        <v>168</v>
      </c>
      <c r="H8877" t="s">
        <v>169</v>
      </c>
      <c r="I8877" t="s">
        <v>62</v>
      </c>
      <c r="J8877" t="s">
        <v>143</v>
      </c>
      <c r="K8877">
        <v>1</v>
      </c>
      <c r="L8877" s="2">
        <v>1800</v>
      </c>
      <c r="M8877">
        <v>0</v>
      </c>
      <c r="N8877" s="2">
        <v>1800</v>
      </c>
      <c r="O8877" s="2">
        <v>0</v>
      </c>
      <c r="P8877" s="2">
        <v>1800</v>
      </c>
      <c r="Q8877" s="2">
        <v>1347.82</v>
      </c>
      <c r="R8877" s="2">
        <v>452.18</v>
      </c>
      <c r="S8877" t="s">
        <v>36</v>
      </c>
      <c r="T8877" t="s">
        <v>222</v>
      </c>
      <c r="U8877" t="s">
        <v>38</v>
      </c>
      <c r="V8877" t="s">
        <v>39</v>
      </c>
      <c r="W8877" t="s">
        <v>92</v>
      </c>
      <c r="X8877" t="s">
        <v>97</v>
      </c>
      <c r="Y8877" t="s">
        <v>42</v>
      </c>
      <c r="Z8877" t="s">
        <v>43</v>
      </c>
      <c r="AA8877" t="s">
        <v>44</v>
      </c>
      <c r="AB8877" t="s">
        <v>44</v>
      </c>
    </row>
    <row r="8878" spans="1:28" x14ac:dyDescent="0.25">
      <c r="A8878" t="s">
        <v>13909</v>
      </c>
      <c r="B8878" s="1">
        <v>46010</v>
      </c>
      <c r="C8878" t="s">
        <v>11525</v>
      </c>
      <c r="D8878" t="s">
        <v>11526</v>
      </c>
      <c r="E8878">
        <v>32</v>
      </c>
      <c r="F8878" t="s">
        <v>111</v>
      </c>
      <c r="G8878" t="s">
        <v>72</v>
      </c>
      <c r="H8878" t="s">
        <v>73</v>
      </c>
      <c r="I8878" t="s">
        <v>74</v>
      </c>
      <c r="J8878" t="s">
        <v>75</v>
      </c>
      <c r="K8878">
        <v>5</v>
      </c>
      <c r="L8878" s="2">
        <v>2200</v>
      </c>
      <c r="M8878">
        <v>15</v>
      </c>
      <c r="N8878" s="2">
        <v>11000</v>
      </c>
      <c r="O8878" s="2">
        <v>1650</v>
      </c>
      <c r="P8878" s="2">
        <v>9350</v>
      </c>
      <c r="Q8878" s="2">
        <v>6945.74</v>
      </c>
      <c r="R8878" s="2">
        <v>2404.2600000000002</v>
      </c>
      <c r="S8878" t="s">
        <v>53</v>
      </c>
      <c r="T8878" t="s">
        <v>407</v>
      </c>
      <c r="U8878" t="s">
        <v>408</v>
      </c>
      <c r="V8878" t="s">
        <v>39</v>
      </c>
      <c r="W8878" t="s">
        <v>92</v>
      </c>
      <c r="X8878" t="s">
        <v>41</v>
      </c>
      <c r="Y8878" t="s">
        <v>56</v>
      </c>
      <c r="Z8878" t="s">
        <v>107</v>
      </c>
      <c r="AA8878" t="s">
        <v>44</v>
      </c>
      <c r="AB8878" t="s">
        <v>44</v>
      </c>
    </row>
    <row r="8879" spans="1:28" x14ac:dyDescent="0.25">
      <c r="A8879" t="s">
        <v>13910</v>
      </c>
      <c r="B8879" s="1">
        <v>46010</v>
      </c>
      <c r="C8879" t="s">
        <v>2210</v>
      </c>
      <c r="D8879" t="s">
        <v>2211</v>
      </c>
      <c r="E8879">
        <v>34</v>
      </c>
      <c r="F8879" t="s">
        <v>31</v>
      </c>
      <c r="G8879" t="s">
        <v>273</v>
      </c>
      <c r="H8879" t="s">
        <v>274</v>
      </c>
      <c r="I8879" t="s">
        <v>51</v>
      </c>
      <c r="J8879" t="s">
        <v>52</v>
      </c>
      <c r="K8879">
        <v>3</v>
      </c>
      <c r="L8879" s="2">
        <v>250</v>
      </c>
      <c r="M8879">
        <v>30</v>
      </c>
      <c r="N8879" s="2">
        <v>750</v>
      </c>
      <c r="O8879" s="2">
        <v>225</v>
      </c>
      <c r="P8879" s="2">
        <v>525</v>
      </c>
      <c r="Q8879" s="2">
        <v>352.26</v>
      </c>
      <c r="R8879" s="2">
        <v>172.74</v>
      </c>
      <c r="S8879" t="s">
        <v>36</v>
      </c>
      <c r="T8879" t="s">
        <v>222</v>
      </c>
      <c r="U8879" t="s">
        <v>38</v>
      </c>
      <c r="V8879" t="s">
        <v>39</v>
      </c>
      <c r="W8879" t="s">
        <v>92</v>
      </c>
      <c r="X8879" t="s">
        <v>97</v>
      </c>
      <c r="Y8879" t="s">
        <v>42</v>
      </c>
      <c r="Z8879" t="s">
        <v>43</v>
      </c>
      <c r="AA8879" t="s">
        <v>44</v>
      </c>
      <c r="AB8879" t="s">
        <v>44</v>
      </c>
    </row>
    <row r="8880" spans="1:28" x14ac:dyDescent="0.25">
      <c r="A8880" t="s">
        <v>13911</v>
      </c>
      <c r="B8880" s="1">
        <v>46011</v>
      </c>
      <c r="C8880" t="s">
        <v>6115</v>
      </c>
      <c r="D8880" t="s">
        <v>6116</v>
      </c>
      <c r="E8880">
        <v>20</v>
      </c>
      <c r="F8880" t="s">
        <v>48</v>
      </c>
      <c r="G8880" t="s">
        <v>280</v>
      </c>
      <c r="H8880" t="s">
        <v>281</v>
      </c>
      <c r="I8880" t="s">
        <v>62</v>
      </c>
      <c r="J8880" t="s">
        <v>190</v>
      </c>
      <c r="K8880">
        <v>4</v>
      </c>
      <c r="L8880" s="2">
        <v>700</v>
      </c>
      <c r="M8880">
        <v>0</v>
      </c>
      <c r="N8880" s="2">
        <v>2800</v>
      </c>
      <c r="O8880" s="2">
        <v>0</v>
      </c>
      <c r="P8880" s="2">
        <v>2800</v>
      </c>
      <c r="Q8880" s="2">
        <v>2217.9</v>
      </c>
      <c r="R8880" s="2">
        <v>582.1</v>
      </c>
      <c r="S8880" t="s">
        <v>53</v>
      </c>
      <c r="T8880" t="s">
        <v>114</v>
      </c>
      <c r="U8880" t="s">
        <v>115</v>
      </c>
      <c r="V8880" t="s">
        <v>39</v>
      </c>
      <c r="W8880" t="s">
        <v>137</v>
      </c>
      <c r="X8880" t="s">
        <v>41</v>
      </c>
      <c r="Y8880" t="s">
        <v>56</v>
      </c>
      <c r="Z8880" t="s">
        <v>43</v>
      </c>
      <c r="AA8880" t="s">
        <v>44</v>
      </c>
      <c r="AB8880" t="s">
        <v>44</v>
      </c>
    </row>
    <row r="8881" spans="1:28" x14ac:dyDescent="0.25">
      <c r="A8881" t="s">
        <v>13912</v>
      </c>
      <c r="B8881" s="1">
        <v>46011</v>
      </c>
      <c r="C8881" t="s">
        <v>479</v>
      </c>
      <c r="D8881" t="s">
        <v>480</v>
      </c>
      <c r="E8881">
        <v>25</v>
      </c>
      <c r="F8881" t="s">
        <v>31</v>
      </c>
      <c r="G8881" t="s">
        <v>60</v>
      </c>
      <c r="H8881" t="s">
        <v>61</v>
      </c>
      <c r="I8881" t="s">
        <v>62</v>
      </c>
      <c r="J8881" t="s">
        <v>63</v>
      </c>
      <c r="K8881">
        <v>1</v>
      </c>
      <c r="L8881" s="2">
        <v>3500</v>
      </c>
      <c r="M8881">
        <v>5</v>
      </c>
      <c r="N8881" s="2">
        <v>3500</v>
      </c>
      <c r="O8881" s="2">
        <v>175</v>
      </c>
      <c r="P8881" s="2">
        <v>3325</v>
      </c>
      <c r="Q8881" s="2">
        <v>2086.91</v>
      </c>
      <c r="R8881" s="2">
        <v>1238.0899999999999</v>
      </c>
      <c r="S8881" t="s">
        <v>36</v>
      </c>
      <c r="T8881" t="s">
        <v>275</v>
      </c>
      <c r="U8881" t="s">
        <v>123</v>
      </c>
      <c r="V8881" t="s">
        <v>39</v>
      </c>
      <c r="W8881" t="s">
        <v>66</v>
      </c>
      <c r="X8881" t="s">
        <v>97</v>
      </c>
      <c r="Y8881" t="s">
        <v>42</v>
      </c>
      <c r="Z8881" t="s">
        <v>223</v>
      </c>
      <c r="AA8881" t="s">
        <v>44</v>
      </c>
      <c r="AB8881" t="s">
        <v>44</v>
      </c>
    </row>
    <row r="8882" spans="1:28" x14ac:dyDescent="0.25">
      <c r="A8882" t="s">
        <v>13913</v>
      </c>
      <c r="B8882" s="1">
        <v>46011</v>
      </c>
      <c r="C8882" t="s">
        <v>2828</v>
      </c>
      <c r="D8882" t="s">
        <v>2829</v>
      </c>
      <c r="E8882">
        <v>42</v>
      </c>
      <c r="F8882" t="s">
        <v>31</v>
      </c>
      <c r="G8882" t="s">
        <v>119</v>
      </c>
      <c r="H8882" t="s">
        <v>120</v>
      </c>
      <c r="I8882" t="s">
        <v>62</v>
      </c>
      <c r="J8882" t="s">
        <v>121</v>
      </c>
      <c r="K8882">
        <v>2</v>
      </c>
      <c r="L8882" s="2">
        <v>4800</v>
      </c>
      <c r="M8882">
        <v>5</v>
      </c>
      <c r="N8882" s="2">
        <v>9600</v>
      </c>
      <c r="O8882" s="2">
        <v>480</v>
      </c>
      <c r="P8882" s="2">
        <v>9120</v>
      </c>
      <c r="Q8882" s="2">
        <v>5090.01</v>
      </c>
      <c r="R8882" s="2">
        <v>4029.99</v>
      </c>
      <c r="S8882" t="s">
        <v>53</v>
      </c>
      <c r="T8882" t="s">
        <v>96</v>
      </c>
      <c r="U8882" t="s">
        <v>96</v>
      </c>
      <c r="V8882" t="s">
        <v>39</v>
      </c>
      <c r="W8882" t="s">
        <v>137</v>
      </c>
      <c r="X8882" t="s">
        <v>67</v>
      </c>
      <c r="Y8882" t="s">
        <v>56</v>
      </c>
      <c r="Z8882" t="s">
        <v>43</v>
      </c>
      <c r="AA8882" t="s">
        <v>44</v>
      </c>
      <c r="AB8882" t="s">
        <v>44</v>
      </c>
    </row>
    <row r="8883" spans="1:28" x14ac:dyDescent="0.25">
      <c r="A8883" t="s">
        <v>13914</v>
      </c>
      <c r="B8883" s="1">
        <v>46011</v>
      </c>
      <c r="C8883" t="s">
        <v>442</v>
      </c>
      <c r="D8883" t="s">
        <v>443</v>
      </c>
      <c r="E8883">
        <v>39</v>
      </c>
      <c r="F8883" t="s">
        <v>48</v>
      </c>
      <c r="G8883" t="s">
        <v>352</v>
      </c>
      <c r="H8883" t="s">
        <v>353</v>
      </c>
      <c r="I8883" t="s">
        <v>103</v>
      </c>
      <c r="J8883" t="s">
        <v>104</v>
      </c>
      <c r="K8883">
        <v>2</v>
      </c>
      <c r="L8883" s="2">
        <v>850</v>
      </c>
      <c r="M8883">
        <v>25</v>
      </c>
      <c r="N8883" s="2">
        <v>1700</v>
      </c>
      <c r="O8883" s="2">
        <v>425</v>
      </c>
      <c r="P8883" s="2">
        <v>1275</v>
      </c>
      <c r="Q8883" s="2">
        <v>716.63</v>
      </c>
      <c r="R8883" s="2">
        <v>558.37</v>
      </c>
      <c r="S8883" t="s">
        <v>53</v>
      </c>
      <c r="T8883" t="s">
        <v>275</v>
      </c>
      <c r="U8883" t="s">
        <v>123</v>
      </c>
      <c r="V8883" t="s">
        <v>39</v>
      </c>
      <c r="W8883" t="s">
        <v>124</v>
      </c>
      <c r="X8883" t="s">
        <v>97</v>
      </c>
      <c r="Y8883" t="s">
        <v>56</v>
      </c>
      <c r="Z8883" t="s">
        <v>43</v>
      </c>
      <c r="AA8883" t="s">
        <v>44</v>
      </c>
      <c r="AB8883" t="s">
        <v>44</v>
      </c>
    </row>
    <row r="8884" spans="1:28" x14ac:dyDescent="0.25">
      <c r="A8884" t="s">
        <v>13915</v>
      </c>
      <c r="B8884" s="1">
        <v>46011</v>
      </c>
      <c r="C8884" t="s">
        <v>13572</v>
      </c>
      <c r="D8884" t="s">
        <v>13573</v>
      </c>
      <c r="E8884">
        <v>43</v>
      </c>
      <c r="F8884" t="s">
        <v>111</v>
      </c>
      <c r="G8884" t="s">
        <v>387</v>
      </c>
      <c r="H8884" t="s">
        <v>388</v>
      </c>
      <c r="I8884" t="s">
        <v>74</v>
      </c>
      <c r="J8884" t="s">
        <v>75</v>
      </c>
      <c r="K8884">
        <v>5</v>
      </c>
      <c r="L8884" s="2">
        <v>3200</v>
      </c>
      <c r="M8884">
        <v>0</v>
      </c>
      <c r="N8884" s="2">
        <v>16000</v>
      </c>
      <c r="O8884" s="2">
        <v>0</v>
      </c>
      <c r="P8884" s="2">
        <v>16000</v>
      </c>
      <c r="Q8884" s="2">
        <v>9385.9</v>
      </c>
      <c r="R8884" s="2">
        <v>6614.1</v>
      </c>
      <c r="S8884" t="s">
        <v>64</v>
      </c>
      <c r="T8884" t="s">
        <v>163</v>
      </c>
      <c r="U8884" t="s">
        <v>164</v>
      </c>
      <c r="V8884" t="s">
        <v>39</v>
      </c>
      <c r="W8884" t="s">
        <v>40</v>
      </c>
      <c r="X8884" t="s">
        <v>97</v>
      </c>
      <c r="Y8884" t="s">
        <v>42</v>
      </c>
      <c r="Z8884" t="s">
        <v>144</v>
      </c>
      <c r="AA8884" t="s">
        <v>68</v>
      </c>
      <c r="AB8884" t="s">
        <v>68</v>
      </c>
    </row>
    <row r="8885" spans="1:28" x14ac:dyDescent="0.25">
      <c r="A8885" t="s">
        <v>13916</v>
      </c>
      <c r="B8885" s="1">
        <v>46011</v>
      </c>
      <c r="C8885" t="s">
        <v>307</v>
      </c>
      <c r="D8885" t="s">
        <v>308</v>
      </c>
      <c r="E8885">
        <v>53</v>
      </c>
      <c r="F8885" t="s">
        <v>48</v>
      </c>
      <c r="G8885" t="s">
        <v>141</v>
      </c>
      <c r="H8885" t="s">
        <v>142</v>
      </c>
      <c r="I8885" t="s">
        <v>74</v>
      </c>
      <c r="J8885" t="s">
        <v>143</v>
      </c>
      <c r="K8885">
        <v>1</v>
      </c>
      <c r="L8885" s="2">
        <v>900</v>
      </c>
      <c r="M8885">
        <v>10</v>
      </c>
      <c r="N8885" s="2">
        <v>900</v>
      </c>
      <c r="O8885" s="2">
        <v>90</v>
      </c>
      <c r="P8885" s="2">
        <v>810</v>
      </c>
      <c r="Q8885" s="2">
        <v>514.27</v>
      </c>
      <c r="R8885" s="2">
        <v>295.73</v>
      </c>
      <c r="S8885" t="s">
        <v>64</v>
      </c>
      <c r="T8885" t="s">
        <v>65</v>
      </c>
      <c r="U8885" t="s">
        <v>65</v>
      </c>
      <c r="V8885" t="s">
        <v>39</v>
      </c>
      <c r="W8885" t="s">
        <v>83</v>
      </c>
      <c r="X8885" t="s">
        <v>67</v>
      </c>
      <c r="Y8885" t="s">
        <v>84</v>
      </c>
      <c r="Z8885" t="s">
        <v>43</v>
      </c>
      <c r="AA8885" t="s">
        <v>44</v>
      </c>
      <c r="AB8885" t="s">
        <v>44</v>
      </c>
    </row>
    <row r="8886" spans="1:28" x14ac:dyDescent="0.25">
      <c r="A8886" t="s">
        <v>13917</v>
      </c>
      <c r="B8886" s="1">
        <v>46011</v>
      </c>
      <c r="C8886" t="s">
        <v>4524</v>
      </c>
      <c r="D8886" t="s">
        <v>4525</v>
      </c>
      <c r="E8886">
        <v>59</v>
      </c>
      <c r="F8886" t="s">
        <v>111</v>
      </c>
      <c r="G8886" t="s">
        <v>366</v>
      </c>
      <c r="H8886" t="s">
        <v>367</v>
      </c>
      <c r="I8886" t="s">
        <v>34</v>
      </c>
      <c r="J8886" t="s">
        <v>130</v>
      </c>
      <c r="K8886">
        <v>2</v>
      </c>
      <c r="L8886" s="2">
        <v>14500</v>
      </c>
      <c r="M8886">
        <v>5</v>
      </c>
      <c r="N8886" s="2">
        <v>29000</v>
      </c>
      <c r="O8886" s="2">
        <v>1450</v>
      </c>
      <c r="P8886" s="2">
        <v>27550</v>
      </c>
      <c r="Q8886" s="2">
        <v>18948.09</v>
      </c>
      <c r="R8886" s="2">
        <v>8601.91</v>
      </c>
      <c r="S8886" t="s">
        <v>53</v>
      </c>
      <c r="T8886" t="s">
        <v>76</v>
      </c>
      <c r="U8886" t="s">
        <v>77</v>
      </c>
      <c r="V8886" t="s">
        <v>39</v>
      </c>
      <c r="W8886" t="s">
        <v>92</v>
      </c>
      <c r="X8886" t="s">
        <v>41</v>
      </c>
      <c r="Y8886" t="s">
        <v>56</v>
      </c>
      <c r="Z8886" t="s">
        <v>43</v>
      </c>
      <c r="AA8886" t="s">
        <v>44</v>
      </c>
      <c r="AB8886" t="s">
        <v>44</v>
      </c>
    </row>
    <row r="8887" spans="1:28" x14ac:dyDescent="0.25">
      <c r="A8887" t="s">
        <v>13918</v>
      </c>
      <c r="B8887" s="1">
        <v>46011</v>
      </c>
      <c r="C8887" t="s">
        <v>6721</v>
      </c>
      <c r="D8887" t="s">
        <v>6722</v>
      </c>
      <c r="E8887">
        <v>53</v>
      </c>
      <c r="F8887" t="s">
        <v>48</v>
      </c>
      <c r="G8887" t="s">
        <v>176</v>
      </c>
      <c r="H8887" t="s">
        <v>177</v>
      </c>
      <c r="I8887" t="s">
        <v>34</v>
      </c>
      <c r="J8887" t="s">
        <v>35</v>
      </c>
      <c r="K8887">
        <v>2</v>
      </c>
      <c r="L8887" s="2">
        <v>6500</v>
      </c>
      <c r="M8887">
        <v>15</v>
      </c>
      <c r="N8887" s="2">
        <v>13000</v>
      </c>
      <c r="O8887" s="2">
        <v>1950</v>
      </c>
      <c r="P8887" s="2">
        <v>11050</v>
      </c>
      <c r="Q8887" s="2">
        <v>7356.35</v>
      </c>
      <c r="R8887" s="2">
        <v>3693.65</v>
      </c>
      <c r="S8887" t="s">
        <v>36</v>
      </c>
      <c r="T8887" t="s">
        <v>163</v>
      </c>
      <c r="U8887" t="s">
        <v>164</v>
      </c>
      <c r="V8887" t="s">
        <v>39</v>
      </c>
      <c r="W8887" t="s">
        <v>137</v>
      </c>
      <c r="X8887" t="s">
        <v>97</v>
      </c>
      <c r="Y8887" t="s">
        <v>56</v>
      </c>
      <c r="Z8887" t="s">
        <v>43</v>
      </c>
      <c r="AA8887" t="s">
        <v>44</v>
      </c>
      <c r="AB8887" t="s">
        <v>68</v>
      </c>
    </row>
    <row r="8888" spans="1:28" x14ac:dyDescent="0.25">
      <c r="A8888" t="s">
        <v>13919</v>
      </c>
      <c r="B8888" s="1">
        <v>46011</v>
      </c>
      <c r="C8888" t="s">
        <v>9125</v>
      </c>
      <c r="D8888" t="s">
        <v>9126</v>
      </c>
      <c r="E8888">
        <v>35</v>
      </c>
      <c r="F8888" t="s">
        <v>31</v>
      </c>
      <c r="G8888" t="s">
        <v>168</v>
      </c>
      <c r="H8888" t="s">
        <v>169</v>
      </c>
      <c r="I8888" t="s">
        <v>62</v>
      </c>
      <c r="J8888" t="s">
        <v>143</v>
      </c>
      <c r="K8888">
        <v>1</v>
      </c>
      <c r="L8888" s="2">
        <v>1800</v>
      </c>
      <c r="M8888">
        <v>15</v>
      </c>
      <c r="N8888" s="2">
        <v>1800</v>
      </c>
      <c r="O8888" s="2">
        <v>270</v>
      </c>
      <c r="P8888" s="2">
        <v>1530</v>
      </c>
      <c r="Q8888" s="2">
        <v>1053.03</v>
      </c>
      <c r="R8888" s="2">
        <v>476.97</v>
      </c>
      <c r="S8888" t="s">
        <v>53</v>
      </c>
      <c r="T8888" t="s">
        <v>96</v>
      </c>
      <c r="U8888" t="s">
        <v>96</v>
      </c>
      <c r="V8888" t="s">
        <v>39</v>
      </c>
      <c r="W8888" t="s">
        <v>66</v>
      </c>
      <c r="X8888" t="s">
        <v>97</v>
      </c>
      <c r="Y8888" t="s">
        <v>56</v>
      </c>
      <c r="Z8888" t="s">
        <v>43</v>
      </c>
      <c r="AA8888" t="s">
        <v>44</v>
      </c>
      <c r="AB8888" t="s">
        <v>44</v>
      </c>
    </row>
    <row r="8889" spans="1:28" x14ac:dyDescent="0.25">
      <c r="A8889" t="s">
        <v>13920</v>
      </c>
      <c r="B8889" s="1">
        <v>46011</v>
      </c>
      <c r="C8889" t="s">
        <v>6819</v>
      </c>
      <c r="D8889" t="s">
        <v>6820</v>
      </c>
      <c r="E8889">
        <v>57</v>
      </c>
      <c r="F8889" t="s">
        <v>31</v>
      </c>
      <c r="G8889" t="s">
        <v>318</v>
      </c>
      <c r="H8889" t="s">
        <v>319</v>
      </c>
      <c r="I8889" t="s">
        <v>34</v>
      </c>
      <c r="J8889" t="s">
        <v>190</v>
      </c>
      <c r="K8889">
        <v>4</v>
      </c>
      <c r="L8889" s="2">
        <v>2500</v>
      </c>
      <c r="M8889">
        <v>15</v>
      </c>
      <c r="N8889" s="2">
        <v>10000</v>
      </c>
      <c r="O8889" s="2">
        <v>1500</v>
      </c>
      <c r="P8889" s="2">
        <v>8500</v>
      </c>
      <c r="Q8889" s="2">
        <v>6588.24</v>
      </c>
      <c r="R8889" s="2">
        <v>1911.76</v>
      </c>
      <c r="S8889" t="s">
        <v>64</v>
      </c>
      <c r="T8889" t="s">
        <v>96</v>
      </c>
      <c r="U8889" t="s">
        <v>96</v>
      </c>
      <c r="V8889" t="s">
        <v>39</v>
      </c>
      <c r="W8889" t="s">
        <v>40</v>
      </c>
      <c r="X8889" t="s">
        <v>97</v>
      </c>
      <c r="Y8889" t="s">
        <v>42</v>
      </c>
      <c r="Z8889" t="s">
        <v>223</v>
      </c>
      <c r="AA8889" t="s">
        <v>44</v>
      </c>
      <c r="AB8889" t="s">
        <v>44</v>
      </c>
    </row>
    <row r="8890" spans="1:28" x14ac:dyDescent="0.25">
      <c r="A8890" t="s">
        <v>13921</v>
      </c>
      <c r="B8890" s="1">
        <v>46011</v>
      </c>
      <c r="C8890" t="s">
        <v>2683</v>
      </c>
      <c r="D8890" t="s">
        <v>2684</v>
      </c>
      <c r="E8890">
        <v>41</v>
      </c>
      <c r="F8890" t="s">
        <v>31</v>
      </c>
      <c r="G8890" t="s">
        <v>141</v>
      </c>
      <c r="H8890" t="s">
        <v>142</v>
      </c>
      <c r="I8890" t="s">
        <v>74</v>
      </c>
      <c r="J8890" t="s">
        <v>143</v>
      </c>
      <c r="K8890">
        <v>4</v>
      </c>
      <c r="L8890" s="2">
        <v>900</v>
      </c>
      <c r="M8890">
        <v>10</v>
      </c>
      <c r="N8890" s="2">
        <v>3600</v>
      </c>
      <c r="O8890" s="2">
        <v>360</v>
      </c>
      <c r="P8890" s="2">
        <v>3240</v>
      </c>
      <c r="Q8890" s="2">
        <v>2128.65</v>
      </c>
      <c r="R8890" s="2">
        <v>1111.3499999999999</v>
      </c>
      <c r="S8890" t="s">
        <v>53</v>
      </c>
      <c r="T8890" t="s">
        <v>136</v>
      </c>
      <c r="U8890" t="s">
        <v>38</v>
      </c>
      <c r="V8890" t="s">
        <v>39</v>
      </c>
      <c r="W8890" t="s">
        <v>92</v>
      </c>
      <c r="X8890" t="s">
        <v>41</v>
      </c>
      <c r="Y8890" t="s">
        <v>56</v>
      </c>
      <c r="Z8890" t="s">
        <v>43</v>
      </c>
      <c r="AA8890" t="s">
        <v>44</v>
      </c>
      <c r="AB8890" t="s">
        <v>44</v>
      </c>
    </row>
    <row r="8891" spans="1:28" x14ac:dyDescent="0.25">
      <c r="A8891" t="s">
        <v>13922</v>
      </c>
      <c r="B8891" s="1">
        <v>46011</v>
      </c>
      <c r="C8891" t="s">
        <v>8362</v>
      </c>
      <c r="D8891" t="s">
        <v>8363</v>
      </c>
      <c r="E8891">
        <v>54</v>
      </c>
      <c r="F8891" t="s">
        <v>111</v>
      </c>
      <c r="G8891" t="s">
        <v>197</v>
      </c>
      <c r="H8891" t="s">
        <v>198</v>
      </c>
      <c r="I8891" t="s">
        <v>74</v>
      </c>
      <c r="J8891" t="s">
        <v>75</v>
      </c>
      <c r="K8891">
        <v>2</v>
      </c>
      <c r="L8891" s="2">
        <v>2600</v>
      </c>
      <c r="M8891">
        <v>5</v>
      </c>
      <c r="N8891" s="2">
        <v>5200</v>
      </c>
      <c r="O8891" s="2">
        <v>260</v>
      </c>
      <c r="P8891" s="2">
        <v>4940</v>
      </c>
      <c r="Q8891" s="2">
        <v>3425.54</v>
      </c>
      <c r="R8891" s="2">
        <v>1514.46</v>
      </c>
      <c r="S8891" t="s">
        <v>64</v>
      </c>
      <c r="T8891" t="s">
        <v>105</v>
      </c>
      <c r="U8891" t="s">
        <v>106</v>
      </c>
      <c r="V8891" t="s">
        <v>39</v>
      </c>
      <c r="W8891" t="s">
        <v>92</v>
      </c>
      <c r="X8891" t="s">
        <v>41</v>
      </c>
      <c r="Y8891" t="s">
        <v>56</v>
      </c>
      <c r="Z8891" t="s">
        <v>43</v>
      </c>
      <c r="AA8891" t="s">
        <v>44</v>
      </c>
      <c r="AB8891" t="s">
        <v>44</v>
      </c>
    </row>
    <row r="8892" spans="1:28" x14ac:dyDescent="0.25">
      <c r="A8892" t="s">
        <v>13923</v>
      </c>
      <c r="B8892" s="1">
        <v>46011</v>
      </c>
      <c r="C8892" t="s">
        <v>8075</v>
      </c>
      <c r="D8892" t="s">
        <v>8076</v>
      </c>
      <c r="E8892">
        <v>24</v>
      </c>
      <c r="F8892" t="s">
        <v>48</v>
      </c>
      <c r="G8892" t="s">
        <v>352</v>
      </c>
      <c r="H8892" t="s">
        <v>353</v>
      </c>
      <c r="I8892" t="s">
        <v>103</v>
      </c>
      <c r="J8892" t="s">
        <v>104</v>
      </c>
      <c r="K8892">
        <v>1</v>
      </c>
      <c r="L8892" s="2">
        <v>850</v>
      </c>
      <c r="M8892">
        <v>15</v>
      </c>
      <c r="N8892" s="2">
        <v>850</v>
      </c>
      <c r="O8892" s="2">
        <v>127.5</v>
      </c>
      <c r="P8892" s="2">
        <v>722.5</v>
      </c>
      <c r="Q8892" s="2">
        <v>512.17999999999995</v>
      </c>
      <c r="R8892" s="2">
        <v>210.32</v>
      </c>
      <c r="S8892" t="s">
        <v>36</v>
      </c>
      <c r="T8892" t="s">
        <v>578</v>
      </c>
      <c r="U8892" t="s">
        <v>579</v>
      </c>
      <c r="V8892" t="s">
        <v>39</v>
      </c>
      <c r="W8892" t="s">
        <v>137</v>
      </c>
      <c r="X8892" t="s">
        <v>97</v>
      </c>
      <c r="Y8892" t="s">
        <v>56</v>
      </c>
      <c r="Z8892" t="s">
        <v>43</v>
      </c>
      <c r="AA8892" t="s">
        <v>44</v>
      </c>
      <c r="AB8892" t="s">
        <v>68</v>
      </c>
    </row>
    <row r="8893" spans="1:28" x14ac:dyDescent="0.25">
      <c r="A8893" t="s">
        <v>13924</v>
      </c>
      <c r="B8893" s="1">
        <v>46011</v>
      </c>
      <c r="C8893" t="s">
        <v>4037</v>
      </c>
      <c r="D8893" t="s">
        <v>4038</v>
      </c>
      <c r="E8893">
        <v>52</v>
      </c>
      <c r="F8893" t="s">
        <v>31</v>
      </c>
      <c r="G8893" t="s">
        <v>243</v>
      </c>
      <c r="H8893" t="s">
        <v>244</v>
      </c>
      <c r="I8893" t="s">
        <v>103</v>
      </c>
      <c r="J8893" t="s">
        <v>104</v>
      </c>
      <c r="K8893">
        <v>4</v>
      </c>
      <c r="L8893" s="2">
        <v>450</v>
      </c>
      <c r="M8893">
        <v>0</v>
      </c>
      <c r="N8893" s="2">
        <v>1800</v>
      </c>
      <c r="O8893" s="2">
        <v>0</v>
      </c>
      <c r="P8893" s="2">
        <v>1800</v>
      </c>
      <c r="Q8893" s="2">
        <v>1179.03</v>
      </c>
      <c r="R8893" s="2">
        <v>620.97</v>
      </c>
      <c r="S8893" t="s">
        <v>64</v>
      </c>
      <c r="T8893" t="s">
        <v>275</v>
      </c>
      <c r="U8893" t="s">
        <v>123</v>
      </c>
      <c r="V8893" t="s">
        <v>39</v>
      </c>
      <c r="W8893" t="s">
        <v>66</v>
      </c>
      <c r="X8893" t="s">
        <v>97</v>
      </c>
      <c r="Y8893" t="s">
        <v>56</v>
      </c>
      <c r="Z8893" t="s">
        <v>43</v>
      </c>
      <c r="AA8893" t="s">
        <v>44</v>
      </c>
      <c r="AB8893" t="s">
        <v>44</v>
      </c>
    </row>
    <row r="8894" spans="1:28" x14ac:dyDescent="0.25">
      <c r="A8894" t="s">
        <v>13925</v>
      </c>
      <c r="B8894" s="1">
        <v>46011</v>
      </c>
      <c r="C8894" t="s">
        <v>13641</v>
      </c>
      <c r="D8894" t="s">
        <v>13642</v>
      </c>
      <c r="E8894">
        <v>59</v>
      </c>
      <c r="F8894" t="s">
        <v>111</v>
      </c>
      <c r="G8894" t="s">
        <v>273</v>
      </c>
      <c r="H8894" t="s">
        <v>274</v>
      </c>
      <c r="I8894" t="s">
        <v>51</v>
      </c>
      <c r="J8894" t="s">
        <v>52</v>
      </c>
      <c r="K8894">
        <v>1</v>
      </c>
      <c r="L8894" s="2">
        <v>250</v>
      </c>
      <c r="M8894">
        <v>25</v>
      </c>
      <c r="N8894" s="2">
        <v>250</v>
      </c>
      <c r="O8894" s="2">
        <v>62.5</v>
      </c>
      <c r="P8894" s="2">
        <v>187.5</v>
      </c>
      <c r="Q8894" s="2">
        <v>135.55000000000001</v>
      </c>
      <c r="R8894" s="2">
        <v>51.95</v>
      </c>
      <c r="S8894" t="s">
        <v>64</v>
      </c>
      <c r="T8894" t="s">
        <v>290</v>
      </c>
      <c r="U8894" t="s">
        <v>291</v>
      </c>
      <c r="V8894" t="s">
        <v>39</v>
      </c>
      <c r="W8894" t="s">
        <v>124</v>
      </c>
      <c r="X8894" t="s">
        <v>97</v>
      </c>
      <c r="Y8894" t="s">
        <v>56</v>
      </c>
      <c r="Z8894" t="s">
        <v>43</v>
      </c>
      <c r="AA8894" t="s">
        <v>44</v>
      </c>
      <c r="AB8894" t="s">
        <v>44</v>
      </c>
    </row>
    <row r="8895" spans="1:28" x14ac:dyDescent="0.25">
      <c r="A8895" t="s">
        <v>13926</v>
      </c>
      <c r="B8895" s="1">
        <v>46011</v>
      </c>
      <c r="C8895" t="s">
        <v>3574</v>
      </c>
      <c r="D8895" t="s">
        <v>3575</v>
      </c>
      <c r="E8895">
        <v>47</v>
      </c>
      <c r="F8895" t="s">
        <v>48</v>
      </c>
      <c r="G8895" t="s">
        <v>128</v>
      </c>
      <c r="H8895" t="s">
        <v>129</v>
      </c>
      <c r="I8895" t="s">
        <v>74</v>
      </c>
      <c r="J8895" t="s">
        <v>130</v>
      </c>
      <c r="K8895">
        <v>2</v>
      </c>
      <c r="L8895" s="2">
        <v>1700</v>
      </c>
      <c r="M8895">
        <v>10</v>
      </c>
      <c r="N8895" s="2">
        <v>3400</v>
      </c>
      <c r="O8895" s="2">
        <v>340</v>
      </c>
      <c r="P8895" s="2">
        <v>3060</v>
      </c>
      <c r="Q8895" s="2">
        <v>2271.29</v>
      </c>
      <c r="R8895" s="2">
        <v>788.71</v>
      </c>
      <c r="S8895" t="s">
        <v>53</v>
      </c>
      <c r="T8895" t="s">
        <v>153</v>
      </c>
      <c r="U8895" t="s">
        <v>154</v>
      </c>
      <c r="V8895" t="s">
        <v>39</v>
      </c>
      <c r="W8895" t="s">
        <v>124</v>
      </c>
      <c r="X8895" t="s">
        <v>41</v>
      </c>
      <c r="Y8895" t="s">
        <v>84</v>
      </c>
      <c r="Z8895" t="s">
        <v>223</v>
      </c>
      <c r="AA8895" t="s">
        <v>44</v>
      </c>
      <c r="AB8895" t="s">
        <v>44</v>
      </c>
    </row>
    <row r="8896" spans="1:28" x14ac:dyDescent="0.25">
      <c r="A8896" t="s">
        <v>13927</v>
      </c>
      <c r="B8896" s="1">
        <v>46011</v>
      </c>
      <c r="C8896" t="s">
        <v>7374</v>
      </c>
      <c r="D8896" t="s">
        <v>7375</v>
      </c>
      <c r="E8896">
        <v>51</v>
      </c>
      <c r="F8896" t="s">
        <v>31</v>
      </c>
      <c r="G8896" t="s">
        <v>217</v>
      </c>
      <c r="H8896" t="s">
        <v>218</v>
      </c>
      <c r="I8896" t="s">
        <v>34</v>
      </c>
      <c r="J8896" t="s">
        <v>130</v>
      </c>
      <c r="K8896">
        <v>2</v>
      </c>
      <c r="L8896" s="2">
        <v>28000</v>
      </c>
      <c r="M8896">
        <v>5</v>
      </c>
      <c r="N8896" s="2">
        <v>56000</v>
      </c>
      <c r="O8896" s="2">
        <v>2800</v>
      </c>
      <c r="P8896" s="2">
        <v>53200</v>
      </c>
      <c r="Q8896" s="2">
        <v>41000.35</v>
      </c>
      <c r="R8896" s="2">
        <v>12199.65</v>
      </c>
      <c r="S8896" t="s">
        <v>53</v>
      </c>
      <c r="T8896" t="s">
        <v>290</v>
      </c>
      <c r="U8896" t="s">
        <v>291</v>
      </c>
      <c r="V8896" t="s">
        <v>39</v>
      </c>
      <c r="W8896" t="s">
        <v>92</v>
      </c>
      <c r="X8896" t="s">
        <v>41</v>
      </c>
      <c r="Y8896" t="s">
        <v>56</v>
      </c>
      <c r="Z8896" t="s">
        <v>43</v>
      </c>
      <c r="AA8896" t="s">
        <v>68</v>
      </c>
      <c r="AB8896" t="s">
        <v>44</v>
      </c>
    </row>
    <row r="8897" spans="1:28" x14ac:dyDescent="0.25">
      <c r="A8897" t="s">
        <v>13928</v>
      </c>
      <c r="B8897" s="1">
        <v>46011</v>
      </c>
      <c r="C8897" t="s">
        <v>9252</v>
      </c>
      <c r="D8897" t="s">
        <v>9253</v>
      </c>
      <c r="E8897">
        <v>42</v>
      </c>
      <c r="F8897" t="s">
        <v>31</v>
      </c>
      <c r="G8897" t="s">
        <v>32</v>
      </c>
      <c r="H8897" t="s">
        <v>33</v>
      </c>
      <c r="I8897" t="s">
        <v>34</v>
      </c>
      <c r="J8897" t="s">
        <v>35</v>
      </c>
      <c r="K8897">
        <v>1</v>
      </c>
      <c r="L8897" s="2">
        <v>55000</v>
      </c>
      <c r="M8897">
        <v>5</v>
      </c>
      <c r="N8897" s="2">
        <v>55000</v>
      </c>
      <c r="O8897" s="2">
        <v>2750</v>
      </c>
      <c r="P8897" s="2">
        <v>52250</v>
      </c>
      <c r="Q8897" s="2">
        <v>39627.81</v>
      </c>
      <c r="R8897" s="2">
        <v>12622.19</v>
      </c>
      <c r="S8897" t="s">
        <v>53</v>
      </c>
      <c r="T8897" t="s">
        <v>65</v>
      </c>
      <c r="U8897" t="s">
        <v>65</v>
      </c>
      <c r="V8897" t="s">
        <v>39</v>
      </c>
      <c r="W8897" t="s">
        <v>40</v>
      </c>
      <c r="X8897" t="s">
        <v>97</v>
      </c>
      <c r="Y8897" t="s">
        <v>56</v>
      </c>
      <c r="Z8897" t="s">
        <v>223</v>
      </c>
      <c r="AA8897" t="s">
        <v>44</v>
      </c>
      <c r="AB8897" t="s">
        <v>44</v>
      </c>
    </row>
    <row r="8898" spans="1:28" x14ac:dyDescent="0.25">
      <c r="A8898" t="s">
        <v>13929</v>
      </c>
      <c r="B8898" s="1">
        <v>46012</v>
      </c>
      <c r="C8898" t="s">
        <v>5086</v>
      </c>
      <c r="D8898" t="s">
        <v>5087</v>
      </c>
      <c r="E8898">
        <v>54</v>
      </c>
      <c r="F8898" t="s">
        <v>31</v>
      </c>
      <c r="G8898" t="s">
        <v>344</v>
      </c>
      <c r="H8898" t="s">
        <v>345</v>
      </c>
      <c r="I8898" t="s">
        <v>34</v>
      </c>
      <c r="J8898" t="s">
        <v>121</v>
      </c>
      <c r="K8898">
        <v>2</v>
      </c>
      <c r="L8898" s="2">
        <v>1600</v>
      </c>
      <c r="M8898">
        <v>15</v>
      </c>
      <c r="N8898" s="2">
        <v>3200</v>
      </c>
      <c r="O8898" s="2">
        <v>480</v>
      </c>
      <c r="P8898" s="2">
        <v>2720</v>
      </c>
      <c r="Q8898" s="2">
        <v>1535.36</v>
      </c>
      <c r="R8898" s="2">
        <v>1184.6400000000001</v>
      </c>
      <c r="S8898" t="s">
        <v>36</v>
      </c>
      <c r="T8898" t="s">
        <v>136</v>
      </c>
      <c r="U8898" t="s">
        <v>38</v>
      </c>
      <c r="V8898" t="s">
        <v>39</v>
      </c>
      <c r="W8898" t="s">
        <v>137</v>
      </c>
      <c r="X8898" t="s">
        <v>67</v>
      </c>
      <c r="Y8898" t="s">
        <v>56</v>
      </c>
      <c r="Z8898" t="s">
        <v>43</v>
      </c>
      <c r="AA8898" t="s">
        <v>44</v>
      </c>
      <c r="AB8898" t="s">
        <v>44</v>
      </c>
    </row>
    <row r="8899" spans="1:28" x14ac:dyDescent="0.25">
      <c r="A8899" t="s">
        <v>13930</v>
      </c>
      <c r="B8899" s="1">
        <v>46012</v>
      </c>
      <c r="C8899" t="s">
        <v>4318</v>
      </c>
      <c r="D8899" t="s">
        <v>4319</v>
      </c>
      <c r="E8899">
        <v>25</v>
      </c>
      <c r="F8899" t="s">
        <v>48</v>
      </c>
      <c r="G8899" t="s">
        <v>112</v>
      </c>
      <c r="H8899" t="s">
        <v>113</v>
      </c>
      <c r="I8899" t="s">
        <v>103</v>
      </c>
      <c r="J8899" t="s">
        <v>104</v>
      </c>
      <c r="K8899">
        <v>1</v>
      </c>
      <c r="L8899" s="2">
        <v>650</v>
      </c>
      <c r="M8899">
        <v>20</v>
      </c>
      <c r="N8899" s="2">
        <v>650</v>
      </c>
      <c r="O8899" s="2">
        <v>130</v>
      </c>
      <c r="P8899" s="2">
        <v>520</v>
      </c>
      <c r="Q8899" s="2">
        <v>332.14</v>
      </c>
      <c r="R8899" s="2">
        <v>187.86</v>
      </c>
      <c r="S8899" t="s">
        <v>53</v>
      </c>
      <c r="T8899" t="s">
        <v>90</v>
      </c>
      <c r="U8899" t="s">
        <v>91</v>
      </c>
      <c r="V8899" t="s">
        <v>39</v>
      </c>
      <c r="W8899" t="s">
        <v>92</v>
      </c>
      <c r="X8899" t="s">
        <v>97</v>
      </c>
      <c r="Y8899" t="s">
        <v>56</v>
      </c>
      <c r="Z8899" t="s">
        <v>43</v>
      </c>
      <c r="AA8899" t="s">
        <v>44</v>
      </c>
      <c r="AB8899" t="s">
        <v>44</v>
      </c>
    </row>
    <row r="8900" spans="1:28" x14ac:dyDescent="0.25">
      <c r="A8900" t="s">
        <v>13931</v>
      </c>
      <c r="B8900" s="1">
        <v>46012</v>
      </c>
      <c r="C8900" t="s">
        <v>791</v>
      </c>
      <c r="D8900" t="s">
        <v>792</v>
      </c>
      <c r="E8900">
        <v>30</v>
      </c>
      <c r="F8900" t="s">
        <v>31</v>
      </c>
      <c r="G8900" t="s">
        <v>238</v>
      </c>
      <c r="H8900" t="s">
        <v>239</v>
      </c>
      <c r="I8900" t="s">
        <v>62</v>
      </c>
      <c r="J8900" t="s">
        <v>63</v>
      </c>
      <c r="K8900">
        <v>1</v>
      </c>
      <c r="L8900" s="2">
        <v>6500</v>
      </c>
      <c r="M8900">
        <v>10</v>
      </c>
      <c r="N8900" s="2">
        <v>6500</v>
      </c>
      <c r="O8900" s="2">
        <v>650</v>
      </c>
      <c r="P8900" s="2">
        <v>5850</v>
      </c>
      <c r="Q8900" s="2">
        <v>4339.3500000000004</v>
      </c>
      <c r="R8900" s="2">
        <v>1510.65</v>
      </c>
      <c r="S8900" t="s">
        <v>53</v>
      </c>
      <c r="T8900" t="s">
        <v>222</v>
      </c>
      <c r="U8900" t="s">
        <v>38</v>
      </c>
      <c r="V8900" t="s">
        <v>39</v>
      </c>
      <c r="W8900" t="s">
        <v>40</v>
      </c>
      <c r="X8900" t="s">
        <v>41</v>
      </c>
      <c r="Y8900" t="s">
        <v>42</v>
      </c>
      <c r="Z8900" t="s">
        <v>144</v>
      </c>
      <c r="AA8900" t="s">
        <v>44</v>
      </c>
      <c r="AB8900" t="s">
        <v>44</v>
      </c>
    </row>
    <row r="8901" spans="1:28" x14ac:dyDescent="0.25">
      <c r="A8901" t="s">
        <v>13932</v>
      </c>
      <c r="B8901" s="1">
        <v>46012</v>
      </c>
      <c r="C8901" t="s">
        <v>3641</v>
      </c>
      <c r="D8901" t="s">
        <v>3642</v>
      </c>
      <c r="E8901">
        <v>21</v>
      </c>
      <c r="F8901" t="s">
        <v>111</v>
      </c>
      <c r="G8901" t="s">
        <v>101</v>
      </c>
      <c r="H8901" t="s">
        <v>102</v>
      </c>
      <c r="I8901" t="s">
        <v>103</v>
      </c>
      <c r="J8901" t="s">
        <v>104</v>
      </c>
      <c r="K8901">
        <v>1</v>
      </c>
      <c r="L8901" s="2">
        <v>1800</v>
      </c>
      <c r="M8901">
        <v>0</v>
      </c>
      <c r="N8901" s="2">
        <v>1800</v>
      </c>
      <c r="O8901" s="2">
        <v>0</v>
      </c>
      <c r="P8901" s="2">
        <v>1800</v>
      </c>
      <c r="Q8901" s="2">
        <v>1386.8</v>
      </c>
      <c r="R8901" s="2">
        <v>413.2</v>
      </c>
      <c r="S8901" t="s">
        <v>53</v>
      </c>
      <c r="T8901" t="s">
        <v>398</v>
      </c>
      <c r="U8901" t="s">
        <v>399</v>
      </c>
      <c r="V8901" t="s">
        <v>39</v>
      </c>
      <c r="W8901" t="s">
        <v>66</v>
      </c>
      <c r="X8901" t="s">
        <v>97</v>
      </c>
      <c r="Y8901" t="s">
        <v>56</v>
      </c>
      <c r="Z8901" t="s">
        <v>43</v>
      </c>
      <c r="AA8901" t="s">
        <v>68</v>
      </c>
      <c r="AB8901" t="s">
        <v>44</v>
      </c>
    </row>
    <row r="8902" spans="1:28" x14ac:dyDescent="0.25">
      <c r="A8902" t="s">
        <v>13933</v>
      </c>
      <c r="B8902" s="1">
        <v>46012</v>
      </c>
      <c r="C8902" t="s">
        <v>2601</v>
      </c>
      <c r="D8902" t="s">
        <v>2602</v>
      </c>
      <c r="E8902">
        <v>23</v>
      </c>
      <c r="F8902" t="s">
        <v>31</v>
      </c>
      <c r="G8902" t="s">
        <v>197</v>
      </c>
      <c r="H8902" t="s">
        <v>198</v>
      </c>
      <c r="I8902" t="s">
        <v>74</v>
      </c>
      <c r="J8902" t="s">
        <v>75</v>
      </c>
      <c r="K8902">
        <v>6</v>
      </c>
      <c r="L8902" s="2">
        <v>2600</v>
      </c>
      <c r="M8902">
        <v>5</v>
      </c>
      <c r="N8902" s="2">
        <v>15600</v>
      </c>
      <c r="O8902" s="2">
        <v>780</v>
      </c>
      <c r="P8902" s="2">
        <v>14820</v>
      </c>
      <c r="Q8902" s="2">
        <v>8564.36</v>
      </c>
      <c r="R8902" s="2">
        <v>6255.64</v>
      </c>
      <c r="S8902" t="s">
        <v>53</v>
      </c>
      <c r="T8902" t="s">
        <v>54</v>
      </c>
      <c r="U8902" t="s">
        <v>55</v>
      </c>
      <c r="V8902" t="s">
        <v>39</v>
      </c>
      <c r="W8902" t="s">
        <v>137</v>
      </c>
      <c r="X8902" t="s">
        <v>67</v>
      </c>
      <c r="Y8902" t="s">
        <v>56</v>
      </c>
      <c r="Z8902" t="s">
        <v>107</v>
      </c>
      <c r="AA8902" t="s">
        <v>44</v>
      </c>
      <c r="AB8902" t="s">
        <v>44</v>
      </c>
    </row>
    <row r="8903" spans="1:28" x14ac:dyDescent="0.25">
      <c r="A8903" t="s">
        <v>13934</v>
      </c>
      <c r="B8903" s="1">
        <v>46012</v>
      </c>
      <c r="C8903" t="s">
        <v>6112</v>
      </c>
      <c r="D8903" t="s">
        <v>6113</v>
      </c>
      <c r="E8903">
        <v>55</v>
      </c>
      <c r="F8903" t="s">
        <v>111</v>
      </c>
      <c r="G8903" t="s">
        <v>141</v>
      </c>
      <c r="H8903" t="s">
        <v>142</v>
      </c>
      <c r="I8903" t="s">
        <v>74</v>
      </c>
      <c r="J8903" t="s">
        <v>143</v>
      </c>
      <c r="K8903">
        <v>3</v>
      </c>
      <c r="L8903" s="2">
        <v>900</v>
      </c>
      <c r="M8903">
        <v>25</v>
      </c>
      <c r="N8903" s="2">
        <v>2700</v>
      </c>
      <c r="O8903" s="2">
        <v>675</v>
      </c>
      <c r="P8903" s="2">
        <v>2025</v>
      </c>
      <c r="Q8903" s="2">
        <v>1374.6</v>
      </c>
      <c r="R8903" s="2">
        <v>650.4</v>
      </c>
      <c r="S8903" t="s">
        <v>53</v>
      </c>
      <c r="T8903" t="s">
        <v>136</v>
      </c>
      <c r="U8903" t="s">
        <v>38</v>
      </c>
      <c r="V8903" t="s">
        <v>39</v>
      </c>
      <c r="W8903" t="s">
        <v>92</v>
      </c>
      <c r="X8903" t="s">
        <v>67</v>
      </c>
      <c r="Y8903" t="s">
        <v>42</v>
      </c>
      <c r="Z8903" t="s">
        <v>43</v>
      </c>
      <c r="AA8903" t="s">
        <v>44</v>
      </c>
      <c r="AB8903" t="s">
        <v>44</v>
      </c>
    </row>
    <row r="8904" spans="1:28" x14ac:dyDescent="0.25">
      <c r="A8904" t="s">
        <v>13935</v>
      </c>
      <c r="B8904" s="1">
        <v>46012</v>
      </c>
      <c r="C8904" t="s">
        <v>932</v>
      </c>
      <c r="D8904" t="s">
        <v>933</v>
      </c>
      <c r="E8904">
        <v>60</v>
      </c>
      <c r="F8904" t="s">
        <v>111</v>
      </c>
      <c r="G8904" t="s">
        <v>238</v>
      </c>
      <c r="H8904" t="s">
        <v>239</v>
      </c>
      <c r="I8904" t="s">
        <v>62</v>
      </c>
      <c r="J8904" t="s">
        <v>63</v>
      </c>
      <c r="K8904">
        <v>1</v>
      </c>
      <c r="L8904" s="2">
        <v>6500</v>
      </c>
      <c r="M8904">
        <v>0</v>
      </c>
      <c r="N8904" s="2">
        <v>6500</v>
      </c>
      <c r="O8904" s="2">
        <v>0</v>
      </c>
      <c r="P8904" s="2">
        <v>6500</v>
      </c>
      <c r="Q8904" s="2">
        <v>3939.72</v>
      </c>
      <c r="R8904" s="2">
        <v>2560.2800000000002</v>
      </c>
      <c r="S8904" t="s">
        <v>64</v>
      </c>
      <c r="T8904" t="s">
        <v>90</v>
      </c>
      <c r="U8904" t="s">
        <v>91</v>
      </c>
      <c r="V8904" t="s">
        <v>39</v>
      </c>
      <c r="W8904" t="s">
        <v>40</v>
      </c>
      <c r="X8904" t="s">
        <v>41</v>
      </c>
      <c r="Y8904" t="s">
        <v>42</v>
      </c>
      <c r="Z8904" t="s">
        <v>43</v>
      </c>
      <c r="AA8904" t="s">
        <v>44</v>
      </c>
      <c r="AB8904" t="s">
        <v>44</v>
      </c>
    </row>
    <row r="8905" spans="1:28" x14ac:dyDescent="0.25">
      <c r="A8905" t="s">
        <v>13936</v>
      </c>
      <c r="B8905" s="1">
        <v>46012</v>
      </c>
      <c r="C8905" t="s">
        <v>2033</v>
      </c>
      <c r="D8905" t="s">
        <v>2034</v>
      </c>
      <c r="E8905">
        <v>33</v>
      </c>
      <c r="F8905" t="s">
        <v>111</v>
      </c>
      <c r="G8905" t="s">
        <v>176</v>
      </c>
      <c r="H8905" t="s">
        <v>177</v>
      </c>
      <c r="I8905" t="s">
        <v>34</v>
      </c>
      <c r="J8905" t="s">
        <v>35</v>
      </c>
      <c r="K8905">
        <v>1</v>
      </c>
      <c r="L8905" s="2">
        <v>6500</v>
      </c>
      <c r="M8905">
        <v>0</v>
      </c>
      <c r="N8905" s="2">
        <v>6500</v>
      </c>
      <c r="O8905" s="2">
        <v>0</v>
      </c>
      <c r="P8905" s="2">
        <v>6500</v>
      </c>
      <c r="Q8905" s="2">
        <v>5148.68</v>
      </c>
      <c r="R8905" s="2">
        <v>1351.32</v>
      </c>
      <c r="S8905" t="s">
        <v>36</v>
      </c>
      <c r="T8905" t="s">
        <v>122</v>
      </c>
      <c r="U8905" t="s">
        <v>123</v>
      </c>
      <c r="V8905" t="s">
        <v>39</v>
      </c>
      <c r="W8905" t="s">
        <v>137</v>
      </c>
      <c r="X8905" t="s">
        <v>97</v>
      </c>
      <c r="Y8905" t="s">
        <v>56</v>
      </c>
      <c r="Z8905" t="s">
        <v>43</v>
      </c>
      <c r="AA8905" t="s">
        <v>44</v>
      </c>
      <c r="AB8905" t="s">
        <v>44</v>
      </c>
    </row>
    <row r="8906" spans="1:28" x14ac:dyDescent="0.25">
      <c r="A8906" t="s">
        <v>13937</v>
      </c>
      <c r="B8906" s="1">
        <v>46012</v>
      </c>
      <c r="C8906" t="s">
        <v>6370</v>
      </c>
      <c r="D8906" t="s">
        <v>6371</v>
      </c>
      <c r="E8906">
        <v>53</v>
      </c>
      <c r="F8906" t="s">
        <v>31</v>
      </c>
      <c r="G8906" t="s">
        <v>280</v>
      </c>
      <c r="H8906" t="s">
        <v>281</v>
      </c>
      <c r="I8906" t="s">
        <v>62</v>
      </c>
      <c r="J8906" t="s">
        <v>190</v>
      </c>
      <c r="K8906">
        <v>3</v>
      </c>
      <c r="L8906" s="2">
        <v>700</v>
      </c>
      <c r="M8906">
        <v>0</v>
      </c>
      <c r="N8906" s="2">
        <v>2100</v>
      </c>
      <c r="O8906" s="2">
        <v>0</v>
      </c>
      <c r="P8906" s="2">
        <v>2100</v>
      </c>
      <c r="Q8906" s="2">
        <v>1474.06</v>
      </c>
      <c r="R8906" s="2">
        <v>625.94000000000005</v>
      </c>
      <c r="S8906" t="s">
        <v>36</v>
      </c>
      <c r="T8906" t="s">
        <v>275</v>
      </c>
      <c r="U8906" t="s">
        <v>123</v>
      </c>
      <c r="V8906" t="s">
        <v>39</v>
      </c>
      <c r="W8906" t="s">
        <v>40</v>
      </c>
      <c r="X8906" t="s">
        <v>97</v>
      </c>
      <c r="Y8906" t="s">
        <v>56</v>
      </c>
      <c r="Z8906" t="s">
        <v>43</v>
      </c>
      <c r="AA8906" t="s">
        <v>44</v>
      </c>
      <c r="AB8906" t="s">
        <v>44</v>
      </c>
    </row>
    <row r="8907" spans="1:28" x14ac:dyDescent="0.25">
      <c r="A8907" t="s">
        <v>13938</v>
      </c>
      <c r="B8907" s="1">
        <v>46012</v>
      </c>
      <c r="C8907" t="s">
        <v>11379</v>
      </c>
      <c r="D8907" t="s">
        <v>11380</v>
      </c>
      <c r="E8907">
        <v>27</v>
      </c>
      <c r="F8907" t="s">
        <v>48</v>
      </c>
      <c r="G8907" t="s">
        <v>81</v>
      </c>
      <c r="H8907" t="s">
        <v>82</v>
      </c>
      <c r="I8907" t="s">
        <v>51</v>
      </c>
      <c r="J8907" t="s">
        <v>52</v>
      </c>
      <c r="K8907">
        <v>1</v>
      </c>
      <c r="L8907" s="2">
        <v>600</v>
      </c>
      <c r="M8907">
        <v>25</v>
      </c>
      <c r="N8907" s="2">
        <v>600</v>
      </c>
      <c r="O8907" s="2">
        <v>150</v>
      </c>
      <c r="P8907" s="2">
        <v>450</v>
      </c>
      <c r="Q8907" s="2">
        <v>259.51</v>
      </c>
      <c r="R8907" s="2">
        <v>190.49</v>
      </c>
      <c r="S8907" t="s">
        <v>53</v>
      </c>
      <c r="T8907" t="s">
        <v>96</v>
      </c>
      <c r="U8907" t="s">
        <v>96</v>
      </c>
      <c r="V8907" t="s">
        <v>39</v>
      </c>
      <c r="W8907" t="s">
        <v>40</v>
      </c>
      <c r="X8907" t="s">
        <v>97</v>
      </c>
      <c r="Y8907" t="s">
        <v>56</v>
      </c>
      <c r="Z8907" t="s">
        <v>144</v>
      </c>
      <c r="AA8907" t="s">
        <v>44</v>
      </c>
      <c r="AB8907" t="s">
        <v>44</v>
      </c>
    </row>
    <row r="8908" spans="1:28" x14ac:dyDescent="0.25">
      <c r="A8908" t="s">
        <v>13939</v>
      </c>
      <c r="B8908" s="1">
        <v>46012</v>
      </c>
      <c r="C8908" t="s">
        <v>4399</v>
      </c>
      <c r="D8908" t="s">
        <v>4400</v>
      </c>
      <c r="E8908">
        <v>45</v>
      </c>
      <c r="F8908" t="s">
        <v>48</v>
      </c>
      <c r="G8908" t="s">
        <v>112</v>
      </c>
      <c r="H8908" t="s">
        <v>113</v>
      </c>
      <c r="I8908" t="s">
        <v>103</v>
      </c>
      <c r="J8908" t="s">
        <v>104</v>
      </c>
      <c r="K8908">
        <v>2</v>
      </c>
      <c r="L8908" s="2">
        <v>650</v>
      </c>
      <c r="M8908">
        <v>15</v>
      </c>
      <c r="N8908" s="2">
        <v>1300</v>
      </c>
      <c r="O8908" s="2">
        <v>195</v>
      </c>
      <c r="P8908" s="2">
        <v>1105</v>
      </c>
      <c r="Q8908" s="2">
        <v>820.25</v>
      </c>
      <c r="R8908" s="2">
        <v>284.75</v>
      </c>
      <c r="S8908" t="s">
        <v>53</v>
      </c>
      <c r="T8908" t="s">
        <v>263</v>
      </c>
      <c r="U8908" t="s">
        <v>91</v>
      </c>
      <c r="V8908" t="s">
        <v>39</v>
      </c>
      <c r="W8908" t="s">
        <v>66</v>
      </c>
      <c r="X8908" t="s">
        <v>67</v>
      </c>
      <c r="Y8908" t="s">
        <v>56</v>
      </c>
      <c r="Z8908" t="s">
        <v>107</v>
      </c>
      <c r="AA8908" t="s">
        <v>44</v>
      </c>
      <c r="AB8908" t="s">
        <v>44</v>
      </c>
    </row>
    <row r="8909" spans="1:28" x14ac:dyDescent="0.25">
      <c r="A8909" t="s">
        <v>13940</v>
      </c>
      <c r="B8909" s="1">
        <v>46012</v>
      </c>
      <c r="C8909" t="s">
        <v>917</v>
      </c>
      <c r="D8909" t="s">
        <v>918</v>
      </c>
      <c r="E8909">
        <v>32</v>
      </c>
      <c r="F8909" t="s">
        <v>48</v>
      </c>
      <c r="G8909" t="s">
        <v>344</v>
      </c>
      <c r="H8909" t="s">
        <v>345</v>
      </c>
      <c r="I8909" t="s">
        <v>34</v>
      </c>
      <c r="J8909" t="s">
        <v>121</v>
      </c>
      <c r="K8909">
        <v>1</v>
      </c>
      <c r="L8909" s="2">
        <v>1600</v>
      </c>
      <c r="M8909">
        <v>20</v>
      </c>
      <c r="N8909" s="2">
        <v>1600</v>
      </c>
      <c r="O8909" s="2">
        <v>320</v>
      </c>
      <c r="P8909" s="2">
        <v>1280</v>
      </c>
      <c r="Q8909" s="2">
        <v>975.81</v>
      </c>
      <c r="R8909" s="2">
        <v>304.19</v>
      </c>
      <c r="S8909" t="s">
        <v>36</v>
      </c>
      <c r="T8909" t="s">
        <v>96</v>
      </c>
      <c r="U8909" t="s">
        <v>96</v>
      </c>
      <c r="V8909" t="s">
        <v>39</v>
      </c>
      <c r="W8909" t="s">
        <v>83</v>
      </c>
      <c r="X8909" t="s">
        <v>41</v>
      </c>
      <c r="Y8909" t="s">
        <v>56</v>
      </c>
      <c r="Z8909" t="s">
        <v>43</v>
      </c>
      <c r="AA8909" t="s">
        <v>44</v>
      </c>
      <c r="AB8909" t="s">
        <v>44</v>
      </c>
    </row>
    <row r="8910" spans="1:28" x14ac:dyDescent="0.25">
      <c r="A8910" t="s">
        <v>13941</v>
      </c>
      <c r="B8910" s="1">
        <v>46012</v>
      </c>
      <c r="C8910" t="s">
        <v>5783</v>
      </c>
      <c r="D8910" t="s">
        <v>5784</v>
      </c>
      <c r="E8910">
        <v>19</v>
      </c>
      <c r="F8910" t="s">
        <v>48</v>
      </c>
      <c r="G8910" t="s">
        <v>81</v>
      </c>
      <c r="H8910" t="s">
        <v>82</v>
      </c>
      <c r="I8910" t="s">
        <v>51</v>
      </c>
      <c r="J8910" t="s">
        <v>52</v>
      </c>
      <c r="K8910">
        <v>5</v>
      </c>
      <c r="L8910" s="2">
        <v>600</v>
      </c>
      <c r="M8910">
        <v>20</v>
      </c>
      <c r="N8910" s="2">
        <v>3000</v>
      </c>
      <c r="O8910" s="2">
        <v>600</v>
      </c>
      <c r="P8910" s="2">
        <v>2400</v>
      </c>
      <c r="Q8910" s="2">
        <v>1742.63</v>
      </c>
      <c r="R8910" s="2">
        <v>657.37</v>
      </c>
      <c r="S8910" t="s">
        <v>64</v>
      </c>
      <c r="T8910" t="s">
        <v>65</v>
      </c>
      <c r="U8910" t="s">
        <v>65</v>
      </c>
      <c r="V8910" t="s">
        <v>39</v>
      </c>
      <c r="W8910" t="s">
        <v>83</v>
      </c>
      <c r="X8910" t="s">
        <v>41</v>
      </c>
      <c r="Y8910" t="s">
        <v>56</v>
      </c>
      <c r="Z8910" t="s">
        <v>43</v>
      </c>
      <c r="AA8910" t="s">
        <v>44</v>
      </c>
      <c r="AB8910" t="s">
        <v>44</v>
      </c>
    </row>
    <row r="8911" spans="1:28" x14ac:dyDescent="0.25">
      <c r="A8911" t="s">
        <v>13942</v>
      </c>
      <c r="B8911" s="1">
        <v>46012</v>
      </c>
      <c r="C8911" t="s">
        <v>6968</v>
      </c>
      <c r="D8911" t="s">
        <v>6969</v>
      </c>
      <c r="E8911">
        <v>37</v>
      </c>
      <c r="F8911" t="s">
        <v>48</v>
      </c>
      <c r="G8911" t="s">
        <v>119</v>
      </c>
      <c r="H8911" t="s">
        <v>120</v>
      </c>
      <c r="I8911" t="s">
        <v>62</v>
      </c>
      <c r="J8911" t="s">
        <v>121</v>
      </c>
      <c r="K8911">
        <v>4</v>
      </c>
      <c r="L8911" s="2">
        <v>4800</v>
      </c>
      <c r="M8911">
        <v>5</v>
      </c>
      <c r="N8911" s="2">
        <v>19200</v>
      </c>
      <c r="O8911" s="2">
        <v>960</v>
      </c>
      <c r="P8911" s="2">
        <v>18240</v>
      </c>
      <c r="Q8911" s="2">
        <v>11498.27</v>
      </c>
      <c r="R8911" s="2">
        <v>6741.73</v>
      </c>
      <c r="S8911" t="s">
        <v>53</v>
      </c>
      <c r="T8911" t="s">
        <v>105</v>
      </c>
      <c r="U8911" t="s">
        <v>106</v>
      </c>
      <c r="V8911" t="s">
        <v>39</v>
      </c>
      <c r="W8911" t="s">
        <v>124</v>
      </c>
      <c r="X8911" t="s">
        <v>41</v>
      </c>
      <c r="Y8911" t="s">
        <v>56</v>
      </c>
      <c r="Z8911" t="s">
        <v>43</v>
      </c>
      <c r="AA8911" t="s">
        <v>44</v>
      </c>
      <c r="AB8911" t="s">
        <v>44</v>
      </c>
    </row>
    <row r="8912" spans="1:28" x14ac:dyDescent="0.25">
      <c r="A8912" t="s">
        <v>13943</v>
      </c>
      <c r="B8912" s="1">
        <v>46012</v>
      </c>
      <c r="C8912" t="s">
        <v>3013</v>
      </c>
      <c r="D8912" t="s">
        <v>3014</v>
      </c>
      <c r="E8912">
        <v>48</v>
      </c>
      <c r="F8912" t="s">
        <v>48</v>
      </c>
      <c r="G8912" t="s">
        <v>88</v>
      </c>
      <c r="H8912" t="s">
        <v>89</v>
      </c>
      <c r="I8912" t="s">
        <v>62</v>
      </c>
      <c r="J8912" t="s">
        <v>63</v>
      </c>
      <c r="K8912">
        <v>1</v>
      </c>
      <c r="L8912" s="2">
        <v>4200</v>
      </c>
      <c r="M8912">
        <v>10</v>
      </c>
      <c r="N8912" s="2">
        <v>4200</v>
      </c>
      <c r="O8912" s="2">
        <v>420</v>
      </c>
      <c r="P8912" s="2">
        <v>3780</v>
      </c>
      <c r="Q8912" s="2">
        <v>2665.34</v>
      </c>
      <c r="R8912" s="2">
        <v>1114.6600000000001</v>
      </c>
      <c r="S8912" t="s">
        <v>64</v>
      </c>
      <c r="T8912" t="s">
        <v>96</v>
      </c>
      <c r="U8912" t="s">
        <v>96</v>
      </c>
      <c r="V8912" t="s">
        <v>39</v>
      </c>
      <c r="W8912" t="s">
        <v>66</v>
      </c>
      <c r="X8912" t="s">
        <v>97</v>
      </c>
      <c r="Y8912" t="s">
        <v>42</v>
      </c>
      <c r="Z8912" t="s">
        <v>43</v>
      </c>
      <c r="AA8912" t="s">
        <v>44</v>
      </c>
      <c r="AB8912" t="s">
        <v>44</v>
      </c>
    </row>
    <row r="8913" spans="1:28" x14ac:dyDescent="0.25">
      <c r="A8913" t="s">
        <v>13944</v>
      </c>
      <c r="B8913" s="1">
        <v>46012</v>
      </c>
      <c r="C8913" t="s">
        <v>12029</v>
      </c>
      <c r="D8913" t="s">
        <v>12030</v>
      </c>
      <c r="E8913">
        <v>31</v>
      </c>
      <c r="F8913" t="s">
        <v>111</v>
      </c>
      <c r="G8913" t="s">
        <v>207</v>
      </c>
      <c r="H8913" t="s">
        <v>208</v>
      </c>
      <c r="I8913" t="s">
        <v>34</v>
      </c>
      <c r="J8913" t="s">
        <v>143</v>
      </c>
      <c r="K8913">
        <v>2</v>
      </c>
      <c r="L8913" s="2">
        <v>18000</v>
      </c>
      <c r="M8913">
        <v>10</v>
      </c>
      <c r="N8913" s="2">
        <v>36000</v>
      </c>
      <c r="O8913" s="2">
        <v>3600</v>
      </c>
      <c r="P8913" s="2">
        <v>32400</v>
      </c>
      <c r="Q8913" s="2">
        <v>19545.97</v>
      </c>
      <c r="R8913" s="2">
        <v>12854.03</v>
      </c>
      <c r="S8913" t="s">
        <v>64</v>
      </c>
      <c r="T8913" t="s">
        <v>578</v>
      </c>
      <c r="U8913" t="s">
        <v>579</v>
      </c>
      <c r="V8913" t="s">
        <v>39</v>
      </c>
      <c r="W8913" t="s">
        <v>83</v>
      </c>
      <c r="X8913" t="s">
        <v>97</v>
      </c>
      <c r="Y8913" t="s">
        <v>56</v>
      </c>
      <c r="Z8913" t="s">
        <v>43</v>
      </c>
      <c r="AA8913" t="s">
        <v>44</v>
      </c>
      <c r="AB8913" t="s">
        <v>44</v>
      </c>
    </row>
    <row r="8914" spans="1:28" x14ac:dyDescent="0.25">
      <c r="A8914" t="s">
        <v>13945</v>
      </c>
      <c r="B8914" s="1">
        <v>46012</v>
      </c>
      <c r="C8914" t="s">
        <v>6721</v>
      </c>
      <c r="D8914" t="s">
        <v>6722</v>
      </c>
      <c r="E8914">
        <v>53</v>
      </c>
      <c r="F8914" t="s">
        <v>48</v>
      </c>
      <c r="G8914" t="s">
        <v>227</v>
      </c>
      <c r="H8914" t="s">
        <v>228</v>
      </c>
      <c r="I8914" t="s">
        <v>74</v>
      </c>
      <c r="J8914" t="s">
        <v>75</v>
      </c>
      <c r="K8914">
        <v>1</v>
      </c>
      <c r="L8914" s="2">
        <v>1400</v>
      </c>
      <c r="M8914">
        <v>5</v>
      </c>
      <c r="N8914" s="2">
        <v>1400</v>
      </c>
      <c r="O8914" s="2">
        <v>70</v>
      </c>
      <c r="P8914" s="2">
        <v>1330</v>
      </c>
      <c r="Q8914" s="2">
        <v>963.24</v>
      </c>
      <c r="R8914" s="2">
        <v>366.76</v>
      </c>
      <c r="S8914" t="s">
        <v>53</v>
      </c>
      <c r="T8914" t="s">
        <v>90</v>
      </c>
      <c r="U8914" t="s">
        <v>91</v>
      </c>
      <c r="V8914" t="s">
        <v>39</v>
      </c>
      <c r="W8914" t="s">
        <v>40</v>
      </c>
      <c r="X8914" t="s">
        <v>97</v>
      </c>
      <c r="Y8914" t="s">
        <v>56</v>
      </c>
      <c r="Z8914" t="s">
        <v>43</v>
      </c>
      <c r="AA8914" t="s">
        <v>44</v>
      </c>
      <c r="AB8914" t="s">
        <v>44</v>
      </c>
    </row>
    <row r="8915" spans="1:28" x14ac:dyDescent="0.25">
      <c r="A8915" t="s">
        <v>13946</v>
      </c>
      <c r="B8915" s="1">
        <v>46012</v>
      </c>
      <c r="C8915" t="s">
        <v>7676</v>
      </c>
      <c r="D8915" t="s">
        <v>7677</v>
      </c>
      <c r="E8915">
        <v>44</v>
      </c>
      <c r="F8915" t="s">
        <v>31</v>
      </c>
      <c r="G8915" t="s">
        <v>101</v>
      </c>
      <c r="H8915" t="s">
        <v>102</v>
      </c>
      <c r="I8915" t="s">
        <v>103</v>
      </c>
      <c r="J8915" t="s">
        <v>104</v>
      </c>
      <c r="K8915">
        <v>1</v>
      </c>
      <c r="L8915" s="2">
        <v>1800</v>
      </c>
      <c r="M8915">
        <v>10</v>
      </c>
      <c r="N8915" s="2">
        <v>1800</v>
      </c>
      <c r="O8915" s="2">
        <v>180</v>
      </c>
      <c r="P8915" s="2">
        <v>1620</v>
      </c>
      <c r="Q8915" s="2">
        <v>1235.57</v>
      </c>
      <c r="R8915" s="2">
        <v>384.43</v>
      </c>
      <c r="S8915" t="s">
        <v>53</v>
      </c>
      <c r="T8915" t="s">
        <v>65</v>
      </c>
      <c r="U8915" t="s">
        <v>65</v>
      </c>
      <c r="V8915" t="s">
        <v>39</v>
      </c>
      <c r="W8915" t="s">
        <v>137</v>
      </c>
      <c r="X8915" t="s">
        <v>97</v>
      </c>
      <c r="Y8915" t="s">
        <v>56</v>
      </c>
      <c r="Z8915" t="s">
        <v>508</v>
      </c>
      <c r="AA8915" t="s">
        <v>44</v>
      </c>
      <c r="AB8915" t="s">
        <v>44</v>
      </c>
    </row>
    <row r="8916" spans="1:28" x14ac:dyDescent="0.25">
      <c r="A8916" t="s">
        <v>13947</v>
      </c>
      <c r="B8916" s="1">
        <v>46013</v>
      </c>
      <c r="C8916" t="s">
        <v>13948</v>
      </c>
      <c r="D8916" t="s">
        <v>13949</v>
      </c>
      <c r="E8916">
        <v>44</v>
      </c>
      <c r="F8916" t="s">
        <v>48</v>
      </c>
      <c r="G8916" t="s">
        <v>81</v>
      </c>
      <c r="H8916" t="s">
        <v>82</v>
      </c>
      <c r="I8916" t="s">
        <v>51</v>
      </c>
      <c r="J8916" t="s">
        <v>52</v>
      </c>
      <c r="K8916">
        <v>2</v>
      </c>
      <c r="L8916" s="2">
        <v>600</v>
      </c>
      <c r="M8916">
        <v>5</v>
      </c>
      <c r="N8916" s="2">
        <v>1200</v>
      </c>
      <c r="O8916" s="2">
        <v>60</v>
      </c>
      <c r="P8916" s="2">
        <v>1140</v>
      </c>
      <c r="Q8916" s="2">
        <v>829.15</v>
      </c>
      <c r="R8916" s="2">
        <v>310.85000000000002</v>
      </c>
      <c r="S8916" t="s">
        <v>53</v>
      </c>
      <c r="T8916" t="s">
        <v>275</v>
      </c>
      <c r="U8916" t="s">
        <v>123</v>
      </c>
      <c r="V8916" t="s">
        <v>39</v>
      </c>
      <c r="W8916" t="s">
        <v>66</v>
      </c>
      <c r="X8916" t="s">
        <v>97</v>
      </c>
      <c r="Y8916" t="s">
        <v>56</v>
      </c>
      <c r="Z8916" t="s">
        <v>43</v>
      </c>
      <c r="AA8916" t="s">
        <v>44</v>
      </c>
      <c r="AB8916" t="s">
        <v>68</v>
      </c>
    </row>
    <row r="8917" spans="1:28" x14ac:dyDescent="0.25">
      <c r="A8917" t="s">
        <v>13950</v>
      </c>
      <c r="B8917" s="1">
        <v>46013</v>
      </c>
      <c r="C8917" t="s">
        <v>13663</v>
      </c>
      <c r="D8917" t="s">
        <v>13664</v>
      </c>
      <c r="E8917">
        <v>56</v>
      </c>
      <c r="F8917" t="s">
        <v>111</v>
      </c>
      <c r="G8917" t="s">
        <v>88</v>
      </c>
      <c r="H8917" t="s">
        <v>89</v>
      </c>
      <c r="I8917" t="s">
        <v>62</v>
      </c>
      <c r="J8917" t="s">
        <v>63</v>
      </c>
      <c r="K8917">
        <v>1</v>
      </c>
      <c r="L8917" s="2">
        <v>4200</v>
      </c>
      <c r="M8917">
        <v>0</v>
      </c>
      <c r="N8917" s="2">
        <v>4200</v>
      </c>
      <c r="O8917" s="2">
        <v>0</v>
      </c>
      <c r="P8917" s="2">
        <v>4200</v>
      </c>
      <c r="Q8917" s="2">
        <v>2725.02</v>
      </c>
      <c r="R8917" s="2">
        <v>1474.98</v>
      </c>
      <c r="S8917" t="s">
        <v>64</v>
      </c>
      <c r="T8917" t="s">
        <v>37</v>
      </c>
      <c r="U8917" t="s">
        <v>38</v>
      </c>
      <c r="V8917" t="s">
        <v>39</v>
      </c>
      <c r="W8917" t="s">
        <v>40</v>
      </c>
      <c r="X8917" t="s">
        <v>97</v>
      </c>
      <c r="Y8917" t="s">
        <v>56</v>
      </c>
      <c r="Z8917" t="s">
        <v>43</v>
      </c>
      <c r="AA8917" t="s">
        <v>44</v>
      </c>
      <c r="AB8917" t="s">
        <v>44</v>
      </c>
    </row>
    <row r="8918" spans="1:28" x14ac:dyDescent="0.25">
      <c r="A8918" t="s">
        <v>13951</v>
      </c>
      <c r="B8918" s="1">
        <v>46013</v>
      </c>
      <c r="C8918" t="s">
        <v>4969</v>
      </c>
      <c r="D8918" t="s">
        <v>4970</v>
      </c>
      <c r="E8918">
        <v>53</v>
      </c>
      <c r="F8918" t="s">
        <v>31</v>
      </c>
      <c r="G8918" t="s">
        <v>72</v>
      </c>
      <c r="H8918" t="s">
        <v>73</v>
      </c>
      <c r="I8918" t="s">
        <v>74</v>
      </c>
      <c r="J8918" t="s">
        <v>75</v>
      </c>
      <c r="K8918">
        <v>3</v>
      </c>
      <c r="L8918" s="2">
        <v>2200</v>
      </c>
      <c r="M8918">
        <v>0</v>
      </c>
      <c r="N8918" s="2">
        <v>6600</v>
      </c>
      <c r="O8918" s="2">
        <v>0</v>
      </c>
      <c r="P8918" s="2">
        <v>6600</v>
      </c>
      <c r="Q8918" s="2">
        <v>4122.6899999999996</v>
      </c>
      <c r="R8918" s="2">
        <v>2477.31</v>
      </c>
      <c r="S8918" t="s">
        <v>64</v>
      </c>
      <c r="T8918" t="s">
        <v>178</v>
      </c>
      <c r="U8918" t="s">
        <v>154</v>
      </c>
      <c r="V8918" t="s">
        <v>39</v>
      </c>
      <c r="W8918" t="s">
        <v>137</v>
      </c>
      <c r="X8918" t="s">
        <v>97</v>
      </c>
      <c r="Y8918" t="s">
        <v>56</v>
      </c>
      <c r="Z8918" t="s">
        <v>43</v>
      </c>
      <c r="AA8918" t="s">
        <v>44</v>
      </c>
      <c r="AB8918" t="s">
        <v>44</v>
      </c>
    </row>
    <row r="8919" spans="1:28" x14ac:dyDescent="0.25">
      <c r="A8919" t="s">
        <v>13952</v>
      </c>
      <c r="B8919" s="1">
        <v>46013</v>
      </c>
      <c r="C8919" t="s">
        <v>570</v>
      </c>
      <c r="D8919" t="s">
        <v>571</v>
      </c>
      <c r="E8919">
        <v>49</v>
      </c>
      <c r="F8919" t="s">
        <v>48</v>
      </c>
      <c r="G8919" t="s">
        <v>72</v>
      </c>
      <c r="H8919" t="s">
        <v>73</v>
      </c>
      <c r="I8919" t="s">
        <v>74</v>
      </c>
      <c r="J8919" t="s">
        <v>75</v>
      </c>
      <c r="K8919">
        <v>1</v>
      </c>
      <c r="L8919" s="2">
        <v>2200</v>
      </c>
      <c r="M8919">
        <v>15</v>
      </c>
      <c r="N8919" s="2">
        <v>2200</v>
      </c>
      <c r="O8919" s="2">
        <v>330</v>
      </c>
      <c r="P8919" s="2">
        <v>1870</v>
      </c>
      <c r="Q8919" s="2">
        <v>1351.15</v>
      </c>
      <c r="R8919" s="2">
        <v>518.85</v>
      </c>
      <c r="S8919" t="s">
        <v>53</v>
      </c>
      <c r="T8919" t="s">
        <v>578</v>
      </c>
      <c r="U8919" t="s">
        <v>579</v>
      </c>
      <c r="V8919" t="s">
        <v>39</v>
      </c>
      <c r="W8919" t="s">
        <v>137</v>
      </c>
      <c r="X8919" t="s">
        <v>97</v>
      </c>
      <c r="Y8919" t="s">
        <v>56</v>
      </c>
      <c r="Z8919" t="s">
        <v>43</v>
      </c>
      <c r="AA8919" t="s">
        <v>44</v>
      </c>
      <c r="AB8919" t="s">
        <v>44</v>
      </c>
    </row>
    <row r="8920" spans="1:28" x14ac:dyDescent="0.25">
      <c r="A8920" t="s">
        <v>13953</v>
      </c>
      <c r="B8920" s="1">
        <v>46013</v>
      </c>
      <c r="C8920" t="s">
        <v>11562</v>
      </c>
      <c r="D8920" t="s">
        <v>11563</v>
      </c>
      <c r="E8920">
        <v>21</v>
      </c>
      <c r="F8920" t="s">
        <v>111</v>
      </c>
      <c r="G8920" t="s">
        <v>176</v>
      </c>
      <c r="H8920" t="s">
        <v>177</v>
      </c>
      <c r="I8920" t="s">
        <v>34</v>
      </c>
      <c r="J8920" t="s">
        <v>35</v>
      </c>
      <c r="K8920">
        <v>2</v>
      </c>
      <c r="L8920" s="2">
        <v>6500</v>
      </c>
      <c r="M8920">
        <v>25</v>
      </c>
      <c r="N8920" s="2">
        <v>13000</v>
      </c>
      <c r="O8920" s="2">
        <v>3250</v>
      </c>
      <c r="P8920" s="2">
        <v>9750</v>
      </c>
      <c r="Q8920" s="2">
        <v>7557.1</v>
      </c>
      <c r="R8920" s="2">
        <v>2192.9</v>
      </c>
      <c r="S8920" t="s">
        <v>36</v>
      </c>
      <c r="T8920" t="s">
        <v>178</v>
      </c>
      <c r="U8920" t="s">
        <v>154</v>
      </c>
      <c r="V8920" t="s">
        <v>39</v>
      </c>
      <c r="W8920" t="s">
        <v>66</v>
      </c>
      <c r="X8920" t="s">
        <v>97</v>
      </c>
      <c r="Y8920" t="s">
        <v>56</v>
      </c>
      <c r="Z8920" t="s">
        <v>43</v>
      </c>
      <c r="AA8920" t="s">
        <v>44</v>
      </c>
      <c r="AB8920" t="s">
        <v>68</v>
      </c>
    </row>
    <row r="8921" spans="1:28" x14ac:dyDescent="0.25">
      <c r="A8921" t="s">
        <v>13954</v>
      </c>
      <c r="B8921" s="1">
        <v>46013</v>
      </c>
      <c r="C8921" t="s">
        <v>13183</v>
      </c>
      <c r="D8921" t="s">
        <v>13184</v>
      </c>
      <c r="E8921">
        <v>23</v>
      </c>
      <c r="F8921" t="s">
        <v>48</v>
      </c>
      <c r="G8921" t="s">
        <v>119</v>
      </c>
      <c r="H8921" t="s">
        <v>120</v>
      </c>
      <c r="I8921" t="s">
        <v>62</v>
      </c>
      <c r="J8921" t="s">
        <v>121</v>
      </c>
      <c r="K8921">
        <v>5</v>
      </c>
      <c r="L8921" s="2">
        <v>4800</v>
      </c>
      <c r="M8921">
        <v>15</v>
      </c>
      <c r="N8921" s="2">
        <v>24000</v>
      </c>
      <c r="O8921" s="2">
        <v>3600</v>
      </c>
      <c r="P8921" s="2">
        <v>20400</v>
      </c>
      <c r="Q8921" s="2">
        <v>14421.99</v>
      </c>
      <c r="R8921" s="2">
        <v>5978.01</v>
      </c>
      <c r="S8921" t="s">
        <v>53</v>
      </c>
      <c r="T8921" t="s">
        <v>37</v>
      </c>
      <c r="U8921" t="s">
        <v>38</v>
      </c>
      <c r="V8921" t="s">
        <v>39</v>
      </c>
      <c r="W8921" t="s">
        <v>66</v>
      </c>
      <c r="X8921" t="s">
        <v>97</v>
      </c>
      <c r="Y8921" t="s">
        <v>42</v>
      </c>
      <c r="Z8921" t="s">
        <v>43</v>
      </c>
      <c r="AA8921" t="s">
        <v>44</v>
      </c>
      <c r="AB8921" t="s">
        <v>44</v>
      </c>
    </row>
    <row r="8922" spans="1:28" x14ac:dyDescent="0.25">
      <c r="A8922" t="s">
        <v>13955</v>
      </c>
      <c r="B8922" s="1">
        <v>46013</v>
      </c>
      <c r="C8922" t="s">
        <v>5809</v>
      </c>
      <c r="D8922" t="s">
        <v>5810</v>
      </c>
      <c r="E8922">
        <v>27</v>
      </c>
      <c r="F8922" t="s">
        <v>31</v>
      </c>
      <c r="G8922" t="s">
        <v>207</v>
      </c>
      <c r="H8922" t="s">
        <v>208</v>
      </c>
      <c r="I8922" t="s">
        <v>34</v>
      </c>
      <c r="J8922" t="s">
        <v>143</v>
      </c>
      <c r="K8922">
        <v>5</v>
      </c>
      <c r="L8922" s="2">
        <v>18000</v>
      </c>
      <c r="M8922">
        <v>5</v>
      </c>
      <c r="N8922" s="2">
        <v>90000</v>
      </c>
      <c r="O8922" s="2">
        <v>4500</v>
      </c>
      <c r="P8922" s="2">
        <v>85500</v>
      </c>
      <c r="Q8922" s="2">
        <v>58200.66</v>
      </c>
      <c r="R8922" s="2">
        <v>27299.34</v>
      </c>
      <c r="S8922" t="s">
        <v>36</v>
      </c>
      <c r="T8922" t="s">
        <v>222</v>
      </c>
      <c r="U8922" t="s">
        <v>38</v>
      </c>
      <c r="V8922" t="s">
        <v>39</v>
      </c>
      <c r="W8922" t="s">
        <v>66</v>
      </c>
      <c r="X8922" t="s">
        <v>67</v>
      </c>
      <c r="Y8922" t="s">
        <v>56</v>
      </c>
      <c r="Z8922" t="s">
        <v>43</v>
      </c>
      <c r="AA8922" t="s">
        <v>44</v>
      </c>
      <c r="AB8922" t="s">
        <v>44</v>
      </c>
    </row>
    <row r="8923" spans="1:28" x14ac:dyDescent="0.25">
      <c r="A8923" t="s">
        <v>13956</v>
      </c>
      <c r="B8923" s="1">
        <v>46013</v>
      </c>
      <c r="C8923" t="s">
        <v>3327</v>
      </c>
      <c r="D8923" t="s">
        <v>3328</v>
      </c>
      <c r="E8923">
        <v>38</v>
      </c>
      <c r="F8923" t="s">
        <v>111</v>
      </c>
      <c r="G8923" t="s">
        <v>366</v>
      </c>
      <c r="H8923" t="s">
        <v>367</v>
      </c>
      <c r="I8923" t="s">
        <v>34</v>
      </c>
      <c r="J8923" t="s">
        <v>130</v>
      </c>
      <c r="K8923">
        <v>1</v>
      </c>
      <c r="L8923" s="2">
        <v>14500</v>
      </c>
      <c r="M8923">
        <v>15</v>
      </c>
      <c r="N8923" s="2">
        <v>14500</v>
      </c>
      <c r="O8923" s="2">
        <v>2175</v>
      </c>
      <c r="P8923" s="2">
        <v>12325</v>
      </c>
      <c r="Q8923" s="2">
        <v>9342.9</v>
      </c>
      <c r="R8923" s="2">
        <v>2982.1</v>
      </c>
      <c r="S8923" t="s">
        <v>53</v>
      </c>
      <c r="T8923" t="s">
        <v>163</v>
      </c>
      <c r="U8923" t="s">
        <v>164</v>
      </c>
      <c r="V8923" t="s">
        <v>39</v>
      </c>
      <c r="W8923" t="s">
        <v>137</v>
      </c>
      <c r="X8923" t="s">
        <v>41</v>
      </c>
      <c r="Y8923" t="s">
        <v>42</v>
      </c>
      <c r="Z8923" t="s">
        <v>43</v>
      </c>
      <c r="AA8923" t="s">
        <v>44</v>
      </c>
      <c r="AB8923" t="s">
        <v>44</v>
      </c>
    </row>
    <row r="8924" spans="1:28" x14ac:dyDescent="0.25">
      <c r="A8924" t="s">
        <v>13957</v>
      </c>
      <c r="B8924" s="1">
        <v>46013</v>
      </c>
      <c r="C8924" t="s">
        <v>2643</v>
      </c>
      <c r="D8924" t="s">
        <v>2644</v>
      </c>
      <c r="E8924">
        <v>25</v>
      </c>
      <c r="F8924" t="s">
        <v>48</v>
      </c>
      <c r="G8924" t="s">
        <v>81</v>
      </c>
      <c r="H8924" t="s">
        <v>82</v>
      </c>
      <c r="I8924" t="s">
        <v>51</v>
      </c>
      <c r="J8924" t="s">
        <v>52</v>
      </c>
      <c r="K8924">
        <v>1</v>
      </c>
      <c r="L8924" s="2">
        <v>600</v>
      </c>
      <c r="M8924">
        <v>25</v>
      </c>
      <c r="N8924" s="2">
        <v>600</v>
      </c>
      <c r="O8924" s="2">
        <v>150</v>
      </c>
      <c r="P8924" s="2">
        <v>450</v>
      </c>
      <c r="Q8924" s="2">
        <v>251.09</v>
      </c>
      <c r="R8924" s="2">
        <v>198.91</v>
      </c>
      <c r="S8924" t="s">
        <v>64</v>
      </c>
      <c r="T8924" t="s">
        <v>275</v>
      </c>
      <c r="U8924" t="s">
        <v>123</v>
      </c>
      <c r="V8924" t="s">
        <v>39</v>
      </c>
      <c r="W8924" t="s">
        <v>124</v>
      </c>
      <c r="X8924" t="s">
        <v>41</v>
      </c>
      <c r="Y8924" t="s">
        <v>56</v>
      </c>
      <c r="Z8924" t="s">
        <v>43</v>
      </c>
      <c r="AA8924" t="s">
        <v>44</v>
      </c>
      <c r="AB8924" t="s">
        <v>44</v>
      </c>
    </row>
    <row r="8925" spans="1:28" x14ac:dyDescent="0.25">
      <c r="A8925" t="s">
        <v>13958</v>
      </c>
      <c r="B8925" s="1">
        <v>46013</v>
      </c>
      <c r="C8925" t="s">
        <v>1788</v>
      </c>
      <c r="D8925" t="s">
        <v>1789</v>
      </c>
      <c r="E8925">
        <v>54</v>
      </c>
      <c r="F8925" t="s">
        <v>111</v>
      </c>
      <c r="G8925" t="s">
        <v>227</v>
      </c>
      <c r="H8925" t="s">
        <v>228</v>
      </c>
      <c r="I8925" t="s">
        <v>74</v>
      </c>
      <c r="J8925" t="s">
        <v>75</v>
      </c>
      <c r="K8925">
        <v>1</v>
      </c>
      <c r="L8925" s="2">
        <v>1400</v>
      </c>
      <c r="M8925">
        <v>5</v>
      </c>
      <c r="N8925" s="2">
        <v>1400</v>
      </c>
      <c r="O8925" s="2">
        <v>70</v>
      </c>
      <c r="P8925" s="2">
        <v>1330</v>
      </c>
      <c r="Q8925" s="2">
        <v>1042.52</v>
      </c>
      <c r="R8925" s="2">
        <v>287.48</v>
      </c>
      <c r="S8925" t="s">
        <v>64</v>
      </c>
      <c r="T8925" t="s">
        <v>178</v>
      </c>
      <c r="U8925" t="s">
        <v>154</v>
      </c>
      <c r="V8925" t="s">
        <v>39</v>
      </c>
      <c r="W8925" t="s">
        <v>83</v>
      </c>
      <c r="X8925" t="s">
        <v>41</v>
      </c>
      <c r="Y8925" t="s">
        <v>56</v>
      </c>
      <c r="Z8925" t="s">
        <v>223</v>
      </c>
      <c r="AA8925" t="s">
        <v>44</v>
      </c>
      <c r="AB8925" t="s">
        <v>44</v>
      </c>
    </row>
    <row r="8926" spans="1:28" x14ac:dyDescent="0.25">
      <c r="A8926" t="s">
        <v>13959</v>
      </c>
      <c r="B8926" s="1">
        <v>46013</v>
      </c>
      <c r="C8926" t="s">
        <v>1817</v>
      </c>
      <c r="D8926" t="s">
        <v>1818</v>
      </c>
      <c r="E8926">
        <v>44</v>
      </c>
      <c r="F8926" t="s">
        <v>31</v>
      </c>
      <c r="G8926" t="s">
        <v>49</v>
      </c>
      <c r="H8926" t="s">
        <v>50</v>
      </c>
      <c r="I8926" t="s">
        <v>51</v>
      </c>
      <c r="J8926" t="s">
        <v>52</v>
      </c>
      <c r="K8926">
        <v>4</v>
      </c>
      <c r="L8926" s="2">
        <v>500</v>
      </c>
      <c r="M8926">
        <v>0</v>
      </c>
      <c r="N8926" s="2">
        <v>2000</v>
      </c>
      <c r="O8926" s="2">
        <v>0</v>
      </c>
      <c r="P8926" s="2">
        <v>2000</v>
      </c>
      <c r="Q8926" s="2">
        <v>1531</v>
      </c>
      <c r="R8926" s="2">
        <v>469</v>
      </c>
      <c r="S8926" t="s">
        <v>53</v>
      </c>
      <c r="T8926" t="s">
        <v>153</v>
      </c>
      <c r="U8926" t="s">
        <v>154</v>
      </c>
      <c r="V8926" t="s">
        <v>39</v>
      </c>
      <c r="W8926" t="s">
        <v>40</v>
      </c>
      <c r="X8926" t="s">
        <v>41</v>
      </c>
      <c r="Y8926" t="s">
        <v>56</v>
      </c>
      <c r="Z8926" t="s">
        <v>43</v>
      </c>
      <c r="AA8926" t="s">
        <v>44</v>
      </c>
      <c r="AB8926" t="s">
        <v>68</v>
      </c>
    </row>
    <row r="8927" spans="1:28" x14ac:dyDescent="0.25">
      <c r="A8927" t="s">
        <v>13960</v>
      </c>
      <c r="B8927" s="1">
        <v>46013</v>
      </c>
      <c r="C8927" t="s">
        <v>6571</v>
      </c>
      <c r="D8927" t="s">
        <v>6572</v>
      </c>
      <c r="E8927">
        <v>36</v>
      </c>
      <c r="F8927" t="s">
        <v>111</v>
      </c>
      <c r="G8927" t="s">
        <v>285</v>
      </c>
      <c r="H8927" t="s">
        <v>286</v>
      </c>
      <c r="I8927" t="s">
        <v>34</v>
      </c>
      <c r="J8927" t="s">
        <v>121</v>
      </c>
      <c r="K8927">
        <v>2</v>
      </c>
      <c r="L8927" s="2">
        <v>3200</v>
      </c>
      <c r="M8927">
        <v>5</v>
      </c>
      <c r="N8927" s="2">
        <v>6400</v>
      </c>
      <c r="O8927" s="2">
        <v>320</v>
      </c>
      <c r="P8927" s="2">
        <v>6080</v>
      </c>
      <c r="Q8927" s="2">
        <v>3432.89</v>
      </c>
      <c r="R8927" s="2">
        <v>2647.11</v>
      </c>
      <c r="S8927" t="s">
        <v>53</v>
      </c>
      <c r="T8927" t="s">
        <v>275</v>
      </c>
      <c r="U8927" t="s">
        <v>123</v>
      </c>
      <c r="V8927" t="s">
        <v>39</v>
      </c>
      <c r="W8927" t="s">
        <v>137</v>
      </c>
      <c r="X8927" t="s">
        <v>41</v>
      </c>
      <c r="Y8927" t="s">
        <v>56</v>
      </c>
      <c r="Z8927" t="s">
        <v>107</v>
      </c>
      <c r="AA8927" t="s">
        <v>44</v>
      </c>
      <c r="AB8927" t="s">
        <v>44</v>
      </c>
    </row>
    <row r="8928" spans="1:28" x14ac:dyDescent="0.25">
      <c r="A8928" t="s">
        <v>13961</v>
      </c>
      <c r="B8928" s="1">
        <v>46013</v>
      </c>
      <c r="C8928" t="s">
        <v>5398</v>
      </c>
      <c r="D8928" t="s">
        <v>5399</v>
      </c>
      <c r="E8928">
        <v>36</v>
      </c>
      <c r="F8928" t="s">
        <v>48</v>
      </c>
      <c r="G8928" t="s">
        <v>207</v>
      </c>
      <c r="H8928" t="s">
        <v>208</v>
      </c>
      <c r="I8928" t="s">
        <v>34</v>
      </c>
      <c r="J8928" t="s">
        <v>143</v>
      </c>
      <c r="K8928">
        <v>1</v>
      </c>
      <c r="L8928" s="2">
        <v>18000</v>
      </c>
      <c r="M8928">
        <v>15</v>
      </c>
      <c r="N8928" s="2">
        <v>18000</v>
      </c>
      <c r="O8928" s="2">
        <v>2700</v>
      </c>
      <c r="P8928" s="2">
        <v>15300</v>
      </c>
      <c r="Q8928" s="2">
        <v>10048.27</v>
      </c>
      <c r="R8928" s="2">
        <v>5251.73</v>
      </c>
      <c r="S8928" t="s">
        <v>36</v>
      </c>
      <c r="T8928" t="s">
        <v>54</v>
      </c>
      <c r="U8928" t="s">
        <v>55</v>
      </c>
      <c r="V8928" t="s">
        <v>39</v>
      </c>
      <c r="W8928" t="s">
        <v>137</v>
      </c>
      <c r="X8928" t="s">
        <v>97</v>
      </c>
      <c r="Y8928" t="s">
        <v>56</v>
      </c>
      <c r="Z8928" t="s">
        <v>508</v>
      </c>
      <c r="AA8928" t="s">
        <v>44</v>
      </c>
      <c r="AB8928" t="s">
        <v>68</v>
      </c>
    </row>
    <row r="8929" spans="1:28" x14ac:dyDescent="0.25">
      <c r="A8929" t="s">
        <v>13962</v>
      </c>
      <c r="B8929" s="1">
        <v>46013</v>
      </c>
      <c r="C8929" t="s">
        <v>675</v>
      </c>
      <c r="D8929" t="s">
        <v>676</v>
      </c>
      <c r="E8929">
        <v>38</v>
      </c>
      <c r="F8929" t="s">
        <v>31</v>
      </c>
      <c r="G8929" t="s">
        <v>88</v>
      </c>
      <c r="H8929" t="s">
        <v>89</v>
      </c>
      <c r="I8929" t="s">
        <v>62</v>
      </c>
      <c r="J8929" t="s">
        <v>63</v>
      </c>
      <c r="K8929">
        <v>3</v>
      </c>
      <c r="L8929" s="2">
        <v>4200</v>
      </c>
      <c r="M8929">
        <v>10</v>
      </c>
      <c r="N8929" s="2">
        <v>12600</v>
      </c>
      <c r="O8929" s="2">
        <v>1260</v>
      </c>
      <c r="P8929" s="2">
        <v>11340</v>
      </c>
      <c r="Q8929" s="2">
        <v>6903.94</v>
      </c>
      <c r="R8929" s="2">
        <v>4436.0600000000004</v>
      </c>
      <c r="S8929" t="s">
        <v>53</v>
      </c>
      <c r="T8929" t="s">
        <v>114</v>
      </c>
      <c r="U8929" t="s">
        <v>115</v>
      </c>
      <c r="V8929" t="s">
        <v>39</v>
      </c>
      <c r="W8929" t="s">
        <v>137</v>
      </c>
      <c r="X8929" t="s">
        <v>67</v>
      </c>
      <c r="Y8929" t="s">
        <v>42</v>
      </c>
      <c r="Z8929" t="s">
        <v>144</v>
      </c>
      <c r="AA8929" t="s">
        <v>44</v>
      </c>
      <c r="AB8929" t="s">
        <v>44</v>
      </c>
    </row>
    <row r="8930" spans="1:28" x14ac:dyDescent="0.25">
      <c r="A8930" t="s">
        <v>13963</v>
      </c>
      <c r="B8930" s="1">
        <v>46014</v>
      </c>
      <c r="C8930" t="s">
        <v>3019</v>
      </c>
      <c r="D8930" t="s">
        <v>3020</v>
      </c>
      <c r="E8930">
        <v>54</v>
      </c>
      <c r="F8930" t="s">
        <v>48</v>
      </c>
      <c r="G8930" t="s">
        <v>148</v>
      </c>
      <c r="H8930" t="s">
        <v>149</v>
      </c>
      <c r="I8930" t="s">
        <v>74</v>
      </c>
      <c r="J8930" t="s">
        <v>130</v>
      </c>
      <c r="K8930">
        <v>1</v>
      </c>
      <c r="L8930" s="2">
        <v>3500</v>
      </c>
      <c r="M8930">
        <v>5</v>
      </c>
      <c r="N8930" s="2">
        <v>3500</v>
      </c>
      <c r="O8930" s="2">
        <v>175</v>
      </c>
      <c r="P8930" s="2">
        <v>3325</v>
      </c>
      <c r="Q8930" s="2">
        <v>2521.6799999999998</v>
      </c>
      <c r="R8930" s="2">
        <v>803.32</v>
      </c>
      <c r="S8930" t="s">
        <v>64</v>
      </c>
      <c r="T8930" t="s">
        <v>136</v>
      </c>
      <c r="U8930" t="s">
        <v>38</v>
      </c>
      <c r="V8930" t="s">
        <v>39</v>
      </c>
      <c r="W8930" t="s">
        <v>137</v>
      </c>
      <c r="X8930" t="s">
        <v>97</v>
      </c>
      <c r="Y8930" t="s">
        <v>56</v>
      </c>
      <c r="Z8930" t="s">
        <v>43</v>
      </c>
      <c r="AA8930" t="s">
        <v>44</v>
      </c>
      <c r="AB8930" t="s">
        <v>44</v>
      </c>
    </row>
    <row r="8931" spans="1:28" x14ac:dyDescent="0.25">
      <c r="A8931" t="s">
        <v>13964</v>
      </c>
      <c r="B8931" s="1">
        <v>46014</v>
      </c>
      <c r="C8931" t="s">
        <v>6245</v>
      </c>
      <c r="D8931" t="s">
        <v>6246</v>
      </c>
      <c r="E8931">
        <v>41</v>
      </c>
      <c r="F8931" t="s">
        <v>48</v>
      </c>
      <c r="G8931" t="s">
        <v>197</v>
      </c>
      <c r="H8931" t="s">
        <v>198</v>
      </c>
      <c r="I8931" t="s">
        <v>74</v>
      </c>
      <c r="J8931" t="s">
        <v>75</v>
      </c>
      <c r="K8931">
        <v>1</v>
      </c>
      <c r="L8931" s="2">
        <v>2600</v>
      </c>
      <c r="M8931">
        <v>15</v>
      </c>
      <c r="N8931" s="2">
        <v>2600</v>
      </c>
      <c r="O8931" s="2">
        <v>390</v>
      </c>
      <c r="P8931" s="2">
        <v>2210</v>
      </c>
      <c r="Q8931" s="2">
        <v>1220.19</v>
      </c>
      <c r="R8931" s="2">
        <v>989.81</v>
      </c>
      <c r="S8931" t="s">
        <v>53</v>
      </c>
      <c r="T8931" t="s">
        <v>90</v>
      </c>
      <c r="U8931" t="s">
        <v>91</v>
      </c>
      <c r="V8931" t="s">
        <v>39</v>
      </c>
      <c r="W8931" t="s">
        <v>40</v>
      </c>
      <c r="X8931" t="s">
        <v>67</v>
      </c>
      <c r="Y8931" t="s">
        <v>56</v>
      </c>
      <c r="Z8931" t="s">
        <v>43</v>
      </c>
      <c r="AA8931" t="s">
        <v>44</v>
      </c>
      <c r="AB8931" t="s">
        <v>44</v>
      </c>
    </row>
    <row r="8932" spans="1:28" x14ac:dyDescent="0.25">
      <c r="A8932" t="s">
        <v>13965</v>
      </c>
      <c r="B8932" s="1">
        <v>46014</v>
      </c>
      <c r="C8932" t="s">
        <v>6655</v>
      </c>
      <c r="D8932" t="s">
        <v>6656</v>
      </c>
      <c r="E8932">
        <v>31</v>
      </c>
      <c r="F8932" t="s">
        <v>48</v>
      </c>
      <c r="G8932" t="s">
        <v>168</v>
      </c>
      <c r="H8932" t="s">
        <v>169</v>
      </c>
      <c r="I8932" t="s">
        <v>62</v>
      </c>
      <c r="J8932" t="s">
        <v>143</v>
      </c>
      <c r="K8932">
        <v>5</v>
      </c>
      <c r="L8932" s="2">
        <v>1800</v>
      </c>
      <c r="M8932">
        <v>5</v>
      </c>
      <c r="N8932" s="2">
        <v>9000</v>
      </c>
      <c r="O8932" s="2">
        <v>450</v>
      </c>
      <c r="P8932" s="2">
        <v>8550</v>
      </c>
      <c r="Q8932" s="2">
        <v>5623.4</v>
      </c>
      <c r="R8932" s="2">
        <v>2926.6</v>
      </c>
      <c r="S8932" t="s">
        <v>53</v>
      </c>
      <c r="T8932" t="s">
        <v>122</v>
      </c>
      <c r="U8932" t="s">
        <v>123</v>
      </c>
      <c r="V8932" t="s">
        <v>39</v>
      </c>
      <c r="W8932" t="s">
        <v>92</v>
      </c>
      <c r="X8932" t="s">
        <v>41</v>
      </c>
      <c r="Y8932" t="s">
        <v>56</v>
      </c>
      <c r="Z8932" t="s">
        <v>43</v>
      </c>
      <c r="AA8932" t="s">
        <v>44</v>
      </c>
      <c r="AB8932" t="s">
        <v>44</v>
      </c>
    </row>
    <row r="8933" spans="1:28" x14ac:dyDescent="0.25">
      <c r="A8933" t="s">
        <v>13966</v>
      </c>
      <c r="B8933" s="1">
        <v>46014</v>
      </c>
      <c r="C8933" t="s">
        <v>4399</v>
      </c>
      <c r="D8933" t="s">
        <v>4400</v>
      </c>
      <c r="E8933">
        <v>26</v>
      </c>
      <c r="F8933" t="s">
        <v>31</v>
      </c>
      <c r="G8933" t="s">
        <v>81</v>
      </c>
      <c r="H8933" t="s">
        <v>82</v>
      </c>
      <c r="I8933" t="s">
        <v>51</v>
      </c>
      <c r="J8933" t="s">
        <v>52</v>
      </c>
      <c r="K8933">
        <v>1</v>
      </c>
      <c r="L8933" s="2">
        <v>600</v>
      </c>
      <c r="M8933">
        <v>10</v>
      </c>
      <c r="N8933" s="2">
        <v>600</v>
      </c>
      <c r="O8933" s="2">
        <v>60</v>
      </c>
      <c r="P8933" s="2">
        <v>540</v>
      </c>
      <c r="Q8933" s="2">
        <v>354.86</v>
      </c>
      <c r="R8933" s="2">
        <v>185.14</v>
      </c>
      <c r="S8933" t="s">
        <v>53</v>
      </c>
      <c r="T8933" t="s">
        <v>153</v>
      </c>
      <c r="U8933" t="s">
        <v>154</v>
      </c>
      <c r="V8933" t="s">
        <v>39</v>
      </c>
      <c r="W8933" t="s">
        <v>83</v>
      </c>
      <c r="X8933" t="s">
        <v>97</v>
      </c>
      <c r="Y8933" t="s">
        <v>56</v>
      </c>
      <c r="Z8933" t="s">
        <v>43</v>
      </c>
      <c r="AA8933" t="s">
        <v>44</v>
      </c>
      <c r="AB8933" t="s">
        <v>44</v>
      </c>
    </row>
    <row r="8934" spans="1:28" x14ac:dyDescent="0.25">
      <c r="A8934" t="s">
        <v>13967</v>
      </c>
      <c r="B8934" s="1">
        <v>46014</v>
      </c>
      <c r="C8934" t="s">
        <v>2807</v>
      </c>
      <c r="D8934" t="s">
        <v>2808</v>
      </c>
      <c r="E8934">
        <v>39</v>
      </c>
      <c r="F8934" t="s">
        <v>48</v>
      </c>
      <c r="G8934" t="s">
        <v>212</v>
      </c>
      <c r="H8934" t="s">
        <v>213</v>
      </c>
      <c r="I8934" t="s">
        <v>51</v>
      </c>
      <c r="J8934" t="s">
        <v>52</v>
      </c>
      <c r="K8934">
        <v>1</v>
      </c>
      <c r="L8934" s="2">
        <v>400</v>
      </c>
      <c r="M8934">
        <v>20</v>
      </c>
      <c r="N8934" s="2">
        <v>400</v>
      </c>
      <c r="O8934" s="2">
        <v>80</v>
      </c>
      <c r="P8934" s="2">
        <v>320</v>
      </c>
      <c r="Q8934" s="2">
        <v>206.02</v>
      </c>
      <c r="R8934" s="2">
        <v>113.98</v>
      </c>
      <c r="S8934" t="s">
        <v>64</v>
      </c>
      <c r="T8934" t="s">
        <v>122</v>
      </c>
      <c r="U8934" t="s">
        <v>123</v>
      </c>
      <c r="V8934" t="s">
        <v>39</v>
      </c>
      <c r="W8934" t="s">
        <v>40</v>
      </c>
      <c r="X8934" t="s">
        <v>67</v>
      </c>
      <c r="Y8934" t="s">
        <v>56</v>
      </c>
      <c r="Z8934" t="s">
        <v>43</v>
      </c>
      <c r="AA8934" t="s">
        <v>44</v>
      </c>
      <c r="AB8934" t="s">
        <v>44</v>
      </c>
    </row>
    <row r="8935" spans="1:28" x14ac:dyDescent="0.25">
      <c r="A8935" t="s">
        <v>13968</v>
      </c>
      <c r="B8935" s="1">
        <v>46014</v>
      </c>
      <c r="C8935" t="s">
        <v>9565</v>
      </c>
      <c r="D8935" t="s">
        <v>9566</v>
      </c>
      <c r="E8935">
        <v>49</v>
      </c>
      <c r="F8935" t="s">
        <v>31</v>
      </c>
      <c r="G8935" t="s">
        <v>285</v>
      </c>
      <c r="H8935" t="s">
        <v>286</v>
      </c>
      <c r="I8935" t="s">
        <v>34</v>
      </c>
      <c r="J8935" t="s">
        <v>121</v>
      </c>
      <c r="K8935">
        <v>6</v>
      </c>
      <c r="L8935" s="2">
        <v>3200</v>
      </c>
      <c r="M8935">
        <v>5</v>
      </c>
      <c r="N8935" s="2">
        <v>19200</v>
      </c>
      <c r="O8935" s="2">
        <v>960</v>
      </c>
      <c r="P8935" s="2">
        <v>18240</v>
      </c>
      <c r="Q8935" s="2">
        <v>12047</v>
      </c>
      <c r="R8935" s="2">
        <v>6193</v>
      </c>
      <c r="S8935" t="s">
        <v>36</v>
      </c>
      <c r="T8935" t="s">
        <v>114</v>
      </c>
      <c r="U8935" t="s">
        <v>115</v>
      </c>
      <c r="V8935" t="s">
        <v>39</v>
      </c>
      <c r="W8935" t="s">
        <v>66</v>
      </c>
      <c r="X8935" t="s">
        <v>97</v>
      </c>
      <c r="Y8935" t="s">
        <v>56</v>
      </c>
      <c r="Z8935" t="s">
        <v>43</v>
      </c>
      <c r="AA8935" t="s">
        <v>44</v>
      </c>
      <c r="AB8935" t="s">
        <v>44</v>
      </c>
    </row>
    <row r="8936" spans="1:28" x14ac:dyDescent="0.25">
      <c r="A8936" t="s">
        <v>13969</v>
      </c>
      <c r="B8936" s="1">
        <v>46015</v>
      </c>
      <c r="C8936" t="s">
        <v>5921</v>
      </c>
      <c r="D8936" t="s">
        <v>5922</v>
      </c>
      <c r="E8936">
        <v>44</v>
      </c>
      <c r="F8936" t="s">
        <v>111</v>
      </c>
      <c r="G8936" t="s">
        <v>168</v>
      </c>
      <c r="H8936" t="s">
        <v>169</v>
      </c>
      <c r="I8936" t="s">
        <v>62</v>
      </c>
      <c r="J8936" t="s">
        <v>143</v>
      </c>
      <c r="K8936">
        <v>1</v>
      </c>
      <c r="L8936" s="2">
        <v>1800</v>
      </c>
      <c r="M8936">
        <v>0</v>
      </c>
      <c r="N8936" s="2">
        <v>1800</v>
      </c>
      <c r="O8936" s="2">
        <v>0</v>
      </c>
      <c r="P8936" s="2">
        <v>1800</v>
      </c>
      <c r="Q8936" s="2">
        <v>1414.91</v>
      </c>
      <c r="R8936" s="2">
        <v>385.09</v>
      </c>
      <c r="S8936" t="s">
        <v>53</v>
      </c>
      <c r="T8936" t="s">
        <v>114</v>
      </c>
      <c r="U8936" t="s">
        <v>115</v>
      </c>
      <c r="V8936" t="s">
        <v>39</v>
      </c>
      <c r="W8936" t="s">
        <v>92</v>
      </c>
      <c r="X8936" t="s">
        <v>97</v>
      </c>
      <c r="Y8936" t="s">
        <v>42</v>
      </c>
      <c r="Z8936" t="s">
        <v>43</v>
      </c>
      <c r="AA8936" t="s">
        <v>44</v>
      </c>
      <c r="AB8936" t="s">
        <v>44</v>
      </c>
    </row>
    <row r="8937" spans="1:28" x14ac:dyDescent="0.25">
      <c r="A8937" t="s">
        <v>13970</v>
      </c>
      <c r="B8937" s="1">
        <v>46015</v>
      </c>
      <c r="C8937" t="s">
        <v>109</v>
      </c>
      <c r="D8937" t="s">
        <v>110</v>
      </c>
      <c r="E8937">
        <v>35</v>
      </c>
      <c r="F8937" t="s">
        <v>48</v>
      </c>
      <c r="G8937" t="s">
        <v>197</v>
      </c>
      <c r="H8937" t="s">
        <v>198</v>
      </c>
      <c r="I8937" t="s">
        <v>74</v>
      </c>
      <c r="J8937" t="s">
        <v>75</v>
      </c>
      <c r="K8937">
        <v>2</v>
      </c>
      <c r="L8937" s="2">
        <v>2600</v>
      </c>
      <c r="M8937">
        <v>20</v>
      </c>
      <c r="N8937" s="2">
        <v>5200</v>
      </c>
      <c r="O8937" s="2">
        <v>1040</v>
      </c>
      <c r="P8937" s="2">
        <v>4160</v>
      </c>
      <c r="Q8937" s="2">
        <v>3408.46</v>
      </c>
      <c r="R8937" s="2">
        <v>751.54</v>
      </c>
      <c r="S8937" t="s">
        <v>53</v>
      </c>
      <c r="T8937" t="s">
        <v>122</v>
      </c>
      <c r="U8937" t="s">
        <v>123</v>
      </c>
      <c r="V8937" t="s">
        <v>39</v>
      </c>
      <c r="W8937" t="s">
        <v>66</v>
      </c>
      <c r="X8937" t="s">
        <v>67</v>
      </c>
      <c r="Y8937" t="s">
        <v>56</v>
      </c>
      <c r="Z8937" t="s">
        <v>107</v>
      </c>
      <c r="AA8937" t="s">
        <v>44</v>
      </c>
      <c r="AB8937" t="s">
        <v>44</v>
      </c>
    </row>
    <row r="8938" spans="1:28" x14ac:dyDescent="0.25">
      <c r="A8938" t="s">
        <v>13971</v>
      </c>
      <c r="B8938" s="1">
        <v>46015</v>
      </c>
      <c r="C8938" t="s">
        <v>875</v>
      </c>
      <c r="D8938" t="s">
        <v>876</v>
      </c>
      <c r="E8938">
        <v>44</v>
      </c>
      <c r="F8938" t="s">
        <v>48</v>
      </c>
      <c r="G8938" t="s">
        <v>344</v>
      </c>
      <c r="H8938" t="s">
        <v>345</v>
      </c>
      <c r="I8938" t="s">
        <v>34</v>
      </c>
      <c r="J8938" t="s">
        <v>121</v>
      </c>
      <c r="K8938">
        <v>3</v>
      </c>
      <c r="L8938" s="2">
        <v>1600</v>
      </c>
      <c r="M8938">
        <v>5</v>
      </c>
      <c r="N8938" s="2">
        <v>4800</v>
      </c>
      <c r="O8938" s="2">
        <v>240</v>
      </c>
      <c r="P8938" s="2">
        <v>4560</v>
      </c>
      <c r="Q8938" s="2">
        <v>3121.86</v>
      </c>
      <c r="R8938" s="2">
        <v>1438.14</v>
      </c>
      <c r="S8938" t="s">
        <v>53</v>
      </c>
      <c r="T8938" t="s">
        <v>37</v>
      </c>
      <c r="U8938" t="s">
        <v>38</v>
      </c>
      <c r="V8938" t="s">
        <v>39</v>
      </c>
      <c r="W8938" t="s">
        <v>137</v>
      </c>
      <c r="X8938" t="s">
        <v>41</v>
      </c>
      <c r="Y8938" t="s">
        <v>56</v>
      </c>
      <c r="Z8938" t="s">
        <v>43</v>
      </c>
      <c r="AA8938" t="s">
        <v>44</v>
      </c>
      <c r="AB8938" t="s">
        <v>44</v>
      </c>
    </row>
    <row r="8939" spans="1:28" x14ac:dyDescent="0.25">
      <c r="A8939" t="s">
        <v>13972</v>
      </c>
      <c r="B8939" s="1">
        <v>46015</v>
      </c>
      <c r="C8939" t="s">
        <v>1858</v>
      </c>
      <c r="D8939" t="s">
        <v>1859</v>
      </c>
      <c r="E8939">
        <v>59</v>
      </c>
      <c r="F8939" t="s">
        <v>31</v>
      </c>
      <c r="G8939" t="s">
        <v>60</v>
      </c>
      <c r="H8939" t="s">
        <v>61</v>
      </c>
      <c r="I8939" t="s">
        <v>62</v>
      </c>
      <c r="J8939" t="s">
        <v>63</v>
      </c>
      <c r="K8939">
        <v>2</v>
      </c>
      <c r="L8939" s="2">
        <v>3500</v>
      </c>
      <c r="M8939">
        <v>20</v>
      </c>
      <c r="N8939" s="2">
        <v>7000</v>
      </c>
      <c r="O8939" s="2">
        <v>1400</v>
      </c>
      <c r="P8939" s="2">
        <v>5600</v>
      </c>
      <c r="Q8939" s="2">
        <v>4334.74</v>
      </c>
      <c r="R8939" s="2">
        <v>1265.26</v>
      </c>
      <c r="S8939" t="s">
        <v>53</v>
      </c>
      <c r="T8939" t="s">
        <v>407</v>
      </c>
      <c r="U8939" t="s">
        <v>408</v>
      </c>
      <c r="V8939" t="s">
        <v>39</v>
      </c>
      <c r="W8939" t="s">
        <v>40</v>
      </c>
      <c r="X8939" t="s">
        <v>41</v>
      </c>
      <c r="Y8939" t="s">
        <v>84</v>
      </c>
      <c r="Z8939" t="s">
        <v>43</v>
      </c>
      <c r="AA8939" t="s">
        <v>44</v>
      </c>
      <c r="AB8939" t="s">
        <v>44</v>
      </c>
    </row>
    <row r="8940" spans="1:28" x14ac:dyDescent="0.25">
      <c r="A8940" t="s">
        <v>13973</v>
      </c>
      <c r="B8940" s="1">
        <v>46015</v>
      </c>
      <c r="C8940" t="s">
        <v>1280</v>
      </c>
      <c r="D8940" t="s">
        <v>1281</v>
      </c>
      <c r="E8940">
        <v>20</v>
      </c>
      <c r="F8940" t="s">
        <v>48</v>
      </c>
      <c r="G8940" t="s">
        <v>168</v>
      </c>
      <c r="H8940" t="s">
        <v>169</v>
      </c>
      <c r="I8940" t="s">
        <v>62</v>
      </c>
      <c r="J8940" t="s">
        <v>143</v>
      </c>
      <c r="K8940">
        <v>4</v>
      </c>
      <c r="L8940" s="2">
        <v>1800</v>
      </c>
      <c r="M8940">
        <v>0</v>
      </c>
      <c r="N8940" s="2">
        <v>7200</v>
      </c>
      <c r="O8940" s="2">
        <v>0</v>
      </c>
      <c r="P8940" s="2">
        <v>7200</v>
      </c>
      <c r="Q8940" s="2">
        <v>5525.41</v>
      </c>
      <c r="R8940" s="2">
        <v>1674.59</v>
      </c>
      <c r="S8940" t="s">
        <v>53</v>
      </c>
      <c r="T8940" t="s">
        <v>290</v>
      </c>
      <c r="U8940" t="s">
        <v>291</v>
      </c>
      <c r="V8940" t="s">
        <v>39</v>
      </c>
      <c r="W8940" t="s">
        <v>137</v>
      </c>
      <c r="X8940" t="s">
        <v>41</v>
      </c>
      <c r="Y8940" t="s">
        <v>56</v>
      </c>
      <c r="Z8940" t="s">
        <v>43</v>
      </c>
      <c r="AA8940" t="s">
        <v>44</v>
      </c>
      <c r="AB8940" t="s">
        <v>44</v>
      </c>
    </row>
    <row r="8941" spans="1:28" x14ac:dyDescent="0.25">
      <c r="A8941" t="s">
        <v>13974</v>
      </c>
      <c r="B8941" s="1">
        <v>46015</v>
      </c>
      <c r="C8941" t="s">
        <v>9160</v>
      </c>
      <c r="D8941" t="s">
        <v>9161</v>
      </c>
      <c r="E8941">
        <v>46</v>
      </c>
      <c r="F8941" t="s">
        <v>31</v>
      </c>
      <c r="G8941" t="s">
        <v>344</v>
      </c>
      <c r="H8941" t="s">
        <v>345</v>
      </c>
      <c r="I8941" t="s">
        <v>34</v>
      </c>
      <c r="J8941" t="s">
        <v>121</v>
      </c>
      <c r="K8941">
        <v>3</v>
      </c>
      <c r="L8941" s="2">
        <v>1600</v>
      </c>
      <c r="M8941">
        <v>20</v>
      </c>
      <c r="N8941" s="2">
        <v>4800</v>
      </c>
      <c r="O8941" s="2">
        <v>960</v>
      </c>
      <c r="P8941" s="2">
        <v>3840</v>
      </c>
      <c r="Q8941" s="2">
        <v>2437.4699999999998</v>
      </c>
      <c r="R8941" s="2">
        <v>1402.53</v>
      </c>
      <c r="S8941" t="s">
        <v>53</v>
      </c>
      <c r="T8941" t="s">
        <v>65</v>
      </c>
      <c r="U8941" t="s">
        <v>65</v>
      </c>
      <c r="V8941" t="s">
        <v>39</v>
      </c>
      <c r="W8941" t="s">
        <v>92</v>
      </c>
      <c r="X8941" t="s">
        <v>97</v>
      </c>
      <c r="Y8941" t="s">
        <v>56</v>
      </c>
      <c r="Z8941" t="s">
        <v>43</v>
      </c>
      <c r="AA8941" t="s">
        <v>44</v>
      </c>
      <c r="AB8941" t="s">
        <v>44</v>
      </c>
    </row>
    <row r="8942" spans="1:28" x14ac:dyDescent="0.25">
      <c r="A8942" t="s">
        <v>13975</v>
      </c>
      <c r="B8942" s="1">
        <v>46015</v>
      </c>
      <c r="C8942" t="s">
        <v>6924</v>
      </c>
      <c r="D8942" t="s">
        <v>6925</v>
      </c>
      <c r="E8942">
        <v>22</v>
      </c>
      <c r="F8942" t="s">
        <v>111</v>
      </c>
      <c r="G8942" t="s">
        <v>168</v>
      </c>
      <c r="H8942" t="s">
        <v>169</v>
      </c>
      <c r="I8942" t="s">
        <v>62</v>
      </c>
      <c r="J8942" t="s">
        <v>143</v>
      </c>
      <c r="K8942">
        <v>1</v>
      </c>
      <c r="L8942" s="2">
        <v>1800</v>
      </c>
      <c r="M8942">
        <v>10</v>
      </c>
      <c r="N8942" s="2">
        <v>1800</v>
      </c>
      <c r="O8942" s="2">
        <v>180</v>
      </c>
      <c r="P8942" s="2">
        <v>1620</v>
      </c>
      <c r="Q8942" s="2">
        <v>1116.5</v>
      </c>
      <c r="R8942" s="2">
        <v>503.5</v>
      </c>
      <c r="S8942" t="s">
        <v>53</v>
      </c>
      <c r="T8942" t="s">
        <v>90</v>
      </c>
      <c r="U8942" t="s">
        <v>91</v>
      </c>
      <c r="V8942" t="s">
        <v>39</v>
      </c>
      <c r="W8942" t="s">
        <v>66</v>
      </c>
      <c r="X8942" t="s">
        <v>67</v>
      </c>
      <c r="Y8942" t="s">
        <v>56</v>
      </c>
      <c r="Z8942" t="s">
        <v>43</v>
      </c>
      <c r="AA8942" t="s">
        <v>44</v>
      </c>
      <c r="AB8942" t="s">
        <v>44</v>
      </c>
    </row>
    <row r="8943" spans="1:28" x14ac:dyDescent="0.25">
      <c r="A8943" t="s">
        <v>13976</v>
      </c>
      <c r="B8943" s="1">
        <v>46015</v>
      </c>
      <c r="C8943" t="s">
        <v>4933</v>
      </c>
      <c r="D8943" t="s">
        <v>4934</v>
      </c>
      <c r="E8943">
        <v>22</v>
      </c>
      <c r="F8943" t="s">
        <v>111</v>
      </c>
      <c r="G8943" t="s">
        <v>298</v>
      </c>
      <c r="H8943" t="s">
        <v>299</v>
      </c>
      <c r="I8943" t="s">
        <v>103</v>
      </c>
      <c r="J8943" t="s">
        <v>104</v>
      </c>
      <c r="K8943">
        <v>3</v>
      </c>
      <c r="L8943" s="2">
        <v>700</v>
      </c>
      <c r="M8943">
        <v>5</v>
      </c>
      <c r="N8943" s="2">
        <v>2100</v>
      </c>
      <c r="O8943" s="2">
        <v>105</v>
      </c>
      <c r="P8943" s="2">
        <v>1995</v>
      </c>
      <c r="Q8943" s="2">
        <v>1364.71</v>
      </c>
      <c r="R8943" s="2">
        <v>630.29</v>
      </c>
      <c r="S8943" t="s">
        <v>53</v>
      </c>
      <c r="T8943" t="s">
        <v>65</v>
      </c>
      <c r="U8943" t="s">
        <v>65</v>
      </c>
      <c r="V8943" t="s">
        <v>39</v>
      </c>
      <c r="W8943" t="s">
        <v>92</v>
      </c>
      <c r="X8943" t="s">
        <v>41</v>
      </c>
      <c r="Y8943" t="s">
        <v>56</v>
      </c>
      <c r="Z8943" t="s">
        <v>43</v>
      </c>
      <c r="AA8943" t="s">
        <v>44</v>
      </c>
      <c r="AB8943" t="s">
        <v>44</v>
      </c>
    </row>
    <row r="8944" spans="1:28" x14ac:dyDescent="0.25">
      <c r="A8944" t="s">
        <v>13977</v>
      </c>
      <c r="B8944" s="1">
        <v>46015</v>
      </c>
      <c r="C8944" t="s">
        <v>672</v>
      </c>
      <c r="D8944" t="s">
        <v>673</v>
      </c>
      <c r="E8944">
        <v>60</v>
      </c>
      <c r="F8944" t="s">
        <v>31</v>
      </c>
      <c r="G8944" t="s">
        <v>134</v>
      </c>
      <c r="H8944" t="s">
        <v>135</v>
      </c>
      <c r="I8944" t="s">
        <v>62</v>
      </c>
      <c r="J8944" t="s">
        <v>130</v>
      </c>
      <c r="K8944">
        <v>3</v>
      </c>
      <c r="L8944" s="2">
        <v>8500</v>
      </c>
      <c r="M8944">
        <v>0</v>
      </c>
      <c r="N8944" s="2">
        <v>25500</v>
      </c>
      <c r="O8944" s="2">
        <v>0</v>
      </c>
      <c r="P8944" s="2">
        <v>25500</v>
      </c>
      <c r="Q8944" s="2">
        <v>16701.12</v>
      </c>
      <c r="R8944" s="2">
        <v>8798.8799999999992</v>
      </c>
      <c r="S8944" t="s">
        <v>53</v>
      </c>
      <c r="T8944" t="s">
        <v>398</v>
      </c>
      <c r="U8944" t="s">
        <v>399</v>
      </c>
      <c r="V8944" t="s">
        <v>39</v>
      </c>
      <c r="W8944" t="s">
        <v>137</v>
      </c>
      <c r="X8944" t="s">
        <v>41</v>
      </c>
      <c r="Y8944" t="s">
        <v>56</v>
      </c>
      <c r="Z8944" t="s">
        <v>43</v>
      </c>
      <c r="AA8944" t="s">
        <v>44</v>
      </c>
      <c r="AB8944" t="s">
        <v>44</v>
      </c>
    </row>
    <row r="8945" spans="1:28" x14ac:dyDescent="0.25">
      <c r="A8945" t="s">
        <v>13978</v>
      </c>
      <c r="B8945" s="1">
        <v>46015</v>
      </c>
      <c r="C8945" t="s">
        <v>5008</v>
      </c>
      <c r="D8945" t="s">
        <v>5009</v>
      </c>
      <c r="E8945">
        <v>18</v>
      </c>
      <c r="F8945" t="s">
        <v>111</v>
      </c>
      <c r="G8945" t="s">
        <v>280</v>
      </c>
      <c r="H8945" t="s">
        <v>281</v>
      </c>
      <c r="I8945" t="s">
        <v>62</v>
      </c>
      <c r="J8945" t="s">
        <v>190</v>
      </c>
      <c r="K8945">
        <v>2</v>
      </c>
      <c r="L8945" s="2">
        <v>700</v>
      </c>
      <c r="M8945">
        <v>5</v>
      </c>
      <c r="N8945" s="2">
        <v>1400</v>
      </c>
      <c r="O8945" s="2">
        <v>70</v>
      </c>
      <c r="P8945" s="2">
        <v>1330</v>
      </c>
      <c r="Q8945" s="2">
        <v>759.69</v>
      </c>
      <c r="R8945" s="2">
        <v>570.30999999999995</v>
      </c>
      <c r="S8945" t="s">
        <v>64</v>
      </c>
      <c r="T8945" t="s">
        <v>122</v>
      </c>
      <c r="U8945" t="s">
        <v>123</v>
      </c>
      <c r="V8945" t="s">
        <v>39</v>
      </c>
      <c r="W8945" t="s">
        <v>137</v>
      </c>
      <c r="X8945" t="s">
        <v>97</v>
      </c>
      <c r="Y8945" t="s">
        <v>56</v>
      </c>
      <c r="Z8945" t="s">
        <v>43</v>
      </c>
      <c r="AA8945" t="s">
        <v>44</v>
      </c>
      <c r="AB8945" t="s">
        <v>44</v>
      </c>
    </row>
    <row r="8946" spans="1:28" x14ac:dyDescent="0.25">
      <c r="A8946" t="s">
        <v>13979</v>
      </c>
      <c r="B8946" s="1">
        <v>46015</v>
      </c>
      <c r="C8946" t="s">
        <v>3666</v>
      </c>
      <c r="D8946" t="s">
        <v>3667</v>
      </c>
      <c r="E8946">
        <v>29</v>
      </c>
      <c r="F8946" t="s">
        <v>48</v>
      </c>
      <c r="G8946" t="s">
        <v>366</v>
      </c>
      <c r="H8946" t="s">
        <v>367</v>
      </c>
      <c r="I8946" t="s">
        <v>34</v>
      </c>
      <c r="J8946" t="s">
        <v>130</v>
      </c>
      <c r="K8946">
        <v>3</v>
      </c>
      <c r="L8946" s="2">
        <v>14500</v>
      </c>
      <c r="M8946">
        <v>0</v>
      </c>
      <c r="N8946" s="2">
        <v>43500</v>
      </c>
      <c r="O8946" s="2">
        <v>0</v>
      </c>
      <c r="P8946" s="2">
        <v>43500</v>
      </c>
      <c r="Q8946" s="2">
        <v>34970.15</v>
      </c>
      <c r="R8946" s="2">
        <v>8529.85</v>
      </c>
      <c r="S8946" t="s">
        <v>53</v>
      </c>
      <c r="T8946" t="s">
        <v>263</v>
      </c>
      <c r="U8946" t="s">
        <v>91</v>
      </c>
      <c r="V8946" t="s">
        <v>39</v>
      </c>
      <c r="W8946" t="s">
        <v>66</v>
      </c>
      <c r="X8946" t="s">
        <v>97</v>
      </c>
      <c r="Y8946" t="s">
        <v>56</v>
      </c>
      <c r="Z8946" t="s">
        <v>223</v>
      </c>
      <c r="AA8946" t="s">
        <v>44</v>
      </c>
      <c r="AB8946" t="s">
        <v>44</v>
      </c>
    </row>
    <row r="8947" spans="1:28" x14ac:dyDescent="0.25">
      <c r="A8947" t="s">
        <v>13980</v>
      </c>
      <c r="B8947" s="1">
        <v>46015</v>
      </c>
      <c r="C8947" t="s">
        <v>1316</v>
      </c>
      <c r="D8947" t="s">
        <v>1317</v>
      </c>
      <c r="E8947">
        <v>33</v>
      </c>
      <c r="F8947" t="s">
        <v>31</v>
      </c>
      <c r="G8947" t="s">
        <v>217</v>
      </c>
      <c r="H8947" t="s">
        <v>218</v>
      </c>
      <c r="I8947" t="s">
        <v>34</v>
      </c>
      <c r="J8947" t="s">
        <v>130</v>
      </c>
      <c r="K8947">
        <v>2</v>
      </c>
      <c r="L8947" s="2">
        <v>28000</v>
      </c>
      <c r="M8947">
        <v>5</v>
      </c>
      <c r="N8947" s="2">
        <v>56000</v>
      </c>
      <c r="O8947" s="2">
        <v>2800</v>
      </c>
      <c r="P8947" s="2">
        <v>53200</v>
      </c>
      <c r="Q8947" s="2">
        <v>41212.83</v>
      </c>
      <c r="R8947" s="2">
        <v>11987.17</v>
      </c>
      <c r="S8947" t="s">
        <v>53</v>
      </c>
      <c r="T8947" t="s">
        <v>398</v>
      </c>
      <c r="U8947" t="s">
        <v>399</v>
      </c>
      <c r="V8947" t="s">
        <v>39</v>
      </c>
      <c r="W8947" t="s">
        <v>92</v>
      </c>
      <c r="X8947" t="s">
        <v>41</v>
      </c>
      <c r="Y8947" t="s">
        <v>56</v>
      </c>
      <c r="Z8947" t="s">
        <v>43</v>
      </c>
      <c r="AA8947" t="s">
        <v>44</v>
      </c>
      <c r="AB8947" t="s">
        <v>44</v>
      </c>
    </row>
    <row r="8948" spans="1:28" x14ac:dyDescent="0.25">
      <c r="A8948" t="s">
        <v>13981</v>
      </c>
      <c r="B8948" s="1">
        <v>46015</v>
      </c>
      <c r="C8948" t="s">
        <v>11015</v>
      </c>
      <c r="D8948" t="s">
        <v>11016</v>
      </c>
      <c r="E8948">
        <v>37</v>
      </c>
      <c r="F8948" t="s">
        <v>48</v>
      </c>
      <c r="G8948" t="s">
        <v>212</v>
      </c>
      <c r="H8948" t="s">
        <v>213</v>
      </c>
      <c r="I8948" t="s">
        <v>51</v>
      </c>
      <c r="J8948" t="s">
        <v>52</v>
      </c>
      <c r="K8948">
        <v>3</v>
      </c>
      <c r="L8948" s="2">
        <v>400</v>
      </c>
      <c r="M8948">
        <v>20</v>
      </c>
      <c r="N8948" s="2">
        <v>1200</v>
      </c>
      <c r="O8948" s="2">
        <v>240</v>
      </c>
      <c r="P8948" s="2">
        <v>960</v>
      </c>
      <c r="Q8948" s="2">
        <v>540.67999999999995</v>
      </c>
      <c r="R8948" s="2">
        <v>419.32</v>
      </c>
      <c r="S8948" t="s">
        <v>53</v>
      </c>
      <c r="T8948" t="s">
        <v>407</v>
      </c>
      <c r="U8948" t="s">
        <v>408</v>
      </c>
      <c r="V8948" t="s">
        <v>39</v>
      </c>
      <c r="W8948" t="s">
        <v>83</v>
      </c>
      <c r="X8948" t="s">
        <v>97</v>
      </c>
      <c r="Y8948" t="s">
        <v>42</v>
      </c>
      <c r="Z8948" t="s">
        <v>107</v>
      </c>
      <c r="AA8948" t="s">
        <v>44</v>
      </c>
      <c r="AB8948" t="s">
        <v>44</v>
      </c>
    </row>
    <row r="8949" spans="1:28" x14ac:dyDescent="0.25">
      <c r="A8949" t="s">
        <v>13982</v>
      </c>
      <c r="B8949" s="1">
        <v>46015</v>
      </c>
      <c r="C8949" t="s">
        <v>10733</v>
      </c>
      <c r="D8949" t="s">
        <v>10734</v>
      </c>
      <c r="E8949">
        <v>43</v>
      </c>
      <c r="F8949" t="s">
        <v>48</v>
      </c>
      <c r="G8949" t="s">
        <v>119</v>
      </c>
      <c r="H8949" t="s">
        <v>120</v>
      </c>
      <c r="I8949" t="s">
        <v>62</v>
      </c>
      <c r="J8949" t="s">
        <v>121</v>
      </c>
      <c r="K8949">
        <v>3</v>
      </c>
      <c r="L8949" s="2">
        <v>4800</v>
      </c>
      <c r="M8949">
        <v>0</v>
      </c>
      <c r="N8949" s="2">
        <v>14400</v>
      </c>
      <c r="O8949" s="2">
        <v>0</v>
      </c>
      <c r="P8949" s="2">
        <v>14400</v>
      </c>
      <c r="Q8949" s="2">
        <v>10416.4</v>
      </c>
      <c r="R8949" s="2">
        <v>3983.6</v>
      </c>
      <c r="S8949" t="s">
        <v>53</v>
      </c>
      <c r="T8949" t="s">
        <v>163</v>
      </c>
      <c r="U8949" t="s">
        <v>164</v>
      </c>
      <c r="V8949" t="s">
        <v>39</v>
      </c>
      <c r="W8949" t="s">
        <v>83</v>
      </c>
      <c r="X8949" t="s">
        <v>97</v>
      </c>
      <c r="Y8949" t="s">
        <v>56</v>
      </c>
      <c r="Z8949" t="s">
        <v>508</v>
      </c>
      <c r="AA8949" t="s">
        <v>44</v>
      </c>
      <c r="AB8949" t="s">
        <v>44</v>
      </c>
    </row>
    <row r="8950" spans="1:28" x14ac:dyDescent="0.25">
      <c r="A8950" t="s">
        <v>13983</v>
      </c>
      <c r="B8950" s="1">
        <v>46015</v>
      </c>
      <c r="C8950" t="s">
        <v>3002</v>
      </c>
      <c r="D8950" t="s">
        <v>3003</v>
      </c>
      <c r="E8950">
        <v>37</v>
      </c>
      <c r="F8950" t="s">
        <v>31</v>
      </c>
      <c r="G8950" t="s">
        <v>273</v>
      </c>
      <c r="H8950" t="s">
        <v>274</v>
      </c>
      <c r="I8950" t="s">
        <v>51</v>
      </c>
      <c r="J8950" t="s">
        <v>52</v>
      </c>
      <c r="K8950">
        <v>2</v>
      </c>
      <c r="L8950" s="2">
        <v>250</v>
      </c>
      <c r="M8950">
        <v>5</v>
      </c>
      <c r="N8950" s="2">
        <v>500</v>
      </c>
      <c r="O8950" s="2">
        <v>25</v>
      </c>
      <c r="P8950" s="2">
        <v>475</v>
      </c>
      <c r="Q8950" s="2">
        <v>279.60000000000002</v>
      </c>
      <c r="R8950" s="2">
        <v>195.4</v>
      </c>
      <c r="S8950" t="s">
        <v>36</v>
      </c>
      <c r="T8950" t="s">
        <v>37</v>
      </c>
      <c r="U8950" t="s">
        <v>38</v>
      </c>
      <c r="V8950" t="s">
        <v>39</v>
      </c>
      <c r="W8950" t="s">
        <v>137</v>
      </c>
      <c r="X8950" t="s">
        <v>97</v>
      </c>
      <c r="Y8950" t="s">
        <v>42</v>
      </c>
      <c r="Z8950" t="s">
        <v>107</v>
      </c>
      <c r="AA8950" t="s">
        <v>44</v>
      </c>
      <c r="AB8950" t="s">
        <v>44</v>
      </c>
    </row>
    <row r="8951" spans="1:28" x14ac:dyDescent="0.25">
      <c r="A8951" t="s">
        <v>13984</v>
      </c>
      <c r="B8951" s="1">
        <v>46016</v>
      </c>
      <c r="C8951" t="s">
        <v>2930</v>
      </c>
      <c r="D8951" t="s">
        <v>2931</v>
      </c>
      <c r="E8951">
        <v>23</v>
      </c>
      <c r="F8951" t="s">
        <v>111</v>
      </c>
      <c r="G8951" t="s">
        <v>298</v>
      </c>
      <c r="H8951" t="s">
        <v>299</v>
      </c>
      <c r="I8951" t="s">
        <v>103</v>
      </c>
      <c r="J8951" t="s">
        <v>104</v>
      </c>
      <c r="K8951">
        <v>2</v>
      </c>
      <c r="L8951" s="2">
        <v>700</v>
      </c>
      <c r="M8951">
        <v>20</v>
      </c>
      <c r="N8951" s="2">
        <v>1400</v>
      </c>
      <c r="O8951" s="2">
        <v>280</v>
      </c>
      <c r="P8951" s="2">
        <v>1120</v>
      </c>
      <c r="Q8951" s="2">
        <v>672</v>
      </c>
      <c r="R8951" s="2">
        <v>448</v>
      </c>
      <c r="S8951" t="s">
        <v>36</v>
      </c>
      <c r="T8951" t="s">
        <v>263</v>
      </c>
      <c r="U8951" t="s">
        <v>91</v>
      </c>
      <c r="V8951" t="s">
        <v>39</v>
      </c>
      <c r="W8951" t="s">
        <v>66</v>
      </c>
      <c r="X8951" t="s">
        <v>67</v>
      </c>
      <c r="Y8951" t="s">
        <v>56</v>
      </c>
      <c r="Z8951" t="s">
        <v>43</v>
      </c>
      <c r="AA8951" t="s">
        <v>44</v>
      </c>
      <c r="AB8951" t="s">
        <v>68</v>
      </c>
    </row>
    <row r="8952" spans="1:28" x14ac:dyDescent="0.25">
      <c r="A8952" t="s">
        <v>13985</v>
      </c>
      <c r="B8952" s="1">
        <v>46016</v>
      </c>
      <c r="C8952" t="s">
        <v>1271</v>
      </c>
      <c r="D8952" t="s">
        <v>1272</v>
      </c>
      <c r="E8952">
        <v>37</v>
      </c>
      <c r="F8952" t="s">
        <v>48</v>
      </c>
      <c r="G8952" t="s">
        <v>188</v>
      </c>
      <c r="H8952" t="s">
        <v>189</v>
      </c>
      <c r="I8952" t="s">
        <v>34</v>
      </c>
      <c r="J8952" t="s">
        <v>190</v>
      </c>
      <c r="K8952">
        <v>2</v>
      </c>
      <c r="L8952" s="2">
        <v>1800</v>
      </c>
      <c r="M8952">
        <v>10</v>
      </c>
      <c r="N8952" s="2">
        <v>3600</v>
      </c>
      <c r="O8952" s="2">
        <v>360</v>
      </c>
      <c r="P8952" s="2">
        <v>3240</v>
      </c>
      <c r="Q8952" s="2">
        <v>1830.46</v>
      </c>
      <c r="R8952" s="2">
        <v>1409.54</v>
      </c>
      <c r="S8952" t="s">
        <v>53</v>
      </c>
      <c r="T8952" t="s">
        <v>76</v>
      </c>
      <c r="U8952" t="s">
        <v>77</v>
      </c>
      <c r="V8952" t="s">
        <v>39</v>
      </c>
      <c r="W8952" t="s">
        <v>83</v>
      </c>
      <c r="X8952" t="s">
        <v>67</v>
      </c>
      <c r="Y8952" t="s">
        <v>42</v>
      </c>
      <c r="Z8952" t="s">
        <v>43</v>
      </c>
      <c r="AA8952" t="s">
        <v>44</v>
      </c>
      <c r="AB8952" t="s">
        <v>44</v>
      </c>
    </row>
    <row r="8953" spans="1:28" x14ac:dyDescent="0.25">
      <c r="A8953" t="s">
        <v>13986</v>
      </c>
      <c r="B8953" s="1">
        <v>46016</v>
      </c>
      <c r="C8953" t="s">
        <v>1328</v>
      </c>
      <c r="D8953" t="s">
        <v>1329</v>
      </c>
      <c r="E8953">
        <v>18</v>
      </c>
      <c r="F8953" t="s">
        <v>111</v>
      </c>
      <c r="G8953" t="s">
        <v>49</v>
      </c>
      <c r="H8953" t="s">
        <v>50</v>
      </c>
      <c r="I8953" t="s">
        <v>51</v>
      </c>
      <c r="J8953" t="s">
        <v>52</v>
      </c>
      <c r="K8953">
        <v>4</v>
      </c>
      <c r="L8953" s="2">
        <v>500</v>
      </c>
      <c r="M8953">
        <v>5</v>
      </c>
      <c r="N8953" s="2">
        <v>2000</v>
      </c>
      <c r="O8953" s="2">
        <v>100</v>
      </c>
      <c r="P8953" s="2">
        <v>1900</v>
      </c>
      <c r="Q8953" s="2">
        <v>1537.27</v>
      </c>
      <c r="R8953" s="2">
        <v>362.73</v>
      </c>
      <c r="S8953" t="s">
        <v>53</v>
      </c>
      <c r="T8953" t="s">
        <v>96</v>
      </c>
      <c r="U8953" t="s">
        <v>96</v>
      </c>
      <c r="V8953" t="s">
        <v>39</v>
      </c>
      <c r="W8953" t="s">
        <v>83</v>
      </c>
      <c r="X8953" t="s">
        <v>97</v>
      </c>
      <c r="Y8953" t="s">
        <v>42</v>
      </c>
      <c r="Z8953" t="s">
        <v>107</v>
      </c>
      <c r="AA8953" t="s">
        <v>44</v>
      </c>
      <c r="AB8953" t="s">
        <v>44</v>
      </c>
    </row>
    <row r="8954" spans="1:28" x14ac:dyDescent="0.25">
      <c r="A8954" t="s">
        <v>13987</v>
      </c>
      <c r="B8954" s="1">
        <v>46016</v>
      </c>
      <c r="C8954" t="s">
        <v>9072</v>
      </c>
      <c r="D8954" t="s">
        <v>9073</v>
      </c>
      <c r="E8954">
        <v>47</v>
      </c>
      <c r="F8954" t="s">
        <v>31</v>
      </c>
      <c r="G8954" t="s">
        <v>168</v>
      </c>
      <c r="H8954" t="s">
        <v>169</v>
      </c>
      <c r="I8954" t="s">
        <v>62</v>
      </c>
      <c r="J8954" t="s">
        <v>143</v>
      </c>
      <c r="K8954">
        <v>3</v>
      </c>
      <c r="L8954" s="2">
        <v>1800</v>
      </c>
      <c r="M8954">
        <v>15</v>
      </c>
      <c r="N8954" s="2">
        <v>5400</v>
      </c>
      <c r="O8954" s="2">
        <v>810</v>
      </c>
      <c r="P8954" s="2">
        <v>4590</v>
      </c>
      <c r="Q8954" s="2">
        <v>3284.98</v>
      </c>
      <c r="R8954" s="2">
        <v>1305.02</v>
      </c>
      <c r="S8954" t="s">
        <v>53</v>
      </c>
      <c r="T8954" t="s">
        <v>76</v>
      </c>
      <c r="U8954" t="s">
        <v>77</v>
      </c>
      <c r="V8954" t="s">
        <v>39</v>
      </c>
      <c r="W8954" t="s">
        <v>137</v>
      </c>
      <c r="X8954" t="s">
        <v>41</v>
      </c>
      <c r="Y8954" t="s">
        <v>56</v>
      </c>
      <c r="Z8954" t="s">
        <v>107</v>
      </c>
      <c r="AA8954" t="s">
        <v>44</v>
      </c>
      <c r="AB8954" t="s">
        <v>44</v>
      </c>
    </row>
    <row r="8955" spans="1:28" x14ac:dyDescent="0.25">
      <c r="A8955" t="s">
        <v>13988</v>
      </c>
      <c r="B8955" s="1">
        <v>46016</v>
      </c>
      <c r="C8955" t="s">
        <v>11497</v>
      </c>
      <c r="D8955" t="s">
        <v>11498</v>
      </c>
      <c r="E8955">
        <v>36</v>
      </c>
      <c r="F8955" t="s">
        <v>31</v>
      </c>
      <c r="G8955" t="s">
        <v>298</v>
      </c>
      <c r="H8955" t="s">
        <v>299</v>
      </c>
      <c r="I8955" t="s">
        <v>103</v>
      </c>
      <c r="J8955" t="s">
        <v>104</v>
      </c>
      <c r="K8955">
        <v>1</v>
      </c>
      <c r="L8955" s="2">
        <v>700</v>
      </c>
      <c r="M8955">
        <v>0</v>
      </c>
      <c r="N8955" s="2">
        <v>700</v>
      </c>
      <c r="O8955" s="2">
        <v>0</v>
      </c>
      <c r="P8955" s="2">
        <v>700</v>
      </c>
      <c r="Q8955" s="2">
        <v>430.29</v>
      </c>
      <c r="R8955" s="2">
        <v>269.70999999999998</v>
      </c>
      <c r="S8955" t="s">
        <v>53</v>
      </c>
      <c r="T8955" t="s">
        <v>398</v>
      </c>
      <c r="U8955" t="s">
        <v>399</v>
      </c>
      <c r="V8955" t="s">
        <v>39</v>
      </c>
      <c r="W8955" t="s">
        <v>66</v>
      </c>
      <c r="X8955" t="s">
        <v>41</v>
      </c>
      <c r="Y8955" t="s">
        <v>56</v>
      </c>
      <c r="Z8955" t="s">
        <v>43</v>
      </c>
      <c r="AA8955" t="s">
        <v>44</v>
      </c>
      <c r="AB8955" t="s">
        <v>44</v>
      </c>
    </row>
    <row r="8956" spans="1:28" x14ac:dyDescent="0.25">
      <c r="A8956" t="s">
        <v>13989</v>
      </c>
      <c r="B8956" s="1">
        <v>46016</v>
      </c>
      <c r="C8956" t="s">
        <v>488</v>
      </c>
      <c r="D8956" t="s">
        <v>489</v>
      </c>
      <c r="E8956">
        <v>47</v>
      </c>
      <c r="F8956" t="s">
        <v>31</v>
      </c>
      <c r="G8956" t="s">
        <v>60</v>
      </c>
      <c r="H8956" t="s">
        <v>61</v>
      </c>
      <c r="I8956" t="s">
        <v>62</v>
      </c>
      <c r="J8956" t="s">
        <v>63</v>
      </c>
      <c r="K8956">
        <v>3</v>
      </c>
      <c r="L8956" s="2">
        <v>3500</v>
      </c>
      <c r="M8956">
        <v>5</v>
      </c>
      <c r="N8956" s="2">
        <v>10500</v>
      </c>
      <c r="O8956" s="2">
        <v>525</v>
      </c>
      <c r="P8956" s="2">
        <v>9975</v>
      </c>
      <c r="Q8956" s="2">
        <v>6043</v>
      </c>
      <c r="R8956" s="2">
        <v>3932</v>
      </c>
      <c r="S8956" t="s">
        <v>36</v>
      </c>
      <c r="T8956" t="s">
        <v>90</v>
      </c>
      <c r="U8956" t="s">
        <v>91</v>
      </c>
      <c r="V8956" t="s">
        <v>39</v>
      </c>
      <c r="W8956" t="s">
        <v>40</v>
      </c>
      <c r="X8956" t="s">
        <v>97</v>
      </c>
      <c r="Y8956" t="s">
        <v>56</v>
      </c>
      <c r="Z8956" t="s">
        <v>43</v>
      </c>
      <c r="AA8956" t="s">
        <v>44</v>
      </c>
      <c r="AB8956" t="s">
        <v>44</v>
      </c>
    </row>
    <row r="8957" spans="1:28" x14ac:dyDescent="0.25">
      <c r="A8957" t="s">
        <v>13990</v>
      </c>
      <c r="B8957" s="1">
        <v>46016</v>
      </c>
      <c r="C8957" t="s">
        <v>6927</v>
      </c>
      <c r="D8957" t="s">
        <v>6928</v>
      </c>
      <c r="E8957">
        <v>21</v>
      </c>
      <c r="F8957" t="s">
        <v>111</v>
      </c>
      <c r="G8957" t="s">
        <v>168</v>
      </c>
      <c r="H8957" t="s">
        <v>169</v>
      </c>
      <c r="I8957" t="s">
        <v>62</v>
      </c>
      <c r="J8957" t="s">
        <v>143</v>
      </c>
      <c r="K8957">
        <v>1</v>
      </c>
      <c r="L8957" s="2">
        <v>1800</v>
      </c>
      <c r="M8957">
        <v>10</v>
      </c>
      <c r="N8957" s="2">
        <v>1800</v>
      </c>
      <c r="O8957" s="2">
        <v>180</v>
      </c>
      <c r="P8957" s="2">
        <v>1620</v>
      </c>
      <c r="Q8957" s="2">
        <v>1107.24</v>
      </c>
      <c r="R8957" s="2">
        <v>512.76</v>
      </c>
      <c r="S8957" t="s">
        <v>53</v>
      </c>
      <c r="T8957" t="s">
        <v>65</v>
      </c>
      <c r="U8957" t="s">
        <v>65</v>
      </c>
      <c r="V8957" t="s">
        <v>39</v>
      </c>
      <c r="W8957" t="s">
        <v>137</v>
      </c>
      <c r="X8957" t="s">
        <v>41</v>
      </c>
      <c r="Y8957" t="s">
        <v>42</v>
      </c>
      <c r="Z8957" t="s">
        <v>144</v>
      </c>
      <c r="AA8957" t="s">
        <v>68</v>
      </c>
      <c r="AB8957" t="s">
        <v>44</v>
      </c>
    </row>
    <row r="8958" spans="1:28" x14ac:dyDescent="0.25">
      <c r="A8958" t="s">
        <v>13991</v>
      </c>
      <c r="B8958" s="1">
        <v>46016</v>
      </c>
      <c r="C8958" t="s">
        <v>875</v>
      </c>
      <c r="D8958" t="s">
        <v>876</v>
      </c>
      <c r="E8958">
        <v>57</v>
      </c>
      <c r="F8958" t="s">
        <v>48</v>
      </c>
      <c r="G8958" t="s">
        <v>101</v>
      </c>
      <c r="H8958" t="s">
        <v>102</v>
      </c>
      <c r="I8958" t="s">
        <v>103</v>
      </c>
      <c r="J8958" t="s">
        <v>104</v>
      </c>
      <c r="K8958">
        <v>2</v>
      </c>
      <c r="L8958" s="2">
        <v>1800</v>
      </c>
      <c r="M8958">
        <v>10</v>
      </c>
      <c r="N8958" s="2">
        <v>3600</v>
      </c>
      <c r="O8958" s="2">
        <v>360</v>
      </c>
      <c r="P8958" s="2">
        <v>3240</v>
      </c>
      <c r="Q8958" s="2">
        <v>1943.45</v>
      </c>
      <c r="R8958" s="2">
        <v>1296.55</v>
      </c>
      <c r="S8958" t="s">
        <v>53</v>
      </c>
      <c r="T8958" t="s">
        <v>398</v>
      </c>
      <c r="U8958" t="s">
        <v>399</v>
      </c>
      <c r="V8958" t="s">
        <v>39</v>
      </c>
      <c r="W8958" t="s">
        <v>40</v>
      </c>
      <c r="X8958" t="s">
        <v>67</v>
      </c>
      <c r="Y8958" t="s">
        <v>84</v>
      </c>
      <c r="Z8958" t="s">
        <v>43</v>
      </c>
      <c r="AA8958" t="s">
        <v>44</v>
      </c>
      <c r="AB8958" t="s">
        <v>44</v>
      </c>
    </row>
    <row r="8959" spans="1:28" x14ac:dyDescent="0.25">
      <c r="A8959" t="s">
        <v>13992</v>
      </c>
      <c r="B8959" s="1">
        <v>46016</v>
      </c>
      <c r="C8959" t="s">
        <v>5661</v>
      </c>
      <c r="D8959" t="s">
        <v>5662</v>
      </c>
      <c r="E8959">
        <v>49</v>
      </c>
      <c r="F8959" t="s">
        <v>31</v>
      </c>
      <c r="G8959" t="s">
        <v>81</v>
      </c>
      <c r="H8959" t="s">
        <v>82</v>
      </c>
      <c r="I8959" t="s">
        <v>51</v>
      </c>
      <c r="J8959" t="s">
        <v>52</v>
      </c>
      <c r="K8959">
        <v>4</v>
      </c>
      <c r="L8959" s="2">
        <v>600</v>
      </c>
      <c r="M8959">
        <v>15</v>
      </c>
      <c r="N8959" s="2">
        <v>2400</v>
      </c>
      <c r="O8959" s="2">
        <v>360</v>
      </c>
      <c r="P8959" s="2">
        <v>2040</v>
      </c>
      <c r="Q8959" s="2">
        <v>1572.57</v>
      </c>
      <c r="R8959" s="2">
        <v>467.43</v>
      </c>
      <c r="S8959" t="s">
        <v>53</v>
      </c>
      <c r="T8959" t="s">
        <v>54</v>
      </c>
      <c r="U8959" t="s">
        <v>55</v>
      </c>
      <c r="V8959" t="s">
        <v>39</v>
      </c>
      <c r="W8959" t="s">
        <v>66</v>
      </c>
      <c r="X8959" t="s">
        <v>97</v>
      </c>
      <c r="Y8959" t="s">
        <v>56</v>
      </c>
      <c r="Z8959" t="s">
        <v>223</v>
      </c>
      <c r="AA8959" t="s">
        <v>44</v>
      </c>
      <c r="AB8959" t="s">
        <v>44</v>
      </c>
    </row>
    <row r="8960" spans="1:28" x14ac:dyDescent="0.25">
      <c r="A8960" t="s">
        <v>13993</v>
      </c>
      <c r="B8960" s="1">
        <v>46016</v>
      </c>
      <c r="C8960" t="s">
        <v>3594</v>
      </c>
      <c r="D8960" t="s">
        <v>3595</v>
      </c>
      <c r="E8960">
        <v>23</v>
      </c>
      <c r="F8960" t="s">
        <v>48</v>
      </c>
      <c r="G8960" t="s">
        <v>238</v>
      </c>
      <c r="H8960" t="s">
        <v>239</v>
      </c>
      <c r="I8960" t="s">
        <v>62</v>
      </c>
      <c r="J8960" t="s">
        <v>63</v>
      </c>
      <c r="K8960">
        <v>4</v>
      </c>
      <c r="L8960" s="2">
        <v>6500</v>
      </c>
      <c r="M8960">
        <v>5</v>
      </c>
      <c r="N8960" s="2">
        <v>26000</v>
      </c>
      <c r="O8960" s="2">
        <v>1300</v>
      </c>
      <c r="P8960" s="2">
        <v>24700</v>
      </c>
      <c r="Q8960" s="2">
        <v>13962.95</v>
      </c>
      <c r="R8960" s="2">
        <v>10737.05</v>
      </c>
      <c r="S8960" t="s">
        <v>53</v>
      </c>
      <c r="T8960" t="s">
        <v>407</v>
      </c>
      <c r="U8960" t="s">
        <v>408</v>
      </c>
      <c r="V8960" t="s">
        <v>39</v>
      </c>
      <c r="W8960" t="s">
        <v>92</v>
      </c>
      <c r="X8960" t="s">
        <v>41</v>
      </c>
      <c r="Y8960" t="s">
        <v>56</v>
      </c>
      <c r="Z8960" t="s">
        <v>43</v>
      </c>
      <c r="AA8960" t="s">
        <v>44</v>
      </c>
      <c r="AB8960" t="s">
        <v>44</v>
      </c>
    </row>
    <row r="8961" spans="1:28" x14ac:dyDescent="0.25">
      <c r="A8961" t="s">
        <v>13994</v>
      </c>
      <c r="B8961" s="1">
        <v>46016</v>
      </c>
      <c r="C8961" t="s">
        <v>1602</v>
      </c>
      <c r="D8961" t="s">
        <v>1603</v>
      </c>
      <c r="E8961">
        <v>39</v>
      </c>
      <c r="F8961" t="s">
        <v>48</v>
      </c>
      <c r="G8961" t="s">
        <v>134</v>
      </c>
      <c r="H8961" t="s">
        <v>135</v>
      </c>
      <c r="I8961" t="s">
        <v>62</v>
      </c>
      <c r="J8961" t="s">
        <v>130</v>
      </c>
      <c r="K8961">
        <v>2</v>
      </c>
      <c r="L8961" s="2">
        <v>8500</v>
      </c>
      <c r="M8961">
        <v>15</v>
      </c>
      <c r="N8961" s="2">
        <v>17000</v>
      </c>
      <c r="O8961" s="2">
        <v>2550</v>
      </c>
      <c r="P8961" s="2">
        <v>14450</v>
      </c>
      <c r="Q8961" s="2">
        <v>10015.86</v>
      </c>
      <c r="R8961" s="2">
        <v>4434.1400000000003</v>
      </c>
      <c r="S8961" t="s">
        <v>53</v>
      </c>
      <c r="T8961" t="s">
        <v>96</v>
      </c>
      <c r="U8961" t="s">
        <v>96</v>
      </c>
      <c r="V8961" t="s">
        <v>39</v>
      </c>
      <c r="W8961" t="s">
        <v>124</v>
      </c>
      <c r="X8961" t="s">
        <v>41</v>
      </c>
      <c r="Y8961" t="s">
        <v>42</v>
      </c>
      <c r="Z8961" t="s">
        <v>43</v>
      </c>
      <c r="AA8961" t="s">
        <v>44</v>
      </c>
      <c r="AB8961" t="s">
        <v>44</v>
      </c>
    </row>
    <row r="8962" spans="1:28" x14ac:dyDescent="0.25">
      <c r="A8962" t="s">
        <v>13995</v>
      </c>
      <c r="B8962" s="1">
        <v>46016</v>
      </c>
      <c r="C8962" t="s">
        <v>10733</v>
      </c>
      <c r="D8962" t="s">
        <v>10734</v>
      </c>
      <c r="E8962">
        <v>58</v>
      </c>
      <c r="F8962" t="s">
        <v>48</v>
      </c>
      <c r="G8962" t="s">
        <v>188</v>
      </c>
      <c r="H8962" t="s">
        <v>189</v>
      </c>
      <c r="I8962" t="s">
        <v>34</v>
      </c>
      <c r="J8962" t="s">
        <v>190</v>
      </c>
      <c r="K8962">
        <v>1</v>
      </c>
      <c r="L8962" s="2">
        <v>1800</v>
      </c>
      <c r="M8962">
        <v>0</v>
      </c>
      <c r="N8962" s="2">
        <v>1800</v>
      </c>
      <c r="O8962" s="2">
        <v>0</v>
      </c>
      <c r="P8962" s="2">
        <v>1800</v>
      </c>
      <c r="Q8962" s="2">
        <v>1460.56</v>
      </c>
      <c r="R8962" s="2">
        <v>339.44</v>
      </c>
      <c r="S8962" t="s">
        <v>53</v>
      </c>
      <c r="T8962" t="s">
        <v>90</v>
      </c>
      <c r="U8962" t="s">
        <v>91</v>
      </c>
      <c r="V8962" t="s">
        <v>39</v>
      </c>
      <c r="W8962" t="s">
        <v>66</v>
      </c>
      <c r="X8962" t="s">
        <v>97</v>
      </c>
      <c r="Y8962" t="s">
        <v>56</v>
      </c>
      <c r="Z8962" t="s">
        <v>43</v>
      </c>
      <c r="AA8962" t="s">
        <v>44</v>
      </c>
      <c r="AB8962" t="s">
        <v>44</v>
      </c>
    </row>
    <row r="8963" spans="1:28" x14ac:dyDescent="0.25">
      <c r="A8963" t="s">
        <v>13996</v>
      </c>
      <c r="B8963" s="1">
        <v>46016</v>
      </c>
      <c r="C8963" t="s">
        <v>2516</v>
      </c>
      <c r="D8963" t="s">
        <v>2517</v>
      </c>
      <c r="E8963">
        <v>29</v>
      </c>
      <c r="F8963" t="s">
        <v>31</v>
      </c>
      <c r="G8963" t="s">
        <v>148</v>
      </c>
      <c r="H8963" t="s">
        <v>149</v>
      </c>
      <c r="I8963" t="s">
        <v>74</v>
      </c>
      <c r="J8963" t="s">
        <v>130</v>
      </c>
      <c r="K8963">
        <v>1</v>
      </c>
      <c r="L8963" s="2">
        <v>3500</v>
      </c>
      <c r="M8963">
        <v>25</v>
      </c>
      <c r="N8963" s="2">
        <v>3500</v>
      </c>
      <c r="O8963" s="2">
        <v>875</v>
      </c>
      <c r="P8963" s="2">
        <v>2625</v>
      </c>
      <c r="Q8963" s="2">
        <v>1995.74</v>
      </c>
      <c r="R8963" s="2">
        <v>629.26</v>
      </c>
      <c r="S8963" t="s">
        <v>53</v>
      </c>
      <c r="T8963" t="s">
        <v>136</v>
      </c>
      <c r="U8963" t="s">
        <v>38</v>
      </c>
      <c r="V8963" t="s">
        <v>39</v>
      </c>
      <c r="W8963" t="s">
        <v>137</v>
      </c>
      <c r="X8963" t="s">
        <v>41</v>
      </c>
      <c r="Y8963" t="s">
        <v>56</v>
      </c>
      <c r="Z8963" t="s">
        <v>107</v>
      </c>
      <c r="AA8963" t="s">
        <v>44</v>
      </c>
      <c r="AB8963" t="s">
        <v>68</v>
      </c>
    </row>
    <row r="8964" spans="1:28" x14ac:dyDescent="0.25">
      <c r="A8964" t="s">
        <v>13997</v>
      </c>
      <c r="B8964" s="1">
        <v>46016</v>
      </c>
      <c r="C8964" t="s">
        <v>9647</v>
      </c>
      <c r="D8964" t="s">
        <v>9648</v>
      </c>
      <c r="E8964">
        <v>20</v>
      </c>
      <c r="F8964" t="s">
        <v>48</v>
      </c>
      <c r="G8964" t="s">
        <v>81</v>
      </c>
      <c r="H8964" t="s">
        <v>82</v>
      </c>
      <c r="I8964" t="s">
        <v>51</v>
      </c>
      <c r="J8964" t="s">
        <v>52</v>
      </c>
      <c r="K8964">
        <v>1</v>
      </c>
      <c r="L8964" s="2">
        <v>600</v>
      </c>
      <c r="M8964">
        <v>15</v>
      </c>
      <c r="N8964" s="2">
        <v>600</v>
      </c>
      <c r="O8964" s="2">
        <v>90</v>
      </c>
      <c r="P8964" s="2">
        <v>510</v>
      </c>
      <c r="Q8964" s="2">
        <v>319.29000000000002</v>
      </c>
      <c r="R8964" s="2">
        <v>190.71</v>
      </c>
      <c r="S8964" t="s">
        <v>53</v>
      </c>
      <c r="T8964" t="s">
        <v>263</v>
      </c>
      <c r="U8964" t="s">
        <v>91</v>
      </c>
      <c r="V8964" t="s">
        <v>39</v>
      </c>
      <c r="W8964" t="s">
        <v>40</v>
      </c>
      <c r="X8964" t="s">
        <v>97</v>
      </c>
      <c r="Y8964" t="s">
        <v>56</v>
      </c>
      <c r="Z8964" t="s">
        <v>43</v>
      </c>
      <c r="AA8964" t="s">
        <v>68</v>
      </c>
      <c r="AB8964" t="s">
        <v>44</v>
      </c>
    </row>
    <row r="8965" spans="1:28" x14ac:dyDescent="0.25">
      <c r="A8965" t="s">
        <v>13998</v>
      </c>
      <c r="B8965" s="1">
        <v>46016</v>
      </c>
      <c r="C8965" t="s">
        <v>9313</v>
      </c>
      <c r="D8965" t="s">
        <v>9314</v>
      </c>
      <c r="E8965">
        <v>31</v>
      </c>
      <c r="F8965" t="s">
        <v>48</v>
      </c>
      <c r="G8965" t="s">
        <v>561</v>
      </c>
      <c r="H8965" t="s">
        <v>562</v>
      </c>
      <c r="I8965" t="s">
        <v>34</v>
      </c>
      <c r="J8965" t="s">
        <v>143</v>
      </c>
      <c r="K8965">
        <v>1</v>
      </c>
      <c r="L8965" s="2">
        <v>900</v>
      </c>
      <c r="M8965">
        <v>20</v>
      </c>
      <c r="N8965" s="2">
        <v>900</v>
      </c>
      <c r="O8965" s="2">
        <v>180</v>
      </c>
      <c r="P8965" s="2">
        <v>720</v>
      </c>
      <c r="Q8965" s="2">
        <v>580.45000000000005</v>
      </c>
      <c r="R8965" s="2">
        <v>139.55000000000001</v>
      </c>
      <c r="S8965" t="s">
        <v>36</v>
      </c>
      <c r="T8965" t="s">
        <v>290</v>
      </c>
      <c r="U8965" t="s">
        <v>291</v>
      </c>
      <c r="V8965" t="s">
        <v>39</v>
      </c>
      <c r="W8965" t="s">
        <v>137</v>
      </c>
      <c r="X8965" t="s">
        <v>41</v>
      </c>
      <c r="Y8965" t="s">
        <v>56</v>
      </c>
      <c r="Z8965" t="s">
        <v>43</v>
      </c>
      <c r="AA8965" t="s">
        <v>44</v>
      </c>
      <c r="AB8965" t="s">
        <v>44</v>
      </c>
    </row>
    <row r="8966" spans="1:28" x14ac:dyDescent="0.25">
      <c r="A8966" t="s">
        <v>13999</v>
      </c>
      <c r="B8966" s="1">
        <v>46016</v>
      </c>
      <c r="C8966" t="s">
        <v>7510</v>
      </c>
      <c r="D8966" t="s">
        <v>7511</v>
      </c>
      <c r="E8966">
        <v>38</v>
      </c>
      <c r="F8966" t="s">
        <v>48</v>
      </c>
      <c r="G8966" t="s">
        <v>227</v>
      </c>
      <c r="H8966" t="s">
        <v>228</v>
      </c>
      <c r="I8966" t="s">
        <v>74</v>
      </c>
      <c r="J8966" t="s">
        <v>75</v>
      </c>
      <c r="K8966">
        <v>4</v>
      </c>
      <c r="L8966" s="2">
        <v>1400</v>
      </c>
      <c r="M8966">
        <v>10</v>
      </c>
      <c r="N8966" s="2">
        <v>5600</v>
      </c>
      <c r="O8966" s="2">
        <v>560</v>
      </c>
      <c r="P8966" s="2">
        <v>5040</v>
      </c>
      <c r="Q8966" s="2">
        <v>3651.27</v>
      </c>
      <c r="R8966" s="2">
        <v>1388.73</v>
      </c>
      <c r="S8966" t="s">
        <v>64</v>
      </c>
      <c r="T8966" t="s">
        <v>398</v>
      </c>
      <c r="U8966" t="s">
        <v>399</v>
      </c>
      <c r="V8966" t="s">
        <v>39</v>
      </c>
      <c r="W8966" t="s">
        <v>92</v>
      </c>
      <c r="X8966" t="s">
        <v>41</v>
      </c>
      <c r="Y8966" t="s">
        <v>42</v>
      </c>
      <c r="Z8966" t="s">
        <v>43</v>
      </c>
      <c r="AA8966" t="s">
        <v>44</v>
      </c>
      <c r="AB8966" t="s">
        <v>44</v>
      </c>
    </row>
    <row r="8967" spans="1:28" x14ac:dyDescent="0.25">
      <c r="A8967" t="s">
        <v>14000</v>
      </c>
      <c r="B8967" s="1">
        <v>46017</v>
      </c>
      <c r="C8967" t="s">
        <v>3191</v>
      </c>
      <c r="D8967" t="s">
        <v>3192</v>
      </c>
      <c r="E8967">
        <v>38</v>
      </c>
      <c r="F8967" t="s">
        <v>111</v>
      </c>
      <c r="G8967" t="s">
        <v>49</v>
      </c>
      <c r="H8967" t="s">
        <v>50</v>
      </c>
      <c r="I8967" t="s">
        <v>51</v>
      </c>
      <c r="J8967" t="s">
        <v>52</v>
      </c>
      <c r="K8967">
        <v>1</v>
      </c>
      <c r="L8967" s="2">
        <v>500</v>
      </c>
      <c r="M8967">
        <v>0</v>
      </c>
      <c r="N8967" s="2">
        <v>500</v>
      </c>
      <c r="O8967" s="2">
        <v>0</v>
      </c>
      <c r="P8967" s="2">
        <v>500</v>
      </c>
      <c r="Q8967" s="2">
        <v>323.79000000000002</v>
      </c>
      <c r="R8967" s="2">
        <v>176.21</v>
      </c>
      <c r="S8967" t="s">
        <v>53</v>
      </c>
      <c r="T8967" t="s">
        <v>275</v>
      </c>
      <c r="U8967" t="s">
        <v>123</v>
      </c>
      <c r="V8967" t="s">
        <v>39</v>
      </c>
      <c r="W8967" t="s">
        <v>40</v>
      </c>
      <c r="X8967" t="s">
        <v>97</v>
      </c>
      <c r="Y8967" t="s">
        <v>42</v>
      </c>
      <c r="Z8967" t="s">
        <v>43</v>
      </c>
      <c r="AA8967" t="s">
        <v>44</v>
      </c>
      <c r="AB8967" t="s">
        <v>44</v>
      </c>
    </row>
    <row r="8968" spans="1:28" x14ac:dyDescent="0.25">
      <c r="A8968" t="s">
        <v>14001</v>
      </c>
      <c r="B8968" s="1">
        <v>46017</v>
      </c>
      <c r="C8968" t="s">
        <v>971</v>
      </c>
      <c r="D8968" t="s">
        <v>972</v>
      </c>
      <c r="E8968">
        <v>21</v>
      </c>
      <c r="F8968" t="s">
        <v>48</v>
      </c>
      <c r="G8968" t="s">
        <v>32</v>
      </c>
      <c r="H8968" t="s">
        <v>33</v>
      </c>
      <c r="I8968" t="s">
        <v>34</v>
      </c>
      <c r="J8968" t="s">
        <v>35</v>
      </c>
      <c r="K8968">
        <v>1</v>
      </c>
      <c r="L8968" s="2">
        <v>55000</v>
      </c>
      <c r="M8968">
        <v>5</v>
      </c>
      <c r="N8968" s="2">
        <v>55000</v>
      </c>
      <c r="O8968" s="2">
        <v>2750</v>
      </c>
      <c r="P8968" s="2">
        <v>52250</v>
      </c>
      <c r="Q8968" s="2">
        <v>39673.93</v>
      </c>
      <c r="R8968" s="2">
        <v>12576.07</v>
      </c>
      <c r="S8968" t="s">
        <v>36</v>
      </c>
      <c r="T8968" t="s">
        <v>114</v>
      </c>
      <c r="U8968" t="s">
        <v>115</v>
      </c>
      <c r="V8968" t="s">
        <v>39</v>
      </c>
      <c r="W8968" t="s">
        <v>92</v>
      </c>
      <c r="X8968" t="s">
        <v>41</v>
      </c>
      <c r="Y8968" t="s">
        <v>42</v>
      </c>
      <c r="Z8968" t="s">
        <v>43</v>
      </c>
      <c r="AA8968" t="s">
        <v>44</v>
      </c>
      <c r="AB8968" t="s">
        <v>44</v>
      </c>
    </row>
    <row r="8969" spans="1:28" x14ac:dyDescent="0.25">
      <c r="A8969" t="s">
        <v>14002</v>
      </c>
      <c r="B8969" s="1">
        <v>46017</v>
      </c>
      <c r="C8969" t="s">
        <v>3845</v>
      </c>
      <c r="D8969" t="s">
        <v>3846</v>
      </c>
      <c r="E8969">
        <v>45</v>
      </c>
      <c r="F8969" t="s">
        <v>111</v>
      </c>
      <c r="G8969" t="s">
        <v>436</v>
      </c>
      <c r="H8969" t="s">
        <v>437</v>
      </c>
      <c r="I8969" t="s">
        <v>74</v>
      </c>
      <c r="J8969" t="s">
        <v>190</v>
      </c>
      <c r="K8969">
        <v>2</v>
      </c>
      <c r="L8969" s="2">
        <v>1800</v>
      </c>
      <c r="M8969">
        <v>15</v>
      </c>
      <c r="N8969" s="2">
        <v>3600</v>
      </c>
      <c r="O8969" s="2">
        <v>540</v>
      </c>
      <c r="P8969" s="2">
        <v>3060</v>
      </c>
      <c r="Q8969" s="2">
        <v>1952.6</v>
      </c>
      <c r="R8969" s="2">
        <v>1107.4000000000001</v>
      </c>
      <c r="S8969" t="s">
        <v>53</v>
      </c>
      <c r="T8969" t="s">
        <v>54</v>
      </c>
      <c r="U8969" t="s">
        <v>55</v>
      </c>
      <c r="V8969" t="s">
        <v>39</v>
      </c>
      <c r="W8969" t="s">
        <v>66</v>
      </c>
      <c r="X8969" t="s">
        <v>41</v>
      </c>
      <c r="Y8969" t="s">
        <v>56</v>
      </c>
      <c r="Z8969" t="s">
        <v>43</v>
      </c>
      <c r="AA8969" t="s">
        <v>44</v>
      </c>
      <c r="AB8969" t="s">
        <v>44</v>
      </c>
    </row>
    <row r="8970" spans="1:28" x14ac:dyDescent="0.25">
      <c r="A8970" t="s">
        <v>14003</v>
      </c>
      <c r="B8970" s="1">
        <v>46017</v>
      </c>
      <c r="C8970" t="s">
        <v>252</v>
      </c>
      <c r="D8970" t="s">
        <v>253</v>
      </c>
      <c r="E8970">
        <v>28</v>
      </c>
      <c r="F8970" t="s">
        <v>31</v>
      </c>
      <c r="G8970" t="s">
        <v>273</v>
      </c>
      <c r="H8970" t="s">
        <v>274</v>
      </c>
      <c r="I8970" t="s">
        <v>51</v>
      </c>
      <c r="J8970" t="s">
        <v>52</v>
      </c>
      <c r="K8970">
        <v>4</v>
      </c>
      <c r="L8970" s="2">
        <v>250</v>
      </c>
      <c r="M8970">
        <v>0</v>
      </c>
      <c r="N8970" s="2">
        <v>1000</v>
      </c>
      <c r="O8970" s="2">
        <v>0</v>
      </c>
      <c r="P8970" s="2">
        <v>1000</v>
      </c>
      <c r="Q8970" s="2">
        <v>786.44</v>
      </c>
      <c r="R8970" s="2">
        <v>213.56</v>
      </c>
      <c r="S8970" t="s">
        <v>36</v>
      </c>
      <c r="T8970" t="s">
        <v>37</v>
      </c>
      <c r="U8970" t="s">
        <v>38</v>
      </c>
      <c r="V8970" t="s">
        <v>39</v>
      </c>
      <c r="W8970" t="s">
        <v>66</v>
      </c>
      <c r="X8970" t="s">
        <v>97</v>
      </c>
      <c r="Y8970" t="s">
        <v>56</v>
      </c>
      <c r="Z8970" t="s">
        <v>43</v>
      </c>
      <c r="AA8970" t="s">
        <v>44</v>
      </c>
      <c r="AB8970" t="s">
        <v>44</v>
      </c>
    </row>
    <row r="8971" spans="1:28" x14ac:dyDescent="0.25">
      <c r="A8971" t="s">
        <v>14004</v>
      </c>
      <c r="B8971" s="1">
        <v>46017</v>
      </c>
      <c r="C8971" t="s">
        <v>7168</v>
      </c>
      <c r="D8971" t="s">
        <v>7169</v>
      </c>
      <c r="E8971">
        <v>50</v>
      </c>
      <c r="F8971" t="s">
        <v>31</v>
      </c>
      <c r="G8971" t="s">
        <v>207</v>
      </c>
      <c r="H8971" t="s">
        <v>208</v>
      </c>
      <c r="I8971" t="s">
        <v>34</v>
      </c>
      <c r="J8971" t="s">
        <v>143</v>
      </c>
      <c r="K8971">
        <v>2</v>
      </c>
      <c r="L8971" s="2">
        <v>18000</v>
      </c>
      <c r="M8971">
        <v>25</v>
      </c>
      <c r="N8971" s="2">
        <v>36000</v>
      </c>
      <c r="O8971" s="2">
        <v>9000</v>
      </c>
      <c r="P8971" s="2">
        <v>27000</v>
      </c>
      <c r="Q8971" s="2">
        <v>17348.59</v>
      </c>
      <c r="R8971" s="2">
        <v>9651.41</v>
      </c>
      <c r="S8971" t="s">
        <v>36</v>
      </c>
      <c r="T8971" t="s">
        <v>76</v>
      </c>
      <c r="U8971" t="s">
        <v>77</v>
      </c>
      <c r="V8971" t="s">
        <v>39</v>
      </c>
      <c r="W8971" t="s">
        <v>124</v>
      </c>
      <c r="X8971" t="s">
        <v>41</v>
      </c>
      <c r="Y8971" t="s">
        <v>56</v>
      </c>
      <c r="Z8971" t="s">
        <v>43</v>
      </c>
      <c r="AA8971" t="s">
        <v>44</v>
      </c>
      <c r="AB8971" t="s">
        <v>44</v>
      </c>
    </row>
    <row r="8972" spans="1:28" x14ac:dyDescent="0.25">
      <c r="A8972" t="s">
        <v>14005</v>
      </c>
      <c r="B8972" s="1">
        <v>46017</v>
      </c>
      <c r="C8972" t="s">
        <v>2254</v>
      </c>
      <c r="D8972" t="s">
        <v>2255</v>
      </c>
      <c r="E8972">
        <v>59</v>
      </c>
      <c r="F8972" t="s">
        <v>31</v>
      </c>
      <c r="G8972" t="s">
        <v>72</v>
      </c>
      <c r="H8972" t="s">
        <v>73</v>
      </c>
      <c r="I8972" t="s">
        <v>74</v>
      </c>
      <c r="J8972" t="s">
        <v>75</v>
      </c>
      <c r="K8972">
        <v>1</v>
      </c>
      <c r="L8972" s="2">
        <v>2200</v>
      </c>
      <c r="M8972">
        <v>10</v>
      </c>
      <c r="N8972" s="2">
        <v>2200</v>
      </c>
      <c r="O8972" s="2">
        <v>220</v>
      </c>
      <c r="P8972" s="2">
        <v>1980</v>
      </c>
      <c r="Q8972" s="2">
        <v>1562.76</v>
      </c>
      <c r="R8972" s="2">
        <v>417.24</v>
      </c>
      <c r="S8972" t="s">
        <v>36</v>
      </c>
      <c r="T8972" t="s">
        <v>76</v>
      </c>
      <c r="U8972" t="s">
        <v>77</v>
      </c>
      <c r="V8972" t="s">
        <v>39</v>
      </c>
      <c r="W8972" t="s">
        <v>137</v>
      </c>
      <c r="X8972" t="s">
        <v>67</v>
      </c>
      <c r="Y8972" t="s">
        <v>56</v>
      </c>
      <c r="Z8972" t="s">
        <v>43</v>
      </c>
      <c r="AA8972" t="s">
        <v>44</v>
      </c>
      <c r="AB8972" t="s">
        <v>44</v>
      </c>
    </row>
    <row r="8973" spans="1:28" x14ac:dyDescent="0.25">
      <c r="A8973" t="s">
        <v>14006</v>
      </c>
      <c r="B8973" s="1">
        <v>46017</v>
      </c>
      <c r="C8973" t="s">
        <v>1908</v>
      </c>
      <c r="D8973" t="s">
        <v>1909</v>
      </c>
      <c r="E8973">
        <v>40</v>
      </c>
      <c r="F8973" t="s">
        <v>48</v>
      </c>
      <c r="G8973" t="s">
        <v>168</v>
      </c>
      <c r="H8973" t="s">
        <v>169</v>
      </c>
      <c r="I8973" t="s">
        <v>62</v>
      </c>
      <c r="J8973" t="s">
        <v>143</v>
      </c>
      <c r="K8973">
        <v>2</v>
      </c>
      <c r="L8973" s="2">
        <v>1800</v>
      </c>
      <c r="M8973">
        <v>5</v>
      </c>
      <c r="N8973" s="2">
        <v>3600</v>
      </c>
      <c r="O8973" s="2">
        <v>180</v>
      </c>
      <c r="P8973" s="2">
        <v>3420</v>
      </c>
      <c r="Q8973" s="2">
        <v>2586.5300000000002</v>
      </c>
      <c r="R8973" s="2">
        <v>833.47</v>
      </c>
      <c r="S8973" t="s">
        <v>53</v>
      </c>
      <c r="T8973" t="s">
        <v>222</v>
      </c>
      <c r="U8973" t="s">
        <v>38</v>
      </c>
      <c r="V8973" t="s">
        <v>39</v>
      </c>
      <c r="W8973" t="s">
        <v>83</v>
      </c>
      <c r="X8973" t="s">
        <v>41</v>
      </c>
      <c r="Y8973" t="s">
        <v>42</v>
      </c>
      <c r="Z8973" t="s">
        <v>43</v>
      </c>
      <c r="AA8973" t="s">
        <v>44</v>
      </c>
      <c r="AB8973" t="s">
        <v>44</v>
      </c>
    </row>
    <row r="8974" spans="1:28" x14ac:dyDescent="0.25">
      <c r="A8974" t="s">
        <v>14007</v>
      </c>
      <c r="B8974" s="1">
        <v>46017</v>
      </c>
      <c r="C8974" t="s">
        <v>4396</v>
      </c>
      <c r="D8974" t="s">
        <v>4397</v>
      </c>
      <c r="E8974">
        <v>44</v>
      </c>
      <c r="F8974" t="s">
        <v>48</v>
      </c>
      <c r="G8974" t="s">
        <v>243</v>
      </c>
      <c r="H8974" t="s">
        <v>244</v>
      </c>
      <c r="I8974" t="s">
        <v>103</v>
      </c>
      <c r="J8974" t="s">
        <v>104</v>
      </c>
      <c r="K8974">
        <v>1</v>
      </c>
      <c r="L8974" s="2">
        <v>450</v>
      </c>
      <c r="M8974">
        <v>10</v>
      </c>
      <c r="N8974" s="2">
        <v>450</v>
      </c>
      <c r="O8974" s="2">
        <v>45</v>
      </c>
      <c r="P8974" s="2">
        <v>405</v>
      </c>
      <c r="Q8974" s="2">
        <v>318.60000000000002</v>
      </c>
      <c r="R8974" s="2">
        <v>86.4</v>
      </c>
      <c r="S8974" t="s">
        <v>53</v>
      </c>
      <c r="T8974" t="s">
        <v>153</v>
      </c>
      <c r="U8974" t="s">
        <v>154</v>
      </c>
      <c r="V8974" t="s">
        <v>39</v>
      </c>
      <c r="W8974" t="s">
        <v>137</v>
      </c>
      <c r="X8974" t="s">
        <v>67</v>
      </c>
      <c r="Y8974" t="s">
        <v>56</v>
      </c>
      <c r="Z8974" t="s">
        <v>223</v>
      </c>
      <c r="AA8974" t="s">
        <v>44</v>
      </c>
      <c r="AB8974" t="s">
        <v>44</v>
      </c>
    </row>
    <row r="8975" spans="1:28" x14ac:dyDescent="0.25">
      <c r="A8975" t="s">
        <v>14008</v>
      </c>
      <c r="B8975" s="1">
        <v>46017</v>
      </c>
      <c r="C8975" t="s">
        <v>9105</v>
      </c>
      <c r="D8975" t="s">
        <v>9106</v>
      </c>
      <c r="E8975">
        <v>28</v>
      </c>
      <c r="F8975" t="s">
        <v>48</v>
      </c>
      <c r="G8975" t="s">
        <v>217</v>
      </c>
      <c r="H8975" t="s">
        <v>218</v>
      </c>
      <c r="I8975" t="s">
        <v>34</v>
      </c>
      <c r="J8975" t="s">
        <v>130</v>
      </c>
      <c r="K8975">
        <v>2</v>
      </c>
      <c r="L8975" s="2">
        <v>28000</v>
      </c>
      <c r="M8975">
        <v>5</v>
      </c>
      <c r="N8975" s="2">
        <v>56000</v>
      </c>
      <c r="O8975" s="2">
        <v>2800</v>
      </c>
      <c r="P8975" s="2">
        <v>53200</v>
      </c>
      <c r="Q8975" s="2">
        <v>34424.370000000003</v>
      </c>
      <c r="R8975" s="2">
        <v>18775.63</v>
      </c>
      <c r="S8975" t="s">
        <v>53</v>
      </c>
      <c r="T8975" t="s">
        <v>407</v>
      </c>
      <c r="U8975" t="s">
        <v>408</v>
      </c>
      <c r="V8975" t="s">
        <v>39</v>
      </c>
      <c r="W8975" t="s">
        <v>124</v>
      </c>
      <c r="X8975" t="s">
        <v>41</v>
      </c>
      <c r="Y8975" t="s">
        <v>84</v>
      </c>
      <c r="Z8975" t="s">
        <v>223</v>
      </c>
      <c r="AA8975" t="s">
        <v>44</v>
      </c>
      <c r="AB8975" t="s">
        <v>44</v>
      </c>
    </row>
    <row r="8976" spans="1:28" x14ac:dyDescent="0.25">
      <c r="A8976" t="s">
        <v>14009</v>
      </c>
      <c r="B8976" s="1">
        <v>46017</v>
      </c>
      <c r="C8976" t="s">
        <v>46</v>
      </c>
      <c r="D8976" t="s">
        <v>47</v>
      </c>
      <c r="E8976">
        <v>54</v>
      </c>
      <c r="F8976" t="s">
        <v>111</v>
      </c>
      <c r="G8976" t="s">
        <v>32</v>
      </c>
      <c r="H8976" t="s">
        <v>33</v>
      </c>
      <c r="I8976" t="s">
        <v>34</v>
      </c>
      <c r="J8976" t="s">
        <v>35</v>
      </c>
      <c r="K8976">
        <v>4</v>
      </c>
      <c r="L8976" s="2">
        <v>55000</v>
      </c>
      <c r="M8976">
        <v>25</v>
      </c>
      <c r="N8976" s="2">
        <v>220000</v>
      </c>
      <c r="O8976" s="2">
        <v>55000</v>
      </c>
      <c r="P8976" s="2">
        <v>165000</v>
      </c>
      <c r="Q8976" s="2">
        <v>94097.86</v>
      </c>
      <c r="R8976" s="2">
        <v>70902.14</v>
      </c>
      <c r="S8976" t="s">
        <v>53</v>
      </c>
      <c r="T8976" t="s">
        <v>407</v>
      </c>
      <c r="U8976" t="s">
        <v>408</v>
      </c>
      <c r="V8976" t="s">
        <v>39</v>
      </c>
      <c r="W8976" t="s">
        <v>40</v>
      </c>
      <c r="X8976" t="s">
        <v>97</v>
      </c>
      <c r="Y8976" t="s">
        <v>56</v>
      </c>
      <c r="Z8976" t="s">
        <v>43</v>
      </c>
      <c r="AA8976" t="s">
        <v>68</v>
      </c>
      <c r="AB8976" t="s">
        <v>44</v>
      </c>
    </row>
    <row r="8977" spans="1:28" x14ac:dyDescent="0.25">
      <c r="A8977" t="s">
        <v>14010</v>
      </c>
      <c r="B8977" s="1">
        <v>46017</v>
      </c>
      <c r="C8977" t="s">
        <v>3403</v>
      </c>
      <c r="D8977" t="s">
        <v>3404</v>
      </c>
      <c r="E8977">
        <v>36</v>
      </c>
      <c r="F8977" t="s">
        <v>111</v>
      </c>
      <c r="G8977" t="s">
        <v>176</v>
      </c>
      <c r="H8977" t="s">
        <v>177</v>
      </c>
      <c r="I8977" t="s">
        <v>34</v>
      </c>
      <c r="J8977" t="s">
        <v>35</v>
      </c>
      <c r="K8977">
        <v>5</v>
      </c>
      <c r="L8977" s="2">
        <v>6500</v>
      </c>
      <c r="M8977">
        <v>30</v>
      </c>
      <c r="N8977" s="2">
        <v>32500</v>
      </c>
      <c r="O8977" s="2">
        <v>9750</v>
      </c>
      <c r="P8977" s="2">
        <v>22750</v>
      </c>
      <c r="Q8977" s="2">
        <v>17390.04</v>
      </c>
      <c r="R8977" s="2">
        <v>5359.96</v>
      </c>
      <c r="S8977" t="s">
        <v>36</v>
      </c>
      <c r="T8977" t="s">
        <v>222</v>
      </c>
      <c r="U8977" t="s">
        <v>38</v>
      </c>
      <c r="V8977" t="s">
        <v>39</v>
      </c>
      <c r="W8977" t="s">
        <v>124</v>
      </c>
      <c r="X8977" t="s">
        <v>41</v>
      </c>
      <c r="Y8977" t="s">
        <v>42</v>
      </c>
      <c r="Z8977" t="s">
        <v>43</v>
      </c>
      <c r="AA8977" t="s">
        <v>44</v>
      </c>
      <c r="AB8977" t="s">
        <v>44</v>
      </c>
    </row>
    <row r="8978" spans="1:28" x14ac:dyDescent="0.25">
      <c r="A8978" t="s">
        <v>14011</v>
      </c>
      <c r="B8978" s="1">
        <v>46017</v>
      </c>
      <c r="C8978" t="s">
        <v>2325</v>
      </c>
      <c r="D8978" t="s">
        <v>2326</v>
      </c>
      <c r="E8978">
        <v>38</v>
      </c>
      <c r="F8978" t="s">
        <v>31</v>
      </c>
      <c r="G8978" t="s">
        <v>176</v>
      </c>
      <c r="H8978" t="s">
        <v>177</v>
      </c>
      <c r="I8978" t="s">
        <v>34</v>
      </c>
      <c r="J8978" t="s">
        <v>35</v>
      </c>
      <c r="K8978">
        <v>1</v>
      </c>
      <c r="L8978" s="2">
        <v>6500</v>
      </c>
      <c r="M8978">
        <v>0</v>
      </c>
      <c r="N8978" s="2">
        <v>6500</v>
      </c>
      <c r="O8978" s="2">
        <v>0</v>
      </c>
      <c r="P8978" s="2">
        <v>6500</v>
      </c>
      <c r="Q8978" s="2">
        <v>4161.25</v>
      </c>
      <c r="R8978" s="2">
        <v>2338.75</v>
      </c>
      <c r="S8978" t="s">
        <v>64</v>
      </c>
      <c r="T8978" t="s">
        <v>96</v>
      </c>
      <c r="U8978" t="s">
        <v>96</v>
      </c>
      <c r="V8978" t="s">
        <v>39</v>
      </c>
      <c r="W8978" t="s">
        <v>92</v>
      </c>
      <c r="X8978" t="s">
        <v>97</v>
      </c>
      <c r="Y8978" t="s">
        <v>56</v>
      </c>
      <c r="Z8978" t="s">
        <v>107</v>
      </c>
      <c r="AA8978" t="s">
        <v>44</v>
      </c>
      <c r="AB8978" t="s">
        <v>44</v>
      </c>
    </row>
    <row r="8979" spans="1:28" x14ac:dyDescent="0.25">
      <c r="A8979" t="s">
        <v>14012</v>
      </c>
      <c r="B8979" s="1">
        <v>46018</v>
      </c>
      <c r="C8979" t="s">
        <v>4061</v>
      </c>
      <c r="D8979" t="s">
        <v>4062</v>
      </c>
      <c r="E8979">
        <v>19</v>
      </c>
      <c r="F8979" t="s">
        <v>48</v>
      </c>
      <c r="G8979" t="s">
        <v>81</v>
      </c>
      <c r="H8979" t="s">
        <v>82</v>
      </c>
      <c r="I8979" t="s">
        <v>51</v>
      </c>
      <c r="J8979" t="s">
        <v>52</v>
      </c>
      <c r="K8979">
        <v>4</v>
      </c>
      <c r="L8979" s="2">
        <v>600</v>
      </c>
      <c r="M8979">
        <v>15</v>
      </c>
      <c r="N8979" s="2">
        <v>2400</v>
      </c>
      <c r="O8979" s="2">
        <v>360</v>
      </c>
      <c r="P8979" s="2">
        <v>2040</v>
      </c>
      <c r="Q8979" s="2">
        <v>1294.8800000000001</v>
      </c>
      <c r="R8979" s="2">
        <v>745.12</v>
      </c>
      <c r="S8979" t="s">
        <v>64</v>
      </c>
      <c r="T8979" t="s">
        <v>136</v>
      </c>
      <c r="U8979" t="s">
        <v>38</v>
      </c>
      <c r="V8979" t="s">
        <v>39</v>
      </c>
      <c r="W8979" t="s">
        <v>92</v>
      </c>
      <c r="X8979" t="s">
        <v>97</v>
      </c>
      <c r="Y8979" t="s">
        <v>56</v>
      </c>
      <c r="Z8979" t="s">
        <v>43</v>
      </c>
      <c r="AA8979" t="s">
        <v>44</v>
      </c>
      <c r="AB8979" t="s">
        <v>44</v>
      </c>
    </row>
    <row r="8980" spans="1:28" x14ac:dyDescent="0.25">
      <c r="A8980" t="s">
        <v>14013</v>
      </c>
      <c r="B8980" s="1">
        <v>46018</v>
      </c>
      <c r="C8980" t="s">
        <v>2825</v>
      </c>
      <c r="D8980" t="s">
        <v>2826</v>
      </c>
      <c r="E8980">
        <v>54</v>
      </c>
      <c r="F8980" t="s">
        <v>111</v>
      </c>
      <c r="G8980" t="s">
        <v>49</v>
      </c>
      <c r="H8980" t="s">
        <v>50</v>
      </c>
      <c r="I8980" t="s">
        <v>51</v>
      </c>
      <c r="J8980" t="s">
        <v>52</v>
      </c>
      <c r="K8980">
        <v>2</v>
      </c>
      <c r="L8980" s="2">
        <v>500</v>
      </c>
      <c r="M8980">
        <v>10</v>
      </c>
      <c r="N8980" s="2">
        <v>1000</v>
      </c>
      <c r="O8980" s="2">
        <v>100</v>
      </c>
      <c r="P8980" s="2">
        <v>900</v>
      </c>
      <c r="Q8980" s="2">
        <v>542.78</v>
      </c>
      <c r="R8980" s="2">
        <v>357.22</v>
      </c>
      <c r="S8980" t="s">
        <v>36</v>
      </c>
      <c r="T8980" t="s">
        <v>122</v>
      </c>
      <c r="U8980" t="s">
        <v>123</v>
      </c>
      <c r="V8980" t="s">
        <v>39</v>
      </c>
      <c r="W8980" t="s">
        <v>66</v>
      </c>
      <c r="X8980" t="s">
        <v>97</v>
      </c>
      <c r="Y8980" t="s">
        <v>56</v>
      </c>
      <c r="Z8980" t="s">
        <v>107</v>
      </c>
      <c r="AA8980" t="s">
        <v>44</v>
      </c>
      <c r="AB8980" t="s">
        <v>44</v>
      </c>
    </row>
    <row r="8981" spans="1:28" x14ac:dyDescent="0.25">
      <c r="A8981" t="s">
        <v>14014</v>
      </c>
      <c r="B8981" s="1">
        <v>46018</v>
      </c>
      <c r="C8981" t="s">
        <v>4720</v>
      </c>
      <c r="D8981" t="s">
        <v>4721</v>
      </c>
      <c r="E8981">
        <v>58</v>
      </c>
      <c r="F8981" t="s">
        <v>111</v>
      </c>
      <c r="G8981" t="s">
        <v>176</v>
      </c>
      <c r="H8981" t="s">
        <v>177</v>
      </c>
      <c r="I8981" t="s">
        <v>34</v>
      </c>
      <c r="J8981" t="s">
        <v>35</v>
      </c>
      <c r="K8981">
        <v>2</v>
      </c>
      <c r="L8981" s="2">
        <v>6500</v>
      </c>
      <c r="M8981">
        <v>25</v>
      </c>
      <c r="N8981" s="2">
        <v>13000</v>
      </c>
      <c r="O8981" s="2">
        <v>3250</v>
      </c>
      <c r="P8981" s="2">
        <v>9750</v>
      </c>
      <c r="Q8981" s="2">
        <v>7355.54</v>
      </c>
      <c r="R8981" s="2">
        <v>2394.46</v>
      </c>
      <c r="S8981" t="s">
        <v>36</v>
      </c>
      <c r="T8981" t="s">
        <v>407</v>
      </c>
      <c r="U8981" t="s">
        <v>408</v>
      </c>
      <c r="V8981" t="s">
        <v>39</v>
      </c>
      <c r="W8981" t="s">
        <v>92</v>
      </c>
      <c r="X8981" t="s">
        <v>97</v>
      </c>
      <c r="Y8981" t="s">
        <v>42</v>
      </c>
      <c r="Z8981" t="s">
        <v>223</v>
      </c>
      <c r="AA8981" t="s">
        <v>44</v>
      </c>
      <c r="AB8981" t="s">
        <v>44</v>
      </c>
    </row>
    <row r="8982" spans="1:28" x14ac:dyDescent="0.25">
      <c r="A8982" t="s">
        <v>14015</v>
      </c>
      <c r="B8982" s="1">
        <v>46018</v>
      </c>
      <c r="C8982" t="s">
        <v>7676</v>
      </c>
      <c r="D8982" t="s">
        <v>7677</v>
      </c>
      <c r="E8982">
        <v>29</v>
      </c>
      <c r="F8982" t="s">
        <v>48</v>
      </c>
      <c r="G8982" t="s">
        <v>436</v>
      </c>
      <c r="H8982" t="s">
        <v>437</v>
      </c>
      <c r="I8982" t="s">
        <v>74</v>
      </c>
      <c r="J8982" t="s">
        <v>190</v>
      </c>
      <c r="K8982">
        <v>1</v>
      </c>
      <c r="L8982" s="2">
        <v>1800</v>
      </c>
      <c r="M8982">
        <v>5</v>
      </c>
      <c r="N8982" s="2">
        <v>1800</v>
      </c>
      <c r="O8982" s="2">
        <v>90</v>
      </c>
      <c r="P8982" s="2">
        <v>1710</v>
      </c>
      <c r="Q8982" s="2">
        <v>1133</v>
      </c>
      <c r="R8982" s="2">
        <v>577</v>
      </c>
      <c r="S8982" t="s">
        <v>64</v>
      </c>
      <c r="T8982" t="s">
        <v>96</v>
      </c>
      <c r="U8982" t="s">
        <v>96</v>
      </c>
      <c r="V8982" t="s">
        <v>39</v>
      </c>
      <c r="W8982" t="s">
        <v>66</v>
      </c>
      <c r="X8982" t="s">
        <v>41</v>
      </c>
      <c r="Y8982" t="s">
        <v>56</v>
      </c>
      <c r="Z8982" t="s">
        <v>43</v>
      </c>
      <c r="AA8982" t="s">
        <v>44</v>
      </c>
      <c r="AB8982" t="s">
        <v>44</v>
      </c>
    </row>
    <row r="8983" spans="1:28" x14ac:dyDescent="0.25">
      <c r="A8983" t="s">
        <v>14016</v>
      </c>
      <c r="B8983" s="1">
        <v>46018</v>
      </c>
      <c r="C8983" t="s">
        <v>6725</v>
      </c>
      <c r="D8983" t="s">
        <v>6726</v>
      </c>
      <c r="E8983">
        <v>24</v>
      </c>
      <c r="F8983" t="s">
        <v>48</v>
      </c>
      <c r="G8983" t="s">
        <v>243</v>
      </c>
      <c r="H8983" t="s">
        <v>244</v>
      </c>
      <c r="I8983" t="s">
        <v>103</v>
      </c>
      <c r="J8983" t="s">
        <v>104</v>
      </c>
      <c r="K8983">
        <v>1</v>
      </c>
      <c r="L8983" s="2">
        <v>450</v>
      </c>
      <c r="M8983">
        <v>15</v>
      </c>
      <c r="N8983" s="2">
        <v>450</v>
      </c>
      <c r="O8983" s="2">
        <v>67.5</v>
      </c>
      <c r="P8983" s="2">
        <v>382.5</v>
      </c>
      <c r="Q8983" s="2">
        <v>312.66000000000003</v>
      </c>
      <c r="R8983" s="2">
        <v>69.84</v>
      </c>
      <c r="S8983" t="s">
        <v>36</v>
      </c>
      <c r="T8983" t="s">
        <v>178</v>
      </c>
      <c r="U8983" t="s">
        <v>154</v>
      </c>
      <c r="V8983" t="s">
        <v>39</v>
      </c>
      <c r="W8983" t="s">
        <v>66</v>
      </c>
      <c r="X8983" t="s">
        <v>97</v>
      </c>
      <c r="Y8983" t="s">
        <v>42</v>
      </c>
      <c r="Z8983" t="s">
        <v>43</v>
      </c>
      <c r="AA8983" t="s">
        <v>68</v>
      </c>
      <c r="AB8983" t="s">
        <v>44</v>
      </c>
    </row>
    <row r="8984" spans="1:28" x14ac:dyDescent="0.25">
      <c r="A8984" t="s">
        <v>14017</v>
      </c>
      <c r="B8984" s="1">
        <v>46018</v>
      </c>
      <c r="C8984" t="s">
        <v>3801</v>
      </c>
      <c r="D8984" t="s">
        <v>3802</v>
      </c>
      <c r="E8984">
        <v>45</v>
      </c>
      <c r="F8984" t="s">
        <v>111</v>
      </c>
      <c r="G8984" t="s">
        <v>119</v>
      </c>
      <c r="H8984" t="s">
        <v>120</v>
      </c>
      <c r="I8984" t="s">
        <v>62</v>
      </c>
      <c r="J8984" t="s">
        <v>121</v>
      </c>
      <c r="K8984">
        <v>1</v>
      </c>
      <c r="L8984" s="2">
        <v>4800</v>
      </c>
      <c r="M8984">
        <v>20</v>
      </c>
      <c r="N8984" s="2">
        <v>4800</v>
      </c>
      <c r="O8984" s="2">
        <v>960</v>
      </c>
      <c r="P8984" s="2">
        <v>3840</v>
      </c>
      <c r="Q8984" s="2">
        <v>2735.27</v>
      </c>
      <c r="R8984" s="2">
        <v>1104.73</v>
      </c>
      <c r="S8984" t="s">
        <v>53</v>
      </c>
      <c r="T8984" t="s">
        <v>407</v>
      </c>
      <c r="U8984" t="s">
        <v>408</v>
      </c>
      <c r="V8984" t="s">
        <v>39</v>
      </c>
      <c r="W8984" t="s">
        <v>124</v>
      </c>
      <c r="X8984" t="s">
        <v>67</v>
      </c>
      <c r="Y8984" t="s">
        <v>56</v>
      </c>
      <c r="Z8984" t="s">
        <v>223</v>
      </c>
      <c r="AA8984" t="s">
        <v>44</v>
      </c>
      <c r="AB8984" t="s">
        <v>68</v>
      </c>
    </row>
    <row r="8985" spans="1:28" x14ac:dyDescent="0.25">
      <c r="A8985" t="s">
        <v>14018</v>
      </c>
      <c r="B8985" s="1">
        <v>46018</v>
      </c>
      <c r="C8985" t="s">
        <v>5594</v>
      </c>
      <c r="D8985" t="s">
        <v>5595</v>
      </c>
      <c r="E8985">
        <v>51</v>
      </c>
      <c r="F8985" t="s">
        <v>48</v>
      </c>
      <c r="G8985" t="s">
        <v>119</v>
      </c>
      <c r="H8985" t="s">
        <v>120</v>
      </c>
      <c r="I8985" t="s">
        <v>62</v>
      </c>
      <c r="J8985" t="s">
        <v>121</v>
      </c>
      <c r="K8985">
        <v>2</v>
      </c>
      <c r="L8985" s="2">
        <v>4800</v>
      </c>
      <c r="M8985">
        <v>0</v>
      </c>
      <c r="N8985" s="2">
        <v>9600</v>
      </c>
      <c r="O8985" s="2">
        <v>0</v>
      </c>
      <c r="P8985" s="2">
        <v>9600</v>
      </c>
      <c r="Q8985" s="2">
        <v>6142.85</v>
      </c>
      <c r="R8985" s="2">
        <v>3457.15</v>
      </c>
      <c r="S8985" t="s">
        <v>53</v>
      </c>
      <c r="T8985" t="s">
        <v>105</v>
      </c>
      <c r="U8985" t="s">
        <v>106</v>
      </c>
      <c r="V8985" t="s">
        <v>39</v>
      </c>
      <c r="W8985" t="s">
        <v>66</v>
      </c>
      <c r="X8985" t="s">
        <v>97</v>
      </c>
      <c r="Y8985" t="s">
        <v>56</v>
      </c>
      <c r="Z8985" t="s">
        <v>43</v>
      </c>
      <c r="AA8985" t="s">
        <v>44</v>
      </c>
      <c r="AB8985" t="s">
        <v>44</v>
      </c>
    </row>
    <row r="8986" spans="1:28" x14ac:dyDescent="0.25">
      <c r="A8986" t="s">
        <v>14019</v>
      </c>
      <c r="B8986" s="1">
        <v>46018</v>
      </c>
      <c r="C8986" t="s">
        <v>473</v>
      </c>
      <c r="D8986" t="s">
        <v>474</v>
      </c>
      <c r="E8986">
        <v>52</v>
      </c>
      <c r="F8986" t="s">
        <v>31</v>
      </c>
      <c r="G8986" t="s">
        <v>202</v>
      </c>
      <c r="H8986" t="s">
        <v>203</v>
      </c>
      <c r="I8986" t="s">
        <v>103</v>
      </c>
      <c r="J8986" t="s">
        <v>104</v>
      </c>
      <c r="K8986">
        <v>1</v>
      </c>
      <c r="L8986" s="2">
        <v>550</v>
      </c>
      <c r="M8986">
        <v>15</v>
      </c>
      <c r="N8986" s="2">
        <v>550</v>
      </c>
      <c r="O8986" s="2">
        <v>82.5</v>
      </c>
      <c r="P8986" s="2">
        <v>467.5</v>
      </c>
      <c r="Q8986" s="2">
        <v>301.67</v>
      </c>
      <c r="R8986" s="2">
        <v>165.83</v>
      </c>
      <c r="S8986" t="s">
        <v>36</v>
      </c>
      <c r="T8986" t="s">
        <v>90</v>
      </c>
      <c r="U8986" t="s">
        <v>91</v>
      </c>
      <c r="V8986" t="s">
        <v>39</v>
      </c>
      <c r="W8986" t="s">
        <v>92</v>
      </c>
      <c r="X8986" t="s">
        <v>97</v>
      </c>
      <c r="Y8986" t="s">
        <v>56</v>
      </c>
      <c r="Z8986" t="s">
        <v>107</v>
      </c>
      <c r="AA8986" t="s">
        <v>44</v>
      </c>
      <c r="AB8986" t="s">
        <v>68</v>
      </c>
    </row>
    <row r="8987" spans="1:28" x14ac:dyDescent="0.25">
      <c r="A8987" t="s">
        <v>14020</v>
      </c>
      <c r="B8987" s="1">
        <v>46018</v>
      </c>
      <c r="C8987" t="s">
        <v>2759</v>
      </c>
      <c r="D8987" t="s">
        <v>2760</v>
      </c>
      <c r="E8987">
        <v>56</v>
      </c>
      <c r="F8987" t="s">
        <v>111</v>
      </c>
      <c r="G8987" t="s">
        <v>197</v>
      </c>
      <c r="H8987" t="s">
        <v>198</v>
      </c>
      <c r="I8987" t="s">
        <v>74</v>
      </c>
      <c r="J8987" t="s">
        <v>75</v>
      </c>
      <c r="K8987">
        <v>1</v>
      </c>
      <c r="L8987" s="2">
        <v>2600</v>
      </c>
      <c r="M8987">
        <v>20</v>
      </c>
      <c r="N8987" s="2">
        <v>2600</v>
      </c>
      <c r="O8987" s="2">
        <v>520</v>
      </c>
      <c r="P8987" s="2">
        <v>2080</v>
      </c>
      <c r="Q8987" s="2">
        <v>1419.34</v>
      </c>
      <c r="R8987" s="2">
        <v>660.66</v>
      </c>
      <c r="S8987" t="s">
        <v>53</v>
      </c>
      <c r="T8987" t="s">
        <v>96</v>
      </c>
      <c r="U8987" t="s">
        <v>96</v>
      </c>
      <c r="V8987" t="s">
        <v>39</v>
      </c>
      <c r="W8987" t="s">
        <v>137</v>
      </c>
      <c r="X8987" t="s">
        <v>67</v>
      </c>
      <c r="Y8987" t="s">
        <v>56</v>
      </c>
      <c r="Z8987" t="s">
        <v>43</v>
      </c>
      <c r="AA8987" t="s">
        <v>44</v>
      </c>
      <c r="AB8987" t="s">
        <v>44</v>
      </c>
    </row>
    <row r="8988" spans="1:28" x14ac:dyDescent="0.25">
      <c r="A8988" t="s">
        <v>14021</v>
      </c>
      <c r="B8988" s="1">
        <v>46018</v>
      </c>
      <c r="C8988" t="s">
        <v>1122</v>
      </c>
      <c r="D8988" t="s">
        <v>1123</v>
      </c>
      <c r="E8988">
        <v>22</v>
      </c>
      <c r="F8988" t="s">
        <v>48</v>
      </c>
      <c r="G8988" t="s">
        <v>352</v>
      </c>
      <c r="H8988" t="s">
        <v>353</v>
      </c>
      <c r="I8988" t="s">
        <v>103</v>
      </c>
      <c r="J8988" t="s">
        <v>104</v>
      </c>
      <c r="K8988">
        <v>1</v>
      </c>
      <c r="L8988" s="2">
        <v>850</v>
      </c>
      <c r="M8988">
        <v>15</v>
      </c>
      <c r="N8988" s="2">
        <v>850</v>
      </c>
      <c r="O8988" s="2">
        <v>127.5</v>
      </c>
      <c r="P8988" s="2">
        <v>722.5</v>
      </c>
      <c r="Q8988" s="2">
        <v>419.86</v>
      </c>
      <c r="R8988" s="2">
        <v>302.64</v>
      </c>
      <c r="S8988" t="s">
        <v>53</v>
      </c>
      <c r="T8988" t="s">
        <v>114</v>
      </c>
      <c r="U8988" t="s">
        <v>115</v>
      </c>
      <c r="V8988" t="s">
        <v>39</v>
      </c>
      <c r="W8988" t="s">
        <v>83</v>
      </c>
      <c r="X8988" t="s">
        <v>67</v>
      </c>
      <c r="Y8988" t="s">
        <v>42</v>
      </c>
      <c r="Z8988" t="s">
        <v>43</v>
      </c>
      <c r="AA8988" t="s">
        <v>44</v>
      </c>
      <c r="AB8988" t="s">
        <v>44</v>
      </c>
    </row>
    <row r="8989" spans="1:28" x14ac:dyDescent="0.25">
      <c r="A8989" t="s">
        <v>14022</v>
      </c>
      <c r="B8989" s="1">
        <v>46018</v>
      </c>
      <c r="C8989" t="s">
        <v>7190</v>
      </c>
      <c r="D8989" t="s">
        <v>7191</v>
      </c>
      <c r="E8989">
        <v>44</v>
      </c>
      <c r="F8989" t="s">
        <v>48</v>
      </c>
      <c r="G8989" t="s">
        <v>238</v>
      </c>
      <c r="H8989" t="s">
        <v>239</v>
      </c>
      <c r="I8989" t="s">
        <v>62</v>
      </c>
      <c r="J8989" t="s">
        <v>63</v>
      </c>
      <c r="K8989">
        <v>3</v>
      </c>
      <c r="L8989" s="2">
        <v>6500</v>
      </c>
      <c r="M8989">
        <v>5</v>
      </c>
      <c r="N8989" s="2">
        <v>19500</v>
      </c>
      <c r="O8989" s="2">
        <v>975</v>
      </c>
      <c r="P8989" s="2">
        <v>18525</v>
      </c>
      <c r="Q8989" s="2">
        <v>13080.15</v>
      </c>
      <c r="R8989" s="2">
        <v>5444.85</v>
      </c>
      <c r="S8989" t="s">
        <v>64</v>
      </c>
      <c r="T8989" t="s">
        <v>398</v>
      </c>
      <c r="U8989" t="s">
        <v>399</v>
      </c>
      <c r="V8989" t="s">
        <v>39</v>
      </c>
      <c r="W8989" t="s">
        <v>66</v>
      </c>
      <c r="X8989" t="s">
        <v>67</v>
      </c>
      <c r="Y8989" t="s">
        <v>56</v>
      </c>
      <c r="Z8989" t="s">
        <v>43</v>
      </c>
      <c r="AA8989" t="s">
        <v>44</v>
      </c>
      <c r="AB8989" t="s">
        <v>44</v>
      </c>
    </row>
    <row r="8990" spans="1:28" x14ac:dyDescent="0.25">
      <c r="A8990" t="s">
        <v>14023</v>
      </c>
      <c r="B8990" s="1">
        <v>46018</v>
      </c>
      <c r="C8990" t="s">
        <v>109</v>
      </c>
      <c r="D8990" t="s">
        <v>110</v>
      </c>
      <c r="E8990">
        <v>18</v>
      </c>
      <c r="F8990" t="s">
        <v>31</v>
      </c>
      <c r="G8990" t="s">
        <v>202</v>
      </c>
      <c r="H8990" t="s">
        <v>203</v>
      </c>
      <c r="I8990" t="s">
        <v>103</v>
      </c>
      <c r="J8990" t="s">
        <v>104</v>
      </c>
      <c r="K8990">
        <v>4</v>
      </c>
      <c r="L8990" s="2">
        <v>550</v>
      </c>
      <c r="M8990">
        <v>10</v>
      </c>
      <c r="N8990" s="2">
        <v>2200</v>
      </c>
      <c r="O8990" s="2">
        <v>220</v>
      </c>
      <c r="P8990" s="2">
        <v>1980</v>
      </c>
      <c r="Q8990" s="2">
        <v>1341.28</v>
      </c>
      <c r="R8990" s="2">
        <v>638.72</v>
      </c>
      <c r="S8990" t="s">
        <v>53</v>
      </c>
      <c r="T8990" t="s">
        <v>290</v>
      </c>
      <c r="U8990" t="s">
        <v>291</v>
      </c>
      <c r="V8990" t="s">
        <v>39</v>
      </c>
      <c r="W8990" t="s">
        <v>92</v>
      </c>
      <c r="X8990" t="s">
        <v>97</v>
      </c>
      <c r="Y8990" t="s">
        <v>56</v>
      </c>
      <c r="Z8990" t="s">
        <v>43</v>
      </c>
      <c r="AA8990" t="s">
        <v>44</v>
      </c>
      <c r="AB8990" t="s">
        <v>44</v>
      </c>
    </row>
    <row r="8991" spans="1:28" x14ac:dyDescent="0.25">
      <c r="A8991" t="s">
        <v>14024</v>
      </c>
      <c r="B8991" s="1">
        <v>46018</v>
      </c>
      <c r="C8991" t="s">
        <v>2036</v>
      </c>
      <c r="D8991" t="s">
        <v>2037</v>
      </c>
      <c r="E8991">
        <v>22</v>
      </c>
      <c r="F8991" t="s">
        <v>31</v>
      </c>
      <c r="G8991" t="s">
        <v>387</v>
      </c>
      <c r="H8991" t="s">
        <v>388</v>
      </c>
      <c r="I8991" t="s">
        <v>74</v>
      </c>
      <c r="J8991" t="s">
        <v>75</v>
      </c>
      <c r="K8991">
        <v>1</v>
      </c>
      <c r="L8991" s="2">
        <v>3200</v>
      </c>
      <c r="M8991">
        <v>10</v>
      </c>
      <c r="N8991" s="2">
        <v>3200</v>
      </c>
      <c r="O8991" s="2">
        <v>320</v>
      </c>
      <c r="P8991" s="2">
        <v>2880</v>
      </c>
      <c r="Q8991" s="2">
        <v>2006.12</v>
      </c>
      <c r="R8991" s="2">
        <v>873.88</v>
      </c>
      <c r="S8991" t="s">
        <v>64</v>
      </c>
      <c r="T8991" t="s">
        <v>114</v>
      </c>
      <c r="U8991" t="s">
        <v>115</v>
      </c>
      <c r="V8991" t="s">
        <v>39</v>
      </c>
      <c r="W8991" t="s">
        <v>137</v>
      </c>
      <c r="X8991" t="s">
        <v>41</v>
      </c>
      <c r="Y8991" t="s">
        <v>42</v>
      </c>
      <c r="Z8991" t="s">
        <v>43</v>
      </c>
      <c r="AA8991" t="s">
        <v>44</v>
      </c>
      <c r="AB8991" t="s">
        <v>44</v>
      </c>
    </row>
    <row r="8992" spans="1:28" x14ac:dyDescent="0.25">
      <c r="A8992" t="s">
        <v>14025</v>
      </c>
      <c r="B8992" s="1">
        <v>46019</v>
      </c>
      <c r="C8992" t="s">
        <v>5067</v>
      </c>
      <c r="D8992" t="s">
        <v>5068</v>
      </c>
      <c r="E8992">
        <v>49</v>
      </c>
      <c r="F8992" t="s">
        <v>48</v>
      </c>
      <c r="G8992" t="s">
        <v>207</v>
      </c>
      <c r="H8992" t="s">
        <v>208</v>
      </c>
      <c r="I8992" t="s">
        <v>34</v>
      </c>
      <c r="J8992" t="s">
        <v>143</v>
      </c>
      <c r="K8992">
        <v>1</v>
      </c>
      <c r="L8992" s="2">
        <v>18000</v>
      </c>
      <c r="M8992">
        <v>15</v>
      </c>
      <c r="N8992" s="2">
        <v>18000</v>
      </c>
      <c r="O8992" s="2">
        <v>2700</v>
      </c>
      <c r="P8992" s="2">
        <v>15300</v>
      </c>
      <c r="Q8992" s="2">
        <v>10068.66</v>
      </c>
      <c r="R8992" s="2">
        <v>5231.34</v>
      </c>
      <c r="S8992" t="s">
        <v>53</v>
      </c>
      <c r="T8992" t="s">
        <v>290</v>
      </c>
      <c r="U8992" t="s">
        <v>291</v>
      </c>
      <c r="V8992" t="s">
        <v>39</v>
      </c>
      <c r="W8992" t="s">
        <v>124</v>
      </c>
      <c r="X8992" t="s">
        <v>67</v>
      </c>
      <c r="Y8992" t="s">
        <v>42</v>
      </c>
      <c r="Z8992" t="s">
        <v>43</v>
      </c>
      <c r="AA8992" t="s">
        <v>68</v>
      </c>
      <c r="AB8992" t="s">
        <v>44</v>
      </c>
    </row>
    <row r="8993" spans="1:28" x14ac:dyDescent="0.25">
      <c r="A8993" t="s">
        <v>14026</v>
      </c>
      <c r="B8993" s="1">
        <v>46019</v>
      </c>
      <c r="C8993" t="s">
        <v>5104</v>
      </c>
      <c r="D8993" t="s">
        <v>5105</v>
      </c>
      <c r="E8993">
        <v>34</v>
      </c>
      <c r="F8993" t="s">
        <v>48</v>
      </c>
      <c r="G8993" t="s">
        <v>148</v>
      </c>
      <c r="H8993" t="s">
        <v>149</v>
      </c>
      <c r="I8993" t="s">
        <v>74</v>
      </c>
      <c r="J8993" t="s">
        <v>130</v>
      </c>
      <c r="K8993">
        <v>2</v>
      </c>
      <c r="L8993" s="2">
        <v>3500</v>
      </c>
      <c r="M8993">
        <v>20</v>
      </c>
      <c r="N8993" s="2">
        <v>7000</v>
      </c>
      <c r="O8993" s="2">
        <v>1400</v>
      </c>
      <c r="P8993" s="2">
        <v>5600</v>
      </c>
      <c r="Q8993" s="2">
        <v>4049.63</v>
      </c>
      <c r="R8993" s="2">
        <v>1550.37</v>
      </c>
      <c r="S8993" t="s">
        <v>36</v>
      </c>
      <c r="T8993" t="s">
        <v>407</v>
      </c>
      <c r="U8993" t="s">
        <v>408</v>
      </c>
      <c r="V8993" t="s">
        <v>39</v>
      </c>
      <c r="W8993" t="s">
        <v>83</v>
      </c>
      <c r="X8993" t="s">
        <v>41</v>
      </c>
      <c r="Y8993" t="s">
        <v>42</v>
      </c>
      <c r="Z8993" t="s">
        <v>43</v>
      </c>
      <c r="AA8993" t="s">
        <v>44</v>
      </c>
      <c r="AB8993" t="s">
        <v>68</v>
      </c>
    </row>
    <row r="8994" spans="1:28" x14ac:dyDescent="0.25">
      <c r="A8994" t="s">
        <v>14027</v>
      </c>
      <c r="B8994" s="1">
        <v>46019</v>
      </c>
      <c r="C8994" t="s">
        <v>5059</v>
      </c>
      <c r="D8994" t="s">
        <v>5060</v>
      </c>
      <c r="E8994">
        <v>18</v>
      </c>
      <c r="F8994" t="s">
        <v>48</v>
      </c>
      <c r="G8994" t="s">
        <v>49</v>
      </c>
      <c r="H8994" t="s">
        <v>50</v>
      </c>
      <c r="I8994" t="s">
        <v>51</v>
      </c>
      <c r="J8994" t="s">
        <v>52</v>
      </c>
      <c r="K8994">
        <v>2</v>
      </c>
      <c r="L8994" s="2">
        <v>500</v>
      </c>
      <c r="M8994">
        <v>20</v>
      </c>
      <c r="N8994" s="2">
        <v>1000</v>
      </c>
      <c r="O8994" s="2">
        <v>200</v>
      </c>
      <c r="P8994" s="2">
        <v>800</v>
      </c>
      <c r="Q8994" s="2">
        <v>480.14</v>
      </c>
      <c r="R8994" s="2">
        <v>319.86</v>
      </c>
      <c r="S8994" t="s">
        <v>53</v>
      </c>
      <c r="T8994" t="s">
        <v>96</v>
      </c>
      <c r="U8994" t="s">
        <v>96</v>
      </c>
      <c r="V8994" t="s">
        <v>39</v>
      </c>
      <c r="W8994" t="s">
        <v>40</v>
      </c>
      <c r="X8994" t="s">
        <v>41</v>
      </c>
      <c r="Y8994" t="s">
        <v>56</v>
      </c>
      <c r="Z8994" t="s">
        <v>43</v>
      </c>
      <c r="AA8994" t="s">
        <v>44</v>
      </c>
      <c r="AB8994" t="s">
        <v>44</v>
      </c>
    </row>
    <row r="8995" spans="1:28" x14ac:dyDescent="0.25">
      <c r="A8995" t="s">
        <v>14028</v>
      </c>
      <c r="B8995" s="1">
        <v>46019</v>
      </c>
      <c r="C8995" t="s">
        <v>4691</v>
      </c>
      <c r="D8995" t="s">
        <v>4692</v>
      </c>
      <c r="E8995">
        <v>18</v>
      </c>
      <c r="F8995" t="s">
        <v>111</v>
      </c>
      <c r="G8995" t="s">
        <v>318</v>
      </c>
      <c r="H8995" t="s">
        <v>319</v>
      </c>
      <c r="I8995" t="s">
        <v>34</v>
      </c>
      <c r="J8995" t="s">
        <v>190</v>
      </c>
      <c r="K8995">
        <v>1</v>
      </c>
      <c r="L8995" s="2">
        <v>2500</v>
      </c>
      <c r="M8995">
        <v>0</v>
      </c>
      <c r="N8995" s="2">
        <v>2500</v>
      </c>
      <c r="O8995" s="2">
        <v>0</v>
      </c>
      <c r="P8995" s="2">
        <v>2500</v>
      </c>
      <c r="Q8995" s="2">
        <v>1782.78</v>
      </c>
      <c r="R8995" s="2">
        <v>717.22</v>
      </c>
      <c r="S8995" t="s">
        <v>53</v>
      </c>
      <c r="T8995" t="s">
        <v>163</v>
      </c>
      <c r="U8995" t="s">
        <v>164</v>
      </c>
      <c r="V8995" t="s">
        <v>39</v>
      </c>
      <c r="W8995" t="s">
        <v>137</v>
      </c>
      <c r="X8995" t="s">
        <v>67</v>
      </c>
      <c r="Y8995" t="s">
        <v>56</v>
      </c>
      <c r="Z8995" t="s">
        <v>223</v>
      </c>
      <c r="AA8995" t="s">
        <v>44</v>
      </c>
      <c r="AB8995" t="s">
        <v>44</v>
      </c>
    </row>
    <row r="8996" spans="1:28" x14ac:dyDescent="0.25">
      <c r="A8996" t="s">
        <v>14029</v>
      </c>
      <c r="B8996" s="1">
        <v>46019</v>
      </c>
      <c r="C8996" t="s">
        <v>8800</v>
      </c>
      <c r="D8996" t="s">
        <v>8801</v>
      </c>
      <c r="E8996">
        <v>20</v>
      </c>
      <c r="F8996" t="s">
        <v>31</v>
      </c>
      <c r="G8996" t="s">
        <v>32</v>
      </c>
      <c r="H8996" t="s">
        <v>33</v>
      </c>
      <c r="I8996" t="s">
        <v>34</v>
      </c>
      <c r="J8996" t="s">
        <v>35</v>
      </c>
      <c r="K8996">
        <v>1</v>
      </c>
      <c r="L8996" s="2">
        <v>55000</v>
      </c>
      <c r="M8996">
        <v>5</v>
      </c>
      <c r="N8996" s="2">
        <v>55000</v>
      </c>
      <c r="O8996" s="2">
        <v>2750</v>
      </c>
      <c r="P8996" s="2">
        <v>52250</v>
      </c>
      <c r="Q8996" s="2">
        <v>31036.53</v>
      </c>
      <c r="R8996" s="2">
        <v>21213.47</v>
      </c>
      <c r="S8996" t="s">
        <v>53</v>
      </c>
      <c r="T8996" t="s">
        <v>263</v>
      </c>
      <c r="U8996" t="s">
        <v>91</v>
      </c>
      <c r="V8996" t="s">
        <v>39</v>
      </c>
      <c r="W8996" t="s">
        <v>40</v>
      </c>
      <c r="X8996" t="s">
        <v>97</v>
      </c>
      <c r="Y8996" t="s">
        <v>56</v>
      </c>
      <c r="Z8996" t="s">
        <v>43</v>
      </c>
      <c r="AA8996" t="s">
        <v>44</v>
      </c>
      <c r="AB8996" t="s">
        <v>44</v>
      </c>
    </row>
    <row r="8997" spans="1:28" x14ac:dyDescent="0.25">
      <c r="A8997" t="s">
        <v>14030</v>
      </c>
      <c r="B8997" s="1">
        <v>46019</v>
      </c>
      <c r="C8997" t="s">
        <v>4500</v>
      </c>
      <c r="D8997" t="s">
        <v>4501</v>
      </c>
      <c r="E8997">
        <v>48</v>
      </c>
      <c r="F8997" t="s">
        <v>31</v>
      </c>
      <c r="G8997" t="s">
        <v>285</v>
      </c>
      <c r="H8997" t="s">
        <v>286</v>
      </c>
      <c r="I8997" t="s">
        <v>34</v>
      </c>
      <c r="J8997" t="s">
        <v>121</v>
      </c>
      <c r="K8997">
        <v>3</v>
      </c>
      <c r="L8997" s="2">
        <v>3200</v>
      </c>
      <c r="M8997">
        <v>5</v>
      </c>
      <c r="N8997" s="2">
        <v>9600</v>
      </c>
      <c r="O8997" s="2">
        <v>480</v>
      </c>
      <c r="P8997" s="2">
        <v>9120</v>
      </c>
      <c r="Q8997" s="2">
        <v>5159.13</v>
      </c>
      <c r="R8997" s="2">
        <v>3960.87</v>
      </c>
      <c r="S8997" t="s">
        <v>53</v>
      </c>
      <c r="T8997" t="s">
        <v>275</v>
      </c>
      <c r="U8997" t="s">
        <v>123</v>
      </c>
      <c r="V8997" t="s">
        <v>39</v>
      </c>
      <c r="W8997" t="s">
        <v>40</v>
      </c>
      <c r="X8997" t="s">
        <v>97</v>
      </c>
      <c r="Y8997" t="s">
        <v>42</v>
      </c>
      <c r="Z8997" t="s">
        <v>107</v>
      </c>
      <c r="AA8997" t="s">
        <v>44</v>
      </c>
      <c r="AB8997" t="s">
        <v>44</v>
      </c>
    </row>
    <row r="8998" spans="1:28" x14ac:dyDescent="0.25">
      <c r="A8998" t="s">
        <v>14031</v>
      </c>
      <c r="B8998" s="1">
        <v>46019</v>
      </c>
      <c r="C8998" t="s">
        <v>1238</v>
      </c>
      <c r="D8998" t="s">
        <v>1239</v>
      </c>
      <c r="E8998">
        <v>35</v>
      </c>
      <c r="F8998" t="s">
        <v>48</v>
      </c>
      <c r="G8998" t="s">
        <v>207</v>
      </c>
      <c r="H8998" t="s">
        <v>208</v>
      </c>
      <c r="I8998" t="s">
        <v>34</v>
      </c>
      <c r="J8998" t="s">
        <v>143</v>
      </c>
      <c r="K8998">
        <v>3</v>
      </c>
      <c r="L8998" s="2">
        <v>18000</v>
      </c>
      <c r="M8998">
        <v>5</v>
      </c>
      <c r="N8998" s="2">
        <v>54000</v>
      </c>
      <c r="O8998" s="2">
        <v>2700</v>
      </c>
      <c r="P8998" s="2">
        <v>51300</v>
      </c>
      <c r="Q8998" s="2">
        <v>33374.69</v>
      </c>
      <c r="R8998" s="2">
        <v>17925.310000000001</v>
      </c>
      <c r="S8998" t="s">
        <v>53</v>
      </c>
      <c r="T8998" t="s">
        <v>275</v>
      </c>
      <c r="U8998" t="s">
        <v>123</v>
      </c>
      <c r="V8998" t="s">
        <v>39</v>
      </c>
      <c r="W8998" t="s">
        <v>83</v>
      </c>
      <c r="X8998" t="s">
        <v>41</v>
      </c>
      <c r="Y8998" t="s">
        <v>42</v>
      </c>
      <c r="Z8998" t="s">
        <v>43</v>
      </c>
      <c r="AA8998" t="s">
        <v>44</v>
      </c>
      <c r="AB8998" t="s">
        <v>44</v>
      </c>
    </row>
    <row r="8999" spans="1:28" x14ac:dyDescent="0.25">
      <c r="A8999" t="s">
        <v>14032</v>
      </c>
      <c r="B8999" s="1">
        <v>46019</v>
      </c>
      <c r="C8999" t="s">
        <v>6658</v>
      </c>
      <c r="D8999" t="s">
        <v>6659</v>
      </c>
      <c r="E8999">
        <v>55</v>
      </c>
      <c r="F8999" t="s">
        <v>31</v>
      </c>
      <c r="G8999" t="s">
        <v>238</v>
      </c>
      <c r="H8999" t="s">
        <v>239</v>
      </c>
      <c r="I8999" t="s">
        <v>62</v>
      </c>
      <c r="J8999" t="s">
        <v>63</v>
      </c>
      <c r="K8999">
        <v>2</v>
      </c>
      <c r="L8999" s="2">
        <v>6500</v>
      </c>
      <c r="M8999">
        <v>5</v>
      </c>
      <c r="N8999" s="2">
        <v>13000</v>
      </c>
      <c r="O8999" s="2">
        <v>650</v>
      </c>
      <c r="P8999" s="2">
        <v>12350</v>
      </c>
      <c r="Q8999" s="2">
        <v>6875.31</v>
      </c>
      <c r="R8999" s="2">
        <v>5474.69</v>
      </c>
      <c r="S8999" t="s">
        <v>53</v>
      </c>
      <c r="T8999" t="s">
        <v>163</v>
      </c>
      <c r="U8999" t="s">
        <v>164</v>
      </c>
      <c r="V8999" t="s">
        <v>39</v>
      </c>
      <c r="W8999" t="s">
        <v>92</v>
      </c>
      <c r="X8999" t="s">
        <v>97</v>
      </c>
      <c r="Y8999" t="s">
        <v>42</v>
      </c>
      <c r="Z8999" t="s">
        <v>43</v>
      </c>
      <c r="AA8999" t="s">
        <v>44</v>
      </c>
      <c r="AB8999" t="s">
        <v>44</v>
      </c>
    </row>
    <row r="9000" spans="1:28" x14ac:dyDescent="0.25">
      <c r="A9000" t="s">
        <v>14033</v>
      </c>
      <c r="B9000" s="1">
        <v>46019</v>
      </c>
      <c r="C9000" t="s">
        <v>3063</v>
      </c>
      <c r="D9000" t="s">
        <v>3064</v>
      </c>
      <c r="E9000">
        <v>46</v>
      </c>
      <c r="F9000" t="s">
        <v>31</v>
      </c>
      <c r="G9000" t="s">
        <v>158</v>
      </c>
      <c r="H9000" t="s">
        <v>159</v>
      </c>
      <c r="I9000" t="s">
        <v>51</v>
      </c>
      <c r="J9000" t="s">
        <v>52</v>
      </c>
      <c r="K9000">
        <v>1</v>
      </c>
      <c r="L9000" s="2">
        <v>650</v>
      </c>
      <c r="M9000">
        <v>5</v>
      </c>
      <c r="N9000" s="2">
        <v>650</v>
      </c>
      <c r="O9000" s="2">
        <v>32.5</v>
      </c>
      <c r="P9000" s="2">
        <v>617.5</v>
      </c>
      <c r="Q9000" s="2">
        <v>449.95</v>
      </c>
      <c r="R9000" s="2">
        <v>167.55</v>
      </c>
      <c r="S9000" t="s">
        <v>64</v>
      </c>
      <c r="T9000" t="s">
        <v>407</v>
      </c>
      <c r="U9000" t="s">
        <v>408</v>
      </c>
      <c r="V9000" t="s">
        <v>39</v>
      </c>
      <c r="W9000" t="s">
        <v>40</v>
      </c>
      <c r="X9000" t="s">
        <v>97</v>
      </c>
      <c r="Y9000" t="s">
        <v>42</v>
      </c>
      <c r="Z9000" t="s">
        <v>43</v>
      </c>
      <c r="AA9000" t="s">
        <v>44</v>
      </c>
      <c r="AB9000" t="s">
        <v>44</v>
      </c>
    </row>
    <row r="9001" spans="1:28" x14ac:dyDescent="0.25">
      <c r="A9001" t="s">
        <v>14034</v>
      </c>
      <c r="B9001" s="1">
        <v>46019</v>
      </c>
      <c r="C9001" t="s">
        <v>2633</v>
      </c>
      <c r="D9001" t="s">
        <v>2634</v>
      </c>
      <c r="E9001">
        <v>59</v>
      </c>
      <c r="F9001" t="s">
        <v>31</v>
      </c>
      <c r="G9001" t="s">
        <v>134</v>
      </c>
      <c r="H9001" t="s">
        <v>135</v>
      </c>
      <c r="I9001" t="s">
        <v>62</v>
      </c>
      <c r="J9001" t="s">
        <v>130</v>
      </c>
      <c r="K9001">
        <v>2</v>
      </c>
      <c r="L9001" s="2">
        <v>8500</v>
      </c>
      <c r="M9001">
        <v>5</v>
      </c>
      <c r="N9001" s="2">
        <v>17000</v>
      </c>
      <c r="O9001" s="2">
        <v>850</v>
      </c>
      <c r="P9001" s="2">
        <v>16150</v>
      </c>
      <c r="Q9001" s="2">
        <v>12512.6</v>
      </c>
      <c r="R9001" s="2">
        <v>3637.4</v>
      </c>
      <c r="S9001" t="s">
        <v>36</v>
      </c>
      <c r="T9001" t="s">
        <v>37</v>
      </c>
      <c r="U9001" t="s">
        <v>38</v>
      </c>
      <c r="V9001" t="s">
        <v>39</v>
      </c>
      <c r="W9001" t="s">
        <v>83</v>
      </c>
      <c r="X9001" t="s">
        <v>41</v>
      </c>
      <c r="Y9001" t="s">
        <v>42</v>
      </c>
      <c r="Z9001" t="s">
        <v>43</v>
      </c>
      <c r="AA9001" t="s">
        <v>68</v>
      </c>
      <c r="AB9001" t="s">
        <v>44</v>
      </c>
    </row>
    <row r="9002" spans="1:28" x14ac:dyDescent="0.25">
      <c r="A9002" t="s">
        <v>14035</v>
      </c>
      <c r="B9002" s="1">
        <v>46019</v>
      </c>
      <c r="C9002" t="s">
        <v>3543</v>
      </c>
      <c r="D9002" t="s">
        <v>3544</v>
      </c>
      <c r="E9002">
        <v>24</v>
      </c>
      <c r="F9002" t="s">
        <v>48</v>
      </c>
      <c r="G9002" t="s">
        <v>280</v>
      </c>
      <c r="H9002" t="s">
        <v>281</v>
      </c>
      <c r="I9002" t="s">
        <v>62</v>
      </c>
      <c r="J9002" t="s">
        <v>190</v>
      </c>
      <c r="K9002">
        <v>4</v>
      </c>
      <c r="L9002" s="2">
        <v>700</v>
      </c>
      <c r="M9002">
        <v>0</v>
      </c>
      <c r="N9002" s="2">
        <v>2800</v>
      </c>
      <c r="O9002" s="2">
        <v>0</v>
      </c>
      <c r="P9002" s="2">
        <v>2800</v>
      </c>
      <c r="Q9002" s="2">
        <v>1812.54</v>
      </c>
      <c r="R9002" s="2">
        <v>987.46</v>
      </c>
      <c r="S9002" t="s">
        <v>53</v>
      </c>
      <c r="T9002" t="s">
        <v>54</v>
      </c>
      <c r="U9002" t="s">
        <v>55</v>
      </c>
      <c r="V9002" t="s">
        <v>39</v>
      </c>
      <c r="W9002" t="s">
        <v>137</v>
      </c>
      <c r="X9002" t="s">
        <v>97</v>
      </c>
      <c r="Y9002" t="s">
        <v>56</v>
      </c>
      <c r="Z9002" t="s">
        <v>43</v>
      </c>
      <c r="AA9002" t="s">
        <v>44</v>
      </c>
      <c r="AB9002" t="s">
        <v>44</v>
      </c>
    </row>
    <row r="9003" spans="1:28" x14ac:dyDescent="0.25">
      <c r="A9003" t="s">
        <v>14036</v>
      </c>
      <c r="B9003" s="1">
        <v>46019</v>
      </c>
      <c r="C9003" t="s">
        <v>6081</v>
      </c>
      <c r="D9003" t="s">
        <v>6082</v>
      </c>
      <c r="E9003">
        <v>49</v>
      </c>
      <c r="F9003" t="s">
        <v>31</v>
      </c>
      <c r="G9003" t="s">
        <v>72</v>
      </c>
      <c r="H9003" t="s">
        <v>73</v>
      </c>
      <c r="I9003" t="s">
        <v>74</v>
      </c>
      <c r="J9003" t="s">
        <v>75</v>
      </c>
      <c r="K9003">
        <v>1</v>
      </c>
      <c r="L9003" s="2">
        <v>2200</v>
      </c>
      <c r="M9003">
        <v>0</v>
      </c>
      <c r="N9003" s="2">
        <v>2200</v>
      </c>
      <c r="O9003" s="2">
        <v>0</v>
      </c>
      <c r="P9003" s="2">
        <v>2200</v>
      </c>
      <c r="Q9003" s="2">
        <v>1260.8699999999999</v>
      </c>
      <c r="R9003" s="2">
        <v>939.13</v>
      </c>
      <c r="S9003" t="s">
        <v>64</v>
      </c>
      <c r="T9003" t="s">
        <v>263</v>
      </c>
      <c r="U9003" t="s">
        <v>91</v>
      </c>
      <c r="V9003" t="s">
        <v>39</v>
      </c>
      <c r="W9003" t="s">
        <v>40</v>
      </c>
      <c r="X9003" t="s">
        <v>67</v>
      </c>
      <c r="Y9003" t="s">
        <v>56</v>
      </c>
      <c r="Z9003" t="s">
        <v>43</v>
      </c>
      <c r="AA9003" t="s">
        <v>44</v>
      </c>
      <c r="AB9003" t="s">
        <v>44</v>
      </c>
    </row>
    <row r="9004" spans="1:28" x14ac:dyDescent="0.25">
      <c r="A9004" t="s">
        <v>14037</v>
      </c>
      <c r="B9004" s="1">
        <v>46019</v>
      </c>
      <c r="C9004" t="s">
        <v>9415</v>
      </c>
      <c r="D9004" t="s">
        <v>9416</v>
      </c>
      <c r="E9004">
        <v>30</v>
      </c>
      <c r="F9004" t="s">
        <v>48</v>
      </c>
      <c r="G9004" t="s">
        <v>561</v>
      </c>
      <c r="H9004" t="s">
        <v>562</v>
      </c>
      <c r="I9004" t="s">
        <v>34</v>
      </c>
      <c r="J9004" t="s">
        <v>143</v>
      </c>
      <c r="K9004">
        <v>4</v>
      </c>
      <c r="L9004" s="2">
        <v>900</v>
      </c>
      <c r="M9004">
        <v>0</v>
      </c>
      <c r="N9004" s="2">
        <v>3600</v>
      </c>
      <c r="O9004" s="2">
        <v>0</v>
      </c>
      <c r="P9004" s="2">
        <v>3600</v>
      </c>
      <c r="Q9004" s="2">
        <v>2814.21</v>
      </c>
      <c r="R9004" s="2">
        <v>785.79</v>
      </c>
      <c r="S9004" t="s">
        <v>64</v>
      </c>
      <c r="T9004" t="s">
        <v>76</v>
      </c>
      <c r="U9004" t="s">
        <v>77</v>
      </c>
      <c r="V9004" t="s">
        <v>39</v>
      </c>
      <c r="W9004" t="s">
        <v>40</v>
      </c>
      <c r="X9004" t="s">
        <v>67</v>
      </c>
      <c r="Y9004" t="s">
        <v>42</v>
      </c>
      <c r="Z9004" t="s">
        <v>43</v>
      </c>
      <c r="AA9004" t="s">
        <v>44</v>
      </c>
      <c r="AB9004" t="s">
        <v>44</v>
      </c>
    </row>
    <row r="9005" spans="1:28" x14ac:dyDescent="0.25">
      <c r="A9005" t="s">
        <v>14038</v>
      </c>
      <c r="B9005" s="1">
        <v>46019</v>
      </c>
      <c r="C9005" t="s">
        <v>488</v>
      </c>
      <c r="D9005" t="s">
        <v>489</v>
      </c>
      <c r="E9005">
        <v>55</v>
      </c>
      <c r="F9005" t="s">
        <v>31</v>
      </c>
      <c r="G9005" t="s">
        <v>436</v>
      </c>
      <c r="H9005" t="s">
        <v>437</v>
      </c>
      <c r="I9005" t="s">
        <v>74</v>
      </c>
      <c r="J9005" t="s">
        <v>190</v>
      </c>
      <c r="K9005">
        <v>3</v>
      </c>
      <c r="L9005" s="2">
        <v>1800</v>
      </c>
      <c r="M9005">
        <v>0</v>
      </c>
      <c r="N9005" s="2">
        <v>5400</v>
      </c>
      <c r="O9005" s="2">
        <v>0</v>
      </c>
      <c r="P9005" s="2">
        <v>5400</v>
      </c>
      <c r="Q9005" s="2">
        <v>3644.39</v>
      </c>
      <c r="R9005" s="2">
        <v>1755.61</v>
      </c>
      <c r="S9005" t="s">
        <v>53</v>
      </c>
      <c r="T9005" t="s">
        <v>178</v>
      </c>
      <c r="U9005" t="s">
        <v>154</v>
      </c>
      <c r="V9005" t="s">
        <v>39</v>
      </c>
      <c r="W9005" t="s">
        <v>66</v>
      </c>
      <c r="X9005" t="s">
        <v>97</v>
      </c>
      <c r="Y9005" t="s">
        <v>56</v>
      </c>
      <c r="Z9005" t="s">
        <v>43</v>
      </c>
      <c r="AA9005" t="s">
        <v>44</v>
      </c>
      <c r="AB9005" t="s">
        <v>44</v>
      </c>
    </row>
    <row r="9006" spans="1:28" x14ac:dyDescent="0.25">
      <c r="A9006" t="s">
        <v>14039</v>
      </c>
      <c r="B9006" s="1">
        <v>46020</v>
      </c>
      <c r="C9006" t="s">
        <v>6854</v>
      </c>
      <c r="D9006" t="s">
        <v>6855</v>
      </c>
      <c r="E9006">
        <v>48</v>
      </c>
      <c r="F9006" t="s">
        <v>31</v>
      </c>
      <c r="G9006" t="s">
        <v>285</v>
      </c>
      <c r="H9006" t="s">
        <v>286</v>
      </c>
      <c r="I9006" t="s">
        <v>34</v>
      </c>
      <c r="J9006" t="s">
        <v>121</v>
      </c>
      <c r="K9006">
        <v>3</v>
      </c>
      <c r="L9006" s="2">
        <v>3200</v>
      </c>
      <c r="M9006">
        <v>15</v>
      </c>
      <c r="N9006" s="2">
        <v>9600</v>
      </c>
      <c r="O9006" s="2">
        <v>1440</v>
      </c>
      <c r="P9006" s="2">
        <v>8160</v>
      </c>
      <c r="Q9006" s="2">
        <v>5722.16</v>
      </c>
      <c r="R9006" s="2">
        <v>2437.84</v>
      </c>
      <c r="S9006" t="s">
        <v>53</v>
      </c>
      <c r="T9006" t="s">
        <v>275</v>
      </c>
      <c r="U9006" t="s">
        <v>123</v>
      </c>
      <c r="V9006" t="s">
        <v>39</v>
      </c>
      <c r="W9006" t="s">
        <v>40</v>
      </c>
      <c r="X9006" t="s">
        <v>97</v>
      </c>
      <c r="Y9006" t="s">
        <v>56</v>
      </c>
      <c r="Z9006" t="s">
        <v>43</v>
      </c>
      <c r="AA9006" t="s">
        <v>44</v>
      </c>
      <c r="AB9006" t="s">
        <v>44</v>
      </c>
    </row>
    <row r="9007" spans="1:28" x14ac:dyDescent="0.25">
      <c r="A9007" t="s">
        <v>14040</v>
      </c>
      <c r="B9007" s="1">
        <v>46020</v>
      </c>
      <c r="C9007" t="s">
        <v>3959</v>
      </c>
      <c r="D9007" t="s">
        <v>3960</v>
      </c>
      <c r="E9007">
        <v>24</v>
      </c>
      <c r="F9007" t="s">
        <v>31</v>
      </c>
      <c r="G9007" t="s">
        <v>436</v>
      </c>
      <c r="H9007" t="s">
        <v>437</v>
      </c>
      <c r="I9007" t="s">
        <v>74</v>
      </c>
      <c r="J9007" t="s">
        <v>190</v>
      </c>
      <c r="K9007">
        <v>1</v>
      </c>
      <c r="L9007" s="2">
        <v>1800</v>
      </c>
      <c r="M9007">
        <v>0</v>
      </c>
      <c r="N9007" s="2">
        <v>1800</v>
      </c>
      <c r="O9007" s="2">
        <v>0</v>
      </c>
      <c r="P9007" s="2">
        <v>1800</v>
      </c>
      <c r="Q9007" s="2">
        <v>1062.92</v>
      </c>
      <c r="R9007" s="2">
        <v>737.08</v>
      </c>
      <c r="S9007" t="s">
        <v>36</v>
      </c>
      <c r="T9007" t="s">
        <v>105</v>
      </c>
      <c r="U9007" t="s">
        <v>106</v>
      </c>
      <c r="V9007" t="s">
        <v>39</v>
      </c>
      <c r="W9007" t="s">
        <v>83</v>
      </c>
      <c r="X9007" t="s">
        <v>97</v>
      </c>
      <c r="Y9007" t="s">
        <v>56</v>
      </c>
      <c r="Z9007" t="s">
        <v>43</v>
      </c>
      <c r="AA9007" t="s">
        <v>44</v>
      </c>
      <c r="AB9007" t="s">
        <v>44</v>
      </c>
    </row>
    <row r="9008" spans="1:28" x14ac:dyDescent="0.25">
      <c r="A9008" t="s">
        <v>14041</v>
      </c>
      <c r="B9008" s="1">
        <v>46020</v>
      </c>
      <c r="C9008" t="s">
        <v>1694</v>
      </c>
      <c r="D9008" t="s">
        <v>1695</v>
      </c>
      <c r="E9008">
        <v>25</v>
      </c>
      <c r="F9008" t="s">
        <v>48</v>
      </c>
      <c r="G9008" t="s">
        <v>148</v>
      </c>
      <c r="H9008" t="s">
        <v>149</v>
      </c>
      <c r="I9008" t="s">
        <v>74</v>
      </c>
      <c r="J9008" t="s">
        <v>130</v>
      </c>
      <c r="K9008">
        <v>1</v>
      </c>
      <c r="L9008" s="2">
        <v>3500</v>
      </c>
      <c r="M9008">
        <v>15</v>
      </c>
      <c r="N9008" s="2">
        <v>3500</v>
      </c>
      <c r="O9008" s="2">
        <v>525</v>
      </c>
      <c r="P9008" s="2">
        <v>2975</v>
      </c>
      <c r="Q9008" s="2">
        <v>1843.42</v>
      </c>
      <c r="R9008" s="2">
        <v>1131.58</v>
      </c>
      <c r="S9008" t="s">
        <v>53</v>
      </c>
      <c r="T9008" t="s">
        <v>37</v>
      </c>
      <c r="U9008" t="s">
        <v>38</v>
      </c>
      <c r="V9008" t="s">
        <v>39</v>
      </c>
      <c r="W9008" t="s">
        <v>66</v>
      </c>
      <c r="X9008" t="s">
        <v>41</v>
      </c>
      <c r="Y9008" t="s">
        <v>42</v>
      </c>
      <c r="Z9008" t="s">
        <v>43</v>
      </c>
      <c r="AA9008" t="s">
        <v>44</v>
      </c>
      <c r="AB9008" t="s">
        <v>44</v>
      </c>
    </row>
    <row r="9009" spans="1:28" x14ac:dyDescent="0.25">
      <c r="A9009" t="s">
        <v>14042</v>
      </c>
      <c r="B9009" s="1">
        <v>46020</v>
      </c>
      <c r="C9009" t="s">
        <v>220</v>
      </c>
      <c r="D9009" t="s">
        <v>221</v>
      </c>
      <c r="E9009">
        <v>47</v>
      </c>
      <c r="F9009" t="s">
        <v>48</v>
      </c>
      <c r="G9009" t="s">
        <v>243</v>
      </c>
      <c r="H9009" t="s">
        <v>244</v>
      </c>
      <c r="I9009" t="s">
        <v>103</v>
      </c>
      <c r="J9009" t="s">
        <v>104</v>
      </c>
      <c r="K9009">
        <v>5</v>
      </c>
      <c r="L9009" s="2">
        <v>450</v>
      </c>
      <c r="M9009">
        <v>20</v>
      </c>
      <c r="N9009" s="2">
        <v>2250</v>
      </c>
      <c r="O9009" s="2">
        <v>450</v>
      </c>
      <c r="P9009" s="2">
        <v>1800</v>
      </c>
      <c r="Q9009" s="2">
        <v>1037.1099999999999</v>
      </c>
      <c r="R9009" s="2">
        <v>762.89</v>
      </c>
      <c r="S9009" t="s">
        <v>53</v>
      </c>
      <c r="T9009" t="s">
        <v>37</v>
      </c>
      <c r="U9009" t="s">
        <v>38</v>
      </c>
      <c r="V9009" t="s">
        <v>39</v>
      </c>
      <c r="W9009" t="s">
        <v>137</v>
      </c>
      <c r="X9009" t="s">
        <v>67</v>
      </c>
      <c r="Y9009" t="s">
        <v>42</v>
      </c>
      <c r="Z9009" t="s">
        <v>43</v>
      </c>
      <c r="AA9009" t="s">
        <v>44</v>
      </c>
      <c r="AB9009" t="s">
        <v>44</v>
      </c>
    </row>
    <row r="9010" spans="1:28" x14ac:dyDescent="0.25">
      <c r="A9010" t="s">
        <v>14043</v>
      </c>
      <c r="B9010" s="1">
        <v>46020</v>
      </c>
      <c r="C9010" t="s">
        <v>7792</v>
      </c>
      <c r="D9010" t="s">
        <v>7793</v>
      </c>
      <c r="E9010">
        <v>29</v>
      </c>
      <c r="F9010" t="s">
        <v>48</v>
      </c>
      <c r="G9010" t="s">
        <v>238</v>
      </c>
      <c r="H9010" t="s">
        <v>239</v>
      </c>
      <c r="I9010" t="s">
        <v>62</v>
      </c>
      <c r="J9010" t="s">
        <v>63</v>
      </c>
      <c r="K9010">
        <v>2</v>
      </c>
      <c r="L9010" s="2">
        <v>6500</v>
      </c>
      <c r="M9010">
        <v>10</v>
      </c>
      <c r="N9010" s="2">
        <v>13000</v>
      </c>
      <c r="O9010" s="2">
        <v>1300</v>
      </c>
      <c r="P9010" s="2">
        <v>11700</v>
      </c>
      <c r="Q9010" s="2">
        <v>6724.05</v>
      </c>
      <c r="R9010" s="2">
        <v>4975.95</v>
      </c>
      <c r="S9010" t="s">
        <v>53</v>
      </c>
      <c r="T9010" t="s">
        <v>163</v>
      </c>
      <c r="U9010" t="s">
        <v>164</v>
      </c>
      <c r="V9010" t="s">
        <v>39</v>
      </c>
      <c r="W9010" t="s">
        <v>83</v>
      </c>
      <c r="X9010" t="s">
        <v>41</v>
      </c>
      <c r="Y9010" t="s">
        <v>56</v>
      </c>
      <c r="Z9010" t="s">
        <v>508</v>
      </c>
      <c r="AA9010" t="s">
        <v>44</v>
      </c>
      <c r="AB9010" t="s">
        <v>44</v>
      </c>
    </row>
    <row r="9011" spans="1:28" x14ac:dyDescent="0.25">
      <c r="A9011" t="s">
        <v>14044</v>
      </c>
      <c r="B9011" s="1">
        <v>46020</v>
      </c>
      <c r="C9011" t="s">
        <v>7718</v>
      </c>
      <c r="D9011" t="s">
        <v>7719</v>
      </c>
      <c r="E9011">
        <v>55</v>
      </c>
      <c r="F9011" t="s">
        <v>31</v>
      </c>
      <c r="G9011" t="s">
        <v>88</v>
      </c>
      <c r="H9011" t="s">
        <v>89</v>
      </c>
      <c r="I9011" t="s">
        <v>62</v>
      </c>
      <c r="J9011" t="s">
        <v>63</v>
      </c>
      <c r="K9011">
        <v>1</v>
      </c>
      <c r="L9011" s="2">
        <v>4200</v>
      </c>
      <c r="M9011">
        <v>15</v>
      </c>
      <c r="N9011" s="2">
        <v>4200</v>
      </c>
      <c r="O9011" s="2">
        <v>630</v>
      </c>
      <c r="P9011" s="2">
        <v>3570</v>
      </c>
      <c r="Q9011" s="2">
        <v>2304.92</v>
      </c>
      <c r="R9011" s="2">
        <v>1265.08</v>
      </c>
      <c r="S9011" t="s">
        <v>53</v>
      </c>
      <c r="T9011" t="s">
        <v>54</v>
      </c>
      <c r="U9011" t="s">
        <v>55</v>
      </c>
      <c r="V9011" t="s">
        <v>39</v>
      </c>
      <c r="W9011" t="s">
        <v>66</v>
      </c>
      <c r="X9011" t="s">
        <v>97</v>
      </c>
      <c r="Y9011" t="s">
        <v>56</v>
      </c>
      <c r="Z9011" t="s">
        <v>43</v>
      </c>
      <c r="AA9011" t="s">
        <v>44</v>
      </c>
      <c r="AB9011" t="s">
        <v>44</v>
      </c>
    </row>
    <row r="9012" spans="1:28" x14ac:dyDescent="0.25">
      <c r="A9012" t="s">
        <v>14045</v>
      </c>
      <c r="B9012" s="1">
        <v>46020</v>
      </c>
      <c r="C9012" t="s">
        <v>4493</v>
      </c>
      <c r="D9012" t="s">
        <v>4494</v>
      </c>
      <c r="E9012">
        <v>39</v>
      </c>
      <c r="F9012" t="s">
        <v>48</v>
      </c>
      <c r="G9012" t="s">
        <v>197</v>
      </c>
      <c r="H9012" t="s">
        <v>198</v>
      </c>
      <c r="I9012" t="s">
        <v>74</v>
      </c>
      <c r="J9012" t="s">
        <v>75</v>
      </c>
      <c r="K9012">
        <v>1</v>
      </c>
      <c r="L9012" s="2">
        <v>2600</v>
      </c>
      <c r="M9012">
        <v>20</v>
      </c>
      <c r="N9012" s="2">
        <v>2600</v>
      </c>
      <c r="O9012" s="2">
        <v>520</v>
      </c>
      <c r="P9012" s="2">
        <v>2080</v>
      </c>
      <c r="Q9012" s="2">
        <v>1403.15</v>
      </c>
      <c r="R9012" s="2">
        <v>676.85</v>
      </c>
      <c r="S9012" t="s">
        <v>36</v>
      </c>
      <c r="T9012" t="s">
        <v>122</v>
      </c>
      <c r="U9012" t="s">
        <v>123</v>
      </c>
      <c r="V9012" t="s">
        <v>39</v>
      </c>
      <c r="W9012" t="s">
        <v>124</v>
      </c>
      <c r="X9012" t="s">
        <v>97</v>
      </c>
      <c r="Y9012" t="s">
        <v>56</v>
      </c>
      <c r="Z9012" t="s">
        <v>43</v>
      </c>
      <c r="AA9012" t="s">
        <v>44</v>
      </c>
      <c r="AB9012" t="s">
        <v>44</v>
      </c>
    </row>
    <row r="9013" spans="1:28" x14ac:dyDescent="0.25">
      <c r="A9013" t="s">
        <v>14046</v>
      </c>
      <c r="B9013" s="1">
        <v>46020</v>
      </c>
      <c r="C9013" t="s">
        <v>10412</v>
      </c>
      <c r="D9013" t="s">
        <v>10413</v>
      </c>
      <c r="E9013">
        <v>19</v>
      </c>
      <c r="F9013" t="s">
        <v>48</v>
      </c>
      <c r="G9013" t="s">
        <v>217</v>
      </c>
      <c r="H9013" t="s">
        <v>218</v>
      </c>
      <c r="I9013" t="s">
        <v>34</v>
      </c>
      <c r="J9013" t="s">
        <v>130</v>
      </c>
      <c r="K9013">
        <v>1</v>
      </c>
      <c r="L9013" s="2">
        <v>28000</v>
      </c>
      <c r="M9013">
        <v>10</v>
      </c>
      <c r="N9013" s="2">
        <v>28000</v>
      </c>
      <c r="O9013" s="2">
        <v>2800</v>
      </c>
      <c r="P9013" s="2">
        <v>25200</v>
      </c>
      <c r="Q9013" s="2">
        <v>19554.28</v>
      </c>
      <c r="R9013" s="2">
        <v>5645.72</v>
      </c>
      <c r="S9013" t="s">
        <v>36</v>
      </c>
      <c r="T9013" t="s">
        <v>90</v>
      </c>
      <c r="U9013" t="s">
        <v>91</v>
      </c>
      <c r="V9013" t="s">
        <v>39</v>
      </c>
      <c r="W9013" t="s">
        <v>83</v>
      </c>
      <c r="X9013" t="s">
        <v>67</v>
      </c>
      <c r="Y9013" t="s">
        <v>56</v>
      </c>
      <c r="Z9013" t="s">
        <v>107</v>
      </c>
      <c r="AA9013" t="s">
        <v>44</v>
      </c>
      <c r="AB9013" t="s">
        <v>44</v>
      </c>
    </row>
    <row r="9014" spans="1:28" x14ac:dyDescent="0.25">
      <c r="A9014" t="s">
        <v>14047</v>
      </c>
      <c r="B9014" s="1">
        <v>46020</v>
      </c>
      <c r="C9014" t="s">
        <v>2946</v>
      </c>
      <c r="D9014" t="s">
        <v>2947</v>
      </c>
      <c r="E9014">
        <v>48</v>
      </c>
      <c r="F9014" t="s">
        <v>31</v>
      </c>
      <c r="G9014" t="s">
        <v>217</v>
      </c>
      <c r="H9014" t="s">
        <v>218</v>
      </c>
      <c r="I9014" t="s">
        <v>34</v>
      </c>
      <c r="J9014" t="s">
        <v>130</v>
      </c>
      <c r="K9014">
        <v>1</v>
      </c>
      <c r="L9014" s="2">
        <v>28000</v>
      </c>
      <c r="M9014">
        <v>5</v>
      </c>
      <c r="N9014" s="2">
        <v>28000</v>
      </c>
      <c r="O9014" s="2">
        <v>1400</v>
      </c>
      <c r="P9014" s="2">
        <v>26600</v>
      </c>
      <c r="Q9014" s="2">
        <v>20515.95</v>
      </c>
      <c r="R9014" s="2">
        <v>6084.05</v>
      </c>
      <c r="S9014" t="s">
        <v>64</v>
      </c>
      <c r="T9014" t="s">
        <v>290</v>
      </c>
      <c r="U9014" t="s">
        <v>291</v>
      </c>
      <c r="V9014" t="s">
        <v>39</v>
      </c>
      <c r="W9014" t="s">
        <v>92</v>
      </c>
      <c r="X9014" t="s">
        <v>41</v>
      </c>
      <c r="Y9014" t="s">
        <v>42</v>
      </c>
      <c r="Z9014" t="s">
        <v>43</v>
      </c>
      <c r="AA9014" t="s">
        <v>44</v>
      </c>
      <c r="AB9014" t="s">
        <v>44</v>
      </c>
    </row>
    <row r="9015" spans="1:28" x14ac:dyDescent="0.25">
      <c r="A9015" t="s">
        <v>14048</v>
      </c>
      <c r="B9015" s="1">
        <v>46021</v>
      </c>
      <c r="C9015" t="s">
        <v>1029</v>
      </c>
      <c r="D9015" t="s">
        <v>1030</v>
      </c>
      <c r="E9015">
        <v>42</v>
      </c>
      <c r="F9015" t="s">
        <v>48</v>
      </c>
      <c r="G9015" t="s">
        <v>88</v>
      </c>
      <c r="H9015" t="s">
        <v>89</v>
      </c>
      <c r="I9015" t="s">
        <v>62</v>
      </c>
      <c r="J9015" t="s">
        <v>63</v>
      </c>
      <c r="K9015">
        <v>3</v>
      </c>
      <c r="L9015" s="2">
        <v>4200</v>
      </c>
      <c r="M9015">
        <v>20</v>
      </c>
      <c r="N9015" s="2">
        <v>12600</v>
      </c>
      <c r="O9015" s="2">
        <v>2520</v>
      </c>
      <c r="P9015" s="2">
        <v>10080</v>
      </c>
      <c r="Q9015" s="2">
        <v>7204.2</v>
      </c>
      <c r="R9015" s="2">
        <v>2875.8</v>
      </c>
      <c r="S9015" t="s">
        <v>53</v>
      </c>
      <c r="T9015" t="s">
        <v>114</v>
      </c>
      <c r="U9015" t="s">
        <v>115</v>
      </c>
      <c r="V9015" t="s">
        <v>39</v>
      </c>
      <c r="W9015" t="s">
        <v>137</v>
      </c>
      <c r="X9015" t="s">
        <v>41</v>
      </c>
      <c r="Y9015" t="s">
        <v>56</v>
      </c>
      <c r="Z9015" t="s">
        <v>43</v>
      </c>
      <c r="AA9015" t="s">
        <v>44</v>
      </c>
      <c r="AB9015" t="s">
        <v>44</v>
      </c>
    </row>
    <row r="9016" spans="1:28" x14ac:dyDescent="0.25">
      <c r="A9016" t="s">
        <v>14049</v>
      </c>
      <c r="B9016" s="1">
        <v>46021</v>
      </c>
      <c r="C9016" t="s">
        <v>8819</v>
      </c>
      <c r="D9016" t="s">
        <v>8820</v>
      </c>
      <c r="E9016">
        <v>39</v>
      </c>
      <c r="F9016" t="s">
        <v>31</v>
      </c>
      <c r="G9016" t="s">
        <v>141</v>
      </c>
      <c r="H9016" t="s">
        <v>142</v>
      </c>
      <c r="I9016" t="s">
        <v>74</v>
      </c>
      <c r="J9016" t="s">
        <v>143</v>
      </c>
      <c r="K9016">
        <v>3</v>
      </c>
      <c r="L9016" s="2">
        <v>900</v>
      </c>
      <c r="M9016">
        <v>10</v>
      </c>
      <c r="N9016" s="2">
        <v>2700</v>
      </c>
      <c r="O9016" s="2">
        <v>270</v>
      </c>
      <c r="P9016" s="2">
        <v>2430</v>
      </c>
      <c r="Q9016" s="2">
        <v>1492.14</v>
      </c>
      <c r="R9016" s="2">
        <v>937.86</v>
      </c>
      <c r="S9016" t="s">
        <v>36</v>
      </c>
      <c r="T9016" t="s">
        <v>578</v>
      </c>
      <c r="U9016" t="s">
        <v>579</v>
      </c>
      <c r="V9016" t="s">
        <v>39</v>
      </c>
      <c r="W9016" t="s">
        <v>40</v>
      </c>
      <c r="X9016" t="s">
        <v>97</v>
      </c>
      <c r="Y9016" t="s">
        <v>56</v>
      </c>
      <c r="Z9016" t="s">
        <v>43</v>
      </c>
      <c r="AA9016" t="s">
        <v>44</v>
      </c>
      <c r="AB9016" t="s">
        <v>44</v>
      </c>
    </row>
    <row r="9017" spans="1:28" x14ac:dyDescent="0.25">
      <c r="A9017" t="s">
        <v>14050</v>
      </c>
      <c r="B9017" s="1">
        <v>46021</v>
      </c>
      <c r="C9017" t="s">
        <v>1500</v>
      </c>
      <c r="D9017" t="s">
        <v>1501</v>
      </c>
      <c r="E9017">
        <v>34</v>
      </c>
      <c r="F9017" t="s">
        <v>48</v>
      </c>
      <c r="G9017" t="s">
        <v>101</v>
      </c>
      <c r="H9017" t="s">
        <v>102</v>
      </c>
      <c r="I9017" t="s">
        <v>103</v>
      </c>
      <c r="J9017" t="s">
        <v>104</v>
      </c>
      <c r="K9017">
        <v>2</v>
      </c>
      <c r="L9017" s="2">
        <v>1800</v>
      </c>
      <c r="M9017">
        <v>5</v>
      </c>
      <c r="N9017" s="2">
        <v>3600</v>
      </c>
      <c r="O9017" s="2">
        <v>180</v>
      </c>
      <c r="P9017" s="2">
        <v>3420</v>
      </c>
      <c r="Q9017" s="2">
        <v>2605.91</v>
      </c>
      <c r="R9017" s="2">
        <v>814.09</v>
      </c>
      <c r="S9017" t="s">
        <v>53</v>
      </c>
      <c r="T9017" t="s">
        <v>578</v>
      </c>
      <c r="U9017" t="s">
        <v>579</v>
      </c>
      <c r="V9017" t="s">
        <v>39</v>
      </c>
      <c r="W9017" t="s">
        <v>92</v>
      </c>
      <c r="X9017" t="s">
        <v>41</v>
      </c>
      <c r="Y9017" t="s">
        <v>56</v>
      </c>
      <c r="Z9017" t="s">
        <v>43</v>
      </c>
      <c r="AA9017" t="s">
        <v>44</v>
      </c>
      <c r="AB9017" t="s">
        <v>44</v>
      </c>
    </row>
    <row r="9018" spans="1:28" x14ac:dyDescent="0.25">
      <c r="A9018" t="s">
        <v>14051</v>
      </c>
      <c r="B9018" s="1">
        <v>46021</v>
      </c>
      <c r="C9018" t="s">
        <v>13225</v>
      </c>
      <c r="D9018" t="s">
        <v>13226</v>
      </c>
      <c r="E9018">
        <v>57</v>
      </c>
      <c r="F9018" t="s">
        <v>31</v>
      </c>
      <c r="G9018" t="s">
        <v>32</v>
      </c>
      <c r="H9018" t="s">
        <v>33</v>
      </c>
      <c r="I9018" t="s">
        <v>34</v>
      </c>
      <c r="J9018" t="s">
        <v>35</v>
      </c>
      <c r="K9018">
        <v>4</v>
      </c>
      <c r="L9018" s="2">
        <v>55000</v>
      </c>
      <c r="M9018">
        <v>25</v>
      </c>
      <c r="N9018" s="2">
        <v>220000</v>
      </c>
      <c r="O9018" s="2">
        <v>55000</v>
      </c>
      <c r="P9018" s="2">
        <v>165000</v>
      </c>
      <c r="Q9018" s="2">
        <v>126085.33</v>
      </c>
      <c r="R9018" s="2">
        <v>38914.67</v>
      </c>
      <c r="S9018" t="s">
        <v>53</v>
      </c>
      <c r="T9018" t="s">
        <v>114</v>
      </c>
      <c r="U9018" t="s">
        <v>115</v>
      </c>
      <c r="V9018" t="s">
        <v>39</v>
      </c>
      <c r="W9018" t="s">
        <v>92</v>
      </c>
      <c r="X9018" t="s">
        <v>97</v>
      </c>
      <c r="Y9018" t="s">
        <v>56</v>
      </c>
      <c r="Z9018" t="s">
        <v>43</v>
      </c>
      <c r="AA9018" t="s">
        <v>44</v>
      </c>
      <c r="AB9018" t="s">
        <v>44</v>
      </c>
    </row>
    <row r="9019" spans="1:28" x14ac:dyDescent="0.25">
      <c r="A9019" t="s">
        <v>14052</v>
      </c>
      <c r="B9019" s="1">
        <v>46021</v>
      </c>
      <c r="C9019" t="s">
        <v>336</v>
      </c>
      <c r="D9019" t="s">
        <v>337</v>
      </c>
      <c r="E9019">
        <v>38</v>
      </c>
      <c r="F9019" t="s">
        <v>111</v>
      </c>
      <c r="G9019" t="s">
        <v>158</v>
      </c>
      <c r="H9019" t="s">
        <v>159</v>
      </c>
      <c r="I9019" t="s">
        <v>51</v>
      </c>
      <c r="J9019" t="s">
        <v>52</v>
      </c>
      <c r="K9019">
        <v>1</v>
      </c>
      <c r="L9019" s="2">
        <v>650</v>
      </c>
      <c r="M9019">
        <v>5</v>
      </c>
      <c r="N9019" s="2">
        <v>650</v>
      </c>
      <c r="O9019" s="2">
        <v>32.5</v>
      </c>
      <c r="P9019" s="2">
        <v>617.5</v>
      </c>
      <c r="Q9019" s="2">
        <v>375.78</v>
      </c>
      <c r="R9019" s="2">
        <v>241.72</v>
      </c>
      <c r="S9019" t="s">
        <v>36</v>
      </c>
      <c r="T9019" t="s">
        <v>290</v>
      </c>
      <c r="U9019" t="s">
        <v>291</v>
      </c>
      <c r="V9019" t="s">
        <v>39</v>
      </c>
      <c r="W9019" t="s">
        <v>124</v>
      </c>
      <c r="X9019" t="s">
        <v>97</v>
      </c>
      <c r="Y9019" t="s">
        <v>42</v>
      </c>
      <c r="Z9019" t="s">
        <v>43</v>
      </c>
      <c r="AA9019" t="s">
        <v>44</v>
      </c>
      <c r="AB9019" t="s">
        <v>44</v>
      </c>
    </row>
    <row r="9020" spans="1:28" x14ac:dyDescent="0.25">
      <c r="A9020" t="s">
        <v>14053</v>
      </c>
      <c r="B9020" s="1">
        <v>46021</v>
      </c>
      <c r="C9020" t="s">
        <v>3210</v>
      </c>
      <c r="D9020" t="s">
        <v>3211</v>
      </c>
      <c r="E9020">
        <v>49</v>
      </c>
      <c r="F9020" t="s">
        <v>111</v>
      </c>
      <c r="G9020" t="s">
        <v>561</v>
      </c>
      <c r="H9020" t="s">
        <v>562</v>
      </c>
      <c r="I9020" t="s">
        <v>34</v>
      </c>
      <c r="J9020" t="s">
        <v>143</v>
      </c>
      <c r="K9020">
        <v>3</v>
      </c>
      <c r="L9020" s="2">
        <v>900</v>
      </c>
      <c r="M9020">
        <v>10</v>
      </c>
      <c r="N9020" s="2">
        <v>2700</v>
      </c>
      <c r="O9020" s="2">
        <v>270</v>
      </c>
      <c r="P9020" s="2">
        <v>2430</v>
      </c>
      <c r="Q9020" s="2">
        <v>1815.55</v>
      </c>
      <c r="R9020" s="2">
        <v>614.45000000000005</v>
      </c>
      <c r="S9020" t="s">
        <v>53</v>
      </c>
      <c r="T9020" t="s">
        <v>398</v>
      </c>
      <c r="U9020" t="s">
        <v>399</v>
      </c>
      <c r="V9020" t="s">
        <v>39</v>
      </c>
      <c r="W9020" t="s">
        <v>124</v>
      </c>
      <c r="X9020" t="s">
        <v>41</v>
      </c>
      <c r="Y9020" t="s">
        <v>56</v>
      </c>
      <c r="Z9020" t="s">
        <v>43</v>
      </c>
      <c r="AA9020" t="s">
        <v>44</v>
      </c>
      <c r="AB9020" t="s">
        <v>44</v>
      </c>
    </row>
    <row r="9021" spans="1:28" x14ac:dyDescent="0.25">
      <c r="A9021" t="s">
        <v>14054</v>
      </c>
      <c r="B9021" s="1">
        <v>46021</v>
      </c>
      <c r="C9021" t="s">
        <v>14055</v>
      </c>
      <c r="D9021" t="s">
        <v>14056</v>
      </c>
      <c r="E9021">
        <v>56</v>
      </c>
      <c r="F9021" t="s">
        <v>111</v>
      </c>
      <c r="G9021" t="s">
        <v>158</v>
      </c>
      <c r="H9021" t="s">
        <v>159</v>
      </c>
      <c r="I9021" t="s">
        <v>51</v>
      </c>
      <c r="J9021" t="s">
        <v>52</v>
      </c>
      <c r="K9021">
        <v>4</v>
      </c>
      <c r="L9021" s="2">
        <v>650</v>
      </c>
      <c r="M9021">
        <v>0</v>
      </c>
      <c r="N9021" s="2">
        <v>2600</v>
      </c>
      <c r="O9021" s="2">
        <v>0</v>
      </c>
      <c r="P9021" s="2">
        <v>2600</v>
      </c>
      <c r="Q9021" s="2">
        <v>2117.38</v>
      </c>
      <c r="R9021" s="2">
        <v>482.62</v>
      </c>
      <c r="S9021" t="s">
        <v>64</v>
      </c>
      <c r="T9021" t="s">
        <v>65</v>
      </c>
      <c r="U9021" t="s">
        <v>65</v>
      </c>
      <c r="V9021" t="s">
        <v>39</v>
      </c>
      <c r="W9021" t="s">
        <v>124</v>
      </c>
      <c r="X9021" t="s">
        <v>67</v>
      </c>
      <c r="Y9021" t="s">
        <v>56</v>
      </c>
      <c r="Z9021" t="s">
        <v>508</v>
      </c>
      <c r="AA9021" t="s">
        <v>44</v>
      </c>
      <c r="AB9021" t="s">
        <v>44</v>
      </c>
    </row>
    <row r="9022" spans="1:28" x14ac:dyDescent="0.25">
      <c r="A9022" t="s">
        <v>14057</v>
      </c>
      <c r="B9022" s="1">
        <v>46021</v>
      </c>
      <c r="C9022" t="s">
        <v>8982</v>
      </c>
      <c r="D9022" t="s">
        <v>8983</v>
      </c>
      <c r="E9022">
        <v>59</v>
      </c>
      <c r="F9022" t="s">
        <v>31</v>
      </c>
      <c r="G9022" t="s">
        <v>217</v>
      </c>
      <c r="H9022" t="s">
        <v>218</v>
      </c>
      <c r="I9022" t="s">
        <v>34</v>
      </c>
      <c r="J9022" t="s">
        <v>130</v>
      </c>
      <c r="K9022">
        <v>2</v>
      </c>
      <c r="L9022" s="2">
        <v>28000</v>
      </c>
      <c r="M9022">
        <v>15</v>
      </c>
      <c r="N9022" s="2">
        <v>56000</v>
      </c>
      <c r="O9022" s="2">
        <v>8400</v>
      </c>
      <c r="P9022" s="2">
        <v>47600</v>
      </c>
      <c r="Q9022" s="2">
        <v>35255.599999999999</v>
      </c>
      <c r="R9022" s="2">
        <v>12344.4</v>
      </c>
      <c r="S9022" t="s">
        <v>53</v>
      </c>
      <c r="T9022" t="s">
        <v>65</v>
      </c>
      <c r="U9022" t="s">
        <v>65</v>
      </c>
      <c r="V9022" t="s">
        <v>39</v>
      </c>
      <c r="W9022" t="s">
        <v>83</v>
      </c>
      <c r="X9022" t="s">
        <v>97</v>
      </c>
      <c r="Y9022" t="s">
        <v>56</v>
      </c>
      <c r="Z9022" t="s">
        <v>43</v>
      </c>
      <c r="AA9022" t="s">
        <v>44</v>
      </c>
      <c r="AB9022" t="s">
        <v>44</v>
      </c>
    </row>
    <row r="9023" spans="1:28" x14ac:dyDescent="0.25">
      <c r="A9023" t="s">
        <v>14058</v>
      </c>
      <c r="B9023" s="1">
        <v>46021</v>
      </c>
      <c r="C9023" t="s">
        <v>210</v>
      </c>
      <c r="D9023" t="s">
        <v>211</v>
      </c>
      <c r="E9023">
        <v>23</v>
      </c>
      <c r="F9023" t="s">
        <v>111</v>
      </c>
      <c r="G9023" t="s">
        <v>436</v>
      </c>
      <c r="H9023" t="s">
        <v>437</v>
      </c>
      <c r="I9023" t="s">
        <v>74</v>
      </c>
      <c r="J9023" t="s">
        <v>190</v>
      </c>
      <c r="K9023">
        <v>3</v>
      </c>
      <c r="L9023" s="2">
        <v>1800</v>
      </c>
      <c r="M9023">
        <v>15</v>
      </c>
      <c r="N9023" s="2">
        <v>5400</v>
      </c>
      <c r="O9023" s="2">
        <v>810</v>
      </c>
      <c r="P9023" s="2">
        <v>4590</v>
      </c>
      <c r="Q9023" s="2">
        <v>3398.94</v>
      </c>
      <c r="R9023" s="2">
        <v>1191.06</v>
      </c>
      <c r="S9023" t="s">
        <v>64</v>
      </c>
      <c r="T9023" t="s">
        <v>105</v>
      </c>
      <c r="U9023" t="s">
        <v>106</v>
      </c>
      <c r="V9023" t="s">
        <v>39</v>
      </c>
      <c r="W9023" t="s">
        <v>83</v>
      </c>
      <c r="X9023" t="s">
        <v>67</v>
      </c>
      <c r="Y9023" t="s">
        <v>42</v>
      </c>
      <c r="Z9023" t="s">
        <v>107</v>
      </c>
      <c r="AA9023" t="s">
        <v>44</v>
      </c>
      <c r="AB9023" t="s">
        <v>44</v>
      </c>
    </row>
    <row r="9024" spans="1:28" x14ac:dyDescent="0.25">
      <c r="A9024" t="s">
        <v>14059</v>
      </c>
      <c r="B9024" s="1">
        <v>46021</v>
      </c>
      <c r="C9024" t="s">
        <v>3078</v>
      </c>
      <c r="D9024" t="s">
        <v>3079</v>
      </c>
      <c r="E9024">
        <v>33</v>
      </c>
      <c r="F9024" t="s">
        <v>48</v>
      </c>
      <c r="G9024" t="s">
        <v>176</v>
      </c>
      <c r="H9024" t="s">
        <v>177</v>
      </c>
      <c r="I9024" t="s">
        <v>34</v>
      </c>
      <c r="J9024" t="s">
        <v>35</v>
      </c>
      <c r="K9024">
        <v>5</v>
      </c>
      <c r="L9024" s="2">
        <v>6500</v>
      </c>
      <c r="M9024">
        <v>5</v>
      </c>
      <c r="N9024" s="2">
        <v>32500</v>
      </c>
      <c r="O9024" s="2">
        <v>1625</v>
      </c>
      <c r="P9024" s="2">
        <v>30875</v>
      </c>
      <c r="Q9024" s="2">
        <v>24454.2</v>
      </c>
      <c r="R9024" s="2">
        <v>6420.8</v>
      </c>
      <c r="S9024" t="s">
        <v>53</v>
      </c>
      <c r="T9024" t="s">
        <v>114</v>
      </c>
      <c r="U9024" t="s">
        <v>115</v>
      </c>
      <c r="V9024" t="s">
        <v>39</v>
      </c>
      <c r="W9024" t="s">
        <v>92</v>
      </c>
      <c r="X9024" t="s">
        <v>41</v>
      </c>
      <c r="Y9024" t="s">
        <v>56</v>
      </c>
      <c r="Z9024" t="s">
        <v>43</v>
      </c>
      <c r="AA9024" t="s">
        <v>44</v>
      </c>
      <c r="AB9024" t="s">
        <v>44</v>
      </c>
    </row>
    <row r="9025" spans="1:28" x14ac:dyDescent="0.25">
      <c r="A9025" t="s">
        <v>14060</v>
      </c>
      <c r="B9025" s="1">
        <v>46021</v>
      </c>
      <c r="C9025" t="s">
        <v>968</v>
      </c>
      <c r="D9025" t="s">
        <v>969</v>
      </c>
      <c r="E9025">
        <v>38</v>
      </c>
      <c r="F9025" t="s">
        <v>111</v>
      </c>
      <c r="G9025" t="s">
        <v>158</v>
      </c>
      <c r="H9025" t="s">
        <v>159</v>
      </c>
      <c r="I9025" t="s">
        <v>51</v>
      </c>
      <c r="J9025" t="s">
        <v>52</v>
      </c>
      <c r="K9025">
        <v>3</v>
      </c>
      <c r="L9025" s="2">
        <v>650</v>
      </c>
      <c r="M9025">
        <v>0</v>
      </c>
      <c r="N9025" s="2">
        <v>1950</v>
      </c>
      <c r="O9025" s="2">
        <v>0</v>
      </c>
      <c r="P9025" s="2">
        <v>1950</v>
      </c>
      <c r="Q9025" s="2">
        <v>1355.81</v>
      </c>
      <c r="R9025" s="2">
        <v>594.19000000000005</v>
      </c>
      <c r="S9025" t="s">
        <v>36</v>
      </c>
      <c r="T9025" t="s">
        <v>37</v>
      </c>
      <c r="U9025" t="s">
        <v>38</v>
      </c>
      <c r="V9025" t="s">
        <v>39</v>
      </c>
      <c r="W9025" t="s">
        <v>40</v>
      </c>
      <c r="X9025" t="s">
        <v>97</v>
      </c>
      <c r="Y9025" t="s">
        <v>56</v>
      </c>
      <c r="Z9025" t="s">
        <v>43</v>
      </c>
      <c r="AA9025" t="s">
        <v>44</v>
      </c>
      <c r="AB9025" t="s">
        <v>44</v>
      </c>
    </row>
    <row r="9026" spans="1:28" x14ac:dyDescent="0.25">
      <c r="A9026" t="s">
        <v>14061</v>
      </c>
      <c r="B9026" s="1">
        <v>46021</v>
      </c>
      <c r="C9026" t="s">
        <v>3339</v>
      </c>
      <c r="D9026" t="s">
        <v>3340</v>
      </c>
      <c r="E9026">
        <v>56</v>
      </c>
      <c r="F9026" t="s">
        <v>48</v>
      </c>
      <c r="G9026" t="s">
        <v>141</v>
      </c>
      <c r="H9026" t="s">
        <v>142</v>
      </c>
      <c r="I9026" t="s">
        <v>74</v>
      </c>
      <c r="J9026" t="s">
        <v>143</v>
      </c>
      <c r="K9026">
        <v>1</v>
      </c>
      <c r="L9026" s="2">
        <v>900</v>
      </c>
      <c r="M9026">
        <v>0</v>
      </c>
      <c r="N9026" s="2">
        <v>900</v>
      </c>
      <c r="O9026" s="2">
        <v>0</v>
      </c>
      <c r="P9026" s="2">
        <v>900</v>
      </c>
      <c r="Q9026" s="2">
        <v>663.03</v>
      </c>
      <c r="R9026" s="2">
        <v>236.97</v>
      </c>
      <c r="S9026" t="s">
        <v>36</v>
      </c>
      <c r="T9026" t="s">
        <v>96</v>
      </c>
      <c r="U9026" t="s">
        <v>96</v>
      </c>
      <c r="V9026" t="s">
        <v>39</v>
      </c>
      <c r="W9026" t="s">
        <v>83</v>
      </c>
      <c r="X9026" t="s">
        <v>97</v>
      </c>
      <c r="Y9026" t="s">
        <v>56</v>
      </c>
      <c r="Z9026" t="s">
        <v>43</v>
      </c>
      <c r="AA9026" t="s">
        <v>44</v>
      </c>
      <c r="AB9026" t="s">
        <v>44</v>
      </c>
    </row>
    <row r="9027" spans="1:28" x14ac:dyDescent="0.25">
      <c r="A9027" t="s">
        <v>14062</v>
      </c>
      <c r="B9027" s="1">
        <v>46021</v>
      </c>
      <c r="C9027" t="s">
        <v>3203</v>
      </c>
      <c r="D9027" t="s">
        <v>3204</v>
      </c>
      <c r="E9027">
        <v>18</v>
      </c>
      <c r="F9027" t="s">
        <v>111</v>
      </c>
      <c r="G9027" t="s">
        <v>112</v>
      </c>
      <c r="H9027" t="s">
        <v>113</v>
      </c>
      <c r="I9027" t="s">
        <v>103</v>
      </c>
      <c r="J9027" t="s">
        <v>104</v>
      </c>
      <c r="K9027">
        <v>2</v>
      </c>
      <c r="L9027" s="2">
        <v>650</v>
      </c>
      <c r="M9027">
        <v>30</v>
      </c>
      <c r="N9027" s="2">
        <v>1300</v>
      </c>
      <c r="O9027" s="2">
        <v>390</v>
      </c>
      <c r="P9027" s="2">
        <v>910</v>
      </c>
      <c r="Q9027" s="2">
        <v>514.42999999999995</v>
      </c>
      <c r="R9027" s="2">
        <v>395.57</v>
      </c>
      <c r="S9027" t="s">
        <v>64</v>
      </c>
      <c r="T9027" t="s">
        <v>105</v>
      </c>
      <c r="U9027" t="s">
        <v>106</v>
      </c>
      <c r="V9027" t="s">
        <v>39</v>
      </c>
      <c r="W9027" t="s">
        <v>92</v>
      </c>
      <c r="X9027" t="s">
        <v>97</v>
      </c>
      <c r="Y9027" t="s">
        <v>56</v>
      </c>
      <c r="Z9027" t="s">
        <v>107</v>
      </c>
      <c r="AA9027" t="s">
        <v>68</v>
      </c>
      <c r="AB9027" t="s">
        <v>44</v>
      </c>
    </row>
    <row r="9028" spans="1:28" x14ac:dyDescent="0.25">
      <c r="A9028" t="s">
        <v>14063</v>
      </c>
      <c r="B9028" s="1">
        <v>46021</v>
      </c>
      <c r="C9028" t="s">
        <v>6178</v>
      </c>
      <c r="D9028" t="s">
        <v>6179</v>
      </c>
      <c r="E9028">
        <v>56</v>
      </c>
      <c r="F9028" t="s">
        <v>48</v>
      </c>
      <c r="G9028" t="s">
        <v>176</v>
      </c>
      <c r="H9028" t="s">
        <v>177</v>
      </c>
      <c r="I9028" t="s">
        <v>34</v>
      </c>
      <c r="J9028" t="s">
        <v>35</v>
      </c>
      <c r="K9028">
        <v>3</v>
      </c>
      <c r="L9028" s="2">
        <v>6500</v>
      </c>
      <c r="M9028">
        <v>15</v>
      </c>
      <c r="N9028" s="2">
        <v>19500</v>
      </c>
      <c r="O9028" s="2">
        <v>2925</v>
      </c>
      <c r="P9028" s="2">
        <v>16575</v>
      </c>
      <c r="Q9028" s="2">
        <v>12950.03</v>
      </c>
      <c r="R9028" s="2">
        <v>3624.97</v>
      </c>
      <c r="S9028" t="s">
        <v>53</v>
      </c>
      <c r="T9028" t="s">
        <v>90</v>
      </c>
      <c r="U9028" t="s">
        <v>91</v>
      </c>
      <c r="V9028" t="s">
        <v>39</v>
      </c>
      <c r="W9028" t="s">
        <v>137</v>
      </c>
      <c r="X9028" t="s">
        <v>97</v>
      </c>
      <c r="Y9028" t="s">
        <v>42</v>
      </c>
      <c r="Z9028" t="s">
        <v>223</v>
      </c>
      <c r="AA9028" t="s">
        <v>44</v>
      </c>
      <c r="AB9028" t="s">
        <v>44</v>
      </c>
    </row>
    <row r="9029" spans="1:28" x14ac:dyDescent="0.25">
      <c r="A9029" t="s">
        <v>14064</v>
      </c>
      <c r="B9029" s="1">
        <v>46021</v>
      </c>
      <c r="C9029" t="s">
        <v>3016</v>
      </c>
      <c r="D9029" t="s">
        <v>3017</v>
      </c>
      <c r="E9029">
        <v>53</v>
      </c>
      <c r="F9029" t="s">
        <v>48</v>
      </c>
      <c r="G9029" t="s">
        <v>217</v>
      </c>
      <c r="H9029" t="s">
        <v>218</v>
      </c>
      <c r="I9029" t="s">
        <v>34</v>
      </c>
      <c r="J9029" t="s">
        <v>130</v>
      </c>
      <c r="K9029">
        <v>2</v>
      </c>
      <c r="L9029" s="2">
        <v>28000</v>
      </c>
      <c r="M9029">
        <v>5</v>
      </c>
      <c r="N9029" s="2">
        <v>56000</v>
      </c>
      <c r="O9029" s="2">
        <v>2800</v>
      </c>
      <c r="P9029" s="2">
        <v>53200</v>
      </c>
      <c r="Q9029" s="2">
        <v>37991.199999999997</v>
      </c>
      <c r="R9029" s="2">
        <v>15208.8</v>
      </c>
      <c r="S9029" t="s">
        <v>53</v>
      </c>
      <c r="T9029" t="s">
        <v>96</v>
      </c>
      <c r="U9029" t="s">
        <v>96</v>
      </c>
      <c r="V9029" t="s">
        <v>39</v>
      </c>
      <c r="W9029" t="s">
        <v>66</v>
      </c>
      <c r="X9029" t="s">
        <v>41</v>
      </c>
      <c r="Y9029" t="s">
        <v>42</v>
      </c>
      <c r="Z9029" t="s">
        <v>107</v>
      </c>
      <c r="AA9029" t="s">
        <v>44</v>
      </c>
      <c r="AB9029" t="s">
        <v>44</v>
      </c>
    </row>
    <row r="9030" spans="1:28" x14ac:dyDescent="0.25">
      <c r="A9030" t="s">
        <v>14065</v>
      </c>
      <c r="B9030" s="1">
        <v>46021</v>
      </c>
      <c r="C9030" t="s">
        <v>3116</v>
      </c>
      <c r="D9030" t="s">
        <v>3117</v>
      </c>
      <c r="E9030">
        <v>34</v>
      </c>
      <c r="F9030" t="s">
        <v>31</v>
      </c>
      <c r="G9030" t="s">
        <v>128</v>
      </c>
      <c r="H9030" t="s">
        <v>129</v>
      </c>
      <c r="I9030" t="s">
        <v>74</v>
      </c>
      <c r="J9030" t="s">
        <v>130</v>
      </c>
      <c r="K9030">
        <v>1</v>
      </c>
      <c r="L9030" s="2">
        <v>1700</v>
      </c>
      <c r="M9030">
        <v>30</v>
      </c>
      <c r="N9030" s="2">
        <v>1700</v>
      </c>
      <c r="O9030" s="2">
        <v>510</v>
      </c>
      <c r="P9030" s="2">
        <v>1190</v>
      </c>
      <c r="Q9030" s="2">
        <v>798.56</v>
      </c>
      <c r="R9030" s="2">
        <v>391.44</v>
      </c>
      <c r="S9030" t="s">
        <v>53</v>
      </c>
      <c r="T9030" t="s">
        <v>407</v>
      </c>
      <c r="U9030" t="s">
        <v>408</v>
      </c>
      <c r="V9030" t="s">
        <v>39</v>
      </c>
      <c r="W9030" t="s">
        <v>66</v>
      </c>
      <c r="X9030" t="s">
        <v>41</v>
      </c>
      <c r="Y9030" t="s">
        <v>42</v>
      </c>
      <c r="Z9030" t="s">
        <v>223</v>
      </c>
      <c r="AA9030" t="s">
        <v>44</v>
      </c>
      <c r="AB9030" t="s">
        <v>44</v>
      </c>
    </row>
    <row r="9031" spans="1:28" x14ac:dyDescent="0.25">
      <c r="A9031" t="s">
        <v>14066</v>
      </c>
      <c r="B9031" s="1">
        <v>46021</v>
      </c>
      <c r="C9031" t="s">
        <v>4763</v>
      </c>
      <c r="D9031" t="s">
        <v>4764</v>
      </c>
      <c r="E9031">
        <v>39</v>
      </c>
      <c r="F9031" t="s">
        <v>111</v>
      </c>
      <c r="G9031" t="s">
        <v>49</v>
      </c>
      <c r="H9031" t="s">
        <v>50</v>
      </c>
      <c r="I9031" t="s">
        <v>51</v>
      </c>
      <c r="J9031" t="s">
        <v>52</v>
      </c>
      <c r="K9031">
        <v>1</v>
      </c>
      <c r="L9031" s="2">
        <v>500</v>
      </c>
      <c r="M9031">
        <v>0</v>
      </c>
      <c r="N9031" s="2">
        <v>500</v>
      </c>
      <c r="O9031" s="2">
        <v>0</v>
      </c>
      <c r="P9031" s="2">
        <v>500</v>
      </c>
      <c r="Q9031" s="2">
        <v>277.64</v>
      </c>
      <c r="R9031" s="2">
        <v>222.36</v>
      </c>
      <c r="S9031" t="s">
        <v>53</v>
      </c>
      <c r="T9031" t="s">
        <v>65</v>
      </c>
      <c r="U9031" t="s">
        <v>65</v>
      </c>
      <c r="V9031" t="s">
        <v>39</v>
      </c>
      <c r="W9031" t="s">
        <v>83</v>
      </c>
      <c r="X9031" t="s">
        <v>41</v>
      </c>
      <c r="Y9031" t="s">
        <v>56</v>
      </c>
      <c r="Z9031" t="s">
        <v>43</v>
      </c>
      <c r="AA9031" t="s">
        <v>44</v>
      </c>
      <c r="AB9031" t="s">
        <v>44</v>
      </c>
    </row>
    <row r="9032" spans="1:28" x14ac:dyDescent="0.25">
      <c r="A9032" t="s">
        <v>14067</v>
      </c>
      <c r="B9032" s="1">
        <v>46021</v>
      </c>
      <c r="C9032" t="s">
        <v>7948</v>
      </c>
      <c r="D9032" t="s">
        <v>7949</v>
      </c>
      <c r="E9032">
        <v>59</v>
      </c>
      <c r="F9032" t="s">
        <v>48</v>
      </c>
      <c r="G9032" t="s">
        <v>134</v>
      </c>
      <c r="H9032" t="s">
        <v>135</v>
      </c>
      <c r="I9032" t="s">
        <v>62</v>
      </c>
      <c r="J9032" t="s">
        <v>130</v>
      </c>
      <c r="K9032">
        <v>3</v>
      </c>
      <c r="L9032" s="2">
        <v>8500</v>
      </c>
      <c r="M9032">
        <v>20</v>
      </c>
      <c r="N9032" s="2">
        <v>25500</v>
      </c>
      <c r="O9032" s="2">
        <v>5100</v>
      </c>
      <c r="P9032" s="2">
        <v>20400</v>
      </c>
      <c r="Q9032" s="2">
        <v>12977.66</v>
      </c>
      <c r="R9032" s="2">
        <v>7422.34</v>
      </c>
      <c r="S9032" t="s">
        <v>53</v>
      </c>
      <c r="T9032" t="s">
        <v>96</v>
      </c>
      <c r="U9032" t="s">
        <v>96</v>
      </c>
      <c r="V9032" t="s">
        <v>39</v>
      </c>
      <c r="W9032" t="s">
        <v>40</v>
      </c>
      <c r="X9032" t="s">
        <v>97</v>
      </c>
      <c r="Y9032" t="s">
        <v>56</v>
      </c>
      <c r="Z9032" t="s">
        <v>43</v>
      </c>
      <c r="AA9032" t="s">
        <v>44</v>
      </c>
      <c r="AB9032" t="s">
        <v>44</v>
      </c>
    </row>
    <row r="9033" spans="1:28" x14ac:dyDescent="0.25">
      <c r="A9033" t="s">
        <v>14068</v>
      </c>
      <c r="B9033" s="1">
        <v>46021</v>
      </c>
      <c r="C9033" t="s">
        <v>5633</v>
      </c>
      <c r="D9033" t="s">
        <v>5634</v>
      </c>
      <c r="E9033">
        <v>48</v>
      </c>
      <c r="F9033" t="s">
        <v>111</v>
      </c>
      <c r="G9033" t="s">
        <v>81</v>
      </c>
      <c r="H9033" t="s">
        <v>82</v>
      </c>
      <c r="I9033" t="s">
        <v>51</v>
      </c>
      <c r="J9033" t="s">
        <v>52</v>
      </c>
      <c r="K9033">
        <v>4</v>
      </c>
      <c r="L9033" s="2">
        <v>600</v>
      </c>
      <c r="M9033">
        <v>5</v>
      </c>
      <c r="N9033" s="2">
        <v>2400</v>
      </c>
      <c r="O9033" s="2">
        <v>120</v>
      </c>
      <c r="P9033" s="2">
        <v>2280</v>
      </c>
      <c r="Q9033" s="2">
        <v>1370.48</v>
      </c>
      <c r="R9033" s="2">
        <v>909.52</v>
      </c>
      <c r="S9033" t="s">
        <v>64</v>
      </c>
      <c r="T9033" t="s">
        <v>178</v>
      </c>
      <c r="U9033" t="s">
        <v>154</v>
      </c>
      <c r="V9033" t="s">
        <v>39</v>
      </c>
      <c r="W9033" t="s">
        <v>137</v>
      </c>
      <c r="X9033" t="s">
        <v>41</v>
      </c>
      <c r="Y9033" t="s">
        <v>42</v>
      </c>
      <c r="Z9033" t="s">
        <v>43</v>
      </c>
      <c r="AA9033" t="s">
        <v>44</v>
      </c>
      <c r="AB9033" t="s">
        <v>44</v>
      </c>
    </row>
    <row r="9034" spans="1:28" x14ac:dyDescent="0.25">
      <c r="A9034" t="s">
        <v>14069</v>
      </c>
      <c r="B9034" s="1">
        <v>46021</v>
      </c>
      <c r="C9034" t="s">
        <v>3885</v>
      </c>
      <c r="D9034" t="s">
        <v>3886</v>
      </c>
      <c r="E9034">
        <v>53</v>
      </c>
      <c r="F9034" t="s">
        <v>111</v>
      </c>
      <c r="G9034" t="s">
        <v>344</v>
      </c>
      <c r="H9034" t="s">
        <v>345</v>
      </c>
      <c r="I9034" t="s">
        <v>34</v>
      </c>
      <c r="J9034" t="s">
        <v>121</v>
      </c>
      <c r="K9034">
        <v>2</v>
      </c>
      <c r="L9034" s="2">
        <v>1600</v>
      </c>
      <c r="M9034">
        <v>25</v>
      </c>
      <c r="N9034" s="2">
        <v>3200</v>
      </c>
      <c r="O9034" s="2">
        <v>800</v>
      </c>
      <c r="P9034" s="2">
        <v>2400</v>
      </c>
      <c r="Q9034" s="2">
        <v>1906.27</v>
      </c>
      <c r="R9034" s="2">
        <v>493.73</v>
      </c>
      <c r="S9034" t="s">
        <v>36</v>
      </c>
      <c r="T9034" t="s">
        <v>398</v>
      </c>
      <c r="U9034" t="s">
        <v>399</v>
      </c>
      <c r="V9034" t="s">
        <v>39</v>
      </c>
      <c r="W9034" t="s">
        <v>92</v>
      </c>
      <c r="X9034" t="s">
        <v>41</v>
      </c>
      <c r="Y9034" t="s">
        <v>42</v>
      </c>
      <c r="Z9034" t="s">
        <v>223</v>
      </c>
      <c r="AA9034" t="s">
        <v>44</v>
      </c>
      <c r="AB9034" t="s">
        <v>44</v>
      </c>
    </row>
    <row r="9035" spans="1:28" x14ac:dyDescent="0.25">
      <c r="A9035" t="s">
        <v>14070</v>
      </c>
      <c r="B9035" s="1">
        <v>46022</v>
      </c>
      <c r="C9035" t="s">
        <v>2854</v>
      </c>
      <c r="D9035" t="s">
        <v>2855</v>
      </c>
      <c r="E9035">
        <v>23</v>
      </c>
      <c r="F9035" t="s">
        <v>48</v>
      </c>
      <c r="G9035" t="s">
        <v>238</v>
      </c>
      <c r="H9035" t="s">
        <v>239</v>
      </c>
      <c r="I9035" t="s">
        <v>62</v>
      </c>
      <c r="J9035" t="s">
        <v>63</v>
      </c>
      <c r="K9035">
        <v>1</v>
      </c>
      <c r="L9035" s="2">
        <v>6500</v>
      </c>
      <c r="M9035">
        <v>0</v>
      </c>
      <c r="N9035" s="2">
        <v>6500</v>
      </c>
      <c r="O9035" s="2">
        <v>0</v>
      </c>
      <c r="P9035" s="2">
        <v>6500</v>
      </c>
      <c r="Q9035" s="2">
        <v>4576.95</v>
      </c>
      <c r="R9035" s="2">
        <v>1923.05</v>
      </c>
      <c r="S9035" t="s">
        <v>53</v>
      </c>
      <c r="T9035" t="s">
        <v>275</v>
      </c>
      <c r="U9035" t="s">
        <v>123</v>
      </c>
      <c r="V9035" t="s">
        <v>39</v>
      </c>
      <c r="W9035" t="s">
        <v>40</v>
      </c>
      <c r="X9035" t="s">
        <v>67</v>
      </c>
      <c r="Y9035" t="s">
        <v>42</v>
      </c>
      <c r="Z9035" t="s">
        <v>43</v>
      </c>
      <c r="AA9035" t="s">
        <v>44</v>
      </c>
      <c r="AB9035" t="s">
        <v>44</v>
      </c>
    </row>
    <row r="9036" spans="1:28" x14ac:dyDescent="0.25">
      <c r="A9036" t="s">
        <v>14071</v>
      </c>
      <c r="B9036" s="1">
        <v>46022</v>
      </c>
      <c r="C9036" t="s">
        <v>3543</v>
      </c>
      <c r="D9036" t="s">
        <v>3544</v>
      </c>
      <c r="E9036">
        <v>30</v>
      </c>
      <c r="F9036" t="s">
        <v>48</v>
      </c>
      <c r="G9036" t="s">
        <v>176</v>
      </c>
      <c r="H9036" t="s">
        <v>177</v>
      </c>
      <c r="I9036" t="s">
        <v>34</v>
      </c>
      <c r="J9036" t="s">
        <v>35</v>
      </c>
      <c r="K9036">
        <v>1</v>
      </c>
      <c r="L9036" s="2">
        <v>6500</v>
      </c>
      <c r="M9036">
        <v>20</v>
      </c>
      <c r="N9036" s="2">
        <v>6500</v>
      </c>
      <c r="O9036" s="2">
        <v>1300</v>
      </c>
      <c r="P9036" s="2">
        <v>5200</v>
      </c>
      <c r="Q9036" s="2">
        <v>3396.02</v>
      </c>
      <c r="R9036" s="2">
        <v>1803.98</v>
      </c>
      <c r="S9036" t="s">
        <v>53</v>
      </c>
      <c r="T9036" t="s">
        <v>263</v>
      </c>
      <c r="U9036" t="s">
        <v>91</v>
      </c>
      <c r="V9036" t="s">
        <v>39</v>
      </c>
      <c r="W9036" t="s">
        <v>137</v>
      </c>
      <c r="X9036" t="s">
        <v>41</v>
      </c>
      <c r="Y9036" t="s">
        <v>56</v>
      </c>
      <c r="Z9036" t="s">
        <v>43</v>
      </c>
      <c r="AA9036" t="s">
        <v>44</v>
      </c>
      <c r="AB9036" t="s">
        <v>44</v>
      </c>
    </row>
    <row r="9037" spans="1:28" x14ac:dyDescent="0.25">
      <c r="A9037" t="s">
        <v>14072</v>
      </c>
      <c r="B9037" s="1">
        <v>46022</v>
      </c>
      <c r="C9037" t="s">
        <v>4251</v>
      </c>
      <c r="D9037" t="s">
        <v>4252</v>
      </c>
      <c r="E9037">
        <v>19</v>
      </c>
      <c r="F9037" t="s">
        <v>111</v>
      </c>
      <c r="G9037" t="s">
        <v>561</v>
      </c>
      <c r="H9037" t="s">
        <v>562</v>
      </c>
      <c r="I9037" t="s">
        <v>34</v>
      </c>
      <c r="J9037" t="s">
        <v>143</v>
      </c>
      <c r="K9037">
        <v>2</v>
      </c>
      <c r="L9037" s="2">
        <v>900</v>
      </c>
      <c r="M9037">
        <v>25</v>
      </c>
      <c r="N9037" s="2">
        <v>1800</v>
      </c>
      <c r="O9037" s="2">
        <v>450</v>
      </c>
      <c r="P9037" s="2">
        <v>1350</v>
      </c>
      <c r="Q9037" s="2">
        <v>853.76</v>
      </c>
      <c r="R9037" s="2">
        <v>496.24</v>
      </c>
      <c r="S9037" t="s">
        <v>36</v>
      </c>
      <c r="T9037" t="s">
        <v>76</v>
      </c>
      <c r="U9037" t="s">
        <v>77</v>
      </c>
      <c r="V9037" t="s">
        <v>39</v>
      </c>
      <c r="W9037" t="s">
        <v>137</v>
      </c>
      <c r="X9037" t="s">
        <v>97</v>
      </c>
      <c r="Y9037" t="s">
        <v>56</v>
      </c>
      <c r="Z9037" t="s">
        <v>43</v>
      </c>
      <c r="AA9037" t="s">
        <v>44</v>
      </c>
      <c r="AB9037" t="s">
        <v>44</v>
      </c>
    </row>
    <row r="9038" spans="1:28" x14ac:dyDescent="0.25">
      <c r="A9038" t="s">
        <v>14073</v>
      </c>
      <c r="B9038" s="1">
        <v>46022</v>
      </c>
      <c r="C9038" t="s">
        <v>14074</v>
      </c>
      <c r="D9038" t="s">
        <v>14075</v>
      </c>
      <c r="E9038">
        <v>56</v>
      </c>
      <c r="F9038" t="s">
        <v>48</v>
      </c>
      <c r="G9038" t="s">
        <v>318</v>
      </c>
      <c r="H9038" t="s">
        <v>319</v>
      </c>
      <c r="I9038" t="s">
        <v>34</v>
      </c>
      <c r="J9038" t="s">
        <v>190</v>
      </c>
      <c r="K9038">
        <v>3</v>
      </c>
      <c r="L9038" s="2">
        <v>2500</v>
      </c>
      <c r="M9038">
        <v>0</v>
      </c>
      <c r="N9038" s="2">
        <v>7500</v>
      </c>
      <c r="O9038" s="2">
        <v>0</v>
      </c>
      <c r="P9038" s="2">
        <v>7500</v>
      </c>
      <c r="Q9038" s="2">
        <v>5692.04</v>
      </c>
      <c r="R9038" s="2">
        <v>1807.96</v>
      </c>
      <c r="S9038" t="s">
        <v>64</v>
      </c>
      <c r="T9038" t="s">
        <v>136</v>
      </c>
      <c r="U9038" t="s">
        <v>38</v>
      </c>
      <c r="V9038" t="s">
        <v>39</v>
      </c>
      <c r="W9038" t="s">
        <v>66</v>
      </c>
      <c r="X9038" t="s">
        <v>67</v>
      </c>
      <c r="Y9038" t="s">
        <v>42</v>
      </c>
      <c r="Z9038" t="s">
        <v>43</v>
      </c>
      <c r="AA9038" t="s">
        <v>44</v>
      </c>
      <c r="AB9038" t="s">
        <v>44</v>
      </c>
    </row>
    <row r="9039" spans="1:28" x14ac:dyDescent="0.25">
      <c r="A9039" t="s">
        <v>14076</v>
      </c>
      <c r="B9039" s="1">
        <v>46022</v>
      </c>
      <c r="C9039" t="s">
        <v>821</v>
      </c>
      <c r="D9039" t="s">
        <v>822</v>
      </c>
      <c r="E9039">
        <v>30</v>
      </c>
      <c r="F9039" t="s">
        <v>48</v>
      </c>
      <c r="G9039" t="s">
        <v>387</v>
      </c>
      <c r="H9039" t="s">
        <v>388</v>
      </c>
      <c r="I9039" t="s">
        <v>74</v>
      </c>
      <c r="J9039" t="s">
        <v>75</v>
      </c>
      <c r="K9039">
        <v>2</v>
      </c>
      <c r="L9039" s="2">
        <v>3200</v>
      </c>
      <c r="M9039">
        <v>10</v>
      </c>
      <c r="N9039" s="2">
        <v>6400</v>
      </c>
      <c r="O9039" s="2">
        <v>640</v>
      </c>
      <c r="P9039" s="2">
        <v>5760</v>
      </c>
      <c r="Q9039" s="2">
        <v>4702.8</v>
      </c>
      <c r="R9039" s="2">
        <v>1057.2</v>
      </c>
      <c r="S9039" t="s">
        <v>53</v>
      </c>
      <c r="T9039" t="s">
        <v>96</v>
      </c>
      <c r="U9039" t="s">
        <v>96</v>
      </c>
      <c r="V9039" t="s">
        <v>39</v>
      </c>
      <c r="W9039" t="s">
        <v>124</v>
      </c>
      <c r="X9039" t="s">
        <v>41</v>
      </c>
      <c r="Y9039" t="s">
        <v>56</v>
      </c>
      <c r="Z9039" t="s">
        <v>43</v>
      </c>
      <c r="AA9039" t="s">
        <v>44</v>
      </c>
      <c r="AB9039" t="s">
        <v>44</v>
      </c>
    </row>
    <row r="9040" spans="1:28" x14ac:dyDescent="0.25">
      <c r="A9040" t="s">
        <v>14077</v>
      </c>
      <c r="B9040" s="1">
        <v>46022</v>
      </c>
      <c r="C9040" t="s">
        <v>1358</v>
      </c>
      <c r="D9040" t="s">
        <v>1359</v>
      </c>
      <c r="E9040">
        <v>58</v>
      </c>
      <c r="F9040" t="s">
        <v>111</v>
      </c>
      <c r="G9040" t="s">
        <v>217</v>
      </c>
      <c r="H9040" t="s">
        <v>218</v>
      </c>
      <c r="I9040" t="s">
        <v>34</v>
      </c>
      <c r="J9040" t="s">
        <v>130</v>
      </c>
      <c r="K9040">
        <v>1</v>
      </c>
      <c r="L9040" s="2">
        <v>28000</v>
      </c>
      <c r="M9040">
        <v>20</v>
      </c>
      <c r="N9040" s="2">
        <v>28000</v>
      </c>
      <c r="O9040" s="2">
        <v>5600</v>
      </c>
      <c r="P9040" s="2">
        <v>22400</v>
      </c>
      <c r="Q9040" s="2">
        <v>15884.14</v>
      </c>
      <c r="R9040" s="2">
        <v>6515.86</v>
      </c>
      <c r="S9040" t="s">
        <v>53</v>
      </c>
      <c r="T9040" t="s">
        <v>114</v>
      </c>
      <c r="U9040" t="s">
        <v>115</v>
      </c>
      <c r="V9040" t="s">
        <v>39</v>
      </c>
      <c r="W9040" t="s">
        <v>124</v>
      </c>
      <c r="X9040" t="s">
        <v>41</v>
      </c>
      <c r="Y9040" t="s">
        <v>56</v>
      </c>
      <c r="Z9040" t="s">
        <v>144</v>
      </c>
      <c r="AA9040" t="s">
        <v>44</v>
      </c>
      <c r="AB9040" t="s">
        <v>44</v>
      </c>
    </row>
    <row r="9041" spans="1:28" x14ac:dyDescent="0.25">
      <c r="A9041" t="s">
        <v>14078</v>
      </c>
      <c r="B9041" s="1">
        <v>46022</v>
      </c>
      <c r="C9041" t="s">
        <v>5943</v>
      </c>
      <c r="D9041" t="s">
        <v>5944</v>
      </c>
      <c r="E9041">
        <v>60</v>
      </c>
      <c r="F9041" t="s">
        <v>48</v>
      </c>
      <c r="G9041" t="s">
        <v>561</v>
      </c>
      <c r="H9041" t="s">
        <v>562</v>
      </c>
      <c r="I9041" t="s">
        <v>34</v>
      </c>
      <c r="J9041" t="s">
        <v>143</v>
      </c>
      <c r="K9041">
        <v>3</v>
      </c>
      <c r="L9041" s="2">
        <v>900</v>
      </c>
      <c r="M9041">
        <v>10</v>
      </c>
      <c r="N9041" s="2">
        <v>2700</v>
      </c>
      <c r="O9041" s="2">
        <v>270</v>
      </c>
      <c r="P9041" s="2">
        <v>2430</v>
      </c>
      <c r="Q9041" s="2">
        <v>1427.88</v>
      </c>
      <c r="R9041" s="2">
        <v>1002.12</v>
      </c>
      <c r="S9041" t="s">
        <v>64</v>
      </c>
      <c r="T9041" t="s">
        <v>105</v>
      </c>
      <c r="U9041" t="s">
        <v>106</v>
      </c>
      <c r="V9041" t="s">
        <v>39</v>
      </c>
      <c r="W9041" t="s">
        <v>137</v>
      </c>
      <c r="X9041" t="s">
        <v>41</v>
      </c>
      <c r="Y9041" t="s">
        <v>84</v>
      </c>
      <c r="Z9041" t="s">
        <v>43</v>
      </c>
      <c r="AA9041" t="s">
        <v>44</v>
      </c>
      <c r="AB9041" t="s">
        <v>44</v>
      </c>
    </row>
    <row r="9042" spans="1:28" x14ac:dyDescent="0.25">
      <c r="A9042" t="s">
        <v>14079</v>
      </c>
      <c r="B9042" s="1">
        <v>46022</v>
      </c>
      <c r="C9042" t="s">
        <v>2844</v>
      </c>
      <c r="D9042" t="s">
        <v>2845</v>
      </c>
      <c r="E9042">
        <v>23</v>
      </c>
      <c r="F9042" t="s">
        <v>111</v>
      </c>
      <c r="G9042" t="s">
        <v>141</v>
      </c>
      <c r="H9042" t="s">
        <v>142</v>
      </c>
      <c r="I9042" t="s">
        <v>74</v>
      </c>
      <c r="J9042" t="s">
        <v>143</v>
      </c>
      <c r="K9042">
        <v>3</v>
      </c>
      <c r="L9042" s="2">
        <v>900</v>
      </c>
      <c r="M9042">
        <v>20</v>
      </c>
      <c r="N9042" s="2">
        <v>2700</v>
      </c>
      <c r="O9042" s="2">
        <v>540</v>
      </c>
      <c r="P9042" s="2">
        <v>2160</v>
      </c>
      <c r="Q9042" s="2">
        <v>1549.85</v>
      </c>
      <c r="R9042" s="2">
        <v>610.15</v>
      </c>
      <c r="S9042" t="s">
        <v>64</v>
      </c>
      <c r="T9042" t="s">
        <v>275</v>
      </c>
      <c r="U9042" t="s">
        <v>123</v>
      </c>
      <c r="V9042" t="s">
        <v>39</v>
      </c>
      <c r="W9042" t="s">
        <v>92</v>
      </c>
      <c r="X9042" t="s">
        <v>97</v>
      </c>
      <c r="Y9042" t="s">
        <v>56</v>
      </c>
      <c r="Z9042" t="s">
        <v>43</v>
      </c>
      <c r="AA9042" t="s">
        <v>44</v>
      </c>
      <c r="AB9042" t="s">
        <v>44</v>
      </c>
    </row>
    <row r="9043" spans="1:28" x14ac:dyDescent="0.25">
      <c r="A9043" t="s">
        <v>14080</v>
      </c>
      <c r="B9043" s="1">
        <v>46022</v>
      </c>
      <c r="C9043" t="s">
        <v>7204</v>
      </c>
      <c r="D9043" t="s">
        <v>7205</v>
      </c>
      <c r="E9043">
        <v>18</v>
      </c>
      <c r="F9043" t="s">
        <v>111</v>
      </c>
      <c r="G9043" t="s">
        <v>352</v>
      </c>
      <c r="H9043" t="s">
        <v>353</v>
      </c>
      <c r="I9043" t="s">
        <v>103</v>
      </c>
      <c r="J9043" t="s">
        <v>104</v>
      </c>
      <c r="K9043">
        <v>2</v>
      </c>
      <c r="L9043" s="2">
        <v>850</v>
      </c>
      <c r="M9043">
        <v>15</v>
      </c>
      <c r="N9043" s="2">
        <v>1700</v>
      </c>
      <c r="O9043" s="2">
        <v>255</v>
      </c>
      <c r="P9043" s="2">
        <v>1445</v>
      </c>
      <c r="Q9043" s="2">
        <v>926.74</v>
      </c>
      <c r="R9043" s="2">
        <v>518.26</v>
      </c>
      <c r="S9043" t="s">
        <v>53</v>
      </c>
      <c r="T9043" t="s">
        <v>222</v>
      </c>
      <c r="U9043" t="s">
        <v>38</v>
      </c>
      <c r="V9043" t="s">
        <v>39</v>
      </c>
      <c r="W9043" t="s">
        <v>92</v>
      </c>
      <c r="X9043" t="s">
        <v>97</v>
      </c>
      <c r="Y9043" t="s">
        <v>56</v>
      </c>
      <c r="Z9043" t="s">
        <v>43</v>
      </c>
      <c r="AA9043" t="s">
        <v>44</v>
      </c>
      <c r="AB9043" t="s">
        <v>68</v>
      </c>
    </row>
    <row r="9044" spans="1:28" x14ac:dyDescent="0.25">
      <c r="A9044" t="s">
        <v>14081</v>
      </c>
      <c r="B9044" s="1">
        <v>46022</v>
      </c>
      <c r="C9044" t="s">
        <v>7851</v>
      </c>
      <c r="D9044" t="s">
        <v>7852</v>
      </c>
      <c r="E9044">
        <v>26</v>
      </c>
      <c r="F9044" t="s">
        <v>48</v>
      </c>
      <c r="G9044" t="s">
        <v>148</v>
      </c>
      <c r="H9044" t="s">
        <v>149</v>
      </c>
      <c r="I9044" t="s">
        <v>74</v>
      </c>
      <c r="J9044" t="s">
        <v>130</v>
      </c>
      <c r="K9044">
        <v>2</v>
      </c>
      <c r="L9044" s="2">
        <v>3500</v>
      </c>
      <c r="M9044">
        <v>10</v>
      </c>
      <c r="N9044" s="2">
        <v>7000</v>
      </c>
      <c r="O9044" s="2">
        <v>700</v>
      </c>
      <c r="P9044" s="2">
        <v>6300</v>
      </c>
      <c r="Q9044" s="2">
        <v>3957.25</v>
      </c>
      <c r="R9044" s="2">
        <v>2342.75</v>
      </c>
      <c r="S9044" t="s">
        <v>36</v>
      </c>
      <c r="T9044" t="s">
        <v>136</v>
      </c>
      <c r="U9044" t="s">
        <v>38</v>
      </c>
      <c r="V9044" t="s">
        <v>39</v>
      </c>
      <c r="W9044" t="s">
        <v>137</v>
      </c>
      <c r="X9044" t="s">
        <v>97</v>
      </c>
      <c r="Y9044" t="s">
        <v>84</v>
      </c>
      <c r="Z9044" t="s">
        <v>43</v>
      </c>
      <c r="AA9044" t="s">
        <v>44</v>
      </c>
      <c r="AB9044" t="s">
        <v>44</v>
      </c>
    </row>
    <row r="9045" spans="1:28" x14ac:dyDescent="0.25">
      <c r="A9045" t="s">
        <v>14082</v>
      </c>
      <c r="B9045" s="1">
        <v>46022</v>
      </c>
      <c r="C9045" t="s">
        <v>8690</v>
      </c>
      <c r="D9045" t="s">
        <v>8691</v>
      </c>
      <c r="E9045">
        <v>18</v>
      </c>
      <c r="F9045" t="s">
        <v>111</v>
      </c>
      <c r="G9045" t="s">
        <v>158</v>
      </c>
      <c r="H9045" t="s">
        <v>159</v>
      </c>
      <c r="I9045" t="s">
        <v>51</v>
      </c>
      <c r="J9045" t="s">
        <v>52</v>
      </c>
      <c r="K9045">
        <v>3</v>
      </c>
      <c r="L9045" s="2">
        <v>650</v>
      </c>
      <c r="M9045">
        <v>5</v>
      </c>
      <c r="N9045" s="2">
        <v>1950</v>
      </c>
      <c r="O9045" s="2">
        <v>97.5</v>
      </c>
      <c r="P9045" s="2">
        <v>1852.5</v>
      </c>
      <c r="Q9045" s="2">
        <v>1384.35</v>
      </c>
      <c r="R9045" s="2">
        <v>468.15</v>
      </c>
      <c r="S9045" t="s">
        <v>64</v>
      </c>
      <c r="T9045" t="s">
        <v>96</v>
      </c>
      <c r="U9045" t="s">
        <v>96</v>
      </c>
      <c r="V9045" t="s">
        <v>39</v>
      </c>
      <c r="W9045" t="s">
        <v>124</v>
      </c>
      <c r="X9045" t="s">
        <v>97</v>
      </c>
      <c r="Y9045" t="s">
        <v>56</v>
      </c>
      <c r="Z9045" t="s">
        <v>43</v>
      </c>
      <c r="AA9045" t="s">
        <v>44</v>
      </c>
      <c r="AB9045" t="s">
        <v>44</v>
      </c>
    </row>
    <row r="9046" spans="1:28" x14ac:dyDescent="0.25">
      <c r="A9046" t="s">
        <v>14083</v>
      </c>
      <c r="B9046" s="1">
        <v>46022</v>
      </c>
      <c r="C9046" t="s">
        <v>3185</v>
      </c>
      <c r="D9046" t="s">
        <v>3186</v>
      </c>
      <c r="E9046">
        <v>41</v>
      </c>
      <c r="F9046" t="s">
        <v>111</v>
      </c>
      <c r="G9046" t="s">
        <v>188</v>
      </c>
      <c r="H9046" t="s">
        <v>189</v>
      </c>
      <c r="I9046" t="s">
        <v>34</v>
      </c>
      <c r="J9046" t="s">
        <v>190</v>
      </c>
      <c r="K9046">
        <v>1</v>
      </c>
      <c r="L9046" s="2">
        <v>1800</v>
      </c>
      <c r="M9046">
        <v>15</v>
      </c>
      <c r="N9046" s="2">
        <v>1800</v>
      </c>
      <c r="O9046" s="2">
        <v>270</v>
      </c>
      <c r="P9046" s="2">
        <v>1530</v>
      </c>
      <c r="Q9046" s="2">
        <v>1127.8599999999999</v>
      </c>
      <c r="R9046" s="2">
        <v>402.14</v>
      </c>
      <c r="S9046" t="s">
        <v>53</v>
      </c>
      <c r="T9046" t="s">
        <v>105</v>
      </c>
      <c r="U9046" t="s">
        <v>106</v>
      </c>
      <c r="V9046" t="s">
        <v>39</v>
      </c>
      <c r="W9046" t="s">
        <v>137</v>
      </c>
      <c r="X9046" t="s">
        <v>97</v>
      </c>
      <c r="Y9046" t="s">
        <v>42</v>
      </c>
      <c r="Z9046" t="s">
        <v>43</v>
      </c>
      <c r="AA9046" t="s">
        <v>44</v>
      </c>
      <c r="AB9046" t="s">
        <v>44</v>
      </c>
    </row>
    <row r="9047" spans="1:28" x14ac:dyDescent="0.25">
      <c r="A9047" t="s">
        <v>14084</v>
      </c>
      <c r="B9047" s="1">
        <v>46022</v>
      </c>
      <c r="C9047" t="s">
        <v>2738</v>
      </c>
      <c r="D9047" t="s">
        <v>2739</v>
      </c>
      <c r="E9047">
        <v>30</v>
      </c>
      <c r="F9047" t="s">
        <v>31</v>
      </c>
      <c r="G9047" t="s">
        <v>168</v>
      </c>
      <c r="H9047" t="s">
        <v>169</v>
      </c>
      <c r="I9047" t="s">
        <v>62</v>
      </c>
      <c r="J9047" t="s">
        <v>143</v>
      </c>
      <c r="K9047">
        <v>2</v>
      </c>
      <c r="L9047" s="2">
        <v>1800</v>
      </c>
      <c r="M9047">
        <v>10</v>
      </c>
      <c r="N9047" s="2">
        <v>3600</v>
      </c>
      <c r="O9047" s="2">
        <v>360</v>
      </c>
      <c r="P9047" s="2">
        <v>3240</v>
      </c>
      <c r="Q9047" s="2">
        <v>2331.29</v>
      </c>
      <c r="R9047" s="2">
        <v>908.71</v>
      </c>
      <c r="S9047" t="s">
        <v>53</v>
      </c>
      <c r="T9047" t="s">
        <v>90</v>
      </c>
      <c r="U9047" t="s">
        <v>91</v>
      </c>
      <c r="V9047" t="s">
        <v>39</v>
      </c>
      <c r="W9047" t="s">
        <v>40</v>
      </c>
      <c r="X9047" t="s">
        <v>41</v>
      </c>
      <c r="Y9047" t="s">
        <v>56</v>
      </c>
      <c r="Z9047" t="s">
        <v>107</v>
      </c>
      <c r="AA9047" t="s">
        <v>68</v>
      </c>
      <c r="AB9047" t="s">
        <v>44</v>
      </c>
    </row>
    <row r="9048" spans="1:28" x14ac:dyDescent="0.25">
      <c r="A9048" t="s">
        <v>14085</v>
      </c>
      <c r="B9048" s="1">
        <v>46022</v>
      </c>
      <c r="C9048" t="s">
        <v>1568</v>
      </c>
      <c r="D9048" t="s">
        <v>1569</v>
      </c>
      <c r="E9048">
        <v>25</v>
      </c>
      <c r="F9048" t="s">
        <v>31</v>
      </c>
      <c r="G9048" t="s">
        <v>134</v>
      </c>
      <c r="H9048" t="s">
        <v>135</v>
      </c>
      <c r="I9048" t="s">
        <v>62</v>
      </c>
      <c r="J9048" t="s">
        <v>130</v>
      </c>
      <c r="K9048">
        <v>2</v>
      </c>
      <c r="L9048" s="2">
        <v>8500</v>
      </c>
      <c r="M9048">
        <v>15</v>
      </c>
      <c r="N9048" s="2">
        <v>17000</v>
      </c>
      <c r="O9048" s="2">
        <v>2550</v>
      </c>
      <c r="P9048" s="2">
        <v>14450</v>
      </c>
      <c r="Q9048" s="2">
        <v>8349.2000000000007</v>
      </c>
      <c r="R9048" s="2">
        <v>6100.8</v>
      </c>
      <c r="S9048" t="s">
        <v>53</v>
      </c>
      <c r="T9048" t="s">
        <v>163</v>
      </c>
      <c r="U9048" t="s">
        <v>164</v>
      </c>
      <c r="V9048" t="s">
        <v>39</v>
      </c>
      <c r="W9048" t="s">
        <v>92</v>
      </c>
      <c r="X9048" t="s">
        <v>41</v>
      </c>
      <c r="Y9048" t="s">
        <v>56</v>
      </c>
      <c r="Z9048" t="s">
        <v>43</v>
      </c>
      <c r="AA9048" t="s">
        <v>44</v>
      </c>
      <c r="AB9048" t="s">
        <v>44</v>
      </c>
    </row>
    <row r="9049" spans="1:28" x14ac:dyDescent="0.25">
      <c r="A9049" t="s">
        <v>14086</v>
      </c>
      <c r="B9049" s="1">
        <v>46022</v>
      </c>
      <c r="C9049" t="s">
        <v>10229</v>
      </c>
      <c r="D9049" t="s">
        <v>10230</v>
      </c>
      <c r="E9049">
        <v>35</v>
      </c>
      <c r="F9049" t="s">
        <v>111</v>
      </c>
      <c r="G9049" t="s">
        <v>352</v>
      </c>
      <c r="H9049" t="s">
        <v>353</v>
      </c>
      <c r="I9049" t="s">
        <v>103</v>
      </c>
      <c r="J9049" t="s">
        <v>104</v>
      </c>
      <c r="K9049">
        <v>2</v>
      </c>
      <c r="L9049" s="2">
        <v>850</v>
      </c>
      <c r="M9049">
        <v>10</v>
      </c>
      <c r="N9049" s="2">
        <v>1700</v>
      </c>
      <c r="O9049" s="2">
        <v>170</v>
      </c>
      <c r="P9049" s="2">
        <v>1530</v>
      </c>
      <c r="Q9049" s="2">
        <v>966.44</v>
      </c>
      <c r="R9049" s="2">
        <v>563.55999999999995</v>
      </c>
      <c r="S9049" t="s">
        <v>53</v>
      </c>
      <c r="T9049" t="s">
        <v>65</v>
      </c>
      <c r="U9049" t="s">
        <v>65</v>
      </c>
      <c r="V9049" t="s">
        <v>39</v>
      </c>
      <c r="W9049" t="s">
        <v>40</v>
      </c>
      <c r="X9049" t="s">
        <v>41</v>
      </c>
      <c r="Y9049" t="s">
        <v>84</v>
      </c>
      <c r="Z9049" t="s">
        <v>43</v>
      </c>
      <c r="AA9049" t="s">
        <v>44</v>
      </c>
      <c r="AB9049" t="s">
        <v>44</v>
      </c>
    </row>
    <row r="9050" spans="1:28" x14ac:dyDescent="0.25">
      <c r="A9050" t="s">
        <v>14087</v>
      </c>
      <c r="B9050" s="1">
        <v>46022</v>
      </c>
      <c r="C9050" t="s">
        <v>4618</v>
      </c>
      <c r="D9050" t="s">
        <v>4619</v>
      </c>
      <c r="E9050">
        <v>18</v>
      </c>
      <c r="F9050" t="s">
        <v>111</v>
      </c>
      <c r="G9050" t="s">
        <v>344</v>
      </c>
      <c r="H9050" t="s">
        <v>345</v>
      </c>
      <c r="I9050" t="s">
        <v>34</v>
      </c>
      <c r="J9050" t="s">
        <v>121</v>
      </c>
      <c r="K9050">
        <v>1</v>
      </c>
      <c r="L9050" s="2">
        <v>1600</v>
      </c>
      <c r="M9050">
        <v>15</v>
      </c>
      <c r="N9050" s="2">
        <v>1600</v>
      </c>
      <c r="O9050" s="2">
        <v>240</v>
      </c>
      <c r="P9050" s="2">
        <v>1360</v>
      </c>
      <c r="Q9050" s="2">
        <v>777.32</v>
      </c>
      <c r="R9050" s="2">
        <v>582.67999999999995</v>
      </c>
      <c r="S9050" t="s">
        <v>36</v>
      </c>
      <c r="T9050" t="s">
        <v>407</v>
      </c>
      <c r="U9050" t="s">
        <v>408</v>
      </c>
      <c r="V9050" t="s">
        <v>39</v>
      </c>
      <c r="W9050" t="s">
        <v>83</v>
      </c>
      <c r="X9050" t="s">
        <v>67</v>
      </c>
      <c r="Y9050" t="s">
        <v>56</v>
      </c>
      <c r="Z9050" t="s">
        <v>223</v>
      </c>
      <c r="AA9050" t="s">
        <v>44</v>
      </c>
      <c r="AB9050" t="s">
        <v>44</v>
      </c>
    </row>
    <row r="9051" spans="1:28" x14ac:dyDescent="0.25">
      <c r="A9051" t="s">
        <v>14088</v>
      </c>
      <c r="B9051" s="1">
        <v>46023</v>
      </c>
      <c r="C9051" t="s">
        <v>9276</v>
      </c>
      <c r="D9051" t="s">
        <v>9277</v>
      </c>
      <c r="E9051">
        <v>45</v>
      </c>
      <c r="F9051" t="s">
        <v>48</v>
      </c>
      <c r="G9051" t="s">
        <v>148</v>
      </c>
      <c r="H9051" t="s">
        <v>149</v>
      </c>
      <c r="I9051" t="s">
        <v>74</v>
      </c>
      <c r="J9051" t="s">
        <v>130</v>
      </c>
      <c r="K9051">
        <v>5</v>
      </c>
      <c r="L9051" s="2">
        <v>3500</v>
      </c>
      <c r="M9051">
        <v>10</v>
      </c>
      <c r="N9051" s="2">
        <v>17500</v>
      </c>
      <c r="O9051" s="2">
        <v>1750</v>
      </c>
      <c r="P9051" s="2">
        <v>15750</v>
      </c>
      <c r="Q9051" s="2">
        <v>10787.39</v>
      </c>
      <c r="R9051" s="2">
        <v>4962.6099999999997</v>
      </c>
      <c r="S9051" t="s">
        <v>36</v>
      </c>
      <c r="T9051" t="s">
        <v>222</v>
      </c>
      <c r="U9051" t="s">
        <v>38</v>
      </c>
      <c r="V9051" t="s">
        <v>39</v>
      </c>
      <c r="W9051" t="s">
        <v>124</v>
      </c>
      <c r="X9051" t="s">
        <v>97</v>
      </c>
      <c r="Y9051" t="s">
        <v>56</v>
      </c>
      <c r="Z9051" t="s">
        <v>43</v>
      </c>
      <c r="AA9051" t="s">
        <v>44</v>
      </c>
      <c r="AB9051" t="s">
        <v>44</v>
      </c>
    </row>
    <row r="9052" spans="1:28" x14ac:dyDescent="0.25">
      <c r="A9052" t="s">
        <v>14089</v>
      </c>
      <c r="B9052" s="1">
        <v>46023</v>
      </c>
      <c r="C9052" t="s">
        <v>5456</v>
      </c>
      <c r="D9052" t="s">
        <v>5457</v>
      </c>
      <c r="E9052">
        <v>20</v>
      </c>
      <c r="F9052" t="s">
        <v>31</v>
      </c>
      <c r="G9052" t="s">
        <v>318</v>
      </c>
      <c r="H9052" t="s">
        <v>319</v>
      </c>
      <c r="I9052" t="s">
        <v>34</v>
      </c>
      <c r="J9052" t="s">
        <v>190</v>
      </c>
      <c r="K9052">
        <v>1</v>
      </c>
      <c r="L9052" s="2">
        <v>2500</v>
      </c>
      <c r="M9052">
        <v>25</v>
      </c>
      <c r="N9052" s="2">
        <v>2500</v>
      </c>
      <c r="O9052" s="2">
        <v>625</v>
      </c>
      <c r="P9052" s="2">
        <v>1875</v>
      </c>
      <c r="Q9052" s="2">
        <v>1470.11</v>
      </c>
      <c r="R9052" s="2">
        <v>404.89</v>
      </c>
      <c r="S9052" t="s">
        <v>36</v>
      </c>
      <c r="T9052" t="s">
        <v>65</v>
      </c>
      <c r="U9052" t="s">
        <v>65</v>
      </c>
      <c r="V9052" t="s">
        <v>39</v>
      </c>
      <c r="W9052" t="s">
        <v>83</v>
      </c>
      <c r="X9052" t="s">
        <v>97</v>
      </c>
      <c r="Y9052" t="s">
        <v>42</v>
      </c>
      <c r="Z9052" t="s">
        <v>43</v>
      </c>
      <c r="AA9052" t="s">
        <v>44</v>
      </c>
      <c r="AB9052" t="s">
        <v>44</v>
      </c>
    </row>
    <row r="9053" spans="1:28" x14ac:dyDescent="0.25">
      <c r="A9053" t="s">
        <v>14090</v>
      </c>
      <c r="B9053" s="1">
        <v>46023</v>
      </c>
      <c r="C9053" t="s">
        <v>6666</v>
      </c>
      <c r="D9053" t="s">
        <v>6667</v>
      </c>
      <c r="E9053">
        <v>40</v>
      </c>
      <c r="F9053" t="s">
        <v>48</v>
      </c>
      <c r="G9053" t="s">
        <v>280</v>
      </c>
      <c r="H9053" t="s">
        <v>281</v>
      </c>
      <c r="I9053" t="s">
        <v>62</v>
      </c>
      <c r="J9053" t="s">
        <v>190</v>
      </c>
      <c r="K9053">
        <v>1</v>
      </c>
      <c r="L9053" s="2">
        <v>700</v>
      </c>
      <c r="M9053">
        <v>0</v>
      </c>
      <c r="N9053" s="2">
        <v>700</v>
      </c>
      <c r="O9053" s="2">
        <v>0</v>
      </c>
      <c r="P9053" s="2">
        <v>700</v>
      </c>
      <c r="Q9053" s="2">
        <v>545.67999999999995</v>
      </c>
      <c r="R9053" s="2">
        <v>154.32</v>
      </c>
      <c r="S9053" t="s">
        <v>64</v>
      </c>
      <c r="T9053" t="s">
        <v>96</v>
      </c>
      <c r="U9053" t="s">
        <v>96</v>
      </c>
      <c r="V9053" t="s">
        <v>39</v>
      </c>
      <c r="W9053" t="s">
        <v>40</v>
      </c>
      <c r="X9053" t="s">
        <v>41</v>
      </c>
      <c r="Y9053" t="s">
        <v>56</v>
      </c>
      <c r="Z9053" t="s">
        <v>43</v>
      </c>
      <c r="AA9053" t="s">
        <v>44</v>
      </c>
      <c r="AB9053" t="s">
        <v>44</v>
      </c>
    </row>
    <row r="9054" spans="1:28" x14ac:dyDescent="0.25">
      <c r="A9054" t="s">
        <v>14091</v>
      </c>
      <c r="B9054" s="1">
        <v>46023</v>
      </c>
      <c r="C9054" t="s">
        <v>8353</v>
      </c>
      <c r="D9054" t="s">
        <v>8354</v>
      </c>
      <c r="E9054">
        <v>53</v>
      </c>
      <c r="F9054" t="s">
        <v>48</v>
      </c>
      <c r="G9054" t="s">
        <v>188</v>
      </c>
      <c r="H9054" t="s">
        <v>189</v>
      </c>
      <c r="I9054" t="s">
        <v>34</v>
      </c>
      <c r="J9054" t="s">
        <v>190</v>
      </c>
      <c r="K9054">
        <v>4</v>
      </c>
      <c r="L9054" s="2">
        <v>1800</v>
      </c>
      <c r="M9054">
        <v>10</v>
      </c>
      <c r="N9054" s="2">
        <v>7200</v>
      </c>
      <c r="O9054" s="2">
        <v>720</v>
      </c>
      <c r="P9054" s="2">
        <v>6480</v>
      </c>
      <c r="Q9054" s="2">
        <v>3695.74</v>
      </c>
      <c r="R9054" s="2">
        <v>2784.26</v>
      </c>
      <c r="S9054" t="s">
        <v>36</v>
      </c>
      <c r="T9054" t="s">
        <v>54</v>
      </c>
      <c r="U9054" t="s">
        <v>55</v>
      </c>
      <c r="V9054" t="s">
        <v>39</v>
      </c>
      <c r="W9054" t="s">
        <v>92</v>
      </c>
      <c r="X9054" t="s">
        <v>97</v>
      </c>
      <c r="Y9054" t="s">
        <v>84</v>
      </c>
      <c r="Z9054" t="s">
        <v>43</v>
      </c>
      <c r="AA9054" t="s">
        <v>44</v>
      </c>
      <c r="AB9054" t="s">
        <v>44</v>
      </c>
    </row>
    <row r="9055" spans="1:28" x14ac:dyDescent="0.25">
      <c r="A9055" t="s">
        <v>14092</v>
      </c>
      <c r="B9055" s="1">
        <v>46023</v>
      </c>
      <c r="C9055" t="s">
        <v>11384</v>
      </c>
      <c r="D9055" t="s">
        <v>11385</v>
      </c>
      <c r="E9055">
        <v>60</v>
      </c>
      <c r="F9055" t="s">
        <v>31</v>
      </c>
      <c r="G9055" t="s">
        <v>238</v>
      </c>
      <c r="H9055" t="s">
        <v>239</v>
      </c>
      <c r="I9055" t="s">
        <v>62</v>
      </c>
      <c r="J9055" t="s">
        <v>63</v>
      </c>
      <c r="K9055">
        <v>1</v>
      </c>
      <c r="L9055" s="2">
        <v>6500</v>
      </c>
      <c r="M9055">
        <v>20</v>
      </c>
      <c r="N9055" s="2">
        <v>6500</v>
      </c>
      <c r="O9055" s="2">
        <v>1300</v>
      </c>
      <c r="P9055" s="2">
        <v>5200</v>
      </c>
      <c r="Q9055" s="2">
        <v>3193.48</v>
      </c>
      <c r="R9055" s="2">
        <v>2006.52</v>
      </c>
      <c r="S9055" t="s">
        <v>53</v>
      </c>
      <c r="T9055" t="s">
        <v>96</v>
      </c>
      <c r="U9055" t="s">
        <v>96</v>
      </c>
      <c r="V9055" t="s">
        <v>39</v>
      </c>
      <c r="W9055" t="s">
        <v>137</v>
      </c>
      <c r="X9055" t="s">
        <v>97</v>
      </c>
      <c r="Y9055" t="s">
        <v>56</v>
      </c>
      <c r="Z9055" t="s">
        <v>43</v>
      </c>
      <c r="AA9055" t="s">
        <v>44</v>
      </c>
      <c r="AB9055" t="s">
        <v>44</v>
      </c>
    </row>
    <row r="9056" spans="1:28" x14ac:dyDescent="0.25">
      <c r="A9056" t="s">
        <v>14093</v>
      </c>
      <c r="B9056" s="1">
        <v>46023</v>
      </c>
      <c r="C9056" t="s">
        <v>5099</v>
      </c>
      <c r="D9056" t="s">
        <v>5100</v>
      </c>
      <c r="E9056">
        <v>55</v>
      </c>
      <c r="F9056" t="s">
        <v>111</v>
      </c>
      <c r="G9056" t="s">
        <v>217</v>
      </c>
      <c r="H9056" t="s">
        <v>218</v>
      </c>
      <c r="I9056" t="s">
        <v>34</v>
      </c>
      <c r="J9056" t="s">
        <v>130</v>
      </c>
      <c r="K9056">
        <v>4</v>
      </c>
      <c r="L9056" s="2">
        <v>28000</v>
      </c>
      <c r="M9056">
        <v>25</v>
      </c>
      <c r="N9056" s="2">
        <v>112000</v>
      </c>
      <c r="O9056" s="2">
        <v>28000</v>
      </c>
      <c r="P9056" s="2">
        <v>84000</v>
      </c>
      <c r="Q9056" s="2">
        <v>64482.400000000001</v>
      </c>
      <c r="R9056" s="2">
        <v>19517.599999999999</v>
      </c>
      <c r="S9056" t="s">
        <v>36</v>
      </c>
      <c r="T9056" t="s">
        <v>263</v>
      </c>
      <c r="U9056" t="s">
        <v>91</v>
      </c>
      <c r="V9056" t="s">
        <v>39</v>
      </c>
      <c r="W9056" t="s">
        <v>137</v>
      </c>
      <c r="X9056" t="s">
        <v>97</v>
      </c>
      <c r="Y9056" t="s">
        <v>56</v>
      </c>
      <c r="Z9056" t="s">
        <v>43</v>
      </c>
      <c r="AA9056" t="s">
        <v>44</v>
      </c>
      <c r="AB9056" t="s">
        <v>44</v>
      </c>
    </row>
    <row r="9057" spans="1:28" x14ac:dyDescent="0.25">
      <c r="A9057" t="s">
        <v>14094</v>
      </c>
      <c r="B9057" s="1">
        <v>46023</v>
      </c>
      <c r="C9057" t="s">
        <v>5059</v>
      </c>
      <c r="D9057" t="s">
        <v>5060</v>
      </c>
      <c r="E9057">
        <v>21</v>
      </c>
      <c r="F9057" t="s">
        <v>31</v>
      </c>
      <c r="G9057" t="s">
        <v>158</v>
      </c>
      <c r="H9057" t="s">
        <v>159</v>
      </c>
      <c r="I9057" t="s">
        <v>51</v>
      </c>
      <c r="J9057" t="s">
        <v>52</v>
      </c>
      <c r="K9057">
        <v>1</v>
      </c>
      <c r="L9057" s="2">
        <v>650</v>
      </c>
      <c r="M9057">
        <v>0</v>
      </c>
      <c r="N9057" s="2">
        <v>650</v>
      </c>
      <c r="O9057" s="2">
        <v>0</v>
      </c>
      <c r="P9057" s="2">
        <v>650</v>
      </c>
      <c r="Q9057" s="2">
        <v>421.24</v>
      </c>
      <c r="R9057" s="2">
        <v>228.76</v>
      </c>
      <c r="S9057" t="s">
        <v>53</v>
      </c>
      <c r="T9057" t="s">
        <v>163</v>
      </c>
      <c r="U9057" t="s">
        <v>164</v>
      </c>
      <c r="V9057" t="s">
        <v>39</v>
      </c>
      <c r="W9057" t="s">
        <v>92</v>
      </c>
      <c r="X9057" t="s">
        <v>97</v>
      </c>
      <c r="Y9057" t="s">
        <v>56</v>
      </c>
      <c r="Z9057" t="s">
        <v>223</v>
      </c>
      <c r="AA9057" t="s">
        <v>44</v>
      </c>
      <c r="AB9057" t="s">
        <v>44</v>
      </c>
    </row>
    <row r="9058" spans="1:28" x14ac:dyDescent="0.25">
      <c r="A9058" t="s">
        <v>14095</v>
      </c>
      <c r="B9058" s="1">
        <v>46023</v>
      </c>
      <c r="C9058" t="s">
        <v>3441</v>
      </c>
      <c r="D9058" t="s">
        <v>3442</v>
      </c>
      <c r="E9058">
        <v>28</v>
      </c>
      <c r="F9058" t="s">
        <v>48</v>
      </c>
      <c r="G9058" t="s">
        <v>243</v>
      </c>
      <c r="H9058" t="s">
        <v>244</v>
      </c>
      <c r="I9058" t="s">
        <v>103</v>
      </c>
      <c r="J9058" t="s">
        <v>104</v>
      </c>
      <c r="K9058">
        <v>1</v>
      </c>
      <c r="L9058" s="2">
        <v>450</v>
      </c>
      <c r="M9058">
        <v>10</v>
      </c>
      <c r="N9058" s="2">
        <v>450</v>
      </c>
      <c r="O9058" s="2">
        <v>45</v>
      </c>
      <c r="P9058" s="2">
        <v>405</v>
      </c>
      <c r="Q9058" s="2">
        <v>279.58</v>
      </c>
      <c r="R9058" s="2">
        <v>125.42</v>
      </c>
      <c r="S9058" t="s">
        <v>36</v>
      </c>
      <c r="T9058" t="s">
        <v>263</v>
      </c>
      <c r="U9058" t="s">
        <v>91</v>
      </c>
      <c r="V9058" t="s">
        <v>39</v>
      </c>
      <c r="W9058" t="s">
        <v>83</v>
      </c>
      <c r="X9058" t="s">
        <v>41</v>
      </c>
      <c r="Y9058" t="s">
        <v>56</v>
      </c>
      <c r="Z9058" t="s">
        <v>43</v>
      </c>
      <c r="AA9058" t="s">
        <v>44</v>
      </c>
      <c r="AB9058" t="s">
        <v>44</v>
      </c>
    </row>
    <row r="9059" spans="1:28" x14ac:dyDescent="0.25">
      <c r="A9059" t="s">
        <v>14096</v>
      </c>
      <c r="B9059" s="1">
        <v>46024</v>
      </c>
      <c r="C9059" t="s">
        <v>6352</v>
      </c>
      <c r="D9059" t="s">
        <v>6353</v>
      </c>
      <c r="E9059">
        <v>28</v>
      </c>
      <c r="F9059" t="s">
        <v>111</v>
      </c>
      <c r="G9059" t="s">
        <v>561</v>
      </c>
      <c r="H9059" t="s">
        <v>562</v>
      </c>
      <c r="I9059" t="s">
        <v>34</v>
      </c>
      <c r="J9059" t="s">
        <v>143</v>
      </c>
      <c r="K9059">
        <v>2</v>
      </c>
      <c r="L9059" s="2">
        <v>900</v>
      </c>
      <c r="M9059">
        <v>20</v>
      </c>
      <c r="N9059" s="2">
        <v>1800</v>
      </c>
      <c r="O9059" s="2">
        <v>360</v>
      </c>
      <c r="P9059" s="2">
        <v>1440</v>
      </c>
      <c r="Q9059" s="2">
        <v>966.94</v>
      </c>
      <c r="R9059" s="2">
        <v>473.06</v>
      </c>
      <c r="S9059" t="s">
        <v>53</v>
      </c>
      <c r="T9059" t="s">
        <v>275</v>
      </c>
      <c r="U9059" t="s">
        <v>123</v>
      </c>
      <c r="V9059" t="s">
        <v>39</v>
      </c>
      <c r="W9059" t="s">
        <v>124</v>
      </c>
      <c r="X9059" t="s">
        <v>41</v>
      </c>
      <c r="Y9059" t="s">
        <v>56</v>
      </c>
      <c r="Z9059" t="s">
        <v>223</v>
      </c>
      <c r="AA9059" t="s">
        <v>44</v>
      </c>
      <c r="AB9059" t="s">
        <v>44</v>
      </c>
    </row>
    <row r="9060" spans="1:28" x14ac:dyDescent="0.25">
      <c r="A9060" t="s">
        <v>14097</v>
      </c>
      <c r="B9060" s="1">
        <v>46024</v>
      </c>
      <c r="C9060" t="s">
        <v>4467</v>
      </c>
      <c r="D9060" t="s">
        <v>4468</v>
      </c>
      <c r="E9060">
        <v>47</v>
      </c>
      <c r="F9060" t="s">
        <v>31</v>
      </c>
      <c r="G9060" t="s">
        <v>243</v>
      </c>
      <c r="H9060" t="s">
        <v>244</v>
      </c>
      <c r="I9060" t="s">
        <v>103</v>
      </c>
      <c r="J9060" t="s">
        <v>104</v>
      </c>
      <c r="K9060">
        <v>2</v>
      </c>
      <c r="L9060" s="2">
        <v>450</v>
      </c>
      <c r="M9060">
        <v>10</v>
      </c>
      <c r="N9060" s="2">
        <v>900</v>
      </c>
      <c r="O9060" s="2">
        <v>90</v>
      </c>
      <c r="P9060" s="2">
        <v>810</v>
      </c>
      <c r="Q9060" s="2">
        <v>470.24</v>
      </c>
      <c r="R9060" s="2">
        <v>339.76</v>
      </c>
      <c r="S9060" t="s">
        <v>64</v>
      </c>
      <c r="T9060" t="s">
        <v>578</v>
      </c>
      <c r="U9060" t="s">
        <v>579</v>
      </c>
      <c r="V9060" t="s">
        <v>39</v>
      </c>
      <c r="W9060" t="s">
        <v>66</v>
      </c>
      <c r="X9060" t="s">
        <v>41</v>
      </c>
      <c r="Y9060" t="s">
        <v>42</v>
      </c>
      <c r="Z9060" t="s">
        <v>43</v>
      </c>
      <c r="AA9060" t="s">
        <v>44</v>
      </c>
      <c r="AB9060" t="s">
        <v>44</v>
      </c>
    </row>
    <row r="9061" spans="1:28" x14ac:dyDescent="0.25">
      <c r="A9061" t="s">
        <v>14098</v>
      </c>
      <c r="B9061" s="1">
        <v>46024</v>
      </c>
      <c r="C9061" t="s">
        <v>4117</v>
      </c>
      <c r="D9061" t="s">
        <v>4118</v>
      </c>
      <c r="E9061">
        <v>29</v>
      </c>
      <c r="F9061" t="s">
        <v>111</v>
      </c>
      <c r="G9061" t="s">
        <v>366</v>
      </c>
      <c r="H9061" t="s">
        <v>367</v>
      </c>
      <c r="I9061" t="s">
        <v>34</v>
      </c>
      <c r="J9061" t="s">
        <v>130</v>
      </c>
      <c r="K9061">
        <v>1</v>
      </c>
      <c r="L9061" s="2">
        <v>14500</v>
      </c>
      <c r="M9061">
        <v>0</v>
      </c>
      <c r="N9061" s="2">
        <v>14500</v>
      </c>
      <c r="O9061" s="2">
        <v>0</v>
      </c>
      <c r="P9061" s="2">
        <v>14500</v>
      </c>
      <c r="Q9061" s="2">
        <v>8981.5300000000007</v>
      </c>
      <c r="R9061" s="2">
        <v>5518.47</v>
      </c>
      <c r="S9061" t="s">
        <v>53</v>
      </c>
      <c r="T9061" t="s">
        <v>163</v>
      </c>
      <c r="U9061" t="s">
        <v>164</v>
      </c>
      <c r="V9061" t="s">
        <v>39</v>
      </c>
      <c r="W9061" t="s">
        <v>137</v>
      </c>
      <c r="X9061" t="s">
        <v>41</v>
      </c>
      <c r="Y9061" t="s">
        <v>56</v>
      </c>
      <c r="Z9061" t="s">
        <v>508</v>
      </c>
      <c r="AA9061" t="s">
        <v>44</v>
      </c>
      <c r="AB9061" t="s">
        <v>44</v>
      </c>
    </row>
    <row r="9062" spans="1:28" x14ac:dyDescent="0.25">
      <c r="A9062" t="s">
        <v>14099</v>
      </c>
      <c r="B9062" s="1">
        <v>46024</v>
      </c>
      <c r="C9062" t="s">
        <v>3372</v>
      </c>
      <c r="D9062" t="s">
        <v>3373</v>
      </c>
      <c r="E9062">
        <v>36</v>
      </c>
      <c r="F9062" t="s">
        <v>31</v>
      </c>
      <c r="G9062" t="s">
        <v>202</v>
      </c>
      <c r="H9062" t="s">
        <v>203</v>
      </c>
      <c r="I9062" t="s">
        <v>103</v>
      </c>
      <c r="J9062" t="s">
        <v>104</v>
      </c>
      <c r="K9062">
        <v>2</v>
      </c>
      <c r="L9062" s="2">
        <v>550</v>
      </c>
      <c r="M9062">
        <v>25</v>
      </c>
      <c r="N9062" s="2">
        <v>1100</v>
      </c>
      <c r="O9062" s="2">
        <v>275</v>
      </c>
      <c r="P9062" s="2">
        <v>825</v>
      </c>
      <c r="Q9062" s="2">
        <v>644.42999999999995</v>
      </c>
      <c r="R9062" s="2">
        <v>180.57</v>
      </c>
      <c r="S9062" t="s">
        <v>64</v>
      </c>
      <c r="T9062" t="s">
        <v>163</v>
      </c>
      <c r="U9062" t="s">
        <v>164</v>
      </c>
      <c r="V9062" t="s">
        <v>39</v>
      </c>
      <c r="W9062" t="s">
        <v>137</v>
      </c>
      <c r="X9062" t="s">
        <v>41</v>
      </c>
      <c r="Y9062" t="s">
        <v>56</v>
      </c>
      <c r="Z9062" t="s">
        <v>223</v>
      </c>
      <c r="AA9062" t="s">
        <v>44</v>
      </c>
      <c r="AB9062" t="s">
        <v>44</v>
      </c>
    </row>
    <row r="9063" spans="1:28" x14ac:dyDescent="0.25">
      <c r="A9063" t="s">
        <v>14100</v>
      </c>
      <c r="B9063" s="1">
        <v>46024</v>
      </c>
      <c r="C9063" t="s">
        <v>2287</v>
      </c>
      <c r="D9063" t="s">
        <v>2288</v>
      </c>
      <c r="E9063">
        <v>28</v>
      </c>
      <c r="F9063" t="s">
        <v>48</v>
      </c>
      <c r="G9063" t="s">
        <v>436</v>
      </c>
      <c r="H9063" t="s">
        <v>437</v>
      </c>
      <c r="I9063" t="s">
        <v>74</v>
      </c>
      <c r="J9063" t="s">
        <v>190</v>
      </c>
      <c r="K9063">
        <v>3</v>
      </c>
      <c r="L9063" s="2">
        <v>1800</v>
      </c>
      <c r="M9063">
        <v>10</v>
      </c>
      <c r="N9063" s="2">
        <v>5400</v>
      </c>
      <c r="O9063" s="2">
        <v>540</v>
      </c>
      <c r="P9063" s="2">
        <v>4860</v>
      </c>
      <c r="Q9063" s="2">
        <v>3962.32</v>
      </c>
      <c r="R9063" s="2">
        <v>897.68</v>
      </c>
      <c r="S9063" t="s">
        <v>53</v>
      </c>
      <c r="T9063" t="s">
        <v>54</v>
      </c>
      <c r="U9063" t="s">
        <v>55</v>
      </c>
      <c r="V9063" t="s">
        <v>39</v>
      </c>
      <c r="W9063" t="s">
        <v>124</v>
      </c>
      <c r="X9063" t="s">
        <v>41</v>
      </c>
      <c r="Y9063" t="s">
        <v>56</v>
      </c>
      <c r="Z9063" t="s">
        <v>43</v>
      </c>
      <c r="AA9063" t="s">
        <v>44</v>
      </c>
      <c r="AB9063" t="s">
        <v>44</v>
      </c>
    </row>
    <row r="9064" spans="1:28" x14ac:dyDescent="0.25">
      <c r="A9064" t="s">
        <v>14101</v>
      </c>
      <c r="B9064" s="1">
        <v>46024</v>
      </c>
      <c r="C9064" t="s">
        <v>5795</v>
      </c>
      <c r="D9064" t="s">
        <v>5796</v>
      </c>
      <c r="E9064">
        <v>48</v>
      </c>
      <c r="F9064" t="s">
        <v>48</v>
      </c>
      <c r="G9064" t="s">
        <v>298</v>
      </c>
      <c r="H9064" t="s">
        <v>299</v>
      </c>
      <c r="I9064" t="s">
        <v>103</v>
      </c>
      <c r="J9064" t="s">
        <v>104</v>
      </c>
      <c r="K9064">
        <v>1</v>
      </c>
      <c r="L9064" s="2">
        <v>700</v>
      </c>
      <c r="M9064">
        <v>10</v>
      </c>
      <c r="N9064" s="2">
        <v>700</v>
      </c>
      <c r="O9064" s="2">
        <v>70</v>
      </c>
      <c r="P9064" s="2">
        <v>630</v>
      </c>
      <c r="Q9064" s="2">
        <v>429.83</v>
      </c>
      <c r="R9064" s="2">
        <v>200.17</v>
      </c>
      <c r="S9064" t="s">
        <v>53</v>
      </c>
      <c r="T9064" t="s">
        <v>65</v>
      </c>
      <c r="U9064" t="s">
        <v>65</v>
      </c>
      <c r="V9064" t="s">
        <v>39</v>
      </c>
      <c r="W9064" t="s">
        <v>66</v>
      </c>
      <c r="X9064" t="s">
        <v>41</v>
      </c>
      <c r="Y9064" t="s">
        <v>56</v>
      </c>
      <c r="Z9064" t="s">
        <v>43</v>
      </c>
      <c r="AA9064" t="s">
        <v>44</v>
      </c>
      <c r="AB9064" t="s">
        <v>44</v>
      </c>
    </row>
    <row r="9065" spans="1:28" x14ac:dyDescent="0.25">
      <c r="A9065" t="s">
        <v>14102</v>
      </c>
      <c r="B9065" s="1">
        <v>46024</v>
      </c>
      <c r="C9065" t="s">
        <v>13663</v>
      </c>
      <c r="D9065" t="s">
        <v>13664</v>
      </c>
      <c r="E9065">
        <v>40</v>
      </c>
      <c r="F9065" t="s">
        <v>31</v>
      </c>
      <c r="G9065" t="s">
        <v>344</v>
      </c>
      <c r="H9065" t="s">
        <v>345</v>
      </c>
      <c r="I9065" t="s">
        <v>34</v>
      </c>
      <c r="J9065" t="s">
        <v>121</v>
      </c>
      <c r="K9065">
        <v>3</v>
      </c>
      <c r="L9065" s="2">
        <v>1600</v>
      </c>
      <c r="M9065">
        <v>0</v>
      </c>
      <c r="N9065" s="2">
        <v>4800</v>
      </c>
      <c r="O9065" s="2">
        <v>0</v>
      </c>
      <c r="P9065" s="2">
        <v>4800</v>
      </c>
      <c r="Q9065" s="2">
        <v>3911.19</v>
      </c>
      <c r="R9065" s="2">
        <v>888.81</v>
      </c>
      <c r="S9065" t="s">
        <v>36</v>
      </c>
      <c r="T9065" t="s">
        <v>398</v>
      </c>
      <c r="U9065" t="s">
        <v>399</v>
      </c>
      <c r="V9065" t="s">
        <v>39</v>
      </c>
      <c r="W9065" t="s">
        <v>124</v>
      </c>
      <c r="X9065" t="s">
        <v>67</v>
      </c>
      <c r="Y9065" t="s">
        <v>56</v>
      </c>
      <c r="Z9065" t="s">
        <v>43</v>
      </c>
      <c r="AA9065" t="s">
        <v>44</v>
      </c>
      <c r="AB9065" t="s">
        <v>44</v>
      </c>
    </row>
    <row r="9066" spans="1:28" x14ac:dyDescent="0.25">
      <c r="A9066" t="s">
        <v>14103</v>
      </c>
      <c r="B9066" s="1">
        <v>46024</v>
      </c>
      <c r="C9066" t="s">
        <v>10504</v>
      </c>
      <c r="D9066" t="s">
        <v>10505</v>
      </c>
      <c r="E9066">
        <v>41</v>
      </c>
      <c r="F9066" t="s">
        <v>48</v>
      </c>
      <c r="G9066" t="s">
        <v>243</v>
      </c>
      <c r="H9066" t="s">
        <v>244</v>
      </c>
      <c r="I9066" t="s">
        <v>103</v>
      </c>
      <c r="J9066" t="s">
        <v>104</v>
      </c>
      <c r="K9066">
        <v>2</v>
      </c>
      <c r="L9066" s="2">
        <v>450</v>
      </c>
      <c r="M9066">
        <v>5</v>
      </c>
      <c r="N9066" s="2">
        <v>900</v>
      </c>
      <c r="O9066" s="2">
        <v>45</v>
      </c>
      <c r="P9066" s="2">
        <v>855</v>
      </c>
      <c r="Q9066" s="2">
        <v>520.29</v>
      </c>
      <c r="R9066" s="2">
        <v>334.71</v>
      </c>
      <c r="S9066" t="s">
        <v>53</v>
      </c>
      <c r="T9066" t="s">
        <v>578</v>
      </c>
      <c r="U9066" t="s">
        <v>579</v>
      </c>
      <c r="V9066" t="s">
        <v>39</v>
      </c>
      <c r="W9066" t="s">
        <v>40</v>
      </c>
      <c r="X9066" t="s">
        <v>97</v>
      </c>
      <c r="Y9066" t="s">
        <v>56</v>
      </c>
      <c r="Z9066" t="s">
        <v>43</v>
      </c>
      <c r="AA9066" t="s">
        <v>68</v>
      </c>
      <c r="AB9066" t="s">
        <v>44</v>
      </c>
    </row>
    <row r="9067" spans="1:28" x14ac:dyDescent="0.25">
      <c r="A9067" t="s">
        <v>14104</v>
      </c>
      <c r="B9067" s="1">
        <v>46025</v>
      </c>
      <c r="C9067" t="s">
        <v>9365</v>
      </c>
      <c r="D9067" t="s">
        <v>9366</v>
      </c>
      <c r="E9067">
        <v>28</v>
      </c>
      <c r="F9067" t="s">
        <v>111</v>
      </c>
      <c r="G9067" t="s">
        <v>366</v>
      </c>
      <c r="H9067" t="s">
        <v>367</v>
      </c>
      <c r="I9067" t="s">
        <v>34</v>
      </c>
      <c r="J9067" t="s">
        <v>130</v>
      </c>
      <c r="K9067">
        <v>2</v>
      </c>
      <c r="L9067" s="2">
        <v>14500</v>
      </c>
      <c r="M9067">
        <v>10</v>
      </c>
      <c r="N9067" s="2">
        <v>29000</v>
      </c>
      <c r="O9067" s="2">
        <v>2900</v>
      </c>
      <c r="P9067" s="2">
        <v>26100</v>
      </c>
      <c r="Q9067" s="2">
        <v>19912.259999999998</v>
      </c>
      <c r="R9067" s="2">
        <v>6187.74</v>
      </c>
      <c r="S9067" t="s">
        <v>53</v>
      </c>
      <c r="T9067" t="s">
        <v>398</v>
      </c>
      <c r="U9067" t="s">
        <v>399</v>
      </c>
      <c r="V9067" t="s">
        <v>39</v>
      </c>
      <c r="W9067" t="s">
        <v>124</v>
      </c>
      <c r="X9067" t="s">
        <v>41</v>
      </c>
      <c r="Y9067" t="s">
        <v>56</v>
      </c>
      <c r="Z9067" t="s">
        <v>43</v>
      </c>
      <c r="AA9067" t="s">
        <v>44</v>
      </c>
      <c r="AB9067" t="s">
        <v>44</v>
      </c>
    </row>
    <row r="9068" spans="1:28" x14ac:dyDescent="0.25">
      <c r="A9068" t="s">
        <v>14105</v>
      </c>
      <c r="B9068" s="1">
        <v>46025</v>
      </c>
      <c r="C9068" t="s">
        <v>4667</v>
      </c>
      <c r="D9068" t="s">
        <v>4668</v>
      </c>
      <c r="E9068">
        <v>20</v>
      </c>
      <c r="F9068" t="s">
        <v>48</v>
      </c>
      <c r="G9068" t="s">
        <v>188</v>
      </c>
      <c r="H9068" t="s">
        <v>189</v>
      </c>
      <c r="I9068" t="s">
        <v>34</v>
      </c>
      <c r="J9068" t="s">
        <v>190</v>
      </c>
      <c r="K9068">
        <v>1</v>
      </c>
      <c r="L9068" s="2">
        <v>1800</v>
      </c>
      <c r="M9068">
        <v>10</v>
      </c>
      <c r="N9068" s="2">
        <v>1800</v>
      </c>
      <c r="O9068" s="2">
        <v>180</v>
      </c>
      <c r="P9068" s="2">
        <v>1620</v>
      </c>
      <c r="Q9068" s="2">
        <v>1269.95</v>
      </c>
      <c r="R9068" s="2">
        <v>350.05</v>
      </c>
      <c r="S9068" t="s">
        <v>64</v>
      </c>
      <c r="T9068" t="s">
        <v>178</v>
      </c>
      <c r="U9068" t="s">
        <v>154</v>
      </c>
      <c r="V9068" t="s">
        <v>39</v>
      </c>
      <c r="W9068" t="s">
        <v>92</v>
      </c>
      <c r="X9068" t="s">
        <v>67</v>
      </c>
      <c r="Y9068" t="s">
        <v>56</v>
      </c>
      <c r="Z9068" t="s">
        <v>43</v>
      </c>
      <c r="AA9068" t="s">
        <v>44</v>
      </c>
      <c r="AB9068" t="s">
        <v>44</v>
      </c>
    </row>
    <row r="9069" spans="1:28" x14ac:dyDescent="0.25">
      <c r="A9069" t="s">
        <v>14106</v>
      </c>
      <c r="B9069" s="1">
        <v>46025</v>
      </c>
      <c r="C9069" t="s">
        <v>94</v>
      </c>
      <c r="D9069" t="s">
        <v>95</v>
      </c>
      <c r="E9069">
        <v>24</v>
      </c>
      <c r="F9069" t="s">
        <v>31</v>
      </c>
      <c r="G9069" t="s">
        <v>238</v>
      </c>
      <c r="H9069" t="s">
        <v>239</v>
      </c>
      <c r="I9069" t="s">
        <v>62</v>
      </c>
      <c r="J9069" t="s">
        <v>63</v>
      </c>
      <c r="K9069">
        <v>3</v>
      </c>
      <c r="L9069" s="2">
        <v>6500</v>
      </c>
      <c r="M9069">
        <v>25</v>
      </c>
      <c r="N9069" s="2">
        <v>19500</v>
      </c>
      <c r="O9069" s="2">
        <v>4875</v>
      </c>
      <c r="P9069" s="2">
        <v>14625</v>
      </c>
      <c r="Q9069" s="2">
        <v>10200.9</v>
      </c>
      <c r="R9069" s="2">
        <v>4424.1000000000004</v>
      </c>
      <c r="S9069" t="s">
        <v>53</v>
      </c>
      <c r="T9069" t="s">
        <v>398</v>
      </c>
      <c r="U9069" t="s">
        <v>399</v>
      </c>
      <c r="V9069" t="s">
        <v>39</v>
      </c>
      <c r="W9069" t="s">
        <v>137</v>
      </c>
      <c r="X9069" t="s">
        <v>97</v>
      </c>
      <c r="Y9069" t="s">
        <v>56</v>
      </c>
      <c r="Z9069" t="s">
        <v>43</v>
      </c>
      <c r="AA9069" t="s">
        <v>44</v>
      </c>
      <c r="AB9069" t="s">
        <v>44</v>
      </c>
    </row>
    <row r="9070" spans="1:28" x14ac:dyDescent="0.25">
      <c r="A9070" t="s">
        <v>14107</v>
      </c>
      <c r="B9070" s="1">
        <v>46025</v>
      </c>
      <c r="C9070" t="s">
        <v>3651</v>
      </c>
      <c r="D9070" t="s">
        <v>3652</v>
      </c>
      <c r="E9070">
        <v>39</v>
      </c>
      <c r="F9070" t="s">
        <v>111</v>
      </c>
      <c r="G9070" t="s">
        <v>273</v>
      </c>
      <c r="H9070" t="s">
        <v>274</v>
      </c>
      <c r="I9070" t="s">
        <v>51</v>
      </c>
      <c r="J9070" t="s">
        <v>52</v>
      </c>
      <c r="K9070">
        <v>3</v>
      </c>
      <c r="L9070" s="2">
        <v>250</v>
      </c>
      <c r="M9070">
        <v>5</v>
      </c>
      <c r="N9070" s="2">
        <v>750</v>
      </c>
      <c r="O9070" s="2">
        <v>37.5</v>
      </c>
      <c r="P9070" s="2">
        <v>712.5</v>
      </c>
      <c r="Q9070" s="2">
        <v>581.6</v>
      </c>
      <c r="R9070" s="2">
        <v>130.9</v>
      </c>
      <c r="S9070" t="s">
        <v>53</v>
      </c>
      <c r="T9070" t="s">
        <v>37</v>
      </c>
      <c r="U9070" t="s">
        <v>38</v>
      </c>
      <c r="V9070" t="s">
        <v>39</v>
      </c>
      <c r="W9070" t="s">
        <v>124</v>
      </c>
      <c r="X9070" t="s">
        <v>97</v>
      </c>
      <c r="Y9070" t="s">
        <v>56</v>
      </c>
      <c r="Z9070" t="s">
        <v>144</v>
      </c>
      <c r="AA9070" t="s">
        <v>44</v>
      </c>
      <c r="AB9070" t="s">
        <v>44</v>
      </c>
    </row>
    <row r="9071" spans="1:28" x14ac:dyDescent="0.25">
      <c r="A9071" t="s">
        <v>14108</v>
      </c>
      <c r="B9071" s="1">
        <v>46025</v>
      </c>
      <c r="C9071" t="s">
        <v>5122</v>
      </c>
      <c r="D9071" t="s">
        <v>5123</v>
      </c>
      <c r="E9071">
        <v>19</v>
      </c>
      <c r="F9071" t="s">
        <v>48</v>
      </c>
      <c r="G9071" t="s">
        <v>88</v>
      </c>
      <c r="H9071" t="s">
        <v>89</v>
      </c>
      <c r="I9071" t="s">
        <v>62</v>
      </c>
      <c r="J9071" t="s">
        <v>63</v>
      </c>
      <c r="K9071">
        <v>2</v>
      </c>
      <c r="L9071" s="2">
        <v>4200</v>
      </c>
      <c r="M9071">
        <v>5</v>
      </c>
      <c r="N9071" s="2">
        <v>8400</v>
      </c>
      <c r="O9071" s="2">
        <v>420</v>
      </c>
      <c r="P9071" s="2">
        <v>7980</v>
      </c>
      <c r="Q9071" s="2">
        <v>6462.95</v>
      </c>
      <c r="R9071" s="2">
        <v>1517.05</v>
      </c>
      <c r="S9071" t="s">
        <v>64</v>
      </c>
      <c r="T9071" t="s">
        <v>105</v>
      </c>
      <c r="U9071" t="s">
        <v>106</v>
      </c>
      <c r="V9071" t="s">
        <v>39</v>
      </c>
      <c r="W9071" t="s">
        <v>83</v>
      </c>
      <c r="X9071" t="s">
        <v>41</v>
      </c>
      <c r="Y9071" t="s">
        <v>56</v>
      </c>
      <c r="Z9071" t="s">
        <v>43</v>
      </c>
      <c r="AA9071" t="s">
        <v>44</v>
      </c>
      <c r="AB9071" t="s">
        <v>44</v>
      </c>
    </row>
    <row r="9072" spans="1:28" x14ac:dyDescent="0.25">
      <c r="A9072" t="s">
        <v>14109</v>
      </c>
      <c r="B9072" s="1">
        <v>46025</v>
      </c>
      <c r="C9072" t="s">
        <v>382</v>
      </c>
      <c r="D9072" t="s">
        <v>383</v>
      </c>
      <c r="E9072">
        <v>28</v>
      </c>
      <c r="F9072" t="s">
        <v>31</v>
      </c>
      <c r="G9072" t="s">
        <v>148</v>
      </c>
      <c r="H9072" t="s">
        <v>149</v>
      </c>
      <c r="I9072" t="s">
        <v>74</v>
      </c>
      <c r="J9072" t="s">
        <v>130</v>
      </c>
      <c r="K9072">
        <v>1</v>
      </c>
      <c r="L9072" s="2">
        <v>3500</v>
      </c>
      <c r="M9072">
        <v>10</v>
      </c>
      <c r="N9072" s="2">
        <v>3500</v>
      </c>
      <c r="O9072" s="2">
        <v>350</v>
      </c>
      <c r="P9072" s="2">
        <v>3150</v>
      </c>
      <c r="Q9072" s="2">
        <v>1830.68</v>
      </c>
      <c r="R9072" s="2">
        <v>1319.32</v>
      </c>
      <c r="S9072" t="s">
        <v>64</v>
      </c>
      <c r="T9072" t="s">
        <v>263</v>
      </c>
      <c r="U9072" t="s">
        <v>91</v>
      </c>
      <c r="V9072" t="s">
        <v>39</v>
      </c>
      <c r="W9072" t="s">
        <v>92</v>
      </c>
      <c r="X9072" t="s">
        <v>41</v>
      </c>
      <c r="Y9072" t="s">
        <v>56</v>
      </c>
      <c r="Z9072" t="s">
        <v>43</v>
      </c>
      <c r="AA9072" t="s">
        <v>68</v>
      </c>
      <c r="AB9072" t="s">
        <v>44</v>
      </c>
    </row>
    <row r="9073" spans="1:28" x14ac:dyDescent="0.25">
      <c r="A9073" t="s">
        <v>14110</v>
      </c>
      <c r="B9073" s="1">
        <v>46025</v>
      </c>
      <c r="C9073" t="s">
        <v>2452</v>
      </c>
      <c r="D9073" t="s">
        <v>2453</v>
      </c>
      <c r="E9073">
        <v>36</v>
      </c>
      <c r="F9073" t="s">
        <v>48</v>
      </c>
      <c r="G9073" t="s">
        <v>318</v>
      </c>
      <c r="H9073" t="s">
        <v>319</v>
      </c>
      <c r="I9073" t="s">
        <v>34</v>
      </c>
      <c r="J9073" t="s">
        <v>190</v>
      </c>
      <c r="K9073">
        <v>2</v>
      </c>
      <c r="L9073" s="2">
        <v>2500</v>
      </c>
      <c r="M9073">
        <v>15</v>
      </c>
      <c r="N9073" s="2">
        <v>5000</v>
      </c>
      <c r="O9073" s="2">
        <v>750</v>
      </c>
      <c r="P9073" s="2">
        <v>4250</v>
      </c>
      <c r="Q9073" s="2">
        <v>2380.69</v>
      </c>
      <c r="R9073" s="2">
        <v>1869.31</v>
      </c>
      <c r="S9073" t="s">
        <v>53</v>
      </c>
      <c r="T9073" t="s">
        <v>398</v>
      </c>
      <c r="U9073" t="s">
        <v>399</v>
      </c>
      <c r="V9073" t="s">
        <v>39</v>
      </c>
      <c r="W9073" t="s">
        <v>137</v>
      </c>
      <c r="X9073" t="s">
        <v>41</v>
      </c>
      <c r="Y9073" t="s">
        <v>56</v>
      </c>
      <c r="Z9073" t="s">
        <v>43</v>
      </c>
      <c r="AA9073" t="s">
        <v>44</v>
      </c>
      <c r="AB9073" t="s">
        <v>44</v>
      </c>
    </row>
    <row r="9074" spans="1:28" x14ac:dyDescent="0.25">
      <c r="A9074" t="s">
        <v>14111</v>
      </c>
      <c r="B9074" s="1">
        <v>46025</v>
      </c>
      <c r="C9074" t="s">
        <v>10458</v>
      </c>
      <c r="D9074" t="s">
        <v>10459</v>
      </c>
      <c r="E9074">
        <v>31</v>
      </c>
      <c r="F9074" t="s">
        <v>48</v>
      </c>
      <c r="G9074" t="s">
        <v>227</v>
      </c>
      <c r="H9074" t="s">
        <v>228</v>
      </c>
      <c r="I9074" t="s">
        <v>74</v>
      </c>
      <c r="J9074" t="s">
        <v>75</v>
      </c>
      <c r="K9074">
        <v>1</v>
      </c>
      <c r="L9074" s="2">
        <v>1400</v>
      </c>
      <c r="M9074">
        <v>15</v>
      </c>
      <c r="N9074" s="2">
        <v>1400</v>
      </c>
      <c r="O9074" s="2">
        <v>210</v>
      </c>
      <c r="P9074" s="2">
        <v>1190</v>
      </c>
      <c r="Q9074" s="2">
        <v>933.69</v>
      </c>
      <c r="R9074" s="2">
        <v>256.31</v>
      </c>
      <c r="S9074" t="s">
        <v>64</v>
      </c>
      <c r="T9074" t="s">
        <v>96</v>
      </c>
      <c r="U9074" t="s">
        <v>96</v>
      </c>
      <c r="V9074" t="s">
        <v>39</v>
      </c>
      <c r="W9074" t="s">
        <v>66</v>
      </c>
      <c r="X9074" t="s">
        <v>41</v>
      </c>
      <c r="Y9074" t="s">
        <v>56</v>
      </c>
      <c r="Z9074" t="s">
        <v>43</v>
      </c>
      <c r="AA9074" t="s">
        <v>44</v>
      </c>
      <c r="AB9074" t="s">
        <v>44</v>
      </c>
    </row>
    <row r="9075" spans="1:28" x14ac:dyDescent="0.25">
      <c r="A9075" t="s">
        <v>14112</v>
      </c>
      <c r="B9075" s="1">
        <v>46025</v>
      </c>
      <c r="C9075" t="s">
        <v>373</v>
      </c>
      <c r="D9075" t="s">
        <v>374</v>
      </c>
      <c r="E9075">
        <v>49</v>
      </c>
      <c r="F9075" t="s">
        <v>111</v>
      </c>
      <c r="G9075" t="s">
        <v>188</v>
      </c>
      <c r="H9075" t="s">
        <v>189</v>
      </c>
      <c r="I9075" t="s">
        <v>34</v>
      </c>
      <c r="J9075" t="s">
        <v>190</v>
      </c>
      <c r="K9075">
        <v>3</v>
      </c>
      <c r="L9075" s="2">
        <v>1800</v>
      </c>
      <c r="M9075">
        <v>0</v>
      </c>
      <c r="N9075" s="2">
        <v>5400</v>
      </c>
      <c r="O9075" s="2">
        <v>0</v>
      </c>
      <c r="P9075" s="2">
        <v>5400</v>
      </c>
      <c r="Q9075" s="2">
        <v>3983.71</v>
      </c>
      <c r="R9075" s="2">
        <v>1416.29</v>
      </c>
      <c r="S9075" t="s">
        <v>53</v>
      </c>
      <c r="T9075" t="s">
        <v>96</v>
      </c>
      <c r="U9075" t="s">
        <v>96</v>
      </c>
      <c r="V9075" t="s">
        <v>39</v>
      </c>
      <c r="W9075" t="s">
        <v>40</v>
      </c>
      <c r="X9075" t="s">
        <v>41</v>
      </c>
      <c r="Y9075" t="s">
        <v>56</v>
      </c>
      <c r="Z9075" t="s">
        <v>43</v>
      </c>
      <c r="AA9075" t="s">
        <v>44</v>
      </c>
      <c r="AB9075" t="s">
        <v>44</v>
      </c>
    </row>
    <row r="9076" spans="1:28" x14ac:dyDescent="0.25">
      <c r="A9076" t="s">
        <v>14113</v>
      </c>
      <c r="B9076" s="1">
        <v>46025</v>
      </c>
      <c r="C9076" t="s">
        <v>3356</v>
      </c>
      <c r="D9076" t="s">
        <v>3357</v>
      </c>
      <c r="E9076">
        <v>19</v>
      </c>
      <c r="F9076" t="s">
        <v>48</v>
      </c>
      <c r="G9076" t="s">
        <v>72</v>
      </c>
      <c r="H9076" t="s">
        <v>73</v>
      </c>
      <c r="I9076" t="s">
        <v>74</v>
      </c>
      <c r="J9076" t="s">
        <v>75</v>
      </c>
      <c r="K9076">
        <v>1</v>
      </c>
      <c r="L9076" s="2">
        <v>2200</v>
      </c>
      <c r="M9076">
        <v>0</v>
      </c>
      <c r="N9076" s="2">
        <v>2200</v>
      </c>
      <c r="O9076" s="2">
        <v>0</v>
      </c>
      <c r="P9076" s="2">
        <v>2200</v>
      </c>
      <c r="Q9076" s="2">
        <v>1751.79</v>
      </c>
      <c r="R9076" s="2">
        <v>448.21</v>
      </c>
      <c r="S9076" t="s">
        <v>64</v>
      </c>
      <c r="T9076" t="s">
        <v>290</v>
      </c>
      <c r="U9076" t="s">
        <v>291</v>
      </c>
      <c r="V9076" t="s">
        <v>39</v>
      </c>
      <c r="W9076" t="s">
        <v>40</v>
      </c>
      <c r="X9076" t="s">
        <v>97</v>
      </c>
      <c r="Y9076" t="s">
        <v>56</v>
      </c>
      <c r="Z9076" t="s">
        <v>43</v>
      </c>
      <c r="AA9076" t="s">
        <v>68</v>
      </c>
      <c r="AB9076" t="s">
        <v>44</v>
      </c>
    </row>
    <row r="9077" spans="1:28" x14ac:dyDescent="0.25">
      <c r="A9077" t="s">
        <v>14114</v>
      </c>
      <c r="B9077" s="1">
        <v>46025</v>
      </c>
      <c r="C9077" t="s">
        <v>4285</v>
      </c>
      <c r="D9077" t="s">
        <v>4286</v>
      </c>
      <c r="E9077">
        <v>59</v>
      </c>
      <c r="F9077" t="s">
        <v>31</v>
      </c>
      <c r="G9077" t="s">
        <v>280</v>
      </c>
      <c r="H9077" t="s">
        <v>281</v>
      </c>
      <c r="I9077" t="s">
        <v>62</v>
      </c>
      <c r="J9077" t="s">
        <v>190</v>
      </c>
      <c r="K9077">
        <v>6</v>
      </c>
      <c r="L9077" s="2">
        <v>700</v>
      </c>
      <c r="M9077">
        <v>15</v>
      </c>
      <c r="N9077" s="2">
        <v>4200</v>
      </c>
      <c r="O9077" s="2">
        <v>630</v>
      </c>
      <c r="P9077" s="2">
        <v>3570</v>
      </c>
      <c r="Q9077" s="2">
        <v>2454.5300000000002</v>
      </c>
      <c r="R9077" s="2">
        <v>1115.47</v>
      </c>
      <c r="S9077" t="s">
        <v>53</v>
      </c>
      <c r="T9077" t="s">
        <v>163</v>
      </c>
      <c r="U9077" t="s">
        <v>164</v>
      </c>
      <c r="V9077" t="s">
        <v>39</v>
      </c>
      <c r="W9077" t="s">
        <v>66</v>
      </c>
      <c r="X9077" t="s">
        <v>41</v>
      </c>
      <c r="Y9077" t="s">
        <v>56</v>
      </c>
      <c r="Z9077" t="s">
        <v>43</v>
      </c>
      <c r="AA9077" t="s">
        <v>44</v>
      </c>
      <c r="AB9077" t="s">
        <v>44</v>
      </c>
    </row>
    <row r="9078" spans="1:28" x14ac:dyDescent="0.25">
      <c r="A9078" t="s">
        <v>14115</v>
      </c>
      <c r="B9078" s="1">
        <v>46025</v>
      </c>
      <c r="C9078" t="s">
        <v>7080</v>
      </c>
      <c r="D9078" t="s">
        <v>7081</v>
      </c>
      <c r="E9078">
        <v>40</v>
      </c>
      <c r="F9078" t="s">
        <v>31</v>
      </c>
      <c r="G9078" t="s">
        <v>344</v>
      </c>
      <c r="H9078" t="s">
        <v>345</v>
      </c>
      <c r="I9078" t="s">
        <v>34</v>
      </c>
      <c r="J9078" t="s">
        <v>121</v>
      </c>
      <c r="K9078">
        <v>1</v>
      </c>
      <c r="L9078" s="2">
        <v>1600</v>
      </c>
      <c r="M9078">
        <v>5</v>
      </c>
      <c r="N9078" s="2">
        <v>1600</v>
      </c>
      <c r="O9078" s="2">
        <v>80</v>
      </c>
      <c r="P9078" s="2">
        <v>1520</v>
      </c>
      <c r="Q9078" s="2">
        <v>1028.5999999999999</v>
      </c>
      <c r="R9078" s="2">
        <v>491.4</v>
      </c>
      <c r="S9078" t="s">
        <v>64</v>
      </c>
      <c r="T9078" t="s">
        <v>153</v>
      </c>
      <c r="U9078" t="s">
        <v>154</v>
      </c>
      <c r="V9078" t="s">
        <v>39</v>
      </c>
      <c r="W9078" t="s">
        <v>124</v>
      </c>
      <c r="X9078" t="s">
        <v>41</v>
      </c>
      <c r="Y9078" t="s">
        <v>56</v>
      </c>
      <c r="Z9078" t="s">
        <v>223</v>
      </c>
      <c r="AA9078" t="s">
        <v>44</v>
      </c>
      <c r="AB9078" t="s">
        <v>44</v>
      </c>
    </row>
    <row r="9079" spans="1:28" x14ac:dyDescent="0.25">
      <c r="A9079" t="s">
        <v>14116</v>
      </c>
      <c r="B9079" s="1">
        <v>46026</v>
      </c>
      <c r="C9079" t="s">
        <v>4251</v>
      </c>
      <c r="D9079" t="s">
        <v>4252</v>
      </c>
      <c r="E9079">
        <v>53</v>
      </c>
      <c r="F9079" t="s">
        <v>48</v>
      </c>
      <c r="G9079" t="s">
        <v>72</v>
      </c>
      <c r="H9079" t="s">
        <v>73</v>
      </c>
      <c r="I9079" t="s">
        <v>74</v>
      </c>
      <c r="J9079" t="s">
        <v>75</v>
      </c>
      <c r="K9079">
        <v>1</v>
      </c>
      <c r="L9079" s="2">
        <v>2200</v>
      </c>
      <c r="M9079">
        <v>10</v>
      </c>
      <c r="N9079" s="2">
        <v>2200</v>
      </c>
      <c r="O9079" s="2">
        <v>220</v>
      </c>
      <c r="P9079" s="2">
        <v>1980</v>
      </c>
      <c r="Q9079" s="2">
        <v>1587.68</v>
      </c>
      <c r="R9079" s="2">
        <v>392.32</v>
      </c>
      <c r="S9079" t="s">
        <v>64</v>
      </c>
      <c r="T9079" t="s">
        <v>76</v>
      </c>
      <c r="U9079" t="s">
        <v>77</v>
      </c>
      <c r="V9079" t="s">
        <v>39</v>
      </c>
      <c r="W9079" t="s">
        <v>83</v>
      </c>
      <c r="X9079" t="s">
        <v>41</v>
      </c>
      <c r="Y9079" t="s">
        <v>42</v>
      </c>
      <c r="Z9079" t="s">
        <v>43</v>
      </c>
      <c r="AA9079" t="s">
        <v>44</v>
      </c>
      <c r="AB9079" t="s">
        <v>44</v>
      </c>
    </row>
    <row r="9080" spans="1:28" x14ac:dyDescent="0.25">
      <c r="A9080" t="s">
        <v>14117</v>
      </c>
      <c r="B9080" s="1">
        <v>46026</v>
      </c>
      <c r="C9080" t="s">
        <v>2007</v>
      </c>
      <c r="D9080" t="s">
        <v>2008</v>
      </c>
      <c r="E9080">
        <v>55</v>
      </c>
      <c r="F9080" t="s">
        <v>111</v>
      </c>
      <c r="G9080" t="s">
        <v>49</v>
      </c>
      <c r="H9080" t="s">
        <v>50</v>
      </c>
      <c r="I9080" t="s">
        <v>51</v>
      </c>
      <c r="J9080" t="s">
        <v>52</v>
      </c>
      <c r="K9080">
        <v>3</v>
      </c>
      <c r="L9080" s="2">
        <v>500</v>
      </c>
      <c r="M9080">
        <v>0</v>
      </c>
      <c r="N9080" s="2">
        <v>1500</v>
      </c>
      <c r="O9080" s="2">
        <v>0</v>
      </c>
      <c r="P9080" s="2">
        <v>1500</v>
      </c>
      <c r="Q9080" s="2">
        <v>1118.48</v>
      </c>
      <c r="R9080" s="2">
        <v>381.52</v>
      </c>
      <c r="S9080" t="s">
        <v>53</v>
      </c>
      <c r="T9080" t="s">
        <v>263</v>
      </c>
      <c r="U9080" t="s">
        <v>91</v>
      </c>
      <c r="V9080" t="s">
        <v>39</v>
      </c>
      <c r="W9080" t="s">
        <v>83</v>
      </c>
      <c r="X9080" t="s">
        <v>97</v>
      </c>
      <c r="Y9080" t="s">
        <v>56</v>
      </c>
      <c r="Z9080" t="s">
        <v>43</v>
      </c>
      <c r="AA9080" t="s">
        <v>44</v>
      </c>
      <c r="AB9080" t="s">
        <v>44</v>
      </c>
    </row>
    <row r="9081" spans="1:28" x14ac:dyDescent="0.25">
      <c r="A9081" t="s">
        <v>14118</v>
      </c>
      <c r="B9081" s="1">
        <v>46026</v>
      </c>
      <c r="C9081" t="s">
        <v>4887</v>
      </c>
      <c r="D9081" t="s">
        <v>4888</v>
      </c>
      <c r="E9081">
        <v>25</v>
      </c>
      <c r="F9081" t="s">
        <v>48</v>
      </c>
      <c r="G9081" t="s">
        <v>212</v>
      </c>
      <c r="H9081" t="s">
        <v>213</v>
      </c>
      <c r="I9081" t="s">
        <v>51</v>
      </c>
      <c r="J9081" t="s">
        <v>52</v>
      </c>
      <c r="K9081">
        <v>1</v>
      </c>
      <c r="L9081" s="2">
        <v>400</v>
      </c>
      <c r="M9081">
        <v>0</v>
      </c>
      <c r="N9081" s="2">
        <v>400</v>
      </c>
      <c r="O9081" s="2">
        <v>0</v>
      </c>
      <c r="P9081" s="2">
        <v>400</v>
      </c>
      <c r="Q9081" s="2">
        <v>310.19</v>
      </c>
      <c r="R9081" s="2">
        <v>89.81</v>
      </c>
      <c r="S9081" t="s">
        <v>53</v>
      </c>
      <c r="T9081" t="s">
        <v>65</v>
      </c>
      <c r="U9081" t="s">
        <v>65</v>
      </c>
      <c r="V9081" t="s">
        <v>39</v>
      </c>
      <c r="W9081" t="s">
        <v>40</v>
      </c>
      <c r="X9081" t="s">
        <v>67</v>
      </c>
      <c r="Y9081" t="s">
        <v>56</v>
      </c>
      <c r="Z9081" t="s">
        <v>223</v>
      </c>
      <c r="AA9081" t="s">
        <v>44</v>
      </c>
      <c r="AB9081" t="s">
        <v>44</v>
      </c>
    </row>
    <row r="9082" spans="1:28" x14ac:dyDescent="0.25">
      <c r="A9082" t="s">
        <v>14119</v>
      </c>
      <c r="B9082" s="1">
        <v>46026</v>
      </c>
      <c r="C9082" t="s">
        <v>4979</v>
      </c>
      <c r="D9082" t="s">
        <v>4980</v>
      </c>
      <c r="E9082">
        <v>50</v>
      </c>
      <c r="F9082" t="s">
        <v>111</v>
      </c>
      <c r="G9082" t="s">
        <v>148</v>
      </c>
      <c r="H9082" t="s">
        <v>149</v>
      </c>
      <c r="I9082" t="s">
        <v>74</v>
      </c>
      <c r="J9082" t="s">
        <v>130</v>
      </c>
      <c r="K9082">
        <v>1</v>
      </c>
      <c r="L9082" s="2">
        <v>3500</v>
      </c>
      <c r="M9082">
        <v>10</v>
      </c>
      <c r="N9082" s="2">
        <v>3500</v>
      </c>
      <c r="O9082" s="2">
        <v>350</v>
      </c>
      <c r="P9082" s="2">
        <v>3150</v>
      </c>
      <c r="Q9082" s="2">
        <v>2311</v>
      </c>
      <c r="R9082" s="2">
        <v>839</v>
      </c>
      <c r="S9082" t="s">
        <v>36</v>
      </c>
      <c r="T9082" t="s">
        <v>90</v>
      </c>
      <c r="U9082" t="s">
        <v>91</v>
      </c>
      <c r="V9082" t="s">
        <v>39</v>
      </c>
      <c r="W9082" t="s">
        <v>124</v>
      </c>
      <c r="X9082" t="s">
        <v>97</v>
      </c>
      <c r="Y9082" t="s">
        <v>42</v>
      </c>
      <c r="Z9082" t="s">
        <v>43</v>
      </c>
      <c r="AA9082" t="s">
        <v>44</v>
      </c>
      <c r="AB9082" t="s">
        <v>44</v>
      </c>
    </row>
    <row r="9083" spans="1:28" x14ac:dyDescent="0.25">
      <c r="A9083" t="s">
        <v>14120</v>
      </c>
      <c r="B9083" s="1">
        <v>46026</v>
      </c>
      <c r="C9083" t="s">
        <v>1304</v>
      </c>
      <c r="D9083" t="s">
        <v>1305</v>
      </c>
      <c r="E9083">
        <v>22</v>
      </c>
      <c r="F9083" t="s">
        <v>31</v>
      </c>
      <c r="G9083" t="s">
        <v>88</v>
      </c>
      <c r="H9083" t="s">
        <v>89</v>
      </c>
      <c r="I9083" t="s">
        <v>62</v>
      </c>
      <c r="J9083" t="s">
        <v>63</v>
      </c>
      <c r="K9083">
        <v>3</v>
      </c>
      <c r="L9083" s="2">
        <v>4200</v>
      </c>
      <c r="M9083">
        <v>15</v>
      </c>
      <c r="N9083" s="2">
        <v>12600</v>
      </c>
      <c r="O9083" s="2">
        <v>1890</v>
      </c>
      <c r="P9083" s="2">
        <v>10710</v>
      </c>
      <c r="Q9083" s="2">
        <v>5906.2</v>
      </c>
      <c r="R9083" s="2">
        <v>4803.8</v>
      </c>
      <c r="S9083" t="s">
        <v>53</v>
      </c>
      <c r="T9083" t="s">
        <v>275</v>
      </c>
      <c r="U9083" t="s">
        <v>123</v>
      </c>
      <c r="V9083" t="s">
        <v>39</v>
      </c>
      <c r="W9083" t="s">
        <v>92</v>
      </c>
      <c r="X9083" t="s">
        <v>41</v>
      </c>
      <c r="Y9083" t="s">
        <v>56</v>
      </c>
      <c r="Z9083" t="s">
        <v>43</v>
      </c>
      <c r="AA9083" t="s">
        <v>44</v>
      </c>
      <c r="AB9083" t="s">
        <v>44</v>
      </c>
    </row>
    <row r="9084" spans="1:28" x14ac:dyDescent="0.25">
      <c r="A9084" t="s">
        <v>14121</v>
      </c>
      <c r="B9084" s="1">
        <v>46026</v>
      </c>
      <c r="C9084" t="s">
        <v>8945</v>
      </c>
      <c r="D9084" t="s">
        <v>8946</v>
      </c>
      <c r="E9084">
        <v>34</v>
      </c>
      <c r="F9084" t="s">
        <v>31</v>
      </c>
      <c r="G9084" t="s">
        <v>158</v>
      </c>
      <c r="H9084" t="s">
        <v>159</v>
      </c>
      <c r="I9084" t="s">
        <v>51</v>
      </c>
      <c r="J9084" t="s">
        <v>52</v>
      </c>
      <c r="K9084">
        <v>2</v>
      </c>
      <c r="L9084" s="2">
        <v>650</v>
      </c>
      <c r="M9084">
        <v>5</v>
      </c>
      <c r="N9084" s="2">
        <v>1300</v>
      </c>
      <c r="O9084" s="2">
        <v>65</v>
      </c>
      <c r="P9084" s="2">
        <v>1235</v>
      </c>
      <c r="Q9084" s="2">
        <v>985.93</v>
      </c>
      <c r="R9084" s="2">
        <v>249.07</v>
      </c>
      <c r="S9084" t="s">
        <v>53</v>
      </c>
      <c r="T9084" t="s">
        <v>163</v>
      </c>
      <c r="U9084" t="s">
        <v>164</v>
      </c>
      <c r="V9084" t="s">
        <v>39</v>
      </c>
      <c r="W9084" t="s">
        <v>124</v>
      </c>
      <c r="X9084" t="s">
        <v>41</v>
      </c>
      <c r="Y9084" t="s">
        <v>56</v>
      </c>
      <c r="Z9084" t="s">
        <v>107</v>
      </c>
      <c r="AA9084" t="s">
        <v>44</v>
      </c>
      <c r="AB9084" t="s">
        <v>44</v>
      </c>
    </row>
    <row r="9085" spans="1:28" x14ac:dyDescent="0.25">
      <c r="A9085" t="s">
        <v>14122</v>
      </c>
      <c r="B9085" s="1">
        <v>46026</v>
      </c>
      <c r="C9085" t="s">
        <v>99</v>
      </c>
      <c r="D9085" t="s">
        <v>100</v>
      </c>
      <c r="E9085">
        <v>57</v>
      </c>
      <c r="F9085" t="s">
        <v>48</v>
      </c>
      <c r="G9085" t="s">
        <v>212</v>
      </c>
      <c r="H9085" t="s">
        <v>213</v>
      </c>
      <c r="I9085" t="s">
        <v>51</v>
      </c>
      <c r="J9085" t="s">
        <v>52</v>
      </c>
      <c r="K9085">
        <v>1</v>
      </c>
      <c r="L9085" s="2">
        <v>400</v>
      </c>
      <c r="M9085">
        <v>0</v>
      </c>
      <c r="N9085" s="2">
        <v>400</v>
      </c>
      <c r="O9085" s="2">
        <v>0</v>
      </c>
      <c r="P9085" s="2">
        <v>400</v>
      </c>
      <c r="Q9085" s="2">
        <v>277.33999999999997</v>
      </c>
      <c r="R9085" s="2">
        <v>122.66</v>
      </c>
      <c r="S9085" t="s">
        <v>53</v>
      </c>
      <c r="T9085" t="s">
        <v>578</v>
      </c>
      <c r="U9085" t="s">
        <v>579</v>
      </c>
      <c r="V9085" t="s">
        <v>39</v>
      </c>
      <c r="W9085" t="s">
        <v>124</v>
      </c>
      <c r="X9085" t="s">
        <v>97</v>
      </c>
      <c r="Y9085" t="s">
        <v>56</v>
      </c>
      <c r="Z9085" t="s">
        <v>43</v>
      </c>
      <c r="AA9085" t="s">
        <v>44</v>
      </c>
      <c r="AB9085" t="s">
        <v>44</v>
      </c>
    </row>
    <row r="9086" spans="1:28" x14ac:dyDescent="0.25">
      <c r="A9086" t="s">
        <v>14123</v>
      </c>
      <c r="B9086" s="1">
        <v>46026</v>
      </c>
      <c r="C9086" t="s">
        <v>14124</v>
      </c>
      <c r="D9086" t="s">
        <v>14125</v>
      </c>
      <c r="E9086">
        <v>31</v>
      </c>
      <c r="F9086" t="s">
        <v>48</v>
      </c>
      <c r="G9086" t="s">
        <v>176</v>
      </c>
      <c r="H9086" t="s">
        <v>177</v>
      </c>
      <c r="I9086" t="s">
        <v>34</v>
      </c>
      <c r="J9086" t="s">
        <v>35</v>
      </c>
      <c r="K9086">
        <v>5</v>
      </c>
      <c r="L9086" s="2">
        <v>6500</v>
      </c>
      <c r="M9086">
        <v>20</v>
      </c>
      <c r="N9086" s="2">
        <v>32500</v>
      </c>
      <c r="O9086" s="2">
        <v>6500</v>
      </c>
      <c r="P9086" s="2">
        <v>26000</v>
      </c>
      <c r="Q9086" s="2">
        <v>19790.36</v>
      </c>
      <c r="R9086" s="2">
        <v>6209.64</v>
      </c>
      <c r="S9086" t="s">
        <v>53</v>
      </c>
      <c r="T9086" t="s">
        <v>407</v>
      </c>
      <c r="U9086" t="s">
        <v>408</v>
      </c>
      <c r="V9086" t="s">
        <v>39</v>
      </c>
      <c r="W9086" t="s">
        <v>66</v>
      </c>
      <c r="X9086" t="s">
        <v>97</v>
      </c>
      <c r="Y9086" t="s">
        <v>42</v>
      </c>
      <c r="Z9086" t="s">
        <v>43</v>
      </c>
      <c r="AA9086" t="s">
        <v>44</v>
      </c>
      <c r="AB9086" t="s">
        <v>44</v>
      </c>
    </row>
    <row r="9087" spans="1:28" x14ac:dyDescent="0.25">
      <c r="A9087" t="s">
        <v>14126</v>
      </c>
      <c r="B9087" s="1">
        <v>46026</v>
      </c>
      <c r="C9087" t="s">
        <v>5916</v>
      </c>
      <c r="D9087" t="s">
        <v>5917</v>
      </c>
      <c r="E9087">
        <v>36</v>
      </c>
      <c r="F9087" t="s">
        <v>48</v>
      </c>
      <c r="G9087" t="s">
        <v>202</v>
      </c>
      <c r="H9087" t="s">
        <v>203</v>
      </c>
      <c r="I9087" t="s">
        <v>103</v>
      </c>
      <c r="J9087" t="s">
        <v>104</v>
      </c>
      <c r="K9087">
        <v>1</v>
      </c>
      <c r="L9087" s="2">
        <v>550</v>
      </c>
      <c r="M9087">
        <v>10</v>
      </c>
      <c r="N9087" s="2">
        <v>550</v>
      </c>
      <c r="O9087" s="2">
        <v>55</v>
      </c>
      <c r="P9087" s="2">
        <v>495</v>
      </c>
      <c r="Q9087" s="2">
        <v>324.20999999999998</v>
      </c>
      <c r="R9087" s="2">
        <v>170.79</v>
      </c>
      <c r="S9087" t="s">
        <v>53</v>
      </c>
      <c r="T9087" t="s">
        <v>114</v>
      </c>
      <c r="U9087" t="s">
        <v>115</v>
      </c>
      <c r="V9087" t="s">
        <v>39</v>
      </c>
      <c r="W9087" t="s">
        <v>137</v>
      </c>
      <c r="X9087" t="s">
        <v>67</v>
      </c>
      <c r="Y9087" t="s">
        <v>56</v>
      </c>
      <c r="Z9087" t="s">
        <v>43</v>
      </c>
      <c r="AA9087" t="s">
        <v>44</v>
      </c>
      <c r="AB9087" t="s">
        <v>44</v>
      </c>
    </row>
    <row r="9088" spans="1:28" x14ac:dyDescent="0.25">
      <c r="A9088" t="s">
        <v>14127</v>
      </c>
      <c r="B9088" s="1">
        <v>46026</v>
      </c>
      <c r="C9088" t="s">
        <v>3977</v>
      </c>
      <c r="D9088" t="s">
        <v>3978</v>
      </c>
      <c r="E9088">
        <v>21</v>
      </c>
      <c r="F9088" t="s">
        <v>111</v>
      </c>
      <c r="G9088" t="s">
        <v>112</v>
      </c>
      <c r="H9088" t="s">
        <v>113</v>
      </c>
      <c r="I9088" t="s">
        <v>103</v>
      </c>
      <c r="J9088" t="s">
        <v>104</v>
      </c>
      <c r="K9088">
        <v>3</v>
      </c>
      <c r="L9088" s="2">
        <v>650</v>
      </c>
      <c r="M9088">
        <v>10</v>
      </c>
      <c r="N9088" s="2">
        <v>1950</v>
      </c>
      <c r="O9088" s="2">
        <v>195</v>
      </c>
      <c r="P9088" s="2">
        <v>1755</v>
      </c>
      <c r="Q9088" s="2">
        <v>1160.1099999999999</v>
      </c>
      <c r="R9088" s="2">
        <v>594.89</v>
      </c>
      <c r="S9088" t="s">
        <v>53</v>
      </c>
      <c r="T9088" t="s">
        <v>153</v>
      </c>
      <c r="U9088" t="s">
        <v>154</v>
      </c>
      <c r="V9088" t="s">
        <v>39</v>
      </c>
      <c r="W9088" t="s">
        <v>40</v>
      </c>
      <c r="X9088" t="s">
        <v>97</v>
      </c>
      <c r="Y9088" t="s">
        <v>56</v>
      </c>
      <c r="Z9088" t="s">
        <v>43</v>
      </c>
      <c r="AA9088" t="s">
        <v>44</v>
      </c>
      <c r="AB9088" t="s">
        <v>44</v>
      </c>
    </row>
    <row r="9089" spans="1:28" x14ac:dyDescent="0.25">
      <c r="A9089" t="s">
        <v>14128</v>
      </c>
      <c r="B9089" s="1">
        <v>46026</v>
      </c>
      <c r="C9089" t="s">
        <v>5695</v>
      </c>
      <c r="D9089" t="s">
        <v>5696</v>
      </c>
      <c r="E9089">
        <v>33</v>
      </c>
      <c r="F9089" t="s">
        <v>48</v>
      </c>
      <c r="G9089" t="s">
        <v>101</v>
      </c>
      <c r="H9089" t="s">
        <v>102</v>
      </c>
      <c r="I9089" t="s">
        <v>103</v>
      </c>
      <c r="J9089" t="s">
        <v>104</v>
      </c>
      <c r="K9089">
        <v>5</v>
      </c>
      <c r="L9089" s="2">
        <v>1800</v>
      </c>
      <c r="M9089">
        <v>25</v>
      </c>
      <c r="N9089" s="2">
        <v>9000</v>
      </c>
      <c r="O9089" s="2">
        <v>2250</v>
      </c>
      <c r="P9089" s="2">
        <v>6750</v>
      </c>
      <c r="Q9089" s="2">
        <v>4777.76</v>
      </c>
      <c r="R9089" s="2">
        <v>1972.24</v>
      </c>
      <c r="S9089" t="s">
        <v>53</v>
      </c>
      <c r="T9089" t="s">
        <v>96</v>
      </c>
      <c r="U9089" t="s">
        <v>96</v>
      </c>
      <c r="V9089" t="s">
        <v>39</v>
      </c>
      <c r="W9089" t="s">
        <v>83</v>
      </c>
      <c r="X9089" t="s">
        <v>97</v>
      </c>
      <c r="Y9089" t="s">
        <v>42</v>
      </c>
      <c r="Z9089" t="s">
        <v>43</v>
      </c>
      <c r="AA9089" t="s">
        <v>44</v>
      </c>
      <c r="AB9089" t="s">
        <v>44</v>
      </c>
    </row>
    <row r="9090" spans="1:28" x14ac:dyDescent="0.25">
      <c r="A9090" t="s">
        <v>14129</v>
      </c>
      <c r="B9090" s="1">
        <v>46026</v>
      </c>
      <c r="C9090" t="s">
        <v>2917</v>
      </c>
      <c r="D9090" t="s">
        <v>2918</v>
      </c>
      <c r="E9090">
        <v>43</v>
      </c>
      <c r="F9090" t="s">
        <v>111</v>
      </c>
      <c r="G9090" t="s">
        <v>119</v>
      </c>
      <c r="H9090" t="s">
        <v>120</v>
      </c>
      <c r="I9090" t="s">
        <v>62</v>
      </c>
      <c r="J9090" t="s">
        <v>121</v>
      </c>
      <c r="K9090">
        <v>2</v>
      </c>
      <c r="L9090" s="2">
        <v>4800</v>
      </c>
      <c r="M9090">
        <v>10</v>
      </c>
      <c r="N9090" s="2">
        <v>9600</v>
      </c>
      <c r="O9090" s="2">
        <v>960</v>
      </c>
      <c r="P9090" s="2">
        <v>8640</v>
      </c>
      <c r="Q9090" s="2">
        <v>6008.63</v>
      </c>
      <c r="R9090" s="2">
        <v>2631.37</v>
      </c>
      <c r="S9090" t="s">
        <v>53</v>
      </c>
      <c r="T9090" t="s">
        <v>136</v>
      </c>
      <c r="U9090" t="s">
        <v>38</v>
      </c>
      <c r="V9090" t="s">
        <v>39</v>
      </c>
      <c r="W9090" t="s">
        <v>83</v>
      </c>
      <c r="X9090" t="s">
        <v>67</v>
      </c>
      <c r="Y9090" t="s">
        <v>56</v>
      </c>
      <c r="Z9090" t="s">
        <v>43</v>
      </c>
      <c r="AA9090" t="s">
        <v>44</v>
      </c>
      <c r="AB9090" t="s">
        <v>44</v>
      </c>
    </row>
    <row r="9091" spans="1:28" x14ac:dyDescent="0.25">
      <c r="A9091" t="s">
        <v>14130</v>
      </c>
      <c r="B9091" s="1">
        <v>46026</v>
      </c>
      <c r="C9091" t="s">
        <v>6792</v>
      </c>
      <c r="D9091" t="s">
        <v>6793</v>
      </c>
      <c r="E9091">
        <v>25</v>
      </c>
      <c r="F9091" t="s">
        <v>48</v>
      </c>
      <c r="G9091" t="s">
        <v>366</v>
      </c>
      <c r="H9091" t="s">
        <v>367</v>
      </c>
      <c r="I9091" t="s">
        <v>34</v>
      </c>
      <c r="J9091" t="s">
        <v>130</v>
      </c>
      <c r="K9091">
        <v>3</v>
      </c>
      <c r="L9091" s="2">
        <v>14500</v>
      </c>
      <c r="M9091">
        <v>0</v>
      </c>
      <c r="N9091" s="2">
        <v>43500</v>
      </c>
      <c r="O9091" s="2">
        <v>0</v>
      </c>
      <c r="P9091" s="2">
        <v>43500</v>
      </c>
      <c r="Q9091" s="2">
        <v>33854.910000000003</v>
      </c>
      <c r="R9091" s="2">
        <v>9645.09</v>
      </c>
      <c r="S9091" t="s">
        <v>53</v>
      </c>
      <c r="T9091" t="s">
        <v>122</v>
      </c>
      <c r="U9091" t="s">
        <v>123</v>
      </c>
      <c r="V9091" t="s">
        <v>39</v>
      </c>
      <c r="W9091" t="s">
        <v>124</v>
      </c>
      <c r="X9091" t="s">
        <v>41</v>
      </c>
      <c r="Y9091" t="s">
        <v>42</v>
      </c>
      <c r="Z9091" t="s">
        <v>43</v>
      </c>
      <c r="AA9091" t="s">
        <v>44</v>
      </c>
      <c r="AB9091" t="s">
        <v>44</v>
      </c>
    </row>
    <row r="9092" spans="1:28" x14ac:dyDescent="0.25">
      <c r="A9092" t="s">
        <v>14131</v>
      </c>
      <c r="B9092" s="1">
        <v>46026</v>
      </c>
      <c r="C9092" t="s">
        <v>5916</v>
      </c>
      <c r="D9092" t="s">
        <v>5917</v>
      </c>
      <c r="E9092">
        <v>34</v>
      </c>
      <c r="F9092" t="s">
        <v>111</v>
      </c>
      <c r="G9092" t="s">
        <v>212</v>
      </c>
      <c r="H9092" t="s">
        <v>213</v>
      </c>
      <c r="I9092" t="s">
        <v>51</v>
      </c>
      <c r="J9092" t="s">
        <v>52</v>
      </c>
      <c r="K9092">
        <v>3</v>
      </c>
      <c r="L9092" s="2">
        <v>400</v>
      </c>
      <c r="M9092">
        <v>0</v>
      </c>
      <c r="N9092" s="2">
        <v>1200</v>
      </c>
      <c r="O9092" s="2">
        <v>0</v>
      </c>
      <c r="P9092" s="2">
        <v>1200</v>
      </c>
      <c r="Q9092" s="2">
        <v>858.32</v>
      </c>
      <c r="R9092" s="2">
        <v>341.68</v>
      </c>
      <c r="S9092" t="s">
        <v>53</v>
      </c>
      <c r="T9092" t="s">
        <v>114</v>
      </c>
      <c r="U9092" t="s">
        <v>115</v>
      </c>
      <c r="V9092" t="s">
        <v>39</v>
      </c>
      <c r="W9092" t="s">
        <v>83</v>
      </c>
      <c r="X9092" t="s">
        <v>41</v>
      </c>
      <c r="Y9092" t="s">
        <v>56</v>
      </c>
      <c r="Z9092" t="s">
        <v>43</v>
      </c>
      <c r="AA9092" t="s">
        <v>44</v>
      </c>
      <c r="AB9092" t="s">
        <v>44</v>
      </c>
    </row>
    <row r="9093" spans="1:28" x14ac:dyDescent="0.25">
      <c r="A9093" t="s">
        <v>14132</v>
      </c>
      <c r="B9093" s="1">
        <v>46027</v>
      </c>
      <c r="C9093" t="s">
        <v>5651</v>
      </c>
      <c r="D9093" t="s">
        <v>5652</v>
      </c>
      <c r="E9093">
        <v>31</v>
      </c>
      <c r="F9093" t="s">
        <v>31</v>
      </c>
      <c r="G9093" t="s">
        <v>366</v>
      </c>
      <c r="H9093" t="s">
        <v>367</v>
      </c>
      <c r="I9093" t="s">
        <v>34</v>
      </c>
      <c r="J9093" t="s">
        <v>130</v>
      </c>
      <c r="K9093">
        <v>2</v>
      </c>
      <c r="L9093" s="2">
        <v>14500</v>
      </c>
      <c r="M9093">
        <v>20</v>
      </c>
      <c r="N9093" s="2">
        <v>29000</v>
      </c>
      <c r="O9093" s="2">
        <v>5800</v>
      </c>
      <c r="P9093" s="2">
        <v>23200</v>
      </c>
      <c r="Q9093" s="2">
        <v>17787</v>
      </c>
      <c r="R9093" s="2">
        <v>5413</v>
      </c>
      <c r="S9093" t="s">
        <v>53</v>
      </c>
      <c r="T9093" t="s">
        <v>65</v>
      </c>
      <c r="U9093" t="s">
        <v>65</v>
      </c>
      <c r="V9093" t="s">
        <v>39</v>
      </c>
      <c r="W9093" t="s">
        <v>124</v>
      </c>
      <c r="X9093" t="s">
        <v>67</v>
      </c>
      <c r="Y9093" t="s">
        <v>84</v>
      </c>
      <c r="Z9093" t="s">
        <v>107</v>
      </c>
      <c r="AA9093" t="s">
        <v>44</v>
      </c>
      <c r="AB9093" t="s">
        <v>44</v>
      </c>
    </row>
    <row r="9094" spans="1:28" x14ac:dyDescent="0.25">
      <c r="A9094" t="s">
        <v>14133</v>
      </c>
      <c r="B9094" s="1">
        <v>46027</v>
      </c>
      <c r="C9094" t="s">
        <v>2339</v>
      </c>
      <c r="D9094" t="s">
        <v>2340</v>
      </c>
      <c r="E9094">
        <v>27</v>
      </c>
      <c r="F9094" t="s">
        <v>48</v>
      </c>
      <c r="G9094" t="s">
        <v>119</v>
      </c>
      <c r="H9094" t="s">
        <v>120</v>
      </c>
      <c r="I9094" t="s">
        <v>62</v>
      </c>
      <c r="J9094" t="s">
        <v>121</v>
      </c>
      <c r="K9094">
        <v>1</v>
      </c>
      <c r="L9094" s="2">
        <v>4800</v>
      </c>
      <c r="M9094">
        <v>20</v>
      </c>
      <c r="N9094" s="2">
        <v>4800</v>
      </c>
      <c r="O9094" s="2">
        <v>960</v>
      </c>
      <c r="P9094" s="2">
        <v>3840</v>
      </c>
      <c r="Q9094" s="2">
        <v>2344.9299999999998</v>
      </c>
      <c r="R9094" s="2">
        <v>1495.07</v>
      </c>
      <c r="S9094" t="s">
        <v>64</v>
      </c>
      <c r="T9094" t="s">
        <v>105</v>
      </c>
      <c r="U9094" t="s">
        <v>106</v>
      </c>
      <c r="V9094" t="s">
        <v>39</v>
      </c>
      <c r="W9094" t="s">
        <v>124</v>
      </c>
      <c r="X9094" t="s">
        <v>67</v>
      </c>
      <c r="Y9094" t="s">
        <v>56</v>
      </c>
      <c r="Z9094" t="s">
        <v>107</v>
      </c>
      <c r="AA9094" t="s">
        <v>44</v>
      </c>
      <c r="AB9094" t="s">
        <v>44</v>
      </c>
    </row>
    <row r="9095" spans="1:28" x14ac:dyDescent="0.25">
      <c r="A9095" t="s">
        <v>14134</v>
      </c>
      <c r="B9095" s="1">
        <v>46027</v>
      </c>
      <c r="C9095" t="s">
        <v>938</v>
      </c>
      <c r="D9095" t="s">
        <v>939</v>
      </c>
      <c r="E9095">
        <v>29</v>
      </c>
      <c r="F9095" t="s">
        <v>31</v>
      </c>
      <c r="G9095" t="s">
        <v>366</v>
      </c>
      <c r="H9095" t="s">
        <v>367</v>
      </c>
      <c r="I9095" t="s">
        <v>34</v>
      </c>
      <c r="J9095" t="s">
        <v>130</v>
      </c>
      <c r="K9095">
        <v>3</v>
      </c>
      <c r="L9095" s="2">
        <v>14500</v>
      </c>
      <c r="M9095">
        <v>25</v>
      </c>
      <c r="N9095" s="2">
        <v>43500</v>
      </c>
      <c r="O9095" s="2">
        <v>10875</v>
      </c>
      <c r="P9095" s="2">
        <v>32625</v>
      </c>
      <c r="Q9095" s="2">
        <v>26619.8</v>
      </c>
      <c r="R9095" s="2">
        <v>6005.2</v>
      </c>
      <c r="S9095" t="s">
        <v>64</v>
      </c>
      <c r="T9095" t="s">
        <v>263</v>
      </c>
      <c r="U9095" t="s">
        <v>91</v>
      </c>
      <c r="V9095" t="s">
        <v>39</v>
      </c>
      <c r="W9095" t="s">
        <v>124</v>
      </c>
      <c r="X9095" t="s">
        <v>97</v>
      </c>
      <c r="Y9095" t="s">
        <v>56</v>
      </c>
      <c r="Z9095" t="s">
        <v>43</v>
      </c>
      <c r="AA9095" t="s">
        <v>44</v>
      </c>
      <c r="AB9095" t="s">
        <v>44</v>
      </c>
    </row>
    <row r="9096" spans="1:28" x14ac:dyDescent="0.25">
      <c r="A9096" t="s">
        <v>14135</v>
      </c>
      <c r="B9096" s="1">
        <v>46027</v>
      </c>
      <c r="C9096" t="s">
        <v>2118</v>
      </c>
      <c r="D9096" t="s">
        <v>2119</v>
      </c>
      <c r="E9096">
        <v>43</v>
      </c>
      <c r="F9096" t="s">
        <v>48</v>
      </c>
      <c r="G9096" t="s">
        <v>72</v>
      </c>
      <c r="H9096" t="s">
        <v>73</v>
      </c>
      <c r="I9096" t="s">
        <v>74</v>
      </c>
      <c r="J9096" t="s">
        <v>75</v>
      </c>
      <c r="K9096">
        <v>2</v>
      </c>
      <c r="L9096" s="2">
        <v>2200</v>
      </c>
      <c r="M9096">
        <v>15</v>
      </c>
      <c r="N9096" s="2">
        <v>4400</v>
      </c>
      <c r="O9096" s="2">
        <v>660</v>
      </c>
      <c r="P9096" s="2">
        <v>3740</v>
      </c>
      <c r="Q9096" s="2">
        <v>2104.64</v>
      </c>
      <c r="R9096" s="2">
        <v>1635.36</v>
      </c>
      <c r="S9096" t="s">
        <v>53</v>
      </c>
      <c r="T9096" t="s">
        <v>153</v>
      </c>
      <c r="U9096" t="s">
        <v>154</v>
      </c>
      <c r="V9096" t="s">
        <v>39</v>
      </c>
      <c r="W9096" t="s">
        <v>66</v>
      </c>
      <c r="X9096" t="s">
        <v>67</v>
      </c>
      <c r="Y9096" t="s">
        <v>56</v>
      </c>
      <c r="Z9096" t="s">
        <v>43</v>
      </c>
      <c r="AA9096" t="s">
        <v>44</v>
      </c>
      <c r="AB9096" t="s">
        <v>68</v>
      </c>
    </row>
    <row r="9097" spans="1:28" x14ac:dyDescent="0.25">
      <c r="A9097" t="s">
        <v>14136</v>
      </c>
      <c r="B9097" s="1">
        <v>46027</v>
      </c>
      <c r="C9097" t="s">
        <v>161</v>
      </c>
      <c r="D9097" t="s">
        <v>162</v>
      </c>
      <c r="E9097">
        <v>38</v>
      </c>
      <c r="F9097" t="s">
        <v>48</v>
      </c>
      <c r="G9097" t="s">
        <v>60</v>
      </c>
      <c r="H9097" t="s">
        <v>61</v>
      </c>
      <c r="I9097" t="s">
        <v>62</v>
      </c>
      <c r="J9097" t="s">
        <v>63</v>
      </c>
      <c r="K9097">
        <v>1</v>
      </c>
      <c r="L9097" s="2">
        <v>3500</v>
      </c>
      <c r="M9097">
        <v>10</v>
      </c>
      <c r="N9097" s="2">
        <v>3500</v>
      </c>
      <c r="O9097" s="2">
        <v>350</v>
      </c>
      <c r="P9097" s="2">
        <v>3150</v>
      </c>
      <c r="Q9097" s="2">
        <v>1998.09</v>
      </c>
      <c r="R9097" s="2">
        <v>1151.9100000000001</v>
      </c>
      <c r="S9097" t="s">
        <v>53</v>
      </c>
      <c r="T9097" t="s">
        <v>578</v>
      </c>
      <c r="U9097" t="s">
        <v>579</v>
      </c>
      <c r="V9097" t="s">
        <v>39</v>
      </c>
      <c r="W9097" t="s">
        <v>124</v>
      </c>
      <c r="X9097" t="s">
        <v>41</v>
      </c>
      <c r="Y9097" t="s">
        <v>56</v>
      </c>
      <c r="Z9097" t="s">
        <v>43</v>
      </c>
      <c r="AA9097" t="s">
        <v>68</v>
      </c>
      <c r="AB9097" t="s">
        <v>44</v>
      </c>
    </row>
    <row r="9098" spans="1:28" x14ac:dyDescent="0.25">
      <c r="A9098" t="s">
        <v>14137</v>
      </c>
      <c r="B9098" s="1">
        <v>46027</v>
      </c>
      <c r="C9098" t="s">
        <v>513</v>
      </c>
      <c r="D9098" t="s">
        <v>514</v>
      </c>
      <c r="E9098">
        <v>51</v>
      </c>
      <c r="F9098" t="s">
        <v>48</v>
      </c>
      <c r="G9098" t="s">
        <v>318</v>
      </c>
      <c r="H9098" t="s">
        <v>319</v>
      </c>
      <c r="I9098" t="s">
        <v>34</v>
      </c>
      <c r="J9098" t="s">
        <v>190</v>
      </c>
      <c r="K9098">
        <v>6</v>
      </c>
      <c r="L9098" s="2">
        <v>2500</v>
      </c>
      <c r="M9098">
        <v>10</v>
      </c>
      <c r="N9098" s="2">
        <v>15000</v>
      </c>
      <c r="O9098" s="2">
        <v>1500</v>
      </c>
      <c r="P9098" s="2">
        <v>13500</v>
      </c>
      <c r="Q9098" s="2">
        <v>9352.99</v>
      </c>
      <c r="R9098" s="2">
        <v>4147.01</v>
      </c>
      <c r="S9098" t="s">
        <v>53</v>
      </c>
      <c r="T9098" t="s">
        <v>398</v>
      </c>
      <c r="U9098" t="s">
        <v>399</v>
      </c>
      <c r="V9098" t="s">
        <v>39</v>
      </c>
      <c r="W9098" t="s">
        <v>66</v>
      </c>
      <c r="X9098" t="s">
        <v>97</v>
      </c>
      <c r="Y9098" t="s">
        <v>56</v>
      </c>
      <c r="Z9098" t="s">
        <v>43</v>
      </c>
      <c r="AA9098" t="s">
        <v>44</v>
      </c>
      <c r="AB9098" t="s">
        <v>68</v>
      </c>
    </row>
    <row r="9099" spans="1:28" x14ac:dyDescent="0.25">
      <c r="A9099" t="s">
        <v>14138</v>
      </c>
      <c r="B9099" s="1">
        <v>46027</v>
      </c>
      <c r="C9099" t="s">
        <v>2242</v>
      </c>
      <c r="D9099" t="s">
        <v>2243</v>
      </c>
      <c r="E9099">
        <v>29</v>
      </c>
      <c r="F9099" t="s">
        <v>31</v>
      </c>
      <c r="G9099" t="s">
        <v>176</v>
      </c>
      <c r="H9099" t="s">
        <v>177</v>
      </c>
      <c r="I9099" t="s">
        <v>34</v>
      </c>
      <c r="J9099" t="s">
        <v>35</v>
      </c>
      <c r="K9099">
        <v>6</v>
      </c>
      <c r="L9099" s="2">
        <v>6500</v>
      </c>
      <c r="M9099">
        <v>5</v>
      </c>
      <c r="N9099" s="2">
        <v>39000</v>
      </c>
      <c r="O9099" s="2">
        <v>1950</v>
      </c>
      <c r="P9099" s="2">
        <v>37050</v>
      </c>
      <c r="Q9099" s="2">
        <v>30108.11</v>
      </c>
      <c r="R9099" s="2">
        <v>6941.89</v>
      </c>
      <c r="S9099" t="s">
        <v>53</v>
      </c>
      <c r="T9099" t="s">
        <v>578</v>
      </c>
      <c r="U9099" t="s">
        <v>579</v>
      </c>
      <c r="V9099" t="s">
        <v>39</v>
      </c>
      <c r="W9099" t="s">
        <v>40</v>
      </c>
      <c r="X9099" t="s">
        <v>97</v>
      </c>
      <c r="Y9099" t="s">
        <v>56</v>
      </c>
      <c r="Z9099" t="s">
        <v>43</v>
      </c>
      <c r="AA9099" t="s">
        <v>44</v>
      </c>
      <c r="AB9099" t="s">
        <v>44</v>
      </c>
    </row>
    <row r="9100" spans="1:28" x14ac:dyDescent="0.25">
      <c r="A9100" t="s">
        <v>14139</v>
      </c>
      <c r="B9100" s="1">
        <v>46027</v>
      </c>
      <c r="C9100" t="s">
        <v>8332</v>
      </c>
      <c r="D9100" t="s">
        <v>8333</v>
      </c>
      <c r="E9100">
        <v>55</v>
      </c>
      <c r="F9100" t="s">
        <v>48</v>
      </c>
      <c r="G9100" t="s">
        <v>202</v>
      </c>
      <c r="H9100" t="s">
        <v>203</v>
      </c>
      <c r="I9100" t="s">
        <v>103</v>
      </c>
      <c r="J9100" t="s">
        <v>104</v>
      </c>
      <c r="K9100">
        <v>3</v>
      </c>
      <c r="L9100" s="2">
        <v>550</v>
      </c>
      <c r="M9100">
        <v>20</v>
      </c>
      <c r="N9100" s="2">
        <v>1650</v>
      </c>
      <c r="O9100" s="2">
        <v>330</v>
      </c>
      <c r="P9100" s="2">
        <v>1320</v>
      </c>
      <c r="Q9100" s="2">
        <v>749.46</v>
      </c>
      <c r="R9100" s="2">
        <v>570.54</v>
      </c>
      <c r="S9100" t="s">
        <v>64</v>
      </c>
      <c r="T9100" t="s">
        <v>263</v>
      </c>
      <c r="U9100" t="s">
        <v>91</v>
      </c>
      <c r="V9100" t="s">
        <v>39</v>
      </c>
      <c r="W9100" t="s">
        <v>66</v>
      </c>
      <c r="X9100" t="s">
        <v>97</v>
      </c>
      <c r="Y9100" t="s">
        <v>56</v>
      </c>
      <c r="Z9100" t="s">
        <v>43</v>
      </c>
      <c r="AA9100" t="s">
        <v>44</v>
      </c>
      <c r="AB9100" t="s">
        <v>44</v>
      </c>
    </row>
    <row r="9101" spans="1:28" x14ac:dyDescent="0.25">
      <c r="A9101" t="s">
        <v>14140</v>
      </c>
      <c r="B9101" s="1">
        <v>46027</v>
      </c>
      <c r="C9101" t="s">
        <v>361</v>
      </c>
      <c r="D9101" t="s">
        <v>362</v>
      </c>
      <c r="E9101">
        <v>25</v>
      </c>
      <c r="F9101" t="s">
        <v>48</v>
      </c>
      <c r="G9101" t="s">
        <v>280</v>
      </c>
      <c r="H9101" t="s">
        <v>281</v>
      </c>
      <c r="I9101" t="s">
        <v>62</v>
      </c>
      <c r="J9101" t="s">
        <v>190</v>
      </c>
      <c r="K9101">
        <v>4</v>
      </c>
      <c r="L9101" s="2">
        <v>700</v>
      </c>
      <c r="M9101">
        <v>10</v>
      </c>
      <c r="N9101" s="2">
        <v>2800</v>
      </c>
      <c r="O9101" s="2">
        <v>280</v>
      </c>
      <c r="P9101" s="2">
        <v>2520</v>
      </c>
      <c r="Q9101" s="2">
        <v>1550.49</v>
      </c>
      <c r="R9101" s="2">
        <v>969.51</v>
      </c>
      <c r="S9101" t="s">
        <v>53</v>
      </c>
      <c r="T9101" t="s">
        <v>178</v>
      </c>
      <c r="U9101" t="s">
        <v>154</v>
      </c>
      <c r="V9101" t="s">
        <v>39</v>
      </c>
      <c r="W9101" t="s">
        <v>66</v>
      </c>
      <c r="X9101" t="s">
        <v>41</v>
      </c>
      <c r="Y9101" t="s">
        <v>56</v>
      </c>
      <c r="Z9101" t="s">
        <v>43</v>
      </c>
      <c r="AA9101" t="s">
        <v>44</v>
      </c>
      <c r="AB9101" t="s">
        <v>68</v>
      </c>
    </row>
    <row r="9102" spans="1:28" x14ac:dyDescent="0.25">
      <c r="A9102" t="s">
        <v>14141</v>
      </c>
      <c r="B9102" s="1">
        <v>46027</v>
      </c>
      <c r="C9102" t="s">
        <v>4099</v>
      </c>
      <c r="D9102" t="s">
        <v>4100</v>
      </c>
      <c r="E9102">
        <v>57</v>
      </c>
      <c r="F9102" t="s">
        <v>48</v>
      </c>
      <c r="G9102" t="s">
        <v>134</v>
      </c>
      <c r="H9102" t="s">
        <v>135</v>
      </c>
      <c r="I9102" t="s">
        <v>62</v>
      </c>
      <c r="J9102" t="s">
        <v>130</v>
      </c>
      <c r="K9102">
        <v>3</v>
      </c>
      <c r="L9102" s="2">
        <v>8500</v>
      </c>
      <c r="M9102">
        <v>5</v>
      </c>
      <c r="N9102" s="2">
        <v>25500</v>
      </c>
      <c r="O9102" s="2">
        <v>1275</v>
      </c>
      <c r="P9102" s="2">
        <v>24225</v>
      </c>
      <c r="Q9102" s="2">
        <v>16067.94</v>
      </c>
      <c r="R9102" s="2">
        <v>8157.06</v>
      </c>
      <c r="S9102" t="s">
        <v>53</v>
      </c>
      <c r="T9102" t="s">
        <v>407</v>
      </c>
      <c r="U9102" t="s">
        <v>408</v>
      </c>
      <c r="V9102" t="s">
        <v>39</v>
      </c>
      <c r="W9102" t="s">
        <v>124</v>
      </c>
      <c r="X9102" t="s">
        <v>67</v>
      </c>
      <c r="Y9102" t="s">
        <v>56</v>
      </c>
      <c r="Z9102" t="s">
        <v>43</v>
      </c>
      <c r="AA9102" t="s">
        <v>44</v>
      </c>
      <c r="AB9102" t="s">
        <v>44</v>
      </c>
    </row>
    <row r="9103" spans="1:28" x14ac:dyDescent="0.25">
      <c r="A9103" t="s">
        <v>14142</v>
      </c>
      <c r="B9103" s="1">
        <v>46028</v>
      </c>
      <c r="C9103" t="s">
        <v>3614</v>
      </c>
      <c r="D9103" t="s">
        <v>3615</v>
      </c>
      <c r="E9103">
        <v>58</v>
      </c>
      <c r="F9103" t="s">
        <v>48</v>
      </c>
      <c r="G9103" t="s">
        <v>387</v>
      </c>
      <c r="H9103" t="s">
        <v>388</v>
      </c>
      <c r="I9103" t="s">
        <v>74</v>
      </c>
      <c r="J9103" t="s">
        <v>75</v>
      </c>
      <c r="K9103">
        <v>5</v>
      </c>
      <c r="L9103" s="2">
        <v>3200</v>
      </c>
      <c r="M9103">
        <v>15</v>
      </c>
      <c r="N9103" s="2">
        <v>16000</v>
      </c>
      <c r="O9103" s="2">
        <v>2400</v>
      </c>
      <c r="P9103" s="2">
        <v>13600</v>
      </c>
      <c r="Q9103" s="2">
        <v>9044.07</v>
      </c>
      <c r="R9103" s="2">
        <v>4555.93</v>
      </c>
      <c r="S9103" t="s">
        <v>64</v>
      </c>
      <c r="T9103" t="s">
        <v>76</v>
      </c>
      <c r="U9103" t="s">
        <v>77</v>
      </c>
      <c r="V9103" t="s">
        <v>39</v>
      </c>
      <c r="W9103" t="s">
        <v>66</v>
      </c>
      <c r="X9103" t="s">
        <v>97</v>
      </c>
      <c r="Y9103" t="s">
        <v>42</v>
      </c>
      <c r="Z9103" t="s">
        <v>223</v>
      </c>
      <c r="AA9103" t="s">
        <v>44</v>
      </c>
      <c r="AB9103" t="s">
        <v>44</v>
      </c>
    </row>
    <row r="9104" spans="1:28" x14ac:dyDescent="0.25">
      <c r="A9104" t="s">
        <v>14143</v>
      </c>
      <c r="B9104" s="1">
        <v>46028</v>
      </c>
      <c r="C9104" t="s">
        <v>6621</v>
      </c>
      <c r="D9104" t="s">
        <v>6622</v>
      </c>
      <c r="E9104">
        <v>43</v>
      </c>
      <c r="F9104" t="s">
        <v>111</v>
      </c>
      <c r="G9104" t="s">
        <v>88</v>
      </c>
      <c r="H9104" t="s">
        <v>89</v>
      </c>
      <c r="I9104" t="s">
        <v>62</v>
      </c>
      <c r="J9104" t="s">
        <v>63</v>
      </c>
      <c r="K9104">
        <v>2</v>
      </c>
      <c r="L9104" s="2">
        <v>4200</v>
      </c>
      <c r="M9104">
        <v>25</v>
      </c>
      <c r="N9104" s="2">
        <v>8400</v>
      </c>
      <c r="O9104" s="2">
        <v>2100</v>
      </c>
      <c r="P9104" s="2">
        <v>6300</v>
      </c>
      <c r="Q9104" s="2">
        <v>4239.6899999999996</v>
      </c>
      <c r="R9104" s="2">
        <v>2060.31</v>
      </c>
      <c r="S9104" t="s">
        <v>36</v>
      </c>
      <c r="T9104" t="s">
        <v>54</v>
      </c>
      <c r="U9104" t="s">
        <v>55</v>
      </c>
      <c r="V9104" t="s">
        <v>39</v>
      </c>
      <c r="W9104" t="s">
        <v>40</v>
      </c>
      <c r="X9104" t="s">
        <v>41</v>
      </c>
      <c r="Y9104" t="s">
        <v>42</v>
      </c>
      <c r="Z9104" t="s">
        <v>43</v>
      </c>
      <c r="AA9104" t="s">
        <v>44</v>
      </c>
      <c r="AB9104" t="s">
        <v>44</v>
      </c>
    </row>
    <row r="9105" spans="1:28" x14ac:dyDescent="0.25">
      <c r="A9105" t="s">
        <v>14144</v>
      </c>
      <c r="B9105" s="1">
        <v>46028</v>
      </c>
      <c r="C9105" t="s">
        <v>866</v>
      </c>
      <c r="D9105" t="s">
        <v>867</v>
      </c>
      <c r="E9105">
        <v>21</v>
      </c>
      <c r="F9105" t="s">
        <v>48</v>
      </c>
      <c r="G9105" t="s">
        <v>436</v>
      </c>
      <c r="H9105" t="s">
        <v>437</v>
      </c>
      <c r="I9105" t="s">
        <v>74</v>
      </c>
      <c r="J9105" t="s">
        <v>190</v>
      </c>
      <c r="K9105">
        <v>2</v>
      </c>
      <c r="L9105" s="2">
        <v>1800</v>
      </c>
      <c r="M9105">
        <v>5</v>
      </c>
      <c r="N9105" s="2">
        <v>3600</v>
      </c>
      <c r="O9105" s="2">
        <v>180</v>
      </c>
      <c r="P9105" s="2">
        <v>3420</v>
      </c>
      <c r="Q9105" s="2">
        <v>1922.67</v>
      </c>
      <c r="R9105" s="2">
        <v>1497.33</v>
      </c>
      <c r="S9105" t="s">
        <v>36</v>
      </c>
      <c r="T9105" t="s">
        <v>178</v>
      </c>
      <c r="U9105" t="s">
        <v>154</v>
      </c>
      <c r="V9105" t="s">
        <v>39</v>
      </c>
      <c r="W9105" t="s">
        <v>137</v>
      </c>
      <c r="X9105" t="s">
        <v>67</v>
      </c>
      <c r="Y9105" t="s">
        <v>56</v>
      </c>
      <c r="Z9105" t="s">
        <v>107</v>
      </c>
      <c r="AA9105" t="s">
        <v>44</v>
      </c>
      <c r="AB9105" t="s">
        <v>44</v>
      </c>
    </row>
    <row r="9106" spans="1:28" x14ac:dyDescent="0.25">
      <c r="A9106" t="s">
        <v>14145</v>
      </c>
      <c r="B9106" s="1">
        <v>46028</v>
      </c>
      <c r="C9106" t="s">
        <v>10725</v>
      </c>
      <c r="D9106" t="s">
        <v>10726</v>
      </c>
      <c r="E9106">
        <v>48</v>
      </c>
      <c r="F9106" t="s">
        <v>48</v>
      </c>
      <c r="G9106" t="s">
        <v>197</v>
      </c>
      <c r="H9106" t="s">
        <v>198</v>
      </c>
      <c r="I9106" t="s">
        <v>74</v>
      </c>
      <c r="J9106" t="s">
        <v>75</v>
      </c>
      <c r="K9106">
        <v>5</v>
      </c>
      <c r="L9106" s="2">
        <v>2600</v>
      </c>
      <c r="M9106">
        <v>20</v>
      </c>
      <c r="N9106" s="2">
        <v>13000</v>
      </c>
      <c r="O9106" s="2">
        <v>2600</v>
      </c>
      <c r="P9106" s="2">
        <v>10400</v>
      </c>
      <c r="Q9106" s="2">
        <v>5870.92</v>
      </c>
      <c r="R9106" s="2">
        <v>4529.08</v>
      </c>
      <c r="S9106" t="s">
        <v>53</v>
      </c>
      <c r="T9106" t="s">
        <v>65</v>
      </c>
      <c r="U9106" t="s">
        <v>65</v>
      </c>
      <c r="V9106" t="s">
        <v>39</v>
      </c>
      <c r="W9106" t="s">
        <v>92</v>
      </c>
      <c r="X9106" t="s">
        <v>97</v>
      </c>
      <c r="Y9106" t="s">
        <v>56</v>
      </c>
      <c r="Z9106" t="s">
        <v>43</v>
      </c>
      <c r="AA9106" t="s">
        <v>44</v>
      </c>
      <c r="AB9106" t="s">
        <v>44</v>
      </c>
    </row>
    <row r="9107" spans="1:28" x14ac:dyDescent="0.25">
      <c r="A9107" t="s">
        <v>14146</v>
      </c>
      <c r="B9107" s="1">
        <v>46028</v>
      </c>
      <c r="C9107" t="s">
        <v>5885</v>
      </c>
      <c r="D9107" t="s">
        <v>5886</v>
      </c>
      <c r="E9107">
        <v>40</v>
      </c>
      <c r="F9107" t="s">
        <v>111</v>
      </c>
      <c r="G9107" t="s">
        <v>366</v>
      </c>
      <c r="H9107" t="s">
        <v>367</v>
      </c>
      <c r="I9107" t="s">
        <v>34</v>
      </c>
      <c r="J9107" t="s">
        <v>130</v>
      </c>
      <c r="K9107">
        <v>2</v>
      </c>
      <c r="L9107" s="2">
        <v>14500</v>
      </c>
      <c r="M9107">
        <v>10</v>
      </c>
      <c r="N9107" s="2">
        <v>29000</v>
      </c>
      <c r="O9107" s="2">
        <v>2900</v>
      </c>
      <c r="P9107" s="2">
        <v>26100</v>
      </c>
      <c r="Q9107" s="2">
        <v>21339.59</v>
      </c>
      <c r="R9107" s="2">
        <v>4760.41</v>
      </c>
      <c r="S9107" t="s">
        <v>36</v>
      </c>
      <c r="T9107" t="s">
        <v>122</v>
      </c>
      <c r="U9107" t="s">
        <v>123</v>
      </c>
      <c r="V9107" t="s">
        <v>39</v>
      </c>
      <c r="W9107" t="s">
        <v>137</v>
      </c>
      <c r="X9107" t="s">
        <v>41</v>
      </c>
      <c r="Y9107" t="s">
        <v>56</v>
      </c>
      <c r="Z9107" t="s">
        <v>508</v>
      </c>
      <c r="AA9107" t="s">
        <v>44</v>
      </c>
      <c r="AB9107" t="s">
        <v>68</v>
      </c>
    </row>
    <row r="9108" spans="1:28" x14ac:dyDescent="0.25">
      <c r="A9108" t="s">
        <v>14147</v>
      </c>
      <c r="B9108" s="1">
        <v>46028</v>
      </c>
      <c r="C9108" t="s">
        <v>5535</v>
      </c>
      <c r="D9108" t="s">
        <v>5536</v>
      </c>
      <c r="E9108">
        <v>30</v>
      </c>
      <c r="F9108" t="s">
        <v>48</v>
      </c>
      <c r="G9108" t="s">
        <v>101</v>
      </c>
      <c r="H9108" t="s">
        <v>102</v>
      </c>
      <c r="I9108" t="s">
        <v>103</v>
      </c>
      <c r="J9108" t="s">
        <v>104</v>
      </c>
      <c r="K9108">
        <v>4</v>
      </c>
      <c r="L9108" s="2">
        <v>1800</v>
      </c>
      <c r="M9108">
        <v>0</v>
      </c>
      <c r="N9108" s="2">
        <v>7200</v>
      </c>
      <c r="O9108" s="2">
        <v>0</v>
      </c>
      <c r="P9108" s="2">
        <v>7200</v>
      </c>
      <c r="Q9108" s="2">
        <v>5057.95</v>
      </c>
      <c r="R9108" s="2">
        <v>2142.0500000000002</v>
      </c>
      <c r="S9108" t="s">
        <v>64</v>
      </c>
      <c r="T9108" t="s">
        <v>90</v>
      </c>
      <c r="U9108" t="s">
        <v>91</v>
      </c>
      <c r="V9108" t="s">
        <v>39</v>
      </c>
      <c r="W9108" t="s">
        <v>83</v>
      </c>
      <c r="X9108" t="s">
        <v>41</v>
      </c>
      <c r="Y9108" t="s">
        <v>42</v>
      </c>
      <c r="Z9108" t="s">
        <v>223</v>
      </c>
      <c r="AA9108" t="s">
        <v>44</v>
      </c>
      <c r="AB9108" t="s">
        <v>44</v>
      </c>
    </row>
    <row r="9109" spans="1:28" x14ac:dyDescent="0.25">
      <c r="A9109" t="s">
        <v>14148</v>
      </c>
      <c r="B9109" s="1">
        <v>46028</v>
      </c>
      <c r="C9109" t="s">
        <v>594</v>
      </c>
      <c r="D9109" t="s">
        <v>595</v>
      </c>
      <c r="E9109">
        <v>28</v>
      </c>
      <c r="F9109" t="s">
        <v>48</v>
      </c>
      <c r="G9109" t="s">
        <v>318</v>
      </c>
      <c r="H9109" t="s">
        <v>319</v>
      </c>
      <c r="I9109" t="s">
        <v>34</v>
      </c>
      <c r="J9109" t="s">
        <v>190</v>
      </c>
      <c r="K9109">
        <v>1</v>
      </c>
      <c r="L9109" s="2">
        <v>2500</v>
      </c>
      <c r="M9109">
        <v>15</v>
      </c>
      <c r="N9109" s="2">
        <v>2500</v>
      </c>
      <c r="O9109" s="2">
        <v>375</v>
      </c>
      <c r="P9109" s="2">
        <v>2125</v>
      </c>
      <c r="Q9109" s="2">
        <v>1529.16</v>
      </c>
      <c r="R9109" s="2">
        <v>595.84</v>
      </c>
      <c r="S9109" t="s">
        <v>64</v>
      </c>
      <c r="T9109" t="s">
        <v>122</v>
      </c>
      <c r="U9109" t="s">
        <v>123</v>
      </c>
      <c r="V9109" t="s">
        <v>39</v>
      </c>
      <c r="W9109" t="s">
        <v>124</v>
      </c>
      <c r="X9109" t="s">
        <v>97</v>
      </c>
      <c r="Y9109" t="s">
        <v>84</v>
      </c>
      <c r="Z9109" t="s">
        <v>43</v>
      </c>
      <c r="AA9109" t="s">
        <v>44</v>
      </c>
      <c r="AB9109" t="s">
        <v>44</v>
      </c>
    </row>
    <row r="9110" spans="1:28" x14ac:dyDescent="0.25">
      <c r="A9110" t="s">
        <v>14149</v>
      </c>
      <c r="B9110" s="1">
        <v>46029</v>
      </c>
      <c r="C9110" t="s">
        <v>6763</v>
      </c>
      <c r="D9110" t="s">
        <v>6764</v>
      </c>
      <c r="E9110">
        <v>21</v>
      </c>
      <c r="F9110" t="s">
        <v>48</v>
      </c>
      <c r="G9110" t="s">
        <v>344</v>
      </c>
      <c r="H9110" t="s">
        <v>345</v>
      </c>
      <c r="I9110" t="s">
        <v>34</v>
      </c>
      <c r="J9110" t="s">
        <v>121</v>
      </c>
      <c r="K9110">
        <v>1</v>
      </c>
      <c r="L9110" s="2">
        <v>1600</v>
      </c>
      <c r="M9110">
        <v>15</v>
      </c>
      <c r="N9110" s="2">
        <v>1600</v>
      </c>
      <c r="O9110" s="2">
        <v>240</v>
      </c>
      <c r="P9110" s="2">
        <v>1360</v>
      </c>
      <c r="Q9110" s="2">
        <v>1090.53</v>
      </c>
      <c r="R9110" s="2">
        <v>269.47000000000003</v>
      </c>
      <c r="S9110" t="s">
        <v>53</v>
      </c>
      <c r="T9110" t="s">
        <v>407</v>
      </c>
      <c r="U9110" t="s">
        <v>408</v>
      </c>
      <c r="V9110" t="s">
        <v>39</v>
      </c>
      <c r="W9110" t="s">
        <v>40</v>
      </c>
      <c r="X9110" t="s">
        <v>97</v>
      </c>
      <c r="Y9110" t="s">
        <v>84</v>
      </c>
      <c r="Z9110" t="s">
        <v>43</v>
      </c>
      <c r="AA9110" t="s">
        <v>68</v>
      </c>
      <c r="AB9110" t="s">
        <v>44</v>
      </c>
    </row>
    <row r="9111" spans="1:28" x14ac:dyDescent="0.25">
      <c r="A9111" t="s">
        <v>14150</v>
      </c>
      <c r="B9111" s="1">
        <v>46029</v>
      </c>
      <c r="C9111" t="s">
        <v>6927</v>
      </c>
      <c r="D9111" t="s">
        <v>6928</v>
      </c>
      <c r="E9111">
        <v>41</v>
      </c>
      <c r="F9111" t="s">
        <v>48</v>
      </c>
      <c r="G9111" t="s">
        <v>202</v>
      </c>
      <c r="H9111" t="s">
        <v>203</v>
      </c>
      <c r="I9111" t="s">
        <v>103</v>
      </c>
      <c r="J9111" t="s">
        <v>104</v>
      </c>
      <c r="K9111">
        <v>2</v>
      </c>
      <c r="L9111" s="2">
        <v>550</v>
      </c>
      <c r="M9111">
        <v>0</v>
      </c>
      <c r="N9111" s="2">
        <v>1100</v>
      </c>
      <c r="O9111" s="2">
        <v>0</v>
      </c>
      <c r="P9111" s="2">
        <v>1100</v>
      </c>
      <c r="Q9111" s="2">
        <v>656.1</v>
      </c>
      <c r="R9111" s="2">
        <v>443.9</v>
      </c>
      <c r="S9111" t="s">
        <v>53</v>
      </c>
      <c r="T9111" t="s">
        <v>153</v>
      </c>
      <c r="U9111" t="s">
        <v>154</v>
      </c>
      <c r="V9111" t="s">
        <v>39</v>
      </c>
      <c r="W9111" t="s">
        <v>124</v>
      </c>
      <c r="X9111" t="s">
        <v>67</v>
      </c>
      <c r="Y9111" t="s">
        <v>56</v>
      </c>
      <c r="Z9111" t="s">
        <v>43</v>
      </c>
      <c r="AA9111" t="s">
        <v>44</v>
      </c>
      <c r="AB9111" t="s">
        <v>44</v>
      </c>
    </row>
    <row r="9112" spans="1:28" x14ac:dyDescent="0.25">
      <c r="A9112" t="s">
        <v>14151</v>
      </c>
      <c r="B9112" s="1">
        <v>46029</v>
      </c>
      <c r="C9112" t="s">
        <v>7090</v>
      </c>
      <c r="D9112" t="s">
        <v>7091</v>
      </c>
      <c r="E9112">
        <v>54</v>
      </c>
      <c r="F9112" t="s">
        <v>31</v>
      </c>
      <c r="G9112" t="s">
        <v>128</v>
      </c>
      <c r="H9112" t="s">
        <v>129</v>
      </c>
      <c r="I9112" t="s">
        <v>74</v>
      </c>
      <c r="J9112" t="s">
        <v>130</v>
      </c>
      <c r="K9112">
        <v>1</v>
      </c>
      <c r="L9112" s="2">
        <v>1700</v>
      </c>
      <c r="M9112">
        <v>5</v>
      </c>
      <c r="N9112" s="2">
        <v>1700</v>
      </c>
      <c r="O9112" s="2">
        <v>85</v>
      </c>
      <c r="P9112" s="2">
        <v>1615</v>
      </c>
      <c r="Q9112" s="2">
        <v>1009.02</v>
      </c>
      <c r="R9112" s="2">
        <v>605.98</v>
      </c>
      <c r="S9112" t="s">
        <v>36</v>
      </c>
      <c r="T9112" t="s">
        <v>153</v>
      </c>
      <c r="U9112" t="s">
        <v>154</v>
      </c>
      <c r="V9112" t="s">
        <v>39</v>
      </c>
      <c r="W9112" t="s">
        <v>92</v>
      </c>
      <c r="X9112" t="s">
        <v>97</v>
      </c>
      <c r="Y9112" t="s">
        <v>56</v>
      </c>
      <c r="Z9112" t="s">
        <v>43</v>
      </c>
      <c r="AA9112" t="s">
        <v>44</v>
      </c>
      <c r="AB9112" t="s">
        <v>44</v>
      </c>
    </row>
    <row r="9113" spans="1:28" x14ac:dyDescent="0.25">
      <c r="A9113" t="s">
        <v>14152</v>
      </c>
      <c r="B9113" s="1">
        <v>46029</v>
      </c>
      <c r="C9113" t="s">
        <v>225</v>
      </c>
      <c r="D9113" t="s">
        <v>226</v>
      </c>
      <c r="E9113">
        <v>44</v>
      </c>
      <c r="F9113" t="s">
        <v>31</v>
      </c>
      <c r="G9113" t="s">
        <v>88</v>
      </c>
      <c r="H9113" t="s">
        <v>89</v>
      </c>
      <c r="I9113" t="s">
        <v>62</v>
      </c>
      <c r="J9113" t="s">
        <v>63</v>
      </c>
      <c r="K9113">
        <v>5</v>
      </c>
      <c r="L9113" s="2">
        <v>4200</v>
      </c>
      <c r="M9113">
        <v>20</v>
      </c>
      <c r="N9113" s="2">
        <v>21000</v>
      </c>
      <c r="O9113" s="2">
        <v>4200</v>
      </c>
      <c r="P9113" s="2">
        <v>16800</v>
      </c>
      <c r="Q9113" s="2">
        <v>11812.83</v>
      </c>
      <c r="R9113" s="2">
        <v>4987.17</v>
      </c>
      <c r="S9113" t="s">
        <v>53</v>
      </c>
      <c r="T9113" t="s">
        <v>96</v>
      </c>
      <c r="U9113" t="s">
        <v>96</v>
      </c>
      <c r="V9113" t="s">
        <v>39</v>
      </c>
      <c r="W9113" t="s">
        <v>40</v>
      </c>
      <c r="X9113" t="s">
        <v>41</v>
      </c>
      <c r="Y9113" t="s">
        <v>42</v>
      </c>
      <c r="Z9113" t="s">
        <v>43</v>
      </c>
      <c r="AA9113" t="s">
        <v>44</v>
      </c>
      <c r="AB9113" t="s">
        <v>44</v>
      </c>
    </row>
    <row r="9114" spans="1:28" x14ac:dyDescent="0.25">
      <c r="A9114" t="s">
        <v>14153</v>
      </c>
      <c r="B9114" s="1">
        <v>46029</v>
      </c>
      <c r="C9114" t="s">
        <v>3801</v>
      </c>
      <c r="D9114" t="s">
        <v>3802</v>
      </c>
      <c r="E9114">
        <v>31</v>
      </c>
      <c r="F9114" t="s">
        <v>111</v>
      </c>
      <c r="G9114" t="s">
        <v>128</v>
      </c>
      <c r="H9114" t="s">
        <v>129</v>
      </c>
      <c r="I9114" t="s">
        <v>74</v>
      </c>
      <c r="J9114" t="s">
        <v>130</v>
      </c>
      <c r="K9114">
        <v>5</v>
      </c>
      <c r="L9114" s="2">
        <v>1700</v>
      </c>
      <c r="M9114">
        <v>15</v>
      </c>
      <c r="N9114" s="2">
        <v>8500</v>
      </c>
      <c r="O9114" s="2">
        <v>1275</v>
      </c>
      <c r="P9114" s="2">
        <v>7225</v>
      </c>
      <c r="Q9114" s="2">
        <v>5642.83</v>
      </c>
      <c r="R9114" s="2">
        <v>1582.17</v>
      </c>
      <c r="S9114" t="s">
        <v>36</v>
      </c>
      <c r="T9114" t="s">
        <v>407</v>
      </c>
      <c r="U9114" t="s">
        <v>408</v>
      </c>
      <c r="V9114" t="s">
        <v>39</v>
      </c>
      <c r="W9114" t="s">
        <v>137</v>
      </c>
      <c r="X9114" t="s">
        <v>41</v>
      </c>
      <c r="Y9114" t="s">
        <v>56</v>
      </c>
      <c r="Z9114" t="s">
        <v>43</v>
      </c>
      <c r="AA9114" t="s">
        <v>44</v>
      </c>
      <c r="AB9114" t="s">
        <v>44</v>
      </c>
    </row>
    <row r="9115" spans="1:28" x14ac:dyDescent="0.25">
      <c r="A9115" t="s">
        <v>14154</v>
      </c>
      <c r="B9115" s="1">
        <v>46029</v>
      </c>
      <c r="C9115" t="s">
        <v>7464</v>
      </c>
      <c r="D9115" t="s">
        <v>7465</v>
      </c>
      <c r="E9115">
        <v>50</v>
      </c>
      <c r="F9115" t="s">
        <v>48</v>
      </c>
      <c r="G9115" t="s">
        <v>101</v>
      </c>
      <c r="H9115" t="s">
        <v>102</v>
      </c>
      <c r="I9115" t="s">
        <v>103</v>
      </c>
      <c r="J9115" t="s">
        <v>104</v>
      </c>
      <c r="K9115">
        <v>1</v>
      </c>
      <c r="L9115" s="2">
        <v>1800</v>
      </c>
      <c r="M9115">
        <v>25</v>
      </c>
      <c r="N9115" s="2">
        <v>1800</v>
      </c>
      <c r="O9115" s="2">
        <v>450</v>
      </c>
      <c r="P9115" s="2">
        <v>1350</v>
      </c>
      <c r="Q9115" s="2">
        <v>908.01</v>
      </c>
      <c r="R9115" s="2">
        <v>441.99</v>
      </c>
      <c r="S9115" t="s">
        <v>64</v>
      </c>
      <c r="T9115" t="s">
        <v>54</v>
      </c>
      <c r="U9115" t="s">
        <v>55</v>
      </c>
      <c r="V9115" t="s">
        <v>39</v>
      </c>
      <c r="W9115" t="s">
        <v>83</v>
      </c>
      <c r="X9115" t="s">
        <v>97</v>
      </c>
      <c r="Y9115" t="s">
        <v>42</v>
      </c>
      <c r="Z9115" t="s">
        <v>43</v>
      </c>
      <c r="AA9115" t="s">
        <v>44</v>
      </c>
      <c r="AB9115" t="s">
        <v>68</v>
      </c>
    </row>
    <row r="9116" spans="1:28" x14ac:dyDescent="0.25">
      <c r="A9116" t="s">
        <v>14155</v>
      </c>
      <c r="B9116" s="1">
        <v>46029</v>
      </c>
      <c r="C9116" t="s">
        <v>12004</v>
      </c>
      <c r="D9116" t="s">
        <v>12005</v>
      </c>
      <c r="E9116">
        <v>44</v>
      </c>
      <c r="F9116" t="s">
        <v>48</v>
      </c>
      <c r="G9116" t="s">
        <v>188</v>
      </c>
      <c r="H9116" t="s">
        <v>189</v>
      </c>
      <c r="I9116" t="s">
        <v>34</v>
      </c>
      <c r="J9116" t="s">
        <v>190</v>
      </c>
      <c r="K9116">
        <v>1</v>
      </c>
      <c r="L9116" s="2">
        <v>1800</v>
      </c>
      <c r="M9116">
        <v>10</v>
      </c>
      <c r="N9116" s="2">
        <v>1800</v>
      </c>
      <c r="O9116" s="2">
        <v>180</v>
      </c>
      <c r="P9116" s="2">
        <v>1620</v>
      </c>
      <c r="Q9116" s="2">
        <v>963.84</v>
      </c>
      <c r="R9116" s="2">
        <v>656.16</v>
      </c>
      <c r="S9116" t="s">
        <v>53</v>
      </c>
      <c r="T9116" t="s">
        <v>578</v>
      </c>
      <c r="U9116" t="s">
        <v>579</v>
      </c>
      <c r="V9116" t="s">
        <v>39</v>
      </c>
      <c r="W9116" t="s">
        <v>124</v>
      </c>
      <c r="X9116" t="s">
        <v>41</v>
      </c>
      <c r="Y9116" t="s">
        <v>56</v>
      </c>
      <c r="Z9116" t="s">
        <v>43</v>
      </c>
      <c r="AA9116" t="s">
        <v>44</v>
      </c>
      <c r="AB9116" t="s">
        <v>68</v>
      </c>
    </row>
    <row r="9117" spans="1:28" x14ac:dyDescent="0.25">
      <c r="A9117" t="s">
        <v>14156</v>
      </c>
      <c r="B9117" s="1">
        <v>46029</v>
      </c>
      <c r="C9117" t="s">
        <v>2349</v>
      </c>
      <c r="D9117" t="s">
        <v>2350</v>
      </c>
      <c r="E9117">
        <v>54</v>
      </c>
      <c r="F9117" t="s">
        <v>31</v>
      </c>
      <c r="G9117" t="s">
        <v>344</v>
      </c>
      <c r="H9117" t="s">
        <v>345</v>
      </c>
      <c r="I9117" t="s">
        <v>34</v>
      </c>
      <c r="J9117" t="s">
        <v>121</v>
      </c>
      <c r="K9117">
        <v>1</v>
      </c>
      <c r="L9117" s="2">
        <v>1600</v>
      </c>
      <c r="M9117">
        <v>20</v>
      </c>
      <c r="N9117" s="2">
        <v>1600</v>
      </c>
      <c r="O9117" s="2">
        <v>320</v>
      </c>
      <c r="P9117" s="2">
        <v>1280</v>
      </c>
      <c r="Q9117" s="2">
        <v>937.82</v>
      </c>
      <c r="R9117" s="2">
        <v>342.18</v>
      </c>
      <c r="S9117" t="s">
        <v>53</v>
      </c>
      <c r="T9117" t="s">
        <v>122</v>
      </c>
      <c r="U9117" t="s">
        <v>123</v>
      </c>
      <c r="V9117" t="s">
        <v>39</v>
      </c>
      <c r="W9117" t="s">
        <v>40</v>
      </c>
      <c r="X9117" t="s">
        <v>97</v>
      </c>
      <c r="Y9117" t="s">
        <v>56</v>
      </c>
      <c r="Z9117" t="s">
        <v>508</v>
      </c>
      <c r="AA9117" t="s">
        <v>44</v>
      </c>
      <c r="AB9117" t="s">
        <v>44</v>
      </c>
    </row>
    <row r="9118" spans="1:28" x14ac:dyDescent="0.25">
      <c r="A9118" t="s">
        <v>14157</v>
      </c>
      <c r="B9118" s="1">
        <v>46029</v>
      </c>
      <c r="C9118" t="s">
        <v>1602</v>
      </c>
      <c r="D9118" t="s">
        <v>1603</v>
      </c>
      <c r="E9118">
        <v>27</v>
      </c>
      <c r="F9118" t="s">
        <v>31</v>
      </c>
      <c r="G9118" t="s">
        <v>148</v>
      </c>
      <c r="H9118" t="s">
        <v>149</v>
      </c>
      <c r="I9118" t="s">
        <v>74</v>
      </c>
      <c r="J9118" t="s">
        <v>130</v>
      </c>
      <c r="K9118">
        <v>2</v>
      </c>
      <c r="L9118" s="2">
        <v>3500</v>
      </c>
      <c r="M9118">
        <v>5</v>
      </c>
      <c r="N9118" s="2">
        <v>7000</v>
      </c>
      <c r="O9118" s="2">
        <v>350</v>
      </c>
      <c r="P9118" s="2">
        <v>6650</v>
      </c>
      <c r="Q9118" s="2">
        <v>4382.3500000000004</v>
      </c>
      <c r="R9118" s="2">
        <v>2267.65</v>
      </c>
      <c r="S9118" t="s">
        <v>53</v>
      </c>
      <c r="T9118" t="s">
        <v>136</v>
      </c>
      <c r="U9118" t="s">
        <v>38</v>
      </c>
      <c r="V9118" t="s">
        <v>39</v>
      </c>
      <c r="W9118" t="s">
        <v>66</v>
      </c>
      <c r="X9118" t="s">
        <v>97</v>
      </c>
      <c r="Y9118" t="s">
        <v>56</v>
      </c>
      <c r="Z9118" t="s">
        <v>43</v>
      </c>
      <c r="AA9118" t="s">
        <v>44</v>
      </c>
      <c r="AB9118" t="s">
        <v>44</v>
      </c>
    </row>
    <row r="9119" spans="1:28" x14ac:dyDescent="0.25">
      <c r="A9119" t="s">
        <v>14158</v>
      </c>
      <c r="B9119" s="1">
        <v>46030</v>
      </c>
      <c r="C9119" t="s">
        <v>4677</v>
      </c>
      <c r="D9119" t="s">
        <v>4678</v>
      </c>
      <c r="E9119">
        <v>31</v>
      </c>
      <c r="F9119" t="s">
        <v>111</v>
      </c>
      <c r="G9119" t="s">
        <v>176</v>
      </c>
      <c r="H9119" t="s">
        <v>177</v>
      </c>
      <c r="I9119" t="s">
        <v>34</v>
      </c>
      <c r="J9119" t="s">
        <v>35</v>
      </c>
      <c r="K9119">
        <v>2</v>
      </c>
      <c r="L9119" s="2">
        <v>6500</v>
      </c>
      <c r="M9119">
        <v>15</v>
      </c>
      <c r="N9119" s="2">
        <v>13000</v>
      </c>
      <c r="O9119" s="2">
        <v>1950</v>
      </c>
      <c r="P9119" s="2">
        <v>11050</v>
      </c>
      <c r="Q9119" s="2">
        <v>6987.52</v>
      </c>
      <c r="R9119" s="2">
        <v>4062.48</v>
      </c>
      <c r="S9119" t="s">
        <v>36</v>
      </c>
      <c r="T9119" t="s">
        <v>290</v>
      </c>
      <c r="U9119" t="s">
        <v>291</v>
      </c>
      <c r="V9119" t="s">
        <v>39</v>
      </c>
      <c r="W9119" t="s">
        <v>83</v>
      </c>
      <c r="X9119" t="s">
        <v>97</v>
      </c>
      <c r="Y9119" t="s">
        <v>56</v>
      </c>
      <c r="Z9119" t="s">
        <v>43</v>
      </c>
      <c r="AA9119" t="s">
        <v>44</v>
      </c>
      <c r="AB9119" t="s">
        <v>44</v>
      </c>
    </row>
    <row r="9120" spans="1:28" x14ac:dyDescent="0.25">
      <c r="A9120" t="s">
        <v>14159</v>
      </c>
      <c r="B9120" s="1">
        <v>46030</v>
      </c>
      <c r="C9120" t="s">
        <v>4955</v>
      </c>
      <c r="D9120" t="s">
        <v>4956</v>
      </c>
      <c r="E9120">
        <v>28</v>
      </c>
      <c r="F9120" t="s">
        <v>48</v>
      </c>
      <c r="G9120" t="s">
        <v>212</v>
      </c>
      <c r="H9120" t="s">
        <v>213</v>
      </c>
      <c r="I9120" t="s">
        <v>51</v>
      </c>
      <c r="J9120" t="s">
        <v>52</v>
      </c>
      <c r="K9120">
        <v>3</v>
      </c>
      <c r="L9120" s="2">
        <v>400</v>
      </c>
      <c r="M9120">
        <v>10</v>
      </c>
      <c r="N9120" s="2">
        <v>1200</v>
      </c>
      <c r="O9120" s="2">
        <v>120</v>
      </c>
      <c r="P9120" s="2">
        <v>1080</v>
      </c>
      <c r="Q9120" s="2">
        <v>685.39</v>
      </c>
      <c r="R9120" s="2">
        <v>394.61</v>
      </c>
      <c r="S9120" t="s">
        <v>53</v>
      </c>
      <c r="T9120" t="s">
        <v>65</v>
      </c>
      <c r="U9120" t="s">
        <v>65</v>
      </c>
      <c r="V9120" t="s">
        <v>39</v>
      </c>
      <c r="W9120" t="s">
        <v>137</v>
      </c>
      <c r="X9120" t="s">
        <v>67</v>
      </c>
      <c r="Y9120" t="s">
        <v>42</v>
      </c>
      <c r="Z9120" t="s">
        <v>43</v>
      </c>
      <c r="AA9120" t="s">
        <v>44</v>
      </c>
      <c r="AB9120" t="s">
        <v>44</v>
      </c>
    </row>
    <row r="9121" spans="1:28" x14ac:dyDescent="0.25">
      <c r="A9121" t="s">
        <v>14160</v>
      </c>
      <c r="B9121" s="1">
        <v>46030</v>
      </c>
      <c r="C9121" t="s">
        <v>2604</v>
      </c>
      <c r="D9121" t="s">
        <v>2605</v>
      </c>
      <c r="E9121">
        <v>43</v>
      </c>
      <c r="F9121" t="s">
        <v>111</v>
      </c>
      <c r="G9121" t="s">
        <v>60</v>
      </c>
      <c r="H9121" t="s">
        <v>61</v>
      </c>
      <c r="I9121" t="s">
        <v>62</v>
      </c>
      <c r="J9121" t="s">
        <v>63</v>
      </c>
      <c r="K9121">
        <v>2</v>
      </c>
      <c r="L9121" s="2">
        <v>3500</v>
      </c>
      <c r="M9121">
        <v>10</v>
      </c>
      <c r="N9121" s="2">
        <v>7000</v>
      </c>
      <c r="O9121" s="2">
        <v>700</v>
      </c>
      <c r="P9121" s="2">
        <v>6300</v>
      </c>
      <c r="Q9121" s="2">
        <v>3884.52</v>
      </c>
      <c r="R9121" s="2">
        <v>2415.48</v>
      </c>
      <c r="S9121" t="s">
        <v>53</v>
      </c>
      <c r="T9121" t="s">
        <v>263</v>
      </c>
      <c r="U9121" t="s">
        <v>91</v>
      </c>
      <c r="V9121" t="s">
        <v>39</v>
      </c>
      <c r="W9121" t="s">
        <v>137</v>
      </c>
      <c r="X9121" t="s">
        <v>97</v>
      </c>
      <c r="Y9121" t="s">
        <v>84</v>
      </c>
      <c r="Z9121" t="s">
        <v>43</v>
      </c>
      <c r="AA9121" t="s">
        <v>44</v>
      </c>
      <c r="AB9121" t="s">
        <v>68</v>
      </c>
    </row>
    <row r="9122" spans="1:28" x14ac:dyDescent="0.25">
      <c r="A9122" t="s">
        <v>14161</v>
      </c>
      <c r="B9122" s="1">
        <v>46030</v>
      </c>
      <c r="C9122" t="s">
        <v>3116</v>
      </c>
      <c r="D9122" t="s">
        <v>3117</v>
      </c>
      <c r="E9122">
        <v>43</v>
      </c>
      <c r="F9122" t="s">
        <v>48</v>
      </c>
      <c r="G9122" t="s">
        <v>212</v>
      </c>
      <c r="H9122" t="s">
        <v>213</v>
      </c>
      <c r="I9122" t="s">
        <v>51</v>
      </c>
      <c r="J9122" t="s">
        <v>52</v>
      </c>
      <c r="K9122">
        <v>3</v>
      </c>
      <c r="L9122" s="2">
        <v>400</v>
      </c>
      <c r="M9122">
        <v>20</v>
      </c>
      <c r="N9122" s="2">
        <v>1200</v>
      </c>
      <c r="O9122" s="2">
        <v>240</v>
      </c>
      <c r="P9122" s="2">
        <v>960</v>
      </c>
      <c r="Q9122" s="2">
        <v>742.18</v>
      </c>
      <c r="R9122" s="2">
        <v>217.82</v>
      </c>
      <c r="S9122" t="s">
        <v>64</v>
      </c>
      <c r="T9122" t="s">
        <v>54</v>
      </c>
      <c r="U9122" t="s">
        <v>55</v>
      </c>
      <c r="V9122" t="s">
        <v>39</v>
      </c>
      <c r="W9122" t="s">
        <v>66</v>
      </c>
      <c r="X9122" t="s">
        <v>41</v>
      </c>
      <c r="Y9122" t="s">
        <v>42</v>
      </c>
      <c r="Z9122" t="s">
        <v>508</v>
      </c>
      <c r="AA9122" t="s">
        <v>44</v>
      </c>
      <c r="AB9122" t="s">
        <v>44</v>
      </c>
    </row>
    <row r="9123" spans="1:28" x14ac:dyDescent="0.25">
      <c r="A9123" t="s">
        <v>14162</v>
      </c>
      <c r="B9123" s="1">
        <v>46030</v>
      </c>
      <c r="C9123" t="s">
        <v>86</v>
      </c>
      <c r="D9123" t="s">
        <v>87</v>
      </c>
      <c r="E9123">
        <v>47</v>
      </c>
      <c r="F9123" t="s">
        <v>48</v>
      </c>
      <c r="G9123" t="s">
        <v>238</v>
      </c>
      <c r="H9123" t="s">
        <v>239</v>
      </c>
      <c r="I9123" t="s">
        <v>62</v>
      </c>
      <c r="J9123" t="s">
        <v>63</v>
      </c>
      <c r="K9123">
        <v>2</v>
      </c>
      <c r="L9123" s="2">
        <v>6500</v>
      </c>
      <c r="M9123">
        <v>0</v>
      </c>
      <c r="N9123" s="2">
        <v>13000</v>
      </c>
      <c r="O9123" s="2">
        <v>0</v>
      </c>
      <c r="P9123" s="2">
        <v>13000</v>
      </c>
      <c r="Q9123" s="2">
        <v>9770.7900000000009</v>
      </c>
      <c r="R9123" s="2">
        <v>3229.21</v>
      </c>
      <c r="S9123" t="s">
        <v>36</v>
      </c>
      <c r="T9123" t="s">
        <v>105</v>
      </c>
      <c r="U9123" t="s">
        <v>106</v>
      </c>
      <c r="V9123" t="s">
        <v>39</v>
      </c>
      <c r="W9123" t="s">
        <v>92</v>
      </c>
      <c r="X9123" t="s">
        <v>41</v>
      </c>
      <c r="Y9123" t="s">
        <v>84</v>
      </c>
      <c r="Z9123" t="s">
        <v>43</v>
      </c>
      <c r="AA9123" t="s">
        <v>44</v>
      </c>
      <c r="AB9123" t="s">
        <v>44</v>
      </c>
    </row>
    <row r="9124" spans="1:28" x14ac:dyDescent="0.25">
      <c r="A9124" t="s">
        <v>14163</v>
      </c>
      <c r="B9124" s="1">
        <v>46030</v>
      </c>
      <c r="C9124" t="s">
        <v>11656</v>
      </c>
      <c r="D9124" t="s">
        <v>11657</v>
      </c>
      <c r="E9124">
        <v>38</v>
      </c>
      <c r="F9124" t="s">
        <v>48</v>
      </c>
      <c r="G9124" t="s">
        <v>561</v>
      </c>
      <c r="H9124" t="s">
        <v>562</v>
      </c>
      <c r="I9124" t="s">
        <v>34</v>
      </c>
      <c r="J9124" t="s">
        <v>143</v>
      </c>
      <c r="K9124">
        <v>2</v>
      </c>
      <c r="L9124" s="2">
        <v>900</v>
      </c>
      <c r="M9124">
        <v>5</v>
      </c>
      <c r="N9124" s="2">
        <v>1800</v>
      </c>
      <c r="O9124" s="2">
        <v>90</v>
      </c>
      <c r="P9124" s="2">
        <v>1710</v>
      </c>
      <c r="Q9124" s="2">
        <v>1254.6300000000001</v>
      </c>
      <c r="R9124" s="2">
        <v>455.37</v>
      </c>
      <c r="S9124" t="s">
        <v>36</v>
      </c>
      <c r="T9124" t="s">
        <v>105</v>
      </c>
      <c r="U9124" t="s">
        <v>106</v>
      </c>
      <c r="V9124" t="s">
        <v>39</v>
      </c>
      <c r="W9124" t="s">
        <v>137</v>
      </c>
      <c r="X9124" t="s">
        <v>97</v>
      </c>
      <c r="Y9124" t="s">
        <v>56</v>
      </c>
      <c r="Z9124" t="s">
        <v>43</v>
      </c>
      <c r="AA9124" t="s">
        <v>44</v>
      </c>
      <c r="AB9124" t="s">
        <v>44</v>
      </c>
    </row>
    <row r="9125" spans="1:28" x14ac:dyDescent="0.25">
      <c r="A9125" t="s">
        <v>14164</v>
      </c>
      <c r="B9125" s="1">
        <v>46030</v>
      </c>
      <c r="C9125" t="s">
        <v>1467</v>
      </c>
      <c r="D9125" t="s">
        <v>1468</v>
      </c>
      <c r="E9125">
        <v>54</v>
      </c>
      <c r="F9125" t="s">
        <v>31</v>
      </c>
      <c r="G9125" t="s">
        <v>148</v>
      </c>
      <c r="H9125" t="s">
        <v>149</v>
      </c>
      <c r="I9125" t="s">
        <v>74</v>
      </c>
      <c r="J9125" t="s">
        <v>130</v>
      </c>
      <c r="K9125">
        <v>1</v>
      </c>
      <c r="L9125" s="2">
        <v>3500</v>
      </c>
      <c r="M9125">
        <v>10</v>
      </c>
      <c r="N9125" s="2">
        <v>3500</v>
      </c>
      <c r="O9125" s="2">
        <v>350</v>
      </c>
      <c r="P9125" s="2">
        <v>3150</v>
      </c>
      <c r="Q9125" s="2">
        <v>2307.2199999999998</v>
      </c>
      <c r="R9125" s="2">
        <v>842.78</v>
      </c>
      <c r="S9125" t="s">
        <v>36</v>
      </c>
      <c r="T9125" t="s">
        <v>178</v>
      </c>
      <c r="U9125" t="s">
        <v>154</v>
      </c>
      <c r="V9125" t="s">
        <v>39</v>
      </c>
      <c r="W9125" t="s">
        <v>124</v>
      </c>
      <c r="X9125" t="s">
        <v>67</v>
      </c>
      <c r="Y9125" t="s">
        <v>56</v>
      </c>
      <c r="Z9125" t="s">
        <v>43</v>
      </c>
      <c r="AA9125" t="s">
        <v>44</v>
      </c>
      <c r="AB9125" t="s">
        <v>44</v>
      </c>
    </row>
    <row r="9126" spans="1:28" x14ac:dyDescent="0.25">
      <c r="A9126" t="s">
        <v>14165</v>
      </c>
      <c r="B9126" s="1">
        <v>46030</v>
      </c>
      <c r="C9126" t="s">
        <v>364</v>
      </c>
      <c r="D9126" t="s">
        <v>365</v>
      </c>
      <c r="E9126">
        <v>31</v>
      </c>
      <c r="F9126" t="s">
        <v>48</v>
      </c>
      <c r="G9126" t="s">
        <v>101</v>
      </c>
      <c r="H9126" t="s">
        <v>102</v>
      </c>
      <c r="I9126" t="s">
        <v>103</v>
      </c>
      <c r="J9126" t="s">
        <v>104</v>
      </c>
      <c r="K9126">
        <v>1</v>
      </c>
      <c r="L9126" s="2">
        <v>1800</v>
      </c>
      <c r="M9126">
        <v>0</v>
      </c>
      <c r="N9126" s="2">
        <v>1800</v>
      </c>
      <c r="O9126" s="2">
        <v>0</v>
      </c>
      <c r="P9126" s="2">
        <v>1800</v>
      </c>
      <c r="Q9126" s="2">
        <v>1033.75</v>
      </c>
      <c r="R9126" s="2">
        <v>766.25</v>
      </c>
      <c r="S9126" t="s">
        <v>53</v>
      </c>
      <c r="T9126" t="s">
        <v>122</v>
      </c>
      <c r="U9126" t="s">
        <v>123</v>
      </c>
      <c r="V9126" t="s">
        <v>39</v>
      </c>
      <c r="W9126" t="s">
        <v>40</v>
      </c>
      <c r="X9126" t="s">
        <v>97</v>
      </c>
      <c r="Y9126" t="s">
        <v>56</v>
      </c>
      <c r="Z9126" t="s">
        <v>43</v>
      </c>
      <c r="AA9126" t="s">
        <v>44</v>
      </c>
      <c r="AB9126" t="s">
        <v>44</v>
      </c>
    </row>
    <row r="9127" spans="1:28" x14ac:dyDescent="0.25">
      <c r="A9127" t="s">
        <v>14166</v>
      </c>
      <c r="B9127" s="1">
        <v>46030</v>
      </c>
      <c r="C9127" t="s">
        <v>7059</v>
      </c>
      <c r="D9127" t="s">
        <v>7060</v>
      </c>
      <c r="E9127">
        <v>32</v>
      </c>
      <c r="F9127" t="s">
        <v>31</v>
      </c>
      <c r="G9127" t="s">
        <v>128</v>
      </c>
      <c r="H9127" t="s">
        <v>129</v>
      </c>
      <c r="I9127" t="s">
        <v>74</v>
      </c>
      <c r="J9127" t="s">
        <v>130</v>
      </c>
      <c r="K9127">
        <v>2</v>
      </c>
      <c r="L9127" s="2">
        <v>1700</v>
      </c>
      <c r="M9127">
        <v>5</v>
      </c>
      <c r="N9127" s="2">
        <v>3400</v>
      </c>
      <c r="O9127" s="2">
        <v>170</v>
      </c>
      <c r="P9127" s="2">
        <v>3230</v>
      </c>
      <c r="Q9127" s="2">
        <v>2164.9299999999998</v>
      </c>
      <c r="R9127" s="2">
        <v>1065.07</v>
      </c>
      <c r="S9127" t="s">
        <v>53</v>
      </c>
      <c r="T9127" t="s">
        <v>275</v>
      </c>
      <c r="U9127" t="s">
        <v>123</v>
      </c>
      <c r="V9127" t="s">
        <v>39</v>
      </c>
      <c r="W9127" t="s">
        <v>92</v>
      </c>
      <c r="X9127" t="s">
        <v>41</v>
      </c>
      <c r="Y9127" t="s">
        <v>56</v>
      </c>
      <c r="Z9127" t="s">
        <v>43</v>
      </c>
      <c r="AA9127" t="s">
        <v>44</v>
      </c>
      <c r="AB9127" t="s">
        <v>44</v>
      </c>
    </row>
    <row r="9128" spans="1:28" x14ac:dyDescent="0.25">
      <c r="A9128" t="s">
        <v>14167</v>
      </c>
      <c r="B9128" s="1">
        <v>46030</v>
      </c>
      <c r="C9128" t="s">
        <v>675</v>
      </c>
      <c r="D9128" t="s">
        <v>676</v>
      </c>
      <c r="E9128">
        <v>26</v>
      </c>
      <c r="F9128" t="s">
        <v>31</v>
      </c>
      <c r="G9128" t="s">
        <v>561</v>
      </c>
      <c r="H9128" t="s">
        <v>562</v>
      </c>
      <c r="I9128" t="s">
        <v>34</v>
      </c>
      <c r="J9128" t="s">
        <v>143</v>
      </c>
      <c r="K9128">
        <v>2</v>
      </c>
      <c r="L9128" s="2">
        <v>900</v>
      </c>
      <c r="M9128">
        <v>25</v>
      </c>
      <c r="N9128" s="2">
        <v>1800</v>
      </c>
      <c r="O9128" s="2">
        <v>450</v>
      </c>
      <c r="P9128" s="2">
        <v>1350</v>
      </c>
      <c r="Q9128" s="2">
        <v>964.75</v>
      </c>
      <c r="R9128" s="2">
        <v>385.25</v>
      </c>
      <c r="S9128" t="s">
        <v>53</v>
      </c>
      <c r="T9128" t="s">
        <v>163</v>
      </c>
      <c r="U9128" t="s">
        <v>164</v>
      </c>
      <c r="V9128" t="s">
        <v>39</v>
      </c>
      <c r="W9128" t="s">
        <v>83</v>
      </c>
      <c r="X9128" t="s">
        <v>41</v>
      </c>
      <c r="Y9128" t="s">
        <v>84</v>
      </c>
      <c r="Z9128" t="s">
        <v>508</v>
      </c>
      <c r="AA9128" t="s">
        <v>44</v>
      </c>
      <c r="AB9128" t="s">
        <v>44</v>
      </c>
    </row>
    <row r="9129" spans="1:28" x14ac:dyDescent="0.25">
      <c r="A9129" t="s">
        <v>14168</v>
      </c>
      <c r="B9129" s="1">
        <v>46030</v>
      </c>
      <c r="C9129" t="s">
        <v>3054</v>
      </c>
      <c r="D9129" t="s">
        <v>3055</v>
      </c>
      <c r="E9129">
        <v>33</v>
      </c>
      <c r="F9129" t="s">
        <v>48</v>
      </c>
      <c r="G9129" t="s">
        <v>88</v>
      </c>
      <c r="H9129" t="s">
        <v>89</v>
      </c>
      <c r="I9129" t="s">
        <v>62</v>
      </c>
      <c r="J9129" t="s">
        <v>63</v>
      </c>
      <c r="K9129">
        <v>1</v>
      </c>
      <c r="L9129" s="2">
        <v>4200</v>
      </c>
      <c r="M9129">
        <v>20</v>
      </c>
      <c r="N9129" s="2">
        <v>4200</v>
      </c>
      <c r="O9129" s="2">
        <v>840</v>
      </c>
      <c r="P9129" s="2">
        <v>3360</v>
      </c>
      <c r="Q9129" s="2">
        <v>2030.57</v>
      </c>
      <c r="R9129" s="2">
        <v>1329.43</v>
      </c>
      <c r="S9129" t="s">
        <v>53</v>
      </c>
      <c r="T9129" t="s">
        <v>163</v>
      </c>
      <c r="U9129" t="s">
        <v>164</v>
      </c>
      <c r="V9129" t="s">
        <v>39</v>
      </c>
      <c r="W9129" t="s">
        <v>92</v>
      </c>
      <c r="X9129" t="s">
        <v>41</v>
      </c>
      <c r="Y9129" t="s">
        <v>56</v>
      </c>
      <c r="Z9129" t="s">
        <v>43</v>
      </c>
      <c r="AA9129" t="s">
        <v>44</v>
      </c>
      <c r="AB9129" t="s">
        <v>44</v>
      </c>
    </row>
    <row r="9130" spans="1:28" x14ac:dyDescent="0.25">
      <c r="A9130" t="s">
        <v>14169</v>
      </c>
      <c r="B9130" s="1">
        <v>46030</v>
      </c>
      <c r="C9130" t="s">
        <v>537</v>
      </c>
      <c r="D9130" t="s">
        <v>538</v>
      </c>
      <c r="E9130">
        <v>37</v>
      </c>
      <c r="F9130" t="s">
        <v>111</v>
      </c>
      <c r="G9130" t="s">
        <v>436</v>
      </c>
      <c r="H9130" t="s">
        <v>437</v>
      </c>
      <c r="I9130" t="s">
        <v>74</v>
      </c>
      <c r="J9130" t="s">
        <v>190</v>
      </c>
      <c r="K9130">
        <v>1</v>
      </c>
      <c r="L9130" s="2">
        <v>1800</v>
      </c>
      <c r="M9130">
        <v>10</v>
      </c>
      <c r="N9130" s="2">
        <v>1800</v>
      </c>
      <c r="O9130" s="2">
        <v>180</v>
      </c>
      <c r="P9130" s="2">
        <v>1620</v>
      </c>
      <c r="Q9130" s="2">
        <v>972.65</v>
      </c>
      <c r="R9130" s="2">
        <v>647.35</v>
      </c>
      <c r="S9130" t="s">
        <v>53</v>
      </c>
      <c r="T9130" t="s">
        <v>114</v>
      </c>
      <c r="U9130" t="s">
        <v>115</v>
      </c>
      <c r="V9130" t="s">
        <v>39</v>
      </c>
      <c r="W9130" t="s">
        <v>66</v>
      </c>
      <c r="X9130" t="s">
        <v>67</v>
      </c>
      <c r="Y9130" t="s">
        <v>84</v>
      </c>
      <c r="Z9130" t="s">
        <v>43</v>
      </c>
      <c r="AA9130" t="s">
        <v>44</v>
      </c>
      <c r="AB9130" t="s">
        <v>44</v>
      </c>
    </row>
    <row r="9131" spans="1:28" x14ac:dyDescent="0.25">
      <c r="A9131" t="s">
        <v>14170</v>
      </c>
      <c r="B9131" s="1">
        <v>46030</v>
      </c>
      <c r="C9131" t="s">
        <v>8753</v>
      </c>
      <c r="D9131" t="s">
        <v>8754</v>
      </c>
      <c r="E9131">
        <v>28</v>
      </c>
      <c r="F9131" t="s">
        <v>48</v>
      </c>
      <c r="G9131" t="s">
        <v>280</v>
      </c>
      <c r="H9131" t="s">
        <v>281</v>
      </c>
      <c r="I9131" t="s">
        <v>62</v>
      </c>
      <c r="J9131" t="s">
        <v>190</v>
      </c>
      <c r="K9131">
        <v>2</v>
      </c>
      <c r="L9131" s="2">
        <v>700</v>
      </c>
      <c r="M9131">
        <v>0</v>
      </c>
      <c r="N9131" s="2">
        <v>1400</v>
      </c>
      <c r="O9131" s="2">
        <v>0</v>
      </c>
      <c r="P9131" s="2">
        <v>1400</v>
      </c>
      <c r="Q9131" s="2">
        <v>1029.1199999999999</v>
      </c>
      <c r="R9131" s="2">
        <v>370.88</v>
      </c>
      <c r="S9131" t="s">
        <v>53</v>
      </c>
      <c r="T9131" t="s">
        <v>136</v>
      </c>
      <c r="U9131" t="s">
        <v>38</v>
      </c>
      <c r="V9131" t="s">
        <v>39</v>
      </c>
      <c r="W9131" t="s">
        <v>83</v>
      </c>
      <c r="X9131" t="s">
        <v>67</v>
      </c>
      <c r="Y9131" t="s">
        <v>56</v>
      </c>
      <c r="Z9131" t="s">
        <v>107</v>
      </c>
      <c r="AA9131" t="s">
        <v>44</v>
      </c>
      <c r="AB9131" t="s">
        <v>44</v>
      </c>
    </row>
    <row r="9132" spans="1:28" x14ac:dyDescent="0.25">
      <c r="A9132" t="s">
        <v>14171</v>
      </c>
      <c r="B9132" s="1">
        <v>46030</v>
      </c>
      <c r="C9132" t="s">
        <v>2722</v>
      </c>
      <c r="D9132" t="s">
        <v>2723</v>
      </c>
      <c r="E9132">
        <v>43</v>
      </c>
      <c r="F9132" t="s">
        <v>48</v>
      </c>
      <c r="G9132" t="s">
        <v>318</v>
      </c>
      <c r="H9132" t="s">
        <v>319</v>
      </c>
      <c r="I9132" t="s">
        <v>34</v>
      </c>
      <c r="J9132" t="s">
        <v>190</v>
      </c>
      <c r="K9132">
        <v>3</v>
      </c>
      <c r="L9132" s="2">
        <v>2500</v>
      </c>
      <c r="M9132">
        <v>10</v>
      </c>
      <c r="N9132" s="2">
        <v>7500</v>
      </c>
      <c r="O9132" s="2">
        <v>750</v>
      </c>
      <c r="P9132" s="2">
        <v>6750</v>
      </c>
      <c r="Q9132" s="2">
        <v>5144.87</v>
      </c>
      <c r="R9132" s="2">
        <v>1605.13</v>
      </c>
      <c r="S9132" t="s">
        <v>36</v>
      </c>
      <c r="T9132" t="s">
        <v>222</v>
      </c>
      <c r="U9132" t="s">
        <v>38</v>
      </c>
      <c r="V9132" t="s">
        <v>39</v>
      </c>
      <c r="W9132" t="s">
        <v>124</v>
      </c>
      <c r="X9132" t="s">
        <v>97</v>
      </c>
      <c r="Y9132" t="s">
        <v>56</v>
      </c>
      <c r="Z9132" t="s">
        <v>144</v>
      </c>
      <c r="AA9132" t="s">
        <v>44</v>
      </c>
      <c r="AB9132" t="s">
        <v>44</v>
      </c>
    </row>
    <row r="9133" spans="1:28" x14ac:dyDescent="0.25">
      <c r="A9133" t="s">
        <v>14172</v>
      </c>
      <c r="B9133" s="1">
        <v>46031</v>
      </c>
      <c r="C9133" t="s">
        <v>2715</v>
      </c>
      <c r="D9133" t="s">
        <v>2716</v>
      </c>
      <c r="E9133">
        <v>31</v>
      </c>
      <c r="F9133" t="s">
        <v>48</v>
      </c>
      <c r="G9133" t="s">
        <v>238</v>
      </c>
      <c r="H9133" t="s">
        <v>239</v>
      </c>
      <c r="I9133" t="s">
        <v>62</v>
      </c>
      <c r="J9133" t="s">
        <v>63</v>
      </c>
      <c r="K9133">
        <v>2</v>
      </c>
      <c r="L9133" s="2">
        <v>6500</v>
      </c>
      <c r="M9133">
        <v>15</v>
      </c>
      <c r="N9133" s="2">
        <v>13000</v>
      </c>
      <c r="O9133" s="2">
        <v>1950</v>
      </c>
      <c r="P9133" s="2">
        <v>11050</v>
      </c>
      <c r="Q9133" s="2">
        <v>8895.24</v>
      </c>
      <c r="R9133" s="2">
        <v>2154.7600000000002</v>
      </c>
      <c r="S9133" t="s">
        <v>36</v>
      </c>
      <c r="T9133" t="s">
        <v>65</v>
      </c>
      <c r="U9133" t="s">
        <v>65</v>
      </c>
      <c r="V9133" t="s">
        <v>39</v>
      </c>
      <c r="W9133" t="s">
        <v>66</v>
      </c>
      <c r="X9133" t="s">
        <v>41</v>
      </c>
      <c r="Y9133" t="s">
        <v>56</v>
      </c>
      <c r="Z9133" t="s">
        <v>107</v>
      </c>
      <c r="AA9133" t="s">
        <v>68</v>
      </c>
      <c r="AB9133" t="s">
        <v>44</v>
      </c>
    </row>
    <row r="9134" spans="1:28" x14ac:dyDescent="0.25">
      <c r="A9134" t="s">
        <v>14173</v>
      </c>
      <c r="B9134" s="1">
        <v>46031</v>
      </c>
      <c r="C9134" t="s">
        <v>324</v>
      </c>
      <c r="D9134" t="s">
        <v>325</v>
      </c>
      <c r="E9134">
        <v>46</v>
      </c>
      <c r="F9134" t="s">
        <v>48</v>
      </c>
      <c r="G9134" t="s">
        <v>280</v>
      </c>
      <c r="H9134" t="s">
        <v>281</v>
      </c>
      <c r="I9134" t="s">
        <v>62</v>
      </c>
      <c r="J9134" t="s">
        <v>190</v>
      </c>
      <c r="K9134">
        <v>3</v>
      </c>
      <c r="L9134" s="2">
        <v>700</v>
      </c>
      <c r="M9134">
        <v>15</v>
      </c>
      <c r="N9134" s="2">
        <v>2100</v>
      </c>
      <c r="O9134" s="2">
        <v>315</v>
      </c>
      <c r="P9134" s="2">
        <v>1785</v>
      </c>
      <c r="Q9134" s="2">
        <v>1044.33</v>
      </c>
      <c r="R9134" s="2">
        <v>740.67</v>
      </c>
      <c r="S9134" t="s">
        <v>64</v>
      </c>
      <c r="T9134" t="s">
        <v>263</v>
      </c>
      <c r="U9134" t="s">
        <v>91</v>
      </c>
      <c r="V9134" t="s">
        <v>39</v>
      </c>
      <c r="W9134" t="s">
        <v>40</v>
      </c>
      <c r="X9134" t="s">
        <v>97</v>
      </c>
      <c r="Y9134" t="s">
        <v>42</v>
      </c>
      <c r="Z9134" t="s">
        <v>223</v>
      </c>
      <c r="AA9134" t="s">
        <v>44</v>
      </c>
      <c r="AB9134" t="s">
        <v>44</v>
      </c>
    </row>
    <row r="9135" spans="1:28" x14ac:dyDescent="0.25">
      <c r="A9135" t="s">
        <v>14174</v>
      </c>
      <c r="B9135" s="1">
        <v>46031</v>
      </c>
      <c r="C9135" t="s">
        <v>313</v>
      </c>
      <c r="D9135" t="s">
        <v>314</v>
      </c>
      <c r="E9135">
        <v>30</v>
      </c>
      <c r="F9135" t="s">
        <v>31</v>
      </c>
      <c r="G9135" t="s">
        <v>134</v>
      </c>
      <c r="H9135" t="s">
        <v>135</v>
      </c>
      <c r="I9135" t="s">
        <v>62</v>
      </c>
      <c r="J9135" t="s">
        <v>130</v>
      </c>
      <c r="K9135">
        <v>2</v>
      </c>
      <c r="L9135" s="2">
        <v>8500</v>
      </c>
      <c r="M9135">
        <v>10</v>
      </c>
      <c r="N9135" s="2">
        <v>17000</v>
      </c>
      <c r="O9135" s="2">
        <v>1700</v>
      </c>
      <c r="P9135" s="2">
        <v>15300</v>
      </c>
      <c r="Q9135" s="2">
        <v>11452.61</v>
      </c>
      <c r="R9135" s="2">
        <v>3847.39</v>
      </c>
      <c r="S9135" t="s">
        <v>53</v>
      </c>
      <c r="T9135" t="s">
        <v>114</v>
      </c>
      <c r="U9135" t="s">
        <v>115</v>
      </c>
      <c r="V9135" t="s">
        <v>39</v>
      </c>
      <c r="W9135" t="s">
        <v>40</v>
      </c>
      <c r="X9135" t="s">
        <v>67</v>
      </c>
      <c r="Y9135" t="s">
        <v>56</v>
      </c>
      <c r="Z9135" t="s">
        <v>107</v>
      </c>
      <c r="AA9135" t="s">
        <v>44</v>
      </c>
      <c r="AB9135" t="s">
        <v>44</v>
      </c>
    </row>
    <row r="9136" spans="1:28" x14ac:dyDescent="0.25">
      <c r="A9136" t="s">
        <v>14175</v>
      </c>
      <c r="B9136" s="1">
        <v>46031</v>
      </c>
      <c r="C9136" t="s">
        <v>4140</v>
      </c>
      <c r="D9136" t="s">
        <v>4141</v>
      </c>
      <c r="E9136">
        <v>24</v>
      </c>
      <c r="F9136" t="s">
        <v>31</v>
      </c>
      <c r="G9136" t="s">
        <v>188</v>
      </c>
      <c r="H9136" t="s">
        <v>189</v>
      </c>
      <c r="I9136" t="s">
        <v>34</v>
      </c>
      <c r="J9136" t="s">
        <v>190</v>
      </c>
      <c r="K9136">
        <v>1</v>
      </c>
      <c r="L9136" s="2">
        <v>1800</v>
      </c>
      <c r="M9136">
        <v>5</v>
      </c>
      <c r="N9136" s="2">
        <v>1800</v>
      </c>
      <c r="O9136" s="2">
        <v>90</v>
      </c>
      <c r="P9136" s="2">
        <v>1710</v>
      </c>
      <c r="Q9136" s="2">
        <v>1109.05</v>
      </c>
      <c r="R9136" s="2">
        <v>600.95000000000005</v>
      </c>
      <c r="S9136" t="s">
        <v>36</v>
      </c>
      <c r="T9136" t="s">
        <v>96</v>
      </c>
      <c r="U9136" t="s">
        <v>96</v>
      </c>
      <c r="V9136" t="s">
        <v>39</v>
      </c>
      <c r="W9136" t="s">
        <v>137</v>
      </c>
      <c r="X9136" t="s">
        <v>97</v>
      </c>
      <c r="Y9136" t="s">
        <v>56</v>
      </c>
      <c r="Z9136" t="s">
        <v>43</v>
      </c>
      <c r="AA9136" t="s">
        <v>44</v>
      </c>
      <c r="AB9136" t="s">
        <v>44</v>
      </c>
    </row>
    <row r="9137" spans="1:28" x14ac:dyDescent="0.25">
      <c r="A9137" t="s">
        <v>14176</v>
      </c>
      <c r="B9137" s="1">
        <v>46031</v>
      </c>
      <c r="C9137" t="s">
        <v>8561</v>
      </c>
      <c r="D9137" t="s">
        <v>8562</v>
      </c>
      <c r="E9137">
        <v>26</v>
      </c>
      <c r="F9137" t="s">
        <v>48</v>
      </c>
      <c r="G9137" t="s">
        <v>207</v>
      </c>
      <c r="H9137" t="s">
        <v>208</v>
      </c>
      <c r="I9137" t="s">
        <v>34</v>
      </c>
      <c r="J9137" t="s">
        <v>143</v>
      </c>
      <c r="K9137">
        <v>1</v>
      </c>
      <c r="L9137" s="2">
        <v>18000</v>
      </c>
      <c r="M9137">
        <v>10</v>
      </c>
      <c r="N9137" s="2">
        <v>18000</v>
      </c>
      <c r="O9137" s="2">
        <v>1800</v>
      </c>
      <c r="P9137" s="2">
        <v>16200</v>
      </c>
      <c r="Q9137" s="2">
        <v>11898.65</v>
      </c>
      <c r="R9137" s="2">
        <v>4301.3500000000004</v>
      </c>
      <c r="S9137" t="s">
        <v>53</v>
      </c>
      <c r="T9137" t="s">
        <v>163</v>
      </c>
      <c r="U9137" t="s">
        <v>164</v>
      </c>
      <c r="V9137" t="s">
        <v>39</v>
      </c>
      <c r="W9137" t="s">
        <v>66</v>
      </c>
      <c r="X9137" t="s">
        <v>41</v>
      </c>
      <c r="Y9137" t="s">
        <v>56</v>
      </c>
      <c r="Z9137" t="s">
        <v>43</v>
      </c>
      <c r="AA9137" t="s">
        <v>44</v>
      </c>
      <c r="AB9137" t="s">
        <v>44</v>
      </c>
    </row>
    <row r="9138" spans="1:28" x14ac:dyDescent="0.25">
      <c r="A9138" t="s">
        <v>14177</v>
      </c>
      <c r="B9138" s="1">
        <v>46031</v>
      </c>
      <c r="C9138" t="s">
        <v>3297</v>
      </c>
      <c r="D9138" t="s">
        <v>3298</v>
      </c>
      <c r="E9138">
        <v>52</v>
      </c>
      <c r="F9138" t="s">
        <v>31</v>
      </c>
      <c r="G9138" t="s">
        <v>318</v>
      </c>
      <c r="H9138" t="s">
        <v>319</v>
      </c>
      <c r="I9138" t="s">
        <v>34</v>
      </c>
      <c r="J9138" t="s">
        <v>190</v>
      </c>
      <c r="K9138">
        <v>4</v>
      </c>
      <c r="L9138" s="2">
        <v>2500</v>
      </c>
      <c r="M9138">
        <v>5</v>
      </c>
      <c r="N9138" s="2">
        <v>10000</v>
      </c>
      <c r="O9138" s="2">
        <v>500</v>
      </c>
      <c r="P9138" s="2">
        <v>9500</v>
      </c>
      <c r="Q9138" s="2">
        <v>7186.49</v>
      </c>
      <c r="R9138" s="2">
        <v>2313.5100000000002</v>
      </c>
      <c r="S9138" t="s">
        <v>53</v>
      </c>
      <c r="T9138" t="s">
        <v>153</v>
      </c>
      <c r="U9138" t="s">
        <v>154</v>
      </c>
      <c r="V9138" t="s">
        <v>39</v>
      </c>
      <c r="W9138" t="s">
        <v>66</v>
      </c>
      <c r="X9138" t="s">
        <v>97</v>
      </c>
      <c r="Y9138" t="s">
        <v>56</v>
      </c>
      <c r="Z9138" t="s">
        <v>43</v>
      </c>
      <c r="AA9138" t="s">
        <v>44</v>
      </c>
      <c r="AB9138" t="s">
        <v>44</v>
      </c>
    </row>
    <row r="9139" spans="1:28" x14ac:dyDescent="0.25">
      <c r="A9139" t="s">
        <v>14178</v>
      </c>
      <c r="B9139" s="1">
        <v>46031</v>
      </c>
      <c r="C9139" t="s">
        <v>4964</v>
      </c>
      <c r="D9139" t="s">
        <v>4965</v>
      </c>
      <c r="E9139">
        <v>47</v>
      </c>
      <c r="F9139" t="s">
        <v>48</v>
      </c>
      <c r="G9139" t="s">
        <v>188</v>
      </c>
      <c r="H9139" t="s">
        <v>189</v>
      </c>
      <c r="I9139" t="s">
        <v>34</v>
      </c>
      <c r="J9139" t="s">
        <v>190</v>
      </c>
      <c r="K9139">
        <v>2</v>
      </c>
      <c r="L9139" s="2">
        <v>1800</v>
      </c>
      <c r="M9139">
        <v>10</v>
      </c>
      <c r="N9139" s="2">
        <v>3600</v>
      </c>
      <c r="O9139" s="2">
        <v>360</v>
      </c>
      <c r="P9139" s="2">
        <v>3240</v>
      </c>
      <c r="Q9139" s="2">
        <v>2065.4</v>
      </c>
      <c r="R9139" s="2">
        <v>1174.5999999999999</v>
      </c>
      <c r="S9139" t="s">
        <v>64</v>
      </c>
      <c r="T9139" t="s">
        <v>122</v>
      </c>
      <c r="U9139" t="s">
        <v>123</v>
      </c>
      <c r="V9139" t="s">
        <v>39</v>
      </c>
      <c r="W9139" t="s">
        <v>66</v>
      </c>
      <c r="X9139" t="s">
        <v>41</v>
      </c>
      <c r="Y9139" t="s">
        <v>42</v>
      </c>
      <c r="Z9139" t="s">
        <v>43</v>
      </c>
      <c r="AA9139" t="s">
        <v>44</v>
      </c>
      <c r="AB9139" t="s">
        <v>44</v>
      </c>
    </row>
    <row r="9140" spans="1:28" x14ac:dyDescent="0.25">
      <c r="A9140" t="s">
        <v>14179</v>
      </c>
      <c r="B9140" s="1">
        <v>46031</v>
      </c>
      <c r="C9140" t="s">
        <v>3350</v>
      </c>
      <c r="D9140" t="s">
        <v>3351</v>
      </c>
      <c r="E9140">
        <v>60</v>
      </c>
      <c r="F9140" t="s">
        <v>48</v>
      </c>
      <c r="G9140" t="s">
        <v>141</v>
      </c>
      <c r="H9140" t="s">
        <v>142</v>
      </c>
      <c r="I9140" t="s">
        <v>74</v>
      </c>
      <c r="J9140" t="s">
        <v>143</v>
      </c>
      <c r="K9140">
        <v>4</v>
      </c>
      <c r="L9140" s="2">
        <v>900</v>
      </c>
      <c r="M9140">
        <v>25</v>
      </c>
      <c r="N9140" s="2">
        <v>3600</v>
      </c>
      <c r="O9140" s="2">
        <v>900</v>
      </c>
      <c r="P9140" s="2">
        <v>2700</v>
      </c>
      <c r="Q9140" s="2">
        <v>1815.43</v>
      </c>
      <c r="R9140" s="2">
        <v>884.57</v>
      </c>
      <c r="S9140" t="s">
        <v>53</v>
      </c>
      <c r="T9140" t="s">
        <v>163</v>
      </c>
      <c r="U9140" t="s">
        <v>164</v>
      </c>
      <c r="V9140" t="s">
        <v>39</v>
      </c>
      <c r="W9140" t="s">
        <v>83</v>
      </c>
      <c r="X9140" t="s">
        <v>97</v>
      </c>
      <c r="Y9140" t="s">
        <v>56</v>
      </c>
      <c r="Z9140" t="s">
        <v>43</v>
      </c>
      <c r="AA9140" t="s">
        <v>44</v>
      </c>
      <c r="AB9140" t="s">
        <v>44</v>
      </c>
    </row>
    <row r="9141" spans="1:28" x14ac:dyDescent="0.25">
      <c r="A9141" t="s">
        <v>14180</v>
      </c>
      <c r="B9141" s="1">
        <v>46031</v>
      </c>
      <c r="C9141" t="s">
        <v>1614</v>
      </c>
      <c r="D9141" t="s">
        <v>1615</v>
      </c>
      <c r="E9141">
        <v>44</v>
      </c>
      <c r="F9141" t="s">
        <v>48</v>
      </c>
      <c r="G9141" t="s">
        <v>352</v>
      </c>
      <c r="H9141" t="s">
        <v>353</v>
      </c>
      <c r="I9141" t="s">
        <v>103</v>
      </c>
      <c r="J9141" t="s">
        <v>104</v>
      </c>
      <c r="K9141">
        <v>6</v>
      </c>
      <c r="L9141" s="2">
        <v>850</v>
      </c>
      <c r="M9141">
        <v>10</v>
      </c>
      <c r="N9141" s="2">
        <v>5100</v>
      </c>
      <c r="O9141" s="2">
        <v>510</v>
      </c>
      <c r="P9141" s="2">
        <v>4590</v>
      </c>
      <c r="Q9141" s="2">
        <v>3002.81</v>
      </c>
      <c r="R9141" s="2">
        <v>1587.19</v>
      </c>
      <c r="S9141" t="s">
        <v>53</v>
      </c>
      <c r="T9141" t="s">
        <v>407</v>
      </c>
      <c r="U9141" t="s">
        <v>408</v>
      </c>
      <c r="V9141" t="s">
        <v>39</v>
      </c>
      <c r="W9141" t="s">
        <v>83</v>
      </c>
      <c r="X9141" t="s">
        <v>41</v>
      </c>
      <c r="Y9141" t="s">
        <v>56</v>
      </c>
      <c r="Z9141" t="s">
        <v>43</v>
      </c>
      <c r="AA9141" t="s">
        <v>44</v>
      </c>
      <c r="AB9141" t="s">
        <v>44</v>
      </c>
    </row>
    <row r="9142" spans="1:28" x14ac:dyDescent="0.25">
      <c r="A9142" t="s">
        <v>14181</v>
      </c>
      <c r="B9142" s="1">
        <v>46031</v>
      </c>
      <c r="C9142" t="s">
        <v>5447</v>
      </c>
      <c r="D9142" t="s">
        <v>5448</v>
      </c>
      <c r="E9142">
        <v>45</v>
      </c>
      <c r="F9142" t="s">
        <v>111</v>
      </c>
      <c r="G9142" t="s">
        <v>273</v>
      </c>
      <c r="H9142" t="s">
        <v>274</v>
      </c>
      <c r="I9142" t="s">
        <v>51</v>
      </c>
      <c r="J9142" t="s">
        <v>52</v>
      </c>
      <c r="K9142">
        <v>2</v>
      </c>
      <c r="L9142" s="2">
        <v>250</v>
      </c>
      <c r="M9142">
        <v>10</v>
      </c>
      <c r="N9142" s="2">
        <v>500</v>
      </c>
      <c r="O9142" s="2">
        <v>50</v>
      </c>
      <c r="P9142" s="2">
        <v>450</v>
      </c>
      <c r="Q9142" s="2">
        <v>278.74</v>
      </c>
      <c r="R9142" s="2">
        <v>171.26</v>
      </c>
      <c r="S9142" t="s">
        <v>36</v>
      </c>
      <c r="T9142" t="s">
        <v>65</v>
      </c>
      <c r="U9142" t="s">
        <v>65</v>
      </c>
      <c r="V9142" t="s">
        <v>39</v>
      </c>
      <c r="W9142" t="s">
        <v>92</v>
      </c>
      <c r="X9142" t="s">
        <v>41</v>
      </c>
      <c r="Y9142" t="s">
        <v>56</v>
      </c>
      <c r="Z9142" t="s">
        <v>144</v>
      </c>
      <c r="AA9142" t="s">
        <v>44</v>
      </c>
      <c r="AB9142" t="s">
        <v>44</v>
      </c>
    </row>
    <row r="9143" spans="1:28" x14ac:dyDescent="0.25">
      <c r="A9143" t="s">
        <v>14182</v>
      </c>
      <c r="B9143" s="1">
        <v>46031</v>
      </c>
      <c r="C9143" t="s">
        <v>7839</v>
      </c>
      <c r="D9143" t="s">
        <v>7840</v>
      </c>
      <c r="E9143">
        <v>28</v>
      </c>
      <c r="F9143" t="s">
        <v>48</v>
      </c>
      <c r="G9143" t="s">
        <v>344</v>
      </c>
      <c r="H9143" t="s">
        <v>345</v>
      </c>
      <c r="I9143" t="s">
        <v>34</v>
      </c>
      <c r="J9143" t="s">
        <v>121</v>
      </c>
      <c r="K9143">
        <v>1</v>
      </c>
      <c r="L9143" s="2">
        <v>1600</v>
      </c>
      <c r="M9143">
        <v>10</v>
      </c>
      <c r="N9143" s="2">
        <v>1600</v>
      </c>
      <c r="O9143" s="2">
        <v>160</v>
      </c>
      <c r="P9143" s="2">
        <v>1440</v>
      </c>
      <c r="Q9143" s="2">
        <v>796.23</v>
      </c>
      <c r="R9143" s="2">
        <v>643.77</v>
      </c>
      <c r="S9143" t="s">
        <v>53</v>
      </c>
      <c r="T9143" t="s">
        <v>407</v>
      </c>
      <c r="U9143" t="s">
        <v>408</v>
      </c>
      <c r="V9143" t="s">
        <v>39</v>
      </c>
      <c r="W9143" t="s">
        <v>124</v>
      </c>
      <c r="X9143" t="s">
        <v>41</v>
      </c>
      <c r="Y9143" t="s">
        <v>42</v>
      </c>
      <c r="Z9143" t="s">
        <v>43</v>
      </c>
      <c r="AA9143" t="s">
        <v>44</v>
      </c>
      <c r="AB9143" t="s">
        <v>44</v>
      </c>
    </row>
    <row r="9144" spans="1:28" x14ac:dyDescent="0.25">
      <c r="A9144" t="s">
        <v>14183</v>
      </c>
      <c r="B9144" s="1">
        <v>46032</v>
      </c>
      <c r="C9144" t="s">
        <v>2570</v>
      </c>
      <c r="D9144" t="s">
        <v>2571</v>
      </c>
      <c r="E9144">
        <v>53</v>
      </c>
      <c r="F9144" t="s">
        <v>111</v>
      </c>
      <c r="G9144" t="s">
        <v>243</v>
      </c>
      <c r="H9144" t="s">
        <v>244</v>
      </c>
      <c r="I9144" t="s">
        <v>103</v>
      </c>
      <c r="J9144" t="s">
        <v>104</v>
      </c>
      <c r="K9144">
        <v>3</v>
      </c>
      <c r="L9144" s="2">
        <v>450</v>
      </c>
      <c r="M9144">
        <v>15</v>
      </c>
      <c r="N9144" s="2">
        <v>1350</v>
      </c>
      <c r="O9144" s="2">
        <v>202.5</v>
      </c>
      <c r="P9144" s="2">
        <v>1147.5</v>
      </c>
      <c r="Q9144" s="2">
        <v>846.82</v>
      </c>
      <c r="R9144" s="2">
        <v>300.68</v>
      </c>
      <c r="S9144" t="s">
        <v>64</v>
      </c>
      <c r="T9144" t="s">
        <v>136</v>
      </c>
      <c r="U9144" t="s">
        <v>38</v>
      </c>
      <c r="V9144" t="s">
        <v>39</v>
      </c>
      <c r="W9144" t="s">
        <v>83</v>
      </c>
      <c r="X9144" t="s">
        <v>97</v>
      </c>
      <c r="Y9144" t="s">
        <v>56</v>
      </c>
      <c r="Z9144" t="s">
        <v>107</v>
      </c>
      <c r="AA9144" t="s">
        <v>44</v>
      </c>
      <c r="AB9144" t="s">
        <v>44</v>
      </c>
    </row>
    <row r="9145" spans="1:28" x14ac:dyDescent="0.25">
      <c r="A9145" t="s">
        <v>14184</v>
      </c>
      <c r="B9145" s="1">
        <v>46032</v>
      </c>
      <c r="C9145" t="s">
        <v>1946</v>
      </c>
      <c r="D9145" t="s">
        <v>1947</v>
      </c>
      <c r="E9145">
        <v>32</v>
      </c>
      <c r="F9145" t="s">
        <v>111</v>
      </c>
      <c r="G9145" t="s">
        <v>207</v>
      </c>
      <c r="H9145" t="s">
        <v>208</v>
      </c>
      <c r="I9145" t="s">
        <v>34</v>
      </c>
      <c r="J9145" t="s">
        <v>143</v>
      </c>
      <c r="K9145">
        <v>4</v>
      </c>
      <c r="L9145" s="2">
        <v>18000</v>
      </c>
      <c r="M9145">
        <v>25</v>
      </c>
      <c r="N9145" s="2">
        <v>72000</v>
      </c>
      <c r="O9145" s="2">
        <v>18000</v>
      </c>
      <c r="P9145" s="2">
        <v>54000</v>
      </c>
      <c r="Q9145" s="2">
        <v>43280.03</v>
      </c>
      <c r="R9145" s="2">
        <v>10719.97</v>
      </c>
      <c r="S9145" t="s">
        <v>53</v>
      </c>
      <c r="T9145" t="s">
        <v>122</v>
      </c>
      <c r="U9145" t="s">
        <v>123</v>
      </c>
      <c r="V9145" t="s">
        <v>39</v>
      </c>
      <c r="W9145" t="s">
        <v>92</v>
      </c>
      <c r="X9145" t="s">
        <v>41</v>
      </c>
      <c r="Y9145" t="s">
        <v>42</v>
      </c>
      <c r="Z9145" t="s">
        <v>223</v>
      </c>
      <c r="AA9145" t="s">
        <v>44</v>
      </c>
      <c r="AB9145" t="s">
        <v>68</v>
      </c>
    </row>
    <row r="9146" spans="1:28" x14ac:dyDescent="0.25">
      <c r="A9146" t="s">
        <v>14185</v>
      </c>
      <c r="B9146" s="1">
        <v>46032</v>
      </c>
      <c r="C9146" t="s">
        <v>6427</v>
      </c>
      <c r="D9146" t="s">
        <v>6428</v>
      </c>
      <c r="E9146">
        <v>45</v>
      </c>
      <c r="F9146" t="s">
        <v>48</v>
      </c>
      <c r="G9146" t="s">
        <v>202</v>
      </c>
      <c r="H9146" t="s">
        <v>203</v>
      </c>
      <c r="I9146" t="s">
        <v>103</v>
      </c>
      <c r="J9146" t="s">
        <v>104</v>
      </c>
      <c r="K9146">
        <v>1</v>
      </c>
      <c r="L9146" s="2">
        <v>550</v>
      </c>
      <c r="M9146">
        <v>15</v>
      </c>
      <c r="N9146" s="2">
        <v>550</v>
      </c>
      <c r="O9146" s="2">
        <v>82.5</v>
      </c>
      <c r="P9146" s="2">
        <v>467.5</v>
      </c>
      <c r="Q9146" s="2">
        <v>266.83999999999997</v>
      </c>
      <c r="R9146" s="2">
        <v>200.66</v>
      </c>
      <c r="S9146" t="s">
        <v>53</v>
      </c>
      <c r="T9146" t="s">
        <v>114</v>
      </c>
      <c r="U9146" t="s">
        <v>115</v>
      </c>
      <c r="V9146" t="s">
        <v>39</v>
      </c>
      <c r="W9146" t="s">
        <v>83</v>
      </c>
      <c r="X9146" t="s">
        <v>67</v>
      </c>
      <c r="Y9146" t="s">
        <v>42</v>
      </c>
      <c r="Z9146" t="s">
        <v>223</v>
      </c>
      <c r="AA9146" t="s">
        <v>44</v>
      </c>
      <c r="AB9146" t="s">
        <v>44</v>
      </c>
    </row>
    <row r="9147" spans="1:28" x14ac:dyDescent="0.25">
      <c r="A9147" t="s">
        <v>14186</v>
      </c>
      <c r="B9147" s="1">
        <v>46032</v>
      </c>
      <c r="C9147" t="s">
        <v>2771</v>
      </c>
      <c r="D9147" t="s">
        <v>2772</v>
      </c>
      <c r="E9147">
        <v>33</v>
      </c>
      <c r="F9147" t="s">
        <v>31</v>
      </c>
      <c r="G9147" t="s">
        <v>280</v>
      </c>
      <c r="H9147" t="s">
        <v>281</v>
      </c>
      <c r="I9147" t="s">
        <v>62</v>
      </c>
      <c r="J9147" t="s">
        <v>190</v>
      </c>
      <c r="K9147">
        <v>3</v>
      </c>
      <c r="L9147" s="2">
        <v>700</v>
      </c>
      <c r="M9147">
        <v>5</v>
      </c>
      <c r="N9147" s="2">
        <v>2100</v>
      </c>
      <c r="O9147" s="2">
        <v>105</v>
      </c>
      <c r="P9147" s="2">
        <v>1995</v>
      </c>
      <c r="Q9147" s="2">
        <v>1503.83</v>
      </c>
      <c r="R9147" s="2">
        <v>491.17</v>
      </c>
      <c r="S9147" t="s">
        <v>53</v>
      </c>
      <c r="T9147" t="s">
        <v>90</v>
      </c>
      <c r="U9147" t="s">
        <v>91</v>
      </c>
      <c r="V9147" t="s">
        <v>39</v>
      </c>
      <c r="W9147" t="s">
        <v>66</v>
      </c>
      <c r="X9147" t="s">
        <v>41</v>
      </c>
      <c r="Y9147" t="s">
        <v>42</v>
      </c>
      <c r="Z9147" t="s">
        <v>43</v>
      </c>
      <c r="AA9147" t="s">
        <v>68</v>
      </c>
      <c r="AB9147" t="s">
        <v>44</v>
      </c>
    </row>
    <row r="9148" spans="1:28" x14ac:dyDescent="0.25">
      <c r="A9148" t="s">
        <v>14187</v>
      </c>
      <c r="B9148" s="1">
        <v>46032</v>
      </c>
      <c r="C9148" t="s">
        <v>2067</v>
      </c>
      <c r="D9148" t="s">
        <v>2068</v>
      </c>
      <c r="E9148">
        <v>55</v>
      </c>
      <c r="F9148" t="s">
        <v>48</v>
      </c>
      <c r="G9148" t="s">
        <v>238</v>
      </c>
      <c r="H9148" t="s">
        <v>239</v>
      </c>
      <c r="I9148" t="s">
        <v>62</v>
      </c>
      <c r="J9148" t="s">
        <v>63</v>
      </c>
      <c r="K9148">
        <v>1</v>
      </c>
      <c r="L9148" s="2">
        <v>6500</v>
      </c>
      <c r="M9148">
        <v>5</v>
      </c>
      <c r="N9148" s="2">
        <v>6500</v>
      </c>
      <c r="O9148" s="2">
        <v>325</v>
      </c>
      <c r="P9148" s="2">
        <v>6175</v>
      </c>
      <c r="Q9148" s="2">
        <v>4463.12</v>
      </c>
      <c r="R9148" s="2">
        <v>1711.88</v>
      </c>
      <c r="S9148" t="s">
        <v>53</v>
      </c>
      <c r="T9148" t="s">
        <v>578</v>
      </c>
      <c r="U9148" t="s">
        <v>579</v>
      </c>
      <c r="V9148" t="s">
        <v>39</v>
      </c>
      <c r="W9148" t="s">
        <v>124</v>
      </c>
      <c r="X9148" t="s">
        <v>67</v>
      </c>
      <c r="Y9148" t="s">
        <v>56</v>
      </c>
      <c r="Z9148" t="s">
        <v>43</v>
      </c>
      <c r="AA9148" t="s">
        <v>44</v>
      </c>
      <c r="AB9148" t="s">
        <v>44</v>
      </c>
    </row>
    <row r="9149" spans="1:28" x14ac:dyDescent="0.25">
      <c r="A9149" t="s">
        <v>14188</v>
      </c>
      <c r="B9149" s="1">
        <v>46032</v>
      </c>
      <c r="C9149" t="s">
        <v>9944</v>
      </c>
      <c r="D9149" t="s">
        <v>9945</v>
      </c>
      <c r="E9149">
        <v>54</v>
      </c>
      <c r="F9149" t="s">
        <v>31</v>
      </c>
      <c r="G9149" t="s">
        <v>134</v>
      </c>
      <c r="H9149" t="s">
        <v>135</v>
      </c>
      <c r="I9149" t="s">
        <v>62</v>
      </c>
      <c r="J9149" t="s">
        <v>130</v>
      </c>
      <c r="K9149">
        <v>2</v>
      </c>
      <c r="L9149" s="2">
        <v>8500</v>
      </c>
      <c r="M9149">
        <v>10</v>
      </c>
      <c r="N9149" s="2">
        <v>17000</v>
      </c>
      <c r="O9149" s="2">
        <v>1700</v>
      </c>
      <c r="P9149" s="2">
        <v>15300</v>
      </c>
      <c r="Q9149" s="2">
        <v>11358.37</v>
      </c>
      <c r="R9149" s="2">
        <v>3941.63</v>
      </c>
      <c r="S9149" t="s">
        <v>36</v>
      </c>
      <c r="T9149" t="s">
        <v>76</v>
      </c>
      <c r="U9149" t="s">
        <v>77</v>
      </c>
      <c r="V9149" t="s">
        <v>39</v>
      </c>
      <c r="W9149" t="s">
        <v>40</v>
      </c>
      <c r="X9149" t="s">
        <v>41</v>
      </c>
      <c r="Y9149" t="s">
        <v>56</v>
      </c>
      <c r="Z9149" t="s">
        <v>43</v>
      </c>
      <c r="AA9149" t="s">
        <v>44</v>
      </c>
      <c r="AB9149" t="s">
        <v>44</v>
      </c>
    </row>
    <row r="9150" spans="1:28" x14ac:dyDescent="0.25">
      <c r="A9150" t="s">
        <v>14189</v>
      </c>
      <c r="B9150" s="1">
        <v>46032</v>
      </c>
      <c r="C9150" t="s">
        <v>5732</v>
      </c>
      <c r="D9150" t="s">
        <v>5733</v>
      </c>
      <c r="E9150">
        <v>32</v>
      </c>
      <c r="F9150" t="s">
        <v>48</v>
      </c>
      <c r="G9150" t="s">
        <v>188</v>
      </c>
      <c r="H9150" t="s">
        <v>189</v>
      </c>
      <c r="I9150" t="s">
        <v>34</v>
      </c>
      <c r="J9150" t="s">
        <v>190</v>
      </c>
      <c r="K9150">
        <v>2</v>
      </c>
      <c r="L9150" s="2">
        <v>1800</v>
      </c>
      <c r="M9150">
        <v>20</v>
      </c>
      <c r="N9150" s="2">
        <v>3600</v>
      </c>
      <c r="O9150" s="2">
        <v>720</v>
      </c>
      <c r="P9150" s="2">
        <v>2880</v>
      </c>
      <c r="Q9150" s="2">
        <v>1894.85</v>
      </c>
      <c r="R9150" s="2">
        <v>985.15</v>
      </c>
      <c r="S9150" t="s">
        <v>64</v>
      </c>
      <c r="T9150" t="s">
        <v>65</v>
      </c>
      <c r="U9150" t="s">
        <v>65</v>
      </c>
      <c r="V9150" t="s">
        <v>39</v>
      </c>
      <c r="W9150" t="s">
        <v>92</v>
      </c>
      <c r="X9150" t="s">
        <v>97</v>
      </c>
      <c r="Y9150" t="s">
        <v>42</v>
      </c>
      <c r="Z9150" t="s">
        <v>43</v>
      </c>
      <c r="AA9150" t="s">
        <v>44</v>
      </c>
      <c r="AB9150" t="s">
        <v>44</v>
      </c>
    </row>
    <row r="9151" spans="1:28" x14ac:dyDescent="0.25">
      <c r="A9151" t="s">
        <v>14190</v>
      </c>
      <c r="B9151" s="1">
        <v>46032</v>
      </c>
      <c r="C9151" t="s">
        <v>3504</v>
      </c>
      <c r="D9151" t="s">
        <v>3505</v>
      </c>
      <c r="E9151">
        <v>27</v>
      </c>
      <c r="F9151" t="s">
        <v>31</v>
      </c>
      <c r="G9151" t="s">
        <v>202</v>
      </c>
      <c r="H9151" t="s">
        <v>203</v>
      </c>
      <c r="I9151" t="s">
        <v>103</v>
      </c>
      <c r="J9151" t="s">
        <v>104</v>
      </c>
      <c r="K9151">
        <v>1</v>
      </c>
      <c r="L9151" s="2">
        <v>550</v>
      </c>
      <c r="M9151">
        <v>25</v>
      </c>
      <c r="N9151" s="2">
        <v>550</v>
      </c>
      <c r="O9151" s="2">
        <v>137.5</v>
      </c>
      <c r="P9151" s="2">
        <v>412.5</v>
      </c>
      <c r="Q9151" s="2">
        <v>239.36</v>
      </c>
      <c r="R9151" s="2">
        <v>173.14</v>
      </c>
      <c r="S9151" t="s">
        <v>53</v>
      </c>
      <c r="T9151" t="s">
        <v>153</v>
      </c>
      <c r="U9151" t="s">
        <v>154</v>
      </c>
      <c r="V9151" t="s">
        <v>39</v>
      </c>
      <c r="W9151" t="s">
        <v>124</v>
      </c>
      <c r="X9151" t="s">
        <v>41</v>
      </c>
      <c r="Y9151" t="s">
        <v>56</v>
      </c>
      <c r="Z9151" t="s">
        <v>107</v>
      </c>
      <c r="AA9151" t="s">
        <v>44</v>
      </c>
      <c r="AB9151" t="s">
        <v>44</v>
      </c>
    </row>
    <row r="9152" spans="1:28" x14ac:dyDescent="0.25">
      <c r="A9152" t="s">
        <v>14191</v>
      </c>
      <c r="B9152" s="1">
        <v>46032</v>
      </c>
      <c r="C9152" t="s">
        <v>3679</v>
      </c>
      <c r="D9152" t="s">
        <v>3680</v>
      </c>
      <c r="E9152">
        <v>35</v>
      </c>
      <c r="F9152" t="s">
        <v>111</v>
      </c>
      <c r="G9152" t="s">
        <v>148</v>
      </c>
      <c r="H9152" t="s">
        <v>149</v>
      </c>
      <c r="I9152" t="s">
        <v>74</v>
      </c>
      <c r="J9152" t="s">
        <v>130</v>
      </c>
      <c r="K9152">
        <v>2</v>
      </c>
      <c r="L9152" s="2">
        <v>3500</v>
      </c>
      <c r="M9152">
        <v>10</v>
      </c>
      <c r="N9152" s="2">
        <v>7000</v>
      </c>
      <c r="O9152" s="2">
        <v>700</v>
      </c>
      <c r="P9152" s="2">
        <v>6300</v>
      </c>
      <c r="Q9152" s="2">
        <v>4211.49</v>
      </c>
      <c r="R9152" s="2">
        <v>2088.5100000000002</v>
      </c>
      <c r="S9152" t="s">
        <v>36</v>
      </c>
      <c r="T9152" t="s">
        <v>222</v>
      </c>
      <c r="U9152" t="s">
        <v>38</v>
      </c>
      <c r="V9152" t="s">
        <v>39</v>
      </c>
      <c r="W9152" t="s">
        <v>40</v>
      </c>
      <c r="X9152" t="s">
        <v>41</v>
      </c>
      <c r="Y9152" t="s">
        <v>56</v>
      </c>
      <c r="Z9152" t="s">
        <v>43</v>
      </c>
      <c r="AA9152" t="s">
        <v>44</v>
      </c>
      <c r="AB9152" t="s">
        <v>44</v>
      </c>
    </row>
    <row r="9153" spans="1:28" x14ac:dyDescent="0.25">
      <c r="A9153" t="s">
        <v>14192</v>
      </c>
      <c r="B9153" s="1">
        <v>46032</v>
      </c>
      <c r="C9153" t="s">
        <v>917</v>
      </c>
      <c r="D9153" t="s">
        <v>918</v>
      </c>
      <c r="E9153">
        <v>59</v>
      </c>
      <c r="F9153" t="s">
        <v>111</v>
      </c>
      <c r="G9153" t="s">
        <v>212</v>
      </c>
      <c r="H9153" t="s">
        <v>213</v>
      </c>
      <c r="I9153" t="s">
        <v>51</v>
      </c>
      <c r="J9153" t="s">
        <v>52</v>
      </c>
      <c r="K9153">
        <v>2</v>
      </c>
      <c r="L9153" s="2">
        <v>400</v>
      </c>
      <c r="M9153">
        <v>10</v>
      </c>
      <c r="N9153" s="2">
        <v>800</v>
      </c>
      <c r="O9153" s="2">
        <v>80</v>
      </c>
      <c r="P9153" s="2">
        <v>720</v>
      </c>
      <c r="Q9153" s="2">
        <v>582.66</v>
      </c>
      <c r="R9153" s="2">
        <v>137.34</v>
      </c>
      <c r="S9153" t="s">
        <v>64</v>
      </c>
      <c r="T9153" t="s">
        <v>105</v>
      </c>
      <c r="U9153" t="s">
        <v>106</v>
      </c>
      <c r="V9153" t="s">
        <v>39</v>
      </c>
      <c r="W9153" t="s">
        <v>137</v>
      </c>
      <c r="X9153" t="s">
        <v>41</v>
      </c>
      <c r="Y9153" t="s">
        <v>42</v>
      </c>
      <c r="Z9153" t="s">
        <v>223</v>
      </c>
      <c r="AA9153" t="s">
        <v>44</v>
      </c>
      <c r="AB9153" t="s">
        <v>44</v>
      </c>
    </row>
    <row r="9154" spans="1:28" x14ac:dyDescent="0.25">
      <c r="A9154" t="s">
        <v>14193</v>
      </c>
      <c r="B9154" s="1">
        <v>46032</v>
      </c>
      <c r="C9154" t="s">
        <v>1096</v>
      </c>
      <c r="D9154" t="s">
        <v>1097</v>
      </c>
      <c r="E9154">
        <v>20</v>
      </c>
      <c r="F9154" t="s">
        <v>31</v>
      </c>
      <c r="G9154" t="s">
        <v>60</v>
      </c>
      <c r="H9154" t="s">
        <v>61</v>
      </c>
      <c r="I9154" t="s">
        <v>62</v>
      </c>
      <c r="J9154" t="s">
        <v>63</v>
      </c>
      <c r="K9154">
        <v>4</v>
      </c>
      <c r="L9154" s="2">
        <v>3500</v>
      </c>
      <c r="M9154">
        <v>30</v>
      </c>
      <c r="N9154" s="2">
        <v>14000</v>
      </c>
      <c r="O9154" s="2">
        <v>4200</v>
      </c>
      <c r="P9154" s="2">
        <v>9800</v>
      </c>
      <c r="Q9154" s="2">
        <v>7433.03</v>
      </c>
      <c r="R9154" s="2">
        <v>2366.9699999999998</v>
      </c>
      <c r="S9154" t="s">
        <v>53</v>
      </c>
      <c r="T9154" t="s">
        <v>65</v>
      </c>
      <c r="U9154" t="s">
        <v>65</v>
      </c>
      <c r="V9154" t="s">
        <v>39</v>
      </c>
      <c r="W9154" t="s">
        <v>137</v>
      </c>
      <c r="X9154" t="s">
        <v>97</v>
      </c>
      <c r="Y9154" t="s">
        <v>42</v>
      </c>
      <c r="Z9154" t="s">
        <v>43</v>
      </c>
      <c r="AA9154" t="s">
        <v>44</v>
      </c>
      <c r="AB9154" t="s">
        <v>44</v>
      </c>
    </row>
    <row r="9155" spans="1:28" x14ac:dyDescent="0.25">
      <c r="A9155" t="s">
        <v>14194</v>
      </c>
      <c r="B9155" s="1">
        <v>46032</v>
      </c>
      <c r="C9155" t="s">
        <v>4000</v>
      </c>
      <c r="D9155" t="s">
        <v>4001</v>
      </c>
      <c r="E9155">
        <v>22</v>
      </c>
      <c r="F9155" t="s">
        <v>31</v>
      </c>
      <c r="G9155" t="s">
        <v>134</v>
      </c>
      <c r="H9155" t="s">
        <v>135</v>
      </c>
      <c r="I9155" t="s">
        <v>62</v>
      </c>
      <c r="J9155" t="s">
        <v>130</v>
      </c>
      <c r="K9155">
        <v>2</v>
      </c>
      <c r="L9155" s="2">
        <v>8500</v>
      </c>
      <c r="M9155">
        <v>5</v>
      </c>
      <c r="N9155" s="2">
        <v>17000</v>
      </c>
      <c r="O9155" s="2">
        <v>850</v>
      </c>
      <c r="P9155" s="2">
        <v>16150</v>
      </c>
      <c r="Q9155" s="2">
        <v>11766.06</v>
      </c>
      <c r="R9155" s="2">
        <v>4383.9399999999996</v>
      </c>
      <c r="S9155" t="s">
        <v>53</v>
      </c>
      <c r="T9155" t="s">
        <v>114</v>
      </c>
      <c r="U9155" t="s">
        <v>115</v>
      </c>
      <c r="V9155" t="s">
        <v>39</v>
      </c>
      <c r="W9155" t="s">
        <v>40</v>
      </c>
      <c r="X9155" t="s">
        <v>97</v>
      </c>
      <c r="Y9155" t="s">
        <v>84</v>
      </c>
      <c r="Z9155" t="s">
        <v>43</v>
      </c>
      <c r="AA9155" t="s">
        <v>44</v>
      </c>
      <c r="AB9155" t="s">
        <v>44</v>
      </c>
    </row>
    <row r="9156" spans="1:28" x14ac:dyDescent="0.25">
      <c r="A9156" t="s">
        <v>14195</v>
      </c>
      <c r="B9156" s="1">
        <v>46032</v>
      </c>
      <c r="C9156" t="s">
        <v>10801</v>
      </c>
      <c r="D9156" t="s">
        <v>10802</v>
      </c>
      <c r="E9156">
        <v>60</v>
      </c>
      <c r="F9156" t="s">
        <v>48</v>
      </c>
      <c r="G9156" t="s">
        <v>238</v>
      </c>
      <c r="H9156" t="s">
        <v>239</v>
      </c>
      <c r="I9156" t="s">
        <v>62</v>
      </c>
      <c r="J9156" t="s">
        <v>63</v>
      </c>
      <c r="K9156">
        <v>1</v>
      </c>
      <c r="L9156" s="2">
        <v>6500</v>
      </c>
      <c r="M9156">
        <v>25</v>
      </c>
      <c r="N9156" s="2">
        <v>6500</v>
      </c>
      <c r="O9156" s="2">
        <v>1625</v>
      </c>
      <c r="P9156" s="2">
        <v>4875</v>
      </c>
      <c r="Q9156" s="2">
        <v>3921.08</v>
      </c>
      <c r="R9156" s="2">
        <v>953.92</v>
      </c>
      <c r="S9156" t="s">
        <v>64</v>
      </c>
      <c r="T9156" t="s">
        <v>275</v>
      </c>
      <c r="U9156" t="s">
        <v>123</v>
      </c>
      <c r="V9156" t="s">
        <v>39</v>
      </c>
      <c r="W9156" t="s">
        <v>124</v>
      </c>
      <c r="X9156" t="s">
        <v>97</v>
      </c>
      <c r="Y9156" t="s">
        <v>84</v>
      </c>
      <c r="Z9156" t="s">
        <v>43</v>
      </c>
      <c r="AA9156" t="s">
        <v>44</v>
      </c>
      <c r="AB9156" t="s">
        <v>44</v>
      </c>
    </row>
    <row r="9157" spans="1:28" x14ac:dyDescent="0.25">
      <c r="A9157" t="s">
        <v>14196</v>
      </c>
      <c r="B9157" s="1">
        <v>46032</v>
      </c>
      <c r="C9157" t="s">
        <v>7993</v>
      </c>
      <c r="D9157" t="s">
        <v>7994</v>
      </c>
      <c r="E9157">
        <v>51</v>
      </c>
      <c r="F9157" t="s">
        <v>48</v>
      </c>
      <c r="G9157" t="s">
        <v>32</v>
      </c>
      <c r="H9157" t="s">
        <v>33</v>
      </c>
      <c r="I9157" t="s">
        <v>34</v>
      </c>
      <c r="J9157" t="s">
        <v>35</v>
      </c>
      <c r="K9157">
        <v>2</v>
      </c>
      <c r="L9157" s="2">
        <v>55000</v>
      </c>
      <c r="M9157">
        <v>15</v>
      </c>
      <c r="N9157" s="2">
        <v>110000</v>
      </c>
      <c r="O9157" s="2">
        <v>16500</v>
      </c>
      <c r="P9157" s="2">
        <v>93500</v>
      </c>
      <c r="Q9157" s="2">
        <v>66571.509999999995</v>
      </c>
      <c r="R9157" s="2">
        <v>26928.49</v>
      </c>
      <c r="S9157" t="s">
        <v>53</v>
      </c>
      <c r="T9157" t="s">
        <v>398</v>
      </c>
      <c r="U9157" t="s">
        <v>399</v>
      </c>
      <c r="V9157" t="s">
        <v>39</v>
      </c>
      <c r="W9157" t="s">
        <v>40</v>
      </c>
      <c r="X9157" t="s">
        <v>67</v>
      </c>
      <c r="Y9157" t="s">
        <v>56</v>
      </c>
      <c r="Z9157" t="s">
        <v>43</v>
      </c>
      <c r="AA9157" t="s">
        <v>68</v>
      </c>
      <c r="AB9157" t="s">
        <v>44</v>
      </c>
    </row>
    <row r="9158" spans="1:28" x14ac:dyDescent="0.25">
      <c r="A9158" t="s">
        <v>14197</v>
      </c>
      <c r="B9158" s="1">
        <v>46032</v>
      </c>
      <c r="C9158" t="s">
        <v>7851</v>
      </c>
      <c r="D9158" t="s">
        <v>7852</v>
      </c>
      <c r="E9158">
        <v>24</v>
      </c>
      <c r="F9158" t="s">
        <v>48</v>
      </c>
      <c r="G9158" t="s">
        <v>88</v>
      </c>
      <c r="H9158" t="s">
        <v>89</v>
      </c>
      <c r="I9158" t="s">
        <v>62</v>
      </c>
      <c r="J9158" t="s">
        <v>63</v>
      </c>
      <c r="K9158">
        <v>1</v>
      </c>
      <c r="L9158" s="2">
        <v>4200</v>
      </c>
      <c r="M9158">
        <v>5</v>
      </c>
      <c r="N9158" s="2">
        <v>4200</v>
      </c>
      <c r="O9158" s="2">
        <v>210</v>
      </c>
      <c r="P9158" s="2">
        <v>3990</v>
      </c>
      <c r="Q9158" s="2">
        <v>2549.3000000000002</v>
      </c>
      <c r="R9158" s="2">
        <v>1440.7</v>
      </c>
      <c r="S9158" t="s">
        <v>53</v>
      </c>
      <c r="T9158" t="s">
        <v>76</v>
      </c>
      <c r="U9158" t="s">
        <v>77</v>
      </c>
      <c r="V9158" t="s">
        <v>39</v>
      </c>
      <c r="W9158" t="s">
        <v>40</v>
      </c>
      <c r="X9158" t="s">
        <v>67</v>
      </c>
      <c r="Y9158" t="s">
        <v>42</v>
      </c>
      <c r="Z9158" t="s">
        <v>107</v>
      </c>
      <c r="AA9158" t="s">
        <v>44</v>
      </c>
      <c r="AB9158" t="s">
        <v>44</v>
      </c>
    </row>
    <row r="9159" spans="1:28" x14ac:dyDescent="0.25">
      <c r="A9159" t="s">
        <v>14198</v>
      </c>
      <c r="B9159" s="1">
        <v>46032</v>
      </c>
      <c r="C9159" t="s">
        <v>2873</v>
      </c>
      <c r="D9159" t="s">
        <v>2874</v>
      </c>
      <c r="E9159">
        <v>18</v>
      </c>
      <c r="F9159" t="s">
        <v>31</v>
      </c>
      <c r="G9159" t="s">
        <v>387</v>
      </c>
      <c r="H9159" t="s">
        <v>388</v>
      </c>
      <c r="I9159" t="s">
        <v>74</v>
      </c>
      <c r="J9159" t="s">
        <v>75</v>
      </c>
      <c r="K9159">
        <v>6</v>
      </c>
      <c r="L9159" s="2">
        <v>3200</v>
      </c>
      <c r="M9159">
        <v>20</v>
      </c>
      <c r="N9159" s="2">
        <v>19200</v>
      </c>
      <c r="O9159" s="2">
        <v>3840</v>
      </c>
      <c r="P9159" s="2">
        <v>15360</v>
      </c>
      <c r="Q9159" s="2">
        <v>9361.25</v>
      </c>
      <c r="R9159" s="2">
        <v>5998.75</v>
      </c>
      <c r="S9159" t="s">
        <v>53</v>
      </c>
      <c r="T9159" t="s">
        <v>398</v>
      </c>
      <c r="U9159" t="s">
        <v>399</v>
      </c>
      <c r="V9159" t="s">
        <v>39</v>
      </c>
      <c r="W9159" t="s">
        <v>124</v>
      </c>
      <c r="X9159" t="s">
        <v>97</v>
      </c>
      <c r="Y9159" t="s">
        <v>42</v>
      </c>
      <c r="Z9159" t="s">
        <v>43</v>
      </c>
      <c r="AA9159" t="s">
        <v>44</v>
      </c>
      <c r="AB9159" t="s">
        <v>44</v>
      </c>
    </row>
    <row r="9160" spans="1:28" x14ac:dyDescent="0.25">
      <c r="A9160" t="s">
        <v>14199</v>
      </c>
      <c r="B9160" s="1">
        <v>46032</v>
      </c>
      <c r="C9160" t="s">
        <v>12514</v>
      </c>
      <c r="D9160" t="s">
        <v>12515</v>
      </c>
      <c r="E9160">
        <v>35</v>
      </c>
      <c r="F9160" t="s">
        <v>111</v>
      </c>
      <c r="G9160" t="s">
        <v>280</v>
      </c>
      <c r="H9160" t="s">
        <v>281</v>
      </c>
      <c r="I9160" t="s">
        <v>62</v>
      </c>
      <c r="J9160" t="s">
        <v>190</v>
      </c>
      <c r="K9160">
        <v>1</v>
      </c>
      <c r="L9160" s="2">
        <v>700</v>
      </c>
      <c r="M9160">
        <v>10</v>
      </c>
      <c r="N9160" s="2">
        <v>700</v>
      </c>
      <c r="O9160" s="2">
        <v>70</v>
      </c>
      <c r="P9160" s="2">
        <v>630</v>
      </c>
      <c r="Q9160" s="2">
        <v>499.46</v>
      </c>
      <c r="R9160" s="2">
        <v>130.54</v>
      </c>
      <c r="S9160" t="s">
        <v>53</v>
      </c>
      <c r="T9160" t="s">
        <v>37</v>
      </c>
      <c r="U9160" t="s">
        <v>38</v>
      </c>
      <c r="V9160" t="s">
        <v>39</v>
      </c>
      <c r="W9160" t="s">
        <v>66</v>
      </c>
      <c r="X9160" t="s">
        <v>67</v>
      </c>
      <c r="Y9160" t="s">
        <v>56</v>
      </c>
      <c r="Z9160" t="s">
        <v>43</v>
      </c>
      <c r="AA9160" t="s">
        <v>44</v>
      </c>
      <c r="AB9160" t="s">
        <v>44</v>
      </c>
    </row>
    <row r="9161" spans="1:28" x14ac:dyDescent="0.25">
      <c r="A9161" t="s">
        <v>14200</v>
      </c>
      <c r="B9161" s="1">
        <v>46033</v>
      </c>
      <c r="C9161" t="s">
        <v>1280</v>
      </c>
      <c r="D9161" t="s">
        <v>1281</v>
      </c>
      <c r="E9161">
        <v>36</v>
      </c>
      <c r="F9161" t="s">
        <v>48</v>
      </c>
      <c r="G9161" t="s">
        <v>207</v>
      </c>
      <c r="H9161" t="s">
        <v>208</v>
      </c>
      <c r="I9161" t="s">
        <v>34</v>
      </c>
      <c r="J9161" t="s">
        <v>143</v>
      </c>
      <c r="K9161">
        <v>1</v>
      </c>
      <c r="L9161" s="2">
        <v>18000</v>
      </c>
      <c r="M9161">
        <v>30</v>
      </c>
      <c r="N9161" s="2">
        <v>18000</v>
      </c>
      <c r="O9161" s="2">
        <v>5400</v>
      </c>
      <c r="P9161" s="2">
        <v>12600</v>
      </c>
      <c r="Q9161" s="2">
        <v>9701.7099999999991</v>
      </c>
      <c r="R9161" s="2">
        <v>2898.29</v>
      </c>
      <c r="S9161" t="s">
        <v>53</v>
      </c>
      <c r="T9161" t="s">
        <v>153</v>
      </c>
      <c r="U9161" t="s">
        <v>154</v>
      </c>
      <c r="V9161" t="s">
        <v>39</v>
      </c>
      <c r="W9161" t="s">
        <v>124</v>
      </c>
      <c r="X9161" t="s">
        <v>97</v>
      </c>
      <c r="Y9161" t="s">
        <v>42</v>
      </c>
      <c r="Z9161" t="s">
        <v>43</v>
      </c>
      <c r="AA9161" t="s">
        <v>44</v>
      </c>
      <c r="AB9161" t="s">
        <v>44</v>
      </c>
    </row>
    <row r="9162" spans="1:28" x14ac:dyDescent="0.25">
      <c r="A9162" t="s">
        <v>14201</v>
      </c>
      <c r="B9162" s="1">
        <v>46033</v>
      </c>
      <c r="C9162" t="s">
        <v>11870</v>
      </c>
      <c r="D9162" t="s">
        <v>11871</v>
      </c>
      <c r="E9162">
        <v>36</v>
      </c>
      <c r="F9162" t="s">
        <v>31</v>
      </c>
      <c r="G9162" t="s">
        <v>60</v>
      </c>
      <c r="H9162" t="s">
        <v>61</v>
      </c>
      <c r="I9162" t="s">
        <v>62</v>
      </c>
      <c r="J9162" t="s">
        <v>63</v>
      </c>
      <c r="K9162">
        <v>3</v>
      </c>
      <c r="L9162" s="2">
        <v>3500</v>
      </c>
      <c r="M9162">
        <v>25</v>
      </c>
      <c r="N9162" s="2">
        <v>10500</v>
      </c>
      <c r="O9162" s="2">
        <v>2625</v>
      </c>
      <c r="P9162" s="2">
        <v>7875</v>
      </c>
      <c r="Q9162" s="2">
        <v>5511.82</v>
      </c>
      <c r="R9162" s="2">
        <v>2363.1799999999998</v>
      </c>
      <c r="S9162" t="s">
        <v>53</v>
      </c>
      <c r="T9162" t="s">
        <v>578</v>
      </c>
      <c r="U9162" t="s">
        <v>579</v>
      </c>
      <c r="V9162" t="s">
        <v>39</v>
      </c>
      <c r="W9162" t="s">
        <v>137</v>
      </c>
      <c r="X9162" t="s">
        <v>41</v>
      </c>
      <c r="Y9162" t="s">
        <v>42</v>
      </c>
      <c r="Z9162" t="s">
        <v>43</v>
      </c>
      <c r="AA9162" t="s">
        <v>44</v>
      </c>
      <c r="AB9162" t="s">
        <v>44</v>
      </c>
    </row>
    <row r="9163" spans="1:28" x14ac:dyDescent="0.25">
      <c r="A9163" t="s">
        <v>14202</v>
      </c>
      <c r="B9163" s="1">
        <v>46033</v>
      </c>
      <c r="C9163" t="s">
        <v>5217</v>
      </c>
      <c r="D9163" t="s">
        <v>5218</v>
      </c>
      <c r="E9163">
        <v>60</v>
      </c>
      <c r="F9163" t="s">
        <v>111</v>
      </c>
      <c r="G9163" t="s">
        <v>366</v>
      </c>
      <c r="H9163" t="s">
        <v>367</v>
      </c>
      <c r="I9163" t="s">
        <v>34</v>
      </c>
      <c r="J9163" t="s">
        <v>130</v>
      </c>
      <c r="K9163">
        <v>3</v>
      </c>
      <c r="L9163" s="2">
        <v>14500</v>
      </c>
      <c r="M9163">
        <v>0</v>
      </c>
      <c r="N9163" s="2">
        <v>43500</v>
      </c>
      <c r="O9163" s="2">
        <v>0</v>
      </c>
      <c r="P9163" s="2">
        <v>43500</v>
      </c>
      <c r="Q9163" s="2">
        <v>31822.58</v>
      </c>
      <c r="R9163" s="2">
        <v>11677.42</v>
      </c>
      <c r="S9163" t="s">
        <v>53</v>
      </c>
      <c r="T9163" t="s">
        <v>398</v>
      </c>
      <c r="U9163" t="s">
        <v>399</v>
      </c>
      <c r="V9163" t="s">
        <v>39</v>
      </c>
      <c r="W9163" t="s">
        <v>40</v>
      </c>
      <c r="X9163" t="s">
        <v>41</v>
      </c>
      <c r="Y9163" t="s">
        <v>56</v>
      </c>
      <c r="Z9163" t="s">
        <v>43</v>
      </c>
      <c r="AA9163" t="s">
        <v>68</v>
      </c>
      <c r="AB9163" t="s">
        <v>44</v>
      </c>
    </row>
    <row r="9164" spans="1:28" x14ac:dyDescent="0.25">
      <c r="A9164" t="s">
        <v>14203</v>
      </c>
      <c r="B9164" s="1">
        <v>46033</v>
      </c>
      <c r="C9164" t="s">
        <v>2664</v>
      </c>
      <c r="D9164" t="s">
        <v>2665</v>
      </c>
      <c r="E9164">
        <v>48</v>
      </c>
      <c r="F9164" t="s">
        <v>111</v>
      </c>
      <c r="G9164" t="s">
        <v>318</v>
      </c>
      <c r="H9164" t="s">
        <v>319</v>
      </c>
      <c r="I9164" t="s">
        <v>34</v>
      </c>
      <c r="J9164" t="s">
        <v>190</v>
      </c>
      <c r="K9164">
        <v>2</v>
      </c>
      <c r="L9164" s="2">
        <v>2500</v>
      </c>
      <c r="M9164">
        <v>20</v>
      </c>
      <c r="N9164" s="2">
        <v>5000</v>
      </c>
      <c r="O9164" s="2">
        <v>1000</v>
      </c>
      <c r="P9164" s="2">
        <v>4000</v>
      </c>
      <c r="Q9164" s="2">
        <v>2859.84</v>
      </c>
      <c r="R9164" s="2">
        <v>1140.1600000000001</v>
      </c>
      <c r="S9164" t="s">
        <v>53</v>
      </c>
      <c r="T9164" t="s">
        <v>398</v>
      </c>
      <c r="U9164" t="s">
        <v>399</v>
      </c>
      <c r="V9164" t="s">
        <v>39</v>
      </c>
      <c r="W9164" t="s">
        <v>92</v>
      </c>
      <c r="X9164" t="s">
        <v>97</v>
      </c>
      <c r="Y9164" t="s">
        <v>42</v>
      </c>
      <c r="Z9164" t="s">
        <v>223</v>
      </c>
      <c r="AA9164" t="s">
        <v>44</v>
      </c>
      <c r="AB9164" t="s">
        <v>44</v>
      </c>
    </row>
    <row r="9165" spans="1:28" x14ac:dyDescent="0.25">
      <c r="A9165" t="s">
        <v>14204</v>
      </c>
      <c r="B9165" s="1">
        <v>46033</v>
      </c>
      <c r="C9165" t="s">
        <v>3758</v>
      </c>
      <c r="D9165" t="s">
        <v>3759</v>
      </c>
      <c r="E9165">
        <v>55</v>
      </c>
      <c r="F9165" t="s">
        <v>31</v>
      </c>
      <c r="G9165" t="s">
        <v>176</v>
      </c>
      <c r="H9165" t="s">
        <v>177</v>
      </c>
      <c r="I9165" t="s">
        <v>34</v>
      </c>
      <c r="J9165" t="s">
        <v>35</v>
      </c>
      <c r="K9165">
        <v>4</v>
      </c>
      <c r="L9165" s="2">
        <v>6500</v>
      </c>
      <c r="M9165">
        <v>0</v>
      </c>
      <c r="N9165" s="2">
        <v>26000</v>
      </c>
      <c r="O9165" s="2">
        <v>0</v>
      </c>
      <c r="P9165" s="2">
        <v>26000</v>
      </c>
      <c r="Q9165" s="2">
        <v>18835.400000000001</v>
      </c>
      <c r="R9165" s="2">
        <v>7164.6</v>
      </c>
      <c r="S9165" t="s">
        <v>64</v>
      </c>
      <c r="T9165" t="s">
        <v>96</v>
      </c>
      <c r="U9165" t="s">
        <v>96</v>
      </c>
      <c r="V9165" t="s">
        <v>39</v>
      </c>
      <c r="W9165" t="s">
        <v>137</v>
      </c>
      <c r="X9165" t="s">
        <v>67</v>
      </c>
      <c r="Y9165" t="s">
        <v>56</v>
      </c>
      <c r="Z9165" t="s">
        <v>43</v>
      </c>
      <c r="AA9165" t="s">
        <v>44</v>
      </c>
      <c r="AB9165" t="s">
        <v>68</v>
      </c>
    </row>
    <row r="9166" spans="1:28" x14ac:dyDescent="0.25">
      <c r="A9166" t="s">
        <v>14205</v>
      </c>
      <c r="B9166" s="1">
        <v>46033</v>
      </c>
      <c r="C9166" t="s">
        <v>1854</v>
      </c>
      <c r="D9166" t="s">
        <v>1855</v>
      </c>
      <c r="E9166">
        <v>52</v>
      </c>
      <c r="F9166" t="s">
        <v>48</v>
      </c>
      <c r="G9166" t="s">
        <v>197</v>
      </c>
      <c r="H9166" t="s">
        <v>198</v>
      </c>
      <c r="I9166" t="s">
        <v>74</v>
      </c>
      <c r="J9166" t="s">
        <v>75</v>
      </c>
      <c r="K9166">
        <v>4</v>
      </c>
      <c r="L9166" s="2">
        <v>2600</v>
      </c>
      <c r="M9166">
        <v>15</v>
      </c>
      <c r="N9166" s="2">
        <v>10400</v>
      </c>
      <c r="O9166" s="2">
        <v>1560</v>
      </c>
      <c r="P9166" s="2">
        <v>8840</v>
      </c>
      <c r="Q9166" s="2">
        <v>6232.24</v>
      </c>
      <c r="R9166" s="2">
        <v>2607.7600000000002</v>
      </c>
      <c r="S9166" t="s">
        <v>53</v>
      </c>
      <c r="T9166" t="s">
        <v>90</v>
      </c>
      <c r="U9166" t="s">
        <v>91</v>
      </c>
      <c r="V9166" t="s">
        <v>39</v>
      </c>
      <c r="W9166" t="s">
        <v>124</v>
      </c>
      <c r="X9166" t="s">
        <v>41</v>
      </c>
      <c r="Y9166" t="s">
        <v>56</v>
      </c>
      <c r="Z9166" t="s">
        <v>43</v>
      </c>
      <c r="AA9166" t="s">
        <v>44</v>
      </c>
      <c r="AB9166" t="s">
        <v>44</v>
      </c>
    </row>
    <row r="9167" spans="1:28" x14ac:dyDescent="0.25">
      <c r="A9167" t="s">
        <v>14206</v>
      </c>
      <c r="B9167" s="1">
        <v>46033</v>
      </c>
      <c r="C9167" t="s">
        <v>1879</v>
      </c>
      <c r="D9167" t="s">
        <v>1880</v>
      </c>
      <c r="E9167">
        <v>49</v>
      </c>
      <c r="F9167" t="s">
        <v>111</v>
      </c>
      <c r="G9167" t="s">
        <v>119</v>
      </c>
      <c r="H9167" t="s">
        <v>120</v>
      </c>
      <c r="I9167" t="s">
        <v>62</v>
      </c>
      <c r="J9167" t="s">
        <v>121</v>
      </c>
      <c r="K9167">
        <v>1</v>
      </c>
      <c r="L9167" s="2">
        <v>4800</v>
      </c>
      <c r="M9167">
        <v>0</v>
      </c>
      <c r="N9167" s="2">
        <v>4800</v>
      </c>
      <c r="O9167" s="2">
        <v>0</v>
      </c>
      <c r="P9167" s="2">
        <v>4800</v>
      </c>
      <c r="Q9167" s="2">
        <v>2867.33</v>
      </c>
      <c r="R9167" s="2">
        <v>1932.67</v>
      </c>
      <c r="S9167" t="s">
        <v>64</v>
      </c>
      <c r="T9167" t="s">
        <v>96</v>
      </c>
      <c r="U9167" t="s">
        <v>96</v>
      </c>
      <c r="V9167" t="s">
        <v>39</v>
      </c>
      <c r="W9167" t="s">
        <v>124</v>
      </c>
      <c r="X9167" t="s">
        <v>67</v>
      </c>
      <c r="Y9167" t="s">
        <v>56</v>
      </c>
      <c r="Z9167" t="s">
        <v>43</v>
      </c>
      <c r="AA9167" t="s">
        <v>44</v>
      </c>
      <c r="AB9167" t="s">
        <v>44</v>
      </c>
    </row>
    <row r="9168" spans="1:28" x14ac:dyDescent="0.25">
      <c r="A9168" t="s">
        <v>14207</v>
      </c>
      <c r="B9168" s="1">
        <v>46033</v>
      </c>
      <c r="C9168" t="s">
        <v>14208</v>
      </c>
      <c r="D9168" t="s">
        <v>14209</v>
      </c>
      <c r="E9168">
        <v>40</v>
      </c>
      <c r="F9168" t="s">
        <v>31</v>
      </c>
      <c r="G9168" t="s">
        <v>207</v>
      </c>
      <c r="H9168" t="s">
        <v>208</v>
      </c>
      <c r="I9168" t="s">
        <v>34</v>
      </c>
      <c r="J9168" t="s">
        <v>143</v>
      </c>
      <c r="K9168">
        <v>2</v>
      </c>
      <c r="L9168" s="2">
        <v>18000</v>
      </c>
      <c r="M9168">
        <v>15</v>
      </c>
      <c r="N9168" s="2">
        <v>36000</v>
      </c>
      <c r="O9168" s="2">
        <v>5400</v>
      </c>
      <c r="P9168" s="2">
        <v>30600</v>
      </c>
      <c r="Q9168" s="2">
        <v>23585.56</v>
      </c>
      <c r="R9168" s="2">
        <v>7014.44</v>
      </c>
      <c r="S9168" t="s">
        <v>64</v>
      </c>
      <c r="T9168" t="s">
        <v>222</v>
      </c>
      <c r="U9168" t="s">
        <v>38</v>
      </c>
      <c r="V9168" t="s">
        <v>39</v>
      </c>
      <c r="W9168" t="s">
        <v>66</v>
      </c>
      <c r="X9168" t="s">
        <v>97</v>
      </c>
      <c r="Y9168" t="s">
        <v>56</v>
      </c>
      <c r="Z9168" t="s">
        <v>223</v>
      </c>
      <c r="AA9168" t="s">
        <v>44</v>
      </c>
      <c r="AB9168" t="s">
        <v>44</v>
      </c>
    </row>
    <row r="9169" spans="1:28" x14ac:dyDescent="0.25">
      <c r="A9169" t="s">
        <v>14210</v>
      </c>
      <c r="B9169" s="1">
        <v>46033</v>
      </c>
      <c r="C9169" t="s">
        <v>11126</v>
      </c>
      <c r="D9169" t="s">
        <v>11127</v>
      </c>
      <c r="E9169">
        <v>35</v>
      </c>
      <c r="F9169" t="s">
        <v>31</v>
      </c>
      <c r="G9169" t="s">
        <v>72</v>
      </c>
      <c r="H9169" t="s">
        <v>73</v>
      </c>
      <c r="I9169" t="s">
        <v>74</v>
      </c>
      <c r="J9169" t="s">
        <v>75</v>
      </c>
      <c r="K9169">
        <v>1</v>
      </c>
      <c r="L9169" s="2">
        <v>2200</v>
      </c>
      <c r="M9169">
        <v>10</v>
      </c>
      <c r="N9169" s="2">
        <v>2200</v>
      </c>
      <c r="O9169" s="2">
        <v>220</v>
      </c>
      <c r="P9169" s="2">
        <v>1980</v>
      </c>
      <c r="Q9169" s="2">
        <v>1548.18</v>
      </c>
      <c r="R9169" s="2">
        <v>431.82</v>
      </c>
      <c r="S9169" t="s">
        <v>36</v>
      </c>
      <c r="T9169" t="s">
        <v>163</v>
      </c>
      <c r="U9169" t="s">
        <v>164</v>
      </c>
      <c r="V9169" t="s">
        <v>39</v>
      </c>
      <c r="W9169" t="s">
        <v>124</v>
      </c>
      <c r="X9169" t="s">
        <v>41</v>
      </c>
      <c r="Y9169" t="s">
        <v>42</v>
      </c>
      <c r="Z9169" t="s">
        <v>107</v>
      </c>
      <c r="AA9169" t="s">
        <v>44</v>
      </c>
      <c r="AB9169" t="s">
        <v>44</v>
      </c>
    </row>
    <row r="9170" spans="1:28" x14ac:dyDescent="0.25">
      <c r="A9170" t="s">
        <v>14211</v>
      </c>
      <c r="B9170" s="1">
        <v>46033</v>
      </c>
      <c r="C9170" t="s">
        <v>2367</v>
      </c>
      <c r="D9170" t="s">
        <v>2368</v>
      </c>
      <c r="E9170">
        <v>30</v>
      </c>
      <c r="F9170" t="s">
        <v>48</v>
      </c>
      <c r="G9170" t="s">
        <v>112</v>
      </c>
      <c r="H9170" t="s">
        <v>113</v>
      </c>
      <c r="I9170" t="s">
        <v>103</v>
      </c>
      <c r="J9170" t="s">
        <v>104</v>
      </c>
      <c r="K9170">
        <v>5</v>
      </c>
      <c r="L9170" s="2">
        <v>650</v>
      </c>
      <c r="M9170">
        <v>0</v>
      </c>
      <c r="N9170" s="2">
        <v>3250</v>
      </c>
      <c r="O9170" s="2">
        <v>0</v>
      </c>
      <c r="P9170" s="2">
        <v>3250</v>
      </c>
      <c r="Q9170" s="2">
        <v>2390.62</v>
      </c>
      <c r="R9170" s="2">
        <v>859.38</v>
      </c>
      <c r="S9170" t="s">
        <v>53</v>
      </c>
      <c r="T9170" t="s">
        <v>136</v>
      </c>
      <c r="U9170" t="s">
        <v>38</v>
      </c>
      <c r="V9170" t="s">
        <v>39</v>
      </c>
      <c r="W9170" t="s">
        <v>40</v>
      </c>
      <c r="X9170" t="s">
        <v>97</v>
      </c>
      <c r="Y9170" t="s">
        <v>42</v>
      </c>
      <c r="Z9170" t="s">
        <v>223</v>
      </c>
      <c r="AA9170" t="s">
        <v>44</v>
      </c>
      <c r="AB9170" t="s">
        <v>44</v>
      </c>
    </row>
    <row r="9171" spans="1:28" x14ac:dyDescent="0.25">
      <c r="A9171" t="s">
        <v>14212</v>
      </c>
      <c r="B9171" s="1">
        <v>46033</v>
      </c>
      <c r="C9171" t="s">
        <v>8328</v>
      </c>
      <c r="D9171" t="s">
        <v>8329</v>
      </c>
      <c r="E9171">
        <v>22</v>
      </c>
      <c r="F9171" t="s">
        <v>31</v>
      </c>
      <c r="G9171" t="s">
        <v>285</v>
      </c>
      <c r="H9171" t="s">
        <v>286</v>
      </c>
      <c r="I9171" t="s">
        <v>34</v>
      </c>
      <c r="J9171" t="s">
        <v>121</v>
      </c>
      <c r="K9171">
        <v>2</v>
      </c>
      <c r="L9171" s="2">
        <v>3200</v>
      </c>
      <c r="M9171">
        <v>10</v>
      </c>
      <c r="N9171" s="2">
        <v>6400</v>
      </c>
      <c r="O9171" s="2">
        <v>640</v>
      </c>
      <c r="P9171" s="2">
        <v>5760</v>
      </c>
      <c r="Q9171" s="2">
        <v>3651.02</v>
      </c>
      <c r="R9171" s="2">
        <v>2108.98</v>
      </c>
      <c r="S9171" t="s">
        <v>53</v>
      </c>
      <c r="T9171" t="s">
        <v>96</v>
      </c>
      <c r="U9171" t="s">
        <v>96</v>
      </c>
      <c r="V9171" t="s">
        <v>39</v>
      </c>
      <c r="W9171" t="s">
        <v>66</v>
      </c>
      <c r="X9171" t="s">
        <v>41</v>
      </c>
      <c r="Y9171" t="s">
        <v>56</v>
      </c>
      <c r="Z9171" t="s">
        <v>43</v>
      </c>
      <c r="AA9171" t="s">
        <v>44</v>
      </c>
      <c r="AB9171" t="s">
        <v>44</v>
      </c>
    </row>
    <row r="9172" spans="1:28" x14ac:dyDescent="0.25">
      <c r="A9172" t="s">
        <v>14213</v>
      </c>
      <c r="B9172" s="1">
        <v>46033</v>
      </c>
      <c r="C9172" t="s">
        <v>2360</v>
      </c>
      <c r="D9172" t="s">
        <v>2361</v>
      </c>
      <c r="E9172">
        <v>39</v>
      </c>
      <c r="F9172" t="s">
        <v>48</v>
      </c>
      <c r="G9172" t="s">
        <v>212</v>
      </c>
      <c r="H9172" t="s">
        <v>213</v>
      </c>
      <c r="I9172" t="s">
        <v>51</v>
      </c>
      <c r="J9172" t="s">
        <v>52</v>
      </c>
      <c r="K9172">
        <v>2</v>
      </c>
      <c r="L9172" s="2">
        <v>400</v>
      </c>
      <c r="M9172">
        <v>0</v>
      </c>
      <c r="N9172" s="2">
        <v>800</v>
      </c>
      <c r="O9172" s="2">
        <v>0</v>
      </c>
      <c r="P9172" s="2">
        <v>800</v>
      </c>
      <c r="Q9172" s="2">
        <v>561.11</v>
      </c>
      <c r="R9172" s="2">
        <v>238.89</v>
      </c>
      <c r="S9172" t="s">
        <v>64</v>
      </c>
      <c r="T9172" t="s">
        <v>136</v>
      </c>
      <c r="U9172" t="s">
        <v>38</v>
      </c>
      <c r="V9172" t="s">
        <v>39</v>
      </c>
      <c r="W9172" t="s">
        <v>137</v>
      </c>
      <c r="X9172" t="s">
        <v>67</v>
      </c>
      <c r="Y9172" t="s">
        <v>56</v>
      </c>
      <c r="Z9172" t="s">
        <v>43</v>
      </c>
      <c r="AA9172" t="s">
        <v>44</v>
      </c>
      <c r="AB9172" t="s">
        <v>44</v>
      </c>
    </row>
    <row r="9173" spans="1:28" x14ac:dyDescent="0.25">
      <c r="A9173" t="s">
        <v>14214</v>
      </c>
      <c r="B9173" s="1">
        <v>46033</v>
      </c>
      <c r="C9173" t="s">
        <v>1629</v>
      </c>
      <c r="D9173" t="s">
        <v>1630</v>
      </c>
      <c r="E9173">
        <v>46</v>
      </c>
      <c r="F9173" t="s">
        <v>48</v>
      </c>
      <c r="G9173" t="s">
        <v>243</v>
      </c>
      <c r="H9173" t="s">
        <v>244</v>
      </c>
      <c r="I9173" t="s">
        <v>103</v>
      </c>
      <c r="J9173" t="s">
        <v>104</v>
      </c>
      <c r="K9173">
        <v>1</v>
      </c>
      <c r="L9173" s="2">
        <v>450</v>
      </c>
      <c r="M9173">
        <v>20</v>
      </c>
      <c r="N9173" s="2">
        <v>450</v>
      </c>
      <c r="O9173" s="2">
        <v>90</v>
      </c>
      <c r="P9173" s="2">
        <v>360</v>
      </c>
      <c r="Q9173" s="2">
        <v>266.18</v>
      </c>
      <c r="R9173" s="2">
        <v>93.82</v>
      </c>
      <c r="S9173" t="s">
        <v>53</v>
      </c>
      <c r="T9173" t="s">
        <v>90</v>
      </c>
      <c r="U9173" t="s">
        <v>91</v>
      </c>
      <c r="V9173" t="s">
        <v>39</v>
      </c>
      <c r="W9173" t="s">
        <v>40</v>
      </c>
      <c r="X9173" t="s">
        <v>41</v>
      </c>
      <c r="Y9173" t="s">
        <v>56</v>
      </c>
      <c r="Z9173" t="s">
        <v>43</v>
      </c>
      <c r="AA9173" t="s">
        <v>44</v>
      </c>
      <c r="AB9173" t="s">
        <v>44</v>
      </c>
    </row>
    <row r="9174" spans="1:28" x14ac:dyDescent="0.25">
      <c r="A9174" t="s">
        <v>14215</v>
      </c>
      <c r="B9174" s="1">
        <v>46033</v>
      </c>
      <c r="C9174" t="s">
        <v>8437</v>
      </c>
      <c r="D9174" t="s">
        <v>8438</v>
      </c>
      <c r="E9174">
        <v>38</v>
      </c>
      <c r="F9174" t="s">
        <v>111</v>
      </c>
      <c r="G9174" t="s">
        <v>32</v>
      </c>
      <c r="H9174" t="s">
        <v>33</v>
      </c>
      <c r="I9174" t="s">
        <v>34</v>
      </c>
      <c r="J9174" t="s">
        <v>35</v>
      </c>
      <c r="K9174">
        <v>1</v>
      </c>
      <c r="L9174" s="2">
        <v>55000</v>
      </c>
      <c r="M9174">
        <v>15</v>
      </c>
      <c r="N9174" s="2">
        <v>55000</v>
      </c>
      <c r="O9174" s="2">
        <v>8250</v>
      </c>
      <c r="P9174" s="2">
        <v>46750</v>
      </c>
      <c r="Q9174" s="2">
        <v>25996.25</v>
      </c>
      <c r="R9174" s="2">
        <v>20753.75</v>
      </c>
      <c r="S9174" t="s">
        <v>53</v>
      </c>
      <c r="T9174" t="s">
        <v>275</v>
      </c>
      <c r="U9174" t="s">
        <v>123</v>
      </c>
      <c r="V9174" t="s">
        <v>39</v>
      </c>
      <c r="W9174" t="s">
        <v>83</v>
      </c>
      <c r="X9174" t="s">
        <v>97</v>
      </c>
      <c r="Y9174" t="s">
        <v>56</v>
      </c>
      <c r="Z9174" t="s">
        <v>43</v>
      </c>
      <c r="AA9174" t="s">
        <v>44</v>
      </c>
      <c r="AB9174" t="s">
        <v>44</v>
      </c>
    </row>
    <row r="9175" spans="1:28" x14ac:dyDescent="0.25">
      <c r="A9175" t="s">
        <v>14216</v>
      </c>
      <c r="B9175" s="1">
        <v>46034</v>
      </c>
      <c r="C9175" t="s">
        <v>6198</v>
      </c>
      <c r="D9175" t="s">
        <v>6199</v>
      </c>
      <c r="E9175">
        <v>56</v>
      </c>
      <c r="F9175" t="s">
        <v>31</v>
      </c>
      <c r="G9175" t="s">
        <v>32</v>
      </c>
      <c r="H9175" t="s">
        <v>33</v>
      </c>
      <c r="I9175" t="s">
        <v>34</v>
      </c>
      <c r="J9175" t="s">
        <v>35</v>
      </c>
      <c r="K9175">
        <v>2</v>
      </c>
      <c r="L9175" s="2">
        <v>55000</v>
      </c>
      <c r="M9175">
        <v>10</v>
      </c>
      <c r="N9175" s="2">
        <v>110000</v>
      </c>
      <c r="O9175" s="2">
        <v>11000</v>
      </c>
      <c r="P9175" s="2">
        <v>99000</v>
      </c>
      <c r="Q9175" s="2">
        <v>67155.92</v>
      </c>
      <c r="R9175" s="2">
        <v>31844.080000000002</v>
      </c>
      <c r="S9175" t="s">
        <v>53</v>
      </c>
      <c r="T9175" t="s">
        <v>114</v>
      </c>
      <c r="U9175" t="s">
        <v>115</v>
      </c>
      <c r="V9175" t="s">
        <v>39</v>
      </c>
      <c r="W9175" t="s">
        <v>124</v>
      </c>
      <c r="X9175" t="s">
        <v>41</v>
      </c>
      <c r="Y9175" t="s">
        <v>84</v>
      </c>
      <c r="Z9175" t="s">
        <v>43</v>
      </c>
      <c r="AA9175" t="s">
        <v>44</v>
      </c>
      <c r="AB9175" t="s">
        <v>44</v>
      </c>
    </row>
    <row r="9176" spans="1:28" x14ac:dyDescent="0.25">
      <c r="A9176" t="s">
        <v>14217</v>
      </c>
      <c r="B9176" s="1">
        <v>46034</v>
      </c>
      <c r="C9176" t="s">
        <v>1029</v>
      </c>
      <c r="D9176" t="s">
        <v>1030</v>
      </c>
      <c r="E9176">
        <v>29</v>
      </c>
      <c r="F9176" t="s">
        <v>31</v>
      </c>
      <c r="G9176" t="s">
        <v>243</v>
      </c>
      <c r="H9176" t="s">
        <v>244</v>
      </c>
      <c r="I9176" t="s">
        <v>103</v>
      </c>
      <c r="J9176" t="s">
        <v>104</v>
      </c>
      <c r="K9176">
        <v>1</v>
      </c>
      <c r="L9176" s="2">
        <v>450</v>
      </c>
      <c r="M9176">
        <v>10</v>
      </c>
      <c r="N9176" s="2">
        <v>450</v>
      </c>
      <c r="O9176" s="2">
        <v>45</v>
      </c>
      <c r="P9176" s="2">
        <v>405</v>
      </c>
      <c r="Q9176" s="2">
        <v>246.48</v>
      </c>
      <c r="R9176" s="2">
        <v>158.52000000000001</v>
      </c>
      <c r="S9176" t="s">
        <v>53</v>
      </c>
      <c r="T9176" t="s">
        <v>65</v>
      </c>
      <c r="U9176" t="s">
        <v>65</v>
      </c>
      <c r="V9176" t="s">
        <v>39</v>
      </c>
      <c r="W9176" t="s">
        <v>66</v>
      </c>
      <c r="X9176" t="s">
        <v>41</v>
      </c>
      <c r="Y9176" t="s">
        <v>56</v>
      </c>
      <c r="Z9176" t="s">
        <v>43</v>
      </c>
      <c r="AA9176" t="s">
        <v>44</v>
      </c>
      <c r="AB9176" t="s">
        <v>44</v>
      </c>
    </row>
    <row r="9177" spans="1:28" x14ac:dyDescent="0.25">
      <c r="A9177" t="s">
        <v>14218</v>
      </c>
      <c r="B9177" s="1">
        <v>46034</v>
      </c>
      <c r="C9177" t="s">
        <v>7599</v>
      </c>
      <c r="D9177" t="s">
        <v>7600</v>
      </c>
      <c r="E9177">
        <v>43</v>
      </c>
      <c r="F9177" t="s">
        <v>31</v>
      </c>
      <c r="G9177" t="s">
        <v>197</v>
      </c>
      <c r="H9177" t="s">
        <v>198</v>
      </c>
      <c r="I9177" t="s">
        <v>74</v>
      </c>
      <c r="J9177" t="s">
        <v>75</v>
      </c>
      <c r="K9177">
        <v>1</v>
      </c>
      <c r="L9177" s="2">
        <v>2600</v>
      </c>
      <c r="M9177">
        <v>0</v>
      </c>
      <c r="N9177" s="2">
        <v>2600</v>
      </c>
      <c r="O9177" s="2">
        <v>0</v>
      </c>
      <c r="P9177" s="2">
        <v>2600</v>
      </c>
      <c r="Q9177" s="2">
        <v>1708.19</v>
      </c>
      <c r="R9177" s="2">
        <v>891.81</v>
      </c>
      <c r="S9177" t="s">
        <v>64</v>
      </c>
      <c r="T9177" t="s">
        <v>54</v>
      </c>
      <c r="U9177" t="s">
        <v>55</v>
      </c>
      <c r="V9177" t="s">
        <v>39</v>
      </c>
      <c r="W9177" t="s">
        <v>124</v>
      </c>
      <c r="X9177" t="s">
        <v>97</v>
      </c>
      <c r="Y9177" t="s">
        <v>42</v>
      </c>
      <c r="Z9177" t="s">
        <v>43</v>
      </c>
      <c r="AA9177" t="s">
        <v>44</v>
      </c>
      <c r="AB9177" t="s">
        <v>44</v>
      </c>
    </row>
    <row r="9178" spans="1:28" x14ac:dyDescent="0.25">
      <c r="A9178" t="s">
        <v>14219</v>
      </c>
      <c r="B9178" s="1">
        <v>46034</v>
      </c>
      <c r="C9178" t="s">
        <v>1010</v>
      </c>
      <c r="D9178" t="s">
        <v>1011</v>
      </c>
      <c r="E9178">
        <v>44</v>
      </c>
      <c r="F9178" t="s">
        <v>48</v>
      </c>
      <c r="G9178" t="s">
        <v>148</v>
      </c>
      <c r="H9178" t="s">
        <v>149</v>
      </c>
      <c r="I9178" t="s">
        <v>74</v>
      </c>
      <c r="J9178" t="s">
        <v>130</v>
      </c>
      <c r="K9178">
        <v>1</v>
      </c>
      <c r="L9178" s="2">
        <v>3500</v>
      </c>
      <c r="M9178">
        <v>10</v>
      </c>
      <c r="N9178" s="2">
        <v>3500</v>
      </c>
      <c r="O9178" s="2">
        <v>350</v>
      </c>
      <c r="P9178" s="2">
        <v>3150</v>
      </c>
      <c r="Q9178" s="2">
        <v>1854.21</v>
      </c>
      <c r="R9178" s="2">
        <v>1295.79</v>
      </c>
      <c r="S9178" t="s">
        <v>53</v>
      </c>
      <c r="T9178" t="s">
        <v>163</v>
      </c>
      <c r="U9178" t="s">
        <v>164</v>
      </c>
      <c r="V9178" t="s">
        <v>39</v>
      </c>
      <c r="W9178" t="s">
        <v>92</v>
      </c>
      <c r="X9178" t="s">
        <v>41</v>
      </c>
      <c r="Y9178" t="s">
        <v>56</v>
      </c>
      <c r="Z9178" t="s">
        <v>43</v>
      </c>
      <c r="AA9178" t="s">
        <v>44</v>
      </c>
      <c r="AB9178" t="s">
        <v>44</v>
      </c>
    </row>
    <row r="9179" spans="1:28" x14ac:dyDescent="0.25">
      <c r="A9179" t="s">
        <v>14220</v>
      </c>
      <c r="B9179" s="1">
        <v>46034</v>
      </c>
      <c r="C9179" t="s">
        <v>3290</v>
      </c>
      <c r="D9179" t="s">
        <v>3291</v>
      </c>
      <c r="E9179">
        <v>39</v>
      </c>
      <c r="F9179" t="s">
        <v>48</v>
      </c>
      <c r="G9179" t="s">
        <v>60</v>
      </c>
      <c r="H9179" t="s">
        <v>61</v>
      </c>
      <c r="I9179" t="s">
        <v>62</v>
      </c>
      <c r="J9179" t="s">
        <v>63</v>
      </c>
      <c r="K9179">
        <v>3</v>
      </c>
      <c r="L9179" s="2">
        <v>3500</v>
      </c>
      <c r="M9179">
        <v>5</v>
      </c>
      <c r="N9179" s="2">
        <v>10500</v>
      </c>
      <c r="O9179" s="2">
        <v>525</v>
      </c>
      <c r="P9179" s="2">
        <v>9975</v>
      </c>
      <c r="Q9179" s="2">
        <v>7594.98</v>
      </c>
      <c r="R9179" s="2">
        <v>2380.02</v>
      </c>
      <c r="S9179" t="s">
        <v>36</v>
      </c>
      <c r="T9179" t="s">
        <v>222</v>
      </c>
      <c r="U9179" t="s">
        <v>38</v>
      </c>
      <c r="V9179" t="s">
        <v>39</v>
      </c>
      <c r="W9179" t="s">
        <v>92</v>
      </c>
      <c r="X9179" t="s">
        <v>97</v>
      </c>
      <c r="Y9179" t="s">
        <v>42</v>
      </c>
      <c r="Z9179" t="s">
        <v>43</v>
      </c>
      <c r="AA9179" t="s">
        <v>44</v>
      </c>
      <c r="AB9179" t="s">
        <v>44</v>
      </c>
    </row>
    <row r="9180" spans="1:28" x14ac:dyDescent="0.25">
      <c r="A9180" t="s">
        <v>14221</v>
      </c>
      <c r="B9180" s="1">
        <v>46034</v>
      </c>
      <c r="C9180" t="s">
        <v>2100</v>
      </c>
      <c r="D9180" t="s">
        <v>2101</v>
      </c>
      <c r="E9180">
        <v>43</v>
      </c>
      <c r="F9180" t="s">
        <v>48</v>
      </c>
      <c r="G9180" t="s">
        <v>60</v>
      </c>
      <c r="H9180" t="s">
        <v>61</v>
      </c>
      <c r="I9180" t="s">
        <v>62</v>
      </c>
      <c r="J9180" t="s">
        <v>63</v>
      </c>
      <c r="K9180">
        <v>3</v>
      </c>
      <c r="L9180" s="2">
        <v>3500</v>
      </c>
      <c r="M9180">
        <v>20</v>
      </c>
      <c r="N9180" s="2">
        <v>10500</v>
      </c>
      <c r="O9180" s="2">
        <v>2100</v>
      </c>
      <c r="P9180" s="2">
        <v>8400</v>
      </c>
      <c r="Q9180" s="2">
        <v>6331.28</v>
      </c>
      <c r="R9180" s="2">
        <v>2068.7199999999998</v>
      </c>
      <c r="S9180" t="s">
        <v>64</v>
      </c>
      <c r="T9180" t="s">
        <v>105</v>
      </c>
      <c r="U9180" t="s">
        <v>106</v>
      </c>
      <c r="V9180" t="s">
        <v>39</v>
      </c>
      <c r="W9180" t="s">
        <v>92</v>
      </c>
      <c r="X9180" t="s">
        <v>41</v>
      </c>
      <c r="Y9180" t="s">
        <v>56</v>
      </c>
      <c r="Z9180" t="s">
        <v>43</v>
      </c>
      <c r="AA9180" t="s">
        <v>44</v>
      </c>
      <c r="AB9180" t="s">
        <v>44</v>
      </c>
    </row>
    <row r="9181" spans="1:28" x14ac:dyDescent="0.25">
      <c r="A9181" t="s">
        <v>14222</v>
      </c>
      <c r="B9181" s="1">
        <v>46034</v>
      </c>
      <c r="C9181" t="s">
        <v>13641</v>
      </c>
      <c r="D9181" t="s">
        <v>13642</v>
      </c>
      <c r="E9181">
        <v>20</v>
      </c>
      <c r="F9181" t="s">
        <v>31</v>
      </c>
      <c r="G9181" t="s">
        <v>207</v>
      </c>
      <c r="H9181" t="s">
        <v>208</v>
      </c>
      <c r="I9181" t="s">
        <v>34</v>
      </c>
      <c r="J9181" t="s">
        <v>143</v>
      </c>
      <c r="K9181">
        <v>2</v>
      </c>
      <c r="L9181" s="2">
        <v>18000</v>
      </c>
      <c r="M9181">
        <v>20</v>
      </c>
      <c r="N9181" s="2">
        <v>36000</v>
      </c>
      <c r="O9181" s="2">
        <v>7200</v>
      </c>
      <c r="P9181" s="2">
        <v>28800</v>
      </c>
      <c r="Q9181" s="2">
        <v>20151.650000000001</v>
      </c>
      <c r="R9181" s="2">
        <v>8648.35</v>
      </c>
      <c r="S9181" t="s">
        <v>53</v>
      </c>
      <c r="T9181" t="s">
        <v>163</v>
      </c>
      <c r="U9181" t="s">
        <v>164</v>
      </c>
      <c r="V9181" t="s">
        <v>39</v>
      </c>
      <c r="W9181" t="s">
        <v>92</v>
      </c>
      <c r="X9181" t="s">
        <v>67</v>
      </c>
      <c r="Y9181" t="s">
        <v>56</v>
      </c>
      <c r="Z9181" t="s">
        <v>107</v>
      </c>
      <c r="AA9181" t="s">
        <v>44</v>
      </c>
      <c r="AB9181" t="s">
        <v>44</v>
      </c>
    </row>
    <row r="9182" spans="1:28" x14ac:dyDescent="0.25">
      <c r="A9182" t="s">
        <v>14223</v>
      </c>
      <c r="B9182" s="1">
        <v>46034</v>
      </c>
      <c r="C9182" t="s">
        <v>7190</v>
      </c>
      <c r="D9182" t="s">
        <v>7191</v>
      </c>
      <c r="E9182">
        <v>58</v>
      </c>
      <c r="F9182" t="s">
        <v>48</v>
      </c>
      <c r="G9182" t="s">
        <v>128</v>
      </c>
      <c r="H9182" t="s">
        <v>129</v>
      </c>
      <c r="I9182" t="s">
        <v>74</v>
      </c>
      <c r="J9182" t="s">
        <v>130</v>
      </c>
      <c r="K9182">
        <v>3</v>
      </c>
      <c r="L9182" s="2">
        <v>1700</v>
      </c>
      <c r="M9182">
        <v>20</v>
      </c>
      <c r="N9182" s="2">
        <v>5100</v>
      </c>
      <c r="O9182" s="2">
        <v>1020</v>
      </c>
      <c r="P9182" s="2">
        <v>4080</v>
      </c>
      <c r="Q9182" s="2">
        <v>3121.76</v>
      </c>
      <c r="R9182" s="2">
        <v>958.24</v>
      </c>
      <c r="S9182" t="s">
        <v>36</v>
      </c>
      <c r="T9182" t="s">
        <v>90</v>
      </c>
      <c r="U9182" t="s">
        <v>91</v>
      </c>
      <c r="V9182" t="s">
        <v>39</v>
      </c>
      <c r="W9182" t="s">
        <v>92</v>
      </c>
      <c r="X9182" t="s">
        <v>67</v>
      </c>
      <c r="Y9182" t="s">
        <v>56</v>
      </c>
      <c r="Z9182" t="s">
        <v>43</v>
      </c>
      <c r="AA9182" t="s">
        <v>44</v>
      </c>
      <c r="AB9182" t="s">
        <v>44</v>
      </c>
    </row>
    <row r="9183" spans="1:28" x14ac:dyDescent="0.25">
      <c r="A9183" t="s">
        <v>14224</v>
      </c>
      <c r="B9183" s="1">
        <v>46034</v>
      </c>
      <c r="C9183" t="s">
        <v>6841</v>
      </c>
      <c r="D9183" t="s">
        <v>6842</v>
      </c>
      <c r="E9183">
        <v>43</v>
      </c>
      <c r="F9183" t="s">
        <v>48</v>
      </c>
      <c r="G9183" t="s">
        <v>81</v>
      </c>
      <c r="H9183" t="s">
        <v>82</v>
      </c>
      <c r="I9183" t="s">
        <v>51</v>
      </c>
      <c r="J9183" t="s">
        <v>52</v>
      </c>
      <c r="K9183">
        <v>1</v>
      </c>
      <c r="L9183" s="2">
        <v>600</v>
      </c>
      <c r="M9183">
        <v>5</v>
      </c>
      <c r="N9183" s="2">
        <v>600</v>
      </c>
      <c r="O9183" s="2">
        <v>30</v>
      </c>
      <c r="P9183" s="2">
        <v>570</v>
      </c>
      <c r="Q9183" s="2">
        <v>458.01</v>
      </c>
      <c r="R9183" s="2">
        <v>111.99</v>
      </c>
      <c r="S9183" t="s">
        <v>53</v>
      </c>
      <c r="T9183" t="s">
        <v>263</v>
      </c>
      <c r="U9183" t="s">
        <v>91</v>
      </c>
      <c r="V9183" t="s">
        <v>39</v>
      </c>
      <c r="W9183" t="s">
        <v>137</v>
      </c>
      <c r="X9183" t="s">
        <v>97</v>
      </c>
      <c r="Y9183" t="s">
        <v>56</v>
      </c>
      <c r="Z9183" t="s">
        <v>43</v>
      </c>
      <c r="AA9183" t="s">
        <v>44</v>
      </c>
      <c r="AB9183" t="s">
        <v>44</v>
      </c>
    </row>
    <row r="9184" spans="1:28" x14ac:dyDescent="0.25">
      <c r="A9184" t="s">
        <v>14225</v>
      </c>
      <c r="B9184" s="1">
        <v>46034</v>
      </c>
      <c r="C9184" t="s">
        <v>9069</v>
      </c>
      <c r="D9184" t="s">
        <v>9070</v>
      </c>
      <c r="E9184">
        <v>44</v>
      </c>
      <c r="F9184" t="s">
        <v>48</v>
      </c>
      <c r="G9184" t="s">
        <v>141</v>
      </c>
      <c r="H9184" t="s">
        <v>142</v>
      </c>
      <c r="I9184" t="s">
        <v>74</v>
      </c>
      <c r="J9184" t="s">
        <v>143</v>
      </c>
      <c r="K9184">
        <v>1</v>
      </c>
      <c r="L9184" s="2">
        <v>900</v>
      </c>
      <c r="M9184">
        <v>0</v>
      </c>
      <c r="N9184" s="2">
        <v>900</v>
      </c>
      <c r="O9184" s="2">
        <v>0</v>
      </c>
      <c r="P9184" s="2">
        <v>900</v>
      </c>
      <c r="Q9184" s="2">
        <v>719</v>
      </c>
      <c r="R9184" s="2">
        <v>181</v>
      </c>
      <c r="S9184" t="s">
        <v>53</v>
      </c>
      <c r="T9184" t="s">
        <v>90</v>
      </c>
      <c r="U9184" t="s">
        <v>91</v>
      </c>
      <c r="V9184" t="s">
        <v>39</v>
      </c>
      <c r="W9184" t="s">
        <v>92</v>
      </c>
      <c r="X9184" t="s">
        <v>97</v>
      </c>
      <c r="Y9184" t="s">
        <v>56</v>
      </c>
      <c r="Z9184" t="s">
        <v>43</v>
      </c>
      <c r="AA9184" t="s">
        <v>44</v>
      </c>
      <c r="AB9184" t="s">
        <v>44</v>
      </c>
    </row>
    <row r="9185" spans="1:28" x14ac:dyDescent="0.25">
      <c r="A9185" t="s">
        <v>14226</v>
      </c>
      <c r="B9185" s="1">
        <v>46034</v>
      </c>
      <c r="C9185" t="s">
        <v>3179</v>
      </c>
      <c r="D9185" t="s">
        <v>3180</v>
      </c>
      <c r="E9185">
        <v>43</v>
      </c>
      <c r="F9185" t="s">
        <v>48</v>
      </c>
      <c r="G9185" t="s">
        <v>273</v>
      </c>
      <c r="H9185" t="s">
        <v>274</v>
      </c>
      <c r="I9185" t="s">
        <v>51</v>
      </c>
      <c r="J9185" t="s">
        <v>52</v>
      </c>
      <c r="K9185">
        <v>1</v>
      </c>
      <c r="L9185" s="2">
        <v>250</v>
      </c>
      <c r="M9185">
        <v>15</v>
      </c>
      <c r="N9185" s="2">
        <v>250</v>
      </c>
      <c r="O9185" s="2">
        <v>37.5</v>
      </c>
      <c r="P9185" s="2">
        <v>212.5</v>
      </c>
      <c r="Q9185" s="2">
        <v>128.09</v>
      </c>
      <c r="R9185" s="2">
        <v>84.41</v>
      </c>
      <c r="S9185" t="s">
        <v>53</v>
      </c>
      <c r="T9185" t="s">
        <v>90</v>
      </c>
      <c r="U9185" t="s">
        <v>91</v>
      </c>
      <c r="V9185" t="s">
        <v>39</v>
      </c>
      <c r="W9185" t="s">
        <v>40</v>
      </c>
      <c r="X9185" t="s">
        <v>97</v>
      </c>
      <c r="Y9185" t="s">
        <v>56</v>
      </c>
      <c r="Z9185" t="s">
        <v>43</v>
      </c>
      <c r="AA9185" t="s">
        <v>44</v>
      </c>
      <c r="AB9185" t="s">
        <v>44</v>
      </c>
    </row>
    <row r="9186" spans="1:28" x14ac:dyDescent="0.25">
      <c r="A9186" t="s">
        <v>14227</v>
      </c>
      <c r="B9186" s="1">
        <v>46034</v>
      </c>
      <c r="C9186" t="s">
        <v>2156</v>
      </c>
      <c r="D9186" t="s">
        <v>2157</v>
      </c>
      <c r="E9186">
        <v>39</v>
      </c>
      <c r="F9186" t="s">
        <v>48</v>
      </c>
      <c r="G9186" t="s">
        <v>212</v>
      </c>
      <c r="H9186" t="s">
        <v>213</v>
      </c>
      <c r="I9186" t="s">
        <v>51</v>
      </c>
      <c r="J9186" t="s">
        <v>52</v>
      </c>
      <c r="K9186">
        <v>1</v>
      </c>
      <c r="L9186" s="2">
        <v>400</v>
      </c>
      <c r="M9186">
        <v>0</v>
      </c>
      <c r="N9186" s="2">
        <v>400</v>
      </c>
      <c r="O9186" s="2">
        <v>0</v>
      </c>
      <c r="P9186" s="2">
        <v>400</v>
      </c>
      <c r="Q9186" s="2">
        <v>242.1</v>
      </c>
      <c r="R9186" s="2">
        <v>157.9</v>
      </c>
      <c r="S9186" t="s">
        <v>36</v>
      </c>
      <c r="T9186" t="s">
        <v>290</v>
      </c>
      <c r="U9186" t="s">
        <v>291</v>
      </c>
      <c r="V9186" t="s">
        <v>39</v>
      </c>
      <c r="W9186" t="s">
        <v>124</v>
      </c>
      <c r="X9186" t="s">
        <v>41</v>
      </c>
      <c r="Y9186" t="s">
        <v>56</v>
      </c>
      <c r="Z9186" t="s">
        <v>223</v>
      </c>
      <c r="AA9186" t="s">
        <v>44</v>
      </c>
      <c r="AB9186" t="s">
        <v>44</v>
      </c>
    </row>
    <row r="9187" spans="1:28" x14ac:dyDescent="0.25">
      <c r="A9187" t="s">
        <v>14228</v>
      </c>
      <c r="B9187" s="1">
        <v>46034</v>
      </c>
      <c r="C9187" t="s">
        <v>2898</v>
      </c>
      <c r="D9187" t="s">
        <v>2899</v>
      </c>
      <c r="E9187">
        <v>60</v>
      </c>
      <c r="F9187" t="s">
        <v>31</v>
      </c>
      <c r="G9187" t="s">
        <v>49</v>
      </c>
      <c r="H9187" t="s">
        <v>50</v>
      </c>
      <c r="I9187" t="s">
        <v>51</v>
      </c>
      <c r="J9187" t="s">
        <v>52</v>
      </c>
      <c r="K9187">
        <v>6</v>
      </c>
      <c r="L9187" s="2">
        <v>500</v>
      </c>
      <c r="M9187">
        <v>15</v>
      </c>
      <c r="N9187" s="2">
        <v>3000</v>
      </c>
      <c r="O9187" s="2">
        <v>450</v>
      </c>
      <c r="P9187" s="2">
        <v>2550</v>
      </c>
      <c r="Q9187" s="2">
        <v>2079.4299999999998</v>
      </c>
      <c r="R9187" s="2">
        <v>470.57</v>
      </c>
      <c r="S9187" t="s">
        <v>53</v>
      </c>
      <c r="T9187" t="s">
        <v>263</v>
      </c>
      <c r="U9187" t="s">
        <v>91</v>
      </c>
      <c r="V9187" t="s">
        <v>39</v>
      </c>
      <c r="W9187" t="s">
        <v>40</v>
      </c>
      <c r="X9187" t="s">
        <v>97</v>
      </c>
      <c r="Y9187" t="s">
        <v>42</v>
      </c>
      <c r="Z9187" t="s">
        <v>43</v>
      </c>
      <c r="AA9187" t="s">
        <v>44</v>
      </c>
      <c r="AB9187" t="s">
        <v>44</v>
      </c>
    </row>
    <row r="9188" spans="1:28" x14ac:dyDescent="0.25">
      <c r="A9188" t="s">
        <v>14229</v>
      </c>
      <c r="B9188" s="1">
        <v>46034</v>
      </c>
      <c r="C9188" t="s">
        <v>8414</v>
      </c>
      <c r="D9188" t="s">
        <v>8415</v>
      </c>
      <c r="E9188">
        <v>55</v>
      </c>
      <c r="F9188" t="s">
        <v>48</v>
      </c>
      <c r="G9188" t="s">
        <v>88</v>
      </c>
      <c r="H9188" t="s">
        <v>89</v>
      </c>
      <c r="I9188" t="s">
        <v>62</v>
      </c>
      <c r="J9188" t="s">
        <v>63</v>
      </c>
      <c r="K9188">
        <v>5</v>
      </c>
      <c r="L9188" s="2">
        <v>4200</v>
      </c>
      <c r="M9188">
        <v>20</v>
      </c>
      <c r="N9188" s="2">
        <v>21000</v>
      </c>
      <c r="O9188" s="2">
        <v>4200</v>
      </c>
      <c r="P9188" s="2">
        <v>16800</v>
      </c>
      <c r="Q9188" s="2">
        <v>10836.39</v>
      </c>
      <c r="R9188" s="2">
        <v>5963.61</v>
      </c>
      <c r="S9188" t="s">
        <v>53</v>
      </c>
      <c r="T9188" t="s">
        <v>114</v>
      </c>
      <c r="U9188" t="s">
        <v>115</v>
      </c>
      <c r="V9188" t="s">
        <v>39</v>
      </c>
      <c r="W9188" t="s">
        <v>66</v>
      </c>
      <c r="X9188" t="s">
        <v>41</v>
      </c>
      <c r="Y9188" t="s">
        <v>56</v>
      </c>
      <c r="Z9188" t="s">
        <v>43</v>
      </c>
      <c r="AA9188" t="s">
        <v>44</v>
      </c>
      <c r="AB9188" t="s">
        <v>44</v>
      </c>
    </row>
    <row r="9189" spans="1:28" x14ac:dyDescent="0.25">
      <c r="A9189" t="s">
        <v>14230</v>
      </c>
      <c r="B9189" s="1">
        <v>46034</v>
      </c>
      <c r="C9189" t="s">
        <v>10483</v>
      </c>
      <c r="D9189" t="s">
        <v>10484</v>
      </c>
      <c r="E9189">
        <v>41</v>
      </c>
      <c r="F9189" t="s">
        <v>31</v>
      </c>
      <c r="G9189" t="s">
        <v>243</v>
      </c>
      <c r="H9189" t="s">
        <v>244</v>
      </c>
      <c r="I9189" t="s">
        <v>103</v>
      </c>
      <c r="J9189" t="s">
        <v>104</v>
      </c>
      <c r="K9189">
        <v>2</v>
      </c>
      <c r="L9189" s="2">
        <v>450</v>
      </c>
      <c r="M9189">
        <v>10</v>
      </c>
      <c r="N9189" s="2">
        <v>900</v>
      </c>
      <c r="O9189" s="2">
        <v>90</v>
      </c>
      <c r="P9189" s="2">
        <v>810</v>
      </c>
      <c r="Q9189" s="2">
        <v>527.97</v>
      </c>
      <c r="R9189" s="2">
        <v>282.02999999999997</v>
      </c>
      <c r="S9189" t="s">
        <v>64</v>
      </c>
      <c r="T9189" t="s">
        <v>90</v>
      </c>
      <c r="U9189" t="s">
        <v>91</v>
      </c>
      <c r="V9189" t="s">
        <v>39</v>
      </c>
      <c r="W9189" t="s">
        <v>66</v>
      </c>
      <c r="X9189" t="s">
        <v>67</v>
      </c>
      <c r="Y9189" t="s">
        <v>42</v>
      </c>
      <c r="Z9189" t="s">
        <v>508</v>
      </c>
      <c r="AA9189" t="s">
        <v>44</v>
      </c>
      <c r="AB9189" t="s">
        <v>44</v>
      </c>
    </row>
    <row r="9190" spans="1:28" x14ac:dyDescent="0.25">
      <c r="A9190" t="s">
        <v>14231</v>
      </c>
      <c r="B9190" s="1">
        <v>46034</v>
      </c>
      <c r="C9190" t="s">
        <v>3107</v>
      </c>
      <c r="D9190" t="s">
        <v>3108</v>
      </c>
      <c r="E9190">
        <v>56</v>
      </c>
      <c r="F9190" t="s">
        <v>111</v>
      </c>
      <c r="G9190" t="s">
        <v>49</v>
      </c>
      <c r="H9190" t="s">
        <v>50</v>
      </c>
      <c r="I9190" t="s">
        <v>51</v>
      </c>
      <c r="J9190" t="s">
        <v>52</v>
      </c>
      <c r="K9190">
        <v>4</v>
      </c>
      <c r="L9190" s="2">
        <v>500</v>
      </c>
      <c r="M9190">
        <v>20</v>
      </c>
      <c r="N9190" s="2">
        <v>2000</v>
      </c>
      <c r="O9190" s="2">
        <v>400</v>
      </c>
      <c r="P9190" s="2">
        <v>1600</v>
      </c>
      <c r="Q9190" s="2">
        <v>1205.56</v>
      </c>
      <c r="R9190" s="2">
        <v>394.44</v>
      </c>
      <c r="S9190" t="s">
        <v>64</v>
      </c>
      <c r="T9190" t="s">
        <v>407</v>
      </c>
      <c r="U9190" t="s">
        <v>408</v>
      </c>
      <c r="V9190" t="s">
        <v>39</v>
      </c>
      <c r="W9190" t="s">
        <v>83</v>
      </c>
      <c r="X9190" t="s">
        <v>41</v>
      </c>
      <c r="Y9190" t="s">
        <v>56</v>
      </c>
      <c r="Z9190" t="s">
        <v>43</v>
      </c>
      <c r="AA9190" t="s">
        <v>68</v>
      </c>
      <c r="AB9190" t="s">
        <v>44</v>
      </c>
    </row>
    <row r="9191" spans="1:28" x14ac:dyDescent="0.25">
      <c r="A9191" t="s">
        <v>14232</v>
      </c>
      <c r="B9191" s="1">
        <v>46035</v>
      </c>
      <c r="C9191" t="s">
        <v>2601</v>
      </c>
      <c r="D9191" t="s">
        <v>2602</v>
      </c>
      <c r="E9191">
        <v>45</v>
      </c>
      <c r="F9191" t="s">
        <v>48</v>
      </c>
      <c r="G9191" t="s">
        <v>176</v>
      </c>
      <c r="H9191" t="s">
        <v>177</v>
      </c>
      <c r="I9191" t="s">
        <v>34</v>
      </c>
      <c r="J9191" t="s">
        <v>35</v>
      </c>
      <c r="K9191">
        <v>1</v>
      </c>
      <c r="L9191" s="2">
        <v>6500</v>
      </c>
      <c r="M9191">
        <v>15</v>
      </c>
      <c r="N9191" s="2">
        <v>6500</v>
      </c>
      <c r="O9191" s="2">
        <v>975</v>
      </c>
      <c r="P9191" s="2">
        <v>5525</v>
      </c>
      <c r="Q9191" s="2">
        <v>3983.16</v>
      </c>
      <c r="R9191" s="2">
        <v>1541.84</v>
      </c>
      <c r="S9191" t="s">
        <v>64</v>
      </c>
      <c r="T9191" t="s">
        <v>153</v>
      </c>
      <c r="U9191" t="s">
        <v>154</v>
      </c>
      <c r="V9191" t="s">
        <v>39</v>
      </c>
      <c r="W9191" t="s">
        <v>92</v>
      </c>
      <c r="X9191" t="s">
        <v>41</v>
      </c>
      <c r="Y9191" t="s">
        <v>56</v>
      </c>
      <c r="Z9191" t="s">
        <v>43</v>
      </c>
      <c r="AA9191" t="s">
        <v>44</v>
      </c>
      <c r="AB9191" t="s">
        <v>44</v>
      </c>
    </row>
    <row r="9192" spans="1:28" x14ac:dyDescent="0.25">
      <c r="A9192" t="s">
        <v>14233</v>
      </c>
      <c r="B9192" s="1">
        <v>46035</v>
      </c>
      <c r="C9192" t="s">
        <v>6635</v>
      </c>
      <c r="D9192" t="s">
        <v>6636</v>
      </c>
      <c r="E9192">
        <v>28</v>
      </c>
      <c r="F9192" t="s">
        <v>111</v>
      </c>
      <c r="G9192" t="s">
        <v>88</v>
      </c>
      <c r="H9192" t="s">
        <v>89</v>
      </c>
      <c r="I9192" t="s">
        <v>62</v>
      </c>
      <c r="J9192" t="s">
        <v>63</v>
      </c>
      <c r="K9192">
        <v>3</v>
      </c>
      <c r="L9192" s="2">
        <v>4200</v>
      </c>
      <c r="M9192">
        <v>10</v>
      </c>
      <c r="N9192" s="2">
        <v>12600</v>
      </c>
      <c r="O9192" s="2">
        <v>1260</v>
      </c>
      <c r="P9192" s="2">
        <v>11340</v>
      </c>
      <c r="Q9192" s="2">
        <v>6395.63</v>
      </c>
      <c r="R9192" s="2">
        <v>4944.37</v>
      </c>
      <c r="S9192" t="s">
        <v>64</v>
      </c>
      <c r="T9192" t="s">
        <v>275</v>
      </c>
      <c r="U9192" t="s">
        <v>123</v>
      </c>
      <c r="V9192" t="s">
        <v>39</v>
      </c>
      <c r="W9192" t="s">
        <v>137</v>
      </c>
      <c r="X9192" t="s">
        <v>67</v>
      </c>
      <c r="Y9192" t="s">
        <v>56</v>
      </c>
      <c r="Z9192" t="s">
        <v>43</v>
      </c>
      <c r="AA9192" t="s">
        <v>44</v>
      </c>
      <c r="AB9192" t="s">
        <v>44</v>
      </c>
    </row>
    <row r="9193" spans="1:28" x14ac:dyDescent="0.25">
      <c r="A9193" t="s">
        <v>14234</v>
      </c>
      <c r="B9193" s="1">
        <v>46035</v>
      </c>
      <c r="C9193" t="s">
        <v>3122</v>
      </c>
      <c r="D9193" t="s">
        <v>3123</v>
      </c>
      <c r="E9193">
        <v>41</v>
      </c>
      <c r="F9193" t="s">
        <v>31</v>
      </c>
      <c r="G9193" t="s">
        <v>238</v>
      </c>
      <c r="H9193" t="s">
        <v>239</v>
      </c>
      <c r="I9193" t="s">
        <v>62</v>
      </c>
      <c r="J9193" t="s">
        <v>63</v>
      </c>
      <c r="K9193">
        <v>2</v>
      </c>
      <c r="L9193" s="2">
        <v>6500</v>
      </c>
      <c r="M9193">
        <v>10</v>
      </c>
      <c r="N9193" s="2">
        <v>13000</v>
      </c>
      <c r="O9193" s="2">
        <v>1300</v>
      </c>
      <c r="P9193" s="2">
        <v>11700</v>
      </c>
      <c r="Q9193" s="2">
        <v>6877.1</v>
      </c>
      <c r="R9193" s="2">
        <v>4822.8999999999996</v>
      </c>
      <c r="S9193" t="s">
        <v>53</v>
      </c>
      <c r="T9193" t="s">
        <v>90</v>
      </c>
      <c r="U9193" t="s">
        <v>91</v>
      </c>
      <c r="V9193" t="s">
        <v>39</v>
      </c>
      <c r="W9193" t="s">
        <v>40</v>
      </c>
      <c r="X9193" t="s">
        <v>97</v>
      </c>
      <c r="Y9193" t="s">
        <v>56</v>
      </c>
      <c r="Z9193" t="s">
        <v>43</v>
      </c>
      <c r="AA9193" t="s">
        <v>44</v>
      </c>
      <c r="AB9193" t="s">
        <v>44</v>
      </c>
    </row>
    <row r="9194" spans="1:28" x14ac:dyDescent="0.25">
      <c r="A9194" t="s">
        <v>14235</v>
      </c>
      <c r="B9194" s="1">
        <v>46035</v>
      </c>
      <c r="C9194" t="s">
        <v>1759</v>
      </c>
      <c r="D9194" t="s">
        <v>1760</v>
      </c>
      <c r="E9194">
        <v>54</v>
      </c>
      <c r="F9194" t="s">
        <v>48</v>
      </c>
      <c r="G9194" t="s">
        <v>352</v>
      </c>
      <c r="H9194" t="s">
        <v>353</v>
      </c>
      <c r="I9194" t="s">
        <v>103</v>
      </c>
      <c r="J9194" t="s">
        <v>104</v>
      </c>
      <c r="K9194">
        <v>1</v>
      </c>
      <c r="L9194" s="2">
        <v>850</v>
      </c>
      <c r="M9194">
        <v>5</v>
      </c>
      <c r="N9194" s="2">
        <v>850</v>
      </c>
      <c r="O9194" s="2">
        <v>42.5</v>
      </c>
      <c r="P9194" s="2">
        <v>807.5</v>
      </c>
      <c r="Q9194" s="2">
        <v>655.94</v>
      </c>
      <c r="R9194" s="2">
        <v>151.56</v>
      </c>
      <c r="S9194" t="s">
        <v>36</v>
      </c>
      <c r="T9194" t="s">
        <v>263</v>
      </c>
      <c r="U9194" t="s">
        <v>91</v>
      </c>
      <c r="V9194" t="s">
        <v>39</v>
      </c>
      <c r="W9194" t="s">
        <v>137</v>
      </c>
      <c r="X9194" t="s">
        <v>97</v>
      </c>
      <c r="Y9194" t="s">
        <v>56</v>
      </c>
      <c r="Z9194" t="s">
        <v>144</v>
      </c>
      <c r="AA9194" t="s">
        <v>44</v>
      </c>
      <c r="AB9194" t="s">
        <v>44</v>
      </c>
    </row>
    <row r="9195" spans="1:28" x14ac:dyDescent="0.25">
      <c r="A9195" t="s">
        <v>14236</v>
      </c>
      <c r="B9195" s="1">
        <v>46035</v>
      </c>
      <c r="C9195" t="s">
        <v>6462</v>
      </c>
      <c r="D9195" t="s">
        <v>6463</v>
      </c>
      <c r="E9195">
        <v>21</v>
      </c>
      <c r="F9195" t="s">
        <v>31</v>
      </c>
      <c r="G9195" t="s">
        <v>128</v>
      </c>
      <c r="H9195" t="s">
        <v>129</v>
      </c>
      <c r="I9195" t="s">
        <v>74</v>
      </c>
      <c r="J9195" t="s">
        <v>130</v>
      </c>
      <c r="K9195">
        <v>2</v>
      </c>
      <c r="L9195" s="2">
        <v>1700</v>
      </c>
      <c r="M9195">
        <v>5</v>
      </c>
      <c r="N9195" s="2">
        <v>3400</v>
      </c>
      <c r="O9195" s="2">
        <v>170</v>
      </c>
      <c r="P9195" s="2">
        <v>3230</v>
      </c>
      <c r="Q9195" s="2">
        <v>2008.08</v>
      </c>
      <c r="R9195" s="2">
        <v>1221.92</v>
      </c>
      <c r="S9195" t="s">
        <v>36</v>
      </c>
      <c r="T9195" t="s">
        <v>37</v>
      </c>
      <c r="U9195" t="s">
        <v>38</v>
      </c>
      <c r="V9195" t="s">
        <v>39</v>
      </c>
      <c r="W9195" t="s">
        <v>66</v>
      </c>
      <c r="X9195" t="s">
        <v>41</v>
      </c>
      <c r="Y9195" t="s">
        <v>84</v>
      </c>
      <c r="Z9195" t="s">
        <v>223</v>
      </c>
      <c r="AA9195" t="s">
        <v>44</v>
      </c>
      <c r="AB9195" t="s">
        <v>44</v>
      </c>
    </row>
    <row r="9196" spans="1:28" x14ac:dyDescent="0.25">
      <c r="A9196" t="s">
        <v>14237</v>
      </c>
      <c r="B9196" s="1">
        <v>46035</v>
      </c>
      <c r="C9196" t="s">
        <v>1339</v>
      </c>
      <c r="D9196" t="s">
        <v>1340</v>
      </c>
      <c r="E9196">
        <v>56</v>
      </c>
      <c r="F9196" t="s">
        <v>111</v>
      </c>
      <c r="G9196" t="s">
        <v>212</v>
      </c>
      <c r="H9196" t="s">
        <v>213</v>
      </c>
      <c r="I9196" t="s">
        <v>51</v>
      </c>
      <c r="J9196" t="s">
        <v>52</v>
      </c>
      <c r="K9196">
        <v>2</v>
      </c>
      <c r="L9196" s="2">
        <v>400</v>
      </c>
      <c r="M9196">
        <v>5</v>
      </c>
      <c r="N9196" s="2">
        <v>800</v>
      </c>
      <c r="O9196" s="2">
        <v>40</v>
      </c>
      <c r="P9196" s="2">
        <v>760</v>
      </c>
      <c r="Q9196" s="2">
        <v>474.12</v>
      </c>
      <c r="R9196" s="2">
        <v>285.88</v>
      </c>
      <c r="S9196" t="s">
        <v>53</v>
      </c>
      <c r="T9196" t="s">
        <v>578</v>
      </c>
      <c r="U9196" t="s">
        <v>579</v>
      </c>
      <c r="V9196" t="s">
        <v>39</v>
      </c>
      <c r="W9196" t="s">
        <v>40</v>
      </c>
      <c r="X9196" t="s">
        <v>41</v>
      </c>
      <c r="Y9196" t="s">
        <v>42</v>
      </c>
      <c r="Z9196" t="s">
        <v>223</v>
      </c>
      <c r="AA9196" t="s">
        <v>68</v>
      </c>
      <c r="AB9196" t="s">
        <v>44</v>
      </c>
    </row>
    <row r="9197" spans="1:28" x14ac:dyDescent="0.25">
      <c r="A9197" t="s">
        <v>14238</v>
      </c>
      <c r="B9197" s="1">
        <v>46035</v>
      </c>
      <c r="C9197" t="s">
        <v>597</v>
      </c>
      <c r="D9197" t="s">
        <v>598</v>
      </c>
      <c r="E9197">
        <v>52</v>
      </c>
      <c r="F9197" t="s">
        <v>48</v>
      </c>
      <c r="G9197" t="s">
        <v>141</v>
      </c>
      <c r="H9197" t="s">
        <v>142</v>
      </c>
      <c r="I9197" t="s">
        <v>74</v>
      </c>
      <c r="J9197" t="s">
        <v>143</v>
      </c>
      <c r="K9197">
        <v>1</v>
      </c>
      <c r="L9197" s="2">
        <v>900</v>
      </c>
      <c r="M9197">
        <v>15</v>
      </c>
      <c r="N9197" s="2">
        <v>900</v>
      </c>
      <c r="O9197" s="2">
        <v>135</v>
      </c>
      <c r="P9197" s="2">
        <v>765</v>
      </c>
      <c r="Q9197" s="2">
        <v>524.67999999999995</v>
      </c>
      <c r="R9197" s="2">
        <v>240.32</v>
      </c>
      <c r="S9197" t="s">
        <v>53</v>
      </c>
      <c r="T9197" t="s">
        <v>96</v>
      </c>
      <c r="U9197" t="s">
        <v>96</v>
      </c>
      <c r="V9197" t="s">
        <v>39</v>
      </c>
      <c r="W9197" t="s">
        <v>40</v>
      </c>
      <c r="X9197" t="s">
        <v>41</v>
      </c>
      <c r="Y9197" t="s">
        <v>84</v>
      </c>
      <c r="Z9197" t="s">
        <v>43</v>
      </c>
      <c r="AA9197" t="s">
        <v>44</v>
      </c>
      <c r="AB9197" t="s">
        <v>44</v>
      </c>
    </row>
    <row r="9198" spans="1:28" x14ac:dyDescent="0.25">
      <c r="A9198" t="s">
        <v>14239</v>
      </c>
      <c r="B9198" s="1">
        <v>46035</v>
      </c>
      <c r="C9198" t="s">
        <v>3651</v>
      </c>
      <c r="D9198" t="s">
        <v>3652</v>
      </c>
      <c r="E9198">
        <v>50</v>
      </c>
      <c r="F9198" t="s">
        <v>31</v>
      </c>
      <c r="G9198" t="s">
        <v>273</v>
      </c>
      <c r="H9198" t="s">
        <v>274</v>
      </c>
      <c r="I9198" t="s">
        <v>51</v>
      </c>
      <c r="J9198" t="s">
        <v>52</v>
      </c>
      <c r="K9198">
        <v>1</v>
      </c>
      <c r="L9198" s="2">
        <v>250</v>
      </c>
      <c r="M9198">
        <v>0</v>
      </c>
      <c r="N9198" s="2">
        <v>250</v>
      </c>
      <c r="O9198" s="2">
        <v>0</v>
      </c>
      <c r="P9198" s="2">
        <v>250</v>
      </c>
      <c r="Q9198" s="2">
        <v>170.58</v>
      </c>
      <c r="R9198" s="2">
        <v>79.42</v>
      </c>
      <c r="S9198" t="s">
        <v>53</v>
      </c>
      <c r="T9198" t="s">
        <v>290</v>
      </c>
      <c r="U9198" t="s">
        <v>291</v>
      </c>
      <c r="V9198" t="s">
        <v>39</v>
      </c>
      <c r="W9198" t="s">
        <v>92</v>
      </c>
      <c r="X9198" t="s">
        <v>41</v>
      </c>
      <c r="Y9198" t="s">
        <v>56</v>
      </c>
      <c r="Z9198" t="s">
        <v>43</v>
      </c>
      <c r="AA9198" t="s">
        <v>44</v>
      </c>
      <c r="AB9198" t="s">
        <v>44</v>
      </c>
    </row>
    <row r="9199" spans="1:28" x14ac:dyDescent="0.25">
      <c r="A9199" t="s">
        <v>14240</v>
      </c>
      <c r="B9199" s="1">
        <v>46035</v>
      </c>
      <c r="C9199" t="s">
        <v>1298</v>
      </c>
      <c r="D9199" t="s">
        <v>1299</v>
      </c>
      <c r="E9199">
        <v>26</v>
      </c>
      <c r="F9199" t="s">
        <v>31</v>
      </c>
      <c r="G9199" t="s">
        <v>112</v>
      </c>
      <c r="H9199" t="s">
        <v>113</v>
      </c>
      <c r="I9199" t="s">
        <v>103</v>
      </c>
      <c r="J9199" t="s">
        <v>104</v>
      </c>
      <c r="K9199">
        <v>1</v>
      </c>
      <c r="L9199" s="2">
        <v>650</v>
      </c>
      <c r="M9199">
        <v>10</v>
      </c>
      <c r="N9199" s="2">
        <v>650</v>
      </c>
      <c r="O9199" s="2">
        <v>65</v>
      </c>
      <c r="P9199" s="2">
        <v>585</v>
      </c>
      <c r="Q9199" s="2">
        <v>417.29</v>
      </c>
      <c r="R9199" s="2">
        <v>167.71</v>
      </c>
      <c r="S9199" t="s">
        <v>36</v>
      </c>
      <c r="T9199" t="s">
        <v>76</v>
      </c>
      <c r="U9199" t="s">
        <v>77</v>
      </c>
      <c r="V9199" t="s">
        <v>39</v>
      </c>
      <c r="W9199" t="s">
        <v>124</v>
      </c>
      <c r="X9199" t="s">
        <v>67</v>
      </c>
      <c r="Y9199" t="s">
        <v>42</v>
      </c>
      <c r="Z9199" t="s">
        <v>43</v>
      </c>
      <c r="AA9199" t="s">
        <v>44</v>
      </c>
      <c r="AB9199" t="s">
        <v>44</v>
      </c>
    </row>
    <row r="9200" spans="1:28" x14ac:dyDescent="0.25">
      <c r="A9200" t="s">
        <v>14241</v>
      </c>
      <c r="B9200" s="1">
        <v>46035</v>
      </c>
      <c r="C9200" t="s">
        <v>6502</v>
      </c>
      <c r="D9200" t="s">
        <v>6503</v>
      </c>
      <c r="E9200">
        <v>35</v>
      </c>
      <c r="F9200" t="s">
        <v>48</v>
      </c>
      <c r="G9200" t="s">
        <v>88</v>
      </c>
      <c r="H9200" t="s">
        <v>89</v>
      </c>
      <c r="I9200" t="s">
        <v>62</v>
      </c>
      <c r="J9200" t="s">
        <v>63</v>
      </c>
      <c r="K9200">
        <v>2</v>
      </c>
      <c r="L9200" s="2">
        <v>4200</v>
      </c>
      <c r="M9200">
        <v>25</v>
      </c>
      <c r="N9200" s="2">
        <v>8400</v>
      </c>
      <c r="O9200" s="2">
        <v>2100</v>
      </c>
      <c r="P9200" s="2">
        <v>6300</v>
      </c>
      <c r="Q9200" s="2">
        <v>4283.8599999999997</v>
      </c>
      <c r="R9200" s="2">
        <v>2016.14</v>
      </c>
      <c r="S9200" t="s">
        <v>53</v>
      </c>
      <c r="T9200" t="s">
        <v>114</v>
      </c>
      <c r="U9200" t="s">
        <v>115</v>
      </c>
      <c r="V9200" t="s">
        <v>39</v>
      </c>
      <c r="W9200" t="s">
        <v>66</v>
      </c>
      <c r="X9200" t="s">
        <v>97</v>
      </c>
      <c r="Y9200" t="s">
        <v>56</v>
      </c>
      <c r="Z9200" t="s">
        <v>43</v>
      </c>
      <c r="AA9200" t="s">
        <v>44</v>
      </c>
      <c r="AB9200" t="s">
        <v>44</v>
      </c>
    </row>
    <row r="9201" spans="1:28" x14ac:dyDescent="0.25">
      <c r="A9201" t="s">
        <v>14242</v>
      </c>
      <c r="B9201" s="1">
        <v>46035</v>
      </c>
      <c r="C9201" t="s">
        <v>3188</v>
      </c>
      <c r="D9201" t="s">
        <v>3189</v>
      </c>
      <c r="E9201">
        <v>43</v>
      </c>
      <c r="F9201" t="s">
        <v>48</v>
      </c>
      <c r="G9201" t="s">
        <v>72</v>
      </c>
      <c r="H9201" t="s">
        <v>73</v>
      </c>
      <c r="I9201" t="s">
        <v>74</v>
      </c>
      <c r="J9201" t="s">
        <v>75</v>
      </c>
      <c r="K9201">
        <v>1</v>
      </c>
      <c r="L9201" s="2">
        <v>2200</v>
      </c>
      <c r="M9201">
        <v>15</v>
      </c>
      <c r="N9201" s="2">
        <v>2200</v>
      </c>
      <c r="O9201" s="2">
        <v>330</v>
      </c>
      <c r="P9201" s="2">
        <v>1870</v>
      </c>
      <c r="Q9201" s="2">
        <v>1238.8900000000001</v>
      </c>
      <c r="R9201" s="2">
        <v>631.11</v>
      </c>
      <c r="S9201" t="s">
        <v>53</v>
      </c>
      <c r="T9201" t="s">
        <v>222</v>
      </c>
      <c r="U9201" t="s">
        <v>38</v>
      </c>
      <c r="V9201" t="s">
        <v>39</v>
      </c>
      <c r="W9201" t="s">
        <v>124</v>
      </c>
      <c r="X9201" t="s">
        <v>41</v>
      </c>
      <c r="Y9201" t="s">
        <v>42</v>
      </c>
      <c r="Z9201" t="s">
        <v>43</v>
      </c>
      <c r="AA9201" t="s">
        <v>44</v>
      </c>
      <c r="AB9201" t="s">
        <v>44</v>
      </c>
    </row>
    <row r="9202" spans="1:28" x14ac:dyDescent="0.25">
      <c r="A9202" t="s">
        <v>14243</v>
      </c>
      <c r="B9202" s="1">
        <v>46035</v>
      </c>
      <c r="C9202" t="s">
        <v>6965</v>
      </c>
      <c r="D9202" t="s">
        <v>6966</v>
      </c>
      <c r="E9202">
        <v>44</v>
      </c>
      <c r="F9202" t="s">
        <v>31</v>
      </c>
      <c r="G9202" t="s">
        <v>101</v>
      </c>
      <c r="H9202" t="s">
        <v>102</v>
      </c>
      <c r="I9202" t="s">
        <v>103</v>
      </c>
      <c r="J9202" t="s">
        <v>104</v>
      </c>
      <c r="K9202">
        <v>3</v>
      </c>
      <c r="L9202" s="2">
        <v>1800</v>
      </c>
      <c r="M9202">
        <v>20</v>
      </c>
      <c r="N9202" s="2">
        <v>5400</v>
      </c>
      <c r="O9202" s="2">
        <v>1080</v>
      </c>
      <c r="P9202" s="2">
        <v>4320</v>
      </c>
      <c r="Q9202" s="2">
        <v>3294.26</v>
      </c>
      <c r="R9202" s="2">
        <v>1025.74</v>
      </c>
      <c r="S9202" t="s">
        <v>53</v>
      </c>
      <c r="T9202" t="s">
        <v>178</v>
      </c>
      <c r="U9202" t="s">
        <v>154</v>
      </c>
      <c r="V9202" t="s">
        <v>39</v>
      </c>
      <c r="W9202" t="s">
        <v>66</v>
      </c>
      <c r="X9202" t="s">
        <v>67</v>
      </c>
      <c r="Y9202" t="s">
        <v>42</v>
      </c>
      <c r="Z9202" t="s">
        <v>43</v>
      </c>
      <c r="AA9202" t="s">
        <v>44</v>
      </c>
      <c r="AB9202" t="s">
        <v>44</v>
      </c>
    </row>
    <row r="9203" spans="1:28" x14ac:dyDescent="0.25">
      <c r="A9203" t="s">
        <v>14244</v>
      </c>
      <c r="B9203" s="1">
        <v>46035</v>
      </c>
      <c r="C9203" t="s">
        <v>8507</v>
      </c>
      <c r="D9203" t="s">
        <v>8508</v>
      </c>
      <c r="E9203">
        <v>33</v>
      </c>
      <c r="F9203" t="s">
        <v>48</v>
      </c>
      <c r="G9203" t="s">
        <v>436</v>
      </c>
      <c r="H9203" t="s">
        <v>437</v>
      </c>
      <c r="I9203" t="s">
        <v>74</v>
      </c>
      <c r="J9203" t="s">
        <v>190</v>
      </c>
      <c r="K9203">
        <v>2</v>
      </c>
      <c r="L9203" s="2">
        <v>1800</v>
      </c>
      <c r="M9203">
        <v>25</v>
      </c>
      <c r="N9203" s="2">
        <v>3600</v>
      </c>
      <c r="O9203" s="2">
        <v>900</v>
      </c>
      <c r="P9203" s="2">
        <v>2700</v>
      </c>
      <c r="Q9203" s="2">
        <v>1530.33</v>
      </c>
      <c r="R9203" s="2">
        <v>1169.67</v>
      </c>
      <c r="S9203" t="s">
        <v>53</v>
      </c>
      <c r="T9203" t="s">
        <v>407</v>
      </c>
      <c r="U9203" t="s">
        <v>408</v>
      </c>
      <c r="V9203" t="s">
        <v>39</v>
      </c>
      <c r="W9203" t="s">
        <v>66</v>
      </c>
      <c r="X9203" t="s">
        <v>97</v>
      </c>
      <c r="Y9203" t="s">
        <v>56</v>
      </c>
      <c r="Z9203" t="s">
        <v>107</v>
      </c>
      <c r="AA9203" t="s">
        <v>44</v>
      </c>
      <c r="AB9203" t="s">
        <v>44</v>
      </c>
    </row>
    <row r="9204" spans="1:28" x14ac:dyDescent="0.25">
      <c r="A9204" t="s">
        <v>14245</v>
      </c>
      <c r="B9204" s="1">
        <v>46036</v>
      </c>
      <c r="C9204" t="s">
        <v>1577</v>
      </c>
      <c r="D9204" t="s">
        <v>1578</v>
      </c>
      <c r="E9204">
        <v>20</v>
      </c>
      <c r="F9204" t="s">
        <v>111</v>
      </c>
      <c r="G9204" t="s">
        <v>128</v>
      </c>
      <c r="H9204" t="s">
        <v>129</v>
      </c>
      <c r="I9204" t="s">
        <v>74</v>
      </c>
      <c r="J9204" t="s">
        <v>130</v>
      </c>
      <c r="K9204">
        <v>3</v>
      </c>
      <c r="L9204" s="2">
        <v>1700</v>
      </c>
      <c r="M9204">
        <v>10</v>
      </c>
      <c r="N9204" s="2">
        <v>5100</v>
      </c>
      <c r="O9204" s="2">
        <v>510</v>
      </c>
      <c r="P9204" s="2">
        <v>4590</v>
      </c>
      <c r="Q9204" s="2">
        <v>3390.3</v>
      </c>
      <c r="R9204" s="2">
        <v>1199.7</v>
      </c>
      <c r="S9204" t="s">
        <v>64</v>
      </c>
      <c r="T9204" t="s">
        <v>275</v>
      </c>
      <c r="U9204" t="s">
        <v>123</v>
      </c>
      <c r="V9204" t="s">
        <v>39</v>
      </c>
      <c r="W9204" t="s">
        <v>40</v>
      </c>
      <c r="X9204" t="s">
        <v>67</v>
      </c>
      <c r="Y9204" t="s">
        <v>56</v>
      </c>
      <c r="Z9204" t="s">
        <v>43</v>
      </c>
      <c r="AA9204" t="s">
        <v>44</v>
      </c>
      <c r="AB9204" t="s">
        <v>44</v>
      </c>
    </row>
    <row r="9205" spans="1:28" x14ac:dyDescent="0.25">
      <c r="A9205" t="s">
        <v>14246</v>
      </c>
      <c r="B9205" s="1">
        <v>46036</v>
      </c>
      <c r="C9205" t="s">
        <v>3136</v>
      </c>
      <c r="D9205" t="s">
        <v>3137</v>
      </c>
      <c r="E9205">
        <v>36</v>
      </c>
      <c r="F9205" t="s">
        <v>48</v>
      </c>
      <c r="G9205" t="s">
        <v>561</v>
      </c>
      <c r="H9205" t="s">
        <v>562</v>
      </c>
      <c r="I9205" t="s">
        <v>34</v>
      </c>
      <c r="J9205" t="s">
        <v>143</v>
      </c>
      <c r="K9205">
        <v>1</v>
      </c>
      <c r="L9205" s="2">
        <v>900</v>
      </c>
      <c r="M9205">
        <v>15</v>
      </c>
      <c r="N9205" s="2">
        <v>900</v>
      </c>
      <c r="O9205" s="2">
        <v>135</v>
      </c>
      <c r="P9205" s="2">
        <v>765</v>
      </c>
      <c r="Q9205" s="2">
        <v>550.4</v>
      </c>
      <c r="R9205" s="2">
        <v>214.6</v>
      </c>
      <c r="S9205" t="s">
        <v>64</v>
      </c>
      <c r="T9205" t="s">
        <v>37</v>
      </c>
      <c r="U9205" t="s">
        <v>38</v>
      </c>
      <c r="V9205" t="s">
        <v>39</v>
      </c>
      <c r="W9205" t="s">
        <v>124</v>
      </c>
      <c r="X9205" t="s">
        <v>41</v>
      </c>
      <c r="Y9205" t="s">
        <v>42</v>
      </c>
      <c r="Z9205" t="s">
        <v>43</v>
      </c>
      <c r="AA9205" t="s">
        <v>44</v>
      </c>
      <c r="AB9205" t="s">
        <v>44</v>
      </c>
    </row>
    <row r="9206" spans="1:28" x14ac:dyDescent="0.25">
      <c r="A9206" t="s">
        <v>14247</v>
      </c>
      <c r="B9206" s="1">
        <v>46036</v>
      </c>
      <c r="C9206" t="s">
        <v>5728</v>
      </c>
      <c r="D9206" t="s">
        <v>5729</v>
      </c>
      <c r="E9206">
        <v>37</v>
      </c>
      <c r="F9206" t="s">
        <v>111</v>
      </c>
      <c r="G9206" t="s">
        <v>101</v>
      </c>
      <c r="H9206" t="s">
        <v>102</v>
      </c>
      <c r="I9206" t="s">
        <v>103</v>
      </c>
      <c r="J9206" t="s">
        <v>104</v>
      </c>
      <c r="K9206">
        <v>3</v>
      </c>
      <c r="L9206" s="2">
        <v>1800</v>
      </c>
      <c r="M9206">
        <v>25</v>
      </c>
      <c r="N9206" s="2">
        <v>5400</v>
      </c>
      <c r="O9206" s="2">
        <v>1350</v>
      </c>
      <c r="P9206" s="2">
        <v>4050</v>
      </c>
      <c r="Q9206" s="2">
        <v>2255.6999999999998</v>
      </c>
      <c r="R9206" s="2">
        <v>1794.3</v>
      </c>
      <c r="S9206" t="s">
        <v>53</v>
      </c>
      <c r="T9206" t="s">
        <v>90</v>
      </c>
      <c r="U9206" t="s">
        <v>91</v>
      </c>
      <c r="V9206" t="s">
        <v>39</v>
      </c>
      <c r="W9206" t="s">
        <v>92</v>
      </c>
      <c r="X9206" t="s">
        <v>97</v>
      </c>
      <c r="Y9206" t="s">
        <v>56</v>
      </c>
      <c r="Z9206" t="s">
        <v>43</v>
      </c>
      <c r="AA9206" t="s">
        <v>44</v>
      </c>
      <c r="AB9206" t="s">
        <v>44</v>
      </c>
    </row>
    <row r="9207" spans="1:28" x14ac:dyDescent="0.25">
      <c r="A9207" t="s">
        <v>14248</v>
      </c>
      <c r="B9207" s="1">
        <v>46036</v>
      </c>
      <c r="C9207" t="s">
        <v>2121</v>
      </c>
      <c r="D9207" t="s">
        <v>2122</v>
      </c>
      <c r="E9207">
        <v>38</v>
      </c>
      <c r="F9207" t="s">
        <v>48</v>
      </c>
      <c r="G9207" t="s">
        <v>318</v>
      </c>
      <c r="H9207" t="s">
        <v>319</v>
      </c>
      <c r="I9207" t="s">
        <v>34</v>
      </c>
      <c r="J9207" t="s">
        <v>190</v>
      </c>
      <c r="K9207">
        <v>1</v>
      </c>
      <c r="L9207" s="2">
        <v>2500</v>
      </c>
      <c r="M9207">
        <v>0</v>
      </c>
      <c r="N9207" s="2">
        <v>2500</v>
      </c>
      <c r="O9207" s="2">
        <v>0</v>
      </c>
      <c r="P9207" s="2">
        <v>2500</v>
      </c>
      <c r="Q9207" s="2">
        <v>1784.46</v>
      </c>
      <c r="R9207" s="2">
        <v>715.54</v>
      </c>
      <c r="S9207" t="s">
        <v>53</v>
      </c>
      <c r="T9207" t="s">
        <v>275</v>
      </c>
      <c r="U9207" t="s">
        <v>123</v>
      </c>
      <c r="V9207" t="s">
        <v>39</v>
      </c>
      <c r="W9207" t="s">
        <v>92</v>
      </c>
      <c r="X9207" t="s">
        <v>97</v>
      </c>
      <c r="Y9207" t="s">
        <v>56</v>
      </c>
      <c r="Z9207" t="s">
        <v>43</v>
      </c>
      <c r="AA9207" t="s">
        <v>44</v>
      </c>
      <c r="AB9207" t="s">
        <v>44</v>
      </c>
    </row>
    <row r="9208" spans="1:28" x14ac:dyDescent="0.25">
      <c r="A9208" t="s">
        <v>14249</v>
      </c>
      <c r="B9208" s="1">
        <v>46036</v>
      </c>
      <c r="C9208" t="s">
        <v>2796</v>
      </c>
      <c r="D9208" t="s">
        <v>2797</v>
      </c>
      <c r="E9208">
        <v>23</v>
      </c>
      <c r="F9208" t="s">
        <v>31</v>
      </c>
      <c r="G9208" t="s">
        <v>273</v>
      </c>
      <c r="H9208" t="s">
        <v>274</v>
      </c>
      <c r="I9208" t="s">
        <v>51</v>
      </c>
      <c r="J9208" t="s">
        <v>52</v>
      </c>
      <c r="K9208">
        <v>1</v>
      </c>
      <c r="L9208" s="2">
        <v>250</v>
      </c>
      <c r="M9208">
        <v>10</v>
      </c>
      <c r="N9208" s="2">
        <v>250</v>
      </c>
      <c r="O9208" s="2">
        <v>25</v>
      </c>
      <c r="P9208" s="2">
        <v>225</v>
      </c>
      <c r="Q9208" s="2">
        <v>131.33000000000001</v>
      </c>
      <c r="R9208" s="2">
        <v>93.67</v>
      </c>
      <c r="S9208" t="s">
        <v>36</v>
      </c>
      <c r="T9208" t="s">
        <v>163</v>
      </c>
      <c r="U9208" t="s">
        <v>164</v>
      </c>
      <c r="V9208" t="s">
        <v>39</v>
      </c>
      <c r="W9208" t="s">
        <v>92</v>
      </c>
      <c r="X9208" t="s">
        <v>97</v>
      </c>
      <c r="Y9208" t="s">
        <v>56</v>
      </c>
      <c r="Z9208" t="s">
        <v>43</v>
      </c>
      <c r="AA9208" t="s">
        <v>44</v>
      </c>
      <c r="AB9208" t="s">
        <v>44</v>
      </c>
    </row>
    <row r="9209" spans="1:28" x14ac:dyDescent="0.25">
      <c r="A9209" t="s">
        <v>14250</v>
      </c>
      <c r="B9209" s="1">
        <v>46036</v>
      </c>
      <c r="C9209" t="s">
        <v>6207</v>
      </c>
      <c r="D9209" t="s">
        <v>6208</v>
      </c>
      <c r="E9209">
        <v>37</v>
      </c>
      <c r="F9209" t="s">
        <v>48</v>
      </c>
      <c r="G9209" t="s">
        <v>561</v>
      </c>
      <c r="H9209" t="s">
        <v>562</v>
      </c>
      <c r="I9209" t="s">
        <v>34</v>
      </c>
      <c r="J9209" t="s">
        <v>143</v>
      </c>
      <c r="K9209">
        <v>1</v>
      </c>
      <c r="L9209" s="2">
        <v>900</v>
      </c>
      <c r="M9209">
        <v>10</v>
      </c>
      <c r="N9209" s="2">
        <v>900</v>
      </c>
      <c r="O9209" s="2">
        <v>90</v>
      </c>
      <c r="P9209" s="2">
        <v>810</v>
      </c>
      <c r="Q9209" s="2">
        <v>579.87</v>
      </c>
      <c r="R9209" s="2">
        <v>230.13</v>
      </c>
      <c r="S9209" t="s">
        <v>53</v>
      </c>
      <c r="T9209" t="s">
        <v>407</v>
      </c>
      <c r="U9209" t="s">
        <v>408</v>
      </c>
      <c r="V9209" t="s">
        <v>39</v>
      </c>
      <c r="W9209" t="s">
        <v>83</v>
      </c>
      <c r="X9209" t="s">
        <v>41</v>
      </c>
      <c r="Y9209" t="s">
        <v>56</v>
      </c>
      <c r="Z9209" t="s">
        <v>43</v>
      </c>
      <c r="AA9209" t="s">
        <v>44</v>
      </c>
      <c r="AB9209" t="s">
        <v>44</v>
      </c>
    </row>
    <row r="9210" spans="1:28" x14ac:dyDescent="0.25">
      <c r="A9210" t="s">
        <v>14251</v>
      </c>
      <c r="B9210" s="1">
        <v>46036</v>
      </c>
      <c r="C9210" t="s">
        <v>2402</v>
      </c>
      <c r="D9210" t="s">
        <v>2403</v>
      </c>
      <c r="E9210">
        <v>43</v>
      </c>
      <c r="F9210" t="s">
        <v>48</v>
      </c>
      <c r="G9210" t="s">
        <v>197</v>
      </c>
      <c r="H9210" t="s">
        <v>198</v>
      </c>
      <c r="I9210" t="s">
        <v>74</v>
      </c>
      <c r="J9210" t="s">
        <v>75</v>
      </c>
      <c r="K9210">
        <v>1</v>
      </c>
      <c r="L9210" s="2">
        <v>2600</v>
      </c>
      <c r="M9210">
        <v>5</v>
      </c>
      <c r="N9210" s="2">
        <v>2600</v>
      </c>
      <c r="O9210" s="2">
        <v>130</v>
      </c>
      <c r="P9210" s="2">
        <v>2470</v>
      </c>
      <c r="Q9210" s="2">
        <v>1659.32</v>
      </c>
      <c r="R9210" s="2">
        <v>810.68</v>
      </c>
      <c r="S9210" t="s">
        <v>64</v>
      </c>
      <c r="T9210" t="s">
        <v>275</v>
      </c>
      <c r="U9210" t="s">
        <v>123</v>
      </c>
      <c r="V9210" t="s">
        <v>39</v>
      </c>
      <c r="W9210" t="s">
        <v>40</v>
      </c>
      <c r="X9210" t="s">
        <v>97</v>
      </c>
      <c r="Y9210" t="s">
        <v>56</v>
      </c>
      <c r="Z9210" t="s">
        <v>43</v>
      </c>
      <c r="AA9210" t="s">
        <v>44</v>
      </c>
      <c r="AB9210" t="s">
        <v>44</v>
      </c>
    </row>
    <row r="9211" spans="1:28" x14ac:dyDescent="0.25">
      <c r="A9211" t="s">
        <v>14252</v>
      </c>
      <c r="B9211" s="1">
        <v>46036</v>
      </c>
      <c r="C9211" t="s">
        <v>7763</v>
      </c>
      <c r="D9211" t="s">
        <v>7764</v>
      </c>
      <c r="E9211">
        <v>27</v>
      </c>
      <c r="F9211" t="s">
        <v>111</v>
      </c>
      <c r="G9211" t="s">
        <v>60</v>
      </c>
      <c r="H9211" t="s">
        <v>61</v>
      </c>
      <c r="I9211" t="s">
        <v>62</v>
      </c>
      <c r="J9211" t="s">
        <v>63</v>
      </c>
      <c r="K9211">
        <v>1</v>
      </c>
      <c r="L9211" s="2">
        <v>3500</v>
      </c>
      <c r="M9211">
        <v>5</v>
      </c>
      <c r="N9211" s="2">
        <v>3500</v>
      </c>
      <c r="O9211" s="2">
        <v>175</v>
      </c>
      <c r="P9211" s="2">
        <v>3325</v>
      </c>
      <c r="Q9211" s="2">
        <v>2459.84</v>
      </c>
      <c r="R9211" s="2">
        <v>865.16</v>
      </c>
      <c r="S9211" t="s">
        <v>64</v>
      </c>
      <c r="T9211" t="s">
        <v>136</v>
      </c>
      <c r="U9211" t="s">
        <v>38</v>
      </c>
      <c r="V9211" t="s">
        <v>39</v>
      </c>
      <c r="W9211" t="s">
        <v>124</v>
      </c>
      <c r="X9211" t="s">
        <v>67</v>
      </c>
      <c r="Y9211" t="s">
        <v>56</v>
      </c>
      <c r="Z9211" t="s">
        <v>223</v>
      </c>
      <c r="AA9211" t="s">
        <v>44</v>
      </c>
      <c r="AB9211" t="s">
        <v>44</v>
      </c>
    </row>
    <row r="9212" spans="1:28" x14ac:dyDescent="0.25">
      <c r="A9212" t="s">
        <v>14253</v>
      </c>
      <c r="B9212" s="1">
        <v>46036</v>
      </c>
      <c r="C9212" t="s">
        <v>5338</v>
      </c>
      <c r="D9212" t="s">
        <v>5339</v>
      </c>
      <c r="E9212">
        <v>19</v>
      </c>
      <c r="F9212" t="s">
        <v>48</v>
      </c>
      <c r="G9212" t="s">
        <v>273</v>
      </c>
      <c r="H9212" t="s">
        <v>274</v>
      </c>
      <c r="I9212" t="s">
        <v>51</v>
      </c>
      <c r="J9212" t="s">
        <v>52</v>
      </c>
      <c r="K9212">
        <v>2</v>
      </c>
      <c r="L9212" s="2">
        <v>250</v>
      </c>
      <c r="M9212">
        <v>10</v>
      </c>
      <c r="N9212" s="2">
        <v>500</v>
      </c>
      <c r="O9212" s="2">
        <v>50</v>
      </c>
      <c r="P9212" s="2">
        <v>450</v>
      </c>
      <c r="Q9212" s="2">
        <v>288.41000000000003</v>
      </c>
      <c r="R9212" s="2">
        <v>161.59</v>
      </c>
      <c r="S9212" t="s">
        <v>64</v>
      </c>
      <c r="T9212" t="s">
        <v>398</v>
      </c>
      <c r="U9212" t="s">
        <v>399</v>
      </c>
      <c r="V9212" t="s">
        <v>39</v>
      </c>
      <c r="W9212" t="s">
        <v>66</v>
      </c>
      <c r="X9212" t="s">
        <v>97</v>
      </c>
      <c r="Y9212" t="s">
        <v>84</v>
      </c>
      <c r="Z9212" t="s">
        <v>43</v>
      </c>
      <c r="AA9212" t="s">
        <v>44</v>
      </c>
      <c r="AB9212" t="s">
        <v>44</v>
      </c>
    </row>
    <row r="9213" spans="1:28" x14ac:dyDescent="0.25">
      <c r="A9213" t="s">
        <v>14254</v>
      </c>
      <c r="B9213" s="1">
        <v>46036</v>
      </c>
      <c r="C9213" t="s">
        <v>4933</v>
      </c>
      <c r="D9213" t="s">
        <v>4934</v>
      </c>
      <c r="E9213">
        <v>35</v>
      </c>
      <c r="F9213" t="s">
        <v>48</v>
      </c>
      <c r="G9213" t="s">
        <v>436</v>
      </c>
      <c r="H9213" t="s">
        <v>437</v>
      </c>
      <c r="I9213" t="s">
        <v>74</v>
      </c>
      <c r="J9213" t="s">
        <v>190</v>
      </c>
      <c r="K9213">
        <v>1</v>
      </c>
      <c r="L9213" s="2">
        <v>1800</v>
      </c>
      <c r="M9213">
        <v>10</v>
      </c>
      <c r="N9213" s="2">
        <v>1800</v>
      </c>
      <c r="O9213" s="2">
        <v>180</v>
      </c>
      <c r="P9213" s="2">
        <v>1620</v>
      </c>
      <c r="Q9213" s="2">
        <v>1060.73</v>
      </c>
      <c r="R9213" s="2">
        <v>559.27</v>
      </c>
      <c r="S9213" t="s">
        <v>53</v>
      </c>
      <c r="T9213" t="s">
        <v>90</v>
      </c>
      <c r="U9213" t="s">
        <v>91</v>
      </c>
      <c r="V9213" t="s">
        <v>39</v>
      </c>
      <c r="W9213" t="s">
        <v>137</v>
      </c>
      <c r="X9213" t="s">
        <v>41</v>
      </c>
      <c r="Y9213" t="s">
        <v>56</v>
      </c>
      <c r="Z9213" t="s">
        <v>144</v>
      </c>
      <c r="AA9213" t="s">
        <v>44</v>
      </c>
      <c r="AB9213" t="s">
        <v>44</v>
      </c>
    </row>
    <row r="9214" spans="1:28" x14ac:dyDescent="0.25">
      <c r="A9214" t="s">
        <v>14255</v>
      </c>
      <c r="B9214" s="1">
        <v>46036</v>
      </c>
      <c r="C9214" t="s">
        <v>776</v>
      </c>
      <c r="D9214" t="s">
        <v>777</v>
      </c>
      <c r="E9214">
        <v>48</v>
      </c>
      <c r="F9214" t="s">
        <v>48</v>
      </c>
      <c r="G9214" t="s">
        <v>344</v>
      </c>
      <c r="H9214" t="s">
        <v>345</v>
      </c>
      <c r="I9214" t="s">
        <v>34</v>
      </c>
      <c r="J9214" t="s">
        <v>121</v>
      </c>
      <c r="K9214">
        <v>1</v>
      </c>
      <c r="L9214" s="2">
        <v>1600</v>
      </c>
      <c r="M9214">
        <v>20</v>
      </c>
      <c r="N9214" s="2">
        <v>1600</v>
      </c>
      <c r="O9214" s="2">
        <v>320</v>
      </c>
      <c r="P9214" s="2">
        <v>1280</v>
      </c>
      <c r="Q9214" s="2">
        <v>846.23</v>
      </c>
      <c r="R9214" s="2">
        <v>433.77</v>
      </c>
      <c r="S9214" t="s">
        <v>53</v>
      </c>
      <c r="T9214" t="s">
        <v>163</v>
      </c>
      <c r="U9214" t="s">
        <v>164</v>
      </c>
      <c r="V9214" t="s">
        <v>39</v>
      </c>
      <c r="W9214" t="s">
        <v>83</v>
      </c>
      <c r="X9214" t="s">
        <v>41</v>
      </c>
      <c r="Y9214" t="s">
        <v>42</v>
      </c>
      <c r="Z9214" t="s">
        <v>43</v>
      </c>
      <c r="AA9214" t="s">
        <v>68</v>
      </c>
      <c r="AB9214" t="s">
        <v>44</v>
      </c>
    </row>
    <row r="9215" spans="1:28" x14ac:dyDescent="0.25">
      <c r="A9215" t="s">
        <v>14256</v>
      </c>
      <c r="B9215" s="1">
        <v>46036</v>
      </c>
      <c r="C9215" t="s">
        <v>3747</v>
      </c>
      <c r="D9215" t="s">
        <v>3748</v>
      </c>
      <c r="E9215">
        <v>36</v>
      </c>
      <c r="F9215" t="s">
        <v>31</v>
      </c>
      <c r="G9215" t="s">
        <v>168</v>
      </c>
      <c r="H9215" t="s">
        <v>169</v>
      </c>
      <c r="I9215" t="s">
        <v>62</v>
      </c>
      <c r="J9215" t="s">
        <v>143</v>
      </c>
      <c r="K9215">
        <v>1</v>
      </c>
      <c r="L9215" s="2">
        <v>1800</v>
      </c>
      <c r="M9215">
        <v>15</v>
      </c>
      <c r="N9215" s="2">
        <v>1800</v>
      </c>
      <c r="O9215" s="2">
        <v>270</v>
      </c>
      <c r="P9215" s="2">
        <v>1530</v>
      </c>
      <c r="Q9215" s="2">
        <v>1137.9000000000001</v>
      </c>
      <c r="R9215" s="2">
        <v>392.1</v>
      </c>
      <c r="S9215" t="s">
        <v>53</v>
      </c>
      <c r="T9215" t="s">
        <v>114</v>
      </c>
      <c r="U9215" t="s">
        <v>115</v>
      </c>
      <c r="V9215" t="s">
        <v>39</v>
      </c>
      <c r="W9215" t="s">
        <v>40</v>
      </c>
      <c r="X9215" t="s">
        <v>41</v>
      </c>
      <c r="Y9215" t="s">
        <v>56</v>
      </c>
      <c r="Z9215" t="s">
        <v>43</v>
      </c>
      <c r="AA9215" t="s">
        <v>44</v>
      </c>
      <c r="AB9215" t="s">
        <v>44</v>
      </c>
    </row>
    <row r="9216" spans="1:28" x14ac:dyDescent="0.25">
      <c r="A9216" t="s">
        <v>14257</v>
      </c>
      <c r="B9216" s="1">
        <v>46036</v>
      </c>
      <c r="C9216" t="s">
        <v>6797</v>
      </c>
      <c r="D9216" t="s">
        <v>6798</v>
      </c>
      <c r="E9216">
        <v>54</v>
      </c>
      <c r="F9216" t="s">
        <v>48</v>
      </c>
      <c r="G9216" t="s">
        <v>207</v>
      </c>
      <c r="H9216" t="s">
        <v>208</v>
      </c>
      <c r="I9216" t="s">
        <v>34</v>
      </c>
      <c r="J9216" t="s">
        <v>143</v>
      </c>
      <c r="K9216">
        <v>1</v>
      </c>
      <c r="L9216" s="2">
        <v>18000</v>
      </c>
      <c r="M9216">
        <v>10</v>
      </c>
      <c r="N9216" s="2">
        <v>18000</v>
      </c>
      <c r="O9216" s="2">
        <v>1800</v>
      </c>
      <c r="P9216" s="2">
        <v>16200</v>
      </c>
      <c r="Q9216" s="2">
        <v>12787.64</v>
      </c>
      <c r="R9216" s="2">
        <v>3412.36</v>
      </c>
      <c r="S9216" t="s">
        <v>53</v>
      </c>
      <c r="T9216" t="s">
        <v>275</v>
      </c>
      <c r="U9216" t="s">
        <v>123</v>
      </c>
      <c r="V9216" t="s">
        <v>39</v>
      </c>
      <c r="W9216" t="s">
        <v>66</v>
      </c>
      <c r="X9216" t="s">
        <v>41</v>
      </c>
      <c r="Y9216" t="s">
        <v>42</v>
      </c>
      <c r="Z9216" t="s">
        <v>43</v>
      </c>
      <c r="AA9216" t="s">
        <v>44</v>
      </c>
      <c r="AB9216" t="s">
        <v>44</v>
      </c>
    </row>
    <row r="9217" spans="1:28" x14ac:dyDescent="0.25">
      <c r="A9217" t="s">
        <v>14258</v>
      </c>
      <c r="B9217" s="1">
        <v>46036</v>
      </c>
      <c r="C9217" t="s">
        <v>11762</v>
      </c>
      <c r="D9217" t="s">
        <v>11763</v>
      </c>
      <c r="E9217">
        <v>52</v>
      </c>
      <c r="F9217" t="s">
        <v>48</v>
      </c>
      <c r="G9217" t="s">
        <v>561</v>
      </c>
      <c r="H9217" t="s">
        <v>562</v>
      </c>
      <c r="I9217" t="s">
        <v>34</v>
      </c>
      <c r="J9217" t="s">
        <v>143</v>
      </c>
      <c r="K9217">
        <v>1</v>
      </c>
      <c r="L9217" s="2">
        <v>900</v>
      </c>
      <c r="M9217">
        <v>15</v>
      </c>
      <c r="N9217" s="2">
        <v>900</v>
      </c>
      <c r="O9217" s="2">
        <v>135</v>
      </c>
      <c r="P9217" s="2">
        <v>765</v>
      </c>
      <c r="Q9217" s="2">
        <v>571.21</v>
      </c>
      <c r="R9217" s="2">
        <v>193.79</v>
      </c>
      <c r="S9217" t="s">
        <v>53</v>
      </c>
      <c r="T9217" t="s">
        <v>122</v>
      </c>
      <c r="U9217" t="s">
        <v>123</v>
      </c>
      <c r="V9217" t="s">
        <v>39</v>
      </c>
      <c r="W9217" t="s">
        <v>124</v>
      </c>
      <c r="X9217" t="s">
        <v>41</v>
      </c>
      <c r="Y9217" t="s">
        <v>56</v>
      </c>
      <c r="Z9217" t="s">
        <v>107</v>
      </c>
      <c r="AA9217" t="s">
        <v>44</v>
      </c>
      <c r="AB9217" t="s">
        <v>44</v>
      </c>
    </row>
    <row r="9218" spans="1:28" x14ac:dyDescent="0.25">
      <c r="A9218" t="s">
        <v>14259</v>
      </c>
      <c r="B9218" s="1">
        <v>46036</v>
      </c>
      <c r="C9218" t="s">
        <v>10130</v>
      </c>
      <c r="D9218" t="s">
        <v>10131</v>
      </c>
      <c r="E9218">
        <v>27</v>
      </c>
      <c r="F9218" t="s">
        <v>31</v>
      </c>
      <c r="G9218" t="s">
        <v>207</v>
      </c>
      <c r="H9218" t="s">
        <v>208</v>
      </c>
      <c r="I9218" t="s">
        <v>34</v>
      </c>
      <c r="J9218" t="s">
        <v>143</v>
      </c>
      <c r="K9218">
        <v>1</v>
      </c>
      <c r="L9218" s="2">
        <v>18000</v>
      </c>
      <c r="M9218">
        <v>10</v>
      </c>
      <c r="N9218" s="2">
        <v>18000</v>
      </c>
      <c r="O9218" s="2">
        <v>1800</v>
      </c>
      <c r="P9218" s="2">
        <v>16200</v>
      </c>
      <c r="Q9218" s="2">
        <v>12078.01</v>
      </c>
      <c r="R9218" s="2">
        <v>4121.99</v>
      </c>
      <c r="S9218" t="s">
        <v>53</v>
      </c>
      <c r="T9218" t="s">
        <v>105</v>
      </c>
      <c r="U9218" t="s">
        <v>106</v>
      </c>
      <c r="V9218" t="s">
        <v>39</v>
      </c>
      <c r="W9218" t="s">
        <v>92</v>
      </c>
      <c r="X9218" t="s">
        <v>97</v>
      </c>
      <c r="Y9218" t="s">
        <v>56</v>
      </c>
      <c r="Z9218" t="s">
        <v>107</v>
      </c>
      <c r="AA9218" t="s">
        <v>44</v>
      </c>
      <c r="AB9218" t="s">
        <v>44</v>
      </c>
    </row>
    <row r="9219" spans="1:28" x14ac:dyDescent="0.25">
      <c r="A9219" t="s">
        <v>14260</v>
      </c>
      <c r="B9219" s="1">
        <v>46037</v>
      </c>
      <c r="C9219" t="s">
        <v>7374</v>
      </c>
      <c r="D9219" t="s">
        <v>7375</v>
      </c>
      <c r="E9219">
        <v>39</v>
      </c>
      <c r="F9219" t="s">
        <v>31</v>
      </c>
      <c r="G9219" t="s">
        <v>243</v>
      </c>
      <c r="H9219" t="s">
        <v>244</v>
      </c>
      <c r="I9219" t="s">
        <v>103</v>
      </c>
      <c r="J9219" t="s">
        <v>104</v>
      </c>
      <c r="K9219">
        <v>2</v>
      </c>
      <c r="L9219" s="2">
        <v>450</v>
      </c>
      <c r="M9219">
        <v>10</v>
      </c>
      <c r="N9219" s="2">
        <v>900</v>
      </c>
      <c r="O9219" s="2">
        <v>90</v>
      </c>
      <c r="P9219" s="2">
        <v>810</v>
      </c>
      <c r="Q9219" s="2">
        <v>631.4</v>
      </c>
      <c r="R9219" s="2">
        <v>178.6</v>
      </c>
      <c r="S9219" t="s">
        <v>36</v>
      </c>
      <c r="T9219" t="s">
        <v>136</v>
      </c>
      <c r="U9219" t="s">
        <v>38</v>
      </c>
      <c r="V9219" t="s">
        <v>39</v>
      </c>
      <c r="W9219" t="s">
        <v>40</v>
      </c>
      <c r="X9219" t="s">
        <v>97</v>
      </c>
      <c r="Y9219" t="s">
        <v>56</v>
      </c>
      <c r="Z9219" t="s">
        <v>43</v>
      </c>
      <c r="AA9219" t="s">
        <v>44</v>
      </c>
      <c r="AB9219" t="s">
        <v>44</v>
      </c>
    </row>
    <row r="9220" spans="1:28" x14ac:dyDescent="0.25">
      <c r="A9220" t="s">
        <v>14261</v>
      </c>
      <c r="B9220" s="1">
        <v>46037</v>
      </c>
      <c r="C9220" t="s">
        <v>3600</v>
      </c>
      <c r="D9220" t="s">
        <v>3601</v>
      </c>
      <c r="E9220">
        <v>47</v>
      </c>
      <c r="F9220" t="s">
        <v>31</v>
      </c>
      <c r="G9220" t="s">
        <v>81</v>
      </c>
      <c r="H9220" t="s">
        <v>82</v>
      </c>
      <c r="I9220" t="s">
        <v>51</v>
      </c>
      <c r="J9220" t="s">
        <v>52</v>
      </c>
      <c r="K9220">
        <v>3</v>
      </c>
      <c r="L9220" s="2">
        <v>600</v>
      </c>
      <c r="M9220">
        <v>5</v>
      </c>
      <c r="N9220" s="2">
        <v>1800</v>
      </c>
      <c r="O9220" s="2">
        <v>90</v>
      </c>
      <c r="P9220" s="2">
        <v>1710</v>
      </c>
      <c r="Q9220" s="2">
        <v>1346.42</v>
      </c>
      <c r="R9220" s="2">
        <v>363.58</v>
      </c>
      <c r="S9220" t="s">
        <v>53</v>
      </c>
      <c r="T9220" t="s">
        <v>275</v>
      </c>
      <c r="U9220" t="s">
        <v>123</v>
      </c>
      <c r="V9220" t="s">
        <v>39</v>
      </c>
      <c r="W9220" t="s">
        <v>137</v>
      </c>
      <c r="X9220" t="s">
        <v>41</v>
      </c>
      <c r="Y9220" t="s">
        <v>42</v>
      </c>
      <c r="Z9220" t="s">
        <v>223</v>
      </c>
      <c r="AA9220" t="s">
        <v>44</v>
      </c>
      <c r="AB9220" t="s">
        <v>68</v>
      </c>
    </row>
    <row r="9221" spans="1:28" x14ac:dyDescent="0.25">
      <c r="A9221" t="s">
        <v>14262</v>
      </c>
      <c r="B9221" s="1">
        <v>46037</v>
      </c>
      <c r="C9221" t="s">
        <v>3225</v>
      </c>
      <c r="D9221" t="s">
        <v>3226</v>
      </c>
      <c r="E9221">
        <v>19</v>
      </c>
      <c r="F9221" t="s">
        <v>31</v>
      </c>
      <c r="G9221" t="s">
        <v>387</v>
      </c>
      <c r="H9221" t="s">
        <v>388</v>
      </c>
      <c r="I9221" t="s">
        <v>74</v>
      </c>
      <c r="J9221" t="s">
        <v>75</v>
      </c>
      <c r="K9221">
        <v>1</v>
      </c>
      <c r="L9221" s="2">
        <v>3200</v>
      </c>
      <c r="M9221">
        <v>15</v>
      </c>
      <c r="N9221" s="2">
        <v>3200</v>
      </c>
      <c r="O9221" s="2">
        <v>480</v>
      </c>
      <c r="P9221" s="2">
        <v>2720</v>
      </c>
      <c r="Q9221" s="2">
        <v>1963.35</v>
      </c>
      <c r="R9221" s="2">
        <v>756.65</v>
      </c>
      <c r="S9221" t="s">
        <v>64</v>
      </c>
      <c r="T9221" t="s">
        <v>407</v>
      </c>
      <c r="U9221" t="s">
        <v>408</v>
      </c>
      <c r="V9221" t="s">
        <v>39</v>
      </c>
      <c r="W9221" t="s">
        <v>66</v>
      </c>
      <c r="X9221" t="s">
        <v>41</v>
      </c>
      <c r="Y9221" t="s">
        <v>56</v>
      </c>
      <c r="Z9221" t="s">
        <v>43</v>
      </c>
      <c r="AA9221" t="s">
        <v>44</v>
      </c>
      <c r="AB9221" t="s">
        <v>68</v>
      </c>
    </row>
    <row r="9222" spans="1:28" x14ac:dyDescent="0.25">
      <c r="A9222" t="s">
        <v>14263</v>
      </c>
      <c r="B9222" s="1">
        <v>46037</v>
      </c>
      <c r="C9222" t="s">
        <v>2173</v>
      </c>
      <c r="D9222" t="s">
        <v>2174</v>
      </c>
      <c r="E9222">
        <v>41</v>
      </c>
      <c r="F9222" t="s">
        <v>48</v>
      </c>
      <c r="G9222" t="s">
        <v>280</v>
      </c>
      <c r="H9222" t="s">
        <v>281</v>
      </c>
      <c r="I9222" t="s">
        <v>62</v>
      </c>
      <c r="J9222" t="s">
        <v>190</v>
      </c>
      <c r="K9222">
        <v>3</v>
      </c>
      <c r="L9222" s="2">
        <v>700</v>
      </c>
      <c r="M9222">
        <v>0</v>
      </c>
      <c r="N9222" s="2">
        <v>2100</v>
      </c>
      <c r="O9222" s="2">
        <v>0</v>
      </c>
      <c r="P9222" s="2">
        <v>2100</v>
      </c>
      <c r="Q9222" s="2">
        <v>1215.52</v>
      </c>
      <c r="R9222" s="2">
        <v>884.48</v>
      </c>
      <c r="S9222" t="s">
        <v>53</v>
      </c>
      <c r="T9222" t="s">
        <v>37</v>
      </c>
      <c r="U9222" t="s">
        <v>38</v>
      </c>
      <c r="V9222" t="s">
        <v>39</v>
      </c>
      <c r="W9222" t="s">
        <v>124</v>
      </c>
      <c r="X9222" t="s">
        <v>41</v>
      </c>
      <c r="Y9222" t="s">
        <v>56</v>
      </c>
      <c r="Z9222" t="s">
        <v>43</v>
      </c>
      <c r="AA9222" t="s">
        <v>44</v>
      </c>
      <c r="AB9222" t="s">
        <v>44</v>
      </c>
    </row>
    <row r="9223" spans="1:28" x14ac:dyDescent="0.25">
      <c r="A9223" t="s">
        <v>14264</v>
      </c>
      <c r="B9223" s="1">
        <v>46037</v>
      </c>
      <c r="C9223" t="s">
        <v>4378</v>
      </c>
      <c r="D9223" t="s">
        <v>4379</v>
      </c>
      <c r="E9223">
        <v>34</v>
      </c>
      <c r="F9223" t="s">
        <v>31</v>
      </c>
      <c r="G9223" t="s">
        <v>212</v>
      </c>
      <c r="H9223" t="s">
        <v>213</v>
      </c>
      <c r="I9223" t="s">
        <v>51</v>
      </c>
      <c r="J9223" t="s">
        <v>52</v>
      </c>
      <c r="K9223">
        <v>1</v>
      </c>
      <c r="L9223" s="2">
        <v>400</v>
      </c>
      <c r="M9223">
        <v>5</v>
      </c>
      <c r="N9223" s="2">
        <v>400</v>
      </c>
      <c r="O9223" s="2">
        <v>20</v>
      </c>
      <c r="P9223" s="2">
        <v>380</v>
      </c>
      <c r="Q9223" s="2">
        <v>211.01</v>
      </c>
      <c r="R9223" s="2">
        <v>168.99</v>
      </c>
      <c r="S9223" t="s">
        <v>36</v>
      </c>
      <c r="T9223" t="s">
        <v>153</v>
      </c>
      <c r="U9223" t="s">
        <v>154</v>
      </c>
      <c r="V9223" t="s">
        <v>39</v>
      </c>
      <c r="W9223" t="s">
        <v>137</v>
      </c>
      <c r="X9223" t="s">
        <v>41</v>
      </c>
      <c r="Y9223" t="s">
        <v>56</v>
      </c>
      <c r="Z9223" t="s">
        <v>43</v>
      </c>
      <c r="AA9223" t="s">
        <v>44</v>
      </c>
      <c r="AB9223" t="s">
        <v>44</v>
      </c>
    </row>
    <row r="9224" spans="1:28" x14ac:dyDescent="0.25">
      <c r="A9224" t="s">
        <v>14265</v>
      </c>
      <c r="B9224" s="1">
        <v>46037</v>
      </c>
      <c r="C9224" t="s">
        <v>5549</v>
      </c>
      <c r="D9224" t="s">
        <v>5550</v>
      </c>
      <c r="E9224">
        <v>40</v>
      </c>
      <c r="F9224" t="s">
        <v>48</v>
      </c>
      <c r="G9224" t="s">
        <v>197</v>
      </c>
      <c r="H9224" t="s">
        <v>198</v>
      </c>
      <c r="I9224" t="s">
        <v>74</v>
      </c>
      <c r="J9224" t="s">
        <v>75</v>
      </c>
      <c r="K9224">
        <v>1</v>
      </c>
      <c r="L9224" s="2">
        <v>2600</v>
      </c>
      <c r="M9224">
        <v>10</v>
      </c>
      <c r="N9224" s="2">
        <v>2600</v>
      </c>
      <c r="O9224" s="2">
        <v>260</v>
      </c>
      <c r="P9224" s="2">
        <v>2340</v>
      </c>
      <c r="Q9224" s="2">
        <v>1525.1</v>
      </c>
      <c r="R9224" s="2">
        <v>814.9</v>
      </c>
      <c r="S9224" t="s">
        <v>36</v>
      </c>
      <c r="T9224" t="s">
        <v>90</v>
      </c>
      <c r="U9224" t="s">
        <v>91</v>
      </c>
      <c r="V9224" t="s">
        <v>39</v>
      </c>
      <c r="W9224" t="s">
        <v>66</v>
      </c>
      <c r="X9224" t="s">
        <v>97</v>
      </c>
      <c r="Y9224" t="s">
        <v>42</v>
      </c>
      <c r="Z9224" t="s">
        <v>43</v>
      </c>
      <c r="AA9224" t="s">
        <v>44</v>
      </c>
      <c r="AB9224" t="s">
        <v>44</v>
      </c>
    </row>
    <row r="9225" spans="1:28" x14ac:dyDescent="0.25">
      <c r="A9225" t="s">
        <v>14266</v>
      </c>
      <c r="B9225" s="1">
        <v>46037</v>
      </c>
      <c r="C9225" t="s">
        <v>1762</v>
      </c>
      <c r="D9225" t="s">
        <v>1763</v>
      </c>
      <c r="E9225">
        <v>27</v>
      </c>
      <c r="F9225" t="s">
        <v>48</v>
      </c>
      <c r="G9225" t="s">
        <v>81</v>
      </c>
      <c r="H9225" t="s">
        <v>82</v>
      </c>
      <c r="I9225" t="s">
        <v>51</v>
      </c>
      <c r="J9225" t="s">
        <v>52</v>
      </c>
      <c r="K9225">
        <v>3</v>
      </c>
      <c r="L9225" s="2">
        <v>600</v>
      </c>
      <c r="M9225">
        <v>15</v>
      </c>
      <c r="N9225" s="2">
        <v>1800</v>
      </c>
      <c r="O9225" s="2">
        <v>270</v>
      </c>
      <c r="P9225" s="2">
        <v>1530</v>
      </c>
      <c r="Q9225" s="2">
        <v>945.2</v>
      </c>
      <c r="R9225" s="2">
        <v>584.79999999999995</v>
      </c>
      <c r="S9225" t="s">
        <v>36</v>
      </c>
      <c r="T9225" t="s">
        <v>407</v>
      </c>
      <c r="U9225" t="s">
        <v>408</v>
      </c>
      <c r="V9225" t="s">
        <v>39</v>
      </c>
      <c r="W9225" t="s">
        <v>66</v>
      </c>
      <c r="X9225" t="s">
        <v>41</v>
      </c>
      <c r="Y9225" t="s">
        <v>84</v>
      </c>
      <c r="Z9225" t="s">
        <v>43</v>
      </c>
      <c r="AA9225" t="s">
        <v>44</v>
      </c>
      <c r="AB9225" t="s">
        <v>44</v>
      </c>
    </row>
    <row r="9226" spans="1:28" x14ac:dyDescent="0.25">
      <c r="A9226" t="s">
        <v>14267</v>
      </c>
      <c r="B9226" s="1">
        <v>46037</v>
      </c>
      <c r="C9226" t="s">
        <v>2774</v>
      </c>
      <c r="D9226" t="s">
        <v>2775</v>
      </c>
      <c r="E9226">
        <v>52</v>
      </c>
      <c r="F9226" t="s">
        <v>48</v>
      </c>
      <c r="G9226" t="s">
        <v>148</v>
      </c>
      <c r="H9226" t="s">
        <v>149</v>
      </c>
      <c r="I9226" t="s">
        <v>74</v>
      </c>
      <c r="J9226" t="s">
        <v>130</v>
      </c>
      <c r="K9226">
        <v>2</v>
      </c>
      <c r="L9226" s="2">
        <v>3500</v>
      </c>
      <c r="M9226">
        <v>20</v>
      </c>
      <c r="N9226" s="2">
        <v>7000</v>
      </c>
      <c r="O9226" s="2">
        <v>1400</v>
      </c>
      <c r="P9226" s="2">
        <v>5600</v>
      </c>
      <c r="Q9226" s="2">
        <v>3195.27</v>
      </c>
      <c r="R9226" s="2">
        <v>2404.73</v>
      </c>
      <c r="S9226" t="s">
        <v>53</v>
      </c>
      <c r="T9226" t="s">
        <v>136</v>
      </c>
      <c r="U9226" t="s">
        <v>38</v>
      </c>
      <c r="V9226" t="s">
        <v>39</v>
      </c>
      <c r="W9226" t="s">
        <v>83</v>
      </c>
      <c r="X9226" t="s">
        <v>97</v>
      </c>
      <c r="Y9226" t="s">
        <v>42</v>
      </c>
      <c r="Z9226" t="s">
        <v>107</v>
      </c>
      <c r="AA9226" t="s">
        <v>44</v>
      </c>
      <c r="AB9226" t="s">
        <v>68</v>
      </c>
    </row>
    <row r="9227" spans="1:28" x14ac:dyDescent="0.25">
      <c r="A9227" t="s">
        <v>14268</v>
      </c>
      <c r="B9227" s="1">
        <v>46037</v>
      </c>
      <c r="C9227" t="s">
        <v>9949</v>
      </c>
      <c r="D9227" t="s">
        <v>9950</v>
      </c>
      <c r="E9227">
        <v>40</v>
      </c>
      <c r="F9227" t="s">
        <v>48</v>
      </c>
      <c r="G9227" t="s">
        <v>101</v>
      </c>
      <c r="H9227" t="s">
        <v>102</v>
      </c>
      <c r="I9227" t="s">
        <v>103</v>
      </c>
      <c r="J9227" t="s">
        <v>104</v>
      </c>
      <c r="K9227">
        <v>2</v>
      </c>
      <c r="L9227" s="2">
        <v>1800</v>
      </c>
      <c r="M9227">
        <v>5</v>
      </c>
      <c r="N9227" s="2">
        <v>3600</v>
      </c>
      <c r="O9227" s="2">
        <v>180</v>
      </c>
      <c r="P9227" s="2">
        <v>3420</v>
      </c>
      <c r="Q9227" s="2">
        <v>2388.46</v>
      </c>
      <c r="R9227" s="2">
        <v>1031.54</v>
      </c>
      <c r="S9227" t="s">
        <v>53</v>
      </c>
      <c r="T9227" t="s">
        <v>153</v>
      </c>
      <c r="U9227" t="s">
        <v>154</v>
      </c>
      <c r="V9227" t="s">
        <v>39</v>
      </c>
      <c r="W9227" t="s">
        <v>83</v>
      </c>
      <c r="X9227" t="s">
        <v>41</v>
      </c>
      <c r="Y9227" t="s">
        <v>84</v>
      </c>
      <c r="Z9227" t="s">
        <v>43</v>
      </c>
      <c r="AA9227" t="s">
        <v>44</v>
      </c>
      <c r="AB9227" t="s">
        <v>44</v>
      </c>
    </row>
    <row r="9228" spans="1:28" x14ac:dyDescent="0.25">
      <c r="A9228" t="s">
        <v>14269</v>
      </c>
      <c r="B9228" s="1">
        <v>46037</v>
      </c>
      <c r="C9228" t="s">
        <v>6545</v>
      </c>
      <c r="D9228" t="s">
        <v>6546</v>
      </c>
      <c r="E9228">
        <v>32</v>
      </c>
      <c r="F9228" t="s">
        <v>48</v>
      </c>
      <c r="G9228" t="s">
        <v>72</v>
      </c>
      <c r="H9228" t="s">
        <v>73</v>
      </c>
      <c r="I9228" t="s">
        <v>74</v>
      </c>
      <c r="J9228" t="s">
        <v>75</v>
      </c>
      <c r="K9228">
        <v>1</v>
      </c>
      <c r="L9228" s="2">
        <v>2200</v>
      </c>
      <c r="M9228">
        <v>5</v>
      </c>
      <c r="N9228" s="2">
        <v>2200</v>
      </c>
      <c r="O9228" s="2">
        <v>110</v>
      </c>
      <c r="P9228" s="2">
        <v>2090</v>
      </c>
      <c r="Q9228" s="2">
        <v>1650.36</v>
      </c>
      <c r="R9228" s="2">
        <v>439.64</v>
      </c>
      <c r="S9228" t="s">
        <v>64</v>
      </c>
      <c r="T9228" t="s">
        <v>275</v>
      </c>
      <c r="U9228" t="s">
        <v>123</v>
      </c>
      <c r="V9228" t="s">
        <v>39</v>
      </c>
      <c r="W9228" t="s">
        <v>92</v>
      </c>
      <c r="X9228" t="s">
        <v>97</v>
      </c>
      <c r="Y9228" t="s">
        <v>56</v>
      </c>
      <c r="Z9228" t="s">
        <v>43</v>
      </c>
      <c r="AA9228" t="s">
        <v>44</v>
      </c>
      <c r="AB9228" t="s">
        <v>44</v>
      </c>
    </row>
    <row r="9229" spans="1:28" x14ac:dyDescent="0.25">
      <c r="A9229" t="s">
        <v>14270</v>
      </c>
      <c r="B9229" s="1">
        <v>46037</v>
      </c>
      <c r="C9229" t="s">
        <v>14271</v>
      </c>
      <c r="D9229" t="s">
        <v>14272</v>
      </c>
      <c r="E9229">
        <v>30</v>
      </c>
      <c r="F9229" t="s">
        <v>31</v>
      </c>
      <c r="G9229" t="s">
        <v>318</v>
      </c>
      <c r="H9229" t="s">
        <v>319</v>
      </c>
      <c r="I9229" t="s">
        <v>34</v>
      </c>
      <c r="J9229" t="s">
        <v>190</v>
      </c>
      <c r="K9229">
        <v>2</v>
      </c>
      <c r="L9229" s="2">
        <v>2500</v>
      </c>
      <c r="M9229">
        <v>5</v>
      </c>
      <c r="N9229" s="2">
        <v>5000</v>
      </c>
      <c r="O9229" s="2">
        <v>250</v>
      </c>
      <c r="P9229" s="2">
        <v>4750</v>
      </c>
      <c r="Q9229" s="2">
        <v>3342.95</v>
      </c>
      <c r="R9229" s="2">
        <v>1407.05</v>
      </c>
      <c r="S9229" t="s">
        <v>64</v>
      </c>
      <c r="T9229" t="s">
        <v>54</v>
      </c>
      <c r="U9229" t="s">
        <v>55</v>
      </c>
      <c r="V9229" t="s">
        <v>39</v>
      </c>
      <c r="W9229" t="s">
        <v>83</v>
      </c>
      <c r="X9229" t="s">
        <v>41</v>
      </c>
      <c r="Y9229" t="s">
        <v>84</v>
      </c>
      <c r="Z9229" t="s">
        <v>43</v>
      </c>
      <c r="AA9229" t="s">
        <v>44</v>
      </c>
      <c r="AB9229" t="s">
        <v>44</v>
      </c>
    </row>
    <row r="9230" spans="1:28" x14ac:dyDescent="0.25">
      <c r="A9230" t="s">
        <v>14273</v>
      </c>
      <c r="B9230" s="1">
        <v>46037</v>
      </c>
      <c r="C9230" t="s">
        <v>5004</v>
      </c>
      <c r="D9230" t="s">
        <v>5005</v>
      </c>
      <c r="E9230">
        <v>60</v>
      </c>
      <c r="F9230" t="s">
        <v>31</v>
      </c>
      <c r="G9230" t="s">
        <v>561</v>
      </c>
      <c r="H9230" t="s">
        <v>562</v>
      </c>
      <c r="I9230" t="s">
        <v>34</v>
      </c>
      <c r="J9230" t="s">
        <v>143</v>
      </c>
      <c r="K9230">
        <v>1</v>
      </c>
      <c r="L9230" s="2">
        <v>900</v>
      </c>
      <c r="M9230">
        <v>0</v>
      </c>
      <c r="N9230" s="2">
        <v>900</v>
      </c>
      <c r="O9230" s="2">
        <v>0</v>
      </c>
      <c r="P9230" s="2">
        <v>900</v>
      </c>
      <c r="Q9230" s="2">
        <v>516.49</v>
      </c>
      <c r="R9230" s="2">
        <v>383.51</v>
      </c>
      <c r="S9230" t="s">
        <v>53</v>
      </c>
      <c r="T9230" t="s">
        <v>136</v>
      </c>
      <c r="U9230" t="s">
        <v>38</v>
      </c>
      <c r="V9230" t="s">
        <v>39</v>
      </c>
      <c r="W9230" t="s">
        <v>137</v>
      </c>
      <c r="X9230" t="s">
        <v>67</v>
      </c>
      <c r="Y9230" t="s">
        <v>56</v>
      </c>
      <c r="Z9230" t="s">
        <v>508</v>
      </c>
      <c r="AA9230" t="s">
        <v>44</v>
      </c>
      <c r="AB9230" t="s">
        <v>44</v>
      </c>
    </row>
    <row r="9231" spans="1:28" x14ac:dyDescent="0.25">
      <c r="A9231" t="s">
        <v>14274</v>
      </c>
      <c r="B9231" s="1">
        <v>46037</v>
      </c>
      <c r="C9231" t="s">
        <v>12620</v>
      </c>
      <c r="D9231" t="s">
        <v>12621</v>
      </c>
      <c r="E9231">
        <v>55</v>
      </c>
      <c r="F9231" t="s">
        <v>48</v>
      </c>
      <c r="G9231" t="s">
        <v>207</v>
      </c>
      <c r="H9231" t="s">
        <v>208</v>
      </c>
      <c r="I9231" t="s">
        <v>34</v>
      </c>
      <c r="J9231" t="s">
        <v>143</v>
      </c>
      <c r="K9231">
        <v>3</v>
      </c>
      <c r="L9231" s="2">
        <v>18000</v>
      </c>
      <c r="M9231">
        <v>25</v>
      </c>
      <c r="N9231" s="2">
        <v>54000</v>
      </c>
      <c r="O9231" s="2">
        <v>13500</v>
      </c>
      <c r="P9231" s="2">
        <v>40500</v>
      </c>
      <c r="Q9231" s="2">
        <v>27895.52</v>
      </c>
      <c r="R9231" s="2">
        <v>12604.48</v>
      </c>
      <c r="S9231" t="s">
        <v>36</v>
      </c>
      <c r="T9231" t="s">
        <v>263</v>
      </c>
      <c r="U9231" t="s">
        <v>91</v>
      </c>
      <c r="V9231" t="s">
        <v>39</v>
      </c>
      <c r="W9231" t="s">
        <v>66</v>
      </c>
      <c r="X9231" t="s">
        <v>97</v>
      </c>
      <c r="Y9231" t="s">
        <v>56</v>
      </c>
      <c r="Z9231" t="s">
        <v>43</v>
      </c>
      <c r="AA9231" t="s">
        <v>44</v>
      </c>
      <c r="AB9231" t="s">
        <v>44</v>
      </c>
    </row>
    <row r="9232" spans="1:28" x14ac:dyDescent="0.25">
      <c r="A9232" t="s">
        <v>14275</v>
      </c>
      <c r="B9232" s="1">
        <v>46037</v>
      </c>
      <c r="C9232" t="s">
        <v>4568</v>
      </c>
      <c r="D9232" t="s">
        <v>4569</v>
      </c>
      <c r="E9232">
        <v>19</v>
      </c>
      <c r="F9232" t="s">
        <v>48</v>
      </c>
      <c r="G9232" t="s">
        <v>134</v>
      </c>
      <c r="H9232" t="s">
        <v>135</v>
      </c>
      <c r="I9232" t="s">
        <v>62</v>
      </c>
      <c r="J9232" t="s">
        <v>130</v>
      </c>
      <c r="K9232">
        <v>2</v>
      </c>
      <c r="L9232" s="2">
        <v>8500</v>
      </c>
      <c r="M9232">
        <v>15</v>
      </c>
      <c r="N9232" s="2">
        <v>17000</v>
      </c>
      <c r="O9232" s="2">
        <v>2550</v>
      </c>
      <c r="P9232" s="2">
        <v>14450</v>
      </c>
      <c r="Q9232" s="2">
        <v>8183.44</v>
      </c>
      <c r="R9232" s="2">
        <v>6266.56</v>
      </c>
      <c r="S9232" t="s">
        <v>53</v>
      </c>
      <c r="T9232" t="s">
        <v>65</v>
      </c>
      <c r="U9232" t="s">
        <v>65</v>
      </c>
      <c r="V9232" t="s">
        <v>39</v>
      </c>
      <c r="W9232" t="s">
        <v>66</v>
      </c>
      <c r="X9232" t="s">
        <v>97</v>
      </c>
      <c r="Y9232" t="s">
        <v>42</v>
      </c>
      <c r="Z9232" t="s">
        <v>43</v>
      </c>
      <c r="AA9232" t="s">
        <v>44</v>
      </c>
      <c r="AB9232" t="s">
        <v>44</v>
      </c>
    </row>
    <row r="9233" spans="1:28" x14ac:dyDescent="0.25">
      <c r="A9233" t="s">
        <v>14276</v>
      </c>
      <c r="B9233" s="1">
        <v>46037</v>
      </c>
      <c r="C9233" t="s">
        <v>11167</v>
      </c>
      <c r="D9233" t="s">
        <v>11168</v>
      </c>
      <c r="E9233">
        <v>48</v>
      </c>
      <c r="F9233" t="s">
        <v>31</v>
      </c>
      <c r="G9233" t="s">
        <v>318</v>
      </c>
      <c r="H9233" t="s">
        <v>319</v>
      </c>
      <c r="I9233" t="s">
        <v>34</v>
      </c>
      <c r="J9233" t="s">
        <v>190</v>
      </c>
      <c r="K9233">
        <v>3</v>
      </c>
      <c r="L9233" s="2">
        <v>2500</v>
      </c>
      <c r="M9233">
        <v>10</v>
      </c>
      <c r="N9233" s="2">
        <v>7500</v>
      </c>
      <c r="O9233" s="2">
        <v>750</v>
      </c>
      <c r="P9233" s="2">
        <v>6750</v>
      </c>
      <c r="Q9233" s="2">
        <v>3985.09</v>
      </c>
      <c r="R9233" s="2">
        <v>2764.91</v>
      </c>
      <c r="S9233" t="s">
        <v>53</v>
      </c>
      <c r="T9233" t="s">
        <v>263</v>
      </c>
      <c r="U9233" t="s">
        <v>91</v>
      </c>
      <c r="V9233" t="s">
        <v>39</v>
      </c>
      <c r="W9233" t="s">
        <v>66</v>
      </c>
      <c r="X9233" t="s">
        <v>41</v>
      </c>
      <c r="Y9233" t="s">
        <v>42</v>
      </c>
      <c r="Z9233" t="s">
        <v>43</v>
      </c>
      <c r="AA9233" t="s">
        <v>44</v>
      </c>
      <c r="AB9233" t="s">
        <v>44</v>
      </c>
    </row>
    <row r="9234" spans="1:28" x14ac:dyDescent="0.25">
      <c r="A9234" t="s">
        <v>14277</v>
      </c>
      <c r="B9234" s="1">
        <v>46038</v>
      </c>
      <c r="C9234" t="s">
        <v>3738</v>
      </c>
      <c r="D9234" t="s">
        <v>3739</v>
      </c>
      <c r="E9234">
        <v>33</v>
      </c>
      <c r="F9234" t="s">
        <v>31</v>
      </c>
      <c r="G9234" t="s">
        <v>32</v>
      </c>
      <c r="H9234" t="s">
        <v>33</v>
      </c>
      <c r="I9234" t="s">
        <v>34</v>
      </c>
      <c r="J9234" t="s">
        <v>35</v>
      </c>
      <c r="K9234">
        <v>5</v>
      </c>
      <c r="L9234" s="2">
        <v>55000</v>
      </c>
      <c r="M9234">
        <v>5</v>
      </c>
      <c r="N9234" s="2">
        <v>275000</v>
      </c>
      <c r="O9234" s="2">
        <v>13750</v>
      </c>
      <c r="P9234" s="2">
        <v>261250</v>
      </c>
      <c r="Q9234" s="2">
        <v>147340.49</v>
      </c>
      <c r="R9234" s="2">
        <v>113909.51</v>
      </c>
      <c r="S9234" t="s">
        <v>53</v>
      </c>
      <c r="T9234" t="s">
        <v>105</v>
      </c>
      <c r="U9234" t="s">
        <v>106</v>
      </c>
      <c r="V9234" t="s">
        <v>39</v>
      </c>
      <c r="W9234" t="s">
        <v>92</v>
      </c>
      <c r="X9234" t="s">
        <v>41</v>
      </c>
      <c r="Y9234" t="s">
        <v>56</v>
      </c>
      <c r="Z9234" t="s">
        <v>223</v>
      </c>
      <c r="AA9234" t="s">
        <v>44</v>
      </c>
      <c r="AB9234" t="s">
        <v>44</v>
      </c>
    </row>
    <row r="9235" spans="1:28" x14ac:dyDescent="0.25">
      <c r="A9235" t="s">
        <v>14278</v>
      </c>
      <c r="B9235" s="1">
        <v>46038</v>
      </c>
      <c r="C9235" t="s">
        <v>2649</v>
      </c>
      <c r="D9235" t="s">
        <v>2650</v>
      </c>
      <c r="E9235">
        <v>47</v>
      </c>
      <c r="F9235" t="s">
        <v>31</v>
      </c>
      <c r="G9235" t="s">
        <v>134</v>
      </c>
      <c r="H9235" t="s">
        <v>135</v>
      </c>
      <c r="I9235" t="s">
        <v>62</v>
      </c>
      <c r="J9235" t="s">
        <v>130</v>
      </c>
      <c r="K9235">
        <v>2</v>
      </c>
      <c r="L9235" s="2">
        <v>8500</v>
      </c>
      <c r="M9235">
        <v>0</v>
      </c>
      <c r="N9235" s="2">
        <v>17000</v>
      </c>
      <c r="O9235" s="2">
        <v>0</v>
      </c>
      <c r="P9235" s="2">
        <v>17000</v>
      </c>
      <c r="Q9235" s="2">
        <v>13429.12</v>
      </c>
      <c r="R9235" s="2">
        <v>3570.88</v>
      </c>
      <c r="S9235" t="s">
        <v>53</v>
      </c>
      <c r="T9235" t="s">
        <v>122</v>
      </c>
      <c r="U9235" t="s">
        <v>123</v>
      </c>
      <c r="V9235" t="s">
        <v>39</v>
      </c>
      <c r="W9235" t="s">
        <v>124</v>
      </c>
      <c r="X9235" t="s">
        <v>41</v>
      </c>
      <c r="Y9235" t="s">
        <v>56</v>
      </c>
      <c r="Z9235" t="s">
        <v>107</v>
      </c>
      <c r="AA9235" t="s">
        <v>44</v>
      </c>
      <c r="AB9235" t="s">
        <v>44</v>
      </c>
    </row>
    <row r="9236" spans="1:28" x14ac:dyDescent="0.25">
      <c r="A9236" t="s">
        <v>14279</v>
      </c>
      <c r="B9236" s="1">
        <v>46038</v>
      </c>
      <c r="C9236" t="s">
        <v>4269</v>
      </c>
      <c r="D9236" t="s">
        <v>4270</v>
      </c>
      <c r="E9236">
        <v>20</v>
      </c>
      <c r="F9236" t="s">
        <v>31</v>
      </c>
      <c r="G9236" t="s">
        <v>128</v>
      </c>
      <c r="H9236" t="s">
        <v>129</v>
      </c>
      <c r="I9236" t="s">
        <v>74</v>
      </c>
      <c r="J9236" t="s">
        <v>130</v>
      </c>
      <c r="K9236">
        <v>2</v>
      </c>
      <c r="L9236" s="2">
        <v>1700</v>
      </c>
      <c r="M9236">
        <v>25</v>
      </c>
      <c r="N9236" s="2">
        <v>3400</v>
      </c>
      <c r="O9236" s="2">
        <v>850</v>
      </c>
      <c r="P9236" s="2">
        <v>2550</v>
      </c>
      <c r="Q9236" s="2">
        <v>1727.24</v>
      </c>
      <c r="R9236" s="2">
        <v>822.76</v>
      </c>
      <c r="S9236" t="s">
        <v>53</v>
      </c>
      <c r="T9236" t="s">
        <v>76</v>
      </c>
      <c r="U9236" t="s">
        <v>77</v>
      </c>
      <c r="V9236" t="s">
        <v>39</v>
      </c>
      <c r="W9236" t="s">
        <v>92</v>
      </c>
      <c r="X9236" t="s">
        <v>97</v>
      </c>
      <c r="Y9236" t="s">
        <v>56</v>
      </c>
      <c r="Z9236" t="s">
        <v>43</v>
      </c>
      <c r="AA9236" t="s">
        <v>44</v>
      </c>
      <c r="AB9236" t="s">
        <v>44</v>
      </c>
    </row>
    <row r="9237" spans="1:28" x14ac:dyDescent="0.25">
      <c r="A9237" t="s">
        <v>14280</v>
      </c>
      <c r="B9237" s="1">
        <v>46038</v>
      </c>
      <c r="C9237" t="s">
        <v>1959</v>
      </c>
      <c r="D9237" t="s">
        <v>1960</v>
      </c>
      <c r="E9237">
        <v>38</v>
      </c>
      <c r="F9237" t="s">
        <v>31</v>
      </c>
      <c r="G9237" t="s">
        <v>298</v>
      </c>
      <c r="H9237" t="s">
        <v>299</v>
      </c>
      <c r="I9237" t="s">
        <v>103</v>
      </c>
      <c r="J9237" t="s">
        <v>104</v>
      </c>
      <c r="K9237">
        <v>1</v>
      </c>
      <c r="L9237" s="2">
        <v>700</v>
      </c>
      <c r="M9237">
        <v>5</v>
      </c>
      <c r="N9237" s="2">
        <v>700</v>
      </c>
      <c r="O9237" s="2">
        <v>35</v>
      </c>
      <c r="P9237" s="2">
        <v>665</v>
      </c>
      <c r="Q9237" s="2">
        <v>388.71</v>
      </c>
      <c r="R9237" s="2">
        <v>276.29000000000002</v>
      </c>
      <c r="S9237" t="s">
        <v>36</v>
      </c>
      <c r="T9237" t="s">
        <v>578</v>
      </c>
      <c r="U9237" t="s">
        <v>579</v>
      </c>
      <c r="V9237" t="s">
        <v>39</v>
      </c>
      <c r="W9237" t="s">
        <v>137</v>
      </c>
      <c r="X9237" t="s">
        <v>41</v>
      </c>
      <c r="Y9237" t="s">
        <v>56</v>
      </c>
      <c r="Z9237" t="s">
        <v>43</v>
      </c>
      <c r="AA9237" t="s">
        <v>44</v>
      </c>
      <c r="AB9237" t="s">
        <v>44</v>
      </c>
    </row>
    <row r="9238" spans="1:28" x14ac:dyDescent="0.25">
      <c r="A9238" t="s">
        <v>14281</v>
      </c>
      <c r="B9238" s="1">
        <v>46038</v>
      </c>
      <c r="C9238" t="s">
        <v>4070</v>
      </c>
      <c r="D9238" t="s">
        <v>4071</v>
      </c>
      <c r="E9238">
        <v>20</v>
      </c>
      <c r="F9238" t="s">
        <v>31</v>
      </c>
      <c r="G9238" t="s">
        <v>298</v>
      </c>
      <c r="H9238" t="s">
        <v>299</v>
      </c>
      <c r="I9238" t="s">
        <v>103</v>
      </c>
      <c r="J9238" t="s">
        <v>104</v>
      </c>
      <c r="K9238">
        <v>5</v>
      </c>
      <c r="L9238" s="2">
        <v>700</v>
      </c>
      <c r="M9238">
        <v>5</v>
      </c>
      <c r="N9238" s="2">
        <v>3500</v>
      </c>
      <c r="O9238" s="2">
        <v>175</v>
      </c>
      <c r="P9238" s="2">
        <v>3325</v>
      </c>
      <c r="Q9238" s="2">
        <v>1976.95</v>
      </c>
      <c r="R9238" s="2">
        <v>1348.05</v>
      </c>
      <c r="S9238" t="s">
        <v>53</v>
      </c>
      <c r="T9238" t="s">
        <v>222</v>
      </c>
      <c r="U9238" t="s">
        <v>38</v>
      </c>
      <c r="V9238" t="s">
        <v>39</v>
      </c>
      <c r="W9238" t="s">
        <v>92</v>
      </c>
      <c r="X9238" t="s">
        <v>97</v>
      </c>
      <c r="Y9238" t="s">
        <v>42</v>
      </c>
      <c r="Z9238" t="s">
        <v>43</v>
      </c>
      <c r="AA9238" t="s">
        <v>44</v>
      </c>
      <c r="AB9238" t="s">
        <v>44</v>
      </c>
    </row>
    <row r="9239" spans="1:28" x14ac:dyDescent="0.25">
      <c r="A9239" t="s">
        <v>14282</v>
      </c>
      <c r="B9239" s="1">
        <v>46038</v>
      </c>
      <c r="C9239" t="s">
        <v>2692</v>
      </c>
      <c r="D9239" t="s">
        <v>2693</v>
      </c>
      <c r="E9239">
        <v>32</v>
      </c>
      <c r="F9239" t="s">
        <v>31</v>
      </c>
      <c r="G9239" t="s">
        <v>32</v>
      </c>
      <c r="H9239" t="s">
        <v>33</v>
      </c>
      <c r="I9239" t="s">
        <v>34</v>
      </c>
      <c r="J9239" t="s">
        <v>35</v>
      </c>
      <c r="K9239">
        <v>5</v>
      </c>
      <c r="L9239" s="2">
        <v>55000</v>
      </c>
      <c r="M9239">
        <v>10</v>
      </c>
      <c r="N9239" s="2">
        <v>275000</v>
      </c>
      <c r="O9239" s="2">
        <v>27500</v>
      </c>
      <c r="P9239" s="2">
        <v>247500</v>
      </c>
      <c r="Q9239" s="2">
        <v>144222.78</v>
      </c>
      <c r="R9239" s="2">
        <v>103277.22</v>
      </c>
      <c r="S9239" t="s">
        <v>53</v>
      </c>
      <c r="T9239" t="s">
        <v>54</v>
      </c>
      <c r="U9239" t="s">
        <v>55</v>
      </c>
      <c r="V9239" t="s">
        <v>39</v>
      </c>
      <c r="W9239" t="s">
        <v>124</v>
      </c>
      <c r="X9239" t="s">
        <v>41</v>
      </c>
      <c r="Y9239" t="s">
        <v>56</v>
      </c>
      <c r="Z9239" t="s">
        <v>43</v>
      </c>
      <c r="AA9239" t="s">
        <v>44</v>
      </c>
      <c r="AB9239" t="s">
        <v>44</v>
      </c>
    </row>
    <row r="9240" spans="1:28" x14ac:dyDescent="0.25">
      <c r="A9240" t="s">
        <v>14283</v>
      </c>
      <c r="B9240" s="1">
        <v>46038</v>
      </c>
      <c r="C9240" t="s">
        <v>4755</v>
      </c>
      <c r="D9240" t="s">
        <v>4756</v>
      </c>
      <c r="E9240">
        <v>22</v>
      </c>
      <c r="F9240" t="s">
        <v>31</v>
      </c>
      <c r="G9240" t="s">
        <v>344</v>
      </c>
      <c r="H9240" t="s">
        <v>345</v>
      </c>
      <c r="I9240" t="s">
        <v>34</v>
      </c>
      <c r="J9240" t="s">
        <v>121</v>
      </c>
      <c r="K9240">
        <v>3</v>
      </c>
      <c r="L9240" s="2">
        <v>1600</v>
      </c>
      <c r="M9240">
        <v>15</v>
      </c>
      <c r="N9240" s="2">
        <v>4800</v>
      </c>
      <c r="O9240" s="2">
        <v>720</v>
      </c>
      <c r="P9240" s="2">
        <v>4080</v>
      </c>
      <c r="Q9240" s="2">
        <v>2427.1</v>
      </c>
      <c r="R9240" s="2">
        <v>1652.9</v>
      </c>
      <c r="S9240" t="s">
        <v>53</v>
      </c>
      <c r="T9240" t="s">
        <v>407</v>
      </c>
      <c r="U9240" t="s">
        <v>408</v>
      </c>
      <c r="V9240" t="s">
        <v>39</v>
      </c>
      <c r="W9240" t="s">
        <v>83</v>
      </c>
      <c r="X9240" t="s">
        <v>97</v>
      </c>
      <c r="Y9240" t="s">
        <v>56</v>
      </c>
      <c r="Z9240" t="s">
        <v>43</v>
      </c>
      <c r="AA9240" t="s">
        <v>44</v>
      </c>
      <c r="AB9240" t="s">
        <v>44</v>
      </c>
    </row>
    <row r="9241" spans="1:28" x14ac:dyDescent="0.25">
      <c r="A9241" t="s">
        <v>14284</v>
      </c>
      <c r="B9241" s="1">
        <v>46038</v>
      </c>
      <c r="C9241" t="s">
        <v>6658</v>
      </c>
      <c r="D9241" t="s">
        <v>6659</v>
      </c>
      <c r="E9241">
        <v>46</v>
      </c>
      <c r="F9241" t="s">
        <v>31</v>
      </c>
      <c r="G9241" t="s">
        <v>285</v>
      </c>
      <c r="H9241" t="s">
        <v>286</v>
      </c>
      <c r="I9241" t="s">
        <v>34</v>
      </c>
      <c r="J9241" t="s">
        <v>121</v>
      </c>
      <c r="K9241">
        <v>1</v>
      </c>
      <c r="L9241" s="2">
        <v>3200</v>
      </c>
      <c r="M9241">
        <v>0</v>
      </c>
      <c r="N9241" s="2">
        <v>3200</v>
      </c>
      <c r="O9241" s="2">
        <v>0</v>
      </c>
      <c r="P9241" s="2">
        <v>3200</v>
      </c>
      <c r="Q9241" s="2">
        <v>1807.85</v>
      </c>
      <c r="R9241" s="2">
        <v>1392.15</v>
      </c>
      <c r="S9241" t="s">
        <v>53</v>
      </c>
      <c r="T9241" t="s">
        <v>153</v>
      </c>
      <c r="U9241" t="s">
        <v>154</v>
      </c>
      <c r="V9241" t="s">
        <v>39</v>
      </c>
      <c r="W9241" t="s">
        <v>66</v>
      </c>
      <c r="X9241" t="s">
        <v>97</v>
      </c>
      <c r="Y9241" t="s">
        <v>56</v>
      </c>
      <c r="Z9241" t="s">
        <v>107</v>
      </c>
      <c r="AA9241" t="s">
        <v>44</v>
      </c>
      <c r="AB9241" t="s">
        <v>44</v>
      </c>
    </row>
    <row r="9242" spans="1:28" x14ac:dyDescent="0.25">
      <c r="A9242" t="s">
        <v>14285</v>
      </c>
      <c r="B9242" s="1">
        <v>46038</v>
      </c>
      <c r="C9242" t="s">
        <v>8384</v>
      </c>
      <c r="D9242" t="s">
        <v>8385</v>
      </c>
      <c r="E9242">
        <v>57</v>
      </c>
      <c r="F9242" t="s">
        <v>111</v>
      </c>
      <c r="G9242" t="s">
        <v>81</v>
      </c>
      <c r="H9242" t="s">
        <v>82</v>
      </c>
      <c r="I9242" t="s">
        <v>51</v>
      </c>
      <c r="J9242" t="s">
        <v>52</v>
      </c>
      <c r="K9242">
        <v>5</v>
      </c>
      <c r="L9242" s="2">
        <v>600</v>
      </c>
      <c r="M9242">
        <v>20</v>
      </c>
      <c r="N9242" s="2">
        <v>3000</v>
      </c>
      <c r="O9242" s="2">
        <v>600</v>
      </c>
      <c r="P9242" s="2">
        <v>2400</v>
      </c>
      <c r="Q9242" s="2">
        <v>1782.82</v>
      </c>
      <c r="R9242" s="2">
        <v>617.17999999999995</v>
      </c>
      <c r="S9242" t="s">
        <v>53</v>
      </c>
      <c r="T9242" t="s">
        <v>578</v>
      </c>
      <c r="U9242" t="s">
        <v>579</v>
      </c>
      <c r="V9242" t="s">
        <v>39</v>
      </c>
      <c r="W9242" t="s">
        <v>40</v>
      </c>
      <c r="X9242" t="s">
        <v>41</v>
      </c>
      <c r="Y9242" t="s">
        <v>56</v>
      </c>
      <c r="Z9242" t="s">
        <v>43</v>
      </c>
      <c r="AA9242" t="s">
        <v>44</v>
      </c>
      <c r="AB9242" t="s">
        <v>44</v>
      </c>
    </row>
    <row r="9243" spans="1:28" x14ac:dyDescent="0.25">
      <c r="A9243" t="s">
        <v>14286</v>
      </c>
      <c r="B9243" s="1">
        <v>46038</v>
      </c>
      <c r="C9243" t="s">
        <v>10309</v>
      </c>
      <c r="D9243" t="s">
        <v>10310</v>
      </c>
      <c r="E9243">
        <v>39</v>
      </c>
      <c r="F9243" t="s">
        <v>48</v>
      </c>
      <c r="G9243" t="s">
        <v>298</v>
      </c>
      <c r="H9243" t="s">
        <v>299</v>
      </c>
      <c r="I9243" t="s">
        <v>103</v>
      </c>
      <c r="J9243" t="s">
        <v>104</v>
      </c>
      <c r="K9243">
        <v>1</v>
      </c>
      <c r="L9243" s="2">
        <v>700</v>
      </c>
      <c r="M9243">
        <v>15</v>
      </c>
      <c r="N9243" s="2">
        <v>700</v>
      </c>
      <c r="O9243" s="2">
        <v>105</v>
      </c>
      <c r="P9243" s="2">
        <v>595</v>
      </c>
      <c r="Q9243" s="2">
        <v>332.93</v>
      </c>
      <c r="R9243" s="2">
        <v>262.07</v>
      </c>
      <c r="S9243" t="s">
        <v>64</v>
      </c>
      <c r="T9243" t="s">
        <v>37</v>
      </c>
      <c r="U9243" t="s">
        <v>38</v>
      </c>
      <c r="V9243" t="s">
        <v>39</v>
      </c>
      <c r="W9243" t="s">
        <v>137</v>
      </c>
      <c r="X9243" t="s">
        <v>67</v>
      </c>
      <c r="Y9243" t="s">
        <v>56</v>
      </c>
      <c r="Z9243" t="s">
        <v>43</v>
      </c>
      <c r="AA9243" t="s">
        <v>44</v>
      </c>
      <c r="AB9243" t="s">
        <v>44</v>
      </c>
    </row>
    <row r="9244" spans="1:28" x14ac:dyDescent="0.25">
      <c r="A9244" t="s">
        <v>14287</v>
      </c>
      <c r="B9244" s="1">
        <v>46038</v>
      </c>
      <c r="C9244" t="s">
        <v>4337</v>
      </c>
      <c r="D9244" t="s">
        <v>4338</v>
      </c>
      <c r="E9244">
        <v>58</v>
      </c>
      <c r="F9244" t="s">
        <v>48</v>
      </c>
      <c r="G9244" t="s">
        <v>81</v>
      </c>
      <c r="H9244" t="s">
        <v>82</v>
      </c>
      <c r="I9244" t="s">
        <v>51</v>
      </c>
      <c r="J9244" t="s">
        <v>52</v>
      </c>
      <c r="K9244">
        <v>4</v>
      </c>
      <c r="L9244" s="2">
        <v>600</v>
      </c>
      <c r="M9244">
        <v>15</v>
      </c>
      <c r="N9244" s="2">
        <v>2400</v>
      </c>
      <c r="O9244" s="2">
        <v>360</v>
      </c>
      <c r="P9244" s="2">
        <v>2040</v>
      </c>
      <c r="Q9244" s="2">
        <v>1251.56</v>
      </c>
      <c r="R9244" s="2">
        <v>788.44</v>
      </c>
      <c r="S9244" t="s">
        <v>36</v>
      </c>
      <c r="T9244" t="s">
        <v>178</v>
      </c>
      <c r="U9244" t="s">
        <v>154</v>
      </c>
      <c r="V9244" t="s">
        <v>39</v>
      </c>
      <c r="W9244" t="s">
        <v>92</v>
      </c>
      <c r="X9244" t="s">
        <v>67</v>
      </c>
      <c r="Y9244" t="s">
        <v>42</v>
      </c>
      <c r="Z9244" t="s">
        <v>223</v>
      </c>
      <c r="AA9244" t="s">
        <v>44</v>
      </c>
      <c r="AB9244" t="s">
        <v>44</v>
      </c>
    </row>
    <row r="9245" spans="1:28" x14ac:dyDescent="0.25">
      <c r="A9245" t="s">
        <v>14288</v>
      </c>
      <c r="B9245" s="1">
        <v>46038</v>
      </c>
      <c r="C9245" t="s">
        <v>11745</v>
      </c>
      <c r="D9245" t="s">
        <v>11746</v>
      </c>
      <c r="E9245">
        <v>44</v>
      </c>
      <c r="F9245" t="s">
        <v>31</v>
      </c>
      <c r="G9245" t="s">
        <v>243</v>
      </c>
      <c r="H9245" t="s">
        <v>244</v>
      </c>
      <c r="I9245" t="s">
        <v>103</v>
      </c>
      <c r="J9245" t="s">
        <v>104</v>
      </c>
      <c r="K9245">
        <v>1</v>
      </c>
      <c r="L9245" s="2">
        <v>450</v>
      </c>
      <c r="M9245">
        <v>15</v>
      </c>
      <c r="N9245" s="2">
        <v>450</v>
      </c>
      <c r="O9245" s="2">
        <v>67.5</v>
      </c>
      <c r="P9245" s="2">
        <v>382.5</v>
      </c>
      <c r="Q9245" s="2">
        <v>304.87</v>
      </c>
      <c r="R9245" s="2">
        <v>77.63</v>
      </c>
      <c r="S9245" t="s">
        <v>53</v>
      </c>
      <c r="T9245" t="s">
        <v>76</v>
      </c>
      <c r="U9245" t="s">
        <v>77</v>
      </c>
      <c r="V9245" t="s">
        <v>39</v>
      </c>
      <c r="W9245" t="s">
        <v>92</v>
      </c>
      <c r="X9245" t="s">
        <v>97</v>
      </c>
      <c r="Y9245" t="s">
        <v>56</v>
      </c>
      <c r="Z9245" t="s">
        <v>43</v>
      </c>
      <c r="AA9245" t="s">
        <v>44</v>
      </c>
      <c r="AB9245" t="s">
        <v>44</v>
      </c>
    </row>
    <row r="9246" spans="1:28" x14ac:dyDescent="0.25">
      <c r="A9246" t="s">
        <v>14289</v>
      </c>
      <c r="B9246" s="1">
        <v>46038</v>
      </c>
      <c r="C9246" t="s">
        <v>3741</v>
      </c>
      <c r="D9246" t="s">
        <v>3742</v>
      </c>
      <c r="E9246">
        <v>58</v>
      </c>
      <c r="F9246" t="s">
        <v>111</v>
      </c>
      <c r="G9246" t="s">
        <v>243</v>
      </c>
      <c r="H9246" t="s">
        <v>244</v>
      </c>
      <c r="I9246" t="s">
        <v>103</v>
      </c>
      <c r="J9246" t="s">
        <v>104</v>
      </c>
      <c r="K9246">
        <v>1</v>
      </c>
      <c r="L9246" s="2">
        <v>450</v>
      </c>
      <c r="M9246">
        <v>0</v>
      </c>
      <c r="N9246" s="2">
        <v>450</v>
      </c>
      <c r="O9246" s="2">
        <v>0</v>
      </c>
      <c r="P9246" s="2">
        <v>450</v>
      </c>
      <c r="Q9246" s="2">
        <v>366.37</v>
      </c>
      <c r="R9246" s="2">
        <v>83.63</v>
      </c>
      <c r="S9246" t="s">
        <v>53</v>
      </c>
      <c r="T9246" t="s">
        <v>122</v>
      </c>
      <c r="U9246" t="s">
        <v>123</v>
      </c>
      <c r="V9246" t="s">
        <v>39</v>
      </c>
      <c r="W9246" t="s">
        <v>124</v>
      </c>
      <c r="X9246" t="s">
        <v>97</v>
      </c>
      <c r="Y9246" t="s">
        <v>84</v>
      </c>
      <c r="Z9246" t="s">
        <v>43</v>
      </c>
      <c r="AA9246" t="s">
        <v>44</v>
      </c>
      <c r="AB9246" t="s">
        <v>44</v>
      </c>
    </row>
    <row r="9247" spans="1:28" x14ac:dyDescent="0.25">
      <c r="A9247" t="s">
        <v>14290</v>
      </c>
      <c r="B9247" s="1">
        <v>46038</v>
      </c>
      <c r="C9247" t="s">
        <v>6432</v>
      </c>
      <c r="D9247" t="s">
        <v>6433</v>
      </c>
      <c r="E9247">
        <v>50</v>
      </c>
      <c r="F9247" t="s">
        <v>111</v>
      </c>
      <c r="G9247" t="s">
        <v>101</v>
      </c>
      <c r="H9247" t="s">
        <v>102</v>
      </c>
      <c r="I9247" t="s">
        <v>103</v>
      </c>
      <c r="J9247" t="s">
        <v>104</v>
      </c>
      <c r="K9247">
        <v>2</v>
      </c>
      <c r="L9247" s="2">
        <v>1800</v>
      </c>
      <c r="M9247">
        <v>10</v>
      </c>
      <c r="N9247" s="2">
        <v>3600</v>
      </c>
      <c r="O9247" s="2">
        <v>360</v>
      </c>
      <c r="P9247" s="2">
        <v>3240</v>
      </c>
      <c r="Q9247" s="2">
        <v>2288.1</v>
      </c>
      <c r="R9247" s="2">
        <v>951.9</v>
      </c>
      <c r="S9247" t="s">
        <v>53</v>
      </c>
      <c r="T9247" t="s">
        <v>96</v>
      </c>
      <c r="U9247" t="s">
        <v>96</v>
      </c>
      <c r="V9247" t="s">
        <v>39</v>
      </c>
      <c r="W9247" t="s">
        <v>124</v>
      </c>
      <c r="X9247" t="s">
        <v>41</v>
      </c>
      <c r="Y9247" t="s">
        <v>56</v>
      </c>
      <c r="Z9247" t="s">
        <v>107</v>
      </c>
      <c r="AA9247" t="s">
        <v>68</v>
      </c>
      <c r="AB9247" t="s">
        <v>44</v>
      </c>
    </row>
    <row r="9248" spans="1:28" x14ac:dyDescent="0.25">
      <c r="A9248" t="s">
        <v>14291</v>
      </c>
      <c r="B9248" s="1">
        <v>46038</v>
      </c>
      <c r="C9248" t="s">
        <v>5513</v>
      </c>
      <c r="D9248" t="s">
        <v>5514</v>
      </c>
      <c r="E9248">
        <v>43</v>
      </c>
      <c r="F9248" t="s">
        <v>111</v>
      </c>
      <c r="G9248" t="s">
        <v>273</v>
      </c>
      <c r="H9248" t="s">
        <v>274</v>
      </c>
      <c r="I9248" t="s">
        <v>51</v>
      </c>
      <c r="J9248" t="s">
        <v>52</v>
      </c>
      <c r="K9248">
        <v>1</v>
      </c>
      <c r="L9248" s="2">
        <v>250</v>
      </c>
      <c r="M9248">
        <v>5</v>
      </c>
      <c r="N9248" s="2">
        <v>250</v>
      </c>
      <c r="O9248" s="2">
        <v>12.5</v>
      </c>
      <c r="P9248" s="2">
        <v>237.5</v>
      </c>
      <c r="Q9248" s="2">
        <v>193.83</v>
      </c>
      <c r="R9248" s="2">
        <v>43.67</v>
      </c>
      <c r="S9248" t="s">
        <v>53</v>
      </c>
      <c r="T9248" t="s">
        <v>178</v>
      </c>
      <c r="U9248" t="s">
        <v>154</v>
      </c>
      <c r="V9248" t="s">
        <v>39</v>
      </c>
      <c r="W9248" t="s">
        <v>83</v>
      </c>
      <c r="X9248" t="s">
        <v>97</v>
      </c>
      <c r="Y9248" t="s">
        <v>56</v>
      </c>
      <c r="Z9248" t="s">
        <v>144</v>
      </c>
      <c r="AA9248" t="s">
        <v>44</v>
      </c>
      <c r="AB9248" t="s">
        <v>44</v>
      </c>
    </row>
    <row r="9249" spans="1:28" x14ac:dyDescent="0.25">
      <c r="A9249" t="s">
        <v>14292</v>
      </c>
      <c r="B9249" s="1">
        <v>46038</v>
      </c>
      <c r="C9249" t="s">
        <v>10488</v>
      </c>
      <c r="D9249" t="s">
        <v>10489</v>
      </c>
      <c r="E9249">
        <v>19</v>
      </c>
      <c r="F9249" t="s">
        <v>111</v>
      </c>
      <c r="G9249" t="s">
        <v>387</v>
      </c>
      <c r="H9249" t="s">
        <v>388</v>
      </c>
      <c r="I9249" t="s">
        <v>74</v>
      </c>
      <c r="J9249" t="s">
        <v>75</v>
      </c>
      <c r="K9249">
        <v>2</v>
      </c>
      <c r="L9249" s="2">
        <v>3200</v>
      </c>
      <c r="M9249">
        <v>10</v>
      </c>
      <c r="N9249" s="2">
        <v>6400</v>
      </c>
      <c r="O9249" s="2">
        <v>640</v>
      </c>
      <c r="P9249" s="2">
        <v>5760</v>
      </c>
      <c r="Q9249" s="2">
        <v>3763.26</v>
      </c>
      <c r="R9249" s="2">
        <v>1996.74</v>
      </c>
      <c r="S9249" t="s">
        <v>53</v>
      </c>
      <c r="T9249" t="s">
        <v>263</v>
      </c>
      <c r="U9249" t="s">
        <v>91</v>
      </c>
      <c r="V9249" t="s">
        <v>39</v>
      </c>
      <c r="W9249" t="s">
        <v>66</v>
      </c>
      <c r="X9249" t="s">
        <v>41</v>
      </c>
      <c r="Y9249" t="s">
        <v>42</v>
      </c>
      <c r="Z9249" t="s">
        <v>43</v>
      </c>
      <c r="AA9249" t="s">
        <v>44</v>
      </c>
      <c r="AB9249" t="s">
        <v>44</v>
      </c>
    </row>
    <row r="9250" spans="1:28" x14ac:dyDescent="0.25">
      <c r="A9250" t="s">
        <v>14293</v>
      </c>
      <c r="B9250" s="1">
        <v>46038</v>
      </c>
      <c r="C9250" t="s">
        <v>6841</v>
      </c>
      <c r="D9250" t="s">
        <v>6842</v>
      </c>
      <c r="E9250">
        <v>40</v>
      </c>
      <c r="F9250" t="s">
        <v>111</v>
      </c>
      <c r="G9250" t="s">
        <v>119</v>
      </c>
      <c r="H9250" t="s">
        <v>120</v>
      </c>
      <c r="I9250" t="s">
        <v>62</v>
      </c>
      <c r="J9250" t="s">
        <v>121</v>
      </c>
      <c r="K9250">
        <v>2</v>
      </c>
      <c r="L9250" s="2">
        <v>4800</v>
      </c>
      <c r="M9250">
        <v>10</v>
      </c>
      <c r="N9250" s="2">
        <v>9600</v>
      </c>
      <c r="O9250" s="2">
        <v>960</v>
      </c>
      <c r="P9250" s="2">
        <v>8640</v>
      </c>
      <c r="Q9250" s="2">
        <v>5237.93</v>
      </c>
      <c r="R9250" s="2">
        <v>3402.07</v>
      </c>
      <c r="S9250" t="s">
        <v>53</v>
      </c>
      <c r="T9250" t="s">
        <v>163</v>
      </c>
      <c r="U9250" t="s">
        <v>164</v>
      </c>
      <c r="V9250" t="s">
        <v>39</v>
      </c>
      <c r="W9250" t="s">
        <v>124</v>
      </c>
      <c r="X9250" t="s">
        <v>41</v>
      </c>
      <c r="Y9250" t="s">
        <v>56</v>
      </c>
      <c r="Z9250" t="s">
        <v>43</v>
      </c>
      <c r="AA9250" t="s">
        <v>44</v>
      </c>
      <c r="AB9250" t="s">
        <v>44</v>
      </c>
    </row>
    <row r="9251" spans="1:28" x14ac:dyDescent="0.25">
      <c r="A9251" t="s">
        <v>14294</v>
      </c>
      <c r="B9251" s="1">
        <v>46038</v>
      </c>
      <c r="C9251" t="s">
        <v>6787</v>
      </c>
      <c r="D9251" t="s">
        <v>6788</v>
      </c>
      <c r="E9251">
        <v>57</v>
      </c>
      <c r="F9251" t="s">
        <v>31</v>
      </c>
      <c r="G9251" t="s">
        <v>366</v>
      </c>
      <c r="H9251" t="s">
        <v>367</v>
      </c>
      <c r="I9251" t="s">
        <v>34</v>
      </c>
      <c r="J9251" t="s">
        <v>130</v>
      </c>
      <c r="K9251">
        <v>3</v>
      </c>
      <c r="L9251" s="2">
        <v>14500</v>
      </c>
      <c r="M9251">
        <v>25</v>
      </c>
      <c r="N9251" s="2">
        <v>43500</v>
      </c>
      <c r="O9251" s="2">
        <v>10875</v>
      </c>
      <c r="P9251" s="2">
        <v>32625</v>
      </c>
      <c r="Q9251" s="2">
        <v>25095.74</v>
      </c>
      <c r="R9251" s="2">
        <v>7529.26</v>
      </c>
      <c r="S9251" t="s">
        <v>36</v>
      </c>
      <c r="T9251" t="s">
        <v>163</v>
      </c>
      <c r="U9251" t="s">
        <v>164</v>
      </c>
      <c r="V9251" t="s">
        <v>39</v>
      </c>
      <c r="W9251" t="s">
        <v>83</v>
      </c>
      <c r="X9251" t="s">
        <v>41</v>
      </c>
      <c r="Y9251" t="s">
        <v>56</v>
      </c>
      <c r="Z9251" t="s">
        <v>43</v>
      </c>
      <c r="AA9251" t="s">
        <v>68</v>
      </c>
      <c r="AB9251" t="s">
        <v>44</v>
      </c>
    </row>
    <row r="9252" spans="1:28" x14ac:dyDescent="0.25">
      <c r="A9252" t="s">
        <v>14295</v>
      </c>
      <c r="B9252" s="1">
        <v>46038</v>
      </c>
      <c r="C9252" t="s">
        <v>14296</v>
      </c>
      <c r="D9252" t="s">
        <v>14297</v>
      </c>
      <c r="E9252">
        <v>28</v>
      </c>
      <c r="F9252" t="s">
        <v>31</v>
      </c>
      <c r="G9252" t="s">
        <v>561</v>
      </c>
      <c r="H9252" t="s">
        <v>562</v>
      </c>
      <c r="I9252" t="s">
        <v>34</v>
      </c>
      <c r="J9252" t="s">
        <v>143</v>
      </c>
      <c r="K9252">
        <v>4</v>
      </c>
      <c r="L9252" s="2">
        <v>900</v>
      </c>
      <c r="M9252">
        <v>10</v>
      </c>
      <c r="N9252" s="2">
        <v>3600</v>
      </c>
      <c r="O9252" s="2">
        <v>360</v>
      </c>
      <c r="P9252" s="2">
        <v>3240</v>
      </c>
      <c r="Q9252" s="2">
        <v>2255.87</v>
      </c>
      <c r="R9252" s="2">
        <v>984.13</v>
      </c>
      <c r="S9252" t="s">
        <v>53</v>
      </c>
      <c r="T9252" t="s">
        <v>65</v>
      </c>
      <c r="U9252" t="s">
        <v>65</v>
      </c>
      <c r="V9252" t="s">
        <v>39</v>
      </c>
      <c r="W9252" t="s">
        <v>137</v>
      </c>
      <c r="X9252" t="s">
        <v>67</v>
      </c>
      <c r="Y9252" t="s">
        <v>42</v>
      </c>
      <c r="Z9252" t="s">
        <v>43</v>
      </c>
      <c r="AA9252" t="s">
        <v>44</v>
      </c>
      <c r="AB9252" t="s">
        <v>44</v>
      </c>
    </row>
    <row r="9253" spans="1:28" x14ac:dyDescent="0.25">
      <c r="A9253" t="s">
        <v>14298</v>
      </c>
      <c r="B9253" s="1">
        <v>46038</v>
      </c>
      <c r="C9253" t="s">
        <v>5317</v>
      </c>
      <c r="D9253" t="s">
        <v>5318</v>
      </c>
      <c r="E9253">
        <v>21</v>
      </c>
      <c r="F9253" t="s">
        <v>111</v>
      </c>
      <c r="G9253" t="s">
        <v>112</v>
      </c>
      <c r="H9253" t="s">
        <v>113</v>
      </c>
      <c r="I9253" t="s">
        <v>103</v>
      </c>
      <c r="J9253" t="s">
        <v>104</v>
      </c>
      <c r="K9253">
        <v>3</v>
      </c>
      <c r="L9253" s="2">
        <v>650</v>
      </c>
      <c r="M9253">
        <v>20</v>
      </c>
      <c r="N9253" s="2">
        <v>1950</v>
      </c>
      <c r="O9253" s="2">
        <v>390</v>
      </c>
      <c r="P9253" s="2">
        <v>1560</v>
      </c>
      <c r="Q9253" s="2">
        <v>894.95</v>
      </c>
      <c r="R9253" s="2">
        <v>665.05</v>
      </c>
      <c r="S9253" t="s">
        <v>53</v>
      </c>
      <c r="T9253" t="s">
        <v>76</v>
      </c>
      <c r="U9253" t="s">
        <v>77</v>
      </c>
      <c r="V9253" t="s">
        <v>39</v>
      </c>
      <c r="W9253" t="s">
        <v>124</v>
      </c>
      <c r="X9253" t="s">
        <v>97</v>
      </c>
      <c r="Y9253" t="s">
        <v>84</v>
      </c>
      <c r="Z9253" t="s">
        <v>144</v>
      </c>
      <c r="AA9253" t="s">
        <v>44</v>
      </c>
      <c r="AB9253" t="s">
        <v>44</v>
      </c>
    </row>
    <row r="9254" spans="1:28" x14ac:dyDescent="0.25">
      <c r="A9254" t="s">
        <v>14299</v>
      </c>
      <c r="B9254" s="1">
        <v>46039</v>
      </c>
      <c r="C9254" t="s">
        <v>13256</v>
      </c>
      <c r="D9254" t="s">
        <v>13257</v>
      </c>
      <c r="E9254">
        <v>55</v>
      </c>
      <c r="F9254" t="s">
        <v>31</v>
      </c>
      <c r="G9254" t="s">
        <v>285</v>
      </c>
      <c r="H9254" t="s">
        <v>286</v>
      </c>
      <c r="I9254" t="s">
        <v>34</v>
      </c>
      <c r="J9254" t="s">
        <v>121</v>
      </c>
      <c r="K9254">
        <v>1</v>
      </c>
      <c r="L9254" s="2">
        <v>3200</v>
      </c>
      <c r="M9254">
        <v>20</v>
      </c>
      <c r="N9254" s="2">
        <v>3200</v>
      </c>
      <c r="O9254" s="2">
        <v>640</v>
      </c>
      <c r="P9254" s="2">
        <v>2560</v>
      </c>
      <c r="Q9254" s="2">
        <v>1767.46</v>
      </c>
      <c r="R9254" s="2">
        <v>792.54</v>
      </c>
      <c r="S9254" t="s">
        <v>36</v>
      </c>
      <c r="T9254" t="s">
        <v>398</v>
      </c>
      <c r="U9254" t="s">
        <v>399</v>
      </c>
      <c r="V9254" t="s">
        <v>39</v>
      </c>
      <c r="W9254" t="s">
        <v>92</v>
      </c>
      <c r="X9254" t="s">
        <v>97</v>
      </c>
      <c r="Y9254" t="s">
        <v>56</v>
      </c>
      <c r="Z9254" t="s">
        <v>223</v>
      </c>
      <c r="AA9254" t="s">
        <v>44</v>
      </c>
      <c r="AB9254" t="s">
        <v>44</v>
      </c>
    </row>
    <row r="9255" spans="1:28" x14ac:dyDescent="0.25">
      <c r="A9255" t="s">
        <v>14300</v>
      </c>
      <c r="B9255" s="1">
        <v>46039</v>
      </c>
      <c r="C9255" t="s">
        <v>12514</v>
      </c>
      <c r="D9255" t="s">
        <v>12515</v>
      </c>
      <c r="E9255">
        <v>42</v>
      </c>
      <c r="F9255" t="s">
        <v>111</v>
      </c>
      <c r="G9255" t="s">
        <v>88</v>
      </c>
      <c r="H9255" t="s">
        <v>89</v>
      </c>
      <c r="I9255" t="s">
        <v>62</v>
      </c>
      <c r="J9255" t="s">
        <v>63</v>
      </c>
      <c r="K9255">
        <v>1</v>
      </c>
      <c r="L9255" s="2">
        <v>4200</v>
      </c>
      <c r="M9255">
        <v>10</v>
      </c>
      <c r="N9255" s="2">
        <v>4200</v>
      </c>
      <c r="O9255" s="2">
        <v>420</v>
      </c>
      <c r="P9255" s="2">
        <v>3780</v>
      </c>
      <c r="Q9255" s="2">
        <v>2893.07</v>
      </c>
      <c r="R9255" s="2">
        <v>886.93</v>
      </c>
      <c r="S9255" t="s">
        <v>53</v>
      </c>
      <c r="T9255" t="s">
        <v>163</v>
      </c>
      <c r="U9255" t="s">
        <v>164</v>
      </c>
      <c r="V9255" t="s">
        <v>39</v>
      </c>
      <c r="W9255" t="s">
        <v>40</v>
      </c>
      <c r="X9255" t="s">
        <v>41</v>
      </c>
      <c r="Y9255" t="s">
        <v>56</v>
      </c>
      <c r="Z9255" t="s">
        <v>43</v>
      </c>
      <c r="AA9255" t="s">
        <v>44</v>
      </c>
      <c r="AB9255" t="s">
        <v>44</v>
      </c>
    </row>
    <row r="9256" spans="1:28" x14ac:dyDescent="0.25">
      <c r="A9256" t="s">
        <v>14301</v>
      </c>
      <c r="B9256" s="1">
        <v>46039</v>
      </c>
      <c r="C9256" t="s">
        <v>1590</v>
      </c>
      <c r="D9256" t="s">
        <v>1591</v>
      </c>
      <c r="E9256">
        <v>57</v>
      </c>
      <c r="F9256" t="s">
        <v>31</v>
      </c>
      <c r="G9256" t="s">
        <v>32</v>
      </c>
      <c r="H9256" t="s">
        <v>33</v>
      </c>
      <c r="I9256" t="s">
        <v>34</v>
      </c>
      <c r="J9256" t="s">
        <v>35</v>
      </c>
      <c r="K9256">
        <v>4</v>
      </c>
      <c r="L9256" s="2">
        <v>55000</v>
      </c>
      <c r="M9256">
        <v>15</v>
      </c>
      <c r="N9256" s="2">
        <v>220000</v>
      </c>
      <c r="O9256" s="2">
        <v>33000</v>
      </c>
      <c r="P9256" s="2">
        <v>187000</v>
      </c>
      <c r="Q9256" s="2">
        <v>138213.26</v>
      </c>
      <c r="R9256" s="2">
        <v>48786.74</v>
      </c>
      <c r="S9256" t="s">
        <v>53</v>
      </c>
      <c r="T9256" t="s">
        <v>37</v>
      </c>
      <c r="U9256" t="s">
        <v>38</v>
      </c>
      <c r="V9256" t="s">
        <v>39</v>
      </c>
      <c r="W9256" t="s">
        <v>40</v>
      </c>
      <c r="X9256" t="s">
        <v>97</v>
      </c>
      <c r="Y9256" t="s">
        <v>56</v>
      </c>
      <c r="Z9256" t="s">
        <v>43</v>
      </c>
      <c r="AA9256" t="s">
        <v>44</v>
      </c>
      <c r="AB9256" t="s">
        <v>44</v>
      </c>
    </row>
    <row r="9257" spans="1:28" x14ac:dyDescent="0.25">
      <c r="A9257" t="s">
        <v>14302</v>
      </c>
      <c r="B9257" s="1">
        <v>46039</v>
      </c>
      <c r="C9257" t="s">
        <v>6293</v>
      </c>
      <c r="D9257" t="s">
        <v>6294</v>
      </c>
      <c r="E9257">
        <v>26</v>
      </c>
      <c r="F9257" t="s">
        <v>48</v>
      </c>
      <c r="G9257" t="s">
        <v>387</v>
      </c>
      <c r="H9257" t="s">
        <v>388</v>
      </c>
      <c r="I9257" t="s">
        <v>74</v>
      </c>
      <c r="J9257" t="s">
        <v>75</v>
      </c>
      <c r="K9257">
        <v>4</v>
      </c>
      <c r="L9257" s="2">
        <v>3200</v>
      </c>
      <c r="M9257">
        <v>5</v>
      </c>
      <c r="N9257" s="2">
        <v>12800</v>
      </c>
      <c r="O9257" s="2">
        <v>640</v>
      </c>
      <c r="P9257" s="2">
        <v>12160</v>
      </c>
      <c r="Q9257" s="2">
        <v>8167.12</v>
      </c>
      <c r="R9257" s="2">
        <v>3992.88</v>
      </c>
      <c r="S9257" t="s">
        <v>36</v>
      </c>
      <c r="T9257" t="s">
        <v>178</v>
      </c>
      <c r="U9257" t="s">
        <v>154</v>
      </c>
      <c r="V9257" t="s">
        <v>39</v>
      </c>
      <c r="W9257" t="s">
        <v>83</v>
      </c>
      <c r="X9257" t="s">
        <v>97</v>
      </c>
      <c r="Y9257" t="s">
        <v>42</v>
      </c>
      <c r="Z9257" t="s">
        <v>43</v>
      </c>
      <c r="AA9257" t="s">
        <v>44</v>
      </c>
      <c r="AB9257" t="s">
        <v>44</v>
      </c>
    </row>
    <row r="9258" spans="1:28" x14ac:dyDescent="0.25">
      <c r="A9258" t="s">
        <v>14303</v>
      </c>
      <c r="B9258" s="1">
        <v>46039</v>
      </c>
      <c r="C9258" t="s">
        <v>1140</v>
      </c>
      <c r="D9258" t="s">
        <v>1141</v>
      </c>
      <c r="E9258">
        <v>59</v>
      </c>
      <c r="F9258" t="s">
        <v>111</v>
      </c>
      <c r="G9258" t="s">
        <v>285</v>
      </c>
      <c r="H9258" t="s">
        <v>286</v>
      </c>
      <c r="I9258" t="s">
        <v>34</v>
      </c>
      <c r="J9258" t="s">
        <v>121</v>
      </c>
      <c r="K9258">
        <v>2</v>
      </c>
      <c r="L9258" s="2">
        <v>3200</v>
      </c>
      <c r="M9258">
        <v>15</v>
      </c>
      <c r="N9258" s="2">
        <v>6400</v>
      </c>
      <c r="O9258" s="2">
        <v>960</v>
      </c>
      <c r="P9258" s="2">
        <v>5440</v>
      </c>
      <c r="Q9258" s="2">
        <v>4008.08</v>
      </c>
      <c r="R9258" s="2">
        <v>1431.92</v>
      </c>
      <c r="S9258" t="s">
        <v>53</v>
      </c>
      <c r="T9258" t="s">
        <v>578</v>
      </c>
      <c r="U9258" t="s">
        <v>579</v>
      </c>
      <c r="V9258" t="s">
        <v>39</v>
      </c>
      <c r="W9258" t="s">
        <v>83</v>
      </c>
      <c r="X9258" t="s">
        <v>97</v>
      </c>
      <c r="Y9258" t="s">
        <v>42</v>
      </c>
      <c r="Z9258" t="s">
        <v>107</v>
      </c>
      <c r="AA9258" t="s">
        <v>44</v>
      </c>
      <c r="AB9258" t="s">
        <v>44</v>
      </c>
    </row>
    <row r="9259" spans="1:28" x14ac:dyDescent="0.25">
      <c r="A9259" t="s">
        <v>14304</v>
      </c>
      <c r="B9259" s="1">
        <v>46039</v>
      </c>
      <c r="C9259" t="s">
        <v>1090</v>
      </c>
      <c r="D9259" t="s">
        <v>1091</v>
      </c>
      <c r="E9259">
        <v>47</v>
      </c>
      <c r="F9259" t="s">
        <v>31</v>
      </c>
      <c r="G9259" t="s">
        <v>60</v>
      </c>
      <c r="H9259" t="s">
        <v>61</v>
      </c>
      <c r="I9259" t="s">
        <v>62</v>
      </c>
      <c r="J9259" t="s">
        <v>63</v>
      </c>
      <c r="K9259">
        <v>2</v>
      </c>
      <c r="L9259" s="2">
        <v>3500</v>
      </c>
      <c r="M9259">
        <v>25</v>
      </c>
      <c r="N9259" s="2">
        <v>7000</v>
      </c>
      <c r="O9259" s="2">
        <v>1750</v>
      </c>
      <c r="P9259" s="2">
        <v>5250</v>
      </c>
      <c r="Q9259" s="2">
        <v>3169.67</v>
      </c>
      <c r="R9259" s="2">
        <v>2080.33</v>
      </c>
      <c r="S9259" t="s">
        <v>64</v>
      </c>
      <c r="T9259" t="s">
        <v>222</v>
      </c>
      <c r="U9259" t="s">
        <v>38</v>
      </c>
      <c r="V9259" t="s">
        <v>39</v>
      </c>
      <c r="W9259" t="s">
        <v>83</v>
      </c>
      <c r="X9259" t="s">
        <v>97</v>
      </c>
      <c r="Y9259" t="s">
        <v>42</v>
      </c>
      <c r="Z9259" t="s">
        <v>508</v>
      </c>
      <c r="AA9259" t="s">
        <v>44</v>
      </c>
      <c r="AB9259" t="s">
        <v>44</v>
      </c>
    </row>
    <row r="9260" spans="1:28" x14ac:dyDescent="0.25">
      <c r="A9260" t="s">
        <v>14305</v>
      </c>
      <c r="B9260" s="1">
        <v>46039</v>
      </c>
      <c r="C9260" t="s">
        <v>706</v>
      </c>
      <c r="D9260" t="s">
        <v>707</v>
      </c>
      <c r="E9260">
        <v>41</v>
      </c>
      <c r="F9260" t="s">
        <v>111</v>
      </c>
      <c r="G9260" t="s">
        <v>119</v>
      </c>
      <c r="H9260" t="s">
        <v>120</v>
      </c>
      <c r="I9260" t="s">
        <v>62</v>
      </c>
      <c r="J9260" t="s">
        <v>121</v>
      </c>
      <c r="K9260">
        <v>2</v>
      </c>
      <c r="L9260" s="2">
        <v>4800</v>
      </c>
      <c r="M9260">
        <v>20</v>
      </c>
      <c r="N9260" s="2">
        <v>9600</v>
      </c>
      <c r="O9260" s="2">
        <v>1920</v>
      </c>
      <c r="P9260" s="2">
        <v>7680</v>
      </c>
      <c r="Q9260" s="2">
        <v>5325.59</v>
      </c>
      <c r="R9260" s="2">
        <v>2354.41</v>
      </c>
      <c r="S9260" t="s">
        <v>36</v>
      </c>
      <c r="T9260" t="s">
        <v>263</v>
      </c>
      <c r="U9260" t="s">
        <v>91</v>
      </c>
      <c r="V9260" t="s">
        <v>39</v>
      </c>
      <c r="W9260" t="s">
        <v>92</v>
      </c>
      <c r="X9260" t="s">
        <v>97</v>
      </c>
      <c r="Y9260" t="s">
        <v>56</v>
      </c>
      <c r="Z9260" t="s">
        <v>43</v>
      </c>
      <c r="AA9260" t="s">
        <v>44</v>
      </c>
      <c r="AB9260" t="s">
        <v>68</v>
      </c>
    </row>
    <row r="9261" spans="1:28" x14ac:dyDescent="0.25">
      <c r="A9261" t="s">
        <v>14306</v>
      </c>
      <c r="B9261" s="1">
        <v>46039</v>
      </c>
      <c r="C9261" t="s">
        <v>4531</v>
      </c>
      <c r="D9261" t="s">
        <v>4532</v>
      </c>
      <c r="E9261">
        <v>57</v>
      </c>
      <c r="F9261" t="s">
        <v>31</v>
      </c>
      <c r="G9261" t="s">
        <v>352</v>
      </c>
      <c r="H9261" t="s">
        <v>353</v>
      </c>
      <c r="I9261" t="s">
        <v>103</v>
      </c>
      <c r="J9261" t="s">
        <v>104</v>
      </c>
      <c r="K9261">
        <v>2</v>
      </c>
      <c r="L9261" s="2">
        <v>850</v>
      </c>
      <c r="M9261">
        <v>25</v>
      </c>
      <c r="N9261" s="2">
        <v>1700</v>
      </c>
      <c r="O9261" s="2">
        <v>425</v>
      </c>
      <c r="P9261" s="2">
        <v>1275</v>
      </c>
      <c r="Q9261" s="2">
        <v>873.65</v>
      </c>
      <c r="R9261" s="2">
        <v>401.35</v>
      </c>
      <c r="S9261" t="s">
        <v>64</v>
      </c>
      <c r="T9261" t="s">
        <v>76</v>
      </c>
      <c r="U9261" t="s">
        <v>77</v>
      </c>
      <c r="V9261" t="s">
        <v>39</v>
      </c>
      <c r="W9261" t="s">
        <v>40</v>
      </c>
      <c r="X9261" t="s">
        <v>41</v>
      </c>
      <c r="Y9261" t="s">
        <v>42</v>
      </c>
      <c r="Z9261" t="s">
        <v>43</v>
      </c>
      <c r="AA9261" t="s">
        <v>44</v>
      </c>
      <c r="AB9261" t="s">
        <v>44</v>
      </c>
    </row>
    <row r="9262" spans="1:28" x14ac:dyDescent="0.25">
      <c r="A9262" t="s">
        <v>14307</v>
      </c>
      <c r="B9262" s="1">
        <v>46039</v>
      </c>
      <c r="C9262" t="s">
        <v>4517</v>
      </c>
      <c r="D9262" t="s">
        <v>4518</v>
      </c>
      <c r="E9262">
        <v>23</v>
      </c>
      <c r="F9262" t="s">
        <v>31</v>
      </c>
      <c r="G9262" t="s">
        <v>436</v>
      </c>
      <c r="H9262" t="s">
        <v>437</v>
      </c>
      <c r="I9262" t="s">
        <v>74</v>
      </c>
      <c r="J9262" t="s">
        <v>190</v>
      </c>
      <c r="K9262">
        <v>2</v>
      </c>
      <c r="L9262" s="2">
        <v>1800</v>
      </c>
      <c r="M9262">
        <v>15</v>
      </c>
      <c r="N9262" s="2">
        <v>3600</v>
      </c>
      <c r="O9262" s="2">
        <v>540</v>
      </c>
      <c r="P9262" s="2">
        <v>3060</v>
      </c>
      <c r="Q9262" s="2">
        <v>2060.48</v>
      </c>
      <c r="R9262" s="2">
        <v>999.52</v>
      </c>
      <c r="S9262" t="s">
        <v>53</v>
      </c>
      <c r="T9262" t="s">
        <v>90</v>
      </c>
      <c r="U9262" t="s">
        <v>91</v>
      </c>
      <c r="V9262" t="s">
        <v>39</v>
      </c>
      <c r="W9262" t="s">
        <v>40</v>
      </c>
      <c r="X9262" t="s">
        <v>97</v>
      </c>
      <c r="Y9262" t="s">
        <v>42</v>
      </c>
      <c r="Z9262" t="s">
        <v>107</v>
      </c>
      <c r="AA9262" t="s">
        <v>44</v>
      </c>
      <c r="AB9262" t="s">
        <v>44</v>
      </c>
    </row>
    <row r="9263" spans="1:28" x14ac:dyDescent="0.25">
      <c r="A9263" t="s">
        <v>14308</v>
      </c>
      <c r="B9263" s="1">
        <v>46039</v>
      </c>
      <c r="C9263" t="s">
        <v>971</v>
      </c>
      <c r="D9263" t="s">
        <v>972</v>
      </c>
      <c r="E9263">
        <v>29</v>
      </c>
      <c r="F9263" t="s">
        <v>48</v>
      </c>
      <c r="G9263" t="s">
        <v>298</v>
      </c>
      <c r="H9263" t="s">
        <v>299</v>
      </c>
      <c r="I9263" t="s">
        <v>103</v>
      </c>
      <c r="J9263" t="s">
        <v>104</v>
      </c>
      <c r="K9263">
        <v>1</v>
      </c>
      <c r="L9263" s="2">
        <v>700</v>
      </c>
      <c r="M9263">
        <v>0</v>
      </c>
      <c r="N9263" s="2">
        <v>700</v>
      </c>
      <c r="O9263" s="2">
        <v>0</v>
      </c>
      <c r="P9263" s="2">
        <v>700</v>
      </c>
      <c r="Q9263" s="2">
        <v>504.68</v>
      </c>
      <c r="R9263" s="2">
        <v>195.32</v>
      </c>
      <c r="S9263" t="s">
        <v>53</v>
      </c>
      <c r="T9263" t="s">
        <v>263</v>
      </c>
      <c r="U9263" t="s">
        <v>91</v>
      </c>
      <c r="V9263" t="s">
        <v>39</v>
      </c>
      <c r="W9263" t="s">
        <v>92</v>
      </c>
      <c r="X9263" t="s">
        <v>97</v>
      </c>
      <c r="Y9263" t="s">
        <v>42</v>
      </c>
      <c r="Z9263" t="s">
        <v>223</v>
      </c>
      <c r="AA9263" t="s">
        <v>44</v>
      </c>
      <c r="AB9263" t="s">
        <v>44</v>
      </c>
    </row>
    <row r="9264" spans="1:28" x14ac:dyDescent="0.25">
      <c r="A9264" t="s">
        <v>14309</v>
      </c>
      <c r="B9264" s="1">
        <v>46039</v>
      </c>
      <c r="C9264" t="s">
        <v>14310</v>
      </c>
      <c r="D9264" t="s">
        <v>14311</v>
      </c>
      <c r="E9264">
        <v>55</v>
      </c>
      <c r="F9264" t="s">
        <v>111</v>
      </c>
      <c r="G9264" t="s">
        <v>148</v>
      </c>
      <c r="H9264" t="s">
        <v>149</v>
      </c>
      <c r="I9264" t="s">
        <v>74</v>
      </c>
      <c r="J9264" t="s">
        <v>130</v>
      </c>
      <c r="K9264">
        <v>2</v>
      </c>
      <c r="L9264" s="2">
        <v>3500</v>
      </c>
      <c r="M9264">
        <v>10</v>
      </c>
      <c r="N9264" s="2">
        <v>7000</v>
      </c>
      <c r="O9264" s="2">
        <v>700</v>
      </c>
      <c r="P9264" s="2">
        <v>6300</v>
      </c>
      <c r="Q9264" s="2">
        <v>3684.71</v>
      </c>
      <c r="R9264" s="2">
        <v>2615.29</v>
      </c>
      <c r="S9264" t="s">
        <v>64</v>
      </c>
      <c r="T9264" t="s">
        <v>163</v>
      </c>
      <c r="U9264" t="s">
        <v>164</v>
      </c>
      <c r="V9264" t="s">
        <v>39</v>
      </c>
      <c r="W9264" t="s">
        <v>83</v>
      </c>
      <c r="X9264" t="s">
        <v>97</v>
      </c>
      <c r="Y9264" t="s">
        <v>56</v>
      </c>
      <c r="Z9264" t="s">
        <v>43</v>
      </c>
      <c r="AA9264" t="s">
        <v>44</v>
      </c>
      <c r="AB9264" t="s">
        <v>44</v>
      </c>
    </row>
    <row r="9265" spans="1:28" x14ac:dyDescent="0.25">
      <c r="A9265" t="s">
        <v>14312</v>
      </c>
      <c r="B9265" s="1">
        <v>46039</v>
      </c>
      <c r="C9265" t="s">
        <v>5822</v>
      </c>
      <c r="D9265" t="s">
        <v>5823</v>
      </c>
      <c r="E9265">
        <v>59</v>
      </c>
      <c r="F9265" t="s">
        <v>48</v>
      </c>
      <c r="G9265" t="s">
        <v>217</v>
      </c>
      <c r="H9265" t="s">
        <v>218</v>
      </c>
      <c r="I9265" t="s">
        <v>34</v>
      </c>
      <c r="J9265" t="s">
        <v>130</v>
      </c>
      <c r="K9265">
        <v>6</v>
      </c>
      <c r="L9265" s="2">
        <v>28000</v>
      </c>
      <c r="M9265">
        <v>15</v>
      </c>
      <c r="N9265" s="2">
        <v>168000</v>
      </c>
      <c r="O9265" s="2">
        <v>25200</v>
      </c>
      <c r="P9265" s="2">
        <v>142800</v>
      </c>
      <c r="Q9265" s="2">
        <v>93728.5</v>
      </c>
      <c r="R9265" s="2">
        <v>49071.5</v>
      </c>
      <c r="S9265" t="s">
        <v>36</v>
      </c>
      <c r="T9265" t="s">
        <v>153</v>
      </c>
      <c r="U9265" t="s">
        <v>154</v>
      </c>
      <c r="V9265" t="s">
        <v>39</v>
      </c>
      <c r="W9265" t="s">
        <v>40</v>
      </c>
      <c r="X9265" t="s">
        <v>67</v>
      </c>
      <c r="Y9265" t="s">
        <v>84</v>
      </c>
      <c r="Z9265" t="s">
        <v>43</v>
      </c>
      <c r="AA9265" t="s">
        <v>44</v>
      </c>
      <c r="AB9265" t="s">
        <v>44</v>
      </c>
    </row>
    <row r="9266" spans="1:28" x14ac:dyDescent="0.25">
      <c r="A9266" t="s">
        <v>14313</v>
      </c>
      <c r="B9266" s="1">
        <v>46039</v>
      </c>
      <c r="C9266" t="s">
        <v>7662</v>
      </c>
      <c r="D9266" t="s">
        <v>7663</v>
      </c>
      <c r="E9266">
        <v>35</v>
      </c>
      <c r="F9266" t="s">
        <v>111</v>
      </c>
      <c r="G9266" t="s">
        <v>298</v>
      </c>
      <c r="H9266" t="s">
        <v>299</v>
      </c>
      <c r="I9266" t="s">
        <v>103</v>
      </c>
      <c r="J9266" t="s">
        <v>104</v>
      </c>
      <c r="K9266">
        <v>1</v>
      </c>
      <c r="L9266" s="2">
        <v>700</v>
      </c>
      <c r="M9266">
        <v>5</v>
      </c>
      <c r="N9266" s="2">
        <v>700</v>
      </c>
      <c r="O9266" s="2">
        <v>35</v>
      </c>
      <c r="P9266" s="2">
        <v>665</v>
      </c>
      <c r="Q9266" s="2">
        <v>416.38</v>
      </c>
      <c r="R9266" s="2">
        <v>248.62</v>
      </c>
      <c r="S9266" t="s">
        <v>64</v>
      </c>
      <c r="T9266" t="s">
        <v>122</v>
      </c>
      <c r="U9266" t="s">
        <v>123</v>
      </c>
      <c r="V9266" t="s">
        <v>39</v>
      </c>
      <c r="W9266" t="s">
        <v>137</v>
      </c>
      <c r="X9266" t="s">
        <v>41</v>
      </c>
      <c r="Y9266" t="s">
        <v>56</v>
      </c>
      <c r="Z9266" t="s">
        <v>43</v>
      </c>
      <c r="AA9266" t="s">
        <v>44</v>
      </c>
      <c r="AB9266" t="s">
        <v>44</v>
      </c>
    </row>
    <row r="9267" spans="1:28" x14ac:dyDescent="0.25">
      <c r="A9267" t="s">
        <v>14314</v>
      </c>
      <c r="B9267" s="1">
        <v>46039</v>
      </c>
      <c r="C9267" t="s">
        <v>347</v>
      </c>
      <c r="D9267" t="s">
        <v>348</v>
      </c>
      <c r="E9267">
        <v>57</v>
      </c>
      <c r="F9267" t="s">
        <v>31</v>
      </c>
      <c r="G9267" t="s">
        <v>101</v>
      </c>
      <c r="H9267" t="s">
        <v>102</v>
      </c>
      <c r="I9267" t="s">
        <v>103</v>
      </c>
      <c r="J9267" t="s">
        <v>104</v>
      </c>
      <c r="K9267">
        <v>1</v>
      </c>
      <c r="L9267" s="2">
        <v>1800</v>
      </c>
      <c r="M9267">
        <v>0</v>
      </c>
      <c r="N9267" s="2">
        <v>1800</v>
      </c>
      <c r="O9267" s="2">
        <v>0</v>
      </c>
      <c r="P9267" s="2">
        <v>1800</v>
      </c>
      <c r="Q9267" s="2">
        <v>1165.1600000000001</v>
      </c>
      <c r="R9267" s="2">
        <v>634.84</v>
      </c>
      <c r="S9267" t="s">
        <v>53</v>
      </c>
      <c r="T9267" t="s">
        <v>122</v>
      </c>
      <c r="U9267" t="s">
        <v>123</v>
      </c>
      <c r="V9267" t="s">
        <v>39</v>
      </c>
      <c r="W9267" t="s">
        <v>40</v>
      </c>
      <c r="X9267" t="s">
        <v>41</v>
      </c>
      <c r="Y9267" t="s">
        <v>42</v>
      </c>
      <c r="Z9267" t="s">
        <v>43</v>
      </c>
      <c r="AA9267" t="s">
        <v>44</v>
      </c>
      <c r="AB9267" t="s">
        <v>44</v>
      </c>
    </row>
    <row r="9268" spans="1:28" x14ac:dyDescent="0.25">
      <c r="A9268" t="s">
        <v>14315</v>
      </c>
      <c r="B9268" s="1">
        <v>46039</v>
      </c>
      <c r="C9268" t="s">
        <v>5655</v>
      </c>
      <c r="D9268" t="s">
        <v>5656</v>
      </c>
      <c r="E9268">
        <v>36</v>
      </c>
      <c r="F9268" t="s">
        <v>31</v>
      </c>
      <c r="G9268" t="s">
        <v>285</v>
      </c>
      <c r="H9268" t="s">
        <v>286</v>
      </c>
      <c r="I9268" t="s">
        <v>34</v>
      </c>
      <c r="J9268" t="s">
        <v>121</v>
      </c>
      <c r="K9268">
        <v>1</v>
      </c>
      <c r="L9268" s="2">
        <v>3200</v>
      </c>
      <c r="M9268">
        <v>20</v>
      </c>
      <c r="N9268" s="2">
        <v>3200</v>
      </c>
      <c r="O9268" s="2">
        <v>640</v>
      </c>
      <c r="P9268" s="2">
        <v>2560</v>
      </c>
      <c r="Q9268" s="2">
        <v>1574.11</v>
      </c>
      <c r="R9268" s="2">
        <v>985.89</v>
      </c>
      <c r="S9268" t="s">
        <v>36</v>
      </c>
      <c r="T9268" t="s">
        <v>105</v>
      </c>
      <c r="U9268" t="s">
        <v>106</v>
      </c>
      <c r="V9268" t="s">
        <v>39</v>
      </c>
      <c r="W9268" t="s">
        <v>137</v>
      </c>
      <c r="X9268" t="s">
        <v>67</v>
      </c>
      <c r="Y9268" t="s">
        <v>56</v>
      </c>
      <c r="Z9268" t="s">
        <v>144</v>
      </c>
      <c r="AA9268" t="s">
        <v>44</v>
      </c>
      <c r="AB9268" t="s">
        <v>44</v>
      </c>
    </row>
    <row r="9269" spans="1:28" x14ac:dyDescent="0.25">
      <c r="A9269" t="s">
        <v>14316</v>
      </c>
      <c r="B9269" s="1">
        <v>46039</v>
      </c>
      <c r="C9269" t="s">
        <v>6258</v>
      </c>
      <c r="D9269" t="s">
        <v>6259</v>
      </c>
      <c r="E9269">
        <v>25</v>
      </c>
      <c r="F9269" t="s">
        <v>48</v>
      </c>
      <c r="G9269" t="s">
        <v>227</v>
      </c>
      <c r="H9269" t="s">
        <v>228</v>
      </c>
      <c r="I9269" t="s">
        <v>74</v>
      </c>
      <c r="J9269" t="s">
        <v>75</v>
      </c>
      <c r="K9269">
        <v>2</v>
      </c>
      <c r="L9269" s="2">
        <v>1400</v>
      </c>
      <c r="M9269">
        <v>15</v>
      </c>
      <c r="N9269" s="2">
        <v>2800</v>
      </c>
      <c r="O9269" s="2">
        <v>420</v>
      </c>
      <c r="P9269" s="2">
        <v>2380</v>
      </c>
      <c r="Q9269" s="2">
        <v>1412.38</v>
      </c>
      <c r="R9269" s="2">
        <v>967.62</v>
      </c>
      <c r="S9269" t="s">
        <v>64</v>
      </c>
      <c r="T9269" t="s">
        <v>222</v>
      </c>
      <c r="U9269" t="s">
        <v>38</v>
      </c>
      <c r="V9269" t="s">
        <v>39</v>
      </c>
      <c r="W9269" t="s">
        <v>137</v>
      </c>
      <c r="X9269" t="s">
        <v>41</v>
      </c>
      <c r="Y9269" t="s">
        <v>56</v>
      </c>
      <c r="Z9269" t="s">
        <v>43</v>
      </c>
      <c r="AA9269" t="s">
        <v>44</v>
      </c>
      <c r="AB9269" t="s">
        <v>44</v>
      </c>
    </row>
    <row r="9270" spans="1:28" x14ac:dyDescent="0.25">
      <c r="A9270" t="s">
        <v>14317</v>
      </c>
      <c r="B9270" s="1">
        <v>46039</v>
      </c>
      <c r="C9270" t="s">
        <v>4578</v>
      </c>
      <c r="D9270" t="s">
        <v>4579</v>
      </c>
      <c r="E9270">
        <v>34</v>
      </c>
      <c r="F9270" t="s">
        <v>48</v>
      </c>
      <c r="G9270" t="s">
        <v>318</v>
      </c>
      <c r="H9270" t="s">
        <v>319</v>
      </c>
      <c r="I9270" t="s">
        <v>34</v>
      </c>
      <c r="J9270" t="s">
        <v>190</v>
      </c>
      <c r="K9270">
        <v>4</v>
      </c>
      <c r="L9270" s="2">
        <v>2500</v>
      </c>
      <c r="M9270">
        <v>5</v>
      </c>
      <c r="N9270" s="2">
        <v>10000</v>
      </c>
      <c r="O9270" s="2">
        <v>500</v>
      </c>
      <c r="P9270" s="2">
        <v>9500</v>
      </c>
      <c r="Q9270" s="2">
        <v>7662.02</v>
      </c>
      <c r="R9270" s="2">
        <v>1837.98</v>
      </c>
      <c r="S9270" t="s">
        <v>64</v>
      </c>
      <c r="T9270" t="s">
        <v>105</v>
      </c>
      <c r="U9270" t="s">
        <v>106</v>
      </c>
      <c r="V9270" t="s">
        <v>39</v>
      </c>
      <c r="W9270" t="s">
        <v>92</v>
      </c>
      <c r="X9270" t="s">
        <v>41</v>
      </c>
      <c r="Y9270" t="s">
        <v>56</v>
      </c>
      <c r="Z9270" t="s">
        <v>43</v>
      </c>
      <c r="AA9270" t="s">
        <v>44</v>
      </c>
      <c r="AB9270" t="s">
        <v>44</v>
      </c>
    </row>
    <row r="9271" spans="1:28" x14ac:dyDescent="0.25">
      <c r="A9271" t="s">
        <v>14318</v>
      </c>
      <c r="B9271" s="1">
        <v>46039</v>
      </c>
      <c r="C9271" t="s">
        <v>10852</v>
      </c>
      <c r="D9271" t="s">
        <v>10853</v>
      </c>
      <c r="E9271">
        <v>21</v>
      </c>
      <c r="F9271" t="s">
        <v>48</v>
      </c>
      <c r="G9271" t="s">
        <v>387</v>
      </c>
      <c r="H9271" t="s">
        <v>388</v>
      </c>
      <c r="I9271" t="s">
        <v>74</v>
      </c>
      <c r="J9271" t="s">
        <v>75</v>
      </c>
      <c r="K9271">
        <v>2</v>
      </c>
      <c r="L9271" s="2">
        <v>3200</v>
      </c>
      <c r="M9271">
        <v>5</v>
      </c>
      <c r="N9271" s="2">
        <v>6400</v>
      </c>
      <c r="O9271" s="2">
        <v>320</v>
      </c>
      <c r="P9271" s="2">
        <v>6080</v>
      </c>
      <c r="Q9271" s="2">
        <v>4015.41</v>
      </c>
      <c r="R9271" s="2">
        <v>2064.59</v>
      </c>
      <c r="S9271" t="s">
        <v>53</v>
      </c>
      <c r="T9271" t="s">
        <v>65</v>
      </c>
      <c r="U9271" t="s">
        <v>65</v>
      </c>
      <c r="V9271" t="s">
        <v>39</v>
      </c>
      <c r="W9271" t="s">
        <v>92</v>
      </c>
      <c r="X9271" t="s">
        <v>67</v>
      </c>
      <c r="Y9271" t="s">
        <v>56</v>
      </c>
      <c r="Z9271" t="s">
        <v>43</v>
      </c>
      <c r="AA9271" t="s">
        <v>44</v>
      </c>
      <c r="AB9271" t="s">
        <v>44</v>
      </c>
    </row>
    <row r="9272" spans="1:28" x14ac:dyDescent="0.25">
      <c r="A9272" t="s">
        <v>14319</v>
      </c>
      <c r="B9272" s="1">
        <v>46040</v>
      </c>
      <c r="C9272" t="s">
        <v>12953</v>
      </c>
      <c r="D9272" t="s">
        <v>12954</v>
      </c>
      <c r="E9272">
        <v>20</v>
      </c>
      <c r="F9272" t="s">
        <v>111</v>
      </c>
      <c r="G9272" t="s">
        <v>158</v>
      </c>
      <c r="H9272" t="s">
        <v>159</v>
      </c>
      <c r="I9272" t="s">
        <v>51</v>
      </c>
      <c r="J9272" t="s">
        <v>52</v>
      </c>
      <c r="K9272">
        <v>1</v>
      </c>
      <c r="L9272" s="2">
        <v>650</v>
      </c>
      <c r="M9272">
        <v>10</v>
      </c>
      <c r="N9272" s="2">
        <v>650</v>
      </c>
      <c r="O9272" s="2">
        <v>65</v>
      </c>
      <c r="P9272" s="2">
        <v>585</v>
      </c>
      <c r="Q9272" s="2">
        <v>322.22000000000003</v>
      </c>
      <c r="R9272" s="2">
        <v>262.77999999999997</v>
      </c>
      <c r="S9272" t="s">
        <v>64</v>
      </c>
      <c r="T9272" t="s">
        <v>37</v>
      </c>
      <c r="U9272" t="s">
        <v>38</v>
      </c>
      <c r="V9272" t="s">
        <v>39</v>
      </c>
      <c r="W9272" t="s">
        <v>137</v>
      </c>
      <c r="X9272" t="s">
        <v>41</v>
      </c>
      <c r="Y9272" t="s">
        <v>56</v>
      </c>
      <c r="Z9272" t="s">
        <v>43</v>
      </c>
      <c r="AA9272" t="s">
        <v>44</v>
      </c>
      <c r="AB9272" t="s">
        <v>44</v>
      </c>
    </row>
    <row r="9273" spans="1:28" x14ac:dyDescent="0.25">
      <c r="A9273" t="s">
        <v>14320</v>
      </c>
      <c r="B9273" s="1">
        <v>46040</v>
      </c>
      <c r="C9273" t="s">
        <v>1054</v>
      </c>
      <c r="D9273" t="s">
        <v>1055</v>
      </c>
      <c r="E9273">
        <v>25</v>
      </c>
      <c r="F9273" t="s">
        <v>31</v>
      </c>
      <c r="G9273" t="s">
        <v>318</v>
      </c>
      <c r="H9273" t="s">
        <v>319</v>
      </c>
      <c r="I9273" t="s">
        <v>34</v>
      </c>
      <c r="J9273" t="s">
        <v>190</v>
      </c>
      <c r="K9273">
        <v>1</v>
      </c>
      <c r="L9273" s="2">
        <v>2500</v>
      </c>
      <c r="M9273">
        <v>15</v>
      </c>
      <c r="N9273" s="2">
        <v>2500</v>
      </c>
      <c r="O9273" s="2">
        <v>375</v>
      </c>
      <c r="P9273" s="2">
        <v>2125</v>
      </c>
      <c r="Q9273" s="2">
        <v>1292.74</v>
      </c>
      <c r="R9273" s="2">
        <v>832.26</v>
      </c>
      <c r="S9273" t="s">
        <v>53</v>
      </c>
      <c r="T9273" t="s">
        <v>222</v>
      </c>
      <c r="U9273" t="s">
        <v>38</v>
      </c>
      <c r="V9273" t="s">
        <v>39</v>
      </c>
      <c r="W9273" t="s">
        <v>124</v>
      </c>
      <c r="X9273" t="s">
        <v>67</v>
      </c>
      <c r="Y9273" t="s">
        <v>56</v>
      </c>
      <c r="Z9273" t="s">
        <v>43</v>
      </c>
      <c r="AA9273" t="s">
        <v>44</v>
      </c>
      <c r="AB9273" t="s">
        <v>44</v>
      </c>
    </row>
    <row r="9274" spans="1:28" x14ac:dyDescent="0.25">
      <c r="A9274" t="s">
        <v>14321</v>
      </c>
      <c r="B9274" s="1">
        <v>46040</v>
      </c>
      <c r="C9274" t="s">
        <v>9572</v>
      </c>
      <c r="D9274" t="s">
        <v>9573</v>
      </c>
      <c r="E9274">
        <v>19</v>
      </c>
      <c r="F9274" t="s">
        <v>111</v>
      </c>
      <c r="G9274" t="s">
        <v>32</v>
      </c>
      <c r="H9274" t="s">
        <v>33</v>
      </c>
      <c r="I9274" t="s">
        <v>34</v>
      </c>
      <c r="J9274" t="s">
        <v>35</v>
      </c>
      <c r="K9274">
        <v>1</v>
      </c>
      <c r="L9274" s="2">
        <v>55000</v>
      </c>
      <c r="M9274">
        <v>5</v>
      </c>
      <c r="N9274" s="2">
        <v>55000</v>
      </c>
      <c r="O9274" s="2">
        <v>2750</v>
      </c>
      <c r="P9274" s="2">
        <v>52250</v>
      </c>
      <c r="Q9274" s="2">
        <v>42566.3</v>
      </c>
      <c r="R9274" s="2">
        <v>9683.7000000000007</v>
      </c>
      <c r="S9274" t="s">
        <v>53</v>
      </c>
      <c r="T9274" t="s">
        <v>407</v>
      </c>
      <c r="U9274" t="s">
        <v>408</v>
      </c>
      <c r="V9274" t="s">
        <v>39</v>
      </c>
      <c r="W9274" t="s">
        <v>83</v>
      </c>
      <c r="X9274" t="s">
        <v>97</v>
      </c>
      <c r="Y9274" t="s">
        <v>56</v>
      </c>
      <c r="Z9274" t="s">
        <v>223</v>
      </c>
      <c r="AA9274" t="s">
        <v>44</v>
      </c>
      <c r="AB9274" t="s">
        <v>44</v>
      </c>
    </row>
    <row r="9275" spans="1:28" x14ac:dyDescent="0.25">
      <c r="A9275" t="s">
        <v>14322</v>
      </c>
      <c r="B9275" s="1">
        <v>46040</v>
      </c>
      <c r="C9275" t="s">
        <v>7204</v>
      </c>
      <c r="D9275" t="s">
        <v>7205</v>
      </c>
      <c r="E9275">
        <v>42</v>
      </c>
      <c r="F9275" t="s">
        <v>111</v>
      </c>
      <c r="G9275" t="s">
        <v>176</v>
      </c>
      <c r="H9275" t="s">
        <v>177</v>
      </c>
      <c r="I9275" t="s">
        <v>34</v>
      </c>
      <c r="J9275" t="s">
        <v>35</v>
      </c>
      <c r="K9275">
        <v>3</v>
      </c>
      <c r="L9275" s="2">
        <v>6500</v>
      </c>
      <c r="M9275">
        <v>10</v>
      </c>
      <c r="N9275" s="2">
        <v>19500</v>
      </c>
      <c r="O9275" s="2">
        <v>1950</v>
      </c>
      <c r="P9275" s="2">
        <v>17550</v>
      </c>
      <c r="Q9275" s="2">
        <v>13417.54</v>
      </c>
      <c r="R9275" s="2">
        <v>4132.46</v>
      </c>
      <c r="S9275" t="s">
        <v>53</v>
      </c>
      <c r="T9275" t="s">
        <v>65</v>
      </c>
      <c r="U9275" t="s">
        <v>65</v>
      </c>
      <c r="V9275" t="s">
        <v>39</v>
      </c>
      <c r="W9275" t="s">
        <v>137</v>
      </c>
      <c r="X9275" t="s">
        <v>41</v>
      </c>
      <c r="Y9275" t="s">
        <v>42</v>
      </c>
      <c r="Z9275" t="s">
        <v>107</v>
      </c>
      <c r="AA9275" t="s">
        <v>44</v>
      </c>
      <c r="AB9275" t="s">
        <v>44</v>
      </c>
    </row>
    <row r="9276" spans="1:28" x14ac:dyDescent="0.25">
      <c r="A9276" t="s">
        <v>14323</v>
      </c>
      <c r="B9276" s="1">
        <v>46040</v>
      </c>
      <c r="C9276" t="s">
        <v>161</v>
      </c>
      <c r="D9276" t="s">
        <v>162</v>
      </c>
      <c r="E9276">
        <v>25</v>
      </c>
      <c r="F9276" t="s">
        <v>48</v>
      </c>
      <c r="G9276" t="s">
        <v>243</v>
      </c>
      <c r="H9276" t="s">
        <v>244</v>
      </c>
      <c r="I9276" t="s">
        <v>103</v>
      </c>
      <c r="J9276" t="s">
        <v>104</v>
      </c>
      <c r="K9276">
        <v>2</v>
      </c>
      <c r="L9276" s="2">
        <v>450</v>
      </c>
      <c r="M9276">
        <v>0</v>
      </c>
      <c r="N9276" s="2">
        <v>900</v>
      </c>
      <c r="O9276" s="2">
        <v>0</v>
      </c>
      <c r="P9276" s="2">
        <v>900</v>
      </c>
      <c r="Q9276" s="2">
        <v>585.73</v>
      </c>
      <c r="R9276" s="2">
        <v>314.27</v>
      </c>
      <c r="S9276" t="s">
        <v>36</v>
      </c>
      <c r="T9276" t="s">
        <v>275</v>
      </c>
      <c r="U9276" t="s">
        <v>123</v>
      </c>
      <c r="V9276" t="s">
        <v>39</v>
      </c>
      <c r="W9276" t="s">
        <v>137</v>
      </c>
      <c r="X9276" t="s">
        <v>41</v>
      </c>
      <c r="Y9276" t="s">
        <v>56</v>
      </c>
      <c r="Z9276" t="s">
        <v>43</v>
      </c>
      <c r="AA9276" t="s">
        <v>44</v>
      </c>
      <c r="AB9276" t="s">
        <v>44</v>
      </c>
    </row>
    <row r="9277" spans="1:28" x14ac:dyDescent="0.25">
      <c r="A9277" t="s">
        <v>14324</v>
      </c>
      <c r="B9277" s="1">
        <v>46040</v>
      </c>
      <c r="C9277" t="s">
        <v>2039</v>
      </c>
      <c r="D9277" t="s">
        <v>2040</v>
      </c>
      <c r="E9277">
        <v>30</v>
      </c>
      <c r="F9277" t="s">
        <v>48</v>
      </c>
      <c r="G9277" t="s">
        <v>273</v>
      </c>
      <c r="H9277" t="s">
        <v>274</v>
      </c>
      <c r="I9277" t="s">
        <v>51</v>
      </c>
      <c r="J9277" t="s">
        <v>52</v>
      </c>
      <c r="K9277">
        <v>6</v>
      </c>
      <c r="L9277" s="2">
        <v>250</v>
      </c>
      <c r="M9277">
        <v>0</v>
      </c>
      <c r="N9277" s="2">
        <v>1500</v>
      </c>
      <c r="O9277" s="2">
        <v>0</v>
      </c>
      <c r="P9277" s="2">
        <v>1500</v>
      </c>
      <c r="Q9277" s="2">
        <v>1018.4</v>
      </c>
      <c r="R9277" s="2">
        <v>481.6</v>
      </c>
      <c r="S9277" t="s">
        <v>36</v>
      </c>
      <c r="T9277" t="s">
        <v>114</v>
      </c>
      <c r="U9277" t="s">
        <v>115</v>
      </c>
      <c r="V9277" t="s">
        <v>39</v>
      </c>
      <c r="W9277" t="s">
        <v>40</v>
      </c>
      <c r="X9277" t="s">
        <v>41</v>
      </c>
      <c r="Y9277" t="s">
        <v>42</v>
      </c>
      <c r="Z9277" t="s">
        <v>43</v>
      </c>
      <c r="AA9277" t="s">
        <v>44</v>
      </c>
      <c r="AB9277" t="s">
        <v>44</v>
      </c>
    </row>
    <row r="9278" spans="1:28" x14ac:dyDescent="0.25">
      <c r="A9278" t="s">
        <v>14325</v>
      </c>
      <c r="B9278" s="1">
        <v>46040</v>
      </c>
      <c r="C9278" t="s">
        <v>2847</v>
      </c>
      <c r="D9278" t="s">
        <v>2848</v>
      </c>
      <c r="E9278">
        <v>23</v>
      </c>
      <c r="F9278" t="s">
        <v>31</v>
      </c>
      <c r="G9278" t="s">
        <v>112</v>
      </c>
      <c r="H9278" t="s">
        <v>113</v>
      </c>
      <c r="I9278" t="s">
        <v>103</v>
      </c>
      <c r="J9278" t="s">
        <v>104</v>
      </c>
      <c r="K9278">
        <v>3</v>
      </c>
      <c r="L9278" s="2">
        <v>650</v>
      </c>
      <c r="M9278">
        <v>5</v>
      </c>
      <c r="N9278" s="2">
        <v>1950</v>
      </c>
      <c r="O9278" s="2">
        <v>97.5</v>
      </c>
      <c r="P9278" s="2">
        <v>1852.5</v>
      </c>
      <c r="Q9278" s="2">
        <v>1517.2</v>
      </c>
      <c r="R9278" s="2">
        <v>335.3</v>
      </c>
      <c r="S9278" t="s">
        <v>53</v>
      </c>
      <c r="T9278" t="s">
        <v>136</v>
      </c>
      <c r="U9278" t="s">
        <v>38</v>
      </c>
      <c r="V9278" t="s">
        <v>39</v>
      </c>
      <c r="W9278" t="s">
        <v>83</v>
      </c>
      <c r="X9278" t="s">
        <v>67</v>
      </c>
      <c r="Y9278" t="s">
        <v>56</v>
      </c>
      <c r="Z9278" t="s">
        <v>107</v>
      </c>
      <c r="AA9278" t="s">
        <v>44</v>
      </c>
      <c r="AB9278" t="s">
        <v>44</v>
      </c>
    </row>
    <row r="9279" spans="1:28" x14ac:dyDescent="0.25">
      <c r="A9279" t="s">
        <v>14326</v>
      </c>
      <c r="B9279" s="1">
        <v>46040</v>
      </c>
      <c r="C9279" t="s">
        <v>2692</v>
      </c>
      <c r="D9279" t="s">
        <v>2693</v>
      </c>
      <c r="E9279">
        <v>53</v>
      </c>
      <c r="F9279" t="s">
        <v>48</v>
      </c>
      <c r="G9279" t="s">
        <v>176</v>
      </c>
      <c r="H9279" t="s">
        <v>177</v>
      </c>
      <c r="I9279" t="s">
        <v>34</v>
      </c>
      <c r="J9279" t="s">
        <v>35</v>
      </c>
      <c r="K9279">
        <v>2</v>
      </c>
      <c r="L9279" s="2">
        <v>6500</v>
      </c>
      <c r="M9279">
        <v>10</v>
      </c>
      <c r="N9279" s="2">
        <v>13000</v>
      </c>
      <c r="O9279" s="2">
        <v>1300</v>
      </c>
      <c r="P9279" s="2">
        <v>11700</v>
      </c>
      <c r="Q9279" s="2">
        <v>7516.44</v>
      </c>
      <c r="R9279" s="2">
        <v>4183.5600000000004</v>
      </c>
      <c r="S9279" t="s">
        <v>36</v>
      </c>
      <c r="T9279" t="s">
        <v>114</v>
      </c>
      <c r="U9279" t="s">
        <v>115</v>
      </c>
      <c r="V9279" t="s">
        <v>39</v>
      </c>
      <c r="W9279" t="s">
        <v>40</v>
      </c>
      <c r="X9279" t="s">
        <v>41</v>
      </c>
      <c r="Y9279" t="s">
        <v>42</v>
      </c>
      <c r="Z9279" t="s">
        <v>43</v>
      </c>
      <c r="AA9279" t="s">
        <v>44</v>
      </c>
      <c r="AB9279" t="s">
        <v>44</v>
      </c>
    </row>
    <row r="9280" spans="1:28" x14ac:dyDescent="0.25">
      <c r="A9280" t="s">
        <v>14327</v>
      </c>
      <c r="B9280" s="1">
        <v>46040</v>
      </c>
      <c r="C9280" t="s">
        <v>6865</v>
      </c>
      <c r="D9280" t="s">
        <v>6866</v>
      </c>
      <c r="E9280">
        <v>36</v>
      </c>
      <c r="F9280" t="s">
        <v>31</v>
      </c>
      <c r="G9280" t="s">
        <v>176</v>
      </c>
      <c r="H9280" t="s">
        <v>177</v>
      </c>
      <c r="I9280" t="s">
        <v>34</v>
      </c>
      <c r="J9280" t="s">
        <v>35</v>
      </c>
      <c r="K9280">
        <v>1</v>
      </c>
      <c r="L9280" s="2">
        <v>6500</v>
      </c>
      <c r="M9280">
        <v>10</v>
      </c>
      <c r="N9280" s="2">
        <v>6500</v>
      </c>
      <c r="O9280" s="2">
        <v>650</v>
      </c>
      <c r="P9280" s="2">
        <v>5850</v>
      </c>
      <c r="Q9280" s="2">
        <v>3946.58</v>
      </c>
      <c r="R9280" s="2">
        <v>1903.42</v>
      </c>
      <c r="S9280" t="s">
        <v>53</v>
      </c>
      <c r="T9280" t="s">
        <v>54</v>
      </c>
      <c r="U9280" t="s">
        <v>55</v>
      </c>
      <c r="V9280" t="s">
        <v>39</v>
      </c>
      <c r="W9280" t="s">
        <v>83</v>
      </c>
      <c r="X9280" t="s">
        <v>41</v>
      </c>
      <c r="Y9280" t="s">
        <v>56</v>
      </c>
      <c r="Z9280" t="s">
        <v>43</v>
      </c>
      <c r="AA9280" t="s">
        <v>68</v>
      </c>
      <c r="AB9280" t="s">
        <v>44</v>
      </c>
    </row>
    <row r="9281" spans="1:28" x14ac:dyDescent="0.25">
      <c r="A9281" t="s">
        <v>14328</v>
      </c>
      <c r="B9281" s="1">
        <v>46040</v>
      </c>
      <c r="C9281" t="s">
        <v>12069</v>
      </c>
      <c r="D9281" t="s">
        <v>12070</v>
      </c>
      <c r="E9281">
        <v>51</v>
      </c>
      <c r="F9281" t="s">
        <v>48</v>
      </c>
      <c r="G9281" t="s">
        <v>72</v>
      </c>
      <c r="H9281" t="s">
        <v>73</v>
      </c>
      <c r="I9281" t="s">
        <v>74</v>
      </c>
      <c r="J9281" t="s">
        <v>75</v>
      </c>
      <c r="K9281">
        <v>1</v>
      </c>
      <c r="L9281" s="2">
        <v>2200</v>
      </c>
      <c r="M9281">
        <v>0</v>
      </c>
      <c r="N9281" s="2">
        <v>2200</v>
      </c>
      <c r="O9281" s="2">
        <v>0</v>
      </c>
      <c r="P9281" s="2">
        <v>2200</v>
      </c>
      <c r="Q9281" s="2">
        <v>1482.86</v>
      </c>
      <c r="R9281" s="2">
        <v>717.14</v>
      </c>
      <c r="S9281" t="s">
        <v>53</v>
      </c>
      <c r="T9281" t="s">
        <v>105</v>
      </c>
      <c r="U9281" t="s">
        <v>106</v>
      </c>
      <c r="V9281" t="s">
        <v>39</v>
      </c>
      <c r="W9281" t="s">
        <v>40</v>
      </c>
      <c r="X9281" t="s">
        <v>67</v>
      </c>
      <c r="Y9281" t="s">
        <v>56</v>
      </c>
      <c r="Z9281" t="s">
        <v>43</v>
      </c>
      <c r="AA9281" t="s">
        <v>44</v>
      </c>
      <c r="AB9281" t="s">
        <v>44</v>
      </c>
    </row>
    <row r="9282" spans="1:28" x14ac:dyDescent="0.25">
      <c r="A9282" t="s">
        <v>14329</v>
      </c>
      <c r="B9282" s="1">
        <v>46040</v>
      </c>
      <c r="C9282" t="s">
        <v>3540</v>
      </c>
      <c r="D9282" t="s">
        <v>3541</v>
      </c>
      <c r="E9282">
        <v>31</v>
      </c>
      <c r="F9282" t="s">
        <v>48</v>
      </c>
      <c r="G9282" t="s">
        <v>148</v>
      </c>
      <c r="H9282" t="s">
        <v>149</v>
      </c>
      <c r="I9282" t="s">
        <v>74</v>
      </c>
      <c r="J9282" t="s">
        <v>130</v>
      </c>
      <c r="K9282">
        <v>1</v>
      </c>
      <c r="L9282" s="2">
        <v>3500</v>
      </c>
      <c r="M9282">
        <v>15</v>
      </c>
      <c r="N9282" s="2">
        <v>3500</v>
      </c>
      <c r="O9282" s="2">
        <v>525</v>
      </c>
      <c r="P9282" s="2">
        <v>2975</v>
      </c>
      <c r="Q9282" s="2">
        <v>1857.38</v>
      </c>
      <c r="R9282" s="2">
        <v>1117.6199999999999</v>
      </c>
      <c r="S9282" t="s">
        <v>53</v>
      </c>
      <c r="T9282" t="s">
        <v>263</v>
      </c>
      <c r="U9282" t="s">
        <v>91</v>
      </c>
      <c r="V9282" t="s">
        <v>39</v>
      </c>
      <c r="W9282" t="s">
        <v>66</v>
      </c>
      <c r="X9282" t="s">
        <v>41</v>
      </c>
      <c r="Y9282" t="s">
        <v>56</v>
      </c>
      <c r="Z9282" t="s">
        <v>508</v>
      </c>
      <c r="AA9282" t="s">
        <v>44</v>
      </c>
      <c r="AB9282" t="s">
        <v>44</v>
      </c>
    </row>
    <row r="9283" spans="1:28" x14ac:dyDescent="0.25">
      <c r="A9283" t="s">
        <v>14330</v>
      </c>
      <c r="B9283" s="1">
        <v>46040</v>
      </c>
      <c r="C9283" t="s">
        <v>5620</v>
      </c>
      <c r="D9283" t="s">
        <v>5621</v>
      </c>
      <c r="E9283">
        <v>23</v>
      </c>
      <c r="F9283" t="s">
        <v>111</v>
      </c>
      <c r="G9283" t="s">
        <v>112</v>
      </c>
      <c r="H9283" t="s">
        <v>113</v>
      </c>
      <c r="I9283" t="s">
        <v>103</v>
      </c>
      <c r="J9283" t="s">
        <v>104</v>
      </c>
      <c r="K9283">
        <v>2</v>
      </c>
      <c r="L9283" s="2">
        <v>650</v>
      </c>
      <c r="M9283">
        <v>5</v>
      </c>
      <c r="N9283" s="2">
        <v>1300</v>
      </c>
      <c r="O9283" s="2">
        <v>65</v>
      </c>
      <c r="P9283" s="2">
        <v>1235</v>
      </c>
      <c r="Q9283" s="2">
        <v>875.95</v>
      </c>
      <c r="R9283" s="2">
        <v>359.05</v>
      </c>
      <c r="S9283" t="s">
        <v>36</v>
      </c>
      <c r="T9283" t="s">
        <v>163</v>
      </c>
      <c r="U9283" t="s">
        <v>164</v>
      </c>
      <c r="V9283" t="s">
        <v>39</v>
      </c>
      <c r="W9283" t="s">
        <v>66</v>
      </c>
      <c r="X9283" t="s">
        <v>97</v>
      </c>
      <c r="Y9283" t="s">
        <v>56</v>
      </c>
      <c r="Z9283" t="s">
        <v>43</v>
      </c>
      <c r="AA9283" t="s">
        <v>44</v>
      </c>
      <c r="AB9283" t="s">
        <v>44</v>
      </c>
    </row>
    <row r="9284" spans="1:28" x14ac:dyDescent="0.25">
      <c r="A9284" t="s">
        <v>14331</v>
      </c>
      <c r="B9284" s="1">
        <v>46040</v>
      </c>
      <c r="C9284" t="s">
        <v>7643</v>
      </c>
      <c r="D9284" t="s">
        <v>7644</v>
      </c>
      <c r="E9284">
        <v>22</v>
      </c>
      <c r="F9284" t="s">
        <v>48</v>
      </c>
      <c r="G9284" t="s">
        <v>217</v>
      </c>
      <c r="H9284" t="s">
        <v>218</v>
      </c>
      <c r="I9284" t="s">
        <v>34</v>
      </c>
      <c r="J9284" t="s">
        <v>130</v>
      </c>
      <c r="K9284">
        <v>1</v>
      </c>
      <c r="L9284" s="2">
        <v>28000</v>
      </c>
      <c r="M9284">
        <v>10</v>
      </c>
      <c r="N9284" s="2">
        <v>28000</v>
      </c>
      <c r="O9284" s="2">
        <v>2800</v>
      </c>
      <c r="P9284" s="2">
        <v>25200</v>
      </c>
      <c r="Q9284" s="2">
        <v>16688.400000000001</v>
      </c>
      <c r="R9284" s="2">
        <v>8511.6</v>
      </c>
      <c r="S9284" t="s">
        <v>53</v>
      </c>
      <c r="T9284" t="s">
        <v>54</v>
      </c>
      <c r="U9284" t="s">
        <v>55</v>
      </c>
      <c r="V9284" t="s">
        <v>39</v>
      </c>
      <c r="W9284" t="s">
        <v>40</v>
      </c>
      <c r="X9284" t="s">
        <v>41</v>
      </c>
      <c r="Y9284" t="s">
        <v>56</v>
      </c>
      <c r="Z9284" t="s">
        <v>43</v>
      </c>
      <c r="AA9284" t="s">
        <v>44</v>
      </c>
      <c r="AB9284" t="s">
        <v>44</v>
      </c>
    </row>
    <row r="9285" spans="1:28" x14ac:dyDescent="0.25">
      <c r="A9285" t="s">
        <v>14332</v>
      </c>
      <c r="B9285" s="1">
        <v>46041</v>
      </c>
      <c r="C9285" t="s">
        <v>4564</v>
      </c>
      <c r="D9285" t="s">
        <v>4565</v>
      </c>
      <c r="E9285">
        <v>24</v>
      </c>
      <c r="F9285" t="s">
        <v>31</v>
      </c>
      <c r="G9285" t="s">
        <v>207</v>
      </c>
      <c r="H9285" t="s">
        <v>208</v>
      </c>
      <c r="I9285" t="s">
        <v>34</v>
      </c>
      <c r="J9285" t="s">
        <v>143</v>
      </c>
      <c r="K9285">
        <v>1</v>
      </c>
      <c r="L9285" s="2">
        <v>18000</v>
      </c>
      <c r="M9285">
        <v>20</v>
      </c>
      <c r="N9285" s="2">
        <v>18000</v>
      </c>
      <c r="O9285" s="2">
        <v>3600</v>
      </c>
      <c r="P9285" s="2">
        <v>14400</v>
      </c>
      <c r="Q9285" s="2">
        <v>11383.12</v>
      </c>
      <c r="R9285" s="2">
        <v>3016.88</v>
      </c>
      <c r="S9285" t="s">
        <v>53</v>
      </c>
      <c r="T9285" t="s">
        <v>290</v>
      </c>
      <c r="U9285" t="s">
        <v>291</v>
      </c>
      <c r="V9285" t="s">
        <v>39</v>
      </c>
      <c r="W9285" t="s">
        <v>92</v>
      </c>
      <c r="X9285" t="s">
        <v>41</v>
      </c>
      <c r="Y9285" t="s">
        <v>56</v>
      </c>
      <c r="Z9285" t="s">
        <v>223</v>
      </c>
      <c r="AA9285" t="s">
        <v>44</v>
      </c>
      <c r="AB9285" t="s">
        <v>44</v>
      </c>
    </row>
    <row r="9286" spans="1:28" x14ac:dyDescent="0.25">
      <c r="A9286" t="s">
        <v>14333</v>
      </c>
      <c r="B9286" s="1">
        <v>46041</v>
      </c>
      <c r="C9286" t="s">
        <v>7830</v>
      </c>
      <c r="D9286" t="s">
        <v>7831</v>
      </c>
      <c r="E9286">
        <v>55</v>
      </c>
      <c r="F9286" t="s">
        <v>111</v>
      </c>
      <c r="G9286" t="s">
        <v>134</v>
      </c>
      <c r="H9286" t="s">
        <v>135</v>
      </c>
      <c r="I9286" t="s">
        <v>62</v>
      </c>
      <c r="J9286" t="s">
        <v>130</v>
      </c>
      <c r="K9286">
        <v>2</v>
      </c>
      <c r="L9286" s="2">
        <v>8500</v>
      </c>
      <c r="M9286">
        <v>10</v>
      </c>
      <c r="N9286" s="2">
        <v>17000</v>
      </c>
      <c r="O9286" s="2">
        <v>1700</v>
      </c>
      <c r="P9286" s="2">
        <v>15300</v>
      </c>
      <c r="Q9286" s="2">
        <v>11824.2</v>
      </c>
      <c r="R9286" s="2">
        <v>3475.8</v>
      </c>
      <c r="S9286" t="s">
        <v>36</v>
      </c>
      <c r="T9286" t="s">
        <v>136</v>
      </c>
      <c r="U9286" t="s">
        <v>38</v>
      </c>
      <c r="V9286" t="s">
        <v>39</v>
      </c>
      <c r="W9286" t="s">
        <v>66</v>
      </c>
      <c r="X9286" t="s">
        <v>97</v>
      </c>
      <c r="Y9286" t="s">
        <v>56</v>
      </c>
      <c r="Z9286" t="s">
        <v>43</v>
      </c>
      <c r="AA9286" t="s">
        <v>44</v>
      </c>
      <c r="AB9286" t="s">
        <v>44</v>
      </c>
    </row>
    <row r="9287" spans="1:28" x14ac:dyDescent="0.25">
      <c r="A9287" t="s">
        <v>14334</v>
      </c>
      <c r="B9287" s="1">
        <v>46041</v>
      </c>
      <c r="C9287" t="s">
        <v>1899</v>
      </c>
      <c r="D9287" t="s">
        <v>1900</v>
      </c>
      <c r="E9287">
        <v>46</v>
      </c>
      <c r="F9287" t="s">
        <v>48</v>
      </c>
      <c r="G9287" t="s">
        <v>273</v>
      </c>
      <c r="H9287" t="s">
        <v>274</v>
      </c>
      <c r="I9287" t="s">
        <v>51</v>
      </c>
      <c r="J9287" t="s">
        <v>52</v>
      </c>
      <c r="K9287">
        <v>3</v>
      </c>
      <c r="L9287" s="2">
        <v>250</v>
      </c>
      <c r="M9287">
        <v>15</v>
      </c>
      <c r="N9287" s="2">
        <v>750</v>
      </c>
      <c r="O9287" s="2">
        <v>112.5</v>
      </c>
      <c r="P9287" s="2">
        <v>637.5</v>
      </c>
      <c r="Q9287" s="2">
        <v>382.75</v>
      </c>
      <c r="R9287" s="2">
        <v>254.75</v>
      </c>
      <c r="S9287" t="s">
        <v>36</v>
      </c>
      <c r="T9287" t="s">
        <v>96</v>
      </c>
      <c r="U9287" t="s">
        <v>96</v>
      </c>
      <c r="V9287" t="s">
        <v>39</v>
      </c>
      <c r="W9287" t="s">
        <v>137</v>
      </c>
      <c r="X9287" t="s">
        <v>97</v>
      </c>
      <c r="Y9287" t="s">
        <v>56</v>
      </c>
      <c r="Z9287" t="s">
        <v>43</v>
      </c>
      <c r="AA9287" t="s">
        <v>44</v>
      </c>
      <c r="AB9287" t="s">
        <v>44</v>
      </c>
    </row>
    <row r="9288" spans="1:28" x14ac:dyDescent="0.25">
      <c r="A9288" t="s">
        <v>14335</v>
      </c>
      <c r="B9288" s="1">
        <v>46041</v>
      </c>
      <c r="C9288" t="s">
        <v>986</v>
      </c>
      <c r="D9288" t="s">
        <v>987</v>
      </c>
      <c r="E9288">
        <v>32</v>
      </c>
      <c r="F9288" t="s">
        <v>48</v>
      </c>
      <c r="G9288" t="s">
        <v>141</v>
      </c>
      <c r="H9288" t="s">
        <v>142</v>
      </c>
      <c r="I9288" t="s">
        <v>74</v>
      </c>
      <c r="J9288" t="s">
        <v>143</v>
      </c>
      <c r="K9288">
        <v>1</v>
      </c>
      <c r="L9288" s="2">
        <v>900</v>
      </c>
      <c r="M9288">
        <v>5</v>
      </c>
      <c r="N9288" s="2">
        <v>900</v>
      </c>
      <c r="O9288" s="2">
        <v>45</v>
      </c>
      <c r="P9288" s="2">
        <v>855</v>
      </c>
      <c r="Q9288" s="2">
        <v>580.20000000000005</v>
      </c>
      <c r="R9288" s="2">
        <v>274.8</v>
      </c>
      <c r="S9288" t="s">
        <v>53</v>
      </c>
      <c r="T9288" t="s">
        <v>105</v>
      </c>
      <c r="U9288" t="s">
        <v>106</v>
      </c>
      <c r="V9288" t="s">
        <v>39</v>
      </c>
      <c r="W9288" t="s">
        <v>124</v>
      </c>
      <c r="X9288" t="s">
        <v>41</v>
      </c>
      <c r="Y9288" t="s">
        <v>56</v>
      </c>
      <c r="Z9288" t="s">
        <v>223</v>
      </c>
      <c r="AA9288" t="s">
        <v>44</v>
      </c>
      <c r="AB9288" t="s">
        <v>44</v>
      </c>
    </row>
    <row r="9289" spans="1:28" x14ac:dyDescent="0.25">
      <c r="A9289" t="s">
        <v>14336</v>
      </c>
      <c r="B9289" s="1">
        <v>46041</v>
      </c>
      <c r="C9289" t="s">
        <v>3274</v>
      </c>
      <c r="D9289" t="s">
        <v>3275</v>
      </c>
      <c r="E9289">
        <v>34</v>
      </c>
      <c r="F9289" t="s">
        <v>31</v>
      </c>
      <c r="G9289" t="s">
        <v>238</v>
      </c>
      <c r="H9289" t="s">
        <v>239</v>
      </c>
      <c r="I9289" t="s">
        <v>62</v>
      </c>
      <c r="J9289" t="s">
        <v>63</v>
      </c>
      <c r="K9289">
        <v>1</v>
      </c>
      <c r="L9289" s="2">
        <v>6500</v>
      </c>
      <c r="M9289">
        <v>5</v>
      </c>
      <c r="N9289" s="2">
        <v>6500</v>
      </c>
      <c r="O9289" s="2">
        <v>325</v>
      </c>
      <c r="P9289" s="2">
        <v>6175</v>
      </c>
      <c r="Q9289" s="2">
        <v>4922.88</v>
      </c>
      <c r="R9289" s="2">
        <v>1252.1199999999999</v>
      </c>
      <c r="S9289" t="s">
        <v>53</v>
      </c>
      <c r="T9289" t="s">
        <v>90</v>
      </c>
      <c r="U9289" t="s">
        <v>91</v>
      </c>
      <c r="V9289" t="s">
        <v>39</v>
      </c>
      <c r="W9289" t="s">
        <v>92</v>
      </c>
      <c r="X9289" t="s">
        <v>41</v>
      </c>
      <c r="Y9289" t="s">
        <v>56</v>
      </c>
      <c r="Z9289" t="s">
        <v>107</v>
      </c>
      <c r="AA9289" t="s">
        <v>44</v>
      </c>
      <c r="AB9289" t="s">
        <v>44</v>
      </c>
    </row>
    <row r="9290" spans="1:28" x14ac:dyDescent="0.25">
      <c r="A9290" t="s">
        <v>14337</v>
      </c>
      <c r="B9290" s="1">
        <v>46041</v>
      </c>
      <c r="C9290" t="s">
        <v>5695</v>
      </c>
      <c r="D9290" t="s">
        <v>5696</v>
      </c>
      <c r="E9290">
        <v>27</v>
      </c>
      <c r="F9290" t="s">
        <v>111</v>
      </c>
      <c r="G9290" t="s">
        <v>318</v>
      </c>
      <c r="H9290" t="s">
        <v>319</v>
      </c>
      <c r="I9290" t="s">
        <v>34</v>
      </c>
      <c r="J9290" t="s">
        <v>190</v>
      </c>
      <c r="K9290">
        <v>1</v>
      </c>
      <c r="L9290" s="2">
        <v>2500</v>
      </c>
      <c r="M9290">
        <v>20</v>
      </c>
      <c r="N9290" s="2">
        <v>2500</v>
      </c>
      <c r="O9290" s="2">
        <v>500</v>
      </c>
      <c r="P9290" s="2">
        <v>2000</v>
      </c>
      <c r="Q9290" s="2">
        <v>1207.49</v>
      </c>
      <c r="R9290" s="2">
        <v>792.51</v>
      </c>
      <c r="S9290" t="s">
        <v>53</v>
      </c>
      <c r="T9290" t="s">
        <v>122</v>
      </c>
      <c r="U9290" t="s">
        <v>123</v>
      </c>
      <c r="V9290" t="s">
        <v>39</v>
      </c>
      <c r="W9290" t="s">
        <v>40</v>
      </c>
      <c r="X9290" t="s">
        <v>41</v>
      </c>
      <c r="Y9290" t="s">
        <v>56</v>
      </c>
      <c r="Z9290" t="s">
        <v>43</v>
      </c>
      <c r="AA9290" t="s">
        <v>44</v>
      </c>
      <c r="AB9290" t="s">
        <v>44</v>
      </c>
    </row>
    <row r="9291" spans="1:28" x14ac:dyDescent="0.25">
      <c r="A9291" t="s">
        <v>14338</v>
      </c>
      <c r="B9291" s="1">
        <v>46041</v>
      </c>
      <c r="C9291" t="s">
        <v>9046</v>
      </c>
      <c r="D9291" t="s">
        <v>9047</v>
      </c>
      <c r="E9291">
        <v>49</v>
      </c>
      <c r="F9291" t="s">
        <v>48</v>
      </c>
      <c r="G9291" t="s">
        <v>158</v>
      </c>
      <c r="H9291" t="s">
        <v>159</v>
      </c>
      <c r="I9291" t="s">
        <v>51</v>
      </c>
      <c r="J9291" t="s">
        <v>52</v>
      </c>
      <c r="K9291">
        <v>2</v>
      </c>
      <c r="L9291" s="2">
        <v>650</v>
      </c>
      <c r="M9291">
        <v>15</v>
      </c>
      <c r="N9291" s="2">
        <v>1300</v>
      </c>
      <c r="O9291" s="2">
        <v>195</v>
      </c>
      <c r="P9291" s="2">
        <v>1105</v>
      </c>
      <c r="Q9291" s="2">
        <v>899.92</v>
      </c>
      <c r="R9291" s="2">
        <v>205.08</v>
      </c>
      <c r="S9291" t="s">
        <v>53</v>
      </c>
      <c r="T9291" t="s">
        <v>578</v>
      </c>
      <c r="U9291" t="s">
        <v>579</v>
      </c>
      <c r="V9291" t="s">
        <v>39</v>
      </c>
      <c r="W9291" t="s">
        <v>92</v>
      </c>
      <c r="X9291" t="s">
        <v>97</v>
      </c>
      <c r="Y9291" t="s">
        <v>56</v>
      </c>
      <c r="Z9291" t="s">
        <v>508</v>
      </c>
      <c r="AA9291" t="s">
        <v>44</v>
      </c>
      <c r="AB9291" t="s">
        <v>44</v>
      </c>
    </row>
    <row r="9292" spans="1:28" x14ac:dyDescent="0.25">
      <c r="A9292" t="s">
        <v>14339</v>
      </c>
      <c r="B9292" s="1">
        <v>46041</v>
      </c>
      <c r="C9292" t="s">
        <v>10909</v>
      </c>
      <c r="D9292" t="s">
        <v>10910</v>
      </c>
      <c r="E9292">
        <v>33</v>
      </c>
      <c r="F9292" t="s">
        <v>48</v>
      </c>
      <c r="G9292" t="s">
        <v>158</v>
      </c>
      <c r="H9292" t="s">
        <v>159</v>
      </c>
      <c r="I9292" t="s">
        <v>51</v>
      </c>
      <c r="J9292" t="s">
        <v>52</v>
      </c>
      <c r="K9292">
        <v>2</v>
      </c>
      <c r="L9292" s="2">
        <v>650</v>
      </c>
      <c r="M9292">
        <v>0</v>
      </c>
      <c r="N9292" s="2">
        <v>1300</v>
      </c>
      <c r="O9292" s="2">
        <v>0</v>
      </c>
      <c r="P9292" s="2">
        <v>1300</v>
      </c>
      <c r="Q9292" s="2">
        <v>845.88</v>
      </c>
      <c r="R9292" s="2">
        <v>454.12</v>
      </c>
      <c r="S9292" t="s">
        <v>64</v>
      </c>
      <c r="T9292" t="s">
        <v>122</v>
      </c>
      <c r="U9292" t="s">
        <v>123</v>
      </c>
      <c r="V9292" t="s">
        <v>39</v>
      </c>
      <c r="W9292" t="s">
        <v>83</v>
      </c>
      <c r="X9292" t="s">
        <v>41</v>
      </c>
      <c r="Y9292" t="s">
        <v>42</v>
      </c>
      <c r="Z9292" t="s">
        <v>43</v>
      </c>
      <c r="AA9292" t="s">
        <v>44</v>
      </c>
      <c r="AB9292" t="s">
        <v>44</v>
      </c>
    </row>
    <row r="9293" spans="1:28" x14ac:dyDescent="0.25">
      <c r="A9293" t="s">
        <v>14340</v>
      </c>
      <c r="B9293" s="1">
        <v>46041</v>
      </c>
      <c r="C9293" t="s">
        <v>12373</v>
      </c>
      <c r="D9293" t="s">
        <v>12374</v>
      </c>
      <c r="E9293">
        <v>38</v>
      </c>
      <c r="F9293" t="s">
        <v>111</v>
      </c>
      <c r="G9293" t="s">
        <v>128</v>
      </c>
      <c r="H9293" t="s">
        <v>129</v>
      </c>
      <c r="I9293" t="s">
        <v>74</v>
      </c>
      <c r="J9293" t="s">
        <v>130</v>
      </c>
      <c r="K9293">
        <v>1</v>
      </c>
      <c r="L9293" s="2">
        <v>1700</v>
      </c>
      <c r="M9293">
        <v>30</v>
      </c>
      <c r="N9293" s="2">
        <v>1700</v>
      </c>
      <c r="O9293" s="2">
        <v>510</v>
      </c>
      <c r="P9293" s="2">
        <v>1190</v>
      </c>
      <c r="Q9293" s="2">
        <v>867.07</v>
      </c>
      <c r="R9293" s="2">
        <v>322.93</v>
      </c>
      <c r="S9293" t="s">
        <v>64</v>
      </c>
      <c r="T9293" t="s">
        <v>122</v>
      </c>
      <c r="U9293" t="s">
        <v>123</v>
      </c>
      <c r="V9293" t="s">
        <v>39</v>
      </c>
      <c r="W9293" t="s">
        <v>66</v>
      </c>
      <c r="X9293" t="s">
        <v>41</v>
      </c>
      <c r="Y9293" t="s">
        <v>56</v>
      </c>
      <c r="Z9293" t="s">
        <v>223</v>
      </c>
      <c r="AA9293" t="s">
        <v>44</v>
      </c>
      <c r="AB9293" t="s">
        <v>44</v>
      </c>
    </row>
    <row r="9294" spans="1:28" x14ac:dyDescent="0.25">
      <c r="A9294" t="s">
        <v>14341</v>
      </c>
      <c r="B9294" s="1">
        <v>46041</v>
      </c>
      <c r="C9294" t="s">
        <v>8322</v>
      </c>
      <c r="D9294" t="s">
        <v>8323</v>
      </c>
      <c r="E9294">
        <v>52</v>
      </c>
      <c r="F9294" t="s">
        <v>48</v>
      </c>
      <c r="G9294" t="s">
        <v>202</v>
      </c>
      <c r="H9294" t="s">
        <v>203</v>
      </c>
      <c r="I9294" t="s">
        <v>103</v>
      </c>
      <c r="J9294" t="s">
        <v>104</v>
      </c>
      <c r="K9294">
        <v>1</v>
      </c>
      <c r="L9294" s="2">
        <v>550</v>
      </c>
      <c r="M9294">
        <v>15</v>
      </c>
      <c r="N9294" s="2">
        <v>550</v>
      </c>
      <c r="O9294" s="2">
        <v>82.5</v>
      </c>
      <c r="P9294" s="2">
        <v>467.5</v>
      </c>
      <c r="Q9294" s="2">
        <v>320.26</v>
      </c>
      <c r="R9294" s="2">
        <v>147.24</v>
      </c>
      <c r="S9294" t="s">
        <v>53</v>
      </c>
      <c r="T9294" t="s">
        <v>76</v>
      </c>
      <c r="U9294" t="s">
        <v>77</v>
      </c>
      <c r="V9294" t="s">
        <v>39</v>
      </c>
      <c r="W9294" t="s">
        <v>83</v>
      </c>
      <c r="X9294" t="s">
        <v>41</v>
      </c>
      <c r="Y9294" t="s">
        <v>56</v>
      </c>
      <c r="Z9294" t="s">
        <v>223</v>
      </c>
      <c r="AA9294" t="s">
        <v>44</v>
      </c>
      <c r="AB9294" t="s">
        <v>44</v>
      </c>
    </row>
    <row r="9295" spans="1:28" x14ac:dyDescent="0.25">
      <c r="A9295" t="s">
        <v>14342</v>
      </c>
      <c r="B9295" s="1">
        <v>46041</v>
      </c>
      <c r="C9295" t="s">
        <v>220</v>
      </c>
      <c r="D9295" t="s">
        <v>221</v>
      </c>
      <c r="E9295">
        <v>51</v>
      </c>
      <c r="F9295" t="s">
        <v>111</v>
      </c>
      <c r="G9295" t="s">
        <v>366</v>
      </c>
      <c r="H9295" t="s">
        <v>367</v>
      </c>
      <c r="I9295" t="s">
        <v>34</v>
      </c>
      <c r="J9295" t="s">
        <v>130</v>
      </c>
      <c r="K9295">
        <v>5</v>
      </c>
      <c r="L9295" s="2">
        <v>14500</v>
      </c>
      <c r="M9295">
        <v>15</v>
      </c>
      <c r="N9295" s="2">
        <v>72500</v>
      </c>
      <c r="O9295" s="2">
        <v>10875</v>
      </c>
      <c r="P9295" s="2">
        <v>61625</v>
      </c>
      <c r="Q9295" s="2">
        <v>40591.1</v>
      </c>
      <c r="R9295" s="2">
        <v>21033.9</v>
      </c>
      <c r="S9295" t="s">
        <v>53</v>
      </c>
      <c r="T9295" t="s">
        <v>163</v>
      </c>
      <c r="U9295" t="s">
        <v>164</v>
      </c>
      <c r="V9295" t="s">
        <v>39</v>
      </c>
      <c r="W9295" t="s">
        <v>92</v>
      </c>
      <c r="X9295" t="s">
        <v>41</v>
      </c>
      <c r="Y9295" t="s">
        <v>56</v>
      </c>
      <c r="Z9295" t="s">
        <v>43</v>
      </c>
      <c r="AA9295" t="s">
        <v>44</v>
      </c>
      <c r="AB9295" t="s">
        <v>44</v>
      </c>
    </row>
    <row r="9296" spans="1:28" x14ac:dyDescent="0.25">
      <c r="A9296" t="s">
        <v>14343</v>
      </c>
      <c r="B9296" s="1">
        <v>46041</v>
      </c>
      <c r="C9296" t="s">
        <v>1250</v>
      </c>
      <c r="D9296" t="s">
        <v>1251</v>
      </c>
      <c r="E9296">
        <v>54</v>
      </c>
      <c r="F9296" t="s">
        <v>48</v>
      </c>
      <c r="G9296" t="s">
        <v>227</v>
      </c>
      <c r="H9296" t="s">
        <v>228</v>
      </c>
      <c r="I9296" t="s">
        <v>74</v>
      </c>
      <c r="J9296" t="s">
        <v>75</v>
      </c>
      <c r="K9296">
        <v>2</v>
      </c>
      <c r="L9296" s="2">
        <v>1400</v>
      </c>
      <c r="M9296">
        <v>25</v>
      </c>
      <c r="N9296" s="2">
        <v>2800</v>
      </c>
      <c r="O9296" s="2">
        <v>700</v>
      </c>
      <c r="P9296" s="2">
        <v>2100</v>
      </c>
      <c r="Q9296" s="2">
        <v>1285.0899999999999</v>
      </c>
      <c r="R9296" s="2">
        <v>814.91</v>
      </c>
      <c r="S9296" t="s">
        <v>53</v>
      </c>
      <c r="T9296" t="s">
        <v>163</v>
      </c>
      <c r="U9296" t="s">
        <v>164</v>
      </c>
      <c r="V9296" t="s">
        <v>39</v>
      </c>
      <c r="W9296" t="s">
        <v>66</v>
      </c>
      <c r="X9296" t="s">
        <v>97</v>
      </c>
      <c r="Y9296" t="s">
        <v>56</v>
      </c>
      <c r="Z9296" t="s">
        <v>43</v>
      </c>
      <c r="AA9296" t="s">
        <v>44</v>
      </c>
      <c r="AB9296" t="s">
        <v>44</v>
      </c>
    </row>
    <row r="9297" spans="1:28" x14ac:dyDescent="0.25">
      <c r="A9297" t="s">
        <v>14344</v>
      </c>
      <c r="B9297" s="1">
        <v>46041</v>
      </c>
      <c r="C9297" t="s">
        <v>5345</v>
      </c>
      <c r="D9297" t="s">
        <v>5346</v>
      </c>
      <c r="E9297">
        <v>42</v>
      </c>
      <c r="F9297" t="s">
        <v>48</v>
      </c>
      <c r="G9297" t="s">
        <v>32</v>
      </c>
      <c r="H9297" t="s">
        <v>33</v>
      </c>
      <c r="I9297" t="s">
        <v>34</v>
      </c>
      <c r="J9297" t="s">
        <v>35</v>
      </c>
      <c r="K9297">
        <v>2</v>
      </c>
      <c r="L9297" s="2">
        <v>55000</v>
      </c>
      <c r="M9297">
        <v>5</v>
      </c>
      <c r="N9297" s="2">
        <v>110000</v>
      </c>
      <c r="O9297" s="2">
        <v>5500</v>
      </c>
      <c r="P9297" s="2">
        <v>104500</v>
      </c>
      <c r="Q9297" s="2">
        <v>77038.77</v>
      </c>
      <c r="R9297" s="2">
        <v>27461.23</v>
      </c>
      <c r="S9297" t="s">
        <v>53</v>
      </c>
      <c r="T9297" t="s">
        <v>90</v>
      </c>
      <c r="U9297" t="s">
        <v>91</v>
      </c>
      <c r="V9297" t="s">
        <v>39</v>
      </c>
      <c r="W9297" t="s">
        <v>83</v>
      </c>
      <c r="X9297" t="s">
        <v>41</v>
      </c>
      <c r="Y9297" t="s">
        <v>56</v>
      </c>
      <c r="Z9297" t="s">
        <v>43</v>
      </c>
      <c r="AA9297" t="s">
        <v>44</v>
      </c>
      <c r="AB9297" t="s">
        <v>44</v>
      </c>
    </row>
    <row r="9298" spans="1:28" x14ac:dyDescent="0.25">
      <c r="A9298" t="s">
        <v>14345</v>
      </c>
      <c r="B9298" s="1">
        <v>46041</v>
      </c>
      <c r="C9298" t="s">
        <v>3210</v>
      </c>
      <c r="D9298" t="s">
        <v>3211</v>
      </c>
      <c r="E9298">
        <v>55</v>
      </c>
      <c r="F9298" t="s">
        <v>111</v>
      </c>
      <c r="G9298" t="s">
        <v>561</v>
      </c>
      <c r="H9298" t="s">
        <v>562</v>
      </c>
      <c r="I9298" t="s">
        <v>34</v>
      </c>
      <c r="J9298" t="s">
        <v>143</v>
      </c>
      <c r="K9298">
        <v>1</v>
      </c>
      <c r="L9298" s="2">
        <v>900</v>
      </c>
      <c r="M9298">
        <v>10</v>
      </c>
      <c r="N9298" s="2">
        <v>900</v>
      </c>
      <c r="O9298" s="2">
        <v>90</v>
      </c>
      <c r="P9298" s="2">
        <v>810</v>
      </c>
      <c r="Q9298" s="2">
        <v>574.99</v>
      </c>
      <c r="R9298" s="2">
        <v>235.01</v>
      </c>
      <c r="S9298" t="s">
        <v>53</v>
      </c>
      <c r="T9298" t="s">
        <v>407</v>
      </c>
      <c r="U9298" t="s">
        <v>408</v>
      </c>
      <c r="V9298" t="s">
        <v>39</v>
      </c>
      <c r="W9298" t="s">
        <v>124</v>
      </c>
      <c r="X9298" t="s">
        <v>41</v>
      </c>
      <c r="Y9298" t="s">
        <v>56</v>
      </c>
      <c r="Z9298" t="s">
        <v>223</v>
      </c>
      <c r="AA9298" t="s">
        <v>44</v>
      </c>
      <c r="AB9298" t="s">
        <v>44</v>
      </c>
    </row>
    <row r="9299" spans="1:28" x14ac:dyDescent="0.25">
      <c r="A9299" t="s">
        <v>14346</v>
      </c>
      <c r="B9299" s="1">
        <v>46041</v>
      </c>
      <c r="C9299" t="s">
        <v>6121</v>
      </c>
      <c r="D9299" t="s">
        <v>6122</v>
      </c>
      <c r="E9299">
        <v>18</v>
      </c>
      <c r="F9299" t="s">
        <v>31</v>
      </c>
      <c r="G9299" t="s">
        <v>238</v>
      </c>
      <c r="H9299" t="s">
        <v>239</v>
      </c>
      <c r="I9299" t="s">
        <v>62</v>
      </c>
      <c r="J9299" t="s">
        <v>63</v>
      </c>
      <c r="K9299">
        <v>1</v>
      </c>
      <c r="L9299" s="2">
        <v>6500</v>
      </c>
      <c r="M9299">
        <v>0</v>
      </c>
      <c r="N9299" s="2">
        <v>6500</v>
      </c>
      <c r="O9299" s="2">
        <v>0</v>
      </c>
      <c r="P9299" s="2">
        <v>6500</v>
      </c>
      <c r="Q9299" s="2">
        <v>3791.67</v>
      </c>
      <c r="R9299" s="2">
        <v>2708.33</v>
      </c>
      <c r="S9299" t="s">
        <v>53</v>
      </c>
      <c r="T9299" t="s">
        <v>178</v>
      </c>
      <c r="U9299" t="s">
        <v>154</v>
      </c>
      <c r="V9299" t="s">
        <v>39</v>
      </c>
      <c r="W9299" t="s">
        <v>137</v>
      </c>
      <c r="X9299" t="s">
        <v>41</v>
      </c>
      <c r="Y9299" t="s">
        <v>42</v>
      </c>
      <c r="Z9299" t="s">
        <v>107</v>
      </c>
      <c r="AA9299" t="s">
        <v>44</v>
      </c>
      <c r="AB9299" t="s">
        <v>44</v>
      </c>
    </row>
    <row r="9300" spans="1:28" x14ac:dyDescent="0.25">
      <c r="A9300" t="s">
        <v>14347</v>
      </c>
      <c r="B9300" s="1">
        <v>46041</v>
      </c>
      <c r="C9300" t="s">
        <v>641</v>
      </c>
      <c r="D9300" t="s">
        <v>642</v>
      </c>
      <c r="E9300">
        <v>60</v>
      </c>
      <c r="F9300" t="s">
        <v>31</v>
      </c>
      <c r="G9300" t="s">
        <v>72</v>
      </c>
      <c r="H9300" t="s">
        <v>73</v>
      </c>
      <c r="I9300" t="s">
        <v>74</v>
      </c>
      <c r="J9300" t="s">
        <v>75</v>
      </c>
      <c r="K9300">
        <v>1</v>
      </c>
      <c r="L9300" s="2">
        <v>2200</v>
      </c>
      <c r="M9300">
        <v>25</v>
      </c>
      <c r="N9300" s="2">
        <v>2200</v>
      </c>
      <c r="O9300" s="2">
        <v>550</v>
      </c>
      <c r="P9300" s="2">
        <v>1650</v>
      </c>
      <c r="Q9300" s="2">
        <v>1246.72</v>
      </c>
      <c r="R9300" s="2">
        <v>403.28</v>
      </c>
      <c r="S9300" t="s">
        <v>53</v>
      </c>
      <c r="T9300" t="s">
        <v>275</v>
      </c>
      <c r="U9300" t="s">
        <v>123</v>
      </c>
      <c r="V9300" t="s">
        <v>39</v>
      </c>
      <c r="W9300" t="s">
        <v>124</v>
      </c>
      <c r="X9300" t="s">
        <v>97</v>
      </c>
      <c r="Y9300" t="s">
        <v>42</v>
      </c>
      <c r="Z9300" t="s">
        <v>43</v>
      </c>
      <c r="AA9300" t="s">
        <v>44</v>
      </c>
      <c r="AB9300" t="s">
        <v>44</v>
      </c>
    </row>
    <row r="9301" spans="1:28" x14ac:dyDescent="0.25">
      <c r="A9301" t="s">
        <v>14348</v>
      </c>
      <c r="B9301" s="1">
        <v>46041</v>
      </c>
      <c r="C9301" t="s">
        <v>8774</v>
      </c>
      <c r="D9301" t="s">
        <v>8775</v>
      </c>
      <c r="E9301">
        <v>26</v>
      </c>
      <c r="F9301" t="s">
        <v>48</v>
      </c>
      <c r="G9301" t="s">
        <v>158</v>
      </c>
      <c r="H9301" t="s">
        <v>159</v>
      </c>
      <c r="I9301" t="s">
        <v>51</v>
      </c>
      <c r="J9301" t="s">
        <v>52</v>
      </c>
      <c r="K9301">
        <v>1</v>
      </c>
      <c r="L9301" s="2">
        <v>650</v>
      </c>
      <c r="M9301">
        <v>30</v>
      </c>
      <c r="N9301" s="2">
        <v>650</v>
      </c>
      <c r="O9301" s="2">
        <v>195</v>
      </c>
      <c r="P9301" s="2">
        <v>455</v>
      </c>
      <c r="Q9301" s="2">
        <v>285.45</v>
      </c>
      <c r="R9301" s="2">
        <v>169.55</v>
      </c>
      <c r="S9301" t="s">
        <v>53</v>
      </c>
      <c r="T9301" t="s">
        <v>76</v>
      </c>
      <c r="U9301" t="s">
        <v>77</v>
      </c>
      <c r="V9301" t="s">
        <v>39</v>
      </c>
      <c r="W9301" t="s">
        <v>124</v>
      </c>
      <c r="X9301" t="s">
        <v>97</v>
      </c>
      <c r="Y9301" t="s">
        <v>56</v>
      </c>
      <c r="Z9301" t="s">
        <v>43</v>
      </c>
      <c r="AA9301" t="s">
        <v>44</v>
      </c>
      <c r="AB9301" t="s">
        <v>68</v>
      </c>
    </row>
    <row r="9302" spans="1:28" x14ac:dyDescent="0.25">
      <c r="A9302" t="s">
        <v>14349</v>
      </c>
      <c r="B9302" s="1">
        <v>46042</v>
      </c>
      <c r="C9302" t="s">
        <v>641</v>
      </c>
      <c r="D9302" t="s">
        <v>642</v>
      </c>
      <c r="E9302">
        <v>38</v>
      </c>
      <c r="F9302" t="s">
        <v>31</v>
      </c>
      <c r="G9302" t="s">
        <v>88</v>
      </c>
      <c r="H9302" t="s">
        <v>89</v>
      </c>
      <c r="I9302" t="s">
        <v>62</v>
      </c>
      <c r="J9302" t="s">
        <v>63</v>
      </c>
      <c r="K9302">
        <v>2</v>
      </c>
      <c r="L9302" s="2">
        <v>4200</v>
      </c>
      <c r="M9302">
        <v>5</v>
      </c>
      <c r="N9302" s="2">
        <v>8400</v>
      </c>
      <c r="O9302" s="2">
        <v>420</v>
      </c>
      <c r="P9302" s="2">
        <v>7980</v>
      </c>
      <c r="Q9302" s="2">
        <v>4531.46</v>
      </c>
      <c r="R9302" s="2">
        <v>3448.54</v>
      </c>
      <c r="S9302" t="s">
        <v>53</v>
      </c>
      <c r="T9302" t="s">
        <v>54</v>
      </c>
      <c r="U9302" t="s">
        <v>55</v>
      </c>
      <c r="V9302" t="s">
        <v>39</v>
      </c>
      <c r="W9302" t="s">
        <v>137</v>
      </c>
      <c r="X9302" t="s">
        <v>67</v>
      </c>
      <c r="Y9302" t="s">
        <v>56</v>
      </c>
      <c r="Z9302" t="s">
        <v>43</v>
      </c>
      <c r="AA9302" t="s">
        <v>44</v>
      </c>
      <c r="AB9302" t="s">
        <v>44</v>
      </c>
    </row>
    <row r="9303" spans="1:28" x14ac:dyDescent="0.25">
      <c r="A9303" t="s">
        <v>14350</v>
      </c>
      <c r="B9303" s="1">
        <v>46042</v>
      </c>
      <c r="C9303" t="s">
        <v>3218</v>
      </c>
      <c r="D9303" t="s">
        <v>3219</v>
      </c>
      <c r="E9303">
        <v>56</v>
      </c>
      <c r="F9303" t="s">
        <v>48</v>
      </c>
      <c r="G9303" t="s">
        <v>387</v>
      </c>
      <c r="H9303" t="s">
        <v>388</v>
      </c>
      <c r="I9303" t="s">
        <v>74</v>
      </c>
      <c r="J9303" t="s">
        <v>75</v>
      </c>
      <c r="K9303">
        <v>2</v>
      </c>
      <c r="L9303" s="2">
        <v>3200</v>
      </c>
      <c r="M9303">
        <v>10</v>
      </c>
      <c r="N9303" s="2">
        <v>6400</v>
      </c>
      <c r="O9303" s="2">
        <v>640</v>
      </c>
      <c r="P9303" s="2">
        <v>5760</v>
      </c>
      <c r="Q9303" s="2">
        <v>4307.09</v>
      </c>
      <c r="R9303" s="2">
        <v>1452.91</v>
      </c>
      <c r="S9303" t="s">
        <v>64</v>
      </c>
      <c r="T9303" t="s">
        <v>114</v>
      </c>
      <c r="U9303" t="s">
        <v>115</v>
      </c>
      <c r="V9303" t="s">
        <v>39</v>
      </c>
      <c r="W9303" t="s">
        <v>40</v>
      </c>
      <c r="X9303" t="s">
        <v>41</v>
      </c>
      <c r="Y9303" t="s">
        <v>56</v>
      </c>
      <c r="Z9303" t="s">
        <v>43</v>
      </c>
      <c r="AA9303" t="s">
        <v>44</v>
      </c>
      <c r="AB9303" t="s">
        <v>44</v>
      </c>
    </row>
    <row r="9304" spans="1:28" x14ac:dyDescent="0.25">
      <c r="A9304" t="s">
        <v>14351</v>
      </c>
      <c r="B9304" s="1">
        <v>46042</v>
      </c>
      <c r="C9304" t="s">
        <v>4337</v>
      </c>
      <c r="D9304" t="s">
        <v>4338</v>
      </c>
      <c r="E9304">
        <v>29</v>
      </c>
      <c r="F9304" t="s">
        <v>31</v>
      </c>
      <c r="G9304" t="s">
        <v>158</v>
      </c>
      <c r="H9304" t="s">
        <v>159</v>
      </c>
      <c r="I9304" t="s">
        <v>51</v>
      </c>
      <c r="J9304" t="s">
        <v>52</v>
      </c>
      <c r="K9304">
        <v>2</v>
      </c>
      <c r="L9304" s="2">
        <v>650</v>
      </c>
      <c r="M9304">
        <v>20</v>
      </c>
      <c r="N9304" s="2">
        <v>1300</v>
      </c>
      <c r="O9304" s="2">
        <v>260</v>
      </c>
      <c r="P9304" s="2">
        <v>1040</v>
      </c>
      <c r="Q9304" s="2">
        <v>790.47</v>
      </c>
      <c r="R9304" s="2">
        <v>249.53</v>
      </c>
      <c r="S9304" t="s">
        <v>53</v>
      </c>
      <c r="T9304" t="s">
        <v>407</v>
      </c>
      <c r="U9304" t="s">
        <v>408</v>
      </c>
      <c r="V9304" t="s">
        <v>39</v>
      </c>
      <c r="W9304" t="s">
        <v>83</v>
      </c>
      <c r="X9304" t="s">
        <v>97</v>
      </c>
      <c r="Y9304" t="s">
        <v>42</v>
      </c>
      <c r="Z9304" t="s">
        <v>223</v>
      </c>
      <c r="AA9304" t="s">
        <v>44</v>
      </c>
      <c r="AB9304" t="s">
        <v>44</v>
      </c>
    </row>
    <row r="9305" spans="1:28" x14ac:dyDescent="0.25">
      <c r="A9305" t="s">
        <v>14352</v>
      </c>
      <c r="B9305" s="1">
        <v>46042</v>
      </c>
      <c r="C9305" t="s">
        <v>4145</v>
      </c>
      <c r="D9305" t="s">
        <v>4146</v>
      </c>
      <c r="E9305">
        <v>54</v>
      </c>
      <c r="F9305" t="s">
        <v>111</v>
      </c>
      <c r="G9305" t="s">
        <v>141</v>
      </c>
      <c r="H9305" t="s">
        <v>142</v>
      </c>
      <c r="I9305" t="s">
        <v>74</v>
      </c>
      <c r="J9305" t="s">
        <v>143</v>
      </c>
      <c r="K9305">
        <v>1</v>
      </c>
      <c r="L9305" s="2">
        <v>900</v>
      </c>
      <c r="M9305">
        <v>10</v>
      </c>
      <c r="N9305" s="2">
        <v>900</v>
      </c>
      <c r="O9305" s="2">
        <v>90</v>
      </c>
      <c r="P9305" s="2">
        <v>810</v>
      </c>
      <c r="Q9305" s="2">
        <v>596.84</v>
      </c>
      <c r="R9305" s="2">
        <v>213.16</v>
      </c>
      <c r="S9305" t="s">
        <v>53</v>
      </c>
      <c r="T9305" t="s">
        <v>153</v>
      </c>
      <c r="U9305" t="s">
        <v>154</v>
      </c>
      <c r="V9305" t="s">
        <v>39</v>
      </c>
      <c r="W9305" t="s">
        <v>137</v>
      </c>
      <c r="X9305" t="s">
        <v>67</v>
      </c>
      <c r="Y9305" t="s">
        <v>56</v>
      </c>
      <c r="Z9305" t="s">
        <v>43</v>
      </c>
      <c r="AA9305" t="s">
        <v>68</v>
      </c>
      <c r="AB9305" t="s">
        <v>44</v>
      </c>
    </row>
    <row r="9306" spans="1:28" x14ac:dyDescent="0.25">
      <c r="A9306" t="s">
        <v>14353</v>
      </c>
      <c r="B9306" s="1">
        <v>46042</v>
      </c>
      <c r="C9306" t="s">
        <v>4680</v>
      </c>
      <c r="D9306" t="s">
        <v>4681</v>
      </c>
      <c r="E9306">
        <v>51</v>
      </c>
      <c r="F9306" t="s">
        <v>48</v>
      </c>
      <c r="G9306" t="s">
        <v>188</v>
      </c>
      <c r="H9306" t="s">
        <v>189</v>
      </c>
      <c r="I9306" t="s">
        <v>34</v>
      </c>
      <c r="J9306" t="s">
        <v>190</v>
      </c>
      <c r="K9306">
        <v>1</v>
      </c>
      <c r="L9306" s="2">
        <v>1800</v>
      </c>
      <c r="M9306">
        <v>5</v>
      </c>
      <c r="N9306" s="2">
        <v>1800</v>
      </c>
      <c r="O9306" s="2">
        <v>90</v>
      </c>
      <c r="P9306" s="2">
        <v>1710</v>
      </c>
      <c r="Q9306" s="2">
        <v>1362.55</v>
      </c>
      <c r="R9306" s="2">
        <v>347.45</v>
      </c>
      <c r="S9306" t="s">
        <v>64</v>
      </c>
      <c r="T9306" t="s">
        <v>275</v>
      </c>
      <c r="U9306" t="s">
        <v>123</v>
      </c>
      <c r="V9306" t="s">
        <v>39</v>
      </c>
      <c r="W9306" t="s">
        <v>40</v>
      </c>
      <c r="X9306" t="s">
        <v>97</v>
      </c>
      <c r="Y9306" t="s">
        <v>56</v>
      </c>
      <c r="Z9306" t="s">
        <v>43</v>
      </c>
      <c r="AA9306" t="s">
        <v>44</v>
      </c>
      <c r="AB9306" t="s">
        <v>44</v>
      </c>
    </row>
    <row r="9307" spans="1:28" x14ac:dyDescent="0.25">
      <c r="A9307" t="s">
        <v>14354</v>
      </c>
      <c r="B9307" s="1">
        <v>46042</v>
      </c>
      <c r="C9307" t="s">
        <v>7474</v>
      </c>
      <c r="D9307" t="s">
        <v>7475</v>
      </c>
      <c r="E9307">
        <v>57</v>
      </c>
      <c r="F9307" t="s">
        <v>31</v>
      </c>
      <c r="G9307" t="s">
        <v>72</v>
      </c>
      <c r="H9307" t="s">
        <v>73</v>
      </c>
      <c r="I9307" t="s">
        <v>74</v>
      </c>
      <c r="J9307" t="s">
        <v>75</v>
      </c>
      <c r="K9307">
        <v>1</v>
      </c>
      <c r="L9307" s="2">
        <v>2200</v>
      </c>
      <c r="M9307">
        <v>10</v>
      </c>
      <c r="N9307" s="2">
        <v>2200</v>
      </c>
      <c r="O9307" s="2">
        <v>220</v>
      </c>
      <c r="P9307" s="2">
        <v>1980</v>
      </c>
      <c r="Q9307" s="2">
        <v>1573.86</v>
      </c>
      <c r="R9307" s="2">
        <v>406.14</v>
      </c>
      <c r="S9307" t="s">
        <v>36</v>
      </c>
      <c r="T9307" t="s">
        <v>153</v>
      </c>
      <c r="U9307" t="s">
        <v>154</v>
      </c>
      <c r="V9307" t="s">
        <v>39</v>
      </c>
      <c r="W9307" t="s">
        <v>66</v>
      </c>
      <c r="X9307" t="s">
        <v>97</v>
      </c>
      <c r="Y9307" t="s">
        <v>42</v>
      </c>
      <c r="Z9307" t="s">
        <v>43</v>
      </c>
      <c r="AA9307" t="s">
        <v>44</v>
      </c>
      <c r="AB9307" t="s">
        <v>44</v>
      </c>
    </row>
    <row r="9308" spans="1:28" x14ac:dyDescent="0.25">
      <c r="A9308" t="s">
        <v>14355</v>
      </c>
      <c r="B9308" s="1">
        <v>46042</v>
      </c>
      <c r="C9308" t="s">
        <v>3834</v>
      </c>
      <c r="D9308" t="s">
        <v>3835</v>
      </c>
      <c r="E9308">
        <v>32</v>
      </c>
      <c r="F9308" t="s">
        <v>48</v>
      </c>
      <c r="G9308" t="s">
        <v>81</v>
      </c>
      <c r="H9308" t="s">
        <v>82</v>
      </c>
      <c r="I9308" t="s">
        <v>51</v>
      </c>
      <c r="J9308" t="s">
        <v>52</v>
      </c>
      <c r="K9308">
        <v>1</v>
      </c>
      <c r="L9308" s="2">
        <v>600</v>
      </c>
      <c r="M9308">
        <v>0</v>
      </c>
      <c r="N9308" s="2">
        <v>600</v>
      </c>
      <c r="O9308" s="2">
        <v>0</v>
      </c>
      <c r="P9308" s="2">
        <v>600</v>
      </c>
      <c r="Q9308" s="2">
        <v>419.32</v>
      </c>
      <c r="R9308" s="2">
        <v>180.68</v>
      </c>
      <c r="S9308" t="s">
        <v>53</v>
      </c>
      <c r="T9308" t="s">
        <v>178</v>
      </c>
      <c r="U9308" t="s">
        <v>154</v>
      </c>
      <c r="V9308" t="s">
        <v>39</v>
      </c>
      <c r="W9308" t="s">
        <v>124</v>
      </c>
      <c r="X9308" t="s">
        <v>67</v>
      </c>
      <c r="Y9308" t="s">
        <v>56</v>
      </c>
      <c r="Z9308" t="s">
        <v>223</v>
      </c>
      <c r="AA9308" t="s">
        <v>44</v>
      </c>
      <c r="AB9308" t="s">
        <v>44</v>
      </c>
    </row>
    <row r="9309" spans="1:28" x14ac:dyDescent="0.25">
      <c r="A9309" t="s">
        <v>14356</v>
      </c>
      <c r="B9309" s="1">
        <v>46042</v>
      </c>
      <c r="C9309" t="s">
        <v>3594</v>
      </c>
      <c r="D9309" t="s">
        <v>3595</v>
      </c>
      <c r="E9309">
        <v>51</v>
      </c>
      <c r="F9309" t="s">
        <v>48</v>
      </c>
      <c r="G9309" t="s">
        <v>176</v>
      </c>
      <c r="H9309" t="s">
        <v>177</v>
      </c>
      <c r="I9309" t="s">
        <v>34</v>
      </c>
      <c r="J9309" t="s">
        <v>35</v>
      </c>
      <c r="K9309">
        <v>2</v>
      </c>
      <c r="L9309" s="2">
        <v>6500</v>
      </c>
      <c r="M9309">
        <v>25</v>
      </c>
      <c r="N9309" s="2">
        <v>13000</v>
      </c>
      <c r="O9309" s="2">
        <v>3250</v>
      </c>
      <c r="P9309" s="2">
        <v>9750</v>
      </c>
      <c r="Q9309" s="2">
        <v>6771.59</v>
      </c>
      <c r="R9309" s="2">
        <v>2978.41</v>
      </c>
      <c r="S9309" t="s">
        <v>64</v>
      </c>
      <c r="T9309" t="s">
        <v>275</v>
      </c>
      <c r="U9309" t="s">
        <v>123</v>
      </c>
      <c r="V9309" t="s">
        <v>39</v>
      </c>
      <c r="W9309" t="s">
        <v>124</v>
      </c>
      <c r="X9309" t="s">
        <v>67</v>
      </c>
      <c r="Y9309" t="s">
        <v>56</v>
      </c>
      <c r="Z9309" t="s">
        <v>43</v>
      </c>
      <c r="AA9309" t="s">
        <v>44</v>
      </c>
      <c r="AB9309" t="s">
        <v>44</v>
      </c>
    </row>
    <row r="9310" spans="1:28" x14ac:dyDescent="0.25">
      <c r="A9310" t="s">
        <v>14357</v>
      </c>
      <c r="B9310" s="1">
        <v>46042</v>
      </c>
      <c r="C9310" t="s">
        <v>9165</v>
      </c>
      <c r="D9310" t="s">
        <v>9166</v>
      </c>
      <c r="E9310">
        <v>30</v>
      </c>
      <c r="F9310" t="s">
        <v>48</v>
      </c>
      <c r="G9310" t="s">
        <v>243</v>
      </c>
      <c r="H9310" t="s">
        <v>244</v>
      </c>
      <c r="I9310" t="s">
        <v>103</v>
      </c>
      <c r="J9310" t="s">
        <v>104</v>
      </c>
      <c r="K9310">
        <v>1</v>
      </c>
      <c r="L9310" s="2">
        <v>450</v>
      </c>
      <c r="M9310">
        <v>5</v>
      </c>
      <c r="N9310" s="2">
        <v>450</v>
      </c>
      <c r="O9310" s="2">
        <v>22.5</v>
      </c>
      <c r="P9310" s="2">
        <v>427.5</v>
      </c>
      <c r="Q9310" s="2">
        <v>240.64</v>
      </c>
      <c r="R9310" s="2">
        <v>186.86</v>
      </c>
      <c r="S9310" t="s">
        <v>53</v>
      </c>
      <c r="T9310" t="s">
        <v>114</v>
      </c>
      <c r="U9310" t="s">
        <v>115</v>
      </c>
      <c r="V9310" t="s">
        <v>39</v>
      </c>
      <c r="W9310" t="s">
        <v>137</v>
      </c>
      <c r="X9310" t="s">
        <v>41</v>
      </c>
      <c r="Y9310" t="s">
        <v>56</v>
      </c>
      <c r="Z9310" t="s">
        <v>107</v>
      </c>
      <c r="AA9310" t="s">
        <v>44</v>
      </c>
      <c r="AB9310" t="s">
        <v>44</v>
      </c>
    </row>
    <row r="9311" spans="1:28" x14ac:dyDescent="0.25">
      <c r="A9311" t="s">
        <v>14358</v>
      </c>
      <c r="B9311" s="1">
        <v>46042</v>
      </c>
      <c r="C9311" t="s">
        <v>3140</v>
      </c>
      <c r="D9311" t="s">
        <v>3141</v>
      </c>
      <c r="E9311">
        <v>33</v>
      </c>
      <c r="F9311" t="s">
        <v>31</v>
      </c>
      <c r="G9311" t="s">
        <v>318</v>
      </c>
      <c r="H9311" t="s">
        <v>319</v>
      </c>
      <c r="I9311" t="s">
        <v>34</v>
      </c>
      <c r="J9311" t="s">
        <v>190</v>
      </c>
      <c r="K9311">
        <v>1</v>
      </c>
      <c r="L9311" s="2">
        <v>2500</v>
      </c>
      <c r="M9311">
        <v>10</v>
      </c>
      <c r="N9311" s="2">
        <v>2500</v>
      </c>
      <c r="O9311" s="2">
        <v>250</v>
      </c>
      <c r="P9311" s="2">
        <v>2250</v>
      </c>
      <c r="Q9311" s="2">
        <v>1588.14</v>
      </c>
      <c r="R9311" s="2">
        <v>661.86</v>
      </c>
      <c r="S9311" t="s">
        <v>53</v>
      </c>
      <c r="T9311" t="s">
        <v>136</v>
      </c>
      <c r="U9311" t="s">
        <v>38</v>
      </c>
      <c r="V9311" t="s">
        <v>39</v>
      </c>
      <c r="W9311" t="s">
        <v>66</v>
      </c>
      <c r="X9311" t="s">
        <v>97</v>
      </c>
      <c r="Y9311" t="s">
        <v>42</v>
      </c>
      <c r="Z9311" t="s">
        <v>43</v>
      </c>
      <c r="AA9311" t="s">
        <v>44</v>
      </c>
      <c r="AB9311" t="s">
        <v>44</v>
      </c>
    </row>
    <row r="9312" spans="1:28" x14ac:dyDescent="0.25">
      <c r="A9312" t="s">
        <v>14359</v>
      </c>
      <c r="B9312" s="1">
        <v>46042</v>
      </c>
      <c r="C9312" t="s">
        <v>4457</v>
      </c>
      <c r="D9312" t="s">
        <v>4458</v>
      </c>
      <c r="E9312">
        <v>44</v>
      </c>
      <c r="F9312" t="s">
        <v>48</v>
      </c>
      <c r="G9312" t="s">
        <v>344</v>
      </c>
      <c r="H9312" t="s">
        <v>345</v>
      </c>
      <c r="I9312" t="s">
        <v>34</v>
      </c>
      <c r="J9312" t="s">
        <v>121</v>
      </c>
      <c r="K9312">
        <v>1</v>
      </c>
      <c r="L9312" s="2">
        <v>1600</v>
      </c>
      <c r="M9312">
        <v>20</v>
      </c>
      <c r="N9312" s="2">
        <v>1600</v>
      </c>
      <c r="O9312" s="2">
        <v>320</v>
      </c>
      <c r="P9312" s="2">
        <v>1280</v>
      </c>
      <c r="Q9312" s="2">
        <v>945.38</v>
      </c>
      <c r="R9312" s="2">
        <v>334.62</v>
      </c>
      <c r="S9312" t="s">
        <v>53</v>
      </c>
      <c r="T9312" t="s">
        <v>37</v>
      </c>
      <c r="U9312" t="s">
        <v>38</v>
      </c>
      <c r="V9312" t="s">
        <v>39</v>
      </c>
      <c r="W9312" t="s">
        <v>83</v>
      </c>
      <c r="X9312" t="s">
        <v>97</v>
      </c>
      <c r="Y9312" t="s">
        <v>56</v>
      </c>
      <c r="Z9312" t="s">
        <v>43</v>
      </c>
      <c r="AA9312" t="s">
        <v>68</v>
      </c>
      <c r="AB9312" t="s">
        <v>44</v>
      </c>
    </row>
    <row r="9313" spans="1:28" x14ac:dyDescent="0.25">
      <c r="A9313" t="s">
        <v>14360</v>
      </c>
      <c r="B9313" s="1">
        <v>46043</v>
      </c>
      <c r="C9313" t="s">
        <v>5661</v>
      </c>
      <c r="D9313" t="s">
        <v>5662</v>
      </c>
      <c r="E9313">
        <v>44</v>
      </c>
      <c r="F9313" t="s">
        <v>111</v>
      </c>
      <c r="G9313" t="s">
        <v>273</v>
      </c>
      <c r="H9313" t="s">
        <v>274</v>
      </c>
      <c r="I9313" t="s">
        <v>51</v>
      </c>
      <c r="J9313" t="s">
        <v>52</v>
      </c>
      <c r="K9313">
        <v>2</v>
      </c>
      <c r="L9313" s="2">
        <v>250</v>
      </c>
      <c r="M9313">
        <v>0</v>
      </c>
      <c r="N9313" s="2">
        <v>500</v>
      </c>
      <c r="O9313" s="2">
        <v>0</v>
      </c>
      <c r="P9313" s="2">
        <v>500</v>
      </c>
      <c r="Q9313" s="2">
        <v>387.45</v>
      </c>
      <c r="R9313" s="2">
        <v>112.55</v>
      </c>
      <c r="S9313" t="s">
        <v>53</v>
      </c>
      <c r="T9313" t="s">
        <v>578</v>
      </c>
      <c r="U9313" t="s">
        <v>579</v>
      </c>
      <c r="V9313" t="s">
        <v>39</v>
      </c>
      <c r="W9313" t="s">
        <v>137</v>
      </c>
      <c r="X9313" t="s">
        <v>97</v>
      </c>
      <c r="Y9313" t="s">
        <v>56</v>
      </c>
      <c r="Z9313" t="s">
        <v>43</v>
      </c>
      <c r="AA9313" t="s">
        <v>44</v>
      </c>
      <c r="AB9313" t="s">
        <v>68</v>
      </c>
    </row>
    <row r="9314" spans="1:28" x14ac:dyDescent="0.25">
      <c r="A9314" t="s">
        <v>14361</v>
      </c>
      <c r="B9314" s="1">
        <v>46043</v>
      </c>
      <c r="C9314" t="s">
        <v>4318</v>
      </c>
      <c r="D9314" t="s">
        <v>4319</v>
      </c>
      <c r="E9314">
        <v>56</v>
      </c>
      <c r="F9314" t="s">
        <v>111</v>
      </c>
      <c r="G9314" t="s">
        <v>298</v>
      </c>
      <c r="H9314" t="s">
        <v>299</v>
      </c>
      <c r="I9314" t="s">
        <v>103</v>
      </c>
      <c r="J9314" t="s">
        <v>104</v>
      </c>
      <c r="K9314">
        <v>1</v>
      </c>
      <c r="L9314" s="2">
        <v>700</v>
      </c>
      <c r="M9314">
        <v>5</v>
      </c>
      <c r="N9314" s="2">
        <v>700</v>
      </c>
      <c r="O9314" s="2">
        <v>35</v>
      </c>
      <c r="P9314" s="2">
        <v>665</v>
      </c>
      <c r="Q9314" s="2">
        <v>510.3</v>
      </c>
      <c r="R9314" s="2">
        <v>154.69999999999999</v>
      </c>
      <c r="S9314" t="s">
        <v>64</v>
      </c>
      <c r="T9314" t="s">
        <v>163</v>
      </c>
      <c r="U9314" t="s">
        <v>164</v>
      </c>
      <c r="V9314" t="s">
        <v>39</v>
      </c>
      <c r="W9314" t="s">
        <v>92</v>
      </c>
      <c r="X9314" t="s">
        <v>41</v>
      </c>
      <c r="Y9314" t="s">
        <v>42</v>
      </c>
      <c r="Z9314" t="s">
        <v>43</v>
      </c>
      <c r="AA9314" t="s">
        <v>44</v>
      </c>
      <c r="AB9314" t="s">
        <v>44</v>
      </c>
    </row>
    <row r="9315" spans="1:28" x14ac:dyDescent="0.25">
      <c r="A9315" t="s">
        <v>14362</v>
      </c>
      <c r="B9315" s="1">
        <v>46043</v>
      </c>
      <c r="C9315" t="s">
        <v>4155</v>
      </c>
      <c r="D9315" t="s">
        <v>4156</v>
      </c>
      <c r="E9315">
        <v>19</v>
      </c>
      <c r="F9315" t="s">
        <v>48</v>
      </c>
      <c r="G9315" t="s">
        <v>436</v>
      </c>
      <c r="H9315" t="s">
        <v>437</v>
      </c>
      <c r="I9315" t="s">
        <v>74</v>
      </c>
      <c r="J9315" t="s">
        <v>190</v>
      </c>
      <c r="K9315">
        <v>1</v>
      </c>
      <c r="L9315" s="2">
        <v>1800</v>
      </c>
      <c r="M9315">
        <v>0</v>
      </c>
      <c r="N9315" s="2">
        <v>1800</v>
      </c>
      <c r="O9315" s="2">
        <v>0</v>
      </c>
      <c r="P9315" s="2">
        <v>1800</v>
      </c>
      <c r="Q9315" s="2">
        <v>1111.57</v>
      </c>
      <c r="R9315" s="2">
        <v>688.43</v>
      </c>
      <c r="S9315" t="s">
        <v>64</v>
      </c>
      <c r="T9315" t="s">
        <v>263</v>
      </c>
      <c r="U9315" t="s">
        <v>91</v>
      </c>
      <c r="V9315" t="s">
        <v>39</v>
      </c>
      <c r="W9315" t="s">
        <v>40</v>
      </c>
      <c r="X9315" t="s">
        <v>97</v>
      </c>
      <c r="Y9315" t="s">
        <v>42</v>
      </c>
      <c r="Z9315" t="s">
        <v>43</v>
      </c>
      <c r="AA9315" t="s">
        <v>44</v>
      </c>
      <c r="AB9315" t="s">
        <v>44</v>
      </c>
    </row>
    <row r="9316" spans="1:28" x14ac:dyDescent="0.25">
      <c r="A9316" t="s">
        <v>14363</v>
      </c>
      <c r="B9316" s="1">
        <v>46043</v>
      </c>
      <c r="C9316" t="s">
        <v>3387</v>
      </c>
      <c r="D9316" t="s">
        <v>3388</v>
      </c>
      <c r="E9316">
        <v>29</v>
      </c>
      <c r="F9316" t="s">
        <v>48</v>
      </c>
      <c r="G9316" t="s">
        <v>168</v>
      </c>
      <c r="H9316" t="s">
        <v>169</v>
      </c>
      <c r="I9316" t="s">
        <v>62</v>
      </c>
      <c r="J9316" t="s">
        <v>143</v>
      </c>
      <c r="K9316">
        <v>3</v>
      </c>
      <c r="L9316" s="2">
        <v>1800</v>
      </c>
      <c r="M9316">
        <v>10</v>
      </c>
      <c r="N9316" s="2">
        <v>5400</v>
      </c>
      <c r="O9316" s="2">
        <v>540</v>
      </c>
      <c r="P9316" s="2">
        <v>4860</v>
      </c>
      <c r="Q9316" s="2">
        <v>2726.28</v>
      </c>
      <c r="R9316" s="2">
        <v>2133.7199999999998</v>
      </c>
      <c r="S9316" t="s">
        <v>53</v>
      </c>
      <c r="T9316" t="s">
        <v>398</v>
      </c>
      <c r="U9316" t="s">
        <v>399</v>
      </c>
      <c r="V9316" t="s">
        <v>39</v>
      </c>
      <c r="W9316" t="s">
        <v>66</v>
      </c>
      <c r="X9316" t="s">
        <v>97</v>
      </c>
      <c r="Y9316" t="s">
        <v>42</v>
      </c>
      <c r="Z9316" t="s">
        <v>43</v>
      </c>
      <c r="AA9316" t="s">
        <v>44</v>
      </c>
      <c r="AB9316" t="s">
        <v>44</v>
      </c>
    </row>
    <row r="9317" spans="1:28" x14ac:dyDescent="0.25">
      <c r="A9317" t="s">
        <v>14364</v>
      </c>
      <c r="B9317" s="1">
        <v>46043</v>
      </c>
      <c r="C9317" t="s">
        <v>5999</v>
      </c>
      <c r="D9317" t="s">
        <v>6000</v>
      </c>
      <c r="E9317">
        <v>41</v>
      </c>
      <c r="F9317" t="s">
        <v>48</v>
      </c>
      <c r="G9317" t="s">
        <v>197</v>
      </c>
      <c r="H9317" t="s">
        <v>198</v>
      </c>
      <c r="I9317" t="s">
        <v>74</v>
      </c>
      <c r="J9317" t="s">
        <v>75</v>
      </c>
      <c r="K9317">
        <v>1</v>
      </c>
      <c r="L9317" s="2">
        <v>2600</v>
      </c>
      <c r="M9317">
        <v>15</v>
      </c>
      <c r="N9317" s="2">
        <v>2600</v>
      </c>
      <c r="O9317" s="2">
        <v>390</v>
      </c>
      <c r="P9317" s="2">
        <v>2210</v>
      </c>
      <c r="Q9317" s="2">
        <v>1409.19</v>
      </c>
      <c r="R9317" s="2">
        <v>800.81</v>
      </c>
      <c r="S9317" t="s">
        <v>53</v>
      </c>
      <c r="T9317" t="s">
        <v>222</v>
      </c>
      <c r="U9317" t="s">
        <v>38</v>
      </c>
      <c r="V9317" t="s">
        <v>39</v>
      </c>
      <c r="W9317" t="s">
        <v>66</v>
      </c>
      <c r="X9317" t="s">
        <v>97</v>
      </c>
      <c r="Y9317" t="s">
        <v>56</v>
      </c>
      <c r="Z9317" t="s">
        <v>43</v>
      </c>
      <c r="AA9317" t="s">
        <v>44</v>
      </c>
      <c r="AB9317" t="s">
        <v>44</v>
      </c>
    </row>
    <row r="9318" spans="1:28" x14ac:dyDescent="0.25">
      <c r="A9318" t="s">
        <v>14365</v>
      </c>
      <c r="B9318" s="1">
        <v>46043</v>
      </c>
      <c r="C9318" t="s">
        <v>500</v>
      </c>
      <c r="D9318" t="s">
        <v>501</v>
      </c>
      <c r="E9318">
        <v>43</v>
      </c>
      <c r="F9318" t="s">
        <v>48</v>
      </c>
      <c r="G9318" t="s">
        <v>141</v>
      </c>
      <c r="H9318" t="s">
        <v>142</v>
      </c>
      <c r="I9318" t="s">
        <v>74</v>
      </c>
      <c r="J9318" t="s">
        <v>143</v>
      </c>
      <c r="K9318">
        <v>1</v>
      </c>
      <c r="L9318" s="2">
        <v>900</v>
      </c>
      <c r="M9318">
        <v>10</v>
      </c>
      <c r="N9318" s="2">
        <v>900</v>
      </c>
      <c r="O9318" s="2">
        <v>90</v>
      </c>
      <c r="P9318" s="2">
        <v>810</v>
      </c>
      <c r="Q9318" s="2">
        <v>518.23</v>
      </c>
      <c r="R9318" s="2">
        <v>291.77</v>
      </c>
      <c r="S9318" t="s">
        <v>53</v>
      </c>
      <c r="T9318" t="s">
        <v>222</v>
      </c>
      <c r="U9318" t="s">
        <v>38</v>
      </c>
      <c r="V9318" t="s">
        <v>39</v>
      </c>
      <c r="W9318" t="s">
        <v>66</v>
      </c>
      <c r="X9318" t="s">
        <v>67</v>
      </c>
      <c r="Y9318" t="s">
        <v>56</v>
      </c>
      <c r="Z9318" t="s">
        <v>223</v>
      </c>
      <c r="AA9318" t="s">
        <v>68</v>
      </c>
      <c r="AB9318" t="s">
        <v>44</v>
      </c>
    </row>
    <row r="9319" spans="1:28" x14ac:dyDescent="0.25">
      <c r="A9319" t="s">
        <v>14366</v>
      </c>
      <c r="B9319" s="1">
        <v>46043</v>
      </c>
      <c r="C9319" t="s">
        <v>2367</v>
      </c>
      <c r="D9319" t="s">
        <v>2368</v>
      </c>
      <c r="E9319">
        <v>39</v>
      </c>
      <c r="F9319" t="s">
        <v>111</v>
      </c>
      <c r="G9319" t="s">
        <v>72</v>
      </c>
      <c r="H9319" t="s">
        <v>73</v>
      </c>
      <c r="I9319" t="s">
        <v>74</v>
      </c>
      <c r="J9319" t="s">
        <v>75</v>
      </c>
      <c r="K9319">
        <v>1</v>
      </c>
      <c r="L9319" s="2">
        <v>2200</v>
      </c>
      <c r="M9319">
        <v>0</v>
      </c>
      <c r="N9319" s="2">
        <v>2200</v>
      </c>
      <c r="O9319" s="2">
        <v>0</v>
      </c>
      <c r="P9319" s="2">
        <v>2200</v>
      </c>
      <c r="Q9319" s="2">
        <v>1382.33</v>
      </c>
      <c r="R9319" s="2">
        <v>817.67</v>
      </c>
      <c r="S9319" t="s">
        <v>53</v>
      </c>
      <c r="T9319" t="s">
        <v>263</v>
      </c>
      <c r="U9319" t="s">
        <v>91</v>
      </c>
      <c r="V9319" t="s">
        <v>39</v>
      </c>
      <c r="W9319" t="s">
        <v>66</v>
      </c>
      <c r="X9319" t="s">
        <v>67</v>
      </c>
      <c r="Y9319" t="s">
        <v>42</v>
      </c>
      <c r="Z9319" t="s">
        <v>508</v>
      </c>
      <c r="AA9319" t="s">
        <v>44</v>
      </c>
      <c r="AB9319" t="s">
        <v>44</v>
      </c>
    </row>
    <row r="9320" spans="1:28" x14ac:dyDescent="0.25">
      <c r="A9320" t="s">
        <v>14367</v>
      </c>
      <c r="B9320" s="1">
        <v>46043</v>
      </c>
      <c r="C9320" t="s">
        <v>7236</v>
      </c>
      <c r="D9320" t="s">
        <v>7237</v>
      </c>
      <c r="E9320">
        <v>46</v>
      </c>
      <c r="F9320" t="s">
        <v>111</v>
      </c>
      <c r="G9320" t="s">
        <v>202</v>
      </c>
      <c r="H9320" t="s">
        <v>203</v>
      </c>
      <c r="I9320" t="s">
        <v>103</v>
      </c>
      <c r="J9320" t="s">
        <v>104</v>
      </c>
      <c r="K9320">
        <v>2</v>
      </c>
      <c r="L9320" s="2">
        <v>550</v>
      </c>
      <c r="M9320">
        <v>10</v>
      </c>
      <c r="N9320" s="2">
        <v>1100</v>
      </c>
      <c r="O9320" s="2">
        <v>110</v>
      </c>
      <c r="P9320" s="2">
        <v>990</v>
      </c>
      <c r="Q9320" s="2">
        <v>618.35</v>
      </c>
      <c r="R9320" s="2">
        <v>371.65</v>
      </c>
      <c r="S9320" t="s">
        <v>64</v>
      </c>
      <c r="T9320" t="s">
        <v>90</v>
      </c>
      <c r="U9320" t="s">
        <v>91</v>
      </c>
      <c r="V9320" t="s">
        <v>39</v>
      </c>
      <c r="W9320" t="s">
        <v>92</v>
      </c>
      <c r="X9320" t="s">
        <v>41</v>
      </c>
      <c r="Y9320" t="s">
        <v>56</v>
      </c>
      <c r="Z9320" t="s">
        <v>43</v>
      </c>
      <c r="AA9320" t="s">
        <v>44</v>
      </c>
      <c r="AB9320" t="s">
        <v>44</v>
      </c>
    </row>
    <row r="9321" spans="1:28" x14ac:dyDescent="0.25">
      <c r="A9321" t="s">
        <v>14368</v>
      </c>
      <c r="B9321" s="1">
        <v>46043</v>
      </c>
      <c r="C9321" t="s">
        <v>14369</v>
      </c>
      <c r="D9321" t="s">
        <v>14370</v>
      </c>
      <c r="E9321">
        <v>57</v>
      </c>
      <c r="F9321" t="s">
        <v>48</v>
      </c>
      <c r="G9321" t="s">
        <v>285</v>
      </c>
      <c r="H9321" t="s">
        <v>286</v>
      </c>
      <c r="I9321" t="s">
        <v>34</v>
      </c>
      <c r="J9321" t="s">
        <v>121</v>
      </c>
      <c r="K9321">
        <v>1</v>
      </c>
      <c r="L9321" s="2">
        <v>3200</v>
      </c>
      <c r="M9321">
        <v>0</v>
      </c>
      <c r="N9321" s="2">
        <v>3200</v>
      </c>
      <c r="O9321" s="2">
        <v>0</v>
      </c>
      <c r="P9321" s="2">
        <v>3200</v>
      </c>
      <c r="Q9321" s="2">
        <v>2212.98</v>
      </c>
      <c r="R9321" s="2">
        <v>987.02</v>
      </c>
      <c r="S9321" t="s">
        <v>53</v>
      </c>
      <c r="T9321" t="s">
        <v>275</v>
      </c>
      <c r="U9321" t="s">
        <v>123</v>
      </c>
      <c r="V9321" t="s">
        <v>39</v>
      </c>
      <c r="W9321" t="s">
        <v>40</v>
      </c>
      <c r="X9321" t="s">
        <v>97</v>
      </c>
      <c r="Y9321" t="s">
        <v>42</v>
      </c>
      <c r="Z9321" t="s">
        <v>43</v>
      </c>
      <c r="AA9321" t="s">
        <v>44</v>
      </c>
      <c r="AB9321" t="s">
        <v>44</v>
      </c>
    </row>
    <row r="9322" spans="1:28" x14ac:dyDescent="0.25">
      <c r="A9322" t="s">
        <v>14371</v>
      </c>
      <c r="B9322" s="1">
        <v>46043</v>
      </c>
      <c r="C9322" t="s">
        <v>5857</v>
      </c>
      <c r="D9322" t="s">
        <v>5858</v>
      </c>
      <c r="E9322">
        <v>29</v>
      </c>
      <c r="F9322" t="s">
        <v>48</v>
      </c>
      <c r="G9322" t="s">
        <v>298</v>
      </c>
      <c r="H9322" t="s">
        <v>299</v>
      </c>
      <c r="I9322" t="s">
        <v>103</v>
      </c>
      <c r="J9322" t="s">
        <v>104</v>
      </c>
      <c r="K9322">
        <v>3</v>
      </c>
      <c r="L9322" s="2">
        <v>700</v>
      </c>
      <c r="M9322">
        <v>25</v>
      </c>
      <c r="N9322" s="2">
        <v>2100</v>
      </c>
      <c r="O9322" s="2">
        <v>525</v>
      </c>
      <c r="P9322" s="2">
        <v>1575</v>
      </c>
      <c r="Q9322" s="2">
        <v>1265.56</v>
      </c>
      <c r="R9322" s="2">
        <v>309.44</v>
      </c>
      <c r="S9322" t="s">
        <v>53</v>
      </c>
      <c r="T9322" t="s">
        <v>275</v>
      </c>
      <c r="U9322" t="s">
        <v>123</v>
      </c>
      <c r="V9322" t="s">
        <v>39</v>
      </c>
      <c r="W9322" t="s">
        <v>137</v>
      </c>
      <c r="X9322" t="s">
        <v>41</v>
      </c>
      <c r="Y9322" t="s">
        <v>42</v>
      </c>
      <c r="Z9322" t="s">
        <v>43</v>
      </c>
      <c r="AA9322" t="s">
        <v>44</v>
      </c>
      <c r="AB9322" t="s">
        <v>44</v>
      </c>
    </row>
    <row r="9323" spans="1:28" x14ac:dyDescent="0.25">
      <c r="A9323" t="s">
        <v>14372</v>
      </c>
      <c r="B9323" s="1">
        <v>46043</v>
      </c>
      <c r="C9323" t="s">
        <v>1873</v>
      </c>
      <c r="D9323" t="s">
        <v>1874</v>
      </c>
      <c r="E9323">
        <v>30</v>
      </c>
      <c r="F9323" t="s">
        <v>48</v>
      </c>
      <c r="G9323" t="s">
        <v>81</v>
      </c>
      <c r="H9323" t="s">
        <v>82</v>
      </c>
      <c r="I9323" t="s">
        <v>51</v>
      </c>
      <c r="J9323" t="s">
        <v>52</v>
      </c>
      <c r="K9323">
        <v>2</v>
      </c>
      <c r="L9323" s="2">
        <v>600</v>
      </c>
      <c r="M9323">
        <v>5</v>
      </c>
      <c r="N9323" s="2">
        <v>1200</v>
      </c>
      <c r="O9323" s="2">
        <v>60</v>
      </c>
      <c r="P9323" s="2">
        <v>1140</v>
      </c>
      <c r="Q9323" s="2">
        <v>900.82</v>
      </c>
      <c r="R9323" s="2">
        <v>239.18</v>
      </c>
      <c r="S9323" t="s">
        <v>53</v>
      </c>
      <c r="T9323" t="s">
        <v>76</v>
      </c>
      <c r="U9323" t="s">
        <v>77</v>
      </c>
      <c r="V9323" t="s">
        <v>39</v>
      </c>
      <c r="W9323" t="s">
        <v>83</v>
      </c>
      <c r="X9323" t="s">
        <v>67</v>
      </c>
      <c r="Y9323" t="s">
        <v>42</v>
      </c>
      <c r="Z9323" t="s">
        <v>43</v>
      </c>
      <c r="AA9323" t="s">
        <v>44</v>
      </c>
      <c r="AB9323" t="s">
        <v>44</v>
      </c>
    </row>
    <row r="9324" spans="1:28" x14ac:dyDescent="0.25">
      <c r="A9324" t="s">
        <v>14373</v>
      </c>
      <c r="B9324" s="1">
        <v>46043</v>
      </c>
      <c r="C9324" t="s">
        <v>7557</v>
      </c>
      <c r="D9324" t="s">
        <v>7558</v>
      </c>
      <c r="E9324">
        <v>36</v>
      </c>
      <c r="F9324" t="s">
        <v>48</v>
      </c>
      <c r="G9324" t="s">
        <v>212</v>
      </c>
      <c r="H9324" t="s">
        <v>213</v>
      </c>
      <c r="I9324" t="s">
        <v>51</v>
      </c>
      <c r="J9324" t="s">
        <v>52</v>
      </c>
      <c r="K9324">
        <v>1</v>
      </c>
      <c r="L9324" s="2">
        <v>400</v>
      </c>
      <c r="M9324">
        <v>5</v>
      </c>
      <c r="N9324" s="2">
        <v>400</v>
      </c>
      <c r="O9324" s="2">
        <v>20</v>
      </c>
      <c r="P9324" s="2">
        <v>380</v>
      </c>
      <c r="Q9324" s="2">
        <v>247.08</v>
      </c>
      <c r="R9324" s="2">
        <v>132.91999999999999</v>
      </c>
      <c r="S9324" t="s">
        <v>53</v>
      </c>
      <c r="T9324" t="s">
        <v>275</v>
      </c>
      <c r="U9324" t="s">
        <v>123</v>
      </c>
      <c r="V9324" t="s">
        <v>39</v>
      </c>
      <c r="W9324" t="s">
        <v>92</v>
      </c>
      <c r="X9324" t="s">
        <v>67</v>
      </c>
      <c r="Y9324" t="s">
        <v>56</v>
      </c>
      <c r="Z9324" t="s">
        <v>43</v>
      </c>
      <c r="AA9324" t="s">
        <v>44</v>
      </c>
      <c r="AB9324" t="s">
        <v>44</v>
      </c>
    </row>
    <row r="9325" spans="1:28" x14ac:dyDescent="0.25">
      <c r="A9325" t="s">
        <v>14374</v>
      </c>
      <c r="B9325" s="1">
        <v>46043</v>
      </c>
      <c r="C9325" t="s">
        <v>2328</v>
      </c>
      <c r="D9325" t="s">
        <v>2329</v>
      </c>
      <c r="E9325">
        <v>24</v>
      </c>
      <c r="F9325" t="s">
        <v>31</v>
      </c>
      <c r="G9325" t="s">
        <v>243</v>
      </c>
      <c r="H9325" t="s">
        <v>244</v>
      </c>
      <c r="I9325" t="s">
        <v>103</v>
      </c>
      <c r="J9325" t="s">
        <v>104</v>
      </c>
      <c r="K9325">
        <v>3</v>
      </c>
      <c r="L9325" s="2">
        <v>450</v>
      </c>
      <c r="M9325">
        <v>5</v>
      </c>
      <c r="N9325" s="2">
        <v>1350</v>
      </c>
      <c r="O9325" s="2">
        <v>67.5</v>
      </c>
      <c r="P9325" s="2">
        <v>1282.5</v>
      </c>
      <c r="Q9325" s="2">
        <v>765.57</v>
      </c>
      <c r="R9325" s="2">
        <v>516.92999999999995</v>
      </c>
      <c r="S9325" t="s">
        <v>36</v>
      </c>
      <c r="T9325" t="s">
        <v>290</v>
      </c>
      <c r="U9325" t="s">
        <v>291</v>
      </c>
      <c r="V9325" t="s">
        <v>39</v>
      </c>
      <c r="W9325" t="s">
        <v>137</v>
      </c>
      <c r="X9325" t="s">
        <v>97</v>
      </c>
      <c r="Y9325" t="s">
        <v>56</v>
      </c>
      <c r="Z9325" t="s">
        <v>43</v>
      </c>
      <c r="AA9325" t="s">
        <v>44</v>
      </c>
      <c r="AB9325" t="s">
        <v>44</v>
      </c>
    </row>
    <row r="9326" spans="1:28" x14ac:dyDescent="0.25">
      <c r="A9326" t="s">
        <v>14375</v>
      </c>
      <c r="B9326" s="1">
        <v>46043</v>
      </c>
      <c r="C9326" t="s">
        <v>746</v>
      </c>
      <c r="D9326" t="s">
        <v>747</v>
      </c>
      <c r="E9326">
        <v>48</v>
      </c>
      <c r="F9326" t="s">
        <v>48</v>
      </c>
      <c r="G9326" t="s">
        <v>344</v>
      </c>
      <c r="H9326" t="s">
        <v>345</v>
      </c>
      <c r="I9326" t="s">
        <v>34</v>
      </c>
      <c r="J9326" t="s">
        <v>121</v>
      </c>
      <c r="K9326">
        <v>2</v>
      </c>
      <c r="L9326" s="2">
        <v>1600</v>
      </c>
      <c r="M9326">
        <v>20</v>
      </c>
      <c r="N9326" s="2">
        <v>3200</v>
      </c>
      <c r="O9326" s="2">
        <v>640</v>
      </c>
      <c r="P9326" s="2">
        <v>2560</v>
      </c>
      <c r="Q9326" s="2">
        <v>1890.25</v>
      </c>
      <c r="R9326" s="2">
        <v>669.75</v>
      </c>
      <c r="S9326" t="s">
        <v>36</v>
      </c>
      <c r="T9326" t="s">
        <v>136</v>
      </c>
      <c r="U9326" t="s">
        <v>38</v>
      </c>
      <c r="V9326" t="s">
        <v>39</v>
      </c>
      <c r="W9326" t="s">
        <v>83</v>
      </c>
      <c r="X9326" t="s">
        <v>67</v>
      </c>
      <c r="Y9326" t="s">
        <v>84</v>
      </c>
      <c r="Z9326" t="s">
        <v>43</v>
      </c>
      <c r="AA9326" t="s">
        <v>44</v>
      </c>
      <c r="AB9326" t="s">
        <v>44</v>
      </c>
    </row>
    <row r="9327" spans="1:28" x14ac:dyDescent="0.25">
      <c r="A9327" t="s">
        <v>14376</v>
      </c>
      <c r="B9327" s="1">
        <v>46044</v>
      </c>
      <c r="C9327" t="s">
        <v>1149</v>
      </c>
      <c r="D9327" t="s">
        <v>1150</v>
      </c>
      <c r="E9327">
        <v>32</v>
      </c>
      <c r="F9327" t="s">
        <v>31</v>
      </c>
      <c r="G9327" t="s">
        <v>298</v>
      </c>
      <c r="H9327" t="s">
        <v>299</v>
      </c>
      <c r="I9327" t="s">
        <v>103</v>
      </c>
      <c r="J9327" t="s">
        <v>104</v>
      </c>
      <c r="K9327">
        <v>3</v>
      </c>
      <c r="L9327" s="2">
        <v>700</v>
      </c>
      <c r="M9327">
        <v>5</v>
      </c>
      <c r="N9327" s="2">
        <v>2100</v>
      </c>
      <c r="O9327" s="2">
        <v>105</v>
      </c>
      <c r="P9327" s="2">
        <v>1995</v>
      </c>
      <c r="Q9327" s="2">
        <v>1246.3</v>
      </c>
      <c r="R9327" s="2">
        <v>748.7</v>
      </c>
      <c r="S9327" t="s">
        <v>53</v>
      </c>
      <c r="T9327" t="s">
        <v>96</v>
      </c>
      <c r="U9327" t="s">
        <v>96</v>
      </c>
      <c r="V9327" t="s">
        <v>39</v>
      </c>
      <c r="W9327" t="s">
        <v>137</v>
      </c>
      <c r="X9327" t="s">
        <v>97</v>
      </c>
      <c r="Y9327" t="s">
        <v>56</v>
      </c>
      <c r="Z9327" t="s">
        <v>43</v>
      </c>
      <c r="AA9327" t="s">
        <v>44</v>
      </c>
      <c r="AB9327" t="s">
        <v>44</v>
      </c>
    </row>
    <row r="9328" spans="1:28" x14ac:dyDescent="0.25">
      <c r="A9328" t="s">
        <v>14377</v>
      </c>
      <c r="B9328" s="1">
        <v>46044</v>
      </c>
      <c r="C9328" t="s">
        <v>567</v>
      </c>
      <c r="D9328" t="s">
        <v>568</v>
      </c>
      <c r="E9328">
        <v>48</v>
      </c>
      <c r="F9328" t="s">
        <v>111</v>
      </c>
      <c r="G9328" t="s">
        <v>197</v>
      </c>
      <c r="H9328" t="s">
        <v>198</v>
      </c>
      <c r="I9328" t="s">
        <v>74</v>
      </c>
      <c r="J9328" t="s">
        <v>75</v>
      </c>
      <c r="K9328">
        <v>2</v>
      </c>
      <c r="L9328" s="2">
        <v>2600</v>
      </c>
      <c r="M9328">
        <v>20</v>
      </c>
      <c r="N9328" s="2">
        <v>5200</v>
      </c>
      <c r="O9328" s="2">
        <v>1040</v>
      </c>
      <c r="P9328" s="2">
        <v>4160</v>
      </c>
      <c r="Q9328" s="2">
        <v>3119.24</v>
      </c>
      <c r="R9328" s="2">
        <v>1040.76</v>
      </c>
      <c r="S9328" t="s">
        <v>53</v>
      </c>
      <c r="T9328" t="s">
        <v>122</v>
      </c>
      <c r="U9328" t="s">
        <v>123</v>
      </c>
      <c r="V9328" t="s">
        <v>39</v>
      </c>
      <c r="W9328" t="s">
        <v>124</v>
      </c>
      <c r="X9328" t="s">
        <v>41</v>
      </c>
      <c r="Y9328" t="s">
        <v>56</v>
      </c>
      <c r="Z9328" t="s">
        <v>43</v>
      </c>
      <c r="AA9328" t="s">
        <v>44</v>
      </c>
      <c r="AB9328" t="s">
        <v>68</v>
      </c>
    </row>
    <row r="9329" spans="1:28" x14ac:dyDescent="0.25">
      <c r="A9329" t="s">
        <v>14378</v>
      </c>
      <c r="B9329" s="1">
        <v>46044</v>
      </c>
      <c r="C9329" t="s">
        <v>9461</v>
      </c>
      <c r="D9329" t="s">
        <v>9462</v>
      </c>
      <c r="E9329">
        <v>58</v>
      </c>
      <c r="F9329" t="s">
        <v>31</v>
      </c>
      <c r="G9329" t="s">
        <v>243</v>
      </c>
      <c r="H9329" t="s">
        <v>244</v>
      </c>
      <c r="I9329" t="s">
        <v>103</v>
      </c>
      <c r="J9329" t="s">
        <v>104</v>
      </c>
      <c r="K9329">
        <v>2</v>
      </c>
      <c r="L9329" s="2">
        <v>450</v>
      </c>
      <c r="M9329">
        <v>5</v>
      </c>
      <c r="N9329" s="2">
        <v>900</v>
      </c>
      <c r="O9329" s="2">
        <v>45</v>
      </c>
      <c r="P9329" s="2">
        <v>855</v>
      </c>
      <c r="Q9329" s="2">
        <v>506.99</v>
      </c>
      <c r="R9329" s="2">
        <v>348.01</v>
      </c>
      <c r="S9329" t="s">
        <v>53</v>
      </c>
      <c r="T9329" t="s">
        <v>96</v>
      </c>
      <c r="U9329" t="s">
        <v>96</v>
      </c>
      <c r="V9329" t="s">
        <v>39</v>
      </c>
      <c r="W9329" t="s">
        <v>66</v>
      </c>
      <c r="X9329" t="s">
        <v>41</v>
      </c>
      <c r="Y9329" t="s">
        <v>56</v>
      </c>
      <c r="Z9329" t="s">
        <v>43</v>
      </c>
      <c r="AA9329" t="s">
        <v>44</v>
      </c>
      <c r="AB9329" t="s">
        <v>68</v>
      </c>
    </row>
    <row r="9330" spans="1:28" x14ac:dyDescent="0.25">
      <c r="A9330" t="s">
        <v>14379</v>
      </c>
      <c r="B9330" s="1">
        <v>46044</v>
      </c>
      <c r="C9330" t="s">
        <v>6766</v>
      </c>
      <c r="D9330" t="s">
        <v>6767</v>
      </c>
      <c r="E9330">
        <v>53</v>
      </c>
      <c r="F9330" t="s">
        <v>31</v>
      </c>
      <c r="G9330" t="s">
        <v>148</v>
      </c>
      <c r="H9330" t="s">
        <v>149</v>
      </c>
      <c r="I9330" t="s">
        <v>74</v>
      </c>
      <c r="J9330" t="s">
        <v>130</v>
      </c>
      <c r="K9330">
        <v>3</v>
      </c>
      <c r="L9330" s="2">
        <v>3500</v>
      </c>
      <c r="M9330">
        <v>10</v>
      </c>
      <c r="N9330" s="2">
        <v>10500</v>
      </c>
      <c r="O9330" s="2">
        <v>1050</v>
      </c>
      <c r="P9330" s="2">
        <v>9450</v>
      </c>
      <c r="Q9330" s="2">
        <v>5763.08</v>
      </c>
      <c r="R9330" s="2">
        <v>3686.92</v>
      </c>
      <c r="S9330" t="s">
        <v>64</v>
      </c>
      <c r="T9330" t="s">
        <v>222</v>
      </c>
      <c r="U9330" t="s">
        <v>38</v>
      </c>
      <c r="V9330" t="s">
        <v>39</v>
      </c>
      <c r="W9330" t="s">
        <v>124</v>
      </c>
      <c r="X9330" t="s">
        <v>41</v>
      </c>
      <c r="Y9330" t="s">
        <v>42</v>
      </c>
      <c r="Z9330" t="s">
        <v>43</v>
      </c>
      <c r="AA9330" t="s">
        <v>44</v>
      </c>
      <c r="AB9330" t="s">
        <v>44</v>
      </c>
    </row>
    <row r="9331" spans="1:28" x14ac:dyDescent="0.25">
      <c r="A9331" t="s">
        <v>14380</v>
      </c>
      <c r="B9331" s="1">
        <v>46044</v>
      </c>
      <c r="C9331" t="s">
        <v>2910</v>
      </c>
      <c r="D9331" t="s">
        <v>2911</v>
      </c>
      <c r="E9331">
        <v>26</v>
      </c>
      <c r="F9331" t="s">
        <v>31</v>
      </c>
      <c r="G9331" t="s">
        <v>227</v>
      </c>
      <c r="H9331" t="s">
        <v>228</v>
      </c>
      <c r="I9331" t="s">
        <v>74</v>
      </c>
      <c r="J9331" t="s">
        <v>75</v>
      </c>
      <c r="K9331">
        <v>1</v>
      </c>
      <c r="L9331" s="2">
        <v>1400</v>
      </c>
      <c r="M9331">
        <v>0</v>
      </c>
      <c r="N9331" s="2">
        <v>1400</v>
      </c>
      <c r="O9331" s="2">
        <v>0</v>
      </c>
      <c r="P9331" s="2">
        <v>1400</v>
      </c>
      <c r="Q9331" s="2">
        <v>943.46</v>
      </c>
      <c r="R9331" s="2">
        <v>456.54</v>
      </c>
      <c r="S9331" t="s">
        <v>36</v>
      </c>
      <c r="T9331" t="s">
        <v>290</v>
      </c>
      <c r="U9331" t="s">
        <v>291</v>
      </c>
      <c r="V9331" t="s">
        <v>39</v>
      </c>
      <c r="W9331" t="s">
        <v>66</v>
      </c>
      <c r="X9331" t="s">
        <v>67</v>
      </c>
      <c r="Y9331" t="s">
        <v>42</v>
      </c>
      <c r="Z9331" t="s">
        <v>43</v>
      </c>
      <c r="AA9331" t="s">
        <v>68</v>
      </c>
      <c r="AB9331" t="s">
        <v>44</v>
      </c>
    </row>
    <row r="9332" spans="1:28" x14ac:dyDescent="0.25">
      <c r="A9332" t="s">
        <v>14381</v>
      </c>
      <c r="B9332" s="1">
        <v>46044</v>
      </c>
      <c r="C9332" t="s">
        <v>12093</v>
      </c>
      <c r="D9332" t="s">
        <v>12094</v>
      </c>
      <c r="E9332">
        <v>37</v>
      </c>
      <c r="F9332" t="s">
        <v>31</v>
      </c>
      <c r="G9332" t="s">
        <v>298</v>
      </c>
      <c r="H9332" t="s">
        <v>299</v>
      </c>
      <c r="I9332" t="s">
        <v>103</v>
      </c>
      <c r="J9332" t="s">
        <v>104</v>
      </c>
      <c r="K9332">
        <v>1</v>
      </c>
      <c r="L9332" s="2">
        <v>700</v>
      </c>
      <c r="M9332">
        <v>10</v>
      </c>
      <c r="N9332" s="2">
        <v>700</v>
      </c>
      <c r="O9332" s="2">
        <v>70</v>
      </c>
      <c r="P9332" s="2">
        <v>630</v>
      </c>
      <c r="Q9332" s="2">
        <v>489.1</v>
      </c>
      <c r="R9332" s="2">
        <v>140.9</v>
      </c>
      <c r="S9332" t="s">
        <v>36</v>
      </c>
      <c r="T9332" t="s">
        <v>76</v>
      </c>
      <c r="U9332" t="s">
        <v>77</v>
      </c>
      <c r="V9332" t="s">
        <v>39</v>
      </c>
      <c r="W9332" t="s">
        <v>66</v>
      </c>
      <c r="X9332" t="s">
        <v>41</v>
      </c>
      <c r="Y9332" t="s">
        <v>42</v>
      </c>
      <c r="Z9332" t="s">
        <v>43</v>
      </c>
      <c r="AA9332" t="s">
        <v>44</v>
      </c>
      <c r="AB9332" t="s">
        <v>44</v>
      </c>
    </row>
    <row r="9333" spans="1:28" x14ac:dyDescent="0.25">
      <c r="A9333" t="s">
        <v>14382</v>
      </c>
      <c r="B9333" s="1">
        <v>46044</v>
      </c>
      <c r="C9333" t="s">
        <v>1533</v>
      </c>
      <c r="D9333" t="s">
        <v>1534</v>
      </c>
      <c r="E9333">
        <v>52</v>
      </c>
      <c r="F9333" t="s">
        <v>48</v>
      </c>
      <c r="G9333" t="s">
        <v>238</v>
      </c>
      <c r="H9333" t="s">
        <v>239</v>
      </c>
      <c r="I9333" t="s">
        <v>62</v>
      </c>
      <c r="J9333" t="s">
        <v>63</v>
      </c>
      <c r="K9333">
        <v>1</v>
      </c>
      <c r="L9333" s="2">
        <v>6500</v>
      </c>
      <c r="M9333">
        <v>20</v>
      </c>
      <c r="N9333" s="2">
        <v>6500</v>
      </c>
      <c r="O9333" s="2">
        <v>1300</v>
      </c>
      <c r="P9333" s="2">
        <v>5200</v>
      </c>
      <c r="Q9333" s="2">
        <v>2871.35</v>
      </c>
      <c r="R9333" s="2">
        <v>2328.65</v>
      </c>
      <c r="S9333" t="s">
        <v>53</v>
      </c>
      <c r="T9333" t="s">
        <v>54</v>
      </c>
      <c r="U9333" t="s">
        <v>55</v>
      </c>
      <c r="V9333" t="s">
        <v>39</v>
      </c>
      <c r="W9333" t="s">
        <v>40</v>
      </c>
      <c r="X9333" t="s">
        <v>41</v>
      </c>
      <c r="Y9333" t="s">
        <v>56</v>
      </c>
      <c r="Z9333" t="s">
        <v>508</v>
      </c>
      <c r="AA9333" t="s">
        <v>44</v>
      </c>
      <c r="AB9333" t="s">
        <v>44</v>
      </c>
    </row>
    <row r="9334" spans="1:28" x14ac:dyDescent="0.25">
      <c r="A9334" t="s">
        <v>14383</v>
      </c>
      <c r="B9334" s="1">
        <v>46044</v>
      </c>
      <c r="C9334" t="s">
        <v>5905</v>
      </c>
      <c r="D9334" t="s">
        <v>5906</v>
      </c>
      <c r="E9334">
        <v>32</v>
      </c>
      <c r="F9334" t="s">
        <v>48</v>
      </c>
      <c r="G9334" t="s">
        <v>212</v>
      </c>
      <c r="H9334" t="s">
        <v>213</v>
      </c>
      <c r="I9334" t="s">
        <v>51</v>
      </c>
      <c r="J9334" t="s">
        <v>52</v>
      </c>
      <c r="K9334">
        <v>1</v>
      </c>
      <c r="L9334" s="2">
        <v>400</v>
      </c>
      <c r="M9334">
        <v>5</v>
      </c>
      <c r="N9334" s="2">
        <v>400</v>
      </c>
      <c r="O9334" s="2">
        <v>20</v>
      </c>
      <c r="P9334" s="2">
        <v>380</v>
      </c>
      <c r="Q9334" s="2">
        <v>282.02</v>
      </c>
      <c r="R9334" s="2">
        <v>97.98</v>
      </c>
      <c r="S9334" t="s">
        <v>53</v>
      </c>
      <c r="T9334" t="s">
        <v>90</v>
      </c>
      <c r="U9334" t="s">
        <v>91</v>
      </c>
      <c r="V9334" t="s">
        <v>39</v>
      </c>
      <c r="W9334" t="s">
        <v>83</v>
      </c>
      <c r="X9334" t="s">
        <v>67</v>
      </c>
      <c r="Y9334" t="s">
        <v>56</v>
      </c>
      <c r="Z9334" t="s">
        <v>43</v>
      </c>
      <c r="AA9334" t="s">
        <v>44</v>
      </c>
      <c r="AB9334" t="s">
        <v>44</v>
      </c>
    </row>
    <row r="9335" spans="1:28" x14ac:dyDescent="0.25">
      <c r="A9335" t="s">
        <v>14384</v>
      </c>
      <c r="B9335" s="1">
        <v>46044</v>
      </c>
      <c r="C9335" t="s">
        <v>7662</v>
      </c>
      <c r="D9335" t="s">
        <v>7663</v>
      </c>
      <c r="E9335">
        <v>56</v>
      </c>
      <c r="F9335" t="s">
        <v>48</v>
      </c>
      <c r="G9335" t="s">
        <v>81</v>
      </c>
      <c r="H9335" t="s">
        <v>82</v>
      </c>
      <c r="I9335" t="s">
        <v>51</v>
      </c>
      <c r="J9335" t="s">
        <v>52</v>
      </c>
      <c r="K9335">
        <v>1</v>
      </c>
      <c r="L9335" s="2">
        <v>600</v>
      </c>
      <c r="M9335">
        <v>20</v>
      </c>
      <c r="N9335" s="2">
        <v>600</v>
      </c>
      <c r="O9335" s="2">
        <v>120</v>
      </c>
      <c r="P9335" s="2">
        <v>480</v>
      </c>
      <c r="Q9335" s="2">
        <v>297.26</v>
      </c>
      <c r="R9335" s="2">
        <v>182.74</v>
      </c>
      <c r="S9335" t="s">
        <v>36</v>
      </c>
      <c r="T9335" t="s">
        <v>65</v>
      </c>
      <c r="U9335" t="s">
        <v>65</v>
      </c>
      <c r="V9335" t="s">
        <v>39</v>
      </c>
      <c r="W9335" t="s">
        <v>124</v>
      </c>
      <c r="X9335" t="s">
        <v>97</v>
      </c>
      <c r="Y9335" t="s">
        <v>56</v>
      </c>
      <c r="Z9335" t="s">
        <v>223</v>
      </c>
      <c r="AA9335" t="s">
        <v>44</v>
      </c>
      <c r="AB9335" t="s">
        <v>44</v>
      </c>
    </row>
    <row r="9336" spans="1:28" x14ac:dyDescent="0.25">
      <c r="A9336" t="s">
        <v>14385</v>
      </c>
      <c r="B9336" s="1">
        <v>46044</v>
      </c>
      <c r="C9336" t="s">
        <v>5783</v>
      </c>
      <c r="D9336" t="s">
        <v>5784</v>
      </c>
      <c r="E9336">
        <v>27</v>
      </c>
      <c r="F9336" t="s">
        <v>31</v>
      </c>
      <c r="G9336" t="s">
        <v>49</v>
      </c>
      <c r="H9336" t="s">
        <v>50</v>
      </c>
      <c r="I9336" t="s">
        <v>51</v>
      </c>
      <c r="J9336" t="s">
        <v>52</v>
      </c>
      <c r="K9336">
        <v>1</v>
      </c>
      <c r="L9336" s="2">
        <v>500</v>
      </c>
      <c r="M9336">
        <v>0</v>
      </c>
      <c r="N9336" s="2">
        <v>500</v>
      </c>
      <c r="O9336" s="2">
        <v>0</v>
      </c>
      <c r="P9336" s="2">
        <v>500</v>
      </c>
      <c r="Q9336" s="2">
        <v>393.07</v>
      </c>
      <c r="R9336" s="2">
        <v>106.93</v>
      </c>
      <c r="S9336" t="s">
        <v>53</v>
      </c>
      <c r="T9336" t="s">
        <v>578</v>
      </c>
      <c r="U9336" t="s">
        <v>579</v>
      </c>
      <c r="V9336" t="s">
        <v>39</v>
      </c>
      <c r="W9336" t="s">
        <v>83</v>
      </c>
      <c r="X9336" t="s">
        <v>67</v>
      </c>
      <c r="Y9336" t="s">
        <v>56</v>
      </c>
      <c r="Z9336" t="s">
        <v>43</v>
      </c>
      <c r="AA9336" t="s">
        <v>68</v>
      </c>
      <c r="AB9336" t="s">
        <v>44</v>
      </c>
    </row>
    <row r="9337" spans="1:28" x14ac:dyDescent="0.25">
      <c r="A9337" t="s">
        <v>14386</v>
      </c>
      <c r="B9337" s="1">
        <v>46044</v>
      </c>
      <c r="C9337" t="s">
        <v>4216</v>
      </c>
      <c r="D9337" t="s">
        <v>4217</v>
      </c>
      <c r="E9337">
        <v>57</v>
      </c>
      <c r="F9337" t="s">
        <v>31</v>
      </c>
      <c r="G9337" t="s">
        <v>212</v>
      </c>
      <c r="H9337" t="s">
        <v>213</v>
      </c>
      <c r="I9337" t="s">
        <v>51</v>
      </c>
      <c r="J9337" t="s">
        <v>52</v>
      </c>
      <c r="K9337">
        <v>1</v>
      </c>
      <c r="L9337" s="2">
        <v>400</v>
      </c>
      <c r="M9337">
        <v>0</v>
      </c>
      <c r="N9337" s="2">
        <v>400</v>
      </c>
      <c r="O9337" s="2">
        <v>0</v>
      </c>
      <c r="P9337" s="2">
        <v>400</v>
      </c>
      <c r="Q9337" s="2">
        <v>256.75</v>
      </c>
      <c r="R9337" s="2">
        <v>143.25</v>
      </c>
      <c r="S9337" t="s">
        <v>53</v>
      </c>
      <c r="T9337" t="s">
        <v>275</v>
      </c>
      <c r="U9337" t="s">
        <v>123</v>
      </c>
      <c r="V9337" t="s">
        <v>39</v>
      </c>
      <c r="W9337" t="s">
        <v>40</v>
      </c>
      <c r="X9337" t="s">
        <v>97</v>
      </c>
      <c r="Y9337" t="s">
        <v>56</v>
      </c>
      <c r="Z9337" t="s">
        <v>43</v>
      </c>
      <c r="AA9337" t="s">
        <v>44</v>
      </c>
      <c r="AB9337" t="s">
        <v>44</v>
      </c>
    </row>
    <row r="9338" spans="1:28" x14ac:dyDescent="0.25">
      <c r="A9338" t="s">
        <v>14387</v>
      </c>
      <c r="B9338" s="1">
        <v>46044</v>
      </c>
      <c r="C9338" t="s">
        <v>5963</v>
      </c>
      <c r="D9338" t="s">
        <v>5964</v>
      </c>
      <c r="E9338">
        <v>43</v>
      </c>
      <c r="F9338" t="s">
        <v>48</v>
      </c>
      <c r="G9338" t="s">
        <v>188</v>
      </c>
      <c r="H9338" t="s">
        <v>189</v>
      </c>
      <c r="I9338" t="s">
        <v>34</v>
      </c>
      <c r="J9338" t="s">
        <v>190</v>
      </c>
      <c r="K9338">
        <v>1</v>
      </c>
      <c r="L9338" s="2">
        <v>1800</v>
      </c>
      <c r="M9338">
        <v>30</v>
      </c>
      <c r="N9338" s="2">
        <v>1800</v>
      </c>
      <c r="O9338" s="2">
        <v>540</v>
      </c>
      <c r="P9338" s="2">
        <v>1260</v>
      </c>
      <c r="Q9338" s="2">
        <v>984.71</v>
      </c>
      <c r="R9338" s="2">
        <v>275.29000000000002</v>
      </c>
      <c r="S9338" t="s">
        <v>53</v>
      </c>
      <c r="T9338" t="s">
        <v>54</v>
      </c>
      <c r="U9338" t="s">
        <v>55</v>
      </c>
      <c r="V9338" t="s">
        <v>39</v>
      </c>
      <c r="W9338" t="s">
        <v>66</v>
      </c>
      <c r="X9338" t="s">
        <v>67</v>
      </c>
      <c r="Y9338" t="s">
        <v>56</v>
      </c>
      <c r="Z9338" t="s">
        <v>43</v>
      </c>
      <c r="AA9338" t="s">
        <v>44</v>
      </c>
      <c r="AB9338" t="s">
        <v>44</v>
      </c>
    </row>
    <row r="9339" spans="1:28" x14ac:dyDescent="0.25">
      <c r="A9339" t="s">
        <v>14388</v>
      </c>
      <c r="B9339" s="1">
        <v>46044</v>
      </c>
      <c r="C9339" t="s">
        <v>1805</v>
      </c>
      <c r="D9339" t="s">
        <v>1806</v>
      </c>
      <c r="E9339">
        <v>35</v>
      </c>
      <c r="F9339" t="s">
        <v>48</v>
      </c>
      <c r="G9339" t="s">
        <v>119</v>
      </c>
      <c r="H9339" t="s">
        <v>120</v>
      </c>
      <c r="I9339" t="s">
        <v>62</v>
      </c>
      <c r="J9339" t="s">
        <v>121</v>
      </c>
      <c r="K9339">
        <v>2</v>
      </c>
      <c r="L9339" s="2">
        <v>4800</v>
      </c>
      <c r="M9339">
        <v>30</v>
      </c>
      <c r="N9339" s="2">
        <v>9600</v>
      </c>
      <c r="O9339" s="2">
        <v>2880</v>
      </c>
      <c r="P9339" s="2">
        <v>6720</v>
      </c>
      <c r="Q9339" s="2">
        <v>4205.07</v>
      </c>
      <c r="R9339" s="2">
        <v>2514.9299999999998</v>
      </c>
      <c r="S9339" t="s">
        <v>53</v>
      </c>
      <c r="T9339" t="s">
        <v>105</v>
      </c>
      <c r="U9339" t="s">
        <v>106</v>
      </c>
      <c r="V9339" t="s">
        <v>39</v>
      </c>
      <c r="W9339" t="s">
        <v>92</v>
      </c>
      <c r="X9339" t="s">
        <v>97</v>
      </c>
      <c r="Y9339" t="s">
        <v>56</v>
      </c>
      <c r="Z9339" t="s">
        <v>223</v>
      </c>
      <c r="AA9339" t="s">
        <v>44</v>
      </c>
      <c r="AB9339" t="s">
        <v>44</v>
      </c>
    </row>
    <row r="9340" spans="1:28" x14ac:dyDescent="0.25">
      <c r="A9340" t="s">
        <v>14389</v>
      </c>
      <c r="B9340" s="1">
        <v>46044</v>
      </c>
      <c r="C9340" t="s">
        <v>2862</v>
      </c>
      <c r="D9340" t="s">
        <v>2863</v>
      </c>
      <c r="E9340">
        <v>34</v>
      </c>
      <c r="F9340" t="s">
        <v>48</v>
      </c>
      <c r="G9340" t="s">
        <v>285</v>
      </c>
      <c r="H9340" t="s">
        <v>286</v>
      </c>
      <c r="I9340" t="s">
        <v>34</v>
      </c>
      <c r="J9340" t="s">
        <v>121</v>
      </c>
      <c r="K9340">
        <v>1</v>
      </c>
      <c r="L9340" s="2">
        <v>3200</v>
      </c>
      <c r="M9340">
        <v>20</v>
      </c>
      <c r="N9340" s="2">
        <v>3200</v>
      </c>
      <c r="O9340" s="2">
        <v>640</v>
      </c>
      <c r="P9340" s="2">
        <v>2560</v>
      </c>
      <c r="Q9340" s="2">
        <v>1569.01</v>
      </c>
      <c r="R9340" s="2">
        <v>990.99</v>
      </c>
      <c r="S9340" t="s">
        <v>53</v>
      </c>
      <c r="T9340" t="s">
        <v>136</v>
      </c>
      <c r="U9340" t="s">
        <v>38</v>
      </c>
      <c r="V9340" t="s">
        <v>39</v>
      </c>
      <c r="W9340" t="s">
        <v>40</v>
      </c>
      <c r="X9340" t="s">
        <v>97</v>
      </c>
      <c r="Y9340" t="s">
        <v>42</v>
      </c>
      <c r="Z9340" t="s">
        <v>223</v>
      </c>
      <c r="AA9340" t="s">
        <v>68</v>
      </c>
      <c r="AB9340" t="s">
        <v>44</v>
      </c>
    </row>
    <row r="9341" spans="1:28" x14ac:dyDescent="0.25">
      <c r="A9341" t="s">
        <v>14390</v>
      </c>
      <c r="B9341" s="1">
        <v>46044</v>
      </c>
      <c r="C9341" t="s">
        <v>3310</v>
      </c>
      <c r="D9341" t="s">
        <v>3311</v>
      </c>
      <c r="E9341">
        <v>18</v>
      </c>
      <c r="F9341" t="s">
        <v>111</v>
      </c>
      <c r="G9341" t="s">
        <v>207</v>
      </c>
      <c r="H9341" t="s">
        <v>208</v>
      </c>
      <c r="I9341" t="s">
        <v>34</v>
      </c>
      <c r="J9341" t="s">
        <v>143</v>
      </c>
      <c r="K9341">
        <v>5</v>
      </c>
      <c r="L9341" s="2">
        <v>18000</v>
      </c>
      <c r="M9341">
        <v>10</v>
      </c>
      <c r="N9341" s="2">
        <v>90000</v>
      </c>
      <c r="O9341" s="2">
        <v>9000</v>
      </c>
      <c r="P9341" s="2">
        <v>81000</v>
      </c>
      <c r="Q9341" s="2">
        <v>47130.99</v>
      </c>
      <c r="R9341" s="2">
        <v>33869.01</v>
      </c>
      <c r="S9341" t="s">
        <v>64</v>
      </c>
      <c r="T9341" t="s">
        <v>105</v>
      </c>
      <c r="U9341" t="s">
        <v>106</v>
      </c>
      <c r="V9341" t="s">
        <v>39</v>
      </c>
      <c r="W9341" t="s">
        <v>124</v>
      </c>
      <c r="X9341" t="s">
        <v>67</v>
      </c>
      <c r="Y9341" t="s">
        <v>56</v>
      </c>
      <c r="Z9341" t="s">
        <v>43</v>
      </c>
      <c r="AA9341" t="s">
        <v>44</v>
      </c>
      <c r="AB9341" t="s">
        <v>44</v>
      </c>
    </row>
    <row r="9342" spans="1:28" x14ac:dyDescent="0.25">
      <c r="A9342" t="s">
        <v>14391</v>
      </c>
      <c r="B9342" s="1">
        <v>46044</v>
      </c>
      <c r="C9342" t="s">
        <v>8869</v>
      </c>
      <c r="D9342" t="s">
        <v>8870</v>
      </c>
      <c r="E9342">
        <v>49</v>
      </c>
      <c r="F9342" t="s">
        <v>31</v>
      </c>
      <c r="G9342" t="s">
        <v>280</v>
      </c>
      <c r="H9342" t="s">
        <v>281</v>
      </c>
      <c r="I9342" t="s">
        <v>62</v>
      </c>
      <c r="J9342" t="s">
        <v>190</v>
      </c>
      <c r="K9342">
        <v>1</v>
      </c>
      <c r="L9342" s="2">
        <v>700</v>
      </c>
      <c r="M9342">
        <v>0</v>
      </c>
      <c r="N9342" s="2">
        <v>700</v>
      </c>
      <c r="O9342" s="2">
        <v>0</v>
      </c>
      <c r="P9342" s="2">
        <v>700</v>
      </c>
      <c r="Q9342" s="2">
        <v>513.04</v>
      </c>
      <c r="R9342" s="2">
        <v>186.96</v>
      </c>
      <c r="S9342" t="s">
        <v>53</v>
      </c>
      <c r="T9342" t="s">
        <v>136</v>
      </c>
      <c r="U9342" t="s">
        <v>38</v>
      </c>
      <c r="V9342" t="s">
        <v>39</v>
      </c>
      <c r="W9342" t="s">
        <v>40</v>
      </c>
      <c r="X9342" t="s">
        <v>97</v>
      </c>
      <c r="Y9342" t="s">
        <v>56</v>
      </c>
      <c r="Z9342" t="s">
        <v>43</v>
      </c>
      <c r="AA9342" t="s">
        <v>44</v>
      </c>
      <c r="AB9342" t="s">
        <v>44</v>
      </c>
    </row>
    <row r="9343" spans="1:28" x14ac:dyDescent="0.25">
      <c r="A9343" t="s">
        <v>14392</v>
      </c>
      <c r="B9343" s="1">
        <v>46044</v>
      </c>
      <c r="C9343" t="s">
        <v>941</v>
      </c>
      <c r="D9343" t="s">
        <v>942</v>
      </c>
      <c r="E9343">
        <v>42</v>
      </c>
      <c r="F9343" t="s">
        <v>111</v>
      </c>
      <c r="G9343" t="s">
        <v>387</v>
      </c>
      <c r="H9343" t="s">
        <v>388</v>
      </c>
      <c r="I9343" t="s">
        <v>74</v>
      </c>
      <c r="J9343" t="s">
        <v>75</v>
      </c>
      <c r="K9343">
        <v>5</v>
      </c>
      <c r="L9343" s="2">
        <v>3200</v>
      </c>
      <c r="M9343">
        <v>15</v>
      </c>
      <c r="N9343" s="2">
        <v>16000</v>
      </c>
      <c r="O9343" s="2">
        <v>2400</v>
      </c>
      <c r="P9343" s="2">
        <v>13600</v>
      </c>
      <c r="Q9343" s="2">
        <v>9172.58</v>
      </c>
      <c r="R9343" s="2">
        <v>4427.42</v>
      </c>
      <c r="S9343" t="s">
        <v>53</v>
      </c>
      <c r="T9343" t="s">
        <v>222</v>
      </c>
      <c r="U9343" t="s">
        <v>38</v>
      </c>
      <c r="V9343" t="s">
        <v>39</v>
      </c>
      <c r="W9343" t="s">
        <v>92</v>
      </c>
      <c r="X9343" t="s">
        <v>97</v>
      </c>
      <c r="Y9343" t="s">
        <v>56</v>
      </c>
      <c r="Z9343" t="s">
        <v>43</v>
      </c>
      <c r="AA9343" t="s">
        <v>44</v>
      </c>
      <c r="AB9343" t="s">
        <v>44</v>
      </c>
    </row>
    <row r="9344" spans="1:28" x14ac:dyDescent="0.25">
      <c r="A9344" t="s">
        <v>14393</v>
      </c>
      <c r="B9344" s="1">
        <v>46044</v>
      </c>
      <c r="C9344" t="s">
        <v>4149</v>
      </c>
      <c r="D9344" t="s">
        <v>4150</v>
      </c>
      <c r="E9344">
        <v>27</v>
      </c>
      <c r="F9344" t="s">
        <v>48</v>
      </c>
      <c r="G9344" t="s">
        <v>60</v>
      </c>
      <c r="H9344" t="s">
        <v>61</v>
      </c>
      <c r="I9344" t="s">
        <v>62</v>
      </c>
      <c r="J9344" t="s">
        <v>63</v>
      </c>
      <c r="K9344">
        <v>1</v>
      </c>
      <c r="L9344" s="2">
        <v>3500</v>
      </c>
      <c r="M9344">
        <v>25</v>
      </c>
      <c r="N9344" s="2">
        <v>3500</v>
      </c>
      <c r="O9344" s="2">
        <v>875</v>
      </c>
      <c r="P9344" s="2">
        <v>2625</v>
      </c>
      <c r="Q9344" s="2">
        <v>1861.28</v>
      </c>
      <c r="R9344" s="2">
        <v>763.72</v>
      </c>
      <c r="S9344" t="s">
        <v>53</v>
      </c>
      <c r="T9344" t="s">
        <v>398</v>
      </c>
      <c r="U9344" t="s">
        <v>399</v>
      </c>
      <c r="V9344" t="s">
        <v>39</v>
      </c>
      <c r="W9344" t="s">
        <v>137</v>
      </c>
      <c r="X9344" t="s">
        <v>97</v>
      </c>
      <c r="Y9344" t="s">
        <v>56</v>
      </c>
      <c r="Z9344" t="s">
        <v>43</v>
      </c>
      <c r="AA9344" t="s">
        <v>44</v>
      </c>
      <c r="AB9344" t="s">
        <v>44</v>
      </c>
    </row>
    <row r="9345" spans="1:28" x14ac:dyDescent="0.25">
      <c r="A9345" t="s">
        <v>14394</v>
      </c>
      <c r="B9345" s="1">
        <v>46045</v>
      </c>
      <c r="C9345" t="s">
        <v>5676</v>
      </c>
      <c r="D9345" t="s">
        <v>5677</v>
      </c>
      <c r="E9345">
        <v>26</v>
      </c>
      <c r="F9345" t="s">
        <v>48</v>
      </c>
      <c r="G9345" t="s">
        <v>101</v>
      </c>
      <c r="H9345" t="s">
        <v>102</v>
      </c>
      <c r="I9345" t="s">
        <v>103</v>
      </c>
      <c r="J9345" t="s">
        <v>104</v>
      </c>
      <c r="K9345">
        <v>2</v>
      </c>
      <c r="L9345" s="2">
        <v>1800</v>
      </c>
      <c r="M9345">
        <v>10</v>
      </c>
      <c r="N9345" s="2">
        <v>3600</v>
      </c>
      <c r="O9345" s="2">
        <v>360</v>
      </c>
      <c r="P9345" s="2">
        <v>3240</v>
      </c>
      <c r="Q9345" s="2">
        <v>2454.4899999999998</v>
      </c>
      <c r="R9345" s="2">
        <v>785.51</v>
      </c>
      <c r="S9345" t="s">
        <v>53</v>
      </c>
      <c r="T9345" t="s">
        <v>76</v>
      </c>
      <c r="U9345" t="s">
        <v>77</v>
      </c>
      <c r="V9345" t="s">
        <v>39</v>
      </c>
      <c r="W9345" t="s">
        <v>66</v>
      </c>
      <c r="X9345" t="s">
        <v>41</v>
      </c>
      <c r="Y9345" t="s">
        <v>42</v>
      </c>
      <c r="Z9345" t="s">
        <v>43</v>
      </c>
      <c r="AA9345" t="s">
        <v>44</v>
      </c>
      <c r="AB9345" t="s">
        <v>44</v>
      </c>
    </row>
    <row r="9346" spans="1:28" x14ac:dyDescent="0.25">
      <c r="A9346" t="s">
        <v>14395</v>
      </c>
      <c r="B9346" s="1">
        <v>46045</v>
      </c>
      <c r="C9346" t="s">
        <v>6924</v>
      </c>
      <c r="D9346" t="s">
        <v>6925</v>
      </c>
      <c r="E9346">
        <v>36</v>
      </c>
      <c r="F9346" t="s">
        <v>111</v>
      </c>
      <c r="G9346" t="s">
        <v>134</v>
      </c>
      <c r="H9346" t="s">
        <v>135</v>
      </c>
      <c r="I9346" t="s">
        <v>62</v>
      </c>
      <c r="J9346" t="s">
        <v>130</v>
      </c>
      <c r="K9346">
        <v>2</v>
      </c>
      <c r="L9346" s="2">
        <v>8500</v>
      </c>
      <c r="M9346">
        <v>10</v>
      </c>
      <c r="N9346" s="2">
        <v>17000</v>
      </c>
      <c r="O9346" s="2">
        <v>1700</v>
      </c>
      <c r="P9346" s="2">
        <v>15300</v>
      </c>
      <c r="Q9346" s="2">
        <v>9061.82</v>
      </c>
      <c r="R9346" s="2">
        <v>6238.18</v>
      </c>
      <c r="S9346" t="s">
        <v>36</v>
      </c>
      <c r="T9346" t="s">
        <v>290</v>
      </c>
      <c r="U9346" t="s">
        <v>291</v>
      </c>
      <c r="V9346" t="s">
        <v>39</v>
      </c>
      <c r="W9346" t="s">
        <v>66</v>
      </c>
      <c r="X9346" t="s">
        <v>41</v>
      </c>
      <c r="Y9346" t="s">
        <v>56</v>
      </c>
      <c r="Z9346" t="s">
        <v>107</v>
      </c>
      <c r="AA9346" t="s">
        <v>68</v>
      </c>
      <c r="AB9346" t="s">
        <v>44</v>
      </c>
    </row>
    <row r="9347" spans="1:28" x14ac:dyDescent="0.25">
      <c r="A9347" t="s">
        <v>14396</v>
      </c>
      <c r="B9347" s="1">
        <v>46045</v>
      </c>
      <c r="C9347" t="s">
        <v>651</v>
      </c>
      <c r="D9347" t="s">
        <v>652</v>
      </c>
      <c r="E9347">
        <v>55</v>
      </c>
      <c r="F9347" t="s">
        <v>48</v>
      </c>
      <c r="G9347" t="s">
        <v>366</v>
      </c>
      <c r="H9347" t="s">
        <v>367</v>
      </c>
      <c r="I9347" t="s">
        <v>34</v>
      </c>
      <c r="J9347" t="s">
        <v>130</v>
      </c>
      <c r="K9347">
        <v>2</v>
      </c>
      <c r="L9347" s="2">
        <v>14500</v>
      </c>
      <c r="M9347">
        <v>5</v>
      </c>
      <c r="N9347" s="2">
        <v>29000</v>
      </c>
      <c r="O9347" s="2">
        <v>1450</v>
      </c>
      <c r="P9347" s="2">
        <v>27550</v>
      </c>
      <c r="Q9347" s="2">
        <v>15757.59</v>
      </c>
      <c r="R9347" s="2">
        <v>11792.41</v>
      </c>
      <c r="S9347" t="s">
        <v>53</v>
      </c>
      <c r="T9347" t="s">
        <v>275</v>
      </c>
      <c r="U9347" t="s">
        <v>123</v>
      </c>
      <c r="V9347" t="s">
        <v>39</v>
      </c>
      <c r="W9347" t="s">
        <v>92</v>
      </c>
      <c r="X9347" t="s">
        <v>41</v>
      </c>
      <c r="Y9347" t="s">
        <v>42</v>
      </c>
      <c r="Z9347" t="s">
        <v>43</v>
      </c>
      <c r="AA9347" t="s">
        <v>44</v>
      </c>
      <c r="AB9347" t="s">
        <v>44</v>
      </c>
    </row>
    <row r="9348" spans="1:28" x14ac:dyDescent="0.25">
      <c r="A9348" t="s">
        <v>14397</v>
      </c>
      <c r="B9348" s="1">
        <v>46045</v>
      </c>
      <c r="C9348" t="s">
        <v>1125</v>
      </c>
      <c r="D9348" t="s">
        <v>1126</v>
      </c>
      <c r="E9348">
        <v>40</v>
      </c>
      <c r="F9348" t="s">
        <v>48</v>
      </c>
      <c r="G9348" t="s">
        <v>148</v>
      </c>
      <c r="H9348" t="s">
        <v>149</v>
      </c>
      <c r="I9348" t="s">
        <v>74</v>
      </c>
      <c r="J9348" t="s">
        <v>130</v>
      </c>
      <c r="K9348">
        <v>4</v>
      </c>
      <c r="L9348" s="2">
        <v>3500</v>
      </c>
      <c r="M9348">
        <v>10</v>
      </c>
      <c r="N9348" s="2">
        <v>14000</v>
      </c>
      <c r="O9348" s="2">
        <v>1400</v>
      </c>
      <c r="P9348" s="2">
        <v>12600</v>
      </c>
      <c r="Q9348" s="2">
        <v>9034.1299999999992</v>
      </c>
      <c r="R9348" s="2">
        <v>3565.87</v>
      </c>
      <c r="S9348" t="s">
        <v>53</v>
      </c>
      <c r="T9348" t="s">
        <v>76</v>
      </c>
      <c r="U9348" t="s">
        <v>77</v>
      </c>
      <c r="V9348" t="s">
        <v>39</v>
      </c>
      <c r="W9348" t="s">
        <v>124</v>
      </c>
      <c r="X9348" t="s">
        <v>67</v>
      </c>
      <c r="Y9348" t="s">
        <v>56</v>
      </c>
      <c r="Z9348" t="s">
        <v>43</v>
      </c>
      <c r="AA9348" t="s">
        <v>44</v>
      </c>
      <c r="AB9348" t="s">
        <v>44</v>
      </c>
    </row>
    <row r="9349" spans="1:28" x14ac:dyDescent="0.25">
      <c r="A9349" t="s">
        <v>14398</v>
      </c>
      <c r="B9349" s="1">
        <v>46045</v>
      </c>
      <c r="C9349" t="s">
        <v>5004</v>
      </c>
      <c r="D9349" t="s">
        <v>5005</v>
      </c>
      <c r="E9349">
        <v>46</v>
      </c>
      <c r="F9349" t="s">
        <v>31</v>
      </c>
      <c r="G9349" t="s">
        <v>298</v>
      </c>
      <c r="H9349" t="s">
        <v>299</v>
      </c>
      <c r="I9349" t="s">
        <v>103</v>
      </c>
      <c r="J9349" t="s">
        <v>104</v>
      </c>
      <c r="K9349">
        <v>1</v>
      </c>
      <c r="L9349" s="2">
        <v>700</v>
      </c>
      <c r="M9349">
        <v>20</v>
      </c>
      <c r="N9349" s="2">
        <v>700</v>
      </c>
      <c r="O9349" s="2">
        <v>140</v>
      </c>
      <c r="P9349" s="2">
        <v>560</v>
      </c>
      <c r="Q9349" s="2">
        <v>422.22</v>
      </c>
      <c r="R9349" s="2">
        <v>137.78</v>
      </c>
      <c r="S9349" t="s">
        <v>36</v>
      </c>
      <c r="T9349" t="s">
        <v>136</v>
      </c>
      <c r="U9349" t="s">
        <v>38</v>
      </c>
      <c r="V9349" t="s">
        <v>39</v>
      </c>
      <c r="W9349" t="s">
        <v>40</v>
      </c>
      <c r="X9349" t="s">
        <v>41</v>
      </c>
      <c r="Y9349" t="s">
        <v>42</v>
      </c>
      <c r="Z9349" t="s">
        <v>43</v>
      </c>
      <c r="AA9349" t="s">
        <v>44</v>
      </c>
      <c r="AB9349" t="s">
        <v>44</v>
      </c>
    </row>
    <row r="9350" spans="1:28" x14ac:dyDescent="0.25">
      <c r="A9350" t="s">
        <v>14399</v>
      </c>
      <c r="B9350" s="1">
        <v>46045</v>
      </c>
      <c r="C9350" t="s">
        <v>14400</v>
      </c>
      <c r="D9350" t="s">
        <v>14401</v>
      </c>
      <c r="E9350">
        <v>44</v>
      </c>
      <c r="F9350" t="s">
        <v>111</v>
      </c>
      <c r="G9350" t="s">
        <v>81</v>
      </c>
      <c r="H9350" t="s">
        <v>82</v>
      </c>
      <c r="I9350" t="s">
        <v>51</v>
      </c>
      <c r="J9350" t="s">
        <v>52</v>
      </c>
      <c r="K9350">
        <v>2</v>
      </c>
      <c r="L9350" s="2">
        <v>600</v>
      </c>
      <c r="M9350">
        <v>30</v>
      </c>
      <c r="N9350" s="2">
        <v>1200</v>
      </c>
      <c r="O9350" s="2">
        <v>360</v>
      </c>
      <c r="P9350" s="2">
        <v>840</v>
      </c>
      <c r="Q9350" s="2">
        <v>616.42999999999995</v>
      </c>
      <c r="R9350" s="2">
        <v>223.57</v>
      </c>
      <c r="S9350" t="s">
        <v>36</v>
      </c>
      <c r="T9350" t="s">
        <v>54</v>
      </c>
      <c r="U9350" t="s">
        <v>55</v>
      </c>
      <c r="V9350" t="s">
        <v>39</v>
      </c>
      <c r="W9350" t="s">
        <v>66</v>
      </c>
      <c r="X9350" t="s">
        <v>41</v>
      </c>
      <c r="Y9350" t="s">
        <v>56</v>
      </c>
      <c r="Z9350" t="s">
        <v>43</v>
      </c>
      <c r="AA9350" t="s">
        <v>44</v>
      </c>
      <c r="AB9350" t="s">
        <v>44</v>
      </c>
    </row>
    <row r="9351" spans="1:28" x14ac:dyDescent="0.25">
      <c r="A9351" t="s">
        <v>14402</v>
      </c>
      <c r="B9351" s="1">
        <v>46045</v>
      </c>
      <c r="C9351" t="s">
        <v>12818</v>
      </c>
      <c r="D9351" t="s">
        <v>12819</v>
      </c>
      <c r="E9351">
        <v>20</v>
      </c>
      <c r="F9351" t="s">
        <v>48</v>
      </c>
      <c r="G9351" t="s">
        <v>176</v>
      </c>
      <c r="H9351" t="s">
        <v>177</v>
      </c>
      <c r="I9351" t="s">
        <v>34</v>
      </c>
      <c r="J9351" t="s">
        <v>35</v>
      </c>
      <c r="K9351">
        <v>5</v>
      </c>
      <c r="L9351" s="2">
        <v>6500</v>
      </c>
      <c r="M9351">
        <v>10</v>
      </c>
      <c r="N9351" s="2">
        <v>32500</v>
      </c>
      <c r="O9351" s="2">
        <v>3250</v>
      </c>
      <c r="P9351" s="2">
        <v>29250</v>
      </c>
      <c r="Q9351" s="2">
        <v>16742.47</v>
      </c>
      <c r="R9351" s="2">
        <v>12507.53</v>
      </c>
      <c r="S9351" t="s">
        <v>64</v>
      </c>
      <c r="T9351" t="s">
        <v>90</v>
      </c>
      <c r="U9351" t="s">
        <v>91</v>
      </c>
      <c r="V9351" t="s">
        <v>39</v>
      </c>
      <c r="W9351" t="s">
        <v>124</v>
      </c>
      <c r="X9351" t="s">
        <v>41</v>
      </c>
      <c r="Y9351" t="s">
        <v>56</v>
      </c>
      <c r="Z9351" t="s">
        <v>508</v>
      </c>
      <c r="AA9351" t="s">
        <v>44</v>
      </c>
      <c r="AB9351" t="s">
        <v>44</v>
      </c>
    </row>
    <row r="9352" spans="1:28" x14ac:dyDescent="0.25">
      <c r="A9352" t="s">
        <v>14403</v>
      </c>
      <c r="B9352" s="1">
        <v>46046</v>
      </c>
      <c r="C9352" t="s">
        <v>2701</v>
      </c>
      <c r="D9352" t="s">
        <v>2702</v>
      </c>
      <c r="E9352">
        <v>37</v>
      </c>
      <c r="F9352" t="s">
        <v>48</v>
      </c>
      <c r="G9352" t="s">
        <v>49</v>
      </c>
      <c r="H9352" t="s">
        <v>50</v>
      </c>
      <c r="I9352" t="s">
        <v>51</v>
      </c>
      <c r="J9352" t="s">
        <v>52</v>
      </c>
      <c r="K9352">
        <v>1</v>
      </c>
      <c r="L9352" s="2">
        <v>500</v>
      </c>
      <c r="M9352">
        <v>5</v>
      </c>
      <c r="N9352" s="2">
        <v>500</v>
      </c>
      <c r="O9352" s="2">
        <v>25</v>
      </c>
      <c r="P9352" s="2">
        <v>475</v>
      </c>
      <c r="Q9352" s="2">
        <v>371.23</v>
      </c>
      <c r="R9352" s="2">
        <v>103.77</v>
      </c>
      <c r="S9352" t="s">
        <v>53</v>
      </c>
      <c r="T9352" t="s">
        <v>105</v>
      </c>
      <c r="U9352" t="s">
        <v>106</v>
      </c>
      <c r="V9352" t="s">
        <v>39</v>
      </c>
      <c r="W9352" t="s">
        <v>66</v>
      </c>
      <c r="X9352" t="s">
        <v>97</v>
      </c>
      <c r="Y9352" t="s">
        <v>42</v>
      </c>
      <c r="Z9352" t="s">
        <v>43</v>
      </c>
      <c r="AA9352" t="s">
        <v>44</v>
      </c>
      <c r="AB9352" t="s">
        <v>44</v>
      </c>
    </row>
    <row r="9353" spans="1:28" x14ac:dyDescent="0.25">
      <c r="A9353" t="s">
        <v>14404</v>
      </c>
      <c r="B9353" s="1">
        <v>46046</v>
      </c>
      <c r="C9353" t="s">
        <v>220</v>
      </c>
      <c r="D9353" t="s">
        <v>221</v>
      </c>
      <c r="E9353">
        <v>42</v>
      </c>
      <c r="F9353" t="s">
        <v>31</v>
      </c>
      <c r="G9353" t="s">
        <v>134</v>
      </c>
      <c r="H9353" t="s">
        <v>135</v>
      </c>
      <c r="I9353" t="s">
        <v>62</v>
      </c>
      <c r="J9353" t="s">
        <v>130</v>
      </c>
      <c r="K9353">
        <v>1</v>
      </c>
      <c r="L9353" s="2">
        <v>8500</v>
      </c>
      <c r="M9353">
        <v>10</v>
      </c>
      <c r="N9353" s="2">
        <v>8500</v>
      </c>
      <c r="O9353" s="2">
        <v>850</v>
      </c>
      <c r="P9353" s="2">
        <v>7650</v>
      </c>
      <c r="Q9353" s="2">
        <v>5828.35</v>
      </c>
      <c r="R9353" s="2">
        <v>1821.65</v>
      </c>
      <c r="S9353" t="s">
        <v>53</v>
      </c>
      <c r="T9353" t="s">
        <v>222</v>
      </c>
      <c r="U9353" t="s">
        <v>38</v>
      </c>
      <c r="V9353" t="s">
        <v>39</v>
      </c>
      <c r="W9353" t="s">
        <v>40</v>
      </c>
      <c r="X9353" t="s">
        <v>41</v>
      </c>
      <c r="Y9353" t="s">
        <v>56</v>
      </c>
      <c r="Z9353" t="s">
        <v>43</v>
      </c>
      <c r="AA9353" t="s">
        <v>44</v>
      </c>
      <c r="AB9353" t="s">
        <v>44</v>
      </c>
    </row>
    <row r="9354" spans="1:28" x14ac:dyDescent="0.25">
      <c r="A9354" t="s">
        <v>14405</v>
      </c>
      <c r="B9354" s="1">
        <v>46046</v>
      </c>
      <c r="C9354" t="s">
        <v>5818</v>
      </c>
      <c r="D9354" t="s">
        <v>5819</v>
      </c>
      <c r="E9354">
        <v>56</v>
      </c>
      <c r="F9354" t="s">
        <v>31</v>
      </c>
      <c r="G9354" t="s">
        <v>285</v>
      </c>
      <c r="H9354" t="s">
        <v>286</v>
      </c>
      <c r="I9354" t="s">
        <v>34</v>
      </c>
      <c r="J9354" t="s">
        <v>121</v>
      </c>
      <c r="K9354">
        <v>4</v>
      </c>
      <c r="L9354" s="2">
        <v>3200</v>
      </c>
      <c r="M9354">
        <v>10</v>
      </c>
      <c r="N9354" s="2">
        <v>12800</v>
      </c>
      <c r="O9354" s="2">
        <v>1280</v>
      </c>
      <c r="P9354" s="2">
        <v>11520</v>
      </c>
      <c r="Q9354" s="2">
        <v>9313.2199999999993</v>
      </c>
      <c r="R9354" s="2">
        <v>2206.7800000000002</v>
      </c>
      <c r="S9354" t="s">
        <v>53</v>
      </c>
      <c r="T9354" t="s">
        <v>105</v>
      </c>
      <c r="U9354" t="s">
        <v>106</v>
      </c>
      <c r="V9354" t="s">
        <v>39</v>
      </c>
      <c r="W9354" t="s">
        <v>66</v>
      </c>
      <c r="X9354" t="s">
        <v>67</v>
      </c>
      <c r="Y9354" t="s">
        <v>56</v>
      </c>
      <c r="Z9354" t="s">
        <v>43</v>
      </c>
      <c r="AA9354" t="s">
        <v>44</v>
      </c>
      <c r="AB9354" t="s">
        <v>44</v>
      </c>
    </row>
    <row r="9355" spans="1:28" x14ac:dyDescent="0.25">
      <c r="A9355" t="s">
        <v>14406</v>
      </c>
      <c r="B9355" s="1">
        <v>46046</v>
      </c>
      <c r="C9355" t="s">
        <v>1640</v>
      </c>
      <c r="D9355" t="s">
        <v>1641</v>
      </c>
      <c r="E9355">
        <v>49</v>
      </c>
      <c r="F9355" t="s">
        <v>48</v>
      </c>
      <c r="G9355" t="s">
        <v>128</v>
      </c>
      <c r="H9355" t="s">
        <v>129</v>
      </c>
      <c r="I9355" t="s">
        <v>74</v>
      </c>
      <c r="J9355" t="s">
        <v>130</v>
      </c>
      <c r="K9355">
        <v>2</v>
      </c>
      <c r="L9355" s="2">
        <v>1700</v>
      </c>
      <c r="M9355">
        <v>25</v>
      </c>
      <c r="N9355" s="2">
        <v>3400</v>
      </c>
      <c r="O9355" s="2">
        <v>850</v>
      </c>
      <c r="P9355" s="2">
        <v>2550</v>
      </c>
      <c r="Q9355" s="2">
        <v>1884.42</v>
      </c>
      <c r="R9355" s="2">
        <v>665.58</v>
      </c>
      <c r="S9355" t="s">
        <v>53</v>
      </c>
      <c r="T9355" t="s">
        <v>290</v>
      </c>
      <c r="U9355" t="s">
        <v>291</v>
      </c>
      <c r="V9355" t="s">
        <v>39</v>
      </c>
      <c r="W9355" t="s">
        <v>66</v>
      </c>
      <c r="X9355" t="s">
        <v>97</v>
      </c>
      <c r="Y9355" t="s">
        <v>56</v>
      </c>
      <c r="Z9355" t="s">
        <v>43</v>
      </c>
      <c r="AA9355" t="s">
        <v>44</v>
      </c>
      <c r="AB9355" t="s">
        <v>44</v>
      </c>
    </row>
    <row r="9356" spans="1:28" x14ac:dyDescent="0.25">
      <c r="A9356" t="s">
        <v>14407</v>
      </c>
      <c r="B9356" s="1">
        <v>46046</v>
      </c>
      <c r="C9356" t="s">
        <v>10339</v>
      </c>
      <c r="D9356" t="s">
        <v>10340</v>
      </c>
      <c r="E9356">
        <v>49</v>
      </c>
      <c r="F9356" t="s">
        <v>31</v>
      </c>
      <c r="G9356" t="s">
        <v>344</v>
      </c>
      <c r="H9356" t="s">
        <v>345</v>
      </c>
      <c r="I9356" t="s">
        <v>34</v>
      </c>
      <c r="J9356" t="s">
        <v>121</v>
      </c>
      <c r="K9356">
        <v>1</v>
      </c>
      <c r="L9356" s="2">
        <v>1600</v>
      </c>
      <c r="M9356">
        <v>5</v>
      </c>
      <c r="N9356" s="2">
        <v>1600</v>
      </c>
      <c r="O9356" s="2">
        <v>80</v>
      </c>
      <c r="P9356" s="2">
        <v>1520</v>
      </c>
      <c r="Q9356" s="2">
        <v>861.5</v>
      </c>
      <c r="R9356" s="2">
        <v>658.5</v>
      </c>
      <c r="S9356" t="s">
        <v>36</v>
      </c>
      <c r="T9356" t="s">
        <v>76</v>
      </c>
      <c r="U9356" t="s">
        <v>77</v>
      </c>
      <c r="V9356" t="s">
        <v>39</v>
      </c>
      <c r="W9356" t="s">
        <v>66</v>
      </c>
      <c r="X9356" t="s">
        <v>97</v>
      </c>
      <c r="Y9356" t="s">
        <v>56</v>
      </c>
      <c r="Z9356" t="s">
        <v>43</v>
      </c>
      <c r="AA9356" t="s">
        <v>44</v>
      </c>
      <c r="AB9356" t="s">
        <v>44</v>
      </c>
    </row>
    <row r="9357" spans="1:28" x14ac:dyDescent="0.25">
      <c r="A9357" t="s">
        <v>14408</v>
      </c>
      <c r="B9357" s="1">
        <v>46046</v>
      </c>
      <c r="C9357" t="s">
        <v>1013</v>
      </c>
      <c r="D9357" t="s">
        <v>1014</v>
      </c>
      <c r="E9357">
        <v>32</v>
      </c>
      <c r="F9357" t="s">
        <v>31</v>
      </c>
      <c r="G9357" t="s">
        <v>72</v>
      </c>
      <c r="H9357" t="s">
        <v>73</v>
      </c>
      <c r="I9357" t="s">
        <v>74</v>
      </c>
      <c r="J9357" t="s">
        <v>75</v>
      </c>
      <c r="K9357">
        <v>2</v>
      </c>
      <c r="L9357" s="2">
        <v>2200</v>
      </c>
      <c r="M9357">
        <v>0</v>
      </c>
      <c r="N9357" s="2">
        <v>4400</v>
      </c>
      <c r="O9357" s="2">
        <v>0</v>
      </c>
      <c r="P9357" s="2">
        <v>4400</v>
      </c>
      <c r="Q9357" s="2">
        <v>2816.87</v>
      </c>
      <c r="R9357" s="2">
        <v>1583.13</v>
      </c>
      <c r="S9357" t="s">
        <v>53</v>
      </c>
      <c r="T9357" t="s">
        <v>263</v>
      </c>
      <c r="U9357" t="s">
        <v>91</v>
      </c>
      <c r="V9357" t="s">
        <v>39</v>
      </c>
      <c r="W9357" t="s">
        <v>66</v>
      </c>
      <c r="X9357" t="s">
        <v>97</v>
      </c>
      <c r="Y9357" t="s">
        <v>56</v>
      </c>
      <c r="Z9357" t="s">
        <v>43</v>
      </c>
      <c r="AA9357" t="s">
        <v>44</v>
      </c>
      <c r="AB9357" t="s">
        <v>44</v>
      </c>
    </row>
    <row r="9358" spans="1:28" x14ac:dyDescent="0.25">
      <c r="A9358" t="s">
        <v>14409</v>
      </c>
      <c r="B9358" s="1">
        <v>46046</v>
      </c>
      <c r="C9358" t="s">
        <v>4903</v>
      </c>
      <c r="D9358" t="s">
        <v>4904</v>
      </c>
      <c r="E9358">
        <v>29</v>
      </c>
      <c r="F9358" t="s">
        <v>31</v>
      </c>
      <c r="G9358" t="s">
        <v>101</v>
      </c>
      <c r="H9358" t="s">
        <v>102</v>
      </c>
      <c r="I9358" t="s">
        <v>103</v>
      </c>
      <c r="J9358" t="s">
        <v>104</v>
      </c>
      <c r="K9358">
        <v>2</v>
      </c>
      <c r="L9358" s="2">
        <v>1800</v>
      </c>
      <c r="M9358">
        <v>0</v>
      </c>
      <c r="N9358" s="2">
        <v>3600</v>
      </c>
      <c r="O9358" s="2">
        <v>0</v>
      </c>
      <c r="P9358" s="2">
        <v>3600</v>
      </c>
      <c r="Q9358" s="2">
        <v>2208.06</v>
      </c>
      <c r="R9358" s="2">
        <v>1391.94</v>
      </c>
      <c r="S9358" t="s">
        <v>53</v>
      </c>
      <c r="T9358" t="s">
        <v>76</v>
      </c>
      <c r="U9358" t="s">
        <v>77</v>
      </c>
      <c r="V9358" t="s">
        <v>39</v>
      </c>
      <c r="W9358" t="s">
        <v>92</v>
      </c>
      <c r="X9358" t="s">
        <v>97</v>
      </c>
      <c r="Y9358" t="s">
        <v>56</v>
      </c>
      <c r="Z9358" t="s">
        <v>107</v>
      </c>
      <c r="AA9358" t="s">
        <v>44</v>
      </c>
      <c r="AB9358" t="s">
        <v>44</v>
      </c>
    </row>
    <row r="9359" spans="1:28" x14ac:dyDescent="0.25">
      <c r="A9359" t="s">
        <v>14410</v>
      </c>
      <c r="B9359" s="1">
        <v>46046</v>
      </c>
      <c r="C9359" t="s">
        <v>5311</v>
      </c>
      <c r="D9359" t="s">
        <v>5312</v>
      </c>
      <c r="E9359">
        <v>58</v>
      </c>
      <c r="F9359" t="s">
        <v>111</v>
      </c>
      <c r="G9359" t="s">
        <v>387</v>
      </c>
      <c r="H9359" t="s">
        <v>388</v>
      </c>
      <c r="I9359" t="s">
        <v>74</v>
      </c>
      <c r="J9359" t="s">
        <v>75</v>
      </c>
      <c r="K9359">
        <v>4</v>
      </c>
      <c r="L9359" s="2">
        <v>3200</v>
      </c>
      <c r="M9359">
        <v>15</v>
      </c>
      <c r="N9359" s="2">
        <v>12800</v>
      </c>
      <c r="O9359" s="2">
        <v>1920</v>
      </c>
      <c r="P9359" s="2">
        <v>10880</v>
      </c>
      <c r="Q9359" s="2">
        <v>7947.25</v>
      </c>
      <c r="R9359" s="2">
        <v>2932.75</v>
      </c>
      <c r="S9359" t="s">
        <v>36</v>
      </c>
      <c r="T9359" t="s">
        <v>114</v>
      </c>
      <c r="U9359" t="s">
        <v>115</v>
      </c>
      <c r="V9359" t="s">
        <v>39</v>
      </c>
      <c r="W9359" t="s">
        <v>137</v>
      </c>
      <c r="X9359" t="s">
        <v>67</v>
      </c>
      <c r="Y9359" t="s">
        <v>42</v>
      </c>
      <c r="Z9359" t="s">
        <v>43</v>
      </c>
      <c r="AA9359" t="s">
        <v>44</v>
      </c>
      <c r="AB9359" t="s">
        <v>44</v>
      </c>
    </row>
    <row r="9360" spans="1:28" x14ac:dyDescent="0.25">
      <c r="A9360" t="s">
        <v>14411</v>
      </c>
      <c r="B9360" s="1">
        <v>46046</v>
      </c>
      <c r="C9360" t="s">
        <v>513</v>
      </c>
      <c r="D9360" t="s">
        <v>514</v>
      </c>
      <c r="E9360">
        <v>24</v>
      </c>
      <c r="F9360" t="s">
        <v>48</v>
      </c>
      <c r="G9360" t="s">
        <v>141</v>
      </c>
      <c r="H9360" t="s">
        <v>142</v>
      </c>
      <c r="I9360" t="s">
        <v>74</v>
      </c>
      <c r="J9360" t="s">
        <v>143</v>
      </c>
      <c r="K9360">
        <v>2</v>
      </c>
      <c r="L9360" s="2">
        <v>900</v>
      </c>
      <c r="M9360">
        <v>25</v>
      </c>
      <c r="N9360" s="2">
        <v>1800</v>
      </c>
      <c r="O9360" s="2">
        <v>450</v>
      </c>
      <c r="P9360" s="2">
        <v>1350</v>
      </c>
      <c r="Q9360" s="2">
        <v>883.07</v>
      </c>
      <c r="R9360" s="2">
        <v>466.93</v>
      </c>
      <c r="S9360" t="s">
        <v>53</v>
      </c>
      <c r="T9360" t="s">
        <v>222</v>
      </c>
      <c r="U9360" t="s">
        <v>38</v>
      </c>
      <c r="V9360" t="s">
        <v>39</v>
      </c>
      <c r="W9360" t="s">
        <v>92</v>
      </c>
      <c r="X9360" t="s">
        <v>67</v>
      </c>
      <c r="Y9360" t="s">
        <v>56</v>
      </c>
      <c r="Z9360" t="s">
        <v>508</v>
      </c>
      <c r="AA9360" t="s">
        <v>44</v>
      </c>
      <c r="AB9360" t="s">
        <v>44</v>
      </c>
    </row>
    <row r="9361" spans="1:28" x14ac:dyDescent="0.25">
      <c r="A9361" t="s">
        <v>14412</v>
      </c>
      <c r="B9361" s="1">
        <v>46046</v>
      </c>
      <c r="C9361" t="s">
        <v>600</v>
      </c>
      <c r="D9361" t="s">
        <v>601</v>
      </c>
      <c r="E9361">
        <v>33</v>
      </c>
      <c r="F9361" t="s">
        <v>48</v>
      </c>
      <c r="G9361" t="s">
        <v>436</v>
      </c>
      <c r="H9361" t="s">
        <v>437</v>
      </c>
      <c r="I9361" t="s">
        <v>74</v>
      </c>
      <c r="J9361" t="s">
        <v>190</v>
      </c>
      <c r="K9361">
        <v>1</v>
      </c>
      <c r="L9361" s="2">
        <v>1800</v>
      </c>
      <c r="M9361">
        <v>5</v>
      </c>
      <c r="N9361" s="2">
        <v>1800</v>
      </c>
      <c r="O9361" s="2">
        <v>90</v>
      </c>
      <c r="P9361" s="2">
        <v>1710</v>
      </c>
      <c r="Q9361" s="2">
        <v>1205.3399999999999</v>
      </c>
      <c r="R9361" s="2">
        <v>504.66</v>
      </c>
      <c r="S9361" t="s">
        <v>53</v>
      </c>
      <c r="T9361" t="s">
        <v>398</v>
      </c>
      <c r="U9361" t="s">
        <v>399</v>
      </c>
      <c r="V9361" t="s">
        <v>39</v>
      </c>
      <c r="W9361" t="s">
        <v>40</v>
      </c>
      <c r="X9361" t="s">
        <v>41</v>
      </c>
      <c r="Y9361" t="s">
        <v>56</v>
      </c>
      <c r="Z9361" t="s">
        <v>43</v>
      </c>
      <c r="AA9361" t="s">
        <v>44</v>
      </c>
      <c r="AB9361" t="s">
        <v>44</v>
      </c>
    </row>
    <row r="9362" spans="1:28" x14ac:dyDescent="0.25">
      <c r="A9362" t="s">
        <v>14413</v>
      </c>
      <c r="B9362" s="1">
        <v>46047</v>
      </c>
      <c r="C9362" t="s">
        <v>6328</v>
      </c>
      <c r="D9362" t="s">
        <v>6329</v>
      </c>
      <c r="E9362">
        <v>25</v>
      </c>
      <c r="F9362" t="s">
        <v>31</v>
      </c>
      <c r="G9362" t="s">
        <v>60</v>
      </c>
      <c r="H9362" t="s">
        <v>61</v>
      </c>
      <c r="I9362" t="s">
        <v>62</v>
      </c>
      <c r="J9362" t="s">
        <v>63</v>
      </c>
      <c r="K9362">
        <v>2</v>
      </c>
      <c r="L9362" s="2">
        <v>3500</v>
      </c>
      <c r="M9362">
        <v>5</v>
      </c>
      <c r="N9362" s="2">
        <v>7000</v>
      </c>
      <c r="O9362" s="2">
        <v>350</v>
      </c>
      <c r="P9362" s="2">
        <v>6650</v>
      </c>
      <c r="Q9362" s="2">
        <v>5276.78</v>
      </c>
      <c r="R9362" s="2">
        <v>1373.22</v>
      </c>
      <c r="S9362" t="s">
        <v>64</v>
      </c>
      <c r="T9362" t="s">
        <v>398</v>
      </c>
      <c r="U9362" t="s">
        <v>399</v>
      </c>
      <c r="V9362" t="s">
        <v>39</v>
      </c>
      <c r="W9362" t="s">
        <v>137</v>
      </c>
      <c r="X9362" t="s">
        <v>41</v>
      </c>
      <c r="Y9362" t="s">
        <v>42</v>
      </c>
      <c r="Z9362" t="s">
        <v>43</v>
      </c>
      <c r="AA9362" t="s">
        <v>44</v>
      </c>
      <c r="AB9362" t="s">
        <v>44</v>
      </c>
    </row>
    <row r="9363" spans="1:28" x14ac:dyDescent="0.25">
      <c r="A9363" t="s">
        <v>14414</v>
      </c>
      <c r="B9363" s="1">
        <v>46047</v>
      </c>
      <c r="C9363" t="s">
        <v>4500</v>
      </c>
      <c r="D9363" t="s">
        <v>4501</v>
      </c>
      <c r="E9363">
        <v>56</v>
      </c>
      <c r="F9363" t="s">
        <v>31</v>
      </c>
      <c r="G9363" t="s">
        <v>273</v>
      </c>
      <c r="H9363" t="s">
        <v>274</v>
      </c>
      <c r="I9363" t="s">
        <v>51</v>
      </c>
      <c r="J9363" t="s">
        <v>52</v>
      </c>
      <c r="K9363">
        <v>1</v>
      </c>
      <c r="L9363" s="2">
        <v>250</v>
      </c>
      <c r="M9363">
        <v>10</v>
      </c>
      <c r="N9363" s="2">
        <v>250</v>
      </c>
      <c r="O9363" s="2">
        <v>25</v>
      </c>
      <c r="P9363" s="2">
        <v>225</v>
      </c>
      <c r="Q9363" s="2">
        <v>134.41999999999999</v>
      </c>
      <c r="R9363" s="2">
        <v>90.58</v>
      </c>
      <c r="S9363" t="s">
        <v>36</v>
      </c>
      <c r="T9363" t="s">
        <v>275</v>
      </c>
      <c r="U9363" t="s">
        <v>123</v>
      </c>
      <c r="V9363" t="s">
        <v>39</v>
      </c>
      <c r="W9363" t="s">
        <v>92</v>
      </c>
      <c r="X9363" t="s">
        <v>97</v>
      </c>
      <c r="Y9363" t="s">
        <v>56</v>
      </c>
      <c r="Z9363" t="s">
        <v>43</v>
      </c>
      <c r="AA9363" t="s">
        <v>44</v>
      </c>
      <c r="AB9363" t="s">
        <v>68</v>
      </c>
    </row>
    <row r="9364" spans="1:28" x14ac:dyDescent="0.25">
      <c r="A9364" t="s">
        <v>14415</v>
      </c>
      <c r="B9364" s="1">
        <v>46047</v>
      </c>
      <c r="C9364" t="s">
        <v>3244</v>
      </c>
      <c r="D9364" t="s">
        <v>3245</v>
      </c>
      <c r="E9364">
        <v>43</v>
      </c>
      <c r="F9364" t="s">
        <v>48</v>
      </c>
      <c r="G9364" t="s">
        <v>60</v>
      </c>
      <c r="H9364" t="s">
        <v>61</v>
      </c>
      <c r="I9364" t="s">
        <v>62</v>
      </c>
      <c r="J9364" t="s">
        <v>63</v>
      </c>
      <c r="K9364">
        <v>4</v>
      </c>
      <c r="L9364" s="2">
        <v>3500</v>
      </c>
      <c r="M9364">
        <v>20</v>
      </c>
      <c r="N9364" s="2">
        <v>14000</v>
      </c>
      <c r="O9364" s="2">
        <v>2800</v>
      </c>
      <c r="P9364" s="2">
        <v>11200</v>
      </c>
      <c r="Q9364" s="2">
        <v>6782.65</v>
      </c>
      <c r="R9364" s="2">
        <v>4417.3500000000004</v>
      </c>
      <c r="S9364" t="s">
        <v>36</v>
      </c>
      <c r="T9364" t="s">
        <v>136</v>
      </c>
      <c r="U9364" t="s">
        <v>38</v>
      </c>
      <c r="V9364" t="s">
        <v>39</v>
      </c>
      <c r="W9364" t="s">
        <v>83</v>
      </c>
      <c r="X9364" t="s">
        <v>67</v>
      </c>
      <c r="Y9364" t="s">
        <v>56</v>
      </c>
      <c r="Z9364" t="s">
        <v>43</v>
      </c>
      <c r="AA9364" t="s">
        <v>44</v>
      </c>
      <c r="AB9364" t="s">
        <v>44</v>
      </c>
    </row>
    <row r="9365" spans="1:28" x14ac:dyDescent="0.25">
      <c r="A9365" t="s">
        <v>14416</v>
      </c>
      <c r="B9365" s="1">
        <v>46047</v>
      </c>
      <c r="C9365" t="s">
        <v>3501</v>
      </c>
      <c r="D9365" t="s">
        <v>3502</v>
      </c>
      <c r="E9365">
        <v>33</v>
      </c>
      <c r="F9365" t="s">
        <v>111</v>
      </c>
      <c r="G9365" t="s">
        <v>176</v>
      </c>
      <c r="H9365" t="s">
        <v>177</v>
      </c>
      <c r="I9365" t="s">
        <v>34</v>
      </c>
      <c r="J9365" t="s">
        <v>35</v>
      </c>
      <c r="K9365">
        <v>2</v>
      </c>
      <c r="L9365" s="2">
        <v>6500</v>
      </c>
      <c r="M9365">
        <v>25</v>
      </c>
      <c r="N9365" s="2">
        <v>13000</v>
      </c>
      <c r="O9365" s="2">
        <v>3250</v>
      </c>
      <c r="P9365" s="2">
        <v>9750</v>
      </c>
      <c r="Q9365" s="2">
        <v>7048.06</v>
      </c>
      <c r="R9365" s="2">
        <v>2701.94</v>
      </c>
      <c r="S9365" t="s">
        <v>53</v>
      </c>
      <c r="T9365" t="s">
        <v>407</v>
      </c>
      <c r="U9365" t="s">
        <v>408</v>
      </c>
      <c r="V9365" t="s">
        <v>39</v>
      </c>
      <c r="W9365" t="s">
        <v>137</v>
      </c>
      <c r="X9365" t="s">
        <v>41</v>
      </c>
      <c r="Y9365" t="s">
        <v>56</v>
      </c>
      <c r="Z9365" t="s">
        <v>43</v>
      </c>
      <c r="AA9365" t="s">
        <v>44</v>
      </c>
      <c r="AB9365" t="s">
        <v>44</v>
      </c>
    </row>
    <row r="9366" spans="1:28" x14ac:dyDescent="0.25">
      <c r="A9366" t="s">
        <v>14417</v>
      </c>
      <c r="B9366" s="1">
        <v>46047</v>
      </c>
      <c r="C9366" t="s">
        <v>2787</v>
      </c>
      <c r="D9366" t="s">
        <v>2788</v>
      </c>
      <c r="E9366">
        <v>32</v>
      </c>
      <c r="F9366" t="s">
        <v>111</v>
      </c>
      <c r="G9366" t="s">
        <v>280</v>
      </c>
      <c r="H9366" t="s">
        <v>281</v>
      </c>
      <c r="I9366" t="s">
        <v>62</v>
      </c>
      <c r="J9366" t="s">
        <v>190</v>
      </c>
      <c r="K9366">
        <v>3</v>
      </c>
      <c r="L9366" s="2">
        <v>700</v>
      </c>
      <c r="M9366">
        <v>15</v>
      </c>
      <c r="N9366" s="2">
        <v>2100</v>
      </c>
      <c r="O9366" s="2">
        <v>315</v>
      </c>
      <c r="P9366" s="2">
        <v>1785</v>
      </c>
      <c r="Q9366" s="2">
        <v>1269.54</v>
      </c>
      <c r="R9366" s="2">
        <v>515.46</v>
      </c>
      <c r="S9366" t="s">
        <v>64</v>
      </c>
      <c r="T9366" t="s">
        <v>37</v>
      </c>
      <c r="U9366" t="s">
        <v>38</v>
      </c>
      <c r="V9366" t="s">
        <v>39</v>
      </c>
      <c r="W9366" t="s">
        <v>40</v>
      </c>
      <c r="X9366" t="s">
        <v>97</v>
      </c>
      <c r="Y9366" t="s">
        <v>56</v>
      </c>
      <c r="Z9366" t="s">
        <v>43</v>
      </c>
      <c r="AA9366" t="s">
        <v>44</v>
      </c>
      <c r="AB9366" t="s">
        <v>44</v>
      </c>
    </row>
    <row r="9367" spans="1:28" x14ac:dyDescent="0.25">
      <c r="A9367" t="s">
        <v>14418</v>
      </c>
      <c r="B9367" s="1">
        <v>46047</v>
      </c>
      <c r="C9367" t="s">
        <v>4846</v>
      </c>
      <c r="D9367" t="s">
        <v>4847</v>
      </c>
      <c r="E9367">
        <v>33</v>
      </c>
      <c r="F9367" t="s">
        <v>48</v>
      </c>
      <c r="G9367" t="s">
        <v>212</v>
      </c>
      <c r="H9367" t="s">
        <v>213</v>
      </c>
      <c r="I9367" t="s">
        <v>51</v>
      </c>
      <c r="J9367" t="s">
        <v>52</v>
      </c>
      <c r="K9367">
        <v>1</v>
      </c>
      <c r="L9367" s="2">
        <v>400</v>
      </c>
      <c r="M9367">
        <v>20</v>
      </c>
      <c r="N9367" s="2">
        <v>400</v>
      </c>
      <c r="O9367" s="2">
        <v>80</v>
      </c>
      <c r="P9367" s="2">
        <v>320</v>
      </c>
      <c r="Q9367" s="2">
        <v>185.18</v>
      </c>
      <c r="R9367" s="2">
        <v>134.82</v>
      </c>
      <c r="S9367" t="s">
        <v>36</v>
      </c>
      <c r="T9367" t="s">
        <v>163</v>
      </c>
      <c r="U9367" t="s">
        <v>164</v>
      </c>
      <c r="V9367" t="s">
        <v>39</v>
      </c>
      <c r="W9367" t="s">
        <v>83</v>
      </c>
      <c r="X9367" t="s">
        <v>97</v>
      </c>
      <c r="Y9367" t="s">
        <v>42</v>
      </c>
      <c r="Z9367" t="s">
        <v>43</v>
      </c>
      <c r="AA9367" t="s">
        <v>44</v>
      </c>
      <c r="AB9367" t="s">
        <v>44</v>
      </c>
    </row>
    <row r="9368" spans="1:28" x14ac:dyDescent="0.25">
      <c r="A9368" t="s">
        <v>14419</v>
      </c>
      <c r="B9368" s="1">
        <v>46047</v>
      </c>
      <c r="C9368" t="s">
        <v>13236</v>
      </c>
      <c r="D9368" t="s">
        <v>13237</v>
      </c>
      <c r="E9368">
        <v>26</v>
      </c>
      <c r="F9368" t="s">
        <v>111</v>
      </c>
      <c r="G9368" t="s">
        <v>436</v>
      </c>
      <c r="H9368" t="s">
        <v>437</v>
      </c>
      <c r="I9368" t="s">
        <v>74</v>
      </c>
      <c r="J9368" t="s">
        <v>190</v>
      </c>
      <c r="K9368">
        <v>1</v>
      </c>
      <c r="L9368" s="2">
        <v>1800</v>
      </c>
      <c r="M9368">
        <v>10</v>
      </c>
      <c r="N9368" s="2">
        <v>1800</v>
      </c>
      <c r="O9368" s="2">
        <v>180</v>
      </c>
      <c r="P9368" s="2">
        <v>1620</v>
      </c>
      <c r="Q9368" s="2">
        <v>1296.69</v>
      </c>
      <c r="R9368" s="2">
        <v>323.31</v>
      </c>
      <c r="S9368" t="s">
        <v>53</v>
      </c>
      <c r="T9368" t="s">
        <v>37</v>
      </c>
      <c r="U9368" t="s">
        <v>38</v>
      </c>
      <c r="V9368" t="s">
        <v>39</v>
      </c>
      <c r="W9368" t="s">
        <v>124</v>
      </c>
      <c r="X9368" t="s">
        <v>97</v>
      </c>
      <c r="Y9368" t="s">
        <v>56</v>
      </c>
      <c r="Z9368" t="s">
        <v>43</v>
      </c>
      <c r="AA9368" t="s">
        <v>44</v>
      </c>
      <c r="AB9368" t="s">
        <v>44</v>
      </c>
    </row>
    <row r="9369" spans="1:28" x14ac:dyDescent="0.25">
      <c r="A9369" t="s">
        <v>14420</v>
      </c>
      <c r="B9369" s="1">
        <v>46047</v>
      </c>
      <c r="C9369" t="s">
        <v>9192</v>
      </c>
      <c r="D9369" t="s">
        <v>9193</v>
      </c>
      <c r="E9369">
        <v>40</v>
      </c>
      <c r="F9369" t="s">
        <v>48</v>
      </c>
      <c r="G9369" t="s">
        <v>32</v>
      </c>
      <c r="H9369" t="s">
        <v>33</v>
      </c>
      <c r="I9369" t="s">
        <v>34</v>
      </c>
      <c r="J9369" t="s">
        <v>35</v>
      </c>
      <c r="K9369">
        <v>1</v>
      </c>
      <c r="L9369" s="2">
        <v>55000</v>
      </c>
      <c r="M9369">
        <v>5</v>
      </c>
      <c r="N9369" s="2">
        <v>55000</v>
      </c>
      <c r="O9369" s="2">
        <v>2750</v>
      </c>
      <c r="P9369" s="2">
        <v>52250</v>
      </c>
      <c r="Q9369" s="2">
        <v>42017.22</v>
      </c>
      <c r="R9369" s="2">
        <v>10232.780000000001</v>
      </c>
      <c r="S9369" t="s">
        <v>36</v>
      </c>
      <c r="T9369" t="s">
        <v>263</v>
      </c>
      <c r="U9369" t="s">
        <v>91</v>
      </c>
      <c r="V9369" t="s">
        <v>39</v>
      </c>
      <c r="W9369" t="s">
        <v>40</v>
      </c>
      <c r="X9369" t="s">
        <v>97</v>
      </c>
      <c r="Y9369" t="s">
        <v>56</v>
      </c>
      <c r="Z9369" t="s">
        <v>43</v>
      </c>
      <c r="AA9369" t="s">
        <v>44</v>
      </c>
      <c r="AB9369" t="s">
        <v>44</v>
      </c>
    </row>
    <row r="9370" spans="1:28" x14ac:dyDescent="0.25">
      <c r="A9370" t="s">
        <v>14421</v>
      </c>
      <c r="B9370" s="1">
        <v>46047</v>
      </c>
      <c r="C9370" t="s">
        <v>8465</v>
      </c>
      <c r="D9370" t="s">
        <v>8466</v>
      </c>
      <c r="E9370">
        <v>25</v>
      </c>
      <c r="F9370" t="s">
        <v>111</v>
      </c>
      <c r="G9370" t="s">
        <v>227</v>
      </c>
      <c r="H9370" t="s">
        <v>228</v>
      </c>
      <c r="I9370" t="s">
        <v>74</v>
      </c>
      <c r="J9370" t="s">
        <v>75</v>
      </c>
      <c r="K9370">
        <v>1</v>
      </c>
      <c r="L9370" s="2">
        <v>1400</v>
      </c>
      <c r="M9370">
        <v>15</v>
      </c>
      <c r="N9370" s="2">
        <v>1400</v>
      </c>
      <c r="O9370" s="2">
        <v>210</v>
      </c>
      <c r="P9370" s="2">
        <v>1190</v>
      </c>
      <c r="Q9370" s="2">
        <v>703.83</v>
      </c>
      <c r="R9370" s="2">
        <v>486.17</v>
      </c>
      <c r="S9370" t="s">
        <v>36</v>
      </c>
      <c r="T9370" t="s">
        <v>114</v>
      </c>
      <c r="U9370" t="s">
        <v>115</v>
      </c>
      <c r="V9370" t="s">
        <v>39</v>
      </c>
      <c r="W9370" t="s">
        <v>124</v>
      </c>
      <c r="X9370" t="s">
        <v>97</v>
      </c>
      <c r="Y9370" t="s">
        <v>56</v>
      </c>
      <c r="Z9370" t="s">
        <v>107</v>
      </c>
      <c r="AA9370" t="s">
        <v>44</v>
      </c>
      <c r="AB9370" t="s">
        <v>44</v>
      </c>
    </row>
    <row r="9371" spans="1:28" x14ac:dyDescent="0.25">
      <c r="A9371" t="s">
        <v>14422</v>
      </c>
      <c r="B9371" s="1">
        <v>46047</v>
      </c>
      <c r="C9371" t="s">
        <v>2461</v>
      </c>
      <c r="D9371" t="s">
        <v>2462</v>
      </c>
      <c r="E9371">
        <v>39</v>
      </c>
      <c r="F9371" t="s">
        <v>111</v>
      </c>
      <c r="G9371" t="s">
        <v>49</v>
      </c>
      <c r="H9371" t="s">
        <v>50</v>
      </c>
      <c r="I9371" t="s">
        <v>51</v>
      </c>
      <c r="J9371" t="s">
        <v>52</v>
      </c>
      <c r="K9371">
        <v>1</v>
      </c>
      <c r="L9371" s="2">
        <v>500</v>
      </c>
      <c r="M9371">
        <v>0</v>
      </c>
      <c r="N9371" s="2">
        <v>500</v>
      </c>
      <c r="O9371" s="2">
        <v>0</v>
      </c>
      <c r="P9371" s="2">
        <v>500</v>
      </c>
      <c r="Q9371" s="2">
        <v>367.67</v>
      </c>
      <c r="R9371" s="2">
        <v>132.33000000000001</v>
      </c>
      <c r="S9371" t="s">
        <v>53</v>
      </c>
      <c r="T9371" t="s">
        <v>37</v>
      </c>
      <c r="U9371" t="s">
        <v>38</v>
      </c>
      <c r="V9371" t="s">
        <v>39</v>
      </c>
      <c r="W9371" t="s">
        <v>92</v>
      </c>
      <c r="X9371" t="s">
        <v>41</v>
      </c>
      <c r="Y9371" t="s">
        <v>56</v>
      </c>
      <c r="Z9371" t="s">
        <v>43</v>
      </c>
      <c r="AA9371" t="s">
        <v>44</v>
      </c>
      <c r="AB9371" t="s">
        <v>44</v>
      </c>
    </row>
    <row r="9372" spans="1:28" x14ac:dyDescent="0.25">
      <c r="A9372" t="s">
        <v>14423</v>
      </c>
      <c r="B9372" s="1">
        <v>46047</v>
      </c>
      <c r="C9372" t="s">
        <v>6694</v>
      </c>
      <c r="D9372" t="s">
        <v>6695</v>
      </c>
      <c r="E9372">
        <v>30</v>
      </c>
      <c r="F9372" t="s">
        <v>31</v>
      </c>
      <c r="G9372" t="s">
        <v>72</v>
      </c>
      <c r="H9372" t="s">
        <v>73</v>
      </c>
      <c r="I9372" t="s">
        <v>74</v>
      </c>
      <c r="J9372" t="s">
        <v>75</v>
      </c>
      <c r="K9372">
        <v>3</v>
      </c>
      <c r="L9372" s="2">
        <v>2200</v>
      </c>
      <c r="M9372">
        <v>0</v>
      </c>
      <c r="N9372" s="2">
        <v>6600</v>
      </c>
      <c r="O9372" s="2">
        <v>0</v>
      </c>
      <c r="P9372" s="2">
        <v>6600</v>
      </c>
      <c r="Q9372" s="2">
        <v>4536.29</v>
      </c>
      <c r="R9372" s="2">
        <v>2063.71</v>
      </c>
      <c r="S9372" t="s">
        <v>53</v>
      </c>
      <c r="T9372" t="s">
        <v>578</v>
      </c>
      <c r="U9372" t="s">
        <v>579</v>
      </c>
      <c r="V9372" t="s">
        <v>39</v>
      </c>
      <c r="W9372" t="s">
        <v>92</v>
      </c>
      <c r="X9372" t="s">
        <v>97</v>
      </c>
      <c r="Y9372" t="s">
        <v>56</v>
      </c>
      <c r="Z9372" t="s">
        <v>43</v>
      </c>
      <c r="AA9372" t="s">
        <v>44</v>
      </c>
      <c r="AB9372" t="s">
        <v>68</v>
      </c>
    </row>
    <row r="9373" spans="1:28" x14ac:dyDescent="0.25">
      <c r="A9373" t="s">
        <v>14424</v>
      </c>
      <c r="B9373" s="1">
        <v>46047</v>
      </c>
      <c r="C9373" t="s">
        <v>7324</v>
      </c>
      <c r="D9373" t="s">
        <v>7325</v>
      </c>
      <c r="E9373">
        <v>48</v>
      </c>
      <c r="F9373" t="s">
        <v>31</v>
      </c>
      <c r="G9373" t="s">
        <v>141</v>
      </c>
      <c r="H9373" t="s">
        <v>142</v>
      </c>
      <c r="I9373" t="s">
        <v>74</v>
      </c>
      <c r="J9373" t="s">
        <v>143</v>
      </c>
      <c r="K9373">
        <v>3</v>
      </c>
      <c r="L9373" s="2">
        <v>900</v>
      </c>
      <c r="M9373">
        <v>5</v>
      </c>
      <c r="N9373" s="2">
        <v>2700</v>
      </c>
      <c r="O9373" s="2">
        <v>135</v>
      </c>
      <c r="P9373" s="2">
        <v>2565</v>
      </c>
      <c r="Q9373" s="2">
        <v>1872.4</v>
      </c>
      <c r="R9373" s="2">
        <v>692.6</v>
      </c>
      <c r="S9373" t="s">
        <v>53</v>
      </c>
      <c r="T9373" t="s">
        <v>65</v>
      </c>
      <c r="U9373" t="s">
        <v>65</v>
      </c>
      <c r="V9373" t="s">
        <v>39</v>
      </c>
      <c r="W9373" t="s">
        <v>124</v>
      </c>
      <c r="X9373" t="s">
        <v>97</v>
      </c>
      <c r="Y9373" t="s">
        <v>42</v>
      </c>
      <c r="Z9373" t="s">
        <v>43</v>
      </c>
      <c r="AA9373" t="s">
        <v>44</v>
      </c>
      <c r="AB9373" t="s">
        <v>44</v>
      </c>
    </row>
    <row r="9374" spans="1:28" x14ac:dyDescent="0.25">
      <c r="A9374" t="s">
        <v>14425</v>
      </c>
      <c r="B9374" s="1">
        <v>46047</v>
      </c>
      <c r="C9374" t="s">
        <v>7993</v>
      </c>
      <c r="D9374" t="s">
        <v>7994</v>
      </c>
      <c r="E9374">
        <v>34</v>
      </c>
      <c r="F9374" t="s">
        <v>111</v>
      </c>
      <c r="G9374" t="s">
        <v>158</v>
      </c>
      <c r="H9374" t="s">
        <v>159</v>
      </c>
      <c r="I9374" t="s">
        <v>51</v>
      </c>
      <c r="J9374" t="s">
        <v>52</v>
      </c>
      <c r="K9374">
        <v>2</v>
      </c>
      <c r="L9374" s="2">
        <v>650</v>
      </c>
      <c r="M9374">
        <v>5</v>
      </c>
      <c r="N9374" s="2">
        <v>1300</v>
      </c>
      <c r="O9374" s="2">
        <v>65</v>
      </c>
      <c r="P9374" s="2">
        <v>1235</v>
      </c>
      <c r="Q9374" s="2">
        <v>697.32</v>
      </c>
      <c r="R9374" s="2">
        <v>537.67999999999995</v>
      </c>
      <c r="S9374" t="s">
        <v>53</v>
      </c>
      <c r="T9374" t="s">
        <v>290</v>
      </c>
      <c r="U9374" t="s">
        <v>291</v>
      </c>
      <c r="V9374" t="s">
        <v>39</v>
      </c>
      <c r="W9374" t="s">
        <v>92</v>
      </c>
      <c r="X9374" t="s">
        <v>41</v>
      </c>
      <c r="Y9374" t="s">
        <v>56</v>
      </c>
      <c r="Z9374" t="s">
        <v>107</v>
      </c>
      <c r="AA9374" t="s">
        <v>68</v>
      </c>
      <c r="AB9374" t="s">
        <v>44</v>
      </c>
    </row>
    <row r="9375" spans="1:28" x14ac:dyDescent="0.25">
      <c r="A9375" t="s">
        <v>14426</v>
      </c>
      <c r="B9375" s="1">
        <v>46047</v>
      </c>
      <c r="C9375" t="s">
        <v>9621</v>
      </c>
      <c r="D9375" t="s">
        <v>9622</v>
      </c>
      <c r="E9375">
        <v>21</v>
      </c>
      <c r="F9375" t="s">
        <v>48</v>
      </c>
      <c r="G9375" t="s">
        <v>243</v>
      </c>
      <c r="H9375" t="s">
        <v>244</v>
      </c>
      <c r="I9375" t="s">
        <v>103</v>
      </c>
      <c r="J9375" t="s">
        <v>104</v>
      </c>
      <c r="K9375">
        <v>2</v>
      </c>
      <c r="L9375" s="2">
        <v>450</v>
      </c>
      <c r="M9375">
        <v>5</v>
      </c>
      <c r="N9375" s="2">
        <v>900</v>
      </c>
      <c r="O9375" s="2">
        <v>45</v>
      </c>
      <c r="P9375" s="2">
        <v>855</v>
      </c>
      <c r="Q9375" s="2">
        <v>634.86</v>
      </c>
      <c r="R9375" s="2">
        <v>220.14</v>
      </c>
      <c r="S9375" t="s">
        <v>53</v>
      </c>
      <c r="T9375" t="s">
        <v>290</v>
      </c>
      <c r="U9375" t="s">
        <v>291</v>
      </c>
      <c r="V9375" t="s">
        <v>39</v>
      </c>
      <c r="W9375" t="s">
        <v>92</v>
      </c>
      <c r="X9375" t="s">
        <v>41</v>
      </c>
      <c r="Y9375" t="s">
        <v>56</v>
      </c>
      <c r="Z9375" t="s">
        <v>43</v>
      </c>
      <c r="AA9375" t="s">
        <v>44</v>
      </c>
      <c r="AB9375" t="s">
        <v>44</v>
      </c>
    </row>
    <row r="9376" spans="1:28" x14ac:dyDescent="0.25">
      <c r="A9376" t="s">
        <v>14427</v>
      </c>
      <c r="B9376" s="1">
        <v>46047</v>
      </c>
      <c r="C9376" t="s">
        <v>10339</v>
      </c>
      <c r="D9376" t="s">
        <v>10340</v>
      </c>
      <c r="E9376">
        <v>39</v>
      </c>
      <c r="F9376" t="s">
        <v>48</v>
      </c>
      <c r="G9376" t="s">
        <v>134</v>
      </c>
      <c r="H9376" t="s">
        <v>135</v>
      </c>
      <c r="I9376" t="s">
        <v>62</v>
      </c>
      <c r="J9376" t="s">
        <v>130</v>
      </c>
      <c r="K9376">
        <v>2</v>
      </c>
      <c r="L9376" s="2">
        <v>8500</v>
      </c>
      <c r="M9376">
        <v>20</v>
      </c>
      <c r="N9376" s="2">
        <v>17000</v>
      </c>
      <c r="O9376" s="2">
        <v>3400</v>
      </c>
      <c r="P9376" s="2">
        <v>13600</v>
      </c>
      <c r="Q9376" s="2">
        <v>9806.99</v>
      </c>
      <c r="R9376" s="2">
        <v>3793.01</v>
      </c>
      <c r="S9376" t="s">
        <v>53</v>
      </c>
      <c r="T9376" t="s">
        <v>105</v>
      </c>
      <c r="U9376" t="s">
        <v>106</v>
      </c>
      <c r="V9376" t="s">
        <v>39</v>
      </c>
      <c r="W9376" t="s">
        <v>40</v>
      </c>
      <c r="X9376" t="s">
        <v>41</v>
      </c>
      <c r="Y9376" t="s">
        <v>56</v>
      </c>
      <c r="Z9376" t="s">
        <v>107</v>
      </c>
      <c r="AA9376" t="s">
        <v>44</v>
      </c>
      <c r="AB9376" t="s">
        <v>44</v>
      </c>
    </row>
    <row r="9377" spans="1:28" x14ac:dyDescent="0.25">
      <c r="A9377" t="s">
        <v>14428</v>
      </c>
      <c r="B9377" s="1">
        <v>46047</v>
      </c>
      <c r="C9377" t="s">
        <v>5615</v>
      </c>
      <c r="D9377" t="s">
        <v>5616</v>
      </c>
      <c r="E9377">
        <v>32</v>
      </c>
      <c r="F9377" t="s">
        <v>111</v>
      </c>
      <c r="G9377" t="s">
        <v>168</v>
      </c>
      <c r="H9377" t="s">
        <v>169</v>
      </c>
      <c r="I9377" t="s">
        <v>62</v>
      </c>
      <c r="J9377" t="s">
        <v>143</v>
      </c>
      <c r="K9377">
        <v>1</v>
      </c>
      <c r="L9377" s="2">
        <v>1800</v>
      </c>
      <c r="M9377">
        <v>5</v>
      </c>
      <c r="N9377" s="2">
        <v>1800</v>
      </c>
      <c r="O9377" s="2">
        <v>90</v>
      </c>
      <c r="P9377" s="2">
        <v>1710</v>
      </c>
      <c r="Q9377" s="2">
        <v>1139.6500000000001</v>
      </c>
      <c r="R9377" s="2">
        <v>570.35</v>
      </c>
      <c r="S9377" t="s">
        <v>53</v>
      </c>
      <c r="T9377" t="s">
        <v>90</v>
      </c>
      <c r="U9377" t="s">
        <v>91</v>
      </c>
      <c r="V9377" t="s">
        <v>39</v>
      </c>
      <c r="W9377" t="s">
        <v>124</v>
      </c>
      <c r="X9377" t="s">
        <v>41</v>
      </c>
      <c r="Y9377" t="s">
        <v>42</v>
      </c>
      <c r="Z9377" t="s">
        <v>144</v>
      </c>
      <c r="AA9377" t="s">
        <v>44</v>
      </c>
      <c r="AB9377" t="s">
        <v>44</v>
      </c>
    </row>
    <row r="9378" spans="1:28" x14ac:dyDescent="0.25">
      <c r="A9378" t="s">
        <v>14429</v>
      </c>
      <c r="B9378" s="1">
        <v>46048</v>
      </c>
      <c r="C9378" t="s">
        <v>2074</v>
      </c>
      <c r="D9378" t="s">
        <v>2075</v>
      </c>
      <c r="E9378">
        <v>18</v>
      </c>
      <c r="F9378" t="s">
        <v>48</v>
      </c>
      <c r="G9378" t="s">
        <v>285</v>
      </c>
      <c r="H9378" t="s">
        <v>286</v>
      </c>
      <c r="I9378" t="s">
        <v>34</v>
      </c>
      <c r="J9378" t="s">
        <v>121</v>
      </c>
      <c r="K9378">
        <v>2</v>
      </c>
      <c r="L9378" s="2">
        <v>3200</v>
      </c>
      <c r="M9378">
        <v>0</v>
      </c>
      <c r="N9378" s="2">
        <v>6400</v>
      </c>
      <c r="O9378" s="2">
        <v>0</v>
      </c>
      <c r="P9378" s="2">
        <v>6400</v>
      </c>
      <c r="Q9378" s="2">
        <v>3611.2</v>
      </c>
      <c r="R9378" s="2">
        <v>2788.8</v>
      </c>
      <c r="S9378" t="s">
        <v>53</v>
      </c>
      <c r="T9378" t="s">
        <v>90</v>
      </c>
      <c r="U9378" t="s">
        <v>91</v>
      </c>
      <c r="V9378" t="s">
        <v>39</v>
      </c>
      <c r="W9378" t="s">
        <v>40</v>
      </c>
      <c r="X9378" t="s">
        <v>41</v>
      </c>
      <c r="Y9378" t="s">
        <v>56</v>
      </c>
      <c r="Z9378" t="s">
        <v>223</v>
      </c>
      <c r="AA9378" t="s">
        <v>44</v>
      </c>
      <c r="AB9378" t="s">
        <v>44</v>
      </c>
    </row>
    <row r="9379" spans="1:28" x14ac:dyDescent="0.25">
      <c r="A9379" t="s">
        <v>14430</v>
      </c>
      <c r="B9379" s="1">
        <v>46048</v>
      </c>
      <c r="C9379" t="s">
        <v>4808</v>
      </c>
      <c r="D9379" t="s">
        <v>4809</v>
      </c>
      <c r="E9379">
        <v>26</v>
      </c>
      <c r="F9379" t="s">
        <v>31</v>
      </c>
      <c r="G9379" t="s">
        <v>101</v>
      </c>
      <c r="H9379" t="s">
        <v>102</v>
      </c>
      <c r="I9379" t="s">
        <v>103</v>
      </c>
      <c r="J9379" t="s">
        <v>104</v>
      </c>
      <c r="K9379">
        <v>1</v>
      </c>
      <c r="L9379" s="2">
        <v>1800</v>
      </c>
      <c r="M9379">
        <v>0</v>
      </c>
      <c r="N9379" s="2">
        <v>1800</v>
      </c>
      <c r="O9379" s="2">
        <v>0</v>
      </c>
      <c r="P9379" s="2">
        <v>1800</v>
      </c>
      <c r="Q9379" s="2">
        <v>1285.98</v>
      </c>
      <c r="R9379" s="2">
        <v>514.02</v>
      </c>
      <c r="S9379" t="s">
        <v>53</v>
      </c>
      <c r="T9379" t="s">
        <v>222</v>
      </c>
      <c r="U9379" t="s">
        <v>38</v>
      </c>
      <c r="V9379" t="s">
        <v>39</v>
      </c>
      <c r="W9379" t="s">
        <v>83</v>
      </c>
      <c r="X9379" t="s">
        <v>67</v>
      </c>
      <c r="Y9379" t="s">
        <v>56</v>
      </c>
      <c r="Z9379" t="s">
        <v>43</v>
      </c>
      <c r="AA9379" t="s">
        <v>68</v>
      </c>
      <c r="AB9379" t="s">
        <v>68</v>
      </c>
    </row>
    <row r="9380" spans="1:28" x14ac:dyDescent="0.25">
      <c r="A9380" t="s">
        <v>14431</v>
      </c>
      <c r="B9380" s="1">
        <v>46048</v>
      </c>
      <c r="C9380" t="s">
        <v>1918</v>
      </c>
      <c r="D9380" t="s">
        <v>1919</v>
      </c>
      <c r="E9380">
        <v>23</v>
      </c>
      <c r="F9380" t="s">
        <v>31</v>
      </c>
      <c r="G9380" t="s">
        <v>49</v>
      </c>
      <c r="H9380" t="s">
        <v>50</v>
      </c>
      <c r="I9380" t="s">
        <v>51</v>
      </c>
      <c r="J9380" t="s">
        <v>52</v>
      </c>
      <c r="K9380">
        <v>3</v>
      </c>
      <c r="L9380" s="2">
        <v>500</v>
      </c>
      <c r="M9380">
        <v>5</v>
      </c>
      <c r="N9380" s="2">
        <v>1500</v>
      </c>
      <c r="O9380" s="2">
        <v>75</v>
      </c>
      <c r="P9380" s="2">
        <v>1425</v>
      </c>
      <c r="Q9380" s="2">
        <v>843.33</v>
      </c>
      <c r="R9380" s="2">
        <v>581.66999999999996</v>
      </c>
      <c r="S9380" t="s">
        <v>36</v>
      </c>
      <c r="T9380" t="s">
        <v>153</v>
      </c>
      <c r="U9380" t="s">
        <v>154</v>
      </c>
      <c r="V9380" t="s">
        <v>39</v>
      </c>
      <c r="W9380" t="s">
        <v>66</v>
      </c>
      <c r="X9380" t="s">
        <v>41</v>
      </c>
      <c r="Y9380" t="s">
        <v>56</v>
      </c>
      <c r="Z9380" t="s">
        <v>43</v>
      </c>
      <c r="AA9380" t="s">
        <v>44</v>
      </c>
      <c r="AB9380" t="s">
        <v>44</v>
      </c>
    </row>
    <row r="9381" spans="1:28" x14ac:dyDescent="0.25">
      <c r="A9381" t="s">
        <v>14432</v>
      </c>
      <c r="B9381" s="1">
        <v>46048</v>
      </c>
      <c r="C9381" t="s">
        <v>746</v>
      </c>
      <c r="D9381" t="s">
        <v>747</v>
      </c>
      <c r="E9381">
        <v>60</v>
      </c>
      <c r="F9381" t="s">
        <v>31</v>
      </c>
      <c r="G9381" t="s">
        <v>148</v>
      </c>
      <c r="H9381" t="s">
        <v>149</v>
      </c>
      <c r="I9381" t="s">
        <v>74</v>
      </c>
      <c r="J9381" t="s">
        <v>130</v>
      </c>
      <c r="K9381">
        <v>1</v>
      </c>
      <c r="L9381" s="2">
        <v>3500</v>
      </c>
      <c r="M9381">
        <v>15</v>
      </c>
      <c r="N9381" s="2">
        <v>3500</v>
      </c>
      <c r="O9381" s="2">
        <v>525</v>
      </c>
      <c r="P9381" s="2">
        <v>2975</v>
      </c>
      <c r="Q9381" s="2">
        <v>1640.88</v>
      </c>
      <c r="R9381" s="2">
        <v>1334.12</v>
      </c>
      <c r="S9381" t="s">
        <v>53</v>
      </c>
      <c r="T9381" t="s">
        <v>114</v>
      </c>
      <c r="U9381" t="s">
        <v>115</v>
      </c>
      <c r="V9381" t="s">
        <v>39</v>
      </c>
      <c r="W9381" t="s">
        <v>124</v>
      </c>
      <c r="X9381" t="s">
        <v>41</v>
      </c>
      <c r="Y9381" t="s">
        <v>56</v>
      </c>
      <c r="Z9381" t="s">
        <v>43</v>
      </c>
      <c r="AA9381" t="s">
        <v>44</v>
      </c>
      <c r="AB9381" t="s">
        <v>44</v>
      </c>
    </row>
    <row r="9382" spans="1:28" x14ac:dyDescent="0.25">
      <c r="A9382" t="s">
        <v>14433</v>
      </c>
      <c r="B9382" s="1">
        <v>46048</v>
      </c>
      <c r="C9382" t="s">
        <v>2988</v>
      </c>
      <c r="D9382" t="s">
        <v>2989</v>
      </c>
      <c r="E9382">
        <v>34</v>
      </c>
      <c r="F9382" t="s">
        <v>31</v>
      </c>
      <c r="G9382" t="s">
        <v>207</v>
      </c>
      <c r="H9382" t="s">
        <v>208</v>
      </c>
      <c r="I9382" t="s">
        <v>34</v>
      </c>
      <c r="J9382" t="s">
        <v>143</v>
      </c>
      <c r="K9382">
        <v>1</v>
      </c>
      <c r="L9382" s="2">
        <v>18000</v>
      </c>
      <c r="M9382">
        <v>15</v>
      </c>
      <c r="N9382" s="2">
        <v>18000</v>
      </c>
      <c r="O9382" s="2">
        <v>2700</v>
      </c>
      <c r="P9382" s="2">
        <v>15300</v>
      </c>
      <c r="Q9382" s="2">
        <v>12539.9</v>
      </c>
      <c r="R9382" s="2">
        <v>2760.1</v>
      </c>
      <c r="S9382" t="s">
        <v>36</v>
      </c>
      <c r="T9382" t="s">
        <v>275</v>
      </c>
      <c r="U9382" t="s">
        <v>123</v>
      </c>
      <c r="V9382" t="s">
        <v>39</v>
      </c>
      <c r="W9382" t="s">
        <v>137</v>
      </c>
      <c r="X9382" t="s">
        <v>97</v>
      </c>
      <c r="Y9382" t="s">
        <v>42</v>
      </c>
      <c r="Z9382" t="s">
        <v>43</v>
      </c>
      <c r="AA9382" t="s">
        <v>44</v>
      </c>
      <c r="AB9382" t="s">
        <v>44</v>
      </c>
    </row>
    <row r="9383" spans="1:28" x14ac:dyDescent="0.25">
      <c r="A9383" t="s">
        <v>14434</v>
      </c>
      <c r="B9383" s="1">
        <v>46048</v>
      </c>
      <c r="C9383" t="s">
        <v>396</v>
      </c>
      <c r="D9383" t="s">
        <v>397</v>
      </c>
      <c r="E9383">
        <v>33</v>
      </c>
      <c r="F9383" t="s">
        <v>31</v>
      </c>
      <c r="G9383" t="s">
        <v>134</v>
      </c>
      <c r="H9383" t="s">
        <v>135</v>
      </c>
      <c r="I9383" t="s">
        <v>62</v>
      </c>
      <c r="J9383" t="s">
        <v>130</v>
      </c>
      <c r="K9383">
        <v>3</v>
      </c>
      <c r="L9383" s="2">
        <v>8500</v>
      </c>
      <c r="M9383">
        <v>0</v>
      </c>
      <c r="N9383" s="2">
        <v>25500</v>
      </c>
      <c r="O9383" s="2">
        <v>0</v>
      </c>
      <c r="P9383" s="2">
        <v>25500</v>
      </c>
      <c r="Q9383" s="2">
        <v>19982.73</v>
      </c>
      <c r="R9383" s="2">
        <v>5517.27</v>
      </c>
      <c r="S9383" t="s">
        <v>53</v>
      </c>
      <c r="T9383" t="s">
        <v>263</v>
      </c>
      <c r="U9383" t="s">
        <v>91</v>
      </c>
      <c r="V9383" t="s">
        <v>39</v>
      </c>
      <c r="W9383" t="s">
        <v>124</v>
      </c>
      <c r="X9383" t="s">
        <v>67</v>
      </c>
      <c r="Y9383" t="s">
        <v>56</v>
      </c>
      <c r="Z9383" t="s">
        <v>43</v>
      </c>
      <c r="AA9383" t="s">
        <v>68</v>
      </c>
      <c r="AB9383" t="s">
        <v>44</v>
      </c>
    </row>
    <row r="9384" spans="1:28" x14ac:dyDescent="0.25">
      <c r="A9384" t="s">
        <v>14435</v>
      </c>
      <c r="B9384" s="1">
        <v>46048</v>
      </c>
      <c r="C9384" t="s">
        <v>1426</v>
      </c>
      <c r="D9384" t="s">
        <v>1427</v>
      </c>
      <c r="E9384">
        <v>46</v>
      </c>
      <c r="F9384" t="s">
        <v>111</v>
      </c>
      <c r="G9384" t="s">
        <v>387</v>
      </c>
      <c r="H9384" t="s">
        <v>388</v>
      </c>
      <c r="I9384" t="s">
        <v>74</v>
      </c>
      <c r="J9384" t="s">
        <v>75</v>
      </c>
      <c r="K9384">
        <v>1</v>
      </c>
      <c r="L9384" s="2">
        <v>3200</v>
      </c>
      <c r="M9384">
        <v>0</v>
      </c>
      <c r="N9384" s="2">
        <v>3200</v>
      </c>
      <c r="O9384" s="2">
        <v>0</v>
      </c>
      <c r="P9384" s="2">
        <v>3200</v>
      </c>
      <c r="Q9384" s="2">
        <v>2051.65</v>
      </c>
      <c r="R9384" s="2">
        <v>1148.3499999999999</v>
      </c>
      <c r="S9384" t="s">
        <v>53</v>
      </c>
      <c r="T9384" t="s">
        <v>153</v>
      </c>
      <c r="U9384" t="s">
        <v>154</v>
      </c>
      <c r="V9384" t="s">
        <v>39</v>
      </c>
      <c r="W9384" t="s">
        <v>92</v>
      </c>
      <c r="X9384" t="s">
        <v>97</v>
      </c>
      <c r="Y9384" t="s">
        <v>56</v>
      </c>
      <c r="Z9384" t="s">
        <v>223</v>
      </c>
      <c r="AA9384" t="s">
        <v>44</v>
      </c>
      <c r="AB9384" t="s">
        <v>44</v>
      </c>
    </row>
    <row r="9385" spans="1:28" x14ac:dyDescent="0.25">
      <c r="A9385" t="s">
        <v>14436</v>
      </c>
      <c r="B9385" s="1">
        <v>46048</v>
      </c>
      <c r="C9385" t="s">
        <v>2858</v>
      </c>
      <c r="D9385" t="s">
        <v>2859</v>
      </c>
      <c r="E9385">
        <v>59</v>
      </c>
      <c r="F9385" t="s">
        <v>111</v>
      </c>
      <c r="G9385" t="s">
        <v>212</v>
      </c>
      <c r="H9385" t="s">
        <v>213</v>
      </c>
      <c r="I9385" t="s">
        <v>51</v>
      </c>
      <c r="J9385" t="s">
        <v>52</v>
      </c>
      <c r="K9385">
        <v>3</v>
      </c>
      <c r="L9385" s="2">
        <v>400</v>
      </c>
      <c r="M9385">
        <v>5</v>
      </c>
      <c r="N9385" s="2">
        <v>1200</v>
      </c>
      <c r="O9385" s="2">
        <v>60</v>
      </c>
      <c r="P9385" s="2">
        <v>1140</v>
      </c>
      <c r="Q9385" s="2">
        <v>816.36</v>
      </c>
      <c r="R9385" s="2">
        <v>323.64</v>
      </c>
      <c r="S9385" t="s">
        <v>53</v>
      </c>
      <c r="T9385" t="s">
        <v>222</v>
      </c>
      <c r="U9385" t="s">
        <v>38</v>
      </c>
      <c r="V9385" t="s">
        <v>39</v>
      </c>
      <c r="W9385" t="s">
        <v>40</v>
      </c>
      <c r="X9385" t="s">
        <v>41</v>
      </c>
      <c r="Y9385" t="s">
        <v>56</v>
      </c>
      <c r="Z9385" t="s">
        <v>43</v>
      </c>
      <c r="AA9385" t="s">
        <v>44</v>
      </c>
      <c r="AB9385" t="s">
        <v>44</v>
      </c>
    </row>
    <row r="9386" spans="1:28" x14ac:dyDescent="0.25">
      <c r="A9386" t="s">
        <v>14437</v>
      </c>
      <c r="B9386" s="1">
        <v>46048</v>
      </c>
      <c r="C9386" t="s">
        <v>7878</v>
      </c>
      <c r="D9386" t="s">
        <v>7879</v>
      </c>
      <c r="E9386">
        <v>44</v>
      </c>
      <c r="F9386" t="s">
        <v>48</v>
      </c>
      <c r="G9386" t="s">
        <v>298</v>
      </c>
      <c r="H9386" t="s">
        <v>299</v>
      </c>
      <c r="I9386" t="s">
        <v>103</v>
      </c>
      <c r="J9386" t="s">
        <v>104</v>
      </c>
      <c r="K9386">
        <v>4</v>
      </c>
      <c r="L9386" s="2">
        <v>700</v>
      </c>
      <c r="M9386">
        <v>5</v>
      </c>
      <c r="N9386" s="2">
        <v>2800</v>
      </c>
      <c r="O9386" s="2">
        <v>140</v>
      </c>
      <c r="P9386" s="2">
        <v>2660</v>
      </c>
      <c r="Q9386" s="2">
        <v>1501.76</v>
      </c>
      <c r="R9386" s="2">
        <v>1158.24</v>
      </c>
      <c r="S9386" t="s">
        <v>53</v>
      </c>
      <c r="T9386" t="s">
        <v>398</v>
      </c>
      <c r="U9386" t="s">
        <v>399</v>
      </c>
      <c r="V9386" t="s">
        <v>39</v>
      </c>
      <c r="W9386" t="s">
        <v>66</v>
      </c>
      <c r="X9386" t="s">
        <v>97</v>
      </c>
      <c r="Y9386" t="s">
        <v>42</v>
      </c>
      <c r="Z9386" t="s">
        <v>144</v>
      </c>
      <c r="AA9386" t="s">
        <v>44</v>
      </c>
      <c r="AB9386" t="s">
        <v>44</v>
      </c>
    </row>
    <row r="9387" spans="1:28" x14ac:dyDescent="0.25">
      <c r="A9387" t="s">
        <v>14438</v>
      </c>
      <c r="B9387" s="1">
        <v>46048</v>
      </c>
      <c r="C9387" t="s">
        <v>3336</v>
      </c>
      <c r="D9387" t="s">
        <v>3337</v>
      </c>
      <c r="E9387">
        <v>39</v>
      </c>
      <c r="F9387" t="s">
        <v>111</v>
      </c>
      <c r="G9387" t="s">
        <v>176</v>
      </c>
      <c r="H9387" t="s">
        <v>177</v>
      </c>
      <c r="I9387" t="s">
        <v>34</v>
      </c>
      <c r="J9387" t="s">
        <v>35</v>
      </c>
      <c r="K9387">
        <v>2</v>
      </c>
      <c r="L9387" s="2">
        <v>6500</v>
      </c>
      <c r="M9387">
        <v>20</v>
      </c>
      <c r="N9387" s="2">
        <v>13000</v>
      </c>
      <c r="O9387" s="2">
        <v>2600</v>
      </c>
      <c r="P9387" s="2">
        <v>10400</v>
      </c>
      <c r="Q9387" s="2">
        <v>7574.64</v>
      </c>
      <c r="R9387" s="2">
        <v>2825.36</v>
      </c>
      <c r="S9387" t="s">
        <v>53</v>
      </c>
      <c r="T9387" t="s">
        <v>76</v>
      </c>
      <c r="U9387" t="s">
        <v>77</v>
      </c>
      <c r="V9387" t="s">
        <v>39</v>
      </c>
      <c r="W9387" t="s">
        <v>40</v>
      </c>
      <c r="X9387" t="s">
        <v>97</v>
      </c>
      <c r="Y9387" t="s">
        <v>56</v>
      </c>
      <c r="Z9387" t="s">
        <v>43</v>
      </c>
      <c r="AA9387" t="s">
        <v>44</v>
      </c>
      <c r="AB9387" t="s">
        <v>68</v>
      </c>
    </row>
    <row r="9388" spans="1:28" x14ac:dyDescent="0.25">
      <c r="A9388" t="s">
        <v>14439</v>
      </c>
      <c r="B9388" s="1">
        <v>46048</v>
      </c>
      <c r="C9388" t="s">
        <v>4717</v>
      </c>
      <c r="D9388" t="s">
        <v>4718</v>
      </c>
      <c r="E9388">
        <v>55</v>
      </c>
      <c r="F9388" t="s">
        <v>48</v>
      </c>
      <c r="G9388" t="s">
        <v>285</v>
      </c>
      <c r="H9388" t="s">
        <v>286</v>
      </c>
      <c r="I9388" t="s">
        <v>34</v>
      </c>
      <c r="J9388" t="s">
        <v>121</v>
      </c>
      <c r="K9388">
        <v>5</v>
      </c>
      <c r="L9388" s="2">
        <v>3200</v>
      </c>
      <c r="M9388">
        <v>5</v>
      </c>
      <c r="N9388" s="2">
        <v>16000</v>
      </c>
      <c r="O9388" s="2">
        <v>800</v>
      </c>
      <c r="P9388" s="2">
        <v>15200</v>
      </c>
      <c r="Q9388" s="2">
        <v>10830.06</v>
      </c>
      <c r="R9388" s="2">
        <v>4369.9399999999996</v>
      </c>
      <c r="S9388" t="s">
        <v>53</v>
      </c>
      <c r="T9388" t="s">
        <v>96</v>
      </c>
      <c r="U9388" t="s">
        <v>96</v>
      </c>
      <c r="V9388" t="s">
        <v>39</v>
      </c>
      <c r="W9388" t="s">
        <v>66</v>
      </c>
      <c r="X9388" t="s">
        <v>97</v>
      </c>
      <c r="Y9388" t="s">
        <v>56</v>
      </c>
      <c r="Z9388" t="s">
        <v>223</v>
      </c>
      <c r="AA9388" t="s">
        <v>44</v>
      </c>
      <c r="AB9388" t="s">
        <v>44</v>
      </c>
    </row>
    <row r="9389" spans="1:28" x14ac:dyDescent="0.25">
      <c r="A9389" t="s">
        <v>14440</v>
      </c>
      <c r="B9389" s="1">
        <v>46048</v>
      </c>
      <c r="C9389" t="s">
        <v>5913</v>
      </c>
      <c r="D9389" t="s">
        <v>5914</v>
      </c>
      <c r="E9389">
        <v>38</v>
      </c>
      <c r="F9389" t="s">
        <v>31</v>
      </c>
      <c r="G9389" t="s">
        <v>227</v>
      </c>
      <c r="H9389" t="s">
        <v>228</v>
      </c>
      <c r="I9389" t="s">
        <v>74</v>
      </c>
      <c r="J9389" t="s">
        <v>75</v>
      </c>
      <c r="K9389">
        <v>1</v>
      </c>
      <c r="L9389" s="2">
        <v>1400</v>
      </c>
      <c r="M9389">
        <v>0</v>
      </c>
      <c r="N9389" s="2">
        <v>1400</v>
      </c>
      <c r="O9389" s="2">
        <v>0</v>
      </c>
      <c r="P9389" s="2">
        <v>1400</v>
      </c>
      <c r="Q9389" s="2">
        <v>898.74</v>
      </c>
      <c r="R9389" s="2">
        <v>501.26</v>
      </c>
      <c r="S9389" t="s">
        <v>53</v>
      </c>
      <c r="T9389" t="s">
        <v>105</v>
      </c>
      <c r="U9389" t="s">
        <v>106</v>
      </c>
      <c r="V9389" t="s">
        <v>39</v>
      </c>
      <c r="W9389" t="s">
        <v>124</v>
      </c>
      <c r="X9389" t="s">
        <v>41</v>
      </c>
      <c r="Y9389" t="s">
        <v>56</v>
      </c>
      <c r="Z9389" t="s">
        <v>43</v>
      </c>
      <c r="AA9389" t="s">
        <v>44</v>
      </c>
      <c r="AB9389" t="s">
        <v>44</v>
      </c>
    </row>
    <row r="9390" spans="1:28" x14ac:dyDescent="0.25">
      <c r="A9390" t="s">
        <v>14441</v>
      </c>
      <c r="B9390" s="1">
        <v>46049</v>
      </c>
      <c r="C9390" t="s">
        <v>6752</v>
      </c>
      <c r="D9390" t="s">
        <v>6753</v>
      </c>
      <c r="E9390">
        <v>38</v>
      </c>
      <c r="F9390" t="s">
        <v>31</v>
      </c>
      <c r="G9390" t="s">
        <v>88</v>
      </c>
      <c r="H9390" t="s">
        <v>89</v>
      </c>
      <c r="I9390" t="s">
        <v>62</v>
      </c>
      <c r="J9390" t="s">
        <v>63</v>
      </c>
      <c r="K9390">
        <v>4</v>
      </c>
      <c r="L9390" s="2">
        <v>4200</v>
      </c>
      <c r="M9390">
        <v>20</v>
      </c>
      <c r="N9390" s="2">
        <v>16800</v>
      </c>
      <c r="O9390" s="2">
        <v>3360</v>
      </c>
      <c r="P9390" s="2">
        <v>13440</v>
      </c>
      <c r="Q9390" s="2">
        <v>9117.36</v>
      </c>
      <c r="R9390" s="2">
        <v>4322.6400000000003</v>
      </c>
      <c r="S9390" t="s">
        <v>53</v>
      </c>
      <c r="T9390" t="s">
        <v>163</v>
      </c>
      <c r="U9390" t="s">
        <v>164</v>
      </c>
      <c r="V9390" t="s">
        <v>39</v>
      </c>
      <c r="W9390" t="s">
        <v>83</v>
      </c>
      <c r="X9390" t="s">
        <v>41</v>
      </c>
      <c r="Y9390" t="s">
        <v>42</v>
      </c>
      <c r="Z9390" t="s">
        <v>107</v>
      </c>
      <c r="AA9390" t="s">
        <v>44</v>
      </c>
      <c r="AB9390" t="s">
        <v>44</v>
      </c>
    </row>
    <row r="9391" spans="1:28" x14ac:dyDescent="0.25">
      <c r="A9391" t="s">
        <v>14442</v>
      </c>
      <c r="B9391" s="1">
        <v>46049</v>
      </c>
      <c r="C9391" t="s">
        <v>5586</v>
      </c>
      <c r="D9391" t="s">
        <v>5587</v>
      </c>
      <c r="E9391">
        <v>23</v>
      </c>
      <c r="F9391" t="s">
        <v>31</v>
      </c>
      <c r="G9391" t="s">
        <v>298</v>
      </c>
      <c r="H9391" t="s">
        <v>299</v>
      </c>
      <c r="I9391" t="s">
        <v>103</v>
      </c>
      <c r="J9391" t="s">
        <v>104</v>
      </c>
      <c r="K9391">
        <v>1</v>
      </c>
      <c r="L9391" s="2">
        <v>700</v>
      </c>
      <c r="M9391">
        <v>10</v>
      </c>
      <c r="N9391" s="2">
        <v>700</v>
      </c>
      <c r="O9391" s="2">
        <v>70</v>
      </c>
      <c r="P9391" s="2">
        <v>630</v>
      </c>
      <c r="Q9391" s="2">
        <v>354.14</v>
      </c>
      <c r="R9391" s="2">
        <v>275.86</v>
      </c>
      <c r="S9391" t="s">
        <v>53</v>
      </c>
      <c r="T9391" t="s">
        <v>153</v>
      </c>
      <c r="U9391" t="s">
        <v>154</v>
      </c>
      <c r="V9391" t="s">
        <v>39</v>
      </c>
      <c r="W9391" t="s">
        <v>40</v>
      </c>
      <c r="X9391" t="s">
        <v>41</v>
      </c>
      <c r="Y9391" t="s">
        <v>42</v>
      </c>
      <c r="Z9391" t="s">
        <v>43</v>
      </c>
      <c r="AA9391" t="s">
        <v>44</v>
      </c>
      <c r="AB9391" t="s">
        <v>44</v>
      </c>
    </row>
    <row r="9392" spans="1:28" x14ac:dyDescent="0.25">
      <c r="A9392" t="s">
        <v>14443</v>
      </c>
      <c r="B9392" s="1">
        <v>46049</v>
      </c>
      <c r="C9392" t="s">
        <v>4869</v>
      </c>
      <c r="D9392" t="s">
        <v>4870</v>
      </c>
      <c r="E9392">
        <v>47</v>
      </c>
      <c r="F9392" t="s">
        <v>48</v>
      </c>
      <c r="G9392" t="s">
        <v>366</v>
      </c>
      <c r="H9392" t="s">
        <v>367</v>
      </c>
      <c r="I9392" t="s">
        <v>34</v>
      </c>
      <c r="J9392" t="s">
        <v>130</v>
      </c>
      <c r="K9392">
        <v>2</v>
      </c>
      <c r="L9392" s="2">
        <v>14500</v>
      </c>
      <c r="M9392">
        <v>0</v>
      </c>
      <c r="N9392" s="2">
        <v>29000</v>
      </c>
      <c r="O9392" s="2">
        <v>0</v>
      </c>
      <c r="P9392" s="2">
        <v>29000</v>
      </c>
      <c r="Q9392" s="2">
        <v>17899.73</v>
      </c>
      <c r="R9392" s="2">
        <v>11100.27</v>
      </c>
      <c r="S9392" t="s">
        <v>53</v>
      </c>
      <c r="T9392" t="s">
        <v>178</v>
      </c>
      <c r="U9392" t="s">
        <v>154</v>
      </c>
      <c r="V9392" t="s">
        <v>39</v>
      </c>
      <c r="W9392" t="s">
        <v>92</v>
      </c>
      <c r="X9392" t="s">
        <v>97</v>
      </c>
      <c r="Y9392" t="s">
        <v>42</v>
      </c>
      <c r="Z9392" t="s">
        <v>223</v>
      </c>
      <c r="AA9392" t="s">
        <v>44</v>
      </c>
      <c r="AB9392" t="s">
        <v>44</v>
      </c>
    </row>
    <row r="9393" spans="1:28" x14ac:dyDescent="0.25">
      <c r="A9393" t="s">
        <v>14444</v>
      </c>
      <c r="B9393" s="1">
        <v>46049</v>
      </c>
      <c r="C9393" t="s">
        <v>2907</v>
      </c>
      <c r="D9393" t="s">
        <v>2908</v>
      </c>
      <c r="E9393">
        <v>52</v>
      </c>
      <c r="F9393" t="s">
        <v>48</v>
      </c>
      <c r="G9393" t="s">
        <v>197</v>
      </c>
      <c r="H9393" t="s">
        <v>198</v>
      </c>
      <c r="I9393" t="s">
        <v>74</v>
      </c>
      <c r="J9393" t="s">
        <v>75</v>
      </c>
      <c r="K9393">
        <v>2</v>
      </c>
      <c r="L9393" s="2">
        <v>2600</v>
      </c>
      <c r="M9393">
        <v>0</v>
      </c>
      <c r="N9393" s="2">
        <v>5200</v>
      </c>
      <c r="O9393" s="2">
        <v>0</v>
      </c>
      <c r="P9393" s="2">
        <v>5200</v>
      </c>
      <c r="Q9393" s="2">
        <v>3507.24</v>
      </c>
      <c r="R9393" s="2">
        <v>1692.76</v>
      </c>
      <c r="S9393" t="s">
        <v>53</v>
      </c>
      <c r="T9393" t="s">
        <v>37</v>
      </c>
      <c r="U9393" t="s">
        <v>38</v>
      </c>
      <c r="V9393" t="s">
        <v>39</v>
      </c>
      <c r="W9393" t="s">
        <v>124</v>
      </c>
      <c r="X9393" t="s">
        <v>97</v>
      </c>
      <c r="Y9393" t="s">
        <v>56</v>
      </c>
      <c r="Z9393" t="s">
        <v>43</v>
      </c>
      <c r="AA9393" t="s">
        <v>44</v>
      </c>
      <c r="AB9393" t="s">
        <v>68</v>
      </c>
    </row>
    <row r="9394" spans="1:28" x14ac:dyDescent="0.25">
      <c r="A9394" t="s">
        <v>14445</v>
      </c>
      <c r="B9394" s="1">
        <v>46049</v>
      </c>
      <c r="C9394" t="s">
        <v>7685</v>
      </c>
      <c r="D9394" t="s">
        <v>7686</v>
      </c>
      <c r="E9394">
        <v>57</v>
      </c>
      <c r="F9394" t="s">
        <v>48</v>
      </c>
      <c r="G9394" t="s">
        <v>119</v>
      </c>
      <c r="H9394" t="s">
        <v>120</v>
      </c>
      <c r="I9394" t="s">
        <v>62</v>
      </c>
      <c r="J9394" t="s">
        <v>121</v>
      </c>
      <c r="K9394">
        <v>1</v>
      </c>
      <c r="L9394" s="2">
        <v>4800</v>
      </c>
      <c r="M9394">
        <v>15</v>
      </c>
      <c r="N9394" s="2">
        <v>4800</v>
      </c>
      <c r="O9394" s="2">
        <v>720</v>
      </c>
      <c r="P9394" s="2">
        <v>4080</v>
      </c>
      <c r="Q9394" s="2">
        <v>2668.98</v>
      </c>
      <c r="R9394" s="2">
        <v>1411.02</v>
      </c>
      <c r="S9394" t="s">
        <v>53</v>
      </c>
      <c r="T9394" t="s">
        <v>76</v>
      </c>
      <c r="U9394" t="s">
        <v>77</v>
      </c>
      <c r="V9394" t="s">
        <v>39</v>
      </c>
      <c r="W9394" t="s">
        <v>124</v>
      </c>
      <c r="X9394" t="s">
        <v>41</v>
      </c>
      <c r="Y9394" t="s">
        <v>56</v>
      </c>
      <c r="Z9394" t="s">
        <v>43</v>
      </c>
      <c r="AA9394" t="s">
        <v>44</v>
      </c>
      <c r="AB9394" t="s">
        <v>44</v>
      </c>
    </row>
    <row r="9395" spans="1:28" x14ac:dyDescent="0.25">
      <c r="A9395" t="s">
        <v>14446</v>
      </c>
      <c r="B9395" s="1">
        <v>46049</v>
      </c>
      <c r="C9395" t="s">
        <v>5620</v>
      </c>
      <c r="D9395" t="s">
        <v>5621</v>
      </c>
      <c r="E9395">
        <v>59</v>
      </c>
      <c r="F9395" t="s">
        <v>31</v>
      </c>
      <c r="G9395" t="s">
        <v>188</v>
      </c>
      <c r="H9395" t="s">
        <v>189</v>
      </c>
      <c r="I9395" t="s">
        <v>34</v>
      </c>
      <c r="J9395" t="s">
        <v>190</v>
      </c>
      <c r="K9395">
        <v>5</v>
      </c>
      <c r="L9395" s="2">
        <v>1800</v>
      </c>
      <c r="M9395">
        <v>20</v>
      </c>
      <c r="N9395" s="2">
        <v>9000</v>
      </c>
      <c r="O9395" s="2">
        <v>1800</v>
      </c>
      <c r="P9395" s="2">
        <v>7200</v>
      </c>
      <c r="Q9395" s="2">
        <v>4640.08</v>
      </c>
      <c r="R9395" s="2">
        <v>2559.92</v>
      </c>
      <c r="S9395" t="s">
        <v>53</v>
      </c>
      <c r="T9395" t="s">
        <v>37</v>
      </c>
      <c r="U9395" t="s">
        <v>38</v>
      </c>
      <c r="V9395" t="s">
        <v>39</v>
      </c>
      <c r="W9395" t="s">
        <v>83</v>
      </c>
      <c r="X9395" t="s">
        <v>97</v>
      </c>
      <c r="Y9395" t="s">
        <v>56</v>
      </c>
      <c r="Z9395" t="s">
        <v>43</v>
      </c>
      <c r="AA9395" t="s">
        <v>44</v>
      </c>
      <c r="AB9395" t="s">
        <v>44</v>
      </c>
    </row>
    <row r="9396" spans="1:28" x14ac:dyDescent="0.25">
      <c r="A9396" t="s">
        <v>14447</v>
      </c>
      <c r="B9396" s="1">
        <v>46049</v>
      </c>
      <c r="C9396" t="s">
        <v>8387</v>
      </c>
      <c r="D9396" t="s">
        <v>8388</v>
      </c>
      <c r="E9396">
        <v>43</v>
      </c>
      <c r="F9396" t="s">
        <v>111</v>
      </c>
      <c r="G9396" t="s">
        <v>134</v>
      </c>
      <c r="H9396" t="s">
        <v>135</v>
      </c>
      <c r="I9396" t="s">
        <v>62</v>
      </c>
      <c r="J9396" t="s">
        <v>130</v>
      </c>
      <c r="K9396">
        <v>2</v>
      </c>
      <c r="L9396" s="2">
        <v>8500</v>
      </c>
      <c r="M9396">
        <v>0</v>
      </c>
      <c r="N9396" s="2">
        <v>17000</v>
      </c>
      <c r="O9396" s="2">
        <v>0</v>
      </c>
      <c r="P9396" s="2">
        <v>17000</v>
      </c>
      <c r="Q9396" s="2">
        <v>12748.09</v>
      </c>
      <c r="R9396" s="2">
        <v>4251.91</v>
      </c>
      <c r="S9396" t="s">
        <v>53</v>
      </c>
      <c r="T9396" t="s">
        <v>90</v>
      </c>
      <c r="U9396" t="s">
        <v>91</v>
      </c>
      <c r="V9396" t="s">
        <v>39</v>
      </c>
      <c r="W9396" t="s">
        <v>92</v>
      </c>
      <c r="X9396" t="s">
        <v>41</v>
      </c>
      <c r="Y9396" t="s">
        <v>56</v>
      </c>
      <c r="Z9396" t="s">
        <v>43</v>
      </c>
      <c r="AA9396" t="s">
        <v>44</v>
      </c>
      <c r="AB9396" t="s">
        <v>44</v>
      </c>
    </row>
    <row r="9397" spans="1:28" x14ac:dyDescent="0.25">
      <c r="A9397" t="s">
        <v>14448</v>
      </c>
      <c r="B9397" s="1">
        <v>46049</v>
      </c>
      <c r="C9397" t="s">
        <v>7011</v>
      </c>
      <c r="D9397" t="s">
        <v>7012</v>
      </c>
      <c r="E9397">
        <v>27</v>
      </c>
      <c r="F9397" t="s">
        <v>48</v>
      </c>
      <c r="G9397" t="s">
        <v>176</v>
      </c>
      <c r="H9397" t="s">
        <v>177</v>
      </c>
      <c r="I9397" t="s">
        <v>34</v>
      </c>
      <c r="J9397" t="s">
        <v>35</v>
      </c>
      <c r="K9397">
        <v>1</v>
      </c>
      <c r="L9397" s="2">
        <v>6500</v>
      </c>
      <c r="M9397">
        <v>20</v>
      </c>
      <c r="N9397" s="2">
        <v>6500</v>
      </c>
      <c r="O9397" s="2">
        <v>1300</v>
      </c>
      <c r="P9397" s="2">
        <v>5200</v>
      </c>
      <c r="Q9397" s="2">
        <v>3272.82</v>
      </c>
      <c r="R9397" s="2">
        <v>1927.18</v>
      </c>
      <c r="S9397" t="s">
        <v>36</v>
      </c>
      <c r="T9397" t="s">
        <v>398</v>
      </c>
      <c r="U9397" t="s">
        <v>399</v>
      </c>
      <c r="V9397" t="s">
        <v>39</v>
      </c>
      <c r="W9397" t="s">
        <v>92</v>
      </c>
      <c r="X9397" t="s">
        <v>67</v>
      </c>
      <c r="Y9397" t="s">
        <v>56</v>
      </c>
      <c r="Z9397" t="s">
        <v>144</v>
      </c>
      <c r="AA9397" t="s">
        <v>44</v>
      </c>
      <c r="AB9397" t="s">
        <v>44</v>
      </c>
    </row>
    <row r="9398" spans="1:28" x14ac:dyDescent="0.25">
      <c r="A9398" t="s">
        <v>14449</v>
      </c>
      <c r="B9398" s="1">
        <v>46049</v>
      </c>
      <c r="C9398" t="s">
        <v>1370</v>
      </c>
      <c r="D9398" t="s">
        <v>1371</v>
      </c>
      <c r="E9398">
        <v>40</v>
      </c>
      <c r="F9398" t="s">
        <v>48</v>
      </c>
      <c r="G9398" t="s">
        <v>561</v>
      </c>
      <c r="H9398" t="s">
        <v>562</v>
      </c>
      <c r="I9398" t="s">
        <v>34</v>
      </c>
      <c r="J9398" t="s">
        <v>143</v>
      </c>
      <c r="K9398">
        <v>5</v>
      </c>
      <c r="L9398" s="2">
        <v>900</v>
      </c>
      <c r="M9398">
        <v>20</v>
      </c>
      <c r="N9398" s="2">
        <v>4500</v>
      </c>
      <c r="O9398" s="2">
        <v>900</v>
      </c>
      <c r="P9398" s="2">
        <v>3600</v>
      </c>
      <c r="Q9398" s="2">
        <v>2466.81</v>
      </c>
      <c r="R9398" s="2">
        <v>1133.19</v>
      </c>
      <c r="S9398" t="s">
        <v>36</v>
      </c>
      <c r="T9398" t="s">
        <v>136</v>
      </c>
      <c r="U9398" t="s">
        <v>38</v>
      </c>
      <c r="V9398" t="s">
        <v>39</v>
      </c>
      <c r="W9398" t="s">
        <v>124</v>
      </c>
      <c r="X9398" t="s">
        <v>97</v>
      </c>
      <c r="Y9398" t="s">
        <v>42</v>
      </c>
      <c r="Z9398" t="s">
        <v>144</v>
      </c>
      <c r="AA9398" t="s">
        <v>44</v>
      </c>
      <c r="AB9398" t="s">
        <v>44</v>
      </c>
    </row>
    <row r="9399" spans="1:28" x14ac:dyDescent="0.25">
      <c r="A9399" t="s">
        <v>14450</v>
      </c>
      <c r="B9399" s="1">
        <v>46049</v>
      </c>
      <c r="C9399" t="s">
        <v>4846</v>
      </c>
      <c r="D9399" t="s">
        <v>4847</v>
      </c>
      <c r="E9399">
        <v>53</v>
      </c>
      <c r="F9399" t="s">
        <v>48</v>
      </c>
      <c r="G9399" t="s">
        <v>280</v>
      </c>
      <c r="H9399" t="s">
        <v>281</v>
      </c>
      <c r="I9399" t="s">
        <v>62</v>
      </c>
      <c r="J9399" t="s">
        <v>190</v>
      </c>
      <c r="K9399">
        <v>1</v>
      </c>
      <c r="L9399" s="2">
        <v>700</v>
      </c>
      <c r="M9399">
        <v>0</v>
      </c>
      <c r="N9399" s="2">
        <v>700</v>
      </c>
      <c r="O9399" s="2">
        <v>0</v>
      </c>
      <c r="P9399" s="2">
        <v>700</v>
      </c>
      <c r="Q9399" s="2">
        <v>434.13</v>
      </c>
      <c r="R9399" s="2">
        <v>265.87</v>
      </c>
      <c r="S9399" t="s">
        <v>36</v>
      </c>
      <c r="T9399" t="s">
        <v>37</v>
      </c>
      <c r="U9399" t="s">
        <v>38</v>
      </c>
      <c r="V9399" t="s">
        <v>39</v>
      </c>
      <c r="W9399" t="s">
        <v>124</v>
      </c>
      <c r="X9399" t="s">
        <v>97</v>
      </c>
      <c r="Y9399" t="s">
        <v>84</v>
      </c>
      <c r="Z9399" t="s">
        <v>223</v>
      </c>
      <c r="AA9399" t="s">
        <v>44</v>
      </c>
      <c r="AB9399" t="s">
        <v>44</v>
      </c>
    </row>
    <row r="9400" spans="1:28" x14ac:dyDescent="0.25">
      <c r="A9400" t="s">
        <v>14451</v>
      </c>
      <c r="B9400" s="1">
        <v>46049</v>
      </c>
      <c r="C9400" t="s">
        <v>860</v>
      </c>
      <c r="D9400" t="s">
        <v>861</v>
      </c>
      <c r="E9400">
        <v>27</v>
      </c>
      <c r="F9400" t="s">
        <v>111</v>
      </c>
      <c r="G9400" t="s">
        <v>243</v>
      </c>
      <c r="H9400" t="s">
        <v>244</v>
      </c>
      <c r="I9400" t="s">
        <v>103</v>
      </c>
      <c r="J9400" t="s">
        <v>104</v>
      </c>
      <c r="K9400">
        <v>1</v>
      </c>
      <c r="L9400" s="2">
        <v>450</v>
      </c>
      <c r="M9400">
        <v>20</v>
      </c>
      <c r="N9400" s="2">
        <v>450</v>
      </c>
      <c r="O9400" s="2">
        <v>90</v>
      </c>
      <c r="P9400" s="2">
        <v>360</v>
      </c>
      <c r="Q9400" s="2">
        <v>260.83999999999997</v>
      </c>
      <c r="R9400" s="2">
        <v>99.16</v>
      </c>
      <c r="S9400" t="s">
        <v>36</v>
      </c>
      <c r="T9400" t="s">
        <v>153</v>
      </c>
      <c r="U9400" t="s">
        <v>154</v>
      </c>
      <c r="V9400" t="s">
        <v>39</v>
      </c>
      <c r="W9400" t="s">
        <v>92</v>
      </c>
      <c r="X9400" t="s">
        <v>97</v>
      </c>
      <c r="Y9400" t="s">
        <v>56</v>
      </c>
      <c r="Z9400" t="s">
        <v>223</v>
      </c>
      <c r="AA9400" t="s">
        <v>44</v>
      </c>
      <c r="AB9400" t="s">
        <v>44</v>
      </c>
    </row>
    <row r="9401" spans="1:28" x14ac:dyDescent="0.25">
      <c r="A9401" t="s">
        <v>14452</v>
      </c>
      <c r="B9401" s="1">
        <v>46049</v>
      </c>
      <c r="C9401" t="s">
        <v>413</v>
      </c>
      <c r="D9401" t="s">
        <v>414</v>
      </c>
      <c r="E9401">
        <v>37</v>
      </c>
      <c r="F9401" t="s">
        <v>111</v>
      </c>
      <c r="G9401" t="s">
        <v>49</v>
      </c>
      <c r="H9401" t="s">
        <v>50</v>
      </c>
      <c r="I9401" t="s">
        <v>51</v>
      </c>
      <c r="J9401" t="s">
        <v>52</v>
      </c>
      <c r="K9401">
        <v>3</v>
      </c>
      <c r="L9401" s="2">
        <v>500</v>
      </c>
      <c r="M9401">
        <v>20</v>
      </c>
      <c r="N9401" s="2">
        <v>1500</v>
      </c>
      <c r="O9401" s="2">
        <v>300</v>
      </c>
      <c r="P9401" s="2">
        <v>1200</v>
      </c>
      <c r="Q9401" s="2">
        <v>766.53</v>
      </c>
      <c r="R9401" s="2">
        <v>433.47</v>
      </c>
      <c r="S9401" t="s">
        <v>64</v>
      </c>
      <c r="T9401" t="s">
        <v>163</v>
      </c>
      <c r="U9401" t="s">
        <v>164</v>
      </c>
      <c r="V9401" t="s">
        <v>39</v>
      </c>
      <c r="W9401" t="s">
        <v>83</v>
      </c>
      <c r="X9401" t="s">
        <v>41</v>
      </c>
      <c r="Y9401" t="s">
        <v>42</v>
      </c>
      <c r="Z9401" t="s">
        <v>43</v>
      </c>
      <c r="AA9401" t="s">
        <v>44</v>
      </c>
      <c r="AB9401" t="s">
        <v>44</v>
      </c>
    </row>
    <row r="9402" spans="1:28" x14ac:dyDescent="0.25">
      <c r="A9402" t="s">
        <v>14453</v>
      </c>
      <c r="B9402" s="1">
        <v>46049</v>
      </c>
      <c r="C9402" t="s">
        <v>570</v>
      </c>
      <c r="D9402" t="s">
        <v>571</v>
      </c>
      <c r="E9402">
        <v>59</v>
      </c>
      <c r="F9402" t="s">
        <v>111</v>
      </c>
      <c r="G9402" t="s">
        <v>60</v>
      </c>
      <c r="H9402" t="s">
        <v>61</v>
      </c>
      <c r="I9402" t="s">
        <v>62</v>
      </c>
      <c r="J9402" t="s">
        <v>63</v>
      </c>
      <c r="K9402">
        <v>1</v>
      </c>
      <c r="L9402" s="2">
        <v>3500</v>
      </c>
      <c r="M9402">
        <v>10</v>
      </c>
      <c r="N9402" s="2">
        <v>3500</v>
      </c>
      <c r="O9402" s="2">
        <v>350</v>
      </c>
      <c r="P9402" s="2">
        <v>3150</v>
      </c>
      <c r="Q9402" s="2">
        <v>2355.37</v>
      </c>
      <c r="R9402" s="2">
        <v>794.63</v>
      </c>
      <c r="S9402" t="s">
        <v>64</v>
      </c>
      <c r="T9402" t="s">
        <v>90</v>
      </c>
      <c r="U9402" t="s">
        <v>91</v>
      </c>
      <c r="V9402" t="s">
        <v>39</v>
      </c>
      <c r="W9402" t="s">
        <v>66</v>
      </c>
      <c r="X9402" t="s">
        <v>41</v>
      </c>
      <c r="Y9402" t="s">
        <v>42</v>
      </c>
      <c r="Z9402" t="s">
        <v>223</v>
      </c>
      <c r="AA9402" t="s">
        <v>44</v>
      </c>
      <c r="AB9402" t="s">
        <v>44</v>
      </c>
    </row>
    <row r="9403" spans="1:28" x14ac:dyDescent="0.25">
      <c r="A9403" t="s">
        <v>14454</v>
      </c>
      <c r="B9403" s="1">
        <v>46050</v>
      </c>
      <c r="C9403" t="s">
        <v>14455</v>
      </c>
      <c r="D9403" t="s">
        <v>14456</v>
      </c>
      <c r="E9403">
        <v>45</v>
      </c>
      <c r="F9403" t="s">
        <v>48</v>
      </c>
      <c r="G9403" t="s">
        <v>176</v>
      </c>
      <c r="H9403" t="s">
        <v>177</v>
      </c>
      <c r="I9403" t="s">
        <v>34</v>
      </c>
      <c r="J9403" t="s">
        <v>35</v>
      </c>
      <c r="K9403">
        <v>1</v>
      </c>
      <c r="L9403" s="2">
        <v>6500</v>
      </c>
      <c r="M9403">
        <v>10</v>
      </c>
      <c r="N9403" s="2">
        <v>6500</v>
      </c>
      <c r="O9403" s="2">
        <v>650</v>
      </c>
      <c r="P9403" s="2">
        <v>5850</v>
      </c>
      <c r="Q9403" s="2">
        <v>3581.01</v>
      </c>
      <c r="R9403" s="2">
        <v>2268.9899999999998</v>
      </c>
      <c r="S9403" t="s">
        <v>64</v>
      </c>
      <c r="T9403" t="s">
        <v>407</v>
      </c>
      <c r="U9403" t="s">
        <v>408</v>
      </c>
      <c r="V9403" t="s">
        <v>39</v>
      </c>
      <c r="W9403" t="s">
        <v>83</v>
      </c>
      <c r="X9403" t="s">
        <v>67</v>
      </c>
      <c r="Y9403" t="s">
        <v>42</v>
      </c>
      <c r="Z9403" t="s">
        <v>43</v>
      </c>
      <c r="AA9403" t="s">
        <v>44</v>
      </c>
      <c r="AB9403" t="s">
        <v>44</v>
      </c>
    </row>
    <row r="9404" spans="1:28" x14ac:dyDescent="0.25">
      <c r="A9404" t="s">
        <v>14457</v>
      </c>
      <c r="B9404" s="1">
        <v>46050</v>
      </c>
      <c r="C9404" t="s">
        <v>3750</v>
      </c>
      <c r="D9404" t="s">
        <v>3751</v>
      </c>
      <c r="E9404">
        <v>23</v>
      </c>
      <c r="F9404" t="s">
        <v>111</v>
      </c>
      <c r="G9404" t="s">
        <v>238</v>
      </c>
      <c r="H9404" t="s">
        <v>239</v>
      </c>
      <c r="I9404" t="s">
        <v>62</v>
      </c>
      <c r="J9404" t="s">
        <v>63</v>
      </c>
      <c r="K9404">
        <v>2</v>
      </c>
      <c r="L9404" s="2">
        <v>6500</v>
      </c>
      <c r="M9404">
        <v>5</v>
      </c>
      <c r="N9404" s="2">
        <v>13000</v>
      </c>
      <c r="O9404" s="2">
        <v>650</v>
      </c>
      <c r="P9404" s="2">
        <v>12350</v>
      </c>
      <c r="Q9404" s="2">
        <v>9039.8700000000008</v>
      </c>
      <c r="R9404" s="2">
        <v>3310.13</v>
      </c>
      <c r="S9404" t="s">
        <v>64</v>
      </c>
      <c r="T9404" t="s">
        <v>37</v>
      </c>
      <c r="U9404" t="s">
        <v>38</v>
      </c>
      <c r="V9404" t="s">
        <v>39</v>
      </c>
      <c r="W9404" t="s">
        <v>83</v>
      </c>
      <c r="X9404" t="s">
        <v>67</v>
      </c>
      <c r="Y9404" t="s">
        <v>56</v>
      </c>
      <c r="Z9404" t="s">
        <v>43</v>
      </c>
      <c r="AA9404" t="s">
        <v>68</v>
      </c>
      <c r="AB9404" t="s">
        <v>44</v>
      </c>
    </row>
    <row r="9405" spans="1:28" x14ac:dyDescent="0.25">
      <c r="A9405" t="s">
        <v>14458</v>
      </c>
      <c r="B9405" s="1">
        <v>46050</v>
      </c>
      <c r="C9405" t="s">
        <v>5234</v>
      </c>
      <c r="D9405" t="s">
        <v>5235</v>
      </c>
      <c r="E9405">
        <v>25</v>
      </c>
      <c r="F9405" t="s">
        <v>111</v>
      </c>
      <c r="G9405" t="s">
        <v>387</v>
      </c>
      <c r="H9405" t="s">
        <v>388</v>
      </c>
      <c r="I9405" t="s">
        <v>74</v>
      </c>
      <c r="J9405" t="s">
        <v>75</v>
      </c>
      <c r="K9405">
        <v>1</v>
      </c>
      <c r="L9405" s="2">
        <v>3200</v>
      </c>
      <c r="M9405">
        <v>10</v>
      </c>
      <c r="N9405" s="2">
        <v>3200</v>
      </c>
      <c r="O9405" s="2">
        <v>320</v>
      </c>
      <c r="P9405" s="2">
        <v>2880</v>
      </c>
      <c r="Q9405" s="2">
        <v>2147.7199999999998</v>
      </c>
      <c r="R9405" s="2">
        <v>732.28</v>
      </c>
      <c r="S9405" t="s">
        <v>53</v>
      </c>
      <c r="T9405" t="s">
        <v>275</v>
      </c>
      <c r="U9405" t="s">
        <v>123</v>
      </c>
      <c r="V9405" t="s">
        <v>39</v>
      </c>
      <c r="W9405" t="s">
        <v>83</v>
      </c>
      <c r="X9405" t="s">
        <v>97</v>
      </c>
      <c r="Y9405" t="s">
        <v>42</v>
      </c>
      <c r="Z9405" t="s">
        <v>43</v>
      </c>
      <c r="AA9405" t="s">
        <v>44</v>
      </c>
      <c r="AB9405" t="s">
        <v>44</v>
      </c>
    </row>
    <row r="9406" spans="1:28" x14ac:dyDescent="0.25">
      <c r="A9406" t="s">
        <v>14459</v>
      </c>
      <c r="B9406" s="1">
        <v>46050</v>
      </c>
      <c r="C9406" t="s">
        <v>9273</v>
      </c>
      <c r="D9406" t="s">
        <v>9274</v>
      </c>
      <c r="E9406">
        <v>31</v>
      </c>
      <c r="F9406" t="s">
        <v>48</v>
      </c>
      <c r="G9406" t="s">
        <v>141</v>
      </c>
      <c r="H9406" t="s">
        <v>142</v>
      </c>
      <c r="I9406" t="s">
        <v>74</v>
      </c>
      <c r="J9406" t="s">
        <v>143</v>
      </c>
      <c r="K9406">
        <v>1</v>
      </c>
      <c r="L9406" s="2">
        <v>900</v>
      </c>
      <c r="M9406">
        <v>0</v>
      </c>
      <c r="N9406" s="2">
        <v>900</v>
      </c>
      <c r="O9406" s="2">
        <v>0</v>
      </c>
      <c r="P9406" s="2">
        <v>900</v>
      </c>
      <c r="Q9406" s="2">
        <v>553.34</v>
      </c>
      <c r="R9406" s="2">
        <v>346.66</v>
      </c>
      <c r="S9406" t="s">
        <v>36</v>
      </c>
      <c r="T9406" t="s">
        <v>578</v>
      </c>
      <c r="U9406" t="s">
        <v>579</v>
      </c>
      <c r="V9406" t="s">
        <v>39</v>
      </c>
      <c r="W9406" t="s">
        <v>40</v>
      </c>
      <c r="X9406" t="s">
        <v>41</v>
      </c>
      <c r="Y9406" t="s">
        <v>56</v>
      </c>
      <c r="Z9406" t="s">
        <v>43</v>
      </c>
      <c r="AA9406" t="s">
        <v>44</v>
      </c>
      <c r="AB9406" t="s">
        <v>44</v>
      </c>
    </row>
    <row r="9407" spans="1:28" x14ac:dyDescent="0.25">
      <c r="A9407" t="s">
        <v>14460</v>
      </c>
      <c r="B9407" s="1">
        <v>46050</v>
      </c>
      <c r="C9407" t="s">
        <v>2800</v>
      </c>
      <c r="D9407" t="s">
        <v>2801</v>
      </c>
      <c r="E9407">
        <v>52</v>
      </c>
      <c r="F9407" t="s">
        <v>48</v>
      </c>
      <c r="G9407" t="s">
        <v>285</v>
      </c>
      <c r="H9407" t="s">
        <v>286</v>
      </c>
      <c r="I9407" t="s">
        <v>34</v>
      </c>
      <c r="J9407" t="s">
        <v>121</v>
      </c>
      <c r="K9407">
        <v>1</v>
      </c>
      <c r="L9407" s="2">
        <v>3200</v>
      </c>
      <c r="M9407">
        <v>5</v>
      </c>
      <c r="N9407" s="2">
        <v>3200</v>
      </c>
      <c r="O9407" s="2">
        <v>160</v>
      </c>
      <c r="P9407" s="2">
        <v>3040</v>
      </c>
      <c r="Q9407" s="2">
        <v>2099.11</v>
      </c>
      <c r="R9407" s="2">
        <v>940.89</v>
      </c>
      <c r="S9407" t="s">
        <v>53</v>
      </c>
      <c r="T9407" t="s">
        <v>54</v>
      </c>
      <c r="U9407" t="s">
        <v>55</v>
      </c>
      <c r="V9407" t="s">
        <v>39</v>
      </c>
      <c r="W9407" t="s">
        <v>137</v>
      </c>
      <c r="X9407" t="s">
        <v>41</v>
      </c>
      <c r="Y9407" t="s">
        <v>56</v>
      </c>
      <c r="Z9407" t="s">
        <v>43</v>
      </c>
      <c r="AA9407" t="s">
        <v>44</v>
      </c>
      <c r="AB9407" t="s">
        <v>44</v>
      </c>
    </row>
    <row r="9408" spans="1:28" x14ac:dyDescent="0.25">
      <c r="A9408" t="s">
        <v>14461</v>
      </c>
      <c r="B9408" s="1">
        <v>46050</v>
      </c>
      <c r="C9408" t="s">
        <v>11835</v>
      </c>
      <c r="D9408" t="s">
        <v>11836</v>
      </c>
      <c r="E9408">
        <v>18</v>
      </c>
      <c r="F9408" t="s">
        <v>111</v>
      </c>
      <c r="G9408" t="s">
        <v>344</v>
      </c>
      <c r="H9408" t="s">
        <v>345</v>
      </c>
      <c r="I9408" t="s">
        <v>34</v>
      </c>
      <c r="J9408" t="s">
        <v>121</v>
      </c>
      <c r="K9408">
        <v>1</v>
      </c>
      <c r="L9408" s="2">
        <v>1600</v>
      </c>
      <c r="M9408">
        <v>0</v>
      </c>
      <c r="N9408" s="2">
        <v>1600</v>
      </c>
      <c r="O9408" s="2">
        <v>0</v>
      </c>
      <c r="P9408" s="2">
        <v>1600</v>
      </c>
      <c r="Q9408" s="2">
        <v>1086.82</v>
      </c>
      <c r="R9408" s="2">
        <v>513.17999999999995</v>
      </c>
      <c r="S9408" t="s">
        <v>64</v>
      </c>
      <c r="T9408" t="s">
        <v>96</v>
      </c>
      <c r="U9408" t="s">
        <v>96</v>
      </c>
      <c r="V9408" t="s">
        <v>39</v>
      </c>
      <c r="W9408" t="s">
        <v>66</v>
      </c>
      <c r="X9408" t="s">
        <v>41</v>
      </c>
      <c r="Y9408" t="s">
        <v>56</v>
      </c>
      <c r="Z9408" t="s">
        <v>508</v>
      </c>
      <c r="AA9408" t="s">
        <v>44</v>
      </c>
      <c r="AB9408" t="s">
        <v>44</v>
      </c>
    </row>
    <row r="9409" spans="1:28" x14ac:dyDescent="0.25">
      <c r="A9409" t="s">
        <v>14462</v>
      </c>
      <c r="B9409" s="1">
        <v>46050</v>
      </c>
      <c r="C9409" t="s">
        <v>4664</v>
      </c>
      <c r="D9409" t="s">
        <v>4665</v>
      </c>
      <c r="E9409">
        <v>28</v>
      </c>
      <c r="F9409" t="s">
        <v>48</v>
      </c>
      <c r="G9409" t="s">
        <v>72</v>
      </c>
      <c r="H9409" t="s">
        <v>73</v>
      </c>
      <c r="I9409" t="s">
        <v>74</v>
      </c>
      <c r="J9409" t="s">
        <v>75</v>
      </c>
      <c r="K9409">
        <v>2</v>
      </c>
      <c r="L9409" s="2">
        <v>2200</v>
      </c>
      <c r="M9409">
        <v>25</v>
      </c>
      <c r="N9409" s="2">
        <v>4400</v>
      </c>
      <c r="O9409" s="2">
        <v>1100</v>
      </c>
      <c r="P9409" s="2">
        <v>3300</v>
      </c>
      <c r="Q9409" s="2">
        <v>2233.5700000000002</v>
      </c>
      <c r="R9409" s="2">
        <v>1066.43</v>
      </c>
      <c r="S9409" t="s">
        <v>64</v>
      </c>
      <c r="T9409" t="s">
        <v>96</v>
      </c>
      <c r="U9409" t="s">
        <v>96</v>
      </c>
      <c r="V9409" t="s">
        <v>39</v>
      </c>
      <c r="W9409" t="s">
        <v>124</v>
      </c>
      <c r="X9409" t="s">
        <v>97</v>
      </c>
      <c r="Y9409" t="s">
        <v>56</v>
      </c>
      <c r="Z9409" t="s">
        <v>43</v>
      </c>
      <c r="AA9409" t="s">
        <v>44</v>
      </c>
      <c r="AB9409" t="s">
        <v>68</v>
      </c>
    </row>
    <row r="9410" spans="1:28" x14ac:dyDescent="0.25">
      <c r="A9410" t="s">
        <v>14463</v>
      </c>
      <c r="B9410" s="1">
        <v>46050</v>
      </c>
      <c r="C9410" t="s">
        <v>7480</v>
      </c>
      <c r="D9410" t="s">
        <v>7481</v>
      </c>
      <c r="E9410">
        <v>39</v>
      </c>
      <c r="F9410" t="s">
        <v>48</v>
      </c>
      <c r="G9410" t="s">
        <v>285</v>
      </c>
      <c r="H9410" t="s">
        <v>286</v>
      </c>
      <c r="I9410" t="s">
        <v>34</v>
      </c>
      <c r="J9410" t="s">
        <v>121</v>
      </c>
      <c r="K9410">
        <v>1</v>
      </c>
      <c r="L9410" s="2">
        <v>3200</v>
      </c>
      <c r="M9410">
        <v>0</v>
      </c>
      <c r="N9410" s="2">
        <v>3200</v>
      </c>
      <c r="O9410" s="2">
        <v>0</v>
      </c>
      <c r="P9410" s="2">
        <v>3200</v>
      </c>
      <c r="Q9410" s="2">
        <v>1882.05</v>
      </c>
      <c r="R9410" s="2">
        <v>1317.95</v>
      </c>
      <c r="S9410" t="s">
        <v>53</v>
      </c>
      <c r="T9410" t="s">
        <v>136</v>
      </c>
      <c r="U9410" t="s">
        <v>38</v>
      </c>
      <c r="V9410" t="s">
        <v>39</v>
      </c>
      <c r="W9410" t="s">
        <v>92</v>
      </c>
      <c r="X9410" t="s">
        <v>41</v>
      </c>
      <c r="Y9410" t="s">
        <v>56</v>
      </c>
      <c r="Z9410" t="s">
        <v>43</v>
      </c>
      <c r="AA9410" t="s">
        <v>44</v>
      </c>
      <c r="AB9410" t="s">
        <v>44</v>
      </c>
    </row>
    <row r="9411" spans="1:28" x14ac:dyDescent="0.25">
      <c r="A9411" t="s">
        <v>14464</v>
      </c>
      <c r="B9411" s="1">
        <v>46050</v>
      </c>
      <c r="C9411" t="s">
        <v>2138</v>
      </c>
      <c r="D9411" t="s">
        <v>2139</v>
      </c>
      <c r="E9411">
        <v>54</v>
      </c>
      <c r="F9411" t="s">
        <v>31</v>
      </c>
      <c r="G9411" t="s">
        <v>207</v>
      </c>
      <c r="H9411" t="s">
        <v>208</v>
      </c>
      <c r="I9411" t="s">
        <v>34</v>
      </c>
      <c r="J9411" t="s">
        <v>143</v>
      </c>
      <c r="K9411">
        <v>1</v>
      </c>
      <c r="L9411" s="2">
        <v>18000</v>
      </c>
      <c r="M9411">
        <v>10</v>
      </c>
      <c r="N9411" s="2">
        <v>18000</v>
      </c>
      <c r="O9411" s="2">
        <v>1800</v>
      </c>
      <c r="P9411" s="2">
        <v>16200</v>
      </c>
      <c r="Q9411" s="2">
        <v>12237</v>
      </c>
      <c r="R9411" s="2">
        <v>3963</v>
      </c>
      <c r="S9411" t="s">
        <v>36</v>
      </c>
      <c r="T9411" t="s">
        <v>578</v>
      </c>
      <c r="U9411" t="s">
        <v>579</v>
      </c>
      <c r="V9411" t="s">
        <v>39</v>
      </c>
      <c r="W9411" t="s">
        <v>40</v>
      </c>
      <c r="X9411" t="s">
        <v>97</v>
      </c>
      <c r="Y9411" t="s">
        <v>56</v>
      </c>
      <c r="Z9411" t="s">
        <v>43</v>
      </c>
      <c r="AA9411" t="s">
        <v>44</v>
      </c>
      <c r="AB9411" t="s">
        <v>44</v>
      </c>
    </row>
    <row r="9412" spans="1:28" x14ac:dyDescent="0.25">
      <c r="A9412" t="s">
        <v>14465</v>
      </c>
      <c r="B9412" s="1">
        <v>46050</v>
      </c>
      <c r="C9412" t="s">
        <v>8779</v>
      </c>
      <c r="D9412" t="s">
        <v>8780</v>
      </c>
      <c r="E9412">
        <v>31</v>
      </c>
      <c r="F9412" t="s">
        <v>48</v>
      </c>
      <c r="G9412" t="s">
        <v>387</v>
      </c>
      <c r="H9412" t="s">
        <v>388</v>
      </c>
      <c r="I9412" t="s">
        <v>74</v>
      </c>
      <c r="J9412" t="s">
        <v>75</v>
      </c>
      <c r="K9412">
        <v>2</v>
      </c>
      <c r="L9412" s="2">
        <v>3200</v>
      </c>
      <c r="M9412">
        <v>0</v>
      </c>
      <c r="N9412" s="2">
        <v>6400</v>
      </c>
      <c r="O9412" s="2">
        <v>0</v>
      </c>
      <c r="P9412" s="2">
        <v>6400</v>
      </c>
      <c r="Q9412" s="2">
        <v>4330.63</v>
      </c>
      <c r="R9412" s="2">
        <v>2069.37</v>
      </c>
      <c r="S9412" t="s">
        <v>36</v>
      </c>
      <c r="T9412" t="s">
        <v>37</v>
      </c>
      <c r="U9412" t="s">
        <v>38</v>
      </c>
      <c r="V9412" t="s">
        <v>39</v>
      </c>
      <c r="W9412" t="s">
        <v>40</v>
      </c>
      <c r="X9412" t="s">
        <v>97</v>
      </c>
      <c r="Y9412" t="s">
        <v>42</v>
      </c>
      <c r="Z9412" t="s">
        <v>223</v>
      </c>
      <c r="AA9412" t="s">
        <v>44</v>
      </c>
      <c r="AB9412" t="s">
        <v>44</v>
      </c>
    </row>
    <row r="9413" spans="1:28" x14ac:dyDescent="0.25">
      <c r="A9413" t="s">
        <v>14466</v>
      </c>
      <c r="B9413" s="1">
        <v>46050</v>
      </c>
      <c r="C9413" t="s">
        <v>2907</v>
      </c>
      <c r="D9413" t="s">
        <v>2908</v>
      </c>
      <c r="E9413">
        <v>52</v>
      </c>
      <c r="F9413" t="s">
        <v>31</v>
      </c>
      <c r="G9413" t="s">
        <v>387</v>
      </c>
      <c r="H9413" t="s">
        <v>388</v>
      </c>
      <c r="I9413" t="s">
        <v>74</v>
      </c>
      <c r="J9413" t="s">
        <v>75</v>
      </c>
      <c r="K9413">
        <v>1</v>
      </c>
      <c r="L9413" s="2">
        <v>3200</v>
      </c>
      <c r="M9413">
        <v>10</v>
      </c>
      <c r="N9413" s="2">
        <v>3200</v>
      </c>
      <c r="O9413" s="2">
        <v>320</v>
      </c>
      <c r="P9413" s="2">
        <v>2880</v>
      </c>
      <c r="Q9413" s="2">
        <v>1596.39</v>
      </c>
      <c r="R9413" s="2">
        <v>1283.6099999999999</v>
      </c>
      <c r="S9413" t="s">
        <v>64</v>
      </c>
      <c r="T9413" t="s">
        <v>76</v>
      </c>
      <c r="U9413" t="s">
        <v>77</v>
      </c>
      <c r="V9413" t="s">
        <v>39</v>
      </c>
      <c r="W9413" t="s">
        <v>66</v>
      </c>
      <c r="X9413" t="s">
        <v>41</v>
      </c>
      <c r="Y9413" t="s">
        <v>56</v>
      </c>
      <c r="Z9413" t="s">
        <v>43</v>
      </c>
      <c r="AA9413" t="s">
        <v>44</v>
      </c>
      <c r="AB9413" t="s">
        <v>44</v>
      </c>
    </row>
    <row r="9414" spans="1:28" x14ac:dyDescent="0.25">
      <c r="A9414" t="s">
        <v>14467</v>
      </c>
      <c r="B9414" s="1">
        <v>46050</v>
      </c>
      <c r="C9414" t="s">
        <v>12547</v>
      </c>
      <c r="D9414" t="s">
        <v>12548</v>
      </c>
      <c r="E9414">
        <v>42</v>
      </c>
      <c r="F9414" t="s">
        <v>48</v>
      </c>
      <c r="G9414" t="s">
        <v>158</v>
      </c>
      <c r="H9414" t="s">
        <v>159</v>
      </c>
      <c r="I9414" t="s">
        <v>51</v>
      </c>
      <c r="J9414" t="s">
        <v>52</v>
      </c>
      <c r="K9414">
        <v>2</v>
      </c>
      <c r="L9414" s="2">
        <v>650</v>
      </c>
      <c r="M9414">
        <v>5</v>
      </c>
      <c r="N9414" s="2">
        <v>1300</v>
      </c>
      <c r="O9414" s="2">
        <v>65</v>
      </c>
      <c r="P9414" s="2">
        <v>1235</v>
      </c>
      <c r="Q9414" s="2">
        <v>988.42</v>
      </c>
      <c r="R9414" s="2">
        <v>246.58</v>
      </c>
      <c r="S9414" t="s">
        <v>53</v>
      </c>
      <c r="T9414" t="s">
        <v>90</v>
      </c>
      <c r="U9414" t="s">
        <v>91</v>
      </c>
      <c r="V9414" t="s">
        <v>39</v>
      </c>
      <c r="W9414" t="s">
        <v>92</v>
      </c>
      <c r="X9414" t="s">
        <v>41</v>
      </c>
      <c r="Y9414" t="s">
        <v>56</v>
      </c>
      <c r="Z9414" t="s">
        <v>223</v>
      </c>
      <c r="AA9414" t="s">
        <v>44</v>
      </c>
      <c r="AB9414" t="s">
        <v>44</v>
      </c>
    </row>
    <row r="9415" spans="1:28" x14ac:dyDescent="0.25">
      <c r="A9415" t="s">
        <v>14468</v>
      </c>
      <c r="B9415" s="1">
        <v>46050</v>
      </c>
      <c r="C9415" t="s">
        <v>8800</v>
      </c>
      <c r="D9415" t="s">
        <v>8801</v>
      </c>
      <c r="E9415">
        <v>51</v>
      </c>
      <c r="F9415" t="s">
        <v>31</v>
      </c>
      <c r="G9415" t="s">
        <v>298</v>
      </c>
      <c r="H9415" t="s">
        <v>299</v>
      </c>
      <c r="I9415" t="s">
        <v>103</v>
      </c>
      <c r="J9415" t="s">
        <v>104</v>
      </c>
      <c r="K9415">
        <v>3</v>
      </c>
      <c r="L9415" s="2">
        <v>700</v>
      </c>
      <c r="M9415">
        <v>20</v>
      </c>
      <c r="N9415" s="2">
        <v>2100</v>
      </c>
      <c r="O9415" s="2">
        <v>420</v>
      </c>
      <c r="P9415" s="2">
        <v>1680</v>
      </c>
      <c r="Q9415" s="2">
        <v>1094.08</v>
      </c>
      <c r="R9415" s="2">
        <v>585.91999999999996</v>
      </c>
      <c r="S9415" t="s">
        <v>36</v>
      </c>
      <c r="T9415" t="s">
        <v>122</v>
      </c>
      <c r="U9415" t="s">
        <v>123</v>
      </c>
      <c r="V9415" t="s">
        <v>39</v>
      </c>
      <c r="W9415" t="s">
        <v>92</v>
      </c>
      <c r="X9415" t="s">
        <v>41</v>
      </c>
      <c r="Y9415" t="s">
        <v>42</v>
      </c>
      <c r="Z9415" t="s">
        <v>107</v>
      </c>
      <c r="AA9415" t="s">
        <v>44</v>
      </c>
      <c r="AB9415" t="s">
        <v>44</v>
      </c>
    </row>
    <row r="9416" spans="1:28" x14ac:dyDescent="0.25">
      <c r="A9416" t="s">
        <v>14469</v>
      </c>
      <c r="B9416" s="1">
        <v>46050</v>
      </c>
      <c r="C9416" t="s">
        <v>8710</v>
      </c>
      <c r="D9416" t="s">
        <v>8711</v>
      </c>
      <c r="E9416">
        <v>55</v>
      </c>
      <c r="F9416" t="s">
        <v>31</v>
      </c>
      <c r="G9416" t="s">
        <v>141</v>
      </c>
      <c r="H9416" t="s">
        <v>142</v>
      </c>
      <c r="I9416" t="s">
        <v>74</v>
      </c>
      <c r="J9416" t="s">
        <v>143</v>
      </c>
      <c r="K9416">
        <v>3</v>
      </c>
      <c r="L9416" s="2">
        <v>900</v>
      </c>
      <c r="M9416">
        <v>20</v>
      </c>
      <c r="N9416" s="2">
        <v>2700</v>
      </c>
      <c r="O9416" s="2">
        <v>540</v>
      </c>
      <c r="P9416" s="2">
        <v>2160</v>
      </c>
      <c r="Q9416" s="2">
        <v>1212.24</v>
      </c>
      <c r="R9416" s="2">
        <v>947.76</v>
      </c>
      <c r="S9416" t="s">
        <v>53</v>
      </c>
      <c r="T9416" t="s">
        <v>275</v>
      </c>
      <c r="U9416" t="s">
        <v>123</v>
      </c>
      <c r="V9416" t="s">
        <v>39</v>
      </c>
      <c r="W9416" t="s">
        <v>124</v>
      </c>
      <c r="X9416" t="s">
        <v>67</v>
      </c>
      <c r="Y9416" t="s">
        <v>56</v>
      </c>
      <c r="Z9416" t="s">
        <v>43</v>
      </c>
      <c r="AA9416" t="s">
        <v>44</v>
      </c>
      <c r="AB9416" t="s">
        <v>44</v>
      </c>
    </row>
    <row r="9417" spans="1:28" x14ac:dyDescent="0.25">
      <c r="A9417" t="s">
        <v>14470</v>
      </c>
      <c r="B9417" s="1">
        <v>46050</v>
      </c>
      <c r="C9417" t="s">
        <v>11936</v>
      </c>
      <c r="D9417" t="s">
        <v>11937</v>
      </c>
      <c r="E9417">
        <v>43</v>
      </c>
      <c r="F9417" t="s">
        <v>48</v>
      </c>
      <c r="G9417" t="s">
        <v>352</v>
      </c>
      <c r="H9417" t="s">
        <v>353</v>
      </c>
      <c r="I9417" t="s">
        <v>103</v>
      </c>
      <c r="J9417" t="s">
        <v>104</v>
      </c>
      <c r="K9417">
        <v>3</v>
      </c>
      <c r="L9417" s="2">
        <v>850</v>
      </c>
      <c r="M9417">
        <v>25</v>
      </c>
      <c r="N9417" s="2">
        <v>2550</v>
      </c>
      <c r="O9417" s="2">
        <v>637.5</v>
      </c>
      <c r="P9417" s="2">
        <v>1912.5</v>
      </c>
      <c r="Q9417" s="2">
        <v>1561.57</v>
      </c>
      <c r="R9417" s="2">
        <v>350.93</v>
      </c>
      <c r="S9417" t="s">
        <v>64</v>
      </c>
      <c r="T9417" t="s">
        <v>105</v>
      </c>
      <c r="U9417" t="s">
        <v>106</v>
      </c>
      <c r="V9417" t="s">
        <v>39</v>
      </c>
      <c r="W9417" t="s">
        <v>83</v>
      </c>
      <c r="X9417" t="s">
        <v>97</v>
      </c>
      <c r="Y9417" t="s">
        <v>56</v>
      </c>
      <c r="Z9417" t="s">
        <v>43</v>
      </c>
      <c r="AA9417" t="s">
        <v>44</v>
      </c>
      <c r="AB9417" t="s">
        <v>44</v>
      </c>
    </row>
    <row r="9418" spans="1:28" x14ac:dyDescent="0.25">
      <c r="A9418" t="s">
        <v>14471</v>
      </c>
      <c r="B9418" s="1">
        <v>46050</v>
      </c>
      <c r="C9418" t="s">
        <v>2607</v>
      </c>
      <c r="D9418" t="s">
        <v>2608</v>
      </c>
      <c r="E9418">
        <v>30</v>
      </c>
      <c r="F9418" t="s">
        <v>31</v>
      </c>
      <c r="G9418" t="s">
        <v>207</v>
      </c>
      <c r="H9418" t="s">
        <v>208</v>
      </c>
      <c r="I9418" t="s">
        <v>34</v>
      </c>
      <c r="J9418" t="s">
        <v>143</v>
      </c>
      <c r="K9418">
        <v>1</v>
      </c>
      <c r="L9418" s="2">
        <v>18000</v>
      </c>
      <c r="M9418">
        <v>15</v>
      </c>
      <c r="N9418" s="2">
        <v>18000</v>
      </c>
      <c r="O9418" s="2">
        <v>2700</v>
      </c>
      <c r="P9418" s="2">
        <v>15300</v>
      </c>
      <c r="Q9418" s="2">
        <v>10364.620000000001</v>
      </c>
      <c r="R9418" s="2">
        <v>4935.38</v>
      </c>
      <c r="S9418" t="s">
        <v>53</v>
      </c>
      <c r="T9418" t="s">
        <v>54</v>
      </c>
      <c r="U9418" t="s">
        <v>55</v>
      </c>
      <c r="V9418" t="s">
        <v>39</v>
      </c>
      <c r="W9418" t="s">
        <v>40</v>
      </c>
      <c r="X9418" t="s">
        <v>67</v>
      </c>
      <c r="Y9418" t="s">
        <v>56</v>
      </c>
      <c r="Z9418" t="s">
        <v>107</v>
      </c>
      <c r="AA9418" t="s">
        <v>68</v>
      </c>
      <c r="AB9418" t="s">
        <v>44</v>
      </c>
    </row>
    <row r="9419" spans="1:28" x14ac:dyDescent="0.25">
      <c r="A9419" t="s">
        <v>14472</v>
      </c>
      <c r="B9419" s="1">
        <v>46050</v>
      </c>
      <c r="C9419" t="s">
        <v>3054</v>
      </c>
      <c r="D9419" t="s">
        <v>3055</v>
      </c>
      <c r="E9419">
        <v>56</v>
      </c>
      <c r="F9419" t="s">
        <v>48</v>
      </c>
      <c r="G9419" t="s">
        <v>101</v>
      </c>
      <c r="H9419" t="s">
        <v>102</v>
      </c>
      <c r="I9419" t="s">
        <v>103</v>
      </c>
      <c r="J9419" t="s">
        <v>104</v>
      </c>
      <c r="K9419">
        <v>2</v>
      </c>
      <c r="L9419" s="2">
        <v>1800</v>
      </c>
      <c r="M9419">
        <v>20</v>
      </c>
      <c r="N9419" s="2">
        <v>3600</v>
      </c>
      <c r="O9419" s="2">
        <v>720</v>
      </c>
      <c r="P9419" s="2">
        <v>2880</v>
      </c>
      <c r="Q9419" s="2">
        <v>2159.09</v>
      </c>
      <c r="R9419" s="2">
        <v>720.91</v>
      </c>
      <c r="S9419" t="s">
        <v>36</v>
      </c>
      <c r="T9419" t="s">
        <v>263</v>
      </c>
      <c r="U9419" t="s">
        <v>91</v>
      </c>
      <c r="V9419" t="s">
        <v>39</v>
      </c>
      <c r="W9419" t="s">
        <v>83</v>
      </c>
      <c r="X9419" t="s">
        <v>67</v>
      </c>
      <c r="Y9419" t="s">
        <v>56</v>
      </c>
      <c r="Z9419" t="s">
        <v>223</v>
      </c>
      <c r="AA9419" t="s">
        <v>44</v>
      </c>
      <c r="AB9419" t="s">
        <v>44</v>
      </c>
    </row>
    <row r="9420" spans="1:28" x14ac:dyDescent="0.25">
      <c r="A9420" t="s">
        <v>14473</v>
      </c>
      <c r="B9420" s="1">
        <v>46050</v>
      </c>
      <c r="C9420" t="s">
        <v>7826</v>
      </c>
      <c r="D9420" t="s">
        <v>7827</v>
      </c>
      <c r="E9420">
        <v>40</v>
      </c>
      <c r="F9420" t="s">
        <v>48</v>
      </c>
      <c r="G9420" t="s">
        <v>49</v>
      </c>
      <c r="H9420" t="s">
        <v>50</v>
      </c>
      <c r="I9420" t="s">
        <v>51</v>
      </c>
      <c r="J9420" t="s">
        <v>52</v>
      </c>
      <c r="K9420">
        <v>2</v>
      </c>
      <c r="L9420" s="2">
        <v>500</v>
      </c>
      <c r="M9420">
        <v>0</v>
      </c>
      <c r="N9420" s="2">
        <v>1000</v>
      </c>
      <c r="O9420" s="2">
        <v>0</v>
      </c>
      <c r="P9420" s="2">
        <v>1000</v>
      </c>
      <c r="Q9420" s="2">
        <v>722.85</v>
      </c>
      <c r="R9420" s="2">
        <v>277.14999999999998</v>
      </c>
      <c r="S9420" t="s">
        <v>53</v>
      </c>
      <c r="T9420" t="s">
        <v>54</v>
      </c>
      <c r="U9420" t="s">
        <v>55</v>
      </c>
      <c r="V9420" t="s">
        <v>39</v>
      </c>
      <c r="W9420" t="s">
        <v>66</v>
      </c>
      <c r="X9420" t="s">
        <v>97</v>
      </c>
      <c r="Y9420" t="s">
        <v>42</v>
      </c>
      <c r="Z9420" t="s">
        <v>43</v>
      </c>
      <c r="AA9420" t="s">
        <v>44</v>
      </c>
      <c r="AB9420" t="s">
        <v>44</v>
      </c>
    </row>
    <row r="9421" spans="1:28" x14ac:dyDescent="0.25">
      <c r="A9421" t="s">
        <v>14474</v>
      </c>
      <c r="B9421" s="1">
        <v>46050</v>
      </c>
      <c r="C9421" t="s">
        <v>3319</v>
      </c>
      <c r="D9421" t="s">
        <v>3320</v>
      </c>
      <c r="E9421">
        <v>59</v>
      </c>
      <c r="F9421" t="s">
        <v>48</v>
      </c>
      <c r="G9421" t="s">
        <v>119</v>
      </c>
      <c r="H9421" t="s">
        <v>120</v>
      </c>
      <c r="I9421" t="s">
        <v>62</v>
      </c>
      <c r="J9421" t="s">
        <v>121</v>
      </c>
      <c r="K9421">
        <v>1</v>
      </c>
      <c r="L9421" s="2">
        <v>4800</v>
      </c>
      <c r="M9421">
        <v>5</v>
      </c>
      <c r="N9421" s="2">
        <v>4800</v>
      </c>
      <c r="O9421" s="2">
        <v>240</v>
      </c>
      <c r="P9421" s="2">
        <v>4560</v>
      </c>
      <c r="Q9421" s="2">
        <v>3507.45</v>
      </c>
      <c r="R9421" s="2">
        <v>1052.55</v>
      </c>
      <c r="S9421" t="s">
        <v>36</v>
      </c>
      <c r="T9421" t="s">
        <v>178</v>
      </c>
      <c r="U9421" t="s">
        <v>154</v>
      </c>
      <c r="V9421" t="s">
        <v>39</v>
      </c>
      <c r="W9421" t="s">
        <v>124</v>
      </c>
      <c r="X9421" t="s">
        <v>97</v>
      </c>
      <c r="Y9421" t="s">
        <v>84</v>
      </c>
      <c r="Z9421" t="s">
        <v>43</v>
      </c>
      <c r="AA9421" t="s">
        <v>68</v>
      </c>
      <c r="AB9421" t="s">
        <v>44</v>
      </c>
    </row>
    <row r="9422" spans="1:28" x14ac:dyDescent="0.25">
      <c r="A9422" t="s">
        <v>14475</v>
      </c>
      <c r="B9422" s="1">
        <v>46050</v>
      </c>
      <c r="C9422" t="s">
        <v>4367</v>
      </c>
      <c r="D9422" t="s">
        <v>4368</v>
      </c>
      <c r="E9422">
        <v>40</v>
      </c>
      <c r="F9422" t="s">
        <v>111</v>
      </c>
      <c r="G9422" t="s">
        <v>32</v>
      </c>
      <c r="H9422" t="s">
        <v>33</v>
      </c>
      <c r="I9422" t="s">
        <v>34</v>
      </c>
      <c r="J9422" t="s">
        <v>35</v>
      </c>
      <c r="K9422">
        <v>5</v>
      </c>
      <c r="L9422" s="2">
        <v>55000</v>
      </c>
      <c r="M9422">
        <v>5</v>
      </c>
      <c r="N9422" s="2">
        <v>275000</v>
      </c>
      <c r="O9422" s="2">
        <v>13750</v>
      </c>
      <c r="P9422" s="2">
        <v>261250</v>
      </c>
      <c r="Q9422" s="2">
        <v>156092.18</v>
      </c>
      <c r="R9422" s="2">
        <v>105157.82</v>
      </c>
      <c r="S9422" t="s">
        <v>36</v>
      </c>
      <c r="T9422" t="s">
        <v>76</v>
      </c>
      <c r="U9422" t="s">
        <v>77</v>
      </c>
      <c r="V9422" t="s">
        <v>39</v>
      </c>
      <c r="W9422" t="s">
        <v>124</v>
      </c>
      <c r="X9422" t="s">
        <v>67</v>
      </c>
      <c r="Y9422" t="s">
        <v>56</v>
      </c>
      <c r="Z9422" t="s">
        <v>43</v>
      </c>
      <c r="AA9422" t="s">
        <v>44</v>
      </c>
      <c r="AB9422" t="s">
        <v>44</v>
      </c>
    </row>
    <row r="9423" spans="1:28" x14ac:dyDescent="0.25">
      <c r="A9423" t="s">
        <v>14476</v>
      </c>
      <c r="B9423" s="1">
        <v>46051</v>
      </c>
      <c r="C9423" t="s">
        <v>9533</v>
      </c>
      <c r="D9423" t="s">
        <v>9534</v>
      </c>
      <c r="E9423">
        <v>43</v>
      </c>
      <c r="F9423" t="s">
        <v>48</v>
      </c>
      <c r="G9423" t="s">
        <v>387</v>
      </c>
      <c r="H9423" t="s">
        <v>388</v>
      </c>
      <c r="I9423" t="s">
        <v>74</v>
      </c>
      <c r="J9423" t="s">
        <v>75</v>
      </c>
      <c r="K9423">
        <v>2</v>
      </c>
      <c r="L9423" s="2">
        <v>3200</v>
      </c>
      <c r="M9423">
        <v>20</v>
      </c>
      <c r="N9423" s="2">
        <v>6400</v>
      </c>
      <c r="O9423" s="2">
        <v>1280</v>
      </c>
      <c r="P9423" s="2">
        <v>5120</v>
      </c>
      <c r="Q9423" s="2">
        <v>3921.01</v>
      </c>
      <c r="R9423" s="2">
        <v>1198.99</v>
      </c>
      <c r="S9423" t="s">
        <v>53</v>
      </c>
      <c r="T9423" t="s">
        <v>407</v>
      </c>
      <c r="U9423" t="s">
        <v>408</v>
      </c>
      <c r="V9423" t="s">
        <v>39</v>
      </c>
      <c r="W9423" t="s">
        <v>124</v>
      </c>
      <c r="X9423" t="s">
        <v>97</v>
      </c>
      <c r="Y9423" t="s">
        <v>56</v>
      </c>
      <c r="Z9423" t="s">
        <v>223</v>
      </c>
      <c r="AA9423" t="s">
        <v>44</v>
      </c>
      <c r="AB9423" t="s">
        <v>44</v>
      </c>
    </row>
    <row r="9424" spans="1:28" x14ac:dyDescent="0.25">
      <c r="A9424" t="s">
        <v>14477</v>
      </c>
      <c r="B9424" s="1">
        <v>46051</v>
      </c>
      <c r="C9424" t="s">
        <v>3547</v>
      </c>
      <c r="D9424" t="s">
        <v>3548</v>
      </c>
      <c r="E9424">
        <v>39</v>
      </c>
      <c r="F9424" t="s">
        <v>31</v>
      </c>
      <c r="G9424" t="s">
        <v>101</v>
      </c>
      <c r="H9424" t="s">
        <v>102</v>
      </c>
      <c r="I9424" t="s">
        <v>103</v>
      </c>
      <c r="J9424" t="s">
        <v>104</v>
      </c>
      <c r="K9424">
        <v>6</v>
      </c>
      <c r="L9424" s="2">
        <v>1800</v>
      </c>
      <c r="M9424">
        <v>5</v>
      </c>
      <c r="N9424" s="2">
        <v>10800</v>
      </c>
      <c r="O9424" s="2">
        <v>540</v>
      </c>
      <c r="P9424" s="2">
        <v>10260</v>
      </c>
      <c r="Q9424" s="2">
        <v>6556.95</v>
      </c>
      <c r="R9424" s="2">
        <v>3703.05</v>
      </c>
      <c r="S9424" t="s">
        <v>64</v>
      </c>
      <c r="T9424" t="s">
        <v>76</v>
      </c>
      <c r="U9424" t="s">
        <v>77</v>
      </c>
      <c r="V9424" t="s">
        <v>39</v>
      </c>
      <c r="W9424" t="s">
        <v>137</v>
      </c>
      <c r="X9424" t="s">
        <v>41</v>
      </c>
      <c r="Y9424" t="s">
        <v>42</v>
      </c>
      <c r="Z9424" t="s">
        <v>43</v>
      </c>
      <c r="AA9424" t="s">
        <v>44</v>
      </c>
      <c r="AB9424" t="s">
        <v>44</v>
      </c>
    </row>
    <row r="9425" spans="1:28" x14ac:dyDescent="0.25">
      <c r="A9425" t="s">
        <v>14478</v>
      </c>
      <c r="B9425" s="1">
        <v>46051</v>
      </c>
      <c r="C9425" t="s">
        <v>1162</v>
      </c>
      <c r="D9425" t="s">
        <v>1163</v>
      </c>
      <c r="E9425">
        <v>32</v>
      </c>
      <c r="F9425" t="s">
        <v>48</v>
      </c>
      <c r="G9425" t="s">
        <v>101</v>
      </c>
      <c r="H9425" t="s">
        <v>102</v>
      </c>
      <c r="I9425" t="s">
        <v>103</v>
      </c>
      <c r="J9425" t="s">
        <v>104</v>
      </c>
      <c r="K9425">
        <v>2</v>
      </c>
      <c r="L9425" s="2">
        <v>1800</v>
      </c>
      <c r="M9425">
        <v>15</v>
      </c>
      <c r="N9425" s="2">
        <v>3600</v>
      </c>
      <c r="O9425" s="2">
        <v>540</v>
      </c>
      <c r="P9425" s="2">
        <v>3060</v>
      </c>
      <c r="Q9425" s="2">
        <v>2313.38</v>
      </c>
      <c r="R9425" s="2">
        <v>746.62</v>
      </c>
      <c r="S9425" t="s">
        <v>64</v>
      </c>
      <c r="T9425" t="s">
        <v>114</v>
      </c>
      <c r="U9425" t="s">
        <v>115</v>
      </c>
      <c r="V9425" t="s">
        <v>39</v>
      </c>
      <c r="W9425" t="s">
        <v>40</v>
      </c>
      <c r="X9425" t="s">
        <v>67</v>
      </c>
      <c r="Y9425" t="s">
        <v>56</v>
      </c>
      <c r="Z9425" t="s">
        <v>43</v>
      </c>
      <c r="AA9425" t="s">
        <v>68</v>
      </c>
      <c r="AB9425" t="s">
        <v>44</v>
      </c>
    </row>
    <row r="9426" spans="1:28" x14ac:dyDescent="0.25">
      <c r="A9426" t="s">
        <v>14479</v>
      </c>
      <c r="B9426" s="1">
        <v>46051</v>
      </c>
      <c r="C9426" t="s">
        <v>14480</v>
      </c>
      <c r="D9426" t="s">
        <v>14481</v>
      </c>
      <c r="E9426">
        <v>24</v>
      </c>
      <c r="F9426" t="s">
        <v>111</v>
      </c>
      <c r="G9426" t="s">
        <v>60</v>
      </c>
      <c r="H9426" t="s">
        <v>61</v>
      </c>
      <c r="I9426" t="s">
        <v>62</v>
      </c>
      <c r="J9426" t="s">
        <v>63</v>
      </c>
      <c r="K9426">
        <v>5</v>
      </c>
      <c r="L9426" s="2">
        <v>3500</v>
      </c>
      <c r="M9426">
        <v>0</v>
      </c>
      <c r="N9426" s="2">
        <v>17500</v>
      </c>
      <c r="O9426" s="2">
        <v>0</v>
      </c>
      <c r="P9426" s="2">
        <v>17500</v>
      </c>
      <c r="Q9426" s="2">
        <v>12457.48</v>
      </c>
      <c r="R9426" s="2">
        <v>5042.5200000000004</v>
      </c>
      <c r="S9426" t="s">
        <v>53</v>
      </c>
      <c r="T9426" t="s">
        <v>114</v>
      </c>
      <c r="U9426" t="s">
        <v>115</v>
      </c>
      <c r="V9426" t="s">
        <v>39</v>
      </c>
      <c r="W9426" t="s">
        <v>92</v>
      </c>
      <c r="X9426" t="s">
        <v>41</v>
      </c>
      <c r="Y9426" t="s">
        <v>56</v>
      </c>
      <c r="Z9426" t="s">
        <v>43</v>
      </c>
      <c r="AA9426" t="s">
        <v>44</v>
      </c>
      <c r="AB9426" t="s">
        <v>44</v>
      </c>
    </row>
    <row r="9427" spans="1:28" x14ac:dyDescent="0.25">
      <c r="A9427" t="s">
        <v>14482</v>
      </c>
      <c r="B9427" s="1">
        <v>46051</v>
      </c>
      <c r="C9427" t="s">
        <v>12018</v>
      </c>
      <c r="D9427" t="s">
        <v>12019</v>
      </c>
      <c r="E9427">
        <v>31</v>
      </c>
      <c r="F9427" t="s">
        <v>31</v>
      </c>
      <c r="G9427" t="s">
        <v>134</v>
      </c>
      <c r="H9427" t="s">
        <v>135</v>
      </c>
      <c r="I9427" t="s">
        <v>62</v>
      </c>
      <c r="J9427" t="s">
        <v>130</v>
      </c>
      <c r="K9427">
        <v>3</v>
      </c>
      <c r="L9427" s="2">
        <v>8500</v>
      </c>
      <c r="M9427">
        <v>5</v>
      </c>
      <c r="N9427" s="2">
        <v>25500</v>
      </c>
      <c r="O9427" s="2">
        <v>1275</v>
      </c>
      <c r="P9427" s="2">
        <v>24225</v>
      </c>
      <c r="Q9427" s="2">
        <v>15178.82</v>
      </c>
      <c r="R9427" s="2">
        <v>9046.18</v>
      </c>
      <c r="S9427" t="s">
        <v>36</v>
      </c>
      <c r="T9427" t="s">
        <v>275</v>
      </c>
      <c r="U9427" t="s">
        <v>123</v>
      </c>
      <c r="V9427" t="s">
        <v>39</v>
      </c>
      <c r="W9427" t="s">
        <v>66</v>
      </c>
      <c r="X9427" t="s">
        <v>67</v>
      </c>
      <c r="Y9427" t="s">
        <v>56</v>
      </c>
      <c r="Z9427" t="s">
        <v>43</v>
      </c>
      <c r="AA9427" t="s">
        <v>44</v>
      </c>
      <c r="AB9427" t="s">
        <v>44</v>
      </c>
    </row>
    <row r="9428" spans="1:28" x14ac:dyDescent="0.25">
      <c r="A9428" t="s">
        <v>14483</v>
      </c>
      <c r="B9428" s="1">
        <v>46051</v>
      </c>
      <c r="C9428" t="s">
        <v>3356</v>
      </c>
      <c r="D9428" t="s">
        <v>3357</v>
      </c>
      <c r="E9428">
        <v>58</v>
      </c>
      <c r="F9428" t="s">
        <v>48</v>
      </c>
      <c r="G9428" t="s">
        <v>207</v>
      </c>
      <c r="H9428" t="s">
        <v>208</v>
      </c>
      <c r="I9428" t="s">
        <v>34</v>
      </c>
      <c r="J9428" t="s">
        <v>143</v>
      </c>
      <c r="K9428">
        <v>2</v>
      </c>
      <c r="L9428" s="2">
        <v>18000</v>
      </c>
      <c r="M9428">
        <v>15</v>
      </c>
      <c r="N9428" s="2">
        <v>36000</v>
      </c>
      <c r="O9428" s="2">
        <v>5400</v>
      </c>
      <c r="P9428" s="2">
        <v>30600</v>
      </c>
      <c r="Q9428" s="2">
        <v>24202.29</v>
      </c>
      <c r="R9428" s="2">
        <v>6397.71</v>
      </c>
      <c r="S9428" t="s">
        <v>53</v>
      </c>
      <c r="T9428" t="s">
        <v>76</v>
      </c>
      <c r="U9428" t="s">
        <v>77</v>
      </c>
      <c r="V9428" t="s">
        <v>39</v>
      </c>
      <c r="W9428" t="s">
        <v>137</v>
      </c>
      <c r="X9428" t="s">
        <v>41</v>
      </c>
      <c r="Y9428" t="s">
        <v>56</v>
      </c>
      <c r="Z9428" t="s">
        <v>223</v>
      </c>
      <c r="AA9428" t="s">
        <v>44</v>
      </c>
      <c r="AB9428" t="s">
        <v>44</v>
      </c>
    </row>
    <row r="9429" spans="1:28" x14ac:dyDescent="0.25">
      <c r="A9429" t="s">
        <v>14484</v>
      </c>
      <c r="B9429" s="1">
        <v>46051</v>
      </c>
      <c r="C9429" t="s">
        <v>5916</v>
      </c>
      <c r="D9429" t="s">
        <v>5917</v>
      </c>
      <c r="E9429">
        <v>34</v>
      </c>
      <c r="F9429" t="s">
        <v>31</v>
      </c>
      <c r="G9429" t="s">
        <v>280</v>
      </c>
      <c r="H9429" t="s">
        <v>281</v>
      </c>
      <c r="I9429" t="s">
        <v>62</v>
      </c>
      <c r="J9429" t="s">
        <v>190</v>
      </c>
      <c r="K9429">
        <v>2</v>
      </c>
      <c r="L9429" s="2">
        <v>700</v>
      </c>
      <c r="M9429">
        <v>15</v>
      </c>
      <c r="N9429" s="2">
        <v>1400</v>
      </c>
      <c r="O9429" s="2">
        <v>210</v>
      </c>
      <c r="P9429" s="2">
        <v>1190</v>
      </c>
      <c r="Q9429" s="2">
        <v>939.48</v>
      </c>
      <c r="R9429" s="2">
        <v>250.52</v>
      </c>
      <c r="S9429" t="s">
        <v>64</v>
      </c>
      <c r="T9429" t="s">
        <v>136</v>
      </c>
      <c r="U9429" t="s">
        <v>38</v>
      </c>
      <c r="V9429" t="s">
        <v>39</v>
      </c>
      <c r="W9429" t="s">
        <v>124</v>
      </c>
      <c r="X9429" t="s">
        <v>41</v>
      </c>
      <c r="Y9429" t="s">
        <v>56</v>
      </c>
      <c r="Z9429" t="s">
        <v>43</v>
      </c>
      <c r="AA9429" t="s">
        <v>44</v>
      </c>
      <c r="AB9429" t="s">
        <v>44</v>
      </c>
    </row>
    <row r="9430" spans="1:28" x14ac:dyDescent="0.25">
      <c r="A9430" t="s">
        <v>14485</v>
      </c>
      <c r="B9430" s="1">
        <v>46051</v>
      </c>
      <c r="C9430" t="s">
        <v>1765</v>
      </c>
      <c r="D9430" t="s">
        <v>1766</v>
      </c>
      <c r="E9430">
        <v>55</v>
      </c>
      <c r="F9430" t="s">
        <v>31</v>
      </c>
      <c r="G9430" t="s">
        <v>128</v>
      </c>
      <c r="H9430" t="s">
        <v>129</v>
      </c>
      <c r="I9430" t="s">
        <v>74</v>
      </c>
      <c r="J9430" t="s">
        <v>130</v>
      </c>
      <c r="K9430">
        <v>1</v>
      </c>
      <c r="L9430" s="2">
        <v>1700</v>
      </c>
      <c r="M9430">
        <v>10</v>
      </c>
      <c r="N9430" s="2">
        <v>1700</v>
      </c>
      <c r="O9430" s="2">
        <v>170</v>
      </c>
      <c r="P9430" s="2">
        <v>1530</v>
      </c>
      <c r="Q9430" s="2">
        <v>1243.58</v>
      </c>
      <c r="R9430" s="2">
        <v>286.42</v>
      </c>
      <c r="S9430" t="s">
        <v>64</v>
      </c>
      <c r="T9430" t="s">
        <v>153</v>
      </c>
      <c r="U9430" t="s">
        <v>154</v>
      </c>
      <c r="V9430" t="s">
        <v>39</v>
      </c>
      <c r="W9430" t="s">
        <v>66</v>
      </c>
      <c r="X9430" t="s">
        <v>67</v>
      </c>
      <c r="Y9430" t="s">
        <v>42</v>
      </c>
      <c r="Z9430" t="s">
        <v>43</v>
      </c>
      <c r="AA9430" t="s">
        <v>44</v>
      </c>
      <c r="AB9430" t="s">
        <v>44</v>
      </c>
    </row>
    <row r="9431" spans="1:28" x14ac:dyDescent="0.25">
      <c r="A9431" t="s">
        <v>14486</v>
      </c>
      <c r="B9431" s="1">
        <v>46051</v>
      </c>
      <c r="C9431" t="s">
        <v>9639</v>
      </c>
      <c r="D9431" t="s">
        <v>9640</v>
      </c>
      <c r="E9431">
        <v>47</v>
      </c>
      <c r="F9431" t="s">
        <v>48</v>
      </c>
      <c r="G9431" t="s">
        <v>176</v>
      </c>
      <c r="H9431" t="s">
        <v>177</v>
      </c>
      <c r="I9431" t="s">
        <v>34</v>
      </c>
      <c r="J9431" t="s">
        <v>35</v>
      </c>
      <c r="K9431">
        <v>3</v>
      </c>
      <c r="L9431" s="2">
        <v>6500</v>
      </c>
      <c r="M9431">
        <v>0</v>
      </c>
      <c r="N9431" s="2">
        <v>19500</v>
      </c>
      <c r="O9431" s="2">
        <v>0</v>
      </c>
      <c r="P9431" s="2">
        <v>19500</v>
      </c>
      <c r="Q9431" s="2">
        <v>15625.32</v>
      </c>
      <c r="R9431" s="2">
        <v>3874.68</v>
      </c>
      <c r="S9431" t="s">
        <v>64</v>
      </c>
      <c r="T9431" t="s">
        <v>65</v>
      </c>
      <c r="U9431" t="s">
        <v>65</v>
      </c>
      <c r="V9431" t="s">
        <v>39</v>
      </c>
      <c r="W9431" t="s">
        <v>124</v>
      </c>
      <c r="X9431" t="s">
        <v>41</v>
      </c>
      <c r="Y9431" t="s">
        <v>56</v>
      </c>
      <c r="Z9431" t="s">
        <v>43</v>
      </c>
      <c r="AA9431" t="s">
        <v>44</v>
      </c>
      <c r="AB9431" t="s">
        <v>44</v>
      </c>
    </row>
    <row r="9432" spans="1:28" x14ac:dyDescent="0.25">
      <c r="A9432" t="s">
        <v>14487</v>
      </c>
      <c r="B9432" s="1">
        <v>46051</v>
      </c>
      <c r="C9432" t="s">
        <v>4939</v>
      </c>
      <c r="D9432" t="s">
        <v>4940</v>
      </c>
      <c r="E9432">
        <v>32</v>
      </c>
      <c r="F9432" t="s">
        <v>31</v>
      </c>
      <c r="G9432" t="s">
        <v>212</v>
      </c>
      <c r="H9432" t="s">
        <v>213</v>
      </c>
      <c r="I9432" t="s">
        <v>51</v>
      </c>
      <c r="J9432" t="s">
        <v>52</v>
      </c>
      <c r="K9432">
        <v>2</v>
      </c>
      <c r="L9432" s="2">
        <v>400</v>
      </c>
      <c r="M9432">
        <v>15</v>
      </c>
      <c r="N9432" s="2">
        <v>800</v>
      </c>
      <c r="O9432" s="2">
        <v>120</v>
      </c>
      <c r="P9432" s="2">
        <v>680</v>
      </c>
      <c r="Q9432" s="2">
        <v>536.62</v>
      </c>
      <c r="R9432" s="2">
        <v>143.38</v>
      </c>
      <c r="S9432" t="s">
        <v>64</v>
      </c>
      <c r="T9432" t="s">
        <v>90</v>
      </c>
      <c r="U9432" t="s">
        <v>91</v>
      </c>
      <c r="V9432" t="s">
        <v>39</v>
      </c>
      <c r="W9432" t="s">
        <v>40</v>
      </c>
      <c r="X9432" t="s">
        <v>67</v>
      </c>
      <c r="Y9432" t="s">
        <v>56</v>
      </c>
      <c r="Z9432" t="s">
        <v>43</v>
      </c>
      <c r="AA9432" t="s">
        <v>44</v>
      </c>
      <c r="AB9432" t="s">
        <v>44</v>
      </c>
    </row>
    <row r="9433" spans="1:28" x14ac:dyDescent="0.25">
      <c r="A9433" t="s">
        <v>14488</v>
      </c>
      <c r="B9433" s="1">
        <v>46051</v>
      </c>
      <c r="C9433" t="s">
        <v>288</v>
      </c>
      <c r="D9433" t="s">
        <v>289</v>
      </c>
      <c r="E9433">
        <v>47</v>
      </c>
      <c r="F9433" t="s">
        <v>48</v>
      </c>
      <c r="G9433" t="s">
        <v>285</v>
      </c>
      <c r="H9433" t="s">
        <v>286</v>
      </c>
      <c r="I9433" t="s">
        <v>34</v>
      </c>
      <c r="J9433" t="s">
        <v>121</v>
      </c>
      <c r="K9433">
        <v>2</v>
      </c>
      <c r="L9433" s="2">
        <v>3200</v>
      </c>
      <c r="M9433">
        <v>15</v>
      </c>
      <c r="N9433" s="2">
        <v>6400</v>
      </c>
      <c r="O9433" s="2">
        <v>960</v>
      </c>
      <c r="P9433" s="2">
        <v>5440</v>
      </c>
      <c r="Q9433" s="2">
        <v>3932.45</v>
      </c>
      <c r="R9433" s="2">
        <v>1507.55</v>
      </c>
      <c r="S9433" t="s">
        <v>53</v>
      </c>
      <c r="T9433" t="s">
        <v>398</v>
      </c>
      <c r="U9433" t="s">
        <v>399</v>
      </c>
      <c r="V9433" t="s">
        <v>39</v>
      </c>
      <c r="W9433" t="s">
        <v>137</v>
      </c>
      <c r="X9433" t="s">
        <v>67</v>
      </c>
      <c r="Y9433" t="s">
        <v>42</v>
      </c>
      <c r="Z9433" t="s">
        <v>223</v>
      </c>
      <c r="AA9433" t="s">
        <v>44</v>
      </c>
      <c r="AB9433" t="s">
        <v>44</v>
      </c>
    </row>
    <row r="9434" spans="1:28" x14ac:dyDescent="0.25">
      <c r="A9434" t="s">
        <v>14489</v>
      </c>
      <c r="B9434" s="1">
        <v>46051</v>
      </c>
      <c r="C9434" t="s">
        <v>9147</v>
      </c>
      <c r="D9434" t="s">
        <v>9148</v>
      </c>
      <c r="E9434">
        <v>26</v>
      </c>
      <c r="F9434" t="s">
        <v>48</v>
      </c>
      <c r="G9434" t="s">
        <v>227</v>
      </c>
      <c r="H9434" t="s">
        <v>228</v>
      </c>
      <c r="I9434" t="s">
        <v>74</v>
      </c>
      <c r="J9434" t="s">
        <v>75</v>
      </c>
      <c r="K9434">
        <v>2</v>
      </c>
      <c r="L9434" s="2">
        <v>1400</v>
      </c>
      <c r="M9434">
        <v>10</v>
      </c>
      <c r="N9434" s="2">
        <v>2800</v>
      </c>
      <c r="O9434" s="2">
        <v>280</v>
      </c>
      <c r="P9434" s="2">
        <v>2520</v>
      </c>
      <c r="Q9434" s="2">
        <v>1914.46</v>
      </c>
      <c r="R9434" s="2">
        <v>605.54</v>
      </c>
      <c r="S9434" t="s">
        <v>53</v>
      </c>
      <c r="T9434" t="s">
        <v>96</v>
      </c>
      <c r="U9434" t="s">
        <v>96</v>
      </c>
      <c r="V9434" t="s">
        <v>39</v>
      </c>
      <c r="W9434" t="s">
        <v>66</v>
      </c>
      <c r="X9434" t="s">
        <v>67</v>
      </c>
      <c r="Y9434" t="s">
        <v>56</v>
      </c>
      <c r="Z9434" t="s">
        <v>43</v>
      </c>
      <c r="AA9434" t="s">
        <v>68</v>
      </c>
      <c r="AB9434" t="s">
        <v>44</v>
      </c>
    </row>
    <row r="9435" spans="1:28" x14ac:dyDescent="0.25">
      <c r="A9435" t="s">
        <v>14490</v>
      </c>
      <c r="B9435" s="1">
        <v>46052</v>
      </c>
      <c r="C9435" t="s">
        <v>3007</v>
      </c>
      <c r="D9435" t="s">
        <v>3008</v>
      </c>
      <c r="E9435">
        <v>40</v>
      </c>
      <c r="F9435" t="s">
        <v>31</v>
      </c>
      <c r="G9435" t="s">
        <v>344</v>
      </c>
      <c r="H9435" t="s">
        <v>345</v>
      </c>
      <c r="I9435" t="s">
        <v>34</v>
      </c>
      <c r="J9435" t="s">
        <v>121</v>
      </c>
      <c r="K9435">
        <v>1</v>
      </c>
      <c r="L9435" s="2">
        <v>1600</v>
      </c>
      <c r="M9435">
        <v>20</v>
      </c>
      <c r="N9435" s="2">
        <v>1600</v>
      </c>
      <c r="O9435" s="2">
        <v>320</v>
      </c>
      <c r="P9435" s="2">
        <v>1280</v>
      </c>
      <c r="Q9435" s="2">
        <v>893.13</v>
      </c>
      <c r="R9435" s="2">
        <v>386.87</v>
      </c>
      <c r="S9435" t="s">
        <v>36</v>
      </c>
      <c r="T9435" t="s">
        <v>578</v>
      </c>
      <c r="U9435" t="s">
        <v>579</v>
      </c>
      <c r="V9435" t="s">
        <v>39</v>
      </c>
      <c r="W9435" t="s">
        <v>92</v>
      </c>
      <c r="X9435" t="s">
        <v>41</v>
      </c>
      <c r="Y9435" t="s">
        <v>56</v>
      </c>
      <c r="Z9435" t="s">
        <v>43</v>
      </c>
      <c r="AA9435" t="s">
        <v>44</v>
      </c>
      <c r="AB9435" t="s">
        <v>44</v>
      </c>
    </row>
    <row r="9436" spans="1:28" x14ac:dyDescent="0.25">
      <c r="A9436" t="s">
        <v>14491</v>
      </c>
      <c r="B9436" s="1">
        <v>46052</v>
      </c>
      <c r="C9436" t="s">
        <v>3420</v>
      </c>
      <c r="D9436" t="s">
        <v>3421</v>
      </c>
      <c r="E9436">
        <v>55</v>
      </c>
      <c r="F9436" t="s">
        <v>31</v>
      </c>
      <c r="G9436" t="s">
        <v>49</v>
      </c>
      <c r="H9436" t="s">
        <v>50</v>
      </c>
      <c r="I9436" t="s">
        <v>51</v>
      </c>
      <c r="J9436" t="s">
        <v>52</v>
      </c>
      <c r="K9436">
        <v>1</v>
      </c>
      <c r="L9436" s="2">
        <v>500</v>
      </c>
      <c r="M9436">
        <v>5</v>
      </c>
      <c r="N9436" s="2">
        <v>500</v>
      </c>
      <c r="O9436" s="2">
        <v>25</v>
      </c>
      <c r="P9436" s="2">
        <v>475</v>
      </c>
      <c r="Q9436" s="2">
        <v>346.42</v>
      </c>
      <c r="R9436" s="2">
        <v>128.58000000000001</v>
      </c>
      <c r="S9436" t="s">
        <v>64</v>
      </c>
      <c r="T9436" t="s">
        <v>37</v>
      </c>
      <c r="U9436" t="s">
        <v>38</v>
      </c>
      <c r="V9436" t="s">
        <v>39</v>
      </c>
      <c r="W9436" t="s">
        <v>124</v>
      </c>
      <c r="X9436" t="s">
        <v>97</v>
      </c>
      <c r="Y9436" t="s">
        <v>56</v>
      </c>
      <c r="Z9436" t="s">
        <v>43</v>
      </c>
      <c r="AA9436" t="s">
        <v>44</v>
      </c>
      <c r="AB9436" t="s">
        <v>44</v>
      </c>
    </row>
    <row r="9437" spans="1:28" x14ac:dyDescent="0.25">
      <c r="A9437" t="s">
        <v>14492</v>
      </c>
      <c r="B9437" s="1">
        <v>46052</v>
      </c>
      <c r="C9437" t="s">
        <v>10693</v>
      </c>
      <c r="D9437" t="s">
        <v>10694</v>
      </c>
      <c r="E9437">
        <v>49</v>
      </c>
      <c r="F9437" t="s">
        <v>48</v>
      </c>
      <c r="G9437" t="s">
        <v>366</v>
      </c>
      <c r="H9437" t="s">
        <v>367</v>
      </c>
      <c r="I9437" t="s">
        <v>34</v>
      </c>
      <c r="J9437" t="s">
        <v>130</v>
      </c>
      <c r="K9437">
        <v>1</v>
      </c>
      <c r="L9437" s="2">
        <v>14500</v>
      </c>
      <c r="M9437">
        <v>20</v>
      </c>
      <c r="N9437" s="2">
        <v>14500</v>
      </c>
      <c r="O9437" s="2">
        <v>2900</v>
      </c>
      <c r="P9437" s="2">
        <v>11600</v>
      </c>
      <c r="Q9437" s="2">
        <v>7824.03</v>
      </c>
      <c r="R9437" s="2">
        <v>3775.97</v>
      </c>
      <c r="S9437" t="s">
        <v>64</v>
      </c>
      <c r="T9437" t="s">
        <v>105</v>
      </c>
      <c r="U9437" t="s">
        <v>106</v>
      </c>
      <c r="V9437" t="s">
        <v>39</v>
      </c>
      <c r="W9437" t="s">
        <v>83</v>
      </c>
      <c r="X9437" t="s">
        <v>41</v>
      </c>
      <c r="Y9437" t="s">
        <v>56</v>
      </c>
      <c r="Z9437" t="s">
        <v>43</v>
      </c>
      <c r="AA9437" t="s">
        <v>44</v>
      </c>
      <c r="AB9437" t="s">
        <v>44</v>
      </c>
    </row>
    <row r="9438" spans="1:28" x14ac:dyDescent="0.25">
      <c r="A9438" t="s">
        <v>14493</v>
      </c>
      <c r="B9438" s="1">
        <v>46052</v>
      </c>
      <c r="C9438" t="s">
        <v>1268</v>
      </c>
      <c r="D9438" t="s">
        <v>1269</v>
      </c>
      <c r="E9438">
        <v>31</v>
      </c>
      <c r="F9438" t="s">
        <v>111</v>
      </c>
      <c r="G9438" t="s">
        <v>168</v>
      </c>
      <c r="H9438" t="s">
        <v>169</v>
      </c>
      <c r="I9438" t="s">
        <v>62</v>
      </c>
      <c r="J9438" t="s">
        <v>143</v>
      </c>
      <c r="K9438">
        <v>4</v>
      </c>
      <c r="L9438" s="2">
        <v>1800</v>
      </c>
      <c r="M9438">
        <v>15</v>
      </c>
      <c r="N9438" s="2">
        <v>7200</v>
      </c>
      <c r="O9438" s="2">
        <v>1080</v>
      </c>
      <c r="P9438" s="2">
        <v>6120</v>
      </c>
      <c r="Q9438" s="2">
        <v>3520.43</v>
      </c>
      <c r="R9438" s="2">
        <v>2599.5700000000002</v>
      </c>
      <c r="S9438" t="s">
        <v>53</v>
      </c>
      <c r="T9438" t="s">
        <v>163</v>
      </c>
      <c r="U9438" t="s">
        <v>164</v>
      </c>
      <c r="V9438" t="s">
        <v>39</v>
      </c>
      <c r="W9438" t="s">
        <v>40</v>
      </c>
      <c r="X9438" t="s">
        <v>97</v>
      </c>
      <c r="Y9438" t="s">
        <v>84</v>
      </c>
      <c r="Z9438" t="s">
        <v>223</v>
      </c>
      <c r="AA9438" t="s">
        <v>44</v>
      </c>
      <c r="AB9438" t="s">
        <v>44</v>
      </c>
    </row>
    <row r="9439" spans="1:28" x14ac:dyDescent="0.25">
      <c r="A9439" t="s">
        <v>14494</v>
      </c>
      <c r="B9439" s="1">
        <v>46052</v>
      </c>
      <c r="C9439" t="s">
        <v>7008</v>
      </c>
      <c r="D9439" t="s">
        <v>7009</v>
      </c>
      <c r="E9439">
        <v>24</v>
      </c>
      <c r="F9439" t="s">
        <v>31</v>
      </c>
      <c r="G9439" t="s">
        <v>352</v>
      </c>
      <c r="H9439" t="s">
        <v>353</v>
      </c>
      <c r="I9439" t="s">
        <v>103</v>
      </c>
      <c r="J9439" t="s">
        <v>104</v>
      </c>
      <c r="K9439">
        <v>1</v>
      </c>
      <c r="L9439" s="2">
        <v>850</v>
      </c>
      <c r="M9439">
        <v>20</v>
      </c>
      <c r="N9439" s="2">
        <v>850</v>
      </c>
      <c r="O9439" s="2">
        <v>170</v>
      </c>
      <c r="P9439" s="2">
        <v>680</v>
      </c>
      <c r="Q9439" s="2">
        <v>387.58</v>
      </c>
      <c r="R9439" s="2">
        <v>292.42</v>
      </c>
      <c r="S9439" t="s">
        <v>53</v>
      </c>
      <c r="T9439" t="s">
        <v>290</v>
      </c>
      <c r="U9439" t="s">
        <v>291</v>
      </c>
      <c r="V9439" t="s">
        <v>39</v>
      </c>
      <c r="W9439" t="s">
        <v>92</v>
      </c>
      <c r="X9439" t="s">
        <v>97</v>
      </c>
      <c r="Y9439" t="s">
        <v>42</v>
      </c>
      <c r="Z9439" t="s">
        <v>223</v>
      </c>
      <c r="AA9439" t="s">
        <v>44</v>
      </c>
      <c r="AB9439" t="s">
        <v>44</v>
      </c>
    </row>
    <row r="9440" spans="1:28" x14ac:dyDescent="0.25">
      <c r="A9440" t="s">
        <v>14495</v>
      </c>
      <c r="B9440" s="1">
        <v>46052</v>
      </c>
      <c r="C9440" t="s">
        <v>1513</v>
      </c>
      <c r="D9440" t="s">
        <v>1514</v>
      </c>
      <c r="E9440">
        <v>25</v>
      </c>
      <c r="F9440" t="s">
        <v>48</v>
      </c>
      <c r="G9440" t="s">
        <v>366</v>
      </c>
      <c r="H9440" t="s">
        <v>367</v>
      </c>
      <c r="I9440" t="s">
        <v>34</v>
      </c>
      <c r="J9440" t="s">
        <v>130</v>
      </c>
      <c r="K9440">
        <v>1</v>
      </c>
      <c r="L9440" s="2">
        <v>14500</v>
      </c>
      <c r="M9440">
        <v>5</v>
      </c>
      <c r="N9440" s="2">
        <v>14500</v>
      </c>
      <c r="O9440" s="2">
        <v>725</v>
      </c>
      <c r="P9440" s="2">
        <v>13775</v>
      </c>
      <c r="Q9440" s="2">
        <v>10589.43</v>
      </c>
      <c r="R9440" s="2">
        <v>3185.57</v>
      </c>
      <c r="S9440" t="s">
        <v>36</v>
      </c>
      <c r="T9440" t="s">
        <v>290</v>
      </c>
      <c r="U9440" t="s">
        <v>291</v>
      </c>
      <c r="V9440" t="s">
        <v>39</v>
      </c>
      <c r="W9440" t="s">
        <v>124</v>
      </c>
      <c r="X9440" t="s">
        <v>97</v>
      </c>
      <c r="Y9440" t="s">
        <v>84</v>
      </c>
      <c r="Z9440" t="s">
        <v>107</v>
      </c>
      <c r="AA9440" t="s">
        <v>44</v>
      </c>
      <c r="AB9440" t="s">
        <v>44</v>
      </c>
    </row>
    <row r="9441" spans="1:28" x14ac:dyDescent="0.25">
      <c r="A9441" t="s">
        <v>14496</v>
      </c>
      <c r="B9441" s="1">
        <v>46052</v>
      </c>
      <c r="C9441" t="s">
        <v>6830</v>
      </c>
      <c r="D9441" t="s">
        <v>6831</v>
      </c>
      <c r="E9441">
        <v>57</v>
      </c>
      <c r="F9441" t="s">
        <v>48</v>
      </c>
      <c r="G9441" t="s">
        <v>134</v>
      </c>
      <c r="H9441" t="s">
        <v>135</v>
      </c>
      <c r="I9441" t="s">
        <v>62</v>
      </c>
      <c r="J9441" t="s">
        <v>130</v>
      </c>
      <c r="K9441">
        <v>3</v>
      </c>
      <c r="L9441" s="2">
        <v>8500</v>
      </c>
      <c r="M9441">
        <v>15</v>
      </c>
      <c r="N9441" s="2">
        <v>25500</v>
      </c>
      <c r="O9441" s="2">
        <v>3825</v>
      </c>
      <c r="P9441" s="2">
        <v>21675</v>
      </c>
      <c r="Q9441" s="2">
        <v>16943.97</v>
      </c>
      <c r="R9441" s="2">
        <v>4731.03</v>
      </c>
      <c r="S9441" t="s">
        <v>36</v>
      </c>
      <c r="T9441" t="s">
        <v>90</v>
      </c>
      <c r="U9441" t="s">
        <v>91</v>
      </c>
      <c r="V9441" t="s">
        <v>39</v>
      </c>
      <c r="W9441" t="s">
        <v>40</v>
      </c>
      <c r="X9441" t="s">
        <v>97</v>
      </c>
      <c r="Y9441" t="s">
        <v>42</v>
      </c>
      <c r="Z9441" t="s">
        <v>43</v>
      </c>
      <c r="AA9441" t="s">
        <v>44</v>
      </c>
      <c r="AB9441" t="s">
        <v>44</v>
      </c>
    </row>
    <row r="9442" spans="1:28" x14ac:dyDescent="0.25">
      <c r="A9442" t="s">
        <v>14497</v>
      </c>
      <c r="B9442" s="1">
        <v>46052</v>
      </c>
      <c r="C9442" t="s">
        <v>3179</v>
      </c>
      <c r="D9442" t="s">
        <v>3180</v>
      </c>
      <c r="E9442">
        <v>29</v>
      </c>
      <c r="F9442" t="s">
        <v>111</v>
      </c>
      <c r="G9442" t="s">
        <v>217</v>
      </c>
      <c r="H9442" t="s">
        <v>218</v>
      </c>
      <c r="I9442" t="s">
        <v>34</v>
      </c>
      <c r="J9442" t="s">
        <v>130</v>
      </c>
      <c r="K9442">
        <v>1</v>
      </c>
      <c r="L9442" s="2">
        <v>28000</v>
      </c>
      <c r="M9442">
        <v>0</v>
      </c>
      <c r="N9442" s="2">
        <v>28000</v>
      </c>
      <c r="O9442" s="2">
        <v>0</v>
      </c>
      <c r="P9442" s="2">
        <v>28000</v>
      </c>
      <c r="Q9442" s="2">
        <v>17613.2</v>
      </c>
      <c r="R9442" s="2">
        <v>10386.799999999999</v>
      </c>
      <c r="S9442" t="s">
        <v>36</v>
      </c>
      <c r="T9442" t="s">
        <v>122</v>
      </c>
      <c r="U9442" t="s">
        <v>123</v>
      </c>
      <c r="V9442" t="s">
        <v>39</v>
      </c>
      <c r="W9442" t="s">
        <v>66</v>
      </c>
      <c r="X9442" t="s">
        <v>41</v>
      </c>
      <c r="Y9442" t="s">
        <v>56</v>
      </c>
      <c r="Z9442" t="s">
        <v>43</v>
      </c>
      <c r="AA9442" t="s">
        <v>44</v>
      </c>
      <c r="AB9442" t="s">
        <v>44</v>
      </c>
    </row>
    <row r="9443" spans="1:28" x14ac:dyDescent="0.25">
      <c r="A9443" t="s">
        <v>14498</v>
      </c>
      <c r="B9443" s="1">
        <v>46052</v>
      </c>
      <c r="C9443" t="s">
        <v>917</v>
      </c>
      <c r="D9443" t="s">
        <v>918</v>
      </c>
      <c r="E9443">
        <v>48</v>
      </c>
      <c r="F9443" t="s">
        <v>111</v>
      </c>
      <c r="G9443" t="s">
        <v>81</v>
      </c>
      <c r="H9443" t="s">
        <v>82</v>
      </c>
      <c r="I9443" t="s">
        <v>51</v>
      </c>
      <c r="J9443" t="s">
        <v>52</v>
      </c>
      <c r="K9443">
        <v>2</v>
      </c>
      <c r="L9443" s="2">
        <v>600</v>
      </c>
      <c r="M9443">
        <v>15</v>
      </c>
      <c r="N9443" s="2">
        <v>1200</v>
      </c>
      <c r="O9443" s="2">
        <v>180</v>
      </c>
      <c r="P9443" s="2">
        <v>1020</v>
      </c>
      <c r="Q9443" s="2">
        <v>770.98</v>
      </c>
      <c r="R9443" s="2">
        <v>249.02</v>
      </c>
      <c r="S9443" t="s">
        <v>36</v>
      </c>
      <c r="T9443" t="s">
        <v>54</v>
      </c>
      <c r="U9443" t="s">
        <v>55</v>
      </c>
      <c r="V9443" t="s">
        <v>39</v>
      </c>
      <c r="W9443" t="s">
        <v>40</v>
      </c>
      <c r="X9443" t="s">
        <v>67</v>
      </c>
      <c r="Y9443" t="s">
        <v>56</v>
      </c>
      <c r="Z9443" t="s">
        <v>43</v>
      </c>
      <c r="AA9443" t="s">
        <v>44</v>
      </c>
      <c r="AB9443" t="s">
        <v>44</v>
      </c>
    </row>
    <row r="9444" spans="1:28" x14ac:dyDescent="0.25">
      <c r="A9444" t="s">
        <v>14499</v>
      </c>
      <c r="B9444" s="1">
        <v>46052</v>
      </c>
      <c r="C9444" t="s">
        <v>8531</v>
      </c>
      <c r="D9444" t="s">
        <v>8532</v>
      </c>
      <c r="E9444">
        <v>44</v>
      </c>
      <c r="F9444" t="s">
        <v>31</v>
      </c>
      <c r="G9444" t="s">
        <v>141</v>
      </c>
      <c r="H9444" t="s">
        <v>142</v>
      </c>
      <c r="I9444" t="s">
        <v>74</v>
      </c>
      <c r="J9444" t="s">
        <v>143</v>
      </c>
      <c r="K9444">
        <v>2</v>
      </c>
      <c r="L9444" s="2">
        <v>900</v>
      </c>
      <c r="M9444">
        <v>10</v>
      </c>
      <c r="N9444" s="2">
        <v>1800</v>
      </c>
      <c r="O9444" s="2">
        <v>180</v>
      </c>
      <c r="P9444" s="2">
        <v>1620</v>
      </c>
      <c r="Q9444" s="2">
        <v>1091.3399999999999</v>
      </c>
      <c r="R9444" s="2">
        <v>528.66</v>
      </c>
      <c r="S9444" t="s">
        <v>53</v>
      </c>
      <c r="T9444" t="s">
        <v>90</v>
      </c>
      <c r="U9444" t="s">
        <v>91</v>
      </c>
      <c r="V9444" t="s">
        <v>39</v>
      </c>
      <c r="W9444" t="s">
        <v>92</v>
      </c>
      <c r="X9444" t="s">
        <v>67</v>
      </c>
      <c r="Y9444" t="s">
        <v>42</v>
      </c>
      <c r="Z9444" t="s">
        <v>223</v>
      </c>
      <c r="AA9444" t="s">
        <v>44</v>
      </c>
      <c r="AB9444" t="s">
        <v>44</v>
      </c>
    </row>
    <row r="9445" spans="1:28" x14ac:dyDescent="0.25">
      <c r="A9445" t="s">
        <v>14500</v>
      </c>
      <c r="B9445" s="1">
        <v>46052</v>
      </c>
      <c r="C9445" t="s">
        <v>4969</v>
      </c>
      <c r="D9445" t="s">
        <v>4970</v>
      </c>
      <c r="E9445">
        <v>36</v>
      </c>
      <c r="F9445" t="s">
        <v>48</v>
      </c>
      <c r="G9445" t="s">
        <v>280</v>
      </c>
      <c r="H9445" t="s">
        <v>281</v>
      </c>
      <c r="I9445" t="s">
        <v>62</v>
      </c>
      <c r="J9445" t="s">
        <v>190</v>
      </c>
      <c r="K9445">
        <v>1</v>
      </c>
      <c r="L9445" s="2">
        <v>700</v>
      </c>
      <c r="M9445">
        <v>10</v>
      </c>
      <c r="N9445" s="2">
        <v>700</v>
      </c>
      <c r="O9445" s="2">
        <v>70</v>
      </c>
      <c r="P9445" s="2">
        <v>630</v>
      </c>
      <c r="Q9445" s="2">
        <v>381.9</v>
      </c>
      <c r="R9445" s="2">
        <v>248.1</v>
      </c>
      <c r="S9445" t="s">
        <v>53</v>
      </c>
      <c r="T9445" t="s">
        <v>222</v>
      </c>
      <c r="U9445" t="s">
        <v>38</v>
      </c>
      <c r="V9445" t="s">
        <v>39</v>
      </c>
      <c r="W9445" t="s">
        <v>40</v>
      </c>
      <c r="X9445" t="s">
        <v>41</v>
      </c>
      <c r="Y9445" t="s">
        <v>56</v>
      </c>
      <c r="Z9445" t="s">
        <v>43</v>
      </c>
      <c r="AA9445" t="s">
        <v>44</v>
      </c>
      <c r="AB9445" t="s">
        <v>44</v>
      </c>
    </row>
    <row r="9446" spans="1:28" x14ac:dyDescent="0.25">
      <c r="A9446" t="s">
        <v>14501</v>
      </c>
      <c r="B9446" s="1">
        <v>46052</v>
      </c>
      <c r="C9446" t="s">
        <v>265</v>
      </c>
      <c r="D9446" t="s">
        <v>266</v>
      </c>
      <c r="E9446">
        <v>19</v>
      </c>
      <c r="F9446" t="s">
        <v>48</v>
      </c>
      <c r="G9446" t="s">
        <v>318</v>
      </c>
      <c r="H9446" t="s">
        <v>319</v>
      </c>
      <c r="I9446" t="s">
        <v>34</v>
      </c>
      <c r="J9446" t="s">
        <v>190</v>
      </c>
      <c r="K9446">
        <v>2</v>
      </c>
      <c r="L9446" s="2">
        <v>2500</v>
      </c>
      <c r="M9446">
        <v>10</v>
      </c>
      <c r="N9446" s="2">
        <v>5000</v>
      </c>
      <c r="O9446" s="2">
        <v>500</v>
      </c>
      <c r="P9446" s="2">
        <v>4500</v>
      </c>
      <c r="Q9446" s="2">
        <v>3616.54</v>
      </c>
      <c r="R9446" s="2">
        <v>883.46</v>
      </c>
      <c r="S9446" t="s">
        <v>36</v>
      </c>
      <c r="T9446" t="s">
        <v>222</v>
      </c>
      <c r="U9446" t="s">
        <v>38</v>
      </c>
      <c r="V9446" t="s">
        <v>39</v>
      </c>
      <c r="W9446" t="s">
        <v>137</v>
      </c>
      <c r="X9446" t="s">
        <v>67</v>
      </c>
      <c r="Y9446" t="s">
        <v>56</v>
      </c>
      <c r="Z9446" t="s">
        <v>107</v>
      </c>
      <c r="AA9446" t="s">
        <v>44</v>
      </c>
      <c r="AB9446" t="s">
        <v>44</v>
      </c>
    </row>
    <row r="9447" spans="1:28" x14ac:dyDescent="0.25">
      <c r="A9447" t="s">
        <v>14502</v>
      </c>
      <c r="B9447" s="1">
        <v>46052</v>
      </c>
      <c r="C9447" t="s">
        <v>8737</v>
      </c>
      <c r="D9447" t="s">
        <v>8738</v>
      </c>
      <c r="E9447">
        <v>18</v>
      </c>
      <c r="F9447" t="s">
        <v>31</v>
      </c>
      <c r="G9447" t="s">
        <v>197</v>
      </c>
      <c r="H9447" t="s">
        <v>198</v>
      </c>
      <c r="I9447" t="s">
        <v>74</v>
      </c>
      <c r="J9447" t="s">
        <v>75</v>
      </c>
      <c r="K9447">
        <v>2</v>
      </c>
      <c r="L9447" s="2">
        <v>2600</v>
      </c>
      <c r="M9447">
        <v>10</v>
      </c>
      <c r="N9447" s="2">
        <v>5200</v>
      </c>
      <c r="O9447" s="2">
        <v>520</v>
      </c>
      <c r="P9447" s="2">
        <v>4680</v>
      </c>
      <c r="Q9447" s="2">
        <v>3548.03</v>
      </c>
      <c r="R9447" s="2">
        <v>1131.97</v>
      </c>
      <c r="S9447" t="s">
        <v>53</v>
      </c>
      <c r="T9447" t="s">
        <v>290</v>
      </c>
      <c r="U9447" t="s">
        <v>291</v>
      </c>
      <c r="V9447" t="s">
        <v>39</v>
      </c>
      <c r="W9447" t="s">
        <v>124</v>
      </c>
      <c r="X9447" t="s">
        <v>97</v>
      </c>
      <c r="Y9447" t="s">
        <v>42</v>
      </c>
      <c r="Z9447" t="s">
        <v>144</v>
      </c>
      <c r="AA9447" t="s">
        <v>44</v>
      </c>
      <c r="AB9447" t="s">
        <v>44</v>
      </c>
    </row>
    <row r="9448" spans="1:28" x14ac:dyDescent="0.25">
      <c r="A9448" t="s">
        <v>14503</v>
      </c>
      <c r="B9448" s="1">
        <v>46052</v>
      </c>
      <c r="C9448" t="s">
        <v>2315</v>
      </c>
      <c r="D9448" t="s">
        <v>2316</v>
      </c>
      <c r="E9448">
        <v>32</v>
      </c>
      <c r="F9448" t="s">
        <v>48</v>
      </c>
      <c r="G9448" t="s">
        <v>148</v>
      </c>
      <c r="H9448" t="s">
        <v>149</v>
      </c>
      <c r="I9448" t="s">
        <v>74</v>
      </c>
      <c r="J9448" t="s">
        <v>130</v>
      </c>
      <c r="K9448">
        <v>1</v>
      </c>
      <c r="L9448" s="2">
        <v>3500</v>
      </c>
      <c r="M9448">
        <v>20</v>
      </c>
      <c r="N9448" s="2">
        <v>3500</v>
      </c>
      <c r="O9448" s="2">
        <v>700</v>
      </c>
      <c r="P9448" s="2">
        <v>2800</v>
      </c>
      <c r="Q9448" s="2">
        <v>1754.35</v>
      </c>
      <c r="R9448" s="2">
        <v>1045.6500000000001</v>
      </c>
      <c r="S9448" t="s">
        <v>53</v>
      </c>
      <c r="T9448" t="s">
        <v>114</v>
      </c>
      <c r="U9448" t="s">
        <v>115</v>
      </c>
      <c r="V9448" t="s">
        <v>39</v>
      </c>
      <c r="W9448" t="s">
        <v>66</v>
      </c>
      <c r="X9448" t="s">
        <v>97</v>
      </c>
      <c r="Y9448" t="s">
        <v>42</v>
      </c>
      <c r="Z9448" t="s">
        <v>43</v>
      </c>
      <c r="AA9448" t="s">
        <v>68</v>
      </c>
      <c r="AB9448" t="s">
        <v>44</v>
      </c>
    </row>
    <row r="9449" spans="1:28" x14ac:dyDescent="0.25">
      <c r="A9449" t="s">
        <v>14504</v>
      </c>
      <c r="B9449" s="1">
        <v>46052</v>
      </c>
      <c r="C9449" t="s">
        <v>10756</v>
      </c>
      <c r="D9449" t="s">
        <v>10757</v>
      </c>
      <c r="E9449">
        <v>48</v>
      </c>
      <c r="F9449" t="s">
        <v>31</v>
      </c>
      <c r="G9449" t="s">
        <v>212</v>
      </c>
      <c r="H9449" t="s">
        <v>213</v>
      </c>
      <c r="I9449" t="s">
        <v>51</v>
      </c>
      <c r="J9449" t="s">
        <v>52</v>
      </c>
      <c r="K9449">
        <v>1</v>
      </c>
      <c r="L9449" s="2">
        <v>400</v>
      </c>
      <c r="M9449">
        <v>10</v>
      </c>
      <c r="N9449" s="2">
        <v>400</v>
      </c>
      <c r="O9449" s="2">
        <v>40</v>
      </c>
      <c r="P9449" s="2">
        <v>360</v>
      </c>
      <c r="Q9449" s="2">
        <v>269.8</v>
      </c>
      <c r="R9449" s="2">
        <v>90.2</v>
      </c>
      <c r="S9449" t="s">
        <v>53</v>
      </c>
      <c r="T9449" t="s">
        <v>96</v>
      </c>
      <c r="U9449" t="s">
        <v>96</v>
      </c>
      <c r="V9449" t="s">
        <v>39</v>
      </c>
      <c r="W9449" t="s">
        <v>66</v>
      </c>
      <c r="X9449" t="s">
        <v>41</v>
      </c>
      <c r="Y9449" t="s">
        <v>56</v>
      </c>
      <c r="Z9449" t="s">
        <v>43</v>
      </c>
      <c r="AA9449" t="s">
        <v>44</v>
      </c>
      <c r="AB9449" t="s">
        <v>44</v>
      </c>
    </row>
    <row r="9450" spans="1:28" x14ac:dyDescent="0.25">
      <c r="A9450" t="s">
        <v>14505</v>
      </c>
      <c r="B9450" s="1">
        <v>46053</v>
      </c>
      <c r="C9450" t="s">
        <v>5651</v>
      </c>
      <c r="D9450" t="s">
        <v>5652</v>
      </c>
      <c r="E9450">
        <v>56</v>
      </c>
      <c r="F9450" t="s">
        <v>31</v>
      </c>
      <c r="G9450" t="s">
        <v>81</v>
      </c>
      <c r="H9450" t="s">
        <v>82</v>
      </c>
      <c r="I9450" t="s">
        <v>51</v>
      </c>
      <c r="J9450" t="s">
        <v>52</v>
      </c>
      <c r="K9450">
        <v>2</v>
      </c>
      <c r="L9450" s="2">
        <v>600</v>
      </c>
      <c r="M9450">
        <v>10</v>
      </c>
      <c r="N9450" s="2">
        <v>1200</v>
      </c>
      <c r="O9450" s="2">
        <v>120</v>
      </c>
      <c r="P9450" s="2">
        <v>1080</v>
      </c>
      <c r="Q9450" s="2">
        <v>837.45</v>
      </c>
      <c r="R9450" s="2">
        <v>242.55</v>
      </c>
      <c r="S9450" t="s">
        <v>64</v>
      </c>
      <c r="T9450" t="s">
        <v>263</v>
      </c>
      <c r="U9450" t="s">
        <v>91</v>
      </c>
      <c r="V9450" t="s">
        <v>39</v>
      </c>
      <c r="W9450" t="s">
        <v>92</v>
      </c>
      <c r="X9450" t="s">
        <v>67</v>
      </c>
      <c r="Y9450" t="s">
        <v>42</v>
      </c>
      <c r="Z9450" t="s">
        <v>43</v>
      </c>
      <c r="AA9450" t="s">
        <v>68</v>
      </c>
      <c r="AB9450" t="s">
        <v>44</v>
      </c>
    </row>
    <row r="9451" spans="1:28" x14ac:dyDescent="0.25">
      <c r="A9451" t="s">
        <v>14506</v>
      </c>
      <c r="B9451" s="1">
        <v>46053</v>
      </c>
      <c r="C9451" t="s">
        <v>11087</v>
      </c>
      <c r="D9451" t="s">
        <v>11088</v>
      </c>
      <c r="E9451">
        <v>28</v>
      </c>
      <c r="F9451" t="s">
        <v>48</v>
      </c>
      <c r="G9451" t="s">
        <v>318</v>
      </c>
      <c r="H9451" t="s">
        <v>319</v>
      </c>
      <c r="I9451" t="s">
        <v>34</v>
      </c>
      <c r="J9451" t="s">
        <v>190</v>
      </c>
      <c r="K9451">
        <v>2</v>
      </c>
      <c r="L9451" s="2">
        <v>2500</v>
      </c>
      <c r="M9451">
        <v>25</v>
      </c>
      <c r="N9451" s="2">
        <v>5000</v>
      </c>
      <c r="O9451" s="2">
        <v>1250</v>
      </c>
      <c r="P9451" s="2">
        <v>3750</v>
      </c>
      <c r="Q9451" s="2">
        <v>2609.61</v>
      </c>
      <c r="R9451" s="2">
        <v>1140.3900000000001</v>
      </c>
      <c r="S9451" t="s">
        <v>36</v>
      </c>
      <c r="T9451" t="s">
        <v>178</v>
      </c>
      <c r="U9451" t="s">
        <v>154</v>
      </c>
      <c r="V9451" t="s">
        <v>39</v>
      </c>
      <c r="W9451" t="s">
        <v>40</v>
      </c>
      <c r="X9451" t="s">
        <v>67</v>
      </c>
      <c r="Y9451" t="s">
        <v>42</v>
      </c>
      <c r="Z9451" t="s">
        <v>43</v>
      </c>
      <c r="AA9451" t="s">
        <v>44</v>
      </c>
      <c r="AB9451" t="s">
        <v>44</v>
      </c>
    </row>
    <row r="9452" spans="1:28" x14ac:dyDescent="0.25">
      <c r="A9452" t="s">
        <v>14507</v>
      </c>
      <c r="B9452" s="1">
        <v>46053</v>
      </c>
      <c r="C9452" t="s">
        <v>2553</v>
      </c>
      <c r="D9452" t="s">
        <v>2554</v>
      </c>
      <c r="E9452">
        <v>19</v>
      </c>
      <c r="F9452" t="s">
        <v>48</v>
      </c>
      <c r="G9452" t="s">
        <v>81</v>
      </c>
      <c r="H9452" t="s">
        <v>82</v>
      </c>
      <c r="I9452" t="s">
        <v>51</v>
      </c>
      <c r="J9452" t="s">
        <v>52</v>
      </c>
      <c r="K9452">
        <v>2</v>
      </c>
      <c r="L9452" s="2">
        <v>600</v>
      </c>
      <c r="M9452">
        <v>5</v>
      </c>
      <c r="N9452" s="2">
        <v>1200</v>
      </c>
      <c r="O9452" s="2">
        <v>60</v>
      </c>
      <c r="P9452" s="2">
        <v>1140</v>
      </c>
      <c r="Q9452" s="2">
        <v>800.47</v>
      </c>
      <c r="R9452" s="2">
        <v>339.53</v>
      </c>
      <c r="S9452" t="s">
        <v>64</v>
      </c>
      <c r="T9452" t="s">
        <v>65</v>
      </c>
      <c r="U9452" t="s">
        <v>65</v>
      </c>
      <c r="V9452" t="s">
        <v>39</v>
      </c>
      <c r="W9452" t="s">
        <v>137</v>
      </c>
      <c r="X9452" t="s">
        <v>97</v>
      </c>
      <c r="Y9452" t="s">
        <v>84</v>
      </c>
      <c r="Z9452" t="s">
        <v>43</v>
      </c>
      <c r="AA9452" t="s">
        <v>44</v>
      </c>
      <c r="AB9452" t="s">
        <v>44</v>
      </c>
    </row>
    <row r="9453" spans="1:28" x14ac:dyDescent="0.25">
      <c r="A9453" t="s">
        <v>14508</v>
      </c>
      <c r="B9453" s="1">
        <v>46053</v>
      </c>
      <c r="C9453" t="s">
        <v>1429</v>
      </c>
      <c r="D9453" t="s">
        <v>1430</v>
      </c>
      <c r="E9453">
        <v>41</v>
      </c>
      <c r="F9453" t="s">
        <v>31</v>
      </c>
      <c r="G9453" t="s">
        <v>298</v>
      </c>
      <c r="H9453" t="s">
        <v>299</v>
      </c>
      <c r="I9453" t="s">
        <v>103</v>
      </c>
      <c r="J9453" t="s">
        <v>104</v>
      </c>
      <c r="K9453">
        <v>4</v>
      </c>
      <c r="L9453" s="2">
        <v>700</v>
      </c>
      <c r="M9453">
        <v>10</v>
      </c>
      <c r="N9453" s="2">
        <v>2800</v>
      </c>
      <c r="O9453" s="2">
        <v>280</v>
      </c>
      <c r="P9453" s="2">
        <v>2520</v>
      </c>
      <c r="Q9453" s="2">
        <v>1945.43</v>
      </c>
      <c r="R9453" s="2">
        <v>574.57000000000005</v>
      </c>
      <c r="S9453" t="s">
        <v>36</v>
      </c>
      <c r="T9453" t="s">
        <v>54</v>
      </c>
      <c r="U9453" t="s">
        <v>55</v>
      </c>
      <c r="V9453" t="s">
        <v>39</v>
      </c>
      <c r="W9453" t="s">
        <v>66</v>
      </c>
      <c r="X9453" t="s">
        <v>41</v>
      </c>
      <c r="Y9453" t="s">
        <v>56</v>
      </c>
      <c r="Z9453" t="s">
        <v>43</v>
      </c>
      <c r="AA9453" t="s">
        <v>44</v>
      </c>
      <c r="AB9453" t="s">
        <v>44</v>
      </c>
    </row>
    <row r="9454" spans="1:28" x14ac:dyDescent="0.25">
      <c r="A9454" t="s">
        <v>14509</v>
      </c>
      <c r="B9454" s="1">
        <v>46053</v>
      </c>
      <c r="C9454" t="s">
        <v>7622</v>
      </c>
      <c r="D9454" t="s">
        <v>7623</v>
      </c>
      <c r="E9454">
        <v>24</v>
      </c>
      <c r="F9454" t="s">
        <v>48</v>
      </c>
      <c r="G9454" t="s">
        <v>238</v>
      </c>
      <c r="H9454" t="s">
        <v>239</v>
      </c>
      <c r="I9454" t="s">
        <v>62</v>
      </c>
      <c r="J9454" t="s">
        <v>63</v>
      </c>
      <c r="K9454">
        <v>3</v>
      </c>
      <c r="L9454" s="2">
        <v>6500</v>
      </c>
      <c r="M9454">
        <v>0</v>
      </c>
      <c r="N9454" s="2">
        <v>19500</v>
      </c>
      <c r="O9454" s="2">
        <v>0</v>
      </c>
      <c r="P9454" s="2">
        <v>19500</v>
      </c>
      <c r="Q9454" s="2">
        <v>14971.16</v>
      </c>
      <c r="R9454" s="2">
        <v>4528.84</v>
      </c>
      <c r="S9454" t="s">
        <v>53</v>
      </c>
      <c r="T9454" t="s">
        <v>407</v>
      </c>
      <c r="U9454" t="s">
        <v>408</v>
      </c>
      <c r="V9454" t="s">
        <v>39</v>
      </c>
      <c r="W9454" t="s">
        <v>66</v>
      </c>
      <c r="X9454" t="s">
        <v>97</v>
      </c>
      <c r="Y9454" t="s">
        <v>56</v>
      </c>
      <c r="Z9454" t="s">
        <v>43</v>
      </c>
      <c r="AA9454" t="s">
        <v>44</v>
      </c>
      <c r="AB9454" t="s">
        <v>44</v>
      </c>
    </row>
    <row r="9455" spans="1:28" x14ac:dyDescent="0.25">
      <c r="A9455" t="s">
        <v>14510</v>
      </c>
      <c r="B9455" s="1">
        <v>46053</v>
      </c>
      <c r="C9455" t="s">
        <v>8948</v>
      </c>
      <c r="D9455" t="s">
        <v>8949</v>
      </c>
      <c r="E9455">
        <v>33</v>
      </c>
      <c r="F9455" t="s">
        <v>48</v>
      </c>
      <c r="G9455" t="s">
        <v>212</v>
      </c>
      <c r="H9455" t="s">
        <v>213</v>
      </c>
      <c r="I9455" t="s">
        <v>51</v>
      </c>
      <c r="J9455" t="s">
        <v>52</v>
      </c>
      <c r="K9455">
        <v>3</v>
      </c>
      <c r="L9455" s="2">
        <v>400</v>
      </c>
      <c r="M9455">
        <v>10</v>
      </c>
      <c r="N9455" s="2">
        <v>1200</v>
      </c>
      <c r="O9455" s="2">
        <v>120</v>
      </c>
      <c r="P9455" s="2">
        <v>1080</v>
      </c>
      <c r="Q9455" s="2">
        <v>607.69000000000005</v>
      </c>
      <c r="R9455" s="2">
        <v>472.31</v>
      </c>
      <c r="S9455" t="s">
        <v>53</v>
      </c>
      <c r="T9455" t="s">
        <v>222</v>
      </c>
      <c r="U9455" t="s">
        <v>38</v>
      </c>
      <c r="V9455" t="s">
        <v>39</v>
      </c>
      <c r="W9455" t="s">
        <v>92</v>
      </c>
      <c r="X9455" t="s">
        <v>97</v>
      </c>
      <c r="Y9455" t="s">
        <v>42</v>
      </c>
      <c r="Z9455" t="s">
        <v>43</v>
      </c>
      <c r="AA9455" t="s">
        <v>68</v>
      </c>
      <c r="AB9455" t="s">
        <v>44</v>
      </c>
    </row>
    <row r="9456" spans="1:28" x14ac:dyDescent="0.25">
      <c r="A9456" t="s">
        <v>14511</v>
      </c>
      <c r="B9456" s="1">
        <v>46054</v>
      </c>
      <c r="C9456" t="s">
        <v>10669</v>
      </c>
      <c r="D9456" t="s">
        <v>10670</v>
      </c>
      <c r="E9456">
        <v>32</v>
      </c>
      <c r="F9456" t="s">
        <v>48</v>
      </c>
      <c r="G9456" t="s">
        <v>344</v>
      </c>
      <c r="H9456" t="s">
        <v>345</v>
      </c>
      <c r="I9456" t="s">
        <v>34</v>
      </c>
      <c r="J9456" t="s">
        <v>121</v>
      </c>
      <c r="K9456">
        <v>1</v>
      </c>
      <c r="L9456" s="2">
        <v>1600</v>
      </c>
      <c r="M9456">
        <v>15</v>
      </c>
      <c r="N9456" s="2">
        <v>1600</v>
      </c>
      <c r="O9456" s="2">
        <v>240</v>
      </c>
      <c r="P9456" s="2">
        <v>1360</v>
      </c>
      <c r="Q9456" s="2">
        <v>790.07</v>
      </c>
      <c r="R9456" s="2">
        <v>569.92999999999995</v>
      </c>
      <c r="S9456" t="s">
        <v>53</v>
      </c>
      <c r="T9456" t="s">
        <v>136</v>
      </c>
      <c r="U9456" t="s">
        <v>38</v>
      </c>
      <c r="V9456" t="s">
        <v>39</v>
      </c>
      <c r="W9456" t="s">
        <v>137</v>
      </c>
      <c r="X9456" t="s">
        <v>97</v>
      </c>
      <c r="Y9456" t="s">
        <v>42</v>
      </c>
      <c r="Z9456" t="s">
        <v>43</v>
      </c>
      <c r="AA9456" t="s">
        <v>44</v>
      </c>
      <c r="AB9456" t="s">
        <v>44</v>
      </c>
    </row>
    <row r="9457" spans="1:28" x14ac:dyDescent="0.25">
      <c r="A9457" t="s">
        <v>14512</v>
      </c>
      <c r="B9457" s="1">
        <v>46054</v>
      </c>
      <c r="C9457" t="s">
        <v>6297</v>
      </c>
      <c r="D9457" t="s">
        <v>6298</v>
      </c>
      <c r="E9457">
        <v>31</v>
      </c>
      <c r="F9457" t="s">
        <v>48</v>
      </c>
      <c r="G9457" t="s">
        <v>101</v>
      </c>
      <c r="H9457" t="s">
        <v>102</v>
      </c>
      <c r="I9457" t="s">
        <v>103</v>
      </c>
      <c r="J9457" t="s">
        <v>104</v>
      </c>
      <c r="K9457">
        <v>1</v>
      </c>
      <c r="L9457" s="2">
        <v>1800</v>
      </c>
      <c r="M9457">
        <v>10</v>
      </c>
      <c r="N9457" s="2">
        <v>1800</v>
      </c>
      <c r="O9457" s="2">
        <v>180</v>
      </c>
      <c r="P9457" s="2">
        <v>1620</v>
      </c>
      <c r="Q9457" s="2">
        <v>958.44</v>
      </c>
      <c r="R9457" s="2">
        <v>661.56</v>
      </c>
      <c r="S9457" t="s">
        <v>53</v>
      </c>
      <c r="T9457" t="s">
        <v>65</v>
      </c>
      <c r="U9457" t="s">
        <v>65</v>
      </c>
      <c r="V9457" t="s">
        <v>39</v>
      </c>
      <c r="W9457" t="s">
        <v>124</v>
      </c>
      <c r="X9457" t="s">
        <v>97</v>
      </c>
      <c r="Y9457" t="s">
        <v>42</v>
      </c>
      <c r="Z9457" t="s">
        <v>43</v>
      </c>
      <c r="AA9457" t="s">
        <v>44</v>
      </c>
      <c r="AB9457" t="s">
        <v>44</v>
      </c>
    </row>
    <row r="9458" spans="1:28" x14ac:dyDescent="0.25">
      <c r="A9458" t="s">
        <v>14513</v>
      </c>
      <c r="B9458" s="1">
        <v>46054</v>
      </c>
      <c r="C9458" t="s">
        <v>5096</v>
      </c>
      <c r="D9458" t="s">
        <v>5097</v>
      </c>
      <c r="E9458">
        <v>32</v>
      </c>
      <c r="F9458" t="s">
        <v>31</v>
      </c>
      <c r="G9458" t="s">
        <v>72</v>
      </c>
      <c r="H9458" t="s">
        <v>73</v>
      </c>
      <c r="I9458" t="s">
        <v>74</v>
      </c>
      <c r="J9458" t="s">
        <v>75</v>
      </c>
      <c r="K9458">
        <v>3</v>
      </c>
      <c r="L9458" s="2">
        <v>2200</v>
      </c>
      <c r="M9458">
        <v>15</v>
      </c>
      <c r="N9458" s="2">
        <v>6600</v>
      </c>
      <c r="O9458" s="2">
        <v>990</v>
      </c>
      <c r="P9458" s="2">
        <v>5610</v>
      </c>
      <c r="Q9458" s="2">
        <v>3335.09</v>
      </c>
      <c r="R9458" s="2">
        <v>2274.91</v>
      </c>
      <c r="S9458" t="s">
        <v>53</v>
      </c>
      <c r="T9458" t="s">
        <v>37</v>
      </c>
      <c r="U9458" t="s">
        <v>38</v>
      </c>
      <c r="V9458" t="s">
        <v>39</v>
      </c>
      <c r="W9458" t="s">
        <v>83</v>
      </c>
      <c r="X9458" t="s">
        <v>41</v>
      </c>
      <c r="Y9458" t="s">
        <v>56</v>
      </c>
      <c r="Z9458" t="s">
        <v>43</v>
      </c>
      <c r="AA9458" t="s">
        <v>44</v>
      </c>
      <c r="AB9458" t="s">
        <v>44</v>
      </c>
    </row>
    <row r="9459" spans="1:28" x14ac:dyDescent="0.25">
      <c r="A9459" t="s">
        <v>14514</v>
      </c>
      <c r="B9459" s="1">
        <v>46054</v>
      </c>
      <c r="C9459" t="s">
        <v>1328</v>
      </c>
      <c r="D9459" t="s">
        <v>1329</v>
      </c>
      <c r="E9459">
        <v>60</v>
      </c>
      <c r="F9459" t="s">
        <v>111</v>
      </c>
      <c r="G9459" t="s">
        <v>298</v>
      </c>
      <c r="H9459" t="s">
        <v>299</v>
      </c>
      <c r="I9459" t="s">
        <v>103</v>
      </c>
      <c r="J9459" t="s">
        <v>104</v>
      </c>
      <c r="K9459">
        <v>2</v>
      </c>
      <c r="L9459" s="2">
        <v>700</v>
      </c>
      <c r="M9459">
        <v>10</v>
      </c>
      <c r="N9459" s="2">
        <v>1400</v>
      </c>
      <c r="O9459" s="2">
        <v>140</v>
      </c>
      <c r="P9459" s="2">
        <v>1260</v>
      </c>
      <c r="Q9459" s="2">
        <v>912.72</v>
      </c>
      <c r="R9459" s="2">
        <v>347.28</v>
      </c>
      <c r="S9459" t="s">
        <v>53</v>
      </c>
      <c r="T9459" t="s">
        <v>54</v>
      </c>
      <c r="U9459" t="s">
        <v>55</v>
      </c>
      <c r="V9459" t="s">
        <v>39</v>
      </c>
      <c r="W9459" t="s">
        <v>66</v>
      </c>
      <c r="X9459" t="s">
        <v>67</v>
      </c>
      <c r="Y9459" t="s">
        <v>42</v>
      </c>
      <c r="Z9459" t="s">
        <v>43</v>
      </c>
      <c r="AA9459" t="s">
        <v>44</v>
      </c>
      <c r="AB9459" t="s">
        <v>44</v>
      </c>
    </row>
    <row r="9460" spans="1:28" x14ac:dyDescent="0.25">
      <c r="A9460" t="s">
        <v>14515</v>
      </c>
      <c r="B9460" s="1">
        <v>46054</v>
      </c>
      <c r="C9460" t="s">
        <v>1301</v>
      </c>
      <c r="D9460" t="s">
        <v>1302</v>
      </c>
      <c r="E9460">
        <v>26</v>
      </c>
      <c r="F9460" t="s">
        <v>111</v>
      </c>
      <c r="G9460" t="s">
        <v>112</v>
      </c>
      <c r="H9460" t="s">
        <v>113</v>
      </c>
      <c r="I9460" t="s">
        <v>103</v>
      </c>
      <c r="J9460" t="s">
        <v>104</v>
      </c>
      <c r="K9460">
        <v>1</v>
      </c>
      <c r="L9460" s="2">
        <v>650</v>
      </c>
      <c r="M9460">
        <v>0</v>
      </c>
      <c r="N9460" s="2">
        <v>650</v>
      </c>
      <c r="O9460" s="2">
        <v>0</v>
      </c>
      <c r="P9460" s="2">
        <v>650</v>
      </c>
      <c r="Q9460" s="2">
        <v>506.88</v>
      </c>
      <c r="R9460" s="2">
        <v>143.12</v>
      </c>
      <c r="S9460" t="s">
        <v>53</v>
      </c>
      <c r="T9460" t="s">
        <v>263</v>
      </c>
      <c r="U9460" t="s">
        <v>91</v>
      </c>
      <c r="V9460" t="s">
        <v>39</v>
      </c>
      <c r="W9460" t="s">
        <v>137</v>
      </c>
      <c r="X9460" t="s">
        <v>67</v>
      </c>
      <c r="Y9460" t="s">
        <v>56</v>
      </c>
      <c r="Z9460" t="s">
        <v>43</v>
      </c>
      <c r="AA9460" t="s">
        <v>44</v>
      </c>
      <c r="AB9460" t="s">
        <v>44</v>
      </c>
    </row>
    <row r="9461" spans="1:28" x14ac:dyDescent="0.25">
      <c r="A9461" t="s">
        <v>14516</v>
      </c>
      <c r="B9461" s="1">
        <v>46054</v>
      </c>
      <c r="C9461" t="s">
        <v>3793</v>
      </c>
      <c r="D9461" t="s">
        <v>3794</v>
      </c>
      <c r="E9461">
        <v>38</v>
      </c>
      <c r="F9461" t="s">
        <v>111</v>
      </c>
      <c r="G9461" t="s">
        <v>197</v>
      </c>
      <c r="H9461" t="s">
        <v>198</v>
      </c>
      <c r="I9461" t="s">
        <v>74</v>
      </c>
      <c r="J9461" t="s">
        <v>75</v>
      </c>
      <c r="K9461">
        <v>1</v>
      </c>
      <c r="L9461" s="2">
        <v>2600</v>
      </c>
      <c r="M9461">
        <v>5</v>
      </c>
      <c r="N9461" s="2">
        <v>2600</v>
      </c>
      <c r="O9461" s="2">
        <v>130</v>
      </c>
      <c r="P9461" s="2">
        <v>2470</v>
      </c>
      <c r="Q9461" s="2">
        <v>1504.69</v>
      </c>
      <c r="R9461" s="2">
        <v>965.31</v>
      </c>
      <c r="S9461" t="s">
        <v>53</v>
      </c>
      <c r="T9461" t="s">
        <v>263</v>
      </c>
      <c r="U9461" t="s">
        <v>91</v>
      </c>
      <c r="V9461" t="s">
        <v>39</v>
      </c>
      <c r="W9461" t="s">
        <v>137</v>
      </c>
      <c r="X9461" t="s">
        <v>97</v>
      </c>
      <c r="Y9461" t="s">
        <v>56</v>
      </c>
      <c r="Z9461" t="s">
        <v>43</v>
      </c>
      <c r="AA9461" t="s">
        <v>44</v>
      </c>
      <c r="AB9461" t="s">
        <v>44</v>
      </c>
    </row>
    <row r="9462" spans="1:28" x14ac:dyDescent="0.25">
      <c r="A9462" t="s">
        <v>14517</v>
      </c>
      <c r="B9462" s="1">
        <v>46054</v>
      </c>
      <c r="C9462" t="s">
        <v>1301</v>
      </c>
      <c r="D9462" t="s">
        <v>1302</v>
      </c>
      <c r="E9462">
        <v>57</v>
      </c>
      <c r="F9462" t="s">
        <v>48</v>
      </c>
      <c r="G9462" t="s">
        <v>134</v>
      </c>
      <c r="H9462" t="s">
        <v>135</v>
      </c>
      <c r="I9462" t="s">
        <v>62</v>
      </c>
      <c r="J9462" t="s">
        <v>130</v>
      </c>
      <c r="K9462">
        <v>2</v>
      </c>
      <c r="L9462" s="2">
        <v>8500</v>
      </c>
      <c r="M9462">
        <v>0</v>
      </c>
      <c r="N9462" s="2">
        <v>17000</v>
      </c>
      <c r="O9462" s="2">
        <v>0</v>
      </c>
      <c r="P9462" s="2">
        <v>17000</v>
      </c>
      <c r="Q9462" s="2">
        <v>11139.35</v>
      </c>
      <c r="R9462" s="2">
        <v>5860.65</v>
      </c>
      <c r="S9462" t="s">
        <v>53</v>
      </c>
      <c r="T9462" t="s">
        <v>122</v>
      </c>
      <c r="U9462" t="s">
        <v>123</v>
      </c>
      <c r="V9462" t="s">
        <v>39</v>
      </c>
      <c r="W9462" t="s">
        <v>40</v>
      </c>
      <c r="X9462" t="s">
        <v>67</v>
      </c>
      <c r="Y9462" t="s">
        <v>56</v>
      </c>
      <c r="Z9462" t="s">
        <v>43</v>
      </c>
      <c r="AA9462" t="s">
        <v>44</v>
      </c>
      <c r="AB9462" t="s">
        <v>44</v>
      </c>
    </row>
    <row r="9463" spans="1:28" x14ac:dyDescent="0.25">
      <c r="A9463" t="s">
        <v>14518</v>
      </c>
      <c r="B9463" s="1">
        <v>46054</v>
      </c>
      <c r="C9463" t="s">
        <v>8140</v>
      </c>
      <c r="D9463" t="s">
        <v>8141</v>
      </c>
      <c r="E9463">
        <v>48</v>
      </c>
      <c r="F9463" t="s">
        <v>48</v>
      </c>
      <c r="G9463" t="s">
        <v>81</v>
      </c>
      <c r="H9463" t="s">
        <v>82</v>
      </c>
      <c r="I9463" t="s">
        <v>51</v>
      </c>
      <c r="J9463" t="s">
        <v>52</v>
      </c>
      <c r="K9463">
        <v>2</v>
      </c>
      <c r="L9463" s="2">
        <v>600</v>
      </c>
      <c r="M9463">
        <v>5</v>
      </c>
      <c r="N9463" s="2">
        <v>1200</v>
      </c>
      <c r="O9463" s="2">
        <v>60</v>
      </c>
      <c r="P9463" s="2">
        <v>1140</v>
      </c>
      <c r="Q9463" s="2">
        <v>821.36</v>
      </c>
      <c r="R9463" s="2">
        <v>318.64</v>
      </c>
      <c r="S9463" t="s">
        <v>53</v>
      </c>
      <c r="T9463" t="s">
        <v>114</v>
      </c>
      <c r="U9463" t="s">
        <v>115</v>
      </c>
      <c r="V9463" t="s">
        <v>39</v>
      </c>
      <c r="W9463" t="s">
        <v>66</v>
      </c>
      <c r="X9463" t="s">
        <v>41</v>
      </c>
      <c r="Y9463" t="s">
        <v>42</v>
      </c>
      <c r="Z9463" t="s">
        <v>43</v>
      </c>
      <c r="AA9463" t="s">
        <v>44</v>
      </c>
      <c r="AB9463" t="s">
        <v>44</v>
      </c>
    </row>
    <row r="9464" spans="1:28" x14ac:dyDescent="0.25">
      <c r="A9464" t="s">
        <v>14519</v>
      </c>
      <c r="B9464" s="1">
        <v>46054</v>
      </c>
      <c r="C9464" t="s">
        <v>14520</v>
      </c>
      <c r="D9464" t="s">
        <v>14521</v>
      </c>
      <c r="E9464">
        <v>18</v>
      </c>
      <c r="F9464" t="s">
        <v>111</v>
      </c>
      <c r="G9464" t="s">
        <v>436</v>
      </c>
      <c r="H9464" t="s">
        <v>437</v>
      </c>
      <c r="I9464" t="s">
        <v>74</v>
      </c>
      <c r="J9464" t="s">
        <v>190</v>
      </c>
      <c r="K9464">
        <v>1</v>
      </c>
      <c r="L9464" s="2">
        <v>1800</v>
      </c>
      <c r="M9464">
        <v>10</v>
      </c>
      <c r="N9464" s="2">
        <v>1800</v>
      </c>
      <c r="O9464" s="2">
        <v>180</v>
      </c>
      <c r="P9464" s="2">
        <v>1620</v>
      </c>
      <c r="Q9464" s="2">
        <v>1037.6199999999999</v>
      </c>
      <c r="R9464" s="2">
        <v>582.38</v>
      </c>
      <c r="S9464" t="s">
        <v>53</v>
      </c>
      <c r="T9464" t="s">
        <v>90</v>
      </c>
      <c r="U9464" t="s">
        <v>91</v>
      </c>
      <c r="V9464" t="s">
        <v>39</v>
      </c>
      <c r="W9464" t="s">
        <v>124</v>
      </c>
      <c r="X9464" t="s">
        <v>41</v>
      </c>
      <c r="Y9464" t="s">
        <v>56</v>
      </c>
      <c r="Z9464" t="s">
        <v>43</v>
      </c>
      <c r="AA9464" t="s">
        <v>44</v>
      </c>
      <c r="AB9464" t="s">
        <v>44</v>
      </c>
    </row>
    <row r="9465" spans="1:28" x14ac:dyDescent="0.25">
      <c r="A9465" t="s">
        <v>14522</v>
      </c>
      <c r="B9465" s="1">
        <v>46054</v>
      </c>
      <c r="C9465" t="s">
        <v>920</v>
      </c>
      <c r="D9465" t="s">
        <v>921</v>
      </c>
      <c r="E9465">
        <v>39</v>
      </c>
      <c r="F9465" t="s">
        <v>111</v>
      </c>
      <c r="G9465" t="s">
        <v>436</v>
      </c>
      <c r="H9465" t="s">
        <v>437</v>
      </c>
      <c r="I9465" t="s">
        <v>74</v>
      </c>
      <c r="J9465" t="s">
        <v>190</v>
      </c>
      <c r="K9465">
        <v>3</v>
      </c>
      <c r="L9465" s="2">
        <v>1800</v>
      </c>
      <c r="M9465">
        <v>5</v>
      </c>
      <c r="N9465" s="2">
        <v>5400</v>
      </c>
      <c r="O9465" s="2">
        <v>270</v>
      </c>
      <c r="P9465" s="2">
        <v>5130</v>
      </c>
      <c r="Q9465" s="2">
        <v>3738.06</v>
      </c>
      <c r="R9465" s="2">
        <v>1391.94</v>
      </c>
      <c r="S9465" t="s">
        <v>64</v>
      </c>
      <c r="T9465" t="s">
        <v>76</v>
      </c>
      <c r="U9465" t="s">
        <v>77</v>
      </c>
      <c r="V9465" t="s">
        <v>39</v>
      </c>
      <c r="W9465" t="s">
        <v>124</v>
      </c>
      <c r="X9465" t="s">
        <v>41</v>
      </c>
      <c r="Y9465" t="s">
        <v>56</v>
      </c>
      <c r="Z9465" t="s">
        <v>223</v>
      </c>
      <c r="AA9465" t="s">
        <v>44</v>
      </c>
      <c r="AB9465" t="s">
        <v>44</v>
      </c>
    </row>
    <row r="9466" spans="1:28" x14ac:dyDescent="0.25">
      <c r="A9466" t="s">
        <v>14523</v>
      </c>
      <c r="B9466" s="1">
        <v>46054</v>
      </c>
      <c r="C9466" t="s">
        <v>4880</v>
      </c>
      <c r="D9466" t="s">
        <v>4881</v>
      </c>
      <c r="E9466">
        <v>21</v>
      </c>
      <c r="F9466" t="s">
        <v>31</v>
      </c>
      <c r="G9466" t="s">
        <v>72</v>
      </c>
      <c r="H9466" t="s">
        <v>73</v>
      </c>
      <c r="I9466" t="s">
        <v>74</v>
      </c>
      <c r="J9466" t="s">
        <v>75</v>
      </c>
      <c r="K9466">
        <v>2</v>
      </c>
      <c r="L9466" s="2">
        <v>2200</v>
      </c>
      <c r="M9466">
        <v>15</v>
      </c>
      <c r="N9466" s="2">
        <v>4400</v>
      </c>
      <c r="O9466" s="2">
        <v>660</v>
      </c>
      <c r="P9466" s="2">
        <v>3740</v>
      </c>
      <c r="Q9466" s="2">
        <v>2202.96</v>
      </c>
      <c r="R9466" s="2">
        <v>1537.04</v>
      </c>
      <c r="S9466" t="s">
        <v>64</v>
      </c>
      <c r="T9466" t="s">
        <v>90</v>
      </c>
      <c r="U9466" t="s">
        <v>91</v>
      </c>
      <c r="V9466" t="s">
        <v>39</v>
      </c>
      <c r="W9466" t="s">
        <v>124</v>
      </c>
      <c r="X9466" t="s">
        <v>41</v>
      </c>
      <c r="Y9466" t="s">
        <v>56</v>
      </c>
      <c r="Z9466" t="s">
        <v>144</v>
      </c>
      <c r="AA9466" t="s">
        <v>44</v>
      </c>
      <c r="AB9466" t="s">
        <v>44</v>
      </c>
    </row>
    <row r="9467" spans="1:28" x14ac:dyDescent="0.25">
      <c r="A9467" t="s">
        <v>14524</v>
      </c>
      <c r="B9467" s="1">
        <v>46054</v>
      </c>
      <c r="C9467" t="s">
        <v>5447</v>
      </c>
      <c r="D9467" t="s">
        <v>5448</v>
      </c>
      <c r="E9467">
        <v>52</v>
      </c>
      <c r="F9467" t="s">
        <v>48</v>
      </c>
      <c r="G9467" t="s">
        <v>243</v>
      </c>
      <c r="H9467" t="s">
        <v>244</v>
      </c>
      <c r="I9467" t="s">
        <v>103</v>
      </c>
      <c r="J9467" t="s">
        <v>104</v>
      </c>
      <c r="K9467">
        <v>6</v>
      </c>
      <c r="L9467" s="2">
        <v>450</v>
      </c>
      <c r="M9467">
        <v>5</v>
      </c>
      <c r="N9467" s="2">
        <v>2700</v>
      </c>
      <c r="O9467" s="2">
        <v>135</v>
      </c>
      <c r="P9467" s="2">
        <v>2565</v>
      </c>
      <c r="Q9467" s="2">
        <v>1945.2</v>
      </c>
      <c r="R9467" s="2">
        <v>619.79999999999995</v>
      </c>
      <c r="S9467" t="s">
        <v>53</v>
      </c>
      <c r="T9467" t="s">
        <v>54</v>
      </c>
      <c r="U9467" t="s">
        <v>55</v>
      </c>
      <c r="V9467" t="s">
        <v>39</v>
      </c>
      <c r="W9467" t="s">
        <v>137</v>
      </c>
      <c r="X9467" t="s">
        <v>97</v>
      </c>
      <c r="Y9467" t="s">
        <v>56</v>
      </c>
      <c r="Z9467" t="s">
        <v>43</v>
      </c>
      <c r="AA9467" t="s">
        <v>44</v>
      </c>
      <c r="AB9467" t="s">
        <v>44</v>
      </c>
    </row>
    <row r="9468" spans="1:28" x14ac:dyDescent="0.25">
      <c r="A9468" t="s">
        <v>14525</v>
      </c>
      <c r="B9468" s="1">
        <v>46054</v>
      </c>
      <c r="C9468" t="s">
        <v>10912</v>
      </c>
      <c r="D9468" t="s">
        <v>10913</v>
      </c>
      <c r="E9468">
        <v>30</v>
      </c>
      <c r="F9468" t="s">
        <v>48</v>
      </c>
      <c r="G9468" t="s">
        <v>243</v>
      </c>
      <c r="H9468" t="s">
        <v>244</v>
      </c>
      <c r="I9468" t="s">
        <v>103</v>
      </c>
      <c r="J9468" t="s">
        <v>104</v>
      </c>
      <c r="K9468">
        <v>2</v>
      </c>
      <c r="L9468" s="2">
        <v>450</v>
      </c>
      <c r="M9468">
        <v>5</v>
      </c>
      <c r="N9468" s="2">
        <v>900</v>
      </c>
      <c r="O9468" s="2">
        <v>45</v>
      </c>
      <c r="P9468" s="2">
        <v>855</v>
      </c>
      <c r="Q9468" s="2">
        <v>557.16999999999996</v>
      </c>
      <c r="R9468" s="2">
        <v>297.83</v>
      </c>
      <c r="S9468" t="s">
        <v>36</v>
      </c>
      <c r="T9468" t="s">
        <v>54</v>
      </c>
      <c r="U9468" t="s">
        <v>55</v>
      </c>
      <c r="V9468" t="s">
        <v>39</v>
      </c>
      <c r="W9468" t="s">
        <v>40</v>
      </c>
      <c r="X9468" t="s">
        <v>97</v>
      </c>
      <c r="Y9468" t="s">
        <v>56</v>
      </c>
      <c r="Z9468" t="s">
        <v>43</v>
      </c>
      <c r="AA9468" t="s">
        <v>44</v>
      </c>
      <c r="AB9468" t="s">
        <v>44</v>
      </c>
    </row>
    <row r="9469" spans="1:28" x14ac:dyDescent="0.25">
      <c r="A9469" t="s">
        <v>14526</v>
      </c>
      <c r="B9469" s="1">
        <v>46054</v>
      </c>
      <c r="C9469" t="s">
        <v>166</v>
      </c>
      <c r="D9469" t="s">
        <v>167</v>
      </c>
      <c r="E9469">
        <v>21</v>
      </c>
      <c r="F9469" t="s">
        <v>111</v>
      </c>
      <c r="G9469" t="s">
        <v>49</v>
      </c>
      <c r="H9469" t="s">
        <v>50</v>
      </c>
      <c r="I9469" t="s">
        <v>51</v>
      </c>
      <c r="J9469" t="s">
        <v>52</v>
      </c>
      <c r="K9469">
        <v>2</v>
      </c>
      <c r="L9469" s="2">
        <v>500</v>
      </c>
      <c r="M9469">
        <v>15</v>
      </c>
      <c r="N9469" s="2">
        <v>1000</v>
      </c>
      <c r="O9469" s="2">
        <v>150</v>
      </c>
      <c r="P9469" s="2">
        <v>850</v>
      </c>
      <c r="Q9469" s="2">
        <v>600.64</v>
      </c>
      <c r="R9469" s="2">
        <v>249.36</v>
      </c>
      <c r="S9469" t="s">
        <v>53</v>
      </c>
      <c r="T9469" t="s">
        <v>275</v>
      </c>
      <c r="U9469" t="s">
        <v>123</v>
      </c>
      <c r="V9469" t="s">
        <v>39</v>
      </c>
      <c r="W9469" t="s">
        <v>40</v>
      </c>
      <c r="X9469" t="s">
        <v>97</v>
      </c>
      <c r="Y9469" t="s">
        <v>56</v>
      </c>
      <c r="Z9469" t="s">
        <v>223</v>
      </c>
      <c r="AA9469" t="s">
        <v>44</v>
      </c>
      <c r="AB9469" t="s">
        <v>44</v>
      </c>
    </row>
    <row r="9470" spans="1:28" x14ac:dyDescent="0.25">
      <c r="A9470" t="s">
        <v>14527</v>
      </c>
      <c r="B9470" s="1">
        <v>46054</v>
      </c>
      <c r="C9470" t="s">
        <v>1577</v>
      </c>
      <c r="D9470" t="s">
        <v>1578</v>
      </c>
      <c r="E9470">
        <v>45</v>
      </c>
      <c r="F9470" t="s">
        <v>48</v>
      </c>
      <c r="G9470" t="s">
        <v>168</v>
      </c>
      <c r="H9470" t="s">
        <v>169</v>
      </c>
      <c r="I9470" t="s">
        <v>62</v>
      </c>
      <c r="J9470" t="s">
        <v>143</v>
      </c>
      <c r="K9470">
        <v>1</v>
      </c>
      <c r="L9470" s="2">
        <v>1800</v>
      </c>
      <c r="M9470">
        <v>15</v>
      </c>
      <c r="N9470" s="2">
        <v>1800</v>
      </c>
      <c r="O9470" s="2">
        <v>270</v>
      </c>
      <c r="P9470" s="2">
        <v>1530</v>
      </c>
      <c r="Q9470" s="2">
        <v>974.84</v>
      </c>
      <c r="R9470" s="2">
        <v>555.16</v>
      </c>
      <c r="S9470" t="s">
        <v>64</v>
      </c>
      <c r="T9470" t="s">
        <v>178</v>
      </c>
      <c r="U9470" t="s">
        <v>154</v>
      </c>
      <c r="V9470" t="s">
        <v>39</v>
      </c>
      <c r="W9470" t="s">
        <v>66</v>
      </c>
      <c r="X9470" t="s">
        <v>97</v>
      </c>
      <c r="Y9470" t="s">
        <v>56</v>
      </c>
      <c r="Z9470" t="s">
        <v>43</v>
      </c>
      <c r="AA9470" t="s">
        <v>44</v>
      </c>
      <c r="AB9470" t="s">
        <v>44</v>
      </c>
    </row>
    <row r="9471" spans="1:28" x14ac:dyDescent="0.25">
      <c r="A9471" t="s">
        <v>14528</v>
      </c>
      <c r="B9471" s="1">
        <v>46055</v>
      </c>
      <c r="C9471" t="s">
        <v>1022</v>
      </c>
      <c r="D9471" t="s">
        <v>1023</v>
      </c>
      <c r="E9471">
        <v>58</v>
      </c>
      <c r="F9471" t="s">
        <v>48</v>
      </c>
      <c r="G9471" t="s">
        <v>32</v>
      </c>
      <c r="H9471" t="s">
        <v>33</v>
      </c>
      <c r="I9471" t="s">
        <v>34</v>
      </c>
      <c r="J9471" t="s">
        <v>35</v>
      </c>
      <c r="K9471">
        <v>1</v>
      </c>
      <c r="L9471" s="2">
        <v>55000</v>
      </c>
      <c r="M9471">
        <v>5</v>
      </c>
      <c r="N9471" s="2">
        <v>55000</v>
      </c>
      <c r="O9471" s="2">
        <v>2750</v>
      </c>
      <c r="P9471" s="2">
        <v>52250</v>
      </c>
      <c r="Q9471" s="2">
        <v>35292.76</v>
      </c>
      <c r="R9471" s="2">
        <v>16957.240000000002</v>
      </c>
      <c r="S9471" t="s">
        <v>36</v>
      </c>
      <c r="T9471" t="s">
        <v>76</v>
      </c>
      <c r="U9471" t="s">
        <v>77</v>
      </c>
      <c r="V9471" t="s">
        <v>39</v>
      </c>
      <c r="W9471" t="s">
        <v>92</v>
      </c>
      <c r="X9471" t="s">
        <v>67</v>
      </c>
      <c r="Y9471" t="s">
        <v>42</v>
      </c>
      <c r="Z9471" t="s">
        <v>43</v>
      </c>
      <c r="AA9471" t="s">
        <v>44</v>
      </c>
      <c r="AB9471" t="s">
        <v>44</v>
      </c>
    </row>
    <row r="9472" spans="1:28" x14ac:dyDescent="0.25">
      <c r="A9472" t="s">
        <v>14529</v>
      </c>
      <c r="B9472" s="1">
        <v>46055</v>
      </c>
      <c r="C9472" t="s">
        <v>7159</v>
      </c>
      <c r="D9472" t="s">
        <v>7160</v>
      </c>
      <c r="E9472">
        <v>21</v>
      </c>
      <c r="F9472" t="s">
        <v>48</v>
      </c>
      <c r="G9472" t="s">
        <v>128</v>
      </c>
      <c r="H9472" t="s">
        <v>129</v>
      </c>
      <c r="I9472" t="s">
        <v>74</v>
      </c>
      <c r="J9472" t="s">
        <v>130</v>
      </c>
      <c r="K9472">
        <v>4</v>
      </c>
      <c r="L9472" s="2">
        <v>1700</v>
      </c>
      <c r="M9472">
        <v>30</v>
      </c>
      <c r="N9472" s="2">
        <v>6800</v>
      </c>
      <c r="O9472" s="2">
        <v>2040</v>
      </c>
      <c r="P9472" s="2">
        <v>4760</v>
      </c>
      <c r="Q9472" s="2">
        <v>3075.18</v>
      </c>
      <c r="R9472" s="2">
        <v>1684.82</v>
      </c>
      <c r="S9472" t="s">
        <v>53</v>
      </c>
      <c r="T9472" t="s">
        <v>398</v>
      </c>
      <c r="U9472" t="s">
        <v>399</v>
      </c>
      <c r="V9472" t="s">
        <v>39</v>
      </c>
      <c r="W9472" t="s">
        <v>40</v>
      </c>
      <c r="X9472" t="s">
        <v>97</v>
      </c>
      <c r="Y9472" t="s">
        <v>56</v>
      </c>
      <c r="Z9472" t="s">
        <v>107</v>
      </c>
      <c r="AA9472" t="s">
        <v>44</v>
      </c>
      <c r="AB9472" t="s">
        <v>44</v>
      </c>
    </row>
    <row r="9473" spans="1:28" x14ac:dyDescent="0.25">
      <c r="A9473" t="s">
        <v>14530</v>
      </c>
      <c r="B9473" s="1">
        <v>46055</v>
      </c>
      <c r="C9473" t="s">
        <v>13436</v>
      </c>
      <c r="D9473" t="s">
        <v>13437</v>
      </c>
      <c r="E9473">
        <v>44</v>
      </c>
      <c r="F9473" t="s">
        <v>48</v>
      </c>
      <c r="G9473" t="s">
        <v>344</v>
      </c>
      <c r="H9473" t="s">
        <v>345</v>
      </c>
      <c r="I9473" t="s">
        <v>34</v>
      </c>
      <c r="J9473" t="s">
        <v>121</v>
      </c>
      <c r="K9473">
        <v>1</v>
      </c>
      <c r="L9473" s="2">
        <v>1600</v>
      </c>
      <c r="M9473">
        <v>0</v>
      </c>
      <c r="N9473" s="2">
        <v>1600</v>
      </c>
      <c r="O9473" s="2">
        <v>0</v>
      </c>
      <c r="P9473" s="2">
        <v>1600</v>
      </c>
      <c r="Q9473" s="2">
        <v>1192.3699999999999</v>
      </c>
      <c r="R9473" s="2">
        <v>407.63</v>
      </c>
      <c r="S9473" t="s">
        <v>53</v>
      </c>
      <c r="T9473" t="s">
        <v>114</v>
      </c>
      <c r="U9473" t="s">
        <v>115</v>
      </c>
      <c r="V9473" t="s">
        <v>39</v>
      </c>
      <c r="W9473" t="s">
        <v>66</v>
      </c>
      <c r="X9473" t="s">
        <v>41</v>
      </c>
      <c r="Y9473" t="s">
        <v>42</v>
      </c>
      <c r="Z9473" t="s">
        <v>43</v>
      </c>
      <c r="AA9473" t="s">
        <v>44</v>
      </c>
      <c r="AB9473" t="s">
        <v>44</v>
      </c>
    </row>
    <row r="9474" spans="1:28" x14ac:dyDescent="0.25">
      <c r="A9474" t="s">
        <v>14531</v>
      </c>
      <c r="B9474" s="1">
        <v>46055</v>
      </c>
      <c r="C9474" t="s">
        <v>2498</v>
      </c>
      <c r="D9474" t="s">
        <v>2499</v>
      </c>
      <c r="E9474">
        <v>41</v>
      </c>
      <c r="F9474" t="s">
        <v>111</v>
      </c>
      <c r="G9474" t="s">
        <v>387</v>
      </c>
      <c r="H9474" t="s">
        <v>388</v>
      </c>
      <c r="I9474" t="s">
        <v>74</v>
      </c>
      <c r="J9474" t="s">
        <v>75</v>
      </c>
      <c r="K9474">
        <v>1</v>
      </c>
      <c r="L9474" s="2">
        <v>3200</v>
      </c>
      <c r="M9474">
        <v>10</v>
      </c>
      <c r="N9474" s="2">
        <v>3200</v>
      </c>
      <c r="O9474" s="2">
        <v>320</v>
      </c>
      <c r="P9474" s="2">
        <v>2880</v>
      </c>
      <c r="Q9474" s="2">
        <v>1657.45</v>
      </c>
      <c r="R9474" s="2">
        <v>1222.55</v>
      </c>
      <c r="S9474" t="s">
        <v>36</v>
      </c>
      <c r="T9474" t="s">
        <v>90</v>
      </c>
      <c r="U9474" t="s">
        <v>91</v>
      </c>
      <c r="V9474" t="s">
        <v>39</v>
      </c>
      <c r="W9474" t="s">
        <v>83</v>
      </c>
      <c r="X9474" t="s">
        <v>97</v>
      </c>
      <c r="Y9474" t="s">
        <v>56</v>
      </c>
      <c r="Z9474" t="s">
        <v>43</v>
      </c>
      <c r="AA9474" t="s">
        <v>44</v>
      </c>
      <c r="AB9474" t="s">
        <v>44</v>
      </c>
    </row>
    <row r="9475" spans="1:28" x14ac:dyDescent="0.25">
      <c r="A9475" t="s">
        <v>14532</v>
      </c>
      <c r="B9475" s="1">
        <v>46055</v>
      </c>
      <c r="C9475" t="s">
        <v>2593</v>
      </c>
      <c r="D9475" t="s">
        <v>2594</v>
      </c>
      <c r="E9475">
        <v>19</v>
      </c>
      <c r="F9475" t="s">
        <v>31</v>
      </c>
      <c r="G9475" t="s">
        <v>112</v>
      </c>
      <c r="H9475" t="s">
        <v>113</v>
      </c>
      <c r="I9475" t="s">
        <v>103</v>
      </c>
      <c r="J9475" t="s">
        <v>104</v>
      </c>
      <c r="K9475">
        <v>3</v>
      </c>
      <c r="L9475" s="2">
        <v>650</v>
      </c>
      <c r="M9475">
        <v>15</v>
      </c>
      <c r="N9475" s="2">
        <v>1950</v>
      </c>
      <c r="O9475" s="2">
        <v>292.5</v>
      </c>
      <c r="P9475" s="2">
        <v>1657.5</v>
      </c>
      <c r="Q9475" s="2">
        <v>1064.81</v>
      </c>
      <c r="R9475" s="2">
        <v>592.69000000000005</v>
      </c>
      <c r="S9475" t="s">
        <v>36</v>
      </c>
      <c r="T9475" t="s">
        <v>263</v>
      </c>
      <c r="U9475" t="s">
        <v>91</v>
      </c>
      <c r="V9475" t="s">
        <v>39</v>
      </c>
      <c r="W9475" t="s">
        <v>124</v>
      </c>
      <c r="X9475" t="s">
        <v>41</v>
      </c>
      <c r="Y9475" t="s">
        <v>56</v>
      </c>
      <c r="Z9475" t="s">
        <v>43</v>
      </c>
      <c r="AA9475" t="s">
        <v>44</v>
      </c>
      <c r="AB9475" t="s">
        <v>44</v>
      </c>
    </row>
    <row r="9476" spans="1:28" x14ac:dyDescent="0.25">
      <c r="A9476" t="s">
        <v>14533</v>
      </c>
      <c r="B9476" s="1">
        <v>46055</v>
      </c>
      <c r="C9476" t="s">
        <v>3908</v>
      </c>
      <c r="D9476" t="s">
        <v>3909</v>
      </c>
      <c r="E9476">
        <v>57</v>
      </c>
      <c r="F9476" t="s">
        <v>48</v>
      </c>
      <c r="G9476" t="s">
        <v>202</v>
      </c>
      <c r="H9476" t="s">
        <v>203</v>
      </c>
      <c r="I9476" t="s">
        <v>103</v>
      </c>
      <c r="J9476" t="s">
        <v>104</v>
      </c>
      <c r="K9476">
        <v>1</v>
      </c>
      <c r="L9476" s="2">
        <v>550</v>
      </c>
      <c r="M9476">
        <v>15</v>
      </c>
      <c r="N9476" s="2">
        <v>550</v>
      </c>
      <c r="O9476" s="2">
        <v>82.5</v>
      </c>
      <c r="P9476" s="2">
        <v>467.5</v>
      </c>
      <c r="Q9476" s="2">
        <v>317.17</v>
      </c>
      <c r="R9476" s="2">
        <v>150.33000000000001</v>
      </c>
      <c r="S9476" t="s">
        <v>53</v>
      </c>
      <c r="T9476" t="s">
        <v>407</v>
      </c>
      <c r="U9476" t="s">
        <v>408</v>
      </c>
      <c r="V9476" t="s">
        <v>39</v>
      </c>
      <c r="W9476" t="s">
        <v>137</v>
      </c>
      <c r="X9476" t="s">
        <v>41</v>
      </c>
      <c r="Y9476" t="s">
        <v>56</v>
      </c>
      <c r="Z9476" t="s">
        <v>43</v>
      </c>
      <c r="AA9476" t="s">
        <v>44</v>
      </c>
      <c r="AB9476" t="s">
        <v>44</v>
      </c>
    </row>
    <row r="9477" spans="1:28" x14ac:dyDescent="0.25">
      <c r="A9477" t="s">
        <v>14534</v>
      </c>
      <c r="B9477" s="1">
        <v>46055</v>
      </c>
      <c r="C9477" t="s">
        <v>4742</v>
      </c>
      <c r="D9477" t="s">
        <v>4743</v>
      </c>
      <c r="E9477">
        <v>41</v>
      </c>
      <c r="F9477" t="s">
        <v>31</v>
      </c>
      <c r="G9477" t="s">
        <v>298</v>
      </c>
      <c r="H9477" t="s">
        <v>299</v>
      </c>
      <c r="I9477" t="s">
        <v>103</v>
      </c>
      <c r="J9477" t="s">
        <v>104</v>
      </c>
      <c r="K9477">
        <v>1</v>
      </c>
      <c r="L9477" s="2">
        <v>700</v>
      </c>
      <c r="M9477">
        <v>10</v>
      </c>
      <c r="N9477" s="2">
        <v>700</v>
      </c>
      <c r="O9477" s="2">
        <v>70</v>
      </c>
      <c r="P9477" s="2">
        <v>630</v>
      </c>
      <c r="Q9477" s="2">
        <v>406.67</v>
      </c>
      <c r="R9477" s="2">
        <v>223.33</v>
      </c>
      <c r="S9477" t="s">
        <v>64</v>
      </c>
      <c r="T9477" t="s">
        <v>37</v>
      </c>
      <c r="U9477" t="s">
        <v>38</v>
      </c>
      <c r="V9477" t="s">
        <v>39</v>
      </c>
      <c r="W9477" t="s">
        <v>124</v>
      </c>
      <c r="X9477" t="s">
        <v>41</v>
      </c>
      <c r="Y9477" t="s">
        <v>42</v>
      </c>
      <c r="Z9477" t="s">
        <v>508</v>
      </c>
      <c r="AA9477" t="s">
        <v>44</v>
      </c>
      <c r="AB9477" t="s">
        <v>44</v>
      </c>
    </row>
    <row r="9478" spans="1:28" x14ac:dyDescent="0.25">
      <c r="A9478" t="s">
        <v>14535</v>
      </c>
      <c r="B9478" s="1">
        <v>46055</v>
      </c>
      <c r="C9478" t="s">
        <v>678</v>
      </c>
      <c r="D9478" t="s">
        <v>679</v>
      </c>
      <c r="E9478">
        <v>25</v>
      </c>
      <c r="F9478" t="s">
        <v>48</v>
      </c>
      <c r="G9478" t="s">
        <v>101</v>
      </c>
      <c r="H9478" t="s">
        <v>102</v>
      </c>
      <c r="I9478" t="s">
        <v>103</v>
      </c>
      <c r="J9478" t="s">
        <v>104</v>
      </c>
      <c r="K9478">
        <v>1</v>
      </c>
      <c r="L9478" s="2">
        <v>1800</v>
      </c>
      <c r="M9478">
        <v>10</v>
      </c>
      <c r="N9478" s="2">
        <v>1800</v>
      </c>
      <c r="O9478" s="2">
        <v>180</v>
      </c>
      <c r="P9478" s="2">
        <v>1620</v>
      </c>
      <c r="Q9478" s="2">
        <v>1214.29</v>
      </c>
      <c r="R9478" s="2">
        <v>405.71</v>
      </c>
      <c r="S9478" t="s">
        <v>64</v>
      </c>
      <c r="T9478" t="s">
        <v>90</v>
      </c>
      <c r="U9478" t="s">
        <v>91</v>
      </c>
      <c r="V9478" t="s">
        <v>39</v>
      </c>
      <c r="W9478" t="s">
        <v>124</v>
      </c>
      <c r="X9478" t="s">
        <v>41</v>
      </c>
      <c r="Y9478" t="s">
        <v>56</v>
      </c>
      <c r="Z9478" t="s">
        <v>43</v>
      </c>
      <c r="AA9478" t="s">
        <v>44</v>
      </c>
      <c r="AB9478" t="s">
        <v>44</v>
      </c>
    </row>
    <row r="9479" spans="1:28" x14ac:dyDescent="0.25">
      <c r="A9479" t="s">
        <v>14536</v>
      </c>
      <c r="B9479" s="1">
        <v>46055</v>
      </c>
      <c r="C9479" t="s">
        <v>12266</v>
      </c>
      <c r="D9479" t="s">
        <v>12267</v>
      </c>
      <c r="E9479">
        <v>40</v>
      </c>
      <c r="F9479" t="s">
        <v>48</v>
      </c>
      <c r="G9479" t="s">
        <v>212</v>
      </c>
      <c r="H9479" t="s">
        <v>213</v>
      </c>
      <c r="I9479" t="s">
        <v>51</v>
      </c>
      <c r="J9479" t="s">
        <v>52</v>
      </c>
      <c r="K9479">
        <v>2</v>
      </c>
      <c r="L9479" s="2">
        <v>400</v>
      </c>
      <c r="M9479">
        <v>10</v>
      </c>
      <c r="N9479" s="2">
        <v>800</v>
      </c>
      <c r="O9479" s="2">
        <v>80</v>
      </c>
      <c r="P9479" s="2">
        <v>720</v>
      </c>
      <c r="Q9479" s="2">
        <v>458.79</v>
      </c>
      <c r="R9479" s="2">
        <v>261.20999999999998</v>
      </c>
      <c r="S9479" t="s">
        <v>53</v>
      </c>
      <c r="T9479" t="s">
        <v>163</v>
      </c>
      <c r="U9479" t="s">
        <v>164</v>
      </c>
      <c r="V9479" t="s">
        <v>39</v>
      </c>
      <c r="W9479" t="s">
        <v>137</v>
      </c>
      <c r="X9479" t="s">
        <v>41</v>
      </c>
      <c r="Y9479" t="s">
        <v>56</v>
      </c>
      <c r="Z9479" t="s">
        <v>43</v>
      </c>
      <c r="AA9479" t="s">
        <v>44</v>
      </c>
      <c r="AB9479" t="s">
        <v>44</v>
      </c>
    </row>
    <row r="9480" spans="1:28" x14ac:dyDescent="0.25">
      <c r="A9480" t="s">
        <v>14537</v>
      </c>
      <c r="B9480" s="1">
        <v>46055</v>
      </c>
      <c r="C9480" t="s">
        <v>2656</v>
      </c>
      <c r="D9480" t="s">
        <v>2657</v>
      </c>
      <c r="E9480">
        <v>38</v>
      </c>
      <c r="F9480" t="s">
        <v>31</v>
      </c>
      <c r="G9480" t="s">
        <v>60</v>
      </c>
      <c r="H9480" t="s">
        <v>61</v>
      </c>
      <c r="I9480" t="s">
        <v>62</v>
      </c>
      <c r="J9480" t="s">
        <v>63</v>
      </c>
      <c r="K9480">
        <v>5</v>
      </c>
      <c r="L9480" s="2">
        <v>3500</v>
      </c>
      <c r="M9480">
        <v>30</v>
      </c>
      <c r="N9480" s="2">
        <v>17500</v>
      </c>
      <c r="O9480" s="2">
        <v>5250</v>
      </c>
      <c r="P9480" s="2">
        <v>12250</v>
      </c>
      <c r="Q9480" s="2">
        <v>9522.7199999999993</v>
      </c>
      <c r="R9480" s="2">
        <v>2727.28</v>
      </c>
      <c r="S9480" t="s">
        <v>36</v>
      </c>
      <c r="T9480" t="s">
        <v>65</v>
      </c>
      <c r="U9480" t="s">
        <v>65</v>
      </c>
      <c r="V9480" t="s">
        <v>39</v>
      </c>
      <c r="W9480" t="s">
        <v>66</v>
      </c>
      <c r="X9480" t="s">
        <v>67</v>
      </c>
      <c r="Y9480" t="s">
        <v>56</v>
      </c>
      <c r="Z9480" t="s">
        <v>43</v>
      </c>
      <c r="AA9480" t="s">
        <v>44</v>
      </c>
      <c r="AB9480" t="s">
        <v>44</v>
      </c>
    </row>
    <row r="9481" spans="1:28" x14ac:dyDescent="0.25">
      <c r="A9481" t="s">
        <v>14538</v>
      </c>
      <c r="B9481" s="1">
        <v>46055</v>
      </c>
      <c r="C9481" t="s">
        <v>2124</v>
      </c>
      <c r="D9481" t="s">
        <v>2125</v>
      </c>
      <c r="E9481">
        <v>29</v>
      </c>
      <c r="F9481" t="s">
        <v>48</v>
      </c>
      <c r="G9481" t="s">
        <v>158</v>
      </c>
      <c r="H9481" t="s">
        <v>159</v>
      </c>
      <c r="I9481" t="s">
        <v>51</v>
      </c>
      <c r="J9481" t="s">
        <v>52</v>
      </c>
      <c r="K9481">
        <v>1</v>
      </c>
      <c r="L9481" s="2">
        <v>650</v>
      </c>
      <c r="M9481">
        <v>10</v>
      </c>
      <c r="N9481" s="2">
        <v>650</v>
      </c>
      <c r="O9481" s="2">
        <v>65</v>
      </c>
      <c r="P9481" s="2">
        <v>585</v>
      </c>
      <c r="Q9481" s="2">
        <v>334.81</v>
      </c>
      <c r="R9481" s="2">
        <v>250.19</v>
      </c>
      <c r="S9481" t="s">
        <v>64</v>
      </c>
      <c r="T9481" t="s">
        <v>275</v>
      </c>
      <c r="U9481" t="s">
        <v>123</v>
      </c>
      <c r="V9481" t="s">
        <v>39</v>
      </c>
      <c r="W9481" t="s">
        <v>66</v>
      </c>
      <c r="X9481" t="s">
        <v>97</v>
      </c>
      <c r="Y9481" t="s">
        <v>56</v>
      </c>
      <c r="Z9481" t="s">
        <v>43</v>
      </c>
      <c r="AA9481" t="s">
        <v>44</v>
      </c>
      <c r="AB9481" t="s">
        <v>44</v>
      </c>
    </row>
    <row r="9482" spans="1:28" x14ac:dyDescent="0.25">
      <c r="A9482" t="s">
        <v>14539</v>
      </c>
      <c r="B9482" s="1">
        <v>46055</v>
      </c>
      <c r="C9482" t="s">
        <v>5431</v>
      </c>
      <c r="D9482" t="s">
        <v>5432</v>
      </c>
      <c r="E9482">
        <v>51</v>
      </c>
      <c r="F9482" t="s">
        <v>111</v>
      </c>
      <c r="G9482" t="s">
        <v>352</v>
      </c>
      <c r="H9482" t="s">
        <v>353</v>
      </c>
      <c r="I9482" t="s">
        <v>103</v>
      </c>
      <c r="J9482" t="s">
        <v>104</v>
      </c>
      <c r="K9482">
        <v>2</v>
      </c>
      <c r="L9482" s="2">
        <v>850</v>
      </c>
      <c r="M9482">
        <v>20</v>
      </c>
      <c r="N9482" s="2">
        <v>1700</v>
      </c>
      <c r="O9482" s="2">
        <v>340</v>
      </c>
      <c r="P9482" s="2">
        <v>1360</v>
      </c>
      <c r="Q9482" s="2">
        <v>1028.28</v>
      </c>
      <c r="R9482" s="2">
        <v>331.72</v>
      </c>
      <c r="S9482" t="s">
        <v>53</v>
      </c>
      <c r="T9482" t="s">
        <v>163</v>
      </c>
      <c r="U9482" t="s">
        <v>164</v>
      </c>
      <c r="V9482" t="s">
        <v>39</v>
      </c>
      <c r="W9482" t="s">
        <v>124</v>
      </c>
      <c r="X9482" t="s">
        <v>67</v>
      </c>
      <c r="Y9482" t="s">
        <v>56</v>
      </c>
      <c r="Z9482" t="s">
        <v>43</v>
      </c>
      <c r="AA9482" t="s">
        <v>44</v>
      </c>
      <c r="AB9482" t="s">
        <v>44</v>
      </c>
    </row>
    <row r="9483" spans="1:28" x14ac:dyDescent="0.25">
      <c r="A9483" t="s">
        <v>14540</v>
      </c>
      <c r="B9483" s="1">
        <v>46055</v>
      </c>
      <c r="C9483" t="s">
        <v>3885</v>
      </c>
      <c r="D9483" t="s">
        <v>3886</v>
      </c>
      <c r="E9483">
        <v>33</v>
      </c>
      <c r="F9483" t="s">
        <v>31</v>
      </c>
      <c r="G9483" t="s">
        <v>141</v>
      </c>
      <c r="H9483" t="s">
        <v>142</v>
      </c>
      <c r="I9483" t="s">
        <v>74</v>
      </c>
      <c r="J9483" t="s">
        <v>143</v>
      </c>
      <c r="K9483">
        <v>1</v>
      </c>
      <c r="L9483" s="2">
        <v>900</v>
      </c>
      <c r="M9483">
        <v>30</v>
      </c>
      <c r="N9483" s="2">
        <v>900</v>
      </c>
      <c r="O9483" s="2">
        <v>270</v>
      </c>
      <c r="P9483" s="2">
        <v>630</v>
      </c>
      <c r="Q9483" s="2">
        <v>347.29</v>
      </c>
      <c r="R9483" s="2">
        <v>282.70999999999998</v>
      </c>
      <c r="S9483" t="s">
        <v>53</v>
      </c>
      <c r="T9483" t="s">
        <v>578</v>
      </c>
      <c r="U9483" t="s">
        <v>579</v>
      </c>
      <c r="V9483" t="s">
        <v>39</v>
      </c>
      <c r="W9483" t="s">
        <v>83</v>
      </c>
      <c r="X9483" t="s">
        <v>97</v>
      </c>
      <c r="Y9483" t="s">
        <v>56</v>
      </c>
      <c r="Z9483" t="s">
        <v>107</v>
      </c>
      <c r="AA9483" t="s">
        <v>68</v>
      </c>
      <c r="AB9483" t="s">
        <v>44</v>
      </c>
    </row>
    <row r="9484" spans="1:28" x14ac:dyDescent="0.25">
      <c r="A9484" t="s">
        <v>14541</v>
      </c>
      <c r="B9484" s="1">
        <v>46055</v>
      </c>
      <c r="C9484" t="s">
        <v>10771</v>
      </c>
      <c r="D9484" t="s">
        <v>10772</v>
      </c>
      <c r="E9484">
        <v>24</v>
      </c>
      <c r="F9484" t="s">
        <v>48</v>
      </c>
      <c r="G9484" t="s">
        <v>101</v>
      </c>
      <c r="H9484" t="s">
        <v>102</v>
      </c>
      <c r="I9484" t="s">
        <v>103</v>
      </c>
      <c r="J9484" t="s">
        <v>104</v>
      </c>
      <c r="K9484">
        <v>4</v>
      </c>
      <c r="L9484" s="2">
        <v>1800</v>
      </c>
      <c r="M9484">
        <v>15</v>
      </c>
      <c r="N9484" s="2">
        <v>7200</v>
      </c>
      <c r="O9484" s="2">
        <v>1080</v>
      </c>
      <c r="P9484" s="2">
        <v>6120</v>
      </c>
      <c r="Q9484" s="2">
        <v>4266.03</v>
      </c>
      <c r="R9484" s="2">
        <v>1853.97</v>
      </c>
      <c r="S9484" t="s">
        <v>53</v>
      </c>
      <c r="T9484" t="s">
        <v>96</v>
      </c>
      <c r="U9484" t="s">
        <v>96</v>
      </c>
      <c r="V9484" t="s">
        <v>39</v>
      </c>
      <c r="W9484" t="s">
        <v>66</v>
      </c>
      <c r="X9484" t="s">
        <v>67</v>
      </c>
      <c r="Y9484" t="s">
        <v>42</v>
      </c>
      <c r="Z9484" t="s">
        <v>43</v>
      </c>
      <c r="AA9484" t="s">
        <v>44</v>
      </c>
      <c r="AB9484" t="s">
        <v>44</v>
      </c>
    </row>
    <row r="9485" spans="1:28" x14ac:dyDescent="0.25">
      <c r="A9485" t="s">
        <v>14542</v>
      </c>
      <c r="B9485" s="1">
        <v>46055</v>
      </c>
      <c r="C9485" t="s">
        <v>7267</v>
      </c>
      <c r="D9485" t="s">
        <v>7268</v>
      </c>
      <c r="E9485">
        <v>53</v>
      </c>
      <c r="F9485" t="s">
        <v>48</v>
      </c>
      <c r="G9485" t="s">
        <v>298</v>
      </c>
      <c r="H9485" t="s">
        <v>299</v>
      </c>
      <c r="I9485" t="s">
        <v>103</v>
      </c>
      <c r="J9485" t="s">
        <v>104</v>
      </c>
      <c r="K9485">
        <v>3</v>
      </c>
      <c r="L9485" s="2">
        <v>700</v>
      </c>
      <c r="M9485">
        <v>0</v>
      </c>
      <c r="N9485" s="2">
        <v>2100</v>
      </c>
      <c r="O9485" s="2">
        <v>0</v>
      </c>
      <c r="P9485" s="2">
        <v>2100</v>
      </c>
      <c r="Q9485" s="2">
        <v>1424.76</v>
      </c>
      <c r="R9485" s="2">
        <v>675.24</v>
      </c>
      <c r="S9485" t="s">
        <v>53</v>
      </c>
      <c r="T9485" t="s">
        <v>37</v>
      </c>
      <c r="U9485" t="s">
        <v>38</v>
      </c>
      <c r="V9485" t="s">
        <v>39</v>
      </c>
      <c r="W9485" t="s">
        <v>66</v>
      </c>
      <c r="X9485" t="s">
        <v>67</v>
      </c>
      <c r="Y9485" t="s">
        <v>56</v>
      </c>
      <c r="Z9485" t="s">
        <v>43</v>
      </c>
      <c r="AA9485" t="s">
        <v>44</v>
      </c>
      <c r="AB9485" t="s">
        <v>44</v>
      </c>
    </row>
    <row r="9486" spans="1:28" x14ac:dyDescent="0.25">
      <c r="A9486" t="s">
        <v>14543</v>
      </c>
      <c r="B9486" s="1">
        <v>46055</v>
      </c>
      <c r="C9486" t="s">
        <v>2296</v>
      </c>
      <c r="D9486" t="s">
        <v>2297</v>
      </c>
      <c r="E9486">
        <v>41</v>
      </c>
      <c r="F9486" t="s">
        <v>31</v>
      </c>
      <c r="G9486" t="s">
        <v>81</v>
      </c>
      <c r="H9486" t="s">
        <v>82</v>
      </c>
      <c r="I9486" t="s">
        <v>51</v>
      </c>
      <c r="J9486" t="s">
        <v>52</v>
      </c>
      <c r="K9486">
        <v>2</v>
      </c>
      <c r="L9486" s="2">
        <v>600</v>
      </c>
      <c r="M9486">
        <v>20</v>
      </c>
      <c r="N9486" s="2">
        <v>1200</v>
      </c>
      <c r="O9486" s="2">
        <v>240</v>
      </c>
      <c r="P9486" s="2">
        <v>960</v>
      </c>
      <c r="Q9486" s="2">
        <v>624.08000000000004</v>
      </c>
      <c r="R9486" s="2">
        <v>335.92</v>
      </c>
      <c r="S9486" t="s">
        <v>64</v>
      </c>
      <c r="T9486" t="s">
        <v>263</v>
      </c>
      <c r="U9486" t="s">
        <v>91</v>
      </c>
      <c r="V9486" t="s">
        <v>39</v>
      </c>
      <c r="W9486" t="s">
        <v>124</v>
      </c>
      <c r="X9486" t="s">
        <v>97</v>
      </c>
      <c r="Y9486" t="s">
        <v>42</v>
      </c>
      <c r="Z9486" t="s">
        <v>43</v>
      </c>
      <c r="AA9486" t="s">
        <v>44</v>
      </c>
      <c r="AB9486" t="s">
        <v>44</v>
      </c>
    </row>
    <row r="9487" spans="1:28" x14ac:dyDescent="0.25">
      <c r="A9487" t="s">
        <v>14544</v>
      </c>
      <c r="B9487" s="1">
        <v>46055</v>
      </c>
      <c r="C9487" t="s">
        <v>258</v>
      </c>
      <c r="D9487" t="s">
        <v>259</v>
      </c>
      <c r="E9487">
        <v>24</v>
      </c>
      <c r="F9487" t="s">
        <v>31</v>
      </c>
      <c r="G9487" t="s">
        <v>101</v>
      </c>
      <c r="H9487" t="s">
        <v>102</v>
      </c>
      <c r="I9487" t="s">
        <v>103</v>
      </c>
      <c r="J9487" t="s">
        <v>104</v>
      </c>
      <c r="K9487">
        <v>2</v>
      </c>
      <c r="L9487" s="2">
        <v>1800</v>
      </c>
      <c r="M9487">
        <v>0</v>
      </c>
      <c r="N9487" s="2">
        <v>3600</v>
      </c>
      <c r="O9487" s="2">
        <v>0</v>
      </c>
      <c r="P9487" s="2">
        <v>3600</v>
      </c>
      <c r="Q9487" s="2">
        <v>2692.11</v>
      </c>
      <c r="R9487" s="2">
        <v>907.89</v>
      </c>
      <c r="S9487" t="s">
        <v>53</v>
      </c>
      <c r="T9487" t="s">
        <v>37</v>
      </c>
      <c r="U9487" t="s">
        <v>38</v>
      </c>
      <c r="V9487" t="s">
        <v>39</v>
      </c>
      <c r="W9487" t="s">
        <v>83</v>
      </c>
      <c r="X9487" t="s">
        <v>97</v>
      </c>
      <c r="Y9487" t="s">
        <v>56</v>
      </c>
      <c r="Z9487" t="s">
        <v>43</v>
      </c>
      <c r="AA9487" t="s">
        <v>44</v>
      </c>
      <c r="AB9487" t="s">
        <v>44</v>
      </c>
    </row>
    <row r="9488" spans="1:28" x14ac:dyDescent="0.25">
      <c r="A9488" t="s">
        <v>14545</v>
      </c>
      <c r="B9488" s="1">
        <v>46056</v>
      </c>
      <c r="C9488" t="s">
        <v>3767</v>
      </c>
      <c r="D9488" t="s">
        <v>3768</v>
      </c>
      <c r="E9488">
        <v>28</v>
      </c>
      <c r="F9488" t="s">
        <v>111</v>
      </c>
      <c r="G9488" t="s">
        <v>72</v>
      </c>
      <c r="H9488" t="s">
        <v>73</v>
      </c>
      <c r="I9488" t="s">
        <v>74</v>
      </c>
      <c r="J9488" t="s">
        <v>75</v>
      </c>
      <c r="K9488">
        <v>3</v>
      </c>
      <c r="L9488" s="2">
        <v>2200</v>
      </c>
      <c r="M9488">
        <v>20</v>
      </c>
      <c r="N9488" s="2">
        <v>6600</v>
      </c>
      <c r="O9488" s="2">
        <v>1320</v>
      </c>
      <c r="P9488" s="2">
        <v>5280</v>
      </c>
      <c r="Q9488" s="2">
        <v>3189.62</v>
      </c>
      <c r="R9488" s="2">
        <v>2090.38</v>
      </c>
      <c r="S9488" t="s">
        <v>53</v>
      </c>
      <c r="T9488" t="s">
        <v>54</v>
      </c>
      <c r="U9488" t="s">
        <v>55</v>
      </c>
      <c r="V9488" t="s">
        <v>39</v>
      </c>
      <c r="W9488" t="s">
        <v>83</v>
      </c>
      <c r="X9488" t="s">
        <v>41</v>
      </c>
      <c r="Y9488" t="s">
        <v>56</v>
      </c>
      <c r="Z9488" t="s">
        <v>43</v>
      </c>
      <c r="AA9488" t="s">
        <v>44</v>
      </c>
      <c r="AB9488" t="s">
        <v>44</v>
      </c>
    </row>
    <row r="9489" spans="1:28" x14ac:dyDescent="0.25">
      <c r="A9489" t="s">
        <v>14546</v>
      </c>
      <c r="B9489" s="1">
        <v>46056</v>
      </c>
      <c r="C9489" t="s">
        <v>8165</v>
      </c>
      <c r="D9489" t="s">
        <v>8166</v>
      </c>
      <c r="E9489">
        <v>23</v>
      </c>
      <c r="F9489" t="s">
        <v>31</v>
      </c>
      <c r="G9489" t="s">
        <v>285</v>
      </c>
      <c r="H9489" t="s">
        <v>286</v>
      </c>
      <c r="I9489" t="s">
        <v>34</v>
      </c>
      <c r="J9489" t="s">
        <v>121</v>
      </c>
      <c r="K9489">
        <v>1</v>
      </c>
      <c r="L9489" s="2">
        <v>3200</v>
      </c>
      <c r="M9489">
        <v>10</v>
      </c>
      <c r="N9489" s="2">
        <v>3200</v>
      </c>
      <c r="O9489" s="2">
        <v>320</v>
      </c>
      <c r="P9489" s="2">
        <v>2880</v>
      </c>
      <c r="Q9489" s="2">
        <v>2183.96</v>
      </c>
      <c r="R9489" s="2">
        <v>696.04</v>
      </c>
      <c r="S9489" t="s">
        <v>64</v>
      </c>
      <c r="T9489" t="s">
        <v>37</v>
      </c>
      <c r="U9489" t="s">
        <v>38</v>
      </c>
      <c r="V9489" t="s">
        <v>39</v>
      </c>
      <c r="W9489" t="s">
        <v>66</v>
      </c>
      <c r="X9489" t="s">
        <v>97</v>
      </c>
      <c r="Y9489" t="s">
        <v>42</v>
      </c>
      <c r="Z9489" t="s">
        <v>43</v>
      </c>
      <c r="AA9489" t="s">
        <v>44</v>
      </c>
      <c r="AB9489" t="s">
        <v>44</v>
      </c>
    </row>
    <row r="9490" spans="1:28" x14ac:dyDescent="0.25">
      <c r="A9490" t="s">
        <v>14547</v>
      </c>
      <c r="B9490" s="1">
        <v>46056</v>
      </c>
      <c r="C9490" t="s">
        <v>8375</v>
      </c>
      <c r="D9490" t="s">
        <v>8376</v>
      </c>
      <c r="E9490">
        <v>21</v>
      </c>
      <c r="F9490" t="s">
        <v>31</v>
      </c>
      <c r="G9490" t="s">
        <v>72</v>
      </c>
      <c r="H9490" t="s">
        <v>73</v>
      </c>
      <c r="I9490" t="s">
        <v>74</v>
      </c>
      <c r="J9490" t="s">
        <v>75</v>
      </c>
      <c r="K9490">
        <v>5</v>
      </c>
      <c r="L9490" s="2">
        <v>2200</v>
      </c>
      <c r="M9490">
        <v>20</v>
      </c>
      <c r="N9490" s="2">
        <v>11000</v>
      </c>
      <c r="O9490" s="2">
        <v>2200</v>
      </c>
      <c r="P9490" s="2">
        <v>8800</v>
      </c>
      <c r="Q9490" s="2">
        <v>5625.57</v>
      </c>
      <c r="R9490" s="2">
        <v>3174.43</v>
      </c>
      <c r="S9490" t="s">
        <v>36</v>
      </c>
      <c r="T9490" t="s">
        <v>54</v>
      </c>
      <c r="U9490" t="s">
        <v>55</v>
      </c>
      <c r="V9490" t="s">
        <v>39</v>
      </c>
      <c r="W9490" t="s">
        <v>137</v>
      </c>
      <c r="X9490" t="s">
        <v>67</v>
      </c>
      <c r="Y9490" t="s">
        <v>56</v>
      </c>
      <c r="Z9490" t="s">
        <v>223</v>
      </c>
      <c r="AA9490" t="s">
        <v>44</v>
      </c>
      <c r="AB9490" t="s">
        <v>44</v>
      </c>
    </row>
    <row r="9491" spans="1:28" x14ac:dyDescent="0.25">
      <c r="A9491" t="s">
        <v>14548</v>
      </c>
      <c r="B9491" s="1">
        <v>46056</v>
      </c>
      <c r="C9491" t="s">
        <v>4099</v>
      </c>
      <c r="D9491" t="s">
        <v>4100</v>
      </c>
      <c r="E9491">
        <v>41</v>
      </c>
      <c r="F9491" t="s">
        <v>111</v>
      </c>
      <c r="G9491" t="s">
        <v>238</v>
      </c>
      <c r="H9491" t="s">
        <v>239</v>
      </c>
      <c r="I9491" t="s">
        <v>62</v>
      </c>
      <c r="J9491" t="s">
        <v>63</v>
      </c>
      <c r="K9491">
        <v>1</v>
      </c>
      <c r="L9491" s="2">
        <v>6500</v>
      </c>
      <c r="M9491">
        <v>5</v>
      </c>
      <c r="N9491" s="2">
        <v>6500</v>
      </c>
      <c r="O9491" s="2">
        <v>325</v>
      </c>
      <c r="P9491" s="2">
        <v>6175</v>
      </c>
      <c r="Q9491" s="2">
        <v>4573.4399999999996</v>
      </c>
      <c r="R9491" s="2">
        <v>1601.56</v>
      </c>
      <c r="S9491" t="s">
        <v>36</v>
      </c>
      <c r="T9491" t="s">
        <v>90</v>
      </c>
      <c r="U9491" t="s">
        <v>91</v>
      </c>
      <c r="V9491" t="s">
        <v>39</v>
      </c>
      <c r="W9491" t="s">
        <v>40</v>
      </c>
      <c r="X9491" t="s">
        <v>41</v>
      </c>
      <c r="Y9491" t="s">
        <v>56</v>
      </c>
      <c r="Z9491" t="s">
        <v>43</v>
      </c>
      <c r="AA9491" t="s">
        <v>44</v>
      </c>
      <c r="AB9491" t="s">
        <v>44</v>
      </c>
    </row>
    <row r="9492" spans="1:28" x14ac:dyDescent="0.25">
      <c r="A9492" t="s">
        <v>14549</v>
      </c>
      <c r="B9492" s="1">
        <v>46056</v>
      </c>
      <c r="C9492" t="s">
        <v>2525</v>
      </c>
      <c r="D9492" t="s">
        <v>2526</v>
      </c>
      <c r="E9492">
        <v>20</v>
      </c>
      <c r="F9492" t="s">
        <v>31</v>
      </c>
      <c r="G9492" t="s">
        <v>344</v>
      </c>
      <c r="H9492" t="s">
        <v>345</v>
      </c>
      <c r="I9492" t="s">
        <v>34</v>
      </c>
      <c r="J9492" t="s">
        <v>121</v>
      </c>
      <c r="K9492">
        <v>2</v>
      </c>
      <c r="L9492" s="2">
        <v>1600</v>
      </c>
      <c r="M9492">
        <v>25</v>
      </c>
      <c r="N9492" s="2">
        <v>3200</v>
      </c>
      <c r="O9492" s="2">
        <v>800</v>
      </c>
      <c r="P9492" s="2">
        <v>2400</v>
      </c>
      <c r="Q9492" s="2">
        <v>1869.91</v>
      </c>
      <c r="R9492" s="2">
        <v>530.09</v>
      </c>
      <c r="S9492" t="s">
        <v>53</v>
      </c>
      <c r="T9492" t="s">
        <v>178</v>
      </c>
      <c r="U9492" t="s">
        <v>154</v>
      </c>
      <c r="V9492" t="s">
        <v>39</v>
      </c>
      <c r="W9492" t="s">
        <v>83</v>
      </c>
      <c r="X9492" t="s">
        <v>67</v>
      </c>
      <c r="Y9492" t="s">
        <v>42</v>
      </c>
      <c r="Z9492" t="s">
        <v>43</v>
      </c>
      <c r="AA9492" t="s">
        <v>44</v>
      </c>
      <c r="AB9492" t="s">
        <v>44</v>
      </c>
    </row>
    <row r="9493" spans="1:28" x14ac:dyDescent="0.25">
      <c r="A9493" t="s">
        <v>14550</v>
      </c>
      <c r="B9493" s="1">
        <v>46056</v>
      </c>
      <c r="C9493" t="s">
        <v>5047</v>
      </c>
      <c r="D9493" t="s">
        <v>5048</v>
      </c>
      <c r="E9493">
        <v>54</v>
      </c>
      <c r="F9493" t="s">
        <v>31</v>
      </c>
      <c r="G9493" t="s">
        <v>72</v>
      </c>
      <c r="H9493" t="s">
        <v>73</v>
      </c>
      <c r="I9493" t="s">
        <v>74</v>
      </c>
      <c r="J9493" t="s">
        <v>75</v>
      </c>
      <c r="K9493">
        <v>6</v>
      </c>
      <c r="L9493" s="2">
        <v>2200</v>
      </c>
      <c r="M9493">
        <v>5</v>
      </c>
      <c r="N9493" s="2">
        <v>13200</v>
      </c>
      <c r="O9493" s="2">
        <v>660</v>
      </c>
      <c r="P9493" s="2">
        <v>12540</v>
      </c>
      <c r="Q9493" s="2">
        <v>7978.45</v>
      </c>
      <c r="R9493" s="2">
        <v>4561.55</v>
      </c>
      <c r="S9493" t="s">
        <v>53</v>
      </c>
      <c r="T9493" t="s">
        <v>76</v>
      </c>
      <c r="U9493" t="s">
        <v>77</v>
      </c>
      <c r="V9493" t="s">
        <v>39</v>
      </c>
      <c r="W9493" t="s">
        <v>40</v>
      </c>
      <c r="X9493" t="s">
        <v>67</v>
      </c>
      <c r="Y9493" t="s">
        <v>84</v>
      </c>
      <c r="Z9493" t="s">
        <v>43</v>
      </c>
      <c r="AA9493" t="s">
        <v>44</v>
      </c>
      <c r="AB9493" t="s">
        <v>44</v>
      </c>
    </row>
    <row r="9494" spans="1:28" x14ac:dyDescent="0.25">
      <c r="A9494" t="s">
        <v>14551</v>
      </c>
      <c r="B9494" s="1">
        <v>46056</v>
      </c>
      <c r="C9494" t="s">
        <v>5037</v>
      </c>
      <c r="D9494" t="s">
        <v>5038</v>
      </c>
      <c r="E9494">
        <v>50</v>
      </c>
      <c r="F9494" t="s">
        <v>48</v>
      </c>
      <c r="G9494" t="s">
        <v>119</v>
      </c>
      <c r="H9494" t="s">
        <v>120</v>
      </c>
      <c r="I9494" t="s">
        <v>62</v>
      </c>
      <c r="J9494" t="s">
        <v>121</v>
      </c>
      <c r="K9494">
        <v>1</v>
      </c>
      <c r="L9494" s="2">
        <v>4800</v>
      </c>
      <c r="M9494">
        <v>10</v>
      </c>
      <c r="N9494" s="2">
        <v>4800</v>
      </c>
      <c r="O9494" s="2">
        <v>480</v>
      </c>
      <c r="P9494" s="2">
        <v>4320</v>
      </c>
      <c r="Q9494" s="2">
        <v>2727.74</v>
      </c>
      <c r="R9494" s="2">
        <v>1592.26</v>
      </c>
      <c r="S9494" t="s">
        <v>36</v>
      </c>
      <c r="T9494" t="s">
        <v>76</v>
      </c>
      <c r="U9494" t="s">
        <v>77</v>
      </c>
      <c r="V9494" t="s">
        <v>39</v>
      </c>
      <c r="W9494" t="s">
        <v>92</v>
      </c>
      <c r="X9494" t="s">
        <v>41</v>
      </c>
      <c r="Y9494" t="s">
        <v>42</v>
      </c>
      <c r="Z9494" t="s">
        <v>43</v>
      </c>
      <c r="AA9494" t="s">
        <v>44</v>
      </c>
      <c r="AB9494" t="s">
        <v>44</v>
      </c>
    </row>
    <row r="9495" spans="1:28" x14ac:dyDescent="0.25">
      <c r="A9495" t="s">
        <v>14552</v>
      </c>
      <c r="B9495" s="1">
        <v>46056</v>
      </c>
      <c r="C9495" t="s">
        <v>2498</v>
      </c>
      <c r="D9495" t="s">
        <v>2499</v>
      </c>
      <c r="E9495">
        <v>57</v>
      </c>
      <c r="F9495" t="s">
        <v>48</v>
      </c>
      <c r="G9495" t="s">
        <v>128</v>
      </c>
      <c r="H9495" t="s">
        <v>129</v>
      </c>
      <c r="I9495" t="s">
        <v>74</v>
      </c>
      <c r="J9495" t="s">
        <v>130</v>
      </c>
      <c r="K9495">
        <v>1</v>
      </c>
      <c r="L9495" s="2">
        <v>1700</v>
      </c>
      <c r="M9495">
        <v>15</v>
      </c>
      <c r="N9495" s="2">
        <v>1700</v>
      </c>
      <c r="O9495" s="2">
        <v>255</v>
      </c>
      <c r="P9495" s="2">
        <v>1445</v>
      </c>
      <c r="Q9495" s="2">
        <v>1075.3399999999999</v>
      </c>
      <c r="R9495" s="2">
        <v>369.66</v>
      </c>
      <c r="S9495" t="s">
        <v>53</v>
      </c>
      <c r="T9495" t="s">
        <v>96</v>
      </c>
      <c r="U9495" t="s">
        <v>96</v>
      </c>
      <c r="V9495" t="s">
        <v>39</v>
      </c>
      <c r="W9495" t="s">
        <v>137</v>
      </c>
      <c r="X9495" t="s">
        <v>97</v>
      </c>
      <c r="Y9495" t="s">
        <v>56</v>
      </c>
      <c r="Z9495" t="s">
        <v>43</v>
      </c>
      <c r="AA9495" t="s">
        <v>44</v>
      </c>
      <c r="AB9495" t="s">
        <v>44</v>
      </c>
    </row>
    <row r="9496" spans="1:28" x14ac:dyDescent="0.25">
      <c r="A9496" t="s">
        <v>14553</v>
      </c>
      <c r="B9496" s="1">
        <v>46056</v>
      </c>
      <c r="C9496" t="s">
        <v>2097</v>
      </c>
      <c r="D9496" t="s">
        <v>2098</v>
      </c>
      <c r="E9496">
        <v>48</v>
      </c>
      <c r="F9496" t="s">
        <v>31</v>
      </c>
      <c r="G9496" t="s">
        <v>243</v>
      </c>
      <c r="H9496" t="s">
        <v>244</v>
      </c>
      <c r="I9496" t="s">
        <v>103</v>
      </c>
      <c r="J9496" t="s">
        <v>104</v>
      </c>
      <c r="K9496">
        <v>1</v>
      </c>
      <c r="L9496" s="2">
        <v>450</v>
      </c>
      <c r="M9496">
        <v>15</v>
      </c>
      <c r="N9496" s="2">
        <v>450</v>
      </c>
      <c r="O9496" s="2">
        <v>67.5</v>
      </c>
      <c r="P9496" s="2">
        <v>382.5</v>
      </c>
      <c r="Q9496" s="2">
        <v>220.52</v>
      </c>
      <c r="R9496" s="2">
        <v>161.97999999999999</v>
      </c>
      <c r="S9496" t="s">
        <v>64</v>
      </c>
      <c r="T9496" t="s">
        <v>114</v>
      </c>
      <c r="U9496" t="s">
        <v>115</v>
      </c>
      <c r="V9496" t="s">
        <v>39</v>
      </c>
      <c r="W9496" t="s">
        <v>124</v>
      </c>
      <c r="X9496" t="s">
        <v>97</v>
      </c>
      <c r="Y9496" t="s">
        <v>56</v>
      </c>
      <c r="Z9496" t="s">
        <v>43</v>
      </c>
      <c r="AA9496" t="s">
        <v>44</v>
      </c>
      <c r="AB9496" t="s">
        <v>68</v>
      </c>
    </row>
    <row r="9497" spans="1:28" x14ac:dyDescent="0.25">
      <c r="A9497" t="s">
        <v>14554</v>
      </c>
      <c r="B9497" s="1">
        <v>46056</v>
      </c>
      <c r="C9497" t="s">
        <v>7341</v>
      </c>
      <c r="D9497" t="s">
        <v>7342</v>
      </c>
      <c r="E9497">
        <v>56</v>
      </c>
      <c r="F9497" t="s">
        <v>31</v>
      </c>
      <c r="G9497" t="s">
        <v>243</v>
      </c>
      <c r="H9497" t="s">
        <v>244</v>
      </c>
      <c r="I9497" t="s">
        <v>103</v>
      </c>
      <c r="J9497" t="s">
        <v>104</v>
      </c>
      <c r="K9497">
        <v>2</v>
      </c>
      <c r="L9497" s="2">
        <v>450</v>
      </c>
      <c r="M9497">
        <v>5</v>
      </c>
      <c r="N9497" s="2">
        <v>900</v>
      </c>
      <c r="O9497" s="2">
        <v>45</v>
      </c>
      <c r="P9497" s="2">
        <v>855</v>
      </c>
      <c r="Q9497" s="2">
        <v>554.55999999999995</v>
      </c>
      <c r="R9497" s="2">
        <v>300.44</v>
      </c>
      <c r="S9497" t="s">
        <v>36</v>
      </c>
      <c r="T9497" t="s">
        <v>37</v>
      </c>
      <c r="U9497" t="s">
        <v>38</v>
      </c>
      <c r="V9497" t="s">
        <v>39</v>
      </c>
      <c r="W9497" t="s">
        <v>137</v>
      </c>
      <c r="X9497" t="s">
        <v>41</v>
      </c>
      <c r="Y9497" t="s">
        <v>42</v>
      </c>
      <c r="Z9497" t="s">
        <v>223</v>
      </c>
      <c r="AA9497" t="s">
        <v>44</v>
      </c>
      <c r="AB9497" t="s">
        <v>44</v>
      </c>
    </row>
    <row r="9498" spans="1:28" x14ac:dyDescent="0.25">
      <c r="A9498" t="s">
        <v>14555</v>
      </c>
      <c r="B9498" s="1">
        <v>46056</v>
      </c>
      <c r="C9498" t="s">
        <v>2312</v>
      </c>
      <c r="D9498" t="s">
        <v>2313</v>
      </c>
      <c r="E9498">
        <v>36</v>
      </c>
      <c r="F9498" t="s">
        <v>111</v>
      </c>
      <c r="G9498" t="s">
        <v>112</v>
      </c>
      <c r="H9498" t="s">
        <v>113</v>
      </c>
      <c r="I9498" t="s">
        <v>103</v>
      </c>
      <c r="J9498" t="s">
        <v>104</v>
      </c>
      <c r="K9498">
        <v>1</v>
      </c>
      <c r="L9498" s="2">
        <v>650</v>
      </c>
      <c r="M9498">
        <v>0</v>
      </c>
      <c r="N9498" s="2">
        <v>650</v>
      </c>
      <c r="O9498" s="2">
        <v>0</v>
      </c>
      <c r="P9498" s="2">
        <v>650</v>
      </c>
      <c r="Q9498" s="2">
        <v>484.23</v>
      </c>
      <c r="R9498" s="2">
        <v>165.77</v>
      </c>
      <c r="S9498" t="s">
        <v>53</v>
      </c>
      <c r="T9498" t="s">
        <v>275</v>
      </c>
      <c r="U9498" t="s">
        <v>123</v>
      </c>
      <c r="V9498" t="s">
        <v>39</v>
      </c>
      <c r="W9498" t="s">
        <v>124</v>
      </c>
      <c r="X9498" t="s">
        <v>97</v>
      </c>
      <c r="Y9498" t="s">
        <v>56</v>
      </c>
      <c r="Z9498" t="s">
        <v>43</v>
      </c>
      <c r="AA9498" t="s">
        <v>44</v>
      </c>
      <c r="AB9498" t="s">
        <v>44</v>
      </c>
    </row>
    <row r="9499" spans="1:28" x14ac:dyDescent="0.25">
      <c r="A9499" t="s">
        <v>14556</v>
      </c>
      <c r="B9499" s="1">
        <v>46056</v>
      </c>
      <c r="C9499" t="s">
        <v>1183</v>
      </c>
      <c r="D9499" t="s">
        <v>1184</v>
      </c>
      <c r="E9499">
        <v>59</v>
      </c>
      <c r="F9499" t="s">
        <v>48</v>
      </c>
      <c r="G9499" t="s">
        <v>49</v>
      </c>
      <c r="H9499" t="s">
        <v>50</v>
      </c>
      <c r="I9499" t="s">
        <v>51</v>
      </c>
      <c r="J9499" t="s">
        <v>52</v>
      </c>
      <c r="K9499">
        <v>5</v>
      </c>
      <c r="L9499" s="2">
        <v>500</v>
      </c>
      <c r="M9499">
        <v>10</v>
      </c>
      <c r="N9499" s="2">
        <v>2500</v>
      </c>
      <c r="O9499" s="2">
        <v>250</v>
      </c>
      <c r="P9499" s="2">
        <v>2250</v>
      </c>
      <c r="Q9499" s="2">
        <v>1404.18</v>
      </c>
      <c r="R9499" s="2">
        <v>845.82</v>
      </c>
      <c r="S9499" t="s">
        <v>53</v>
      </c>
      <c r="T9499" t="s">
        <v>90</v>
      </c>
      <c r="U9499" t="s">
        <v>91</v>
      </c>
      <c r="V9499" t="s">
        <v>39</v>
      </c>
      <c r="W9499" t="s">
        <v>66</v>
      </c>
      <c r="X9499" t="s">
        <v>41</v>
      </c>
      <c r="Y9499" t="s">
        <v>42</v>
      </c>
      <c r="Z9499" t="s">
        <v>144</v>
      </c>
      <c r="AA9499" t="s">
        <v>44</v>
      </c>
      <c r="AB9499" t="s">
        <v>44</v>
      </c>
    </row>
    <row r="9500" spans="1:28" x14ac:dyDescent="0.25">
      <c r="A9500" t="s">
        <v>14557</v>
      </c>
      <c r="B9500" s="1">
        <v>46056</v>
      </c>
      <c r="C9500" t="s">
        <v>6571</v>
      </c>
      <c r="D9500" t="s">
        <v>6572</v>
      </c>
      <c r="E9500">
        <v>25</v>
      </c>
      <c r="F9500" t="s">
        <v>31</v>
      </c>
      <c r="G9500" t="s">
        <v>280</v>
      </c>
      <c r="H9500" t="s">
        <v>281</v>
      </c>
      <c r="I9500" t="s">
        <v>62</v>
      </c>
      <c r="J9500" t="s">
        <v>190</v>
      </c>
      <c r="K9500">
        <v>2</v>
      </c>
      <c r="L9500" s="2">
        <v>700</v>
      </c>
      <c r="M9500">
        <v>10</v>
      </c>
      <c r="N9500" s="2">
        <v>1400</v>
      </c>
      <c r="O9500" s="2">
        <v>140</v>
      </c>
      <c r="P9500" s="2">
        <v>1260</v>
      </c>
      <c r="Q9500" s="2">
        <v>857.73</v>
      </c>
      <c r="R9500" s="2">
        <v>402.27</v>
      </c>
      <c r="S9500" t="s">
        <v>36</v>
      </c>
      <c r="T9500" t="s">
        <v>65</v>
      </c>
      <c r="U9500" t="s">
        <v>65</v>
      </c>
      <c r="V9500" t="s">
        <v>39</v>
      </c>
      <c r="W9500" t="s">
        <v>40</v>
      </c>
      <c r="X9500" t="s">
        <v>41</v>
      </c>
      <c r="Y9500" t="s">
        <v>42</v>
      </c>
      <c r="Z9500" t="s">
        <v>43</v>
      </c>
      <c r="AA9500" t="s">
        <v>44</v>
      </c>
      <c r="AB9500" t="s">
        <v>44</v>
      </c>
    </row>
    <row r="9501" spans="1:28" x14ac:dyDescent="0.25">
      <c r="A9501" t="s">
        <v>14558</v>
      </c>
      <c r="B9501" s="1">
        <v>46056</v>
      </c>
      <c r="C9501" t="s">
        <v>6042</v>
      </c>
      <c r="D9501" t="s">
        <v>6043</v>
      </c>
      <c r="E9501">
        <v>29</v>
      </c>
      <c r="F9501" t="s">
        <v>31</v>
      </c>
      <c r="G9501" t="s">
        <v>101</v>
      </c>
      <c r="H9501" t="s">
        <v>102</v>
      </c>
      <c r="I9501" t="s">
        <v>103</v>
      </c>
      <c r="J9501" t="s">
        <v>104</v>
      </c>
      <c r="K9501">
        <v>2</v>
      </c>
      <c r="L9501" s="2">
        <v>1800</v>
      </c>
      <c r="M9501">
        <v>5</v>
      </c>
      <c r="N9501" s="2">
        <v>3600</v>
      </c>
      <c r="O9501" s="2">
        <v>180</v>
      </c>
      <c r="P9501" s="2">
        <v>3420</v>
      </c>
      <c r="Q9501" s="2">
        <v>2129.35</v>
      </c>
      <c r="R9501" s="2">
        <v>1290.6500000000001</v>
      </c>
      <c r="S9501" t="s">
        <v>64</v>
      </c>
      <c r="T9501" t="s">
        <v>54</v>
      </c>
      <c r="U9501" t="s">
        <v>55</v>
      </c>
      <c r="V9501" t="s">
        <v>39</v>
      </c>
      <c r="W9501" t="s">
        <v>66</v>
      </c>
      <c r="X9501" t="s">
        <v>41</v>
      </c>
      <c r="Y9501" t="s">
        <v>56</v>
      </c>
      <c r="Z9501" t="s">
        <v>43</v>
      </c>
      <c r="AA9501" t="s">
        <v>44</v>
      </c>
      <c r="AB9501" t="s">
        <v>44</v>
      </c>
    </row>
    <row r="9502" spans="1:28" x14ac:dyDescent="0.25">
      <c r="A9502" t="s">
        <v>14559</v>
      </c>
      <c r="B9502" s="1">
        <v>46056</v>
      </c>
      <c r="C9502" t="s">
        <v>8344</v>
      </c>
      <c r="D9502" t="s">
        <v>8345</v>
      </c>
      <c r="E9502">
        <v>58</v>
      </c>
      <c r="F9502" t="s">
        <v>31</v>
      </c>
      <c r="G9502" t="s">
        <v>148</v>
      </c>
      <c r="H9502" t="s">
        <v>149</v>
      </c>
      <c r="I9502" t="s">
        <v>74</v>
      </c>
      <c r="J9502" t="s">
        <v>130</v>
      </c>
      <c r="K9502">
        <v>1</v>
      </c>
      <c r="L9502" s="2">
        <v>3500</v>
      </c>
      <c r="M9502">
        <v>0</v>
      </c>
      <c r="N9502" s="2">
        <v>3500</v>
      </c>
      <c r="O9502" s="2">
        <v>0</v>
      </c>
      <c r="P9502" s="2">
        <v>3500</v>
      </c>
      <c r="Q9502" s="2">
        <v>2560.69</v>
      </c>
      <c r="R9502" s="2">
        <v>939.31</v>
      </c>
      <c r="S9502" t="s">
        <v>53</v>
      </c>
      <c r="T9502" t="s">
        <v>76</v>
      </c>
      <c r="U9502" t="s">
        <v>77</v>
      </c>
      <c r="V9502" t="s">
        <v>39</v>
      </c>
      <c r="W9502" t="s">
        <v>40</v>
      </c>
      <c r="X9502" t="s">
        <v>67</v>
      </c>
      <c r="Y9502" t="s">
        <v>42</v>
      </c>
      <c r="Z9502" t="s">
        <v>43</v>
      </c>
      <c r="AA9502" t="s">
        <v>44</v>
      </c>
      <c r="AB9502" t="s">
        <v>44</v>
      </c>
    </row>
    <row r="9503" spans="1:28" x14ac:dyDescent="0.25">
      <c r="A9503" t="s">
        <v>14560</v>
      </c>
      <c r="B9503" s="1">
        <v>46056</v>
      </c>
      <c r="C9503" t="s">
        <v>1377</v>
      </c>
      <c r="D9503" t="s">
        <v>1378</v>
      </c>
      <c r="E9503">
        <v>54</v>
      </c>
      <c r="F9503" t="s">
        <v>48</v>
      </c>
      <c r="G9503" t="s">
        <v>344</v>
      </c>
      <c r="H9503" t="s">
        <v>345</v>
      </c>
      <c r="I9503" t="s">
        <v>34</v>
      </c>
      <c r="J9503" t="s">
        <v>121</v>
      </c>
      <c r="K9503">
        <v>1</v>
      </c>
      <c r="L9503" s="2">
        <v>1600</v>
      </c>
      <c r="M9503">
        <v>20</v>
      </c>
      <c r="N9503" s="2">
        <v>1600</v>
      </c>
      <c r="O9503" s="2">
        <v>320</v>
      </c>
      <c r="P9503" s="2">
        <v>1280</v>
      </c>
      <c r="Q9503" s="2">
        <v>707.09</v>
      </c>
      <c r="R9503" s="2">
        <v>572.91</v>
      </c>
      <c r="S9503" t="s">
        <v>53</v>
      </c>
      <c r="T9503" t="s">
        <v>122</v>
      </c>
      <c r="U9503" t="s">
        <v>123</v>
      </c>
      <c r="V9503" t="s">
        <v>39</v>
      </c>
      <c r="W9503" t="s">
        <v>40</v>
      </c>
      <c r="X9503" t="s">
        <v>41</v>
      </c>
      <c r="Y9503" t="s">
        <v>56</v>
      </c>
      <c r="Z9503" t="s">
        <v>43</v>
      </c>
      <c r="AA9503" t="s">
        <v>44</v>
      </c>
      <c r="AB9503" t="s">
        <v>44</v>
      </c>
    </row>
    <row r="9504" spans="1:28" x14ac:dyDescent="0.25">
      <c r="A9504" t="s">
        <v>14561</v>
      </c>
      <c r="B9504" s="1">
        <v>46056</v>
      </c>
      <c r="C9504" t="s">
        <v>4706</v>
      </c>
      <c r="D9504" t="s">
        <v>4707</v>
      </c>
      <c r="E9504">
        <v>23</v>
      </c>
      <c r="F9504" t="s">
        <v>48</v>
      </c>
      <c r="G9504" t="s">
        <v>217</v>
      </c>
      <c r="H9504" t="s">
        <v>218</v>
      </c>
      <c r="I9504" t="s">
        <v>34</v>
      </c>
      <c r="J9504" t="s">
        <v>130</v>
      </c>
      <c r="K9504">
        <v>2</v>
      </c>
      <c r="L9504" s="2">
        <v>28000</v>
      </c>
      <c r="M9504">
        <v>20</v>
      </c>
      <c r="N9504" s="2">
        <v>56000</v>
      </c>
      <c r="O9504" s="2">
        <v>11200</v>
      </c>
      <c r="P9504" s="2">
        <v>44800</v>
      </c>
      <c r="Q9504" s="2">
        <v>25881.119999999999</v>
      </c>
      <c r="R9504" s="2">
        <v>18918.88</v>
      </c>
      <c r="S9504" t="s">
        <v>36</v>
      </c>
      <c r="T9504" t="s">
        <v>153</v>
      </c>
      <c r="U9504" t="s">
        <v>154</v>
      </c>
      <c r="V9504" t="s">
        <v>39</v>
      </c>
      <c r="W9504" t="s">
        <v>40</v>
      </c>
      <c r="X9504" t="s">
        <v>97</v>
      </c>
      <c r="Y9504" t="s">
        <v>56</v>
      </c>
      <c r="Z9504" t="s">
        <v>107</v>
      </c>
      <c r="AA9504" t="s">
        <v>44</v>
      </c>
      <c r="AB9504" t="s">
        <v>44</v>
      </c>
    </row>
    <row r="9505" spans="1:28" x14ac:dyDescent="0.25">
      <c r="A9505" t="s">
        <v>14562</v>
      </c>
      <c r="B9505" s="1">
        <v>46056</v>
      </c>
      <c r="C9505" t="s">
        <v>1352</v>
      </c>
      <c r="D9505" t="s">
        <v>1353</v>
      </c>
      <c r="E9505">
        <v>23</v>
      </c>
      <c r="F9505" t="s">
        <v>48</v>
      </c>
      <c r="G9505" t="s">
        <v>280</v>
      </c>
      <c r="H9505" t="s">
        <v>281</v>
      </c>
      <c r="I9505" t="s">
        <v>62</v>
      </c>
      <c r="J9505" t="s">
        <v>190</v>
      </c>
      <c r="K9505">
        <v>1</v>
      </c>
      <c r="L9505" s="2">
        <v>700</v>
      </c>
      <c r="M9505">
        <v>15</v>
      </c>
      <c r="N9505" s="2">
        <v>700</v>
      </c>
      <c r="O9505" s="2">
        <v>105</v>
      </c>
      <c r="P9505" s="2">
        <v>595</v>
      </c>
      <c r="Q9505" s="2">
        <v>432.35</v>
      </c>
      <c r="R9505" s="2">
        <v>162.65</v>
      </c>
      <c r="S9505" t="s">
        <v>64</v>
      </c>
      <c r="T9505" t="s">
        <v>136</v>
      </c>
      <c r="U9505" t="s">
        <v>38</v>
      </c>
      <c r="V9505" t="s">
        <v>39</v>
      </c>
      <c r="W9505" t="s">
        <v>66</v>
      </c>
      <c r="X9505" t="s">
        <v>67</v>
      </c>
      <c r="Y9505" t="s">
        <v>42</v>
      </c>
      <c r="Z9505" t="s">
        <v>43</v>
      </c>
      <c r="AA9505" t="s">
        <v>44</v>
      </c>
      <c r="AB9505" t="s">
        <v>44</v>
      </c>
    </row>
    <row r="9506" spans="1:28" x14ac:dyDescent="0.25">
      <c r="A9506" t="s">
        <v>14563</v>
      </c>
      <c r="B9506" s="1">
        <v>46056</v>
      </c>
      <c r="C9506" t="s">
        <v>743</v>
      </c>
      <c r="D9506" t="s">
        <v>744</v>
      </c>
      <c r="E9506">
        <v>25</v>
      </c>
      <c r="F9506" t="s">
        <v>31</v>
      </c>
      <c r="G9506" t="s">
        <v>436</v>
      </c>
      <c r="H9506" t="s">
        <v>437</v>
      </c>
      <c r="I9506" t="s">
        <v>74</v>
      </c>
      <c r="J9506" t="s">
        <v>190</v>
      </c>
      <c r="K9506">
        <v>1</v>
      </c>
      <c r="L9506" s="2">
        <v>1800</v>
      </c>
      <c r="M9506">
        <v>20</v>
      </c>
      <c r="N9506" s="2">
        <v>1800</v>
      </c>
      <c r="O9506" s="2">
        <v>360</v>
      </c>
      <c r="P9506" s="2">
        <v>1440</v>
      </c>
      <c r="Q9506" s="2">
        <v>1120.5999999999999</v>
      </c>
      <c r="R9506" s="2">
        <v>319.39999999999998</v>
      </c>
      <c r="S9506" t="s">
        <v>53</v>
      </c>
      <c r="T9506" t="s">
        <v>222</v>
      </c>
      <c r="U9506" t="s">
        <v>38</v>
      </c>
      <c r="V9506" t="s">
        <v>39</v>
      </c>
      <c r="W9506" t="s">
        <v>137</v>
      </c>
      <c r="X9506" t="s">
        <v>97</v>
      </c>
      <c r="Y9506" t="s">
        <v>42</v>
      </c>
      <c r="Z9506" t="s">
        <v>107</v>
      </c>
      <c r="AA9506" t="s">
        <v>44</v>
      </c>
      <c r="AB9506" t="s">
        <v>44</v>
      </c>
    </row>
    <row r="9507" spans="1:28" x14ac:dyDescent="0.25">
      <c r="A9507" t="s">
        <v>14564</v>
      </c>
      <c r="B9507" s="1">
        <v>46056</v>
      </c>
      <c r="C9507" t="s">
        <v>12194</v>
      </c>
      <c r="D9507" t="s">
        <v>12195</v>
      </c>
      <c r="E9507">
        <v>60</v>
      </c>
      <c r="F9507" t="s">
        <v>31</v>
      </c>
      <c r="G9507" t="s">
        <v>148</v>
      </c>
      <c r="H9507" t="s">
        <v>149</v>
      </c>
      <c r="I9507" t="s">
        <v>74</v>
      </c>
      <c r="J9507" t="s">
        <v>130</v>
      </c>
      <c r="K9507">
        <v>1</v>
      </c>
      <c r="L9507" s="2">
        <v>3500</v>
      </c>
      <c r="M9507">
        <v>15</v>
      </c>
      <c r="N9507" s="2">
        <v>3500</v>
      </c>
      <c r="O9507" s="2">
        <v>525</v>
      </c>
      <c r="P9507" s="2">
        <v>2975</v>
      </c>
      <c r="Q9507" s="2">
        <v>1750.71</v>
      </c>
      <c r="R9507" s="2">
        <v>1224.29</v>
      </c>
      <c r="S9507" t="s">
        <v>64</v>
      </c>
      <c r="T9507" t="s">
        <v>578</v>
      </c>
      <c r="U9507" t="s">
        <v>579</v>
      </c>
      <c r="V9507" t="s">
        <v>39</v>
      </c>
      <c r="W9507" t="s">
        <v>66</v>
      </c>
      <c r="X9507" t="s">
        <v>41</v>
      </c>
      <c r="Y9507" t="s">
        <v>56</v>
      </c>
      <c r="Z9507" t="s">
        <v>43</v>
      </c>
      <c r="AA9507" t="s">
        <v>44</v>
      </c>
      <c r="AB9507" t="s">
        <v>44</v>
      </c>
    </row>
    <row r="9508" spans="1:28" x14ac:dyDescent="0.25">
      <c r="A9508" t="s">
        <v>14565</v>
      </c>
      <c r="B9508" s="1">
        <v>46056</v>
      </c>
      <c r="C9508" t="s">
        <v>1426</v>
      </c>
      <c r="D9508" t="s">
        <v>1427</v>
      </c>
      <c r="E9508">
        <v>18</v>
      </c>
      <c r="F9508" t="s">
        <v>48</v>
      </c>
      <c r="G9508" t="s">
        <v>158</v>
      </c>
      <c r="H9508" t="s">
        <v>159</v>
      </c>
      <c r="I9508" t="s">
        <v>51</v>
      </c>
      <c r="J9508" t="s">
        <v>52</v>
      </c>
      <c r="K9508">
        <v>2</v>
      </c>
      <c r="L9508" s="2">
        <v>650</v>
      </c>
      <c r="M9508">
        <v>15</v>
      </c>
      <c r="N9508" s="2">
        <v>1300</v>
      </c>
      <c r="O9508" s="2">
        <v>195</v>
      </c>
      <c r="P9508" s="2">
        <v>1105</v>
      </c>
      <c r="Q9508" s="2">
        <v>718.42</v>
      </c>
      <c r="R9508" s="2">
        <v>386.58</v>
      </c>
      <c r="S9508" t="s">
        <v>53</v>
      </c>
      <c r="T9508" t="s">
        <v>398</v>
      </c>
      <c r="U9508" t="s">
        <v>399</v>
      </c>
      <c r="V9508" t="s">
        <v>39</v>
      </c>
      <c r="W9508" t="s">
        <v>92</v>
      </c>
      <c r="X9508" t="s">
        <v>97</v>
      </c>
      <c r="Y9508" t="s">
        <v>56</v>
      </c>
      <c r="Z9508" t="s">
        <v>43</v>
      </c>
      <c r="AA9508" t="s">
        <v>44</v>
      </c>
      <c r="AB9508" t="s">
        <v>44</v>
      </c>
    </row>
    <row r="9509" spans="1:28" x14ac:dyDescent="0.25">
      <c r="A9509" t="s">
        <v>14566</v>
      </c>
      <c r="B9509" s="1">
        <v>46056</v>
      </c>
      <c r="C9509" t="s">
        <v>3622</v>
      </c>
      <c r="D9509" t="s">
        <v>3623</v>
      </c>
      <c r="E9509">
        <v>29</v>
      </c>
      <c r="F9509" t="s">
        <v>48</v>
      </c>
      <c r="G9509" t="s">
        <v>112</v>
      </c>
      <c r="H9509" t="s">
        <v>113</v>
      </c>
      <c r="I9509" t="s">
        <v>103</v>
      </c>
      <c r="J9509" t="s">
        <v>104</v>
      </c>
      <c r="K9509">
        <v>2</v>
      </c>
      <c r="L9509" s="2">
        <v>650</v>
      </c>
      <c r="M9509">
        <v>20</v>
      </c>
      <c r="N9509" s="2">
        <v>1300</v>
      </c>
      <c r="O9509" s="2">
        <v>260</v>
      </c>
      <c r="P9509" s="2">
        <v>1040</v>
      </c>
      <c r="Q9509" s="2">
        <v>724.05</v>
      </c>
      <c r="R9509" s="2">
        <v>315.95</v>
      </c>
      <c r="S9509" t="s">
        <v>64</v>
      </c>
      <c r="T9509" t="s">
        <v>54</v>
      </c>
      <c r="U9509" t="s">
        <v>55</v>
      </c>
      <c r="V9509" t="s">
        <v>39</v>
      </c>
      <c r="W9509" t="s">
        <v>66</v>
      </c>
      <c r="X9509" t="s">
        <v>67</v>
      </c>
      <c r="Y9509" t="s">
        <v>84</v>
      </c>
      <c r="Z9509" t="s">
        <v>43</v>
      </c>
      <c r="AA9509" t="s">
        <v>44</v>
      </c>
      <c r="AB9509" t="s">
        <v>44</v>
      </c>
    </row>
    <row r="9510" spans="1:28" x14ac:dyDescent="0.25">
      <c r="A9510" t="s">
        <v>14567</v>
      </c>
      <c r="B9510" s="1">
        <v>46056</v>
      </c>
      <c r="C9510" t="s">
        <v>9863</v>
      </c>
      <c r="D9510" t="s">
        <v>9864</v>
      </c>
      <c r="E9510">
        <v>36</v>
      </c>
      <c r="F9510" t="s">
        <v>111</v>
      </c>
      <c r="G9510" t="s">
        <v>285</v>
      </c>
      <c r="H9510" t="s">
        <v>286</v>
      </c>
      <c r="I9510" t="s">
        <v>34</v>
      </c>
      <c r="J9510" t="s">
        <v>121</v>
      </c>
      <c r="K9510">
        <v>4</v>
      </c>
      <c r="L9510" s="2">
        <v>3200</v>
      </c>
      <c r="M9510">
        <v>20</v>
      </c>
      <c r="N9510" s="2">
        <v>12800</v>
      </c>
      <c r="O9510" s="2">
        <v>2560</v>
      </c>
      <c r="P9510" s="2">
        <v>10240</v>
      </c>
      <c r="Q9510" s="2">
        <v>8336.59</v>
      </c>
      <c r="R9510" s="2">
        <v>1903.41</v>
      </c>
      <c r="S9510" t="s">
        <v>53</v>
      </c>
      <c r="T9510" t="s">
        <v>37</v>
      </c>
      <c r="U9510" t="s">
        <v>38</v>
      </c>
      <c r="V9510" t="s">
        <v>39</v>
      </c>
      <c r="W9510" t="s">
        <v>92</v>
      </c>
      <c r="X9510" t="s">
        <v>67</v>
      </c>
      <c r="Y9510" t="s">
        <v>56</v>
      </c>
      <c r="Z9510" t="s">
        <v>43</v>
      </c>
      <c r="AA9510" t="s">
        <v>44</v>
      </c>
      <c r="AB9510" t="s">
        <v>44</v>
      </c>
    </row>
    <row r="9511" spans="1:28" x14ac:dyDescent="0.25">
      <c r="A9511" t="s">
        <v>14568</v>
      </c>
      <c r="B9511" s="1">
        <v>46057</v>
      </c>
      <c r="C9511" t="s">
        <v>12818</v>
      </c>
      <c r="D9511" t="s">
        <v>12819</v>
      </c>
      <c r="E9511">
        <v>49</v>
      </c>
      <c r="F9511" t="s">
        <v>48</v>
      </c>
      <c r="G9511" t="s">
        <v>72</v>
      </c>
      <c r="H9511" t="s">
        <v>73</v>
      </c>
      <c r="I9511" t="s">
        <v>74</v>
      </c>
      <c r="J9511" t="s">
        <v>75</v>
      </c>
      <c r="K9511">
        <v>4</v>
      </c>
      <c r="L9511" s="2">
        <v>2200</v>
      </c>
      <c r="M9511">
        <v>10</v>
      </c>
      <c r="N9511" s="2">
        <v>8800</v>
      </c>
      <c r="O9511" s="2">
        <v>880</v>
      </c>
      <c r="P9511" s="2">
        <v>7920</v>
      </c>
      <c r="Q9511" s="2">
        <v>5208.58</v>
      </c>
      <c r="R9511" s="2">
        <v>2711.42</v>
      </c>
      <c r="S9511" t="s">
        <v>64</v>
      </c>
      <c r="T9511" t="s">
        <v>222</v>
      </c>
      <c r="U9511" t="s">
        <v>38</v>
      </c>
      <c r="V9511" t="s">
        <v>39</v>
      </c>
      <c r="W9511" t="s">
        <v>124</v>
      </c>
      <c r="X9511" t="s">
        <v>67</v>
      </c>
      <c r="Y9511" t="s">
        <v>56</v>
      </c>
      <c r="Z9511" t="s">
        <v>43</v>
      </c>
      <c r="AA9511" t="s">
        <v>44</v>
      </c>
      <c r="AB9511" t="s">
        <v>44</v>
      </c>
    </row>
    <row r="9512" spans="1:28" x14ac:dyDescent="0.25">
      <c r="A9512" t="s">
        <v>14569</v>
      </c>
      <c r="B9512" s="1">
        <v>46057</v>
      </c>
      <c r="C9512" t="s">
        <v>1768</v>
      </c>
      <c r="D9512" t="s">
        <v>1769</v>
      </c>
      <c r="E9512">
        <v>39</v>
      </c>
      <c r="F9512" t="s">
        <v>111</v>
      </c>
      <c r="G9512" t="s">
        <v>212</v>
      </c>
      <c r="H9512" t="s">
        <v>213</v>
      </c>
      <c r="I9512" t="s">
        <v>51</v>
      </c>
      <c r="J9512" t="s">
        <v>52</v>
      </c>
      <c r="K9512">
        <v>2</v>
      </c>
      <c r="L9512" s="2">
        <v>400</v>
      </c>
      <c r="M9512">
        <v>5</v>
      </c>
      <c r="N9512" s="2">
        <v>800</v>
      </c>
      <c r="O9512" s="2">
        <v>40</v>
      </c>
      <c r="P9512" s="2">
        <v>760</v>
      </c>
      <c r="Q9512" s="2">
        <v>522.82000000000005</v>
      </c>
      <c r="R9512" s="2">
        <v>237.18</v>
      </c>
      <c r="S9512" t="s">
        <v>53</v>
      </c>
      <c r="T9512" t="s">
        <v>222</v>
      </c>
      <c r="U9512" t="s">
        <v>38</v>
      </c>
      <c r="V9512" t="s">
        <v>39</v>
      </c>
      <c r="W9512" t="s">
        <v>40</v>
      </c>
      <c r="X9512" t="s">
        <v>97</v>
      </c>
      <c r="Y9512" t="s">
        <v>56</v>
      </c>
      <c r="Z9512" t="s">
        <v>43</v>
      </c>
      <c r="AA9512" t="s">
        <v>44</v>
      </c>
      <c r="AB9512" t="s">
        <v>68</v>
      </c>
    </row>
    <row r="9513" spans="1:28" x14ac:dyDescent="0.25">
      <c r="A9513" t="s">
        <v>14570</v>
      </c>
      <c r="B9513" s="1">
        <v>46057</v>
      </c>
      <c r="C9513" t="s">
        <v>770</v>
      </c>
      <c r="D9513" t="s">
        <v>771</v>
      </c>
      <c r="E9513">
        <v>34</v>
      </c>
      <c r="F9513" t="s">
        <v>31</v>
      </c>
      <c r="G9513" t="s">
        <v>72</v>
      </c>
      <c r="H9513" t="s">
        <v>73</v>
      </c>
      <c r="I9513" t="s">
        <v>74</v>
      </c>
      <c r="J9513" t="s">
        <v>75</v>
      </c>
      <c r="K9513">
        <v>1</v>
      </c>
      <c r="L9513" s="2">
        <v>2200</v>
      </c>
      <c r="M9513">
        <v>20</v>
      </c>
      <c r="N9513" s="2">
        <v>2200</v>
      </c>
      <c r="O9513" s="2">
        <v>440</v>
      </c>
      <c r="P9513" s="2">
        <v>1760</v>
      </c>
      <c r="Q9513" s="2">
        <v>1365.42</v>
      </c>
      <c r="R9513" s="2">
        <v>394.58</v>
      </c>
      <c r="S9513" t="s">
        <v>53</v>
      </c>
      <c r="T9513" t="s">
        <v>578</v>
      </c>
      <c r="U9513" t="s">
        <v>579</v>
      </c>
      <c r="V9513" t="s">
        <v>39</v>
      </c>
      <c r="W9513" t="s">
        <v>137</v>
      </c>
      <c r="X9513" t="s">
        <v>97</v>
      </c>
      <c r="Y9513" t="s">
        <v>56</v>
      </c>
      <c r="Z9513" t="s">
        <v>43</v>
      </c>
      <c r="AA9513" t="s">
        <v>44</v>
      </c>
      <c r="AB9513" t="s">
        <v>44</v>
      </c>
    </row>
    <row r="9514" spans="1:28" x14ac:dyDescent="0.25">
      <c r="A9514" t="s">
        <v>14571</v>
      </c>
      <c r="B9514" s="1">
        <v>46057</v>
      </c>
      <c r="C9514" t="s">
        <v>2865</v>
      </c>
      <c r="D9514" t="s">
        <v>2866</v>
      </c>
      <c r="E9514">
        <v>52</v>
      </c>
      <c r="F9514" t="s">
        <v>111</v>
      </c>
      <c r="G9514" t="s">
        <v>298</v>
      </c>
      <c r="H9514" t="s">
        <v>299</v>
      </c>
      <c r="I9514" t="s">
        <v>103</v>
      </c>
      <c r="J9514" t="s">
        <v>104</v>
      </c>
      <c r="K9514">
        <v>2</v>
      </c>
      <c r="L9514" s="2">
        <v>700</v>
      </c>
      <c r="M9514">
        <v>5</v>
      </c>
      <c r="N9514" s="2">
        <v>1400</v>
      </c>
      <c r="O9514" s="2">
        <v>70</v>
      </c>
      <c r="P9514" s="2">
        <v>1330</v>
      </c>
      <c r="Q9514" s="2">
        <v>905.16</v>
      </c>
      <c r="R9514" s="2">
        <v>424.84</v>
      </c>
      <c r="S9514" t="s">
        <v>53</v>
      </c>
      <c r="T9514" t="s">
        <v>263</v>
      </c>
      <c r="U9514" t="s">
        <v>91</v>
      </c>
      <c r="V9514" t="s">
        <v>39</v>
      </c>
      <c r="W9514" t="s">
        <v>40</v>
      </c>
      <c r="X9514" t="s">
        <v>41</v>
      </c>
      <c r="Y9514" t="s">
        <v>56</v>
      </c>
      <c r="Z9514" t="s">
        <v>144</v>
      </c>
      <c r="AA9514" t="s">
        <v>44</v>
      </c>
      <c r="AB9514" t="s">
        <v>44</v>
      </c>
    </row>
    <row r="9515" spans="1:28" x14ac:dyDescent="0.25">
      <c r="A9515" t="s">
        <v>14572</v>
      </c>
      <c r="B9515" s="1">
        <v>46057</v>
      </c>
      <c r="C9515" t="s">
        <v>12881</v>
      </c>
      <c r="D9515" t="s">
        <v>12882</v>
      </c>
      <c r="E9515">
        <v>43</v>
      </c>
      <c r="F9515" t="s">
        <v>48</v>
      </c>
      <c r="G9515" t="s">
        <v>243</v>
      </c>
      <c r="H9515" t="s">
        <v>244</v>
      </c>
      <c r="I9515" t="s">
        <v>103</v>
      </c>
      <c r="J9515" t="s">
        <v>104</v>
      </c>
      <c r="K9515">
        <v>5</v>
      </c>
      <c r="L9515" s="2">
        <v>450</v>
      </c>
      <c r="M9515">
        <v>10</v>
      </c>
      <c r="N9515" s="2">
        <v>2250</v>
      </c>
      <c r="O9515" s="2">
        <v>225</v>
      </c>
      <c r="P9515" s="2">
        <v>2025</v>
      </c>
      <c r="Q9515" s="2">
        <v>1305.3499999999999</v>
      </c>
      <c r="R9515" s="2">
        <v>719.65</v>
      </c>
      <c r="S9515" t="s">
        <v>53</v>
      </c>
      <c r="T9515" t="s">
        <v>398</v>
      </c>
      <c r="U9515" t="s">
        <v>399</v>
      </c>
      <c r="V9515" t="s">
        <v>39</v>
      </c>
      <c r="W9515" t="s">
        <v>83</v>
      </c>
      <c r="X9515" t="s">
        <v>97</v>
      </c>
      <c r="Y9515" t="s">
        <v>56</v>
      </c>
      <c r="Z9515" t="s">
        <v>144</v>
      </c>
      <c r="AA9515" t="s">
        <v>44</v>
      </c>
      <c r="AB9515" t="s">
        <v>44</v>
      </c>
    </row>
    <row r="9516" spans="1:28" x14ac:dyDescent="0.25">
      <c r="A9516" t="s">
        <v>14573</v>
      </c>
      <c r="B9516" s="1">
        <v>46057</v>
      </c>
      <c r="C9516" t="s">
        <v>4892</v>
      </c>
      <c r="D9516" t="s">
        <v>4893</v>
      </c>
      <c r="E9516">
        <v>27</v>
      </c>
      <c r="F9516" t="s">
        <v>31</v>
      </c>
      <c r="G9516" t="s">
        <v>212</v>
      </c>
      <c r="H9516" t="s">
        <v>213</v>
      </c>
      <c r="I9516" t="s">
        <v>51</v>
      </c>
      <c r="J9516" t="s">
        <v>52</v>
      </c>
      <c r="K9516">
        <v>2</v>
      </c>
      <c r="L9516" s="2">
        <v>400</v>
      </c>
      <c r="M9516">
        <v>25</v>
      </c>
      <c r="N9516" s="2">
        <v>800</v>
      </c>
      <c r="O9516" s="2">
        <v>200</v>
      </c>
      <c r="P9516" s="2">
        <v>600</v>
      </c>
      <c r="Q9516" s="2">
        <v>464.24</v>
      </c>
      <c r="R9516" s="2">
        <v>135.76</v>
      </c>
      <c r="S9516" t="s">
        <v>53</v>
      </c>
      <c r="T9516" t="s">
        <v>65</v>
      </c>
      <c r="U9516" t="s">
        <v>65</v>
      </c>
      <c r="V9516" t="s">
        <v>39</v>
      </c>
      <c r="W9516" t="s">
        <v>92</v>
      </c>
      <c r="X9516" t="s">
        <v>67</v>
      </c>
      <c r="Y9516" t="s">
        <v>56</v>
      </c>
      <c r="Z9516" t="s">
        <v>43</v>
      </c>
      <c r="AA9516" t="s">
        <v>44</v>
      </c>
      <c r="AB9516" t="s">
        <v>44</v>
      </c>
    </row>
    <row r="9517" spans="1:28" x14ac:dyDescent="0.25">
      <c r="A9517" t="s">
        <v>14574</v>
      </c>
      <c r="B9517" s="1">
        <v>46057</v>
      </c>
      <c r="C9517" t="s">
        <v>3924</v>
      </c>
      <c r="D9517" t="s">
        <v>3925</v>
      </c>
      <c r="E9517">
        <v>18</v>
      </c>
      <c r="F9517" t="s">
        <v>48</v>
      </c>
      <c r="G9517" t="s">
        <v>158</v>
      </c>
      <c r="H9517" t="s">
        <v>159</v>
      </c>
      <c r="I9517" t="s">
        <v>51</v>
      </c>
      <c r="J9517" t="s">
        <v>52</v>
      </c>
      <c r="K9517">
        <v>2</v>
      </c>
      <c r="L9517" s="2">
        <v>650</v>
      </c>
      <c r="M9517">
        <v>30</v>
      </c>
      <c r="N9517" s="2">
        <v>1300</v>
      </c>
      <c r="O9517" s="2">
        <v>390</v>
      </c>
      <c r="P9517" s="2">
        <v>910</v>
      </c>
      <c r="Q9517" s="2">
        <v>651.94000000000005</v>
      </c>
      <c r="R9517" s="2">
        <v>258.06</v>
      </c>
      <c r="S9517" t="s">
        <v>64</v>
      </c>
      <c r="T9517" t="s">
        <v>153</v>
      </c>
      <c r="U9517" t="s">
        <v>154</v>
      </c>
      <c r="V9517" t="s">
        <v>39</v>
      </c>
      <c r="W9517" t="s">
        <v>40</v>
      </c>
      <c r="X9517" t="s">
        <v>67</v>
      </c>
      <c r="Y9517" t="s">
        <v>56</v>
      </c>
      <c r="Z9517" t="s">
        <v>43</v>
      </c>
      <c r="AA9517" t="s">
        <v>44</v>
      </c>
      <c r="AB9517" t="s">
        <v>44</v>
      </c>
    </row>
    <row r="9518" spans="1:28" x14ac:dyDescent="0.25">
      <c r="A9518" t="s">
        <v>14575</v>
      </c>
      <c r="B9518" s="1">
        <v>46057</v>
      </c>
      <c r="C9518" t="s">
        <v>7122</v>
      </c>
      <c r="D9518" t="s">
        <v>7123</v>
      </c>
      <c r="E9518">
        <v>24</v>
      </c>
      <c r="F9518" t="s">
        <v>111</v>
      </c>
      <c r="G9518" t="s">
        <v>168</v>
      </c>
      <c r="H9518" t="s">
        <v>169</v>
      </c>
      <c r="I9518" t="s">
        <v>62</v>
      </c>
      <c r="J9518" t="s">
        <v>143</v>
      </c>
      <c r="K9518">
        <v>3</v>
      </c>
      <c r="L9518" s="2">
        <v>1800</v>
      </c>
      <c r="M9518">
        <v>20</v>
      </c>
      <c r="N9518" s="2">
        <v>5400</v>
      </c>
      <c r="O9518" s="2">
        <v>1080</v>
      </c>
      <c r="P9518" s="2">
        <v>4320</v>
      </c>
      <c r="Q9518" s="2">
        <v>3233.23</v>
      </c>
      <c r="R9518" s="2">
        <v>1086.77</v>
      </c>
      <c r="S9518" t="s">
        <v>53</v>
      </c>
      <c r="T9518" t="s">
        <v>153</v>
      </c>
      <c r="U9518" t="s">
        <v>154</v>
      </c>
      <c r="V9518" t="s">
        <v>39</v>
      </c>
      <c r="W9518" t="s">
        <v>92</v>
      </c>
      <c r="X9518" t="s">
        <v>41</v>
      </c>
      <c r="Y9518" t="s">
        <v>56</v>
      </c>
      <c r="Z9518" t="s">
        <v>223</v>
      </c>
      <c r="AA9518" t="s">
        <v>44</v>
      </c>
      <c r="AB9518" t="s">
        <v>44</v>
      </c>
    </row>
    <row r="9519" spans="1:28" x14ac:dyDescent="0.25">
      <c r="A9519" t="s">
        <v>14576</v>
      </c>
      <c r="B9519" s="1">
        <v>46057</v>
      </c>
      <c r="C9519" t="s">
        <v>8832</v>
      </c>
      <c r="D9519" t="s">
        <v>8833</v>
      </c>
      <c r="E9519">
        <v>48</v>
      </c>
      <c r="F9519" t="s">
        <v>48</v>
      </c>
      <c r="G9519" t="s">
        <v>243</v>
      </c>
      <c r="H9519" t="s">
        <v>244</v>
      </c>
      <c r="I9519" t="s">
        <v>103</v>
      </c>
      <c r="J9519" t="s">
        <v>104</v>
      </c>
      <c r="K9519">
        <v>1</v>
      </c>
      <c r="L9519" s="2">
        <v>450</v>
      </c>
      <c r="M9519">
        <v>25</v>
      </c>
      <c r="N9519" s="2">
        <v>450</v>
      </c>
      <c r="O9519" s="2">
        <v>112.5</v>
      </c>
      <c r="P9519" s="2">
        <v>337.5</v>
      </c>
      <c r="Q9519" s="2">
        <v>222.53</v>
      </c>
      <c r="R9519" s="2">
        <v>114.97</v>
      </c>
      <c r="S9519" t="s">
        <v>64</v>
      </c>
      <c r="T9519" t="s">
        <v>222</v>
      </c>
      <c r="U9519" t="s">
        <v>38</v>
      </c>
      <c r="V9519" t="s">
        <v>39</v>
      </c>
      <c r="W9519" t="s">
        <v>92</v>
      </c>
      <c r="X9519" t="s">
        <v>41</v>
      </c>
      <c r="Y9519" t="s">
        <v>56</v>
      </c>
      <c r="Z9519" t="s">
        <v>43</v>
      </c>
      <c r="AA9519" t="s">
        <v>44</v>
      </c>
      <c r="AB9519" t="s">
        <v>44</v>
      </c>
    </row>
    <row r="9520" spans="1:28" x14ac:dyDescent="0.25">
      <c r="A9520" t="s">
        <v>14577</v>
      </c>
      <c r="B9520" s="1">
        <v>46057</v>
      </c>
      <c r="C9520" t="s">
        <v>8366</v>
      </c>
      <c r="D9520" t="s">
        <v>8367</v>
      </c>
      <c r="E9520">
        <v>20</v>
      </c>
      <c r="F9520" t="s">
        <v>48</v>
      </c>
      <c r="G9520" t="s">
        <v>148</v>
      </c>
      <c r="H9520" t="s">
        <v>149</v>
      </c>
      <c r="I9520" t="s">
        <v>74</v>
      </c>
      <c r="J9520" t="s">
        <v>130</v>
      </c>
      <c r="K9520">
        <v>1</v>
      </c>
      <c r="L9520" s="2">
        <v>3500</v>
      </c>
      <c r="M9520">
        <v>10</v>
      </c>
      <c r="N9520" s="2">
        <v>3500</v>
      </c>
      <c r="O9520" s="2">
        <v>350</v>
      </c>
      <c r="P9520" s="2">
        <v>3150</v>
      </c>
      <c r="Q9520" s="2">
        <v>1762.94</v>
      </c>
      <c r="R9520" s="2">
        <v>1387.06</v>
      </c>
      <c r="S9520" t="s">
        <v>53</v>
      </c>
      <c r="T9520" t="s">
        <v>105</v>
      </c>
      <c r="U9520" t="s">
        <v>106</v>
      </c>
      <c r="V9520" t="s">
        <v>39</v>
      </c>
      <c r="W9520" t="s">
        <v>92</v>
      </c>
      <c r="X9520" t="s">
        <v>41</v>
      </c>
      <c r="Y9520" t="s">
        <v>56</v>
      </c>
      <c r="Z9520" t="s">
        <v>43</v>
      </c>
      <c r="AA9520" t="s">
        <v>44</v>
      </c>
      <c r="AB9520" t="s">
        <v>44</v>
      </c>
    </row>
    <row r="9521" spans="1:28" x14ac:dyDescent="0.25">
      <c r="A9521" t="s">
        <v>14578</v>
      </c>
      <c r="B9521" s="1">
        <v>46057</v>
      </c>
      <c r="C9521" t="s">
        <v>5001</v>
      </c>
      <c r="D9521" t="s">
        <v>5002</v>
      </c>
      <c r="E9521">
        <v>34</v>
      </c>
      <c r="F9521" t="s">
        <v>31</v>
      </c>
      <c r="G9521" t="s">
        <v>134</v>
      </c>
      <c r="H9521" t="s">
        <v>135</v>
      </c>
      <c r="I9521" t="s">
        <v>62</v>
      </c>
      <c r="J9521" t="s">
        <v>130</v>
      </c>
      <c r="K9521">
        <v>2</v>
      </c>
      <c r="L9521" s="2">
        <v>8500</v>
      </c>
      <c r="M9521">
        <v>25</v>
      </c>
      <c r="N9521" s="2">
        <v>17000</v>
      </c>
      <c r="O9521" s="2">
        <v>4250</v>
      </c>
      <c r="P9521" s="2">
        <v>12750</v>
      </c>
      <c r="Q9521" s="2">
        <v>8081.74</v>
      </c>
      <c r="R9521" s="2">
        <v>4668.26</v>
      </c>
      <c r="S9521" t="s">
        <v>53</v>
      </c>
      <c r="T9521" t="s">
        <v>178</v>
      </c>
      <c r="U9521" t="s">
        <v>154</v>
      </c>
      <c r="V9521" t="s">
        <v>39</v>
      </c>
      <c r="W9521" t="s">
        <v>40</v>
      </c>
      <c r="X9521" t="s">
        <v>97</v>
      </c>
      <c r="Y9521" t="s">
        <v>56</v>
      </c>
      <c r="Z9521" t="s">
        <v>223</v>
      </c>
      <c r="AA9521" t="s">
        <v>68</v>
      </c>
      <c r="AB9521" t="s">
        <v>44</v>
      </c>
    </row>
    <row r="9522" spans="1:28" x14ac:dyDescent="0.25">
      <c r="A9522" t="s">
        <v>14579</v>
      </c>
      <c r="B9522" s="1">
        <v>46057</v>
      </c>
      <c r="C9522" t="s">
        <v>1310</v>
      </c>
      <c r="D9522" t="s">
        <v>1311</v>
      </c>
      <c r="E9522">
        <v>19</v>
      </c>
      <c r="F9522" t="s">
        <v>48</v>
      </c>
      <c r="G9522" t="s">
        <v>32</v>
      </c>
      <c r="H9522" t="s">
        <v>33</v>
      </c>
      <c r="I9522" t="s">
        <v>34</v>
      </c>
      <c r="J9522" t="s">
        <v>35</v>
      </c>
      <c r="K9522">
        <v>1</v>
      </c>
      <c r="L9522" s="2">
        <v>55000</v>
      </c>
      <c r="M9522">
        <v>10</v>
      </c>
      <c r="N9522" s="2">
        <v>55000</v>
      </c>
      <c r="O9522" s="2">
        <v>5500</v>
      </c>
      <c r="P9522" s="2">
        <v>49500</v>
      </c>
      <c r="Q9522" s="2">
        <v>38945.22</v>
      </c>
      <c r="R9522" s="2">
        <v>10554.78</v>
      </c>
      <c r="S9522" t="s">
        <v>53</v>
      </c>
      <c r="T9522" t="s">
        <v>407</v>
      </c>
      <c r="U9522" t="s">
        <v>408</v>
      </c>
      <c r="V9522" t="s">
        <v>39</v>
      </c>
      <c r="W9522" t="s">
        <v>66</v>
      </c>
      <c r="X9522" t="s">
        <v>67</v>
      </c>
      <c r="Y9522" t="s">
        <v>56</v>
      </c>
      <c r="Z9522" t="s">
        <v>107</v>
      </c>
      <c r="AA9522" t="s">
        <v>44</v>
      </c>
      <c r="AB9522" t="s">
        <v>44</v>
      </c>
    </row>
    <row r="9523" spans="1:28" x14ac:dyDescent="0.25">
      <c r="A9523" t="s">
        <v>14580</v>
      </c>
      <c r="B9523" s="1">
        <v>46057</v>
      </c>
      <c r="C9523" t="s">
        <v>1134</v>
      </c>
      <c r="D9523" t="s">
        <v>1135</v>
      </c>
      <c r="E9523">
        <v>27</v>
      </c>
      <c r="F9523" t="s">
        <v>31</v>
      </c>
      <c r="G9523" t="s">
        <v>280</v>
      </c>
      <c r="H9523" t="s">
        <v>281</v>
      </c>
      <c r="I9523" t="s">
        <v>62</v>
      </c>
      <c r="J9523" t="s">
        <v>190</v>
      </c>
      <c r="K9523">
        <v>1</v>
      </c>
      <c r="L9523" s="2">
        <v>700</v>
      </c>
      <c r="M9523">
        <v>0</v>
      </c>
      <c r="N9523" s="2">
        <v>700</v>
      </c>
      <c r="O9523" s="2">
        <v>0</v>
      </c>
      <c r="P9523" s="2">
        <v>700</v>
      </c>
      <c r="Q9523" s="2">
        <v>423.4</v>
      </c>
      <c r="R9523" s="2">
        <v>276.60000000000002</v>
      </c>
      <c r="S9523" t="s">
        <v>53</v>
      </c>
      <c r="T9523" t="s">
        <v>275</v>
      </c>
      <c r="U9523" t="s">
        <v>123</v>
      </c>
      <c r="V9523" t="s">
        <v>39</v>
      </c>
      <c r="W9523" t="s">
        <v>137</v>
      </c>
      <c r="X9523" t="s">
        <v>41</v>
      </c>
      <c r="Y9523" t="s">
        <v>56</v>
      </c>
      <c r="Z9523" t="s">
        <v>43</v>
      </c>
      <c r="AA9523" t="s">
        <v>44</v>
      </c>
      <c r="AB9523" t="s">
        <v>44</v>
      </c>
    </row>
    <row r="9524" spans="1:28" x14ac:dyDescent="0.25">
      <c r="A9524" t="s">
        <v>14581</v>
      </c>
      <c r="B9524" s="1">
        <v>46057</v>
      </c>
      <c r="C9524" t="s">
        <v>10222</v>
      </c>
      <c r="D9524" t="s">
        <v>10223</v>
      </c>
      <c r="E9524">
        <v>58</v>
      </c>
      <c r="F9524" t="s">
        <v>48</v>
      </c>
      <c r="G9524" t="s">
        <v>212</v>
      </c>
      <c r="H9524" t="s">
        <v>213</v>
      </c>
      <c r="I9524" t="s">
        <v>51</v>
      </c>
      <c r="J9524" t="s">
        <v>52</v>
      </c>
      <c r="K9524">
        <v>2</v>
      </c>
      <c r="L9524" s="2">
        <v>400</v>
      </c>
      <c r="M9524">
        <v>30</v>
      </c>
      <c r="N9524" s="2">
        <v>800</v>
      </c>
      <c r="O9524" s="2">
        <v>240</v>
      </c>
      <c r="P9524" s="2">
        <v>560</v>
      </c>
      <c r="Q9524" s="2">
        <v>378.81</v>
      </c>
      <c r="R9524" s="2">
        <v>181.19</v>
      </c>
      <c r="S9524" t="s">
        <v>53</v>
      </c>
      <c r="T9524" t="s">
        <v>54</v>
      </c>
      <c r="U9524" t="s">
        <v>55</v>
      </c>
      <c r="V9524" t="s">
        <v>39</v>
      </c>
      <c r="W9524" t="s">
        <v>66</v>
      </c>
      <c r="X9524" t="s">
        <v>41</v>
      </c>
      <c r="Y9524" t="s">
        <v>56</v>
      </c>
      <c r="Z9524" t="s">
        <v>43</v>
      </c>
      <c r="AA9524" t="s">
        <v>44</v>
      </c>
      <c r="AB9524" t="s">
        <v>44</v>
      </c>
    </row>
    <row r="9525" spans="1:28" x14ac:dyDescent="0.25">
      <c r="A9525" t="s">
        <v>14582</v>
      </c>
      <c r="B9525" s="1">
        <v>46057</v>
      </c>
      <c r="C9525" t="s">
        <v>3339</v>
      </c>
      <c r="D9525" t="s">
        <v>3340</v>
      </c>
      <c r="E9525">
        <v>18</v>
      </c>
      <c r="F9525" t="s">
        <v>31</v>
      </c>
      <c r="G9525" t="s">
        <v>188</v>
      </c>
      <c r="H9525" t="s">
        <v>189</v>
      </c>
      <c r="I9525" t="s">
        <v>34</v>
      </c>
      <c r="J9525" t="s">
        <v>190</v>
      </c>
      <c r="K9525">
        <v>4</v>
      </c>
      <c r="L9525" s="2">
        <v>1800</v>
      </c>
      <c r="M9525">
        <v>5</v>
      </c>
      <c r="N9525" s="2">
        <v>7200</v>
      </c>
      <c r="O9525" s="2">
        <v>360</v>
      </c>
      <c r="P9525" s="2">
        <v>6840</v>
      </c>
      <c r="Q9525" s="2">
        <v>4342.2</v>
      </c>
      <c r="R9525" s="2">
        <v>2497.8000000000002</v>
      </c>
      <c r="S9525" t="s">
        <v>53</v>
      </c>
      <c r="T9525" t="s">
        <v>90</v>
      </c>
      <c r="U9525" t="s">
        <v>91</v>
      </c>
      <c r="V9525" t="s">
        <v>39</v>
      </c>
      <c r="W9525" t="s">
        <v>66</v>
      </c>
      <c r="X9525" t="s">
        <v>97</v>
      </c>
      <c r="Y9525" t="s">
        <v>56</v>
      </c>
      <c r="Z9525" t="s">
        <v>43</v>
      </c>
      <c r="AA9525" t="s">
        <v>44</v>
      </c>
      <c r="AB9525" t="s">
        <v>44</v>
      </c>
    </row>
    <row r="9526" spans="1:28" x14ac:dyDescent="0.25">
      <c r="A9526" t="s">
        <v>14583</v>
      </c>
      <c r="B9526" s="1">
        <v>46057</v>
      </c>
      <c r="C9526" t="s">
        <v>339</v>
      </c>
      <c r="D9526" t="s">
        <v>340</v>
      </c>
      <c r="E9526">
        <v>26</v>
      </c>
      <c r="F9526" t="s">
        <v>111</v>
      </c>
      <c r="G9526" t="s">
        <v>285</v>
      </c>
      <c r="H9526" t="s">
        <v>286</v>
      </c>
      <c r="I9526" t="s">
        <v>34</v>
      </c>
      <c r="J9526" t="s">
        <v>121</v>
      </c>
      <c r="K9526">
        <v>1</v>
      </c>
      <c r="L9526" s="2">
        <v>3200</v>
      </c>
      <c r="M9526">
        <v>15</v>
      </c>
      <c r="N9526" s="2">
        <v>3200</v>
      </c>
      <c r="O9526" s="2">
        <v>480</v>
      </c>
      <c r="P9526" s="2">
        <v>2720</v>
      </c>
      <c r="Q9526" s="2">
        <v>2220.7600000000002</v>
      </c>
      <c r="R9526" s="2">
        <v>499.24</v>
      </c>
      <c r="S9526" t="s">
        <v>53</v>
      </c>
      <c r="T9526" t="s">
        <v>163</v>
      </c>
      <c r="U9526" t="s">
        <v>164</v>
      </c>
      <c r="V9526" t="s">
        <v>39</v>
      </c>
      <c r="W9526" t="s">
        <v>40</v>
      </c>
      <c r="X9526" t="s">
        <v>41</v>
      </c>
      <c r="Y9526" t="s">
        <v>42</v>
      </c>
      <c r="Z9526" t="s">
        <v>43</v>
      </c>
      <c r="AA9526" t="s">
        <v>44</v>
      </c>
      <c r="AB9526" t="s">
        <v>44</v>
      </c>
    </row>
    <row r="9527" spans="1:28" x14ac:dyDescent="0.25">
      <c r="A9527" t="s">
        <v>14584</v>
      </c>
      <c r="B9527" s="1">
        <v>46057</v>
      </c>
      <c r="C9527" t="s">
        <v>1892</v>
      </c>
      <c r="D9527" t="s">
        <v>1893</v>
      </c>
      <c r="E9527">
        <v>18</v>
      </c>
      <c r="F9527" t="s">
        <v>48</v>
      </c>
      <c r="G9527" t="s">
        <v>168</v>
      </c>
      <c r="H9527" t="s">
        <v>169</v>
      </c>
      <c r="I9527" t="s">
        <v>62</v>
      </c>
      <c r="J9527" t="s">
        <v>143</v>
      </c>
      <c r="K9527">
        <v>2</v>
      </c>
      <c r="L9527" s="2">
        <v>1800</v>
      </c>
      <c r="M9527">
        <v>20</v>
      </c>
      <c r="N9527" s="2">
        <v>3600</v>
      </c>
      <c r="O9527" s="2">
        <v>720</v>
      </c>
      <c r="P9527" s="2">
        <v>2880</v>
      </c>
      <c r="Q9527" s="2">
        <v>1745.28</v>
      </c>
      <c r="R9527" s="2">
        <v>1134.72</v>
      </c>
      <c r="S9527" t="s">
        <v>53</v>
      </c>
      <c r="T9527" t="s">
        <v>153</v>
      </c>
      <c r="U9527" t="s">
        <v>154</v>
      </c>
      <c r="V9527" t="s">
        <v>39</v>
      </c>
      <c r="W9527" t="s">
        <v>40</v>
      </c>
      <c r="X9527" t="s">
        <v>67</v>
      </c>
      <c r="Y9527" t="s">
        <v>84</v>
      </c>
      <c r="Z9527" t="s">
        <v>508</v>
      </c>
      <c r="AA9527" t="s">
        <v>44</v>
      </c>
      <c r="AB9527" t="s">
        <v>44</v>
      </c>
    </row>
    <row r="9528" spans="1:28" x14ac:dyDescent="0.25">
      <c r="A9528" t="s">
        <v>14585</v>
      </c>
      <c r="B9528" s="1">
        <v>46057</v>
      </c>
      <c r="C9528" t="s">
        <v>8605</v>
      </c>
      <c r="D9528" t="s">
        <v>8606</v>
      </c>
      <c r="E9528">
        <v>50</v>
      </c>
      <c r="F9528" t="s">
        <v>48</v>
      </c>
      <c r="G9528" t="s">
        <v>168</v>
      </c>
      <c r="H9528" t="s">
        <v>169</v>
      </c>
      <c r="I9528" t="s">
        <v>62</v>
      </c>
      <c r="J9528" t="s">
        <v>143</v>
      </c>
      <c r="K9528">
        <v>1</v>
      </c>
      <c r="L9528" s="2">
        <v>1800</v>
      </c>
      <c r="M9528">
        <v>20</v>
      </c>
      <c r="N9528" s="2">
        <v>1800</v>
      </c>
      <c r="O9528" s="2">
        <v>360</v>
      </c>
      <c r="P9528" s="2">
        <v>1440</v>
      </c>
      <c r="Q9528" s="2">
        <v>1116.04</v>
      </c>
      <c r="R9528" s="2">
        <v>323.95999999999998</v>
      </c>
      <c r="S9528" t="s">
        <v>64</v>
      </c>
      <c r="T9528" t="s">
        <v>275</v>
      </c>
      <c r="U9528" t="s">
        <v>123</v>
      </c>
      <c r="V9528" t="s">
        <v>39</v>
      </c>
      <c r="W9528" t="s">
        <v>92</v>
      </c>
      <c r="X9528" t="s">
        <v>41</v>
      </c>
      <c r="Y9528" t="s">
        <v>42</v>
      </c>
      <c r="Z9528" t="s">
        <v>43</v>
      </c>
      <c r="AA9528" t="s">
        <v>44</v>
      </c>
      <c r="AB9528" t="s">
        <v>44</v>
      </c>
    </row>
    <row r="9529" spans="1:28" x14ac:dyDescent="0.25">
      <c r="A9529" t="s">
        <v>14586</v>
      </c>
      <c r="B9529" s="1">
        <v>46057</v>
      </c>
      <c r="C9529" t="s">
        <v>10992</v>
      </c>
      <c r="D9529" t="s">
        <v>10993</v>
      </c>
      <c r="E9529">
        <v>21</v>
      </c>
      <c r="F9529" t="s">
        <v>111</v>
      </c>
      <c r="G9529" t="s">
        <v>88</v>
      </c>
      <c r="H9529" t="s">
        <v>89</v>
      </c>
      <c r="I9529" t="s">
        <v>62</v>
      </c>
      <c r="J9529" t="s">
        <v>63</v>
      </c>
      <c r="K9529">
        <v>2</v>
      </c>
      <c r="L9529" s="2">
        <v>4200</v>
      </c>
      <c r="M9529">
        <v>0</v>
      </c>
      <c r="N9529" s="2">
        <v>8400</v>
      </c>
      <c r="O9529" s="2">
        <v>0</v>
      </c>
      <c r="P9529" s="2">
        <v>8400</v>
      </c>
      <c r="Q9529" s="2">
        <v>6420.57</v>
      </c>
      <c r="R9529" s="2">
        <v>1979.43</v>
      </c>
      <c r="S9529" t="s">
        <v>53</v>
      </c>
      <c r="T9529" t="s">
        <v>105</v>
      </c>
      <c r="U9529" t="s">
        <v>106</v>
      </c>
      <c r="V9529" t="s">
        <v>39</v>
      </c>
      <c r="W9529" t="s">
        <v>40</v>
      </c>
      <c r="X9529" t="s">
        <v>97</v>
      </c>
      <c r="Y9529" t="s">
        <v>42</v>
      </c>
      <c r="Z9529" t="s">
        <v>43</v>
      </c>
      <c r="AA9529" t="s">
        <v>44</v>
      </c>
      <c r="AB9529" t="s">
        <v>44</v>
      </c>
    </row>
    <row r="9530" spans="1:28" x14ac:dyDescent="0.25">
      <c r="A9530" t="s">
        <v>14587</v>
      </c>
      <c r="B9530" s="1">
        <v>46058</v>
      </c>
      <c r="C9530" t="s">
        <v>827</v>
      </c>
      <c r="D9530" t="s">
        <v>828</v>
      </c>
      <c r="E9530">
        <v>48</v>
      </c>
      <c r="F9530" t="s">
        <v>48</v>
      </c>
      <c r="G9530" t="s">
        <v>197</v>
      </c>
      <c r="H9530" t="s">
        <v>198</v>
      </c>
      <c r="I9530" t="s">
        <v>74</v>
      </c>
      <c r="J9530" t="s">
        <v>75</v>
      </c>
      <c r="K9530">
        <v>1</v>
      </c>
      <c r="L9530" s="2">
        <v>2600</v>
      </c>
      <c r="M9530">
        <v>10</v>
      </c>
      <c r="N9530" s="2">
        <v>2600</v>
      </c>
      <c r="O9530" s="2">
        <v>260</v>
      </c>
      <c r="P9530" s="2">
        <v>2340</v>
      </c>
      <c r="Q9530" s="2">
        <v>1867.16</v>
      </c>
      <c r="R9530" s="2">
        <v>472.84</v>
      </c>
      <c r="S9530" t="s">
        <v>53</v>
      </c>
      <c r="T9530" t="s">
        <v>76</v>
      </c>
      <c r="U9530" t="s">
        <v>77</v>
      </c>
      <c r="V9530" t="s">
        <v>39</v>
      </c>
      <c r="W9530" t="s">
        <v>66</v>
      </c>
      <c r="X9530" t="s">
        <v>41</v>
      </c>
      <c r="Y9530" t="s">
        <v>56</v>
      </c>
      <c r="Z9530" t="s">
        <v>144</v>
      </c>
      <c r="AA9530" t="s">
        <v>44</v>
      </c>
      <c r="AB9530" t="s">
        <v>44</v>
      </c>
    </row>
    <row r="9531" spans="1:28" x14ac:dyDescent="0.25">
      <c r="A9531" t="s">
        <v>14588</v>
      </c>
      <c r="B9531" s="1">
        <v>46058</v>
      </c>
      <c r="C9531" t="s">
        <v>4677</v>
      </c>
      <c r="D9531" t="s">
        <v>4678</v>
      </c>
      <c r="E9531">
        <v>29</v>
      </c>
      <c r="F9531" t="s">
        <v>48</v>
      </c>
      <c r="G9531" t="s">
        <v>436</v>
      </c>
      <c r="H9531" t="s">
        <v>437</v>
      </c>
      <c r="I9531" t="s">
        <v>74</v>
      </c>
      <c r="J9531" t="s">
        <v>190</v>
      </c>
      <c r="K9531">
        <v>3</v>
      </c>
      <c r="L9531" s="2">
        <v>1800</v>
      </c>
      <c r="M9531">
        <v>20</v>
      </c>
      <c r="N9531" s="2">
        <v>5400</v>
      </c>
      <c r="O9531" s="2">
        <v>1080</v>
      </c>
      <c r="P9531" s="2">
        <v>4320</v>
      </c>
      <c r="Q9531" s="2">
        <v>3178.56</v>
      </c>
      <c r="R9531" s="2">
        <v>1141.44</v>
      </c>
      <c r="S9531" t="s">
        <v>53</v>
      </c>
      <c r="T9531" t="s">
        <v>105</v>
      </c>
      <c r="U9531" t="s">
        <v>106</v>
      </c>
      <c r="V9531" t="s">
        <v>39</v>
      </c>
      <c r="W9531" t="s">
        <v>40</v>
      </c>
      <c r="X9531" t="s">
        <v>41</v>
      </c>
      <c r="Y9531" t="s">
        <v>56</v>
      </c>
      <c r="Z9531" t="s">
        <v>508</v>
      </c>
      <c r="AA9531" t="s">
        <v>44</v>
      </c>
      <c r="AB9531" t="s">
        <v>44</v>
      </c>
    </row>
    <row r="9532" spans="1:28" x14ac:dyDescent="0.25">
      <c r="A9532" t="s">
        <v>14589</v>
      </c>
      <c r="B9532" s="1">
        <v>46058</v>
      </c>
      <c r="C9532" t="s">
        <v>3687</v>
      </c>
      <c r="D9532" t="s">
        <v>3688</v>
      </c>
      <c r="E9532">
        <v>60</v>
      </c>
      <c r="F9532" t="s">
        <v>31</v>
      </c>
      <c r="G9532" t="s">
        <v>168</v>
      </c>
      <c r="H9532" t="s">
        <v>169</v>
      </c>
      <c r="I9532" t="s">
        <v>62</v>
      </c>
      <c r="J9532" t="s">
        <v>143</v>
      </c>
      <c r="K9532">
        <v>4</v>
      </c>
      <c r="L9532" s="2">
        <v>1800</v>
      </c>
      <c r="M9532">
        <v>10</v>
      </c>
      <c r="N9532" s="2">
        <v>7200</v>
      </c>
      <c r="O9532" s="2">
        <v>720</v>
      </c>
      <c r="P9532" s="2">
        <v>6480</v>
      </c>
      <c r="Q9532" s="2">
        <v>4240.74</v>
      </c>
      <c r="R9532" s="2">
        <v>2239.2600000000002</v>
      </c>
      <c r="S9532" t="s">
        <v>53</v>
      </c>
      <c r="T9532" t="s">
        <v>275</v>
      </c>
      <c r="U9532" t="s">
        <v>123</v>
      </c>
      <c r="V9532" t="s">
        <v>39</v>
      </c>
      <c r="W9532" t="s">
        <v>66</v>
      </c>
      <c r="X9532" t="s">
        <v>97</v>
      </c>
      <c r="Y9532" t="s">
        <v>56</v>
      </c>
      <c r="Z9532" t="s">
        <v>43</v>
      </c>
      <c r="AA9532" t="s">
        <v>44</v>
      </c>
      <c r="AB9532" t="s">
        <v>44</v>
      </c>
    </row>
    <row r="9533" spans="1:28" x14ac:dyDescent="0.25">
      <c r="A9533" t="s">
        <v>14590</v>
      </c>
      <c r="B9533" s="1">
        <v>46058</v>
      </c>
      <c r="C9533" t="s">
        <v>1060</v>
      </c>
      <c r="D9533" t="s">
        <v>1061</v>
      </c>
      <c r="E9533">
        <v>35</v>
      </c>
      <c r="F9533" t="s">
        <v>48</v>
      </c>
      <c r="G9533" t="s">
        <v>128</v>
      </c>
      <c r="H9533" t="s">
        <v>129</v>
      </c>
      <c r="I9533" t="s">
        <v>74</v>
      </c>
      <c r="J9533" t="s">
        <v>130</v>
      </c>
      <c r="K9533">
        <v>2</v>
      </c>
      <c r="L9533" s="2">
        <v>1700</v>
      </c>
      <c r="M9533">
        <v>10</v>
      </c>
      <c r="N9533" s="2">
        <v>3400</v>
      </c>
      <c r="O9533" s="2">
        <v>340</v>
      </c>
      <c r="P9533" s="2">
        <v>3060</v>
      </c>
      <c r="Q9533" s="2">
        <v>1911.33</v>
      </c>
      <c r="R9533" s="2">
        <v>1148.67</v>
      </c>
      <c r="S9533" t="s">
        <v>64</v>
      </c>
      <c r="T9533" t="s">
        <v>96</v>
      </c>
      <c r="U9533" t="s">
        <v>96</v>
      </c>
      <c r="V9533" t="s">
        <v>39</v>
      </c>
      <c r="W9533" t="s">
        <v>124</v>
      </c>
      <c r="X9533" t="s">
        <v>97</v>
      </c>
      <c r="Y9533" t="s">
        <v>56</v>
      </c>
      <c r="Z9533" t="s">
        <v>107</v>
      </c>
      <c r="AA9533" t="s">
        <v>44</v>
      </c>
      <c r="AB9533" t="s">
        <v>44</v>
      </c>
    </row>
    <row r="9534" spans="1:28" x14ac:dyDescent="0.25">
      <c r="A9534" t="s">
        <v>14591</v>
      </c>
      <c r="B9534" s="1">
        <v>46058</v>
      </c>
      <c r="C9534" t="s">
        <v>12189</v>
      </c>
      <c r="D9534" t="s">
        <v>12190</v>
      </c>
      <c r="E9534">
        <v>42</v>
      </c>
      <c r="F9534" t="s">
        <v>31</v>
      </c>
      <c r="G9534" t="s">
        <v>207</v>
      </c>
      <c r="H9534" t="s">
        <v>208</v>
      </c>
      <c r="I9534" t="s">
        <v>34</v>
      </c>
      <c r="J9534" t="s">
        <v>143</v>
      </c>
      <c r="K9534">
        <v>1</v>
      </c>
      <c r="L9534" s="2">
        <v>18000</v>
      </c>
      <c r="M9534">
        <v>15</v>
      </c>
      <c r="N9534" s="2">
        <v>18000</v>
      </c>
      <c r="O9534" s="2">
        <v>2700</v>
      </c>
      <c r="P9534" s="2">
        <v>15300</v>
      </c>
      <c r="Q9534" s="2">
        <v>10626.36</v>
      </c>
      <c r="R9534" s="2">
        <v>4673.6400000000003</v>
      </c>
      <c r="S9534" t="s">
        <v>64</v>
      </c>
      <c r="T9534" t="s">
        <v>153</v>
      </c>
      <c r="U9534" t="s">
        <v>154</v>
      </c>
      <c r="V9534" t="s">
        <v>39</v>
      </c>
      <c r="W9534" t="s">
        <v>137</v>
      </c>
      <c r="X9534" t="s">
        <v>97</v>
      </c>
      <c r="Y9534" t="s">
        <v>84</v>
      </c>
      <c r="Z9534" t="s">
        <v>43</v>
      </c>
      <c r="AA9534" t="s">
        <v>44</v>
      </c>
      <c r="AB9534" t="s">
        <v>44</v>
      </c>
    </row>
    <row r="9535" spans="1:28" x14ac:dyDescent="0.25">
      <c r="A9535" t="s">
        <v>14592</v>
      </c>
      <c r="B9535" s="1">
        <v>46058</v>
      </c>
      <c r="C9535" t="s">
        <v>12194</v>
      </c>
      <c r="D9535" t="s">
        <v>12195</v>
      </c>
      <c r="E9535">
        <v>49</v>
      </c>
      <c r="F9535" t="s">
        <v>48</v>
      </c>
      <c r="G9535" t="s">
        <v>217</v>
      </c>
      <c r="H9535" t="s">
        <v>218</v>
      </c>
      <c r="I9535" t="s">
        <v>34</v>
      </c>
      <c r="J9535" t="s">
        <v>130</v>
      </c>
      <c r="K9535">
        <v>3</v>
      </c>
      <c r="L9535" s="2">
        <v>28000</v>
      </c>
      <c r="M9535">
        <v>25</v>
      </c>
      <c r="N9535" s="2">
        <v>84000</v>
      </c>
      <c r="O9535" s="2">
        <v>21000</v>
      </c>
      <c r="P9535" s="2">
        <v>63000</v>
      </c>
      <c r="Q9535" s="2">
        <v>36746.06</v>
      </c>
      <c r="R9535" s="2">
        <v>26253.94</v>
      </c>
      <c r="S9535" t="s">
        <v>53</v>
      </c>
      <c r="T9535" t="s">
        <v>76</v>
      </c>
      <c r="U9535" t="s">
        <v>77</v>
      </c>
      <c r="V9535" t="s">
        <v>39</v>
      </c>
      <c r="W9535" t="s">
        <v>40</v>
      </c>
      <c r="X9535" t="s">
        <v>41</v>
      </c>
      <c r="Y9535" t="s">
        <v>56</v>
      </c>
      <c r="Z9535" t="s">
        <v>43</v>
      </c>
      <c r="AA9535" t="s">
        <v>44</v>
      </c>
      <c r="AB9535" t="s">
        <v>44</v>
      </c>
    </row>
    <row r="9536" spans="1:28" x14ac:dyDescent="0.25">
      <c r="A9536" t="s">
        <v>14593</v>
      </c>
      <c r="B9536" s="1">
        <v>46058</v>
      </c>
      <c r="C9536" t="s">
        <v>358</v>
      </c>
      <c r="D9536" t="s">
        <v>359</v>
      </c>
      <c r="E9536">
        <v>58</v>
      </c>
      <c r="F9536" t="s">
        <v>48</v>
      </c>
      <c r="G9536" t="s">
        <v>197</v>
      </c>
      <c r="H9536" t="s">
        <v>198</v>
      </c>
      <c r="I9536" t="s">
        <v>74</v>
      </c>
      <c r="J9536" t="s">
        <v>75</v>
      </c>
      <c r="K9536">
        <v>2</v>
      </c>
      <c r="L9536" s="2">
        <v>2600</v>
      </c>
      <c r="M9536">
        <v>5</v>
      </c>
      <c r="N9536" s="2">
        <v>5200</v>
      </c>
      <c r="O9536" s="2">
        <v>260</v>
      </c>
      <c r="P9536" s="2">
        <v>4940</v>
      </c>
      <c r="Q9536" s="2">
        <v>3140.16</v>
      </c>
      <c r="R9536" s="2">
        <v>1799.84</v>
      </c>
      <c r="S9536" t="s">
        <v>53</v>
      </c>
      <c r="T9536" t="s">
        <v>65</v>
      </c>
      <c r="U9536" t="s">
        <v>65</v>
      </c>
      <c r="V9536" t="s">
        <v>39</v>
      </c>
      <c r="W9536" t="s">
        <v>124</v>
      </c>
      <c r="X9536" t="s">
        <v>67</v>
      </c>
      <c r="Y9536" t="s">
        <v>56</v>
      </c>
      <c r="Z9536" t="s">
        <v>43</v>
      </c>
      <c r="AA9536" t="s">
        <v>44</v>
      </c>
      <c r="AB9536" t="s">
        <v>44</v>
      </c>
    </row>
    <row r="9537" spans="1:28" x14ac:dyDescent="0.25">
      <c r="A9537" t="s">
        <v>14594</v>
      </c>
      <c r="B9537" s="1">
        <v>46058</v>
      </c>
      <c r="C9537" t="s">
        <v>5278</v>
      </c>
      <c r="D9537" t="s">
        <v>5279</v>
      </c>
      <c r="E9537">
        <v>40</v>
      </c>
      <c r="F9537" t="s">
        <v>111</v>
      </c>
      <c r="G9537" t="s">
        <v>101</v>
      </c>
      <c r="H9537" t="s">
        <v>102</v>
      </c>
      <c r="I9537" t="s">
        <v>103</v>
      </c>
      <c r="J9537" t="s">
        <v>104</v>
      </c>
      <c r="K9537">
        <v>4</v>
      </c>
      <c r="L9537" s="2">
        <v>1800</v>
      </c>
      <c r="M9537">
        <v>5</v>
      </c>
      <c r="N9537" s="2">
        <v>7200</v>
      </c>
      <c r="O9537" s="2">
        <v>360</v>
      </c>
      <c r="P9537" s="2">
        <v>6840</v>
      </c>
      <c r="Q9537" s="2">
        <v>3883.53</v>
      </c>
      <c r="R9537" s="2">
        <v>2956.47</v>
      </c>
      <c r="S9537" t="s">
        <v>53</v>
      </c>
      <c r="T9537" t="s">
        <v>222</v>
      </c>
      <c r="U9537" t="s">
        <v>38</v>
      </c>
      <c r="V9537" t="s">
        <v>39</v>
      </c>
      <c r="W9537" t="s">
        <v>92</v>
      </c>
      <c r="X9537" t="s">
        <v>41</v>
      </c>
      <c r="Y9537" t="s">
        <v>42</v>
      </c>
      <c r="Z9537" t="s">
        <v>43</v>
      </c>
      <c r="AA9537" t="s">
        <v>44</v>
      </c>
      <c r="AB9537" t="s">
        <v>44</v>
      </c>
    </row>
    <row r="9538" spans="1:28" x14ac:dyDescent="0.25">
      <c r="A9538" t="s">
        <v>14595</v>
      </c>
      <c r="B9538" s="1">
        <v>46058</v>
      </c>
      <c r="C9538" t="s">
        <v>5812</v>
      </c>
      <c r="D9538" t="s">
        <v>5813</v>
      </c>
      <c r="E9538">
        <v>56</v>
      </c>
      <c r="F9538" t="s">
        <v>111</v>
      </c>
      <c r="G9538" t="s">
        <v>238</v>
      </c>
      <c r="H9538" t="s">
        <v>239</v>
      </c>
      <c r="I9538" t="s">
        <v>62</v>
      </c>
      <c r="J9538" t="s">
        <v>63</v>
      </c>
      <c r="K9538">
        <v>1</v>
      </c>
      <c r="L9538" s="2">
        <v>6500</v>
      </c>
      <c r="M9538">
        <v>5</v>
      </c>
      <c r="N9538" s="2">
        <v>6500</v>
      </c>
      <c r="O9538" s="2">
        <v>325</v>
      </c>
      <c r="P9538" s="2">
        <v>6175</v>
      </c>
      <c r="Q9538" s="2">
        <v>3875.07</v>
      </c>
      <c r="R9538" s="2">
        <v>2299.9299999999998</v>
      </c>
      <c r="S9538" t="s">
        <v>53</v>
      </c>
      <c r="T9538" t="s">
        <v>105</v>
      </c>
      <c r="U9538" t="s">
        <v>106</v>
      </c>
      <c r="V9538" t="s">
        <v>39</v>
      </c>
      <c r="W9538" t="s">
        <v>66</v>
      </c>
      <c r="X9538" t="s">
        <v>67</v>
      </c>
      <c r="Y9538" t="s">
        <v>42</v>
      </c>
      <c r="Z9538" t="s">
        <v>223</v>
      </c>
      <c r="AA9538" t="s">
        <v>44</v>
      </c>
      <c r="AB9538" t="s">
        <v>44</v>
      </c>
    </row>
    <row r="9539" spans="1:28" x14ac:dyDescent="0.25">
      <c r="A9539" t="s">
        <v>14596</v>
      </c>
      <c r="B9539" s="1">
        <v>46058</v>
      </c>
      <c r="C9539" t="s">
        <v>4801</v>
      </c>
      <c r="D9539" t="s">
        <v>4802</v>
      </c>
      <c r="E9539">
        <v>37</v>
      </c>
      <c r="F9539" t="s">
        <v>31</v>
      </c>
      <c r="G9539" t="s">
        <v>148</v>
      </c>
      <c r="H9539" t="s">
        <v>149</v>
      </c>
      <c r="I9539" t="s">
        <v>74</v>
      </c>
      <c r="J9539" t="s">
        <v>130</v>
      </c>
      <c r="K9539">
        <v>2</v>
      </c>
      <c r="L9539" s="2">
        <v>3500</v>
      </c>
      <c r="M9539">
        <v>20</v>
      </c>
      <c r="N9539" s="2">
        <v>7000</v>
      </c>
      <c r="O9539" s="2">
        <v>1400</v>
      </c>
      <c r="P9539" s="2">
        <v>5600</v>
      </c>
      <c r="Q9539" s="2">
        <v>3685.91</v>
      </c>
      <c r="R9539" s="2">
        <v>1914.09</v>
      </c>
      <c r="S9539" t="s">
        <v>64</v>
      </c>
      <c r="T9539" t="s">
        <v>96</v>
      </c>
      <c r="U9539" t="s">
        <v>96</v>
      </c>
      <c r="V9539" t="s">
        <v>39</v>
      </c>
      <c r="W9539" t="s">
        <v>137</v>
      </c>
      <c r="X9539" t="s">
        <v>97</v>
      </c>
      <c r="Y9539" t="s">
        <v>56</v>
      </c>
      <c r="Z9539" t="s">
        <v>107</v>
      </c>
      <c r="AA9539" t="s">
        <v>44</v>
      </c>
      <c r="AB9539" t="s">
        <v>44</v>
      </c>
    </row>
    <row r="9540" spans="1:28" x14ac:dyDescent="0.25">
      <c r="A9540" t="s">
        <v>14597</v>
      </c>
      <c r="B9540" s="1">
        <v>46058</v>
      </c>
      <c r="C9540" t="s">
        <v>14598</v>
      </c>
      <c r="D9540" t="s">
        <v>14599</v>
      </c>
      <c r="E9540">
        <v>57</v>
      </c>
      <c r="F9540" t="s">
        <v>111</v>
      </c>
      <c r="G9540" t="s">
        <v>141</v>
      </c>
      <c r="H9540" t="s">
        <v>142</v>
      </c>
      <c r="I9540" t="s">
        <v>74</v>
      </c>
      <c r="J9540" t="s">
        <v>143</v>
      </c>
      <c r="K9540">
        <v>2</v>
      </c>
      <c r="L9540" s="2">
        <v>900</v>
      </c>
      <c r="M9540">
        <v>20</v>
      </c>
      <c r="N9540" s="2">
        <v>1800</v>
      </c>
      <c r="O9540" s="2">
        <v>360</v>
      </c>
      <c r="P9540" s="2">
        <v>1440</v>
      </c>
      <c r="Q9540" s="2">
        <v>1171</v>
      </c>
      <c r="R9540" s="2">
        <v>269</v>
      </c>
      <c r="S9540" t="s">
        <v>53</v>
      </c>
      <c r="T9540" t="s">
        <v>263</v>
      </c>
      <c r="U9540" t="s">
        <v>91</v>
      </c>
      <c r="V9540" t="s">
        <v>39</v>
      </c>
      <c r="W9540" t="s">
        <v>137</v>
      </c>
      <c r="X9540" t="s">
        <v>41</v>
      </c>
      <c r="Y9540" t="s">
        <v>42</v>
      </c>
      <c r="Z9540" t="s">
        <v>508</v>
      </c>
      <c r="AA9540" t="s">
        <v>44</v>
      </c>
      <c r="AB9540" t="s">
        <v>44</v>
      </c>
    </row>
    <row r="9541" spans="1:28" x14ac:dyDescent="0.25">
      <c r="A9541" t="s">
        <v>14600</v>
      </c>
      <c r="B9541" s="1">
        <v>46058</v>
      </c>
      <c r="C9541" t="s">
        <v>2445</v>
      </c>
      <c r="D9541" t="s">
        <v>2446</v>
      </c>
      <c r="E9541">
        <v>39</v>
      </c>
      <c r="F9541" t="s">
        <v>111</v>
      </c>
      <c r="G9541" t="s">
        <v>176</v>
      </c>
      <c r="H9541" t="s">
        <v>177</v>
      </c>
      <c r="I9541" t="s">
        <v>34</v>
      </c>
      <c r="J9541" t="s">
        <v>35</v>
      </c>
      <c r="K9541">
        <v>1</v>
      </c>
      <c r="L9541" s="2">
        <v>6500</v>
      </c>
      <c r="M9541">
        <v>0</v>
      </c>
      <c r="N9541" s="2">
        <v>6500</v>
      </c>
      <c r="O9541" s="2">
        <v>0</v>
      </c>
      <c r="P9541" s="2">
        <v>6500</v>
      </c>
      <c r="Q9541" s="2">
        <v>4621.1899999999996</v>
      </c>
      <c r="R9541" s="2">
        <v>1878.81</v>
      </c>
      <c r="S9541" t="s">
        <v>53</v>
      </c>
      <c r="T9541" t="s">
        <v>37</v>
      </c>
      <c r="U9541" t="s">
        <v>38</v>
      </c>
      <c r="V9541" t="s">
        <v>39</v>
      </c>
      <c r="W9541" t="s">
        <v>40</v>
      </c>
      <c r="X9541" t="s">
        <v>41</v>
      </c>
      <c r="Y9541" t="s">
        <v>56</v>
      </c>
      <c r="Z9541" t="s">
        <v>223</v>
      </c>
      <c r="AA9541" t="s">
        <v>44</v>
      </c>
      <c r="AB9541" t="s">
        <v>44</v>
      </c>
    </row>
    <row r="9542" spans="1:28" x14ac:dyDescent="0.25">
      <c r="A9542" t="s">
        <v>14601</v>
      </c>
      <c r="B9542" s="1">
        <v>46058</v>
      </c>
      <c r="C9542" t="s">
        <v>885</v>
      </c>
      <c r="D9542" t="s">
        <v>886</v>
      </c>
      <c r="E9542">
        <v>53</v>
      </c>
      <c r="F9542" t="s">
        <v>111</v>
      </c>
      <c r="G9542" t="s">
        <v>72</v>
      </c>
      <c r="H9542" t="s">
        <v>73</v>
      </c>
      <c r="I9542" t="s">
        <v>74</v>
      </c>
      <c r="J9542" t="s">
        <v>75</v>
      </c>
      <c r="K9542">
        <v>1</v>
      </c>
      <c r="L9542" s="2">
        <v>2200</v>
      </c>
      <c r="M9542">
        <v>15</v>
      </c>
      <c r="N9542" s="2">
        <v>2200</v>
      </c>
      <c r="O9542" s="2">
        <v>330</v>
      </c>
      <c r="P9542" s="2">
        <v>1870</v>
      </c>
      <c r="Q9542" s="2">
        <v>1410.51</v>
      </c>
      <c r="R9542" s="2">
        <v>459.49</v>
      </c>
      <c r="S9542" t="s">
        <v>36</v>
      </c>
      <c r="T9542" t="s">
        <v>178</v>
      </c>
      <c r="U9542" t="s">
        <v>154</v>
      </c>
      <c r="V9542" t="s">
        <v>39</v>
      </c>
      <c r="W9542" t="s">
        <v>40</v>
      </c>
      <c r="X9542" t="s">
        <v>97</v>
      </c>
      <c r="Y9542" t="s">
        <v>56</v>
      </c>
      <c r="Z9542" t="s">
        <v>107</v>
      </c>
      <c r="AA9542" t="s">
        <v>44</v>
      </c>
      <c r="AB9542" t="s">
        <v>44</v>
      </c>
    </row>
    <row r="9543" spans="1:28" x14ac:dyDescent="0.25">
      <c r="A9543" t="s">
        <v>14602</v>
      </c>
      <c r="B9543" s="1">
        <v>46058</v>
      </c>
      <c r="C9543" t="s">
        <v>4471</v>
      </c>
      <c r="D9543" t="s">
        <v>4472</v>
      </c>
      <c r="E9543">
        <v>33</v>
      </c>
      <c r="F9543" t="s">
        <v>31</v>
      </c>
      <c r="G9543" t="s">
        <v>243</v>
      </c>
      <c r="H9543" t="s">
        <v>244</v>
      </c>
      <c r="I9543" t="s">
        <v>103</v>
      </c>
      <c r="J9543" t="s">
        <v>104</v>
      </c>
      <c r="K9543">
        <v>1</v>
      </c>
      <c r="L9543" s="2">
        <v>450</v>
      </c>
      <c r="M9543">
        <v>15</v>
      </c>
      <c r="N9543" s="2">
        <v>450</v>
      </c>
      <c r="O9543" s="2">
        <v>67.5</v>
      </c>
      <c r="P9543" s="2">
        <v>382.5</v>
      </c>
      <c r="Q9543" s="2">
        <v>250.49</v>
      </c>
      <c r="R9543" s="2">
        <v>132.01</v>
      </c>
      <c r="S9543" t="s">
        <v>36</v>
      </c>
      <c r="T9543" t="s">
        <v>398</v>
      </c>
      <c r="U9543" t="s">
        <v>399</v>
      </c>
      <c r="V9543" t="s">
        <v>39</v>
      </c>
      <c r="W9543" t="s">
        <v>137</v>
      </c>
      <c r="X9543" t="s">
        <v>41</v>
      </c>
      <c r="Y9543" t="s">
        <v>56</v>
      </c>
      <c r="Z9543" t="s">
        <v>43</v>
      </c>
      <c r="AA9543" t="s">
        <v>44</v>
      </c>
      <c r="AB9543" t="s">
        <v>44</v>
      </c>
    </row>
    <row r="9544" spans="1:28" x14ac:dyDescent="0.25">
      <c r="A9544" t="s">
        <v>14603</v>
      </c>
      <c r="B9544" s="1">
        <v>46058</v>
      </c>
      <c r="C9544" t="s">
        <v>10599</v>
      </c>
      <c r="D9544" t="s">
        <v>10600</v>
      </c>
      <c r="E9544">
        <v>59</v>
      </c>
      <c r="F9544" t="s">
        <v>31</v>
      </c>
      <c r="G9544" t="s">
        <v>101</v>
      </c>
      <c r="H9544" t="s">
        <v>102</v>
      </c>
      <c r="I9544" t="s">
        <v>103</v>
      </c>
      <c r="J9544" t="s">
        <v>104</v>
      </c>
      <c r="K9544">
        <v>2</v>
      </c>
      <c r="L9544" s="2">
        <v>1800</v>
      </c>
      <c r="M9544">
        <v>5</v>
      </c>
      <c r="N9544" s="2">
        <v>3600</v>
      </c>
      <c r="O9544" s="2">
        <v>180</v>
      </c>
      <c r="P9544" s="2">
        <v>3420</v>
      </c>
      <c r="Q9544" s="2">
        <v>2122.36</v>
      </c>
      <c r="R9544" s="2">
        <v>1297.6400000000001</v>
      </c>
      <c r="S9544" t="s">
        <v>53</v>
      </c>
      <c r="T9544" t="s">
        <v>263</v>
      </c>
      <c r="U9544" t="s">
        <v>91</v>
      </c>
      <c r="V9544" t="s">
        <v>39</v>
      </c>
      <c r="W9544" t="s">
        <v>124</v>
      </c>
      <c r="X9544" t="s">
        <v>41</v>
      </c>
      <c r="Y9544" t="s">
        <v>42</v>
      </c>
      <c r="Z9544" t="s">
        <v>43</v>
      </c>
      <c r="AA9544" t="s">
        <v>44</v>
      </c>
      <c r="AB9544" t="s">
        <v>44</v>
      </c>
    </row>
    <row r="9545" spans="1:28" x14ac:dyDescent="0.25">
      <c r="A9545" t="s">
        <v>14604</v>
      </c>
      <c r="B9545" s="1">
        <v>46058</v>
      </c>
      <c r="C9545" t="s">
        <v>5753</v>
      </c>
      <c r="D9545" t="s">
        <v>5754</v>
      </c>
      <c r="E9545">
        <v>60</v>
      </c>
      <c r="F9545" t="s">
        <v>48</v>
      </c>
      <c r="G9545" t="s">
        <v>101</v>
      </c>
      <c r="H9545" t="s">
        <v>102</v>
      </c>
      <c r="I9545" t="s">
        <v>103</v>
      </c>
      <c r="J9545" t="s">
        <v>104</v>
      </c>
      <c r="K9545">
        <v>1</v>
      </c>
      <c r="L9545" s="2">
        <v>1800</v>
      </c>
      <c r="M9545">
        <v>30</v>
      </c>
      <c r="N9545" s="2">
        <v>1800</v>
      </c>
      <c r="O9545" s="2">
        <v>540</v>
      </c>
      <c r="P9545" s="2">
        <v>1260</v>
      </c>
      <c r="Q9545" s="2">
        <v>961.51</v>
      </c>
      <c r="R9545" s="2">
        <v>298.49</v>
      </c>
      <c r="S9545" t="s">
        <v>53</v>
      </c>
      <c r="T9545" t="s">
        <v>178</v>
      </c>
      <c r="U9545" t="s">
        <v>154</v>
      </c>
      <c r="V9545" t="s">
        <v>39</v>
      </c>
      <c r="W9545" t="s">
        <v>124</v>
      </c>
      <c r="X9545" t="s">
        <v>97</v>
      </c>
      <c r="Y9545" t="s">
        <v>42</v>
      </c>
      <c r="Z9545" t="s">
        <v>223</v>
      </c>
      <c r="AA9545" t="s">
        <v>44</v>
      </c>
      <c r="AB9545" t="s">
        <v>44</v>
      </c>
    </row>
    <row r="9546" spans="1:28" x14ac:dyDescent="0.25">
      <c r="A9546" t="s">
        <v>14605</v>
      </c>
      <c r="B9546" s="1">
        <v>46058</v>
      </c>
      <c r="C9546" t="s">
        <v>1545</v>
      </c>
      <c r="D9546" t="s">
        <v>1546</v>
      </c>
      <c r="E9546">
        <v>38</v>
      </c>
      <c r="F9546" t="s">
        <v>111</v>
      </c>
      <c r="G9546" t="s">
        <v>344</v>
      </c>
      <c r="H9546" t="s">
        <v>345</v>
      </c>
      <c r="I9546" t="s">
        <v>34</v>
      </c>
      <c r="J9546" t="s">
        <v>121</v>
      </c>
      <c r="K9546">
        <v>1</v>
      </c>
      <c r="L9546" s="2">
        <v>1600</v>
      </c>
      <c r="M9546">
        <v>5</v>
      </c>
      <c r="N9546" s="2">
        <v>1600</v>
      </c>
      <c r="O9546" s="2">
        <v>80</v>
      </c>
      <c r="P9546" s="2">
        <v>1520</v>
      </c>
      <c r="Q9546" s="2">
        <v>902.57</v>
      </c>
      <c r="R9546" s="2">
        <v>617.42999999999995</v>
      </c>
      <c r="S9546" t="s">
        <v>64</v>
      </c>
      <c r="T9546" t="s">
        <v>65</v>
      </c>
      <c r="U9546" t="s">
        <v>65</v>
      </c>
      <c r="V9546" t="s">
        <v>39</v>
      </c>
      <c r="W9546" t="s">
        <v>66</v>
      </c>
      <c r="X9546" t="s">
        <v>41</v>
      </c>
      <c r="Y9546" t="s">
        <v>56</v>
      </c>
      <c r="Z9546" t="s">
        <v>43</v>
      </c>
      <c r="AA9546" t="s">
        <v>68</v>
      </c>
      <c r="AB9546" t="s">
        <v>44</v>
      </c>
    </row>
    <row r="9547" spans="1:28" x14ac:dyDescent="0.25">
      <c r="A9547" t="s">
        <v>14606</v>
      </c>
      <c r="B9547" s="1">
        <v>46058</v>
      </c>
      <c r="C9547" t="s">
        <v>8879</v>
      </c>
      <c r="D9547" t="s">
        <v>8880</v>
      </c>
      <c r="E9547">
        <v>28</v>
      </c>
      <c r="F9547" t="s">
        <v>31</v>
      </c>
      <c r="G9547" t="s">
        <v>318</v>
      </c>
      <c r="H9547" t="s">
        <v>319</v>
      </c>
      <c r="I9547" t="s">
        <v>34</v>
      </c>
      <c r="J9547" t="s">
        <v>190</v>
      </c>
      <c r="K9547">
        <v>3</v>
      </c>
      <c r="L9547" s="2">
        <v>2500</v>
      </c>
      <c r="M9547">
        <v>10</v>
      </c>
      <c r="N9547" s="2">
        <v>7500</v>
      </c>
      <c r="O9547" s="2">
        <v>750</v>
      </c>
      <c r="P9547" s="2">
        <v>6750</v>
      </c>
      <c r="Q9547" s="2">
        <v>4004.37</v>
      </c>
      <c r="R9547" s="2">
        <v>2745.63</v>
      </c>
      <c r="S9547" t="s">
        <v>53</v>
      </c>
      <c r="T9547" t="s">
        <v>222</v>
      </c>
      <c r="U9547" t="s">
        <v>38</v>
      </c>
      <c r="V9547" t="s">
        <v>39</v>
      </c>
      <c r="W9547" t="s">
        <v>92</v>
      </c>
      <c r="X9547" t="s">
        <v>97</v>
      </c>
      <c r="Y9547" t="s">
        <v>56</v>
      </c>
      <c r="Z9547" t="s">
        <v>107</v>
      </c>
      <c r="AA9547" t="s">
        <v>44</v>
      </c>
      <c r="AB9547" t="s">
        <v>68</v>
      </c>
    </row>
    <row r="9548" spans="1:28" x14ac:dyDescent="0.25">
      <c r="A9548" t="s">
        <v>14607</v>
      </c>
      <c r="B9548" s="1">
        <v>46058</v>
      </c>
      <c r="C9548" t="s">
        <v>4324</v>
      </c>
      <c r="D9548" t="s">
        <v>4325</v>
      </c>
      <c r="E9548">
        <v>51</v>
      </c>
      <c r="F9548" t="s">
        <v>48</v>
      </c>
      <c r="G9548" t="s">
        <v>81</v>
      </c>
      <c r="H9548" t="s">
        <v>82</v>
      </c>
      <c r="I9548" t="s">
        <v>51</v>
      </c>
      <c r="J9548" t="s">
        <v>52</v>
      </c>
      <c r="K9548">
        <v>1</v>
      </c>
      <c r="L9548" s="2">
        <v>600</v>
      </c>
      <c r="M9548">
        <v>0</v>
      </c>
      <c r="N9548" s="2">
        <v>600</v>
      </c>
      <c r="O9548" s="2">
        <v>0</v>
      </c>
      <c r="P9548" s="2">
        <v>600</v>
      </c>
      <c r="Q9548" s="2">
        <v>397.16</v>
      </c>
      <c r="R9548" s="2">
        <v>202.84</v>
      </c>
      <c r="S9548" t="s">
        <v>36</v>
      </c>
      <c r="T9548" t="s">
        <v>163</v>
      </c>
      <c r="U9548" t="s">
        <v>164</v>
      </c>
      <c r="V9548" t="s">
        <v>39</v>
      </c>
      <c r="W9548" t="s">
        <v>92</v>
      </c>
      <c r="X9548" t="s">
        <v>67</v>
      </c>
      <c r="Y9548" t="s">
        <v>56</v>
      </c>
      <c r="Z9548" t="s">
        <v>43</v>
      </c>
      <c r="AA9548" t="s">
        <v>44</v>
      </c>
      <c r="AB9548" t="s">
        <v>44</v>
      </c>
    </row>
    <row r="9549" spans="1:28" x14ac:dyDescent="0.25">
      <c r="A9549" t="s">
        <v>14608</v>
      </c>
      <c r="B9549" s="1">
        <v>46058</v>
      </c>
      <c r="C9549" t="s">
        <v>6104</v>
      </c>
      <c r="D9549" t="s">
        <v>6105</v>
      </c>
      <c r="E9549">
        <v>42</v>
      </c>
      <c r="F9549" t="s">
        <v>31</v>
      </c>
      <c r="G9549" t="s">
        <v>352</v>
      </c>
      <c r="H9549" t="s">
        <v>353</v>
      </c>
      <c r="I9549" t="s">
        <v>103</v>
      </c>
      <c r="J9549" t="s">
        <v>104</v>
      </c>
      <c r="K9549">
        <v>1</v>
      </c>
      <c r="L9549" s="2">
        <v>850</v>
      </c>
      <c r="M9549">
        <v>25</v>
      </c>
      <c r="N9549" s="2">
        <v>850</v>
      </c>
      <c r="O9549" s="2">
        <v>212.5</v>
      </c>
      <c r="P9549" s="2">
        <v>637.5</v>
      </c>
      <c r="Q9549" s="2">
        <v>353.47</v>
      </c>
      <c r="R9549" s="2">
        <v>284.02999999999997</v>
      </c>
      <c r="S9549" t="s">
        <v>36</v>
      </c>
      <c r="T9549" t="s">
        <v>290</v>
      </c>
      <c r="U9549" t="s">
        <v>291</v>
      </c>
      <c r="V9549" t="s">
        <v>39</v>
      </c>
      <c r="W9549" t="s">
        <v>83</v>
      </c>
      <c r="X9549" t="s">
        <v>97</v>
      </c>
      <c r="Y9549" t="s">
        <v>56</v>
      </c>
      <c r="Z9549" t="s">
        <v>107</v>
      </c>
      <c r="AA9549" t="s">
        <v>44</v>
      </c>
      <c r="AB9549" t="s">
        <v>44</v>
      </c>
    </row>
    <row r="9550" spans="1:28" x14ac:dyDescent="0.25">
      <c r="A9550" t="s">
        <v>14609</v>
      </c>
      <c r="B9550" s="1">
        <v>46058</v>
      </c>
      <c r="C9550" t="s">
        <v>3741</v>
      </c>
      <c r="D9550" t="s">
        <v>3742</v>
      </c>
      <c r="E9550">
        <v>33</v>
      </c>
      <c r="F9550" t="s">
        <v>48</v>
      </c>
      <c r="G9550" t="s">
        <v>366</v>
      </c>
      <c r="H9550" t="s">
        <v>367</v>
      </c>
      <c r="I9550" t="s">
        <v>34</v>
      </c>
      <c r="J9550" t="s">
        <v>130</v>
      </c>
      <c r="K9550">
        <v>1</v>
      </c>
      <c r="L9550" s="2">
        <v>14500</v>
      </c>
      <c r="M9550">
        <v>5</v>
      </c>
      <c r="N9550" s="2">
        <v>14500</v>
      </c>
      <c r="O9550" s="2">
        <v>725</v>
      </c>
      <c r="P9550" s="2">
        <v>13775</v>
      </c>
      <c r="Q9550" s="2">
        <v>10911.08</v>
      </c>
      <c r="R9550" s="2">
        <v>2863.92</v>
      </c>
      <c r="S9550" t="s">
        <v>64</v>
      </c>
      <c r="T9550" t="s">
        <v>407</v>
      </c>
      <c r="U9550" t="s">
        <v>408</v>
      </c>
      <c r="V9550" t="s">
        <v>39</v>
      </c>
      <c r="W9550" t="s">
        <v>124</v>
      </c>
      <c r="X9550" t="s">
        <v>67</v>
      </c>
      <c r="Y9550" t="s">
        <v>56</v>
      </c>
      <c r="Z9550" t="s">
        <v>223</v>
      </c>
      <c r="AA9550" t="s">
        <v>68</v>
      </c>
      <c r="AB9550" t="s">
        <v>44</v>
      </c>
    </row>
    <row r="9551" spans="1:28" x14ac:dyDescent="0.25">
      <c r="A9551" t="s">
        <v>14610</v>
      </c>
      <c r="B9551" s="1">
        <v>46058</v>
      </c>
      <c r="C9551" t="s">
        <v>2083</v>
      </c>
      <c r="D9551" t="s">
        <v>2084</v>
      </c>
      <c r="E9551">
        <v>49</v>
      </c>
      <c r="F9551" t="s">
        <v>111</v>
      </c>
      <c r="G9551" t="s">
        <v>436</v>
      </c>
      <c r="H9551" t="s">
        <v>437</v>
      </c>
      <c r="I9551" t="s">
        <v>74</v>
      </c>
      <c r="J9551" t="s">
        <v>190</v>
      </c>
      <c r="K9551">
        <v>2</v>
      </c>
      <c r="L9551" s="2">
        <v>1800</v>
      </c>
      <c r="M9551">
        <v>5</v>
      </c>
      <c r="N9551" s="2">
        <v>3600</v>
      </c>
      <c r="O9551" s="2">
        <v>180</v>
      </c>
      <c r="P9551" s="2">
        <v>3420</v>
      </c>
      <c r="Q9551" s="2">
        <v>1902.24</v>
      </c>
      <c r="R9551" s="2">
        <v>1517.76</v>
      </c>
      <c r="S9551" t="s">
        <v>53</v>
      </c>
      <c r="T9551" t="s">
        <v>263</v>
      </c>
      <c r="U9551" t="s">
        <v>91</v>
      </c>
      <c r="V9551" t="s">
        <v>39</v>
      </c>
      <c r="W9551" t="s">
        <v>66</v>
      </c>
      <c r="X9551" t="s">
        <v>41</v>
      </c>
      <c r="Y9551" t="s">
        <v>56</v>
      </c>
      <c r="Z9551" t="s">
        <v>43</v>
      </c>
      <c r="AA9551" t="s">
        <v>44</v>
      </c>
      <c r="AB9551" t="s">
        <v>44</v>
      </c>
    </row>
    <row r="9552" spans="1:28" x14ac:dyDescent="0.25">
      <c r="A9552" t="s">
        <v>14611</v>
      </c>
      <c r="B9552" s="1">
        <v>46059</v>
      </c>
      <c r="C9552" t="s">
        <v>637</v>
      </c>
      <c r="D9552" t="s">
        <v>638</v>
      </c>
      <c r="E9552">
        <v>25</v>
      </c>
      <c r="F9552" t="s">
        <v>31</v>
      </c>
      <c r="G9552" t="s">
        <v>60</v>
      </c>
      <c r="H9552" t="s">
        <v>61</v>
      </c>
      <c r="I9552" t="s">
        <v>62</v>
      </c>
      <c r="J9552" t="s">
        <v>63</v>
      </c>
      <c r="K9552">
        <v>2</v>
      </c>
      <c r="L9552" s="2">
        <v>3500</v>
      </c>
      <c r="M9552">
        <v>5</v>
      </c>
      <c r="N9552" s="2">
        <v>7000</v>
      </c>
      <c r="O9552" s="2">
        <v>350</v>
      </c>
      <c r="P9552" s="2">
        <v>6650</v>
      </c>
      <c r="Q9552" s="2">
        <v>5371.01</v>
      </c>
      <c r="R9552" s="2">
        <v>1278.99</v>
      </c>
      <c r="S9552" t="s">
        <v>53</v>
      </c>
      <c r="T9552" t="s">
        <v>178</v>
      </c>
      <c r="U9552" t="s">
        <v>154</v>
      </c>
      <c r="V9552" t="s">
        <v>39</v>
      </c>
      <c r="W9552" t="s">
        <v>40</v>
      </c>
      <c r="X9552" t="s">
        <v>41</v>
      </c>
      <c r="Y9552" t="s">
        <v>56</v>
      </c>
      <c r="Z9552" t="s">
        <v>43</v>
      </c>
      <c r="AA9552" t="s">
        <v>68</v>
      </c>
      <c r="AB9552" t="s">
        <v>44</v>
      </c>
    </row>
    <row r="9553" spans="1:28" x14ac:dyDescent="0.25">
      <c r="A9553" t="s">
        <v>14612</v>
      </c>
      <c r="B9553" s="1">
        <v>46059</v>
      </c>
      <c r="C9553" t="s">
        <v>2141</v>
      </c>
      <c r="D9553" t="s">
        <v>2142</v>
      </c>
      <c r="E9553">
        <v>33</v>
      </c>
      <c r="F9553" t="s">
        <v>48</v>
      </c>
      <c r="G9553" t="s">
        <v>387</v>
      </c>
      <c r="H9553" t="s">
        <v>388</v>
      </c>
      <c r="I9553" t="s">
        <v>74</v>
      </c>
      <c r="J9553" t="s">
        <v>75</v>
      </c>
      <c r="K9553">
        <v>3</v>
      </c>
      <c r="L9553" s="2">
        <v>3200</v>
      </c>
      <c r="M9553">
        <v>10</v>
      </c>
      <c r="N9553" s="2">
        <v>9600</v>
      </c>
      <c r="O9553" s="2">
        <v>960</v>
      </c>
      <c r="P9553" s="2">
        <v>8640</v>
      </c>
      <c r="Q9553" s="2">
        <v>5501.6</v>
      </c>
      <c r="R9553" s="2">
        <v>3138.4</v>
      </c>
      <c r="S9553" t="s">
        <v>36</v>
      </c>
      <c r="T9553" t="s">
        <v>163</v>
      </c>
      <c r="U9553" t="s">
        <v>164</v>
      </c>
      <c r="V9553" t="s">
        <v>39</v>
      </c>
      <c r="W9553" t="s">
        <v>83</v>
      </c>
      <c r="X9553" t="s">
        <v>41</v>
      </c>
      <c r="Y9553" t="s">
        <v>42</v>
      </c>
      <c r="Z9553" t="s">
        <v>43</v>
      </c>
      <c r="AA9553" t="s">
        <v>44</v>
      </c>
      <c r="AB9553" t="s">
        <v>44</v>
      </c>
    </row>
    <row r="9554" spans="1:28" x14ac:dyDescent="0.25">
      <c r="A9554" t="s">
        <v>14613</v>
      </c>
      <c r="B9554" s="1">
        <v>46059</v>
      </c>
      <c r="C9554" t="s">
        <v>5192</v>
      </c>
      <c r="D9554" t="s">
        <v>5193</v>
      </c>
      <c r="E9554">
        <v>31</v>
      </c>
      <c r="F9554" t="s">
        <v>111</v>
      </c>
      <c r="G9554" t="s">
        <v>238</v>
      </c>
      <c r="H9554" t="s">
        <v>239</v>
      </c>
      <c r="I9554" t="s">
        <v>62</v>
      </c>
      <c r="J9554" t="s">
        <v>63</v>
      </c>
      <c r="K9554">
        <v>1</v>
      </c>
      <c r="L9554" s="2">
        <v>6500</v>
      </c>
      <c r="M9554">
        <v>25</v>
      </c>
      <c r="N9554" s="2">
        <v>6500</v>
      </c>
      <c r="O9554" s="2">
        <v>1625</v>
      </c>
      <c r="P9554" s="2">
        <v>4875</v>
      </c>
      <c r="Q9554" s="2">
        <v>3740.6</v>
      </c>
      <c r="R9554" s="2">
        <v>1134.4000000000001</v>
      </c>
      <c r="S9554" t="s">
        <v>64</v>
      </c>
      <c r="T9554" t="s">
        <v>37</v>
      </c>
      <c r="U9554" t="s">
        <v>38</v>
      </c>
      <c r="V9554" t="s">
        <v>39</v>
      </c>
      <c r="W9554" t="s">
        <v>92</v>
      </c>
      <c r="X9554" t="s">
        <v>97</v>
      </c>
      <c r="Y9554" t="s">
        <v>56</v>
      </c>
      <c r="Z9554" t="s">
        <v>43</v>
      </c>
      <c r="AA9554" t="s">
        <v>44</v>
      </c>
      <c r="AB9554" t="s">
        <v>44</v>
      </c>
    </row>
    <row r="9555" spans="1:28" x14ac:dyDescent="0.25">
      <c r="A9555" t="s">
        <v>14614</v>
      </c>
      <c r="B9555" s="1">
        <v>46059</v>
      </c>
      <c r="C9555" t="s">
        <v>4846</v>
      </c>
      <c r="D9555" t="s">
        <v>4847</v>
      </c>
      <c r="E9555">
        <v>26</v>
      </c>
      <c r="F9555" t="s">
        <v>48</v>
      </c>
      <c r="G9555" t="s">
        <v>49</v>
      </c>
      <c r="H9555" t="s">
        <v>50</v>
      </c>
      <c r="I9555" t="s">
        <v>51</v>
      </c>
      <c r="J9555" t="s">
        <v>52</v>
      </c>
      <c r="K9555">
        <v>1</v>
      </c>
      <c r="L9555" s="2">
        <v>500</v>
      </c>
      <c r="M9555">
        <v>20</v>
      </c>
      <c r="N9555" s="2">
        <v>500</v>
      </c>
      <c r="O9555" s="2">
        <v>100</v>
      </c>
      <c r="P9555" s="2">
        <v>400</v>
      </c>
      <c r="Q9555" s="2">
        <v>279.83</v>
      </c>
      <c r="R9555" s="2">
        <v>120.17</v>
      </c>
      <c r="S9555" t="s">
        <v>64</v>
      </c>
      <c r="T9555" t="s">
        <v>290</v>
      </c>
      <c r="U9555" t="s">
        <v>291</v>
      </c>
      <c r="V9555" t="s">
        <v>39</v>
      </c>
      <c r="W9555" t="s">
        <v>137</v>
      </c>
      <c r="X9555" t="s">
        <v>97</v>
      </c>
      <c r="Y9555" t="s">
        <v>56</v>
      </c>
      <c r="Z9555" t="s">
        <v>43</v>
      </c>
      <c r="AA9555" t="s">
        <v>68</v>
      </c>
      <c r="AB9555" t="s">
        <v>68</v>
      </c>
    </row>
    <row r="9556" spans="1:28" x14ac:dyDescent="0.25">
      <c r="A9556" t="s">
        <v>14615</v>
      </c>
      <c r="B9556" s="1">
        <v>46059</v>
      </c>
      <c r="C9556" t="s">
        <v>6927</v>
      </c>
      <c r="D9556" t="s">
        <v>6928</v>
      </c>
      <c r="E9556">
        <v>19</v>
      </c>
      <c r="F9556" t="s">
        <v>111</v>
      </c>
      <c r="G9556" t="s">
        <v>168</v>
      </c>
      <c r="H9556" t="s">
        <v>169</v>
      </c>
      <c r="I9556" t="s">
        <v>62</v>
      </c>
      <c r="J9556" t="s">
        <v>143</v>
      </c>
      <c r="K9556">
        <v>2</v>
      </c>
      <c r="L9556" s="2">
        <v>1800</v>
      </c>
      <c r="M9556">
        <v>15</v>
      </c>
      <c r="N9556" s="2">
        <v>3600</v>
      </c>
      <c r="O9556" s="2">
        <v>540</v>
      </c>
      <c r="P9556" s="2">
        <v>3060</v>
      </c>
      <c r="Q9556" s="2">
        <v>1893.38</v>
      </c>
      <c r="R9556" s="2">
        <v>1166.6199999999999</v>
      </c>
      <c r="S9556" t="s">
        <v>53</v>
      </c>
      <c r="T9556" t="s">
        <v>65</v>
      </c>
      <c r="U9556" t="s">
        <v>65</v>
      </c>
      <c r="V9556" t="s">
        <v>39</v>
      </c>
      <c r="W9556" t="s">
        <v>124</v>
      </c>
      <c r="X9556" t="s">
        <v>41</v>
      </c>
      <c r="Y9556" t="s">
        <v>56</v>
      </c>
      <c r="Z9556" t="s">
        <v>43</v>
      </c>
      <c r="AA9556" t="s">
        <v>44</v>
      </c>
      <c r="AB9556" t="s">
        <v>44</v>
      </c>
    </row>
    <row r="9557" spans="1:28" x14ac:dyDescent="0.25">
      <c r="A9557" t="s">
        <v>14616</v>
      </c>
      <c r="B9557" s="1">
        <v>46059</v>
      </c>
      <c r="C9557" t="s">
        <v>1533</v>
      </c>
      <c r="D9557" t="s">
        <v>1534</v>
      </c>
      <c r="E9557">
        <v>19</v>
      </c>
      <c r="F9557" t="s">
        <v>31</v>
      </c>
      <c r="G9557" t="s">
        <v>344</v>
      </c>
      <c r="H9557" t="s">
        <v>345</v>
      </c>
      <c r="I9557" t="s">
        <v>34</v>
      </c>
      <c r="J9557" t="s">
        <v>121</v>
      </c>
      <c r="K9557">
        <v>4</v>
      </c>
      <c r="L9557" s="2">
        <v>1600</v>
      </c>
      <c r="M9557">
        <v>10</v>
      </c>
      <c r="N9557" s="2">
        <v>6400</v>
      </c>
      <c r="O9557" s="2">
        <v>640</v>
      </c>
      <c r="P9557" s="2">
        <v>5760</v>
      </c>
      <c r="Q9557" s="2">
        <v>3327.11</v>
      </c>
      <c r="R9557" s="2">
        <v>2432.89</v>
      </c>
      <c r="S9557" t="s">
        <v>53</v>
      </c>
      <c r="T9557" t="s">
        <v>398</v>
      </c>
      <c r="U9557" t="s">
        <v>399</v>
      </c>
      <c r="V9557" t="s">
        <v>39</v>
      </c>
      <c r="W9557" t="s">
        <v>40</v>
      </c>
      <c r="X9557" t="s">
        <v>67</v>
      </c>
      <c r="Y9557" t="s">
        <v>42</v>
      </c>
      <c r="Z9557" t="s">
        <v>43</v>
      </c>
      <c r="AA9557" t="s">
        <v>44</v>
      </c>
      <c r="AB9557" t="s">
        <v>44</v>
      </c>
    </row>
    <row r="9558" spans="1:28" x14ac:dyDescent="0.25">
      <c r="A9558" t="s">
        <v>14617</v>
      </c>
      <c r="B9558" s="1">
        <v>46059</v>
      </c>
      <c r="C9558" t="s">
        <v>3133</v>
      </c>
      <c r="D9558" t="s">
        <v>3134</v>
      </c>
      <c r="E9558">
        <v>29</v>
      </c>
      <c r="F9558" t="s">
        <v>111</v>
      </c>
      <c r="G9558" t="s">
        <v>134</v>
      </c>
      <c r="H9558" t="s">
        <v>135</v>
      </c>
      <c r="I9558" t="s">
        <v>62</v>
      </c>
      <c r="J9558" t="s">
        <v>130</v>
      </c>
      <c r="K9558">
        <v>2</v>
      </c>
      <c r="L9558" s="2">
        <v>8500</v>
      </c>
      <c r="M9558">
        <v>15</v>
      </c>
      <c r="N9558" s="2">
        <v>17000</v>
      </c>
      <c r="O9558" s="2">
        <v>2550</v>
      </c>
      <c r="P9558" s="2">
        <v>14450</v>
      </c>
      <c r="Q9558" s="2">
        <v>9280.98</v>
      </c>
      <c r="R9558" s="2">
        <v>5169.0200000000004</v>
      </c>
      <c r="S9558" t="s">
        <v>53</v>
      </c>
      <c r="T9558" t="s">
        <v>54</v>
      </c>
      <c r="U9558" t="s">
        <v>55</v>
      </c>
      <c r="V9558" t="s">
        <v>39</v>
      </c>
      <c r="W9558" t="s">
        <v>92</v>
      </c>
      <c r="X9558" t="s">
        <v>41</v>
      </c>
      <c r="Y9558" t="s">
        <v>56</v>
      </c>
      <c r="Z9558" t="s">
        <v>43</v>
      </c>
      <c r="AA9558" t="s">
        <v>44</v>
      </c>
      <c r="AB9558" t="s">
        <v>44</v>
      </c>
    </row>
    <row r="9559" spans="1:28" x14ac:dyDescent="0.25">
      <c r="A9559" t="s">
        <v>14618</v>
      </c>
      <c r="B9559" s="1">
        <v>46059</v>
      </c>
      <c r="C9559" t="s">
        <v>1392</v>
      </c>
      <c r="D9559" t="s">
        <v>1393</v>
      </c>
      <c r="E9559">
        <v>38</v>
      </c>
      <c r="F9559" t="s">
        <v>111</v>
      </c>
      <c r="G9559" t="s">
        <v>207</v>
      </c>
      <c r="H9559" t="s">
        <v>208</v>
      </c>
      <c r="I9559" t="s">
        <v>34</v>
      </c>
      <c r="J9559" t="s">
        <v>143</v>
      </c>
      <c r="K9559">
        <v>2</v>
      </c>
      <c r="L9559" s="2">
        <v>18000</v>
      </c>
      <c r="M9559">
        <v>15</v>
      </c>
      <c r="N9559" s="2">
        <v>36000</v>
      </c>
      <c r="O9559" s="2">
        <v>5400</v>
      </c>
      <c r="P9559" s="2">
        <v>30600</v>
      </c>
      <c r="Q9559" s="2">
        <v>18966.669999999998</v>
      </c>
      <c r="R9559" s="2">
        <v>11633.33</v>
      </c>
      <c r="S9559" t="s">
        <v>36</v>
      </c>
      <c r="T9559" t="s">
        <v>263</v>
      </c>
      <c r="U9559" t="s">
        <v>91</v>
      </c>
      <c r="V9559" t="s">
        <v>39</v>
      </c>
      <c r="W9559" t="s">
        <v>124</v>
      </c>
      <c r="X9559" t="s">
        <v>97</v>
      </c>
      <c r="Y9559" t="s">
        <v>84</v>
      </c>
      <c r="Z9559" t="s">
        <v>43</v>
      </c>
      <c r="AA9559" t="s">
        <v>44</v>
      </c>
      <c r="AB9559" t="s">
        <v>44</v>
      </c>
    </row>
    <row r="9560" spans="1:28" x14ac:dyDescent="0.25">
      <c r="A9560" t="s">
        <v>14619</v>
      </c>
      <c r="B9560" s="1">
        <v>46060</v>
      </c>
      <c r="C9560" t="s">
        <v>11566</v>
      </c>
      <c r="D9560" t="s">
        <v>11567</v>
      </c>
      <c r="E9560">
        <v>30</v>
      </c>
      <c r="F9560" t="s">
        <v>31</v>
      </c>
      <c r="G9560" t="s">
        <v>141</v>
      </c>
      <c r="H9560" t="s">
        <v>142</v>
      </c>
      <c r="I9560" t="s">
        <v>74</v>
      </c>
      <c r="J9560" t="s">
        <v>143</v>
      </c>
      <c r="K9560">
        <v>1</v>
      </c>
      <c r="L9560" s="2">
        <v>900</v>
      </c>
      <c r="M9560">
        <v>0</v>
      </c>
      <c r="N9560" s="2">
        <v>900</v>
      </c>
      <c r="O9560" s="2">
        <v>0</v>
      </c>
      <c r="P9560" s="2">
        <v>900</v>
      </c>
      <c r="Q9560" s="2">
        <v>556.30999999999995</v>
      </c>
      <c r="R9560" s="2">
        <v>343.69</v>
      </c>
      <c r="S9560" t="s">
        <v>53</v>
      </c>
      <c r="T9560" t="s">
        <v>178</v>
      </c>
      <c r="U9560" t="s">
        <v>154</v>
      </c>
      <c r="V9560" t="s">
        <v>39</v>
      </c>
      <c r="W9560" t="s">
        <v>66</v>
      </c>
      <c r="X9560" t="s">
        <v>41</v>
      </c>
      <c r="Y9560" t="s">
        <v>42</v>
      </c>
      <c r="Z9560" t="s">
        <v>43</v>
      </c>
      <c r="AA9560" t="s">
        <v>44</v>
      </c>
      <c r="AB9560" t="s">
        <v>44</v>
      </c>
    </row>
    <row r="9561" spans="1:28" x14ac:dyDescent="0.25">
      <c r="A9561" t="s">
        <v>14620</v>
      </c>
      <c r="B9561" s="1">
        <v>46060</v>
      </c>
      <c r="C9561" t="s">
        <v>10912</v>
      </c>
      <c r="D9561" t="s">
        <v>10913</v>
      </c>
      <c r="E9561">
        <v>42</v>
      </c>
      <c r="F9561" t="s">
        <v>48</v>
      </c>
      <c r="G9561" t="s">
        <v>318</v>
      </c>
      <c r="H9561" t="s">
        <v>319</v>
      </c>
      <c r="I9561" t="s">
        <v>34</v>
      </c>
      <c r="J9561" t="s">
        <v>190</v>
      </c>
      <c r="K9561">
        <v>2</v>
      </c>
      <c r="L9561" s="2">
        <v>2500</v>
      </c>
      <c r="M9561">
        <v>5</v>
      </c>
      <c r="N9561" s="2">
        <v>5000</v>
      </c>
      <c r="O9561" s="2">
        <v>250</v>
      </c>
      <c r="P9561" s="2">
        <v>4750</v>
      </c>
      <c r="Q9561" s="2">
        <v>3782.42</v>
      </c>
      <c r="R9561" s="2">
        <v>967.58</v>
      </c>
      <c r="S9561" t="s">
        <v>36</v>
      </c>
      <c r="T9561" t="s">
        <v>290</v>
      </c>
      <c r="U9561" t="s">
        <v>291</v>
      </c>
      <c r="V9561" t="s">
        <v>39</v>
      </c>
      <c r="W9561" t="s">
        <v>92</v>
      </c>
      <c r="X9561" t="s">
        <v>41</v>
      </c>
      <c r="Y9561" t="s">
        <v>56</v>
      </c>
      <c r="Z9561" t="s">
        <v>43</v>
      </c>
      <c r="AA9561" t="s">
        <v>44</v>
      </c>
      <c r="AB9561" t="s">
        <v>44</v>
      </c>
    </row>
    <row r="9562" spans="1:28" x14ac:dyDescent="0.25">
      <c r="A9562" t="s">
        <v>14621</v>
      </c>
      <c r="B9562" s="1">
        <v>46060</v>
      </c>
      <c r="C9562" t="s">
        <v>4742</v>
      </c>
      <c r="D9562" t="s">
        <v>4743</v>
      </c>
      <c r="E9562">
        <v>57</v>
      </c>
      <c r="F9562" t="s">
        <v>111</v>
      </c>
      <c r="G9562" t="s">
        <v>134</v>
      </c>
      <c r="H9562" t="s">
        <v>135</v>
      </c>
      <c r="I9562" t="s">
        <v>62</v>
      </c>
      <c r="J9562" t="s">
        <v>130</v>
      </c>
      <c r="K9562">
        <v>1</v>
      </c>
      <c r="L9562" s="2">
        <v>8500</v>
      </c>
      <c r="M9562">
        <v>15</v>
      </c>
      <c r="N9562" s="2">
        <v>8500</v>
      </c>
      <c r="O9562" s="2">
        <v>1275</v>
      </c>
      <c r="P9562" s="2">
        <v>7225</v>
      </c>
      <c r="Q9562" s="2">
        <v>5035.43</v>
      </c>
      <c r="R9562" s="2">
        <v>2189.5700000000002</v>
      </c>
      <c r="S9562" t="s">
        <v>64</v>
      </c>
      <c r="T9562" t="s">
        <v>263</v>
      </c>
      <c r="U9562" t="s">
        <v>91</v>
      </c>
      <c r="V9562" t="s">
        <v>39</v>
      </c>
      <c r="W9562" t="s">
        <v>40</v>
      </c>
      <c r="X9562" t="s">
        <v>97</v>
      </c>
      <c r="Y9562" t="s">
        <v>84</v>
      </c>
      <c r="Z9562" t="s">
        <v>43</v>
      </c>
      <c r="AA9562" t="s">
        <v>44</v>
      </c>
      <c r="AB9562" t="s">
        <v>44</v>
      </c>
    </row>
    <row r="9563" spans="1:28" x14ac:dyDescent="0.25">
      <c r="A9563" t="s">
        <v>14622</v>
      </c>
      <c r="B9563" s="1">
        <v>46060</v>
      </c>
      <c r="C9563" t="s">
        <v>3942</v>
      </c>
      <c r="D9563" t="s">
        <v>3943</v>
      </c>
      <c r="E9563">
        <v>24</v>
      </c>
      <c r="F9563" t="s">
        <v>48</v>
      </c>
      <c r="G9563" t="s">
        <v>141</v>
      </c>
      <c r="H9563" t="s">
        <v>142</v>
      </c>
      <c r="I9563" t="s">
        <v>74</v>
      </c>
      <c r="J9563" t="s">
        <v>143</v>
      </c>
      <c r="K9563">
        <v>2</v>
      </c>
      <c r="L9563" s="2">
        <v>900</v>
      </c>
      <c r="M9563">
        <v>0</v>
      </c>
      <c r="N9563" s="2">
        <v>1800</v>
      </c>
      <c r="O9563" s="2">
        <v>0</v>
      </c>
      <c r="P9563" s="2">
        <v>1800</v>
      </c>
      <c r="Q9563" s="2">
        <v>1388.52</v>
      </c>
      <c r="R9563" s="2">
        <v>411.48</v>
      </c>
      <c r="S9563" t="s">
        <v>36</v>
      </c>
      <c r="T9563" t="s">
        <v>114</v>
      </c>
      <c r="U9563" t="s">
        <v>115</v>
      </c>
      <c r="V9563" t="s">
        <v>39</v>
      </c>
      <c r="W9563" t="s">
        <v>40</v>
      </c>
      <c r="X9563" t="s">
        <v>97</v>
      </c>
      <c r="Y9563" t="s">
        <v>56</v>
      </c>
      <c r="Z9563" t="s">
        <v>43</v>
      </c>
      <c r="AA9563" t="s">
        <v>44</v>
      </c>
      <c r="AB9563" t="s">
        <v>44</v>
      </c>
    </row>
    <row r="9564" spans="1:28" x14ac:dyDescent="0.25">
      <c r="A9564" t="s">
        <v>14623</v>
      </c>
      <c r="B9564" s="1">
        <v>46060</v>
      </c>
      <c r="C9564" t="s">
        <v>7929</v>
      </c>
      <c r="D9564" t="s">
        <v>7930</v>
      </c>
      <c r="E9564">
        <v>42</v>
      </c>
      <c r="F9564" t="s">
        <v>48</v>
      </c>
      <c r="G9564" t="s">
        <v>318</v>
      </c>
      <c r="H9564" t="s">
        <v>319</v>
      </c>
      <c r="I9564" t="s">
        <v>34</v>
      </c>
      <c r="J9564" t="s">
        <v>190</v>
      </c>
      <c r="K9564">
        <v>6</v>
      </c>
      <c r="L9564" s="2">
        <v>2500</v>
      </c>
      <c r="M9564">
        <v>15</v>
      </c>
      <c r="N9564" s="2">
        <v>15000</v>
      </c>
      <c r="O9564" s="2">
        <v>2250</v>
      </c>
      <c r="P9564" s="2">
        <v>12750</v>
      </c>
      <c r="Q9564" s="2">
        <v>8819.31</v>
      </c>
      <c r="R9564" s="2">
        <v>3930.69</v>
      </c>
      <c r="S9564" t="s">
        <v>53</v>
      </c>
      <c r="T9564" t="s">
        <v>37</v>
      </c>
      <c r="U9564" t="s">
        <v>38</v>
      </c>
      <c r="V9564" t="s">
        <v>39</v>
      </c>
      <c r="W9564" t="s">
        <v>137</v>
      </c>
      <c r="X9564" t="s">
        <v>97</v>
      </c>
      <c r="Y9564" t="s">
        <v>56</v>
      </c>
      <c r="Z9564" t="s">
        <v>508</v>
      </c>
      <c r="AA9564" t="s">
        <v>44</v>
      </c>
      <c r="AB9564" t="s">
        <v>44</v>
      </c>
    </row>
    <row r="9565" spans="1:28" x14ac:dyDescent="0.25">
      <c r="A9565" t="s">
        <v>14624</v>
      </c>
      <c r="B9565" s="1">
        <v>46060</v>
      </c>
      <c r="C9565" t="s">
        <v>7956</v>
      </c>
      <c r="D9565" t="s">
        <v>7957</v>
      </c>
      <c r="E9565">
        <v>18</v>
      </c>
      <c r="F9565" t="s">
        <v>48</v>
      </c>
      <c r="G9565" t="s">
        <v>217</v>
      </c>
      <c r="H9565" t="s">
        <v>218</v>
      </c>
      <c r="I9565" t="s">
        <v>34</v>
      </c>
      <c r="J9565" t="s">
        <v>130</v>
      </c>
      <c r="K9565">
        <v>3</v>
      </c>
      <c r="L9565" s="2">
        <v>28000</v>
      </c>
      <c r="M9565">
        <v>25</v>
      </c>
      <c r="N9565" s="2">
        <v>84000</v>
      </c>
      <c r="O9565" s="2">
        <v>21000</v>
      </c>
      <c r="P9565" s="2">
        <v>63000</v>
      </c>
      <c r="Q9565" s="2">
        <v>36028.080000000002</v>
      </c>
      <c r="R9565" s="2">
        <v>26971.919999999998</v>
      </c>
      <c r="S9565" t="s">
        <v>53</v>
      </c>
      <c r="T9565" t="s">
        <v>65</v>
      </c>
      <c r="U9565" t="s">
        <v>65</v>
      </c>
      <c r="V9565" t="s">
        <v>39</v>
      </c>
      <c r="W9565" t="s">
        <v>92</v>
      </c>
      <c r="X9565" t="s">
        <v>67</v>
      </c>
      <c r="Y9565" t="s">
        <v>56</v>
      </c>
      <c r="Z9565" t="s">
        <v>107</v>
      </c>
      <c r="AA9565" t="s">
        <v>44</v>
      </c>
      <c r="AB9565" t="s">
        <v>44</v>
      </c>
    </row>
    <row r="9566" spans="1:28" x14ac:dyDescent="0.25">
      <c r="A9566" t="s">
        <v>14625</v>
      </c>
      <c r="B9566" s="1">
        <v>46060</v>
      </c>
      <c r="C9566" t="s">
        <v>1674</v>
      </c>
      <c r="D9566" t="s">
        <v>1675</v>
      </c>
      <c r="E9566">
        <v>36</v>
      </c>
      <c r="F9566" t="s">
        <v>111</v>
      </c>
      <c r="G9566" t="s">
        <v>298</v>
      </c>
      <c r="H9566" t="s">
        <v>299</v>
      </c>
      <c r="I9566" t="s">
        <v>103</v>
      </c>
      <c r="J9566" t="s">
        <v>104</v>
      </c>
      <c r="K9566">
        <v>2</v>
      </c>
      <c r="L9566" s="2">
        <v>700</v>
      </c>
      <c r="M9566">
        <v>10</v>
      </c>
      <c r="N9566" s="2">
        <v>1400</v>
      </c>
      <c r="O9566" s="2">
        <v>140</v>
      </c>
      <c r="P9566" s="2">
        <v>1260</v>
      </c>
      <c r="Q9566" s="2">
        <v>988.05</v>
      </c>
      <c r="R9566" s="2">
        <v>271.95</v>
      </c>
      <c r="S9566" t="s">
        <v>53</v>
      </c>
      <c r="T9566" t="s">
        <v>136</v>
      </c>
      <c r="U9566" t="s">
        <v>38</v>
      </c>
      <c r="V9566" t="s">
        <v>39</v>
      </c>
      <c r="W9566" t="s">
        <v>124</v>
      </c>
      <c r="X9566" t="s">
        <v>41</v>
      </c>
      <c r="Y9566" t="s">
        <v>84</v>
      </c>
      <c r="Z9566" t="s">
        <v>43</v>
      </c>
      <c r="AA9566" t="s">
        <v>44</v>
      </c>
      <c r="AB9566" t="s">
        <v>44</v>
      </c>
    </row>
    <row r="9567" spans="1:28" x14ac:dyDescent="0.25">
      <c r="A9567" t="s">
        <v>14626</v>
      </c>
      <c r="B9567" s="1">
        <v>46060</v>
      </c>
      <c r="C9567" t="s">
        <v>3048</v>
      </c>
      <c r="D9567" t="s">
        <v>3049</v>
      </c>
      <c r="E9567">
        <v>56</v>
      </c>
      <c r="F9567" t="s">
        <v>31</v>
      </c>
      <c r="G9567" t="s">
        <v>119</v>
      </c>
      <c r="H9567" t="s">
        <v>120</v>
      </c>
      <c r="I9567" t="s">
        <v>62</v>
      </c>
      <c r="J9567" t="s">
        <v>121</v>
      </c>
      <c r="K9567">
        <v>6</v>
      </c>
      <c r="L9567" s="2">
        <v>4800</v>
      </c>
      <c r="M9567">
        <v>10</v>
      </c>
      <c r="N9567" s="2">
        <v>28800</v>
      </c>
      <c r="O9567" s="2">
        <v>2880</v>
      </c>
      <c r="P9567" s="2">
        <v>25920</v>
      </c>
      <c r="Q9567" s="2">
        <v>17277.13</v>
      </c>
      <c r="R9567" s="2">
        <v>8642.8700000000008</v>
      </c>
      <c r="S9567" t="s">
        <v>53</v>
      </c>
      <c r="T9567" t="s">
        <v>136</v>
      </c>
      <c r="U9567" t="s">
        <v>38</v>
      </c>
      <c r="V9567" t="s">
        <v>39</v>
      </c>
      <c r="W9567" t="s">
        <v>124</v>
      </c>
      <c r="X9567" t="s">
        <v>41</v>
      </c>
      <c r="Y9567" t="s">
        <v>56</v>
      </c>
      <c r="Z9567" t="s">
        <v>43</v>
      </c>
      <c r="AA9567" t="s">
        <v>44</v>
      </c>
      <c r="AB9567" t="s">
        <v>44</v>
      </c>
    </row>
    <row r="9568" spans="1:28" x14ac:dyDescent="0.25">
      <c r="A9568" t="s">
        <v>14627</v>
      </c>
      <c r="B9568" s="1">
        <v>46060</v>
      </c>
      <c r="C9568" t="s">
        <v>1929</v>
      </c>
      <c r="D9568" t="s">
        <v>1930</v>
      </c>
      <c r="E9568">
        <v>36</v>
      </c>
      <c r="F9568" t="s">
        <v>48</v>
      </c>
      <c r="G9568" t="s">
        <v>344</v>
      </c>
      <c r="H9568" t="s">
        <v>345</v>
      </c>
      <c r="I9568" t="s">
        <v>34</v>
      </c>
      <c r="J9568" t="s">
        <v>121</v>
      </c>
      <c r="K9568">
        <v>4</v>
      </c>
      <c r="L9568" s="2">
        <v>1600</v>
      </c>
      <c r="M9568">
        <v>5</v>
      </c>
      <c r="N9568" s="2">
        <v>6400</v>
      </c>
      <c r="O9568" s="2">
        <v>320</v>
      </c>
      <c r="P9568" s="2">
        <v>6080</v>
      </c>
      <c r="Q9568" s="2">
        <v>4119.17</v>
      </c>
      <c r="R9568" s="2">
        <v>1960.83</v>
      </c>
      <c r="S9568" t="s">
        <v>36</v>
      </c>
      <c r="T9568" t="s">
        <v>122</v>
      </c>
      <c r="U9568" t="s">
        <v>123</v>
      </c>
      <c r="V9568" t="s">
        <v>39</v>
      </c>
      <c r="W9568" t="s">
        <v>92</v>
      </c>
      <c r="X9568" t="s">
        <v>97</v>
      </c>
      <c r="Y9568" t="s">
        <v>56</v>
      </c>
      <c r="Z9568" t="s">
        <v>43</v>
      </c>
      <c r="AA9568" t="s">
        <v>44</v>
      </c>
      <c r="AB9568" t="s">
        <v>44</v>
      </c>
    </row>
    <row r="9569" spans="1:28" x14ac:dyDescent="0.25">
      <c r="A9569" t="s">
        <v>14628</v>
      </c>
      <c r="B9569" s="1">
        <v>46060</v>
      </c>
      <c r="C9569" t="s">
        <v>7209</v>
      </c>
      <c r="D9569" t="s">
        <v>7210</v>
      </c>
      <c r="E9569">
        <v>31</v>
      </c>
      <c r="F9569" t="s">
        <v>48</v>
      </c>
      <c r="G9569" t="s">
        <v>207</v>
      </c>
      <c r="H9569" t="s">
        <v>208</v>
      </c>
      <c r="I9569" t="s">
        <v>34</v>
      </c>
      <c r="J9569" t="s">
        <v>143</v>
      </c>
      <c r="K9569">
        <v>1</v>
      </c>
      <c r="L9569" s="2">
        <v>18000</v>
      </c>
      <c r="M9569">
        <v>20</v>
      </c>
      <c r="N9569" s="2">
        <v>18000</v>
      </c>
      <c r="O9569" s="2">
        <v>3600</v>
      </c>
      <c r="P9569" s="2">
        <v>14400</v>
      </c>
      <c r="Q9569" s="2">
        <v>11211.56</v>
      </c>
      <c r="R9569" s="2">
        <v>3188.44</v>
      </c>
      <c r="S9569" t="s">
        <v>53</v>
      </c>
      <c r="T9569" t="s">
        <v>90</v>
      </c>
      <c r="U9569" t="s">
        <v>91</v>
      </c>
      <c r="V9569" t="s">
        <v>39</v>
      </c>
      <c r="W9569" t="s">
        <v>137</v>
      </c>
      <c r="X9569" t="s">
        <v>41</v>
      </c>
      <c r="Y9569" t="s">
        <v>56</v>
      </c>
      <c r="Z9569" t="s">
        <v>43</v>
      </c>
      <c r="AA9569" t="s">
        <v>44</v>
      </c>
      <c r="AB9569" t="s">
        <v>44</v>
      </c>
    </row>
    <row r="9570" spans="1:28" x14ac:dyDescent="0.25">
      <c r="A9570" t="s">
        <v>14629</v>
      </c>
      <c r="B9570" s="1">
        <v>46061</v>
      </c>
      <c r="C9570" t="s">
        <v>1488</v>
      </c>
      <c r="D9570" t="s">
        <v>1489</v>
      </c>
      <c r="E9570">
        <v>41</v>
      </c>
      <c r="F9570" t="s">
        <v>31</v>
      </c>
      <c r="G9570" t="s">
        <v>280</v>
      </c>
      <c r="H9570" t="s">
        <v>281</v>
      </c>
      <c r="I9570" t="s">
        <v>62</v>
      </c>
      <c r="J9570" t="s">
        <v>190</v>
      </c>
      <c r="K9570">
        <v>3</v>
      </c>
      <c r="L9570" s="2">
        <v>700</v>
      </c>
      <c r="M9570">
        <v>10</v>
      </c>
      <c r="N9570" s="2">
        <v>2100</v>
      </c>
      <c r="O9570" s="2">
        <v>210</v>
      </c>
      <c r="P9570" s="2">
        <v>1890</v>
      </c>
      <c r="Q9570" s="2">
        <v>1049.78</v>
      </c>
      <c r="R9570" s="2">
        <v>840.22</v>
      </c>
      <c r="S9570" t="s">
        <v>53</v>
      </c>
      <c r="T9570" t="s">
        <v>407</v>
      </c>
      <c r="U9570" t="s">
        <v>408</v>
      </c>
      <c r="V9570" t="s">
        <v>39</v>
      </c>
      <c r="W9570" t="s">
        <v>92</v>
      </c>
      <c r="X9570" t="s">
        <v>67</v>
      </c>
      <c r="Y9570" t="s">
        <v>42</v>
      </c>
      <c r="Z9570" t="s">
        <v>43</v>
      </c>
      <c r="AA9570" t="s">
        <v>44</v>
      </c>
      <c r="AB9570" t="s">
        <v>44</v>
      </c>
    </row>
    <row r="9571" spans="1:28" x14ac:dyDescent="0.25">
      <c r="A9571" t="s">
        <v>14630</v>
      </c>
      <c r="B9571" s="1">
        <v>46061</v>
      </c>
      <c r="C9571" t="s">
        <v>2804</v>
      </c>
      <c r="D9571" t="s">
        <v>2805</v>
      </c>
      <c r="E9571">
        <v>32</v>
      </c>
      <c r="F9571" t="s">
        <v>48</v>
      </c>
      <c r="G9571" t="s">
        <v>243</v>
      </c>
      <c r="H9571" t="s">
        <v>244</v>
      </c>
      <c r="I9571" t="s">
        <v>103</v>
      </c>
      <c r="J9571" t="s">
        <v>104</v>
      </c>
      <c r="K9571">
        <v>2</v>
      </c>
      <c r="L9571" s="2">
        <v>450</v>
      </c>
      <c r="M9571">
        <v>25</v>
      </c>
      <c r="N9571" s="2">
        <v>900</v>
      </c>
      <c r="O9571" s="2">
        <v>225</v>
      </c>
      <c r="P9571" s="2">
        <v>675</v>
      </c>
      <c r="Q9571" s="2">
        <v>410.45</v>
      </c>
      <c r="R9571" s="2">
        <v>264.55</v>
      </c>
      <c r="S9571" t="s">
        <v>36</v>
      </c>
      <c r="T9571" t="s">
        <v>222</v>
      </c>
      <c r="U9571" t="s">
        <v>38</v>
      </c>
      <c r="V9571" t="s">
        <v>39</v>
      </c>
      <c r="W9571" t="s">
        <v>124</v>
      </c>
      <c r="X9571" t="s">
        <v>97</v>
      </c>
      <c r="Y9571" t="s">
        <v>56</v>
      </c>
      <c r="Z9571" t="s">
        <v>43</v>
      </c>
      <c r="AA9571" t="s">
        <v>44</v>
      </c>
      <c r="AB9571" t="s">
        <v>44</v>
      </c>
    </row>
    <row r="9572" spans="1:28" x14ac:dyDescent="0.25">
      <c r="A9572" t="s">
        <v>14631</v>
      </c>
      <c r="B9572" s="1">
        <v>46061</v>
      </c>
      <c r="C9572" t="s">
        <v>1319</v>
      </c>
      <c r="D9572" t="s">
        <v>1320</v>
      </c>
      <c r="E9572">
        <v>58</v>
      </c>
      <c r="F9572" t="s">
        <v>31</v>
      </c>
      <c r="G9572" t="s">
        <v>60</v>
      </c>
      <c r="H9572" t="s">
        <v>61</v>
      </c>
      <c r="I9572" t="s">
        <v>62</v>
      </c>
      <c r="J9572" t="s">
        <v>63</v>
      </c>
      <c r="K9572">
        <v>2</v>
      </c>
      <c r="L9572" s="2">
        <v>3500</v>
      </c>
      <c r="M9572">
        <v>10</v>
      </c>
      <c r="N9572" s="2">
        <v>7000</v>
      </c>
      <c r="O9572" s="2">
        <v>700</v>
      </c>
      <c r="P9572" s="2">
        <v>6300</v>
      </c>
      <c r="Q9572" s="2">
        <v>5088.67</v>
      </c>
      <c r="R9572" s="2">
        <v>1211.33</v>
      </c>
      <c r="S9572" t="s">
        <v>53</v>
      </c>
      <c r="T9572" t="s">
        <v>105</v>
      </c>
      <c r="U9572" t="s">
        <v>106</v>
      </c>
      <c r="V9572" t="s">
        <v>39</v>
      </c>
      <c r="W9572" t="s">
        <v>137</v>
      </c>
      <c r="X9572" t="s">
        <v>97</v>
      </c>
      <c r="Y9572" t="s">
        <v>56</v>
      </c>
      <c r="Z9572" t="s">
        <v>107</v>
      </c>
      <c r="AA9572" t="s">
        <v>44</v>
      </c>
      <c r="AB9572" t="s">
        <v>44</v>
      </c>
    </row>
    <row r="9573" spans="1:28" x14ac:dyDescent="0.25">
      <c r="A9573" t="s">
        <v>14632</v>
      </c>
      <c r="B9573" s="1">
        <v>46061</v>
      </c>
      <c r="C9573" t="s">
        <v>8269</v>
      </c>
      <c r="D9573" t="s">
        <v>8270</v>
      </c>
      <c r="E9573">
        <v>20</v>
      </c>
      <c r="F9573" t="s">
        <v>48</v>
      </c>
      <c r="G9573" t="s">
        <v>387</v>
      </c>
      <c r="H9573" t="s">
        <v>388</v>
      </c>
      <c r="I9573" t="s">
        <v>74</v>
      </c>
      <c r="J9573" t="s">
        <v>75</v>
      </c>
      <c r="K9573">
        <v>4</v>
      </c>
      <c r="L9573" s="2">
        <v>3200</v>
      </c>
      <c r="M9573">
        <v>20</v>
      </c>
      <c r="N9573" s="2">
        <v>12800</v>
      </c>
      <c r="O9573" s="2">
        <v>2560</v>
      </c>
      <c r="P9573" s="2">
        <v>10240</v>
      </c>
      <c r="Q9573" s="2">
        <v>6206.18</v>
      </c>
      <c r="R9573" s="2">
        <v>4033.82</v>
      </c>
      <c r="S9573" t="s">
        <v>53</v>
      </c>
      <c r="T9573" t="s">
        <v>105</v>
      </c>
      <c r="U9573" t="s">
        <v>106</v>
      </c>
      <c r="V9573" t="s">
        <v>39</v>
      </c>
      <c r="W9573" t="s">
        <v>137</v>
      </c>
      <c r="X9573" t="s">
        <v>97</v>
      </c>
      <c r="Y9573" t="s">
        <v>84</v>
      </c>
      <c r="Z9573" t="s">
        <v>43</v>
      </c>
      <c r="AA9573" t="s">
        <v>44</v>
      </c>
      <c r="AB9573" t="s">
        <v>44</v>
      </c>
    </row>
    <row r="9574" spans="1:28" x14ac:dyDescent="0.25">
      <c r="A9574" t="s">
        <v>14633</v>
      </c>
      <c r="B9574" s="1">
        <v>46061</v>
      </c>
      <c r="C9574" t="s">
        <v>9507</v>
      </c>
      <c r="D9574" t="s">
        <v>9508</v>
      </c>
      <c r="E9574">
        <v>56</v>
      </c>
      <c r="F9574" t="s">
        <v>31</v>
      </c>
      <c r="G9574" t="s">
        <v>318</v>
      </c>
      <c r="H9574" t="s">
        <v>319</v>
      </c>
      <c r="I9574" t="s">
        <v>34</v>
      </c>
      <c r="J9574" t="s">
        <v>190</v>
      </c>
      <c r="K9574">
        <v>2</v>
      </c>
      <c r="L9574" s="2">
        <v>2500</v>
      </c>
      <c r="M9574">
        <v>10</v>
      </c>
      <c r="N9574" s="2">
        <v>5000</v>
      </c>
      <c r="O9574" s="2">
        <v>500</v>
      </c>
      <c r="P9574" s="2">
        <v>4500</v>
      </c>
      <c r="Q9574" s="2">
        <v>3116.25</v>
      </c>
      <c r="R9574" s="2">
        <v>1383.75</v>
      </c>
      <c r="S9574" t="s">
        <v>53</v>
      </c>
      <c r="T9574" t="s">
        <v>398</v>
      </c>
      <c r="U9574" t="s">
        <v>399</v>
      </c>
      <c r="V9574" t="s">
        <v>39</v>
      </c>
      <c r="W9574" t="s">
        <v>92</v>
      </c>
      <c r="X9574" t="s">
        <v>97</v>
      </c>
      <c r="Y9574" t="s">
        <v>42</v>
      </c>
      <c r="Z9574" t="s">
        <v>43</v>
      </c>
      <c r="AA9574" t="s">
        <v>44</v>
      </c>
      <c r="AB9574" t="s">
        <v>44</v>
      </c>
    </row>
    <row r="9575" spans="1:28" x14ac:dyDescent="0.25">
      <c r="A9575" t="s">
        <v>14634</v>
      </c>
      <c r="B9575" s="1">
        <v>46061</v>
      </c>
      <c r="C9575" t="s">
        <v>1975</v>
      </c>
      <c r="D9575" t="s">
        <v>1976</v>
      </c>
      <c r="E9575">
        <v>35</v>
      </c>
      <c r="F9575" t="s">
        <v>111</v>
      </c>
      <c r="G9575" t="s">
        <v>168</v>
      </c>
      <c r="H9575" t="s">
        <v>169</v>
      </c>
      <c r="I9575" t="s">
        <v>62</v>
      </c>
      <c r="J9575" t="s">
        <v>143</v>
      </c>
      <c r="K9575">
        <v>1</v>
      </c>
      <c r="L9575" s="2">
        <v>1800</v>
      </c>
      <c r="M9575">
        <v>10</v>
      </c>
      <c r="N9575" s="2">
        <v>1800</v>
      </c>
      <c r="O9575" s="2">
        <v>180</v>
      </c>
      <c r="P9575" s="2">
        <v>1620</v>
      </c>
      <c r="Q9575" s="2">
        <v>908.7</v>
      </c>
      <c r="R9575" s="2">
        <v>711.3</v>
      </c>
      <c r="S9575" t="s">
        <v>53</v>
      </c>
      <c r="T9575" t="s">
        <v>407</v>
      </c>
      <c r="U9575" t="s">
        <v>408</v>
      </c>
      <c r="V9575" t="s">
        <v>39</v>
      </c>
      <c r="W9575" t="s">
        <v>124</v>
      </c>
      <c r="X9575" t="s">
        <v>67</v>
      </c>
      <c r="Y9575" t="s">
        <v>84</v>
      </c>
      <c r="Z9575" t="s">
        <v>144</v>
      </c>
      <c r="AA9575" t="s">
        <v>44</v>
      </c>
      <c r="AB9575" t="s">
        <v>44</v>
      </c>
    </row>
    <row r="9576" spans="1:28" x14ac:dyDescent="0.25">
      <c r="A9576" t="s">
        <v>14635</v>
      </c>
      <c r="B9576" s="1">
        <v>46061</v>
      </c>
      <c r="C9576" t="s">
        <v>5202</v>
      </c>
      <c r="D9576" t="s">
        <v>5203</v>
      </c>
      <c r="E9576">
        <v>25</v>
      </c>
      <c r="F9576" t="s">
        <v>48</v>
      </c>
      <c r="G9576" t="s">
        <v>134</v>
      </c>
      <c r="H9576" t="s">
        <v>135</v>
      </c>
      <c r="I9576" t="s">
        <v>62</v>
      </c>
      <c r="J9576" t="s">
        <v>130</v>
      </c>
      <c r="K9576">
        <v>1</v>
      </c>
      <c r="L9576" s="2">
        <v>8500</v>
      </c>
      <c r="M9576">
        <v>15</v>
      </c>
      <c r="N9576" s="2">
        <v>8500</v>
      </c>
      <c r="O9576" s="2">
        <v>1275</v>
      </c>
      <c r="P9576" s="2">
        <v>7225</v>
      </c>
      <c r="Q9576" s="2">
        <v>4093.24</v>
      </c>
      <c r="R9576" s="2">
        <v>3131.76</v>
      </c>
      <c r="S9576" t="s">
        <v>53</v>
      </c>
      <c r="T9576" t="s">
        <v>90</v>
      </c>
      <c r="U9576" t="s">
        <v>91</v>
      </c>
      <c r="V9576" t="s">
        <v>39</v>
      </c>
      <c r="W9576" t="s">
        <v>124</v>
      </c>
      <c r="X9576" t="s">
        <v>97</v>
      </c>
      <c r="Y9576" t="s">
        <v>56</v>
      </c>
      <c r="Z9576" t="s">
        <v>43</v>
      </c>
      <c r="AA9576" t="s">
        <v>68</v>
      </c>
      <c r="AB9576" t="s">
        <v>44</v>
      </c>
    </row>
    <row r="9577" spans="1:28" x14ac:dyDescent="0.25">
      <c r="A9577" t="s">
        <v>14636</v>
      </c>
      <c r="B9577" s="1">
        <v>46061</v>
      </c>
      <c r="C9577" t="s">
        <v>6160</v>
      </c>
      <c r="D9577" t="s">
        <v>6161</v>
      </c>
      <c r="E9577">
        <v>34</v>
      </c>
      <c r="F9577" t="s">
        <v>48</v>
      </c>
      <c r="G9577" t="s">
        <v>344</v>
      </c>
      <c r="H9577" t="s">
        <v>345</v>
      </c>
      <c r="I9577" t="s">
        <v>34</v>
      </c>
      <c r="J9577" t="s">
        <v>121</v>
      </c>
      <c r="K9577">
        <v>5</v>
      </c>
      <c r="L9577" s="2">
        <v>1600</v>
      </c>
      <c r="M9577">
        <v>10</v>
      </c>
      <c r="N9577" s="2">
        <v>8000</v>
      </c>
      <c r="O9577" s="2">
        <v>800</v>
      </c>
      <c r="P9577" s="2">
        <v>7200</v>
      </c>
      <c r="Q9577" s="2">
        <v>5410.9</v>
      </c>
      <c r="R9577" s="2">
        <v>1789.1</v>
      </c>
      <c r="S9577" t="s">
        <v>53</v>
      </c>
      <c r="T9577" t="s">
        <v>105</v>
      </c>
      <c r="U9577" t="s">
        <v>106</v>
      </c>
      <c r="V9577" t="s">
        <v>39</v>
      </c>
      <c r="W9577" t="s">
        <v>66</v>
      </c>
      <c r="X9577" t="s">
        <v>41</v>
      </c>
      <c r="Y9577" t="s">
        <v>42</v>
      </c>
      <c r="Z9577" t="s">
        <v>43</v>
      </c>
      <c r="AA9577" t="s">
        <v>44</v>
      </c>
      <c r="AB9577" t="s">
        <v>44</v>
      </c>
    </row>
    <row r="9578" spans="1:28" x14ac:dyDescent="0.25">
      <c r="A9578" t="s">
        <v>14637</v>
      </c>
      <c r="B9578" s="1">
        <v>46061</v>
      </c>
      <c r="C9578" t="s">
        <v>4244</v>
      </c>
      <c r="D9578" t="s">
        <v>4245</v>
      </c>
      <c r="E9578">
        <v>32</v>
      </c>
      <c r="F9578" t="s">
        <v>48</v>
      </c>
      <c r="G9578" t="s">
        <v>227</v>
      </c>
      <c r="H9578" t="s">
        <v>228</v>
      </c>
      <c r="I9578" t="s">
        <v>74</v>
      </c>
      <c r="J9578" t="s">
        <v>75</v>
      </c>
      <c r="K9578">
        <v>2</v>
      </c>
      <c r="L9578" s="2">
        <v>1400</v>
      </c>
      <c r="M9578">
        <v>25</v>
      </c>
      <c r="N9578" s="2">
        <v>2800</v>
      </c>
      <c r="O9578" s="2">
        <v>700</v>
      </c>
      <c r="P9578" s="2">
        <v>2100</v>
      </c>
      <c r="Q9578" s="2">
        <v>1555.34</v>
      </c>
      <c r="R9578" s="2">
        <v>544.66</v>
      </c>
      <c r="S9578" t="s">
        <v>53</v>
      </c>
      <c r="T9578" t="s">
        <v>222</v>
      </c>
      <c r="U9578" t="s">
        <v>38</v>
      </c>
      <c r="V9578" t="s">
        <v>39</v>
      </c>
      <c r="W9578" t="s">
        <v>124</v>
      </c>
      <c r="X9578" t="s">
        <v>41</v>
      </c>
      <c r="Y9578" t="s">
        <v>84</v>
      </c>
      <c r="Z9578" t="s">
        <v>43</v>
      </c>
      <c r="AA9578" t="s">
        <v>44</v>
      </c>
      <c r="AB9578" t="s">
        <v>44</v>
      </c>
    </row>
    <row r="9579" spans="1:28" x14ac:dyDescent="0.25">
      <c r="A9579" t="s">
        <v>14638</v>
      </c>
      <c r="B9579" s="1">
        <v>46061</v>
      </c>
      <c r="C9579" t="s">
        <v>246</v>
      </c>
      <c r="D9579" t="s">
        <v>247</v>
      </c>
      <c r="E9579">
        <v>23</v>
      </c>
      <c r="F9579" t="s">
        <v>111</v>
      </c>
      <c r="G9579" t="s">
        <v>217</v>
      </c>
      <c r="H9579" t="s">
        <v>218</v>
      </c>
      <c r="I9579" t="s">
        <v>34</v>
      </c>
      <c r="J9579" t="s">
        <v>130</v>
      </c>
      <c r="K9579">
        <v>1</v>
      </c>
      <c r="L9579" s="2">
        <v>28000</v>
      </c>
      <c r="M9579">
        <v>5</v>
      </c>
      <c r="N9579" s="2">
        <v>28000</v>
      </c>
      <c r="O9579" s="2">
        <v>1400</v>
      </c>
      <c r="P9579" s="2">
        <v>26600</v>
      </c>
      <c r="Q9579" s="2">
        <v>20358.14</v>
      </c>
      <c r="R9579" s="2">
        <v>6241.86</v>
      </c>
      <c r="S9579" t="s">
        <v>53</v>
      </c>
      <c r="T9579" t="s">
        <v>578</v>
      </c>
      <c r="U9579" t="s">
        <v>579</v>
      </c>
      <c r="V9579" t="s">
        <v>39</v>
      </c>
      <c r="W9579" t="s">
        <v>137</v>
      </c>
      <c r="X9579" t="s">
        <v>97</v>
      </c>
      <c r="Y9579" t="s">
        <v>56</v>
      </c>
      <c r="Z9579" t="s">
        <v>43</v>
      </c>
      <c r="AA9579" t="s">
        <v>44</v>
      </c>
      <c r="AB9579" t="s">
        <v>44</v>
      </c>
    </row>
    <row r="9580" spans="1:28" x14ac:dyDescent="0.25">
      <c r="A9580" t="s">
        <v>14639</v>
      </c>
      <c r="B9580" s="1">
        <v>46061</v>
      </c>
      <c r="C9580" t="s">
        <v>9365</v>
      </c>
      <c r="D9580" t="s">
        <v>9366</v>
      </c>
      <c r="E9580">
        <v>58</v>
      </c>
      <c r="F9580" t="s">
        <v>31</v>
      </c>
      <c r="G9580" t="s">
        <v>243</v>
      </c>
      <c r="H9580" t="s">
        <v>244</v>
      </c>
      <c r="I9580" t="s">
        <v>103</v>
      </c>
      <c r="J9580" t="s">
        <v>104</v>
      </c>
      <c r="K9580">
        <v>2</v>
      </c>
      <c r="L9580" s="2">
        <v>450</v>
      </c>
      <c r="M9580">
        <v>10</v>
      </c>
      <c r="N9580" s="2">
        <v>900</v>
      </c>
      <c r="O9580" s="2">
        <v>90</v>
      </c>
      <c r="P9580" s="2">
        <v>810</v>
      </c>
      <c r="Q9580" s="2">
        <v>578.95000000000005</v>
      </c>
      <c r="R9580" s="2">
        <v>231.05</v>
      </c>
      <c r="S9580" t="s">
        <v>36</v>
      </c>
      <c r="T9580" t="s">
        <v>178</v>
      </c>
      <c r="U9580" t="s">
        <v>154</v>
      </c>
      <c r="V9580" t="s">
        <v>39</v>
      </c>
      <c r="W9580" t="s">
        <v>83</v>
      </c>
      <c r="X9580" t="s">
        <v>67</v>
      </c>
      <c r="Y9580" t="s">
        <v>56</v>
      </c>
      <c r="Z9580" t="s">
        <v>223</v>
      </c>
      <c r="AA9580" t="s">
        <v>68</v>
      </c>
      <c r="AB9580" t="s">
        <v>44</v>
      </c>
    </row>
    <row r="9581" spans="1:28" x14ac:dyDescent="0.25">
      <c r="A9581" t="s">
        <v>14640</v>
      </c>
      <c r="B9581" s="1">
        <v>46061</v>
      </c>
      <c r="C9581" t="s">
        <v>11346</v>
      </c>
      <c r="D9581" t="s">
        <v>11347</v>
      </c>
      <c r="E9581">
        <v>25</v>
      </c>
      <c r="F9581" t="s">
        <v>111</v>
      </c>
      <c r="G9581" t="s">
        <v>436</v>
      </c>
      <c r="H9581" t="s">
        <v>437</v>
      </c>
      <c r="I9581" t="s">
        <v>74</v>
      </c>
      <c r="J9581" t="s">
        <v>190</v>
      </c>
      <c r="K9581">
        <v>4</v>
      </c>
      <c r="L9581" s="2">
        <v>1800</v>
      </c>
      <c r="M9581">
        <v>5</v>
      </c>
      <c r="N9581" s="2">
        <v>7200</v>
      </c>
      <c r="O9581" s="2">
        <v>360</v>
      </c>
      <c r="P9581" s="2">
        <v>6840</v>
      </c>
      <c r="Q9581" s="2">
        <v>4580.18</v>
      </c>
      <c r="R9581" s="2">
        <v>2259.8200000000002</v>
      </c>
      <c r="S9581" t="s">
        <v>53</v>
      </c>
      <c r="T9581" t="s">
        <v>275</v>
      </c>
      <c r="U9581" t="s">
        <v>123</v>
      </c>
      <c r="V9581" t="s">
        <v>39</v>
      </c>
      <c r="W9581" t="s">
        <v>137</v>
      </c>
      <c r="X9581" t="s">
        <v>41</v>
      </c>
      <c r="Y9581" t="s">
        <v>56</v>
      </c>
      <c r="Z9581" t="s">
        <v>43</v>
      </c>
      <c r="AA9581" t="s">
        <v>44</v>
      </c>
      <c r="AB9581" t="s">
        <v>44</v>
      </c>
    </row>
    <row r="9582" spans="1:28" x14ac:dyDescent="0.25">
      <c r="A9582" t="s">
        <v>14641</v>
      </c>
      <c r="B9582" s="1">
        <v>46061</v>
      </c>
      <c r="C9582" t="s">
        <v>10756</v>
      </c>
      <c r="D9582" t="s">
        <v>10757</v>
      </c>
      <c r="E9582">
        <v>24</v>
      </c>
      <c r="F9582" t="s">
        <v>48</v>
      </c>
      <c r="G9582" t="s">
        <v>134</v>
      </c>
      <c r="H9582" t="s">
        <v>135</v>
      </c>
      <c r="I9582" t="s">
        <v>62</v>
      </c>
      <c r="J9582" t="s">
        <v>130</v>
      </c>
      <c r="K9582">
        <v>3</v>
      </c>
      <c r="L9582" s="2">
        <v>8500</v>
      </c>
      <c r="M9582">
        <v>25</v>
      </c>
      <c r="N9582" s="2">
        <v>25500</v>
      </c>
      <c r="O9582" s="2">
        <v>6375</v>
      </c>
      <c r="P9582" s="2">
        <v>19125</v>
      </c>
      <c r="Q9582" s="2">
        <v>12546.18</v>
      </c>
      <c r="R9582" s="2">
        <v>6578.82</v>
      </c>
      <c r="S9582" t="s">
        <v>36</v>
      </c>
      <c r="T9582" t="s">
        <v>178</v>
      </c>
      <c r="U9582" t="s">
        <v>154</v>
      </c>
      <c r="V9582" t="s">
        <v>39</v>
      </c>
      <c r="W9582" t="s">
        <v>92</v>
      </c>
      <c r="X9582" t="s">
        <v>97</v>
      </c>
      <c r="Y9582" t="s">
        <v>56</v>
      </c>
      <c r="Z9582" t="s">
        <v>144</v>
      </c>
      <c r="AA9582" t="s">
        <v>44</v>
      </c>
      <c r="AB9582" t="s">
        <v>44</v>
      </c>
    </row>
    <row r="9583" spans="1:28" x14ac:dyDescent="0.25">
      <c r="A9583" t="s">
        <v>14642</v>
      </c>
      <c r="B9583" s="1">
        <v>46061</v>
      </c>
      <c r="C9583" t="s">
        <v>4862</v>
      </c>
      <c r="D9583" t="s">
        <v>4863</v>
      </c>
      <c r="E9583">
        <v>43</v>
      </c>
      <c r="F9583" t="s">
        <v>111</v>
      </c>
      <c r="G9583" t="s">
        <v>119</v>
      </c>
      <c r="H9583" t="s">
        <v>120</v>
      </c>
      <c r="I9583" t="s">
        <v>62</v>
      </c>
      <c r="J9583" t="s">
        <v>121</v>
      </c>
      <c r="K9583">
        <v>1</v>
      </c>
      <c r="L9583" s="2">
        <v>4800</v>
      </c>
      <c r="M9583">
        <v>10</v>
      </c>
      <c r="N9583" s="2">
        <v>4800</v>
      </c>
      <c r="O9583" s="2">
        <v>480</v>
      </c>
      <c r="P9583" s="2">
        <v>4320</v>
      </c>
      <c r="Q9583" s="2">
        <v>3323.52</v>
      </c>
      <c r="R9583" s="2">
        <v>996.48</v>
      </c>
      <c r="S9583" t="s">
        <v>64</v>
      </c>
      <c r="T9583" t="s">
        <v>76</v>
      </c>
      <c r="U9583" t="s">
        <v>77</v>
      </c>
      <c r="V9583" t="s">
        <v>39</v>
      </c>
      <c r="W9583" t="s">
        <v>40</v>
      </c>
      <c r="X9583" t="s">
        <v>67</v>
      </c>
      <c r="Y9583" t="s">
        <v>42</v>
      </c>
      <c r="Z9583" t="s">
        <v>43</v>
      </c>
      <c r="AA9583" t="s">
        <v>44</v>
      </c>
      <c r="AB9583" t="s">
        <v>44</v>
      </c>
    </row>
    <row r="9584" spans="1:28" x14ac:dyDescent="0.25">
      <c r="A9584" t="s">
        <v>14643</v>
      </c>
      <c r="B9584" s="1">
        <v>46061</v>
      </c>
      <c r="C9584" t="s">
        <v>3218</v>
      </c>
      <c r="D9584" t="s">
        <v>3219</v>
      </c>
      <c r="E9584">
        <v>59</v>
      </c>
      <c r="F9584" t="s">
        <v>31</v>
      </c>
      <c r="G9584" t="s">
        <v>32</v>
      </c>
      <c r="H9584" t="s">
        <v>33</v>
      </c>
      <c r="I9584" t="s">
        <v>34</v>
      </c>
      <c r="J9584" t="s">
        <v>35</v>
      </c>
      <c r="K9584">
        <v>2</v>
      </c>
      <c r="L9584" s="2">
        <v>55000</v>
      </c>
      <c r="M9584">
        <v>10</v>
      </c>
      <c r="N9584" s="2">
        <v>110000</v>
      </c>
      <c r="O9584" s="2">
        <v>11000</v>
      </c>
      <c r="P9584" s="2">
        <v>99000</v>
      </c>
      <c r="Q9584" s="2">
        <v>68902.23</v>
      </c>
      <c r="R9584" s="2">
        <v>30097.77</v>
      </c>
      <c r="S9584" t="s">
        <v>53</v>
      </c>
      <c r="T9584" t="s">
        <v>76</v>
      </c>
      <c r="U9584" t="s">
        <v>77</v>
      </c>
      <c r="V9584" t="s">
        <v>39</v>
      </c>
      <c r="W9584" t="s">
        <v>40</v>
      </c>
      <c r="X9584" t="s">
        <v>97</v>
      </c>
      <c r="Y9584" t="s">
        <v>56</v>
      </c>
      <c r="Z9584" t="s">
        <v>223</v>
      </c>
      <c r="AA9584" t="s">
        <v>44</v>
      </c>
      <c r="AB9584" t="s">
        <v>44</v>
      </c>
    </row>
    <row r="9585" spans="1:28" x14ac:dyDescent="0.25">
      <c r="A9585" t="s">
        <v>14644</v>
      </c>
      <c r="B9585" s="1">
        <v>46061</v>
      </c>
      <c r="C9585" t="s">
        <v>2431</v>
      </c>
      <c r="D9585" t="s">
        <v>2432</v>
      </c>
      <c r="E9585">
        <v>37</v>
      </c>
      <c r="F9585" t="s">
        <v>48</v>
      </c>
      <c r="G9585" t="s">
        <v>285</v>
      </c>
      <c r="H9585" t="s">
        <v>286</v>
      </c>
      <c r="I9585" t="s">
        <v>34</v>
      </c>
      <c r="J9585" t="s">
        <v>121</v>
      </c>
      <c r="K9585">
        <v>1</v>
      </c>
      <c r="L9585" s="2">
        <v>3200</v>
      </c>
      <c r="M9585">
        <v>20</v>
      </c>
      <c r="N9585" s="2">
        <v>3200</v>
      </c>
      <c r="O9585" s="2">
        <v>640</v>
      </c>
      <c r="P9585" s="2">
        <v>2560</v>
      </c>
      <c r="Q9585" s="2">
        <v>1784.05</v>
      </c>
      <c r="R9585" s="2">
        <v>775.95</v>
      </c>
      <c r="S9585" t="s">
        <v>53</v>
      </c>
      <c r="T9585" t="s">
        <v>290</v>
      </c>
      <c r="U9585" t="s">
        <v>291</v>
      </c>
      <c r="V9585" t="s">
        <v>39</v>
      </c>
      <c r="W9585" t="s">
        <v>137</v>
      </c>
      <c r="X9585" t="s">
        <v>41</v>
      </c>
      <c r="Y9585" t="s">
        <v>56</v>
      </c>
      <c r="Z9585" t="s">
        <v>43</v>
      </c>
      <c r="AA9585" t="s">
        <v>44</v>
      </c>
      <c r="AB9585" t="s">
        <v>44</v>
      </c>
    </row>
    <row r="9586" spans="1:28" x14ac:dyDescent="0.25">
      <c r="A9586" t="s">
        <v>14645</v>
      </c>
      <c r="B9586" s="1">
        <v>46062</v>
      </c>
      <c r="C9586" t="s">
        <v>1728</v>
      </c>
      <c r="D9586" t="s">
        <v>1729</v>
      </c>
      <c r="E9586">
        <v>35</v>
      </c>
      <c r="F9586" t="s">
        <v>48</v>
      </c>
      <c r="G9586" t="s">
        <v>366</v>
      </c>
      <c r="H9586" t="s">
        <v>367</v>
      </c>
      <c r="I9586" t="s">
        <v>34</v>
      </c>
      <c r="J9586" t="s">
        <v>130</v>
      </c>
      <c r="K9586">
        <v>2</v>
      </c>
      <c r="L9586" s="2">
        <v>14500</v>
      </c>
      <c r="M9586">
        <v>20</v>
      </c>
      <c r="N9586" s="2">
        <v>29000</v>
      </c>
      <c r="O9586" s="2">
        <v>5800</v>
      </c>
      <c r="P9586" s="2">
        <v>23200</v>
      </c>
      <c r="Q9586" s="2">
        <v>13669.95</v>
      </c>
      <c r="R9586" s="2">
        <v>9530.0499999999993</v>
      </c>
      <c r="S9586" t="s">
        <v>53</v>
      </c>
      <c r="T9586" t="s">
        <v>275</v>
      </c>
      <c r="U9586" t="s">
        <v>123</v>
      </c>
      <c r="V9586" t="s">
        <v>39</v>
      </c>
      <c r="W9586" t="s">
        <v>66</v>
      </c>
      <c r="X9586" t="s">
        <v>41</v>
      </c>
      <c r="Y9586" t="s">
        <v>56</v>
      </c>
      <c r="Z9586" t="s">
        <v>43</v>
      </c>
      <c r="AA9586" t="s">
        <v>44</v>
      </c>
      <c r="AB9586" t="s">
        <v>44</v>
      </c>
    </row>
    <row r="9587" spans="1:28" x14ac:dyDescent="0.25">
      <c r="A9587" t="s">
        <v>14646</v>
      </c>
      <c r="B9587" s="1">
        <v>46062</v>
      </c>
      <c r="C9587" t="s">
        <v>258</v>
      </c>
      <c r="D9587" t="s">
        <v>259</v>
      </c>
      <c r="E9587">
        <v>40</v>
      </c>
      <c r="F9587" t="s">
        <v>111</v>
      </c>
      <c r="G9587" t="s">
        <v>188</v>
      </c>
      <c r="H9587" t="s">
        <v>189</v>
      </c>
      <c r="I9587" t="s">
        <v>34</v>
      </c>
      <c r="J9587" t="s">
        <v>190</v>
      </c>
      <c r="K9587">
        <v>1</v>
      </c>
      <c r="L9587" s="2">
        <v>1800</v>
      </c>
      <c r="M9587">
        <v>5</v>
      </c>
      <c r="N9587" s="2">
        <v>1800</v>
      </c>
      <c r="O9587" s="2">
        <v>90</v>
      </c>
      <c r="P9587" s="2">
        <v>1710</v>
      </c>
      <c r="Q9587" s="2">
        <v>1235.52</v>
      </c>
      <c r="R9587" s="2">
        <v>474.48</v>
      </c>
      <c r="S9587" t="s">
        <v>53</v>
      </c>
      <c r="T9587" t="s">
        <v>105</v>
      </c>
      <c r="U9587" t="s">
        <v>106</v>
      </c>
      <c r="V9587" t="s">
        <v>39</v>
      </c>
      <c r="W9587" t="s">
        <v>66</v>
      </c>
      <c r="X9587" t="s">
        <v>67</v>
      </c>
      <c r="Y9587" t="s">
        <v>42</v>
      </c>
      <c r="Z9587" t="s">
        <v>43</v>
      </c>
      <c r="AA9587" t="s">
        <v>44</v>
      </c>
      <c r="AB9587" t="s">
        <v>44</v>
      </c>
    </row>
    <row r="9588" spans="1:28" x14ac:dyDescent="0.25">
      <c r="A9588" t="s">
        <v>14647</v>
      </c>
      <c r="B9588" s="1">
        <v>46062</v>
      </c>
      <c r="C9588" t="s">
        <v>220</v>
      </c>
      <c r="D9588" t="s">
        <v>221</v>
      </c>
      <c r="E9588">
        <v>51</v>
      </c>
      <c r="F9588" t="s">
        <v>48</v>
      </c>
      <c r="G9588" t="s">
        <v>112</v>
      </c>
      <c r="H9588" t="s">
        <v>113</v>
      </c>
      <c r="I9588" t="s">
        <v>103</v>
      </c>
      <c r="J9588" t="s">
        <v>104</v>
      </c>
      <c r="K9588">
        <v>4</v>
      </c>
      <c r="L9588" s="2">
        <v>650</v>
      </c>
      <c r="M9588">
        <v>20</v>
      </c>
      <c r="N9588" s="2">
        <v>2600</v>
      </c>
      <c r="O9588" s="2">
        <v>520</v>
      </c>
      <c r="P9588" s="2">
        <v>2080</v>
      </c>
      <c r="Q9588" s="2">
        <v>1663.66</v>
      </c>
      <c r="R9588" s="2">
        <v>416.34</v>
      </c>
      <c r="S9588" t="s">
        <v>64</v>
      </c>
      <c r="T9588" t="s">
        <v>178</v>
      </c>
      <c r="U9588" t="s">
        <v>154</v>
      </c>
      <c r="V9588" t="s">
        <v>39</v>
      </c>
      <c r="W9588" t="s">
        <v>40</v>
      </c>
      <c r="X9588" t="s">
        <v>41</v>
      </c>
      <c r="Y9588" t="s">
        <v>56</v>
      </c>
      <c r="Z9588" t="s">
        <v>223</v>
      </c>
      <c r="AA9588" t="s">
        <v>44</v>
      </c>
      <c r="AB9588" t="s">
        <v>44</v>
      </c>
    </row>
    <row r="9589" spans="1:28" x14ac:dyDescent="0.25">
      <c r="A9589" t="s">
        <v>14648</v>
      </c>
      <c r="B9589" s="1">
        <v>46062</v>
      </c>
      <c r="C9589" t="s">
        <v>12277</v>
      </c>
      <c r="D9589" t="s">
        <v>12278</v>
      </c>
      <c r="E9589">
        <v>21</v>
      </c>
      <c r="F9589" t="s">
        <v>111</v>
      </c>
      <c r="G9589" t="s">
        <v>101</v>
      </c>
      <c r="H9589" t="s">
        <v>102</v>
      </c>
      <c r="I9589" t="s">
        <v>103</v>
      </c>
      <c r="J9589" t="s">
        <v>104</v>
      </c>
      <c r="K9589">
        <v>2</v>
      </c>
      <c r="L9589" s="2">
        <v>1800</v>
      </c>
      <c r="M9589">
        <v>15</v>
      </c>
      <c r="N9589" s="2">
        <v>3600</v>
      </c>
      <c r="O9589" s="2">
        <v>540</v>
      </c>
      <c r="P9589" s="2">
        <v>3060</v>
      </c>
      <c r="Q9589" s="2">
        <v>2078.2800000000002</v>
      </c>
      <c r="R9589" s="2">
        <v>981.72</v>
      </c>
      <c r="S9589" t="s">
        <v>53</v>
      </c>
      <c r="T9589" t="s">
        <v>96</v>
      </c>
      <c r="U9589" t="s">
        <v>96</v>
      </c>
      <c r="V9589" t="s">
        <v>39</v>
      </c>
      <c r="W9589" t="s">
        <v>40</v>
      </c>
      <c r="X9589" t="s">
        <v>67</v>
      </c>
      <c r="Y9589" t="s">
        <v>56</v>
      </c>
      <c r="Z9589" t="s">
        <v>508</v>
      </c>
      <c r="AA9589" t="s">
        <v>44</v>
      </c>
      <c r="AB9589" t="s">
        <v>44</v>
      </c>
    </row>
    <row r="9590" spans="1:28" x14ac:dyDescent="0.25">
      <c r="A9590" t="s">
        <v>14649</v>
      </c>
      <c r="B9590" s="1">
        <v>46062</v>
      </c>
      <c r="C9590" t="s">
        <v>5695</v>
      </c>
      <c r="D9590" t="s">
        <v>5696</v>
      </c>
      <c r="E9590">
        <v>49</v>
      </c>
      <c r="F9590" t="s">
        <v>31</v>
      </c>
      <c r="G9590" t="s">
        <v>148</v>
      </c>
      <c r="H9590" t="s">
        <v>149</v>
      </c>
      <c r="I9590" t="s">
        <v>74</v>
      </c>
      <c r="J9590" t="s">
        <v>130</v>
      </c>
      <c r="K9590">
        <v>1</v>
      </c>
      <c r="L9590" s="2">
        <v>3500</v>
      </c>
      <c r="M9590">
        <v>5</v>
      </c>
      <c r="N9590" s="2">
        <v>3500</v>
      </c>
      <c r="O9590" s="2">
        <v>175</v>
      </c>
      <c r="P9590" s="2">
        <v>3325</v>
      </c>
      <c r="Q9590" s="2">
        <v>1962.71</v>
      </c>
      <c r="R9590" s="2">
        <v>1362.29</v>
      </c>
      <c r="S9590" t="s">
        <v>53</v>
      </c>
      <c r="T9590" t="s">
        <v>76</v>
      </c>
      <c r="U9590" t="s">
        <v>77</v>
      </c>
      <c r="V9590" t="s">
        <v>39</v>
      </c>
      <c r="W9590" t="s">
        <v>137</v>
      </c>
      <c r="X9590" t="s">
        <v>67</v>
      </c>
      <c r="Y9590" t="s">
        <v>56</v>
      </c>
      <c r="Z9590" t="s">
        <v>107</v>
      </c>
      <c r="AA9590" t="s">
        <v>68</v>
      </c>
      <c r="AB9590" t="s">
        <v>44</v>
      </c>
    </row>
    <row r="9591" spans="1:28" x14ac:dyDescent="0.25">
      <c r="A9591" t="s">
        <v>14650</v>
      </c>
      <c r="B9591" s="1">
        <v>46062</v>
      </c>
      <c r="C9591" t="s">
        <v>612</v>
      </c>
      <c r="D9591" t="s">
        <v>613</v>
      </c>
      <c r="E9591">
        <v>39</v>
      </c>
      <c r="F9591" t="s">
        <v>111</v>
      </c>
      <c r="G9591" t="s">
        <v>207</v>
      </c>
      <c r="H9591" t="s">
        <v>208</v>
      </c>
      <c r="I9591" t="s">
        <v>34</v>
      </c>
      <c r="J9591" t="s">
        <v>143</v>
      </c>
      <c r="K9591">
        <v>2</v>
      </c>
      <c r="L9591" s="2">
        <v>18000</v>
      </c>
      <c r="M9591">
        <v>25</v>
      </c>
      <c r="N9591" s="2">
        <v>36000</v>
      </c>
      <c r="O9591" s="2">
        <v>9000</v>
      </c>
      <c r="P9591" s="2">
        <v>27000</v>
      </c>
      <c r="Q9591" s="2">
        <v>17197.810000000001</v>
      </c>
      <c r="R9591" s="2">
        <v>9802.19</v>
      </c>
      <c r="S9591" t="s">
        <v>53</v>
      </c>
      <c r="T9591" t="s">
        <v>407</v>
      </c>
      <c r="U9591" t="s">
        <v>408</v>
      </c>
      <c r="V9591" t="s">
        <v>39</v>
      </c>
      <c r="W9591" t="s">
        <v>92</v>
      </c>
      <c r="X9591" t="s">
        <v>97</v>
      </c>
      <c r="Y9591" t="s">
        <v>56</v>
      </c>
      <c r="Z9591" t="s">
        <v>43</v>
      </c>
      <c r="AA9591" t="s">
        <v>44</v>
      </c>
      <c r="AB9591" t="s">
        <v>44</v>
      </c>
    </row>
    <row r="9592" spans="1:28" x14ac:dyDescent="0.25">
      <c r="A9592" t="s">
        <v>14651</v>
      </c>
      <c r="B9592" s="1">
        <v>46062</v>
      </c>
      <c r="C9592" t="s">
        <v>5026</v>
      </c>
      <c r="D9592" t="s">
        <v>5027</v>
      </c>
      <c r="E9592">
        <v>33</v>
      </c>
      <c r="F9592" t="s">
        <v>48</v>
      </c>
      <c r="G9592" t="s">
        <v>158</v>
      </c>
      <c r="H9592" t="s">
        <v>159</v>
      </c>
      <c r="I9592" t="s">
        <v>51</v>
      </c>
      <c r="J9592" t="s">
        <v>52</v>
      </c>
      <c r="K9592">
        <v>2</v>
      </c>
      <c r="L9592" s="2">
        <v>650</v>
      </c>
      <c r="M9592">
        <v>15</v>
      </c>
      <c r="N9592" s="2">
        <v>1300</v>
      </c>
      <c r="O9592" s="2">
        <v>195</v>
      </c>
      <c r="P9592" s="2">
        <v>1105</v>
      </c>
      <c r="Q9592" s="2">
        <v>634.48</v>
      </c>
      <c r="R9592" s="2">
        <v>470.52</v>
      </c>
      <c r="S9592" t="s">
        <v>53</v>
      </c>
      <c r="T9592" t="s">
        <v>153</v>
      </c>
      <c r="U9592" t="s">
        <v>154</v>
      </c>
      <c r="V9592" t="s">
        <v>39</v>
      </c>
      <c r="W9592" t="s">
        <v>83</v>
      </c>
      <c r="X9592" t="s">
        <v>41</v>
      </c>
      <c r="Y9592" t="s">
        <v>56</v>
      </c>
      <c r="Z9592" t="s">
        <v>43</v>
      </c>
      <c r="AA9592" t="s">
        <v>44</v>
      </c>
      <c r="AB9592" t="s">
        <v>44</v>
      </c>
    </row>
    <row r="9593" spans="1:28" x14ac:dyDescent="0.25">
      <c r="A9593" t="s">
        <v>14652</v>
      </c>
      <c r="B9593" s="1">
        <v>46062</v>
      </c>
      <c r="C9593" t="s">
        <v>3185</v>
      </c>
      <c r="D9593" t="s">
        <v>3186</v>
      </c>
      <c r="E9593">
        <v>57</v>
      </c>
      <c r="F9593" t="s">
        <v>48</v>
      </c>
      <c r="G9593" t="s">
        <v>72</v>
      </c>
      <c r="H9593" t="s">
        <v>73</v>
      </c>
      <c r="I9593" t="s">
        <v>74</v>
      </c>
      <c r="J9593" t="s">
        <v>75</v>
      </c>
      <c r="K9593">
        <v>2</v>
      </c>
      <c r="L9593" s="2">
        <v>2200</v>
      </c>
      <c r="M9593">
        <v>15</v>
      </c>
      <c r="N9593" s="2">
        <v>4400</v>
      </c>
      <c r="O9593" s="2">
        <v>660</v>
      </c>
      <c r="P9593" s="2">
        <v>3740</v>
      </c>
      <c r="Q9593" s="2">
        <v>2600.5100000000002</v>
      </c>
      <c r="R9593" s="2">
        <v>1139.49</v>
      </c>
      <c r="S9593" t="s">
        <v>53</v>
      </c>
      <c r="T9593" t="s">
        <v>54</v>
      </c>
      <c r="U9593" t="s">
        <v>55</v>
      </c>
      <c r="V9593" t="s">
        <v>39</v>
      </c>
      <c r="W9593" t="s">
        <v>137</v>
      </c>
      <c r="X9593" t="s">
        <v>67</v>
      </c>
      <c r="Y9593" t="s">
        <v>56</v>
      </c>
      <c r="Z9593" t="s">
        <v>43</v>
      </c>
      <c r="AA9593" t="s">
        <v>44</v>
      </c>
      <c r="AB9593" t="s">
        <v>44</v>
      </c>
    </row>
    <row r="9594" spans="1:28" x14ac:dyDescent="0.25">
      <c r="A9594" t="s">
        <v>14653</v>
      </c>
      <c r="B9594" s="1">
        <v>46063</v>
      </c>
      <c r="C9594" t="s">
        <v>4964</v>
      </c>
      <c r="D9594" t="s">
        <v>4965</v>
      </c>
      <c r="E9594">
        <v>36</v>
      </c>
      <c r="F9594" t="s">
        <v>111</v>
      </c>
      <c r="G9594" t="s">
        <v>366</v>
      </c>
      <c r="H9594" t="s">
        <v>367</v>
      </c>
      <c r="I9594" t="s">
        <v>34</v>
      </c>
      <c r="J9594" t="s">
        <v>130</v>
      </c>
      <c r="K9594">
        <v>3</v>
      </c>
      <c r="L9594" s="2">
        <v>14500</v>
      </c>
      <c r="M9594">
        <v>0</v>
      </c>
      <c r="N9594" s="2">
        <v>43500</v>
      </c>
      <c r="O9594" s="2">
        <v>0</v>
      </c>
      <c r="P9594" s="2">
        <v>43500</v>
      </c>
      <c r="Q9594" s="2">
        <v>28552.639999999999</v>
      </c>
      <c r="R9594" s="2">
        <v>14947.36</v>
      </c>
      <c r="S9594" t="s">
        <v>64</v>
      </c>
      <c r="T9594" t="s">
        <v>163</v>
      </c>
      <c r="U9594" t="s">
        <v>164</v>
      </c>
      <c r="V9594" t="s">
        <v>39</v>
      </c>
      <c r="W9594" t="s">
        <v>137</v>
      </c>
      <c r="X9594" t="s">
        <v>67</v>
      </c>
      <c r="Y9594" t="s">
        <v>56</v>
      </c>
      <c r="Z9594" t="s">
        <v>144</v>
      </c>
      <c r="AA9594" t="s">
        <v>44</v>
      </c>
      <c r="AB9594" t="s">
        <v>44</v>
      </c>
    </row>
    <row r="9595" spans="1:28" x14ac:dyDescent="0.25">
      <c r="A9595" t="s">
        <v>14654</v>
      </c>
      <c r="B9595" s="1">
        <v>46063</v>
      </c>
      <c r="C9595" t="s">
        <v>1380</v>
      </c>
      <c r="D9595" t="s">
        <v>1381</v>
      </c>
      <c r="E9595">
        <v>51</v>
      </c>
      <c r="F9595" t="s">
        <v>48</v>
      </c>
      <c r="G9595" t="s">
        <v>88</v>
      </c>
      <c r="H9595" t="s">
        <v>89</v>
      </c>
      <c r="I9595" t="s">
        <v>62</v>
      </c>
      <c r="J9595" t="s">
        <v>63</v>
      </c>
      <c r="K9595">
        <v>2</v>
      </c>
      <c r="L9595" s="2">
        <v>4200</v>
      </c>
      <c r="M9595">
        <v>10</v>
      </c>
      <c r="N9595" s="2">
        <v>8400</v>
      </c>
      <c r="O9595" s="2">
        <v>840</v>
      </c>
      <c r="P9595" s="2">
        <v>7560</v>
      </c>
      <c r="Q9595" s="2">
        <v>4951.75</v>
      </c>
      <c r="R9595" s="2">
        <v>2608.25</v>
      </c>
      <c r="S9595" t="s">
        <v>53</v>
      </c>
      <c r="T9595" t="s">
        <v>290</v>
      </c>
      <c r="U9595" t="s">
        <v>291</v>
      </c>
      <c r="V9595" t="s">
        <v>39</v>
      </c>
      <c r="W9595" t="s">
        <v>137</v>
      </c>
      <c r="X9595" t="s">
        <v>41</v>
      </c>
      <c r="Y9595" t="s">
        <v>42</v>
      </c>
      <c r="Z9595" t="s">
        <v>43</v>
      </c>
      <c r="AA9595" t="s">
        <v>44</v>
      </c>
      <c r="AB9595" t="s">
        <v>44</v>
      </c>
    </row>
    <row r="9596" spans="1:28" x14ac:dyDescent="0.25">
      <c r="A9596" t="s">
        <v>14655</v>
      </c>
      <c r="B9596" s="1">
        <v>46063</v>
      </c>
      <c r="C9596" t="s">
        <v>4278</v>
      </c>
      <c r="D9596" t="s">
        <v>4279</v>
      </c>
      <c r="E9596">
        <v>60</v>
      </c>
      <c r="F9596" t="s">
        <v>48</v>
      </c>
      <c r="G9596" t="s">
        <v>119</v>
      </c>
      <c r="H9596" t="s">
        <v>120</v>
      </c>
      <c r="I9596" t="s">
        <v>62</v>
      </c>
      <c r="J9596" t="s">
        <v>121</v>
      </c>
      <c r="K9596">
        <v>3</v>
      </c>
      <c r="L9596" s="2">
        <v>4800</v>
      </c>
      <c r="M9596">
        <v>10</v>
      </c>
      <c r="N9596" s="2">
        <v>14400</v>
      </c>
      <c r="O9596" s="2">
        <v>1440</v>
      </c>
      <c r="P9596" s="2">
        <v>12960</v>
      </c>
      <c r="Q9596" s="2">
        <v>8717.2900000000009</v>
      </c>
      <c r="R9596" s="2">
        <v>4242.71</v>
      </c>
      <c r="S9596" t="s">
        <v>36</v>
      </c>
      <c r="T9596" t="s">
        <v>122</v>
      </c>
      <c r="U9596" t="s">
        <v>123</v>
      </c>
      <c r="V9596" t="s">
        <v>39</v>
      </c>
      <c r="W9596" t="s">
        <v>124</v>
      </c>
      <c r="X9596" t="s">
        <v>41</v>
      </c>
      <c r="Y9596" t="s">
        <v>42</v>
      </c>
      <c r="Z9596" t="s">
        <v>43</v>
      </c>
      <c r="AA9596" t="s">
        <v>44</v>
      </c>
      <c r="AB9596" t="s">
        <v>44</v>
      </c>
    </row>
    <row r="9597" spans="1:28" x14ac:dyDescent="0.25">
      <c r="A9597" t="s">
        <v>14656</v>
      </c>
      <c r="B9597" s="1">
        <v>46063</v>
      </c>
      <c r="C9597" t="s">
        <v>4169</v>
      </c>
      <c r="D9597" t="s">
        <v>4170</v>
      </c>
      <c r="E9597">
        <v>22</v>
      </c>
      <c r="F9597" t="s">
        <v>48</v>
      </c>
      <c r="G9597" t="s">
        <v>72</v>
      </c>
      <c r="H9597" t="s">
        <v>73</v>
      </c>
      <c r="I9597" t="s">
        <v>74</v>
      </c>
      <c r="J9597" t="s">
        <v>75</v>
      </c>
      <c r="K9597">
        <v>2</v>
      </c>
      <c r="L9597" s="2">
        <v>2200</v>
      </c>
      <c r="M9597">
        <v>15</v>
      </c>
      <c r="N9597" s="2">
        <v>4400</v>
      </c>
      <c r="O9597" s="2">
        <v>660</v>
      </c>
      <c r="P9597" s="2">
        <v>3740</v>
      </c>
      <c r="Q9597" s="2">
        <v>2500.77</v>
      </c>
      <c r="R9597" s="2">
        <v>1239.23</v>
      </c>
      <c r="S9597" t="s">
        <v>53</v>
      </c>
      <c r="T9597" t="s">
        <v>163</v>
      </c>
      <c r="U9597" t="s">
        <v>164</v>
      </c>
      <c r="V9597" t="s">
        <v>39</v>
      </c>
      <c r="W9597" t="s">
        <v>137</v>
      </c>
      <c r="X9597" t="s">
        <v>41</v>
      </c>
      <c r="Y9597" t="s">
        <v>56</v>
      </c>
      <c r="Z9597" t="s">
        <v>43</v>
      </c>
      <c r="AA9597" t="s">
        <v>44</v>
      </c>
      <c r="AB9597" t="s">
        <v>44</v>
      </c>
    </row>
    <row r="9598" spans="1:28" x14ac:dyDescent="0.25">
      <c r="A9598" t="s">
        <v>14657</v>
      </c>
      <c r="B9598" s="1">
        <v>46063</v>
      </c>
      <c r="C9598" t="s">
        <v>4282</v>
      </c>
      <c r="D9598" t="s">
        <v>4283</v>
      </c>
      <c r="E9598">
        <v>51</v>
      </c>
      <c r="F9598" t="s">
        <v>31</v>
      </c>
      <c r="G9598" t="s">
        <v>436</v>
      </c>
      <c r="H9598" t="s">
        <v>437</v>
      </c>
      <c r="I9598" t="s">
        <v>74</v>
      </c>
      <c r="J9598" t="s">
        <v>190</v>
      </c>
      <c r="K9598">
        <v>2</v>
      </c>
      <c r="L9598" s="2">
        <v>1800</v>
      </c>
      <c r="M9598">
        <v>10</v>
      </c>
      <c r="N9598" s="2">
        <v>3600</v>
      </c>
      <c r="O9598" s="2">
        <v>360</v>
      </c>
      <c r="P9598" s="2">
        <v>3240</v>
      </c>
      <c r="Q9598" s="2">
        <v>2305.59</v>
      </c>
      <c r="R9598" s="2">
        <v>934.41</v>
      </c>
      <c r="S9598" t="s">
        <v>36</v>
      </c>
      <c r="T9598" t="s">
        <v>275</v>
      </c>
      <c r="U9598" t="s">
        <v>123</v>
      </c>
      <c r="V9598" t="s">
        <v>39</v>
      </c>
      <c r="W9598" t="s">
        <v>83</v>
      </c>
      <c r="X9598" t="s">
        <v>97</v>
      </c>
      <c r="Y9598" t="s">
        <v>56</v>
      </c>
      <c r="Z9598" t="s">
        <v>144</v>
      </c>
      <c r="AA9598" t="s">
        <v>44</v>
      </c>
      <c r="AB9598" t="s">
        <v>44</v>
      </c>
    </row>
    <row r="9599" spans="1:28" x14ac:dyDescent="0.25">
      <c r="A9599" t="s">
        <v>14658</v>
      </c>
      <c r="B9599" s="1">
        <v>46063</v>
      </c>
      <c r="C9599" t="s">
        <v>156</v>
      </c>
      <c r="D9599" t="s">
        <v>157</v>
      </c>
      <c r="E9599">
        <v>37</v>
      </c>
      <c r="F9599" t="s">
        <v>48</v>
      </c>
      <c r="G9599" t="s">
        <v>141</v>
      </c>
      <c r="H9599" t="s">
        <v>142</v>
      </c>
      <c r="I9599" t="s">
        <v>74</v>
      </c>
      <c r="J9599" t="s">
        <v>143</v>
      </c>
      <c r="K9599">
        <v>1</v>
      </c>
      <c r="L9599" s="2">
        <v>900</v>
      </c>
      <c r="M9599">
        <v>10</v>
      </c>
      <c r="N9599" s="2">
        <v>900</v>
      </c>
      <c r="O9599" s="2">
        <v>90</v>
      </c>
      <c r="P9599" s="2">
        <v>810</v>
      </c>
      <c r="Q9599" s="2">
        <v>584.35</v>
      </c>
      <c r="R9599" s="2">
        <v>225.65</v>
      </c>
      <c r="S9599" t="s">
        <v>53</v>
      </c>
      <c r="T9599" t="s">
        <v>65</v>
      </c>
      <c r="U9599" t="s">
        <v>65</v>
      </c>
      <c r="V9599" t="s">
        <v>39</v>
      </c>
      <c r="W9599" t="s">
        <v>66</v>
      </c>
      <c r="X9599" t="s">
        <v>97</v>
      </c>
      <c r="Y9599" t="s">
        <v>56</v>
      </c>
      <c r="Z9599" t="s">
        <v>43</v>
      </c>
      <c r="AA9599" t="s">
        <v>44</v>
      </c>
      <c r="AB9599" t="s">
        <v>44</v>
      </c>
    </row>
    <row r="9600" spans="1:28" x14ac:dyDescent="0.25">
      <c r="A9600" t="s">
        <v>14659</v>
      </c>
      <c r="B9600" s="1">
        <v>46063</v>
      </c>
      <c r="C9600" t="s">
        <v>6819</v>
      </c>
      <c r="D9600" t="s">
        <v>6820</v>
      </c>
      <c r="E9600">
        <v>26</v>
      </c>
      <c r="F9600" t="s">
        <v>31</v>
      </c>
      <c r="G9600" t="s">
        <v>285</v>
      </c>
      <c r="H9600" t="s">
        <v>286</v>
      </c>
      <c r="I9600" t="s">
        <v>34</v>
      </c>
      <c r="J9600" t="s">
        <v>121</v>
      </c>
      <c r="K9600">
        <v>1</v>
      </c>
      <c r="L9600" s="2">
        <v>3200</v>
      </c>
      <c r="M9600">
        <v>5</v>
      </c>
      <c r="N9600" s="2">
        <v>3200</v>
      </c>
      <c r="O9600" s="2">
        <v>160</v>
      </c>
      <c r="P9600" s="2">
        <v>3040</v>
      </c>
      <c r="Q9600" s="2">
        <v>1759.72</v>
      </c>
      <c r="R9600" s="2">
        <v>1280.28</v>
      </c>
      <c r="S9600" t="s">
        <v>53</v>
      </c>
      <c r="T9600" t="s">
        <v>222</v>
      </c>
      <c r="U9600" t="s">
        <v>38</v>
      </c>
      <c r="V9600" t="s">
        <v>39</v>
      </c>
      <c r="W9600" t="s">
        <v>124</v>
      </c>
      <c r="X9600" t="s">
        <v>41</v>
      </c>
      <c r="Y9600" t="s">
        <v>56</v>
      </c>
      <c r="Z9600" t="s">
        <v>43</v>
      </c>
      <c r="AA9600" t="s">
        <v>68</v>
      </c>
      <c r="AB9600" t="s">
        <v>44</v>
      </c>
    </row>
    <row r="9601" spans="1:28" x14ac:dyDescent="0.25">
      <c r="A9601" t="s">
        <v>14660</v>
      </c>
      <c r="B9601" s="1">
        <v>46063</v>
      </c>
      <c r="C9601" t="s">
        <v>7474</v>
      </c>
      <c r="D9601" t="s">
        <v>7475</v>
      </c>
      <c r="E9601">
        <v>46</v>
      </c>
      <c r="F9601" t="s">
        <v>111</v>
      </c>
      <c r="G9601" t="s">
        <v>217</v>
      </c>
      <c r="H9601" t="s">
        <v>218</v>
      </c>
      <c r="I9601" t="s">
        <v>34</v>
      </c>
      <c r="J9601" t="s">
        <v>130</v>
      </c>
      <c r="K9601">
        <v>1</v>
      </c>
      <c r="L9601" s="2">
        <v>28000</v>
      </c>
      <c r="M9601">
        <v>20</v>
      </c>
      <c r="N9601" s="2">
        <v>28000</v>
      </c>
      <c r="O9601" s="2">
        <v>5600</v>
      </c>
      <c r="P9601" s="2">
        <v>22400</v>
      </c>
      <c r="Q9601" s="2">
        <v>15324.39</v>
      </c>
      <c r="R9601" s="2">
        <v>7075.61</v>
      </c>
      <c r="S9601" t="s">
        <v>53</v>
      </c>
      <c r="T9601" t="s">
        <v>407</v>
      </c>
      <c r="U9601" t="s">
        <v>408</v>
      </c>
      <c r="V9601" t="s">
        <v>39</v>
      </c>
      <c r="W9601" t="s">
        <v>66</v>
      </c>
      <c r="X9601" t="s">
        <v>97</v>
      </c>
      <c r="Y9601" t="s">
        <v>42</v>
      </c>
      <c r="Z9601" t="s">
        <v>43</v>
      </c>
      <c r="AA9601" t="s">
        <v>44</v>
      </c>
      <c r="AB9601" t="s">
        <v>44</v>
      </c>
    </row>
    <row r="9602" spans="1:28" x14ac:dyDescent="0.25">
      <c r="A9602" t="s">
        <v>14661</v>
      </c>
      <c r="B9602" s="1">
        <v>46063</v>
      </c>
      <c r="C9602" t="s">
        <v>321</v>
      </c>
      <c r="D9602" t="s">
        <v>322</v>
      </c>
      <c r="E9602">
        <v>45</v>
      </c>
      <c r="F9602" t="s">
        <v>31</v>
      </c>
      <c r="G9602" t="s">
        <v>561</v>
      </c>
      <c r="H9602" t="s">
        <v>562</v>
      </c>
      <c r="I9602" t="s">
        <v>34</v>
      </c>
      <c r="J9602" t="s">
        <v>143</v>
      </c>
      <c r="K9602">
        <v>3</v>
      </c>
      <c r="L9602" s="2">
        <v>900</v>
      </c>
      <c r="M9602">
        <v>15</v>
      </c>
      <c r="N9602" s="2">
        <v>2700</v>
      </c>
      <c r="O9602" s="2">
        <v>405</v>
      </c>
      <c r="P9602" s="2">
        <v>2295</v>
      </c>
      <c r="Q9602" s="2">
        <v>1445.03</v>
      </c>
      <c r="R9602" s="2">
        <v>849.97</v>
      </c>
      <c r="S9602" t="s">
        <v>53</v>
      </c>
      <c r="T9602" t="s">
        <v>163</v>
      </c>
      <c r="U9602" t="s">
        <v>164</v>
      </c>
      <c r="V9602" t="s">
        <v>39</v>
      </c>
      <c r="W9602" t="s">
        <v>124</v>
      </c>
      <c r="X9602" t="s">
        <v>41</v>
      </c>
      <c r="Y9602" t="s">
        <v>42</v>
      </c>
      <c r="Z9602" t="s">
        <v>43</v>
      </c>
      <c r="AA9602" t="s">
        <v>44</v>
      </c>
      <c r="AB9602" t="s">
        <v>44</v>
      </c>
    </row>
    <row r="9603" spans="1:28" x14ac:dyDescent="0.25">
      <c r="A9603" t="s">
        <v>14662</v>
      </c>
      <c r="B9603" s="1">
        <v>46063</v>
      </c>
      <c r="C9603" t="s">
        <v>1467</v>
      </c>
      <c r="D9603" t="s">
        <v>1468</v>
      </c>
      <c r="E9603">
        <v>58</v>
      </c>
      <c r="F9603" t="s">
        <v>31</v>
      </c>
      <c r="G9603" t="s">
        <v>188</v>
      </c>
      <c r="H9603" t="s">
        <v>189</v>
      </c>
      <c r="I9603" t="s">
        <v>34</v>
      </c>
      <c r="J9603" t="s">
        <v>190</v>
      </c>
      <c r="K9603">
        <v>1</v>
      </c>
      <c r="L9603" s="2">
        <v>1800</v>
      </c>
      <c r="M9603">
        <v>15</v>
      </c>
      <c r="N9603" s="2">
        <v>1800</v>
      </c>
      <c r="O9603" s="2">
        <v>270</v>
      </c>
      <c r="P9603" s="2">
        <v>1530</v>
      </c>
      <c r="Q9603" s="2">
        <v>1153.26</v>
      </c>
      <c r="R9603" s="2">
        <v>376.74</v>
      </c>
      <c r="S9603" t="s">
        <v>64</v>
      </c>
      <c r="T9603" t="s">
        <v>136</v>
      </c>
      <c r="U9603" t="s">
        <v>38</v>
      </c>
      <c r="V9603" t="s">
        <v>39</v>
      </c>
      <c r="W9603" t="s">
        <v>137</v>
      </c>
      <c r="X9603" t="s">
        <v>97</v>
      </c>
      <c r="Y9603" t="s">
        <v>42</v>
      </c>
      <c r="Z9603" t="s">
        <v>43</v>
      </c>
      <c r="AA9603" t="s">
        <v>44</v>
      </c>
      <c r="AB9603" t="s">
        <v>44</v>
      </c>
    </row>
    <row r="9604" spans="1:28" x14ac:dyDescent="0.25">
      <c r="A9604" t="s">
        <v>14663</v>
      </c>
      <c r="B9604" s="1">
        <v>46063</v>
      </c>
      <c r="C9604" t="s">
        <v>573</v>
      </c>
      <c r="D9604" t="s">
        <v>574</v>
      </c>
      <c r="E9604">
        <v>33</v>
      </c>
      <c r="F9604" t="s">
        <v>48</v>
      </c>
      <c r="G9604" t="s">
        <v>60</v>
      </c>
      <c r="H9604" t="s">
        <v>61</v>
      </c>
      <c r="I9604" t="s">
        <v>62</v>
      </c>
      <c r="J9604" t="s">
        <v>63</v>
      </c>
      <c r="K9604">
        <v>1</v>
      </c>
      <c r="L9604" s="2">
        <v>3500</v>
      </c>
      <c r="M9604">
        <v>10</v>
      </c>
      <c r="N9604" s="2">
        <v>3500</v>
      </c>
      <c r="O9604" s="2">
        <v>350</v>
      </c>
      <c r="P9604" s="2">
        <v>3150</v>
      </c>
      <c r="Q9604" s="2">
        <v>1830.22</v>
      </c>
      <c r="R9604" s="2">
        <v>1319.78</v>
      </c>
      <c r="S9604" t="s">
        <v>64</v>
      </c>
      <c r="T9604" t="s">
        <v>76</v>
      </c>
      <c r="U9604" t="s">
        <v>77</v>
      </c>
      <c r="V9604" t="s">
        <v>39</v>
      </c>
      <c r="W9604" t="s">
        <v>124</v>
      </c>
      <c r="X9604" t="s">
        <v>41</v>
      </c>
      <c r="Y9604" t="s">
        <v>42</v>
      </c>
      <c r="Z9604" t="s">
        <v>43</v>
      </c>
      <c r="AA9604" t="s">
        <v>44</v>
      </c>
      <c r="AB9604" t="s">
        <v>44</v>
      </c>
    </row>
    <row r="9605" spans="1:28" x14ac:dyDescent="0.25">
      <c r="A9605" t="s">
        <v>14664</v>
      </c>
      <c r="B9605" s="1">
        <v>46063</v>
      </c>
      <c r="C9605" t="s">
        <v>3813</v>
      </c>
      <c r="D9605" t="s">
        <v>3814</v>
      </c>
      <c r="E9605">
        <v>46</v>
      </c>
      <c r="F9605" t="s">
        <v>48</v>
      </c>
      <c r="G9605" t="s">
        <v>366</v>
      </c>
      <c r="H9605" t="s">
        <v>367</v>
      </c>
      <c r="I9605" t="s">
        <v>34</v>
      </c>
      <c r="J9605" t="s">
        <v>130</v>
      </c>
      <c r="K9605">
        <v>1</v>
      </c>
      <c r="L9605" s="2">
        <v>14500</v>
      </c>
      <c r="M9605">
        <v>15</v>
      </c>
      <c r="N9605" s="2">
        <v>14500</v>
      </c>
      <c r="O9605" s="2">
        <v>2175</v>
      </c>
      <c r="P9605" s="2">
        <v>12325</v>
      </c>
      <c r="Q9605" s="2">
        <v>6904.09</v>
      </c>
      <c r="R9605" s="2">
        <v>5420.91</v>
      </c>
      <c r="S9605" t="s">
        <v>36</v>
      </c>
      <c r="T9605" t="s">
        <v>263</v>
      </c>
      <c r="U9605" t="s">
        <v>91</v>
      </c>
      <c r="V9605" t="s">
        <v>39</v>
      </c>
      <c r="W9605" t="s">
        <v>83</v>
      </c>
      <c r="X9605" t="s">
        <v>97</v>
      </c>
      <c r="Y9605" t="s">
        <v>56</v>
      </c>
      <c r="Z9605" t="s">
        <v>144</v>
      </c>
      <c r="AA9605" t="s">
        <v>44</v>
      </c>
      <c r="AB9605" t="s">
        <v>44</v>
      </c>
    </row>
    <row r="9606" spans="1:28" x14ac:dyDescent="0.25">
      <c r="A9606" t="s">
        <v>14665</v>
      </c>
      <c r="B9606" s="1">
        <v>46063</v>
      </c>
      <c r="C9606" t="s">
        <v>6376</v>
      </c>
      <c r="D9606" t="s">
        <v>6377</v>
      </c>
      <c r="E9606">
        <v>29</v>
      </c>
      <c r="F9606" t="s">
        <v>111</v>
      </c>
      <c r="G9606" t="s">
        <v>280</v>
      </c>
      <c r="H9606" t="s">
        <v>281</v>
      </c>
      <c r="I9606" t="s">
        <v>62</v>
      </c>
      <c r="J9606" t="s">
        <v>190</v>
      </c>
      <c r="K9606">
        <v>3</v>
      </c>
      <c r="L9606" s="2">
        <v>700</v>
      </c>
      <c r="M9606">
        <v>10</v>
      </c>
      <c r="N9606" s="2">
        <v>2100</v>
      </c>
      <c r="O9606" s="2">
        <v>210</v>
      </c>
      <c r="P9606" s="2">
        <v>1890</v>
      </c>
      <c r="Q9606" s="2">
        <v>1046.46</v>
      </c>
      <c r="R9606" s="2">
        <v>843.54</v>
      </c>
      <c r="S9606" t="s">
        <v>64</v>
      </c>
      <c r="T9606" t="s">
        <v>122</v>
      </c>
      <c r="U9606" t="s">
        <v>123</v>
      </c>
      <c r="V9606" t="s">
        <v>39</v>
      </c>
      <c r="W9606" t="s">
        <v>137</v>
      </c>
      <c r="X9606" t="s">
        <v>41</v>
      </c>
      <c r="Y9606" t="s">
        <v>56</v>
      </c>
      <c r="Z9606" t="s">
        <v>107</v>
      </c>
      <c r="AA9606" t="s">
        <v>44</v>
      </c>
      <c r="AB9606" t="s">
        <v>44</v>
      </c>
    </row>
    <row r="9607" spans="1:28" x14ac:dyDescent="0.25">
      <c r="A9607" t="s">
        <v>14666</v>
      </c>
      <c r="B9607" s="1">
        <v>46063</v>
      </c>
      <c r="C9607" t="s">
        <v>4364</v>
      </c>
      <c r="D9607" t="s">
        <v>4365</v>
      </c>
      <c r="E9607">
        <v>25</v>
      </c>
      <c r="F9607" t="s">
        <v>48</v>
      </c>
      <c r="G9607" t="s">
        <v>227</v>
      </c>
      <c r="H9607" t="s">
        <v>228</v>
      </c>
      <c r="I9607" t="s">
        <v>74</v>
      </c>
      <c r="J9607" t="s">
        <v>75</v>
      </c>
      <c r="K9607">
        <v>1</v>
      </c>
      <c r="L9607" s="2">
        <v>1400</v>
      </c>
      <c r="M9607">
        <v>20</v>
      </c>
      <c r="N9607" s="2">
        <v>1400</v>
      </c>
      <c r="O9607" s="2">
        <v>280</v>
      </c>
      <c r="P9607" s="2">
        <v>1120</v>
      </c>
      <c r="Q9607" s="2">
        <v>696.92</v>
      </c>
      <c r="R9607" s="2">
        <v>423.08</v>
      </c>
      <c r="S9607" t="s">
        <v>36</v>
      </c>
      <c r="T9607" t="s">
        <v>37</v>
      </c>
      <c r="U9607" t="s">
        <v>38</v>
      </c>
      <c r="V9607" t="s">
        <v>39</v>
      </c>
      <c r="W9607" t="s">
        <v>66</v>
      </c>
      <c r="X9607" t="s">
        <v>67</v>
      </c>
      <c r="Y9607" t="s">
        <v>56</v>
      </c>
      <c r="Z9607" t="s">
        <v>107</v>
      </c>
      <c r="AA9607" t="s">
        <v>44</v>
      </c>
      <c r="AB9607" t="s">
        <v>44</v>
      </c>
    </row>
    <row r="9608" spans="1:28" x14ac:dyDescent="0.25">
      <c r="A9608" t="s">
        <v>14667</v>
      </c>
      <c r="B9608" s="1">
        <v>46063</v>
      </c>
      <c r="C9608" t="s">
        <v>10424</v>
      </c>
      <c r="D9608" t="s">
        <v>10425</v>
      </c>
      <c r="E9608">
        <v>26</v>
      </c>
      <c r="F9608" t="s">
        <v>48</v>
      </c>
      <c r="G9608" t="s">
        <v>202</v>
      </c>
      <c r="H9608" t="s">
        <v>203</v>
      </c>
      <c r="I9608" t="s">
        <v>103</v>
      </c>
      <c r="J9608" t="s">
        <v>104</v>
      </c>
      <c r="K9608">
        <v>1</v>
      </c>
      <c r="L9608" s="2">
        <v>550</v>
      </c>
      <c r="M9608">
        <v>20</v>
      </c>
      <c r="N9608" s="2">
        <v>550</v>
      </c>
      <c r="O9608" s="2">
        <v>110</v>
      </c>
      <c r="P9608" s="2">
        <v>440</v>
      </c>
      <c r="Q9608" s="2">
        <v>313.20999999999998</v>
      </c>
      <c r="R9608" s="2">
        <v>126.79</v>
      </c>
      <c r="S9608" t="s">
        <v>64</v>
      </c>
      <c r="T9608" t="s">
        <v>398</v>
      </c>
      <c r="U9608" t="s">
        <v>399</v>
      </c>
      <c r="V9608" t="s">
        <v>39</v>
      </c>
      <c r="W9608" t="s">
        <v>66</v>
      </c>
      <c r="X9608" t="s">
        <v>41</v>
      </c>
      <c r="Y9608" t="s">
        <v>56</v>
      </c>
      <c r="Z9608" t="s">
        <v>43</v>
      </c>
      <c r="AA9608" t="s">
        <v>44</v>
      </c>
      <c r="AB9608" t="s">
        <v>44</v>
      </c>
    </row>
    <row r="9609" spans="1:28" x14ac:dyDescent="0.25">
      <c r="A9609" t="s">
        <v>14668</v>
      </c>
      <c r="B9609" s="1">
        <v>46063</v>
      </c>
      <c r="C9609" t="s">
        <v>8309</v>
      </c>
      <c r="D9609" t="s">
        <v>8310</v>
      </c>
      <c r="E9609">
        <v>57</v>
      </c>
      <c r="F9609" t="s">
        <v>111</v>
      </c>
      <c r="G9609" t="s">
        <v>285</v>
      </c>
      <c r="H9609" t="s">
        <v>286</v>
      </c>
      <c r="I9609" t="s">
        <v>34</v>
      </c>
      <c r="J9609" t="s">
        <v>121</v>
      </c>
      <c r="K9609">
        <v>2</v>
      </c>
      <c r="L9609" s="2">
        <v>3200</v>
      </c>
      <c r="M9609">
        <v>5</v>
      </c>
      <c r="N9609" s="2">
        <v>6400</v>
      </c>
      <c r="O9609" s="2">
        <v>320</v>
      </c>
      <c r="P9609" s="2">
        <v>6080</v>
      </c>
      <c r="Q9609" s="2">
        <v>4965.58</v>
      </c>
      <c r="R9609" s="2">
        <v>1114.42</v>
      </c>
      <c r="S9609" t="s">
        <v>36</v>
      </c>
      <c r="T9609" t="s">
        <v>222</v>
      </c>
      <c r="U9609" t="s">
        <v>38</v>
      </c>
      <c r="V9609" t="s">
        <v>39</v>
      </c>
      <c r="W9609" t="s">
        <v>40</v>
      </c>
      <c r="X9609" t="s">
        <v>41</v>
      </c>
      <c r="Y9609" t="s">
        <v>56</v>
      </c>
      <c r="Z9609" t="s">
        <v>43</v>
      </c>
      <c r="AA9609" t="s">
        <v>44</v>
      </c>
      <c r="AB9609" t="s">
        <v>44</v>
      </c>
    </row>
    <row r="9610" spans="1:28" x14ac:dyDescent="0.25">
      <c r="A9610" t="s">
        <v>14669</v>
      </c>
      <c r="B9610" s="1">
        <v>46063</v>
      </c>
      <c r="C9610" t="s">
        <v>3481</v>
      </c>
      <c r="D9610" t="s">
        <v>3482</v>
      </c>
      <c r="E9610">
        <v>27</v>
      </c>
      <c r="F9610" t="s">
        <v>48</v>
      </c>
      <c r="G9610" t="s">
        <v>119</v>
      </c>
      <c r="H9610" t="s">
        <v>120</v>
      </c>
      <c r="I9610" t="s">
        <v>62</v>
      </c>
      <c r="J9610" t="s">
        <v>121</v>
      </c>
      <c r="K9610">
        <v>1</v>
      </c>
      <c r="L9610" s="2">
        <v>4800</v>
      </c>
      <c r="M9610">
        <v>10</v>
      </c>
      <c r="N9610" s="2">
        <v>4800</v>
      </c>
      <c r="O9610" s="2">
        <v>480</v>
      </c>
      <c r="P9610" s="2">
        <v>4320</v>
      </c>
      <c r="Q9610" s="2">
        <v>3369.85</v>
      </c>
      <c r="R9610" s="2">
        <v>950.15</v>
      </c>
      <c r="S9610" t="s">
        <v>64</v>
      </c>
      <c r="T9610" t="s">
        <v>54</v>
      </c>
      <c r="U9610" t="s">
        <v>55</v>
      </c>
      <c r="V9610" t="s">
        <v>39</v>
      </c>
      <c r="W9610" t="s">
        <v>124</v>
      </c>
      <c r="X9610" t="s">
        <v>41</v>
      </c>
      <c r="Y9610" t="s">
        <v>56</v>
      </c>
      <c r="Z9610" t="s">
        <v>144</v>
      </c>
      <c r="AA9610" t="s">
        <v>44</v>
      </c>
      <c r="AB9610" t="s">
        <v>44</v>
      </c>
    </row>
    <row r="9611" spans="1:28" x14ac:dyDescent="0.25">
      <c r="A9611" t="s">
        <v>14670</v>
      </c>
      <c r="B9611" s="1">
        <v>46063</v>
      </c>
      <c r="C9611" t="s">
        <v>6363</v>
      </c>
      <c r="D9611" t="s">
        <v>6364</v>
      </c>
      <c r="E9611">
        <v>39</v>
      </c>
      <c r="F9611" t="s">
        <v>48</v>
      </c>
      <c r="G9611" t="s">
        <v>60</v>
      </c>
      <c r="H9611" t="s">
        <v>61</v>
      </c>
      <c r="I9611" t="s">
        <v>62</v>
      </c>
      <c r="J9611" t="s">
        <v>63</v>
      </c>
      <c r="K9611">
        <v>5</v>
      </c>
      <c r="L9611" s="2">
        <v>3500</v>
      </c>
      <c r="M9611">
        <v>0</v>
      </c>
      <c r="N9611" s="2">
        <v>17500</v>
      </c>
      <c r="O9611" s="2">
        <v>0</v>
      </c>
      <c r="P9611" s="2">
        <v>17500</v>
      </c>
      <c r="Q9611" s="2">
        <v>14222.51</v>
      </c>
      <c r="R9611" s="2">
        <v>3277.49</v>
      </c>
      <c r="S9611" t="s">
        <v>64</v>
      </c>
      <c r="T9611" t="s">
        <v>65</v>
      </c>
      <c r="U9611" t="s">
        <v>65</v>
      </c>
      <c r="V9611" t="s">
        <v>39</v>
      </c>
      <c r="W9611" t="s">
        <v>137</v>
      </c>
      <c r="X9611" t="s">
        <v>97</v>
      </c>
      <c r="Y9611" t="s">
        <v>42</v>
      </c>
      <c r="Z9611" t="s">
        <v>43</v>
      </c>
      <c r="AA9611" t="s">
        <v>44</v>
      </c>
      <c r="AB9611" t="s">
        <v>44</v>
      </c>
    </row>
    <row r="9612" spans="1:28" x14ac:dyDescent="0.25">
      <c r="A9612" t="s">
        <v>14671</v>
      </c>
      <c r="B9612" s="1">
        <v>46064</v>
      </c>
      <c r="C9612" t="s">
        <v>522</v>
      </c>
      <c r="D9612" t="s">
        <v>523</v>
      </c>
      <c r="E9612">
        <v>49</v>
      </c>
      <c r="F9612" t="s">
        <v>31</v>
      </c>
      <c r="G9612" t="s">
        <v>298</v>
      </c>
      <c r="H9612" t="s">
        <v>299</v>
      </c>
      <c r="I9612" t="s">
        <v>103</v>
      </c>
      <c r="J9612" t="s">
        <v>104</v>
      </c>
      <c r="K9612">
        <v>4</v>
      </c>
      <c r="L9612" s="2">
        <v>700</v>
      </c>
      <c r="M9612">
        <v>0</v>
      </c>
      <c r="N9612" s="2">
        <v>2800</v>
      </c>
      <c r="O9612" s="2">
        <v>0</v>
      </c>
      <c r="P9612" s="2">
        <v>2800</v>
      </c>
      <c r="Q9612" s="2">
        <v>1606.28</v>
      </c>
      <c r="R9612" s="2">
        <v>1193.72</v>
      </c>
      <c r="S9612" t="s">
        <v>64</v>
      </c>
      <c r="T9612" t="s">
        <v>222</v>
      </c>
      <c r="U9612" t="s">
        <v>38</v>
      </c>
      <c r="V9612" t="s">
        <v>39</v>
      </c>
      <c r="W9612" t="s">
        <v>40</v>
      </c>
      <c r="X9612" t="s">
        <v>41</v>
      </c>
      <c r="Y9612" t="s">
        <v>42</v>
      </c>
      <c r="Z9612" t="s">
        <v>107</v>
      </c>
      <c r="AA9612" t="s">
        <v>44</v>
      </c>
      <c r="AB9612" t="s">
        <v>44</v>
      </c>
    </row>
    <row r="9613" spans="1:28" x14ac:dyDescent="0.25">
      <c r="A9613" t="s">
        <v>14672</v>
      </c>
      <c r="B9613" s="1">
        <v>46064</v>
      </c>
      <c r="C9613" t="s">
        <v>4527</v>
      </c>
      <c r="D9613" t="s">
        <v>4528</v>
      </c>
      <c r="E9613">
        <v>26</v>
      </c>
      <c r="F9613" t="s">
        <v>111</v>
      </c>
      <c r="G9613" t="s">
        <v>128</v>
      </c>
      <c r="H9613" t="s">
        <v>129</v>
      </c>
      <c r="I9613" t="s">
        <v>74</v>
      </c>
      <c r="J9613" t="s">
        <v>130</v>
      </c>
      <c r="K9613">
        <v>5</v>
      </c>
      <c r="L9613" s="2">
        <v>1700</v>
      </c>
      <c r="M9613">
        <v>0</v>
      </c>
      <c r="N9613" s="2">
        <v>8500</v>
      </c>
      <c r="O9613" s="2">
        <v>0</v>
      </c>
      <c r="P9613" s="2">
        <v>8500</v>
      </c>
      <c r="Q9613" s="2">
        <v>5692.16</v>
      </c>
      <c r="R9613" s="2">
        <v>2807.84</v>
      </c>
      <c r="S9613" t="s">
        <v>64</v>
      </c>
      <c r="T9613" t="s">
        <v>37</v>
      </c>
      <c r="U9613" t="s">
        <v>38</v>
      </c>
      <c r="V9613" t="s">
        <v>39</v>
      </c>
      <c r="W9613" t="s">
        <v>137</v>
      </c>
      <c r="X9613" t="s">
        <v>67</v>
      </c>
      <c r="Y9613" t="s">
        <v>56</v>
      </c>
      <c r="Z9613" t="s">
        <v>43</v>
      </c>
      <c r="AA9613" t="s">
        <v>44</v>
      </c>
      <c r="AB9613" t="s">
        <v>44</v>
      </c>
    </row>
    <row r="9614" spans="1:28" x14ac:dyDescent="0.25">
      <c r="A9614" t="s">
        <v>14673</v>
      </c>
      <c r="B9614" s="1">
        <v>46064</v>
      </c>
      <c r="C9614" t="s">
        <v>8356</v>
      </c>
      <c r="D9614" t="s">
        <v>8357</v>
      </c>
      <c r="E9614">
        <v>23</v>
      </c>
      <c r="F9614" t="s">
        <v>48</v>
      </c>
      <c r="G9614" t="s">
        <v>81</v>
      </c>
      <c r="H9614" t="s">
        <v>82</v>
      </c>
      <c r="I9614" t="s">
        <v>51</v>
      </c>
      <c r="J9614" t="s">
        <v>52</v>
      </c>
      <c r="K9614">
        <v>1</v>
      </c>
      <c r="L9614" s="2">
        <v>600</v>
      </c>
      <c r="M9614">
        <v>10</v>
      </c>
      <c r="N9614" s="2">
        <v>600</v>
      </c>
      <c r="O9614" s="2">
        <v>60</v>
      </c>
      <c r="P9614" s="2">
        <v>540</v>
      </c>
      <c r="Q9614" s="2">
        <v>403.38</v>
      </c>
      <c r="R9614" s="2">
        <v>136.62</v>
      </c>
      <c r="S9614" t="s">
        <v>36</v>
      </c>
      <c r="T9614" t="s">
        <v>65</v>
      </c>
      <c r="U9614" t="s">
        <v>65</v>
      </c>
      <c r="V9614" t="s">
        <v>39</v>
      </c>
      <c r="W9614" t="s">
        <v>83</v>
      </c>
      <c r="X9614" t="s">
        <v>97</v>
      </c>
      <c r="Y9614" t="s">
        <v>56</v>
      </c>
      <c r="Z9614" t="s">
        <v>43</v>
      </c>
      <c r="AA9614" t="s">
        <v>44</v>
      </c>
      <c r="AB9614" t="s">
        <v>44</v>
      </c>
    </row>
    <row r="9615" spans="1:28" x14ac:dyDescent="0.25">
      <c r="A9615" t="s">
        <v>14674</v>
      </c>
      <c r="B9615" s="1">
        <v>46064</v>
      </c>
      <c r="C9615" t="s">
        <v>4639</v>
      </c>
      <c r="D9615" t="s">
        <v>4640</v>
      </c>
      <c r="E9615">
        <v>34</v>
      </c>
      <c r="F9615" t="s">
        <v>31</v>
      </c>
      <c r="G9615" t="s">
        <v>212</v>
      </c>
      <c r="H9615" t="s">
        <v>213</v>
      </c>
      <c r="I9615" t="s">
        <v>51</v>
      </c>
      <c r="J9615" t="s">
        <v>52</v>
      </c>
      <c r="K9615">
        <v>1</v>
      </c>
      <c r="L9615" s="2">
        <v>400</v>
      </c>
      <c r="M9615">
        <v>15</v>
      </c>
      <c r="N9615" s="2">
        <v>400</v>
      </c>
      <c r="O9615" s="2">
        <v>60</v>
      </c>
      <c r="P9615" s="2">
        <v>340</v>
      </c>
      <c r="Q9615" s="2">
        <v>196.32</v>
      </c>
      <c r="R9615" s="2">
        <v>143.68</v>
      </c>
      <c r="S9615" t="s">
        <v>53</v>
      </c>
      <c r="T9615" t="s">
        <v>96</v>
      </c>
      <c r="U9615" t="s">
        <v>96</v>
      </c>
      <c r="V9615" t="s">
        <v>39</v>
      </c>
      <c r="W9615" t="s">
        <v>137</v>
      </c>
      <c r="X9615" t="s">
        <v>41</v>
      </c>
      <c r="Y9615" t="s">
        <v>56</v>
      </c>
      <c r="Z9615" t="s">
        <v>43</v>
      </c>
      <c r="AA9615" t="s">
        <v>44</v>
      </c>
      <c r="AB9615" t="s">
        <v>44</v>
      </c>
    </row>
    <row r="9616" spans="1:28" x14ac:dyDescent="0.25">
      <c r="A9616" t="s">
        <v>14675</v>
      </c>
      <c r="B9616" s="1">
        <v>46064</v>
      </c>
      <c r="C9616" t="s">
        <v>1820</v>
      </c>
      <c r="D9616" t="s">
        <v>1821</v>
      </c>
      <c r="E9616">
        <v>43</v>
      </c>
      <c r="F9616" t="s">
        <v>48</v>
      </c>
      <c r="G9616" t="s">
        <v>88</v>
      </c>
      <c r="H9616" t="s">
        <v>89</v>
      </c>
      <c r="I9616" t="s">
        <v>62</v>
      </c>
      <c r="J9616" t="s">
        <v>63</v>
      </c>
      <c r="K9616">
        <v>2</v>
      </c>
      <c r="L9616" s="2">
        <v>4200</v>
      </c>
      <c r="M9616">
        <v>30</v>
      </c>
      <c r="N9616" s="2">
        <v>8400</v>
      </c>
      <c r="O9616" s="2">
        <v>2520</v>
      </c>
      <c r="P9616" s="2">
        <v>5880</v>
      </c>
      <c r="Q9616" s="2">
        <v>3951.8</v>
      </c>
      <c r="R9616" s="2">
        <v>1928.2</v>
      </c>
      <c r="S9616" t="s">
        <v>53</v>
      </c>
      <c r="T9616" t="s">
        <v>275</v>
      </c>
      <c r="U9616" t="s">
        <v>123</v>
      </c>
      <c r="V9616" t="s">
        <v>39</v>
      </c>
      <c r="W9616" t="s">
        <v>83</v>
      </c>
      <c r="X9616" t="s">
        <v>97</v>
      </c>
      <c r="Y9616" t="s">
        <v>56</v>
      </c>
      <c r="Z9616" t="s">
        <v>43</v>
      </c>
      <c r="AA9616" t="s">
        <v>44</v>
      </c>
      <c r="AB9616" t="s">
        <v>44</v>
      </c>
    </row>
    <row r="9617" spans="1:28" x14ac:dyDescent="0.25">
      <c r="A9617" t="s">
        <v>14676</v>
      </c>
      <c r="B9617" s="1">
        <v>46064</v>
      </c>
      <c r="C9617" t="s">
        <v>6609</v>
      </c>
      <c r="D9617" t="s">
        <v>6610</v>
      </c>
      <c r="E9617">
        <v>39</v>
      </c>
      <c r="F9617" t="s">
        <v>31</v>
      </c>
      <c r="G9617" t="s">
        <v>238</v>
      </c>
      <c r="H9617" t="s">
        <v>239</v>
      </c>
      <c r="I9617" t="s">
        <v>62</v>
      </c>
      <c r="J9617" t="s">
        <v>63</v>
      </c>
      <c r="K9617">
        <v>2</v>
      </c>
      <c r="L9617" s="2">
        <v>6500</v>
      </c>
      <c r="M9617">
        <v>15</v>
      </c>
      <c r="N9617" s="2">
        <v>13000</v>
      </c>
      <c r="O9617" s="2">
        <v>1950</v>
      </c>
      <c r="P9617" s="2">
        <v>11050</v>
      </c>
      <c r="Q9617" s="2">
        <v>7756.84</v>
      </c>
      <c r="R9617" s="2">
        <v>3293.16</v>
      </c>
      <c r="S9617" t="s">
        <v>53</v>
      </c>
      <c r="T9617" t="s">
        <v>153</v>
      </c>
      <c r="U9617" t="s">
        <v>154</v>
      </c>
      <c r="V9617" t="s">
        <v>39</v>
      </c>
      <c r="W9617" t="s">
        <v>137</v>
      </c>
      <c r="X9617" t="s">
        <v>97</v>
      </c>
      <c r="Y9617" t="s">
        <v>42</v>
      </c>
      <c r="Z9617" t="s">
        <v>43</v>
      </c>
      <c r="AA9617" t="s">
        <v>68</v>
      </c>
      <c r="AB9617" t="s">
        <v>44</v>
      </c>
    </row>
    <row r="9618" spans="1:28" x14ac:dyDescent="0.25">
      <c r="A9618" t="s">
        <v>14677</v>
      </c>
      <c r="B9618" s="1">
        <v>46064</v>
      </c>
      <c r="C9618" t="s">
        <v>1966</v>
      </c>
      <c r="D9618" t="s">
        <v>1967</v>
      </c>
      <c r="E9618">
        <v>22</v>
      </c>
      <c r="F9618" t="s">
        <v>31</v>
      </c>
      <c r="G9618" t="s">
        <v>436</v>
      </c>
      <c r="H9618" t="s">
        <v>437</v>
      </c>
      <c r="I9618" t="s">
        <v>74</v>
      </c>
      <c r="J9618" t="s">
        <v>190</v>
      </c>
      <c r="K9618">
        <v>2</v>
      </c>
      <c r="L9618" s="2">
        <v>1800</v>
      </c>
      <c r="M9618">
        <v>0</v>
      </c>
      <c r="N9618" s="2">
        <v>3600</v>
      </c>
      <c r="O9618" s="2">
        <v>0</v>
      </c>
      <c r="P9618" s="2">
        <v>3600</v>
      </c>
      <c r="Q9618" s="2">
        <v>2800.36</v>
      </c>
      <c r="R9618" s="2">
        <v>799.64</v>
      </c>
      <c r="S9618" t="s">
        <v>53</v>
      </c>
      <c r="T9618" t="s">
        <v>178</v>
      </c>
      <c r="U9618" t="s">
        <v>154</v>
      </c>
      <c r="V9618" t="s">
        <v>39</v>
      </c>
      <c r="W9618" t="s">
        <v>40</v>
      </c>
      <c r="X9618" t="s">
        <v>41</v>
      </c>
      <c r="Y9618" t="s">
        <v>56</v>
      </c>
      <c r="Z9618" t="s">
        <v>223</v>
      </c>
      <c r="AA9618" t="s">
        <v>44</v>
      </c>
      <c r="AB9618" t="s">
        <v>44</v>
      </c>
    </row>
    <row r="9619" spans="1:28" x14ac:dyDescent="0.25">
      <c r="A9619" t="s">
        <v>14678</v>
      </c>
      <c r="B9619" s="1">
        <v>46064</v>
      </c>
      <c r="C9619" t="s">
        <v>5552</v>
      </c>
      <c r="D9619" t="s">
        <v>5553</v>
      </c>
      <c r="E9619">
        <v>18</v>
      </c>
      <c r="F9619" t="s">
        <v>111</v>
      </c>
      <c r="G9619" t="s">
        <v>148</v>
      </c>
      <c r="H9619" t="s">
        <v>149</v>
      </c>
      <c r="I9619" t="s">
        <v>74</v>
      </c>
      <c r="J9619" t="s">
        <v>130</v>
      </c>
      <c r="K9619">
        <v>1</v>
      </c>
      <c r="L9619" s="2">
        <v>3500</v>
      </c>
      <c r="M9619">
        <v>15</v>
      </c>
      <c r="N9619" s="2">
        <v>3500</v>
      </c>
      <c r="O9619" s="2">
        <v>525</v>
      </c>
      <c r="P9619" s="2">
        <v>2975</v>
      </c>
      <c r="Q9619" s="2">
        <v>2379.6</v>
      </c>
      <c r="R9619" s="2">
        <v>595.4</v>
      </c>
      <c r="S9619" t="s">
        <v>64</v>
      </c>
      <c r="T9619" t="s">
        <v>398</v>
      </c>
      <c r="U9619" t="s">
        <v>399</v>
      </c>
      <c r="V9619" t="s">
        <v>39</v>
      </c>
      <c r="W9619" t="s">
        <v>92</v>
      </c>
      <c r="X9619" t="s">
        <v>97</v>
      </c>
      <c r="Y9619" t="s">
        <v>56</v>
      </c>
      <c r="Z9619" t="s">
        <v>223</v>
      </c>
      <c r="AA9619" t="s">
        <v>44</v>
      </c>
      <c r="AB9619" t="s">
        <v>44</v>
      </c>
    </row>
    <row r="9620" spans="1:28" x14ac:dyDescent="0.25">
      <c r="A9620" t="s">
        <v>14679</v>
      </c>
      <c r="B9620" s="1">
        <v>46064</v>
      </c>
      <c r="C9620" t="s">
        <v>1715</v>
      </c>
      <c r="D9620" t="s">
        <v>1716</v>
      </c>
      <c r="E9620">
        <v>53</v>
      </c>
      <c r="F9620" t="s">
        <v>48</v>
      </c>
      <c r="G9620" t="s">
        <v>128</v>
      </c>
      <c r="H9620" t="s">
        <v>129</v>
      </c>
      <c r="I9620" t="s">
        <v>74</v>
      </c>
      <c r="J9620" t="s">
        <v>130</v>
      </c>
      <c r="K9620">
        <v>4</v>
      </c>
      <c r="L9620" s="2">
        <v>1700</v>
      </c>
      <c r="M9620">
        <v>20</v>
      </c>
      <c r="N9620" s="2">
        <v>6800</v>
      </c>
      <c r="O9620" s="2">
        <v>1360</v>
      </c>
      <c r="P9620" s="2">
        <v>5440</v>
      </c>
      <c r="Q9620" s="2">
        <v>4261.9399999999996</v>
      </c>
      <c r="R9620" s="2">
        <v>1178.06</v>
      </c>
      <c r="S9620" t="s">
        <v>53</v>
      </c>
      <c r="T9620" t="s">
        <v>122</v>
      </c>
      <c r="U9620" t="s">
        <v>123</v>
      </c>
      <c r="V9620" t="s">
        <v>39</v>
      </c>
      <c r="W9620" t="s">
        <v>40</v>
      </c>
      <c r="X9620" t="s">
        <v>67</v>
      </c>
      <c r="Y9620" t="s">
        <v>56</v>
      </c>
      <c r="Z9620" t="s">
        <v>144</v>
      </c>
      <c r="AA9620" t="s">
        <v>44</v>
      </c>
      <c r="AB9620" t="s">
        <v>44</v>
      </c>
    </row>
    <row r="9621" spans="1:28" x14ac:dyDescent="0.25">
      <c r="A9621" t="s">
        <v>14680</v>
      </c>
      <c r="B9621" s="1">
        <v>46065</v>
      </c>
      <c r="C9621" t="s">
        <v>94</v>
      </c>
      <c r="D9621" t="s">
        <v>95</v>
      </c>
      <c r="E9621">
        <v>59</v>
      </c>
      <c r="F9621" t="s">
        <v>111</v>
      </c>
      <c r="G9621" t="s">
        <v>81</v>
      </c>
      <c r="H9621" t="s">
        <v>82</v>
      </c>
      <c r="I9621" t="s">
        <v>51</v>
      </c>
      <c r="J9621" t="s">
        <v>52</v>
      </c>
      <c r="K9621">
        <v>3</v>
      </c>
      <c r="L9621" s="2">
        <v>600</v>
      </c>
      <c r="M9621">
        <v>15</v>
      </c>
      <c r="N9621" s="2">
        <v>1800</v>
      </c>
      <c r="O9621" s="2">
        <v>270</v>
      </c>
      <c r="P9621" s="2">
        <v>1530</v>
      </c>
      <c r="Q9621" s="2">
        <v>1208.67</v>
      </c>
      <c r="R9621" s="2">
        <v>321.33</v>
      </c>
      <c r="S9621" t="s">
        <v>64</v>
      </c>
      <c r="T9621" t="s">
        <v>114</v>
      </c>
      <c r="U9621" t="s">
        <v>115</v>
      </c>
      <c r="V9621" t="s">
        <v>39</v>
      </c>
      <c r="W9621" t="s">
        <v>83</v>
      </c>
      <c r="X9621" t="s">
        <v>41</v>
      </c>
      <c r="Y9621" t="s">
        <v>56</v>
      </c>
      <c r="Z9621" t="s">
        <v>43</v>
      </c>
      <c r="AA9621" t="s">
        <v>44</v>
      </c>
      <c r="AB9621" t="s">
        <v>44</v>
      </c>
    </row>
    <row r="9622" spans="1:28" x14ac:dyDescent="0.25">
      <c r="A9622" t="s">
        <v>14681</v>
      </c>
      <c r="B9622" s="1">
        <v>46065</v>
      </c>
      <c r="C9622" t="s">
        <v>361</v>
      </c>
      <c r="D9622" t="s">
        <v>362</v>
      </c>
      <c r="E9622">
        <v>37</v>
      </c>
      <c r="F9622" t="s">
        <v>111</v>
      </c>
      <c r="G9622" t="s">
        <v>49</v>
      </c>
      <c r="H9622" t="s">
        <v>50</v>
      </c>
      <c r="I9622" t="s">
        <v>51</v>
      </c>
      <c r="J9622" t="s">
        <v>52</v>
      </c>
      <c r="K9622">
        <v>1</v>
      </c>
      <c r="L9622" s="2">
        <v>500</v>
      </c>
      <c r="M9622">
        <v>0</v>
      </c>
      <c r="N9622" s="2">
        <v>500</v>
      </c>
      <c r="O9622" s="2">
        <v>0</v>
      </c>
      <c r="P9622" s="2">
        <v>500</v>
      </c>
      <c r="Q9622" s="2">
        <v>347.39</v>
      </c>
      <c r="R9622" s="2">
        <v>152.61000000000001</v>
      </c>
      <c r="S9622" t="s">
        <v>64</v>
      </c>
      <c r="T9622" t="s">
        <v>222</v>
      </c>
      <c r="U9622" t="s">
        <v>38</v>
      </c>
      <c r="V9622" t="s">
        <v>39</v>
      </c>
      <c r="W9622" t="s">
        <v>92</v>
      </c>
      <c r="X9622" t="s">
        <v>41</v>
      </c>
      <c r="Y9622" t="s">
        <v>56</v>
      </c>
      <c r="Z9622" t="s">
        <v>43</v>
      </c>
      <c r="AA9622" t="s">
        <v>44</v>
      </c>
      <c r="AB9622" t="s">
        <v>44</v>
      </c>
    </row>
    <row r="9623" spans="1:28" x14ac:dyDescent="0.25">
      <c r="A9623" t="s">
        <v>14682</v>
      </c>
      <c r="B9623" s="1">
        <v>46065</v>
      </c>
      <c r="C9623" t="s">
        <v>9991</v>
      </c>
      <c r="D9623" t="s">
        <v>9992</v>
      </c>
      <c r="E9623">
        <v>57</v>
      </c>
      <c r="F9623" t="s">
        <v>48</v>
      </c>
      <c r="G9623" t="s">
        <v>119</v>
      </c>
      <c r="H9623" t="s">
        <v>120</v>
      </c>
      <c r="I9623" t="s">
        <v>62</v>
      </c>
      <c r="J9623" t="s">
        <v>121</v>
      </c>
      <c r="K9623">
        <v>1</v>
      </c>
      <c r="L9623" s="2">
        <v>4800</v>
      </c>
      <c r="M9623">
        <v>5</v>
      </c>
      <c r="N9623" s="2">
        <v>4800</v>
      </c>
      <c r="O9623" s="2">
        <v>240</v>
      </c>
      <c r="P9623" s="2">
        <v>4560</v>
      </c>
      <c r="Q9623" s="2">
        <v>3212.14</v>
      </c>
      <c r="R9623" s="2">
        <v>1347.86</v>
      </c>
      <c r="S9623" t="s">
        <v>64</v>
      </c>
      <c r="T9623" t="s">
        <v>136</v>
      </c>
      <c r="U9623" t="s">
        <v>38</v>
      </c>
      <c r="V9623" t="s">
        <v>39</v>
      </c>
      <c r="W9623" t="s">
        <v>66</v>
      </c>
      <c r="X9623" t="s">
        <v>97</v>
      </c>
      <c r="Y9623" t="s">
        <v>56</v>
      </c>
      <c r="Z9623" t="s">
        <v>43</v>
      </c>
      <c r="AA9623" t="s">
        <v>68</v>
      </c>
      <c r="AB9623" t="s">
        <v>44</v>
      </c>
    </row>
    <row r="9624" spans="1:28" x14ac:dyDescent="0.25">
      <c r="A9624" t="s">
        <v>14683</v>
      </c>
      <c r="B9624" s="1">
        <v>46065</v>
      </c>
      <c r="C9624" t="s">
        <v>1949</v>
      </c>
      <c r="D9624" t="s">
        <v>1950</v>
      </c>
      <c r="E9624">
        <v>51</v>
      </c>
      <c r="F9624" t="s">
        <v>31</v>
      </c>
      <c r="G9624" t="s">
        <v>436</v>
      </c>
      <c r="H9624" t="s">
        <v>437</v>
      </c>
      <c r="I9624" t="s">
        <v>74</v>
      </c>
      <c r="J9624" t="s">
        <v>190</v>
      </c>
      <c r="K9624">
        <v>2</v>
      </c>
      <c r="L9624" s="2">
        <v>1800</v>
      </c>
      <c r="M9624">
        <v>30</v>
      </c>
      <c r="N9624" s="2">
        <v>3600</v>
      </c>
      <c r="O9624" s="2">
        <v>1080</v>
      </c>
      <c r="P9624" s="2">
        <v>2520</v>
      </c>
      <c r="Q9624" s="2">
        <v>1393.36</v>
      </c>
      <c r="R9624" s="2">
        <v>1126.6400000000001</v>
      </c>
      <c r="S9624" t="s">
        <v>53</v>
      </c>
      <c r="T9624" t="s">
        <v>96</v>
      </c>
      <c r="U9624" t="s">
        <v>96</v>
      </c>
      <c r="V9624" t="s">
        <v>39</v>
      </c>
      <c r="W9624" t="s">
        <v>124</v>
      </c>
      <c r="X9624" t="s">
        <v>97</v>
      </c>
      <c r="Y9624" t="s">
        <v>56</v>
      </c>
      <c r="Z9624" t="s">
        <v>43</v>
      </c>
      <c r="AA9624" t="s">
        <v>44</v>
      </c>
      <c r="AB9624" t="s">
        <v>68</v>
      </c>
    </row>
    <row r="9625" spans="1:28" x14ac:dyDescent="0.25">
      <c r="A9625" t="s">
        <v>14684</v>
      </c>
      <c r="B9625" s="1">
        <v>46065</v>
      </c>
      <c r="C9625" t="s">
        <v>1788</v>
      </c>
      <c r="D9625" t="s">
        <v>1789</v>
      </c>
      <c r="E9625">
        <v>36</v>
      </c>
      <c r="F9625" t="s">
        <v>48</v>
      </c>
      <c r="G9625" t="s">
        <v>197</v>
      </c>
      <c r="H9625" t="s">
        <v>198</v>
      </c>
      <c r="I9625" t="s">
        <v>74</v>
      </c>
      <c r="J9625" t="s">
        <v>75</v>
      </c>
      <c r="K9625">
        <v>1</v>
      </c>
      <c r="L9625" s="2">
        <v>2600</v>
      </c>
      <c r="M9625">
        <v>5</v>
      </c>
      <c r="N9625" s="2">
        <v>2600</v>
      </c>
      <c r="O9625" s="2">
        <v>130</v>
      </c>
      <c r="P9625" s="2">
        <v>2470</v>
      </c>
      <c r="Q9625" s="2">
        <v>1789.91</v>
      </c>
      <c r="R9625" s="2">
        <v>680.09</v>
      </c>
      <c r="S9625" t="s">
        <v>64</v>
      </c>
      <c r="T9625" t="s">
        <v>76</v>
      </c>
      <c r="U9625" t="s">
        <v>77</v>
      </c>
      <c r="V9625" t="s">
        <v>39</v>
      </c>
      <c r="W9625" t="s">
        <v>66</v>
      </c>
      <c r="X9625" t="s">
        <v>41</v>
      </c>
      <c r="Y9625" t="s">
        <v>42</v>
      </c>
      <c r="Z9625" t="s">
        <v>43</v>
      </c>
      <c r="AA9625" t="s">
        <v>44</v>
      </c>
      <c r="AB9625" t="s">
        <v>44</v>
      </c>
    </row>
    <row r="9626" spans="1:28" x14ac:dyDescent="0.25">
      <c r="A9626" t="s">
        <v>14685</v>
      </c>
      <c r="B9626" s="1">
        <v>46065</v>
      </c>
      <c r="C9626" t="s">
        <v>2722</v>
      </c>
      <c r="D9626" t="s">
        <v>2723</v>
      </c>
      <c r="E9626">
        <v>43</v>
      </c>
      <c r="F9626" t="s">
        <v>111</v>
      </c>
      <c r="G9626" t="s">
        <v>176</v>
      </c>
      <c r="H9626" t="s">
        <v>177</v>
      </c>
      <c r="I9626" t="s">
        <v>34</v>
      </c>
      <c r="J9626" t="s">
        <v>35</v>
      </c>
      <c r="K9626">
        <v>3</v>
      </c>
      <c r="L9626" s="2">
        <v>6500</v>
      </c>
      <c r="M9626">
        <v>10</v>
      </c>
      <c r="N9626" s="2">
        <v>19500</v>
      </c>
      <c r="O9626" s="2">
        <v>1950</v>
      </c>
      <c r="P9626" s="2">
        <v>17550</v>
      </c>
      <c r="Q9626" s="2">
        <v>12481.18</v>
      </c>
      <c r="R9626" s="2">
        <v>5068.82</v>
      </c>
      <c r="S9626" t="s">
        <v>53</v>
      </c>
      <c r="T9626" t="s">
        <v>178</v>
      </c>
      <c r="U9626" t="s">
        <v>154</v>
      </c>
      <c r="V9626" t="s">
        <v>39</v>
      </c>
      <c r="W9626" t="s">
        <v>40</v>
      </c>
      <c r="X9626" t="s">
        <v>41</v>
      </c>
      <c r="Y9626" t="s">
        <v>56</v>
      </c>
      <c r="Z9626" t="s">
        <v>43</v>
      </c>
      <c r="AA9626" t="s">
        <v>44</v>
      </c>
      <c r="AB9626" t="s">
        <v>44</v>
      </c>
    </row>
    <row r="9627" spans="1:28" x14ac:dyDescent="0.25">
      <c r="A9627" t="s">
        <v>14686</v>
      </c>
      <c r="B9627" s="1">
        <v>46065</v>
      </c>
      <c r="C9627" t="s">
        <v>8001</v>
      </c>
      <c r="D9627" t="s">
        <v>8002</v>
      </c>
      <c r="E9627">
        <v>19</v>
      </c>
      <c r="F9627" t="s">
        <v>48</v>
      </c>
      <c r="G9627" t="s">
        <v>176</v>
      </c>
      <c r="H9627" t="s">
        <v>177</v>
      </c>
      <c r="I9627" t="s">
        <v>34</v>
      </c>
      <c r="J9627" t="s">
        <v>35</v>
      </c>
      <c r="K9627">
        <v>1</v>
      </c>
      <c r="L9627" s="2">
        <v>6500</v>
      </c>
      <c r="M9627">
        <v>5</v>
      </c>
      <c r="N9627" s="2">
        <v>6500</v>
      </c>
      <c r="O9627" s="2">
        <v>325</v>
      </c>
      <c r="P9627" s="2">
        <v>6175</v>
      </c>
      <c r="Q9627" s="2">
        <v>3854.48</v>
      </c>
      <c r="R9627" s="2">
        <v>2320.52</v>
      </c>
      <c r="S9627" t="s">
        <v>53</v>
      </c>
      <c r="T9627" t="s">
        <v>222</v>
      </c>
      <c r="U9627" t="s">
        <v>38</v>
      </c>
      <c r="V9627" t="s">
        <v>39</v>
      </c>
      <c r="W9627" t="s">
        <v>92</v>
      </c>
      <c r="X9627" t="s">
        <v>41</v>
      </c>
      <c r="Y9627" t="s">
        <v>42</v>
      </c>
      <c r="Z9627" t="s">
        <v>43</v>
      </c>
      <c r="AA9627" t="s">
        <v>44</v>
      </c>
      <c r="AB9627" t="s">
        <v>44</v>
      </c>
    </row>
    <row r="9628" spans="1:28" x14ac:dyDescent="0.25">
      <c r="A9628" t="s">
        <v>14687</v>
      </c>
      <c r="B9628" s="1">
        <v>46065</v>
      </c>
      <c r="C9628" t="s">
        <v>5345</v>
      </c>
      <c r="D9628" t="s">
        <v>5346</v>
      </c>
      <c r="E9628">
        <v>24</v>
      </c>
      <c r="F9628" t="s">
        <v>48</v>
      </c>
      <c r="G9628" t="s">
        <v>141</v>
      </c>
      <c r="H9628" t="s">
        <v>142</v>
      </c>
      <c r="I9628" t="s">
        <v>74</v>
      </c>
      <c r="J9628" t="s">
        <v>143</v>
      </c>
      <c r="K9628">
        <v>1</v>
      </c>
      <c r="L9628" s="2">
        <v>900</v>
      </c>
      <c r="M9628">
        <v>10</v>
      </c>
      <c r="N9628" s="2">
        <v>900</v>
      </c>
      <c r="O9628" s="2">
        <v>90</v>
      </c>
      <c r="P9628" s="2">
        <v>810</v>
      </c>
      <c r="Q9628" s="2">
        <v>498.27</v>
      </c>
      <c r="R9628" s="2">
        <v>311.73</v>
      </c>
      <c r="S9628" t="s">
        <v>64</v>
      </c>
      <c r="T9628" t="s">
        <v>178</v>
      </c>
      <c r="U9628" t="s">
        <v>154</v>
      </c>
      <c r="V9628" t="s">
        <v>39</v>
      </c>
      <c r="W9628" t="s">
        <v>40</v>
      </c>
      <c r="X9628" t="s">
        <v>97</v>
      </c>
      <c r="Y9628" t="s">
        <v>56</v>
      </c>
      <c r="Z9628" t="s">
        <v>43</v>
      </c>
      <c r="AA9628" t="s">
        <v>68</v>
      </c>
      <c r="AB9628" t="s">
        <v>44</v>
      </c>
    </row>
    <row r="9629" spans="1:28" x14ac:dyDescent="0.25">
      <c r="A9629" t="s">
        <v>14688</v>
      </c>
      <c r="B9629" s="1">
        <v>46065</v>
      </c>
      <c r="C9629" t="s">
        <v>14689</v>
      </c>
      <c r="D9629" t="s">
        <v>14690</v>
      </c>
      <c r="E9629">
        <v>33</v>
      </c>
      <c r="F9629" t="s">
        <v>48</v>
      </c>
      <c r="G9629" t="s">
        <v>49</v>
      </c>
      <c r="H9629" t="s">
        <v>50</v>
      </c>
      <c r="I9629" t="s">
        <v>51</v>
      </c>
      <c r="J9629" t="s">
        <v>52</v>
      </c>
      <c r="K9629">
        <v>1</v>
      </c>
      <c r="L9629" s="2">
        <v>500</v>
      </c>
      <c r="M9629">
        <v>5</v>
      </c>
      <c r="N9629" s="2">
        <v>500</v>
      </c>
      <c r="O9629" s="2">
        <v>25</v>
      </c>
      <c r="P9629" s="2">
        <v>475</v>
      </c>
      <c r="Q9629" s="2">
        <v>375.25</v>
      </c>
      <c r="R9629" s="2">
        <v>99.75</v>
      </c>
      <c r="S9629" t="s">
        <v>36</v>
      </c>
      <c r="T9629" t="s">
        <v>96</v>
      </c>
      <c r="U9629" t="s">
        <v>96</v>
      </c>
      <c r="V9629" t="s">
        <v>39</v>
      </c>
      <c r="W9629" t="s">
        <v>137</v>
      </c>
      <c r="X9629" t="s">
        <v>97</v>
      </c>
      <c r="Y9629" t="s">
        <v>42</v>
      </c>
      <c r="Z9629" t="s">
        <v>144</v>
      </c>
      <c r="AA9629" t="s">
        <v>44</v>
      </c>
      <c r="AB9629" t="s">
        <v>44</v>
      </c>
    </row>
    <row r="9630" spans="1:28" x14ac:dyDescent="0.25">
      <c r="A9630" t="s">
        <v>14691</v>
      </c>
      <c r="B9630" s="1">
        <v>46065</v>
      </c>
      <c r="C9630" t="s">
        <v>9465</v>
      </c>
      <c r="D9630" t="s">
        <v>9466</v>
      </c>
      <c r="E9630">
        <v>19</v>
      </c>
      <c r="F9630" t="s">
        <v>111</v>
      </c>
      <c r="G9630" t="s">
        <v>148</v>
      </c>
      <c r="H9630" t="s">
        <v>149</v>
      </c>
      <c r="I9630" t="s">
        <v>74</v>
      </c>
      <c r="J9630" t="s">
        <v>130</v>
      </c>
      <c r="K9630">
        <v>2</v>
      </c>
      <c r="L9630" s="2">
        <v>3500</v>
      </c>
      <c r="M9630">
        <v>5</v>
      </c>
      <c r="N9630" s="2">
        <v>7000</v>
      </c>
      <c r="O9630" s="2">
        <v>350</v>
      </c>
      <c r="P9630" s="2">
        <v>6650</v>
      </c>
      <c r="Q9630" s="2">
        <v>3917.93</v>
      </c>
      <c r="R9630" s="2">
        <v>2732.07</v>
      </c>
      <c r="S9630" t="s">
        <v>64</v>
      </c>
      <c r="T9630" t="s">
        <v>54</v>
      </c>
      <c r="U9630" t="s">
        <v>55</v>
      </c>
      <c r="V9630" t="s">
        <v>39</v>
      </c>
      <c r="W9630" t="s">
        <v>66</v>
      </c>
      <c r="X9630" t="s">
        <v>41</v>
      </c>
      <c r="Y9630" t="s">
        <v>56</v>
      </c>
      <c r="Z9630" t="s">
        <v>43</v>
      </c>
      <c r="AA9630" t="s">
        <v>44</v>
      </c>
      <c r="AB9630" t="s">
        <v>68</v>
      </c>
    </row>
    <row r="9631" spans="1:28" x14ac:dyDescent="0.25">
      <c r="A9631" t="s">
        <v>14692</v>
      </c>
      <c r="B9631" s="1">
        <v>46065</v>
      </c>
      <c r="C9631" t="s">
        <v>5186</v>
      </c>
      <c r="D9631" t="s">
        <v>5187</v>
      </c>
      <c r="E9631">
        <v>29</v>
      </c>
      <c r="F9631" t="s">
        <v>48</v>
      </c>
      <c r="G9631" t="s">
        <v>202</v>
      </c>
      <c r="H9631" t="s">
        <v>203</v>
      </c>
      <c r="I9631" t="s">
        <v>103</v>
      </c>
      <c r="J9631" t="s">
        <v>104</v>
      </c>
      <c r="K9631">
        <v>3</v>
      </c>
      <c r="L9631" s="2">
        <v>550</v>
      </c>
      <c r="M9631">
        <v>15</v>
      </c>
      <c r="N9631" s="2">
        <v>1650</v>
      </c>
      <c r="O9631" s="2">
        <v>247.5</v>
      </c>
      <c r="P9631" s="2">
        <v>1402.5</v>
      </c>
      <c r="Q9631" s="2">
        <v>1140.47</v>
      </c>
      <c r="R9631" s="2">
        <v>262.02999999999997</v>
      </c>
      <c r="S9631" t="s">
        <v>53</v>
      </c>
      <c r="T9631" t="s">
        <v>178</v>
      </c>
      <c r="U9631" t="s">
        <v>154</v>
      </c>
      <c r="V9631" t="s">
        <v>39</v>
      </c>
      <c r="W9631" t="s">
        <v>124</v>
      </c>
      <c r="X9631" t="s">
        <v>41</v>
      </c>
      <c r="Y9631" t="s">
        <v>42</v>
      </c>
      <c r="Z9631" t="s">
        <v>43</v>
      </c>
      <c r="AA9631" t="s">
        <v>68</v>
      </c>
      <c r="AB9631" t="s">
        <v>44</v>
      </c>
    </row>
    <row r="9632" spans="1:28" x14ac:dyDescent="0.25">
      <c r="A9632" t="s">
        <v>14693</v>
      </c>
      <c r="B9632" s="1">
        <v>46065</v>
      </c>
      <c r="C9632" t="s">
        <v>1737</v>
      </c>
      <c r="D9632" t="s">
        <v>1738</v>
      </c>
      <c r="E9632">
        <v>58</v>
      </c>
      <c r="F9632" t="s">
        <v>48</v>
      </c>
      <c r="G9632" t="s">
        <v>197</v>
      </c>
      <c r="H9632" t="s">
        <v>198</v>
      </c>
      <c r="I9632" t="s">
        <v>74</v>
      </c>
      <c r="J9632" t="s">
        <v>75</v>
      </c>
      <c r="K9632">
        <v>6</v>
      </c>
      <c r="L9632" s="2">
        <v>2600</v>
      </c>
      <c r="M9632">
        <v>15</v>
      </c>
      <c r="N9632" s="2">
        <v>15600</v>
      </c>
      <c r="O9632" s="2">
        <v>2340</v>
      </c>
      <c r="P9632" s="2">
        <v>13260</v>
      </c>
      <c r="Q9632" s="2">
        <v>10271.64</v>
      </c>
      <c r="R9632" s="2">
        <v>2988.36</v>
      </c>
      <c r="S9632" t="s">
        <v>53</v>
      </c>
      <c r="T9632" t="s">
        <v>114</v>
      </c>
      <c r="U9632" t="s">
        <v>115</v>
      </c>
      <c r="V9632" t="s">
        <v>39</v>
      </c>
      <c r="W9632" t="s">
        <v>40</v>
      </c>
      <c r="X9632" t="s">
        <v>97</v>
      </c>
      <c r="Y9632" t="s">
        <v>56</v>
      </c>
      <c r="Z9632" t="s">
        <v>43</v>
      </c>
      <c r="AA9632" t="s">
        <v>44</v>
      </c>
      <c r="AB9632" t="s">
        <v>44</v>
      </c>
    </row>
    <row r="9633" spans="1:28" x14ac:dyDescent="0.25">
      <c r="A9633" t="s">
        <v>14694</v>
      </c>
      <c r="B9633" s="1">
        <v>46066</v>
      </c>
      <c r="C9633" t="s">
        <v>1858</v>
      </c>
      <c r="D9633" t="s">
        <v>1859</v>
      </c>
      <c r="E9633">
        <v>49</v>
      </c>
      <c r="F9633" t="s">
        <v>31</v>
      </c>
      <c r="G9633" t="s">
        <v>81</v>
      </c>
      <c r="H9633" t="s">
        <v>82</v>
      </c>
      <c r="I9633" t="s">
        <v>51</v>
      </c>
      <c r="J9633" t="s">
        <v>52</v>
      </c>
      <c r="K9633">
        <v>1</v>
      </c>
      <c r="L9633" s="2">
        <v>600</v>
      </c>
      <c r="M9633">
        <v>15</v>
      </c>
      <c r="N9633" s="2">
        <v>600</v>
      </c>
      <c r="O9633" s="2">
        <v>90</v>
      </c>
      <c r="P9633" s="2">
        <v>510</v>
      </c>
      <c r="Q9633" s="2">
        <v>367.98</v>
      </c>
      <c r="R9633" s="2">
        <v>142.02000000000001</v>
      </c>
      <c r="S9633" t="s">
        <v>36</v>
      </c>
      <c r="T9633" t="s">
        <v>398</v>
      </c>
      <c r="U9633" t="s">
        <v>399</v>
      </c>
      <c r="V9633" t="s">
        <v>39</v>
      </c>
      <c r="W9633" t="s">
        <v>92</v>
      </c>
      <c r="X9633" t="s">
        <v>41</v>
      </c>
      <c r="Y9633" t="s">
        <v>42</v>
      </c>
      <c r="Z9633" t="s">
        <v>43</v>
      </c>
      <c r="AA9633" t="s">
        <v>68</v>
      </c>
      <c r="AB9633" t="s">
        <v>68</v>
      </c>
    </row>
    <row r="9634" spans="1:28" x14ac:dyDescent="0.25">
      <c r="A9634" t="s">
        <v>14695</v>
      </c>
      <c r="B9634" s="1">
        <v>46066</v>
      </c>
      <c r="C9634" t="s">
        <v>13155</v>
      </c>
      <c r="D9634" t="s">
        <v>13156</v>
      </c>
      <c r="E9634">
        <v>49</v>
      </c>
      <c r="F9634" t="s">
        <v>111</v>
      </c>
      <c r="G9634" t="s">
        <v>561</v>
      </c>
      <c r="H9634" t="s">
        <v>562</v>
      </c>
      <c r="I9634" t="s">
        <v>34</v>
      </c>
      <c r="J9634" t="s">
        <v>143</v>
      </c>
      <c r="K9634">
        <v>1</v>
      </c>
      <c r="L9634" s="2">
        <v>900</v>
      </c>
      <c r="M9634">
        <v>5</v>
      </c>
      <c r="N9634" s="2">
        <v>900</v>
      </c>
      <c r="O9634" s="2">
        <v>45</v>
      </c>
      <c r="P9634" s="2">
        <v>855</v>
      </c>
      <c r="Q9634" s="2">
        <v>642.54999999999995</v>
      </c>
      <c r="R9634" s="2">
        <v>212.45</v>
      </c>
      <c r="S9634" t="s">
        <v>36</v>
      </c>
      <c r="T9634" t="s">
        <v>153</v>
      </c>
      <c r="U9634" t="s">
        <v>154</v>
      </c>
      <c r="V9634" t="s">
        <v>39</v>
      </c>
      <c r="W9634" t="s">
        <v>40</v>
      </c>
      <c r="X9634" t="s">
        <v>41</v>
      </c>
      <c r="Y9634" t="s">
        <v>56</v>
      </c>
      <c r="Z9634" t="s">
        <v>508</v>
      </c>
      <c r="AA9634" t="s">
        <v>44</v>
      </c>
      <c r="AB9634" t="s">
        <v>44</v>
      </c>
    </row>
    <row r="9635" spans="1:28" x14ac:dyDescent="0.25">
      <c r="A9635" t="s">
        <v>14696</v>
      </c>
      <c r="B9635" s="1">
        <v>46066</v>
      </c>
      <c r="C9635" t="s">
        <v>4827</v>
      </c>
      <c r="D9635" t="s">
        <v>4828</v>
      </c>
      <c r="E9635">
        <v>54</v>
      </c>
      <c r="F9635" t="s">
        <v>31</v>
      </c>
      <c r="G9635" t="s">
        <v>176</v>
      </c>
      <c r="H9635" t="s">
        <v>177</v>
      </c>
      <c r="I9635" t="s">
        <v>34</v>
      </c>
      <c r="J9635" t="s">
        <v>35</v>
      </c>
      <c r="K9635">
        <v>2</v>
      </c>
      <c r="L9635" s="2">
        <v>6500</v>
      </c>
      <c r="M9635">
        <v>20</v>
      </c>
      <c r="N9635" s="2">
        <v>13000</v>
      </c>
      <c r="O9635" s="2">
        <v>2600</v>
      </c>
      <c r="P9635" s="2">
        <v>10400</v>
      </c>
      <c r="Q9635" s="2">
        <v>7411.57</v>
      </c>
      <c r="R9635" s="2">
        <v>2988.43</v>
      </c>
      <c r="S9635" t="s">
        <v>53</v>
      </c>
      <c r="T9635" t="s">
        <v>398</v>
      </c>
      <c r="U9635" t="s">
        <v>399</v>
      </c>
      <c r="V9635" t="s">
        <v>39</v>
      </c>
      <c r="W9635" t="s">
        <v>66</v>
      </c>
      <c r="X9635" t="s">
        <v>41</v>
      </c>
      <c r="Y9635" t="s">
        <v>84</v>
      </c>
      <c r="Z9635" t="s">
        <v>107</v>
      </c>
      <c r="AA9635" t="s">
        <v>44</v>
      </c>
      <c r="AB9635" t="s">
        <v>44</v>
      </c>
    </row>
    <row r="9636" spans="1:28" x14ac:dyDescent="0.25">
      <c r="A9636" t="s">
        <v>14697</v>
      </c>
      <c r="B9636" s="1">
        <v>46066</v>
      </c>
      <c r="C9636" t="s">
        <v>9787</v>
      </c>
      <c r="D9636" t="s">
        <v>9788</v>
      </c>
      <c r="E9636">
        <v>47</v>
      </c>
      <c r="F9636" t="s">
        <v>31</v>
      </c>
      <c r="G9636" t="s">
        <v>188</v>
      </c>
      <c r="H9636" t="s">
        <v>189</v>
      </c>
      <c r="I9636" t="s">
        <v>34</v>
      </c>
      <c r="J9636" t="s">
        <v>190</v>
      </c>
      <c r="K9636">
        <v>2</v>
      </c>
      <c r="L9636" s="2">
        <v>1800</v>
      </c>
      <c r="M9636">
        <v>15</v>
      </c>
      <c r="N9636" s="2">
        <v>3600</v>
      </c>
      <c r="O9636" s="2">
        <v>540</v>
      </c>
      <c r="P9636" s="2">
        <v>3060</v>
      </c>
      <c r="Q9636" s="2">
        <v>2427.1999999999998</v>
      </c>
      <c r="R9636" s="2">
        <v>632.79999999999995</v>
      </c>
      <c r="S9636" t="s">
        <v>64</v>
      </c>
      <c r="T9636" t="s">
        <v>275</v>
      </c>
      <c r="U9636" t="s">
        <v>123</v>
      </c>
      <c r="V9636" t="s">
        <v>39</v>
      </c>
      <c r="W9636" t="s">
        <v>40</v>
      </c>
      <c r="X9636" t="s">
        <v>41</v>
      </c>
      <c r="Y9636" t="s">
        <v>42</v>
      </c>
      <c r="Z9636" t="s">
        <v>508</v>
      </c>
      <c r="AA9636" t="s">
        <v>44</v>
      </c>
      <c r="AB9636" t="s">
        <v>44</v>
      </c>
    </row>
    <row r="9637" spans="1:28" x14ac:dyDescent="0.25">
      <c r="A9637" t="s">
        <v>14698</v>
      </c>
      <c r="B9637" s="1">
        <v>46066</v>
      </c>
      <c r="C9637" t="s">
        <v>8575</v>
      </c>
      <c r="D9637" t="s">
        <v>8576</v>
      </c>
      <c r="E9637">
        <v>24</v>
      </c>
      <c r="F9637" t="s">
        <v>31</v>
      </c>
      <c r="G9637" t="s">
        <v>217</v>
      </c>
      <c r="H9637" t="s">
        <v>218</v>
      </c>
      <c r="I9637" t="s">
        <v>34</v>
      </c>
      <c r="J9637" t="s">
        <v>130</v>
      </c>
      <c r="K9637">
        <v>1</v>
      </c>
      <c r="L9637" s="2">
        <v>28000</v>
      </c>
      <c r="M9637">
        <v>30</v>
      </c>
      <c r="N9637" s="2">
        <v>28000</v>
      </c>
      <c r="O9637" s="2">
        <v>8400</v>
      </c>
      <c r="P9637" s="2">
        <v>19600</v>
      </c>
      <c r="Q9637" s="2">
        <v>12442.42</v>
      </c>
      <c r="R9637" s="2">
        <v>7157.58</v>
      </c>
      <c r="S9637" t="s">
        <v>53</v>
      </c>
      <c r="T9637" t="s">
        <v>222</v>
      </c>
      <c r="U9637" t="s">
        <v>38</v>
      </c>
      <c r="V9637" t="s">
        <v>39</v>
      </c>
      <c r="W9637" t="s">
        <v>124</v>
      </c>
      <c r="X9637" t="s">
        <v>97</v>
      </c>
      <c r="Y9637" t="s">
        <v>42</v>
      </c>
      <c r="Z9637" t="s">
        <v>223</v>
      </c>
      <c r="AA9637" t="s">
        <v>44</v>
      </c>
      <c r="AB9637" t="s">
        <v>44</v>
      </c>
    </row>
    <row r="9638" spans="1:28" x14ac:dyDescent="0.25">
      <c r="A9638" t="s">
        <v>14699</v>
      </c>
      <c r="B9638" s="1">
        <v>46066</v>
      </c>
      <c r="C9638" t="s">
        <v>310</v>
      </c>
      <c r="D9638" t="s">
        <v>311</v>
      </c>
      <c r="E9638">
        <v>40</v>
      </c>
      <c r="F9638" t="s">
        <v>111</v>
      </c>
      <c r="G9638" t="s">
        <v>119</v>
      </c>
      <c r="H9638" t="s">
        <v>120</v>
      </c>
      <c r="I9638" t="s">
        <v>62</v>
      </c>
      <c r="J9638" t="s">
        <v>121</v>
      </c>
      <c r="K9638">
        <v>1</v>
      </c>
      <c r="L9638" s="2">
        <v>4800</v>
      </c>
      <c r="M9638">
        <v>15</v>
      </c>
      <c r="N9638" s="2">
        <v>4800</v>
      </c>
      <c r="O9638" s="2">
        <v>720</v>
      </c>
      <c r="P9638" s="2">
        <v>4080</v>
      </c>
      <c r="Q9638" s="2">
        <v>3101.45</v>
      </c>
      <c r="R9638" s="2">
        <v>978.55</v>
      </c>
      <c r="S9638" t="s">
        <v>53</v>
      </c>
      <c r="T9638" t="s">
        <v>65</v>
      </c>
      <c r="U9638" t="s">
        <v>65</v>
      </c>
      <c r="V9638" t="s">
        <v>39</v>
      </c>
      <c r="W9638" t="s">
        <v>137</v>
      </c>
      <c r="X9638" t="s">
        <v>97</v>
      </c>
      <c r="Y9638" t="s">
        <v>42</v>
      </c>
      <c r="Z9638" t="s">
        <v>43</v>
      </c>
      <c r="AA9638" t="s">
        <v>44</v>
      </c>
      <c r="AB9638" t="s">
        <v>44</v>
      </c>
    </row>
    <row r="9639" spans="1:28" x14ac:dyDescent="0.25">
      <c r="A9639" t="s">
        <v>14700</v>
      </c>
      <c r="B9639" s="1">
        <v>46066</v>
      </c>
      <c r="C9639" t="s">
        <v>3346</v>
      </c>
      <c r="D9639" t="s">
        <v>3347</v>
      </c>
      <c r="E9639">
        <v>23</v>
      </c>
      <c r="F9639" t="s">
        <v>111</v>
      </c>
      <c r="G9639" t="s">
        <v>318</v>
      </c>
      <c r="H9639" t="s">
        <v>319</v>
      </c>
      <c r="I9639" t="s">
        <v>34</v>
      </c>
      <c r="J9639" t="s">
        <v>190</v>
      </c>
      <c r="K9639">
        <v>1</v>
      </c>
      <c r="L9639" s="2">
        <v>2500</v>
      </c>
      <c r="M9639">
        <v>10</v>
      </c>
      <c r="N9639" s="2">
        <v>2500</v>
      </c>
      <c r="O9639" s="2">
        <v>250</v>
      </c>
      <c r="P9639" s="2">
        <v>2250</v>
      </c>
      <c r="Q9639" s="2">
        <v>1341.52</v>
      </c>
      <c r="R9639" s="2">
        <v>908.48</v>
      </c>
      <c r="S9639" t="s">
        <v>53</v>
      </c>
      <c r="T9639" t="s">
        <v>90</v>
      </c>
      <c r="U9639" t="s">
        <v>91</v>
      </c>
      <c r="V9639" t="s">
        <v>39</v>
      </c>
      <c r="W9639" t="s">
        <v>137</v>
      </c>
      <c r="X9639" t="s">
        <v>97</v>
      </c>
      <c r="Y9639" t="s">
        <v>56</v>
      </c>
      <c r="Z9639" t="s">
        <v>107</v>
      </c>
      <c r="AA9639" t="s">
        <v>44</v>
      </c>
      <c r="AB9639" t="s">
        <v>44</v>
      </c>
    </row>
    <row r="9640" spans="1:28" x14ac:dyDescent="0.25">
      <c r="A9640" t="s">
        <v>14701</v>
      </c>
      <c r="B9640" s="1">
        <v>46066</v>
      </c>
      <c r="C9640" t="s">
        <v>3074</v>
      </c>
      <c r="D9640" t="s">
        <v>3075</v>
      </c>
      <c r="E9640">
        <v>56</v>
      </c>
      <c r="F9640" t="s">
        <v>48</v>
      </c>
      <c r="G9640" t="s">
        <v>217</v>
      </c>
      <c r="H9640" t="s">
        <v>218</v>
      </c>
      <c r="I9640" t="s">
        <v>34</v>
      </c>
      <c r="J9640" t="s">
        <v>130</v>
      </c>
      <c r="K9640">
        <v>1</v>
      </c>
      <c r="L9640" s="2">
        <v>28000</v>
      </c>
      <c r="M9640">
        <v>10</v>
      </c>
      <c r="N9640" s="2">
        <v>28000</v>
      </c>
      <c r="O9640" s="2">
        <v>2800</v>
      </c>
      <c r="P9640" s="2">
        <v>25200</v>
      </c>
      <c r="Q9640" s="2">
        <v>17437.150000000001</v>
      </c>
      <c r="R9640" s="2">
        <v>7762.85</v>
      </c>
      <c r="S9640" t="s">
        <v>64</v>
      </c>
      <c r="T9640" t="s">
        <v>54</v>
      </c>
      <c r="U9640" t="s">
        <v>55</v>
      </c>
      <c r="V9640" t="s">
        <v>39</v>
      </c>
      <c r="W9640" t="s">
        <v>83</v>
      </c>
      <c r="X9640" t="s">
        <v>67</v>
      </c>
      <c r="Y9640" t="s">
        <v>56</v>
      </c>
      <c r="Z9640" t="s">
        <v>144</v>
      </c>
      <c r="AA9640" t="s">
        <v>68</v>
      </c>
      <c r="AB9640" t="s">
        <v>44</v>
      </c>
    </row>
    <row r="9641" spans="1:28" x14ac:dyDescent="0.25">
      <c r="A9641" t="s">
        <v>14702</v>
      </c>
      <c r="B9641" s="1">
        <v>46066</v>
      </c>
      <c r="C9641" t="s">
        <v>550</v>
      </c>
      <c r="D9641" t="s">
        <v>551</v>
      </c>
      <c r="E9641">
        <v>37</v>
      </c>
      <c r="F9641" t="s">
        <v>31</v>
      </c>
      <c r="G9641" t="s">
        <v>128</v>
      </c>
      <c r="H9641" t="s">
        <v>129</v>
      </c>
      <c r="I9641" t="s">
        <v>74</v>
      </c>
      <c r="J9641" t="s">
        <v>130</v>
      </c>
      <c r="K9641">
        <v>2</v>
      </c>
      <c r="L9641" s="2">
        <v>1700</v>
      </c>
      <c r="M9641">
        <v>10</v>
      </c>
      <c r="N9641" s="2">
        <v>3400</v>
      </c>
      <c r="O9641" s="2">
        <v>340</v>
      </c>
      <c r="P9641" s="2">
        <v>3060</v>
      </c>
      <c r="Q9641" s="2">
        <v>2226.73</v>
      </c>
      <c r="R9641" s="2">
        <v>833.27</v>
      </c>
      <c r="S9641" t="s">
        <v>64</v>
      </c>
      <c r="T9641" t="s">
        <v>263</v>
      </c>
      <c r="U9641" t="s">
        <v>91</v>
      </c>
      <c r="V9641" t="s">
        <v>39</v>
      </c>
      <c r="W9641" t="s">
        <v>92</v>
      </c>
      <c r="X9641" t="s">
        <v>97</v>
      </c>
      <c r="Y9641" t="s">
        <v>42</v>
      </c>
      <c r="Z9641" t="s">
        <v>43</v>
      </c>
      <c r="AA9641" t="s">
        <v>44</v>
      </c>
      <c r="AB9641" t="s">
        <v>44</v>
      </c>
    </row>
    <row r="9642" spans="1:28" x14ac:dyDescent="0.25">
      <c r="A9642" t="s">
        <v>14703</v>
      </c>
      <c r="B9642" s="1">
        <v>46066</v>
      </c>
      <c r="C9642" t="s">
        <v>9702</v>
      </c>
      <c r="D9642" t="s">
        <v>9703</v>
      </c>
      <c r="E9642">
        <v>52</v>
      </c>
      <c r="F9642" t="s">
        <v>48</v>
      </c>
      <c r="G9642" t="s">
        <v>72</v>
      </c>
      <c r="H9642" t="s">
        <v>73</v>
      </c>
      <c r="I9642" t="s">
        <v>74</v>
      </c>
      <c r="J9642" t="s">
        <v>75</v>
      </c>
      <c r="K9642">
        <v>1</v>
      </c>
      <c r="L9642" s="2">
        <v>2200</v>
      </c>
      <c r="M9642">
        <v>0</v>
      </c>
      <c r="N9642" s="2">
        <v>2200</v>
      </c>
      <c r="O9642" s="2">
        <v>0</v>
      </c>
      <c r="P9642" s="2">
        <v>2200</v>
      </c>
      <c r="Q9642" s="2">
        <v>1469.86</v>
      </c>
      <c r="R9642" s="2">
        <v>730.14</v>
      </c>
      <c r="S9642" t="s">
        <v>53</v>
      </c>
      <c r="T9642" t="s">
        <v>578</v>
      </c>
      <c r="U9642" t="s">
        <v>579</v>
      </c>
      <c r="V9642" t="s">
        <v>39</v>
      </c>
      <c r="W9642" t="s">
        <v>124</v>
      </c>
      <c r="X9642" t="s">
        <v>97</v>
      </c>
      <c r="Y9642" t="s">
        <v>56</v>
      </c>
      <c r="Z9642" t="s">
        <v>43</v>
      </c>
      <c r="AA9642" t="s">
        <v>68</v>
      </c>
      <c r="AB9642" t="s">
        <v>44</v>
      </c>
    </row>
    <row r="9643" spans="1:28" x14ac:dyDescent="0.25">
      <c r="A9643" t="s">
        <v>14704</v>
      </c>
      <c r="B9643" s="1">
        <v>46066</v>
      </c>
      <c r="C9643" t="s">
        <v>712</v>
      </c>
      <c r="D9643" t="s">
        <v>713</v>
      </c>
      <c r="E9643">
        <v>37</v>
      </c>
      <c r="F9643" t="s">
        <v>48</v>
      </c>
      <c r="G9643" t="s">
        <v>243</v>
      </c>
      <c r="H9643" t="s">
        <v>244</v>
      </c>
      <c r="I9643" t="s">
        <v>103</v>
      </c>
      <c r="J9643" t="s">
        <v>104</v>
      </c>
      <c r="K9643">
        <v>2</v>
      </c>
      <c r="L9643" s="2">
        <v>450</v>
      </c>
      <c r="M9643">
        <v>25</v>
      </c>
      <c r="N9643" s="2">
        <v>900</v>
      </c>
      <c r="O9643" s="2">
        <v>225</v>
      </c>
      <c r="P9643" s="2">
        <v>675</v>
      </c>
      <c r="Q9643" s="2">
        <v>469.48</v>
      </c>
      <c r="R9643" s="2">
        <v>205.52</v>
      </c>
      <c r="S9643" t="s">
        <v>64</v>
      </c>
      <c r="T9643" t="s">
        <v>90</v>
      </c>
      <c r="U9643" t="s">
        <v>91</v>
      </c>
      <c r="V9643" t="s">
        <v>39</v>
      </c>
      <c r="W9643" t="s">
        <v>83</v>
      </c>
      <c r="X9643" t="s">
        <v>41</v>
      </c>
      <c r="Y9643" t="s">
        <v>56</v>
      </c>
      <c r="Z9643" t="s">
        <v>223</v>
      </c>
      <c r="AA9643" t="s">
        <v>44</v>
      </c>
      <c r="AB9643" t="s">
        <v>44</v>
      </c>
    </row>
    <row r="9644" spans="1:28" x14ac:dyDescent="0.25">
      <c r="A9644" t="s">
        <v>14705</v>
      </c>
      <c r="B9644" s="1">
        <v>46066</v>
      </c>
      <c r="C9644" t="s">
        <v>9465</v>
      </c>
      <c r="D9644" t="s">
        <v>9466</v>
      </c>
      <c r="E9644">
        <v>53</v>
      </c>
      <c r="F9644" t="s">
        <v>31</v>
      </c>
      <c r="G9644" t="s">
        <v>238</v>
      </c>
      <c r="H9644" t="s">
        <v>239</v>
      </c>
      <c r="I9644" t="s">
        <v>62</v>
      </c>
      <c r="J9644" t="s">
        <v>63</v>
      </c>
      <c r="K9644">
        <v>1</v>
      </c>
      <c r="L9644" s="2">
        <v>6500</v>
      </c>
      <c r="M9644">
        <v>10</v>
      </c>
      <c r="N9644" s="2">
        <v>6500</v>
      </c>
      <c r="O9644" s="2">
        <v>650</v>
      </c>
      <c r="P9644" s="2">
        <v>5850</v>
      </c>
      <c r="Q9644" s="2">
        <v>4245.6899999999996</v>
      </c>
      <c r="R9644" s="2">
        <v>1604.31</v>
      </c>
      <c r="S9644" t="s">
        <v>64</v>
      </c>
      <c r="T9644" t="s">
        <v>578</v>
      </c>
      <c r="U9644" t="s">
        <v>579</v>
      </c>
      <c r="V9644" t="s">
        <v>39</v>
      </c>
      <c r="W9644" t="s">
        <v>137</v>
      </c>
      <c r="X9644" t="s">
        <v>97</v>
      </c>
      <c r="Y9644" t="s">
        <v>42</v>
      </c>
      <c r="Z9644" t="s">
        <v>43</v>
      </c>
      <c r="AA9644" t="s">
        <v>44</v>
      </c>
      <c r="AB9644" t="s">
        <v>44</v>
      </c>
    </row>
    <row r="9645" spans="1:28" x14ac:dyDescent="0.25">
      <c r="A9645" t="s">
        <v>14706</v>
      </c>
      <c r="B9645" s="1">
        <v>46066</v>
      </c>
      <c r="C9645" t="s">
        <v>3540</v>
      </c>
      <c r="D9645" t="s">
        <v>3541</v>
      </c>
      <c r="E9645">
        <v>21</v>
      </c>
      <c r="F9645" t="s">
        <v>48</v>
      </c>
      <c r="G9645" t="s">
        <v>207</v>
      </c>
      <c r="H9645" t="s">
        <v>208</v>
      </c>
      <c r="I9645" t="s">
        <v>34</v>
      </c>
      <c r="J9645" t="s">
        <v>143</v>
      </c>
      <c r="K9645">
        <v>1</v>
      </c>
      <c r="L9645" s="2">
        <v>18000</v>
      </c>
      <c r="M9645">
        <v>10</v>
      </c>
      <c r="N9645" s="2">
        <v>18000</v>
      </c>
      <c r="O9645" s="2">
        <v>1800</v>
      </c>
      <c r="P9645" s="2">
        <v>16200</v>
      </c>
      <c r="Q9645" s="2">
        <v>11382.26</v>
      </c>
      <c r="R9645" s="2">
        <v>4817.74</v>
      </c>
      <c r="S9645" t="s">
        <v>53</v>
      </c>
      <c r="T9645" t="s">
        <v>153</v>
      </c>
      <c r="U9645" t="s">
        <v>154</v>
      </c>
      <c r="V9645" t="s">
        <v>39</v>
      </c>
      <c r="W9645" t="s">
        <v>83</v>
      </c>
      <c r="X9645" t="s">
        <v>41</v>
      </c>
      <c r="Y9645" t="s">
        <v>56</v>
      </c>
      <c r="Z9645" t="s">
        <v>43</v>
      </c>
      <c r="AA9645" t="s">
        <v>44</v>
      </c>
      <c r="AB9645" t="s">
        <v>44</v>
      </c>
    </row>
    <row r="9646" spans="1:28" x14ac:dyDescent="0.25">
      <c r="A9646" t="s">
        <v>14707</v>
      </c>
      <c r="B9646" s="1">
        <v>46067</v>
      </c>
      <c r="C9646" t="s">
        <v>6663</v>
      </c>
      <c r="D9646" t="s">
        <v>6664</v>
      </c>
      <c r="E9646">
        <v>49</v>
      </c>
      <c r="F9646" t="s">
        <v>48</v>
      </c>
      <c r="G9646" t="s">
        <v>207</v>
      </c>
      <c r="H9646" t="s">
        <v>208</v>
      </c>
      <c r="I9646" t="s">
        <v>34</v>
      </c>
      <c r="J9646" t="s">
        <v>143</v>
      </c>
      <c r="K9646">
        <v>5</v>
      </c>
      <c r="L9646" s="2">
        <v>18000</v>
      </c>
      <c r="M9646">
        <v>10</v>
      </c>
      <c r="N9646" s="2">
        <v>90000</v>
      </c>
      <c r="O9646" s="2">
        <v>9000</v>
      </c>
      <c r="P9646" s="2">
        <v>81000</v>
      </c>
      <c r="Q9646" s="2">
        <v>57452.33</v>
      </c>
      <c r="R9646" s="2">
        <v>23547.67</v>
      </c>
      <c r="S9646" t="s">
        <v>36</v>
      </c>
      <c r="T9646" t="s">
        <v>290</v>
      </c>
      <c r="U9646" t="s">
        <v>291</v>
      </c>
      <c r="V9646" t="s">
        <v>39</v>
      </c>
      <c r="W9646" t="s">
        <v>137</v>
      </c>
      <c r="X9646" t="s">
        <v>97</v>
      </c>
      <c r="Y9646" t="s">
        <v>56</v>
      </c>
      <c r="Z9646" t="s">
        <v>43</v>
      </c>
      <c r="AA9646" t="s">
        <v>44</v>
      </c>
      <c r="AB9646" t="s">
        <v>44</v>
      </c>
    </row>
    <row r="9647" spans="1:28" x14ac:dyDescent="0.25">
      <c r="A9647" t="s">
        <v>14708</v>
      </c>
      <c r="B9647" s="1">
        <v>46067</v>
      </c>
      <c r="C9647" t="s">
        <v>3574</v>
      </c>
      <c r="D9647" t="s">
        <v>3575</v>
      </c>
      <c r="E9647">
        <v>32</v>
      </c>
      <c r="F9647" t="s">
        <v>111</v>
      </c>
      <c r="G9647" t="s">
        <v>176</v>
      </c>
      <c r="H9647" t="s">
        <v>177</v>
      </c>
      <c r="I9647" t="s">
        <v>34</v>
      </c>
      <c r="J9647" t="s">
        <v>35</v>
      </c>
      <c r="K9647">
        <v>2</v>
      </c>
      <c r="L9647" s="2">
        <v>6500</v>
      </c>
      <c r="M9647">
        <v>10</v>
      </c>
      <c r="N9647" s="2">
        <v>13000</v>
      </c>
      <c r="O9647" s="2">
        <v>1300</v>
      </c>
      <c r="P9647" s="2">
        <v>11700</v>
      </c>
      <c r="Q9647" s="2">
        <v>9207.33</v>
      </c>
      <c r="R9647" s="2">
        <v>2492.67</v>
      </c>
      <c r="S9647" t="s">
        <v>64</v>
      </c>
      <c r="T9647" t="s">
        <v>275</v>
      </c>
      <c r="U9647" t="s">
        <v>123</v>
      </c>
      <c r="V9647" t="s">
        <v>39</v>
      </c>
      <c r="W9647" t="s">
        <v>66</v>
      </c>
      <c r="X9647" t="s">
        <v>97</v>
      </c>
      <c r="Y9647" t="s">
        <v>42</v>
      </c>
      <c r="Z9647" t="s">
        <v>508</v>
      </c>
      <c r="AA9647" t="s">
        <v>44</v>
      </c>
      <c r="AB9647" t="s">
        <v>44</v>
      </c>
    </row>
    <row r="9648" spans="1:28" x14ac:dyDescent="0.25">
      <c r="A9648" t="s">
        <v>14709</v>
      </c>
      <c r="B9648" s="1">
        <v>46067</v>
      </c>
      <c r="C9648" t="s">
        <v>1731</v>
      </c>
      <c r="D9648" t="s">
        <v>1732</v>
      </c>
      <c r="E9648">
        <v>22</v>
      </c>
      <c r="F9648" t="s">
        <v>31</v>
      </c>
      <c r="G9648" t="s">
        <v>72</v>
      </c>
      <c r="H9648" t="s">
        <v>73</v>
      </c>
      <c r="I9648" t="s">
        <v>74</v>
      </c>
      <c r="J9648" t="s">
        <v>75</v>
      </c>
      <c r="K9648">
        <v>2</v>
      </c>
      <c r="L9648" s="2">
        <v>2200</v>
      </c>
      <c r="M9648">
        <v>0</v>
      </c>
      <c r="N9648" s="2">
        <v>4400</v>
      </c>
      <c r="O9648" s="2">
        <v>0</v>
      </c>
      <c r="P9648" s="2">
        <v>4400</v>
      </c>
      <c r="Q9648" s="2">
        <v>3216.64</v>
      </c>
      <c r="R9648" s="2">
        <v>1183.3599999999999</v>
      </c>
      <c r="S9648" t="s">
        <v>53</v>
      </c>
      <c r="T9648" t="s">
        <v>105</v>
      </c>
      <c r="U9648" t="s">
        <v>106</v>
      </c>
      <c r="V9648" t="s">
        <v>39</v>
      </c>
      <c r="W9648" t="s">
        <v>137</v>
      </c>
      <c r="X9648" t="s">
        <v>41</v>
      </c>
      <c r="Y9648" t="s">
        <v>56</v>
      </c>
      <c r="Z9648" t="s">
        <v>43</v>
      </c>
      <c r="AA9648" t="s">
        <v>44</v>
      </c>
      <c r="AB9648" t="s">
        <v>44</v>
      </c>
    </row>
    <row r="9649" spans="1:28" x14ac:dyDescent="0.25">
      <c r="A9649" t="s">
        <v>14710</v>
      </c>
      <c r="B9649" s="1">
        <v>46067</v>
      </c>
      <c r="C9649" t="s">
        <v>9280</v>
      </c>
      <c r="D9649" t="s">
        <v>9281</v>
      </c>
      <c r="E9649">
        <v>26</v>
      </c>
      <c r="F9649" t="s">
        <v>31</v>
      </c>
      <c r="G9649" t="s">
        <v>72</v>
      </c>
      <c r="H9649" t="s">
        <v>73</v>
      </c>
      <c r="I9649" t="s">
        <v>74</v>
      </c>
      <c r="J9649" t="s">
        <v>75</v>
      </c>
      <c r="K9649">
        <v>1</v>
      </c>
      <c r="L9649" s="2">
        <v>2200</v>
      </c>
      <c r="M9649">
        <v>10</v>
      </c>
      <c r="N9649" s="2">
        <v>2200</v>
      </c>
      <c r="O9649" s="2">
        <v>220</v>
      </c>
      <c r="P9649" s="2">
        <v>1980</v>
      </c>
      <c r="Q9649" s="2">
        <v>1365.46</v>
      </c>
      <c r="R9649" s="2">
        <v>614.54</v>
      </c>
      <c r="S9649" t="s">
        <v>36</v>
      </c>
      <c r="T9649" t="s">
        <v>578</v>
      </c>
      <c r="U9649" t="s">
        <v>579</v>
      </c>
      <c r="V9649" t="s">
        <v>39</v>
      </c>
      <c r="W9649" t="s">
        <v>83</v>
      </c>
      <c r="X9649" t="s">
        <v>41</v>
      </c>
      <c r="Y9649" t="s">
        <v>56</v>
      </c>
      <c r="Z9649" t="s">
        <v>43</v>
      </c>
      <c r="AA9649" t="s">
        <v>44</v>
      </c>
      <c r="AB9649" t="s">
        <v>44</v>
      </c>
    </row>
    <row r="9650" spans="1:28" x14ac:dyDescent="0.25">
      <c r="A9650" t="s">
        <v>14711</v>
      </c>
      <c r="B9650" s="1">
        <v>46067</v>
      </c>
      <c r="C9650" t="s">
        <v>7948</v>
      </c>
      <c r="D9650" t="s">
        <v>7949</v>
      </c>
      <c r="E9650">
        <v>30</v>
      </c>
      <c r="F9650" t="s">
        <v>48</v>
      </c>
      <c r="G9650" t="s">
        <v>344</v>
      </c>
      <c r="H9650" t="s">
        <v>345</v>
      </c>
      <c r="I9650" t="s">
        <v>34</v>
      </c>
      <c r="J9650" t="s">
        <v>121</v>
      </c>
      <c r="K9650">
        <v>1</v>
      </c>
      <c r="L9650" s="2">
        <v>1600</v>
      </c>
      <c r="M9650">
        <v>15</v>
      </c>
      <c r="N9650" s="2">
        <v>1600</v>
      </c>
      <c r="O9650" s="2">
        <v>240</v>
      </c>
      <c r="P9650" s="2">
        <v>1360</v>
      </c>
      <c r="Q9650" s="2">
        <v>779</v>
      </c>
      <c r="R9650" s="2">
        <v>581</v>
      </c>
      <c r="S9650" t="s">
        <v>64</v>
      </c>
      <c r="T9650" t="s">
        <v>136</v>
      </c>
      <c r="U9650" t="s">
        <v>38</v>
      </c>
      <c r="V9650" t="s">
        <v>39</v>
      </c>
      <c r="W9650" t="s">
        <v>40</v>
      </c>
      <c r="X9650" t="s">
        <v>41</v>
      </c>
      <c r="Y9650" t="s">
        <v>56</v>
      </c>
      <c r="Z9650" t="s">
        <v>43</v>
      </c>
      <c r="AA9650" t="s">
        <v>44</v>
      </c>
      <c r="AB9650" t="s">
        <v>44</v>
      </c>
    </row>
    <row r="9651" spans="1:28" x14ac:dyDescent="0.25">
      <c r="A9651" t="s">
        <v>14712</v>
      </c>
      <c r="B9651" s="1">
        <v>46067</v>
      </c>
      <c r="C9651" t="s">
        <v>11762</v>
      </c>
      <c r="D9651" t="s">
        <v>11763</v>
      </c>
      <c r="E9651">
        <v>35</v>
      </c>
      <c r="F9651" t="s">
        <v>48</v>
      </c>
      <c r="G9651" t="s">
        <v>168</v>
      </c>
      <c r="H9651" t="s">
        <v>169</v>
      </c>
      <c r="I9651" t="s">
        <v>62</v>
      </c>
      <c r="J9651" t="s">
        <v>143</v>
      </c>
      <c r="K9651">
        <v>3</v>
      </c>
      <c r="L9651" s="2">
        <v>1800</v>
      </c>
      <c r="M9651">
        <v>10</v>
      </c>
      <c r="N9651" s="2">
        <v>5400</v>
      </c>
      <c r="O9651" s="2">
        <v>540</v>
      </c>
      <c r="P9651" s="2">
        <v>4860</v>
      </c>
      <c r="Q9651" s="2">
        <v>3365.11</v>
      </c>
      <c r="R9651" s="2">
        <v>1494.89</v>
      </c>
      <c r="S9651" t="s">
        <v>36</v>
      </c>
      <c r="T9651" t="s">
        <v>122</v>
      </c>
      <c r="U9651" t="s">
        <v>123</v>
      </c>
      <c r="V9651" t="s">
        <v>39</v>
      </c>
      <c r="W9651" t="s">
        <v>83</v>
      </c>
      <c r="X9651" t="s">
        <v>41</v>
      </c>
      <c r="Y9651" t="s">
        <v>42</v>
      </c>
      <c r="Z9651" t="s">
        <v>43</v>
      </c>
      <c r="AA9651" t="s">
        <v>44</v>
      </c>
      <c r="AB9651" t="s">
        <v>44</v>
      </c>
    </row>
    <row r="9652" spans="1:28" x14ac:dyDescent="0.25">
      <c r="A9652" t="s">
        <v>14713</v>
      </c>
      <c r="B9652" s="1">
        <v>46067</v>
      </c>
      <c r="C9652" t="s">
        <v>14055</v>
      </c>
      <c r="D9652" t="s">
        <v>14056</v>
      </c>
      <c r="E9652">
        <v>50</v>
      </c>
      <c r="F9652" t="s">
        <v>111</v>
      </c>
      <c r="G9652" t="s">
        <v>72</v>
      </c>
      <c r="H9652" t="s">
        <v>73</v>
      </c>
      <c r="I9652" t="s">
        <v>74</v>
      </c>
      <c r="J9652" t="s">
        <v>75</v>
      </c>
      <c r="K9652">
        <v>3</v>
      </c>
      <c r="L9652" s="2">
        <v>2200</v>
      </c>
      <c r="M9652">
        <v>30</v>
      </c>
      <c r="N9652" s="2">
        <v>6600</v>
      </c>
      <c r="O9652" s="2">
        <v>1980</v>
      </c>
      <c r="P9652" s="2">
        <v>4620</v>
      </c>
      <c r="Q9652" s="2">
        <v>3542.19</v>
      </c>
      <c r="R9652" s="2">
        <v>1077.81</v>
      </c>
      <c r="S9652" t="s">
        <v>53</v>
      </c>
      <c r="T9652" t="s">
        <v>163</v>
      </c>
      <c r="U9652" t="s">
        <v>164</v>
      </c>
      <c r="V9652" t="s">
        <v>39</v>
      </c>
      <c r="W9652" t="s">
        <v>92</v>
      </c>
      <c r="X9652" t="s">
        <v>41</v>
      </c>
      <c r="Y9652" t="s">
        <v>56</v>
      </c>
      <c r="Z9652" t="s">
        <v>43</v>
      </c>
      <c r="AA9652" t="s">
        <v>44</v>
      </c>
      <c r="AB9652" t="s">
        <v>44</v>
      </c>
    </row>
    <row r="9653" spans="1:28" x14ac:dyDescent="0.25">
      <c r="A9653" t="s">
        <v>14714</v>
      </c>
      <c r="B9653" s="1">
        <v>46067</v>
      </c>
      <c r="C9653" t="s">
        <v>9091</v>
      </c>
      <c r="D9653" t="s">
        <v>9092</v>
      </c>
      <c r="E9653">
        <v>34</v>
      </c>
      <c r="F9653" t="s">
        <v>31</v>
      </c>
      <c r="G9653" t="s">
        <v>243</v>
      </c>
      <c r="H9653" t="s">
        <v>244</v>
      </c>
      <c r="I9653" t="s">
        <v>103</v>
      </c>
      <c r="J9653" t="s">
        <v>104</v>
      </c>
      <c r="K9653">
        <v>1</v>
      </c>
      <c r="L9653" s="2">
        <v>450</v>
      </c>
      <c r="M9653">
        <v>0</v>
      </c>
      <c r="N9653" s="2">
        <v>450</v>
      </c>
      <c r="O9653" s="2">
        <v>0</v>
      </c>
      <c r="P9653" s="2">
        <v>450</v>
      </c>
      <c r="Q9653" s="2">
        <v>321.19</v>
      </c>
      <c r="R9653" s="2">
        <v>128.81</v>
      </c>
      <c r="S9653" t="s">
        <v>53</v>
      </c>
      <c r="T9653" t="s">
        <v>275</v>
      </c>
      <c r="U9653" t="s">
        <v>123</v>
      </c>
      <c r="V9653" t="s">
        <v>39</v>
      </c>
      <c r="W9653" t="s">
        <v>83</v>
      </c>
      <c r="X9653" t="s">
        <v>67</v>
      </c>
      <c r="Y9653" t="s">
        <v>56</v>
      </c>
      <c r="Z9653" t="s">
        <v>43</v>
      </c>
      <c r="AA9653" t="s">
        <v>44</v>
      </c>
      <c r="AB9653" t="s">
        <v>44</v>
      </c>
    </row>
    <row r="9654" spans="1:28" x14ac:dyDescent="0.25">
      <c r="A9654" t="s">
        <v>14715</v>
      </c>
      <c r="B9654" s="1">
        <v>46067</v>
      </c>
      <c r="C9654" t="s">
        <v>14716</v>
      </c>
      <c r="D9654" t="s">
        <v>14717</v>
      </c>
      <c r="E9654">
        <v>46</v>
      </c>
      <c r="F9654" t="s">
        <v>48</v>
      </c>
      <c r="G9654" t="s">
        <v>176</v>
      </c>
      <c r="H9654" t="s">
        <v>177</v>
      </c>
      <c r="I9654" t="s">
        <v>34</v>
      </c>
      <c r="J9654" t="s">
        <v>35</v>
      </c>
      <c r="K9654">
        <v>5</v>
      </c>
      <c r="L9654" s="2">
        <v>6500</v>
      </c>
      <c r="M9654">
        <v>5</v>
      </c>
      <c r="N9654" s="2">
        <v>32500</v>
      </c>
      <c r="O9654" s="2">
        <v>1625</v>
      </c>
      <c r="P9654" s="2">
        <v>30875</v>
      </c>
      <c r="Q9654" s="2">
        <v>23915.3</v>
      </c>
      <c r="R9654" s="2">
        <v>6959.7</v>
      </c>
      <c r="S9654" t="s">
        <v>53</v>
      </c>
      <c r="T9654" t="s">
        <v>65</v>
      </c>
      <c r="U9654" t="s">
        <v>65</v>
      </c>
      <c r="V9654" t="s">
        <v>39</v>
      </c>
      <c r="W9654" t="s">
        <v>137</v>
      </c>
      <c r="X9654" t="s">
        <v>97</v>
      </c>
      <c r="Y9654" t="s">
        <v>42</v>
      </c>
      <c r="Z9654" t="s">
        <v>43</v>
      </c>
      <c r="AA9654" t="s">
        <v>44</v>
      </c>
      <c r="AB9654" t="s">
        <v>44</v>
      </c>
    </row>
    <row r="9655" spans="1:28" x14ac:dyDescent="0.25">
      <c r="A9655" t="s">
        <v>14718</v>
      </c>
      <c r="B9655" s="1">
        <v>46067</v>
      </c>
      <c r="C9655" t="s">
        <v>4067</v>
      </c>
      <c r="D9655" t="s">
        <v>4068</v>
      </c>
      <c r="E9655">
        <v>18</v>
      </c>
      <c r="F9655" t="s">
        <v>31</v>
      </c>
      <c r="G9655" t="s">
        <v>285</v>
      </c>
      <c r="H9655" t="s">
        <v>286</v>
      </c>
      <c r="I9655" t="s">
        <v>34</v>
      </c>
      <c r="J9655" t="s">
        <v>121</v>
      </c>
      <c r="K9655">
        <v>3</v>
      </c>
      <c r="L9655" s="2">
        <v>3200</v>
      </c>
      <c r="M9655">
        <v>5</v>
      </c>
      <c r="N9655" s="2">
        <v>9600</v>
      </c>
      <c r="O9655" s="2">
        <v>480</v>
      </c>
      <c r="P9655" s="2">
        <v>9120</v>
      </c>
      <c r="Q9655" s="2">
        <v>6504.35</v>
      </c>
      <c r="R9655" s="2">
        <v>2615.65</v>
      </c>
      <c r="S9655" t="s">
        <v>53</v>
      </c>
      <c r="T9655" t="s">
        <v>275</v>
      </c>
      <c r="U9655" t="s">
        <v>123</v>
      </c>
      <c r="V9655" t="s">
        <v>39</v>
      </c>
      <c r="W9655" t="s">
        <v>83</v>
      </c>
      <c r="X9655" t="s">
        <v>67</v>
      </c>
      <c r="Y9655" t="s">
        <v>56</v>
      </c>
      <c r="Z9655" t="s">
        <v>43</v>
      </c>
      <c r="AA9655" t="s">
        <v>44</v>
      </c>
      <c r="AB9655" t="s">
        <v>44</v>
      </c>
    </row>
    <row r="9656" spans="1:28" x14ac:dyDescent="0.25">
      <c r="A9656" t="s">
        <v>14719</v>
      </c>
      <c r="B9656" s="1">
        <v>46067</v>
      </c>
      <c r="C9656" t="s">
        <v>7893</v>
      </c>
      <c r="D9656" t="s">
        <v>7894</v>
      </c>
      <c r="E9656">
        <v>28</v>
      </c>
      <c r="F9656" t="s">
        <v>31</v>
      </c>
      <c r="G9656" t="s">
        <v>285</v>
      </c>
      <c r="H9656" t="s">
        <v>286</v>
      </c>
      <c r="I9656" t="s">
        <v>34</v>
      </c>
      <c r="J9656" t="s">
        <v>121</v>
      </c>
      <c r="K9656">
        <v>1</v>
      </c>
      <c r="L9656" s="2">
        <v>3200</v>
      </c>
      <c r="M9656">
        <v>5</v>
      </c>
      <c r="N9656" s="2">
        <v>3200</v>
      </c>
      <c r="O9656" s="2">
        <v>160</v>
      </c>
      <c r="P9656" s="2">
        <v>3040</v>
      </c>
      <c r="Q9656" s="2">
        <v>2381.25</v>
      </c>
      <c r="R9656" s="2">
        <v>658.75</v>
      </c>
      <c r="S9656" t="s">
        <v>53</v>
      </c>
      <c r="T9656" t="s">
        <v>153</v>
      </c>
      <c r="U9656" t="s">
        <v>154</v>
      </c>
      <c r="V9656" t="s">
        <v>39</v>
      </c>
      <c r="W9656" t="s">
        <v>124</v>
      </c>
      <c r="X9656" t="s">
        <v>67</v>
      </c>
      <c r="Y9656" t="s">
        <v>42</v>
      </c>
      <c r="Z9656" t="s">
        <v>107</v>
      </c>
      <c r="AA9656" t="s">
        <v>44</v>
      </c>
      <c r="AB9656" t="s">
        <v>44</v>
      </c>
    </row>
    <row r="9657" spans="1:28" x14ac:dyDescent="0.25">
      <c r="A9657" t="s">
        <v>14720</v>
      </c>
      <c r="B9657" s="1">
        <v>46068</v>
      </c>
      <c r="C9657" t="s">
        <v>4667</v>
      </c>
      <c r="D9657" t="s">
        <v>4668</v>
      </c>
      <c r="E9657">
        <v>34</v>
      </c>
      <c r="F9657" t="s">
        <v>111</v>
      </c>
      <c r="G9657" t="s">
        <v>217</v>
      </c>
      <c r="H9657" t="s">
        <v>218</v>
      </c>
      <c r="I9657" t="s">
        <v>34</v>
      </c>
      <c r="J9657" t="s">
        <v>130</v>
      </c>
      <c r="K9657">
        <v>2</v>
      </c>
      <c r="L9657" s="2">
        <v>28000</v>
      </c>
      <c r="M9657">
        <v>20</v>
      </c>
      <c r="N9657" s="2">
        <v>56000</v>
      </c>
      <c r="O9657" s="2">
        <v>11200</v>
      </c>
      <c r="P9657" s="2">
        <v>44800</v>
      </c>
      <c r="Q9657" s="2">
        <v>35137.379999999997</v>
      </c>
      <c r="R9657" s="2">
        <v>9662.6200000000008</v>
      </c>
      <c r="S9657" t="s">
        <v>53</v>
      </c>
      <c r="T9657" t="s">
        <v>114</v>
      </c>
      <c r="U9657" t="s">
        <v>115</v>
      </c>
      <c r="V9657" t="s">
        <v>39</v>
      </c>
      <c r="W9657" t="s">
        <v>124</v>
      </c>
      <c r="X9657" t="s">
        <v>97</v>
      </c>
      <c r="Y9657" t="s">
        <v>56</v>
      </c>
      <c r="Z9657" t="s">
        <v>43</v>
      </c>
      <c r="AA9657" t="s">
        <v>44</v>
      </c>
      <c r="AB9657" t="s">
        <v>44</v>
      </c>
    </row>
    <row r="9658" spans="1:28" x14ac:dyDescent="0.25">
      <c r="A9658" t="s">
        <v>14721</v>
      </c>
      <c r="B9658" s="1">
        <v>46068</v>
      </c>
      <c r="C9658" t="s">
        <v>8402</v>
      </c>
      <c r="D9658" t="s">
        <v>8403</v>
      </c>
      <c r="E9658">
        <v>52</v>
      </c>
      <c r="F9658" t="s">
        <v>48</v>
      </c>
      <c r="G9658" t="s">
        <v>280</v>
      </c>
      <c r="H9658" t="s">
        <v>281</v>
      </c>
      <c r="I9658" t="s">
        <v>62</v>
      </c>
      <c r="J9658" t="s">
        <v>190</v>
      </c>
      <c r="K9658">
        <v>1</v>
      </c>
      <c r="L9658" s="2">
        <v>700</v>
      </c>
      <c r="M9658">
        <v>30</v>
      </c>
      <c r="N9658" s="2">
        <v>700</v>
      </c>
      <c r="O9658" s="2">
        <v>210</v>
      </c>
      <c r="P9658" s="2">
        <v>490</v>
      </c>
      <c r="Q9658" s="2">
        <v>348.92</v>
      </c>
      <c r="R9658" s="2">
        <v>141.08000000000001</v>
      </c>
      <c r="S9658" t="s">
        <v>53</v>
      </c>
      <c r="T9658" t="s">
        <v>275</v>
      </c>
      <c r="U9658" t="s">
        <v>123</v>
      </c>
      <c r="V9658" t="s">
        <v>39</v>
      </c>
      <c r="W9658" t="s">
        <v>66</v>
      </c>
      <c r="X9658" t="s">
        <v>67</v>
      </c>
      <c r="Y9658" t="s">
        <v>56</v>
      </c>
      <c r="Z9658" t="s">
        <v>43</v>
      </c>
      <c r="AA9658" t="s">
        <v>44</v>
      </c>
      <c r="AB9658" t="s">
        <v>44</v>
      </c>
    </row>
    <row r="9659" spans="1:28" x14ac:dyDescent="0.25">
      <c r="A9659" t="s">
        <v>14722</v>
      </c>
      <c r="B9659" s="1">
        <v>46068</v>
      </c>
      <c r="C9659" t="s">
        <v>5636</v>
      </c>
      <c r="D9659" t="s">
        <v>5637</v>
      </c>
      <c r="E9659">
        <v>51</v>
      </c>
      <c r="F9659" t="s">
        <v>48</v>
      </c>
      <c r="G9659" t="s">
        <v>81</v>
      </c>
      <c r="H9659" t="s">
        <v>82</v>
      </c>
      <c r="I9659" t="s">
        <v>51</v>
      </c>
      <c r="J9659" t="s">
        <v>52</v>
      </c>
      <c r="K9659">
        <v>4</v>
      </c>
      <c r="L9659" s="2">
        <v>600</v>
      </c>
      <c r="M9659">
        <v>5</v>
      </c>
      <c r="N9659" s="2">
        <v>2400</v>
      </c>
      <c r="O9659" s="2">
        <v>120</v>
      </c>
      <c r="P9659" s="2">
        <v>2280</v>
      </c>
      <c r="Q9659" s="2">
        <v>1746.8</v>
      </c>
      <c r="R9659" s="2">
        <v>533.20000000000005</v>
      </c>
      <c r="S9659" t="s">
        <v>53</v>
      </c>
      <c r="T9659" t="s">
        <v>114</v>
      </c>
      <c r="U9659" t="s">
        <v>115</v>
      </c>
      <c r="V9659" t="s">
        <v>39</v>
      </c>
      <c r="W9659" t="s">
        <v>124</v>
      </c>
      <c r="X9659" t="s">
        <v>97</v>
      </c>
      <c r="Y9659" t="s">
        <v>56</v>
      </c>
      <c r="Z9659" t="s">
        <v>43</v>
      </c>
      <c r="AA9659" t="s">
        <v>44</v>
      </c>
      <c r="AB9659" t="s">
        <v>44</v>
      </c>
    </row>
    <row r="9660" spans="1:28" x14ac:dyDescent="0.25">
      <c r="A9660" t="s">
        <v>14723</v>
      </c>
      <c r="B9660" s="1">
        <v>46068</v>
      </c>
      <c r="C9660" t="s">
        <v>434</v>
      </c>
      <c r="D9660" t="s">
        <v>435</v>
      </c>
      <c r="E9660">
        <v>28</v>
      </c>
      <c r="F9660" t="s">
        <v>31</v>
      </c>
      <c r="G9660" t="s">
        <v>285</v>
      </c>
      <c r="H9660" t="s">
        <v>286</v>
      </c>
      <c r="I9660" t="s">
        <v>34</v>
      </c>
      <c r="J9660" t="s">
        <v>121</v>
      </c>
      <c r="K9660">
        <v>4</v>
      </c>
      <c r="L9660" s="2">
        <v>3200</v>
      </c>
      <c r="M9660">
        <v>15</v>
      </c>
      <c r="N9660" s="2">
        <v>12800</v>
      </c>
      <c r="O9660" s="2">
        <v>1920</v>
      </c>
      <c r="P9660" s="2">
        <v>10880</v>
      </c>
      <c r="Q9660" s="2">
        <v>8824.48</v>
      </c>
      <c r="R9660" s="2">
        <v>2055.52</v>
      </c>
      <c r="S9660" t="s">
        <v>53</v>
      </c>
      <c r="T9660" t="s">
        <v>54</v>
      </c>
      <c r="U9660" t="s">
        <v>55</v>
      </c>
      <c r="V9660" t="s">
        <v>39</v>
      </c>
      <c r="W9660" t="s">
        <v>40</v>
      </c>
      <c r="X9660" t="s">
        <v>67</v>
      </c>
      <c r="Y9660" t="s">
        <v>56</v>
      </c>
      <c r="Z9660" t="s">
        <v>43</v>
      </c>
      <c r="AA9660" t="s">
        <v>44</v>
      </c>
      <c r="AB9660" t="s">
        <v>44</v>
      </c>
    </row>
    <row r="9661" spans="1:28" x14ac:dyDescent="0.25">
      <c r="A9661" t="s">
        <v>14724</v>
      </c>
      <c r="B9661" s="1">
        <v>46068</v>
      </c>
      <c r="C9661" t="s">
        <v>485</v>
      </c>
      <c r="D9661" t="s">
        <v>486</v>
      </c>
      <c r="E9661">
        <v>29</v>
      </c>
      <c r="F9661" t="s">
        <v>48</v>
      </c>
      <c r="G9661" t="s">
        <v>148</v>
      </c>
      <c r="H9661" t="s">
        <v>149</v>
      </c>
      <c r="I9661" t="s">
        <v>74</v>
      </c>
      <c r="J9661" t="s">
        <v>130</v>
      </c>
      <c r="K9661">
        <v>2</v>
      </c>
      <c r="L9661" s="2">
        <v>3500</v>
      </c>
      <c r="M9661">
        <v>10</v>
      </c>
      <c r="N9661" s="2">
        <v>7000</v>
      </c>
      <c r="O9661" s="2">
        <v>700</v>
      </c>
      <c r="P9661" s="2">
        <v>6300</v>
      </c>
      <c r="Q9661" s="2">
        <v>4810.37</v>
      </c>
      <c r="R9661" s="2">
        <v>1489.63</v>
      </c>
      <c r="S9661" t="s">
        <v>53</v>
      </c>
      <c r="T9661" t="s">
        <v>96</v>
      </c>
      <c r="U9661" t="s">
        <v>96</v>
      </c>
      <c r="V9661" t="s">
        <v>39</v>
      </c>
      <c r="W9661" t="s">
        <v>66</v>
      </c>
      <c r="X9661" t="s">
        <v>97</v>
      </c>
      <c r="Y9661" t="s">
        <v>56</v>
      </c>
      <c r="Z9661" t="s">
        <v>43</v>
      </c>
      <c r="AA9661" t="s">
        <v>44</v>
      </c>
      <c r="AB9661" t="s">
        <v>44</v>
      </c>
    </row>
    <row r="9662" spans="1:28" x14ac:dyDescent="0.25">
      <c r="A9662" t="s">
        <v>14725</v>
      </c>
      <c r="B9662" s="1">
        <v>46068</v>
      </c>
      <c r="C9662" t="s">
        <v>8819</v>
      </c>
      <c r="D9662" t="s">
        <v>8820</v>
      </c>
      <c r="E9662">
        <v>47</v>
      </c>
      <c r="F9662" t="s">
        <v>48</v>
      </c>
      <c r="G9662" t="s">
        <v>176</v>
      </c>
      <c r="H9662" t="s">
        <v>177</v>
      </c>
      <c r="I9662" t="s">
        <v>34</v>
      </c>
      <c r="J9662" t="s">
        <v>35</v>
      </c>
      <c r="K9662">
        <v>1</v>
      </c>
      <c r="L9662" s="2">
        <v>6500</v>
      </c>
      <c r="M9662">
        <v>10</v>
      </c>
      <c r="N9662" s="2">
        <v>6500</v>
      </c>
      <c r="O9662" s="2">
        <v>650</v>
      </c>
      <c r="P9662" s="2">
        <v>5850</v>
      </c>
      <c r="Q9662" s="2">
        <v>4633.47</v>
      </c>
      <c r="R9662" s="2">
        <v>1216.53</v>
      </c>
      <c r="S9662" t="s">
        <v>64</v>
      </c>
      <c r="T9662" t="s">
        <v>122</v>
      </c>
      <c r="U9662" t="s">
        <v>123</v>
      </c>
      <c r="V9662" t="s">
        <v>39</v>
      </c>
      <c r="W9662" t="s">
        <v>137</v>
      </c>
      <c r="X9662" t="s">
        <v>97</v>
      </c>
      <c r="Y9662" t="s">
        <v>56</v>
      </c>
      <c r="Z9662" t="s">
        <v>43</v>
      </c>
      <c r="AA9662" t="s">
        <v>44</v>
      </c>
      <c r="AB9662" t="s">
        <v>44</v>
      </c>
    </row>
    <row r="9663" spans="1:28" x14ac:dyDescent="0.25">
      <c r="A9663" t="s">
        <v>14726</v>
      </c>
      <c r="B9663" s="1">
        <v>46068</v>
      </c>
      <c r="C9663" t="s">
        <v>358</v>
      </c>
      <c r="D9663" t="s">
        <v>359</v>
      </c>
      <c r="E9663">
        <v>46</v>
      </c>
      <c r="F9663" t="s">
        <v>31</v>
      </c>
      <c r="G9663" t="s">
        <v>134</v>
      </c>
      <c r="H9663" t="s">
        <v>135</v>
      </c>
      <c r="I9663" t="s">
        <v>62</v>
      </c>
      <c r="J9663" t="s">
        <v>130</v>
      </c>
      <c r="K9663">
        <v>2</v>
      </c>
      <c r="L9663" s="2">
        <v>8500</v>
      </c>
      <c r="M9663">
        <v>15</v>
      </c>
      <c r="N9663" s="2">
        <v>17000</v>
      </c>
      <c r="O9663" s="2">
        <v>2550</v>
      </c>
      <c r="P9663" s="2">
        <v>14450</v>
      </c>
      <c r="Q9663" s="2">
        <v>9790.15</v>
      </c>
      <c r="R9663" s="2">
        <v>4659.8500000000004</v>
      </c>
      <c r="S9663" t="s">
        <v>36</v>
      </c>
      <c r="T9663" t="s">
        <v>407</v>
      </c>
      <c r="U9663" t="s">
        <v>408</v>
      </c>
      <c r="V9663" t="s">
        <v>39</v>
      </c>
      <c r="W9663" t="s">
        <v>83</v>
      </c>
      <c r="X9663" t="s">
        <v>41</v>
      </c>
      <c r="Y9663" t="s">
        <v>56</v>
      </c>
      <c r="Z9663" t="s">
        <v>43</v>
      </c>
      <c r="AA9663" t="s">
        <v>44</v>
      </c>
      <c r="AB9663" t="s">
        <v>44</v>
      </c>
    </row>
    <row r="9664" spans="1:28" x14ac:dyDescent="0.25">
      <c r="A9664" t="s">
        <v>14727</v>
      </c>
      <c r="B9664" s="1">
        <v>46068</v>
      </c>
      <c r="C9664" t="s">
        <v>9387</v>
      </c>
      <c r="D9664" t="s">
        <v>9388</v>
      </c>
      <c r="E9664">
        <v>32</v>
      </c>
      <c r="F9664" t="s">
        <v>31</v>
      </c>
      <c r="G9664" t="s">
        <v>60</v>
      </c>
      <c r="H9664" t="s">
        <v>61</v>
      </c>
      <c r="I9664" t="s">
        <v>62</v>
      </c>
      <c r="J9664" t="s">
        <v>63</v>
      </c>
      <c r="K9664">
        <v>2</v>
      </c>
      <c r="L9664" s="2">
        <v>3500</v>
      </c>
      <c r="M9664">
        <v>15</v>
      </c>
      <c r="N9664" s="2">
        <v>7000</v>
      </c>
      <c r="O9664" s="2">
        <v>1050</v>
      </c>
      <c r="P9664" s="2">
        <v>5950</v>
      </c>
      <c r="Q9664" s="2">
        <v>4158.22</v>
      </c>
      <c r="R9664" s="2">
        <v>1791.78</v>
      </c>
      <c r="S9664" t="s">
        <v>53</v>
      </c>
      <c r="T9664" t="s">
        <v>263</v>
      </c>
      <c r="U9664" t="s">
        <v>91</v>
      </c>
      <c r="V9664" t="s">
        <v>39</v>
      </c>
      <c r="W9664" t="s">
        <v>137</v>
      </c>
      <c r="X9664" t="s">
        <v>67</v>
      </c>
      <c r="Y9664" t="s">
        <v>56</v>
      </c>
      <c r="Z9664" t="s">
        <v>43</v>
      </c>
      <c r="AA9664" t="s">
        <v>44</v>
      </c>
      <c r="AB9664" t="s">
        <v>44</v>
      </c>
    </row>
    <row r="9665" spans="1:28" x14ac:dyDescent="0.25">
      <c r="A9665" t="s">
        <v>14728</v>
      </c>
      <c r="B9665" s="1">
        <v>46068</v>
      </c>
      <c r="C9665" t="s">
        <v>9650</v>
      </c>
      <c r="D9665" t="s">
        <v>9651</v>
      </c>
      <c r="E9665">
        <v>33</v>
      </c>
      <c r="F9665" t="s">
        <v>48</v>
      </c>
      <c r="G9665" t="s">
        <v>318</v>
      </c>
      <c r="H9665" t="s">
        <v>319</v>
      </c>
      <c r="I9665" t="s">
        <v>34</v>
      </c>
      <c r="J9665" t="s">
        <v>190</v>
      </c>
      <c r="K9665">
        <v>1</v>
      </c>
      <c r="L9665" s="2">
        <v>2500</v>
      </c>
      <c r="M9665">
        <v>20</v>
      </c>
      <c r="N9665" s="2">
        <v>2500</v>
      </c>
      <c r="O9665" s="2">
        <v>500</v>
      </c>
      <c r="P9665" s="2">
        <v>2000</v>
      </c>
      <c r="Q9665" s="2">
        <v>1363.45</v>
      </c>
      <c r="R9665" s="2">
        <v>636.54999999999995</v>
      </c>
      <c r="S9665" t="s">
        <v>36</v>
      </c>
      <c r="T9665" t="s">
        <v>37</v>
      </c>
      <c r="U9665" t="s">
        <v>38</v>
      </c>
      <c r="V9665" t="s">
        <v>39</v>
      </c>
      <c r="W9665" t="s">
        <v>92</v>
      </c>
      <c r="X9665" t="s">
        <v>97</v>
      </c>
      <c r="Y9665" t="s">
        <v>56</v>
      </c>
      <c r="Z9665" t="s">
        <v>43</v>
      </c>
      <c r="AA9665" t="s">
        <v>44</v>
      </c>
      <c r="AB9665" t="s">
        <v>44</v>
      </c>
    </row>
    <row r="9666" spans="1:28" x14ac:dyDescent="0.25">
      <c r="A9666" t="s">
        <v>14729</v>
      </c>
      <c r="B9666" s="1">
        <v>46068</v>
      </c>
      <c r="C9666" t="s">
        <v>4687</v>
      </c>
      <c r="D9666" t="s">
        <v>4688</v>
      </c>
      <c r="E9666">
        <v>54</v>
      </c>
      <c r="F9666" t="s">
        <v>31</v>
      </c>
      <c r="G9666" t="s">
        <v>280</v>
      </c>
      <c r="H9666" t="s">
        <v>281</v>
      </c>
      <c r="I9666" t="s">
        <v>62</v>
      </c>
      <c r="J9666" t="s">
        <v>190</v>
      </c>
      <c r="K9666">
        <v>2</v>
      </c>
      <c r="L9666" s="2">
        <v>700</v>
      </c>
      <c r="M9666">
        <v>20</v>
      </c>
      <c r="N9666" s="2">
        <v>1400</v>
      </c>
      <c r="O9666" s="2">
        <v>280</v>
      </c>
      <c r="P9666" s="2">
        <v>1120</v>
      </c>
      <c r="Q9666" s="2">
        <v>811.01</v>
      </c>
      <c r="R9666" s="2">
        <v>308.99</v>
      </c>
      <c r="S9666" t="s">
        <v>36</v>
      </c>
      <c r="T9666" t="s">
        <v>54</v>
      </c>
      <c r="U9666" t="s">
        <v>55</v>
      </c>
      <c r="V9666" t="s">
        <v>39</v>
      </c>
      <c r="W9666" t="s">
        <v>124</v>
      </c>
      <c r="X9666" t="s">
        <v>41</v>
      </c>
      <c r="Y9666" t="s">
        <v>56</v>
      </c>
      <c r="Z9666" t="s">
        <v>144</v>
      </c>
      <c r="AA9666" t="s">
        <v>44</v>
      </c>
      <c r="AB9666" t="s">
        <v>44</v>
      </c>
    </row>
    <row r="9667" spans="1:28" x14ac:dyDescent="0.25">
      <c r="A9667" t="s">
        <v>14730</v>
      </c>
      <c r="B9667" s="1">
        <v>46068</v>
      </c>
      <c r="C9667" t="s">
        <v>13436</v>
      </c>
      <c r="D9667" t="s">
        <v>13437</v>
      </c>
      <c r="E9667">
        <v>53</v>
      </c>
      <c r="F9667" t="s">
        <v>48</v>
      </c>
      <c r="G9667" t="s">
        <v>72</v>
      </c>
      <c r="H9667" t="s">
        <v>73</v>
      </c>
      <c r="I9667" t="s">
        <v>74</v>
      </c>
      <c r="J9667" t="s">
        <v>75</v>
      </c>
      <c r="K9667">
        <v>1</v>
      </c>
      <c r="L9667" s="2">
        <v>2200</v>
      </c>
      <c r="M9667">
        <v>25</v>
      </c>
      <c r="N9667" s="2">
        <v>2200</v>
      </c>
      <c r="O9667" s="2">
        <v>550</v>
      </c>
      <c r="P9667" s="2">
        <v>1650</v>
      </c>
      <c r="Q9667" s="2">
        <v>948.3</v>
      </c>
      <c r="R9667" s="2">
        <v>701.7</v>
      </c>
      <c r="S9667" t="s">
        <v>53</v>
      </c>
      <c r="T9667" t="s">
        <v>122</v>
      </c>
      <c r="U9667" t="s">
        <v>123</v>
      </c>
      <c r="V9667" t="s">
        <v>39</v>
      </c>
      <c r="W9667" t="s">
        <v>92</v>
      </c>
      <c r="X9667" t="s">
        <v>41</v>
      </c>
      <c r="Y9667" t="s">
        <v>56</v>
      </c>
      <c r="Z9667" t="s">
        <v>43</v>
      </c>
      <c r="AA9667" t="s">
        <v>68</v>
      </c>
      <c r="AB9667" t="s">
        <v>44</v>
      </c>
    </row>
    <row r="9668" spans="1:28" x14ac:dyDescent="0.25">
      <c r="A9668" t="s">
        <v>14731</v>
      </c>
      <c r="B9668" s="1">
        <v>46068</v>
      </c>
      <c r="C9668" t="s">
        <v>5591</v>
      </c>
      <c r="D9668" t="s">
        <v>5592</v>
      </c>
      <c r="E9668">
        <v>56</v>
      </c>
      <c r="F9668" t="s">
        <v>48</v>
      </c>
      <c r="G9668" t="s">
        <v>88</v>
      </c>
      <c r="H9668" t="s">
        <v>89</v>
      </c>
      <c r="I9668" t="s">
        <v>62</v>
      </c>
      <c r="J9668" t="s">
        <v>63</v>
      </c>
      <c r="K9668">
        <v>4</v>
      </c>
      <c r="L9668" s="2">
        <v>4200</v>
      </c>
      <c r="M9668">
        <v>15</v>
      </c>
      <c r="N9668" s="2">
        <v>16800</v>
      </c>
      <c r="O9668" s="2">
        <v>2520</v>
      </c>
      <c r="P9668" s="2">
        <v>14280</v>
      </c>
      <c r="Q9668" s="2">
        <v>8558.16</v>
      </c>
      <c r="R9668" s="2">
        <v>5721.84</v>
      </c>
      <c r="S9668" t="s">
        <v>53</v>
      </c>
      <c r="T9668" t="s">
        <v>65</v>
      </c>
      <c r="U9668" t="s">
        <v>65</v>
      </c>
      <c r="V9668" t="s">
        <v>39</v>
      </c>
      <c r="W9668" t="s">
        <v>83</v>
      </c>
      <c r="X9668" t="s">
        <v>41</v>
      </c>
      <c r="Y9668" t="s">
        <v>56</v>
      </c>
      <c r="Z9668" t="s">
        <v>43</v>
      </c>
      <c r="AA9668" t="s">
        <v>44</v>
      </c>
      <c r="AB9668" t="s">
        <v>44</v>
      </c>
    </row>
    <row r="9669" spans="1:28" x14ac:dyDescent="0.25">
      <c r="A9669" t="s">
        <v>14732</v>
      </c>
      <c r="B9669" s="1">
        <v>46068</v>
      </c>
      <c r="C9669" t="s">
        <v>7859</v>
      </c>
      <c r="D9669" t="s">
        <v>7860</v>
      </c>
      <c r="E9669">
        <v>43</v>
      </c>
      <c r="F9669" t="s">
        <v>31</v>
      </c>
      <c r="G9669" t="s">
        <v>298</v>
      </c>
      <c r="H9669" t="s">
        <v>299</v>
      </c>
      <c r="I9669" t="s">
        <v>103</v>
      </c>
      <c r="J9669" t="s">
        <v>104</v>
      </c>
      <c r="K9669">
        <v>2</v>
      </c>
      <c r="L9669" s="2">
        <v>700</v>
      </c>
      <c r="M9669">
        <v>15</v>
      </c>
      <c r="N9669" s="2">
        <v>1400</v>
      </c>
      <c r="O9669" s="2">
        <v>210</v>
      </c>
      <c r="P9669" s="2">
        <v>1190</v>
      </c>
      <c r="Q9669" s="2">
        <v>816.16</v>
      </c>
      <c r="R9669" s="2">
        <v>373.84</v>
      </c>
      <c r="S9669" t="s">
        <v>36</v>
      </c>
      <c r="T9669" t="s">
        <v>96</v>
      </c>
      <c r="U9669" t="s">
        <v>96</v>
      </c>
      <c r="V9669" t="s">
        <v>39</v>
      </c>
      <c r="W9669" t="s">
        <v>124</v>
      </c>
      <c r="X9669" t="s">
        <v>67</v>
      </c>
      <c r="Y9669" t="s">
        <v>84</v>
      </c>
      <c r="Z9669" t="s">
        <v>43</v>
      </c>
      <c r="AA9669" t="s">
        <v>44</v>
      </c>
      <c r="AB9669" t="s">
        <v>44</v>
      </c>
    </row>
    <row r="9670" spans="1:28" x14ac:dyDescent="0.25">
      <c r="A9670" t="s">
        <v>14733</v>
      </c>
      <c r="B9670" s="1">
        <v>46068</v>
      </c>
      <c r="C9670" t="s">
        <v>1783</v>
      </c>
      <c r="D9670" t="s">
        <v>1784</v>
      </c>
      <c r="E9670">
        <v>29</v>
      </c>
      <c r="F9670" t="s">
        <v>31</v>
      </c>
      <c r="G9670" t="s">
        <v>134</v>
      </c>
      <c r="H9670" t="s">
        <v>135</v>
      </c>
      <c r="I9670" t="s">
        <v>62</v>
      </c>
      <c r="J9670" t="s">
        <v>130</v>
      </c>
      <c r="K9670">
        <v>2</v>
      </c>
      <c r="L9670" s="2">
        <v>8500</v>
      </c>
      <c r="M9670">
        <v>0</v>
      </c>
      <c r="N9670" s="2">
        <v>17000</v>
      </c>
      <c r="O9670" s="2">
        <v>0</v>
      </c>
      <c r="P9670" s="2">
        <v>17000</v>
      </c>
      <c r="Q9670" s="2">
        <v>13489.44</v>
      </c>
      <c r="R9670" s="2">
        <v>3510.56</v>
      </c>
      <c r="S9670" t="s">
        <v>64</v>
      </c>
      <c r="T9670" t="s">
        <v>105</v>
      </c>
      <c r="U9670" t="s">
        <v>106</v>
      </c>
      <c r="V9670" t="s">
        <v>39</v>
      </c>
      <c r="W9670" t="s">
        <v>83</v>
      </c>
      <c r="X9670" t="s">
        <v>97</v>
      </c>
      <c r="Y9670" t="s">
        <v>56</v>
      </c>
      <c r="Z9670" t="s">
        <v>223</v>
      </c>
      <c r="AA9670" t="s">
        <v>44</v>
      </c>
      <c r="AB9670" t="s">
        <v>44</v>
      </c>
    </row>
    <row r="9671" spans="1:28" x14ac:dyDescent="0.25">
      <c r="A9671" t="s">
        <v>14734</v>
      </c>
      <c r="B9671" s="1">
        <v>46069</v>
      </c>
      <c r="C9671" t="s">
        <v>2813</v>
      </c>
      <c r="D9671" t="s">
        <v>2814</v>
      </c>
      <c r="E9671">
        <v>52</v>
      </c>
      <c r="F9671" t="s">
        <v>111</v>
      </c>
      <c r="G9671" t="s">
        <v>101</v>
      </c>
      <c r="H9671" t="s">
        <v>102</v>
      </c>
      <c r="I9671" t="s">
        <v>103</v>
      </c>
      <c r="J9671" t="s">
        <v>104</v>
      </c>
      <c r="K9671">
        <v>3</v>
      </c>
      <c r="L9671" s="2">
        <v>1800</v>
      </c>
      <c r="M9671">
        <v>5</v>
      </c>
      <c r="N9671" s="2">
        <v>5400</v>
      </c>
      <c r="O9671" s="2">
        <v>270</v>
      </c>
      <c r="P9671" s="2">
        <v>5130</v>
      </c>
      <c r="Q9671" s="2">
        <v>3573.76</v>
      </c>
      <c r="R9671" s="2">
        <v>1556.24</v>
      </c>
      <c r="S9671" t="s">
        <v>36</v>
      </c>
      <c r="T9671" t="s">
        <v>178</v>
      </c>
      <c r="U9671" t="s">
        <v>154</v>
      </c>
      <c r="V9671" t="s">
        <v>39</v>
      </c>
      <c r="W9671" t="s">
        <v>83</v>
      </c>
      <c r="X9671" t="s">
        <v>97</v>
      </c>
      <c r="Y9671" t="s">
        <v>56</v>
      </c>
      <c r="Z9671" t="s">
        <v>43</v>
      </c>
      <c r="AA9671" t="s">
        <v>44</v>
      </c>
      <c r="AB9671" t="s">
        <v>44</v>
      </c>
    </row>
    <row r="9672" spans="1:28" x14ac:dyDescent="0.25">
      <c r="A9672" t="s">
        <v>14735</v>
      </c>
      <c r="B9672" s="1">
        <v>46069</v>
      </c>
      <c r="C9672" t="s">
        <v>6115</v>
      </c>
      <c r="D9672" t="s">
        <v>6116</v>
      </c>
      <c r="E9672">
        <v>21</v>
      </c>
      <c r="F9672" t="s">
        <v>48</v>
      </c>
      <c r="G9672" t="s">
        <v>298</v>
      </c>
      <c r="H9672" t="s">
        <v>299</v>
      </c>
      <c r="I9672" t="s">
        <v>103</v>
      </c>
      <c r="J9672" t="s">
        <v>104</v>
      </c>
      <c r="K9672">
        <v>3</v>
      </c>
      <c r="L9672" s="2">
        <v>700</v>
      </c>
      <c r="M9672">
        <v>5</v>
      </c>
      <c r="N9672" s="2">
        <v>2100</v>
      </c>
      <c r="O9672" s="2">
        <v>105</v>
      </c>
      <c r="P9672" s="2">
        <v>1995</v>
      </c>
      <c r="Q9672" s="2">
        <v>1165.69</v>
      </c>
      <c r="R9672" s="2">
        <v>829.31</v>
      </c>
      <c r="S9672" t="s">
        <v>53</v>
      </c>
      <c r="T9672" t="s">
        <v>407</v>
      </c>
      <c r="U9672" t="s">
        <v>408</v>
      </c>
      <c r="V9672" t="s">
        <v>39</v>
      </c>
      <c r="W9672" t="s">
        <v>66</v>
      </c>
      <c r="X9672" t="s">
        <v>67</v>
      </c>
      <c r="Y9672" t="s">
        <v>56</v>
      </c>
      <c r="Z9672" t="s">
        <v>43</v>
      </c>
      <c r="AA9672" t="s">
        <v>44</v>
      </c>
      <c r="AB9672" t="s">
        <v>44</v>
      </c>
    </row>
    <row r="9673" spans="1:28" x14ac:dyDescent="0.25">
      <c r="A9673" t="s">
        <v>14736</v>
      </c>
      <c r="B9673" s="1">
        <v>46069</v>
      </c>
      <c r="C9673" t="s">
        <v>4683</v>
      </c>
      <c r="D9673" t="s">
        <v>4684</v>
      </c>
      <c r="E9673">
        <v>50</v>
      </c>
      <c r="F9673" t="s">
        <v>31</v>
      </c>
      <c r="G9673" t="s">
        <v>202</v>
      </c>
      <c r="H9673" t="s">
        <v>203</v>
      </c>
      <c r="I9673" t="s">
        <v>103</v>
      </c>
      <c r="J9673" t="s">
        <v>104</v>
      </c>
      <c r="K9673">
        <v>6</v>
      </c>
      <c r="L9673" s="2">
        <v>550</v>
      </c>
      <c r="M9673">
        <v>15</v>
      </c>
      <c r="N9673" s="2">
        <v>3300</v>
      </c>
      <c r="O9673" s="2">
        <v>495</v>
      </c>
      <c r="P9673" s="2">
        <v>2805</v>
      </c>
      <c r="Q9673" s="2">
        <v>1773.86</v>
      </c>
      <c r="R9673" s="2">
        <v>1031.1400000000001</v>
      </c>
      <c r="S9673" t="s">
        <v>53</v>
      </c>
      <c r="T9673" t="s">
        <v>54</v>
      </c>
      <c r="U9673" t="s">
        <v>55</v>
      </c>
      <c r="V9673" t="s">
        <v>39</v>
      </c>
      <c r="W9673" t="s">
        <v>137</v>
      </c>
      <c r="X9673" t="s">
        <v>41</v>
      </c>
      <c r="Y9673" t="s">
        <v>56</v>
      </c>
      <c r="Z9673" t="s">
        <v>508</v>
      </c>
      <c r="AA9673" t="s">
        <v>44</v>
      </c>
      <c r="AB9673" t="s">
        <v>44</v>
      </c>
    </row>
    <row r="9674" spans="1:28" x14ac:dyDescent="0.25">
      <c r="A9674" t="s">
        <v>14737</v>
      </c>
      <c r="B9674" s="1">
        <v>46069</v>
      </c>
      <c r="C9674" t="s">
        <v>6535</v>
      </c>
      <c r="D9674" t="s">
        <v>6536</v>
      </c>
      <c r="E9674">
        <v>39</v>
      </c>
      <c r="F9674" t="s">
        <v>31</v>
      </c>
      <c r="G9674" t="s">
        <v>202</v>
      </c>
      <c r="H9674" t="s">
        <v>203</v>
      </c>
      <c r="I9674" t="s">
        <v>103</v>
      </c>
      <c r="J9674" t="s">
        <v>104</v>
      </c>
      <c r="K9674">
        <v>1</v>
      </c>
      <c r="L9674" s="2">
        <v>550</v>
      </c>
      <c r="M9674">
        <v>25</v>
      </c>
      <c r="N9674" s="2">
        <v>550</v>
      </c>
      <c r="O9674" s="2">
        <v>137.5</v>
      </c>
      <c r="P9674" s="2">
        <v>412.5</v>
      </c>
      <c r="Q9674" s="2">
        <v>322.35000000000002</v>
      </c>
      <c r="R9674" s="2">
        <v>90.15</v>
      </c>
      <c r="S9674" t="s">
        <v>53</v>
      </c>
      <c r="T9674" t="s">
        <v>407</v>
      </c>
      <c r="U9674" t="s">
        <v>408</v>
      </c>
      <c r="V9674" t="s">
        <v>39</v>
      </c>
      <c r="W9674" t="s">
        <v>66</v>
      </c>
      <c r="X9674" t="s">
        <v>67</v>
      </c>
      <c r="Y9674" t="s">
        <v>42</v>
      </c>
      <c r="Z9674" t="s">
        <v>43</v>
      </c>
      <c r="AA9674" t="s">
        <v>44</v>
      </c>
      <c r="AB9674" t="s">
        <v>44</v>
      </c>
    </row>
    <row r="9675" spans="1:28" x14ac:dyDescent="0.25">
      <c r="A9675" t="s">
        <v>14738</v>
      </c>
      <c r="B9675" s="1">
        <v>46069</v>
      </c>
      <c r="C9675" t="s">
        <v>1593</v>
      </c>
      <c r="D9675" t="s">
        <v>1594</v>
      </c>
      <c r="E9675">
        <v>30</v>
      </c>
      <c r="F9675" t="s">
        <v>48</v>
      </c>
      <c r="G9675" t="s">
        <v>243</v>
      </c>
      <c r="H9675" t="s">
        <v>244</v>
      </c>
      <c r="I9675" t="s">
        <v>103</v>
      </c>
      <c r="J9675" t="s">
        <v>104</v>
      </c>
      <c r="K9675">
        <v>2</v>
      </c>
      <c r="L9675" s="2">
        <v>450</v>
      </c>
      <c r="M9675">
        <v>10</v>
      </c>
      <c r="N9675" s="2">
        <v>900</v>
      </c>
      <c r="O9675" s="2">
        <v>90</v>
      </c>
      <c r="P9675" s="2">
        <v>810</v>
      </c>
      <c r="Q9675" s="2">
        <v>463.76</v>
      </c>
      <c r="R9675" s="2">
        <v>346.24</v>
      </c>
      <c r="S9675" t="s">
        <v>36</v>
      </c>
      <c r="T9675" t="s">
        <v>163</v>
      </c>
      <c r="U9675" t="s">
        <v>164</v>
      </c>
      <c r="V9675" t="s">
        <v>39</v>
      </c>
      <c r="W9675" t="s">
        <v>92</v>
      </c>
      <c r="X9675" t="s">
        <v>97</v>
      </c>
      <c r="Y9675" t="s">
        <v>42</v>
      </c>
      <c r="Z9675" t="s">
        <v>43</v>
      </c>
      <c r="AA9675" t="s">
        <v>44</v>
      </c>
      <c r="AB9675" t="s">
        <v>44</v>
      </c>
    </row>
    <row r="9676" spans="1:28" x14ac:dyDescent="0.25">
      <c r="A9676" t="s">
        <v>14739</v>
      </c>
      <c r="B9676" s="1">
        <v>46069</v>
      </c>
      <c r="C9676" t="s">
        <v>4018</v>
      </c>
      <c r="D9676" t="s">
        <v>4019</v>
      </c>
      <c r="E9676">
        <v>44</v>
      </c>
      <c r="F9676" t="s">
        <v>111</v>
      </c>
      <c r="G9676" t="s">
        <v>212</v>
      </c>
      <c r="H9676" t="s">
        <v>213</v>
      </c>
      <c r="I9676" t="s">
        <v>51</v>
      </c>
      <c r="J9676" t="s">
        <v>52</v>
      </c>
      <c r="K9676">
        <v>1</v>
      </c>
      <c r="L9676" s="2">
        <v>400</v>
      </c>
      <c r="M9676">
        <v>10</v>
      </c>
      <c r="N9676" s="2">
        <v>400</v>
      </c>
      <c r="O9676" s="2">
        <v>40</v>
      </c>
      <c r="P9676" s="2">
        <v>360</v>
      </c>
      <c r="Q9676" s="2">
        <v>253.84</v>
      </c>
      <c r="R9676" s="2">
        <v>106.16</v>
      </c>
      <c r="S9676" t="s">
        <v>53</v>
      </c>
      <c r="T9676" t="s">
        <v>76</v>
      </c>
      <c r="U9676" t="s">
        <v>77</v>
      </c>
      <c r="V9676" t="s">
        <v>39</v>
      </c>
      <c r="W9676" t="s">
        <v>83</v>
      </c>
      <c r="X9676" t="s">
        <v>41</v>
      </c>
      <c r="Y9676" t="s">
        <v>56</v>
      </c>
      <c r="Z9676" t="s">
        <v>43</v>
      </c>
      <c r="AA9676" t="s">
        <v>44</v>
      </c>
      <c r="AB9676" t="s">
        <v>44</v>
      </c>
    </row>
    <row r="9677" spans="1:28" x14ac:dyDescent="0.25">
      <c r="A9677" t="s">
        <v>14740</v>
      </c>
      <c r="B9677" s="1">
        <v>46069</v>
      </c>
      <c r="C9677" t="s">
        <v>1529</v>
      </c>
      <c r="D9677" t="s">
        <v>1530</v>
      </c>
      <c r="E9677">
        <v>55</v>
      </c>
      <c r="F9677" t="s">
        <v>111</v>
      </c>
      <c r="G9677" t="s">
        <v>298</v>
      </c>
      <c r="H9677" t="s">
        <v>299</v>
      </c>
      <c r="I9677" t="s">
        <v>103</v>
      </c>
      <c r="J9677" t="s">
        <v>104</v>
      </c>
      <c r="K9677">
        <v>3</v>
      </c>
      <c r="L9677" s="2">
        <v>700</v>
      </c>
      <c r="M9677">
        <v>25</v>
      </c>
      <c r="N9677" s="2">
        <v>2100</v>
      </c>
      <c r="O9677" s="2">
        <v>525</v>
      </c>
      <c r="P9677" s="2">
        <v>1575</v>
      </c>
      <c r="Q9677" s="2">
        <v>1259.93</v>
      </c>
      <c r="R9677" s="2">
        <v>315.07</v>
      </c>
      <c r="S9677" t="s">
        <v>64</v>
      </c>
      <c r="T9677" t="s">
        <v>290</v>
      </c>
      <c r="U9677" t="s">
        <v>291</v>
      </c>
      <c r="V9677" t="s">
        <v>39</v>
      </c>
      <c r="W9677" t="s">
        <v>137</v>
      </c>
      <c r="X9677" t="s">
        <v>67</v>
      </c>
      <c r="Y9677" t="s">
        <v>42</v>
      </c>
      <c r="Z9677" t="s">
        <v>43</v>
      </c>
      <c r="AA9677" t="s">
        <v>44</v>
      </c>
      <c r="AB9677" t="s">
        <v>44</v>
      </c>
    </row>
    <row r="9678" spans="1:28" x14ac:dyDescent="0.25">
      <c r="A9678" t="s">
        <v>14741</v>
      </c>
      <c r="B9678" s="1">
        <v>46069</v>
      </c>
      <c r="C9678" t="s">
        <v>8437</v>
      </c>
      <c r="D9678" t="s">
        <v>8438</v>
      </c>
      <c r="E9678">
        <v>47</v>
      </c>
      <c r="F9678" t="s">
        <v>48</v>
      </c>
      <c r="G9678" t="s">
        <v>352</v>
      </c>
      <c r="H9678" t="s">
        <v>353</v>
      </c>
      <c r="I9678" t="s">
        <v>103</v>
      </c>
      <c r="J9678" t="s">
        <v>104</v>
      </c>
      <c r="K9678">
        <v>1</v>
      </c>
      <c r="L9678" s="2">
        <v>850</v>
      </c>
      <c r="M9678">
        <v>5</v>
      </c>
      <c r="N9678" s="2">
        <v>850</v>
      </c>
      <c r="O9678" s="2">
        <v>42.5</v>
      </c>
      <c r="P9678" s="2">
        <v>807.5</v>
      </c>
      <c r="Q9678" s="2">
        <v>645.72</v>
      </c>
      <c r="R9678" s="2">
        <v>161.78</v>
      </c>
      <c r="S9678" t="s">
        <v>53</v>
      </c>
      <c r="T9678" t="s">
        <v>290</v>
      </c>
      <c r="U9678" t="s">
        <v>291</v>
      </c>
      <c r="V9678" t="s">
        <v>39</v>
      </c>
      <c r="W9678" t="s">
        <v>92</v>
      </c>
      <c r="X9678" t="s">
        <v>67</v>
      </c>
      <c r="Y9678" t="s">
        <v>56</v>
      </c>
      <c r="Z9678" t="s">
        <v>43</v>
      </c>
      <c r="AA9678" t="s">
        <v>68</v>
      </c>
      <c r="AB9678" t="s">
        <v>44</v>
      </c>
    </row>
    <row r="9679" spans="1:28" x14ac:dyDescent="0.25">
      <c r="A9679" t="s">
        <v>14742</v>
      </c>
      <c r="B9679" s="1">
        <v>46069</v>
      </c>
      <c r="C9679" t="s">
        <v>2880</v>
      </c>
      <c r="D9679" t="s">
        <v>2881</v>
      </c>
      <c r="E9679">
        <v>40</v>
      </c>
      <c r="F9679" t="s">
        <v>48</v>
      </c>
      <c r="G9679" t="s">
        <v>119</v>
      </c>
      <c r="H9679" t="s">
        <v>120</v>
      </c>
      <c r="I9679" t="s">
        <v>62</v>
      </c>
      <c r="J9679" t="s">
        <v>121</v>
      </c>
      <c r="K9679">
        <v>5</v>
      </c>
      <c r="L9679" s="2">
        <v>4800</v>
      </c>
      <c r="M9679">
        <v>5</v>
      </c>
      <c r="N9679" s="2">
        <v>24000</v>
      </c>
      <c r="O9679" s="2">
        <v>1200</v>
      </c>
      <c r="P9679" s="2">
        <v>22800</v>
      </c>
      <c r="Q9679" s="2">
        <v>15388.88</v>
      </c>
      <c r="R9679" s="2">
        <v>7411.12</v>
      </c>
      <c r="S9679" t="s">
        <v>53</v>
      </c>
      <c r="T9679" t="s">
        <v>105</v>
      </c>
      <c r="U9679" t="s">
        <v>106</v>
      </c>
      <c r="V9679" t="s">
        <v>39</v>
      </c>
      <c r="W9679" t="s">
        <v>66</v>
      </c>
      <c r="X9679" t="s">
        <v>97</v>
      </c>
      <c r="Y9679" t="s">
        <v>84</v>
      </c>
      <c r="Z9679" t="s">
        <v>43</v>
      </c>
      <c r="AA9679" t="s">
        <v>44</v>
      </c>
      <c r="AB9679" t="s">
        <v>44</v>
      </c>
    </row>
    <row r="9680" spans="1:28" x14ac:dyDescent="0.25">
      <c r="A9680" t="s">
        <v>14743</v>
      </c>
      <c r="B9680" s="1">
        <v>46069</v>
      </c>
      <c r="C9680" t="s">
        <v>1905</v>
      </c>
      <c r="D9680" t="s">
        <v>1906</v>
      </c>
      <c r="E9680">
        <v>57</v>
      </c>
      <c r="F9680" t="s">
        <v>48</v>
      </c>
      <c r="G9680" t="s">
        <v>188</v>
      </c>
      <c r="H9680" t="s">
        <v>189</v>
      </c>
      <c r="I9680" t="s">
        <v>34</v>
      </c>
      <c r="J9680" t="s">
        <v>190</v>
      </c>
      <c r="K9680">
        <v>4</v>
      </c>
      <c r="L9680" s="2">
        <v>1800</v>
      </c>
      <c r="M9680">
        <v>15</v>
      </c>
      <c r="N9680" s="2">
        <v>7200</v>
      </c>
      <c r="O9680" s="2">
        <v>1080</v>
      </c>
      <c r="P9680" s="2">
        <v>6120</v>
      </c>
      <c r="Q9680" s="2">
        <v>3417.5</v>
      </c>
      <c r="R9680" s="2">
        <v>2702.5</v>
      </c>
      <c r="S9680" t="s">
        <v>53</v>
      </c>
      <c r="T9680" t="s">
        <v>163</v>
      </c>
      <c r="U9680" t="s">
        <v>164</v>
      </c>
      <c r="V9680" t="s">
        <v>39</v>
      </c>
      <c r="W9680" t="s">
        <v>66</v>
      </c>
      <c r="X9680" t="s">
        <v>67</v>
      </c>
      <c r="Y9680" t="s">
        <v>56</v>
      </c>
      <c r="Z9680" t="s">
        <v>43</v>
      </c>
      <c r="AA9680" t="s">
        <v>44</v>
      </c>
      <c r="AB9680" t="s">
        <v>68</v>
      </c>
    </row>
    <row r="9681" spans="1:28" x14ac:dyDescent="0.25">
      <c r="A9681" t="s">
        <v>14744</v>
      </c>
      <c r="B9681" s="1">
        <v>46069</v>
      </c>
      <c r="C9681" t="s">
        <v>510</v>
      </c>
      <c r="D9681" t="s">
        <v>511</v>
      </c>
      <c r="E9681">
        <v>60</v>
      </c>
      <c r="F9681" t="s">
        <v>31</v>
      </c>
      <c r="G9681" t="s">
        <v>318</v>
      </c>
      <c r="H9681" t="s">
        <v>319</v>
      </c>
      <c r="I9681" t="s">
        <v>34</v>
      </c>
      <c r="J9681" t="s">
        <v>190</v>
      </c>
      <c r="K9681">
        <v>1</v>
      </c>
      <c r="L9681" s="2">
        <v>2500</v>
      </c>
      <c r="M9681">
        <v>15</v>
      </c>
      <c r="N9681" s="2">
        <v>2500</v>
      </c>
      <c r="O9681" s="2">
        <v>375</v>
      </c>
      <c r="P9681" s="2">
        <v>2125</v>
      </c>
      <c r="Q9681" s="2">
        <v>1247.02</v>
      </c>
      <c r="R9681" s="2">
        <v>877.98</v>
      </c>
      <c r="S9681" t="s">
        <v>53</v>
      </c>
      <c r="T9681" t="s">
        <v>290</v>
      </c>
      <c r="U9681" t="s">
        <v>291</v>
      </c>
      <c r="V9681" t="s">
        <v>39</v>
      </c>
      <c r="W9681" t="s">
        <v>83</v>
      </c>
      <c r="X9681" t="s">
        <v>67</v>
      </c>
      <c r="Y9681" t="s">
        <v>42</v>
      </c>
      <c r="Z9681" t="s">
        <v>43</v>
      </c>
      <c r="AA9681" t="s">
        <v>44</v>
      </c>
      <c r="AB9681" t="s">
        <v>44</v>
      </c>
    </row>
    <row r="9682" spans="1:28" x14ac:dyDescent="0.25">
      <c r="A9682" t="s">
        <v>14745</v>
      </c>
      <c r="B9682" s="1">
        <v>46069</v>
      </c>
      <c r="C9682" t="s">
        <v>2528</v>
      </c>
      <c r="D9682" t="s">
        <v>2529</v>
      </c>
      <c r="E9682">
        <v>19</v>
      </c>
      <c r="F9682" t="s">
        <v>111</v>
      </c>
      <c r="G9682" t="s">
        <v>207</v>
      </c>
      <c r="H9682" t="s">
        <v>208</v>
      </c>
      <c r="I9682" t="s">
        <v>34</v>
      </c>
      <c r="J9682" t="s">
        <v>143</v>
      </c>
      <c r="K9682">
        <v>3</v>
      </c>
      <c r="L9682" s="2">
        <v>18000</v>
      </c>
      <c r="M9682">
        <v>10</v>
      </c>
      <c r="N9682" s="2">
        <v>54000</v>
      </c>
      <c r="O9682" s="2">
        <v>5400</v>
      </c>
      <c r="P9682" s="2">
        <v>48600</v>
      </c>
      <c r="Q9682" s="2">
        <v>39304.300000000003</v>
      </c>
      <c r="R9682" s="2">
        <v>9295.7000000000007</v>
      </c>
      <c r="S9682" t="s">
        <v>53</v>
      </c>
      <c r="T9682" t="s">
        <v>398</v>
      </c>
      <c r="U9682" t="s">
        <v>399</v>
      </c>
      <c r="V9682" t="s">
        <v>39</v>
      </c>
      <c r="W9682" t="s">
        <v>137</v>
      </c>
      <c r="X9682" t="s">
        <v>41</v>
      </c>
      <c r="Y9682" t="s">
        <v>84</v>
      </c>
      <c r="Z9682" t="s">
        <v>43</v>
      </c>
      <c r="AA9682" t="s">
        <v>68</v>
      </c>
      <c r="AB9682" t="s">
        <v>44</v>
      </c>
    </row>
    <row r="9683" spans="1:28" x14ac:dyDescent="0.25">
      <c r="A9683" t="s">
        <v>14746</v>
      </c>
      <c r="B9683" s="1">
        <v>46070</v>
      </c>
      <c r="C9683" t="s">
        <v>9439</v>
      </c>
      <c r="D9683" t="s">
        <v>9440</v>
      </c>
      <c r="E9683">
        <v>56</v>
      </c>
      <c r="F9683" t="s">
        <v>48</v>
      </c>
      <c r="G9683" t="s">
        <v>352</v>
      </c>
      <c r="H9683" t="s">
        <v>353</v>
      </c>
      <c r="I9683" t="s">
        <v>103</v>
      </c>
      <c r="J9683" t="s">
        <v>104</v>
      </c>
      <c r="K9683">
        <v>2</v>
      </c>
      <c r="L9683" s="2">
        <v>850</v>
      </c>
      <c r="M9683">
        <v>10</v>
      </c>
      <c r="N9683" s="2">
        <v>1700</v>
      </c>
      <c r="O9683" s="2">
        <v>170</v>
      </c>
      <c r="P9683" s="2">
        <v>1530</v>
      </c>
      <c r="Q9683" s="2">
        <v>965.26</v>
      </c>
      <c r="R9683" s="2">
        <v>564.74</v>
      </c>
      <c r="S9683" t="s">
        <v>36</v>
      </c>
      <c r="T9683" t="s">
        <v>65</v>
      </c>
      <c r="U9683" t="s">
        <v>65</v>
      </c>
      <c r="V9683" t="s">
        <v>39</v>
      </c>
      <c r="W9683" t="s">
        <v>83</v>
      </c>
      <c r="X9683" t="s">
        <v>97</v>
      </c>
      <c r="Y9683" t="s">
        <v>42</v>
      </c>
      <c r="Z9683" t="s">
        <v>43</v>
      </c>
      <c r="AA9683" t="s">
        <v>44</v>
      </c>
      <c r="AB9683" t="s">
        <v>44</v>
      </c>
    </row>
    <row r="9684" spans="1:28" x14ac:dyDescent="0.25">
      <c r="A9684" t="s">
        <v>14747</v>
      </c>
      <c r="B9684" s="1">
        <v>46070</v>
      </c>
      <c r="C9684" t="s">
        <v>1134</v>
      </c>
      <c r="D9684" t="s">
        <v>1135</v>
      </c>
      <c r="E9684">
        <v>45</v>
      </c>
      <c r="F9684" t="s">
        <v>31</v>
      </c>
      <c r="G9684" t="s">
        <v>238</v>
      </c>
      <c r="H9684" t="s">
        <v>239</v>
      </c>
      <c r="I9684" t="s">
        <v>62</v>
      </c>
      <c r="J9684" t="s">
        <v>63</v>
      </c>
      <c r="K9684">
        <v>1</v>
      </c>
      <c r="L9684" s="2">
        <v>6500</v>
      </c>
      <c r="M9684">
        <v>10</v>
      </c>
      <c r="N9684" s="2">
        <v>6500</v>
      </c>
      <c r="O9684" s="2">
        <v>650</v>
      </c>
      <c r="P9684" s="2">
        <v>5850</v>
      </c>
      <c r="Q9684" s="2">
        <v>3763.28</v>
      </c>
      <c r="R9684" s="2">
        <v>2086.7199999999998</v>
      </c>
      <c r="S9684" t="s">
        <v>53</v>
      </c>
      <c r="T9684" t="s">
        <v>178</v>
      </c>
      <c r="U9684" t="s">
        <v>154</v>
      </c>
      <c r="V9684" t="s">
        <v>39</v>
      </c>
      <c r="W9684" t="s">
        <v>40</v>
      </c>
      <c r="X9684" t="s">
        <v>97</v>
      </c>
      <c r="Y9684" t="s">
        <v>42</v>
      </c>
      <c r="Z9684" t="s">
        <v>43</v>
      </c>
      <c r="AA9684" t="s">
        <v>44</v>
      </c>
      <c r="AB9684" t="s">
        <v>44</v>
      </c>
    </row>
    <row r="9685" spans="1:28" x14ac:dyDescent="0.25">
      <c r="A9685" t="s">
        <v>14748</v>
      </c>
      <c r="B9685" s="1">
        <v>46070</v>
      </c>
      <c r="C9685" t="s">
        <v>7595</v>
      </c>
      <c r="D9685" t="s">
        <v>7596</v>
      </c>
      <c r="E9685">
        <v>56</v>
      </c>
      <c r="F9685" t="s">
        <v>48</v>
      </c>
      <c r="G9685" t="s">
        <v>344</v>
      </c>
      <c r="H9685" t="s">
        <v>345</v>
      </c>
      <c r="I9685" t="s">
        <v>34</v>
      </c>
      <c r="J9685" t="s">
        <v>121</v>
      </c>
      <c r="K9685">
        <v>1</v>
      </c>
      <c r="L9685" s="2">
        <v>1600</v>
      </c>
      <c r="M9685">
        <v>5</v>
      </c>
      <c r="N9685" s="2">
        <v>1600</v>
      </c>
      <c r="O9685" s="2">
        <v>80</v>
      </c>
      <c r="P9685" s="2">
        <v>1520</v>
      </c>
      <c r="Q9685" s="2">
        <v>850.05</v>
      </c>
      <c r="R9685" s="2">
        <v>669.95</v>
      </c>
      <c r="S9685" t="s">
        <v>53</v>
      </c>
      <c r="T9685" t="s">
        <v>398</v>
      </c>
      <c r="U9685" t="s">
        <v>399</v>
      </c>
      <c r="V9685" t="s">
        <v>39</v>
      </c>
      <c r="W9685" t="s">
        <v>137</v>
      </c>
      <c r="X9685" t="s">
        <v>41</v>
      </c>
      <c r="Y9685" t="s">
        <v>56</v>
      </c>
      <c r="Z9685" t="s">
        <v>43</v>
      </c>
      <c r="AA9685" t="s">
        <v>44</v>
      </c>
      <c r="AB9685" t="s">
        <v>44</v>
      </c>
    </row>
    <row r="9686" spans="1:28" x14ac:dyDescent="0.25">
      <c r="A9686" t="s">
        <v>14749</v>
      </c>
      <c r="B9686" s="1">
        <v>46070</v>
      </c>
      <c r="C9686" t="s">
        <v>278</v>
      </c>
      <c r="D9686" t="s">
        <v>279</v>
      </c>
      <c r="E9686">
        <v>53</v>
      </c>
      <c r="F9686" t="s">
        <v>31</v>
      </c>
      <c r="G9686" t="s">
        <v>227</v>
      </c>
      <c r="H9686" t="s">
        <v>228</v>
      </c>
      <c r="I9686" t="s">
        <v>74</v>
      </c>
      <c r="J9686" t="s">
        <v>75</v>
      </c>
      <c r="K9686">
        <v>1</v>
      </c>
      <c r="L9686" s="2">
        <v>1400</v>
      </c>
      <c r="M9686">
        <v>20</v>
      </c>
      <c r="N9686" s="2">
        <v>1400</v>
      </c>
      <c r="O9686" s="2">
        <v>280</v>
      </c>
      <c r="P9686" s="2">
        <v>1120</v>
      </c>
      <c r="Q9686" s="2">
        <v>797.39</v>
      </c>
      <c r="R9686" s="2">
        <v>322.61</v>
      </c>
      <c r="S9686" t="s">
        <v>53</v>
      </c>
      <c r="T9686" t="s">
        <v>578</v>
      </c>
      <c r="U9686" t="s">
        <v>579</v>
      </c>
      <c r="V9686" t="s">
        <v>39</v>
      </c>
      <c r="W9686" t="s">
        <v>92</v>
      </c>
      <c r="X9686" t="s">
        <v>97</v>
      </c>
      <c r="Y9686" t="s">
        <v>56</v>
      </c>
      <c r="Z9686" t="s">
        <v>43</v>
      </c>
      <c r="AA9686" t="s">
        <v>44</v>
      </c>
      <c r="AB9686" t="s">
        <v>44</v>
      </c>
    </row>
    <row r="9687" spans="1:28" x14ac:dyDescent="0.25">
      <c r="A9687" t="s">
        <v>14750</v>
      </c>
      <c r="B9687" s="1">
        <v>46070</v>
      </c>
      <c r="C9687" t="s">
        <v>4646</v>
      </c>
      <c r="D9687" t="s">
        <v>4647</v>
      </c>
      <c r="E9687">
        <v>54</v>
      </c>
      <c r="F9687" t="s">
        <v>111</v>
      </c>
      <c r="G9687" t="s">
        <v>298</v>
      </c>
      <c r="H9687" t="s">
        <v>299</v>
      </c>
      <c r="I9687" t="s">
        <v>103</v>
      </c>
      <c r="J9687" t="s">
        <v>104</v>
      </c>
      <c r="K9687">
        <v>3</v>
      </c>
      <c r="L9687" s="2">
        <v>700</v>
      </c>
      <c r="M9687">
        <v>15</v>
      </c>
      <c r="N9687" s="2">
        <v>2100</v>
      </c>
      <c r="O9687" s="2">
        <v>315</v>
      </c>
      <c r="P9687" s="2">
        <v>1785</v>
      </c>
      <c r="Q9687" s="2">
        <v>1079.48</v>
      </c>
      <c r="R9687" s="2">
        <v>705.52</v>
      </c>
      <c r="S9687" t="s">
        <v>36</v>
      </c>
      <c r="T9687" t="s">
        <v>290</v>
      </c>
      <c r="U9687" t="s">
        <v>291</v>
      </c>
      <c r="V9687" t="s">
        <v>39</v>
      </c>
      <c r="W9687" t="s">
        <v>92</v>
      </c>
      <c r="X9687" t="s">
        <v>41</v>
      </c>
      <c r="Y9687" t="s">
        <v>84</v>
      </c>
      <c r="Z9687" t="s">
        <v>107</v>
      </c>
      <c r="AA9687" t="s">
        <v>44</v>
      </c>
      <c r="AB9687" t="s">
        <v>44</v>
      </c>
    </row>
    <row r="9688" spans="1:28" x14ac:dyDescent="0.25">
      <c r="A9688" t="s">
        <v>14751</v>
      </c>
      <c r="B9688" s="1">
        <v>46070</v>
      </c>
      <c r="C9688" t="s">
        <v>1057</v>
      </c>
      <c r="D9688" t="s">
        <v>1058</v>
      </c>
      <c r="E9688">
        <v>32</v>
      </c>
      <c r="F9688" t="s">
        <v>48</v>
      </c>
      <c r="G9688" t="s">
        <v>128</v>
      </c>
      <c r="H9688" t="s">
        <v>129</v>
      </c>
      <c r="I9688" t="s">
        <v>74</v>
      </c>
      <c r="J9688" t="s">
        <v>130</v>
      </c>
      <c r="K9688">
        <v>1</v>
      </c>
      <c r="L9688" s="2">
        <v>1700</v>
      </c>
      <c r="M9688">
        <v>5</v>
      </c>
      <c r="N9688" s="2">
        <v>1700</v>
      </c>
      <c r="O9688" s="2">
        <v>85</v>
      </c>
      <c r="P9688" s="2">
        <v>1615</v>
      </c>
      <c r="Q9688" s="2">
        <v>1243.76</v>
      </c>
      <c r="R9688" s="2">
        <v>371.24</v>
      </c>
      <c r="S9688" t="s">
        <v>64</v>
      </c>
      <c r="T9688" t="s">
        <v>222</v>
      </c>
      <c r="U9688" t="s">
        <v>38</v>
      </c>
      <c r="V9688" t="s">
        <v>39</v>
      </c>
      <c r="W9688" t="s">
        <v>124</v>
      </c>
      <c r="X9688" t="s">
        <v>97</v>
      </c>
      <c r="Y9688" t="s">
        <v>56</v>
      </c>
      <c r="Z9688" t="s">
        <v>43</v>
      </c>
      <c r="AA9688" t="s">
        <v>44</v>
      </c>
      <c r="AB9688" t="s">
        <v>44</v>
      </c>
    </row>
    <row r="9689" spans="1:28" x14ac:dyDescent="0.25">
      <c r="A9689" t="s">
        <v>14752</v>
      </c>
      <c r="B9689" s="1">
        <v>46070</v>
      </c>
      <c r="C9689" t="s">
        <v>5728</v>
      </c>
      <c r="D9689" t="s">
        <v>5729</v>
      </c>
      <c r="E9689">
        <v>59</v>
      </c>
      <c r="F9689" t="s">
        <v>48</v>
      </c>
      <c r="G9689" t="s">
        <v>60</v>
      </c>
      <c r="H9689" t="s">
        <v>61</v>
      </c>
      <c r="I9689" t="s">
        <v>62</v>
      </c>
      <c r="J9689" t="s">
        <v>63</v>
      </c>
      <c r="K9689">
        <v>1</v>
      </c>
      <c r="L9689" s="2">
        <v>3500</v>
      </c>
      <c r="M9689">
        <v>5</v>
      </c>
      <c r="N9689" s="2">
        <v>3500</v>
      </c>
      <c r="O9689" s="2">
        <v>175</v>
      </c>
      <c r="P9689" s="2">
        <v>3325</v>
      </c>
      <c r="Q9689" s="2">
        <v>2123.44</v>
      </c>
      <c r="R9689" s="2">
        <v>1201.56</v>
      </c>
      <c r="S9689" t="s">
        <v>53</v>
      </c>
      <c r="T9689" t="s">
        <v>105</v>
      </c>
      <c r="U9689" t="s">
        <v>106</v>
      </c>
      <c r="V9689" t="s">
        <v>39</v>
      </c>
      <c r="W9689" t="s">
        <v>137</v>
      </c>
      <c r="X9689" t="s">
        <v>41</v>
      </c>
      <c r="Y9689" t="s">
        <v>42</v>
      </c>
      <c r="Z9689" t="s">
        <v>144</v>
      </c>
      <c r="AA9689" t="s">
        <v>44</v>
      </c>
      <c r="AB9689" t="s">
        <v>44</v>
      </c>
    </row>
    <row r="9690" spans="1:28" x14ac:dyDescent="0.25">
      <c r="A9690" t="s">
        <v>14753</v>
      </c>
      <c r="B9690" s="1">
        <v>46070</v>
      </c>
      <c r="C9690" t="s">
        <v>5822</v>
      </c>
      <c r="D9690" t="s">
        <v>5823</v>
      </c>
      <c r="E9690">
        <v>29</v>
      </c>
      <c r="F9690" t="s">
        <v>48</v>
      </c>
      <c r="G9690" t="s">
        <v>32</v>
      </c>
      <c r="H9690" t="s">
        <v>33</v>
      </c>
      <c r="I9690" t="s">
        <v>34</v>
      </c>
      <c r="J9690" t="s">
        <v>35</v>
      </c>
      <c r="K9690">
        <v>4</v>
      </c>
      <c r="L9690" s="2">
        <v>55000</v>
      </c>
      <c r="M9690">
        <v>5</v>
      </c>
      <c r="N9690" s="2">
        <v>220000</v>
      </c>
      <c r="O9690" s="2">
        <v>11000</v>
      </c>
      <c r="P9690" s="2">
        <v>209000</v>
      </c>
      <c r="Q9690" s="2">
        <v>121460.56</v>
      </c>
      <c r="R9690" s="2">
        <v>87539.44</v>
      </c>
      <c r="S9690" t="s">
        <v>64</v>
      </c>
      <c r="T9690" t="s">
        <v>90</v>
      </c>
      <c r="U9690" t="s">
        <v>91</v>
      </c>
      <c r="V9690" t="s">
        <v>39</v>
      </c>
      <c r="W9690" t="s">
        <v>83</v>
      </c>
      <c r="X9690" t="s">
        <v>41</v>
      </c>
      <c r="Y9690" t="s">
        <v>56</v>
      </c>
      <c r="Z9690" t="s">
        <v>144</v>
      </c>
      <c r="AA9690" t="s">
        <v>44</v>
      </c>
      <c r="AB9690" t="s">
        <v>44</v>
      </c>
    </row>
    <row r="9691" spans="1:28" x14ac:dyDescent="0.25">
      <c r="A9691" t="s">
        <v>14754</v>
      </c>
      <c r="B9691" s="1">
        <v>46070</v>
      </c>
      <c r="C9691" t="s">
        <v>13332</v>
      </c>
      <c r="D9691" t="s">
        <v>13333</v>
      </c>
      <c r="E9691">
        <v>19</v>
      </c>
      <c r="F9691" t="s">
        <v>31</v>
      </c>
      <c r="G9691" t="s">
        <v>119</v>
      </c>
      <c r="H9691" t="s">
        <v>120</v>
      </c>
      <c r="I9691" t="s">
        <v>62</v>
      </c>
      <c r="J9691" t="s">
        <v>121</v>
      </c>
      <c r="K9691">
        <v>3</v>
      </c>
      <c r="L9691" s="2">
        <v>4800</v>
      </c>
      <c r="M9691">
        <v>15</v>
      </c>
      <c r="N9691" s="2">
        <v>14400</v>
      </c>
      <c r="O9691" s="2">
        <v>2160</v>
      </c>
      <c r="P9691" s="2">
        <v>12240</v>
      </c>
      <c r="Q9691" s="2">
        <v>7783.15</v>
      </c>
      <c r="R9691" s="2">
        <v>4456.8500000000004</v>
      </c>
      <c r="S9691" t="s">
        <v>36</v>
      </c>
      <c r="T9691" t="s">
        <v>222</v>
      </c>
      <c r="U9691" t="s">
        <v>38</v>
      </c>
      <c r="V9691" t="s">
        <v>39</v>
      </c>
      <c r="W9691" t="s">
        <v>137</v>
      </c>
      <c r="X9691" t="s">
        <v>41</v>
      </c>
      <c r="Y9691" t="s">
        <v>42</v>
      </c>
      <c r="Z9691" t="s">
        <v>144</v>
      </c>
      <c r="AA9691" t="s">
        <v>44</v>
      </c>
      <c r="AB9691" t="s">
        <v>44</v>
      </c>
    </row>
    <row r="9692" spans="1:28" x14ac:dyDescent="0.25">
      <c r="A9692" t="s">
        <v>14755</v>
      </c>
      <c r="B9692" s="1">
        <v>46070</v>
      </c>
      <c r="C9692" t="s">
        <v>10015</v>
      </c>
      <c r="D9692" t="s">
        <v>10016</v>
      </c>
      <c r="E9692">
        <v>42</v>
      </c>
      <c r="F9692" t="s">
        <v>31</v>
      </c>
      <c r="G9692" t="s">
        <v>88</v>
      </c>
      <c r="H9692" t="s">
        <v>89</v>
      </c>
      <c r="I9692" t="s">
        <v>62</v>
      </c>
      <c r="J9692" t="s">
        <v>63</v>
      </c>
      <c r="K9692">
        <v>2</v>
      </c>
      <c r="L9692" s="2">
        <v>4200</v>
      </c>
      <c r="M9692">
        <v>15</v>
      </c>
      <c r="N9692" s="2">
        <v>8400</v>
      </c>
      <c r="O9692" s="2">
        <v>1260</v>
      </c>
      <c r="P9692" s="2">
        <v>7140</v>
      </c>
      <c r="Q9692" s="2">
        <v>5506.42</v>
      </c>
      <c r="R9692" s="2">
        <v>1633.58</v>
      </c>
      <c r="S9692" t="s">
        <v>53</v>
      </c>
      <c r="T9692" t="s">
        <v>275</v>
      </c>
      <c r="U9692" t="s">
        <v>123</v>
      </c>
      <c r="V9692" t="s">
        <v>39</v>
      </c>
      <c r="W9692" t="s">
        <v>137</v>
      </c>
      <c r="X9692" t="s">
        <v>41</v>
      </c>
      <c r="Y9692" t="s">
        <v>42</v>
      </c>
      <c r="Z9692" t="s">
        <v>43</v>
      </c>
      <c r="AA9692" t="s">
        <v>68</v>
      </c>
      <c r="AB9692" t="s">
        <v>44</v>
      </c>
    </row>
    <row r="9693" spans="1:28" x14ac:dyDescent="0.25">
      <c r="A9693" t="s">
        <v>14756</v>
      </c>
      <c r="B9693" s="1">
        <v>46070</v>
      </c>
      <c r="C9693" t="s">
        <v>7390</v>
      </c>
      <c r="D9693" t="s">
        <v>7391</v>
      </c>
      <c r="E9693">
        <v>36</v>
      </c>
      <c r="F9693" t="s">
        <v>48</v>
      </c>
      <c r="G9693" t="s">
        <v>158</v>
      </c>
      <c r="H9693" t="s">
        <v>159</v>
      </c>
      <c r="I9693" t="s">
        <v>51</v>
      </c>
      <c r="J9693" t="s">
        <v>52</v>
      </c>
      <c r="K9693">
        <v>1</v>
      </c>
      <c r="L9693" s="2">
        <v>650</v>
      </c>
      <c r="M9693">
        <v>15</v>
      </c>
      <c r="N9693" s="2">
        <v>650</v>
      </c>
      <c r="O9693" s="2">
        <v>97.5</v>
      </c>
      <c r="P9693" s="2">
        <v>552.5</v>
      </c>
      <c r="Q9693" s="2">
        <v>424.9</v>
      </c>
      <c r="R9693" s="2">
        <v>127.6</v>
      </c>
      <c r="S9693" t="s">
        <v>53</v>
      </c>
      <c r="T9693" t="s">
        <v>96</v>
      </c>
      <c r="U9693" t="s">
        <v>96</v>
      </c>
      <c r="V9693" t="s">
        <v>39</v>
      </c>
      <c r="W9693" t="s">
        <v>124</v>
      </c>
      <c r="X9693" t="s">
        <v>97</v>
      </c>
      <c r="Y9693" t="s">
        <v>56</v>
      </c>
      <c r="Z9693" t="s">
        <v>223</v>
      </c>
      <c r="AA9693" t="s">
        <v>44</v>
      </c>
      <c r="AB9693" t="s">
        <v>44</v>
      </c>
    </row>
    <row r="9694" spans="1:28" x14ac:dyDescent="0.25">
      <c r="A9694" t="s">
        <v>14757</v>
      </c>
      <c r="B9694" s="1">
        <v>46070</v>
      </c>
      <c r="C9694" t="s">
        <v>1229</v>
      </c>
      <c r="D9694" t="s">
        <v>1230</v>
      </c>
      <c r="E9694">
        <v>47</v>
      </c>
      <c r="F9694" t="s">
        <v>31</v>
      </c>
      <c r="G9694" t="s">
        <v>202</v>
      </c>
      <c r="H9694" t="s">
        <v>203</v>
      </c>
      <c r="I9694" t="s">
        <v>103</v>
      </c>
      <c r="J9694" t="s">
        <v>104</v>
      </c>
      <c r="K9694">
        <v>4</v>
      </c>
      <c r="L9694" s="2">
        <v>550</v>
      </c>
      <c r="M9694">
        <v>10</v>
      </c>
      <c r="N9694" s="2">
        <v>2200</v>
      </c>
      <c r="O9694" s="2">
        <v>220</v>
      </c>
      <c r="P9694" s="2">
        <v>1980</v>
      </c>
      <c r="Q9694" s="2">
        <v>1569.52</v>
      </c>
      <c r="R9694" s="2">
        <v>410.48</v>
      </c>
      <c r="S9694" t="s">
        <v>53</v>
      </c>
      <c r="T9694" t="s">
        <v>122</v>
      </c>
      <c r="U9694" t="s">
        <v>123</v>
      </c>
      <c r="V9694" t="s">
        <v>39</v>
      </c>
      <c r="W9694" t="s">
        <v>66</v>
      </c>
      <c r="X9694" t="s">
        <v>41</v>
      </c>
      <c r="Y9694" t="s">
        <v>42</v>
      </c>
      <c r="Z9694" t="s">
        <v>43</v>
      </c>
      <c r="AA9694" t="s">
        <v>44</v>
      </c>
      <c r="AB9694" t="s">
        <v>44</v>
      </c>
    </row>
    <row r="9695" spans="1:28" x14ac:dyDescent="0.25">
      <c r="A9695" t="s">
        <v>14758</v>
      </c>
      <c r="B9695" s="1">
        <v>46070</v>
      </c>
      <c r="C9695" t="s">
        <v>10775</v>
      </c>
      <c r="D9695" t="s">
        <v>10776</v>
      </c>
      <c r="E9695">
        <v>54</v>
      </c>
      <c r="F9695" t="s">
        <v>48</v>
      </c>
      <c r="G9695" t="s">
        <v>238</v>
      </c>
      <c r="H9695" t="s">
        <v>239</v>
      </c>
      <c r="I9695" t="s">
        <v>62</v>
      </c>
      <c r="J9695" t="s">
        <v>63</v>
      </c>
      <c r="K9695">
        <v>1</v>
      </c>
      <c r="L9695" s="2">
        <v>6500</v>
      </c>
      <c r="M9695">
        <v>10</v>
      </c>
      <c r="N9695" s="2">
        <v>6500</v>
      </c>
      <c r="O9695" s="2">
        <v>650</v>
      </c>
      <c r="P9695" s="2">
        <v>5850</v>
      </c>
      <c r="Q9695" s="2">
        <v>4452.5600000000004</v>
      </c>
      <c r="R9695" s="2">
        <v>1397.44</v>
      </c>
      <c r="S9695" t="s">
        <v>64</v>
      </c>
      <c r="T9695" t="s">
        <v>96</v>
      </c>
      <c r="U9695" t="s">
        <v>96</v>
      </c>
      <c r="V9695" t="s">
        <v>39</v>
      </c>
      <c r="W9695" t="s">
        <v>137</v>
      </c>
      <c r="X9695" t="s">
        <v>41</v>
      </c>
      <c r="Y9695" t="s">
        <v>56</v>
      </c>
      <c r="Z9695" t="s">
        <v>43</v>
      </c>
      <c r="AA9695" t="s">
        <v>44</v>
      </c>
      <c r="AB9695" t="s">
        <v>44</v>
      </c>
    </row>
    <row r="9696" spans="1:28" x14ac:dyDescent="0.25">
      <c r="A9696" t="s">
        <v>14759</v>
      </c>
      <c r="B9696" s="1">
        <v>46071</v>
      </c>
      <c r="C9696" t="s">
        <v>3690</v>
      </c>
      <c r="D9696" t="s">
        <v>3691</v>
      </c>
      <c r="E9696">
        <v>50</v>
      </c>
      <c r="F9696" t="s">
        <v>31</v>
      </c>
      <c r="G9696" t="s">
        <v>141</v>
      </c>
      <c r="H9696" t="s">
        <v>142</v>
      </c>
      <c r="I9696" t="s">
        <v>74</v>
      </c>
      <c r="J9696" t="s">
        <v>143</v>
      </c>
      <c r="K9696">
        <v>1</v>
      </c>
      <c r="L9696" s="2">
        <v>900</v>
      </c>
      <c r="M9696">
        <v>15</v>
      </c>
      <c r="N9696" s="2">
        <v>900</v>
      </c>
      <c r="O9696" s="2">
        <v>135</v>
      </c>
      <c r="P9696" s="2">
        <v>765</v>
      </c>
      <c r="Q9696" s="2">
        <v>432.56</v>
      </c>
      <c r="R9696" s="2">
        <v>332.44</v>
      </c>
      <c r="S9696" t="s">
        <v>64</v>
      </c>
      <c r="T9696" t="s">
        <v>37</v>
      </c>
      <c r="U9696" t="s">
        <v>38</v>
      </c>
      <c r="V9696" t="s">
        <v>39</v>
      </c>
      <c r="W9696" t="s">
        <v>40</v>
      </c>
      <c r="X9696" t="s">
        <v>97</v>
      </c>
      <c r="Y9696" t="s">
        <v>56</v>
      </c>
      <c r="Z9696" t="s">
        <v>43</v>
      </c>
      <c r="AA9696" t="s">
        <v>44</v>
      </c>
      <c r="AB9696" t="s">
        <v>44</v>
      </c>
    </row>
    <row r="9697" spans="1:28" x14ac:dyDescent="0.25">
      <c r="A9697" t="s">
        <v>14760</v>
      </c>
      <c r="B9697" s="1">
        <v>46071</v>
      </c>
      <c r="C9697" t="s">
        <v>12093</v>
      </c>
      <c r="D9697" t="s">
        <v>12094</v>
      </c>
      <c r="E9697">
        <v>52</v>
      </c>
      <c r="F9697" t="s">
        <v>31</v>
      </c>
      <c r="G9697" t="s">
        <v>148</v>
      </c>
      <c r="H9697" t="s">
        <v>149</v>
      </c>
      <c r="I9697" t="s">
        <v>74</v>
      </c>
      <c r="J9697" t="s">
        <v>130</v>
      </c>
      <c r="K9697">
        <v>2</v>
      </c>
      <c r="L9697" s="2">
        <v>3500</v>
      </c>
      <c r="M9697">
        <v>5</v>
      </c>
      <c r="N9697" s="2">
        <v>7000</v>
      </c>
      <c r="O9697" s="2">
        <v>350</v>
      </c>
      <c r="P9697" s="2">
        <v>6650</v>
      </c>
      <c r="Q9697" s="2">
        <v>5413.95</v>
      </c>
      <c r="R9697" s="2">
        <v>1236.05</v>
      </c>
      <c r="S9697" t="s">
        <v>36</v>
      </c>
      <c r="T9697" t="s">
        <v>65</v>
      </c>
      <c r="U9697" t="s">
        <v>65</v>
      </c>
      <c r="V9697" t="s">
        <v>39</v>
      </c>
      <c r="W9697" t="s">
        <v>92</v>
      </c>
      <c r="X9697" t="s">
        <v>97</v>
      </c>
      <c r="Y9697" t="s">
        <v>56</v>
      </c>
      <c r="Z9697" t="s">
        <v>43</v>
      </c>
      <c r="AA9697" t="s">
        <v>44</v>
      </c>
      <c r="AB9697" t="s">
        <v>44</v>
      </c>
    </row>
    <row r="9698" spans="1:28" x14ac:dyDescent="0.25">
      <c r="A9698" t="s">
        <v>14761</v>
      </c>
      <c r="B9698" s="1">
        <v>46071</v>
      </c>
      <c r="C9698" t="s">
        <v>2114</v>
      </c>
      <c r="D9698" t="s">
        <v>2115</v>
      </c>
      <c r="E9698">
        <v>59</v>
      </c>
      <c r="F9698" t="s">
        <v>111</v>
      </c>
      <c r="G9698" t="s">
        <v>128</v>
      </c>
      <c r="H9698" t="s">
        <v>129</v>
      </c>
      <c r="I9698" t="s">
        <v>74</v>
      </c>
      <c r="J9698" t="s">
        <v>130</v>
      </c>
      <c r="K9698">
        <v>2</v>
      </c>
      <c r="L9698" s="2">
        <v>1700</v>
      </c>
      <c r="M9698">
        <v>10</v>
      </c>
      <c r="N9698" s="2">
        <v>3400</v>
      </c>
      <c r="O9698" s="2">
        <v>340</v>
      </c>
      <c r="P9698" s="2">
        <v>3060</v>
      </c>
      <c r="Q9698" s="2">
        <v>2369.0300000000002</v>
      </c>
      <c r="R9698" s="2">
        <v>690.97</v>
      </c>
      <c r="S9698" t="s">
        <v>53</v>
      </c>
      <c r="T9698" t="s">
        <v>122</v>
      </c>
      <c r="U9698" t="s">
        <v>123</v>
      </c>
      <c r="V9698" t="s">
        <v>39</v>
      </c>
      <c r="W9698" t="s">
        <v>40</v>
      </c>
      <c r="X9698" t="s">
        <v>97</v>
      </c>
      <c r="Y9698" t="s">
        <v>56</v>
      </c>
      <c r="Z9698" t="s">
        <v>43</v>
      </c>
      <c r="AA9698" t="s">
        <v>44</v>
      </c>
      <c r="AB9698" t="s">
        <v>44</v>
      </c>
    </row>
    <row r="9699" spans="1:28" x14ac:dyDescent="0.25">
      <c r="A9699" t="s">
        <v>14762</v>
      </c>
      <c r="B9699" s="1">
        <v>46071</v>
      </c>
      <c r="C9699" t="s">
        <v>12982</v>
      </c>
      <c r="D9699" t="s">
        <v>12983</v>
      </c>
      <c r="E9699">
        <v>39</v>
      </c>
      <c r="F9699" t="s">
        <v>31</v>
      </c>
      <c r="G9699" t="s">
        <v>32</v>
      </c>
      <c r="H9699" t="s">
        <v>33</v>
      </c>
      <c r="I9699" t="s">
        <v>34</v>
      </c>
      <c r="J9699" t="s">
        <v>35</v>
      </c>
      <c r="K9699">
        <v>1</v>
      </c>
      <c r="L9699" s="2">
        <v>55000</v>
      </c>
      <c r="M9699">
        <v>20</v>
      </c>
      <c r="N9699" s="2">
        <v>55000</v>
      </c>
      <c r="O9699" s="2">
        <v>11000</v>
      </c>
      <c r="P9699" s="2">
        <v>44000</v>
      </c>
      <c r="Q9699" s="2">
        <v>25562</v>
      </c>
      <c r="R9699" s="2">
        <v>18438</v>
      </c>
      <c r="S9699" t="s">
        <v>36</v>
      </c>
      <c r="T9699" t="s">
        <v>222</v>
      </c>
      <c r="U9699" t="s">
        <v>38</v>
      </c>
      <c r="V9699" t="s">
        <v>39</v>
      </c>
      <c r="W9699" t="s">
        <v>83</v>
      </c>
      <c r="X9699" t="s">
        <v>41</v>
      </c>
      <c r="Y9699" t="s">
        <v>56</v>
      </c>
      <c r="Z9699" t="s">
        <v>43</v>
      </c>
      <c r="AA9699" t="s">
        <v>44</v>
      </c>
      <c r="AB9699" t="s">
        <v>44</v>
      </c>
    </row>
    <row r="9700" spans="1:28" x14ac:dyDescent="0.25">
      <c r="A9700" t="s">
        <v>14763</v>
      </c>
      <c r="B9700" s="1">
        <v>46071</v>
      </c>
      <c r="C9700" t="s">
        <v>5304</v>
      </c>
      <c r="D9700" t="s">
        <v>5305</v>
      </c>
      <c r="E9700">
        <v>27</v>
      </c>
      <c r="F9700" t="s">
        <v>111</v>
      </c>
      <c r="G9700" t="s">
        <v>318</v>
      </c>
      <c r="H9700" t="s">
        <v>319</v>
      </c>
      <c r="I9700" t="s">
        <v>34</v>
      </c>
      <c r="J9700" t="s">
        <v>190</v>
      </c>
      <c r="K9700">
        <v>2</v>
      </c>
      <c r="L9700" s="2">
        <v>2500</v>
      </c>
      <c r="M9700">
        <v>15</v>
      </c>
      <c r="N9700" s="2">
        <v>5000</v>
      </c>
      <c r="O9700" s="2">
        <v>750</v>
      </c>
      <c r="P9700" s="2">
        <v>4250</v>
      </c>
      <c r="Q9700" s="2">
        <v>2944.56</v>
      </c>
      <c r="R9700" s="2">
        <v>1305.44</v>
      </c>
      <c r="S9700" t="s">
        <v>64</v>
      </c>
      <c r="T9700" t="s">
        <v>114</v>
      </c>
      <c r="U9700" t="s">
        <v>115</v>
      </c>
      <c r="V9700" t="s">
        <v>39</v>
      </c>
      <c r="W9700" t="s">
        <v>83</v>
      </c>
      <c r="X9700" t="s">
        <v>97</v>
      </c>
      <c r="Y9700" t="s">
        <v>56</v>
      </c>
      <c r="Z9700" t="s">
        <v>43</v>
      </c>
      <c r="AA9700" t="s">
        <v>44</v>
      </c>
      <c r="AB9700" t="s">
        <v>44</v>
      </c>
    </row>
    <row r="9701" spans="1:28" x14ac:dyDescent="0.25">
      <c r="A9701" t="s">
        <v>14764</v>
      </c>
      <c r="B9701" s="1">
        <v>46071</v>
      </c>
      <c r="C9701" t="s">
        <v>3885</v>
      </c>
      <c r="D9701" t="s">
        <v>3886</v>
      </c>
      <c r="E9701">
        <v>23</v>
      </c>
      <c r="F9701" t="s">
        <v>48</v>
      </c>
      <c r="G9701" t="s">
        <v>158</v>
      </c>
      <c r="H9701" t="s">
        <v>159</v>
      </c>
      <c r="I9701" t="s">
        <v>51</v>
      </c>
      <c r="J9701" t="s">
        <v>52</v>
      </c>
      <c r="K9701">
        <v>4</v>
      </c>
      <c r="L9701" s="2">
        <v>650</v>
      </c>
      <c r="M9701">
        <v>0</v>
      </c>
      <c r="N9701" s="2">
        <v>2600</v>
      </c>
      <c r="O9701" s="2">
        <v>0</v>
      </c>
      <c r="P9701" s="2">
        <v>2600</v>
      </c>
      <c r="Q9701" s="2">
        <v>2118.11</v>
      </c>
      <c r="R9701" s="2">
        <v>481.89</v>
      </c>
      <c r="S9701" t="s">
        <v>53</v>
      </c>
      <c r="T9701" t="s">
        <v>114</v>
      </c>
      <c r="U9701" t="s">
        <v>115</v>
      </c>
      <c r="V9701" t="s">
        <v>39</v>
      </c>
      <c r="W9701" t="s">
        <v>124</v>
      </c>
      <c r="X9701" t="s">
        <v>97</v>
      </c>
      <c r="Y9701" t="s">
        <v>42</v>
      </c>
      <c r="Z9701" t="s">
        <v>144</v>
      </c>
      <c r="AA9701" t="s">
        <v>44</v>
      </c>
      <c r="AB9701" t="s">
        <v>44</v>
      </c>
    </row>
    <row r="9702" spans="1:28" x14ac:dyDescent="0.25">
      <c r="A9702" t="s">
        <v>14765</v>
      </c>
      <c r="B9702" s="1">
        <v>46071</v>
      </c>
      <c r="C9702" t="s">
        <v>7662</v>
      </c>
      <c r="D9702" t="s">
        <v>7663</v>
      </c>
      <c r="E9702">
        <v>26</v>
      </c>
      <c r="F9702" t="s">
        <v>111</v>
      </c>
      <c r="G9702" t="s">
        <v>176</v>
      </c>
      <c r="H9702" t="s">
        <v>177</v>
      </c>
      <c r="I9702" t="s">
        <v>34</v>
      </c>
      <c r="J9702" t="s">
        <v>35</v>
      </c>
      <c r="K9702">
        <v>1</v>
      </c>
      <c r="L9702" s="2">
        <v>6500</v>
      </c>
      <c r="M9702">
        <v>15</v>
      </c>
      <c r="N9702" s="2">
        <v>6500</v>
      </c>
      <c r="O9702" s="2">
        <v>975</v>
      </c>
      <c r="P9702" s="2">
        <v>5525</v>
      </c>
      <c r="Q9702" s="2">
        <v>3274.41</v>
      </c>
      <c r="R9702" s="2">
        <v>2250.59</v>
      </c>
      <c r="S9702" t="s">
        <v>53</v>
      </c>
      <c r="T9702" t="s">
        <v>65</v>
      </c>
      <c r="U9702" t="s">
        <v>65</v>
      </c>
      <c r="V9702" t="s">
        <v>39</v>
      </c>
      <c r="W9702" t="s">
        <v>83</v>
      </c>
      <c r="X9702" t="s">
        <v>97</v>
      </c>
      <c r="Y9702" t="s">
        <v>42</v>
      </c>
      <c r="Z9702" t="s">
        <v>43</v>
      </c>
      <c r="AA9702" t="s">
        <v>44</v>
      </c>
      <c r="AB9702" t="s">
        <v>44</v>
      </c>
    </row>
    <row r="9703" spans="1:28" x14ac:dyDescent="0.25">
      <c r="A9703" t="s">
        <v>14766</v>
      </c>
      <c r="B9703" s="1">
        <v>46071</v>
      </c>
      <c r="C9703" t="s">
        <v>13450</v>
      </c>
      <c r="D9703" t="s">
        <v>13451</v>
      </c>
      <c r="E9703">
        <v>60</v>
      </c>
      <c r="F9703" t="s">
        <v>48</v>
      </c>
      <c r="G9703" t="s">
        <v>101</v>
      </c>
      <c r="H9703" t="s">
        <v>102</v>
      </c>
      <c r="I9703" t="s">
        <v>103</v>
      </c>
      <c r="J9703" t="s">
        <v>104</v>
      </c>
      <c r="K9703">
        <v>1</v>
      </c>
      <c r="L9703" s="2">
        <v>1800</v>
      </c>
      <c r="M9703">
        <v>15</v>
      </c>
      <c r="N9703" s="2">
        <v>1800</v>
      </c>
      <c r="O9703" s="2">
        <v>270</v>
      </c>
      <c r="P9703" s="2">
        <v>1530</v>
      </c>
      <c r="Q9703" s="2">
        <v>971.47</v>
      </c>
      <c r="R9703" s="2">
        <v>558.53</v>
      </c>
      <c r="S9703" t="s">
        <v>36</v>
      </c>
      <c r="T9703" t="s">
        <v>54</v>
      </c>
      <c r="U9703" t="s">
        <v>55</v>
      </c>
      <c r="V9703" t="s">
        <v>39</v>
      </c>
      <c r="W9703" t="s">
        <v>137</v>
      </c>
      <c r="X9703" t="s">
        <v>41</v>
      </c>
      <c r="Y9703" t="s">
        <v>56</v>
      </c>
      <c r="Z9703" t="s">
        <v>223</v>
      </c>
      <c r="AA9703" t="s">
        <v>44</v>
      </c>
      <c r="AB9703" t="s">
        <v>44</v>
      </c>
    </row>
    <row r="9704" spans="1:28" x14ac:dyDescent="0.25">
      <c r="A9704" t="s">
        <v>14767</v>
      </c>
      <c r="B9704" s="1">
        <v>46071</v>
      </c>
      <c r="C9704" t="s">
        <v>4748</v>
      </c>
      <c r="D9704" t="s">
        <v>4749</v>
      </c>
      <c r="E9704">
        <v>28</v>
      </c>
      <c r="F9704" t="s">
        <v>48</v>
      </c>
      <c r="G9704" t="s">
        <v>141</v>
      </c>
      <c r="H9704" t="s">
        <v>142</v>
      </c>
      <c r="I9704" t="s">
        <v>74</v>
      </c>
      <c r="J9704" t="s">
        <v>143</v>
      </c>
      <c r="K9704">
        <v>2</v>
      </c>
      <c r="L9704" s="2">
        <v>900</v>
      </c>
      <c r="M9704">
        <v>15</v>
      </c>
      <c r="N9704" s="2">
        <v>1800</v>
      </c>
      <c r="O9704" s="2">
        <v>270</v>
      </c>
      <c r="P9704" s="2">
        <v>1530</v>
      </c>
      <c r="Q9704" s="2">
        <v>870.87</v>
      </c>
      <c r="R9704" s="2">
        <v>659.13</v>
      </c>
      <c r="S9704" t="s">
        <v>53</v>
      </c>
      <c r="T9704" t="s">
        <v>90</v>
      </c>
      <c r="U9704" t="s">
        <v>91</v>
      </c>
      <c r="V9704" t="s">
        <v>39</v>
      </c>
      <c r="W9704" t="s">
        <v>83</v>
      </c>
      <c r="X9704" t="s">
        <v>67</v>
      </c>
      <c r="Y9704" t="s">
        <v>56</v>
      </c>
      <c r="Z9704" t="s">
        <v>107</v>
      </c>
      <c r="AA9704" t="s">
        <v>44</v>
      </c>
      <c r="AB9704" t="s">
        <v>44</v>
      </c>
    </row>
    <row r="9705" spans="1:28" x14ac:dyDescent="0.25">
      <c r="A9705" t="s">
        <v>14768</v>
      </c>
      <c r="B9705" s="1">
        <v>46071</v>
      </c>
      <c r="C9705" t="s">
        <v>10369</v>
      </c>
      <c r="D9705" t="s">
        <v>10370</v>
      </c>
      <c r="E9705">
        <v>49</v>
      </c>
      <c r="F9705" t="s">
        <v>48</v>
      </c>
      <c r="G9705" t="s">
        <v>387</v>
      </c>
      <c r="H9705" t="s">
        <v>388</v>
      </c>
      <c r="I9705" t="s">
        <v>74</v>
      </c>
      <c r="J9705" t="s">
        <v>75</v>
      </c>
      <c r="K9705">
        <v>3</v>
      </c>
      <c r="L9705" s="2">
        <v>3200</v>
      </c>
      <c r="M9705">
        <v>10</v>
      </c>
      <c r="N9705" s="2">
        <v>9600</v>
      </c>
      <c r="O9705" s="2">
        <v>960</v>
      </c>
      <c r="P9705" s="2">
        <v>8640</v>
      </c>
      <c r="Q9705" s="2">
        <v>5730.67</v>
      </c>
      <c r="R9705" s="2">
        <v>2909.33</v>
      </c>
      <c r="S9705" t="s">
        <v>53</v>
      </c>
      <c r="T9705" t="s">
        <v>136</v>
      </c>
      <c r="U9705" t="s">
        <v>38</v>
      </c>
      <c r="V9705" t="s">
        <v>39</v>
      </c>
      <c r="W9705" t="s">
        <v>66</v>
      </c>
      <c r="X9705" t="s">
        <v>97</v>
      </c>
      <c r="Y9705" t="s">
        <v>56</v>
      </c>
      <c r="Z9705" t="s">
        <v>43</v>
      </c>
      <c r="AA9705" t="s">
        <v>44</v>
      </c>
      <c r="AB9705" t="s">
        <v>44</v>
      </c>
    </row>
    <row r="9706" spans="1:28" x14ac:dyDescent="0.25">
      <c r="A9706" t="s">
        <v>14769</v>
      </c>
      <c r="B9706" s="1">
        <v>46071</v>
      </c>
      <c r="C9706" t="s">
        <v>1295</v>
      </c>
      <c r="D9706" t="s">
        <v>1296</v>
      </c>
      <c r="E9706">
        <v>20</v>
      </c>
      <c r="F9706" t="s">
        <v>48</v>
      </c>
      <c r="G9706" t="s">
        <v>60</v>
      </c>
      <c r="H9706" t="s">
        <v>61</v>
      </c>
      <c r="I9706" t="s">
        <v>62</v>
      </c>
      <c r="J9706" t="s">
        <v>63</v>
      </c>
      <c r="K9706">
        <v>2</v>
      </c>
      <c r="L9706" s="2">
        <v>3500</v>
      </c>
      <c r="M9706">
        <v>15</v>
      </c>
      <c r="N9706" s="2">
        <v>7000</v>
      </c>
      <c r="O9706" s="2">
        <v>1050</v>
      </c>
      <c r="P9706" s="2">
        <v>5950</v>
      </c>
      <c r="Q9706" s="2">
        <v>3338.17</v>
      </c>
      <c r="R9706" s="2">
        <v>2611.83</v>
      </c>
      <c r="S9706" t="s">
        <v>64</v>
      </c>
      <c r="T9706" t="s">
        <v>222</v>
      </c>
      <c r="U9706" t="s">
        <v>38</v>
      </c>
      <c r="V9706" t="s">
        <v>39</v>
      </c>
      <c r="W9706" t="s">
        <v>40</v>
      </c>
      <c r="X9706" t="s">
        <v>41</v>
      </c>
      <c r="Y9706" t="s">
        <v>56</v>
      </c>
      <c r="Z9706" t="s">
        <v>43</v>
      </c>
      <c r="AA9706" t="s">
        <v>44</v>
      </c>
      <c r="AB9706" t="s">
        <v>44</v>
      </c>
    </row>
    <row r="9707" spans="1:28" x14ac:dyDescent="0.25">
      <c r="A9707" t="s">
        <v>14770</v>
      </c>
      <c r="B9707" s="1">
        <v>46071</v>
      </c>
      <c r="C9707" t="s">
        <v>6861</v>
      </c>
      <c r="D9707" t="s">
        <v>6862</v>
      </c>
      <c r="E9707">
        <v>44</v>
      </c>
      <c r="F9707" t="s">
        <v>48</v>
      </c>
      <c r="G9707" t="s">
        <v>101</v>
      </c>
      <c r="H9707" t="s">
        <v>102</v>
      </c>
      <c r="I9707" t="s">
        <v>103</v>
      </c>
      <c r="J9707" t="s">
        <v>104</v>
      </c>
      <c r="K9707">
        <v>5</v>
      </c>
      <c r="L9707" s="2">
        <v>1800</v>
      </c>
      <c r="M9707">
        <v>10</v>
      </c>
      <c r="N9707" s="2">
        <v>9000</v>
      </c>
      <c r="O9707" s="2">
        <v>900</v>
      </c>
      <c r="P9707" s="2">
        <v>8100</v>
      </c>
      <c r="Q9707" s="2">
        <v>6126.06</v>
      </c>
      <c r="R9707" s="2">
        <v>1973.94</v>
      </c>
      <c r="S9707" t="s">
        <v>53</v>
      </c>
      <c r="T9707" t="s">
        <v>136</v>
      </c>
      <c r="U9707" t="s">
        <v>38</v>
      </c>
      <c r="V9707" t="s">
        <v>39</v>
      </c>
      <c r="W9707" t="s">
        <v>124</v>
      </c>
      <c r="X9707" t="s">
        <v>97</v>
      </c>
      <c r="Y9707" t="s">
        <v>42</v>
      </c>
      <c r="Z9707" t="s">
        <v>43</v>
      </c>
      <c r="AA9707" t="s">
        <v>44</v>
      </c>
      <c r="AB9707" t="s">
        <v>44</v>
      </c>
    </row>
    <row r="9708" spans="1:28" x14ac:dyDescent="0.25">
      <c r="A9708" t="s">
        <v>14771</v>
      </c>
      <c r="B9708" s="1">
        <v>46071</v>
      </c>
      <c r="C9708" t="s">
        <v>2251</v>
      </c>
      <c r="D9708" t="s">
        <v>2252</v>
      </c>
      <c r="E9708">
        <v>34</v>
      </c>
      <c r="F9708" t="s">
        <v>48</v>
      </c>
      <c r="G9708" t="s">
        <v>238</v>
      </c>
      <c r="H9708" t="s">
        <v>239</v>
      </c>
      <c r="I9708" t="s">
        <v>62</v>
      </c>
      <c r="J9708" t="s">
        <v>63</v>
      </c>
      <c r="K9708">
        <v>2</v>
      </c>
      <c r="L9708" s="2">
        <v>6500</v>
      </c>
      <c r="M9708">
        <v>15</v>
      </c>
      <c r="N9708" s="2">
        <v>13000</v>
      </c>
      <c r="O9708" s="2">
        <v>1950</v>
      </c>
      <c r="P9708" s="2">
        <v>11050</v>
      </c>
      <c r="Q9708" s="2">
        <v>6568.39</v>
      </c>
      <c r="R9708" s="2">
        <v>4481.6099999999997</v>
      </c>
      <c r="S9708" t="s">
        <v>36</v>
      </c>
      <c r="T9708" t="s">
        <v>54</v>
      </c>
      <c r="U9708" t="s">
        <v>55</v>
      </c>
      <c r="V9708" t="s">
        <v>39</v>
      </c>
      <c r="W9708" t="s">
        <v>83</v>
      </c>
      <c r="X9708" t="s">
        <v>97</v>
      </c>
      <c r="Y9708" t="s">
        <v>56</v>
      </c>
      <c r="Z9708" t="s">
        <v>508</v>
      </c>
      <c r="AA9708" t="s">
        <v>44</v>
      </c>
      <c r="AB9708" t="s">
        <v>44</v>
      </c>
    </row>
    <row r="9709" spans="1:28" x14ac:dyDescent="0.25">
      <c r="A9709" t="s">
        <v>14772</v>
      </c>
      <c r="B9709" s="1">
        <v>46072</v>
      </c>
      <c r="C9709" t="s">
        <v>7111</v>
      </c>
      <c r="D9709" t="s">
        <v>7112</v>
      </c>
      <c r="E9709">
        <v>33</v>
      </c>
      <c r="F9709" t="s">
        <v>111</v>
      </c>
      <c r="G9709" t="s">
        <v>197</v>
      </c>
      <c r="H9709" t="s">
        <v>198</v>
      </c>
      <c r="I9709" t="s">
        <v>74</v>
      </c>
      <c r="J9709" t="s">
        <v>75</v>
      </c>
      <c r="K9709">
        <v>1</v>
      </c>
      <c r="L9709" s="2">
        <v>2600</v>
      </c>
      <c r="M9709">
        <v>10</v>
      </c>
      <c r="N9709" s="2">
        <v>2600</v>
      </c>
      <c r="O9709" s="2">
        <v>260</v>
      </c>
      <c r="P9709" s="2">
        <v>2340</v>
      </c>
      <c r="Q9709" s="2">
        <v>1465.57</v>
      </c>
      <c r="R9709" s="2">
        <v>874.43</v>
      </c>
      <c r="S9709" t="s">
        <v>36</v>
      </c>
      <c r="T9709" t="s">
        <v>37</v>
      </c>
      <c r="U9709" t="s">
        <v>38</v>
      </c>
      <c r="V9709" t="s">
        <v>39</v>
      </c>
      <c r="W9709" t="s">
        <v>124</v>
      </c>
      <c r="X9709" t="s">
        <v>41</v>
      </c>
      <c r="Y9709" t="s">
        <v>56</v>
      </c>
      <c r="Z9709" t="s">
        <v>43</v>
      </c>
      <c r="AA9709" t="s">
        <v>44</v>
      </c>
      <c r="AB9709" t="s">
        <v>44</v>
      </c>
    </row>
    <row r="9710" spans="1:28" x14ac:dyDescent="0.25">
      <c r="A9710" t="s">
        <v>14773</v>
      </c>
      <c r="B9710" s="1">
        <v>46072</v>
      </c>
      <c r="C9710" t="s">
        <v>1109</v>
      </c>
      <c r="D9710" t="s">
        <v>1110</v>
      </c>
      <c r="E9710">
        <v>56</v>
      </c>
      <c r="F9710" t="s">
        <v>31</v>
      </c>
      <c r="G9710" t="s">
        <v>387</v>
      </c>
      <c r="H9710" t="s">
        <v>388</v>
      </c>
      <c r="I9710" t="s">
        <v>74</v>
      </c>
      <c r="J9710" t="s">
        <v>75</v>
      </c>
      <c r="K9710">
        <v>2</v>
      </c>
      <c r="L9710" s="2">
        <v>3200</v>
      </c>
      <c r="M9710">
        <v>0</v>
      </c>
      <c r="N9710" s="2">
        <v>6400</v>
      </c>
      <c r="O9710" s="2">
        <v>0</v>
      </c>
      <c r="P9710" s="2">
        <v>6400</v>
      </c>
      <c r="Q9710" s="2">
        <v>4410.9399999999996</v>
      </c>
      <c r="R9710" s="2">
        <v>1989.06</v>
      </c>
      <c r="S9710" t="s">
        <v>53</v>
      </c>
      <c r="T9710" t="s">
        <v>398</v>
      </c>
      <c r="U9710" t="s">
        <v>399</v>
      </c>
      <c r="V9710" t="s">
        <v>39</v>
      </c>
      <c r="W9710" t="s">
        <v>40</v>
      </c>
      <c r="X9710" t="s">
        <v>41</v>
      </c>
      <c r="Y9710" t="s">
        <v>42</v>
      </c>
      <c r="Z9710" t="s">
        <v>43</v>
      </c>
      <c r="AA9710" t="s">
        <v>44</v>
      </c>
      <c r="AB9710" t="s">
        <v>44</v>
      </c>
    </row>
    <row r="9711" spans="1:28" x14ac:dyDescent="0.25">
      <c r="A9711" t="s">
        <v>14774</v>
      </c>
      <c r="B9711" s="1">
        <v>46072</v>
      </c>
      <c r="C9711" t="s">
        <v>3816</v>
      </c>
      <c r="D9711" t="s">
        <v>3817</v>
      </c>
      <c r="E9711">
        <v>26</v>
      </c>
      <c r="F9711" t="s">
        <v>48</v>
      </c>
      <c r="G9711" t="s">
        <v>188</v>
      </c>
      <c r="H9711" t="s">
        <v>189</v>
      </c>
      <c r="I9711" t="s">
        <v>34</v>
      </c>
      <c r="J9711" t="s">
        <v>190</v>
      </c>
      <c r="K9711">
        <v>5</v>
      </c>
      <c r="L9711" s="2">
        <v>1800</v>
      </c>
      <c r="M9711">
        <v>5</v>
      </c>
      <c r="N9711" s="2">
        <v>9000</v>
      </c>
      <c r="O9711" s="2">
        <v>450</v>
      </c>
      <c r="P9711" s="2">
        <v>8550</v>
      </c>
      <c r="Q9711" s="2">
        <v>4900.6499999999996</v>
      </c>
      <c r="R9711" s="2">
        <v>3649.35</v>
      </c>
      <c r="S9711" t="s">
        <v>64</v>
      </c>
      <c r="T9711" t="s">
        <v>122</v>
      </c>
      <c r="U9711" t="s">
        <v>123</v>
      </c>
      <c r="V9711" t="s">
        <v>39</v>
      </c>
      <c r="W9711" t="s">
        <v>66</v>
      </c>
      <c r="X9711" t="s">
        <v>41</v>
      </c>
      <c r="Y9711" t="s">
        <v>56</v>
      </c>
      <c r="Z9711" t="s">
        <v>43</v>
      </c>
      <c r="AA9711" t="s">
        <v>68</v>
      </c>
      <c r="AB9711" t="s">
        <v>44</v>
      </c>
    </row>
    <row r="9712" spans="1:28" x14ac:dyDescent="0.25">
      <c r="A9712" t="s">
        <v>14775</v>
      </c>
      <c r="B9712" s="1">
        <v>46072</v>
      </c>
      <c r="C9712" t="s">
        <v>1680</v>
      </c>
      <c r="D9712" t="s">
        <v>1681</v>
      </c>
      <c r="E9712">
        <v>55</v>
      </c>
      <c r="F9712" t="s">
        <v>48</v>
      </c>
      <c r="G9712" t="s">
        <v>352</v>
      </c>
      <c r="H9712" t="s">
        <v>353</v>
      </c>
      <c r="I9712" t="s">
        <v>103</v>
      </c>
      <c r="J9712" t="s">
        <v>104</v>
      </c>
      <c r="K9712">
        <v>2</v>
      </c>
      <c r="L9712" s="2">
        <v>850</v>
      </c>
      <c r="M9712">
        <v>5</v>
      </c>
      <c r="N9712" s="2">
        <v>1700</v>
      </c>
      <c r="O9712" s="2">
        <v>85</v>
      </c>
      <c r="P9712" s="2">
        <v>1615</v>
      </c>
      <c r="Q9712" s="2">
        <v>1149.03</v>
      </c>
      <c r="R9712" s="2">
        <v>465.97</v>
      </c>
      <c r="S9712" t="s">
        <v>53</v>
      </c>
      <c r="T9712" t="s">
        <v>122</v>
      </c>
      <c r="U9712" t="s">
        <v>123</v>
      </c>
      <c r="V9712" t="s">
        <v>39</v>
      </c>
      <c r="W9712" t="s">
        <v>40</v>
      </c>
      <c r="X9712" t="s">
        <v>97</v>
      </c>
      <c r="Y9712" t="s">
        <v>56</v>
      </c>
      <c r="Z9712" t="s">
        <v>107</v>
      </c>
      <c r="AA9712" t="s">
        <v>44</v>
      </c>
      <c r="AB9712" t="s">
        <v>44</v>
      </c>
    </row>
    <row r="9713" spans="1:28" x14ac:dyDescent="0.25">
      <c r="A9713" t="s">
        <v>14776</v>
      </c>
      <c r="B9713" s="1">
        <v>46072</v>
      </c>
      <c r="C9713" t="s">
        <v>86</v>
      </c>
      <c r="D9713" t="s">
        <v>87</v>
      </c>
      <c r="E9713">
        <v>31</v>
      </c>
      <c r="F9713" t="s">
        <v>31</v>
      </c>
      <c r="G9713" t="s">
        <v>101</v>
      </c>
      <c r="H9713" t="s">
        <v>102</v>
      </c>
      <c r="I9713" t="s">
        <v>103</v>
      </c>
      <c r="J9713" t="s">
        <v>104</v>
      </c>
      <c r="K9713">
        <v>2</v>
      </c>
      <c r="L9713" s="2">
        <v>1800</v>
      </c>
      <c r="M9713">
        <v>20</v>
      </c>
      <c r="N9713" s="2">
        <v>3600</v>
      </c>
      <c r="O9713" s="2">
        <v>720</v>
      </c>
      <c r="P9713" s="2">
        <v>2880</v>
      </c>
      <c r="Q9713" s="2">
        <v>1713.33</v>
      </c>
      <c r="R9713" s="2">
        <v>1166.67</v>
      </c>
      <c r="S9713" t="s">
        <v>53</v>
      </c>
      <c r="T9713" t="s">
        <v>105</v>
      </c>
      <c r="U9713" t="s">
        <v>106</v>
      </c>
      <c r="V9713" t="s">
        <v>39</v>
      </c>
      <c r="W9713" t="s">
        <v>92</v>
      </c>
      <c r="X9713" t="s">
        <v>97</v>
      </c>
      <c r="Y9713" t="s">
        <v>56</v>
      </c>
      <c r="Z9713" t="s">
        <v>43</v>
      </c>
      <c r="AA9713" t="s">
        <v>44</v>
      </c>
      <c r="AB9713" t="s">
        <v>44</v>
      </c>
    </row>
    <row r="9714" spans="1:28" x14ac:dyDescent="0.25">
      <c r="A9714" t="s">
        <v>14777</v>
      </c>
      <c r="B9714" s="1">
        <v>46072</v>
      </c>
      <c r="C9714" t="s">
        <v>559</v>
      </c>
      <c r="D9714" t="s">
        <v>560</v>
      </c>
      <c r="E9714">
        <v>28</v>
      </c>
      <c r="F9714" t="s">
        <v>111</v>
      </c>
      <c r="G9714" t="s">
        <v>88</v>
      </c>
      <c r="H9714" t="s">
        <v>89</v>
      </c>
      <c r="I9714" t="s">
        <v>62</v>
      </c>
      <c r="J9714" t="s">
        <v>63</v>
      </c>
      <c r="K9714">
        <v>2</v>
      </c>
      <c r="L9714" s="2">
        <v>4200</v>
      </c>
      <c r="M9714">
        <v>20</v>
      </c>
      <c r="N9714" s="2">
        <v>8400</v>
      </c>
      <c r="O9714" s="2">
        <v>1680</v>
      </c>
      <c r="P9714" s="2">
        <v>6720</v>
      </c>
      <c r="Q9714" s="2">
        <v>5453.27</v>
      </c>
      <c r="R9714" s="2">
        <v>1266.73</v>
      </c>
      <c r="S9714" t="s">
        <v>36</v>
      </c>
      <c r="T9714" t="s">
        <v>178</v>
      </c>
      <c r="U9714" t="s">
        <v>154</v>
      </c>
      <c r="V9714" t="s">
        <v>39</v>
      </c>
      <c r="W9714" t="s">
        <v>92</v>
      </c>
      <c r="X9714" t="s">
        <v>97</v>
      </c>
      <c r="Y9714" t="s">
        <v>42</v>
      </c>
      <c r="Z9714" t="s">
        <v>223</v>
      </c>
      <c r="AA9714" t="s">
        <v>68</v>
      </c>
      <c r="AB9714" t="s">
        <v>44</v>
      </c>
    </row>
    <row r="9715" spans="1:28" x14ac:dyDescent="0.25">
      <c r="A9715" t="s">
        <v>14778</v>
      </c>
      <c r="B9715" s="1">
        <v>46072</v>
      </c>
      <c r="C9715" t="s">
        <v>1533</v>
      </c>
      <c r="D9715" t="s">
        <v>1534</v>
      </c>
      <c r="E9715">
        <v>47</v>
      </c>
      <c r="F9715" t="s">
        <v>48</v>
      </c>
      <c r="G9715" t="s">
        <v>134</v>
      </c>
      <c r="H9715" t="s">
        <v>135</v>
      </c>
      <c r="I9715" t="s">
        <v>62</v>
      </c>
      <c r="J9715" t="s">
        <v>130</v>
      </c>
      <c r="K9715">
        <v>5</v>
      </c>
      <c r="L9715" s="2">
        <v>8500</v>
      </c>
      <c r="M9715">
        <v>5</v>
      </c>
      <c r="N9715" s="2">
        <v>42500</v>
      </c>
      <c r="O9715" s="2">
        <v>2125</v>
      </c>
      <c r="P9715" s="2">
        <v>40375</v>
      </c>
      <c r="Q9715" s="2">
        <v>29119.31</v>
      </c>
      <c r="R9715" s="2">
        <v>11255.69</v>
      </c>
      <c r="S9715" t="s">
        <v>64</v>
      </c>
      <c r="T9715" t="s">
        <v>37</v>
      </c>
      <c r="U9715" t="s">
        <v>38</v>
      </c>
      <c r="V9715" t="s">
        <v>39</v>
      </c>
      <c r="W9715" t="s">
        <v>40</v>
      </c>
      <c r="X9715" t="s">
        <v>97</v>
      </c>
      <c r="Y9715" t="s">
        <v>56</v>
      </c>
      <c r="Z9715" t="s">
        <v>144</v>
      </c>
      <c r="AA9715" t="s">
        <v>44</v>
      </c>
      <c r="AB9715" t="s">
        <v>44</v>
      </c>
    </row>
    <row r="9716" spans="1:28" x14ac:dyDescent="0.25">
      <c r="A9716" t="s">
        <v>14779</v>
      </c>
      <c r="B9716" s="1">
        <v>46072</v>
      </c>
      <c r="C9716" t="s">
        <v>1165</v>
      </c>
      <c r="D9716" t="s">
        <v>1166</v>
      </c>
      <c r="E9716">
        <v>42</v>
      </c>
      <c r="F9716" t="s">
        <v>48</v>
      </c>
      <c r="G9716" t="s">
        <v>49</v>
      </c>
      <c r="H9716" t="s">
        <v>50</v>
      </c>
      <c r="I9716" t="s">
        <v>51</v>
      </c>
      <c r="J9716" t="s">
        <v>52</v>
      </c>
      <c r="K9716">
        <v>1</v>
      </c>
      <c r="L9716" s="2">
        <v>500</v>
      </c>
      <c r="M9716">
        <v>5</v>
      </c>
      <c r="N9716" s="2">
        <v>500</v>
      </c>
      <c r="O9716" s="2">
        <v>25</v>
      </c>
      <c r="P9716" s="2">
        <v>475</v>
      </c>
      <c r="Q9716" s="2">
        <v>350.73</v>
      </c>
      <c r="R9716" s="2">
        <v>124.27</v>
      </c>
      <c r="S9716" t="s">
        <v>53</v>
      </c>
      <c r="T9716" t="s">
        <v>114</v>
      </c>
      <c r="U9716" t="s">
        <v>115</v>
      </c>
      <c r="V9716" t="s">
        <v>39</v>
      </c>
      <c r="W9716" t="s">
        <v>83</v>
      </c>
      <c r="X9716" t="s">
        <v>41</v>
      </c>
      <c r="Y9716" t="s">
        <v>56</v>
      </c>
      <c r="Z9716" t="s">
        <v>508</v>
      </c>
      <c r="AA9716" t="s">
        <v>44</v>
      </c>
      <c r="AB9716" t="s">
        <v>44</v>
      </c>
    </row>
    <row r="9717" spans="1:28" x14ac:dyDescent="0.25">
      <c r="A9717" t="s">
        <v>14780</v>
      </c>
      <c r="B9717" s="1">
        <v>46072</v>
      </c>
      <c r="C9717" t="s">
        <v>5995</v>
      </c>
      <c r="D9717" t="s">
        <v>5996</v>
      </c>
      <c r="E9717">
        <v>30</v>
      </c>
      <c r="F9717" t="s">
        <v>48</v>
      </c>
      <c r="G9717" t="s">
        <v>32</v>
      </c>
      <c r="H9717" t="s">
        <v>33</v>
      </c>
      <c r="I9717" t="s">
        <v>34</v>
      </c>
      <c r="J9717" t="s">
        <v>35</v>
      </c>
      <c r="K9717">
        <v>3</v>
      </c>
      <c r="L9717" s="2">
        <v>55000</v>
      </c>
      <c r="M9717">
        <v>10</v>
      </c>
      <c r="N9717" s="2">
        <v>165000</v>
      </c>
      <c r="O9717" s="2">
        <v>16500</v>
      </c>
      <c r="P9717" s="2">
        <v>148500</v>
      </c>
      <c r="Q9717" s="2">
        <v>104503.78</v>
      </c>
      <c r="R9717" s="2">
        <v>43996.22</v>
      </c>
      <c r="S9717" t="s">
        <v>53</v>
      </c>
      <c r="T9717" t="s">
        <v>114</v>
      </c>
      <c r="U9717" t="s">
        <v>115</v>
      </c>
      <c r="V9717" t="s">
        <v>39</v>
      </c>
      <c r="W9717" t="s">
        <v>66</v>
      </c>
      <c r="X9717" t="s">
        <v>97</v>
      </c>
      <c r="Y9717" t="s">
        <v>56</v>
      </c>
      <c r="Z9717" t="s">
        <v>223</v>
      </c>
      <c r="AA9717" t="s">
        <v>44</v>
      </c>
      <c r="AB9717" t="s">
        <v>44</v>
      </c>
    </row>
    <row r="9718" spans="1:28" x14ac:dyDescent="0.25">
      <c r="A9718" t="s">
        <v>14781</v>
      </c>
      <c r="B9718" s="1">
        <v>46072</v>
      </c>
      <c r="C9718" t="s">
        <v>14782</v>
      </c>
      <c r="D9718" t="s">
        <v>14783</v>
      </c>
      <c r="E9718">
        <v>28</v>
      </c>
      <c r="F9718" t="s">
        <v>48</v>
      </c>
      <c r="G9718" t="s">
        <v>168</v>
      </c>
      <c r="H9718" t="s">
        <v>169</v>
      </c>
      <c r="I9718" t="s">
        <v>62</v>
      </c>
      <c r="J9718" t="s">
        <v>143</v>
      </c>
      <c r="K9718">
        <v>1</v>
      </c>
      <c r="L9718" s="2">
        <v>1800</v>
      </c>
      <c r="M9718">
        <v>0</v>
      </c>
      <c r="N9718" s="2">
        <v>1800</v>
      </c>
      <c r="O9718" s="2">
        <v>0</v>
      </c>
      <c r="P9718" s="2">
        <v>1800</v>
      </c>
      <c r="Q9718" s="2">
        <v>1358.52</v>
      </c>
      <c r="R9718" s="2">
        <v>441.48</v>
      </c>
      <c r="S9718" t="s">
        <v>36</v>
      </c>
      <c r="T9718" t="s">
        <v>263</v>
      </c>
      <c r="U9718" t="s">
        <v>91</v>
      </c>
      <c r="V9718" t="s">
        <v>39</v>
      </c>
      <c r="W9718" t="s">
        <v>40</v>
      </c>
      <c r="X9718" t="s">
        <v>67</v>
      </c>
      <c r="Y9718" t="s">
        <v>42</v>
      </c>
      <c r="Z9718" t="s">
        <v>107</v>
      </c>
      <c r="AA9718" t="s">
        <v>68</v>
      </c>
      <c r="AB9718" t="s">
        <v>44</v>
      </c>
    </row>
    <row r="9719" spans="1:28" x14ac:dyDescent="0.25">
      <c r="A9719" t="s">
        <v>14784</v>
      </c>
      <c r="B9719" s="1">
        <v>46072</v>
      </c>
      <c r="C9719" t="s">
        <v>8531</v>
      </c>
      <c r="D9719" t="s">
        <v>8532</v>
      </c>
      <c r="E9719">
        <v>32</v>
      </c>
      <c r="F9719" t="s">
        <v>111</v>
      </c>
      <c r="G9719" t="s">
        <v>60</v>
      </c>
      <c r="H9719" t="s">
        <v>61</v>
      </c>
      <c r="I9719" t="s">
        <v>62</v>
      </c>
      <c r="J9719" t="s">
        <v>63</v>
      </c>
      <c r="K9719">
        <v>5</v>
      </c>
      <c r="L9719" s="2">
        <v>3500</v>
      </c>
      <c r="M9719">
        <v>25</v>
      </c>
      <c r="N9719" s="2">
        <v>17500</v>
      </c>
      <c r="O9719" s="2">
        <v>4375</v>
      </c>
      <c r="P9719" s="2">
        <v>13125</v>
      </c>
      <c r="Q9719" s="2">
        <v>7785.54</v>
      </c>
      <c r="R9719" s="2">
        <v>5339.46</v>
      </c>
      <c r="S9719" t="s">
        <v>53</v>
      </c>
      <c r="T9719" t="s">
        <v>54</v>
      </c>
      <c r="U9719" t="s">
        <v>55</v>
      </c>
      <c r="V9719" t="s">
        <v>39</v>
      </c>
      <c r="W9719" t="s">
        <v>92</v>
      </c>
      <c r="X9719" t="s">
        <v>97</v>
      </c>
      <c r="Y9719" t="s">
        <v>56</v>
      </c>
      <c r="Z9719" t="s">
        <v>43</v>
      </c>
      <c r="AA9719" t="s">
        <v>44</v>
      </c>
      <c r="AB9719" t="s">
        <v>44</v>
      </c>
    </row>
    <row r="9720" spans="1:28" x14ac:dyDescent="0.25">
      <c r="A9720" t="s">
        <v>14785</v>
      </c>
      <c r="B9720" s="1">
        <v>46072</v>
      </c>
      <c r="C9720" t="s">
        <v>485</v>
      </c>
      <c r="D9720" t="s">
        <v>486</v>
      </c>
      <c r="E9720">
        <v>51</v>
      </c>
      <c r="F9720" t="s">
        <v>48</v>
      </c>
      <c r="G9720" t="s">
        <v>436</v>
      </c>
      <c r="H9720" t="s">
        <v>437</v>
      </c>
      <c r="I9720" t="s">
        <v>74</v>
      </c>
      <c r="J9720" t="s">
        <v>190</v>
      </c>
      <c r="K9720">
        <v>2</v>
      </c>
      <c r="L9720" s="2">
        <v>1800</v>
      </c>
      <c r="M9720">
        <v>15</v>
      </c>
      <c r="N9720" s="2">
        <v>3600</v>
      </c>
      <c r="O9720" s="2">
        <v>540</v>
      </c>
      <c r="P9720" s="2">
        <v>3060</v>
      </c>
      <c r="Q9720" s="2">
        <v>2119.27</v>
      </c>
      <c r="R9720" s="2">
        <v>940.73</v>
      </c>
      <c r="S9720" t="s">
        <v>36</v>
      </c>
      <c r="T9720" t="s">
        <v>163</v>
      </c>
      <c r="U9720" t="s">
        <v>164</v>
      </c>
      <c r="V9720" t="s">
        <v>39</v>
      </c>
      <c r="W9720" t="s">
        <v>66</v>
      </c>
      <c r="X9720" t="s">
        <v>67</v>
      </c>
      <c r="Y9720" t="s">
        <v>56</v>
      </c>
      <c r="Z9720" t="s">
        <v>43</v>
      </c>
      <c r="AA9720" t="s">
        <v>44</v>
      </c>
      <c r="AB9720" t="s">
        <v>44</v>
      </c>
    </row>
    <row r="9721" spans="1:28" x14ac:dyDescent="0.25">
      <c r="A9721" t="s">
        <v>14786</v>
      </c>
      <c r="B9721" s="1">
        <v>46072</v>
      </c>
      <c r="C9721" t="s">
        <v>7929</v>
      </c>
      <c r="D9721" t="s">
        <v>7930</v>
      </c>
      <c r="E9721">
        <v>59</v>
      </c>
      <c r="F9721" t="s">
        <v>48</v>
      </c>
      <c r="G9721" t="s">
        <v>436</v>
      </c>
      <c r="H9721" t="s">
        <v>437</v>
      </c>
      <c r="I9721" t="s">
        <v>74</v>
      </c>
      <c r="J9721" t="s">
        <v>190</v>
      </c>
      <c r="K9721">
        <v>6</v>
      </c>
      <c r="L9721" s="2">
        <v>1800</v>
      </c>
      <c r="M9721">
        <v>15</v>
      </c>
      <c r="N9721" s="2">
        <v>10800</v>
      </c>
      <c r="O9721" s="2">
        <v>1620</v>
      </c>
      <c r="P9721" s="2">
        <v>9180</v>
      </c>
      <c r="Q9721" s="2">
        <v>5973.51</v>
      </c>
      <c r="R9721" s="2">
        <v>3206.49</v>
      </c>
      <c r="S9721" t="s">
        <v>53</v>
      </c>
      <c r="T9721" t="s">
        <v>90</v>
      </c>
      <c r="U9721" t="s">
        <v>91</v>
      </c>
      <c r="V9721" t="s">
        <v>39</v>
      </c>
      <c r="W9721" t="s">
        <v>124</v>
      </c>
      <c r="X9721" t="s">
        <v>97</v>
      </c>
      <c r="Y9721" t="s">
        <v>56</v>
      </c>
      <c r="Z9721" t="s">
        <v>508</v>
      </c>
      <c r="AA9721" t="s">
        <v>44</v>
      </c>
      <c r="AB9721" t="s">
        <v>44</v>
      </c>
    </row>
    <row r="9722" spans="1:28" x14ac:dyDescent="0.25">
      <c r="A9722" t="s">
        <v>14787</v>
      </c>
      <c r="B9722" s="1">
        <v>46072</v>
      </c>
      <c r="C9722" t="s">
        <v>4958</v>
      </c>
      <c r="D9722" t="s">
        <v>4959</v>
      </c>
      <c r="E9722">
        <v>44</v>
      </c>
      <c r="F9722" t="s">
        <v>48</v>
      </c>
      <c r="G9722" t="s">
        <v>49</v>
      </c>
      <c r="H9722" t="s">
        <v>50</v>
      </c>
      <c r="I9722" t="s">
        <v>51</v>
      </c>
      <c r="J9722" t="s">
        <v>52</v>
      </c>
      <c r="K9722">
        <v>6</v>
      </c>
      <c r="L9722" s="2">
        <v>500</v>
      </c>
      <c r="M9722">
        <v>0</v>
      </c>
      <c r="N9722" s="2">
        <v>3000</v>
      </c>
      <c r="O9722" s="2">
        <v>0</v>
      </c>
      <c r="P9722" s="2">
        <v>3000</v>
      </c>
      <c r="Q9722" s="2">
        <v>2389.09</v>
      </c>
      <c r="R9722" s="2">
        <v>610.91</v>
      </c>
      <c r="S9722" t="s">
        <v>53</v>
      </c>
      <c r="T9722" t="s">
        <v>96</v>
      </c>
      <c r="U9722" t="s">
        <v>96</v>
      </c>
      <c r="V9722" t="s">
        <v>39</v>
      </c>
      <c r="W9722" t="s">
        <v>66</v>
      </c>
      <c r="X9722" t="s">
        <v>97</v>
      </c>
      <c r="Y9722" t="s">
        <v>56</v>
      </c>
      <c r="Z9722" t="s">
        <v>508</v>
      </c>
      <c r="AA9722" t="s">
        <v>44</v>
      </c>
      <c r="AB9722" t="s">
        <v>44</v>
      </c>
    </row>
    <row r="9723" spans="1:28" x14ac:dyDescent="0.25">
      <c r="A9723" t="s">
        <v>14788</v>
      </c>
      <c r="B9723" s="1">
        <v>46072</v>
      </c>
      <c r="C9723" t="s">
        <v>2305</v>
      </c>
      <c r="D9723" t="s">
        <v>2306</v>
      </c>
      <c r="E9723">
        <v>30</v>
      </c>
      <c r="F9723" t="s">
        <v>48</v>
      </c>
      <c r="G9723" t="s">
        <v>212</v>
      </c>
      <c r="H9723" t="s">
        <v>213</v>
      </c>
      <c r="I9723" t="s">
        <v>51</v>
      </c>
      <c r="J9723" t="s">
        <v>52</v>
      </c>
      <c r="K9723">
        <v>4</v>
      </c>
      <c r="L9723" s="2">
        <v>400</v>
      </c>
      <c r="M9723">
        <v>20</v>
      </c>
      <c r="N9723" s="2">
        <v>1600</v>
      </c>
      <c r="O9723" s="2">
        <v>320</v>
      </c>
      <c r="P9723" s="2">
        <v>1280</v>
      </c>
      <c r="Q9723" s="2">
        <v>923.12</v>
      </c>
      <c r="R9723" s="2">
        <v>356.88</v>
      </c>
      <c r="S9723" t="s">
        <v>53</v>
      </c>
      <c r="T9723" t="s">
        <v>398</v>
      </c>
      <c r="U9723" t="s">
        <v>399</v>
      </c>
      <c r="V9723" t="s">
        <v>39</v>
      </c>
      <c r="W9723" t="s">
        <v>66</v>
      </c>
      <c r="X9723" t="s">
        <v>97</v>
      </c>
      <c r="Y9723" t="s">
        <v>56</v>
      </c>
      <c r="Z9723" t="s">
        <v>43</v>
      </c>
      <c r="AA9723" t="s">
        <v>44</v>
      </c>
      <c r="AB9723" t="s">
        <v>44</v>
      </c>
    </row>
    <row r="9724" spans="1:28" x14ac:dyDescent="0.25">
      <c r="A9724" t="s">
        <v>14789</v>
      </c>
      <c r="B9724" s="1">
        <v>46073</v>
      </c>
      <c r="C9724" t="s">
        <v>4933</v>
      </c>
      <c r="D9724" t="s">
        <v>4934</v>
      </c>
      <c r="E9724">
        <v>43</v>
      </c>
      <c r="F9724" t="s">
        <v>48</v>
      </c>
      <c r="G9724" t="s">
        <v>88</v>
      </c>
      <c r="H9724" t="s">
        <v>89</v>
      </c>
      <c r="I9724" t="s">
        <v>62</v>
      </c>
      <c r="J9724" t="s">
        <v>63</v>
      </c>
      <c r="K9724">
        <v>5</v>
      </c>
      <c r="L9724" s="2">
        <v>4200</v>
      </c>
      <c r="M9724">
        <v>10</v>
      </c>
      <c r="N9724" s="2">
        <v>21000</v>
      </c>
      <c r="O9724" s="2">
        <v>2100</v>
      </c>
      <c r="P9724" s="2">
        <v>18900</v>
      </c>
      <c r="Q9724" s="2">
        <v>11136.09</v>
      </c>
      <c r="R9724" s="2">
        <v>7763.91</v>
      </c>
      <c r="S9724" t="s">
        <v>53</v>
      </c>
      <c r="T9724" t="s">
        <v>578</v>
      </c>
      <c r="U9724" t="s">
        <v>579</v>
      </c>
      <c r="V9724" t="s">
        <v>39</v>
      </c>
      <c r="W9724" t="s">
        <v>137</v>
      </c>
      <c r="X9724" t="s">
        <v>41</v>
      </c>
      <c r="Y9724" t="s">
        <v>42</v>
      </c>
      <c r="Z9724" t="s">
        <v>43</v>
      </c>
      <c r="AA9724" t="s">
        <v>44</v>
      </c>
      <c r="AB9724" t="s">
        <v>44</v>
      </c>
    </row>
    <row r="9725" spans="1:28" x14ac:dyDescent="0.25">
      <c r="A9725" t="s">
        <v>14790</v>
      </c>
      <c r="B9725" s="1">
        <v>46073</v>
      </c>
      <c r="C9725" t="s">
        <v>288</v>
      </c>
      <c r="D9725" t="s">
        <v>289</v>
      </c>
      <c r="E9725">
        <v>49</v>
      </c>
      <c r="F9725" t="s">
        <v>48</v>
      </c>
      <c r="G9725" t="s">
        <v>227</v>
      </c>
      <c r="H9725" t="s">
        <v>228</v>
      </c>
      <c r="I9725" t="s">
        <v>74</v>
      </c>
      <c r="J9725" t="s">
        <v>75</v>
      </c>
      <c r="K9725">
        <v>1</v>
      </c>
      <c r="L9725" s="2">
        <v>1400</v>
      </c>
      <c r="M9725">
        <v>5</v>
      </c>
      <c r="N9725" s="2">
        <v>1400</v>
      </c>
      <c r="O9725" s="2">
        <v>70</v>
      </c>
      <c r="P9725" s="2">
        <v>1330</v>
      </c>
      <c r="Q9725" s="2">
        <v>854.9</v>
      </c>
      <c r="R9725" s="2">
        <v>475.1</v>
      </c>
      <c r="S9725" t="s">
        <v>53</v>
      </c>
      <c r="T9725" t="s">
        <v>263</v>
      </c>
      <c r="U9725" t="s">
        <v>91</v>
      </c>
      <c r="V9725" t="s">
        <v>39</v>
      </c>
      <c r="W9725" t="s">
        <v>40</v>
      </c>
      <c r="X9725" t="s">
        <v>41</v>
      </c>
      <c r="Y9725" t="s">
        <v>56</v>
      </c>
      <c r="Z9725" t="s">
        <v>43</v>
      </c>
      <c r="AA9725" t="s">
        <v>44</v>
      </c>
      <c r="AB9725" t="s">
        <v>68</v>
      </c>
    </row>
    <row r="9726" spans="1:28" x14ac:dyDescent="0.25">
      <c r="A9726" t="s">
        <v>14791</v>
      </c>
      <c r="B9726" s="1">
        <v>46073</v>
      </c>
      <c r="C9726" t="s">
        <v>11623</v>
      </c>
      <c r="D9726" t="s">
        <v>11624</v>
      </c>
      <c r="E9726">
        <v>37</v>
      </c>
      <c r="F9726" t="s">
        <v>31</v>
      </c>
      <c r="G9726" t="s">
        <v>119</v>
      </c>
      <c r="H9726" t="s">
        <v>120</v>
      </c>
      <c r="I9726" t="s">
        <v>62</v>
      </c>
      <c r="J9726" t="s">
        <v>121</v>
      </c>
      <c r="K9726">
        <v>1</v>
      </c>
      <c r="L9726" s="2">
        <v>4800</v>
      </c>
      <c r="M9726">
        <v>0</v>
      </c>
      <c r="N9726" s="2">
        <v>4800</v>
      </c>
      <c r="O9726" s="2">
        <v>0</v>
      </c>
      <c r="P9726" s="2">
        <v>4800</v>
      </c>
      <c r="Q9726" s="2">
        <v>3066.87</v>
      </c>
      <c r="R9726" s="2">
        <v>1733.13</v>
      </c>
      <c r="S9726" t="s">
        <v>53</v>
      </c>
      <c r="T9726" t="s">
        <v>178</v>
      </c>
      <c r="U9726" t="s">
        <v>154</v>
      </c>
      <c r="V9726" t="s">
        <v>39</v>
      </c>
      <c r="W9726" t="s">
        <v>66</v>
      </c>
      <c r="X9726" t="s">
        <v>97</v>
      </c>
      <c r="Y9726" t="s">
        <v>84</v>
      </c>
      <c r="Z9726" t="s">
        <v>43</v>
      </c>
      <c r="AA9726" t="s">
        <v>44</v>
      </c>
      <c r="AB9726" t="s">
        <v>44</v>
      </c>
    </row>
    <row r="9727" spans="1:28" x14ac:dyDescent="0.25">
      <c r="A9727" t="s">
        <v>14792</v>
      </c>
      <c r="B9727" s="1">
        <v>46073</v>
      </c>
      <c r="C9727" t="s">
        <v>4023</v>
      </c>
      <c r="D9727" t="s">
        <v>4024</v>
      </c>
      <c r="E9727">
        <v>33</v>
      </c>
      <c r="F9727" t="s">
        <v>31</v>
      </c>
      <c r="G9727" t="s">
        <v>128</v>
      </c>
      <c r="H9727" t="s">
        <v>129</v>
      </c>
      <c r="I9727" t="s">
        <v>74</v>
      </c>
      <c r="J9727" t="s">
        <v>130</v>
      </c>
      <c r="K9727">
        <v>2</v>
      </c>
      <c r="L9727" s="2">
        <v>1700</v>
      </c>
      <c r="M9727">
        <v>5</v>
      </c>
      <c r="N9727" s="2">
        <v>3400</v>
      </c>
      <c r="O9727" s="2">
        <v>170</v>
      </c>
      <c r="P9727" s="2">
        <v>3230</v>
      </c>
      <c r="Q9727" s="2">
        <v>2025.35</v>
      </c>
      <c r="R9727" s="2">
        <v>1204.6500000000001</v>
      </c>
      <c r="S9727" t="s">
        <v>53</v>
      </c>
      <c r="T9727" t="s">
        <v>398</v>
      </c>
      <c r="U9727" t="s">
        <v>399</v>
      </c>
      <c r="V9727" t="s">
        <v>39</v>
      </c>
      <c r="W9727" t="s">
        <v>124</v>
      </c>
      <c r="X9727" t="s">
        <v>41</v>
      </c>
      <c r="Y9727" t="s">
        <v>56</v>
      </c>
      <c r="Z9727" t="s">
        <v>43</v>
      </c>
      <c r="AA9727" t="s">
        <v>44</v>
      </c>
      <c r="AB9727" t="s">
        <v>44</v>
      </c>
    </row>
    <row r="9728" spans="1:28" x14ac:dyDescent="0.25">
      <c r="A9728" t="s">
        <v>14793</v>
      </c>
      <c r="B9728" s="1">
        <v>46073</v>
      </c>
      <c r="C9728" t="s">
        <v>2315</v>
      </c>
      <c r="D9728" t="s">
        <v>2316</v>
      </c>
      <c r="E9728">
        <v>26</v>
      </c>
      <c r="F9728" t="s">
        <v>48</v>
      </c>
      <c r="G9728" t="s">
        <v>141</v>
      </c>
      <c r="H9728" t="s">
        <v>142</v>
      </c>
      <c r="I9728" t="s">
        <v>74</v>
      </c>
      <c r="J9728" t="s">
        <v>143</v>
      </c>
      <c r="K9728">
        <v>3</v>
      </c>
      <c r="L9728" s="2">
        <v>900</v>
      </c>
      <c r="M9728">
        <v>5</v>
      </c>
      <c r="N9728" s="2">
        <v>2700</v>
      </c>
      <c r="O9728" s="2">
        <v>135</v>
      </c>
      <c r="P9728" s="2">
        <v>2565</v>
      </c>
      <c r="Q9728" s="2">
        <v>1698.91</v>
      </c>
      <c r="R9728" s="2">
        <v>866.09</v>
      </c>
      <c r="S9728" t="s">
        <v>53</v>
      </c>
      <c r="T9728" t="s">
        <v>37</v>
      </c>
      <c r="U9728" t="s">
        <v>38</v>
      </c>
      <c r="V9728" t="s">
        <v>39</v>
      </c>
      <c r="W9728" t="s">
        <v>83</v>
      </c>
      <c r="X9728" t="s">
        <v>97</v>
      </c>
      <c r="Y9728" t="s">
        <v>56</v>
      </c>
      <c r="Z9728" t="s">
        <v>43</v>
      </c>
      <c r="AA9728" t="s">
        <v>44</v>
      </c>
      <c r="AB9728" t="s">
        <v>68</v>
      </c>
    </row>
    <row r="9729" spans="1:28" x14ac:dyDescent="0.25">
      <c r="A9729" t="s">
        <v>14794</v>
      </c>
      <c r="B9729" s="1">
        <v>46073</v>
      </c>
      <c r="C9729" t="s">
        <v>3780</v>
      </c>
      <c r="D9729" t="s">
        <v>3781</v>
      </c>
      <c r="E9729">
        <v>36</v>
      </c>
      <c r="F9729" t="s">
        <v>48</v>
      </c>
      <c r="G9729" t="s">
        <v>227</v>
      </c>
      <c r="H9729" t="s">
        <v>228</v>
      </c>
      <c r="I9729" t="s">
        <v>74</v>
      </c>
      <c r="J9729" t="s">
        <v>75</v>
      </c>
      <c r="K9729">
        <v>1</v>
      </c>
      <c r="L9729" s="2">
        <v>1400</v>
      </c>
      <c r="M9729">
        <v>5</v>
      </c>
      <c r="N9729" s="2">
        <v>1400</v>
      </c>
      <c r="O9729" s="2">
        <v>70</v>
      </c>
      <c r="P9729" s="2">
        <v>1330</v>
      </c>
      <c r="Q9729" s="2">
        <v>964.19</v>
      </c>
      <c r="R9729" s="2">
        <v>365.81</v>
      </c>
      <c r="S9729" t="s">
        <v>53</v>
      </c>
      <c r="T9729" t="s">
        <v>153</v>
      </c>
      <c r="U9729" t="s">
        <v>154</v>
      </c>
      <c r="V9729" t="s">
        <v>39</v>
      </c>
      <c r="W9729" t="s">
        <v>124</v>
      </c>
      <c r="X9729" t="s">
        <v>67</v>
      </c>
      <c r="Y9729" t="s">
        <v>42</v>
      </c>
      <c r="Z9729" t="s">
        <v>107</v>
      </c>
      <c r="AA9729" t="s">
        <v>44</v>
      </c>
      <c r="AB9729" t="s">
        <v>44</v>
      </c>
    </row>
    <row r="9730" spans="1:28" x14ac:dyDescent="0.25">
      <c r="A9730" t="s">
        <v>14795</v>
      </c>
      <c r="B9730" s="1">
        <v>46073</v>
      </c>
      <c r="C9730" t="s">
        <v>293</v>
      </c>
      <c r="D9730" t="s">
        <v>294</v>
      </c>
      <c r="E9730">
        <v>25</v>
      </c>
      <c r="F9730" t="s">
        <v>48</v>
      </c>
      <c r="G9730" t="s">
        <v>197</v>
      </c>
      <c r="H9730" t="s">
        <v>198</v>
      </c>
      <c r="I9730" t="s">
        <v>74</v>
      </c>
      <c r="J9730" t="s">
        <v>75</v>
      </c>
      <c r="K9730">
        <v>3</v>
      </c>
      <c r="L9730" s="2">
        <v>2600</v>
      </c>
      <c r="M9730">
        <v>10</v>
      </c>
      <c r="N9730" s="2">
        <v>7800</v>
      </c>
      <c r="O9730" s="2">
        <v>780</v>
      </c>
      <c r="P9730" s="2">
        <v>7020</v>
      </c>
      <c r="Q9730" s="2">
        <v>4475.79</v>
      </c>
      <c r="R9730" s="2">
        <v>2544.21</v>
      </c>
      <c r="S9730" t="s">
        <v>53</v>
      </c>
      <c r="T9730" t="s">
        <v>90</v>
      </c>
      <c r="U9730" t="s">
        <v>91</v>
      </c>
      <c r="V9730" t="s">
        <v>39</v>
      </c>
      <c r="W9730" t="s">
        <v>40</v>
      </c>
      <c r="X9730" t="s">
        <v>97</v>
      </c>
      <c r="Y9730" t="s">
        <v>42</v>
      </c>
      <c r="Z9730" t="s">
        <v>43</v>
      </c>
      <c r="AA9730" t="s">
        <v>44</v>
      </c>
      <c r="AB9730" t="s">
        <v>44</v>
      </c>
    </row>
    <row r="9731" spans="1:28" x14ac:dyDescent="0.25">
      <c r="A9731" t="s">
        <v>14796</v>
      </c>
      <c r="B9731" s="1">
        <v>46073</v>
      </c>
      <c r="C9731" t="s">
        <v>974</v>
      </c>
      <c r="D9731" t="s">
        <v>975</v>
      </c>
      <c r="E9731">
        <v>23</v>
      </c>
      <c r="F9731" t="s">
        <v>48</v>
      </c>
      <c r="G9731" t="s">
        <v>32</v>
      </c>
      <c r="H9731" t="s">
        <v>33</v>
      </c>
      <c r="I9731" t="s">
        <v>34</v>
      </c>
      <c r="J9731" t="s">
        <v>35</v>
      </c>
      <c r="K9731">
        <v>2</v>
      </c>
      <c r="L9731" s="2">
        <v>55000</v>
      </c>
      <c r="M9731">
        <v>10</v>
      </c>
      <c r="N9731" s="2">
        <v>110000</v>
      </c>
      <c r="O9731" s="2">
        <v>11000</v>
      </c>
      <c r="P9731" s="2">
        <v>99000</v>
      </c>
      <c r="Q9731" s="2">
        <v>58038.75</v>
      </c>
      <c r="R9731" s="2">
        <v>40961.25</v>
      </c>
      <c r="S9731" t="s">
        <v>53</v>
      </c>
      <c r="T9731" t="s">
        <v>275</v>
      </c>
      <c r="U9731" t="s">
        <v>123</v>
      </c>
      <c r="V9731" t="s">
        <v>39</v>
      </c>
      <c r="W9731" t="s">
        <v>66</v>
      </c>
      <c r="X9731" t="s">
        <v>97</v>
      </c>
      <c r="Y9731" t="s">
        <v>56</v>
      </c>
      <c r="Z9731" t="s">
        <v>43</v>
      </c>
      <c r="AA9731" t="s">
        <v>44</v>
      </c>
      <c r="AB9731" t="s">
        <v>44</v>
      </c>
    </row>
    <row r="9732" spans="1:28" x14ac:dyDescent="0.25">
      <c r="A9732" t="s">
        <v>14797</v>
      </c>
      <c r="B9732" s="1">
        <v>46073</v>
      </c>
      <c r="C9732" t="s">
        <v>4677</v>
      </c>
      <c r="D9732" t="s">
        <v>4678</v>
      </c>
      <c r="E9732">
        <v>50</v>
      </c>
      <c r="F9732" t="s">
        <v>31</v>
      </c>
      <c r="G9732" t="s">
        <v>280</v>
      </c>
      <c r="H9732" t="s">
        <v>281</v>
      </c>
      <c r="I9732" t="s">
        <v>62</v>
      </c>
      <c r="J9732" t="s">
        <v>190</v>
      </c>
      <c r="K9732">
        <v>1</v>
      </c>
      <c r="L9732" s="2">
        <v>700</v>
      </c>
      <c r="M9732">
        <v>15</v>
      </c>
      <c r="N9732" s="2">
        <v>700</v>
      </c>
      <c r="O9732" s="2">
        <v>105</v>
      </c>
      <c r="P9732" s="2">
        <v>595</v>
      </c>
      <c r="Q9732" s="2">
        <v>400.57</v>
      </c>
      <c r="R9732" s="2">
        <v>194.43</v>
      </c>
      <c r="S9732" t="s">
        <v>53</v>
      </c>
      <c r="T9732" t="s">
        <v>114</v>
      </c>
      <c r="U9732" t="s">
        <v>115</v>
      </c>
      <c r="V9732" t="s">
        <v>39</v>
      </c>
      <c r="W9732" t="s">
        <v>83</v>
      </c>
      <c r="X9732" t="s">
        <v>41</v>
      </c>
      <c r="Y9732" t="s">
        <v>84</v>
      </c>
      <c r="Z9732" t="s">
        <v>43</v>
      </c>
      <c r="AA9732" t="s">
        <v>44</v>
      </c>
      <c r="AB9732" t="s">
        <v>44</v>
      </c>
    </row>
    <row r="9733" spans="1:28" x14ac:dyDescent="0.25">
      <c r="A9733" t="s">
        <v>14798</v>
      </c>
      <c r="B9733" s="1">
        <v>46073</v>
      </c>
      <c r="C9733" t="s">
        <v>7232</v>
      </c>
      <c r="D9733" t="s">
        <v>7233</v>
      </c>
      <c r="E9733">
        <v>52</v>
      </c>
      <c r="F9733" t="s">
        <v>31</v>
      </c>
      <c r="G9733" t="s">
        <v>436</v>
      </c>
      <c r="H9733" t="s">
        <v>437</v>
      </c>
      <c r="I9733" t="s">
        <v>74</v>
      </c>
      <c r="J9733" t="s">
        <v>190</v>
      </c>
      <c r="K9733">
        <v>2</v>
      </c>
      <c r="L9733" s="2">
        <v>1800</v>
      </c>
      <c r="M9733">
        <v>5</v>
      </c>
      <c r="N9733" s="2">
        <v>3600</v>
      </c>
      <c r="O9733" s="2">
        <v>180</v>
      </c>
      <c r="P9733" s="2">
        <v>3420</v>
      </c>
      <c r="Q9733" s="2">
        <v>2119.36</v>
      </c>
      <c r="R9733" s="2">
        <v>1300.6400000000001</v>
      </c>
      <c r="S9733" t="s">
        <v>64</v>
      </c>
      <c r="T9733" t="s">
        <v>407</v>
      </c>
      <c r="U9733" t="s">
        <v>408</v>
      </c>
      <c r="V9733" t="s">
        <v>39</v>
      </c>
      <c r="W9733" t="s">
        <v>66</v>
      </c>
      <c r="X9733" t="s">
        <v>41</v>
      </c>
      <c r="Y9733" t="s">
        <v>56</v>
      </c>
      <c r="Z9733" t="s">
        <v>43</v>
      </c>
      <c r="AA9733" t="s">
        <v>44</v>
      </c>
      <c r="AB9733" t="s">
        <v>44</v>
      </c>
    </row>
    <row r="9734" spans="1:28" x14ac:dyDescent="0.25">
      <c r="A9734" t="s">
        <v>14799</v>
      </c>
      <c r="B9734" s="1">
        <v>46073</v>
      </c>
      <c r="C9734" t="s">
        <v>12373</v>
      </c>
      <c r="D9734" t="s">
        <v>12374</v>
      </c>
      <c r="E9734">
        <v>47</v>
      </c>
      <c r="F9734" t="s">
        <v>48</v>
      </c>
      <c r="G9734" t="s">
        <v>217</v>
      </c>
      <c r="H9734" t="s">
        <v>218</v>
      </c>
      <c r="I9734" t="s">
        <v>34</v>
      </c>
      <c r="J9734" t="s">
        <v>130</v>
      </c>
      <c r="K9734">
        <v>1</v>
      </c>
      <c r="L9734" s="2">
        <v>28000</v>
      </c>
      <c r="M9734">
        <v>10</v>
      </c>
      <c r="N9734" s="2">
        <v>28000</v>
      </c>
      <c r="O9734" s="2">
        <v>2800</v>
      </c>
      <c r="P9734" s="2">
        <v>25200</v>
      </c>
      <c r="Q9734" s="2">
        <v>15187.77</v>
      </c>
      <c r="R9734" s="2">
        <v>10012.23</v>
      </c>
      <c r="S9734" t="s">
        <v>53</v>
      </c>
      <c r="T9734" t="s">
        <v>37</v>
      </c>
      <c r="U9734" t="s">
        <v>38</v>
      </c>
      <c r="V9734" t="s">
        <v>39</v>
      </c>
      <c r="W9734" t="s">
        <v>92</v>
      </c>
      <c r="X9734" t="s">
        <v>41</v>
      </c>
      <c r="Y9734" t="s">
        <v>56</v>
      </c>
      <c r="Z9734" t="s">
        <v>43</v>
      </c>
      <c r="AA9734" t="s">
        <v>44</v>
      </c>
      <c r="AB9734" t="s">
        <v>44</v>
      </c>
    </row>
    <row r="9735" spans="1:28" x14ac:dyDescent="0.25">
      <c r="A9735" t="s">
        <v>14800</v>
      </c>
      <c r="B9735" s="1">
        <v>46073</v>
      </c>
      <c r="C9735" t="s">
        <v>3693</v>
      </c>
      <c r="D9735" t="s">
        <v>3694</v>
      </c>
      <c r="E9735">
        <v>23</v>
      </c>
      <c r="F9735" t="s">
        <v>31</v>
      </c>
      <c r="G9735" t="s">
        <v>112</v>
      </c>
      <c r="H9735" t="s">
        <v>113</v>
      </c>
      <c r="I9735" t="s">
        <v>103</v>
      </c>
      <c r="J9735" t="s">
        <v>104</v>
      </c>
      <c r="K9735">
        <v>3</v>
      </c>
      <c r="L9735" s="2">
        <v>650</v>
      </c>
      <c r="M9735">
        <v>30</v>
      </c>
      <c r="N9735" s="2">
        <v>1950</v>
      </c>
      <c r="O9735" s="2">
        <v>585</v>
      </c>
      <c r="P9735" s="2">
        <v>1365</v>
      </c>
      <c r="Q9735" s="2">
        <v>944.15</v>
      </c>
      <c r="R9735" s="2">
        <v>420.85</v>
      </c>
      <c r="S9735" t="s">
        <v>36</v>
      </c>
      <c r="T9735" t="s">
        <v>96</v>
      </c>
      <c r="U9735" t="s">
        <v>96</v>
      </c>
      <c r="V9735" t="s">
        <v>39</v>
      </c>
      <c r="W9735" t="s">
        <v>66</v>
      </c>
      <c r="X9735" t="s">
        <v>41</v>
      </c>
      <c r="Y9735" t="s">
        <v>56</v>
      </c>
      <c r="Z9735" t="s">
        <v>43</v>
      </c>
      <c r="AA9735" t="s">
        <v>44</v>
      </c>
      <c r="AB9735" t="s">
        <v>44</v>
      </c>
    </row>
    <row r="9736" spans="1:28" x14ac:dyDescent="0.25">
      <c r="A9736" t="s">
        <v>14801</v>
      </c>
      <c r="B9736" s="1">
        <v>46073</v>
      </c>
      <c r="C9736" t="s">
        <v>1762</v>
      </c>
      <c r="D9736" t="s">
        <v>1763</v>
      </c>
      <c r="E9736">
        <v>39</v>
      </c>
      <c r="F9736" t="s">
        <v>31</v>
      </c>
      <c r="G9736" t="s">
        <v>60</v>
      </c>
      <c r="H9736" t="s">
        <v>61</v>
      </c>
      <c r="I9736" t="s">
        <v>62</v>
      </c>
      <c r="J9736" t="s">
        <v>63</v>
      </c>
      <c r="K9736">
        <v>2</v>
      </c>
      <c r="L9736" s="2">
        <v>3500</v>
      </c>
      <c r="M9736">
        <v>15</v>
      </c>
      <c r="N9736" s="2">
        <v>7000</v>
      </c>
      <c r="O9736" s="2">
        <v>1050</v>
      </c>
      <c r="P9736" s="2">
        <v>5950</v>
      </c>
      <c r="Q9736" s="2">
        <v>4550.37</v>
      </c>
      <c r="R9736" s="2">
        <v>1399.63</v>
      </c>
      <c r="S9736" t="s">
        <v>53</v>
      </c>
      <c r="T9736" t="s">
        <v>65</v>
      </c>
      <c r="U9736" t="s">
        <v>65</v>
      </c>
      <c r="V9736" t="s">
        <v>39</v>
      </c>
      <c r="W9736" t="s">
        <v>40</v>
      </c>
      <c r="X9736" t="s">
        <v>41</v>
      </c>
      <c r="Y9736" t="s">
        <v>56</v>
      </c>
      <c r="Z9736" t="s">
        <v>43</v>
      </c>
      <c r="AA9736" t="s">
        <v>44</v>
      </c>
      <c r="AB9736" t="s">
        <v>44</v>
      </c>
    </row>
    <row r="9737" spans="1:28" x14ac:dyDescent="0.25">
      <c r="A9737" t="s">
        <v>14802</v>
      </c>
      <c r="B9737" s="1">
        <v>46073</v>
      </c>
      <c r="C9737" t="s">
        <v>1740</v>
      </c>
      <c r="D9737" t="s">
        <v>1741</v>
      </c>
      <c r="E9737">
        <v>22</v>
      </c>
      <c r="F9737" t="s">
        <v>48</v>
      </c>
      <c r="G9737" t="s">
        <v>197</v>
      </c>
      <c r="H9737" t="s">
        <v>198</v>
      </c>
      <c r="I9737" t="s">
        <v>74</v>
      </c>
      <c r="J9737" t="s">
        <v>75</v>
      </c>
      <c r="K9737">
        <v>3</v>
      </c>
      <c r="L9737" s="2">
        <v>2600</v>
      </c>
      <c r="M9737">
        <v>0</v>
      </c>
      <c r="N9737" s="2">
        <v>7800</v>
      </c>
      <c r="O9737" s="2">
        <v>0</v>
      </c>
      <c r="P9737" s="2">
        <v>7800</v>
      </c>
      <c r="Q9737" s="2">
        <v>4624.12</v>
      </c>
      <c r="R9737" s="2">
        <v>3175.88</v>
      </c>
      <c r="S9737" t="s">
        <v>64</v>
      </c>
      <c r="T9737" t="s">
        <v>37</v>
      </c>
      <c r="U9737" t="s">
        <v>38</v>
      </c>
      <c r="V9737" t="s">
        <v>39</v>
      </c>
      <c r="W9737" t="s">
        <v>92</v>
      </c>
      <c r="X9737" t="s">
        <v>97</v>
      </c>
      <c r="Y9737" t="s">
        <v>56</v>
      </c>
      <c r="Z9737" t="s">
        <v>144</v>
      </c>
      <c r="AA9737" t="s">
        <v>68</v>
      </c>
      <c r="AB9737" t="s">
        <v>44</v>
      </c>
    </row>
    <row r="9738" spans="1:28" x14ac:dyDescent="0.25">
      <c r="A9738" t="s">
        <v>14803</v>
      </c>
      <c r="B9738" s="1">
        <v>46073</v>
      </c>
      <c r="C9738" t="s">
        <v>3816</v>
      </c>
      <c r="D9738" t="s">
        <v>3817</v>
      </c>
      <c r="E9738">
        <v>54</v>
      </c>
      <c r="F9738" t="s">
        <v>48</v>
      </c>
      <c r="G9738" t="s">
        <v>88</v>
      </c>
      <c r="H9738" t="s">
        <v>89</v>
      </c>
      <c r="I9738" t="s">
        <v>62</v>
      </c>
      <c r="J9738" t="s">
        <v>63</v>
      </c>
      <c r="K9738">
        <v>1</v>
      </c>
      <c r="L9738" s="2">
        <v>4200</v>
      </c>
      <c r="M9738">
        <v>10</v>
      </c>
      <c r="N9738" s="2">
        <v>4200</v>
      </c>
      <c r="O9738" s="2">
        <v>420</v>
      </c>
      <c r="P9738" s="2">
        <v>3780</v>
      </c>
      <c r="Q9738" s="2">
        <v>2195.1799999999998</v>
      </c>
      <c r="R9738" s="2">
        <v>1584.82</v>
      </c>
      <c r="S9738" t="s">
        <v>53</v>
      </c>
      <c r="T9738" t="s">
        <v>65</v>
      </c>
      <c r="U9738" t="s">
        <v>65</v>
      </c>
      <c r="V9738" t="s">
        <v>39</v>
      </c>
      <c r="W9738" t="s">
        <v>66</v>
      </c>
      <c r="X9738" t="s">
        <v>67</v>
      </c>
      <c r="Y9738" t="s">
        <v>84</v>
      </c>
      <c r="Z9738" t="s">
        <v>43</v>
      </c>
      <c r="AA9738" t="s">
        <v>44</v>
      </c>
      <c r="AB9738" t="s">
        <v>44</v>
      </c>
    </row>
    <row r="9739" spans="1:28" x14ac:dyDescent="0.25">
      <c r="A9739" t="s">
        <v>14804</v>
      </c>
      <c r="B9739" s="1">
        <v>46073</v>
      </c>
      <c r="C9739" t="s">
        <v>350</v>
      </c>
      <c r="D9739" t="s">
        <v>351</v>
      </c>
      <c r="E9739">
        <v>35</v>
      </c>
      <c r="F9739" t="s">
        <v>48</v>
      </c>
      <c r="G9739" t="s">
        <v>352</v>
      </c>
      <c r="H9739" t="s">
        <v>353</v>
      </c>
      <c r="I9739" t="s">
        <v>103</v>
      </c>
      <c r="J9739" t="s">
        <v>104</v>
      </c>
      <c r="K9739">
        <v>3</v>
      </c>
      <c r="L9739" s="2">
        <v>850</v>
      </c>
      <c r="M9739">
        <v>15</v>
      </c>
      <c r="N9739" s="2">
        <v>2550</v>
      </c>
      <c r="O9739" s="2">
        <v>382.5</v>
      </c>
      <c r="P9739" s="2">
        <v>2167.5</v>
      </c>
      <c r="Q9739" s="2">
        <v>1709.3</v>
      </c>
      <c r="R9739" s="2">
        <v>458.2</v>
      </c>
      <c r="S9739" t="s">
        <v>53</v>
      </c>
      <c r="T9739" t="s">
        <v>163</v>
      </c>
      <c r="U9739" t="s">
        <v>164</v>
      </c>
      <c r="V9739" t="s">
        <v>39</v>
      </c>
      <c r="W9739" t="s">
        <v>83</v>
      </c>
      <c r="X9739" t="s">
        <v>97</v>
      </c>
      <c r="Y9739" t="s">
        <v>56</v>
      </c>
      <c r="Z9739" t="s">
        <v>43</v>
      </c>
      <c r="AA9739" t="s">
        <v>44</v>
      </c>
      <c r="AB9739" t="s">
        <v>44</v>
      </c>
    </row>
    <row r="9740" spans="1:28" x14ac:dyDescent="0.25">
      <c r="A9740" t="s">
        <v>14805</v>
      </c>
      <c r="B9740" s="1">
        <v>46073</v>
      </c>
      <c r="C9740" t="s">
        <v>7394</v>
      </c>
      <c r="D9740" t="s">
        <v>7395</v>
      </c>
      <c r="E9740">
        <v>21</v>
      </c>
      <c r="F9740" t="s">
        <v>48</v>
      </c>
      <c r="G9740" t="s">
        <v>436</v>
      </c>
      <c r="H9740" t="s">
        <v>437</v>
      </c>
      <c r="I9740" t="s">
        <v>74</v>
      </c>
      <c r="J9740" t="s">
        <v>190</v>
      </c>
      <c r="K9740">
        <v>2</v>
      </c>
      <c r="L9740" s="2">
        <v>1800</v>
      </c>
      <c r="M9740">
        <v>15</v>
      </c>
      <c r="N9740" s="2">
        <v>3600</v>
      </c>
      <c r="O9740" s="2">
        <v>540</v>
      </c>
      <c r="P9740" s="2">
        <v>3060</v>
      </c>
      <c r="Q9740" s="2">
        <v>1824.73</v>
      </c>
      <c r="R9740" s="2">
        <v>1235.27</v>
      </c>
      <c r="S9740" t="s">
        <v>53</v>
      </c>
      <c r="T9740" t="s">
        <v>163</v>
      </c>
      <c r="U9740" t="s">
        <v>164</v>
      </c>
      <c r="V9740" t="s">
        <v>39</v>
      </c>
      <c r="W9740" t="s">
        <v>137</v>
      </c>
      <c r="X9740" t="s">
        <v>97</v>
      </c>
      <c r="Y9740" t="s">
        <v>56</v>
      </c>
      <c r="Z9740" t="s">
        <v>43</v>
      </c>
      <c r="AA9740" t="s">
        <v>44</v>
      </c>
      <c r="AB9740" t="s">
        <v>44</v>
      </c>
    </row>
    <row r="9741" spans="1:28" x14ac:dyDescent="0.25">
      <c r="A9741" t="s">
        <v>14806</v>
      </c>
      <c r="B9741" s="1">
        <v>46074</v>
      </c>
      <c r="C9741" t="s">
        <v>7153</v>
      </c>
      <c r="D9741" t="s">
        <v>7154</v>
      </c>
      <c r="E9741">
        <v>38</v>
      </c>
      <c r="F9741" t="s">
        <v>31</v>
      </c>
      <c r="G9741" t="s">
        <v>158</v>
      </c>
      <c r="H9741" t="s">
        <v>159</v>
      </c>
      <c r="I9741" t="s">
        <v>51</v>
      </c>
      <c r="J9741" t="s">
        <v>52</v>
      </c>
      <c r="K9741">
        <v>3</v>
      </c>
      <c r="L9741" s="2">
        <v>650</v>
      </c>
      <c r="M9741">
        <v>5</v>
      </c>
      <c r="N9741" s="2">
        <v>1950</v>
      </c>
      <c r="O9741" s="2">
        <v>97.5</v>
      </c>
      <c r="P9741" s="2">
        <v>1852.5</v>
      </c>
      <c r="Q9741" s="2">
        <v>1456.33</v>
      </c>
      <c r="R9741" s="2">
        <v>396.17</v>
      </c>
      <c r="S9741" t="s">
        <v>53</v>
      </c>
      <c r="T9741" t="s">
        <v>122</v>
      </c>
      <c r="U9741" t="s">
        <v>123</v>
      </c>
      <c r="V9741" t="s">
        <v>39</v>
      </c>
      <c r="W9741" t="s">
        <v>124</v>
      </c>
      <c r="X9741" t="s">
        <v>41</v>
      </c>
      <c r="Y9741" t="s">
        <v>42</v>
      </c>
      <c r="Z9741" t="s">
        <v>43</v>
      </c>
      <c r="AA9741" t="s">
        <v>44</v>
      </c>
      <c r="AB9741" t="s">
        <v>44</v>
      </c>
    </row>
    <row r="9742" spans="1:28" x14ac:dyDescent="0.25">
      <c r="A9742" t="s">
        <v>14807</v>
      </c>
      <c r="B9742" s="1">
        <v>46074</v>
      </c>
      <c r="C9742" t="s">
        <v>7338</v>
      </c>
      <c r="D9742" t="s">
        <v>7339</v>
      </c>
      <c r="E9742">
        <v>52</v>
      </c>
      <c r="F9742" t="s">
        <v>48</v>
      </c>
      <c r="G9742" t="s">
        <v>318</v>
      </c>
      <c r="H9742" t="s">
        <v>319</v>
      </c>
      <c r="I9742" t="s">
        <v>34</v>
      </c>
      <c r="J9742" t="s">
        <v>190</v>
      </c>
      <c r="K9742">
        <v>2</v>
      </c>
      <c r="L9742" s="2">
        <v>2500</v>
      </c>
      <c r="M9742">
        <v>10</v>
      </c>
      <c r="N9742" s="2">
        <v>5000</v>
      </c>
      <c r="O9742" s="2">
        <v>500</v>
      </c>
      <c r="P9742" s="2">
        <v>4500</v>
      </c>
      <c r="Q9742" s="2">
        <v>3471.72</v>
      </c>
      <c r="R9742" s="2">
        <v>1028.28</v>
      </c>
      <c r="S9742" t="s">
        <v>53</v>
      </c>
      <c r="T9742" t="s">
        <v>65</v>
      </c>
      <c r="U9742" t="s">
        <v>65</v>
      </c>
      <c r="V9742" t="s">
        <v>39</v>
      </c>
      <c r="W9742" t="s">
        <v>66</v>
      </c>
      <c r="X9742" t="s">
        <v>41</v>
      </c>
      <c r="Y9742" t="s">
        <v>42</v>
      </c>
      <c r="Z9742" t="s">
        <v>223</v>
      </c>
      <c r="AA9742" t="s">
        <v>68</v>
      </c>
      <c r="AB9742" t="s">
        <v>44</v>
      </c>
    </row>
    <row r="9743" spans="1:28" x14ac:dyDescent="0.25">
      <c r="A9743" t="s">
        <v>14808</v>
      </c>
      <c r="B9743" s="1">
        <v>46074</v>
      </c>
      <c r="C9743" t="s">
        <v>401</v>
      </c>
      <c r="D9743" t="s">
        <v>402</v>
      </c>
      <c r="E9743">
        <v>42</v>
      </c>
      <c r="F9743" t="s">
        <v>31</v>
      </c>
      <c r="G9743" t="s">
        <v>238</v>
      </c>
      <c r="H9743" t="s">
        <v>239</v>
      </c>
      <c r="I9743" t="s">
        <v>62</v>
      </c>
      <c r="J9743" t="s">
        <v>63</v>
      </c>
      <c r="K9743">
        <v>3</v>
      </c>
      <c r="L9743" s="2">
        <v>6500</v>
      </c>
      <c r="M9743">
        <v>5</v>
      </c>
      <c r="N9743" s="2">
        <v>19500</v>
      </c>
      <c r="O9743" s="2">
        <v>975</v>
      </c>
      <c r="P9743" s="2">
        <v>18525</v>
      </c>
      <c r="Q9743" s="2">
        <v>10728.32</v>
      </c>
      <c r="R9743" s="2">
        <v>7796.68</v>
      </c>
      <c r="S9743" t="s">
        <v>53</v>
      </c>
      <c r="T9743" t="s">
        <v>222</v>
      </c>
      <c r="U9743" t="s">
        <v>38</v>
      </c>
      <c r="V9743" t="s">
        <v>39</v>
      </c>
      <c r="W9743" t="s">
        <v>40</v>
      </c>
      <c r="X9743" t="s">
        <v>97</v>
      </c>
      <c r="Y9743" t="s">
        <v>42</v>
      </c>
      <c r="Z9743" t="s">
        <v>43</v>
      </c>
      <c r="AA9743" t="s">
        <v>44</v>
      </c>
      <c r="AB9743" t="s">
        <v>44</v>
      </c>
    </row>
    <row r="9744" spans="1:28" x14ac:dyDescent="0.25">
      <c r="A9744" t="s">
        <v>14809</v>
      </c>
      <c r="B9744" s="1">
        <v>46074</v>
      </c>
      <c r="C9744" t="s">
        <v>479</v>
      </c>
      <c r="D9744" t="s">
        <v>480</v>
      </c>
      <c r="E9744">
        <v>56</v>
      </c>
      <c r="F9744" t="s">
        <v>31</v>
      </c>
      <c r="G9744" t="s">
        <v>168</v>
      </c>
      <c r="H9744" t="s">
        <v>169</v>
      </c>
      <c r="I9744" t="s">
        <v>62</v>
      </c>
      <c r="J9744" t="s">
        <v>143</v>
      </c>
      <c r="K9744">
        <v>2</v>
      </c>
      <c r="L9744" s="2">
        <v>1800</v>
      </c>
      <c r="M9744">
        <v>15</v>
      </c>
      <c r="N9744" s="2">
        <v>3600</v>
      </c>
      <c r="O9744" s="2">
        <v>540</v>
      </c>
      <c r="P9744" s="2">
        <v>3060</v>
      </c>
      <c r="Q9744" s="2">
        <v>1967.42</v>
      </c>
      <c r="R9744" s="2">
        <v>1092.58</v>
      </c>
      <c r="S9744" t="s">
        <v>53</v>
      </c>
      <c r="T9744" t="s">
        <v>114</v>
      </c>
      <c r="U9744" t="s">
        <v>115</v>
      </c>
      <c r="V9744" t="s">
        <v>39</v>
      </c>
      <c r="W9744" t="s">
        <v>40</v>
      </c>
      <c r="X9744" t="s">
        <v>41</v>
      </c>
      <c r="Y9744" t="s">
        <v>56</v>
      </c>
      <c r="Z9744" t="s">
        <v>43</v>
      </c>
      <c r="AA9744" t="s">
        <v>44</v>
      </c>
      <c r="AB9744" t="s">
        <v>44</v>
      </c>
    </row>
    <row r="9745" spans="1:28" x14ac:dyDescent="0.25">
      <c r="A9745" t="s">
        <v>14810</v>
      </c>
      <c r="B9745" s="1">
        <v>46074</v>
      </c>
      <c r="C9745" t="s">
        <v>307</v>
      </c>
      <c r="D9745" t="s">
        <v>308</v>
      </c>
      <c r="E9745">
        <v>50</v>
      </c>
      <c r="F9745" t="s">
        <v>31</v>
      </c>
      <c r="G9745" t="s">
        <v>344</v>
      </c>
      <c r="H9745" t="s">
        <v>345</v>
      </c>
      <c r="I9745" t="s">
        <v>34</v>
      </c>
      <c r="J9745" t="s">
        <v>121</v>
      </c>
      <c r="K9745">
        <v>1</v>
      </c>
      <c r="L9745" s="2">
        <v>1600</v>
      </c>
      <c r="M9745">
        <v>20</v>
      </c>
      <c r="N9745" s="2">
        <v>1600</v>
      </c>
      <c r="O9745" s="2">
        <v>320</v>
      </c>
      <c r="P9745" s="2">
        <v>1280</v>
      </c>
      <c r="Q9745" s="2">
        <v>826.33</v>
      </c>
      <c r="R9745" s="2">
        <v>453.67</v>
      </c>
      <c r="S9745" t="s">
        <v>53</v>
      </c>
      <c r="T9745" t="s">
        <v>114</v>
      </c>
      <c r="U9745" t="s">
        <v>115</v>
      </c>
      <c r="V9745" t="s">
        <v>39</v>
      </c>
      <c r="W9745" t="s">
        <v>92</v>
      </c>
      <c r="X9745" t="s">
        <v>67</v>
      </c>
      <c r="Y9745" t="s">
        <v>56</v>
      </c>
      <c r="Z9745" t="s">
        <v>144</v>
      </c>
      <c r="AA9745" t="s">
        <v>44</v>
      </c>
      <c r="AB9745" t="s">
        <v>44</v>
      </c>
    </row>
    <row r="9746" spans="1:28" x14ac:dyDescent="0.25">
      <c r="A9746" t="s">
        <v>14811</v>
      </c>
      <c r="B9746" s="1">
        <v>46074</v>
      </c>
      <c r="C9746" t="s">
        <v>4534</v>
      </c>
      <c r="D9746" t="s">
        <v>4535</v>
      </c>
      <c r="E9746">
        <v>42</v>
      </c>
      <c r="F9746" t="s">
        <v>31</v>
      </c>
      <c r="G9746" t="s">
        <v>134</v>
      </c>
      <c r="H9746" t="s">
        <v>135</v>
      </c>
      <c r="I9746" t="s">
        <v>62</v>
      </c>
      <c r="J9746" t="s">
        <v>130</v>
      </c>
      <c r="K9746">
        <v>3</v>
      </c>
      <c r="L9746" s="2">
        <v>8500</v>
      </c>
      <c r="M9746">
        <v>30</v>
      </c>
      <c r="N9746" s="2">
        <v>25500</v>
      </c>
      <c r="O9746" s="2">
        <v>7650</v>
      </c>
      <c r="P9746" s="2">
        <v>17850</v>
      </c>
      <c r="Q9746" s="2">
        <v>11761.67</v>
      </c>
      <c r="R9746" s="2">
        <v>6088.33</v>
      </c>
      <c r="S9746" t="s">
        <v>53</v>
      </c>
      <c r="T9746" t="s">
        <v>178</v>
      </c>
      <c r="U9746" t="s">
        <v>154</v>
      </c>
      <c r="V9746" t="s">
        <v>39</v>
      </c>
      <c r="W9746" t="s">
        <v>83</v>
      </c>
      <c r="X9746" t="s">
        <v>97</v>
      </c>
      <c r="Y9746" t="s">
        <v>42</v>
      </c>
      <c r="Z9746" t="s">
        <v>43</v>
      </c>
      <c r="AA9746" t="s">
        <v>44</v>
      </c>
      <c r="AB9746" t="s">
        <v>44</v>
      </c>
    </row>
    <row r="9747" spans="1:28" x14ac:dyDescent="0.25">
      <c r="A9747" t="s">
        <v>14812</v>
      </c>
      <c r="B9747" s="1">
        <v>46074</v>
      </c>
      <c r="C9747" t="s">
        <v>8066</v>
      </c>
      <c r="D9747" t="s">
        <v>8067</v>
      </c>
      <c r="E9747">
        <v>56</v>
      </c>
      <c r="F9747" t="s">
        <v>48</v>
      </c>
      <c r="G9747" t="s">
        <v>101</v>
      </c>
      <c r="H9747" t="s">
        <v>102</v>
      </c>
      <c r="I9747" t="s">
        <v>103</v>
      </c>
      <c r="J9747" t="s">
        <v>104</v>
      </c>
      <c r="K9747">
        <v>1</v>
      </c>
      <c r="L9747" s="2">
        <v>1800</v>
      </c>
      <c r="M9747">
        <v>5</v>
      </c>
      <c r="N9747" s="2">
        <v>1800</v>
      </c>
      <c r="O9747" s="2">
        <v>90</v>
      </c>
      <c r="P9747" s="2">
        <v>1710</v>
      </c>
      <c r="Q9747" s="2">
        <v>1062.77</v>
      </c>
      <c r="R9747" s="2">
        <v>647.23</v>
      </c>
      <c r="S9747" t="s">
        <v>53</v>
      </c>
      <c r="T9747" t="s">
        <v>578</v>
      </c>
      <c r="U9747" t="s">
        <v>579</v>
      </c>
      <c r="V9747" t="s">
        <v>39</v>
      </c>
      <c r="W9747" t="s">
        <v>137</v>
      </c>
      <c r="X9747" t="s">
        <v>97</v>
      </c>
      <c r="Y9747" t="s">
        <v>56</v>
      </c>
      <c r="Z9747" t="s">
        <v>43</v>
      </c>
      <c r="AA9747" t="s">
        <v>44</v>
      </c>
      <c r="AB9747" t="s">
        <v>44</v>
      </c>
    </row>
    <row r="9748" spans="1:28" x14ac:dyDescent="0.25">
      <c r="A9748" t="s">
        <v>14813</v>
      </c>
      <c r="B9748" s="1">
        <v>46074</v>
      </c>
      <c r="C9748" t="s">
        <v>2817</v>
      </c>
      <c r="D9748" t="s">
        <v>2818</v>
      </c>
      <c r="E9748">
        <v>58</v>
      </c>
      <c r="F9748" t="s">
        <v>31</v>
      </c>
      <c r="G9748" t="s">
        <v>81</v>
      </c>
      <c r="H9748" t="s">
        <v>82</v>
      </c>
      <c r="I9748" t="s">
        <v>51</v>
      </c>
      <c r="J9748" t="s">
        <v>52</v>
      </c>
      <c r="K9748">
        <v>1</v>
      </c>
      <c r="L9748" s="2">
        <v>600</v>
      </c>
      <c r="M9748">
        <v>10</v>
      </c>
      <c r="N9748" s="2">
        <v>600</v>
      </c>
      <c r="O9748" s="2">
        <v>60</v>
      </c>
      <c r="P9748" s="2">
        <v>540</v>
      </c>
      <c r="Q9748" s="2">
        <v>362.58</v>
      </c>
      <c r="R9748" s="2">
        <v>177.42</v>
      </c>
      <c r="S9748" t="s">
        <v>53</v>
      </c>
      <c r="T9748" t="s">
        <v>54</v>
      </c>
      <c r="U9748" t="s">
        <v>55</v>
      </c>
      <c r="V9748" t="s">
        <v>39</v>
      </c>
      <c r="W9748" t="s">
        <v>92</v>
      </c>
      <c r="X9748" t="s">
        <v>67</v>
      </c>
      <c r="Y9748" t="s">
        <v>56</v>
      </c>
      <c r="Z9748" t="s">
        <v>107</v>
      </c>
      <c r="AA9748" t="s">
        <v>68</v>
      </c>
      <c r="AB9748" t="s">
        <v>44</v>
      </c>
    </row>
    <row r="9749" spans="1:28" x14ac:dyDescent="0.25">
      <c r="A9749" t="s">
        <v>14814</v>
      </c>
      <c r="B9749" s="1">
        <v>46074</v>
      </c>
      <c r="C9749" t="s">
        <v>3902</v>
      </c>
      <c r="D9749" t="s">
        <v>3903</v>
      </c>
      <c r="E9749">
        <v>21</v>
      </c>
      <c r="F9749" t="s">
        <v>48</v>
      </c>
      <c r="G9749" t="s">
        <v>243</v>
      </c>
      <c r="H9749" t="s">
        <v>244</v>
      </c>
      <c r="I9749" t="s">
        <v>103</v>
      </c>
      <c r="J9749" t="s">
        <v>104</v>
      </c>
      <c r="K9749">
        <v>1</v>
      </c>
      <c r="L9749" s="2">
        <v>450</v>
      </c>
      <c r="M9749">
        <v>5</v>
      </c>
      <c r="N9749" s="2">
        <v>450</v>
      </c>
      <c r="O9749" s="2">
        <v>22.5</v>
      </c>
      <c r="P9749" s="2">
        <v>427.5</v>
      </c>
      <c r="Q9749" s="2">
        <v>247.71</v>
      </c>
      <c r="R9749" s="2">
        <v>179.79</v>
      </c>
      <c r="S9749" t="s">
        <v>53</v>
      </c>
      <c r="T9749" t="s">
        <v>163</v>
      </c>
      <c r="U9749" t="s">
        <v>164</v>
      </c>
      <c r="V9749" t="s">
        <v>39</v>
      </c>
      <c r="W9749" t="s">
        <v>40</v>
      </c>
      <c r="X9749" t="s">
        <v>41</v>
      </c>
      <c r="Y9749" t="s">
        <v>42</v>
      </c>
      <c r="Z9749" t="s">
        <v>43</v>
      </c>
      <c r="AA9749" t="s">
        <v>68</v>
      </c>
      <c r="AB9749" t="s">
        <v>44</v>
      </c>
    </row>
    <row r="9750" spans="1:28" x14ac:dyDescent="0.25">
      <c r="A9750" t="s">
        <v>14815</v>
      </c>
      <c r="B9750" s="1">
        <v>46074</v>
      </c>
      <c r="C9750" t="s">
        <v>2083</v>
      </c>
      <c r="D9750" t="s">
        <v>2084</v>
      </c>
      <c r="E9750">
        <v>44</v>
      </c>
      <c r="F9750" t="s">
        <v>48</v>
      </c>
      <c r="G9750" t="s">
        <v>112</v>
      </c>
      <c r="H9750" t="s">
        <v>113</v>
      </c>
      <c r="I9750" t="s">
        <v>103</v>
      </c>
      <c r="J9750" t="s">
        <v>104</v>
      </c>
      <c r="K9750">
        <v>5</v>
      </c>
      <c r="L9750" s="2">
        <v>650</v>
      </c>
      <c r="M9750">
        <v>5</v>
      </c>
      <c r="N9750" s="2">
        <v>3250</v>
      </c>
      <c r="O9750" s="2">
        <v>162.5</v>
      </c>
      <c r="P9750" s="2">
        <v>3087.5</v>
      </c>
      <c r="Q9750" s="2">
        <v>2384.0500000000002</v>
      </c>
      <c r="R9750" s="2">
        <v>703.45</v>
      </c>
      <c r="S9750" t="s">
        <v>36</v>
      </c>
      <c r="T9750" t="s">
        <v>178</v>
      </c>
      <c r="U9750" t="s">
        <v>154</v>
      </c>
      <c r="V9750" t="s">
        <v>39</v>
      </c>
      <c r="W9750" t="s">
        <v>92</v>
      </c>
      <c r="X9750" t="s">
        <v>67</v>
      </c>
      <c r="Y9750" t="s">
        <v>56</v>
      </c>
      <c r="Z9750" t="s">
        <v>43</v>
      </c>
      <c r="AA9750" t="s">
        <v>44</v>
      </c>
      <c r="AB9750" t="s">
        <v>44</v>
      </c>
    </row>
    <row r="9751" spans="1:28" x14ac:dyDescent="0.25">
      <c r="A9751" t="s">
        <v>14816</v>
      </c>
      <c r="B9751" s="1">
        <v>46074</v>
      </c>
      <c r="C9751" t="s">
        <v>5062</v>
      </c>
      <c r="D9751" t="s">
        <v>5063</v>
      </c>
      <c r="E9751">
        <v>58</v>
      </c>
      <c r="F9751" t="s">
        <v>48</v>
      </c>
      <c r="G9751" t="s">
        <v>298</v>
      </c>
      <c r="H9751" t="s">
        <v>299</v>
      </c>
      <c r="I9751" t="s">
        <v>103</v>
      </c>
      <c r="J9751" t="s">
        <v>104</v>
      </c>
      <c r="K9751">
        <v>2</v>
      </c>
      <c r="L9751" s="2">
        <v>700</v>
      </c>
      <c r="M9751">
        <v>10</v>
      </c>
      <c r="N9751" s="2">
        <v>1400</v>
      </c>
      <c r="O9751" s="2">
        <v>140</v>
      </c>
      <c r="P9751" s="2">
        <v>1260</v>
      </c>
      <c r="Q9751" s="2">
        <v>767.1</v>
      </c>
      <c r="R9751" s="2">
        <v>492.9</v>
      </c>
      <c r="S9751" t="s">
        <v>36</v>
      </c>
      <c r="T9751" t="s">
        <v>65</v>
      </c>
      <c r="U9751" t="s">
        <v>65</v>
      </c>
      <c r="V9751" t="s">
        <v>39</v>
      </c>
      <c r="W9751" t="s">
        <v>92</v>
      </c>
      <c r="X9751" t="s">
        <v>41</v>
      </c>
      <c r="Y9751" t="s">
        <v>56</v>
      </c>
      <c r="Z9751" t="s">
        <v>43</v>
      </c>
      <c r="AA9751" t="s">
        <v>44</v>
      </c>
      <c r="AB9751" t="s">
        <v>44</v>
      </c>
    </row>
    <row r="9752" spans="1:28" x14ac:dyDescent="0.25">
      <c r="A9752" t="s">
        <v>14817</v>
      </c>
      <c r="B9752" s="1">
        <v>46074</v>
      </c>
      <c r="C9752" t="s">
        <v>246</v>
      </c>
      <c r="D9752" t="s">
        <v>247</v>
      </c>
      <c r="E9752">
        <v>59</v>
      </c>
      <c r="F9752" t="s">
        <v>48</v>
      </c>
      <c r="G9752" t="s">
        <v>158</v>
      </c>
      <c r="H9752" t="s">
        <v>159</v>
      </c>
      <c r="I9752" t="s">
        <v>51</v>
      </c>
      <c r="J9752" t="s">
        <v>52</v>
      </c>
      <c r="K9752">
        <v>2</v>
      </c>
      <c r="L9752" s="2">
        <v>650</v>
      </c>
      <c r="M9752">
        <v>10</v>
      </c>
      <c r="N9752" s="2">
        <v>1300</v>
      </c>
      <c r="O9752" s="2">
        <v>130</v>
      </c>
      <c r="P9752" s="2">
        <v>1170</v>
      </c>
      <c r="Q9752" s="2">
        <v>683.05</v>
      </c>
      <c r="R9752" s="2">
        <v>486.95</v>
      </c>
      <c r="S9752" t="s">
        <v>53</v>
      </c>
      <c r="T9752" t="s">
        <v>178</v>
      </c>
      <c r="U9752" t="s">
        <v>154</v>
      </c>
      <c r="V9752" t="s">
        <v>39</v>
      </c>
      <c r="W9752" t="s">
        <v>92</v>
      </c>
      <c r="X9752" t="s">
        <v>97</v>
      </c>
      <c r="Y9752" t="s">
        <v>42</v>
      </c>
      <c r="Z9752" t="s">
        <v>223</v>
      </c>
      <c r="AA9752" t="s">
        <v>44</v>
      </c>
      <c r="AB9752" t="s">
        <v>44</v>
      </c>
    </row>
    <row r="9753" spans="1:28" x14ac:dyDescent="0.25">
      <c r="A9753" t="s">
        <v>14818</v>
      </c>
      <c r="B9753" s="1">
        <v>46074</v>
      </c>
      <c r="C9753" t="s">
        <v>271</v>
      </c>
      <c r="D9753" t="s">
        <v>272</v>
      </c>
      <c r="E9753">
        <v>19</v>
      </c>
      <c r="F9753" t="s">
        <v>48</v>
      </c>
      <c r="G9753" t="s">
        <v>197</v>
      </c>
      <c r="H9753" t="s">
        <v>198</v>
      </c>
      <c r="I9753" t="s">
        <v>74</v>
      </c>
      <c r="J9753" t="s">
        <v>75</v>
      </c>
      <c r="K9753">
        <v>1</v>
      </c>
      <c r="L9753" s="2">
        <v>2600</v>
      </c>
      <c r="M9753">
        <v>25</v>
      </c>
      <c r="N9753" s="2">
        <v>2600</v>
      </c>
      <c r="O9753" s="2">
        <v>650</v>
      </c>
      <c r="P9753" s="2">
        <v>1950</v>
      </c>
      <c r="Q9753" s="2">
        <v>1093.93</v>
      </c>
      <c r="R9753" s="2">
        <v>856.07</v>
      </c>
      <c r="S9753" t="s">
        <v>53</v>
      </c>
      <c r="T9753" t="s">
        <v>90</v>
      </c>
      <c r="U9753" t="s">
        <v>91</v>
      </c>
      <c r="V9753" t="s">
        <v>39</v>
      </c>
      <c r="W9753" t="s">
        <v>124</v>
      </c>
      <c r="X9753" t="s">
        <v>41</v>
      </c>
      <c r="Y9753" t="s">
        <v>56</v>
      </c>
      <c r="Z9753" t="s">
        <v>43</v>
      </c>
      <c r="AA9753" t="s">
        <v>44</v>
      </c>
      <c r="AB9753" t="s">
        <v>44</v>
      </c>
    </row>
    <row r="9754" spans="1:28" x14ac:dyDescent="0.25">
      <c r="A9754" t="s">
        <v>14819</v>
      </c>
      <c r="B9754" s="1">
        <v>46074</v>
      </c>
      <c r="C9754" t="s">
        <v>7022</v>
      </c>
      <c r="D9754" t="s">
        <v>7023</v>
      </c>
      <c r="E9754">
        <v>52</v>
      </c>
      <c r="F9754" t="s">
        <v>48</v>
      </c>
      <c r="G9754" t="s">
        <v>188</v>
      </c>
      <c r="H9754" t="s">
        <v>189</v>
      </c>
      <c r="I9754" t="s">
        <v>34</v>
      </c>
      <c r="J9754" t="s">
        <v>190</v>
      </c>
      <c r="K9754">
        <v>2</v>
      </c>
      <c r="L9754" s="2">
        <v>1800</v>
      </c>
      <c r="M9754">
        <v>10</v>
      </c>
      <c r="N9754" s="2">
        <v>3600</v>
      </c>
      <c r="O9754" s="2">
        <v>360</v>
      </c>
      <c r="P9754" s="2">
        <v>3240</v>
      </c>
      <c r="Q9754" s="2">
        <v>2559.85</v>
      </c>
      <c r="R9754" s="2">
        <v>680.15</v>
      </c>
      <c r="S9754" t="s">
        <v>53</v>
      </c>
      <c r="T9754" t="s">
        <v>578</v>
      </c>
      <c r="U9754" t="s">
        <v>579</v>
      </c>
      <c r="V9754" t="s">
        <v>39</v>
      </c>
      <c r="W9754" t="s">
        <v>92</v>
      </c>
      <c r="X9754" t="s">
        <v>41</v>
      </c>
      <c r="Y9754" t="s">
        <v>42</v>
      </c>
      <c r="Z9754" t="s">
        <v>107</v>
      </c>
      <c r="AA9754" t="s">
        <v>44</v>
      </c>
      <c r="AB9754" t="s">
        <v>44</v>
      </c>
    </row>
    <row r="9755" spans="1:28" x14ac:dyDescent="0.25">
      <c r="A9755" t="s">
        <v>14820</v>
      </c>
      <c r="B9755" s="1">
        <v>46074</v>
      </c>
      <c r="C9755" t="s">
        <v>1921</v>
      </c>
      <c r="D9755" t="s">
        <v>1922</v>
      </c>
      <c r="E9755">
        <v>51</v>
      </c>
      <c r="F9755" t="s">
        <v>31</v>
      </c>
      <c r="G9755" t="s">
        <v>352</v>
      </c>
      <c r="H9755" t="s">
        <v>353</v>
      </c>
      <c r="I9755" t="s">
        <v>103</v>
      </c>
      <c r="J9755" t="s">
        <v>104</v>
      </c>
      <c r="K9755">
        <v>1</v>
      </c>
      <c r="L9755" s="2">
        <v>850</v>
      </c>
      <c r="M9755">
        <v>15</v>
      </c>
      <c r="N9755" s="2">
        <v>850</v>
      </c>
      <c r="O9755" s="2">
        <v>127.5</v>
      </c>
      <c r="P9755" s="2">
        <v>722.5</v>
      </c>
      <c r="Q9755" s="2">
        <v>560.28</v>
      </c>
      <c r="R9755" s="2">
        <v>162.22</v>
      </c>
      <c r="S9755" t="s">
        <v>36</v>
      </c>
      <c r="T9755" t="s">
        <v>178</v>
      </c>
      <c r="U9755" t="s">
        <v>154</v>
      </c>
      <c r="V9755" t="s">
        <v>39</v>
      </c>
      <c r="W9755" t="s">
        <v>66</v>
      </c>
      <c r="X9755" t="s">
        <v>97</v>
      </c>
      <c r="Y9755" t="s">
        <v>56</v>
      </c>
      <c r="Z9755" t="s">
        <v>43</v>
      </c>
      <c r="AA9755" t="s">
        <v>44</v>
      </c>
      <c r="AB9755" t="s">
        <v>68</v>
      </c>
    </row>
    <row r="9756" spans="1:28" x14ac:dyDescent="0.25">
      <c r="A9756" t="s">
        <v>14821</v>
      </c>
      <c r="B9756" s="1">
        <v>46074</v>
      </c>
      <c r="C9756" t="s">
        <v>6574</v>
      </c>
      <c r="D9756" t="s">
        <v>6575</v>
      </c>
      <c r="E9756">
        <v>49</v>
      </c>
      <c r="F9756" t="s">
        <v>111</v>
      </c>
      <c r="G9756" t="s">
        <v>344</v>
      </c>
      <c r="H9756" t="s">
        <v>345</v>
      </c>
      <c r="I9756" t="s">
        <v>34</v>
      </c>
      <c r="J9756" t="s">
        <v>121</v>
      </c>
      <c r="K9756">
        <v>1</v>
      </c>
      <c r="L9756" s="2">
        <v>1600</v>
      </c>
      <c r="M9756">
        <v>20</v>
      </c>
      <c r="N9756" s="2">
        <v>1600</v>
      </c>
      <c r="O9756" s="2">
        <v>320</v>
      </c>
      <c r="P9756" s="2">
        <v>1280</v>
      </c>
      <c r="Q9756" s="2">
        <v>865.06</v>
      </c>
      <c r="R9756" s="2">
        <v>414.94</v>
      </c>
      <c r="S9756" t="s">
        <v>53</v>
      </c>
      <c r="T9756" t="s">
        <v>578</v>
      </c>
      <c r="U9756" t="s">
        <v>579</v>
      </c>
      <c r="V9756" t="s">
        <v>39</v>
      </c>
      <c r="W9756" t="s">
        <v>40</v>
      </c>
      <c r="X9756" t="s">
        <v>41</v>
      </c>
      <c r="Y9756" t="s">
        <v>56</v>
      </c>
      <c r="Z9756" t="s">
        <v>43</v>
      </c>
      <c r="AA9756" t="s">
        <v>44</v>
      </c>
      <c r="AB9756" t="s">
        <v>44</v>
      </c>
    </row>
    <row r="9757" spans="1:28" x14ac:dyDescent="0.25">
      <c r="A9757" t="s">
        <v>14822</v>
      </c>
      <c r="B9757" s="1">
        <v>46074</v>
      </c>
      <c r="C9757" t="s">
        <v>8978</v>
      </c>
      <c r="D9757" t="s">
        <v>8979</v>
      </c>
      <c r="E9757">
        <v>22</v>
      </c>
      <c r="F9757" t="s">
        <v>48</v>
      </c>
      <c r="G9757" t="s">
        <v>81</v>
      </c>
      <c r="H9757" t="s">
        <v>82</v>
      </c>
      <c r="I9757" t="s">
        <v>51</v>
      </c>
      <c r="J9757" t="s">
        <v>52</v>
      </c>
      <c r="K9757">
        <v>1</v>
      </c>
      <c r="L9757" s="2">
        <v>600</v>
      </c>
      <c r="M9757">
        <v>5</v>
      </c>
      <c r="N9757" s="2">
        <v>600</v>
      </c>
      <c r="O9757" s="2">
        <v>30</v>
      </c>
      <c r="P9757" s="2">
        <v>570</v>
      </c>
      <c r="Q9757" s="2">
        <v>455.42</v>
      </c>
      <c r="R9757" s="2">
        <v>114.58</v>
      </c>
      <c r="S9757" t="s">
        <v>53</v>
      </c>
      <c r="T9757" t="s">
        <v>275</v>
      </c>
      <c r="U9757" t="s">
        <v>123</v>
      </c>
      <c r="V9757" t="s">
        <v>39</v>
      </c>
      <c r="W9757" t="s">
        <v>40</v>
      </c>
      <c r="X9757" t="s">
        <v>67</v>
      </c>
      <c r="Y9757" t="s">
        <v>56</v>
      </c>
      <c r="Z9757" t="s">
        <v>43</v>
      </c>
      <c r="AA9757" t="s">
        <v>44</v>
      </c>
      <c r="AB9757" t="s">
        <v>44</v>
      </c>
    </row>
    <row r="9758" spans="1:28" x14ac:dyDescent="0.25">
      <c r="A9758" t="s">
        <v>14823</v>
      </c>
      <c r="B9758" s="1">
        <v>46074</v>
      </c>
      <c r="C9758" t="s">
        <v>11228</v>
      </c>
      <c r="D9758" t="s">
        <v>11229</v>
      </c>
      <c r="E9758">
        <v>26</v>
      </c>
      <c r="F9758" t="s">
        <v>31</v>
      </c>
      <c r="G9758" t="s">
        <v>119</v>
      </c>
      <c r="H9758" t="s">
        <v>120</v>
      </c>
      <c r="I9758" t="s">
        <v>62</v>
      </c>
      <c r="J9758" t="s">
        <v>121</v>
      </c>
      <c r="K9758">
        <v>1</v>
      </c>
      <c r="L9758" s="2">
        <v>4800</v>
      </c>
      <c r="M9758">
        <v>15</v>
      </c>
      <c r="N9758" s="2">
        <v>4800</v>
      </c>
      <c r="O9758" s="2">
        <v>720</v>
      </c>
      <c r="P9758" s="2">
        <v>4080</v>
      </c>
      <c r="Q9758" s="2">
        <v>2494.34</v>
      </c>
      <c r="R9758" s="2">
        <v>1585.66</v>
      </c>
      <c r="S9758" t="s">
        <v>53</v>
      </c>
      <c r="T9758" t="s">
        <v>114</v>
      </c>
      <c r="U9758" t="s">
        <v>115</v>
      </c>
      <c r="V9758" t="s">
        <v>39</v>
      </c>
      <c r="W9758" t="s">
        <v>124</v>
      </c>
      <c r="X9758" t="s">
        <v>41</v>
      </c>
      <c r="Y9758" t="s">
        <v>42</v>
      </c>
      <c r="Z9758" t="s">
        <v>107</v>
      </c>
      <c r="AA9758" t="s">
        <v>44</v>
      </c>
      <c r="AB9758" t="s">
        <v>44</v>
      </c>
    </row>
    <row r="9759" spans="1:28" x14ac:dyDescent="0.25">
      <c r="A9759" t="s">
        <v>14824</v>
      </c>
      <c r="B9759" s="1">
        <v>46074</v>
      </c>
      <c r="C9759" t="s">
        <v>854</v>
      </c>
      <c r="D9759" t="s">
        <v>855</v>
      </c>
      <c r="E9759">
        <v>55</v>
      </c>
      <c r="F9759" t="s">
        <v>111</v>
      </c>
      <c r="G9759" t="s">
        <v>436</v>
      </c>
      <c r="H9759" t="s">
        <v>437</v>
      </c>
      <c r="I9759" t="s">
        <v>74</v>
      </c>
      <c r="J9759" t="s">
        <v>190</v>
      </c>
      <c r="K9759">
        <v>2</v>
      </c>
      <c r="L9759" s="2">
        <v>1800</v>
      </c>
      <c r="M9759">
        <v>15</v>
      </c>
      <c r="N9759" s="2">
        <v>3600</v>
      </c>
      <c r="O9759" s="2">
        <v>540</v>
      </c>
      <c r="P9759" s="2">
        <v>3060</v>
      </c>
      <c r="Q9759" s="2">
        <v>1717.14</v>
      </c>
      <c r="R9759" s="2">
        <v>1342.86</v>
      </c>
      <c r="S9759" t="s">
        <v>53</v>
      </c>
      <c r="T9759" t="s">
        <v>290</v>
      </c>
      <c r="U9759" t="s">
        <v>291</v>
      </c>
      <c r="V9759" t="s">
        <v>39</v>
      </c>
      <c r="W9759" t="s">
        <v>83</v>
      </c>
      <c r="X9759" t="s">
        <v>67</v>
      </c>
      <c r="Y9759" t="s">
        <v>56</v>
      </c>
      <c r="Z9759" t="s">
        <v>43</v>
      </c>
      <c r="AA9759" t="s">
        <v>44</v>
      </c>
      <c r="AB9759" t="s">
        <v>44</v>
      </c>
    </row>
    <row r="9760" spans="1:28" x14ac:dyDescent="0.25">
      <c r="A9760" t="s">
        <v>14825</v>
      </c>
      <c r="B9760" s="1">
        <v>46074</v>
      </c>
      <c r="C9760" t="s">
        <v>3523</v>
      </c>
      <c r="D9760" t="s">
        <v>3524</v>
      </c>
      <c r="E9760">
        <v>40</v>
      </c>
      <c r="F9760" t="s">
        <v>48</v>
      </c>
      <c r="G9760" t="s">
        <v>128</v>
      </c>
      <c r="H9760" t="s">
        <v>129</v>
      </c>
      <c r="I9760" t="s">
        <v>74</v>
      </c>
      <c r="J9760" t="s">
        <v>130</v>
      </c>
      <c r="K9760">
        <v>2</v>
      </c>
      <c r="L9760" s="2">
        <v>1700</v>
      </c>
      <c r="M9760">
        <v>25</v>
      </c>
      <c r="N9760" s="2">
        <v>3400</v>
      </c>
      <c r="O9760" s="2">
        <v>850</v>
      </c>
      <c r="P9760" s="2">
        <v>2550</v>
      </c>
      <c r="Q9760" s="2">
        <v>1796.96</v>
      </c>
      <c r="R9760" s="2">
        <v>753.04</v>
      </c>
      <c r="S9760" t="s">
        <v>64</v>
      </c>
      <c r="T9760" t="s">
        <v>96</v>
      </c>
      <c r="U9760" t="s">
        <v>96</v>
      </c>
      <c r="V9760" t="s">
        <v>39</v>
      </c>
      <c r="W9760" t="s">
        <v>137</v>
      </c>
      <c r="X9760" t="s">
        <v>97</v>
      </c>
      <c r="Y9760" t="s">
        <v>56</v>
      </c>
      <c r="Z9760" t="s">
        <v>43</v>
      </c>
      <c r="AA9760" t="s">
        <v>44</v>
      </c>
      <c r="AB9760" t="s">
        <v>44</v>
      </c>
    </row>
    <row r="9761" spans="1:28" x14ac:dyDescent="0.25">
      <c r="A9761" t="s">
        <v>14826</v>
      </c>
      <c r="B9761" s="1">
        <v>46074</v>
      </c>
      <c r="C9761" t="s">
        <v>4145</v>
      </c>
      <c r="D9761" t="s">
        <v>4146</v>
      </c>
      <c r="E9761">
        <v>24</v>
      </c>
      <c r="F9761" t="s">
        <v>31</v>
      </c>
      <c r="G9761" t="s">
        <v>217</v>
      </c>
      <c r="H9761" t="s">
        <v>218</v>
      </c>
      <c r="I9761" t="s">
        <v>34</v>
      </c>
      <c r="J9761" t="s">
        <v>130</v>
      </c>
      <c r="K9761">
        <v>1</v>
      </c>
      <c r="L9761" s="2">
        <v>28000</v>
      </c>
      <c r="M9761">
        <v>15</v>
      </c>
      <c r="N9761" s="2">
        <v>28000</v>
      </c>
      <c r="O9761" s="2">
        <v>4200</v>
      </c>
      <c r="P9761" s="2">
        <v>23800</v>
      </c>
      <c r="Q9761" s="2">
        <v>18184.97</v>
      </c>
      <c r="R9761" s="2">
        <v>5615.03</v>
      </c>
      <c r="S9761" t="s">
        <v>64</v>
      </c>
      <c r="T9761" t="s">
        <v>407</v>
      </c>
      <c r="U9761" t="s">
        <v>408</v>
      </c>
      <c r="V9761" t="s">
        <v>39</v>
      </c>
      <c r="W9761" t="s">
        <v>66</v>
      </c>
      <c r="X9761" t="s">
        <v>67</v>
      </c>
      <c r="Y9761" t="s">
        <v>84</v>
      </c>
      <c r="Z9761" t="s">
        <v>43</v>
      </c>
      <c r="AA9761" t="s">
        <v>44</v>
      </c>
      <c r="AB9761" t="s">
        <v>44</v>
      </c>
    </row>
    <row r="9762" spans="1:28" x14ac:dyDescent="0.25">
      <c r="A9762" t="s">
        <v>14827</v>
      </c>
      <c r="B9762" s="1">
        <v>46074</v>
      </c>
      <c r="C9762" t="s">
        <v>11087</v>
      </c>
      <c r="D9762" t="s">
        <v>11088</v>
      </c>
      <c r="E9762">
        <v>28</v>
      </c>
      <c r="F9762" t="s">
        <v>31</v>
      </c>
      <c r="G9762" t="s">
        <v>280</v>
      </c>
      <c r="H9762" t="s">
        <v>281</v>
      </c>
      <c r="I9762" t="s">
        <v>62</v>
      </c>
      <c r="J9762" t="s">
        <v>190</v>
      </c>
      <c r="K9762">
        <v>1</v>
      </c>
      <c r="L9762" s="2">
        <v>700</v>
      </c>
      <c r="M9762">
        <v>30</v>
      </c>
      <c r="N9762" s="2">
        <v>700</v>
      </c>
      <c r="O9762" s="2">
        <v>210</v>
      </c>
      <c r="P9762" s="2">
        <v>490</v>
      </c>
      <c r="Q9762" s="2">
        <v>296.60000000000002</v>
      </c>
      <c r="R9762" s="2">
        <v>193.4</v>
      </c>
      <c r="S9762" t="s">
        <v>64</v>
      </c>
      <c r="T9762" t="s">
        <v>76</v>
      </c>
      <c r="U9762" t="s">
        <v>77</v>
      </c>
      <c r="V9762" t="s">
        <v>39</v>
      </c>
      <c r="W9762" t="s">
        <v>66</v>
      </c>
      <c r="X9762" t="s">
        <v>97</v>
      </c>
      <c r="Y9762" t="s">
        <v>56</v>
      </c>
      <c r="Z9762" t="s">
        <v>43</v>
      </c>
      <c r="AA9762" t="s">
        <v>44</v>
      </c>
      <c r="AB9762" t="s">
        <v>44</v>
      </c>
    </row>
    <row r="9763" spans="1:28" x14ac:dyDescent="0.25">
      <c r="A9763" t="s">
        <v>14828</v>
      </c>
      <c r="B9763" s="1">
        <v>46075</v>
      </c>
      <c r="C9763" t="s">
        <v>2396</v>
      </c>
      <c r="D9763" t="s">
        <v>2397</v>
      </c>
      <c r="E9763">
        <v>45</v>
      </c>
      <c r="F9763" t="s">
        <v>111</v>
      </c>
      <c r="G9763" t="s">
        <v>112</v>
      </c>
      <c r="H9763" t="s">
        <v>113</v>
      </c>
      <c r="I9763" t="s">
        <v>103</v>
      </c>
      <c r="J9763" t="s">
        <v>104</v>
      </c>
      <c r="K9763">
        <v>4</v>
      </c>
      <c r="L9763" s="2">
        <v>650</v>
      </c>
      <c r="M9763">
        <v>5</v>
      </c>
      <c r="N9763" s="2">
        <v>2600</v>
      </c>
      <c r="O9763" s="2">
        <v>130</v>
      </c>
      <c r="P9763" s="2">
        <v>2470</v>
      </c>
      <c r="Q9763" s="2">
        <v>1824.03</v>
      </c>
      <c r="R9763" s="2">
        <v>645.97</v>
      </c>
      <c r="S9763" t="s">
        <v>64</v>
      </c>
      <c r="T9763" t="s">
        <v>153</v>
      </c>
      <c r="U9763" t="s">
        <v>154</v>
      </c>
      <c r="V9763" t="s">
        <v>39</v>
      </c>
      <c r="W9763" t="s">
        <v>66</v>
      </c>
      <c r="X9763" t="s">
        <v>97</v>
      </c>
      <c r="Y9763" t="s">
        <v>56</v>
      </c>
      <c r="Z9763" t="s">
        <v>43</v>
      </c>
      <c r="AA9763" t="s">
        <v>44</v>
      </c>
      <c r="AB9763" t="s">
        <v>44</v>
      </c>
    </row>
    <row r="9764" spans="1:28" x14ac:dyDescent="0.25">
      <c r="A9764" t="s">
        <v>14829</v>
      </c>
      <c r="B9764" s="1">
        <v>46075</v>
      </c>
      <c r="C9764" t="s">
        <v>10710</v>
      </c>
      <c r="D9764" t="s">
        <v>10711</v>
      </c>
      <c r="E9764">
        <v>32</v>
      </c>
      <c r="F9764" t="s">
        <v>111</v>
      </c>
      <c r="G9764" t="s">
        <v>158</v>
      </c>
      <c r="H9764" t="s">
        <v>159</v>
      </c>
      <c r="I9764" t="s">
        <v>51</v>
      </c>
      <c r="J9764" t="s">
        <v>52</v>
      </c>
      <c r="K9764">
        <v>3</v>
      </c>
      <c r="L9764" s="2">
        <v>650</v>
      </c>
      <c r="M9764">
        <v>10</v>
      </c>
      <c r="N9764" s="2">
        <v>1950</v>
      </c>
      <c r="O9764" s="2">
        <v>195</v>
      </c>
      <c r="P9764" s="2">
        <v>1755</v>
      </c>
      <c r="Q9764" s="2">
        <v>1223.1600000000001</v>
      </c>
      <c r="R9764" s="2">
        <v>531.84</v>
      </c>
      <c r="S9764" t="s">
        <v>36</v>
      </c>
      <c r="T9764" t="s">
        <v>114</v>
      </c>
      <c r="U9764" t="s">
        <v>115</v>
      </c>
      <c r="V9764" t="s">
        <v>39</v>
      </c>
      <c r="W9764" t="s">
        <v>66</v>
      </c>
      <c r="X9764" t="s">
        <v>67</v>
      </c>
      <c r="Y9764" t="s">
        <v>42</v>
      </c>
      <c r="Z9764" t="s">
        <v>107</v>
      </c>
      <c r="AA9764" t="s">
        <v>44</v>
      </c>
      <c r="AB9764" t="s">
        <v>44</v>
      </c>
    </row>
    <row r="9765" spans="1:28" x14ac:dyDescent="0.25">
      <c r="A9765" t="s">
        <v>14830</v>
      </c>
      <c r="B9765" s="1">
        <v>46075</v>
      </c>
      <c r="C9765" t="s">
        <v>3434</v>
      </c>
      <c r="D9765" t="s">
        <v>3435</v>
      </c>
      <c r="E9765">
        <v>29</v>
      </c>
      <c r="F9765" t="s">
        <v>111</v>
      </c>
      <c r="G9765" t="s">
        <v>227</v>
      </c>
      <c r="H9765" t="s">
        <v>228</v>
      </c>
      <c r="I9765" t="s">
        <v>74</v>
      </c>
      <c r="J9765" t="s">
        <v>75</v>
      </c>
      <c r="K9765">
        <v>3</v>
      </c>
      <c r="L9765" s="2">
        <v>1400</v>
      </c>
      <c r="M9765">
        <v>10</v>
      </c>
      <c r="N9765" s="2">
        <v>4200</v>
      </c>
      <c r="O9765" s="2">
        <v>420</v>
      </c>
      <c r="P9765" s="2">
        <v>3780</v>
      </c>
      <c r="Q9765" s="2">
        <v>2268.9699999999998</v>
      </c>
      <c r="R9765" s="2">
        <v>1511.03</v>
      </c>
      <c r="S9765" t="s">
        <v>64</v>
      </c>
      <c r="T9765" t="s">
        <v>153</v>
      </c>
      <c r="U9765" t="s">
        <v>154</v>
      </c>
      <c r="V9765" t="s">
        <v>39</v>
      </c>
      <c r="W9765" t="s">
        <v>40</v>
      </c>
      <c r="X9765" t="s">
        <v>67</v>
      </c>
      <c r="Y9765" t="s">
        <v>56</v>
      </c>
      <c r="Z9765" t="s">
        <v>223</v>
      </c>
      <c r="AA9765" t="s">
        <v>44</v>
      </c>
      <c r="AB9765" t="s">
        <v>44</v>
      </c>
    </row>
    <row r="9766" spans="1:28" x14ac:dyDescent="0.25">
      <c r="A9766" t="s">
        <v>14831</v>
      </c>
      <c r="B9766" s="1">
        <v>46075</v>
      </c>
      <c r="C9766" t="s">
        <v>13236</v>
      </c>
      <c r="D9766" t="s">
        <v>13237</v>
      </c>
      <c r="E9766">
        <v>40</v>
      </c>
      <c r="F9766" t="s">
        <v>31</v>
      </c>
      <c r="G9766" t="s">
        <v>387</v>
      </c>
      <c r="H9766" t="s">
        <v>388</v>
      </c>
      <c r="I9766" t="s">
        <v>74</v>
      </c>
      <c r="J9766" t="s">
        <v>75</v>
      </c>
      <c r="K9766">
        <v>1</v>
      </c>
      <c r="L9766" s="2">
        <v>3200</v>
      </c>
      <c r="M9766">
        <v>15</v>
      </c>
      <c r="N9766" s="2">
        <v>3200</v>
      </c>
      <c r="O9766" s="2">
        <v>480</v>
      </c>
      <c r="P9766" s="2">
        <v>2720</v>
      </c>
      <c r="Q9766" s="2">
        <v>1854.34</v>
      </c>
      <c r="R9766" s="2">
        <v>865.66</v>
      </c>
      <c r="S9766" t="s">
        <v>64</v>
      </c>
      <c r="T9766" t="s">
        <v>290</v>
      </c>
      <c r="U9766" t="s">
        <v>291</v>
      </c>
      <c r="V9766" t="s">
        <v>39</v>
      </c>
      <c r="W9766" t="s">
        <v>40</v>
      </c>
      <c r="X9766" t="s">
        <v>97</v>
      </c>
      <c r="Y9766" t="s">
        <v>42</v>
      </c>
      <c r="Z9766" t="s">
        <v>508</v>
      </c>
      <c r="AA9766" t="s">
        <v>44</v>
      </c>
      <c r="AB9766" t="s">
        <v>44</v>
      </c>
    </row>
    <row r="9767" spans="1:28" x14ac:dyDescent="0.25">
      <c r="A9767" t="s">
        <v>14832</v>
      </c>
      <c r="B9767" s="1">
        <v>46075</v>
      </c>
      <c r="C9767" t="s">
        <v>6380</v>
      </c>
      <c r="D9767" t="s">
        <v>6381</v>
      </c>
      <c r="E9767">
        <v>29</v>
      </c>
      <c r="F9767" t="s">
        <v>48</v>
      </c>
      <c r="G9767" t="s">
        <v>217</v>
      </c>
      <c r="H9767" t="s">
        <v>218</v>
      </c>
      <c r="I9767" t="s">
        <v>34</v>
      </c>
      <c r="J9767" t="s">
        <v>130</v>
      </c>
      <c r="K9767">
        <v>2</v>
      </c>
      <c r="L9767" s="2">
        <v>28000</v>
      </c>
      <c r="M9767">
        <v>25</v>
      </c>
      <c r="N9767" s="2">
        <v>56000</v>
      </c>
      <c r="O9767" s="2">
        <v>14000</v>
      </c>
      <c r="P9767" s="2">
        <v>42000</v>
      </c>
      <c r="Q9767" s="2">
        <v>31153.81</v>
      </c>
      <c r="R9767" s="2">
        <v>10846.19</v>
      </c>
      <c r="S9767" t="s">
        <v>53</v>
      </c>
      <c r="T9767" t="s">
        <v>407</v>
      </c>
      <c r="U9767" t="s">
        <v>408</v>
      </c>
      <c r="V9767" t="s">
        <v>39</v>
      </c>
      <c r="W9767" t="s">
        <v>40</v>
      </c>
      <c r="X9767" t="s">
        <v>97</v>
      </c>
      <c r="Y9767" t="s">
        <v>84</v>
      </c>
      <c r="Z9767" t="s">
        <v>508</v>
      </c>
      <c r="AA9767" t="s">
        <v>44</v>
      </c>
      <c r="AB9767" t="s">
        <v>44</v>
      </c>
    </row>
    <row r="9768" spans="1:28" x14ac:dyDescent="0.25">
      <c r="A9768" t="s">
        <v>14833</v>
      </c>
      <c r="B9768" s="1">
        <v>46075</v>
      </c>
      <c r="C9768" t="s">
        <v>4670</v>
      </c>
      <c r="D9768" t="s">
        <v>4671</v>
      </c>
      <c r="E9768">
        <v>52</v>
      </c>
      <c r="F9768" t="s">
        <v>31</v>
      </c>
      <c r="G9768" t="s">
        <v>188</v>
      </c>
      <c r="H9768" t="s">
        <v>189</v>
      </c>
      <c r="I9768" t="s">
        <v>34</v>
      </c>
      <c r="J9768" t="s">
        <v>190</v>
      </c>
      <c r="K9768">
        <v>6</v>
      </c>
      <c r="L9768" s="2">
        <v>1800</v>
      </c>
      <c r="M9768">
        <v>25</v>
      </c>
      <c r="N9768" s="2">
        <v>10800</v>
      </c>
      <c r="O9768" s="2">
        <v>2700</v>
      </c>
      <c r="P9768" s="2">
        <v>8100</v>
      </c>
      <c r="Q9768" s="2">
        <v>6415.78</v>
      </c>
      <c r="R9768" s="2">
        <v>1684.22</v>
      </c>
      <c r="S9768" t="s">
        <v>53</v>
      </c>
      <c r="T9768" t="s">
        <v>65</v>
      </c>
      <c r="U9768" t="s">
        <v>65</v>
      </c>
      <c r="V9768" t="s">
        <v>39</v>
      </c>
      <c r="W9768" t="s">
        <v>137</v>
      </c>
      <c r="X9768" t="s">
        <v>97</v>
      </c>
      <c r="Y9768" t="s">
        <v>56</v>
      </c>
      <c r="Z9768" t="s">
        <v>144</v>
      </c>
      <c r="AA9768" t="s">
        <v>44</v>
      </c>
      <c r="AB9768" t="s">
        <v>44</v>
      </c>
    </row>
    <row r="9769" spans="1:28" x14ac:dyDescent="0.25">
      <c r="A9769" t="s">
        <v>14834</v>
      </c>
      <c r="B9769" s="1">
        <v>46075</v>
      </c>
      <c r="C9769" t="s">
        <v>2607</v>
      </c>
      <c r="D9769" t="s">
        <v>2608</v>
      </c>
      <c r="E9769">
        <v>22</v>
      </c>
      <c r="F9769" t="s">
        <v>31</v>
      </c>
      <c r="G9769" t="s">
        <v>366</v>
      </c>
      <c r="H9769" t="s">
        <v>367</v>
      </c>
      <c r="I9769" t="s">
        <v>34</v>
      </c>
      <c r="J9769" t="s">
        <v>130</v>
      </c>
      <c r="K9769">
        <v>3</v>
      </c>
      <c r="L9769" s="2">
        <v>14500</v>
      </c>
      <c r="M9769">
        <v>5</v>
      </c>
      <c r="N9769" s="2">
        <v>43500</v>
      </c>
      <c r="O9769" s="2">
        <v>2175</v>
      </c>
      <c r="P9769" s="2">
        <v>41325</v>
      </c>
      <c r="Q9769" s="2">
        <v>32084.05</v>
      </c>
      <c r="R9769" s="2">
        <v>9240.9500000000007</v>
      </c>
      <c r="S9769" t="s">
        <v>53</v>
      </c>
      <c r="T9769" t="s">
        <v>407</v>
      </c>
      <c r="U9769" t="s">
        <v>408</v>
      </c>
      <c r="V9769" t="s">
        <v>39</v>
      </c>
      <c r="W9769" t="s">
        <v>40</v>
      </c>
      <c r="X9769" t="s">
        <v>97</v>
      </c>
      <c r="Y9769" t="s">
        <v>56</v>
      </c>
      <c r="Z9769" t="s">
        <v>223</v>
      </c>
      <c r="AA9769" t="s">
        <v>44</v>
      </c>
      <c r="AB9769" t="s">
        <v>44</v>
      </c>
    </row>
    <row r="9770" spans="1:28" x14ac:dyDescent="0.25">
      <c r="A9770" t="s">
        <v>14835</v>
      </c>
      <c r="B9770" s="1">
        <v>46075</v>
      </c>
      <c r="C9770" t="s">
        <v>1060</v>
      </c>
      <c r="D9770" t="s">
        <v>1061</v>
      </c>
      <c r="E9770">
        <v>47</v>
      </c>
      <c r="F9770" t="s">
        <v>48</v>
      </c>
      <c r="G9770" t="s">
        <v>128</v>
      </c>
      <c r="H9770" t="s">
        <v>129</v>
      </c>
      <c r="I9770" t="s">
        <v>74</v>
      </c>
      <c r="J9770" t="s">
        <v>130</v>
      </c>
      <c r="K9770">
        <v>2</v>
      </c>
      <c r="L9770" s="2">
        <v>1700</v>
      </c>
      <c r="M9770">
        <v>5</v>
      </c>
      <c r="N9770" s="2">
        <v>3400</v>
      </c>
      <c r="O9770" s="2">
        <v>170</v>
      </c>
      <c r="P9770" s="2">
        <v>3230</v>
      </c>
      <c r="Q9770" s="2">
        <v>2451.69</v>
      </c>
      <c r="R9770" s="2">
        <v>778.31</v>
      </c>
      <c r="S9770" t="s">
        <v>53</v>
      </c>
      <c r="T9770" t="s">
        <v>222</v>
      </c>
      <c r="U9770" t="s">
        <v>38</v>
      </c>
      <c r="V9770" t="s">
        <v>39</v>
      </c>
      <c r="W9770" t="s">
        <v>92</v>
      </c>
      <c r="X9770" t="s">
        <v>97</v>
      </c>
      <c r="Y9770" t="s">
        <v>56</v>
      </c>
      <c r="Z9770" t="s">
        <v>43</v>
      </c>
      <c r="AA9770" t="s">
        <v>68</v>
      </c>
      <c r="AB9770" t="s">
        <v>44</v>
      </c>
    </row>
    <row r="9771" spans="1:28" x14ac:dyDescent="0.25">
      <c r="A9771" t="s">
        <v>14836</v>
      </c>
      <c r="B9771" s="1">
        <v>46075</v>
      </c>
      <c r="C9771" t="s">
        <v>151</v>
      </c>
      <c r="D9771" t="s">
        <v>152</v>
      </c>
      <c r="E9771">
        <v>44</v>
      </c>
      <c r="F9771" t="s">
        <v>31</v>
      </c>
      <c r="G9771" t="s">
        <v>217</v>
      </c>
      <c r="H9771" t="s">
        <v>218</v>
      </c>
      <c r="I9771" t="s">
        <v>34</v>
      </c>
      <c r="J9771" t="s">
        <v>130</v>
      </c>
      <c r="K9771">
        <v>1</v>
      </c>
      <c r="L9771" s="2">
        <v>28000</v>
      </c>
      <c r="M9771">
        <v>15</v>
      </c>
      <c r="N9771" s="2">
        <v>28000</v>
      </c>
      <c r="O9771" s="2">
        <v>4200</v>
      </c>
      <c r="P9771" s="2">
        <v>23800</v>
      </c>
      <c r="Q9771" s="2">
        <v>16487.330000000002</v>
      </c>
      <c r="R9771" s="2">
        <v>7312.67</v>
      </c>
      <c r="S9771" t="s">
        <v>53</v>
      </c>
      <c r="T9771" t="s">
        <v>105</v>
      </c>
      <c r="U9771" t="s">
        <v>106</v>
      </c>
      <c r="V9771" t="s">
        <v>39</v>
      </c>
      <c r="W9771" t="s">
        <v>92</v>
      </c>
      <c r="X9771" t="s">
        <v>41</v>
      </c>
      <c r="Y9771" t="s">
        <v>56</v>
      </c>
      <c r="Z9771" t="s">
        <v>43</v>
      </c>
      <c r="AA9771" t="s">
        <v>44</v>
      </c>
      <c r="AB9771" t="s">
        <v>44</v>
      </c>
    </row>
    <row r="9772" spans="1:28" x14ac:dyDescent="0.25">
      <c r="A9772" t="s">
        <v>14837</v>
      </c>
      <c r="B9772" s="1">
        <v>46076</v>
      </c>
      <c r="C9772" t="s">
        <v>573</v>
      </c>
      <c r="D9772" t="s">
        <v>574</v>
      </c>
      <c r="E9772">
        <v>28</v>
      </c>
      <c r="F9772" t="s">
        <v>48</v>
      </c>
      <c r="G9772" t="s">
        <v>366</v>
      </c>
      <c r="H9772" t="s">
        <v>367</v>
      </c>
      <c r="I9772" t="s">
        <v>34</v>
      </c>
      <c r="J9772" t="s">
        <v>130</v>
      </c>
      <c r="K9772">
        <v>2</v>
      </c>
      <c r="L9772" s="2">
        <v>14500</v>
      </c>
      <c r="M9772">
        <v>15</v>
      </c>
      <c r="N9772" s="2">
        <v>29000</v>
      </c>
      <c r="O9772" s="2">
        <v>4350</v>
      </c>
      <c r="P9772" s="2">
        <v>24650</v>
      </c>
      <c r="Q9772" s="2">
        <v>16735.03</v>
      </c>
      <c r="R9772" s="2">
        <v>7914.97</v>
      </c>
      <c r="S9772" t="s">
        <v>53</v>
      </c>
      <c r="T9772" t="s">
        <v>54</v>
      </c>
      <c r="U9772" t="s">
        <v>55</v>
      </c>
      <c r="V9772" t="s">
        <v>39</v>
      </c>
      <c r="W9772" t="s">
        <v>92</v>
      </c>
      <c r="X9772" t="s">
        <v>67</v>
      </c>
      <c r="Y9772" t="s">
        <v>56</v>
      </c>
      <c r="Z9772" t="s">
        <v>223</v>
      </c>
      <c r="AA9772" t="s">
        <v>44</v>
      </c>
      <c r="AB9772" t="s">
        <v>44</v>
      </c>
    </row>
    <row r="9773" spans="1:28" x14ac:dyDescent="0.25">
      <c r="A9773" t="s">
        <v>14838</v>
      </c>
      <c r="B9773" s="1">
        <v>46076</v>
      </c>
      <c r="C9773" t="s">
        <v>11835</v>
      </c>
      <c r="D9773" t="s">
        <v>11836</v>
      </c>
      <c r="E9773">
        <v>46</v>
      </c>
      <c r="F9773" t="s">
        <v>31</v>
      </c>
      <c r="G9773" t="s">
        <v>60</v>
      </c>
      <c r="H9773" t="s">
        <v>61</v>
      </c>
      <c r="I9773" t="s">
        <v>62</v>
      </c>
      <c r="J9773" t="s">
        <v>63</v>
      </c>
      <c r="K9773">
        <v>2</v>
      </c>
      <c r="L9773" s="2">
        <v>3500</v>
      </c>
      <c r="M9773">
        <v>10</v>
      </c>
      <c r="N9773" s="2">
        <v>7000</v>
      </c>
      <c r="O9773" s="2">
        <v>700</v>
      </c>
      <c r="P9773" s="2">
        <v>6300</v>
      </c>
      <c r="Q9773" s="2">
        <v>4249.8900000000003</v>
      </c>
      <c r="R9773" s="2">
        <v>2050.11</v>
      </c>
      <c r="S9773" t="s">
        <v>53</v>
      </c>
      <c r="T9773" t="s">
        <v>122</v>
      </c>
      <c r="U9773" t="s">
        <v>123</v>
      </c>
      <c r="V9773" t="s">
        <v>39</v>
      </c>
      <c r="W9773" t="s">
        <v>124</v>
      </c>
      <c r="X9773" t="s">
        <v>41</v>
      </c>
      <c r="Y9773" t="s">
        <v>56</v>
      </c>
      <c r="Z9773" t="s">
        <v>43</v>
      </c>
      <c r="AA9773" t="s">
        <v>44</v>
      </c>
      <c r="AB9773" t="s">
        <v>44</v>
      </c>
    </row>
    <row r="9774" spans="1:28" x14ac:dyDescent="0.25">
      <c r="A9774" t="s">
        <v>14839</v>
      </c>
      <c r="B9774" s="1">
        <v>46076</v>
      </c>
      <c r="C9774" t="s">
        <v>1060</v>
      </c>
      <c r="D9774" t="s">
        <v>1061</v>
      </c>
      <c r="E9774">
        <v>35</v>
      </c>
      <c r="F9774" t="s">
        <v>48</v>
      </c>
      <c r="G9774" t="s">
        <v>318</v>
      </c>
      <c r="H9774" t="s">
        <v>319</v>
      </c>
      <c r="I9774" t="s">
        <v>34</v>
      </c>
      <c r="J9774" t="s">
        <v>190</v>
      </c>
      <c r="K9774">
        <v>5</v>
      </c>
      <c r="L9774" s="2">
        <v>2500</v>
      </c>
      <c r="M9774">
        <v>15</v>
      </c>
      <c r="N9774" s="2">
        <v>12500</v>
      </c>
      <c r="O9774" s="2">
        <v>1875</v>
      </c>
      <c r="P9774" s="2">
        <v>10625</v>
      </c>
      <c r="Q9774" s="2">
        <v>8310.0400000000009</v>
      </c>
      <c r="R9774" s="2">
        <v>2314.96</v>
      </c>
      <c r="S9774" t="s">
        <v>53</v>
      </c>
      <c r="T9774" t="s">
        <v>163</v>
      </c>
      <c r="U9774" t="s">
        <v>164</v>
      </c>
      <c r="V9774" t="s">
        <v>39</v>
      </c>
      <c r="W9774" t="s">
        <v>137</v>
      </c>
      <c r="X9774" t="s">
        <v>97</v>
      </c>
      <c r="Y9774" t="s">
        <v>42</v>
      </c>
      <c r="Z9774" t="s">
        <v>107</v>
      </c>
      <c r="AA9774" t="s">
        <v>44</v>
      </c>
      <c r="AB9774" t="s">
        <v>68</v>
      </c>
    </row>
    <row r="9775" spans="1:28" x14ac:dyDescent="0.25">
      <c r="A9775" t="s">
        <v>14840</v>
      </c>
      <c r="B9775" s="1">
        <v>46076</v>
      </c>
      <c r="C9775" t="s">
        <v>5566</v>
      </c>
      <c r="D9775" t="s">
        <v>5567</v>
      </c>
      <c r="E9775">
        <v>39</v>
      </c>
      <c r="F9775" t="s">
        <v>48</v>
      </c>
      <c r="G9775" t="s">
        <v>227</v>
      </c>
      <c r="H9775" t="s">
        <v>228</v>
      </c>
      <c r="I9775" t="s">
        <v>74</v>
      </c>
      <c r="J9775" t="s">
        <v>75</v>
      </c>
      <c r="K9775">
        <v>2</v>
      </c>
      <c r="L9775" s="2">
        <v>1400</v>
      </c>
      <c r="M9775">
        <v>15</v>
      </c>
      <c r="N9775" s="2">
        <v>2800</v>
      </c>
      <c r="O9775" s="2">
        <v>420</v>
      </c>
      <c r="P9775" s="2">
        <v>2380</v>
      </c>
      <c r="Q9775" s="2">
        <v>1677.69</v>
      </c>
      <c r="R9775" s="2">
        <v>702.31</v>
      </c>
      <c r="S9775" t="s">
        <v>53</v>
      </c>
      <c r="T9775" t="s">
        <v>105</v>
      </c>
      <c r="U9775" t="s">
        <v>106</v>
      </c>
      <c r="V9775" t="s">
        <v>39</v>
      </c>
      <c r="W9775" t="s">
        <v>66</v>
      </c>
      <c r="X9775" t="s">
        <v>67</v>
      </c>
      <c r="Y9775" t="s">
        <v>56</v>
      </c>
      <c r="Z9775" t="s">
        <v>43</v>
      </c>
      <c r="AA9775" t="s">
        <v>44</v>
      </c>
      <c r="AB9775" t="s">
        <v>44</v>
      </c>
    </row>
    <row r="9776" spans="1:28" x14ac:dyDescent="0.25">
      <c r="A9776" t="s">
        <v>14841</v>
      </c>
      <c r="B9776" s="1">
        <v>46076</v>
      </c>
      <c r="C9776" t="s">
        <v>14842</v>
      </c>
      <c r="D9776" t="s">
        <v>14843</v>
      </c>
      <c r="E9776">
        <v>36</v>
      </c>
      <c r="F9776" t="s">
        <v>111</v>
      </c>
      <c r="G9776" t="s">
        <v>72</v>
      </c>
      <c r="H9776" t="s">
        <v>73</v>
      </c>
      <c r="I9776" t="s">
        <v>74</v>
      </c>
      <c r="J9776" t="s">
        <v>75</v>
      </c>
      <c r="K9776">
        <v>1</v>
      </c>
      <c r="L9776" s="2">
        <v>2200</v>
      </c>
      <c r="M9776">
        <v>15</v>
      </c>
      <c r="N9776" s="2">
        <v>2200</v>
      </c>
      <c r="O9776" s="2">
        <v>330</v>
      </c>
      <c r="P9776" s="2">
        <v>1870</v>
      </c>
      <c r="Q9776" s="2">
        <v>1170.4000000000001</v>
      </c>
      <c r="R9776" s="2">
        <v>699.6</v>
      </c>
      <c r="S9776" t="s">
        <v>53</v>
      </c>
      <c r="T9776" t="s">
        <v>114</v>
      </c>
      <c r="U9776" t="s">
        <v>115</v>
      </c>
      <c r="V9776" t="s">
        <v>39</v>
      </c>
      <c r="W9776" t="s">
        <v>92</v>
      </c>
      <c r="X9776" t="s">
        <v>41</v>
      </c>
      <c r="Y9776" t="s">
        <v>56</v>
      </c>
      <c r="Z9776" t="s">
        <v>43</v>
      </c>
      <c r="AA9776" t="s">
        <v>44</v>
      </c>
      <c r="AB9776" t="s">
        <v>44</v>
      </c>
    </row>
    <row r="9777" spans="1:28" x14ac:dyDescent="0.25">
      <c r="A9777" t="s">
        <v>14844</v>
      </c>
      <c r="B9777" s="1">
        <v>46076</v>
      </c>
      <c r="C9777" t="s">
        <v>7122</v>
      </c>
      <c r="D9777" t="s">
        <v>7123</v>
      </c>
      <c r="E9777">
        <v>48</v>
      </c>
      <c r="F9777" t="s">
        <v>31</v>
      </c>
      <c r="G9777" t="s">
        <v>158</v>
      </c>
      <c r="H9777" t="s">
        <v>159</v>
      </c>
      <c r="I9777" t="s">
        <v>51</v>
      </c>
      <c r="J9777" t="s">
        <v>52</v>
      </c>
      <c r="K9777">
        <v>4</v>
      </c>
      <c r="L9777" s="2">
        <v>650</v>
      </c>
      <c r="M9777">
        <v>30</v>
      </c>
      <c r="N9777" s="2">
        <v>2600</v>
      </c>
      <c r="O9777" s="2">
        <v>780</v>
      </c>
      <c r="P9777" s="2">
        <v>1820</v>
      </c>
      <c r="Q9777" s="2">
        <v>1113.52</v>
      </c>
      <c r="R9777" s="2">
        <v>706.48</v>
      </c>
      <c r="S9777" t="s">
        <v>53</v>
      </c>
      <c r="T9777" t="s">
        <v>37</v>
      </c>
      <c r="U9777" t="s">
        <v>38</v>
      </c>
      <c r="V9777" t="s">
        <v>39</v>
      </c>
      <c r="W9777" t="s">
        <v>83</v>
      </c>
      <c r="X9777" t="s">
        <v>67</v>
      </c>
      <c r="Y9777" t="s">
        <v>56</v>
      </c>
      <c r="Z9777" t="s">
        <v>43</v>
      </c>
      <c r="AA9777" t="s">
        <v>44</v>
      </c>
      <c r="AB9777" t="s">
        <v>44</v>
      </c>
    </row>
    <row r="9778" spans="1:28" x14ac:dyDescent="0.25">
      <c r="A9778" t="s">
        <v>14845</v>
      </c>
      <c r="B9778" s="1">
        <v>46076</v>
      </c>
      <c r="C9778" t="s">
        <v>2573</v>
      </c>
      <c r="D9778" t="s">
        <v>2574</v>
      </c>
      <c r="E9778">
        <v>56</v>
      </c>
      <c r="F9778" t="s">
        <v>48</v>
      </c>
      <c r="G9778" t="s">
        <v>168</v>
      </c>
      <c r="H9778" t="s">
        <v>169</v>
      </c>
      <c r="I9778" t="s">
        <v>62</v>
      </c>
      <c r="J9778" t="s">
        <v>143</v>
      </c>
      <c r="K9778">
        <v>1</v>
      </c>
      <c r="L9778" s="2">
        <v>1800</v>
      </c>
      <c r="M9778">
        <v>10</v>
      </c>
      <c r="N9778" s="2">
        <v>1800</v>
      </c>
      <c r="O9778" s="2">
        <v>180</v>
      </c>
      <c r="P9778" s="2">
        <v>1620</v>
      </c>
      <c r="Q9778" s="2">
        <v>1105.42</v>
      </c>
      <c r="R9778" s="2">
        <v>514.58000000000004</v>
      </c>
      <c r="S9778" t="s">
        <v>64</v>
      </c>
      <c r="T9778" t="s">
        <v>65</v>
      </c>
      <c r="U9778" t="s">
        <v>65</v>
      </c>
      <c r="V9778" t="s">
        <v>39</v>
      </c>
      <c r="W9778" t="s">
        <v>137</v>
      </c>
      <c r="X9778" t="s">
        <v>97</v>
      </c>
      <c r="Y9778" t="s">
        <v>56</v>
      </c>
      <c r="Z9778" t="s">
        <v>107</v>
      </c>
      <c r="AA9778" t="s">
        <v>44</v>
      </c>
      <c r="AB9778" t="s">
        <v>44</v>
      </c>
    </row>
    <row r="9779" spans="1:28" x14ac:dyDescent="0.25">
      <c r="A9779" t="s">
        <v>14846</v>
      </c>
      <c r="B9779" s="1">
        <v>46076</v>
      </c>
      <c r="C9779" t="s">
        <v>812</v>
      </c>
      <c r="D9779" t="s">
        <v>813</v>
      </c>
      <c r="E9779">
        <v>56</v>
      </c>
      <c r="F9779" t="s">
        <v>48</v>
      </c>
      <c r="G9779" t="s">
        <v>168</v>
      </c>
      <c r="H9779" t="s">
        <v>169</v>
      </c>
      <c r="I9779" t="s">
        <v>62</v>
      </c>
      <c r="J9779" t="s">
        <v>143</v>
      </c>
      <c r="K9779">
        <v>3</v>
      </c>
      <c r="L9779" s="2">
        <v>1800</v>
      </c>
      <c r="M9779">
        <v>20</v>
      </c>
      <c r="N9779" s="2">
        <v>5400</v>
      </c>
      <c r="O9779" s="2">
        <v>1080</v>
      </c>
      <c r="P9779" s="2">
        <v>4320</v>
      </c>
      <c r="Q9779" s="2">
        <v>2399.8000000000002</v>
      </c>
      <c r="R9779" s="2">
        <v>1920.2</v>
      </c>
      <c r="S9779" t="s">
        <v>36</v>
      </c>
      <c r="T9779" t="s">
        <v>275</v>
      </c>
      <c r="U9779" t="s">
        <v>123</v>
      </c>
      <c r="V9779" t="s">
        <v>39</v>
      </c>
      <c r="W9779" t="s">
        <v>40</v>
      </c>
      <c r="X9779" t="s">
        <v>97</v>
      </c>
      <c r="Y9779" t="s">
        <v>56</v>
      </c>
      <c r="Z9779" t="s">
        <v>223</v>
      </c>
      <c r="AA9779" t="s">
        <v>44</v>
      </c>
      <c r="AB9779" t="s">
        <v>44</v>
      </c>
    </row>
    <row r="9780" spans="1:28" x14ac:dyDescent="0.25">
      <c r="A9780" t="s">
        <v>14847</v>
      </c>
      <c r="B9780" s="1">
        <v>46076</v>
      </c>
      <c r="C9780" t="s">
        <v>3376</v>
      </c>
      <c r="D9780" t="s">
        <v>3377</v>
      </c>
      <c r="E9780">
        <v>55</v>
      </c>
      <c r="F9780" t="s">
        <v>48</v>
      </c>
      <c r="G9780" t="s">
        <v>49</v>
      </c>
      <c r="H9780" t="s">
        <v>50</v>
      </c>
      <c r="I9780" t="s">
        <v>51</v>
      </c>
      <c r="J9780" t="s">
        <v>52</v>
      </c>
      <c r="K9780">
        <v>2</v>
      </c>
      <c r="L9780" s="2">
        <v>500</v>
      </c>
      <c r="M9780">
        <v>15</v>
      </c>
      <c r="N9780" s="2">
        <v>1000</v>
      </c>
      <c r="O9780" s="2">
        <v>150</v>
      </c>
      <c r="P9780" s="2">
        <v>850</v>
      </c>
      <c r="Q9780" s="2">
        <v>683.48</v>
      </c>
      <c r="R9780" s="2">
        <v>166.52</v>
      </c>
      <c r="S9780" t="s">
        <v>36</v>
      </c>
      <c r="T9780" t="s">
        <v>290</v>
      </c>
      <c r="U9780" t="s">
        <v>291</v>
      </c>
      <c r="V9780" t="s">
        <v>39</v>
      </c>
      <c r="W9780" t="s">
        <v>66</v>
      </c>
      <c r="X9780" t="s">
        <v>97</v>
      </c>
      <c r="Y9780" t="s">
        <v>56</v>
      </c>
      <c r="Z9780" t="s">
        <v>43</v>
      </c>
      <c r="AA9780" t="s">
        <v>44</v>
      </c>
      <c r="AB9780" t="s">
        <v>44</v>
      </c>
    </row>
    <row r="9781" spans="1:28" x14ac:dyDescent="0.25">
      <c r="A9781" t="s">
        <v>14848</v>
      </c>
      <c r="B9781" s="1">
        <v>46076</v>
      </c>
      <c r="C9781" t="s">
        <v>1509</v>
      </c>
      <c r="D9781" t="s">
        <v>1510</v>
      </c>
      <c r="E9781">
        <v>50</v>
      </c>
      <c r="F9781" t="s">
        <v>48</v>
      </c>
      <c r="G9781" t="s">
        <v>128</v>
      </c>
      <c r="H9781" t="s">
        <v>129</v>
      </c>
      <c r="I9781" t="s">
        <v>74</v>
      </c>
      <c r="J9781" t="s">
        <v>130</v>
      </c>
      <c r="K9781">
        <v>1</v>
      </c>
      <c r="L9781" s="2">
        <v>1700</v>
      </c>
      <c r="M9781">
        <v>5</v>
      </c>
      <c r="N9781" s="2">
        <v>1700</v>
      </c>
      <c r="O9781" s="2">
        <v>85</v>
      </c>
      <c r="P9781" s="2">
        <v>1615</v>
      </c>
      <c r="Q9781" s="2">
        <v>1161.97</v>
      </c>
      <c r="R9781" s="2">
        <v>453.03</v>
      </c>
      <c r="S9781" t="s">
        <v>53</v>
      </c>
      <c r="T9781" t="s">
        <v>65</v>
      </c>
      <c r="U9781" t="s">
        <v>65</v>
      </c>
      <c r="V9781" t="s">
        <v>39</v>
      </c>
      <c r="W9781" t="s">
        <v>66</v>
      </c>
      <c r="X9781" t="s">
        <v>97</v>
      </c>
      <c r="Y9781" t="s">
        <v>56</v>
      </c>
      <c r="Z9781" t="s">
        <v>43</v>
      </c>
      <c r="AA9781" t="s">
        <v>44</v>
      </c>
      <c r="AB9781" t="s">
        <v>44</v>
      </c>
    </row>
    <row r="9782" spans="1:28" x14ac:dyDescent="0.25">
      <c r="A9782" t="s">
        <v>14849</v>
      </c>
      <c r="B9782" s="1">
        <v>46076</v>
      </c>
      <c r="C9782" t="s">
        <v>6462</v>
      </c>
      <c r="D9782" t="s">
        <v>6463</v>
      </c>
      <c r="E9782">
        <v>31</v>
      </c>
      <c r="F9782" t="s">
        <v>31</v>
      </c>
      <c r="G9782" t="s">
        <v>217</v>
      </c>
      <c r="H9782" t="s">
        <v>218</v>
      </c>
      <c r="I9782" t="s">
        <v>34</v>
      </c>
      <c r="J9782" t="s">
        <v>130</v>
      </c>
      <c r="K9782">
        <v>1</v>
      </c>
      <c r="L9782" s="2">
        <v>28000</v>
      </c>
      <c r="M9782">
        <v>0</v>
      </c>
      <c r="N9782" s="2">
        <v>28000</v>
      </c>
      <c r="O9782" s="2">
        <v>0</v>
      </c>
      <c r="P9782" s="2">
        <v>28000</v>
      </c>
      <c r="Q9782" s="2">
        <v>16364.58</v>
      </c>
      <c r="R9782" s="2">
        <v>11635.42</v>
      </c>
      <c r="S9782" t="s">
        <v>64</v>
      </c>
      <c r="T9782" t="s">
        <v>114</v>
      </c>
      <c r="U9782" t="s">
        <v>115</v>
      </c>
      <c r="V9782" t="s">
        <v>39</v>
      </c>
      <c r="W9782" t="s">
        <v>92</v>
      </c>
      <c r="X9782" t="s">
        <v>41</v>
      </c>
      <c r="Y9782" t="s">
        <v>56</v>
      </c>
      <c r="Z9782" t="s">
        <v>107</v>
      </c>
      <c r="AA9782" t="s">
        <v>44</v>
      </c>
      <c r="AB9782" t="s">
        <v>44</v>
      </c>
    </row>
    <row r="9783" spans="1:28" x14ac:dyDescent="0.25">
      <c r="A9783" t="s">
        <v>14850</v>
      </c>
      <c r="B9783" s="1">
        <v>46077</v>
      </c>
      <c r="C9783" t="s">
        <v>5456</v>
      </c>
      <c r="D9783" t="s">
        <v>5457</v>
      </c>
      <c r="E9783">
        <v>35</v>
      </c>
      <c r="F9783" t="s">
        <v>48</v>
      </c>
      <c r="G9783" t="s">
        <v>88</v>
      </c>
      <c r="H9783" t="s">
        <v>89</v>
      </c>
      <c r="I9783" t="s">
        <v>62</v>
      </c>
      <c r="J9783" t="s">
        <v>63</v>
      </c>
      <c r="K9783">
        <v>6</v>
      </c>
      <c r="L9783" s="2">
        <v>4200</v>
      </c>
      <c r="M9783">
        <v>15</v>
      </c>
      <c r="N9783" s="2">
        <v>25200</v>
      </c>
      <c r="O9783" s="2">
        <v>3780</v>
      </c>
      <c r="P9783" s="2">
        <v>21420</v>
      </c>
      <c r="Q9783" s="2">
        <v>11997.18</v>
      </c>
      <c r="R9783" s="2">
        <v>9422.82</v>
      </c>
      <c r="S9783" t="s">
        <v>53</v>
      </c>
      <c r="T9783" t="s">
        <v>37</v>
      </c>
      <c r="U9783" t="s">
        <v>38</v>
      </c>
      <c r="V9783" t="s">
        <v>39</v>
      </c>
      <c r="W9783" t="s">
        <v>137</v>
      </c>
      <c r="X9783" t="s">
        <v>97</v>
      </c>
      <c r="Y9783" t="s">
        <v>42</v>
      </c>
      <c r="Z9783" t="s">
        <v>43</v>
      </c>
      <c r="AA9783" t="s">
        <v>44</v>
      </c>
      <c r="AB9783" t="s">
        <v>44</v>
      </c>
    </row>
    <row r="9784" spans="1:28" x14ac:dyDescent="0.25">
      <c r="A9784" t="s">
        <v>14851</v>
      </c>
      <c r="B9784" s="1">
        <v>46077</v>
      </c>
      <c r="C9784" t="s">
        <v>13450</v>
      </c>
      <c r="D9784" t="s">
        <v>13451</v>
      </c>
      <c r="E9784">
        <v>32</v>
      </c>
      <c r="F9784" t="s">
        <v>48</v>
      </c>
      <c r="G9784" t="s">
        <v>72</v>
      </c>
      <c r="H9784" t="s">
        <v>73</v>
      </c>
      <c r="I9784" t="s">
        <v>74</v>
      </c>
      <c r="J9784" t="s">
        <v>75</v>
      </c>
      <c r="K9784">
        <v>3</v>
      </c>
      <c r="L9784" s="2">
        <v>2200</v>
      </c>
      <c r="M9784">
        <v>30</v>
      </c>
      <c r="N9784" s="2">
        <v>6600</v>
      </c>
      <c r="O9784" s="2">
        <v>1980</v>
      </c>
      <c r="P9784" s="2">
        <v>4620</v>
      </c>
      <c r="Q9784" s="2">
        <v>2851.25</v>
      </c>
      <c r="R9784" s="2">
        <v>1768.75</v>
      </c>
      <c r="S9784" t="s">
        <v>36</v>
      </c>
      <c r="T9784" t="s">
        <v>122</v>
      </c>
      <c r="U9784" t="s">
        <v>123</v>
      </c>
      <c r="V9784" t="s">
        <v>39</v>
      </c>
      <c r="W9784" t="s">
        <v>66</v>
      </c>
      <c r="X9784" t="s">
        <v>97</v>
      </c>
      <c r="Y9784" t="s">
        <v>42</v>
      </c>
      <c r="Z9784" t="s">
        <v>43</v>
      </c>
      <c r="AA9784" t="s">
        <v>44</v>
      </c>
      <c r="AB9784" t="s">
        <v>44</v>
      </c>
    </row>
    <row r="9785" spans="1:28" x14ac:dyDescent="0.25">
      <c r="A9785" t="s">
        <v>14852</v>
      </c>
      <c r="B9785" s="1">
        <v>46077</v>
      </c>
      <c r="C9785" t="s">
        <v>528</v>
      </c>
      <c r="D9785" t="s">
        <v>529</v>
      </c>
      <c r="E9785">
        <v>51</v>
      </c>
      <c r="F9785" t="s">
        <v>31</v>
      </c>
      <c r="G9785" t="s">
        <v>280</v>
      </c>
      <c r="H9785" t="s">
        <v>281</v>
      </c>
      <c r="I9785" t="s">
        <v>62</v>
      </c>
      <c r="J9785" t="s">
        <v>190</v>
      </c>
      <c r="K9785">
        <v>1</v>
      </c>
      <c r="L9785" s="2">
        <v>700</v>
      </c>
      <c r="M9785">
        <v>0</v>
      </c>
      <c r="N9785" s="2">
        <v>700</v>
      </c>
      <c r="O9785" s="2">
        <v>0</v>
      </c>
      <c r="P9785" s="2">
        <v>700</v>
      </c>
      <c r="Q9785" s="2">
        <v>539.98</v>
      </c>
      <c r="R9785" s="2">
        <v>160.02000000000001</v>
      </c>
      <c r="S9785" t="s">
        <v>64</v>
      </c>
      <c r="T9785" t="s">
        <v>407</v>
      </c>
      <c r="U9785" t="s">
        <v>408</v>
      </c>
      <c r="V9785" t="s">
        <v>39</v>
      </c>
      <c r="W9785" t="s">
        <v>83</v>
      </c>
      <c r="X9785" t="s">
        <v>97</v>
      </c>
      <c r="Y9785" t="s">
        <v>42</v>
      </c>
      <c r="Z9785" t="s">
        <v>43</v>
      </c>
      <c r="AA9785" t="s">
        <v>44</v>
      </c>
      <c r="AB9785" t="s">
        <v>68</v>
      </c>
    </row>
    <row r="9786" spans="1:28" x14ac:dyDescent="0.25">
      <c r="A9786" t="s">
        <v>14853</v>
      </c>
      <c r="B9786" s="1">
        <v>46077</v>
      </c>
      <c r="C9786" t="s">
        <v>11098</v>
      </c>
      <c r="D9786" t="s">
        <v>11099</v>
      </c>
      <c r="E9786">
        <v>22</v>
      </c>
      <c r="F9786" t="s">
        <v>48</v>
      </c>
      <c r="G9786" t="s">
        <v>168</v>
      </c>
      <c r="H9786" t="s">
        <v>169</v>
      </c>
      <c r="I9786" t="s">
        <v>62</v>
      </c>
      <c r="J9786" t="s">
        <v>143</v>
      </c>
      <c r="K9786">
        <v>1</v>
      </c>
      <c r="L9786" s="2">
        <v>1800</v>
      </c>
      <c r="M9786">
        <v>10</v>
      </c>
      <c r="N9786" s="2">
        <v>1800</v>
      </c>
      <c r="O9786" s="2">
        <v>180</v>
      </c>
      <c r="P9786" s="2">
        <v>1620</v>
      </c>
      <c r="Q9786" s="2">
        <v>1002.77</v>
      </c>
      <c r="R9786" s="2">
        <v>617.23</v>
      </c>
      <c r="S9786" t="s">
        <v>36</v>
      </c>
      <c r="T9786" t="s">
        <v>114</v>
      </c>
      <c r="U9786" t="s">
        <v>115</v>
      </c>
      <c r="V9786" t="s">
        <v>39</v>
      </c>
      <c r="W9786" t="s">
        <v>40</v>
      </c>
      <c r="X9786" t="s">
        <v>97</v>
      </c>
      <c r="Y9786" t="s">
        <v>42</v>
      </c>
      <c r="Z9786" t="s">
        <v>43</v>
      </c>
      <c r="AA9786" t="s">
        <v>44</v>
      </c>
      <c r="AB9786" t="s">
        <v>44</v>
      </c>
    </row>
    <row r="9787" spans="1:28" x14ac:dyDescent="0.25">
      <c r="A9787" t="s">
        <v>14854</v>
      </c>
      <c r="B9787" s="1">
        <v>46077</v>
      </c>
      <c r="C9787" t="s">
        <v>12838</v>
      </c>
      <c r="D9787" t="s">
        <v>12839</v>
      </c>
      <c r="E9787">
        <v>44</v>
      </c>
      <c r="F9787" t="s">
        <v>48</v>
      </c>
      <c r="G9787" t="s">
        <v>60</v>
      </c>
      <c r="H9787" t="s">
        <v>61</v>
      </c>
      <c r="I9787" t="s">
        <v>62</v>
      </c>
      <c r="J9787" t="s">
        <v>63</v>
      </c>
      <c r="K9787">
        <v>6</v>
      </c>
      <c r="L9787" s="2">
        <v>3500</v>
      </c>
      <c r="M9787">
        <v>20</v>
      </c>
      <c r="N9787" s="2">
        <v>21000</v>
      </c>
      <c r="O9787" s="2">
        <v>4200</v>
      </c>
      <c r="P9787" s="2">
        <v>16800</v>
      </c>
      <c r="Q9787" s="2">
        <v>11951.46</v>
      </c>
      <c r="R9787" s="2">
        <v>4848.54</v>
      </c>
      <c r="S9787" t="s">
        <v>36</v>
      </c>
      <c r="T9787" t="s">
        <v>222</v>
      </c>
      <c r="U9787" t="s">
        <v>38</v>
      </c>
      <c r="V9787" t="s">
        <v>39</v>
      </c>
      <c r="W9787" t="s">
        <v>66</v>
      </c>
      <c r="X9787" t="s">
        <v>41</v>
      </c>
      <c r="Y9787" t="s">
        <v>56</v>
      </c>
      <c r="Z9787" t="s">
        <v>508</v>
      </c>
      <c r="AA9787" t="s">
        <v>44</v>
      </c>
      <c r="AB9787" t="s">
        <v>44</v>
      </c>
    </row>
    <row r="9788" spans="1:28" x14ac:dyDescent="0.25">
      <c r="A9788" t="s">
        <v>14855</v>
      </c>
      <c r="B9788" s="1">
        <v>46077</v>
      </c>
      <c r="C9788" t="s">
        <v>703</v>
      </c>
      <c r="D9788" t="s">
        <v>704</v>
      </c>
      <c r="E9788">
        <v>54</v>
      </c>
      <c r="F9788" t="s">
        <v>31</v>
      </c>
      <c r="G9788" t="s">
        <v>238</v>
      </c>
      <c r="H9788" t="s">
        <v>239</v>
      </c>
      <c r="I9788" t="s">
        <v>62</v>
      </c>
      <c r="J9788" t="s">
        <v>63</v>
      </c>
      <c r="K9788">
        <v>1</v>
      </c>
      <c r="L9788" s="2">
        <v>6500</v>
      </c>
      <c r="M9788">
        <v>10</v>
      </c>
      <c r="N9788" s="2">
        <v>6500</v>
      </c>
      <c r="O9788" s="2">
        <v>650</v>
      </c>
      <c r="P9788" s="2">
        <v>5850</v>
      </c>
      <c r="Q9788" s="2">
        <v>4536.1499999999996</v>
      </c>
      <c r="R9788" s="2">
        <v>1313.85</v>
      </c>
      <c r="S9788" t="s">
        <v>53</v>
      </c>
      <c r="T9788" t="s">
        <v>90</v>
      </c>
      <c r="U9788" t="s">
        <v>91</v>
      </c>
      <c r="V9788" t="s">
        <v>39</v>
      </c>
      <c r="W9788" t="s">
        <v>40</v>
      </c>
      <c r="X9788" t="s">
        <v>41</v>
      </c>
      <c r="Y9788" t="s">
        <v>42</v>
      </c>
      <c r="Z9788" t="s">
        <v>508</v>
      </c>
      <c r="AA9788" t="s">
        <v>44</v>
      </c>
      <c r="AB9788" t="s">
        <v>44</v>
      </c>
    </row>
    <row r="9789" spans="1:28" x14ac:dyDescent="0.25">
      <c r="A9789" t="s">
        <v>14856</v>
      </c>
      <c r="B9789" s="1">
        <v>46077</v>
      </c>
      <c r="C9789" t="s">
        <v>5272</v>
      </c>
      <c r="D9789" t="s">
        <v>5273</v>
      </c>
      <c r="E9789">
        <v>25</v>
      </c>
      <c r="F9789" t="s">
        <v>31</v>
      </c>
      <c r="G9789" t="s">
        <v>128</v>
      </c>
      <c r="H9789" t="s">
        <v>129</v>
      </c>
      <c r="I9789" t="s">
        <v>74</v>
      </c>
      <c r="J9789" t="s">
        <v>130</v>
      </c>
      <c r="K9789">
        <v>1</v>
      </c>
      <c r="L9789" s="2">
        <v>1700</v>
      </c>
      <c r="M9789">
        <v>25</v>
      </c>
      <c r="N9789" s="2">
        <v>1700</v>
      </c>
      <c r="O9789" s="2">
        <v>425</v>
      </c>
      <c r="P9789" s="2">
        <v>1275</v>
      </c>
      <c r="Q9789" s="2">
        <v>879.24</v>
      </c>
      <c r="R9789" s="2">
        <v>395.76</v>
      </c>
      <c r="S9789" t="s">
        <v>64</v>
      </c>
      <c r="T9789" t="s">
        <v>105</v>
      </c>
      <c r="U9789" t="s">
        <v>106</v>
      </c>
      <c r="V9789" t="s">
        <v>39</v>
      </c>
      <c r="W9789" t="s">
        <v>83</v>
      </c>
      <c r="X9789" t="s">
        <v>41</v>
      </c>
      <c r="Y9789" t="s">
        <v>56</v>
      </c>
      <c r="Z9789" t="s">
        <v>43</v>
      </c>
      <c r="AA9789" t="s">
        <v>44</v>
      </c>
      <c r="AB9789" t="s">
        <v>44</v>
      </c>
    </row>
    <row r="9790" spans="1:28" x14ac:dyDescent="0.25">
      <c r="A9790" t="s">
        <v>14857</v>
      </c>
      <c r="B9790" s="1">
        <v>46077</v>
      </c>
      <c r="C9790" t="s">
        <v>1216</v>
      </c>
      <c r="D9790" t="s">
        <v>1217</v>
      </c>
      <c r="E9790">
        <v>48</v>
      </c>
      <c r="F9790" t="s">
        <v>31</v>
      </c>
      <c r="G9790" t="s">
        <v>32</v>
      </c>
      <c r="H9790" t="s">
        <v>33</v>
      </c>
      <c r="I9790" t="s">
        <v>34</v>
      </c>
      <c r="J9790" t="s">
        <v>35</v>
      </c>
      <c r="K9790">
        <v>3</v>
      </c>
      <c r="L9790" s="2">
        <v>55000</v>
      </c>
      <c r="M9790">
        <v>0</v>
      </c>
      <c r="N9790" s="2">
        <v>165000</v>
      </c>
      <c r="O9790" s="2">
        <v>0</v>
      </c>
      <c r="P9790" s="2">
        <v>165000</v>
      </c>
      <c r="Q9790" s="2">
        <v>94773.92</v>
      </c>
      <c r="R9790" s="2">
        <v>70226.080000000002</v>
      </c>
      <c r="S9790" t="s">
        <v>36</v>
      </c>
      <c r="T9790" t="s">
        <v>136</v>
      </c>
      <c r="U9790" t="s">
        <v>38</v>
      </c>
      <c r="V9790" t="s">
        <v>39</v>
      </c>
      <c r="W9790" t="s">
        <v>40</v>
      </c>
      <c r="X9790" t="s">
        <v>97</v>
      </c>
      <c r="Y9790" t="s">
        <v>42</v>
      </c>
      <c r="Z9790" t="s">
        <v>43</v>
      </c>
      <c r="AA9790" t="s">
        <v>44</v>
      </c>
      <c r="AB9790" t="s">
        <v>44</v>
      </c>
    </row>
    <row r="9791" spans="1:28" x14ac:dyDescent="0.25">
      <c r="A9791" t="s">
        <v>14858</v>
      </c>
      <c r="B9791" s="1">
        <v>46077</v>
      </c>
      <c r="C9791" t="s">
        <v>3282</v>
      </c>
      <c r="D9791" t="s">
        <v>3283</v>
      </c>
      <c r="E9791">
        <v>52</v>
      </c>
      <c r="F9791" t="s">
        <v>111</v>
      </c>
      <c r="G9791" t="s">
        <v>366</v>
      </c>
      <c r="H9791" t="s">
        <v>367</v>
      </c>
      <c r="I9791" t="s">
        <v>34</v>
      </c>
      <c r="J9791" t="s">
        <v>130</v>
      </c>
      <c r="K9791">
        <v>2</v>
      </c>
      <c r="L9791" s="2">
        <v>14500</v>
      </c>
      <c r="M9791">
        <v>25</v>
      </c>
      <c r="N9791" s="2">
        <v>29000</v>
      </c>
      <c r="O9791" s="2">
        <v>7250</v>
      </c>
      <c r="P9791" s="2">
        <v>21750</v>
      </c>
      <c r="Q9791" s="2">
        <v>15673.56</v>
      </c>
      <c r="R9791" s="2">
        <v>6076.44</v>
      </c>
      <c r="S9791" t="s">
        <v>53</v>
      </c>
      <c r="T9791" t="s">
        <v>136</v>
      </c>
      <c r="U9791" t="s">
        <v>38</v>
      </c>
      <c r="V9791" t="s">
        <v>39</v>
      </c>
      <c r="W9791" t="s">
        <v>124</v>
      </c>
      <c r="X9791" t="s">
        <v>97</v>
      </c>
      <c r="Y9791" t="s">
        <v>56</v>
      </c>
      <c r="Z9791" t="s">
        <v>43</v>
      </c>
      <c r="AA9791" t="s">
        <v>44</v>
      </c>
      <c r="AB9791" t="s">
        <v>44</v>
      </c>
    </row>
    <row r="9792" spans="1:28" x14ac:dyDescent="0.25">
      <c r="A9792" t="s">
        <v>14859</v>
      </c>
      <c r="B9792" s="1">
        <v>46077</v>
      </c>
      <c r="C9792" t="s">
        <v>1697</v>
      </c>
      <c r="D9792" t="s">
        <v>1698</v>
      </c>
      <c r="E9792">
        <v>53</v>
      </c>
      <c r="F9792" t="s">
        <v>31</v>
      </c>
      <c r="G9792" t="s">
        <v>176</v>
      </c>
      <c r="H9792" t="s">
        <v>177</v>
      </c>
      <c r="I9792" t="s">
        <v>34</v>
      </c>
      <c r="J9792" t="s">
        <v>35</v>
      </c>
      <c r="K9792">
        <v>2</v>
      </c>
      <c r="L9792" s="2">
        <v>6500</v>
      </c>
      <c r="M9792">
        <v>15</v>
      </c>
      <c r="N9792" s="2">
        <v>13000</v>
      </c>
      <c r="O9792" s="2">
        <v>1950</v>
      </c>
      <c r="P9792" s="2">
        <v>11050</v>
      </c>
      <c r="Q9792" s="2">
        <v>6506.47</v>
      </c>
      <c r="R9792" s="2">
        <v>4543.53</v>
      </c>
      <c r="S9792" t="s">
        <v>53</v>
      </c>
      <c r="T9792" t="s">
        <v>398</v>
      </c>
      <c r="U9792" t="s">
        <v>399</v>
      </c>
      <c r="V9792" t="s">
        <v>39</v>
      </c>
      <c r="W9792" t="s">
        <v>137</v>
      </c>
      <c r="X9792" t="s">
        <v>67</v>
      </c>
      <c r="Y9792" t="s">
        <v>84</v>
      </c>
      <c r="Z9792" t="s">
        <v>107</v>
      </c>
      <c r="AA9792" t="s">
        <v>44</v>
      </c>
      <c r="AB9792" t="s">
        <v>44</v>
      </c>
    </row>
    <row r="9793" spans="1:28" x14ac:dyDescent="0.25">
      <c r="A9793" t="s">
        <v>14860</v>
      </c>
      <c r="B9793" s="1">
        <v>46078</v>
      </c>
      <c r="C9793" t="s">
        <v>1099</v>
      </c>
      <c r="D9793" t="s">
        <v>1100</v>
      </c>
      <c r="E9793">
        <v>47</v>
      </c>
      <c r="F9793" t="s">
        <v>31</v>
      </c>
      <c r="G9793" t="s">
        <v>217</v>
      </c>
      <c r="H9793" t="s">
        <v>218</v>
      </c>
      <c r="I9793" t="s">
        <v>34</v>
      </c>
      <c r="J9793" t="s">
        <v>130</v>
      </c>
      <c r="K9793">
        <v>1</v>
      </c>
      <c r="L9793" s="2">
        <v>28000</v>
      </c>
      <c r="M9793">
        <v>5</v>
      </c>
      <c r="N9793" s="2">
        <v>28000</v>
      </c>
      <c r="O9793" s="2">
        <v>1400</v>
      </c>
      <c r="P9793" s="2">
        <v>26600</v>
      </c>
      <c r="Q9793" s="2">
        <v>18966.97</v>
      </c>
      <c r="R9793" s="2">
        <v>7633.03</v>
      </c>
      <c r="S9793" t="s">
        <v>53</v>
      </c>
      <c r="T9793" t="s">
        <v>263</v>
      </c>
      <c r="U9793" t="s">
        <v>91</v>
      </c>
      <c r="V9793" t="s">
        <v>39</v>
      </c>
      <c r="W9793" t="s">
        <v>83</v>
      </c>
      <c r="X9793" t="s">
        <v>97</v>
      </c>
      <c r="Y9793" t="s">
        <v>84</v>
      </c>
      <c r="Z9793" t="s">
        <v>43</v>
      </c>
      <c r="AA9793" t="s">
        <v>44</v>
      </c>
      <c r="AB9793" t="s">
        <v>44</v>
      </c>
    </row>
    <row r="9794" spans="1:28" x14ac:dyDescent="0.25">
      <c r="A9794" t="s">
        <v>14861</v>
      </c>
      <c r="B9794" s="1">
        <v>46078</v>
      </c>
      <c r="C9794" t="s">
        <v>4034</v>
      </c>
      <c r="D9794" t="s">
        <v>4035</v>
      </c>
      <c r="E9794">
        <v>35</v>
      </c>
      <c r="F9794" t="s">
        <v>48</v>
      </c>
      <c r="G9794" t="s">
        <v>49</v>
      </c>
      <c r="H9794" t="s">
        <v>50</v>
      </c>
      <c r="I9794" t="s">
        <v>51</v>
      </c>
      <c r="J9794" t="s">
        <v>52</v>
      </c>
      <c r="K9794">
        <v>2</v>
      </c>
      <c r="L9794" s="2">
        <v>500</v>
      </c>
      <c r="M9794">
        <v>0</v>
      </c>
      <c r="N9794" s="2">
        <v>1000</v>
      </c>
      <c r="O9794" s="2">
        <v>0</v>
      </c>
      <c r="P9794" s="2">
        <v>1000</v>
      </c>
      <c r="Q9794" s="2">
        <v>745.41</v>
      </c>
      <c r="R9794" s="2">
        <v>254.59</v>
      </c>
      <c r="S9794" t="s">
        <v>36</v>
      </c>
      <c r="T9794" t="s">
        <v>37</v>
      </c>
      <c r="U9794" t="s">
        <v>38</v>
      </c>
      <c r="V9794" t="s">
        <v>39</v>
      </c>
      <c r="W9794" t="s">
        <v>92</v>
      </c>
      <c r="X9794" t="s">
        <v>97</v>
      </c>
      <c r="Y9794" t="s">
        <v>56</v>
      </c>
      <c r="Z9794" t="s">
        <v>43</v>
      </c>
      <c r="AA9794" t="s">
        <v>44</v>
      </c>
      <c r="AB9794" t="s">
        <v>44</v>
      </c>
    </row>
    <row r="9795" spans="1:28" x14ac:dyDescent="0.25">
      <c r="A9795" t="s">
        <v>14862</v>
      </c>
      <c r="B9795" s="1">
        <v>46078</v>
      </c>
      <c r="C9795" t="s">
        <v>451</v>
      </c>
      <c r="D9795" t="s">
        <v>452</v>
      </c>
      <c r="E9795">
        <v>52</v>
      </c>
      <c r="F9795" t="s">
        <v>48</v>
      </c>
      <c r="G9795" t="s">
        <v>243</v>
      </c>
      <c r="H9795" t="s">
        <v>244</v>
      </c>
      <c r="I9795" t="s">
        <v>103</v>
      </c>
      <c r="J9795" t="s">
        <v>104</v>
      </c>
      <c r="K9795">
        <v>3</v>
      </c>
      <c r="L9795" s="2">
        <v>450</v>
      </c>
      <c r="M9795">
        <v>10</v>
      </c>
      <c r="N9795" s="2">
        <v>1350</v>
      </c>
      <c r="O9795" s="2">
        <v>135</v>
      </c>
      <c r="P9795" s="2">
        <v>1215</v>
      </c>
      <c r="Q9795" s="2">
        <v>881.89</v>
      </c>
      <c r="R9795" s="2">
        <v>333.11</v>
      </c>
      <c r="S9795" t="s">
        <v>53</v>
      </c>
      <c r="T9795" t="s">
        <v>136</v>
      </c>
      <c r="U9795" t="s">
        <v>38</v>
      </c>
      <c r="V9795" t="s">
        <v>39</v>
      </c>
      <c r="W9795" t="s">
        <v>83</v>
      </c>
      <c r="X9795" t="s">
        <v>97</v>
      </c>
      <c r="Y9795" t="s">
        <v>84</v>
      </c>
      <c r="Z9795" t="s">
        <v>508</v>
      </c>
      <c r="AA9795" t="s">
        <v>44</v>
      </c>
      <c r="AB9795" t="s">
        <v>44</v>
      </c>
    </row>
    <row r="9796" spans="1:28" x14ac:dyDescent="0.25">
      <c r="A9796" t="s">
        <v>14863</v>
      </c>
      <c r="B9796" s="1">
        <v>46078</v>
      </c>
      <c r="C9796" t="s">
        <v>8812</v>
      </c>
      <c r="D9796" t="s">
        <v>8813</v>
      </c>
      <c r="E9796">
        <v>48</v>
      </c>
      <c r="F9796" t="s">
        <v>111</v>
      </c>
      <c r="G9796" t="s">
        <v>141</v>
      </c>
      <c r="H9796" t="s">
        <v>142</v>
      </c>
      <c r="I9796" t="s">
        <v>74</v>
      </c>
      <c r="J9796" t="s">
        <v>143</v>
      </c>
      <c r="K9796">
        <v>1</v>
      </c>
      <c r="L9796" s="2">
        <v>900</v>
      </c>
      <c r="M9796">
        <v>10</v>
      </c>
      <c r="N9796" s="2">
        <v>900</v>
      </c>
      <c r="O9796" s="2">
        <v>90</v>
      </c>
      <c r="P9796" s="2">
        <v>810</v>
      </c>
      <c r="Q9796" s="2">
        <v>625.46</v>
      </c>
      <c r="R9796" s="2">
        <v>184.54</v>
      </c>
      <c r="S9796" t="s">
        <v>36</v>
      </c>
      <c r="T9796" t="s">
        <v>90</v>
      </c>
      <c r="U9796" t="s">
        <v>91</v>
      </c>
      <c r="V9796" t="s">
        <v>39</v>
      </c>
      <c r="W9796" t="s">
        <v>124</v>
      </c>
      <c r="X9796" t="s">
        <v>41</v>
      </c>
      <c r="Y9796" t="s">
        <v>56</v>
      </c>
      <c r="Z9796" t="s">
        <v>43</v>
      </c>
      <c r="AA9796" t="s">
        <v>44</v>
      </c>
      <c r="AB9796" t="s">
        <v>44</v>
      </c>
    </row>
    <row r="9797" spans="1:28" x14ac:dyDescent="0.25">
      <c r="A9797" t="s">
        <v>14864</v>
      </c>
      <c r="B9797" s="1">
        <v>46078</v>
      </c>
      <c r="C9797" t="s">
        <v>5281</v>
      </c>
      <c r="D9797" t="s">
        <v>5282</v>
      </c>
      <c r="E9797">
        <v>22</v>
      </c>
      <c r="F9797" t="s">
        <v>48</v>
      </c>
      <c r="G9797" t="s">
        <v>212</v>
      </c>
      <c r="H9797" t="s">
        <v>213</v>
      </c>
      <c r="I9797" t="s">
        <v>51</v>
      </c>
      <c r="J9797" t="s">
        <v>52</v>
      </c>
      <c r="K9797">
        <v>1</v>
      </c>
      <c r="L9797" s="2">
        <v>400</v>
      </c>
      <c r="M9797">
        <v>5</v>
      </c>
      <c r="N9797" s="2">
        <v>400</v>
      </c>
      <c r="O9797" s="2">
        <v>20</v>
      </c>
      <c r="P9797" s="2">
        <v>380</v>
      </c>
      <c r="Q9797" s="2">
        <v>297.49</v>
      </c>
      <c r="R9797" s="2">
        <v>82.51</v>
      </c>
      <c r="S9797" t="s">
        <v>53</v>
      </c>
      <c r="T9797" t="s">
        <v>136</v>
      </c>
      <c r="U9797" t="s">
        <v>38</v>
      </c>
      <c r="V9797" t="s">
        <v>39</v>
      </c>
      <c r="W9797" t="s">
        <v>137</v>
      </c>
      <c r="X9797" t="s">
        <v>67</v>
      </c>
      <c r="Y9797" t="s">
        <v>56</v>
      </c>
      <c r="Z9797" t="s">
        <v>508</v>
      </c>
      <c r="AA9797" t="s">
        <v>44</v>
      </c>
      <c r="AB9797" t="s">
        <v>44</v>
      </c>
    </row>
    <row r="9798" spans="1:28" x14ac:dyDescent="0.25">
      <c r="A9798" t="s">
        <v>14865</v>
      </c>
      <c r="B9798" s="1">
        <v>46078</v>
      </c>
      <c r="C9798" t="s">
        <v>3571</v>
      </c>
      <c r="D9798" t="s">
        <v>3572</v>
      </c>
      <c r="E9798">
        <v>33</v>
      </c>
      <c r="F9798" t="s">
        <v>48</v>
      </c>
      <c r="G9798" t="s">
        <v>227</v>
      </c>
      <c r="H9798" t="s">
        <v>228</v>
      </c>
      <c r="I9798" t="s">
        <v>74</v>
      </c>
      <c r="J9798" t="s">
        <v>75</v>
      </c>
      <c r="K9798">
        <v>1</v>
      </c>
      <c r="L9798" s="2">
        <v>1400</v>
      </c>
      <c r="M9798">
        <v>20</v>
      </c>
      <c r="N9798" s="2">
        <v>1400</v>
      </c>
      <c r="O9798" s="2">
        <v>280</v>
      </c>
      <c r="P9798" s="2">
        <v>1120</v>
      </c>
      <c r="Q9798" s="2">
        <v>771.05</v>
      </c>
      <c r="R9798" s="2">
        <v>348.95</v>
      </c>
      <c r="S9798" t="s">
        <v>53</v>
      </c>
      <c r="T9798" t="s">
        <v>54</v>
      </c>
      <c r="U9798" t="s">
        <v>55</v>
      </c>
      <c r="V9798" t="s">
        <v>39</v>
      </c>
      <c r="W9798" t="s">
        <v>66</v>
      </c>
      <c r="X9798" t="s">
        <v>67</v>
      </c>
      <c r="Y9798" t="s">
        <v>56</v>
      </c>
      <c r="Z9798" t="s">
        <v>43</v>
      </c>
      <c r="AA9798" t="s">
        <v>44</v>
      </c>
      <c r="AB9798" t="s">
        <v>44</v>
      </c>
    </row>
    <row r="9799" spans="1:28" x14ac:dyDescent="0.25">
      <c r="A9799" t="s">
        <v>14866</v>
      </c>
      <c r="B9799" s="1">
        <v>46078</v>
      </c>
      <c r="C9799" t="s">
        <v>7480</v>
      </c>
      <c r="D9799" t="s">
        <v>7481</v>
      </c>
      <c r="E9799">
        <v>32</v>
      </c>
      <c r="F9799" t="s">
        <v>48</v>
      </c>
      <c r="G9799" t="s">
        <v>88</v>
      </c>
      <c r="H9799" t="s">
        <v>89</v>
      </c>
      <c r="I9799" t="s">
        <v>62</v>
      </c>
      <c r="J9799" t="s">
        <v>63</v>
      </c>
      <c r="K9799">
        <v>1</v>
      </c>
      <c r="L9799" s="2">
        <v>4200</v>
      </c>
      <c r="M9799">
        <v>25</v>
      </c>
      <c r="N9799" s="2">
        <v>4200</v>
      </c>
      <c r="O9799" s="2">
        <v>1050</v>
      </c>
      <c r="P9799" s="2">
        <v>3150</v>
      </c>
      <c r="Q9799" s="2">
        <v>2433.5700000000002</v>
      </c>
      <c r="R9799" s="2">
        <v>716.43</v>
      </c>
      <c r="S9799" t="s">
        <v>64</v>
      </c>
      <c r="T9799" t="s">
        <v>105</v>
      </c>
      <c r="U9799" t="s">
        <v>106</v>
      </c>
      <c r="V9799" t="s">
        <v>39</v>
      </c>
      <c r="W9799" t="s">
        <v>40</v>
      </c>
      <c r="X9799" t="s">
        <v>41</v>
      </c>
      <c r="Y9799" t="s">
        <v>56</v>
      </c>
      <c r="Z9799" t="s">
        <v>43</v>
      </c>
      <c r="AA9799" t="s">
        <v>44</v>
      </c>
      <c r="AB9799" t="s">
        <v>44</v>
      </c>
    </row>
    <row r="9800" spans="1:28" x14ac:dyDescent="0.25">
      <c r="A9800" t="s">
        <v>14867</v>
      </c>
      <c r="B9800" s="1">
        <v>46078</v>
      </c>
      <c r="C9800" t="s">
        <v>1885</v>
      </c>
      <c r="D9800" t="s">
        <v>1886</v>
      </c>
      <c r="E9800">
        <v>56</v>
      </c>
      <c r="F9800" t="s">
        <v>48</v>
      </c>
      <c r="G9800" t="s">
        <v>238</v>
      </c>
      <c r="H9800" t="s">
        <v>239</v>
      </c>
      <c r="I9800" t="s">
        <v>62</v>
      </c>
      <c r="J9800" t="s">
        <v>63</v>
      </c>
      <c r="K9800">
        <v>2</v>
      </c>
      <c r="L9800" s="2">
        <v>6500</v>
      </c>
      <c r="M9800">
        <v>15</v>
      </c>
      <c r="N9800" s="2">
        <v>13000</v>
      </c>
      <c r="O9800" s="2">
        <v>1950</v>
      </c>
      <c r="P9800" s="2">
        <v>11050</v>
      </c>
      <c r="Q9800" s="2">
        <v>6453.9</v>
      </c>
      <c r="R9800" s="2">
        <v>4596.1000000000004</v>
      </c>
      <c r="S9800" t="s">
        <v>64</v>
      </c>
      <c r="T9800" t="s">
        <v>65</v>
      </c>
      <c r="U9800" t="s">
        <v>65</v>
      </c>
      <c r="V9800" t="s">
        <v>39</v>
      </c>
      <c r="W9800" t="s">
        <v>66</v>
      </c>
      <c r="X9800" t="s">
        <v>97</v>
      </c>
      <c r="Y9800" t="s">
        <v>56</v>
      </c>
      <c r="Z9800" t="s">
        <v>43</v>
      </c>
      <c r="AA9800" t="s">
        <v>44</v>
      </c>
      <c r="AB9800" t="s">
        <v>44</v>
      </c>
    </row>
    <row r="9801" spans="1:28" x14ac:dyDescent="0.25">
      <c r="A9801" t="s">
        <v>14868</v>
      </c>
      <c r="B9801" s="1">
        <v>46078</v>
      </c>
      <c r="C9801" t="s">
        <v>8005</v>
      </c>
      <c r="D9801" t="s">
        <v>8006</v>
      </c>
      <c r="E9801">
        <v>55</v>
      </c>
      <c r="F9801" t="s">
        <v>111</v>
      </c>
      <c r="G9801" t="s">
        <v>88</v>
      </c>
      <c r="H9801" t="s">
        <v>89</v>
      </c>
      <c r="I9801" t="s">
        <v>62</v>
      </c>
      <c r="J9801" t="s">
        <v>63</v>
      </c>
      <c r="K9801">
        <v>1</v>
      </c>
      <c r="L9801" s="2">
        <v>4200</v>
      </c>
      <c r="M9801">
        <v>0</v>
      </c>
      <c r="N9801" s="2">
        <v>4200</v>
      </c>
      <c r="O9801" s="2">
        <v>0</v>
      </c>
      <c r="P9801" s="2">
        <v>4200</v>
      </c>
      <c r="Q9801" s="2">
        <v>3197.79</v>
      </c>
      <c r="R9801" s="2">
        <v>1002.21</v>
      </c>
      <c r="S9801" t="s">
        <v>53</v>
      </c>
      <c r="T9801" t="s">
        <v>290</v>
      </c>
      <c r="U9801" t="s">
        <v>291</v>
      </c>
      <c r="V9801" t="s">
        <v>39</v>
      </c>
      <c r="W9801" t="s">
        <v>66</v>
      </c>
      <c r="X9801" t="s">
        <v>41</v>
      </c>
      <c r="Y9801" t="s">
        <v>42</v>
      </c>
      <c r="Z9801" t="s">
        <v>43</v>
      </c>
      <c r="AA9801" t="s">
        <v>44</v>
      </c>
      <c r="AB9801" t="s">
        <v>44</v>
      </c>
    </row>
    <row r="9802" spans="1:28" x14ac:dyDescent="0.25">
      <c r="A9802" t="s">
        <v>14869</v>
      </c>
      <c r="B9802" s="1">
        <v>46078</v>
      </c>
      <c r="C9802" t="s">
        <v>860</v>
      </c>
      <c r="D9802" t="s">
        <v>861</v>
      </c>
      <c r="E9802">
        <v>23</v>
      </c>
      <c r="F9802" t="s">
        <v>111</v>
      </c>
      <c r="G9802" t="s">
        <v>238</v>
      </c>
      <c r="H9802" t="s">
        <v>239</v>
      </c>
      <c r="I9802" t="s">
        <v>62</v>
      </c>
      <c r="J9802" t="s">
        <v>63</v>
      </c>
      <c r="K9802">
        <v>1</v>
      </c>
      <c r="L9802" s="2">
        <v>6500</v>
      </c>
      <c r="M9802">
        <v>20</v>
      </c>
      <c r="N9802" s="2">
        <v>6500</v>
      </c>
      <c r="O9802" s="2">
        <v>1300</v>
      </c>
      <c r="P9802" s="2">
        <v>5200</v>
      </c>
      <c r="Q9802" s="2">
        <v>3410.97</v>
      </c>
      <c r="R9802" s="2">
        <v>1789.03</v>
      </c>
      <c r="S9802" t="s">
        <v>53</v>
      </c>
      <c r="T9802" t="s">
        <v>290</v>
      </c>
      <c r="U9802" t="s">
        <v>291</v>
      </c>
      <c r="V9802" t="s">
        <v>39</v>
      </c>
      <c r="W9802" t="s">
        <v>66</v>
      </c>
      <c r="X9802" t="s">
        <v>41</v>
      </c>
      <c r="Y9802" t="s">
        <v>56</v>
      </c>
      <c r="Z9802" t="s">
        <v>43</v>
      </c>
      <c r="AA9802" t="s">
        <v>44</v>
      </c>
      <c r="AB9802" t="s">
        <v>68</v>
      </c>
    </row>
    <row r="9803" spans="1:28" x14ac:dyDescent="0.25">
      <c r="A9803" t="s">
        <v>14870</v>
      </c>
      <c r="B9803" s="1">
        <v>46079</v>
      </c>
      <c r="C9803" t="s">
        <v>12251</v>
      </c>
      <c r="D9803" t="s">
        <v>12252</v>
      </c>
      <c r="E9803">
        <v>26</v>
      </c>
      <c r="F9803" t="s">
        <v>48</v>
      </c>
      <c r="G9803" t="s">
        <v>202</v>
      </c>
      <c r="H9803" t="s">
        <v>203</v>
      </c>
      <c r="I9803" t="s">
        <v>103</v>
      </c>
      <c r="J9803" t="s">
        <v>104</v>
      </c>
      <c r="K9803">
        <v>5</v>
      </c>
      <c r="L9803" s="2">
        <v>550</v>
      </c>
      <c r="M9803">
        <v>10</v>
      </c>
      <c r="N9803" s="2">
        <v>2750</v>
      </c>
      <c r="O9803" s="2">
        <v>275</v>
      </c>
      <c r="P9803" s="2">
        <v>2475</v>
      </c>
      <c r="Q9803" s="2">
        <v>1430.59</v>
      </c>
      <c r="R9803" s="2">
        <v>1044.4100000000001</v>
      </c>
      <c r="S9803" t="s">
        <v>53</v>
      </c>
      <c r="T9803" t="s">
        <v>263</v>
      </c>
      <c r="U9803" t="s">
        <v>91</v>
      </c>
      <c r="V9803" t="s">
        <v>39</v>
      </c>
      <c r="W9803" t="s">
        <v>40</v>
      </c>
      <c r="X9803" t="s">
        <v>97</v>
      </c>
      <c r="Y9803" t="s">
        <v>56</v>
      </c>
      <c r="Z9803" t="s">
        <v>43</v>
      </c>
      <c r="AA9803" t="s">
        <v>44</v>
      </c>
      <c r="AB9803" t="s">
        <v>44</v>
      </c>
    </row>
    <row r="9804" spans="1:28" x14ac:dyDescent="0.25">
      <c r="A9804" t="s">
        <v>14871</v>
      </c>
      <c r="B9804" s="1">
        <v>46079</v>
      </c>
      <c r="C9804" t="s">
        <v>2312</v>
      </c>
      <c r="D9804" t="s">
        <v>2313</v>
      </c>
      <c r="E9804">
        <v>26</v>
      </c>
      <c r="F9804" t="s">
        <v>48</v>
      </c>
      <c r="G9804" t="s">
        <v>188</v>
      </c>
      <c r="H9804" t="s">
        <v>189</v>
      </c>
      <c r="I9804" t="s">
        <v>34</v>
      </c>
      <c r="J9804" t="s">
        <v>190</v>
      </c>
      <c r="K9804">
        <v>2</v>
      </c>
      <c r="L9804" s="2">
        <v>1800</v>
      </c>
      <c r="M9804">
        <v>15</v>
      </c>
      <c r="N9804" s="2">
        <v>3600</v>
      </c>
      <c r="O9804" s="2">
        <v>540</v>
      </c>
      <c r="P9804" s="2">
        <v>3060</v>
      </c>
      <c r="Q9804" s="2">
        <v>2453.69</v>
      </c>
      <c r="R9804" s="2">
        <v>606.30999999999995</v>
      </c>
      <c r="S9804" t="s">
        <v>64</v>
      </c>
      <c r="T9804" t="s">
        <v>37</v>
      </c>
      <c r="U9804" t="s">
        <v>38</v>
      </c>
      <c r="V9804" t="s">
        <v>39</v>
      </c>
      <c r="W9804" t="s">
        <v>40</v>
      </c>
      <c r="X9804" t="s">
        <v>97</v>
      </c>
      <c r="Y9804" t="s">
        <v>56</v>
      </c>
      <c r="Z9804" t="s">
        <v>43</v>
      </c>
      <c r="AA9804" t="s">
        <v>44</v>
      </c>
      <c r="AB9804" t="s">
        <v>44</v>
      </c>
    </row>
    <row r="9805" spans="1:28" x14ac:dyDescent="0.25">
      <c r="A9805" t="s">
        <v>14872</v>
      </c>
      <c r="B9805" s="1">
        <v>46079</v>
      </c>
      <c r="C9805" t="s">
        <v>9817</v>
      </c>
      <c r="D9805" t="s">
        <v>9818</v>
      </c>
      <c r="E9805">
        <v>31</v>
      </c>
      <c r="F9805" t="s">
        <v>31</v>
      </c>
      <c r="G9805" t="s">
        <v>128</v>
      </c>
      <c r="H9805" t="s">
        <v>129</v>
      </c>
      <c r="I9805" t="s">
        <v>74</v>
      </c>
      <c r="J9805" t="s">
        <v>130</v>
      </c>
      <c r="K9805">
        <v>1</v>
      </c>
      <c r="L9805" s="2">
        <v>1700</v>
      </c>
      <c r="M9805">
        <v>20</v>
      </c>
      <c r="N9805" s="2">
        <v>1700</v>
      </c>
      <c r="O9805" s="2">
        <v>340</v>
      </c>
      <c r="P9805" s="2">
        <v>1360</v>
      </c>
      <c r="Q9805" s="2">
        <v>981.01</v>
      </c>
      <c r="R9805" s="2">
        <v>378.99</v>
      </c>
      <c r="S9805" t="s">
        <v>53</v>
      </c>
      <c r="T9805" t="s">
        <v>398</v>
      </c>
      <c r="U9805" t="s">
        <v>399</v>
      </c>
      <c r="V9805" t="s">
        <v>39</v>
      </c>
      <c r="W9805" t="s">
        <v>40</v>
      </c>
      <c r="X9805" t="s">
        <v>41</v>
      </c>
      <c r="Y9805" t="s">
        <v>56</v>
      </c>
      <c r="Z9805" t="s">
        <v>43</v>
      </c>
      <c r="AA9805" t="s">
        <v>44</v>
      </c>
      <c r="AB9805" t="s">
        <v>44</v>
      </c>
    </row>
    <row r="9806" spans="1:28" x14ac:dyDescent="0.25">
      <c r="A9806" t="s">
        <v>14873</v>
      </c>
      <c r="B9806" s="1">
        <v>46079</v>
      </c>
      <c r="C9806" t="s">
        <v>10900</v>
      </c>
      <c r="D9806" t="s">
        <v>10901</v>
      </c>
      <c r="E9806">
        <v>24</v>
      </c>
      <c r="F9806" t="s">
        <v>31</v>
      </c>
      <c r="G9806" t="s">
        <v>148</v>
      </c>
      <c r="H9806" t="s">
        <v>149</v>
      </c>
      <c r="I9806" t="s">
        <v>74</v>
      </c>
      <c r="J9806" t="s">
        <v>130</v>
      </c>
      <c r="K9806">
        <v>3</v>
      </c>
      <c r="L9806" s="2">
        <v>3500</v>
      </c>
      <c r="M9806">
        <v>10</v>
      </c>
      <c r="N9806" s="2">
        <v>10500</v>
      </c>
      <c r="O9806" s="2">
        <v>1050</v>
      </c>
      <c r="P9806" s="2">
        <v>9450</v>
      </c>
      <c r="Q9806" s="2">
        <v>6971</v>
      </c>
      <c r="R9806" s="2">
        <v>2479</v>
      </c>
      <c r="S9806" t="s">
        <v>53</v>
      </c>
      <c r="T9806" t="s">
        <v>122</v>
      </c>
      <c r="U9806" t="s">
        <v>123</v>
      </c>
      <c r="V9806" t="s">
        <v>39</v>
      </c>
      <c r="W9806" t="s">
        <v>137</v>
      </c>
      <c r="X9806" t="s">
        <v>97</v>
      </c>
      <c r="Y9806" t="s">
        <v>56</v>
      </c>
      <c r="Z9806" t="s">
        <v>223</v>
      </c>
      <c r="AA9806" t="s">
        <v>68</v>
      </c>
      <c r="AB9806" t="s">
        <v>44</v>
      </c>
    </row>
    <row r="9807" spans="1:28" x14ac:dyDescent="0.25">
      <c r="A9807" t="s">
        <v>14874</v>
      </c>
      <c r="B9807" s="1">
        <v>46079</v>
      </c>
      <c r="C9807" t="s">
        <v>9072</v>
      </c>
      <c r="D9807" t="s">
        <v>9073</v>
      </c>
      <c r="E9807">
        <v>21</v>
      </c>
      <c r="F9807" t="s">
        <v>111</v>
      </c>
      <c r="G9807" t="s">
        <v>207</v>
      </c>
      <c r="H9807" t="s">
        <v>208</v>
      </c>
      <c r="I9807" t="s">
        <v>34</v>
      </c>
      <c r="J9807" t="s">
        <v>143</v>
      </c>
      <c r="K9807">
        <v>2</v>
      </c>
      <c r="L9807" s="2">
        <v>18000</v>
      </c>
      <c r="M9807">
        <v>5</v>
      </c>
      <c r="N9807" s="2">
        <v>36000</v>
      </c>
      <c r="O9807" s="2">
        <v>1800</v>
      </c>
      <c r="P9807" s="2">
        <v>34200</v>
      </c>
      <c r="Q9807" s="2">
        <v>27998.07</v>
      </c>
      <c r="R9807" s="2">
        <v>6201.93</v>
      </c>
      <c r="S9807" t="s">
        <v>53</v>
      </c>
      <c r="T9807" t="s">
        <v>275</v>
      </c>
      <c r="U9807" t="s">
        <v>123</v>
      </c>
      <c r="V9807" t="s">
        <v>39</v>
      </c>
      <c r="W9807" t="s">
        <v>40</v>
      </c>
      <c r="X9807" t="s">
        <v>41</v>
      </c>
      <c r="Y9807" t="s">
        <v>56</v>
      </c>
      <c r="Z9807" t="s">
        <v>43</v>
      </c>
      <c r="AA9807" t="s">
        <v>44</v>
      </c>
      <c r="AB9807" t="s">
        <v>44</v>
      </c>
    </row>
    <row r="9808" spans="1:28" x14ac:dyDescent="0.25">
      <c r="A9808" t="s">
        <v>14875</v>
      </c>
      <c r="B9808" s="1">
        <v>46079</v>
      </c>
      <c r="C9808" t="s">
        <v>3697</v>
      </c>
      <c r="D9808" t="s">
        <v>3698</v>
      </c>
      <c r="E9808">
        <v>49</v>
      </c>
      <c r="F9808" t="s">
        <v>48</v>
      </c>
      <c r="G9808" t="s">
        <v>188</v>
      </c>
      <c r="H9808" t="s">
        <v>189</v>
      </c>
      <c r="I9808" t="s">
        <v>34</v>
      </c>
      <c r="J9808" t="s">
        <v>190</v>
      </c>
      <c r="K9808">
        <v>3</v>
      </c>
      <c r="L9808" s="2">
        <v>1800</v>
      </c>
      <c r="M9808">
        <v>10</v>
      </c>
      <c r="N9808" s="2">
        <v>5400</v>
      </c>
      <c r="O9808" s="2">
        <v>540</v>
      </c>
      <c r="P9808" s="2">
        <v>4860</v>
      </c>
      <c r="Q9808" s="2">
        <v>3238.65</v>
      </c>
      <c r="R9808" s="2">
        <v>1621.35</v>
      </c>
      <c r="S9808" t="s">
        <v>53</v>
      </c>
      <c r="T9808" t="s">
        <v>136</v>
      </c>
      <c r="U9808" t="s">
        <v>38</v>
      </c>
      <c r="V9808" t="s">
        <v>39</v>
      </c>
      <c r="W9808" t="s">
        <v>83</v>
      </c>
      <c r="X9808" t="s">
        <v>97</v>
      </c>
      <c r="Y9808" t="s">
        <v>42</v>
      </c>
      <c r="Z9808" t="s">
        <v>43</v>
      </c>
      <c r="AA9808" t="s">
        <v>44</v>
      </c>
      <c r="AB9808" t="s">
        <v>44</v>
      </c>
    </row>
    <row r="9809" spans="1:28" x14ac:dyDescent="0.25">
      <c r="A9809" t="s">
        <v>14876</v>
      </c>
      <c r="B9809" s="1">
        <v>46079</v>
      </c>
      <c r="C9809" t="s">
        <v>8309</v>
      </c>
      <c r="D9809" t="s">
        <v>8310</v>
      </c>
      <c r="E9809">
        <v>44</v>
      </c>
      <c r="F9809" t="s">
        <v>48</v>
      </c>
      <c r="G9809" t="s">
        <v>158</v>
      </c>
      <c r="H9809" t="s">
        <v>159</v>
      </c>
      <c r="I9809" t="s">
        <v>51</v>
      </c>
      <c r="J9809" t="s">
        <v>52</v>
      </c>
      <c r="K9809">
        <v>3</v>
      </c>
      <c r="L9809" s="2">
        <v>650</v>
      </c>
      <c r="M9809">
        <v>5</v>
      </c>
      <c r="N9809" s="2">
        <v>1950</v>
      </c>
      <c r="O9809" s="2">
        <v>97.5</v>
      </c>
      <c r="P9809" s="2">
        <v>1852.5</v>
      </c>
      <c r="Q9809" s="2">
        <v>1032.8800000000001</v>
      </c>
      <c r="R9809" s="2">
        <v>819.62</v>
      </c>
      <c r="S9809" t="s">
        <v>53</v>
      </c>
      <c r="T9809" t="s">
        <v>290</v>
      </c>
      <c r="U9809" t="s">
        <v>291</v>
      </c>
      <c r="V9809" t="s">
        <v>39</v>
      </c>
      <c r="W9809" t="s">
        <v>137</v>
      </c>
      <c r="X9809" t="s">
        <v>97</v>
      </c>
      <c r="Y9809" t="s">
        <v>56</v>
      </c>
      <c r="Z9809" t="s">
        <v>43</v>
      </c>
      <c r="AA9809" t="s">
        <v>44</v>
      </c>
      <c r="AB9809" t="s">
        <v>44</v>
      </c>
    </row>
    <row r="9810" spans="1:28" x14ac:dyDescent="0.25">
      <c r="A9810" t="s">
        <v>14877</v>
      </c>
      <c r="B9810" s="1">
        <v>46079</v>
      </c>
      <c r="C9810" t="s">
        <v>4880</v>
      </c>
      <c r="D9810" t="s">
        <v>4881</v>
      </c>
      <c r="E9810">
        <v>35</v>
      </c>
      <c r="F9810" t="s">
        <v>111</v>
      </c>
      <c r="G9810" t="s">
        <v>158</v>
      </c>
      <c r="H9810" t="s">
        <v>159</v>
      </c>
      <c r="I9810" t="s">
        <v>51</v>
      </c>
      <c r="J9810" t="s">
        <v>52</v>
      </c>
      <c r="K9810">
        <v>2</v>
      </c>
      <c r="L9810" s="2">
        <v>650</v>
      </c>
      <c r="M9810">
        <v>10</v>
      </c>
      <c r="N9810" s="2">
        <v>1300</v>
      </c>
      <c r="O9810" s="2">
        <v>130</v>
      </c>
      <c r="P9810" s="2">
        <v>1170</v>
      </c>
      <c r="Q9810" s="2">
        <v>809.45</v>
      </c>
      <c r="R9810" s="2">
        <v>360.55</v>
      </c>
      <c r="S9810" t="s">
        <v>53</v>
      </c>
      <c r="T9810" t="s">
        <v>114</v>
      </c>
      <c r="U9810" t="s">
        <v>115</v>
      </c>
      <c r="V9810" t="s">
        <v>39</v>
      </c>
      <c r="W9810" t="s">
        <v>66</v>
      </c>
      <c r="X9810" t="s">
        <v>97</v>
      </c>
      <c r="Y9810" t="s">
        <v>56</v>
      </c>
      <c r="Z9810" t="s">
        <v>43</v>
      </c>
      <c r="AA9810" t="s">
        <v>44</v>
      </c>
      <c r="AB9810" t="s">
        <v>68</v>
      </c>
    </row>
    <row r="9811" spans="1:28" x14ac:dyDescent="0.25">
      <c r="A9811" t="s">
        <v>14878</v>
      </c>
      <c r="B9811" s="1">
        <v>46079</v>
      </c>
      <c r="C9811" t="s">
        <v>3747</v>
      </c>
      <c r="D9811" t="s">
        <v>3748</v>
      </c>
      <c r="E9811">
        <v>24</v>
      </c>
      <c r="F9811" t="s">
        <v>48</v>
      </c>
      <c r="G9811" t="s">
        <v>238</v>
      </c>
      <c r="H9811" t="s">
        <v>239</v>
      </c>
      <c r="I9811" t="s">
        <v>62</v>
      </c>
      <c r="J9811" t="s">
        <v>63</v>
      </c>
      <c r="K9811">
        <v>1</v>
      </c>
      <c r="L9811" s="2">
        <v>6500</v>
      </c>
      <c r="M9811">
        <v>30</v>
      </c>
      <c r="N9811" s="2">
        <v>6500</v>
      </c>
      <c r="O9811" s="2">
        <v>1950</v>
      </c>
      <c r="P9811" s="2">
        <v>4550</v>
      </c>
      <c r="Q9811" s="2">
        <v>2930.31</v>
      </c>
      <c r="R9811" s="2">
        <v>1619.69</v>
      </c>
      <c r="S9811" t="s">
        <v>53</v>
      </c>
      <c r="T9811" t="s">
        <v>96</v>
      </c>
      <c r="U9811" t="s">
        <v>96</v>
      </c>
      <c r="V9811" t="s">
        <v>39</v>
      </c>
      <c r="W9811" t="s">
        <v>124</v>
      </c>
      <c r="X9811" t="s">
        <v>97</v>
      </c>
      <c r="Y9811" t="s">
        <v>56</v>
      </c>
      <c r="Z9811" t="s">
        <v>43</v>
      </c>
      <c r="AA9811" t="s">
        <v>44</v>
      </c>
      <c r="AB9811" t="s">
        <v>68</v>
      </c>
    </row>
    <row r="9812" spans="1:28" x14ac:dyDescent="0.25">
      <c r="A9812" t="s">
        <v>14879</v>
      </c>
      <c r="B9812" s="1">
        <v>46079</v>
      </c>
      <c r="C9812" t="s">
        <v>14880</v>
      </c>
      <c r="D9812" t="s">
        <v>14881</v>
      </c>
      <c r="E9812">
        <v>34</v>
      </c>
      <c r="F9812" t="s">
        <v>31</v>
      </c>
      <c r="G9812" t="s">
        <v>202</v>
      </c>
      <c r="H9812" t="s">
        <v>203</v>
      </c>
      <c r="I9812" t="s">
        <v>103</v>
      </c>
      <c r="J9812" t="s">
        <v>104</v>
      </c>
      <c r="K9812">
        <v>5</v>
      </c>
      <c r="L9812" s="2">
        <v>550</v>
      </c>
      <c r="M9812">
        <v>20</v>
      </c>
      <c r="N9812" s="2">
        <v>2750</v>
      </c>
      <c r="O9812" s="2">
        <v>550</v>
      </c>
      <c r="P9812" s="2">
        <v>2200</v>
      </c>
      <c r="Q9812" s="2">
        <v>1333.38</v>
      </c>
      <c r="R9812" s="2">
        <v>866.62</v>
      </c>
      <c r="S9812" t="s">
        <v>53</v>
      </c>
      <c r="T9812" t="s">
        <v>178</v>
      </c>
      <c r="U9812" t="s">
        <v>154</v>
      </c>
      <c r="V9812" t="s">
        <v>39</v>
      </c>
      <c r="W9812" t="s">
        <v>66</v>
      </c>
      <c r="X9812" t="s">
        <v>97</v>
      </c>
      <c r="Y9812" t="s">
        <v>56</v>
      </c>
      <c r="Z9812" t="s">
        <v>43</v>
      </c>
      <c r="AA9812" t="s">
        <v>44</v>
      </c>
      <c r="AB9812" t="s">
        <v>44</v>
      </c>
    </row>
    <row r="9813" spans="1:28" x14ac:dyDescent="0.25">
      <c r="A9813" t="s">
        <v>14882</v>
      </c>
      <c r="B9813" s="1">
        <v>46079</v>
      </c>
      <c r="C9813" t="s">
        <v>333</v>
      </c>
      <c r="D9813" t="s">
        <v>334</v>
      </c>
      <c r="E9813">
        <v>56</v>
      </c>
      <c r="F9813" t="s">
        <v>111</v>
      </c>
      <c r="G9813" t="s">
        <v>128</v>
      </c>
      <c r="H9813" t="s">
        <v>129</v>
      </c>
      <c r="I9813" t="s">
        <v>74</v>
      </c>
      <c r="J9813" t="s">
        <v>130</v>
      </c>
      <c r="K9813">
        <v>1</v>
      </c>
      <c r="L9813" s="2">
        <v>1700</v>
      </c>
      <c r="M9813">
        <v>10</v>
      </c>
      <c r="N9813" s="2">
        <v>1700</v>
      </c>
      <c r="O9813" s="2">
        <v>170</v>
      </c>
      <c r="P9813" s="2">
        <v>1530</v>
      </c>
      <c r="Q9813" s="2">
        <v>857.88</v>
      </c>
      <c r="R9813" s="2">
        <v>672.12</v>
      </c>
      <c r="S9813" t="s">
        <v>64</v>
      </c>
      <c r="T9813" t="s">
        <v>105</v>
      </c>
      <c r="U9813" t="s">
        <v>106</v>
      </c>
      <c r="V9813" t="s">
        <v>39</v>
      </c>
      <c r="W9813" t="s">
        <v>137</v>
      </c>
      <c r="X9813" t="s">
        <v>97</v>
      </c>
      <c r="Y9813" t="s">
        <v>56</v>
      </c>
      <c r="Z9813" t="s">
        <v>43</v>
      </c>
      <c r="AA9813" t="s">
        <v>44</v>
      </c>
      <c r="AB9813" t="s">
        <v>44</v>
      </c>
    </row>
    <row r="9814" spans="1:28" x14ac:dyDescent="0.25">
      <c r="A9814" t="s">
        <v>14883</v>
      </c>
      <c r="B9814" s="1">
        <v>46079</v>
      </c>
      <c r="C9814" t="s">
        <v>6792</v>
      </c>
      <c r="D9814" t="s">
        <v>6793</v>
      </c>
      <c r="E9814">
        <v>32</v>
      </c>
      <c r="F9814" t="s">
        <v>48</v>
      </c>
      <c r="G9814" t="s">
        <v>207</v>
      </c>
      <c r="H9814" t="s">
        <v>208</v>
      </c>
      <c r="I9814" t="s">
        <v>34</v>
      </c>
      <c r="J9814" t="s">
        <v>143</v>
      </c>
      <c r="K9814">
        <v>2</v>
      </c>
      <c r="L9814" s="2">
        <v>18000</v>
      </c>
      <c r="M9814">
        <v>15</v>
      </c>
      <c r="N9814" s="2">
        <v>36000</v>
      </c>
      <c r="O9814" s="2">
        <v>5400</v>
      </c>
      <c r="P9814" s="2">
        <v>30600</v>
      </c>
      <c r="Q9814" s="2">
        <v>16833.43</v>
      </c>
      <c r="R9814" s="2">
        <v>13766.57</v>
      </c>
      <c r="S9814" t="s">
        <v>53</v>
      </c>
      <c r="T9814" t="s">
        <v>398</v>
      </c>
      <c r="U9814" t="s">
        <v>399</v>
      </c>
      <c r="V9814" t="s">
        <v>39</v>
      </c>
      <c r="W9814" t="s">
        <v>83</v>
      </c>
      <c r="X9814" t="s">
        <v>41</v>
      </c>
      <c r="Y9814" t="s">
        <v>56</v>
      </c>
      <c r="Z9814" t="s">
        <v>43</v>
      </c>
      <c r="AA9814" t="s">
        <v>44</v>
      </c>
      <c r="AB9814" t="s">
        <v>44</v>
      </c>
    </row>
    <row r="9815" spans="1:28" x14ac:dyDescent="0.25">
      <c r="A9815" t="s">
        <v>14884</v>
      </c>
      <c r="B9815" s="1">
        <v>46080</v>
      </c>
      <c r="C9815" t="s">
        <v>8612</v>
      </c>
      <c r="D9815" t="s">
        <v>8613</v>
      </c>
      <c r="E9815">
        <v>40</v>
      </c>
      <c r="F9815" t="s">
        <v>111</v>
      </c>
      <c r="G9815" t="s">
        <v>32</v>
      </c>
      <c r="H9815" t="s">
        <v>33</v>
      </c>
      <c r="I9815" t="s">
        <v>34</v>
      </c>
      <c r="J9815" t="s">
        <v>35</v>
      </c>
      <c r="K9815">
        <v>5</v>
      </c>
      <c r="L9815" s="2">
        <v>55000</v>
      </c>
      <c r="M9815">
        <v>15</v>
      </c>
      <c r="N9815" s="2">
        <v>275000</v>
      </c>
      <c r="O9815" s="2">
        <v>41250</v>
      </c>
      <c r="P9815" s="2">
        <v>233750</v>
      </c>
      <c r="Q9815" s="2">
        <v>157445.60999999999</v>
      </c>
      <c r="R9815" s="2">
        <v>76304.39</v>
      </c>
      <c r="S9815" t="s">
        <v>53</v>
      </c>
      <c r="T9815" t="s">
        <v>54</v>
      </c>
      <c r="U9815" t="s">
        <v>55</v>
      </c>
      <c r="V9815" t="s">
        <v>39</v>
      </c>
      <c r="W9815" t="s">
        <v>92</v>
      </c>
      <c r="X9815" t="s">
        <v>97</v>
      </c>
      <c r="Y9815" t="s">
        <v>56</v>
      </c>
      <c r="Z9815" t="s">
        <v>223</v>
      </c>
      <c r="AA9815" t="s">
        <v>44</v>
      </c>
      <c r="AB9815" t="s">
        <v>44</v>
      </c>
    </row>
    <row r="9816" spans="1:28" x14ac:dyDescent="0.25">
      <c r="A9816" t="s">
        <v>14885</v>
      </c>
      <c r="B9816" s="1">
        <v>46080</v>
      </c>
      <c r="C9816" t="s">
        <v>3194</v>
      </c>
      <c r="D9816" t="s">
        <v>3195</v>
      </c>
      <c r="E9816">
        <v>39</v>
      </c>
      <c r="F9816" t="s">
        <v>48</v>
      </c>
      <c r="G9816" t="s">
        <v>81</v>
      </c>
      <c r="H9816" t="s">
        <v>82</v>
      </c>
      <c r="I9816" t="s">
        <v>51</v>
      </c>
      <c r="J9816" t="s">
        <v>52</v>
      </c>
      <c r="K9816">
        <v>2</v>
      </c>
      <c r="L9816" s="2">
        <v>600</v>
      </c>
      <c r="M9816">
        <v>15</v>
      </c>
      <c r="N9816" s="2">
        <v>1200</v>
      </c>
      <c r="O9816" s="2">
        <v>180</v>
      </c>
      <c r="P9816" s="2">
        <v>1020</v>
      </c>
      <c r="Q9816" s="2">
        <v>803.84</v>
      </c>
      <c r="R9816" s="2">
        <v>216.16</v>
      </c>
      <c r="S9816" t="s">
        <v>36</v>
      </c>
      <c r="T9816" t="s">
        <v>578</v>
      </c>
      <c r="U9816" t="s">
        <v>579</v>
      </c>
      <c r="V9816" t="s">
        <v>39</v>
      </c>
      <c r="W9816" t="s">
        <v>66</v>
      </c>
      <c r="X9816" t="s">
        <v>67</v>
      </c>
      <c r="Y9816" t="s">
        <v>42</v>
      </c>
      <c r="Z9816" t="s">
        <v>43</v>
      </c>
      <c r="AA9816" t="s">
        <v>44</v>
      </c>
      <c r="AB9816" t="s">
        <v>44</v>
      </c>
    </row>
    <row r="9817" spans="1:28" x14ac:dyDescent="0.25">
      <c r="A9817" t="s">
        <v>14886</v>
      </c>
      <c r="B9817" s="1">
        <v>46080</v>
      </c>
      <c r="C9817" t="s">
        <v>4058</v>
      </c>
      <c r="D9817" t="s">
        <v>4059</v>
      </c>
      <c r="E9817">
        <v>46</v>
      </c>
      <c r="F9817" t="s">
        <v>111</v>
      </c>
      <c r="G9817" t="s">
        <v>197</v>
      </c>
      <c r="H9817" t="s">
        <v>198</v>
      </c>
      <c r="I9817" t="s">
        <v>74</v>
      </c>
      <c r="J9817" t="s">
        <v>75</v>
      </c>
      <c r="K9817">
        <v>4</v>
      </c>
      <c r="L9817" s="2">
        <v>2600</v>
      </c>
      <c r="M9817">
        <v>10</v>
      </c>
      <c r="N9817" s="2">
        <v>10400</v>
      </c>
      <c r="O9817" s="2">
        <v>1040</v>
      </c>
      <c r="P9817" s="2">
        <v>9360</v>
      </c>
      <c r="Q9817" s="2">
        <v>5916.26</v>
      </c>
      <c r="R9817" s="2">
        <v>3443.74</v>
      </c>
      <c r="S9817" t="s">
        <v>53</v>
      </c>
      <c r="T9817" t="s">
        <v>105</v>
      </c>
      <c r="U9817" t="s">
        <v>106</v>
      </c>
      <c r="V9817" t="s">
        <v>39</v>
      </c>
      <c r="W9817" t="s">
        <v>124</v>
      </c>
      <c r="X9817" t="s">
        <v>41</v>
      </c>
      <c r="Y9817" t="s">
        <v>56</v>
      </c>
      <c r="Z9817" t="s">
        <v>43</v>
      </c>
      <c r="AA9817" t="s">
        <v>44</v>
      </c>
      <c r="AB9817" t="s">
        <v>44</v>
      </c>
    </row>
    <row r="9818" spans="1:28" x14ac:dyDescent="0.25">
      <c r="A9818" t="s">
        <v>14887</v>
      </c>
      <c r="B9818" s="1">
        <v>46080</v>
      </c>
      <c r="C9818" t="s">
        <v>364</v>
      </c>
      <c r="D9818" t="s">
        <v>365</v>
      </c>
      <c r="E9818">
        <v>50</v>
      </c>
      <c r="F9818" t="s">
        <v>31</v>
      </c>
      <c r="G9818" t="s">
        <v>227</v>
      </c>
      <c r="H9818" t="s">
        <v>228</v>
      </c>
      <c r="I9818" t="s">
        <v>74</v>
      </c>
      <c r="J9818" t="s">
        <v>75</v>
      </c>
      <c r="K9818">
        <v>3</v>
      </c>
      <c r="L9818" s="2">
        <v>1400</v>
      </c>
      <c r="M9818">
        <v>5</v>
      </c>
      <c r="N9818" s="2">
        <v>4200</v>
      </c>
      <c r="O9818" s="2">
        <v>210</v>
      </c>
      <c r="P9818" s="2">
        <v>3990</v>
      </c>
      <c r="Q9818" s="2">
        <v>2984.67</v>
      </c>
      <c r="R9818" s="2">
        <v>1005.33</v>
      </c>
      <c r="S9818" t="s">
        <v>53</v>
      </c>
      <c r="T9818" t="s">
        <v>90</v>
      </c>
      <c r="U9818" t="s">
        <v>91</v>
      </c>
      <c r="V9818" t="s">
        <v>39</v>
      </c>
      <c r="W9818" t="s">
        <v>137</v>
      </c>
      <c r="X9818" t="s">
        <v>67</v>
      </c>
      <c r="Y9818" t="s">
        <v>56</v>
      </c>
      <c r="Z9818" t="s">
        <v>43</v>
      </c>
      <c r="AA9818" t="s">
        <v>68</v>
      </c>
      <c r="AB9818" t="s">
        <v>44</v>
      </c>
    </row>
    <row r="9819" spans="1:28" x14ac:dyDescent="0.25">
      <c r="A9819" t="s">
        <v>14888</v>
      </c>
      <c r="B9819" s="1">
        <v>46080</v>
      </c>
      <c r="C9819" t="s">
        <v>4257</v>
      </c>
      <c r="D9819" t="s">
        <v>4258</v>
      </c>
      <c r="E9819">
        <v>38</v>
      </c>
      <c r="F9819" t="s">
        <v>48</v>
      </c>
      <c r="G9819" t="s">
        <v>212</v>
      </c>
      <c r="H9819" t="s">
        <v>213</v>
      </c>
      <c r="I9819" t="s">
        <v>51</v>
      </c>
      <c r="J9819" t="s">
        <v>52</v>
      </c>
      <c r="K9819">
        <v>3</v>
      </c>
      <c r="L9819" s="2">
        <v>400</v>
      </c>
      <c r="M9819">
        <v>15</v>
      </c>
      <c r="N9819" s="2">
        <v>1200</v>
      </c>
      <c r="O9819" s="2">
        <v>180</v>
      </c>
      <c r="P9819" s="2">
        <v>1020</v>
      </c>
      <c r="Q9819" s="2">
        <v>629.76</v>
      </c>
      <c r="R9819" s="2">
        <v>390.24</v>
      </c>
      <c r="S9819" t="s">
        <v>36</v>
      </c>
      <c r="T9819" t="s">
        <v>178</v>
      </c>
      <c r="U9819" t="s">
        <v>154</v>
      </c>
      <c r="V9819" t="s">
        <v>39</v>
      </c>
      <c r="W9819" t="s">
        <v>40</v>
      </c>
      <c r="X9819" t="s">
        <v>41</v>
      </c>
      <c r="Y9819" t="s">
        <v>56</v>
      </c>
      <c r="Z9819" t="s">
        <v>43</v>
      </c>
      <c r="AA9819" t="s">
        <v>44</v>
      </c>
      <c r="AB9819" t="s">
        <v>44</v>
      </c>
    </row>
    <row r="9820" spans="1:28" x14ac:dyDescent="0.25">
      <c r="A9820" t="s">
        <v>14889</v>
      </c>
      <c r="B9820" s="1">
        <v>46080</v>
      </c>
      <c r="C9820" t="s">
        <v>7050</v>
      </c>
      <c r="D9820" t="s">
        <v>7051</v>
      </c>
      <c r="E9820">
        <v>47</v>
      </c>
      <c r="F9820" t="s">
        <v>48</v>
      </c>
      <c r="G9820" t="s">
        <v>344</v>
      </c>
      <c r="H9820" t="s">
        <v>345</v>
      </c>
      <c r="I9820" t="s">
        <v>34</v>
      </c>
      <c r="J9820" t="s">
        <v>121</v>
      </c>
      <c r="K9820">
        <v>3</v>
      </c>
      <c r="L9820" s="2">
        <v>1600</v>
      </c>
      <c r="M9820">
        <v>10</v>
      </c>
      <c r="N9820" s="2">
        <v>4800</v>
      </c>
      <c r="O9820" s="2">
        <v>480</v>
      </c>
      <c r="P9820" s="2">
        <v>4320</v>
      </c>
      <c r="Q9820" s="2">
        <v>3479.47</v>
      </c>
      <c r="R9820" s="2">
        <v>840.53</v>
      </c>
      <c r="S9820" t="s">
        <v>53</v>
      </c>
      <c r="T9820" t="s">
        <v>65</v>
      </c>
      <c r="U9820" t="s">
        <v>65</v>
      </c>
      <c r="V9820" t="s">
        <v>39</v>
      </c>
      <c r="W9820" t="s">
        <v>92</v>
      </c>
      <c r="X9820" t="s">
        <v>41</v>
      </c>
      <c r="Y9820" t="s">
        <v>84</v>
      </c>
      <c r="Z9820" t="s">
        <v>107</v>
      </c>
      <c r="AA9820" t="s">
        <v>44</v>
      </c>
      <c r="AB9820" t="s">
        <v>44</v>
      </c>
    </row>
    <row r="9821" spans="1:28" x14ac:dyDescent="0.25">
      <c r="A9821" t="s">
        <v>14890</v>
      </c>
      <c r="B9821" s="1">
        <v>46080</v>
      </c>
      <c r="C9821" t="s">
        <v>1137</v>
      </c>
      <c r="D9821" t="s">
        <v>1138</v>
      </c>
      <c r="E9821">
        <v>35</v>
      </c>
      <c r="F9821" t="s">
        <v>48</v>
      </c>
      <c r="G9821" t="s">
        <v>168</v>
      </c>
      <c r="H9821" t="s">
        <v>169</v>
      </c>
      <c r="I9821" t="s">
        <v>62</v>
      </c>
      <c r="J9821" t="s">
        <v>143</v>
      </c>
      <c r="K9821">
        <v>1</v>
      </c>
      <c r="L9821" s="2">
        <v>1800</v>
      </c>
      <c r="M9821">
        <v>10</v>
      </c>
      <c r="N9821" s="2">
        <v>1800</v>
      </c>
      <c r="O9821" s="2">
        <v>180</v>
      </c>
      <c r="P9821" s="2">
        <v>1620</v>
      </c>
      <c r="Q9821" s="2">
        <v>1177.43</v>
      </c>
      <c r="R9821" s="2">
        <v>442.57</v>
      </c>
      <c r="S9821" t="s">
        <v>64</v>
      </c>
      <c r="T9821" t="s">
        <v>178</v>
      </c>
      <c r="U9821" t="s">
        <v>154</v>
      </c>
      <c r="V9821" t="s">
        <v>39</v>
      </c>
      <c r="W9821" t="s">
        <v>92</v>
      </c>
      <c r="X9821" t="s">
        <v>97</v>
      </c>
      <c r="Y9821" t="s">
        <v>56</v>
      </c>
      <c r="Z9821" t="s">
        <v>223</v>
      </c>
      <c r="AA9821" t="s">
        <v>44</v>
      </c>
      <c r="AB9821" t="s">
        <v>44</v>
      </c>
    </row>
    <row r="9822" spans="1:28" x14ac:dyDescent="0.25">
      <c r="A9822" t="s">
        <v>14891</v>
      </c>
      <c r="B9822" s="1">
        <v>46080</v>
      </c>
      <c r="C9822" t="s">
        <v>4437</v>
      </c>
      <c r="D9822" t="s">
        <v>4438</v>
      </c>
      <c r="E9822">
        <v>39</v>
      </c>
      <c r="F9822" t="s">
        <v>111</v>
      </c>
      <c r="G9822" t="s">
        <v>81</v>
      </c>
      <c r="H9822" t="s">
        <v>82</v>
      </c>
      <c r="I9822" t="s">
        <v>51</v>
      </c>
      <c r="J9822" t="s">
        <v>52</v>
      </c>
      <c r="K9822">
        <v>1</v>
      </c>
      <c r="L9822" s="2">
        <v>600</v>
      </c>
      <c r="M9822">
        <v>5</v>
      </c>
      <c r="N9822" s="2">
        <v>600</v>
      </c>
      <c r="O9822" s="2">
        <v>30</v>
      </c>
      <c r="P9822" s="2">
        <v>570</v>
      </c>
      <c r="Q9822" s="2">
        <v>402.09</v>
      </c>
      <c r="R9822" s="2">
        <v>167.91</v>
      </c>
      <c r="S9822" t="s">
        <v>36</v>
      </c>
      <c r="T9822" t="s">
        <v>222</v>
      </c>
      <c r="U9822" t="s">
        <v>38</v>
      </c>
      <c r="V9822" t="s">
        <v>39</v>
      </c>
      <c r="W9822" t="s">
        <v>40</v>
      </c>
      <c r="X9822" t="s">
        <v>97</v>
      </c>
      <c r="Y9822" t="s">
        <v>56</v>
      </c>
      <c r="Z9822" t="s">
        <v>107</v>
      </c>
      <c r="AA9822" t="s">
        <v>44</v>
      </c>
      <c r="AB9822" t="s">
        <v>44</v>
      </c>
    </row>
    <row r="9823" spans="1:28" x14ac:dyDescent="0.25">
      <c r="A9823" t="s">
        <v>14892</v>
      </c>
      <c r="B9823" s="1">
        <v>46080</v>
      </c>
      <c r="C9823" t="s">
        <v>3550</v>
      </c>
      <c r="D9823" t="s">
        <v>3551</v>
      </c>
      <c r="E9823">
        <v>48</v>
      </c>
      <c r="F9823" t="s">
        <v>48</v>
      </c>
      <c r="G9823" t="s">
        <v>436</v>
      </c>
      <c r="H9823" t="s">
        <v>437</v>
      </c>
      <c r="I9823" t="s">
        <v>74</v>
      </c>
      <c r="J9823" t="s">
        <v>190</v>
      </c>
      <c r="K9823">
        <v>1</v>
      </c>
      <c r="L9823" s="2">
        <v>1800</v>
      </c>
      <c r="M9823">
        <v>10</v>
      </c>
      <c r="N9823" s="2">
        <v>1800</v>
      </c>
      <c r="O9823" s="2">
        <v>180</v>
      </c>
      <c r="P9823" s="2">
        <v>1620</v>
      </c>
      <c r="Q9823" s="2">
        <v>1178.1199999999999</v>
      </c>
      <c r="R9823" s="2">
        <v>441.88</v>
      </c>
      <c r="S9823" t="s">
        <v>53</v>
      </c>
      <c r="T9823" t="s">
        <v>122</v>
      </c>
      <c r="U9823" t="s">
        <v>123</v>
      </c>
      <c r="V9823" t="s">
        <v>39</v>
      </c>
      <c r="W9823" t="s">
        <v>124</v>
      </c>
      <c r="X9823" t="s">
        <v>97</v>
      </c>
      <c r="Y9823" t="s">
        <v>56</v>
      </c>
      <c r="Z9823" t="s">
        <v>43</v>
      </c>
      <c r="AA9823" t="s">
        <v>68</v>
      </c>
      <c r="AB9823" t="s">
        <v>44</v>
      </c>
    </row>
    <row r="9824" spans="1:28" x14ac:dyDescent="0.25">
      <c r="A9824" t="s">
        <v>14893</v>
      </c>
      <c r="B9824" s="1">
        <v>46080</v>
      </c>
      <c r="C9824" t="s">
        <v>3600</v>
      </c>
      <c r="D9824" t="s">
        <v>3601</v>
      </c>
      <c r="E9824">
        <v>20</v>
      </c>
      <c r="F9824" t="s">
        <v>31</v>
      </c>
      <c r="G9824" t="s">
        <v>280</v>
      </c>
      <c r="H9824" t="s">
        <v>281</v>
      </c>
      <c r="I9824" t="s">
        <v>62</v>
      </c>
      <c r="J9824" t="s">
        <v>190</v>
      </c>
      <c r="K9824">
        <v>1</v>
      </c>
      <c r="L9824" s="2">
        <v>700</v>
      </c>
      <c r="M9824">
        <v>5</v>
      </c>
      <c r="N9824" s="2">
        <v>700</v>
      </c>
      <c r="O9824" s="2">
        <v>35</v>
      </c>
      <c r="P9824" s="2">
        <v>665</v>
      </c>
      <c r="Q9824" s="2">
        <v>436.09</v>
      </c>
      <c r="R9824" s="2">
        <v>228.91</v>
      </c>
      <c r="S9824" t="s">
        <v>64</v>
      </c>
      <c r="T9824" t="s">
        <v>222</v>
      </c>
      <c r="U9824" t="s">
        <v>38</v>
      </c>
      <c r="V9824" t="s">
        <v>39</v>
      </c>
      <c r="W9824" t="s">
        <v>137</v>
      </c>
      <c r="X9824" t="s">
        <v>41</v>
      </c>
      <c r="Y9824" t="s">
        <v>42</v>
      </c>
      <c r="Z9824" t="s">
        <v>223</v>
      </c>
      <c r="AA9824" t="s">
        <v>44</v>
      </c>
      <c r="AB9824" t="s">
        <v>44</v>
      </c>
    </row>
    <row r="9825" spans="1:28" x14ac:dyDescent="0.25">
      <c r="A9825" t="s">
        <v>14894</v>
      </c>
      <c r="B9825" s="1">
        <v>46081</v>
      </c>
      <c r="C9825" t="s">
        <v>3339</v>
      </c>
      <c r="D9825" t="s">
        <v>3340</v>
      </c>
      <c r="E9825">
        <v>55</v>
      </c>
      <c r="F9825" t="s">
        <v>111</v>
      </c>
      <c r="G9825" t="s">
        <v>561</v>
      </c>
      <c r="H9825" t="s">
        <v>562</v>
      </c>
      <c r="I9825" t="s">
        <v>34</v>
      </c>
      <c r="J9825" t="s">
        <v>143</v>
      </c>
      <c r="K9825">
        <v>4</v>
      </c>
      <c r="L9825" s="2">
        <v>900</v>
      </c>
      <c r="M9825">
        <v>30</v>
      </c>
      <c r="N9825" s="2">
        <v>3600</v>
      </c>
      <c r="O9825" s="2">
        <v>1080</v>
      </c>
      <c r="P9825" s="2">
        <v>2520</v>
      </c>
      <c r="Q9825" s="2">
        <v>1807.27</v>
      </c>
      <c r="R9825" s="2">
        <v>712.73</v>
      </c>
      <c r="S9825" t="s">
        <v>64</v>
      </c>
      <c r="T9825" t="s">
        <v>153</v>
      </c>
      <c r="U9825" t="s">
        <v>154</v>
      </c>
      <c r="V9825" t="s">
        <v>39</v>
      </c>
      <c r="W9825" t="s">
        <v>124</v>
      </c>
      <c r="X9825" t="s">
        <v>41</v>
      </c>
      <c r="Y9825" t="s">
        <v>56</v>
      </c>
      <c r="Z9825" t="s">
        <v>43</v>
      </c>
      <c r="AA9825" t="s">
        <v>44</v>
      </c>
      <c r="AB9825" t="s">
        <v>44</v>
      </c>
    </row>
    <row r="9826" spans="1:28" x14ac:dyDescent="0.25">
      <c r="A9826" t="s">
        <v>14895</v>
      </c>
      <c r="B9826" s="1">
        <v>46081</v>
      </c>
      <c r="C9826" t="s">
        <v>4120</v>
      </c>
      <c r="D9826" t="s">
        <v>4121</v>
      </c>
      <c r="E9826">
        <v>55</v>
      </c>
      <c r="F9826" t="s">
        <v>31</v>
      </c>
      <c r="G9826" t="s">
        <v>168</v>
      </c>
      <c r="H9826" t="s">
        <v>169</v>
      </c>
      <c r="I9826" t="s">
        <v>62</v>
      </c>
      <c r="J9826" t="s">
        <v>143</v>
      </c>
      <c r="K9826">
        <v>1</v>
      </c>
      <c r="L9826" s="2">
        <v>1800</v>
      </c>
      <c r="M9826">
        <v>15</v>
      </c>
      <c r="N9826" s="2">
        <v>1800</v>
      </c>
      <c r="O9826" s="2">
        <v>270</v>
      </c>
      <c r="P9826" s="2">
        <v>1530</v>
      </c>
      <c r="Q9826" s="2">
        <v>1002.5</v>
      </c>
      <c r="R9826" s="2">
        <v>527.5</v>
      </c>
      <c r="S9826" t="s">
        <v>53</v>
      </c>
      <c r="T9826" t="s">
        <v>178</v>
      </c>
      <c r="U9826" t="s">
        <v>154</v>
      </c>
      <c r="V9826" t="s">
        <v>39</v>
      </c>
      <c r="W9826" t="s">
        <v>66</v>
      </c>
      <c r="X9826" t="s">
        <v>97</v>
      </c>
      <c r="Y9826" t="s">
        <v>56</v>
      </c>
      <c r="Z9826" t="s">
        <v>43</v>
      </c>
      <c r="AA9826" t="s">
        <v>44</v>
      </c>
      <c r="AB9826" t="s">
        <v>44</v>
      </c>
    </row>
    <row r="9827" spans="1:28" x14ac:dyDescent="0.25">
      <c r="A9827" t="s">
        <v>14896</v>
      </c>
      <c r="B9827" s="1">
        <v>46081</v>
      </c>
      <c r="C9827" t="s">
        <v>5122</v>
      </c>
      <c r="D9827" t="s">
        <v>5123</v>
      </c>
      <c r="E9827">
        <v>50</v>
      </c>
      <c r="F9827" t="s">
        <v>31</v>
      </c>
      <c r="G9827" t="s">
        <v>227</v>
      </c>
      <c r="H9827" t="s">
        <v>228</v>
      </c>
      <c r="I9827" t="s">
        <v>74</v>
      </c>
      <c r="J9827" t="s">
        <v>75</v>
      </c>
      <c r="K9827">
        <v>1</v>
      </c>
      <c r="L9827" s="2">
        <v>1400</v>
      </c>
      <c r="M9827">
        <v>10</v>
      </c>
      <c r="N9827" s="2">
        <v>1400</v>
      </c>
      <c r="O9827" s="2">
        <v>140</v>
      </c>
      <c r="P9827" s="2">
        <v>1260</v>
      </c>
      <c r="Q9827" s="2">
        <v>986.52</v>
      </c>
      <c r="R9827" s="2">
        <v>273.48</v>
      </c>
      <c r="S9827" t="s">
        <v>53</v>
      </c>
      <c r="T9827" t="s">
        <v>90</v>
      </c>
      <c r="U9827" t="s">
        <v>91</v>
      </c>
      <c r="V9827" t="s">
        <v>39</v>
      </c>
      <c r="W9827" t="s">
        <v>40</v>
      </c>
      <c r="X9827" t="s">
        <v>41</v>
      </c>
      <c r="Y9827" t="s">
        <v>56</v>
      </c>
      <c r="Z9827" t="s">
        <v>43</v>
      </c>
      <c r="AA9827" t="s">
        <v>44</v>
      </c>
      <c r="AB9827" t="s">
        <v>44</v>
      </c>
    </row>
    <row r="9828" spans="1:28" x14ac:dyDescent="0.25">
      <c r="A9828" t="s">
        <v>14897</v>
      </c>
      <c r="B9828" s="1">
        <v>46081</v>
      </c>
      <c r="C9828" t="s">
        <v>12269</v>
      </c>
      <c r="D9828" t="s">
        <v>12270</v>
      </c>
      <c r="E9828">
        <v>59</v>
      </c>
      <c r="F9828" t="s">
        <v>48</v>
      </c>
      <c r="G9828" t="s">
        <v>318</v>
      </c>
      <c r="H9828" t="s">
        <v>319</v>
      </c>
      <c r="I9828" t="s">
        <v>34</v>
      </c>
      <c r="J9828" t="s">
        <v>190</v>
      </c>
      <c r="K9828">
        <v>1</v>
      </c>
      <c r="L9828" s="2">
        <v>2500</v>
      </c>
      <c r="M9828">
        <v>0</v>
      </c>
      <c r="N9828" s="2">
        <v>2500</v>
      </c>
      <c r="O9828" s="2">
        <v>0</v>
      </c>
      <c r="P9828" s="2">
        <v>2500</v>
      </c>
      <c r="Q9828" s="2">
        <v>1598.69</v>
      </c>
      <c r="R9828" s="2">
        <v>901.31</v>
      </c>
      <c r="S9828" t="s">
        <v>53</v>
      </c>
      <c r="T9828" t="s">
        <v>178</v>
      </c>
      <c r="U9828" t="s">
        <v>154</v>
      </c>
      <c r="V9828" t="s">
        <v>39</v>
      </c>
      <c r="W9828" t="s">
        <v>83</v>
      </c>
      <c r="X9828" t="s">
        <v>67</v>
      </c>
      <c r="Y9828" t="s">
        <v>56</v>
      </c>
      <c r="Z9828" t="s">
        <v>43</v>
      </c>
      <c r="AA9828" t="s">
        <v>44</v>
      </c>
      <c r="AB9828" t="s">
        <v>44</v>
      </c>
    </row>
    <row r="9829" spans="1:28" x14ac:dyDescent="0.25">
      <c r="A9829" t="s">
        <v>14898</v>
      </c>
      <c r="B9829" s="1">
        <v>46081</v>
      </c>
      <c r="C9829" t="s">
        <v>6545</v>
      </c>
      <c r="D9829" t="s">
        <v>6546</v>
      </c>
      <c r="E9829">
        <v>48</v>
      </c>
      <c r="F9829" t="s">
        <v>111</v>
      </c>
      <c r="G9829" t="s">
        <v>436</v>
      </c>
      <c r="H9829" t="s">
        <v>437</v>
      </c>
      <c r="I9829" t="s">
        <v>74</v>
      </c>
      <c r="J9829" t="s">
        <v>190</v>
      </c>
      <c r="K9829">
        <v>1</v>
      </c>
      <c r="L9829" s="2">
        <v>1800</v>
      </c>
      <c r="M9829">
        <v>15</v>
      </c>
      <c r="N9829" s="2">
        <v>1800</v>
      </c>
      <c r="O9829" s="2">
        <v>270</v>
      </c>
      <c r="P9829" s="2">
        <v>1530</v>
      </c>
      <c r="Q9829" s="2">
        <v>1072.02</v>
      </c>
      <c r="R9829" s="2">
        <v>457.98</v>
      </c>
      <c r="S9829" t="s">
        <v>64</v>
      </c>
      <c r="T9829" t="s">
        <v>54</v>
      </c>
      <c r="U9829" t="s">
        <v>55</v>
      </c>
      <c r="V9829" t="s">
        <v>39</v>
      </c>
      <c r="W9829" t="s">
        <v>124</v>
      </c>
      <c r="X9829" t="s">
        <v>41</v>
      </c>
      <c r="Y9829" t="s">
        <v>56</v>
      </c>
      <c r="Z9829" t="s">
        <v>43</v>
      </c>
      <c r="AA9829" t="s">
        <v>44</v>
      </c>
      <c r="AB9829" t="s">
        <v>44</v>
      </c>
    </row>
    <row r="9830" spans="1:28" x14ac:dyDescent="0.25">
      <c r="A9830" t="s">
        <v>14899</v>
      </c>
      <c r="B9830" s="1">
        <v>46081</v>
      </c>
      <c r="C9830" t="s">
        <v>2901</v>
      </c>
      <c r="D9830" t="s">
        <v>2902</v>
      </c>
      <c r="E9830">
        <v>20</v>
      </c>
      <c r="F9830" t="s">
        <v>48</v>
      </c>
      <c r="G9830" t="s">
        <v>243</v>
      </c>
      <c r="H9830" t="s">
        <v>244</v>
      </c>
      <c r="I9830" t="s">
        <v>103</v>
      </c>
      <c r="J9830" t="s">
        <v>104</v>
      </c>
      <c r="K9830">
        <v>4</v>
      </c>
      <c r="L9830" s="2">
        <v>450</v>
      </c>
      <c r="M9830">
        <v>5</v>
      </c>
      <c r="N9830" s="2">
        <v>1800</v>
      </c>
      <c r="O9830" s="2">
        <v>90</v>
      </c>
      <c r="P9830" s="2">
        <v>1710</v>
      </c>
      <c r="Q9830" s="2">
        <v>1079.49</v>
      </c>
      <c r="R9830" s="2">
        <v>630.51</v>
      </c>
      <c r="S9830" t="s">
        <v>64</v>
      </c>
      <c r="T9830" t="s">
        <v>37</v>
      </c>
      <c r="U9830" t="s">
        <v>38</v>
      </c>
      <c r="V9830" t="s">
        <v>39</v>
      </c>
      <c r="W9830" t="s">
        <v>137</v>
      </c>
      <c r="X9830" t="s">
        <v>41</v>
      </c>
      <c r="Y9830" t="s">
        <v>56</v>
      </c>
      <c r="Z9830" t="s">
        <v>43</v>
      </c>
      <c r="AA9830" t="s">
        <v>44</v>
      </c>
      <c r="AB9830" t="s">
        <v>44</v>
      </c>
    </row>
    <row r="9831" spans="1:28" x14ac:dyDescent="0.25">
      <c r="A9831" t="s">
        <v>14900</v>
      </c>
      <c r="B9831" s="1">
        <v>46081</v>
      </c>
      <c r="C9831" t="s">
        <v>9049</v>
      </c>
      <c r="D9831" t="s">
        <v>9050</v>
      </c>
      <c r="E9831">
        <v>53</v>
      </c>
      <c r="F9831" t="s">
        <v>31</v>
      </c>
      <c r="G9831" t="s">
        <v>197</v>
      </c>
      <c r="H9831" t="s">
        <v>198</v>
      </c>
      <c r="I9831" t="s">
        <v>74</v>
      </c>
      <c r="J9831" t="s">
        <v>75</v>
      </c>
      <c r="K9831">
        <v>4</v>
      </c>
      <c r="L9831" s="2">
        <v>2600</v>
      </c>
      <c r="M9831">
        <v>10</v>
      </c>
      <c r="N9831" s="2">
        <v>10400</v>
      </c>
      <c r="O9831" s="2">
        <v>1040</v>
      </c>
      <c r="P9831" s="2">
        <v>9360</v>
      </c>
      <c r="Q9831" s="2">
        <v>6074.84</v>
      </c>
      <c r="R9831" s="2">
        <v>3285.16</v>
      </c>
      <c r="S9831" t="s">
        <v>53</v>
      </c>
      <c r="T9831" t="s">
        <v>54</v>
      </c>
      <c r="U9831" t="s">
        <v>55</v>
      </c>
      <c r="V9831" t="s">
        <v>39</v>
      </c>
      <c r="W9831" t="s">
        <v>124</v>
      </c>
      <c r="X9831" t="s">
        <v>41</v>
      </c>
      <c r="Y9831" t="s">
        <v>56</v>
      </c>
      <c r="Z9831" t="s">
        <v>43</v>
      </c>
      <c r="AA9831" t="s">
        <v>44</v>
      </c>
      <c r="AB9831" t="s">
        <v>44</v>
      </c>
    </row>
    <row r="9832" spans="1:28" x14ac:dyDescent="0.25">
      <c r="A9832" t="s">
        <v>14901</v>
      </c>
      <c r="B9832" s="1">
        <v>46081</v>
      </c>
      <c r="C9832" t="s">
        <v>4731</v>
      </c>
      <c r="D9832" t="s">
        <v>4732</v>
      </c>
      <c r="E9832">
        <v>50</v>
      </c>
      <c r="F9832" t="s">
        <v>48</v>
      </c>
      <c r="G9832" t="s">
        <v>134</v>
      </c>
      <c r="H9832" t="s">
        <v>135</v>
      </c>
      <c r="I9832" t="s">
        <v>62</v>
      </c>
      <c r="J9832" t="s">
        <v>130</v>
      </c>
      <c r="K9832">
        <v>1</v>
      </c>
      <c r="L9832" s="2">
        <v>8500</v>
      </c>
      <c r="M9832">
        <v>10</v>
      </c>
      <c r="N9832" s="2">
        <v>8500</v>
      </c>
      <c r="O9832" s="2">
        <v>850</v>
      </c>
      <c r="P9832" s="2">
        <v>7650</v>
      </c>
      <c r="Q9832" s="2">
        <v>4877.13</v>
      </c>
      <c r="R9832" s="2">
        <v>2772.87</v>
      </c>
      <c r="S9832" t="s">
        <v>53</v>
      </c>
      <c r="T9832" t="s">
        <v>578</v>
      </c>
      <c r="U9832" t="s">
        <v>579</v>
      </c>
      <c r="V9832" t="s">
        <v>39</v>
      </c>
      <c r="W9832" t="s">
        <v>66</v>
      </c>
      <c r="X9832" t="s">
        <v>67</v>
      </c>
      <c r="Y9832" t="s">
        <v>56</v>
      </c>
      <c r="Z9832" t="s">
        <v>43</v>
      </c>
      <c r="AA9832" t="s">
        <v>44</v>
      </c>
      <c r="AB9832" t="s">
        <v>44</v>
      </c>
    </row>
    <row r="9833" spans="1:28" x14ac:dyDescent="0.25">
      <c r="A9833" t="s">
        <v>14902</v>
      </c>
      <c r="B9833" s="1">
        <v>46081</v>
      </c>
      <c r="C9833" t="s">
        <v>8322</v>
      </c>
      <c r="D9833" t="s">
        <v>8323</v>
      </c>
      <c r="E9833">
        <v>22</v>
      </c>
      <c r="F9833" t="s">
        <v>48</v>
      </c>
      <c r="G9833" t="s">
        <v>119</v>
      </c>
      <c r="H9833" t="s">
        <v>120</v>
      </c>
      <c r="I9833" t="s">
        <v>62</v>
      </c>
      <c r="J9833" t="s">
        <v>121</v>
      </c>
      <c r="K9833">
        <v>3</v>
      </c>
      <c r="L9833" s="2">
        <v>4800</v>
      </c>
      <c r="M9833">
        <v>5</v>
      </c>
      <c r="N9833" s="2">
        <v>14400</v>
      </c>
      <c r="O9833" s="2">
        <v>720</v>
      </c>
      <c r="P9833" s="2">
        <v>13680</v>
      </c>
      <c r="Q9833" s="2">
        <v>9833.49</v>
      </c>
      <c r="R9833" s="2">
        <v>3846.51</v>
      </c>
      <c r="S9833" t="s">
        <v>36</v>
      </c>
      <c r="T9833" t="s">
        <v>54</v>
      </c>
      <c r="U9833" t="s">
        <v>55</v>
      </c>
      <c r="V9833" t="s">
        <v>39</v>
      </c>
      <c r="W9833" t="s">
        <v>137</v>
      </c>
      <c r="X9833" t="s">
        <v>97</v>
      </c>
      <c r="Y9833" t="s">
        <v>42</v>
      </c>
      <c r="Z9833" t="s">
        <v>43</v>
      </c>
      <c r="AA9833" t="s">
        <v>44</v>
      </c>
      <c r="AB9833" t="s">
        <v>44</v>
      </c>
    </row>
    <row r="9834" spans="1:28" x14ac:dyDescent="0.25">
      <c r="A9834" t="s">
        <v>14903</v>
      </c>
      <c r="B9834" s="1">
        <v>46081</v>
      </c>
      <c r="C9834" t="s">
        <v>2007</v>
      </c>
      <c r="D9834" t="s">
        <v>2008</v>
      </c>
      <c r="E9834">
        <v>27</v>
      </c>
      <c r="F9834" t="s">
        <v>48</v>
      </c>
      <c r="G9834" t="s">
        <v>88</v>
      </c>
      <c r="H9834" t="s">
        <v>89</v>
      </c>
      <c r="I9834" t="s">
        <v>62</v>
      </c>
      <c r="J9834" t="s">
        <v>63</v>
      </c>
      <c r="K9834">
        <v>1</v>
      </c>
      <c r="L9834" s="2">
        <v>4200</v>
      </c>
      <c r="M9834">
        <v>0</v>
      </c>
      <c r="N9834" s="2">
        <v>4200</v>
      </c>
      <c r="O9834" s="2">
        <v>0</v>
      </c>
      <c r="P9834" s="2">
        <v>4200</v>
      </c>
      <c r="Q9834" s="2">
        <v>2356.37</v>
      </c>
      <c r="R9834" s="2">
        <v>1843.63</v>
      </c>
      <c r="S9834" t="s">
        <v>53</v>
      </c>
      <c r="T9834" t="s">
        <v>263</v>
      </c>
      <c r="U9834" t="s">
        <v>91</v>
      </c>
      <c r="V9834" t="s">
        <v>39</v>
      </c>
      <c r="W9834" t="s">
        <v>137</v>
      </c>
      <c r="X9834" t="s">
        <v>97</v>
      </c>
      <c r="Y9834" t="s">
        <v>42</v>
      </c>
      <c r="Z9834" t="s">
        <v>43</v>
      </c>
      <c r="AA9834" t="s">
        <v>44</v>
      </c>
      <c r="AB9834" t="s">
        <v>44</v>
      </c>
    </row>
    <row r="9835" spans="1:28" x14ac:dyDescent="0.25">
      <c r="A9835" t="s">
        <v>14904</v>
      </c>
      <c r="B9835" s="1">
        <v>46082</v>
      </c>
      <c r="C9835" t="s">
        <v>4728</v>
      </c>
      <c r="D9835" t="s">
        <v>4729</v>
      </c>
      <c r="E9835">
        <v>49</v>
      </c>
      <c r="F9835" t="s">
        <v>31</v>
      </c>
      <c r="G9835" t="s">
        <v>72</v>
      </c>
      <c r="H9835" t="s">
        <v>73</v>
      </c>
      <c r="I9835" t="s">
        <v>74</v>
      </c>
      <c r="J9835" t="s">
        <v>75</v>
      </c>
      <c r="K9835">
        <v>6</v>
      </c>
      <c r="L9835" s="2">
        <v>2200</v>
      </c>
      <c r="M9835">
        <v>20</v>
      </c>
      <c r="N9835" s="2">
        <v>13200</v>
      </c>
      <c r="O9835" s="2">
        <v>2640</v>
      </c>
      <c r="P9835" s="2">
        <v>10560</v>
      </c>
      <c r="Q9835" s="2">
        <v>8258.42</v>
      </c>
      <c r="R9835" s="2">
        <v>2301.58</v>
      </c>
      <c r="S9835" t="s">
        <v>53</v>
      </c>
      <c r="T9835" t="s">
        <v>54</v>
      </c>
      <c r="U9835" t="s">
        <v>55</v>
      </c>
      <c r="V9835" t="s">
        <v>39</v>
      </c>
      <c r="W9835" t="s">
        <v>137</v>
      </c>
      <c r="X9835" t="s">
        <v>41</v>
      </c>
      <c r="Y9835" t="s">
        <v>56</v>
      </c>
      <c r="Z9835" t="s">
        <v>43</v>
      </c>
      <c r="AA9835" t="s">
        <v>44</v>
      </c>
      <c r="AB9835" t="s">
        <v>44</v>
      </c>
    </row>
    <row r="9836" spans="1:28" x14ac:dyDescent="0.25">
      <c r="A9836" t="s">
        <v>14905</v>
      </c>
      <c r="B9836" s="1">
        <v>46082</v>
      </c>
      <c r="C9836" t="s">
        <v>4007</v>
      </c>
      <c r="D9836" t="s">
        <v>4008</v>
      </c>
      <c r="E9836">
        <v>50</v>
      </c>
      <c r="F9836" t="s">
        <v>111</v>
      </c>
      <c r="G9836" t="s">
        <v>238</v>
      </c>
      <c r="H9836" t="s">
        <v>239</v>
      </c>
      <c r="I9836" t="s">
        <v>62</v>
      </c>
      <c r="J9836" t="s">
        <v>63</v>
      </c>
      <c r="K9836">
        <v>2</v>
      </c>
      <c r="L9836" s="2">
        <v>6500</v>
      </c>
      <c r="M9836">
        <v>10</v>
      </c>
      <c r="N9836" s="2">
        <v>13000</v>
      </c>
      <c r="O9836" s="2">
        <v>1300</v>
      </c>
      <c r="P9836" s="2">
        <v>11700</v>
      </c>
      <c r="Q9836" s="2">
        <v>8570.91</v>
      </c>
      <c r="R9836" s="2">
        <v>3129.09</v>
      </c>
      <c r="S9836" t="s">
        <v>36</v>
      </c>
      <c r="T9836" t="s">
        <v>54</v>
      </c>
      <c r="U9836" t="s">
        <v>55</v>
      </c>
      <c r="V9836" t="s">
        <v>39</v>
      </c>
      <c r="W9836" t="s">
        <v>124</v>
      </c>
      <c r="X9836" t="s">
        <v>67</v>
      </c>
      <c r="Y9836" t="s">
        <v>56</v>
      </c>
      <c r="Z9836" t="s">
        <v>43</v>
      </c>
      <c r="AA9836" t="s">
        <v>44</v>
      </c>
      <c r="AB9836" t="s">
        <v>44</v>
      </c>
    </row>
    <row r="9837" spans="1:28" x14ac:dyDescent="0.25">
      <c r="A9837" t="s">
        <v>14906</v>
      </c>
      <c r="B9837" s="1">
        <v>46082</v>
      </c>
      <c r="C9837" t="s">
        <v>2222</v>
      </c>
      <c r="D9837" t="s">
        <v>2223</v>
      </c>
      <c r="E9837">
        <v>23</v>
      </c>
      <c r="F9837" t="s">
        <v>48</v>
      </c>
      <c r="G9837" t="s">
        <v>273</v>
      </c>
      <c r="H9837" t="s">
        <v>274</v>
      </c>
      <c r="I9837" t="s">
        <v>51</v>
      </c>
      <c r="J9837" t="s">
        <v>52</v>
      </c>
      <c r="K9837">
        <v>3</v>
      </c>
      <c r="L9837" s="2">
        <v>250</v>
      </c>
      <c r="M9837">
        <v>20</v>
      </c>
      <c r="N9837" s="2">
        <v>750</v>
      </c>
      <c r="O9837" s="2">
        <v>150</v>
      </c>
      <c r="P9837" s="2">
        <v>600</v>
      </c>
      <c r="Q9837" s="2">
        <v>335.13</v>
      </c>
      <c r="R9837" s="2">
        <v>264.87</v>
      </c>
      <c r="S9837" t="s">
        <v>64</v>
      </c>
      <c r="T9837" t="s">
        <v>114</v>
      </c>
      <c r="U9837" t="s">
        <v>115</v>
      </c>
      <c r="V9837" t="s">
        <v>39</v>
      </c>
      <c r="W9837" t="s">
        <v>137</v>
      </c>
      <c r="X9837" t="s">
        <v>41</v>
      </c>
      <c r="Y9837" t="s">
        <v>56</v>
      </c>
      <c r="Z9837" t="s">
        <v>223</v>
      </c>
      <c r="AA9837" t="s">
        <v>44</v>
      </c>
      <c r="AB9837" t="s">
        <v>44</v>
      </c>
    </row>
    <row r="9838" spans="1:28" x14ac:dyDescent="0.25">
      <c r="A9838" t="s">
        <v>14907</v>
      </c>
      <c r="B9838" s="1">
        <v>46082</v>
      </c>
      <c r="C9838" t="s">
        <v>1788</v>
      </c>
      <c r="D9838" t="s">
        <v>1789</v>
      </c>
      <c r="E9838">
        <v>27</v>
      </c>
      <c r="F9838" t="s">
        <v>31</v>
      </c>
      <c r="G9838" t="s">
        <v>212</v>
      </c>
      <c r="H9838" t="s">
        <v>213</v>
      </c>
      <c r="I9838" t="s">
        <v>51</v>
      </c>
      <c r="J9838" t="s">
        <v>52</v>
      </c>
      <c r="K9838">
        <v>2</v>
      </c>
      <c r="L9838" s="2">
        <v>400</v>
      </c>
      <c r="M9838">
        <v>10</v>
      </c>
      <c r="N9838" s="2">
        <v>800</v>
      </c>
      <c r="O9838" s="2">
        <v>80</v>
      </c>
      <c r="P9838" s="2">
        <v>720</v>
      </c>
      <c r="Q9838" s="2">
        <v>419.74</v>
      </c>
      <c r="R9838" s="2">
        <v>300.26</v>
      </c>
      <c r="S9838" t="s">
        <v>53</v>
      </c>
      <c r="T9838" t="s">
        <v>122</v>
      </c>
      <c r="U9838" t="s">
        <v>123</v>
      </c>
      <c r="V9838" t="s">
        <v>39</v>
      </c>
      <c r="W9838" t="s">
        <v>92</v>
      </c>
      <c r="X9838" t="s">
        <v>41</v>
      </c>
      <c r="Y9838" t="s">
        <v>42</v>
      </c>
      <c r="Z9838" t="s">
        <v>43</v>
      </c>
      <c r="AA9838" t="s">
        <v>44</v>
      </c>
      <c r="AB9838" t="s">
        <v>44</v>
      </c>
    </row>
    <row r="9839" spans="1:28" x14ac:dyDescent="0.25">
      <c r="A9839" t="s">
        <v>14908</v>
      </c>
      <c r="B9839" s="1">
        <v>46082</v>
      </c>
      <c r="C9839" t="s">
        <v>854</v>
      </c>
      <c r="D9839" t="s">
        <v>855</v>
      </c>
      <c r="E9839">
        <v>35</v>
      </c>
      <c r="F9839" t="s">
        <v>48</v>
      </c>
      <c r="G9839" t="s">
        <v>298</v>
      </c>
      <c r="H9839" t="s">
        <v>299</v>
      </c>
      <c r="I9839" t="s">
        <v>103</v>
      </c>
      <c r="J9839" t="s">
        <v>104</v>
      </c>
      <c r="K9839">
        <v>2</v>
      </c>
      <c r="L9839" s="2">
        <v>700</v>
      </c>
      <c r="M9839">
        <v>0</v>
      </c>
      <c r="N9839" s="2">
        <v>1400</v>
      </c>
      <c r="O9839" s="2">
        <v>0</v>
      </c>
      <c r="P9839" s="2">
        <v>1400</v>
      </c>
      <c r="Q9839" s="2">
        <v>776.11</v>
      </c>
      <c r="R9839" s="2">
        <v>623.89</v>
      </c>
      <c r="S9839" t="s">
        <v>36</v>
      </c>
      <c r="T9839" t="s">
        <v>163</v>
      </c>
      <c r="U9839" t="s">
        <v>164</v>
      </c>
      <c r="V9839" t="s">
        <v>39</v>
      </c>
      <c r="W9839" t="s">
        <v>124</v>
      </c>
      <c r="X9839" t="s">
        <v>67</v>
      </c>
      <c r="Y9839" t="s">
        <v>56</v>
      </c>
      <c r="Z9839" t="s">
        <v>43</v>
      </c>
      <c r="AA9839" t="s">
        <v>44</v>
      </c>
      <c r="AB9839" t="s">
        <v>44</v>
      </c>
    </row>
    <row r="9840" spans="1:28" x14ac:dyDescent="0.25">
      <c r="A9840" t="s">
        <v>14909</v>
      </c>
      <c r="B9840" s="1">
        <v>46082</v>
      </c>
      <c r="C9840" t="s">
        <v>7245</v>
      </c>
      <c r="D9840" t="s">
        <v>7246</v>
      </c>
      <c r="E9840">
        <v>26</v>
      </c>
      <c r="F9840" t="s">
        <v>48</v>
      </c>
      <c r="G9840" t="s">
        <v>273</v>
      </c>
      <c r="H9840" t="s">
        <v>274</v>
      </c>
      <c r="I9840" t="s">
        <v>51</v>
      </c>
      <c r="J9840" t="s">
        <v>52</v>
      </c>
      <c r="K9840">
        <v>3</v>
      </c>
      <c r="L9840" s="2">
        <v>250</v>
      </c>
      <c r="M9840">
        <v>20</v>
      </c>
      <c r="N9840" s="2">
        <v>750</v>
      </c>
      <c r="O9840" s="2">
        <v>150</v>
      </c>
      <c r="P9840" s="2">
        <v>600</v>
      </c>
      <c r="Q9840" s="2">
        <v>396.46</v>
      </c>
      <c r="R9840" s="2">
        <v>203.54</v>
      </c>
      <c r="S9840" t="s">
        <v>64</v>
      </c>
      <c r="T9840" t="s">
        <v>398</v>
      </c>
      <c r="U9840" t="s">
        <v>399</v>
      </c>
      <c r="V9840" t="s">
        <v>39</v>
      </c>
      <c r="W9840" t="s">
        <v>124</v>
      </c>
      <c r="X9840" t="s">
        <v>41</v>
      </c>
      <c r="Y9840" t="s">
        <v>56</v>
      </c>
      <c r="Z9840" t="s">
        <v>43</v>
      </c>
      <c r="AA9840" t="s">
        <v>44</v>
      </c>
      <c r="AB9840" t="s">
        <v>44</v>
      </c>
    </row>
    <row r="9841" spans="1:28" x14ac:dyDescent="0.25">
      <c r="A9841" t="s">
        <v>14910</v>
      </c>
      <c r="B9841" s="1">
        <v>46082</v>
      </c>
      <c r="C9841" t="s">
        <v>5043</v>
      </c>
      <c r="D9841" t="s">
        <v>5044</v>
      </c>
      <c r="E9841">
        <v>42</v>
      </c>
      <c r="F9841" t="s">
        <v>48</v>
      </c>
      <c r="G9841" t="s">
        <v>352</v>
      </c>
      <c r="H9841" t="s">
        <v>353</v>
      </c>
      <c r="I9841" t="s">
        <v>103</v>
      </c>
      <c r="J9841" t="s">
        <v>104</v>
      </c>
      <c r="K9841">
        <v>2</v>
      </c>
      <c r="L9841" s="2">
        <v>850</v>
      </c>
      <c r="M9841">
        <v>15</v>
      </c>
      <c r="N9841" s="2">
        <v>1700</v>
      </c>
      <c r="O9841" s="2">
        <v>255</v>
      </c>
      <c r="P9841" s="2">
        <v>1445</v>
      </c>
      <c r="Q9841" s="2">
        <v>1157.45</v>
      </c>
      <c r="R9841" s="2">
        <v>287.55</v>
      </c>
      <c r="S9841" t="s">
        <v>53</v>
      </c>
      <c r="T9841" t="s">
        <v>163</v>
      </c>
      <c r="U9841" t="s">
        <v>164</v>
      </c>
      <c r="V9841" t="s">
        <v>39</v>
      </c>
      <c r="W9841" t="s">
        <v>124</v>
      </c>
      <c r="X9841" t="s">
        <v>41</v>
      </c>
      <c r="Y9841" t="s">
        <v>42</v>
      </c>
      <c r="Z9841" t="s">
        <v>223</v>
      </c>
      <c r="AA9841" t="s">
        <v>44</v>
      </c>
      <c r="AB9841" t="s">
        <v>44</v>
      </c>
    </row>
    <row r="9842" spans="1:28" x14ac:dyDescent="0.25">
      <c r="A9842" t="s">
        <v>14911</v>
      </c>
      <c r="B9842" s="1">
        <v>46082</v>
      </c>
      <c r="C9842" t="s">
        <v>1998</v>
      </c>
      <c r="D9842" t="s">
        <v>1999</v>
      </c>
      <c r="E9842">
        <v>48</v>
      </c>
      <c r="F9842" t="s">
        <v>48</v>
      </c>
      <c r="G9842" t="s">
        <v>298</v>
      </c>
      <c r="H9842" t="s">
        <v>299</v>
      </c>
      <c r="I9842" t="s">
        <v>103</v>
      </c>
      <c r="J9842" t="s">
        <v>104</v>
      </c>
      <c r="K9842">
        <v>3</v>
      </c>
      <c r="L9842" s="2">
        <v>700</v>
      </c>
      <c r="M9842">
        <v>10</v>
      </c>
      <c r="N9842" s="2">
        <v>2100</v>
      </c>
      <c r="O9842" s="2">
        <v>210</v>
      </c>
      <c r="P9842" s="2">
        <v>1890</v>
      </c>
      <c r="Q9842" s="2">
        <v>1264.5</v>
      </c>
      <c r="R9842" s="2">
        <v>625.5</v>
      </c>
      <c r="S9842" t="s">
        <v>53</v>
      </c>
      <c r="T9842" t="s">
        <v>76</v>
      </c>
      <c r="U9842" t="s">
        <v>77</v>
      </c>
      <c r="V9842" t="s">
        <v>39</v>
      </c>
      <c r="W9842" t="s">
        <v>40</v>
      </c>
      <c r="X9842" t="s">
        <v>67</v>
      </c>
      <c r="Y9842" t="s">
        <v>42</v>
      </c>
      <c r="Z9842" t="s">
        <v>43</v>
      </c>
      <c r="AA9842" t="s">
        <v>44</v>
      </c>
      <c r="AB9842" t="s">
        <v>44</v>
      </c>
    </row>
    <row r="9843" spans="1:28" x14ac:dyDescent="0.25">
      <c r="A9843" t="s">
        <v>14912</v>
      </c>
      <c r="B9843" s="1">
        <v>46083</v>
      </c>
      <c r="C9843" t="s">
        <v>681</v>
      </c>
      <c r="D9843" t="s">
        <v>682</v>
      </c>
      <c r="E9843">
        <v>37</v>
      </c>
      <c r="F9843" t="s">
        <v>48</v>
      </c>
      <c r="G9843" t="s">
        <v>112</v>
      </c>
      <c r="H9843" t="s">
        <v>113</v>
      </c>
      <c r="I9843" t="s">
        <v>103</v>
      </c>
      <c r="J9843" t="s">
        <v>104</v>
      </c>
      <c r="K9843">
        <v>5</v>
      </c>
      <c r="L9843" s="2">
        <v>650</v>
      </c>
      <c r="M9843">
        <v>15</v>
      </c>
      <c r="N9843" s="2">
        <v>3250</v>
      </c>
      <c r="O9843" s="2">
        <v>487.5</v>
      </c>
      <c r="P9843" s="2">
        <v>2762.5</v>
      </c>
      <c r="Q9843" s="2">
        <v>1630.47</v>
      </c>
      <c r="R9843" s="2">
        <v>1132.03</v>
      </c>
      <c r="S9843" t="s">
        <v>53</v>
      </c>
      <c r="T9843" t="s">
        <v>578</v>
      </c>
      <c r="U9843" t="s">
        <v>579</v>
      </c>
      <c r="V9843" t="s">
        <v>39</v>
      </c>
      <c r="W9843" t="s">
        <v>83</v>
      </c>
      <c r="X9843" t="s">
        <v>41</v>
      </c>
      <c r="Y9843" t="s">
        <v>42</v>
      </c>
      <c r="Z9843" t="s">
        <v>43</v>
      </c>
      <c r="AA9843" t="s">
        <v>44</v>
      </c>
      <c r="AB9843" t="s">
        <v>44</v>
      </c>
    </row>
    <row r="9844" spans="1:28" x14ac:dyDescent="0.25">
      <c r="A9844" t="s">
        <v>14913</v>
      </c>
      <c r="B9844" s="1">
        <v>46083</v>
      </c>
      <c r="C9844" t="s">
        <v>4018</v>
      </c>
      <c r="D9844" t="s">
        <v>4019</v>
      </c>
      <c r="E9844">
        <v>47</v>
      </c>
      <c r="F9844" t="s">
        <v>48</v>
      </c>
      <c r="G9844" t="s">
        <v>134</v>
      </c>
      <c r="H9844" t="s">
        <v>135</v>
      </c>
      <c r="I9844" t="s">
        <v>62</v>
      </c>
      <c r="J9844" t="s">
        <v>130</v>
      </c>
      <c r="K9844">
        <v>2</v>
      </c>
      <c r="L9844" s="2">
        <v>8500</v>
      </c>
      <c r="M9844">
        <v>0</v>
      </c>
      <c r="N9844" s="2">
        <v>17000</v>
      </c>
      <c r="O9844" s="2">
        <v>0</v>
      </c>
      <c r="P9844" s="2">
        <v>17000</v>
      </c>
      <c r="Q9844" s="2">
        <v>9756.93</v>
      </c>
      <c r="R9844" s="2">
        <v>7243.07</v>
      </c>
      <c r="S9844" t="s">
        <v>53</v>
      </c>
      <c r="T9844" t="s">
        <v>398</v>
      </c>
      <c r="U9844" t="s">
        <v>399</v>
      </c>
      <c r="V9844" t="s">
        <v>39</v>
      </c>
      <c r="W9844" t="s">
        <v>92</v>
      </c>
      <c r="X9844" t="s">
        <v>67</v>
      </c>
      <c r="Y9844" t="s">
        <v>56</v>
      </c>
      <c r="Z9844" t="s">
        <v>43</v>
      </c>
      <c r="AA9844" t="s">
        <v>44</v>
      </c>
      <c r="AB9844" t="s">
        <v>44</v>
      </c>
    </row>
    <row r="9845" spans="1:28" x14ac:dyDescent="0.25">
      <c r="A9845" t="s">
        <v>14914</v>
      </c>
      <c r="B9845" s="1">
        <v>46083</v>
      </c>
      <c r="C9845" t="s">
        <v>752</v>
      </c>
      <c r="D9845" t="s">
        <v>753</v>
      </c>
      <c r="E9845">
        <v>47</v>
      </c>
      <c r="F9845" t="s">
        <v>48</v>
      </c>
      <c r="G9845" t="s">
        <v>72</v>
      </c>
      <c r="H9845" t="s">
        <v>73</v>
      </c>
      <c r="I9845" t="s">
        <v>74</v>
      </c>
      <c r="J9845" t="s">
        <v>75</v>
      </c>
      <c r="K9845">
        <v>3</v>
      </c>
      <c r="L9845" s="2">
        <v>2200</v>
      </c>
      <c r="M9845">
        <v>20</v>
      </c>
      <c r="N9845" s="2">
        <v>6600</v>
      </c>
      <c r="O9845" s="2">
        <v>1320</v>
      </c>
      <c r="P9845" s="2">
        <v>5280</v>
      </c>
      <c r="Q9845" s="2">
        <v>3147.78</v>
      </c>
      <c r="R9845" s="2">
        <v>2132.2199999999998</v>
      </c>
      <c r="S9845" t="s">
        <v>53</v>
      </c>
      <c r="T9845" t="s">
        <v>37</v>
      </c>
      <c r="U9845" t="s">
        <v>38</v>
      </c>
      <c r="V9845" t="s">
        <v>39</v>
      </c>
      <c r="W9845" t="s">
        <v>92</v>
      </c>
      <c r="X9845" t="s">
        <v>97</v>
      </c>
      <c r="Y9845" t="s">
        <v>42</v>
      </c>
      <c r="Z9845" t="s">
        <v>107</v>
      </c>
      <c r="AA9845" t="s">
        <v>44</v>
      </c>
      <c r="AB9845" t="s">
        <v>44</v>
      </c>
    </row>
    <row r="9846" spans="1:28" x14ac:dyDescent="0.25">
      <c r="A9846" t="s">
        <v>14915</v>
      </c>
      <c r="B9846" s="1">
        <v>46083</v>
      </c>
      <c r="C9846" t="s">
        <v>2790</v>
      </c>
      <c r="D9846" t="s">
        <v>2791</v>
      </c>
      <c r="E9846">
        <v>19</v>
      </c>
      <c r="F9846" t="s">
        <v>31</v>
      </c>
      <c r="G9846" t="s">
        <v>298</v>
      </c>
      <c r="H9846" t="s">
        <v>299</v>
      </c>
      <c r="I9846" t="s">
        <v>103</v>
      </c>
      <c r="J9846" t="s">
        <v>104</v>
      </c>
      <c r="K9846">
        <v>3</v>
      </c>
      <c r="L9846" s="2">
        <v>700</v>
      </c>
      <c r="M9846">
        <v>5</v>
      </c>
      <c r="N9846" s="2">
        <v>2100</v>
      </c>
      <c r="O9846" s="2">
        <v>105</v>
      </c>
      <c r="P9846" s="2">
        <v>1995</v>
      </c>
      <c r="Q9846" s="2">
        <v>1231.56</v>
      </c>
      <c r="R9846" s="2">
        <v>763.44</v>
      </c>
      <c r="S9846" t="s">
        <v>53</v>
      </c>
      <c r="T9846" t="s">
        <v>105</v>
      </c>
      <c r="U9846" t="s">
        <v>106</v>
      </c>
      <c r="V9846" t="s">
        <v>39</v>
      </c>
      <c r="W9846" t="s">
        <v>40</v>
      </c>
      <c r="X9846" t="s">
        <v>41</v>
      </c>
      <c r="Y9846" t="s">
        <v>56</v>
      </c>
      <c r="Z9846" t="s">
        <v>43</v>
      </c>
      <c r="AA9846" t="s">
        <v>44</v>
      </c>
      <c r="AB9846" t="s">
        <v>44</v>
      </c>
    </row>
    <row r="9847" spans="1:28" x14ac:dyDescent="0.25">
      <c r="A9847" t="s">
        <v>14916</v>
      </c>
      <c r="B9847" s="1">
        <v>46083</v>
      </c>
      <c r="C9847" t="s">
        <v>6804</v>
      </c>
      <c r="D9847" t="s">
        <v>6805</v>
      </c>
      <c r="E9847">
        <v>27</v>
      </c>
      <c r="F9847" t="s">
        <v>31</v>
      </c>
      <c r="G9847" t="s">
        <v>88</v>
      </c>
      <c r="H9847" t="s">
        <v>89</v>
      </c>
      <c r="I9847" t="s">
        <v>62</v>
      </c>
      <c r="J9847" t="s">
        <v>63</v>
      </c>
      <c r="K9847">
        <v>1</v>
      </c>
      <c r="L9847" s="2">
        <v>4200</v>
      </c>
      <c r="M9847">
        <v>0</v>
      </c>
      <c r="N9847" s="2">
        <v>4200</v>
      </c>
      <c r="O9847" s="2">
        <v>0</v>
      </c>
      <c r="P9847" s="2">
        <v>4200</v>
      </c>
      <c r="Q9847" s="2">
        <v>3190.58</v>
      </c>
      <c r="R9847" s="2">
        <v>1009.42</v>
      </c>
      <c r="S9847" t="s">
        <v>53</v>
      </c>
      <c r="T9847" t="s">
        <v>114</v>
      </c>
      <c r="U9847" t="s">
        <v>115</v>
      </c>
      <c r="V9847" t="s">
        <v>39</v>
      </c>
      <c r="W9847" t="s">
        <v>124</v>
      </c>
      <c r="X9847" t="s">
        <v>97</v>
      </c>
      <c r="Y9847" t="s">
        <v>56</v>
      </c>
      <c r="Z9847" t="s">
        <v>107</v>
      </c>
      <c r="AA9847" t="s">
        <v>68</v>
      </c>
      <c r="AB9847" t="s">
        <v>44</v>
      </c>
    </row>
    <row r="9848" spans="1:28" x14ac:dyDescent="0.25">
      <c r="A9848" t="s">
        <v>14917</v>
      </c>
      <c r="B9848" s="1">
        <v>46083</v>
      </c>
      <c r="C9848" t="s">
        <v>1156</v>
      </c>
      <c r="D9848" t="s">
        <v>1157</v>
      </c>
      <c r="E9848">
        <v>19</v>
      </c>
      <c r="F9848" t="s">
        <v>48</v>
      </c>
      <c r="G9848" t="s">
        <v>168</v>
      </c>
      <c r="H9848" t="s">
        <v>169</v>
      </c>
      <c r="I9848" t="s">
        <v>62</v>
      </c>
      <c r="J9848" t="s">
        <v>143</v>
      </c>
      <c r="K9848">
        <v>1</v>
      </c>
      <c r="L9848" s="2">
        <v>1800</v>
      </c>
      <c r="M9848">
        <v>0</v>
      </c>
      <c r="N9848" s="2">
        <v>1800</v>
      </c>
      <c r="O9848" s="2">
        <v>0</v>
      </c>
      <c r="P9848" s="2">
        <v>1800</v>
      </c>
      <c r="Q9848" s="2">
        <v>1368.77</v>
      </c>
      <c r="R9848" s="2">
        <v>431.23</v>
      </c>
      <c r="S9848" t="s">
        <v>53</v>
      </c>
      <c r="T9848" t="s">
        <v>54</v>
      </c>
      <c r="U9848" t="s">
        <v>55</v>
      </c>
      <c r="V9848" t="s">
        <v>39</v>
      </c>
      <c r="W9848" t="s">
        <v>137</v>
      </c>
      <c r="X9848" t="s">
        <v>97</v>
      </c>
      <c r="Y9848" t="s">
        <v>42</v>
      </c>
      <c r="Z9848" t="s">
        <v>223</v>
      </c>
      <c r="AA9848" t="s">
        <v>44</v>
      </c>
      <c r="AB9848" t="s">
        <v>44</v>
      </c>
    </row>
    <row r="9849" spans="1:28" x14ac:dyDescent="0.25">
      <c r="A9849" t="s">
        <v>14918</v>
      </c>
      <c r="B9849" s="1">
        <v>46084</v>
      </c>
      <c r="C9849" t="s">
        <v>7122</v>
      </c>
      <c r="D9849" t="s">
        <v>7123</v>
      </c>
      <c r="E9849">
        <v>31</v>
      </c>
      <c r="F9849" t="s">
        <v>31</v>
      </c>
      <c r="G9849" t="s">
        <v>344</v>
      </c>
      <c r="H9849" t="s">
        <v>345</v>
      </c>
      <c r="I9849" t="s">
        <v>34</v>
      </c>
      <c r="J9849" t="s">
        <v>121</v>
      </c>
      <c r="K9849">
        <v>1</v>
      </c>
      <c r="L9849" s="2">
        <v>1600</v>
      </c>
      <c r="M9849">
        <v>15</v>
      </c>
      <c r="N9849" s="2">
        <v>1600</v>
      </c>
      <c r="O9849" s="2">
        <v>240</v>
      </c>
      <c r="P9849" s="2">
        <v>1360</v>
      </c>
      <c r="Q9849" s="2">
        <v>777.61</v>
      </c>
      <c r="R9849" s="2">
        <v>582.39</v>
      </c>
      <c r="S9849" t="s">
        <v>53</v>
      </c>
      <c r="T9849" t="s">
        <v>76</v>
      </c>
      <c r="U9849" t="s">
        <v>77</v>
      </c>
      <c r="V9849" t="s">
        <v>39</v>
      </c>
      <c r="W9849" t="s">
        <v>124</v>
      </c>
      <c r="X9849" t="s">
        <v>41</v>
      </c>
      <c r="Y9849" t="s">
        <v>56</v>
      </c>
      <c r="Z9849" t="s">
        <v>43</v>
      </c>
      <c r="AA9849" t="s">
        <v>44</v>
      </c>
      <c r="AB9849" t="s">
        <v>44</v>
      </c>
    </row>
    <row r="9850" spans="1:28" x14ac:dyDescent="0.25">
      <c r="A9850" t="s">
        <v>14919</v>
      </c>
      <c r="B9850" s="1">
        <v>46084</v>
      </c>
      <c r="C9850" t="s">
        <v>8353</v>
      </c>
      <c r="D9850" t="s">
        <v>8354</v>
      </c>
      <c r="E9850">
        <v>38</v>
      </c>
      <c r="F9850" t="s">
        <v>48</v>
      </c>
      <c r="G9850" t="s">
        <v>352</v>
      </c>
      <c r="H9850" t="s">
        <v>353</v>
      </c>
      <c r="I9850" t="s">
        <v>103</v>
      </c>
      <c r="J9850" t="s">
        <v>104</v>
      </c>
      <c r="K9850">
        <v>2</v>
      </c>
      <c r="L9850" s="2">
        <v>850</v>
      </c>
      <c r="M9850">
        <v>15</v>
      </c>
      <c r="N9850" s="2">
        <v>1700</v>
      </c>
      <c r="O9850" s="2">
        <v>255</v>
      </c>
      <c r="P9850" s="2">
        <v>1445</v>
      </c>
      <c r="Q9850" s="2">
        <v>978.13</v>
      </c>
      <c r="R9850" s="2">
        <v>466.87</v>
      </c>
      <c r="S9850" t="s">
        <v>53</v>
      </c>
      <c r="T9850" t="s">
        <v>54</v>
      </c>
      <c r="U9850" t="s">
        <v>55</v>
      </c>
      <c r="V9850" t="s">
        <v>39</v>
      </c>
      <c r="W9850" t="s">
        <v>66</v>
      </c>
      <c r="X9850" t="s">
        <v>67</v>
      </c>
      <c r="Y9850" t="s">
        <v>42</v>
      </c>
      <c r="Z9850" t="s">
        <v>43</v>
      </c>
      <c r="AA9850" t="s">
        <v>44</v>
      </c>
      <c r="AB9850" t="s">
        <v>44</v>
      </c>
    </row>
    <row r="9851" spans="1:28" x14ac:dyDescent="0.25">
      <c r="A9851" t="s">
        <v>14920</v>
      </c>
      <c r="B9851" s="1">
        <v>46084</v>
      </c>
      <c r="C9851" t="s">
        <v>10130</v>
      </c>
      <c r="D9851" t="s">
        <v>10131</v>
      </c>
      <c r="E9851">
        <v>19</v>
      </c>
      <c r="F9851" t="s">
        <v>31</v>
      </c>
      <c r="G9851" t="s">
        <v>88</v>
      </c>
      <c r="H9851" t="s">
        <v>89</v>
      </c>
      <c r="I9851" t="s">
        <v>62</v>
      </c>
      <c r="J9851" t="s">
        <v>63</v>
      </c>
      <c r="K9851">
        <v>2</v>
      </c>
      <c r="L9851" s="2">
        <v>4200</v>
      </c>
      <c r="M9851">
        <v>20</v>
      </c>
      <c r="N9851" s="2">
        <v>8400</v>
      </c>
      <c r="O9851" s="2">
        <v>1680</v>
      </c>
      <c r="P9851" s="2">
        <v>6720</v>
      </c>
      <c r="Q9851" s="2">
        <v>4405.76</v>
      </c>
      <c r="R9851" s="2">
        <v>2314.2399999999998</v>
      </c>
      <c r="S9851" t="s">
        <v>53</v>
      </c>
      <c r="T9851" t="s">
        <v>578</v>
      </c>
      <c r="U9851" t="s">
        <v>579</v>
      </c>
      <c r="V9851" t="s">
        <v>39</v>
      </c>
      <c r="W9851" t="s">
        <v>92</v>
      </c>
      <c r="X9851" t="s">
        <v>41</v>
      </c>
      <c r="Y9851" t="s">
        <v>42</v>
      </c>
      <c r="Z9851" t="s">
        <v>107</v>
      </c>
      <c r="AA9851" t="s">
        <v>44</v>
      </c>
      <c r="AB9851" t="s">
        <v>44</v>
      </c>
    </row>
    <row r="9852" spans="1:28" x14ac:dyDescent="0.25">
      <c r="A9852" t="s">
        <v>14921</v>
      </c>
      <c r="B9852" s="1">
        <v>46084</v>
      </c>
      <c r="C9852" t="s">
        <v>195</v>
      </c>
      <c r="D9852" t="s">
        <v>196</v>
      </c>
      <c r="E9852">
        <v>19</v>
      </c>
      <c r="F9852" t="s">
        <v>31</v>
      </c>
      <c r="G9852" t="s">
        <v>273</v>
      </c>
      <c r="H9852" t="s">
        <v>274</v>
      </c>
      <c r="I9852" t="s">
        <v>51</v>
      </c>
      <c r="J9852" t="s">
        <v>52</v>
      </c>
      <c r="K9852">
        <v>1</v>
      </c>
      <c r="L9852" s="2">
        <v>250</v>
      </c>
      <c r="M9852">
        <v>0</v>
      </c>
      <c r="N9852" s="2">
        <v>250</v>
      </c>
      <c r="O9852" s="2">
        <v>0</v>
      </c>
      <c r="P9852" s="2">
        <v>250</v>
      </c>
      <c r="Q9852" s="2">
        <v>181.2</v>
      </c>
      <c r="R9852" s="2">
        <v>68.8</v>
      </c>
      <c r="S9852" t="s">
        <v>53</v>
      </c>
      <c r="T9852" t="s">
        <v>178</v>
      </c>
      <c r="U9852" t="s">
        <v>154</v>
      </c>
      <c r="V9852" t="s">
        <v>39</v>
      </c>
      <c r="W9852" t="s">
        <v>124</v>
      </c>
      <c r="X9852" t="s">
        <v>97</v>
      </c>
      <c r="Y9852" t="s">
        <v>56</v>
      </c>
      <c r="Z9852" t="s">
        <v>107</v>
      </c>
      <c r="AA9852" t="s">
        <v>44</v>
      </c>
      <c r="AB9852" t="s">
        <v>44</v>
      </c>
    </row>
    <row r="9853" spans="1:28" x14ac:dyDescent="0.25">
      <c r="A9853" t="s">
        <v>14922</v>
      </c>
      <c r="B9853" s="1">
        <v>46084</v>
      </c>
      <c r="C9853" t="s">
        <v>3336</v>
      </c>
      <c r="D9853" t="s">
        <v>3337</v>
      </c>
      <c r="E9853">
        <v>58</v>
      </c>
      <c r="F9853" t="s">
        <v>31</v>
      </c>
      <c r="G9853" t="s">
        <v>212</v>
      </c>
      <c r="H9853" t="s">
        <v>213</v>
      </c>
      <c r="I9853" t="s">
        <v>51</v>
      </c>
      <c r="J9853" t="s">
        <v>52</v>
      </c>
      <c r="K9853">
        <v>1</v>
      </c>
      <c r="L9853" s="2">
        <v>400</v>
      </c>
      <c r="M9853">
        <v>10</v>
      </c>
      <c r="N9853" s="2">
        <v>400</v>
      </c>
      <c r="O9853" s="2">
        <v>40</v>
      </c>
      <c r="P9853" s="2">
        <v>360</v>
      </c>
      <c r="Q9853" s="2">
        <v>221.13</v>
      </c>
      <c r="R9853" s="2">
        <v>138.87</v>
      </c>
      <c r="S9853" t="s">
        <v>64</v>
      </c>
      <c r="T9853" t="s">
        <v>105</v>
      </c>
      <c r="U9853" t="s">
        <v>106</v>
      </c>
      <c r="V9853" t="s">
        <v>39</v>
      </c>
      <c r="W9853" t="s">
        <v>137</v>
      </c>
      <c r="X9853" t="s">
        <v>97</v>
      </c>
      <c r="Y9853" t="s">
        <v>84</v>
      </c>
      <c r="Z9853" t="s">
        <v>223</v>
      </c>
      <c r="AA9853" t="s">
        <v>44</v>
      </c>
      <c r="AB9853" t="s">
        <v>44</v>
      </c>
    </row>
    <row r="9854" spans="1:28" x14ac:dyDescent="0.25">
      <c r="A9854" t="s">
        <v>14923</v>
      </c>
      <c r="B9854" s="1">
        <v>46084</v>
      </c>
      <c r="C9854" t="s">
        <v>6678</v>
      </c>
      <c r="D9854" t="s">
        <v>6679</v>
      </c>
      <c r="E9854">
        <v>32</v>
      </c>
      <c r="F9854" t="s">
        <v>31</v>
      </c>
      <c r="G9854" t="s">
        <v>366</v>
      </c>
      <c r="H9854" t="s">
        <v>367</v>
      </c>
      <c r="I9854" t="s">
        <v>34</v>
      </c>
      <c r="J9854" t="s">
        <v>130</v>
      </c>
      <c r="K9854">
        <v>3</v>
      </c>
      <c r="L9854" s="2">
        <v>14500</v>
      </c>
      <c r="M9854">
        <v>15</v>
      </c>
      <c r="N9854" s="2">
        <v>43500</v>
      </c>
      <c r="O9854" s="2">
        <v>6525</v>
      </c>
      <c r="P9854" s="2">
        <v>36975</v>
      </c>
      <c r="Q9854" s="2">
        <v>22003.48</v>
      </c>
      <c r="R9854" s="2">
        <v>14971.52</v>
      </c>
      <c r="S9854" t="s">
        <v>53</v>
      </c>
      <c r="T9854" t="s">
        <v>407</v>
      </c>
      <c r="U9854" t="s">
        <v>408</v>
      </c>
      <c r="V9854" t="s">
        <v>39</v>
      </c>
      <c r="W9854" t="s">
        <v>92</v>
      </c>
      <c r="X9854" t="s">
        <v>97</v>
      </c>
      <c r="Y9854" t="s">
        <v>56</v>
      </c>
      <c r="Z9854" t="s">
        <v>223</v>
      </c>
      <c r="AA9854" t="s">
        <v>44</v>
      </c>
      <c r="AB9854" t="s">
        <v>44</v>
      </c>
    </row>
    <row r="9855" spans="1:28" x14ac:dyDescent="0.25">
      <c r="A9855" t="s">
        <v>14924</v>
      </c>
      <c r="B9855" s="1">
        <v>46085</v>
      </c>
      <c r="C9855" t="s">
        <v>926</v>
      </c>
      <c r="D9855" t="s">
        <v>927</v>
      </c>
      <c r="E9855">
        <v>57</v>
      </c>
      <c r="F9855" t="s">
        <v>111</v>
      </c>
      <c r="G9855" t="s">
        <v>112</v>
      </c>
      <c r="H9855" t="s">
        <v>113</v>
      </c>
      <c r="I9855" t="s">
        <v>103</v>
      </c>
      <c r="J9855" t="s">
        <v>104</v>
      </c>
      <c r="K9855">
        <v>5</v>
      </c>
      <c r="L9855" s="2">
        <v>650</v>
      </c>
      <c r="M9855">
        <v>10</v>
      </c>
      <c r="N9855" s="2">
        <v>3250</v>
      </c>
      <c r="O9855" s="2">
        <v>325</v>
      </c>
      <c r="P9855" s="2">
        <v>2925</v>
      </c>
      <c r="Q9855" s="2">
        <v>2056.94</v>
      </c>
      <c r="R9855" s="2">
        <v>868.06</v>
      </c>
      <c r="S9855" t="s">
        <v>53</v>
      </c>
      <c r="T9855" t="s">
        <v>122</v>
      </c>
      <c r="U9855" t="s">
        <v>123</v>
      </c>
      <c r="V9855" t="s">
        <v>39</v>
      </c>
      <c r="W9855" t="s">
        <v>66</v>
      </c>
      <c r="X9855" t="s">
        <v>41</v>
      </c>
      <c r="Y9855" t="s">
        <v>84</v>
      </c>
      <c r="Z9855" t="s">
        <v>43</v>
      </c>
      <c r="AA9855" t="s">
        <v>44</v>
      </c>
      <c r="AB9855" t="s">
        <v>44</v>
      </c>
    </row>
    <row r="9856" spans="1:28" x14ac:dyDescent="0.25">
      <c r="A9856" t="s">
        <v>14925</v>
      </c>
      <c r="B9856" s="1">
        <v>46085</v>
      </c>
      <c r="C9856" t="s">
        <v>11252</v>
      </c>
      <c r="D9856" t="s">
        <v>11253</v>
      </c>
      <c r="E9856">
        <v>21</v>
      </c>
      <c r="F9856" t="s">
        <v>48</v>
      </c>
      <c r="G9856" t="s">
        <v>158</v>
      </c>
      <c r="H9856" t="s">
        <v>159</v>
      </c>
      <c r="I9856" t="s">
        <v>51</v>
      </c>
      <c r="J9856" t="s">
        <v>52</v>
      </c>
      <c r="K9856">
        <v>1</v>
      </c>
      <c r="L9856" s="2">
        <v>650</v>
      </c>
      <c r="M9856">
        <v>0</v>
      </c>
      <c r="N9856" s="2">
        <v>650</v>
      </c>
      <c r="O9856" s="2">
        <v>0</v>
      </c>
      <c r="P9856" s="2">
        <v>650</v>
      </c>
      <c r="Q9856" s="2">
        <v>502.01</v>
      </c>
      <c r="R9856" s="2">
        <v>147.99</v>
      </c>
      <c r="S9856" t="s">
        <v>36</v>
      </c>
      <c r="T9856" t="s">
        <v>136</v>
      </c>
      <c r="U9856" t="s">
        <v>38</v>
      </c>
      <c r="V9856" t="s">
        <v>39</v>
      </c>
      <c r="W9856" t="s">
        <v>66</v>
      </c>
      <c r="X9856" t="s">
        <v>97</v>
      </c>
      <c r="Y9856" t="s">
        <v>56</v>
      </c>
      <c r="Z9856" t="s">
        <v>43</v>
      </c>
      <c r="AA9856" t="s">
        <v>44</v>
      </c>
      <c r="AB9856" t="s">
        <v>44</v>
      </c>
    </row>
    <row r="9857" spans="1:28" x14ac:dyDescent="0.25">
      <c r="A9857" t="s">
        <v>14926</v>
      </c>
      <c r="B9857" s="1">
        <v>46085</v>
      </c>
      <c r="C9857" t="s">
        <v>14927</v>
      </c>
      <c r="D9857" t="s">
        <v>14928</v>
      </c>
      <c r="E9857">
        <v>24</v>
      </c>
      <c r="F9857" t="s">
        <v>111</v>
      </c>
      <c r="G9857" t="s">
        <v>243</v>
      </c>
      <c r="H9857" t="s">
        <v>244</v>
      </c>
      <c r="I9857" t="s">
        <v>103</v>
      </c>
      <c r="J9857" t="s">
        <v>104</v>
      </c>
      <c r="K9857">
        <v>2</v>
      </c>
      <c r="L9857" s="2">
        <v>450</v>
      </c>
      <c r="M9857">
        <v>0</v>
      </c>
      <c r="N9857" s="2">
        <v>900</v>
      </c>
      <c r="O9857" s="2">
        <v>0</v>
      </c>
      <c r="P9857" s="2">
        <v>900</v>
      </c>
      <c r="Q9857" s="2">
        <v>639.16999999999996</v>
      </c>
      <c r="R9857" s="2">
        <v>260.83</v>
      </c>
      <c r="S9857" t="s">
        <v>53</v>
      </c>
      <c r="T9857" t="s">
        <v>65</v>
      </c>
      <c r="U9857" t="s">
        <v>65</v>
      </c>
      <c r="V9857" t="s">
        <v>39</v>
      </c>
      <c r="W9857" t="s">
        <v>66</v>
      </c>
      <c r="X9857" t="s">
        <v>67</v>
      </c>
      <c r="Y9857" t="s">
        <v>56</v>
      </c>
      <c r="Z9857" t="s">
        <v>43</v>
      </c>
      <c r="AA9857" t="s">
        <v>44</v>
      </c>
      <c r="AB9857" t="s">
        <v>44</v>
      </c>
    </row>
    <row r="9858" spans="1:28" x14ac:dyDescent="0.25">
      <c r="A9858" t="s">
        <v>14929</v>
      </c>
      <c r="B9858" s="1">
        <v>46085</v>
      </c>
      <c r="C9858" t="s">
        <v>941</v>
      </c>
      <c r="D9858" t="s">
        <v>942</v>
      </c>
      <c r="E9858">
        <v>50</v>
      </c>
      <c r="F9858" t="s">
        <v>31</v>
      </c>
      <c r="G9858" t="s">
        <v>119</v>
      </c>
      <c r="H9858" t="s">
        <v>120</v>
      </c>
      <c r="I9858" t="s">
        <v>62</v>
      </c>
      <c r="J9858" t="s">
        <v>121</v>
      </c>
      <c r="K9858">
        <v>2</v>
      </c>
      <c r="L9858" s="2">
        <v>4800</v>
      </c>
      <c r="M9858">
        <v>20</v>
      </c>
      <c r="N9858" s="2">
        <v>9600</v>
      </c>
      <c r="O9858" s="2">
        <v>1920</v>
      </c>
      <c r="P9858" s="2">
        <v>7680</v>
      </c>
      <c r="Q9858" s="2">
        <v>5000.42</v>
      </c>
      <c r="R9858" s="2">
        <v>2679.58</v>
      </c>
      <c r="S9858" t="s">
        <v>36</v>
      </c>
      <c r="T9858" t="s">
        <v>578</v>
      </c>
      <c r="U9858" t="s">
        <v>579</v>
      </c>
      <c r="V9858" t="s">
        <v>39</v>
      </c>
      <c r="W9858" t="s">
        <v>124</v>
      </c>
      <c r="X9858" t="s">
        <v>97</v>
      </c>
      <c r="Y9858" t="s">
        <v>42</v>
      </c>
      <c r="Z9858" t="s">
        <v>43</v>
      </c>
      <c r="AA9858" t="s">
        <v>68</v>
      </c>
      <c r="AB9858" t="s">
        <v>44</v>
      </c>
    </row>
    <row r="9859" spans="1:28" x14ac:dyDescent="0.25">
      <c r="A9859" t="s">
        <v>14930</v>
      </c>
      <c r="B9859" s="1">
        <v>46085</v>
      </c>
      <c r="C9859" t="s">
        <v>4364</v>
      </c>
      <c r="D9859" t="s">
        <v>4365</v>
      </c>
      <c r="E9859">
        <v>23</v>
      </c>
      <c r="F9859" t="s">
        <v>31</v>
      </c>
      <c r="G9859" t="s">
        <v>212</v>
      </c>
      <c r="H9859" t="s">
        <v>213</v>
      </c>
      <c r="I9859" t="s">
        <v>51</v>
      </c>
      <c r="J9859" t="s">
        <v>52</v>
      </c>
      <c r="K9859">
        <v>1</v>
      </c>
      <c r="L9859" s="2">
        <v>400</v>
      </c>
      <c r="M9859">
        <v>25</v>
      </c>
      <c r="N9859" s="2">
        <v>400</v>
      </c>
      <c r="O9859" s="2">
        <v>100</v>
      </c>
      <c r="P9859" s="2">
        <v>300</v>
      </c>
      <c r="Q9859" s="2">
        <v>211.7</v>
      </c>
      <c r="R9859" s="2">
        <v>88.3</v>
      </c>
      <c r="S9859" t="s">
        <v>53</v>
      </c>
      <c r="T9859" t="s">
        <v>54</v>
      </c>
      <c r="U9859" t="s">
        <v>55</v>
      </c>
      <c r="V9859" t="s">
        <v>39</v>
      </c>
      <c r="W9859" t="s">
        <v>83</v>
      </c>
      <c r="X9859" t="s">
        <v>41</v>
      </c>
      <c r="Y9859" t="s">
        <v>56</v>
      </c>
      <c r="Z9859" t="s">
        <v>107</v>
      </c>
      <c r="AA9859" t="s">
        <v>44</v>
      </c>
      <c r="AB9859" t="s">
        <v>44</v>
      </c>
    </row>
    <row r="9860" spans="1:28" x14ac:dyDescent="0.25">
      <c r="A9860" t="s">
        <v>14931</v>
      </c>
      <c r="B9860" s="1">
        <v>46085</v>
      </c>
      <c r="C9860" t="s">
        <v>10520</v>
      </c>
      <c r="D9860" t="s">
        <v>10521</v>
      </c>
      <c r="E9860">
        <v>23</v>
      </c>
      <c r="F9860" t="s">
        <v>31</v>
      </c>
      <c r="G9860" t="s">
        <v>49</v>
      </c>
      <c r="H9860" t="s">
        <v>50</v>
      </c>
      <c r="I9860" t="s">
        <v>51</v>
      </c>
      <c r="J9860" t="s">
        <v>52</v>
      </c>
      <c r="K9860">
        <v>2</v>
      </c>
      <c r="L9860" s="2">
        <v>500</v>
      </c>
      <c r="M9860">
        <v>30</v>
      </c>
      <c r="N9860" s="2">
        <v>1000</v>
      </c>
      <c r="O9860" s="2">
        <v>300</v>
      </c>
      <c r="P9860" s="2">
        <v>700</v>
      </c>
      <c r="Q9860" s="2">
        <v>413.43</v>
      </c>
      <c r="R9860" s="2">
        <v>286.57</v>
      </c>
      <c r="S9860" t="s">
        <v>64</v>
      </c>
      <c r="T9860" t="s">
        <v>407</v>
      </c>
      <c r="U9860" t="s">
        <v>408</v>
      </c>
      <c r="V9860" t="s">
        <v>39</v>
      </c>
      <c r="W9860" t="s">
        <v>137</v>
      </c>
      <c r="X9860" t="s">
        <v>67</v>
      </c>
      <c r="Y9860" t="s">
        <v>56</v>
      </c>
      <c r="Z9860" t="s">
        <v>43</v>
      </c>
      <c r="AA9860" t="s">
        <v>44</v>
      </c>
      <c r="AB9860" t="s">
        <v>44</v>
      </c>
    </row>
    <row r="9861" spans="1:28" x14ac:dyDescent="0.25">
      <c r="A9861" t="s">
        <v>14932</v>
      </c>
      <c r="B9861" s="1">
        <v>46086</v>
      </c>
      <c r="C9861" t="s">
        <v>1171</v>
      </c>
      <c r="D9861" t="s">
        <v>1172</v>
      </c>
      <c r="E9861">
        <v>53</v>
      </c>
      <c r="F9861" t="s">
        <v>31</v>
      </c>
      <c r="G9861" t="s">
        <v>366</v>
      </c>
      <c r="H9861" t="s">
        <v>367</v>
      </c>
      <c r="I9861" t="s">
        <v>34</v>
      </c>
      <c r="J9861" t="s">
        <v>130</v>
      </c>
      <c r="K9861">
        <v>3</v>
      </c>
      <c r="L9861" s="2">
        <v>14500</v>
      </c>
      <c r="M9861">
        <v>30</v>
      </c>
      <c r="N9861" s="2">
        <v>43500</v>
      </c>
      <c r="O9861" s="2">
        <v>13050</v>
      </c>
      <c r="P9861" s="2">
        <v>30450</v>
      </c>
      <c r="Q9861" s="2">
        <v>23814.03</v>
      </c>
      <c r="R9861" s="2">
        <v>6635.97</v>
      </c>
      <c r="S9861" t="s">
        <v>36</v>
      </c>
      <c r="T9861" t="s">
        <v>578</v>
      </c>
      <c r="U9861" t="s">
        <v>579</v>
      </c>
      <c r="V9861" t="s">
        <v>39</v>
      </c>
      <c r="W9861" t="s">
        <v>124</v>
      </c>
      <c r="X9861" t="s">
        <v>67</v>
      </c>
      <c r="Y9861" t="s">
        <v>42</v>
      </c>
      <c r="Z9861" t="s">
        <v>43</v>
      </c>
      <c r="AA9861" t="s">
        <v>44</v>
      </c>
      <c r="AB9861" t="s">
        <v>44</v>
      </c>
    </row>
    <row r="9862" spans="1:28" x14ac:dyDescent="0.25">
      <c r="A9862" t="s">
        <v>14933</v>
      </c>
      <c r="B9862" s="1">
        <v>46086</v>
      </c>
      <c r="C9862" t="s">
        <v>2750</v>
      </c>
      <c r="D9862" t="s">
        <v>2751</v>
      </c>
      <c r="E9862">
        <v>59</v>
      </c>
      <c r="F9862" t="s">
        <v>111</v>
      </c>
      <c r="G9862" t="s">
        <v>128</v>
      </c>
      <c r="H9862" t="s">
        <v>129</v>
      </c>
      <c r="I9862" t="s">
        <v>74</v>
      </c>
      <c r="J9862" t="s">
        <v>130</v>
      </c>
      <c r="K9862">
        <v>1</v>
      </c>
      <c r="L9862" s="2">
        <v>1700</v>
      </c>
      <c r="M9862">
        <v>15</v>
      </c>
      <c r="N9862" s="2">
        <v>1700</v>
      </c>
      <c r="O9862" s="2">
        <v>255</v>
      </c>
      <c r="P9862" s="2">
        <v>1445</v>
      </c>
      <c r="Q9862" s="2">
        <v>969.96</v>
      </c>
      <c r="R9862" s="2">
        <v>475.04</v>
      </c>
      <c r="S9862" t="s">
        <v>53</v>
      </c>
      <c r="T9862" t="s">
        <v>275</v>
      </c>
      <c r="U9862" t="s">
        <v>123</v>
      </c>
      <c r="V9862" t="s">
        <v>39</v>
      </c>
      <c r="W9862" t="s">
        <v>40</v>
      </c>
      <c r="X9862" t="s">
        <v>97</v>
      </c>
      <c r="Y9862" t="s">
        <v>56</v>
      </c>
      <c r="Z9862" t="s">
        <v>107</v>
      </c>
      <c r="AA9862" t="s">
        <v>44</v>
      </c>
      <c r="AB9862" t="s">
        <v>44</v>
      </c>
    </row>
    <row r="9863" spans="1:28" x14ac:dyDescent="0.25">
      <c r="A9863" t="s">
        <v>14934</v>
      </c>
      <c r="B9863" s="1">
        <v>46086</v>
      </c>
      <c r="C9863" t="s">
        <v>1662</v>
      </c>
      <c r="D9863" t="s">
        <v>1663</v>
      </c>
      <c r="E9863">
        <v>37</v>
      </c>
      <c r="F9863" t="s">
        <v>48</v>
      </c>
      <c r="G9863" t="s">
        <v>202</v>
      </c>
      <c r="H9863" t="s">
        <v>203</v>
      </c>
      <c r="I9863" t="s">
        <v>103</v>
      </c>
      <c r="J9863" t="s">
        <v>104</v>
      </c>
      <c r="K9863">
        <v>5</v>
      </c>
      <c r="L9863" s="2">
        <v>550</v>
      </c>
      <c r="M9863">
        <v>0</v>
      </c>
      <c r="N9863" s="2">
        <v>2750</v>
      </c>
      <c r="O9863" s="2">
        <v>0</v>
      </c>
      <c r="P9863" s="2">
        <v>2750</v>
      </c>
      <c r="Q9863" s="2">
        <v>1760.26</v>
      </c>
      <c r="R9863" s="2">
        <v>989.74</v>
      </c>
      <c r="S9863" t="s">
        <v>53</v>
      </c>
      <c r="T9863" t="s">
        <v>105</v>
      </c>
      <c r="U9863" t="s">
        <v>106</v>
      </c>
      <c r="V9863" t="s">
        <v>39</v>
      </c>
      <c r="W9863" t="s">
        <v>137</v>
      </c>
      <c r="X9863" t="s">
        <v>97</v>
      </c>
      <c r="Y9863" t="s">
        <v>56</v>
      </c>
      <c r="Z9863" t="s">
        <v>43</v>
      </c>
      <c r="AA9863" t="s">
        <v>44</v>
      </c>
      <c r="AB9863" t="s">
        <v>44</v>
      </c>
    </row>
    <row r="9864" spans="1:28" x14ac:dyDescent="0.25">
      <c r="A9864" t="s">
        <v>14935</v>
      </c>
      <c r="B9864" s="1">
        <v>46086</v>
      </c>
      <c r="C9864" t="s">
        <v>6363</v>
      </c>
      <c r="D9864" t="s">
        <v>6364</v>
      </c>
      <c r="E9864">
        <v>39</v>
      </c>
      <c r="F9864" t="s">
        <v>111</v>
      </c>
      <c r="G9864" t="s">
        <v>202</v>
      </c>
      <c r="H9864" t="s">
        <v>203</v>
      </c>
      <c r="I9864" t="s">
        <v>103</v>
      </c>
      <c r="J9864" t="s">
        <v>104</v>
      </c>
      <c r="K9864">
        <v>4</v>
      </c>
      <c r="L9864" s="2">
        <v>550</v>
      </c>
      <c r="M9864">
        <v>15</v>
      </c>
      <c r="N9864" s="2">
        <v>2200</v>
      </c>
      <c r="O9864" s="2">
        <v>330</v>
      </c>
      <c r="P9864" s="2">
        <v>1870</v>
      </c>
      <c r="Q9864" s="2">
        <v>1055.43</v>
      </c>
      <c r="R9864" s="2">
        <v>814.57</v>
      </c>
      <c r="S9864" t="s">
        <v>36</v>
      </c>
      <c r="T9864" t="s">
        <v>578</v>
      </c>
      <c r="U9864" t="s">
        <v>579</v>
      </c>
      <c r="V9864" t="s">
        <v>39</v>
      </c>
      <c r="W9864" t="s">
        <v>66</v>
      </c>
      <c r="X9864" t="s">
        <v>67</v>
      </c>
      <c r="Y9864" t="s">
        <v>84</v>
      </c>
      <c r="Z9864" t="s">
        <v>43</v>
      </c>
      <c r="AA9864" t="s">
        <v>68</v>
      </c>
      <c r="AB9864" t="s">
        <v>44</v>
      </c>
    </row>
    <row r="9865" spans="1:28" x14ac:dyDescent="0.25">
      <c r="A9865" t="s">
        <v>14936</v>
      </c>
      <c r="B9865" s="1">
        <v>46086</v>
      </c>
      <c r="C9865" t="s">
        <v>6658</v>
      </c>
      <c r="D9865" t="s">
        <v>6659</v>
      </c>
      <c r="E9865">
        <v>28</v>
      </c>
      <c r="F9865" t="s">
        <v>48</v>
      </c>
      <c r="G9865" t="s">
        <v>81</v>
      </c>
      <c r="H9865" t="s">
        <v>82</v>
      </c>
      <c r="I9865" t="s">
        <v>51</v>
      </c>
      <c r="J9865" t="s">
        <v>52</v>
      </c>
      <c r="K9865">
        <v>3</v>
      </c>
      <c r="L9865" s="2">
        <v>600</v>
      </c>
      <c r="M9865">
        <v>10</v>
      </c>
      <c r="N9865" s="2">
        <v>1800</v>
      </c>
      <c r="O9865" s="2">
        <v>180</v>
      </c>
      <c r="P9865" s="2">
        <v>1620</v>
      </c>
      <c r="Q9865" s="2">
        <v>1112.42</v>
      </c>
      <c r="R9865" s="2">
        <v>507.58</v>
      </c>
      <c r="S9865" t="s">
        <v>53</v>
      </c>
      <c r="T9865" t="s">
        <v>290</v>
      </c>
      <c r="U9865" t="s">
        <v>291</v>
      </c>
      <c r="V9865" t="s">
        <v>39</v>
      </c>
      <c r="W9865" t="s">
        <v>40</v>
      </c>
      <c r="X9865" t="s">
        <v>97</v>
      </c>
      <c r="Y9865" t="s">
        <v>56</v>
      </c>
      <c r="Z9865" t="s">
        <v>43</v>
      </c>
      <c r="AA9865" t="s">
        <v>44</v>
      </c>
      <c r="AB9865" t="s">
        <v>44</v>
      </c>
    </row>
    <row r="9866" spans="1:28" x14ac:dyDescent="0.25">
      <c r="A9866" t="s">
        <v>14937</v>
      </c>
      <c r="B9866" s="1">
        <v>46086</v>
      </c>
      <c r="C9866" t="s">
        <v>5732</v>
      </c>
      <c r="D9866" t="s">
        <v>5733</v>
      </c>
      <c r="E9866">
        <v>58</v>
      </c>
      <c r="F9866" t="s">
        <v>31</v>
      </c>
      <c r="G9866" t="s">
        <v>207</v>
      </c>
      <c r="H9866" t="s">
        <v>208</v>
      </c>
      <c r="I9866" t="s">
        <v>34</v>
      </c>
      <c r="J9866" t="s">
        <v>143</v>
      </c>
      <c r="K9866">
        <v>1</v>
      </c>
      <c r="L9866" s="2">
        <v>18000</v>
      </c>
      <c r="M9866">
        <v>5</v>
      </c>
      <c r="N9866" s="2">
        <v>18000</v>
      </c>
      <c r="O9866" s="2">
        <v>900</v>
      </c>
      <c r="P9866" s="2">
        <v>17100</v>
      </c>
      <c r="Q9866" s="2">
        <v>12962.96</v>
      </c>
      <c r="R9866" s="2">
        <v>4137.04</v>
      </c>
      <c r="S9866" t="s">
        <v>53</v>
      </c>
      <c r="T9866" t="s">
        <v>136</v>
      </c>
      <c r="U9866" t="s">
        <v>38</v>
      </c>
      <c r="V9866" t="s">
        <v>39</v>
      </c>
      <c r="W9866" t="s">
        <v>92</v>
      </c>
      <c r="X9866" t="s">
        <v>41</v>
      </c>
      <c r="Y9866" t="s">
        <v>42</v>
      </c>
      <c r="Z9866" t="s">
        <v>43</v>
      </c>
      <c r="AA9866" t="s">
        <v>44</v>
      </c>
      <c r="AB9866" t="s">
        <v>44</v>
      </c>
    </row>
    <row r="9867" spans="1:28" x14ac:dyDescent="0.25">
      <c r="A9867" t="s">
        <v>14938</v>
      </c>
      <c r="B9867" s="1">
        <v>46086</v>
      </c>
      <c r="C9867" t="s">
        <v>3191</v>
      </c>
      <c r="D9867" t="s">
        <v>3192</v>
      </c>
      <c r="E9867">
        <v>46</v>
      </c>
      <c r="F9867" t="s">
        <v>48</v>
      </c>
      <c r="G9867" t="s">
        <v>561</v>
      </c>
      <c r="H9867" t="s">
        <v>562</v>
      </c>
      <c r="I9867" t="s">
        <v>34</v>
      </c>
      <c r="J9867" t="s">
        <v>143</v>
      </c>
      <c r="K9867">
        <v>1</v>
      </c>
      <c r="L9867" s="2">
        <v>900</v>
      </c>
      <c r="M9867">
        <v>30</v>
      </c>
      <c r="N9867" s="2">
        <v>900</v>
      </c>
      <c r="O9867" s="2">
        <v>270</v>
      </c>
      <c r="P9867" s="2">
        <v>630</v>
      </c>
      <c r="Q9867" s="2">
        <v>465.74</v>
      </c>
      <c r="R9867" s="2">
        <v>164.26</v>
      </c>
      <c r="S9867" t="s">
        <v>64</v>
      </c>
      <c r="T9867" t="s">
        <v>178</v>
      </c>
      <c r="U9867" t="s">
        <v>154</v>
      </c>
      <c r="V9867" t="s">
        <v>39</v>
      </c>
      <c r="W9867" t="s">
        <v>83</v>
      </c>
      <c r="X9867" t="s">
        <v>97</v>
      </c>
      <c r="Y9867" t="s">
        <v>56</v>
      </c>
      <c r="Z9867" t="s">
        <v>43</v>
      </c>
      <c r="AA9867" t="s">
        <v>68</v>
      </c>
      <c r="AB9867" t="s">
        <v>44</v>
      </c>
    </row>
    <row r="9868" spans="1:28" x14ac:dyDescent="0.25">
      <c r="A9868" t="s">
        <v>14939</v>
      </c>
      <c r="B9868" s="1">
        <v>46086</v>
      </c>
      <c r="C9868" t="s">
        <v>6018</v>
      </c>
      <c r="D9868" t="s">
        <v>6019</v>
      </c>
      <c r="E9868">
        <v>42</v>
      </c>
      <c r="F9868" t="s">
        <v>31</v>
      </c>
      <c r="G9868" t="s">
        <v>101</v>
      </c>
      <c r="H9868" t="s">
        <v>102</v>
      </c>
      <c r="I9868" t="s">
        <v>103</v>
      </c>
      <c r="J9868" t="s">
        <v>104</v>
      </c>
      <c r="K9868">
        <v>1</v>
      </c>
      <c r="L9868" s="2">
        <v>1800</v>
      </c>
      <c r="M9868">
        <v>25</v>
      </c>
      <c r="N9868" s="2">
        <v>1800</v>
      </c>
      <c r="O9868" s="2">
        <v>450</v>
      </c>
      <c r="P9868" s="2">
        <v>1350</v>
      </c>
      <c r="Q9868" s="2">
        <v>908.89</v>
      </c>
      <c r="R9868" s="2">
        <v>441.11</v>
      </c>
      <c r="S9868" t="s">
        <v>36</v>
      </c>
      <c r="T9868" t="s">
        <v>65</v>
      </c>
      <c r="U9868" t="s">
        <v>65</v>
      </c>
      <c r="V9868" t="s">
        <v>39</v>
      </c>
      <c r="W9868" t="s">
        <v>83</v>
      </c>
      <c r="X9868" t="s">
        <v>67</v>
      </c>
      <c r="Y9868" t="s">
        <v>56</v>
      </c>
      <c r="Z9868" t="s">
        <v>43</v>
      </c>
      <c r="AA9868" t="s">
        <v>44</v>
      </c>
      <c r="AB9868" t="s">
        <v>44</v>
      </c>
    </row>
    <row r="9869" spans="1:28" x14ac:dyDescent="0.25">
      <c r="A9869" t="s">
        <v>14940</v>
      </c>
      <c r="B9869" s="1">
        <v>46086</v>
      </c>
      <c r="C9869" t="s">
        <v>5684</v>
      </c>
      <c r="D9869" t="s">
        <v>5685</v>
      </c>
      <c r="E9869">
        <v>46</v>
      </c>
      <c r="F9869" t="s">
        <v>31</v>
      </c>
      <c r="G9869" t="s">
        <v>280</v>
      </c>
      <c r="H9869" t="s">
        <v>281</v>
      </c>
      <c r="I9869" t="s">
        <v>62</v>
      </c>
      <c r="J9869" t="s">
        <v>190</v>
      </c>
      <c r="K9869">
        <v>1</v>
      </c>
      <c r="L9869" s="2">
        <v>700</v>
      </c>
      <c r="M9869">
        <v>5</v>
      </c>
      <c r="N9869" s="2">
        <v>700</v>
      </c>
      <c r="O9869" s="2">
        <v>35</v>
      </c>
      <c r="P9869" s="2">
        <v>665</v>
      </c>
      <c r="Q9869" s="2">
        <v>460.6</v>
      </c>
      <c r="R9869" s="2">
        <v>204.4</v>
      </c>
      <c r="S9869" t="s">
        <v>36</v>
      </c>
      <c r="T9869" t="s">
        <v>90</v>
      </c>
      <c r="U9869" t="s">
        <v>91</v>
      </c>
      <c r="V9869" t="s">
        <v>39</v>
      </c>
      <c r="W9869" t="s">
        <v>92</v>
      </c>
      <c r="X9869" t="s">
        <v>97</v>
      </c>
      <c r="Y9869" t="s">
        <v>42</v>
      </c>
      <c r="Z9869" t="s">
        <v>223</v>
      </c>
      <c r="AA9869" t="s">
        <v>44</v>
      </c>
      <c r="AB9869" t="s">
        <v>44</v>
      </c>
    </row>
    <row r="9870" spans="1:28" x14ac:dyDescent="0.25">
      <c r="A9870" t="s">
        <v>14941</v>
      </c>
      <c r="B9870" s="1">
        <v>46086</v>
      </c>
      <c r="C9870" t="s">
        <v>3732</v>
      </c>
      <c r="D9870" t="s">
        <v>3733</v>
      </c>
      <c r="E9870">
        <v>42</v>
      </c>
      <c r="F9870" t="s">
        <v>31</v>
      </c>
      <c r="G9870" t="s">
        <v>60</v>
      </c>
      <c r="H9870" t="s">
        <v>61</v>
      </c>
      <c r="I9870" t="s">
        <v>62</v>
      </c>
      <c r="J9870" t="s">
        <v>63</v>
      </c>
      <c r="K9870">
        <v>1</v>
      </c>
      <c r="L9870" s="2">
        <v>3500</v>
      </c>
      <c r="M9870">
        <v>5</v>
      </c>
      <c r="N9870" s="2">
        <v>3500</v>
      </c>
      <c r="O9870" s="2">
        <v>175</v>
      </c>
      <c r="P9870" s="2">
        <v>3325</v>
      </c>
      <c r="Q9870" s="2">
        <v>2133.91</v>
      </c>
      <c r="R9870" s="2">
        <v>1191.0899999999999</v>
      </c>
      <c r="S9870" t="s">
        <v>53</v>
      </c>
      <c r="T9870" t="s">
        <v>153</v>
      </c>
      <c r="U9870" t="s">
        <v>154</v>
      </c>
      <c r="V9870" t="s">
        <v>39</v>
      </c>
      <c r="W9870" t="s">
        <v>40</v>
      </c>
      <c r="X9870" t="s">
        <v>41</v>
      </c>
      <c r="Y9870" t="s">
        <v>56</v>
      </c>
      <c r="Z9870" t="s">
        <v>223</v>
      </c>
      <c r="AA9870" t="s">
        <v>44</v>
      </c>
      <c r="AB9870" t="s">
        <v>44</v>
      </c>
    </row>
    <row r="9871" spans="1:28" x14ac:dyDescent="0.25">
      <c r="A9871" t="s">
        <v>14942</v>
      </c>
      <c r="B9871" s="1">
        <v>46086</v>
      </c>
      <c r="C9871" t="s">
        <v>6274</v>
      </c>
      <c r="D9871" t="s">
        <v>6275</v>
      </c>
      <c r="E9871">
        <v>48</v>
      </c>
      <c r="F9871" t="s">
        <v>31</v>
      </c>
      <c r="G9871" t="s">
        <v>72</v>
      </c>
      <c r="H9871" t="s">
        <v>73</v>
      </c>
      <c r="I9871" t="s">
        <v>74</v>
      </c>
      <c r="J9871" t="s">
        <v>75</v>
      </c>
      <c r="K9871">
        <v>2</v>
      </c>
      <c r="L9871" s="2">
        <v>2200</v>
      </c>
      <c r="M9871">
        <v>10</v>
      </c>
      <c r="N9871" s="2">
        <v>4400</v>
      </c>
      <c r="O9871" s="2">
        <v>440</v>
      </c>
      <c r="P9871" s="2">
        <v>3960</v>
      </c>
      <c r="Q9871" s="2">
        <v>2667.86</v>
      </c>
      <c r="R9871" s="2">
        <v>1292.1400000000001</v>
      </c>
      <c r="S9871" t="s">
        <v>53</v>
      </c>
      <c r="T9871" t="s">
        <v>114</v>
      </c>
      <c r="U9871" t="s">
        <v>115</v>
      </c>
      <c r="V9871" t="s">
        <v>39</v>
      </c>
      <c r="W9871" t="s">
        <v>66</v>
      </c>
      <c r="X9871" t="s">
        <v>41</v>
      </c>
      <c r="Y9871" t="s">
        <v>56</v>
      </c>
      <c r="Z9871" t="s">
        <v>43</v>
      </c>
      <c r="AA9871" t="s">
        <v>68</v>
      </c>
      <c r="AB9871" t="s">
        <v>44</v>
      </c>
    </row>
    <row r="9872" spans="1:28" x14ac:dyDescent="0.25">
      <c r="A9872" t="s">
        <v>14943</v>
      </c>
      <c r="B9872" s="1">
        <v>46086</v>
      </c>
      <c r="C9872" t="s">
        <v>6081</v>
      </c>
      <c r="D9872" t="s">
        <v>6082</v>
      </c>
      <c r="E9872">
        <v>40</v>
      </c>
      <c r="F9872" t="s">
        <v>111</v>
      </c>
      <c r="G9872" t="s">
        <v>212</v>
      </c>
      <c r="H9872" t="s">
        <v>213</v>
      </c>
      <c r="I9872" t="s">
        <v>51</v>
      </c>
      <c r="J9872" t="s">
        <v>52</v>
      </c>
      <c r="K9872">
        <v>1</v>
      </c>
      <c r="L9872" s="2">
        <v>400</v>
      </c>
      <c r="M9872">
        <v>30</v>
      </c>
      <c r="N9872" s="2">
        <v>400</v>
      </c>
      <c r="O9872" s="2">
        <v>120</v>
      </c>
      <c r="P9872" s="2">
        <v>280</v>
      </c>
      <c r="Q9872" s="2">
        <v>189.59</v>
      </c>
      <c r="R9872" s="2">
        <v>90.41</v>
      </c>
      <c r="S9872" t="s">
        <v>53</v>
      </c>
      <c r="T9872" t="s">
        <v>90</v>
      </c>
      <c r="U9872" t="s">
        <v>91</v>
      </c>
      <c r="V9872" t="s">
        <v>39</v>
      </c>
      <c r="W9872" t="s">
        <v>92</v>
      </c>
      <c r="X9872" t="s">
        <v>41</v>
      </c>
      <c r="Y9872" t="s">
        <v>56</v>
      </c>
      <c r="Z9872" t="s">
        <v>43</v>
      </c>
      <c r="AA9872" t="s">
        <v>44</v>
      </c>
      <c r="AB9872" t="s">
        <v>44</v>
      </c>
    </row>
    <row r="9873" spans="1:28" x14ac:dyDescent="0.25">
      <c r="A9873" t="s">
        <v>14944</v>
      </c>
      <c r="B9873" s="1">
        <v>46086</v>
      </c>
      <c r="C9873" t="s">
        <v>5478</v>
      </c>
      <c r="D9873" t="s">
        <v>5479</v>
      </c>
      <c r="E9873">
        <v>40</v>
      </c>
      <c r="F9873" t="s">
        <v>111</v>
      </c>
      <c r="G9873" t="s">
        <v>72</v>
      </c>
      <c r="H9873" t="s">
        <v>73</v>
      </c>
      <c r="I9873" t="s">
        <v>74</v>
      </c>
      <c r="J9873" t="s">
        <v>75</v>
      </c>
      <c r="K9873">
        <v>1</v>
      </c>
      <c r="L9873" s="2">
        <v>2200</v>
      </c>
      <c r="M9873">
        <v>0</v>
      </c>
      <c r="N9873" s="2">
        <v>2200</v>
      </c>
      <c r="O9873" s="2">
        <v>0</v>
      </c>
      <c r="P9873" s="2">
        <v>2200</v>
      </c>
      <c r="Q9873" s="2">
        <v>1282.97</v>
      </c>
      <c r="R9873" s="2">
        <v>917.03</v>
      </c>
      <c r="S9873" t="s">
        <v>53</v>
      </c>
      <c r="T9873" t="s">
        <v>398</v>
      </c>
      <c r="U9873" t="s">
        <v>399</v>
      </c>
      <c r="V9873" t="s">
        <v>39</v>
      </c>
      <c r="W9873" t="s">
        <v>92</v>
      </c>
      <c r="X9873" t="s">
        <v>41</v>
      </c>
      <c r="Y9873" t="s">
        <v>84</v>
      </c>
      <c r="Z9873" t="s">
        <v>43</v>
      </c>
      <c r="AA9873" t="s">
        <v>44</v>
      </c>
      <c r="AB9873" t="s">
        <v>44</v>
      </c>
    </row>
    <row r="9874" spans="1:28" x14ac:dyDescent="0.25">
      <c r="A9874" t="s">
        <v>14945</v>
      </c>
      <c r="B9874" s="1">
        <v>46087</v>
      </c>
      <c r="C9874" t="s">
        <v>4030</v>
      </c>
      <c r="D9874" t="s">
        <v>4031</v>
      </c>
      <c r="E9874">
        <v>26</v>
      </c>
      <c r="F9874" t="s">
        <v>111</v>
      </c>
      <c r="G9874" t="s">
        <v>352</v>
      </c>
      <c r="H9874" t="s">
        <v>353</v>
      </c>
      <c r="I9874" t="s">
        <v>103</v>
      </c>
      <c r="J9874" t="s">
        <v>104</v>
      </c>
      <c r="K9874">
        <v>3</v>
      </c>
      <c r="L9874" s="2">
        <v>850</v>
      </c>
      <c r="M9874">
        <v>10</v>
      </c>
      <c r="N9874" s="2">
        <v>2550</v>
      </c>
      <c r="O9874" s="2">
        <v>255</v>
      </c>
      <c r="P9874" s="2">
        <v>2295</v>
      </c>
      <c r="Q9874" s="2">
        <v>1584.61</v>
      </c>
      <c r="R9874" s="2">
        <v>710.39</v>
      </c>
      <c r="S9874" t="s">
        <v>53</v>
      </c>
      <c r="T9874" t="s">
        <v>96</v>
      </c>
      <c r="U9874" t="s">
        <v>96</v>
      </c>
      <c r="V9874" t="s">
        <v>39</v>
      </c>
      <c r="W9874" t="s">
        <v>66</v>
      </c>
      <c r="X9874" t="s">
        <v>41</v>
      </c>
      <c r="Y9874" t="s">
        <v>56</v>
      </c>
      <c r="Z9874" t="s">
        <v>43</v>
      </c>
      <c r="AA9874" t="s">
        <v>44</v>
      </c>
      <c r="AB9874" t="s">
        <v>44</v>
      </c>
    </row>
    <row r="9875" spans="1:28" x14ac:dyDescent="0.25">
      <c r="A9875" t="s">
        <v>14946</v>
      </c>
      <c r="B9875" s="1">
        <v>46087</v>
      </c>
      <c r="C9875" t="s">
        <v>5967</v>
      </c>
      <c r="D9875" t="s">
        <v>5968</v>
      </c>
      <c r="E9875">
        <v>53</v>
      </c>
      <c r="F9875" t="s">
        <v>48</v>
      </c>
      <c r="G9875" t="s">
        <v>158</v>
      </c>
      <c r="H9875" t="s">
        <v>159</v>
      </c>
      <c r="I9875" t="s">
        <v>51</v>
      </c>
      <c r="J9875" t="s">
        <v>52</v>
      </c>
      <c r="K9875">
        <v>4</v>
      </c>
      <c r="L9875" s="2">
        <v>650</v>
      </c>
      <c r="M9875">
        <v>5</v>
      </c>
      <c r="N9875" s="2">
        <v>2600</v>
      </c>
      <c r="O9875" s="2">
        <v>130</v>
      </c>
      <c r="P9875" s="2">
        <v>2470</v>
      </c>
      <c r="Q9875" s="2">
        <v>1792.71</v>
      </c>
      <c r="R9875" s="2">
        <v>677.29</v>
      </c>
      <c r="S9875" t="s">
        <v>53</v>
      </c>
      <c r="T9875" t="s">
        <v>290</v>
      </c>
      <c r="U9875" t="s">
        <v>291</v>
      </c>
      <c r="V9875" t="s">
        <v>39</v>
      </c>
      <c r="W9875" t="s">
        <v>92</v>
      </c>
      <c r="X9875" t="s">
        <v>41</v>
      </c>
      <c r="Y9875" t="s">
        <v>56</v>
      </c>
      <c r="Z9875" t="s">
        <v>43</v>
      </c>
      <c r="AA9875" t="s">
        <v>44</v>
      </c>
      <c r="AB9875" t="s">
        <v>44</v>
      </c>
    </row>
    <row r="9876" spans="1:28" x14ac:dyDescent="0.25">
      <c r="A9876" t="s">
        <v>14947</v>
      </c>
      <c r="B9876" s="1">
        <v>46087</v>
      </c>
      <c r="C9876" t="s">
        <v>6468</v>
      </c>
      <c r="D9876" t="s">
        <v>6469</v>
      </c>
      <c r="E9876">
        <v>38</v>
      </c>
      <c r="F9876" t="s">
        <v>111</v>
      </c>
      <c r="G9876" t="s">
        <v>318</v>
      </c>
      <c r="H9876" t="s">
        <v>319</v>
      </c>
      <c r="I9876" t="s">
        <v>34</v>
      </c>
      <c r="J9876" t="s">
        <v>190</v>
      </c>
      <c r="K9876">
        <v>3</v>
      </c>
      <c r="L9876" s="2">
        <v>2500</v>
      </c>
      <c r="M9876">
        <v>10</v>
      </c>
      <c r="N9876" s="2">
        <v>7500</v>
      </c>
      <c r="O9876" s="2">
        <v>750</v>
      </c>
      <c r="P9876" s="2">
        <v>6750</v>
      </c>
      <c r="Q9876" s="2">
        <v>5246.06</v>
      </c>
      <c r="R9876" s="2">
        <v>1503.94</v>
      </c>
      <c r="S9876" t="s">
        <v>64</v>
      </c>
      <c r="T9876" t="s">
        <v>263</v>
      </c>
      <c r="U9876" t="s">
        <v>91</v>
      </c>
      <c r="V9876" t="s">
        <v>39</v>
      </c>
      <c r="W9876" t="s">
        <v>40</v>
      </c>
      <c r="X9876" t="s">
        <v>41</v>
      </c>
      <c r="Y9876" t="s">
        <v>56</v>
      </c>
      <c r="Z9876" t="s">
        <v>508</v>
      </c>
      <c r="AA9876" t="s">
        <v>44</v>
      </c>
      <c r="AB9876" t="s">
        <v>44</v>
      </c>
    </row>
    <row r="9877" spans="1:28" x14ac:dyDescent="0.25">
      <c r="A9877" t="s">
        <v>14948</v>
      </c>
      <c r="B9877" s="1">
        <v>46087</v>
      </c>
      <c r="C9877" t="s">
        <v>4454</v>
      </c>
      <c r="D9877" t="s">
        <v>4455</v>
      </c>
      <c r="E9877">
        <v>42</v>
      </c>
      <c r="F9877" t="s">
        <v>48</v>
      </c>
      <c r="G9877" t="s">
        <v>168</v>
      </c>
      <c r="H9877" t="s">
        <v>169</v>
      </c>
      <c r="I9877" t="s">
        <v>62</v>
      </c>
      <c r="J9877" t="s">
        <v>143</v>
      </c>
      <c r="K9877">
        <v>2</v>
      </c>
      <c r="L9877" s="2">
        <v>1800</v>
      </c>
      <c r="M9877">
        <v>5</v>
      </c>
      <c r="N9877" s="2">
        <v>3600</v>
      </c>
      <c r="O9877" s="2">
        <v>180</v>
      </c>
      <c r="P9877" s="2">
        <v>3420</v>
      </c>
      <c r="Q9877" s="2">
        <v>2327.19</v>
      </c>
      <c r="R9877" s="2">
        <v>1092.81</v>
      </c>
      <c r="S9877" t="s">
        <v>36</v>
      </c>
      <c r="T9877" t="s">
        <v>398</v>
      </c>
      <c r="U9877" t="s">
        <v>399</v>
      </c>
      <c r="V9877" t="s">
        <v>39</v>
      </c>
      <c r="W9877" t="s">
        <v>92</v>
      </c>
      <c r="X9877" t="s">
        <v>41</v>
      </c>
      <c r="Y9877" t="s">
        <v>56</v>
      </c>
      <c r="Z9877" t="s">
        <v>107</v>
      </c>
      <c r="AA9877" t="s">
        <v>44</v>
      </c>
      <c r="AB9877" t="s">
        <v>44</v>
      </c>
    </row>
    <row r="9878" spans="1:28" x14ac:dyDescent="0.25">
      <c r="A9878" t="s">
        <v>14949</v>
      </c>
      <c r="B9878" s="1">
        <v>46087</v>
      </c>
      <c r="C9878" t="s">
        <v>8165</v>
      </c>
      <c r="D9878" t="s">
        <v>8166</v>
      </c>
      <c r="E9878">
        <v>59</v>
      </c>
      <c r="F9878" t="s">
        <v>31</v>
      </c>
      <c r="G9878" t="s">
        <v>60</v>
      </c>
      <c r="H9878" t="s">
        <v>61</v>
      </c>
      <c r="I9878" t="s">
        <v>62</v>
      </c>
      <c r="J9878" t="s">
        <v>63</v>
      </c>
      <c r="K9878">
        <v>2</v>
      </c>
      <c r="L9878" s="2">
        <v>3500</v>
      </c>
      <c r="M9878">
        <v>20</v>
      </c>
      <c r="N9878" s="2">
        <v>7000</v>
      </c>
      <c r="O9878" s="2">
        <v>1400</v>
      </c>
      <c r="P9878" s="2">
        <v>5600</v>
      </c>
      <c r="Q9878" s="2">
        <v>4328.8500000000004</v>
      </c>
      <c r="R9878" s="2">
        <v>1271.1500000000001</v>
      </c>
      <c r="S9878" t="s">
        <v>53</v>
      </c>
      <c r="T9878" t="s">
        <v>263</v>
      </c>
      <c r="U9878" t="s">
        <v>91</v>
      </c>
      <c r="V9878" t="s">
        <v>39</v>
      </c>
      <c r="W9878" t="s">
        <v>66</v>
      </c>
      <c r="X9878" t="s">
        <v>41</v>
      </c>
      <c r="Y9878" t="s">
        <v>42</v>
      </c>
      <c r="Z9878" t="s">
        <v>43</v>
      </c>
      <c r="AA9878" t="s">
        <v>68</v>
      </c>
      <c r="AB9878" t="s">
        <v>44</v>
      </c>
    </row>
    <row r="9879" spans="1:28" x14ac:dyDescent="0.25">
      <c r="A9879" t="s">
        <v>14950</v>
      </c>
      <c r="B9879" s="1">
        <v>46087</v>
      </c>
      <c r="C9879" t="s">
        <v>3228</v>
      </c>
      <c r="D9879" t="s">
        <v>3229</v>
      </c>
      <c r="E9879">
        <v>27</v>
      </c>
      <c r="F9879" t="s">
        <v>111</v>
      </c>
      <c r="G9879" t="s">
        <v>227</v>
      </c>
      <c r="H9879" t="s">
        <v>228</v>
      </c>
      <c r="I9879" t="s">
        <v>74</v>
      </c>
      <c r="J9879" t="s">
        <v>75</v>
      </c>
      <c r="K9879">
        <v>1</v>
      </c>
      <c r="L9879" s="2">
        <v>1400</v>
      </c>
      <c r="M9879">
        <v>15</v>
      </c>
      <c r="N9879" s="2">
        <v>1400</v>
      </c>
      <c r="O9879" s="2">
        <v>210</v>
      </c>
      <c r="P9879" s="2">
        <v>1190</v>
      </c>
      <c r="Q9879" s="2">
        <v>951.38</v>
      </c>
      <c r="R9879" s="2">
        <v>238.62</v>
      </c>
      <c r="S9879" t="s">
        <v>53</v>
      </c>
      <c r="T9879" t="s">
        <v>153</v>
      </c>
      <c r="U9879" t="s">
        <v>154</v>
      </c>
      <c r="V9879" t="s">
        <v>39</v>
      </c>
      <c r="W9879" t="s">
        <v>92</v>
      </c>
      <c r="X9879" t="s">
        <v>41</v>
      </c>
      <c r="Y9879" t="s">
        <v>56</v>
      </c>
      <c r="Z9879" t="s">
        <v>43</v>
      </c>
      <c r="AA9879" t="s">
        <v>44</v>
      </c>
      <c r="AB9879" t="s">
        <v>44</v>
      </c>
    </row>
    <row r="9880" spans="1:28" x14ac:dyDescent="0.25">
      <c r="A9880" t="s">
        <v>14951</v>
      </c>
      <c r="B9880" s="1">
        <v>46087</v>
      </c>
      <c r="C9880" t="s">
        <v>13260</v>
      </c>
      <c r="D9880" t="s">
        <v>13261</v>
      </c>
      <c r="E9880">
        <v>54</v>
      </c>
      <c r="F9880" t="s">
        <v>111</v>
      </c>
      <c r="G9880" t="s">
        <v>88</v>
      </c>
      <c r="H9880" t="s">
        <v>89</v>
      </c>
      <c r="I9880" t="s">
        <v>62</v>
      </c>
      <c r="J9880" t="s">
        <v>63</v>
      </c>
      <c r="K9880">
        <v>3</v>
      </c>
      <c r="L9880" s="2">
        <v>4200</v>
      </c>
      <c r="M9880">
        <v>10</v>
      </c>
      <c r="N9880" s="2">
        <v>12600</v>
      </c>
      <c r="O9880" s="2">
        <v>1260</v>
      </c>
      <c r="P9880" s="2">
        <v>11340</v>
      </c>
      <c r="Q9880" s="2">
        <v>6994.09</v>
      </c>
      <c r="R9880" s="2">
        <v>4345.91</v>
      </c>
      <c r="S9880" t="s">
        <v>53</v>
      </c>
      <c r="T9880" t="s">
        <v>96</v>
      </c>
      <c r="U9880" t="s">
        <v>96</v>
      </c>
      <c r="V9880" t="s">
        <v>39</v>
      </c>
      <c r="W9880" t="s">
        <v>124</v>
      </c>
      <c r="X9880" t="s">
        <v>97</v>
      </c>
      <c r="Y9880" t="s">
        <v>42</v>
      </c>
      <c r="Z9880" t="s">
        <v>43</v>
      </c>
      <c r="AA9880" t="s">
        <v>44</v>
      </c>
      <c r="AB9880" t="s">
        <v>44</v>
      </c>
    </row>
    <row r="9881" spans="1:28" x14ac:dyDescent="0.25">
      <c r="A9881" t="s">
        <v>14952</v>
      </c>
      <c r="B9881" s="1">
        <v>46087</v>
      </c>
      <c r="C9881" t="s">
        <v>5404</v>
      </c>
      <c r="D9881" t="s">
        <v>5405</v>
      </c>
      <c r="E9881">
        <v>21</v>
      </c>
      <c r="F9881" t="s">
        <v>48</v>
      </c>
      <c r="G9881" t="s">
        <v>148</v>
      </c>
      <c r="H9881" t="s">
        <v>149</v>
      </c>
      <c r="I9881" t="s">
        <v>74</v>
      </c>
      <c r="J9881" t="s">
        <v>130</v>
      </c>
      <c r="K9881">
        <v>2</v>
      </c>
      <c r="L9881" s="2">
        <v>3500</v>
      </c>
      <c r="M9881">
        <v>10</v>
      </c>
      <c r="N9881" s="2">
        <v>7000</v>
      </c>
      <c r="O9881" s="2">
        <v>700</v>
      </c>
      <c r="P9881" s="2">
        <v>6300</v>
      </c>
      <c r="Q9881" s="2">
        <v>3684.18</v>
      </c>
      <c r="R9881" s="2">
        <v>2615.8200000000002</v>
      </c>
      <c r="S9881" t="s">
        <v>53</v>
      </c>
      <c r="T9881" t="s">
        <v>54</v>
      </c>
      <c r="U9881" t="s">
        <v>55</v>
      </c>
      <c r="V9881" t="s">
        <v>39</v>
      </c>
      <c r="W9881" t="s">
        <v>83</v>
      </c>
      <c r="X9881" t="s">
        <v>41</v>
      </c>
      <c r="Y9881" t="s">
        <v>56</v>
      </c>
      <c r="Z9881" t="s">
        <v>43</v>
      </c>
      <c r="AA9881" t="s">
        <v>68</v>
      </c>
      <c r="AB9881" t="s">
        <v>44</v>
      </c>
    </row>
    <row r="9882" spans="1:28" x14ac:dyDescent="0.25">
      <c r="A9882" t="s">
        <v>14953</v>
      </c>
      <c r="B9882" s="1">
        <v>46087</v>
      </c>
      <c r="C9882" t="s">
        <v>7455</v>
      </c>
      <c r="D9882" t="s">
        <v>7456</v>
      </c>
      <c r="E9882">
        <v>48</v>
      </c>
      <c r="F9882" t="s">
        <v>31</v>
      </c>
      <c r="G9882" t="s">
        <v>134</v>
      </c>
      <c r="H9882" t="s">
        <v>135</v>
      </c>
      <c r="I9882" t="s">
        <v>62</v>
      </c>
      <c r="J9882" t="s">
        <v>130</v>
      </c>
      <c r="K9882">
        <v>1</v>
      </c>
      <c r="L9882" s="2">
        <v>8500</v>
      </c>
      <c r="M9882">
        <v>0</v>
      </c>
      <c r="N9882" s="2">
        <v>8500</v>
      </c>
      <c r="O9882" s="2">
        <v>0</v>
      </c>
      <c r="P9882" s="2">
        <v>8500</v>
      </c>
      <c r="Q9882" s="2">
        <v>6480.74</v>
      </c>
      <c r="R9882" s="2">
        <v>2019.26</v>
      </c>
      <c r="S9882" t="s">
        <v>53</v>
      </c>
      <c r="T9882" t="s">
        <v>275</v>
      </c>
      <c r="U9882" t="s">
        <v>123</v>
      </c>
      <c r="V9882" t="s">
        <v>39</v>
      </c>
      <c r="W9882" t="s">
        <v>40</v>
      </c>
      <c r="X9882" t="s">
        <v>67</v>
      </c>
      <c r="Y9882" t="s">
        <v>56</v>
      </c>
      <c r="Z9882" t="s">
        <v>223</v>
      </c>
      <c r="AA9882" t="s">
        <v>44</v>
      </c>
      <c r="AB9882" t="s">
        <v>44</v>
      </c>
    </row>
    <row r="9883" spans="1:28" x14ac:dyDescent="0.25">
      <c r="A9883" t="s">
        <v>14954</v>
      </c>
      <c r="B9883" s="1">
        <v>46087</v>
      </c>
      <c r="C9883" t="s">
        <v>4419</v>
      </c>
      <c r="D9883" t="s">
        <v>4420</v>
      </c>
      <c r="E9883">
        <v>23</v>
      </c>
      <c r="F9883" t="s">
        <v>31</v>
      </c>
      <c r="G9883" t="s">
        <v>207</v>
      </c>
      <c r="H9883" t="s">
        <v>208</v>
      </c>
      <c r="I9883" t="s">
        <v>34</v>
      </c>
      <c r="J9883" t="s">
        <v>143</v>
      </c>
      <c r="K9883">
        <v>2</v>
      </c>
      <c r="L9883" s="2">
        <v>18000</v>
      </c>
      <c r="M9883">
        <v>10</v>
      </c>
      <c r="N9883" s="2">
        <v>36000</v>
      </c>
      <c r="O9883" s="2">
        <v>3600</v>
      </c>
      <c r="P9883" s="2">
        <v>32400</v>
      </c>
      <c r="Q9883" s="2">
        <v>21709.1</v>
      </c>
      <c r="R9883" s="2">
        <v>10690.9</v>
      </c>
      <c r="S9883" t="s">
        <v>53</v>
      </c>
      <c r="T9883" t="s">
        <v>136</v>
      </c>
      <c r="U9883" t="s">
        <v>38</v>
      </c>
      <c r="V9883" t="s">
        <v>39</v>
      </c>
      <c r="W9883" t="s">
        <v>40</v>
      </c>
      <c r="X9883" t="s">
        <v>97</v>
      </c>
      <c r="Y9883" t="s">
        <v>56</v>
      </c>
      <c r="Z9883" t="s">
        <v>43</v>
      </c>
      <c r="AA9883" t="s">
        <v>68</v>
      </c>
      <c r="AB9883" t="s">
        <v>44</v>
      </c>
    </row>
    <row r="9884" spans="1:28" x14ac:dyDescent="0.25">
      <c r="A9884" t="s">
        <v>14955</v>
      </c>
      <c r="B9884" s="1">
        <v>46088</v>
      </c>
      <c r="C9884" t="s">
        <v>4574</v>
      </c>
      <c r="D9884" t="s">
        <v>4575</v>
      </c>
      <c r="E9884">
        <v>29</v>
      </c>
      <c r="F9884" t="s">
        <v>48</v>
      </c>
      <c r="G9884" t="s">
        <v>134</v>
      </c>
      <c r="H9884" t="s">
        <v>135</v>
      </c>
      <c r="I9884" t="s">
        <v>62</v>
      </c>
      <c r="J9884" t="s">
        <v>130</v>
      </c>
      <c r="K9884">
        <v>2</v>
      </c>
      <c r="L9884" s="2">
        <v>8500</v>
      </c>
      <c r="M9884">
        <v>20</v>
      </c>
      <c r="N9884" s="2">
        <v>17000</v>
      </c>
      <c r="O9884" s="2">
        <v>3400</v>
      </c>
      <c r="P9884" s="2">
        <v>13600</v>
      </c>
      <c r="Q9884" s="2">
        <v>9450.32</v>
      </c>
      <c r="R9884" s="2">
        <v>4149.68</v>
      </c>
      <c r="S9884" t="s">
        <v>36</v>
      </c>
      <c r="T9884" t="s">
        <v>90</v>
      </c>
      <c r="U9884" t="s">
        <v>91</v>
      </c>
      <c r="V9884" t="s">
        <v>39</v>
      </c>
      <c r="W9884" t="s">
        <v>83</v>
      </c>
      <c r="X9884" t="s">
        <v>97</v>
      </c>
      <c r="Y9884" t="s">
        <v>56</v>
      </c>
      <c r="Z9884" t="s">
        <v>43</v>
      </c>
      <c r="AA9884" t="s">
        <v>44</v>
      </c>
      <c r="AB9884" t="s">
        <v>44</v>
      </c>
    </row>
    <row r="9885" spans="1:28" x14ac:dyDescent="0.25">
      <c r="A9885" t="s">
        <v>14956</v>
      </c>
      <c r="B9885" s="1">
        <v>46088</v>
      </c>
      <c r="C9885" t="s">
        <v>4667</v>
      </c>
      <c r="D9885" t="s">
        <v>4668</v>
      </c>
      <c r="E9885">
        <v>51</v>
      </c>
      <c r="F9885" t="s">
        <v>31</v>
      </c>
      <c r="G9885" t="s">
        <v>168</v>
      </c>
      <c r="H9885" t="s">
        <v>169</v>
      </c>
      <c r="I9885" t="s">
        <v>62</v>
      </c>
      <c r="J9885" t="s">
        <v>143</v>
      </c>
      <c r="K9885">
        <v>1</v>
      </c>
      <c r="L9885" s="2">
        <v>1800</v>
      </c>
      <c r="M9885">
        <v>5</v>
      </c>
      <c r="N9885" s="2">
        <v>1800</v>
      </c>
      <c r="O9885" s="2">
        <v>90</v>
      </c>
      <c r="P9885" s="2">
        <v>1710</v>
      </c>
      <c r="Q9885" s="2">
        <v>1247.73</v>
      </c>
      <c r="R9885" s="2">
        <v>462.27</v>
      </c>
      <c r="S9885" t="s">
        <v>64</v>
      </c>
      <c r="T9885" t="s">
        <v>96</v>
      </c>
      <c r="U9885" t="s">
        <v>96</v>
      </c>
      <c r="V9885" t="s">
        <v>39</v>
      </c>
      <c r="W9885" t="s">
        <v>66</v>
      </c>
      <c r="X9885" t="s">
        <v>97</v>
      </c>
      <c r="Y9885" t="s">
        <v>42</v>
      </c>
      <c r="Z9885" t="s">
        <v>43</v>
      </c>
      <c r="AA9885" t="s">
        <v>44</v>
      </c>
      <c r="AB9885" t="s">
        <v>44</v>
      </c>
    </row>
    <row r="9886" spans="1:28" x14ac:dyDescent="0.25">
      <c r="A9886" t="s">
        <v>14957</v>
      </c>
      <c r="B9886" s="1">
        <v>46088</v>
      </c>
      <c r="C9886" t="s">
        <v>2184</v>
      </c>
      <c r="D9886" t="s">
        <v>2185</v>
      </c>
      <c r="E9886">
        <v>32</v>
      </c>
      <c r="F9886" t="s">
        <v>48</v>
      </c>
      <c r="G9886" t="s">
        <v>273</v>
      </c>
      <c r="H9886" t="s">
        <v>274</v>
      </c>
      <c r="I9886" t="s">
        <v>51</v>
      </c>
      <c r="J9886" t="s">
        <v>52</v>
      </c>
      <c r="K9886">
        <v>5</v>
      </c>
      <c r="L9886" s="2">
        <v>250</v>
      </c>
      <c r="M9886">
        <v>10</v>
      </c>
      <c r="N9886" s="2">
        <v>1250</v>
      </c>
      <c r="O9886" s="2">
        <v>125</v>
      </c>
      <c r="P9886" s="2">
        <v>1125</v>
      </c>
      <c r="Q9886" s="2">
        <v>872.72</v>
      </c>
      <c r="R9886" s="2">
        <v>252.28</v>
      </c>
      <c r="S9886" t="s">
        <v>53</v>
      </c>
      <c r="T9886" t="s">
        <v>37</v>
      </c>
      <c r="U9886" t="s">
        <v>38</v>
      </c>
      <c r="V9886" t="s">
        <v>39</v>
      </c>
      <c r="W9886" t="s">
        <v>124</v>
      </c>
      <c r="X9886" t="s">
        <v>97</v>
      </c>
      <c r="Y9886" t="s">
        <v>56</v>
      </c>
      <c r="Z9886" t="s">
        <v>43</v>
      </c>
      <c r="AA9886" t="s">
        <v>44</v>
      </c>
      <c r="AB9886" t="s">
        <v>44</v>
      </c>
    </row>
    <row r="9887" spans="1:28" x14ac:dyDescent="0.25">
      <c r="A9887" t="s">
        <v>14958</v>
      </c>
      <c r="B9887" s="1">
        <v>46088</v>
      </c>
      <c r="C9887" t="s">
        <v>14959</v>
      </c>
      <c r="D9887" t="s">
        <v>14960</v>
      </c>
      <c r="E9887">
        <v>48</v>
      </c>
      <c r="F9887" t="s">
        <v>48</v>
      </c>
      <c r="G9887" t="s">
        <v>88</v>
      </c>
      <c r="H9887" t="s">
        <v>89</v>
      </c>
      <c r="I9887" t="s">
        <v>62</v>
      </c>
      <c r="J9887" t="s">
        <v>63</v>
      </c>
      <c r="K9887">
        <v>2</v>
      </c>
      <c r="L9887" s="2">
        <v>4200</v>
      </c>
      <c r="M9887">
        <v>15</v>
      </c>
      <c r="N9887" s="2">
        <v>8400</v>
      </c>
      <c r="O9887" s="2">
        <v>1260</v>
      </c>
      <c r="P9887" s="2">
        <v>7140</v>
      </c>
      <c r="Q9887" s="2">
        <v>5274.48</v>
      </c>
      <c r="R9887" s="2">
        <v>1865.52</v>
      </c>
      <c r="S9887" t="s">
        <v>53</v>
      </c>
      <c r="T9887" t="s">
        <v>54</v>
      </c>
      <c r="U9887" t="s">
        <v>55</v>
      </c>
      <c r="V9887" t="s">
        <v>39</v>
      </c>
      <c r="W9887" t="s">
        <v>124</v>
      </c>
      <c r="X9887" t="s">
        <v>97</v>
      </c>
      <c r="Y9887" t="s">
        <v>56</v>
      </c>
      <c r="Z9887" t="s">
        <v>43</v>
      </c>
      <c r="AA9887" t="s">
        <v>44</v>
      </c>
      <c r="AB9887" t="s">
        <v>44</v>
      </c>
    </row>
    <row r="9888" spans="1:28" x14ac:dyDescent="0.25">
      <c r="A9888" t="s">
        <v>14961</v>
      </c>
      <c r="B9888" s="1">
        <v>46088</v>
      </c>
      <c r="C9888" t="s">
        <v>10599</v>
      </c>
      <c r="D9888" t="s">
        <v>10600</v>
      </c>
      <c r="E9888">
        <v>53</v>
      </c>
      <c r="F9888" t="s">
        <v>48</v>
      </c>
      <c r="G9888" t="s">
        <v>188</v>
      </c>
      <c r="H9888" t="s">
        <v>189</v>
      </c>
      <c r="I9888" t="s">
        <v>34</v>
      </c>
      <c r="J9888" t="s">
        <v>190</v>
      </c>
      <c r="K9888">
        <v>2</v>
      </c>
      <c r="L9888" s="2">
        <v>1800</v>
      </c>
      <c r="M9888">
        <v>5</v>
      </c>
      <c r="N9888" s="2">
        <v>3600</v>
      </c>
      <c r="O9888" s="2">
        <v>180</v>
      </c>
      <c r="P9888" s="2">
        <v>3420</v>
      </c>
      <c r="Q9888" s="2">
        <v>2728.76</v>
      </c>
      <c r="R9888" s="2">
        <v>691.24</v>
      </c>
      <c r="S9888" t="s">
        <v>53</v>
      </c>
      <c r="T9888" t="s">
        <v>290</v>
      </c>
      <c r="U9888" t="s">
        <v>291</v>
      </c>
      <c r="V9888" t="s">
        <v>39</v>
      </c>
      <c r="W9888" t="s">
        <v>40</v>
      </c>
      <c r="X9888" t="s">
        <v>97</v>
      </c>
      <c r="Y9888" t="s">
        <v>56</v>
      </c>
      <c r="Z9888" t="s">
        <v>43</v>
      </c>
      <c r="AA9888" t="s">
        <v>44</v>
      </c>
      <c r="AB9888" t="s">
        <v>44</v>
      </c>
    </row>
    <row r="9889" spans="1:28" x14ac:dyDescent="0.25">
      <c r="A9889" t="s">
        <v>14962</v>
      </c>
      <c r="B9889" s="1">
        <v>46088</v>
      </c>
      <c r="C9889" t="s">
        <v>1153</v>
      </c>
      <c r="D9889" t="s">
        <v>1154</v>
      </c>
      <c r="E9889">
        <v>60</v>
      </c>
      <c r="F9889" t="s">
        <v>48</v>
      </c>
      <c r="G9889" t="s">
        <v>197</v>
      </c>
      <c r="H9889" t="s">
        <v>198</v>
      </c>
      <c r="I9889" t="s">
        <v>74</v>
      </c>
      <c r="J9889" t="s">
        <v>75</v>
      </c>
      <c r="K9889">
        <v>1</v>
      </c>
      <c r="L9889" s="2">
        <v>2600</v>
      </c>
      <c r="M9889">
        <v>10</v>
      </c>
      <c r="N9889" s="2">
        <v>2600</v>
      </c>
      <c r="O9889" s="2">
        <v>260</v>
      </c>
      <c r="P9889" s="2">
        <v>2340</v>
      </c>
      <c r="Q9889" s="2">
        <v>1368.24</v>
      </c>
      <c r="R9889" s="2">
        <v>971.76</v>
      </c>
      <c r="S9889" t="s">
        <v>53</v>
      </c>
      <c r="T9889" t="s">
        <v>37</v>
      </c>
      <c r="U9889" t="s">
        <v>38</v>
      </c>
      <c r="V9889" t="s">
        <v>39</v>
      </c>
      <c r="W9889" t="s">
        <v>40</v>
      </c>
      <c r="X9889" t="s">
        <v>97</v>
      </c>
      <c r="Y9889" t="s">
        <v>42</v>
      </c>
      <c r="Z9889" t="s">
        <v>107</v>
      </c>
      <c r="AA9889" t="s">
        <v>44</v>
      </c>
      <c r="AB9889" t="s">
        <v>44</v>
      </c>
    </row>
    <row r="9890" spans="1:28" x14ac:dyDescent="0.25">
      <c r="A9890" t="s">
        <v>14963</v>
      </c>
      <c r="B9890" s="1">
        <v>46088</v>
      </c>
      <c r="C9890" t="s">
        <v>5720</v>
      </c>
      <c r="D9890" t="s">
        <v>5721</v>
      </c>
      <c r="E9890">
        <v>60</v>
      </c>
      <c r="F9890" t="s">
        <v>111</v>
      </c>
      <c r="G9890" t="s">
        <v>344</v>
      </c>
      <c r="H9890" t="s">
        <v>345</v>
      </c>
      <c r="I9890" t="s">
        <v>34</v>
      </c>
      <c r="J9890" t="s">
        <v>121</v>
      </c>
      <c r="K9890">
        <v>1</v>
      </c>
      <c r="L9890" s="2">
        <v>1600</v>
      </c>
      <c r="M9890">
        <v>25</v>
      </c>
      <c r="N9890" s="2">
        <v>1600</v>
      </c>
      <c r="O9890" s="2">
        <v>400</v>
      </c>
      <c r="P9890" s="2">
        <v>1200</v>
      </c>
      <c r="Q9890" s="2">
        <v>669.23</v>
      </c>
      <c r="R9890" s="2">
        <v>530.77</v>
      </c>
      <c r="S9890" t="s">
        <v>64</v>
      </c>
      <c r="T9890" t="s">
        <v>65</v>
      </c>
      <c r="U9890" t="s">
        <v>65</v>
      </c>
      <c r="V9890" t="s">
        <v>39</v>
      </c>
      <c r="W9890" t="s">
        <v>66</v>
      </c>
      <c r="X9890" t="s">
        <v>97</v>
      </c>
      <c r="Y9890" t="s">
        <v>56</v>
      </c>
      <c r="Z9890" t="s">
        <v>508</v>
      </c>
      <c r="AA9890" t="s">
        <v>44</v>
      </c>
      <c r="AB9890" t="s">
        <v>44</v>
      </c>
    </row>
    <row r="9891" spans="1:28" x14ac:dyDescent="0.25">
      <c r="A9891" t="s">
        <v>14964</v>
      </c>
      <c r="B9891" s="1">
        <v>46088</v>
      </c>
      <c r="C9891" t="s">
        <v>1680</v>
      </c>
      <c r="D9891" t="s">
        <v>1681</v>
      </c>
      <c r="E9891">
        <v>27</v>
      </c>
      <c r="F9891" t="s">
        <v>48</v>
      </c>
      <c r="G9891" t="s">
        <v>197</v>
      </c>
      <c r="H9891" t="s">
        <v>198</v>
      </c>
      <c r="I9891" t="s">
        <v>74</v>
      </c>
      <c r="J9891" t="s">
        <v>75</v>
      </c>
      <c r="K9891">
        <v>3</v>
      </c>
      <c r="L9891" s="2">
        <v>2600</v>
      </c>
      <c r="M9891">
        <v>5</v>
      </c>
      <c r="N9891" s="2">
        <v>7800</v>
      </c>
      <c r="O9891" s="2">
        <v>390</v>
      </c>
      <c r="P9891" s="2">
        <v>7410</v>
      </c>
      <c r="Q9891" s="2">
        <v>4453.5200000000004</v>
      </c>
      <c r="R9891" s="2">
        <v>2956.48</v>
      </c>
      <c r="S9891" t="s">
        <v>64</v>
      </c>
      <c r="T9891" t="s">
        <v>114</v>
      </c>
      <c r="U9891" t="s">
        <v>115</v>
      </c>
      <c r="V9891" t="s">
        <v>39</v>
      </c>
      <c r="W9891" t="s">
        <v>83</v>
      </c>
      <c r="X9891" t="s">
        <v>97</v>
      </c>
      <c r="Y9891" t="s">
        <v>56</v>
      </c>
      <c r="Z9891" t="s">
        <v>43</v>
      </c>
      <c r="AA9891" t="s">
        <v>44</v>
      </c>
      <c r="AB9891" t="s">
        <v>44</v>
      </c>
    </row>
    <row r="9892" spans="1:28" x14ac:dyDescent="0.25">
      <c r="A9892" t="s">
        <v>14965</v>
      </c>
      <c r="B9892" s="1">
        <v>46088</v>
      </c>
      <c r="C9892" t="s">
        <v>962</v>
      </c>
      <c r="D9892" t="s">
        <v>963</v>
      </c>
      <c r="E9892">
        <v>19</v>
      </c>
      <c r="F9892" t="s">
        <v>48</v>
      </c>
      <c r="G9892" t="s">
        <v>101</v>
      </c>
      <c r="H9892" t="s">
        <v>102</v>
      </c>
      <c r="I9892" t="s">
        <v>103</v>
      </c>
      <c r="J9892" t="s">
        <v>104</v>
      </c>
      <c r="K9892">
        <v>2</v>
      </c>
      <c r="L9892" s="2">
        <v>1800</v>
      </c>
      <c r="M9892">
        <v>10</v>
      </c>
      <c r="N9892" s="2">
        <v>3600</v>
      </c>
      <c r="O9892" s="2">
        <v>360</v>
      </c>
      <c r="P9892" s="2">
        <v>3240</v>
      </c>
      <c r="Q9892" s="2">
        <v>2130.31</v>
      </c>
      <c r="R9892" s="2">
        <v>1109.69</v>
      </c>
      <c r="S9892" t="s">
        <v>53</v>
      </c>
      <c r="T9892" t="s">
        <v>153</v>
      </c>
      <c r="U9892" t="s">
        <v>154</v>
      </c>
      <c r="V9892" t="s">
        <v>39</v>
      </c>
      <c r="W9892" t="s">
        <v>40</v>
      </c>
      <c r="X9892" t="s">
        <v>41</v>
      </c>
      <c r="Y9892" t="s">
        <v>84</v>
      </c>
      <c r="Z9892" t="s">
        <v>43</v>
      </c>
      <c r="AA9892" t="s">
        <v>44</v>
      </c>
      <c r="AB9892" t="s">
        <v>44</v>
      </c>
    </row>
    <row r="9893" spans="1:28" x14ac:dyDescent="0.25">
      <c r="A9893" t="s">
        <v>14966</v>
      </c>
      <c r="B9893" s="1">
        <v>46088</v>
      </c>
      <c r="C9893" t="s">
        <v>4164</v>
      </c>
      <c r="D9893" t="s">
        <v>4165</v>
      </c>
      <c r="E9893">
        <v>39</v>
      </c>
      <c r="F9893" t="s">
        <v>48</v>
      </c>
      <c r="G9893" t="s">
        <v>238</v>
      </c>
      <c r="H9893" t="s">
        <v>239</v>
      </c>
      <c r="I9893" t="s">
        <v>62</v>
      </c>
      <c r="J9893" t="s">
        <v>63</v>
      </c>
      <c r="K9893">
        <v>2</v>
      </c>
      <c r="L9893" s="2">
        <v>6500</v>
      </c>
      <c r="M9893">
        <v>25</v>
      </c>
      <c r="N9893" s="2">
        <v>13000</v>
      </c>
      <c r="O9893" s="2">
        <v>3250</v>
      </c>
      <c r="P9893" s="2">
        <v>9750</v>
      </c>
      <c r="Q9893" s="2">
        <v>6551.33</v>
      </c>
      <c r="R9893" s="2">
        <v>3198.67</v>
      </c>
      <c r="S9893" t="s">
        <v>36</v>
      </c>
      <c r="T9893" t="s">
        <v>275</v>
      </c>
      <c r="U9893" t="s">
        <v>123</v>
      </c>
      <c r="V9893" t="s">
        <v>39</v>
      </c>
      <c r="W9893" t="s">
        <v>83</v>
      </c>
      <c r="X9893" t="s">
        <v>41</v>
      </c>
      <c r="Y9893" t="s">
        <v>42</v>
      </c>
      <c r="Z9893" t="s">
        <v>43</v>
      </c>
      <c r="AA9893" t="s">
        <v>68</v>
      </c>
      <c r="AB9893" t="s">
        <v>44</v>
      </c>
    </row>
    <row r="9894" spans="1:28" x14ac:dyDescent="0.25">
      <c r="A9894" t="s">
        <v>14967</v>
      </c>
      <c r="B9894" s="1">
        <v>46088</v>
      </c>
      <c r="C9894" t="s">
        <v>4907</v>
      </c>
      <c r="D9894" t="s">
        <v>4908</v>
      </c>
      <c r="E9894">
        <v>55</v>
      </c>
      <c r="F9894" t="s">
        <v>111</v>
      </c>
      <c r="G9894" t="s">
        <v>366</v>
      </c>
      <c r="H9894" t="s">
        <v>367</v>
      </c>
      <c r="I9894" t="s">
        <v>34</v>
      </c>
      <c r="J9894" t="s">
        <v>130</v>
      </c>
      <c r="K9894">
        <v>2</v>
      </c>
      <c r="L9894" s="2">
        <v>14500</v>
      </c>
      <c r="M9894">
        <v>10</v>
      </c>
      <c r="N9894" s="2">
        <v>29000</v>
      </c>
      <c r="O9894" s="2">
        <v>2900</v>
      </c>
      <c r="P9894" s="2">
        <v>26100</v>
      </c>
      <c r="Q9894" s="2">
        <v>19367.02</v>
      </c>
      <c r="R9894" s="2">
        <v>6732.98</v>
      </c>
      <c r="S9894" t="s">
        <v>36</v>
      </c>
      <c r="T9894" t="s">
        <v>178</v>
      </c>
      <c r="U9894" t="s">
        <v>154</v>
      </c>
      <c r="V9894" t="s">
        <v>39</v>
      </c>
      <c r="W9894" t="s">
        <v>83</v>
      </c>
      <c r="X9894" t="s">
        <v>67</v>
      </c>
      <c r="Y9894" t="s">
        <v>56</v>
      </c>
      <c r="Z9894" t="s">
        <v>43</v>
      </c>
      <c r="AA9894" t="s">
        <v>44</v>
      </c>
      <c r="AB9894" t="s">
        <v>44</v>
      </c>
    </row>
    <row r="9895" spans="1:28" x14ac:dyDescent="0.25">
      <c r="A9895" t="s">
        <v>14968</v>
      </c>
      <c r="B9895" s="1">
        <v>46088</v>
      </c>
      <c r="C9895" t="s">
        <v>174</v>
      </c>
      <c r="D9895" t="s">
        <v>175</v>
      </c>
      <c r="E9895">
        <v>29</v>
      </c>
      <c r="F9895" t="s">
        <v>31</v>
      </c>
      <c r="G9895" t="s">
        <v>176</v>
      </c>
      <c r="H9895" t="s">
        <v>177</v>
      </c>
      <c r="I9895" t="s">
        <v>34</v>
      </c>
      <c r="J9895" t="s">
        <v>35</v>
      </c>
      <c r="K9895">
        <v>1</v>
      </c>
      <c r="L9895" s="2">
        <v>6500</v>
      </c>
      <c r="M9895">
        <v>0</v>
      </c>
      <c r="N9895" s="2">
        <v>6500</v>
      </c>
      <c r="O9895" s="2">
        <v>0</v>
      </c>
      <c r="P9895" s="2">
        <v>6500</v>
      </c>
      <c r="Q9895" s="2">
        <v>3746.53</v>
      </c>
      <c r="R9895" s="2">
        <v>2753.47</v>
      </c>
      <c r="S9895" t="s">
        <v>53</v>
      </c>
      <c r="T9895" t="s">
        <v>153</v>
      </c>
      <c r="U9895" t="s">
        <v>154</v>
      </c>
      <c r="V9895" t="s">
        <v>39</v>
      </c>
      <c r="W9895" t="s">
        <v>66</v>
      </c>
      <c r="X9895" t="s">
        <v>97</v>
      </c>
      <c r="Y9895" t="s">
        <v>56</v>
      </c>
      <c r="Z9895" t="s">
        <v>43</v>
      </c>
      <c r="AA9895" t="s">
        <v>44</v>
      </c>
      <c r="AB9895" t="s">
        <v>44</v>
      </c>
    </row>
    <row r="9896" spans="1:28" x14ac:dyDescent="0.25">
      <c r="A9896" t="s">
        <v>14969</v>
      </c>
      <c r="B9896" s="1">
        <v>46088</v>
      </c>
      <c r="C9896" t="s">
        <v>233</v>
      </c>
      <c r="D9896" t="s">
        <v>234</v>
      </c>
      <c r="E9896">
        <v>52</v>
      </c>
      <c r="F9896" t="s">
        <v>111</v>
      </c>
      <c r="G9896" t="s">
        <v>202</v>
      </c>
      <c r="H9896" t="s">
        <v>203</v>
      </c>
      <c r="I9896" t="s">
        <v>103</v>
      </c>
      <c r="J9896" t="s">
        <v>104</v>
      </c>
      <c r="K9896">
        <v>1</v>
      </c>
      <c r="L9896" s="2">
        <v>550</v>
      </c>
      <c r="M9896">
        <v>15</v>
      </c>
      <c r="N9896" s="2">
        <v>550</v>
      </c>
      <c r="O9896" s="2">
        <v>82.5</v>
      </c>
      <c r="P9896" s="2">
        <v>467.5</v>
      </c>
      <c r="Q9896" s="2">
        <v>309.86</v>
      </c>
      <c r="R9896" s="2">
        <v>157.63999999999999</v>
      </c>
      <c r="S9896" t="s">
        <v>53</v>
      </c>
      <c r="T9896" t="s">
        <v>114</v>
      </c>
      <c r="U9896" t="s">
        <v>115</v>
      </c>
      <c r="V9896" t="s">
        <v>39</v>
      </c>
      <c r="W9896" t="s">
        <v>92</v>
      </c>
      <c r="X9896" t="s">
        <v>41</v>
      </c>
      <c r="Y9896" t="s">
        <v>42</v>
      </c>
      <c r="Z9896" t="s">
        <v>43</v>
      </c>
      <c r="AA9896" t="s">
        <v>44</v>
      </c>
      <c r="AB9896" t="s">
        <v>44</v>
      </c>
    </row>
    <row r="9897" spans="1:28" x14ac:dyDescent="0.25">
      <c r="A9897" t="s">
        <v>14970</v>
      </c>
      <c r="B9897" s="1">
        <v>46088</v>
      </c>
      <c r="C9897" t="s">
        <v>9491</v>
      </c>
      <c r="D9897" t="s">
        <v>9492</v>
      </c>
      <c r="E9897">
        <v>35</v>
      </c>
      <c r="F9897" t="s">
        <v>31</v>
      </c>
      <c r="G9897" t="s">
        <v>561</v>
      </c>
      <c r="H9897" t="s">
        <v>562</v>
      </c>
      <c r="I9897" t="s">
        <v>34</v>
      </c>
      <c r="J9897" t="s">
        <v>143</v>
      </c>
      <c r="K9897">
        <v>1</v>
      </c>
      <c r="L9897" s="2">
        <v>900</v>
      </c>
      <c r="M9897">
        <v>10</v>
      </c>
      <c r="N9897" s="2">
        <v>900</v>
      </c>
      <c r="O9897" s="2">
        <v>90</v>
      </c>
      <c r="P9897" s="2">
        <v>810</v>
      </c>
      <c r="Q9897" s="2">
        <v>651.14</v>
      </c>
      <c r="R9897" s="2">
        <v>158.86000000000001</v>
      </c>
      <c r="S9897" t="s">
        <v>36</v>
      </c>
      <c r="T9897" t="s">
        <v>96</v>
      </c>
      <c r="U9897" t="s">
        <v>96</v>
      </c>
      <c r="V9897" t="s">
        <v>39</v>
      </c>
      <c r="W9897" t="s">
        <v>124</v>
      </c>
      <c r="X9897" t="s">
        <v>97</v>
      </c>
      <c r="Y9897" t="s">
        <v>56</v>
      </c>
      <c r="Z9897" t="s">
        <v>43</v>
      </c>
      <c r="AA9897" t="s">
        <v>44</v>
      </c>
      <c r="AB9897" t="s">
        <v>44</v>
      </c>
    </row>
    <row r="9898" spans="1:28" x14ac:dyDescent="0.25">
      <c r="A9898" t="s">
        <v>14971</v>
      </c>
      <c r="B9898" s="1">
        <v>46088</v>
      </c>
      <c r="C9898" t="s">
        <v>241</v>
      </c>
      <c r="D9898" t="s">
        <v>242</v>
      </c>
      <c r="E9898">
        <v>26</v>
      </c>
      <c r="F9898" t="s">
        <v>31</v>
      </c>
      <c r="G9898" t="s">
        <v>212</v>
      </c>
      <c r="H9898" t="s">
        <v>213</v>
      </c>
      <c r="I9898" t="s">
        <v>51</v>
      </c>
      <c r="J9898" t="s">
        <v>52</v>
      </c>
      <c r="K9898">
        <v>1</v>
      </c>
      <c r="L9898" s="2">
        <v>400</v>
      </c>
      <c r="M9898">
        <v>15</v>
      </c>
      <c r="N9898" s="2">
        <v>400</v>
      </c>
      <c r="O9898" s="2">
        <v>60</v>
      </c>
      <c r="P9898" s="2">
        <v>340</v>
      </c>
      <c r="Q9898" s="2">
        <v>246.19</v>
      </c>
      <c r="R9898" s="2">
        <v>93.81</v>
      </c>
      <c r="S9898" t="s">
        <v>53</v>
      </c>
      <c r="T9898" t="s">
        <v>178</v>
      </c>
      <c r="U9898" t="s">
        <v>154</v>
      </c>
      <c r="V9898" t="s">
        <v>39</v>
      </c>
      <c r="W9898" t="s">
        <v>137</v>
      </c>
      <c r="X9898" t="s">
        <v>97</v>
      </c>
      <c r="Y9898" t="s">
        <v>42</v>
      </c>
      <c r="Z9898" t="s">
        <v>43</v>
      </c>
      <c r="AA9898" t="s">
        <v>68</v>
      </c>
      <c r="AB9898" t="s">
        <v>44</v>
      </c>
    </row>
    <row r="9899" spans="1:28" x14ac:dyDescent="0.25">
      <c r="A9899" t="s">
        <v>14972</v>
      </c>
      <c r="B9899" s="1">
        <v>46088</v>
      </c>
      <c r="C9899" t="s">
        <v>5408</v>
      </c>
      <c r="D9899" t="s">
        <v>5409</v>
      </c>
      <c r="E9899">
        <v>35</v>
      </c>
      <c r="F9899" t="s">
        <v>48</v>
      </c>
      <c r="G9899" t="s">
        <v>141</v>
      </c>
      <c r="H9899" t="s">
        <v>142</v>
      </c>
      <c r="I9899" t="s">
        <v>74</v>
      </c>
      <c r="J9899" t="s">
        <v>143</v>
      </c>
      <c r="K9899">
        <v>1</v>
      </c>
      <c r="L9899" s="2">
        <v>900</v>
      </c>
      <c r="M9899">
        <v>15</v>
      </c>
      <c r="N9899" s="2">
        <v>900</v>
      </c>
      <c r="O9899" s="2">
        <v>135</v>
      </c>
      <c r="P9899" s="2">
        <v>765</v>
      </c>
      <c r="Q9899" s="2">
        <v>577.1</v>
      </c>
      <c r="R9899" s="2">
        <v>187.9</v>
      </c>
      <c r="S9899" t="s">
        <v>53</v>
      </c>
      <c r="T9899" t="s">
        <v>122</v>
      </c>
      <c r="U9899" t="s">
        <v>123</v>
      </c>
      <c r="V9899" t="s">
        <v>39</v>
      </c>
      <c r="W9899" t="s">
        <v>83</v>
      </c>
      <c r="X9899" t="s">
        <v>41</v>
      </c>
      <c r="Y9899" t="s">
        <v>42</v>
      </c>
      <c r="Z9899" t="s">
        <v>43</v>
      </c>
      <c r="AA9899" t="s">
        <v>44</v>
      </c>
      <c r="AB9899" t="s">
        <v>44</v>
      </c>
    </row>
    <row r="9900" spans="1:28" x14ac:dyDescent="0.25">
      <c r="A9900" t="s">
        <v>14973</v>
      </c>
      <c r="B9900" s="1">
        <v>46088</v>
      </c>
      <c r="C9900" t="s">
        <v>236</v>
      </c>
      <c r="D9900" t="s">
        <v>237</v>
      </c>
      <c r="E9900">
        <v>43</v>
      </c>
      <c r="F9900" t="s">
        <v>48</v>
      </c>
      <c r="G9900" t="s">
        <v>318</v>
      </c>
      <c r="H9900" t="s">
        <v>319</v>
      </c>
      <c r="I9900" t="s">
        <v>34</v>
      </c>
      <c r="J9900" t="s">
        <v>190</v>
      </c>
      <c r="K9900">
        <v>1</v>
      </c>
      <c r="L9900" s="2">
        <v>2500</v>
      </c>
      <c r="M9900">
        <v>15</v>
      </c>
      <c r="N9900" s="2">
        <v>2500</v>
      </c>
      <c r="O9900" s="2">
        <v>375</v>
      </c>
      <c r="P9900" s="2">
        <v>2125</v>
      </c>
      <c r="Q9900" s="2">
        <v>1506.49</v>
      </c>
      <c r="R9900" s="2">
        <v>618.51</v>
      </c>
      <c r="S9900" t="s">
        <v>64</v>
      </c>
      <c r="T9900" t="s">
        <v>114</v>
      </c>
      <c r="U9900" t="s">
        <v>115</v>
      </c>
      <c r="V9900" t="s">
        <v>39</v>
      </c>
      <c r="W9900" t="s">
        <v>83</v>
      </c>
      <c r="X9900" t="s">
        <v>97</v>
      </c>
      <c r="Y9900" t="s">
        <v>42</v>
      </c>
      <c r="Z9900" t="s">
        <v>43</v>
      </c>
      <c r="AA9900" t="s">
        <v>44</v>
      </c>
      <c r="AB9900" t="s">
        <v>44</v>
      </c>
    </row>
    <row r="9901" spans="1:28" x14ac:dyDescent="0.25">
      <c r="A9901" t="s">
        <v>14974</v>
      </c>
      <c r="B9901" s="1">
        <v>46088</v>
      </c>
      <c r="C9901" t="s">
        <v>2778</v>
      </c>
      <c r="D9901" t="s">
        <v>2779</v>
      </c>
      <c r="E9901">
        <v>54</v>
      </c>
      <c r="F9901" t="s">
        <v>31</v>
      </c>
      <c r="G9901" t="s">
        <v>197</v>
      </c>
      <c r="H9901" t="s">
        <v>198</v>
      </c>
      <c r="I9901" t="s">
        <v>74</v>
      </c>
      <c r="J9901" t="s">
        <v>75</v>
      </c>
      <c r="K9901">
        <v>5</v>
      </c>
      <c r="L9901" s="2">
        <v>2600</v>
      </c>
      <c r="M9901">
        <v>15</v>
      </c>
      <c r="N9901" s="2">
        <v>13000</v>
      </c>
      <c r="O9901" s="2">
        <v>1950</v>
      </c>
      <c r="P9901" s="2">
        <v>11050</v>
      </c>
      <c r="Q9901" s="2">
        <v>7637.07</v>
      </c>
      <c r="R9901" s="2">
        <v>3412.93</v>
      </c>
      <c r="S9901" t="s">
        <v>36</v>
      </c>
      <c r="T9901" t="s">
        <v>114</v>
      </c>
      <c r="U9901" t="s">
        <v>115</v>
      </c>
      <c r="V9901" t="s">
        <v>39</v>
      </c>
      <c r="W9901" t="s">
        <v>124</v>
      </c>
      <c r="X9901" t="s">
        <v>41</v>
      </c>
      <c r="Y9901" t="s">
        <v>56</v>
      </c>
      <c r="Z9901" t="s">
        <v>43</v>
      </c>
      <c r="AA9901" t="s">
        <v>44</v>
      </c>
      <c r="AB9901" t="s">
        <v>44</v>
      </c>
    </row>
    <row r="9902" spans="1:28" x14ac:dyDescent="0.25">
      <c r="A9902" t="s">
        <v>14975</v>
      </c>
      <c r="B9902" s="1">
        <v>46088</v>
      </c>
      <c r="C9902" t="s">
        <v>7990</v>
      </c>
      <c r="D9902" t="s">
        <v>7991</v>
      </c>
      <c r="E9902">
        <v>47</v>
      </c>
      <c r="F9902" t="s">
        <v>48</v>
      </c>
      <c r="G9902" t="s">
        <v>238</v>
      </c>
      <c r="H9902" t="s">
        <v>239</v>
      </c>
      <c r="I9902" t="s">
        <v>62</v>
      </c>
      <c r="J9902" t="s">
        <v>63</v>
      </c>
      <c r="K9902">
        <v>3</v>
      </c>
      <c r="L9902" s="2">
        <v>6500</v>
      </c>
      <c r="M9902">
        <v>15</v>
      </c>
      <c r="N9902" s="2">
        <v>19500</v>
      </c>
      <c r="O9902" s="2">
        <v>2925</v>
      </c>
      <c r="P9902" s="2">
        <v>16575</v>
      </c>
      <c r="Q9902" s="2">
        <v>10857.65</v>
      </c>
      <c r="R9902" s="2">
        <v>5717.35</v>
      </c>
      <c r="S9902" t="s">
        <v>53</v>
      </c>
      <c r="T9902" t="s">
        <v>263</v>
      </c>
      <c r="U9902" t="s">
        <v>91</v>
      </c>
      <c r="V9902" t="s">
        <v>39</v>
      </c>
      <c r="W9902" t="s">
        <v>137</v>
      </c>
      <c r="X9902" t="s">
        <v>97</v>
      </c>
      <c r="Y9902" t="s">
        <v>84</v>
      </c>
      <c r="Z9902" t="s">
        <v>223</v>
      </c>
      <c r="AA9902" t="s">
        <v>44</v>
      </c>
      <c r="AB9902" t="s">
        <v>44</v>
      </c>
    </row>
    <row r="9903" spans="1:28" x14ac:dyDescent="0.25">
      <c r="A9903" t="s">
        <v>14976</v>
      </c>
      <c r="B9903" s="1">
        <v>46089</v>
      </c>
      <c r="C9903" t="s">
        <v>7298</v>
      </c>
      <c r="D9903" t="s">
        <v>7299</v>
      </c>
      <c r="E9903">
        <v>21</v>
      </c>
      <c r="F9903" t="s">
        <v>48</v>
      </c>
      <c r="G9903" t="s">
        <v>227</v>
      </c>
      <c r="H9903" t="s">
        <v>228</v>
      </c>
      <c r="I9903" t="s">
        <v>74</v>
      </c>
      <c r="J9903" t="s">
        <v>75</v>
      </c>
      <c r="K9903">
        <v>1</v>
      </c>
      <c r="L9903" s="2">
        <v>1400</v>
      </c>
      <c r="M9903">
        <v>15</v>
      </c>
      <c r="N9903" s="2">
        <v>1400</v>
      </c>
      <c r="O9903" s="2">
        <v>210</v>
      </c>
      <c r="P9903" s="2">
        <v>1190</v>
      </c>
      <c r="Q9903" s="2">
        <v>679.61</v>
      </c>
      <c r="R9903" s="2">
        <v>510.39</v>
      </c>
      <c r="S9903" t="s">
        <v>36</v>
      </c>
      <c r="T9903" t="s">
        <v>398</v>
      </c>
      <c r="U9903" t="s">
        <v>399</v>
      </c>
      <c r="V9903" t="s">
        <v>39</v>
      </c>
      <c r="W9903" t="s">
        <v>137</v>
      </c>
      <c r="X9903" t="s">
        <v>41</v>
      </c>
      <c r="Y9903" t="s">
        <v>56</v>
      </c>
      <c r="Z9903" t="s">
        <v>43</v>
      </c>
      <c r="AA9903" t="s">
        <v>44</v>
      </c>
      <c r="AB9903" t="s">
        <v>44</v>
      </c>
    </row>
    <row r="9904" spans="1:28" x14ac:dyDescent="0.25">
      <c r="A9904" t="s">
        <v>14977</v>
      </c>
      <c r="B9904" s="1">
        <v>46089</v>
      </c>
      <c r="C9904" t="s">
        <v>13572</v>
      </c>
      <c r="D9904" t="s">
        <v>13573</v>
      </c>
      <c r="E9904">
        <v>22</v>
      </c>
      <c r="F9904" t="s">
        <v>48</v>
      </c>
      <c r="G9904" t="s">
        <v>366</v>
      </c>
      <c r="H9904" t="s">
        <v>367</v>
      </c>
      <c r="I9904" t="s">
        <v>34</v>
      </c>
      <c r="J9904" t="s">
        <v>130</v>
      </c>
      <c r="K9904">
        <v>3</v>
      </c>
      <c r="L9904" s="2">
        <v>14500</v>
      </c>
      <c r="M9904">
        <v>0</v>
      </c>
      <c r="N9904" s="2">
        <v>43500</v>
      </c>
      <c r="O9904" s="2">
        <v>0</v>
      </c>
      <c r="P9904" s="2">
        <v>43500</v>
      </c>
      <c r="Q9904" s="2">
        <v>34366.69</v>
      </c>
      <c r="R9904" s="2">
        <v>9133.31</v>
      </c>
      <c r="S9904" t="s">
        <v>53</v>
      </c>
      <c r="T9904" t="s">
        <v>37</v>
      </c>
      <c r="U9904" t="s">
        <v>38</v>
      </c>
      <c r="V9904" t="s">
        <v>39</v>
      </c>
      <c r="W9904" t="s">
        <v>66</v>
      </c>
      <c r="X9904" t="s">
        <v>97</v>
      </c>
      <c r="Y9904" t="s">
        <v>56</v>
      </c>
      <c r="Z9904" t="s">
        <v>43</v>
      </c>
      <c r="AA9904" t="s">
        <v>44</v>
      </c>
      <c r="AB9904" t="s">
        <v>44</v>
      </c>
    </row>
    <row r="9905" spans="1:28" x14ac:dyDescent="0.25">
      <c r="A9905" t="s">
        <v>14978</v>
      </c>
      <c r="B9905" s="1">
        <v>46089</v>
      </c>
      <c r="C9905" t="s">
        <v>1992</v>
      </c>
      <c r="D9905" t="s">
        <v>1993</v>
      </c>
      <c r="E9905">
        <v>46</v>
      </c>
      <c r="F9905" t="s">
        <v>48</v>
      </c>
      <c r="G9905" t="s">
        <v>88</v>
      </c>
      <c r="H9905" t="s">
        <v>89</v>
      </c>
      <c r="I9905" t="s">
        <v>62</v>
      </c>
      <c r="J9905" t="s">
        <v>63</v>
      </c>
      <c r="K9905">
        <v>4</v>
      </c>
      <c r="L9905" s="2">
        <v>4200</v>
      </c>
      <c r="M9905">
        <v>10</v>
      </c>
      <c r="N9905" s="2">
        <v>16800</v>
      </c>
      <c r="O9905" s="2">
        <v>1680</v>
      </c>
      <c r="P9905" s="2">
        <v>15120</v>
      </c>
      <c r="Q9905" s="2">
        <v>11802.22</v>
      </c>
      <c r="R9905" s="2">
        <v>3317.78</v>
      </c>
      <c r="S9905" t="s">
        <v>53</v>
      </c>
      <c r="T9905" t="s">
        <v>96</v>
      </c>
      <c r="U9905" t="s">
        <v>96</v>
      </c>
      <c r="V9905" t="s">
        <v>39</v>
      </c>
      <c r="W9905" t="s">
        <v>83</v>
      </c>
      <c r="X9905" t="s">
        <v>41</v>
      </c>
      <c r="Y9905" t="s">
        <v>42</v>
      </c>
      <c r="Z9905" t="s">
        <v>43</v>
      </c>
      <c r="AA9905" t="s">
        <v>44</v>
      </c>
      <c r="AB9905" t="s">
        <v>44</v>
      </c>
    </row>
    <row r="9906" spans="1:28" x14ac:dyDescent="0.25">
      <c r="A9906" t="s">
        <v>14979</v>
      </c>
      <c r="B9906" s="1">
        <v>46089</v>
      </c>
      <c r="C9906" t="s">
        <v>4070</v>
      </c>
      <c r="D9906" t="s">
        <v>4071</v>
      </c>
      <c r="E9906">
        <v>60</v>
      </c>
      <c r="F9906" t="s">
        <v>48</v>
      </c>
      <c r="G9906" t="s">
        <v>148</v>
      </c>
      <c r="H9906" t="s">
        <v>149</v>
      </c>
      <c r="I9906" t="s">
        <v>74</v>
      </c>
      <c r="J9906" t="s">
        <v>130</v>
      </c>
      <c r="K9906">
        <v>1</v>
      </c>
      <c r="L9906" s="2">
        <v>3500</v>
      </c>
      <c r="M9906">
        <v>20</v>
      </c>
      <c r="N9906" s="2">
        <v>3500</v>
      </c>
      <c r="O9906" s="2">
        <v>700</v>
      </c>
      <c r="P9906" s="2">
        <v>2800</v>
      </c>
      <c r="Q9906" s="2">
        <v>2148.15</v>
      </c>
      <c r="R9906" s="2">
        <v>651.85</v>
      </c>
      <c r="S9906" t="s">
        <v>36</v>
      </c>
      <c r="T9906" t="s">
        <v>163</v>
      </c>
      <c r="U9906" t="s">
        <v>164</v>
      </c>
      <c r="V9906" t="s">
        <v>39</v>
      </c>
      <c r="W9906" t="s">
        <v>124</v>
      </c>
      <c r="X9906" t="s">
        <v>97</v>
      </c>
      <c r="Y9906" t="s">
        <v>56</v>
      </c>
      <c r="Z9906" t="s">
        <v>43</v>
      </c>
      <c r="AA9906" t="s">
        <v>44</v>
      </c>
      <c r="AB9906" t="s">
        <v>44</v>
      </c>
    </row>
    <row r="9907" spans="1:28" x14ac:dyDescent="0.25">
      <c r="A9907" t="s">
        <v>14980</v>
      </c>
      <c r="B9907" s="1">
        <v>46089</v>
      </c>
      <c r="C9907" t="s">
        <v>2130</v>
      </c>
      <c r="D9907" t="s">
        <v>2131</v>
      </c>
      <c r="E9907">
        <v>43</v>
      </c>
      <c r="F9907" t="s">
        <v>48</v>
      </c>
      <c r="G9907" t="s">
        <v>176</v>
      </c>
      <c r="H9907" t="s">
        <v>177</v>
      </c>
      <c r="I9907" t="s">
        <v>34</v>
      </c>
      <c r="J9907" t="s">
        <v>35</v>
      </c>
      <c r="K9907">
        <v>2</v>
      </c>
      <c r="L9907" s="2">
        <v>6500</v>
      </c>
      <c r="M9907">
        <v>25</v>
      </c>
      <c r="N9907" s="2">
        <v>13000</v>
      </c>
      <c r="O9907" s="2">
        <v>3250</v>
      </c>
      <c r="P9907" s="2">
        <v>9750</v>
      </c>
      <c r="Q9907" s="2">
        <v>5726.21</v>
      </c>
      <c r="R9907" s="2">
        <v>4023.79</v>
      </c>
      <c r="S9907" t="s">
        <v>36</v>
      </c>
      <c r="T9907" t="s">
        <v>398</v>
      </c>
      <c r="U9907" t="s">
        <v>399</v>
      </c>
      <c r="V9907" t="s">
        <v>39</v>
      </c>
      <c r="W9907" t="s">
        <v>92</v>
      </c>
      <c r="X9907" t="s">
        <v>97</v>
      </c>
      <c r="Y9907" t="s">
        <v>56</v>
      </c>
      <c r="Z9907" t="s">
        <v>43</v>
      </c>
      <c r="AA9907" t="s">
        <v>44</v>
      </c>
      <c r="AB9907" t="s">
        <v>44</v>
      </c>
    </row>
    <row r="9908" spans="1:28" x14ac:dyDescent="0.25">
      <c r="A9908" t="s">
        <v>14981</v>
      </c>
      <c r="B9908" s="1">
        <v>46089</v>
      </c>
      <c r="C9908" t="s">
        <v>694</v>
      </c>
      <c r="D9908" t="s">
        <v>695</v>
      </c>
      <c r="E9908">
        <v>49</v>
      </c>
      <c r="F9908" t="s">
        <v>48</v>
      </c>
      <c r="G9908" t="s">
        <v>238</v>
      </c>
      <c r="H9908" t="s">
        <v>239</v>
      </c>
      <c r="I9908" t="s">
        <v>62</v>
      </c>
      <c r="J9908" t="s">
        <v>63</v>
      </c>
      <c r="K9908">
        <v>1</v>
      </c>
      <c r="L9908" s="2">
        <v>6500</v>
      </c>
      <c r="M9908">
        <v>0</v>
      </c>
      <c r="N9908" s="2">
        <v>6500</v>
      </c>
      <c r="O9908" s="2">
        <v>0</v>
      </c>
      <c r="P9908" s="2">
        <v>6500</v>
      </c>
      <c r="Q9908" s="2">
        <v>4148.01</v>
      </c>
      <c r="R9908" s="2">
        <v>2351.9899999999998</v>
      </c>
      <c r="S9908" t="s">
        <v>53</v>
      </c>
      <c r="T9908" t="s">
        <v>578</v>
      </c>
      <c r="U9908" t="s">
        <v>579</v>
      </c>
      <c r="V9908" t="s">
        <v>39</v>
      </c>
      <c r="W9908" t="s">
        <v>66</v>
      </c>
      <c r="X9908" t="s">
        <v>41</v>
      </c>
      <c r="Y9908" t="s">
        <v>42</v>
      </c>
      <c r="Z9908" t="s">
        <v>43</v>
      </c>
      <c r="AA9908" t="s">
        <v>44</v>
      </c>
      <c r="AB9908" t="s">
        <v>44</v>
      </c>
    </row>
    <row r="9909" spans="1:28" x14ac:dyDescent="0.25">
      <c r="A9909" t="s">
        <v>14982</v>
      </c>
      <c r="B9909" s="1">
        <v>46089</v>
      </c>
      <c r="C9909" t="s">
        <v>8827</v>
      </c>
      <c r="D9909" t="s">
        <v>8828</v>
      </c>
      <c r="E9909">
        <v>54</v>
      </c>
      <c r="F9909" t="s">
        <v>111</v>
      </c>
      <c r="G9909" t="s">
        <v>561</v>
      </c>
      <c r="H9909" t="s">
        <v>562</v>
      </c>
      <c r="I9909" t="s">
        <v>34</v>
      </c>
      <c r="J9909" t="s">
        <v>143</v>
      </c>
      <c r="K9909">
        <v>1</v>
      </c>
      <c r="L9909" s="2">
        <v>900</v>
      </c>
      <c r="M9909">
        <v>20</v>
      </c>
      <c r="N9909" s="2">
        <v>900</v>
      </c>
      <c r="O9909" s="2">
        <v>180</v>
      </c>
      <c r="P9909" s="2">
        <v>720</v>
      </c>
      <c r="Q9909" s="2">
        <v>403.11</v>
      </c>
      <c r="R9909" s="2">
        <v>316.89</v>
      </c>
      <c r="S9909" t="s">
        <v>64</v>
      </c>
      <c r="T9909" t="s">
        <v>90</v>
      </c>
      <c r="U9909" t="s">
        <v>91</v>
      </c>
      <c r="V9909" t="s">
        <v>39</v>
      </c>
      <c r="W9909" t="s">
        <v>92</v>
      </c>
      <c r="X9909" t="s">
        <v>41</v>
      </c>
      <c r="Y9909" t="s">
        <v>56</v>
      </c>
      <c r="Z9909" t="s">
        <v>508</v>
      </c>
      <c r="AA9909" t="s">
        <v>44</v>
      </c>
      <c r="AB9909" t="s">
        <v>44</v>
      </c>
    </row>
    <row r="9910" spans="1:28" x14ac:dyDescent="0.25">
      <c r="A9910" t="s">
        <v>14983</v>
      </c>
      <c r="B9910" s="1">
        <v>46089</v>
      </c>
      <c r="C9910" t="s">
        <v>2787</v>
      </c>
      <c r="D9910" t="s">
        <v>2788</v>
      </c>
      <c r="E9910">
        <v>33</v>
      </c>
      <c r="F9910" t="s">
        <v>111</v>
      </c>
      <c r="G9910" t="s">
        <v>285</v>
      </c>
      <c r="H9910" t="s">
        <v>286</v>
      </c>
      <c r="I9910" t="s">
        <v>34</v>
      </c>
      <c r="J9910" t="s">
        <v>121</v>
      </c>
      <c r="K9910">
        <v>1</v>
      </c>
      <c r="L9910" s="2">
        <v>3200</v>
      </c>
      <c r="M9910">
        <v>5</v>
      </c>
      <c r="N9910" s="2">
        <v>3200</v>
      </c>
      <c r="O9910" s="2">
        <v>160</v>
      </c>
      <c r="P9910" s="2">
        <v>3040</v>
      </c>
      <c r="Q9910" s="2">
        <v>2405.23</v>
      </c>
      <c r="R9910" s="2">
        <v>634.77</v>
      </c>
      <c r="S9910" t="s">
        <v>53</v>
      </c>
      <c r="T9910" t="s">
        <v>96</v>
      </c>
      <c r="U9910" t="s">
        <v>96</v>
      </c>
      <c r="V9910" t="s">
        <v>39</v>
      </c>
      <c r="W9910" t="s">
        <v>66</v>
      </c>
      <c r="X9910" t="s">
        <v>41</v>
      </c>
      <c r="Y9910" t="s">
        <v>56</v>
      </c>
      <c r="Z9910" t="s">
        <v>43</v>
      </c>
      <c r="AA9910" t="s">
        <v>44</v>
      </c>
      <c r="AB9910" t="s">
        <v>44</v>
      </c>
    </row>
    <row r="9911" spans="1:28" x14ac:dyDescent="0.25">
      <c r="A9911" t="s">
        <v>14984</v>
      </c>
      <c r="B9911" s="1">
        <v>46089</v>
      </c>
      <c r="C9911" t="s">
        <v>2001</v>
      </c>
      <c r="D9911" t="s">
        <v>2002</v>
      </c>
      <c r="E9911">
        <v>50</v>
      </c>
      <c r="F9911" t="s">
        <v>31</v>
      </c>
      <c r="G9911" t="s">
        <v>197</v>
      </c>
      <c r="H9911" t="s">
        <v>198</v>
      </c>
      <c r="I9911" t="s">
        <v>74</v>
      </c>
      <c r="J9911" t="s">
        <v>75</v>
      </c>
      <c r="K9911">
        <v>1</v>
      </c>
      <c r="L9911" s="2">
        <v>2600</v>
      </c>
      <c r="M9911">
        <v>10</v>
      </c>
      <c r="N9911" s="2">
        <v>2600</v>
      </c>
      <c r="O9911" s="2">
        <v>260</v>
      </c>
      <c r="P9911" s="2">
        <v>2340</v>
      </c>
      <c r="Q9911" s="2">
        <v>1398.35</v>
      </c>
      <c r="R9911" s="2">
        <v>941.65</v>
      </c>
      <c r="S9911" t="s">
        <v>53</v>
      </c>
      <c r="T9911" t="s">
        <v>222</v>
      </c>
      <c r="U9911" t="s">
        <v>38</v>
      </c>
      <c r="V9911" t="s">
        <v>39</v>
      </c>
      <c r="W9911" t="s">
        <v>92</v>
      </c>
      <c r="X9911" t="s">
        <v>97</v>
      </c>
      <c r="Y9911" t="s">
        <v>56</v>
      </c>
      <c r="Z9911" t="s">
        <v>43</v>
      </c>
      <c r="AA9911" t="s">
        <v>44</v>
      </c>
      <c r="AB9911" t="s">
        <v>44</v>
      </c>
    </row>
    <row r="9912" spans="1:28" x14ac:dyDescent="0.25">
      <c r="A9912" t="s">
        <v>14985</v>
      </c>
      <c r="B9912" s="1">
        <v>46089</v>
      </c>
      <c r="C9912" t="s">
        <v>2184</v>
      </c>
      <c r="D9912" t="s">
        <v>2185</v>
      </c>
      <c r="E9912">
        <v>57</v>
      </c>
      <c r="F9912" t="s">
        <v>48</v>
      </c>
      <c r="G9912" t="s">
        <v>81</v>
      </c>
      <c r="H9912" t="s">
        <v>82</v>
      </c>
      <c r="I9912" t="s">
        <v>51</v>
      </c>
      <c r="J9912" t="s">
        <v>52</v>
      </c>
      <c r="K9912">
        <v>2</v>
      </c>
      <c r="L9912" s="2">
        <v>600</v>
      </c>
      <c r="M9912">
        <v>20</v>
      </c>
      <c r="N9912" s="2">
        <v>1200</v>
      </c>
      <c r="O9912" s="2">
        <v>240</v>
      </c>
      <c r="P9912" s="2">
        <v>960</v>
      </c>
      <c r="Q9912" s="2">
        <v>763.88</v>
      </c>
      <c r="R9912" s="2">
        <v>196.12</v>
      </c>
      <c r="S9912" t="s">
        <v>36</v>
      </c>
      <c r="T9912" t="s">
        <v>54</v>
      </c>
      <c r="U9912" t="s">
        <v>55</v>
      </c>
      <c r="V9912" t="s">
        <v>39</v>
      </c>
      <c r="W9912" t="s">
        <v>83</v>
      </c>
      <c r="X9912" t="s">
        <v>97</v>
      </c>
      <c r="Y9912" t="s">
        <v>42</v>
      </c>
      <c r="Z9912" t="s">
        <v>43</v>
      </c>
      <c r="AA9912" t="s">
        <v>44</v>
      </c>
      <c r="AB9912" t="s">
        <v>44</v>
      </c>
    </row>
    <row r="9913" spans="1:28" x14ac:dyDescent="0.25">
      <c r="A9913" t="s">
        <v>14986</v>
      </c>
      <c r="B9913" s="1">
        <v>46089</v>
      </c>
      <c r="C9913" t="s">
        <v>6271</v>
      </c>
      <c r="D9913" t="s">
        <v>6272</v>
      </c>
      <c r="E9913">
        <v>39</v>
      </c>
      <c r="F9913" t="s">
        <v>111</v>
      </c>
      <c r="G9913" t="s">
        <v>436</v>
      </c>
      <c r="H9913" t="s">
        <v>437</v>
      </c>
      <c r="I9913" t="s">
        <v>74</v>
      </c>
      <c r="J9913" t="s">
        <v>190</v>
      </c>
      <c r="K9913">
        <v>2</v>
      </c>
      <c r="L9913" s="2">
        <v>1800</v>
      </c>
      <c r="M9913">
        <v>15</v>
      </c>
      <c r="N9913" s="2">
        <v>3600</v>
      </c>
      <c r="O9913" s="2">
        <v>540</v>
      </c>
      <c r="P9913" s="2">
        <v>3060</v>
      </c>
      <c r="Q9913" s="2">
        <v>2494.7600000000002</v>
      </c>
      <c r="R9913" s="2">
        <v>565.24</v>
      </c>
      <c r="S9913" t="s">
        <v>64</v>
      </c>
      <c r="T9913" t="s">
        <v>96</v>
      </c>
      <c r="U9913" t="s">
        <v>96</v>
      </c>
      <c r="V9913" t="s">
        <v>39</v>
      </c>
      <c r="W9913" t="s">
        <v>83</v>
      </c>
      <c r="X9913" t="s">
        <v>67</v>
      </c>
      <c r="Y9913" t="s">
        <v>56</v>
      </c>
      <c r="Z9913" t="s">
        <v>223</v>
      </c>
      <c r="AA9913" t="s">
        <v>44</v>
      </c>
      <c r="AB9913" t="s">
        <v>44</v>
      </c>
    </row>
    <row r="9914" spans="1:28" x14ac:dyDescent="0.25">
      <c r="A9914" t="s">
        <v>14987</v>
      </c>
      <c r="B9914" s="1">
        <v>46090</v>
      </c>
      <c r="C9914" t="s">
        <v>8584</v>
      </c>
      <c r="D9914" t="s">
        <v>8585</v>
      </c>
      <c r="E9914">
        <v>50</v>
      </c>
      <c r="F9914" t="s">
        <v>31</v>
      </c>
      <c r="G9914" t="s">
        <v>176</v>
      </c>
      <c r="H9914" t="s">
        <v>177</v>
      </c>
      <c r="I9914" t="s">
        <v>34</v>
      </c>
      <c r="J9914" t="s">
        <v>35</v>
      </c>
      <c r="K9914">
        <v>3</v>
      </c>
      <c r="L9914" s="2">
        <v>6500</v>
      </c>
      <c r="M9914">
        <v>10</v>
      </c>
      <c r="N9914" s="2">
        <v>19500</v>
      </c>
      <c r="O9914" s="2">
        <v>1950</v>
      </c>
      <c r="P9914" s="2">
        <v>17550</v>
      </c>
      <c r="Q9914" s="2">
        <v>11974.13</v>
      </c>
      <c r="R9914" s="2">
        <v>5575.87</v>
      </c>
      <c r="S9914" t="s">
        <v>36</v>
      </c>
      <c r="T9914" t="s">
        <v>65</v>
      </c>
      <c r="U9914" t="s">
        <v>65</v>
      </c>
      <c r="V9914" t="s">
        <v>39</v>
      </c>
      <c r="W9914" t="s">
        <v>124</v>
      </c>
      <c r="X9914" t="s">
        <v>97</v>
      </c>
      <c r="Y9914" t="s">
        <v>56</v>
      </c>
      <c r="Z9914" t="s">
        <v>43</v>
      </c>
      <c r="AA9914" t="s">
        <v>44</v>
      </c>
      <c r="AB9914" t="s">
        <v>44</v>
      </c>
    </row>
    <row r="9915" spans="1:28" x14ac:dyDescent="0.25">
      <c r="A9915" t="s">
        <v>14988</v>
      </c>
      <c r="B9915" s="1">
        <v>46090</v>
      </c>
      <c r="C9915" t="s">
        <v>2664</v>
      </c>
      <c r="D9915" t="s">
        <v>2665</v>
      </c>
      <c r="E9915">
        <v>28</v>
      </c>
      <c r="F9915" t="s">
        <v>48</v>
      </c>
      <c r="G9915" t="s">
        <v>227</v>
      </c>
      <c r="H9915" t="s">
        <v>228</v>
      </c>
      <c r="I9915" t="s">
        <v>74</v>
      </c>
      <c r="J9915" t="s">
        <v>75</v>
      </c>
      <c r="K9915">
        <v>3</v>
      </c>
      <c r="L9915" s="2">
        <v>1400</v>
      </c>
      <c r="M9915">
        <v>10</v>
      </c>
      <c r="N9915" s="2">
        <v>4200</v>
      </c>
      <c r="O9915" s="2">
        <v>420</v>
      </c>
      <c r="P9915" s="2">
        <v>3780</v>
      </c>
      <c r="Q9915" s="2">
        <v>2803.6</v>
      </c>
      <c r="R9915" s="2">
        <v>976.4</v>
      </c>
      <c r="S9915" t="s">
        <v>53</v>
      </c>
      <c r="T9915" t="s">
        <v>578</v>
      </c>
      <c r="U9915" t="s">
        <v>579</v>
      </c>
      <c r="V9915" t="s">
        <v>39</v>
      </c>
      <c r="W9915" t="s">
        <v>137</v>
      </c>
      <c r="X9915" t="s">
        <v>97</v>
      </c>
      <c r="Y9915" t="s">
        <v>56</v>
      </c>
      <c r="Z9915" t="s">
        <v>43</v>
      </c>
      <c r="AA9915" t="s">
        <v>44</v>
      </c>
      <c r="AB9915" t="s">
        <v>44</v>
      </c>
    </row>
    <row r="9916" spans="1:28" x14ac:dyDescent="0.25">
      <c r="A9916" t="s">
        <v>14989</v>
      </c>
      <c r="B9916" s="1">
        <v>46090</v>
      </c>
      <c r="C9916" t="s">
        <v>2435</v>
      </c>
      <c r="D9916" t="s">
        <v>2436</v>
      </c>
      <c r="E9916">
        <v>28</v>
      </c>
      <c r="F9916" t="s">
        <v>48</v>
      </c>
      <c r="G9916" t="s">
        <v>101</v>
      </c>
      <c r="H9916" t="s">
        <v>102</v>
      </c>
      <c r="I9916" t="s">
        <v>103</v>
      </c>
      <c r="J9916" t="s">
        <v>104</v>
      </c>
      <c r="K9916">
        <v>1</v>
      </c>
      <c r="L9916" s="2">
        <v>1800</v>
      </c>
      <c r="M9916">
        <v>0</v>
      </c>
      <c r="N9916" s="2">
        <v>1800</v>
      </c>
      <c r="O9916" s="2">
        <v>0</v>
      </c>
      <c r="P9916" s="2">
        <v>1800</v>
      </c>
      <c r="Q9916" s="2">
        <v>1020.02</v>
      </c>
      <c r="R9916" s="2">
        <v>779.98</v>
      </c>
      <c r="S9916" t="s">
        <v>64</v>
      </c>
      <c r="T9916" t="s">
        <v>407</v>
      </c>
      <c r="U9916" t="s">
        <v>408</v>
      </c>
      <c r="V9916" t="s">
        <v>39</v>
      </c>
      <c r="W9916" t="s">
        <v>92</v>
      </c>
      <c r="X9916" t="s">
        <v>41</v>
      </c>
      <c r="Y9916" t="s">
        <v>42</v>
      </c>
      <c r="Z9916" t="s">
        <v>43</v>
      </c>
      <c r="AA9916" t="s">
        <v>44</v>
      </c>
      <c r="AB9916" t="s">
        <v>44</v>
      </c>
    </row>
    <row r="9917" spans="1:28" x14ac:dyDescent="0.25">
      <c r="A9917" t="s">
        <v>14990</v>
      </c>
      <c r="B9917" s="1">
        <v>46090</v>
      </c>
      <c r="C9917" t="s">
        <v>4192</v>
      </c>
      <c r="D9917" t="s">
        <v>4193</v>
      </c>
      <c r="E9917">
        <v>28</v>
      </c>
      <c r="F9917" t="s">
        <v>48</v>
      </c>
      <c r="G9917" t="s">
        <v>134</v>
      </c>
      <c r="H9917" t="s">
        <v>135</v>
      </c>
      <c r="I9917" t="s">
        <v>62</v>
      </c>
      <c r="J9917" t="s">
        <v>130</v>
      </c>
      <c r="K9917">
        <v>3</v>
      </c>
      <c r="L9917" s="2">
        <v>8500</v>
      </c>
      <c r="M9917">
        <v>20</v>
      </c>
      <c r="N9917" s="2">
        <v>25500</v>
      </c>
      <c r="O9917" s="2">
        <v>5100</v>
      </c>
      <c r="P9917" s="2">
        <v>20400</v>
      </c>
      <c r="Q9917" s="2">
        <v>13104.8</v>
      </c>
      <c r="R9917" s="2">
        <v>7295.2</v>
      </c>
      <c r="S9917" t="s">
        <v>53</v>
      </c>
      <c r="T9917" t="s">
        <v>263</v>
      </c>
      <c r="U9917" t="s">
        <v>91</v>
      </c>
      <c r="V9917" t="s">
        <v>39</v>
      </c>
      <c r="W9917" t="s">
        <v>124</v>
      </c>
      <c r="X9917" t="s">
        <v>41</v>
      </c>
      <c r="Y9917" t="s">
        <v>56</v>
      </c>
      <c r="Z9917" t="s">
        <v>43</v>
      </c>
      <c r="AA9917" t="s">
        <v>44</v>
      </c>
      <c r="AB9917" t="s">
        <v>44</v>
      </c>
    </row>
    <row r="9918" spans="1:28" x14ac:dyDescent="0.25">
      <c r="A9918" t="s">
        <v>14991</v>
      </c>
      <c r="B9918" s="1">
        <v>46090</v>
      </c>
      <c r="C9918" t="s">
        <v>4061</v>
      </c>
      <c r="D9918" t="s">
        <v>4062</v>
      </c>
      <c r="E9918">
        <v>53</v>
      </c>
      <c r="F9918" t="s">
        <v>31</v>
      </c>
      <c r="G9918" t="s">
        <v>202</v>
      </c>
      <c r="H9918" t="s">
        <v>203</v>
      </c>
      <c r="I9918" t="s">
        <v>103</v>
      </c>
      <c r="J9918" t="s">
        <v>104</v>
      </c>
      <c r="K9918">
        <v>1</v>
      </c>
      <c r="L9918" s="2">
        <v>550</v>
      </c>
      <c r="M9918">
        <v>20</v>
      </c>
      <c r="N9918" s="2">
        <v>550</v>
      </c>
      <c r="O9918" s="2">
        <v>110</v>
      </c>
      <c r="P9918" s="2">
        <v>440</v>
      </c>
      <c r="Q9918" s="2">
        <v>319.77999999999997</v>
      </c>
      <c r="R9918" s="2">
        <v>120.22</v>
      </c>
      <c r="S9918" t="s">
        <v>64</v>
      </c>
      <c r="T9918" t="s">
        <v>178</v>
      </c>
      <c r="U9918" t="s">
        <v>154</v>
      </c>
      <c r="V9918" t="s">
        <v>39</v>
      </c>
      <c r="W9918" t="s">
        <v>124</v>
      </c>
      <c r="X9918" t="s">
        <v>97</v>
      </c>
      <c r="Y9918" t="s">
        <v>56</v>
      </c>
      <c r="Z9918" t="s">
        <v>144</v>
      </c>
      <c r="AA9918" t="s">
        <v>44</v>
      </c>
      <c r="AB9918" t="s">
        <v>68</v>
      </c>
    </row>
    <row r="9919" spans="1:28" x14ac:dyDescent="0.25">
      <c r="A9919" t="s">
        <v>14992</v>
      </c>
      <c r="B9919" s="1">
        <v>46090</v>
      </c>
      <c r="C9919" t="s">
        <v>872</v>
      </c>
      <c r="D9919" t="s">
        <v>873</v>
      </c>
      <c r="E9919">
        <v>39</v>
      </c>
      <c r="F9919" t="s">
        <v>111</v>
      </c>
      <c r="G9919" t="s">
        <v>32</v>
      </c>
      <c r="H9919" t="s">
        <v>33</v>
      </c>
      <c r="I9919" t="s">
        <v>34</v>
      </c>
      <c r="J9919" t="s">
        <v>35</v>
      </c>
      <c r="K9919">
        <v>6</v>
      </c>
      <c r="L9919" s="2">
        <v>55000</v>
      </c>
      <c r="M9919">
        <v>0</v>
      </c>
      <c r="N9919" s="2">
        <v>330000</v>
      </c>
      <c r="O9919" s="2">
        <v>0</v>
      </c>
      <c r="P9919" s="2">
        <v>330000</v>
      </c>
      <c r="Q9919" s="2">
        <v>222537.88</v>
      </c>
      <c r="R9919" s="2">
        <v>107462.12</v>
      </c>
      <c r="S9919" t="s">
        <v>53</v>
      </c>
      <c r="T9919" t="s">
        <v>163</v>
      </c>
      <c r="U9919" t="s">
        <v>164</v>
      </c>
      <c r="V9919" t="s">
        <v>39</v>
      </c>
      <c r="W9919" t="s">
        <v>124</v>
      </c>
      <c r="X9919" t="s">
        <v>97</v>
      </c>
      <c r="Y9919" t="s">
        <v>42</v>
      </c>
      <c r="Z9919" t="s">
        <v>223</v>
      </c>
      <c r="AA9919" t="s">
        <v>44</v>
      </c>
      <c r="AB9919" t="s">
        <v>44</v>
      </c>
    </row>
    <row r="9920" spans="1:28" x14ac:dyDescent="0.25">
      <c r="A9920" t="s">
        <v>14993</v>
      </c>
      <c r="B9920" s="1">
        <v>46090</v>
      </c>
      <c r="C9920" t="s">
        <v>1876</v>
      </c>
      <c r="D9920" t="s">
        <v>1877</v>
      </c>
      <c r="E9920">
        <v>55</v>
      </c>
      <c r="F9920" t="s">
        <v>31</v>
      </c>
      <c r="G9920" t="s">
        <v>81</v>
      </c>
      <c r="H9920" t="s">
        <v>82</v>
      </c>
      <c r="I9920" t="s">
        <v>51</v>
      </c>
      <c r="J9920" t="s">
        <v>52</v>
      </c>
      <c r="K9920">
        <v>1</v>
      </c>
      <c r="L9920" s="2">
        <v>600</v>
      </c>
      <c r="M9920">
        <v>10</v>
      </c>
      <c r="N9920" s="2">
        <v>600</v>
      </c>
      <c r="O9920" s="2">
        <v>60</v>
      </c>
      <c r="P9920" s="2">
        <v>540</v>
      </c>
      <c r="Q9920" s="2">
        <v>338.93</v>
      </c>
      <c r="R9920" s="2">
        <v>201.07</v>
      </c>
      <c r="S9920" t="s">
        <v>53</v>
      </c>
      <c r="T9920" t="s">
        <v>178</v>
      </c>
      <c r="U9920" t="s">
        <v>154</v>
      </c>
      <c r="V9920" t="s">
        <v>39</v>
      </c>
      <c r="W9920" t="s">
        <v>137</v>
      </c>
      <c r="X9920" t="s">
        <v>41</v>
      </c>
      <c r="Y9920" t="s">
        <v>56</v>
      </c>
      <c r="Z9920" t="s">
        <v>43</v>
      </c>
      <c r="AA9920" t="s">
        <v>44</v>
      </c>
      <c r="AB9920" t="s">
        <v>44</v>
      </c>
    </row>
    <row r="9921" spans="1:28" x14ac:dyDescent="0.25">
      <c r="A9921" t="s">
        <v>14994</v>
      </c>
      <c r="B9921" s="1">
        <v>46090</v>
      </c>
      <c r="C9921" t="s">
        <v>4216</v>
      </c>
      <c r="D9921" t="s">
        <v>4217</v>
      </c>
      <c r="E9921">
        <v>49</v>
      </c>
      <c r="F9921" t="s">
        <v>31</v>
      </c>
      <c r="G9921" t="s">
        <v>72</v>
      </c>
      <c r="H9921" t="s">
        <v>73</v>
      </c>
      <c r="I9921" t="s">
        <v>74</v>
      </c>
      <c r="J9921" t="s">
        <v>75</v>
      </c>
      <c r="K9921">
        <v>1</v>
      </c>
      <c r="L9921" s="2">
        <v>2200</v>
      </c>
      <c r="M9921">
        <v>15</v>
      </c>
      <c r="N9921" s="2">
        <v>2200</v>
      </c>
      <c r="O9921" s="2">
        <v>330</v>
      </c>
      <c r="P9921" s="2">
        <v>1870</v>
      </c>
      <c r="Q9921" s="2">
        <v>1269.49</v>
      </c>
      <c r="R9921" s="2">
        <v>600.51</v>
      </c>
      <c r="S9921" t="s">
        <v>53</v>
      </c>
      <c r="T9921" t="s">
        <v>407</v>
      </c>
      <c r="U9921" t="s">
        <v>408</v>
      </c>
      <c r="V9921" t="s">
        <v>39</v>
      </c>
      <c r="W9921" t="s">
        <v>92</v>
      </c>
      <c r="X9921" t="s">
        <v>41</v>
      </c>
      <c r="Y9921" t="s">
        <v>56</v>
      </c>
      <c r="Z9921" t="s">
        <v>43</v>
      </c>
      <c r="AA9921" t="s">
        <v>44</v>
      </c>
      <c r="AB9921" t="s">
        <v>44</v>
      </c>
    </row>
    <row r="9922" spans="1:28" x14ac:dyDescent="0.25">
      <c r="A9922" t="s">
        <v>14995</v>
      </c>
      <c r="B9922" s="1">
        <v>46090</v>
      </c>
      <c r="C9922" t="s">
        <v>3478</v>
      </c>
      <c r="D9922" t="s">
        <v>3479</v>
      </c>
      <c r="E9922">
        <v>35</v>
      </c>
      <c r="F9922" t="s">
        <v>31</v>
      </c>
      <c r="G9922" t="s">
        <v>280</v>
      </c>
      <c r="H9922" t="s">
        <v>281</v>
      </c>
      <c r="I9922" t="s">
        <v>62</v>
      </c>
      <c r="J9922" t="s">
        <v>190</v>
      </c>
      <c r="K9922">
        <v>1</v>
      </c>
      <c r="L9922" s="2">
        <v>700</v>
      </c>
      <c r="M9922">
        <v>20</v>
      </c>
      <c r="N9922" s="2">
        <v>700</v>
      </c>
      <c r="O9922" s="2">
        <v>140</v>
      </c>
      <c r="P9922" s="2">
        <v>560</v>
      </c>
      <c r="Q9922" s="2">
        <v>351.19</v>
      </c>
      <c r="R9922" s="2">
        <v>208.81</v>
      </c>
      <c r="S9922" t="s">
        <v>53</v>
      </c>
      <c r="T9922" t="s">
        <v>114</v>
      </c>
      <c r="U9922" t="s">
        <v>115</v>
      </c>
      <c r="V9922" t="s">
        <v>39</v>
      </c>
      <c r="W9922" t="s">
        <v>83</v>
      </c>
      <c r="X9922" t="s">
        <v>67</v>
      </c>
      <c r="Y9922" t="s">
        <v>42</v>
      </c>
      <c r="Z9922" t="s">
        <v>43</v>
      </c>
      <c r="AA9922" t="s">
        <v>44</v>
      </c>
      <c r="AB9922" t="s">
        <v>44</v>
      </c>
    </row>
    <row r="9923" spans="1:28" x14ac:dyDescent="0.25">
      <c r="A9923" t="s">
        <v>14996</v>
      </c>
      <c r="B9923" s="1">
        <v>46090</v>
      </c>
      <c r="C9923" t="s">
        <v>3494</v>
      </c>
      <c r="D9923" t="s">
        <v>3495</v>
      </c>
      <c r="E9923">
        <v>40</v>
      </c>
      <c r="F9923" t="s">
        <v>48</v>
      </c>
      <c r="G9923" t="s">
        <v>318</v>
      </c>
      <c r="H9923" t="s">
        <v>319</v>
      </c>
      <c r="I9923" t="s">
        <v>34</v>
      </c>
      <c r="J9923" t="s">
        <v>190</v>
      </c>
      <c r="K9923">
        <v>1</v>
      </c>
      <c r="L9923" s="2">
        <v>2500</v>
      </c>
      <c r="M9923">
        <v>15</v>
      </c>
      <c r="N9923" s="2">
        <v>2500</v>
      </c>
      <c r="O9923" s="2">
        <v>375</v>
      </c>
      <c r="P9923" s="2">
        <v>2125</v>
      </c>
      <c r="Q9923" s="2">
        <v>1438.96</v>
      </c>
      <c r="R9923" s="2">
        <v>686.04</v>
      </c>
      <c r="S9923" t="s">
        <v>53</v>
      </c>
      <c r="T9923" t="s">
        <v>290</v>
      </c>
      <c r="U9923" t="s">
        <v>291</v>
      </c>
      <c r="V9923" t="s">
        <v>39</v>
      </c>
      <c r="W9923" t="s">
        <v>40</v>
      </c>
      <c r="X9923" t="s">
        <v>41</v>
      </c>
      <c r="Y9923" t="s">
        <v>42</v>
      </c>
      <c r="Z9923" t="s">
        <v>43</v>
      </c>
      <c r="AA9923" t="s">
        <v>44</v>
      </c>
      <c r="AB9923" t="s">
        <v>44</v>
      </c>
    </row>
    <row r="9924" spans="1:28" x14ac:dyDescent="0.25">
      <c r="A9924" t="s">
        <v>14997</v>
      </c>
      <c r="B9924" s="1">
        <v>46090</v>
      </c>
      <c r="C9924" t="s">
        <v>4282</v>
      </c>
      <c r="D9924" t="s">
        <v>4283</v>
      </c>
      <c r="E9924">
        <v>46</v>
      </c>
      <c r="F9924" t="s">
        <v>31</v>
      </c>
      <c r="G9924" t="s">
        <v>280</v>
      </c>
      <c r="H9924" t="s">
        <v>281</v>
      </c>
      <c r="I9924" t="s">
        <v>62</v>
      </c>
      <c r="J9924" t="s">
        <v>190</v>
      </c>
      <c r="K9924">
        <v>1</v>
      </c>
      <c r="L9924" s="2">
        <v>700</v>
      </c>
      <c r="M9924">
        <v>5</v>
      </c>
      <c r="N9924" s="2">
        <v>700</v>
      </c>
      <c r="O9924" s="2">
        <v>35</v>
      </c>
      <c r="P9924" s="2">
        <v>665</v>
      </c>
      <c r="Q9924" s="2">
        <v>465.35</v>
      </c>
      <c r="R9924" s="2">
        <v>199.65</v>
      </c>
      <c r="S9924" t="s">
        <v>53</v>
      </c>
      <c r="T9924" t="s">
        <v>398</v>
      </c>
      <c r="U9924" t="s">
        <v>399</v>
      </c>
      <c r="V9924" t="s">
        <v>39</v>
      </c>
      <c r="W9924" t="s">
        <v>137</v>
      </c>
      <c r="X9924" t="s">
        <v>97</v>
      </c>
      <c r="Y9924" t="s">
        <v>56</v>
      </c>
      <c r="Z9924" t="s">
        <v>43</v>
      </c>
      <c r="AA9924" t="s">
        <v>68</v>
      </c>
      <c r="AB9924" t="s">
        <v>44</v>
      </c>
    </row>
    <row r="9925" spans="1:28" x14ac:dyDescent="0.25">
      <c r="A9925" t="s">
        <v>14998</v>
      </c>
      <c r="B9925" s="1">
        <v>46090</v>
      </c>
      <c r="C9925" t="s">
        <v>442</v>
      </c>
      <c r="D9925" t="s">
        <v>443</v>
      </c>
      <c r="E9925">
        <v>19</v>
      </c>
      <c r="F9925" t="s">
        <v>31</v>
      </c>
      <c r="G9925" t="s">
        <v>81</v>
      </c>
      <c r="H9925" t="s">
        <v>82</v>
      </c>
      <c r="I9925" t="s">
        <v>51</v>
      </c>
      <c r="J9925" t="s">
        <v>52</v>
      </c>
      <c r="K9925">
        <v>6</v>
      </c>
      <c r="L9925" s="2">
        <v>600</v>
      </c>
      <c r="M9925">
        <v>10</v>
      </c>
      <c r="N9925" s="2">
        <v>3600</v>
      </c>
      <c r="O9925" s="2">
        <v>360</v>
      </c>
      <c r="P9925" s="2">
        <v>3240</v>
      </c>
      <c r="Q9925" s="2">
        <v>2604.17</v>
      </c>
      <c r="R9925" s="2">
        <v>635.83000000000004</v>
      </c>
      <c r="S9925" t="s">
        <v>53</v>
      </c>
      <c r="T9925" t="s">
        <v>37</v>
      </c>
      <c r="U9925" t="s">
        <v>38</v>
      </c>
      <c r="V9925" t="s">
        <v>39</v>
      </c>
      <c r="W9925" t="s">
        <v>66</v>
      </c>
      <c r="X9925" t="s">
        <v>97</v>
      </c>
      <c r="Y9925" t="s">
        <v>56</v>
      </c>
      <c r="Z9925" t="s">
        <v>43</v>
      </c>
      <c r="AA9925" t="s">
        <v>44</v>
      </c>
      <c r="AB9925" t="s">
        <v>44</v>
      </c>
    </row>
    <row r="9926" spans="1:28" x14ac:dyDescent="0.25">
      <c r="A9926" t="s">
        <v>14999</v>
      </c>
      <c r="B9926" s="1">
        <v>46090</v>
      </c>
      <c r="C9926" t="s">
        <v>8800</v>
      </c>
      <c r="D9926" t="s">
        <v>8801</v>
      </c>
      <c r="E9926">
        <v>32</v>
      </c>
      <c r="F9926" t="s">
        <v>48</v>
      </c>
      <c r="G9926" t="s">
        <v>88</v>
      </c>
      <c r="H9926" t="s">
        <v>89</v>
      </c>
      <c r="I9926" t="s">
        <v>62</v>
      </c>
      <c r="J9926" t="s">
        <v>63</v>
      </c>
      <c r="K9926">
        <v>5</v>
      </c>
      <c r="L9926" s="2">
        <v>4200</v>
      </c>
      <c r="M9926">
        <v>0</v>
      </c>
      <c r="N9926" s="2">
        <v>21000</v>
      </c>
      <c r="O9926" s="2">
        <v>0</v>
      </c>
      <c r="P9926" s="2">
        <v>21000</v>
      </c>
      <c r="Q9926" s="2">
        <v>12484</v>
      </c>
      <c r="R9926" s="2">
        <v>8516</v>
      </c>
      <c r="S9926" t="s">
        <v>53</v>
      </c>
      <c r="T9926" t="s">
        <v>163</v>
      </c>
      <c r="U9926" t="s">
        <v>164</v>
      </c>
      <c r="V9926" t="s">
        <v>39</v>
      </c>
      <c r="W9926" t="s">
        <v>137</v>
      </c>
      <c r="X9926" t="s">
        <v>41</v>
      </c>
      <c r="Y9926" t="s">
        <v>56</v>
      </c>
      <c r="Z9926" t="s">
        <v>43</v>
      </c>
      <c r="AA9926" t="s">
        <v>44</v>
      </c>
      <c r="AB9926" t="s">
        <v>44</v>
      </c>
    </row>
    <row r="9927" spans="1:28" x14ac:dyDescent="0.25">
      <c r="A9927" t="s">
        <v>15000</v>
      </c>
      <c r="B9927" s="1">
        <v>46090</v>
      </c>
      <c r="C9927" t="s">
        <v>2367</v>
      </c>
      <c r="D9927" t="s">
        <v>2368</v>
      </c>
      <c r="E9927">
        <v>54</v>
      </c>
      <c r="F9927" t="s">
        <v>111</v>
      </c>
      <c r="G9927" t="s">
        <v>366</v>
      </c>
      <c r="H9927" t="s">
        <v>367</v>
      </c>
      <c r="I9927" t="s">
        <v>34</v>
      </c>
      <c r="J9927" t="s">
        <v>130</v>
      </c>
      <c r="K9927">
        <v>3</v>
      </c>
      <c r="L9927" s="2">
        <v>14500</v>
      </c>
      <c r="M9927">
        <v>25</v>
      </c>
      <c r="N9927" s="2">
        <v>43500</v>
      </c>
      <c r="O9927" s="2">
        <v>10875</v>
      </c>
      <c r="P9927" s="2">
        <v>32625</v>
      </c>
      <c r="Q9927" s="2">
        <v>18861</v>
      </c>
      <c r="R9927" s="2">
        <v>13764</v>
      </c>
      <c r="S9927" t="s">
        <v>53</v>
      </c>
      <c r="T9927" t="s">
        <v>90</v>
      </c>
      <c r="U9927" t="s">
        <v>91</v>
      </c>
      <c r="V9927" t="s">
        <v>39</v>
      </c>
      <c r="W9927" t="s">
        <v>92</v>
      </c>
      <c r="X9927" t="s">
        <v>41</v>
      </c>
      <c r="Y9927" t="s">
        <v>42</v>
      </c>
      <c r="Z9927" t="s">
        <v>43</v>
      </c>
      <c r="AA9927" t="s">
        <v>44</v>
      </c>
      <c r="AB9927" t="s">
        <v>44</v>
      </c>
    </row>
    <row r="9928" spans="1:28" x14ac:dyDescent="0.25">
      <c r="A9928" t="s">
        <v>15001</v>
      </c>
      <c r="B9928" s="1">
        <v>46090</v>
      </c>
      <c r="C9928" t="s">
        <v>1712</v>
      </c>
      <c r="D9928" t="s">
        <v>1713</v>
      </c>
      <c r="E9928">
        <v>58</v>
      </c>
      <c r="F9928" t="s">
        <v>31</v>
      </c>
      <c r="G9928" t="s">
        <v>112</v>
      </c>
      <c r="H9928" t="s">
        <v>113</v>
      </c>
      <c r="I9928" t="s">
        <v>103</v>
      </c>
      <c r="J9928" t="s">
        <v>104</v>
      </c>
      <c r="K9928">
        <v>1</v>
      </c>
      <c r="L9928" s="2">
        <v>650</v>
      </c>
      <c r="M9928">
        <v>10</v>
      </c>
      <c r="N9928" s="2">
        <v>650</v>
      </c>
      <c r="O9928" s="2">
        <v>65</v>
      </c>
      <c r="P9928" s="2">
        <v>585</v>
      </c>
      <c r="Q9928" s="2">
        <v>449.73</v>
      </c>
      <c r="R9928" s="2">
        <v>135.27000000000001</v>
      </c>
      <c r="S9928" t="s">
        <v>53</v>
      </c>
      <c r="T9928" t="s">
        <v>407</v>
      </c>
      <c r="U9928" t="s">
        <v>408</v>
      </c>
      <c r="V9928" t="s">
        <v>39</v>
      </c>
      <c r="W9928" t="s">
        <v>124</v>
      </c>
      <c r="X9928" t="s">
        <v>97</v>
      </c>
      <c r="Y9928" t="s">
        <v>42</v>
      </c>
      <c r="Z9928" t="s">
        <v>43</v>
      </c>
      <c r="AA9928" t="s">
        <v>44</v>
      </c>
      <c r="AB9928" t="s">
        <v>44</v>
      </c>
    </row>
    <row r="9929" spans="1:28" x14ac:dyDescent="0.25">
      <c r="A9929" t="s">
        <v>15002</v>
      </c>
      <c r="B9929" s="1">
        <v>46090</v>
      </c>
      <c r="C9929" t="s">
        <v>2630</v>
      </c>
      <c r="D9929" t="s">
        <v>2631</v>
      </c>
      <c r="E9929">
        <v>58</v>
      </c>
      <c r="F9929" t="s">
        <v>31</v>
      </c>
      <c r="G9929" t="s">
        <v>298</v>
      </c>
      <c r="H9929" t="s">
        <v>299</v>
      </c>
      <c r="I9929" t="s">
        <v>103</v>
      </c>
      <c r="J9929" t="s">
        <v>104</v>
      </c>
      <c r="K9929">
        <v>1</v>
      </c>
      <c r="L9929" s="2">
        <v>700</v>
      </c>
      <c r="M9929">
        <v>10</v>
      </c>
      <c r="N9929" s="2">
        <v>700</v>
      </c>
      <c r="O9929" s="2">
        <v>70</v>
      </c>
      <c r="P9929" s="2">
        <v>630</v>
      </c>
      <c r="Q9929" s="2">
        <v>450.18</v>
      </c>
      <c r="R9929" s="2">
        <v>179.82</v>
      </c>
      <c r="S9929" t="s">
        <v>64</v>
      </c>
      <c r="T9929" t="s">
        <v>275</v>
      </c>
      <c r="U9929" t="s">
        <v>123</v>
      </c>
      <c r="V9929" t="s">
        <v>39</v>
      </c>
      <c r="W9929" t="s">
        <v>137</v>
      </c>
      <c r="X9929" t="s">
        <v>97</v>
      </c>
      <c r="Y9929" t="s">
        <v>56</v>
      </c>
      <c r="Z9929" t="s">
        <v>43</v>
      </c>
      <c r="AA9929" t="s">
        <v>44</v>
      </c>
      <c r="AB9929" t="s">
        <v>44</v>
      </c>
    </row>
    <row r="9930" spans="1:28" x14ac:dyDescent="0.25">
      <c r="A9930" t="s">
        <v>15003</v>
      </c>
      <c r="B9930" s="1">
        <v>46090</v>
      </c>
      <c r="C9930" t="s">
        <v>2127</v>
      </c>
      <c r="D9930" t="s">
        <v>2128</v>
      </c>
      <c r="E9930">
        <v>46</v>
      </c>
      <c r="F9930" t="s">
        <v>111</v>
      </c>
      <c r="G9930" t="s">
        <v>148</v>
      </c>
      <c r="H9930" t="s">
        <v>149</v>
      </c>
      <c r="I9930" t="s">
        <v>74</v>
      </c>
      <c r="J9930" t="s">
        <v>130</v>
      </c>
      <c r="K9930">
        <v>2</v>
      </c>
      <c r="L9930" s="2">
        <v>3500</v>
      </c>
      <c r="M9930">
        <v>10</v>
      </c>
      <c r="N9930" s="2">
        <v>7000</v>
      </c>
      <c r="O9930" s="2">
        <v>700</v>
      </c>
      <c r="P9930" s="2">
        <v>6300</v>
      </c>
      <c r="Q9930" s="2">
        <v>4753.45</v>
      </c>
      <c r="R9930" s="2">
        <v>1546.55</v>
      </c>
      <c r="S9930" t="s">
        <v>64</v>
      </c>
      <c r="T9930" t="s">
        <v>178</v>
      </c>
      <c r="U9930" t="s">
        <v>154</v>
      </c>
      <c r="V9930" t="s">
        <v>39</v>
      </c>
      <c r="W9930" t="s">
        <v>40</v>
      </c>
      <c r="X9930" t="s">
        <v>97</v>
      </c>
      <c r="Y9930" t="s">
        <v>56</v>
      </c>
      <c r="Z9930" t="s">
        <v>43</v>
      </c>
      <c r="AA9930" t="s">
        <v>68</v>
      </c>
      <c r="AB9930" t="s">
        <v>44</v>
      </c>
    </row>
    <row r="9931" spans="1:28" x14ac:dyDescent="0.25">
      <c r="A9931" t="s">
        <v>15004</v>
      </c>
      <c r="B9931" s="1">
        <v>46090</v>
      </c>
      <c r="C9931" t="s">
        <v>3221</v>
      </c>
      <c r="D9931" t="s">
        <v>3222</v>
      </c>
      <c r="E9931">
        <v>44</v>
      </c>
      <c r="F9931" t="s">
        <v>111</v>
      </c>
      <c r="G9931" t="s">
        <v>168</v>
      </c>
      <c r="H9931" t="s">
        <v>169</v>
      </c>
      <c r="I9931" t="s">
        <v>62</v>
      </c>
      <c r="J9931" t="s">
        <v>143</v>
      </c>
      <c r="K9931">
        <v>2</v>
      </c>
      <c r="L9931" s="2">
        <v>1800</v>
      </c>
      <c r="M9931">
        <v>0</v>
      </c>
      <c r="N9931" s="2">
        <v>3600</v>
      </c>
      <c r="O9931" s="2">
        <v>0</v>
      </c>
      <c r="P9931" s="2">
        <v>3600</v>
      </c>
      <c r="Q9931" s="2">
        <v>2358.86</v>
      </c>
      <c r="R9931" s="2">
        <v>1241.1400000000001</v>
      </c>
      <c r="S9931" t="s">
        <v>36</v>
      </c>
      <c r="T9931" t="s">
        <v>290</v>
      </c>
      <c r="U9931" t="s">
        <v>291</v>
      </c>
      <c r="V9931" t="s">
        <v>39</v>
      </c>
      <c r="W9931" t="s">
        <v>92</v>
      </c>
      <c r="X9931" t="s">
        <v>97</v>
      </c>
      <c r="Y9931" t="s">
        <v>56</v>
      </c>
      <c r="Z9931" t="s">
        <v>43</v>
      </c>
      <c r="AA9931" t="s">
        <v>44</v>
      </c>
      <c r="AB9931" t="s">
        <v>44</v>
      </c>
    </row>
    <row r="9932" spans="1:28" x14ac:dyDescent="0.25">
      <c r="A9932" t="s">
        <v>15005</v>
      </c>
      <c r="B9932" s="1">
        <v>46091</v>
      </c>
      <c r="C9932" t="s">
        <v>5905</v>
      </c>
      <c r="D9932" t="s">
        <v>5906</v>
      </c>
      <c r="E9932">
        <v>55</v>
      </c>
      <c r="F9932" t="s">
        <v>48</v>
      </c>
      <c r="G9932" t="s">
        <v>101</v>
      </c>
      <c r="H9932" t="s">
        <v>102</v>
      </c>
      <c r="I9932" t="s">
        <v>103</v>
      </c>
      <c r="J9932" t="s">
        <v>104</v>
      </c>
      <c r="K9932">
        <v>1</v>
      </c>
      <c r="L9932" s="2">
        <v>1800</v>
      </c>
      <c r="M9932">
        <v>20</v>
      </c>
      <c r="N9932" s="2">
        <v>1800</v>
      </c>
      <c r="O9932" s="2">
        <v>360</v>
      </c>
      <c r="P9932" s="2">
        <v>1440</v>
      </c>
      <c r="Q9932" s="2">
        <v>1038.07</v>
      </c>
      <c r="R9932" s="2">
        <v>401.93</v>
      </c>
      <c r="S9932" t="s">
        <v>53</v>
      </c>
      <c r="T9932" t="s">
        <v>407</v>
      </c>
      <c r="U9932" t="s">
        <v>408</v>
      </c>
      <c r="V9932" t="s">
        <v>39</v>
      </c>
      <c r="W9932" t="s">
        <v>83</v>
      </c>
      <c r="X9932" t="s">
        <v>67</v>
      </c>
      <c r="Y9932" t="s">
        <v>56</v>
      </c>
      <c r="Z9932" t="s">
        <v>43</v>
      </c>
      <c r="AA9932" t="s">
        <v>44</v>
      </c>
      <c r="AB9932" t="s">
        <v>44</v>
      </c>
    </row>
    <row r="9933" spans="1:28" x14ac:dyDescent="0.25">
      <c r="A9933" t="s">
        <v>15006</v>
      </c>
      <c r="B9933" s="1">
        <v>46091</v>
      </c>
      <c r="C9933" t="s">
        <v>5700</v>
      </c>
      <c r="D9933" t="s">
        <v>5701</v>
      </c>
      <c r="E9933">
        <v>29</v>
      </c>
      <c r="F9933" t="s">
        <v>48</v>
      </c>
      <c r="G9933" t="s">
        <v>88</v>
      </c>
      <c r="H9933" t="s">
        <v>89</v>
      </c>
      <c r="I9933" t="s">
        <v>62</v>
      </c>
      <c r="J9933" t="s">
        <v>63</v>
      </c>
      <c r="K9933">
        <v>6</v>
      </c>
      <c r="L9933" s="2">
        <v>4200</v>
      </c>
      <c r="M9933">
        <v>20</v>
      </c>
      <c r="N9933" s="2">
        <v>25200</v>
      </c>
      <c r="O9933" s="2">
        <v>5040</v>
      </c>
      <c r="P9933" s="2">
        <v>20160</v>
      </c>
      <c r="Q9933" s="2">
        <v>11729.95</v>
      </c>
      <c r="R9933" s="2">
        <v>8430.0499999999993</v>
      </c>
      <c r="S9933" t="s">
        <v>53</v>
      </c>
      <c r="T9933" t="s">
        <v>54</v>
      </c>
      <c r="U9933" t="s">
        <v>55</v>
      </c>
      <c r="V9933" t="s">
        <v>39</v>
      </c>
      <c r="W9933" t="s">
        <v>92</v>
      </c>
      <c r="X9933" t="s">
        <v>41</v>
      </c>
      <c r="Y9933" t="s">
        <v>56</v>
      </c>
      <c r="Z9933" t="s">
        <v>43</v>
      </c>
      <c r="AA9933" t="s">
        <v>44</v>
      </c>
      <c r="AB9933" t="s">
        <v>44</v>
      </c>
    </row>
    <row r="9934" spans="1:28" x14ac:dyDescent="0.25">
      <c r="A9934" t="s">
        <v>15007</v>
      </c>
      <c r="B9934" s="1">
        <v>46091</v>
      </c>
      <c r="C9934" t="s">
        <v>6318</v>
      </c>
      <c r="D9934" t="s">
        <v>6319</v>
      </c>
      <c r="E9934">
        <v>39</v>
      </c>
      <c r="F9934" t="s">
        <v>31</v>
      </c>
      <c r="G9934" t="s">
        <v>243</v>
      </c>
      <c r="H9934" t="s">
        <v>244</v>
      </c>
      <c r="I9934" t="s">
        <v>103</v>
      </c>
      <c r="J9934" t="s">
        <v>104</v>
      </c>
      <c r="K9934">
        <v>4</v>
      </c>
      <c r="L9934" s="2">
        <v>450</v>
      </c>
      <c r="M9934">
        <v>25</v>
      </c>
      <c r="N9934" s="2">
        <v>1800</v>
      </c>
      <c r="O9934" s="2">
        <v>450</v>
      </c>
      <c r="P9934" s="2">
        <v>1350</v>
      </c>
      <c r="Q9934" s="2">
        <v>921.12</v>
      </c>
      <c r="R9934" s="2">
        <v>428.88</v>
      </c>
      <c r="S9934" t="s">
        <v>64</v>
      </c>
      <c r="T9934" t="s">
        <v>76</v>
      </c>
      <c r="U9934" t="s">
        <v>77</v>
      </c>
      <c r="V9934" t="s">
        <v>39</v>
      </c>
      <c r="W9934" t="s">
        <v>124</v>
      </c>
      <c r="X9934" t="s">
        <v>97</v>
      </c>
      <c r="Y9934" t="s">
        <v>42</v>
      </c>
      <c r="Z9934" t="s">
        <v>43</v>
      </c>
      <c r="AA9934" t="s">
        <v>44</v>
      </c>
      <c r="AB9934" t="s">
        <v>44</v>
      </c>
    </row>
    <row r="9935" spans="1:28" x14ac:dyDescent="0.25">
      <c r="A9935" t="s">
        <v>15008</v>
      </c>
      <c r="B9935" s="1">
        <v>46091</v>
      </c>
      <c r="C9935" t="s">
        <v>941</v>
      </c>
      <c r="D9935" t="s">
        <v>942</v>
      </c>
      <c r="E9935">
        <v>34</v>
      </c>
      <c r="F9935" t="s">
        <v>31</v>
      </c>
      <c r="G9935" t="s">
        <v>436</v>
      </c>
      <c r="H9935" t="s">
        <v>437</v>
      </c>
      <c r="I9935" t="s">
        <v>74</v>
      </c>
      <c r="J9935" t="s">
        <v>190</v>
      </c>
      <c r="K9935">
        <v>1</v>
      </c>
      <c r="L9935" s="2">
        <v>1800</v>
      </c>
      <c r="M9935">
        <v>5</v>
      </c>
      <c r="N9935" s="2">
        <v>1800</v>
      </c>
      <c r="O9935" s="2">
        <v>90</v>
      </c>
      <c r="P9935" s="2">
        <v>1710</v>
      </c>
      <c r="Q9935" s="2">
        <v>1155.6400000000001</v>
      </c>
      <c r="R9935" s="2">
        <v>554.36</v>
      </c>
      <c r="S9935" t="s">
        <v>64</v>
      </c>
      <c r="T9935" t="s">
        <v>37</v>
      </c>
      <c r="U9935" t="s">
        <v>38</v>
      </c>
      <c r="V9935" t="s">
        <v>39</v>
      </c>
      <c r="W9935" t="s">
        <v>66</v>
      </c>
      <c r="X9935" t="s">
        <v>97</v>
      </c>
      <c r="Y9935" t="s">
        <v>56</v>
      </c>
      <c r="Z9935" t="s">
        <v>43</v>
      </c>
      <c r="AA9935" t="s">
        <v>44</v>
      </c>
      <c r="AB9935" t="s">
        <v>44</v>
      </c>
    </row>
    <row r="9936" spans="1:28" x14ac:dyDescent="0.25">
      <c r="A9936" t="s">
        <v>15009</v>
      </c>
      <c r="B9936" s="1">
        <v>46091</v>
      </c>
      <c r="C9936" t="s">
        <v>2649</v>
      </c>
      <c r="D9936" t="s">
        <v>2650</v>
      </c>
      <c r="E9936">
        <v>51</v>
      </c>
      <c r="F9936" t="s">
        <v>48</v>
      </c>
      <c r="G9936" t="s">
        <v>202</v>
      </c>
      <c r="H9936" t="s">
        <v>203</v>
      </c>
      <c r="I9936" t="s">
        <v>103</v>
      </c>
      <c r="J9936" t="s">
        <v>104</v>
      </c>
      <c r="K9936">
        <v>1</v>
      </c>
      <c r="L9936" s="2">
        <v>550</v>
      </c>
      <c r="M9936">
        <v>30</v>
      </c>
      <c r="N9936" s="2">
        <v>550</v>
      </c>
      <c r="O9936" s="2">
        <v>165</v>
      </c>
      <c r="P9936" s="2">
        <v>385</v>
      </c>
      <c r="Q9936" s="2">
        <v>275.02999999999997</v>
      </c>
      <c r="R9936" s="2">
        <v>109.97</v>
      </c>
      <c r="S9936" t="s">
        <v>53</v>
      </c>
      <c r="T9936" t="s">
        <v>54</v>
      </c>
      <c r="U9936" t="s">
        <v>55</v>
      </c>
      <c r="V9936" t="s">
        <v>39</v>
      </c>
      <c r="W9936" t="s">
        <v>83</v>
      </c>
      <c r="X9936" t="s">
        <v>97</v>
      </c>
      <c r="Y9936" t="s">
        <v>56</v>
      </c>
      <c r="Z9936" t="s">
        <v>43</v>
      </c>
      <c r="AA9936" t="s">
        <v>44</v>
      </c>
      <c r="AB9936" t="s">
        <v>44</v>
      </c>
    </row>
    <row r="9937" spans="1:28" x14ac:dyDescent="0.25">
      <c r="A9937" t="s">
        <v>15010</v>
      </c>
      <c r="B9937" s="1">
        <v>46091</v>
      </c>
      <c r="C9937" t="s">
        <v>2169</v>
      </c>
      <c r="D9937" t="s">
        <v>2170</v>
      </c>
      <c r="E9937">
        <v>29</v>
      </c>
      <c r="F9937" t="s">
        <v>111</v>
      </c>
      <c r="G9937" t="s">
        <v>273</v>
      </c>
      <c r="H9937" t="s">
        <v>274</v>
      </c>
      <c r="I9937" t="s">
        <v>51</v>
      </c>
      <c r="J9937" t="s">
        <v>52</v>
      </c>
      <c r="K9937">
        <v>2</v>
      </c>
      <c r="L9937" s="2">
        <v>250</v>
      </c>
      <c r="M9937">
        <v>0</v>
      </c>
      <c r="N9937" s="2">
        <v>500</v>
      </c>
      <c r="O9937" s="2">
        <v>0</v>
      </c>
      <c r="P9937" s="2">
        <v>500</v>
      </c>
      <c r="Q9937" s="2">
        <v>354.44</v>
      </c>
      <c r="R9937" s="2">
        <v>145.56</v>
      </c>
      <c r="S9937" t="s">
        <v>53</v>
      </c>
      <c r="T9937" t="s">
        <v>54</v>
      </c>
      <c r="U9937" t="s">
        <v>55</v>
      </c>
      <c r="V9937" t="s">
        <v>39</v>
      </c>
      <c r="W9937" t="s">
        <v>137</v>
      </c>
      <c r="X9937" t="s">
        <v>97</v>
      </c>
      <c r="Y9937" t="s">
        <v>56</v>
      </c>
      <c r="Z9937" t="s">
        <v>43</v>
      </c>
      <c r="AA9937" t="s">
        <v>44</v>
      </c>
      <c r="AB9937" t="s">
        <v>44</v>
      </c>
    </row>
    <row r="9938" spans="1:28" x14ac:dyDescent="0.25">
      <c r="A9938" t="s">
        <v>15011</v>
      </c>
      <c r="B9938" s="1">
        <v>46091</v>
      </c>
      <c r="C9938" t="s">
        <v>4859</v>
      </c>
      <c r="D9938" t="s">
        <v>4860</v>
      </c>
      <c r="E9938">
        <v>41</v>
      </c>
      <c r="F9938" t="s">
        <v>48</v>
      </c>
      <c r="G9938" t="s">
        <v>72</v>
      </c>
      <c r="H9938" t="s">
        <v>73</v>
      </c>
      <c r="I9938" t="s">
        <v>74</v>
      </c>
      <c r="J9938" t="s">
        <v>75</v>
      </c>
      <c r="K9938">
        <v>2</v>
      </c>
      <c r="L9938" s="2">
        <v>2200</v>
      </c>
      <c r="M9938">
        <v>10</v>
      </c>
      <c r="N9938" s="2">
        <v>4400</v>
      </c>
      <c r="O9938" s="2">
        <v>440</v>
      </c>
      <c r="P9938" s="2">
        <v>3960</v>
      </c>
      <c r="Q9938" s="2">
        <v>2764.91</v>
      </c>
      <c r="R9938" s="2">
        <v>1195.0899999999999</v>
      </c>
      <c r="S9938" t="s">
        <v>53</v>
      </c>
      <c r="T9938" t="s">
        <v>114</v>
      </c>
      <c r="U9938" t="s">
        <v>115</v>
      </c>
      <c r="V9938" t="s">
        <v>39</v>
      </c>
      <c r="W9938" t="s">
        <v>40</v>
      </c>
      <c r="X9938" t="s">
        <v>67</v>
      </c>
      <c r="Y9938" t="s">
        <v>56</v>
      </c>
      <c r="Z9938" t="s">
        <v>43</v>
      </c>
      <c r="AA9938" t="s">
        <v>44</v>
      </c>
      <c r="AB9938" t="s">
        <v>44</v>
      </c>
    </row>
    <row r="9939" spans="1:28" x14ac:dyDescent="0.25">
      <c r="A9939" t="s">
        <v>15012</v>
      </c>
      <c r="B9939" s="1">
        <v>46091</v>
      </c>
      <c r="C9939" t="s">
        <v>2858</v>
      </c>
      <c r="D9939" t="s">
        <v>2859</v>
      </c>
      <c r="E9939">
        <v>31</v>
      </c>
      <c r="F9939" t="s">
        <v>31</v>
      </c>
      <c r="G9939" t="s">
        <v>112</v>
      </c>
      <c r="H9939" t="s">
        <v>113</v>
      </c>
      <c r="I9939" t="s">
        <v>103</v>
      </c>
      <c r="J9939" t="s">
        <v>104</v>
      </c>
      <c r="K9939">
        <v>1</v>
      </c>
      <c r="L9939" s="2">
        <v>650</v>
      </c>
      <c r="M9939">
        <v>10</v>
      </c>
      <c r="N9939" s="2">
        <v>650</v>
      </c>
      <c r="O9939" s="2">
        <v>65</v>
      </c>
      <c r="P9939" s="2">
        <v>585</v>
      </c>
      <c r="Q9939" s="2">
        <v>435.73</v>
      </c>
      <c r="R9939" s="2">
        <v>149.27000000000001</v>
      </c>
      <c r="S9939" t="s">
        <v>53</v>
      </c>
      <c r="T9939" t="s">
        <v>222</v>
      </c>
      <c r="U9939" t="s">
        <v>38</v>
      </c>
      <c r="V9939" t="s">
        <v>39</v>
      </c>
      <c r="W9939" t="s">
        <v>83</v>
      </c>
      <c r="X9939" t="s">
        <v>41</v>
      </c>
      <c r="Y9939" t="s">
        <v>42</v>
      </c>
      <c r="Z9939" t="s">
        <v>43</v>
      </c>
      <c r="AA9939" t="s">
        <v>44</v>
      </c>
      <c r="AB9939" t="s">
        <v>44</v>
      </c>
    </row>
    <row r="9940" spans="1:28" x14ac:dyDescent="0.25">
      <c r="A9940" t="s">
        <v>15013</v>
      </c>
      <c r="B9940" s="1">
        <v>46091</v>
      </c>
      <c r="C9940" t="s">
        <v>2683</v>
      </c>
      <c r="D9940" t="s">
        <v>2684</v>
      </c>
      <c r="E9940">
        <v>32</v>
      </c>
      <c r="F9940" t="s">
        <v>31</v>
      </c>
      <c r="G9940" t="s">
        <v>32</v>
      </c>
      <c r="H9940" t="s">
        <v>33</v>
      </c>
      <c r="I9940" t="s">
        <v>34</v>
      </c>
      <c r="J9940" t="s">
        <v>35</v>
      </c>
      <c r="K9940">
        <v>3</v>
      </c>
      <c r="L9940" s="2">
        <v>55000</v>
      </c>
      <c r="M9940">
        <v>5</v>
      </c>
      <c r="N9940" s="2">
        <v>165000</v>
      </c>
      <c r="O9940" s="2">
        <v>8250</v>
      </c>
      <c r="P9940" s="2">
        <v>156750</v>
      </c>
      <c r="Q9940" s="2">
        <v>103702.82</v>
      </c>
      <c r="R9940" s="2">
        <v>53047.18</v>
      </c>
      <c r="S9940" t="s">
        <v>53</v>
      </c>
      <c r="T9940" t="s">
        <v>178</v>
      </c>
      <c r="U9940" t="s">
        <v>154</v>
      </c>
      <c r="V9940" t="s">
        <v>39</v>
      </c>
      <c r="W9940" t="s">
        <v>124</v>
      </c>
      <c r="X9940" t="s">
        <v>41</v>
      </c>
      <c r="Y9940" t="s">
        <v>42</v>
      </c>
      <c r="Z9940" t="s">
        <v>43</v>
      </c>
      <c r="AA9940" t="s">
        <v>44</v>
      </c>
      <c r="AB9940" t="s">
        <v>44</v>
      </c>
    </row>
    <row r="9941" spans="1:28" x14ac:dyDescent="0.25">
      <c r="A9941" t="s">
        <v>15014</v>
      </c>
      <c r="B9941" s="1">
        <v>46091</v>
      </c>
      <c r="C9941" t="s">
        <v>11379</v>
      </c>
      <c r="D9941" t="s">
        <v>11380</v>
      </c>
      <c r="E9941">
        <v>55</v>
      </c>
      <c r="F9941" t="s">
        <v>31</v>
      </c>
      <c r="G9941" t="s">
        <v>176</v>
      </c>
      <c r="H9941" t="s">
        <v>177</v>
      </c>
      <c r="I9941" t="s">
        <v>34</v>
      </c>
      <c r="J9941" t="s">
        <v>35</v>
      </c>
      <c r="K9941">
        <v>1</v>
      </c>
      <c r="L9941" s="2">
        <v>6500</v>
      </c>
      <c r="M9941">
        <v>15</v>
      </c>
      <c r="N9941" s="2">
        <v>6500</v>
      </c>
      <c r="O9941" s="2">
        <v>975</v>
      </c>
      <c r="P9941" s="2">
        <v>5525</v>
      </c>
      <c r="Q9941" s="2">
        <v>4239.38</v>
      </c>
      <c r="R9941" s="2">
        <v>1285.6199999999999</v>
      </c>
      <c r="S9941" t="s">
        <v>53</v>
      </c>
      <c r="T9941" t="s">
        <v>136</v>
      </c>
      <c r="U9941" t="s">
        <v>38</v>
      </c>
      <c r="V9941" t="s">
        <v>39</v>
      </c>
      <c r="W9941" t="s">
        <v>124</v>
      </c>
      <c r="X9941" t="s">
        <v>41</v>
      </c>
      <c r="Y9941" t="s">
        <v>56</v>
      </c>
      <c r="Z9941" t="s">
        <v>43</v>
      </c>
      <c r="AA9941" t="s">
        <v>44</v>
      </c>
      <c r="AB9941" t="s">
        <v>44</v>
      </c>
    </row>
    <row r="9942" spans="1:28" x14ac:dyDescent="0.25">
      <c r="A9942" t="s">
        <v>15015</v>
      </c>
      <c r="B9942" s="1">
        <v>46091</v>
      </c>
      <c r="C9942" t="s">
        <v>4212</v>
      </c>
      <c r="D9942" t="s">
        <v>4213</v>
      </c>
      <c r="E9942">
        <v>29</v>
      </c>
      <c r="F9942" t="s">
        <v>48</v>
      </c>
      <c r="G9942" t="s">
        <v>49</v>
      </c>
      <c r="H9942" t="s">
        <v>50</v>
      </c>
      <c r="I9942" t="s">
        <v>51</v>
      </c>
      <c r="J9942" t="s">
        <v>52</v>
      </c>
      <c r="K9942">
        <v>1</v>
      </c>
      <c r="L9942" s="2">
        <v>500</v>
      </c>
      <c r="M9942">
        <v>10</v>
      </c>
      <c r="N9942" s="2">
        <v>500</v>
      </c>
      <c r="O9942" s="2">
        <v>50</v>
      </c>
      <c r="P9942" s="2">
        <v>450</v>
      </c>
      <c r="Q9942" s="2">
        <v>334.41</v>
      </c>
      <c r="R9942" s="2">
        <v>115.59</v>
      </c>
      <c r="S9942" t="s">
        <v>36</v>
      </c>
      <c r="T9942" t="s">
        <v>275</v>
      </c>
      <c r="U9942" t="s">
        <v>123</v>
      </c>
      <c r="V9942" t="s">
        <v>39</v>
      </c>
      <c r="W9942" t="s">
        <v>40</v>
      </c>
      <c r="X9942" t="s">
        <v>97</v>
      </c>
      <c r="Y9942" t="s">
        <v>56</v>
      </c>
      <c r="Z9942" t="s">
        <v>43</v>
      </c>
      <c r="AA9942" t="s">
        <v>44</v>
      </c>
      <c r="AB9942" t="s">
        <v>44</v>
      </c>
    </row>
    <row r="9943" spans="1:28" x14ac:dyDescent="0.25">
      <c r="A9943" t="s">
        <v>15016</v>
      </c>
      <c r="B9943" s="1">
        <v>46091</v>
      </c>
      <c r="C9943" t="s">
        <v>3250</v>
      </c>
      <c r="D9943" t="s">
        <v>3251</v>
      </c>
      <c r="E9943">
        <v>32</v>
      </c>
      <c r="F9943" t="s">
        <v>48</v>
      </c>
      <c r="G9943" t="s">
        <v>318</v>
      </c>
      <c r="H9943" t="s">
        <v>319</v>
      </c>
      <c r="I9943" t="s">
        <v>34</v>
      </c>
      <c r="J9943" t="s">
        <v>190</v>
      </c>
      <c r="K9943">
        <v>1</v>
      </c>
      <c r="L9943" s="2">
        <v>2500</v>
      </c>
      <c r="M9943">
        <v>20</v>
      </c>
      <c r="N9943" s="2">
        <v>2500</v>
      </c>
      <c r="O9943" s="2">
        <v>500</v>
      </c>
      <c r="P9943" s="2">
        <v>2000</v>
      </c>
      <c r="Q9943" s="2">
        <v>1553.53</v>
      </c>
      <c r="R9943" s="2">
        <v>446.47</v>
      </c>
      <c r="S9943" t="s">
        <v>53</v>
      </c>
      <c r="T9943" t="s">
        <v>290</v>
      </c>
      <c r="U9943" t="s">
        <v>291</v>
      </c>
      <c r="V9943" t="s">
        <v>39</v>
      </c>
      <c r="W9943" t="s">
        <v>66</v>
      </c>
      <c r="X9943" t="s">
        <v>41</v>
      </c>
      <c r="Y9943" t="s">
        <v>56</v>
      </c>
      <c r="Z9943" t="s">
        <v>43</v>
      </c>
      <c r="AA9943" t="s">
        <v>44</v>
      </c>
      <c r="AB9943" t="s">
        <v>44</v>
      </c>
    </row>
    <row r="9944" spans="1:28" x14ac:dyDescent="0.25">
      <c r="A9944" t="s">
        <v>15017</v>
      </c>
      <c r="B9944" s="1">
        <v>46091</v>
      </c>
      <c r="C9944" t="s">
        <v>5916</v>
      </c>
      <c r="D9944" t="s">
        <v>5917</v>
      </c>
      <c r="E9944">
        <v>51</v>
      </c>
      <c r="F9944" t="s">
        <v>48</v>
      </c>
      <c r="G9944" t="s">
        <v>158</v>
      </c>
      <c r="H9944" t="s">
        <v>159</v>
      </c>
      <c r="I9944" t="s">
        <v>51</v>
      </c>
      <c r="J9944" t="s">
        <v>52</v>
      </c>
      <c r="K9944">
        <v>1</v>
      </c>
      <c r="L9944" s="2">
        <v>650</v>
      </c>
      <c r="M9944">
        <v>25</v>
      </c>
      <c r="N9944" s="2">
        <v>650</v>
      </c>
      <c r="O9944" s="2">
        <v>162.5</v>
      </c>
      <c r="P9944" s="2">
        <v>487.5</v>
      </c>
      <c r="Q9944" s="2">
        <v>289.14999999999998</v>
      </c>
      <c r="R9944" s="2">
        <v>198.35</v>
      </c>
      <c r="S9944" t="s">
        <v>36</v>
      </c>
      <c r="T9944" t="s">
        <v>90</v>
      </c>
      <c r="U9944" t="s">
        <v>91</v>
      </c>
      <c r="V9944" t="s">
        <v>39</v>
      </c>
      <c r="W9944" t="s">
        <v>92</v>
      </c>
      <c r="X9944" t="s">
        <v>97</v>
      </c>
      <c r="Y9944" t="s">
        <v>42</v>
      </c>
      <c r="Z9944" t="s">
        <v>508</v>
      </c>
      <c r="AA9944" t="s">
        <v>44</v>
      </c>
      <c r="AB9944" t="s">
        <v>68</v>
      </c>
    </row>
    <row r="9945" spans="1:28" x14ac:dyDescent="0.25">
      <c r="A9945" t="s">
        <v>15018</v>
      </c>
      <c r="B9945" s="1">
        <v>46092</v>
      </c>
      <c r="C9945" t="s">
        <v>12565</v>
      </c>
      <c r="D9945" t="s">
        <v>12566</v>
      </c>
      <c r="E9945">
        <v>43</v>
      </c>
      <c r="F9945" t="s">
        <v>48</v>
      </c>
      <c r="G9945" t="s">
        <v>158</v>
      </c>
      <c r="H9945" t="s">
        <v>159</v>
      </c>
      <c r="I9945" t="s">
        <v>51</v>
      </c>
      <c r="J9945" t="s">
        <v>52</v>
      </c>
      <c r="K9945">
        <v>2</v>
      </c>
      <c r="L9945" s="2">
        <v>650</v>
      </c>
      <c r="M9945">
        <v>20</v>
      </c>
      <c r="N9945" s="2">
        <v>1300</v>
      </c>
      <c r="O9945" s="2">
        <v>260</v>
      </c>
      <c r="P9945" s="2">
        <v>1040</v>
      </c>
      <c r="Q9945" s="2">
        <v>716.09</v>
      </c>
      <c r="R9945" s="2">
        <v>323.91000000000003</v>
      </c>
      <c r="S9945" t="s">
        <v>53</v>
      </c>
      <c r="T9945" t="s">
        <v>290</v>
      </c>
      <c r="U9945" t="s">
        <v>291</v>
      </c>
      <c r="V9945" t="s">
        <v>39</v>
      </c>
      <c r="W9945" t="s">
        <v>40</v>
      </c>
      <c r="X9945" t="s">
        <v>41</v>
      </c>
      <c r="Y9945" t="s">
        <v>42</v>
      </c>
      <c r="Z9945" t="s">
        <v>223</v>
      </c>
      <c r="AA9945" t="s">
        <v>44</v>
      </c>
      <c r="AB9945" t="s">
        <v>44</v>
      </c>
    </row>
    <row r="9946" spans="1:28" x14ac:dyDescent="0.25">
      <c r="A9946" t="s">
        <v>15019</v>
      </c>
      <c r="B9946" s="1">
        <v>46092</v>
      </c>
      <c r="C9946" t="s">
        <v>2536</v>
      </c>
      <c r="D9946" t="s">
        <v>2537</v>
      </c>
      <c r="E9946">
        <v>39</v>
      </c>
      <c r="F9946" t="s">
        <v>48</v>
      </c>
      <c r="G9946" t="s">
        <v>60</v>
      </c>
      <c r="H9946" t="s">
        <v>61</v>
      </c>
      <c r="I9946" t="s">
        <v>62</v>
      </c>
      <c r="J9946" t="s">
        <v>63</v>
      </c>
      <c r="K9946">
        <v>2</v>
      </c>
      <c r="L9946" s="2">
        <v>3500</v>
      </c>
      <c r="M9946">
        <v>0</v>
      </c>
      <c r="N9946" s="2">
        <v>7000</v>
      </c>
      <c r="O9946" s="2">
        <v>0</v>
      </c>
      <c r="P9946" s="2">
        <v>7000</v>
      </c>
      <c r="Q9946" s="2">
        <v>5159.26</v>
      </c>
      <c r="R9946" s="2">
        <v>1840.74</v>
      </c>
      <c r="S9946" t="s">
        <v>53</v>
      </c>
      <c r="T9946" t="s">
        <v>90</v>
      </c>
      <c r="U9946" t="s">
        <v>91</v>
      </c>
      <c r="V9946" t="s">
        <v>39</v>
      </c>
      <c r="W9946" t="s">
        <v>66</v>
      </c>
      <c r="X9946" t="s">
        <v>67</v>
      </c>
      <c r="Y9946" t="s">
        <v>42</v>
      </c>
      <c r="Z9946" t="s">
        <v>43</v>
      </c>
      <c r="AA9946" t="s">
        <v>44</v>
      </c>
      <c r="AB9946" t="s">
        <v>68</v>
      </c>
    </row>
    <row r="9947" spans="1:28" x14ac:dyDescent="0.25">
      <c r="A9947" t="s">
        <v>15020</v>
      </c>
      <c r="B9947" s="1">
        <v>46092</v>
      </c>
      <c r="C9947" t="s">
        <v>764</v>
      </c>
      <c r="D9947" t="s">
        <v>765</v>
      </c>
      <c r="E9947">
        <v>41</v>
      </c>
      <c r="F9947" t="s">
        <v>111</v>
      </c>
      <c r="G9947" t="s">
        <v>238</v>
      </c>
      <c r="H9947" t="s">
        <v>239</v>
      </c>
      <c r="I9947" t="s">
        <v>62</v>
      </c>
      <c r="J9947" t="s">
        <v>63</v>
      </c>
      <c r="K9947">
        <v>4</v>
      </c>
      <c r="L9947" s="2">
        <v>6500</v>
      </c>
      <c r="M9947">
        <v>10</v>
      </c>
      <c r="N9947" s="2">
        <v>26000</v>
      </c>
      <c r="O9947" s="2">
        <v>2600</v>
      </c>
      <c r="P9947" s="2">
        <v>23400</v>
      </c>
      <c r="Q9947" s="2">
        <v>15871.97</v>
      </c>
      <c r="R9947" s="2">
        <v>7528.03</v>
      </c>
      <c r="S9947" t="s">
        <v>53</v>
      </c>
      <c r="T9947" t="s">
        <v>163</v>
      </c>
      <c r="U9947" t="s">
        <v>164</v>
      </c>
      <c r="V9947" t="s">
        <v>39</v>
      </c>
      <c r="W9947" t="s">
        <v>124</v>
      </c>
      <c r="X9947" t="s">
        <v>97</v>
      </c>
      <c r="Y9947" t="s">
        <v>56</v>
      </c>
      <c r="Z9947" t="s">
        <v>43</v>
      </c>
      <c r="AA9947" t="s">
        <v>44</v>
      </c>
      <c r="AB9947" t="s">
        <v>44</v>
      </c>
    </row>
    <row r="9948" spans="1:28" x14ac:dyDescent="0.25">
      <c r="A9948" t="s">
        <v>15021</v>
      </c>
      <c r="B9948" s="1">
        <v>46092</v>
      </c>
      <c r="C9948" t="s">
        <v>11870</v>
      </c>
      <c r="D9948" t="s">
        <v>11871</v>
      </c>
      <c r="E9948">
        <v>27</v>
      </c>
      <c r="F9948" t="s">
        <v>31</v>
      </c>
      <c r="G9948" t="s">
        <v>176</v>
      </c>
      <c r="H9948" t="s">
        <v>177</v>
      </c>
      <c r="I9948" t="s">
        <v>34</v>
      </c>
      <c r="J9948" t="s">
        <v>35</v>
      </c>
      <c r="K9948">
        <v>3</v>
      </c>
      <c r="L9948" s="2">
        <v>6500</v>
      </c>
      <c r="M9948">
        <v>5</v>
      </c>
      <c r="N9948" s="2">
        <v>19500</v>
      </c>
      <c r="O9948" s="2">
        <v>975</v>
      </c>
      <c r="P9948" s="2">
        <v>18525</v>
      </c>
      <c r="Q9948" s="2">
        <v>12485.72</v>
      </c>
      <c r="R9948" s="2">
        <v>6039.28</v>
      </c>
      <c r="S9948" t="s">
        <v>64</v>
      </c>
      <c r="T9948" t="s">
        <v>178</v>
      </c>
      <c r="U9948" t="s">
        <v>154</v>
      </c>
      <c r="V9948" t="s">
        <v>39</v>
      </c>
      <c r="W9948" t="s">
        <v>92</v>
      </c>
      <c r="X9948" t="s">
        <v>41</v>
      </c>
      <c r="Y9948" t="s">
        <v>56</v>
      </c>
      <c r="Z9948" t="s">
        <v>144</v>
      </c>
      <c r="AA9948" t="s">
        <v>44</v>
      </c>
      <c r="AB9948" t="s">
        <v>44</v>
      </c>
    </row>
    <row r="9949" spans="1:28" x14ac:dyDescent="0.25">
      <c r="A9949" t="s">
        <v>15022</v>
      </c>
      <c r="B9949" s="1">
        <v>46092</v>
      </c>
      <c r="C9949" t="s">
        <v>10693</v>
      </c>
      <c r="D9949" t="s">
        <v>10694</v>
      </c>
      <c r="E9949">
        <v>47</v>
      </c>
      <c r="F9949" t="s">
        <v>48</v>
      </c>
      <c r="G9949" t="s">
        <v>436</v>
      </c>
      <c r="H9949" t="s">
        <v>437</v>
      </c>
      <c r="I9949" t="s">
        <v>74</v>
      </c>
      <c r="J9949" t="s">
        <v>190</v>
      </c>
      <c r="K9949">
        <v>2</v>
      </c>
      <c r="L9949" s="2">
        <v>1800</v>
      </c>
      <c r="M9949">
        <v>5</v>
      </c>
      <c r="N9949" s="2">
        <v>3600</v>
      </c>
      <c r="O9949" s="2">
        <v>180</v>
      </c>
      <c r="P9949" s="2">
        <v>3420</v>
      </c>
      <c r="Q9949" s="2">
        <v>2761.5</v>
      </c>
      <c r="R9949" s="2">
        <v>658.5</v>
      </c>
      <c r="S9949" t="s">
        <v>36</v>
      </c>
      <c r="T9949" t="s">
        <v>578</v>
      </c>
      <c r="U9949" t="s">
        <v>579</v>
      </c>
      <c r="V9949" t="s">
        <v>39</v>
      </c>
      <c r="W9949" t="s">
        <v>40</v>
      </c>
      <c r="X9949" t="s">
        <v>97</v>
      </c>
      <c r="Y9949" t="s">
        <v>56</v>
      </c>
      <c r="Z9949" t="s">
        <v>43</v>
      </c>
      <c r="AA9949" t="s">
        <v>44</v>
      </c>
      <c r="AB9949" t="s">
        <v>44</v>
      </c>
    </row>
    <row r="9950" spans="1:28" x14ac:dyDescent="0.25">
      <c r="A9950" t="s">
        <v>15023</v>
      </c>
      <c r="B9950" s="1">
        <v>46092</v>
      </c>
      <c r="C9950" t="s">
        <v>5052</v>
      </c>
      <c r="D9950" t="s">
        <v>5053</v>
      </c>
      <c r="E9950">
        <v>22</v>
      </c>
      <c r="F9950" t="s">
        <v>31</v>
      </c>
      <c r="G9950" t="s">
        <v>280</v>
      </c>
      <c r="H9950" t="s">
        <v>281</v>
      </c>
      <c r="I9950" t="s">
        <v>62</v>
      </c>
      <c r="J9950" t="s">
        <v>190</v>
      </c>
      <c r="K9950">
        <v>5</v>
      </c>
      <c r="L9950" s="2">
        <v>700</v>
      </c>
      <c r="M9950">
        <v>5</v>
      </c>
      <c r="N9950" s="2">
        <v>3500</v>
      </c>
      <c r="O9950" s="2">
        <v>175</v>
      </c>
      <c r="P9950" s="2">
        <v>3325</v>
      </c>
      <c r="Q9950" s="2">
        <v>2085.7600000000002</v>
      </c>
      <c r="R9950" s="2">
        <v>1239.24</v>
      </c>
      <c r="S9950" t="s">
        <v>36</v>
      </c>
      <c r="T9950" t="s">
        <v>65</v>
      </c>
      <c r="U9950" t="s">
        <v>65</v>
      </c>
      <c r="V9950" t="s">
        <v>39</v>
      </c>
      <c r="W9950" t="s">
        <v>124</v>
      </c>
      <c r="X9950" t="s">
        <v>41</v>
      </c>
      <c r="Y9950" t="s">
        <v>56</v>
      </c>
      <c r="Z9950" t="s">
        <v>43</v>
      </c>
      <c r="AA9950" t="s">
        <v>44</v>
      </c>
      <c r="AB9950" t="s">
        <v>44</v>
      </c>
    </row>
    <row r="9951" spans="1:28" x14ac:dyDescent="0.25">
      <c r="A9951" t="s">
        <v>15024</v>
      </c>
      <c r="B9951" s="1">
        <v>46092</v>
      </c>
      <c r="C9951" t="s">
        <v>3533</v>
      </c>
      <c r="D9951" t="s">
        <v>3534</v>
      </c>
      <c r="E9951">
        <v>40</v>
      </c>
      <c r="F9951" t="s">
        <v>111</v>
      </c>
      <c r="G9951" t="s">
        <v>197</v>
      </c>
      <c r="H9951" t="s">
        <v>198</v>
      </c>
      <c r="I9951" t="s">
        <v>74</v>
      </c>
      <c r="J9951" t="s">
        <v>75</v>
      </c>
      <c r="K9951">
        <v>1</v>
      </c>
      <c r="L9951" s="2">
        <v>2600</v>
      </c>
      <c r="M9951">
        <v>15</v>
      </c>
      <c r="N9951" s="2">
        <v>2600</v>
      </c>
      <c r="O9951" s="2">
        <v>390</v>
      </c>
      <c r="P9951" s="2">
        <v>2210</v>
      </c>
      <c r="Q9951" s="2">
        <v>1677.86</v>
      </c>
      <c r="R9951" s="2">
        <v>532.14</v>
      </c>
      <c r="S9951" t="s">
        <v>53</v>
      </c>
      <c r="T9951" t="s">
        <v>178</v>
      </c>
      <c r="U9951" t="s">
        <v>154</v>
      </c>
      <c r="V9951" t="s">
        <v>39</v>
      </c>
      <c r="W9951" t="s">
        <v>66</v>
      </c>
      <c r="X9951" t="s">
        <v>41</v>
      </c>
      <c r="Y9951" t="s">
        <v>56</v>
      </c>
      <c r="Z9951" t="s">
        <v>223</v>
      </c>
      <c r="AA9951" t="s">
        <v>44</v>
      </c>
      <c r="AB9951" t="s">
        <v>44</v>
      </c>
    </row>
    <row r="9952" spans="1:28" x14ac:dyDescent="0.25">
      <c r="A9952" t="s">
        <v>15025</v>
      </c>
      <c r="B9952" s="1">
        <v>46092</v>
      </c>
      <c r="C9952" t="s">
        <v>10909</v>
      </c>
      <c r="D9952" t="s">
        <v>10910</v>
      </c>
      <c r="E9952">
        <v>41</v>
      </c>
      <c r="F9952" t="s">
        <v>31</v>
      </c>
      <c r="G9952" t="s">
        <v>158</v>
      </c>
      <c r="H9952" t="s">
        <v>159</v>
      </c>
      <c r="I9952" t="s">
        <v>51</v>
      </c>
      <c r="J9952" t="s">
        <v>52</v>
      </c>
      <c r="K9952">
        <v>5</v>
      </c>
      <c r="L9952" s="2">
        <v>650</v>
      </c>
      <c r="M9952">
        <v>10</v>
      </c>
      <c r="N9952" s="2">
        <v>3250</v>
      </c>
      <c r="O9952" s="2">
        <v>325</v>
      </c>
      <c r="P9952" s="2">
        <v>2925</v>
      </c>
      <c r="Q9952" s="2">
        <v>2289.17</v>
      </c>
      <c r="R9952" s="2">
        <v>635.83000000000004</v>
      </c>
      <c r="S9952" t="s">
        <v>53</v>
      </c>
      <c r="T9952" t="s">
        <v>76</v>
      </c>
      <c r="U9952" t="s">
        <v>77</v>
      </c>
      <c r="V9952" t="s">
        <v>39</v>
      </c>
      <c r="W9952" t="s">
        <v>66</v>
      </c>
      <c r="X9952" t="s">
        <v>67</v>
      </c>
      <c r="Y9952" t="s">
        <v>56</v>
      </c>
      <c r="Z9952" t="s">
        <v>43</v>
      </c>
      <c r="AA9952" t="s">
        <v>44</v>
      </c>
      <c r="AB9952" t="s">
        <v>44</v>
      </c>
    </row>
    <row r="9953" spans="1:28" x14ac:dyDescent="0.25">
      <c r="A9953" t="s">
        <v>15026</v>
      </c>
      <c r="B9953" s="1">
        <v>46092</v>
      </c>
      <c r="C9953" t="s">
        <v>9424</v>
      </c>
      <c r="D9953" t="s">
        <v>9425</v>
      </c>
      <c r="E9953">
        <v>45</v>
      </c>
      <c r="F9953" t="s">
        <v>111</v>
      </c>
      <c r="G9953" t="s">
        <v>436</v>
      </c>
      <c r="H9953" t="s">
        <v>437</v>
      </c>
      <c r="I9953" t="s">
        <v>74</v>
      </c>
      <c r="J9953" t="s">
        <v>190</v>
      </c>
      <c r="K9953">
        <v>2</v>
      </c>
      <c r="L9953" s="2">
        <v>1800</v>
      </c>
      <c r="M9953">
        <v>20</v>
      </c>
      <c r="N9953" s="2">
        <v>3600</v>
      </c>
      <c r="O9953" s="2">
        <v>720</v>
      </c>
      <c r="P9953" s="2">
        <v>2880</v>
      </c>
      <c r="Q9953" s="2">
        <v>2217.79</v>
      </c>
      <c r="R9953" s="2">
        <v>662.21</v>
      </c>
      <c r="S9953" t="s">
        <v>53</v>
      </c>
      <c r="T9953" t="s">
        <v>122</v>
      </c>
      <c r="U9953" t="s">
        <v>123</v>
      </c>
      <c r="V9953" t="s">
        <v>39</v>
      </c>
      <c r="W9953" t="s">
        <v>40</v>
      </c>
      <c r="X9953" t="s">
        <v>41</v>
      </c>
      <c r="Y9953" t="s">
        <v>56</v>
      </c>
      <c r="Z9953" t="s">
        <v>223</v>
      </c>
      <c r="AA9953" t="s">
        <v>44</v>
      </c>
      <c r="AB9953" t="s">
        <v>44</v>
      </c>
    </row>
    <row r="9954" spans="1:28" x14ac:dyDescent="0.25">
      <c r="A9954" t="s">
        <v>15027</v>
      </c>
      <c r="B9954" s="1">
        <v>46092</v>
      </c>
      <c r="C9954" t="s">
        <v>1620</v>
      </c>
      <c r="D9954" t="s">
        <v>1621</v>
      </c>
      <c r="E9954">
        <v>24</v>
      </c>
      <c r="F9954" t="s">
        <v>48</v>
      </c>
      <c r="G9954" t="s">
        <v>32</v>
      </c>
      <c r="H9954" t="s">
        <v>33</v>
      </c>
      <c r="I9954" t="s">
        <v>34</v>
      </c>
      <c r="J9954" t="s">
        <v>35</v>
      </c>
      <c r="K9954">
        <v>1</v>
      </c>
      <c r="L9954" s="2">
        <v>55000</v>
      </c>
      <c r="M9954">
        <v>5</v>
      </c>
      <c r="N9954" s="2">
        <v>55000</v>
      </c>
      <c r="O9954" s="2">
        <v>2750</v>
      </c>
      <c r="P9954" s="2">
        <v>52250</v>
      </c>
      <c r="Q9954" s="2">
        <v>38035.660000000003</v>
      </c>
      <c r="R9954" s="2">
        <v>14214.34</v>
      </c>
      <c r="S9954" t="s">
        <v>64</v>
      </c>
      <c r="T9954" t="s">
        <v>290</v>
      </c>
      <c r="U9954" t="s">
        <v>291</v>
      </c>
      <c r="V9954" t="s">
        <v>39</v>
      </c>
      <c r="W9954" t="s">
        <v>124</v>
      </c>
      <c r="X9954" t="s">
        <v>67</v>
      </c>
      <c r="Y9954" t="s">
        <v>42</v>
      </c>
      <c r="Z9954" t="s">
        <v>43</v>
      </c>
      <c r="AA9954" t="s">
        <v>68</v>
      </c>
      <c r="AB9954" t="s">
        <v>44</v>
      </c>
    </row>
    <row r="9955" spans="1:28" x14ac:dyDescent="0.25">
      <c r="A9955" t="s">
        <v>15028</v>
      </c>
      <c r="B9955" s="1">
        <v>46092</v>
      </c>
      <c r="C9955" t="s">
        <v>2750</v>
      </c>
      <c r="D9955" t="s">
        <v>2751</v>
      </c>
      <c r="E9955">
        <v>39</v>
      </c>
      <c r="F9955" t="s">
        <v>48</v>
      </c>
      <c r="G9955" t="s">
        <v>344</v>
      </c>
      <c r="H9955" t="s">
        <v>345</v>
      </c>
      <c r="I9955" t="s">
        <v>34</v>
      </c>
      <c r="J9955" t="s">
        <v>121</v>
      </c>
      <c r="K9955">
        <v>1</v>
      </c>
      <c r="L9955" s="2">
        <v>1600</v>
      </c>
      <c r="M9955">
        <v>10</v>
      </c>
      <c r="N9955" s="2">
        <v>1600</v>
      </c>
      <c r="O9955" s="2">
        <v>160</v>
      </c>
      <c r="P9955" s="2">
        <v>1440</v>
      </c>
      <c r="Q9955" s="2">
        <v>952.37</v>
      </c>
      <c r="R9955" s="2">
        <v>487.63</v>
      </c>
      <c r="S9955" t="s">
        <v>53</v>
      </c>
      <c r="T9955" t="s">
        <v>290</v>
      </c>
      <c r="U9955" t="s">
        <v>291</v>
      </c>
      <c r="V9955" t="s">
        <v>39</v>
      </c>
      <c r="W9955" t="s">
        <v>40</v>
      </c>
      <c r="X9955" t="s">
        <v>97</v>
      </c>
      <c r="Y9955" t="s">
        <v>56</v>
      </c>
      <c r="Z9955" t="s">
        <v>223</v>
      </c>
      <c r="AA9955" t="s">
        <v>44</v>
      </c>
      <c r="AB9955" t="s">
        <v>44</v>
      </c>
    </row>
    <row r="9956" spans="1:28" x14ac:dyDescent="0.25">
      <c r="A9956" t="s">
        <v>15029</v>
      </c>
      <c r="B9956" s="1">
        <v>46092</v>
      </c>
      <c r="C9956" t="s">
        <v>3858</v>
      </c>
      <c r="D9956" t="s">
        <v>3859</v>
      </c>
      <c r="E9956">
        <v>38</v>
      </c>
      <c r="F9956" t="s">
        <v>48</v>
      </c>
      <c r="G9956" t="s">
        <v>88</v>
      </c>
      <c r="H9956" t="s">
        <v>89</v>
      </c>
      <c r="I9956" t="s">
        <v>62</v>
      </c>
      <c r="J9956" t="s">
        <v>63</v>
      </c>
      <c r="K9956">
        <v>1</v>
      </c>
      <c r="L9956" s="2">
        <v>4200</v>
      </c>
      <c r="M9956">
        <v>15</v>
      </c>
      <c r="N9956" s="2">
        <v>4200</v>
      </c>
      <c r="O9956" s="2">
        <v>630</v>
      </c>
      <c r="P9956" s="2">
        <v>3570</v>
      </c>
      <c r="Q9956" s="2">
        <v>2778.76</v>
      </c>
      <c r="R9956" s="2">
        <v>791.24</v>
      </c>
      <c r="S9956" t="s">
        <v>64</v>
      </c>
      <c r="T9956" t="s">
        <v>578</v>
      </c>
      <c r="U9956" t="s">
        <v>579</v>
      </c>
      <c r="V9956" t="s">
        <v>39</v>
      </c>
      <c r="W9956" t="s">
        <v>124</v>
      </c>
      <c r="X9956" t="s">
        <v>97</v>
      </c>
      <c r="Y9956" t="s">
        <v>56</v>
      </c>
      <c r="Z9956" t="s">
        <v>43</v>
      </c>
      <c r="AA9956" t="s">
        <v>44</v>
      </c>
      <c r="AB9956" t="s">
        <v>44</v>
      </c>
    </row>
    <row r="9957" spans="1:28" x14ac:dyDescent="0.25">
      <c r="A9957" t="s">
        <v>15030</v>
      </c>
      <c r="B9957" s="1">
        <v>46092</v>
      </c>
      <c r="C9957" t="s">
        <v>3459</v>
      </c>
      <c r="D9957" t="s">
        <v>3460</v>
      </c>
      <c r="E9957">
        <v>33</v>
      </c>
      <c r="F9957" t="s">
        <v>48</v>
      </c>
      <c r="G9957" t="s">
        <v>81</v>
      </c>
      <c r="H9957" t="s">
        <v>82</v>
      </c>
      <c r="I9957" t="s">
        <v>51</v>
      </c>
      <c r="J9957" t="s">
        <v>52</v>
      </c>
      <c r="K9957">
        <v>2</v>
      </c>
      <c r="L9957" s="2">
        <v>600</v>
      </c>
      <c r="M9957">
        <v>5</v>
      </c>
      <c r="N9957" s="2">
        <v>1200</v>
      </c>
      <c r="O9957" s="2">
        <v>60</v>
      </c>
      <c r="P9957" s="2">
        <v>1140</v>
      </c>
      <c r="Q9957" s="2">
        <v>887.24</v>
      </c>
      <c r="R9957" s="2">
        <v>252.76</v>
      </c>
      <c r="S9957" t="s">
        <v>64</v>
      </c>
      <c r="T9957" t="s">
        <v>76</v>
      </c>
      <c r="U9957" t="s">
        <v>77</v>
      </c>
      <c r="V9957" t="s">
        <v>39</v>
      </c>
      <c r="W9957" t="s">
        <v>124</v>
      </c>
      <c r="X9957" t="s">
        <v>97</v>
      </c>
      <c r="Y9957" t="s">
        <v>56</v>
      </c>
      <c r="Z9957" t="s">
        <v>43</v>
      </c>
      <c r="AA9957" t="s">
        <v>44</v>
      </c>
      <c r="AB9957" t="s">
        <v>44</v>
      </c>
    </row>
    <row r="9958" spans="1:28" x14ac:dyDescent="0.25">
      <c r="A9958" t="s">
        <v>15031</v>
      </c>
      <c r="B9958" s="1">
        <v>46093</v>
      </c>
      <c r="C9958" t="s">
        <v>8014</v>
      </c>
      <c r="D9958" t="s">
        <v>8015</v>
      </c>
      <c r="E9958">
        <v>41</v>
      </c>
      <c r="F9958" t="s">
        <v>48</v>
      </c>
      <c r="G9958" t="s">
        <v>128</v>
      </c>
      <c r="H9958" t="s">
        <v>129</v>
      </c>
      <c r="I9958" t="s">
        <v>74</v>
      </c>
      <c r="J9958" t="s">
        <v>130</v>
      </c>
      <c r="K9958">
        <v>2</v>
      </c>
      <c r="L9958" s="2">
        <v>1700</v>
      </c>
      <c r="M9958">
        <v>5</v>
      </c>
      <c r="N9958" s="2">
        <v>3400</v>
      </c>
      <c r="O9958" s="2">
        <v>170</v>
      </c>
      <c r="P9958" s="2">
        <v>3230</v>
      </c>
      <c r="Q9958" s="2">
        <v>2547.5</v>
      </c>
      <c r="R9958" s="2">
        <v>682.5</v>
      </c>
      <c r="S9958" t="s">
        <v>53</v>
      </c>
      <c r="T9958" t="s">
        <v>153</v>
      </c>
      <c r="U9958" t="s">
        <v>154</v>
      </c>
      <c r="V9958" t="s">
        <v>39</v>
      </c>
      <c r="W9958" t="s">
        <v>40</v>
      </c>
      <c r="X9958" t="s">
        <v>41</v>
      </c>
      <c r="Y9958" t="s">
        <v>42</v>
      </c>
      <c r="Z9958" t="s">
        <v>223</v>
      </c>
      <c r="AA9958" t="s">
        <v>44</v>
      </c>
      <c r="AB9958" t="s">
        <v>44</v>
      </c>
    </row>
    <row r="9959" spans="1:28" x14ac:dyDescent="0.25">
      <c r="A9959" t="s">
        <v>15032</v>
      </c>
      <c r="B9959" s="1">
        <v>46093</v>
      </c>
      <c r="C9959" t="s">
        <v>5986</v>
      </c>
      <c r="D9959" t="s">
        <v>5987</v>
      </c>
      <c r="E9959">
        <v>42</v>
      </c>
      <c r="F9959" t="s">
        <v>31</v>
      </c>
      <c r="G9959" t="s">
        <v>318</v>
      </c>
      <c r="H9959" t="s">
        <v>319</v>
      </c>
      <c r="I9959" t="s">
        <v>34</v>
      </c>
      <c r="J9959" t="s">
        <v>190</v>
      </c>
      <c r="K9959">
        <v>3</v>
      </c>
      <c r="L9959" s="2">
        <v>2500</v>
      </c>
      <c r="M9959">
        <v>10</v>
      </c>
      <c r="N9959" s="2">
        <v>7500</v>
      </c>
      <c r="O9959" s="2">
        <v>750</v>
      </c>
      <c r="P9959" s="2">
        <v>6750</v>
      </c>
      <c r="Q9959" s="2">
        <v>4076.07</v>
      </c>
      <c r="R9959" s="2">
        <v>2673.93</v>
      </c>
      <c r="S9959" t="s">
        <v>64</v>
      </c>
      <c r="T9959" t="s">
        <v>275</v>
      </c>
      <c r="U9959" t="s">
        <v>123</v>
      </c>
      <c r="V9959" t="s">
        <v>39</v>
      </c>
      <c r="W9959" t="s">
        <v>124</v>
      </c>
      <c r="X9959" t="s">
        <v>41</v>
      </c>
      <c r="Y9959" t="s">
        <v>56</v>
      </c>
      <c r="Z9959" t="s">
        <v>43</v>
      </c>
      <c r="AA9959" t="s">
        <v>44</v>
      </c>
      <c r="AB9959" t="s">
        <v>44</v>
      </c>
    </row>
    <row r="9960" spans="1:28" x14ac:dyDescent="0.25">
      <c r="A9960" t="s">
        <v>15033</v>
      </c>
      <c r="B9960" s="1">
        <v>46093</v>
      </c>
      <c r="C9960" t="s">
        <v>2033</v>
      </c>
      <c r="D9960" t="s">
        <v>2034</v>
      </c>
      <c r="E9960">
        <v>50</v>
      </c>
      <c r="F9960" t="s">
        <v>31</v>
      </c>
      <c r="G9960" t="s">
        <v>243</v>
      </c>
      <c r="H9960" t="s">
        <v>244</v>
      </c>
      <c r="I9960" t="s">
        <v>103</v>
      </c>
      <c r="J9960" t="s">
        <v>104</v>
      </c>
      <c r="K9960">
        <v>3</v>
      </c>
      <c r="L9960" s="2">
        <v>450</v>
      </c>
      <c r="M9960">
        <v>0</v>
      </c>
      <c r="N9960" s="2">
        <v>1350</v>
      </c>
      <c r="O9960" s="2">
        <v>0</v>
      </c>
      <c r="P9960" s="2">
        <v>1350</v>
      </c>
      <c r="Q9960" s="2">
        <v>797.21</v>
      </c>
      <c r="R9960" s="2">
        <v>552.79</v>
      </c>
      <c r="S9960" t="s">
        <v>64</v>
      </c>
      <c r="T9960" t="s">
        <v>76</v>
      </c>
      <c r="U9960" t="s">
        <v>77</v>
      </c>
      <c r="V9960" t="s">
        <v>39</v>
      </c>
      <c r="W9960" t="s">
        <v>92</v>
      </c>
      <c r="X9960" t="s">
        <v>41</v>
      </c>
      <c r="Y9960" t="s">
        <v>56</v>
      </c>
      <c r="Z9960" t="s">
        <v>43</v>
      </c>
      <c r="AA9960" t="s">
        <v>44</v>
      </c>
      <c r="AB9960" t="s">
        <v>44</v>
      </c>
    </row>
    <row r="9961" spans="1:28" x14ac:dyDescent="0.25">
      <c r="A9961" t="s">
        <v>15034</v>
      </c>
      <c r="B9961" s="1">
        <v>46093</v>
      </c>
      <c r="C9961" t="s">
        <v>8239</v>
      </c>
      <c r="D9961" t="s">
        <v>8240</v>
      </c>
      <c r="E9961">
        <v>46</v>
      </c>
      <c r="F9961" t="s">
        <v>111</v>
      </c>
      <c r="G9961" t="s">
        <v>238</v>
      </c>
      <c r="H9961" t="s">
        <v>239</v>
      </c>
      <c r="I9961" t="s">
        <v>62</v>
      </c>
      <c r="J9961" t="s">
        <v>63</v>
      </c>
      <c r="K9961">
        <v>1</v>
      </c>
      <c r="L9961" s="2">
        <v>6500</v>
      </c>
      <c r="M9961">
        <v>10</v>
      </c>
      <c r="N9961" s="2">
        <v>6500</v>
      </c>
      <c r="O9961" s="2">
        <v>650</v>
      </c>
      <c r="P9961" s="2">
        <v>5850</v>
      </c>
      <c r="Q9961" s="2">
        <v>3556.44</v>
      </c>
      <c r="R9961" s="2">
        <v>2293.56</v>
      </c>
      <c r="S9961" t="s">
        <v>53</v>
      </c>
      <c r="T9961" t="s">
        <v>222</v>
      </c>
      <c r="U9961" t="s">
        <v>38</v>
      </c>
      <c r="V9961" t="s">
        <v>39</v>
      </c>
      <c r="W9961" t="s">
        <v>124</v>
      </c>
      <c r="X9961" t="s">
        <v>41</v>
      </c>
      <c r="Y9961" t="s">
        <v>42</v>
      </c>
      <c r="Z9961" t="s">
        <v>43</v>
      </c>
      <c r="AA9961" t="s">
        <v>44</v>
      </c>
      <c r="AB9961" t="s">
        <v>44</v>
      </c>
    </row>
    <row r="9962" spans="1:28" x14ac:dyDescent="0.25">
      <c r="A9962" t="s">
        <v>15035</v>
      </c>
      <c r="B9962" s="1">
        <v>46093</v>
      </c>
      <c r="C9962" t="s">
        <v>5001</v>
      </c>
      <c r="D9962" t="s">
        <v>5002</v>
      </c>
      <c r="E9962">
        <v>20</v>
      </c>
      <c r="F9962" t="s">
        <v>31</v>
      </c>
      <c r="G9962" t="s">
        <v>168</v>
      </c>
      <c r="H9962" t="s">
        <v>169</v>
      </c>
      <c r="I9962" t="s">
        <v>62</v>
      </c>
      <c r="J9962" t="s">
        <v>143</v>
      </c>
      <c r="K9962">
        <v>1</v>
      </c>
      <c r="L9962" s="2">
        <v>1800</v>
      </c>
      <c r="M9962">
        <v>30</v>
      </c>
      <c r="N9962" s="2">
        <v>1800</v>
      </c>
      <c r="O9962" s="2">
        <v>540</v>
      </c>
      <c r="P9962" s="2">
        <v>1260</v>
      </c>
      <c r="Q9962" s="2">
        <v>887.81</v>
      </c>
      <c r="R9962" s="2">
        <v>372.19</v>
      </c>
      <c r="S9962" t="s">
        <v>36</v>
      </c>
      <c r="T9962" t="s">
        <v>122</v>
      </c>
      <c r="U9962" t="s">
        <v>123</v>
      </c>
      <c r="V9962" t="s">
        <v>39</v>
      </c>
      <c r="W9962" t="s">
        <v>137</v>
      </c>
      <c r="X9962" t="s">
        <v>41</v>
      </c>
      <c r="Y9962" t="s">
        <v>56</v>
      </c>
      <c r="Z9962" t="s">
        <v>43</v>
      </c>
      <c r="AA9962" t="s">
        <v>44</v>
      </c>
      <c r="AB9962" t="s">
        <v>44</v>
      </c>
    </row>
    <row r="9963" spans="1:28" x14ac:dyDescent="0.25">
      <c r="A9963" t="s">
        <v>15036</v>
      </c>
      <c r="B9963" s="1">
        <v>46093</v>
      </c>
      <c r="C9963" t="s">
        <v>249</v>
      </c>
      <c r="D9963" t="s">
        <v>250</v>
      </c>
      <c r="E9963">
        <v>18</v>
      </c>
      <c r="F9963" t="s">
        <v>31</v>
      </c>
      <c r="G9963" t="s">
        <v>436</v>
      </c>
      <c r="H9963" t="s">
        <v>437</v>
      </c>
      <c r="I9963" t="s">
        <v>74</v>
      </c>
      <c r="J9963" t="s">
        <v>190</v>
      </c>
      <c r="K9963">
        <v>4</v>
      </c>
      <c r="L9963" s="2">
        <v>1800</v>
      </c>
      <c r="M9963">
        <v>25</v>
      </c>
      <c r="N9963" s="2">
        <v>7200</v>
      </c>
      <c r="O9963" s="2">
        <v>1800</v>
      </c>
      <c r="P9963" s="2">
        <v>5400</v>
      </c>
      <c r="Q9963" s="2">
        <v>3762.64</v>
      </c>
      <c r="R9963" s="2">
        <v>1637.36</v>
      </c>
      <c r="S9963" t="s">
        <v>36</v>
      </c>
      <c r="T9963" t="s">
        <v>275</v>
      </c>
      <c r="U9963" t="s">
        <v>123</v>
      </c>
      <c r="V9963" t="s">
        <v>39</v>
      </c>
      <c r="W9963" t="s">
        <v>66</v>
      </c>
      <c r="X9963" t="s">
        <v>67</v>
      </c>
      <c r="Y9963" t="s">
        <v>42</v>
      </c>
      <c r="Z9963" t="s">
        <v>43</v>
      </c>
      <c r="AA9963" t="s">
        <v>44</v>
      </c>
      <c r="AB9963" t="s">
        <v>44</v>
      </c>
    </row>
    <row r="9964" spans="1:28" x14ac:dyDescent="0.25">
      <c r="A9964" t="s">
        <v>15037</v>
      </c>
      <c r="B9964" s="1">
        <v>46093</v>
      </c>
      <c r="C9964" t="s">
        <v>1854</v>
      </c>
      <c r="D9964" t="s">
        <v>1855</v>
      </c>
      <c r="E9964">
        <v>26</v>
      </c>
      <c r="F9964" t="s">
        <v>48</v>
      </c>
      <c r="G9964" t="s">
        <v>176</v>
      </c>
      <c r="H9964" t="s">
        <v>177</v>
      </c>
      <c r="I9964" t="s">
        <v>34</v>
      </c>
      <c r="J9964" t="s">
        <v>35</v>
      </c>
      <c r="K9964">
        <v>2</v>
      </c>
      <c r="L9964" s="2">
        <v>6500</v>
      </c>
      <c r="M9964">
        <v>10</v>
      </c>
      <c r="N9964" s="2">
        <v>13000</v>
      </c>
      <c r="O9964" s="2">
        <v>1300</v>
      </c>
      <c r="P9964" s="2">
        <v>11700</v>
      </c>
      <c r="Q9964" s="2">
        <v>7935.12</v>
      </c>
      <c r="R9964" s="2">
        <v>3764.88</v>
      </c>
      <c r="S9964" t="s">
        <v>53</v>
      </c>
      <c r="T9964" t="s">
        <v>65</v>
      </c>
      <c r="U9964" t="s">
        <v>65</v>
      </c>
      <c r="V9964" t="s">
        <v>39</v>
      </c>
      <c r="W9964" t="s">
        <v>40</v>
      </c>
      <c r="X9964" t="s">
        <v>97</v>
      </c>
      <c r="Y9964" t="s">
        <v>56</v>
      </c>
      <c r="Z9964" t="s">
        <v>43</v>
      </c>
      <c r="AA9964" t="s">
        <v>44</v>
      </c>
      <c r="AB9964" t="s">
        <v>44</v>
      </c>
    </row>
    <row r="9965" spans="1:28" x14ac:dyDescent="0.25">
      <c r="A9965" t="s">
        <v>15038</v>
      </c>
      <c r="B9965" s="1">
        <v>46093</v>
      </c>
      <c r="C9965" t="s">
        <v>5932</v>
      </c>
      <c r="D9965" t="s">
        <v>5933</v>
      </c>
      <c r="E9965">
        <v>32</v>
      </c>
      <c r="F9965" t="s">
        <v>31</v>
      </c>
      <c r="G9965" t="s">
        <v>60</v>
      </c>
      <c r="H9965" t="s">
        <v>61</v>
      </c>
      <c r="I9965" t="s">
        <v>62</v>
      </c>
      <c r="J9965" t="s">
        <v>63</v>
      </c>
      <c r="K9965">
        <v>4</v>
      </c>
      <c r="L9965" s="2">
        <v>3500</v>
      </c>
      <c r="M9965">
        <v>15</v>
      </c>
      <c r="N9965" s="2">
        <v>14000</v>
      </c>
      <c r="O9965" s="2">
        <v>2100</v>
      </c>
      <c r="P9965" s="2">
        <v>11900</v>
      </c>
      <c r="Q9965" s="2">
        <v>7160.34</v>
      </c>
      <c r="R9965" s="2">
        <v>4739.66</v>
      </c>
      <c r="S9965" t="s">
        <v>53</v>
      </c>
      <c r="T9965" t="s">
        <v>178</v>
      </c>
      <c r="U9965" t="s">
        <v>154</v>
      </c>
      <c r="V9965" t="s">
        <v>39</v>
      </c>
      <c r="W9965" t="s">
        <v>40</v>
      </c>
      <c r="X9965" t="s">
        <v>97</v>
      </c>
      <c r="Y9965" t="s">
        <v>56</v>
      </c>
      <c r="Z9965" t="s">
        <v>43</v>
      </c>
      <c r="AA9965" t="s">
        <v>44</v>
      </c>
      <c r="AB9965" t="s">
        <v>44</v>
      </c>
    </row>
    <row r="9966" spans="1:28" x14ac:dyDescent="0.25">
      <c r="A9966" t="s">
        <v>15039</v>
      </c>
      <c r="B9966" s="1">
        <v>46093</v>
      </c>
      <c r="C9966" t="s">
        <v>8249</v>
      </c>
      <c r="D9966" t="s">
        <v>8250</v>
      </c>
      <c r="E9966">
        <v>28</v>
      </c>
      <c r="F9966" t="s">
        <v>48</v>
      </c>
      <c r="G9966" t="s">
        <v>134</v>
      </c>
      <c r="H9966" t="s">
        <v>135</v>
      </c>
      <c r="I9966" t="s">
        <v>62</v>
      </c>
      <c r="J9966" t="s">
        <v>130</v>
      </c>
      <c r="K9966">
        <v>2</v>
      </c>
      <c r="L9966" s="2">
        <v>8500</v>
      </c>
      <c r="M9966">
        <v>0</v>
      </c>
      <c r="N9966" s="2">
        <v>17000</v>
      </c>
      <c r="O9966" s="2">
        <v>0</v>
      </c>
      <c r="P9966" s="2">
        <v>17000</v>
      </c>
      <c r="Q9966" s="2">
        <v>12327.95</v>
      </c>
      <c r="R9966" s="2">
        <v>4672.05</v>
      </c>
      <c r="S9966" t="s">
        <v>36</v>
      </c>
      <c r="T9966" t="s">
        <v>90</v>
      </c>
      <c r="U9966" t="s">
        <v>91</v>
      </c>
      <c r="V9966" t="s">
        <v>39</v>
      </c>
      <c r="W9966" t="s">
        <v>83</v>
      </c>
      <c r="X9966" t="s">
        <v>97</v>
      </c>
      <c r="Y9966" t="s">
        <v>56</v>
      </c>
      <c r="Z9966" t="s">
        <v>43</v>
      </c>
      <c r="AA9966" t="s">
        <v>68</v>
      </c>
      <c r="AB9966" t="s">
        <v>44</v>
      </c>
    </row>
    <row r="9967" spans="1:28" x14ac:dyDescent="0.25">
      <c r="A9967" t="s">
        <v>15040</v>
      </c>
      <c r="B9967" s="1">
        <v>46093</v>
      </c>
      <c r="C9967" t="s">
        <v>2336</v>
      </c>
      <c r="D9967" t="s">
        <v>2337</v>
      </c>
      <c r="E9967">
        <v>44</v>
      </c>
      <c r="F9967" t="s">
        <v>31</v>
      </c>
      <c r="G9967" t="s">
        <v>207</v>
      </c>
      <c r="H9967" t="s">
        <v>208</v>
      </c>
      <c r="I9967" t="s">
        <v>34</v>
      </c>
      <c r="J9967" t="s">
        <v>143</v>
      </c>
      <c r="K9967">
        <v>1</v>
      </c>
      <c r="L9967" s="2">
        <v>18000</v>
      </c>
      <c r="M9967">
        <v>10</v>
      </c>
      <c r="N9967" s="2">
        <v>18000</v>
      </c>
      <c r="O9967" s="2">
        <v>1800</v>
      </c>
      <c r="P9967" s="2">
        <v>16200</v>
      </c>
      <c r="Q9967" s="2">
        <v>12840</v>
      </c>
      <c r="R9967" s="2">
        <v>3360</v>
      </c>
      <c r="S9967" t="s">
        <v>36</v>
      </c>
      <c r="T9967" t="s">
        <v>578</v>
      </c>
      <c r="U9967" t="s">
        <v>579</v>
      </c>
      <c r="V9967" t="s">
        <v>39</v>
      </c>
      <c r="W9967" t="s">
        <v>137</v>
      </c>
      <c r="X9967" t="s">
        <v>41</v>
      </c>
      <c r="Y9967" t="s">
        <v>56</v>
      </c>
      <c r="Z9967" t="s">
        <v>43</v>
      </c>
      <c r="AA9967" t="s">
        <v>44</v>
      </c>
      <c r="AB9967" t="s">
        <v>44</v>
      </c>
    </row>
    <row r="9968" spans="1:28" x14ac:dyDescent="0.25">
      <c r="A9968" t="s">
        <v>15041</v>
      </c>
      <c r="B9968" s="1">
        <v>46094</v>
      </c>
      <c r="C9968" t="s">
        <v>14689</v>
      </c>
      <c r="D9968" t="s">
        <v>14690</v>
      </c>
      <c r="E9968">
        <v>41</v>
      </c>
      <c r="F9968" t="s">
        <v>48</v>
      </c>
      <c r="G9968" t="s">
        <v>280</v>
      </c>
      <c r="H9968" t="s">
        <v>281</v>
      </c>
      <c r="I9968" t="s">
        <v>62</v>
      </c>
      <c r="J9968" t="s">
        <v>190</v>
      </c>
      <c r="K9968">
        <v>1</v>
      </c>
      <c r="L9968" s="2">
        <v>700</v>
      </c>
      <c r="M9968">
        <v>5</v>
      </c>
      <c r="N9968" s="2">
        <v>700</v>
      </c>
      <c r="O9968" s="2">
        <v>35</v>
      </c>
      <c r="P9968" s="2">
        <v>665</v>
      </c>
      <c r="Q9968" s="2">
        <v>511.63</v>
      </c>
      <c r="R9968" s="2">
        <v>153.37</v>
      </c>
      <c r="S9968" t="s">
        <v>53</v>
      </c>
      <c r="T9968" t="s">
        <v>136</v>
      </c>
      <c r="U9968" t="s">
        <v>38</v>
      </c>
      <c r="V9968" t="s">
        <v>39</v>
      </c>
      <c r="W9968" t="s">
        <v>124</v>
      </c>
      <c r="X9968" t="s">
        <v>67</v>
      </c>
      <c r="Y9968" t="s">
        <v>56</v>
      </c>
      <c r="Z9968" t="s">
        <v>43</v>
      </c>
      <c r="AA9968" t="s">
        <v>44</v>
      </c>
      <c r="AB9968" t="s">
        <v>44</v>
      </c>
    </row>
    <row r="9969" spans="1:28" x14ac:dyDescent="0.25">
      <c r="A9969" t="s">
        <v>15042</v>
      </c>
      <c r="B9969" s="1">
        <v>46094</v>
      </c>
      <c r="C9969" t="s">
        <v>11540</v>
      </c>
      <c r="D9969" t="s">
        <v>11541</v>
      </c>
      <c r="E9969">
        <v>19</v>
      </c>
      <c r="F9969" t="s">
        <v>48</v>
      </c>
      <c r="G9969" t="s">
        <v>561</v>
      </c>
      <c r="H9969" t="s">
        <v>562</v>
      </c>
      <c r="I9969" t="s">
        <v>34</v>
      </c>
      <c r="J9969" t="s">
        <v>143</v>
      </c>
      <c r="K9969">
        <v>3</v>
      </c>
      <c r="L9969" s="2">
        <v>900</v>
      </c>
      <c r="M9969">
        <v>30</v>
      </c>
      <c r="N9969" s="2">
        <v>2700</v>
      </c>
      <c r="O9969" s="2">
        <v>810</v>
      </c>
      <c r="P9969" s="2">
        <v>1890</v>
      </c>
      <c r="Q9969" s="2">
        <v>1340.78</v>
      </c>
      <c r="R9969" s="2">
        <v>549.22</v>
      </c>
      <c r="S9969" t="s">
        <v>53</v>
      </c>
      <c r="T9969" t="s">
        <v>178</v>
      </c>
      <c r="U9969" t="s">
        <v>154</v>
      </c>
      <c r="V9969" t="s">
        <v>39</v>
      </c>
      <c r="W9969" t="s">
        <v>40</v>
      </c>
      <c r="X9969" t="s">
        <v>97</v>
      </c>
      <c r="Y9969" t="s">
        <v>56</v>
      </c>
      <c r="Z9969" t="s">
        <v>144</v>
      </c>
      <c r="AA9969" t="s">
        <v>44</v>
      </c>
      <c r="AB9969" t="s">
        <v>44</v>
      </c>
    </row>
    <row r="9970" spans="1:28" x14ac:dyDescent="0.25">
      <c r="A9970" t="s">
        <v>15043</v>
      </c>
      <c r="B9970" s="1">
        <v>46094</v>
      </c>
      <c r="C9970" t="s">
        <v>11126</v>
      </c>
      <c r="D9970" t="s">
        <v>11127</v>
      </c>
      <c r="E9970">
        <v>44</v>
      </c>
      <c r="F9970" t="s">
        <v>31</v>
      </c>
      <c r="G9970" t="s">
        <v>387</v>
      </c>
      <c r="H9970" t="s">
        <v>388</v>
      </c>
      <c r="I9970" t="s">
        <v>74</v>
      </c>
      <c r="J9970" t="s">
        <v>75</v>
      </c>
      <c r="K9970">
        <v>2</v>
      </c>
      <c r="L9970" s="2">
        <v>3200</v>
      </c>
      <c r="M9970">
        <v>20</v>
      </c>
      <c r="N9970" s="2">
        <v>6400</v>
      </c>
      <c r="O9970" s="2">
        <v>1280</v>
      </c>
      <c r="P9970" s="2">
        <v>5120</v>
      </c>
      <c r="Q9970" s="2">
        <v>3949.1</v>
      </c>
      <c r="R9970" s="2">
        <v>1170.9000000000001</v>
      </c>
      <c r="S9970" t="s">
        <v>53</v>
      </c>
      <c r="T9970" t="s">
        <v>96</v>
      </c>
      <c r="U9970" t="s">
        <v>96</v>
      </c>
      <c r="V9970" t="s">
        <v>39</v>
      </c>
      <c r="W9970" t="s">
        <v>92</v>
      </c>
      <c r="X9970" t="s">
        <v>97</v>
      </c>
      <c r="Y9970" t="s">
        <v>56</v>
      </c>
      <c r="Z9970" t="s">
        <v>43</v>
      </c>
      <c r="AA9970" t="s">
        <v>44</v>
      </c>
      <c r="AB9970" t="s">
        <v>44</v>
      </c>
    </row>
    <row r="9971" spans="1:28" x14ac:dyDescent="0.25">
      <c r="A9971" t="s">
        <v>15044</v>
      </c>
      <c r="B9971" s="1">
        <v>46094</v>
      </c>
      <c r="C9971" t="s">
        <v>3761</v>
      </c>
      <c r="D9971" t="s">
        <v>3762</v>
      </c>
      <c r="E9971">
        <v>30</v>
      </c>
      <c r="F9971" t="s">
        <v>111</v>
      </c>
      <c r="G9971" t="s">
        <v>112</v>
      </c>
      <c r="H9971" t="s">
        <v>113</v>
      </c>
      <c r="I9971" t="s">
        <v>103</v>
      </c>
      <c r="J9971" t="s">
        <v>104</v>
      </c>
      <c r="K9971">
        <v>3</v>
      </c>
      <c r="L9971" s="2">
        <v>650</v>
      </c>
      <c r="M9971">
        <v>15</v>
      </c>
      <c r="N9971" s="2">
        <v>1950</v>
      </c>
      <c r="O9971" s="2">
        <v>292.5</v>
      </c>
      <c r="P9971" s="2">
        <v>1657.5</v>
      </c>
      <c r="Q9971" s="2">
        <v>1258.1300000000001</v>
      </c>
      <c r="R9971" s="2">
        <v>399.37</v>
      </c>
      <c r="S9971" t="s">
        <v>53</v>
      </c>
      <c r="T9971" t="s">
        <v>122</v>
      </c>
      <c r="U9971" t="s">
        <v>123</v>
      </c>
      <c r="V9971" t="s">
        <v>39</v>
      </c>
      <c r="W9971" t="s">
        <v>137</v>
      </c>
      <c r="X9971" t="s">
        <v>97</v>
      </c>
      <c r="Y9971" t="s">
        <v>56</v>
      </c>
      <c r="Z9971" t="s">
        <v>43</v>
      </c>
      <c r="AA9971" t="s">
        <v>44</v>
      </c>
      <c r="AB9971" t="s">
        <v>44</v>
      </c>
    </row>
    <row r="9972" spans="1:28" x14ac:dyDescent="0.25">
      <c r="A9972" t="s">
        <v>15045</v>
      </c>
      <c r="B9972" s="1">
        <v>46094</v>
      </c>
      <c r="C9972" t="s">
        <v>7875</v>
      </c>
      <c r="D9972" t="s">
        <v>7876</v>
      </c>
      <c r="E9972">
        <v>28</v>
      </c>
      <c r="F9972" t="s">
        <v>111</v>
      </c>
      <c r="G9972" t="s">
        <v>298</v>
      </c>
      <c r="H9972" t="s">
        <v>299</v>
      </c>
      <c r="I9972" t="s">
        <v>103</v>
      </c>
      <c r="J9972" t="s">
        <v>104</v>
      </c>
      <c r="K9972">
        <v>2</v>
      </c>
      <c r="L9972" s="2">
        <v>700</v>
      </c>
      <c r="M9972">
        <v>15</v>
      </c>
      <c r="N9972" s="2">
        <v>1400</v>
      </c>
      <c r="O9972" s="2">
        <v>210</v>
      </c>
      <c r="P9972" s="2">
        <v>1190</v>
      </c>
      <c r="Q9972" s="2">
        <v>806.66</v>
      </c>
      <c r="R9972" s="2">
        <v>383.34</v>
      </c>
      <c r="S9972" t="s">
        <v>64</v>
      </c>
      <c r="T9972" t="s">
        <v>114</v>
      </c>
      <c r="U9972" t="s">
        <v>115</v>
      </c>
      <c r="V9972" t="s">
        <v>39</v>
      </c>
      <c r="W9972" t="s">
        <v>137</v>
      </c>
      <c r="X9972" t="s">
        <v>41</v>
      </c>
      <c r="Y9972" t="s">
        <v>56</v>
      </c>
      <c r="Z9972" t="s">
        <v>43</v>
      </c>
      <c r="AA9972" t="s">
        <v>44</v>
      </c>
      <c r="AB9972" t="s">
        <v>44</v>
      </c>
    </row>
    <row r="9973" spans="1:28" x14ac:dyDescent="0.25">
      <c r="A9973" t="s">
        <v>15046</v>
      </c>
      <c r="B9973" s="1">
        <v>46094</v>
      </c>
      <c r="C9973" t="s">
        <v>3788</v>
      </c>
      <c r="D9973" t="s">
        <v>3789</v>
      </c>
      <c r="E9973">
        <v>20</v>
      </c>
      <c r="F9973" t="s">
        <v>111</v>
      </c>
      <c r="G9973" t="s">
        <v>227</v>
      </c>
      <c r="H9973" t="s">
        <v>228</v>
      </c>
      <c r="I9973" t="s">
        <v>74</v>
      </c>
      <c r="J9973" t="s">
        <v>75</v>
      </c>
      <c r="K9973">
        <v>1</v>
      </c>
      <c r="L9973" s="2">
        <v>1400</v>
      </c>
      <c r="M9973">
        <v>0</v>
      </c>
      <c r="N9973" s="2">
        <v>1400</v>
      </c>
      <c r="O9973" s="2">
        <v>0</v>
      </c>
      <c r="P9973" s="2">
        <v>1400</v>
      </c>
      <c r="Q9973" s="2">
        <v>912.56</v>
      </c>
      <c r="R9973" s="2">
        <v>487.44</v>
      </c>
      <c r="S9973" t="s">
        <v>53</v>
      </c>
      <c r="T9973" t="s">
        <v>105</v>
      </c>
      <c r="U9973" t="s">
        <v>106</v>
      </c>
      <c r="V9973" t="s">
        <v>39</v>
      </c>
      <c r="W9973" t="s">
        <v>137</v>
      </c>
      <c r="X9973" t="s">
        <v>41</v>
      </c>
      <c r="Y9973" t="s">
        <v>56</v>
      </c>
      <c r="Z9973" t="s">
        <v>43</v>
      </c>
      <c r="AA9973" t="s">
        <v>44</v>
      </c>
      <c r="AB9973" t="s">
        <v>44</v>
      </c>
    </row>
    <row r="9974" spans="1:28" x14ac:dyDescent="0.25">
      <c r="A9974" t="s">
        <v>15047</v>
      </c>
      <c r="B9974" s="1">
        <v>46094</v>
      </c>
      <c r="C9974" t="s">
        <v>1410</v>
      </c>
      <c r="D9974" t="s">
        <v>1411</v>
      </c>
      <c r="E9974">
        <v>23</v>
      </c>
      <c r="F9974" t="s">
        <v>111</v>
      </c>
      <c r="G9974" t="s">
        <v>436</v>
      </c>
      <c r="H9974" t="s">
        <v>437</v>
      </c>
      <c r="I9974" t="s">
        <v>74</v>
      </c>
      <c r="J9974" t="s">
        <v>190</v>
      </c>
      <c r="K9974">
        <v>1</v>
      </c>
      <c r="L9974" s="2">
        <v>1800</v>
      </c>
      <c r="M9974">
        <v>10</v>
      </c>
      <c r="N9974" s="2">
        <v>1800</v>
      </c>
      <c r="O9974" s="2">
        <v>180</v>
      </c>
      <c r="P9974" s="2">
        <v>1620</v>
      </c>
      <c r="Q9974" s="2">
        <v>1175.68</v>
      </c>
      <c r="R9974" s="2">
        <v>444.32</v>
      </c>
      <c r="S9974" t="s">
        <v>53</v>
      </c>
      <c r="T9974" t="s">
        <v>263</v>
      </c>
      <c r="U9974" t="s">
        <v>91</v>
      </c>
      <c r="V9974" t="s">
        <v>39</v>
      </c>
      <c r="W9974" t="s">
        <v>83</v>
      </c>
      <c r="X9974" t="s">
        <v>41</v>
      </c>
      <c r="Y9974" t="s">
        <v>56</v>
      </c>
      <c r="Z9974" t="s">
        <v>43</v>
      </c>
      <c r="AA9974" t="s">
        <v>44</v>
      </c>
      <c r="AB9974" t="s">
        <v>44</v>
      </c>
    </row>
    <row r="9975" spans="1:28" x14ac:dyDescent="0.25">
      <c r="A9975" t="s">
        <v>15048</v>
      </c>
      <c r="B9975" s="1">
        <v>46094</v>
      </c>
      <c r="C9975" t="s">
        <v>15049</v>
      </c>
      <c r="D9975" t="s">
        <v>15050</v>
      </c>
      <c r="E9975">
        <v>49</v>
      </c>
      <c r="F9975" t="s">
        <v>48</v>
      </c>
      <c r="G9975" t="s">
        <v>352</v>
      </c>
      <c r="H9975" t="s">
        <v>353</v>
      </c>
      <c r="I9975" t="s">
        <v>103</v>
      </c>
      <c r="J9975" t="s">
        <v>104</v>
      </c>
      <c r="K9975">
        <v>1</v>
      </c>
      <c r="L9975" s="2">
        <v>850</v>
      </c>
      <c r="M9975">
        <v>5</v>
      </c>
      <c r="N9975" s="2">
        <v>850</v>
      </c>
      <c r="O9975" s="2">
        <v>42.5</v>
      </c>
      <c r="P9975" s="2">
        <v>807.5</v>
      </c>
      <c r="Q9975" s="2">
        <v>588.65</v>
      </c>
      <c r="R9975" s="2">
        <v>218.85</v>
      </c>
      <c r="S9975" t="s">
        <v>53</v>
      </c>
      <c r="T9975" t="s">
        <v>114</v>
      </c>
      <c r="U9975" t="s">
        <v>115</v>
      </c>
      <c r="V9975" t="s">
        <v>39</v>
      </c>
      <c r="W9975" t="s">
        <v>124</v>
      </c>
      <c r="X9975" t="s">
        <v>41</v>
      </c>
      <c r="Y9975" t="s">
        <v>56</v>
      </c>
      <c r="Z9975" t="s">
        <v>43</v>
      </c>
      <c r="AA9975" t="s">
        <v>44</v>
      </c>
      <c r="AB9975" t="s">
        <v>44</v>
      </c>
    </row>
    <row r="9976" spans="1:28" x14ac:dyDescent="0.25">
      <c r="A9976" t="s">
        <v>15051</v>
      </c>
      <c r="B9976" s="1">
        <v>46094</v>
      </c>
      <c r="C9976" t="s">
        <v>4850</v>
      </c>
      <c r="D9976" t="s">
        <v>4851</v>
      </c>
      <c r="E9976">
        <v>56</v>
      </c>
      <c r="F9976" t="s">
        <v>31</v>
      </c>
      <c r="G9976" t="s">
        <v>436</v>
      </c>
      <c r="H9976" t="s">
        <v>437</v>
      </c>
      <c r="I9976" t="s">
        <v>74</v>
      </c>
      <c r="J9976" t="s">
        <v>190</v>
      </c>
      <c r="K9976">
        <v>2</v>
      </c>
      <c r="L9976" s="2">
        <v>1800</v>
      </c>
      <c r="M9976">
        <v>15</v>
      </c>
      <c r="N9976" s="2">
        <v>3600</v>
      </c>
      <c r="O9976" s="2">
        <v>540</v>
      </c>
      <c r="P9976" s="2">
        <v>3060</v>
      </c>
      <c r="Q9976" s="2">
        <v>2131.02</v>
      </c>
      <c r="R9976" s="2">
        <v>928.98</v>
      </c>
      <c r="S9976" t="s">
        <v>53</v>
      </c>
      <c r="T9976" t="s">
        <v>290</v>
      </c>
      <c r="U9976" t="s">
        <v>291</v>
      </c>
      <c r="V9976" t="s">
        <v>39</v>
      </c>
      <c r="W9976" t="s">
        <v>124</v>
      </c>
      <c r="X9976" t="s">
        <v>97</v>
      </c>
      <c r="Y9976" t="s">
        <v>56</v>
      </c>
      <c r="Z9976" t="s">
        <v>144</v>
      </c>
      <c r="AA9976" t="s">
        <v>44</v>
      </c>
      <c r="AB9976" t="s">
        <v>44</v>
      </c>
    </row>
    <row r="9977" spans="1:28" x14ac:dyDescent="0.25">
      <c r="A9977" t="s">
        <v>15052</v>
      </c>
      <c r="B9977" s="1">
        <v>46094</v>
      </c>
      <c r="C9977" t="s">
        <v>3591</v>
      </c>
      <c r="D9977" t="s">
        <v>3592</v>
      </c>
      <c r="E9977">
        <v>50</v>
      </c>
      <c r="F9977" t="s">
        <v>31</v>
      </c>
      <c r="G9977" t="s">
        <v>101</v>
      </c>
      <c r="H9977" t="s">
        <v>102</v>
      </c>
      <c r="I9977" t="s">
        <v>103</v>
      </c>
      <c r="J9977" t="s">
        <v>104</v>
      </c>
      <c r="K9977">
        <v>2</v>
      </c>
      <c r="L9977" s="2">
        <v>1800</v>
      </c>
      <c r="M9977">
        <v>10</v>
      </c>
      <c r="N9977" s="2">
        <v>3600</v>
      </c>
      <c r="O9977" s="2">
        <v>360</v>
      </c>
      <c r="P9977" s="2">
        <v>3240</v>
      </c>
      <c r="Q9977" s="2">
        <v>2610.9699999999998</v>
      </c>
      <c r="R9977" s="2">
        <v>629.03</v>
      </c>
      <c r="S9977" t="s">
        <v>53</v>
      </c>
      <c r="T9977" t="s">
        <v>163</v>
      </c>
      <c r="U9977" t="s">
        <v>164</v>
      </c>
      <c r="V9977" t="s">
        <v>39</v>
      </c>
      <c r="W9977" t="s">
        <v>124</v>
      </c>
      <c r="X9977" t="s">
        <v>97</v>
      </c>
      <c r="Y9977" t="s">
        <v>56</v>
      </c>
      <c r="Z9977" t="s">
        <v>43</v>
      </c>
      <c r="AA9977" t="s">
        <v>44</v>
      </c>
      <c r="AB9977" t="s">
        <v>44</v>
      </c>
    </row>
    <row r="9978" spans="1:28" x14ac:dyDescent="0.25">
      <c r="A9978" t="s">
        <v>15053</v>
      </c>
      <c r="B9978" s="1">
        <v>46094</v>
      </c>
      <c r="C9978" t="s">
        <v>488</v>
      </c>
      <c r="D9978" t="s">
        <v>489</v>
      </c>
      <c r="E9978">
        <v>26</v>
      </c>
      <c r="F9978" t="s">
        <v>31</v>
      </c>
      <c r="G9978" t="s">
        <v>436</v>
      </c>
      <c r="H9978" t="s">
        <v>437</v>
      </c>
      <c r="I9978" t="s">
        <v>74</v>
      </c>
      <c r="J9978" t="s">
        <v>190</v>
      </c>
      <c r="K9978">
        <v>2</v>
      </c>
      <c r="L9978" s="2">
        <v>1800</v>
      </c>
      <c r="M9978">
        <v>15</v>
      </c>
      <c r="N9978" s="2">
        <v>3600</v>
      </c>
      <c r="O9978" s="2">
        <v>540</v>
      </c>
      <c r="P9978" s="2">
        <v>3060</v>
      </c>
      <c r="Q9978" s="2">
        <v>2407.09</v>
      </c>
      <c r="R9978" s="2">
        <v>652.91</v>
      </c>
      <c r="S9978" t="s">
        <v>53</v>
      </c>
      <c r="T9978" t="s">
        <v>114</v>
      </c>
      <c r="U9978" t="s">
        <v>115</v>
      </c>
      <c r="V9978" t="s">
        <v>39</v>
      </c>
      <c r="W9978" t="s">
        <v>124</v>
      </c>
      <c r="X9978" t="s">
        <v>67</v>
      </c>
      <c r="Y9978" t="s">
        <v>56</v>
      </c>
      <c r="Z9978" t="s">
        <v>107</v>
      </c>
      <c r="AA9978" t="s">
        <v>44</v>
      </c>
      <c r="AB9978" t="s">
        <v>44</v>
      </c>
    </row>
    <row r="9979" spans="1:28" x14ac:dyDescent="0.25">
      <c r="A9979" t="s">
        <v>15054</v>
      </c>
      <c r="B9979" s="1">
        <v>46094</v>
      </c>
      <c r="C9979" t="s">
        <v>644</v>
      </c>
      <c r="D9979" t="s">
        <v>645</v>
      </c>
      <c r="E9979">
        <v>37</v>
      </c>
      <c r="F9979" t="s">
        <v>31</v>
      </c>
      <c r="G9979" t="s">
        <v>202</v>
      </c>
      <c r="H9979" t="s">
        <v>203</v>
      </c>
      <c r="I9979" t="s">
        <v>103</v>
      </c>
      <c r="J9979" t="s">
        <v>104</v>
      </c>
      <c r="K9979">
        <v>1</v>
      </c>
      <c r="L9979" s="2">
        <v>550</v>
      </c>
      <c r="M9979">
        <v>10</v>
      </c>
      <c r="N9979" s="2">
        <v>550</v>
      </c>
      <c r="O9979" s="2">
        <v>55</v>
      </c>
      <c r="P9979" s="2">
        <v>495</v>
      </c>
      <c r="Q9979" s="2">
        <v>399.26</v>
      </c>
      <c r="R9979" s="2">
        <v>95.74</v>
      </c>
      <c r="S9979" t="s">
        <v>53</v>
      </c>
      <c r="T9979" t="s">
        <v>114</v>
      </c>
      <c r="U9979" t="s">
        <v>115</v>
      </c>
      <c r="V9979" t="s">
        <v>39</v>
      </c>
      <c r="W9979" t="s">
        <v>92</v>
      </c>
      <c r="X9979" t="s">
        <v>97</v>
      </c>
      <c r="Y9979" t="s">
        <v>56</v>
      </c>
      <c r="Z9979" t="s">
        <v>43</v>
      </c>
      <c r="AA9979" t="s">
        <v>44</v>
      </c>
      <c r="AB9979" t="s">
        <v>44</v>
      </c>
    </row>
    <row r="9980" spans="1:28" x14ac:dyDescent="0.25">
      <c r="A9980" t="s">
        <v>15055</v>
      </c>
      <c r="B9980" s="1">
        <v>46094</v>
      </c>
      <c r="C9980" t="s">
        <v>1801</v>
      </c>
      <c r="D9980" t="s">
        <v>1802</v>
      </c>
      <c r="E9980">
        <v>19</v>
      </c>
      <c r="F9980" t="s">
        <v>31</v>
      </c>
      <c r="G9980" t="s">
        <v>32</v>
      </c>
      <c r="H9980" t="s">
        <v>33</v>
      </c>
      <c r="I9980" t="s">
        <v>34</v>
      </c>
      <c r="J9980" t="s">
        <v>35</v>
      </c>
      <c r="K9980">
        <v>3</v>
      </c>
      <c r="L9980" s="2">
        <v>55000</v>
      </c>
      <c r="M9980">
        <v>20</v>
      </c>
      <c r="N9980" s="2">
        <v>165000</v>
      </c>
      <c r="O9980" s="2">
        <v>33000</v>
      </c>
      <c r="P9980" s="2">
        <v>132000</v>
      </c>
      <c r="Q9980" s="2">
        <v>81551.37</v>
      </c>
      <c r="R9980" s="2">
        <v>50448.63</v>
      </c>
      <c r="S9980" t="s">
        <v>36</v>
      </c>
      <c r="T9980" t="s">
        <v>90</v>
      </c>
      <c r="U9980" t="s">
        <v>91</v>
      </c>
      <c r="V9980" t="s">
        <v>39</v>
      </c>
      <c r="W9980" t="s">
        <v>40</v>
      </c>
      <c r="X9980" t="s">
        <v>67</v>
      </c>
      <c r="Y9980" t="s">
        <v>56</v>
      </c>
      <c r="Z9980" t="s">
        <v>43</v>
      </c>
      <c r="AA9980" t="s">
        <v>44</v>
      </c>
      <c r="AB9980" t="s">
        <v>44</v>
      </c>
    </row>
    <row r="9981" spans="1:28" x14ac:dyDescent="0.25">
      <c r="A9981" t="s">
        <v>15056</v>
      </c>
      <c r="B9981" s="1">
        <v>46094</v>
      </c>
      <c r="C9981" t="s">
        <v>10483</v>
      </c>
      <c r="D9981" t="s">
        <v>10484</v>
      </c>
      <c r="E9981">
        <v>33</v>
      </c>
      <c r="F9981" t="s">
        <v>31</v>
      </c>
      <c r="G9981" t="s">
        <v>202</v>
      </c>
      <c r="H9981" t="s">
        <v>203</v>
      </c>
      <c r="I9981" t="s">
        <v>103</v>
      </c>
      <c r="J9981" t="s">
        <v>104</v>
      </c>
      <c r="K9981">
        <v>1</v>
      </c>
      <c r="L9981" s="2">
        <v>550</v>
      </c>
      <c r="M9981">
        <v>0</v>
      </c>
      <c r="N9981" s="2">
        <v>550</v>
      </c>
      <c r="O9981" s="2">
        <v>0</v>
      </c>
      <c r="P9981" s="2">
        <v>550</v>
      </c>
      <c r="Q9981" s="2">
        <v>343.99</v>
      </c>
      <c r="R9981" s="2">
        <v>206.01</v>
      </c>
      <c r="S9981" t="s">
        <v>53</v>
      </c>
      <c r="T9981" t="s">
        <v>114</v>
      </c>
      <c r="U9981" t="s">
        <v>115</v>
      </c>
      <c r="V9981" t="s">
        <v>39</v>
      </c>
      <c r="W9981" t="s">
        <v>83</v>
      </c>
      <c r="X9981" t="s">
        <v>41</v>
      </c>
      <c r="Y9981" t="s">
        <v>42</v>
      </c>
      <c r="Z9981" t="s">
        <v>43</v>
      </c>
      <c r="AA9981" t="s">
        <v>44</v>
      </c>
      <c r="AB9981" t="s">
        <v>68</v>
      </c>
    </row>
    <row r="9982" spans="1:28" x14ac:dyDescent="0.25">
      <c r="A9982" t="s">
        <v>15057</v>
      </c>
      <c r="B9982" s="1">
        <v>46095</v>
      </c>
      <c r="C9982" t="s">
        <v>606</v>
      </c>
      <c r="D9982" t="s">
        <v>607</v>
      </c>
      <c r="E9982">
        <v>29</v>
      </c>
      <c r="F9982" t="s">
        <v>31</v>
      </c>
      <c r="G9982" t="s">
        <v>227</v>
      </c>
      <c r="H9982" t="s">
        <v>228</v>
      </c>
      <c r="I9982" t="s">
        <v>74</v>
      </c>
      <c r="J9982" t="s">
        <v>75</v>
      </c>
      <c r="K9982">
        <v>4</v>
      </c>
      <c r="L9982" s="2">
        <v>1400</v>
      </c>
      <c r="M9982">
        <v>15</v>
      </c>
      <c r="N9982" s="2">
        <v>5600</v>
      </c>
      <c r="O9982" s="2">
        <v>840</v>
      </c>
      <c r="P9982" s="2">
        <v>4760</v>
      </c>
      <c r="Q9982" s="2">
        <v>2993.1</v>
      </c>
      <c r="R9982" s="2">
        <v>1766.9</v>
      </c>
      <c r="S9982" t="s">
        <v>64</v>
      </c>
      <c r="T9982" t="s">
        <v>114</v>
      </c>
      <c r="U9982" t="s">
        <v>115</v>
      </c>
      <c r="V9982" t="s">
        <v>39</v>
      </c>
      <c r="W9982" t="s">
        <v>83</v>
      </c>
      <c r="X9982" t="s">
        <v>41</v>
      </c>
      <c r="Y9982" t="s">
        <v>42</v>
      </c>
      <c r="Z9982" t="s">
        <v>43</v>
      </c>
      <c r="AA9982" t="s">
        <v>44</v>
      </c>
      <c r="AB9982" t="s">
        <v>44</v>
      </c>
    </row>
    <row r="9983" spans="1:28" x14ac:dyDescent="0.25">
      <c r="A9983" t="s">
        <v>15058</v>
      </c>
      <c r="B9983" s="1">
        <v>46095</v>
      </c>
      <c r="C9983" t="s">
        <v>11112</v>
      </c>
      <c r="D9983" t="s">
        <v>11113</v>
      </c>
      <c r="E9983">
        <v>36</v>
      </c>
      <c r="F9983" t="s">
        <v>31</v>
      </c>
      <c r="G9983" t="s">
        <v>112</v>
      </c>
      <c r="H9983" t="s">
        <v>113</v>
      </c>
      <c r="I9983" t="s">
        <v>103</v>
      </c>
      <c r="J9983" t="s">
        <v>104</v>
      </c>
      <c r="K9983">
        <v>1</v>
      </c>
      <c r="L9983" s="2">
        <v>650</v>
      </c>
      <c r="M9983">
        <v>10</v>
      </c>
      <c r="N9983" s="2">
        <v>650</v>
      </c>
      <c r="O9983" s="2">
        <v>65</v>
      </c>
      <c r="P9983" s="2">
        <v>585</v>
      </c>
      <c r="Q9983" s="2">
        <v>342.54</v>
      </c>
      <c r="R9983" s="2">
        <v>242.46</v>
      </c>
      <c r="S9983" t="s">
        <v>36</v>
      </c>
      <c r="T9983" t="s">
        <v>122</v>
      </c>
      <c r="U9983" t="s">
        <v>123</v>
      </c>
      <c r="V9983" t="s">
        <v>39</v>
      </c>
      <c r="W9983" t="s">
        <v>124</v>
      </c>
      <c r="X9983" t="s">
        <v>41</v>
      </c>
      <c r="Y9983" t="s">
        <v>42</v>
      </c>
      <c r="Z9983" t="s">
        <v>43</v>
      </c>
      <c r="AA9983" t="s">
        <v>44</v>
      </c>
      <c r="AB9983" t="s">
        <v>68</v>
      </c>
    </row>
    <row r="9984" spans="1:28" x14ac:dyDescent="0.25">
      <c r="A9984" t="s">
        <v>15059</v>
      </c>
      <c r="B9984" s="1">
        <v>46095</v>
      </c>
      <c r="C9984" t="s">
        <v>559</v>
      </c>
      <c r="D9984" t="s">
        <v>560</v>
      </c>
      <c r="E9984">
        <v>36</v>
      </c>
      <c r="F9984" t="s">
        <v>31</v>
      </c>
      <c r="G9984" t="s">
        <v>352</v>
      </c>
      <c r="H9984" t="s">
        <v>353</v>
      </c>
      <c r="I9984" t="s">
        <v>103</v>
      </c>
      <c r="J9984" t="s">
        <v>104</v>
      </c>
      <c r="K9984">
        <v>1</v>
      </c>
      <c r="L9984" s="2">
        <v>850</v>
      </c>
      <c r="M9984">
        <v>30</v>
      </c>
      <c r="N9984" s="2">
        <v>850</v>
      </c>
      <c r="O9984" s="2">
        <v>255</v>
      </c>
      <c r="P9984" s="2">
        <v>595</v>
      </c>
      <c r="Q9984" s="2">
        <v>419.6</v>
      </c>
      <c r="R9984" s="2">
        <v>175.4</v>
      </c>
      <c r="S9984" t="s">
        <v>53</v>
      </c>
      <c r="T9984" t="s">
        <v>65</v>
      </c>
      <c r="U9984" t="s">
        <v>65</v>
      </c>
      <c r="V9984" t="s">
        <v>39</v>
      </c>
      <c r="W9984" t="s">
        <v>92</v>
      </c>
      <c r="X9984" t="s">
        <v>41</v>
      </c>
      <c r="Y9984" t="s">
        <v>56</v>
      </c>
      <c r="Z9984" t="s">
        <v>43</v>
      </c>
      <c r="AA9984" t="s">
        <v>44</v>
      </c>
      <c r="AB9984" t="s">
        <v>44</v>
      </c>
    </row>
    <row r="9985" spans="1:28" x14ac:dyDescent="0.25">
      <c r="A9985" t="s">
        <v>15060</v>
      </c>
      <c r="B9985" s="1">
        <v>46095</v>
      </c>
      <c r="C9985" t="s">
        <v>1703</v>
      </c>
      <c r="D9985" t="s">
        <v>1704</v>
      </c>
      <c r="E9985">
        <v>33</v>
      </c>
      <c r="F9985" t="s">
        <v>48</v>
      </c>
      <c r="G9985" t="s">
        <v>49</v>
      </c>
      <c r="H9985" t="s">
        <v>50</v>
      </c>
      <c r="I9985" t="s">
        <v>51</v>
      </c>
      <c r="J9985" t="s">
        <v>52</v>
      </c>
      <c r="K9985">
        <v>2</v>
      </c>
      <c r="L9985" s="2">
        <v>500</v>
      </c>
      <c r="M9985">
        <v>15</v>
      </c>
      <c r="N9985" s="2">
        <v>1000</v>
      </c>
      <c r="O9985" s="2">
        <v>150</v>
      </c>
      <c r="P9985" s="2">
        <v>850</v>
      </c>
      <c r="Q9985" s="2">
        <v>496.16</v>
      </c>
      <c r="R9985" s="2">
        <v>353.84</v>
      </c>
      <c r="S9985" t="s">
        <v>53</v>
      </c>
      <c r="T9985" t="s">
        <v>178</v>
      </c>
      <c r="U9985" t="s">
        <v>154</v>
      </c>
      <c r="V9985" t="s">
        <v>39</v>
      </c>
      <c r="W9985" t="s">
        <v>66</v>
      </c>
      <c r="X9985" t="s">
        <v>97</v>
      </c>
      <c r="Y9985" t="s">
        <v>84</v>
      </c>
      <c r="Z9985" t="s">
        <v>43</v>
      </c>
      <c r="AA9985" t="s">
        <v>44</v>
      </c>
      <c r="AB9985" t="s">
        <v>44</v>
      </c>
    </row>
    <row r="9986" spans="1:28" x14ac:dyDescent="0.25">
      <c r="A9986" t="s">
        <v>15061</v>
      </c>
      <c r="B9986" s="1">
        <v>46095</v>
      </c>
      <c r="C9986" t="s">
        <v>1174</v>
      </c>
      <c r="D9986" t="s">
        <v>1175</v>
      </c>
      <c r="E9986">
        <v>29</v>
      </c>
      <c r="F9986" t="s">
        <v>48</v>
      </c>
      <c r="G9986" t="s">
        <v>158</v>
      </c>
      <c r="H9986" t="s">
        <v>159</v>
      </c>
      <c r="I9986" t="s">
        <v>51</v>
      </c>
      <c r="J9986" t="s">
        <v>52</v>
      </c>
      <c r="K9986">
        <v>1</v>
      </c>
      <c r="L9986" s="2">
        <v>650</v>
      </c>
      <c r="M9986">
        <v>10</v>
      </c>
      <c r="N9986" s="2">
        <v>650</v>
      </c>
      <c r="O9986" s="2">
        <v>65</v>
      </c>
      <c r="P9986" s="2">
        <v>585</v>
      </c>
      <c r="Q9986" s="2">
        <v>357.19</v>
      </c>
      <c r="R9986" s="2">
        <v>227.81</v>
      </c>
      <c r="S9986" t="s">
        <v>36</v>
      </c>
      <c r="T9986" t="s">
        <v>407</v>
      </c>
      <c r="U9986" t="s">
        <v>408</v>
      </c>
      <c r="V9986" t="s">
        <v>39</v>
      </c>
      <c r="W9986" t="s">
        <v>92</v>
      </c>
      <c r="X9986" t="s">
        <v>41</v>
      </c>
      <c r="Y9986" t="s">
        <v>56</v>
      </c>
      <c r="Z9986" t="s">
        <v>43</v>
      </c>
      <c r="AA9986" t="s">
        <v>44</v>
      </c>
      <c r="AB9986" t="s">
        <v>44</v>
      </c>
    </row>
    <row r="9987" spans="1:28" x14ac:dyDescent="0.25">
      <c r="A9987" t="s">
        <v>15062</v>
      </c>
      <c r="B9987" s="1">
        <v>46095</v>
      </c>
      <c r="C9987" t="s">
        <v>8832</v>
      </c>
      <c r="D9987" t="s">
        <v>8833</v>
      </c>
      <c r="E9987">
        <v>49</v>
      </c>
      <c r="F9987" t="s">
        <v>31</v>
      </c>
      <c r="G9987" t="s">
        <v>88</v>
      </c>
      <c r="H9987" t="s">
        <v>89</v>
      </c>
      <c r="I9987" t="s">
        <v>62</v>
      </c>
      <c r="J9987" t="s">
        <v>63</v>
      </c>
      <c r="K9987">
        <v>1</v>
      </c>
      <c r="L9987" s="2">
        <v>4200</v>
      </c>
      <c r="M9987">
        <v>5</v>
      </c>
      <c r="N9987" s="2">
        <v>4200</v>
      </c>
      <c r="O9987" s="2">
        <v>210</v>
      </c>
      <c r="P9987" s="2">
        <v>3990</v>
      </c>
      <c r="Q9987" s="2">
        <v>2390.3000000000002</v>
      </c>
      <c r="R9987" s="2">
        <v>1599.7</v>
      </c>
      <c r="S9987" t="s">
        <v>53</v>
      </c>
      <c r="T9987" t="s">
        <v>37</v>
      </c>
      <c r="U9987" t="s">
        <v>38</v>
      </c>
      <c r="V9987" t="s">
        <v>39</v>
      </c>
      <c r="W9987" t="s">
        <v>92</v>
      </c>
      <c r="X9987" t="s">
        <v>41</v>
      </c>
      <c r="Y9987" t="s">
        <v>56</v>
      </c>
      <c r="Z9987" t="s">
        <v>107</v>
      </c>
      <c r="AA9987" t="s">
        <v>44</v>
      </c>
      <c r="AB9987" t="s">
        <v>44</v>
      </c>
    </row>
    <row r="9988" spans="1:28" x14ac:dyDescent="0.25">
      <c r="A9988" t="s">
        <v>15063</v>
      </c>
      <c r="B9988" s="1">
        <v>46095</v>
      </c>
      <c r="C9988" t="s">
        <v>6598</v>
      </c>
      <c r="D9988" t="s">
        <v>6599</v>
      </c>
      <c r="E9988">
        <v>37</v>
      </c>
      <c r="F9988" t="s">
        <v>31</v>
      </c>
      <c r="G9988" t="s">
        <v>49</v>
      </c>
      <c r="H9988" t="s">
        <v>50</v>
      </c>
      <c r="I9988" t="s">
        <v>51</v>
      </c>
      <c r="J9988" t="s">
        <v>52</v>
      </c>
      <c r="K9988">
        <v>1</v>
      </c>
      <c r="L9988" s="2">
        <v>500</v>
      </c>
      <c r="M9988">
        <v>10</v>
      </c>
      <c r="N9988" s="2">
        <v>500</v>
      </c>
      <c r="O9988" s="2">
        <v>50</v>
      </c>
      <c r="P9988" s="2">
        <v>450</v>
      </c>
      <c r="Q9988" s="2">
        <v>252.61</v>
      </c>
      <c r="R9988" s="2">
        <v>197.39</v>
      </c>
      <c r="S9988" t="s">
        <v>53</v>
      </c>
      <c r="T9988" t="s">
        <v>178</v>
      </c>
      <c r="U9988" t="s">
        <v>154</v>
      </c>
      <c r="V9988" t="s">
        <v>39</v>
      </c>
      <c r="W9988" t="s">
        <v>137</v>
      </c>
      <c r="X9988" t="s">
        <v>97</v>
      </c>
      <c r="Y9988" t="s">
        <v>56</v>
      </c>
      <c r="Z9988" t="s">
        <v>107</v>
      </c>
      <c r="AA9988" t="s">
        <v>44</v>
      </c>
      <c r="AB9988" t="s">
        <v>44</v>
      </c>
    </row>
    <row r="9989" spans="1:28" x14ac:dyDescent="0.25">
      <c r="A9989" t="s">
        <v>15064</v>
      </c>
      <c r="B9989" s="1">
        <v>46095</v>
      </c>
      <c r="C9989" t="s">
        <v>4087</v>
      </c>
      <c r="D9989" t="s">
        <v>4088</v>
      </c>
      <c r="E9989">
        <v>41</v>
      </c>
      <c r="F9989" t="s">
        <v>48</v>
      </c>
      <c r="G9989" t="s">
        <v>285</v>
      </c>
      <c r="H9989" t="s">
        <v>286</v>
      </c>
      <c r="I9989" t="s">
        <v>34</v>
      </c>
      <c r="J9989" t="s">
        <v>121</v>
      </c>
      <c r="K9989">
        <v>2</v>
      </c>
      <c r="L9989" s="2">
        <v>3200</v>
      </c>
      <c r="M9989">
        <v>5</v>
      </c>
      <c r="N9989" s="2">
        <v>6400</v>
      </c>
      <c r="O9989" s="2">
        <v>320</v>
      </c>
      <c r="P9989" s="2">
        <v>6080</v>
      </c>
      <c r="Q9989" s="2">
        <v>4489.1000000000004</v>
      </c>
      <c r="R9989" s="2">
        <v>1590.9</v>
      </c>
      <c r="S9989" t="s">
        <v>53</v>
      </c>
      <c r="T9989" t="s">
        <v>96</v>
      </c>
      <c r="U9989" t="s">
        <v>96</v>
      </c>
      <c r="V9989" t="s">
        <v>39</v>
      </c>
      <c r="W9989" t="s">
        <v>66</v>
      </c>
      <c r="X9989" t="s">
        <v>41</v>
      </c>
      <c r="Y9989" t="s">
        <v>42</v>
      </c>
      <c r="Z9989" t="s">
        <v>43</v>
      </c>
      <c r="AA9989" t="s">
        <v>44</v>
      </c>
      <c r="AB9989" t="s">
        <v>44</v>
      </c>
    </row>
    <row r="9990" spans="1:28" x14ac:dyDescent="0.25">
      <c r="A9990" t="s">
        <v>15065</v>
      </c>
      <c r="B9990" s="1">
        <v>46095</v>
      </c>
      <c r="C9990" t="s">
        <v>5372</v>
      </c>
      <c r="D9990" t="s">
        <v>5373</v>
      </c>
      <c r="E9990">
        <v>20</v>
      </c>
      <c r="F9990" t="s">
        <v>48</v>
      </c>
      <c r="G9990" t="s">
        <v>176</v>
      </c>
      <c r="H9990" t="s">
        <v>177</v>
      </c>
      <c r="I9990" t="s">
        <v>34</v>
      </c>
      <c r="J9990" t="s">
        <v>35</v>
      </c>
      <c r="K9990">
        <v>1</v>
      </c>
      <c r="L9990" s="2">
        <v>6500</v>
      </c>
      <c r="M9990">
        <v>5</v>
      </c>
      <c r="N9990" s="2">
        <v>6500</v>
      </c>
      <c r="O9990" s="2">
        <v>325</v>
      </c>
      <c r="P9990" s="2">
        <v>6175</v>
      </c>
      <c r="Q9990" s="2">
        <v>4133.2700000000004</v>
      </c>
      <c r="R9990" s="2">
        <v>2041.73</v>
      </c>
      <c r="S9990" t="s">
        <v>64</v>
      </c>
      <c r="T9990" t="s">
        <v>76</v>
      </c>
      <c r="U9990" t="s">
        <v>77</v>
      </c>
      <c r="V9990" t="s">
        <v>39</v>
      </c>
      <c r="W9990" t="s">
        <v>83</v>
      </c>
      <c r="X9990" t="s">
        <v>41</v>
      </c>
      <c r="Y9990" t="s">
        <v>42</v>
      </c>
      <c r="Z9990" t="s">
        <v>43</v>
      </c>
      <c r="AA9990" t="s">
        <v>44</v>
      </c>
      <c r="AB9990" t="s">
        <v>44</v>
      </c>
    </row>
    <row r="9991" spans="1:28" x14ac:dyDescent="0.25">
      <c r="A9991" t="s">
        <v>15066</v>
      </c>
      <c r="B9991" s="1">
        <v>46095</v>
      </c>
      <c r="C9991" t="s">
        <v>1485</v>
      </c>
      <c r="D9991" t="s">
        <v>1486</v>
      </c>
      <c r="E9991">
        <v>19</v>
      </c>
      <c r="F9991" t="s">
        <v>48</v>
      </c>
      <c r="G9991" t="s">
        <v>238</v>
      </c>
      <c r="H9991" t="s">
        <v>239</v>
      </c>
      <c r="I9991" t="s">
        <v>62</v>
      </c>
      <c r="J9991" t="s">
        <v>63</v>
      </c>
      <c r="K9991">
        <v>1</v>
      </c>
      <c r="L9991" s="2">
        <v>6500</v>
      </c>
      <c r="M9991">
        <v>10</v>
      </c>
      <c r="N9991" s="2">
        <v>6500</v>
      </c>
      <c r="O9991" s="2">
        <v>650</v>
      </c>
      <c r="P9991" s="2">
        <v>5850</v>
      </c>
      <c r="Q9991" s="2">
        <v>4149.99</v>
      </c>
      <c r="R9991" s="2">
        <v>1700.01</v>
      </c>
      <c r="S9991" t="s">
        <v>53</v>
      </c>
      <c r="T9991" t="s">
        <v>65</v>
      </c>
      <c r="U9991" t="s">
        <v>65</v>
      </c>
      <c r="V9991" t="s">
        <v>39</v>
      </c>
      <c r="W9991" t="s">
        <v>66</v>
      </c>
      <c r="X9991" t="s">
        <v>97</v>
      </c>
      <c r="Y9991" t="s">
        <v>42</v>
      </c>
      <c r="Z9991" t="s">
        <v>107</v>
      </c>
      <c r="AA9991" t="s">
        <v>68</v>
      </c>
      <c r="AB9991" t="s">
        <v>44</v>
      </c>
    </row>
    <row r="9992" spans="1:28" x14ac:dyDescent="0.25">
      <c r="A9992" t="s">
        <v>15067</v>
      </c>
      <c r="B9992" s="1">
        <v>46095</v>
      </c>
      <c r="C9992" t="s">
        <v>8001</v>
      </c>
      <c r="D9992" t="s">
        <v>8002</v>
      </c>
      <c r="E9992">
        <v>40</v>
      </c>
      <c r="F9992" t="s">
        <v>48</v>
      </c>
      <c r="G9992" t="s">
        <v>280</v>
      </c>
      <c r="H9992" t="s">
        <v>281</v>
      </c>
      <c r="I9992" t="s">
        <v>62</v>
      </c>
      <c r="J9992" t="s">
        <v>190</v>
      </c>
      <c r="K9992">
        <v>1</v>
      </c>
      <c r="L9992" s="2">
        <v>700</v>
      </c>
      <c r="M9992">
        <v>10</v>
      </c>
      <c r="N9992" s="2">
        <v>700</v>
      </c>
      <c r="O9992" s="2">
        <v>70</v>
      </c>
      <c r="P9992" s="2">
        <v>630</v>
      </c>
      <c r="Q9992" s="2">
        <v>461.46</v>
      </c>
      <c r="R9992" s="2">
        <v>168.54</v>
      </c>
      <c r="S9992" t="s">
        <v>53</v>
      </c>
      <c r="T9992" t="s">
        <v>222</v>
      </c>
      <c r="U9992" t="s">
        <v>38</v>
      </c>
      <c r="V9992" t="s">
        <v>39</v>
      </c>
      <c r="W9992" t="s">
        <v>92</v>
      </c>
      <c r="X9992" t="s">
        <v>97</v>
      </c>
      <c r="Y9992" t="s">
        <v>56</v>
      </c>
      <c r="Z9992" t="s">
        <v>43</v>
      </c>
      <c r="AA9992" t="s">
        <v>44</v>
      </c>
      <c r="AB9992" t="s">
        <v>44</v>
      </c>
    </row>
    <row r="9993" spans="1:28" x14ac:dyDescent="0.25">
      <c r="A9993" t="s">
        <v>15068</v>
      </c>
      <c r="B9993" s="1">
        <v>46096</v>
      </c>
      <c r="C9993" t="s">
        <v>7193</v>
      </c>
      <c r="D9993" t="s">
        <v>7194</v>
      </c>
      <c r="E9993">
        <v>49</v>
      </c>
      <c r="F9993" t="s">
        <v>31</v>
      </c>
      <c r="G9993" t="s">
        <v>238</v>
      </c>
      <c r="H9993" t="s">
        <v>239</v>
      </c>
      <c r="I9993" t="s">
        <v>62</v>
      </c>
      <c r="J9993" t="s">
        <v>63</v>
      </c>
      <c r="K9993">
        <v>2</v>
      </c>
      <c r="L9993" s="2">
        <v>6500</v>
      </c>
      <c r="M9993">
        <v>0</v>
      </c>
      <c r="N9993" s="2">
        <v>13000</v>
      </c>
      <c r="O9993" s="2">
        <v>0</v>
      </c>
      <c r="P9993" s="2">
        <v>13000</v>
      </c>
      <c r="Q9993" s="2">
        <v>7426.4</v>
      </c>
      <c r="R9993" s="2">
        <v>5573.6</v>
      </c>
      <c r="S9993" t="s">
        <v>64</v>
      </c>
      <c r="T9993" t="s">
        <v>37</v>
      </c>
      <c r="U9993" t="s">
        <v>38</v>
      </c>
      <c r="V9993" t="s">
        <v>39</v>
      </c>
      <c r="W9993" t="s">
        <v>83</v>
      </c>
      <c r="X9993" t="s">
        <v>97</v>
      </c>
      <c r="Y9993" t="s">
        <v>56</v>
      </c>
      <c r="Z9993" t="s">
        <v>43</v>
      </c>
      <c r="AA9993" t="s">
        <v>44</v>
      </c>
      <c r="AB9993" t="s">
        <v>44</v>
      </c>
    </row>
    <row r="9994" spans="1:28" x14ac:dyDescent="0.25">
      <c r="A9994" t="s">
        <v>15069</v>
      </c>
      <c r="B9994" s="1">
        <v>46096</v>
      </c>
      <c r="C9994" t="s">
        <v>14842</v>
      </c>
      <c r="D9994" t="s">
        <v>14843</v>
      </c>
      <c r="E9994">
        <v>48</v>
      </c>
      <c r="F9994" t="s">
        <v>48</v>
      </c>
      <c r="G9994" t="s">
        <v>212</v>
      </c>
      <c r="H9994" t="s">
        <v>213</v>
      </c>
      <c r="I9994" t="s">
        <v>51</v>
      </c>
      <c r="J9994" t="s">
        <v>52</v>
      </c>
      <c r="K9994">
        <v>3</v>
      </c>
      <c r="L9994" s="2">
        <v>400</v>
      </c>
      <c r="M9994">
        <v>5</v>
      </c>
      <c r="N9994" s="2">
        <v>1200</v>
      </c>
      <c r="O9994" s="2">
        <v>60</v>
      </c>
      <c r="P9994" s="2">
        <v>1140</v>
      </c>
      <c r="Q9994" s="2">
        <v>852.47</v>
      </c>
      <c r="R9994" s="2">
        <v>287.52999999999997</v>
      </c>
      <c r="S9994" t="s">
        <v>53</v>
      </c>
      <c r="T9994" t="s">
        <v>398</v>
      </c>
      <c r="U9994" t="s">
        <v>399</v>
      </c>
      <c r="V9994" t="s">
        <v>39</v>
      </c>
      <c r="W9994" t="s">
        <v>92</v>
      </c>
      <c r="X9994" t="s">
        <v>41</v>
      </c>
      <c r="Y9994" t="s">
        <v>56</v>
      </c>
      <c r="Z9994" t="s">
        <v>223</v>
      </c>
      <c r="AA9994" t="s">
        <v>44</v>
      </c>
      <c r="AB9994" t="s">
        <v>44</v>
      </c>
    </row>
    <row r="9995" spans="1:28" x14ac:dyDescent="0.25">
      <c r="A9995" t="s">
        <v>15070</v>
      </c>
      <c r="B9995" s="1">
        <v>46096</v>
      </c>
      <c r="C9995" t="s">
        <v>10412</v>
      </c>
      <c r="D9995" t="s">
        <v>10413</v>
      </c>
      <c r="E9995">
        <v>41</v>
      </c>
      <c r="F9995" t="s">
        <v>111</v>
      </c>
      <c r="G9995" t="s">
        <v>81</v>
      </c>
      <c r="H9995" t="s">
        <v>82</v>
      </c>
      <c r="I9995" t="s">
        <v>51</v>
      </c>
      <c r="J9995" t="s">
        <v>52</v>
      </c>
      <c r="K9995">
        <v>1</v>
      </c>
      <c r="L9995" s="2">
        <v>600</v>
      </c>
      <c r="M9995">
        <v>5</v>
      </c>
      <c r="N9995" s="2">
        <v>600</v>
      </c>
      <c r="O9995" s="2">
        <v>30</v>
      </c>
      <c r="P9995" s="2">
        <v>570</v>
      </c>
      <c r="Q9995" s="2">
        <v>403.75</v>
      </c>
      <c r="R9995" s="2">
        <v>166.25</v>
      </c>
      <c r="S9995" t="s">
        <v>36</v>
      </c>
      <c r="T9995" t="s">
        <v>90</v>
      </c>
      <c r="U9995" t="s">
        <v>91</v>
      </c>
      <c r="V9995" t="s">
        <v>39</v>
      </c>
      <c r="W9995" t="s">
        <v>92</v>
      </c>
      <c r="X9995" t="s">
        <v>41</v>
      </c>
      <c r="Y9995" t="s">
        <v>42</v>
      </c>
      <c r="Z9995" t="s">
        <v>107</v>
      </c>
      <c r="AA9995" t="s">
        <v>68</v>
      </c>
      <c r="AB9995" t="s">
        <v>44</v>
      </c>
    </row>
    <row r="9996" spans="1:28" x14ac:dyDescent="0.25">
      <c r="A9996" t="s">
        <v>15071</v>
      </c>
      <c r="B9996" s="1">
        <v>46096</v>
      </c>
      <c r="C9996" t="s">
        <v>4037</v>
      </c>
      <c r="D9996" t="s">
        <v>4038</v>
      </c>
      <c r="E9996">
        <v>28</v>
      </c>
      <c r="F9996" t="s">
        <v>31</v>
      </c>
      <c r="G9996" t="s">
        <v>119</v>
      </c>
      <c r="H9996" t="s">
        <v>120</v>
      </c>
      <c r="I9996" t="s">
        <v>62</v>
      </c>
      <c r="J9996" t="s">
        <v>121</v>
      </c>
      <c r="K9996">
        <v>3</v>
      </c>
      <c r="L9996" s="2">
        <v>4800</v>
      </c>
      <c r="M9996">
        <v>15</v>
      </c>
      <c r="N9996" s="2">
        <v>14400</v>
      </c>
      <c r="O9996" s="2">
        <v>2160</v>
      </c>
      <c r="P9996" s="2">
        <v>12240</v>
      </c>
      <c r="Q9996" s="2">
        <v>7659.14</v>
      </c>
      <c r="R9996" s="2">
        <v>4580.8599999999997</v>
      </c>
      <c r="S9996" t="s">
        <v>53</v>
      </c>
      <c r="T9996" t="s">
        <v>90</v>
      </c>
      <c r="U9996" t="s">
        <v>91</v>
      </c>
      <c r="V9996" t="s">
        <v>39</v>
      </c>
      <c r="W9996" t="s">
        <v>92</v>
      </c>
      <c r="X9996" t="s">
        <v>41</v>
      </c>
      <c r="Y9996" t="s">
        <v>42</v>
      </c>
      <c r="Z9996" t="s">
        <v>43</v>
      </c>
      <c r="AA9996" t="s">
        <v>44</v>
      </c>
      <c r="AB9996" t="s">
        <v>68</v>
      </c>
    </row>
    <row r="9997" spans="1:28" x14ac:dyDescent="0.25">
      <c r="A9997" t="s">
        <v>15072</v>
      </c>
      <c r="B9997" s="1">
        <v>46096</v>
      </c>
      <c r="C9997" t="s">
        <v>7702</v>
      </c>
      <c r="D9997" t="s">
        <v>7703</v>
      </c>
      <c r="E9997">
        <v>46</v>
      </c>
      <c r="F9997" t="s">
        <v>48</v>
      </c>
      <c r="G9997" t="s">
        <v>188</v>
      </c>
      <c r="H9997" t="s">
        <v>189</v>
      </c>
      <c r="I9997" t="s">
        <v>34</v>
      </c>
      <c r="J9997" t="s">
        <v>190</v>
      </c>
      <c r="K9997">
        <v>1</v>
      </c>
      <c r="L9997" s="2">
        <v>1800</v>
      </c>
      <c r="M9997">
        <v>15</v>
      </c>
      <c r="N9997" s="2">
        <v>1800</v>
      </c>
      <c r="O9997" s="2">
        <v>270</v>
      </c>
      <c r="P9997" s="2">
        <v>1530</v>
      </c>
      <c r="Q9997" s="2">
        <v>994.73</v>
      </c>
      <c r="R9997" s="2">
        <v>535.27</v>
      </c>
      <c r="S9997" t="s">
        <v>53</v>
      </c>
      <c r="T9997" t="s">
        <v>105</v>
      </c>
      <c r="U9997" t="s">
        <v>106</v>
      </c>
      <c r="V9997" t="s">
        <v>39</v>
      </c>
      <c r="W9997" t="s">
        <v>66</v>
      </c>
      <c r="X9997" t="s">
        <v>97</v>
      </c>
      <c r="Y9997" t="s">
        <v>42</v>
      </c>
      <c r="Z9997" t="s">
        <v>43</v>
      </c>
      <c r="AA9997" t="s">
        <v>44</v>
      </c>
      <c r="AB9997" t="s">
        <v>44</v>
      </c>
    </row>
    <row r="9998" spans="1:28" x14ac:dyDescent="0.25">
      <c r="A9998" t="s">
        <v>15073</v>
      </c>
      <c r="B9998" s="1">
        <v>46096</v>
      </c>
      <c r="C9998" t="s">
        <v>6282</v>
      </c>
      <c r="D9998" t="s">
        <v>6283</v>
      </c>
      <c r="E9998">
        <v>42</v>
      </c>
      <c r="F9998" t="s">
        <v>111</v>
      </c>
      <c r="G9998" t="s">
        <v>273</v>
      </c>
      <c r="H9998" t="s">
        <v>274</v>
      </c>
      <c r="I9998" t="s">
        <v>51</v>
      </c>
      <c r="J9998" t="s">
        <v>52</v>
      </c>
      <c r="K9998">
        <v>2</v>
      </c>
      <c r="L9998" s="2">
        <v>250</v>
      </c>
      <c r="M9998">
        <v>15</v>
      </c>
      <c r="N9998" s="2">
        <v>500</v>
      </c>
      <c r="O9998" s="2">
        <v>75</v>
      </c>
      <c r="P9998" s="2">
        <v>425</v>
      </c>
      <c r="Q9998" s="2">
        <v>255.36</v>
      </c>
      <c r="R9998" s="2">
        <v>169.64</v>
      </c>
      <c r="S9998" t="s">
        <v>53</v>
      </c>
      <c r="T9998" t="s">
        <v>90</v>
      </c>
      <c r="U9998" t="s">
        <v>91</v>
      </c>
      <c r="V9998" t="s">
        <v>39</v>
      </c>
      <c r="W9998" t="s">
        <v>66</v>
      </c>
      <c r="X9998" t="s">
        <v>41</v>
      </c>
      <c r="Y9998" t="s">
        <v>42</v>
      </c>
      <c r="Z9998" t="s">
        <v>43</v>
      </c>
      <c r="AA9998" t="s">
        <v>44</v>
      </c>
      <c r="AB9998" t="s">
        <v>44</v>
      </c>
    </row>
    <row r="9999" spans="1:28" x14ac:dyDescent="0.25">
      <c r="A9999" t="s">
        <v>15074</v>
      </c>
      <c r="B9999" s="1">
        <v>46096</v>
      </c>
      <c r="C9999" t="s">
        <v>911</v>
      </c>
      <c r="D9999" t="s">
        <v>912</v>
      </c>
      <c r="E9999">
        <v>24</v>
      </c>
      <c r="F9999" t="s">
        <v>111</v>
      </c>
      <c r="G9999" t="s">
        <v>285</v>
      </c>
      <c r="H9999" t="s">
        <v>286</v>
      </c>
      <c r="I9999" t="s">
        <v>34</v>
      </c>
      <c r="J9999" t="s">
        <v>121</v>
      </c>
      <c r="K9999">
        <v>2</v>
      </c>
      <c r="L9999" s="2">
        <v>3200</v>
      </c>
      <c r="M9999">
        <v>5</v>
      </c>
      <c r="N9999" s="2">
        <v>6400</v>
      </c>
      <c r="O9999" s="2">
        <v>320</v>
      </c>
      <c r="P9999" s="2">
        <v>6080</v>
      </c>
      <c r="Q9999" s="2">
        <v>3689.45</v>
      </c>
      <c r="R9999" s="2">
        <v>2390.5500000000002</v>
      </c>
      <c r="S9999" t="s">
        <v>53</v>
      </c>
      <c r="T9999" t="s">
        <v>275</v>
      </c>
      <c r="U9999" t="s">
        <v>123</v>
      </c>
      <c r="V9999" t="s">
        <v>39</v>
      </c>
      <c r="W9999" t="s">
        <v>124</v>
      </c>
      <c r="X9999" t="s">
        <v>97</v>
      </c>
      <c r="Y9999" t="s">
        <v>56</v>
      </c>
      <c r="Z9999" t="s">
        <v>144</v>
      </c>
      <c r="AA9999" t="s">
        <v>44</v>
      </c>
      <c r="AB9999" t="s">
        <v>44</v>
      </c>
    </row>
    <row r="10000" spans="1:28" x14ac:dyDescent="0.25">
      <c r="A10000" t="s">
        <v>15075</v>
      </c>
      <c r="B10000" s="1">
        <v>46096</v>
      </c>
      <c r="C10000" t="s">
        <v>8879</v>
      </c>
      <c r="D10000" t="s">
        <v>8880</v>
      </c>
      <c r="E10000">
        <v>45</v>
      </c>
      <c r="F10000" t="s">
        <v>111</v>
      </c>
      <c r="G10000" t="s">
        <v>344</v>
      </c>
      <c r="H10000" t="s">
        <v>345</v>
      </c>
      <c r="I10000" t="s">
        <v>34</v>
      </c>
      <c r="J10000" t="s">
        <v>121</v>
      </c>
      <c r="K10000">
        <v>2</v>
      </c>
      <c r="L10000" s="2">
        <v>1600</v>
      </c>
      <c r="M10000">
        <v>0</v>
      </c>
      <c r="N10000" s="2">
        <v>3200</v>
      </c>
      <c r="O10000" s="2">
        <v>0</v>
      </c>
      <c r="P10000" s="2">
        <v>3200</v>
      </c>
      <c r="Q10000" s="2">
        <v>2495.4299999999998</v>
      </c>
      <c r="R10000" s="2">
        <v>704.57</v>
      </c>
      <c r="S10000" t="s">
        <v>64</v>
      </c>
      <c r="T10000" t="s">
        <v>153</v>
      </c>
      <c r="U10000" t="s">
        <v>154</v>
      </c>
      <c r="V10000" t="s">
        <v>39</v>
      </c>
      <c r="W10000" t="s">
        <v>83</v>
      </c>
      <c r="X10000" t="s">
        <v>41</v>
      </c>
      <c r="Y10000" t="s">
        <v>56</v>
      </c>
      <c r="Z10000" t="s">
        <v>223</v>
      </c>
      <c r="AA10000" t="s">
        <v>44</v>
      </c>
      <c r="AB10000" t="s">
        <v>68</v>
      </c>
    </row>
    <row r="10001" spans="1:28" x14ac:dyDescent="0.25">
      <c r="A10001" t="s">
        <v>15076</v>
      </c>
      <c r="B10001" s="1">
        <v>46097</v>
      </c>
      <c r="C10001" t="s">
        <v>7245</v>
      </c>
      <c r="D10001" t="s">
        <v>7246</v>
      </c>
      <c r="E10001">
        <v>35</v>
      </c>
      <c r="F10001" t="s">
        <v>48</v>
      </c>
      <c r="G10001" t="s">
        <v>88</v>
      </c>
      <c r="H10001" t="s">
        <v>89</v>
      </c>
      <c r="I10001" t="s">
        <v>62</v>
      </c>
      <c r="J10001" t="s">
        <v>63</v>
      </c>
      <c r="K10001">
        <v>3</v>
      </c>
      <c r="L10001" s="2">
        <v>4200</v>
      </c>
      <c r="M10001">
        <v>5</v>
      </c>
      <c r="N10001" s="2">
        <v>12600</v>
      </c>
      <c r="O10001" s="2">
        <v>630</v>
      </c>
      <c r="P10001" s="2">
        <v>11970</v>
      </c>
      <c r="Q10001" s="2">
        <v>6816.04</v>
      </c>
      <c r="R10001" s="2">
        <v>5153.96</v>
      </c>
      <c r="S10001" t="s">
        <v>53</v>
      </c>
      <c r="T10001" t="s">
        <v>222</v>
      </c>
      <c r="U10001" t="s">
        <v>38</v>
      </c>
      <c r="V10001" t="s">
        <v>39</v>
      </c>
      <c r="W10001" t="s">
        <v>66</v>
      </c>
      <c r="X10001" t="s">
        <v>41</v>
      </c>
      <c r="Y10001" t="s">
        <v>56</v>
      </c>
      <c r="Z10001" t="s">
        <v>43</v>
      </c>
      <c r="AA10001" t="s">
        <v>44</v>
      </c>
      <c r="AB10001" t="s">
        <v>44</v>
      </c>
    </row>
    <row r="10002" spans="1:28" x14ac:dyDescent="0.25">
      <c r="A10002" t="s">
        <v>15077</v>
      </c>
      <c r="B10002" s="1">
        <v>46097</v>
      </c>
      <c r="C10002" t="s">
        <v>6944</v>
      </c>
      <c r="D10002" t="s">
        <v>6945</v>
      </c>
      <c r="E10002">
        <v>38</v>
      </c>
      <c r="F10002" t="s">
        <v>48</v>
      </c>
      <c r="G10002" t="s">
        <v>60</v>
      </c>
      <c r="H10002" t="s">
        <v>61</v>
      </c>
      <c r="I10002" t="s">
        <v>62</v>
      </c>
      <c r="J10002" t="s">
        <v>63</v>
      </c>
      <c r="K10002">
        <v>2</v>
      </c>
      <c r="L10002" s="2">
        <v>3500</v>
      </c>
      <c r="M10002">
        <v>25</v>
      </c>
      <c r="N10002" s="2">
        <v>7000</v>
      </c>
      <c r="O10002" s="2">
        <v>1750</v>
      </c>
      <c r="P10002" s="2">
        <v>5250</v>
      </c>
      <c r="Q10002" s="2">
        <v>3711.6</v>
      </c>
      <c r="R10002" s="2">
        <v>1538.4</v>
      </c>
      <c r="S10002" t="s">
        <v>53</v>
      </c>
      <c r="T10002" t="s">
        <v>178</v>
      </c>
      <c r="U10002" t="s">
        <v>154</v>
      </c>
      <c r="V10002" t="s">
        <v>39</v>
      </c>
      <c r="W10002" t="s">
        <v>137</v>
      </c>
      <c r="X10002" t="s">
        <v>97</v>
      </c>
      <c r="Y10002" t="s">
        <v>56</v>
      </c>
      <c r="Z10002" t="s">
        <v>43</v>
      </c>
      <c r="AA10002" t="s">
        <v>44</v>
      </c>
      <c r="AB10002" t="s">
        <v>44</v>
      </c>
    </row>
    <row r="10003" spans="1:28" x14ac:dyDescent="0.25">
      <c r="A10003" t="s">
        <v>15078</v>
      </c>
      <c r="B10003" s="1">
        <v>46097</v>
      </c>
      <c r="C10003" t="s">
        <v>439</v>
      </c>
      <c r="D10003" t="s">
        <v>440</v>
      </c>
      <c r="E10003">
        <v>33</v>
      </c>
      <c r="F10003" t="s">
        <v>111</v>
      </c>
      <c r="G10003" t="s">
        <v>197</v>
      </c>
      <c r="H10003" t="s">
        <v>198</v>
      </c>
      <c r="I10003" t="s">
        <v>74</v>
      </c>
      <c r="J10003" t="s">
        <v>75</v>
      </c>
      <c r="K10003">
        <v>1</v>
      </c>
      <c r="L10003" s="2">
        <v>2600</v>
      </c>
      <c r="M10003">
        <v>0</v>
      </c>
      <c r="N10003" s="2">
        <v>2600</v>
      </c>
      <c r="O10003" s="2">
        <v>0</v>
      </c>
      <c r="P10003" s="2">
        <v>2600</v>
      </c>
      <c r="Q10003" s="2">
        <v>1994.62</v>
      </c>
      <c r="R10003" s="2">
        <v>605.38</v>
      </c>
      <c r="S10003" t="s">
        <v>53</v>
      </c>
      <c r="T10003" t="s">
        <v>136</v>
      </c>
      <c r="U10003" t="s">
        <v>38</v>
      </c>
      <c r="V10003" t="s">
        <v>39</v>
      </c>
      <c r="W10003" t="s">
        <v>83</v>
      </c>
      <c r="X10003" t="s">
        <v>41</v>
      </c>
      <c r="Y10003" t="s">
        <v>42</v>
      </c>
      <c r="Z10003" t="s">
        <v>107</v>
      </c>
      <c r="AA10003" t="s">
        <v>44</v>
      </c>
      <c r="AB10003" t="s">
        <v>44</v>
      </c>
    </row>
    <row r="10004" spans="1:28" x14ac:dyDescent="0.25">
      <c r="A10004" t="s">
        <v>15079</v>
      </c>
      <c r="B10004" s="1">
        <v>46097</v>
      </c>
      <c r="C10004" t="s">
        <v>1915</v>
      </c>
      <c r="D10004" t="s">
        <v>1916</v>
      </c>
      <c r="E10004">
        <v>32</v>
      </c>
      <c r="F10004" t="s">
        <v>31</v>
      </c>
      <c r="G10004" t="s">
        <v>212</v>
      </c>
      <c r="H10004" t="s">
        <v>213</v>
      </c>
      <c r="I10004" t="s">
        <v>51</v>
      </c>
      <c r="J10004" t="s">
        <v>52</v>
      </c>
      <c r="K10004">
        <v>1</v>
      </c>
      <c r="L10004" s="2">
        <v>400</v>
      </c>
      <c r="M10004">
        <v>25</v>
      </c>
      <c r="N10004" s="2">
        <v>400</v>
      </c>
      <c r="O10004" s="2">
        <v>100</v>
      </c>
      <c r="P10004" s="2">
        <v>300</v>
      </c>
      <c r="Q10004" s="2">
        <v>245.44</v>
      </c>
      <c r="R10004" s="2">
        <v>54.56</v>
      </c>
      <c r="S10004" t="s">
        <v>64</v>
      </c>
      <c r="T10004" t="s">
        <v>263</v>
      </c>
      <c r="U10004" t="s">
        <v>91</v>
      </c>
      <c r="V10004" t="s">
        <v>39</v>
      </c>
      <c r="W10004" t="s">
        <v>92</v>
      </c>
      <c r="X10004" t="s">
        <v>97</v>
      </c>
      <c r="Y10004" t="s">
        <v>56</v>
      </c>
      <c r="Z10004" t="s">
        <v>43</v>
      </c>
      <c r="AA10004" t="s">
        <v>44</v>
      </c>
      <c r="AB10004" t="s">
        <v>44</v>
      </c>
    </row>
    <row r="10005" spans="1:28" x14ac:dyDescent="0.25">
      <c r="A10005" t="s">
        <v>15080</v>
      </c>
      <c r="B10005" s="1">
        <v>46097</v>
      </c>
      <c r="C10005" t="s">
        <v>8344</v>
      </c>
      <c r="D10005" t="s">
        <v>8345</v>
      </c>
      <c r="E10005">
        <v>49</v>
      </c>
      <c r="F10005" t="s">
        <v>111</v>
      </c>
      <c r="G10005" t="s">
        <v>217</v>
      </c>
      <c r="H10005" t="s">
        <v>218</v>
      </c>
      <c r="I10005" t="s">
        <v>34</v>
      </c>
      <c r="J10005" t="s">
        <v>130</v>
      </c>
      <c r="K10005">
        <v>1</v>
      </c>
      <c r="L10005" s="2">
        <v>28000</v>
      </c>
      <c r="M10005">
        <v>0</v>
      </c>
      <c r="N10005" s="2">
        <v>28000</v>
      </c>
      <c r="O10005" s="2">
        <v>0</v>
      </c>
      <c r="P10005" s="2">
        <v>28000</v>
      </c>
      <c r="Q10005" s="2">
        <v>20700.39</v>
      </c>
      <c r="R10005" s="2">
        <v>7299.61</v>
      </c>
      <c r="S10005" t="s">
        <v>64</v>
      </c>
      <c r="T10005" t="s">
        <v>578</v>
      </c>
      <c r="U10005" t="s">
        <v>579</v>
      </c>
      <c r="V10005" t="s">
        <v>39</v>
      </c>
      <c r="W10005" t="s">
        <v>66</v>
      </c>
      <c r="X10005" t="s">
        <v>97</v>
      </c>
      <c r="Y10005" t="s">
        <v>56</v>
      </c>
      <c r="Z10005" t="s">
        <v>107</v>
      </c>
      <c r="AA10005" t="s">
        <v>44</v>
      </c>
      <c r="AB10005" t="s">
        <v>68</v>
      </c>
    </row>
    <row r="10006" spans="1:28" x14ac:dyDescent="0.25">
      <c r="A10006" t="s">
        <v>15081</v>
      </c>
      <c r="B10006" s="1">
        <v>46097</v>
      </c>
      <c r="C10006" t="s">
        <v>4552</v>
      </c>
      <c r="D10006" t="s">
        <v>4553</v>
      </c>
      <c r="E10006">
        <v>38</v>
      </c>
      <c r="F10006" t="s">
        <v>31</v>
      </c>
      <c r="G10006" t="s">
        <v>81</v>
      </c>
      <c r="H10006" t="s">
        <v>82</v>
      </c>
      <c r="I10006" t="s">
        <v>51</v>
      </c>
      <c r="J10006" t="s">
        <v>52</v>
      </c>
      <c r="K10006">
        <v>2</v>
      </c>
      <c r="L10006" s="2">
        <v>600</v>
      </c>
      <c r="M10006">
        <v>0</v>
      </c>
      <c r="N10006" s="2">
        <v>1200</v>
      </c>
      <c r="O10006" s="2">
        <v>0</v>
      </c>
      <c r="P10006" s="2">
        <v>1200</v>
      </c>
      <c r="Q10006" s="2">
        <v>951.89</v>
      </c>
      <c r="R10006" s="2">
        <v>248.11</v>
      </c>
      <c r="S10006" t="s">
        <v>53</v>
      </c>
      <c r="T10006" t="s">
        <v>163</v>
      </c>
      <c r="U10006" t="s">
        <v>164</v>
      </c>
      <c r="V10006" t="s">
        <v>39</v>
      </c>
      <c r="W10006" t="s">
        <v>83</v>
      </c>
      <c r="X10006" t="s">
        <v>41</v>
      </c>
      <c r="Y10006" t="s">
        <v>42</v>
      </c>
      <c r="Z10006" t="s">
        <v>107</v>
      </c>
      <c r="AA10006" t="s">
        <v>44</v>
      </c>
      <c r="AB10006" t="s">
        <v>44</v>
      </c>
    </row>
    <row r="10007" spans="1:28" x14ac:dyDescent="0.25">
      <c r="A10007" t="s">
        <v>15082</v>
      </c>
      <c r="B10007" s="1">
        <v>46097</v>
      </c>
      <c r="C10007" t="s">
        <v>2890</v>
      </c>
      <c r="D10007" t="s">
        <v>2891</v>
      </c>
      <c r="E10007">
        <v>53</v>
      </c>
      <c r="F10007" t="s">
        <v>31</v>
      </c>
      <c r="G10007" t="s">
        <v>134</v>
      </c>
      <c r="H10007" t="s">
        <v>135</v>
      </c>
      <c r="I10007" t="s">
        <v>62</v>
      </c>
      <c r="J10007" t="s">
        <v>130</v>
      </c>
      <c r="K10007">
        <v>2</v>
      </c>
      <c r="L10007" s="2">
        <v>8500</v>
      </c>
      <c r="M10007">
        <v>5</v>
      </c>
      <c r="N10007" s="2">
        <v>17000</v>
      </c>
      <c r="O10007" s="2">
        <v>850</v>
      </c>
      <c r="P10007" s="2">
        <v>16150</v>
      </c>
      <c r="Q10007" s="2">
        <v>10594.74</v>
      </c>
      <c r="R10007" s="2">
        <v>5555.26</v>
      </c>
      <c r="S10007" t="s">
        <v>53</v>
      </c>
      <c r="T10007" t="s">
        <v>178</v>
      </c>
      <c r="U10007" t="s">
        <v>154</v>
      </c>
      <c r="V10007" t="s">
        <v>39</v>
      </c>
      <c r="W10007" t="s">
        <v>40</v>
      </c>
      <c r="X10007" t="s">
        <v>67</v>
      </c>
      <c r="Y10007" t="s">
        <v>56</v>
      </c>
      <c r="Z10007" t="s">
        <v>43</v>
      </c>
      <c r="AA10007" t="s">
        <v>44</v>
      </c>
      <c r="AB10007" t="s">
        <v>44</v>
      </c>
    </row>
    <row r="10008" spans="1:28" x14ac:dyDescent="0.25">
      <c r="A10008" t="s">
        <v>15083</v>
      </c>
      <c r="B10008" s="1">
        <v>46097</v>
      </c>
      <c r="C10008" t="s">
        <v>3848</v>
      </c>
      <c r="D10008" t="s">
        <v>3849</v>
      </c>
      <c r="E10008">
        <v>40</v>
      </c>
      <c r="F10008" t="s">
        <v>31</v>
      </c>
      <c r="G10008" t="s">
        <v>227</v>
      </c>
      <c r="H10008" t="s">
        <v>228</v>
      </c>
      <c r="I10008" t="s">
        <v>74</v>
      </c>
      <c r="J10008" t="s">
        <v>75</v>
      </c>
      <c r="K10008">
        <v>1</v>
      </c>
      <c r="L10008" s="2">
        <v>1400</v>
      </c>
      <c r="M10008">
        <v>10</v>
      </c>
      <c r="N10008" s="2">
        <v>1400</v>
      </c>
      <c r="O10008" s="2">
        <v>140</v>
      </c>
      <c r="P10008" s="2">
        <v>1260</v>
      </c>
      <c r="Q10008" s="2">
        <v>947.47</v>
      </c>
      <c r="R10008" s="2">
        <v>312.52999999999997</v>
      </c>
      <c r="S10008" t="s">
        <v>53</v>
      </c>
      <c r="T10008" t="s">
        <v>178</v>
      </c>
      <c r="U10008" t="s">
        <v>154</v>
      </c>
      <c r="V10008" t="s">
        <v>39</v>
      </c>
      <c r="W10008" t="s">
        <v>40</v>
      </c>
      <c r="X10008" t="s">
        <v>97</v>
      </c>
      <c r="Y10008" t="s">
        <v>56</v>
      </c>
      <c r="Z10008" t="s">
        <v>43</v>
      </c>
      <c r="AA10008" t="s">
        <v>44</v>
      </c>
      <c r="AB10008" t="s">
        <v>44</v>
      </c>
    </row>
    <row r="10009" spans="1:28" x14ac:dyDescent="0.25">
      <c r="A10009" t="s">
        <v>15084</v>
      </c>
      <c r="B10009" s="1">
        <v>46097</v>
      </c>
      <c r="C10009" t="s">
        <v>236</v>
      </c>
      <c r="D10009" t="s">
        <v>237</v>
      </c>
      <c r="E10009">
        <v>32</v>
      </c>
      <c r="F10009" t="s">
        <v>31</v>
      </c>
      <c r="G10009" t="s">
        <v>176</v>
      </c>
      <c r="H10009" t="s">
        <v>177</v>
      </c>
      <c r="I10009" t="s">
        <v>34</v>
      </c>
      <c r="J10009" t="s">
        <v>35</v>
      </c>
      <c r="K10009">
        <v>2</v>
      </c>
      <c r="L10009" s="2">
        <v>6500</v>
      </c>
      <c r="M10009">
        <v>20</v>
      </c>
      <c r="N10009" s="2">
        <v>13000</v>
      </c>
      <c r="O10009" s="2">
        <v>2600</v>
      </c>
      <c r="P10009" s="2">
        <v>10400</v>
      </c>
      <c r="Q10009" s="2">
        <v>7135.24</v>
      </c>
      <c r="R10009" s="2">
        <v>3264.76</v>
      </c>
      <c r="S10009" t="s">
        <v>53</v>
      </c>
      <c r="T10009" t="s">
        <v>114</v>
      </c>
      <c r="U10009" t="s">
        <v>115</v>
      </c>
      <c r="V10009" t="s">
        <v>39</v>
      </c>
      <c r="W10009" t="s">
        <v>83</v>
      </c>
      <c r="X10009" t="s">
        <v>97</v>
      </c>
      <c r="Y10009" t="s">
        <v>42</v>
      </c>
      <c r="Z10009" t="s">
        <v>43</v>
      </c>
      <c r="AA10009" t="s">
        <v>44</v>
      </c>
      <c r="AB10009" t="s">
        <v>44</v>
      </c>
    </row>
    <row r="10010" spans="1:28" x14ac:dyDescent="0.25">
      <c r="A10010" t="s">
        <v>15085</v>
      </c>
      <c r="B10010" s="1">
        <v>46097</v>
      </c>
      <c r="C10010" t="s">
        <v>10912</v>
      </c>
      <c r="D10010" t="s">
        <v>10913</v>
      </c>
      <c r="E10010">
        <v>34</v>
      </c>
      <c r="F10010" t="s">
        <v>48</v>
      </c>
      <c r="G10010" t="s">
        <v>148</v>
      </c>
      <c r="H10010" t="s">
        <v>149</v>
      </c>
      <c r="I10010" t="s">
        <v>74</v>
      </c>
      <c r="J10010" t="s">
        <v>130</v>
      </c>
      <c r="K10010">
        <v>2</v>
      </c>
      <c r="L10010" s="2">
        <v>3500</v>
      </c>
      <c r="M10010">
        <v>0</v>
      </c>
      <c r="N10010" s="2">
        <v>7000</v>
      </c>
      <c r="O10010" s="2">
        <v>0</v>
      </c>
      <c r="P10010" s="2">
        <v>7000</v>
      </c>
      <c r="Q10010" s="2">
        <v>4406.9799999999996</v>
      </c>
      <c r="R10010" s="2">
        <v>2593.02</v>
      </c>
      <c r="S10010" t="s">
        <v>53</v>
      </c>
      <c r="T10010" t="s">
        <v>65</v>
      </c>
      <c r="U10010" t="s">
        <v>65</v>
      </c>
      <c r="V10010" t="s">
        <v>39</v>
      </c>
      <c r="W10010" t="s">
        <v>40</v>
      </c>
      <c r="X10010" t="s">
        <v>97</v>
      </c>
      <c r="Y10010" t="s">
        <v>56</v>
      </c>
      <c r="Z10010" t="s">
        <v>43</v>
      </c>
      <c r="AA10010" t="s">
        <v>44</v>
      </c>
      <c r="AB10010" t="s">
        <v>44</v>
      </c>
    </row>
    <row r="10011" spans="1:28" x14ac:dyDescent="0.25">
      <c r="A10011" t="s">
        <v>15086</v>
      </c>
      <c r="B10011" s="1">
        <v>46097</v>
      </c>
      <c r="C10011" t="s">
        <v>7685</v>
      </c>
      <c r="D10011" t="s">
        <v>7686</v>
      </c>
      <c r="E10011">
        <v>60</v>
      </c>
      <c r="F10011" t="s">
        <v>48</v>
      </c>
      <c r="G10011" t="s">
        <v>32</v>
      </c>
      <c r="H10011" t="s">
        <v>33</v>
      </c>
      <c r="I10011" t="s">
        <v>34</v>
      </c>
      <c r="J10011" t="s">
        <v>35</v>
      </c>
      <c r="K10011">
        <v>1</v>
      </c>
      <c r="L10011" s="2">
        <v>55000</v>
      </c>
      <c r="M10011">
        <v>25</v>
      </c>
      <c r="N10011" s="2">
        <v>55000</v>
      </c>
      <c r="O10011" s="2">
        <v>13750</v>
      </c>
      <c r="P10011" s="2">
        <v>41250</v>
      </c>
      <c r="Q10011" s="2">
        <v>23674.37</v>
      </c>
      <c r="R10011" s="2">
        <v>17575.63</v>
      </c>
      <c r="S10011" t="s">
        <v>36</v>
      </c>
      <c r="T10011" t="s">
        <v>222</v>
      </c>
      <c r="U10011" t="s">
        <v>38</v>
      </c>
      <c r="V10011" t="s">
        <v>39</v>
      </c>
      <c r="W10011" t="s">
        <v>124</v>
      </c>
      <c r="X10011" t="s">
        <v>97</v>
      </c>
      <c r="Y10011" t="s">
        <v>56</v>
      </c>
      <c r="Z10011" t="s">
        <v>43</v>
      </c>
      <c r="AA10011" t="s">
        <v>44</v>
      </c>
      <c r="AB10011" t="s">
        <v>44</v>
      </c>
    </row>
    <row r="10012" spans="1:28" x14ac:dyDescent="0.25">
      <c r="A10012" t="s">
        <v>15087</v>
      </c>
      <c r="B10012" s="1">
        <v>46097</v>
      </c>
      <c r="C10012" t="s">
        <v>5210</v>
      </c>
      <c r="D10012" t="s">
        <v>5211</v>
      </c>
      <c r="E10012">
        <v>54</v>
      </c>
      <c r="F10012" t="s">
        <v>31</v>
      </c>
      <c r="G10012" t="s">
        <v>168</v>
      </c>
      <c r="H10012" t="s">
        <v>169</v>
      </c>
      <c r="I10012" t="s">
        <v>62</v>
      </c>
      <c r="J10012" t="s">
        <v>143</v>
      </c>
      <c r="K10012">
        <v>3</v>
      </c>
      <c r="L10012" s="2">
        <v>1800</v>
      </c>
      <c r="M10012">
        <v>20</v>
      </c>
      <c r="N10012" s="2">
        <v>5400</v>
      </c>
      <c r="O10012" s="2">
        <v>1080</v>
      </c>
      <c r="P10012" s="2">
        <v>4320</v>
      </c>
      <c r="Q10012" s="2">
        <v>3459.75</v>
      </c>
      <c r="R10012" s="2">
        <v>860.25</v>
      </c>
      <c r="S10012" t="s">
        <v>53</v>
      </c>
      <c r="T10012" t="s">
        <v>54</v>
      </c>
      <c r="U10012" t="s">
        <v>55</v>
      </c>
      <c r="V10012" t="s">
        <v>39</v>
      </c>
      <c r="W10012" t="s">
        <v>92</v>
      </c>
      <c r="X10012" t="s">
        <v>41</v>
      </c>
      <c r="Y10012" t="s">
        <v>42</v>
      </c>
      <c r="Z10012" t="s">
        <v>144</v>
      </c>
      <c r="AA10012" t="s">
        <v>68</v>
      </c>
      <c r="AB10012" t="s">
        <v>44</v>
      </c>
    </row>
    <row r="10013" spans="1:28" x14ac:dyDescent="0.25">
      <c r="A10013" t="s">
        <v>15088</v>
      </c>
      <c r="B10013" s="1">
        <v>46097</v>
      </c>
      <c r="C10013" t="s">
        <v>7474</v>
      </c>
      <c r="D10013" t="s">
        <v>7475</v>
      </c>
      <c r="E10013">
        <v>58</v>
      </c>
      <c r="F10013" t="s">
        <v>31</v>
      </c>
      <c r="G10013" t="s">
        <v>88</v>
      </c>
      <c r="H10013" t="s">
        <v>89</v>
      </c>
      <c r="I10013" t="s">
        <v>62</v>
      </c>
      <c r="J10013" t="s">
        <v>63</v>
      </c>
      <c r="K10013">
        <v>5</v>
      </c>
      <c r="L10013" s="2">
        <v>4200</v>
      </c>
      <c r="M10013">
        <v>0</v>
      </c>
      <c r="N10013" s="2">
        <v>21000</v>
      </c>
      <c r="O10013" s="2">
        <v>0</v>
      </c>
      <c r="P10013" s="2">
        <v>21000</v>
      </c>
      <c r="Q10013" s="2">
        <v>12714.24</v>
      </c>
      <c r="R10013" s="2">
        <v>8285.76</v>
      </c>
      <c r="S10013" t="s">
        <v>53</v>
      </c>
      <c r="T10013" t="s">
        <v>153</v>
      </c>
      <c r="U10013" t="s">
        <v>154</v>
      </c>
      <c r="V10013" t="s">
        <v>39</v>
      </c>
      <c r="W10013" t="s">
        <v>92</v>
      </c>
      <c r="X10013" t="s">
        <v>97</v>
      </c>
      <c r="Y10013" t="s">
        <v>56</v>
      </c>
      <c r="Z10013" t="s">
        <v>43</v>
      </c>
      <c r="AA10013" t="s">
        <v>44</v>
      </c>
      <c r="AB10013" t="s">
        <v>44</v>
      </c>
    </row>
    <row r="10014" spans="1:28" x14ac:dyDescent="0.25">
      <c r="A10014" t="s">
        <v>15089</v>
      </c>
      <c r="B10014" s="1">
        <v>46097</v>
      </c>
      <c r="C10014" t="s">
        <v>8854</v>
      </c>
      <c r="D10014" t="s">
        <v>8855</v>
      </c>
      <c r="E10014">
        <v>32</v>
      </c>
      <c r="F10014" t="s">
        <v>48</v>
      </c>
      <c r="G10014" t="s">
        <v>344</v>
      </c>
      <c r="H10014" t="s">
        <v>345</v>
      </c>
      <c r="I10014" t="s">
        <v>34</v>
      </c>
      <c r="J10014" t="s">
        <v>121</v>
      </c>
      <c r="K10014">
        <v>1</v>
      </c>
      <c r="L10014" s="2">
        <v>1600</v>
      </c>
      <c r="M10014">
        <v>10</v>
      </c>
      <c r="N10014" s="2">
        <v>1600</v>
      </c>
      <c r="O10014" s="2">
        <v>160</v>
      </c>
      <c r="P10014" s="2">
        <v>1440</v>
      </c>
      <c r="Q10014" s="2">
        <v>1149.77</v>
      </c>
      <c r="R10014" s="2">
        <v>290.23</v>
      </c>
      <c r="S10014" t="s">
        <v>53</v>
      </c>
      <c r="T10014" t="s">
        <v>263</v>
      </c>
      <c r="U10014" t="s">
        <v>91</v>
      </c>
      <c r="V10014" t="s">
        <v>39</v>
      </c>
      <c r="W10014" t="s">
        <v>124</v>
      </c>
      <c r="X10014" t="s">
        <v>97</v>
      </c>
      <c r="Y10014" t="s">
        <v>42</v>
      </c>
      <c r="Z10014" t="s">
        <v>43</v>
      </c>
      <c r="AA10014" t="s">
        <v>44</v>
      </c>
      <c r="AB10014" t="s">
        <v>44</v>
      </c>
    </row>
    <row r="10015" spans="1:28" x14ac:dyDescent="0.25">
      <c r="A10015" t="s">
        <v>15090</v>
      </c>
      <c r="B10015" s="1">
        <v>46098</v>
      </c>
      <c r="C10015" t="s">
        <v>2283</v>
      </c>
      <c r="D10015" t="s">
        <v>2284</v>
      </c>
      <c r="E10015">
        <v>24</v>
      </c>
      <c r="F10015" t="s">
        <v>48</v>
      </c>
      <c r="G10015" t="s">
        <v>212</v>
      </c>
      <c r="H10015" t="s">
        <v>213</v>
      </c>
      <c r="I10015" t="s">
        <v>51</v>
      </c>
      <c r="J10015" t="s">
        <v>52</v>
      </c>
      <c r="K10015">
        <v>3</v>
      </c>
      <c r="L10015" s="2">
        <v>400</v>
      </c>
      <c r="M10015">
        <v>10</v>
      </c>
      <c r="N10015" s="2">
        <v>1200</v>
      </c>
      <c r="O10015" s="2">
        <v>120</v>
      </c>
      <c r="P10015" s="2">
        <v>1080</v>
      </c>
      <c r="Q10015" s="2">
        <v>842.81</v>
      </c>
      <c r="R10015" s="2">
        <v>237.19</v>
      </c>
      <c r="S10015" t="s">
        <v>53</v>
      </c>
      <c r="T10015" t="s">
        <v>163</v>
      </c>
      <c r="U10015" t="s">
        <v>164</v>
      </c>
      <c r="V10015" t="s">
        <v>39</v>
      </c>
      <c r="W10015" t="s">
        <v>92</v>
      </c>
      <c r="X10015" t="s">
        <v>67</v>
      </c>
      <c r="Y10015" t="s">
        <v>56</v>
      </c>
      <c r="Z10015" t="s">
        <v>43</v>
      </c>
      <c r="AA10015" t="s">
        <v>44</v>
      </c>
      <c r="AB10015" t="s">
        <v>44</v>
      </c>
    </row>
    <row r="10016" spans="1:28" x14ac:dyDescent="0.25">
      <c r="A10016" t="s">
        <v>15091</v>
      </c>
      <c r="B10016" s="1">
        <v>46098</v>
      </c>
      <c r="C10016" t="s">
        <v>12406</v>
      </c>
      <c r="D10016" t="s">
        <v>12407</v>
      </c>
      <c r="E10016">
        <v>42</v>
      </c>
      <c r="F10016" t="s">
        <v>111</v>
      </c>
      <c r="G10016" t="s">
        <v>188</v>
      </c>
      <c r="H10016" t="s">
        <v>189</v>
      </c>
      <c r="I10016" t="s">
        <v>34</v>
      </c>
      <c r="J10016" t="s">
        <v>190</v>
      </c>
      <c r="K10016">
        <v>2</v>
      </c>
      <c r="L10016" s="2">
        <v>1800</v>
      </c>
      <c r="M10016">
        <v>25</v>
      </c>
      <c r="N10016" s="2">
        <v>3600</v>
      </c>
      <c r="O10016" s="2">
        <v>900</v>
      </c>
      <c r="P10016" s="2">
        <v>2700</v>
      </c>
      <c r="Q10016" s="2">
        <v>2110.12</v>
      </c>
      <c r="R10016" s="2">
        <v>589.88</v>
      </c>
      <c r="S10016" t="s">
        <v>53</v>
      </c>
      <c r="T10016" t="s">
        <v>76</v>
      </c>
      <c r="U10016" t="s">
        <v>77</v>
      </c>
      <c r="V10016" t="s">
        <v>39</v>
      </c>
      <c r="W10016" t="s">
        <v>137</v>
      </c>
      <c r="X10016" t="s">
        <v>97</v>
      </c>
      <c r="Y10016" t="s">
        <v>56</v>
      </c>
      <c r="Z10016" t="s">
        <v>107</v>
      </c>
      <c r="AA10016" t="s">
        <v>44</v>
      </c>
      <c r="AB10016" t="s">
        <v>44</v>
      </c>
    </row>
    <row r="10017" spans="1:28" x14ac:dyDescent="0.25">
      <c r="A10017" t="s">
        <v>15092</v>
      </c>
      <c r="B10017" s="1">
        <v>46098</v>
      </c>
      <c r="C10017" t="s">
        <v>4504</v>
      </c>
      <c r="D10017" t="s">
        <v>4505</v>
      </c>
      <c r="E10017">
        <v>23</v>
      </c>
      <c r="F10017" t="s">
        <v>48</v>
      </c>
      <c r="G10017" t="s">
        <v>119</v>
      </c>
      <c r="H10017" t="s">
        <v>120</v>
      </c>
      <c r="I10017" t="s">
        <v>62</v>
      </c>
      <c r="J10017" t="s">
        <v>121</v>
      </c>
      <c r="K10017">
        <v>2</v>
      </c>
      <c r="L10017" s="2">
        <v>4800</v>
      </c>
      <c r="M10017">
        <v>10</v>
      </c>
      <c r="N10017" s="2">
        <v>9600</v>
      </c>
      <c r="O10017" s="2">
        <v>960</v>
      </c>
      <c r="P10017" s="2">
        <v>8640</v>
      </c>
      <c r="Q10017" s="2">
        <v>6118.84</v>
      </c>
      <c r="R10017" s="2">
        <v>2521.16</v>
      </c>
      <c r="S10017" t="s">
        <v>53</v>
      </c>
      <c r="T10017" t="s">
        <v>114</v>
      </c>
      <c r="U10017" t="s">
        <v>115</v>
      </c>
      <c r="V10017" t="s">
        <v>39</v>
      </c>
      <c r="W10017" t="s">
        <v>92</v>
      </c>
      <c r="X10017" t="s">
        <v>67</v>
      </c>
      <c r="Y10017" t="s">
        <v>56</v>
      </c>
      <c r="Z10017" t="s">
        <v>43</v>
      </c>
      <c r="AA10017" t="s">
        <v>44</v>
      </c>
      <c r="AB10017" t="s">
        <v>44</v>
      </c>
    </row>
    <row r="10018" spans="1:28" x14ac:dyDescent="0.25">
      <c r="A10018" t="s">
        <v>15093</v>
      </c>
      <c r="B10018" s="1">
        <v>46098</v>
      </c>
      <c r="C10018" t="s">
        <v>5342</v>
      </c>
      <c r="D10018" t="s">
        <v>5343</v>
      </c>
      <c r="E10018">
        <v>55</v>
      </c>
      <c r="F10018" t="s">
        <v>48</v>
      </c>
      <c r="G10018" t="s">
        <v>49</v>
      </c>
      <c r="H10018" t="s">
        <v>50</v>
      </c>
      <c r="I10018" t="s">
        <v>51</v>
      </c>
      <c r="J10018" t="s">
        <v>52</v>
      </c>
      <c r="K10018">
        <v>3</v>
      </c>
      <c r="L10018" s="2">
        <v>500</v>
      </c>
      <c r="M10018">
        <v>10</v>
      </c>
      <c r="N10018" s="2">
        <v>1500</v>
      </c>
      <c r="O10018" s="2">
        <v>150</v>
      </c>
      <c r="P10018" s="2">
        <v>1350</v>
      </c>
      <c r="Q10018" s="2">
        <v>743.63</v>
      </c>
      <c r="R10018" s="2">
        <v>606.37</v>
      </c>
      <c r="S10018" t="s">
        <v>64</v>
      </c>
      <c r="T10018" t="s">
        <v>178</v>
      </c>
      <c r="U10018" t="s">
        <v>154</v>
      </c>
      <c r="V10018" t="s">
        <v>39</v>
      </c>
      <c r="W10018" t="s">
        <v>137</v>
      </c>
      <c r="X10018" t="s">
        <v>67</v>
      </c>
      <c r="Y10018" t="s">
        <v>42</v>
      </c>
      <c r="Z10018" t="s">
        <v>43</v>
      </c>
      <c r="AA10018" t="s">
        <v>44</v>
      </c>
      <c r="AB10018" t="s">
        <v>44</v>
      </c>
    </row>
    <row r="10019" spans="1:28" x14ac:dyDescent="0.25">
      <c r="A10019" t="s">
        <v>15094</v>
      </c>
      <c r="B10019" s="1">
        <v>46098</v>
      </c>
      <c r="C10019" t="s">
        <v>1975</v>
      </c>
      <c r="D10019" t="s">
        <v>1976</v>
      </c>
      <c r="E10019">
        <v>23</v>
      </c>
      <c r="F10019" t="s">
        <v>48</v>
      </c>
      <c r="G10019" t="s">
        <v>60</v>
      </c>
      <c r="H10019" t="s">
        <v>61</v>
      </c>
      <c r="I10019" t="s">
        <v>62</v>
      </c>
      <c r="J10019" t="s">
        <v>63</v>
      </c>
      <c r="K10019">
        <v>1</v>
      </c>
      <c r="L10019" s="2">
        <v>3500</v>
      </c>
      <c r="M10019">
        <v>5</v>
      </c>
      <c r="N10019" s="2">
        <v>3500</v>
      </c>
      <c r="O10019" s="2">
        <v>175</v>
      </c>
      <c r="P10019" s="2">
        <v>3325</v>
      </c>
      <c r="Q10019" s="2">
        <v>2241.9699999999998</v>
      </c>
      <c r="R10019" s="2">
        <v>1083.03</v>
      </c>
      <c r="S10019" t="s">
        <v>53</v>
      </c>
      <c r="T10019" t="s">
        <v>290</v>
      </c>
      <c r="U10019" t="s">
        <v>291</v>
      </c>
      <c r="V10019" t="s">
        <v>39</v>
      </c>
      <c r="W10019" t="s">
        <v>92</v>
      </c>
      <c r="X10019" t="s">
        <v>41</v>
      </c>
      <c r="Y10019" t="s">
        <v>56</v>
      </c>
      <c r="Z10019" t="s">
        <v>223</v>
      </c>
      <c r="AA10019" t="s">
        <v>44</v>
      </c>
      <c r="AB10019" t="s">
        <v>44</v>
      </c>
    </row>
    <row r="10020" spans="1:28" x14ac:dyDescent="0.25">
      <c r="A10020" t="s">
        <v>15095</v>
      </c>
      <c r="B10020" s="1">
        <v>46098</v>
      </c>
      <c r="C10020" t="s">
        <v>8531</v>
      </c>
      <c r="D10020" t="s">
        <v>8532</v>
      </c>
      <c r="E10020">
        <v>59</v>
      </c>
      <c r="F10020" t="s">
        <v>31</v>
      </c>
      <c r="G10020" t="s">
        <v>158</v>
      </c>
      <c r="H10020" t="s">
        <v>159</v>
      </c>
      <c r="I10020" t="s">
        <v>51</v>
      </c>
      <c r="J10020" t="s">
        <v>52</v>
      </c>
      <c r="K10020">
        <v>1</v>
      </c>
      <c r="L10020" s="2">
        <v>650</v>
      </c>
      <c r="M10020">
        <v>20</v>
      </c>
      <c r="N10020" s="2">
        <v>650</v>
      </c>
      <c r="O10020" s="2">
        <v>130</v>
      </c>
      <c r="P10020" s="2">
        <v>520</v>
      </c>
      <c r="Q10020" s="2">
        <v>359.81</v>
      </c>
      <c r="R10020" s="2">
        <v>160.19</v>
      </c>
      <c r="S10020" t="s">
        <v>64</v>
      </c>
      <c r="T10020" t="s">
        <v>290</v>
      </c>
      <c r="U10020" t="s">
        <v>291</v>
      </c>
      <c r="V10020" t="s">
        <v>39</v>
      </c>
      <c r="W10020" t="s">
        <v>92</v>
      </c>
      <c r="X10020" t="s">
        <v>41</v>
      </c>
      <c r="Y10020" t="s">
        <v>56</v>
      </c>
      <c r="Z10020" t="s">
        <v>43</v>
      </c>
      <c r="AA10020" t="s">
        <v>44</v>
      </c>
      <c r="AB10020" t="s">
        <v>44</v>
      </c>
    </row>
    <row r="10021" spans="1:28" x14ac:dyDescent="0.25">
      <c r="A10021" t="s">
        <v>15096</v>
      </c>
      <c r="B10021" s="1">
        <v>46098</v>
      </c>
      <c r="C10021" t="s">
        <v>4646</v>
      </c>
      <c r="D10021" t="s">
        <v>4647</v>
      </c>
      <c r="E10021">
        <v>44</v>
      </c>
      <c r="F10021" t="s">
        <v>48</v>
      </c>
      <c r="G10021" t="s">
        <v>141</v>
      </c>
      <c r="H10021" t="s">
        <v>142</v>
      </c>
      <c r="I10021" t="s">
        <v>74</v>
      </c>
      <c r="J10021" t="s">
        <v>143</v>
      </c>
      <c r="K10021">
        <v>2</v>
      </c>
      <c r="L10021" s="2">
        <v>900</v>
      </c>
      <c r="M10021">
        <v>5</v>
      </c>
      <c r="N10021" s="2">
        <v>1800</v>
      </c>
      <c r="O10021" s="2">
        <v>90</v>
      </c>
      <c r="P10021" s="2">
        <v>1710</v>
      </c>
      <c r="Q10021" s="2">
        <v>1021.97</v>
      </c>
      <c r="R10021" s="2">
        <v>688.03</v>
      </c>
      <c r="S10021" t="s">
        <v>64</v>
      </c>
      <c r="T10021" t="s">
        <v>275</v>
      </c>
      <c r="U10021" t="s">
        <v>123</v>
      </c>
      <c r="V10021" t="s">
        <v>39</v>
      </c>
      <c r="W10021" t="s">
        <v>66</v>
      </c>
      <c r="X10021" t="s">
        <v>67</v>
      </c>
      <c r="Y10021" t="s">
        <v>42</v>
      </c>
      <c r="Z10021" t="s">
        <v>43</v>
      </c>
      <c r="AA10021" t="s">
        <v>44</v>
      </c>
      <c r="AB10021" t="s">
        <v>44</v>
      </c>
    </row>
    <row r="10022" spans="1:28" x14ac:dyDescent="0.25">
      <c r="A10022" t="s">
        <v>15097</v>
      </c>
      <c r="B10022" s="1">
        <v>46098</v>
      </c>
      <c r="C10022" t="s">
        <v>1665</v>
      </c>
      <c r="D10022" t="s">
        <v>1666</v>
      </c>
      <c r="E10022">
        <v>46</v>
      </c>
      <c r="F10022" t="s">
        <v>31</v>
      </c>
      <c r="G10022" t="s">
        <v>134</v>
      </c>
      <c r="H10022" t="s">
        <v>135</v>
      </c>
      <c r="I10022" t="s">
        <v>62</v>
      </c>
      <c r="J10022" t="s">
        <v>130</v>
      </c>
      <c r="K10022">
        <v>2</v>
      </c>
      <c r="L10022" s="2">
        <v>8500</v>
      </c>
      <c r="M10022">
        <v>10</v>
      </c>
      <c r="N10022" s="2">
        <v>17000</v>
      </c>
      <c r="O10022" s="2">
        <v>1700</v>
      </c>
      <c r="P10022" s="2">
        <v>15300</v>
      </c>
      <c r="Q10022" s="2">
        <v>10215.69</v>
      </c>
      <c r="R10022" s="2">
        <v>5084.3100000000004</v>
      </c>
      <c r="S10022" t="s">
        <v>36</v>
      </c>
      <c r="T10022" t="s">
        <v>178</v>
      </c>
      <c r="U10022" t="s">
        <v>154</v>
      </c>
      <c r="V10022" t="s">
        <v>39</v>
      </c>
      <c r="W10022" t="s">
        <v>83</v>
      </c>
      <c r="X10022" t="s">
        <v>97</v>
      </c>
      <c r="Y10022" t="s">
        <v>56</v>
      </c>
      <c r="Z10022" t="s">
        <v>43</v>
      </c>
      <c r="AA10022" t="s">
        <v>44</v>
      </c>
      <c r="AB10022" t="s">
        <v>44</v>
      </c>
    </row>
    <row r="10023" spans="1:28" x14ac:dyDescent="0.25">
      <c r="A10023" t="s">
        <v>15098</v>
      </c>
      <c r="B10023" s="1">
        <v>46098</v>
      </c>
      <c r="C10023" t="s">
        <v>3971</v>
      </c>
      <c r="D10023" t="s">
        <v>3972</v>
      </c>
      <c r="E10023">
        <v>57</v>
      </c>
      <c r="F10023" t="s">
        <v>31</v>
      </c>
      <c r="G10023" t="s">
        <v>298</v>
      </c>
      <c r="H10023" t="s">
        <v>299</v>
      </c>
      <c r="I10023" t="s">
        <v>103</v>
      </c>
      <c r="J10023" t="s">
        <v>104</v>
      </c>
      <c r="K10023">
        <v>1</v>
      </c>
      <c r="L10023" s="2">
        <v>700</v>
      </c>
      <c r="M10023">
        <v>10</v>
      </c>
      <c r="N10023" s="2">
        <v>700</v>
      </c>
      <c r="O10023" s="2">
        <v>70</v>
      </c>
      <c r="P10023" s="2">
        <v>630</v>
      </c>
      <c r="Q10023" s="2">
        <v>372.01</v>
      </c>
      <c r="R10023" s="2">
        <v>257.99</v>
      </c>
      <c r="S10023" t="s">
        <v>53</v>
      </c>
      <c r="T10023" t="s">
        <v>96</v>
      </c>
      <c r="U10023" t="s">
        <v>96</v>
      </c>
      <c r="V10023" t="s">
        <v>39</v>
      </c>
      <c r="W10023" t="s">
        <v>66</v>
      </c>
      <c r="X10023" t="s">
        <v>97</v>
      </c>
      <c r="Y10023" t="s">
        <v>56</v>
      </c>
      <c r="Z10023" t="s">
        <v>43</v>
      </c>
      <c r="AA10023" t="s">
        <v>44</v>
      </c>
      <c r="AB10023" t="s">
        <v>44</v>
      </c>
    </row>
    <row r="10024" spans="1:28" x14ac:dyDescent="0.25">
      <c r="A10024" t="s">
        <v>15099</v>
      </c>
      <c r="B10024" s="1">
        <v>46098</v>
      </c>
      <c r="C10024" t="s">
        <v>2854</v>
      </c>
      <c r="D10024" t="s">
        <v>2855</v>
      </c>
      <c r="E10024">
        <v>32</v>
      </c>
      <c r="F10024" t="s">
        <v>31</v>
      </c>
      <c r="G10024" t="s">
        <v>352</v>
      </c>
      <c r="H10024" t="s">
        <v>353</v>
      </c>
      <c r="I10024" t="s">
        <v>103</v>
      </c>
      <c r="J10024" t="s">
        <v>104</v>
      </c>
      <c r="K10024">
        <v>3</v>
      </c>
      <c r="L10024" s="2">
        <v>850</v>
      </c>
      <c r="M10024">
        <v>20</v>
      </c>
      <c r="N10024" s="2">
        <v>2550</v>
      </c>
      <c r="O10024" s="2">
        <v>510</v>
      </c>
      <c r="P10024" s="2">
        <v>2040</v>
      </c>
      <c r="Q10024" s="2">
        <v>1278.95</v>
      </c>
      <c r="R10024" s="2">
        <v>761.05</v>
      </c>
      <c r="S10024" t="s">
        <v>53</v>
      </c>
      <c r="T10024" t="s">
        <v>263</v>
      </c>
      <c r="U10024" t="s">
        <v>91</v>
      </c>
      <c r="V10024" t="s">
        <v>39</v>
      </c>
      <c r="W10024" t="s">
        <v>92</v>
      </c>
      <c r="X10024" t="s">
        <v>41</v>
      </c>
      <c r="Y10024" t="s">
        <v>42</v>
      </c>
      <c r="Z10024" t="s">
        <v>223</v>
      </c>
      <c r="AA10024" t="s">
        <v>44</v>
      </c>
      <c r="AB10024" t="s">
        <v>44</v>
      </c>
    </row>
    <row r="10025" spans="1:28" x14ac:dyDescent="0.25">
      <c r="A10025" t="s">
        <v>15100</v>
      </c>
      <c r="B10025" s="1">
        <v>46098</v>
      </c>
      <c r="C10025" t="s">
        <v>9135</v>
      </c>
      <c r="D10025" t="s">
        <v>9136</v>
      </c>
      <c r="E10025">
        <v>43</v>
      </c>
      <c r="F10025" t="s">
        <v>48</v>
      </c>
      <c r="G10025" t="s">
        <v>168</v>
      </c>
      <c r="H10025" t="s">
        <v>169</v>
      </c>
      <c r="I10025" t="s">
        <v>62</v>
      </c>
      <c r="J10025" t="s">
        <v>143</v>
      </c>
      <c r="K10025">
        <v>1</v>
      </c>
      <c r="L10025" s="2">
        <v>1800</v>
      </c>
      <c r="M10025">
        <v>10</v>
      </c>
      <c r="N10025" s="2">
        <v>1800</v>
      </c>
      <c r="O10025" s="2">
        <v>180</v>
      </c>
      <c r="P10025" s="2">
        <v>1620</v>
      </c>
      <c r="Q10025" s="2">
        <v>1068.5999999999999</v>
      </c>
      <c r="R10025" s="2">
        <v>551.4</v>
      </c>
      <c r="S10025" t="s">
        <v>53</v>
      </c>
      <c r="T10025" t="s">
        <v>65</v>
      </c>
      <c r="U10025" t="s">
        <v>65</v>
      </c>
      <c r="V10025" t="s">
        <v>39</v>
      </c>
      <c r="W10025" t="s">
        <v>40</v>
      </c>
      <c r="X10025" t="s">
        <v>97</v>
      </c>
      <c r="Y10025" t="s">
        <v>56</v>
      </c>
      <c r="Z10025" t="s">
        <v>43</v>
      </c>
      <c r="AA10025" t="s">
        <v>44</v>
      </c>
      <c r="AB10025" t="s">
        <v>44</v>
      </c>
    </row>
    <row r="10026" spans="1:28" x14ac:dyDescent="0.25">
      <c r="A10026" t="s">
        <v>15101</v>
      </c>
      <c r="B10026" s="1">
        <v>46098</v>
      </c>
      <c r="C10026" t="s">
        <v>15102</v>
      </c>
      <c r="D10026" t="s">
        <v>15103</v>
      </c>
      <c r="E10026">
        <v>46</v>
      </c>
      <c r="F10026" t="s">
        <v>111</v>
      </c>
      <c r="G10026" t="s">
        <v>112</v>
      </c>
      <c r="H10026" t="s">
        <v>113</v>
      </c>
      <c r="I10026" t="s">
        <v>103</v>
      </c>
      <c r="J10026" t="s">
        <v>104</v>
      </c>
      <c r="K10026">
        <v>2</v>
      </c>
      <c r="L10026" s="2">
        <v>650</v>
      </c>
      <c r="M10026">
        <v>20</v>
      </c>
      <c r="N10026" s="2">
        <v>1300</v>
      </c>
      <c r="O10026" s="2">
        <v>260</v>
      </c>
      <c r="P10026" s="2">
        <v>1040</v>
      </c>
      <c r="Q10026" s="2">
        <v>796.11</v>
      </c>
      <c r="R10026" s="2">
        <v>243.89</v>
      </c>
      <c r="S10026" t="s">
        <v>64</v>
      </c>
      <c r="T10026" t="s">
        <v>153</v>
      </c>
      <c r="U10026" t="s">
        <v>154</v>
      </c>
      <c r="V10026" t="s">
        <v>39</v>
      </c>
      <c r="W10026" t="s">
        <v>92</v>
      </c>
      <c r="X10026" t="s">
        <v>97</v>
      </c>
      <c r="Y10026" t="s">
        <v>56</v>
      </c>
      <c r="Z10026" t="s">
        <v>43</v>
      </c>
      <c r="AA10026" t="s">
        <v>44</v>
      </c>
      <c r="AB10026" t="s">
        <v>44</v>
      </c>
    </row>
    <row r="10027" spans="1:28" x14ac:dyDescent="0.25">
      <c r="A10027" t="s">
        <v>15104</v>
      </c>
      <c r="B10027" s="1">
        <v>46098</v>
      </c>
      <c r="C10027" t="s">
        <v>6994</v>
      </c>
      <c r="D10027" t="s">
        <v>6995</v>
      </c>
      <c r="E10027">
        <v>34</v>
      </c>
      <c r="F10027" t="s">
        <v>48</v>
      </c>
      <c r="G10027" t="s">
        <v>148</v>
      </c>
      <c r="H10027" t="s">
        <v>149</v>
      </c>
      <c r="I10027" t="s">
        <v>74</v>
      </c>
      <c r="J10027" t="s">
        <v>130</v>
      </c>
      <c r="K10027">
        <v>2</v>
      </c>
      <c r="L10027" s="2">
        <v>3500</v>
      </c>
      <c r="M10027">
        <v>5</v>
      </c>
      <c r="N10027" s="2">
        <v>7000</v>
      </c>
      <c r="O10027" s="2">
        <v>350</v>
      </c>
      <c r="P10027" s="2">
        <v>6650</v>
      </c>
      <c r="Q10027" s="2">
        <v>5214.67</v>
      </c>
      <c r="R10027" s="2">
        <v>1435.33</v>
      </c>
      <c r="S10027" t="s">
        <v>53</v>
      </c>
      <c r="T10027" t="s">
        <v>90</v>
      </c>
      <c r="U10027" t="s">
        <v>91</v>
      </c>
      <c r="V10027" t="s">
        <v>39</v>
      </c>
      <c r="W10027" t="s">
        <v>40</v>
      </c>
      <c r="X10027" t="s">
        <v>41</v>
      </c>
      <c r="Y10027" t="s">
        <v>56</v>
      </c>
      <c r="Z10027" t="s">
        <v>43</v>
      </c>
      <c r="AA10027" t="s">
        <v>44</v>
      </c>
      <c r="AB10027" t="s">
        <v>44</v>
      </c>
    </row>
    <row r="10028" spans="1:28" x14ac:dyDescent="0.25">
      <c r="A10028" t="s">
        <v>15105</v>
      </c>
      <c r="B10028" s="1">
        <v>46098</v>
      </c>
      <c r="C10028" t="s">
        <v>992</v>
      </c>
      <c r="D10028" t="s">
        <v>993</v>
      </c>
      <c r="E10028">
        <v>33</v>
      </c>
      <c r="F10028" t="s">
        <v>31</v>
      </c>
      <c r="G10028" t="s">
        <v>88</v>
      </c>
      <c r="H10028" t="s">
        <v>89</v>
      </c>
      <c r="I10028" t="s">
        <v>62</v>
      </c>
      <c r="J10028" t="s">
        <v>63</v>
      </c>
      <c r="K10028">
        <v>2</v>
      </c>
      <c r="L10028" s="2">
        <v>4200</v>
      </c>
      <c r="M10028">
        <v>0</v>
      </c>
      <c r="N10028" s="2">
        <v>8400</v>
      </c>
      <c r="O10028" s="2">
        <v>0</v>
      </c>
      <c r="P10028" s="2">
        <v>8400</v>
      </c>
      <c r="Q10028" s="2">
        <v>6857.09</v>
      </c>
      <c r="R10028" s="2">
        <v>1542.91</v>
      </c>
      <c r="S10028" t="s">
        <v>64</v>
      </c>
      <c r="T10028" t="s">
        <v>275</v>
      </c>
      <c r="U10028" t="s">
        <v>123</v>
      </c>
      <c r="V10028" t="s">
        <v>39</v>
      </c>
      <c r="W10028" t="s">
        <v>92</v>
      </c>
      <c r="X10028" t="s">
        <v>67</v>
      </c>
      <c r="Y10028" t="s">
        <v>42</v>
      </c>
      <c r="Z10028" t="s">
        <v>223</v>
      </c>
      <c r="AA10028" t="s">
        <v>44</v>
      </c>
      <c r="AB10028" t="s">
        <v>44</v>
      </c>
    </row>
    <row r="10029" spans="1:28" x14ac:dyDescent="0.25">
      <c r="A10029" t="s">
        <v>15106</v>
      </c>
      <c r="B10029" s="1">
        <v>46098</v>
      </c>
      <c r="C10029" t="s">
        <v>10135</v>
      </c>
      <c r="D10029" t="s">
        <v>10136</v>
      </c>
      <c r="E10029">
        <v>20</v>
      </c>
      <c r="F10029" t="s">
        <v>48</v>
      </c>
      <c r="G10029" t="s">
        <v>207</v>
      </c>
      <c r="H10029" t="s">
        <v>208</v>
      </c>
      <c r="I10029" t="s">
        <v>34</v>
      </c>
      <c r="J10029" t="s">
        <v>143</v>
      </c>
      <c r="K10029">
        <v>1</v>
      </c>
      <c r="L10029" s="2">
        <v>18000</v>
      </c>
      <c r="M10029">
        <v>10</v>
      </c>
      <c r="N10029" s="2">
        <v>18000</v>
      </c>
      <c r="O10029" s="2">
        <v>1800</v>
      </c>
      <c r="P10029" s="2">
        <v>16200</v>
      </c>
      <c r="Q10029" s="2">
        <v>8926.93</v>
      </c>
      <c r="R10029" s="2">
        <v>7273.07</v>
      </c>
      <c r="S10029" t="s">
        <v>53</v>
      </c>
      <c r="T10029" t="s">
        <v>54</v>
      </c>
      <c r="U10029" t="s">
        <v>55</v>
      </c>
      <c r="V10029" t="s">
        <v>39</v>
      </c>
      <c r="W10029" t="s">
        <v>124</v>
      </c>
      <c r="X10029" t="s">
        <v>97</v>
      </c>
      <c r="Y10029" t="s">
        <v>56</v>
      </c>
      <c r="Z10029" t="s">
        <v>43</v>
      </c>
      <c r="AA10029" t="s">
        <v>44</v>
      </c>
      <c r="AB10029" t="s">
        <v>44</v>
      </c>
    </row>
    <row r="10030" spans="1:28" x14ac:dyDescent="0.25">
      <c r="A10030" t="s">
        <v>15107</v>
      </c>
      <c r="B10030" s="1">
        <v>46098</v>
      </c>
      <c r="C10030" t="s">
        <v>5170</v>
      </c>
      <c r="D10030" t="s">
        <v>5171</v>
      </c>
      <c r="E10030">
        <v>28</v>
      </c>
      <c r="F10030" t="s">
        <v>48</v>
      </c>
      <c r="G10030" t="s">
        <v>561</v>
      </c>
      <c r="H10030" t="s">
        <v>562</v>
      </c>
      <c r="I10030" t="s">
        <v>34</v>
      </c>
      <c r="J10030" t="s">
        <v>143</v>
      </c>
      <c r="K10030">
        <v>2</v>
      </c>
      <c r="L10030" s="2">
        <v>900</v>
      </c>
      <c r="M10030">
        <v>5</v>
      </c>
      <c r="N10030" s="2">
        <v>1800</v>
      </c>
      <c r="O10030" s="2">
        <v>90</v>
      </c>
      <c r="P10030" s="2">
        <v>1710</v>
      </c>
      <c r="Q10030" s="2">
        <v>1077.5</v>
      </c>
      <c r="R10030" s="2">
        <v>632.5</v>
      </c>
      <c r="S10030" t="s">
        <v>53</v>
      </c>
      <c r="T10030" t="s">
        <v>153</v>
      </c>
      <c r="U10030" t="s">
        <v>154</v>
      </c>
      <c r="V10030" t="s">
        <v>39</v>
      </c>
      <c r="W10030" t="s">
        <v>40</v>
      </c>
      <c r="X10030" t="s">
        <v>97</v>
      </c>
      <c r="Y10030" t="s">
        <v>56</v>
      </c>
      <c r="Z10030" t="s">
        <v>107</v>
      </c>
      <c r="AA10030" t="s">
        <v>44</v>
      </c>
      <c r="AB10030" t="s">
        <v>44</v>
      </c>
    </row>
    <row r="10031" spans="1:28" x14ac:dyDescent="0.25">
      <c r="A10031" t="s">
        <v>15108</v>
      </c>
      <c r="B10031" s="1">
        <v>46099</v>
      </c>
      <c r="C10031" t="s">
        <v>2033</v>
      </c>
      <c r="D10031" t="s">
        <v>2034</v>
      </c>
      <c r="E10031">
        <v>24</v>
      </c>
      <c r="F10031" t="s">
        <v>48</v>
      </c>
      <c r="G10031" t="s">
        <v>318</v>
      </c>
      <c r="H10031" t="s">
        <v>319</v>
      </c>
      <c r="I10031" t="s">
        <v>34</v>
      </c>
      <c r="J10031" t="s">
        <v>190</v>
      </c>
      <c r="K10031">
        <v>1</v>
      </c>
      <c r="L10031" s="2">
        <v>2500</v>
      </c>
      <c r="M10031">
        <v>5</v>
      </c>
      <c r="N10031" s="2">
        <v>2500</v>
      </c>
      <c r="O10031" s="2">
        <v>125</v>
      </c>
      <c r="P10031" s="2">
        <v>2375</v>
      </c>
      <c r="Q10031" s="2">
        <v>1455.47</v>
      </c>
      <c r="R10031" s="2">
        <v>919.53</v>
      </c>
      <c r="S10031" t="s">
        <v>53</v>
      </c>
      <c r="T10031" t="s">
        <v>105</v>
      </c>
      <c r="U10031" t="s">
        <v>106</v>
      </c>
      <c r="V10031" t="s">
        <v>39</v>
      </c>
      <c r="W10031" t="s">
        <v>66</v>
      </c>
      <c r="X10031" t="s">
        <v>41</v>
      </c>
      <c r="Y10031" t="s">
        <v>42</v>
      </c>
      <c r="Z10031" t="s">
        <v>144</v>
      </c>
      <c r="AA10031" t="s">
        <v>44</v>
      </c>
      <c r="AB10031" t="s">
        <v>44</v>
      </c>
    </row>
    <row r="10032" spans="1:28" x14ac:dyDescent="0.25">
      <c r="A10032" t="s">
        <v>15109</v>
      </c>
      <c r="B10032" s="1">
        <v>46099</v>
      </c>
      <c r="C10032" t="s">
        <v>1339</v>
      </c>
      <c r="D10032" t="s">
        <v>1340</v>
      </c>
      <c r="E10032">
        <v>31</v>
      </c>
      <c r="F10032" t="s">
        <v>111</v>
      </c>
      <c r="G10032" t="s">
        <v>352</v>
      </c>
      <c r="H10032" t="s">
        <v>353</v>
      </c>
      <c r="I10032" t="s">
        <v>103</v>
      </c>
      <c r="J10032" t="s">
        <v>104</v>
      </c>
      <c r="K10032">
        <v>2</v>
      </c>
      <c r="L10032" s="2">
        <v>850</v>
      </c>
      <c r="M10032">
        <v>10</v>
      </c>
      <c r="N10032" s="2">
        <v>1700</v>
      </c>
      <c r="O10032" s="2">
        <v>170</v>
      </c>
      <c r="P10032" s="2">
        <v>1530</v>
      </c>
      <c r="Q10032" s="2">
        <v>927.74</v>
      </c>
      <c r="R10032" s="2">
        <v>602.26</v>
      </c>
      <c r="S10032" t="s">
        <v>53</v>
      </c>
      <c r="T10032" t="s">
        <v>114</v>
      </c>
      <c r="U10032" t="s">
        <v>115</v>
      </c>
      <c r="V10032" t="s">
        <v>39</v>
      </c>
      <c r="W10032" t="s">
        <v>92</v>
      </c>
      <c r="X10032" t="s">
        <v>67</v>
      </c>
      <c r="Y10032" t="s">
        <v>42</v>
      </c>
      <c r="Z10032" t="s">
        <v>43</v>
      </c>
      <c r="AA10032" t="s">
        <v>44</v>
      </c>
      <c r="AB10032" t="s">
        <v>44</v>
      </c>
    </row>
    <row r="10033" spans="1:28" x14ac:dyDescent="0.25">
      <c r="A10033" t="s">
        <v>15110</v>
      </c>
      <c r="B10033" s="1">
        <v>46099</v>
      </c>
      <c r="C10033" t="s">
        <v>4717</v>
      </c>
      <c r="D10033" t="s">
        <v>4718</v>
      </c>
      <c r="E10033">
        <v>41</v>
      </c>
      <c r="F10033" t="s">
        <v>111</v>
      </c>
      <c r="G10033" t="s">
        <v>112</v>
      </c>
      <c r="H10033" t="s">
        <v>113</v>
      </c>
      <c r="I10033" t="s">
        <v>103</v>
      </c>
      <c r="J10033" t="s">
        <v>104</v>
      </c>
      <c r="K10033">
        <v>1</v>
      </c>
      <c r="L10033" s="2">
        <v>650</v>
      </c>
      <c r="M10033">
        <v>0</v>
      </c>
      <c r="N10033" s="2">
        <v>650</v>
      </c>
      <c r="O10033" s="2">
        <v>0</v>
      </c>
      <c r="P10033" s="2">
        <v>650</v>
      </c>
      <c r="Q10033" s="2">
        <v>419.24</v>
      </c>
      <c r="R10033" s="2">
        <v>230.76</v>
      </c>
      <c r="S10033" t="s">
        <v>36</v>
      </c>
      <c r="T10033" t="s">
        <v>105</v>
      </c>
      <c r="U10033" t="s">
        <v>106</v>
      </c>
      <c r="V10033" t="s">
        <v>39</v>
      </c>
      <c r="W10033" t="s">
        <v>137</v>
      </c>
      <c r="X10033" t="s">
        <v>67</v>
      </c>
      <c r="Y10033" t="s">
        <v>42</v>
      </c>
      <c r="Z10033" t="s">
        <v>43</v>
      </c>
      <c r="AA10033" t="s">
        <v>44</v>
      </c>
      <c r="AB10033" t="s">
        <v>44</v>
      </c>
    </row>
    <row r="10034" spans="1:28" x14ac:dyDescent="0.25">
      <c r="A10034" t="s">
        <v>15111</v>
      </c>
      <c r="B10034" s="1">
        <v>46099</v>
      </c>
      <c r="C10034" t="s">
        <v>3987</v>
      </c>
      <c r="D10034" t="s">
        <v>3988</v>
      </c>
      <c r="E10034">
        <v>60</v>
      </c>
      <c r="F10034" t="s">
        <v>111</v>
      </c>
      <c r="G10034" t="s">
        <v>318</v>
      </c>
      <c r="H10034" t="s">
        <v>319</v>
      </c>
      <c r="I10034" t="s">
        <v>34</v>
      </c>
      <c r="J10034" t="s">
        <v>190</v>
      </c>
      <c r="K10034">
        <v>2</v>
      </c>
      <c r="L10034" s="2">
        <v>2500</v>
      </c>
      <c r="M10034">
        <v>25</v>
      </c>
      <c r="N10034" s="2">
        <v>5000</v>
      </c>
      <c r="O10034" s="2">
        <v>1250</v>
      </c>
      <c r="P10034" s="2">
        <v>3750</v>
      </c>
      <c r="Q10034" s="2">
        <v>2563.88</v>
      </c>
      <c r="R10034" s="2">
        <v>1186.1199999999999</v>
      </c>
      <c r="S10034" t="s">
        <v>64</v>
      </c>
      <c r="T10034" t="s">
        <v>76</v>
      </c>
      <c r="U10034" t="s">
        <v>77</v>
      </c>
      <c r="V10034" t="s">
        <v>39</v>
      </c>
      <c r="W10034" t="s">
        <v>137</v>
      </c>
      <c r="X10034" t="s">
        <v>41</v>
      </c>
      <c r="Y10034" t="s">
        <v>56</v>
      </c>
      <c r="Z10034" t="s">
        <v>144</v>
      </c>
      <c r="AA10034" t="s">
        <v>68</v>
      </c>
      <c r="AB10034" t="s">
        <v>44</v>
      </c>
    </row>
    <row r="10035" spans="1:28" x14ac:dyDescent="0.25">
      <c r="A10035" t="s">
        <v>15112</v>
      </c>
      <c r="B10035" s="1">
        <v>46099</v>
      </c>
      <c r="C10035" t="s">
        <v>15113</v>
      </c>
      <c r="D10035" t="s">
        <v>15114</v>
      </c>
      <c r="E10035">
        <v>28</v>
      </c>
      <c r="F10035" t="s">
        <v>48</v>
      </c>
      <c r="G10035" t="s">
        <v>148</v>
      </c>
      <c r="H10035" t="s">
        <v>149</v>
      </c>
      <c r="I10035" t="s">
        <v>74</v>
      </c>
      <c r="J10035" t="s">
        <v>130</v>
      </c>
      <c r="K10035">
        <v>4</v>
      </c>
      <c r="L10035" s="2">
        <v>3500</v>
      </c>
      <c r="M10035">
        <v>5</v>
      </c>
      <c r="N10035" s="2">
        <v>14000</v>
      </c>
      <c r="O10035" s="2">
        <v>700</v>
      </c>
      <c r="P10035" s="2">
        <v>13300</v>
      </c>
      <c r="Q10035" s="2">
        <v>9639.3799999999992</v>
      </c>
      <c r="R10035" s="2">
        <v>3660.62</v>
      </c>
      <c r="S10035" t="s">
        <v>64</v>
      </c>
      <c r="T10035" t="s">
        <v>136</v>
      </c>
      <c r="U10035" t="s">
        <v>38</v>
      </c>
      <c r="V10035" t="s">
        <v>39</v>
      </c>
      <c r="W10035" t="s">
        <v>40</v>
      </c>
      <c r="X10035" t="s">
        <v>97</v>
      </c>
      <c r="Y10035" t="s">
        <v>42</v>
      </c>
      <c r="Z10035" t="s">
        <v>107</v>
      </c>
      <c r="AA10035" t="s">
        <v>44</v>
      </c>
      <c r="AB10035" t="s">
        <v>44</v>
      </c>
    </row>
    <row r="10036" spans="1:28" x14ac:dyDescent="0.25">
      <c r="A10036" t="s">
        <v>15115</v>
      </c>
      <c r="B10036" s="1">
        <v>46099</v>
      </c>
      <c r="C10036" t="s">
        <v>7417</v>
      </c>
      <c r="D10036" t="s">
        <v>7418</v>
      </c>
      <c r="E10036">
        <v>57</v>
      </c>
      <c r="F10036" t="s">
        <v>31</v>
      </c>
      <c r="G10036" t="s">
        <v>280</v>
      </c>
      <c r="H10036" t="s">
        <v>281</v>
      </c>
      <c r="I10036" t="s">
        <v>62</v>
      </c>
      <c r="J10036" t="s">
        <v>190</v>
      </c>
      <c r="K10036">
        <v>1</v>
      </c>
      <c r="L10036" s="2">
        <v>700</v>
      </c>
      <c r="M10036">
        <v>5</v>
      </c>
      <c r="N10036" s="2">
        <v>700</v>
      </c>
      <c r="O10036" s="2">
        <v>35</v>
      </c>
      <c r="P10036" s="2">
        <v>665</v>
      </c>
      <c r="Q10036" s="2">
        <v>514.63</v>
      </c>
      <c r="R10036" s="2">
        <v>150.37</v>
      </c>
      <c r="S10036" t="s">
        <v>53</v>
      </c>
      <c r="T10036" t="s">
        <v>136</v>
      </c>
      <c r="U10036" t="s">
        <v>38</v>
      </c>
      <c r="V10036" t="s">
        <v>39</v>
      </c>
      <c r="W10036" t="s">
        <v>92</v>
      </c>
      <c r="X10036" t="s">
        <v>97</v>
      </c>
      <c r="Y10036" t="s">
        <v>42</v>
      </c>
      <c r="Z10036" t="s">
        <v>43</v>
      </c>
      <c r="AA10036" t="s">
        <v>44</v>
      </c>
      <c r="AB10036" t="s">
        <v>44</v>
      </c>
    </row>
    <row r="10037" spans="1:28" x14ac:dyDescent="0.25">
      <c r="A10037" t="s">
        <v>15116</v>
      </c>
      <c r="B10037" s="1">
        <v>46099</v>
      </c>
      <c r="C10037" t="s">
        <v>310</v>
      </c>
      <c r="D10037" t="s">
        <v>311</v>
      </c>
      <c r="E10037">
        <v>48</v>
      </c>
      <c r="F10037" t="s">
        <v>31</v>
      </c>
      <c r="G10037" t="s">
        <v>280</v>
      </c>
      <c r="H10037" t="s">
        <v>281</v>
      </c>
      <c r="I10037" t="s">
        <v>62</v>
      </c>
      <c r="J10037" t="s">
        <v>190</v>
      </c>
      <c r="K10037">
        <v>5</v>
      </c>
      <c r="L10037" s="2">
        <v>700</v>
      </c>
      <c r="M10037">
        <v>0</v>
      </c>
      <c r="N10037" s="2">
        <v>3500</v>
      </c>
      <c r="O10037" s="2">
        <v>0</v>
      </c>
      <c r="P10037" s="2">
        <v>3500</v>
      </c>
      <c r="Q10037" s="2">
        <v>2143.1</v>
      </c>
      <c r="R10037" s="2">
        <v>1356.9</v>
      </c>
      <c r="S10037" t="s">
        <v>36</v>
      </c>
      <c r="T10037" t="s">
        <v>578</v>
      </c>
      <c r="U10037" t="s">
        <v>579</v>
      </c>
      <c r="V10037" t="s">
        <v>39</v>
      </c>
      <c r="W10037" t="s">
        <v>137</v>
      </c>
      <c r="X10037" t="s">
        <v>67</v>
      </c>
      <c r="Y10037" t="s">
        <v>56</v>
      </c>
      <c r="Z10037" t="s">
        <v>43</v>
      </c>
      <c r="AA10037" t="s">
        <v>68</v>
      </c>
      <c r="AB10037" t="s">
        <v>68</v>
      </c>
    </row>
    <row r="10038" spans="1:28" x14ac:dyDescent="0.25">
      <c r="A10038" t="s">
        <v>15117</v>
      </c>
      <c r="B10038" s="1">
        <v>46099</v>
      </c>
      <c r="C10038" t="s">
        <v>11465</v>
      </c>
      <c r="D10038" t="s">
        <v>11466</v>
      </c>
      <c r="E10038">
        <v>55</v>
      </c>
      <c r="F10038" t="s">
        <v>48</v>
      </c>
      <c r="G10038" t="s">
        <v>280</v>
      </c>
      <c r="H10038" t="s">
        <v>281</v>
      </c>
      <c r="I10038" t="s">
        <v>62</v>
      </c>
      <c r="J10038" t="s">
        <v>190</v>
      </c>
      <c r="K10038">
        <v>1</v>
      </c>
      <c r="L10038" s="2">
        <v>700</v>
      </c>
      <c r="M10038">
        <v>15</v>
      </c>
      <c r="N10038" s="2">
        <v>700</v>
      </c>
      <c r="O10038" s="2">
        <v>105</v>
      </c>
      <c r="P10038" s="2">
        <v>595</v>
      </c>
      <c r="Q10038" s="2">
        <v>463.96</v>
      </c>
      <c r="R10038" s="2">
        <v>131.04</v>
      </c>
      <c r="S10038" t="s">
        <v>64</v>
      </c>
      <c r="T10038" t="s">
        <v>96</v>
      </c>
      <c r="U10038" t="s">
        <v>96</v>
      </c>
      <c r="V10038" t="s">
        <v>39</v>
      </c>
      <c r="W10038" t="s">
        <v>92</v>
      </c>
      <c r="X10038" t="s">
        <v>41</v>
      </c>
      <c r="Y10038" t="s">
        <v>56</v>
      </c>
      <c r="Z10038" t="s">
        <v>43</v>
      </c>
      <c r="AA10038" t="s">
        <v>44</v>
      </c>
      <c r="AB10038" t="s">
        <v>44</v>
      </c>
    </row>
    <row r="10039" spans="1:28" x14ac:dyDescent="0.25">
      <c r="A10039" t="s">
        <v>15118</v>
      </c>
      <c r="B10039" s="1">
        <v>46099</v>
      </c>
      <c r="C10039" t="s">
        <v>5052</v>
      </c>
      <c r="D10039" t="s">
        <v>5053</v>
      </c>
      <c r="E10039">
        <v>26</v>
      </c>
      <c r="F10039" t="s">
        <v>48</v>
      </c>
      <c r="G10039" t="s">
        <v>561</v>
      </c>
      <c r="H10039" t="s">
        <v>562</v>
      </c>
      <c r="I10039" t="s">
        <v>34</v>
      </c>
      <c r="J10039" t="s">
        <v>143</v>
      </c>
      <c r="K10039">
        <v>1</v>
      </c>
      <c r="L10039" s="2">
        <v>900</v>
      </c>
      <c r="M10039">
        <v>15</v>
      </c>
      <c r="N10039" s="2">
        <v>900</v>
      </c>
      <c r="O10039" s="2">
        <v>135</v>
      </c>
      <c r="P10039" s="2">
        <v>765</v>
      </c>
      <c r="Q10039" s="2">
        <v>461.93</v>
      </c>
      <c r="R10039" s="2">
        <v>303.07</v>
      </c>
      <c r="S10039" t="s">
        <v>36</v>
      </c>
      <c r="T10039" t="s">
        <v>398</v>
      </c>
      <c r="U10039" t="s">
        <v>399</v>
      </c>
      <c r="V10039" t="s">
        <v>39</v>
      </c>
      <c r="W10039" t="s">
        <v>83</v>
      </c>
      <c r="X10039" t="s">
        <v>41</v>
      </c>
      <c r="Y10039" t="s">
        <v>84</v>
      </c>
      <c r="Z10039" t="s">
        <v>223</v>
      </c>
      <c r="AA10039" t="s">
        <v>44</v>
      </c>
      <c r="AB10039" t="s">
        <v>44</v>
      </c>
    </row>
    <row r="10040" spans="1:28" x14ac:dyDescent="0.25">
      <c r="A10040" t="s">
        <v>15119</v>
      </c>
      <c r="B10040" s="1">
        <v>46099</v>
      </c>
      <c r="C10040" t="s">
        <v>4334</v>
      </c>
      <c r="D10040" t="s">
        <v>4335</v>
      </c>
      <c r="E10040">
        <v>39</v>
      </c>
      <c r="F10040" t="s">
        <v>31</v>
      </c>
      <c r="G10040" t="s">
        <v>352</v>
      </c>
      <c r="H10040" t="s">
        <v>353</v>
      </c>
      <c r="I10040" t="s">
        <v>103</v>
      </c>
      <c r="J10040" t="s">
        <v>104</v>
      </c>
      <c r="K10040">
        <v>2</v>
      </c>
      <c r="L10040" s="2">
        <v>850</v>
      </c>
      <c r="M10040">
        <v>15</v>
      </c>
      <c r="N10040" s="2">
        <v>1700</v>
      </c>
      <c r="O10040" s="2">
        <v>255</v>
      </c>
      <c r="P10040" s="2">
        <v>1445</v>
      </c>
      <c r="Q10040" s="2">
        <v>914.66</v>
      </c>
      <c r="R10040" s="2">
        <v>530.34</v>
      </c>
      <c r="S10040" t="s">
        <v>53</v>
      </c>
      <c r="T10040" t="s">
        <v>136</v>
      </c>
      <c r="U10040" t="s">
        <v>38</v>
      </c>
      <c r="V10040" t="s">
        <v>39</v>
      </c>
      <c r="W10040" t="s">
        <v>92</v>
      </c>
      <c r="X10040" t="s">
        <v>41</v>
      </c>
      <c r="Y10040" t="s">
        <v>56</v>
      </c>
      <c r="Z10040" t="s">
        <v>223</v>
      </c>
      <c r="AA10040" t="s">
        <v>44</v>
      </c>
      <c r="AB10040" t="s">
        <v>44</v>
      </c>
    </row>
    <row r="10041" spans="1:28" x14ac:dyDescent="0.25">
      <c r="A10041" t="s">
        <v>15120</v>
      </c>
      <c r="B10041" s="1">
        <v>46099</v>
      </c>
      <c r="C10041" t="s">
        <v>1198</v>
      </c>
      <c r="D10041" t="s">
        <v>1199</v>
      </c>
      <c r="E10041">
        <v>43</v>
      </c>
      <c r="F10041" t="s">
        <v>48</v>
      </c>
      <c r="G10041" t="s">
        <v>318</v>
      </c>
      <c r="H10041" t="s">
        <v>319</v>
      </c>
      <c r="I10041" t="s">
        <v>34</v>
      </c>
      <c r="J10041" t="s">
        <v>190</v>
      </c>
      <c r="K10041">
        <v>5</v>
      </c>
      <c r="L10041" s="2">
        <v>2500</v>
      </c>
      <c r="M10041">
        <v>20</v>
      </c>
      <c r="N10041" s="2">
        <v>12500</v>
      </c>
      <c r="O10041" s="2">
        <v>2500</v>
      </c>
      <c r="P10041" s="2">
        <v>10000</v>
      </c>
      <c r="Q10041" s="2">
        <v>6358.31</v>
      </c>
      <c r="R10041" s="2">
        <v>3641.69</v>
      </c>
      <c r="S10041" t="s">
        <v>64</v>
      </c>
      <c r="T10041" t="s">
        <v>263</v>
      </c>
      <c r="U10041" t="s">
        <v>91</v>
      </c>
      <c r="V10041" t="s">
        <v>39</v>
      </c>
      <c r="W10041" t="s">
        <v>40</v>
      </c>
      <c r="X10041" t="s">
        <v>41</v>
      </c>
      <c r="Y10041" t="s">
        <v>42</v>
      </c>
      <c r="Z10041" t="s">
        <v>43</v>
      </c>
      <c r="AA10041" t="s">
        <v>44</v>
      </c>
      <c r="AB10041" t="s">
        <v>44</v>
      </c>
    </row>
    <row r="10042" spans="1:28" x14ac:dyDescent="0.25">
      <c r="A10042" t="s">
        <v>15121</v>
      </c>
      <c r="B10042" s="1">
        <v>46099</v>
      </c>
      <c r="C10042" t="s">
        <v>8978</v>
      </c>
      <c r="D10042" t="s">
        <v>8979</v>
      </c>
      <c r="E10042">
        <v>58</v>
      </c>
      <c r="F10042" t="s">
        <v>48</v>
      </c>
      <c r="G10042" t="s">
        <v>344</v>
      </c>
      <c r="H10042" t="s">
        <v>345</v>
      </c>
      <c r="I10042" t="s">
        <v>34</v>
      </c>
      <c r="J10042" t="s">
        <v>121</v>
      </c>
      <c r="K10042">
        <v>3</v>
      </c>
      <c r="L10042" s="2">
        <v>1600</v>
      </c>
      <c r="M10042">
        <v>10</v>
      </c>
      <c r="N10042" s="2">
        <v>4800</v>
      </c>
      <c r="O10042" s="2">
        <v>480</v>
      </c>
      <c r="P10042" s="2">
        <v>4320</v>
      </c>
      <c r="Q10042" s="2">
        <v>3396.85</v>
      </c>
      <c r="R10042" s="2">
        <v>923.15</v>
      </c>
      <c r="S10042" t="s">
        <v>53</v>
      </c>
      <c r="T10042" t="s">
        <v>275</v>
      </c>
      <c r="U10042" t="s">
        <v>123</v>
      </c>
      <c r="V10042" t="s">
        <v>39</v>
      </c>
      <c r="W10042" t="s">
        <v>92</v>
      </c>
      <c r="X10042" t="s">
        <v>41</v>
      </c>
      <c r="Y10042" t="s">
        <v>42</v>
      </c>
      <c r="Z10042" t="s">
        <v>43</v>
      </c>
      <c r="AA10042" t="s">
        <v>44</v>
      </c>
      <c r="AB10042" t="s">
        <v>44</v>
      </c>
    </row>
    <row r="10043" spans="1:28" x14ac:dyDescent="0.25">
      <c r="A10043" t="s">
        <v>15122</v>
      </c>
      <c r="B10043" s="1">
        <v>46099</v>
      </c>
      <c r="C10043" t="s">
        <v>4120</v>
      </c>
      <c r="D10043" t="s">
        <v>4121</v>
      </c>
      <c r="E10043">
        <v>26</v>
      </c>
      <c r="F10043" t="s">
        <v>48</v>
      </c>
      <c r="G10043" t="s">
        <v>318</v>
      </c>
      <c r="H10043" t="s">
        <v>319</v>
      </c>
      <c r="I10043" t="s">
        <v>34</v>
      </c>
      <c r="J10043" t="s">
        <v>190</v>
      </c>
      <c r="K10043">
        <v>1</v>
      </c>
      <c r="L10043" s="2">
        <v>2500</v>
      </c>
      <c r="M10043">
        <v>15</v>
      </c>
      <c r="N10043" s="2">
        <v>2500</v>
      </c>
      <c r="O10043" s="2">
        <v>375</v>
      </c>
      <c r="P10043" s="2">
        <v>2125</v>
      </c>
      <c r="Q10043" s="2">
        <v>1467.29</v>
      </c>
      <c r="R10043" s="2">
        <v>657.71</v>
      </c>
      <c r="S10043" t="s">
        <v>53</v>
      </c>
      <c r="T10043" t="s">
        <v>90</v>
      </c>
      <c r="U10043" t="s">
        <v>91</v>
      </c>
      <c r="V10043" t="s">
        <v>39</v>
      </c>
      <c r="W10043" t="s">
        <v>83</v>
      </c>
      <c r="X10043" t="s">
        <v>97</v>
      </c>
      <c r="Y10043" t="s">
        <v>56</v>
      </c>
      <c r="Z10043" t="s">
        <v>43</v>
      </c>
      <c r="AA10043" t="s">
        <v>44</v>
      </c>
      <c r="AB10043" t="s">
        <v>44</v>
      </c>
    </row>
    <row r="10044" spans="1:28" x14ac:dyDescent="0.25">
      <c r="A10044" t="s">
        <v>15123</v>
      </c>
      <c r="B10044" s="1">
        <v>46099</v>
      </c>
      <c r="C10044" t="s">
        <v>3622</v>
      </c>
      <c r="D10044" t="s">
        <v>3623</v>
      </c>
      <c r="E10044">
        <v>29</v>
      </c>
      <c r="F10044" t="s">
        <v>31</v>
      </c>
      <c r="G10044" t="s">
        <v>119</v>
      </c>
      <c r="H10044" t="s">
        <v>120</v>
      </c>
      <c r="I10044" t="s">
        <v>62</v>
      </c>
      <c r="J10044" t="s">
        <v>121</v>
      </c>
      <c r="K10044">
        <v>1</v>
      </c>
      <c r="L10044" s="2">
        <v>4800</v>
      </c>
      <c r="M10044">
        <v>5</v>
      </c>
      <c r="N10044" s="2">
        <v>4800</v>
      </c>
      <c r="O10044" s="2">
        <v>240</v>
      </c>
      <c r="P10044" s="2">
        <v>4560</v>
      </c>
      <c r="Q10044" s="2">
        <v>3352.75</v>
      </c>
      <c r="R10044" s="2">
        <v>1207.25</v>
      </c>
      <c r="S10044" t="s">
        <v>53</v>
      </c>
      <c r="T10044" t="s">
        <v>578</v>
      </c>
      <c r="U10044" t="s">
        <v>579</v>
      </c>
      <c r="V10044" t="s">
        <v>39</v>
      </c>
      <c r="W10044" t="s">
        <v>137</v>
      </c>
      <c r="X10044" t="s">
        <v>97</v>
      </c>
      <c r="Y10044" t="s">
        <v>42</v>
      </c>
      <c r="Z10044" t="s">
        <v>223</v>
      </c>
      <c r="AA10044" t="s">
        <v>44</v>
      </c>
      <c r="AB10044" t="s">
        <v>44</v>
      </c>
    </row>
    <row r="10045" spans="1:28" x14ac:dyDescent="0.25">
      <c r="A10045" t="s">
        <v>15124</v>
      </c>
      <c r="B10045" s="1">
        <v>46100</v>
      </c>
      <c r="C10045" t="s">
        <v>12062</v>
      </c>
      <c r="D10045" t="s">
        <v>12063</v>
      </c>
      <c r="E10045">
        <v>47</v>
      </c>
      <c r="F10045" t="s">
        <v>48</v>
      </c>
      <c r="G10045" t="s">
        <v>318</v>
      </c>
      <c r="H10045" t="s">
        <v>319</v>
      </c>
      <c r="I10045" t="s">
        <v>34</v>
      </c>
      <c r="J10045" t="s">
        <v>190</v>
      </c>
      <c r="K10045">
        <v>4</v>
      </c>
      <c r="L10045" s="2">
        <v>2500</v>
      </c>
      <c r="M10045">
        <v>10</v>
      </c>
      <c r="N10045" s="2">
        <v>10000</v>
      </c>
      <c r="O10045" s="2">
        <v>1000</v>
      </c>
      <c r="P10045" s="2">
        <v>9000</v>
      </c>
      <c r="Q10045" s="2">
        <v>6726.63</v>
      </c>
      <c r="R10045" s="2">
        <v>2273.37</v>
      </c>
      <c r="S10045" t="s">
        <v>53</v>
      </c>
      <c r="T10045" t="s">
        <v>263</v>
      </c>
      <c r="U10045" t="s">
        <v>91</v>
      </c>
      <c r="V10045" t="s">
        <v>39</v>
      </c>
      <c r="W10045" t="s">
        <v>137</v>
      </c>
      <c r="X10045" t="s">
        <v>97</v>
      </c>
      <c r="Y10045" t="s">
        <v>42</v>
      </c>
      <c r="Z10045" t="s">
        <v>223</v>
      </c>
      <c r="AA10045" t="s">
        <v>44</v>
      </c>
      <c r="AB10045" t="s">
        <v>68</v>
      </c>
    </row>
    <row r="10046" spans="1:28" x14ac:dyDescent="0.25">
      <c r="A10046" t="s">
        <v>15125</v>
      </c>
      <c r="B10046" s="1">
        <v>46100</v>
      </c>
      <c r="C10046" t="s">
        <v>7146</v>
      </c>
      <c r="D10046" t="s">
        <v>7147</v>
      </c>
      <c r="E10046">
        <v>41</v>
      </c>
      <c r="F10046" t="s">
        <v>31</v>
      </c>
      <c r="G10046" t="s">
        <v>436</v>
      </c>
      <c r="H10046" t="s">
        <v>437</v>
      </c>
      <c r="I10046" t="s">
        <v>74</v>
      </c>
      <c r="J10046" t="s">
        <v>190</v>
      </c>
      <c r="K10046">
        <v>2</v>
      </c>
      <c r="L10046" s="2">
        <v>1800</v>
      </c>
      <c r="M10046">
        <v>10</v>
      </c>
      <c r="N10046" s="2">
        <v>3600</v>
      </c>
      <c r="O10046" s="2">
        <v>360</v>
      </c>
      <c r="P10046" s="2">
        <v>3240</v>
      </c>
      <c r="Q10046" s="2">
        <v>2433.17</v>
      </c>
      <c r="R10046" s="2">
        <v>806.83</v>
      </c>
      <c r="S10046" t="s">
        <v>64</v>
      </c>
      <c r="T10046" t="s">
        <v>136</v>
      </c>
      <c r="U10046" t="s">
        <v>38</v>
      </c>
      <c r="V10046" t="s">
        <v>39</v>
      </c>
      <c r="W10046" t="s">
        <v>92</v>
      </c>
      <c r="X10046" t="s">
        <v>41</v>
      </c>
      <c r="Y10046" t="s">
        <v>42</v>
      </c>
      <c r="Z10046" t="s">
        <v>43</v>
      </c>
      <c r="AA10046" t="s">
        <v>44</v>
      </c>
      <c r="AB10046" t="s">
        <v>44</v>
      </c>
    </row>
    <row r="10047" spans="1:28" x14ac:dyDescent="0.25">
      <c r="A10047" t="s">
        <v>15126</v>
      </c>
      <c r="B10047" s="1">
        <v>46100</v>
      </c>
      <c r="C10047" t="s">
        <v>1066</v>
      </c>
      <c r="D10047" t="s">
        <v>1067</v>
      </c>
      <c r="E10047">
        <v>53</v>
      </c>
      <c r="F10047" t="s">
        <v>111</v>
      </c>
      <c r="G10047" t="s">
        <v>32</v>
      </c>
      <c r="H10047" t="s">
        <v>33</v>
      </c>
      <c r="I10047" t="s">
        <v>34</v>
      </c>
      <c r="J10047" t="s">
        <v>35</v>
      </c>
      <c r="K10047">
        <v>1</v>
      </c>
      <c r="L10047" s="2">
        <v>55000</v>
      </c>
      <c r="M10047">
        <v>0</v>
      </c>
      <c r="N10047" s="2">
        <v>55000</v>
      </c>
      <c r="O10047" s="2">
        <v>0</v>
      </c>
      <c r="P10047" s="2">
        <v>55000</v>
      </c>
      <c r="Q10047" s="2">
        <v>40231.71</v>
      </c>
      <c r="R10047" s="2">
        <v>14768.29</v>
      </c>
      <c r="S10047" t="s">
        <v>64</v>
      </c>
      <c r="T10047" t="s">
        <v>105</v>
      </c>
      <c r="U10047" t="s">
        <v>106</v>
      </c>
      <c r="V10047" t="s">
        <v>39</v>
      </c>
      <c r="W10047" t="s">
        <v>137</v>
      </c>
      <c r="X10047" t="s">
        <v>41</v>
      </c>
      <c r="Y10047" t="s">
        <v>56</v>
      </c>
      <c r="Z10047" t="s">
        <v>223</v>
      </c>
      <c r="AA10047" t="s">
        <v>44</v>
      </c>
      <c r="AB10047" t="s">
        <v>44</v>
      </c>
    </row>
    <row r="10048" spans="1:28" x14ac:dyDescent="0.25">
      <c r="A10048" t="s">
        <v>15127</v>
      </c>
      <c r="B10048" s="1">
        <v>46100</v>
      </c>
      <c r="C10048" t="s">
        <v>4087</v>
      </c>
      <c r="D10048" t="s">
        <v>4088</v>
      </c>
      <c r="E10048">
        <v>53</v>
      </c>
      <c r="F10048" t="s">
        <v>31</v>
      </c>
      <c r="G10048" t="s">
        <v>148</v>
      </c>
      <c r="H10048" t="s">
        <v>149</v>
      </c>
      <c r="I10048" t="s">
        <v>74</v>
      </c>
      <c r="J10048" t="s">
        <v>130</v>
      </c>
      <c r="K10048">
        <v>2</v>
      </c>
      <c r="L10048" s="2">
        <v>3500</v>
      </c>
      <c r="M10048">
        <v>10</v>
      </c>
      <c r="N10048" s="2">
        <v>7000</v>
      </c>
      <c r="O10048" s="2">
        <v>700</v>
      </c>
      <c r="P10048" s="2">
        <v>6300</v>
      </c>
      <c r="Q10048" s="2">
        <v>3678.07</v>
      </c>
      <c r="R10048" s="2">
        <v>2621.93</v>
      </c>
      <c r="S10048" t="s">
        <v>53</v>
      </c>
      <c r="T10048" t="s">
        <v>153</v>
      </c>
      <c r="U10048" t="s">
        <v>154</v>
      </c>
      <c r="V10048" t="s">
        <v>39</v>
      </c>
      <c r="W10048" t="s">
        <v>92</v>
      </c>
      <c r="X10048" t="s">
        <v>41</v>
      </c>
      <c r="Y10048" t="s">
        <v>56</v>
      </c>
      <c r="Z10048" t="s">
        <v>43</v>
      </c>
      <c r="AA10048" t="s">
        <v>44</v>
      </c>
      <c r="AB10048" t="s">
        <v>44</v>
      </c>
    </row>
    <row r="10049" spans="1:28" x14ac:dyDescent="0.25">
      <c r="A10049" t="s">
        <v>15128</v>
      </c>
      <c r="B10049" s="1">
        <v>46100</v>
      </c>
      <c r="C10049" t="s">
        <v>5655</v>
      </c>
      <c r="D10049" t="s">
        <v>5656</v>
      </c>
      <c r="E10049">
        <v>38</v>
      </c>
      <c r="F10049" t="s">
        <v>111</v>
      </c>
      <c r="G10049" t="s">
        <v>366</v>
      </c>
      <c r="H10049" t="s">
        <v>367</v>
      </c>
      <c r="I10049" t="s">
        <v>34</v>
      </c>
      <c r="J10049" t="s">
        <v>130</v>
      </c>
      <c r="K10049">
        <v>2</v>
      </c>
      <c r="L10049" s="2">
        <v>14500</v>
      </c>
      <c r="M10049">
        <v>20</v>
      </c>
      <c r="N10049" s="2">
        <v>29000</v>
      </c>
      <c r="O10049" s="2">
        <v>5800</v>
      </c>
      <c r="P10049" s="2">
        <v>23200</v>
      </c>
      <c r="Q10049" s="2">
        <v>16884.28</v>
      </c>
      <c r="R10049" s="2">
        <v>6315.72</v>
      </c>
      <c r="S10049" t="s">
        <v>53</v>
      </c>
      <c r="T10049" t="s">
        <v>37</v>
      </c>
      <c r="U10049" t="s">
        <v>38</v>
      </c>
      <c r="V10049" t="s">
        <v>39</v>
      </c>
      <c r="W10049" t="s">
        <v>66</v>
      </c>
      <c r="X10049" t="s">
        <v>41</v>
      </c>
      <c r="Y10049" t="s">
        <v>42</v>
      </c>
      <c r="Z10049" t="s">
        <v>43</v>
      </c>
      <c r="AA10049" t="s">
        <v>44</v>
      </c>
      <c r="AB10049" t="s">
        <v>44</v>
      </c>
    </row>
    <row r="10050" spans="1:28" x14ac:dyDescent="0.25">
      <c r="A10050" t="s">
        <v>15129</v>
      </c>
      <c r="B10050" s="1">
        <v>46100</v>
      </c>
      <c r="C10050" t="s">
        <v>7204</v>
      </c>
      <c r="D10050" t="s">
        <v>7205</v>
      </c>
      <c r="E10050">
        <v>47</v>
      </c>
      <c r="F10050" t="s">
        <v>111</v>
      </c>
      <c r="G10050" t="s">
        <v>141</v>
      </c>
      <c r="H10050" t="s">
        <v>142</v>
      </c>
      <c r="I10050" t="s">
        <v>74</v>
      </c>
      <c r="J10050" t="s">
        <v>143</v>
      </c>
      <c r="K10050">
        <v>2</v>
      </c>
      <c r="L10050" s="2">
        <v>900</v>
      </c>
      <c r="M10050">
        <v>5</v>
      </c>
      <c r="N10050" s="2">
        <v>1800</v>
      </c>
      <c r="O10050" s="2">
        <v>90</v>
      </c>
      <c r="P10050" s="2">
        <v>1710</v>
      </c>
      <c r="Q10050" s="2">
        <v>1186.1600000000001</v>
      </c>
      <c r="R10050" s="2">
        <v>523.84</v>
      </c>
      <c r="S10050" t="s">
        <v>64</v>
      </c>
      <c r="T10050" t="s">
        <v>114</v>
      </c>
      <c r="U10050" t="s">
        <v>115</v>
      </c>
      <c r="V10050" t="s">
        <v>39</v>
      </c>
      <c r="W10050" t="s">
        <v>92</v>
      </c>
      <c r="X10050" t="s">
        <v>97</v>
      </c>
      <c r="Y10050" t="s">
        <v>42</v>
      </c>
      <c r="Z10050" t="s">
        <v>223</v>
      </c>
      <c r="AA10050" t="s">
        <v>68</v>
      </c>
      <c r="AB10050" t="s">
        <v>44</v>
      </c>
    </row>
    <row r="10051" spans="1:28" x14ac:dyDescent="0.25">
      <c r="A10051" t="s">
        <v>15130</v>
      </c>
      <c r="B10051" s="1">
        <v>46100</v>
      </c>
      <c r="C10051" t="s">
        <v>947</v>
      </c>
      <c r="D10051" t="s">
        <v>948</v>
      </c>
      <c r="E10051">
        <v>38</v>
      </c>
      <c r="F10051" t="s">
        <v>111</v>
      </c>
      <c r="G10051" t="s">
        <v>60</v>
      </c>
      <c r="H10051" t="s">
        <v>61</v>
      </c>
      <c r="I10051" t="s">
        <v>62</v>
      </c>
      <c r="J10051" t="s">
        <v>63</v>
      </c>
      <c r="K10051">
        <v>2</v>
      </c>
      <c r="L10051" s="2">
        <v>3500</v>
      </c>
      <c r="M10051">
        <v>5</v>
      </c>
      <c r="N10051" s="2">
        <v>7000</v>
      </c>
      <c r="O10051" s="2">
        <v>350</v>
      </c>
      <c r="P10051" s="2">
        <v>6650</v>
      </c>
      <c r="Q10051" s="2">
        <v>3854.86</v>
      </c>
      <c r="R10051" s="2">
        <v>2795.14</v>
      </c>
      <c r="S10051" t="s">
        <v>53</v>
      </c>
      <c r="T10051" t="s">
        <v>65</v>
      </c>
      <c r="U10051" t="s">
        <v>65</v>
      </c>
      <c r="V10051" t="s">
        <v>39</v>
      </c>
      <c r="W10051" t="s">
        <v>124</v>
      </c>
      <c r="X10051" t="s">
        <v>67</v>
      </c>
      <c r="Y10051" t="s">
        <v>42</v>
      </c>
      <c r="Z10051" t="s">
        <v>43</v>
      </c>
      <c r="AA10051" t="s">
        <v>44</v>
      </c>
      <c r="AB10051" t="s">
        <v>44</v>
      </c>
    </row>
    <row r="10052" spans="1:28" x14ac:dyDescent="0.25">
      <c r="A10052" t="s">
        <v>15131</v>
      </c>
      <c r="B10052" s="1">
        <v>46100</v>
      </c>
      <c r="C10052" t="s">
        <v>1146</v>
      </c>
      <c r="D10052" t="s">
        <v>1147</v>
      </c>
      <c r="E10052">
        <v>26</v>
      </c>
      <c r="F10052" t="s">
        <v>48</v>
      </c>
      <c r="G10052" t="s">
        <v>119</v>
      </c>
      <c r="H10052" t="s">
        <v>120</v>
      </c>
      <c r="I10052" t="s">
        <v>62</v>
      </c>
      <c r="J10052" t="s">
        <v>121</v>
      </c>
      <c r="K10052">
        <v>5</v>
      </c>
      <c r="L10052" s="2">
        <v>4800</v>
      </c>
      <c r="M10052">
        <v>15</v>
      </c>
      <c r="N10052" s="2">
        <v>24000</v>
      </c>
      <c r="O10052" s="2">
        <v>3600</v>
      </c>
      <c r="P10052" s="2">
        <v>20400</v>
      </c>
      <c r="Q10052" s="2">
        <v>16588.28</v>
      </c>
      <c r="R10052" s="2">
        <v>3811.72</v>
      </c>
      <c r="S10052" t="s">
        <v>53</v>
      </c>
      <c r="T10052" t="s">
        <v>122</v>
      </c>
      <c r="U10052" t="s">
        <v>123</v>
      </c>
      <c r="V10052" t="s">
        <v>39</v>
      </c>
      <c r="W10052" t="s">
        <v>92</v>
      </c>
      <c r="X10052" t="s">
        <v>41</v>
      </c>
      <c r="Y10052" t="s">
        <v>56</v>
      </c>
      <c r="Z10052" t="s">
        <v>43</v>
      </c>
      <c r="AA10052" t="s">
        <v>44</v>
      </c>
      <c r="AB10052" t="s">
        <v>44</v>
      </c>
    </row>
    <row r="10053" spans="1:28" x14ac:dyDescent="0.25">
      <c r="A10053" t="s">
        <v>15132</v>
      </c>
      <c r="B10053" s="1">
        <v>46100</v>
      </c>
      <c r="C10053" t="s">
        <v>3287</v>
      </c>
      <c r="D10053" t="s">
        <v>3288</v>
      </c>
      <c r="E10053">
        <v>33</v>
      </c>
      <c r="F10053" t="s">
        <v>48</v>
      </c>
      <c r="G10053" t="s">
        <v>243</v>
      </c>
      <c r="H10053" t="s">
        <v>244</v>
      </c>
      <c r="I10053" t="s">
        <v>103</v>
      </c>
      <c r="J10053" t="s">
        <v>104</v>
      </c>
      <c r="K10053">
        <v>1</v>
      </c>
      <c r="L10053" s="2">
        <v>450</v>
      </c>
      <c r="M10053">
        <v>10</v>
      </c>
      <c r="N10053" s="2">
        <v>450</v>
      </c>
      <c r="O10053" s="2">
        <v>45</v>
      </c>
      <c r="P10053" s="2">
        <v>405</v>
      </c>
      <c r="Q10053" s="2">
        <v>323.77999999999997</v>
      </c>
      <c r="R10053" s="2">
        <v>81.22</v>
      </c>
      <c r="S10053" t="s">
        <v>64</v>
      </c>
      <c r="T10053" t="s">
        <v>114</v>
      </c>
      <c r="U10053" t="s">
        <v>115</v>
      </c>
      <c r="V10053" t="s">
        <v>39</v>
      </c>
      <c r="W10053" t="s">
        <v>83</v>
      </c>
      <c r="X10053" t="s">
        <v>41</v>
      </c>
      <c r="Y10053" t="s">
        <v>42</v>
      </c>
      <c r="Z10053" t="s">
        <v>43</v>
      </c>
      <c r="AA10053" t="s">
        <v>44</v>
      </c>
      <c r="AB10053" t="s">
        <v>44</v>
      </c>
    </row>
    <row r="10054" spans="1:28" x14ac:dyDescent="0.25">
      <c r="A10054" t="s">
        <v>15133</v>
      </c>
      <c r="B10054" s="1">
        <v>46101</v>
      </c>
      <c r="C10054" t="s">
        <v>5895</v>
      </c>
      <c r="D10054" t="s">
        <v>5896</v>
      </c>
      <c r="E10054">
        <v>39</v>
      </c>
      <c r="F10054" t="s">
        <v>111</v>
      </c>
      <c r="G10054" t="s">
        <v>197</v>
      </c>
      <c r="H10054" t="s">
        <v>198</v>
      </c>
      <c r="I10054" t="s">
        <v>74</v>
      </c>
      <c r="J10054" t="s">
        <v>75</v>
      </c>
      <c r="K10054">
        <v>1</v>
      </c>
      <c r="L10054" s="2">
        <v>2600</v>
      </c>
      <c r="M10054">
        <v>15</v>
      </c>
      <c r="N10054" s="2">
        <v>2600</v>
      </c>
      <c r="O10054" s="2">
        <v>390</v>
      </c>
      <c r="P10054" s="2">
        <v>2210</v>
      </c>
      <c r="Q10054" s="2">
        <v>1323.75</v>
      </c>
      <c r="R10054" s="2">
        <v>886.25</v>
      </c>
      <c r="S10054" t="s">
        <v>36</v>
      </c>
      <c r="T10054" t="s">
        <v>578</v>
      </c>
      <c r="U10054" t="s">
        <v>579</v>
      </c>
      <c r="V10054" t="s">
        <v>39</v>
      </c>
      <c r="W10054" t="s">
        <v>92</v>
      </c>
      <c r="X10054" t="s">
        <v>41</v>
      </c>
      <c r="Y10054" t="s">
        <v>42</v>
      </c>
      <c r="Z10054" t="s">
        <v>43</v>
      </c>
      <c r="AA10054" t="s">
        <v>44</v>
      </c>
      <c r="AB10054" t="s">
        <v>44</v>
      </c>
    </row>
    <row r="10055" spans="1:28" x14ac:dyDescent="0.25">
      <c r="A10055" t="s">
        <v>15134</v>
      </c>
      <c r="B10055" s="1">
        <v>46101</v>
      </c>
      <c r="C10055" t="s">
        <v>1244</v>
      </c>
      <c r="D10055" t="s">
        <v>1245</v>
      </c>
      <c r="E10055">
        <v>57</v>
      </c>
      <c r="F10055" t="s">
        <v>31</v>
      </c>
      <c r="G10055" t="s">
        <v>88</v>
      </c>
      <c r="H10055" t="s">
        <v>89</v>
      </c>
      <c r="I10055" t="s">
        <v>62</v>
      </c>
      <c r="J10055" t="s">
        <v>63</v>
      </c>
      <c r="K10055">
        <v>1</v>
      </c>
      <c r="L10055" s="2">
        <v>4200</v>
      </c>
      <c r="M10055">
        <v>15</v>
      </c>
      <c r="N10055" s="2">
        <v>4200</v>
      </c>
      <c r="O10055" s="2">
        <v>630</v>
      </c>
      <c r="P10055" s="2">
        <v>3570</v>
      </c>
      <c r="Q10055" s="2">
        <v>2531.89</v>
      </c>
      <c r="R10055" s="2">
        <v>1038.1099999999999</v>
      </c>
      <c r="S10055" t="s">
        <v>64</v>
      </c>
      <c r="T10055" t="s">
        <v>407</v>
      </c>
      <c r="U10055" t="s">
        <v>408</v>
      </c>
      <c r="V10055" t="s">
        <v>39</v>
      </c>
      <c r="W10055" t="s">
        <v>66</v>
      </c>
      <c r="X10055" t="s">
        <v>41</v>
      </c>
      <c r="Y10055" t="s">
        <v>56</v>
      </c>
      <c r="Z10055" t="s">
        <v>43</v>
      </c>
      <c r="AA10055" t="s">
        <v>44</v>
      </c>
      <c r="AB10055" t="s">
        <v>44</v>
      </c>
    </row>
    <row r="10056" spans="1:28" x14ac:dyDescent="0.25">
      <c r="A10056" t="s">
        <v>15135</v>
      </c>
      <c r="B10056" s="1">
        <v>46101</v>
      </c>
      <c r="C10056" t="s">
        <v>455</v>
      </c>
      <c r="D10056" t="s">
        <v>456</v>
      </c>
      <c r="E10056">
        <v>50</v>
      </c>
      <c r="F10056" t="s">
        <v>48</v>
      </c>
      <c r="G10056" t="s">
        <v>352</v>
      </c>
      <c r="H10056" t="s">
        <v>353</v>
      </c>
      <c r="I10056" t="s">
        <v>103</v>
      </c>
      <c r="J10056" t="s">
        <v>104</v>
      </c>
      <c r="K10056">
        <v>3</v>
      </c>
      <c r="L10056" s="2">
        <v>850</v>
      </c>
      <c r="M10056">
        <v>5</v>
      </c>
      <c r="N10056" s="2">
        <v>2550</v>
      </c>
      <c r="O10056" s="2">
        <v>127.5</v>
      </c>
      <c r="P10056" s="2">
        <v>2422.5</v>
      </c>
      <c r="Q10056" s="2">
        <v>1516.86</v>
      </c>
      <c r="R10056" s="2">
        <v>905.64</v>
      </c>
      <c r="S10056" t="s">
        <v>64</v>
      </c>
      <c r="T10056" t="s">
        <v>96</v>
      </c>
      <c r="U10056" t="s">
        <v>96</v>
      </c>
      <c r="V10056" t="s">
        <v>39</v>
      </c>
      <c r="W10056" t="s">
        <v>92</v>
      </c>
      <c r="X10056" t="s">
        <v>67</v>
      </c>
      <c r="Y10056" t="s">
        <v>42</v>
      </c>
      <c r="Z10056" t="s">
        <v>43</v>
      </c>
      <c r="AA10056" t="s">
        <v>44</v>
      </c>
      <c r="AB10056" t="s">
        <v>44</v>
      </c>
    </row>
    <row r="10057" spans="1:28" x14ac:dyDescent="0.25">
      <c r="A10057" t="s">
        <v>15136</v>
      </c>
      <c r="B10057" s="1">
        <v>46101</v>
      </c>
      <c r="C10057" t="s">
        <v>4301</v>
      </c>
      <c r="D10057" t="s">
        <v>4302</v>
      </c>
      <c r="E10057">
        <v>23</v>
      </c>
      <c r="F10057" t="s">
        <v>31</v>
      </c>
      <c r="G10057" t="s">
        <v>352</v>
      </c>
      <c r="H10057" t="s">
        <v>353</v>
      </c>
      <c r="I10057" t="s">
        <v>103</v>
      </c>
      <c r="J10057" t="s">
        <v>104</v>
      </c>
      <c r="K10057">
        <v>1</v>
      </c>
      <c r="L10057" s="2">
        <v>850</v>
      </c>
      <c r="M10057">
        <v>10</v>
      </c>
      <c r="N10057" s="2">
        <v>850</v>
      </c>
      <c r="O10057" s="2">
        <v>85</v>
      </c>
      <c r="P10057" s="2">
        <v>765</v>
      </c>
      <c r="Q10057" s="2">
        <v>569.30999999999995</v>
      </c>
      <c r="R10057" s="2">
        <v>195.69</v>
      </c>
      <c r="S10057" t="s">
        <v>53</v>
      </c>
      <c r="T10057" t="s">
        <v>153</v>
      </c>
      <c r="U10057" t="s">
        <v>154</v>
      </c>
      <c r="V10057" t="s">
        <v>39</v>
      </c>
      <c r="W10057" t="s">
        <v>40</v>
      </c>
      <c r="X10057" t="s">
        <v>41</v>
      </c>
      <c r="Y10057" t="s">
        <v>42</v>
      </c>
      <c r="Z10057" t="s">
        <v>144</v>
      </c>
      <c r="AA10057" t="s">
        <v>44</v>
      </c>
      <c r="AB10057" t="s">
        <v>44</v>
      </c>
    </row>
    <row r="10058" spans="1:28" x14ac:dyDescent="0.25">
      <c r="A10058" t="s">
        <v>15137</v>
      </c>
      <c r="B10058" s="1">
        <v>46101</v>
      </c>
      <c r="C10058" t="s">
        <v>2810</v>
      </c>
      <c r="D10058" t="s">
        <v>2811</v>
      </c>
      <c r="E10058">
        <v>30</v>
      </c>
      <c r="F10058" t="s">
        <v>111</v>
      </c>
      <c r="G10058" t="s">
        <v>243</v>
      </c>
      <c r="H10058" t="s">
        <v>244</v>
      </c>
      <c r="I10058" t="s">
        <v>103</v>
      </c>
      <c r="J10058" t="s">
        <v>104</v>
      </c>
      <c r="K10058">
        <v>1</v>
      </c>
      <c r="L10058" s="2">
        <v>450</v>
      </c>
      <c r="M10058">
        <v>10</v>
      </c>
      <c r="N10058" s="2">
        <v>450</v>
      </c>
      <c r="O10058" s="2">
        <v>45</v>
      </c>
      <c r="P10058" s="2">
        <v>405</v>
      </c>
      <c r="Q10058" s="2">
        <v>321.23</v>
      </c>
      <c r="R10058" s="2">
        <v>83.77</v>
      </c>
      <c r="S10058" t="s">
        <v>64</v>
      </c>
      <c r="T10058" t="s">
        <v>263</v>
      </c>
      <c r="U10058" t="s">
        <v>91</v>
      </c>
      <c r="V10058" t="s">
        <v>39</v>
      </c>
      <c r="W10058" t="s">
        <v>83</v>
      </c>
      <c r="X10058" t="s">
        <v>41</v>
      </c>
      <c r="Y10058" t="s">
        <v>42</v>
      </c>
      <c r="Z10058" t="s">
        <v>43</v>
      </c>
      <c r="AA10058" t="s">
        <v>44</v>
      </c>
      <c r="AB10058" t="s">
        <v>44</v>
      </c>
    </row>
    <row r="10059" spans="1:28" x14ac:dyDescent="0.25">
      <c r="A10059" t="s">
        <v>15138</v>
      </c>
      <c r="B10059" s="1">
        <v>46101</v>
      </c>
      <c r="C10059" t="s">
        <v>8437</v>
      </c>
      <c r="D10059" t="s">
        <v>8438</v>
      </c>
      <c r="E10059">
        <v>26</v>
      </c>
      <c r="F10059" t="s">
        <v>48</v>
      </c>
      <c r="G10059" t="s">
        <v>60</v>
      </c>
      <c r="H10059" t="s">
        <v>61</v>
      </c>
      <c r="I10059" t="s">
        <v>62</v>
      </c>
      <c r="J10059" t="s">
        <v>63</v>
      </c>
      <c r="K10059">
        <v>1</v>
      </c>
      <c r="L10059" s="2">
        <v>3500</v>
      </c>
      <c r="M10059">
        <v>10</v>
      </c>
      <c r="N10059" s="2">
        <v>3500</v>
      </c>
      <c r="O10059" s="2">
        <v>350</v>
      </c>
      <c r="P10059" s="2">
        <v>3150</v>
      </c>
      <c r="Q10059" s="2">
        <v>2371.5500000000002</v>
      </c>
      <c r="R10059" s="2">
        <v>778.45</v>
      </c>
      <c r="S10059" t="s">
        <v>53</v>
      </c>
      <c r="T10059" t="s">
        <v>90</v>
      </c>
      <c r="U10059" t="s">
        <v>91</v>
      </c>
      <c r="V10059" t="s">
        <v>39</v>
      </c>
      <c r="W10059" t="s">
        <v>40</v>
      </c>
      <c r="X10059" t="s">
        <v>97</v>
      </c>
      <c r="Y10059" t="s">
        <v>56</v>
      </c>
      <c r="Z10059" t="s">
        <v>43</v>
      </c>
      <c r="AA10059" t="s">
        <v>44</v>
      </c>
      <c r="AB10059" t="s">
        <v>44</v>
      </c>
    </row>
    <row r="10060" spans="1:28" x14ac:dyDescent="0.25">
      <c r="A10060" t="s">
        <v>15139</v>
      </c>
      <c r="B10060" s="1">
        <v>46101</v>
      </c>
      <c r="C10060" t="s">
        <v>8531</v>
      </c>
      <c r="D10060" t="s">
        <v>8532</v>
      </c>
      <c r="E10060">
        <v>52</v>
      </c>
      <c r="F10060" t="s">
        <v>111</v>
      </c>
      <c r="G10060" t="s">
        <v>561</v>
      </c>
      <c r="H10060" t="s">
        <v>562</v>
      </c>
      <c r="I10060" t="s">
        <v>34</v>
      </c>
      <c r="J10060" t="s">
        <v>143</v>
      </c>
      <c r="K10060">
        <v>4</v>
      </c>
      <c r="L10060" s="2">
        <v>900</v>
      </c>
      <c r="M10060">
        <v>20</v>
      </c>
      <c r="N10060" s="2">
        <v>3600</v>
      </c>
      <c r="O10060" s="2">
        <v>720</v>
      </c>
      <c r="P10060" s="2">
        <v>2880</v>
      </c>
      <c r="Q10060" s="2">
        <v>2091.06</v>
      </c>
      <c r="R10060" s="2">
        <v>788.94</v>
      </c>
      <c r="S10060" t="s">
        <v>53</v>
      </c>
      <c r="T10060" t="s">
        <v>54</v>
      </c>
      <c r="U10060" t="s">
        <v>55</v>
      </c>
      <c r="V10060" t="s">
        <v>39</v>
      </c>
      <c r="W10060" t="s">
        <v>83</v>
      </c>
      <c r="X10060" t="s">
        <v>41</v>
      </c>
      <c r="Y10060" t="s">
        <v>56</v>
      </c>
      <c r="Z10060" t="s">
        <v>43</v>
      </c>
      <c r="AA10060" t="s">
        <v>44</v>
      </c>
      <c r="AB10060" t="s">
        <v>44</v>
      </c>
    </row>
    <row r="10061" spans="1:28" x14ac:dyDescent="0.25">
      <c r="A10061" t="s">
        <v>15140</v>
      </c>
      <c r="B10061" s="1">
        <v>46101</v>
      </c>
      <c r="C10061" t="s">
        <v>9049</v>
      </c>
      <c r="D10061" t="s">
        <v>9050</v>
      </c>
      <c r="E10061">
        <v>58</v>
      </c>
      <c r="F10061" t="s">
        <v>31</v>
      </c>
      <c r="G10061" t="s">
        <v>298</v>
      </c>
      <c r="H10061" t="s">
        <v>299</v>
      </c>
      <c r="I10061" t="s">
        <v>103</v>
      </c>
      <c r="J10061" t="s">
        <v>104</v>
      </c>
      <c r="K10061">
        <v>1</v>
      </c>
      <c r="L10061" s="2">
        <v>700</v>
      </c>
      <c r="M10061">
        <v>10</v>
      </c>
      <c r="N10061" s="2">
        <v>700</v>
      </c>
      <c r="O10061" s="2">
        <v>70</v>
      </c>
      <c r="P10061" s="2">
        <v>630</v>
      </c>
      <c r="Q10061" s="2">
        <v>472.18</v>
      </c>
      <c r="R10061" s="2">
        <v>157.82</v>
      </c>
      <c r="S10061" t="s">
        <v>53</v>
      </c>
      <c r="T10061" t="s">
        <v>263</v>
      </c>
      <c r="U10061" t="s">
        <v>91</v>
      </c>
      <c r="V10061" t="s">
        <v>39</v>
      </c>
      <c r="W10061" t="s">
        <v>83</v>
      </c>
      <c r="X10061" t="s">
        <v>97</v>
      </c>
      <c r="Y10061" t="s">
        <v>42</v>
      </c>
      <c r="Z10061" t="s">
        <v>144</v>
      </c>
      <c r="AA10061" t="s">
        <v>44</v>
      </c>
      <c r="AB10061" t="s">
        <v>44</v>
      </c>
    </row>
    <row r="10062" spans="1:28" x14ac:dyDescent="0.25">
      <c r="A10062" t="s">
        <v>15141</v>
      </c>
      <c r="B10062" s="1">
        <v>46101</v>
      </c>
      <c r="C10062" t="s">
        <v>1905</v>
      </c>
      <c r="D10062" t="s">
        <v>1906</v>
      </c>
      <c r="E10062">
        <v>42</v>
      </c>
      <c r="F10062" t="s">
        <v>48</v>
      </c>
      <c r="G10062" t="s">
        <v>88</v>
      </c>
      <c r="H10062" t="s">
        <v>89</v>
      </c>
      <c r="I10062" t="s">
        <v>62</v>
      </c>
      <c r="J10062" t="s">
        <v>63</v>
      </c>
      <c r="K10062">
        <v>2</v>
      </c>
      <c r="L10062" s="2">
        <v>4200</v>
      </c>
      <c r="M10062">
        <v>10</v>
      </c>
      <c r="N10062" s="2">
        <v>8400</v>
      </c>
      <c r="O10062" s="2">
        <v>840</v>
      </c>
      <c r="P10062" s="2">
        <v>7560</v>
      </c>
      <c r="Q10062" s="2">
        <v>6002.92</v>
      </c>
      <c r="R10062" s="2">
        <v>1557.08</v>
      </c>
      <c r="S10062" t="s">
        <v>64</v>
      </c>
      <c r="T10062" t="s">
        <v>163</v>
      </c>
      <c r="U10062" t="s">
        <v>164</v>
      </c>
      <c r="V10062" t="s">
        <v>39</v>
      </c>
      <c r="W10062" t="s">
        <v>137</v>
      </c>
      <c r="X10062" t="s">
        <v>97</v>
      </c>
      <c r="Y10062" t="s">
        <v>56</v>
      </c>
      <c r="Z10062" t="s">
        <v>223</v>
      </c>
      <c r="AA10062" t="s">
        <v>44</v>
      </c>
      <c r="AB10062" t="s">
        <v>44</v>
      </c>
    </row>
    <row r="10063" spans="1:28" x14ac:dyDescent="0.25">
      <c r="A10063" t="s">
        <v>15142</v>
      </c>
      <c r="B10063" s="1">
        <v>46101</v>
      </c>
      <c r="C10063" t="s">
        <v>210</v>
      </c>
      <c r="D10063" t="s">
        <v>211</v>
      </c>
      <c r="E10063">
        <v>43</v>
      </c>
      <c r="F10063" t="s">
        <v>31</v>
      </c>
      <c r="G10063" t="s">
        <v>280</v>
      </c>
      <c r="H10063" t="s">
        <v>281</v>
      </c>
      <c r="I10063" t="s">
        <v>62</v>
      </c>
      <c r="J10063" t="s">
        <v>190</v>
      </c>
      <c r="K10063">
        <v>2</v>
      </c>
      <c r="L10063" s="2">
        <v>700</v>
      </c>
      <c r="M10063">
        <v>25</v>
      </c>
      <c r="N10063" s="2">
        <v>1400</v>
      </c>
      <c r="O10063" s="2">
        <v>350</v>
      </c>
      <c r="P10063" s="2">
        <v>1050</v>
      </c>
      <c r="Q10063" s="2">
        <v>596.48</v>
      </c>
      <c r="R10063" s="2">
        <v>453.52</v>
      </c>
      <c r="S10063" t="s">
        <v>53</v>
      </c>
      <c r="T10063" t="s">
        <v>122</v>
      </c>
      <c r="U10063" t="s">
        <v>123</v>
      </c>
      <c r="V10063" t="s">
        <v>39</v>
      </c>
      <c r="W10063" t="s">
        <v>124</v>
      </c>
      <c r="X10063" t="s">
        <v>97</v>
      </c>
      <c r="Y10063" t="s">
        <v>56</v>
      </c>
      <c r="Z10063" t="s">
        <v>43</v>
      </c>
      <c r="AA10063" t="s">
        <v>44</v>
      </c>
      <c r="AB10063" t="s">
        <v>44</v>
      </c>
    </row>
    <row r="10064" spans="1:28" x14ac:dyDescent="0.25">
      <c r="A10064" t="s">
        <v>15143</v>
      </c>
      <c r="B10064" s="1">
        <v>46101</v>
      </c>
      <c r="C10064" t="s">
        <v>8447</v>
      </c>
      <c r="D10064" t="s">
        <v>8448</v>
      </c>
      <c r="E10064">
        <v>53</v>
      </c>
      <c r="F10064" t="s">
        <v>111</v>
      </c>
      <c r="G10064" t="s">
        <v>168</v>
      </c>
      <c r="H10064" t="s">
        <v>169</v>
      </c>
      <c r="I10064" t="s">
        <v>62</v>
      </c>
      <c r="J10064" t="s">
        <v>143</v>
      </c>
      <c r="K10064">
        <v>1</v>
      </c>
      <c r="L10064" s="2">
        <v>1800</v>
      </c>
      <c r="M10064">
        <v>15</v>
      </c>
      <c r="N10064" s="2">
        <v>1800</v>
      </c>
      <c r="O10064" s="2">
        <v>270</v>
      </c>
      <c r="P10064" s="2">
        <v>1530</v>
      </c>
      <c r="Q10064" s="2">
        <v>974.91</v>
      </c>
      <c r="R10064" s="2">
        <v>555.09</v>
      </c>
      <c r="S10064" t="s">
        <v>53</v>
      </c>
      <c r="T10064" t="s">
        <v>136</v>
      </c>
      <c r="U10064" t="s">
        <v>38</v>
      </c>
      <c r="V10064" t="s">
        <v>39</v>
      </c>
      <c r="W10064" t="s">
        <v>66</v>
      </c>
      <c r="X10064" t="s">
        <v>97</v>
      </c>
      <c r="Y10064" t="s">
        <v>56</v>
      </c>
      <c r="Z10064" t="s">
        <v>43</v>
      </c>
      <c r="AA10064" t="s">
        <v>44</v>
      </c>
      <c r="AB10064" t="s">
        <v>44</v>
      </c>
    </row>
    <row r="10065" spans="1:28" x14ac:dyDescent="0.25">
      <c r="A10065" t="s">
        <v>15144</v>
      </c>
      <c r="B10065" s="1">
        <v>46101</v>
      </c>
      <c r="C10065" t="s">
        <v>4531</v>
      </c>
      <c r="D10065" t="s">
        <v>4532</v>
      </c>
      <c r="E10065">
        <v>23</v>
      </c>
      <c r="F10065" t="s">
        <v>48</v>
      </c>
      <c r="G10065" t="s">
        <v>101</v>
      </c>
      <c r="H10065" t="s">
        <v>102</v>
      </c>
      <c r="I10065" t="s">
        <v>103</v>
      </c>
      <c r="J10065" t="s">
        <v>104</v>
      </c>
      <c r="K10065">
        <v>2</v>
      </c>
      <c r="L10065" s="2">
        <v>1800</v>
      </c>
      <c r="M10065">
        <v>15</v>
      </c>
      <c r="N10065" s="2">
        <v>3600</v>
      </c>
      <c r="O10065" s="2">
        <v>540</v>
      </c>
      <c r="P10065" s="2">
        <v>3060</v>
      </c>
      <c r="Q10065" s="2">
        <v>2437.88</v>
      </c>
      <c r="R10065" s="2">
        <v>622.12</v>
      </c>
      <c r="S10065" t="s">
        <v>36</v>
      </c>
      <c r="T10065" t="s">
        <v>407</v>
      </c>
      <c r="U10065" t="s">
        <v>408</v>
      </c>
      <c r="V10065" t="s">
        <v>39</v>
      </c>
      <c r="W10065" t="s">
        <v>124</v>
      </c>
      <c r="X10065" t="s">
        <v>41</v>
      </c>
      <c r="Y10065" t="s">
        <v>42</v>
      </c>
      <c r="Z10065" t="s">
        <v>43</v>
      </c>
      <c r="AA10065" t="s">
        <v>44</v>
      </c>
      <c r="AB10065" t="s">
        <v>44</v>
      </c>
    </row>
    <row r="10066" spans="1:28" x14ac:dyDescent="0.25">
      <c r="A10066" t="s">
        <v>15145</v>
      </c>
      <c r="B10066" s="1">
        <v>46101</v>
      </c>
      <c r="C10066" t="s">
        <v>6108</v>
      </c>
      <c r="D10066" t="s">
        <v>6109</v>
      </c>
      <c r="E10066">
        <v>25</v>
      </c>
      <c r="F10066" t="s">
        <v>31</v>
      </c>
      <c r="G10066" t="s">
        <v>88</v>
      </c>
      <c r="H10066" t="s">
        <v>89</v>
      </c>
      <c r="I10066" t="s">
        <v>62</v>
      </c>
      <c r="J10066" t="s">
        <v>63</v>
      </c>
      <c r="K10066">
        <v>2</v>
      </c>
      <c r="L10066" s="2">
        <v>4200</v>
      </c>
      <c r="M10066">
        <v>30</v>
      </c>
      <c r="N10066" s="2">
        <v>8400</v>
      </c>
      <c r="O10066" s="2">
        <v>2520</v>
      </c>
      <c r="P10066" s="2">
        <v>5880</v>
      </c>
      <c r="Q10066" s="2">
        <v>3356.27</v>
      </c>
      <c r="R10066" s="2">
        <v>2523.73</v>
      </c>
      <c r="S10066" t="s">
        <v>53</v>
      </c>
      <c r="T10066" t="s">
        <v>398</v>
      </c>
      <c r="U10066" t="s">
        <v>399</v>
      </c>
      <c r="V10066" t="s">
        <v>39</v>
      </c>
      <c r="W10066" t="s">
        <v>83</v>
      </c>
      <c r="X10066" t="s">
        <v>97</v>
      </c>
      <c r="Y10066" t="s">
        <v>42</v>
      </c>
      <c r="Z10066" t="s">
        <v>43</v>
      </c>
      <c r="AA10066" t="s">
        <v>44</v>
      </c>
      <c r="AB10066" t="s">
        <v>44</v>
      </c>
    </row>
    <row r="10067" spans="1:28" x14ac:dyDescent="0.25">
      <c r="A10067" t="s">
        <v>15146</v>
      </c>
      <c r="B10067" s="1">
        <v>46101</v>
      </c>
      <c r="C10067" t="s">
        <v>4030</v>
      </c>
      <c r="D10067" t="s">
        <v>4031</v>
      </c>
      <c r="E10067">
        <v>34</v>
      </c>
      <c r="F10067" t="s">
        <v>48</v>
      </c>
      <c r="G10067" t="s">
        <v>344</v>
      </c>
      <c r="H10067" t="s">
        <v>345</v>
      </c>
      <c r="I10067" t="s">
        <v>34</v>
      </c>
      <c r="J10067" t="s">
        <v>121</v>
      </c>
      <c r="K10067">
        <v>6</v>
      </c>
      <c r="L10067" s="2">
        <v>1600</v>
      </c>
      <c r="M10067">
        <v>10</v>
      </c>
      <c r="N10067" s="2">
        <v>9600</v>
      </c>
      <c r="O10067" s="2">
        <v>960</v>
      </c>
      <c r="P10067" s="2">
        <v>8640</v>
      </c>
      <c r="Q10067" s="2">
        <v>5261.39</v>
      </c>
      <c r="R10067" s="2">
        <v>3378.61</v>
      </c>
      <c r="S10067" t="s">
        <v>64</v>
      </c>
      <c r="T10067" t="s">
        <v>90</v>
      </c>
      <c r="U10067" t="s">
        <v>91</v>
      </c>
      <c r="V10067" t="s">
        <v>39</v>
      </c>
      <c r="W10067" t="s">
        <v>66</v>
      </c>
      <c r="X10067" t="s">
        <v>41</v>
      </c>
      <c r="Y10067" t="s">
        <v>56</v>
      </c>
      <c r="Z10067" t="s">
        <v>43</v>
      </c>
      <c r="AA10067" t="s">
        <v>44</v>
      </c>
      <c r="AB10067" t="s">
        <v>44</v>
      </c>
    </row>
    <row r="10068" spans="1:28" x14ac:dyDescent="0.25">
      <c r="A10068" t="s">
        <v>15147</v>
      </c>
      <c r="B10068" s="1">
        <v>46101</v>
      </c>
      <c r="C10068" t="s">
        <v>8822</v>
      </c>
      <c r="D10068" t="s">
        <v>8823</v>
      </c>
      <c r="E10068">
        <v>19</v>
      </c>
      <c r="F10068" t="s">
        <v>31</v>
      </c>
      <c r="G10068" t="s">
        <v>81</v>
      </c>
      <c r="H10068" t="s">
        <v>82</v>
      </c>
      <c r="I10068" t="s">
        <v>51</v>
      </c>
      <c r="J10068" t="s">
        <v>52</v>
      </c>
      <c r="K10068">
        <v>5</v>
      </c>
      <c r="L10068" s="2">
        <v>600</v>
      </c>
      <c r="M10068">
        <v>10</v>
      </c>
      <c r="N10068" s="2">
        <v>3000</v>
      </c>
      <c r="O10068" s="2">
        <v>300</v>
      </c>
      <c r="P10068" s="2">
        <v>2700</v>
      </c>
      <c r="Q10068" s="2">
        <v>1498.56</v>
      </c>
      <c r="R10068" s="2">
        <v>1201.44</v>
      </c>
      <c r="S10068" t="s">
        <v>64</v>
      </c>
      <c r="T10068" t="s">
        <v>76</v>
      </c>
      <c r="U10068" t="s">
        <v>77</v>
      </c>
      <c r="V10068" t="s">
        <v>39</v>
      </c>
      <c r="W10068" t="s">
        <v>66</v>
      </c>
      <c r="X10068" t="s">
        <v>41</v>
      </c>
      <c r="Y10068" t="s">
        <v>56</v>
      </c>
      <c r="Z10068" t="s">
        <v>508</v>
      </c>
      <c r="AA10068" t="s">
        <v>44</v>
      </c>
      <c r="AB10068" t="s">
        <v>44</v>
      </c>
    </row>
    <row r="10069" spans="1:28" x14ac:dyDescent="0.25">
      <c r="A10069" t="s">
        <v>15148</v>
      </c>
      <c r="B10069" s="1">
        <v>46101</v>
      </c>
      <c r="C10069" t="s">
        <v>8561</v>
      </c>
      <c r="D10069" t="s">
        <v>8562</v>
      </c>
      <c r="E10069">
        <v>23</v>
      </c>
      <c r="F10069" t="s">
        <v>111</v>
      </c>
      <c r="G10069" t="s">
        <v>119</v>
      </c>
      <c r="H10069" t="s">
        <v>120</v>
      </c>
      <c r="I10069" t="s">
        <v>62</v>
      </c>
      <c r="J10069" t="s">
        <v>121</v>
      </c>
      <c r="K10069">
        <v>3</v>
      </c>
      <c r="L10069" s="2">
        <v>4800</v>
      </c>
      <c r="M10069">
        <v>10</v>
      </c>
      <c r="N10069" s="2">
        <v>14400</v>
      </c>
      <c r="O10069" s="2">
        <v>1440</v>
      </c>
      <c r="P10069" s="2">
        <v>12960</v>
      </c>
      <c r="Q10069" s="2">
        <v>10259.1</v>
      </c>
      <c r="R10069" s="2">
        <v>2700.9</v>
      </c>
      <c r="S10069" t="s">
        <v>53</v>
      </c>
      <c r="T10069" t="s">
        <v>90</v>
      </c>
      <c r="U10069" t="s">
        <v>91</v>
      </c>
      <c r="V10069" t="s">
        <v>39</v>
      </c>
      <c r="W10069" t="s">
        <v>40</v>
      </c>
      <c r="X10069" t="s">
        <v>97</v>
      </c>
      <c r="Y10069" t="s">
        <v>56</v>
      </c>
      <c r="Z10069" t="s">
        <v>43</v>
      </c>
      <c r="AA10069" t="s">
        <v>44</v>
      </c>
      <c r="AB10069" t="s">
        <v>44</v>
      </c>
    </row>
    <row r="10070" spans="1:28" x14ac:dyDescent="0.25">
      <c r="A10070" t="s">
        <v>15149</v>
      </c>
      <c r="B10070" s="1">
        <v>46102</v>
      </c>
      <c r="C10070" t="s">
        <v>3119</v>
      </c>
      <c r="D10070" t="s">
        <v>3120</v>
      </c>
      <c r="E10070">
        <v>60</v>
      </c>
      <c r="F10070" t="s">
        <v>48</v>
      </c>
      <c r="G10070" t="s">
        <v>227</v>
      </c>
      <c r="H10070" t="s">
        <v>228</v>
      </c>
      <c r="I10070" t="s">
        <v>74</v>
      </c>
      <c r="J10070" t="s">
        <v>75</v>
      </c>
      <c r="K10070">
        <v>4</v>
      </c>
      <c r="L10070" s="2">
        <v>1400</v>
      </c>
      <c r="M10070">
        <v>15</v>
      </c>
      <c r="N10070" s="2">
        <v>5600</v>
      </c>
      <c r="O10070" s="2">
        <v>840</v>
      </c>
      <c r="P10070" s="2">
        <v>4760</v>
      </c>
      <c r="Q10070" s="2">
        <v>3378.03</v>
      </c>
      <c r="R10070" s="2">
        <v>1381.97</v>
      </c>
      <c r="S10070" t="s">
        <v>53</v>
      </c>
      <c r="T10070" t="s">
        <v>263</v>
      </c>
      <c r="U10070" t="s">
        <v>91</v>
      </c>
      <c r="V10070" t="s">
        <v>39</v>
      </c>
      <c r="W10070" t="s">
        <v>40</v>
      </c>
      <c r="X10070" t="s">
        <v>41</v>
      </c>
      <c r="Y10070" t="s">
        <v>42</v>
      </c>
      <c r="Z10070" t="s">
        <v>223</v>
      </c>
      <c r="AA10070" t="s">
        <v>44</v>
      </c>
      <c r="AB10070" t="s">
        <v>44</v>
      </c>
    </row>
    <row r="10071" spans="1:28" x14ac:dyDescent="0.25">
      <c r="A10071" t="s">
        <v>15150</v>
      </c>
      <c r="B10071" s="1">
        <v>46102</v>
      </c>
      <c r="C10071" t="s">
        <v>2336</v>
      </c>
      <c r="D10071" t="s">
        <v>2337</v>
      </c>
      <c r="E10071">
        <v>22</v>
      </c>
      <c r="F10071" t="s">
        <v>31</v>
      </c>
      <c r="G10071" t="s">
        <v>318</v>
      </c>
      <c r="H10071" t="s">
        <v>319</v>
      </c>
      <c r="I10071" t="s">
        <v>34</v>
      </c>
      <c r="J10071" t="s">
        <v>190</v>
      </c>
      <c r="K10071">
        <v>1</v>
      </c>
      <c r="L10071" s="2">
        <v>2500</v>
      </c>
      <c r="M10071">
        <v>10</v>
      </c>
      <c r="N10071" s="2">
        <v>2500</v>
      </c>
      <c r="O10071" s="2">
        <v>250</v>
      </c>
      <c r="P10071" s="2">
        <v>2250</v>
      </c>
      <c r="Q10071" s="2">
        <v>1321.62</v>
      </c>
      <c r="R10071" s="2">
        <v>928.38</v>
      </c>
      <c r="S10071" t="s">
        <v>53</v>
      </c>
      <c r="T10071" t="s">
        <v>163</v>
      </c>
      <c r="U10071" t="s">
        <v>164</v>
      </c>
      <c r="V10071" t="s">
        <v>39</v>
      </c>
      <c r="W10071" t="s">
        <v>83</v>
      </c>
      <c r="X10071" t="s">
        <v>97</v>
      </c>
      <c r="Y10071" t="s">
        <v>56</v>
      </c>
      <c r="Z10071" t="s">
        <v>508</v>
      </c>
      <c r="AA10071" t="s">
        <v>44</v>
      </c>
      <c r="AB10071" t="s">
        <v>44</v>
      </c>
    </row>
    <row r="10072" spans="1:28" x14ac:dyDescent="0.25">
      <c r="A10072" t="s">
        <v>15151</v>
      </c>
      <c r="B10072" s="1">
        <v>46102</v>
      </c>
      <c r="C10072" t="s">
        <v>195</v>
      </c>
      <c r="D10072" t="s">
        <v>196</v>
      </c>
      <c r="E10072">
        <v>57</v>
      </c>
      <c r="F10072" t="s">
        <v>111</v>
      </c>
      <c r="G10072" t="s">
        <v>561</v>
      </c>
      <c r="H10072" t="s">
        <v>562</v>
      </c>
      <c r="I10072" t="s">
        <v>34</v>
      </c>
      <c r="J10072" t="s">
        <v>143</v>
      </c>
      <c r="K10072">
        <v>2</v>
      </c>
      <c r="L10072" s="2">
        <v>900</v>
      </c>
      <c r="M10072">
        <v>5</v>
      </c>
      <c r="N10072" s="2">
        <v>1800</v>
      </c>
      <c r="O10072" s="2">
        <v>90</v>
      </c>
      <c r="P10072" s="2">
        <v>1710</v>
      </c>
      <c r="Q10072" s="2">
        <v>1263.54</v>
      </c>
      <c r="R10072" s="2">
        <v>446.46</v>
      </c>
      <c r="S10072" t="s">
        <v>53</v>
      </c>
      <c r="T10072" t="s">
        <v>96</v>
      </c>
      <c r="U10072" t="s">
        <v>96</v>
      </c>
      <c r="V10072" t="s">
        <v>39</v>
      </c>
      <c r="W10072" t="s">
        <v>137</v>
      </c>
      <c r="X10072" t="s">
        <v>41</v>
      </c>
      <c r="Y10072" t="s">
        <v>42</v>
      </c>
      <c r="Z10072" t="s">
        <v>107</v>
      </c>
      <c r="AA10072" t="s">
        <v>44</v>
      </c>
      <c r="AB10072" t="s">
        <v>44</v>
      </c>
    </row>
    <row r="10073" spans="1:28" x14ac:dyDescent="0.25">
      <c r="A10073" t="s">
        <v>15152</v>
      </c>
      <c r="B10073" s="1">
        <v>46102</v>
      </c>
      <c r="C10073" t="s">
        <v>5157</v>
      </c>
      <c r="D10073" t="s">
        <v>5158</v>
      </c>
      <c r="E10073">
        <v>47</v>
      </c>
      <c r="F10073" t="s">
        <v>111</v>
      </c>
      <c r="G10073" t="s">
        <v>298</v>
      </c>
      <c r="H10073" t="s">
        <v>299</v>
      </c>
      <c r="I10073" t="s">
        <v>103</v>
      </c>
      <c r="J10073" t="s">
        <v>104</v>
      </c>
      <c r="K10073">
        <v>4</v>
      </c>
      <c r="L10073" s="2">
        <v>700</v>
      </c>
      <c r="M10073">
        <v>15</v>
      </c>
      <c r="N10073" s="2">
        <v>2800</v>
      </c>
      <c r="O10073" s="2">
        <v>420</v>
      </c>
      <c r="P10073" s="2">
        <v>2380</v>
      </c>
      <c r="Q10073" s="2">
        <v>1920.27</v>
      </c>
      <c r="R10073" s="2">
        <v>459.73</v>
      </c>
      <c r="S10073" t="s">
        <v>53</v>
      </c>
      <c r="T10073" t="s">
        <v>76</v>
      </c>
      <c r="U10073" t="s">
        <v>77</v>
      </c>
      <c r="V10073" t="s">
        <v>39</v>
      </c>
      <c r="W10073" t="s">
        <v>92</v>
      </c>
      <c r="X10073" t="s">
        <v>97</v>
      </c>
      <c r="Y10073" t="s">
        <v>42</v>
      </c>
      <c r="Z10073" t="s">
        <v>223</v>
      </c>
      <c r="AA10073" t="s">
        <v>44</v>
      </c>
      <c r="AB10073" t="s">
        <v>44</v>
      </c>
    </row>
    <row r="10074" spans="1:28" x14ac:dyDescent="0.25">
      <c r="A10074" t="s">
        <v>15153</v>
      </c>
      <c r="B10074" s="1">
        <v>46102</v>
      </c>
      <c r="C10074" t="s">
        <v>6401</v>
      </c>
      <c r="D10074" t="s">
        <v>6402</v>
      </c>
      <c r="E10074">
        <v>43</v>
      </c>
      <c r="F10074" t="s">
        <v>31</v>
      </c>
      <c r="G10074" t="s">
        <v>81</v>
      </c>
      <c r="H10074" t="s">
        <v>82</v>
      </c>
      <c r="I10074" t="s">
        <v>51</v>
      </c>
      <c r="J10074" t="s">
        <v>52</v>
      </c>
      <c r="K10074">
        <v>1</v>
      </c>
      <c r="L10074" s="2">
        <v>600</v>
      </c>
      <c r="M10074">
        <v>0</v>
      </c>
      <c r="N10074" s="2">
        <v>600</v>
      </c>
      <c r="O10074" s="2">
        <v>0</v>
      </c>
      <c r="P10074" s="2">
        <v>600</v>
      </c>
      <c r="Q10074" s="2">
        <v>348</v>
      </c>
      <c r="R10074" s="2">
        <v>252</v>
      </c>
      <c r="S10074" t="s">
        <v>53</v>
      </c>
      <c r="T10074" t="s">
        <v>263</v>
      </c>
      <c r="U10074" t="s">
        <v>91</v>
      </c>
      <c r="V10074" t="s">
        <v>39</v>
      </c>
      <c r="W10074" t="s">
        <v>40</v>
      </c>
      <c r="X10074" t="s">
        <v>41</v>
      </c>
      <c r="Y10074" t="s">
        <v>56</v>
      </c>
      <c r="Z10074" t="s">
        <v>43</v>
      </c>
      <c r="AA10074" t="s">
        <v>44</v>
      </c>
      <c r="AB10074" t="s">
        <v>44</v>
      </c>
    </row>
    <row r="10075" spans="1:28" x14ac:dyDescent="0.25">
      <c r="A10075" t="s">
        <v>15154</v>
      </c>
      <c r="B10075" s="1">
        <v>46102</v>
      </c>
      <c r="C10075" t="s">
        <v>11237</v>
      </c>
      <c r="D10075" t="s">
        <v>11238</v>
      </c>
      <c r="E10075">
        <v>21</v>
      </c>
      <c r="F10075" t="s">
        <v>48</v>
      </c>
      <c r="G10075" t="s">
        <v>207</v>
      </c>
      <c r="H10075" t="s">
        <v>208</v>
      </c>
      <c r="I10075" t="s">
        <v>34</v>
      </c>
      <c r="J10075" t="s">
        <v>143</v>
      </c>
      <c r="K10075">
        <v>2</v>
      </c>
      <c r="L10075" s="2">
        <v>18000</v>
      </c>
      <c r="M10075">
        <v>10</v>
      </c>
      <c r="N10075" s="2">
        <v>36000</v>
      </c>
      <c r="O10075" s="2">
        <v>3600</v>
      </c>
      <c r="P10075" s="2">
        <v>32400</v>
      </c>
      <c r="Q10075" s="2">
        <v>20773.689999999999</v>
      </c>
      <c r="R10075" s="2">
        <v>11626.31</v>
      </c>
      <c r="S10075" t="s">
        <v>53</v>
      </c>
      <c r="T10075" t="s">
        <v>76</v>
      </c>
      <c r="U10075" t="s">
        <v>77</v>
      </c>
      <c r="V10075" t="s">
        <v>39</v>
      </c>
      <c r="W10075" t="s">
        <v>40</v>
      </c>
      <c r="X10075" t="s">
        <v>67</v>
      </c>
      <c r="Y10075" t="s">
        <v>42</v>
      </c>
      <c r="Z10075" t="s">
        <v>43</v>
      </c>
      <c r="AA10075" t="s">
        <v>44</v>
      </c>
      <c r="AB10075" t="s">
        <v>44</v>
      </c>
    </row>
    <row r="10076" spans="1:28" x14ac:dyDescent="0.25">
      <c r="A10076" t="s">
        <v>15155</v>
      </c>
      <c r="B10076" s="1">
        <v>46102</v>
      </c>
      <c r="C10076" t="s">
        <v>5404</v>
      </c>
      <c r="D10076" t="s">
        <v>5405</v>
      </c>
      <c r="E10076">
        <v>57</v>
      </c>
      <c r="F10076" t="s">
        <v>31</v>
      </c>
      <c r="G10076" t="s">
        <v>298</v>
      </c>
      <c r="H10076" t="s">
        <v>299</v>
      </c>
      <c r="I10076" t="s">
        <v>103</v>
      </c>
      <c r="J10076" t="s">
        <v>104</v>
      </c>
      <c r="K10076">
        <v>3</v>
      </c>
      <c r="L10076" s="2">
        <v>700</v>
      </c>
      <c r="M10076">
        <v>15</v>
      </c>
      <c r="N10076" s="2">
        <v>2100</v>
      </c>
      <c r="O10076" s="2">
        <v>315</v>
      </c>
      <c r="P10076" s="2">
        <v>1785</v>
      </c>
      <c r="Q10076" s="2">
        <v>1351.91</v>
      </c>
      <c r="R10076" s="2">
        <v>433.09</v>
      </c>
      <c r="S10076" t="s">
        <v>53</v>
      </c>
      <c r="T10076" t="s">
        <v>290</v>
      </c>
      <c r="U10076" t="s">
        <v>291</v>
      </c>
      <c r="V10076" t="s">
        <v>39</v>
      </c>
      <c r="W10076" t="s">
        <v>40</v>
      </c>
      <c r="X10076" t="s">
        <v>97</v>
      </c>
      <c r="Y10076" t="s">
        <v>56</v>
      </c>
      <c r="Z10076" t="s">
        <v>43</v>
      </c>
      <c r="AA10076" t="s">
        <v>44</v>
      </c>
      <c r="AB10076" t="s">
        <v>44</v>
      </c>
    </row>
    <row r="10077" spans="1:28" x14ac:dyDescent="0.25">
      <c r="A10077" t="s">
        <v>15156</v>
      </c>
      <c r="B10077" s="1">
        <v>46102</v>
      </c>
      <c r="C10077" t="s">
        <v>3971</v>
      </c>
      <c r="D10077" t="s">
        <v>3972</v>
      </c>
      <c r="E10077">
        <v>44</v>
      </c>
      <c r="F10077" t="s">
        <v>31</v>
      </c>
      <c r="G10077" t="s">
        <v>366</v>
      </c>
      <c r="H10077" t="s">
        <v>367</v>
      </c>
      <c r="I10077" t="s">
        <v>34</v>
      </c>
      <c r="J10077" t="s">
        <v>130</v>
      </c>
      <c r="K10077">
        <v>2</v>
      </c>
      <c r="L10077" s="2">
        <v>14500</v>
      </c>
      <c r="M10077">
        <v>0</v>
      </c>
      <c r="N10077" s="2">
        <v>29000</v>
      </c>
      <c r="O10077" s="2">
        <v>0</v>
      </c>
      <c r="P10077" s="2">
        <v>29000</v>
      </c>
      <c r="Q10077" s="2">
        <v>21511.07</v>
      </c>
      <c r="R10077" s="2">
        <v>7488.93</v>
      </c>
      <c r="S10077" t="s">
        <v>53</v>
      </c>
      <c r="T10077" t="s">
        <v>275</v>
      </c>
      <c r="U10077" t="s">
        <v>123</v>
      </c>
      <c r="V10077" t="s">
        <v>39</v>
      </c>
      <c r="W10077" t="s">
        <v>92</v>
      </c>
      <c r="X10077" t="s">
        <v>67</v>
      </c>
      <c r="Y10077" t="s">
        <v>84</v>
      </c>
      <c r="Z10077" t="s">
        <v>43</v>
      </c>
      <c r="AA10077" t="s">
        <v>44</v>
      </c>
      <c r="AB10077" t="s">
        <v>44</v>
      </c>
    </row>
    <row r="10078" spans="1:28" x14ac:dyDescent="0.25">
      <c r="A10078" t="s">
        <v>15157</v>
      </c>
      <c r="B10078" s="1">
        <v>46102</v>
      </c>
      <c r="C10078" t="s">
        <v>4018</v>
      </c>
      <c r="D10078" t="s">
        <v>4019</v>
      </c>
      <c r="E10078">
        <v>20</v>
      </c>
      <c r="F10078" t="s">
        <v>31</v>
      </c>
      <c r="G10078" t="s">
        <v>243</v>
      </c>
      <c r="H10078" t="s">
        <v>244</v>
      </c>
      <c r="I10078" t="s">
        <v>103</v>
      </c>
      <c r="J10078" t="s">
        <v>104</v>
      </c>
      <c r="K10078">
        <v>4</v>
      </c>
      <c r="L10078" s="2">
        <v>450</v>
      </c>
      <c r="M10078">
        <v>20</v>
      </c>
      <c r="N10078" s="2">
        <v>1800</v>
      </c>
      <c r="O10078" s="2">
        <v>360</v>
      </c>
      <c r="P10078" s="2">
        <v>1440</v>
      </c>
      <c r="Q10078" s="2">
        <v>962.93</v>
      </c>
      <c r="R10078" s="2">
        <v>477.07</v>
      </c>
      <c r="S10078" t="s">
        <v>36</v>
      </c>
      <c r="T10078" t="s">
        <v>290</v>
      </c>
      <c r="U10078" t="s">
        <v>291</v>
      </c>
      <c r="V10078" t="s">
        <v>39</v>
      </c>
      <c r="W10078" t="s">
        <v>83</v>
      </c>
      <c r="X10078" t="s">
        <v>41</v>
      </c>
      <c r="Y10078" t="s">
        <v>56</v>
      </c>
      <c r="Z10078" t="s">
        <v>223</v>
      </c>
      <c r="AA10078" t="s">
        <v>44</v>
      </c>
      <c r="AB10078" t="s">
        <v>44</v>
      </c>
    </row>
    <row r="10079" spans="1:28" x14ac:dyDescent="0.25">
      <c r="A10079" t="s">
        <v>15158</v>
      </c>
      <c r="B10079" s="1">
        <v>46102</v>
      </c>
      <c r="C10079" t="s">
        <v>6887</v>
      </c>
      <c r="D10079" t="s">
        <v>6888</v>
      </c>
      <c r="E10079">
        <v>27</v>
      </c>
      <c r="F10079" t="s">
        <v>31</v>
      </c>
      <c r="G10079" t="s">
        <v>298</v>
      </c>
      <c r="H10079" t="s">
        <v>299</v>
      </c>
      <c r="I10079" t="s">
        <v>103</v>
      </c>
      <c r="J10079" t="s">
        <v>104</v>
      </c>
      <c r="K10079">
        <v>3</v>
      </c>
      <c r="L10079" s="2">
        <v>700</v>
      </c>
      <c r="M10079">
        <v>10</v>
      </c>
      <c r="N10079" s="2">
        <v>2100</v>
      </c>
      <c r="O10079" s="2">
        <v>210</v>
      </c>
      <c r="P10079" s="2">
        <v>1890</v>
      </c>
      <c r="Q10079" s="2">
        <v>1270.47</v>
      </c>
      <c r="R10079" s="2">
        <v>619.53</v>
      </c>
      <c r="S10079" t="s">
        <v>53</v>
      </c>
      <c r="T10079" t="s">
        <v>398</v>
      </c>
      <c r="U10079" t="s">
        <v>399</v>
      </c>
      <c r="V10079" t="s">
        <v>39</v>
      </c>
      <c r="W10079" t="s">
        <v>66</v>
      </c>
      <c r="X10079" t="s">
        <v>41</v>
      </c>
      <c r="Y10079" t="s">
        <v>56</v>
      </c>
      <c r="Z10079" t="s">
        <v>43</v>
      </c>
      <c r="AA10079" t="s">
        <v>44</v>
      </c>
      <c r="AB10079" t="s">
        <v>44</v>
      </c>
    </row>
    <row r="10080" spans="1:28" x14ac:dyDescent="0.25">
      <c r="A10080" t="s">
        <v>15159</v>
      </c>
      <c r="B10080" s="1">
        <v>46102</v>
      </c>
      <c r="C10080" t="s">
        <v>4457</v>
      </c>
      <c r="D10080" t="s">
        <v>4458</v>
      </c>
      <c r="E10080">
        <v>29</v>
      </c>
      <c r="F10080" t="s">
        <v>31</v>
      </c>
      <c r="G10080" t="s">
        <v>561</v>
      </c>
      <c r="H10080" t="s">
        <v>562</v>
      </c>
      <c r="I10080" t="s">
        <v>34</v>
      </c>
      <c r="J10080" t="s">
        <v>143</v>
      </c>
      <c r="K10080">
        <v>2</v>
      </c>
      <c r="L10080" s="2">
        <v>900</v>
      </c>
      <c r="M10080">
        <v>0</v>
      </c>
      <c r="N10080" s="2">
        <v>1800</v>
      </c>
      <c r="O10080" s="2">
        <v>0</v>
      </c>
      <c r="P10080" s="2">
        <v>1800</v>
      </c>
      <c r="Q10080" s="2">
        <v>1038.27</v>
      </c>
      <c r="R10080" s="2">
        <v>761.73</v>
      </c>
      <c r="S10080" t="s">
        <v>64</v>
      </c>
      <c r="T10080" t="s">
        <v>90</v>
      </c>
      <c r="U10080" t="s">
        <v>91</v>
      </c>
      <c r="V10080" t="s">
        <v>39</v>
      </c>
      <c r="W10080" t="s">
        <v>40</v>
      </c>
      <c r="X10080" t="s">
        <v>41</v>
      </c>
      <c r="Y10080" t="s">
        <v>42</v>
      </c>
      <c r="Z10080" t="s">
        <v>223</v>
      </c>
      <c r="AA10080" t="s">
        <v>44</v>
      </c>
      <c r="AB10080" t="s">
        <v>44</v>
      </c>
    </row>
    <row r="10081" spans="1:28" x14ac:dyDescent="0.25">
      <c r="A10081" t="s">
        <v>15160</v>
      </c>
      <c r="B10081" s="1">
        <v>46102</v>
      </c>
      <c r="C10081" t="s">
        <v>720</v>
      </c>
      <c r="D10081" t="s">
        <v>721</v>
      </c>
      <c r="E10081">
        <v>26</v>
      </c>
      <c r="F10081" t="s">
        <v>111</v>
      </c>
      <c r="G10081" t="s">
        <v>285</v>
      </c>
      <c r="H10081" t="s">
        <v>286</v>
      </c>
      <c r="I10081" t="s">
        <v>34</v>
      </c>
      <c r="J10081" t="s">
        <v>121</v>
      </c>
      <c r="K10081">
        <v>2</v>
      </c>
      <c r="L10081" s="2">
        <v>3200</v>
      </c>
      <c r="M10081">
        <v>25</v>
      </c>
      <c r="N10081" s="2">
        <v>6400</v>
      </c>
      <c r="O10081" s="2">
        <v>1600</v>
      </c>
      <c r="P10081" s="2">
        <v>4800</v>
      </c>
      <c r="Q10081" s="2">
        <v>2711.95</v>
      </c>
      <c r="R10081" s="2">
        <v>2088.0500000000002</v>
      </c>
      <c r="S10081" t="s">
        <v>53</v>
      </c>
      <c r="T10081" t="s">
        <v>263</v>
      </c>
      <c r="U10081" t="s">
        <v>91</v>
      </c>
      <c r="V10081" t="s">
        <v>39</v>
      </c>
      <c r="W10081" t="s">
        <v>124</v>
      </c>
      <c r="X10081" t="s">
        <v>97</v>
      </c>
      <c r="Y10081" t="s">
        <v>56</v>
      </c>
      <c r="Z10081" t="s">
        <v>43</v>
      </c>
      <c r="AA10081" t="s">
        <v>44</v>
      </c>
      <c r="AB10081" t="s">
        <v>44</v>
      </c>
    </row>
    <row r="10082" spans="1:28" x14ac:dyDescent="0.25">
      <c r="A10082" t="s">
        <v>15161</v>
      </c>
      <c r="B10082" s="1">
        <v>46102</v>
      </c>
      <c r="C10082" t="s">
        <v>7709</v>
      </c>
      <c r="D10082" t="s">
        <v>7710</v>
      </c>
      <c r="E10082">
        <v>50</v>
      </c>
      <c r="F10082" t="s">
        <v>31</v>
      </c>
      <c r="G10082" t="s">
        <v>344</v>
      </c>
      <c r="H10082" t="s">
        <v>345</v>
      </c>
      <c r="I10082" t="s">
        <v>34</v>
      </c>
      <c r="J10082" t="s">
        <v>121</v>
      </c>
      <c r="K10082">
        <v>2</v>
      </c>
      <c r="L10082" s="2">
        <v>1600</v>
      </c>
      <c r="M10082">
        <v>10</v>
      </c>
      <c r="N10082" s="2">
        <v>3200</v>
      </c>
      <c r="O10082" s="2">
        <v>320</v>
      </c>
      <c r="P10082" s="2">
        <v>2880</v>
      </c>
      <c r="Q10082" s="2">
        <v>1763.45</v>
      </c>
      <c r="R10082" s="2">
        <v>1116.55</v>
      </c>
      <c r="S10082" t="s">
        <v>53</v>
      </c>
      <c r="T10082" t="s">
        <v>407</v>
      </c>
      <c r="U10082" t="s">
        <v>408</v>
      </c>
      <c r="V10082" t="s">
        <v>39</v>
      </c>
      <c r="W10082" t="s">
        <v>92</v>
      </c>
      <c r="X10082" t="s">
        <v>41</v>
      </c>
      <c r="Y10082" t="s">
        <v>42</v>
      </c>
      <c r="Z10082" t="s">
        <v>43</v>
      </c>
      <c r="AA10082" t="s">
        <v>44</v>
      </c>
      <c r="AB10082" t="s">
        <v>44</v>
      </c>
    </row>
    <row r="10083" spans="1:28" x14ac:dyDescent="0.25">
      <c r="A10083" t="s">
        <v>15162</v>
      </c>
      <c r="B10083" s="1">
        <v>46103</v>
      </c>
      <c r="C10083" t="s">
        <v>5995</v>
      </c>
      <c r="D10083" t="s">
        <v>5996</v>
      </c>
      <c r="E10083">
        <v>26</v>
      </c>
      <c r="F10083" t="s">
        <v>48</v>
      </c>
      <c r="G10083" t="s">
        <v>112</v>
      </c>
      <c r="H10083" t="s">
        <v>113</v>
      </c>
      <c r="I10083" t="s">
        <v>103</v>
      </c>
      <c r="J10083" t="s">
        <v>104</v>
      </c>
      <c r="K10083">
        <v>2</v>
      </c>
      <c r="L10083" s="2">
        <v>650</v>
      </c>
      <c r="M10083">
        <v>5</v>
      </c>
      <c r="N10083" s="2">
        <v>1300</v>
      </c>
      <c r="O10083" s="2">
        <v>65</v>
      </c>
      <c r="P10083" s="2">
        <v>1235</v>
      </c>
      <c r="Q10083" s="2">
        <v>709.71</v>
      </c>
      <c r="R10083" s="2">
        <v>525.29</v>
      </c>
      <c r="S10083" t="s">
        <v>36</v>
      </c>
      <c r="T10083" t="s">
        <v>114</v>
      </c>
      <c r="U10083" t="s">
        <v>115</v>
      </c>
      <c r="V10083" t="s">
        <v>39</v>
      </c>
      <c r="W10083" t="s">
        <v>124</v>
      </c>
      <c r="X10083" t="s">
        <v>41</v>
      </c>
      <c r="Y10083" t="s">
        <v>42</v>
      </c>
      <c r="Z10083" t="s">
        <v>107</v>
      </c>
      <c r="AA10083" t="s">
        <v>44</v>
      </c>
      <c r="AB10083" t="s">
        <v>44</v>
      </c>
    </row>
    <row r="10084" spans="1:28" x14ac:dyDescent="0.25">
      <c r="A10084" t="s">
        <v>15163</v>
      </c>
      <c r="B10084" s="1">
        <v>46103</v>
      </c>
      <c r="C10084" t="s">
        <v>6887</v>
      </c>
      <c r="D10084" t="s">
        <v>6888</v>
      </c>
      <c r="E10084">
        <v>52</v>
      </c>
      <c r="F10084" t="s">
        <v>111</v>
      </c>
      <c r="G10084" t="s">
        <v>188</v>
      </c>
      <c r="H10084" t="s">
        <v>189</v>
      </c>
      <c r="I10084" t="s">
        <v>34</v>
      </c>
      <c r="J10084" t="s">
        <v>190</v>
      </c>
      <c r="K10084">
        <v>1</v>
      </c>
      <c r="L10084" s="2">
        <v>1800</v>
      </c>
      <c r="M10084">
        <v>15</v>
      </c>
      <c r="N10084" s="2">
        <v>1800</v>
      </c>
      <c r="O10084" s="2">
        <v>270</v>
      </c>
      <c r="P10084" s="2">
        <v>1530</v>
      </c>
      <c r="Q10084" s="2">
        <v>902.55</v>
      </c>
      <c r="R10084" s="2">
        <v>627.45000000000005</v>
      </c>
      <c r="S10084" t="s">
        <v>53</v>
      </c>
      <c r="T10084" t="s">
        <v>290</v>
      </c>
      <c r="U10084" t="s">
        <v>291</v>
      </c>
      <c r="V10084" t="s">
        <v>39</v>
      </c>
      <c r="W10084" t="s">
        <v>137</v>
      </c>
      <c r="X10084" t="s">
        <v>41</v>
      </c>
      <c r="Y10084" t="s">
        <v>56</v>
      </c>
      <c r="Z10084" t="s">
        <v>43</v>
      </c>
      <c r="AA10084" t="s">
        <v>44</v>
      </c>
      <c r="AB10084" t="s">
        <v>44</v>
      </c>
    </row>
    <row r="10085" spans="1:28" x14ac:dyDescent="0.25">
      <c r="A10085" t="s">
        <v>15164</v>
      </c>
      <c r="B10085" s="1">
        <v>46103</v>
      </c>
      <c r="C10085" t="s">
        <v>4777</v>
      </c>
      <c r="D10085" t="s">
        <v>4778</v>
      </c>
      <c r="E10085">
        <v>60</v>
      </c>
      <c r="F10085" t="s">
        <v>48</v>
      </c>
      <c r="G10085" t="s">
        <v>188</v>
      </c>
      <c r="H10085" t="s">
        <v>189</v>
      </c>
      <c r="I10085" t="s">
        <v>34</v>
      </c>
      <c r="J10085" t="s">
        <v>190</v>
      </c>
      <c r="K10085">
        <v>1</v>
      </c>
      <c r="L10085" s="2">
        <v>1800</v>
      </c>
      <c r="M10085">
        <v>0</v>
      </c>
      <c r="N10085" s="2">
        <v>1800</v>
      </c>
      <c r="O10085" s="2">
        <v>0</v>
      </c>
      <c r="P10085" s="2">
        <v>1800</v>
      </c>
      <c r="Q10085" s="2">
        <v>1041.76</v>
      </c>
      <c r="R10085" s="2">
        <v>758.24</v>
      </c>
      <c r="S10085" t="s">
        <v>53</v>
      </c>
      <c r="T10085" t="s">
        <v>578</v>
      </c>
      <c r="U10085" t="s">
        <v>579</v>
      </c>
      <c r="V10085" t="s">
        <v>39</v>
      </c>
      <c r="W10085" t="s">
        <v>83</v>
      </c>
      <c r="X10085" t="s">
        <v>97</v>
      </c>
      <c r="Y10085" t="s">
        <v>56</v>
      </c>
      <c r="Z10085" t="s">
        <v>43</v>
      </c>
      <c r="AA10085" t="s">
        <v>44</v>
      </c>
      <c r="AB10085" t="s">
        <v>44</v>
      </c>
    </row>
    <row r="10086" spans="1:28" x14ac:dyDescent="0.25">
      <c r="A10086" t="s">
        <v>15165</v>
      </c>
      <c r="B10086" s="1">
        <v>46103</v>
      </c>
      <c r="C10086" t="s">
        <v>10879</v>
      </c>
      <c r="D10086" t="s">
        <v>10880</v>
      </c>
      <c r="E10086">
        <v>46</v>
      </c>
      <c r="F10086" t="s">
        <v>48</v>
      </c>
      <c r="G10086" t="s">
        <v>227</v>
      </c>
      <c r="H10086" t="s">
        <v>228</v>
      </c>
      <c r="I10086" t="s">
        <v>74</v>
      </c>
      <c r="J10086" t="s">
        <v>75</v>
      </c>
      <c r="K10086">
        <v>4</v>
      </c>
      <c r="L10086" s="2">
        <v>1400</v>
      </c>
      <c r="M10086">
        <v>0</v>
      </c>
      <c r="N10086" s="2">
        <v>5600</v>
      </c>
      <c r="O10086" s="2">
        <v>0</v>
      </c>
      <c r="P10086" s="2">
        <v>5600</v>
      </c>
      <c r="Q10086" s="2">
        <v>4421.8500000000004</v>
      </c>
      <c r="R10086" s="2">
        <v>1178.1500000000001</v>
      </c>
      <c r="S10086" t="s">
        <v>53</v>
      </c>
      <c r="T10086" t="s">
        <v>37</v>
      </c>
      <c r="U10086" t="s">
        <v>38</v>
      </c>
      <c r="V10086" t="s">
        <v>39</v>
      </c>
      <c r="W10086" t="s">
        <v>40</v>
      </c>
      <c r="X10086" t="s">
        <v>67</v>
      </c>
      <c r="Y10086" t="s">
        <v>42</v>
      </c>
      <c r="Z10086" t="s">
        <v>223</v>
      </c>
      <c r="AA10086" t="s">
        <v>44</v>
      </c>
      <c r="AB10086" t="s">
        <v>44</v>
      </c>
    </row>
    <row r="10087" spans="1:28" x14ac:dyDescent="0.25">
      <c r="A10087" t="s">
        <v>15166</v>
      </c>
      <c r="B10087" s="1">
        <v>46103</v>
      </c>
      <c r="C10087" t="s">
        <v>7304</v>
      </c>
      <c r="D10087" t="s">
        <v>7305</v>
      </c>
      <c r="E10087">
        <v>58</v>
      </c>
      <c r="F10087" t="s">
        <v>48</v>
      </c>
      <c r="G10087" t="s">
        <v>72</v>
      </c>
      <c r="H10087" t="s">
        <v>73</v>
      </c>
      <c r="I10087" t="s">
        <v>74</v>
      </c>
      <c r="J10087" t="s">
        <v>75</v>
      </c>
      <c r="K10087">
        <v>3</v>
      </c>
      <c r="L10087" s="2">
        <v>2200</v>
      </c>
      <c r="M10087">
        <v>15</v>
      </c>
      <c r="N10087" s="2">
        <v>6600</v>
      </c>
      <c r="O10087" s="2">
        <v>990</v>
      </c>
      <c r="P10087" s="2">
        <v>5610</v>
      </c>
      <c r="Q10087" s="2">
        <v>4171.3100000000004</v>
      </c>
      <c r="R10087" s="2">
        <v>1438.69</v>
      </c>
      <c r="S10087" t="s">
        <v>36</v>
      </c>
      <c r="T10087" t="s">
        <v>178</v>
      </c>
      <c r="U10087" t="s">
        <v>154</v>
      </c>
      <c r="V10087" t="s">
        <v>39</v>
      </c>
      <c r="W10087" t="s">
        <v>124</v>
      </c>
      <c r="X10087" t="s">
        <v>97</v>
      </c>
      <c r="Y10087" t="s">
        <v>42</v>
      </c>
      <c r="Z10087" t="s">
        <v>508</v>
      </c>
      <c r="AA10087" t="s">
        <v>44</v>
      </c>
      <c r="AB10087" t="s">
        <v>44</v>
      </c>
    </row>
    <row r="10088" spans="1:28" x14ac:dyDescent="0.25">
      <c r="A10088" t="s">
        <v>15167</v>
      </c>
      <c r="B10088" s="1">
        <v>46103</v>
      </c>
      <c r="C10088" t="s">
        <v>9455</v>
      </c>
      <c r="D10088" t="s">
        <v>9456</v>
      </c>
      <c r="E10088">
        <v>31</v>
      </c>
      <c r="F10088" t="s">
        <v>48</v>
      </c>
      <c r="G10088" t="s">
        <v>141</v>
      </c>
      <c r="H10088" t="s">
        <v>142</v>
      </c>
      <c r="I10088" t="s">
        <v>74</v>
      </c>
      <c r="J10088" t="s">
        <v>143</v>
      </c>
      <c r="K10088">
        <v>1</v>
      </c>
      <c r="L10088" s="2">
        <v>900</v>
      </c>
      <c r="M10088">
        <v>20</v>
      </c>
      <c r="N10088" s="2">
        <v>900</v>
      </c>
      <c r="O10088" s="2">
        <v>180</v>
      </c>
      <c r="P10088" s="2">
        <v>720</v>
      </c>
      <c r="Q10088" s="2">
        <v>540.62</v>
      </c>
      <c r="R10088" s="2">
        <v>179.38</v>
      </c>
      <c r="S10088" t="s">
        <v>64</v>
      </c>
      <c r="T10088" t="s">
        <v>90</v>
      </c>
      <c r="U10088" t="s">
        <v>91</v>
      </c>
      <c r="V10088" t="s">
        <v>39</v>
      </c>
      <c r="W10088" t="s">
        <v>66</v>
      </c>
      <c r="X10088" t="s">
        <v>97</v>
      </c>
      <c r="Y10088" t="s">
        <v>56</v>
      </c>
      <c r="Z10088" t="s">
        <v>43</v>
      </c>
      <c r="AA10088" t="s">
        <v>44</v>
      </c>
      <c r="AB10088" t="s">
        <v>44</v>
      </c>
    </row>
    <row r="10089" spans="1:28" x14ac:dyDescent="0.25">
      <c r="A10089" t="s">
        <v>15168</v>
      </c>
      <c r="B10089" s="1">
        <v>46103</v>
      </c>
      <c r="C10089" t="s">
        <v>10306</v>
      </c>
      <c r="D10089" t="s">
        <v>10307</v>
      </c>
      <c r="E10089">
        <v>34</v>
      </c>
      <c r="F10089" t="s">
        <v>48</v>
      </c>
      <c r="G10089" t="s">
        <v>280</v>
      </c>
      <c r="H10089" t="s">
        <v>281</v>
      </c>
      <c r="I10089" t="s">
        <v>62</v>
      </c>
      <c r="J10089" t="s">
        <v>190</v>
      </c>
      <c r="K10089">
        <v>4</v>
      </c>
      <c r="L10089" s="2">
        <v>700</v>
      </c>
      <c r="M10089">
        <v>10</v>
      </c>
      <c r="N10089" s="2">
        <v>2800</v>
      </c>
      <c r="O10089" s="2">
        <v>280</v>
      </c>
      <c r="P10089" s="2">
        <v>2520</v>
      </c>
      <c r="Q10089" s="2">
        <v>1661.13</v>
      </c>
      <c r="R10089" s="2">
        <v>858.87</v>
      </c>
      <c r="S10089" t="s">
        <v>64</v>
      </c>
      <c r="T10089" t="s">
        <v>136</v>
      </c>
      <c r="U10089" t="s">
        <v>38</v>
      </c>
      <c r="V10089" t="s">
        <v>39</v>
      </c>
      <c r="W10089" t="s">
        <v>137</v>
      </c>
      <c r="X10089" t="s">
        <v>97</v>
      </c>
      <c r="Y10089" t="s">
        <v>84</v>
      </c>
      <c r="Z10089" t="s">
        <v>43</v>
      </c>
      <c r="AA10089" t="s">
        <v>44</v>
      </c>
      <c r="AB10089" t="s">
        <v>44</v>
      </c>
    </row>
    <row r="10090" spans="1:28" x14ac:dyDescent="0.25">
      <c r="A10090" t="s">
        <v>15169</v>
      </c>
      <c r="B10090" s="1">
        <v>46103</v>
      </c>
      <c r="C10090" t="s">
        <v>10222</v>
      </c>
      <c r="D10090" t="s">
        <v>10223</v>
      </c>
      <c r="E10090">
        <v>53</v>
      </c>
      <c r="F10090" t="s">
        <v>111</v>
      </c>
      <c r="G10090" t="s">
        <v>148</v>
      </c>
      <c r="H10090" t="s">
        <v>149</v>
      </c>
      <c r="I10090" t="s">
        <v>74</v>
      </c>
      <c r="J10090" t="s">
        <v>130</v>
      </c>
      <c r="K10090">
        <v>2</v>
      </c>
      <c r="L10090" s="2">
        <v>3500</v>
      </c>
      <c r="M10090">
        <v>5</v>
      </c>
      <c r="N10090" s="2">
        <v>7000</v>
      </c>
      <c r="O10090" s="2">
        <v>350</v>
      </c>
      <c r="P10090" s="2">
        <v>6650</v>
      </c>
      <c r="Q10090" s="2">
        <v>4735.95</v>
      </c>
      <c r="R10090" s="2">
        <v>1914.05</v>
      </c>
      <c r="S10090" t="s">
        <v>53</v>
      </c>
      <c r="T10090" t="s">
        <v>263</v>
      </c>
      <c r="U10090" t="s">
        <v>91</v>
      </c>
      <c r="V10090" t="s">
        <v>39</v>
      </c>
      <c r="W10090" t="s">
        <v>92</v>
      </c>
      <c r="X10090" t="s">
        <v>41</v>
      </c>
      <c r="Y10090" t="s">
        <v>42</v>
      </c>
      <c r="Z10090" t="s">
        <v>43</v>
      </c>
      <c r="AA10090" t="s">
        <v>44</v>
      </c>
      <c r="AB10090" t="s">
        <v>44</v>
      </c>
    </row>
    <row r="10091" spans="1:28" x14ac:dyDescent="0.25">
      <c r="A10091" t="s">
        <v>15170</v>
      </c>
      <c r="B10091" s="1">
        <v>46103</v>
      </c>
      <c r="C10091" t="s">
        <v>2695</v>
      </c>
      <c r="D10091" t="s">
        <v>2696</v>
      </c>
      <c r="E10091">
        <v>27</v>
      </c>
      <c r="F10091" t="s">
        <v>31</v>
      </c>
      <c r="G10091" t="s">
        <v>197</v>
      </c>
      <c r="H10091" t="s">
        <v>198</v>
      </c>
      <c r="I10091" t="s">
        <v>74</v>
      </c>
      <c r="J10091" t="s">
        <v>75</v>
      </c>
      <c r="K10091">
        <v>2</v>
      </c>
      <c r="L10091" s="2">
        <v>2600</v>
      </c>
      <c r="M10091">
        <v>10</v>
      </c>
      <c r="N10091" s="2">
        <v>5200</v>
      </c>
      <c r="O10091" s="2">
        <v>520</v>
      </c>
      <c r="P10091" s="2">
        <v>4680</v>
      </c>
      <c r="Q10091" s="2">
        <v>3302.29</v>
      </c>
      <c r="R10091" s="2">
        <v>1377.71</v>
      </c>
      <c r="S10091" t="s">
        <v>53</v>
      </c>
      <c r="T10091" t="s">
        <v>275</v>
      </c>
      <c r="U10091" t="s">
        <v>123</v>
      </c>
      <c r="V10091" t="s">
        <v>39</v>
      </c>
      <c r="W10091" t="s">
        <v>83</v>
      </c>
      <c r="X10091" t="s">
        <v>41</v>
      </c>
      <c r="Y10091" t="s">
        <v>56</v>
      </c>
      <c r="Z10091" t="s">
        <v>43</v>
      </c>
      <c r="AA10091" t="s">
        <v>44</v>
      </c>
      <c r="AB10091" t="s">
        <v>44</v>
      </c>
    </row>
    <row r="10092" spans="1:28" x14ac:dyDescent="0.25">
      <c r="A10092" t="s">
        <v>15171</v>
      </c>
      <c r="B10092" s="1">
        <v>46104</v>
      </c>
      <c r="C10092" t="s">
        <v>7045</v>
      </c>
      <c r="D10092" t="s">
        <v>7046</v>
      </c>
      <c r="E10092">
        <v>43</v>
      </c>
      <c r="F10092" t="s">
        <v>31</v>
      </c>
      <c r="G10092" t="s">
        <v>352</v>
      </c>
      <c r="H10092" t="s">
        <v>353</v>
      </c>
      <c r="I10092" t="s">
        <v>103</v>
      </c>
      <c r="J10092" t="s">
        <v>104</v>
      </c>
      <c r="K10092">
        <v>1</v>
      </c>
      <c r="L10092" s="2">
        <v>850</v>
      </c>
      <c r="M10092">
        <v>5</v>
      </c>
      <c r="N10092" s="2">
        <v>850</v>
      </c>
      <c r="O10092" s="2">
        <v>42.5</v>
      </c>
      <c r="P10092" s="2">
        <v>807.5</v>
      </c>
      <c r="Q10092" s="2">
        <v>583.45000000000005</v>
      </c>
      <c r="R10092" s="2">
        <v>224.05</v>
      </c>
      <c r="S10092" t="s">
        <v>53</v>
      </c>
      <c r="T10092" t="s">
        <v>578</v>
      </c>
      <c r="U10092" t="s">
        <v>579</v>
      </c>
      <c r="V10092" t="s">
        <v>39</v>
      </c>
      <c r="W10092" t="s">
        <v>83</v>
      </c>
      <c r="X10092" t="s">
        <v>41</v>
      </c>
      <c r="Y10092" t="s">
        <v>56</v>
      </c>
      <c r="Z10092" t="s">
        <v>508</v>
      </c>
      <c r="AA10092" t="s">
        <v>44</v>
      </c>
      <c r="AB10092" t="s">
        <v>44</v>
      </c>
    </row>
    <row r="10093" spans="1:28" x14ac:dyDescent="0.25">
      <c r="A10093" t="s">
        <v>15172</v>
      </c>
      <c r="B10093" s="1">
        <v>46104</v>
      </c>
      <c r="C10093" t="s">
        <v>1042</v>
      </c>
      <c r="D10093" t="s">
        <v>1043</v>
      </c>
      <c r="E10093">
        <v>51</v>
      </c>
      <c r="F10093" t="s">
        <v>48</v>
      </c>
      <c r="G10093" t="s">
        <v>217</v>
      </c>
      <c r="H10093" t="s">
        <v>218</v>
      </c>
      <c r="I10093" t="s">
        <v>34</v>
      </c>
      <c r="J10093" t="s">
        <v>130</v>
      </c>
      <c r="K10093">
        <v>2</v>
      </c>
      <c r="L10093" s="2">
        <v>28000</v>
      </c>
      <c r="M10093">
        <v>10</v>
      </c>
      <c r="N10093" s="2">
        <v>56000</v>
      </c>
      <c r="O10093" s="2">
        <v>5600</v>
      </c>
      <c r="P10093" s="2">
        <v>50400</v>
      </c>
      <c r="Q10093" s="2">
        <v>40704.01</v>
      </c>
      <c r="R10093" s="2">
        <v>9695.99</v>
      </c>
      <c r="S10093" t="s">
        <v>53</v>
      </c>
      <c r="T10093" t="s">
        <v>114</v>
      </c>
      <c r="U10093" t="s">
        <v>115</v>
      </c>
      <c r="V10093" t="s">
        <v>39</v>
      </c>
      <c r="W10093" t="s">
        <v>124</v>
      </c>
      <c r="X10093" t="s">
        <v>41</v>
      </c>
      <c r="Y10093" t="s">
        <v>42</v>
      </c>
      <c r="Z10093" t="s">
        <v>43</v>
      </c>
      <c r="AA10093" t="s">
        <v>44</v>
      </c>
      <c r="AB10093" t="s">
        <v>44</v>
      </c>
    </row>
    <row r="10094" spans="1:28" x14ac:dyDescent="0.25">
      <c r="A10094" t="s">
        <v>15173</v>
      </c>
      <c r="B10094" s="1">
        <v>46104</v>
      </c>
      <c r="C10094" t="s">
        <v>4015</v>
      </c>
      <c r="D10094" t="s">
        <v>4016</v>
      </c>
      <c r="E10094">
        <v>21</v>
      </c>
      <c r="F10094" t="s">
        <v>48</v>
      </c>
      <c r="G10094" t="s">
        <v>298</v>
      </c>
      <c r="H10094" t="s">
        <v>299</v>
      </c>
      <c r="I10094" t="s">
        <v>103</v>
      </c>
      <c r="J10094" t="s">
        <v>104</v>
      </c>
      <c r="K10094">
        <v>2</v>
      </c>
      <c r="L10094" s="2">
        <v>700</v>
      </c>
      <c r="M10094">
        <v>15</v>
      </c>
      <c r="N10094" s="2">
        <v>1400</v>
      </c>
      <c r="O10094" s="2">
        <v>210</v>
      </c>
      <c r="P10094" s="2">
        <v>1190</v>
      </c>
      <c r="Q10094" s="2">
        <v>839.3</v>
      </c>
      <c r="R10094" s="2">
        <v>350.7</v>
      </c>
      <c r="S10094" t="s">
        <v>53</v>
      </c>
      <c r="T10094" t="s">
        <v>407</v>
      </c>
      <c r="U10094" t="s">
        <v>408</v>
      </c>
      <c r="V10094" t="s">
        <v>39</v>
      </c>
      <c r="W10094" t="s">
        <v>92</v>
      </c>
      <c r="X10094" t="s">
        <v>97</v>
      </c>
      <c r="Y10094" t="s">
        <v>84</v>
      </c>
      <c r="Z10094" t="s">
        <v>43</v>
      </c>
      <c r="AA10094" t="s">
        <v>44</v>
      </c>
      <c r="AB10094" t="s">
        <v>44</v>
      </c>
    </row>
    <row r="10095" spans="1:28" x14ac:dyDescent="0.25">
      <c r="A10095" t="s">
        <v>15174</v>
      </c>
      <c r="B10095" s="1">
        <v>46104</v>
      </c>
      <c r="C10095" t="s">
        <v>11157</v>
      </c>
      <c r="D10095" t="s">
        <v>11158</v>
      </c>
      <c r="E10095">
        <v>35</v>
      </c>
      <c r="F10095" t="s">
        <v>31</v>
      </c>
      <c r="G10095" t="s">
        <v>352</v>
      </c>
      <c r="H10095" t="s">
        <v>353</v>
      </c>
      <c r="I10095" t="s">
        <v>103</v>
      </c>
      <c r="J10095" t="s">
        <v>104</v>
      </c>
      <c r="K10095">
        <v>6</v>
      </c>
      <c r="L10095" s="2">
        <v>850</v>
      </c>
      <c r="M10095">
        <v>5</v>
      </c>
      <c r="N10095" s="2">
        <v>5100</v>
      </c>
      <c r="O10095" s="2">
        <v>255</v>
      </c>
      <c r="P10095" s="2">
        <v>4845</v>
      </c>
      <c r="Q10095" s="2">
        <v>3676.21</v>
      </c>
      <c r="R10095" s="2">
        <v>1168.79</v>
      </c>
      <c r="S10095" t="s">
        <v>53</v>
      </c>
      <c r="T10095" t="s">
        <v>37</v>
      </c>
      <c r="U10095" t="s">
        <v>38</v>
      </c>
      <c r="V10095" t="s">
        <v>39</v>
      </c>
      <c r="W10095" t="s">
        <v>40</v>
      </c>
      <c r="X10095" t="s">
        <v>41</v>
      </c>
      <c r="Y10095" t="s">
        <v>56</v>
      </c>
      <c r="Z10095" t="s">
        <v>43</v>
      </c>
      <c r="AA10095" t="s">
        <v>44</v>
      </c>
      <c r="AB10095" t="s">
        <v>44</v>
      </c>
    </row>
    <row r="10096" spans="1:28" x14ac:dyDescent="0.25">
      <c r="A10096" t="s">
        <v>15175</v>
      </c>
      <c r="B10096" s="1">
        <v>46104</v>
      </c>
      <c r="C10096" t="s">
        <v>2914</v>
      </c>
      <c r="D10096" t="s">
        <v>2915</v>
      </c>
      <c r="E10096">
        <v>50</v>
      </c>
      <c r="F10096" t="s">
        <v>111</v>
      </c>
      <c r="G10096" t="s">
        <v>128</v>
      </c>
      <c r="H10096" t="s">
        <v>129</v>
      </c>
      <c r="I10096" t="s">
        <v>74</v>
      </c>
      <c r="J10096" t="s">
        <v>130</v>
      </c>
      <c r="K10096">
        <v>1</v>
      </c>
      <c r="L10096" s="2">
        <v>1700</v>
      </c>
      <c r="M10096">
        <v>5</v>
      </c>
      <c r="N10096" s="2">
        <v>1700</v>
      </c>
      <c r="O10096" s="2">
        <v>85</v>
      </c>
      <c r="P10096" s="2">
        <v>1615</v>
      </c>
      <c r="Q10096" s="2">
        <v>1048.3399999999999</v>
      </c>
      <c r="R10096" s="2">
        <v>566.66</v>
      </c>
      <c r="S10096" t="s">
        <v>53</v>
      </c>
      <c r="T10096" t="s">
        <v>398</v>
      </c>
      <c r="U10096" t="s">
        <v>399</v>
      </c>
      <c r="V10096" t="s">
        <v>39</v>
      </c>
      <c r="W10096" t="s">
        <v>40</v>
      </c>
      <c r="X10096" t="s">
        <v>41</v>
      </c>
      <c r="Y10096" t="s">
        <v>56</v>
      </c>
      <c r="Z10096" t="s">
        <v>43</v>
      </c>
      <c r="AA10096" t="s">
        <v>44</v>
      </c>
      <c r="AB10096" t="s">
        <v>44</v>
      </c>
    </row>
    <row r="10097" spans="1:28" x14ac:dyDescent="0.25">
      <c r="A10097" t="s">
        <v>15176</v>
      </c>
      <c r="B10097" s="1">
        <v>46104</v>
      </c>
      <c r="C10097" t="s">
        <v>4471</v>
      </c>
      <c r="D10097" t="s">
        <v>4472</v>
      </c>
      <c r="E10097">
        <v>54</v>
      </c>
      <c r="F10097" t="s">
        <v>31</v>
      </c>
      <c r="G10097" t="s">
        <v>168</v>
      </c>
      <c r="H10097" t="s">
        <v>169</v>
      </c>
      <c r="I10097" t="s">
        <v>62</v>
      </c>
      <c r="J10097" t="s">
        <v>143</v>
      </c>
      <c r="K10097">
        <v>2</v>
      </c>
      <c r="L10097" s="2">
        <v>1800</v>
      </c>
      <c r="M10097">
        <v>5</v>
      </c>
      <c r="N10097" s="2">
        <v>3600</v>
      </c>
      <c r="O10097" s="2">
        <v>180</v>
      </c>
      <c r="P10097" s="2">
        <v>3420</v>
      </c>
      <c r="Q10097" s="2">
        <v>1942.05</v>
      </c>
      <c r="R10097" s="2">
        <v>1477.95</v>
      </c>
      <c r="S10097" t="s">
        <v>53</v>
      </c>
      <c r="T10097" t="s">
        <v>37</v>
      </c>
      <c r="U10097" t="s">
        <v>38</v>
      </c>
      <c r="V10097" t="s">
        <v>39</v>
      </c>
      <c r="W10097" t="s">
        <v>40</v>
      </c>
      <c r="X10097" t="s">
        <v>97</v>
      </c>
      <c r="Y10097" t="s">
        <v>56</v>
      </c>
      <c r="Z10097" t="s">
        <v>43</v>
      </c>
      <c r="AA10097" t="s">
        <v>44</v>
      </c>
      <c r="AB10097" t="s">
        <v>44</v>
      </c>
    </row>
    <row r="10098" spans="1:28" x14ac:dyDescent="0.25">
      <c r="A10098" t="s">
        <v>15177</v>
      </c>
      <c r="B10098" s="1">
        <v>46104</v>
      </c>
      <c r="C10098" t="s">
        <v>5494</v>
      </c>
      <c r="D10098" t="s">
        <v>5495</v>
      </c>
      <c r="E10098">
        <v>32</v>
      </c>
      <c r="F10098" t="s">
        <v>48</v>
      </c>
      <c r="G10098" t="s">
        <v>119</v>
      </c>
      <c r="H10098" t="s">
        <v>120</v>
      </c>
      <c r="I10098" t="s">
        <v>62</v>
      </c>
      <c r="J10098" t="s">
        <v>121</v>
      </c>
      <c r="K10098">
        <v>3</v>
      </c>
      <c r="L10098" s="2">
        <v>4800</v>
      </c>
      <c r="M10098">
        <v>5</v>
      </c>
      <c r="N10098" s="2">
        <v>14400</v>
      </c>
      <c r="O10098" s="2">
        <v>720</v>
      </c>
      <c r="P10098" s="2">
        <v>13680</v>
      </c>
      <c r="Q10098" s="2">
        <v>11120.95</v>
      </c>
      <c r="R10098" s="2">
        <v>2559.0500000000002</v>
      </c>
      <c r="S10098" t="s">
        <v>53</v>
      </c>
      <c r="T10098" t="s">
        <v>222</v>
      </c>
      <c r="U10098" t="s">
        <v>38</v>
      </c>
      <c r="V10098" t="s">
        <v>39</v>
      </c>
      <c r="W10098" t="s">
        <v>66</v>
      </c>
      <c r="X10098" t="s">
        <v>97</v>
      </c>
      <c r="Y10098" t="s">
        <v>56</v>
      </c>
      <c r="Z10098" t="s">
        <v>107</v>
      </c>
      <c r="AA10098" t="s">
        <v>44</v>
      </c>
      <c r="AB10098" t="s">
        <v>44</v>
      </c>
    </row>
    <row r="10099" spans="1:28" x14ac:dyDescent="0.25">
      <c r="A10099" t="s">
        <v>15178</v>
      </c>
      <c r="B10099" s="1">
        <v>46104</v>
      </c>
      <c r="C10099" t="s">
        <v>2265</v>
      </c>
      <c r="D10099" t="s">
        <v>2266</v>
      </c>
      <c r="E10099">
        <v>52</v>
      </c>
      <c r="F10099" t="s">
        <v>31</v>
      </c>
      <c r="G10099" t="s">
        <v>134</v>
      </c>
      <c r="H10099" t="s">
        <v>135</v>
      </c>
      <c r="I10099" t="s">
        <v>62</v>
      </c>
      <c r="J10099" t="s">
        <v>130</v>
      </c>
      <c r="K10099">
        <v>2</v>
      </c>
      <c r="L10099" s="2">
        <v>8500</v>
      </c>
      <c r="M10099">
        <v>0</v>
      </c>
      <c r="N10099" s="2">
        <v>17000</v>
      </c>
      <c r="O10099" s="2">
        <v>0</v>
      </c>
      <c r="P10099" s="2">
        <v>17000</v>
      </c>
      <c r="Q10099" s="2">
        <v>12512.15</v>
      </c>
      <c r="R10099" s="2">
        <v>4487.8500000000004</v>
      </c>
      <c r="S10099" t="s">
        <v>53</v>
      </c>
      <c r="T10099" t="s">
        <v>407</v>
      </c>
      <c r="U10099" t="s">
        <v>408</v>
      </c>
      <c r="V10099" t="s">
        <v>39</v>
      </c>
      <c r="W10099" t="s">
        <v>66</v>
      </c>
      <c r="X10099" t="s">
        <v>67</v>
      </c>
      <c r="Y10099" t="s">
        <v>56</v>
      </c>
      <c r="Z10099" t="s">
        <v>43</v>
      </c>
      <c r="AA10099" t="s">
        <v>44</v>
      </c>
      <c r="AB10099" t="s">
        <v>44</v>
      </c>
    </row>
    <row r="10100" spans="1:28" x14ac:dyDescent="0.25">
      <c r="A10100" t="s">
        <v>15179</v>
      </c>
      <c r="B10100" s="1">
        <v>46104</v>
      </c>
      <c r="C10100" t="s">
        <v>1473</v>
      </c>
      <c r="D10100" t="s">
        <v>1474</v>
      </c>
      <c r="E10100">
        <v>18</v>
      </c>
      <c r="F10100" t="s">
        <v>111</v>
      </c>
      <c r="G10100" t="s">
        <v>280</v>
      </c>
      <c r="H10100" t="s">
        <v>281</v>
      </c>
      <c r="I10100" t="s">
        <v>62</v>
      </c>
      <c r="J10100" t="s">
        <v>190</v>
      </c>
      <c r="K10100">
        <v>5</v>
      </c>
      <c r="L10100" s="2">
        <v>700</v>
      </c>
      <c r="M10100">
        <v>10</v>
      </c>
      <c r="N10100" s="2">
        <v>3500</v>
      </c>
      <c r="O10100" s="2">
        <v>350</v>
      </c>
      <c r="P10100" s="2">
        <v>3150</v>
      </c>
      <c r="Q10100" s="2">
        <v>2567.62</v>
      </c>
      <c r="R10100" s="2">
        <v>582.38</v>
      </c>
      <c r="S10100" t="s">
        <v>36</v>
      </c>
      <c r="T10100" t="s">
        <v>263</v>
      </c>
      <c r="U10100" t="s">
        <v>91</v>
      </c>
      <c r="V10100" t="s">
        <v>39</v>
      </c>
      <c r="W10100" t="s">
        <v>66</v>
      </c>
      <c r="X10100" t="s">
        <v>41</v>
      </c>
      <c r="Y10100" t="s">
        <v>56</v>
      </c>
      <c r="Z10100" t="s">
        <v>43</v>
      </c>
      <c r="AA10100" t="s">
        <v>44</v>
      </c>
      <c r="AB10100" t="s">
        <v>44</v>
      </c>
    </row>
    <row r="10101" spans="1:28" x14ac:dyDescent="0.25">
      <c r="A10101" t="s">
        <v>15180</v>
      </c>
      <c r="B10101" s="1">
        <v>46104</v>
      </c>
      <c r="C10101" t="s">
        <v>625</v>
      </c>
      <c r="D10101" t="s">
        <v>626</v>
      </c>
      <c r="E10101">
        <v>45</v>
      </c>
      <c r="F10101" t="s">
        <v>48</v>
      </c>
      <c r="G10101" t="s">
        <v>88</v>
      </c>
      <c r="H10101" t="s">
        <v>89</v>
      </c>
      <c r="I10101" t="s">
        <v>62</v>
      </c>
      <c r="J10101" t="s">
        <v>63</v>
      </c>
      <c r="K10101">
        <v>4</v>
      </c>
      <c r="L10101" s="2">
        <v>4200</v>
      </c>
      <c r="M10101">
        <v>10</v>
      </c>
      <c r="N10101" s="2">
        <v>16800</v>
      </c>
      <c r="O10101" s="2">
        <v>1680</v>
      </c>
      <c r="P10101" s="2">
        <v>15120</v>
      </c>
      <c r="Q10101" s="2">
        <v>8526.2800000000007</v>
      </c>
      <c r="R10101" s="2">
        <v>6593.72</v>
      </c>
      <c r="S10101" t="s">
        <v>64</v>
      </c>
      <c r="T10101" t="s">
        <v>163</v>
      </c>
      <c r="U10101" t="s">
        <v>164</v>
      </c>
      <c r="V10101" t="s">
        <v>39</v>
      </c>
      <c r="W10101" t="s">
        <v>92</v>
      </c>
      <c r="X10101" t="s">
        <v>41</v>
      </c>
      <c r="Y10101" t="s">
        <v>56</v>
      </c>
      <c r="Z10101" t="s">
        <v>107</v>
      </c>
      <c r="AA10101" t="s">
        <v>44</v>
      </c>
      <c r="AB10101" t="s">
        <v>44</v>
      </c>
    </row>
    <row r="10102" spans="1:28" x14ac:dyDescent="0.25">
      <c r="A10102" t="s">
        <v>15181</v>
      </c>
      <c r="B10102" s="1">
        <v>46104</v>
      </c>
      <c r="C10102" t="s">
        <v>1063</v>
      </c>
      <c r="D10102" t="s">
        <v>1064</v>
      </c>
      <c r="E10102">
        <v>49</v>
      </c>
      <c r="F10102" t="s">
        <v>31</v>
      </c>
      <c r="G10102" t="s">
        <v>134</v>
      </c>
      <c r="H10102" t="s">
        <v>135</v>
      </c>
      <c r="I10102" t="s">
        <v>62</v>
      </c>
      <c r="J10102" t="s">
        <v>130</v>
      </c>
      <c r="K10102">
        <v>3</v>
      </c>
      <c r="L10102" s="2">
        <v>8500</v>
      </c>
      <c r="M10102">
        <v>30</v>
      </c>
      <c r="N10102" s="2">
        <v>25500</v>
      </c>
      <c r="O10102" s="2">
        <v>7650</v>
      </c>
      <c r="P10102" s="2">
        <v>17850</v>
      </c>
      <c r="Q10102" s="2">
        <v>14580.45</v>
      </c>
      <c r="R10102" s="2">
        <v>3269.55</v>
      </c>
      <c r="S10102" t="s">
        <v>53</v>
      </c>
      <c r="T10102" t="s">
        <v>37</v>
      </c>
      <c r="U10102" t="s">
        <v>38</v>
      </c>
      <c r="V10102" t="s">
        <v>39</v>
      </c>
      <c r="W10102" t="s">
        <v>124</v>
      </c>
      <c r="X10102" t="s">
        <v>41</v>
      </c>
      <c r="Y10102" t="s">
        <v>56</v>
      </c>
      <c r="Z10102" t="s">
        <v>223</v>
      </c>
      <c r="AA10102" t="s">
        <v>44</v>
      </c>
      <c r="AB10102" t="s">
        <v>44</v>
      </c>
    </row>
    <row r="10103" spans="1:28" x14ac:dyDescent="0.25">
      <c r="A10103" t="s">
        <v>15182</v>
      </c>
      <c r="B10103" s="1">
        <v>46104</v>
      </c>
      <c r="C10103" t="s">
        <v>1685</v>
      </c>
      <c r="D10103" t="s">
        <v>1686</v>
      </c>
      <c r="E10103">
        <v>20</v>
      </c>
      <c r="F10103" t="s">
        <v>48</v>
      </c>
      <c r="G10103" t="s">
        <v>318</v>
      </c>
      <c r="H10103" t="s">
        <v>319</v>
      </c>
      <c r="I10103" t="s">
        <v>34</v>
      </c>
      <c r="J10103" t="s">
        <v>190</v>
      </c>
      <c r="K10103">
        <v>1</v>
      </c>
      <c r="L10103" s="2">
        <v>2500</v>
      </c>
      <c r="M10103">
        <v>15</v>
      </c>
      <c r="N10103" s="2">
        <v>2500</v>
      </c>
      <c r="O10103" s="2">
        <v>375</v>
      </c>
      <c r="P10103" s="2">
        <v>2125</v>
      </c>
      <c r="Q10103" s="2">
        <v>1622.49</v>
      </c>
      <c r="R10103" s="2">
        <v>502.51</v>
      </c>
      <c r="S10103" t="s">
        <v>53</v>
      </c>
      <c r="T10103" t="s">
        <v>222</v>
      </c>
      <c r="U10103" t="s">
        <v>38</v>
      </c>
      <c r="V10103" t="s">
        <v>39</v>
      </c>
      <c r="W10103" t="s">
        <v>40</v>
      </c>
      <c r="X10103" t="s">
        <v>41</v>
      </c>
      <c r="Y10103" t="s">
        <v>56</v>
      </c>
      <c r="Z10103" t="s">
        <v>43</v>
      </c>
      <c r="AA10103" t="s">
        <v>68</v>
      </c>
      <c r="AB10103" t="s">
        <v>44</v>
      </c>
    </row>
    <row r="10104" spans="1:28" x14ac:dyDescent="0.25">
      <c r="A10104" t="s">
        <v>15183</v>
      </c>
      <c r="B10104" s="1">
        <v>46104</v>
      </c>
      <c r="C10104" t="s">
        <v>4134</v>
      </c>
      <c r="D10104" t="s">
        <v>4135</v>
      </c>
      <c r="E10104">
        <v>56</v>
      </c>
      <c r="F10104" t="s">
        <v>48</v>
      </c>
      <c r="G10104" t="s">
        <v>387</v>
      </c>
      <c r="H10104" t="s">
        <v>388</v>
      </c>
      <c r="I10104" t="s">
        <v>74</v>
      </c>
      <c r="J10104" t="s">
        <v>75</v>
      </c>
      <c r="K10104">
        <v>1</v>
      </c>
      <c r="L10104" s="2">
        <v>3200</v>
      </c>
      <c r="M10104">
        <v>5</v>
      </c>
      <c r="N10104" s="2">
        <v>3200</v>
      </c>
      <c r="O10104" s="2">
        <v>160</v>
      </c>
      <c r="P10104" s="2">
        <v>3040</v>
      </c>
      <c r="Q10104" s="2">
        <v>1772.57</v>
      </c>
      <c r="R10104" s="2">
        <v>1267.43</v>
      </c>
      <c r="S10104" t="s">
        <v>64</v>
      </c>
      <c r="T10104" t="s">
        <v>122</v>
      </c>
      <c r="U10104" t="s">
        <v>123</v>
      </c>
      <c r="V10104" t="s">
        <v>39</v>
      </c>
      <c r="W10104" t="s">
        <v>92</v>
      </c>
      <c r="X10104" t="s">
        <v>67</v>
      </c>
      <c r="Y10104" t="s">
        <v>56</v>
      </c>
      <c r="Z10104" t="s">
        <v>223</v>
      </c>
      <c r="AA10104" t="s">
        <v>44</v>
      </c>
      <c r="AB10104" t="s">
        <v>44</v>
      </c>
    </row>
    <row r="10105" spans="1:28" x14ac:dyDescent="0.25">
      <c r="A10105" t="s">
        <v>15184</v>
      </c>
      <c r="B10105" s="1">
        <v>46104</v>
      </c>
      <c r="C10105" t="s">
        <v>6666</v>
      </c>
      <c r="D10105" t="s">
        <v>6667</v>
      </c>
      <c r="E10105">
        <v>44</v>
      </c>
      <c r="F10105" t="s">
        <v>111</v>
      </c>
      <c r="G10105" t="s">
        <v>318</v>
      </c>
      <c r="H10105" t="s">
        <v>319</v>
      </c>
      <c r="I10105" t="s">
        <v>34</v>
      </c>
      <c r="J10105" t="s">
        <v>190</v>
      </c>
      <c r="K10105">
        <v>1</v>
      </c>
      <c r="L10105" s="2">
        <v>2500</v>
      </c>
      <c r="M10105">
        <v>15</v>
      </c>
      <c r="N10105" s="2">
        <v>2500</v>
      </c>
      <c r="O10105" s="2">
        <v>375</v>
      </c>
      <c r="P10105" s="2">
        <v>2125</v>
      </c>
      <c r="Q10105" s="2">
        <v>1372.64</v>
      </c>
      <c r="R10105" s="2">
        <v>752.36</v>
      </c>
      <c r="S10105" t="s">
        <v>53</v>
      </c>
      <c r="T10105" t="s">
        <v>90</v>
      </c>
      <c r="U10105" t="s">
        <v>91</v>
      </c>
      <c r="V10105" t="s">
        <v>39</v>
      </c>
      <c r="W10105" t="s">
        <v>40</v>
      </c>
      <c r="X10105" t="s">
        <v>97</v>
      </c>
      <c r="Y10105" t="s">
        <v>56</v>
      </c>
      <c r="Z10105" t="s">
        <v>43</v>
      </c>
      <c r="AA10105" t="s">
        <v>44</v>
      </c>
      <c r="AB10105" t="s">
        <v>44</v>
      </c>
    </row>
    <row r="10106" spans="1:28" x14ac:dyDescent="0.25">
      <c r="A10106" t="s">
        <v>15185</v>
      </c>
      <c r="B10106" s="1">
        <v>46104</v>
      </c>
      <c r="C10106" t="s">
        <v>2640</v>
      </c>
      <c r="D10106" t="s">
        <v>2641</v>
      </c>
      <c r="E10106">
        <v>54</v>
      </c>
      <c r="F10106" t="s">
        <v>111</v>
      </c>
      <c r="G10106" t="s">
        <v>202</v>
      </c>
      <c r="H10106" t="s">
        <v>203</v>
      </c>
      <c r="I10106" t="s">
        <v>103</v>
      </c>
      <c r="J10106" t="s">
        <v>104</v>
      </c>
      <c r="K10106">
        <v>5</v>
      </c>
      <c r="L10106" s="2">
        <v>550</v>
      </c>
      <c r="M10106">
        <v>0</v>
      </c>
      <c r="N10106" s="2">
        <v>2750</v>
      </c>
      <c r="O10106" s="2">
        <v>0</v>
      </c>
      <c r="P10106" s="2">
        <v>2750</v>
      </c>
      <c r="Q10106" s="2">
        <v>1661.92</v>
      </c>
      <c r="R10106" s="2">
        <v>1088.08</v>
      </c>
      <c r="S10106" t="s">
        <v>53</v>
      </c>
      <c r="T10106" t="s">
        <v>578</v>
      </c>
      <c r="U10106" t="s">
        <v>579</v>
      </c>
      <c r="V10106" t="s">
        <v>39</v>
      </c>
      <c r="W10106" t="s">
        <v>124</v>
      </c>
      <c r="X10106" t="s">
        <v>41</v>
      </c>
      <c r="Y10106" t="s">
        <v>56</v>
      </c>
      <c r="Z10106" t="s">
        <v>144</v>
      </c>
      <c r="AA10106" t="s">
        <v>44</v>
      </c>
      <c r="AB10106" t="s">
        <v>44</v>
      </c>
    </row>
    <row r="10107" spans="1:28" x14ac:dyDescent="0.25">
      <c r="A10107" t="s">
        <v>15186</v>
      </c>
      <c r="B10107" s="1">
        <v>46104</v>
      </c>
      <c r="C10107" t="s">
        <v>3453</v>
      </c>
      <c r="D10107" t="s">
        <v>3454</v>
      </c>
      <c r="E10107">
        <v>50</v>
      </c>
      <c r="F10107" t="s">
        <v>31</v>
      </c>
      <c r="G10107" t="s">
        <v>60</v>
      </c>
      <c r="H10107" t="s">
        <v>61</v>
      </c>
      <c r="I10107" t="s">
        <v>62</v>
      </c>
      <c r="J10107" t="s">
        <v>63</v>
      </c>
      <c r="K10107">
        <v>2</v>
      </c>
      <c r="L10107" s="2">
        <v>3500</v>
      </c>
      <c r="M10107">
        <v>15</v>
      </c>
      <c r="N10107" s="2">
        <v>7000</v>
      </c>
      <c r="O10107" s="2">
        <v>1050</v>
      </c>
      <c r="P10107" s="2">
        <v>5950</v>
      </c>
      <c r="Q10107" s="2">
        <v>4125.95</v>
      </c>
      <c r="R10107" s="2">
        <v>1824.05</v>
      </c>
      <c r="S10107" t="s">
        <v>53</v>
      </c>
      <c r="T10107" t="s">
        <v>96</v>
      </c>
      <c r="U10107" t="s">
        <v>96</v>
      </c>
      <c r="V10107" t="s">
        <v>39</v>
      </c>
      <c r="W10107" t="s">
        <v>124</v>
      </c>
      <c r="X10107" t="s">
        <v>67</v>
      </c>
      <c r="Y10107" t="s">
        <v>56</v>
      </c>
      <c r="Z10107" t="s">
        <v>43</v>
      </c>
      <c r="AA10107" t="s">
        <v>68</v>
      </c>
      <c r="AB10107" t="s">
        <v>44</v>
      </c>
    </row>
    <row r="10108" spans="1:28" x14ac:dyDescent="0.25">
      <c r="A10108" t="s">
        <v>15187</v>
      </c>
      <c r="B10108" s="1">
        <v>46105</v>
      </c>
      <c r="C10108" t="s">
        <v>1159</v>
      </c>
      <c r="D10108" t="s">
        <v>1160</v>
      </c>
      <c r="E10108">
        <v>57</v>
      </c>
      <c r="F10108" t="s">
        <v>48</v>
      </c>
      <c r="G10108" t="s">
        <v>344</v>
      </c>
      <c r="H10108" t="s">
        <v>345</v>
      </c>
      <c r="I10108" t="s">
        <v>34</v>
      </c>
      <c r="J10108" t="s">
        <v>121</v>
      </c>
      <c r="K10108">
        <v>1</v>
      </c>
      <c r="L10108" s="2">
        <v>1600</v>
      </c>
      <c r="M10108">
        <v>0</v>
      </c>
      <c r="N10108" s="2">
        <v>1600</v>
      </c>
      <c r="O10108" s="2">
        <v>0</v>
      </c>
      <c r="P10108" s="2">
        <v>1600</v>
      </c>
      <c r="Q10108" s="2">
        <v>1216.67</v>
      </c>
      <c r="R10108" s="2">
        <v>383.33</v>
      </c>
      <c r="S10108" t="s">
        <v>36</v>
      </c>
      <c r="T10108" t="s">
        <v>222</v>
      </c>
      <c r="U10108" t="s">
        <v>38</v>
      </c>
      <c r="V10108" t="s">
        <v>39</v>
      </c>
      <c r="W10108" t="s">
        <v>92</v>
      </c>
      <c r="X10108" t="s">
        <v>41</v>
      </c>
      <c r="Y10108" t="s">
        <v>56</v>
      </c>
      <c r="Z10108" t="s">
        <v>508</v>
      </c>
      <c r="AA10108" t="s">
        <v>44</v>
      </c>
      <c r="AB10108" t="s">
        <v>44</v>
      </c>
    </row>
    <row r="10109" spans="1:28" x14ac:dyDescent="0.25">
      <c r="A10109" t="s">
        <v>15188</v>
      </c>
      <c r="B10109" s="1">
        <v>46105</v>
      </c>
      <c r="C10109" t="s">
        <v>304</v>
      </c>
      <c r="D10109" t="s">
        <v>305</v>
      </c>
      <c r="E10109">
        <v>29</v>
      </c>
      <c r="F10109" t="s">
        <v>48</v>
      </c>
      <c r="G10109" t="s">
        <v>60</v>
      </c>
      <c r="H10109" t="s">
        <v>61</v>
      </c>
      <c r="I10109" t="s">
        <v>62</v>
      </c>
      <c r="J10109" t="s">
        <v>63</v>
      </c>
      <c r="K10109">
        <v>3</v>
      </c>
      <c r="L10109" s="2">
        <v>3500</v>
      </c>
      <c r="M10109">
        <v>10</v>
      </c>
      <c r="N10109" s="2">
        <v>10500</v>
      </c>
      <c r="O10109" s="2">
        <v>1050</v>
      </c>
      <c r="P10109" s="2">
        <v>9450</v>
      </c>
      <c r="Q10109" s="2">
        <v>6565.65</v>
      </c>
      <c r="R10109" s="2">
        <v>2884.35</v>
      </c>
      <c r="S10109" t="s">
        <v>53</v>
      </c>
      <c r="T10109" t="s">
        <v>96</v>
      </c>
      <c r="U10109" t="s">
        <v>96</v>
      </c>
      <c r="V10109" t="s">
        <v>39</v>
      </c>
      <c r="W10109" t="s">
        <v>66</v>
      </c>
      <c r="X10109" t="s">
        <v>41</v>
      </c>
      <c r="Y10109" t="s">
        <v>56</v>
      </c>
      <c r="Z10109" t="s">
        <v>43</v>
      </c>
      <c r="AA10109" t="s">
        <v>44</v>
      </c>
      <c r="AB10109" t="s">
        <v>44</v>
      </c>
    </row>
    <row r="10110" spans="1:28" x14ac:dyDescent="0.25">
      <c r="A10110" t="s">
        <v>15189</v>
      </c>
      <c r="B10110" s="1">
        <v>46105</v>
      </c>
      <c r="C10110" t="s">
        <v>1519</v>
      </c>
      <c r="D10110" t="s">
        <v>1520</v>
      </c>
      <c r="E10110">
        <v>23</v>
      </c>
      <c r="F10110" t="s">
        <v>48</v>
      </c>
      <c r="G10110" t="s">
        <v>238</v>
      </c>
      <c r="H10110" t="s">
        <v>239</v>
      </c>
      <c r="I10110" t="s">
        <v>62</v>
      </c>
      <c r="J10110" t="s">
        <v>63</v>
      </c>
      <c r="K10110">
        <v>3</v>
      </c>
      <c r="L10110" s="2">
        <v>6500</v>
      </c>
      <c r="M10110">
        <v>10</v>
      </c>
      <c r="N10110" s="2">
        <v>19500</v>
      </c>
      <c r="O10110" s="2">
        <v>1950</v>
      </c>
      <c r="P10110" s="2">
        <v>17550</v>
      </c>
      <c r="Q10110" s="2">
        <v>12268.81</v>
      </c>
      <c r="R10110" s="2">
        <v>5281.19</v>
      </c>
      <c r="S10110" t="s">
        <v>64</v>
      </c>
      <c r="T10110" t="s">
        <v>114</v>
      </c>
      <c r="U10110" t="s">
        <v>115</v>
      </c>
      <c r="V10110" t="s">
        <v>39</v>
      </c>
      <c r="W10110" t="s">
        <v>66</v>
      </c>
      <c r="X10110" t="s">
        <v>41</v>
      </c>
      <c r="Y10110" t="s">
        <v>56</v>
      </c>
      <c r="Z10110" t="s">
        <v>223</v>
      </c>
      <c r="AA10110" t="s">
        <v>44</v>
      </c>
      <c r="AB10110" t="s">
        <v>44</v>
      </c>
    </row>
    <row r="10111" spans="1:28" x14ac:dyDescent="0.25">
      <c r="A10111" t="s">
        <v>15190</v>
      </c>
      <c r="B10111" s="1">
        <v>46105</v>
      </c>
      <c r="C10111" t="s">
        <v>4161</v>
      </c>
      <c r="D10111" t="s">
        <v>4162</v>
      </c>
      <c r="E10111">
        <v>44</v>
      </c>
      <c r="F10111" t="s">
        <v>31</v>
      </c>
      <c r="G10111" t="s">
        <v>436</v>
      </c>
      <c r="H10111" t="s">
        <v>437</v>
      </c>
      <c r="I10111" t="s">
        <v>74</v>
      </c>
      <c r="J10111" t="s">
        <v>190</v>
      </c>
      <c r="K10111">
        <v>1</v>
      </c>
      <c r="L10111" s="2">
        <v>1800</v>
      </c>
      <c r="M10111">
        <v>10</v>
      </c>
      <c r="N10111" s="2">
        <v>1800</v>
      </c>
      <c r="O10111" s="2">
        <v>180</v>
      </c>
      <c r="P10111" s="2">
        <v>1620</v>
      </c>
      <c r="Q10111" s="2">
        <v>1053.99</v>
      </c>
      <c r="R10111" s="2">
        <v>566.01</v>
      </c>
      <c r="S10111" t="s">
        <v>64</v>
      </c>
      <c r="T10111" t="s">
        <v>398</v>
      </c>
      <c r="U10111" t="s">
        <v>399</v>
      </c>
      <c r="V10111" t="s">
        <v>39</v>
      </c>
      <c r="W10111" t="s">
        <v>83</v>
      </c>
      <c r="X10111" t="s">
        <v>97</v>
      </c>
      <c r="Y10111" t="s">
        <v>56</v>
      </c>
      <c r="Z10111" t="s">
        <v>43</v>
      </c>
      <c r="AA10111" t="s">
        <v>44</v>
      </c>
      <c r="AB10111" t="s">
        <v>44</v>
      </c>
    </row>
    <row r="10112" spans="1:28" x14ac:dyDescent="0.25">
      <c r="A10112" t="s">
        <v>15191</v>
      </c>
      <c r="B10112" s="1">
        <v>46105</v>
      </c>
      <c r="C10112" t="s">
        <v>2133</v>
      </c>
      <c r="D10112" t="s">
        <v>2134</v>
      </c>
      <c r="E10112">
        <v>42</v>
      </c>
      <c r="F10112" t="s">
        <v>31</v>
      </c>
      <c r="G10112" t="s">
        <v>387</v>
      </c>
      <c r="H10112" t="s">
        <v>388</v>
      </c>
      <c r="I10112" t="s">
        <v>74</v>
      </c>
      <c r="J10112" t="s">
        <v>75</v>
      </c>
      <c r="K10112">
        <v>2</v>
      </c>
      <c r="L10112" s="2">
        <v>3200</v>
      </c>
      <c r="M10112">
        <v>5</v>
      </c>
      <c r="N10112" s="2">
        <v>6400</v>
      </c>
      <c r="O10112" s="2">
        <v>320</v>
      </c>
      <c r="P10112" s="2">
        <v>6080</v>
      </c>
      <c r="Q10112" s="2">
        <v>4336.12</v>
      </c>
      <c r="R10112" s="2">
        <v>1743.88</v>
      </c>
      <c r="S10112" t="s">
        <v>53</v>
      </c>
      <c r="T10112" t="s">
        <v>76</v>
      </c>
      <c r="U10112" t="s">
        <v>77</v>
      </c>
      <c r="V10112" t="s">
        <v>39</v>
      </c>
      <c r="W10112" t="s">
        <v>124</v>
      </c>
      <c r="X10112" t="s">
        <v>97</v>
      </c>
      <c r="Y10112" t="s">
        <v>56</v>
      </c>
      <c r="Z10112" t="s">
        <v>107</v>
      </c>
      <c r="AA10112" t="s">
        <v>44</v>
      </c>
      <c r="AB10112" t="s">
        <v>44</v>
      </c>
    </row>
    <row r="10113" spans="1:28" x14ac:dyDescent="0.25">
      <c r="A10113" t="s">
        <v>15192</v>
      </c>
      <c r="B10113" s="1">
        <v>46105</v>
      </c>
      <c r="C10113" t="s">
        <v>6108</v>
      </c>
      <c r="D10113" t="s">
        <v>6109</v>
      </c>
      <c r="E10113">
        <v>19</v>
      </c>
      <c r="F10113" t="s">
        <v>48</v>
      </c>
      <c r="G10113" t="s">
        <v>176</v>
      </c>
      <c r="H10113" t="s">
        <v>177</v>
      </c>
      <c r="I10113" t="s">
        <v>34</v>
      </c>
      <c r="J10113" t="s">
        <v>35</v>
      </c>
      <c r="K10113">
        <v>2</v>
      </c>
      <c r="L10113" s="2">
        <v>6500</v>
      </c>
      <c r="M10113">
        <v>10</v>
      </c>
      <c r="N10113" s="2">
        <v>13000</v>
      </c>
      <c r="O10113" s="2">
        <v>1300</v>
      </c>
      <c r="P10113" s="2">
        <v>11700</v>
      </c>
      <c r="Q10113" s="2">
        <v>7844.5</v>
      </c>
      <c r="R10113" s="2">
        <v>3855.5</v>
      </c>
      <c r="S10113" t="s">
        <v>53</v>
      </c>
      <c r="T10113" t="s">
        <v>263</v>
      </c>
      <c r="U10113" t="s">
        <v>91</v>
      </c>
      <c r="V10113" t="s">
        <v>39</v>
      </c>
      <c r="W10113" t="s">
        <v>137</v>
      </c>
      <c r="X10113" t="s">
        <v>41</v>
      </c>
      <c r="Y10113" t="s">
        <v>56</v>
      </c>
      <c r="Z10113" t="s">
        <v>43</v>
      </c>
      <c r="AA10113" t="s">
        <v>44</v>
      </c>
      <c r="AB10113" t="s">
        <v>44</v>
      </c>
    </row>
    <row r="10114" spans="1:28" x14ac:dyDescent="0.25">
      <c r="A10114" t="s">
        <v>15193</v>
      </c>
      <c r="B10114" s="1">
        <v>46105</v>
      </c>
      <c r="C10114" t="s">
        <v>2643</v>
      </c>
      <c r="D10114" t="s">
        <v>2644</v>
      </c>
      <c r="E10114">
        <v>38</v>
      </c>
      <c r="F10114" t="s">
        <v>31</v>
      </c>
      <c r="G10114" t="s">
        <v>298</v>
      </c>
      <c r="H10114" t="s">
        <v>299</v>
      </c>
      <c r="I10114" t="s">
        <v>103</v>
      </c>
      <c r="J10114" t="s">
        <v>104</v>
      </c>
      <c r="K10114">
        <v>3</v>
      </c>
      <c r="L10114" s="2">
        <v>700</v>
      </c>
      <c r="M10114">
        <v>15</v>
      </c>
      <c r="N10114" s="2">
        <v>2100</v>
      </c>
      <c r="O10114" s="2">
        <v>315</v>
      </c>
      <c r="P10114" s="2">
        <v>1785</v>
      </c>
      <c r="Q10114" s="2">
        <v>1433.67</v>
      </c>
      <c r="R10114" s="2">
        <v>351.33</v>
      </c>
      <c r="S10114" t="s">
        <v>36</v>
      </c>
      <c r="T10114" t="s">
        <v>114</v>
      </c>
      <c r="U10114" t="s">
        <v>115</v>
      </c>
      <c r="V10114" t="s">
        <v>39</v>
      </c>
      <c r="W10114" t="s">
        <v>66</v>
      </c>
      <c r="X10114" t="s">
        <v>67</v>
      </c>
      <c r="Y10114" t="s">
        <v>56</v>
      </c>
      <c r="Z10114" t="s">
        <v>43</v>
      </c>
      <c r="AA10114" t="s">
        <v>44</v>
      </c>
      <c r="AB10114" t="s">
        <v>44</v>
      </c>
    </row>
    <row r="10115" spans="1:28" x14ac:dyDescent="0.25">
      <c r="A10115" t="s">
        <v>15194</v>
      </c>
      <c r="B10115" s="1">
        <v>46105</v>
      </c>
      <c r="C10115" t="s">
        <v>15195</v>
      </c>
      <c r="D10115" t="s">
        <v>15196</v>
      </c>
      <c r="E10115">
        <v>24</v>
      </c>
      <c r="F10115" t="s">
        <v>31</v>
      </c>
      <c r="G10115" t="s">
        <v>188</v>
      </c>
      <c r="H10115" t="s">
        <v>189</v>
      </c>
      <c r="I10115" t="s">
        <v>34</v>
      </c>
      <c r="J10115" t="s">
        <v>190</v>
      </c>
      <c r="K10115">
        <v>2</v>
      </c>
      <c r="L10115" s="2">
        <v>1800</v>
      </c>
      <c r="M10115">
        <v>15</v>
      </c>
      <c r="N10115" s="2">
        <v>3600</v>
      </c>
      <c r="O10115" s="2">
        <v>540</v>
      </c>
      <c r="P10115" s="2">
        <v>3060</v>
      </c>
      <c r="Q10115" s="2">
        <v>2244.13</v>
      </c>
      <c r="R10115" s="2">
        <v>815.87</v>
      </c>
      <c r="S10115" t="s">
        <v>36</v>
      </c>
      <c r="T10115" t="s">
        <v>407</v>
      </c>
      <c r="U10115" t="s">
        <v>408</v>
      </c>
      <c r="V10115" t="s">
        <v>39</v>
      </c>
      <c r="W10115" t="s">
        <v>137</v>
      </c>
      <c r="X10115" t="s">
        <v>41</v>
      </c>
      <c r="Y10115" t="s">
        <v>56</v>
      </c>
      <c r="Z10115" t="s">
        <v>223</v>
      </c>
      <c r="AA10115" t="s">
        <v>44</v>
      </c>
      <c r="AB10115" t="s">
        <v>44</v>
      </c>
    </row>
    <row r="10116" spans="1:28" x14ac:dyDescent="0.25">
      <c r="A10116" t="s">
        <v>15197</v>
      </c>
      <c r="B10116" s="1">
        <v>46105</v>
      </c>
      <c r="C10116" t="s">
        <v>2516</v>
      </c>
      <c r="D10116" t="s">
        <v>2517</v>
      </c>
      <c r="E10116">
        <v>40</v>
      </c>
      <c r="F10116" t="s">
        <v>31</v>
      </c>
      <c r="G10116" t="s">
        <v>352</v>
      </c>
      <c r="H10116" t="s">
        <v>353</v>
      </c>
      <c r="I10116" t="s">
        <v>103</v>
      </c>
      <c r="J10116" t="s">
        <v>104</v>
      </c>
      <c r="K10116">
        <v>1</v>
      </c>
      <c r="L10116" s="2">
        <v>850</v>
      </c>
      <c r="M10116">
        <v>15</v>
      </c>
      <c r="N10116" s="2">
        <v>850</v>
      </c>
      <c r="O10116" s="2">
        <v>127.5</v>
      </c>
      <c r="P10116" s="2">
        <v>722.5</v>
      </c>
      <c r="Q10116" s="2">
        <v>411.71</v>
      </c>
      <c r="R10116" s="2">
        <v>310.79000000000002</v>
      </c>
      <c r="S10116" t="s">
        <v>53</v>
      </c>
      <c r="T10116" t="s">
        <v>65</v>
      </c>
      <c r="U10116" t="s">
        <v>65</v>
      </c>
      <c r="V10116" t="s">
        <v>39</v>
      </c>
      <c r="W10116" t="s">
        <v>92</v>
      </c>
      <c r="X10116" t="s">
        <v>41</v>
      </c>
      <c r="Y10116" t="s">
        <v>56</v>
      </c>
      <c r="Z10116" t="s">
        <v>43</v>
      </c>
      <c r="AA10116" t="s">
        <v>44</v>
      </c>
      <c r="AB10116" t="s">
        <v>44</v>
      </c>
    </row>
    <row r="10117" spans="1:28" x14ac:dyDescent="0.25">
      <c r="A10117" t="s">
        <v>15198</v>
      </c>
      <c r="B10117" s="1">
        <v>46105</v>
      </c>
      <c r="C10117" t="s">
        <v>983</v>
      </c>
      <c r="D10117" t="s">
        <v>984</v>
      </c>
      <c r="E10117">
        <v>20</v>
      </c>
      <c r="F10117" t="s">
        <v>31</v>
      </c>
      <c r="G10117" t="s">
        <v>72</v>
      </c>
      <c r="H10117" t="s">
        <v>73</v>
      </c>
      <c r="I10117" t="s">
        <v>74</v>
      </c>
      <c r="J10117" t="s">
        <v>75</v>
      </c>
      <c r="K10117">
        <v>2</v>
      </c>
      <c r="L10117" s="2">
        <v>2200</v>
      </c>
      <c r="M10117">
        <v>10</v>
      </c>
      <c r="N10117" s="2">
        <v>4400</v>
      </c>
      <c r="O10117" s="2">
        <v>440</v>
      </c>
      <c r="P10117" s="2">
        <v>3960</v>
      </c>
      <c r="Q10117" s="2">
        <v>2473.86</v>
      </c>
      <c r="R10117" s="2">
        <v>1486.14</v>
      </c>
      <c r="S10117" t="s">
        <v>53</v>
      </c>
      <c r="T10117" t="s">
        <v>136</v>
      </c>
      <c r="U10117" t="s">
        <v>38</v>
      </c>
      <c r="V10117" t="s">
        <v>39</v>
      </c>
      <c r="W10117" t="s">
        <v>124</v>
      </c>
      <c r="X10117" t="s">
        <v>67</v>
      </c>
      <c r="Y10117" t="s">
        <v>56</v>
      </c>
      <c r="Z10117" t="s">
        <v>43</v>
      </c>
      <c r="AA10117" t="s">
        <v>44</v>
      </c>
      <c r="AB10117" t="s">
        <v>44</v>
      </c>
    </row>
    <row r="10118" spans="1:28" x14ac:dyDescent="0.25">
      <c r="A10118" t="s">
        <v>15199</v>
      </c>
      <c r="B10118" s="1">
        <v>46105</v>
      </c>
      <c r="C10118" t="s">
        <v>4164</v>
      </c>
      <c r="D10118" t="s">
        <v>4165</v>
      </c>
      <c r="E10118">
        <v>40</v>
      </c>
      <c r="F10118" t="s">
        <v>48</v>
      </c>
      <c r="G10118" t="s">
        <v>318</v>
      </c>
      <c r="H10118" t="s">
        <v>319</v>
      </c>
      <c r="I10118" t="s">
        <v>34</v>
      </c>
      <c r="J10118" t="s">
        <v>190</v>
      </c>
      <c r="K10118">
        <v>1</v>
      </c>
      <c r="L10118" s="2">
        <v>2500</v>
      </c>
      <c r="M10118">
        <v>10</v>
      </c>
      <c r="N10118" s="2">
        <v>2500</v>
      </c>
      <c r="O10118" s="2">
        <v>250</v>
      </c>
      <c r="P10118" s="2">
        <v>2250</v>
      </c>
      <c r="Q10118" s="2">
        <v>1266.31</v>
      </c>
      <c r="R10118" s="2">
        <v>983.69</v>
      </c>
      <c r="S10118" t="s">
        <v>64</v>
      </c>
      <c r="T10118" t="s">
        <v>136</v>
      </c>
      <c r="U10118" t="s">
        <v>38</v>
      </c>
      <c r="V10118" t="s">
        <v>39</v>
      </c>
      <c r="W10118" t="s">
        <v>83</v>
      </c>
      <c r="X10118" t="s">
        <v>97</v>
      </c>
      <c r="Y10118" t="s">
        <v>42</v>
      </c>
      <c r="Z10118" t="s">
        <v>43</v>
      </c>
      <c r="AA10118" t="s">
        <v>44</v>
      </c>
      <c r="AB10118" t="s">
        <v>44</v>
      </c>
    </row>
    <row r="10119" spans="1:28" x14ac:dyDescent="0.25">
      <c r="A10119" t="s">
        <v>15200</v>
      </c>
      <c r="B10119" s="1">
        <v>46105</v>
      </c>
      <c r="C10119" t="s">
        <v>8894</v>
      </c>
      <c r="D10119" t="s">
        <v>8895</v>
      </c>
      <c r="E10119">
        <v>33</v>
      </c>
      <c r="F10119" t="s">
        <v>48</v>
      </c>
      <c r="G10119" t="s">
        <v>134</v>
      </c>
      <c r="H10119" t="s">
        <v>135</v>
      </c>
      <c r="I10119" t="s">
        <v>62</v>
      </c>
      <c r="J10119" t="s">
        <v>130</v>
      </c>
      <c r="K10119">
        <v>1</v>
      </c>
      <c r="L10119" s="2">
        <v>8500</v>
      </c>
      <c r="M10119">
        <v>0</v>
      </c>
      <c r="N10119" s="2">
        <v>8500</v>
      </c>
      <c r="O10119" s="2">
        <v>0</v>
      </c>
      <c r="P10119" s="2">
        <v>8500</v>
      </c>
      <c r="Q10119" s="2">
        <v>5216.4799999999996</v>
      </c>
      <c r="R10119" s="2">
        <v>3283.52</v>
      </c>
      <c r="S10119" t="s">
        <v>64</v>
      </c>
      <c r="T10119" t="s">
        <v>65</v>
      </c>
      <c r="U10119" t="s">
        <v>65</v>
      </c>
      <c r="V10119" t="s">
        <v>39</v>
      </c>
      <c r="W10119" t="s">
        <v>124</v>
      </c>
      <c r="X10119" t="s">
        <v>41</v>
      </c>
      <c r="Y10119" t="s">
        <v>56</v>
      </c>
      <c r="Z10119" t="s">
        <v>43</v>
      </c>
      <c r="AA10119" t="s">
        <v>44</v>
      </c>
      <c r="AB10119" t="s">
        <v>44</v>
      </c>
    </row>
    <row r="10120" spans="1:28" x14ac:dyDescent="0.25">
      <c r="A10120" t="s">
        <v>15201</v>
      </c>
      <c r="B10120" s="1">
        <v>46106</v>
      </c>
      <c r="C10120" t="s">
        <v>3231</v>
      </c>
      <c r="D10120" t="s">
        <v>3232</v>
      </c>
      <c r="E10120">
        <v>45</v>
      </c>
      <c r="F10120" t="s">
        <v>48</v>
      </c>
      <c r="G10120" t="s">
        <v>212</v>
      </c>
      <c r="H10120" t="s">
        <v>213</v>
      </c>
      <c r="I10120" t="s">
        <v>51</v>
      </c>
      <c r="J10120" t="s">
        <v>52</v>
      </c>
      <c r="K10120">
        <v>2</v>
      </c>
      <c r="L10120" s="2">
        <v>400</v>
      </c>
      <c r="M10120">
        <v>20</v>
      </c>
      <c r="N10120" s="2">
        <v>800</v>
      </c>
      <c r="O10120" s="2">
        <v>160</v>
      </c>
      <c r="P10120" s="2">
        <v>640</v>
      </c>
      <c r="Q10120" s="2">
        <v>517.95000000000005</v>
      </c>
      <c r="R10120" s="2">
        <v>122.05</v>
      </c>
      <c r="S10120" t="s">
        <v>64</v>
      </c>
      <c r="T10120" t="s">
        <v>222</v>
      </c>
      <c r="U10120" t="s">
        <v>38</v>
      </c>
      <c r="V10120" t="s">
        <v>39</v>
      </c>
      <c r="W10120" t="s">
        <v>124</v>
      </c>
      <c r="X10120" t="s">
        <v>97</v>
      </c>
      <c r="Y10120" t="s">
        <v>42</v>
      </c>
      <c r="Z10120" t="s">
        <v>43</v>
      </c>
      <c r="AA10120" t="s">
        <v>44</v>
      </c>
      <c r="AB10120" t="s">
        <v>44</v>
      </c>
    </row>
    <row r="10121" spans="1:28" x14ac:dyDescent="0.25">
      <c r="A10121" t="s">
        <v>15202</v>
      </c>
      <c r="B10121" s="1">
        <v>46106</v>
      </c>
      <c r="C10121" t="s">
        <v>4793</v>
      </c>
      <c r="D10121" t="s">
        <v>4794</v>
      </c>
      <c r="E10121">
        <v>32</v>
      </c>
      <c r="F10121" t="s">
        <v>48</v>
      </c>
      <c r="G10121" t="s">
        <v>158</v>
      </c>
      <c r="H10121" t="s">
        <v>159</v>
      </c>
      <c r="I10121" t="s">
        <v>51</v>
      </c>
      <c r="J10121" t="s">
        <v>52</v>
      </c>
      <c r="K10121">
        <v>1</v>
      </c>
      <c r="L10121" s="2">
        <v>650</v>
      </c>
      <c r="M10121">
        <v>15</v>
      </c>
      <c r="N10121" s="2">
        <v>650</v>
      </c>
      <c r="O10121" s="2">
        <v>97.5</v>
      </c>
      <c r="P10121" s="2">
        <v>552.5</v>
      </c>
      <c r="Q10121" s="2">
        <v>324.85000000000002</v>
      </c>
      <c r="R10121" s="2">
        <v>227.65</v>
      </c>
      <c r="S10121" t="s">
        <v>53</v>
      </c>
      <c r="T10121" t="s">
        <v>578</v>
      </c>
      <c r="U10121" t="s">
        <v>579</v>
      </c>
      <c r="V10121" t="s">
        <v>39</v>
      </c>
      <c r="W10121" t="s">
        <v>124</v>
      </c>
      <c r="X10121" t="s">
        <v>67</v>
      </c>
      <c r="Y10121" t="s">
        <v>56</v>
      </c>
      <c r="Z10121" t="s">
        <v>43</v>
      </c>
      <c r="AA10121" t="s">
        <v>44</v>
      </c>
      <c r="AB10121" t="s">
        <v>44</v>
      </c>
    </row>
    <row r="10122" spans="1:28" x14ac:dyDescent="0.25">
      <c r="A10122" t="s">
        <v>15203</v>
      </c>
      <c r="B10122" s="1">
        <v>46106</v>
      </c>
      <c r="C10122" t="s">
        <v>4556</v>
      </c>
      <c r="D10122" t="s">
        <v>4557</v>
      </c>
      <c r="E10122">
        <v>30</v>
      </c>
      <c r="F10122" t="s">
        <v>111</v>
      </c>
      <c r="G10122" t="s">
        <v>119</v>
      </c>
      <c r="H10122" t="s">
        <v>120</v>
      </c>
      <c r="I10122" t="s">
        <v>62</v>
      </c>
      <c r="J10122" t="s">
        <v>121</v>
      </c>
      <c r="K10122">
        <v>2</v>
      </c>
      <c r="L10122" s="2">
        <v>4800</v>
      </c>
      <c r="M10122">
        <v>5</v>
      </c>
      <c r="N10122" s="2">
        <v>9600</v>
      </c>
      <c r="O10122" s="2">
        <v>480</v>
      </c>
      <c r="P10122" s="2">
        <v>9120</v>
      </c>
      <c r="Q10122" s="2">
        <v>5949.76</v>
      </c>
      <c r="R10122" s="2">
        <v>3170.24</v>
      </c>
      <c r="S10122" t="s">
        <v>36</v>
      </c>
      <c r="T10122" t="s">
        <v>90</v>
      </c>
      <c r="U10122" t="s">
        <v>91</v>
      </c>
      <c r="V10122" t="s">
        <v>39</v>
      </c>
      <c r="W10122" t="s">
        <v>83</v>
      </c>
      <c r="X10122" t="s">
        <v>41</v>
      </c>
      <c r="Y10122" t="s">
        <v>56</v>
      </c>
      <c r="Z10122" t="s">
        <v>43</v>
      </c>
      <c r="AA10122" t="s">
        <v>44</v>
      </c>
      <c r="AB10122" t="s">
        <v>68</v>
      </c>
    </row>
    <row r="10123" spans="1:28" x14ac:dyDescent="0.25">
      <c r="A10123" t="s">
        <v>15204</v>
      </c>
      <c r="B10123" s="1">
        <v>46106</v>
      </c>
      <c r="C10123" t="s">
        <v>13150</v>
      </c>
      <c r="D10123" t="s">
        <v>13151</v>
      </c>
      <c r="E10123">
        <v>35</v>
      </c>
      <c r="F10123" t="s">
        <v>48</v>
      </c>
      <c r="G10123" t="s">
        <v>273</v>
      </c>
      <c r="H10123" t="s">
        <v>274</v>
      </c>
      <c r="I10123" t="s">
        <v>51</v>
      </c>
      <c r="J10123" t="s">
        <v>52</v>
      </c>
      <c r="K10123">
        <v>1</v>
      </c>
      <c r="L10123" s="2">
        <v>250</v>
      </c>
      <c r="M10123">
        <v>10</v>
      </c>
      <c r="N10123" s="2">
        <v>250</v>
      </c>
      <c r="O10123" s="2">
        <v>25</v>
      </c>
      <c r="P10123" s="2">
        <v>225</v>
      </c>
      <c r="Q10123" s="2">
        <v>178.96</v>
      </c>
      <c r="R10123" s="2">
        <v>46.04</v>
      </c>
      <c r="S10123" t="s">
        <v>53</v>
      </c>
      <c r="T10123" t="s">
        <v>90</v>
      </c>
      <c r="U10123" t="s">
        <v>91</v>
      </c>
      <c r="V10123" t="s">
        <v>39</v>
      </c>
      <c r="W10123" t="s">
        <v>83</v>
      </c>
      <c r="X10123" t="s">
        <v>67</v>
      </c>
      <c r="Y10123" t="s">
        <v>56</v>
      </c>
      <c r="Z10123" t="s">
        <v>43</v>
      </c>
      <c r="AA10123" t="s">
        <v>44</v>
      </c>
      <c r="AB10123" t="s">
        <v>44</v>
      </c>
    </row>
    <row r="10124" spans="1:28" x14ac:dyDescent="0.25">
      <c r="A10124" t="s">
        <v>15205</v>
      </c>
      <c r="B10124" s="1">
        <v>46106</v>
      </c>
      <c r="C10124" t="s">
        <v>3119</v>
      </c>
      <c r="D10124" t="s">
        <v>3120</v>
      </c>
      <c r="E10124">
        <v>60</v>
      </c>
      <c r="F10124" t="s">
        <v>48</v>
      </c>
      <c r="G10124" t="s">
        <v>188</v>
      </c>
      <c r="H10124" t="s">
        <v>189</v>
      </c>
      <c r="I10124" t="s">
        <v>34</v>
      </c>
      <c r="J10124" t="s">
        <v>190</v>
      </c>
      <c r="K10124">
        <v>3</v>
      </c>
      <c r="L10124" s="2">
        <v>1800</v>
      </c>
      <c r="M10124">
        <v>15</v>
      </c>
      <c r="N10124" s="2">
        <v>5400</v>
      </c>
      <c r="O10124" s="2">
        <v>810</v>
      </c>
      <c r="P10124" s="2">
        <v>4590</v>
      </c>
      <c r="Q10124" s="2">
        <v>2887.83</v>
      </c>
      <c r="R10124" s="2">
        <v>1702.17</v>
      </c>
      <c r="S10124" t="s">
        <v>53</v>
      </c>
      <c r="T10124" t="s">
        <v>54</v>
      </c>
      <c r="U10124" t="s">
        <v>55</v>
      </c>
      <c r="V10124" t="s">
        <v>39</v>
      </c>
      <c r="W10124" t="s">
        <v>124</v>
      </c>
      <c r="X10124" t="s">
        <v>41</v>
      </c>
      <c r="Y10124" t="s">
        <v>56</v>
      </c>
      <c r="Z10124" t="s">
        <v>508</v>
      </c>
      <c r="AA10124" t="s">
        <v>44</v>
      </c>
      <c r="AB10124" t="s">
        <v>44</v>
      </c>
    </row>
    <row r="10125" spans="1:28" x14ac:dyDescent="0.25">
      <c r="A10125" t="s">
        <v>15206</v>
      </c>
      <c r="B10125" s="1">
        <v>46106</v>
      </c>
      <c r="C10125" t="s">
        <v>4288</v>
      </c>
      <c r="D10125" t="s">
        <v>4289</v>
      </c>
      <c r="E10125">
        <v>33</v>
      </c>
      <c r="F10125" t="s">
        <v>48</v>
      </c>
      <c r="G10125" t="s">
        <v>168</v>
      </c>
      <c r="H10125" t="s">
        <v>169</v>
      </c>
      <c r="I10125" t="s">
        <v>62</v>
      </c>
      <c r="J10125" t="s">
        <v>143</v>
      </c>
      <c r="K10125">
        <v>1</v>
      </c>
      <c r="L10125" s="2">
        <v>1800</v>
      </c>
      <c r="M10125">
        <v>10</v>
      </c>
      <c r="N10125" s="2">
        <v>1800</v>
      </c>
      <c r="O10125" s="2">
        <v>180</v>
      </c>
      <c r="P10125" s="2">
        <v>1620</v>
      </c>
      <c r="Q10125" s="2">
        <v>1144.02</v>
      </c>
      <c r="R10125" s="2">
        <v>475.98</v>
      </c>
      <c r="S10125" t="s">
        <v>36</v>
      </c>
      <c r="T10125" t="s">
        <v>37</v>
      </c>
      <c r="U10125" t="s">
        <v>38</v>
      </c>
      <c r="V10125" t="s">
        <v>39</v>
      </c>
      <c r="W10125" t="s">
        <v>137</v>
      </c>
      <c r="X10125" t="s">
        <v>97</v>
      </c>
      <c r="Y10125" t="s">
        <v>56</v>
      </c>
      <c r="Z10125" t="s">
        <v>43</v>
      </c>
      <c r="AA10125" t="s">
        <v>68</v>
      </c>
      <c r="AB10125" t="s">
        <v>44</v>
      </c>
    </row>
    <row r="10126" spans="1:28" x14ac:dyDescent="0.25">
      <c r="A10126" t="s">
        <v>15207</v>
      </c>
      <c r="B10126" s="1">
        <v>46106</v>
      </c>
      <c r="C10126" t="s">
        <v>11623</v>
      </c>
      <c r="D10126" t="s">
        <v>11624</v>
      </c>
      <c r="E10126">
        <v>21</v>
      </c>
      <c r="F10126" t="s">
        <v>48</v>
      </c>
      <c r="G10126" t="s">
        <v>436</v>
      </c>
      <c r="H10126" t="s">
        <v>437</v>
      </c>
      <c r="I10126" t="s">
        <v>74</v>
      </c>
      <c r="J10126" t="s">
        <v>190</v>
      </c>
      <c r="K10126">
        <v>3</v>
      </c>
      <c r="L10126" s="2">
        <v>1800</v>
      </c>
      <c r="M10126">
        <v>15</v>
      </c>
      <c r="N10126" s="2">
        <v>5400</v>
      </c>
      <c r="O10126" s="2">
        <v>810</v>
      </c>
      <c r="P10126" s="2">
        <v>4590</v>
      </c>
      <c r="Q10126" s="2">
        <v>3197.51</v>
      </c>
      <c r="R10126" s="2">
        <v>1392.49</v>
      </c>
      <c r="S10126" t="s">
        <v>53</v>
      </c>
      <c r="T10126" t="s">
        <v>290</v>
      </c>
      <c r="U10126" t="s">
        <v>291</v>
      </c>
      <c r="V10126" t="s">
        <v>39</v>
      </c>
      <c r="W10126" t="s">
        <v>124</v>
      </c>
      <c r="X10126" t="s">
        <v>41</v>
      </c>
      <c r="Y10126" t="s">
        <v>56</v>
      </c>
      <c r="Z10126" t="s">
        <v>223</v>
      </c>
      <c r="AA10126" t="s">
        <v>44</v>
      </c>
      <c r="AB10126" t="s">
        <v>44</v>
      </c>
    </row>
    <row r="10127" spans="1:28" x14ac:dyDescent="0.25">
      <c r="A10127" t="s">
        <v>15208</v>
      </c>
      <c r="B10127" s="1">
        <v>46106</v>
      </c>
      <c r="C10127" t="s">
        <v>5812</v>
      </c>
      <c r="D10127" t="s">
        <v>5813</v>
      </c>
      <c r="E10127">
        <v>58</v>
      </c>
      <c r="F10127" t="s">
        <v>48</v>
      </c>
      <c r="G10127" t="s">
        <v>298</v>
      </c>
      <c r="H10127" t="s">
        <v>299</v>
      </c>
      <c r="I10127" t="s">
        <v>103</v>
      </c>
      <c r="J10127" t="s">
        <v>104</v>
      </c>
      <c r="K10127">
        <v>1</v>
      </c>
      <c r="L10127" s="2">
        <v>700</v>
      </c>
      <c r="M10127">
        <v>0</v>
      </c>
      <c r="N10127" s="2">
        <v>700</v>
      </c>
      <c r="O10127" s="2">
        <v>0</v>
      </c>
      <c r="P10127" s="2">
        <v>700</v>
      </c>
      <c r="Q10127" s="2">
        <v>525.09</v>
      </c>
      <c r="R10127" s="2">
        <v>174.91</v>
      </c>
      <c r="S10127" t="s">
        <v>53</v>
      </c>
      <c r="T10127" t="s">
        <v>398</v>
      </c>
      <c r="U10127" t="s">
        <v>399</v>
      </c>
      <c r="V10127" t="s">
        <v>39</v>
      </c>
      <c r="W10127" t="s">
        <v>137</v>
      </c>
      <c r="X10127" t="s">
        <v>97</v>
      </c>
      <c r="Y10127" t="s">
        <v>56</v>
      </c>
      <c r="Z10127" t="s">
        <v>107</v>
      </c>
      <c r="AA10127" t="s">
        <v>44</v>
      </c>
      <c r="AB10127" t="s">
        <v>68</v>
      </c>
    </row>
    <row r="10128" spans="1:28" x14ac:dyDescent="0.25">
      <c r="A10128" t="s">
        <v>15209</v>
      </c>
      <c r="B10128" s="1">
        <v>46106</v>
      </c>
      <c r="C10128" t="s">
        <v>4212</v>
      </c>
      <c r="D10128" t="s">
        <v>4213</v>
      </c>
      <c r="E10128">
        <v>24</v>
      </c>
      <c r="F10128" t="s">
        <v>31</v>
      </c>
      <c r="G10128" t="s">
        <v>188</v>
      </c>
      <c r="H10128" t="s">
        <v>189</v>
      </c>
      <c r="I10128" t="s">
        <v>34</v>
      </c>
      <c r="J10128" t="s">
        <v>190</v>
      </c>
      <c r="K10128">
        <v>1</v>
      </c>
      <c r="L10128" s="2">
        <v>1800</v>
      </c>
      <c r="M10128">
        <v>15</v>
      </c>
      <c r="N10128" s="2">
        <v>1800</v>
      </c>
      <c r="O10128" s="2">
        <v>270</v>
      </c>
      <c r="P10128" s="2">
        <v>1530</v>
      </c>
      <c r="Q10128" s="2">
        <v>1040.1300000000001</v>
      </c>
      <c r="R10128" s="2">
        <v>489.87</v>
      </c>
      <c r="S10128" t="s">
        <v>36</v>
      </c>
      <c r="T10128" t="s">
        <v>122</v>
      </c>
      <c r="U10128" t="s">
        <v>123</v>
      </c>
      <c r="V10128" t="s">
        <v>39</v>
      </c>
      <c r="W10128" t="s">
        <v>137</v>
      </c>
      <c r="X10128" t="s">
        <v>41</v>
      </c>
      <c r="Y10128" t="s">
        <v>42</v>
      </c>
      <c r="Z10128" t="s">
        <v>43</v>
      </c>
      <c r="AA10128" t="s">
        <v>44</v>
      </c>
      <c r="AB10128" t="s">
        <v>44</v>
      </c>
    </row>
    <row r="10129" spans="1:28" x14ac:dyDescent="0.25">
      <c r="A10129" t="s">
        <v>15210</v>
      </c>
      <c r="B10129" s="1">
        <v>46106</v>
      </c>
      <c r="C10129" t="s">
        <v>5062</v>
      </c>
      <c r="D10129" t="s">
        <v>5063</v>
      </c>
      <c r="E10129">
        <v>42</v>
      </c>
      <c r="F10129" t="s">
        <v>48</v>
      </c>
      <c r="G10129" t="s">
        <v>387</v>
      </c>
      <c r="H10129" t="s">
        <v>388</v>
      </c>
      <c r="I10129" t="s">
        <v>74</v>
      </c>
      <c r="J10129" t="s">
        <v>75</v>
      </c>
      <c r="K10129">
        <v>2</v>
      </c>
      <c r="L10129" s="2">
        <v>3200</v>
      </c>
      <c r="M10129">
        <v>20</v>
      </c>
      <c r="N10129" s="2">
        <v>6400</v>
      </c>
      <c r="O10129" s="2">
        <v>1280</v>
      </c>
      <c r="P10129" s="2">
        <v>5120</v>
      </c>
      <c r="Q10129" s="2">
        <v>3115.07</v>
      </c>
      <c r="R10129" s="2">
        <v>2004.93</v>
      </c>
      <c r="S10129" t="s">
        <v>53</v>
      </c>
      <c r="T10129" t="s">
        <v>76</v>
      </c>
      <c r="U10129" t="s">
        <v>77</v>
      </c>
      <c r="V10129" t="s">
        <v>39</v>
      </c>
      <c r="W10129" t="s">
        <v>92</v>
      </c>
      <c r="X10129" t="s">
        <v>67</v>
      </c>
      <c r="Y10129" t="s">
        <v>56</v>
      </c>
      <c r="Z10129" t="s">
        <v>508</v>
      </c>
      <c r="AA10129" t="s">
        <v>44</v>
      </c>
      <c r="AB10129" t="s">
        <v>44</v>
      </c>
    </row>
    <row r="10130" spans="1:28" x14ac:dyDescent="0.25">
      <c r="A10130" t="s">
        <v>15211</v>
      </c>
      <c r="B10130" s="1">
        <v>46106</v>
      </c>
      <c r="C10130" t="s">
        <v>246</v>
      </c>
      <c r="D10130" t="s">
        <v>247</v>
      </c>
      <c r="E10130">
        <v>48</v>
      </c>
      <c r="F10130" t="s">
        <v>31</v>
      </c>
      <c r="G10130" t="s">
        <v>298</v>
      </c>
      <c r="H10130" t="s">
        <v>299</v>
      </c>
      <c r="I10130" t="s">
        <v>103</v>
      </c>
      <c r="J10130" t="s">
        <v>104</v>
      </c>
      <c r="K10130">
        <v>1</v>
      </c>
      <c r="L10130" s="2">
        <v>700</v>
      </c>
      <c r="M10130">
        <v>25</v>
      </c>
      <c r="N10130" s="2">
        <v>700</v>
      </c>
      <c r="O10130" s="2">
        <v>175</v>
      </c>
      <c r="P10130" s="2">
        <v>525</v>
      </c>
      <c r="Q10130" s="2">
        <v>336.54</v>
      </c>
      <c r="R10130" s="2">
        <v>188.46</v>
      </c>
      <c r="S10130" t="s">
        <v>53</v>
      </c>
      <c r="T10130" t="s">
        <v>65</v>
      </c>
      <c r="U10130" t="s">
        <v>65</v>
      </c>
      <c r="V10130" t="s">
        <v>39</v>
      </c>
      <c r="W10130" t="s">
        <v>137</v>
      </c>
      <c r="X10130" t="s">
        <v>41</v>
      </c>
      <c r="Y10130" t="s">
        <v>42</v>
      </c>
      <c r="Z10130" t="s">
        <v>144</v>
      </c>
      <c r="AA10130" t="s">
        <v>44</v>
      </c>
      <c r="AB10130" t="s">
        <v>44</v>
      </c>
    </row>
    <row r="10131" spans="1:28" x14ac:dyDescent="0.25">
      <c r="A10131" t="s">
        <v>15212</v>
      </c>
      <c r="B10131" s="1">
        <v>46107</v>
      </c>
      <c r="C10131" t="s">
        <v>2553</v>
      </c>
      <c r="D10131" t="s">
        <v>2554</v>
      </c>
      <c r="E10131">
        <v>20</v>
      </c>
      <c r="F10131" t="s">
        <v>48</v>
      </c>
      <c r="G10131" t="s">
        <v>212</v>
      </c>
      <c r="H10131" t="s">
        <v>213</v>
      </c>
      <c r="I10131" t="s">
        <v>51</v>
      </c>
      <c r="J10131" t="s">
        <v>52</v>
      </c>
      <c r="K10131">
        <v>5</v>
      </c>
      <c r="L10131" s="2">
        <v>400</v>
      </c>
      <c r="M10131">
        <v>0</v>
      </c>
      <c r="N10131" s="2">
        <v>2000</v>
      </c>
      <c r="O10131" s="2">
        <v>0</v>
      </c>
      <c r="P10131" s="2">
        <v>2000</v>
      </c>
      <c r="Q10131" s="2">
        <v>1360.33</v>
      </c>
      <c r="R10131" s="2">
        <v>639.66999999999996</v>
      </c>
      <c r="S10131" t="s">
        <v>53</v>
      </c>
      <c r="T10131" t="s">
        <v>136</v>
      </c>
      <c r="U10131" t="s">
        <v>38</v>
      </c>
      <c r="V10131" t="s">
        <v>39</v>
      </c>
      <c r="W10131" t="s">
        <v>66</v>
      </c>
      <c r="X10131" t="s">
        <v>67</v>
      </c>
      <c r="Y10131" t="s">
        <v>56</v>
      </c>
      <c r="Z10131" t="s">
        <v>43</v>
      </c>
      <c r="AA10131" t="s">
        <v>44</v>
      </c>
      <c r="AB10131" t="s">
        <v>44</v>
      </c>
    </row>
    <row r="10132" spans="1:28" x14ac:dyDescent="0.25">
      <c r="A10132" t="s">
        <v>15213</v>
      </c>
      <c r="B10132" s="1">
        <v>46107</v>
      </c>
      <c r="C10132" t="s">
        <v>4225</v>
      </c>
      <c r="D10132" t="s">
        <v>4226</v>
      </c>
      <c r="E10132">
        <v>29</v>
      </c>
      <c r="F10132" t="s">
        <v>31</v>
      </c>
      <c r="G10132" t="s">
        <v>352</v>
      </c>
      <c r="H10132" t="s">
        <v>353</v>
      </c>
      <c r="I10132" t="s">
        <v>103</v>
      </c>
      <c r="J10132" t="s">
        <v>104</v>
      </c>
      <c r="K10132">
        <v>5</v>
      </c>
      <c r="L10132" s="2">
        <v>850</v>
      </c>
      <c r="M10132">
        <v>10</v>
      </c>
      <c r="N10132" s="2">
        <v>4250</v>
      </c>
      <c r="O10132" s="2">
        <v>425</v>
      </c>
      <c r="P10132" s="2">
        <v>3825</v>
      </c>
      <c r="Q10132" s="2">
        <v>2857.69</v>
      </c>
      <c r="R10132" s="2">
        <v>967.31</v>
      </c>
      <c r="S10132" t="s">
        <v>53</v>
      </c>
      <c r="T10132" t="s">
        <v>76</v>
      </c>
      <c r="U10132" t="s">
        <v>77</v>
      </c>
      <c r="V10132" t="s">
        <v>39</v>
      </c>
      <c r="W10132" t="s">
        <v>83</v>
      </c>
      <c r="X10132" t="s">
        <v>97</v>
      </c>
      <c r="Y10132" t="s">
        <v>56</v>
      </c>
      <c r="Z10132" t="s">
        <v>43</v>
      </c>
      <c r="AA10132" t="s">
        <v>44</v>
      </c>
      <c r="AB10132" t="s">
        <v>44</v>
      </c>
    </row>
    <row r="10133" spans="1:28" x14ac:dyDescent="0.25">
      <c r="A10133" t="s">
        <v>15214</v>
      </c>
      <c r="B10133" s="1">
        <v>46107</v>
      </c>
      <c r="C10133" t="s">
        <v>8034</v>
      </c>
      <c r="D10133" t="s">
        <v>8035</v>
      </c>
      <c r="E10133">
        <v>20</v>
      </c>
      <c r="F10133" t="s">
        <v>31</v>
      </c>
      <c r="G10133" t="s">
        <v>188</v>
      </c>
      <c r="H10133" t="s">
        <v>189</v>
      </c>
      <c r="I10133" t="s">
        <v>34</v>
      </c>
      <c r="J10133" t="s">
        <v>190</v>
      </c>
      <c r="K10133">
        <v>4</v>
      </c>
      <c r="L10133" s="2">
        <v>1800</v>
      </c>
      <c r="M10133">
        <v>15</v>
      </c>
      <c r="N10133" s="2">
        <v>7200</v>
      </c>
      <c r="O10133" s="2">
        <v>1080</v>
      </c>
      <c r="P10133" s="2">
        <v>6120</v>
      </c>
      <c r="Q10133" s="2">
        <v>4020.06</v>
      </c>
      <c r="R10133" s="2">
        <v>2099.94</v>
      </c>
      <c r="S10133" t="s">
        <v>53</v>
      </c>
      <c r="T10133" t="s">
        <v>122</v>
      </c>
      <c r="U10133" t="s">
        <v>123</v>
      </c>
      <c r="V10133" t="s">
        <v>39</v>
      </c>
      <c r="W10133" t="s">
        <v>40</v>
      </c>
      <c r="X10133" t="s">
        <v>97</v>
      </c>
      <c r="Y10133" t="s">
        <v>56</v>
      </c>
      <c r="Z10133" t="s">
        <v>43</v>
      </c>
      <c r="AA10133" t="s">
        <v>44</v>
      </c>
      <c r="AB10133" t="s">
        <v>44</v>
      </c>
    </row>
    <row r="10134" spans="1:28" x14ac:dyDescent="0.25">
      <c r="A10134" t="s">
        <v>15215</v>
      </c>
      <c r="B10134" s="1">
        <v>46107</v>
      </c>
      <c r="C10134" t="s">
        <v>3274</v>
      </c>
      <c r="D10134" t="s">
        <v>3275</v>
      </c>
      <c r="E10134">
        <v>52</v>
      </c>
      <c r="F10134" t="s">
        <v>48</v>
      </c>
      <c r="G10134" t="s">
        <v>49</v>
      </c>
      <c r="H10134" t="s">
        <v>50</v>
      </c>
      <c r="I10134" t="s">
        <v>51</v>
      </c>
      <c r="J10134" t="s">
        <v>52</v>
      </c>
      <c r="K10134">
        <v>3</v>
      </c>
      <c r="L10134" s="2">
        <v>500</v>
      </c>
      <c r="M10134">
        <v>5</v>
      </c>
      <c r="N10134" s="2">
        <v>1500</v>
      </c>
      <c r="O10134" s="2">
        <v>75</v>
      </c>
      <c r="P10134" s="2">
        <v>1425</v>
      </c>
      <c r="Q10134" s="2">
        <v>978.23</v>
      </c>
      <c r="R10134" s="2">
        <v>446.77</v>
      </c>
      <c r="S10134" t="s">
        <v>36</v>
      </c>
      <c r="T10134" t="s">
        <v>122</v>
      </c>
      <c r="U10134" t="s">
        <v>123</v>
      </c>
      <c r="V10134" t="s">
        <v>39</v>
      </c>
      <c r="W10134" t="s">
        <v>66</v>
      </c>
      <c r="X10134" t="s">
        <v>97</v>
      </c>
      <c r="Y10134" t="s">
        <v>56</v>
      </c>
      <c r="Z10134" t="s">
        <v>223</v>
      </c>
      <c r="AA10134" t="s">
        <v>44</v>
      </c>
      <c r="AB10134" t="s">
        <v>44</v>
      </c>
    </row>
    <row r="10135" spans="1:28" x14ac:dyDescent="0.25">
      <c r="A10135" t="s">
        <v>15216</v>
      </c>
      <c r="B10135" s="1">
        <v>46107</v>
      </c>
      <c r="C10135" t="s">
        <v>5086</v>
      </c>
      <c r="D10135" t="s">
        <v>5087</v>
      </c>
      <c r="E10135">
        <v>33</v>
      </c>
      <c r="F10135" t="s">
        <v>48</v>
      </c>
      <c r="G10135" t="s">
        <v>561</v>
      </c>
      <c r="H10135" t="s">
        <v>562</v>
      </c>
      <c r="I10135" t="s">
        <v>34</v>
      </c>
      <c r="J10135" t="s">
        <v>143</v>
      </c>
      <c r="K10135">
        <v>3</v>
      </c>
      <c r="L10135" s="2">
        <v>900</v>
      </c>
      <c r="M10135">
        <v>15</v>
      </c>
      <c r="N10135" s="2">
        <v>2700</v>
      </c>
      <c r="O10135" s="2">
        <v>405</v>
      </c>
      <c r="P10135" s="2">
        <v>2295</v>
      </c>
      <c r="Q10135" s="2">
        <v>1549.51</v>
      </c>
      <c r="R10135" s="2">
        <v>745.49</v>
      </c>
      <c r="S10135" t="s">
        <v>53</v>
      </c>
      <c r="T10135" t="s">
        <v>178</v>
      </c>
      <c r="U10135" t="s">
        <v>154</v>
      </c>
      <c r="V10135" t="s">
        <v>39</v>
      </c>
      <c r="W10135" t="s">
        <v>137</v>
      </c>
      <c r="X10135" t="s">
        <v>97</v>
      </c>
      <c r="Y10135" t="s">
        <v>56</v>
      </c>
      <c r="Z10135" t="s">
        <v>43</v>
      </c>
      <c r="AA10135" t="s">
        <v>44</v>
      </c>
      <c r="AB10135" t="s">
        <v>44</v>
      </c>
    </row>
    <row r="10136" spans="1:28" x14ac:dyDescent="0.25">
      <c r="A10136" t="s">
        <v>15217</v>
      </c>
      <c r="B10136" s="1">
        <v>46107</v>
      </c>
      <c r="C10136" t="s">
        <v>3717</v>
      </c>
      <c r="D10136" t="s">
        <v>3718</v>
      </c>
      <c r="E10136">
        <v>20</v>
      </c>
      <c r="F10136" t="s">
        <v>111</v>
      </c>
      <c r="G10136" t="s">
        <v>81</v>
      </c>
      <c r="H10136" t="s">
        <v>82</v>
      </c>
      <c r="I10136" t="s">
        <v>51</v>
      </c>
      <c r="J10136" t="s">
        <v>52</v>
      </c>
      <c r="K10136">
        <v>5</v>
      </c>
      <c r="L10136" s="2">
        <v>600</v>
      </c>
      <c r="M10136">
        <v>0</v>
      </c>
      <c r="N10136" s="2">
        <v>3000</v>
      </c>
      <c r="O10136" s="2">
        <v>0</v>
      </c>
      <c r="P10136" s="2">
        <v>3000</v>
      </c>
      <c r="Q10136" s="2">
        <v>1985.19</v>
      </c>
      <c r="R10136" s="2">
        <v>1014.81</v>
      </c>
      <c r="S10136" t="s">
        <v>53</v>
      </c>
      <c r="T10136" t="s">
        <v>407</v>
      </c>
      <c r="U10136" t="s">
        <v>408</v>
      </c>
      <c r="V10136" t="s">
        <v>39</v>
      </c>
      <c r="W10136" t="s">
        <v>92</v>
      </c>
      <c r="X10136" t="s">
        <v>41</v>
      </c>
      <c r="Y10136" t="s">
        <v>56</v>
      </c>
      <c r="Z10136" t="s">
        <v>43</v>
      </c>
      <c r="AA10136" t="s">
        <v>44</v>
      </c>
      <c r="AB10136" t="s">
        <v>44</v>
      </c>
    </row>
    <row r="10137" spans="1:28" x14ac:dyDescent="0.25">
      <c r="A10137" t="s">
        <v>15218</v>
      </c>
      <c r="B10137" s="1">
        <v>46107</v>
      </c>
      <c r="C10137" t="s">
        <v>428</v>
      </c>
      <c r="D10137" t="s">
        <v>429</v>
      </c>
      <c r="E10137">
        <v>37</v>
      </c>
      <c r="F10137" t="s">
        <v>48</v>
      </c>
      <c r="G10137" t="s">
        <v>436</v>
      </c>
      <c r="H10137" t="s">
        <v>437</v>
      </c>
      <c r="I10137" t="s">
        <v>74</v>
      </c>
      <c r="J10137" t="s">
        <v>190</v>
      </c>
      <c r="K10137">
        <v>1</v>
      </c>
      <c r="L10137" s="2">
        <v>1800</v>
      </c>
      <c r="M10137">
        <v>15</v>
      </c>
      <c r="N10137" s="2">
        <v>1800</v>
      </c>
      <c r="O10137" s="2">
        <v>270</v>
      </c>
      <c r="P10137" s="2">
        <v>1530</v>
      </c>
      <c r="Q10137" s="2">
        <v>1103.02</v>
      </c>
      <c r="R10137" s="2">
        <v>426.98</v>
      </c>
      <c r="S10137" t="s">
        <v>36</v>
      </c>
      <c r="T10137" t="s">
        <v>163</v>
      </c>
      <c r="U10137" t="s">
        <v>164</v>
      </c>
      <c r="V10137" t="s">
        <v>39</v>
      </c>
      <c r="W10137" t="s">
        <v>40</v>
      </c>
      <c r="X10137" t="s">
        <v>67</v>
      </c>
      <c r="Y10137" t="s">
        <v>56</v>
      </c>
      <c r="Z10137" t="s">
        <v>43</v>
      </c>
      <c r="AA10137" t="s">
        <v>44</v>
      </c>
      <c r="AB10137" t="s">
        <v>44</v>
      </c>
    </row>
    <row r="10138" spans="1:28" x14ac:dyDescent="0.25">
      <c r="A10138" t="s">
        <v>15219</v>
      </c>
      <c r="B10138" s="1">
        <v>46107</v>
      </c>
      <c r="C10138" t="s">
        <v>1722</v>
      </c>
      <c r="D10138" t="s">
        <v>1723</v>
      </c>
      <c r="E10138">
        <v>34</v>
      </c>
      <c r="F10138" t="s">
        <v>111</v>
      </c>
      <c r="G10138" t="s">
        <v>227</v>
      </c>
      <c r="H10138" t="s">
        <v>228</v>
      </c>
      <c r="I10138" t="s">
        <v>74</v>
      </c>
      <c r="J10138" t="s">
        <v>75</v>
      </c>
      <c r="K10138">
        <v>1</v>
      </c>
      <c r="L10138" s="2">
        <v>1400</v>
      </c>
      <c r="M10138">
        <v>5</v>
      </c>
      <c r="N10138" s="2">
        <v>1400</v>
      </c>
      <c r="O10138" s="2">
        <v>70</v>
      </c>
      <c r="P10138" s="2">
        <v>1330</v>
      </c>
      <c r="Q10138" s="2">
        <v>1069.24</v>
      </c>
      <c r="R10138" s="2">
        <v>260.76</v>
      </c>
      <c r="S10138" t="s">
        <v>53</v>
      </c>
      <c r="T10138" t="s">
        <v>37</v>
      </c>
      <c r="U10138" t="s">
        <v>38</v>
      </c>
      <c r="V10138" t="s">
        <v>39</v>
      </c>
      <c r="W10138" t="s">
        <v>92</v>
      </c>
      <c r="X10138" t="s">
        <v>41</v>
      </c>
      <c r="Y10138" t="s">
        <v>42</v>
      </c>
      <c r="Z10138" t="s">
        <v>223</v>
      </c>
      <c r="AA10138" t="s">
        <v>44</v>
      </c>
      <c r="AB10138" t="s">
        <v>44</v>
      </c>
    </row>
    <row r="10139" spans="1:28" x14ac:dyDescent="0.25">
      <c r="A10139" t="s">
        <v>15220</v>
      </c>
      <c r="B10139" s="1">
        <v>46107</v>
      </c>
      <c r="C10139" t="s">
        <v>3228</v>
      </c>
      <c r="D10139" t="s">
        <v>3229</v>
      </c>
      <c r="E10139">
        <v>47</v>
      </c>
      <c r="F10139" t="s">
        <v>48</v>
      </c>
      <c r="G10139" t="s">
        <v>298</v>
      </c>
      <c r="H10139" t="s">
        <v>299</v>
      </c>
      <c r="I10139" t="s">
        <v>103</v>
      </c>
      <c r="J10139" t="s">
        <v>104</v>
      </c>
      <c r="K10139">
        <v>4</v>
      </c>
      <c r="L10139" s="2">
        <v>700</v>
      </c>
      <c r="M10139">
        <v>10</v>
      </c>
      <c r="N10139" s="2">
        <v>2800</v>
      </c>
      <c r="O10139" s="2">
        <v>280</v>
      </c>
      <c r="P10139" s="2">
        <v>2520</v>
      </c>
      <c r="Q10139" s="2">
        <v>1985.63</v>
      </c>
      <c r="R10139" s="2">
        <v>534.37</v>
      </c>
      <c r="S10139" t="s">
        <v>53</v>
      </c>
      <c r="T10139" t="s">
        <v>114</v>
      </c>
      <c r="U10139" t="s">
        <v>115</v>
      </c>
      <c r="V10139" t="s">
        <v>39</v>
      </c>
      <c r="W10139" t="s">
        <v>92</v>
      </c>
      <c r="X10139" t="s">
        <v>97</v>
      </c>
      <c r="Y10139" t="s">
        <v>56</v>
      </c>
      <c r="Z10139" t="s">
        <v>223</v>
      </c>
      <c r="AA10139" t="s">
        <v>44</v>
      </c>
      <c r="AB10139" t="s">
        <v>44</v>
      </c>
    </row>
    <row r="10140" spans="1:28" x14ac:dyDescent="0.25">
      <c r="A10140" t="s">
        <v>15221</v>
      </c>
      <c r="B10140" s="1">
        <v>46107</v>
      </c>
      <c r="C10140" t="s">
        <v>3213</v>
      </c>
      <c r="D10140" t="s">
        <v>3214</v>
      </c>
      <c r="E10140">
        <v>48</v>
      </c>
      <c r="F10140" t="s">
        <v>48</v>
      </c>
      <c r="G10140" t="s">
        <v>134</v>
      </c>
      <c r="H10140" t="s">
        <v>135</v>
      </c>
      <c r="I10140" t="s">
        <v>62</v>
      </c>
      <c r="J10140" t="s">
        <v>130</v>
      </c>
      <c r="K10140">
        <v>2</v>
      </c>
      <c r="L10140" s="2">
        <v>8500</v>
      </c>
      <c r="M10140">
        <v>5</v>
      </c>
      <c r="N10140" s="2">
        <v>17000</v>
      </c>
      <c r="O10140" s="2">
        <v>850</v>
      </c>
      <c r="P10140" s="2">
        <v>16150</v>
      </c>
      <c r="Q10140" s="2">
        <v>12568.75</v>
      </c>
      <c r="R10140" s="2">
        <v>3581.25</v>
      </c>
      <c r="S10140" t="s">
        <v>53</v>
      </c>
      <c r="T10140" t="s">
        <v>90</v>
      </c>
      <c r="U10140" t="s">
        <v>91</v>
      </c>
      <c r="V10140" t="s">
        <v>39</v>
      </c>
      <c r="W10140" t="s">
        <v>83</v>
      </c>
      <c r="X10140" t="s">
        <v>67</v>
      </c>
      <c r="Y10140" t="s">
        <v>42</v>
      </c>
      <c r="Z10140" t="s">
        <v>508</v>
      </c>
      <c r="AA10140" t="s">
        <v>44</v>
      </c>
      <c r="AB10140" t="s">
        <v>44</v>
      </c>
    </row>
    <row r="10141" spans="1:28" x14ac:dyDescent="0.25">
      <c r="A10141" t="s">
        <v>15222</v>
      </c>
      <c r="B10141" s="1">
        <v>46107</v>
      </c>
      <c r="C10141" t="s">
        <v>5591</v>
      </c>
      <c r="D10141" t="s">
        <v>5592</v>
      </c>
      <c r="E10141">
        <v>30</v>
      </c>
      <c r="F10141" t="s">
        <v>48</v>
      </c>
      <c r="G10141" t="s">
        <v>238</v>
      </c>
      <c r="H10141" t="s">
        <v>239</v>
      </c>
      <c r="I10141" t="s">
        <v>62</v>
      </c>
      <c r="J10141" t="s">
        <v>63</v>
      </c>
      <c r="K10141">
        <v>1</v>
      </c>
      <c r="L10141" s="2">
        <v>6500</v>
      </c>
      <c r="M10141">
        <v>5</v>
      </c>
      <c r="N10141" s="2">
        <v>6500</v>
      </c>
      <c r="O10141" s="2">
        <v>325</v>
      </c>
      <c r="P10141" s="2">
        <v>6175</v>
      </c>
      <c r="Q10141" s="2">
        <v>3952.8</v>
      </c>
      <c r="R10141" s="2">
        <v>2222.1999999999998</v>
      </c>
      <c r="S10141" t="s">
        <v>36</v>
      </c>
      <c r="T10141" t="s">
        <v>407</v>
      </c>
      <c r="U10141" t="s">
        <v>408</v>
      </c>
      <c r="V10141" t="s">
        <v>39</v>
      </c>
      <c r="W10141" t="s">
        <v>40</v>
      </c>
      <c r="X10141" t="s">
        <v>41</v>
      </c>
      <c r="Y10141" t="s">
        <v>56</v>
      </c>
      <c r="Z10141" t="s">
        <v>43</v>
      </c>
      <c r="AA10141" t="s">
        <v>68</v>
      </c>
      <c r="AB10141" t="s">
        <v>44</v>
      </c>
    </row>
    <row r="10142" spans="1:28" x14ac:dyDescent="0.25">
      <c r="A10142" t="s">
        <v>15223</v>
      </c>
      <c r="B10142" s="1">
        <v>46107</v>
      </c>
      <c r="C10142" t="s">
        <v>4907</v>
      </c>
      <c r="D10142" t="s">
        <v>4908</v>
      </c>
      <c r="E10142">
        <v>50</v>
      </c>
      <c r="F10142" t="s">
        <v>31</v>
      </c>
      <c r="G10142" t="s">
        <v>60</v>
      </c>
      <c r="H10142" t="s">
        <v>61</v>
      </c>
      <c r="I10142" t="s">
        <v>62</v>
      </c>
      <c r="J10142" t="s">
        <v>63</v>
      </c>
      <c r="K10142">
        <v>1</v>
      </c>
      <c r="L10142" s="2">
        <v>3500</v>
      </c>
      <c r="M10142">
        <v>20</v>
      </c>
      <c r="N10142" s="2">
        <v>3500</v>
      </c>
      <c r="O10142" s="2">
        <v>700</v>
      </c>
      <c r="P10142" s="2">
        <v>2800</v>
      </c>
      <c r="Q10142" s="2">
        <v>1563.67</v>
      </c>
      <c r="R10142" s="2">
        <v>1236.33</v>
      </c>
      <c r="S10142" t="s">
        <v>64</v>
      </c>
      <c r="T10142" t="s">
        <v>163</v>
      </c>
      <c r="U10142" t="s">
        <v>164</v>
      </c>
      <c r="V10142" t="s">
        <v>39</v>
      </c>
      <c r="W10142" t="s">
        <v>92</v>
      </c>
      <c r="X10142" t="s">
        <v>67</v>
      </c>
      <c r="Y10142" t="s">
        <v>56</v>
      </c>
      <c r="Z10142" t="s">
        <v>43</v>
      </c>
      <c r="AA10142" t="s">
        <v>44</v>
      </c>
      <c r="AB10142" t="s">
        <v>44</v>
      </c>
    </row>
    <row r="10143" spans="1:28" x14ac:dyDescent="0.25">
      <c r="A10143" t="s">
        <v>15224</v>
      </c>
      <c r="B10143" s="1">
        <v>46107</v>
      </c>
      <c r="C10143" t="s">
        <v>1189</v>
      </c>
      <c r="D10143" t="s">
        <v>1190</v>
      </c>
      <c r="E10143">
        <v>28</v>
      </c>
      <c r="F10143" t="s">
        <v>31</v>
      </c>
      <c r="G10143" t="s">
        <v>561</v>
      </c>
      <c r="H10143" t="s">
        <v>562</v>
      </c>
      <c r="I10143" t="s">
        <v>34</v>
      </c>
      <c r="J10143" t="s">
        <v>143</v>
      </c>
      <c r="K10143">
        <v>1</v>
      </c>
      <c r="L10143" s="2">
        <v>900</v>
      </c>
      <c r="M10143">
        <v>20</v>
      </c>
      <c r="N10143" s="2">
        <v>900</v>
      </c>
      <c r="O10143" s="2">
        <v>180</v>
      </c>
      <c r="P10143" s="2">
        <v>720</v>
      </c>
      <c r="Q10143" s="2">
        <v>470.49</v>
      </c>
      <c r="R10143" s="2">
        <v>249.51</v>
      </c>
      <c r="S10143" t="s">
        <v>64</v>
      </c>
      <c r="T10143" t="s">
        <v>275</v>
      </c>
      <c r="U10143" t="s">
        <v>123</v>
      </c>
      <c r="V10143" t="s">
        <v>39</v>
      </c>
      <c r="W10143" t="s">
        <v>124</v>
      </c>
      <c r="X10143" t="s">
        <v>97</v>
      </c>
      <c r="Y10143" t="s">
        <v>56</v>
      </c>
      <c r="Z10143" t="s">
        <v>43</v>
      </c>
      <c r="AA10143" t="s">
        <v>44</v>
      </c>
      <c r="AB10143" t="s">
        <v>44</v>
      </c>
    </row>
    <row r="10144" spans="1:28" x14ac:dyDescent="0.25">
      <c r="A10144" t="s">
        <v>15225</v>
      </c>
      <c r="B10144" s="1">
        <v>46107</v>
      </c>
      <c r="C10144" t="s">
        <v>461</v>
      </c>
      <c r="D10144" t="s">
        <v>462</v>
      </c>
      <c r="E10144">
        <v>55</v>
      </c>
      <c r="F10144" t="s">
        <v>48</v>
      </c>
      <c r="G10144" t="s">
        <v>227</v>
      </c>
      <c r="H10144" t="s">
        <v>228</v>
      </c>
      <c r="I10144" t="s">
        <v>74</v>
      </c>
      <c r="J10144" t="s">
        <v>75</v>
      </c>
      <c r="K10144">
        <v>1</v>
      </c>
      <c r="L10144" s="2">
        <v>1400</v>
      </c>
      <c r="M10144">
        <v>15</v>
      </c>
      <c r="N10144" s="2">
        <v>1400</v>
      </c>
      <c r="O10144" s="2">
        <v>210</v>
      </c>
      <c r="P10144" s="2">
        <v>1190</v>
      </c>
      <c r="Q10144" s="2">
        <v>895.16</v>
      </c>
      <c r="R10144" s="2">
        <v>294.83999999999997</v>
      </c>
      <c r="S10144" t="s">
        <v>53</v>
      </c>
      <c r="T10144" t="s">
        <v>136</v>
      </c>
      <c r="U10144" t="s">
        <v>38</v>
      </c>
      <c r="V10144" t="s">
        <v>39</v>
      </c>
      <c r="W10144" t="s">
        <v>124</v>
      </c>
      <c r="X10144" t="s">
        <v>41</v>
      </c>
      <c r="Y10144" t="s">
        <v>56</v>
      </c>
      <c r="Z10144" t="s">
        <v>43</v>
      </c>
      <c r="AA10144" t="s">
        <v>44</v>
      </c>
      <c r="AB10144" t="s">
        <v>68</v>
      </c>
    </row>
    <row r="10145" spans="1:28" x14ac:dyDescent="0.25">
      <c r="A10145" t="s">
        <v>15226</v>
      </c>
      <c r="B10145" s="1">
        <v>46107</v>
      </c>
      <c r="C10145" t="s">
        <v>2190</v>
      </c>
      <c r="D10145" t="s">
        <v>2191</v>
      </c>
      <c r="E10145">
        <v>53</v>
      </c>
      <c r="F10145" t="s">
        <v>111</v>
      </c>
      <c r="G10145" t="s">
        <v>32</v>
      </c>
      <c r="H10145" t="s">
        <v>33</v>
      </c>
      <c r="I10145" t="s">
        <v>34</v>
      </c>
      <c r="J10145" t="s">
        <v>35</v>
      </c>
      <c r="K10145">
        <v>5</v>
      </c>
      <c r="L10145" s="2">
        <v>55000</v>
      </c>
      <c r="M10145">
        <v>25</v>
      </c>
      <c r="N10145" s="2">
        <v>275000</v>
      </c>
      <c r="O10145" s="2">
        <v>68750</v>
      </c>
      <c r="P10145" s="2">
        <v>206250</v>
      </c>
      <c r="Q10145" s="2">
        <v>121470.83</v>
      </c>
      <c r="R10145" s="2">
        <v>84779.17</v>
      </c>
      <c r="S10145" t="s">
        <v>53</v>
      </c>
      <c r="T10145" t="s">
        <v>96</v>
      </c>
      <c r="U10145" t="s">
        <v>96</v>
      </c>
      <c r="V10145" t="s">
        <v>39</v>
      </c>
      <c r="W10145" t="s">
        <v>66</v>
      </c>
      <c r="X10145" t="s">
        <v>41</v>
      </c>
      <c r="Y10145" t="s">
        <v>42</v>
      </c>
      <c r="Z10145" t="s">
        <v>43</v>
      </c>
      <c r="AA10145" t="s">
        <v>44</v>
      </c>
      <c r="AB10145" t="s">
        <v>44</v>
      </c>
    </row>
    <row r="10146" spans="1:28" x14ac:dyDescent="0.25">
      <c r="A10146" t="s">
        <v>15227</v>
      </c>
      <c r="B10146" s="1">
        <v>46107</v>
      </c>
      <c r="C10146" t="s">
        <v>6192</v>
      </c>
      <c r="D10146" t="s">
        <v>6193</v>
      </c>
      <c r="E10146">
        <v>26</v>
      </c>
      <c r="F10146" t="s">
        <v>111</v>
      </c>
      <c r="G10146" t="s">
        <v>141</v>
      </c>
      <c r="H10146" t="s">
        <v>142</v>
      </c>
      <c r="I10146" t="s">
        <v>74</v>
      </c>
      <c r="J10146" t="s">
        <v>143</v>
      </c>
      <c r="K10146">
        <v>4</v>
      </c>
      <c r="L10146" s="2">
        <v>900</v>
      </c>
      <c r="M10146">
        <v>15</v>
      </c>
      <c r="N10146" s="2">
        <v>3600</v>
      </c>
      <c r="O10146" s="2">
        <v>540</v>
      </c>
      <c r="P10146" s="2">
        <v>3060</v>
      </c>
      <c r="Q10146" s="2">
        <v>2495.64</v>
      </c>
      <c r="R10146" s="2">
        <v>564.36</v>
      </c>
      <c r="S10146" t="s">
        <v>64</v>
      </c>
      <c r="T10146" t="s">
        <v>398</v>
      </c>
      <c r="U10146" t="s">
        <v>399</v>
      </c>
      <c r="V10146" t="s">
        <v>39</v>
      </c>
      <c r="W10146" t="s">
        <v>124</v>
      </c>
      <c r="X10146" t="s">
        <v>97</v>
      </c>
      <c r="Y10146" t="s">
        <v>56</v>
      </c>
      <c r="Z10146" t="s">
        <v>43</v>
      </c>
      <c r="AA10146" t="s">
        <v>68</v>
      </c>
      <c r="AB10146" t="s">
        <v>44</v>
      </c>
    </row>
    <row r="10147" spans="1:28" x14ac:dyDescent="0.25">
      <c r="A10147" t="s">
        <v>15228</v>
      </c>
      <c r="B10147" s="1">
        <v>46107</v>
      </c>
      <c r="C10147" t="s">
        <v>7222</v>
      </c>
      <c r="D10147" t="s">
        <v>7223</v>
      </c>
      <c r="E10147">
        <v>42</v>
      </c>
      <c r="F10147" t="s">
        <v>31</v>
      </c>
      <c r="G10147" t="s">
        <v>119</v>
      </c>
      <c r="H10147" t="s">
        <v>120</v>
      </c>
      <c r="I10147" t="s">
        <v>62</v>
      </c>
      <c r="J10147" t="s">
        <v>121</v>
      </c>
      <c r="K10147">
        <v>2</v>
      </c>
      <c r="L10147" s="2">
        <v>4800</v>
      </c>
      <c r="M10147">
        <v>25</v>
      </c>
      <c r="N10147" s="2">
        <v>9600</v>
      </c>
      <c r="O10147" s="2">
        <v>2400</v>
      </c>
      <c r="P10147" s="2">
        <v>7200</v>
      </c>
      <c r="Q10147" s="2">
        <v>4431.43</v>
      </c>
      <c r="R10147" s="2">
        <v>2768.57</v>
      </c>
      <c r="S10147" t="s">
        <v>53</v>
      </c>
      <c r="T10147" t="s">
        <v>114</v>
      </c>
      <c r="U10147" t="s">
        <v>115</v>
      </c>
      <c r="V10147" t="s">
        <v>39</v>
      </c>
      <c r="W10147" t="s">
        <v>83</v>
      </c>
      <c r="X10147" t="s">
        <v>67</v>
      </c>
      <c r="Y10147" t="s">
        <v>56</v>
      </c>
      <c r="Z10147" t="s">
        <v>43</v>
      </c>
      <c r="AA10147" t="s">
        <v>44</v>
      </c>
      <c r="AB10147" t="s">
        <v>44</v>
      </c>
    </row>
    <row r="10148" spans="1:28" x14ac:dyDescent="0.25">
      <c r="A10148" t="s">
        <v>15229</v>
      </c>
      <c r="B10148" s="1">
        <v>46107</v>
      </c>
      <c r="C10148" t="s">
        <v>8726</v>
      </c>
      <c r="D10148" t="s">
        <v>8727</v>
      </c>
      <c r="E10148">
        <v>29</v>
      </c>
      <c r="F10148" t="s">
        <v>31</v>
      </c>
      <c r="G10148" t="s">
        <v>148</v>
      </c>
      <c r="H10148" t="s">
        <v>149</v>
      </c>
      <c r="I10148" t="s">
        <v>74</v>
      </c>
      <c r="J10148" t="s">
        <v>130</v>
      </c>
      <c r="K10148">
        <v>5</v>
      </c>
      <c r="L10148" s="2">
        <v>3500</v>
      </c>
      <c r="M10148">
        <v>0</v>
      </c>
      <c r="N10148" s="2">
        <v>17500</v>
      </c>
      <c r="O10148" s="2">
        <v>0</v>
      </c>
      <c r="P10148" s="2">
        <v>17500</v>
      </c>
      <c r="Q10148" s="2">
        <v>13958.94</v>
      </c>
      <c r="R10148" s="2">
        <v>3541.06</v>
      </c>
      <c r="S10148" t="s">
        <v>36</v>
      </c>
      <c r="T10148" t="s">
        <v>114</v>
      </c>
      <c r="U10148" t="s">
        <v>115</v>
      </c>
      <c r="V10148" t="s">
        <v>39</v>
      </c>
      <c r="W10148" t="s">
        <v>83</v>
      </c>
      <c r="X10148" t="s">
        <v>97</v>
      </c>
      <c r="Y10148" t="s">
        <v>56</v>
      </c>
      <c r="Z10148" t="s">
        <v>223</v>
      </c>
      <c r="AA10148" t="s">
        <v>44</v>
      </c>
      <c r="AB10148" t="s">
        <v>44</v>
      </c>
    </row>
    <row r="10149" spans="1:28" x14ac:dyDescent="0.25">
      <c r="A10149" t="s">
        <v>15230</v>
      </c>
      <c r="B10149" s="1">
        <v>46108</v>
      </c>
      <c r="C10149" t="s">
        <v>6026</v>
      </c>
      <c r="D10149" t="s">
        <v>6027</v>
      </c>
      <c r="E10149">
        <v>34</v>
      </c>
      <c r="F10149" t="s">
        <v>48</v>
      </c>
      <c r="G10149" t="s">
        <v>387</v>
      </c>
      <c r="H10149" t="s">
        <v>388</v>
      </c>
      <c r="I10149" t="s">
        <v>74</v>
      </c>
      <c r="J10149" t="s">
        <v>75</v>
      </c>
      <c r="K10149">
        <v>2</v>
      </c>
      <c r="L10149" s="2">
        <v>3200</v>
      </c>
      <c r="M10149">
        <v>15</v>
      </c>
      <c r="N10149" s="2">
        <v>6400</v>
      </c>
      <c r="O10149" s="2">
        <v>960</v>
      </c>
      <c r="P10149" s="2">
        <v>5440</v>
      </c>
      <c r="Q10149" s="2">
        <v>3167.33</v>
      </c>
      <c r="R10149" s="2">
        <v>2272.67</v>
      </c>
      <c r="S10149" t="s">
        <v>53</v>
      </c>
      <c r="T10149" t="s">
        <v>76</v>
      </c>
      <c r="U10149" t="s">
        <v>77</v>
      </c>
      <c r="V10149" t="s">
        <v>39</v>
      </c>
      <c r="W10149" t="s">
        <v>124</v>
      </c>
      <c r="X10149" t="s">
        <v>41</v>
      </c>
      <c r="Y10149" t="s">
        <v>56</v>
      </c>
      <c r="Z10149" t="s">
        <v>223</v>
      </c>
      <c r="AA10149" t="s">
        <v>44</v>
      </c>
      <c r="AB10149" t="s">
        <v>44</v>
      </c>
    </row>
    <row r="10150" spans="1:28" x14ac:dyDescent="0.25">
      <c r="A10150" t="s">
        <v>15231</v>
      </c>
      <c r="B10150" s="1">
        <v>46108</v>
      </c>
      <c r="C10150" t="s">
        <v>5740</v>
      </c>
      <c r="D10150" t="s">
        <v>5741</v>
      </c>
      <c r="E10150">
        <v>51</v>
      </c>
      <c r="F10150" t="s">
        <v>31</v>
      </c>
      <c r="G10150" t="s">
        <v>238</v>
      </c>
      <c r="H10150" t="s">
        <v>239</v>
      </c>
      <c r="I10150" t="s">
        <v>62</v>
      </c>
      <c r="J10150" t="s">
        <v>63</v>
      </c>
      <c r="K10150">
        <v>1</v>
      </c>
      <c r="L10150" s="2">
        <v>6500</v>
      </c>
      <c r="M10150">
        <v>5</v>
      </c>
      <c r="N10150" s="2">
        <v>6500</v>
      </c>
      <c r="O10150" s="2">
        <v>325</v>
      </c>
      <c r="P10150" s="2">
        <v>6175</v>
      </c>
      <c r="Q10150" s="2">
        <v>3736.76</v>
      </c>
      <c r="R10150" s="2">
        <v>2438.2399999999998</v>
      </c>
      <c r="S10150" t="s">
        <v>53</v>
      </c>
      <c r="T10150" t="s">
        <v>178</v>
      </c>
      <c r="U10150" t="s">
        <v>154</v>
      </c>
      <c r="V10150" t="s">
        <v>39</v>
      </c>
      <c r="W10150" t="s">
        <v>40</v>
      </c>
      <c r="X10150" t="s">
        <v>41</v>
      </c>
      <c r="Y10150" t="s">
        <v>56</v>
      </c>
      <c r="Z10150" t="s">
        <v>508</v>
      </c>
      <c r="AA10150" t="s">
        <v>44</v>
      </c>
      <c r="AB10150" t="s">
        <v>44</v>
      </c>
    </row>
    <row r="10151" spans="1:28" x14ac:dyDescent="0.25">
      <c r="A10151" t="s">
        <v>15232</v>
      </c>
      <c r="B10151" s="1">
        <v>46108</v>
      </c>
      <c r="C10151" t="s">
        <v>4751</v>
      </c>
      <c r="D10151" t="s">
        <v>4752</v>
      </c>
      <c r="E10151">
        <v>57</v>
      </c>
      <c r="F10151" t="s">
        <v>48</v>
      </c>
      <c r="G10151" t="s">
        <v>366</v>
      </c>
      <c r="H10151" t="s">
        <v>367</v>
      </c>
      <c r="I10151" t="s">
        <v>34</v>
      </c>
      <c r="J10151" t="s">
        <v>130</v>
      </c>
      <c r="K10151">
        <v>2</v>
      </c>
      <c r="L10151" s="2">
        <v>14500</v>
      </c>
      <c r="M10151">
        <v>10</v>
      </c>
      <c r="N10151" s="2">
        <v>29000</v>
      </c>
      <c r="O10151" s="2">
        <v>2900</v>
      </c>
      <c r="P10151" s="2">
        <v>26100</v>
      </c>
      <c r="Q10151" s="2">
        <v>19562.669999999998</v>
      </c>
      <c r="R10151" s="2">
        <v>6537.33</v>
      </c>
      <c r="S10151" t="s">
        <v>53</v>
      </c>
      <c r="T10151" t="s">
        <v>65</v>
      </c>
      <c r="U10151" t="s">
        <v>65</v>
      </c>
      <c r="V10151" t="s">
        <v>39</v>
      </c>
      <c r="W10151" t="s">
        <v>124</v>
      </c>
      <c r="X10151" t="s">
        <v>41</v>
      </c>
      <c r="Y10151" t="s">
        <v>42</v>
      </c>
      <c r="Z10151" t="s">
        <v>43</v>
      </c>
      <c r="AA10151" t="s">
        <v>44</v>
      </c>
      <c r="AB10151" t="s">
        <v>44</v>
      </c>
    </row>
    <row r="10152" spans="1:28" x14ac:dyDescent="0.25">
      <c r="A10152" t="s">
        <v>15233</v>
      </c>
      <c r="B10152" s="1">
        <v>46108</v>
      </c>
      <c r="C10152" t="s">
        <v>15234</v>
      </c>
      <c r="D10152" t="s">
        <v>15235</v>
      </c>
      <c r="E10152">
        <v>47</v>
      </c>
      <c r="F10152" t="s">
        <v>111</v>
      </c>
      <c r="G10152" t="s">
        <v>32</v>
      </c>
      <c r="H10152" t="s">
        <v>33</v>
      </c>
      <c r="I10152" t="s">
        <v>34</v>
      </c>
      <c r="J10152" t="s">
        <v>35</v>
      </c>
      <c r="K10152">
        <v>2</v>
      </c>
      <c r="L10152" s="2">
        <v>55000</v>
      </c>
      <c r="M10152">
        <v>5</v>
      </c>
      <c r="N10152" s="2">
        <v>110000</v>
      </c>
      <c r="O10152" s="2">
        <v>5500</v>
      </c>
      <c r="P10152" s="2">
        <v>104500</v>
      </c>
      <c r="Q10152" s="2">
        <v>74489.89</v>
      </c>
      <c r="R10152" s="2">
        <v>30010.11</v>
      </c>
      <c r="S10152" t="s">
        <v>53</v>
      </c>
      <c r="T10152" t="s">
        <v>275</v>
      </c>
      <c r="U10152" t="s">
        <v>123</v>
      </c>
      <c r="V10152" t="s">
        <v>39</v>
      </c>
      <c r="W10152" t="s">
        <v>66</v>
      </c>
      <c r="X10152" t="s">
        <v>41</v>
      </c>
      <c r="Y10152" t="s">
        <v>42</v>
      </c>
      <c r="Z10152" t="s">
        <v>43</v>
      </c>
      <c r="AA10152" t="s">
        <v>44</v>
      </c>
      <c r="AB10152" t="s">
        <v>44</v>
      </c>
    </row>
    <row r="10153" spans="1:28" x14ac:dyDescent="0.25">
      <c r="A10153" t="s">
        <v>15236</v>
      </c>
      <c r="B10153" s="1">
        <v>46108</v>
      </c>
      <c r="C10153" t="s">
        <v>5298</v>
      </c>
      <c r="D10153" t="s">
        <v>5299</v>
      </c>
      <c r="E10153">
        <v>37</v>
      </c>
      <c r="F10153" t="s">
        <v>31</v>
      </c>
      <c r="G10153" t="s">
        <v>280</v>
      </c>
      <c r="H10153" t="s">
        <v>281</v>
      </c>
      <c r="I10153" t="s">
        <v>62</v>
      </c>
      <c r="J10153" t="s">
        <v>190</v>
      </c>
      <c r="K10153">
        <v>4</v>
      </c>
      <c r="L10153" s="2">
        <v>700</v>
      </c>
      <c r="M10153">
        <v>20</v>
      </c>
      <c r="N10153" s="2">
        <v>2800</v>
      </c>
      <c r="O10153" s="2">
        <v>560</v>
      </c>
      <c r="P10153" s="2">
        <v>2240</v>
      </c>
      <c r="Q10153" s="2">
        <v>1396.86</v>
      </c>
      <c r="R10153" s="2">
        <v>843.14</v>
      </c>
      <c r="S10153" t="s">
        <v>53</v>
      </c>
      <c r="T10153" t="s">
        <v>54</v>
      </c>
      <c r="U10153" t="s">
        <v>55</v>
      </c>
      <c r="V10153" t="s">
        <v>39</v>
      </c>
      <c r="W10153" t="s">
        <v>124</v>
      </c>
      <c r="X10153" t="s">
        <v>67</v>
      </c>
      <c r="Y10153" t="s">
        <v>42</v>
      </c>
      <c r="Z10153" t="s">
        <v>144</v>
      </c>
      <c r="AA10153" t="s">
        <v>44</v>
      </c>
      <c r="AB10153" t="s">
        <v>44</v>
      </c>
    </row>
    <row r="10154" spans="1:28" x14ac:dyDescent="0.25">
      <c r="A10154" t="s">
        <v>15237</v>
      </c>
      <c r="B10154" s="1">
        <v>46108</v>
      </c>
      <c r="C10154" t="s">
        <v>4037</v>
      </c>
      <c r="D10154" t="s">
        <v>4038</v>
      </c>
      <c r="E10154">
        <v>38</v>
      </c>
      <c r="F10154" t="s">
        <v>31</v>
      </c>
      <c r="G10154" t="s">
        <v>298</v>
      </c>
      <c r="H10154" t="s">
        <v>299</v>
      </c>
      <c r="I10154" t="s">
        <v>103</v>
      </c>
      <c r="J10154" t="s">
        <v>104</v>
      </c>
      <c r="K10154">
        <v>1</v>
      </c>
      <c r="L10154" s="2">
        <v>700</v>
      </c>
      <c r="M10154">
        <v>5</v>
      </c>
      <c r="N10154" s="2">
        <v>700</v>
      </c>
      <c r="O10154" s="2">
        <v>35</v>
      </c>
      <c r="P10154" s="2">
        <v>665</v>
      </c>
      <c r="Q10154" s="2">
        <v>522.1</v>
      </c>
      <c r="R10154" s="2">
        <v>142.9</v>
      </c>
      <c r="S10154" t="s">
        <v>53</v>
      </c>
      <c r="T10154" t="s">
        <v>222</v>
      </c>
      <c r="U10154" t="s">
        <v>38</v>
      </c>
      <c r="V10154" t="s">
        <v>39</v>
      </c>
      <c r="W10154" t="s">
        <v>83</v>
      </c>
      <c r="X10154" t="s">
        <v>97</v>
      </c>
      <c r="Y10154" t="s">
        <v>42</v>
      </c>
      <c r="Z10154" t="s">
        <v>43</v>
      </c>
      <c r="AA10154" t="s">
        <v>44</v>
      </c>
      <c r="AB10154" t="s">
        <v>44</v>
      </c>
    </row>
    <row r="10155" spans="1:28" x14ac:dyDescent="0.25">
      <c r="A10155" t="s">
        <v>15238</v>
      </c>
      <c r="B10155" s="1">
        <v>46108</v>
      </c>
      <c r="C10155" t="s">
        <v>6370</v>
      </c>
      <c r="D10155" t="s">
        <v>6371</v>
      </c>
      <c r="E10155">
        <v>59</v>
      </c>
      <c r="F10155" t="s">
        <v>48</v>
      </c>
      <c r="G10155" t="s">
        <v>119</v>
      </c>
      <c r="H10155" t="s">
        <v>120</v>
      </c>
      <c r="I10155" t="s">
        <v>62</v>
      </c>
      <c r="J10155" t="s">
        <v>121</v>
      </c>
      <c r="K10155">
        <v>1</v>
      </c>
      <c r="L10155" s="2">
        <v>4800</v>
      </c>
      <c r="M10155">
        <v>5</v>
      </c>
      <c r="N10155" s="2">
        <v>4800</v>
      </c>
      <c r="O10155" s="2">
        <v>240</v>
      </c>
      <c r="P10155" s="2">
        <v>4560</v>
      </c>
      <c r="Q10155" s="2">
        <v>3530.13</v>
      </c>
      <c r="R10155" s="2">
        <v>1029.8699999999999</v>
      </c>
      <c r="S10155" t="s">
        <v>53</v>
      </c>
      <c r="T10155" t="s">
        <v>178</v>
      </c>
      <c r="U10155" t="s">
        <v>154</v>
      </c>
      <c r="V10155" t="s">
        <v>39</v>
      </c>
      <c r="W10155" t="s">
        <v>137</v>
      </c>
      <c r="X10155" t="s">
        <v>97</v>
      </c>
      <c r="Y10155" t="s">
        <v>56</v>
      </c>
      <c r="Z10155" t="s">
        <v>43</v>
      </c>
      <c r="AA10155" t="s">
        <v>68</v>
      </c>
      <c r="AB10155" t="s">
        <v>44</v>
      </c>
    </row>
    <row r="10156" spans="1:28" x14ac:dyDescent="0.25">
      <c r="A10156" t="s">
        <v>15239</v>
      </c>
      <c r="B10156" s="1">
        <v>46108</v>
      </c>
      <c r="C10156" t="s">
        <v>9817</v>
      </c>
      <c r="D10156" t="s">
        <v>9818</v>
      </c>
      <c r="E10156">
        <v>21</v>
      </c>
      <c r="F10156" t="s">
        <v>111</v>
      </c>
      <c r="G10156" t="s">
        <v>176</v>
      </c>
      <c r="H10156" t="s">
        <v>177</v>
      </c>
      <c r="I10156" t="s">
        <v>34</v>
      </c>
      <c r="J10156" t="s">
        <v>35</v>
      </c>
      <c r="K10156">
        <v>1</v>
      </c>
      <c r="L10156" s="2">
        <v>6500</v>
      </c>
      <c r="M10156">
        <v>15</v>
      </c>
      <c r="N10156" s="2">
        <v>6500</v>
      </c>
      <c r="O10156" s="2">
        <v>975</v>
      </c>
      <c r="P10156" s="2">
        <v>5525</v>
      </c>
      <c r="Q10156" s="2">
        <v>3580.46</v>
      </c>
      <c r="R10156" s="2">
        <v>1944.54</v>
      </c>
      <c r="S10156" t="s">
        <v>53</v>
      </c>
      <c r="T10156" t="s">
        <v>398</v>
      </c>
      <c r="U10156" t="s">
        <v>399</v>
      </c>
      <c r="V10156" t="s">
        <v>39</v>
      </c>
      <c r="W10156" t="s">
        <v>66</v>
      </c>
      <c r="X10156" t="s">
        <v>97</v>
      </c>
      <c r="Y10156" t="s">
        <v>42</v>
      </c>
      <c r="Z10156" t="s">
        <v>43</v>
      </c>
      <c r="AA10156" t="s">
        <v>44</v>
      </c>
      <c r="AB10156" t="s">
        <v>44</v>
      </c>
    </row>
    <row r="10157" spans="1:28" x14ac:dyDescent="0.25">
      <c r="A10157" t="s">
        <v>15240</v>
      </c>
      <c r="B10157" s="1">
        <v>46108</v>
      </c>
      <c r="C10157" t="s">
        <v>6965</v>
      </c>
      <c r="D10157" t="s">
        <v>6966</v>
      </c>
      <c r="E10157">
        <v>34</v>
      </c>
      <c r="F10157" t="s">
        <v>48</v>
      </c>
      <c r="G10157" t="s">
        <v>344</v>
      </c>
      <c r="H10157" t="s">
        <v>345</v>
      </c>
      <c r="I10157" t="s">
        <v>34</v>
      </c>
      <c r="J10157" t="s">
        <v>121</v>
      </c>
      <c r="K10157">
        <v>2</v>
      </c>
      <c r="L10157" s="2">
        <v>1600</v>
      </c>
      <c r="M10157">
        <v>20</v>
      </c>
      <c r="N10157" s="2">
        <v>3200</v>
      </c>
      <c r="O10157" s="2">
        <v>640</v>
      </c>
      <c r="P10157" s="2">
        <v>2560</v>
      </c>
      <c r="Q10157" s="2">
        <v>2098.9899999999998</v>
      </c>
      <c r="R10157" s="2">
        <v>461.01</v>
      </c>
      <c r="S10157" t="s">
        <v>64</v>
      </c>
      <c r="T10157" t="s">
        <v>263</v>
      </c>
      <c r="U10157" t="s">
        <v>91</v>
      </c>
      <c r="V10157" t="s">
        <v>39</v>
      </c>
      <c r="W10157" t="s">
        <v>40</v>
      </c>
      <c r="X10157" t="s">
        <v>41</v>
      </c>
      <c r="Y10157" t="s">
        <v>56</v>
      </c>
      <c r="Z10157" t="s">
        <v>43</v>
      </c>
      <c r="AA10157" t="s">
        <v>44</v>
      </c>
      <c r="AB10157" t="s">
        <v>44</v>
      </c>
    </row>
    <row r="10158" spans="1:28" x14ac:dyDescent="0.25">
      <c r="A10158" t="s">
        <v>15241</v>
      </c>
      <c r="B10158" s="1">
        <v>46108</v>
      </c>
      <c r="C10158" t="s">
        <v>1915</v>
      </c>
      <c r="D10158" t="s">
        <v>1916</v>
      </c>
      <c r="E10158">
        <v>23</v>
      </c>
      <c r="F10158" t="s">
        <v>111</v>
      </c>
      <c r="G10158" t="s">
        <v>207</v>
      </c>
      <c r="H10158" t="s">
        <v>208</v>
      </c>
      <c r="I10158" t="s">
        <v>34</v>
      </c>
      <c r="J10158" t="s">
        <v>143</v>
      </c>
      <c r="K10158">
        <v>1</v>
      </c>
      <c r="L10158" s="2">
        <v>18000</v>
      </c>
      <c r="M10158">
        <v>0</v>
      </c>
      <c r="N10158" s="2">
        <v>18000</v>
      </c>
      <c r="O10158" s="2">
        <v>0</v>
      </c>
      <c r="P10158" s="2">
        <v>18000</v>
      </c>
      <c r="Q10158" s="2">
        <v>13160.86</v>
      </c>
      <c r="R10158" s="2">
        <v>4839.1400000000003</v>
      </c>
      <c r="S10158" t="s">
        <v>64</v>
      </c>
      <c r="T10158" t="s">
        <v>275</v>
      </c>
      <c r="U10158" t="s">
        <v>123</v>
      </c>
      <c r="V10158" t="s">
        <v>39</v>
      </c>
      <c r="W10158" t="s">
        <v>66</v>
      </c>
      <c r="X10158" t="s">
        <v>97</v>
      </c>
      <c r="Y10158" t="s">
        <v>42</v>
      </c>
      <c r="Z10158" t="s">
        <v>43</v>
      </c>
      <c r="AA10158" t="s">
        <v>44</v>
      </c>
      <c r="AB10158" t="s">
        <v>44</v>
      </c>
    </row>
    <row r="10159" spans="1:28" x14ac:dyDescent="0.25">
      <c r="A10159" t="s">
        <v>15242</v>
      </c>
      <c r="B10159" s="1">
        <v>46108</v>
      </c>
      <c r="C10159" t="s">
        <v>10135</v>
      </c>
      <c r="D10159" t="s">
        <v>10136</v>
      </c>
      <c r="E10159">
        <v>54</v>
      </c>
      <c r="F10159" t="s">
        <v>48</v>
      </c>
      <c r="G10159" t="s">
        <v>273</v>
      </c>
      <c r="H10159" t="s">
        <v>274</v>
      </c>
      <c r="I10159" t="s">
        <v>51</v>
      </c>
      <c r="J10159" t="s">
        <v>52</v>
      </c>
      <c r="K10159">
        <v>5</v>
      </c>
      <c r="L10159" s="2">
        <v>250</v>
      </c>
      <c r="M10159">
        <v>0</v>
      </c>
      <c r="N10159" s="2">
        <v>1250</v>
      </c>
      <c r="O10159" s="2">
        <v>0</v>
      </c>
      <c r="P10159" s="2">
        <v>1250</v>
      </c>
      <c r="Q10159" s="2">
        <v>868.27</v>
      </c>
      <c r="R10159" s="2">
        <v>381.73</v>
      </c>
      <c r="S10159" t="s">
        <v>53</v>
      </c>
      <c r="T10159" t="s">
        <v>263</v>
      </c>
      <c r="U10159" t="s">
        <v>91</v>
      </c>
      <c r="V10159" t="s">
        <v>39</v>
      </c>
      <c r="W10159" t="s">
        <v>40</v>
      </c>
      <c r="X10159" t="s">
        <v>67</v>
      </c>
      <c r="Y10159" t="s">
        <v>56</v>
      </c>
      <c r="Z10159" t="s">
        <v>43</v>
      </c>
      <c r="AA10159" t="s">
        <v>44</v>
      </c>
      <c r="AB10159" t="s">
        <v>44</v>
      </c>
    </row>
    <row r="10160" spans="1:28" x14ac:dyDescent="0.25">
      <c r="A10160" t="s">
        <v>15243</v>
      </c>
      <c r="B10160" s="1">
        <v>46108</v>
      </c>
      <c r="C10160" t="s">
        <v>139</v>
      </c>
      <c r="D10160" t="s">
        <v>140</v>
      </c>
      <c r="E10160">
        <v>22</v>
      </c>
      <c r="F10160" t="s">
        <v>31</v>
      </c>
      <c r="G10160" t="s">
        <v>273</v>
      </c>
      <c r="H10160" t="s">
        <v>274</v>
      </c>
      <c r="I10160" t="s">
        <v>51</v>
      </c>
      <c r="J10160" t="s">
        <v>52</v>
      </c>
      <c r="K10160">
        <v>3</v>
      </c>
      <c r="L10160" s="2">
        <v>250</v>
      </c>
      <c r="M10160">
        <v>5</v>
      </c>
      <c r="N10160" s="2">
        <v>750</v>
      </c>
      <c r="O10160" s="2">
        <v>37.5</v>
      </c>
      <c r="P10160" s="2">
        <v>712.5</v>
      </c>
      <c r="Q10160" s="2">
        <v>551.9</v>
      </c>
      <c r="R10160" s="2">
        <v>160.6</v>
      </c>
      <c r="S10160" t="s">
        <v>64</v>
      </c>
      <c r="T10160" t="s">
        <v>578</v>
      </c>
      <c r="U10160" t="s">
        <v>579</v>
      </c>
      <c r="V10160" t="s">
        <v>39</v>
      </c>
      <c r="W10160" t="s">
        <v>137</v>
      </c>
      <c r="X10160" t="s">
        <v>41</v>
      </c>
      <c r="Y10160" t="s">
        <v>56</v>
      </c>
      <c r="Z10160" t="s">
        <v>43</v>
      </c>
      <c r="AA10160" t="s">
        <v>44</v>
      </c>
      <c r="AB10160" t="s">
        <v>44</v>
      </c>
    </row>
    <row r="10161" spans="1:28" x14ac:dyDescent="0.25">
      <c r="A10161" t="s">
        <v>15244</v>
      </c>
      <c r="B10161" s="1">
        <v>46108</v>
      </c>
      <c r="C10161" t="s">
        <v>1395</v>
      </c>
      <c r="D10161" t="s">
        <v>1396</v>
      </c>
      <c r="E10161">
        <v>51</v>
      </c>
      <c r="F10161" t="s">
        <v>48</v>
      </c>
      <c r="G10161" t="s">
        <v>148</v>
      </c>
      <c r="H10161" t="s">
        <v>149</v>
      </c>
      <c r="I10161" t="s">
        <v>74</v>
      </c>
      <c r="J10161" t="s">
        <v>130</v>
      </c>
      <c r="K10161">
        <v>4</v>
      </c>
      <c r="L10161" s="2">
        <v>3500</v>
      </c>
      <c r="M10161">
        <v>20</v>
      </c>
      <c r="N10161" s="2">
        <v>14000</v>
      </c>
      <c r="O10161" s="2">
        <v>2800</v>
      </c>
      <c r="P10161" s="2">
        <v>11200</v>
      </c>
      <c r="Q10161" s="2">
        <v>7539.99</v>
      </c>
      <c r="R10161" s="2">
        <v>3660.01</v>
      </c>
      <c r="S10161" t="s">
        <v>53</v>
      </c>
      <c r="T10161" t="s">
        <v>65</v>
      </c>
      <c r="U10161" t="s">
        <v>65</v>
      </c>
      <c r="V10161" t="s">
        <v>39</v>
      </c>
      <c r="W10161" t="s">
        <v>83</v>
      </c>
      <c r="X10161" t="s">
        <v>41</v>
      </c>
      <c r="Y10161" t="s">
        <v>56</v>
      </c>
      <c r="Z10161" t="s">
        <v>43</v>
      </c>
      <c r="AA10161" t="s">
        <v>44</v>
      </c>
      <c r="AB10161" t="s">
        <v>44</v>
      </c>
    </row>
    <row r="10162" spans="1:28" x14ac:dyDescent="0.25">
      <c r="A10162" t="s">
        <v>15245</v>
      </c>
      <c r="B10162" s="1">
        <v>46108</v>
      </c>
      <c r="C10162" t="s">
        <v>2988</v>
      </c>
      <c r="D10162" t="s">
        <v>2989</v>
      </c>
      <c r="E10162">
        <v>34</v>
      </c>
      <c r="F10162" t="s">
        <v>31</v>
      </c>
      <c r="G10162" t="s">
        <v>134</v>
      </c>
      <c r="H10162" t="s">
        <v>135</v>
      </c>
      <c r="I10162" t="s">
        <v>62</v>
      </c>
      <c r="J10162" t="s">
        <v>130</v>
      </c>
      <c r="K10162">
        <v>5</v>
      </c>
      <c r="L10162" s="2">
        <v>8500</v>
      </c>
      <c r="M10162">
        <v>0</v>
      </c>
      <c r="N10162" s="2">
        <v>42500</v>
      </c>
      <c r="O10162" s="2">
        <v>0</v>
      </c>
      <c r="P10162" s="2">
        <v>42500</v>
      </c>
      <c r="Q10162" s="2">
        <v>34035.67</v>
      </c>
      <c r="R10162" s="2">
        <v>8464.33</v>
      </c>
      <c r="S10162" t="s">
        <v>53</v>
      </c>
      <c r="T10162" t="s">
        <v>178</v>
      </c>
      <c r="U10162" t="s">
        <v>154</v>
      </c>
      <c r="V10162" t="s">
        <v>39</v>
      </c>
      <c r="W10162" t="s">
        <v>83</v>
      </c>
      <c r="X10162" t="s">
        <v>97</v>
      </c>
      <c r="Y10162" t="s">
        <v>42</v>
      </c>
      <c r="Z10162" t="s">
        <v>43</v>
      </c>
      <c r="AA10162" t="s">
        <v>44</v>
      </c>
      <c r="AB10162" t="s">
        <v>44</v>
      </c>
    </row>
    <row r="10163" spans="1:28" x14ac:dyDescent="0.25">
      <c r="A10163" t="s">
        <v>15246</v>
      </c>
      <c r="B10163" s="1">
        <v>46108</v>
      </c>
      <c r="C10163" t="s">
        <v>8948</v>
      </c>
      <c r="D10163" t="s">
        <v>8949</v>
      </c>
      <c r="E10163">
        <v>28</v>
      </c>
      <c r="F10163" t="s">
        <v>31</v>
      </c>
      <c r="G10163" t="s">
        <v>352</v>
      </c>
      <c r="H10163" t="s">
        <v>353</v>
      </c>
      <c r="I10163" t="s">
        <v>103</v>
      </c>
      <c r="J10163" t="s">
        <v>104</v>
      </c>
      <c r="K10163">
        <v>2</v>
      </c>
      <c r="L10163" s="2">
        <v>850</v>
      </c>
      <c r="M10163">
        <v>20</v>
      </c>
      <c r="N10163" s="2">
        <v>1700</v>
      </c>
      <c r="O10163" s="2">
        <v>340</v>
      </c>
      <c r="P10163" s="2">
        <v>1360</v>
      </c>
      <c r="Q10163" s="2">
        <v>902.46</v>
      </c>
      <c r="R10163" s="2">
        <v>457.54</v>
      </c>
      <c r="S10163" t="s">
        <v>53</v>
      </c>
      <c r="T10163" t="s">
        <v>105</v>
      </c>
      <c r="U10163" t="s">
        <v>106</v>
      </c>
      <c r="V10163" t="s">
        <v>39</v>
      </c>
      <c r="W10163" t="s">
        <v>124</v>
      </c>
      <c r="X10163" t="s">
        <v>41</v>
      </c>
      <c r="Y10163" t="s">
        <v>56</v>
      </c>
      <c r="Z10163" t="s">
        <v>43</v>
      </c>
      <c r="AA10163" t="s">
        <v>44</v>
      </c>
      <c r="AB10163" t="s">
        <v>44</v>
      </c>
    </row>
    <row r="10164" spans="1:28" x14ac:dyDescent="0.25">
      <c r="A10164" t="s">
        <v>15247</v>
      </c>
      <c r="B10164" s="1">
        <v>46109</v>
      </c>
      <c r="C10164" t="s">
        <v>7307</v>
      </c>
      <c r="D10164" t="s">
        <v>7308</v>
      </c>
      <c r="E10164">
        <v>42</v>
      </c>
      <c r="F10164" t="s">
        <v>48</v>
      </c>
      <c r="G10164" t="s">
        <v>561</v>
      </c>
      <c r="H10164" t="s">
        <v>562</v>
      </c>
      <c r="I10164" t="s">
        <v>34</v>
      </c>
      <c r="J10164" t="s">
        <v>143</v>
      </c>
      <c r="K10164">
        <v>3</v>
      </c>
      <c r="L10164" s="2">
        <v>900</v>
      </c>
      <c r="M10164">
        <v>5</v>
      </c>
      <c r="N10164" s="2">
        <v>2700</v>
      </c>
      <c r="O10164" s="2">
        <v>135</v>
      </c>
      <c r="P10164" s="2">
        <v>2565</v>
      </c>
      <c r="Q10164" s="2">
        <v>1610.42</v>
      </c>
      <c r="R10164" s="2">
        <v>954.58</v>
      </c>
      <c r="S10164" t="s">
        <v>36</v>
      </c>
      <c r="T10164" t="s">
        <v>37</v>
      </c>
      <c r="U10164" t="s">
        <v>38</v>
      </c>
      <c r="V10164" t="s">
        <v>39</v>
      </c>
      <c r="W10164" t="s">
        <v>83</v>
      </c>
      <c r="X10164" t="s">
        <v>41</v>
      </c>
      <c r="Y10164" t="s">
        <v>56</v>
      </c>
      <c r="Z10164" t="s">
        <v>107</v>
      </c>
      <c r="AA10164" t="s">
        <v>68</v>
      </c>
      <c r="AB10164" t="s">
        <v>44</v>
      </c>
    </row>
    <row r="10165" spans="1:28" x14ac:dyDescent="0.25">
      <c r="A10165" t="s">
        <v>15248</v>
      </c>
      <c r="B10165" s="1">
        <v>46109</v>
      </c>
      <c r="C10165" t="s">
        <v>4911</v>
      </c>
      <c r="D10165" t="s">
        <v>4912</v>
      </c>
      <c r="E10165">
        <v>23</v>
      </c>
      <c r="F10165" t="s">
        <v>48</v>
      </c>
      <c r="G10165" t="s">
        <v>436</v>
      </c>
      <c r="H10165" t="s">
        <v>437</v>
      </c>
      <c r="I10165" t="s">
        <v>74</v>
      </c>
      <c r="J10165" t="s">
        <v>190</v>
      </c>
      <c r="K10165">
        <v>2</v>
      </c>
      <c r="L10165" s="2">
        <v>1800</v>
      </c>
      <c r="M10165">
        <v>30</v>
      </c>
      <c r="N10165" s="2">
        <v>3600</v>
      </c>
      <c r="O10165" s="2">
        <v>1080</v>
      </c>
      <c r="P10165" s="2">
        <v>2520</v>
      </c>
      <c r="Q10165" s="2">
        <v>1511.99</v>
      </c>
      <c r="R10165" s="2">
        <v>1008.01</v>
      </c>
      <c r="S10165" t="s">
        <v>53</v>
      </c>
      <c r="T10165" t="s">
        <v>122</v>
      </c>
      <c r="U10165" t="s">
        <v>123</v>
      </c>
      <c r="V10165" t="s">
        <v>39</v>
      </c>
      <c r="W10165" t="s">
        <v>40</v>
      </c>
      <c r="X10165" t="s">
        <v>67</v>
      </c>
      <c r="Y10165" t="s">
        <v>56</v>
      </c>
      <c r="Z10165" t="s">
        <v>43</v>
      </c>
      <c r="AA10165" t="s">
        <v>44</v>
      </c>
      <c r="AB10165" t="s">
        <v>44</v>
      </c>
    </row>
    <row r="10166" spans="1:28" x14ac:dyDescent="0.25">
      <c r="A10166" t="s">
        <v>15249</v>
      </c>
      <c r="B10166" s="1">
        <v>46109</v>
      </c>
      <c r="C10166" t="s">
        <v>4646</v>
      </c>
      <c r="D10166" t="s">
        <v>4647</v>
      </c>
      <c r="E10166">
        <v>22</v>
      </c>
      <c r="F10166" t="s">
        <v>31</v>
      </c>
      <c r="G10166" t="s">
        <v>217</v>
      </c>
      <c r="H10166" t="s">
        <v>218</v>
      </c>
      <c r="I10166" t="s">
        <v>34</v>
      </c>
      <c r="J10166" t="s">
        <v>130</v>
      </c>
      <c r="K10166">
        <v>3</v>
      </c>
      <c r="L10166" s="2">
        <v>28000</v>
      </c>
      <c r="M10166">
        <v>10</v>
      </c>
      <c r="N10166" s="2">
        <v>84000</v>
      </c>
      <c r="O10166" s="2">
        <v>8400</v>
      </c>
      <c r="P10166" s="2">
        <v>75600</v>
      </c>
      <c r="Q10166" s="2">
        <v>53928.03</v>
      </c>
      <c r="R10166" s="2">
        <v>21671.97</v>
      </c>
      <c r="S10166" t="s">
        <v>53</v>
      </c>
      <c r="T10166" t="s">
        <v>222</v>
      </c>
      <c r="U10166" t="s">
        <v>38</v>
      </c>
      <c r="V10166" t="s">
        <v>39</v>
      </c>
      <c r="W10166" t="s">
        <v>66</v>
      </c>
      <c r="X10166" t="s">
        <v>67</v>
      </c>
      <c r="Y10166" t="s">
        <v>56</v>
      </c>
      <c r="Z10166" t="s">
        <v>43</v>
      </c>
      <c r="AA10166" t="s">
        <v>44</v>
      </c>
      <c r="AB10166" t="s">
        <v>44</v>
      </c>
    </row>
    <row r="10167" spans="1:28" x14ac:dyDescent="0.25">
      <c r="A10167" t="s">
        <v>15250</v>
      </c>
      <c r="B10167" s="1">
        <v>46109</v>
      </c>
      <c r="C10167" t="s">
        <v>723</v>
      </c>
      <c r="D10167" t="s">
        <v>724</v>
      </c>
      <c r="E10167">
        <v>40</v>
      </c>
      <c r="F10167" t="s">
        <v>31</v>
      </c>
      <c r="G10167" t="s">
        <v>188</v>
      </c>
      <c r="H10167" t="s">
        <v>189</v>
      </c>
      <c r="I10167" t="s">
        <v>34</v>
      </c>
      <c r="J10167" t="s">
        <v>190</v>
      </c>
      <c r="K10167">
        <v>1</v>
      </c>
      <c r="L10167" s="2">
        <v>1800</v>
      </c>
      <c r="M10167">
        <v>5</v>
      </c>
      <c r="N10167" s="2">
        <v>1800</v>
      </c>
      <c r="O10167" s="2">
        <v>90</v>
      </c>
      <c r="P10167" s="2">
        <v>1710</v>
      </c>
      <c r="Q10167" s="2">
        <v>966.99</v>
      </c>
      <c r="R10167" s="2">
        <v>743.01</v>
      </c>
      <c r="S10167" t="s">
        <v>53</v>
      </c>
      <c r="T10167" t="s">
        <v>122</v>
      </c>
      <c r="U10167" t="s">
        <v>123</v>
      </c>
      <c r="V10167" t="s">
        <v>39</v>
      </c>
      <c r="W10167" t="s">
        <v>92</v>
      </c>
      <c r="X10167" t="s">
        <v>67</v>
      </c>
      <c r="Y10167" t="s">
        <v>56</v>
      </c>
      <c r="Z10167" t="s">
        <v>43</v>
      </c>
      <c r="AA10167" t="s">
        <v>68</v>
      </c>
      <c r="AB10167" t="s">
        <v>44</v>
      </c>
    </row>
    <row r="10168" spans="1:28" x14ac:dyDescent="0.25">
      <c r="A10168" t="s">
        <v>15251</v>
      </c>
      <c r="B10168" s="1">
        <v>46109</v>
      </c>
      <c r="C10168" t="s">
        <v>6126</v>
      </c>
      <c r="D10168" t="s">
        <v>6127</v>
      </c>
      <c r="E10168">
        <v>46</v>
      </c>
      <c r="F10168" t="s">
        <v>111</v>
      </c>
      <c r="G10168" t="s">
        <v>273</v>
      </c>
      <c r="H10168" t="s">
        <v>274</v>
      </c>
      <c r="I10168" t="s">
        <v>51</v>
      </c>
      <c r="J10168" t="s">
        <v>52</v>
      </c>
      <c r="K10168">
        <v>2</v>
      </c>
      <c r="L10168" s="2">
        <v>250</v>
      </c>
      <c r="M10168">
        <v>20</v>
      </c>
      <c r="N10168" s="2">
        <v>500</v>
      </c>
      <c r="O10168" s="2">
        <v>100</v>
      </c>
      <c r="P10168" s="2">
        <v>400</v>
      </c>
      <c r="Q10168" s="2">
        <v>312.92</v>
      </c>
      <c r="R10168" s="2">
        <v>87.08</v>
      </c>
      <c r="S10168" t="s">
        <v>53</v>
      </c>
      <c r="T10168" t="s">
        <v>290</v>
      </c>
      <c r="U10168" t="s">
        <v>291</v>
      </c>
      <c r="V10168" t="s">
        <v>39</v>
      </c>
      <c r="W10168" t="s">
        <v>124</v>
      </c>
      <c r="X10168" t="s">
        <v>67</v>
      </c>
      <c r="Y10168" t="s">
        <v>56</v>
      </c>
      <c r="Z10168" t="s">
        <v>43</v>
      </c>
      <c r="AA10168" t="s">
        <v>44</v>
      </c>
      <c r="AB10168" t="s">
        <v>44</v>
      </c>
    </row>
    <row r="10169" spans="1:28" x14ac:dyDescent="0.25">
      <c r="A10169" t="s">
        <v>15252</v>
      </c>
      <c r="B10169" s="1">
        <v>46109</v>
      </c>
      <c r="C10169" t="s">
        <v>2355</v>
      </c>
      <c r="D10169" t="s">
        <v>2356</v>
      </c>
      <c r="E10169">
        <v>23</v>
      </c>
      <c r="F10169" t="s">
        <v>31</v>
      </c>
      <c r="G10169" t="s">
        <v>298</v>
      </c>
      <c r="H10169" t="s">
        <v>299</v>
      </c>
      <c r="I10169" t="s">
        <v>103</v>
      </c>
      <c r="J10169" t="s">
        <v>104</v>
      </c>
      <c r="K10169">
        <v>1</v>
      </c>
      <c r="L10169" s="2">
        <v>700</v>
      </c>
      <c r="M10169">
        <v>10</v>
      </c>
      <c r="N10169" s="2">
        <v>700</v>
      </c>
      <c r="O10169" s="2">
        <v>70</v>
      </c>
      <c r="P10169" s="2">
        <v>630</v>
      </c>
      <c r="Q10169" s="2">
        <v>412.51</v>
      </c>
      <c r="R10169" s="2">
        <v>217.49</v>
      </c>
      <c r="S10169" t="s">
        <v>53</v>
      </c>
      <c r="T10169" t="s">
        <v>90</v>
      </c>
      <c r="U10169" t="s">
        <v>91</v>
      </c>
      <c r="V10169" t="s">
        <v>39</v>
      </c>
      <c r="W10169" t="s">
        <v>92</v>
      </c>
      <c r="X10169" t="s">
        <v>97</v>
      </c>
      <c r="Y10169" t="s">
        <v>56</v>
      </c>
      <c r="Z10169" t="s">
        <v>144</v>
      </c>
      <c r="AA10169" t="s">
        <v>44</v>
      </c>
      <c r="AB10169" t="s">
        <v>44</v>
      </c>
    </row>
    <row r="10170" spans="1:28" x14ac:dyDescent="0.25">
      <c r="A10170" t="s">
        <v>15253</v>
      </c>
      <c r="B10170" s="1">
        <v>46109</v>
      </c>
      <c r="C10170" t="s">
        <v>603</v>
      </c>
      <c r="D10170" t="s">
        <v>604</v>
      </c>
      <c r="E10170">
        <v>44</v>
      </c>
      <c r="F10170" t="s">
        <v>31</v>
      </c>
      <c r="G10170" t="s">
        <v>344</v>
      </c>
      <c r="H10170" t="s">
        <v>345</v>
      </c>
      <c r="I10170" t="s">
        <v>34</v>
      </c>
      <c r="J10170" t="s">
        <v>121</v>
      </c>
      <c r="K10170">
        <v>2</v>
      </c>
      <c r="L10170" s="2">
        <v>1600</v>
      </c>
      <c r="M10170">
        <v>10</v>
      </c>
      <c r="N10170" s="2">
        <v>3200</v>
      </c>
      <c r="O10170" s="2">
        <v>320</v>
      </c>
      <c r="P10170" s="2">
        <v>2880</v>
      </c>
      <c r="Q10170" s="2">
        <v>2332.63</v>
      </c>
      <c r="R10170" s="2">
        <v>547.37</v>
      </c>
      <c r="S10170" t="s">
        <v>36</v>
      </c>
      <c r="T10170" t="s">
        <v>398</v>
      </c>
      <c r="U10170" t="s">
        <v>399</v>
      </c>
      <c r="V10170" t="s">
        <v>39</v>
      </c>
      <c r="W10170" t="s">
        <v>83</v>
      </c>
      <c r="X10170" t="s">
        <v>97</v>
      </c>
      <c r="Y10170" t="s">
        <v>56</v>
      </c>
      <c r="Z10170" t="s">
        <v>43</v>
      </c>
      <c r="AA10170" t="s">
        <v>44</v>
      </c>
      <c r="AB10170" t="s">
        <v>44</v>
      </c>
    </row>
    <row r="10171" spans="1:28" x14ac:dyDescent="0.25">
      <c r="A10171" t="s">
        <v>15254</v>
      </c>
      <c r="B10171" s="1">
        <v>46109</v>
      </c>
      <c r="C10171" t="s">
        <v>1022</v>
      </c>
      <c r="D10171" t="s">
        <v>1023</v>
      </c>
      <c r="E10171">
        <v>26</v>
      </c>
      <c r="F10171" t="s">
        <v>31</v>
      </c>
      <c r="G10171" t="s">
        <v>298</v>
      </c>
      <c r="H10171" t="s">
        <v>299</v>
      </c>
      <c r="I10171" t="s">
        <v>103</v>
      </c>
      <c r="J10171" t="s">
        <v>104</v>
      </c>
      <c r="K10171">
        <v>4</v>
      </c>
      <c r="L10171" s="2">
        <v>700</v>
      </c>
      <c r="M10171">
        <v>30</v>
      </c>
      <c r="N10171" s="2">
        <v>2800</v>
      </c>
      <c r="O10171" s="2">
        <v>840</v>
      </c>
      <c r="P10171" s="2">
        <v>1960</v>
      </c>
      <c r="Q10171" s="2">
        <v>1207.44</v>
      </c>
      <c r="R10171" s="2">
        <v>752.56</v>
      </c>
      <c r="S10171" t="s">
        <v>36</v>
      </c>
      <c r="T10171" t="s">
        <v>407</v>
      </c>
      <c r="U10171" t="s">
        <v>408</v>
      </c>
      <c r="V10171" t="s">
        <v>39</v>
      </c>
      <c r="W10171" t="s">
        <v>83</v>
      </c>
      <c r="X10171" t="s">
        <v>41</v>
      </c>
      <c r="Y10171" t="s">
        <v>42</v>
      </c>
      <c r="Z10171" t="s">
        <v>43</v>
      </c>
      <c r="AA10171" t="s">
        <v>44</v>
      </c>
      <c r="AB10171" t="s">
        <v>44</v>
      </c>
    </row>
    <row r="10172" spans="1:28" x14ac:dyDescent="0.25">
      <c r="A10172" t="s">
        <v>15255</v>
      </c>
      <c r="B10172" s="1">
        <v>46109</v>
      </c>
      <c r="C10172" t="s">
        <v>1219</v>
      </c>
      <c r="D10172" t="s">
        <v>1220</v>
      </c>
      <c r="E10172">
        <v>59</v>
      </c>
      <c r="F10172" t="s">
        <v>31</v>
      </c>
      <c r="G10172" t="s">
        <v>344</v>
      </c>
      <c r="H10172" t="s">
        <v>345</v>
      </c>
      <c r="I10172" t="s">
        <v>34</v>
      </c>
      <c r="J10172" t="s">
        <v>121</v>
      </c>
      <c r="K10172">
        <v>2</v>
      </c>
      <c r="L10172" s="2">
        <v>1600</v>
      </c>
      <c r="M10172">
        <v>20</v>
      </c>
      <c r="N10172" s="2">
        <v>3200</v>
      </c>
      <c r="O10172" s="2">
        <v>640</v>
      </c>
      <c r="P10172" s="2">
        <v>2560</v>
      </c>
      <c r="Q10172" s="2">
        <v>1854.64</v>
      </c>
      <c r="R10172" s="2">
        <v>705.36</v>
      </c>
      <c r="S10172" t="s">
        <v>53</v>
      </c>
      <c r="T10172" t="s">
        <v>163</v>
      </c>
      <c r="U10172" t="s">
        <v>164</v>
      </c>
      <c r="V10172" t="s">
        <v>39</v>
      </c>
      <c r="W10172" t="s">
        <v>137</v>
      </c>
      <c r="X10172" t="s">
        <v>97</v>
      </c>
      <c r="Y10172" t="s">
        <v>56</v>
      </c>
      <c r="Z10172" t="s">
        <v>43</v>
      </c>
      <c r="AA10172" t="s">
        <v>44</v>
      </c>
      <c r="AB10172" t="s">
        <v>44</v>
      </c>
    </row>
    <row r="10173" spans="1:28" x14ac:dyDescent="0.25">
      <c r="A10173" t="s">
        <v>15256</v>
      </c>
      <c r="B10173" s="1">
        <v>46109</v>
      </c>
      <c r="C10173" t="s">
        <v>8433</v>
      </c>
      <c r="D10173" t="s">
        <v>8434</v>
      </c>
      <c r="E10173">
        <v>23</v>
      </c>
      <c r="F10173" t="s">
        <v>111</v>
      </c>
      <c r="G10173" t="s">
        <v>112</v>
      </c>
      <c r="H10173" t="s">
        <v>113</v>
      </c>
      <c r="I10173" t="s">
        <v>103</v>
      </c>
      <c r="J10173" t="s">
        <v>104</v>
      </c>
      <c r="K10173">
        <v>1</v>
      </c>
      <c r="L10173" s="2">
        <v>650</v>
      </c>
      <c r="M10173">
        <v>10</v>
      </c>
      <c r="N10173" s="2">
        <v>650</v>
      </c>
      <c r="O10173" s="2">
        <v>65</v>
      </c>
      <c r="P10173" s="2">
        <v>585</v>
      </c>
      <c r="Q10173" s="2">
        <v>368.43</v>
      </c>
      <c r="R10173" s="2">
        <v>216.57</v>
      </c>
      <c r="S10173" t="s">
        <v>53</v>
      </c>
      <c r="T10173" t="s">
        <v>76</v>
      </c>
      <c r="U10173" t="s">
        <v>77</v>
      </c>
      <c r="V10173" t="s">
        <v>39</v>
      </c>
      <c r="W10173" t="s">
        <v>92</v>
      </c>
      <c r="X10173" t="s">
        <v>41</v>
      </c>
      <c r="Y10173" t="s">
        <v>56</v>
      </c>
      <c r="Z10173" t="s">
        <v>43</v>
      </c>
      <c r="AA10173" t="s">
        <v>68</v>
      </c>
      <c r="AB10173" t="s">
        <v>44</v>
      </c>
    </row>
    <row r="10174" spans="1:28" x14ac:dyDescent="0.25">
      <c r="A10174" t="s">
        <v>15257</v>
      </c>
      <c r="B10174" s="1">
        <v>46109</v>
      </c>
      <c r="C10174" t="s">
        <v>5812</v>
      </c>
      <c r="D10174" t="s">
        <v>5813</v>
      </c>
      <c r="E10174">
        <v>21</v>
      </c>
      <c r="F10174" t="s">
        <v>48</v>
      </c>
      <c r="G10174" t="s">
        <v>158</v>
      </c>
      <c r="H10174" t="s">
        <v>159</v>
      </c>
      <c r="I10174" t="s">
        <v>51</v>
      </c>
      <c r="J10174" t="s">
        <v>52</v>
      </c>
      <c r="K10174">
        <v>1</v>
      </c>
      <c r="L10174" s="2">
        <v>650</v>
      </c>
      <c r="M10174">
        <v>0</v>
      </c>
      <c r="N10174" s="2">
        <v>650</v>
      </c>
      <c r="O10174" s="2">
        <v>0</v>
      </c>
      <c r="P10174" s="2">
        <v>650</v>
      </c>
      <c r="Q10174" s="2">
        <v>501.1</v>
      </c>
      <c r="R10174" s="2">
        <v>148.9</v>
      </c>
      <c r="S10174" t="s">
        <v>53</v>
      </c>
      <c r="T10174" t="s">
        <v>37</v>
      </c>
      <c r="U10174" t="s">
        <v>38</v>
      </c>
      <c r="V10174" t="s">
        <v>39</v>
      </c>
      <c r="W10174" t="s">
        <v>92</v>
      </c>
      <c r="X10174" t="s">
        <v>97</v>
      </c>
      <c r="Y10174" t="s">
        <v>56</v>
      </c>
      <c r="Z10174" t="s">
        <v>107</v>
      </c>
      <c r="AA10174" t="s">
        <v>44</v>
      </c>
      <c r="AB10174" t="s">
        <v>44</v>
      </c>
    </row>
    <row r="10175" spans="1:28" x14ac:dyDescent="0.25">
      <c r="A10175" t="s">
        <v>15258</v>
      </c>
      <c r="B10175" s="1">
        <v>46109</v>
      </c>
      <c r="C10175" t="s">
        <v>1216</v>
      </c>
      <c r="D10175" t="s">
        <v>1217</v>
      </c>
      <c r="E10175">
        <v>31</v>
      </c>
      <c r="F10175" t="s">
        <v>111</v>
      </c>
      <c r="G10175" t="s">
        <v>217</v>
      </c>
      <c r="H10175" t="s">
        <v>218</v>
      </c>
      <c r="I10175" t="s">
        <v>34</v>
      </c>
      <c r="J10175" t="s">
        <v>130</v>
      </c>
      <c r="K10175">
        <v>1</v>
      </c>
      <c r="L10175" s="2">
        <v>28000</v>
      </c>
      <c r="M10175">
        <v>0</v>
      </c>
      <c r="N10175" s="2">
        <v>28000</v>
      </c>
      <c r="O10175" s="2">
        <v>0</v>
      </c>
      <c r="P10175" s="2">
        <v>28000</v>
      </c>
      <c r="Q10175" s="2">
        <v>18825.810000000001</v>
      </c>
      <c r="R10175" s="2">
        <v>9174.19</v>
      </c>
      <c r="S10175" t="s">
        <v>36</v>
      </c>
      <c r="T10175" t="s">
        <v>407</v>
      </c>
      <c r="U10175" t="s">
        <v>408</v>
      </c>
      <c r="V10175" t="s">
        <v>39</v>
      </c>
      <c r="W10175" t="s">
        <v>124</v>
      </c>
      <c r="X10175" t="s">
        <v>41</v>
      </c>
      <c r="Y10175" t="s">
        <v>56</v>
      </c>
      <c r="Z10175" t="s">
        <v>43</v>
      </c>
      <c r="AA10175" t="s">
        <v>44</v>
      </c>
      <c r="AB10175" t="s">
        <v>44</v>
      </c>
    </row>
    <row r="10176" spans="1:28" x14ac:dyDescent="0.25">
      <c r="A10176" t="s">
        <v>15259</v>
      </c>
      <c r="B10176" s="1">
        <v>46109</v>
      </c>
      <c r="C10176" t="s">
        <v>3313</v>
      </c>
      <c r="D10176" t="s">
        <v>3314</v>
      </c>
      <c r="E10176">
        <v>32</v>
      </c>
      <c r="F10176" t="s">
        <v>48</v>
      </c>
      <c r="G10176" t="s">
        <v>212</v>
      </c>
      <c r="H10176" t="s">
        <v>213</v>
      </c>
      <c r="I10176" t="s">
        <v>51</v>
      </c>
      <c r="J10176" t="s">
        <v>52</v>
      </c>
      <c r="K10176">
        <v>2</v>
      </c>
      <c r="L10176" s="2">
        <v>400</v>
      </c>
      <c r="M10176">
        <v>20</v>
      </c>
      <c r="N10176" s="2">
        <v>800</v>
      </c>
      <c r="O10176" s="2">
        <v>160</v>
      </c>
      <c r="P10176" s="2">
        <v>640</v>
      </c>
      <c r="Q10176" s="2">
        <v>489.68</v>
      </c>
      <c r="R10176" s="2">
        <v>150.32</v>
      </c>
      <c r="S10176" t="s">
        <v>53</v>
      </c>
      <c r="T10176" t="s">
        <v>136</v>
      </c>
      <c r="U10176" t="s">
        <v>38</v>
      </c>
      <c r="V10176" t="s">
        <v>39</v>
      </c>
      <c r="W10176" t="s">
        <v>92</v>
      </c>
      <c r="X10176" t="s">
        <v>97</v>
      </c>
      <c r="Y10176" t="s">
        <v>56</v>
      </c>
      <c r="Z10176" t="s">
        <v>43</v>
      </c>
      <c r="AA10176" t="s">
        <v>44</v>
      </c>
      <c r="AB10176" t="s">
        <v>44</v>
      </c>
    </row>
    <row r="10177" spans="1:28" x14ac:dyDescent="0.25">
      <c r="A10177" t="s">
        <v>15260</v>
      </c>
      <c r="B10177" s="1">
        <v>46109</v>
      </c>
      <c r="C10177" t="s">
        <v>2492</v>
      </c>
      <c r="D10177" t="s">
        <v>2493</v>
      </c>
      <c r="E10177">
        <v>38</v>
      </c>
      <c r="F10177" t="s">
        <v>48</v>
      </c>
      <c r="G10177" t="s">
        <v>202</v>
      </c>
      <c r="H10177" t="s">
        <v>203</v>
      </c>
      <c r="I10177" t="s">
        <v>103</v>
      </c>
      <c r="J10177" t="s">
        <v>104</v>
      </c>
      <c r="K10177">
        <v>3</v>
      </c>
      <c r="L10177" s="2">
        <v>550</v>
      </c>
      <c r="M10177">
        <v>10</v>
      </c>
      <c r="N10177" s="2">
        <v>1650</v>
      </c>
      <c r="O10177" s="2">
        <v>165</v>
      </c>
      <c r="P10177" s="2">
        <v>1485</v>
      </c>
      <c r="Q10177" s="2">
        <v>938.38</v>
      </c>
      <c r="R10177" s="2">
        <v>546.62</v>
      </c>
      <c r="S10177" t="s">
        <v>53</v>
      </c>
      <c r="T10177" t="s">
        <v>398</v>
      </c>
      <c r="U10177" t="s">
        <v>399</v>
      </c>
      <c r="V10177" t="s">
        <v>39</v>
      </c>
      <c r="W10177" t="s">
        <v>124</v>
      </c>
      <c r="X10177" t="s">
        <v>41</v>
      </c>
      <c r="Y10177" t="s">
        <v>42</v>
      </c>
      <c r="Z10177" t="s">
        <v>43</v>
      </c>
      <c r="AA10177" t="s">
        <v>44</v>
      </c>
      <c r="AB10177" t="s">
        <v>44</v>
      </c>
    </row>
    <row r="10178" spans="1:28" x14ac:dyDescent="0.25">
      <c r="A10178" t="s">
        <v>15261</v>
      </c>
      <c r="B10178" s="1">
        <v>46110</v>
      </c>
      <c r="C10178" t="s">
        <v>3462</v>
      </c>
      <c r="D10178" t="s">
        <v>3463</v>
      </c>
      <c r="E10178">
        <v>36</v>
      </c>
      <c r="F10178" t="s">
        <v>48</v>
      </c>
      <c r="G10178" t="s">
        <v>168</v>
      </c>
      <c r="H10178" t="s">
        <v>169</v>
      </c>
      <c r="I10178" t="s">
        <v>62</v>
      </c>
      <c r="J10178" t="s">
        <v>143</v>
      </c>
      <c r="K10178">
        <v>2</v>
      </c>
      <c r="L10178" s="2">
        <v>1800</v>
      </c>
      <c r="M10178">
        <v>0</v>
      </c>
      <c r="N10178" s="2">
        <v>3600</v>
      </c>
      <c r="O10178" s="2">
        <v>0</v>
      </c>
      <c r="P10178" s="2">
        <v>3600</v>
      </c>
      <c r="Q10178" s="2">
        <v>1993.39</v>
      </c>
      <c r="R10178" s="2">
        <v>1606.61</v>
      </c>
      <c r="S10178" t="s">
        <v>53</v>
      </c>
      <c r="T10178" t="s">
        <v>90</v>
      </c>
      <c r="U10178" t="s">
        <v>91</v>
      </c>
      <c r="V10178" t="s">
        <v>39</v>
      </c>
      <c r="W10178" t="s">
        <v>124</v>
      </c>
      <c r="X10178" t="s">
        <v>41</v>
      </c>
      <c r="Y10178" t="s">
        <v>56</v>
      </c>
      <c r="Z10178" t="s">
        <v>43</v>
      </c>
      <c r="AA10178" t="s">
        <v>44</v>
      </c>
      <c r="AB10178" t="s">
        <v>44</v>
      </c>
    </row>
    <row r="10179" spans="1:28" x14ac:dyDescent="0.25">
      <c r="A10179" t="s">
        <v>15262</v>
      </c>
      <c r="B10179" s="1">
        <v>46110</v>
      </c>
      <c r="C10179" t="s">
        <v>5217</v>
      </c>
      <c r="D10179" t="s">
        <v>5218</v>
      </c>
      <c r="E10179">
        <v>52</v>
      </c>
      <c r="F10179" t="s">
        <v>31</v>
      </c>
      <c r="G10179" t="s">
        <v>227</v>
      </c>
      <c r="H10179" t="s">
        <v>228</v>
      </c>
      <c r="I10179" t="s">
        <v>74</v>
      </c>
      <c r="J10179" t="s">
        <v>75</v>
      </c>
      <c r="K10179">
        <v>1</v>
      </c>
      <c r="L10179" s="2">
        <v>1400</v>
      </c>
      <c r="M10179">
        <v>25</v>
      </c>
      <c r="N10179" s="2">
        <v>1400</v>
      </c>
      <c r="O10179" s="2">
        <v>350</v>
      </c>
      <c r="P10179" s="2">
        <v>1050</v>
      </c>
      <c r="Q10179" s="2">
        <v>760.68</v>
      </c>
      <c r="R10179" s="2">
        <v>289.32</v>
      </c>
      <c r="S10179" t="s">
        <v>53</v>
      </c>
      <c r="T10179" t="s">
        <v>578</v>
      </c>
      <c r="U10179" t="s">
        <v>579</v>
      </c>
      <c r="V10179" t="s">
        <v>39</v>
      </c>
      <c r="W10179" t="s">
        <v>66</v>
      </c>
      <c r="X10179" t="s">
        <v>41</v>
      </c>
      <c r="Y10179" t="s">
        <v>56</v>
      </c>
      <c r="Z10179" t="s">
        <v>43</v>
      </c>
      <c r="AA10179" t="s">
        <v>44</v>
      </c>
      <c r="AB10179" t="s">
        <v>44</v>
      </c>
    </row>
    <row r="10180" spans="1:28" x14ac:dyDescent="0.25">
      <c r="A10180" t="s">
        <v>15263</v>
      </c>
      <c r="B10180" s="1">
        <v>46110</v>
      </c>
      <c r="C10180" t="s">
        <v>622</v>
      </c>
      <c r="D10180" t="s">
        <v>623</v>
      </c>
      <c r="E10180">
        <v>44</v>
      </c>
      <c r="F10180" t="s">
        <v>31</v>
      </c>
      <c r="G10180" t="s">
        <v>243</v>
      </c>
      <c r="H10180" t="s">
        <v>244</v>
      </c>
      <c r="I10180" t="s">
        <v>103</v>
      </c>
      <c r="J10180" t="s">
        <v>104</v>
      </c>
      <c r="K10180">
        <v>2</v>
      </c>
      <c r="L10180" s="2">
        <v>450</v>
      </c>
      <c r="M10180">
        <v>0</v>
      </c>
      <c r="N10180" s="2">
        <v>900</v>
      </c>
      <c r="O10180" s="2">
        <v>0</v>
      </c>
      <c r="P10180" s="2">
        <v>900</v>
      </c>
      <c r="Q10180" s="2">
        <v>691.85</v>
      </c>
      <c r="R10180" s="2">
        <v>208.15</v>
      </c>
      <c r="S10180" t="s">
        <v>64</v>
      </c>
      <c r="T10180" t="s">
        <v>90</v>
      </c>
      <c r="U10180" t="s">
        <v>91</v>
      </c>
      <c r="V10180" t="s">
        <v>39</v>
      </c>
      <c r="W10180" t="s">
        <v>137</v>
      </c>
      <c r="X10180" t="s">
        <v>41</v>
      </c>
      <c r="Y10180" t="s">
        <v>56</v>
      </c>
      <c r="Z10180" t="s">
        <v>43</v>
      </c>
      <c r="AA10180" t="s">
        <v>68</v>
      </c>
      <c r="AB10180" t="s">
        <v>44</v>
      </c>
    </row>
    <row r="10181" spans="1:28" x14ac:dyDescent="0.25">
      <c r="A10181" t="s">
        <v>15264</v>
      </c>
      <c r="B10181" s="1">
        <v>46110</v>
      </c>
      <c r="C10181" t="s">
        <v>995</v>
      </c>
      <c r="D10181" t="s">
        <v>996</v>
      </c>
      <c r="E10181">
        <v>25</v>
      </c>
      <c r="F10181" t="s">
        <v>48</v>
      </c>
      <c r="G10181" t="s">
        <v>141</v>
      </c>
      <c r="H10181" t="s">
        <v>142</v>
      </c>
      <c r="I10181" t="s">
        <v>74</v>
      </c>
      <c r="J10181" t="s">
        <v>143</v>
      </c>
      <c r="K10181">
        <v>1</v>
      </c>
      <c r="L10181" s="2">
        <v>900</v>
      </c>
      <c r="M10181">
        <v>0</v>
      </c>
      <c r="N10181" s="2">
        <v>900</v>
      </c>
      <c r="O10181" s="2">
        <v>0</v>
      </c>
      <c r="P10181" s="2">
        <v>900</v>
      </c>
      <c r="Q10181" s="2">
        <v>510.69</v>
      </c>
      <c r="R10181" s="2">
        <v>389.31</v>
      </c>
      <c r="S10181" t="s">
        <v>53</v>
      </c>
      <c r="T10181" t="s">
        <v>163</v>
      </c>
      <c r="U10181" t="s">
        <v>164</v>
      </c>
      <c r="V10181" t="s">
        <v>39</v>
      </c>
      <c r="W10181" t="s">
        <v>40</v>
      </c>
      <c r="X10181" t="s">
        <v>67</v>
      </c>
      <c r="Y10181" t="s">
        <v>56</v>
      </c>
      <c r="Z10181" t="s">
        <v>43</v>
      </c>
      <c r="AA10181" t="s">
        <v>44</v>
      </c>
      <c r="AB10181" t="s">
        <v>44</v>
      </c>
    </row>
    <row r="10182" spans="1:28" x14ac:dyDescent="0.25">
      <c r="A10182" t="s">
        <v>15265</v>
      </c>
      <c r="B10182" s="1">
        <v>46110</v>
      </c>
      <c r="C10182" t="s">
        <v>1734</v>
      </c>
      <c r="D10182" t="s">
        <v>1735</v>
      </c>
      <c r="E10182">
        <v>46</v>
      </c>
      <c r="F10182" t="s">
        <v>48</v>
      </c>
      <c r="G10182" t="s">
        <v>101</v>
      </c>
      <c r="H10182" t="s">
        <v>102</v>
      </c>
      <c r="I10182" t="s">
        <v>103</v>
      </c>
      <c r="J10182" t="s">
        <v>104</v>
      </c>
      <c r="K10182">
        <v>2</v>
      </c>
      <c r="L10182" s="2">
        <v>1800</v>
      </c>
      <c r="M10182">
        <v>20</v>
      </c>
      <c r="N10182" s="2">
        <v>3600</v>
      </c>
      <c r="O10182" s="2">
        <v>720</v>
      </c>
      <c r="P10182" s="2">
        <v>2880</v>
      </c>
      <c r="Q10182" s="2">
        <v>2155.6</v>
      </c>
      <c r="R10182" s="2">
        <v>724.4</v>
      </c>
      <c r="S10182" t="s">
        <v>64</v>
      </c>
      <c r="T10182" t="s">
        <v>37</v>
      </c>
      <c r="U10182" t="s">
        <v>38</v>
      </c>
      <c r="V10182" t="s">
        <v>39</v>
      </c>
      <c r="W10182" t="s">
        <v>124</v>
      </c>
      <c r="X10182" t="s">
        <v>97</v>
      </c>
      <c r="Y10182" t="s">
        <v>56</v>
      </c>
      <c r="Z10182" t="s">
        <v>43</v>
      </c>
      <c r="AA10182" t="s">
        <v>44</v>
      </c>
      <c r="AB10182" t="s">
        <v>44</v>
      </c>
    </row>
    <row r="10183" spans="1:28" x14ac:dyDescent="0.25">
      <c r="A10183" t="s">
        <v>15266</v>
      </c>
      <c r="B10183" s="1">
        <v>46110</v>
      </c>
      <c r="C10183" t="s">
        <v>2825</v>
      </c>
      <c r="D10183" t="s">
        <v>2826</v>
      </c>
      <c r="E10183">
        <v>58</v>
      </c>
      <c r="F10183" t="s">
        <v>48</v>
      </c>
      <c r="G10183" t="s">
        <v>285</v>
      </c>
      <c r="H10183" t="s">
        <v>286</v>
      </c>
      <c r="I10183" t="s">
        <v>34</v>
      </c>
      <c r="J10183" t="s">
        <v>121</v>
      </c>
      <c r="K10183">
        <v>3</v>
      </c>
      <c r="L10183" s="2">
        <v>3200</v>
      </c>
      <c r="M10183">
        <v>15</v>
      </c>
      <c r="N10183" s="2">
        <v>9600</v>
      </c>
      <c r="O10183" s="2">
        <v>1440</v>
      </c>
      <c r="P10183" s="2">
        <v>8160</v>
      </c>
      <c r="Q10183" s="2">
        <v>5559.07</v>
      </c>
      <c r="R10183" s="2">
        <v>2600.9299999999998</v>
      </c>
      <c r="S10183" t="s">
        <v>64</v>
      </c>
      <c r="T10183" t="s">
        <v>122</v>
      </c>
      <c r="U10183" t="s">
        <v>123</v>
      </c>
      <c r="V10183" t="s">
        <v>39</v>
      </c>
      <c r="W10183" t="s">
        <v>92</v>
      </c>
      <c r="X10183" t="s">
        <v>41</v>
      </c>
      <c r="Y10183" t="s">
        <v>56</v>
      </c>
      <c r="Z10183" t="s">
        <v>508</v>
      </c>
      <c r="AA10183" t="s">
        <v>44</v>
      </c>
      <c r="AB10183" t="s">
        <v>44</v>
      </c>
    </row>
    <row r="10184" spans="1:28" x14ac:dyDescent="0.25">
      <c r="A10184" t="s">
        <v>15267</v>
      </c>
      <c r="B10184" s="1">
        <v>46110</v>
      </c>
      <c r="C10184" t="s">
        <v>5295</v>
      </c>
      <c r="D10184" t="s">
        <v>5296</v>
      </c>
      <c r="E10184">
        <v>26</v>
      </c>
      <c r="F10184" t="s">
        <v>111</v>
      </c>
      <c r="G10184" t="s">
        <v>32</v>
      </c>
      <c r="H10184" t="s">
        <v>33</v>
      </c>
      <c r="I10184" t="s">
        <v>34</v>
      </c>
      <c r="J10184" t="s">
        <v>35</v>
      </c>
      <c r="K10184">
        <v>1</v>
      </c>
      <c r="L10184" s="2">
        <v>55000</v>
      </c>
      <c r="M10184">
        <v>25</v>
      </c>
      <c r="N10184" s="2">
        <v>55000</v>
      </c>
      <c r="O10184" s="2">
        <v>13750</v>
      </c>
      <c r="P10184" s="2">
        <v>41250</v>
      </c>
      <c r="Q10184" s="2">
        <v>32885.269999999997</v>
      </c>
      <c r="R10184" s="2">
        <v>8364.73</v>
      </c>
      <c r="S10184" t="s">
        <v>53</v>
      </c>
      <c r="T10184" t="s">
        <v>136</v>
      </c>
      <c r="U10184" t="s">
        <v>38</v>
      </c>
      <c r="V10184" t="s">
        <v>39</v>
      </c>
      <c r="W10184" t="s">
        <v>83</v>
      </c>
      <c r="X10184" t="s">
        <v>97</v>
      </c>
      <c r="Y10184" t="s">
        <v>56</v>
      </c>
      <c r="Z10184" t="s">
        <v>43</v>
      </c>
      <c r="AA10184" t="s">
        <v>44</v>
      </c>
      <c r="AB10184" t="s">
        <v>44</v>
      </c>
    </row>
    <row r="10185" spans="1:28" x14ac:dyDescent="0.25">
      <c r="A10185" t="s">
        <v>15268</v>
      </c>
      <c r="B10185" s="1">
        <v>46110</v>
      </c>
      <c r="C10185" t="s">
        <v>2268</v>
      </c>
      <c r="D10185" t="s">
        <v>2269</v>
      </c>
      <c r="E10185">
        <v>53</v>
      </c>
      <c r="F10185" t="s">
        <v>31</v>
      </c>
      <c r="G10185" t="s">
        <v>285</v>
      </c>
      <c r="H10185" t="s">
        <v>286</v>
      </c>
      <c r="I10185" t="s">
        <v>34</v>
      </c>
      <c r="J10185" t="s">
        <v>121</v>
      </c>
      <c r="K10185">
        <v>1</v>
      </c>
      <c r="L10185" s="2">
        <v>3200</v>
      </c>
      <c r="M10185">
        <v>5</v>
      </c>
      <c r="N10185" s="2">
        <v>3200</v>
      </c>
      <c r="O10185" s="2">
        <v>160</v>
      </c>
      <c r="P10185" s="2">
        <v>3040</v>
      </c>
      <c r="Q10185" s="2">
        <v>2423.67</v>
      </c>
      <c r="R10185" s="2">
        <v>616.33000000000004</v>
      </c>
      <c r="S10185" t="s">
        <v>53</v>
      </c>
      <c r="T10185" t="s">
        <v>178</v>
      </c>
      <c r="U10185" t="s">
        <v>154</v>
      </c>
      <c r="V10185" t="s">
        <v>39</v>
      </c>
      <c r="W10185" t="s">
        <v>40</v>
      </c>
      <c r="X10185" t="s">
        <v>41</v>
      </c>
      <c r="Y10185" t="s">
        <v>56</v>
      </c>
      <c r="Z10185" t="s">
        <v>43</v>
      </c>
      <c r="AA10185" t="s">
        <v>44</v>
      </c>
      <c r="AB10185" t="s">
        <v>44</v>
      </c>
    </row>
    <row r="10186" spans="1:28" x14ac:dyDescent="0.25">
      <c r="A10186" t="s">
        <v>15269</v>
      </c>
      <c r="B10186" s="1">
        <v>46110</v>
      </c>
      <c r="C10186" t="s">
        <v>3648</v>
      </c>
      <c r="D10186" t="s">
        <v>3649</v>
      </c>
      <c r="E10186">
        <v>39</v>
      </c>
      <c r="F10186" t="s">
        <v>48</v>
      </c>
      <c r="G10186" t="s">
        <v>243</v>
      </c>
      <c r="H10186" t="s">
        <v>244</v>
      </c>
      <c r="I10186" t="s">
        <v>103</v>
      </c>
      <c r="J10186" t="s">
        <v>104</v>
      </c>
      <c r="K10186">
        <v>1</v>
      </c>
      <c r="L10186" s="2">
        <v>450</v>
      </c>
      <c r="M10186">
        <v>10</v>
      </c>
      <c r="N10186" s="2">
        <v>450</v>
      </c>
      <c r="O10186" s="2">
        <v>45</v>
      </c>
      <c r="P10186" s="2">
        <v>405</v>
      </c>
      <c r="Q10186" s="2">
        <v>250.71</v>
      </c>
      <c r="R10186" s="2">
        <v>154.29</v>
      </c>
      <c r="S10186" t="s">
        <v>64</v>
      </c>
      <c r="T10186" t="s">
        <v>54</v>
      </c>
      <c r="U10186" t="s">
        <v>55</v>
      </c>
      <c r="V10186" t="s">
        <v>39</v>
      </c>
      <c r="W10186" t="s">
        <v>40</v>
      </c>
      <c r="X10186" t="s">
        <v>41</v>
      </c>
      <c r="Y10186" t="s">
        <v>56</v>
      </c>
      <c r="Z10186" t="s">
        <v>508</v>
      </c>
      <c r="AA10186" t="s">
        <v>44</v>
      </c>
      <c r="AB10186" t="s">
        <v>68</v>
      </c>
    </row>
    <row r="10187" spans="1:28" x14ac:dyDescent="0.25">
      <c r="A10187" t="s">
        <v>15270</v>
      </c>
      <c r="B10187" s="1">
        <v>46110</v>
      </c>
      <c r="C10187" t="s">
        <v>4683</v>
      </c>
      <c r="D10187" t="s">
        <v>4684</v>
      </c>
      <c r="E10187">
        <v>57</v>
      </c>
      <c r="F10187" t="s">
        <v>31</v>
      </c>
      <c r="G10187" t="s">
        <v>128</v>
      </c>
      <c r="H10187" t="s">
        <v>129</v>
      </c>
      <c r="I10187" t="s">
        <v>74</v>
      </c>
      <c r="J10187" t="s">
        <v>130</v>
      </c>
      <c r="K10187">
        <v>5</v>
      </c>
      <c r="L10187" s="2">
        <v>1700</v>
      </c>
      <c r="M10187">
        <v>0</v>
      </c>
      <c r="N10187" s="2">
        <v>8500</v>
      </c>
      <c r="O10187" s="2">
        <v>0</v>
      </c>
      <c r="P10187" s="2">
        <v>8500</v>
      </c>
      <c r="Q10187" s="2">
        <v>6042.17</v>
      </c>
      <c r="R10187" s="2">
        <v>2457.83</v>
      </c>
      <c r="S10187" t="s">
        <v>53</v>
      </c>
      <c r="T10187" t="s">
        <v>222</v>
      </c>
      <c r="U10187" t="s">
        <v>38</v>
      </c>
      <c r="V10187" t="s">
        <v>39</v>
      </c>
      <c r="W10187" t="s">
        <v>92</v>
      </c>
      <c r="X10187" t="s">
        <v>41</v>
      </c>
      <c r="Y10187" t="s">
        <v>42</v>
      </c>
      <c r="Z10187" t="s">
        <v>43</v>
      </c>
      <c r="AA10187" t="s">
        <v>44</v>
      </c>
      <c r="AB10187" t="s">
        <v>44</v>
      </c>
    </row>
    <row r="10188" spans="1:28" x14ac:dyDescent="0.25">
      <c r="A10188" t="s">
        <v>15271</v>
      </c>
      <c r="B10188" s="1">
        <v>46110</v>
      </c>
      <c r="C10188" t="s">
        <v>2367</v>
      </c>
      <c r="D10188" t="s">
        <v>2368</v>
      </c>
      <c r="E10188">
        <v>42</v>
      </c>
      <c r="F10188" t="s">
        <v>48</v>
      </c>
      <c r="G10188" t="s">
        <v>168</v>
      </c>
      <c r="H10188" t="s">
        <v>169</v>
      </c>
      <c r="I10188" t="s">
        <v>62</v>
      </c>
      <c r="J10188" t="s">
        <v>143</v>
      </c>
      <c r="K10188">
        <v>2</v>
      </c>
      <c r="L10188" s="2">
        <v>1800</v>
      </c>
      <c r="M10188">
        <v>10</v>
      </c>
      <c r="N10188" s="2">
        <v>3600</v>
      </c>
      <c r="O10188" s="2">
        <v>360</v>
      </c>
      <c r="P10188" s="2">
        <v>3240</v>
      </c>
      <c r="Q10188" s="2">
        <v>2088.89</v>
      </c>
      <c r="R10188" s="2">
        <v>1151.1099999999999</v>
      </c>
      <c r="S10188" t="s">
        <v>36</v>
      </c>
      <c r="T10188" t="s">
        <v>275</v>
      </c>
      <c r="U10188" t="s">
        <v>123</v>
      </c>
      <c r="V10188" t="s">
        <v>39</v>
      </c>
      <c r="W10188" t="s">
        <v>40</v>
      </c>
      <c r="X10188" t="s">
        <v>97</v>
      </c>
      <c r="Y10188" t="s">
        <v>56</v>
      </c>
      <c r="Z10188" t="s">
        <v>43</v>
      </c>
      <c r="AA10188" t="s">
        <v>44</v>
      </c>
      <c r="AB10188" t="s">
        <v>44</v>
      </c>
    </row>
    <row r="10189" spans="1:28" x14ac:dyDescent="0.25">
      <c r="A10189" t="s">
        <v>15272</v>
      </c>
      <c r="B10189" s="1">
        <v>46110</v>
      </c>
      <c r="C10189" t="s">
        <v>4790</v>
      </c>
      <c r="D10189" t="s">
        <v>4791</v>
      </c>
      <c r="E10189">
        <v>59</v>
      </c>
      <c r="F10189" t="s">
        <v>48</v>
      </c>
      <c r="G10189" t="s">
        <v>88</v>
      </c>
      <c r="H10189" t="s">
        <v>89</v>
      </c>
      <c r="I10189" t="s">
        <v>62</v>
      </c>
      <c r="J10189" t="s">
        <v>63</v>
      </c>
      <c r="K10189">
        <v>5</v>
      </c>
      <c r="L10189" s="2">
        <v>4200</v>
      </c>
      <c r="M10189">
        <v>15</v>
      </c>
      <c r="N10189" s="2">
        <v>21000</v>
      </c>
      <c r="O10189" s="2">
        <v>3150</v>
      </c>
      <c r="P10189" s="2">
        <v>17850</v>
      </c>
      <c r="Q10189" s="2">
        <v>13959.7</v>
      </c>
      <c r="R10189" s="2">
        <v>3890.3</v>
      </c>
      <c r="S10189" t="s">
        <v>64</v>
      </c>
      <c r="T10189" t="s">
        <v>54</v>
      </c>
      <c r="U10189" t="s">
        <v>55</v>
      </c>
      <c r="V10189" t="s">
        <v>39</v>
      </c>
      <c r="W10189" t="s">
        <v>83</v>
      </c>
      <c r="X10189" t="s">
        <v>97</v>
      </c>
      <c r="Y10189" t="s">
        <v>42</v>
      </c>
      <c r="Z10189" t="s">
        <v>223</v>
      </c>
      <c r="AA10189" t="s">
        <v>44</v>
      </c>
      <c r="AB10189" t="s">
        <v>44</v>
      </c>
    </row>
    <row r="10190" spans="1:28" x14ac:dyDescent="0.25">
      <c r="A10190" t="s">
        <v>15273</v>
      </c>
      <c r="B10190" s="1">
        <v>46110</v>
      </c>
      <c r="C10190" t="s">
        <v>10775</v>
      </c>
      <c r="D10190" t="s">
        <v>10776</v>
      </c>
      <c r="E10190">
        <v>26</v>
      </c>
      <c r="F10190" t="s">
        <v>111</v>
      </c>
      <c r="G10190" t="s">
        <v>148</v>
      </c>
      <c r="H10190" t="s">
        <v>149</v>
      </c>
      <c r="I10190" t="s">
        <v>74</v>
      </c>
      <c r="J10190" t="s">
        <v>130</v>
      </c>
      <c r="K10190">
        <v>5</v>
      </c>
      <c r="L10190" s="2">
        <v>3500</v>
      </c>
      <c r="M10190">
        <v>20</v>
      </c>
      <c r="N10190" s="2">
        <v>17500</v>
      </c>
      <c r="O10190" s="2">
        <v>3500</v>
      </c>
      <c r="P10190" s="2">
        <v>14000</v>
      </c>
      <c r="Q10190" s="2">
        <v>11078.04</v>
      </c>
      <c r="R10190" s="2">
        <v>2921.96</v>
      </c>
      <c r="S10190" t="s">
        <v>53</v>
      </c>
      <c r="T10190" t="s">
        <v>407</v>
      </c>
      <c r="U10190" t="s">
        <v>408</v>
      </c>
      <c r="V10190" t="s">
        <v>39</v>
      </c>
      <c r="W10190" t="s">
        <v>83</v>
      </c>
      <c r="X10190" t="s">
        <v>97</v>
      </c>
      <c r="Y10190" t="s">
        <v>56</v>
      </c>
      <c r="Z10190" t="s">
        <v>144</v>
      </c>
      <c r="AA10190" t="s">
        <v>44</v>
      </c>
      <c r="AB10190" t="s">
        <v>44</v>
      </c>
    </row>
    <row r="10191" spans="1:28" x14ac:dyDescent="0.25">
      <c r="A10191" t="s">
        <v>15274</v>
      </c>
      <c r="B10191" s="1">
        <v>46110</v>
      </c>
      <c r="C10191" t="s">
        <v>2342</v>
      </c>
      <c r="D10191" t="s">
        <v>2343</v>
      </c>
      <c r="E10191">
        <v>40</v>
      </c>
      <c r="F10191" t="s">
        <v>111</v>
      </c>
      <c r="G10191" t="s">
        <v>176</v>
      </c>
      <c r="H10191" t="s">
        <v>177</v>
      </c>
      <c r="I10191" t="s">
        <v>34</v>
      </c>
      <c r="J10191" t="s">
        <v>35</v>
      </c>
      <c r="K10191">
        <v>3</v>
      </c>
      <c r="L10191" s="2">
        <v>6500</v>
      </c>
      <c r="M10191">
        <v>20</v>
      </c>
      <c r="N10191" s="2">
        <v>19500</v>
      </c>
      <c r="O10191" s="2">
        <v>3900</v>
      </c>
      <c r="P10191" s="2">
        <v>15600</v>
      </c>
      <c r="Q10191" s="2">
        <v>10468.41</v>
      </c>
      <c r="R10191" s="2">
        <v>5131.59</v>
      </c>
      <c r="S10191" t="s">
        <v>53</v>
      </c>
      <c r="T10191" t="s">
        <v>96</v>
      </c>
      <c r="U10191" t="s">
        <v>96</v>
      </c>
      <c r="V10191" t="s">
        <v>39</v>
      </c>
      <c r="W10191" t="s">
        <v>124</v>
      </c>
      <c r="X10191" t="s">
        <v>41</v>
      </c>
      <c r="Y10191" t="s">
        <v>42</v>
      </c>
      <c r="Z10191" t="s">
        <v>107</v>
      </c>
      <c r="AA10191" t="s">
        <v>44</v>
      </c>
      <c r="AB10191" t="s">
        <v>44</v>
      </c>
    </row>
    <row r="10192" spans="1:28" x14ac:dyDescent="0.25">
      <c r="A10192" t="s">
        <v>15275</v>
      </c>
      <c r="B10192" s="1">
        <v>46110</v>
      </c>
      <c r="C10192" t="s">
        <v>8794</v>
      </c>
      <c r="D10192" t="s">
        <v>8795</v>
      </c>
      <c r="E10192">
        <v>28</v>
      </c>
      <c r="F10192" t="s">
        <v>48</v>
      </c>
      <c r="G10192" t="s">
        <v>280</v>
      </c>
      <c r="H10192" t="s">
        <v>281</v>
      </c>
      <c r="I10192" t="s">
        <v>62</v>
      </c>
      <c r="J10192" t="s">
        <v>190</v>
      </c>
      <c r="K10192">
        <v>2</v>
      </c>
      <c r="L10192" s="2">
        <v>700</v>
      </c>
      <c r="M10192">
        <v>15</v>
      </c>
      <c r="N10192" s="2">
        <v>1400</v>
      </c>
      <c r="O10192" s="2">
        <v>210</v>
      </c>
      <c r="P10192" s="2">
        <v>1190</v>
      </c>
      <c r="Q10192" s="2">
        <v>748.37</v>
      </c>
      <c r="R10192" s="2">
        <v>441.63</v>
      </c>
      <c r="S10192" t="s">
        <v>36</v>
      </c>
      <c r="T10192" t="s">
        <v>290</v>
      </c>
      <c r="U10192" t="s">
        <v>291</v>
      </c>
      <c r="V10192" t="s">
        <v>39</v>
      </c>
      <c r="W10192" t="s">
        <v>124</v>
      </c>
      <c r="X10192" t="s">
        <v>97</v>
      </c>
      <c r="Y10192" t="s">
        <v>56</v>
      </c>
      <c r="Z10192" t="s">
        <v>107</v>
      </c>
      <c r="AA10192" t="s">
        <v>44</v>
      </c>
      <c r="AB10192" t="s">
        <v>44</v>
      </c>
    </row>
    <row r="10193" spans="1:28" x14ac:dyDescent="0.25">
      <c r="A10193" t="s">
        <v>15276</v>
      </c>
      <c r="B10193" s="1">
        <v>46111</v>
      </c>
      <c r="C10193" t="s">
        <v>2207</v>
      </c>
      <c r="D10193" t="s">
        <v>2208</v>
      </c>
      <c r="E10193">
        <v>28</v>
      </c>
      <c r="F10193" t="s">
        <v>48</v>
      </c>
      <c r="G10193" t="s">
        <v>32</v>
      </c>
      <c r="H10193" t="s">
        <v>33</v>
      </c>
      <c r="I10193" t="s">
        <v>34</v>
      </c>
      <c r="J10193" t="s">
        <v>35</v>
      </c>
      <c r="K10193">
        <v>2</v>
      </c>
      <c r="L10193" s="2">
        <v>55000</v>
      </c>
      <c r="M10193">
        <v>20</v>
      </c>
      <c r="N10193" s="2">
        <v>110000</v>
      </c>
      <c r="O10193" s="2">
        <v>22000</v>
      </c>
      <c r="P10193" s="2">
        <v>88000</v>
      </c>
      <c r="Q10193" s="2">
        <v>49676.44</v>
      </c>
      <c r="R10193" s="2">
        <v>38323.56</v>
      </c>
      <c r="S10193" t="s">
        <v>64</v>
      </c>
      <c r="T10193" t="s">
        <v>290</v>
      </c>
      <c r="U10193" t="s">
        <v>291</v>
      </c>
      <c r="V10193" t="s">
        <v>39</v>
      </c>
      <c r="W10193" t="s">
        <v>66</v>
      </c>
      <c r="X10193" t="s">
        <v>97</v>
      </c>
      <c r="Y10193" t="s">
        <v>42</v>
      </c>
      <c r="Z10193" t="s">
        <v>43</v>
      </c>
      <c r="AA10193" t="s">
        <v>44</v>
      </c>
      <c r="AB10193" t="s">
        <v>44</v>
      </c>
    </row>
    <row r="10194" spans="1:28" x14ac:dyDescent="0.25">
      <c r="A10194" t="s">
        <v>15277</v>
      </c>
      <c r="B10194" s="1">
        <v>46111</v>
      </c>
      <c r="C10194" t="s">
        <v>2656</v>
      </c>
      <c r="D10194" t="s">
        <v>2657</v>
      </c>
      <c r="E10194">
        <v>30</v>
      </c>
      <c r="F10194" t="s">
        <v>48</v>
      </c>
      <c r="G10194" t="s">
        <v>128</v>
      </c>
      <c r="H10194" t="s">
        <v>129</v>
      </c>
      <c r="I10194" t="s">
        <v>74</v>
      </c>
      <c r="J10194" t="s">
        <v>130</v>
      </c>
      <c r="K10194">
        <v>4</v>
      </c>
      <c r="L10194" s="2">
        <v>1700</v>
      </c>
      <c r="M10194">
        <v>5</v>
      </c>
      <c r="N10194" s="2">
        <v>6800</v>
      </c>
      <c r="O10194" s="2">
        <v>340</v>
      </c>
      <c r="P10194" s="2">
        <v>6460</v>
      </c>
      <c r="Q10194" s="2">
        <v>4884.3100000000004</v>
      </c>
      <c r="R10194" s="2">
        <v>1575.69</v>
      </c>
      <c r="S10194" t="s">
        <v>53</v>
      </c>
      <c r="T10194" t="s">
        <v>398</v>
      </c>
      <c r="U10194" t="s">
        <v>399</v>
      </c>
      <c r="V10194" t="s">
        <v>39</v>
      </c>
      <c r="W10194" t="s">
        <v>137</v>
      </c>
      <c r="X10194" t="s">
        <v>97</v>
      </c>
      <c r="Y10194" t="s">
        <v>42</v>
      </c>
      <c r="Z10194" t="s">
        <v>43</v>
      </c>
      <c r="AA10194" t="s">
        <v>44</v>
      </c>
      <c r="AB10194" t="s">
        <v>44</v>
      </c>
    </row>
    <row r="10195" spans="1:28" x14ac:dyDescent="0.25">
      <c r="A10195" t="s">
        <v>15278</v>
      </c>
      <c r="B10195" s="1">
        <v>46111</v>
      </c>
      <c r="C10195" t="s">
        <v>4087</v>
      </c>
      <c r="D10195" t="s">
        <v>4088</v>
      </c>
      <c r="E10195">
        <v>51</v>
      </c>
      <c r="F10195" t="s">
        <v>31</v>
      </c>
      <c r="G10195" t="s">
        <v>366</v>
      </c>
      <c r="H10195" t="s">
        <v>367</v>
      </c>
      <c r="I10195" t="s">
        <v>34</v>
      </c>
      <c r="J10195" t="s">
        <v>130</v>
      </c>
      <c r="K10195">
        <v>1</v>
      </c>
      <c r="L10195" s="2">
        <v>14500</v>
      </c>
      <c r="M10195">
        <v>10</v>
      </c>
      <c r="N10195" s="2">
        <v>14500</v>
      </c>
      <c r="O10195" s="2">
        <v>1450</v>
      </c>
      <c r="P10195" s="2">
        <v>13050</v>
      </c>
      <c r="Q10195" s="2">
        <v>10000.879999999999</v>
      </c>
      <c r="R10195" s="2">
        <v>3049.12</v>
      </c>
      <c r="S10195" t="s">
        <v>53</v>
      </c>
      <c r="T10195" t="s">
        <v>263</v>
      </c>
      <c r="U10195" t="s">
        <v>91</v>
      </c>
      <c r="V10195" t="s">
        <v>39</v>
      </c>
      <c r="W10195" t="s">
        <v>40</v>
      </c>
      <c r="X10195" t="s">
        <v>67</v>
      </c>
      <c r="Y10195" t="s">
        <v>42</v>
      </c>
      <c r="Z10195" t="s">
        <v>43</v>
      </c>
      <c r="AA10195" t="s">
        <v>68</v>
      </c>
      <c r="AB10195" t="s">
        <v>44</v>
      </c>
    </row>
    <row r="10196" spans="1:28" x14ac:dyDescent="0.25">
      <c r="A10196" t="s">
        <v>15279</v>
      </c>
      <c r="B10196" s="1">
        <v>46111</v>
      </c>
      <c r="C10196" t="s">
        <v>3697</v>
      </c>
      <c r="D10196" t="s">
        <v>3698</v>
      </c>
      <c r="E10196">
        <v>28</v>
      </c>
      <c r="F10196" t="s">
        <v>31</v>
      </c>
      <c r="G10196" t="s">
        <v>285</v>
      </c>
      <c r="H10196" t="s">
        <v>286</v>
      </c>
      <c r="I10196" t="s">
        <v>34</v>
      </c>
      <c r="J10196" t="s">
        <v>121</v>
      </c>
      <c r="K10196">
        <v>2</v>
      </c>
      <c r="L10196" s="2">
        <v>3200</v>
      </c>
      <c r="M10196">
        <v>10</v>
      </c>
      <c r="N10196" s="2">
        <v>6400</v>
      </c>
      <c r="O10196" s="2">
        <v>640</v>
      </c>
      <c r="P10196" s="2">
        <v>5760</v>
      </c>
      <c r="Q10196" s="2">
        <v>3949.39</v>
      </c>
      <c r="R10196" s="2">
        <v>1810.61</v>
      </c>
      <c r="S10196" t="s">
        <v>36</v>
      </c>
      <c r="T10196" t="s">
        <v>578</v>
      </c>
      <c r="U10196" t="s">
        <v>579</v>
      </c>
      <c r="V10196" t="s">
        <v>39</v>
      </c>
      <c r="W10196" t="s">
        <v>124</v>
      </c>
      <c r="X10196" t="s">
        <v>97</v>
      </c>
      <c r="Y10196" t="s">
        <v>56</v>
      </c>
      <c r="Z10196" t="s">
        <v>43</v>
      </c>
      <c r="AA10196" t="s">
        <v>44</v>
      </c>
      <c r="AB10196" t="s">
        <v>44</v>
      </c>
    </row>
    <row r="10197" spans="1:28" x14ac:dyDescent="0.25">
      <c r="A10197" t="s">
        <v>15280</v>
      </c>
      <c r="B10197" s="1">
        <v>46111</v>
      </c>
      <c r="C10197" t="s">
        <v>2305</v>
      </c>
      <c r="D10197" t="s">
        <v>2306</v>
      </c>
      <c r="E10197">
        <v>47</v>
      </c>
      <c r="F10197" t="s">
        <v>31</v>
      </c>
      <c r="G10197" t="s">
        <v>227</v>
      </c>
      <c r="H10197" t="s">
        <v>228</v>
      </c>
      <c r="I10197" t="s">
        <v>74</v>
      </c>
      <c r="J10197" t="s">
        <v>75</v>
      </c>
      <c r="K10197">
        <v>2</v>
      </c>
      <c r="L10197" s="2">
        <v>1400</v>
      </c>
      <c r="M10197">
        <v>15</v>
      </c>
      <c r="N10197" s="2">
        <v>2800</v>
      </c>
      <c r="O10197" s="2">
        <v>420</v>
      </c>
      <c r="P10197" s="2">
        <v>2380</v>
      </c>
      <c r="Q10197" s="2">
        <v>1613.79</v>
      </c>
      <c r="R10197" s="2">
        <v>766.21</v>
      </c>
      <c r="S10197" t="s">
        <v>53</v>
      </c>
      <c r="T10197" t="s">
        <v>65</v>
      </c>
      <c r="U10197" t="s">
        <v>65</v>
      </c>
      <c r="V10197" t="s">
        <v>39</v>
      </c>
      <c r="W10197" t="s">
        <v>124</v>
      </c>
      <c r="X10197" t="s">
        <v>67</v>
      </c>
      <c r="Y10197" t="s">
        <v>56</v>
      </c>
      <c r="Z10197" t="s">
        <v>43</v>
      </c>
      <c r="AA10197" t="s">
        <v>44</v>
      </c>
      <c r="AB10197" t="s">
        <v>44</v>
      </c>
    </row>
    <row r="10198" spans="1:28" x14ac:dyDescent="0.25">
      <c r="A10198" t="s">
        <v>15281</v>
      </c>
      <c r="B10198" s="1">
        <v>46111</v>
      </c>
      <c r="C10198" t="s">
        <v>9587</v>
      </c>
      <c r="D10198" t="s">
        <v>9588</v>
      </c>
      <c r="E10198">
        <v>46</v>
      </c>
      <c r="F10198" t="s">
        <v>48</v>
      </c>
      <c r="G10198" t="s">
        <v>217</v>
      </c>
      <c r="H10198" t="s">
        <v>218</v>
      </c>
      <c r="I10198" t="s">
        <v>34</v>
      </c>
      <c r="J10198" t="s">
        <v>130</v>
      </c>
      <c r="K10198">
        <v>1</v>
      </c>
      <c r="L10198" s="2">
        <v>28000</v>
      </c>
      <c r="M10198">
        <v>0</v>
      </c>
      <c r="N10198" s="2">
        <v>28000</v>
      </c>
      <c r="O10198" s="2">
        <v>0</v>
      </c>
      <c r="P10198" s="2">
        <v>28000</v>
      </c>
      <c r="Q10198" s="2">
        <v>18149.89</v>
      </c>
      <c r="R10198" s="2">
        <v>9850.11</v>
      </c>
      <c r="S10198" t="s">
        <v>36</v>
      </c>
      <c r="T10198" t="s">
        <v>122</v>
      </c>
      <c r="U10198" t="s">
        <v>123</v>
      </c>
      <c r="V10198" t="s">
        <v>39</v>
      </c>
      <c r="W10198" t="s">
        <v>137</v>
      </c>
      <c r="X10198" t="s">
        <v>41</v>
      </c>
      <c r="Y10198" t="s">
        <v>56</v>
      </c>
      <c r="Z10198" t="s">
        <v>43</v>
      </c>
      <c r="AA10198" t="s">
        <v>44</v>
      </c>
      <c r="AB10198" t="s">
        <v>44</v>
      </c>
    </row>
    <row r="10199" spans="1:28" x14ac:dyDescent="0.25">
      <c r="A10199" t="s">
        <v>15282</v>
      </c>
      <c r="B10199" s="1">
        <v>46111</v>
      </c>
      <c r="C10199" t="s">
        <v>7245</v>
      </c>
      <c r="D10199" t="s">
        <v>7246</v>
      </c>
      <c r="E10199">
        <v>45</v>
      </c>
      <c r="F10199" t="s">
        <v>111</v>
      </c>
      <c r="G10199" t="s">
        <v>352</v>
      </c>
      <c r="H10199" t="s">
        <v>353</v>
      </c>
      <c r="I10199" t="s">
        <v>103</v>
      </c>
      <c r="J10199" t="s">
        <v>104</v>
      </c>
      <c r="K10199">
        <v>1</v>
      </c>
      <c r="L10199" s="2">
        <v>850</v>
      </c>
      <c r="M10199">
        <v>15</v>
      </c>
      <c r="N10199" s="2">
        <v>850</v>
      </c>
      <c r="O10199" s="2">
        <v>127.5</v>
      </c>
      <c r="P10199" s="2">
        <v>722.5</v>
      </c>
      <c r="Q10199" s="2">
        <v>565.14</v>
      </c>
      <c r="R10199" s="2">
        <v>157.36000000000001</v>
      </c>
      <c r="S10199" t="s">
        <v>64</v>
      </c>
      <c r="T10199" t="s">
        <v>578</v>
      </c>
      <c r="U10199" t="s">
        <v>579</v>
      </c>
      <c r="V10199" t="s">
        <v>39</v>
      </c>
      <c r="W10199" t="s">
        <v>40</v>
      </c>
      <c r="X10199" t="s">
        <v>97</v>
      </c>
      <c r="Y10199" t="s">
        <v>42</v>
      </c>
      <c r="Z10199" t="s">
        <v>43</v>
      </c>
      <c r="AA10199" t="s">
        <v>44</v>
      </c>
      <c r="AB10199" t="s">
        <v>44</v>
      </c>
    </row>
    <row r="10200" spans="1:28" x14ac:dyDescent="0.25">
      <c r="A10200" t="s">
        <v>15283</v>
      </c>
      <c r="B10200" s="1">
        <v>46111</v>
      </c>
      <c r="C10200" t="s">
        <v>9491</v>
      </c>
      <c r="D10200" t="s">
        <v>9492</v>
      </c>
      <c r="E10200">
        <v>24</v>
      </c>
      <c r="F10200" t="s">
        <v>31</v>
      </c>
      <c r="G10200" t="s">
        <v>344</v>
      </c>
      <c r="H10200" t="s">
        <v>345</v>
      </c>
      <c r="I10200" t="s">
        <v>34</v>
      </c>
      <c r="J10200" t="s">
        <v>121</v>
      </c>
      <c r="K10200">
        <v>3</v>
      </c>
      <c r="L10200" s="2">
        <v>1600</v>
      </c>
      <c r="M10200">
        <v>5</v>
      </c>
      <c r="N10200" s="2">
        <v>4800</v>
      </c>
      <c r="O10200" s="2">
        <v>240</v>
      </c>
      <c r="P10200" s="2">
        <v>4560</v>
      </c>
      <c r="Q10200" s="2">
        <v>3214.45</v>
      </c>
      <c r="R10200" s="2">
        <v>1345.55</v>
      </c>
      <c r="S10200" t="s">
        <v>36</v>
      </c>
      <c r="T10200" t="s">
        <v>153</v>
      </c>
      <c r="U10200" t="s">
        <v>154</v>
      </c>
      <c r="V10200" t="s">
        <v>39</v>
      </c>
      <c r="W10200" t="s">
        <v>137</v>
      </c>
      <c r="X10200" t="s">
        <v>97</v>
      </c>
      <c r="Y10200" t="s">
        <v>56</v>
      </c>
      <c r="Z10200" t="s">
        <v>43</v>
      </c>
      <c r="AA10200" t="s">
        <v>44</v>
      </c>
      <c r="AB10200" t="s">
        <v>44</v>
      </c>
    </row>
    <row r="10201" spans="1:28" x14ac:dyDescent="0.25">
      <c r="A10201" t="s">
        <v>15284</v>
      </c>
      <c r="B10201" s="1">
        <v>46111</v>
      </c>
      <c r="C10201" t="s">
        <v>13159</v>
      </c>
      <c r="D10201" t="s">
        <v>13160</v>
      </c>
      <c r="E10201">
        <v>35</v>
      </c>
      <c r="F10201" t="s">
        <v>111</v>
      </c>
      <c r="G10201" t="s">
        <v>128</v>
      </c>
      <c r="H10201" t="s">
        <v>129</v>
      </c>
      <c r="I10201" t="s">
        <v>74</v>
      </c>
      <c r="J10201" t="s">
        <v>130</v>
      </c>
      <c r="K10201">
        <v>4</v>
      </c>
      <c r="L10201" s="2">
        <v>1700</v>
      </c>
      <c r="M10201">
        <v>15</v>
      </c>
      <c r="N10201" s="2">
        <v>6800</v>
      </c>
      <c r="O10201" s="2">
        <v>1020</v>
      </c>
      <c r="P10201" s="2">
        <v>5780</v>
      </c>
      <c r="Q10201" s="2">
        <v>4192.55</v>
      </c>
      <c r="R10201" s="2">
        <v>1587.45</v>
      </c>
      <c r="S10201" t="s">
        <v>53</v>
      </c>
      <c r="T10201" t="s">
        <v>275</v>
      </c>
      <c r="U10201" t="s">
        <v>123</v>
      </c>
      <c r="V10201" t="s">
        <v>39</v>
      </c>
      <c r="W10201" t="s">
        <v>66</v>
      </c>
      <c r="X10201" t="s">
        <v>97</v>
      </c>
      <c r="Y10201" t="s">
        <v>56</v>
      </c>
      <c r="Z10201" t="s">
        <v>43</v>
      </c>
      <c r="AA10201" t="s">
        <v>44</v>
      </c>
      <c r="AB10201" t="s">
        <v>44</v>
      </c>
    </row>
    <row r="10202" spans="1:28" x14ac:dyDescent="0.25">
      <c r="A10202" t="s">
        <v>15285</v>
      </c>
      <c r="B10202" s="1">
        <v>46111</v>
      </c>
      <c r="C10202" t="s">
        <v>881</v>
      </c>
      <c r="D10202" t="s">
        <v>882</v>
      </c>
      <c r="E10202">
        <v>51</v>
      </c>
      <c r="F10202" t="s">
        <v>48</v>
      </c>
      <c r="G10202" t="s">
        <v>148</v>
      </c>
      <c r="H10202" t="s">
        <v>149</v>
      </c>
      <c r="I10202" t="s">
        <v>74</v>
      </c>
      <c r="J10202" t="s">
        <v>130</v>
      </c>
      <c r="K10202">
        <v>3</v>
      </c>
      <c r="L10202" s="2">
        <v>3500</v>
      </c>
      <c r="M10202">
        <v>10</v>
      </c>
      <c r="N10202" s="2">
        <v>10500</v>
      </c>
      <c r="O10202" s="2">
        <v>1050</v>
      </c>
      <c r="P10202" s="2">
        <v>9450</v>
      </c>
      <c r="Q10202" s="2">
        <v>5244.75</v>
      </c>
      <c r="R10202" s="2">
        <v>4205.25</v>
      </c>
      <c r="S10202" t="s">
        <v>36</v>
      </c>
      <c r="T10202" t="s">
        <v>37</v>
      </c>
      <c r="U10202" t="s">
        <v>38</v>
      </c>
      <c r="V10202" t="s">
        <v>39</v>
      </c>
      <c r="W10202" t="s">
        <v>137</v>
      </c>
      <c r="X10202" t="s">
        <v>41</v>
      </c>
      <c r="Y10202" t="s">
        <v>42</v>
      </c>
      <c r="Z10202" t="s">
        <v>43</v>
      </c>
      <c r="AA10202" t="s">
        <v>44</v>
      </c>
      <c r="AB10202" t="s">
        <v>44</v>
      </c>
    </row>
    <row r="10203" spans="1:28" x14ac:dyDescent="0.25">
      <c r="A10203" t="s">
        <v>15286</v>
      </c>
      <c r="B10203" s="1">
        <v>46111</v>
      </c>
      <c r="C10203" t="s">
        <v>5799</v>
      </c>
      <c r="D10203" t="s">
        <v>5800</v>
      </c>
      <c r="E10203">
        <v>21</v>
      </c>
      <c r="F10203" t="s">
        <v>31</v>
      </c>
      <c r="G10203" t="s">
        <v>60</v>
      </c>
      <c r="H10203" t="s">
        <v>61</v>
      </c>
      <c r="I10203" t="s">
        <v>62</v>
      </c>
      <c r="J10203" t="s">
        <v>63</v>
      </c>
      <c r="K10203">
        <v>3</v>
      </c>
      <c r="L10203" s="2">
        <v>3500</v>
      </c>
      <c r="M10203">
        <v>10</v>
      </c>
      <c r="N10203" s="2">
        <v>10500</v>
      </c>
      <c r="O10203" s="2">
        <v>1050</v>
      </c>
      <c r="P10203" s="2">
        <v>9450</v>
      </c>
      <c r="Q10203" s="2">
        <v>6616.98</v>
      </c>
      <c r="R10203" s="2">
        <v>2833.02</v>
      </c>
      <c r="S10203" t="s">
        <v>53</v>
      </c>
      <c r="T10203" t="s">
        <v>290</v>
      </c>
      <c r="U10203" t="s">
        <v>291</v>
      </c>
      <c r="V10203" t="s">
        <v>39</v>
      </c>
      <c r="W10203" t="s">
        <v>92</v>
      </c>
      <c r="X10203" t="s">
        <v>97</v>
      </c>
      <c r="Y10203" t="s">
        <v>56</v>
      </c>
      <c r="Z10203" t="s">
        <v>43</v>
      </c>
      <c r="AA10203" t="s">
        <v>44</v>
      </c>
      <c r="AB10203" t="s">
        <v>44</v>
      </c>
    </row>
    <row r="10204" spans="1:28" x14ac:dyDescent="0.25">
      <c r="A10204" t="s">
        <v>15287</v>
      </c>
      <c r="B10204" s="1">
        <v>46111</v>
      </c>
      <c r="C10204" t="s">
        <v>3540</v>
      </c>
      <c r="D10204" t="s">
        <v>3541</v>
      </c>
      <c r="E10204">
        <v>59</v>
      </c>
      <c r="F10204" t="s">
        <v>31</v>
      </c>
      <c r="G10204" t="s">
        <v>81</v>
      </c>
      <c r="H10204" t="s">
        <v>82</v>
      </c>
      <c r="I10204" t="s">
        <v>51</v>
      </c>
      <c r="J10204" t="s">
        <v>52</v>
      </c>
      <c r="K10204">
        <v>2</v>
      </c>
      <c r="L10204" s="2">
        <v>600</v>
      </c>
      <c r="M10204">
        <v>10</v>
      </c>
      <c r="N10204" s="2">
        <v>1200</v>
      </c>
      <c r="O10204" s="2">
        <v>120</v>
      </c>
      <c r="P10204" s="2">
        <v>1080</v>
      </c>
      <c r="Q10204" s="2">
        <v>724.29</v>
      </c>
      <c r="R10204" s="2">
        <v>355.71</v>
      </c>
      <c r="S10204" t="s">
        <v>64</v>
      </c>
      <c r="T10204" t="s">
        <v>153</v>
      </c>
      <c r="U10204" t="s">
        <v>154</v>
      </c>
      <c r="V10204" t="s">
        <v>39</v>
      </c>
      <c r="W10204" t="s">
        <v>83</v>
      </c>
      <c r="X10204" t="s">
        <v>67</v>
      </c>
      <c r="Y10204" t="s">
        <v>56</v>
      </c>
      <c r="Z10204" t="s">
        <v>43</v>
      </c>
      <c r="AA10204" t="s">
        <v>44</v>
      </c>
      <c r="AB10204" t="s">
        <v>44</v>
      </c>
    </row>
    <row r="10205" spans="1:28" x14ac:dyDescent="0.25">
      <c r="A10205" t="s">
        <v>15288</v>
      </c>
      <c r="B10205" s="1">
        <v>46111</v>
      </c>
      <c r="C10205" t="s">
        <v>4790</v>
      </c>
      <c r="D10205" t="s">
        <v>4791</v>
      </c>
      <c r="E10205">
        <v>23</v>
      </c>
      <c r="F10205" t="s">
        <v>48</v>
      </c>
      <c r="G10205" t="s">
        <v>436</v>
      </c>
      <c r="H10205" t="s">
        <v>437</v>
      </c>
      <c r="I10205" t="s">
        <v>74</v>
      </c>
      <c r="J10205" t="s">
        <v>190</v>
      </c>
      <c r="K10205">
        <v>1</v>
      </c>
      <c r="L10205" s="2">
        <v>1800</v>
      </c>
      <c r="M10205">
        <v>15</v>
      </c>
      <c r="N10205" s="2">
        <v>1800</v>
      </c>
      <c r="O10205" s="2">
        <v>270</v>
      </c>
      <c r="P10205" s="2">
        <v>1530</v>
      </c>
      <c r="Q10205" s="2">
        <v>986.57</v>
      </c>
      <c r="R10205" s="2">
        <v>543.42999999999995</v>
      </c>
      <c r="S10205" t="s">
        <v>53</v>
      </c>
      <c r="T10205" t="s">
        <v>76</v>
      </c>
      <c r="U10205" t="s">
        <v>77</v>
      </c>
      <c r="V10205" t="s">
        <v>39</v>
      </c>
      <c r="W10205" t="s">
        <v>124</v>
      </c>
      <c r="X10205" t="s">
        <v>41</v>
      </c>
      <c r="Y10205" t="s">
        <v>56</v>
      </c>
      <c r="Z10205" t="s">
        <v>43</v>
      </c>
      <c r="AA10205" t="s">
        <v>44</v>
      </c>
      <c r="AB10205" t="s">
        <v>44</v>
      </c>
    </row>
    <row r="10206" spans="1:28" x14ac:dyDescent="0.25">
      <c r="A10206" t="s">
        <v>15289</v>
      </c>
      <c r="B10206" s="1">
        <v>46111</v>
      </c>
      <c r="C10206" t="s">
        <v>12277</v>
      </c>
      <c r="D10206" t="s">
        <v>12278</v>
      </c>
      <c r="E10206">
        <v>22</v>
      </c>
      <c r="F10206" t="s">
        <v>31</v>
      </c>
      <c r="G10206" t="s">
        <v>197</v>
      </c>
      <c r="H10206" t="s">
        <v>198</v>
      </c>
      <c r="I10206" t="s">
        <v>74</v>
      </c>
      <c r="J10206" t="s">
        <v>75</v>
      </c>
      <c r="K10206">
        <v>1</v>
      </c>
      <c r="L10206" s="2">
        <v>2600</v>
      </c>
      <c r="M10206">
        <v>20</v>
      </c>
      <c r="N10206" s="2">
        <v>2600</v>
      </c>
      <c r="O10206" s="2">
        <v>520</v>
      </c>
      <c r="P10206" s="2">
        <v>2080</v>
      </c>
      <c r="Q10206" s="2">
        <v>1630.26</v>
      </c>
      <c r="R10206" s="2">
        <v>449.74</v>
      </c>
      <c r="S10206" t="s">
        <v>53</v>
      </c>
      <c r="T10206" t="s">
        <v>153</v>
      </c>
      <c r="U10206" t="s">
        <v>154</v>
      </c>
      <c r="V10206" t="s">
        <v>39</v>
      </c>
      <c r="W10206" t="s">
        <v>66</v>
      </c>
      <c r="X10206" t="s">
        <v>97</v>
      </c>
      <c r="Y10206" t="s">
        <v>56</v>
      </c>
      <c r="Z10206" t="s">
        <v>223</v>
      </c>
      <c r="AA10206" t="s">
        <v>44</v>
      </c>
      <c r="AB10206" t="s">
        <v>44</v>
      </c>
    </row>
    <row r="10207" spans="1:28" x14ac:dyDescent="0.25">
      <c r="A10207" t="s">
        <v>15290</v>
      </c>
      <c r="B10207" s="1">
        <v>46111</v>
      </c>
      <c r="C10207" t="s">
        <v>1522</v>
      </c>
      <c r="D10207" t="s">
        <v>1523</v>
      </c>
      <c r="E10207">
        <v>38</v>
      </c>
      <c r="F10207" t="s">
        <v>31</v>
      </c>
      <c r="G10207" t="s">
        <v>238</v>
      </c>
      <c r="H10207" t="s">
        <v>239</v>
      </c>
      <c r="I10207" t="s">
        <v>62</v>
      </c>
      <c r="J10207" t="s">
        <v>63</v>
      </c>
      <c r="K10207">
        <v>4</v>
      </c>
      <c r="L10207" s="2">
        <v>6500</v>
      </c>
      <c r="M10207">
        <v>15</v>
      </c>
      <c r="N10207" s="2">
        <v>26000</v>
      </c>
      <c r="O10207" s="2">
        <v>3900</v>
      </c>
      <c r="P10207" s="2">
        <v>22100</v>
      </c>
      <c r="Q10207" s="2">
        <v>15158.93</v>
      </c>
      <c r="R10207" s="2">
        <v>6941.07</v>
      </c>
      <c r="S10207" t="s">
        <v>53</v>
      </c>
      <c r="T10207" t="s">
        <v>65</v>
      </c>
      <c r="U10207" t="s">
        <v>65</v>
      </c>
      <c r="V10207" t="s">
        <v>39</v>
      </c>
      <c r="W10207" t="s">
        <v>124</v>
      </c>
      <c r="X10207" t="s">
        <v>67</v>
      </c>
      <c r="Y10207" t="s">
        <v>56</v>
      </c>
      <c r="Z10207" t="s">
        <v>43</v>
      </c>
      <c r="AA10207" t="s">
        <v>44</v>
      </c>
      <c r="AB10207" t="s">
        <v>44</v>
      </c>
    </row>
    <row r="10208" spans="1:28" x14ac:dyDescent="0.25">
      <c r="A10208" t="s">
        <v>15291</v>
      </c>
      <c r="B10208" s="1">
        <v>46111</v>
      </c>
      <c r="C10208" t="s">
        <v>2302</v>
      </c>
      <c r="D10208" t="s">
        <v>2303</v>
      </c>
      <c r="E10208">
        <v>35</v>
      </c>
      <c r="F10208" t="s">
        <v>31</v>
      </c>
      <c r="G10208" t="s">
        <v>141</v>
      </c>
      <c r="H10208" t="s">
        <v>142</v>
      </c>
      <c r="I10208" t="s">
        <v>74</v>
      </c>
      <c r="J10208" t="s">
        <v>143</v>
      </c>
      <c r="K10208">
        <v>4</v>
      </c>
      <c r="L10208" s="2">
        <v>900</v>
      </c>
      <c r="M10208">
        <v>10</v>
      </c>
      <c r="N10208" s="2">
        <v>3600</v>
      </c>
      <c r="O10208" s="2">
        <v>360</v>
      </c>
      <c r="P10208" s="2">
        <v>3240</v>
      </c>
      <c r="Q10208" s="2">
        <v>2391.35</v>
      </c>
      <c r="R10208" s="2">
        <v>848.65</v>
      </c>
      <c r="S10208" t="s">
        <v>64</v>
      </c>
      <c r="T10208" t="s">
        <v>153</v>
      </c>
      <c r="U10208" t="s">
        <v>154</v>
      </c>
      <c r="V10208" t="s">
        <v>39</v>
      </c>
      <c r="W10208" t="s">
        <v>83</v>
      </c>
      <c r="X10208" t="s">
        <v>97</v>
      </c>
      <c r="Y10208" t="s">
        <v>56</v>
      </c>
      <c r="Z10208" t="s">
        <v>43</v>
      </c>
      <c r="AA10208" t="s">
        <v>44</v>
      </c>
      <c r="AB10208" t="s">
        <v>44</v>
      </c>
    </row>
    <row r="10209" spans="1:28" x14ac:dyDescent="0.25">
      <c r="A10209" t="s">
        <v>15292</v>
      </c>
      <c r="B10209" s="1">
        <v>46111</v>
      </c>
      <c r="C10209" t="s">
        <v>2200</v>
      </c>
      <c r="D10209" t="s">
        <v>2201</v>
      </c>
      <c r="E10209">
        <v>45</v>
      </c>
      <c r="F10209" t="s">
        <v>31</v>
      </c>
      <c r="G10209" t="s">
        <v>134</v>
      </c>
      <c r="H10209" t="s">
        <v>135</v>
      </c>
      <c r="I10209" t="s">
        <v>62</v>
      </c>
      <c r="J10209" t="s">
        <v>130</v>
      </c>
      <c r="K10209">
        <v>3</v>
      </c>
      <c r="L10209" s="2">
        <v>8500</v>
      </c>
      <c r="M10209">
        <v>0</v>
      </c>
      <c r="N10209" s="2">
        <v>25500</v>
      </c>
      <c r="O10209" s="2">
        <v>0</v>
      </c>
      <c r="P10209" s="2">
        <v>25500</v>
      </c>
      <c r="Q10209" s="2">
        <v>16528.759999999998</v>
      </c>
      <c r="R10209" s="2">
        <v>8971.24</v>
      </c>
      <c r="S10209" t="s">
        <v>36</v>
      </c>
      <c r="T10209" t="s">
        <v>222</v>
      </c>
      <c r="U10209" t="s">
        <v>38</v>
      </c>
      <c r="V10209" t="s">
        <v>39</v>
      </c>
      <c r="W10209" t="s">
        <v>40</v>
      </c>
      <c r="X10209" t="s">
        <v>97</v>
      </c>
      <c r="Y10209" t="s">
        <v>56</v>
      </c>
      <c r="Z10209" t="s">
        <v>107</v>
      </c>
      <c r="AA10209" t="s">
        <v>44</v>
      </c>
      <c r="AB10209" t="s">
        <v>44</v>
      </c>
    </row>
    <row r="10210" spans="1:28" x14ac:dyDescent="0.25">
      <c r="A10210" t="s">
        <v>15293</v>
      </c>
      <c r="B10210" s="1">
        <v>46111</v>
      </c>
      <c r="C10210" t="s">
        <v>6042</v>
      </c>
      <c r="D10210" t="s">
        <v>6043</v>
      </c>
      <c r="E10210">
        <v>22</v>
      </c>
      <c r="F10210" t="s">
        <v>111</v>
      </c>
      <c r="G10210" t="s">
        <v>128</v>
      </c>
      <c r="H10210" t="s">
        <v>129</v>
      </c>
      <c r="I10210" t="s">
        <v>74</v>
      </c>
      <c r="J10210" t="s">
        <v>130</v>
      </c>
      <c r="K10210">
        <v>5</v>
      </c>
      <c r="L10210" s="2">
        <v>1700</v>
      </c>
      <c r="M10210">
        <v>10</v>
      </c>
      <c r="N10210" s="2">
        <v>8500</v>
      </c>
      <c r="O10210" s="2">
        <v>850</v>
      </c>
      <c r="P10210" s="2">
        <v>7650</v>
      </c>
      <c r="Q10210" s="2">
        <v>5446.3</v>
      </c>
      <c r="R10210" s="2">
        <v>2203.6999999999998</v>
      </c>
      <c r="S10210" t="s">
        <v>53</v>
      </c>
      <c r="T10210" t="s">
        <v>222</v>
      </c>
      <c r="U10210" t="s">
        <v>38</v>
      </c>
      <c r="V10210" t="s">
        <v>39</v>
      </c>
      <c r="W10210" t="s">
        <v>124</v>
      </c>
      <c r="X10210" t="s">
        <v>97</v>
      </c>
      <c r="Y10210" t="s">
        <v>56</v>
      </c>
      <c r="Z10210" t="s">
        <v>43</v>
      </c>
      <c r="AA10210" t="s">
        <v>44</v>
      </c>
      <c r="AB10210" t="s">
        <v>44</v>
      </c>
    </row>
    <row r="10211" spans="1:28" x14ac:dyDescent="0.25">
      <c r="A10211" t="s">
        <v>15294</v>
      </c>
      <c r="B10211" s="1">
        <v>46111</v>
      </c>
      <c r="C10211" t="s">
        <v>7405</v>
      </c>
      <c r="D10211" t="s">
        <v>7406</v>
      </c>
      <c r="E10211">
        <v>40</v>
      </c>
      <c r="F10211" t="s">
        <v>31</v>
      </c>
      <c r="G10211" t="s">
        <v>202</v>
      </c>
      <c r="H10211" t="s">
        <v>203</v>
      </c>
      <c r="I10211" t="s">
        <v>103</v>
      </c>
      <c r="J10211" t="s">
        <v>104</v>
      </c>
      <c r="K10211">
        <v>2</v>
      </c>
      <c r="L10211" s="2">
        <v>550</v>
      </c>
      <c r="M10211">
        <v>25</v>
      </c>
      <c r="N10211" s="2">
        <v>1100</v>
      </c>
      <c r="O10211" s="2">
        <v>275</v>
      </c>
      <c r="P10211" s="2">
        <v>825</v>
      </c>
      <c r="Q10211" s="2">
        <v>515.64</v>
      </c>
      <c r="R10211" s="2">
        <v>309.36</v>
      </c>
      <c r="S10211" t="s">
        <v>53</v>
      </c>
      <c r="T10211" t="s">
        <v>96</v>
      </c>
      <c r="U10211" t="s">
        <v>96</v>
      </c>
      <c r="V10211" t="s">
        <v>39</v>
      </c>
      <c r="W10211" t="s">
        <v>83</v>
      </c>
      <c r="X10211" t="s">
        <v>41</v>
      </c>
      <c r="Y10211" t="s">
        <v>56</v>
      </c>
      <c r="Z10211" t="s">
        <v>43</v>
      </c>
      <c r="AA10211" t="s">
        <v>44</v>
      </c>
      <c r="AB10211" t="s">
        <v>44</v>
      </c>
    </row>
    <row r="10212" spans="1:28" x14ac:dyDescent="0.25">
      <c r="A10212" t="s">
        <v>15295</v>
      </c>
      <c r="B10212" s="1">
        <v>46111</v>
      </c>
      <c r="C10212" t="s">
        <v>6938</v>
      </c>
      <c r="D10212" t="s">
        <v>6939</v>
      </c>
      <c r="E10212">
        <v>39</v>
      </c>
      <c r="F10212" t="s">
        <v>31</v>
      </c>
      <c r="G10212" t="s">
        <v>158</v>
      </c>
      <c r="H10212" t="s">
        <v>159</v>
      </c>
      <c r="I10212" t="s">
        <v>51</v>
      </c>
      <c r="J10212" t="s">
        <v>52</v>
      </c>
      <c r="K10212">
        <v>5</v>
      </c>
      <c r="L10212" s="2">
        <v>650</v>
      </c>
      <c r="M10212">
        <v>10</v>
      </c>
      <c r="N10212" s="2">
        <v>3250</v>
      </c>
      <c r="O10212" s="2">
        <v>325</v>
      </c>
      <c r="P10212" s="2">
        <v>2925</v>
      </c>
      <c r="Q10212" s="2">
        <v>2224.5100000000002</v>
      </c>
      <c r="R10212" s="2">
        <v>700.49</v>
      </c>
      <c r="S10212" t="s">
        <v>53</v>
      </c>
      <c r="T10212" t="s">
        <v>222</v>
      </c>
      <c r="U10212" t="s">
        <v>38</v>
      </c>
      <c r="V10212" t="s">
        <v>39</v>
      </c>
      <c r="W10212" t="s">
        <v>40</v>
      </c>
      <c r="X10212" t="s">
        <v>41</v>
      </c>
      <c r="Y10212" t="s">
        <v>42</v>
      </c>
      <c r="Z10212" t="s">
        <v>107</v>
      </c>
      <c r="AA10212" t="s">
        <v>44</v>
      </c>
      <c r="AB10212" t="s">
        <v>44</v>
      </c>
    </row>
    <row r="10213" spans="1:28" x14ac:dyDescent="0.25">
      <c r="A10213" t="s">
        <v>15296</v>
      </c>
      <c r="B10213" s="1">
        <v>46112</v>
      </c>
      <c r="C10213" t="s">
        <v>2124</v>
      </c>
      <c r="D10213" t="s">
        <v>2125</v>
      </c>
      <c r="E10213">
        <v>52</v>
      </c>
      <c r="F10213" t="s">
        <v>31</v>
      </c>
      <c r="G10213" t="s">
        <v>366</v>
      </c>
      <c r="H10213" t="s">
        <v>367</v>
      </c>
      <c r="I10213" t="s">
        <v>34</v>
      </c>
      <c r="J10213" t="s">
        <v>130</v>
      </c>
      <c r="K10213">
        <v>2</v>
      </c>
      <c r="L10213" s="2">
        <v>14500</v>
      </c>
      <c r="M10213">
        <v>0</v>
      </c>
      <c r="N10213" s="2">
        <v>29000</v>
      </c>
      <c r="O10213" s="2">
        <v>0</v>
      </c>
      <c r="P10213" s="2">
        <v>29000</v>
      </c>
      <c r="Q10213" s="2">
        <v>18907.46</v>
      </c>
      <c r="R10213" s="2">
        <v>10092.540000000001</v>
      </c>
      <c r="S10213" t="s">
        <v>36</v>
      </c>
      <c r="T10213" t="s">
        <v>136</v>
      </c>
      <c r="U10213" t="s">
        <v>38</v>
      </c>
      <c r="V10213" t="s">
        <v>39</v>
      </c>
      <c r="W10213" t="s">
        <v>83</v>
      </c>
      <c r="X10213" t="s">
        <v>41</v>
      </c>
      <c r="Y10213" t="s">
        <v>42</v>
      </c>
      <c r="Z10213" t="s">
        <v>43</v>
      </c>
      <c r="AA10213" t="s">
        <v>44</v>
      </c>
      <c r="AB10213" t="s">
        <v>44</v>
      </c>
    </row>
    <row r="10214" spans="1:28" x14ac:dyDescent="0.25">
      <c r="A10214" t="s">
        <v>15297</v>
      </c>
      <c r="B10214" s="1">
        <v>46112</v>
      </c>
      <c r="C10214" t="s">
        <v>3550</v>
      </c>
      <c r="D10214" t="s">
        <v>3551</v>
      </c>
      <c r="E10214">
        <v>59</v>
      </c>
      <c r="F10214" t="s">
        <v>31</v>
      </c>
      <c r="G10214" t="s">
        <v>202</v>
      </c>
      <c r="H10214" t="s">
        <v>203</v>
      </c>
      <c r="I10214" t="s">
        <v>103</v>
      </c>
      <c r="J10214" t="s">
        <v>104</v>
      </c>
      <c r="K10214">
        <v>1</v>
      </c>
      <c r="L10214" s="2">
        <v>550</v>
      </c>
      <c r="M10214">
        <v>5</v>
      </c>
      <c r="N10214" s="2">
        <v>550</v>
      </c>
      <c r="O10214" s="2">
        <v>27.5</v>
      </c>
      <c r="P10214" s="2">
        <v>522.5</v>
      </c>
      <c r="Q10214" s="2">
        <v>312.37</v>
      </c>
      <c r="R10214" s="2">
        <v>210.13</v>
      </c>
      <c r="S10214" t="s">
        <v>53</v>
      </c>
      <c r="T10214" t="s">
        <v>136</v>
      </c>
      <c r="U10214" t="s">
        <v>38</v>
      </c>
      <c r="V10214" t="s">
        <v>39</v>
      </c>
      <c r="W10214" t="s">
        <v>40</v>
      </c>
      <c r="X10214" t="s">
        <v>41</v>
      </c>
      <c r="Y10214" t="s">
        <v>56</v>
      </c>
      <c r="Z10214" t="s">
        <v>43</v>
      </c>
      <c r="AA10214" t="s">
        <v>68</v>
      </c>
      <c r="AB10214" t="s">
        <v>44</v>
      </c>
    </row>
    <row r="10215" spans="1:28" x14ac:dyDescent="0.25">
      <c r="A10215" t="s">
        <v>15298</v>
      </c>
      <c r="B10215" s="1">
        <v>46112</v>
      </c>
      <c r="C10215" t="s">
        <v>5037</v>
      </c>
      <c r="D10215" t="s">
        <v>5038</v>
      </c>
      <c r="E10215">
        <v>48</v>
      </c>
      <c r="F10215" t="s">
        <v>48</v>
      </c>
      <c r="G10215" t="s">
        <v>202</v>
      </c>
      <c r="H10215" t="s">
        <v>203</v>
      </c>
      <c r="I10215" t="s">
        <v>103</v>
      </c>
      <c r="J10215" t="s">
        <v>104</v>
      </c>
      <c r="K10215">
        <v>3</v>
      </c>
      <c r="L10215" s="2">
        <v>550</v>
      </c>
      <c r="M10215">
        <v>0</v>
      </c>
      <c r="N10215" s="2">
        <v>1650</v>
      </c>
      <c r="O10215" s="2">
        <v>0</v>
      </c>
      <c r="P10215" s="2">
        <v>1650</v>
      </c>
      <c r="Q10215" s="2">
        <v>926.44</v>
      </c>
      <c r="R10215" s="2">
        <v>723.56</v>
      </c>
      <c r="S10215" t="s">
        <v>53</v>
      </c>
      <c r="T10215" t="s">
        <v>105</v>
      </c>
      <c r="U10215" t="s">
        <v>106</v>
      </c>
      <c r="V10215" t="s">
        <v>39</v>
      </c>
      <c r="W10215" t="s">
        <v>66</v>
      </c>
      <c r="X10215" t="s">
        <v>97</v>
      </c>
      <c r="Y10215" t="s">
        <v>56</v>
      </c>
      <c r="Z10215" t="s">
        <v>43</v>
      </c>
      <c r="AA10215" t="s">
        <v>44</v>
      </c>
      <c r="AB10215" t="s">
        <v>68</v>
      </c>
    </row>
    <row r="10216" spans="1:28" x14ac:dyDescent="0.25">
      <c r="A10216" t="s">
        <v>15299</v>
      </c>
      <c r="B10216" s="1">
        <v>46112</v>
      </c>
      <c r="C10216" t="s">
        <v>4917</v>
      </c>
      <c r="D10216" t="s">
        <v>4918</v>
      </c>
      <c r="E10216">
        <v>56</v>
      </c>
      <c r="F10216" t="s">
        <v>111</v>
      </c>
      <c r="G10216" t="s">
        <v>168</v>
      </c>
      <c r="H10216" t="s">
        <v>169</v>
      </c>
      <c r="I10216" t="s">
        <v>62</v>
      </c>
      <c r="J10216" t="s">
        <v>143</v>
      </c>
      <c r="K10216">
        <v>1</v>
      </c>
      <c r="L10216" s="2">
        <v>1800</v>
      </c>
      <c r="M10216">
        <v>10</v>
      </c>
      <c r="N10216" s="2">
        <v>1800</v>
      </c>
      <c r="O10216" s="2">
        <v>180</v>
      </c>
      <c r="P10216" s="2">
        <v>1620</v>
      </c>
      <c r="Q10216" s="2">
        <v>1256.07</v>
      </c>
      <c r="R10216" s="2">
        <v>363.93</v>
      </c>
      <c r="S10216" t="s">
        <v>64</v>
      </c>
      <c r="T10216" t="s">
        <v>178</v>
      </c>
      <c r="U10216" t="s">
        <v>154</v>
      </c>
      <c r="V10216" t="s">
        <v>39</v>
      </c>
      <c r="W10216" t="s">
        <v>40</v>
      </c>
      <c r="X10216" t="s">
        <v>67</v>
      </c>
      <c r="Y10216" t="s">
        <v>42</v>
      </c>
      <c r="Z10216" t="s">
        <v>508</v>
      </c>
      <c r="AA10216" t="s">
        <v>44</v>
      </c>
      <c r="AB10216" t="s">
        <v>44</v>
      </c>
    </row>
    <row r="10217" spans="1:28" x14ac:dyDescent="0.25">
      <c r="A10217" t="s">
        <v>15300</v>
      </c>
      <c r="B10217" s="1">
        <v>46112</v>
      </c>
      <c r="C10217" t="s">
        <v>4604</v>
      </c>
      <c r="D10217" t="s">
        <v>4605</v>
      </c>
      <c r="E10217">
        <v>49</v>
      </c>
      <c r="F10217" t="s">
        <v>111</v>
      </c>
      <c r="G10217" t="s">
        <v>202</v>
      </c>
      <c r="H10217" t="s">
        <v>203</v>
      </c>
      <c r="I10217" t="s">
        <v>103</v>
      </c>
      <c r="J10217" t="s">
        <v>104</v>
      </c>
      <c r="K10217">
        <v>2</v>
      </c>
      <c r="L10217" s="2">
        <v>550</v>
      </c>
      <c r="M10217">
        <v>10</v>
      </c>
      <c r="N10217" s="2">
        <v>1100</v>
      </c>
      <c r="O10217" s="2">
        <v>110</v>
      </c>
      <c r="P10217" s="2">
        <v>990</v>
      </c>
      <c r="Q10217" s="2">
        <v>714.92</v>
      </c>
      <c r="R10217" s="2">
        <v>275.08</v>
      </c>
      <c r="S10217" t="s">
        <v>53</v>
      </c>
      <c r="T10217" t="s">
        <v>163</v>
      </c>
      <c r="U10217" t="s">
        <v>164</v>
      </c>
      <c r="V10217" t="s">
        <v>39</v>
      </c>
      <c r="W10217" t="s">
        <v>92</v>
      </c>
      <c r="X10217" t="s">
        <v>67</v>
      </c>
      <c r="Y10217" t="s">
        <v>56</v>
      </c>
      <c r="Z10217" t="s">
        <v>43</v>
      </c>
      <c r="AA10217" t="s">
        <v>68</v>
      </c>
      <c r="AB10217" t="s">
        <v>44</v>
      </c>
    </row>
    <row r="10218" spans="1:28" x14ac:dyDescent="0.25">
      <c r="A10218" t="s">
        <v>15301</v>
      </c>
      <c r="B10218" s="1">
        <v>46112</v>
      </c>
      <c r="C10218" t="s">
        <v>11322</v>
      </c>
      <c r="D10218" t="s">
        <v>11323</v>
      </c>
      <c r="E10218">
        <v>24</v>
      </c>
      <c r="F10218" t="s">
        <v>31</v>
      </c>
      <c r="G10218" t="s">
        <v>273</v>
      </c>
      <c r="H10218" t="s">
        <v>274</v>
      </c>
      <c r="I10218" t="s">
        <v>51</v>
      </c>
      <c r="J10218" t="s">
        <v>52</v>
      </c>
      <c r="K10218">
        <v>1</v>
      </c>
      <c r="L10218" s="2">
        <v>250</v>
      </c>
      <c r="M10218">
        <v>10</v>
      </c>
      <c r="N10218" s="2">
        <v>250</v>
      </c>
      <c r="O10218" s="2">
        <v>25</v>
      </c>
      <c r="P10218" s="2">
        <v>225</v>
      </c>
      <c r="Q10218" s="2">
        <v>183.1</v>
      </c>
      <c r="R10218" s="2">
        <v>41.9</v>
      </c>
      <c r="S10218" t="s">
        <v>53</v>
      </c>
      <c r="T10218" t="s">
        <v>105</v>
      </c>
      <c r="U10218" t="s">
        <v>106</v>
      </c>
      <c r="V10218" t="s">
        <v>39</v>
      </c>
      <c r="W10218" t="s">
        <v>83</v>
      </c>
      <c r="X10218" t="s">
        <v>67</v>
      </c>
      <c r="Y10218" t="s">
        <v>56</v>
      </c>
      <c r="Z10218" t="s">
        <v>43</v>
      </c>
      <c r="AA10218" t="s">
        <v>44</v>
      </c>
      <c r="AB10218" t="s">
        <v>44</v>
      </c>
    </row>
    <row r="10219" spans="1:28" x14ac:dyDescent="0.25">
      <c r="A10219" t="s">
        <v>15302</v>
      </c>
      <c r="B10219" s="1">
        <v>46112</v>
      </c>
      <c r="C10219" t="s">
        <v>10112</v>
      </c>
      <c r="D10219" t="s">
        <v>10113</v>
      </c>
      <c r="E10219">
        <v>22</v>
      </c>
      <c r="F10219" t="s">
        <v>31</v>
      </c>
      <c r="G10219" t="s">
        <v>168</v>
      </c>
      <c r="H10219" t="s">
        <v>169</v>
      </c>
      <c r="I10219" t="s">
        <v>62</v>
      </c>
      <c r="J10219" t="s">
        <v>143</v>
      </c>
      <c r="K10219">
        <v>1</v>
      </c>
      <c r="L10219" s="2">
        <v>1800</v>
      </c>
      <c r="M10219">
        <v>5</v>
      </c>
      <c r="N10219" s="2">
        <v>1800</v>
      </c>
      <c r="O10219" s="2">
        <v>90</v>
      </c>
      <c r="P10219" s="2">
        <v>1710</v>
      </c>
      <c r="Q10219" s="2">
        <v>1114.06</v>
      </c>
      <c r="R10219" s="2">
        <v>595.94000000000005</v>
      </c>
      <c r="S10219" t="s">
        <v>53</v>
      </c>
      <c r="T10219" t="s">
        <v>90</v>
      </c>
      <c r="U10219" t="s">
        <v>91</v>
      </c>
      <c r="V10219" t="s">
        <v>39</v>
      </c>
      <c r="W10219" t="s">
        <v>40</v>
      </c>
      <c r="X10219" t="s">
        <v>41</v>
      </c>
      <c r="Y10219" t="s">
        <v>56</v>
      </c>
      <c r="Z10219" t="s">
        <v>43</v>
      </c>
      <c r="AA10219" t="s">
        <v>44</v>
      </c>
      <c r="AB10219" t="s">
        <v>44</v>
      </c>
    </row>
    <row r="10220" spans="1:28" x14ac:dyDescent="0.25">
      <c r="A10220" t="s">
        <v>15303</v>
      </c>
      <c r="B10220" s="1">
        <v>46112</v>
      </c>
      <c r="C10220" t="s">
        <v>7267</v>
      </c>
      <c r="D10220" t="s">
        <v>7268</v>
      </c>
      <c r="E10220">
        <v>45</v>
      </c>
      <c r="F10220" t="s">
        <v>48</v>
      </c>
      <c r="G10220" t="s">
        <v>119</v>
      </c>
      <c r="H10220" t="s">
        <v>120</v>
      </c>
      <c r="I10220" t="s">
        <v>62</v>
      </c>
      <c r="J10220" t="s">
        <v>121</v>
      </c>
      <c r="K10220">
        <v>1</v>
      </c>
      <c r="L10220" s="2">
        <v>4800</v>
      </c>
      <c r="M10220">
        <v>5</v>
      </c>
      <c r="N10220" s="2">
        <v>4800</v>
      </c>
      <c r="O10220" s="2">
        <v>240</v>
      </c>
      <c r="P10220" s="2">
        <v>4560</v>
      </c>
      <c r="Q10220" s="2">
        <v>3198.39</v>
      </c>
      <c r="R10220" s="2">
        <v>1361.61</v>
      </c>
      <c r="S10220" t="s">
        <v>53</v>
      </c>
      <c r="T10220" t="s">
        <v>407</v>
      </c>
      <c r="U10220" t="s">
        <v>408</v>
      </c>
      <c r="V10220" t="s">
        <v>39</v>
      </c>
      <c r="W10220" t="s">
        <v>66</v>
      </c>
      <c r="X10220" t="s">
        <v>67</v>
      </c>
      <c r="Y10220" t="s">
        <v>56</v>
      </c>
      <c r="Z10220" t="s">
        <v>43</v>
      </c>
      <c r="AA10220" t="s">
        <v>44</v>
      </c>
      <c r="AB10220" t="s">
        <v>44</v>
      </c>
    </row>
    <row r="10221" spans="1:28" x14ac:dyDescent="0.25">
      <c r="A10221" t="s">
        <v>15304</v>
      </c>
      <c r="B10221" s="1">
        <v>46112</v>
      </c>
      <c r="C10221" t="s">
        <v>5758</v>
      </c>
      <c r="D10221" t="s">
        <v>5759</v>
      </c>
      <c r="E10221">
        <v>25</v>
      </c>
      <c r="F10221" t="s">
        <v>31</v>
      </c>
      <c r="G10221" t="s">
        <v>168</v>
      </c>
      <c r="H10221" t="s">
        <v>169</v>
      </c>
      <c r="I10221" t="s">
        <v>62</v>
      </c>
      <c r="J10221" t="s">
        <v>143</v>
      </c>
      <c r="K10221">
        <v>2</v>
      </c>
      <c r="L10221" s="2">
        <v>1800</v>
      </c>
      <c r="M10221">
        <v>5</v>
      </c>
      <c r="N10221" s="2">
        <v>3600</v>
      </c>
      <c r="O10221" s="2">
        <v>180</v>
      </c>
      <c r="P10221" s="2">
        <v>3420</v>
      </c>
      <c r="Q10221" s="2">
        <v>2271.41</v>
      </c>
      <c r="R10221" s="2">
        <v>1148.5899999999999</v>
      </c>
      <c r="S10221" t="s">
        <v>53</v>
      </c>
      <c r="T10221" t="s">
        <v>263</v>
      </c>
      <c r="U10221" t="s">
        <v>91</v>
      </c>
      <c r="V10221" t="s">
        <v>39</v>
      </c>
      <c r="W10221" t="s">
        <v>40</v>
      </c>
      <c r="X10221" t="s">
        <v>41</v>
      </c>
      <c r="Y10221" t="s">
        <v>56</v>
      </c>
      <c r="Z10221" t="s">
        <v>43</v>
      </c>
      <c r="AA10221" t="s">
        <v>44</v>
      </c>
      <c r="AB10221" t="s">
        <v>44</v>
      </c>
    </row>
    <row r="10222" spans="1:28" x14ac:dyDescent="0.25">
      <c r="A10222" t="s">
        <v>15305</v>
      </c>
      <c r="B10222" s="1">
        <v>46112</v>
      </c>
      <c r="C10222" t="s">
        <v>6462</v>
      </c>
      <c r="D10222" t="s">
        <v>6463</v>
      </c>
      <c r="E10222">
        <v>59</v>
      </c>
      <c r="F10222" t="s">
        <v>48</v>
      </c>
      <c r="G10222" t="s">
        <v>366</v>
      </c>
      <c r="H10222" t="s">
        <v>367</v>
      </c>
      <c r="I10222" t="s">
        <v>34</v>
      </c>
      <c r="J10222" t="s">
        <v>130</v>
      </c>
      <c r="K10222">
        <v>1</v>
      </c>
      <c r="L10222" s="2">
        <v>14500</v>
      </c>
      <c r="M10222">
        <v>10</v>
      </c>
      <c r="N10222" s="2">
        <v>14500</v>
      </c>
      <c r="O10222" s="2">
        <v>1450</v>
      </c>
      <c r="P10222" s="2">
        <v>13050</v>
      </c>
      <c r="Q10222" s="2">
        <v>10299.06</v>
      </c>
      <c r="R10222" s="2">
        <v>2750.94</v>
      </c>
      <c r="S10222" t="s">
        <v>64</v>
      </c>
      <c r="T10222" t="s">
        <v>578</v>
      </c>
      <c r="U10222" t="s">
        <v>579</v>
      </c>
      <c r="V10222" t="s">
        <v>39</v>
      </c>
      <c r="W10222" t="s">
        <v>66</v>
      </c>
      <c r="X10222" t="s">
        <v>41</v>
      </c>
      <c r="Y10222" t="s">
        <v>84</v>
      </c>
      <c r="Z10222" t="s">
        <v>43</v>
      </c>
      <c r="AA10222" t="s">
        <v>44</v>
      </c>
      <c r="AB10222" t="s">
        <v>44</v>
      </c>
    </row>
    <row r="10223" spans="1:28" x14ac:dyDescent="0.25">
      <c r="A10223" t="s">
        <v>15306</v>
      </c>
      <c r="B10223" s="1">
        <v>46112</v>
      </c>
      <c r="C10223" t="s">
        <v>1137</v>
      </c>
      <c r="D10223" t="s">
        <v>1138</v>
      </c>
      <c r="E10223">
        <v>53</v>
      </c>
      <c r="F10223" t="s">
        <v>31</v>
      </c>
      <c r="G10223" t="s">
        <v>158</v>
      </c>
      <c r="H10223" t="s">
        <v>159</v>
      </c>
      <c r="I10223" t="s">
        <v>51</v>
      </c>
      <c r="J10223" t="s">
        <v>52</v>
      </c>
      <c r="K10223">
        <v>4</v>
      </c>
      <c r="L10223" s="2">
        <v>650</v>
      </c>
      <c r="M10223">
        <v>10</v>
      </c>
      <c r="N10223" s="2">
        <v>2600</v>
      </c>
      <c r="O10223" s="2">
        <v>260</v>
      </c>
      <c r="P10223" s="2">
        <v>2340</v>
      </c>
      <c r="Q10223" s="2">
        <v>1681.83</v>
      </c>
      <c r="R10223" s="2">
        <v>658.17</v>
      </c>
      <c r="S10223" t="s">
        <v>64</v>
      </c>
      <c r="T10223" t="s">
        <v>290</v>
      </c>
      <c r="U10223" t="s">
        <v>291</v>
      </c>
      <c r="V10223" t="s">
        <v>39</v>
      </c>
      <c r="W10223" t="s">
        <v>83</v>
      </c>
      <c r="X10223" t="s">
        <v>41</v>
      </c>
      <c r="Y10223" t="s">
        <v>56</v>
      </c>
      <c r="Z10223" t="s">
        <v>144</v>
      </c>
      <c r="AA10223" t="s">
        <v>44</v>
      </c>
      <c r="AB10223" t="s">
        <v>44</v>
      </c>
    </row>
    <row r="10224" spans="1:28" x14ac:dyDescent="0.25">
      <c r="A10224" t="s">
        <v>15307</v>
      </c>
      <c r="B10224" s="1">
        <v>46112</v>
      </c>
      <c r="C10224" t="s">
        <v>6766</v>
      </c>
      <c r="D10224" t="s">
        <v>6767</v>
      </c>
      <c r="E10224">
        <v>31</v>
      </c>
      <c r="F10224" t="s">
        <v>31</v>
      </c>
      <c r="G10224" t="s">
        <v>227</v>
      </c>
      <c r="H10224" t="s">
        <v>228</v>
      </c>
      <c r="I10224" t="s">
        <v>74</v>
      </c>
      <c r="J10224" t="s">
        <v>75</v>
      </c>
      <c r="K10224">
        <v>1</v>
      </c>
      <c r="L10224" s="2">
        <v>1400</v>
      </c>
      <c r="M10224">
        <v>10</v>
      </c>
      <c r="N10224" s="2">
        <v>1400</v>
      </c>
      <c r="O10224" s="2">
        <v>140</v>
      </c>
      <c r="P10224" s="2">
        <v>1260</v>
      </c>
      <c r="Q10224" s="2">
        <v>745.69</v>
      </c>
      <c r="R10224" s="2">
        <v>514.30999999999995</v>
      </c>
      <c r="S10224" t="s">
        <v>36</v>
      </c>
      <c r="T10224" t="s">
        <v>76</v>
      </c>
      <c r="U10224" t="s">
        <v>77</v>
      </c>
      <c r="V10224" t="s">
        <v>39</v>
      </c>
      <c r="W10224" t="s">
        <v>66</v>
      </c>
      <c r="X10224" t="s">
        <v>97</v>
      </c>
      <c r="Y10224" t="s">
        <v>56</v>
      </c>
      <c r="Z10224" t="s">
        <v>43</v>
      </c>
      <c r="AA10224" t="s">
        <v>44</v>
      </c>
      <c r="AB10224" t="s">
        <v>68</v>
      </c>
    </row>
    <row r="10225" spans="1:28" x14ac:dyDescent="0.25">
      <c r="A10225" t="s">
        <v>15308</v>
      </c>
      <c r="B10225" s="1">
        <v>46112</v>
      </c>
      <c r="C10225" t="s">
        <v>4106</v>
      </c>
      <c r="D10225" t="s">
        <v>4107</v>
      </c>
      <c r="E10225">
        <v>59</v>
      </c>
      <c r="F10225" t="s">
        <v>31</v>
      </c>
      <c r="G10225" t="s">
        <v>207</v>
      </c>
      <c r="H10225" t="s">
        <v>208</v>
      </c>
      <c r="I10225" t="s">
        <v>34</v>
      </c>
      <c r="J10225" t="s">
        <v>143</v>
      </c>
      <c r="K10225">
        <v>4</v>
      </c>
      <c r="L10225" s="2">
        <v>18000</v>
      </c>
      <c r="M10225">
        <v>15</v>
      </c>
      <c r="N10225" s="2">
        <v>72000</v>
      </c>
      <c r="O10225" s="2">
        <v>10800</v>
      </c>
      <c r="P10225" s="2">
        <v>61200</v>
      </c>
      <c r="Q10225" s="2">
        <v>48116.1</v>
      </c>
      <c r="R10225" s="2">
        <v>13083.9</v>
      </c>
      <c r="S10225" t="s">
        <v>64</v>
      </c>
      <c r="T10225" t="s">
        <v>578</v>
      </c>
      <c r="U10225" t="s">
        <v>579</v>
      </c>
      <c r="V10225" t="s">
        <v>39</v>
      </c>
      <c r="W10225" t="s">
        <v>137</v>
      </c>
      <c r="X10225" t="s">
        <v>41</v>
      </c>
      <c r="Y10225" t="s">
        <v>56</v>
      </c>
      <c r="Z10225" t="s">
        <v>43</v>
      </c>
      <c r="AA10225" t="s">
        <v>68</v>
      </c>
      <c r="AB10225" t="s">
        <v>44</v>
      </c>
    </row>
    <row r="10226" spans="1:28" x14ac:dyDescent="0.25">
      <c r="A10226" t="s">
        <v>15309</v>
      </c>
      <c r="B10226" s="1">
        <v>46112</v>
      </c>
      <c r="C10226" t="s">
        <v>401</v>
      </c>
      <c r="D10226" t="s">
        <v>402</v>
      </c>
      <c r="E10226">
        <v>49</v>
      </c>
      <c r="F10226" t="s">
        <v>31</v>
      </c>
      <c r="G10226" t="s">
        <v>119</v>
      </c>
      <c r="H10226" t="s">
        <v>120</v>
      </c>
      <c r="I10226" t="s">
        <v>62</v>
      </c>
      <c r="J10226" t="s">
        <v>121</v>
      </c>
      <c r="K10226">
        <v>1</v>
      </c>
      <c r="L10226" s="2">
        <v>4800</v>
      </c>
      <c r="M10226">
        <v>10</v>
      </c>
      <c r="N10226" s="2">
        <v>4800</v>
      </c>
      <c r="O10226" s="2">
        <v>480</v>
      </c>
      <c r="P10226" s="2">
        <v>4320</v>
      </c>
      <c r="Q10226" s="2">
        <v>3244.51</v>
      </c>
      <c r="R10226" s="2">
        <v>1075.49</v>
      </c>
      <c r="S10226" t="s">
        <v>36</v>
      </c>
      <c r="T10226" t="s">
        <v>263</v>
      </c>
      <c r="U10226" t="s">
        <v>91</v>
      </c>
      <c r="V10226" t="s">
        <v>39</v>
      </c>
      <c r="W10226" t="s">
        <v>66</v>
      </c>
      <c r="X10226" t="s">
        <v>41</v>
      </c>
      <c r="Y10226" t="s">
        <v>56</v>
      </c>
      <c r="Z10226" t="s">
        <v>107</v>
      </c>
      <c r="AA10226" t="s">
        <v>44</v>
      </c>
      <c r="AB10226" t="s">
        <v>44</v>
      </c>
    </row>
    <row r="10227" spans="1:28" x14ac:dyDescent="0.25">
      <c r="A10227" t="s">
        <v>15310</v>
      </c>
      <c r="B10227" s="1">
        <v>46112</v>
      </c>
      <c r="C10227" t="s">
        <v>3167</v>
      </c>
      <c r="D10227" t="s">
        <v>3168</v>
      </c>
      <c r="E10227">
        <v>50</v>
      </c>
      <c r="F10227" t="s">
        <v>48</v>
      </c>
      <c r="G10227" t="s">
        <v>72</v>
      </c>
      <c r="H10227" t="s">
        <v>73</v>
      </c>
      <c r="I10227" t="s">
        <v>74</v>
      </c>
      <c r="J10227" t="s">
        <v>75</v>
      </c>
      <c r="K10227">
        <v>4</v>
      </c>
      <c r="L10227" s="2">
        <v>2200</v>
      </c>
      <c r="M10227">
        <v>5</v>
      </c>
      <c r="N10227" s="2">
        <v>8800</v>
      </c>
      <c r="O10227" s="2">
        <v>440</v>
      </c>
      <c r="P10227" s="2">
        <v>8360</v>
      </c>
      <c r="Q10227" s="2">
        <v>6141.83</v>
      </c>
      <c r="R10227" s="2">
        <v>2218.17</v>
      </c>
      <c r="S10227" t="s">
        <v>36</v>
      </c>
      <c r="T10227" t="s">
        <v>275</v>
      </c>
      <c r="U10227" t="s">
        <v>123</v>
      </c>
      <c r="V10227" t="s">
        <v>39</v>
      </c>
      <c r="W10227" t="s">
        <v>66</v>
      </c>
      <c r="X10227" t="s">
        <v>97</v>
      </c>
      <c r="Y10227" t="s">
        <v>42</v>
      </c>
      <c r="Z10227" t="s">
        <v>43</v>
      </c>
      <c r="AA10227" t="s">
        <v>44</v>
      </c>
      <c r="AB10227" t="s">
        <v>44</v>
      </c>
    </row>
    <row r="10228" spans="1:28" x14ac:dyDescent="0.25">
      <c r="A10228" t="s">
        <v>15311</v>
      </c>
      <c r="B10228" s="1">
        <v>46113</v>
      </c>
      <c r="C10228" t="s">
        <v>1918</v>
      </c>
      <c r="D10228" t="s">
        <v>1919</v>
      </c>
      <c r="E10228">
        <v>30</v>
      </c>
      <c r="F10228" t="s">
        <v>31</v>
      </c>
      <c r="G10228" t="s">
        <v>202</v>
      </c>
      <c r="H10228" t="s">
        <v>203</v>
      </c>
      <c r="I10228" t="s">
        <v>103</v>
      </c>
      <c r="J10228" t="s">
        <v>104</v>
      </c>
      <c r="K10228">
        <v>2</v>
      </c>
      <c r="L10228" s="2">
        <v>550</v>
      </c>
      <c r="M10228">
        <v>0</v>
      </c>
      <c r="N10228" s="2">
        <v>1100</v>
      </c>
      <c r="O10228" s="2">
        <v>0</v>
      </c>
      <c r="P10228" s="2">
        <v>1100</v>
      </c>
      <c r="Q10228" s="2">
        <v>726.69</v>
      </c>
      <c r="R10228" s="2">
        <v>373.31</v>
      </c>
      <c r="S10228" t="s">
        <v>64</v>
      </c>
      <c r="T10228" t="s">
        <v>90</v>
      </c>
      <c r="U10228" t="s">
        <v>91</v>
      </c>
      <c r="V10228" t="s">
        <v>39</v>
      </c>
      <c r="W10228" t="s">
        <v>83</v>
      </c>
      <c r="X10228" t="s">
        <v>41</v>
      </c>
      <c r="Y10228" t="s">
        <v>56</v>
      </c>
      <c r="Z10228" t="s">
        <v>43</v>
      </c>
      <c r="AA10228" t="s">
        <v>44</v>
      </c>
      <c r="AB10228" t="s">
        <v>44</v>
      </c>
    </row>
    <row r="10229" spans="1:28" x14ac:dyDescent="0.25">
      <c r="A10229" t="s">
        <v>15312</v>
      </c>
      <c r="B10229" s="1">
        <v>46113</v>
      </c>
      <c r="C10229" t="s">
        <v>9491</v>
      </c>
      <c r="D10229" t="s">
        <v>9492</v>
      </c>
      <c r="E10229">
        <v>39</v>
      </c>
      <c r="F10229" t="s">
        <v>111</v>
      </c>
      <c r="G10229" t="s">
        <v>72</v>
      </c>
      <c r="H10229" t="s">
        <v>73</v>
      </c>
      <c r="I10229" t="s">
        <v>74</v>
      </c>
      <c r="J10229" t="s">
        <v>75</v>
      </c>
      <c r="K10229">
        <v>1</v>
      </c>
      <c r="L10229" s="2">
        <v>2200</v>
      </c>
      <c r="M10229">
        <v>0</v>
      </c>
      <c r="N10229" s="2">
        <v>2200</v>
      </c>
      <c r="O10229" s="2">
        <v>0</v>
      </c>
      <c r="P10229" s="2">
        <v>2200</v>
      </c>
      <c r="Q10229" s="2">
        <v>1589.59</v>
      </c>
      <c r="R10229" s="2">
        <v>610.41</v>
      </c>
      <c r="S10229" t="s">
        <v>64</v>
      </c>
      <c r="T10229" t="s">
        <v>153</v>
      </c>
      <c r="U10229" t="s">
        <v>154</v>
      </c>
      <c r="V10229" t="s">
        <v>39</v>
      </c>
      <c r="W10229" t="s">
        <v>40</v>
      </c>
      <c r="X10229" t="s">
        <v>97</v>
      </c>
      <c r="Y10229" t="s">
        <v>42</v>
      </c>
      <c r="Z10229" t="s">
        <v>508</v>
      </c>
      <c r="AA10229" t="s">
        <v>44</v>
      </c>
      <c r="AB10229" t="s">
        <v>44</v>
      </c>
    </row>
    <row r="10230" spans="1:28" x14ac:dyDescent="0.25">
      <c r="A10230" t="s">
        <v>15313</v>
      </c>
      <c r="B10230" s="1">
        <v>46113</v>
      </c>
      <c r="C10230" t="s">
        <v>5119</v>
      </c>
      <c r="D10230" t="s">
        <v>5120</v>
      </c>
      <c r="E10230">
        <v>35</v>
      </c>
      <c r="F10230" t="s">
        <v>31</v>
      </c>
      <c r="G10230" t="s">
        <v>101</v>
      </c>
      <c r="H10230" t="s">
        <v>102</v>
      </c>
      <c r="I10230" t="s">
        <v>103</v>
      </c>
      <c r="J10230" t="s">
        <v>104</v>
      </c>
      <c r="K10230">
        <v>1</v>
      </c>
      <c r="L10230" s="2">
        <v>1800</v>
      </c>
      <c r="M10230">
        <v>15</v>
      </c>
      <c r="N10230" s="2">
        <v>1800</v>
      </c>
      <c r="O10230" s="2">
        <v>270</v>
      </c>
      <c r="P10230" s="2">
        <v>1530</v>
      </c>
      <c r="Q10230" s="2">
        <v>1242.5</v>
      </c>
      <c r="R10230" s="2">
        <v>287.5</v>
      </c>
      <c r="S10230" t="s">
        <v>53</v>
      </c>
      <c r="T10230" t="s">
        <v>37</v>
      </c>
      <c r="U10230" t="s">
        <v>38</v>
      </c>
      <c r="V10230" t="s">
        <v>39</v>
      </c>
      <c r="W10230" t="s">
        <v>66</v>
      </c>
      <c r="X10230" t="s">
        <v>97</v>
      </c>
      <c r="Y10230" t="s">
        <v>56</v>
      </c>
      <c r="Z10230" t="s">
        <v>43</v>
      </c>
      <c r="AA10230" t="s">
        <v>44</v>
      </c>
      <c r="AB10230" t="s">
        <v>44</v>
      </c>
    </row>
    <row r="10231" spans="1:28" x14ac:dyDescent="0.25">
      <c r="A10231" t="s">
        <v>15314</v>
      </c>
      <c r="B10231" s="1">
        <v>46113</v>
      </c>
      <c r="C10231" t="s">
        <v>8875</v>
      </c>
      <c r="D10231" t="s">
        <v>8876</v>
      </c>
      <c r="E10231">
        <v>55</v>
      </c>
      <c r="F10231" t="s">
        <v>111</v>
      </c>
      <c r="G10231" t="s">
        <v>243</v>
      </c>
      <c r="H10231" t="s">
        <v>244</v>
      </c>
      <c r="I10231" t="s">
        <v>103</v>
      </c>
      <c r="J10231" t="s">
        <v>104</v>
      </c>
      <c r="K10231">
        <v>1</v>
      </c>
      <c r="L10231" s="2">
        <v>450</v>
      </c>
      <c r="M10231">
        <v>15</v>
      </c>
      <c r="N10231" s="2">
        <v>450</v>
      </c>
      <c r="O10231" s="2">
        <v>67.5</v>
      </c>
      <c r="P10231" s="2">
        <v>382.5</v>
      </c>
      <c r="Q10231" s="2">
        <v>310.41000000000003</v>
      </c>
      <c r="R10231" s="2">
        <v>72.09</v>
      </c>
      <c r="S10231" t="s">
        <v>53</v>
      </c>
      <c r="T10231" t="s">
        <v>65</v>
      </c>
      <c r="U10231" t="s">
        <v>65</v>
      </c>
      <c r="V10231" t="s">
        <v>39</v>
      </c>
      <c r="W10231" t="s">
        <v>66</v>
      </c>
      <c r="X10231" t="s">
        <v>67</v>
      </c>
      <c r="Y10231" t="s">
        <v>56</v>
      </c>
      <c r="Z10231" t="s">
        <v>43</v>
      </c>
      <c r="AA10231" t="s">
        <v>44</v>
      </c>
      <c r="AB10231" t="s">
        <v>44</v>
      </c>
    </row>
    <row r="10232" spans="1:28" x14ac:dyDescent="0.25">
      <c r="A10232" t="s">
        <v>15315</v>
      </c>
      <c r="B10232" s="1">
        <v>46113</v>
      </c>
      <c r="C10232" t="s">
        <v>5772</v>
      </c>
      <c r="D10232" t="s">
        <v>5773</v>
      </c>
      <c r="E10232">
        <v>31</v>
      </c>
      <c r="F10232" t="s">
        <v>48</v>
      </c>
      <c r="G10232" t="s">
        <v>318</v>
      </c>
      <c r="H10232" t="s">
        <v>319</v>
      </c>
      <c r="I10232" t="s">
        <v>34</v>
      </c>
      <c r="J10232" t="s">
        <v>190</v>
      </c>
      <c r="K10232">
        <v>1</v>
      </c>
      <c r="L10232" s="2">
        <v>2500</v>
      </c>
      <c r="M10232">
        <v>30</v>
      </c>
      <c r="N10232" s="2">
        <v>2500</v>
      </c>
      <c r="O10232" s="2">
        <v>750</v>
      </c>
      <c r="P10232" s="2">
        <v>1750</v>
      </c>
      <c r="Q10232" s="2">
        <v>1286.1199999999999</v>
      </c>
      <c r="R10232" s="2">
        <v>463.88</v>
      </c>
      <c r="S10232" t="s">
        <v>53</v>
      </c>
      <c r="T10232" t="s">
        <v>263</v>
      </c>
      <c r="U10232" t="s">
        <v>91</v>
      </c>
      <c r="V10232" t="s">
        <v>39</v>
      </c>
      <c r="W10232" t="s">
        <v>92</v>
      </c>
      <c r="X10232" t="s">
        <v>97</v>
      </c>
      <c r="Y10232" t="s">
        <v>56</v>
      </c>
      <c r="Z10232" t="s">
        <v>107</v>
      </c>
      <c r="AA10232" t="s">
        <v>44</v>
      </c>
      <c r="AB10232" t="s">
        <v>44</v>
      </c>
    </row>
    <row r="10233" spans="1:28" x14ac:dyDescent="0.25">
      <c r="A10233" t="s">
        <v>15316</v>
      </c>
      <c r="B10233" s="1">
        <v>46113</v>
      </c>
      <c r="C10233" t="s">
        <v>2133</v>
      </c>
      <c r="D10233" t="s">
        <v>2134</v>
      </c>
      <c r="E10233">
        <v>25</v>
      </c>
      <c r="F10233" t="s">
        <v>48</v>
      </c>
      <c r="G10233" t="s">
        <v>188</v>
      </c>
      <c r="H10233" t="s">
        <v>189</v>
      </c>
      <c r="I10233" t="s">
        <v>34</v>
      </c>
      <c r="J10233" t="s">
        <v>190</v>
      </c>
      <c r="K10233">
        <v>2</v>
      </c>
      <c r="L10233" s="2">
        <v>1800</v>
      </c>
      <c r="M10233">
        <v>20</v>
      </c>
      <c r="N10233" s="2">
        <v>3600</v>
      </c>
      <c r="O10233" s="2">
        <v>720</v>
      </c>
      <c r="P10233" s="2">
        <v>2880</v>
      </c>
      <c r="Q10233" s="2">
        <v>2196.6999999999998</v>
      </c>
      <c r="R10233" s="2">
        <v>683.3</v>
      </c>
      <c r="S10233" t="s">
        <v>64</v>
      </c>
      <c r="T10233" t="s">
        <v>578</v>
      </c>
      <c r="U10233" t="s">
        <v>579</v>
      </c>
      <c r="V10233" t="s">
        <v>39</v>
      </c>
      <c r="W10233" t="s">
        <v>124</v>
      </c>
      <c r="X10233" t="s">
        <v>41</v>
      </c>
      <c r="Y10233" t="s">
        <v>56</v>
      </c>
      <c r="Z10233" t="s">
        <v>43</v>
      </c>
      <c r="AA10233" t="s">
        <v>44</v>
      </c>
      <c r="AB10233" t="s">
        <v>44</v>
      </c>
    </row>
    <row r="10234" spans="1:28" x14ac:dyDescent="0.25">
      <c r="A10234" t="s">
        <v>15317</v>
      </c>
      <c r="B10234" s="1">
        <v>46113</v>
      </c>
      <c r="C10234" t="s">
        <v>2946</v>
      </c>
      <c r="D10234" t="s">
        <v>2947</v>
      </c>
      <c r="E10234">
        <v>25</v>
      </c>
      <c r="F10234" t="s">
        <v>31</v>
      </c>
      <c r="G10234" t="s">
        <v>227</v>
      </c>
      <c r="H10234" t="s">
        <v>228</v>
      </c>
      <c r="I10234" t="s">
        <v>74</v>
      </c>
      <c r="J10234" t="s">
        <v>75</v>
      </c>
      <c r="K10234">
        <v>3</v>
      </c>
      <c r="L10234" s="2">
        <v>1400</v>
      </c>
      <c r="M10234">
        <v>15</v>
      </c>
      <c r="N10234" s="2">
        <v>4200</v>
      </c>
      <c r="O10234" s="2">
        <v>630</v>
      </c>
      <c r="P10234" s="2">
        <v>3570</v>
      </c>
      <c r="Q10234" s="2">
        <v>2618.75</v>
      </c>
      <c r="R10234" s="2">
        <v>951.25</v>
      </c>
      <c r="S10234" t="s">
        <v>53</v>
      </c>
      <c r="T10234" t="s">
        <v>398</v>
      </c>
      <c r="U10234" t="s">
        <v>399</v>
      </c>
      <c r="V10234" t="s">
        <v>39</v>
      </c>
      <c r="W10234" t="s">
        <v>66</v>
      </c>
      <c r="X10234" t="s">
        <v>67</v>
      </c>
      <c r="Y10234" t="s">
        <v>56</v>
      </c>
      <c r="Z10234" t="s">
        <v>43</v>
      </c>
      <c r="AA10234" t="s">
        <v>44</v>
      </c>
      <c r="AB10234" t="s">
        <v>44</v>
      </c>
    </row>
    <row r="10235" spans="1:28" x14ac:dyDescent="0.25">
      <c r="A10235" t="s">
        <v>15318</v>
      </c>
      <c r="B10235" s="1">
        <v>46113</v>
      </c>
      <c r="C10235" t="s">
        <v>785</v>
      </c>
      <c r="D10235" t="s">
        <v>786</v>
      </c>
      <c r="E10235">
        <v>55</v>
      </c>
      <c r="F10235" t="s">
        <v>111</v>
      </c>
      <c r="G10235" t="s">
        <v>212</v>
      </c>
      <c r="H10235" t="s">
        <v>213</v>
      </c>
      <c r="I10235" t="s">
        <v>51</v>
      </c>
      <c r="J10235" t="s">
        <v>52</v>
      </c>
      <c r="K10235">
        <v>4</v>
      </c>
      <c r="L10235" s="2">
        <v>400</v>
      </c>
      <c r="M10235">
        <v>15</v>
      </c>
      <c r="N10235" s="2">
        <v>1600</v>
      </c>
      <c r="O10235" s="2">
        <v>240</v>
      </c>
      <c r="P10235" s="2">
        <v>1360</v>
      </c>
      <c r="Q10235" s="2">
        <v>814.4</v>
      </c>
      <c r="R10235" s="2">
        <v>545.6</v>
      </c>
      <c r="S10235" t="s">
        <v>53</v>
      </c>
      <c r="T10235" t="s">
        <v>136</v>
      </c>
      <c r="U10235" t="s">
        <v>38</v>
      </c>
      <c r="V10235" t="s">
        <v>39</v>
      </c>
      <c r="W10235" t="s">
        <v>124</v>
      </c>
      <c r="X10235" t="s">
        <v>97</v>
      </c>
      <c r="Y10235" t="s">
        <v>56</v>
      </c>
      <c r="Z10235" t="s">
        <v>43</v>
      </c>
      <c r="AA10235" t="s">
        <v>44</v>
      </c>
      <c r="AB10235" t="s">
        <v>44</v>
      </c>
    </row>
    <row r="10236" spans="1:28" x14ac:dyDescent="0.25">
      <c r="A10236" t="s">
        <v>15319</v>
      </c>
      <c r="B10236" s="1">
        <v>46113</v>
      </c>
      <c r="C10236" t="s">
        <v>4687</v>
      </c>
      <c r="D10236" t="s">
        <v>4688</v>
      </c>
      <c r="E10236">
        <v>45</v>
      </c>
      <c r="F10236" t="s">
        <v>31</v>
      </c>
      <c r="G10236" t="s">
        <v>243</v>
      </c>
      <c r="H10236" t="s">
        <v>244</v>
      </c>
      <c r="I10236" t="s">
        <v>103</v>
      </c>
      <c r="J10236" t="s">
        <v>104</v>
      </c>
      <c r="K10236">
        <v>5</v>
      </c>
      <c r="L10236" s="2">
        <v>450</v>
      </c>
      <c r="M10236">
        <v>30</v>
      </c>
      <c r="N10236" s="2">
        <v>2250</v>
      </c>
      <c r="O10236" s="2">
        <v>675</v>
      </c>
      <c r="P10236" s="2">
        <v>1575</v>
      </c>
      <c r="Q10236" s="2">
        <v>995.49</v>
      </c>
      <c r="R10236" s="2">
        <v>579.51</v>
      </c>
      <c r="S10236" t="s">
        <v>64</v>
      </c>
      <c r="T10236" t="s">
        <v>153</v>
      </c>
      <c r="U10236" t="s">
        <v>154</v>
      </c>
      <c r="V10236" t="s">
        <v>39</v>
      </c>
      <c r="W10236" t="s">
        <v>83</v>
      </c>
      <c r="X10236" t="s">
        <v>67</v>
      </c>
      <c r="Y10236" t="s">
        <v>42</v>
      </c>
      <c r="Z10236" t="s">
        <v>223</v>
      </c>
      <c r="AA10236" t="s">
        <v>44</v>
      </c>
      <c r="AB10236" t="s">
        <v>44</v>
      </c>
    </row>
    <row r="10237" spans="1:28" x14ac:dyDescent="0.25">
      <c r="A10237" t="s">
        <v>15320</v>
      </c>
      <c r="B10237" s="1">
        <v>46113</v>
      </c>
      <c r="C10237" t="s">
        <v>1762</v>
      </c>
      <c r="D10237" t="s">
        <v>1763</v>
      </c>
      <c r="E10237">
        <v>49</v>
      </c>
      <c r="F10237" t="s">
        <v>48</v>
      </c>
      <c r="G10237" t="s">
        <v>273</v>
      </c>
      <c r="H10237" t="s">
        <v>274</v>
      </c>
      <c r="I10237" t="s">
        <v>51</v>
      </c>
      <c r="J10237" t="s">
        <v>52</v>
      </c>
      <c r="K10237">
        <v>1</v>
      </c>
      <c r="L10237" s="2">
        <v>250</v>
      </c>
      <c r="M10237">
        <v>25</v>
      </c>
      <c r="N10237" s="2">
        <v>250</v>
      </c>
      <c r="O10237" s="2">
        <v>62.5</v>
      </c>
      <c r="P10237" s="2">
        <v>187.5</v>
      </c>
      <c r="Q10237" s="2">
        <v>127.81</v>
      </c>
      <c r="R10237" s="2">
        <v>59.69</v>
      </c>
      <c r="S10237" t="s">
        <v>36</v>
      </c>
      <c r="T10237" t="s">
        <v>407</v>
      </c>
      <c r="U10237" t="s">
        <v>408</v>
      </c>
      <c r="V10237" t="s">
        <v>39</v>
      </c>
      <c r="W10237" t="s">
        <v>137</v>
      </c>
      <c r="X10237" t="s">
        <v>97</v>
      </c>
      <c r="Y10237" t="s">
        <v>56</v>
      </c>
      <c r="Z10237" t="s">
        <v>43</v>
      </c>
      <c r="AA10237" t="s">
        <v>44</v>
      </c>
      <c r="AB10237" t="s">
        <v>44</v>
      </c>
    </row>
    <row r="10238" spans="1:28" x14ac:dyDescent="0.25">
      <c r="A10238" t="s">
        <v>15321</v>
      </c>
      <c r="B10238" s="1">
        <v>46113</v>
      </c>
      <c r="C10238" t="s">
        <v>932</v>
      </c>
      <c r="D10238" t="s">
        <v>933</v>
      </c>
      <c r="E10238">
        <v>23</v>
      </c>
      <c r="F10238" t="s">
        <v>111</v>
      </c>
      <c r="G10238" t="s">
        <v>207</v>
      </c>
      <c r="H10238" t="s">
        <v>208</v>
      </c>
      <c r="I10238" t="s">
        <v>34</v>
      </c>
      <c r="J10238" t="s">
        <v>143</v>
      </c>
      <c r="K10238">
        <v>3</v>
      </c>
      <c r="L10238" s="2">
        <v>18000</v>
      </c>
      <c r="M10238">
        <v>15</v>
      </c>
      <c r="N10238" s="2">
        <v>54000</v>
      </c>
      <c r="O10238" s="2">
        <v>8100</v>
      </c>
      <c r="P10238" s="2">
        <v>45900</v>
      </c>
      <c r="Q10238" s="2">
        <v>26080.69</v>
      </c>
      <c r="R10238" s="2">
        <v>19819.310000000001</v>
      </c>
      <c r="S10238" t="s">
        <v>53</v>
      </c>
      <c r="T10238" t="s">
        <v>105</v>
      </c>
      <c r="U10238" t="s">
        <v>106</v>
      </c>
      <c r="V10238" t="s">
        <v>39</v>
      </c>
      <c r="W10238" t="s">
        <v>83</v>
      </c>
      <c r="X10238" t="s">
        <v>41</v>
      </c>
      <c r="Y10238" t="s">
        <v>56</v>
      </c>
      <c r="Z10238" t="s">
        <v>223</v>
      </c>
      <c r="AA10238" t="s">
        <v>44</v>
      </c>
      <c r="AB10238" t="s">
        <v>44</v>
      </c>
    </row>
    <row r="10239" spans="1:28" x14ac:dyDescent="0.25">
      <c r="A10239" t="s">
        <v>15322</v>
      </c>
      <c r="B10239" s="1">
        <v>46113</v>
      </c>
      <c r="C10239" t="s">
        <v>5202</v>
      </c>
      <c r="D10239" t="s">
        <v>5203</v>
      </c>
      <c r="E10239">
        <v>18</v>
      </c>
      <c r="F10239" t="s">
        <v>31</v>
      </c>
      <c r="G10239" t="s">
        <v>197</v>
      </c>
      <c r="H10239" t="s">
        <v>198</v>
      </c>
      <c r="I10239" t="s">
        <v>74</v>
      </c>
      <c r="J10239" t="s">
        <v>75</v>
      </c>
      <c r="K10239">
        <v>2</v>
      </c>
      <c r="L10239" s="2">
        <v>2600</v>
      </c>
      <c r="M10239">
        <v>0</v>
      </c>
      <c r="N10239" s="2">
        <v>5200</v>
      </c>
      <c r="O10239" s="2">
        <v>0</v>
      </c>
      <c r="P10239" s="2">
        <v>5200</v>
      </c>
      <c r="Q10239" s="2">
        <v>3863.17</v>
      </c>
      <c r="R10239" s="2">
        <v>1336.83</v>
      </c>
      <c r="S10239" t="s">
        <v>53</v>
      </c>
      <c r="T10239" t="s">
        <v>163</v>
      </c>
      <c r="U10239" t="s">
        <v>164</v>
      </c>
      <c r="V10239" t="s">
        <v>39</v>
      </c>
      <c r="W10239" t="s">
        <v>40</v>
      </c>
      <c r="X10239" t="s">
        <v>41</v>
      </c>
      <c r="Y10239" t="s">
        <v>56</v>
      </c>
      <c r="Z10239" t="s">
        <v>508</v>
      </c>
      <c r="AA10239" t="s">
        <v>44</v>
      </c>
      <c r="AB10239" t="s">
        <v>44</v>
      </c>
    </row>
    <row r="10240" spans="1:28" x14ac:dyDescent="0.25">
      <c r="A10240" t="s">
        <v>15323</v>
      </c>
      <c r="B10240" s="1">
        <v>46113</v>
      </c>
      <c r="C10240" t="s">
        <v>1380</v>
      </c>
      <c r="D10240" t="s">
        <v>1381</v>
      </c>
      <c r="E10240">
        <v>55</v>
      </c>
      <c r="F10240" t="s">
        <v>48</v>
      </c>
      <c r="G10240" t="s">
        <v>88</v>
      </c>
      <c r="H10240" t="s">
        <v>89</v>
      </c>
      <c r="I10240" t="s">
        <v>62</v>
      </c>
      <c r="J10240" t="s">
        <v>63</v>
      </c>
      <c r="K10240">
        <v>1</v>
      </c>
      <c r="L10240" s="2">
        <v>4200</v>
      </c>
      <c r="M10240">
        <v>0</v>
      </c>
      <c r="N10240" s="2">
        <v>4200</v>
      </c>
      <c r="O10240" s="2">
        <v>0</v>
      </c>
      <c r="P10240" s="2">
        <v>4200</v>
      </c>
      <c r="Q10240" s="2">
        <v>2611.4899999999998</v>
      </c>
      <c r="R10240" s="2">
        <v>1588.51</v>
      </c>
      <c r="S10240" t="s">
        <v>53</v>
      </c>
      <c r="T10240" t="s">
        <v>105</v>
      </c>
      <c r="U10240" t="s">
        <v>106</v>
      </c>
      <c r="V10240" t="s">
        <v>39</v>
      </c>
      <c r="W10240" t="s">
        <v>83</v>
      </c>
      <c r="X10240" t="s">
        <v>41</v>
      </c>
      <c r="Y10240" t="s">
        <v>56</v>
      </c>
      <c r="Z10240" t="s">
        <v>43</v>
      </c>
      <c r="AA10240" t="s">
        <v>44</v>
      </c>
      <c r="AB10240" t="s">
        <v>44</v>
      </c>
    </row>
    <row r="10241" spans="1:28" x14ac:dyDescent="0.25">
      <c r="A10241" t="s">
        <v>15324</v>
      </c>
      <c r="B10241" s="1">
        <v>46113</v>
      </c>
      <c r="C10241" t="s">
        <v>1963</v>
      </c>
      <c r="D10241" t="s">
        <v>1964</v>
      </c>
      <c r="E10241">
        <v>55</v>
      </c>
      <c r="F10241" t="s">
        <v>48</v>
      </c>
      <c r="G10241" t="s">
        <v>134</v>
      </c>
      <c r="H10241" t="s">
        <v>135</v>
      </c>
      <c r="I10241" t="s">
        <v>62</v>
      </c>
      <c r="J10241" t="s">
        <v>130</v>
      </c>
      <c r="K10241">
        <v>3</v>
      </c>
      <c r="L10241" s="2">
        <v>8500</v>
      </c>
      <c r="M10241">
        <v>25</v>
      </c>
      <c r="N10241" s="2">
        <v>25500</v>
      </c>
      <c r="O10241" s="2">
        <v>6375</v>
      </c>
      <c r="P10241" s="2">
        <v>19125</v>
      </c>
      <c r="Q10241" s="2">
        <v>13883.54</v>
      </c>
      <c r="R10241" s="2">
        <v>5241.46</v>
      </c>
      <c r="S10241" t="s">
        <v>53</v>
      </c>
      <c r="T10241" t="s">
        <v>398</v>
      </c>
      <c r="U10241" t="s">
        <v>399</v>
      </c>
      <c r="V10241" t="s">
        <v>39</v>
      </c>
      <c r="W10241" t="s">
        <v>92</v>
      </c>
      <c r="X10241" t="s">
        <v>41</v>
      </c>
      <c r="Y10241" t="s">
        <v>56</v>
      </c>
      <c r="Z10241" t="s">
        <v>107</v>
      </c>
      <c r="AA10241" t="s">
        <v>44</v>
      </c>
      <c r="AB10241" t="s">
        <v>44</v>
      </c>
    </row>
    <row r="10242" spans="1:28" x14ac:dyDescent="0.25">
      <c r="A10242" t="s">
        <v>15325</v>
      </c>
      <c r="B10242" s="1">
        <v>46113</v>
      </c>
      <c r="C10242" t="s">
        <v>3143</v>
      </c>
      <c r="D10242" t="s">
        <v>3144</v>
      </c>
      <c r="E10242">
        <v>32</v>
      </c>
      <c r="F10242" t="s">
        <v>31</v>
      </c>
      <c r="G10242" t="s">
        <v>238</v>
      </c>
      <c r="H10242" t="s">
        <v>239</v>
      </c>
      <c r="I10242" t="s">
        <v>62</v>
      </c>
      <c r="J10242" t="s">
        <v>63</v>
      </c>
      <c r="K10242">
        <v>2</v>
      </c>
      <c r="L10242" s="2">
        <v>6500</v>
      </c>
      <c r="M10242">
        <v>10</v>
      </c>
      <c r="N10242" s="2">
        <v>13000</v>
      </c>
      <c r="O10242" s="2">
        <v>1300</v>
      </c>
      <c r="P10242" s="2">
        <v>11700</v>
      </c>
      <c r="Q10242" s="2">
        <v>6728.17</v>
      </c>
      <c r="R10242" s="2">
        <v>4971.83</v>
      </c>
      <c r="S10242" t="s">
        <v>36</v>
      </c>
      <c r="T10242" t="s">
        <v>105</v>
      </c>
      <c r="U10242" t="s">
        <v>106</v>
      </c>
      <c r="V10242" t="s">
        <v>39</v>
      </c>
      <c r="W10242" t="s">
        <v>92</v>
      </c>
      <c r="X10242" t="s">
        <v>67</v>
      </c>
      <c r="Y10242" t="s">
        <v>56</v>
      </c>
      <c r="Z10242" t="s">
        <v>43</v>
      </c>
      <c r="AA10242" t="s">
        <v>44</v>
      </c>
      <c r="AB10242" t="s">
        <v>44</v>
      </c>
    </row>
    <row r="10243" spans="1:28" x14ac:dyDescent="0.25">
      <c r="A10243" t="s">
        <v>15326</v>
      </c>
      <c r="B10243" s="1">
        <v>46114</v>
      </c>
      <c r="C10243" t="s">
        <v>5700</v>
      </c>
      <c r="D10243" t="s">
        <v>5701</v>
      </c>
      <c r="E10243">
        <v>39</v>
      </c>
      <c r="F10243" t="s">
        <v>111</v>
      </c>
      <c r="G10243" t="s">
        <v>60</v>
      </c>
      <c r="H10243" t="s">
        <v>61</v>
      </c>
      <c r="I10243" t="s">
        <v>62</v>
      </c>
      <c r="J10243" t="s">
        <v>63</v>
      </c>
      <c r="K10243">
        <v>2</v>
      </c>
      <c r="L10243" s="2">
        <v>3500</v>
      </c>
      <c r="M10243">
        <v>10</v>
      </c>
      <c r="N10243" s="2">
        <v>7000</v>
      </c>
      <c r="O10243" s="2">
        <v>700</v>
      </c>
      <c r="P10243" s="2">
        <v>6300</v>
      </c>
      <c r="Q10243" s="2">
        <v>3907.3</v>
      </c>
      <c r="R10243" s="2">
        <v>2392.6999999999998</v>
      </c>
      <c r="S10243" t="s">
        <v>64</v>
      </c>
      <c r="T10243" t="s">
        <v>76</v>
      </c>
      <c r="U10243" t="s">
        <v>77</v>
      </c>
      <c r="V10243" t="s">
        <v>39</v>
      </c>
      <c r="W10243" t="s">
        <v>137</v>
      </c>
      <c r="X10243" t="s">
        <v>97</v>
      </c>
      <c r="Y10243" t="s">
        <v>56</v>
      </c>
      <c r="Z10243" t="s">
        <v>43</v>
      </c>
      <c r="AA10243" t="s">
        <v>44</v>
      </c>
      <c r="AB10243" t="s">
        <v>44</v>
      </c>
    </row>
    <row r="10244" spans="1:28" x14ac:dyDescent="0.25">
      <c r="A10244" t="s">
        <v>15327</v>
      </c>
      <c r="B10244" s="1">
        <v>46114</v>
      </c>
      <c r="C10244" t="s">
        <v>1808</v>
      </c>
      <c r="D10244" t="s">
        <v>1809</v>
      </c>
      <c r="E10244">
        <v>21</v>
      </c>
      <c r="F10244" t="s">
        <v>48</v>
      </c>
      <c r="G10244" t="s">
        <v>202</v>
      </c>
      <c r="H10244" t="s">
        <v>203</v>
      </c>
      <c r="I10244" t="s">
        <v>103</v>
      </c>
      <c r="J10244" t="s">
        <v>104</v>
      </c>
      <c r="K10244">
        <v>1</v>
      </c>
      <c r="L10244" s="2">
        <v>550</v>
      </c>
      <c r="M10244">
        <v>0</v>
      </c>
      <c r="N10244" s="2">
        <v>550</v>
      </c>
      <c r="O10244" s="2">
        <v>0</v>
      </c>
      <c r="P10244" s="2">
        <v>550</v>
      </c>
      <c r="Q10244" s="2">
        <v>387.61</v>
      </c>
      <c r="R10244" s="2">
        <v>162.38999999999999</v>
      </c>
      <c r="S10244" t="s">
        <v>53</v>
      </c>
      <c r="T10244" t="s">
        <v>122</v>
      </c>
      <c r="U10244" t="s">
        <v>123</v>
      </c>
      <c r="V10244" t="s">
        <v>39</v>
      </c>
      <c r="W10244" t="s">
        <v>40</v>
      </c>
      <c r="X10244" t="s">
        <v>97</v>
      </c>
      <c r="Y10244" t="s">
        <v>42</v>
      </c>
      <c r="Z10244" t="s">
        <v>508</v>
      </c>
      <c r="AA10244" t="s">
        <v>68</v>
      </c>
      <c r="AB10244" t="s">
        <v>44</v>
      </c>
    </row>
    <row r="10245" spans="1:28" x14ac:dyDescent="0.25">
      <c r="A10245" t="s">
        <v>15328</v>
      </c>
      <c r="B10245" s="1">
        <v>46114</v>
      </c>
      <c r="C10245" t="s">
        <v>7105</v>
      </c>
      <c r="D10245" t="s">
        <v>7106</v>
      </c>
      <c r="E10245">
        <v>23</v>
      </c>
      <c r="F10245" t="s">
        <v>48</v>
      </c>
      <c r="G10245" t="s">
        <v>212</v>
      </c>
      <c r="H10245" t="s">
        <v>213</v>
      </c>
      <c r="I10245" t="s">
        <v>51</v>
      </c>
      <c r="J10245" t="s">
        <v>52</v>
      </c>
      <c r="K10245">
        <v>2</v>
      </c>
      <c r="L10245" s="2">
        <v>400</v>
      </c>
      <c r="M10245">
        <v>15</v>
      </c>
      <c r="N10245" s="2">
        <v>800</v>
      </c>
      <c r="O10245" s="2">
        <v>120</v>
      </c>
      <c r="P10245" s="2">
        <v>680</v>
      </c>
      <c r="Q10245" s="2">
        <v>394.97</v>
      </c>
      <c r="R10245" s="2">
        <v>285.02999999999997</v>
      </c>
      <c r="S10245" t="s">
        <v>53</v>
      </c>
      <c r="T10245" t="s">
        <v>76</v>
      </c>
      <c r="U10245" t="s">
        <v>77</v>
      </c>
      <c r="V10245" t="s">
        <v>39</v>
      </c>
      <c r="W10245" t="s">
        <v>40</v>
      </c>
      <c r="X10245" t="s">
        <v>97</v>
      </c>
      <c r="Y10245" t="s">
        <v>84</v>
      </c>
      <c r="Z10245" t="s">
        <v>107</v>
      </c>
      <c r="AA10245" t="s">
        <v>44</v>
      </c>
      <c r="AB10245" t="s">
        <v>44</v>
      </c>
    </row>
    <row r="10246" spans="1:28" x14ac:dyDescent="0.25">
      <c r="A10246" t="s">
        <v>15329</v>
      </c>
      <c r="B10246" s="1">
        <v>46114</v>
      </c>
      <c r="C10246" t="s">
        <v>7666</v>
      </c>
      <c r="D10246" t="s">
        <v>7667</v>
      </c>
      <c r="E10246">
        <v>29</v>
      </c>
      <c r="F10246" t="s">
        <v>31</v>
      </c>
      <c r="G10246" t="s">
        <v>188</v>
      </c>
      <c r="H10246" t="s">
        <v>189</v>
      </c>
      <c r="I10246" t="s">
        <v>34</v>
      </c>
      <c r="J10246" t="s">
        <v>190</v>
      </c>
      <c r="K10246">
        <v>1</v>
      </c>
      <c r="L10246" s="2">
        <v>1800</v>
      </c>
      <c r="M10246">
        <v>15</v>
      </c>
      <c r="N10246" s="2">
        <v>1800</v>
      </c>
      <c r="O10246" s="2">
        <v>270</v>
      </c>
      <c r="P10246" s="2">
        <v>1530</v>
      </c>
      <c r="Q10246" s="2">
        <v>844.3</v>
      </c>
      <c r="R10246" s="2">
        <v>685.7</v>
      </c>
      <c r="S10246" t="s">
        <v>64</v>
      </c>
      <c r="T10246" t="s">
        <v>163</v>
      </c>
      <c r="U10246" t="s">
        <v>164</v>
      </c>
      <c r="V10246" t="s">
        <v>39</v>
      </c>
      <c r="W10246" t="s">
        <v>40</v>
      </c>
      <c r="X10246" t="s">
        <v>41</v>
      </c>
      <c r="Y10246" t="s">
        <v>42</v>
      </c>
      <c r="Z10246" t="s">
        <v>43</v>
      </c>
      <c r="AA10246" t="s">
        <v>44</v>
      </c>
      <c r="AB10246" t="s">
        <v>44</v>
      </c>
    </row>
    <row r="10247" spans="1:28" x14ac:dyDescent="0.25">
      <c r="A10247" t="s">
        <v>15330</v>
      </c>
      <c r="B10247" s="1">
        <v>46114</v>
      </c>
      <c r="C10247" t="s">
        <v>6990</v>
      </c>
      <c r="D10247" t="s">
        <v>6991</v>
      </c>
      <c r="E10247">
        <v>27</v>
      </c>
      <c r="F10247" t="s">
        <v>48</v>
      </c>
      <c r="G10247" t="s">
        <v>227</v>
      </c>
      <c r="H10247" t="s">
        <v>228</v>
      </c>
      <c r="I10247" t="s">
        <v>74</v>
      </c>
      <c r="J10247" t="s">
        <v>75</v>
      </c>
      <c r="K10247">
        <v>1</v>
      </c>
      <c r="L10247" s="2">
        <v>1400</v>
      </c>
      <c r="M10247">
        <v>10</v>
      </c>
      <c r="N10247" s="2">
        <v>1400</v>
      </c>
      <c r="O10247" s="2">
        <v>140</v>
      </c>
      <c r="P10247" s="2">
        <v>1260</v>
      </c>
      <c r="Q10247" s="2">
        <v>801.89</v>
      </c>
      <c r="R10247" s="2">
        <v>458.11</v>
      </c>
      <c r="S10247" t="s">
        <v>64</v>
      </c>
      <c r="T10247" t="s">
        <v>290</v>
      </c>
      <c r="U10247" t="s">
        <v>291</v>
      </c>
      <c r="V10247" t="s">
        <v>39</v>
      </c>
      <c r="W10247" t="s">
        <v>66</v>
      </c>
      <c r="X10247" t="s">
        <v>41</v>
      </c>
      <c r="Y10247" t="s">
        <v>42</v>
      </c>
      <c r="Z10247" t="s">
        <v>43</v>
      </c>
      <c r="AA10247" t="s">
        <v>44</v>
      </c>
      <c r="AB10247" t="s">
        <v>44</v>
      </c>
    </row>
    <row r="10248" spans="1:28" x14ac:dyDescent="0.25">
      <c r="A10248" t="s">
        <v>15331</v>
      </c>
      <c r="B10248" s="1">
        <v>46114</v>
      </c>
      <c r="C10248" t="s">
        <v>1109</v>
      </c>
      <c r="D10248" t="s">
        <v>1110</v>
      </c>
      <c r="E10248">
        <v>41</v>
      </c>
      <c r="F10248" t="s">
        <v>31</v>
      </c>
      <c r="G10248" t="s">
        <v>238</v>
      </c>
      <c r="H10248" t="s">
        <v>239</v>
      </c>
      <c r="I10248" t="s">
        <v>62</v>
      </c>
      <c r="J10248" t="s">
        <v>63</v>
      </c>
      <c r="K10248">
        <v>1</v>
      </c>
      <c r="L10248" s="2">
        <v>6500</v>
      </c>
      <c r="M10248">
        <v>25</v>
      </c>
      <c r="N10248" s="2">
        <v>6500</v>
      </c>
      <c r="O10248" s="2">
        <v>1625</v>
      </c>
      <c r="P10248" s="2">
        <v>4875</v>
      </c>
      <c r="Q10248" s="2">
        <v>2928.53</v>
      </c>
      <c r="R10248" s="2">
        <v>1946.47</v>
      </c>
      <c r="S10248" t="s">
        <v>53</v>
      </c>
      <c r="T10248" t="s">
        <v>105</v>
      </c>
      <c r="U10248" t="s">
        <v>106</v>
      </c>
      <c r="V10248" t="s">
        <v>39</v>
      </c>
      <c r="W10248" t="s">
        <v>66</v>
      </c>
      <c r="X10248" t="s">
        <v>67</v>
      </c>
      <c r="Y10248" t="s">
        <v>56</v>
      </c>
      <c r="Z10248" t="s">
        <v>43</v>
      </c>
      <c r="AA10248" t="s">
        <v>44</v>
      </c>
      <c r="AB10248" t="s">
        <v>68</v>
      </c>
    </row>
    <row r="10249" spans="1:28" x14ac:dyDescent="0.25">
      <c r="A10249" t="s">
        <v>15332</v>
      </c>
      <c r="B10249" s="1">
        <v>46114</v>
      </c>
      <c r="C10249" t="s">
        <v>1265</v>
      </c>
      <c r="D10249" t="s">
        <v>1266</v>
      </c>
      <c r="E10249">
        <v>41</v>
      </c>
      <c r="F10249" t="s">
        <v>111</v>
      </c>
      <c r="G10249" t="s">
        <v>81</v>
      </c>
      <c r="H10249" t="s">
        <v>82</v>
      </c>
      <c r="I10249" t="s">
        <v>51</v>
      </c>
      <c r="J10249" t="s">
        <v>52</v>
      </c>
      <c r="K10249">
        <v>1</v>
      </c>
      <c r="L10249" s="2">
        <v>600</v>
      </c>
      <c r="M10249">
        <v>0</v>
      </c>
      <c r="N10249" s="2">
        <v>600</v>
      </c>
      <c r="O10249" s="2">
        <v>0</v>
      </c>
      <c r="P10249" s="2">
        <v>600</v>
      </c>
      <c r="Q10249" s="2">
        <v>376.27</v>
      </c>
      <c r="R10249" s="2">
        <v>223.73</v>
      </c>
      <c r="S10249" t="s">
        <v>53</v>
      </c>
      <c r="T10249" t="s">
        <v>275</v>
      </c>
      <c r="U10249" t="s">
        <v>123</v>
      </c>
      <c r="V10249" t="s">
        <v>39</v>
      </c>
      <c r="W10249" t="s">
        <v>40</v>
      </c>
      <c r="X10249" t="s">
        <v>41</v>
      </c>
      <c r="Y10249" t="s">
        <v>56</v>
      </c>
      <c r="Z10249" t="s">
        <v>144</v>
      </c>
      <c r="AA10249" t="s">
        <v>44</v>
      </c>
      <c r="AB10249" t="s">
        <v>44</v>
      </c>
    </row>
    <row r="10250" spans="1:28" x14ac:dyDescent="0.25">
      <c r="A10250" t="s">
        <v>15333</v>
      </c>
      <c r="B10250" s="1">
        <v>46114</v>
      </c>
      <c r="C10250" t="s">
        <v>8127</v>
      </c>
      <c r="D10250" t="s">
        <v>8128</v>
      </c>
      <c r="E10250">
        <v>22</v>
      </c>
      <c r="F10250" t="s">
        <v>48</v>
      </c>
      <c r="G10250" t="s">
        <v>352</v>
      </c>
      <c r="H10250" t="s">
        <v>353</v>
      </c>
      <c r="I10250" t="s">
        <v>103</v>
      </c>
      <c r="J10250" t="s">
        <v>104</v>
      </c>
      <c r="K10250">
        <v>2</v>
      </c>
      <c r="L10250" s="2">
        <v>850</v>
      </c>
      <c r="M10250">
        <v>25</v>
      </c>
      <c r="N10250" s="2">
        <v>1700</v>
      </c>
      <c r="O10250" s="2">
        <v>425</v>
      </c>
      <c r="P10250" s="2">
        <v>1275</v>
      </c>
      <c r="Q10250" s="2">
        <v>885.17</v>
      </c>
      <c r="R10250" s="2">
        <v>389.83</v>
      </c>
      <c r="S10250" t="s">
        <v>53</v>
      </c>
      <c r="T10250" t="s">
        <v>76</v>
      </c>
      <c r="U10250" t="s">
        <v>77</v>
      </c>
      <c r="V10250" t="s">
        <v>39</v>
      </c>
      <c r="W10250" t="s">
        <v>92</v>
      </c>
      <c r="X10250" t="s">
        <v>97</v>
      </c>
      <c r="Y10250" t="s">
        <v>56</v>
      </c>
      <c r="Z10250" t="s">
        <v>43</v>
      </c>
      <c r="AA10250" t="s">
        <v>44</v>
      </c>
      <c r="AB10250" t="s">
        <v>44</v>
      </c>
    </row>
    <row r="10251" spans="1:28" x14ac:dyDescent="0.25">
      <c r="A10251" t="s">
        <v>15334</v>
      </c>
      <c r="B10251" s="1">
        <v>46114</v>
      </c>
      <c r="C10251" t="s">
        <v>5162</v>
      </c>
      <c r="D10251" t="s">
        <v>5163</v>
      </c>
      <c r="E10251">
        <v>43</v>
      </c>
      <c r="F10251" t="s">
        <v>31</v>
      </c>
      <c r="G10251" t="s">
        <v>280</v>
      </c>
      <c r="H10251" t="s">
        <v>281</v>
      </c>
      <c r="I10251" t="s">
        <v>62</v>
      </c>
      <c r="J10251" t="s">
        <v>190</v>
      </c>
      <c r="K10251">
        <v>1</v>
      </c>
      <c r="L10251" s="2">
        <v>700</v>
      </c>
      <c r="M10251">
        <v>15</v>
      </c>
      <c r="N10251" s="2">
        <v>700</v>
      </c>
      <c r="O10251" s="2">
        <v>105</v>
      </c>
      <c r="P10251" s="2">
        <v>595</v>
      </c>
      <c r="Q10251" s="2">
        <v>370.02</v>
      </c>
      <c r="R10251" s="2">
        <v>224.98</v>
      </c>
      <c r="S10251" t="s">
        <v>53</v>
      </c>
      <c r="T10251" t="s">
        <v>122</v>
      </c>
      <c r="U10251" t="s">
        <v>123</v>
      </c>
      <c r="V10251" t="s">
        <v>39</v>
      </c>
      <c r="W10251" t="s">
        <v>83</v>
      </c>
      <c r="X10251" t="s">
        <v>67</v>
      </c>
      <c r="Y10251" t="s">
        <v>84</v>
      </c>
      <c r="Z10251" t="s">
        <v>144</v>
      </c>
      <c r="AA10251" t="s">
        <v>44</v>
      </c>
      <c r="AB10251" t="s">
        <v>44</v>
      </c>
    </row>
    <row r="10252" spans="1:28" x14ac:dyDescent="0.25">
      <c r="A10252" t="s">
        <v>15335</v>
      </c>
      <c r="B10252" s="1">
        <v>46114</v>
      </c>
      <c r="C10252" t="s">
        <v>252</v>
      </c>
      <c r="D10252" t="s">
        <v>253</v>
      </c>
      <c r="E10252">
        <v>22</v>
      </c>
      <c r="F10252" t="s">
        <v>111</v>
      </c>
      <c r="G10252" t="s">
        <v>366</v>
      </c>
      <c r="H10252" t="s">
        <v>367</v>
      </c>
      <c r="I10252" t="s">
        <v>34</v>
      </c>
      <c r="J10252" t="s">
        <v>130</v>
      </c>
      <c r="K10252">
        <v>2</v>
      </c>
      <c r="L10252" s="2">
        <v>14500</v>
      </c>
      <c r="M10252">
        <v>25</v>
      </c>
      <c r="N10252" s="2">
        <v>29000</v>
      </c>
      <c r="O10252" s="2">
        <v>7250</v>
      </c>
      <c r="P10252" s="2">
        <v>21750</v>
      </c>
      <c r="Q10252" s="2">
        <v>16003.68</v>
      </c>
      <c r="R10252" s="2">
        <v>5746.32</v>
      </c>
      <c r="S10252" t="s">
        <v>36</v>
      </c>
      <c r="T10252" t="s">
        <v>105</v>
      </c>
      <c r="U10252" t="s">
        <v>106</v>
      </c>
      <c r="V10252" t="s">
        <v>39</v>
      </c>
      <c r="W10252" t="s">
        <v>40</v>
      </c>
      <c r="X10252" t="s">
        <v>41</v>
      </c>
      <c r="Y10252" t="s">
        <v>56</v>
      </c>
      <c r="Z10252" t="s">
        <v>43</v>
      </c>
      <c r="AA10252" t="s">
        <v>68</v>
      </c>
      <c r="AB10252" t="s">
        <v>44</v>
      </c>
    </row>
    <row r="10253" spans="1:28" x14ac:dyDescent="0.25">
      <c r="A10253" t="s">
        <v>15336</v>
      </c>
      <c r="B10253" s="1">
        <v>46114</v>
      </c>
      <c r="C10253" t="s">
        <v>2411</v>
      </c>
      <c r="D10253" t="s">
        <v>2412</v>
      </c>
      <c r="E10253">
        <v>47</v>
      </c>
      <c r="F10253" t="s">
        <v>48</v>
      </c>
      <c r="G10253" t="s">
        <v>188</v>
      </c>
      <c r="H10253" t="s">
        <v>189</v>
      </c>
      <c r="I10253" t="s">
        <v>34</v>
      </c>
      <c r="J10253" t="s">
        <v>190</v>
      </c>
      <c r="K10253">
        <v>1</v>
      </c>
      <c r="L10253" s="2">
        <v>1800</v>
      </c>
      <c r="M10253">
        <v>10</v>
      </c>
      <c r="N10253" s="2">
        <v>1800</v>
      </c>
      <c r="O10253" s="2">
        <v>180</v>
      </c>
      <c r="P10253" s="2">
        <v>1620</v>
      </c>
      <c r="Q10253" s="2">
        <v>985.92</v>
      </c>
      <c r="R10253" s="2">
        <v>634.08000000000004</v>
      </c>
      <c r="S10253" t="s">
        <v>53</v>
      </c>
      <c r="T10253" t="s">
        <v>54</v>
      </c>
      <c r="U10253" t="s">
        <v>55</v>
      </c>
      <c r="V10253" t="s">
        <v>39</v>
      </c>
      <c r="W10253" t="s">
        <v>66</v>
      </c>
      <c r="X10253" t="s">
        <v>97</v>
      </c>
      <c r="Y10253" t="s">
        <v>56</v>
      </c>
      <c r="Z10253" t="s">
        <v>107</v>
      </c>
      <c r="AA10253" t="s">
        <v>44</v>
      </c>
      <c r="AB10253" t="s">
        <v>44</v>
      </c>
    </row>
    <row r="10254" spans="1:28" x14ac:dyDescent="0.25">
      <c r="A10254" t="s">
        <v>15337</v>
      </c>
      <c r="B10254" s="1">
        <v>46114</v>
      </c>
      <c r="C10254" t="s">
        <v>2405</v>
      </c>
      <c r="D10254" t="s">
        <v>2406</v>
      </c>
      <c r="E10254">
        <v>45</v>
      </c>
      <c r="F10254" t="s">
        <v>48</v>
      </c>
      <c r="G10254" t="s">
        <v>298</v>
      </c>
      <c r="H10254" t="s">
        <v>299</v>
      </c>
      <c r="I10254" t="s">
        <v>103</v>
      </c>
      <c r="J10254" t="s">
        <v>104</v>
      </c>
      <c r="K10254">
        <v>6</v>
      </c>
      <c r="L10254" s="2">
        <v>700</v>
      </c>
      <c r="M10254">
        <v>15</v>
      </c>
      <c r="N10254" s="2">
        <v>4200</v>
      </c>
      <c r="O10254" s="2">
        <v>630</v>
      </c>
      <c r="P10254" s="2">
        <v>3570</v>
      </c>
      <c r="Q10254" s="2">
        <v>2528.08</v>
      </c>
      <c r="R10254" s="2">
        <v>1041.92</v>
      </c>
      <c r="S10254" t="s">
        <v>64</v>
      </c>
      <c r="T10254" t="s">
        <v>96</v>
      </c>
      <c r="U10254" t="s">
        <v>96</v>
      </c>
      <c r="V10254" t="s">
        <v>39</v>
      </c>
      <c r="W10254" t="s">
        <v>137</v>
      </c>
      <c r="X10254" t="s">
        <v>41</v>
      </c>
      <c r="Y10254" t="s">
        <v>56</v>
      </c>
      <c r="Z10254" t="s">
        <v>43</v>
      </c>
      <c r="AA10254" t="s">
        <v>68</v>
      </c>
      <c r="AB10254" t="s">
        <v>44</v>
      </c>
    </row>
    <row r="10255" spans="1:28" x14ac:dyDescent="0.25">
      <c r="A10255" t="s">
        <v>15338</v>
      </c>
      <c r="B10255" s="1">
        <v>46115</v>
      </c>
      <c r="C10255" t="s">
        <v>2640</v>
      </c>
      <c r="D10255" t="s">
        <v>2641</v>
      </c>
      <c r="E10255">
        <v>55</v>
      </c>
      <c r="F10255" t="s">
        <v>31</v>
      </c>
      <c r="G10255" t="s">
        <v>148</v>
      </c>
      <c r="H10255" t="s">
        <v>149</v>
      </c>
      <c r="I10255" t="s">
        <v>74</v>
      </c>
      <c r="J10255" t="s">
        <v>130</v>
      </c>
      <c r="K10255">
        <v>1</v>
      </c>
      <c r="L10255" s="2">
        <v>3500</v>
      </c>
      <c r="M10255">
        <v>5</v>
      </c>
      <c r="N10255" s="2">
        <v>3500</v>
      </c>
      <c r="O10255" s="2">
        <v>175</v>
      </c>
      <c r="P10255" s="2">
        <v>3325</v>
      </c>
      <c r="Q10255" s="2">
        <v>2357.84</v>
      </c>
      <c r="R10255" s="2">
        <v>967.16</v>
      </c>
      <c r="S10255" t="s">
        <v>53</v>
      </c>
      <c r="T10255" t="s">
        <v>37</v>
      </c>
      <c r="U10255" t="s">
        <v>38</v>
      </c>
      <c r="V10255" t="s">
        <v>39</v>
      </c>
      <c r="W10255" t="s">
        <v>137</v>
      </c>
      <c r="X10255" t="s">
        <v>97</v>
      </c>
      <c r="Y10255" t="s">
        <v>56</v>
      </c>
      <c r="Z10255" t="s">
        <v>223</v>
      </c>
      <c r="AA10255" t="s">
        <v>44</v>
      </c>
      <c r="AB10255" t="s">
        <v>44</v>
      </c>
    </row>
    <row r="10256" spans="1:28" x14ac:dyDescent="0.25">
      <c r="A10256" t="s">
        <v>15339</v>
      </c>
      <c r="B10256" s="1">
        <v>46115</v>
      </c>
      <c r="C10256" t="s">
        <v>4337</v>
      </c>
      <c r="D10256" t="s">
        <v>4338</v>
      </c>
      <c r="E10256">
        <v>37</v>
      </c>
      <c r="F10256" t="s">
        <v>48</v>
      </c>
      <c r="G10256" t="s">
        <v>436</v>
      </c>
      <c r="H10256" t="s">
        <v>437</v>
      </c>
      <c r="I10256" t="s">
        <v>74</v>
      </c>
      <c r="J10256" t="s">
        <v>190</v>
      </c>
      <c r="K10256">
        <v>3</v>
      </c>
      <c r="L10256" s="2">
        <v>1800</v>
      </c>
      <c r="M10256">
        <v>10</v>
      </c>
      <c r="N10256" s="2">
        <v>5400</v>
      </c>
      <c r="O10256" s="2">
        <v>540</v>
      </c>
      <c r="P10256" s="2">
        <v>4860</v>
      </c>
      <c r="Q10256" s="2">
        <v>3330.91</v>
      </c>
      <c r="R10256" s="2">
        <v>1529.09</v>
      </c>
      <c r="S10256" t="s">
        <v>36</v>
      </c>
      <c r="T10256" t="s">
        <v>54</v>
      </c>
      <c r="U10256" t="s">
        <v>55</v>
      </c>
      <c r="V10256" t="s">
        <v>39</v>
      </c>
      <c r="W10256" t="s">
        <v>137</v>
      </c>
      <c r="X10256" t="s">
        <v>97</v>
      </c>
      <c r="Y10256" t="s">
        <v>56</v>
      </c>
      <c r="Z10256" t="s">
        <v>223</v>
      </c>
      <c r="AA10256" t="s">
        <v>44</v>
      </c>
      <c r="AB10256" t="s">
        <v>44</v>
      </c>
    </row>
    <row r="10257" spans="1:28" x14ac:dyDescent="0.25">
      <c r="A10257" t="s">
        <v>15340</v>
      </c>
      <c r="B10257" s="1">
        <v>46115</v>
      </c>
      <c r="C10257" t="s">
        <v>755</v>
      </c>
      <c r="D10257" t="s">
        <v>756</v>
      </c>
      <c r="E10257">
        <v>25</v>
      </c>
      <c r="F10257" t="s">
        <v>111</v>
      </c>
      <c r="G10257" t="s">
        <v>81</v>
      </c>
      <c r="H10257" t="s">
        <v>82</v>
      </c>
      <c r="I10257" t="s">
        <v>51</v>
      </c>
      <c r="J10257" t="s">
        <v>52</v>
      </c>
      <c r="K10257">
        <v>1</v>
      </c>
      <c r="L10257" s="2">
        <v>600</v>
      </c>
      <c r="M10257">
        <v>10</v>
      </c>
      <c r="N10257" s="2">
        <v>600</v>
      </c>
      <c r="O10257" s="2">
        <v>60</v>
      </c>
      <c r="P10257" s="2">
        <v>540</v>
      </c>
      <c r="Q10257" s="2">
        <v>328</v>
      </c>
      <c r="R10257" s="2">
        <v>212</v>
      </c>
      <c r="S10257" t="s">
        <v>36</v>
      </c>
      <c r="T10257" t="s">
        <v>96</v>
      </c>
      <c r="U10257" t="s">
        <v>96</v>
      </c>
      <c r="V10257" t="s">
        <v>39</v>
      </c>
      <c r="W10257" t="s">
        <v>83</v>
      </c>
      <c r="X10257" t="s">
        <v>67</v>
      </c>
      <c r="Y10257" t="s">
        <v>56</v>
      </c>
      <c r="Z10257" t="s">
        <v>43</v>
      </c>
      <c r="AA10257" t="s">
        <v>44</v>
      </c>
      <c r="AB10257" t="s">
        <v>44</v>
      </c>
    </row>
    <row r="10258" spans="1:28" x14ac:dyDescent="0.25">
      <c r="A10258" t="s">
        <v>15341</v>
      </c>
      <c r="B10258" s="1">
        <v>46115</v>
      </c>
      <c r="C10258" t="s">
        <v>230</v>
      </c>
      <c r="D10258" t="s">
        <v>231</v>
      </c>
      <c r="E10258">
        <v>33</v>
      </c>
      <c r="F10258" t="s">
        <v>111</v>
      </c>
      <c r="G10258" t="s">
        <v>243</v>
      </c>
      <c r="H10258" t="s">
        <v>244</v>
      </c>
      <c r="I10258" t="s">
        <v>103</v>
      </c>
      <c r="J10258" t="s">
        <v>104</v>
      </c>
      <c r="K10258">
        <v>1</v>
      </c>
      <c r="L10258" s="2">
        <v>450</v>
      </c>
      <c r="M10258">
        <v>10</v>
      </c>
      <c r="N10258" s="2">
        <v>450</v>
      </c>
      <c r="O10258" s="2">
        <v>45</v>
      </c>
      <c r="P10258" s="2">
        <v>405</v>
      </c>
      <c r="Q10258" s="2">
        <v>287.07</v>
      </c>
      <c r="R10258" s="2">
        <v>117.93</v>
      </c>
      <c r="S10258" t="s">
        <v>53</v>
      </c>
      <c r="T10258" t="s">
        <v>153</v>
      </c>
      <c r="U10258" t="s">
        <v>154</v>
      </c>
      <c r="V10258" t="s">
        <v>39</v>
      </c>
      <c r="W10258" t="s">
        <v>92</v>
      </c>
      <c r="X10258" t="s">
        <v>97</v>
      </c>
      <c r="Y10258" t="s">
        <v>42</v>
      </c>
      <c r="Z10258" t="s">
        <v>43</v>
      </c>
      <c r="AA10258" t="s">
        <v>68</v>
      </c>
      <c r="AB10258" t="s">
        <v>44</v>
      </c>
    </row>
    <row r="10259" spans="1:28" x14ac:dyDescent="0.25">
      <c r="A10259" t="s">
        <v>15342</v>
      </c>
      <c r="B10259" s="1">
        <v>46115</v>
      </c>
      <c r="C10259" t="s">
        <v>3481</v>
      </c>
      <c r="D10259" t="s">
        <v>3482</v>
      </c>
      <c r="E10259">
        <v>35</v>
      </c>
      <c r="F10259" t="s">
        <v>111</v>
      </c>
      <c r="G10259" t="s">
        <v>176</v>
      </c>
      <c r="H10259" t="s">
        <v>177</v>
      </c>
      <c r="I10259" t="s">
        <v>34</v>
      </c>
      <c r="J10259" t="s">
        <v>35</v>
      </c>
      <c r="K10259">
        <v>3</v>
      </c>
      <c r="L10259" s="2">
        <v>6500</v>
      </c>
      <c r="M10259">
        <v>5</v>
      </c>
      <c r="N10259" s="2">
        <v>19500</v>
      </c>
      <c r="O10259" s="2">
        <v>975</v>
      </c>
      <c r="P10259" s="2">
        <v>18525</v>
      </c>
      <c r="Q10259" s="2">
        <v>13669.17</v>
      </c>
      <c r="R10259" s="2">
        <v>4855.83</v>
      </c>
      <c r="S10259" t="s">
        <v>64</v>
      </c>
      <c r="T10259" t="s">
        <v>65</v>
      </c>
      <c r="U10259" t="s">
        <v>65</v>
      </c>
      <c r="V10259" t="s">
        <v>39</v>
      </c>
      <c r="W10259" t="s">
        <v>92</v>
      </c>
      <c r="X10259" t="s">
        <v>67</v>
      </c>
      <c r="Y10259" t="s">
        <v>84</v>
      </c>
      <c r="Z10259" t="s">
        <v>43</v>
      </c>
      <c r="AA10259" t="s">
        <v>68</v>
      </c>
      <c r="AB10259" t="s">
        <v>44</v>
      </c>
    </row>
    <row r="10260" spans="1:28" x14ac:dyDescent="0.25">
      <c r="A10260" t="s">
        <v>15343</v>
      </c>
      <c r="B10260" s="1">
        <v>46115</v>
      </c>
      <c r="C10260" t="s">
        <v>15113</v>
      </c>
      <c r="D10260" t="s">
        <v>15114</v>
      </c>
      <c r="E10260">
        <v>46</v>
      </c>
      <c r="F10260" t="s">
        <v>31</v>
      </c>
      <c r="G10260" t="s">
        <v>141</v>
      </c>
      <c r="H10260" t="s">
        <v>142</v>
      </c>
      <c r="I10260" t="s">
        <v>74</v>
      </c>
      <c r="J10260" t="s">
        <v>143</v>
      </c>
      <c r="K10260">
        <v>4</v>
      </c>
      <c r="L10260" s="2">
        <v>900</v>
      </c>
      <c r="M10260">
        <v>15</v>
      </c>
      <c r="N10260" s="2">
        <v>3600</v>
      </c>
      <c r="O10260" s="2">
        <v>540</v>
      </c>
      <c r="P10260" s="2">
        <v>3060</v>
      </c>
      <c r="Q10260" s="2">
        <v>2452.0100000000002</v>
      </c>
      <c r="R10260" s="2">
        <v>607.99</v>
      </c>
      <c r="S10260" t="s">
        <v>53</v>
      </c>
      <c r="T10260" t="s">
        <v>76</v>
      </c>
      <c r="U10260" t="s">
        <v>77</v>
      </c>
      <c r="V10260" t="s">
        <v>39</v>
      </c>
      <c r="W10260" t="s">
        <v>124</v>
      </c>
      <c r="X10260" t="s">
        <v>67</v>
      </c>
      <c r="Y10260" t="s">
        <v>56</v>
      </c>
      <c r="Z10260" t="s">
        <v>43</v>
      </c>
      <c r="AA10260" t="s">
        <v>44</v>
      </c>
      <c r="AB10260" t="s">
        <v>44</v>
      </c>
    </row>
    <row r="10261" spans="1:28" x14ac:dyDescent="0.25">
      <c r="A10261" t="s">
        <v>15344</v>
      </c>
      <c r="B10261" s="1">
        <v>46115</v>
      </c>
      <c r="C10261" t="s">
        <v>6042</v>
      </c>
      <c r="D10261" t="s">
        <v>6043</v>
      </c>
      <c r="E10261">
        <v>27</v>
      </c>
      <c r="F10261" t="s">
        <v>111</v>
      </c>
      <c r="G10261" t="s">
        <v>318</v>
      </c>
      <c r="H10261" t="s">
        <v>319</v>
      </c>
      <c r="I10261" t="s">
        <v>34</v>
      </c>
      <c r="J10261" t="s">
        <v>190</v>
      </c>
      <c r="K10261">
        <v>1</v>
      </c>
      <c r="L10261" s="2">
        <v>2500</v>
      </c>
      <c r="M10261">
        <v>20</v>
      </c>
      <c r="N10261" s="2">
        <v>2500</v>
      </c>
      <c r="O10261" s="2">
        <v>500</v>
      </c>
      <c r="P10261" s="2">
        <v>2000</v>
      </c>
      <c r="Q10261" s="2">
        <v>1347.25</v>
      </c>
      <c r="R10261" s="2">
        <v>652.75</v>
      </c>
      <c r="S10261" t="s">
        <v>53</v>
      </c>
      <c r="T10261" t="s">
        <v>136</v>
      </c>
      <c r="U10261" t="s">
        <v>38</v>
      </c>
      <c r="V10261" t="s">
        <v>39</v>
      </c>
      <c r="W10261" t="s">
        <v>40</v>
      </c>
      <c r="X10261" t="s">
        <v>41</v>
      </c>
      <c r="Y10261" t="s">
        <v>56</v>
      </c>
      <c r="Z10261" t="s">
        <v>144</v>
      </c>
      <c r="AA10261" t="s">
        <v>44</v>
      </c>
      <c r="AB10261" t="s">
        <v>44</v>
      </c>
    </row>
    <row r="10262" spans="1:28" x14ac:dyDescent="0.25">
      <c r="A10262" t="s">
        <v>15345</v>
      </c>
      <c r="B10262" s="1">
        <v>46115</v>
      </c>
      <c r="C10262" t="s">
        <v>10654</v>
      </c>
      <c r="D10262" t="s">
        <v>10655</v>
      </c>
      <c r="E10262">
        <v>44</v>
      </c>
      <c r="F10262" t="s">
        <v>111</v>
      </c>
      <c r="G10262" t="s">
        <v>128</v>
      </c>
      <c r="H10262" t="s">
        <v>129</v>
      </c>
      <c r="I10262" t="s">
        <v>74</v>
      </c>
      <c r="J10262" t="s">
        <v>130</v>
      </c>
      <c r="K10262">
        <v>2</v>
      </c>
      <c r="L10262" s="2">
        <v>1700</v>
      </c>
      <c r="M10262">
        <v>15</v>
      </c>
      <c r="N10262" s="2">
        <v>3400</v>
      </c>
      <c r="O10262" s="2">
        <v>510</v>
      </c>
      <c r="P10262" s="2">
        <v>2890</v>
      </c>
      <c r="Q10262" s="2">
        <v>1820.42</v>
      </c>
      <c r="R10262" s="2">
        <v>1069.58</v>
      </c>
      <c r="S10262" t="s">
        <v>36</v>
      </c>
      <c r="T10262" t="s">
        <v>163</v>
      </c>
      <c r="U10262" t="s">
        <v>164</v>
      </c>
      <c r="V10262" t="s">
        <v>39</v>
      </c>
      <c r="W10262" t="s">
        <v>137</v>
      </c>
      <c r="X10262" t="s">
        <v>41</v>
      </c>
      <c r="Y10262" t="s">
        <v>56</v>
      </c>
      <c r="Z10262" t="s">
        <v>43</v>
      </c>
      <c r="AA10262" t="s">
        <v>44</v>
      </c>
      <c r="AB10262" t="s">
        <v>44</v>
      </c>
    </row>
    <row r="10263" spans="1:28" x14ac:dyDescent="0.25">
      <c r="A10263" t="s">
        <v>15346</v>
      </c>
      <c r="B10263" s="1">
        <v>46115</v>
      </c>
      <c r="C10263" t="s">
        <v>1895</v>
      </c>
      <c r="D10263" t="s">
        <v>1896</v>
      </c>
      <c r="E10263">
        <v>37</v>
      </c>
      <c r="F10263" t="s">
        <v>48</v>
      </c>
      <c r="G10263" t="s">
        <v>148</v>
      </c>
      <c r="H10263" t="s">
        <v>149</v>
      </c>
      <c r="I10263" t="s">
        <v>74</v>
      </c>
      <c r="J10263" t="s">
        <v>130</v>
      </c>
      <c r="K10263">
        <v>1</v>
      </c>
      <c r="L10263" s="2">
        <v>3500</v>
      </c>
      <c r="M10263">
        <v>10</v>
      </c>
      <c r="N10263" s="2">
        <v>3500</v>
      </c>
      <c r="O10263" s="2">
        <v>350</v>
      </c>
      <c r="P10263" s="2">
        <v>3150</v>
      </c>
      <c r="Q10263" s="2">
        <v>2140.62</v>
      </c>
      <c r="R10263" s="2">
        <v>1009.38</v>
      </c>
      <c r="S10263" t="s">
        <v>53</v>
      </c>
      <c r="T10263" t="s">
        <v>275</v>
      </c>
      <c r="U10263" t="s">
        <v>123</v>
      </c>
      <c r="V10263" t="s">
        <v>39</v>
      </c>
      <c r="W10263" t="s">
        <v>40</v>
      </c>
      <c r="X10263" t="s">
        <v>41</v>
      </c>
      <c r="Y10263" t="s">
        <v>42</v>
      </c>
      <c r="Z10263" t="s">
        <v>43</v>
      </c>
      <c r="AA10263" t="s">
        <v>44</v>
      </c>
      <c r="AB10263" t="s">
        <v>44</v>
      </c>
    </row>
    <row r="10264" spans="1:28" x14ac:dyDescent="0.25">
      <c r="A10264" t="s">
        <v>15347</v>
      </c>
      <c r="B10264" s="1">
        <v>46115</v>
      </c>
      <c r="C10264" t="s">
        <v>1921</v>
      </c>
      <c r="D10264" t="s">
        <v>1922</v>
      </c>
      <c r="E10264">
        <v>45</v>
      </c>
      <c r="F10264" t="s">
        <v>31</v>
      </c>
      <c r="G10264" t="s">
        <v>88</v>
      </c>
      <c r="H10264" t="s">
        <v>89</v>
      </c>
      <c r="I10264" t="s">
        <v>62</v>
      </c>
      <c r="J10264" t="s">
        <v>63</v>
      </c>
      <c r="K10264">
        <v>4</v>
      </c>
      <c r="L10264" s="2">
        <v>4200</v>
      </c>
      <c r="M10264">
        <v>10</v>
      </c>
      <c r="N10264" s="2">
        <v>16800</v>
      </c>
      <c r="O10264" s="2">
        <v>1680</v>
      </c>
      <c r="P10264" s="2">
        <v>15120</v>
      </c>
      <c r="Q10264" s="2">
        <v>9784.57</v>
      </c>
      <c r="R10264" s="2">
        <v>5335.43</v>
      </c>
      <c r="S10264" t="s">
        <v>64</v>
      </c>
      <c r="T10264" t="s">
        <v>290</v>
      </c>
      <c r="U10264" t="s">
        <v>291</v>
      </c>
      <c r="V10264" t="s">
        <v>39</v>
      </c>
      <c r="W10264" t="s">
        <v>40</v>
      </c>
      <c r="X10264" t="s">
        <v>67</v>
      </c>
      <c r="Y10264" t="s">
        <v>56</v>
      </c>
      <c r="Z10264" t="s">
        <v>223</v>
      </c>
      <c r="AA10264" t="s">
        <v>44</v>
      </c>
      <c r="AB10264" t="s">
        <v>44</v>
      </c>
    </row>
    <row r="10265" spans="1:28" x14ac:dyDescent="0.25">
      <c r="A10265" t="s">
        <v>15348</v>
      </c>
      <c r="B10265" s="1">
        <v>46116</v>
      </c>
      <c r="C10265" t="s">
        <v>10369</v>
      </c>
      <c r="D10265" t="s">
        <v>10370</v>
      </c>
      <c r="E10265">
        <v>49</v>
      </c>
      <c r="F10265" t="s">
        <v>111</v>
      </c>
      <c r="G10265" t="s">
        <v>352</v>
      </c>
      <c r="H10265" t="s">
        <v>353</v>
      </c>
      <c r="I10265" t="s">
        <v>103</v>
      </c>
      <c r="J10265" t="s">
        <v>104</v>
      </c>
      <c r="K10265">
        <v>1</v>
      </c>
      <c r="L10265" s="2">
        <v>850</v>
      </c>
      <c r="M10265">
        <v>15</v>
      </c>
      <c r="N10265" s="2">
        <v>850</v>
      </c>
      <c r="O10265" s="2">
        <v>127.5</v>
      </c>
      <c r="P10265" s="2">
        <v>722.5</v>
      </c>
      <c r="Q10265" s="2">
        <v>442.44</v>
      </c>
      <c r="R10265" s="2">
        <v>280.06</v>
      </c>
      <c r="S10265" t="s">
        <v>64</v>
      </c>
      <c r="T10265" t="s">
        <v>90</v>
      </c>
      <c r="U10265" t="s">
        <v>91</v>
      </c>
      <c r="V10265" t="s">
        <v>39</v>
      </c>
      <c r="W10265" t="s">
        <v>124</v>
      </c>
      <c r="X10265" t="s">
        <v>41</v>
      </c>
      <c r="Y10265" t="s">
        <v>56</v>
      </c>
      <c r="Z10265" t="s">
        <v>43</v>
      </c>
      <c r="AA10265" t="s">
        <v>44</v>
      </c>
      <c r="AB10265" t="s">
        <v>44</v>
      </c>
    </row>
    <row r="10266" spans="1:28" x14ac:dyDescent="0.25">
      <c r="A10266" t="s">
        <v>15349</v>
      </c>
      <c r="B10266" s="1">
        <v>46116</v>
      </c>
      <c r="C10266" t="s">
        <v>4626</v>
      </c>
      <c r="D10266" t="s">
        <v>4627</v>
      </c>
      <c r="E10266">
        <v>54</v>
      </c>
      <c r="F10266" t="s">
        <v>48</v>
      </c>
      <c r="G10266" t="s">
        <v>298</v>
      </c>
      <c r="H10266" t="s">
        <v>299</v>
      </c>
      <c r="I10266" t="s">
        <v>103</v>
      </c>
      <c r="J10266" t="s">
        <v>104</v>
      </c>
      <c r="K10266">
        <v>6</v>
      </c>
      <c r="L10266" s="2">
        <v>700</v>
      </c>
      <c r="M10266">
        <v>10</v>
      </c>
      <c r="N10266" s="2">
        <v>4200</v>
      </c>
      <c r="O10266" s="2">
        <v>420</v>
      </c>
      <c r="P10266" s="2">
        <v>3780</v>
      </c>
      <c r="Q10266" s="2">
        <v>2177.89</v>
      </c>
      <c r="R10266" s="2">
        <v>1602.11</v>
      </c>
      <c r="S10266" t="s">
        <v>64</v>
      </c>
      <c r="T10266" t="s">
        <v>122</v>
      </c>
      <c r="U10266" t="s">
        <v>123</v>
      </c>
      <c r="V10266" t="s">
        <v>39</v>
      </c>
      <c r="W10266" t="s">
        <v>66</v>
      </c>
      <c r="X10266" t="s">
        <v>67</v>
      </c>
      <c r="Y10266" t="s">
        <v>56</v>
      </c>
      <c r="Z10266" t="s">
        <v>43</v>
      </c>
      <c r="AA10266" t="s">
        <v>44</v>
      </c>
      <c r="AB10266" t="s">
        <v>44</v>
      </c>
    </row>
    <row r="10267" spans="1:28" x14ac:dyDescent="0.25">
      <c r="A10267" t="s">
        <v>15350</v>
      </c>
      <c r="B10267" s="1">
        <v>46116</v>
      </c>
      <c r="C10267" t="s">
        <v>7497</v>
      </c>
      <c r="D10267" t="s">
        <v>7498</v>
      </c>
      <c r="E10267">
        <v>21</v>
      </c>
      <c r="F10267" t="s">
        <v>48</v>
      </c>
      <c r="G10267" t="s">
        <v>298</v>
      </c>
      <c r="H10267" t="s">
        <v>299</v>
      </c>
      <c r="I10267" t="s">
        <v>103</v>
      </c>
      <c r="J10267" t="s">
        <v>104</v>
      </c>
      <c r="K10267">
        <v>4</v>
      </c>
      <c r="L10267" s="2">
        <v>700</v>
      </c>
      <c r="M10267">
        <v>15</v>
      </c>
      <c r="N10267" s="2">
        <v>2800</v>
      </c>
      <c r="O10267" s="2">
        <v>420</v>
      </c>
      <c r="P10267" s="2">
        <v>2380</v>
      </c>
      <c r="Q10267" s="2">
        <v>1550.28</v>
      </c>
      <c r="R10267" s="2">
        <v>829.72</v>
      </c>
      <c r="S10267" t="s">
        <v>64</v>
      </c>
      <c r="T10267" t="s">
        <v>114</v>
      </c>
      <c r="U10267" t="s">
        <v>115</v>
      </c>
      <c r="V10267" t="s">
        <v>39</v>
      </c>
      <c r="W10267" t="s">
        <v>66</v>
      </c>
      <c r="X10267" t="s">
        <v>67</v>
      </c>
      <c r="Y10267" t="s">
        <v>56</v>
      </c>
      <c r="Z10267" t="s">
        <v>43</v>
      </c>
      <c r="AA10267" t="s">
        <v>44</v>
      </c>
      <c r="AB10267" t="s">
        <v>44</v>
      </c>
    </row>
    <row r="10268" spans="1:28" x14ac:dyDescent="0.25">
      <c r="A10268" t="s">
        <v>15351</v>
      </c>
      <c r="B10268" s="1">
        <v>46116</v>
      </c>
      <c r="C10268" t="s">
        <v>7261</v>
      </c>
      <c r="D10268" t="s">
        <v>7262</v>
      </c>
      <c r="E10268">
        <v>26</v>
      </c>
      <c r="F10268" t="s">
        <v>111</v>
      </c>
      <c r="G10268" t="s">
        <v>72</v>
      </c>
      <c r="H10268" t="s">
        <v>73</v>
      </c>
      <c r="I10268" t="s">
        <v>74</v>
      </c>
      <c r="J10268" t="s">
        <v>75</v>
      </c>
      <c r="K10268">
        <v>1</v>
      </c>
      <c r="L10268" s="2">
        <v>2200</v>
      </c>
      <c r="M10268">
        <v>5</v>
      </c>
      <c r="N10268" s="2">
        <v>2200</v>
      </c>
      <c r="O10268" s="2">
        <v>110</v>
      </c>
      <c r="P10268" s="2">
        <v>2090</v>
      </c>
      <c r="Q10268" s="2">
        <v>1474.72</v>
      </c>
      <c r="R10268" s="2">
        <v>615.28</v>
      </c>
      <c r="S10268" t="s">
        <v>53</v>
      </c>
      <c r="T10268" t="s">
        <v>290</v>
      </c>
      <c r="U10268" t="s">
        <v>291</v>
      </c>
      <c r="V10268" t="s">
        <v>39</v>
      </c>
      <c r="W10268" t="s">
        <v>92</v>
      </c>
      <c r="X10268" t="s">
        <v>97</v>
      </c>
      <c r="Y10268" t="s">
        <v>56</v>
      </c>
      <c r="Z10268" t="s">
        <v>43</v>
      </c>
      <c r="AA10268" t="s">
        <v>68</v>
      </c>
      <c r="AB10268" t="s">
        <v>44</v>
      </c>
    </row>
    <row r="10269" spans="1:28" x14ac:dyDescent="0.25">
      <c r="A10269" t="s">
        <v>15352</v>
      </c>
      <c r="B10269" s="1">
        <v>46116</v>
      </c>
      <c r="C10269" t="s">
        <v>12881</v>
      </c>
      <c r="D10269" t="s">
        <v>12882</v>
      </c>
      <c r="E10269">
        <v>28</v>
      </c>
      <c r="F10269" t="s">
        <v>48</v>
      </c>
      <c r="G10269" t="s">
        <v>238</v>
      </c>
      <c r="H10269" t="s">
        <v>239</v>
      </c>
      <c r="I10269" t="s">
        <v>62</v>
      </c>
      <c r="J10269" t="s">
        <v>63</v>
      </c>
      <c r="K10269">
        <v>1</v>
      </c>
      <c r="L10269" s="2">
        <v>6500</v>
      </c>
      <c r="M10269">
        <v>5</v>
      </c>
      <c r="N10269" s="2">
        <v>6500</v>
      </c>
      <c r="O10269" s="2">
        <v>325</v>
      </c>
      <c r="P10269" s="2">
        <v>6175</v>
      </c>
      <c r="Q10269" s="2">
        <v>3601.56</v>
      </c>
      <c r="R10269" s="2">
        <v>2573.44</v>
      </c>
      <c r="S10269" t="s">
        <v>36</v>
      </c>
      <c r="T10269" t="s">
        <v>96</v>
      </c>
      <c r="U10269" t="s">
        <v>96</v>
      </c>
      <c r="V10269" t="s">
        <v>39</v>
      </c>
      <c r="W10269" t="s">
        <v>137</v>
      </c>
      <c r="X10269" t="s">
        <v>97</v>
      </c>
      <c r="Y10269" t="s">
        <v>42</v>
      </c>
      <c r="Z10269" t="s">
        <v>43</v>
      </c>
      <c r="AA10269" t="s">
        <v>44</v>
      </c>
      <c r="AB10269" t="s">
        <v>44</v>
      </c>
    </row>
    <row r="10270" spans="1:28" x14ac:dyDescent="0.25">
      <c r="A10270" t="s">
        <v>15353</v>
      </c>
      <c r="B10270" s="1">
        <v>46116</v>
      </c>
      <c r="C10270" t="s">
        <v>1042</v>
      </c>
      <c r="D10270" t="s">
        <v>1043</v>
      </c>
      <c r="E10270">
        <v>30</v>
      </c>
      <c r="F10270" t="s">
        <v>48</v>
      </c>
      <c r="G10270" t="s">
        <v>101</v>
      </c>
      <c r="H10270" t="s">
        <v>102</v>
      </c>
      <c r="I10270" t="s">
        <v>103</v>
      </c>
      <c r="J10270" t="s">
        <v>104</v>
      </c>
      <c r="K10270">
        <v>2</v>
      </c>
      <c r="L10270" s="2">
        <v>1800</v>
      </c>
      <c r="M10270">
        <v>5</v>
      </c>
      <c r="N10270" s="2">
        <v>3600</v>
      </c>
      <c r="O10270" s="2">
        <v>180</v>
      </c>
      <c r="P10270" s="2">
        <v>3420</v>
      </c>
      <c r="Q10270" s="2">
        <v>2646.88</v>
      </c>
      <c r="R10270" s="2">
        <v>773.12</v>
      </c>
      <c r="S10270" t="s">
        <v>64</v>
      </c>
      <c r="T10270" t="s">
        <v>76</v>
      </c>
      <c r="U10270" t="s">
        <v>77</v>
      </c>
      <c r="V10270" t="s">
        <v>39</v>
      </c>
      <c r="W10270" t="s">
        <v>124</v>
      </c>
      <c r="X10270" t="s">
        <v>41</v>
      </c>
      <c r="Y10270" t="s">
        <v>56</v>
      </c>
      <c r="Z10270" t="s">
        <v>43</v>
      </c>
      <c r="AA10270" t="s">
        <v>44</v>
      </c>
      <c r="AB10270" t="s">
        <v>44</v>
      </c>
    </row>
    <row r="10271" spans="1:28" x14ac:dyDescent="0.25">
      <c r="A10271" t="s">
        <v>15354</v>
      </c>
      <c r="B10271" s="1">
        <v>46116</v>
      </c>
      <c r="C10271" t="s">
        <v>1153</v>
      </c>
      <c r="D10271" t="s">
        <v>1154</v>
      </c>
      <c r="E10271">
        <v>54</v>
      </c>
      <c r="F10271" t="s">
        <v>31</v>
      </c>
      <c r="G10271" t="s">
        <v>366</v>
      </c>
      <c r="H10271" t="s">
        <v>367</v>
      </c>
      <c r="I10271" t="s">
        <v>34</v>
      </c>
      <c r="J10271" t="s">
        <v>130</v>
      </c>
      <c r="K10271">
        <v>1</v>
      </c>
      <c r="L10271" s="2">
        <v>14500</v>
      </c>
      <c r="M10271">
        <v>10</v>
      </c>
      <c r="N10271" s="2">
        <v>14500</v>
      </c>
      <c r="O10271" s="2">
        <v>1450</v>
      </c>
      <c r="P10271" s="2">
        <v>13050</v>
      </c>
      <c r="Q10271" s="2">
        <v>7408.52</v>
      </c>
      <c r="R10271" s="2">
        <v>5641.48</v>
      </c>
      <c r="S10271" t="s">
        <v>53</v>
      </c>
      <c r="T10271" t="s">
        <v>114</v>
      </c>
      <c r="U10271" t="s">
        <v>115</v>
      </c>
      <c r="V10271" t="s">
        <v>39</v>
      </c>
      <c r="W10271" t="s">
        <v>124</v>
      </c>
      <c r="X10271" t="s">
        <v>97</v>
      </c>
      <c r="Y10271" t="s">
        <v>56</v>
      </c>
      <c r="Z10271" t="s">
        <v>144</v>
      </c>
      <c r="AA10271" t="s">
        <v>44</v>
      </c>
      <c r="AB10271" t="s">
        <v>44</v>
      </c>
    </row>
    <row r="10272" spans="1:28" x14ac:dyDescent="0.25">
      <c r="A10272" t="s">
        <v>15355</v>
      </c>
      <c r="B10272" s="1">
        <v>46116</v>
      </c>
      <c r="C10272" t="s">
        <v>4991</v>
      </c>
      <c r="D10272" t="s">
        <v>4992</v>
      </c>
      <c r="E10272">
        <v>34</v>
      </c>
      <c r="F10272" t="s">
        <v>31</v>
      </c>
      <c r="G10272" t="s">
        <v>207</v>
      </c>
      <c r="H10272" t="s">
        <v>208</v>
      </c>
      <c r="I10272" t="s">
        <v>34</v>
      </c>
      <c r="J10272" t="s">
        <v>143</v>
      </c>
      <c r="K10272">
        <v>2</v>
      </c>
      <c r="L10272" s="2">
        <v>18000</v>
      </c>
      <c r="M10272">
        <v>15</v>
      </c>
      <c r="N10272" s="2">
        <v>36000</v>
      </c>
      <c r="O10272" s="2">
        <v>5400</v>
      </c>
      <c r="P10272" s="2">
        <v>30600</v>
      </c>
      <c r="Q10272" s="2">
        <v>18292.57</v>
      </c>
      <c r="R10272" s="2">
        <v>12307.43</v>
      </c>
      <c r="S10272" t="s">
        <v>64</v>
      </c>
      <c r="T10272" t="s">
        <v>122</v>
      </c>
      <c r="U10272" t="s">
        <v>123</v>
      </c>
      <c r="V10272" t="s">
        <v>39</v>
      </c>
      <c r="W10272" t="s">
        <v>137</v>
      </c>
      <c r="X10272" t="s">
        <v>97</v>
      </c>
      <c r="Y10272" t="s">
        <v>56</v>
      </c>
      <c r="Z10272" t="s">
        <v>223</v>
      </c>
      <c r="AA10272" t="s">
        <v>68</v>
      </c>
      <c r="AB10272" t="s">
        <v>44</v>
      </c>
    </row>
    <row r="10273" spans="1:28" x14ac:dyDescent="0.25">
      <c r="A10273" t="s">
        <v>15356</v>
      </c>
      <c r="B10273" s="1">
        <v>46116</v>
      </c>
      <c r="C10273" t="s">
        <v>6393</v>
      </c>
      <c r="D10273" t="s">
        <v>6394</v>
      </c>
      <c r="E10273">
        <v>28</v>
      </c>
      <c r="F10273" t="s">
        <v>48</v>
      </c>
      <c r="G10273" t="s">
        <v>158</v>
      </c>
      <c r="H10273" t="s">
        <v>159</v>
      </c>
      <c r="I10273" t="s">
        <v>51</v>
      </c>
      <c r="J10273" t="s">
        <v>52</v>
      </c>
      <c r="K10273">
        <v>1</v>
      </c>
      <c r="L10273" s="2">
        <v>650</v>
      </c>
      <c r="M10273">
        <v>30</v>
      </c>
      <c r="N10273" s="2">
        <v>650</v>
      </c>
      <c r="O10273" s="2">
        <v>195</v>
      </c>
      <c r="P10273" s="2">
        <v>455</v>
      </c>
      <c r="Q10273" s="2">
        <v>333.57</v>
      </c>
      <c r="R10273" s="2">
        <v>121.43</v>
      </c>
      <c r="S10273" t="s">
        <v>36</v>
      </c>
      <c r="T10273" t="s">
        <v>105</v>
      </c>
      <c r="U10273" t="s">
        <v>106</v>
      </c>
      <c r="V10273" t="s">
        <v>39</v>
      </c>
      <c r="W10273" t="s">
        <v>124</v>
      </c>
      <c r="X10273" t="s">
        <v>97</v>
      </c>
      <c r="Y10273" t="s">
        <v>56</v>
      </c>
      <c r="Z10273" t="s">
        <v>107</v>
      </c>
      <c r="AA10273" t="s">
        <v>44</v>
      </c>
      <c r="AB10273" t="s">
        <v>44</v>
      </c>
    </row>
    <row r="10274" spans="1:28" x14ac:dyDescent="0.25">
      <c r="A10274" t="s">
        <v>15357</v>
      </c>
      <c r="B10274" s="1">
        <v>46116</v>
      </c>
      <c r="C10274" t="s">
        <v>2461</v>
      </c>
      <c r="D10274" t="s">
        <v>2462</v>
      </c>
      <c r="E10274">
        <v>53</v>
      </c>
      <c r="F10274" t="s">
        <v>31</v>
      </c>
      <c r="G10274" t="s">
        <v>141</v>
      </c>
      <c r="H10274" t="s">
        <v>142</v>
      </c>
      <c r="I10274" t="s">
        <v>74</v>
      </c>
      <c r="J10274" t="s">
        <v>143</v>
      </c>
      <c r="K10274">
        <v>4</v>
      </c>
      <c r="L10274" s="2">
        <v>900</v>
      </c>
      <c r="M10274">
        <v>10</v>
      </c>
      <c r="N10274" s="2">
        <v>3600</v>
      </c>
      <c r="O10274" s="2">
        <v>360</v>
      </c>
      <c r="P10274" s="2">
        <v>3240</v>
      </c>
      <c r="Q10274" s="2">
        <v>2214.69</v>
      </c>
      <c r="R10274" s="2">
        <v>1025.31</v>
      </c>
      <c r="S10274" t="s">
        <v>53</v>
      </c>
      <c r="T10274" t="s">
        <v>153</v>
      </c>
      <c r="U10274" t="s">
        <v>154</v>
      </c>
      <c r="V10274" t="s">
        <v>39</v>
      </c>
      <c r="W10274" t="s">
        <v>124</v>
      </c>
      <c r="X10274" t="s">
        <v>41</v>
      </c>
      <c r="Y10274" t="s">
        <v>56</v>
      </c>
      <c r="Z10274" t="s">
        <v>508</v>
      </c>
      <c r="AA10274" t="s">
        <v>44</v>
      </c>
      <c r="AB10274" t="s">
        <v>44</v>
      </c>
    </row>
    <row r="10275" spans="1:28" x14ac:dyDescent="0.25">
      <c r="A10275" t="s">
        <v>15358</v>
      </c>
      <c r="B10275" s="1">
        <v>46116</v>
      </c>
      <c r="C10275" t="s">
        <v>355</v>
      </c>
      <c r="D10275" t="s">
        <v>356</v>
      </c>
      <c r="E10275">
        <v>43</v>
      </c>
      <c r="F10275" t="s">
        <v>48</v>
      </c>
      <c r="G10275" t="s">
        <v>148</v>
      </c>
      <c r="H10275" t="s">
        <v>149</v>
      </c>
      <c r="I10275" t="s">
        <v>74</v>
      </c>
      <c r="J10275" t="s">
        <v>130</v>
      </c>
      <c r="K10275">
        <v>3</v>
      </c>
      <c r="L10275" s="2">
        <v>3500</v>
      </c>
      <c r="M10275">
        <v>25</v>
      </c>
      <c r="N10275" s="2">
        <v>10500</v>
      </c>
      <c r="O10275" s="2">
        <v>2625</v>
      </c>
      <c r="P10275" s="2">
        <v>7875</v>
      </c>
      <c r="Q10275" s="2">
        <v>4617.0600000000004</v>
      </c>
      <c r="R10275" s="2">
        <v>3257.94</v>
      </c>
      <c r="S10275" t="s">
        <v>53</v>
      </c>
      <c r="T10275" t="s">
        <v>54</v>
      </c>
      <c r="U10275" t="s">
        <v>55</v>
      </c>
      <c r="V10275" t="s">
        <v>39</v>
      </c>
      <c r="W10275" t="s">
        <v>66</v>
      </c>
      <c r="X10275" t="s">
        <v>97</v>
      </c>
      <c r="Y10275" t="s">
        <v>42</v>
      </c>
      <c r="Z10275" t="s">
        <v>223</v>
      </c>
      <c r="AA10275" t="s">
        <v>44</v>
      </c>
      <c r="AB10275" t="s">
        <v>44</v>
      </c>
    </row>
    <row r="10276" spans="1:28" x14ac:dyDescent="0.25">
      <c r="A10276" t="s">
        <v>15359</v>
      </c>
      <c r="B10276" s="1">
        <v>46117</v>
      </c>
      <c r="C10276" t="s">
        <v>3816</v>
      </c>
      <c r="D10276" t="s">
        <v>3817</v>
      </c>
      <c r="E10276">
        <v>60</v>
      </c>
      <c r="F10276" t="s">
        <v>111</v>
      </c>
      <c r="G10276" t="s">
        <v>352</v>
      </c>
      <c r="H10276" t="s">
        <v>353</v>
      </c>
      <c r="I10276" t="s">
        <v>103</v>
      </c>
      <c r="J10276" t="s">
        <v>104</v>
      </c>
      <c r="K10276">
        <v>3</v>
      </c>
      <c r="L10276" s="2">
        <v>850</v>
      </c>
      <c r="M10276">
        <v>10</v>
      </c>
      <c r="N10276" s="2">
        <v>2550</v>
      </c>
      <c r="O10276" s="2">
        <v>255</v>
      </c>
      <c r="P10276" s="2">
        <v>2295</v>
      </c>
      <c r="Q10276" s="2">
        <v>1573.7</v>
      </c>
      <c r="R10276" s="2">
        <v>721.3</v>
      </c>
      <c r="S10276" t="s">
        <v>53</v>
      </c>
      <c r="T10276" t="s">
        <v>136</v>
      </c>
      <c r="U10276" t="s">
        <v>38</v>
      </c>
      <c r="V10276" t="s">
        <v>39</v>
      </c>
      <c r="W10276" t="s">
        <v>124</v>
      </c>
      <c r="X10276" t="s">
        <v>97</v>
      </c>
      <c r="Y10276" t="s">
        <v>56</v>
      </c>
      <c r="Z10276" t="s">
        <v>43</v>
      </c>
      <c r="AA10276" t="s">
        <v>44</v>
      </c>
      <c r="AB10276" t="s">
        <v>44</v>
      </c>
    </row>
    <row r="10277" spans="1:28" x14ac:dyDescent="0.25">
      <c r="A10277" t="s">
        <v>15360</v>
      </c>
      <c r="B10277" s="1">
        <v>46117</v>
      </c>
      <c r="C10277" t="s">
        <v>15361</v>
      </c>
      <c r="D10277" t="s">
        <v>15362</v>
      </c>
      <c r="E10277">
        <v>31</v>
      </c>
      <c r="F10277" t="s">
        <v>31</v>
      </c>
      <c r="G10277" t="s">
        <v>298</v>
      </c>
      <c r="H10277" t="s">
        <v>299</v>
      </c>
      <c r="I10277" t="s">
        <v>103</v>
      </c>
      <c r="J10277" t="s">
        <v>104</v>
      </c>
      <c r="K10277">
        <v>3</v>
      </c>
      <c r="L10277" s="2">
        <v>700</v>
      </c>
      <c r="M10277">
        <v>0</v>
      </c>
      <c r="N10277" s="2">
        <v>2100</v>
      </c>
      <c r="O10277" s="2">
        <v>0</v>
      </c>
      <c r="P10277" s="2">
        <v>2100</v>
      </c>
      <c r="Q10277" s="2">
        <v>1660.51</v>
      </c>
      <c r="R10277" s="2">
        <v>439.49</v>
      </c>
      <c r="S10277" t="s">
        <v>53</v>
      </c>
      <c r="T10277" t="s">
        <v>90</v>
      </c>
      <c r="U10277" t="s">
        <v>91</v>
      </c>
      <c r="V10277" t="s">
        <v>39</v>
      </c>
      <c r="W10277" t="s">
        <v>92</v>
      </c>
      <c r="X10277" t="s">
        <v>97</v>
      </c>
      <c r="Y10277" t="s">
        <v>56</v>
      </c>
      <c r="Z10277" t="s">
        <v>43</v>
      </c>
      <c r="AA10277" t="s">
        <v>44</v>
      </c>
      <c r="AB10277" t="s">
        <v>44</v>
      </c>
    </row>
    <row r="10278" spans="1:28" x14ac:dyDescent="0.25">
      <c r="A10278" t="s">
        <v>15363</v>
      </c>
      <c r="B10278" s="1">
        <v>46117</v>
      </c>
      <c r="C10278" t="s">
        <v>11822</v>
      </c>
      <c r="D10278" t="s">
        <v>11823</v>
      </c>
      <c r="E10278">
        <v>57</v>
      </c>
      <c r="F10278" t="s">
        <v>48</v>
      </c>
      <c r="G10278" t="s">
        <v>158</v>
      </c>
      <c r="H10278" t="s">
        <v>159</v>
      </c>
      <c r="I10278" t="s">
        <v>51</v>
      </c>
      <c r="J10278" t="s">
        <v>52</v>
      </c>
      <c r="K10278">
        <v>2</v>
      </c>
      <c r="L10278" s="2">
        <v>650</v>
      </c>
      <c r="M10278">
        <v>10</v>
      </c>
      <c r="N10278" s="2">
        <v>1300</v>
      </c>
      <c r="O10278" s="2">
        <v>130</v>
      </c>
      <c r="P10278" s="2">
        <v>1170</v>
      </c>
      <c r="Q10278" s="2">
        <v>948.6</v>
      </c>
      <c r="R10278" s="2">
        <v>221.4</v>
      </c>
      <c r="S10278" t="s">
        <v>64</v>
      </c>
      <c r="T10278" t="s">
        <v>76</v>
      </c>
      <c r="U10278" t="s">
        <v>77</v>
      </c>
      <c r="V10278" t="s">
        <v>39</v>
      </c>
      <c r="W10278" t="s">
        <v>137</v>
      </c>
      <c r="X10278" t="s">
        <v>67</v>
      </c>
      <c r="Y10278" t="s">
        <v>56</v>
      </c>
      <c r="Z10278" t="s">
        <v>43</v>
      </c>
      <c r="AA10278" t="s">
        <v>44</v>
      </c>
      <c r="AB10278" t="s">
        <v>44</v>
      </c>
    </row>
    <row r="10279" spans="1:28" x14ac:dyDescent="0.25">
      <c r="A10279" t="s">
        <v>15364</v>
      </c>
      <c r="B10279" s="1">
        <v>46117</v>
      </c>
      <c r="C10279" t="s">
        <v>1277</v>
      </c>
      <c r="D10279" t="s">
        <v>1278</v>
      </c>
      <c r="E10279">
        <v>39</v>
      </c>
      <c r="F10279" t="s">
        <v>48</v>
      </c>
      <c r="G10279" t="s">
        <v>238</v>
      </c>
      <c r="H10279" t="s">
        <v>239</v>
      </c>
      <c r="I10279" t="s">
        <v>62</v>
      </c>
      <c r="J10279" t="s">
        <v>63</v>
      </c>
      <c r="K10279">
        <v>1</v>
      </c>
      <c r="L10279" s="2">
        <v>6500</v>
      </c>
      <c r="M10279">
        <v>5</v>
      </c>
      <c r="N10279" s="2">
        <v>6500</v>
      </c>
      <c r="O10279" s="2">
        <v>325</v>
      </c>
      <c r="P10279" s="2">
        <v>6175</v>
      </c>
      <c r="Q10279" s="2">
        <v>4900.5600000000004</v>
      </c>
      <c r="R10279" s="2">
        <v>1274.44</v>
      </c>
      <c r="S10279" t="s">
        <v>53</v>
      </c>
      <c r="T10279" t="s">
        <v>578</v>
      </c>
      <c r="U10279" t="s">
        <v>579</v>
      </c>
      <c r="V10279" t="s">
        <v>39</v>
      </c>
      <c r="W10279" t="s">
        <v>137</v>
      </c>
      <c r="X10279" t="s">
        <v>97</v>
      </c>
      <c r="Y10279" t="s">
        <v>56</v>
      </c>
      <c r="Z10279" t="s">
        <v>43</v>
      </c>
      <c r="AA10279" t="s">
        <v>44</v>
      </c>
      <c r="AB10279" t="s">
        <v>44</v>
      </c>
    </row>
    <row r="10280" spans="1:28" x14ac:dyDescent="0.25">
      <c r="A10280" t="s">
        <v>15365</v>
      </c>
      <c r="B10280" s="1">
        <v>46117</v>
      </c>
      <c r="C10280" t="s">
        <v>1712</v>
      </c>
      <c r="D10280" t="s">
        <v>1713</v>
      </c>
      <c r="E10280">
        <v>60</v>
      </c>
      <c r="F10280" t="s">
        <v>48</v>
      </c>
      <c r="G10280" t="s">
        <v>168</v>
      </c>
      <c r="H10280" t="s">
        <v>169</v>
      </c>
      <c r="I10280" t="s">
        <v>62</v>
      </c>
      <c r="J10280" t="s">
        <v>143</v>
      </c>
      <c r="K10280">
        <v>3</v>
      </c>
      <c r="L10280" s="2">
        <v>1800</v>
      </c>
      <c r="M10280">
        <v>5</v>
      </c>
      <c r="N10280" s="2">
        <v>5400</v>
      </c>
      <c r="O10280" s="2">
        <v>270</v>
      </c>
      <c r="P10280" s="2">
        <v>5130</v>
      </c>
      <c r="Q10280" s="2">
        <v>4177.9399999999996</v>
      </c>
      <c r="R10280" s="2">
        <v>952.06</v>
      </c>
      <c r="S10280" t="s">
        <v>36</v>
      </c>
      <c r="T10280" t="s">
        <v>178</v>
      </c>
      <c r="U10280" t="s">
        <v>154</v>
      </c>
      <c r="V10280" t="s">
        <v>39</v>
      </c>
      <c r="W10280" t="s">
        <v>124</v>
      </c>
      <c r="X10280" t="s">
        <v>97</v>
      </c>
      <c r="Y10280" t="s">
        <v>56</v>
      </c>
      <c r="Z10280" t="s">
        <v>43</v>
      </c>
      <c r="AA10280" t="s">
        <v>44</v>
      </c>
      <c r="AB10280" t="s">
        <v>44</v>
      </c>
    </row>
    <row r="10281" spans="1:28" x14ac:dyDescent="0.25">
      <c r="A10281" t="s">
        <v>15366</v>
      </c>
      <c r="B10281" s="1">
        <v>46117</v>
      </c>
      <c r="C10281" t="s">
        <v>863</v>
      </c>
      <c r="D10281" t="s">
        <v>864</v>
      </c>
      <c r="E10281">
        <v>42</v>
      </c>
      <c r="F10281" t="s">
        <v>31</v>
      </c>
      <c r="G10281" t="s">
        <v>366</v>
      </c>
      <c r="H10281" t="s">
        <v>367</v>
      </c>
      <c r="I10281" t="s">
        <v>34</v>
      </c>
      <c r="J10281" t="s">
        <v>130</v>
      </c>
      <c r="K10281">
        <v>1</v>
      </c>
      <c r="L10281" s="2">
        <v>14500</v>
      </c>
      <c r="M10281">
        <v>0</v>
      </c>
      <c r="N10281" s="2">
        <v>14500</v>
      </c>
      <c r="O10281" s="2">
        <v>0</v>
      </c>
      <c r="P10281" s="2">
        <v>14500</v>
      </c>
      <c r="Q10281" s="2">
        <v>9643.1</v>
      </c>
      <c r="R10281" s="2">
        <v>4856.8999999999996</v>
      </c>
      <c r="S10281" t="s">
        <v>53</v>
      </c>
      <c r="T10281" t="s">
        <v>96</v>
      </c>
      <c r="U10281" t="s">
        <v>96</v>
      </c>
      <c r="V10281" t="s">
        <v>39</v>
      </c>
      <c r="W10281" t="s">
        <v>40</v>
      </c>
      <c r="X10281" t="s">
        <v>41</v>
      </c>
      <c r="Y10281" t="s">
        <v>56</v>
      </c>
      <c r="Z10281" t="s">
        <v>43</v>
      </c>
      <c r="AA10281" t="s">
        <v>44</v>
      </c>
      <c r="AB10281" t="s">
        <v>44</v>
      </c>
    </row>
    <row r="10282" spans="1:28" x14ac:dyDescent="0.25">
      <c r="A10282" t="s">
        <v>15367</v>
      </c>
      <c r="B10282" s="1">
        <v>46117</v>
      </c>
      <c r="C10282" t="s">
        <v>1747</v>
      </c>
      <c r="D10282" t="s">
        <v>1748</v>
      </c>
      <c r="E10282">
        <v>44</v>
      </c>
      <c r="F10282" t="s">
        <v>31</v>
      </c>
      <c r="G10282" t="s">
        <v>32</v>
      </c>
      <c r="H10282" t="s">
        <v>33</v>
      </c>
      <c r="I10282" t="s">
        <v>34</v>
      </c>
      <c r="J10282" t="s">
        <v>35</v>
      </c>
      <c r="K10282">
        <v>1</v>
      </c>
      <c r="L10282" s="2">
        <v>55000</v>
      </c>
      <c r="M10282">
        <v>10</v>
      </c>
      <c r="N10282" s="2">
        <v>55000</v>
      </c>
      <c r="O10282" s="2">
        <v>5500</v>
      </c>
      <c r="P10282" s="2">
        <v>49500</v>
      </c>
      <c r="Q10282" s="2">
        <v>30329.86</v>
      </c>
      <c r="R10282" s="2">
        <v>19170.14</v>
      </c>
      <c r="S10282" t="s">
        <v>53</v>
      </c>
      <c r="T10282" t="s">
        <v>275</v>
      </c>
      <c r="U10282" t="s">
        <v>123</v>
      </c>
      <c r="V10282" t="s">
        <v>39</v>
      </c>
      <c r="W10282" t="s">
        <v>66</v>
      </c>
      <c r="X10282" t="s">
        <v>41</v>
      </c>
      <c r="Y10282" t="s">
        <v>84</v>
      </c>
      <c r="Z10282" t="s">
        <v>43</v>
      </c>
      <c r="AA10282" t="s">
        <v>44</v>
      </c>
      <c r="AB10282" t="s">
        <v>44</v>
      </c>
    </row>
    <row r="10283" spans="1:28" x14ac:dyDescent="0.25">
      <c r="A10283" t="s">
        <v>15368</v>
      </c>
      <c r="B10283" s="1">
        <v>46117</v>
      </c>
      <c r="C10283" t="s">
        <v>4670</v>
      </c>
      <c r="D10283" t="s">
        <v>4671</v>
      </c>
      <c r="E10283">
        <v>48</v>
      </c>
      <c r="F10283" t="s">
        <v>111</v>
      </c>
      <c r="G10283" t="s">
        <v>188</v>
      </c>
      <c r="H10283" t="s">
        <v>189</v>
      </c>
      <c r="I10283" t="s">
        <v>34</v>
      </c>
      <c r="J10283" t="s">
        <v>190</v>
      </c>
      <c r="K10283">
        <v>5</v>
      </c>
      <c r="L10283" s="2">
        <v>1800</v>
      </c>
      <c r="M10283">
        <v>20</v>
      </c>
      <c r="N10283" s="2">
        <v>9000</v>
      </c>
      <c r="O10283" s="2">
        <v>1800</v>
      </c>
      <c r="P10283" s="2">
        <v>7200</v>
      </c>
      <c r="Q10283" s="2">
        <v>5595.15</v>
      </c>
      <c r="R10283" s="2">
        <v>1604.85</v>
      </c>
      <c r="S10283" t="s">
        <v>53</v>
      </c>
      <c r="T10283" t="s">
        <v>76</v>
      </c>
      <c r="U10283" t="s">
        <v>77</v>
      </c>
      <c r="V10283" t="s">
        <v>39</v>
      </c>
      <c r="W10283" t="s">
        <v>92</v>
      </c>
      <c r="X10283" t="s">
        <v>97</v>
      </c>
      <c r="Y10283" t="s">
        <v>56</v>
      </c>
      <c r="Z10283" t="s">
        <v>107</v>
      </c>
      <c r="AA10283" t="s">
        <v>44</v>
      </c>
      <c r="AB10283" t="s">
        <v>44</v>
      </c>
    </row>
    <row r="10284" spans="1:28" x14ac:dyDescent="0.25">
      <c r="A10284" t="s">
        <v>15369</v>
      </c>
      <c r="B10284" s="1">
        <v>46117</v>
      </c>
      <c r="C10284" t="s">
        <v>10222</v>
      </c>
      <c r="D10284" t="s">
        <v>10223</v>
      </c>
      <c r="E10284">
        <v>38</v>
      </c>
      <c r="F10284" t="s">
        <v>48</v>
      </c>
      <c r="G10284" t="s">
        <v>134</v>
      </c>
      <c r="H10284" t="s">
        <v>135</v>
      </c>
      <c r="I10284" t="s">
        <v>62</v>
      </c>
      <c r="J10284" t="s">
        <v>130</v>
      </c>
      <c r="K10284">
        <v>1</v>
      </c>
      <c r="L10284" s="2">
        <v>8500</v>
      </c>
      <c r="M10284">
        <v>15</v>
      </c>
      <c r="N10284" s="2">
        <v>8500</v>
      </c>
      <c r="O10284" s="2">
        <v>1275</v>
      </c>
      <c r="P10284" s="2">
        <v>7225</v>
      </c>
      <c r="Q10284" s="2">
        <v>5523.78</v>
      </c>
      <c r="R10284" s="2">
        <v>1701.22</v>
      </c>
      <c r="S10284" t="s">
        <v>53</v>
      </c>
      <c r="T10284" t="s">
        <v>178</v>
      </c>
      <c r="U10284" t="s">
        <v>154</v>
      </c>
      <c r="V10284" t="s">
        <v>39</v>
      </c>
      <c r="W10284" t="s">
        <v>66</v>
      </c>
      <c r="X10284" t="s">
        <v>97</v>
      </c>
      <c r="Y10284" t="s">
        <v>42</v>
      </c>
      <c r="Z10284" t="s">
        <v>43</v>
      </c>
      <c r="AA10284" t="s">
        <v>44</v>
      </c>
      <c r="AB10284" t="s">
        <v>44</v>
      </c>
    </row>
    <row r="10285" spans="1:28" x14ac:dyDescent="0.25">
      <c r="A10285" t="s">
        <v>15370</v>
      </c>
      <c r="B10285" s="1">
        <v>46118</v>
      </c>
      <c r="C10285" t="s">
        <v>8875</v>
      </c>
      <c r="D10285" t="s">
        <v>8876</v>
      </c>
      <c r="E10285">
        <v>20</v>
      </c>
      <c r="F10285" t="s">
        <v>48</v>
      </c>
      <c r="G10285" t="s">
        <v>561</v>
      </c>
      <c r="H10285" t="s">
        <v>562</v>
      </c>
      <c r="I10285" t="s">
        <v>34</v>
      </c>
      <c r="J10285" t="s">
        <v>143</v>
      </c>
      <c r="K10285">
        <v>4</v>
      </c>
      <c r="L10285" s="2">
        <v>900</v>
      </c>
      <c r="M10285">
        <v>0</v>
      </c>
      <c r="N10285" s="2">
        <v>3600</v>
      </c>
      <c r="O10285" s="2">
        <v>0</v>
      </c>
      <c r="P10285" s="2">
        <v>3600</v>
      </c>
      <c r="Q10285" s="2">
        <v>2303.96</v>
      </c>
      <c r="R10285" s="2">
        <v>1296.04</v>
      </c>
      <c r="S10285" t="s">
        <v>64</v>
      </c>
      <c r="T10285" t="s">
        <v>65</v>
      </c>
      <c r="U10285" t="s">
        <v>65</v>
      </c>
      <c r="V10285" t="s">
        <v>39</v>
      </c>
      <c r="W10285" t="s">
        <v>83</v>
      </c>
      <c r="X10285" t="s">
        <v>67</v>
      </c>
      <c r="Y10285" t="s">
        <v>42</v>
      </c>
      <c r="Z10285" t="s">
        <v>43</v>
      </c>
      <c r="AA10285" t="s">
        <v>44</v>
      </c>
      <c r="AB10285" t="s">
        <v>44</v>
      </c>
    </row>
    <row r="10286" spans="1:28" x14ac:dyDescent="0.25">
      <c r="A10286" t="s">
        <v>15371</v>
      </c>
      <c r="B10286" s="1">
        <v>46118</v>
      </c>
      <c r="C10286" t="s">
        <v>2042</v>
      </c>
      <c r="D10286" t="s">
        <v>2043</v>
      </c>
      <c r="E10286">
        <v>52</v>
      </c>
      <c r="F10286" t="s">
        <v>31</v>
      </c>
      <c r="G10286" t="s">
        <v>148</v>
      </c>
      <c r="H10286" t="s">
        <v>149</v>
      </c>
      <c r="I10286" t="s">
        <v>74</v>
      </c>
      <c r="J10286" t="s">
        <v>130</v>
      </c>
      <c r="K10286">
        <v>1</v>
      </c>
      <c r="L10286" s="2">
        <v>3500</v>
      </c>
      <c r="M10286">
        <v>20</v>
      </c>
      <c r="N10286" s="2">
        <v>3500</v>
      </c>
      <c r="O10286" s="2">
        <v>700</v>
      </c>
      <c r="P10286" s="2">
        <v>2800</v>
      </c>
      <c r="Q10286" s="2">
        <v>1779.04</v>
      </c>
      <c r="R10286" s="2">
        <v>1020.96</v>
      </c>
      <c r="S10286" t="s">
        <v>53</v>
      </c>
      <c r="T10286" t="s">
        <v>76</v>
      </c>
      <c r="U10286" t="s">
        <v>77</v>
      </c>
      <c r="V10286" t="s">
        <v>39</v>
      </c>
      <c r="W10286" t="s">
        <v>83</v>
      </c>
      <c r="X10286" t="s">
        <v>41</v>
      </c>
      <c r="Y10286" t="s">
        <v>42</v>
      </c>
      <c r="Z10286" t="s">
        <v>43</v>
      </c>
      <c r="AA10286" t="s">
        <v>68</v>
      </c>
      <c r="AB10286" t="s">
        <v>44</v>
      </c>
    </row>
    <row r="10287" spans="1:28" x14ac:dyDescent="0.25">
      <c r="A10287" t="s">
        <v>15372</v>
      </c>
      <c r="B10287" s="1">
        <v>46118</v>
      </c>
      <c r="C10287" t="s">
        <v>1697</v>
      </c>
      <c r="D10287" t="s">
        <v>1698</v>
      </c>
      <c r="E10287">
        <v>40</v>
      </c>
      <c r="F10287" t="s">
        <v>48</v>
      </c>
      <c r="G10287" t="s">
        <v>188</v>
      </c>
      <c r="H10287" t="s">
        <v>189</v>
      </c>
      <c r="I10287" t="s">
        <v>34</v>
      </c>
      <c r="J10287" t="s">
        <v>190</v>
      </c>
      <c r="K10287">
        <v>2</v>
      </c>
      <c r="L10287" s="2">
        <v>1800</v>
      </c>
      <c r="M10287">
        <v>15</v>
      </c>
      <c r="N10287" s="2">
        <v>3600</v>
      </c>
      <c r="O10287" s="2">
        <v>540</v>
      </c>
      <c r="P10287" s="2">
        <v>3060</v>
      </c>
      <c r="Q10287" s="2">
        <v>2131.42</v>
      </c>
      <c r="R10287" s="2">
        <v>928.58</v>
      </c>
      <c r="S10287" t="s">
        <v>64</v>
      </c>
      <c r="T10287" t="s">
        <v>90</v>
      </c>
      <c r="U10287" t="s">
        <v>91</v>
      </c>
      <c r="V10287" t="s">
        <v>39</v>
      </c>
      <c r="W10287" t="s">
        <v>124</v>
      </c>
      <c r="X10287" t="s">
        <v>67</v>
      </c>
      <c r="Y10287" t="s">
        <v>42</v>
      </c>
      <c r="Z10287" t="s">
        <v>43</v>
      </c>
      <c r="AA10287" t="s">
        <v>44</v>
      </c>
      <c r="AB10287" t="s">
        <v>44</v>
      </c>
    </row>
    <row r="10288" spans="1:28" x14ac:dyDescent="0.25">
      <c r="A10288" t="s">
        <v>15373</v>
      </c>
      <c r="B10288" s="1">
        <v>46118</v>
      </c>
      <c r="C10288" t="s">
        <v>1292</v>
      </c>
      <c r="D10288" t="s">
        <v>1293</v>
      </c>
      <c r="E10288">
        <v>52</v>
      </c>
      <c r="F10288" t="s">
        <v>31</v>
      </c>
      <c r="G10288" t="s">
        <v>112</v>
      </c>
      <c r="H10288" t="s">
        <v>113</v>
      </c>
      <c r="I10288" t="s">
        <v>103</v>
      </c>
      <c r="J10288" t="s">
        <v>104</v>
      </c>
      <c r="K10288">
        <v>5</v>
      </c>
      <c r="L10288" s="2">
        <v>650</v>
      </c>
      <c r="M10288">
        <v>10</v>
      </c>
      <c r="N10288" s="2">
        <v>3250</v>
      </c>
      <c r="O10288" s="2">
        <v>325</v>
      </c>
      <c r="P10288" s="2">
        <v>2925</v>
      </c>
      <c r="Q10288" s="2">
        <v>1786.05</v>
      </c>
      <c r="R10288" s="2">
        <v>1138.95</v>
      </c>
      <c r="S10288" t="s">
        <v>53</v>
      </c>
      <c r="T10288" t="s">
        <v>136</v>
      </c>
      <c r="U10288" t="s">
        <v>38</v>
      </c>
      <c r="V10288" t="s">
        <v>39</v>
      </c>
      <c r="W10288" t="s">
        <v>124</v>
      </c>
      <c r="X10288" t="s">
        <v>97</v>
      </c>
      <c r="Y10288" t="s">
        <v>42</v>
      </c>
      <c r="Z10288" t="s">
        <v>43</v>
      </c>
      <c r="AA10288" t="s">
        <v>44</v>
      </c>
      <c r="AB10288" t="s">
        <v>44</v>
      </c>
    </row>
    <row r="10289" spans="1:28" x14ac:dyDescent="0.25">
      <c r="A10289" t="s">
        <v>15374</v>
      </c>
      <c r="B10289" s="1">
        <v>46118</v>
      </c>
      <c r="C10289" t="s">
        <v>6738</v>
      </c>
      <c r="D10289" t="s">
        <v>6739</v>
      </c>
      <c r="E10289">
        <v>30</v>
      </c>
      <c r="F10289" t="s">
        <v>48</v>
      </c>
      <c r="G10289" t="s">
        <v>298</v>
      </c>
      <c r="H10289" t="s">
        <v>299</v>
      </c>
      <c r="I10289" t="s">
        <v>103</v>
      </c>
      <c r="J10289" t="s">
        <v>104</v>
      </c>
      <c r="K10289">
        <v>2</v>
      </c>
      <c r="L10289" s="2">
        <v>700</v>
      </c>
      <c r="M10289">
        <v>25</v>
      </c>
      <c r="N10289" s="2">
        <v>1400</v>
      </c>
      <c r="O10289" s="2">
        <v>350</v>
      </c>
      <c r="P10289" s="2">
        <v>1050</v>
      </c>
      <c r="Q10289" s="2">
        <v>578.35</v>
      </c>
      <c r="R10289" s="2">
        <v>471.65</v>
      </c>
      <c r="S10289" t="s">
        <v>53</v>
      </c>
      <c r="T10289" t="s">
        <v>263</v>
      </c>
      <c r="U10289" t="s">
        <v>91</v>
      </c>
      <c r="V10289" t="s">
        <v>39</v>
      </c>
      <c r="W10289" t="s">
        <v>40</v>
      </c>
      <c r="X10289" t="s">
        <v>67</v>
      </c>
      <c r="Y10289" t="s">
        <v>56</v>
      </c>
      <c r="Z10289" t="s">
        <v>43</v>
      </c>
      <c r="AA10289" t="s">
        <v>44</v>
      </c>
      <c r="AB10289" t="s">
        <v>44</v>
      </c>
    </row>
    <row r="10290" spans="1:28" x14ac:dyDescent="0.25">
      <c r="A10290" t="s">
        <v>15375</v>
      </c>
      <c r="B10290" s="1">
        <v>46118</v>
      </c>
      <c r="C10290" t="s">
        <v>4340</v>
      </c>
      <c r="D10290" t="s">
        <v>4341</v>
      </c>
      <c r="E10290">
        <v>32</v>
      </c>
      <c r="F10290" t="s">
        <v>48</v>
      </c>
      <c r="G10290" t="s">
        <v>168</v>
      </c>
      <c r="H10290" t="s">
        <v>169</v>
      </c>
      <c r="I10290" t="s">
        <v>62</v>
      </c>
      <c r="J10290" t="s">
        <v>143</v>
      </c>
      <c r="K10290">
        <v>2</v>
      </c>
      <c r="L10290" s="2">
        <v>1800</v>
      </c>
      <c r="M10290">
        <v>10</v>
      </c>
      <c r="N10290" s="2">
        <v>3600</v>
      </c>
      <c r="O10290" s="2">
        <v>360</v>
      </c>
      <c r="P10290" s="2">
        <v>3240</v>
      </c>
      <c r="Q10290" s="2">
        <v>2158.04</v>
      </c>
      <c r="R10290" s="2">
        <v>1081.96</v>
      </c>
      <c r="S10290" t="s">
        <v>64</v>
      </c>
      <c r="T10290" t="s">
        <v>178</v>
      </c>
      <c r="U10290" t="s">
        <v>154</v>
      </c>
      <c r="V10290" t="s">
        <v>39</v>
      </c>
      <c r="W10290" t="s">
        <v>83</v>
      </c>
      <c r="X10290" t="s">
        <v>67</v>
      </c>
      <c r="Y10290" t="s">
        <v>42</v>
      </c>
      <c r="Z10290" t="s">
        <v>43</v>
      </c>
      <c r="AA10290" t="s">
        <v>44</v>
      </c>
      <c r="AB10290" t="s">
        <v>44</v>
      </c>
    </row>
    <row r="10291" spans="1:28" x14ac:dyDescent="0.25">
      <c r="A10291" t="s">
        <v>15376</v>
      </c>
      <c r="B10291" s="1">
        <v>46118</v>
      </c>
      <c r="C10291" t="s">
        <v>6861</v>
      </c>
      <c r="D10291" t="s">
        <v>6862</v>
      </c>
      <c r="E10291">
        <v>40</v>
      </c>
      <c r="F10291" t="s">
        <v>48</v>
      </c>
      <c r="G10291" t="s">
        <v>141</v>
      </c>
      <c r="H10291" t="s">
        <v>142</v>
      </c>
      <c r="I10291" t="s">
        <v>74</v>
      </c>
      <c r="J10291" t="s">
        <v>143</v>
      </c>
      <c r="K10291">
        <v>1</v>
      </c>
      <c r="L10291" s="2">
        <v>900</v>
      </c>
      <c r="M10291">
        <v>15</v>
      </c>
      <c r="N10291" s="2">
        <v>900</v>
      </c>
      <c r="O10291" s="2">
        <v>135</v>
      </c>
      <c r="P10291" s="2">
        <v>765</v>
      </c>
      <c r="Q10291" s="2">
        <v>513.29999999999995</v>
      </c>
      <c r="R10291" s="2">
        <v>251.7</v>
      </c>
      <c r="S10291" t="s">
        <v>36</v>
      </c>
      <c r="T10291" t="s">
        <v>96</v>
      </c>
      <c r="U10291" t="s">
        <v>96</v>
      </c>
      <c r="V10291" t="s">
        <v>39</v>
      </c>
      <c r="W10291" t="s">
        <v>124</v>
      </c>
      <c r="X10291" t="s">
        <v>41</v>
      </c>
      <c r="Y10291" t="s">
        <v>56</v>
      </c>
      <c r="Z10291" t="s">
        <v>43</v>
      </c>
      <c r="AA10291" t="s">
        <v>44</v>
      </c>
      <c r="AB10291" t="s">
        <v>44</v>
      </c>
    </row>
    <row r="10292" spans="1:28" x14ac:dyDescent="0.25">
      <c r="A10292" t="s">
        <v>15377</v>
      </c>
      <c r="B10292" s="1">
        <v>46118</v>
      </c>
      <c r="C10292" t="s">
        <v>2800</v>
      </c>
      <c r="D10292" t="s">
        <v>2801</v>
      </c>
      <c r="E10292">
        <v>40</v>
      </c>
      <c r="F10292" t="s">
        <v>111</v>
      </c>
      <c r="G10292" t="s">
        <v>176</v>
      </c>
      <c r="H10292" t="s">
        <v>177</v>
      </c>
      <c r="I10292" t="s">
        <v>34</v>
      </c>
      <c r="J10292" t="s">
        <v>35</v>
      </c>
      <c r="K10292">
        <v>6</v>
      </c>
      <c r="L10292" s="2">
        <v>6500</v>
      </c>
      <c r="M10292">
        <v>5</v>
      </c>
      <c r="N10292" s="2">
        <v>39000</v>
      </c>
      <c r="O10292" s="2">
        <v>1950</v>
      </c>
      <c r="P10292" s="2">
        <v>37050</v>
      </c>
      <c r="Q10292" s="2">
        <v>27799.31</v>
      </c>
      <c r="R10292" s="2">
        <v>9250.69</v>
      </c>
      <c r="S10292" t="s">
        <v>53</v>
      </c>
      <c r="T10292" t="s">
        <v>407</v>
      </c>
      <c r="U10292" t="s">
        <v>408</v>
      </c>
      <c r="V10292" t="s">
        <v>39</v>
      </c>
      <c r="W10292" t="s">
        <v>137</v>
      </c>
      <c r="X10292" t="s">
        <v>97</v>
      </c>
      <c r="Y10292" t="s">
        <v>56</v>
      </c>
      <c r="Z10292" t="s">
        <v>43</v>
      </c>
      <c r="AA10292" t="s">
        <v>44</v>
      </c>
      <c r="AB10292" t="s">
        <v>44</v>
      </c>
    </row>
    <row r="10293" spans="1:28" x14ac:dyDescent="0.25">
      <c r="A10293" t="s">
        <v>15378</v>
      </c>
      <c r="B10293" s="1">
        <v>46118</v>
      </c>
      <c r="C10293" t="s">
        <v>1867</v>
      </c>
      <c r="D10293" t="s">
        <v>1868</v>
      </c>
      <c r="E10293">
        <v>27</v>
      </c>
      <c r="F10293" t="s">
        <v>111</v>
      </c>
      <c r="G10293" t="s">
        <v>436</v>
      </c>
      <c r="H10293" t="s">
        <v>437</v>
      </c>
      <c r="I10293" t="s">
        <v>74</v>
      </c>
      <c r="J10293" t="s">
        <v>190</v>
      </c>
      <c r="K10293">
        <v>1</v>
      </c>
      <c r="L10293" s="2">
        <v>1800</v>
      </c>
      <c r="M10293">
        <v>15</v>
      </c>
      <c r="N10293" s="2">
        <v>1800</v>
      </c>
      <c r="O10293" s="2">
        <v>270</v>
      </c>
      <c r="P10293" s="2">
        <v>1530</v>
      </c>
      <c r="Q10293" s="2">
        <v>1037</v>
      </c>
      <c r="R10293" s="2">
        <v>493</v>
      </c>
      <c r="S10293" t="s">
        <v>53</v>
      </c>
      <c r="T10293" t="s">
        <v>163</v>
      </c>
      <c r="U10293" t="s">
        <v>164</v>
      </c>
      <c r="V10293" t="s">
        <v>39</v>
      </c>
      <c r="W10293" t="s">
        <v>137</v>
      </c>
      <c r="X10293" t="s">
        <v>67</v>
      </c>
      <c r="Y10293" t="s">
        <v>56</v>
      </c>
      <c r="Z10293" t="s">
        <v>43</v>
      </c>
      <c r="AA10293" t="s">
        <v>44</v>
      </c>
      <c r="AB10293" t="s">
        <v>44</v>
      </c>
    </row>
    <row r="10294" spans="1:28" x14ac:dyDescent="0.25">
      <c r="A10294" t="s">
        <v>15379</v>
      </c>
      <c r="B10294" s="1">
        <v>46118</v>
      </c>
      <c r="C10294" t="s">
        <v>1087</v>
      </c>
      <c r="D10294" t="s">
        <v>1088</v>
      </c>
      <c r="E10294">
        <v>24</v>
      </c>
      <c r="F10294" t="s">
        <v>31</v>
      </c>
      <c r="G10294" t="s">
        <v>49</v>
      </c>
      <c r="H10294" t="s">
        <v>50</v>
      </c>
      <c r="I10294" t="s">
        <v>51</v>
      </c>
      <c r="J10294" t="s">
        <v>52</v>
      </c>
      <c r="K10294">
        <v>4</v>
      </c>
      <c r="L10294" s="2">
        <v>500</v>
      </c>
      <c r="M10294">
        <v>25</v>
      </c>
      <c r="N10294" s="2">
        <v>2000</v>
      </c>
      <c r="O10294" s="2">
        <v>500</v>
      </c>
      <c r="P10294" s="2">
        <v>1500</v>
      </c>
      <c r="Q10294" s="2">
        <v>1196.5</v>
      </c>
      <c r="R10294" s="2">
        <v>303.5</v>
      </c>
      <c r="S10294" t="s">
        <v>36</v>
      </c>
      <c r="T10294" t="s">
        <v>407</v>
      </c>
      <c r="U10294" t="s">
        <v>408</v>
      </c>
      <c r="V10294" t="s">
        <v>39</v>
      </c>
      <c r="W10294" t="s">
        <v>66</v>
      </c>
      <c r="X10294" t="s">
        <v>41</v>
      </c>
      <c r="Y10294" t="s">
        <v>56</v>
      </c>
      <c r="Z10294" t="s">
        <v>43</v>
      </c>
      <c r="AA10294" t="s">
        <v>44</v>
      </c>
      <c r="AB10294" t="s">
        <v>44</v>
      </c>
    </row>
    <row r="10295" spans="1:28" x14ac:dyDescent="0.25">
      <c r="A10295" t="s">
        <v>15380</v>
      </c>
      <c r="B10295" s="1">
        <v>46118</v>
      </c>
      <c r="C10295" t="s">
        <v>3010</v>
      </c>
      <c r="D10295" t="s">
        <v>3011</v>
      </c>
      <c r="E10295">
        <v>26</v>
      </c>
      <c r="F10295" t="s">
        <v>111</v>
      </c>
      <c r="G10295" t="s">
        <v>134</v>
      </c>
      <c r="H10295" t="s">
        <v>135</v>
      </c>
      <c r="I10295" t="s">
        <v>62</v>
      </c>
      <c r="J10295" t="s">
        <v>130</v>
      </c>
      <c r="K10295">
        <v>2</v>
      </c>
      <c r="L10295" s="2">
        <v>8500</v>
      </c>
      <c r="M10295">
        <v>20</v>
      </c>
      <c r="N10295" s="2">
        <v>17000</v>
      </c>
      <c r="O10295" s="2">
        <v>3400</v>
      </c>
      <c r="P10295" s="2">
        <v>13600</v>
      </c>
      <c r="Q10295" s="2">
        <v>9612.32</v>
      </c>
      <c r="R10295" s="2">
        <v>3987.68</v>
      </c>
      <c r="S10295" t="s">
        <v>53</v>
      </c>
      <c r="T10295" t="s">
        <v>163</v>
      </c>
      <c r="U10295" t="s">
        <v>164</v>
      </c>
      <c r="V10295" t="s">
        <v>39</v>
      </c>
      <c r="W10295" t="s">
        <v>40</v>
      </c>
      <c r="X10295" t="s">
        <v>41</v>
      </c>
      <c r="Y10295" t="s">
        <v>56</v>
      </c>
      <c r="Z10295" t="s">
        <v>223</v>
      </c>
      <c r="AA10295" t="s">
        <v>44</v>
      </c>
      <c r="AB10295" t="s">
        <v>44</v>
      </c>
    </row>
    <row r="10296" spans="1:28" x14ac:dyDescent="0.25">
      <c r="A10296" t="s">
        <v>15381</v>
      </c>
      <c r="B10296" s="1">
        <v>46118</v>
      </c>
      <c r="C10296" t="s">
        <v>5077</v>
      </c>
      <c r="D10296" t="s">
        <v>5078</v>
      </c>
      <c r="E10296">
        <v>45</v>
      </c>
      <c r="F10296" t="s">
        <v>48</v>
      </c>
      <c r="G10296" t="s">
        <v>436</v>
      </c>
      <c r="H10296" t="s">
        <v>437</v>
      </c>
      <c r="I10296" t="s">
        <v>74</v>
      </c>
      <c r="J10296" t="s">
        <v>190</v>
      </c>
      <c r="K10296">
        <v>1</v>
      </c>
      <c r="L10296" s="2">
        <v>1800</v>
      </c>
      <c r="M10296">
        <v>0</v>
      </c>
      <c r="N10296" s="2">
        <v>1800</v>
      </c>
      <c r="O10296" s="2">
        <v>0</v>
      </c>
      <c r="P10296" s="2">
        <v>1800</v>
      </c>
      <c r="Q10296" s="2">
        <v>1293.43</v>
      </c>
      <c r="R10296" s="2">
        <v>506.57</v>
      </c>
      <c r="S10296" t="s">
        <v>64</v>
      </c>
      <c r="T10296" t="s">
        <v>54</v>
      </c>
      <c r="U10296" t="s">
        <v>55</v>
      </c>
      <c r="V10296" t="s">
        <v>39</v>
      </c>
      <c r="W10296" t="s">
        <v>92</v>
      </c>
      <c r="X10296" t="s">
        <v>97</v>
      </c>
      <c r="Y10296" t="s">
        <v>56</v>
      </c>
      <c r="Z10296" t="s">
        <v>43</v>
      </c>
      <c r="AA10296" t="s">
        <v>44</v>
      </c>
      <c r="AB10296" t="s">
        <v>44</v>
      </c>
    </row>
    <row r="10297" spans="1:28" x14ac:dyDescent="0.25">
      <c r="A10297" t="s">
        <v>15382</v>
      </c>
      <c r="B10297" s="1">
        <v>46118</v>
      </c>
      <c r="C10297" t="s">
        <v>2299</v>
      </c>
      <c r="D10297" t="s">
        <v>2300</v>
      </c>
      <c r="E10297">
        <v>37</v>
      </c>
      <c r="F10297" t="s">
        <v>48</v>
      </c>
      <c r="G10297" t="s">
        <v>352</v>
      </c>
      <c r="H10297" t="s">
        <v>353</v>
      </c>
      <c r="I10297" t="s">
        <v>103</v>
      </c>
      <c r="J10297" t="s">
        <v>104</v>
      </c>
      <c r="K10297">
        <v>6</v>
      </c>
      <c r="L10297" s="2">
        <v>850</v>
      </c>
      <c r="M10297">
        <v>5</v>
      </c>
      <c r="N10297" s="2">
        <v>5100</v>
      </c>
      <c r="O10297" s="2">
        <v>255</v>
      </c>
      <c r="P10297" s="2">
        <v>4845</v>
      </c>
      <c r="Q10297" s="2">
        <v>3466.55</v>
      </c>
      <c r="R10297" s="2">
        <v>1378.45</v>
      </c>
      <c r="S10297" t="s">
        <v>53</v>
      </c>
      <c r="T10297" t="s">
        <v>290</v>
      </c>
      <c r="U10297" t="s">
        <v>291</v>
      </c>
      <c r="V10297" t="s">
        <v>39</v>
      </c>
      <c r="W10297" t="s">
        <v>83</v>
      </c>
      <c r="X10297" t="s">
        <v>41</v>
      </c>
      <c r="Y10297" t="s">
        <v>56</v>
      </c>
      <c r="Z10297" t="s">
        <v>43</v>
      </c>
      <c r="AA10297" t="s">
        <v>44</v>
      </c>
      <c r="AB10297" t="s">
        <v>44</v>
      </c>
    </row>
    <row r="10298" spans="1:28" x14ac:dyDescent="0.25">
      <c r="A10298" t="s">
        <v>15383</v>
      </c>
      <c r="B10298" s="1">
        <v>46118</v>
      </c>
      <c r="C10298" t="s">
        <v>1210</v>
      </c>
      <c r="D10298" t="s">
        <v>1211</v>
      </c>
      <c r="E10298">
        <v>40</v>
      </c>
      <c r="F10298" t="s">
        <v>48</v>
      </c>
      <c r="G10298" t="s">
        <v>561</v>
      </c>
      <c r="H10298" t="s">
        <v>562</v>
      </c>
      <c r="I10298" t="s">
        <v>34</v>
      </c>
      <c r="J10298" t="s">
        <v>143</v>
      </c>
      <c r="K10298">
        <v>3</v>
      </c>
      <c r="L10298" s="2">
        <v>900</v>
      </c>
      <c r="M10298">
        <v>10</v>
      </c>
      <c r="N10298" s="2">
        <v>2700</v>
      </c>
      <c r="O10298" s="2">
        <v>270</v>
      </c>
      <c r="P10298" s="2">
        <v>2430</v>
      </c>
      <c r="Q10298" s="2">
        <v>1360.24</v>
      </c>
      <c r="R10298" s="2">
        <v>1069.76</v>
      </c>
      <c r="S10298" t="s">
        <v>53</v>
      </c>
      <c r="T10298" t="s">
        <v>222</v>
      </c>
      <c r="U10298" t="s">
        <v>38</v>
      </c>
      <c r="V10298" t="s">
        <v>39</v>
      </c>
      <c r="W10298" t="s">
        <v>40</v>
      </c>
      <c r="X10298" t="s">
        <v>41</v>
      </c>
      <c r="Y10298" t="s">
        <v>56</v>
      </c>
      <c r="Z10298" t="s">
        <v>43</v>
      </c>
      <c r="AA10298" t="s">
        <v>44</v>
      </c>
      <c r="AB10298" t="s">
        <v>44</v>
      </c>
    </row>
    <row r="10299" spans="1:28" x14ac:dyDescent="0.25">
      <c r="A10299" t="s">
        <v>15384</v>
      </c>
      <c r="B10299" s="1">
        <v>46118</v>
      </c>
      <c r="C10299" t="s">
        <v>9596</v>
      </c>
      <c r="D10299" t="s">
        <v>9597</v>
      </c>
      <c r="E10299">
        <v>41</v>
      </c>
      <c r="F10299" t="s">
        <v>111</v>
      </c>
      <c r="G10299" t="s">
        <v>72</v>
      </c>
      <c r="H10299" t="s">
        <v>73</v>
      </c>
      <c r="I10299" t="s">
        <v>74</v>
      </c>
      <c r="J10299" t="s">
        <v>75</v>
      </c>
      <c r="K10299">
        <v>3</v>
      </c>
      <c r="L10299" s="2">
        <v>2200</v>
      </c>
      <c r="M10299">
        <v>0</v>
      </c>
      <c r="N10299" s="2">
        <v>6600</v>
      </c>
      <c r="O10299" s="2">
        <v>0</v>
      </c>
      <c r="P10299" s="2">
        <v>6600</v>
      </c>
      <c r="Q10299" s="2">
        <v>4667.68</v>
      </c>
      <c r="R10299" s="2">
        <v>1932.32</v>
      </c>
      <c r="S10299" t="s">
        <v>53</v>
      </c>
      <c r="T10299" t="s">
        <v>90</v>
      </c>
      <c r="U10299" t="s">
        <v>91</v>
      </c>
      <c r="V10299" t="s">
        <v>39</v>
      </c>
      <c r="W10299" t="s">
        <v>40</v>
      </c>
      <c r="X10299" t="s">
        <v>67</v>
      </c>
      <c r="Y10299" t="s">
        <v>42</v>
      </c>
      <c r="Z10299" t="s">
        <v>43</v>
      </c>
      <c r="AA10299" t="s">
        <v>44</v>
      </c>
      <c r="AB10299" t="s">
        <v>44</v>
      </c>
    </row>
    <row r="10300" spans="1:28" x14ac:dyDescent="0.25">
      <c r="A10300" t="s">
        <v>15385</v>
      </c>
      <c r="B10300" s="1">
        <v>46118</v>
      </c>
      <c r="C10300" t="s">
        <v>1442</v>
      </c>
      <c r="D10300" t="s">
        <v>1443</v>
      </c>
      <c r="E10300">
        <v>32</v>
      </c>
      <c r="F10300" t="s">
        <v>111</v>
      </c>
      <c r="G10300" t="s">
        <v>49</v>
      </c>
      <c r="H10300" t="s">
        <v>50</v>
      </c>
      <c r="I10300" t="s">
        <v>51</v>
      </c>
      <c r="J10300" t="s">
        <v>52</v>
      </c>
      <c r="K10300">
        <v>1</v>
      </c>
      <c r="L10300" s="2">
        <v>500</v>
      </c>
      <c r="M10300">
        <v>5</v>
      </c>
      <c r="N10300" s="2">
        <v>500</v>
      </c>
      <c r="O10300" s="2">
        <v>25</v>
      </c>
      <c r="P10300" s="2">
        <v>475</v>
      </c>
      <c r="Q10300" s="2">
        <v>353.91</v>
      </c>
      <c r="R10300" s="2">
        <v>121.09</v>
      </c>
      <c r="S10300" t="s">
        <v>64</v>
      </c>
      <c r="T10300" t="s">
        <v>76</v>
      </c>
      <c r="U10300" t="s">
        <v>77</v>
      </c>
      <c r="V10300" t="s">
        <v>39</v>
      </c>
      <c r="W10300" t="s">
        <v>83</v>
      </c>
      <c r="X10300" t="s">
        <v>97</v>
      </c>
      <c r="Y10300" t="s">
        <v>42</v>
      </c>
      <c r="Z10300" t="s">
        <v>43</v>
      </c>
      <c r="AA10300" t="s">
        <v>44</v>
      </c>
      <c r="AB10300" t="s">
        <v>44</v>
      </c>
    </row>
    <row r="10301" spans="1:28" x14ac:dyDescent="0.25">
      <c r="A10301" t="s">
        <v>15386</v>
      </c>
      <c r="B10301" s="1">
        <v>46118</v>
      </c>
      <c r="C10301" t="s">
        <v>5932</v>
      </c>
      <c r="D10301" t="s">
        <v>5933</v>
      </c>
      <c r="E10301">
        <v>36</v>
      </c>
      <c r="F10301" t="s">
        <v>31</v>
      </c>
      <c r="G10301" t="s">
        <v>217</v>
      </c>
      <c r="H10301" t="s">
        <v>218</v>
      </c>
      <c r="I10301" t="s">
        <v>34</v>
      </c>
      <c r="J10301" t="s">
        <v>130</v>
      </c>
      <c r="K10301">
        <v>1</v>
      </c>
      <c r="L10301" s="2">
        <v>28000</v>
      </c>
      <c r="M10301">
        <v>20</v>
      </c>
      <c r="N10301" s="2">
        <v>28000</v>
      </c>
      <c r="O10301" s="2">
        <v>5600</v>
      </c>
      <c r="P10301" s="2">
        <v>22400</v>
      </c>
      <c r="Q10301" s="2">
        <v>18214.669999999998</v>
      </c>
      <c r="R10301" s="2">
        <v>4185.33</v>
      </c>
      <c r="S10301" t="s">
        <v>53</v>
      </c>
      <c r="T10301" t="s">
        <v>65</v>
      </c>
      <c r="U10301" t="s">
        <v>65</v>
      </c>
      <c r="V10301" t="s">
        <v>39</v>
      </c>
      <c r="W10301" t="s">
        <v>137</v>
      </c>
      <c r="X10301" t="s">
        <v>97</v>
      </c>
      <c r="Y10301" t="s">
        <v>42</v>
      </c>
      <c r="Z10301" t="s">
        <v>43</v>
      </c>
      <c r="AA10301" t="s">
        <v>44</v>
      </c>
      <c r="AB10301" t="s">
        <v>44</v>
      </c>
    </row>
    <row r="10302" spans="1:28" x14ac:dyDescent="0.25">
      <c r="A10302" t="s">
        <v>15387</v>
      </c>
      <c r="B10302" s="1">
        <v>46118</v>
      </c>
      <c r="C10302" t="s">
        <v>14455</v>
      </c>
      <c r="D10302" t="s">
        <v>14456</v>
      </c>
      <c r="E10302">
        <v>22</v>
      </c>
      <c r="F10302" t="s">
        <v>48</v>
      </c>
      <c r="G10302" t="s">
        <v>119</v>
      </c>
      <c r="H10302" t="s">
        <v>120</v>
      </c>
      <c r="I10302" t="s">
        <v>62</v>
      </c>
      <c r="J10302" t="s">
        <v>121</v>
      </c>
      <c r="K10302">
        <v>2</v>
      </c>
      <c r="L10302" s="2">
        <v>4800</v>
      </c>
      <c r="M10302">
        <v>15</v>
      </c>
      <c r="N10302" s="2">
        <v>9600</v>
      </c>
      <c r="O10302" s="2">
        <v>1440</v>
      </c>
      <c r="P10302" s="2">
        <v>8160</v>
      </c>
      <c r="Q10302" s="2">
        <v>5158.03</v>
      </c>
      <c r="R10302" s="2">
        <v>3001.97</v>
      </c>
      <c r="S10302" t="s">
        <v>53</v>
      </c>
      <c r="T10302" t="s">
        <v>163</v>
      </c>
      <c r="U10302" t="s">
        <v>164</v>
      </c>
      <c r="V10302" t="s">
        <v>39</v>
      </c>
      <c r="W10302" t="s">
        <v>137</v>
      </c>
      <c r="X10302" t="s">
        <v>97</v>
      </c>
      <c r="Y10302" t="s">
        <v>56</v>
      </c>
      <c r="Z10302" t="s">
        <v>43</v>
      </c>
      <c r="AA10302" t="s">
        <v>44</v>
      </c>
      <c r="AB10302" t="s">
        <v>44</v>
      </c>
    </row>
    <row r="10303" spans="1:28" x14ac:dyDescent="0.25">
      <c r="A10303" t="s">
        <v>15388</v>
      </c>
      <c r="B10303" s="1">
        <v>46118</v>
      </c>
      <c r="C10303" t="s">
        <v>6370</v>
      </c>
      <c r="D10303" t="s">
        <v>6371</v>
      </c>
      <c r="E10303">
        <v>26</v>
      </c>
      <c r="F10303" t="s">
        <v>111</v>
      </c>
      <c r="G10303" t="s">
        <v>197</v>
      </c>
      <c r="H10303" t="s">
        <v>198</v>
      </c>
      <c r="I10303" t="s">
        <v>74</v>
      </c>
      <c r="J10303" t="s">
        <v>75</v>
      </c>
      <c r="K10303">
        <v>2</v>
      </c>
      <c r="L10303" s="2">
        <v>2600</v>
      </c>
      <c r="M10303">
        <v>10</v>
      </c>
      <c r="N10303" s="2">
        <v>5200</v>
      </c>
      <c r="O10303" s="2">
        <v>520</v>
      </c>
      <c r="P10303" s="2">
        <v>4680</v>
      </c>
      <c r="Q10303" s="2">
        <v>2853.7</v>
      </c>
      <c r="R10303" s="2">
        <v>1826.3</v>
      </c>
      <c r="S10303" t="s">
        <v>64</v>
      </c>
      <c r="T10303" t="s">
        <v>222</v>
      </c>
      <c r="U10303" t="s">
        <v>38</v>
      </c>
      <c r="V10303" t="s">
        <v>39</v>
      </c>
      <c r="W10303" t="s">
        <v>66</v>
      </c>
      <c r="X10303" t="s">
        <v>41</v>
      </c>
      <c r="Y10303" t="s">
        <v>42</v>
      </c>
      <c r="Z10303" t="s">
        <v>43</v>
      </c>
      <c r="AA10303" t="s">
        <v>44</v>
      </c>
      <c r="AB10303" t="s">
        <v>44</v>
      </c>
    </row>
    <row r="10304" spans="1:28" x14ac:dyDescent="0.25">
      <c r="A10304" t="s">
        <v>15389</v>
      </c>
      <c r="B10304" s="1">
        <v>46118</v>
      </c>
      <c r="C10304" t="s">
        <v>8907</v>
      </c>
      <c r="D10304" t="s">
        <v>8908</v>
      </c>
      <c r="E10304">
        <v>21</v>
      </c>
      <c r="F10304" t="s">
        <v>48</v>
      </c>
      <c r="G10304" t="s">
        <v>141</v>
      </c>
      <c r="H10304" t="s">
        <v>142</v>
      </c>
      <c r="I10304" t="s">
        <v>74</v>
      </c>
      <c r="J10304" t="s">
        <v>143</v>
      </c>
      <c r="K10304">
        <v>2</v>
      </c>
      <c r="L10304" s="2">
        <v>900</v>
      </c>
      <c r="M10304">
        <v>30</v>
      </c>
      <c r="N10304" s="2">
        <v>1800</v>
      </c>
      <c r="O10304" s="2">
        <v>540</v>
      </c>
      <c r="P10304" s="2">
        <v>1260</v>
      </c>
      <c r="Q10304" s="2">
        <v>703.91</v>
      </c>
      <c r="R10304" s="2">
        <v>556.09</v>
      </c>
      <c r="S10304" t="s">
        <v>53</v>
      </c>
      <c r="T10304" t="s">
        <v>105</v>
      </c>
      <c r="U10304" t="s">
        <v>106</v>
      </c>
      <c r="V10304" t="s">
        <v>39</v>
      </c>
      <c r="W10304" t="s">
        <v>66</v>
      </c>
      <c r="X10304" t="s">
        <v>67</v>
      </c>
      <c r="Y10304" t="s">
        <v>42</v>
      </c>
      <c r="Z10304" t="s">
        <v>43</v>
      </c>
      <c r="AA10304" t="s">
        <v>44</v>
      </c>
      <c r="AB10304" t="s">
        <v>44</v>
      </c>
    </row>
    <row r="10305" spans="1:28" x14ac:dyDescent="0.25">
      <c r="A10305" t="s">
        <v>15390</v>
      </c>
      <c r="B10305" s="1">
        <v>46119</v>
      </c>
      <c r="C10305" t="s">
        <v>5566</v>
      </c>
      <c r="D10305" t="s">
        <v>5567</v>
      </c>
      <c r="E10305">
        <v>25</v>
      </c>
      <c r="F10305" t="s">
        <v>31</v>
      </c>
      <c r="G10305" t="s">
        <v>49</v>
      </c>
      <c r="H10305" t="s">
        <v>50</v>
      </c>
      <c r="I10305" t="s">
        <v>51</v>
      </c>
      <c r="J10305" t="s">
        <v>52</v>
      </c>
      <c r="K10305">
        <v>4</v>
      </c>
      <c r="L10305" s="2">
        <v>500</v>
      </c>
      <c r="M10305">
        <v>0</v>
      </c>
      <c r="N10305" s="2">
        <v>2000</v>
      </c>
      <c r="O10305" s="2">
        <v>0</v>
      </c>
      <c r="P10305" s="2">
        <v>2000</v>
      </c>
      <c r="Q10305" s="2">
        <v>1324.98</v>
      </c>
      <c r="R10305" s="2">
        <v>675.02</v>
      </c>
      <c r="S10305" t="s">
        <v>53</v>
      </c>
      <c r="T10305" t="s">
        <v>114</v>
      </c>
      <c r="U10305" t="s">
        <v>115</v>
      </c>
      <c r="V10305" t="s">
        <v>39</v>
      </c>
      <c r="W10305" t="s">
        <v>66</v>
      </c>
      <c r="X10305" t="s">
        <v>97</v>
      </c>
      <c r="Y10305" t="s">
        <v>56</v>
      </c>
      <c r="Z10305" t="s">
        <v>43</v>
      </c>
      <c r="AA10305" t="s">
        <v>44</v>
      </c>
      <c r="AB10305" t="s">
        <v>44</v>
      </c>
    </row>
    <row r="10306" spans="1:28" x14ac:dyDescent="0.25">
      <c r="A10306" t="s">
        <v>15391</v>
      </c>
      <c r="B10306" s="1">
        <v>46119</v>
      </c>
      <c r="C10306" t="s">
        <v>1373</v>
      </c>
      <c r="D10306" t="s">
        <v>1374</v>
      </c>
      <c r="E10306">
        <v>52</v>
      </c>
      <c r="F10306" t="s">
        <v>48</v>
      </c>
      <c r="G10306" t="s">
        <v>352</v>
      </c>
      <c r="H10306" t="s">
        <v>353</v>
      </c>
      <c r="I10306" t="s">
        <v>103</v>
      </c>
      <c r="J10306" t="s">
        <v>104</v>
      </c>
      <c r="K10306">
        <v>1</v>
      </c>
      <c r="L10306" s="2">
        <v>850</v>
      </c>
      <c r="M10306">
        <v>20</v>
      </c>
      <c r="N10306" s="2">
        <v>850</v>
      </c>
      <c r="O10306" s="2">
        <v>170</v>
      </c>
      <c r="P10306" s="2">
        <v>680</v>
      </c>
      <c r="Q10306" s="2">
        <v>387</v>
      </c>
      <c r="R10306" s="2">
        <v>293</v>
      </c>
      <c r="S10306" t="s">
        <v>53</v>
      </c>
      <c r="T10306" t="s">
        <v>65</v>
      </c>
      <c r="U10306" t="s">
        <v>65</v>
      </c>
      <c r="V10306" t="s">
        <v>39</v>
      </c>
      <c r="W10306" t="s">
        <v>124</v>
      </c>
      <c r="X10306" t="s">
        <v>41</v>
      </c>
      <c r="Y10306" t="s">
        <v>42</v>
      </c>
      <c r="Z10306" t="s">
        <v>43</v>
      </c>
      <c r="AA10306" t="s">
        <v>44</v>
      </c>
      <c r="AB10306" t="s">
        <v>44</v>
      </c>
    </row>
    <row r="10307" spans="1:28" x14ac:dyDescent="0.25">
      <c r="A10307" t="s">
        <v>15392</v>
      </c>
      <c r="B10307" s="1">
        <v>46119</v>
      </c>
      <c r="C10307" t="s">
        <v>7610</v>
      </c>
      <c r="D10307" t="s">
        <v>7611</v>
      </c>
      <c r="E10307">
        <v>57</v>
      </c>
      <c r="F10307" t="s">
        <v>31</v>
      </c>
      <c r="G10307" t="s">
        <v>168</v>
      </c>
      <c r="H10307" t="s">
        <v>169</v>
      </c>
      <c r="I10307" t="s">
        <v>62</v>
      </c>
      <c r="J10307" t="s">
        <v>143</v>
      </c>
      <c r="K10307">
        <v>2</v>
      </c>
      <c r="L10307" s="2">
        <v>1800</v>
      </c>
      <c r="M10307">
        <v>15</v>
      </c>
      <c r="N10307" s="2">
        <v>3600</v>
      </c>
      <c r="O10307" s="2">
        <v>540</v>
      </c>
      <c r="P10307" s="2">
        <v>3060</v>
      </c>
      <c r="Q10307" s="2">
        <v>1846.14</v>
      </c>
      <c r="R10307" s="2">
        <v>1213.8599999999999</v>
      </c>
      <c r="S10307" t="s">
        <v>53</v>
      </c>
      <c r="T10307" t="s">
        <v>136</v>
      </c>
      <c r="U10307" t="s">
        <v>38</v>
      </c>
      <c r="V10307" t="s">
        <v>39</v>
      </c>
      <c r="W10307" t="s">
        <v>66</v>
      </c>
      <c r="X10307" t="s">
        <v>41</v>
      </c>
      <c r="Y10307" t="s">
        <v>56</v>
      </c>
      <c r="Z10307" t="s">
        <v>107</v>
      </c>
      <c r="AA10307" t="s">
        <v>44</v>
      </c>
      <c r="AB10307" t="s">
        <v>44</v>
      </c>
    </row>
    <row r="10308" spans="1:28" x14ac:dyDescent="0.25">
      <c r="A10308" t="s">
        <v>15393</v>
      </c>
      <c r="B10308" s="1">
        <v>46119</v>
      </c>
      <c r="C10308" t="s">
        <v>6087</v>
      </c>
      <c r="D10308" t="s">
        <v>6088</v>
      </c>
      <c r="E10308">
        <v>52</v>
      </c>
      <c r="F10308" t="s">
        <v>48</v>
      </c>
      <c r="G10308" t="s">
        <v>197</v>
      </c>
      <c r="H10308" t="s">
        <v>198</v>
      </c>
      <c r="I10308" t="s">
        <v>74</v>
      </c>
      <c r="J10308" t="s">
        <v>75</v>
      </c>
      <c r="K10308">
        <v>2</v>
      </c>
      <c r="L10308" s="2">
        <v>2600</v>
      </c>
      <c r="M10308">
        <v>20</v>
      </c>
      <c r="N10308" s="2">
        <v>5200</v>
      </c>
      <c r="O10308" s="2">
        <v>1040</v>
      </c>
      <c r="P10308" s="2">
        <v>4160</v>
      </c>
      <c r="Q10308" s="2">
        <v>3265.62</v>
      </c>
      <c r="R10308" s="2">
        <v>894.38</v>
      </c>
      <c r="S10308" t="s">
        <v>53</v>
      </c>
      <c r="T10308" t="s">
        <v>136</v>
      </c>
      <c r="U10308" t="s">
        <v>38</v>
      </c>
      <c r="V10308" t="s">
        <v>39</v>
      </c>
      <c r="W10308" t="s">
        <v>40</v>
      </c>
      <c r="X10308" t="s">
        <v>67</v>
      </c>
      <c r="Y10308" t="s">
        <v>56</v>
      </c>
      <c r="Z10308" t="s">
        <v>43</v>
      </c>
      <c r="AA10308" t="s">
        <v>44</v>
      </c>
      <c r="AB10308" t="s">
        <v>44</v>
      </c>
    </row>
    <row r="10309" spans="1:28" x14ac:dyDescent="0.25">
      <c r="A10309" t="s">
        <v>15394</v>
      </c>
      <c r="B10309" s="1">
        <v>46119</v>
      </c>
      <c r="C10309" t="s">
        <v>2360</v>
      </c>
      <c r="D10309" t="s">
        <v>2361</v>
      </c>
      <c r="E10309">
        <v>18</v>
      </c>
      <c r="F10309" t="s">
        <v>48</v>
      </c>
      <c r="G10309" t="s">
        <v>217</v>
      </c>
      <c r="H10309" t="s">
        <v>218</v>
      </c>
      <c r="I10309" t="s">
        <v>34</v>
      </c>
      <c r="J10309" t="s">
        <v>130</v>
      </c>
      <c r="K10309">
        <v>4</v>
      </c>
      <c r="L10309" s="2">
        <v>28000</v>
      </c>
      <c r="M10309">
        <v>5</v>
      </c>
      <c r="N10309" s="2">
        <v>112000</v>
      </c>
      <c r="O10309" s="2">
        <v>5600</v>
      </c>
      <c r="P10309" s="2">
        <v>106400</v>
      </c>
      <c r="Q10309" s="2">
        <v>61084.09</v>
      </c>
      <c r="R10309" s="2">
        <v>45315.91</v>
      </c>
      <c r="S10309" t="s">
        <v>53</v>
      </c>
      <c r="T10309" t="s">
        <v>90</v>
      </c>
      <c r="U10309" t="s">
        <v>91</v>
      </c>
      <c r="V10309" t="s">
        <v>39</v>
      </c>
      <c r="W10309" t="s">
        <v>83</v>
      </c>
      <c r="X10309" t="s">
        <v>97</v>
      </c>
      <c r="Y10309" t="s">
        <v>56</v>
      </c>
      <c r="Z10309" t="s">
        <v>107</v>
      </c>
      <c r="AA10309" t="s">
        <v>44</v>
      </c>
      <c r="AB10309" t="s">
        <v>44</v>
      </c>
    </row>
    <row r="10310" spans="1:28" x14ac:dyDescent="0.25">
      <c r="A10310" t="s">
        <v>15395</v>
      </c>
      <c r="B10310" s="1">
        <v>46119</v>
      </c>
      <c r="C10310" t="s">
        <v>11497</v>
      </c>
      <c r="D10310" t="s">
        <v>11498</v>
      </c>
      <c r="E10310">
        <v>18</v>
      </c>
      <c r="F10310" t="s">
        <v>48</v>
      </c>
      <c r="G10310" t="s">
        <v>352</v>
      </c>
      <c r="H10310" t="s">
        <v>353</v>
      </c>
      <c r="I10310" t="s">
        <v>103</v>
      </c>
      <c r="J10310" t="s">
        <v>104</v>
      </c>
      <c r="K10310">
        <v>1</v>
      </c>
      <c r="L10310" s="2">
        <v>850</v>
      </c>
      <c r="M10310">
        <v>15</v>
      </c>
      <c r="N10310" s="2">
        <v>850</v>
      </c>
      <c r="O10310" s="2">
        <v>127.5</v>
      </c>
      <c r="P10310" s="2">
        <v>722.5</v>
      </c>
      <c r="Q10310" s="2">
        <v>422.68</v>
      </c>
      <c r="R10310" s="2">
        <v>299.82</v>
      </c>
      <c r="S10310" t="s">
        <v>53</v>
      </c>
      <c r="T10310" t="s">
        <v>222</v>
      </c>
      <c r="U10310" t="s">
        <v>38</v>
      </c>
      <c r="V10310" t="s">
        <v>39</v>
      </c>
      <c r="W10310" t="s">
        <v>137</v>
      </c>
      <c r="X10310" t="s">
        <v>41</v>
      </c>
      <c r="Y10310" t="s">
        <v>56</v>
      </c>
      <c r="Z10310" t="s">
        <v>43</v>
      </c>
      <c r="AA10310" t="s">
        <v>44</v>
      </c>
      <c r="AB10310" t="s">
        <v>68</v>
      </c>
    </row>
    <row r="10311" spans="1:28" x14ac:dyDescent="0.25">
      <c r="A10311" t="s">
        <v>15396</v>
      </c>
      <c r="B10311" s="1">
        <v>46119</v>
      </c>
      <c r="C10311" t="s">
        <v>15397</v>
      </c>
      <c r="D10311" t="s">
        <v>15398</v>
      </c>
      <c r="E10311">
        <v>40</v>
      </c>
      <c r="F10311" t="s">
        <v>48</v>
      </c>
      <c r="G10311" t="s">
        <v>197</v>
      </c>
      <c r="H10311" t="s">
        <v>198</v>
      </c>
      <c r="I10311" t="s">
        <v>74</v>
      </c>
      <c r="J10311" t="s">
        <v>75</v>
      </c>
      <c r="K10311">
        <v>3</v>
      </c>
      <c r="L10311" s="2">
        <v>2600</v>
      </c>
      <c r="M10311">
        <v>10</v>
      </c>
      <c r="N10311" s="2">
        <v>7800</v>
      </c>
      <c r="O10311" s="2">
        <v>780</v>
      </c>
      <c r="P10311" s="2">
        <v>7020</v>
      </c>
      <c r="Q10311" s="2">
        <v>5487.27</v>
      </c>
      <c r="R10311" s="2">
        <v>1532.73</v>
      </c>
      <c r="S10311" t="s">
        <v>36</v>
      </c>
      <c r="T10311" t="s">
        <v>114</v>
      </c>
      <c r="U10311" t="s">
        <v>115</v>
      </c>
      <c r="V10311" t="s">
        <v>39</v>
      </c>
      <c r="W10311" t="s">
        <v>40</v>
      </c>
      <c r="X10311" t="s">
        <v>41</v>
      </c>
      <c r="Y10311" t="s">
        <v>56</v>
      </c>
      <c r="Z10311" t="s">
        <v>43</v>
      </c>
      <c r="AA10311" t="s">
        <v>68</v>
      </c>
      <c r="AB10311" t="s">
        <v>44</v>
      </c>
    </row>
    <row r="10312" spans="1:28" x14ac:dyDescent="0.25">
      <c r="A10312" t="s">
        <v>15399</v>
      </c>
      <c r="B10312" s="1">
        <v>46120</v>
      </c>
      <c r="C10312" t="s">
        <v>857</v>
      </c>
      <c r="D10312" t="s">
        <v>858</v>
      </c>
      <c r="E10312">
        <v>40</v>
      </c>
      <c r="F10312" t="s">
        <v>111</v>
      </c>
      <c r="G10312" t="s">
        <v>227</v>
      </c>
      <c r="H10312" t="s">
        <v>228</v>
      </c>
      <c r="I10312" t="s">
        <v>74</v>
      </c>
      <c r="J10312" t="s">
        <v>75</v>
      </c>
      <c r="K10312">
        <v>1</v>
      </c>
      <c r="L10312" s="2">
        <v>1400</v>
      </c>
      <c r="M10312">
        <v>10</v>
      </c>
      <c r="N10312" s="2">
        <v>1400</v>
      </c>
      <c r="O10312" s="2">
        <v>140</v>
      </c>
      <c r="P10312" s="2">
        <v>1260</v>
      </c>
      <c r="Q10312" s="2">
        <v>694.37</v>
      </c>
      <c r="R10312" s="2">
        <v>565.63</v>
      </c>
      <c r="S10312" t="s">
        <v>53</v>
      </c>
      <c r="T10312" t="s">
        <v>65</v>
      </c>
      <c r="U10312" t="s">
        <v>65</v>
      </c>
      <c r="V10312" t="s">
        <v>39</v>
      </c>
      <c r="W10312" t="s">
        <v>66</v>
      </c>
      <c r="X10312" t="s">
        <v>41</v>
      </c>
      <c r="Y10312" t="s">
        <v>42</v>
      </c>
      <c r="Z10312" t="s">
        <v>43</v>
      </c>
      <c r="AA10312" t="s">
        <v>44</v>
      </c>
      <c r="AB10312" t="s">
        <v>44</v>
      </c>
    </row>
    <row r="10313" spans="1:28" x14ac:dyDescent="0.25">
      <c r="A10313" t="s">
        <v>15400</v>
      </c>
      <c r="B10313" s="1">
        <v>46120</v>
      </c>
      <c r="C10313" t="s">
        <v>2722</v>
      </c>
      <c r="D10313" t="s">
        <v>2723</v>
      </c>
      <c r="E10313">
        <v>24</v>
      </c>
      <c r="F10313" t="s">
        <v>111</v>
      </c>
      <c r="G10313" t="s">
        <v>561</v>
      </c>
      <c r="H10313" t="s">
        <v>562</v>
      </c>
      <c r="I10313" t="s">
        <v>34</v>
      </c>
      <c r="J10313" t="s">
        <v>143</v>
      </c>
      <c r="K10313">
        <v>1</v>
      </c>
      <c r="L10313" s="2">
        <v>900</v>
      </c>
      <c r="M10313">
        <v>15</v>
      </c>
      <c r="N10313" s="2">
        <v>900</v>
      </c>
      <c r="O10313" s="2">
        <v>135</v>
      </c>
      <c r="P10313" s="2">
        <v>765</v>
      </c>
      <c r="Q10313" s="2">
        <v>486.02</v>
      </c>
      <c r="R10313" s="2">
        <v>278.98</v>
      </c>
      <c r="S10313" t="s">
        <v>64</v>
      </c>
      <c r="T10313" t="s">
        <v>290</v>
      </c>
      <c r="U10313" t="s">
        <v>291</v>
      </c>
      <c r="V10313" t="s">
        <v>39</v>
      </c>
      <c r="W10313" t="s">
        <v>92</v>
      </c>
      <c r="X10313" t="s">
        <v>97</v>
      </c>
      <c r="Y10313" t="s">
        <v>56</v>
      </c>
      <c r="Z10313" t="s">
        <v>43</v>
      </c>
      <c r="AA10313" t="s">
        <v>44</v>
      </c>
      <c r="AB10313" t="s">
        <v>44</v>
      </c>
    </row>
    <row r="10314" spans="1:28" x14ac:dyDescent="0.25">
      <c r="A10314" t="s">
        <v>15401</v>
      </c>
      <c r="B10314" s="1">
        <v>46120</v>
      </c>
      <c r="C10314" t="s">
        <v>6603</v>
      </c>
      <c r="D10314" t="s">
        <v>6604</v>
      </c>
      <c r="E10314">
        <v>46</v>
      </c>
      <c r="F10314" t="s">
        <v>111</v>
      </c>
      <c r="G10314" t="s">
        <v>280</v>
      </c>
      <c r="H10314" t="s">
        <v>281</v>
      </c>
      <c r="I10314" t="s">
        <v>62</v>
      </c>
      <c r="J10314" t="s">
        <v>190</v>
      </c>
      <c r="K10314">
        <v>2</v>
      </c>
      <c r="L10314" s="2">
        <v>700</v>
      </c>
      <c r="M10314">
        <v>5</v>
      </c>
      <c r="N10314" s="2">
        <v>1400</v>
      </c>
      <c r="O10314" s="2">
        <v>70</v>
      </c>
      <c r="P10314" s="2">
        <v>1330</v>
      </c>
      <c r="Q10314" s="2">
        <v>990.2</v>
      </c>
      <c r="R10314" s="2">
        <v>339.8</v>
      </c>
      <c r="S10314" t="s">
        <v>53</v>
      </c>
      <c r="T10314" t="s">
        <v>275</v>
      </c>
      <c r="U10314" t="s">
        <v>123</v>
      </c>
      <c r="V10314" t="s">
        <v>39</v>
      </c>
      <c r="W10314" t="s">
        <v>83</v>
      </c>
      <c r="X10314" t="s">
        <v>97</v>
      </c>
      <c r="Y10314" t="s">
        <v>56</v>
      </c>
      <c r="Z10314" t="s">
        <v>43</v>
      </c>
      <c r="AA10314" t="s">
        <v>68</v>
      </c>
      <c r="AB10314" t="s">
        <v>44</v>
      </c>
    </row>
    <row r="10315" spans="1:28" x14ac:dyDescent="0.25">
      <c r="A10315" t="s">
        <v>15402</v>
      </c>
      <c r="B10315" s="1">
        <v>46120</v>
      </c>
      <c r="C10315" t="s">
        <v>6108</v>
      </c>
      <c r="D10315" t="s">
        <v>6109</v>
      </c>
      <c r="E10315">
        <v>56</v>
      </c>
      <c r="F10315" t="s">
        <v>48</v>
      </c>
      <c r="G10315" t="s">
        <v>81</v>
      </c>
      <c r="H10315" t="s">
        <v>82</v>
      </c>
      <c r="I10315" t="s">
        <v>51</v>
      </c>
      <c r="J10315" t="s">
        <v>52</v>
      </c>
      <c r="K10315">
        <v>5</v>
      </c>
      <c r="L10315" s="2">
        <v>600</v>
      </c>
      <c r="M10315">
        <v>15</v>
      </c>
      <c r="N10315" s="2">
        <v>3000</v>
      </c>
      <c r="O10315" s="2">
        <v>450</v>
      </c>
      <c r="P10315" s="2">
        <v>2550</v>
      </c>
      <c r="Q10315" s="2">
        <v>1649.52</v>
      </c>
      <c r="R10315" s="2">
        <v>900.48</v>
      </c>
      <c r="S10315" t="s">
        <v>36</v>
      </c>
      <c r="T10315" t="s">
        <v>290</v>
      </c>
      <c r="U10315" t="s">
        <v>291</v>
      </c>
      <c r="V10315" t="s">
        <v>39</v>
      </c>
      <c r="W10315" t="s">
        <v>40</v>
      </c>
      <c r="X10315" t="s">
        <v>41</v>
      </c>
      <c r="Y10315" t="s">
        <v>42</v>
      </c>
      <c r="Z10315" t="s">
        <v>43</v>
      </c>
      <c r="AA10315" t="s">
        <v>44</v>
      </c>
      <c r="AB10315" t="s">
        <v>44</v>
      </c>
    </row>
    <row r="10316" spans="1:28" x14ac:dyDescent="0.25">
      <c r="A10316" t="s">
        <v>15403</v>
      </c>
      <c r="B10316" s="1">
        <v>46120</v>
      </c>
      <c r="C10316" t="s">
        <v>3571</v>
      </c>
      <c r="D10316" t="s">
        <v>3572</v>
      </c>
      <c r="E10316">
        <v>60</v>
      </c>
      <c r="F10316" t="s">
        <v>111</v>
      </c>
      <c r="G10316" t="s">
        <v>168</v>
      </c>
      <c r="H10316" t="s">
        <v>169</v>
      </c>
      <c r="I10316" t="s">
        <v>62</v>
      </c>
      <c r="J10316" t="s">
        <v>143</v>
      </c>
      <c r="K10316">
        <v>5</v>
      </c>
      <c r="L10316" s="2">
        <v>1800</v>
      </c>
      <c r="M10316">
        <v>0</v>
      </c>
      <c r="N10316" s="2">
        <v>9000</v>
      </c>
      <c r="O10316" s="2">
        <v>0</v>
      </c>
      <c r="P10316" s="2">
        <v>9000</v>
      </c>
      <c r="Q10316" s="2">
        <v>6045.78</v>
      </c>
      <c r="R10316" s="2">
        <v>2954.22</v>
      </c>
      <c r="S10316" t="s">
        <v>36</v>
      </c>
      <c r="T10316" t="s">
        <v>163</v>
      </c>
      <c r="U10316" t="s">
        <v>164</v>
      </c>
      <c r="V10316" t="s">
        <v>39</v>
      </c>
      <c r="W10316" t="s">
        <v>92</v>
      </c>
      <c r="X10316" t="s">
        <v>97</v>
      </c>
      <c r="Y10316" t="s">
        <v>42</v>
      </c>
      <c r="Z10316" t="s">
        <v>43</v>
      </c>
      <c r="AA10316" t="s">
        <v>44</v>
      </c>
      <c r="AB10316" t="s">
        <v>44</v>
      </c>
    </row>
    <row r="10317" spans="1:28" x14ac:dyDescent="0.25">
      <c r="A10317" t="s">
        <v>15404</v>
      </c>
      <c r="B10317" s="1">
        <v>46120</v>
      </c>
      <c r="C10317" t="s">
        <v>5342</v>
      </c>
      <c r="D10317" t="s">
        <v>5343</v>
      </c>
      <c r="E10317">
        <v>25</v>
      </c>
      <c r="F10317" t="s">
        <v>31</v>
      </c>
      <c r="G10317" t="s">
        <v>207</v>
      </c>
      <c r="H10317" t="s">
        <v>208</v>
      </c>
      <c r="I10317" t="s">
        <v>34</v>
      </c>
      <c r="J10317" t="s">
        <v>143</v>
      </c>
      <c r="K10317">
        <v>4</v>
      </c>
      <c r="L10317" s="2">
        <v>18000</v>
      </c>
      <c r="M10317">
        <v>5</v>
      </c>
      <c r="N10317" s="2">
        <v>72000</v>
      </c>
      <c r="O10317" s="2">
        <v>3600</v>
      </c>
      <c r="P10317" s="2">
        <v>68400</v>
      </c>
      <c r="Q10317" s="2">
        <v>41242.879999999997</v>
      </c>
      <c r="R10317" s="2">
        <v>27157.119999999999</v>
      </c>
      <c r="S10317" t="s">
        <v>36</v>
      </c>
      <c r="T10317" t="s">
        <v>96</v>
      </c>
      <c r="U10317" t="s">
        <v>96</v>
      </c>
      <c r="V10317" t="s">
        <v>39</v>
      </c>
      <c r="W10317" t="s">
        <v>66</v>
      </c>
      <c r="X10317" t="s">
        <v>97</v>
      </c>
      <c r="Y10317" t="s">
        <v>56</v>
      </c>
      <c r="Z10317" t="s">
        <v>223</v>
      </c>
      <c r="AA10317" t="s">
        <v>44</v>
      </c>
      <c r="AB10317" t="s">
        <v>44</v>
      </c>
    </row>
    <row r="10318" spans="1:28" x14ac:dyDescent="0.25">
      <c r="A10318" t="s">
        <v>15405</v>
      </c>
      <c r="B10318" s="1">
        <v>46120</v>
      </c>
      <c r="C10318" t="s">
        <v>3945</v>
      </c>
      <c r="D10318" t="s">
        <v>3946</v>
      </c>
      <c r="E10318">
        <v>23</v>
      </c>
      <c r="F10318" t="s">
        <v>111</v>
      </c>
      <c r="G10318" t="s">
        <v>72</v>
      </c>
      <c r="H10318" t="s">
        <v>73</v>
      </c>
      <c r="I10318" t="s">
        <v>74</v>
      </c>
      <c r="J10318" t="s">
        <v>75</v>
      </c>
      <c r="K10318">
        <v>1</v>
      </c>
      <c r="L10318" s="2">
        <v>2200</v>
      </c>
      <c r="M10318">
        <v>5</v>
      </c>
      <c r="N10318" s="2">
        <v>2200</v>
      </c>
      <c r="O10318" s="2">
        <v>110</v>
      </c>
      <c r="P10318" s="2">
        <v>2090</v>
      </c>
      <c r="Q10318" s="2">
        <v>1547.39</v>
      </c>
      <c r="R10318" s="2">
        <v>542.61</v>
      </c>
      <c r="S10318" t="s">
        <v>53</v>
      </c>
      <c r="T10318" t="s">
        <v>136</v>
      </c>
      <c r="U10318" t="s">
        <v>38</v>
      </c>
      <c r="V10318" t="s">
        <v>39</v>
      </c>
      <c r="W10318" t="s">
        <v>124</v>
      </c>
      <c r="X10318" t="s">
        <v>41</v>
      </c>
      <c r="Y10318" t="s">
        <v>56</v>
      </c>
      <c r="Z10318" t="s">
        <v>43</v>
      </c>
      <c r="AA10318" t="s">
        <v>44</v>
      </c>
      <c r="AB10318" t="s">
        <v>44</v>
      </c>
    </row>
    <row r="10319" spans="1:28" x14ac:dyDescent="0.25">
      <c r="A10319" t="s">
        <v>15406</v>
      </c>
      <c r="B10319" s="1">
        <v>46120</v>
      </c>
      <c r="C10319" t="s">
        <v>3051</v>
      </c>
      <c r="D10319" t="s">
        <v>3052</v>
      </c>
      <c r="E10319">
        <v>18</v>
      </c>
      <c r="F10319" t="s">
        <v>31</v>
      </c>
      <c r="G10319" t="s">
        <v>168</v>
      </c>
      <c r="H10319" t="s">
        <v>169</v>
      </c>
      <c r="I10319" t="s">
        <v>62</v>
      </c>
      <c r="J10319" t="s">
        <v>143</v>
      </c>
      <c r="K10319">
        <v>1</v>
      </c>
      <c r="L10319" s="2">
        <v>1800</v>
      </c>
      <c r="M10319">
        <v>10</v>
      </c>
      <c r="N10319" s="2">
        <v>1800</v>
      </c>
      <c r="O10319" s="2">
        <v>180</v>
      </c>
      <c r="P10319" s="2">
        <v>1620</v>
      </c>
      <c r="Q10319" s="2">
        <v>1070.29</v>
      </c>
      <c r="R10319" s="2">
        <v>549.71</v>
      </c>
      <c r="S10319" t="s">
        <v>53</v>
      </c>
      <c r="T10319" t="s">
        <v>178</v>
      </c>
      <c r="U10319" t="s">
        <v>154</v>
      </c>
      <c r="V10319" t="s">
        <v>39</v>
      </c>
      <c r="W10319" t="s">
        <v>92</v>
      </c>
      <c r="X10319" t="s">
        <v>67</v>
      </c>
      <c r="Y10319" t="s">
        <v>56</v>
      </c>
      <c r="Z10319" t="s">
        <v>43</v>
      </c>
      <c r="AA10319" t="s">
        <v>44</v>
      </c>
      <c r="AB10319" t="s">
        <v>44</v>
      </c>
    </row>
    <row r="10320" spans="1:28" x14ac:dyDescent="0.25">
      <c r="A10320" t="s">
        <v>15407</v>
      </c>
      <c r="B10320" s="1">
        <v>46120</v>
      </c>
      <c r="C10320" t="s">
        <v>5418</v>
      </c>
      <c r="D10320" t="s">
        <v>5419</v>
      </c>
      <c r="E10320">
        <v>45</v>
      </c>
      <c r="F10320" t="s">
        <v>31</v>
      </c>
      <c r="G10320" t="s">
        <v>72</v>
      </c>
      <c r="H10320" t="s">
        <v>73</v>
      </c>
      <c r="I10320" t="s">
        <v>74</v>
      </c>
      <c r="J10320" t="s">
        <v>75</v>
      </c>
      <c r="K10320">
        <v>2</v>
      </c>
      <c r="L10320" s="2">
        <v>2200</v>
      </c>
      <c r="M10320">
        <v>10</v>
      </c>
      <c r="N10320" s="2">
        <v>4400</v>
      </c>
      <c r="O10320" s="2">
        <v>440</v>
      </c>
      <c r="P10320" s="2">
        <v>3960</v>
      </c>
      <c r="Q10320" s="2">
        <v>2978.19</v>
      </c>
      <c r="R10320" s="2">
        <v>981.81</v>
      </c>
      <c r="S10320" t="s">
        <v>53</v>
      </c>
      <c r="T10320" t="s">
        <v>65</v>
      </c>
      <c r="U10320" t="s">
        <v>65</v>
      </c>
      <c r="V10320" t="s">
        <v>39</v>
      </c>
      <c r="W10320" t="s">
        <v>40</v>
      </c>
      <c r="X10320" t="s">
        <v>67</v>
      </c>
      <c r="Y10320" t="s">
        <v>56</v>
      </c>
      <c r="Z10320" t="s">
        <v>43</v>
      </c>
      <c r="AA10320" t="s">
        <v>68</v>
      </c>
      <c r="AB10320" t="s">
        <v>44</v>
      </c>
    </row>
    <row r="10321" spans="1:28" x14ac:dyDescent="0.25">
      <c r="A10321" t="s">
        <v>15408</v>
      </c>
      <c r="B10321" s="1">
        <v>46120</v>
      </c>
      <c r="C10321" t="s">
        <v>9770</v>
      </c>
      <c r="D10321" t="s">
        <v>9771</v>
      </c>
      <c r="E10321">
        <v>26</v>
      </c>
      <c r="F10321" t="s">
        <v>48</v>
      </c>
      <c r="G10321" t="s">
        <v>273</v>
      </c>
      <c r="H10321" t="s">
        <v>274</v>
      </c>
      <c r="I10321" t="s">
        <v>51</v>
      </c>
      <c r="J10321" t="s">
        <v>52</v>
      </c>
      <c r="K10321">
        <v>3</v>
      </c>
      <c r="L10321" s="2">
        <v>250</v>
      </c>
      <c r="M10321">
        <v>25</v>
      </c>
      <c r="N10321" s="2">
        <v>750</v>
      </c>
      <c r="O10321" s="2">
        <v>187.5</v>
      </c>
      <c r="P10321" s="2">
        <v>562.5</v>
      </c>
      <c r="Q10321" s="2">
        <v>405.28</v>
      </c>
      <c r="R10321" s="2">
        <v>157.22</v>
      </c>
      <c r="S10321" t="s">
        <v>53</v>
      </c>
      <c r="T10321" t="s">
        <v>105</v>
      </c>
      <c r="U10321" t="s">
        <v>106</v>
      </c>
      <c r="V10321" t="s">
        <v>39</v>
      </c>
      <c r="W10321" t="s">
        <v>83</v>
      </c>
      <c r="X10321" t="s">
        <v>41</v>
      </c>
      <c r="Y10321" t="s">
        <v>56</v>
      </c>
      <c r="Z10321" t="s">
        <v>107</v>
      </c>
      <c r="AA10321" t="s">
        <v>44</v>
      </c>
      <c r="AB10321" t="s">
        <v>44</v>
      </c>
    </row>
    <row r="10322" spans="1:28" x14ac:dyDescent="0.25">
      <c r="A10322" t="s">
        <v>15409</v>
      </c>
      <c r="B10322" s="1">
        <v>46120</v>
      </c>
      <c r="C10322" t="s">
        <v>2200</v>
      </c>
      <c r="D10322" t="s">
        <v>2201</v>
      </c>
      <c r="E10322">
        <v>31</v>
      </c>
      <c r="F10322" t="s">
        <v>48</v>
      </c>
      <c r="G10322" t="s">
        <v>352</v>
      </c>
      <c r="H10322" t="s">
        <v>353</v>
      </c>
      <c r="I10322" t="s">
        <v>103</v>
      </c>
      <c r="J10322" t="s">
        <v>104</v>
      </c>
      <c r="K10322">
        <v>2</v>
      </c>
      <c r="L10322" s="2">
        <v>850</v>
      </c>
      <c r="M10322">
        <v>25</v>
      </c>
      <c r="N10322" s="2">
        <v>1700</v>
      </c>
      <c r="O10322" s="2">
        <v>425</v>
      </c>
      <c r="P10322" s="2">
        <v>1275</v>
      </c>
      <c r="Q10322" s="2">
        <v>880.16</v>
      </c>
      <c r="R10322" s="2">
        <v>394.84</v>
      </c>
      <c r="S10322" t="s">
        <v>53</v>
      </c>
      <c r="T10322" t="s">
        <v>578</v>
      </c>
      <c r="U10322" t="s">
        <v>579</v>
      </c>
      <c r="V10322" t="s">
        <v>39</v>
      </c>
      <c r="W10322" t="s">
        <v>66</v>
      </c>
      <c r="X10322" t="s">
        <v>97</v>
      </c>
      <c r="Y10322" t="s">
        <v>56</v>
      </c>
      <c r="Z10322" t="s">
        <v>508</v>
      </c>
      <c r="AA10322" t="s">
        <v>44</v>
      </c>
      <c r="AB10322" t="s">
        <v>44</v>
      </c>
    </row>
    <row r="10323" spans="1:28" x14ac:dyDescent="0.25">
      <c r="A10323" t="s">
        <v>15410</v>
      </c>
      <c r="B10323" s="1">
        <v>46120</v>
      </c>
      <c r="C10323" t="s">
        <v>7972</v>
      </c>
      <c r="D10323" t="s">
        <v>7973</v>
      </c>
      <c r="E10323">
        <v>40</v>
      </c>
      <c r="F10323" t="s">
        <v>48</v>
      </c>
      <c r="G10323" t="s">
        <v>561</v>
      </c>
      <c r="H10323" t="s">
        <v>562</v>
      </c>
      <c r="I10323" t="s">
        <v>34</v>
      </c>
      <c r="J10323" t="s">
        <v>143</v>
      </c>
      <c r="K10323">
        <v>3</v>
      </c>
      <c r="L10323" s="2">
        <v>900</v>
      </c>
      <c r="M10323">
        <v>5</v>
      </c>
      <c r="N10323" s="2">
        <v>2700</v>
      </c>
      <c r="O10323" s="2">
        <v>135</v>
      </c>
      <c r="P10323" s="2">
        <v>2565</v>
      </c>
      <c r="Q10323" s="2">
        <v>1770.06</v>
      </c>
      <c r="R10323" s="2">
        <v>794.94</v>
      </c>
      <c r="S10323" t="s">
        <v>36</v>
      </c>
      <c r="T10323" t="s">
        <v>153</v>
      </c>
      <c r="U10323" t="s">
        <v>154</v>
      </c>
      <c r="V10323" t="s">
        <v>39</v>
      </c>
      <c r="W10323" t="s">
        <v>66</v>
      </c>
      <c r="X10323" t="s">
        <v>67</v>
      </c>
      <c r="Y10323" t="s">
        <v>84</v>
      </c>
      <c r="Z10323" t="s">
        <v>43</v>
      </c>
      <c r="AA10323" t="s">
        <v>44</v>
      </c>
      <c r="AB10323" t="s">
        <v>44</v>
      </c>
    </row>
    <row r="10324" spans="1:28" x14ac:dyDescent="0.25">
      <c r="A10324" t="s">
        <v>15411</v>
      </c>
      <c r="B10324" s="1">
        <v>46120</v>
      </c>
      <c r="C10324" t="s">
        <v>2156</v>
      </c>
      <c r="D10324" t="s">
        <v>2157</v>
      </c>
      <c r="E10324">
        <v>56</v>
      </c>
      <c r="F10324" t="s">
        <v>48</v>
      </c>
      <c r="G10324" t="s">
        <v>387</v>
      </c>
      <c r="H10324" t="s">
        <v>388</v>
      </c>
      <c r="I10324" t="s">
        <v>74</v>
      </c>
      <c r="J10324" t="s">
        <v>75</v>
      </c>
      <c r="K10324">
        <v>2</v>
      </c>
      <c r="L10324" s="2">
        <v>3200</v>
      </c>
      <c r="M10324">
        <v>15</v>
      </c>
      <c r="N10324" s="2">
        <v>6400</v>
      </c>
      <c r="O10324" s="2">
        <v>960</v>
      </c>
      <c r="P10324" s="2">
        <v>5440</v>
      </c>
      <c r="Q10324" s="2">
        <v>4114.72</v>
      </c>
      <c r="R10324" s="2">
        <v>1325.28</v>
      </c>
      <c r="S10324" t="s">
        <v>53</v>
      </c>
      <c r="T10324" t="s">
        <v>275</v>
      </c>
      <c r="U10324" t="s">
        <v>123</v>
      </c>
      <c r="V10324" t="s">
        <v>39</v>
      </c>
      <c r="W10324" t="s">
        <v>66</v>
      </c>
      <c r="X10324" t="s">
        <v>67</v>
      </c>
      <c r="Y10324" t="s">
        <v>56</v>
      </c>
      <c r="Z10324" t="s">
        <v>223</v>
      </c>
      <c r="AA10324" t="s">
        <v>44</v>
      </c>
      <c r="AB10324" t="s">
        <v>44</v>
      </c>
    </row>
    <row r="10325" spans="1:28" x14ac:dyDescent="0.25">
      <c r="A10325" t="s">
        <v>15412</v>
      </c>
      <c r="B10325" s="1">
        <v>46121</v>
      </c>
      <c r="C10325" t="s">
        <v>999</v>
      </c>
      <c r="D10325" t="s">
        <v>1000</v>
      </c>
      <c r="E10325">
        <v>37</v>
      </c>
      <c r="F10325" t="s">
        <v>111</v>
      </c>
      <c r="G10325" t="s">
        <v>88</v>
      </c>
      <c r="H10325" t="s">
        <v>89</v>
      </c>
      <c r="I10325" t="s">
        <v>62</v>
      </c>
      <c r="J10325" t="s">
        <v>63</v>
      </c>
      <c r="K10325">
        <v>2</v>
      </c>
      <c r="L10325" s="2">
        <v>4200</v>
      </c>
      <c r="M10325">
        <v>10</v>
      </c>
      <c r="N10325" s="2">
        <v>8400</v>
      </c>
      <c r="O10325" s="2">
        <v>840</v>
      </c>
      <c r="P10325" s="2">
        <v>7560</v>
      </c>
      <c r="Q10325" s="2">
        <v>5886.28</v>
      </c>
      <c r="R10325" s="2">
        <v>1673.72</v>
      </c>
      <c r="S10325" t="s">
        <v>64</v>
      </c>
      <c r="T10325" t="s">
        <v>76</v>
      </c>
      <c r="U10325" t="s">
        <v>77</v>
      </c>
      <c r="V10325" t="s">
        <v>39</v>
      </c>
      <c r="W10325" t="s">
        <v>66</v>
      </c>
      <c r="X10325" t="s">
        <v>97</v>
      </c>
      <c r="Y10325" t="s">
        <v>56</v>
      </c>
      <c r="Z10325" t="s">
        <v>43</v>
      </c>
      <c r="AA10325" t="s">
        <v>44</v>
      </c>
      <c r="AB10325" t="s">
        <v>44</v>
      </c>
    </row>
    <row r="10326" spans="1:28" x14ac:dyDescent="0.25">
      <c r="A10326" t="s">
        <v>15413</v>
      </c>
      <c r="B10326" s="1">
        <v>46121</v>
      </c>
      <c r="C10326" t="s">
        <v>3764</v>
      </c>
      <c r="D10326" t="s">
        <v>3765</v>
      </c>
      <c r="E10326">
        <v>25</v>
      </c>
      <c r="F10326" t="s">
        <v>48</v>
      </c>
      <c r="G10326" t="s">
        <v>344</v>
      </c>
      <c r="H10326" t="s">
        <v>345</v>
      </c>
      <c r="I10326" t="s">
        <v>34</v>
      </c>
      <c r="J10326" t="s">
        <v>121</v>
      </c>
      <c r="K10326">
        <v>1</v>
      </c>
      <c r="L10326" s="2">
        <v>1600</v>
      </c>
      <c r="M10326">
        <v>10</v>
      </c>
      <c r="N10326" s="2">
        <v>1600</v>
      </c>
      <c r="O10326" s="2">
        <v>160</v>
      </c>
      <c r="P10326" s="2">
        <v>1440</v>
      </c>
      <c r="Q10326" s="2">
        <v>1047.0899999999999</v>
      </c>
      <c r="R10326" s="2">
        <v>392.91</v>
      </c>
      <c r="S10326" t="s">
        <v>36</v>
      </c>
      <c r="T10326" t="s">
        <v>96</v>
      </c>
      <c r="U10326" t="s">
        <v>96</v>
      </c>
      <c r="V10326" t="s">
        <v>39</v>
      </c>
      <c r="W10326" t="s">
        <v>83</v>
      </c>
      <c r="X10326" t="s">
        <v>97</v>
      </c>
      <c r="Y10326" t="s">
        <v>56</v>
      </c>
      <c r="Z10326" t="s">
        <v>43</v>
      </c>
      <c r="AA10326" t="s">
        <v>44</v>
      </c>
      <c r="AB10326" t="s">
        <v>44</v>
      </c>
    </row>
    <row r="10327" spans="1:28" x14ac:dyDescent="0.25">
      <c r="A10327" t="s">
        <v>15414</v>
      </c>
      <c r="B10327" s="1">
        <v>46121</v>
      </c>
      <c r="C10327" t="s">
        <v>4186</v>
      </c>
      <c r="D10327" t="s">
        <v>4187</v>
      </c>
      <c r="E10327">
        <v>24</v>
      </c>
      <c r="F10327" t="s">
        <v>31</v>
      </c>
      <c r="G10327" t="s">
        <v>72</v>
      </c>
      <c r="H10327" t="s">
        <v>73</v>
      </c>
      <c r="I10327" t="s">
        <v>74</v>
      </c>
      <c r="J10327" t="s">
        <v>75</v>
      </c>
      <c r="K10327">
        <v>5</v>
      </c>
      <c r="L10327" s="2">
        <v>2200</v>
      </c>
      <c r="M10327">
        <v>15</v>
      </c>
      <c r="N10327" s="2">
        <v>11000</v>
      </c>
      <c r="O10327" s="2">
        <v>1650</v>
      </c>
      <c r="P10327" s="2">
        <v>9350</v>
      </c>
      <c r="Q10327" s="2">
        <v>6650.15</v>
      </c>
      <c r="R10327" s="2">
        <v>2699.85</v>
      </c>
      <c r="S10327" t="s">
        <v>64</v>
      </c>
      <c r="T10327" t="s">
        <v>114</v>
      </c>
      <c r="U10327" t="s">
        <v>115</v>
      </c>
      <c r="V10327" t="s">
        <v>39</v>
      </c>
      <c r="W10327" t="s">
        <v>124</v>
      </c>
      <c r="X10327" t="s">
        <v>67</v>
      </c>
      <c r="Y10327" t="s">
        <v>56</v>
      </c>
      <c r="Z10327" t="s">
        <v>43</v>
      </c>
      <c r="AA10327" t="s">
        <v>44</v>
      </c>
      <c r="AB10327" t="s">
        <v>44</v>
      </c>
    </row>
    <row r="10328" spans="1:28" x14ac:dyDescent="0.25">
      <c r="A10328" t="s">
        <v>15415</v>
      </c>
      <c r="B10328" s="1">
        <v>46121</v>
      </c>
      <c r="C10328" t="s">
        <v>3807</v>
      </c>
      <c r="D10328" t="s">
        <v>3808</v>
      </c>
      <c r="E10328">
        <v>58</v>
      </c>
      <c r="F10328" t="s">
        <v>31</v>
      </c>
      <c r="G10328" t="s">
        <v>32</v>
      </c>
      <c r="H10328" t="s">
        <v>33</v>
      </c>
      <c r="I10328" t="s">
        <v>34</v>
      </c>
      <c r="J10328" t="s">
        <v>35</v>
      </c>
      <c r="K10328">
        <v>1</v>
      </c>
      <c r="L10328" s="2">
        <v>55000</v>
      </c>
      <c r="M10328">
        <v>15</v>
      </c>
      <c r="N10328" s="2">
        <v>55000</v>
      </c>
      <c r="O10328" s="2">
        <v>8250</v>
      </c>
      <c r="P10328" s="2">
        <v>46750</v>
      </c>
      <c r="Q10328" s="2">
        <v>29694.97</v>
      </c>
      <c r="R10328" s="2">
        <v>17055.03</v>
      </c>
      <c r="S10328" t="s">
        <v>53</v>
      </c>
      <c r="T10328" t="s">
        <v>290</v>
      </c>
      <c r="U10328" t="s">
        <v>291</v>
      </c>
      <c r="V10328" t="s">
        <v>39</v>
      </c>
      <c r="W10328" t="s">
        <v>137</v>
      </c>
      <c r="X10328" t="s">
        <v>97</v>
      </c>
      <c r="Y10328" t="s">
        <v>56</v>
      </c>
      <c r="Z10328" t="s">
        <v>43</v>
      </c>
      <c r="AA10328" t="s">
        <v>44</v>
      </c>
      <c r="AB10328" t="s">
        <v>68</v>
      </c>
    </row>
    <row r="10329" spans="1:28" x14ac:dyDescent="0.25">
      <c r="A10329" t="s">
        <v>15416</v>
      </c>
      <c r="B10329" s="1">
        <v>46121</v>
      </c>
      <c r="C10329" t="s">
        <v>2011</v>
      </c>
      <c r="D10329" t="s">
        <v>2012</v>
      </c>
      <c r="E10329">
        <v>49</v>
      </c>
      <c r="F10329" t="s">
        <v>111</v>
      </c>
      <c r="G10329" t="s">
        <v>158</v>
      </c>
      <c r="H10329" t="s">
        <v>159</v>
      </c>
      <c r="I10329" t="s">
        <v>51</v>
      </c>
      <c r="J10329" t="s">
        <v>52</v>
      </c>
      <c r="K10329">
        <v>1</v>
      </c>
      <c r="L10329" s="2">
        <v>650</v>
      </c>
      <c r="M10329">
        <v>5</v>
      </c>
      <c r="N10329" s="2">
        <v>650</v>
      </c>
      <c r="O10329" s="2">
        <v>32.5</v>
      </c>
      <c r="P10329" s="2">
        <v>617.5</v>
      </c>
      <c r="Q10329" s="2">
        <v>412.83</v>
      </c>
      <c r="R10329" s="2">
        <v>204.67</v>
      </c>
      <c r="S10329" t="s">
        <v>36</v>
      </c>
      <c r="T10329" t="s">
        <v>163</v>
      </c>
      <c r="U10329" t="s">
        <v>164</v>
      </c>
      <c r="V10329" t="s">
        <v>39</v>
      </c>
      <c r="W10329" t="s">
        <v>40</v>
      </c>
      <c r="X10329" t="s">
        <v>41</v>
      </c>
      <c r="Y10329" t="s">
        <v>56</v>
      </c>
      <c r="Z10329" t="s">
        <v>223</v>
      </c>
      <c r="AA10329" t="s">
        <v>68</v>
      </c>
      <c r="AB10329" t="s">
        <v>44</v>
      </c>
    </row>
    <row r="10330" spans="1:28" x14ac:dyDescent="0.25">
      <c r="A10330" t="s">
        <v>15417</v>
      </c>
      <c r="B10330" s="1">
        <v>46121</v>
      </c>
      <c r="C10330" t="s">
        <v>5765</v>
      </c>
      <c r="D10330" t="s">
        <v>5766</v>
      </c>
      <c r="E10330">
        <v>57</v>
      </c>
      <c r="F10330" t="s">
        <v>48</v>
      </c>
      <c r="G10330" t="s">
        <v>217</v>
      </c>
      <c r="H10330" t="s">
        <v>218</v>
      </c>
      <c r="I10330" t="s">
        <v>34</v>
      </c>
      <c r="J10330" t="s">
        <v>130</v>
      </c>
      <c r="K10330">
        <v>1</v>
      </c>
      <c r="L10330" s="2">
        <v>28000</v>
      </c>
      <c r="M10330">
        <v>10</v>
      </c>
      <c r="N10330" s="2">
        <v>28000</v>
      </c>
      <c r="O10330" s="2">
        <v>2800</v>
      </c>
      <c r="P10330" s="2">
        <v>25200</v>
      </c>
      <c r="Q10330" s="2">
        <v>16325.12</v>
      </c>
      <c r="R10330" s="2">
        <v>8874.8799999999992</v>
      </c>
      <c r="S10330" t="s">
        <v>53</v>
      </c>
      <c r="T10330" t="s">
        <v>54</v>
      </c>
      <c r="U10330" t="s">
        <v>55</v>
      </c>
      <c r="V10330" t="s">
        <v>39</v>
      </c>
      <c r="W10330" t="s">
        <v>83</v>
      </c>
      <c r="X10330" t="s">
        <v>41</v>
      </c>
      <c r="Y10330" t="s">
        <v>56</v>
      </c>
      <c r="Z10330" t="s">
        <v>43</v>
      </c>
      <c r="AA10330" t="s">
        <v>44</v>
      </c>
      <c r="AB10330" t="s">
        <v>44</v>
      </c>
    </row>
    <row r="10331" spans="1:28" x14ac:dyDescent="0.25">
      <c r="A10331" t="s">
        <v>15418</v>
      </c>
      <c r="B10331" s="1">
        <v>46121</v>
      </c>
      <c r="C10331" t="s">
        <v>1932</v>
      </c>
      <c r="D10331" t="s">
        <v>1933</v>
      </c>
      <c r="E10331">
        <v>19</v>
      </c>
      <c r="F10331" t="s">
        <v>31</v>
      </c>
      <c r="G10331" t="s">
        <v>119</v>
      </c>
      <c r="H10331" t="s">
        <v>120</v>
      </c>
      <c r="I10331" t="s">
        <v>62</v>
      </c>
      <c r="J10331" t="s">
        <v>121</v>
      </c>
      <c r="K10331">
        <v>1</v>
      </c>
      <c r="L10331" s="2">
        <v>4800</v>
      </c>
      <c r="M10331">
        <v>10</v>
      </c>
      <c r="N10331" s="2">
        <v>4800</v>
      </c>
      <c r="O10331" s="2">
        <v>480</v>
      </c>
      <c r="P10331" s="2">
        <v>4320</v>
      </c>
      <c r="Q10331" s="2">
        <v>2483.8000000000002</v>
      </c>
      <c r="R10331" s="2">
        <v>1836.2</v>
      </c>
      <c r="S10331" t="s">
        <v>53</v>
      </c>
      <c r="T10331" t="s">
        <v>222</v>
      </c>
      <c r="U10331" t="s">
        <v>38</v>
      </c>
      <c r="V10331" t="s">
        <v>39</v>
      </c>
      <c r="W10331" t="s">
        <v>124</v>
      </c>
      <c r="X10331" t="s">
        <v>97</v>
      </c>
      <c r="Y10331" t="s">
        <v>56</v>
      </c>
      <c r="Z10331" t="s">
        <v>43</v>
      </c>
      <c r="AA10331" t="s">
        <v>44</v>
      </c>
      <c r="AB10331" t="s">
        <v>68</v>
      </c>
    </row>
    <row r="10332" spans="1:28" x14ac:dyDescent="0.25">
      <c r="A10332" t="s">
        <v>15419</v>
      </c>
      <c r="B10332" s="1">
        <v>46121</v>
      </c>
      <c r="C10332" t="s">
        <v>11835</v>
      </c>
      <c r="D10332" t="s">
        <v>11836</v>
      </c>
      <c r="E10332">
        <v>25</v>
      </c>
      <c r="F10332" t="s">
        <v>48</v>
      </c>
      <c r="G10332" t="s">
        <v>168</v>
      </c>
      <c r="H10332" t="s">
        <v>169</v>
      </c>
      <c r="I10332" t="s">
        <v>62</v>
      </c>
      <c r="J10332" t="s">
        <v>143</v>
      </c>
      <c r="K10332">
        <v>1</v>
      </c>
      <c r="L10332" s="2">
        <v>1800</v>
      </c>
      <c r="M10332">
        <v>10</v>
      </c>
      <c r="N10332" s="2">
        <v>1800</v>
      </c>
      <c r="O10332" s="2">
        <v>180</v>
      </c>
      <c r="P10332" s="2">
        <v>1620</v>
      </c>
      <c r="Q10332" s="2">
        <v>1174.1300000000001</v>
      </c>
      <c r="R10332" s="2">
        <v>445.87</v>
      </c>
      <c r="S10332" t="s">
        <v>36</v>
      </c>
      <c r="T10332" t="s">
        <v>153</v>
      </c>
      <c r="U10332" t="s">
        <v>154</v>
      </c>
      <c r="V10332" t="s">
        <v>39</v>
      </c>
      <c r="W10332" t="s">
        <v>124</v>
      </c>
      <c r="X10332" t="s">
        <v>67</v>
      </c>
      <c r="Y10332" t="s">
        <v>56</v>
      </c>
      <c r="Z10332" t="s">
        <v>43</v>
      </c>
      <c r="AA10332" t="s">
        <v>44</v>
      </c>
      <c r="AB10332" t="s">
        <v>44</v>
      </c>
    </row>
    <row r="10333" spans="1:28" x14ac:dyDescent="0.25">
      <c r="A10333" t="s">
        <v>15420</v>
      </c>
      <c r="B10333" s="1">
        <v>46121</v>
      </c>
      <c r="C10333" t="s">
        <v>1876</v>
      </c>
      <c r="D10333" t="s">
        <v>1877</v>
      </c>
      <c r="E10333">
        <v>31</v>
      </c>
      <c r="F10333" t="s">
        <v>31</v>
      </c>
      <c r="G10333" t="s">
        <v>202</v>
      </c>
      <c r="H10333" t="s">
        <v>203</v>
      </c>
      <c r="I10333" t="s">
        <v>103</v>
      </c>
      <c r="J10333" t="s">
        <v>104</v>
      </c>
      <c r="K10333">
        <v>2</v>
      </c>
      <c r="L10333" s="2">
        <v>550</v>
      </c>
      <c r="M10333">
        <v>10</v>
      </c>
      <c r="N10333" s="2">
        <v>1100</v>
      </c>
      <c r="O10333" s="2">
        <v>110</v>
      </c>
      <c r="P10333" s="2">
        <v>990</v>
      </c>
      <c r="Q10333" s="2">
        <v>667.28</v>
      </c>
      <c r="R10333" s="2">
        <v>322.72000000000003</v>
      </c>
      <c r="S10333" t="s">
        <v>36</v>
      </c>
      <c r="T10333" t="s">
        <v>578</v>
      </c>
      <c r="U10333" t="s">
        <v>579</v>
      </c>
      <c r="V10333" t="s">
        <v>39</v>
      </c>
      <c r="W10333" t="s">
        <v>137</v>
      </c>
      <c r="X10333" t="s">
        <v>67</v>
      </c>
      <c r="Y10333" t="s">
        <v>84</v>
      </c>
      <c r="Z10333" t="s">
        <v>43</v>
      </c>
      <c r="AA10333" t="s">
        <v>44</v>
      </c>
      <c r="AB10333" t="s">
        <v>44</v>
      </c>
    </row>
    <row r="10334" spans="1:28" x14ac:dyDescent="0.25">
      <c r="A10334" t="s">
        <v>15421</v>
      </c>
      <c r="B10334" s="1">
        <v>46121</v>
      </c>
      <c r="C10334" t="s">
        <v>8510</v>
      </c>
      <c r="D10334" t="s">
        <v>8511</v>
      </c>
      <c r="E10334">
        <v>27</v>
      </c>
      <c r="F10334" t="s">
        <v>31</v>
      </c>
      <c r="G10334" t="s">
        <v>352</v>
      </c>
      <c r="H10334" t="s">
        <v>353</v>
      </c>
      <c r="I10334" t="s">
        <v>103</v>
      </c>
      <c r="J10334" t="s">
        <v>104</v>
      </c>
      <c r="K10334">
        <v>3</v>
      </c>
      <c r="L10334" s="2">
        <v>850</v>
      </c>
      <c r="M10334">
        <v>10</v>
      </c>
      <c r="N10334" s="2">
        <v>2550</v>
      </c>
      <c r="O10334" s="2">
        <v>255</v>
      </c>
      <c r="P10334" s="2">
        <v>2295</v>
      </c>
      <c r="Q10334" s="2">
        <v>1590.57</v>
      </c>
      <c r="R10334" s="2">
        <v>704.43</v>
      </c>
      <c r="S10334" t="s">
        <v>53</v>
      </c>
      <c r="T10334" t="s">
        <v>114</v>
      </c>
      <c r="U10334" t="s">
        <v>115</v>
      </c>
      <c r="V10334" t="s">
        <v>39</v>
      </c>
      <c r="W10334" t="s">
        <v>83</v>
      </c>
      <c r="X10334" t="s">
        <v>67</v>
      </c>
      <c r="Y10334" t="s">
        <v>42</v>
      </c>
      <c r="Z10334" t="s">
        <v>43</v>
      </c>
      <c r="AA10334" t="s">
        <v>44</v>
      </c>
      <c r="AB10334" t="s">
        <v>44</v>
      </c>
    </row>
    <row r="10335" spans="1:28" x14ac:dyDescent="0.25">
      <c r="A10335" t="s">
        <v>15422</v>
      </c>
      <c r="B10335" s="1">
        <v>46121</v>
      </c>
      <c r="C10335" t="s">
        <v>3655</v>
      </c>
      <c r="D10335" t="s">
        <v>3656</v>
      </c>
      <c r="E10335">
        <v>28</v>
      </c>
      <c r="F10335" t="s">
        <v>48</v>
      </c>
      <c r="G10335" t="s">
        <v>207</v>
      </c>
      <c r="H10335" t="s">
        <v>208</v>
      </c>
      <c r="I10335" t="s">
        <v>34</v>
      </c>
      <c r="J10335" t="s">
        <v>143</v>
      </c>
      <c r="K10335">
        <v>1</v>
      </c>
      <c r="L10335" s="2">
        <v>18000</v>
      </c>
      <c r="M10335">
        <v>15</v>
      </c>
      <c r="N10335" s="2">
        <v>18000</v>
      </c>
      <c r="O10335" s="2">
        <v>2700</v>
      </c>
      <c r="P10335" s="2">
        <v>15300</v>
      </c>
      <c r="Q10335" s="2">
        <v>8975.4699999999993</v>
      </c>
      <c r="R10335" s="2">
        <v>6324.53</v>
      </c>
      <c r="S10335" t="s">
        <v>53</v>
      </c>
      <c r="T10335" t="s">
        <v>76</v>
      </c>
      <c r="U10335" t="s">
        <v>77</v>
      </c>
      <c r="V10335" t="s">
        <v>39</v>
      </c>
      <c r="W10335" t="s">
        <v>92</v>
      </c>
      <c r="X10335" t="s">
        <v>41</v>
      </c>
      <c r="Y10335" t="s">
        <v>56</v>
      </c>
      <c r="Z10335" t="s">
        <v>43</v>
      </c>
      <c r="AA10335" t="s">
        <v>44</v>
      </c>
      <c r="AB10335" t="s">
        <v>44</v>
      </c>
    </row>
    <row r="10336" spans="1:28" x14ac:dyDescent="0.25">
      <c r="A10336" t="s">
        <v>15423</v>
      </c>
      <c r="B10336" s="1">
        <v>46121</v>
      </c>
      <c r="C10336" t="s">
        <v>293</v>
      </c>
      <c r="D10336" t="s">
        <v>294</v>
      </c>
      <c r="E10336">
        <v>55</v>
      </c>
      <c r="F10336" t="s">
        <v>111</v>
      </c>
      <c r="G10336" t="s">
        <v>366</v>
      </c>
      <c r="H10336" t="s">
        <v>367</v>
      </c>
      <c r="I10336" t="s">
        <v>34</v>
      </c>
      <c r="J10336" t="s">
        <v>130</v>
      </c>
      <c r="K10336">
        <v>2</v>
      </c>
      <c r="L10336" s="2">
        <v>14500</v>
      </c>
      <c r="M10336">
        <v>10</v>
      </c>
      <c r="N10336" s="2">
        <v>29000</v>
      </c>
      <c r="O10336" s="2">
        <v>2900</v>
      </c>
      <c r="P10336" s="2">
        <v>26100</v>
      </c>
      <c r="Q10336" s="2">
        <v>18230.5</v>
      </c>
      <c r="R10336" s="2">
        <v>7869.5</v>
      </c>
      <c r="S10336" t="s">
        <v>53</v>
      </c>
      <c r="T10336" t="s">
        <v>275</v>
      </c>
      <c r="U10336" t="s">
        <v>123</v>
      </c>
      <c r="V10336" t="s">
        <v>39</v>
      </c>
      <c r="W10336" t="s">
        <v>66</v>
      </c>
      <c r="X10336" t="s">
        <v>97</v>
      </c>
      <c r="Y10336" t="s">
        <v>56</v>
      </c>
      <c r="Z10336" t="s">
        <v>43</v>
      </c>
      <c r="AA10336" t="s">
        <v>68</v>
      </c>
      <c r="AB10336" t="s">
        <v>44</v>
      </c>
    </row>
    <row r="10337" spans="1:28" x14ac:dyDescent="0.25">
      <c r="A10337" t="s">
        <v>15424</v>
      </c>
      <c r="B10337" s="1">
        <v>46121</v>
      </c>
      <c r="C10337" t="s">
        <v>1383</v>
      </c>
      <c r="D10337" t="s">
        <v>1384</v>
      </c>
      <c r="E10337">
        <v>42</v>
      </c>
      <c r="F10337" t="s">
        <v>31</v>
      </c>
      <c r="G10337" t="s">
        <v>134</v>
      </c>
      <c r="H10337" t="s">
        <v>135</v>
      </c>
      <c r="I10337" t="s">
        <v>62</v>
      </c>
      <c r="J10337" t="s">
        <v>130</v>
      </c>
      <c r="K10337">
        <v>2</v>
      </c>
      <c r="L10337" s="2">
        <v>8500</v>
      </c>
      <c r="M10337">
        <v>10</v>
      </c>
      <c r="N10337" s="2">
        <v>17000</v>
      </c>
      <c r="O10337" s="2">
        <v>1700</v>
      </c>
      <c r="P10337" s="2">
        <v>15300</v>
      </c>
      <c r="Q10337" s="2">
        <v>10238.11</v>
      </c>
      <c r="R10337" s="2">
        <v>5061.8900000000003</v>
      </c>
      <c r="S10337" t="s">
        <v>36</v>
      </c>
      <c r="T10337" t="s">
        <v>290</v>
      </c>
      <c r="U10337" t="s">
        <v>291</v>
      </c>
      <c r="V10337" t="s">
        <v>39</v>
      </c>
      <c r="W10337" t="s">
        <v>124</v>
      </c>
      <c r="X10337" t="s">
        <v>67</v>
      </c>
      <c r="Y10337" t="s">
        <v>56</v>
      </c>
      <c r="Z10337" t="s">
        <v>43</v>
      </c>
      <c r="AA10337" t="s">
        <v>44</v>
      </c>
      <c r="AB10337" t="s">
        <v>44</v>
      </c>
    </row>
    <row r="10338" spans="1:28" x14ac:dyDescent="0.25">
      <c r="A10338" t="s">
        <v>15425</v>
      </c>
      <c r="B10338" s="1">
        <v>46121</v>
      </c>
      <c r="C10338" t="s">
        <v>5735</v>
      </c>
      <c r="D10338" t="s">
        <v>5736</v>
      </c>
      <c r="E10338">
        <v>45</v>
      </c>
      <c r="F10338" t="s">
        <v>48</v>
      </c>
      <c r="G10338" t="s">
        <v>436</v>
      </c>
      <c r="H10338" t="s">
        <v>437</v>
      </c>
      <c r="I10338" t="s">
        <v>74</v>
      </c>
      <c r="J10338" t="s">
        <v>190</v>
      </c>
      <c r="K10338">
        <v>2</v>
      </c>
      <c r="L10338" s="2">
        <v>1800</v>
      </c>
      <c r="M10338">
        <v>0</v>
      </c>
      <c r="N10338" s="2">
        <v>3600</v>
      </c>
      <c r="O10338" s="2">
        <v>0</v>
      </c>
      <c r="P10338" s="2">
        <v>3600</v>
      </c>
      <c r="Q10338" s="2">
        <v>1988.21</v>
      </c>
      <c r="R10338" s="2">
        <v>1611.79</v>
      </c>
      <c r="S10338" t="s">
        <v>36</v>
      </c>
      <c r="T10338" t="s">
        <v>263</v>
      </c>
      <c r="U10338" t="s">
        <v>91</v>
      </c>
      <c r="V10338" t="s">
        <v>39</v>
      </c>
      <c r="W10338" t="s">
        <v>137</v>
      </c>
      <c r="X10338" t="s">
        <v>67</v>
      </c>
      <c r="Y10338" t="s">
        <v>42</v>
      </c>
      <c r="Z10338" t="s">
        <v>43</v>
      </c>
      <c r="AA10338" t="s">
        <v>44</v>
      </c>
      <c r="AB10338" t="s">
        <v>44</v>
      </c>
    </row>
    <row r="10339" spans="1:28" x14ac:dyDescent="0.25">
      <c r="A10339" t="s">
        <v>15426</v>
      </c>
      <c r="B10339" s="1">
        <v>46121</v>
      </c>
      <c r="C10339" t="s">
        <v>14927</v>
      </c>
      <c r="D10339" t="s">
        <v>14928</v>
      </c>
      <c r="E10339">
        <v>23</v>
      </c>
      <c r="F10339" t="s">
        <v>48</v>
      </c>
      <c r="G10339" t="s">
        <v>344</v>
      </c>
      <c r="H10339" t="s">
        <v>345</v>
      </c>
      <c r="I10339" t="s">
        <v>34</v>
      </c>
      <c r="J10339" t="s">
        <v>121</v>
      </c>
      <c r="K10339">
        <v>1</v>
      </c>
      <c r="L10339" s="2">
        <v>1600</v>
      </c>
      <c r="M10339">
        <v>5</v>
      </c>
      <c r="N10339" s="2">
        <v>1600</v>
      </c>
      <c r="O10339" s="2">
        <v>80</v>
      </c>
      <c r="P10339" s="2">
        <v>1520</v>
      </c>
      <c r="Q10339" s="2">
        <v>838.48</v>
      </c>
      <c r="R10339" s="2">
        <v>681.52</v>
      </c>
      <c r="S10339" t="s">
        <v>53</v>
      </c>
      <c r="T10339" t="s">
        <v>105</v>
      </c>
      <c r="U10339" t="s">
        <v>106</v>
      </c>
      <c r="V10339" t="s">
        <v>39</v>
      </c>
      <c r="W10339" t="s">
        <v>137</v>
      </c>
      <c r="X10339" t="s">
        <v>67</v>
      </c>
      <c r="Y10339" t="s">
        <v>56</v>
      </c>
      <c r="Z10339" t="s">
        <v>43</v>
      </c>
      <c r="AA10339" t="s">
        <v>44</v>
      </c>
      <c r="AB10339" t="s">
        <v>44</v>
      </c>
    </row>
    <row r="10340" spans="1:28" x14ac:dyDescent="0.25">
      <c r="A10340" t="s">
        <v>15427</v>
      </c>
      <c r="B10340" s="1">
        <v>46121</v>
      </c>
      <c r="C10340" t="s">
        <v>8982</v>
      </c>
      <c r="D10340" t="s">
        <v>8983</v>
      </c>
      <c r="E10340">
        <v>49</v>
      </c>
      <c r="F10340" t="s">
        <v>31</v>
      </c>
      <c r="G10340" t="s">
        <v>387</v>
      </c>
      <c r="H10340" t="s">
        <v>388</v>
      </c>
      <c r="I10340" t="s">
        <v>74</v>
      </c>
      <c r="J10340" t="s">
        <v>75</v>
      </c>
      <c r="K10340">
        <v>2</v>
      </c>
      <c r="L10340" s="2">
        <v>3200</v>
      </c>
      <c r="M10340">
        <v>15</v>
      </c>
      <c r="N10340" s="2">
        <v>6400</v>
      </c>
      <c r="O10340" s="2">
        <v>960</v>
      </c>
      <c r="P10340" s="2">
        <v>5440</v>
      </c>
      <c r="Q10340" s="2">
        <v>3264.36</v>
      </c>
      <c r="R10340" s="2">
        <v>2175.64</v>
      </c>
      <c r="S10340" t="s">
        <v>64</v>
      </c>
      <c r="T10340" t="s">
        <v>407</v>
      </c>
      <c r="U10340" t="s">
        <v>408</v>
      </c>
      <c r="V10340" t="s">
        <v>39</v>
      </c>
      <c r="W10340" t="s">
        <v>92</v>
      </c>
      <c r="X10340" t="s">
        <v>41</v>
      </c>
      <c r="Y10340" t="s">
        <v>56</v>
      </c>
      <c r="Z10340" t="s">
        <v>508</v>
      </c>
      <c r="AA10340" t="s">
        <v>44</v>
      </c>
      <c r="AB10340" t="s">
        <v>44</v>
      </c>
    </row>
    <row r="10341" spans="1:28" x14ac:dyDescent="0.25">
      <c r="A10341" t="s">
        <v>15428</v>
      </c>
      <c r="B10341" s="1">
        <v>46121</v>
      </c>
      <c r="C10341" t="s">
        <v>3971</v>
      </c>
      <c r="D10341" t="s">
        <v>3972</v>
      </c>
      <c r="E10341">
        <v>52</v>
      </c>
      <c r="F10341" t="s">
        <v>31</v>
      </c>
      <c r="G10341" t="s">
        <v>197</v>
      </c>
      <c r="H10341" t="s">
        <v>198</v>
      </c>
      <c r="I10341" t="s">
        <v>74</v>
      </c>
      <c r="J10341" t="s">
        <v>75</v>
      </c>
      <c r="K10341">
        <v>1</v>
      </c>
      <c r="L10341" s="2">
        <v>2600</v>
      </c>
      <c r="M10341">
        <v>15</v>
      </c>
      <c r="N10341" s="2">
        <v>2600</v>
      </c>
      <c r="O10341" s="2">
        <v>390</v>
      </c>
      <c r="P10341" s="2">
        <v>2210</v>
      </c>
      <c r="Q10341" s="2">
        <v>1350.29</v>
      </c>
      <c r="R10341" s="2">
        <v>859.71</v>
      </c>
      <c r="S10341" t="s">
        <v>53</v>
      </c>
      <c r="T10341" t="s">
        <v>178</v>
      </c>
      <c r="U10341" t="s">
        <v>154</v>
      </c>
      <c r="V10341" t="s">
        <v>39</v>
      </c>
      <c r="W10341" t="s">
        <v>83</v>
      </c>
      <c r="X10341" t="s">
        <v>41</v>
      </c>
      <c r="Y10341" t="s">
        <v>56</v>
      </c>
      <c r="Z10341" t="s">
        <v>43</v>
      </c>
      <c r="AA10341" t="s">
        <v>44</v>
      </c>
      <c r="AB10341" t="s">
        <v>44</v>
      </c>
    </row>
    <row r="10342" spans="1:28" x14ac:dyDescent="0.25">
      <c r="A10342" t="s">
        <v>15429</v>
      </c>
      <c r="B10342" s="1">
        <v>46121</v>
      </c>
      <c r="C10342" t="s">
        <v>3701</v>
      </c>
      <c r="D10342" t="s">
        <v>3702</v>
      </c>
      <c r="E10342">
        <v>42</v>
      </c>
      <c r="F10342" t="s">
        <v>48</v>
      </c>
      <c r="G10342" t="s">
        <v>298</v>
      </c>
      <c r="H10342" t="s">
        <v>299</v>
      </c>
      <c r="I10342" t="s">
        <v>103</v>
      </c>
      <c r="J10342" t="s">
        <v>104</v>
      </c>
      <c r="K10342">
        <v>1</v>
      </c>
      <c r="L10342" s="2">
        <v>700</v>
      </c>
      <c r="M10342">
        <v>5</v>
      </c>
      <c r="N10342" s="2">
        <v>700</v>
      </c>
      <c r="O10342" s="2">
        <v>35</v>
      </c>
      <c r="P10342" s="2">
        <v>665</v>
      </c>
      <c r="Q10342" s="2">
        <v>456.95</v>
      </c>
      <c r="R10342" s="2">
        <v>208.05</v>
      </c>
      <c r="S10342" t="s">
        <v>53</v>
      </c>
      <c r="T10342" t="s">
        <v>222</v>
      </c>
      <c r="U10342" t="s">
        <v>38</v>
      </c>
      <c r="V10342" t="s">
        <v>39</v>
      </c>
      <c r="W10342" t="s">
        <v>92</v>
      </c>
      <c r="X10342" t="s">
        <v>67</v>
      </c>
      <c r="Y10342" t="s">
        <v>42</v>
      </c>
      <c r="Z10342" t="s">
        <v>43</v>
      </c>
      <c r="AA10342" t="s">
        <v>44</v>
      </c>
      <c r="AB10342" t="s">
        <v>44</v>
      </c>
    </row>
    <row r="10343" spans="1:28" x14ac:dyDescent="0.25">
      <c r="A10343" t="s">
        <v>15430</v>
      </c>
      <c r="B10343" s="1">
        <v>46122</v>
      </c>
      <c r="C10343" t="s">
        <v>5853</v>
      </c>
      <c r="D10343" t="s">
        <v>5854</v>
      </c>
      <c r="E10343">
        <v>60</v>
      </c>
      <c r="F10343" t="s">
        <v>48</v>
      </c>
      <c r="G10343" t="s">
        <v>318</v>
      </c>
      <c r="H10343" t="s">
        <v>319</v>
      </c>
      <c r="I10343" t="s">
        <v>34</v>
      </c>
      <c r="J10343" t="s">
        <v>190</v>
      </c>
      <c r="K10343">
        <v>2</v>
      </c>
      <c r="L10343" s="2">
        <v>2500</v>
      </c>
      <c r="M10343">
        <v>20</v>
      </c>
      <c r="N10343" s="2">
        <v>5000</v>
      </c>
      <c r="O10343" s="2">
        <v>1000</v>
      </c>
      <c r="P10343" s="2">
        <v>4000</v>
      </c>
      <c r="Q10343" s="2">
        <v>2533.66</v>
      </c>
      <c r="R10343" s="2">
        <v>1466.34</v>
      </c>
      <c r="S10343" t="s">
        <v>36</v>
      </c>
      <c r="T10343" t="s">
        <v>275</v>
      </c>
      <c r="U10343" t="s">
        <v>123</v>
      </c>
      <c r="V10343" t="s">
        <v>39</v>
      </c>
      <c r="W10343" t="s">
        <v>124</v>
      </c>
      <c r="X10343" t="s">
        <v>97</v>
      </c>
      <c r="Y10343" t="s">
        <v>42</v>
      </c>
      <c r="Z10343" t="s">
        <v>43</v>
      </c>
      <c r="AA10343" t="s">
        <v>44</v>
      </c>
      <c r="AB10343" t="s">
        <v>44</v>
      </c>
    </row>
    <row r="10344" spans="1:28" x14ac:dyDescent="0.25">
      <c r="A10344" t="s">
        <v>15431</v>
      </c>
      <c r="B10344" s="1">
        <v>46122</v>
      </c>
      <c r="C10344" t="s">
        <v>3530</v>
      </c>
      <c r="D10344" t="s">
        <v>3531</v>
      </c>
      <c r="E10344">
        <v>29</v>
      </c>
      <c r="F10344" t="s">
        <v>31</v>
      </c>
      <c r="G10344" t="s">
        <v>88</v>
      </c>
      <c r="H10344" t="s">
        <v>89</v>
      </c>
      <c r="I10344" t="s">
        <v>62</v>
      </c>
      <c r="J10344" t="s">
        <v>63</v>
      </c>
      <c r="K10344">
        <v>1</v>
      </c>
      <c r="L10344" s="2">
        <v>4200</v>
      </c>
      <c r="M10344">
        <v>10</v>
      </c>
      <c r="N10344" s="2">
        <v>4200</v>
      </c>
      <c r="O10344" s="2">
        <v>420</v>
      </c>
      <c r="P10344" s="2">
        <v>3780</v>
      </c>
      <c r="Q10344" s="2">
        <v>2211.69</v>
      </c>
      <c r="R10344" s="2">
        <v>1568.31</v>
      </c>
      <c r="S10344" t="s">
        <v>53</v>
      </c>
      <c r="T10344" t="s">
        <v>275</v>
      </c>
      <c r="U10344" t="s">
        <v>123</v>
      </c>
      <c r="V10344" t="s">
        <v>39</v>
      </c>
      <c r="W10344" t="s">
        <v>83</v>
      </c>
      <c r="X10344" t="s">
        <v>97</v>
      </c>
      <c r="Y10344" t="s">
        <v>56</v>
      </c>
      <c r="Z10344" t="s">
        <v>43</v>
      </c>
      <c r="AA10344" t="s">
        <v>44</v>
      </c>
      <c r="AB10344" t="s">
        <v>44</v>
      </c>
    </row>
    <row r="10345" spans="1:28" x14ac:dyDescent="0.25">
      <c r="A10345" t="s">
        <v>15432</v>
      </c>
      <c r="B10345" s="1">
        <v>46122</v>
      </c>
      <c r="C10345" t="s">
        <v>2549</v>
      </c>
      <c r="D10345" t="s">
        <v>2550</v>
      </c>
      <c r="E10345">
        <v>31</v>
      </c>
      <c r="F10345" t="s">
        <v>31</v>
      </c>
      <c r="G10345" t="s">
        <v>387</v>
      </c>
      <c r="H10345" t="s">
        <v>388</v>
      </c>
      <c r="I10345" t="s">
        <v>74</v>
      </c>
      <c r="J10345" t="s">
        <v>75</v>
      </c>
      <c r="K10345">
        <v>3</v>
      </c>
      <c r="L10345" s="2">
        <v>3200</v>
      </c>
      <c r="M10345">
        <v>20</v>
      </c>
      <c r="N10345" s="2">
        <v>9600</v>
      </c>
      <c r="O10345" s="2">
        <v>1920</v>
      </c>
      <c r="P10345" s="2">
        <v>7680</v>
      </c>
      <c r="Q10345" s="2">
        <v>5234.0200000000004</v>
      </c>
      <c r="R10345" s="2">
        <v>2445.98</v>
      </c>
      <c r="S10345" t="s">
        <v>36</v>
      </c>
      <c r="T10345" t="s">
        <v>96</v>
      </c>
      <c r="U10345" t="s">
        <v>96</v>
      </c>
      <c r="V10345" t="s">
        <v>39</v>
      </c>
      <c r="W10345" t="s">
        <v>92</v>
      </c>
      <c r="X10345" t="s">
        <v>41</v>
      </c>
      <c r="Y10345" t="s">
        <v>56</v>
      </c>
      <c r="Z10345" t="s">
        <v>43</v>
      </c>
      <c r="AA10345" t="s">
        <v>44</v>
      </c>
      <c r="AB10345" t="s">
        <v>44</v>
      </c>
    </row>
    <row r="10346" spans="1:28" x14ac:dyDescent="0.25">
      <c r="A10346" t="s">
        <v>15433</v>
      </c>
      <c r="B10346" s="1">
        <v>46122</v>
      </c>
      <c r="C10346" t="s">
        <v>3247</v>
      </c>
      <c r="D10346" t="s">
        <v>3248</v>
      </c>
      <c r="E10346">
        <v>43</v>
      </c>
      <c r="F10346" t="s">
        <v>111</v>
      </c>
      <c r="G10346" t="s">
        <v>285</v>
      </c>
      <c r="H10346" t="s">
        <v>286</v>
      </c>
      <c r="I10346" t="s">
        <v>34</v>
      </c>
      <c r="J10346" t="s">
        <v>121</v>
      </c>
      <c r="K10346">
        <v>1</v>
      </c>
      <c r="L10346" s="2">
        <v>3200</v>
      </c>
      <c r="M10346">
        <v>5</v>
      </c>
      <c r="N10346" s="2">
        <v>3200</v>
      </c>
      <c r="O10346" s="2">
        <v>160</v>
      </c>
      <c r="P10346" s="2">
        <v>3040</v>
      </c>
      <c r="Q10346" s="2">
        <v>1835.83</v>
      </c>
      <c r="R10346" s="2">
        <v>1204.17</v>
      </c>
      <c r="S10346" t="s">
        <v>64</v>
      </c>
      <c r="T10346" t="s">
        <v>54</v>
      </c>
      <c r="U10346" t="s">
        <v>55</v>
      </c>
      <c r="V10346" t="s">
        <v>39</v>
      </c>
      <c r="W10346" t="s">
        <v>137</v>
      </c>
      <c r="X10346" t="s">
        <v>41</v>
      </c>
      <c r="Y10346" t="s">
        <v>42</v>
      </c>
      <c r="Z10346" t="s">
        <v>43</v>
      </c>
      <c r="AA10346" t="s">
        <v>44</v>
      </c>
      <c r="AB10346" t="s">
        <v>44</v>
      </c>
    </row>
    <row r="10347" spans="1:28" x14ac:dyDescent="0.25">
      <c r="A10347" t="s">
        <v>15434</v>
      </c>
      <c r="B10347" s="1">
        <v>46122</v>
      </c>
      <c r="C10347" t="s">
        <v>2510</v>
      </c>
      <c r="D10347" t="s">
        <v>2511</v>
      </c>
      <c r="E10347">
        <v>27</v>
      </c>
      <c r="F10347" t="s">
        <v>48</v>
      </c>
      <c r="G10347" t="s">
        <v>176</v>
      </c>
      <c r="H10347" t="s">
        <v>177</v>
      </c>
      <c r="I10347" t="s">
        <v>34</v>
      </c>
      <c r="J10347" t="s">
        <v>35</v>
      </c>
      <c r="K10347">
        <v>2</v>
      </c>
      <c r="L10347" s="2">
        <v>6500</v>
      </c>
      <c r="M10347">
        <v>15</v>
      </c>
      <c r="N10347" s="2">
        <v>13000</v>
      </c>
      <c r="O10347" s="2">
        <v>1950</v>
      </c>
      <c r="P10347" s="2">
        <v>11050</v>
      </c>
      <c r="Q10347" s="2">
        <v>8755.33</v>
      </c>
      <c r="R10347" s="2">
        <v>2294.67</v>
      </c>
      <c r="S10347" t="s">
        <v>53</v>
      </c>
      <c r="T10347" t="s">
        <v>178</v>
      </c>
      <c r="U10347" t="s">
        <v>154</v>
      </c>
      <c r="V10347" t="s">
        <v>39</v>
      </c>
      <c r="W10347" t="s">
        <v>137</v>
      </c>
      <c r="X10347" t="s">
        <v>97</v>
      </c>
      <c r="Y10347" t="s">
        <v>42</v>
      </c>
      <c r="Z10347" t="s">
        <v>43</v>
      </c>
      <c r="AA10347" t="s">
        <v>44</v>
      </c>
      <c r="AB10347" t="s">
        <v>44</v>
      </c>
    </row>
    <row r="10348" spans="1:28" x14ac:dyDescent="0.25">
      <c r="A10348" t="s">
        <v>15435</v>
      </c>
      <c r="B10348" s="1">
        <v>46122</v>
      </c>
      <c r="C10348" t="s">
        <v>1846</v>
      </c>
      <c r="D10348" t="s">
        <v>1847</v>
      </c>
      <c r="E10348">
        <v>32</v>
      </c>
      <c r="F10348" t="s">
        <v>48</v>
      </c>
      <c r="G10348" t="s">
        <v>285</v>
      </c>
      <c r="H10348" t="s">
        <v>286</v>
      </c>
      <c r="I10348" t="s">
        <v>34</v>
      </c>
      <c r="J10348" t="s">
        <v>121</v>
      </c>
      <c r="K10348">
        <v>4</v>
      </c>
      <c r="L10348" s="2">
        <v>3200</v>
      </c>
      <c r="M10348">
        <v>10</v>
      </c>
      <c r="N10348" s="2">
        <v>12800</v>
      </c>
      <c r="O10348" s="2">
        <v>1280</v>
      </c>
      <c r="P10348" s="2">
        <v>11520</v>
      </c>
      <c r="Q10348" s="2">
        <v>7015.94</v>
      </c>
      <c r="R10348" s="2">
        <v>4504.0600000000004</v>
      </c>
      <c r="S10348" t="s">
        <v>36</v>
      </c>
      <c r="T10348" t="s">
        <v>275</v>
      </c>
      <c r="U10348" t="s">
        <v>123</v>
      </c>
      <c r="V10348" t="s">
        <v>39</v>
      </c>
      <c r="W10348" t="s">
        <v>124</v>
      </c>
      <c r="X10348" t="s">
        <v>67</v>
      </c>
      <c r="Y10348" t="s">
        <v>56</v>
      </c>
      <c r="Z10348" t="s">
        <v>43</v>
      </c>
      <c r="AA10348" t="s">
        <v>44</v>
      </c>
      <c r="AB10348" t="s">
        <v>44</v>
      </c>
    </row>
    <row r="10349" spans="1:28" x14ac:dyDescent="0.25">
      <c r="A10349" t="s">
        <v>15436</v>
      </c>
      <c r="B10349" s="1">
        <v>46122</v>
      </c>
      <c r="C10349" t="s">
        <v>1096</v>
      </c>
      <c r="D10349" t="s">
        <v>1097</v>
      </c>
      <c r="E10349">
        <v>24</v>
      </c>
      <c r="F10349" t="s">
        <v>48</v>
      </c>
      <c r="G10349" t="s">
        <v>212</v>
      </c>
      <c r="H10349" t="s">
        <v>213</v>
      </c>
      <c r="I10349" t="s">
        <v>51</v>
      </c>
      <c r="J10349" t="s">
        <v>52</v>
      </c>
      <c r="K10349">
        <v>1</v>
      </c>
      <c r="L10349" s="2">
        <v>400</v>
      </c>
      <c r="M10349">
        <v>5</v>
      </c>
      <c r="N10349" s="2">
        <v>400</v>
      </c>
      <c r="O10349" s="2">
        <v>20</v>
      </c>
      <c r="P10349" s="2">
        <v>380</v>
      </c>
      <c r="Q10349" s="2">
        <v>256.2</v>
      </c>
      <c r="R10349" s="2">
        <v>123.8</v>
      </c>
      <c r="S10349" t="s">
        <v>36</v>
      </c>
      <c r="T10349" t="s">
        <v>76</v>
      </c>
      <c r="U10349" t="s">
        <v>77</v>
      </c>
      <c r="V10349" t="s">
        <v>39</v>
      </c>
      <c r="W10349" t="s">
        <v>83</v>
      </c>
      <c r="X10349" t="s">
        <v>67</v>
      </c>
      <c r="Y10349" t="s">
        <v>42</v>
      </c>
      <c r="Z10349" t="s">
        <v>43</v>
      </c>
      <c r="AA10349" t="s">
        <v>44</v>
      </c>
      <c r="AB10349" t="s">
        <v>44</v>
      </c>
    </row>
    <row r="10350" spans="1:28" x14ac:dyDescent="0.25">
      <c r="A10350" t="s">
        <v>15437</v>
      </c>
      <c r="B10350" s="1">
        <v>46122</v>
      </c>
      <c r="C10350" t="s">
        <v>425</v>
      </c>
      <c r="D10350" t="s">
        <v>426</v>
      </c>
      <c r="E10350">
        <v>48</v>
      </c>
      <c r="F10350" t="s">
        <v>48</v>
      </c>
      <c r="G10350" t="s">
        <v>112</v>
      </c>
      <c r="H10350" t="s">
        <v>113</v>
      </c>
      <c r="I10350" t="s">
        <v>103</v>
      </c>
      <c r="J10350" t="s">
        <v>104</v>
      </c>
      <c r="K10350">
        <v>5</v>
      </c>
      <c r="L10350" s="2">
        <v>650</v>
      </c>
      <c r="M10350">
        <v>10</v>
      </c>
      <c r="N10350" s="2">
        <v>3250</v>
      </c>
      <c r="O10350" s="2">
        <v>325</v>
      </c>
      <c r="P10350" s="2">
        <v>2925</v>
      </c>
      <c r="Q10350" s="2">
        <v>1776.15</v>
      </c>
      <c r="R10350" s="2">
        <v>1148.8499999999999</v>
      </c>
      <c r="S10350" t="s">
        <v>53</v>
      </c>
      <c r="T10350" t="s">
        <v>105</v>
      </c>
      <c r="U10350" t="s">
        <v>106</v>
      </c>
      <c r="V10350" t="s">
        <v>39</v>
      </c>
      <c r="W10350" t="s">
        <v>92</v>
      </c>
      <c r="X10350" t="s">
        <v>97</v>
      </c>
      <c r="Y10350" t="s">
        <v>56</v>
      </c>
      <c r="Z10350" t="s">
        <v>43</v>
      </c>
      <c r="AA10350" t="s">
        <v>44</v>
      </c>
      <c r="AB10350" t="s">
        <v>44</v>
      </c>
    </row>
    <row r="10351" spans="1:28" x14ac:dyDescent="0.25">
      <c r="A10351" t="s">
        <v>15438</v>
      </c>
      <c r="B10351" s="1">
        <v>46122</v>
      </c>
      <c r="C10351" t="s">
        <v>4763</v>
      </c>
      <c r="D10351" t="s">
        <v>4764</v>
      </c>
      <c r="E10351">
        <v>60</v>
      </c>
      <c r="F10351" t="s">
        <v>48</v>
      </c>
      <c r="G10351" t="s">
        <v>49</v>
      </c>
      <c r="H10351" t="s">
        <v>50</v>
      </c>
      <c r="I10351" t="s">
        <v>51</v>
      </c>
      <c r="J10351" t="s">
        <v>52</v>
      </c>
      <c r="K10351">
        <v>1</v>
      </c>
      <c r="L10351" s="2">
        <v>500</v>
      </c>
      <c r="M10351">
        <v>10</v>
      </c>
      <c r="N10351" s="2">
        <v>500</v>
      </c>
      <c r="O10351" s="2">
        <v>50</v>
      </c>
      <c r="P10351" s="2">
        <v>450</v>
      </c>
      <c r="Q10351" s="2">
        <v>252.34</v>
      </c>
      <c r="R10351" s="2">
        <v>197.66</v>
      </c>
      <c r="S10351" t="s">
        <v>53</v>
      </c>
      <c r="T10351" t="s">
        <v>37</v>
      </c>
      <c r="U10351" t="s">
        <v>38</v>
      </c>
      <c r="V10351" t="s">
        <v>39</v>
      </c>
      <c r="W10351" t="s">
        <v>124</v>
      </c>
      <c r="X10351" t="s">
        <v>41</v>
      </c>
      <c r="Y10351" t="s">
        <v>56</v>
      </c>
      <c r="Z10351" t="s">
        <v>107</v>
      </c>
      <c r="AA10351" t="s">
        <v>44</v>
      </c>
      <c r="AB10351" t="s">
        <v>68</v>
      </c>
    </row>
    <row r="10352" spans="1:28" x14ac:dyDescent="0.25">
      <c r="A10352" t="s">
        <v>15439</v>
      </c>
      <c r="B10352" s="1">
        <v>46122</v>
      </c>
      <c r="C10352" t="s">
        <v>2961</v>
      </c>
      <c r="D10352" t="s">
        <v>2962</v>
      </c>
      <c r="E10352">
        <v>37</v>
      </c>
      <c r="F10352" t="s">
        <v>48</v>
      </c>
      <c r="G10352" t="s">
        <v>197</v>
      </c>
      <c r="H10352" t="s">
        <v>198</v>
      </c>
      <c r="I10352" t="s">
        <v>74</v>
      </c>
      <c r="J10352" t="s">
        <v>75</v>
      </c>
      <c r="K10352">
        <v>1</v>
      </c>
      <c r="L10352" s="2">
        <v>2600</v>
      </c>
      <c r="M10352">
        <v>0</v>
      </c>
      <c r="N10352" s="2">
        <v>2600</v>
      </c>
      <c r="O10352" s="2">
        <v>0</v>
      </c>
      <c r="P10352" s="2">
        <v>2600</v>
      </c>
      <c r="Q10352" s="2">
        <v>1694.04</v>
      </c>
      <c r="R10352" s="2">
        <v>905.96</v>
      </c>
      <c r="S10352" t="s">
        <v>64</v>
      </c>
      <c r="T10352" t="s">
        <v>136</v>
      </c>
      <c r="U10352" t="s">
        <v>38</v>
      </c>
      <c r="V10352" t="s">
        <v>39</v>
      </c>
      <c r="W10352" t="s">
        <v>137</v>
      </c>
      <c r="X10352" t="s">
        <v>41</v>
      </c>
      <c r="Y10352" t="s">
        <v>42</v>
      </c>
      <c r="Z10352" t="s">
        <v>107</v>
      </c>
      <c r="AA10352" t="s">
        <v>44</v>
      </c>
      <c r="AB10352" t="s">
        <v>44</v>
      </c>
    </row>
    <row r="10353" spans="1:28" x14ac:dyDescent="0.25">
      <c r="A10353" t="s">
        <v>15440</v>
      </c>
      <c r="B10353" s="1">
        <v>46122</v>
      </c>
      <c r="C10353" t="s">
        <v>5937</v>
      </c>
      <c r="D10353" t="s">
        <v>5938</v>
      </c>
      <c r="E10353">
        <v>45</v>
      </c>
      <c r="F10353" t="s">
        <v>48</v>
      </c>
      <c r="G10353" t="s">
        <v>60</v>
      </c>
      <c r="H10353" t="s">
        <v>61</v>
      </c>
      <c r="I10353" t="s">
        <v>62</v>
      </c>
      <c r="J10353" t="s">
        <v>63</v>
      </c>
      <c r="K10353">
        <v>4</v>
      </c>
      <c r="L10353" s="2">
        <v>3500</v>
      </c>
      <c r="M10353">
        <v>0</v>
      </c>
      <c r="N10353" s="2">
        <v>14000</v>
      </c>
      <c r="O10353" s="2">
        <v>0</v>
      </c>
      <c r="P10353" s="2">
        <v>14000</v>
      </c>
      <c r="Q10353" s="2">
        <v>9138.18</v>
      </c>
      <c r="R10353" s="2">
        <v>4861.82</v>
      </c>
      <c r="S10353" t="s">
        <v>64</v>
      </c>
      <c r="T10353" t="s">
        <v>122</v>
      </c>
      <c r="U10353" t="s">
        <v>123</v>
      </c>
      <c r="V10353" t="s">
        <v>39</v>
      </c>
      <c r="W10353" t="s">
        <v>124</v>
      </c>
      <c r="X10353" t="s">
        <v>67</v>
      </c>
      <c r="Y10353" t="s">
        <v>56</v>
      </c>
      <c r="Z10353" t="s">
        <v>43</v>
      </c>
      <c r="AA10353" t="s">
        <v>44</v>
      </c>
      <c r="AB10353" t="s">
        <v>44</v>
      </c>
    </row>
    <row r="10354" spans="1:28" x14ac:dyDescent="0.25">
      <c r="A10354" t="s">
        <v>15441</v>
      </c>
      <c r="B10354" s="1">
        <v>46122</v>
      </c>
      <c r="C10354" t="s">
        <v>2204</v>
      </c>
      <c r="D10354" t="s">
        <v>2205</v>
      </c>
      <c r="E10354">
        <v>32</v>
      </c>
      <c r="F10354" t="s">
        <v>48</v>
      </c>
      <c r="G10354" t="s">
        <v>280</v>
      </c>
      <c r="H10354" t="s">
        <v>281</v>
      </c>
      <c r="I10354" t="s">
        <v>62</v>
      </c>
      <c r="J10354" t="s">
        <v>190</v>
      </c>
      <c r="K10354">
        <v>3</v>
      </c>
      <c r="L10354" s="2">
        <v>700</v>
      </c>
      <c r="M10354">
        <v>0</v>
      </c>
      <c r="N10354" s="2">
        <v>2100</v>
      </c>
      <c r="O10354" s="2">
        <v>0</v>
      </c>
      <c r="P10354" s="2">
        <v>2100</v>
      </c>
      <c r="Q10354" s="2">
        <v>1245.95</v>
      </c>
      <c r="R10354" s="2">
        <v>854.05</v>
      </c>
      <c r="S10354" t="s">
        <v>53</v>
      </c>
      <c r="T10354" t="s">
        <v>578</v>
      </c>
      <c r="U10354" t="s">
        <v>579</v>
      </c>
      <c r="V10354" t="s">
        <v>39</v>
      </c>
      <c r="W10354" t="s">
        <v>40</v>
      </c>
      <c r="X10354" t="s">
        <v>67</v>
      </c>
      <c r="Y10354" t="s">
        <v>56</v>
      </c>
      <c r="Z10354" t="s">
        <v>107</v>
      </c>
      <c r="AA10354" t="s">
        <v>44</v>
      </c>
      <c r="AB10354" t="s">
        <v>44</v>
      </c>
    </row>
    <row r="10355" spans="1:28" x14ac:dyDescent="0.25">
      <c r="A10355" t="s">
        <v>15442</v>
      </c>
      <c r="B10355" s="1">
        <v>46122</v>
      </c>
      <c r="C10355" t="s">
        <v>6149</v>
      </c>
      <c r="D10355" t="s">
        <v>6150</v>
      </c>
      <c r="E10355">
        <v>49</v>
      </c>
      <c r="F10355" t="s">
        <v>31</v>
      </c>
      <c r="G10355" t="s">
        <v>32</v>
      </c>
      <c r="H10355" t="s">
        <v>33</v>
      </c>
      <c r="I10355" t="s">
        <v>34</v>
      </c>
      <c r="J10355" t="s">
        <v>35</v>
      </c>
      <c r="K10355">
        <v>1</v>
      </c>
      <c r="L10355" s="2">
        <v>55000</v>
      </c>
      <c r="M10355">
        <v>25</v>
      </c>
      <c r="N10355" s="2">
        <v>55000</v>
      </c>
      <c r="O10355" s="2">
        <v>13750</v>
      </c>
      <c r="P10355" s="2">
        <v>41250</v>
      </c>
      <c r="Q10355" s="2">
        <v>31619.439999999999</v>
      </c>
      <c r="R10355" s="2">
        <v>9630.56</v>
      </c>
      <c r="S10355" t="s">
        <v>36</v>
      </c>
      <c r="T10355" t="s">
        <v>136</v>
      </c>
      <c r="U10355" t="s">
        <v>38</v>
      </c>
      <c r="V10355" t="s">
        <v>39</v>
      </c>
      <c r="W10355" t="s">
        <v>124</v>
      </c>
      <c r="X10355" t="s">
        <v>67</v>
      </c>
      <c r="Y10355" t="s">
        <v>56</v>
      </c>
      <c r="Z10355" t="s">
        <v>43</v>
      </c>
      <c r="AA10355" t="s">
        <v>44</v>
      </c>
      <c r="AB10355" t="s">
        <v>44</v>
      </c>
    </row>
    <row r="10356" spans="1:28" x14ac:dyDescent="0.25">
      <c r="A10356" t="s">
        <v>15443</v>
      </c>
      <c r="B10356" s="1">
        <v>46122</v>
      </c>
      <c r="C10356" t="s">
        <v>1153</v>
      </c>
      <c r="D10356" t="s">
        <v>1154</v>
      </c>
      <c r="E10356">
        <v>34</v>
      </c>
      <c r="F10356" t="s">
        <v>48</v>
      </c>
      <c r="G10356" t="s">
        <v>344</v>
      </c>
      <c r="H10356" t="s">
        <v>345</v>
      </c>
      <c r="I10356" t="s">
        <v>34</v>
      </c>
      <c r="J10356" t="s">
        <v>121</v>
      </c>
      <c r="K10356">
        <v>1</v>
      </c>
      <c r="L10356" s="2">
        <v>1600</v>
      </c>
      <c r="M10356">
        <v>0</v>
      </c>
      <c r="N10356" s="2">
        <v>1600</v>
      </c>
      <c r="O10356" s="2">
        <v>0</v>
      </c>
      <c r="P10356" s="2">
        <v>1600</v>
      </c>
      <c r="Q10356" s="2">
        <v>1117.56</v>
      </c>
      <c r="R10356" s="2">
        <v>482.44</v>
      </c>
      <c r="S10356" t="s">
        <v>64</v>
      </c>
      <c r="T10356" t="s">
        <v>263</v>
      </c>
      <c r="U10356" t="s">
        <v>91</v>
      </c>
      <c r="V10356" t="s">
        <v>39</v>
      </c>
      <c r="W10356" t="s">
        <v>66</v>
      </c>
      <c r="X10356" t="s">
        <v>97</v>
      </c>
      <c r="Y10356" t="s">
        <v>42</v>
      </c>
      <c r="Z10356" t="s">
        <v>223</v>
      </c>
      <c r="AA10356" t="s">
        <v>44</v>
      </c>
      <c r="AB10356" t="s">
        <v>44</v>
      </c>
    </row>
    <row r="10357" spans="1:28" x14ac:dyDescent="0.25">
      <c r="A10357" t="s">
        <v>15444</v>
      </c>
      <c r="B10357" s="1">
        <v>46122</v>
      </c>
      <c r="C10357" t="s">
        <v>8143</v>
      </c>
      <c r="D10357" t="s">
        <v>8144</v>
      </c>
      <c r="E10357">
        <v>60</v>
      </c>
      <c r="F10357" t="s">
        <v>48</v>
      </c>
      <c r="G10357" t="s">
        <v>212</v>
      </c>
      <c r="H10357" t="s">
        <v>213</v>
      </c>
      <c r="I10357" t="s">
        <v>51</v>
      </c>
      <c r="J10357" t="s">
        <v>52</v>
      </c>
      <c r="K10357">
        <v>2</v>
      </c>
      <c r="L10357" s="2">
        <v>400</v>
      </c>
      <c r="M10357">
        <v>5</v>
      </c>
      <c r="N10357" s="2">
        <v>800</v>
      </c>
      <c r="O10357" s="2">
        <v>40</v>
      </c>
      <c r="P10357" s="2">
        <v>760</v>
      </c>
      <c r="Q10357" s="2">
        <v>520.05999999999995</v>
      </c>
      <c r="R10357" s="2">
        <v>239.94</v>
      </c>
      <c r="S10357" t="s">
        <v>53</v>
      </c>
      <c r="T10357" t="s">
        <v>178</v>
      </c>
      <c r="U10357" t="s">
        <v>154</v>
      </c>
      <c r="V10357" t="s">
        <v>39</v>
      </c>
      <c r="W10357" t="s">
        <v>40</v>
      </c>
      <c r="X10357" t="s">
        <v>67</v>
      </c>
      <c r="Y10357" t="s">
        <v>56</v>
      </c>
      <c r="Z10357" t="s">
        <v>43</v>
      </c>
      <c r="AA10357" t="s">
        <v>44</v>
      </c>
      <c r="AB10357" t="s">
        <v>44</v>
      </c>
    </row>
    <row r="10358" spans="1:28" x14ac:dyDescent="0.25">
      <c r="A10358" t="s">
        <v>15445</v>
      </c>
      <c r="B10358" s="1">
        <v>46122</v>
      </c>
      <c r="C10358" t="s">
        <v>2495</v>
      </c>
      <c r="D10358" t="s">
        <v>2496</v>
      </c>
      <c r="E10358">
        <v>31</v>
      </c>
      <c r="F10358" t="s">
        <v>48</v>
      </c>
      <c r="G10358" t="s">
        <v>202</v>
      </c>
      <c r="H10358" t="s">
        <v>203</v>
      </c>
      <c r="I10358" t="s">
        <v>103</v>
      </c>
      <c r="J10358" t="s">
        <v>104</v>
      </c>
      <c r="K10358">
        <v>1</v>
      </c>
      <c r="L10358" s="2">
        <v>550</v>
      </c>
      <c r="M10358">
        <v>15</v>
      </c>
      <c r="N10358" s="2">
        <v>550</v>
      </c>
      <c r="O10358" s="2">
        <v>82.5</v>
      </c>
      <c r="P10358" s="2">
        <v>467.5</v>
      </c>
      <c r="Q10358" s="2">
        <v>326.49</v>
      </c>
      <c r="R10358" s="2">
        <v>141.01</v>
      </c>
      <c r="S10358" t="s">
        <v>53</v>
      </c>
      <c r="T10358" t="s">
        <v>96</v>
      </c>
      <c r="U10358" t="s">
        <v>96</v>
      </c>
      <c r="V10358" t="s">
        <v>39</v>
      </c>
      <c r="W10358" t="s">
        <v>40</v>
      </c>
      <c r="X10358" t="s">
        <v>97</v>
      </c>
      <c r="Y10358" t="s">
        <v>56</v>
      </c>
      <c r="Z10358" t="s">
        <v>43</v>
      </c>
      <c r="AA10358" t="s">
        <v>44</v>
      </c>
      <c r="AB10358" t="s">
        <v>44</v>
      </c>
    </row>
    <row r="10359" spans="1:28" x14ac:dyDescent="0.25">
      <c r="A10359" t="s">
        <v>15446</v>
      </c>
      <c r="B10359" s="1">
        <v>46122</v>
      </c>
      <c r="C10359" t="s">
        <v>373</v>
      </c>
      <c r="D10359" t="s">
        <v>374</v>
      </c>
      <c r="E10359">
        <v>44</v>
      </c>
      <c r="F10359" t="s">
        <v>48</v>
      </c>
      <c r="G10359" t="s">
        <v>561</v>
      </c>
      <c r="H10359" t="s">
        <v>562</v>
      </c>
      <c r="I10359" t="s">
        <v>34</v>
      </c>
      <c r="J10359" t="s">
        <v>143</v>
      </c>
      <c r="K10359">
        <v>3</v>
      </c>
      <c r="L10359" s="2">
        <v>900</v>
      </c>
      <c r="M10359">
        <v>10</v>
      </c>
      <c r="N10359" s="2">
        <v>2700</v>
      </c>
      <c r="O10359" s="2">
        <v>270</v>
      </c>
      <c r="P10359" s="2">
        <v>2430</v>
      </c>
      <c r="Q10359" s="2">
        <v>1691.74</v>
      </c>
      <c r="R10359" s="2">
        <v>738.26</v>
      </c>
      <c r="S10359" t="s">
        <v>64</v>
      </c>
      <c r="T10359" t="s">
        <v>153</v>
      </c>
      <c r="U10359" t="s">
        <v>154</v>
      </c>
      <c r="V10359" t="s">
        <v>39</v>
      </c>
      <c r="W10359" t="s">
        <v>83</v>
      </c>
      <c r="X10359" t="s">
        <v>67</v>
      </c>
      <c r="Y10359" t="s">
        <v>42</v>
      </c>
      <c r="Z10359" t="s">
        <v>107</v>
      </c>
      <c r="AA10359" t="s">
        <v>44</v>
      </c>
      <c r="AB10359" t="s">
        <v>44</v>
      </c>
    </row>
    <row r="10360" spans="1:28" x14ac:dyDescent="0.25">
      <c r="A10360" t="s">
        <v>15447</v>
      </c>
      <c r="B10360" s="1">
        <v>46122</v>
      </c>
      <c r="C10360" t="s">
        <v>6468</v>
      </c>
      <c r="D10360" t="s">
        <v>6469</v>
      </c>
      <c r="E10360">
        <v>25</v>
      </c>
      <c r="F10360" t="s">
        <v>31</v>
      </c>
      <c r="G10360" t="s">
        <v>158</v>
      </c>
      <c r="H10360" t="s">
        <v>159</v>
      </c>
      <c r="I10360" t="s">
        <v>51</v>
      </c>
      <c r="J10360" t="s">
        <v>52</v>
      </c>
      <c r="K10360">
        <v>2</v>
      </c>
      <c r="L10360" s="2">
        <v>650</v>
      </c>
      <c r="M10360">
        <v>10</v>
      </c>
      <c r="N10360" s="2">
        <v>1300</v>
      </c>
      <c r="O10360" s="2">
        <v>130</v>
      </c>
      <c r="P10360" s="2">
        <v>1170</v>
      </c>
      <c r="Q10360" s="2">
        <v>703.18</v>
      </c>
      <c r="R10360" s="2">
        <v>466.82</v>
      </c>
      <c r="S10360" t="s">
        <v>36</v>
      </c>
      <c r="T10360" t="s">
        <v>136</v>
      </c>
      <c r="U10360" t="s">
        <v>38</v>
      </c>
      <c r="V10360" t="s">
        <v>39</v>
      </c>
      <c r="W10360" t="s">
        <v>66</v>
      </c>
      <c r="X10360" t="s">
        <v>41</v>
      </c>
      <c r="Y10360" t="s">
        <v>56</v>
      </c>
      <c r="Z10360" t="s">
        <v>43</v>
      </c>
      <c r="AA10360" t="s">
        <v>44</v>
      </c>
      <c r="AB10360" t="s">
        <v>44</v>
      </c>
    </row>
    <row r="10361" spans="1:28" x14ac:dyDescent="0.25">
      <c r="A10361" t="s">
        <v>15448</v>
      </c>
      <c r="B10361" s="1">
        <v>46122</v>
      </c>
      <c r="C10361" t="s">
        <v>5692</v>
      </c>
      <c r="D10361" t="s">
        <v>5693</v>
      </c>
      <c r="E10361">
        <v>53</v>
      </c>
      <c r="F10361" t="s">
        <v>111</v>
      </c>
      <c r="G10361" t="s">
        <v>212</v>
      </c>
      <c r="H10361" t="s">
        <v>213</v>
      </c>
      <c r="I10361" t="s">
        <v>51</v>
      </c>
      <c r="J10361" t="s">
        <v>52</v>
      </c>
      <c r="K10361">
        <v>4</v>
      </c>
      <c r="L10361" s="2">
        <v>400</v>
      </c>
      <c r="M10361">
        <v>0</v>
      </c>
      <c r="N10361" s="2">
        <v>1600</v>
      </c>
      <c r="O10361" s="2">
        <v>0</v>
      </c>
      <c r="P10361" s="2">
        <v>1600</v>
      </c>
      <c r="Q10361" s="2">
        <v>1264.73</v>
      </c>
      <c r="R10361" s="2">
        <v>335.27</v>
      </c>
      <c r="S10361" t="s">
        <v>36</v>
      </c>
      <c r="T10361" t="s">
        <v>263</v>
      </c>
      <c r="U10361" t="s">
        <v>91</v>
      </c>
      <c r="V10361" t="s">
        <v>39</v>
      </c>
      <c r="W10361" t="s">
        <v>66</v>
      </c>
      <c r="X10361" t="s">
        <v>41</v>
      </c>
      <c r="Y10361" t="s">
        <v>84</v>
      </c>
      <c r="Z10361" t="s">
        <v>43</v>
      </c>
      <c r="AA10361" t="s">
        <v>44</v>
      </c>
      <c r="AB10361" t="s">
        <v>44</v>
      </c>
    </row>
    <row r="10362" spans="1:28" x14ac:dyDescent="0.25">
      <c r="A10362" t="s">
        <v>15449</v>
      </c>
      <c r="B10362" s="1">
        <v>46122</v>
      </c>
      <c r="C10362" t="s">
        <v>5237</v>
      </c>
      <c r="D10362" t="s">
        <v>5238</v>
      </c>
      <c r="E10362">
        <v>20</v>
      </c>
      <c r="F10362" t="s">
        <v>48</v>
      </c>
      <c r="G10362" t="s">
        <v>436</v>
      </c>
      <c r="H10362" t="s">
        <v>437</v>
      </c>
      <c r="I10362" t="s">
        <v>74</v>
      </c>
      <c r="J10362" t="s">
        <v>190</v>
      </c>
      <c r="K10362">
        <v>1</v>
      </c>
      <c r="L10362" s="2">
        <v>1800</v>
      </c>
      <c r="M10362">
        <v>10</v>
      </c>
      <c r="N10362" s="2">
        <v>1800</v>
      </c>
      <c r="O10362" s="2">
        <v>180</v>
      </c>
      <c r="P10362" s="2">
        <v>1620</v>
      </c>
      <c r="Q10362" s="2">
        <v>950.73</v>
      </c>
      <c r="R10362" s="2">
        <v>669.27</v>
      </c>
      <c r="S10362" t="s">
        <v>64</v>
      </c>
      <c r="T10362" t="s">
        <v>105</v>
      </c>
      <c r="U10362" t="s">
        <v>106</v>
      </c>
      <c r="V10362" t="s">
        <v>39</v>
      </c>
      <c r="W10362" t="s">
        <v>137</v>
      </c>
      <c r="X10362" t="s">
        <v>97</v>
      </c>
      <c r="Y10362" t="s">
        <v>56</v>
      </c>
      <c r="Z10362" t="s">
        <v>43</v>
      </c>
      <c r="AA10362" t="s">
        <v>44</v>
      </c>
      <c r="AB10362" t="s">
        <v>44</v>
      </c>
    </row>
    <row r="10363" spans="1:28" x14ac:dyDescent="0.25">
      <c r="A10363" t="s">
        <v>15450</v>
      </c>
      <c r="B10363" s="1">
        <v>46122</v>
      </c>
      <c r="C10363" t="s">
        <v>4278</v>
      </c>
      <c r="D10363" t="s">
        <v>4279</v>
      </c>
      <c r="E10363">
        <v>45</v>
      </c>
      <c r="F10363" t="s">
        <v>111</v>
      </c>
      <c r="G10363" t="s">
        <v>344</v>
      </c>
      <c r="H10363" t="s">
        <v>345</v>
      </c>
      <c r="I10363" t="s">
        <v>34</v>
      </c>
      <c r="J10363" t="s">
        <v>121</v>
      </c>
      <c r="K10363">
        <v>2</v>
      </c>
      <c r="L10363" s="2">
        <v>1600</v>
      </c>
      <c r="M10363">
        <v>5</v>
      </c>
      <c r="N10363" s="2">
        <v>3200</v>
      </c>
      <c r="O10363" s="2">
        <v>160</v>
      </c>
      <c r="P10363" s="2">
        <v>3040</v>
      </c>
      <c r="Q10363" s="2">
        <v>2353.86</v>
      </c>
      <c r="R10363" s="2">
        <v>686.14</v>
      </c>
      <c r="S10363" t="s">
        <v>64</v>
      </c>
      <c r="T10363" t="s">
        <v>153</v>
      </c>
      <c r="U10363" t="s">
        <v>154</v>
      </c>
      <c r="V10363" t="s">
        <v>39</v>
      </c>
      <c r="W10363" t="s">
        <v>66</v>
      </c>
      <c r="X10363" t="s">
        <v>97</v>
      </c>
      <c r="Y10363" t="s">
        <v>42</v>
      </c>
      <c r="Z10363" t="s">
        <v>43</v>
      </c>
      <c r="AA10363" t="s">
        <v>44</v>
      </c>
      <c r="AB10363" t="s">
        <v>44</v>
      </c>
    </row>
    <row r="10364" spans="1:28" x14ac:dyDescent="0.25">
      <c r="A10364" t="s">
        <v>15451</v>
      </c>
      <c r="B10364" s="1">
        <v>46122</v>
      </c>
      <c r="C10364" t="s">
        <v>697</v>
      </c>
      <c r="D10364" t="s">
        <v>698</v>
      </c>
      <c r="E10364">
        <v>23</v>
      </c>
      <c r="F10364" t="s">
        <v>31</v>
      </c>
      <c r="G10364" t="s">
        <v>212</v>
      </c>
      <c r="H10364" t="s">
        <v>213</v>
      </c>
      <c r="I10364" t="s">
        <v>51</v>
      </c>
      <c r="J10364" t="s">
        <v>52</v>
      </c>
      <c r="K10364">
        <v>4</v>
      </c>
      <c r="L10364" s="2">
        <v>400</v>
      </c>
      <c r="M10364">
        <v>25</v>
      </c>
      <c r="N10364" s="2">
        <v>1600</v>
      </c>
      <c r="O10364" s="2">
        <v>400</v>
      </c>
      <c r="P10364" s="2">
        <v>1200</v>
      </c>
      <c r="Q10364" s="2">
        <v>901.32</v>
      </c>
      <c r="R10364" s="2">
        <v>298.68</v>
      </c>
      <c r="S10364" t="s">
        <v>64</v>
      </c>
      <c r="T10364" t="s">
        <v>96</v>
      </c>
      <c r="U10364" t="s">
        <v>96</v>
      </c>
      <c r="V10364" t="s">
        <v>39</v>
      </c>
      <c r="W10364" t="s">
        <v>66</v>
      </c>
      <c r="X10364" t="s">
        <v>67</v>
      </c>
      <c r="Y10364" t="s">
        <v>56</v>
      </c>
      <c r="Z10364" t="s">
        <v>144</v>
      </c>
      <c r="AA10364" t="s">
        <v>44</v>
      </c>
      <c r="AB10364" t="s">
        <v>44</v>
      </c>
    </row>
    <row r="10365" spans="1:28" x14ac:dyDescent="0.25">
      <c r="A10365" t="s">
        <v>15452</v>
      </c>
      <c r="B10365" s="1">
        <v>46123</v>
      </c>
      <c r="C10365" t="s">
        <v>914</v>
      </c>
      <c r="D10365" t="s">
        <v>915</v>
      </c>
      <c r="E10365">
        <v>27</v>
      </c>
      <c r="F10365" t="s">
        <v>48</v>
      </c>
      <c r="G10365" t="s">
        <v>72</v>
      </c>
      <c r="H10365" t="s">
        <v>73</v>
      </c>
      <c r="I10365" t="s">
        <v>74</v>
      </c>
      <c r="J10365" t="s">
        <v>75</v>
      </c>
      <c r="K10365">
        <v>2</v>
      </c>
      <c r="L10365" s="2">
        <v>2200</v>
      </c>
      <c r="M10365">
        <v>5</v>
      </c>
      <c r="N10365" s="2">
        <v>4400</v>
      </c>
      <c r="O10365" s="2">
        <v>220</v>
      </c>
      <c r="P10365" s="2">
        <v>4180</v>
      </c>
      <c r="Q10365" s="2">
        <v>2564.37</v>
      </c>
      <c r="R10365" s="2">
        <v>1615.63</v>
      </c>
      <c r="S10365" t="s">
        <v>36</v>
      </c>
      <c r="T10365" t="s">
        <v>163</v>
      </c>
      <c r="U10365" t="s">
        <v>164</v>
      </c>
      <c r="V10365" t="s">
        <v>39</v>
      </c>
      <c r="W10365" t="s">
        <v>124</v>
      </c>
      <c r="X10365" t="s">
        <v>97</v>
      </c>
      <c r="Y10365" t="s">
        <v>56</v>
      </c>
      <c r="Z10365" t="s">
        <v>43</v>
      </c>
      <c r="AA10365" t="s">
        <v>44</v>
      </c>
      <c r="AB10365" t="s">
        <v>44</v>
      </c>
    </row>
    <row r="10366" spans="1:28" x14ac:dyDescent="0.25">
      <c r="A10366" t="s">
        <v>15453</v>
      </c>
      <c r="B10366" s="1">
        <v>46123</v>
      </c>
      <c r="C10366" t="s">
        <v>15454</v>
      </c>
      <c r="D10366" t="s">
        <v>15455</v>
      </c>
      <c r="E10366">
        <v>32</v>
      </c>
      <c r="F10366" t="s">
        <v>111</v>
      </c>
      <c r="G10366" t="s">
        <v>81</v>
      </c>
      <c r="H10366" t="s">
        <v>82</v>
      </c>
      <c r="I10366" t="s">
        <v>51</v>
      </c>
      <c r="J10366" t="s">
        <v>52</v>
      </c>
      <c r="K10366">
        <v>1</v>
      </c>
      <c r="L10366" s="2">
        <v>600</v>
      </c>
      <c r="M10366">
        <v>15</v>
      </c>
      <c r="N10366" s="2">
        <v>600</v>
      </c>
      <c r="O10366" s="2">
        <v>90</v>
      </c>
      <c r="P10366" s="2">
        <v>510</v>
      </c>
      <c r="Q10366" s="2">
        <v>310.19</v>
      </c>
      <c r="R10366" s="2">
        <v>199.81</v>
      </c>
      <c r="S10366" t="s">
        <v>64</v>
      </c>
      <c r="T10366" t="s">
        <v>90</v>
      </c>
      <c r="U10366" t="s">
        <v>91</v>
      </c>
      <c r="V10366" t="s">
        <v>39</v>
      </c>
      <c r="W10366" t="s">
        <v>83</v>
      </c>
      <c r="X10366" t="s">
        <v>97</v>
      </c>
      <c r="Y10366" t="s">
        <v>56</v>
      </c>
      <c r="Z10366" t="s">
        <v>43</v>
      </c>
      <c r="AA10366" t="s">
        <v>44</v>
      </c>
      <c r="AB10366" t="s">
        <v>44</v>
      </c>
    </row>
    <row r="10367" spans="1:28" x14ac:dyDescent="0.25">
      <c r="A10367" t="s">
        <v>15456</v>
      </c>
      <c r="B10367" s="1">
        <v>46123</v>
      </c>
      <c r="C10367" t="s">
        <v>296</v>
      </c>
      <c r="D10367" t="s">
        <v>297</v>
      </c>
      <c r="E10367">
        <v>54</v>
      </c>
      <c r="F10367" t="s">
        <v>31</v>
      </c>
      <c r="G10367" t="s">
        <v>352</v>
      </c>
      <c r="H10367" t="s">
        <v>353</v>
      </c>
      <c r="I10367" t="s">
        <v>103</v>
      </c>
      <c r="J10367" t="s">
        <v>104</v>
      </c>
      <c r="K10367">
        <v>2</v>
      </c>
      <c r="L10367" s="2">
        <v>850</v>
      </c>
      <c r="M10367">
        <v>15</v>
      </c>
      <c r="N10367" s="2">
        <v>1700</v>
      </c>
      <c r="O10367" s="2">
        <v>255</v>
      </c>
      <c r="P10367" s="2">
        <v>1445</v>
      </c>
      <c r="Q10367" s="2">
        <v>811.38</v>
      </c>
      <c r="R10367" s="2">
        <v>633.62</v>
      </c>
      <c r="S10367" t="s">
        <v>53</v>
      </c>
      <c r="T10367" t="s">
        <v>275</v>
      </c>
      <c r="U10367" t="s">
        <v>123</v>
      </c>
      <c r="V10367" t="s">
        <v>39</v>
      </c>
      <c r="W10367" t="s">
        <v>66</v>
      </c>
      <c r="X10367" t="s">
        <v>97</v>
      </c>
      <c r="Y10367" t="s">
        <v>56</v>
      </c>
      <c r="Z10367" t="s">
        <v>43</v>
      </c>
      <c r="AA10367" t="s">
        <v>44</v>
      </c>
      <c r="AB10367" t="s">
        <v>44</v>
      </c>
    </row>
    <row r="10368" spans="1:28" x14ac:dyDescent="0.25">
      <c r="A10368" t="s">
        <v>15457</v>
      </c>
      <c r="B10368" s="1">
        <v>46123</v>
      </c>
      <c r="C10368" t="s">
        <v>10682</v>
      </c>
      <c r="D10368" t="s">
        <v>10683</v>
      </c>
      <c r="E10368">
        <v>51</v>
      </c>
      <c r="F10368" t="s">
        <v>31</v>
      </c>
      <c r="G10368" t="s">
        <v>128</v>
      </c>
      <c r="H10368" t="s">
        <v>129</v>
      </c>
      <c r="I10368" t="s">
        <v>74</v>
      </c>
      <c r="J10368" t="s">
        <v>130</v>
      </c>
      <c r="K10368">
        <v>1</v>
      </c>
      <c r="L10368" s="2">
        <v>1700</v>
      </c>
      <c r="M10368">
        <v>10</v>
      </c>
      <c r="N10368" s="2">
        <v>1700</v>
      </c>
      <c r="O10368" s="2">
        <v>170</v>
      </c>
      <c r="P10368" s="2">
        <v>1530</v>
      </c>
      <c r="Q10368" s="2">
        <v>1152.98</v>
      </c>
      <c r="R10368" s="2">
        <v>377.02</v>
      </c>
      <c r="S10368" t="s">
        <v>53</v>
      </c>
      <c r="T10368" t="s">
        <v>136</v>
      </c>
      <c r="U10368" t="s">
        <v>38</v>
      </c>
      <c r="V10368" t="s">
        <v>39</v>
      </c>
      <c r="W10368" t="s">
        <v>66</v>
      </c>
      <c r="X10368" t="s">
        <v>41</v>
      </c>
      <c r="Y10368" t="s">
        <v>56</v>
      </c>
      <c r="Z10368" t="s">
        <v>43</v>
      </c>
      <c r="AA10368" t="s">
        <v>44</v>
      </c>
      <c r="AB10368" t="s">
        <v>68</v>
      </c>
    </row>
    <row r="10369" spans="1:28" x14ac:dyDescent="0.25">
      <c r="A10369" t="s">
        <v>15458</v>
      </c>
      <c r="B10369" s="1">
        <v>46123</v>
      </c>
      <c r="C10369" t="s">
        <v>6459</v>
      </c>
      <c r="D10369" t="s">
        <v>6460</v>
      </c>
      <c r="E10369">
        <v>56</v>
      </c>
      <c r="F10369" t="s">
        <v>48</v>
      </c>
      <c r="G10369" t="s">
        <v>318</v>
      </c>
      <c r="H10369" t="s">
        <v>319</v>
      </c>
      <c r="I10369" t="s">
        <v>34</v>
      </c>
      <c r="J10369" t="s">
        <v>190</v>
      </c>
      <c r="K10369">
        <v>1</v>
      </c>
      <c r="L10369" s="2">
        <v>2500</v>
      </c>
      <c r="M10369">
        <v>15</v>
      </c>
      <c r="N10369" s="2">
        <v>2500</v>
      </c>
      <c r="O10369" s="2">
        <v>375</v>
      </c>
      <c r="P10369" s="2">
        <v>2125</v>
      </c>
      <c r="Q10369" s="2">
        <v>1217.08</v>
      </c>
      <c r="R10369" s="2">
        <v>907.92</v>
      </c>
      <c r="S10369" t="s">
        <v>53</v>
      </c>
      <c r="T10369" t="s">
        <v>105</v>
      </c>
      <c r="U10369" t="s">
        <v>106</v>
      </c>
      <c r="V10369" t="s">
        <v>39</v>
      </c>
      <c r="W10369" t="s">
        <v>137</v>
      </c>
      <c r="X10369" t="s">
        <v>97</v>
      </c>
      <c r="Y10369" t="s">
        <v>56</v>
      </c>
      <c r="Z10369" t="s">
        <v>43</v>
      </c>
      <c r="AA10369" t="s">
        <v>44</v>
      </c>
      <c r="AB10369" t="s">
        <v>44</v>
      </c>
    </row>
    <row r="10370" spans="1:28" x14ac:dyDescent="0.25">
      <c r="A10370" t="s">
        <v>15459</v>
      </c>
      <c r="B10370" s="1">
        <v>46123</v>
      </c>
      <c r="C10370" t="s">
        <v>1013</v>
      </c>
      <c r="D10370" t="s">
        <v>1014</v>
      </c>
      <c r="E10370">
        <v>33</v>
      </c>
      <c r="F10370" t="s">
        <v>111</v>
      </c>
      <c r="G10370" t="s">
        <v>88</v>
      </c>
      <c r="H10370" t="s">
        <v>89</v>
      </c>
      <c r="I10370" t="s">
        <v>62</v>
      </c>
      <c r="J10370" t="s">
        <v>63</v>
      </c>
      <c r="K10370">
        <v>3</v>
      </c>
      <c r="L10370" s="2">
        <v>4200</v>
      </c>
      <c r="M10370">
        <v>10</v>
      </c>
      <c r="N10370" s="2">
        <v>12600</v>
      </c>
      <c r="O10370" s="2">
        <v>1260</v>
      </c>
      <c r="P10370" s="2">
        <v>11340</v>
      </c>
      <c r="Q10370" s="2">
        <v>7030.17</v>
      </c>
      <c r="R10370" s="2">
        <v>4309.83</v>
      </c>
      <c r="S10370" t="s">
        <v>53</v>
      </c>
      <c r="T10370" t="s">
        <v>122</v>
      </c>
      <c r="U10370" t="s">
        <v>123</v>
      </c>
      <c r="V10370" t="s">
        <v>39</v>
      </c>
      <c r="W10370" t="s">
        <v>92</v>
      </c>
      <c r="X10370" t="s">
        <v>97</v>
      </c>
      <c r="Y10370" t="s">
        <v>56</v>
      </c>
      <c r="Z10370" t="s">
        <v>144</v>
      </c>
      <c r="AA10370" t="s">
        <v>44</v>
      </c>
      <c r="AB10370" t="s">
        <v>44</v>
      </c>
    </row>
    <row r="10371" spans="1:28" x14ac:dyDescent="0.25">
      <c r="A10371" t="s">
        <v>15460</v>
      </c>
      <c r="B10371" s="1">
        <v>46123</v>
      </c>
      <c r="C10371" t="s">
        <v>4037</v>
      </c>
      <c r="D10371" t="s">
        <v>4038</v>
      </c>
      <c r="E10371">
        <v>29</v>
      </c>
      <c r="F10371" t="s">
        <v>48</v>
      </c>
      <c r="G10371" t="s">
        <v>141</v>
      </c>
      <c r="H10371" t="s">
        <v>142</v>
      </c>
      <c r="I10371" t="s">
        <v>74</v>
      </c>
      <c r="J10371" t="s">
        <v>143</v>
      </c>
      <c r="K10371">
        <v>2</v>
      </c>
      <c r="L10371" s="2">
        <v>900</v>
      </c>
      <c r="M10371">
        <v>20</v>
      </c>
      <c r="N10371" s="2">
        <v>1800</v>
      </c>
      <c r="O10371" s="2">
        <v>360</v>
      </c>
      <c r="P10371" s="2">
        <v>1440</v>
      </c>
      <c r="Q10371" s="2">
        <v>1031.6099999999999</v>
      </c>
      <c r="R10371" s="2">
        <v>408.39</v>
      </c>
      <c r="S10371" t="s">
        <v>53</v>
      </c>
      <c r="T10371" t="s">
        <v>105</v>
      </c>
      <c r="U10371" t="s">
        <v>106</v>
      </c>
      <c r="V10371" t="s">
        <v>39</v>
      </c>
      <c r="W10371" t="s">
        <v>137</v>
      </c>
      <c r="X10371" t="s">
        <v>97</v>
      </c>
      <c r="Y10371" t="s">
        <v>56</v>
      </c>
      <c r="Z10371" t="s">
        <v>43</v>
      </c>
      <c r="AA10371" t="s">
        <v>44</v>
      </c>
      <c r="AB10371" t="s">
        <v>44</v>
      </c>
    </row>
    <row r="10372" spans="1:28" x14ac:dyDescent="0.25">
      <c r="A10372" t="s">
        <v>15461</v>
      </c>
      <c r="B10372" s="1">
        <v>46123</v>
      </c>
      <c r="C10372" t="s">
        <v>2045</v>
      </c>
      <c r="D10372" t="s">
        <v>2046</v>
      </c>
      <c r="E10372">
        <v>49</v>
      </c>
      <c r="F10372" t="s">
        <v>111</v>
      </c>
      <c r="G10372" t="s">
        <v>285</v>
      </c>
      <c r="H10372" t="s">
        <v>286</v>
      </c>
      <c r="I10372" t="s">
        <v>34</v>
      </c>
      <c r="J10372" t="s">
        <v>121</v>
      </c>
      <c r="K10372">
        <v>1</v>
      </c>
      <c r="L10372" s="2">
        <v>3200</v>
      </c>
      <c r="M10372">
        <v>5</v>
      </c>
      <c r="N10372" s="2">
        <v>3200</v>
      </c>
      <c r="O10372" s="2">
        <v>160</v>
      </c>
      <c r="P10372" s="2">
        <v>3040</v>
      </c>
      <c r="Q10372" s="2">
        <v>1747.19</v>
      </c>
      <c r="R10372" s="2">
        <v>1292.81</v>
      </c>
      <c r="S10372" t="s">
        <v>64</v>
      </c>
      <c r="T10372" t="s">
        <v>178</v>
      </c>
      <c r="U10372" t="s">
        <v>154</v>
      </c>
      <c r="V10372" t="s">
        <v>39</v>
      </c>
      <c r="W10372" t="s">
        <v>66</v>
      </c>
      <c r="X10372" t="s">
        <v>97</v>
      </c>
      <c r="Y10372" t="s">
        <v>84</v>
      </c>
      <c r="Z10372" t="s">
        <v>107</v>
      </c>
      <c r="AA10372" t="s">
        <v>44</v>
      </c>
      <c r="AB10372" t="s">
        <v>44</v>
      </c>
    </row>
    <row r="10373" spans="1:28" x14ac:dyDescent="0.25">
      <c r="A10373" t="s">
        <v>15462</v>
      </c>
      <c r="B10373" s="1">
        <v>46123</v>
      </c>
      <c r="C10373" t="s">
        <v>2564</v>
      </c>
      <c r="D10373" t="s">
        <v>2565</v>
      </c>
      <c r="E10373">
        <v>26</v>
      </c>
      <c r="F10373" t="s">
        <v>31</v>
      </c>
      <c r="G10373" t="s">
        <v>158</v>
      </c>
      <c r="H10373" t="s">
        <v>159</v>
      </c>
      <c r="I10373" t="s">
        <v>51</v>
      </c>
      <c r="J10373" t="s">
        <v>52</v>
      </c>
      <c r="K10373">
        <v>1</v>
      </c>
      <c r="L10373" s="2">
        <v>650</v>
      </c>
      <c r="M10373">
        <v>5</v>
      </c>
      <c r="N10373" s="2">
        <v>650</v>
      </c>
      <c r="O10373" s="2">
        <v>32.5</v>
      </c>
      <c r="P10373" s="2">
        <v>617.5</v>
      </c>
      <c r="Q10373" s="2">
        <v>461.82</v>
      </c>
      <c r="R10373" s="2">
        <v>155.68</v>
      </c>
      <c r="S10373" t="s">
        <v>36</v>
      </c>
      <c r="T10373" t="s">
        <v>105</v>
      </c>
      <c r="U10373" t="s">
        <v>106</v>
      </c>
      <c r="V10373" t="s">
        <v>39</v>
      </c>
      <c r="W10373" t="s">
        <v>40</v>
      </c>
      <c r="X10373" t="s">
        <v>97</v>
      </c>
      <c r="Y10373" t="s">
        <v>42</v>
      </c>
      <c r="Z10373" t="s">
        <v>43</v>
      </c>
      <c r="AA10373" t="s">
        <v>44</v>
      </c>
      <c r="AB10373" t="s">
        <v>44</v>
      </c>
    </row>
    <row r="10374" spans="1:28" x14ac:dyDescent="0.25">
      <c r="A10374" t="s">
        <v>15463</v>
      </c>
      <c r="B10374" s="1">
        <v>46123</v>
      </c>
      <c r="C10374" t="s">
        <v>10643</v>
      </c>
      <c r="D10374" t="s">
        <v>10644</v>
      </c>
      <c r="E10374">
        <v>45</v>
      </c>
      <c r="F10374" t="s">
        <v>48</v>
      </c>
      <c r="G10374" t="s">
        <v>141</v>
      </c>
      <c r="H10374" t="s">
        <v>142</v>
      </c>
      <c r="I10374" t="s">
        <v>74</v>
      </c>
      <c r="J10374" t="s">
        <v>143</v>
      </c>
      <c r="K10374">
        <v>4</v>
      </c>
      <c r="L10374" s="2">
        <v>900</v>
      </c>
      <c r="M10374">
        <v>5</v>
      </c>
      <c r="N10374" s="2">
        <v>3600</v>
      </c>
      <c r="O10374" s="2">
        <v>180</v>
      </c>
      <c r="P10374" s="2">
        <v>3420</v>
      </c>
      <c r="Q10374" s="2">
        <v>2574.13</v>
      </c>
      <c r="R10374" s="2">
        <v>845.87</v>
      </c>
      <c r="S10374" t="s">
        <v>53</v>
      </c>
      <c r="T10374" t="s">
        <v>578</v>
      </c>
      <c r="U10374" t="s">
        <v>579</v>
      </c>
      <c r="V10374" t="s">
        <v>39</v>
      </c>
      <c r="W10374" t="s">
        <v>40</v>
      </c>
      <c r="X10374" t="s">
        <v>67</v>
      </c>
      <c r="Y10374" t="s">
        <v>42</v>
      </c>
      <c r="Z10374" t="s">
        <v>223</v>
      </c>
      <c r="AA10374" t="s">
        <v>44</v>
      </c>
      <c r="AB10374" t="s">
        <v>44</v>
      </c>
    </row>
    <row r="10375" spans="1:28" x14ac:dyDescent="0.25">
      <c r="A10375" t="s">
        <v>15464</v>
      </c>
      <c r="B10375" s="1">
        <v>46123</v>
      </c>
      <c r="C10375" t="s">
        <v>15465</v>
      </c>
      <c r="D10375" t="s">
        <v>15466</v>
      </c>
      <c r="E10375">
        <v>31</v>
      </c>
      <c r="F10375" t="s">
        <v>111</v>
      </c>
      <c r="G10375" t="s">
        <v>168</v>
      </c>
      <c r="H10375" t="s">
        <v>169</v>
      </c>
      <c r="I10375" t="s">
        <v>62</v>
      </c>
      <c r="J10375" t="s">
        <v>143</v>
      </c>
      <c r="K10375">
        <v>3</v>
      </c>
      <c r="L10375" s="2">
        <v>1800</v>
      </c>
      <c r="M10375">
        <v>0</v>
      </c>
      <c r="N10375" s="2">
        <v>5400</v>
      </c>
      <c r="O10375" s="2">
        <v>0</v>
      </c>
      <c r="P10375" s="2">
        <v>5400</v>
      </c>
      <c r="Q10375" s="2">
        <v>4153.96</v>
      </c>
      <c r="R10375" s="2">
        <v>1246.04</v>
      </c>
      <c r="S10375" t="s">
        <v>64</v>
      </c>
      <c r="T10375" t="s">
        <v>114</v>
      </c>
      <c r="U10375" t="s">
        <v>115</v>
      </c>
      <c r="V10375" t="s">
        <v>39</v>
      </c>
      <c r="W10375" t="s">
        <v>124</v>
      </c>
      <c r="X10375" t="s">
        <v>41</v>
      </c>
      <c r="Y10375" t="s">
        <v>42</v>
      </c>
      <c r="Z10375" t="s">
        <v>43</v>
      </c>
      <c r="AA10375" t="s">
        <v>44</v>
      </c>
      <c r="AB10375" t="s">
        <v>44</v>
      </c>
    </row>
    <row r="10376" spans="1:28" x14ac:dyDescent="0.25">
      <c r="A10376" t="s">
        <v>15467</v>
      </c>
      <c r="B10376" s="1">
        <v>46123</v>
      </c>
      <c r="C10376" t="s">
        <v>2118</v>
      </c>
      <c r="D10376" t="s">
        <v>2119</v>
      </c>
      <c r="E10376">
        <v>33</v>
      </c>
      <c r="F10376" t="s">
        <v>48</v>
      </c>
      <c r="G10376" t="s">
        <v>243</v>
      </c>
      <c r="H10376" t="s">
        <v>244</v>
      </c>
      <c r="I10376" t="s">
        <v>103</v>
      </c>
      <c r="J10376" t="s">
        <v>104</v>
      </c>
      <c r="K10376">
        <v>2</v>
      </c>
      <c r="L10376" s="2">
        <v>450</v>
      </c>
      <c r="M10376">
        <v>15</v>
      </c>
      <c r="N10376" s="2">
        <v>900</v>
      </c>
      <c r="O10376" s="2">
        <v>135</v>
      </c>
      <c r="P10376" s="2">
        <v>765</v>
      </c>
      <c r="Q10376" s="2">
        <v>541.11</v>
      </c>
      <c r="R10376" s="2">
        <v>223.89</v>
      </c>
      <c r="S10376" t="s">
        <v>64</v>
      </c>
      <c r="T10376" t="s">
        <v>153</v>
      </c>
      <c r="U10376" t="s">
        <v>154</v>
      </c>
      <c r="V10376" t="s">
        <v>39</v>
      </c>
      <c r="W10376" t="s">
        <v>66</v>
      </c>
      <c r="X10376" t="s">
        <v>97</v>
      </c>
      <c r="Y10376" t="s">
        <v>56</v>
      </c>
      <c r="Z10376" t="s">
        <v>43</v>
      </c>
      <c r="AA10376" t="s">
        <v>44</v>
      </c>
      <c r="AB10376" t="s">
        <v>44</v>
      </c>
    </row>
    <row r="10377" spans="1:28" x14ac:dyDescent="0.25">
      <c r="A10377" t="s">
        <v>15468</v>
      </c>
      <c r="B10377" s="1">
        <v>46123</v>
      </c>
      <c r="C10377" t="s">
        <v>7026</v>
      </c>
      <c r="D10377" t="s">
        <v>7027</v>
      </c>
      <c r="E10377">
        <v>20</v>
      </c>
      <c r="F10377" t="s">
        <v>48</v>
      </c>
      <c r="G10377" t="s">
        <v>148</v>
      </c>
      <c r="H10377" t="s">
        <v>149</v>
      </c>
      <c r="I10377" t="s">
        <v>74</v>
      </c>
      <c r="J10377" t="s">
        <v>130</v>
      </c>
      <c r="K10377">
        <v>2</v>
      </c>
      <c r="L10377" s="2">
        <v>3500</v>
      </c>
      <c r="M10377">
        <v>5</v>
      </c>
      <c r="N10377" s="2">
        <v>7000</v>
      </c>
      <c r="O10377" s="2">
        <v>350</v>
      </c>
      <c r="P10377" s="2">
        <v>6650</v>
      </c>
      <c r="Q10377" s="2">
        <v>4133.2</v>
      </c>
      <c r="R10377" s="2">
        <v>2516.8000000000002</v>
      </c>
      <c r="S10377" t="s">
        <v>64</v>
      </c>
      <c r="T10377" t="s">
        <v>153</v>
      </c>
      <c r="U10377" t="s">
        <v>154</v>
      </c>
      <c r="V10377" t="s">
        <v>39</v>
      </c>
      <c r="W10377" t="s">
        <v>83</v>
      </c>
      <c r="X10377" t="s">
        <v>67</v>
      </c>
      <c r="Y10377" t="s">
        <v>42</v>
      </c>
      <c r="Z10377" t="s">
        <v>43</v>
      </c>
      <c r="AA10377" t="s">
        <v>44</v>
      </c>
      <c r="AB10377" t="s">
        <v>44</v>
      </c>
    </row>
    <row r="10378" spans="1:28" x14ac:dyDescent="0.25">
      <c r="A10378" t="s">
        <v>15469</v>
      </c>
      <c r="B10378" s="1">
        <v>46123</v>
      </c>
      <c r="C10378" t="s">
        <v>11465</v>
      </c>
      <c r="D10378" t="s">
        <v>11466</v>
      </c>
      <c r="E10378">
        <v>26</v>
      </c>
      <c r="F10378" t="s">
        <v>48</v>
      </c>
      <c r="G10378" t="s">
        <v>32</v>
      </c>
      <c r="H10378" t="s">
        <v>33</v>
      </c>
      <c r="I10378" t="s">
        <v>34</v>
      </c>
      <c r="J10378" t="s">
        <v>35</v>
      </c>
      <c r="K10378">
        <v>1</v>
      </c>
      <c r="L10378" s="2">
        <v>55000</v>
      </c>
      <c r="M10378">
        <v>15</v>
      </c>
      <c r="N10378" s="2">
        <v>55000</v>
      </c>
      <c r="O10378" s="2">
        <v>8250</v>
      </c>
      <c r="P10378" s="2">
        <v>46750</v>
      </c>
      <c r="Q10378" s="2">
        <v>25903.7</v>
      </c>
      <c r="R10378" s="2">
        <v>20846.3</v>
      </c>
      <c r="S10378" t="s">
        <v>53</v>
      </c>
      <c r="T10378" t="s">
        <v>122</v>
      </c>
      <c r="U10378" t="s">
        <v>123</v>
      </c>
      <c r="V10378" t="s">
        <v>39</v>
      </c>
      <c r="W10378" t="s">
        <v>137</v>
      </c>
      <c r="X10378" t="s">
        <v>97</v>
      </c>
      <c r="Y10378" t="s">
        <v>56</v>
      </c>
      <c r="Z10378" t="s">
        <v>43</v>
      </c>
      <c r="AA10378" t="s">
        <v>44</v>
      </c>
      <c r="AB10378" t="s">
        <v>44</v>
      </c>
    </row>
    <row r="10379" spans="1:28" x14ac:dyDescent="0.25">
      <c r="A10379" t="s">
        <v>15470</v>
      </c>
      <c r="B10379" s="1">
        <v>46123</v>
      </c>
      <c r="C10379" t="s">
        <v>425</v>
      </c>
      <c r="D10379" t="s">
        <v>426</v>
      </c>
      <c r="E10379">
        <v>39</v>
      </c>
      <c r="F10379" t="s">
        <v>48</v>
      </c>
      <c r="G10379" t="s">
        <v>285</v>
      </c>
      <c r="H10379" t="s">
        <v>286</v>
      </c>
      <c r="I10379" t="s">
        <v>34</v>
      </c>
      <c r="J10379" t="s">
        <v>121</v>
      </c>
      <c r="K10379">
        <v>2</v>
      </c>
      <c r="L10379" s="2">
        <v>3200</v>
      </c>
      <c r="M10379">
        <v>10</v>
      </c>
      <c r="N10379" s="2">
        <v>6400</v>
      </c>
      <c r="O10379" s="2">
        <v>640</v>
      </c>
      <c r="P10379" s="2">
        <v>5760</v>
      </c>
      <c r="Q10379" s="2">
        <v>3232.38</v>
      </c>
      <c r="R10379" s="2">
        <v>2527.62</v>
      </c>
      <c r="S10379" t="s">
        <v>36</v>
      </c>
      <c r="T10379" t="s">
        <v>54</v>
      </c>
      <c r="U10379" t="s">
        <v>55</v>
      </c>
      <c r="V10379" t="s">
        <v>39</v>
      </c>
      <c r="W10379" t="s">
        <v>40</v>
      </c>
      <c r="X10379" t="s">
        <v>41</v>
      </c>
      <c r="Y10379" t="s">
        <v>56</v>
      </c>
      <c r="Z10379" t="s">
        <v>43</v>
      </c>
      <c r="AA10379" t="s">
        <v>44</v>
      </c>
      <c r="AB10379" t="s">
        <v>44</v>
      </c>
    </row>
    <row r="10380" spans="1:28" x14ac:dyDescent="0.25">
      <c r="A10380" t="s">
        <v>15471</v>
      </c>
      <c r="B10380" s="1">
        <v>46123</v>
      </c>
      <c r="C10380" t="s">
        <v>4507</v>
      </c>
      <c r="D10380" t="s">
        <v>4508</v>
      </c>
      <c r="E10380">
        <v>28</v>
      </c>
      <c r="F10380" t="s">
        <v>31</v>
      </c>
      <c r="G10380" t="s">
        <v>168</v>
      </c>
      <c r="H10380" t="s">
        <v>169</v>
      </c>
      <c r="I10380" t="s">
        <v>62</v>
      </c>
      <c r="J10380" t="s">
        <v>143</v>
      </c>
      <c r="K10380">
        <v>1</v>
      </c>
      <c r="L10380" s="2">
        <v>1800</v>
      </c>
      <c r="M10380">
        <v>5</v>
      </c>
      <c r="N10380" s="2">
        <v>1800</v>
      </c>
      <c r="O10380" s="2">
        <v>90</v>
      </c>
      <c r="P10380" s="2">
        <v>1710</v>
      </c>
      <c r="Q10380" s="2">
        <v>1115.96</v>
      </c>
      <c r="R10380" s="2">
        <v>594.04</v>
      </c>
      <c r="S10380" t="s">
        <v>53</v>
      </c>
      <c r="T10380" t="s">
        <v>398</v>
      </c>
      <c r="U10380" t="s">
        <v>399</v>
      </c>
      <c r="V10380" t="s">
        <v>39</v>
      </c>
      <c r="W10380" t="s">
        <v>83</v>
      </c>
      <c r="X10380" t="s">
        <v>97</v>
      </c>
      <c r="Y10380" t="s">
        <v>42</v>
      </c>
      <c r="Z10380" t="s">
        <v>43</v>
      </c>
      <c r="AA10380" t="s">
        <v>44</v>
      </c>
      <c r="AB10380" t="s">
        <v>44</v>
      </c>
    </row>
    <row r="10381" spans="1:28" x14ac:dyDescent="0.25">
      <c r="A10381" t="s">
        <v>15472</v>
      </c>
      <c r="B10381" s="1">
        <v>46123</v>
      </c>
      <c r="C10381" t="s">
        <v>4391</v>
      </c>
      <c r="D10381" t="s">
        <v>4392</v>
      </c>
      <c r="E10381">
        <v>19</v>
      </c>
      <c r="F10381" t="s">
        <v>111</v>
      </c>
      <c r="G10381" t="s">
        <v>141</v>
      </c>
      <c r="H10381" t="s">
        <v>142</v>
      </c>
      <c r="I10381" t="s">
        <v>74</v>
      </c>
      <c r="J10381" t="s">
        <v>143</v>
      </c>
      <c r="K10381">
        <v>5</v>
      </c>
      <c r="L10381" s="2">
        <v>900</v>
      </c>
      <c r="M10381">
        <v>10</v>
      </c>
      <c r="N10381" s="2">
        <v>4500</v>
      </c>
      <c r="O10381" s="2">
        <v>450</v>
      </c>
      <c r="P10381" s="2">
        <v>4050</v>
      </c>
      <c r="Q10381" s="2">
        <v>3035.03</v>
      </c>
      <c r="R10381" s="2">
        <v>1014.97</v>
      </c>
      <c r="S10381" t="s">
        <v>53</v>
      </c>
      <c r="T10381" t="s">
        <v>37</v>
      </c>
      <c r="U10381" t="s">
        <v>38</v>
      </c>
      <c r="V10381" t="s">
        <v>39</v>
      </c>
      <c r="W10381" t="s">
        <v>124</v>
      </c>
      <c r="X10381" t="s">
        <v>97</v>
      </c>
      <c r="Y10381" t="s">
        <v>56</v>
      </c>
      <c r="Z10381" t="s">
        <v>43</v>
      </c>
      <c r="AA10381" t="s">
        <v>44</v>
      </c>
      <c r="AB10381" t="s">
        <v>44</v>
      </c>
    </row>
    <row r="10382" spans="1:28" x14ac:dyDescent="0.25">
      <c r="A10382" t="s">
        <v>15473</v>
      </c>
      <c r="B10382" s="1">
        <v>46123</v>
      </c>
      <c r="C10382" t="s">
        <v>4862</v>
      </c>
      <c r="D10382" t="s">
        <v>4863</v>
      </c>
      <c r="E10382">
        <v>22</v>
      </c>
      <c r="F10382" t="s">
        <v>31</v>
      </c>
      <c r="G10382" t="s">
        <v>352</v>
      </c>
      <c r="H10382" t="s">
        <v>353</v>
      </c>
      <c r="I10382" t="s">
        <v>103</v>
      </c>
      <c r="J10382" t="s">
        <v>104</v>
      </c>
      <c r="K10382">
        <v>2</v>
      </c>
      <c r="L10382" s="2">
        <v>850</v>
      </c>
      <c r="M10382">
        <v>10</v>
      </c>
      <c r="N10382" s="2">
        <v>1700</v>
      </c>
      <c r="O10382" s="2">
        <v>170</v>
      </c>
      <c r="P10382" s="2">
        <v>1530</v>
      </c>
      <c r="Q10382" s="2">
        <v>1037.5</v>
      </c>
      <c r="R10382" s="2">
        <v>492.5</v>
      </c>
      <c r="S10382" t="s">
        <v>53</v>
      </c>
      <c r="T10382" t="s">
        <v>263</v>
      </c>
      <c r="U10382" t="s">
        <v>91</v>
      </c>
      <c r="V10382" t="s">
        <v>39</v>
      </c>
      <c r="W10382" t="s">
        <v>124</v>
      </c>
      <c r="X10382" t="s">
        <v>41</v>
      </c>
      <c r="Y10382" t="s">
        <v>56</v>
      </c>
      <c r="Z10382" t="s">
        <v>43</v>
      </c>
      <c r="AA10382" t="s">
        <v>44</v>
      </c>
      <c r="AB10382" t="s">
        <v>44</v>
      </c>
    </row>
    <row r="10383" spans="1:28" x14ac:dyDescent="0.25">
      <c r="A10383" t="s">
        <v>15474</v>
      </c>
      <c r="B10383" s="1">
        <v>46123</v>
      </c>
      <c r="C10383" t="s">
        <v>2828</v>
      </c>
      <c r="D10383" t="s">
        <v>2829</v>
      </c>
      <c r="E10383">
        <v>57</v>
      </c>
      <c r="F10383" t="s">
        <v>31</v>
      </c>
      <c r="G10383" t="s">
        <v>119</v>
      </c>
      <c r="H10383" t="s">
        <v>120</v>
      </c>
      <c r="I10383" t="s">
        <v>62</v>
      </c>
      <c r="J10383" t="s">
        <v>121</v>
      </c>
      <c r="K10383">
        <v>2</v>
      </c>
      <c r="L10383" s="2">
        <v>4800</v>
      </c>
      <c r="M10383">
        <v>10</v>
      </c>
      <c r="N10383" s="2">
        <v>9600</v>
      </c>
      <c r="O10383" s="2">
        <v>960</v>
      </c>
      <c r="P10383" s="2">
        <v>8640</v>
      </c>
      <c r="Q10383" s="2">
        <v>6960.27</v>
      </c>
      <c r="R10383" s="2">
        <v>1679.73</v>
      </c>
      <c r="S10383" t="s">
        <v>53</v>
      </c>
      <c r="T10383" t="s">
        <v>163</v>
      </c>
      <c r="U10383" t="s">
        <v>164</v>
      </c>
      <c r="V10383" t="s">
        <v>39</v>
      </c>
      <c r="W10383" t="s">
        <v>40</v>
      </c>
      <c r="X10383" t="s">
        <v>67</v>
      </c>
      <c r="Y10383" t="s">
        <v>56</v>
      </c>
      <c r="Z10383" t="s">
        <v>43</v>
      </c>
      <c r="AA10383" t="s">
        <v>44</v>
      </c>
      <c r="AB10383" t="s">
        <v>44</v>
      </c>
    </row>
    <row r="10384" spans="1:28" x14ac:dyDescent="0.25">
      <c r="A10384" t="s">
        <v>15475</v>
      </c>
      <c r="B10384" s="1">
        <v>46123</v>
      </c>
      <c r="C10384" t="s">
        <v>13948</v>
      </c>
      <c r="D10384" t="s">
        <v>13949</v>
      </c>
      <c r="E10384">
        <v>19</v>
      </c>
      <c r="F10384" t="s">
        <v>31</v>
      </c>
      <c r="G10384" t="s">
        <v>202</v>
      </c>
      <c r="H10384" t="s">
        <v>203</v>
      </c>
      <c r="I10384" t="s">
        <v>103</v>
      </c>
      <c r="J10384" t="s">
        <v>104</v>
      </c>
      <c r="K10384">
        <v>1</v>
      </c>
      <c r="L10384" s="2">
        <v>550</v>
      </c>
      <c r="M10384">
        <v>15</v>
      </c>
      <c r="N10384" s="2">
        <v>550</v>
      </c>
      <c r="O10384" s="2">
        <v>82.5</v>
      </c>
      <c r="P10384" s="2">
        <v>467.5</v>
      </c>
      <c r="Q10384" s="2">
        <v>347.1</v>
      </c>
      <c r="R10384" s="2">
        <v>120.4</v>
      </c>
      <c r="S10384" t="s">
        <v>53</v>
      </c>
      <c r="T10384" t="s">
        <v>90</v>
      </c>
      <c r="U10384" t="s">
        <v>91</v>
      </c>
      <c r="V10384" t="s">
        <v>39</v>
      </c>
      <c r="W10384" t="s">
        <v>137</v>
      </c>
      <c r="X10384" t="s">
        <v>97</v>
      </c>
      <c r="Y10384" t="s">
        <v>42</v>
      </c>
      <c r="Z10384" t="s">
        <v>144</v>
      </c>
      <c r="AA10384" t="s">
        <v>44</v>
      </c>
      <c r="AB10384" t="s">
        <v>44</v>
      </c>
    </row>
    <row r="10385" spans="1:28" x14ac:dyDescent="0.25">
      <c r="A10385" t="s">
        <v>15476</v>
      </c>
      <c r="B10385" s="1">
        <v>46123</v>
      </c>
      <c r="C10385" t="s">
        <v>8492</v>
      </c>
      <c r="D10385" t="s">
        <v>8493</v>
      </c>
      <c r="E10385">
        <v>31</v>
      </c>
      <c r="F10385" t="s">
        <v>48</v>
      </c>
      <c r="G10385" t="s">
        <v>387</v>
      </c>
      <c r="H10385" t="s">
        <v>388</v>
      </c>
      <c r="I10385" t="s">
        <v>74</v>
      </c>
      <c r="J10385" t="s">
        <v>75</v>
      </c>
      <c r="K10385">
        <v>4</v>
      </c>
      <c r="L10385" s="2">
        <v>3200</v>
      </c>
      <c r="M10385">
        <v>10</v>
      </c>
      <c r="N10385" s="2">
        <v>12800</v>
      </c>
      <c r="O10385" s="2">
        <v>1280</v>
      </c>
      <c r="P10385" s="2">
        <v>11520</v>
      </c>
      <c r="Q10385" s="2">
        <v>6530.37</v>
      </c>
      <c r="R10385" s="2">
        <v>4989.63</v>
      </c>
      <c r="S10385" t="s">
        <v>36</v>
      </c>
      <c r="T10385" t="s">
        <v>136</v>
      </c>
      <c r="U10385" t="s">
        <v>38</v>
      </c>
      <c r="V10385" t="s">
        <v>39</v>
      </c>
      <c r="W10385" t="s">
        <v>66</v>
      </c>
      <c r="X10385" t="s">
        <v>41</v>
      </c>
      <c r="Y10385" t="s">
        <v>56</v>
      </c>
      <c r="Z10385" t="s">
        <v>223</v>
      </c>
      <c r="AA10385" t="s">
        <v>44</v>
      </c>
      <c r="AB10385" t="s">
        <v>44</v>
      </c>
    </row>
    <row r="10386" spans="1:28" x14ac:dyDescent="0.25">
      <c r="A10386" t="s">
        <v>15477</v>
      </c>
      <c r="B10386" s="1">
        <v>46124</v>
      </c>
      <c r="C10386" t="s">
        <v>14296</v>
      </c>
      <c r="D10386" t="s">
        <v>14297</v>
      </c>
      <c r="E10386">
        <v>37</v>
      </c>
      <c r="F10386" t="s">
        <v>31</v>
      </c>
      <c r="G10386" t="s">
        <v>188</v>
      </c>
      <c r="H10386" t="s">
        <v>189</v>
      </c>
      <c r="I10386" t="s">
        <v>34</v>
      </c>
      <c r="J10386" t="s">
        <v>190</v>
      </c>
      <c r="K10386">
        <v>1</v>
      </c>
      <c r="L10386" s="2">
        <v>1800</v>
      </c>
      <c r="M10386">
        <v>10</v>
      </c>
      <c r="N10386" s="2">
        <v>1800</v>
      </c>
      <c r="O10386" s="2">
        <v>180</v>
      </c>
      <c r="P10386" s="2">
        <v>1620</v>
      </c>
      <c r="Q10386" s="2">
        <v>1160.18</v>
      </c>
      <c r="R10386" s="2">
        <v>459.82</v>
      </c>
      <c r="S10386" t="s">
        <v>53</v>
      </c>
      <c r="T10386" t="s">
        <v>37</v>
      </c>
      <c r="U10386" t="s">
        <v>38</v>
      </c>
      <c r="V10386" t="s">
        <v>39</v>
      </c>
      <c r="W10386" t="s">
        <v>137</v>
      </c>
      <c r="X10386" t="s">
        <v>67</v>
      </c>
      <c r="Y10386" t="s">
        <v>42</v>
      </c>
      <c r="Z10386" t="s">
        <v>223</v>
      </c>
      <c r="AA10386" t="s">
        <v>44</v>
      </c>
      <c r="AB10386" t="s">
        <v>44</v>
      </c>
    </row>
    <row r="10387" spans="1:28" x14ac:dyDescent="0.25">
      <c r="A10387" t="s">
        <v>15478</v>
      </c>
      <c r="B10387" s="1">
        <v>46124</v>
      </c>
      <c r="C10387" t="s">
        <v>1075</v>
      </c>
      <c r="D10387" t="s">
        <v>1076</v>
      </c>
      <c r="E10387">
        <v>31</v>
      </c>
      <c r="F10387" t="s">
        <v>48</v>
      </c>
      <c r="G10387" t="s">
        <v>561</v>
      </c>
      <c r="H10387" t="s">
        <v>562</v>
      </c>
      <c r="I10387" t="s">
        <v>34</v>
      </c>
      <c r="J10387" t="s">
        <v>143</v>
      </c>
      <c r="K10387">
        <v>3</v>
      </c>
      <c r="L10387" s="2">
        <v>900</v>
      </c>
      <c r="M10387">
        <v>25</v>
      </c>
      <c r="N10387" s="2">
        <v>2700</v>
      </c>
      <c r="O10387" s="2">
        <v>675</v>
      </c>
      <c r="P10387" s="2">
        <v>2025</v>
      </c>
      <c r="Q10387" s="2">
        <v>1135.53</v>
      </c>
      <c r="R10387" s="2">
        <v>889.47</v>
      </c>
      <c r="S10387" t="s">
        <v>53</v>
      </c>
      <c r="T10387" t="s">
        <v>407</v>
      </c>
      <c r="U10387" t="s">
        <v>408</v>
      </c>
      <c r="V10387" t="s">
        <v>39</v>
      </c>
      <c r="W10387" t="s">
        <v>40</v>
      </c>
      <c r="X10387" t="s">
        <v>67</v>
      </c>
      <c r="Y10387" t="s">
        <v>56</v>
      </c>
      <c r="Z10387" t="s">
        <v>43</v>
      </c>
      <c r="AA10387" t="s">
        <v>44</v>
      </c>
      <c r="AB10387" t="s">
        <v>44</v>
      </c>
    </row>
    <row r="10388" spans="1:28" x14ac:dyDescent="0.25">
      <c r="A10388" t="s">
        <v>15479</v>
      </c>
      <c r="B10388" s="1">
        <v>46124</v>
      </c>
      <c r="C10388" t="s">
        <v>2177</v>
      </c>
      <c r="D10388" t="s">
        <v>2178</v>
      </c>
      <c r="E10388">
        <v>46</v>
      </c>
      <c r="F10388" t="s">
        <v>48</v>
      </c>
      <c r="G10388" t="s">
        <v>112</v>
      </c>
      <c r="H10388" t="s">
        <v>113</v>
      </c>
      <c r="I10388" t="s">
        <v>103</v>
      </c>
      <c r="J10388" t="s">
        <v>104</v>
      </c>
      <c r="K10388">
        <v>1</v>
      </c>
      <c r="L10388" s="2">
        <v>650</v>
      </c>
      <c r="M10388">
        <v>10</v>
      </c>
      <c r="N10388" s="2">
        <v>650</v>
      </c>
      <c r="O10388" s="2">
        <v>65</v>
      </c>
      <c r="P10388" s="2">
        <v>585</v>
      </c>
      <c r="Q10388" s="2">
        <v>465.94</v>
      </c>
      <c r="R10388" s="2">
        <v>119.06</v>
      </c>
      <c r="S10388" t="s">
        <v>64</v>
      </c>
      <c r="T10388" t="s">
        <v>105</v>
      </c>
      <c r="U10388" t="s">
        <v>106</v>
      </c>
      <c r="V10388" t="s">
        <v>39</v>
      </c>
      <c r="W10388" t="s">
        <v>92</v>
      </c>
      <c r="X10388" t="s">
        <v>67</v>
      </c>
      <c r="Y10388" t="s">
        <v>56</v>
      </c>
      <c r="Z10388" t="s">
        <v>43</v>
      </c>
      <c r="AA10388" t="s">
        <v>44</v>
      </c>
      <c r="AB10388" t="s">
        <v>44</v>
      </c>
    </row>
    <row r="10389" spans="1:28" x14ac:dyDescent="0.25">
      <c r="A10389" t="s">
        <v>15480</v>
      </c>
      <c r="B10389" s="1">
        <v>46124</v>
      </c>
      <c r="C10389" t="s">
        <v>5728</v>
      </c>
      <c r="D10389" t="s">
        <v>5729</v>
      </c>
      <c r="E10389">
        <v>31</v>
      </c>
      <c r="F10389" t="s">
        <v>111</v>
      </c>
      <c r="G10389" t="s">
        <v>387</v>
      </c>
      <c r="H10389" t="s">
        <v>388</v>
      </c>
      <c r="I10389" t="s">
        <v>74</v>
      </c>
      <c r="J10389" t="s">
        <v>75</v>
      </c>
      <c r="K10389">
        <v>6</v>
      </c>
      <c r="L10389" s="2">
        <v>3200</v>
      </c>
      <c r="M10389">
        <v>5</v>
      </c>
      <c r="N10389" s="2">
        <v>19200</v>
      </c>
      <c r="O10389" s="2">
        <v>960</v>
      </c>
      <c r="P10389" s="2">
        <v>18240</v>
      </c>
      <c r="Q10389" s="2">
        <v>10289.280000000001</v>
      </c>
      <c r="R10389" s="2">
        <v>7950.72</v>
      </c>
      <c r="S10389" t="s">
        <v>53</v>
      </c>
      <c r="T10389" t="s">
        <v>222</v>
      </c>
      <c r="U10389" t="s">
        <v>38</v>
      </c>
      <c r="V10389" t="s">
        <v>39</v>
      </c>
      <c r="W10389" t="s">
        <v>137</v>
      </c>
      <c r="X10389" t="s">
        <v>41</v>
      </c>
      <c r="Y10389" t="s">
        <v>56</v>
      </c>
      <c r="Z10389" t="s">
        <v>43</v>
      </c>
      <c r="AA10389" t="s">
        <v>44</v>
      </c>
      <c r="AB10389" t="s">
        <v>44</v>
      </c>
    </row>
    <row r="10390" spans="1:28" x14ac:dyDescent="0.25">
      <c r="A10390" t="s">
        <v>15481</v>
      </c>
      <c r="B10390" s="1">
        <v>46124</v>
      </c>
      <c r="C10390" t="s">
        <v>2014</v>
      </c>
      <c r="D10390" t="s">
        <v>2015</v>
      </c>
      <c r="E10390">
        <v>34</v>
      </c>
      <c r="F10390" t="s">
        <v>31</v>
      </c>
      <c r="G10390" t="s">
        <v>88</v>
      </c>
      <c r="H10390" t="s">
        <v>89</v>
      </c>
      <c r="I10390" t="s">
        <v>62</v>
      </c>
      <c r="J10390" t="s">
        <v>63</v>
      </c>
      <c r="K10390">
        <v>2</v>
      </c>
      <c r="L10390" s="2">
        <v>4200</v>
      </c>
      <c r="M10390">
        <v>10</v>
      </c>
      <c r="N10390" s="2">
        <v>8400</v>
      </c>
      <c r="O10390" s="2">
        <v>840</v>
      </c>
      <c r="P10390" s="2">
        <v>7560</v>
      </c>
      <c r="Q10390" s="2">
        <v>4601.8</v>
      </c>
      <c r="R10390" s="2">
        <v>2958.2</v>
      </c>
      <c r="S10390" t="s">
        <v>53</v>
      </c>
      <c r="T10390" t="s">
        <v>407</v>
      </c>
      <c r="U10390" t="s">
        <v>408</v>
      </c>
      <c r="V10390" t="s">
        <v>39</v>
      </c>
      <c r="W10390" t="s">
        <v>92</v>
      </c>
      <c r="X10390" t="s">
        <v>41</v>
      </c>
      <c r="Y10390" t="s">
        <v>56</v>
      </c>
      <c r="Z10390" t="s">
        <v>43</v>
      </c>
      <c r="AA10390" t="s">
        <v>44</v>
      </c>
      <c r="AB10390" t="s">
        <v>44</v>
      </c>
    </row>
    <row r="10391" spans="1:28" x14ac:dyDescent="0.25">
      <c r="A10391" t="s">
        <v>15482</v>
      </c>
      <c r="B10391" s="1">
        <v>46124</v>
      </c>
      <c r="C10391" t="s">
        <v>6490</v>
      </c>
      <c r="D10391" t="s">
        <v>6491</v>
      </c>
      <c r="E10391">
        <v>57</v>
      </c>
      <c r="F10391" t="s">
        <v>48</v>
      </c>
      <c r="G10391" t="s">
        <v>352</v>
      </c>
      <c r="H10391" t="s">
        <v>353</v>
      </c>
      <c r="I10391" t="s">
        <v>103</v>
      </c>
      <c r="J10391" t="s">
        <v>104</v>
      </c>
      <c r="K10391">
        <v>2</v>
      </c>
      <c r="L10391" s="2">
        <v>850</v>
      </c>
      <c r="M10391">
        <v>10</v>
      </c>
      <c r="N10391" s="2">
        <v>1700</v>
      </c>
      <c r="O10391" s="2">
        <v>170</v>
      </c>
      <c r="P10391" s="2">
        <v>1530</v>
      </c>
      <c r="Q10391" s="2">
        <v>1022.39</v>
      </c>
      <c r="R10391" s="2">
        <v>507.61</v>
      </c>
      <c r="S10391" t="s">
        <v>53</v>
      </c>
      <c r="T10391" t="s">
        <v>65</v>
      </c>
      <c r="U10391" t="s">
        <v>65</v>
      </c>
      <c r="V10391" t="s">
        <v>39</v>
      </c>
      <c r="W10391" t="s">
        <v>124</v>
      </c>
      <c r="X10391" t="s">
        <v>67</v>
      </c>
      <c r="Y10391" t="s">
        <v>42</v>
      </c>
      <c r="Z10391" t="s">
        <v>43</v>
      </c>
      <c r="AA10391" t="s">
        <v>44</v>
      </c>
      <c r="AB10391" t="s">
        <v>44</v>
      </c>
    </row>
    <row r="10392" spans="1:28" x14ac:dyDescent="0.25">
      <c r="A10392" t="s">
        <v>15483</v>
      </c>
      <c r="B10392" s="1">
        <v>46124</v>
      </c>
      <c r="C10392" t="s">
        <v>5475</v>
      </c>
      <c r="D10392" t="s">
        <v>5476</v>
      </c>
      <c r="E10392">
        <v>49</v>
      </c>
      <c r="F10392" t="s">
        <v>48</v>
      </c>
      <c r="G10392" t="s">
        <v>81</v>
      </c>
      <c r="H10392" t="s">
        <v>82</v>
      </c>
      <c r="I10392" t="s">
        <v>51</v>
      </c>
      <c r="J10392" t="s">
        <v>52</v>
      </c>
      <c r="K10392">
        <v>2</v>
      </c>
      <c r="L10392" s="2">
        <v>600</v>
      </c>
      <c r="M10392">
        <v>15</v>
      </c>
      <c r="N10392" s="2">
        <v>1200</v>
      </c>
      <c r="O10392" s="2">
        <v>180</v>
      </c>
      <c r="P10392" s="2">
        <v>1020</v>
      </c>
      <c r="Q10392" s="2">
        <v>660.4</v>
      </c>
      <c r="R10392" s="2">
        <v>359.6</v>
      </c>
      <c r="S10392" t="s">
        <v>53</v>
      </c>
      <c r="T10392" t="s">
        <v>90</v>
      </c>
      <c r="U10392" t="s">
        <v>91</v>
      </c>
      <c r="V10392" t="s">
        <v>39</v>
      </c>
      <c r="W10392" t="s">
        <v>124</v>
      </c>
      <c r="X10392" t="s">
        <v>67</v>
      </c>
      <c r="Y10392" t="s">
        <v>42</v>
      </c>
      <c r="Z10392" t="s">
        <v>107</v>
      </c>
      <c r="AA10392" t="s">
        <v>44</v>
      </c>
      <c r="AB10392" t="s">
        <v>44</v>
      </c>
    </row>
    <row r="10393" spans="1:28" x14ac:dyDescent="0.25">
      <c r="A10393" t="s">
        <v>15484</v>
      </c>
      <c r="B10393" s="1">
        <v>46124</v>
      </c>
      <c r="C10393" t="s">
        <v>3732</v>
      </c>
      <c r="D10393" t="s">
        <v>3733</v>
      </c>
      <c r="E10393">
        <v>50</v>
      </c>
      <c r="F10393" t="s">
        <v>111</v>
      </c>
      <c r="G10393" t="s">
        <v>188</v>
      </c>
      <c r="H10393" t="s">
        <v>189</v>
      </c>
      <c r="I10393" t="s">
        <v>34</v>
      </c>
      <c r="J10393" t="s">
        <v>190</v>
      </c>
      <c r="K10393">
        <v>2</v>
      </c>
      <c r="L10393" s="2">
        <v>1800</v>
      </c>
      <c r="M10393">
        <v>10</v>
      </c>
      <c r="N10393" s="2">
        <v>3600</v>
      </c>
      <c r="O10393" s="2">
        <v>360</v>
      </c>
      <c r="P10393" s="2">
        <v>3240</v>
      </c>
      <c r="Q10393" s="2">
        <v>2419.42</v>
      </c>
      <c r="R10393" s="2">
        <v>820.58</v>
      </c>
      <c r="S10393" t="s">
        <v>64</v>
      </c>
      <c r="T10393" t="s">
        <v>122</v>
      </c>
      <c r="U10393" t="s">
        <v>123</v>
      </c>
      <c r="V10393" t="s">
        <v>39</v>
      </c>
      <c r="W10393" t="s">
        <v>66</v>
      </c>
      <c r="X10393" t="s">
        <v>41</v>
      </c>
      <c r="Y10393" t="s">
        <v>42</v>
      </c>
      <c r="Z10393" t="s">
        <v>144</v>
      </c>
      <c r="AA10393" t="s">
        <v>44</v>
      </c>
      <c r="AB10393" t="s">
        <v>44</v>
      </c>
    </row>
    <row r="10394" spans="1:28" x14ac:dyDescent="0.25">
      <c r="A10394" t="s">
        <v>15485</v>
      </c>
      <c r="B10394" s="1">
        <v>46124</v>
      </c>
      <c r="C10394" t="s">
        <v>4264</v>
      </c>
      <c r="D10394" t="s">
        <v>4265</v>
      </c>
      <c r="E10394">
        <v>44</v>
      </c>
      <c r="F10394" t="s">
        <v>31</v>
      </c>
      <c r="G10394" t="s">
        <v>366</v>
      </c>
      <c r="H10394" t="s">
        <v>367</v>
      </c>
      <c r="I10394" t="s">
        <v>34</v>
      </c>
      <c r="J10394" t="s">
        <v>130</v>
      </c>
      <c r="K10394">
        <v>3</v>
      </c>
      <c r="L10394" s="2">
        <v>14500</v>
      </c>
      <c r="M10394">
        <v>5</v>
      </c>
      <c r="N10394" s="2">
        <v>43500</v>
      </c>
      <c r="O10394" s="2">
        <v>2175</v>
      </c>
      <c r="P10394" s="2">
        <v>41325</v>
      </c>
      <c r="Q10394" s="2">
        <v>28186.71</v>
      </c>
      <c r="R10394" s="2">
        <v>13138.29</v>
      </c>
      <c r="S10394" t="s">
        <v>53</v>
      </c>
      <c r="T10394" t="s">
        <v>37</v>
      </c>
      <c r="U10394" t="s">
        <v>38</v>
      </c>
      <c r="V10394" t="s">
        <v>39</v>
      </c>
      <c r="W10394" t="s">
        <v>124</v>
      </c>
      <c r="X10394" t="s">
        <v>41</v>
      </c>
      <c r="Y10394" t="s">
        <v>42</v>
      </c>
      <c r="Z10394" t="s">
        <v>508</v>
      </c>
      <c r="AA10394" t="s">
        <v>44</v>
      </c>
      <c r="AB10394" t="s">
        <v>44</v>
      </c>
    </row>
    <row r="10395" spans="1:28" x14ac:dyDescent="0.25">
      <c r="A10395" t="s">
        <v>15486</v>
      </c>
      <c r="B10395" s="1">
        <v>46124</v>
      </c>
      <c r="C10395" t="s">
        <v>9432</v>
      </c>
      <c r="D10395" t="s">
        <v>9433</v>
      </c>
      <c r="E10395">
        <v>18</v>
      </c>
      <c r="F10395" t="s">
        <v>31</v>
      </c>
      <c r="G10395" t="s">
        <v>243</v>
      </c>
      <c r="H10395" t="s">
        <v>244</v>
      </c>
      <c r="I10395" t="s">
        <v>103</v>
      </c>
      <c r="J10395" t="s">
        <v>104</v>
      </c>
      <c r="K10395">
        <v>4</v>
      </c>
      <c r="L10395" s="2">
        <v>450</v>
      </c>
      <c r="M10395">
        <v>10</v>
      </c>
      <c r="N10395" s="2">
        <v>1800</v>
      </c>
      <c r="O10395" s="2">
        <v>180</v>
      </c>
      <c r="P10395" s="2">
        <v>1620</v>
      </c>
      <c r="Q10395" s="2">
        <v>1010.88</v>
      </c>
      <c r="R10395" s="2">
        <v>609.12</v>
      </c>
      <c r="S10395" t="s">
        <v>53</v>
      </c>
      <c r="T10395" t="s">
        <v>153</v>
      </c>
      <c r="U10395" t="s">
        <v>154</v>
      </c>
      <c r="V10395" t="s">
        <v>39</v>
      </c>
      <c r="W10395" t="s">
        <v>40</v>
      </c>
      <c r="X10395" t="s">
        <v>41</v>
      </c>
      <c r="Y10395" t="s">
        <v>56</v>
      </c>
      <c r="Z10395" t="s">
        <v>43</v>
      </c>
      <c r="AA10395" t="s">
        <v>44</v>
      </c>
      <c r="AB10395" t="s">
        <v>44</v>
      </c>
    </row>
    <row r="10396" spans="1:28" x14ac:dyDescent="0.25">
      <c r="A10396" t="s">
        <v>15487</v>
      </c>
      <c r="B10396" s="1">
        <v>46124</v>
      </c>
      <c r="C10396" t="s">
        <v>10918</v>
      </c>
      <c r="D10396" t="s">
        <v>10919</v>
      </c>
      <c r="E10396">
        <v>27</v>
      </c>
      <c r="F10396" t="s">
        <v>111</v>
      </c>
      <c r="G10396" t="s">
        <v>238</v>
      </c>
      <c r="H10396" t="s">
        <v>239</v>
      </c>
      <c r="I10396" t="s">
        <v>62</v>
      </c>
      <c r="J10396" t="s">
        <v>63</v>
      </c>
      <c r="K10396">
        <v>2</v>
      </c>
      <c r="L10396" s="2">
        <v>6500</v>
      </c>
      <c r="M10396">
        <v>0</v>
      </c>
      <c r="N10396" s="2">
        <v>13000</v>
      </c>
      <c r="O10396" s="2">
        <v>0</v>
      </c>
      <c r="P10396" s="2">
        <v>13000</v>
      </c>
      <c r="Q10396" s="2">
        <v>10000.81</v>
      </c>
      <c r="R10396" s="2">
        <v>2999.19</v>
      </c>
      <c r="S10396" t="s">
        <v>53</v>
      </c>
      <c r="T10396" t="s">
        <v>263</v>
      </c>
      <c r="U10396" t="s">
        <v>91</v>
      </c>
      <c r="V10396" t="s">
        <v>39</v>
      </c>
      <c r="W10396" t="s">
        <v>92</v>
      </c>
      <c r="X10396" t="s">
        <v>97</v>
      </c>
      <c r="Y10396" t="s">
        <v>56</v>
      </c>
      <c r="Z10396" t="s">
        <v>43</v>
      </c>
      <c r="AA10396" t="s">
        <v>44</v>
      </c>
      <c r="AB10396" t="s">
        <v>44</v>
      </c>
    </row>
    <row r="10397" spans="1:28" x14ac:dyDescent="0.25">
      <c r="A10397" t="s">
        <v>15488</v>
      </c>
      <c r="B10397" s="1">
        <v>46124</v>
      </c>
      <c r="C10397" t="s">
        <v>13048</v>
      </c>
      <c r="D10397" t="s">
        <v>13049</v>
      </c>
      <c r="E10397">
        <v>37</v>
      </c>
      <c r="F10397" t="s">
        <v>31</v>
      </c>
      <c r="G10397" t="s">
        <v>88</v>
      </c>
      <c r="H10397" t="s">
        <v>89</v>
      </c>
      <c r="I10397" t="s">
        <v>62</v>
      </c>
      <c r="J10397" t="s">
        <v>63</v>
      </c>
      <c r="K10397">
        <v>1</v>
      </c>
      <c r="L10397" s="2">
        <v>4200</v>
      </c>
      <c r="M10397">
        <v>5</v>
      </c>
      <c r="N10397" s="2">
        <v>4200</v>
      </c>
      <c r="O10397" s="2">
        <v>210</v>
      </c>
      <c r="P10397" s="2">
        <v>3990</v>
      </c>
      <c r="Q10397" s="2">
        <v>2893.03</v>
      </c>
      <c r="R10397" s="2">
        <v>1096.97</v>
      </c>
      <c r="S10397" t="s">
        <v>53</v>
      </c>
      <c r="T10397" t="s">
        <v>136</v>
      </c>
      <c r="U10397" t="s">
        <v>38</v>
      </c>
      <c r="V10397" t="s">
        <v>39</v>
      </c>
      <c r="W10397" t="s">
        <v>66</v>
      </c>
      <c r="X10397" t="s">
        <v>67</v>
      </c>
      <c r="Y10397" t="s">
        <v>56</v>
      </c>
      <c r="Z10397" t="s">
        <v>43</v>
      </c>
      <c r="AA10397" t="s">
        <v>44</v>
      </c>
      <c r="AB10397" t="s">
        <v>44</v>
      </c>
    </row>
    <row r="10398" spans="1:28" x14ac:dyDescent="0.25">
      <c r="A10398" t="s">
        <v>15489</v>
      </c>
      <c r="B10398" s="1">
        <v>46124</v>
      </c>
      <c r="C10398" t="s">
        <v>2652</v>
      </c>
      <c r="D10398" t="s">
        <v>2653</v>
      </c>
      <c r="E10398">
        <v>38</v>
      </c>
      <c r="F10398" t="s">
        <v>111</v>
      </c>
      <c r="G10398" t="s">
        <v>436</v>
      </c>
      <c r="H10398" t="s">
        <v>437</v>
      </c>
      <c r="I10398" t="s">
        <v>74</v>
      </c>
      <c r="J10398" t="s">
        <v>190</v>
      </c>
      <c r="K10398">
        <v>2</v>
      </c>
      <c r="L10398" s="2">
        <v>1800</v>
      </c>
      <c r="M10398">
        <v>15</v>
      </c>
      <c r="N10398" s="2">
        <v>3600</v>
      </c>
      <c r="O10398" s="2">
        <v>540</v>
      </c>
      <c r="P10398" s="2">
        <v>3060</v>
      </c>
      <c r="Q10398" s="2">
        <v>2369.5100000000002</v>
      </c>
      <c r="R10398" s="2">
        <v>690.49</v>
      </c>
      <c r="S10398" t="s">
        <v>53</v>
      </c>
      <c r="T10398" t="s">
        <v>122</v>
      </c>
      <c r="U10398" t="s">
        <v>123</v>
      </c>
      <c r="V10398" t="s">
        <v>39</v>
      </c>
      <c r="W10398" t="s">
        <v>137</v>
      </c>
      <c r="X10398" t="s">
        <v>67</v>
      </c>
      <c r="Y10398" t="s">
        <v>56</v>
      </c>
      <c r="Z10398" t="s">
        <v>43</v>
      </c>
      <c r="AA10398" t="s">
        <v>44</v>
      </c>
      <c r="AB10398" t="s">
        <v>44</v>
      </c>
    </row>
    <row r="10399" spans="1:28" x14ac:dyDescent="0.25">
      <c r="A10399" t="s">
        <v>15490</v>
      </c>
      <c r="B10399" s="1">
        <v>46124</v>
      </c>
      <c r="C10399" t="s">
        <v>3717</v>
      </c>
      <c r="D10399" t="s">
        <v>3718</v>
      </c>
      <c r="E10399">
        <v>23</v>
      </c>
      <c r="F10399" t="s">
        <v>48</v>
      </c>
      <c r="G10399" t="s">
        <v>101</v>
      </c>
      <c r="H10399" t="s">
        <v>102</v>
      </c>
      <c r="I10399" t="s">
        <v>103</v>
      </c>
      <c r="J10399" t="s">
        <v>104</v>
      </c>
      <c r="K10399">
        <v>1</v>
      </c>
      <c r="L10399" s="2">
        <v>1800</v>
      </c>
      <c r="M10399">
        <v>20</v>
      </c>
      <c r="N10399" s="2">
        <v>1800</v>
      </c>
      <c r="O10399" s="2">
        <v>360</v>
      </c>
      <c r="P10399" s="2">
        <v>1440</v>
      </c>
      <c r="Q10399" s="2">
        <v>1098.55</v>
      </c>
      <c r="R10399" s="2">
        <v>341.45</v>
      </c>
      <c r="S10399" t="s">
        <v>53</v>
      </c>
      <c r="T10399" t="s">
        <v>90</v>
      </c>
      <c r="U10399" t="s">
        <v>91</v>
      </c>
      <c r="V10399" t="s">
        <v>39</v>
      </c>
      <c r="W10399" t="s">
        <v>137</v>
      </c>
      <c r="X10399" t="s">
        <v>41</v>
      </c>
      <c r="Y10399" t="s">
        <v>56</v>
      </c>
      <c r="Z10399" t="s">
        <v>43</v>
      </c>
      <c r="AA10399" t="s">
        <v>44</v>
      </c>
      <c r="AB10399" t="s">
        <v>44</v>
      </c>
    </row>
    <row r="10400" spans="1:28" x14ac:dyDescent="0.25">
      <c r="A10400" t="s">
        <v>15491</v>
      </c>
      <c r="B10400" s="1">
        <v>46124</v>
      </c>
      <c r="C10400" t="s">
        <v>6033</v>
      </c>
      <c r="D10400" t="s">
        <v>6034</v>
      </c>
      <c r="E10400">
        <v>23</v>
      </c>
      <c r="F10400" t="s">
        <v>48</v>
      </c>
      <c r="G10400" t="s">
        <v>112</v>
      </c>
      <c r="H10400" t="s">
        <v>113</v>
      </c>
      <c r="I10400" t="s">
        <v>103</v>
      </c>
      <c r="J10400" t="s">
        <v>104</v>
      </c>
      <c r="K10400">
        <v>1</v>
      </c>
      <c r="L10400" s="2">
        <v>650</v>
      </c>
      <c r="M10400">
        <v>25</v>
      </c>
      <c r="N10400" s="2">
        <v>650</v>
      </c>
      <c r="O10400" s="2">
        <v>162.5</v>
      </c>
      <c r="P10400" s="2">
        <v>487.5</v>
      </c>
      <c r="Q10400" s="2">
        <v>307.8</v>
      </c>
      <c r="R10400" s="2">
        <v>179.7</v>
      </c>
      <c r="S10400" t="s">
        <v>53</v>
      </c>
      <c r="T10400" t="s">
        <v>153</v>
      </c>
      <c r="U10400" t="s">
        <v>154</v>
      </c>
      <c r="V10400" t="s">
        <v>39</v>
      </c>
      <c r="W10400" t="s">
        <v>40</v>
      </c>
      <c r="X10400" t="s">
        <v>41</v>
      </c>
      <c r="Y10400" t="s">
        <v>42</v>
      </c>
      <c r="Z10400" t="s">
        <v>43</v>
      </c>
      <c r="AA10400" t="s">
        <v>44</v>
      </c>
      <c r="AB10400" t="s">
        <v>44</v>
      </c>
    </row>
    <row r="10401" spans="1:28" x14ac:dyDescent="0.25">
      <c r="A10401" t="s">
        <v>15492</v>
      </c>
      <c r="B10401" s="1">
        <v>46125</v>
      </c>
      <c r="C10401" t="s">
        <v>10424</v>
      </c>
      <c r="D10401" t="s">
        <v>10425</v>
      </c>
      <c r="E10401">
        <v>24</v>
      </c>
      <c r="F10401" t="s">
        <v>111</v>
      </c>
      <c r="G10401" t="s">
        <v>436</v>
      </c>
      <c r="H10401" t="s">
        <v>437</v>
      </c>
      <c r="I10401" t="s">
        <v>74</v>
      </c>
      <c r="J10401" t="s">
        <v>190</v>
      </c>
      <c r="K10401">
        <v>1</v>
      </c>
      <c r="L10401" s="2">
        <v>1800</v>
      </c>
      <c r="M10401">
        <v>5</v>
      </c>
      <c r="N10401" s="2">
        <v>1800</v>
      </c>
      <c r="O10401" s="2">
        <v>90</v>
      </c>
      <c r="P10401" s="2">
        <v>1710</v>
      </c>
      <c r="Q10401" s="2">
        <v>1101.1600000000001</v>
      </c>
      <c r="R10401" s="2">
        <v>608.84</v>
      </c>
      <c r="S10401" t="s">
        <v>64</v>
      </c>
      <c r="T10401" t="s">
        <v>222</v>
      </c>
      <c r="U10401" t="s">
        <v>38</v>
      </c>
      <c r="V10401" t="s">
        <v>39</v>
      </c>
      <c r="W10401" t="s">
        <v>66</v>
      </c>
      <c r="X10401" t="s">
        <v>97</v>
      </c>
      <c r="Y10401" t="s">
        <v>56</v>
      </c>
      <c r="Z10401" t="s">
        <v>43</v>
      </c>
      <c r="AA10401" t="s">
        <v>44</v>
      </c>
      <c r="AB10401" t="s">
        <v>44</v>
      </c>
    </row>
    <row r="10402" spans="1:28" x14ac:dyDescent="0.25">
      <c r="A10402" t="s">
        <v>15493</v>
      </c>
      <c r="B10402" s="1">
        <v>46125</v>
      </c>
      <c r="C10402" t="s">
        <v>7345</v>
      </c>
      <c r="D10402" t="s">
        <v>7346</v>
      </c>
      <c r="E10402">
        <v>47</v>
      </c>
      <c r="F10402" t="s">
        <v>31</v>
      </c>
      <c r="G10402" t="s">
        <v>344</v>
      </c>
      <c r="H10402" t="s">
        <v>345</v>
      </c>
      <c r="I10402" t="s">
        <v>34</v>
      </c>
      <c r="J10402" t="s">
        <v>121</v>
      </c>
      <c r="K10402">
        <v>1</v>
      </c>
      <c r="L10402" s="2">
        <v>1600</v>
      </c>
      <c r="M10402">
        <v>5</v>
      </c>
      <c r="N10402" s="2">
        <v>1600</v>
      </c>
      <c r="O10402" s="2">
        <v>80</v>
      </c>
      <c r="P10402" s="2">
        <v>1520</v>
      </c>
      <c r="Q10402" s="2">
        <v>917.5</v>
      </c>
      <c r="R10402" s="2">
        <v>602.5</v>
      </c>
      <c r="S10402" t="s">
        <v>64</v>
      </c>
      <c r="T10402" t="s">
        <v>76</v>
      </c>
      <c r="U10402" t="s">
        <v>77</v>
      </c>
      <c r="V10402" t="s">
        <v>39</v>
      </c>
      <c r="W10402" t="s">
        <v>66</v>
      </c>
      <c r="X10402" t="s">
        <v>41</v>
      </c>
      <c r="Y10402" t="s">
        <v>56</v>
      </c>
      <c r="Z10402" t="s">
        <v>223</v>
      </c>
      <c r="AA10402" t="s">
        <v>44</v>
      </c>
      <c r="AB10402" t="s">
        <v>44</v>
      </c>
    </row>
    <row r="10403" spans="1:28" x14ac:dyDescent="0.25">
      <c r="A10403" t="s">
        <v>15494</v>
      </c>
      <c r="B10403" s="1">
        <v>46125</v>
      </c>
      <c r="C10403" t="s">
        <v>4374</v>
      </c>
      <c r="D10403" t="s">
        <v>4375</v>
      </c>
      <c r="E10403">
        <v>39</v>
      </c>
      <c r="F10403" t="s">
        <v>48</v>
      </c>
      <c r="G10403" t="s">
        <v>168</v>
      </c>
      <c r="H10403" t="s">
        <v>169</v>
      </c>
      <c r="I10403" t="s">
        <v>62</v>
      </c>
      <c r="J10403" t="s">
        <v>143</v>
      </c>
      <c r="K10403">
        <v>1</v>
      </c>
      <c r="L10403" s="2">
        <v>1800</v>
      </c>
      <c r="M10403">
        <v>0</v>
      </c>
      <c r="N10403" s="2">
        <v>1800</v>
      </c>
      <c r="O10403" s="2">
        <v>0</v>
      </c>
      <c r="P10403" s="2">
        <v>1800</v>
      </c>
      <c r="Q10403" s="2">
        <v>1015.55</v>
      </c>
      <c r="R10403" s="2">
        <v>784.45</v>
      </c>
      <c r="S10403" t="s">
        <v>53</v>
      </c>
      <c r="T10403" t="s">
        <v>136</v>
      </c>
      <c r="U10403" t="s">
        <v>38</v>
      </c>
      <c r="V10403" t="s">
        <v>39</v>
      </c>
      <c r="W10403" t="s">
        <v>40</v>
      </c>
      <c r="X10403" t="s">
        <v>97</v>
      </c>
      <c r="Y10403" t="s">
        <v>56</v>
      </c>
      <c r="Z10403" t="s">
        <v>43</v>
      </c>
      <c r="AA10403" t="s">
        <v>44</v>
      </c>
      <c r="AB10403" t="s">
        <v>44</v>
      </c>
    </row>
    <row r="10404" spans="1:28" x14ac:dyDescent="0.25">
      <c r="A10404" t="s">
        <v>15495</v>
      </c>
      <c r="B10404" s="1">
        <v>46125</v>
      </c>
      <c r="C10404" t="s">
        <v>6595</v>
      </c>
      <c r="D10404" t="s">
        <v>6596</v>
      </c>
      <c r="E10404">
        <v>58</v>
      </c>
      <c r="F10404" t="s">
        <v>31</v>
      </c>
      <c r="G10404" t="s">
        <v>81</v>
      </c>
      <c r="H10404" t="s">
        <v>82</v>
      </c>
      <c r="I10404" t="s">
        <v>51</v>
      </c>
      <c r="J10404" t="s">
        <v>52</v>
      </c>
      <c r="K10404">
        <v>4</v>
      </c>
      <c r="L10404" s="2">
        <v>600</v>
      </c>
      <c r="M10404">
        <v>0</v>
      </c>
      <c r="N10404" s="2">
        <v>2400</v>
      </c>
      <c r="O10404" s="2">
        <v>0</v>
      </c>
      <c r="P10404" s="2">
        <v>2400</v>
      </c>
      <c r="Q10404" s="2">
        <v>1965.99</v>
      </c>
      <c r="R10404" s="2">
        <v>434.01</v>
      </c>
      <c r="S10404" t="s">
        <v>53</v>
      </c>
      <c r="T10404" t="s">
        <v>222</v>
      </c>
      <c r="U10404" t="s">
        <v>38</v>
      </c>
      <c r="V10404" t="s">
        <v>39</v>
      </c>
      <c r="W10404" t="s">
        <v>66</v>
      </c>
      <c r="X10404" t="s">
        <v>41</v>
      </c>
      <c r="Y10404" t="s">
        <v>56</v>
      </c>
      <c r="Z10404" t="s">
        <v>43</v>
      </c>
      <c r="AA10404" t="s">
        <v>44</v>
      </c>
      <c r="AB10404" t="s">
        <v>44</v>
      </c>
    </row>
    <row r="10405" spans="1:28" x14ac:dyDescent="0.25">
      <c r="A10405" t="s">
        <v>15496</v>
      </c>
      <c r="B10405" s="1">
        <v>46125</v>
      </c>
      <c r="C10405" t="s">
        <v>5116</v>
      </c>
      <c r="D10405" t="s">
        <v>5117</v>
      </c>
      <c r="E10405">
        <v>59</v>
      </c>
      <c r="F10405" t="s">
        <v>111</v>
      </c>
      <c r="G10405" t="s">
        <v>238</v>
      </c>
      <c r="H10405" t="s">
        <v>239</v>
      </c>
      <c r="I10405" t="s">
        <v>62</v>
      </c>
      <c r="J10405" t="s">
        <v>63</v>
      </c>
      <c r="K10405">
        <v>1</v>
      </c>
      <c r="L10405" s="2">
        <v>6500</v>
      </c>
      <c r="M10405">
        <v>15</v>
      </c>
      <c r="N10405" s="2">
        <v>6500</v>
      </c>
      <c r="O10405" s="2">
        <v>975</v>
      </c>
      <c r="P10405" s="2">
        <v>5525</v>
      </c>
      <c r="Q10405" s="2">
        <v>4397.1499999999996</v>
      </c>
      <c r="R10405" s="2">
        <v>1127.8499999999999</v>
      </c>
      <c r="S10405" t="s">
        <v>36</v>
      </c>
      <c r="T10405" t="s">
        <v>54</v>
      </c>
      <c r="U10405" t="s">
        <v>55</v>
      </c>
      <c r="V10405" t="s">
        <v>39</v>
      </c>
      <c r="W10405" t="s">
        <v>83</v>
      </c>
      <c r="X10405" t="s">
        <v>41</v>
      </c>
      <c r="Y10405" t="s">
        <v>42</v>
      </c>
      <c r="Z10405" t="s">
        <v>43</v>
      </c>
      <c r="AA10405" t="s">
        <v>44</v>
      </c>
      <c r="AB10405" t="s">
        <v>44</v>
      </c>
    </row>
    <row r="10406" spans="1:28" x14ac:dyDescent="0.25">
      <c r="A10406" t="s">
        <v>15497</v>
      </c>
      <c r="B10406" s="1">
        <v>46125</v>
      </c>
      <c r="C10406" t="s">
        <v>525</v>
      </c>
      <c r="D10406" t="s">
        <v>526</v>
      </c>
      <c r="E10406">
        <v>42</v>
      </c>
      <c r="F10406" t="s">
        <v>48</v>
      </c>
      <c r="G10406" t="s">
        <v>128</v>
      </c>
      <c r="H10406" t="s">
        <v>129</v>
      </c>
      <c r="I10406" t="s">
        <v>74</v>
      </c>
      <c r="J10406" t="s">
        <v>130</v>
      </c>
      <c r="K10406">
        <v>1</v>
      </c>
      <c r="L10406" s="2">
        <v>1700</v>
      </c>
      <c r="M10406">
        <v>20</v>
      </c>
      <c r="N10406" s="2">
        <v>1700</v>
      </c>
      <c r="O10406" s="2">
        <v>340</v>
      </c>
      <c r="P10406" s="2">
        <v>1360</v>
      </c>
      <c r="Q10406" s="2">
        <v>792.43</v>
      </c>
      <c r="R10406" s="2">
        <v>567.57000000000005</v>
      </c>
      <c r="S10406" t="s">
        <v>64</v>
      </c>
      <c r="T10406" t="s">
        <v>54</v>
      </c>
      <c r="U10406" t="s">
        <v>55</v>
      </c>
      <c r="V10406" t="s">
        <v>39</v>
      </c>
      <c r="W10406" t="s">
        <v>40</v>
      </c>
      <c r="X10406" t="s">
        <v>41</v>
      </c>
      <c r="Y10406" t="s">
        <v>56</v>
      </c>
      <c r="Z10406" t="s">
        <v>508</v>
      </c>
      <c r="AA10406" t="s">
        <v>44</v>
      </c>
      <c r="AB10406" t="s">
        <v>44</v>
      </c>
    </row>
    <row r="10407" spans="1:28" x14ac:dyDescent="0.25">
      <c r="A10407" t="s">
        <v>15498</v>
      </c>
      <c r="B10407" s="1">
        <v>46125</v>
      </c>
      <c r="C10407" t="s">
        <v>7893</v>
      </c>
      <c r="D10407" t="s">
        <v>7894</v>
      </c>
      <c r="E10407">
        <v>26</v>
      </c>
      <c r="F10407" t="s">
        <v>31</v>
      </c>
      <c r="G10407" t="s">
        <v>273</v>
      </c>
      <c r="H10407" t="s">
        <v>274</v>
      </c>
      <c r="I10407" t="s">
        <v>51</v>
      </c>
      <c r="J10407" t="s">
        <v>52</v>
      </c>
      <c r="K10407">
        <v>2</v>
      </c>
      <c r="L10407" s="2">
        <v>250</v>
      </c>
      <c r="M10407">
        <v>0</v>
      </c>
      <c r="N10407" s="2">
        <v>500</v>
      </c>
      <c r="O10407" s="2">
        <v>0</v>
      </c>
      <c r="P10407" s="2">
        <v>500</v>
      </c>
      <c r="Q10407" s="2">
        <v>275.98</v>
      </c>
      <c r="R10407" s="2">
        <v>224.02</v>
      </c>
      <c r="S10407" t="s">
        <v>53</v>
      </c>
      <c r="T10407" t="s">
        <v>178</v>
      </c>
      <c r="U10407" t="s">
        <v>154</v>
      </c>
      <c r="V10407" t="s">
        <v>39</v>
      </c>
      <c r="W10407" t="s">
        <v>83</v>
      </c>
      <c r="X10407" t="s">
        <v>41</v>
      </c>
      <c r="Y10407" t="s">
        <v>56</v>
      </c>
      <c r="Z10407" t="s">
        <v>43</v>
      </c>
      <c r="AA10407" t="s">
        <v>44</v>
      </c>
      <c r="AB10407" t="s">
        <v>44</v>
      </c>
    </row>
    <row r="10408" spans="1:28" x14ac:dyDescent="0.25">
      <c r="A10408" t="s">
        <v>15499</v>
      </c>
      <c r="B10408" s="1">
        <v>46125</v>
      </c>
      <c r="C10408" t="s">
        <v>10021</v>
      </c>
      <c r="D10408" t="s">
        <v>10022</v>
      </c>
      <c r="E10408">
        <v>46</v>
      </c>
      <c r="F10408" t="s">
        <v>48</v>
      </c>
      <c r="G10408" t="s">
        <v>32</v>
      </c>
      <c r="H10408" t="s">
        <v>33</v>
      </c>
      <c r="I10408" t="s">
        <v>34</v>
      </c>
      <c r="J10408" t="s">
        <v>35</v>
      </c>
      <c r="K10408">
        <v>3</v>
      </c>
      <c r="L10408" s="2">
        <v>55000</v>
      </c>
      <c r="M10408">
        <v>0</v>
      </c>
      <c r="N10408" s="2">
        <v>165000</v>
      </c>
      <c r="O10408" s="2">
        <v>0</v>
      </c>
      <c r="P10408" s="2">
        <v>165000</v>
      </c>
      <c r="Q10408" s="2">
        <v>109992.33</v>
      </c>
      <c r="R10408" s="2">
        <v>55007.67</v>
      </c>
      <c r="S10408" t="s">
        <v>53</v>
      </c>
      <c r="T10408" t="s">
        <v>290</v>
      </c>
      <c r="U10408" t="s">
        <v>291</v>
      </c>
      <c r="V10408" t="s">
        <v>39</v>
      </c>
      <c r="W10408" t="s">
        <v>92</v>
      </c>
      <c r="X10408" t="s">
        <v>67</v>
      </c>
      <c r="Y10408" t="s">
        <v>56</v>
      </c>
      <c r="Z10408" t="s">
        <v>144</v>
      </c>
      <c r="AA10408" t="s">
        <v>44</v>
      </c>
      <c r="AB10408" t="s">
        <v>44</v>
      </c>
    </row>
    <row r="10409" spans="1:28" x14ac:dyDescent="0.25">
      <c r="A10409" t="s">
        <v>15500</v>
      </c>
      <c r="B10409" s="1">
        <v>46125</v>
      </c>
      <c r="C10409" t="s">
        <v>2732</v>
      </c>
      <c r="D10409" t="s">
        <v>2733</v>
      </c>
      <c r="E10409">
        <v>20</v>
      </c>
      <c r="F10409" t="s">
        <v>111</v>
      </c>
      <c r="G10409" t="s">
        <v>561</v>
      </c>
      <c r="H10409" t="s">
        <v>562</v>
      </c>
      <c r="I10409" t="s">
        <v>34</v>
      </c>
      <c r="J10409" t="s">
        <v>143</v>
      </c>
      <c r="K10409">
        <v>1</v>
      </c>
      <c r="L10409" s="2">
        <v>900</v>
      </c>
      <c r="M10409">
        <v>5</v>
      </c>
      <c r="N10409" s="2">
        <v>900</v>
      </c>
      <c r="O10409" s="2">
        <v>45</v>
      </c>
      <c r="P10409" s="2">
        <v>855</v>
      </c>
      <c r="Q10409" s="2">
        <v>559.88</v>
      </c>
      <c r="R10409" s="2">
        <v>295.12</v>
      </c>
      <c r="S10409" t="s">
        <v>36</v>
      </c>
      <c r="T10409" t="s">
        <v>76</v>
      </c>
      <c r="U10409" t="s">
        <v>77</v>
      </c>
      <c r="V10409" t="s">
        <v>39</v>
      </c>
      <c r="W10409" t="s">
        <v>66</v>
      </c>
      <c r="X10409" t="s">
        <v>97</v>
      </c>
      <c r="Y10409" t="s">
        <v>56</v>
      </c>
      <c r="Z10409" t="s">
        <v>223</v>
      </c>
      <c r="AA10409" t="s">
        <v>44</v>
      </c>
      <c r="AB10409" t="s">
        <v>44</v>
      </c>
    </row>
    <row r="10410" spans="1:28" x14ac:dyDescent="0.25">
      <c r="A10410" t="s">
        <v>15501</v>
      </c>
      <c r="B10410" s="1">
        <v>46125</v>
      </c>
      <c r="C10410" t="s">
        <v>3403</v>
      </c>
      <c r="D10410" t="s">
        <v>3404</v>
      </c>
      <c r="E10410">
        <v>42</v>
      </c>
      <c r="F10410" t="s">
        <v>48</v>
      </c>
      <c r="G10410" t="s">
        <v>280</v>
      </c>
      <c r="H10410" t="s">
        <v>281</v>
      </c>
      <c r="I10410" t="s">
        <v>62</v>
      </c>
      <c r="J10410" t="s">
        <v>190</v>
      </c>
      <c r="K10410">
        <v>1</v>
      </c>
      <c r="L10410" s="2">
        <v>700</v>
      </c>
      <c r="M10410">
        <v>15</v>
      </c>
      <c r="N10410" s="2">
        <v>700</v>
      </c>
      <c r="O10410" s="2">
        <v>105</v>
      </c>
      <c r="P10410" s="2">
        <v>595</v>
      </c>
      <c r="Q10410" s="2">
        <v>406.33</v>
      </c>
      <c r="R10410" s="2">
        <v>188.67</v>
      </c>
      <c r="S10410" t="s">
        <v>53</v>
      </c>
      <c r="T10410" t="s">
        <v>96</v>
      </c>
      <c r="U10410" t="s">
        <v>96</v>
      </c>
      <c r="V10410" t="s">
        <v>39</v>
      </c>
      <c r="W10410" t="s">
        <v>92</v>
      </c>
      <c r="X10410" t="s">
        <v>97</v>
      </c>
      <c r="Y10410" t="s">
        <v>42</v>
      </c>
      <c r="Z10410" t="s">
        <v>508</v>
      </c>
      <c r="AA10410" t="s">
        <v>44</v>
      </c>
      <c r="AB10410" t="s">
        <v>44</v>
      </c>
    </row>
    <row r="10411" spans="1:28" x14ac:dyDescent="0.25">
      <c r="A10411" t="s">
        <v>15502</v>
      </c>
      <c r="B10411" s="1">
        <v>46126</v>
      </c>
      <c r="C10411" t="s">
        <v>4862</v>
      </c>
      <c r="D10411" t="s">
        <v>4863</v>
      </c>
      <c r="E10411">
        <v>24</v>
      </c>
      <c r="F10411" t="s">
        <v>111</v>
      </c>
      <c r="G10411" t="s">
        <v>318</v>
      </c>
      <c r="H10411" t="s">
        <v>319</v>
      </c>
      <c r="I10411" t="s">
        <v>34</v>
      </c>
      <c r="J10411" t="s">
        <v>190</v>
      </c>
      <c r="K10411">
        <v>1</v>
      </c>
      <c r="L10411" s="2">
        <v>2500</v>
      </c>
      <c r="M10411">
        <v>10</v>
      </c>
      <c r="N10411" s="2">
        <v>2500</v>
      </c>
      <c r="O10411" s="2">
        <v>250</v>
      </c>
      <c r="P10411" s="2">
        <v>2250</v>
      </c>
      <c r="Q10411" s="2">
        <v>1652.92</v>
      </c>
      <c r="R10411" s="2">
        <v>597.08000000000004</v>
      </c>
      <c r="S10411" t="s">
        <v>53</v>
      </c>
      <c r="T10411" t="s">
        <v>290</v>
      </c>
      <c r="U10411" t="s">
        <v>291</v>
      </c>
      <c r="V10411" t="s">
        <v>39</v>
      </c>
      <c r="W10411" t="s">
        <v>124</v>
      </c>
      <c r="X10411" t="s">
        <v>41</v>
      </c>
      <c r="Y10411" t="s">
        <v>56</v>
      </c>
      <c r="Z10411" t="s">
        <v>223</v>
      </c>
      <c r="AA10411" t="s">
        <v>68</v>
      </c>
      <c r="AB10411" t="s">
        <v>44</v>
      </c>
    </row>
    <row r="10412" spans="1:28" x14ac:dyDescent="0.25">
      <c r="A10412" t="s">
        <v>15503</v>
      </c>
      <c r="B10412" s="1">
        <v>46126</v>
      </c>
      <c r="C10412" t="s">
        <v>4706</v>
      </c>
      <c r="D10412" t="s">
        <v>4707</v>
      </c>
      <c r="E10412">
        <v>30</v>
      </c>
      <c r="F10412" t="s">
        <v>48</v>
      </c>
      <c r="G10412" t="s">
        <v>344</v>
      </c>
      <c r="H10412" t="s">
        <v>345</v>
      </c>
      <c r="I10412" t="s">
        <v>34</v>
      </c>
      <c r="J10412" t="s">
        <v>121</v>
      </c>
      <c r="K10412">
        <v>1</v>
      </c>
      <c r="L10412" s="2">
        <v>1600</v>
      </c>
      <c r="M10412">
        <v>20</v>
      </c>
      <c r="N10412" s="2">
        <v>1600</v>
      </c>
      <c r="O10412" s="2">
        <v>320</v>
      </c>
      <c r="P10412" s="2">
        <v>1280</v>
      </c>
      <c r="Q10412" s="2">
        <v>988.51</v>
      </c>
      <c r="R10412" s="2">
        <v>291.49</v>
      </c>
      <c r="S10412" t="s">
        <v>53</v>
      </c>
      <c r="T10412" t="s">
        <v>222</v>
      </c>
      <c r="U10412" t="s">
        <v>38</v>
      </c>
      <c r="V10412" t="s">
        <v>39</v>
      </c>
      <c r="W10412" t="s">
        <v>137</v>
      </c>
      <c r="X10412" t="s">
        <v>67</v>
      </c>
      <c r="Y10412" t="s">
        <v>56</v>
      </c>
      <c r="Z10412" t="s">
        <v>43</v>
      </c>
      <c r="AA10412" t="s">
        <v>44</v>
      </c>
      <c r="AB10412" t="s">
        <v>44</v>
      </c>
    </row>
    <row r="10413" spans="1:28" x14ac:dyDescent="0.25">
      <c r="A10413" t="s">
        <v>15504</v>
      </c>
      <c r="B10413" s="1">
        <v>46126</v>
      </c>
      <c r="C10413" t="s">
        <v>8197</v>
      </c>
      <c r="D10413" t="s">
        <v>8198</v>
      </c>
      <c r="E10413">
        <v>21</v>
      </c>
      <c r="F10413" t="s">
        <v>48</v>
      </c>
      <c r="G10413" t="s">
        <v>227</v>
      </c>
      <c r="H10413" t="s">
        <v>228</v>
      </c>
      <c r="I10413" t="s">
        <v>74</v>
      </c>
      <c r="J10413" t="s">
        <v>75</v>
      </c>
      <c r="K10413">
        <v>3</v>
      </c>
      <c r="L10413" s="2">
        <v>1400</v>
      </c>
      <c r="M10413">
        <v>5</v>
      </c>
      <c r="N10413" s="2">
        <v>4200</v>
      </c>
      <c r="O10413" s="2">
        <v>210</v>
      </c>
      <c r="P10413" s="2">
        <v>3990</v>
      </c>
      <c r="Q10413" s="2">
        <v>2537.87</v>
      </c>
      <c r="R10413" s="2">
        <v>1452.13</v>
      </c>
      <c r="S10413" t="s">
        <v>36</v>
      </c>
      <c r="T10413" t="s">
        <v>222</v>
      </c>
      <c r="U10413" t="s">
        <v>38</v>
      </c>
      <c r="V10413" t="s">
        <v>39</v>
      </c>
      <c r="W10413" t="s">
        <v>66</v>
      </c>
      <c r="X10413" t="s">
        <v>97</v>
      </c>
      <c r="Y10413" t="s">
        <v>56</v>
      </c>
      <c r="Z10413" t="s">
        <v>43</v>
      </c>
      <c r="AA10413" t="s">
        <v>44</v>
      </c>
      <c r="AB10413" t="s">
        <v>44</v>
      </c>
    </row>
    <row r="10414" spans="1:28" x14ac:dyDescent="0.25">
      <c r="A10414" t="s">
        <v>15505</v>
      </c>
      <c r="B10414" s="1">
        <v>46126</v>
      </c>
      <c r="C10414" t="s">
        <v>14208</v>
      </c>
      <c r="D10414" t="s">
        <v>14209</v>
      </c>
      <c r="E10414">
        <v>51</v>
      </c>
      <c r="F10414" t="s">
        <v>48</v>
      </c>
      <c r="G10414" t="s">
        <v>101</v>
      </c>
      <c r="H10414" t="s">
        <v>102</v>
      </c>
      <c r="I10414" t="s">
        <v>103</v>
      </c>
      <c r="J10414" t="s">
        <v>104</v>
      </c>
      <c r="K10414">
        <v>3</v>
      </c>
      <c r="L10414" s="2">
        <v>1800</v>
      </c>
      <c r="M10414">
        <v>25</v>
      </c>
      <c r="N10414" s="2">
        <v>5400</v>
      </c>
      <c r="O10414" s="2">
        <v>1350</v>
      </c>
      <c r="P10414" s="2">
        <v>4050</v>
      </c>
      <c r="Q10414" s="2">
        <v>2523.4899999999998</v>
      </c>
      <c r="R10414" s="2">
        <v>1526.51</v>
      </c>
      <c r="S10414" t="s">
        <v>64</v>
      </c>
      <c r="T10414" t="s">
        <v>37</v>
      </c>
      <c r="U10414" t="s">
        <v>38</v>
      </c>
      <c r="V10414" t="s">
        <v>39</v>
      </c>
      <c r="W10414" t="s">
        <v>124</v>
      </c>
      <c r="X10414" t="s">
        <v>97</v>
      </c>
      <c r="Y10414" t="s">
        <v>42</v>
      </c>
      <c r="Z10414" t="s">
        <v>43</v>
      </c>
      <c r="AA10414" t="s">
        <v>44</v>
      </c>
      <c r="AB10414" t="s">
        <v>44</v>
      </c>
    </row>
    <row r="10415" spans="1:28" x14ac:dyDescent="0.25">
      <c r="A10415" t="s">
        <v>15506</v>
      </c>
      <c r="B10415" s="1">
        <v>46126</v>
      </c>
      <c r="C10415" t="s">
        <v>7437</v>
      </c>
      <c r="D10415" t="s">
        <v>7438</v>
      </c>
      <c r="E10415">
        <v>30</v>
      </c>
      <c r="F10415" t="s">
        <v>31</v>
      </c>
      <c r="G10415" t="s">
        <v>436</v>
      </c>
      <c r="H10415" t="s">
        <v>437</v>
      </c>
      <c r="I10415" t="s">
        <v>74</v>
      </c>
      <c r="J10415" t="s">
        <v>190</v>
      </c>
      <c r="K10415">
        <v>5</v>
      </c>
      <c r="L10415" s="2">
        <v>1800</v>
      </c>
      <c r="M10415">
        <v>5</v>
      </c>
      <c r="N10415" s="2">
        <v>9000</v>
      </c>
      <c r="O10415" s="2">
        <v>450</v>
      </c>
      <c r="P10415" s="2">
        <v>8550</v>
      </c>
      <c r="Q10415" s="2">
        <v>6700.37</v>
      </c>
      <c r="R10415" s="2">
        <v>1849.63</v>
      </c>
      <c r="S10415" t="s">
        <v>53</v>
      </c>
      <c r="T10415" t="s">
        <v>65</v>
      </c>
      <c r="U10415" t="s">
        <v>65</v>
      </c>
      <c r="V10415" t="s">
        <v>39</v>
      </c>
      <c r="W10415" t="s">
        <v>137</v>
      </c>
      <c r="X10415" t="s">
        <v>67</v>
      </c>
      <c r="Y10415" t="s">
        <v>84</v>
      </c>
      <c r="Z10415" t="s">
        <v>43</v>
      </c>
      <c r="AA10415" t="s">
        <v>44</v>
      </c>
      <c r="AB10415" t="s">
        <v>44</v>
      </c>
    </row>
    <row r="10416" spans="1:28" x14ac:dyDescent="0.25">
      <c r="A10416" t="s">
        <v>15507</v>
      </c>
      <c r="B10416" s="1">
        <v>46126</v>
      </c>
      <c r="C10416" t="s">
        <v>3199</v>
      </c>
      <c r="D10416" t="s">
        <v>3200</v>
      </c>
      <c r="E10416">
        <v>37</v>
      </c>
      <c r="F10416" t="s">
        <v>48</v>
      </c>
      <c r="G10416" t="s">
        <v>119</v>
      </c>
      <c r="H10416" t="s">
        <v>120</v>
      </c>
      <c r="I10416" t="s">
        <v>62</v>
      </c>
      <c r="J10416" t="s">
        <v>121</v>
      </c>
      <c r="K10416">
        <v>3</v>
      </c>
      <c r="L10416" s="2">
        <v>4800</v>
      </c>
      <c r="M10416">
        <v>30</v>
      </c>
      <c r="N10416" s="2">
        <v>14400</v>
      </c>
      <c r="O10416" s="2">
        <v>4320</v>
      </c>
      <c r="P10416" s="2">
        <v>10080</v>
      </c>
      <c r="Q10416" s="2">
        <v>7615.26</v>
      </c>
      <c r="R10416" s="2">
        <v>2464.7399999999998</v>
      </c>
      <c r="S10416" t="s">
        <v>64</v>
      </c>
      <c r="T10416" t="s">
        <v>105</v>
      </c>
      <c r="U10416" t="s">
        <v>106</v>
      </c>
      <c r="V10416" t="s">
        <v>39</v>
      </c>
      <c r="W10416" t="s">
        <v>92</v>
      </c>
      <c r="X10416" t="s">
        <v>97</v>
      </c>
      <c r="Y10416" t="s">
        <v>56</v>
      </c>
      <c r="Z10416" t="s">
        <v>43</v>
      </c>
      <c r="AA10416" t="s">
        <v>44</v>
      </c>
      <c r="AB10416" t="s">
        <v>44</v>
      </c>
    </row>
    <row r="10417" spans="1:28" x14ac:dyDescent="0.25">
      <c r="A10417" t="s">
        <v>15508</v>
      </c>
      <c r="B10417" s="1">
        <v>46126</v>
      </c>
      <c r="C10417" t="s">
        <v>12881</v>
      </c>
      <c r="D10417" t="s">
        <v>12882</v>
      </c>
      <c r="E10417">
        <v>19</v>
      </c>
      <c r="F10417" t="s">
        <v>48</v>
      </c>
      <c r="G10417" t="s">
        <v>88</v>
      </c>
      <c r="H10417" t="s">
        <v>89</v>
      </c>
      <c r="I10417" t="s">
        <v>62</v>
      </c>
      <c r="J10417" t="s">
        <v>63</v>
      </c>
      <c r="K10417">
        <v>3</v>
      </c>
      <c r="L10417" s="2">
        <v>4200</v>
      </c>
      <c r="M10417">
        <v>10</v>
      </c>
      <c r="N10417" s="2">
        <v>12600</v>
      </c>
      <c r="O10417" s="2">
        <v>1260</v>
      </c>
      <c r="P10417" s="2">
        <v>11340</v>
      </c>
      <c r="Q10417" s="2">
        <v>6783.84</v>
      </c>
      <c r="R10417" s="2">
        <v>4556.16</v>
      </c>
      <c r="S10417" t="s">
        <v>36</v>
      </c>
      <c r="T10417" t="s">
        <v>263</v>
      </c>
      <c r="U10417" t="s">
        <v>91</v>
      </c>
      <c r="V10417" t="s">
        <v>39</v>
      </c>
      <c r="W10417" t="s">
        <v>40</v>
      </c>
      <c r="X10417" t="s">
        <v>67</v>
      </c>
      <c r="Y10417" t="s">
        <v>84</v>
      </c>
      <c r="Z10417" t="s">
        <v>43</v>
      </c>
      <c r="AA10417" t="s">
        <v>44</v>
      </c>
      <c r="AB10417" t="s">
        <v>44</v>
      </c>
    </row>
    <row r="10418" spans="1:28" x14ac:dyDescent="0.25">
      <c r="A10418" t="s">
        <v>15509</v>
      </c>
      <c r="B10418" s="1">
        <v>46126</v>
      </c>
      <c r="C10418" t="s">
        <v>2077</v>
      </c>
      <c r="D10418" t="s">
        <v>2078</v>
      </c>
      <c r="E10418">
        <v>53</v>
      </c>
      <c r="F10418" t="s">
        <v>111</v>
      </c>
      <c r="G10418" t="s">
        <v>280</v>
      </c>
      <c r="H10418" t="s">
        <v>281</v>
      </c>
      <c r="I10418" t="s">
        <v>62</v>
      </c>
      <c r="J10418" t="s">
        <v>190</v>
      </c>
      <c r="K10418">
        <v>1</v>
      </c>
      <c r="L10418" s="2">
        <v>700</v>
      </c>
      <c r="M10418">
        <v>0</v>
      </c>
      <c r="N10418" s="2">
        <v>700</v>
      </c>
      <c r="O10418" s="2">
        <v>0</v>
      </c>
      <c r="P10418" s="2">
        <v>700</v>
      </c>
      <c r="Q10418" s="2">
        <v>533.69000000000005</v>
      </c>
      <c r="R10418" s="2">
        <v>166.31</v>
      </c>
      <c r="S10418" t="s">
        <v>36</v>
      </c>
      <c r="T10418" t="s">
        <v>65</v>
      </c>
      <c r="U10418" t="s">
        <v>65</v>
      </c>
      <c r="V10418" t="s">
        <v>39</v>
      </c>
      <c r="W10418" t="s">
        <v>92</v>
      </c>
      <c r="X10418" t="s">
        <v>41</v>
      </c>
      <c r="Y10418" t="s">
        <v>56</v>
      </c>
      <c r="Z10418" t="s">
        <v>43</v>
      </c>
      <c r="AA10418" t="s">
        <v>68</v>
      </c>
      <c r="AB10418" t="s">
        <v>44</v>
      </c>
    </row>
    <row r="10419" spans="1:28" x14ac:dyDescent="0.25">
      <c r="A10419" t="s">
        <v>15510</v>
      </c>
      <c r="B10419" s="1">
        <v>46126</v>
      </c>
      <c r="C10419" t="s">
        <v>2216</v>
      </c>
      <c r="D10419" t="s">
        <v>2217</v>
      </c>
      <c r="E10419">
        <v>34</v>
      </c>
      <c r="F10419" t="s">
        <v>48</v>
      </c>
      <c r="G10419" t="s">
        <v>112</v>
      </c>
      <c r="H10419" t="s">
        <v>113</v>
      </c>
      <c r="I10419" t="s">
        <v>103</v>
      </c>
      <c r="J10419" t="s">
        <v>104</v>
      </c>
      <c r="K10419">
        <v>2</v>
      </c>
      <c r="L10419" s="2">
        <v>650</v>
      </c>
      <c r="M10419">
        <v>0</v>
      </c>
      <c r="N10419" s="2">
        <v>1300</v>
      </c>
      <c r="O10419" s="2">
        <v>0</v>
      </c>
      <c r="P10419" s="2">
        <v>1300</v>
      </c>
      <c r="Q10419" s="2">
        <v>946.1</v>
      </c>
      <c r="R10419" s="2">
        <v>353.9</v>
      </c>
      <c r="S10419" t="s">
        <v>53</v>
      </c>
      <c r="T10419" t="s">
        <v>136</v>
      </c>
      <c r="U10419" t="s">
        <v>38</v>
      </c>
      <c r="V10419" t="s">
        <v>39</v>
      </c>
      <c r="W10419" t="s">
        <v>66</v>
      </c>
      <c r="X10419" t="s">
        <v>67</v>
      </c>
      <c r="Y10419" t="s">
        <v>56</v>
      </c>
      <c r="Z10419" t="s">
        <v>107</v>
      </c>
      <c r="AA10419" t="s">
        <v>44</v>
      </c>
      <c r="AB10419" t="s">
        <v>68</v>
      </c>
    </row>
    <row r="10420" spans="1:28" x14ac:dyDescent="0.25">
      <c r="A10420" t="s">
        <v>15511</v>
      </c>
      <c r="B10420" s="1">
        <v>46126</v>
      </c>
      <c r="C10420" t="s">
        <v>1283</v>
      </c>
      <c r="D10420" t="s">
        <v>1284</v>
      </c>
      <c r="E10420">
        <v>44</v>
      </c>
      <c r="F10420" t="s">
        <v>48</v>
      </c>
      <c r="G10420" t="s">
        <v>273</v>
      </c>
      <c r="H10420" t="s">
        <v>274</v>
      </c>
      <c r="I10420" t="s">
        <v>51</v>
      </c>
      <c r="J10420" t="s">
        <v>52</v>
      </c>
      <c r="K10420">
        <v>2</v>
      </c>
      <c r="L10420" s="2">
        <v>250</v>
      </c>
      <c r="M10420">
        <v>5</v>
      </c>
      <c r="N10420" s="2">
        <v>500</v>
      </c>
      <c r="O10420" s="2">
        <v>25</v>
      </c>
      <c r="P10420" s="2">
        <v>475</v>
      </c>
      <c r="Q10420" s="2">
        <v>263.38</v>
      </c>
      <c r="R10420" s="2">
        <v>211.62</v>
      </c>
      <c r="S10420" t="s">
        <v>53</v>
      </c>
      <c r="T10420" t="s">
        <v>136</v>
      </c>
      <c r="U10420" t="s">
        <v>38</v>
      </c>
      <c r="V10420" t="s">
        <v>39</v>
      </c>
      <c r="W10420" t="s">
        <v>83</v>
      </c>
      <c r="X10420" t="s">
        <v>41</v>
      </c>
      <c r="Y10420" t="s">
        <v>56</v>
      </c>
      <c r="Z10420" t="s">
        <v>43</v>
      </c>
      <c r="AA10420" t="s">
        <v>44</v>
      </c>
      <c r="AB10420" t="s">
        <v>44</v>
      </c>
    </row>
    <row r="10421" spans="1:28" x14ac:dyDescent="0.25">
      <c r="A10421" t="s">
        <v>15512</v>
      </c>
      <c r="B10421" s="1">
        <v>46127</v>
      </c>
      <c r="C10421" t="s">
        <v>782</v>
      </c>
      <c r="D10421" t="s">
        <v>783</v>
      </c>
      <c r="E10421">
        <v>60</v>
      </c>
      <c r="F10421" t="s">
        <v>48</v>
      </c>
      <c r="G10421" t="s">
        <v>273</v>
      </c>
      <c r="H10421" t="s">
        <v>274</v>
      </c>
      <c r="I10421" t="s">
        <v>51</v>
      </c>
      <c r="J10421" t="s">
        <v>52</v>
      </c>
      <c r="K10421">
        <v>4</v>
      </c>
      <c r="L10421" s="2">
        <v>250</v>
      </c>
      <c r="M10421">
        <v>10</v>
      </c>
      <c r="N10421" s="2">
        <v>1000</v>
      </c>
      <c r="O10421" s="2">
        <v>100</v>
      </c>
      <c r="P10421" s="2">
        <v>900</v>
      </c>
      <c r="Q10421" s="2">
        <v>604.98</v>
      </c>
      <c r="R10421" s="2">
        <v>295.02</v>
      </c>
      <c r="S10421" t="s">
        <v>53</v>
      </c>
      <c r="T10421" t="s">
        <v>407</v>
      </c>
      <c r="U10421" t="s">
        <v>408</v>
      </c>
      <c r="V10421" t="s">
        <v>39</v>
      </c>
      <c r="W10421" t="s">
        <v>124</v>
      </c>
      <c r="X10421" t="s">
        <v>41</v>
      </c>
      <c r="Y10421" t="s">
        <v>42</v>
      </c>
      <c r="Z10421" t="s">
        <v>43</v>
      </c>
      <c r="AA10421" t="s">
        <v>44</v>
      </c>
      <c r="AB10421" t="s">
        <v>44</v>
      </c>
    </row>
    <row r="10422" spans="1:28" x14ac:dyDescent="0.25">
      <c r="A10422" t="s">
        <v>15513</v>
      </c>
      <c r="B10422" s="1">
        <v>46127</v>
      </c>
      <c r="C10422" t="s">
        <v>5231</v>
      </c>
      <c r="D10422" t="s">
        <v>5232</v>
      </c>
      <c r="E10422">
        <v>40</v>
      </c>
      <c r="F10422" t="s">
        <v>31</v>
      </c>
      <c r="G10422" t="s">
        <v>280</v>
      </c>
      <c r="H10422" t="s">
        <v>281</v>
      </c>
      <c r="I10422" t="s">
        <v>62</v>
      </c>
      <c r="J10422" t="s">
        <v>190</v>
      </c>
      <c r="K10422">
        <v>2</v>
      </c>
      <c r="L10422" s="2">
        <v>700</v>
      </c>
      <c r="M10422">
        <v>10</v>
      </c>
      <c r="N10422" s="2">
        <v>1400</v>
      </c>
      <c r="O10422" s="2">
        <v>140</v>
      </c>
      <c r="P10422" s="2">
        <v>1260</v>
      </c>
      <c r="Q10422" s="2">
        <v>748.68</v>
      </c>
      <c r="R10422" s="2">
        <v>511.32</v>
      </c>
      <c r="S10422" t="s">
        <v>53</v>
      </c>
      <c r="T10422" t="s">
        <v>122</v>
      </c>
      <c r="U10422" t="s">
        <v>123</v>
      </c>
      <c r="V10422" t="s">
        <v>39</v>
      </c>
      <c r="W10422" t="s">
        <v>92</v>
      </c>
      <c r="X10422" t="s">
        <v>67</v>
      </c>
      <c r="Y10422" t="s">
        <v>56</v>
      </c>
      <c r="Z10422" t="s">
        <v>223</v>
      </c>
      <c r="AA10422" t="s">
        <v>44</v>
      </c>
      <c r="AB10422" t="s">
        <v>44</v>
      </c>
    </row>
    <row r="10423" spans="1:28" x14ac:dyDescent="0.25">
      <c r="A10423" t="s">
        <v>15514</v>
      </c>
      <c r="B10423" s="1">
        <v>46127</v>
      </c>
      <c r="C10423" t="s">
        <v>10512</v>
      </c>
      <c r="D10423" t="s">
        <v>10513</v>
      </c>
      <c r="E10423">
        <v>39</v>
      </c>
      <c r="F10423" t="s">
        <v>31</v>
      </c>
      <c r="G10423" t="s">
        <v>81</v>
      </c>
      <c r="H10423" t="s">
        <v>82</v>
      </c>
      <c r="I10423" t="s">
        <v>51</v>
      </c>
      <c r="J10423" t="s">
        <v>52</v>
      </c>
      <c r="K10423">
        <v>1</v>
      </c>
      <c r="L10423" s="2">
        <v>600</v>
      </c>
      <c r="M10423">
        <v>5</v>
      </c>
      <c r="N10423" s="2">
        <v>600</v>
      </c>
      <c r="O10423" s="2">
        <v>30</v>
      </c>
      <c r="P10423" s="2">
        <v>570</v>
      </c>
      <c r="Q10423" s="2">
        <v>405.08</v>
      </c>
      <c r="R10423" s="2">
        <v>164.92</v>
      </c>
      <c r="S10423" t="s">
        <v>53</v>
      </c>
      <c r="T10423" t="s">
        <v>153</v>
      </c>
      <c r="U10423" t="s">
        <v>154</v>
      </c>
      <c r="V10423" t="s">
        <v>39</v>
      </c>
      <c r="W10423" t="s">
        <v>124</v>
      </c>
      <c r="X10423" t="s">
        <v>67</v>
      </c>
      <c r="Y10423" t="s">
        <v>56</v>
      </c>
      <c r="Z10423" t="s">
        <v>43</v>
      </c>
      <c r="AA10423" t="s">
        <v>44</v>
      </c>
      <c r="AB10423" t="s">
        <v>44</v>
      </c>
    </row>
    <row r="10424" spans="1:28" x14ac:dyDescent="0.25">
      <c r="A10424" t="s">
        <v>15515</v>
      </c>
      <c r="B10424" s="1">
        <v>46127</v>
      </c>
      <c r="C10424" t="s">
        <v>3387</v>
      </c>
      <c r="D10424" t="s">
        <v>3388</v>
      </c>
      <c r="E10424">
        <v>29</v>
      </c>
      <c r="F10424" t="s">
        <v>48</v>
      </c>
      <c r="G10424" t="s">
        <v>72</v>
      </c>
      <c r="H10424" t="s">
        <v>73</v>
      </c>
      <c r="I10424" t="s">
        <v>74</v>
      </c>
      <c r="J10424" t="s">
        <v>75</v>
      </c>
      <c r="K10424">
        <v>3</v>
      </c>
      <c r="L10424" s="2">
        <v>2200</v>
      </c>
      <c r="M10424">
        <v>30</v>
      </c>
      <c r="N10424" s="2">
        <v>6600</v>
      </c>
      <c r="O10424" s="2">
        <v>1980</v>
      </c>
      <c r="P10424" s="2">
        <v>4620</v>
      </c>
      <c r="Q10424" s="2">
        <v>3677.46</v>
      </c>
      <c r="R10424" s="2">
        <v>942.54</v>
      </c>
      <c r="S10424" t="s">
        <v>64</v>
      </c>
      <c r="T10424" t="s">
        <v>90</v>
      </c>
      <c r="U10424" t="s">
        <v>91</v>
      </c>
      <c r="V10424" t="s">
        <v>39</v>
      </c>
      <c r="W10424" t="s">
        <v>66</v>
      </c>
      <c r="X10424" t="s">
        <v>97</v>
      </c>
      <c r="Y10424" t="s">
        <v>42</v>
      </c>
      <c r="Z10424" t="s">
        <v>43</v>
      </c>
      <c r="AA10424" t="s">
        <v>44</v>
      </c>
      <c r="AB10424" t="s">
        <v>44</v>
      </c>
    </row>
    <row r="10425" spans="1:28" x14ac:dyDescent="0.25">
      <c r="A10425" t="s">
        <v>15516</v>
      </c>
      <c r="B10425" s="1">
        <v>46127</v>
      </c>
      <c r="C10425" t="s">
        <v>9510</v>
      </c>
      <c r="D10425" t="s">
        <v>9511</v>
      </c>
      <c r="E10425">
        <v>25</v>
      </c>
      <c r="F10425" t="s">
        <v>31</v>
      </c>
      <c r="G10425" t="s">
        <v>60</v>
      </c>
      <c r="H10425" t="s">
        <v>61</v>
      </c>
      <c r="I10425" t="s">
        <v>62</v>
      </c>
      <c r="J10425" t="s">
        <v>63</v>
      </c>
      <c r="K10425">
        <v>2</v>
      </c>
      <c r="L10425" s="2">
        <v>3500</v>
      </c>
      <c r="M10425">
        <v>20</v>
      </c>
      <c r="N10425" s="2">
        <v>7000</v>
      </c>
      <c r="O10425" s="2">
        <v>1400</v>
      </c>
      <c r="P10425" s="2">
        <v>5600</v>
      </c>
      <c r="Q10425" s="2">
        <v>3342.58</v>
      </c>
      <c r="R10425" s="2">
        <v>2257.42</v>
      </c>
      <c r="S10425" t="s">
        <v>64</v>
      </c>
      <c r="T10425" t="s">
        <v>96</v>
      </c>
      <c r="U10425" t="s">
        <v>96</v>
      </c>
      <c r="V10425" t="s">
        <v>39</v>
      </c>
      <c r="W10425" t="s">
        <v>124</v>
      </c>
      <c r="X10425" t="s">
        <v>97</v>
      </c>
      <c r="Y10425" t="s">
        <v>56</v>
      </c>
      <c r="Z10425" t="s">
        <v>43</v>
      </c>
      <c r="AA10425" t="s">
        <v>44</v>
      </c>
      <c r="AB10425" t="s">
        <v>44</v>
      </c>
    </row>
    <row r="10426" spans="1:28" x14ac:dyDescent="0.25">
      <c r="A10426" t="s">
        <v>15517</v>
      </c>
      <c r="B10426" s="1">
        <v>46127</v>
      </c>
      <c r="C10426" t="s">
        <v>4117</v>
      </c>
      <c r="D10426" t="s">
        <v>4118</v>
      </c>
      <c r="E10426">
        <v>60</v>
      </c>
      <c r="F10426" t="s">
        <v>111</v>
      </c>
      <c r="G10426" t="s">
        <v>243</v>
      </c>
      <c r="H10426" t="s">
        <v>244</v>
      </c>
      <c r="I10426" t="s">
        <v>103</v>
      </c>
      <c r="J10426" t="s">
        <v>104</v>
      </c>
      <c r="K10426">
        <v>1</v>
      </c>
      <c r="L10426" s="2">
        <v>450</v>
      </c>
      <c r="M10426">
        <v>5</v>
      </c>
      <c r="N10426" s="2">
        <v>450</v>
      </c>
      <c r="O10426" s="2">
        <v>22.5</v>
      </c>
      <c r="P10426" s="2">
        <v>427.5</v>
      </c>
      <c r="Q10426" s="2">
        <v>314.66000000000003</v>
      </c>
      <c r="R10426" s="2">
        <v>112.84</v>
      </c>
      <c r="S10426" t="s">
        <v>53</v>
      </c>
      <c r="T10426" t="s">
        <v>578</v>
      </c>
      <c r="U10426" t="s">
        <v>579</v>
      </c>
      <c r="V10426" t="s">
        <v>39</v>
      </c>
      <c r="W10426" t="s">
        <v>66</v>
      </c>
      <c r="X10426" t="s">
        <v>41</v>
      </c>
      <c r="Y10426" t="s">
        <v>56</v>
      </c>
      <c r="Z10426" t="s">
        <v>43</v>
      </c>
      <c r="AA10426" t="s">
        <v>44</v>
      </c>
      <c r="AB10426" t="s">
        <v>44</v>
      </c>
    </row>
    <row r="10427" spans="1:28" x14ac:dyDescent="0.25">
      <c r="A10427" t="s">
        <v>15518</v>
      </c>
      <c r="B10427" s="1">
        <v>46127</v>
      </c>
      <c r="C10427" t="s">
        <v>12029</v>
      </c>
      <c r="D10427" t="s">
        <v>12030</v>
      </c>
      <c r="E10427">
        <v>54</v>
      </c>
      <c r="F10427" t="s">
        <v>31</v>
      </c>
      <c r="G10427" t="s">
        <v>298</v>
      </c>
      <c r="H10427" t="s">
        <v>299</v>
      </c>
      <c r="I10427" t="s">
        <v>103</v>
      </c>
      <c r="J10427" t="s">
        <v>104</v>
      </c>
      <c r="K10427">
        <v>1</v>
      </c>
      <c r="L10427" s="2">
        <v>700</v>
      </c>
      <c r="M10427">
        <v>30</v>
      </c>
      <c r="N10427" s="2">
        <v>700</v>
      </c>
      <c r="O10427" s="2">
        <v>210</v>
      </c>
      <c r="P10427" s="2">
        <v>490</v>
      </c>
      <c r="Q10427" s="2">
        <v>366.76</v>
      </c>
      <c r="R10427" s="2">
        <v>123.24</v>
      </c>
      <c r="S10427" t="s">
        <v>53</v>
      </c>
      <c r="T10427" t="s">
        <v>290</v>
      </c>
      <c r="U10427" t="s">
        <v>291</v>
      </c>
      <c r="V10427" t="s">
        <v>39</v>
      </c>
      <c r="W10427" t="s">
        <v>83</v>
      </c>
      <c r="X10427" t="s">
        <v>41</v>
      </c>
      <c r="Y10427" t="s">
        <v>56</v>
      </c>
      <c r="Z10427" t="s">
        <v>43</v>
      </c>
      <c r="AA10427" t="s">
        <v>44</v>
      </c>
      <c r="AB10427" t="s">
        <v>44</v>
      </c>
    </row>
    <row r="10428" spans="1:28" x14ac:dyDescent="0.25">
      <c r="A10428" t="s">
        <v>15519</v>
      </c>
      <c r="B10428" s="1">
        <v>46127</v>
      </c>
      <c r="C10428" t="s">
        <v>2020</v>
      </c>
      <c r="D10428" t="s">
        <v>2021</v>
      </c>
      <c r="E10428">
        <v>60</v>
      </c>
      <c r="F10428" t="s">
        <v>48</v>
      </c>
      <c r="G10428" t="s">
        <v>81</v>
      </c>
      <c r="H10428" t="s">
        <v>82</v>
      </c>
      <c r="I10428" t="s">
        <v>51</v>
      </c>
      <c r="J10428" t="s">
        <v>52</v>
      </c>
      <c r="K10428">
        <v>1</v>
      </c>
      <c r="L10428" s="2">
        <v>600</v>
      </c>
      <c r="M10428">
        <v>5</v>
      </c>
      <c r="N10428" s="2">
        <v>600</v>
      </c>
      <c r="O10428" s="2">
        <v>30</v>
      </c>
      <c r="P10428" s="2">
        <v>570</v>
      </c>
      <c r="Q10428" s="2">
        <v>437.95</v>
      </c>
      <c r="R10428" s="2">
        <v>132.05000000000001</v>
      </c>
      <c r="S10428" t="s">
        <v>53</v>
      </c>
      <c r="T10428" t="s">
        <v>578</v>
      </c>
      <c r="U10428" t="s">
        <v>579</v>
      </c>
      <c r="V10428" t="s">
        <v>39</v>
      </c>
      <c r="W10428" t="s">
        <v>92</v>
      </c>
      <c r="X10428" t="s">
        <v>41</v>
      </c>
      <c r="Y10428" t="s">
        <v>56</v>
      </c>
      <c r="Z10428" t="s">
        <v>43</v>
      </c>
      <c r="AA10428" t="s">
        <v>44</v>
      </c>
      <c r="AB10428" t="s">
        <v>44</v>
      </c>
    </row>
    <row r="10429" spans="1:28" x14ac:dyDescent="0.25">
      <c r="A10429" t="s">
        <v>15520</v>
      </c>
      <c r="B10429" s="1">
        <v>46127</v>
      </c>
      <c r="C10429" t="s">
        <v>1207</v>
      </c>
      <c r="D10429" t="s">
        <v>1208</v>
      </c>
      <c r="E10429">
        <v>22</v>
      </c>
      <c r="F10429" t="s">
        <v>48</v>
      </c>
      <c r="G10429" t="s">
        <v>387</v>
      </c>
      <c r="H10429" t="s">
        <v>388</v>
      </c>
      <c r="I10429" t="s">
        <v>74</v>
      </c>
      <c r="J10429" t="s">
        <v>75</v>
      </c>
      <c r="K10429">
        <v>2</v>
      </c>
      <c r="L10429" s="2">
        <v>3200</v>
      </c>
      <c r="M10429">
        <v>15</v>
      </c>
      <c r="N10429" s="2">
        <v>6400</v>
      </c>
      <c r="O10429" s="2">
        <v>960</v>
      </c>
      <c r="P10429" s="2">
        <v>5440</v>
      </c>
      <c r="Q10429" s="2">
        <v>4460.1499999999996</v>
      </c>
      <c r="R10429" s="2">
        <v>979.85</v>
      </c>
      <c r="S10429" t="s">
        <v>53</v>
      </c>
      <c r="T10429" t="s">
        <v>178</v>
      </c>
      <c r="U10429" t="s">
        <v>154</v>
      </c>
      <c r="V10429" t="s">
        <v>39</v>
      </c>
      <c r="W10429" t="s">
        <v>66</v>
      </c>
      <c r="X10429" t="s">
        <v>41</v>
      </c>
      <c r="Y10429" t="s">
        <v>56</v>
      </c>
      <c r="Z10429" t="s">
        <v>43</v>
      </c>
      <c r="AA10429" t="s">
        <v>44</v>
      </c>
      <c r="AB10429" t="s">
        <v>44</v>
      </c>
    </row>
    <row r="10430" spans="1:28" x14ac:dyDescent="0.25">
      <c r="A10430" t="s">
        <v>15521</v>
      </c>
      <c r="B10430" s="1">
        <v>46127</v>
      </c>
      <c r="C10430" t="s">
        <v>9911</v>
      </c>
      <c r="D10430" t="s">
        <v>9912</v>
      </c>
      <c r="E10430">
        <v>48</v>
      </c>
      <c r="F10430" t="s">
        <v>48</v>
      </c>
      <c r="G10430" t="s">
        <v>344</v>
      </c>
      <c r="H10430" t="s">
        <v>345</v>
      </c>
      <c r="I10430" t="s">
        <v>34</v>
      </c>
      <c r="J10430" t="s">
        <v>121</v>
      </c>
      <c r="K10430">
        <v>2</v>
      </c>
      <c r="L10430" s="2">
        <v>1600</v>
      </c>
      <c r="M10430">
        <v>10</v>
      </c>
      <c r="N10430" s="2">
        <v>3200</v>
      </c>
      <c r="O10430" s="2">
        <v>320</v>
      </c>
      <c r="P10430" s="2">
        <v>2880</v>
      </c>
      <c r="Q10430" s="2">
        <v>2253.36</v>
      </c>
      <c r="R10430" s="2">
        <v>626.64</v>
      </c>
      <c r="S10430" t="s">
        <v>53</v>
      </c>
      <c r="T10430" t="s">
        <v>96</v>
      </c>
      <c r="U10430" t="s">
        <v>96</v>
      </c>
      <c r="V10430" t="s">
        <v>39</v>
      </c>
      <c r="W10430" t="s">
        <v>92</v>
      </c>
      <c r="X10430" t="s">
        <v>97</v>
      </c>
      <c r="Y10430" t="s">
        <v>42</v>
      </c>
      <c r="Z10430" t="s">
        <v>107</v>
      </c>
      <c r="AA10430" t="s">
        <v>44</v>
      </c>
      <c r="AB10430" t="s">
        <v>44</v>
      </c>
    </row>
    <row r="10431" spans="1:28" x14ac:dyDescent="0.25">
      <c r="A10431" t="s">
        <v>15522</v>
      </c>
      <c r="B10431" s="1">
        <v>46128</v>
      </c>
      <c r="C10431" t="s">
        <v>1084</v>
      </c>
      <c r="D10431" t="s">
        <v>1085</v>
      </c>
      <c r="E10431">
        <v>31</v>
      </c>
      <c r="F10431" t="s">
        <v>48</v>
      </c>
      <c r="G10431" t="s">
        <v>207</v>
      </c>
      <c r="H10431" t="s">
        <v>208</v>
      </c>
      <c r="I10431" t="s">
        <v>34</v>
      </c>
      <c r="J10431" t="s">
        <v>143</v>
      </c>
      <c r="K10431">
        <v>2</v>
      </c>
      <c r="L10431" s="2">
        <v>18000</v>
      </c>
      <c r="M10431">
        <v>5</v>
      </c>
      <c r="N10431" s="2">
        <v>36000</v>
      </c>
      <c r="O10431" s="2">
        <v>1800</v>
      </c>
      <c r="P10431" s="2">
        <v>34200</v>
      </c>
      <c r="Q10431" s="2">
        <v>27795.35</v>
      </c>
      <c r="R10431" s="2">
        <v>6404.65</v>
      </c>
      <c r="S10431" t="s">
        <v>53</v>
      </c>
      <c r="T10431" t="s">
        <v>290</v>
      </c>
      <c r="U10431" t="s">
        <v>291</v>
      </c>
      <c r="V10431" t="s">
        <v>39</v>
      </c>
      <c r="W10431" t="s">
        <v>83</v>
      </c>
      <c r="X10431" t="s">
        <v>41</v>
      </c>
      <c r="Y10431" t="s">
        <v>56</v>
      </c>
      <c r="Z10431" t="s">
        <v>43</v>
      </c>
      <c r="AA10431" t="s">
        <v>44</v>
      </c>
      <c r="AB10431" t="s">
        <v>44</v>
      </c>
    </row>
    <row r="10432" spans="1:28" x14ac:dyDescent="0.25">
      <c r="A10432" t="s">
        <v>15523</v>
      </c>
      <c r="B10432" s="1">
        <v>46128</v>
      </c>
      <c r="C10432" t="s">
        <v>5385</v>
      </c>
      <c r="D10432" t="s">
        <v>5386</v>
      </c>
      <c r="E10432">
        <v>21</v>
      </c>
      <c r="F10432" t="s">
        <v>31</v>
      </c>
      <c r="G10432" t="s">
        <v>227</v>
      </c>
      <c r="H10432" t="s">
        <v>228</v>
      </c>
      <c r="I10432" t="s">
        <v>74</v>
      </c>
      <c r="J10432" t="s">
        <v>75</v>
      </c>
      <c r="K10432">
        <v>2</v>
      </c>
      <c r="L10432" s="2">
        <v>1400</v>
      </c>
      <c r="M10432">
        <v>10</v>
      </c>
      <c r="N10432" s="2">
        <v>2800</v>
      </c>
      <c r="O10432" s="2">
        <v>280</v>
      </c>
      <c r="P10432" s="2">
        <v>2520</v>
      </c>
      <c r="Q10432" s="2">
        <v>1743.63</v>
      </c>
      <c r="R10432" s="2">
        <v>776.37</v>
      </c>
      <c r="S10432" t="s">
        <v>53</v>
      </c>
      <c r="T10432" t="s">
        <v>263</v>
      </c>
      <c r="U10432" t="s">
        <v>91</v>
      </c>
      <c r="V10432" t="s">
        <v>39</v>
      </c>
      <c r="W10432" t="s">
        <v>83</v>
      </c>
      <c r="X10432" t="s">
        <v>67</v>
      </c>
      <c r="Y10432" t="s">
        <v>42</v>
      </c>
      <c r="Z10432" t="s">
        <v>43</v>
      </c>
      <c r="AA10432" t="s">
        <v>68</v>
      </c>
      <c r="AB10432" t="s">
        <v>44</v>
      </c>
    </row>
    <row r="10433" spans="1:28" x14ac:dyDescent="0.25">
      <c r="A10433" t="s">
        <v>15524</v>
      </c>
      <c r="B10433" s="1">
        <v>46128</v>
      </c>
      <c r="C10433" t="s">
        <v>3113</v>
      </c>
      <c r="D10433" t="s">
        <v>3114</v>
      </c>
      <c r="E10433">
        <v>21</v>
      </c>
      <c r="F10433" t="s">
        <v>31</v>
      </c>
      <c r="G10433" t="s">
        <v>202</v>
      </c>
      <c r="H10433" t="s">
        <v>203</v>
      </c>
      <c r="I10433" t="s">
        <v>103</v>
      </c>
      <c r="J10433" t="s">
        <v>104</v>
      </c>
      <c r="K10433">
        <v>1</v>
      </c>
      <c r="L10433" s="2">
        <v>550</v>
      </c>
      <c r="M10433">
        <v>20</v>
      </c>
      <c r="N10433" s="2">
        <v>550</v>
      </c>
      <c r="O10433" s="2">
        <v>110</v>
      </c>
      <c r="P10433" s="2">
        <v>440</v>
      </c>
      <c r="Q10433" s="2">
        <v>297.61</v>
      </c>
      <c r="R10433" s="2">
        <v>142.38999999999999</v>
      </c>
      <c r="S10433" t="s">
        <v>53</v>
      </c>
      <c r="T10433" t="s">
        <v>37</v>
      </c>
      <c r="U10433" t="s">
        <v>38</v>
      </c>
      <c r="V10433" t="s">
        <v>39</v>
      </c>
      <c r="W10433" t="s">
        <v>124</v>
      </c>
      <c r="X10433" t="s">
        <v>97</v>
      </c>
      <c r="Y10433" t="s">
        <v>42</v>
      </c>
      <c r="Z10433" t="s">
        <v>223</v>
      </c>
      <c r="AA10433" t="s">
        <v>44</v>
      </c>
      <c r="AB10433" t="s">
        <v>44</v>
      </c>
    </row>
    <row r="10434" spans="1:28" x14ac:dyDescent="0.25">
      <c r="A10434" t="s">
        <v>15525</v>
      </c>
      <c r="B10434" s="1">
        <v>46128</v>
      </c>
      <c r="C10434" t="s">
        <v>5116</v>
      </c>
      <c r="D10434" t="s">
        <v>5117</v>
      </c>
      <c r="E10434">
        <v>52</v>
      </c>
      <c r="F10434" t="s">
        <v>48</v>
      </c>
      <c r="G10434" t="s">
        <v>227</v>
      </c>
      <c r="H10434" t="s">
        <v>228</v>
      </c>
      <c r="I10434" t="s">
        <v>74</v>
      </c>
      <c r="J10434" t="s">
        <v>75</v>
      </c>
      <c r="K10434">
        <v>1</v>
      </c>
      <c r="L10434" s="2">
        <v>1400</v>
      </c>
      <c r="M10434">
        <v>10</v>
      </c>
      <c r="N10434" s="2">
        <v>1400</v>
      </c>
      <c r="O10434" s="2">
        <v>140</v>
      </c>
      <c r="P10434" s="2">
        <v>1260</v>
      </c>
      <c r="Q10434" s="2">
        <v>920.66</v>
      </c>
      <c r="R10434" s="2">
        <v>339.34</v>
      </c>
      <c r="S10434" t="s">
        <v>53</v>
      </c>
      <c r="T10434" t="s">
        <v>178</v>
      </c>
      <c r="U10434" t="s">
        <v>154</v>
      </c>
      <c r="V10434" t="s">
        <v>39</v>
      </c>
      <c r="W10434" t="s">
        <v>40</v>
      </c>
      <c r="X10434" t="s">
        <v>41</v>
      </c>
      <c r="Y10434" t="s">
        <v>84</v>
      </c>
      <c r="Z10434" t="s">
        <v>107</v>
      </c>
      <c r="AA10434" t="s">
        <v>44</v>
      </c>
      <c r="AB10434" t="s">
        <v>44</v>
      </c>
    </row>
    <row r="10435" spans="1:28" x14ac:dyDescent="0.25">
      <c r="A10435" t="s">
        <v>15526</v>
      </c>
      <c r="B10435" s="1">
        <v>46128</v>
      </c>
      <c r="C10435" t="s">
        <v>2549</v>
      </c>
      <c r="D10435" t="s">
        <v>2550</v>
      </c>
      <c r="E10435">
        <v>53</v>
      </c>
      <c r="F10435" t="s">
        <v>48</v>
      </c>
      <c r="G10435" t="s">
        <v>238</v>
      </c>
      <c r="H10435" t="s">
        <v>239</v>
      </c>
      <c r="I10435" t="s">
        <v>62</v>
      </c>
      <c r="J10435" t="s">
        <v>63</v>
      </c>
      <c r="K10435">
        <v>2</v>
      </c>
      <c r="L10435" s="2">
        <v>6500</v>
      </c>
      <c r="M10435">
        <v>5</v>
      </c>
      <c r="N10435" s="2">
        <v>13000</v>
      </c>
      <c r="O10435" s="2">
        <v>650</v>
      </c>
      <c r="P10435" s="2">
        <v>12350</v>
      </c>
      <c r="Q10435" s="2">
        <v>9218.56</v>
      </c>
      <c r="R10435" s="2">
        <v>3131.44</v>
      </c>
      <c r="S10435" t="s">
        <v>64</v>
      </c>
      <c r="T10435" t="s">
        <v>122</v>
      </c>
      <c r="U10435" t="s">
        <v>123</v>
      </c>
      <c r="V10435" t="s">
        <v>39</v>
      </c>
      <c r="W10435" t="s">
        <v>83</v>
      </c>
      <c r="X10435" t="s">
        <v>41</v>
      </c>
      <c r="Y10435" t="s">
        <v>56</v>
      </c>
      <c r="Z10435" t="s">
        <v>43</v>
      </c>
      <c r="AA10435" t="s">
        <v>44</v>
      </c>
      <c r="AB10435" t="s">
        <v>44</v>
      </c>
    </row>
    <row r="10436" spans="1:28" x14ac:dyDescent="0.25">
      <c r="A10436" t="s">
        <v>15527</v>
      </c>
      <c r="B10436" s="1">
        <v>46128</v>
      </c>
      <c r="C10436" t="s">
        <v>11923</v>
      </c>
      <c r="D10436" t="s">
        <v>11924</v>
      </c>
      <c r="E10436">
        <v>41</v>
      </c>
      <c r="F10436" t="s">
        <v>111</v>
      </c>
      <c r="G10436" t="s">
        <v>188</v>
      </c>
      <c r="H10436" t="s">
        <v>189</v>
      </c>
      <c r="I10436" t="s">
        <v>34</v>
      </c>
      <c r="J10436" t="s">
        <v>190</v>
      </c>
      <c r="K10436">
        <v>1</v>
      </c>
      <c r="L10436" s="2">
        <v>1800</v>
      </c>
      <c r="M10436">
        <v>15</v>
      </c>
      <c r="N10436" s="2">
        <v>1800</v>
      </c>
      <c r="O10436" s="2">
        <v>270</v>
      </c>
      <c r="P10436" s="2">
        <v>1530</v>
      </c>
      <c r="Q10436" s="2">
        <v>1124.5899999999999</v>
      </c>
      <c r="R10436" s="2">
        <v>405.41</v>
      </c>
      <c r="S10436" t="s">
        <v>53</v>
      </c>
      <c r="T10436" t="s">
        <v>105</v>
      </c>
      <c r="U10436" t="s">
        <v>106</v>
      </c>
      <c r="V10436" t="s">
        <v>39</v>
      </c>
      <c r="W10436" t="s">
        <v>40</v>
      </c>
      <c r="X10436" t="s">
        <v>97</v>
      </c>
      <c r="Y10436" t="s">
        <v>56</v>
      </c>
      <c r="Z10436" t="s">
        <v>107</v>
      </c>
      <c r="AA10436" t="s">
        <v>44</v>
      </c>
      <c r="AB10436" t="s">
        <v>44</v>
      </c>
    </row>
    <row r="10437" spans="1:28" x14ac:dyDescent="0.25">
      <c r="A10437" t="s">
        <v>15528</v>
      </c>
      <c r="B10437" s="1">
        <v>46128</v>
      </c>
      <c r="C10437" t="s">
        <v>5783</v>
      </c>
      <c r="D10437" t="s">
        <v>5784</v>
      </c>
      <c r="E10437">
        <v>44</v>
      </c>
      <c r="F10437" t="s">
        <v>111</v>
      </c>
      <c r="G10437" t="s">
        <v>72</v>
      </c>
      <c r="H10437" t="s">
        <v>73</v>
      </c>
      <c r="I10437" t="s">
        <v>74</v>
      </c>
      <c r="J10437" t="s">
        <v>75</v>
      </c>
      <c r="K10437">
        <v>3</v>
      </c>
      <c r="L10437" s="2">
        <v>2200</v>
      </c>
      <c r="M10437">
        <v>10</v>
      </c>
      <c r="N10437" s="2">
        <v>6600</v>
      </c>
      <c r="O10437" s="2">
        <v>660</v>
      </c>
      <c r="P10437" s="2">
        <v>5940</v>
      </c>
      <c r="Q10437" s="2">
        <v>4349.87</v>
      </c>
      <c r="R10437" s="2">
        <v>1590.13</v>
      </c>
      <c r="S10437" t="s">
        <v>53</v>
      </c>
      <c r="T10437" t="s">
        <v>153</v>
      </c>
      <c r="U10437" t="s">
        <v>154</v>
      </c>
      <c r="V10437" t="s">
        <v>39</v>
      </c>
      <c r="W10437" t="s">
        <v>40</v>
      </c>
      <c r="X10437" t="s">
        <v>97</v>
      </c>
      <c r="Y10437" t="s">
        <v>84</v>
      </c>
      <c r="Z10437" t="s">
        <v>43</v>
      </c>
      <c r="AA10437" t="s">
        <v>44</v>
      </c>
      <c r="AB10437" t="s">
        <v>44</v>
      </c>
    </row>
    <row r="10438" spans="1:28" x14ac:dyDescent="0.25">
      <c r="A10438" t="s">
        <v>15529</v>
      </c>
      <c r="B10438" s="1">
        <v>46128</v>
      </c>
      <c r="C10438" t="s">
        <v>9069</v>
      </c>
      <c r="D10438" t="s">
        <v>9070</v>
      </c>
      <c r="E10438">
        <v>33</v>
      </c>
      <c r="F10438" t="s">
        <v>31</v>
      </c>
      <c r="G10438" t="s">
        <v>285</v>
      </c>
      <c r="H10438" t="s">
        <v>286</v>
      </c>
      <c r="I10438" t="s">
        <v>34</v>
      </c>
      <c r="J10438" t="s">
        <v>121</v>
      </c>
      <c r="K10438">
        <v>1</v>
      </c>
      <c r="L10438" s="2">
        <v>3200</v>
      </c>
      <c r="M10438">
        <v>5</v>
      </c>
      <c r="N10438" s="2">
        <v>3200</v>
      </c>
      <c r="O10438" s="2">
        <v>160</v>
      </c>
      <c r="P10438" s="2">
        <v>3040</v>
      </c>
      <c r="Q10438" s="2">
        <v>2288.85</v>
      </c>
      <c r="R10438" s="2">
        <v>751.15</v>
      </c>
      <c r="S10438" t="s">
        <v>53</v>
      </c>
      <c r="T10438" t="s">
        <v>114</v>
      </c>
      <c r="U10438" t="s">
        <v>115</v>
      </c>
      <c r="V10438" t="s">
        <v>39</v>
      </c>
      <c r="W10438" t="s">
        <v>40</v>
      </c>
      <c r="X10438" t="s">
        <v>67</v>
      </c>
      <c r="Y10438" t="s">
        <v>42</v>
      </c>
      <c r="Z10438" t="s">
        <v>43</v>
      </c>
      <c r="AA10438" t="s">
        <v>44</v>
      </c>
      <c r="AB10438" t="s">
        <v>44</v>
      </c>
    </row>
    <row r="10439" spans="1:28" x14ac:dyDescent="0.25">
      <c r="A10439" t="s">
        <v>15530</v>
      </c>
      <c r="B10439" s="1">
        <v>46128</v>
      </c>
      <c r="C10439" t="s">
        <v>666</v>
      </c>
      <c r="D10439" t="s">
        <v>667</v>
      </c>
      <c r="E10439">
        <v>44</v>
      </c>
      <c r="F10439" t="s">
        <v>31</v>
      </c>
      <c r="G10439" t="s">
        <v>561</v>
      </c>
      <c r="H10439" t="s">
        <v>562</v>
      </c>
      <c r="I10439" t="s">
        <v>34</v>
      </c>
      <c r="J10439" t="s">
        <v>143</v>
      </c>
      <c r="K10439">
        <v>2</v>
      </c>
      <c r="L10439" s="2">
        <v>900</v>
      </c>
      <c r="M10439">
        <v>25</v>
      </c>
      <c r="N10439" s="2">
        <v>1800</v>
      </c>
      <c r="O10439" s="2">
        <v>450</v>
      </c>
      <c r="P10439" s="2">
        <v>1350</v>
      </c>
      <c r="Q10439" s="2">
        <v>786.06</v>
      </c>
      <c r="R10439" s="2">
        <v>563.94000000000005</v>
      </c>
      <c r="S10439" t="s">
        <v>53</v>
      </c>
      <c r="T10439" t="s">
        <v>222</v>
      </c>
      <c r="U10439" t="s">
        <v>38</v>
      </c>
      <c r="V10439" t="s">
        <v>39</v>
      </c>
      <c r="W10439" t="s">
        <v>124</v>
      </c>
      <c r="X10439" t="s">
        <v>97</v>
      </c>
      <c r="Y10439" t="s">
        <v>56</v>
      </c>
      <c r="Z10439" t="s">
        <v>223</v>
      </c>
      <c r="AA10439" t="s">
        <v>44</v>
      </c>
      <c r="AB10439" t="s">
        <v>44</v>
      </c>
    </row>
    <row r="10440" spans="1:28" x14ac:dyDescent="0.25">
      <c r="A10440" t="s">
        <v>15531</v>
      </c>
      <c r="B10440" s="1">
        <v>46128</v>
      </c>
      <c r="C10440" t="s">
        <v>9421</v>
      </c>
      <c r="D10440" t="s">
        <v>9422</v>
      </c>
      <c r="E10440">
        <v>45</v>
      </c>
      <c r="F10440" t="s">
        <v>111</v>
      </c>
      <c r="G10440" t="s">
        <v>101</v>
      </c>
      <c r="H10440" t="s">
        <v>102</v>
      </c>
      <c r="I10440" t="s">
        <v>103</v>
      </c>
      <c r="J10440" t="s">
        <v>104</v>
      </c>
      <c r="K10440">
        <v>3</v>
      </c>
      <c r="L10440" s="2">
        <v>1800</v>
      </c>
      <c r="M10440">
        <v>15</v>
      </c>
      <c r="N10440" s="2">
        <v>5400</v>
      </c>
      <c r="O10440" s="2">
        <v>810</v>
      </c>
      <c r="P10440" s="2">
        <v>4590</v>
      </c>
      <c r="Q10440" s="2">
        <v>3187.14</v>
      </c>
      <c r="R10440" s="2">
        <v>1402.86</v>
      </c>
      <c r="S10440" t="s">
        <v>53</v>
      </c>
      <c r="T10440" t="s">
        <v>54</v>
      </c>
      <c r="U10440" t="s">
        <v>55</v>
      </c>
      <c r="V10440" t="s">
        <v>39</v>
      </c>
      <c r="W10440" t="s">
        <v>66</v>
      </c>
      <c r="X10440" t="s">
        <v>41</v>
      </c>
      <c r="Y10440" t="s">
        <v>56</v>
      </c>
      <c r="Z10440" t="s">
        <v>43</v>
      </c>
      <c r="AA10440" t="s">
        <v>44</v>
      </c>
      <c r="AB10440" t="s">
        <v>44</v>
      </c>
    </row>
    <row r="10441" spans="1:28" x14ac:dyDescent="0.25">
      <c r="A10441" t="s">
        <v>15532</v>
      </c>
      <c r="B10441" s="1">
        <v>46129</v>
      </c>
      <c r="C10441" t="s">
        <v>3387</v>
      </c>
      <c r="D10441" t="s">
        <v>3388</v>
      </c>
      <c r="E10441">
        <v>55</v>
      </c>
      <c r="F10441" t="s">
        <v>31</v>
      </c>
      <c r="G10441" t="s">
        <v>128</v>
      </c>
      <c r="H10441" t="s">
        <v>129</v>
      </c>
      <c r="I10441" t="s">
        <v>74</v>
      </c>
      <c r="J10441" t="s">
        <v>130</v>
      </c>
      <c r="K10441">
        <v>1</v>
      </c>
      <c r="L10441" s="2">
        <v>1700</v>
      </c>
      <c r="M10441">
        <v>5</v>
      </c>
      <c r="N10441" s="2">
        <v>1700</v>
      </c>
      <c r="O10441" s="2">
        <v>85</v>
      </c>
      <c r="P10441" s="2">
        <v>1615</v>
      </c>
      <c r="Q10441" s="2">
        <v>1278.4000000000001</v>
      </c>
      <c r="R10441" s="2">
        <v>336.6</v>
      </c>
      <c r="S10441" t="s">
        <v>64</v>
      </c>
      <c r="T10441" t="s">
        <v>163</v>
      </c>
      <c r="U10441" t="s">
        <v>164</v>
      </c>
      <c r="V10441" t="s">
        <v>39</v>
      </c>
      <c r="W10441" t="s">
        <v>124</v>
      </c>
      <c r="X10441" t="s">
        <v>97</v>
      </c>
      <c r="Y10441" t="s">
        <v>56</v>
      </c>
      <c r="Z10441" t="s">
        <v>223</v>
      </c>
      <c r="AA10441" t="s">
        <v>44</v>
      </c>
      <c r="AB10441" t="s">
        <v>44</v>
      </c>
    </row>
    <row r="10442" spans="1:28" x14ac:dyDescent="0.25">
      <c r="A10442" t="s">
        <v>15533</v>
      </c>
      <c r="B10442" s="1">
        <v>46129</v>
      </c>
      <c r="C10442" t="s">
        <v>3107</v>
      </c>
      <c r="D10442" t="s">
        <v>3108</v>
      </c>
      <c r="E10442">
        <v>37</v>
      </c>
      <c r="F10442" t="s">
        <v>111</v>
      </c>
      <c r="G10442" t="s">
        <v>72</v>
      </c>
      <c r="H10442" t="s">
        <v>73</v>
      </c>
      <c r="I10442" t="s">
        <v>74</v>
      </c>
      <c r="J10442" t="s">
        <v>75</v>
      </c>
      <c r="K10442">
        <v>1</v>
      </c>
      <c r="L10442" s="2">
        <v>2200</v>
      </c>
      <c r="M10442">
        <v>5</v>
      </c>
      <c r="N10442" s="2">
        <v>2200</v>
      </c>
      <c r="O10442" s="2">
        <v>110</v>
      </c>
      <c r="P10442" s="2">
        <v>2090</v>
      </c>
      <c r="Q10442" s="2">
        <v>1668.41</v>
      </c>
      <c r="R10442" s="2">
        <v>421.59</v>
      </c>
      <c r="S10442" t="s">
        <v>53</v>
      </c>
      <c r="T10442" t="s">
        <v>275</v>
      </c>
      <c r="U10442" t="s">
        <v>123</v>
      </c>
      <c r="V10442" t="s">
        <v>39</v>
      </c>
      <c r="W10442" t="s">
        <v>83</v>
      </c>
      <c r="X10442" t="s">
        <v>67</v>
      </c>
      <c r="Y10442" t="s">
        <v>56</v>
      </c>
      <c r="Z10442" t="s">
        <v>43</v>
      </c>
      <c r="AA10442" t="s">
        <v>44</v>
      </c>
      <c r="AB10442" t="s">
        <v>44</v>
      </c>
    </row>
    <row r="10443" spans="1:28" x14ac:dyDescent="0.25">
      <c r="A10443" t="s">
        <v>15534</v>
      </c>
      <c r="B10443" s="1">
        <v>46129</v>
      </c>
      <c r="C10443" t="s">
        <v>1373</v>
      </c>
      <c r="D10443" t="s">
        <v>1374</v>
      </c>
      <c r="E10443">
        <v>23</v>
      </c>
      <c r="F10443" t="s">
        <v>31</v>
      </c>
      <c r="G10443" t="s">
        <v>60</v>
      </c>
      <c r="H10443" t="s">
        <v>61</v>
      </c>
      <c r="I10443" t="s">
        <v>62</v>
      </c>
      <c r="J10443" t="s">
        <v>63</v>
      </c>
      <c r="K10443">
        <v>1</v>
      </c>
      <c r="L10443" s="2">
        <v>3500</v>
      </c>
      <c r="M10443">
        <v>15</v>
      </c>
      <c r="N10443" s="2">
        <v>3500</v>
      </c>
      <c r="O10443" s="2">
        <v>525</v>
      </c>
      <c r="P10443" s="2">
        <v>2975</v>
      </c>
      <c r="Q10443" s="2">
        <v>2354.7800000000002</v>
      </c>
      <c r="R10443" s="2">
        <v>620.22</v>
      </c>
      <c r="S10443" t="s">
        <v>53</v>
      </c>
      <c r="T10443" t="s">
        <v>290</v>
      </c>
      <c r="U10443" t="s">
        <v>291</v>
      </c>
      <c r="V10443" t="s">
        <v>39</v>
      </c>
      <c r="W10443" t="s">
        <v>137</v>
      </c>
      <c r="X10443" t="s">
        <v>97</v>
      </c>
      <c r="Y10443" t="s">
        <v>56</v>
      </c>
      <c r="Z10443" t="s">
        <v>43</v>
      </c>
      <c r="AA10443" t="s">
        <v>44</v>
      </c>
      <c r="AB10443" t="s">
        <v>44</v>
      </c>
    </row>
    <row r="10444" spans="1:28" x14ac:dyDescent="0.25">
      <c r="A10444" t="s">
        <v>15535</v>
      </c>
      <c r="B10444" s="1">
        <v>46129</v>
      </c>
      <c r="C10444" t="s">
        <v>10122</v>
      </c>
      <c r="D10444" t="s">
        <v>10123</v>
      </c>
      <c r="E10444">
        <v>52</v>
      </c>
      <c r="F10444" t="s">
        <v>48</v>
      </c>
      <c r="G10444" t="s">
        <v>134</v>
      </c>
      <c r="H10444" t="s">
        <v>135</v>
      </c>
      <c r="I10444" t="s">
        <v>62</v>
      </c>
      <c r="J10444" t="s">
        <v>130</v>
      </c>
      <c r="K10444">
        <v>1</v>
      </c>
      <c r="L10444" s="2">
        <v>8500</v>
      </c>
      <c r="M10444">
        <v>20</v>
      </c>
      <c r="N10444" s="2">
        <v>8500</v>
      </c>
      <c r="O10444" s="2">
        <v>1700</v>
      </c>
      <c r="P10444" s="2">
        <v>6800</v>
      </c>
      <c r="Q10444" s="2">
        <v>4682.3</v>
      </c>
      <c r="R10444" s="2">
        <v>2117.6999999999998</v>
      </c>
      <c r="S10444" t="s">
        <v>36</v>
      </c>
      <c r="T10444" t="s">
        <v>76</v>
      </c>
      <c r="U10444" t="s">
        <v>77</v>
      </c>
      <c r="V10444" t="s">
        <v>39</v>
      </c>
      <c r="W10444" t="s">
        <v>124</v>
      </c>
      <c r="X10444" t="s">
        <v>41</v>
      </c>
      <c r="Y10444" t="s">
        <v>56</v>
      </c>
      <c r="Z10444" t="s">
        <v>43</v>
      </c>
      <c r="AA10444" t="s">
        <v>44</v>
      </c>
      <c r="AB10444" t="s">
        <v>44</v>
      </c>
    </row>
    <row r="10445" spans="1:28" x14ac:dyDescent="0.25">
      <c r="A10445" t="s">
        <v>15536</v>
      </c>
      <c r="B10445" s="1">
        <v>46129</v>
      </c>
      <c r="C10445" t="s">
        <v>3019</v>
      </c>
      <c r="D10445" t="s">
        <v>3020</v>
      </c>
      <c r="E10445">
        <v>43</v>
      </c>
      <c r="F10445" t="s">
        <v>48</v>
      </c>
      <c r="G10445" t="s">
        <v>344</v>
      </c>
      <c r="H10445" t="s">
        <v>345</v>
      </c>
      <c r="I10445" t="s">
        <v>34</v>
      </c>
      <c r="J10445" t="s">
        <v>121</v>
      </c>
      <c r="K10445">
        <v>2</v>
      </c>
      <c r="L10445" s="2">
        <v>1600</v>
      </c>
      <c r="M10445">
        <v>10</v>
      </c>
      <c r="N10445" s="2">
        <v>3200</v>
      </c>
      <c r="O10445" s="2">
        <v>320</v>
      </c>
      <c r="P10445" s="2">
        <v>2880</v>
      </c>
      <c r="Q10445" s="2">
        <v>1869.09</v>
      </c>
      <c r="R10445" s="2">
        <v>1010.91</v>
      </c>
      <c r="S10445" t="s">
        <v>53</v>
      </c>
      <c r="T10445" t="s">
        <v>122</v>
      </c>
      <c r="U10445" t="s">
        <v>123</v>
      </c>
      <c r="V10445" t="s">
        <v>39</v>
      </c>
      <c r="W10445" t="s">
        <v>66</v>
      </c>
      <c r="X10445" t="s">
        <v>97</v>
      </c>
      <c r="Y10445" t="s">
        <v>56</v>
      </c>
      <c r="Z10445" t="s">
        <v>43</v>
      </c>
      <c r="AA10445" t="s">
        <v>44</v>
      </c>
      <c r="AB10445" t="s">
        <v>44</v>
      </c>
    </row>
    <row r="10446" spans="1:28" x14ac:dyDescent="0.25">
      <c r="A10446" t="s">
        <v>15537</v>
      </c>
      <c r="B10446" s="1">
        <v>46129</v>
      </c>
      <c r="C10446" t="s">
        <v>4527</v>
      </c>
      <c r="D10446" t="s">
        <v>4528</v>
      </c>
      <c r="E10446">
        <v>28</v>
      </c>
      <c r="F10446" t="s">
        <v>31</v>
      </c>
      <c r="G10446" t="s">
        <v>298</v>
      </c>
      <c r="H10446" t="s">
        <v>299</v>
      </c>
      <c r="I10446" t="s">
        <v>103</v>
      </c>
      <c r="J10446" t="s">
        <v>104</v>
      </c>
      <c r="K10446">
        <v>2</v>
      </c>
      <c r="L10446" s="2">
        <v>700</v>
      </c>
      <c r="M10446">
        <v>10</v>
      </c>
      <c r="N10446" s="2">
        <v>1400</v>
      </c>
      <c r="O10446" s="2">
        <v>140</v>
      </c>
      <c r="P10446" s="2">
        <v>1260</v>
      </c>
      <c r="Q10446" s="2">
        <v>908.15</v>
      </c>
      <c r="R10446" s="2">
        <v>351.85</v>
      </c>
      <c r="S10446" t="s">
        <v>64</v>
      </c>
      <c r="T10446" t="s">
        <v>114</v>
      </c>
      <c r="U10446" t="s">
        <v>115</v>
      </c>
      <c r="V10446" t="s">
        <v>39</v>
      </c>
      <c r="W10446" t="s">
        <v>83</v>
      </c>
      <c r="X10446" t="s">
        <v>97</v>
      </c>
      <c r="Y10446" t="s">
        <v>56</v>
      </c>
      <c r="Z10446" t="s">
        <v>43</v>
      </c>
      <c r="AA10446" t="s">
        <v>44</v>
      </c>
      <c r="AB10446" t="s">
        <v>44</v>
      </c>
    </row>
    <row r="10447" spans="1:28" x14ac:dyDescent="0.25">
      <c r="A10447" t="s">
        <v>15538</v>
      </c>
      <c r="B10447" s="1">
        <v>46129</v>
      </c>
      <c r="C10447" t="s">
        <v>4578</v>
      </c>
      <c r="D10447" t="s">
        <v>4579</v>
      </c>
      <c r="E10447">
        <v>25</v>
      </c>
      <c r="F10447" t="s">
        <v>48</v>
      </c>
      <c r="G10447" t="s">
        <v>217</v>
      </c>
      <c r="H10447" t="s">
        <v>218</v>
      </c>
      <c r="I10447" t="s">
        <v>34</v>
      </c>
      <c r="J10447" t="s">
        <v>130</v>
      </c>
      <c r="K10447">
        <v>2</v>
      </c>
      <c r="L10447" s="2">
        <v>28000</v>
      </c>
      <c r="M10447">
        <v>10</v>
      </c>
      <c r="N10447" s="2">
        <v>56000</v>
      </c>
      <c r="O10447" s="2">
        <v>5600</v>
      </c>
      <c r="P10447" s="2">
        <v>50400</v>
      </c>
      <c r="Q10447" s="2">
        <v>38547.74</v>
      </c>
      <c r="R10447" s="2">
        <v>11852.26</v>
      </c>
      <c r="S10447" t="s">
        <v>53</v>
      </c>
      <c r="T10447" t="s">
        <v>122</v>
      </c>
      <c r="U10447" t="s">
        <v>123</v>
      </c>
      <c r="V10447" t="s">
        <v>39</v>
      </c>
      <c r="W10447" t="s">
        <v>124</v>
      </c>
      <c r="X10447" t="s">
        <v>97</v>
      </c>
      <c r="Y10447" t="s">
        <v>56</v>
      </c>
      <c r="Z10447" t="s">
        <v>43</v>
      </c>
      <c r="AA10447" t="s">
        <v>44</v>
      </c>
      <c r="AB10447" t="s">
        <v>44</v>
      </c>
    </row>
    <row r="10448" spans="1:28" x14ac:dyDescent="0.25">
      <c r="A10448" t="s">
        <v>15539</v>
      </c>
      <c r="B10448" s="1">
        <v>46129</v>
      </c>
      <c r="C10448" t="s">
        <v>13048</v>
      </c>
      <c r="D10448" t="s">
        <v>13049</v>
      </c>
      <c r="E10448">
        <v>36</v>
      </c>
      <c r="F10448" t="s">
        <v>111</v>
      </c>
      <c r="G10448" t="s">
        <v>243</v>
      </c>
      <c r="H10448" t="s">
        <v>244</v>
      </c>
      <c r="I10448" t="s">
        <v>103</v>
      </c>
      <c r="J10448" t="s">
        <v>104</v>
      </c>
      <c r="K10448">
        <v>1</v>
      </c>
      <c r="L10448" s="2">
        <v>450</v>
      </c>
      <c r="M10448">
        <v>10</v>
      </c>
      <c r="N10448" s="2">
        <v>450</v>
      </c>
      <c r="O10448" s="2">
        <v>45</v>
      </c>
      <c r="P10448" s="2">
        <v>405</v>
      </c>
      <c r="Q10448" s="2">
        <v>235.49</v>
      </c>
      <c r="R10448" s="2">
        <v>169.51</v>
      </c>
      <c r="S10448" t="s">
        <v>53</v>
      </c>
      <c r="T10448" t="s">
        <v>136</v>
      </c>
      <c r="U10448" t="s">
        <v>38</v>
      </c>
      <c r="V10448" t="s">
        <v>39</v>
      </c>
      <c r="W10448" t="s">
        <v>124</v>
      </c>
      <c r="X10448" t="s">
        <v>67</v>
      </c>
      <c r="Y10448" t="s">
        <v>56</v>
      </c>
      <c r="Z10448" t="s">
        <v>43</v>
      </c>
      <c r="AA10448" t="s">
        <v>44</v>
      </c>
      <c r="AB10448" t="s">
        <v>44</v>
      </c>
    </row>
    <row r="10449" spans="1:28" x14ac:dyDescent="0.25">
      <c r="A10449" t="s">
        <v>15540</v>
      </c>
      <c r="B10449" s="1">
        <v>46129</v>
      </c>
      <c r="C10449" t="s">
        <v>8282</v>
      </c>
      <c r="D10449" t="s">
        <v>8283</v>
      </c>
      <c r="E10449">
        <v>32</v>
      </c>
      <c r="F10449" t="s">
        <v>111</v>
      </c>
      <c r="G10449" t="s">
        <v>148</v>
      </c>
      <c r="H10449" t="s">
        <v>149</v>
      </c>
      <c r="I10449" t="s">
        <v>74</v>
      </c>
      <c r="J10449" t="s">
        <v>130</v>
      </c>
      <c r="K10449">
        <v>3</v>
      </c>
      <c r="L10449" s="2">
        <v>3500</v>
      </c>
      <c r="M10449">
        <v>25</v>
      </c>
      <c r="N10449" s="2">
        <v>10500</v>
      </c>
      <c r="O10449" s="2">
        <v>2625</v>
      </c>
      <c r="P10449" s="2">
        <v>7875</v>
      </c>
      <c r="Q10449" s="2">
        <v>5565.47</v>
      </c>
      <c r="R10449" s="2">
        <v>2309.5300000000002</v>
      </c>
      <c r="S10449" t="s">
        <v>64</v>
      </c>
      <c r="T10449" t="s">
        <v>37</v>
      </c>
      <c r="U10449" t="s">
        <v>38</v>
      </c>
      <c r="V10449" t="s">
        <v>39</v>
      </c>
      <c r="W10449" t="s">
        <v>66</v>
      </c>
      <c r="X10449" t="s">
        <v>67</v>
      </c>
      <c r="Y10449" t="s">
        <v>56</v>
      </c>
      <c r="Z10449" t="s">
        <v>43</v>
      </c>
      <c r="AA10449" t="s">
        <v>44</v>
      </c>
      <c r="AB10449" t="s">
        <v>44</v>
      </c>
    </row>
    <row r="10450" spans="1:28" x14ac:dyDescent="0.25">
      <c r="A10450" t="s">
        <v>15541</v>
      </c>
      <c r="B10450" s="1">
        <v>46129</v>
      </c>
      <c r="C10450" t="s">
        <v>9488</v>
      </c>
      <c r="D10450" t="s">
        <v>9489</v>
      </c>
      <c r="E10450">
        <v>32</v>
      </c>
      <c r="F10450" t="s">
        <v>31</v>
      </c>
      <c r="G10450" t="s">
        <v>141</v>
      </c>
      <c r="H10450" t="s">
        <v>142</v>
      </c>
      <c r="I10450" t="s">
        <v>74</v>
      </c>
      <c r="J10450" t="s">
        <v>143</v>
      </c>
      <c r="K10450">
        <v>3</v>
      </c>
      <c r="L10450" s="2">
        <v>900</v>
      </c>
      <c r="M10450">
        <v>15</v>
      </c>
      <c r="N10450" s="2">
        <v>2700</v>
      </c>
      <c r="O10450" s="2">
        <v>405</v>
      </c>
      <c r="P10450" s="2">
        <v>2295</v>
      </c>
      <c r="Q10450" s="2">
        <v>1524.48</v>
      </c>
      <c r="R10450" s="2">
        <v>770.52</v>
      </c>
      <c r="S10450" t="s">
        <v>53</v>
      </c>
      <c r="T10450" t="s">
        <v>407</v>
      </c>
      <c r="U10450" t="s">
        <v>408</v>
      </c>
      <c r="V10450" t="s">
        <v>39</v>
      </c>
      <c r="W10450" t="s">
        <v>40</v>
      </c>
      <c r="X10450" t="s">
        <v>41</v>
      </c>
      <c r="Y10450" t="s">
        <v>56</v>
      </c>
      <c r="Z10450" t="s">
        <v>223</v>
      </c>
      <c r="AA10450" t="s">
        <v>44</v>
      </c>
      <c r="AB10450" t="s">
        <v>44</v>
      </c>
    </row>
    <row r="10451" spans="1:28" x14ac:dyDescent="0.25">
      <c r="A10451" t="s">
        <v>15542</v>
      </c>
      <c r="B10451" s="1">
        <v>46129</v>
      </c>
      <c r="C10451" t="s">
        <v>4228</v>
      </c>
      <c r="D10451" t="s">
        <v>4229</v>
      </c>
      <c r="E10451">
        <v>32</v>
      </c>
      <c r="F10451" t="s">
        <v>48</v>
      </c>
      <c r="G10451" t="s">
        <v>387</v>
      </c>
      <c r="H10451" t="s">
        <v>388</v>
      </c>
      <c r="I10451" t="s">
        <v>74</v>
      </c>
      <c r="J10451" t="s">
        <v>75</v>
      </c>
      <c r="K10451">
        <v>1</v>
      </c>
      <c r="L10451" s="2">
        <v>3200</v>
      </c>
      <c r="M10451">
        <v>5</v>
      </c>
      <c r="N10451" s="2">
        <v>3200</v>
      </c>
      <c r="O10451" s="2">
        <v>160</v>
      </c>
      <c r="P10451" s="2">
        <v>3040</v>
      </c>
      <c r="Q10451" s="2">
        <v>2235.4299999999998</v>
      </c>
      <c r="R10451" s="2">
        <v>804.57</v>
      </c>
      <c r="S10451" t="s">
        <v>64</v>
      </c>
      <c r="T10451" t="s">
        <v>153</v>
      </c>
      <c r="U10451" t="s">
        <v>154</v>
      </c>
      <c r="V10451" t="s">
        <v>39</v>
      </c>
      <c r="W10451" t="s">
        <v>137</v>
      </c>
      <c r="X10451" t="s">
        <v>97</v>
      </c>
      <c r="Y10451" t="s">
        <v>84</v>
      </c>
      <c r="Z10451" t="s">
        <v>43</v>
      </c>
      <c r="AA10451" t="s">
        <v>44</v>
      </c>
      <c r="AB10451" t="s">
        <v>44</v>
      </c>
    </row>
    <row r="10452" spans="1:28" x14ac:dyDescent="0.25">
      <c r="A10452" t="s">
        <v>15543</v>
      </c>
      <c r="B10452" s="1">
        <v>46130</v>
      </c>
      <c r="C10452" t="s">
        <v>2934</v>
      </c>
      <c r="D10452" t="s">
        <v>2935</v>
      </c>
      <c r="E10452">
        <v>56</v>
      </c>
      <c r="F10452" t="s">
        <v>111</v>
      </c>
      <c r="G10452" t="s">
        <v>72</v>
      </c>
      <c r="H10452" t="s">
        <v>73</v>
      </c>
      <c r="I10452" t="s">
        <v>74</v>
      </c>
      <c r="J10452" t="s">
        <v>75</v>
      </c>
      <c r="K10452">
        <v>1</v>
      </c>
      <c r="L10452" s="2">
        <v>2200</v>
      </c>
      <c r="M10452">
        <v>15</v>
      </c>
      <c r="N10452" s="2">
        <v>2200</v>
      </c>
      <c r="O10452" s="2">
        <v>330</v>
      </c>
      <c r="P10452" s="2">
        <v>1870</v>
      </c>
      <c r="Q10452" s="2">
        <v>1531.6</v>
      </c>
      <c r="R10452" s="2">
        <v>338.4</v>
      </c>
      <c r="S10452" t="s">
        <v>53</v>
      </c>
      <c r="T10452" t="s">
        <v>122</v>
      </c>
      <c r="U10452" t="s">
        <v>123</v>
      </c>
      <c r="V10452" t="s">
        <v>39</v>
      </c>
      <c r="W10452" t="s">
        <v>40</v>
      </c>
      <c r="X10452" t="s">
        <v>97</v>
      </c>
      <c r="Y10452" t="s">
        <v>56</v>
      </c>
      <c r="Z10452" t="s">
        <v>43</v>
      </c>
      <c r="AA10452" t="s">
        <v>44</v>
      </c>
      <c r="AB10452" t="s">
        <v>68</v>
      </c>
    </row>
    <row r="10453" spans="1:28" x14ac:dyDescent="0.25">
      <c r="A10453" t="s">
        <v>15544</v>
      </c>
      <c r="B10453" s="1">
        <v>46130</v>
      </c>
      <c r="C10453" t="s">
        <v>5875</v>
      </c>
      <c r="D10453" t="s">
        <v>5876</v>
      </c>
      <c r="E10453">
        <v>53</v>
      </c>
      <c r="F10453" t="s">
        <v>111</v>
      </c>
      <c r="G10453" t="s">
        <v>352</v>
      </c>
      <c r="H10453" t="s">
        <v>353</v>
      </c>
      <c r="I10453" t="s">
        <v>103</v>
      </c>
      <c r="J10453" t="s">
        <v>104</v>
      </c>
      <c r="K10453">
        <v>2</v>
      </c>
      <c r="L10453" s="2">
        <v>850</v>
      </c>
      <c r="M10453">
        <v>15</v>
      </c>
      <c r="N10453" s="2">
        <v>1700</v>
      </c>
      <c r="O10453" s="2">
        <v>255</v>
      </c>
      <c r="P10453" s="2">
        <v>1445</v>
      </c>
      <c r="Q10453" s="2">
        <v>1068.77</v>
      </c>
      <c r="R10453" s="2">
        <v>376.23</v>
      </c>
      <c r="S10453" t="s">
        <v>53</v>
      </c>
      <c r="T10453" t="s">
        <v>65</v>
      </c>
      <c r="U10453" t="s">
        <v>65</v>
      </c>
      <c r="V10453" t="s">
        <v>39</v>
      </c>
      <c r="W10453" t="s">
        <v>83</v>
      </c>
      <c r="X10453" t="s">
        <v>41</v>
      </c>
      <c r="Y10453" t="s">
        <v>56</v>
      </c>
      <c r="Z10453" t="s">
        <v>223</v>
      </c>
      <c r="AA10453" t="s">
        <v>44</v>
      </c>
      <c r="AB10453" t="s">
        <v>44</v>
      </c>
    </row>
    <row r="10454" spans="1:28" x14ac:dyDescent="0.25">
      <c r="A10454" t="s">
        <v>15545</v>
      </c>
      <c r="B10454" s="1">
        <v>46130</v>
      </c>
      <c r="C10454" t="s">
        <v>5783</v>
      </c>
      <c r="D10454" t="s">
        <v>5784</v>
      </c>
      <c r="E10454">
        <v>27</v>
      </c>
      <c r="F10454" t="s">
        <v>31</v>
      </c>
      <c r="G10454" t="s">
        <v>344</v>
      </c>
      <c r="H10454" t="s">
        <v>345</v>
      </c>
      <c r="I10454" t="s">
        <v>34</v>
      </c>
      <c r="J10454" t="s">
        <v>121</v>
      </c>
      <c r="K10454">
        <v>1</v>
      </c>
      <c r="L10454" s="2">
        <v>1600</v>
      </c>
      <c r="M10454">
        <v>25</v>
      </c>
      <c r="N10454" s="2">
        <v>1600</v>
      </c>
      <c r="O10454" s="2">
        <v>400</v>
      </c>
      <c r="P10454" s="2">
        <v>1200</v>
      </c>
      <c r="Q10454" s="2">
        <v>954.79</v>
      </c>
      <c r="R10454" s="2">
        <v>245.21</v>
      </c>
      <c r="S10454" t="s">
        <v>64</v>
      </c>
      <c r="T10454" t="s">
        <v>222</v>
      </c>
      <c r="U10454" t="s">
        <v>38</v>
      </c>
      <c r="V10454" t="s">
        <v>39</v>
      </c>
      <c r="W10454" t="s">
        <v>124</v>
      </c>
      <c r="X10454" t="s">
        <v>67</v>
      </c>
      <c r="Y10454" t="s">
        <v>56</v>
      </c>
      <c r="Z10454" t="s">
        <v>43</v>
      </c>
      <c r="AA10454" t="s">
        <v>44</v>
      </c>
      <c r="AB10454" t="s">
        <v>44</v>
      </c>
    </row>
    <row r="10455" spans="1:28" x14ac:dyDescent="0.25">
      <c r="A10455" t="s">
        <v>15546</v>
      </c>
      <c r="B10455" s="1">
        <v>46130</v>
      </c>
      <c r="C10455" t="s">
        <v>5850</v>
      </c>
      <c r="D10455" t="s">
        <v>5851</v>
      </c>
      <c r="E10455">
        <v>43</v>
      </c>
      <c r="F10455" t="s">
        <v>111</v>
      </c>
      <c r="G10455" t="s">
        <v>202</v>
      </c>
      <c r="H10455" t="s">
        <v>203</v>
      </c>
      <c r="I10455" t="s">
        <v>103</v>
      </c>
      <c r="J10455" t="s">
        <v>104</v>
      </c>
      <c r="K10455">
        <v>3</v>
      </c>
      <c r="L10455" s="2">
        <v>550</v>
      </c>
      <c r="M10455">
        <v>10</v>
      </c>
      <c r="N10455" s="2">
        <v>1650</v>
      </c>
      <c r="O10455" s="2">
        <v>165</v>
      </c>
      <c r="P10455" s="2">
        <v>1485</v>
      </c>
      <c r="Q10455" s="2">
        <v>864.71</v>
      </c>
      <c r="R10455" s="2">
        <v>620.29</v>
      </c>
      <c r="S10455" t="s">
        <v>53</v>
      </c>
      <c r="T10455" t="s">
        <v>54</v>
      </c>
      <c r="U10455" t="s">
        <v>55</v>
      </c>
      <c r="V10455" t="s">
        <v>39</v>
      </c>
      <c r="W10455" t="s">
        <v>83</v>
      </c>
      <c r="X10455" t="s">
        <v>41</v>
      </c>
      <c r="Y10455" t="s">
        <v>56</v>
      </c>
      <c r="Z10455" t="s">
        <v>43</v>
      </c>
      <c r="AA10455" t="s">
        <v>44</v>
      </c>
      <c r="AB10455" t="s">
        <v>44</v>
      </c>
    </row>
    <row r="10456" spans="1:28" x14ac:dyDescent="0.25">
      <c r="A10456" t="s">
        <v>15547</v>
      </c>
      <c r="B10456" s="1">
        <v>46130</v>
      </c>
      <c r="C10456" t="s">
        <v>4547</v>
      </c>
      <c r="D10456" t="s">
        <v>4548</v>
      </c>
      <c r="E10456">
        <v>31</v>
      </c>
      <c r="F10456" t="s">
        <v>48</v>
      </c>
      <c r="G10456" t="s">
        <v>280</v>
      </c>
      <c r="H10456" t="s">
        <v>281</v>
      </c>
      <c r="I10456" t="s">
        <v>62</v>
      </c>
      <c r="J10456" t="s">
        <v>190</v>
      </c>
      <c r="K10456">
        <v>1</v>
      </c>
      <c r="L10456" s="2">
        <v>700</v>
      </c>
      <c r="M10456">
        <v>5</v>
      </c>
      <c r="N10456" s="2">
        <v>700</v>
      </c>
      <c r="O10456" s="2">
        <v>35</v>
      </c>
      <c r="P10456" s="2">
        <v>665</v>
      </c>
      <c r="Q10456" s="2">
        <v>411.78</v>
      </c>
      <c r="R10456" s="2">
        <v>253.22</v>
      </c>
      <c r="S10456" t="s">
        <v>36</v>
      </c>
      <c r="T10456" t="s">
        <v>65</v>
      </c>
      <c r="U10456" t="s">
        <v>65</v>
      </c>
      <c r="V10456" t="s">
        <v>39</v>
      </c>
      <c r="W10456" t="s">
        <v>83</v>
      </c>
      <c r="X10456" t="s">
        <v>97</v>
      </c>
      <c r="Y10456" t="s">
        <v>42</v>
      </c>
      <c r="Z10456" t="s">
        <v>43</v>
      </c>
      <c r="AA10456" t="s">
        <v>44</v>
      </c>
      <c r="AB10456" t="s">
        <v>44</v>
      </c>
    </row>
    <row r="10457" spans="1:28" x14ac:dyDescent="0.25">
      <c r="A10457" t="s">
        <v>15548</v>
      </c>
      <c r="B10457" s="1">
        <v>46130</v>
      </c>
      <c r="C10457" t="s">
        <v>1861</v>
      </c>
      <c r="D10457" t="s">
        <v>1862</v>
      </c>
      <c r="E10457">
        <v>37</v>
      </c>
      <c r="F10457" t="s">
        <v>48</v>
      </c>
      <c r="G10457" t="s">
        <v>101</v>
      </c>
      <c r="H10457" t="s">
        <v>102</v>
      </c>
      <c r="I10457" t="s">
        <v>103</v>
      </c>
      <c r="J10457" t="s">
        <v>104</v>
      </c>
      <c r="K10457">
        <v>1</v>
      </c>
      <c r="L10457" s="2">
        <v>1800</v>
      </c>
      <c r="M10457">
        <v>0</v>
      </c>
      <c r="N10457" s="2">
        <v>1800</v>
      </c>
      <c r="O10457" s="2">
        <v>0</v>
      </c>
      <c r="P10457" s="2">
        <v>1800</v>
      </c>
      <c r="Q10457" s="2">
        <v>1455.89</v>
      </c>
      <c r="R10457" s="2">
        <v>344.11</v>
      </c>
      <c r="S10457" t="s">
        <v>53</v>
      </c>
      <c r="T10457" t="s">
        <v>90</v>
      </c>
      <c r="U10457" t="s">
        <v>91</v>
      </c>
      <c r="V10457" t="s">
        <v>39</v>
      </c>
      <c r="W10457" t="s">
        <v>137</v>
      </c>
      <c r="X10457" t="s">
        <v>67</v>
      </c>
      <c r="Y10457" t="s">
        <v>56</v>
      </c>
      <c r="Z10457" t="s">
        <v>43</v>
      </c>
      <c r="AA10457" t="s">
        <v>44</v>
      </c>
      <c r="AB10457" t="s">
        <v>68</v>
      </c>
    </row>
    <row r="10458" spans="1:28" x14ac:dyDescent="0.25">
      <c r="A10458" t="s">
        <v>15549</v>
      </c>
      <c r="B10458" s="1">
        <v>46130</v>
      </c>
      <c r="C10458" t="s">
        <v>464</v>
      </c>
      <c r="D10458" t="s">
        <v>465</v>
      </c>
      <c r="E10458">
        <v>59</v>
      </c>
      <c r="F10458" t="s">
        <v>48</v>
      </c>
      <c r="G10458" t="s">
        <v>197</v>
      </c>
      <c r="H10458" t="s">
        <v>198</v>
      </c>
      <c r="I10458" t="s">
        <v>74</v>
      </c>
      <c r="J10458" t="s">
        <v>75</v>
      </c>
      <c r="K10458">
        <v>1</v>
      </c>
      <c r="L10458" s="2">
        <v>2600</v>
      </c>
      <c r="M10458">
        <v>15</v>
      </c>
      <c r="N10458" s="2">
        <v>2600</v>
      </c>
      <c r="O10458" s="2">
        <v>390</v>
      </c>
      <c r="P10458" s="2">
        <v>2210</v>
      </c>
      <c r="Q10458" s="2">
        <v>1710.62</v>
      </c>
      <c r="R10458" s="2">
        <v>499.38</v>
      </c>
      <c r="S10458" t="s">
        <v>53</v>
      </c>
      <c r="T10458" t="s">
        <v>65</v>
      </c>
      <c r="U10458" t="s">
        <v>65</v>
      </c>
      <c r="V10458" t="s">
        <v>39</v>
      </c>
      <c r="W10458" t="s">
        <v>40</v>
      </c>
      <c r="X10458" t="s">
        <v>41</v>
      </c>
      <c r="Y10458" t="s">
        <v>56</v>
      </c>
      <c r="Z10458" t="s">
        <v>508</v>
      </c>
      <c r="AA10458" t="s">
        <v>44</v>
      </c>
      <c r="AB10458" t="s">
        <v>44</v>
      </c>
    </row>
    <row r="10459" spans="1:28" x14ac:dyDescent="0.25">
      <c r="A10459" t="s">
        <v>15550</v>
      </c>
      <c r="B10459" s="1">
        <v>46130</v>
      </c>
      <c r="C10459" t="s">
        <v>464</v>
      </c>
      <c r="D10459" t="s">
        <v>465</v>
      </c>
      <c r="E10459">
        <v>20</v>
      </c>
      <c r="F10459" t="s">
        <v>48</v>
      </c>
      <c r="G10459" t="s">
        <v>81</v>
      </c>
      <c r="H10459" t="s">
        <v>82</v>
      </c>
      <c r="I10459" t="s">
        <v>51</v>
      </c>
      <c r="J10459" t="s">
        <v>52</v>
      </c>
      <c r="K10459">
        <v>2</v>
      </c>
      <c r="L10459" s="2">
        <v>600</v>
      </c>
      <c r="M10459">
        <v>15</v>
      </c>
      <c r="N10459" s="2">
        <v>1200</v>
      </c>
      <c r="O10459" s="2">
        <v>180</v>
      </c>
      <c r="P10459" s="2">
        <v>1020</v>
      </c>
      <c r="Q10459" s="2">
        <v>729.99</v>
      </c>
      <c r="R10459" s="2">
        <v>290.01</v>
      </c>
      <c r="S10459" t="s">
        <v>53</v>
      </c>
      <c r="T10459" t="s">
        <v>153</v>
      </c>
      <c r="U10459" t="s">
        <v>154</v>
      </c>
      <c r="V10459" t="s">
        <v>39</v>
      </c>
      <c r="W10459" t="s">
        <v>124</v>
      </c>
      <c r="X10459" t="s">
        <v>41</v>
      </c>
      <c r="Y10459" t="s">
        <v>56</v>
      </c>
      <c r="Z10459" t="s">
        <v>43</v>
      </c>
      <c r="AA10459" t="s">
        <v>44</v>
      </c>
      <c r="AB10459" t="s">
        <v>68</v>
      </c>
    </row>
    <row r="10460" spans="1:28" x14ac:dyDescent="0.25">
      <c r="A10460" t="s">
        <v>15551</v>
      </c>
      <c r="B10460" s="1">
        <v>46130</v>
      </c>
      <c r="C10460" t="s">
        <v>390</v>
      </c>
      <c r="D10460" t="s">
        <v>391</v>
      </c>
      <c r="E10460">
        <v>34</v>
      </c>
      <c r="F10460" t="s">
        <v>31</v>
      </c>
      <c r="G10460" t="s">
        <v>148</v>
      </c>
      <c r="H10460" t="s">
        <v>149</v>
      </c>
      <c r="I10460" t="s">
        <v>74</v>
      </c>
      <c r="J10460" t="s">
        <v>130</v>
      </c>
      <c r="K10460">
        <v>3</v>
      </c>
      <c r="L10460" s="2">
        <v>3500</v>
      </c>
      <c r="M10460">
        <v>15</v>
      </c>
      <c r="N10460" s="2">
        <v>10500</v>
      </c>
      <c r="O10460" s="2">
        <v>1575</v>
      </c>
      <c r="P10460" s="2">
        <v>8925</v>
      </c>
      <c r="Q10460" s="2">
        <v>5879.84</v>
      </c>
      <c r="R10460" s="2">
        <v>3045.16</v>
      </c>
      <c r="S10460" t="s">
        <v>36</v>
      </c>
      <c r="T10460" t="s">
        <v>275</v>
      </c>
      <c r="U10460" t="s">
        <v>123</v>
      </c>
      <c r="V10460" t="s">
        <v>39</v>
      </c>
      <c r="W10460" t="s">
        <v>83</v>
      </c>
      <c r="X10460" t="s">
        <v>41</v>
      </c>
      <c r="Y10460" t="s">
        <v>56</v>
      </c>
      <c r="Z10460" t="s">
        <v>43</v>
      </c>
      <c r="AA10460" t="s">
        <v>44</v>
      </c>
      <c r="AB10460" t="s">
        <v>44</v>
      </c>
    </row>
    <row r="10461" spans="1:28" x14ac:dyDescent="0.25">
      <c r="A10461" t="s">
        <v>15552</v>
      </c>
      <c r="B10461" s="1">
        <v>46130</v>
      </c>
      <c r="C10461" t="s">
        <v>15553</v>
      </c>
      <c r="D10461" t="s">
        <v>15554</v>
      </c>
      <c r="E10461">
        <v>21</v>
      </c>
      <c r="F10461" t="s">
        <v>48</v>
      </c>
      <c r="G10461" t="s">
        <v>217</v>
      </c>
      <c r="H10461" t="s">
        <v>218</v>
      </c>
      <c r="I10461" t="s">
        <v>34</v>
      </c>
      <c r="J10461" t="s">
        <v>130</v>
      </c>
      <c r="K10461">
        <v>1</v>
      </c>
      <c r="L10461" s="2">
        <v>28000</v>
      </c>
      <c r="M10461">
        <v>5</v>
      </c>
      <c r="N10461" s="2">
        <v>28000</v>
      </c>
      <c r="O10461" s="2">
        <v>1400</v>
      </c>
      <c r="P10461" s="2">
        <v>26600</v>
      </c>
      <c r="Q10461" s="2">
        <v>17776.07</v>
      </c>
      <c r="R10461" s="2">
        <v>8823.93</v>
      </c>
      <c r="S10461" t="s">
        <v>53</v>
      </c>
      <c r="T10461" t="s">
        <v>114</v>
      </c>
      <c r="U10461" t="s">
        <v>115</v>
      </c>
      <c r="V10461" t="s">
        <v>39</v>
      </c>
      <c r="W10461" t="s">
        <v>40</v>
      </c>
      <c r="X10461" t="s">
        <v>67</v>
      </c>
      <c r="Y10461" t="s">
        <v>84</v>
      </c>
      <c r="Z10461" t="s">
        <v>43</v>
      </c>
      <c r="AA10461" t="s">
        <v>44</v>
      </c>
      <c r="AB10461" t="s">
        <v>44</v>
      </c>
    </row>
    <row r="10462" spans="1:28" x14ac:dyDescent="0.25">
      <c r="A10462" t="s">
        <v>15555</v>
      </c>
      <c r="B10462" s="1">
        <v>46130</v>
      </c>
      <c r="C10462" t="s">
        <v>5570</v>
      </c>
      <c r="D10462" t="s">
        <v>5571</v>
      </c>
      <c r="E10462">
        <v>52</v>
      </c>
      <c r="F10462" t="s">
        <v>48</v>
      </c>
      <c r="G10462" t="s">
        <v>60</v>
      </c>
      <c r="H10462" t="s">
        <v>61</v>
      </c>
      <c r="I10462" t="s">
        <v>62</v>
      </c>
      <c r="J10462" t="s">
        <v>63</v>
      </c>
      <c r="K10462">
        <v>1</v>
      </c>
      <c r="L10462" s="2">
        <v>3500</v>
      </c>
      <c r="M10462">
        <v>15</v>
      </c>
      <c r="N10462" s="2">
        <v>3500</v>
      </c>
      <c r="O10462" s="2">
        <v>525</v>
      </c>
      <c r="P10462" s="2">
        <v>2975</v>
      </c>
      <c r="Q10462" s="2">
        <v>1741.91</v>
      </c>
      <c r="R10462" s="2">
        <v>1233.0899999999999</v>
      </c>
      <c r="S10462" t="s">
        <v>53</v>
      </c>
      <c r="T10462" t="s">
        <v>578</v>
      </c>
      <c r="U10462" t="s">
        <v>579</v>
      </c>
      <c r="V10462" t="s">
        <v>39</v>
      </c>
      <c r="W10462" t="s">
        <v>83</v>
      </c>
      <c r="X10462" t="s">
        <v>41</v>
      </c>
      <c r="Y10462" t="s">
        <v>42</v>
      </c>
      <c r="Z10462" t="s">
        <v>43</v>
      </c>
      <c r="AA10462" t="s">
        <v>68</v>
      </c>
      <c r="AB10462" t="s">
        <v>44</v>
      </c>
    </row>
    <row r="10463" spans="1:28" x14ac:dyDescent="0.25">
      <c r="A10463" t="s">
        <v>15556</v>
      </c>
      <c r="B10463" s="1">
        <v>46130</v>
      </c>
      <c r="C10463" t="s">
        <v>4067</v>
      </c>
      <c r="D10463" t="s">
        <v>4068</v>
      </c>
      <c r="E10463">
        <v>32</v>
      </c>
      <c r="F10463" t="s">
        <v>31</v>
      </c>
      <c r="G10463" t="s">
        <v>81</v>
      </c>
      <c r="H10463" t="s">
        <v>82</v>
      </c>
      <c r="I10463" t="s">
        <v>51</v>
      </c>
      <c r="J10463" t="s">
        <v>52</v>
      </c>
      <c r="K10463">
        <v>2</v>
      </c>
      <c r="L10463" s="2">
        <v>600</v>
      </c>
      <c r="M10463">
        <v>10</v>
      </c>
      <c r="N10463" s="2">
        <v>1200</v>
      </c>
      <c r="O10463" s="2">
        <v>120</v>
      </c>
      <c r="P10463" s="2">
        <v>1080</v>
      </c>
      <c r="Q10463" s="2">
        <v>773.29</v>
      </c>
      <c r="R10463" s="2">
        <v>306.70999999999998</v>
      </c>
      <c r="S10463" t="s">
        <v>53</v>
      </c>
      <c r="T10463" t="s">
        <v>122</v>
      </c>
      <c r="U10463" t="s">
        <v>123</v>
      </c>
      <c r="V10463" t="s">
        <v>39</v>
      </c>
      <c r="W10463" t="s">
        <v>137</v>
      </c>
      <c r="X10463" t="s">
        <v>67</v>
      </c>
      <c r="Y10463" t="s">
        <v>56</v>
      </c>
      <c r="Z10463" t="s">
        <v>43</v>
      </c>
      <c r="AA10463" t="s">
        <v>44</v>
      </c>
      <c r="AB10463" t="s">
        <v>44</v>
      </c>
    </row>
    <row r="10464" spans="1:28" x14ac:dyDescent="0.25">
      <c r="A10464" t="s">
        <v>15557</v>
      </c>
      <c r="B10464" s="1">
        <v>46130</v>
      </c>
      <c r="C10464" t="s">
        <v>4360</v>
      </c>
      <c r="D10464" t="s">
        <v>4361</v>
      </c>
      <c r="E10464">
        <v>33</v>
      </c>
      <c r="F10464" t="s">
        <v>48</v>
      </c>
      <c r="G10464" t="s">
        <v>212</v>
      </c>
      <c r="H10464" t="s">
        <v>213</v>
      </c>
      <c r="I10464" t="s">
        <v>51</v>
      </c>
      <c r="J10464" t="s">
        <v>52</v>
      </c>
      <c r="K10464">
        <v>1</v>
      </c>
      <c r="L10464" s="2">
        <v>400</v>
      </c>
      <c r="M10464">
        <v>20</v>
      </c>
      <c r="N10464" s="2">
        <v>400</v>
      </c>
      <c r="O10464" s="2">
        <v>80</v>
      </c>
      <c r="P10464" s="2">
        <v>320</v>
      </c>
      <c r="Q10464" s="2">
        <v>217.32</v>
      </c>
      <c r="R10464" s="2">
        <v>102.68</v>
      </c>
      <c r="S10464" t="s">
        <v>36</v>
      </c>
      <c r="T10464" t="s">
        <v>37</v>
      </c>
      <c r="U10464" t="s">
        <v>38</v>
      </c>
      <c r="V10464" t="s">
        <v>39</v>
      </c>
      <c r="W10464" t="s">
        <v>137</v>
      </c>
      <c r="X10464" t="s">
        <v>97</v>
      </c>
      <c r="Y10464" t="s">
        <v>84</v>
      </c>
      <c r="Z10464" t="s">
        <v>43</v>
      </c>
      <c r="AA10464" t="s">
        <v>44</v>
      </c>
      <c r="AB10464" t="s">
        <v>44</v>
      </c>
    </row>
    <row r="10465" spans="1:28" x14ac:dyDescent="0.25">
      <c r="A10465" t="s">
        <v>15558</v>
      </c>
      <c r="B10465" s="1">
        <v>46131</v>
      </c>
      <c r="C10465" t="s">
        <v>7952</v>
      </c>
      <c r="D10465" t="s">
        <v>7953</v>
      </c>
      <c r="E10465">
        <v>44</v>
      </c>
      <c r="F10465" t="s">
        <v>31</v>
      </c>
      <c r="G10465" t="s">
        <v>49</v>
      </c>
      <c r="H10465" t="s">
        <v>50</v>
      </c>
      <c r="I10465" t="s">
        <v>51</v>
      </c>
      <c r="J10465" t="s">
        <v>52</v>
      </c>
      <c r="K10465">
        <v>5</v>
      </c>
      <c r="L10465" s="2">
        <v>500</v>
      </c>
      <c r="M10465">
        <v>10</v>
      </c>
      <c r="N10465" s="2">
        <v>2500</v>
      </c>
      <c r="O10465" s="2">
        <v>250</v>
      </c>
      <c r="P10465" s="2">
        <v>2250</v>
      </c>
      <c r="Q10465" s="2">
        <v>1320.72</v>
      </c>
      <c r="R10465" s="2">
        <v>929.28</v>
      </c>
      <c r="S10465" t="s">
        <v>53</v>
      </c>
      <c r="T10465" t="s">
        <v>263</v>
      </c>
      <c r="U10465" t="s">
        <v>91</v>
      </c>
      <c r="V10465" t="s">
        <v>39</v>
      </c>
      <c r="W10465" t="s">
        <v>124</v>
      </c>
      <c r="X10465" t="s">
        <v>97</v>
      </c>
      <c r="Y10465" t="s">
        <v>56</v>
      </c>
      <c r="Z10465" t="s">
        <v>43</v>
      </c>
      <c r="AA10465" t="s">
        <v>44</v>
      </c>
      <c r="AB10465" t="s">
        <v>44</v>
      </c>
    </row>
    <row r="10466" spans="1:28" x14ac:dyDescent="0.25">
      <c r="A10466" t="s">
        <v>15559</v>
      </c>
      <c r="B10466" s="1">
        <v>46131</v>
      </c>
      <c r="C10466" t="s">
        <v>3241</v>
      </c>
      <c r="D10466" t="s">
        <v>3242</v>
      </c>
      <c r="E10466">
        <v>40</v>
      </c>
      <c r="F10466" t="s">
        <v>48</v>
      </c>
      <c r="G10466" t="s">
        <v>202</v>
      </c>
      <c r="H10466" t="s">
        <v>203</v>
      </c>
      <c r="I10466" t="s">
        <v>103</v>
      </c>
      <c r="J10466" t="s">
        <v>104</v>
      </c>
      <c r="K10466">
        <v>3</v>
      </c>
      <c r="L10466" s="2">
        <v>550</v>
      </c>
      <c r="M10466">
        <v>15</v>
      </c>
      <c r="N10466" s="2">
        <v>1650</v>
      </c>
      <c r="O10466" s="2">
        <v>247.5</v>
      </c>
      <c r="P10466" s="2">
        <v>1402.5</v>
      </c>
      <c r="Q10466" s="2">
        <v>948.86</v>
      </c>
      <c r="R10466" s="2">
        <v>453.64</v>
      </c>
      <c r="S10466" t="s">
        <v>53</v>
      </c>
      <c r="T10466" t="s">
        <v>263</v>
      </c>
      <c r="U10466" t="s">
        <v>91</v>
      </c>
      <c r="V10466" t="s">
        <v>39</v>
      </c>
      <c r="W10466" t="s">
        <v>137</v>
      </c>
      <c r="X10466" t="s">
        <v>41</v>
      </c>
      <c r="Y10466" t="s">
        <v>56</v>
      </c>
      <c r="Z10466" t="s">
        <v>43</v>
      </c>
      <c r="AA10466" t="s">
        <v>44</v>
      </c>
      <c r="AB10466" t="s">
        <v>44</v>
      </c>
    </row>
    <row r="10467" spans="1:28" x14ac:dyDescent="0.25">
      <c r="A10467" t="s">
        <v>15560</v>
      </c>
      <c r="B10467" s="1">
        <v>46131</v>
      </c>
      <c r="C10467" t="s">
        <v>15561</v>
      </c>
      <c r="D10467" t="s">
        <v>15562</v>
      </c>
      <c r="E10467">
        <v>18</v>
      </c>
      <c r="F10467" t="s">
        <v>111</v>
      </c>
      <c r="G10467" t="s">
        <v>88</v>
      </c>
      <c r="H10467" t="s">
        <v>89</v>
      </c>
      <c r="I10467" t="s">
        <v>62</v>
      </c>
      <c r="J10467" t="s">
        <v>63</v>
      </c>
      <c r="K10467">
        <v>4</v>
      </c>
      <c r="L10467" s="2">
        <v>4200</v>
      </c>
      <c r="M10467">
        <v>20</v>
      </c>
      <c r="N10467" s="2">
        <v>16800</v>
      </c>
      <c r="O10467" s="2">
        <v>3360</v>
      </c>
      <c r="P10467" s="2">
        <v>13440</v>
      </c>
      <c r="Q10467" s="2">
        <v>8626.6200000000008</v>
      </c>
      <c r="R10467" s="2">
        <v>4813.38</v>
      </c>
      <c r="S10467" t="s">
        <v>36</v>
      </c>
      <c r="T10467" t="s">
        <v>76</v>
      </c>
      <c r="U10467" t="s">
        <v>77</v>
      </c>
      <c r="V10467" t="s">
        <v>39</v>
      </c>
      <c r="W10467" t="s">
        <v>83</v>
      </c>
      <c r="X10467" t="s">
        <v>41</v>
      </c>
      <c r="Y10467" t="s">
        <v>56</v>
      </c>
      <c r="Z10467" t="s">
        <v>223</v>
      </c>
      <c r="AA10467" t="s">
        <v>44</v>
      </c>
      <c r="AB10467" t="s">
        <v>44</v>
      </c>
    </row>
    <row r="10468" spans="1:28" x14ac:dyDescent="0.25">
      <c r="A10468" t="s">
        <v>15563</v>
      </c>
      <c r="B10468" s="1">
        <v>46131</v>
      </c>
      <c r="C10468" t="s">
        <v>4772</v>
      </c>
      <c r="D10468" t="s">
        <v>4773</v>
      </c>
      <c r="E10468">
        <v>38</v>
      </c>
      <c r="F10468" t="s">
        <v>31</v>
      </c>
      <c r="G10468" t="s">
        <v>285</v>
      </c>
      <c r="H10468" t="s">
        <v>286</v>
      </c>
      <c r="I10468" t="s">
        <v>34</v>
      </c>
      <c r="J10468" t="s">
        <v>121</v>
      </c>
      <c r="K10468">
        <v>1</v>
      </c>
      <c r="L10468" s="2">
        <v>3200</v>
      </c>
      <c r="M10468">
        <v>10</v>
      </c>
      <c r="N10468" s="2">
        <v>3200</v>
      </c>
      <c r="O10468" s="2">
        <v>320</v>
      </c>
      <c r="P10468" s="2">
        <v>2880</v>
      </c>
      <c r="Q10468" s="2">
        <v>1763.16</v>
      </c>
      <c r="R10468" s="2">
        <v>1116.8399999999999</v>
      </c>
      <c r="S10468" t="s">
        <v>53</v>
      </c>
      <c r="T10468" t="s">
        <v>398</v>
      </c>
      <c r="U10468" t="s">
        <v>399</v>
      </c>
      <c r="V10468" t="s">
        <v>39</v>
      </c>
      <c r="W10468" t="s">
        <v>40</v>
      </c>
      <c r="X10468" t="s">
        <v>97</v>
      </c>
      <c r="Y10468" t="s">
        <v>56</v>
      </c>
      <c r="Z10468" t="s">
        <v>43</v>
      </c>
      <c r="AA10468" t="s">
        <v>44</v>
      </c>
      <c r="AB10468" t="s">
        <v>44</v>
      </c>
    </row>
    <row r="10469" spans="1:28" x14ac:dyDescent="0.25">
      <c r="A10469" t="s">
        <v>15564</v>
      </c>
      <c r="B10469" s="1">
        <v>46131</v>
      </c>
      <c r="C10469" t="s">
        <v>8043</v>
      </c>
      <c r="D10469" t="s">
        <v>8044</v>
      </c>
      <c r="E10469">
        <v>28</v>
      </c>
      <c r="F10469" t="s">
        <v>48</v>
      </c>
      <c r="G10469" t="s">
        <v>243</v>
      </c>
      <c r="H10469" t="s">
        <v>244</v>
      </c>
      <c r="I10469" t="s">
        <v>103</v>
      </c>
      <c r="J10469" t="s">
        <v>104</v>
      </c>
      <c r="K10469">
        <v>1</v>
      </c>
      <c r="L10469" s="2">
        <v>450</v>
      </c>
      <c r="M10469">
        <v>5</v>
      </c>
      <c r="N10469" s="2">
        <v>450</v>
      </c>
      <c r="O10469" s="2">
        <v>22.5</v>
      </c>
      <c r="P10469" s="2">
        <v>427.5</v>
      </c>
      <c r="Q10469" s="2">
        <v>282.04000000000002</v>
      </c>
      <c r="R10469" s="2">
        <v>145.46</v>
      </c>
      <c r="S10469" t="s">
        <v>36</v>
      </c>
      <c r="T10469" t="s">
        <v>114</v>
      </c>
      <c r="U10469" t="s">
        <v>115</v>
      </c>
      <c r="V10469" t="s">
        <v>39</v>
      </c>
      <c r="W10469" t="s">
        <v>92</v>
      </c>
      <c r="X10469" t="s">
        <v>97</v>
      </c>
      <c r="Y10469" t="s">
        <v>56</v>
      </c>
      <c r="Z10469" t="s">
        <v>43</v>
      </c>
      <c r="AA10469" t="s">
        <v>68</v>
      </c>
      <c r="AB10469" t="s">
        <v>44</v>
      </c>
    </row>
    <row r="10470" spans="1:28" x14ac:dyDescent="0.25">
      <c r="A10470" t="s">
        <v>15565</v>
      </c>
      <c r="B10470" s="1">
        <v>46131</v>
      </c>
      <c r="C10470" t="s">
        <v>4307</v>
      </c>
      <c r="D10470" t="s">
        <v>4308</v>
      </c>
      <c r="E10470">
        <v>46</v>
      </c>
      <c r="F10470" t="s">
        <v>48</v>
      </c>
      <c r="G10470" t="s">
        <v>188</v>
      </c>
      <c r="H10470" t="s">
        <v>189</v>
      </c>
      <c r="I10470" t="s">
        <v>34</v>
      </c>
      <c r="J10470" t="s">
        <v>190</v>
      </c>
      <c r="K10470">
        <v>1</v>
      </c>
      <c r="L10470" s="2">
        <v>1800</v>
      </c>
      <c r="M10470">
        <v>10</v>
      </c>
      <c r="N10470" s="2">
        <v>1800</v>
      </c>
      <c r="O10470" s="2">
        <v>180</v>
      </c>
      <c r="P10470" s="2">
        <v>1620</v>
      </c>
      <c r="Q10470" s="2">
        <v>967.75</v>
      </c>
      <c r="R10470" s="2">
        <v>652.25</v>
      </c>
      <c r="S10470" t="s">
        <v>53</v>
      </c>
      <c r="T10470" t="s">
        <v>90</v>
      </c>
      <c r="U10470" t="s">
        <v>91</v>
      </c>
      <c r="V10470" t="s">
        <v>39</v>
      </c>
      <c r="W10470" t="s">
        <v>124</v>
      </c>
      <c r="X10470" t="s">
        <v>97</v>
      </c>
      <c r="Y10470" t="s">
        <v>42</v>
      </c>
      <c r="Z10470" t="s">
        <v>144</v>
      </c>
      <c r="AA10470" t="s">
        <v>44</v>
      </c>
      <c r="AB10470" t="s">
        <v>44</v>
      </c>
    </row>
    <row r="10471" spans="1:28" x14ac:dyDescent="0.25">
      <c r="A10471" t="s">
        <v>15566</v>
      </c>
      <c r="B10471" s="1">
        <v>46131</v>
      </c>
      <c r="C10471" t="s">
        <v>6328</v>
      </c>
      <c r="D10471" t="s">
        <v>6329</v>
      </c>
      <c r="E10471">
        <v>47</v>
      </c>
      <c r="F10471" t="s">
        <v>111</v>
      </c>
      <c r="G10471" t="s">
        <v>112</v>
      </c>
      <c r="H10471" t="s">
        <v>113</v>
      </c>
      <c r="I10471" t="s">
        <v>103</v>
      </c>
      <c r="J10471" t="s">
        <v>104</v>
      </c>
      <c r="K10471">
        <v>3</v>
      </c>
      <c r="L10471" s="2">
        <v>650</v>
      </c>
      <c r="M10471">
        <v>0</v>
      </c>
      <c r="N10471" s="2">
        <v>1950</v>
      </c>
      <c r="O10471" s="2">
        <v>0</v>
      </c>
      <c r="P10471" s="2">
        <v>1950</v>
      </c>
      <c r="Q10471" s="2">
        <v>1126.56</v>
      </c>
      <c r="R10471" s="2">
        <v>823.44</v>
      </c>
      <c r="S10471" t="s">
        <v>53</v>
      </c>
      <c r="T10471" t="s">
        <v>222</v>
      </c>
      <c r="U10471" t="s">
        <v>38</v>
      </c>
      <c r="V10471" t="s">
        <v>39</v>
      </c>
      <c r="W10471" t="s">
        <v>124</v>
      </c>
      <c r="X10471" t="s">
        <v>67</v>
      </c>
      <c r="Y10471" t="s">
        <v>84</v>
      </c>
      <c r="Z10471" t="s">
        <v>43</v>
      </c>
      <c r="AA10471" t="s">
        <v>44</v>
      </c>
      <c r="AB10471" t="s">
        <v>68</v>
      </c>
    </row>
    <row r="10472" spans="1:28" x14ac:dyDescent="0.25">
      <c r="A10472" t="s">
        <v>15567</v>
      </c>
      <c r="B10472" s="1">
        <v>46131</v>
      </c>
      <c r="C10472" t="s">
        <v>2961</v>
      </c>
      <c r="D10472" t="s">
        <v>2962</v>
      </c>
      <c r="E10472">
        <v>33</v>
      </c>
      <c r="F10472" t="s">
        <v>48</v>
      </c>
      <c r="G10472" t="s">
        <v>188</v>
      </c>
      <c r="H10472" t="s">
        <v>189</v>
      </c>
      <c r="I10472" t="s">
        <v>34</v>
      </c>
      <c r="J10472" t="s">
        <v>190</v>
      </c>
      <c r="K10472">
        <v>2</v>
      </c>
      <c r="L10472" s="2">
        <v>1800</v>
      </c>
      <c r="M10472">
        <v>10</v>
      </c>
      <c r="N10472" s="2">
        <v>3600</v>
      </c>
      <c r="O10472" s="2">
        <v>360</v>
      </c>
      <c r="P10472" s="2">
        <v>3240</v>
      </c>
      <c r="Q10472" s="2">
        <v>2451.15</v>
      </c>
      <c r="R10472" s="2">
        <v>788.85</v>
      </c>
      <c r="S10472" t="s">
        <v>53</v>
      </c>
      <c r="T10472" t="s">
        <v>178</v>
      </c>
      <c r="U10472" t="s">
        <v>154</v>
      </c>
      <c r="V10472" t="s">
        <v>39</v>
      </c>
      <c r="W10472" t="s">
        <v>66</v>
      </c>
      <c r="X10472" t="s">
        <v>67</v>
      </c>
      <c r="Y10472" t="s">
        <v>56</v>
      </c>
      <c r="Z10472" t="s">
        <v>43</v>
      </c>
      <c r="AA10472" t="s">
        <v>68</v>
      </c>
      <c r="AB10472" t="s">
        <v>68</v>
      </c>
    </row>
    <row r="10473" spans="1:28" x14ac:dyDescent="0.25">
      <c r="A10473" t="s">
        <v>15568</v>
      </c>
      <c r="B10473" s="1">
        <v>46131</v>
      </c>
      <c r="C10473" t="s">
        <v>2024</v>
      </c>
      <c r="D10473" t="s">
        <v>2025</v>
      </c>
      <c r="E10473">
        <v>50</v>
      </c>
      <c r="F10473" t="s">
        <v>31</v>
      </c>
      <c r="G10473" t="s">
        <v>202</v>
      </c>
      <c r="H10473" t="s">
        <v>203</v>
      </c>
      <c r="I10473" t="s">
        <v>103</v>
      </c>
      <c r="J10473" t="s">
        <v>104</v>
      </c>
      <c r="K10473">
        <v>1</v>
      </c>
      <c r="L10473" s="2">
        <v>550</v>
      </c>
      <c r="M10473">
        <v>10</v>
      </c>
      <c r="N10473" s="2">
        <v>550</v>
      </c>
      <c r="O10473" s="2">
        <v>55</v>
      </c>
      <c r="P10473" s="2">
        <v>495</v>
      </c>
      <c r="Q10473" s="2">
        <v>344.77</v>
      </c>
      <c r="R10473" s="2">
        <v>150.22999999999999</v>
      </c>
      <c r="S10473" t="s">
        <v>64</v>
      </c>
      <c r="T10473" t="s">
        <v>163</v>
      </c>
      <c r="U10473" t="s">
        <v>164</v>
      </c>
      <c r="V10473" t="s">
        <v>39</v>
      </c>
      <c r="W10473" t="s">
        <v>137</v>
      </c>
      <c r="X10473" t="s">
        <v>97</v>
      </c>
      <c r="Y10473" t="s">
        <v>56</v>
      </c>
      <c r="Z10473" t="s">
        <v>43</v>
      </c>
      <c r="AA10473" t="s">
        <v>44</v>
      </c>
      <c r="AB10473" t="s">
        <v>44</v>
      </c>
    </row>
    <row r="10474" spans="1:28" x14ac:dyDescent="0.25">
      <c r="A10474" t="s">
        <v>15569</v>
      </c>
      <c r="B10474" s="1">
        <v>46131</v>
      </c>
      <c r="C10474" t="s">
        <v>3450</v>
      </c>
      <c r="D10474" t="s">
        <v>3451</v>
      </c>
      <c r="E10474">
        <v>31</v>
      </c>
      <c r="F10474" t="s">
        <v>111</v>
      </c>
      <c r="G10474" t="s">
        <v>72</v>
      </c>
      <c r="H10474" t="s">
        <v>73</v>
      </c>
      <c r="I10474" t="s">
        <v>74</v>
      </c>
      <c r="J10474" t="s">
        <v>75</v>
      </c>
      <c r="K10474">
        <v>2</v>
      </c>
      <c r="L10474" s="2">
        <v>2200</v>
      </c>
      <c r="M10474">
        <v>10</v>
      </c>
      <c r="N10474" s="2">
        <v>4400</v>
      </c>
      <c r="O10474" s="2">
        <v>440</v>
      </c>
      <c r="P10474" s="2">
        <v>3960</v>
      </c>
      <c r="Q10474" s="2">
        <v>3011.14</v>
      </c>
      <c r="R10474" s="2">
        <v>948.86</v>
      </c>
      <c r="S10474" t="s">
        <v>53</v>
      </c>
      <c r="T10474" t="s">
        <v>136</v>
      </c>
      <c r="U10474" t="s">
        <v>38</v>
      </c>
      <c r="V10474" t="s">
        <v>39</v>
      </c>
      <c r="W10474" t="s">
        <v>124</v>
      </c>
      <c r="X10474" t="s">
        <v>67</v>
      </c>
      <c r="Y10474" t="s">
        <v>56</v>
      </c>
      <c r="Z10474" t="s">
        <v>43</v>
      </c>
      <c r="AA10474" t="s">
        <v>44</v>
      </c>
      <c r="AB10474" t="s">
        <v>44</v>
      </c>
    </row>
    <row r="10475" spans="1:28" x14ac:dyDescent="0.25">
      <c r="A10475" t="s">
        <v>15570</v>
      </c>
      <c r="B10475" s="1">
        <v>46131</v>
      </c>
      <c r="C10475" t="s">
        <v>764</v>
      </c>
      <c r="D10475" t="s">
        <v>765</v>
      </c>
      <c r="E10475">
        <v>59</v>
      </c>
      <c r="F10475" t="s">
        <v>48</v>
      </c>
      <c r="G10475" t="s">
        <v>318</v>
      </c>
      <c r="H10475" t="s">
        <v>319</v>
      </c>
      <c r="I10475" t="s">
        <v>34</v>
      </c>
      <c r="J10475" t="s">
        <v>190</v>
      </c>
      <c r="K10475">
        <v>1</v>
      </c>
      <c r="L10475" s="2">
        <v>2500</v>
      </c>
      <c r="M10475">
        <v>0</v>
      </c>
      <c r="N10475" s="2">
        <v>2500</v>
      </c>
      <c r="O10475" s="2">
        <v>0</v>
      </c>
      <c r="P10475" s="2">
        <v>2500</v>
      </c>
      <c r="Q10475" s="2">
        <v>1507.93</v>
      </c>
      <c r="R10475" s="2">
        <v>992.07</v>
      </c>
      <c r="S10475" t="s">
        <v>64</v>
      </c>
      <c r="T10475" t="s">
        <v>37</v>
      </c>
      <c r="U10475" t="s">
        <v>38</v>
      </c>
      <c r="V10475" t="s">
        <v>39</v>
      </c>
      <c r="W10475" t="s">
        <v>137</v>
      </c>
      <c r="X10475" t="s">
        <v>41</v>
      </c>
      <c r="Y10475" t="s">
        <v>56</v>
      </c>
      <c r="Z10475" t="s">
        <v>43</v>
      </c>
      <c r="AA10475" t="s">
        <v>44</v>
      </c>
      <c r="AB10475" t="s">
        <v>44</v>
      </c>
    </row>
    <row r="10476" spans="1:28" x14ac:dyDescent="0.25">
      <c r="A10476" t="s">
        <v>15571</v>
      </c>
      <c r="B10476" s="1">
        <v>46131</v>
      </c>
      <c r="C10476" t="s">
        <v>663</v>
      </c>
      <c r="D10476" t="s">
        <v>664</v>
      </c>
      <c r="E10476">
        <v>57</v>
      </c>
      <c r="F10476" t="s">
        <v>31</v>
      </c>
      <c r="G10476" t="s">
        <v>134</v>
      </c>
      <c r="H10476" t="s">
        <v>135</v>
      </c>
      <c r="I10476" t="s">
        <v>62</v>
      </c>
      <c r="J10476" t="s">
        <v>130</v>
      </c>
      <c r="K10476">
        <v>4</v>
      </c>
      <c r="L10476" s="2">
        <v>8500</v>
      </c>
      <c r="M10476">
        <v>25</v>
      </c>
      <c r="N10476" s="2">
        <v>34000</v>
      </c>
      <c r="O10476" s="2">
        <v>8500</v>
      </c>
      <c r="P10476" s="2">
        <v>25500</v>
      </c>
      <c r="Q10476" s="2">
        <v>19397.72</v>
      </c>
      <c r="R10476" s="2">
        <v>6102.28</v>
      </c>
      <c r="S10476" t="s">
        <v>64</v>
      </c>
      <c r="T10476" t="s">
        <v>105</v>
      </c>
      <c r="U10476" t="s">
        <v>106</v>
      </c>
      <c r="V10476" t="s">
        <v>39</v>
      </c>
      <c r="W10476" t="s">
        <v>124</v>
      </c>
      <c r="X10476" t="s">
        <v>67</v>
      </c>
      <c r="Y10476" t="s">
        <v>56</v>
      </c>
      <c r="Z10476" t="s">
        <v>43</v>
      </c>
      <c r="AA10476" t="s">
        <v>44</v>
      </c>
      <c r="AB10476" t="s">
        <v>44</v>
      </c>
    </row>
    <row r="10477" spans="1:28" x14ac:dyDescent="0.25">
      <c r="A10477" t="s">
        <v>15572</v>
      </c>
      <c r="B10477" s="1">
        <v>46131</v>
      </c>
      <c r="C10477" t="s">
        <v>7595</v>
      </c>
      <c r="D10477" t="s">
        <v>7596</v>
      </c>
      <c r="E10477">
        <v>47</v>
      </c>
      <c r="F10477" t="s">
        <v>111</v>
      </c>
      <c r="G10477" t="s">
        <v>141</v>
      </c>
      <c r="H10477" t="s">
        <v>142</v>
      </c>
      <c r="I10477" t="s">
        <v>74</v>
      </c>
      <c r="J10477" t="s">
        <v>143</v>
      </c>
      <c r="K10477">
        <v>1</v>
      </c>
      <c r="L10477" s="2">
        <v>900</v>
      </c>
      <c r="M10477">
        <v>10</v>
      </c>
      <c r="N10477" s="2">
        <v>900</v>
      </c>
      <c r="O10477" s="2">
        <v>90</v>
      </c>
      <c r="P10477" s="2">
        <v>810</v>
      </c>
      <c r="Q10477" s="2">
        <v>590.82000000000005</v>
      </c>
      <c r="R10477" s="2">
        <v>219.18</v>
      </c>
      <c r="S10477" t="s">
        <v>53</v>
      </c>
      <c r="T10477" t="s">
        <v>114</v>
      </c>
      <c r="U10477" t="s">
        <v>115</v>
      </c>
      <c r="V10477" t="s">
        <v>39</v>
      </c>
      <c r="W10477" t="s">
        <v>124</v>
      </c>
      <c r="X10477" t="s">
        <v>41</v>
      </c>
      <c r="Y10477" t="s">
        <v>42</v>
      </c>
      <c r="Z10477" t="s">
        <v>43</v>
      </c>
      <c r="AA10477" t="s">
        <v>44</v>
      </c>
      <c r="AB10477" t="s">
        <v>44</v>
      </c>
    </row>
    <row r="10478" spans="1:28" x14ac:dyDescent="0.25">
      <c r="A10478" t="s">
        <v>15573</v>
      </c>
      <c r="B10478" s="1">
        <v>46132</v>
      </c>
      <c r="C10478" t="s">
        <v>117</v>
      </c>
      <c r="D10478" t="s">
        <v>118</v>
      </c>
      <c r="E10478">
        <v>46</v>
      </c>
      <c r="F10478" t="s">
        <v>31</v>
      </c>
      <c r="G10478" t="s">
        <v>119</v>
      </c>
      <c r="H10478" t="s">
        <v>120</v>
      </c>
      <c r="I10478" t="s">
        <v>62</v>
      </c>
      <c r="J10478" t="s">
        <v>121</v>
      </c>
      <c r="K10478">
        <v>1</v>
      </c>
      <c r="L10478" s="2">
        <v>4800</v>
      </c>
      <c r="M10478">
        <v>20</v>
      </c>
      <c r="N10478" s="2">
        <v>4800</v>
      </c>
      <c r="O10478" s="2">
        <v>960</v>
      </c>
      <c r="P10478" s="2">
        <v>3840</v>
      </c>
      <c r="Q10478" s="2">
        <v>2809.88</v>
      </c>
      <c r="R10478" s="2">
        <v>1030.1199999999999</v>
      </c>
      <c r="S10478" t="s">
        <v>64</v>
      </c>
      <c r="T10478" t="s">
        <v>163</v>
      </c>
      <c r="U10478" t="s">
        <v>164</v>
      </c>
      <c r="V10478" t="s">
        <v>39</v>
      </c>
      <c r="W10478" t="s">
        <v>40</v>
      </c>
      <c r="X10478" t="s">
        <v>97</v>
      </c>
      <c r="Y10478" t="s">
        <v>56</v>
      </c>
      <c r="Z10478" t="s">
        <v>43</v>
      </c>
      <c r="AA10478" t="s">
        <v>44</v>
      </c>
      <c r="AB10478" t="s">
        <v>44</v>
      </c>
    </row>
    <row r="10479" spans="1:28" x14ac:dyDescent="0.25">
      <c r="A10479" t="s">
        <v>15574</v>
      </c>
      <c r="B10479" s="1">
        <v>46132</v>
      </c>
      <c r="C10479" t="s">
        <v>14716</v>
      </c>
      <c r="D10479" t="s">
        <v>14717</v>
      </c>
      <c r="E10479">
        <v>35</v>
      </c>
      <c r="F10479" t="s">
        <v>48</v>
      </c>
      <c r="G10479" t="s">
        <v>128</v>
      </c>
      <c r="H10479" t="s">
        <v>129</v>
      </c>
      <c r="I10479" t="s">
        <v>74</v>
      </c>
      <c r="J10479" t="s">
        <v>130</v>
      </c>
      <c r="K10479">
        <v>1</v>
      </c>
      <c r="L10479" s="2">
        <v>1700</v>
      </c>
      <c r="M10479">
        <v>0</v>
      </c>
      <c r="N10479" s="2">
        <v>1700</v>
      </c>
      <c r="O10479" s="2">
        <v>0</v>
      </c>
      <c r="P10479" s="2">
        <v>1700</v>
      </c>
      <c r="Q10479" s="2">
        <v>951.21</v>
      </c>
      <c r="R10479" s="2">
        <v>748.79</v>
      </c>
      <c r="S10479" t="s">
        <v>53</v>
      </c>
      <c r="T10479" t="s">
        <v>222</v>
      </c>
      <c r="U10479" t="s">
        <v>38</v>
      </c>
      <c r="V10479" t="s">
        <v>39</v>
      </c>
      <c r="W10479" t="s">
        <v>40</v>
      </c>
      <c r="X10479" t="s">
        <v>67</v>
      </c>
      <c r="Y10479" t="s">
        <v>56</v>
      </c>
      <c r="Z10479" t="s">
        <v>223</v>
      </c>
      <c r="AA10479" t="s">
        <v>44</v>
      </c>
      <c r="AB10479" t="s">
        <v>44</v>
      </c>
    </row>
    <row r="10480" spans="1:28" x14ac:dyDescent="0.25">
      <c r="A10480" t="s">
        <v>15575</v>
      </c>
      <c r="B10480" s="1">
        <v>46132</v>
      </c>
      <c r="C10480" t="s">
        <v>2416</v>
      </c>
      <c r="D10480" t="s">
        <v>2417</v>
      </c>
      <c r="E10480">
        <v>39</v>
      </c>
      <c r="F10480" t="s">
        <v>48</v>
      </c>
      <c r="G10480" t="s">
        <v>60</v>
      </c>
      <c r="H10480" t="s">
        <v>61</v>
      </c>
      <c r="I10480" t="s">
        <v>62</v>
      </c>
      <c r="J10480" t="s">
        <v>63</v>
      </c>
      <c r="K10480">
        <v>1</v>
      </c>
      <c r="L10480" s="2">
        <v>3500</v>
      </c>
      <c r="M10480">
        <v>25</v>
      </c>
      <c r="N10480" s="2">
        <v>3500</v>
      </c>
      <c r="O10480" s="2">
        <v>875</v>
      </c>
      <c r="P10480" s="2">
        <v>2625</v>
      </c>
      <c r="Q10480" s="2">
        <v>2018.26</v>
      </c>
      <c r="R10480" s="2">
        <v>606.74</v>
      </c>
      <c r="S10480" t="s">
        <v>53</v>
      </c>
      <c r="T10480" t="s">
        <v>114</v>
      </c>
      <c r="U10480" t="s">
        <v>115</v>
      </c>
      <c r="V10480" t="s">
        <v>39</v>
      </c>
      <c r="W10480" t="s">
        <v>83</v>
      </c>
      <c r="X10480" t="s">
        <v>97</v>
      </c>
      <c r="Y10480" t="s">
        <v>56</v>
      </c>
      <c r="Z10480" t="s">
        <v>508</v>
      </c>
      <c r="AA10480" t="s">
        <v>44</v>
      </c>
      <c r="AB10480" t="s">
        <v>68</v>
      </c>
    </row>
    <row r="10481" spans="1:28" x14ac:dyDescent="0.25">
      <c r="A10481" t="s">
        <v>15576</v>
      </c>
      <c r="B10481" s="1">
        <v>46132</v>
      </c>
      <c r="C10481" t="s">
        <v>2080</v>
      </c>
      <c r="D10481" t="s">
        <v>2081</v>
      </c>
      <c r="E10481">
        <v>30</v>
      </c>
      <c r="F10481" t="s">
        <v>48</v>
      </c>
      <c r="G10481" t="s">
        <v>148</v>
      </c>
      <c r="H10481" t="s">
        <v>149</v>
      </c>
      <c r="I10481" t="s">
        <v>74</v>
      </c>
      <c r="J10481" t="s">
        <v>130</v>
      </c>
      <c r="K10481">
        <v>2</v>
      </c>
      <c r="L10481" s="2">
        <v>3500</v>
      </c>
      <c r="M10481">
        <v>5</v>
      </c>
      <c r="N10481" s="2">
        <v>7000</v>
      </c>
      <c r="O10481" s="2">
        <v>350</v>
      </c>
      <c r="P10481" s="2">
        <v>6650</v>
      </c>
      <c r="Q10481" s="2">
        <v>4826.68</v>
      </c>
      <c r="R10481" s="2">
        <v>1823.32</v>
      </c>
      <c r="S10481" t="s">
        <v>53</v>
      </c>
      <c r="T10481" t="s">
        <v>114</v>
      </c>
      <c r="U10481" t="s">
        <v>115</v>
      </c>
      <c r="V10481" t="s">
        <v>39</v>
      </c>
      <c r="W10481" t="s">
        <v>40</v>
      </c>
      <c r="X10481" t="s">
        <v>97</v>
      </c>
      <c r="Y10481" t="s">
        <v>42</v>
      </c>
      <c r="Z10481" t="s">
        <v>43</v>
      </c>
      <c r="AA10481" t="s">
        <v>44</v>
      </c>
      <c r="AB10481" t="s">
        <v>44</v>
      </c>
    </row>
    <row r="10482" spans="1:28" x14ac:dyDescent="0.25">
      <c r="A10482" t="s">
        <v>15577</v>
      </c>
      <c r="B10482" s="1">
        <v>46132</v>
      </c>
      <c r="C10482" t="s">
        <v>4547</v>
      </c>
      <c r="D10482" t="s">
        <v>4548</v>
      </c>
      <c r="E10482">
        <v>36</v>
      </c>
      <c r="F10482" t="s">
        <v>111</v>
      </c>
      <c r="G10482" t="s">
        <v>436</v>
      </c>
      <c r="H10482" t="s">
        <v>437</v>
      </c>
      <c r="I10482" t="s">
        <v>74</v>
      </c>
      <c r="J10482" t="s">
        <v>190</v>
      </c>
      <c r="K10482">
        <v>3</v>
      </c>
      <c r="L10482" s="2">
        <v>1800</v>
      </c>
      <c r="M10482">
        <v>5</v>
      </c>
      <c r="N10482" s="2">
        <v>5400</v>
      </c>
      <c r="O10482" s="2">
        <v>270</v>
      </c>
      <c r="P10482" s="2">
        <v>5130</v>
      </c>
      <c r="Q10482" s="2">
        <v>4062.76</v>
      </c>
      <c r="R10482" s="2">
        <v>1067.24</v>
      </c>
      <c r="S10482" t="s">
        <v>53</v>
      </c>
      <c r="T10482" t="s">
        <v>178</v>
      </c>
      <c r="U10482" t="s">
        <v>154</v>
      </c>
      <c r="V10482" t="s">
        <v>39</v>
      </c>
      <c r="W10482" t="s">
        <v>66</v>
      </c>
      <c r="X10482" t="s">
        <v>97</v>
      </c>
      <c r="Y10482" t="s">
        <v>56</v>
      </c>
      <c r="Z10482" t="s">
        <v>107</v>
      </c>
      <c r="AA10482" t="s">
        <v>44</v>
      </c>
      <c r="AB10482" t="s">
        <v>44</v>
      </c>
    </row>
    <row r="10483" spans="1:28" x14ac:dyDescent="0.25">
      <c r="A10483" t="s">
        <v>15578</v>
      </c>
      <c r="B10483" s="1">
        <v>46132</v>
      </c>
      <c r="C10483" t="s">
        <v>3293</v>
      </c>
      <c r="D10483" t="s">
        <v>3294</v>
      </c>
      <c r="E10483">
        <v>45</v>
      </c>
      <c r="F10483" t="s">
        <v>31</v>
      </c>
      <c r="G10483" t="s">
        <v>561</v>
      </c>
      <c r="H10483" t="s">
        <v>562</v>
      </c>
      <c r="I10483" t="s">
        <v>34</v>
      </c>
      <c r="J10483" t="s">
        <v>143</v>
      </c>
      <c r="K10483">
        <v>1</v>
      </c>
      <c r="L10483" s="2">
        <v>900</v>
      </c>
      <c r="M10483">
        <v>10</v>
      </c>
      <c r="N10483" s="2">
        <v>900</v>
      </c>
      <c r="O10483" s="2">
        <v>90</v>
      </c>
      <c r="P10483" s="2">
        <v>810</v>
      </c>
      <c r="Q10483" s="2">
        <v>577.16</v>
      </c>
      <c r="R10483" s="2">
        <v>232.84</v>
      </c>
      <c r="S10483" t="s">
        <v>64</v>
      </c>
      <c r="T10483" t="s">
        <v>398</v>
      </c>
      <c r="U10483" t="s">
        <v>399</v>
      </c>
      <c r="V10483" t="s">
        <v>39</v>
      </c>
      <c r="W10483" t="s">
        <v>124</v>
      </c>
      <c r="X10483" t="s">
        <v>67</v>
      </c>
      <c r="Y10483" t="s">
        <v>56</v>
      </c>
      <c r="Z10483" t="s">
        <v>223</v>
      </c>
      <c r="AA10483" t="s">
        <v>44</v>
      </c>
      <c r="AB10483" t="s">
        <v>44</v>
      </c>
    </row>
    <row r="10484" spans="1:28" x14ac:dyDescent="0.25">
      <c r="A10484" t="s">
        <v>15579</v>
      </c>
      <c r="B10484" s="1">
        <v>46132</v>
      </c>
      <c r="C10484" t="s">
        <v>5166</v>
      </c>
      <c r="D10484" t="s">
        <v>5167</v>
      </c>
      <c r="E10484">
        <v>38</v>
      </c>
      <c r="F10484" t="s">
        <v>111</v>
      </c>
      <c r="G10484" t="s">
        <v>88</v>
      </c>
      <c r="H10484" t="s">
        <v>89</v>
      </c>
      <c r="I10484" t="s">
        <v>62</v>
      </c>
      <c r="J10484" t="s">
        <v>63</v>
      </c>
      <c r="K10484">
        <v>1</v>
      </c>
      <c r="L10484" s="2">
        <v>4200</v>
      </c>
      <c r="M10484">
        <v>15</v>
      </c>
      <c r="N10484" s="2">
        <v>4200</v>
      </c>
      <c r="O10484" s="2">
        <v>630</v>
      </c>
      <c r="P10484" s="2">
        <v>3570</v>
      </c>
      <c r="Q10484" s="2">
        <v>2084.4899999999998</v>
      </c>
      <c r="R10484" s="2">
        <v>1485.51</v>
      </c>
      <c r="S10484" t="s">
        <v>53</v>
      </c>
      <c r="T10484" t="s">
        <v>136</v>
      </c>
      <c r="U10484" t="s">
        <v>38</v>
      </c>
      <c r="V10484" t="s">
        <v>39</v>
      </c>
      <c r="W10484" t="s">
        <v>92</v>
      </c>
      <c r="X10484" t="s">
        <v>67</v>
      </c>
      <c r="Y10484" t="s">
        <v>56</v>
      </c>
      <c r="Z10484" t="s">
        <v>43</v>
      </c>
      <c r="AA10484" t="s">
        <v>44</v>
      </c>
      <c r="AB10484" t="s">
        <v>44</v>
      </c>
    </row>
    <row r="10485" spans="1:28" x14ac:dyDescent="0.25">
      <c r="A10485" t="s">
        <v>15580</v>
      </c>
      <c r="B10485" s="1">
        <v>46132</v>
      </c>
      <c r="C10485" t="s">
        <v>11084</v>
      </c>
      <c r="D10485" t="s">
        <v>11085</v>
      </c>
      <c r="E10485">
        <v>51</v>
      </c>
      <c r="F10485" t="s">
        <v>31</v>
      </c>
      <c r="G10485" t="s">
        <v>344</v>
      </c>
      <c r="H10485" t="s">
        <v>345</v>
      </c>
      <c r="I10485" t="s">
        <v>34</v>
      </c>
      <c r="J10485" t="s">
        <v>121</v>
      </c>
      <c r="K10485">
        <v>2</v>
      </c>
      <c r="L10485" s="2">
        <v>1600</v>
      </c>
      <c r="M10485">
        <v>5</v>
      </c>
      <c r="N10485" s="2">
        <v>3200</v>
      </c>
      <c r="O10485" s="2">
        <v>160</v>
      </c>
      <c r="P10485" s="2">
        <v>3040</v>
      </c>
      <c r="Q10485" s="2">
        <v>2060.7199999999998</v>
      </c>
      <c r="R10485" s="2">
        <v>979.28</v>
      </c>
      <c r="S10485" t="s">
        <v>53</v>
      </c>
      <c r="T10485" t="s">
        <v>37</v>
      </c>
      <c r="U10485" t="s">
        <v>38</v>
      </c>
      <c r="V10485" t="s">
        <v>39</v>
      </c>
      <c r="W10485" t="s">
        <v>92</v>
      </c>
      <c r="X10485" t="s">
        <v>67</v>
      </c>
      <c r="Y10485" t="s">
        <v>56</v>
      </c>
      <c r="Z10485" t="s">
        <v>43</v>
      </c>
      <c r="AA10485" t="s">
        <v>44</v>
      </c>
      <c r="AB10485" t="s">
        <v>44</v>
      </c>
    </row>
    <row r="10486" spans="1:28" x14ac:dyDescent="0.25">
      <c r="A10486" t="s">
        <v>15581</v>
      </c>
      <c r="B10486" s="1">
        <v>46132</v>
      </c>
      <c r="C10486" t="s">
        <v>261</v>
      </c>
      <c r="D10486" t="s">
        <v>262</v>
      </c>
      <c r="E10486">
        <v>19</v>
      </c>
      <c r="F10486" t="s">
        <v>48</v>
      </c>
      <c r="G10486" t="s">
        <v>134</v>
      </c>
      <c r="H10486" t="s">
        <v>135</v>
      </c>
      <c r="I10486" t="s">
        <v>62</v>
      </c>
      <c r="J10486" t="s">
        <v>130</v>
      </c>
      <c r="K10486">
        <v>3</v>
      </c>
      <c r="L10486" s="2">
        <v>8500</v>
      </c>
      <c r="M10486">
        <v>10</v>
      </c>
      <c r="N10486" s="2">
        <v>25500</v>
      </c>
      <c r="O10486" s="2">
        <v>2550</v>
      </c>
      <c r="P10486" s="2">
        <v>22950</v>
      </c>
      <c r="Q10486" s="2">
        <v>12978.44</v>
      </c>
      <c r="R10486" s="2">
        <v>9971.56</v>
      </c>
      <c r="S10486" t="s">
        <v>53</v>
      </c>
      <c r="T10486" t="s">
        <v>290</v>
      </c>
      <c r="U10486" t="s">
        <v>291</v>
      </c>
      <c r="V10486" t="s">
        <v>39</v>
      </c>
      <c r="W10486" t="s">
        <v>92</v>
      </c>
      <c r="X10486" t="s">
        <v>41</v>
      </c>
      <c r="Y10486" t="s">
        <v>56</v>
      </c>
      <c r="Z10486" t="s">
        <v>107</v>
      </c>
      <c r="AA10486" t="s">
        <v>68</v>
      </c>
      <c r="AB10486" t="s">
        <v>44</v>
      </c>
    </row>
    <row r="10487" spans="1:28" x14ac:dyDescent="0.25">
      <c r="A10487" t="s">
        <v>15582</v>
      </c>
      <c r="B10487" s="1">
        <v>46132</v>
      </c>
      <c r="C10487" t="s">
        <v>7394</v>
      </c>
      <c r="D10487" t="s">
        <v>7395</v>
      </c>
      <c r="E10487">
        <v>45</v>
      </c>
      <c r="F10487" t="s">
        <v>31</v>
      </c>
      <c r="G10487" t="s">
        <v>32</v>
      </c>
      <c r="H10487" t="s">
        <v>33</v>
      </c>
      <c r="I10487" t="s">
        <v>34</v>
      </c>
      <c r="J10487" t="s">
        <v>35</v>
      </c>
      <c r="K10487">
        <v>2</v>
      </c>
      <c r="L10487" s="2">
        <v>55000</v>
      </c>
      <c r="M10487">
        <v>10</v>
      </c>
      <c r="N10487" s="2">
        <v>110000</v>
      </c>
      <c r="O10487" s="2">
        <v>11000</v>
      </c>
      <c r="P10487" s="2">
        <v>99000</v>
      </c>
      <c r="Q10487" s="2">
        <v>64477.02</v>
      </c>
      <c r="R10487" s="2">
        <v>34522.980000000003</v>
      </c>
      <c r="S10487" t="s">
        <v>53</v>
      </c>
      <c r="T10487" t="s">
        <v>153</v>
      </c>
      <c r="U10487" t="s">
        <v>154</v>
      </c>
      <c r="V10487" t="s">
        <v>39</v>
      </c>
      <c r="W10487" t="s">
        <v>137</v>
      </c>
      <c r="X10487" t="s">
        <v>97</v>
      </c>
      <c r="Y10487" t="s">
        <v>56</v>
      </c>
      <c r="Z10487" t="s">
        <v>43</v>
      </c>
      <c r="AA10487" t="s">
        <v>68</v>
      </c>
      <c r="AB10487" t="s">
        <v>44</v>
      </c>
    </row>
    <row r="10488" spans="1:28" x14ac:dyDescent="0.25">
      <c r="A10488" t="s">
        <v>15583</v>
      </c>
      <c r="B10488" s="1">
        <v>46132</v>
      </c>
      <c r="C10488" t="s">
        <v>6477</v>
      </c>
      <c r="D10488" t="s">
        <v>6478</v>
      </c>
      <c r="E10488">
        <v>42</v>
      </c>
      <c r="F10488" t="s">
        <v>48</v>
      </c>
      <c r="G10488" t="s">
        <v>158</v>
      </c>
      <c r="H10488" t="s">
        <v>159</v>
      </c>
      <c r="I10488" t="s">
        <v>51</v>
      </c>
      <c r="J10488" t="s">
        <v>52</v>
      </c>
      <c r="K10488">
        <v>1</v>
      </c>
      <c r="L10488" s="2">
        <v>650</v>
      </c>
      <c r="M10488">
        <v>5</v>
      </c>
      <c r="N10488" s="2">
        <v>650</v>
      </c>
      <c r="O10488" s="2">
        <v>32.5</v>
      </c>
      <c r="P10488" s="2">
        <v>617.5</v>
      </c>
      <c r="Q10488" s="2">
        <v>492.99</v>
      </c>
      <c r="R10488" s="2">
        <v>124.51</v>
      </c>
      <c r="S10488" t="s">
        <v>53</v>
      </c>
      <c r="T10488" t="s">
        <v>178</v>
      </c>
      <c r="U10488" t="s">
        <v>154</v>
      </c>
      <c r="V10488" t="s">
        <v>39</v>
      </c>
      <c r="W10488" t="s">
        <v>40</v>
      </c>
      <c r="X10488" t="s">
        <v>41</v>
      </c>
      <c r="Y10488" t="s">
        <v>42</v>
      </c>
      <c r="Z10488" t="s">
        <v>43</v>
      </c>
      <c r="AA10488" t="s">
        <v>44</v>
      </c>
      <c r="AB10488" t="s">
        <v>44</v>
      </c>
    </row>
    <row r="10489" spans="1:28" x14ac:dyDescent="0.25">
      <c r="A10489" t="s">
        <v>15584</v>
      </c>
      <c r="B10489" s="1">
        <v>46132</v>
      </c>
      <c r="C10489" t="s">
        <v>4018</v>
      </c>
      <c r="D10489" t="s">
        <v>4019</v>
      </c>
      <c r="E10489">
        <v>36</v>
      </c>
      <c r="F10489" t="s">
        <v>48</v>
      </c>
      <c r="G10489" t="s">
        <v>387</v>
      </c>
      <c r="H10489" t="s">
        <v>388</v>
      </c>
      <c r="I10489" t="s">
        <v>74</v>
      </c>
      <c r="J10489" t="s">
        <v>75</v>
      </c>
      <c r="K10489">
        <v>1</v>
      </c>
      <c r="L10489" s="2">
        <v>3200</v>
      </c>
      <c r="M10489">
        <v>5</v>
      </c>
      <c r="N10489" s="2">
        <v>3200</v>
      </c>
      <c r="O10489" s="2">
        <v>160</v>
      </c>
      <c r="P10489" s="2">
        <v>3040</v>
      </c>
      <c r="Q10489" s="2">
        <v>1778.45</v>
      </c>
      <c r="R10489" s="2">
        <v>1261.55</v>
      </c>
      <c r="S10489" t="s">
        <v>53</v>
      </c>
      <c r="T10489" t="s">
        <v>163</v>
      </c>
      <c r="U10489" t="s">
        <v>164</v>
      </c>
      <c r="V10489" t="s">
        <v>39</v>
      </c>
      <c r="W10489" t="s">
        <v>40</v>
      </c>
      <c r="X10489" t="s">
        <v>41</v>
      </c>
      <c r="Y10489" t="s">
        <v>56</v>
      </c>
      <c r="Z10489" t="s">
        <v>144</v>
      </c>
      <c r="AA10489" t="s">
        <v>44</v>
      </c>
      <c r="AB10489" t="s">
        <v>44</v>
      </c>
    </row>
    <row r="10490" spans="1:28" x14ac:dyDescent="0.25">
      <c r="A10490" t="s">
        <v>15585</v>
      </c>
      <c r="B10490" s="1">
        <v>46132</v>
      </c>
      <c r="C10490" t="s">
        <v>6380</v>
      </c>
      <c r="D10490" t="s">
        <v>6381</v>
      </c>
      <c r="E10490">
        <v>21</v>
      </c>
      <c r="F10490" t="s">
        <v>111</v>
      </c>
      <c r="G10490" t="s">
        <v>285</v>
      </c>
      <c r="H10490" t="s">
        <v>286</v>
      </c>
      <c r="I10490" t="s">
        <v>34</v>
      </c>
      <c r="J10490" t="s">
        <v>121</v>
      </c>
      <c r="K10490">
        <v>1</v>
      </c>
      <c r="L10490" s="2">
        <v>3200</v>
      </c>
      <c r="M10490">
        <v>15</v>
      </c>
      <c r="N10490" s="2">
        <v>3200</v>
      </c>
      <c r="O10490" s="2">
        <v>480</v>
      </c>
      <c r="P10490" s="2">
        <v>2720</v>
      </c>
      <c r="Q10490" s="2">
        <v>1573.29</v>
      </c>
      <c r="R10490" s="2">
        <v>1146.71</v>
      </c>
      <c r="S10490" t="s">
        <v>36</v>
      </c>
      <c r="T10490" t="s">
        <v>178</v>
      </c>
      <c r="U10490" t="s">
        <v>154</v>
      </c>
      <c r="V10490" t="s">
        <v>39</v>
      </c>
      <c r="W10490" t="s">
        <v>137</v>
      </c>
      <c r="X10490" t="s">
        <v>41</v>
      </c>
      <c r="Y10490" t="s">
        <v>56</v>
      </c>
      <c r="Z10490" t="s">
        <v>43</v>
      </c>
      <c r="AA10490" t="s">
        <v>44</v>
      </c>
      <c r="AB10490" t="s">
        <v>44</v>
      </c>
    </row>
    <row r="10491" spans="1:28" x14ac:dyDescent="0.25">
      <c r="A10491" t="s">
        <v>15586</v>
      </c>
      <c r="B10491" s="1">
        <v>46132</v>
      </c>
      <c r="C10491" t="s">
        <v>5947</v>
      </c>
      <c r="D10491" t="s">
        <v>5948</v>
      </c>
      <c r="E10491">
        <v>30</v>
      </c>
      <c r="F10491" t="s">
        <v>48</v>
      </c>
      <c r="G10491" t="s">
        <v>188</v>
      </c>
      <c r="H10491" t="s">
        <v>189</v>
      </c>
      <c r="I10491" t="s">
        <v>34</v>
      </c>
      <c r="J10491" t="s">
        <v>190</v>
      </c>
      <c r="K10491">
        <v>1</v>
      </c>
      <c r="L10491" s="2">
        <v>1800</v>
      </c>
      <c r="M10491">
        <v>15</v>
      </c>
      <c r="N10491" s="2">
        <v>1800</v>
      </c>
      <c r="O10491" s="2">
        <v>270</v>
      </c>
      <c r="P10491" s="2">
        <v>1530</v>
      </c>
      <c r="Q10491" s="2">
        <v>1205.4000000000001</v>
      </c>
      <c r="R10491" s="2">
        <v>324.60000000000002</v>
      </c>
      <c r="S10491" t="s">
        <v>64</v>
      </c>
      <c r="T10491" t="s">
        <v>90</v>
      </c>
      <c r="U10491" t="s">
        <v>91</v>
      </c>
      <c r="V10491" t="s">
        <v>39</v>
      </c>
      <c r="W10491" t="s">
        <v>83</v>
      </c>
      <c r="X10491" t="s">
        <v>41</v>
      </c>
      <c r="Y10491" t="s">
        <v>56</v>
      </c>
      <c r="Z10491" t="s">
        <v>43</v>
      </c>
      <c r="AA10491" t="s">
        <v>44</v>
      </c>
      <c r="AB10491" t="s">
        <v>44</v>
      </c>
    </row>
    <row r="10492" spans="1:28" x14ac:dyDescent="0.25">
      <c r="A10492" t="s">
        <v>15587</v>
      </c>
      <c r="B10492" s="1">
        <v>46132</v>
      </c>
      <c r="C10492" t="s">
        <v>6965</v>
      </c>
      <c r="D10492" t="s">
        <v>6966</v>
      </c>
      <c r="E10492">
        <v>44</v>
      </c>
      <c r="F10492" t="s">
        <v>31</v>
      </c>
      <c r="G10492" t="s">
        <v>112</v>
      </c>
      <c r="H10492" t="s">
        <v>113</v>
      </c>
      <c r="I10492" t="s">
        <v>103</v>
      </c>
      <c r="J10492" t="s">
        <v>104</v>
      </c>
      <c r="K10492">
        <v>1</v>
      </c>
      <c r="L10492" s="2">
        <v>650</v>
      </c>
      <c r="M10492">
        <v>15</v>
      </c>
      <c r="N10492" s="2">
        <v>650</v>
      </c>
      <c r="O10492" s="2">
        <v>97.5</v>
      </c>
      <c r="P10492" s="2">
        <v>552.5</v>
      </c>
      <c r="Q10492" s="2">
        <v>334.87</v>
      </c>
      <c r="R10492" s="2">
        <v>217.63</v>
      </c>
      <c r="S10492" t="s">
        <v>36</v>
      </c>
      <c r="T10492" t="s">
        <v>222</v>
      </c>
      <c r="U10492" t="s">
        <v>38</v>
      </c>
      <c r="V10492" t="s">
        <v>39</v>
      </c>
      <c r="W10492" t="s">
        <v>124</v>
      </c>
      <c r="X10492" t="s">
        <v>67</v>
      </c>
      <c r="Y10492" t="s">
        <v>56</v>
      </c>
      <c r="Z10492" t="s">
        <v>43</v>
      </c>
      <c r="AA10492" t="s">
        <v>44</v>
      </c>
      <c r="AB10492" t="s">
        <v>44</v>
      </c>
    </row>
    <row r="10493" spans="1:28" x14ac:dyDescent="0.25">
      <c r="A10493" t="s">
        <v>15588</v>
      </c>
      <c r="B10493" s="1">
        <v>46132</v>
      </c>
      <c r="C10493" t="s">
        <v>4203</v>
      </c>
      <c r="D10493" t="s">
        <v>4204</v>
      </c>
      <c r="E10493">
        <v>44</v>
      </c>
      <c r="F10493" t="s">
        <v>48</v>
      </c>
      <c r="G10493" t="s">
        <v>436</v>
      </c>
      <c r="H10493" t="s">
        <v>437</v>
      </c>
      <c r="I10493" t="s">
        <v>74</v>
      </c>
      <c r="J10493" t="s">
        <v>190</v>
      </c>
      <c r="K10493">
        <v>1</v>
      </c>
      <c r="L10493" s="2">
        <v>1800</v>
      </c>
      <c r="M10493">
        <v>0</v>
      </c>
      <c r="N10493" s="2">
        <v>1800</v>
      </c>
      <c r="O10493" s="2">
        <v>0</v>
      </c>
      <c r="P10493" s="2">
        <v>1800</v>
      </c>
      <c r="Q10493" s="2">
        <v>1391.45</v>
      </c>
      <c r="R10493" s="2">
        <v>408.55</v>
      </c>
      <c r="S10493" t="s">
        <v>36</v>
      </c>
      <c r="T10493" t="s">
        <v>163</v>
      </c>
      <c r="U10493" t="s">
        <v>164</v>
      </c>
      <c r="V10493" t="s">
        <v>39</v>
      </c>
      <c r="W10493" t="s">
        <v>83</v>
      </c>
      <c r="X10493" t="s">
        <v>97</v>
      </c>
      <c r="Y10493" t="s">
        <v>56</v>
      </c>
      <c r="Z10493" t="s">
        <v>43</v>
      </c>
      <c r="AA10493" t="s">
        <v>44</v>
      </c>
      <c r="AB10493" t="s">
        <v>44</v>
      </c>
    </row>
    <row r="10494" spans="1:28" x14ac:dyDescent="0.25">
      <c r="A10494" t="s">
        <v>15589</v>
      </c>
      <c r="B10494" s="1">
        <v>46133</v>
      </c>
      <c r="C10494" t="s">
        <v>6297</v>
      </c>
      <c r="D10494" t="s">
        <v>6298</v>
      </c>
      <c r="E10494">
        <v>22</v>
      </c>
      <c r="F10494" t="s">
        <v>31</v>
      </c>
      <c r="G10494" t="s">
        <v>141</v>
      </c>
      <c r="H10494" t="s">
        <v>142</v>
      </c>
      <c r="I10494" t="s">
        <v>74</v>
      </c>
      <c r="J10494" t="s">
        <v>143</v>
      </c>
      <c r="K10494">
        <v>1</v>
      </c>
      <c r="L10494" s="2">
        <v>900</v>
      </c>
      <c r="M10494">
        <v>15</v>
      </c>
      <c r="N10494" s="2">
        <v>900</v>
      </c>
      <c r="O10494" s="2">
        <v>135</v>
      </c>
      <c r="P10494" s="2">
        <v>765</v>
      </c>
      <c r="Q10494" s="2">
        <v>457.2</v>
      </c>
      <c r="R10494" s="2">
        <v>307.8</v>
      </c>
      <c r="S10494" t="s">
        <v>53</v>
      </c>
      <c r="T10494" t="s">
        <v>407</v>
      </c>
      <c r="U10494" t="s">
        <v>408</v>
      </c>
      <c r="V10494" t="s">
        <v>39</v>
      </c>
      <c r="W10494" t="s">
        <v>92</v>
      </c>
      <c r="X10494" t="s">
        <v>41</v>
      </c>
      <c r="Y10494" t="s">
        <v>56</v>
      </c>
      <c r="Z10494" t="s">
        <v>43</v>
      </c>
      <c r="AA10494" t="s">
        <v>44</v>
      </c>
      <c r="AB10494" t="s">
        <v>44</v>
      </c>
    </row>
    <row r="10495" spans="1:28" x14ac:dyDescent="0.25">
      <c r="A10495" t="s">
        <v>15590</v>
      </c>
      <c r="B10495" s="1">
        <v>46133</v>
      </c>
      <c r="C10495" t="s">
        <v>6149</v>
      </c>
      <c r="D10495" t="s">
        <v>6150</v>
      </c>
      <c r="E10495">
        <v>30</v>
      </c>
      <c r="F10495" t="s">
        <v>31</v>
      </c>
      <c r="G10495" t="s">
        <v>243</v>
      </c>
      <c r="H10495" t="s">
        <v>244</v>
      </c>
      <c r="I10495" t="s">
        <v>103</v>
      </c>
      <c r="J10495" t="s">
        <v>104</v>
      </c>
      <c r="K10495">
        <v>4</v>
      </c>
      <c r="L10495" s="2">
        <v>450</v>
      </c>
      <c r="M10495">
        <v>5</v>
      </c>
      <c r="N10495" s="2">
        <v>1800</v>
      </c>
      <c r="O10495" s="2">
        <v>90</v>
      </c>
      <c r="P10495" s="2">
        <v>1710</v>
      </c>
      <c r="Q10495" s="2">
        <v>1119.8599999999999</v>
      </c>
      <c r="R10495" s="2">
        <v>590.14</v>
      </c>
      <c r="S10495" t="s">
        <v>36</v>
      </c>
      <c r="T10495" t="s">
        <v>263</v>
      </c>
      <c r="U10495" t="s">
        <v>91</v>
      </c>
      <c r="V10495" t="s">
        <v>39</v>
      </c>
      <c r="W10495" t="s">
        <v>40</v>
      </c>
      <c r="X10495" t="s">
        <v>41</v>
      </c>
      <c r="Y10495" t="s">
        <v>56</v>
      </c>
      <c r="Z10495" t="s">
        <v>43</v>
      </c>
      <c r="AA10495" t="s">
        <v>44</v>
      </c>
      <c r="AB10495" t="s">
        <v>44</v>
      </c>
    </row>
    <row r="10496" spans="1:28" x14ac:dyDescent="0.25">
      <c r="A10496" t="s">
        <v>15591</v>
      </c>
      <c r="B10496" s="1">
        <v>46133</v>
      </c>
      <c r="C10496" t="s">
        <v>8850</v>
      </c>
      <c r="D10496" t="s">
        <v>8851</v>
      </c>
      <c r="E10496">
        <v>39</v>
      </c>
      <c r="F10496" t="s">
        <v>48</v>
      </c>
      <c r="G10496" t="s">
        <v>207</v>
      </c>
      <c r="H10496" t="s">
        <v>208</v>
      </c>
      <c r="I10496" t="s">
        <v>34</v>
      </c>
      <c r="J10496" t="s">
        <v>143</v>
      </c>
      <c r="K10496">
        <v>1</v>
      </c>
      <c r="L10496" s="2">
        <v>18000</v>
      </c>
      <c r="M10496">
        <v>5</v>
      </c>
      <c r="N10496" s="2">
        <v>18000</v>
      </c>
      <c r="O10496" s="2">
        <v>900</v>
      </c>
      <c r="P10496" s="2">
        <v>17100</v>
      </c>
      <c r="Q10496" s="2">
        <v>13751.66</v>
      </c>
      <c r="R10496" s="2">
        <v>3348.34</v>
      </c>
      <c r="S10496" t="s">
        <v>64</v>
      </c>
      <c r="T10496" t="s">
        <v>407</v>
      </c>
      <c r="U10496" t="s">
        <v>408</v>
      </c>
      <c r="V10496" t="s">
        <v>39</v>
      </c>
      <c r="W10496" t="s">
        <v>66</v>
      </c>
      <c r="X10496" t="s">
        <v>41</v>
      </c>
      <c r="Y10496" t="s">
        <v>42</v>
      </c>
      <c r="Z10496" t="s">
        <v>43</v>
      </c>
      <c r="AA10496" t="s">
        <v>44</v>
      </c>
      <c r="AB10496" t="s">
        <v>44</v>
      </c>
    </row>
    <row r="10497" spans="1:28" x14ac:dyDescent="0.25">
      <c r="A10497" t="s">
        <v>15592</v>
      </c>
      <c r="B10497" s="1">
        <v>46133</v>
      </c>
      <c r="C10497" t="s">
        <v>2458</v>
      </c>
      <c r="D10497" t="s">
        <v>2459</v>
      </c>
      <c r="E10497">
        <v>23</v>
      </c>
      <c r="F10497" t="s">
        <v>31</v>
      </c>
      <c r="G10497" t="s">
        <v>227</v>
      </c>
      <c r="H10497" t="s">
        <v>228</v>
      </c>
      <c r="I10497" t="s">
        <v>74</v>
      </c>
      <c r="J10497" t="s">
        <v>75</v>
      </c>
      <c r="K10497">
        <v>1</v>
      </c>
      <c r="L10497" s="2">
        <v>1400</v>
      </c>
      <c r="M10497">
        <v>20</v>
      </c>
      <c r="N10497" s="2">
        <v>1400</v>
      </c>
      <c r="O10497" s="2">
        <v>280</v>
      </c>
      <c r="P10497" s="2">
        <v>1120</v>
      </c>
      <c r="Q10497" s="2">
        <v>865.08</v>
      </c>
      <c r="R10497" s="2">
        <v>254.92</v>
      </c>
      <c r="S10497" t="s">
        <v>36</v>
      </c>
      <c r="T10497" t="s">
        <v>153</v>
      </c>
      <c r="U10497" t="s">
        <v>154</v>
      </c>
      <c r="V10497" t="s">
        <v>39</v>
      </c>
      <c r="W10497" t="s">
        <v>40</v>
      </c>
      <c r="X10497" t="s">
        <v>97</v>
      </c>
      <c r="Y10497" t="s">
        <v>56</v>
      </c>
      <c r="Z10497" t="s">
        <v>43</v>
      </c>
      <c r="AA10497" t="s">
        <v>44</v>
      </c>
      <c r="AB10497" t="s">
        <v>44</v>
      </c>
    </row>
    <row r="10498" spans="1:28" x14ac:dyDescent="0.25">
      <c r="A10498" t="s">
        <v>15593</v>
      </c>
      <c r="B10498" s="1">
        <v>46133</v>
      </c>
      <c r="C10498" t="s">
        <v>609</v>
      </c>
      <c r="D10498" t="s">
        <v>610</v>
      </c>
      <c r="E10498">
        <v>34</v>
      </c>
      <c r="F10498" t="s">
        <v>48</v>
      </c>
      <c r="G10498" t="s">
        <v>561</v>
      </c>
      <c r="H10498" t="s">
        <v>562</v>
      </c>
      <c r="I10498" t="s">
        <v>34</v>
      </c>
      <c r="J10498" t="s">
        <v>143</v>
      </c>
      <c r="K10498">
        <v>1</v>
      </c>
      <c r="L10498" s="2">
        <v>900</v>
      </c>
      <c r="M10498">
        <v>0</v>
      </c>
      <c r="N10498" s="2">
        <v>900</v>
      </c>
      <c r="O10498" s="2">
        <v>0</v>
      </c>
      <c r="P10498" s="2">
        <v>900</v>
      </c>
      <c r="Q10498" s="2">
        <v>511.84</v>
      </c>
      <c r="R10498" s="2">
        <v>388.16</v>
      </c>
      <c r="S10498" t="s">
        <v>64</v>
      </c>
      <c r="T10498" t="s">
        <v>263</v>
      </c>
      <c r="U10498" t="s">
        <v>91</v>
      </c>
      <c r="V10498" t="s">
        <v>39</v>
      </c>
      <c r="W10498" t="s">
        <v>92</v>
      </c>
      <c r="X10498" t="s">
        <v>97</v>
      </c>
      <c r="Y10498" t="s">
        <v>56</v>
      </c>
      <c r="Z10498" t="s">
        <v>43</v>
      </c>
      <c r="AA10498" t="s">
        <v>44</v>
      </c>
      <c r="AB10498" t="s">
        <v>44</v>
      </c>
    </row>
    <row r="10499" spans="1:28" x14ac:dyDescent="0.25">
      <c r="A10499" t="s">
        <v>15594</v>
      </c>
      <c r="B10499" s="1">
        <v>46133</v>
      </c>
      <c r="C10499" t="s">
        <v>3501</v>
      </c>
      <c r="D10499" t="s">
        <v>3502</v>
      </c>
      <c r="E10499">
        <v>26</v>
      </c>
      <c r="F10499" t="s">
        <v>48</v>
      </c>
      <c r="G10499" t="s">
        <v>128</v>
      </c>
      <c r="H10499" t="s">
        <v>129</v>
      </c>
      <c r="I10499" t="s">
        <v>74</v>
      </c>
      <c r="J10499" t="s">
        <v>130</v>
      </c>
      <c r="K10499">
        <v>2</v>
      </c>
      <c r="L10499" s="2">
        <v>1700</v>
      </c>
      <c r="M10499">
        <v>30</v>
      </c>
      <c r="N10499" s="2">
        <v>3400</v>
      </c>
      <c r="O10499" s="2">
        <v>1020</v>
      </c>
      <c r="P10499" s="2">
        <v>2380</v>
      </c>
      <c r="Q10499" s="2">
        <v>1706.46</v>
      </c>
      <c r="R10499" s="2">
        <v>673.54</v>
      </c>
      <c r="S10499" t="s">
        <v>36</v>
      </c>
      <c r="T10499" t="s">
        <v>222</v>
      </c>
      <c r="U10499" t="s">
        <v>38</v>
      </c>
      <c r="V10499" t="s">
        <v>39</v>
      </c>
      <c r="W10499" t="s">
        <v>124</v>
      </c>
      <c r="X10499" t="s">
        <v>97</v>
      </c>
      <c r="Y10499" t="s">
        <v>56</v>
      </c>
      <c r="Z10499" t="s">
        <v>43</v>
      </c>
      <c r="AA10499" t="s">
        <v>44</v>
      </c>
      <c r="AB10499" t="s">
        <v>44</v>
      </c>
    </row>
    <row r="10500" spans="1:28" x14ac:dyDescent="0.25">
      <c r="A10500" t="s">
        <v>15595</v>
      </c>
      <c r="B10500" s="1">
        <v>46133</v>
      </c>
      <c r="C10500" t="s">
        <v>4488</v>
      </c>
      <c r="D10500" t="s">
        <v>4489</v>
      </c>
      <c r="E10500">
        <v>52</v>
      </c>
      <c r="F10500" t="s">
        <v>48</v>
      </c>
      <c r="G10500" t="s">
        <v>238</v>
      </c>
      <c r="H10500" t="s">
        <v>239</v>
      </c>
      <c r="I10500" t="s">
        <v>62</v>
      </c>
      <c r="J10500" t="s">
        <v>63</v>
      </c>
      <c r="K10500">
        <v>1</v>
      </c>
      <c r="L10500" s="2">
        <v>6500</v>
      </c>
      <c r="M10500">
        <v>15</v>
      </c>
      <c r="N10500" s="2">
        <v>6500</v>
      </c>
      <c r="O10500" s="2">
        <v>975</v>
      </c>
      <c r="P10500" s="2">
        <v>5525</v>
      </c>
      <c r="Q10500" s="2">
        <v>4430.29</v>
      </c>
      <c r="R10500" s="2">
        <v>1094.71</v>
      </c>
      <c r="S10500" t="s">
        <v>53</v>
      </c>
      <c r="T10500" t="s">
        <v>398</v>
      </c>
      <c r="U10500" t="s">
        <v>399</v>
      </c>
      <c r="V10500" t="s">
        <v>39</v>
      </c>
      <c r="W10500" t="s">
        <v>40</v>
      </c>
      <c r="X10500" t="s">
        <v>41</v>
      </c>
      <c r="Y10500" t="s">
        <v>56</v>
      </c>
      <c r="Z10500" t="s">
        <v>43</v>
      </c>
      <c r="AA10500" t="s">
        <v>44</v>
      </c>
      <c r="AB10500" t="s">
        <v>44</v>
      </c>
    </row>
    <row r="10501" spans="1:28" x14ac:dyDescent="0.25">
      <c r="A10501" t="s">
        <v>15596</v>
      </c>
      <c r="B10501" s="1">
        <v>46133</v>
      </c>
      <c r="C10501" t="s">
        <v>5375</v>
      </c>
      <c r="D10501" t="s">
        <v>5376</v>
      </c>
      <c r="E10501">
        <v>35</v>
      </c>
      <c r="F10501" t="s">
        <v>31</v>
      </c>
      <c r="G10501" t="s">
        <v>318</v>
      </c>
      <c r="H10501" t="s">
        <v>319</v>
      </c>
      <c r="I10501" t="s">
        <v>34</v>
      </c>
      <c r="J10501" t="s">
        <v>190</v>
      </c>
      <c r="K10501">
        <v>4</v>
      </c>
      <c r="L10501" s="2">
        <v>2500</v>
      </c>
      <c r="M10501">
        <v>25</v>
      </c>
      <c r="N10501" s="2">
        <v>10000</v>
      </c>
      <c r="O10501" s="2">
        <v>2500</v>
      </c>
      <c r="P10501" s="2">
        <v>7500</v>
      </c>
      <c r="Q10501" s="2">
        <v>5930.38</v>
      </c>
      <c r="R10501" s="2">
        <v>1569.62</v>
      </c>
      <c r="S10501" t="s">
        <v>53</v>
      </c>
      <c r="T10501" t="s">
        <v>76</v>
      </c>
      <c r="U10501" t="s">
        <v>77</v>
      </c>
      <c r="V10501" t="s">
        <v>39</v>
      </c>
      <c r="W10501" t="s">
        <v>124</v>
      </c>
      <c r="X10501" t="s">
        <v>97</v>
      </c>
      <c r="Y10501" t="s">
        <v>56</v>
      </c>
      <c r="Z10501" t="s">
        <v>144</v>
      </c>
      <c r="AA10501" t="s">
        <v>44</v>
      </c>
      <c r="AB10501" t="s">
        <v>44</v>
      </c>
    </row>
    <row r="10502" spans="1:28" x14ac:dyDescent="0.25">
      <c r="A10502" t="s">
        <v>15597</v>
      </c>
      <c r="B10502" s="1">
        <v>46133</v>
      </c>
      <c r="C10502" t="s">
        <v>9447</v>
      </c>
      <c r="D10502" t="s">
        <v>9448</v>
      </c>
      <c r="E10502">
        <v>49</v>
      </c>
      <c r="F10502" t="s">
        <v>111</v>
      </c>
      <c r="G10502" t="s">
        <v>119</v>
      </c>
      <c r="H10502" t="s">
        <v>120</v>
      </c>
      <c r="I10502" t="s">
        <v>62</v>
      </c>
      <c r="J10502" t="s">
        <v>121</v>
      </c>
      <c r="K10502">
        <v>4</v>
      </c>
      <c r="L10502" s="2">
        <v>4800</v>
      </c>
      <c r="M10502">
        <v>10</v>
      </c>
      <c r="N10502" s="2">
        <v>19200</v>
      </c>
      <c r="O10502" s="2">
        <v>1920</v>
      </c>
      <c r="P10502" s="2">
        <v>17280</v>
      </c>
      <c r="Q10502" s="2">
        <v>9598.1299999999992</v>
      </c>
      <c r="R10502" s="2">
        <v>7681.87</v>
      </c>
      <c r="S10502" t="s">
        <v>53</v>
      </c>
      <c r="T10502" t="s">
        <v>65</v>
      </c>
      <c r="U10502" t="s">
        <v>65</v>
      </c>
      <c r="V10502" t="s">
        <v>39</v>
      </c>
      <c r="W10502" t="s">
        <v>83</v>
      </c>
      <c r="X10502" t="s">
        <v>97</v>
      </c>
      <c r="Y10502" t="s">
        <v>42</v>
      </c>
      <c r="Z10502" t="s">
        <v>43</v>
      </c>
      <c r="AA10502" t="s">
        <v>44</v>
      </c>
      <c r="AB10502" t="s">
        <v>44</v>
      </c>
    </row>
    <row r="10503" spans="1:28" x14ac:dyDescent="0.25">
      <c r="A10503" t="s">
        <v>15598</v>
      </c>
      <c r="B10503" s="1">
        <v>46133</v>
      </c>
      <c r="C10503" t="s">
        <v>1063</v>
      </c>
      <c r="D10503" t="s">
        <v>1064</v>
      </c>
      <c r="E10503">
        <v>19</v>
      </c>
      <c r="F10503" t="s">
        <v>48</v>
      </c>
      <c r="G10503" t="s">
        <v>60</v>
      </c>
      <c r="H10503" t="s">
        <v>61</v>
      </c>
      <c r="I10503" t="s">
        <v>62</v>
      </c>
      <c r="J10503" t="s">
        <v>63</v>
      </c>
      <c r="K10503">
        <v>1</v>
      </c>
      <c r="L10503" s="2">
        <v>3500</v>
      </c>
      <c r="M10503">
        <v>15</v>
      </c>
      <c r="N10503" s="2">
        <v>3500</v>
      </c>
      <c r="O10503" s="2">
        <v>525</v>
      </c>
      <c r="P10503" s="2">
        <v>2975</v>
      </c>
      <c r="Q10503" s="2">
        <v>2391.1799999999998</v>
      </c>
      <c r="R10503" s="2">
        <v>583.82000000000005</v>
      </c>
      <c r="S10503" t="s">
        <v>64</v>
      </c>
      <c r="T10503" t="s">
        <v>398</v>
      </c>
      <c r="U10503" t="s">
        <v>399</v>
      </c>
      <c r="V10503" t="s">
        <v>39</v>
      </c>
      <c r="W10503" t="s">
        <v>40</v>
      </c>
      <c r="X10503" t="s">
        <v>97</v>
      </c>
      <c r="Y10503" t="s">
        <v>42</v>
      </c>
      <c r="Z10503" t="s">
        <v>43</v>
      </c>
      <c r="AA10503" t="s">
        <v>44</v>
      </c>
      <c r="AB10503" t="s">
        <v>44</v>
      </c>
    </row>
    <row r="10504" spans="1:28" x14ac:dyDescent="0.25">
      <c r="A10504" t="s">
        <v>15599</v>
      </c>
      <c r="B10504" s="1">
        <v>46133</v>
      </c>
      <c r="C10504" t="s">
        <v>11209</v>
      </c>
      <c r="D10504" t="s">
        <v>11210</v>
      </c>
      <c r="E10504">
        <v>41</v>
      </c>
      <c r="F10504" t="s">
        <v>31</v>
      </c>
      <c r="G10504" t="s">
        <v>134</v>
      </c>
      <c r="H10504" t="s">
        <v>135</v>
      </c>
      <c r="I10504" t="s">
        <v>62</v>
      </c>
      <c r="J10504" t="s">
        <v>130</v>
      </c>
      <c r="K10504">
        <v>6</v>
      </c>
      <c r="L10504" s="2">
        <v>8500</v>
      </c>
      <c r="M10504">
        <v>10</v>
      </c>
      <c r="N10504" s="2">
        <v>51000</v>
      </c>
      <c r="O10504" s="2">
        <v>5100</v>
      </c>
      <c r="P10504" s="2">
        <v>45900</v>
      </c>
      <c r="Q10504" s="2">
        <v>35402.07</v>
      </c>
      <c r="R10504" s="2">
        <v>10497.93</v>
      </c>
      <c r="S10504" t="s">
        <v>53</v>
      </c>
      <c r="T10504" t="s">
        <v>163</v>
      </c>
      <c r="U10504" t="s">
        <v>164</v>
      </c>
      <c r="V10504" t="s">
        <v>39</v>
      </c>
      <c r="W10504" t="s">
        <v>137</v>
      </c>
      <c r="X10504" t="s">
        <v>97</v>
      </c>
      <c r="Y10504" t="s">
        <v>42</v>
      </c>
      <c r="Z10504" t="s">
        <v>43</v>
      </c>
      <c r="AA10504" t="s">
        <v>44</v>
      </c>
      <c r="AB10504" t="s">
        <v>44</v>
      </c>
    </row>
    <row r="10505" spans="1:28" x14ac:dyDescent="0.25">
      <c r="A10505" t="s">
        <v>15600</v>
      </c>
      <c r="B10505" s="1">
        <v>46133</v>
      </c>
      <c r="C10505" t="s">
        <v>1915</v>
      </c>
      <c r="D10505" t="s">
        <v>1916</v>
      </c>
      <c r="E10505">
        <v>34</v>
      </c>
      <c r="F10505" t="s">
        <v>31</v>
      </c>
      <c r="G10505" t="s">
        <v>128</v>
      </c>
      <c r="H10505" t="s">
        <v>129</v>
      </c>
      <c r="I10505" t="s">
        <v>74</v>
      </c>
      <c r="J10505" t="s">
        <v>130</v>
      </c>
      <c r="K10505">
        <v>1</v>
      </c>
      <c r="L10505" s="2">
        <v>1700</v>
      </c>
      <c r="M10505">
        <v>20</v>
      </c>
      <c r="N10505" s="2">
        <v>1700</v>
      </c>
      <c r="O10505" s="2">
        <v>340</v>
      </c>
      <c r="P10505" s="2">
        <v>1360</v>
      </c>
      <c r="Q10505" s="2">
        <v>939.4</v>
      </c>
      <c r="R10505" s="2">
        <v>420.6</v>
      </c>
      <c r="S10505" t="s">
        <v>36</v>
      </c>
      <c r="T10505" t="s">
        <v>122</v>
      </c>
      <c r="U10505" t="s">
        <v>123</v>
      </c>
      <c r="V10505" t="s">
        <v>39</v>
      </c>
      <c r="W10505" t="s">
        <v>83</v>
      </c>
      <c r="X10505" t="s">
        <v>97</v>
      </c>
      <c r="Y10505" t="s">
        <v>56</v>
      </c>
      <c r="Z10505" t="s">
        <v>43</v>
      </c>
      <c r="AA10505" t="s">
        <v>44</v>
      </c>
      <c r="AB10505" t="s">
        <v>44</v>
      </c>
    </row>
    <row r="10506" spans="1:28" x14ac:dyDescent="0.25">
      <c r="A10506" t="s">
        <v>15601</v>
      </c>
      <c r="B10506" s="1">
        <v>46133</v>
      </c>
      <c r="C10506" t="s">
        <v>14842</v>
      </c>
      <c r="D10506" t="s">
        <v>14843</v>
      </c>
      <c r="E10506">
        <v>43</v>
      </c>
      <c r="F10506" t="s">
        <v>48</v>
      </c>
      <c r="G10506" t="s">
        <v>88</v>
      </c>
      <c r="H10506" t="s">
        <v>89</v>
      </c>
      <c r="I10506" t="s">
        <v>62</v>
      </c>
      <c r="J10506" t="s">
        <v>63</v>
      </c>
      <c r="K10506">
        <v>1</v>
      </c>
      <c r="L10506" s="2">
        <v>4200</v>
      </c>
      <c r="M10506">
        <v>15</v>
      </c>
      <c r="N10506" s="2">
        <v>4200</v>
      </c>
      <c r="O10506" s="2">
        <v>630</v>
      </c>
      <c r="P10506" s="2">
        <v>3570</v>
      </c>
      <c r="Q10506" s="2">
        <v>2802.11</v>
      </c>
      <c r="R10506" s="2">
        <v>767.89</v>
      </c>
      <c r="S10506" t="s">
        <v>53</v>
      </c>
      <c r="T10506" t="s">
        <v>153</v>
      </c>
      <c r="U10506" t="s">
        <v>154</v>
      </c>
      <c r="V10506" t="s">
        <v>39</v>
      </c>
      <c r="W10506" t="s">
        <v>66</v>
      </c>
      <c r="X10506" t="s">
        <v>41</v>
      </c>
      <c r="Y10506" t="s">
        <v>56</v>
      </c>
      <c r="Z10506" t="s">
        <v>43</v>
      </c>
      <c r="AA10506" t="s">
        <v>44</v>
      </c>
      <c r="AB10506" t="s">
        <v>44</v>
      </c>
    </row>
    <row r="10507" spans="1:28" x14ac:dyDescent="0.25">
      <c r="A10507" t="s">
        <v>15602</v>
      </c>
      <c r="B10507" s="1">
        <v>46133</v>
      </c>
      <c r="C10507" t="s">
        <v>2781</v>
      </c>
      <c r="D10507" t="s">
        <v>2782</v>
      </c>
      <c r="E10507">
        <v>18</v>
      </c>
      <c r="F10507" t="s">
        <v>31</v>
      </c>
      <c r="G10507" t="s">
        <v>148</v>
      </c>
      <c r="H10507" t="s">
        <v>149</v>
      </c>
      <c r="I10507" t="s">
        <v>74</v>
      </c>
      <c r="J10507" t="s">
        <v>130</v>
      </c>
      <c r="K10507">
        <v>6</v>
      </c>
      <c r="L10507" s="2">
        <v>3500</v>
      </c>
      <c r="M10507">
        <v>5</v>
      </c>
      <c r="N10507" s="2">
        <v>21000</v>
      </c>
      <c r="O10507" s="2">
        <v>1050</v>
      </c>
      <c r="P10507" s="2">
        <v>19950</v>
      </c>
      <c r="Q10507" s="2">
        <v>12731.88</v>
      </c>
      <c r="R10507" s="2">
        <v>7218.12</v>
      </c>
      <c r="S10507" t="s">
        <v>64</v>
      </c>
      <c r="T10507" t="s">
        <v>153</v>
      </c>
      <c r="U10507" t="s">
        <v>154</v>
      </c>
      <c r="V10507" t="s">
        <v>39</v>
      </c>
      <c r="W10507" t="s">
        <v>92</v>
      </c>
      <c r="X10507" t="s">
        <v>97</v>
      </c>
      <c r="Y10507" t="s">
        <v>42</v>
      </c>
      <c r="Z10507" t="s">
        <v>43</v>
      </c>
      <c r="AA10507" t="s">
        <v>44</v>
      </c>
      <c r="AB10507" t="s">
        <v>44</v>
      </c>
    </row>
    <row r="10508" spans="1:28" x14ac:dyDescent="0.25">
      <c r="A10508" t="s">
        <v>15603</v>
      </c>
      <c r="B10508" s="1">
        <v>46133</v>
      </c>
      <c r="C10508" t="s">
        <v>10403</v>
      </c>
      <c r="D10508" t="s">
        <v>10404</v>
      </c>
      <c r="E10508">
        <v>50</v>
      </c>
      <c r="F10508" t="s">
        <v>48</v>
      </c>
      <c r="G10508" t="s">
        <v>352</v>
      </c>
      <c r="H10508" t="s">
        <v>353</v>
      </c>
      <c r="I10508" t="s">
        <v>103</v>
      </c>
      <c r="J10508" t="s">
        <v>104</v>
      </c>
      <c r="K10508">
        <v>1</v>
      </c>
      <c r="L10508" s="2">
        <v>850</v>
      </c>
      <c r="M10508">
        <v>30</v>
      </c>
      <c r="N10508" s="2">
        <v>850</v>
      </c>
      <c r="O10508" s="2">
        <v>255</v>
      </c>
      <c r="P10508" s="2">
        <v>595</v>
      </c>
      <c r="Q10508" s="2">
        <v>459.16</v>
      </c>
      <c r="R10508" s="2">
        <v>135.84</v>
      </c>
      <c r="S10508" t="s">
        <v>53</v>
      </c>
      <c r="T10508" t="s">
        <v>96</v>
      </c>
      <c r="U10508" t="s">
        <v>96</v>
      </c>
      <c r="V10508" t="s">
        <v>39</v>
      </c>
      <c r="W10508" t="s">
        <v>137</v>
      </c>
      <c r="X10508" t="s">
        <v>97</v>
      </c>
      <c r="Y10508" t="s">
        <v>56</v>
      </c>
      <c r="Z10508" t="s">
        <v>508</v>
      </c>
      <c r="AA10508" t="s">
        <v>44</v>
      </c>
      <c r="AB10508" t="s">
        <v>44</v>
      </c>
    </row>
    <row r="10509" spans="1:28" x14ac:dyDescent="0.25">
      <c r="A10509" t="s">
        <v>15604</v>
      </c>
      <c r="B10509" s="1">
        <v>46133</v>
      </c>
      <c r="C10509" t="s">
        <v>230</v>
      </c>
      <c r="D10509" t="s">
        <v>231</v>
      </c>
      <c r="E10509">
        <v>48</v>
      </c>
      <c r="F10509" t="s">
        <v>111</v>
      </c>
      <c r="G10509" t="s">
        <v>134</v>
      </c>
      <c r="H10509" t="s">
        <v>135</v>
      </c>
      <c r="I10509" t="s">
        <v>62</v>
      </c>
      <c r="J10509" t="s">
        <v>130</v>
      </c>
      <c r="K10509">
        <v>1</v>
      </c>
      <c r="L10509" s="2">
        <v>8500</v>
      </c>
      <c r="M10509">
        <v>20</v>
      </c>
      <c r="N10509" s="2">
        <v>8500</v>
      </c>
      <c r="O10509" s="2">
        <v>1700</v>
      </c>
      <c r="P10509" s="2">
        <v>6800</v>
      </c>
      <c r="Q10509" s="2">
        <v>3860.3</v>
      </c>
      <c r="R10509" s="2">
        <v>2939.7</v>
      </c>
      <c r="S10509" t="s">
        <v>64</v>
      </c>
      <c r="T10509" t="s">
        <v>96</v>
      </c>
      <c r="U10509" t="s">
        <v>96</v>
      </c>
      <c r="V10509" t="s">
        <v>39</v>
      </c>
      <c r="W10509" t="s">
        <v>40</v>
      </c>
      <c r="X10509" t="s">
        <v>67</v>
      </c>
      <c r="Y10509" t="s">
        <v>56</v>
      </c>
      <c r="Z10509" t="s">
        <v>107</v>
      </c>
      <c r="AA10509" t="s">
        <v>44</v>
      </c>
      <c r="AB10509" t="s">
        <v>44</v>
      </c>
    </row>
    <row r="10510" spans="1:28" x14ac:dyDescent="0.25">
      <c r="A10510" t="s">
        <v>15605</v>
      </c>
      <c r="B10510" s="1">
        <v>46133</v>
      </c>
      <c r="C10510" t="s">
        <v>3693</v>
      </c>
      <c r="D10510" t="s">
        <v>3694</v>
      </c>
      <c r="E10510">
        <v>49</v>
      </c>
      <c r="F10510" t="s">
        <v>31</v>
      </c>
      <c r="G10510" t="s">
        <v>212</v>
      </c>
      <c r="H10510" t="s">
        <v>213</v>
      </c>
      <c r="I10510" t="s">
        <v>51</v>
      </c>
      <c r="J10510" t="s">
        <v>52</v>
      </c>
      <c r="K10510">
        <v>1</v>
      </c>
      <c r="L10510" s="2">
        <v>400</v>
      </c>
      <c r="M10510">
        <v>0</v>
      </c>
      <c r="N10510" s="2">
        <v>400</v>
      </c>
      <c r="O10510" s="2">
        <v>0</v>
      </c>
      <c r="P10510" s="2">
        <v>400</v>
      </c>
      <c r="Q10510" s="2">
        <v>263.79000000000002</v>
      </c>
      <c r="R10510" s="2">
        <v>136.21</v>
      </c>
      <c r="S10510" t="s">
        <v>53</v>
      </c>
      <c r="T10510" t="s">
        <v>153</v>
      </c>
      <c r="U10510" t="s">
        <v>154</v>
      </c>
      <c r="V10510" t="s">
        <v>39</v>
      </c>
      <c r="W10510" t="s">
        <v>83</v>
      </c>
      <c r="X10510" t="s">
        <v>97</v>
      </c>
      <c r="Y10510" t="s">
        <v>42</v>
      </c>
      <c r="Z10510" t="s">
        <v>43</v>
      </c>
      <c r="AA10510" t="s">
        <v>44</v>
      </c>
      <c r="AB10510" t="s">
        <v>44</v>
      </c>
    </row>
    <row r="10511" spans="1:28" x14ac:dyDescent="0.25">
      <c r="A10511" t="s">
        <v>15606</v>
      </c>
      <c r="B10511" s="1">
        <v>46134</v>
      </c>
      <c r="C10511" t="s">
        <v>7417</v>
      </c>
      <c r="D10511" t="s">
        <v>7418</v>
      </c>
      <c r="E10511">
        <v>23</v>
      </c>
      <c r="F10511" t="s">
        <v>31</v>
      </c>
      <c r="G10511" t="s">
        <v>238</v>
      </c>
      <c r="H10511" t="s">
        <v>239</v>
      </c>
      <c r="I10511" t="s">
        <v>62</v>
      </c>
      <c r="J10511" t="s">
        <v>63</v>
      </c>
      <c r="K10511">
        <v>1</v>
      </c>
      <c r="L10511" s="2">
        <v>6500</v>
      </c>
      <c r="M10511">
        <v>0</v>
      </c>
      <c r="N10511" s="2">
        <v>6500</v>
      </c>
      <c r="O10511" s="2">
        <v>0</v>
      </c>
      <c r="P10511" s="2">
        <v>6500</v>
      </c>
      <c r="Q10511" s="2">
        <v>4341.43</v>
      </c>
      <c r="R10511" s="2">
        <v>2158.5700000000002</v>
      </c>
      <c r="S10511" t="s">
        <v>53</v>
      </c>
      <c r="T10511" t="s">
        <v>54</v>
      </c>
      <c r="U10511" t="s">
        <v>55</v>
      </c>
      <c r="V10511" t="s">
        <v>39</v>
      </c>
      <c r="W10511" t="s">
        <v>40</v>
      </c>
      <c r="X10511" t="s">
        <v>97</v>
      </c>
      <c r="Y10511" t="s">
        <v>56</v>
      </c>
      <c r="Z10511" t="s">
        <v>43</v>
      </c>
      <c r="AA10511" t="s">
        <v>44</v>
      </c>
      <c r="AB10511" t="s">
        <v>44</v>
      </c>
    </row>
    <row r="10512" spans="1:28" x14ac:dyDescent="0.25">
      <c r="A10512" t="s">
        <v>15607</v>
      </c>
      <c r="B10512" s="1">
        <v>46134</v>
      </c>
      <c r="C10512" t="s">
        <v>2464</v>
      </c>
      <c r="D10512" t="s">
        <v>2465</v>
      </c>
      <c r="E10512">
        <v>43</v>
      </c>
      <c r="F10512" t="s">
        <v>111</v>
      </c>
      <c r="G10512" t="s">
        <v>158</v>
      </c>
      <c r="H10512" t="s">
        <v>159</v>
      </c>
      <c r="I10512" t="s">
        <v>51</v>
      </c>
      <c r="J10512" t="s">
        <v>52</v>
      </c>
      <c r="K10512">
        <v>1</v>
      </c>
      <c r="L10512" s="2">
        <v>650</v>
      </c>
      <c r="M10512">
        <v>15</v>
      </c>
      <c r="N10512" s="2">
        <v>650</v>
      </c>
      <c r="O10512" s="2">
        <v>97.5</v>
      </c>
      <c r="P10512" s="2">
        <v>552.5</v>
      </c>
      <c r="Q10512" s="2">
        <v>426</v>
      </c>
      <c r="R10512" s="2">
        <v>126.5</v>
      </c>
      <c r="S10512" t="s">
        <v>53</v>
      </c>
      <c r="T10512" t="s">
        <v>398</v>
      </c>
      <c r="U10512" t="s">
        <v>399</v>
      </c>
      <c r="V10512" t="s">
        <v>39</v>
      </c>
      <c r="W10512" t="s">
        <v>40</v>
      </c>
      <c r="X10512" t="s">
        <v>67</v>
      </c>
      <c r="Y10512" t="s">
        <v>56</v>
      </c>
      <c r="Z10512" t="s">
        <v>107</v>
      </c>
      <c r="AA10512" t="s">
        <v>44</v>
      </c>
      <c r="AB10512" t="s">
        <v>44</v>
      </c>
    </row>
    <row r="10513" spans="1:28" x14ac:dyDescent="0.25">
      <c r="A10513" t="s">
        <v>15608</v>
      </c>
      <c r="B10513" s="1">
        <v>46134</v>
      </c>
      <c r="C10513" t="s">
        <v>5486</v>
      </c>
      <c r="D10513" t="s">
        <v>5487</v>
      </c>
      <c r="E10513">
        <v>31</v>
      </c>
      <c r="F10513" t="s">
        <v>111</v>
      </c>
      <c r="G10513" t="s">
        <v>101</v>
      </c>
      <c r="H10513" t="s">
        <v>102</v>
      </c>
      <c r="I10513" t="s">
        <v>103</v>
      </c>
      <c r="J10513" t="s">
        <v>104</v>
      </c>
      <c r="K10513">
        <v>1</v>
      </c>
      <c r="L10513" s="2">
        <v>1800</v>
      </c>
      <c r="M10513">
        <v>15</v>
      </c>
      <c r="N10513" s="2">
        <v>1800</v>
      </c>
      <c r="O10513" s="2">
        <v>270</v>
      </c>
      <c r="P10513" s="2">
        <v>1530</v>
      </c>
      <c r="Q10513" s="2">
        <v>1066.97</v>
      </c>
      <c r="R10513" s="2">
        <v>463.03</v>
      </c>
      <c r="S10513" t="s">
        <v>53</v>
      </c>
      <c r="T10513" t="s">
        <v>178</v>
      </c>
      <c r="U10513" t="s">
        <v>154</v>
      </c>
      <c r="V10513" t="s">
        <v>39</v>
      </c>
      <c r="W10513" t="s">
        <v>66</v>
      </c>
      <c r="X10513" t="s">
        <v>41</v>
      </c>
      <c r="Y10513" t="s">
        <v>42</v>
      </c>
      <c r="Z10513" t="s">
        <v>43</v>
      </c>
      <c r="AA10513" t="s">
        <v>44</v>
      </c>
      <c r="AB10513" t="s">
        <v>44</v>
      </c>
    </row>
    <row r="10514" spans="1:28" x14ac:dyDescent="0.25">
      <c r="A10514" t="s">
        <v>15609</v>
      </c>
      <c r="B10514" s="1">
        <v>46134</v>
      </c>
      <c r="C10514" t="s">
        <v>4247</v>
      </c>
      <c r="D10514" t="s">
        <v>4248</v>
      </c>
      <c r="E10514">
        <v>47</v>
      </c>
      <c r="F10514" t="s">
        <v>48</v>
      </c>
      <c r="G10514" t="s">
        <v>238</v>
      </c>
      <c r="H10514" t="s">
        <v>239</v>
      </c>
      <c r="I10514" t="s">
        <v>62</v>
      </c>
      <c r="J10514" t="s">
        <v>63</v>
      </c>
      <c r="K10514">
        <v>4</v>
      </c>
      <c r="L10514" s="2">
        <v>6500</v>
      </c>
      <c r="M10514">
        <v>25</v>
      </c>
      <c r="N10514" s="2">
        <v>26000</v>
      </c>
      <c r="O10514" s="2">
        <v>6500</v>
      </c>
      <c r="P10514" s="2">
        <v>19500</v>
      </c>
      <c r="Q10514" s="2">
        <v>10771.32</v>
      </c>
      <c r="R10514" s="2">
        <v>8728.68</v>
      </c>
      <c r="S10514" t="s">
        <v>53</v>
      </c>
      <c r="T10514" t="s">
        <v>578</v>
      </c>
      <c r="U10514" t="s">
        <v>579</v>
      </c>
      <c r="V10514" t="s">
        <v>39</v>
      </c>
      <c r="W10514" t="s">
        <v>66</v>
      </c>
      <c r="X10514" t="s">
        <v>41</v>
      </c>
      <c r="Y10514" t="s">
        <v>42</v>
      </c>
      <c r="Z10514" t="s">
        <v>107</v>
      </c>
      <c r="AA10514" t="s">
        <v>44</v>
      </c>
      <c r="AB10514" t="s">
        <v>44</v>
      </c>
    </row>
    <row r="10515" spans="1:28" x14ac:dyDescent="0.25">
      <c r="A10515" t="s">
        <v>15610</v>
      </c>
      <c r="B10515" s="1">
        <v>46134</v>
      </c>
      <c r="C10515" t="s">
        <v>8507</v>
      </c>
      <c r="D10515" t="s">
        <v>8508</v>
      </c>
      <c r="E10515">
        <v>35</v>
      </c>
      <c r="F10515" t="s">
        <v>48</v>
      </c>
      <c r="G10515" t="s">
        <v>148</v>
      </c>
      <c r="H10515" t="s">
        <v>149</v>
      </c>
      <c r="I10515" t="s">
        <v>74</v>
      </c>
      <c r="J10515" t="s">
        <v>130</v>
      </c>
      <c r="K10515">
        <v>3</v>
      </c>
      <c r="L10515" s="2">
        <v>3500</v>
      </c>
      <c r="M10515">
        <v>10</v>
      </c>
      <c r="N10515" s="2">
        <v>10500</v>
      </c>
      <c r="O10515" s="2">
        <v>1050</v>
      </c>
      <c r="P10515" s="2">
        <v>9450</v>
      </c>
      <c r="Q10515" s="2">
        <v>6322.25</v>
      </c>
      <c r="R10515" s="2">
        <v>3127.75</v>
      </c>
      <c r="S10515" t="s">
        <v>36</v>
      </c>
      <c r="T10515" t="s">
        <v>90</v>
      </c>
      <c r="U10515" t="s">
        <v>91</v>
      </c>
      <c r="V10515" t="s">
        <v>39</v>
      </c>
      <c r="W10515" t="s">
        <v>40</v>
      </c>
      <c r="X10515" t="s">
        <v>97</v>
      </c>
      <c r="Y10515" t="s">
        <v>42</v>
      </c>
      <c r="Z10515" t="s">
        <v>508</v>
      </c>
      <c r="AA10515" t="s">
        <v>44</v>
      </c>
      <c r="AB10515" t="s">
        <v>44</v>
      </c>
    </row>
    <row r="10516" spans="1:28" x14ac:dyDescent="0.25">
      <c r="A10516" t="s">
        <v>15611</v>
      </c>
      <c r="B10516" s="1">
        <v>46134</v>
      </c>
      <c r="C10516" t="s">
        <v>6380</v>
      </c>
      <c r="D10516" t="s">
        <v>6381</v>
      </c>
      <c r="E10516">
        <v>53</v>
      </c>
      <c r="F10516" t="s">
        <v>31</v>
      </c>
      <c r="G10516" t="s">
        <v>561</v>
      </c>
      <c r="H10516" t="s">
        <v>562</v>
      </c>
      <c r="I10516" t="s">
        <v>34</v>
      </c>
      <c r="J10516" t="s">
        <v>143</v>
      </c>
      <c r="K10516">
        <v>1</v>
      </c>
      <c r="L10516" s="2">
        <v>900</v>
      </c>
      <c r="M10516">
        <v>20</v>
      </c>
      <c r="N10516" s="2">
        <v>900</v>
      </c>
      <c r="O10516" s="2">
        <v>180</v>
      </c>
      <c r="P10516" s="2">
        <v>720</v>
      </c>
      <c r="Q10516" s="2">
        <v>501.06</v>
      </c>
      <c r="R10516" s="2">
        <v>218.94</v>
      </c>
      <c r="S10516" t="s">
        <v>53</v>
      </c>
      <c r="T10516" t="s">
        <v>222</v>
      </c>
      <c r="U10516" t="s">
        <v>38</v>
      </c>
      <c r="V10516" t="s">
        <v>39</v>
      </c>
      <c r="W10516" t="s">
        <v>40</v>
      </c>
      <c r="X10516" t="s">
        <v>97</v>
      </c>
      <c r="Y10516" t="s">
        <v>42</v>
      </c>
      <c r="Z10516" t="s">
        <v>43</v>
      </c>
      <c r="AA10516" t="s">
        <v>44</v>
      </c>
      <c r="AB10516" t="s">
        <v>44</v>
      </c>
    </row>
    <row r="10517" spans="1:28" x14ac:dyDescent="0.25">
      <c r="A10517" t="s">
        <v>15612</v>
      </c>
      <c r="B10517" s="1">
        <v>46134</v>
      </c>
      <c r="C10517" t="s">
        <v>11745</v>
      </c>
      <c r="D10517" t="s">
        <v>11746</v>
      </c>
      <c r="E10517">
        <v>55</v>
      </c>
      <c r="F10517" t="s">
        <v>31</v>
      </c>
      <c r="G10517" t="s">
        <v>202</v>
      </c>
      <c r="H10517" t="s">
        <v>203</v>
      </c>
      <c r="I10517" t="s">
        <v>103</v>
      </c>
      <c r="J10517" t="s">
        <v>104</v>
      </c>
      <c r="K10517">
        <v>2</v>
      </c>
      <c r="L10517" s="2">
        <v>550</v>
      </c>
      <c r="M10517">
        <v>5</v>
      </c>
      <c r="N10517" s="2">
        <v>1100</v>
      </c>
      <c r="O10517" s="2">
        <v>55</v>
      </c>
      <c r="P10517" s="2">
        <v>1045</v>
      </c>
      <c r="Q10517" s="2">
        <v>705.75</v>
      </c>
      <c r="R10517" s="2">
        <v>339.25</v>
      </c>
      <c r="S10517" t="s">
        <v>53</v>
      </c>
      <c r="T10517" t="s">
        <v>54</v>
      </c>
      <c r="U10517" t="s">
        <v>55</v>
      </c>
      <c r="V10517" t="s">
        <v>39</v>
      </c>
      <c r="W10517" t="s">
        <v>40</v>
      </c>
      <c r="X10517" t="s">
        <v>97</v>
      </c>
      <c r="Y10517" t="s">
        <v>56</v>
      </c>
      <c r="Z10517" t="s">
        <v>508</v>
      </c>
      <c r="AA10517" t="s">
        <v>44</v>
      </c>
      <c r="AB10517" t="s">
        <v>68</v>
      </c>
    </row>
    <row r="10518" spans="1:28" x14ac:dyDescent="0.25">
      <c r="A10518" t="s">
        <v>15613</v>
      </c>
      <c r="B10518" s="1">
        <v>46134</v>
      </c>
      <c r="C10518" t="s">
        <v>11964</v>
      </c>
      <c r="D10518" t="s">
        <v>11965</v>
      </c>
      <c r="E10518">
        <v>55</v>
      </c>
      <c r="F10518" t="s">
        <v>48</v>
      </c>
      <c r="G10518" t="s">
        <v>49</v>
      </c>
      <c r="H10518" t="s">
        <v>50</v>
      </c>
      <c r="I10518" t="s">
        <v>51</v>
      </c>
      <c r="J10518" t="s">
        <v>52</v>
      </c>
      <c r="K10518">
        <v>3</v>
      </c>
      <c r="L10518" s="2">
        <v>500</v>
      </c>
      <c r="M10518">
        <v>5</v>
      </c>
      <c r="N10518" s="2">
        <v>1500</v>
      </c>
      <c r="O10518" s="2">
        <v>75</v>
      </c>
      <c r="P10518" s="2">
        <v>1425</v>
      </c>
      <c r="Q10518" s="2">
        <v>810.63</v>
      </c>
      <c r="R10518" s="2">
        <v>614.37</v>
      </c>
      <c r="S10518" t="s">
        <v>36</v>
      </c>
      <c r="T10518" t="s">
        <v>398</v>
      </c>
      <c r="U10518" t="s">
        <v>399</v>
      </c>
      <c r="V10518" t="s">
        <v>39</v>
      </c>
      <c r="W10518" t="s">
        <v>83</v>
      </c>
      <c r="X10518" t="s">
        <v>97</v>
      </c>
      <c r="Y10518" t="s">
        <v>56</v>
      </c>
      <c r="Z10518" t="s">
        <v>43</v>
      </c>
      <c r="AA10518" t="s">
        <v>44</v>
      </c>
      <c r="AB10518" t="s">
        <v>44</v>
      </c>
    </row>
    <row r="10519" spans="1:28" x14ac:dyDescent="0.25">
      <c r="A10519" t="s">
        <v>15614</v>
      </c>
      <c r="B10519" s="1">
        <v>46134</v>
      </c>
      <c r="C10519" t="s">
        <v>7140</v>
      </c>
      <c r="D10519" t="s">
        <v>7141</v>
      </c>
      <c r="E10519">
        <v>39</v>
      </c>
      <c r="F10519" t="s">
        <v>111</v>
      </c>
      <c r="G10519" t="s">
        <v>101</v>
      </c>
      <c r="H10519" t="s">
        <v>102</v>
      </c>
      <c r="I10519" t="s">
        <v>103</v>
      </c>
      <c r="J10519" t="s">
        <v>104</v>
      </c>
      <c r="K10519">
        <v>2</v>
      </c>
      <c r="L10519" s="2">
        <v>1800</v>
      </c>
      <c r="M10519">
        <v>20</v>
      </c>
      <c r="N10519" s="2">
        <v>3600</v>
      </c>
      <c r="O10519" s="2">
        <v>720</v>
      </c>
      <c r="P10519" s="2">
        <v>2880</v>
      </c>
      <c r="Q10519" s="2">
        <v>2233.71</v>
      </c>
      <c r="R10519" s="2">
        <v>646.29</v>
      </c>
      <c r="S10519" t="s">
        <v>53</v>
      </c>
      <c r="T10519" t="s">
        <v>407</v>
      </c>
      <c r="U10519" t="s">
        <v>408</v>
      </c>
      <c r="V10519" t="s">
        <v>39</v>
      </c>
      <c r="W10519" t="s">
        <v>137</v>
      </c>
      <c r="X10519" t="s">
        <v>41</v>
      </c>
      <c r="Y10519" t="s">
        <v>56</v>
      </c>
      <c r="Z10519" t="s">
        <v>43</v>
      </c>
      <c r="AA10519" t="s">
        <v>44</v>
      </c>
      <c r="AB10519" t="s">
        <v>44</v>
      </c>
    </row>
    <row r="10520" spans="1:28" x14ac:dyDescent="0.25">
      <c r="A10520" t="s">
        <v>15615</v>
      </c>
      <c r="B10520" s="1">
        <v>46134</v>
      </c>
      <c r="C10520" t="s">
        <v>8970</v>
      </c>
      <c r="D10520" t="s">
        <v>8971</v>
      </c>
      <c r="E10520">
        <v>49</v>
      </c>
      <c r="F10520" t="s">
        <v>31</v>
      </c>
      <c r="G10520" t="s">
        <v>243</v>
      </c>
      <c r="H10520" t="s">
        <v>244</v>
      </c>
      <c r="I10520" t="s">
        <v>103</v>
      </c>
      <c r="J10520" t="s">
        <v>104</v>
      </c>
      <c r="K10520">
        <v>2</v>
      </c>
      <c r="L10520" s="2">
        <v>450</v>
      </c>
      <c r="M10520">
        <v>15</v>
      </c>
      <c r="N10520" s="2">
        <v>900</v>
      </c>
      <c r="O10520" s="2">
        <v>135</v>
      </c>
      <c r="P10520" s="2">
        <v>765</v>
      </c>
      <c r="Q10520" s="2">
        <v>592.47</v>
      </c>
      <c r="R10520" s="2">
        <v>172.53</v>
      </c>
      <c r="S10520" t="s">
        <v>36</v>
      </c>
      <c r="T10520" t="s">
        <v>37</v>
      </c>
      <c r="U10520" t="s">
        <v>38</v>
      </c>
      <c r="V10520" t="s">
        <v>39</v>
      </c>
      <c r="W10520" t="s">
        <v>124</v>
      </c>
      <c r="X10520" t="s">
        <v>97</v>
      </c>
      <c r="Y10520" t="s">
        <v>42</v>
      </c>
      <c r="Z10520" t="s">
        <v>43</v>
      </c>
      <c r="AA10520" t="s">
        <v>44</v>
      </c>
      <c r="AB10520" t="s">
        <v>44</v>
      </c>
    </row>
    <row r="10521" spans="1:28" x14ac:dyDescent="0.25">
      <c r="A10521" t="s">
        <v>15616</v>
      </c>
      <c r="B10521" s="1">
        <v>46134</v>
      </c>
      <c r="C10521" t="s">
        <v>2528</v>
      </c>
      <c r="D10521" t="s">
        <v>2529</v>
      </c>
      <c r="E10521">
        <v>51</v>
      </c>
      <c r="F10521" t="s">
        <v>48</v>
      </c>
      <c r="G10521" t="s">
        <v>176</v>
      </c>
      <c r="H10521" t="s">
        <v>177</v>
      </c>
      <c r="I10521" t="s">
        <v>34</v>
      </c>
      <c r="J10521" t="s">
        <v>35</v>
      </c>
      <c r="K10521">
        <v>6</v>
      </c>
      <c r="L10521" s="2">
        <v>6500</v>
      </c>
      <c r="M10521">
        <v>10</v>
      </c>
      <c r="N10521" s="2">
        <v>39000</v>
      </c>
      <c r="O10521" s="2">
        <v>3900</v>
      </c>
      <c r="P10521" s="2">
        <v>35100</v>
      </c>
      <c r="Q10521" s="2">
        <v>19810.54</v>
      </c>
      <c r="R10521" s="2">
        <v>15289.46</v>
      </c>
      <c r="S10521" t="s">
        <v>53</v>
      </c>
      <c r="T10521" t="s">
        <v>578</v>
      </c>
      <c r="U10521" t="s">
        <v>579</v>
      </c>
      <c r="V10521" t="s">
        <v>39</v>
      </c>
      <c r="W10521" t="s">
        <v>40</v>
      </c>
      <c r="X10521" t="s">
        <v>97</v>
      </c>
      <c r="Y10521" t="s">
        <v>56</v>
      </c>
      <c r="Z10521" t="s">
        <v>43</v>
      </c>
      <c r="AA10521" t="s">
        <v>44</v>
      </c>
      <c r="AB10521" t="s">
        <v>44</v>
      </c>
    </row>
    <row r="10522" spans="1:28" x14ac:dyDescent="0.25">
      <c r="A10522" t="s">
        <v>15617</v>
      </c>
      <c r="B10522" s="1">
        <v>46134</v>
      </c>
      <c r="C10522" t="s">
        <v>3591</v>
      </c>
      <c r="D10522" t="s">
        <v>3592</v>
      </c>
      <c r="E10522">
        <v>27</v>
      </c>
      <c r="F10522" t="s">
        <v>31</v>
      </c>
      <c r="G10522" t="s">
        <v>141</v>
      </c>
      <c r="H10522" t="s">
        <v>142</v>
      </c>
      <c r="I10522" t="s">
        <v>74</v>
      </c>
      <c r="J10522" t="s">
        <v>143</v>
      </c>
      <c r="K10522">
        <v>1</v>
      </c>
      <c r="L10522" s="2">
        <v>900</v>
      </c>
      <c r="M10522">
        <v>10</v>
      </c>
      <c r="N10522" s="2">
        <v>900</v>
      </c>
      <c r="O10522" s="2">
        <v>90</v>
      </c>
      <c r="P10522" s="2">
        <v>810</v>
      </c>
      <c r="Q10522" s="2">
        <v>482.47</v>
      </c>
      <c r="R10522" s="2">
        <v>327.52999999999997</v>
      </c>
      <c r="S10522" t="s">
        <v>53</v>
      </c>
      <c r="T10522" t="s">
        <v>290</v>
      </c>
      <c r="U10522" t="s">
        <v>291</v>
      </c>
      <c r="V10522" t="s">
        <v>39</v>
      </c>
      <c r="W10522" t="s">
        <v>83</v>
      </c>
      <c r="X10522" t="s">
        <v>41</v>
      </c>
      <c r="Y10522" t="s">
        <v>42</v>
      </c>
      <c r="Z10522" t="s">
        <v>43</v>
      </c>
      <c r="AA10522" t="s">
        <v>44</v>
      </c>
      <c r="AB10522" t="s">
        <v>44</v>
      </c>
    </row>
    <row r="10523" spans="1:28" x14ac:dyDescent="0.25">
      <c r="A10523" t="s">
        <v>15618</v>
      </c>
      <c r="B10523" s="1">
        <v>46134</v>
      </c>
      <c r="C10523" t="s">
        <v>4691</v>
      </c>
      <c r="D10523" t="s">
        <v>4692</v>
      </c>
      <c r="E10523">
        <v>43</v>
      </c>
      <c r="F10523" t="s">
        <v>111</v>
      </c>
      <c r="G10523" t="s">
        <v>318</v>
      </c>
      <c r="H10523" t="s">
        <v>319</v>
      </c>
      <c r="I10523" t="s">
        <v>34</v>
      </c>
      <c r="J10523" t="s">
        <v>190</v>
      </c>
      <c r="K10523">
        <v>1</v>
      </c>
      <c r="L10523" s="2">
        <v>2500</v>
      </c>
      <c r="M10523">
        <v>10</v>
      </c>
      <c r="N10523" s="2">
        <v>2500</v>
      </c>
      <c r="O10523" s="2">
        <v>250</v>
      </c>
      <c r="P10523" s="2">
        <v>2250</v>
      </c>
      <c r="Q10523" s="2">
        <v>1540.93</v>
      </c>
      <c r="R10523" s="2">
        <v>709.07</v>
      </c>
      <c r="S10523" t="s">
        <v>64</v>
      </c>
      <c r="T10523" t="s">
        <v>90</v>
      </c>
      <c r="U10523" t="s">
        <v>91</v>
      </c>
      <c r="V10523" t="s">
        <v>39</v>
      </c>
      <c r="W10523" t="s">
        <v>66</v>
      </c>
      <c r="X10523" t="s">
        <v>67</v>
      </c>
      <c r="Y10523" t="s">
        <v>56</v>
      </c>
      <c r="Z10523" t="s">
        <v>43</v>
      </c>
      <c r="AA10523" t="s">
        <v>44</v>
      </c>
      <c r="AB10523" t="s">
        <v>44</v>
      </c>
    </row>
    <row r="10524" spans="1:28" x14ac:dyDescent="0.25">
      <c r="A10524" t="s">
        <v>15619</v>
      </c>
      <c r="B10524" s="1">
        <v>46134</v>
      </c>
      <c r="C10524" t="s">
        <v>2389</v>
      </c>
      <c r="D10524" t="s">
        <v>2390</v>
      </c>
      <c r="E10524">
        <v>24</v>
      </c>
      <c r="F10524" t="s">
        <v>111</v>
      </c>
      <c r="G10524" t="s">
        <v>366</v>
      </c>
      <c r="H10524" t="s">
        <v>367</v>
      </c>
      <c r="I10524" t="s">
        <v>34</v>
      </c>
      <c r="J10524" t="s">
        <v>130</v>
      </c>
      <c r="K10524">
        <v>5</v>
      </c>
      <c r="L10524" s="2">
        <v>14500</v>
      </c>
      <c r="M10524">
        <v>5</v>
      </c>
      <c r="N10524" s="2">
        <v>72500</v>
      </c>
      <c r="O10524" s="2">
        <v>3625</v>
      </c>
      <c r="P10524" s="2">
        <v>68875</v>
      </c>
      <c r="Q10524" s="2">
        <v>43823.47</v>
      </c>
      <c r="R10524" s="2">
        <v>25051.53</v>
      </c>
      <c r="S10524" t="s">
        <v>53</v>
      </c>
      <c r="T10524" t="s">
        <v>90</v>
      </c>
      <c r="U10524" t="s">
        <v>91</v>
      </c>
      <c r="V10524" t="s">
        <v>39</v>
      </c>
      <c r="W10524" t="s">
        <v>83</v>
      </c>
      <c r="X10524" t="s">
        <v>67</v>
      </c>
      <c r="Y10524" t="s">
        <v>42</v>
      </c>
      <c r="Z10524" t="s">
        <v>43</v>
      </c>
      <c r="AA10524" t="s">
        <v>44</v>
      </c>
      <c r="AB10524" t="s">
        <v>44</v>
      </c>
    </row>
    <row r="10525" spans="1:28" x14ac:dyDescent="0.25">
      <c r="A10525" t="s">
        <v>15620</v>
      </c>
      <c r="B10525" s="1">
        <v>46135</v>
      </c>
      <c r="C10525" t="s">
        <v>3434</v>
      </c>
      <c r="D10525" t="s">
        <v>3435</v>
      </c>
      <c r="E10525">
        <v>37</v>
      </c>
      <c r="F10525" t="s">
        <v>31</v>
      </c>
      <c r="G10525" t="s">
        <v>280</v>
      </c>
      <c r="H10525" t="s">
        <v>281</v>
      </c>
      <c r="I10525" t="s">
        <v>62</v>
      </c>
      <c r="J10525" t="s">
        <v>190</v>
      </c>
      <c r="K10525">
        <v>2</v>
      </c>
      <c r="L10525" s="2">
        <v>700</v>
      </c>
      <c r="M10525">
        <v>0</v>
      </c>
      <c r="N10525" s="2">
        <v>1400</v>
      </c>
      <c r="O10525" s="2">
        <v>0</v>
      </c>
      <c r="P10525" s="2">
        <v>1400</v>
      </c>
      <c r="Q10525" s="2">
        <v>935.77</v>
      </c>
      <c r="R10525" s="2">
        <v>464.23</v>
      </c>
      <c r="S10525" t="s">
        <v>53</v>
      </c>
      <c r="T10525" t="s">
        <v>163</v>
      </c>
      <c r="U10525" t="s">
        <v>164</v>
      </c>
      <c r="V10525" t="s">
        <v>39</v>
      </c>
      <c r="W10525" t="s">
        <v>83</v>
      </c>
      <c r="X10525" t="s">
        <v>97</v>
      </c>
      <c r="Y10525" t="s">
        <v>56</v>
      </c>
      <c r="Z10525" t="s">
        <v>43</v>
      </c>
      <c r="AA10525" t="s">
        <v>44</v>
      </c>
      <c r="AB10525" t="s">
        <v>44</v>
      </c>
    </row>
    <row r="10526" spans="1:28" x14ac:dyDescent="0.25">
      <c r="A10526" t="s">
        <v>15621</v>
      </c>
      <c r="B10526" s="1">
        <v>46135</v>
      </c>
      <c r="C10526" t="s">
        <v>7330</v>
      </c>
      <c r="D10526" t="s">
        <v>7331</v>
      </c>
      <c r="E10526">
        <v>55</v>
      </c>
      <c r="F10526" t="s">
        <v>48</v>
      </c>
      <c r="G10526" t="s">
        <v>280</v>
      </c>
      <c r="H10526" t="s">
        <v>281</v>
      </c>
      <c r="I10526" t="s">
        <v>62</v>
      </c>
      <c r="J10526" t="s">
        <v>190</v>
      </c>
      <c r="K10526">
        <v>2</v>
      </c>
      <c r="L10526" s="2">
        <v>700</v>
      </c>
      <c r="M10526">
        <v>5</v>
      </c>
      <c r="N10526" s="2">
        <v>1400</v>
      </c>
      <c r="O10526" s="2">
        <v>70</v>
      </c>
      <c r="P10526" s="2">
        <v>1330</v>
      </c>
      <c r="Q10526" s="2">
        <v>805.98</v>
      </c>
      <c r="R10526" s="2">
        <v>524.02</v>
      </c>
      <c r="S10526" t="s">
        <v>53</v>
      </c>
      <c r="T10526" t="s">
        <v>290</v>
      </c>
      <c r="U10526" t="s">
        <v>291</v>
      </c>
      <c r="V10526" t="s">
        <v>39</v>
      </c>
      <c r="W10526" t="s">
        <v>92</v>
      </c>
      <c r="X10526" t="s">
        <v>41</v>
      </c>
      <c r="Y10526" t="s">
        <v>84</v>
      </c>
      <c r="Z10526" t="s">
        <v>43</v>
      </c>
      <c r="AA10526" t="s">
        <v>44</v>
      </c>
      <c r="AB10526" t="s">
        <v>44</v>
      </c>
    </row>
    <row r="10527" spans="1:28" x14ac:dyDescent="0.25">
      <c r="A10527" t="s">
        <v>15622</v>
      </c>
      <c r="B10527" s="1">
        <v>46135</v>
      </c>
      <c r="C10527" t="s">
        <v>479</v>
      </c>
      <c r="D10527" t="s">
        <v>480</v>
      </c>
      <c r="E10527">
        <v>35</v>
      </c>
      <c r="F10527" t="s">
        <v>31</v>
      </c>
      <c r="G10527" t="s">
        <v>238</v>
      </c>
      <c r="H10527" t="s">
        <v>239</v>
      </c>
      <c r="I10527" t="s">
        <v>62</v>
      </c>
      <c r="J10527" t="s">
        <v>63</v>
      </c>
      <c r="K10527">
        <v>2</v>
      </c>
      <c r="L10527" s="2">
        <v>6500</v>
      </c>
      <c r="M10527">
        <v>15</v>
      </c>
      <c r="N10527" s="2">
        <v>13000</v>
      </c>
      <c r="O10527" s="2">
        <v>1950</v>
      </c>
      <c r="P10527" s="2">
        <v>11050</v>
      </c>
      <c r="Q10527" s="2">
        <v>8854.25</v>
      </c>
      <c r="R10527" s="2">
        <v>2195.75</v>
      </c>
      <c r="S10527" t="s">
        <v>53</v>
      </c>
      <c r="T10527" t="s">
        <v>54</v>
      </c>
      <c r="U10527" t="s">
        <v>55</v>
      </c>
      <c r="V10527" t="s">
        <v>39</v>
      </c>
      <c r="W10527" t="s">
        <v>137</v>
      </c>
      <c r="X10527" t="s">
        <v>41</v>
      </c>
      <c r="Y10527" t="s">
        <v>42</v>
      </c>
      <c r="Z10527" t="s">
        <v>43</v>
      </c>
      <c r="AA10527" t="s">
        <v>44</v>
      </c>
      <c r="AB10527" t="s">
        <v>44</v>
      </c>
    </row>
    <row r="10528" spans="1:28" x14ac:dyDescent="0.25">
      <c r="A10528" t="s">
        <v>15623</v>
      </c>
      <c r="B10528" s="1">
        <v>46135</v>
      </c>
      <c r="C10528" t="s">
        <v>94</v>
      </c>
      <c r="D10528" t="s">
        <v>95</v>
      </c>
      <c r="E10528">
        <v>48</v>
      </c>
      <c r="F10528" t="s">
        <v>31</v>
      </c>
      <c r="G10528" t="s">
        <v>352</v>
      </c>
      <c r="H10528" t="s">
        <v>353</v>
      </c>
      <c r="I10528" t="s">
        <v>103</v>
      </c>
      <c r="J10528" t="s">
        <v>104</v>
      </c>
      <c r="K10528">
        <v>1</v>
      </c>
      <c r="L10528" s="2">
        <v>850</v>
      </c>
      <c r="M10528">
        <v>0</v>
      </c>
      <c r="N10528" s="2">
        <v>850</v>
      </c>
      <c r="O10528" s="2">
        <v>0</v>
      </c>
      <c r="P10528" s="2">
        <v>850</v>
      </c>
      <c r="Q10528" s="2">
        <v>629.66999999999996</v>
      </c>
      <c r="R10528" s="2">
        <v>220.33</v>
      </c>
      <c r="S10528" t="s">
        <v>36</v>
      </c>
      <c r="T10528" t="s">
        <v>407</v>
      </c>
      <c r="U10528" t="s">
        <v>408</v>
      </c>
      <c r="V10528" t="s">
        <v>39</v>
      </c>
      <c r="W10528" t="s">
        <v>124</v>
      </c>
      <c r="X10528" t="s">
        <v>97</v>
      </c>
      <c r="Y10528" t="s">
        <v>84</v>
      </c>
      <c r="Z10528" t="s">
        <v>223</v>
      </c>
      <c r="AA10528" t="s">
        <v>44</v>
      </c>
      <c r="AB10528" t="s">
        <v>44</v>
      </c>
    </row>
    <row r="10529" spans="1:28" x14ac:dyDescent="0.25">
      <c r="A10529" t="s">
        <v>15624</v>
      </c>
      <c r="B10529" s="1">
        <v>46135</v>
      </c>
      <c r="C10529" t="s">
        <v>4531</v>
      </c>
      <c r="D10529" t="s">
        <v>4532</v>
      </c>
      <c r="E10529">
        <v>45</v>
      </c>
      <c r="F10529" t="s">
        <v>31</v>
      </c>
      <c r="G10529" t="s">
        <v>197</v>
      </c>
      <c r="H10529" t="s">
        <v>198</v>
      </c>
      <c r="I10529" t="s">
        <v>74</v>
      </c>
      <c r="J10529" t="s">
        <v>75</v>
      </c>
      <c r="K10529">
        <v>1</v>
      </c>
      <c r="L10529" s="2">
        <v>2600</v>
      </c>
      <c r="M10529">
        <v>10</v>
      </c>
      <c r="N10529" s="2">
        <v>2600</v>
      </c>
      <c r="O10529" s="2">
        <v>260</v>
      </c>
      <c r="P10529" s="2">
        <v>2340</v>
      </c>
      <c r="Q10529" s="2">
        <v>1483.43</v>
      </c>
      <c r="R10529" s="2">
        <v>856.57</v>
      </c>
      <c r="S10529" t="s">
        <v>53</v>
      </c>
      <c r="T10529" t="s">
        <v>222</v>
      </c>
      <c r="U10529" t="s">
        <v>38</v>
      </c>
      <c r="V10529" t="s">
        <v>39</v>
      </c>
      <c r="W10529" t="s">
        <v>66</v>
      </c>
      <c r="X10529" t="s">
        <v>97</v>
      </c>
      <c r="Y10529" t="s">
        <v>56</v>
      </c>
      <c r="Z10529" t="s">
        <v>107</v>
      </c>
      <c r="AA10529" t="s">
        <v>44</v>
      </c>
      <c r="AB10529" t="s">
        <v>44</v>
      </c>
    </row>
    <row r="10530" spans="1:28" x14ac:dyDescent="0.25">
      <c r="A10530" t="s">
        <v>15625</v>
      </c>
      <c r="B10530" s="1">
        <v>46135</v>
      </c>
      <c r="C10530" t="s">
        <v>1473</v>
      </c>
      <c r="D10530" t="s">
        <v>1474</v>
      </c>
      <c r="E10530">
        <v>50</v>
      </c>
      <c r="F10530" t="s">
        <v>48</v>
      </c>
      <c r="G10530" t="s">
        <v>148</v>
      </c>
      <c r="H10530" t="s">
        <v>149</v>
      </c>
      <c r="I10530" t="s">
        <v>74</v>
      </c>
      <c r="J10530" t="s">
        <v>130</v>
      </c>
      <c r="K10530">
        <v>2</v>
      </c>
      <c r="L10530" s="2">
        <v>3500</v>
      </c>
      <c r="M10530">
        <v>10</v>
      </c>
      <c r="N10530" s="2">
        <v>7000</v>
      </c>
      <c r="O10530" s="2">
        <v>700</v>
      </c>
      <c r="P10530" s="2">
        <v>6300</v>
      </c>
      <c r="Q10530" s="2">
        <v>5008.28</v>
      </c>
      <c r="R10530" s="2">
        <v>1291.72</v>
      </c>
      <c r="S10530" t="s">
        <v>53</v>
      </c>
      <c r="T10530" t="s">
        <v>76</v>
      </c>
      <c r="U10530" t="s">
        <v>77</v>
      </c>
      <c r="V10530" t="s">
        <v>39</v>
      </c>
      <c r="W10530" t="s">
        <v>137</v>
      </c>
      <c r="X10530" t="s">
        <v>41</v>
      </c>
      <c r="Y10530" t="s">
        <v>84</v>
      </c>
      <c r="Z10530" t="s">
        <v>43</v>
      </c>
      <c r="AA10530" t="s">
        <v>44</v>
      </c>
      <c r="AB10530" t="s">
        <v>44</v>
      </c>
    </row>
    <row r="10531" spans="1:28" x14ac:dyDescent="0.25">
      <c r="A10531" t="s">
        <v>15626</v>
      </c>
      <c r="B10531" s="1">
        <v>46135</v>
      </c>
      <c r="C10531" t="s">
        <v>15627</v>
      </c>
      <c r="D10531" t="s">
        <v>15628</v>
      </c>
      <c r="E10531">
        <v>18</v>
      </c>
      <c r="F10531" t="s">
        <v>48</v>
      </c>
      <c r="G10531" t="s">
        <v>148</v>
      </c>
      <c r="H10531" t="s">
        <v>149</v>
      </c>
      <c r="I10531" t="s">
        <v>74</v>
      </c>
      <c r="J10531" t="s">
        <v>130</v>
      </c>
      <c r="K10531">
        <v>4</v>
      </c>
      <c r="L10531" s="2">
        <v>3500</v>
      </c>
      <c r="M10531">
        <v>10</v>
      </c>
      <c r="N10531" s="2">
        <v>14000</v>
      </c>
      <c r="O10531" s="2">
        <v>1400</v>
      </c>
      <c r="P10531" s="2">
        <v>12600</v>
      </c>
      <c r="Q10531" s="2">
        <v>9034.85</v>
      </c>
      <c r="R10531" s="2">
        <v>3565.15</v>
      </c>
      <c r="S10531" t="s">
        <v>64</v>
      </c>
      <c r="T10531" t="s">
        <v>54</v>
      </c>
      <c r="U10531" t="s">
        <v>55</v>
      </c>
      <c r="V10531" t="s">
        <v>39</v>
      </c>
      <c r="W10531" t="s">
        <v>137</v>
      </c>
      <c r="X10531" t="s">
        <v>41</v>
      </c>
      <c r="Y10531" t="s">
        <v>56</v>
      </c>
      <c r="Z10531" t="s">
        <v>43</v>
      </c>
      <c r="AA10531" t="s">
        <v>44</v>
      </c>
      <c r="AB10531" t="s">
        <v>44</v>
      </c>
    </row>
    <row r="10532" spans="1:28" x14ac:dyDescent="0.25">
      <c r="A10532" t="s">
        <v>15629</v>
      </c>
      <c r="B10532" s="1">
        <v>46135</v>
      </c>
      <c r="C10532" t="s">
        <v>1093</v>
      </c>
      <c r="D10532" t="s">
        <v>1094</v>
      </c>
      <c r="E10532">
        <v>26</v>
      </c>
      <c r="F10532" t="s">
        <v>111</v>
      </c>
      <c r="G10532" t="s">
        <v>366</v>
      </c>
      <c r="H10532" t="s">
        <v>367</v>
      </c>
      <c r="I10532" t="s">
        <v>34</v>
      </c>
      <c r="J10532" t="s">
        <v>130</v>
      </c>
      <c r="K10532">
        <v>3</v>
      </c>
      <c r="L10532" s="2">
        <v>14500</v>
      </c>
      <c r="M10532">
        <v>25</v>
      </c>
      <c r="N10532" s="2">
        <v>43500</v>
      </c>
      <c r="O10532" s="2">
        <v>10875</v>
      </c>
      <c r="P10532" s="2">
        <v>32625</v>
      </c>
      <c r="Q10532" s="2">
        <v>19969.66</v>
      </c>
      <c r="R10532" s="2">
        <v>12655.34</v>
      </c>
      <c r="S10532" t="s">
        <v>36</v>
      </c>
      <c r="T10532" t="s">
        <v>398</v>
      </c>
      <c r="U10532" t="s">
        <v>399</v>
      </c>
      <c r="V10532" t="s">
        <v>39</v>
      </c>
      <c r="W10532" t="s">
        <v>92</v>
      </c>
      <c r="X10532" t="s">
        <v>97</v>
      </c>
      <c r="Y10532" t="s">
        <v>56</v>
      </c>
      <c r="Z10532" t="s">
        <v>43</v>
      </c>
      <c r="AA10532" t="s">
        <v>44</v>
      </c>
      <c r="AB10532" t="s">
        <v>44</v>
      </c>
    </row>
    <row r="10533" spans="1:28" x14ac:dyDescent="0.25">
      <c r="A10533" t="s">
        <v>15630</v>
      </c>
      <c r="B10533" s="1">
        <v>46135</v>
      </c>
      <c r="C10533" t="s">
        <v>2646</v>
      </c>
      <c r="D10533" t="s">
        <v>2647</v>
      </c>
      <c r="E10533">
        <v>19</v>
      </c>
      <c r="F10533" t="s">
        <v>31</v>
      </c>
      <c r="G10533" t="s">
        <v>112</v>
      </c>
      <c r="H10533" t="s">
        <v>113</v>
      </c>
      <c r="I10533" t="s">
        <v>103</v>
      </c>
      <c r="J10533" t="s">
        <v>104</v>
      </c>
      <c r="K10533">
        <v>1</v>
      </c>
      <c r="L10533" s="2">
        <v>650</v>
      </c>
      <c r="M10533">
        <v>25</v>
      </c>
      <c r="N10533" s="2">
        <v>650</v>
      </c>
      <c r="O10533" s="2">
        <v>162.5</v>
      </c>
      <c r="P10533" s="2">
        <v>487.5</v>
      </c>
      <c r="Q10533" s="2">
        <v>348.42</v>
      </c>
      <c r="R10533" s="2">
        <v>139.08000000000001</v>
      </c>
      <c r="S10533" t="s">
        <v>64</v>
      </c>
      <c r="T10533" t="s">
        <v>163</v>
      </c>
      <c r="U10533" t="s">
        <v>164</v>
      </c>
      <c r="V10533" t="s">
        <v>39</v>
      </c>
      <c r="W10533" t="s">
        <v>66</v>
      </c>
      <c r="X10533" t="s">
        <v>41</v>
      </c>
      <c r="Y10533" t="s">
        <v>56</v>
      </c>
      <c r="Z10533" t="s">
        <v>43</v>
      </c>
      <c r="AA10533" t="s">
        <v>68</v>
      </c>
      <c r="AB10533" t="s">
        <v>44</v>
      </c>
    </row>
    <row r="10534" spans="1:28" x14ac:dyDescent="0.25">
      <c r="A10534" t="s">
        <v>15631</v>
      </c>
      <c r="B10534" s="1">
        <v>46135</v>
      </c>
      <c r="C10534" t="s">
        <v>10126</v>
      </c>
      <c r="D10534" t="s">
        <v>10127</v>
      </c>
      <c r="E10534">
        <v>41</v>
      </c>
      <c r="F10534" t="s">
        <v>48</v>
      </c>
      <c r="G10534" t="s">
        <v>188</v>
      </c>
      <c r="H10534" t="s">
        <v>189</v>
      </c>
      <c r="I10534" t="s">
        <v>34</v>
      </c>
      <c r="J10534" t="s">
        <v>190</v>
      </c>
      <c r="K10534">
        <v>5</v>
      </c>
      <c r="L10534" s="2">
        <v>1800</v>
      </c>
      <c r="M10534">
        <v>0</v>
      </c>
      <c r="N10534" s="2">
        <v>9000</v>
      </c>
      <c r="O10534" s="2">
        <v>0</v>
      </c>
      <c r="P10534" s="2">
        <v>9000</v>
      </c>
      <c r="Q10534" s="2">
        <v>6607.51</v>
      </c>
      <c r="R10534" s="2">
        <v>2392.4899999999998</v>
      </c>
      <c r="S10534" t="s">
        <v>53</v>
      </c>
      <c r="T10534" t="s">
        <v>105</v>
      </c>
      <c r="U10534" t="s">
        <v>106</v>
      </c>
      <c r="V10534" t="s">
        <v>39</v>
      </c>
      <c r="W10534" t="s">
        <v>124</v>
      </c>
      <c r="X10534" t="s">
        <v>97</v>
      </c>
      <c r="Y10534" t="s">
        <v>56</v>
      </c>
      <c r="Z10534" t="s">
        <v>223</v>
      </c>
      <c r="AA10534" t="s">
        <v>44</v>
      </c>
      <c r="AB10534" t="s">
        <v>44</v>
      </c>
    </row>
    <row r="10535" spans="1:28" x14ac:dyDescent="0.25">
      <c r="A10535" t="s">
        <v>15632</v>
      </c>
      <c r="B10535" s="1">
        <v>46135</v>
      </c>
      <c r="C10535" t="s">
        <v>7718</v>
      </c>
      <c r="D10535" t="s">
        <v>7719</v>
      </c>
      <c r="E10535">
        <v>27</v>
      </c>
      <c r="F10535" t="s">
        <v>48</v>
      </c>
      <c r="G10535" t="s">
        <v>227</v>
      </c>
      <c r="H10535" t="s">
        <v>228</v>
      </c>
      <c r="I10535" t="s">
        <v>74</v>
      </c>
      <c r="J10535" t="s">
        <v>75</v>
      </c>
      <c r="K10535">
        <v>2</v>
      </c>
      <c r="L10535" s="2">
        <v>1400</v>
      </c>
      <c r="M10535">
        <v>10</v>
      </c>
      <c r="N10535" s="2">
        <v>2800</v>
      </c>
      <c r="O10535" s="2">
        <v>280</v>
      </c>
      <c r="P10535" s="2">
        <v>2520</v>
      </c>
      <c r="Q10535" s="2">
        <v>1450.14</v>
      </c>
      <c r="R10535" s="2">
        <v>1069.8599999999999</v>
      </c>
      <c r="S10535" t="s">
        <v>36</v>
      </c>
      <c r="T10535" t="s">
        <v>290</v>
      </c>
      <c r="U10535" t="s">
        <v>291</v>
      </c>
      <c r="V10535" t="s">
        <v>39</v>
      </c>
      <c r="W10535" t="s">
        <v>124</v>
      </c>
      <c r="X10535" t="s">
        <v>41</v>
      </c>
      <c r="Y10535" t="s">
        <v>56</v>
      </c>
      <c r="Z10535" t="s">
        <v>144</v>
      </c>
      <c r="AA10535" t="s">
        <v>44</v>
      </c>
      <c r="AB10535" t="s">
        <v>44</v>
      </c>
    </row>
    <row r="10536" spans="1:28" x14ac:dyDescent="0.25">
      <c r="A10536" t="s">
        <v>15633</v>
      </c>
      <c r="B10536" s="1">
        <v>46135</v>
      </c>
      <c r="C10536" t="s">
        <v>6609</v>
      </c>
      <c r="D10536" t="s">
        <v>6610</v>
      </c>
      <c r="E10536">
        <v>51</v>
      </c>
      <c r="F10536" t="s">
        <v>31</v>
      </c>
      <c r="G10536" t="s">
        <v>119</v>
      </c>
      <c r="H10536" t="s">
        <v>120</v>
      </c>
      <c r="I10536" t="s">
        <v>62</v>
      </c>
      <c r="J10536" t="s">
        <v>121</v>
      </c>
      <c r="K10536">
        <v>2</v>
      </c>
      <c r="L10536" s="2">
        <v>4800</v>
      </c>
      <c r="M10536">
        <v>30</v>
      </c>
      <c r="N10536" s="2">
        <v>9600</v>
      </c>
      <c r="O10536" s="2">
        <v>2880</v>
      </c>
      <c r="P10536" s="2">
        <v>6720</v>
      </c>
      <c r="Q10536" s="2">
        <v>5492.88</v>
      </c>
      <c r="R10536" s="2">
        <v>1227.1199999999999</v>
      </c>
      <c r="S10536" t="s">
        <v>53</v>
      </c>
      <c r="T10536" t="s">
        <v>153</v>
      </c>
      <c r="U10536" t="s">
        <v>154</v>
      </c>
      <c r="V10536" t="s">
        <v>39</v>
      </c>
      <c r="W10536" t="s">
        <v>40</v>
      </c>
      <c r="X10536" t="s">
        <v>97</v>
      </c>
      <c r="Y10536" t="s">
        <v>56</v>
      </c>
      <c r="Z10536" t="s">
        <v>144</v>
      </c>
      <c r="AA10536" t="s">
        <v>44</v>
      </c>
      <c r="AB10536" t="s">
        <v>44</v>
      </c>
    </row>
    <row r="10537" spans="1:28" x14ac:dyDescent="0.25">
      <c r="A10537" t="s">
        <v>15634</v>
      </c>
      <c r="B10537" s="1">
        <v>46136</v>
      </c>
      <c r="C10537" t="s">
        <v>3553</v>
      </c>
      <c r="D10537" t="s">
        <v>3554</v>
      </c>
      <c r="E10537">
        <v>59</v>
      </c>
      <c r="F10537" t="s">
        <v>31</v>
      </c>
      <c r="G10537" t="s">
        <v>436</v>
      </c>
      <c r="H10537" t="s">
        <v>437</v>
      </c>
      <c r="I10537" t="s">
        <v>74</v>
      </c>
      <c r="J10537" t="s">
        <v>190</v>
      </c>
      <c r="K10537">
        <v>2</v>
      </c>
      <c r="L10537" s="2">
        <v>1800</v>
      </c>
      <c r="M10537">
        <v>15</v>
      </c>
      <c r="N10537" s="2">
        <v>3600</v>
      </c>
      <c r="O10537" s="2">
        <v>540</v>
      </c>
      <c r="P10537" s="2">
        <v>3060</v>
      </c>
      <c r="Q10537" s="2">
        <v>1787.49</v>
      </c>
      <c r="R10537" s="2">
        <v>1272.51</v>
      </c>
      <c r="S10537" t="s">
        <v>53</v>
      </c>
      <c r="T10537" t="s">
        <v>275</v>
      </c>
      <c r="U10537" t="s">
        <v>123</v>
      </c>
      <c r="V10537" t="s">
        <v>39</v>
      </c>
      <c r="W10537" t="s">
        <v>124</v>
      </c>
      <c r="X10537" t="s">
        <v>97</v>
      </c>
      <c r="Y10537" t="s">
        <v>56</v>
      </c>
      <c r="Z10537" t="s">
        <v>107</v>
      </c>
      <c r="AA10537" t="s">
        <v>44</v>
      </c>
      <c r="AB10537" t="s">
        <v>44</v>
      </c>
    </row>
    <row r="10538" spans="1:28" x14ac:dyDescent="0.25">
      <c r="A10538" t="s">
        <v>15635</v>
      </c>
      <c r="B10538" s="1">
        <v>46136</v>
      </c>
      <c r="C10538" t="s">
        <v>3057</v>
      </c>
      <c r="D10538" t="s">
        <v>3058</v>
      </c>
      <c r="E10538">
        <v>52</v>
      </c>
      <c r="F10538" t="s">
        <v>111</v>
      </c>
      <c r="G10538" t="s">
        <v>32</v>
      </c>
      <c r="H10538" t="s">
        <v>33</v>
      </c>
      <c r="I10538" t="s">
        <v>34</v>
      </c>
      <c r="J10538" t="s">
        <v>35</v>
      </c>
      <c r="K10538">
        <v>2</v>
      </c>
      <c r="L10538" s="2">
        <v>55000</v>
      </c>
      <c r="M10538">
        <v>15</v>
      </c>
      <c r="N10538" s="2">
        <v>110000</v>
      </c>
      <c r="O10538" s="2">
        <v>16500</v>
      </c>
      <c r="P10538" s="2">
        <v>93500</v>
      </c>
      <c r="Q10538" s="2">
        <v>72242.77</v>
      </c>
      <c r="R10538" s="2">
        <v>21257.23</v>
      </c>
      <c r="S10538" t="s">
        <v>53</v>
      </c>
      <c r="T10538" t="s">
        <v>105</v>
      </c>
      <c r="U10538" t="s">
        <v>106</v>
      </c>
      <c r="V10538" t="s">
        <v>39</v>
      </c>
      <c r="W10538" t="s">
        <v>137</v>
      </c>
      <c r="X10538" t="s">
        <v>41</v>
      </c>
      <c r="Y10538" t="s">
        <v>42</v>
      </c>
      <c r="Z10538" t="s">
        <v>43</v>
      </c>
      <c r="AA10538" t="s">
        <v>44</v>
      </c>
      <c r="AB10538" t="s">
        <v>44</v>
      </c>
    </row>
    <row r="10539" spans="1:28" x14ac:dyDescent="0.25">
      <c r="A10539" t="s">
        <v>15636</v>
      </c>
      <c r="B10539" s="1">
        <v>46136</v>
      </c>
      <c r="C10539" t="s">
        <v>11762</v>
      </c>
      <c r="D10539" t="s">
        <v>11763</v>
      </c>
      <c r="E10539">
        <v>34</v>
      </c>
      <c r="F10539" t="s">
        <v>31</v>
      </c>
      <c r="G10539" t="s">
        <v>243</v>
      </c>
      <c r="H10539" t="s">
        <v>244</v>
      </c>
      <c r="I10539" t="s">
        <v>103</v>
      </c>
      <c r="J10539" t="s">
        <v>104</v>
      </c>
      <c r="K10539">
        <v>2</v>
      </c>
      <c r="L10539" s="2">
        <v>450</v>
      </c>
      <c r="M10539">
        <v>5</v>
      </c>
      <c r="N10539" s="2">
        <v>900</v>
      </c>
      <c r="O10539" s="2">
        <v>45</v>
      </c>
      <c r="P10539" s="2">
        <v>855</v>
      </c>
      <c r="Q10539" s="2">
        <v>489.94</v>
      </c>
      <c r="R10539" s="2">
        <v>365.06</v>
      </c>
      <c r="S10539" t="s">
        <v>53</v>
      </c>
      <c r="T10539" t="s">
        <v>263</v>
      </c>
      <c r="U10539" t="s">
        <v>91</v>
      </c>
      <c r="V10539" t="s">
        <v>39</v>
      </c>
      <c r="W10539" t="s">
        <v>83</v>
      </c>
      <c r="X10539" t="s">
        <v>41</v>
      </c>
      <c r="Y10539" t="s">
        <v>42</v>
      </c>
      <c r="Z10539" t="s">
        <v>43</v>
      </c>
      <c r="AA10539" t="s">
        <v>44</v>
      </c>
      <c r="AB10539" t="s">
        <v>44</v>
      </c>
    </row>
    <row r="10540" spans="1:28" x14ac:dyDescent="0.25">
      <c r="A10540" t="s">
        <v>15637</v>
      </c>
      <c r="B10540" s="1">
        <v>46136</v>
      </c>
      <c r="C10540" t="s">
        <v>1442</v>
      </c>
      <c r="D10540" t="s">
        <v>1443</v>
      </c>
      <c r="E10540">
        <v>49</v>
      </c>
      <c r="F10540" t="s">
        <v>111</v>
      </c>
      <c r="G10540" t="s">
        <v>101</v>
      </c>
      <c r="H10540" t="s">
        <v>102</v>
      </c>
      <c r="I10540" t="s">
        <v>103</v>
      </c>
      <c r="J10540" t="s">
        <v>104</v>
      </c>
      <c r="K10540">
        <v>1</v>
      </c>
      <c r="L10540" s="2">
        <v>1800</v>
      </c>
      <c r="M10540">
        <v>10</v>
      </c>
      <c r="N10540" s="2">
        <v>1800</v>
      </c>
      <c r="O10540" s="2">
        <v>180</v>
      </c>
      <c r="P10540" s="2">
        <v>1620</v>
      </c>
      <c r="Q10540" s="2">
        <v>1282.8399999999999</v>
      </c>
      <c r="R10540" s="2">
        <v>337.16</v>
      </c>
      <c r="S10540" t="s">
        <v>64</v>
      </c>
      <c r="T10540" t="s">
        <v>163</v>
      </c>
      <c r="U10540" t="s">
        <v>164</v>
      </c>
      <c r="V10540" t="s">
        <v>39</v>
      </c>
      <c r="W10540" t="s">
        <v>40</v>
      </c>
      <c r="X10540" t="s">
        <v>41</v>
      </c>
      <c r="Y10540" t="s">
        <v>56</v>
      </c>
      <c r="Z10540" t="s">
        <v>43</v>
      </c>
      <c r="AA10540" t="s">
        <v>44</v>
      </c>
      <c r="AB10540" t="s">
        <v>44</v>
      </c>
    </row>
    <row r="10541" spans="1:28" x14ac:dyDescent="0.25">
      <c r="A10541" t="s">
        <v>15638</v>
      </c>
      <c r="B10541" s="1">
        <v>46136</v>
      </c>
      <c r="C10541" t="s">
        <v>1548</v>
      </c>
      <c r="D10541" t="s">
        <v>1549</v>
      </c>
      <c r="E10541">
        <v>23</v>
      </c>
      <c r="F10541" t="s">
        <v>31</v>
      </c>
      <c r="G10541" t="s">
        <v>217</v>
      </c>
      <c r="H10541" t="s">
        <v>218</v>
      </c>
      <c r="I10541" t="s">
        <v>34</v>
      </c>
      <c r="J10541" t="s">
        <v>130</v>
      </c>
      <c r="K10541">
        <v>4</v>
      </c>
      <c r="L10541" s="2">
        <v>28000</v>
      </c>
      <c r="M10541">
        <v>20</v>
      </c>
      <c r="N10541" s="2">
        <v>112000</v>
      </c>
      <c r="O10541" s="2">
        <v>22400</v>
      </c>
      <c r="P10541" s="2">
        <v>89600</v>
      </c>
      <c r="Q10541" s="2">
        <v>60102.52</v>
      </c>
      <c r="R10541" s="2">
        <v>29497.48</v>
      </c>
      <c r="S10541" t="s">
        <v>53</v>
      </c>
      <c r="T10541" t="s">
        <v>275</v>
      </c>
      <c r="U10541" t="s">
        <v>123</v>
      </c>
      <c r="V10541" t="s">
        <v>39</v>
      </c>
      <c r="W10541" t="s">
        <v>83</v>
      </c>
      <c r="X10541" t="s">
        <v>41</v>
      </c>
      <c r="Y10541" t="s">
        <v>56</v>
      </c>
      <c r="Z10541" t="s">
        <v>43</v>
      </c>
      <c r="AA10541" t="s">
        <v>44</v>
      </c>
      <c r="AB10541" t="s">
        <v>44</v>
      </c>
    </row>
    <row r="10542" spans="1:28" x14ac:dyDescent="0.25">
      <c r="A10542" t="s">
        <v>15639</v>
      </c>
      <c r="B10542" s="1">
        <v>46136</v>
      </c>
      <c r="C10542" t="s">
        <v>9117</v>
      </c>
      <c r="D10542" t="s">
        <v>9118</v>
      </c>
      <c r="E10542">
        <v>54</v>
      </c>
      <c r="F10542" t="s">
        <v>48</v>
      </c>
      <c r="G10542" t="s">
        <v>366</v>
      </c>
      <c r="H10542" t="s">
        <v>367</v>
      </c>
      <c r="I10542" t="s">
        <v>34</v>
      </c>
      <c r="J10542" t="s">
        <v>130</v>
      </c>
      <c r="K10542">
        <v>5</v>
      </c>
      <c r="L10542" s="2">
        <v>14500</v>
      </c>
      <c r="M10542">
        <v>20</v>
      </c>
      <c r="N10542" s="2">
        <v>72500</v>
      </c>
      <c r="O10542" s="2">
        <v>14500</v>
      </c>
      <c r="P10542" s="2">
        <v>58000</v>
      </c>
      <c r="Q10542" s="2">
        <v>34582.5</v>
      </c>
      <c r="R10542" s="2">
        <v>23417.5</v>
      </c>
      <c r="S10542" t="s">
        <v>53</v>
      </c>
      <c r="T10542" t="s">
        <v>578</v>
      </c>
      <c r="U10542" t="s">
        <v>579</v>
      </c>
      <c r="V10542" t="s">
        <v>39</v>
      </c>
      <c r="W10542" t="s">
        <v>66</v>
      </c>
      <c r="X10542" t="s">
        <v>97</v>
      </c>
      <c r="Y10542" t="s">
        <v>56</v>
      </c>
      <c r="Z10542" t="s">
        <v>43</v>
      </c>
      <c r="AA10542" t="s">
        <v>44</v>
      </c>
      <c r="AB10542" t="s">
        <v>44</v>
      </c>
    </row>
    <row r="10543" spans="1:28" x14ac:dyDescent="0.25">
      <c r="A10543" t="s">
        <v>15640</v>
      </c>
      <c r="B10543" s="1">
        <v>46136</v>
      </c>
      <c r="C10543" t="s">
        <v>2166</v>
      </c>
      <c r="D10543" t="s">
        <v>2167</v>
      </c>
      <c r="E10543">
        <v>46</v>
      </c>
      <c r="F10543" t="s">
        <v>31</v>
      </c>
      <c r="G10543" t="s">
        <v>72</v>
      </c>
      <c r="H10543" t="s">
        <v>73</v>
      </c>
      <c r="I10543" t="s">
        <v>74</v>
      </c>
      <c r="J10543" t="s">
        <v>75</v>
      </c>
      <c r="K10543">
        <v>4</v>
      </c>
      <c r="L10543" s="2">
        <v>2200</v>
      </c>
      <c r="M10543">
        <v>15</v>
      </c>
      <c r="N10543" s="2">
        <v>8800</v>
      </c>
      <c r="O10543" s="2">
        <v>1320</v>
      </c>
      <c r="P10543" s="2">
        <v>7480</v>
      </c>
      <c r="Q10543" s="2">
        <v>6080.55</v>
      </c>
      <c r="R10543" s="2">
        <v>1399.45</v>
      </c>
      <c r="S10543" t="s">
        <v>36</v>
      </c>
      <c r="T10543" t="s">
        <v>105</v>
      </c>
      <c r="U10543" t="s">
        <v>106</v>
      </c>
      <c r="V10543" t="s">
        <v>39</v>
      </c>
      <c r="W10543" t="s">
        <v>66</v>
      </c>
      <c r="X10543" t="s">
        <v>97</v>
      </c>
      <c r="Y10543" t="s">
        <v>42</v>
      </c>
      <c r="Z10543" t="s">
        <v>43</v>
      </c>
      <c r="AA10543" t="s">
        <v>44</v>
      </c>
      <c r="AB10543" t="s">
        <v>44</v>
      </c>
    </row>
    <row r="10544" spans="1:28" x14ac:dyDescent="0.25">
      <c r="A10544" t="s">
        <v>15641</v>
      </c>
      <c r="B10544" s="1">
        <v>46136</v>
      </c>
      <c r="C10544" t="s">
        <v>12373</v>
      </c>
      <c r="D10544" t="s">
        <v>12374</v>
      </c>
      <c r="E10544">
        <v>46</v>
      </c>
      <c r="F10544" t="s">
        <v>48</v>
      </c>
      <c r="G10544" t="s">
        <v>128</v>
      </c>
      <c r="H10544" t="s">
        <v>129</v>
      </c>
      <c r="I10544" t="s">
        <v>74</v>
      </c>
      <c r="J10544" t="s">
        <v>130</v>
      </c>
      <c r="K10544">
        <v>1</v>
      </c>
      <c r="L10544" s="2">
        <v>1700</v>
      </c>
      <c r="M10544">
        <v>0</v>
      </c>
      <c r="N10544" s="2">
        <v>1700</v>
      </c>
      <c r="O10544" s="2">
        <v>0</v>
      </c>
      <c r="P10544" s="2">
        <v>1700</v>
      </c>
      <c r="Q10544" s="2">
        <v>1075.4100000000001</v>
      </c>
      <c r="R10544" s="2">
        <v>624.59</v>
      </c>
      <c r="S10544" t="s">
        <v>36</v>
      </c>
      <c r="T10544" t="s">
        <v>263</v>
      </c>
      <c r="U10544" t="s">
        <v>91</v>
      </c>
      <c r="V10544" t="s">
        <v>39</v>
      </c>
      <c r="W10544" t="s">
        <v>40</v>
      </c>
      <c r="X10544" t="s">
        <v>67</v>
      </c>
      <c r="Y10544" t="s">
        <v>56</v>
      </c>
      <c r="Z10544" t="s">
        <v>43</v>
      </c>
      <c r="AA10544" t="s">
        <v>44</v>
      </c>
      <c r="AB10544" t="s">
        <v>44</v>
      </c>
    </row>
    <row r="10545" spans="1:28" x14ac:dyDescent="0.25">
      <c r="A10545" t="s">
        <v>15642</v>
      </c>
      <c r="B10545" s="1">
        <v>46136</v>
      </c>
      <c r="C10545" t="s">
        <v>166</v>
      </c>
      <c r="D10545" t="s">
        <v>167</v>
      </c>
      <c r="E10545">
        <v>33</v>
      </c>
      <c r="F10545" t="s">
        <v>31</v>
      </c>
      <c r="G10545" t="s">
        <v>168</v>
      </c>
      <c r="H10545" t="s">
        <v>169</v>
      </c>
      <c r="I10545" t="s">
        <v>62</v>
      </c>
      <c r="J10545" t="s">
        <v>143</v>
      </c>
      <c r="K10545">
        <v>4</v>
      </c>
      <c r="L10545" s="2">
        <v>1800</v>
      </c>
      <c r="M10545">
        <v>15</v>
      </c>
      <c r="N10545" s="2">
        <v>7200</v>
      </c>
      <c r="O10545" s="2">
        <v>1080</v>
      </c>
      <c r="P10545" s="2">
        <v>6120</v>
      </c>
      <c r="Q10545" s="2">
        <v>4336.04</v>
      </c>
      <c r="R10545" s="2">
        <v>1783.96</v>
      </c>
      <c r="S10545" t="s">
        <v>53</v>
      </c>
      <c r="T10545" t="s">
        <v>65</v>
      </c>
      <c r="U10545" t="s">
        <v>65</v>
      </c>
      <c r="V10545" t="s">
        <v>39</v>
      </c>
      <c r="W10545" t="s">
        <v>83</v>
      </c>
      <c r="X10545" t="s">
        <v>41</v>
      </c>
      <c r="Y10545" t="s">
        <v>42</v>
      </c>
      <c r="Z10545" t="s">
        <v>43</v>
      </c>
      <c r="AA10545" t="s">
        <v>44</v>
      </c>
      <c r="AB10545" t="s">
        <v>44</v>
      </c>
    </row>
    <row r="10546" spans="1:28" x14ac:dyDescent="0.25">
      <c r="A10546" t="s">
        <v>15643</v>
      </c>
      <c r="B10546" s="1">
        <v>46136</v>
      </c>
      <c r="C10546" t="s">
        <v>15644</v>
      </c>
      <c r="D10546" t="s">
        <v>15645</v>
      </c>
      <c r="E10546">
        <v>20</v>
      </c>
      <c r="F10546" t="s">
        <v>48</v>
      </c>
      <c r="G10546" t="s">
        <v>81</v>
      </c>
      <c r="H10546" t="s">
        <v>82</v>
      </c>
      <c r="I10546" t="s">
        <v>51</v>
      </c>
      <c r="J10546" t="s">
        <v>52</v>
      </c>
      <c r="K10546">
        <v>1</v>
      </c>
      <c r="L10546" s="2">
        <v>600</v>
      </c>
      <c r="M10546">
        <v>0</v>
      </c>
      <c r="N10546" s="2">
        <v>600</v>
      </c>
      <c r="O10546" s="2">
        <v>0</v>
      </c>
      <c r="P10546" s="2">
        <v>600</v>
      </c>
      <c r="Q10546" s="2">
        <v>336.38</v>
      </c>
      <c r="R10546" s="2">
        <v>263.62</v>
      </c>
      <c r="S10546" t="s">
        <v>64</v>
      </c>
      <c r="T10546" t="s">
        <v>136</v>
      </c>
      <c r="U10546" t="s">
        <v>38</v>
      </c>
      <c r="V10546" t="s">
        <v>39</v>
      </c>
      <c r="W10546" t="s">
        <v>92</v>
      </c>
      <c r="X10546" t="s">
        <v>67</v>
      </c>
      <c r="Y10546" t="s">
        <v>56</v>
      </c>
      <c r="Z10546" t="s">
        <v>43</v>
      </c>
      <c r="AA10546" t="s">
        <v>44</v>
      </c>
      <c r="AB10546" t="s">
        <v>44</v>
      </c>
    </row>
    <row r="10547" spans="1:28" x14ac:dyDescent="0.25">
      <c r="A10547" t="s">
        <v>15646</v>
      </c>
      <c r="B10547" s="1">
        <v>46136</v>
      </c>
      <c r="C10547" t="s">
        <v>5234</v>
      </c>
      <c r="D10547" t="s">
        <v>5235</v>
      </c>
      <c r="E10547">
        <v>53</v>
      </c>
      <c r="F10547" t="s">
        <v>31</v>
      </c>
      <c r="G10547" t="s">
        <v>217</v>
      </c>
      <c r="H10547" t="s">
        <v>218</v>
      </c>
      <c r="I10547" t="s">
        <v>34</v>
      </c>
      <c r="J10547" t="s">
        <v>130</v>
      </c>
      <c r="K10547">
        <v>2</v>
      </c>
      <c r="L10547" s="2">
        <v>28000</v>
      </c>
      <c r="M10547">
        <v>15</v>
      </c>
      <c r="N10547" s="2">
        <v>56000</v>
      </c>
      <c r="O10547" s="2">
        <v>8400</v>
      </c>
      <c r="P10547" s="2">
        <v>47600</v>
      </c>
      <c r="Q10547" s="2">
        <v>31392.68</v>
      </c>
      <c r="R10547" s="2">
        <v>16207.32</v>
      </c>
      <c r="S10547" t="s">
        <v>64</v>
      </c>
      <c r="T10547" t="s">
        <v>578</v>
      </c>
      <c r="U10547" t="s">
        <v>579</v>
      </c>
      <c r="V10547" t="s">
        <v>39</v>
      </c>
      <c r="W10547" t="s">
        <v>83</v>
      </c>
      <c r="X10547" t="s">
        <v>97</v>
      </c>
      <c r="Y10547" t="s">
        <v>56</v>
      </c>
      <c r="Z10547" t="s">
        <v>43</v>
      </c>
      <c r="AA10547" t="s">
        <v>44</v>
      </c>
      <c r="AB10547" t="s">
        <v>44</v>
      </c>
    </row>
    <row r="10548" spans="1:28" x14ac:dyDescent="0.25">
      <c r="A10548" t="s">
        <v>15647</v>
      </c>
      <c r="B10548" s="1">
        <v>46136</v>
      </c>
      <c r="C10548" t="s">
        <v>3407</v>
      </c>
      <c r="D10548" t="s">
        <v>3408</v>
      </c>
      <c r="E10548">
        <v>55</v>
      </c>
      <c r="F10548" t="s">
        <v>31</v>
      </c>
      <c r="G10548" t="s">
        <v>32</v>
      </c>
      <c r="H10548" t="s">
        <v>33</v>
      </c>
      <c r="I10548" t="s">
        <v>34</v>
      </c>
      <c r="J10548" t="s">
        <v>35</v>
      </c>
      <c r="K10548">
        <v>3</v>
      </c>
      <c r="L10548" s="2">
        <v>55000</v>
      </c>
      <c r="M10548">
        <v>25</v>
      </c>
      <c r="N10548" s="2">
        <v>165000</v>
      </c>
      <c r="O10548" s="2">
        <v>41250</v>
      </c>
      <c r="P10548" s="2">
        <v>123750</v>
      </c>
      <c r="Q10548" s="2">
        <v>98675.27</v>
      </c>
      <c r="R10548" s="2">
        <v>25074.73</v>
      </c>
      <c r="S10548" t="s">
        <v>53</v>
      </c>
      <c r="T10548" t="s">
        <v>153</v>
      </c>
      <c r="U10548" t="s">
        <v>154</v>
      </c>
      <c r="V10548" t="s">
        <v>39</v>
      </c>
      <c r="W10548" t="s">
        <v>83</v>
      </c>
      <c r="X10548" t="s">
        <v>97</v>
      </c>
      <c r="Y10548" t="s">
        <v>56</v>
      </c>
      <c r="Z10548" t="s">
        <v>43</v>
      </c>
      <c r="AA10548" t="s">
        <v>44</v>
      </c>
      <c r="AB10548" t="s">
        <v>44</v>
      </c>
    </row>
    <row r="10549" spans="1:28" x14ac:dyDescent="0.25">
      <c r="A10549" t="s">
        <v>15648</v>
      </c>
      <c r="B10549" s="1">
        <v>46136</v>
      </c>
      <c r="C10549" t="s">
        <v>3501</v>
      </c>
      <c r="D10549" t="s">
        <v>3502</v>
      </c>
      <c r="E10549">
        <v>45</v>
      </c>
      <c r="F10549" t="s">
        <v>31</v>
      </c>
      <c r="G10549" t="s">
        <v>188</v>
      </c>
      <c r="H10549" t="s">
        <v>189</v>
      </c>
      <c r="I10549" t="s">
        <v>34</v>
      </c>
      <c r="J10549" t="s">
        <v>190</v>
      </c>
      <c r="K10549">
        <v>3</v>
      </c>
      <c r="L10549" s="2">
        <v>1800</v>
      </c>
      <c r="M10549">
        <v>10</v>
      </c>
      <c r="N10549" s="2">
        <v>5400</v>
      </c>
      <c r="O10549" s="2">
        <v>540</v>
      </c>
      <c r="P10549" s="2">
        <v>4860</v>
      </c>
      <c r="Q10549" s="2">
        <v>3823.36</v>
      </c>
      <c r="R10549" s="2">
        <v>1036.6400000000001</v>
      </c>
      <c r="S10549" t="s">
        <v>64</v>
      </c>
      <c r="T10549" t="s">
        <v>275</v>
      </c>
      <c r="U10549" t="s">
        <v>123</v>
      </c>
      <c r="V10549" t="s">
        <v>39</v>
      </c>
      <c r="W10549" t="s">
        <v>137</v>
      </c>
      <c r="X10549" t="s">
        <v>67</v>
      </c>
      <c r="Y10549" t="s">
        <v>56</v>
      </c>
      <c r="Z10549" t="s">
        <v>43</v>
      </c>
      <c r="AA10549" t="s">
        <v>44</v>
      </c>
      <c r="AB10549" t="s">
        <v>44</v>
      </c>
    </row>
    <row r="10550" spans="1:28" x14ac:dyDescent="0.25">
      <c r="A10550" t="s">
        <v>15649</v>
      </c>
      <c r="B10550" s="1">
        <v>46136</v>
      </c>
      <c r="C10550" t="s">
        <v>3210</v>
      </c>
      <c r="D10550" t="s">
        <v>3211</v>
      </c>
      <c r="E10550">
        <v>35</v>
      </c>
      <c r="F10550" t="s">
        <v>48</v>
      </c>
      <c r="G10550" t="s">
        <v>212</v>
      </c>
      <c r="H10550" t="s">
        <v>213</v>
      </c>
      <c r="I10550" t="s">
        <v>51</v>
      </c>
      <c r="J10550" t="s">
        <v>52</v>
      </c>
      <c r="K10550">
        <v>2</v>
      </c>
      <c r="L10550" s="2">
        <v>400</v>
      </c>
      <c r="M10550">
        <v>5</v>
      </c>
      <c r="N10550" s="2">
        <v>800</v>
      </c>
      <c r="O10550" s="2">
        <v>40</v>
      </c>
      <c r="P10550" s="2">
        <v>760</v>
      </c>
      <c r="Q10550" s="2">
        <v>555.84</v>
      </c>
      <c r="R10550" s="2">
        <v>204.16</v>
      </c>
      <c r="S10550" t="s">
        <v>36</v>
      </c>
      <c r="T10550" t="s">
        <v>407</v>
      </c>
      <c r="U10550" t="s">
        <v>408</v>
      </c>
      <c r="V10550" t="s">
        <v>39</v>
      </c>
      <c r="W10550" t="s">
        <v>40</v>
      </c>
      <c r="X10550" t="s">
        <v>67</v>
      </c>
      <c r="Y10550" t="s">
        <v>42</v>
      </c>
      <c r="Z10550" t="s">
        <v>43</v>
      </c>
      <c r="AA10550" t="s">
        <v>44</v>
      </c>
      <c r="AB10550" t="s">
        <v>44</v>
      </c>
    </row>
    <row r="10551" spans="1:28" x14ac:dyDescent="0.25">
      <c r="A10551" t="s">
        <v>15650</v>
      </c>
      <c r="B10551" s="1">
        <v>46136</v>
      </c>
      <c r="C10551" t="s">
        <v>11112</v>
      </c>
      <c r="D10551" t="s">
        <v>11113</v>
      </c>
      <c r="E10551">
        <v>56</v>
      </c>
      <c r="F10551" t="s">
        <v>48</v>
      </c>
      <c r="G10551" t="s">
        <v>49</v>
      </c>
      <c r="H10551" t="s">
        <v>50</v>
      </c>
      <c r="I10551" t="s">
        <v>51</v>
      </c>
      <c r="J10551" t="s">
        <v>52</v>
      </c>
      <c r="K10551">
        <v>1</v>
      </c>
      <c r="L10551" s="2">
        <v>500</v>
      </c>
      <c r="M10551">
        <v>15</v>
      </c>
      <c r="N10551" s="2">
        <v>500</v>
      </c>
      <c r="O10551" s="2">
        <v>75</v>
      </c>
      <c r="P10551" s="2">
        <v>425</v>
      </c>
      <c r="Q10551" s="2">
        <v>247.51</v>
      </c>
      <c r="R10551" s="2">
        <v>177.49</v>
      </c>
      <c r="S10551" t="s">
        <v>64</v>
      </c>
      <c r="T10551" t="s">
        <v>122</v>
      </c>
      <c r="U10551" t="s">
        <v>123</v>
      </c>
      <c r="V10551" t="s">
        <v>39</v>
      </c>
      <c r="W10551" t="s">
        <v>137</v>
      </c>
      <c r="X10551" t="s">
        <v>41</v>
      </c>
      <c r="Y10551" t="s">
        <v>56</v>
      </c>
      <c r="Z10551" t="s">
        <v>43</v>
      </c>
      <c r="AA10551" t="s">
        <v>44</v>
      </c>
      <c r="AB10551" t="s">
        <v>44</v>
      </c>
    </row>
    <row r="10552" spans="1:28" x14ac:dyDescent="0.25">
      <c r="A10552" t="s">
        <v>15651</v>
      </c>
      <c r="B10552" s="1">
        <v>46136</v>
      </c>
      <c r="C10552" t="s">
        <v>7792</v>
      </c>
      <c r="D10552" t="s">
        <v>7793</v>
      </c>
      <c r="E10552">
        <v>37</v>
      </c>
      <c r="F10552" t="s">
        <v>48</v>
      </c>
      <c r="G10552" t="s">
        <v>280</v>
      </c>
      <c r="H10552" t="s">
        <v>281</v>
      </c>
      <c r="I10552" t="s">
        <v>62</v>
      </c>
      <c r="J10552" t="s">
        <v>190</v>
      </c>
      <c r="K10552">
        <v>4</v>
      </c>
      <c r="L10552" s="2">
        <v>700</v>
      </c>
      <c r="M10552">
        <v>25</v>
      </c>
      <c r="N10552" s="2">
        <v>2800</v>
      </c>
      <c r="O10552" s="2">
        <v>700</v>
      </c>
      <c r="P10552" s="2">
        <v>2100</v>
      </c>
      <c r="Q10552" s="2">
        <v>1179.56</v>
      </c>
      <c r="R10552" s="2">
        <v>920.44</v>
      </c>
      <c r="S10552" t="s">
        <v>53</v>
      </c>
      <c r="T10552" t="s">
        <v>76</v>
      </c>
      <c r="U10552" t="s">
        <v>77</v>
      </c>
      <c r="V10552" t="s">
        <v>39</v>
      </c>
      <c r="W10552" t="s">
        <v>92</v>
      </c>
      <c r="X10552" t="s">
        <v>67</v>
      </c>
      <c r="Y10552" t="s">
        <v>56</v>
      </c>
      <c r="Z10552" t="s">
        <v>43</v>
      </c>
      <c r="AA10552" t="s">
        <v>44</v>
      </c>
      <c r="AB10552" t="s">
        <v>44</v>
      </c>
    </row>
    <row r="10553" spans="1:28" x14ac:dyDescent="0.25">
      <c r="A10553" t="s">
        <v>15652</v>
      </c>
      <c r="B10553" s="1">
        <v>46136</v>
      </c>
      <c r="C10553" t="s">
        <v>9310</v>
      </c>
      <c r="D10553" t="s">
        <v>9311</v>
      </c>
      <c r="E10553">
        <v>22</v>
      </c>
      <c r="F10553" t="s">
        <v>111</v>
      </c>
      <c r="G10553" t="s">
        <v>318</v>
      </c>
      <c r="H10553" t="s">
        <v>319</v>
      </c>
      <c r="I10553" t="s">
        <v>34</v>
      </c>
      <c r="J10553" t="s">
        <v>190</v>
      </c>
      <c r="K10553">
        <v>2</v>
      </c>
      <c r="L10553" s="2">
        <v>2500</v>
      </c>
      <c r="M10553">
        <v>15</v>
      </c>
      <c r="N10553" s="2">
        <v>5000</v>
      </c>
      <c r="O10553" s="2">
        <v>750</v>
      </c>
      <c r="P10553" s="2">
        <v>4250</v>
      </c>
      <c r="Q10553" s="2">
        <v>2640.4</v>
      </c>
      <c r="R10553" s="2">
        <v>1609.6</v>
      </c>
      <c r="S10553" t="s">
        <v>53</v>
      </c>
      <c r="T10553" t="s">
        <v>37</v>
      </c>
      <c r="U10553" t="s">
        <v>38</v>
      </c>
      <c r="V10553" t="s">
        <v>39</v>
      </c>
      <c r="W10553" t="s">
        <v>137</v>
      </c>
      <c r="X10553" t="s">
        <v>97</v>
      </c>
      <c r="Y10553" t="s">
        <v>56</v>
      </c>
      <c r="Z10553" t="s">
        <v>223</v>
      </c>
      <c r="AA10553" t="s">
        <v>44</v>
      </c>
      <c r="AB10553" t="s">
        <v>68</v>
      </c>
    </row>
    <row r="10554" spans="1:28" x14ac:dyDescent="0.25">
      <c r="A10554" t="s">
        <v>15653</v>
      </c>
      <c r="B10554" s="1">
        <v>46136</v>
      </c>
      <c r="C10554" t="s">
        <v>3891</v>
      </c>
      <c r="D10554" t="s">
        <v>3892</v>
      </c>
      <c r="E10554">
        <v>24</v>
      </c>
      <c r="F10554" t="s">
        <v>31</v>
      </c>
      <c r="G10554" t="s">
        <v>176</v>
      </c>
      <c r="H10554" t="s">
        <v>177</v>
      </c>
      <c r="I10554" t="s">
        <v>34</v>
      </c>
      <c r="J10554" t="s">
        <v>35</v>
      </c>
      <c r="K10554">
        <v>1</v>
      </c>
      <c r="L10554" s="2">
        <v>6500</v>
      </c>
      <c r="M10554">
        <v>0</v>
      </c>
      <c r="N10554" s="2">
        <v>6500</v>
      </c>
      <c r="O10554" s="2">
        <v>0</v>
      </c>
      <c r="P10554" s="2">
        <v>6500</v>
      </c>
      <c r="Q10554" s="2">
        <v>4490.2299999999996</v>
      </c>
      <c r="R10554" s="2">
        <v>2009.77</v>
      </c>
      <c r="S10554" t="s">
        <v>64</v>
      </c>
      <c r="T10554" t="s">
        <v>65</v>
      </c>
      <c r="U10554" t="s">
        <v>65</v>
      </c>
      <c r="V10554" t="s">
        <v>39</v>
      </c>
      <c r="W10554" t="s">
        <v>83</v>
      </c>
      <c r="X10554" t="s">
        <v>97</v>
      </c>
      <c r="Y10554" t="s">
        <v>56</v>
      </c>
      <c r="Z10554" t="s">
        <v>43</v>
      </c>
      <c r="AA10554" t="s">
        <v>44</v>
      </c>
      <c r="AB10554" t="s">
        <v>44</v>
      </c>
    </row>
    <row r="10555" spans="1:28" x14ac:dyDescent="0.25">
      <c r="A10555" t="s">
        <v>15654</v>
      </c>
      <c r="B10555" s="1">
        <v>46136</v>
      </c>
      <c r="C10555" t="s">
        <v>11835</v>
      </c>
      <c r="D10555" t="s">
        <v>11836</v>
      </c>
      <c r="E10555">
        <v>19</v>
      </c>
      <c r="F10555" t="s">
        <v>48</v>
      </c>
      <c r="G10555" t="s">
        <v>366</v>
      </c>
      <c r="H10555" t="s">
        <v>367</v>
      </c>
      <c r="I10555" t="s">
        <v>34</v>
      </c>
      <c r="J10555" t="s">
        <v>130</v>
      </c>
      <c r="K10555">
        <v>3</v>
      </c>
      <c r="L10555" s="2">
        <v>14500</v>
      </c>
      <c r="M10555">
        <v>5</v>
      </c>
      <c r="N10555" s="2">
        <v>43500</v>
      </c>
      <c r="O10555" s="2">
        <v>2175</v>
      </c>
      <c r="P10555" s="2">
        <v>41325</v>
      </c>
      <c r="Q10555" s="2">
        <v>27135.48</v>
      </c>
      <c r="R10555" s="2">
        <v>14189.52</v>
      </c>
      <c r="S10555" t="s">
        <v>53</v>
      </c>
      <c r="T10555" t="s">
        <v>54</v>
      </c>
      <c r="U10555" t="s">
        <v>55</v>
      </c>
      <c r="V10555" t="s">
        <v>39</v>
      </c>
      <c r="W10555" t="s">
        <v>124</v>
      </c>
      <c r="X10555" t="s">
        <v>41</v>
      </c>
      <c r="Y10555" t="s">
        <v>42</v>
      </c>
      <c r="Z10555" t="s">
        <v>107</v>
      </c>
      <c r="AA10555" t="s">
        <v>44</v>
      </c>
      <c r="AB10555" t="s">
        <v>44</v>
      </c>
    </row>
    <row r="10556" spans="1:28" x14ac:dyDescent="0.25">
      <c r="A10556" t="s">
        <v>15655</v>
      </c>
      <c r="B10556" s="1">
        <v>46136</v>
      </c>
      <c r="C10556" t="s">
        <v>4926</v>
      </c>
      <c r="D10556" t="s">
        <v>4927</v>
      </c>
      <c r="E10556">
        <v>51</v>
      </c>
      <c r="F10556" t="s">
        <v>48</v>
      </c>
      <c r="G10556" t="s">
        <v>141</v>
      </c>
      <c r="H10556" t="s">
        <v>142</v>
      </c>
      <c r="I10556" t="s">
        <v>74</v>
      </c>
      <c r="J10556" t="s">
        <v>143</v>
      </c>
      <c r="K10556">
        <v>2</v>
      </c>
      <c r="L10556" s="2">
        <v>900</v>
      </c>
      <c r="M10556">
        <v>25</v>
      </c>
      <c r="N10556" s="2">
        <v>1800</v>
      </c>
      <c r="O10556" s="2">
        <v>450</v>
      </c>
      <c r="P10556" s="2">
        <v>1350</v>
      </c>
      <c r="Q10556" s="2">
        <v>1002.16</v>
      </c>
      <c r="R10556" s="2">
        <v>347.84</v>
      </c>
      <c r="S10556" t="s">
        <v>64</v>
      </c>
      <c r="T10556" t="s">
        <v>178</v>
      </c>
      <c r="U10556" t="s">
        <v>154</v>
      </c>
      <c r="V10556" t="s">
        <v>39</v>
      </c>
      <c r="W10556" t="s">
        <v>137</v>
      </c>
      <c r="X10556" t="s">
        <v>41</v>
      </c>
      <c r="Y10556" t="s">
        <v>56</v>
      </c>
      <c r="Z10556" t="s">
        <v>144</v>
      </c>
      <c r="AA10556" t="s">
        <v>44</v>
      </c>
      <c r="AB10556" t="s">
        <v>44</v>
      </c>
    </row>
    <row r="10557" spans="1:28" x14ac:dyDescent="0.25">
      <c r="A10557" t="s">
        <v>15656</v>
      </c>
      <c r="B10557" s="1">
        <v>46136</v>
      </c>
      <c r="C10557" t="s">
        <v>5594</v>
      </c>
      <c r="D10557" t="s">
        <v>5595</v>
      </c>
      <c r="E10557">
        <v>36</v>
      </c>
      <c r="F10557" t="s">
        <v>48</v>
      </c>
      <c r="G10557" t="s">
        <v>217</v>
      </c>
      <c r="H10557" t="s">
        <v>218</v>
      </c>
      <c r="I10557" t="s">
        <v>34</v>
      </c>
      <c r="J10557" t="s">
        <v>130</v>
      </c>
      <c r="K10557">
        <v>3</v>
      </c>
      <c r="L10557" s="2">
        <v>28000</v>
      </c>
      <c r="M10557">
        <v>5</v>
      </c>
      <c r="N10557" s="2">
        <v>84000</v>
      </c>
      <c r="O10557" s="2">
        <v>4200</v>
      </c>
      <c r="P10557" s="2">
        <v>79800</v>
      </c>
      <c r="Q10557" s="2">
        <v>51186.65</v>
      </c>
      <c r="R10557" s="2">
        <v>28613.35</v>
      </c>
      <c r="S10557" t="s">
        <v>36</v>
      </c>
      <c r="T10557" t="s">
        <v>37</v>
      </c>
      <c r="U10557" t="s">
        <v>38</v>
      </c>
      <c r="V10557" t="s">
        <v>39</v>
      </c>
      <c r="W10557" t="s">
        <v>92</v>
      </c>
      <c r="X10557" t="s">
        <v>97</v>
      </c>
      <c r="Y10557" t="s">
        <v>56</v>
      </c>
      <c r="Z10557" t="s">
        <v>107</v>
      </c>
      <c r="AA10557" t="s">
        <v>44</v>
      </c>
      <c r="AB10557" t="s">
        <v>44</v>
      </c>
    </row>
    <row r="10558" spans="1:28" x14ac:dyDescent="0.25">
      <c r="A10558" t="s">
        <v>15657</v>
      </c>
      <c r="B10558" s="1">
        <v>46137</v>
      </c>
      <c r="C10558" t="s">
        <v>1335</v>
      </c>
      <c r="D10558" t="s">
        <v>1336</v>
      </c>
      <c r="E10558">
        <v>53</v>
      </c>
      <c r="F10558" t="s">
        <v>48</v>
      </c>
      <c r="G10558" t="s">
        <v>298</v>
      </c>
      <c r="H10558" t="s">
        <v>299</v>
      </c>
      <c r="I10558" t="s">
        <v>103</v>
      </c>
      <c r="J10558" t="s">
        <v>104</v>
      </c>
      <c r="K10558">
        <v>1</v>
      </c>
      <c r="L10558" s="2">
        <v>700</v>
      </c>
      <c r="M10558">
        <v>25</v>
      </c>
      <c r="N10558" s="2">
        <v>700</v>
      </c>
      <c r="O10558" s="2">
        <v>175</v>
      </c>
      <c r="P10558" s="2">
        <v>525</v>
      </c>
      <c r="Q10558" s="2">
        <v>298.10000000000002</v>
      </c>
      <c r="R10558" s="2">
        <v>226.9</v>
      </c>
      <c r="S10558" t="s">
        <v>53</v>
      </c>
      <c r="T10558" t="s">
        <v>163</v>
      </c>
      <c r="U10558" t="s">
        <v>164</v>
      </c>
      <c r="V10558" t="s">
        <v>39</v>
      </c>
      <c r="W10558" t="s">
        <v>137</v>
      </c>
      <c r="X10558" t="s">
        <v>41</v>
      </c>
      <c r="Y10558" t="s">
        <v>56</v>
      </c>
      <c r="Z10558" t="s">
        <v>43</v>
      </c>
      <c r="AA10558" t="s">
        <v>44</v>
      </c>
      <c r="AB10558" t="s">
        <v>44</v>
      </c>
    </row>
    <row r="10559" spans="1:28" x14ac:dyDescent="0.25">
      <c r="A10559" t="s">
        <v>15658</v>
      </c>
      <c r="B10559" s="1">
        <v>46137</v>
      </c>
      <c r="C10559" t="s">
        <v>4706</v>
      </c>
      <c r="D10559" t="s">
        <v>4707</v>
      </c>
      <c r="E10559">
        <v>42</v>
      </c>
      <c r="F10559" t="s">
        <v>48</v>
      </c>
      <c r="G10559" t="s">
        <v>227</v>
      </c>
      <c r="H10559" t="s">
        <v>228</v>
      </c>
      <c r="I10559" t="s">
        <v>74</v>
      </c>
      <c r="J10559" t="s">
        <v>75</v>
      </c>
      <c r="K10559">
        <v>5</v>
      </c>
      <c r="L10559" s="2">
        <v>1400</v>
      </c>
      <c r="M10559">
        <v>20</v>
      </c>
      <c r="N10559" s="2">
        <v>7000</v>
      </c>
      <c r="O10559" s="2">
        <v>1400</v>
      </c>
      <c r="P10559" s="2">
        <v>5600</v>
      </c>
      <c r="Q10559" s="2">
        <v>4081.9</v>
      </c>
      <c r="R10559" s="2">
        <v>1518.1</v>
      </c>
      <c r="S10559" t="s">
        <v>64</v>
      </c>
      <c r="T10559" t="s">
        <v>90</v>
      </c>
      <c r="U10559" t="s">
        <v>91</v>
      </c>
      <c r="V10559" t="s">
        <v>39</v>
      </c>
      <c r="W10559" t="s">
        <v>92</v>
      </c>
      <c r="X10559" t="s">
        <v>41</v>
      </c>
      <c r="Y10559" t="s">
        <v>42</v>
      </c>
      <c r="Z10559" t="s">
        <v>43</v>
      </c>
      <c r="AA10559" t="s">
        <v>44</v>
      </c>
      <c r="AB10559" t="s">
        <v>44</v>
      </c>
    </row>
    <row r="10560" spans="1:28" x14ac:dyDescent="0.25">
      <c r="A10560" t="s">
        <v>15659</v>
      </c>
      <c r="B10560" s="1">
        <v>46137</v>
      </c>
      <c r="C10560" t="s">
        <v>1247</v>
      </c>
      <c r="D10560" t="s">
        <v>1248</v>
      </c>
      <c r="E10560">
        <v>26</v>
      </c>
      <c r="F10560" t="s">
        <v>48</v>
      </c>
      <c r="G10560" t="s">
        <v>134</v>
      </c>
      <c r="H10560" t="s">
        <v>135</v>
      </c>
      <c r="I10560" t="s">
        <v>62</v>
      </c>
      <c r="J10560" t="s">
        <v>130</v>
      </c>
      <c r="K10560">
        <v>3</v>
      </c>
      <c r="L10560" s="2">
        <v>8500</v>
      </c>
      <c r="M10560">
        <v>0</v>
      </c>
      <c r="N10560" s="2">
        <v>25500</v>
      </c>
      <c r="O10560" s="2">
        <v>0</v>
      </c>
      <c r="P10560" s="2">
        <v>25500</v>
      </c>
      <c r="Q10560" s="2">
        <v>18632.87</v>
      </c>
      <c r="R10560" s="2">
        <v>6867.13</v>
      </c>
      <c r="S10560" t="s">
        <v>53</v>
      </c>
      <c r="T10560" t="s">
        <v>37</v>
      </c>
      <c r="U10560" t="s">
        <v>38</v>
      </c>
      <c r="V10560" t="s">
        <v>39</v>
      </c>
      <c r="W10560" t="s">
        <v>124</v>
      </c>
      <c r="X10560" t="s">
        <v>41</v>
      </c>
      <c r="Y10560" t="s">
        <v>42</v>
      </c>
      <c r="Z10560" t="s">
        <v>223</v>
      </c>
      <c r="AA10560" t="s">
        <v>44</v>
      </c>
      <c r="AB10560" t="s">
        <v>44</v>
      </c>
    </row>
    <row r="10561" spans="1:28" x14ac:dyDescent="0.25">
      <c r="A10561" t="s">
        <v>15660</v>
      </c>
      <c r="B10561" s="1">
        <v>46137</v>
      </c>
      <c r="C10561" t="s">
        <v>7685</v>
      </c>
      <c r="D10561" t="s">
        <v>7686</v>
      </c>
      <c r="E10561">
        <v>19</v>
      </c>
      <c r="F10561" t="s">
        <v>111</v>
      </c>
      <c r="G10561" t="s">
        <v>273</v>
      </c>
      <c r="H10561" t="s">
        <v>274</v>
      </c>
      <c r="I10561" t="s">
        <v>51</v>
      </c>
      <c r="J10561" t="s">
        <v>52</v>
      </c>
      <c r="K10561">
        <v>4</v>
      </c>
      <c r="L10561" s="2">
        <v>250</v>
      </c>
      <c r="M10561">
        <v>10</v>
      </c>
      <c r="N10561" s="2">
        <v>1000</v>
      </c>
      <c r="O10561" s="2">
        <v>100</v>
      </c>
      <c r="P10561" s="2">
        <v>900</v>
      </c>
      <c r="Q10561" s="2">
        <v>615.87</v>
      </c>
      <c r="R10561" s="2">
        <v>284.13</v>
      </c>
      <c r="S10561" t="s">
        <v>36</v>
      </c>
      <c r="T10561" t="s">
        <v>65</v>
      </c>
      <c r="U10561" t="s">
        <v>65</v>
      </c>
      <c r="V10561" t="s">
        <v>39</v>
      </c>
      <c r="W10561" t="s">
        <v>83</v>
      </c>
      <c r="X10561" t="s">
        <v>41</v>
      </c>
      <c r="Y10561" t="s">
        <v>56</v>
      </c>
      <c r="Z10561" t="s">
        <v>144</v>
      </c>
      <c r="AA10561" t="s">
        <v>44</v>
      </c>
      <c r="AB10561" t="s">
        <v>44</v>
      </c>
    </row>
    <row r="10562" spans="1:28" x14ac:dyDescent="0.25">
      <c r="A10562" t="s">
        <v>15661</v>
      </c>
      <c r="B10562" s="1">
        <v>46137</v>
      </c>
      <c r="C10562" t="s">
        <v>1500</v>
      </c>
      <c r="D10562" t="s">
        <v>1501</v>
      </c>
      <c r="E10562">
        <v>26</v>
      </c>
      <c r="F10562" t="s">
        <v>111</v>
      </c>
      <c r="G10562" t="s">
        <v>176</v>
      </c>
      <c r="H10562" t="s">
        <v>177</v>
      </c>
      <c r="I10562" t="s">
        <v>34</v>
      </c>
      <c r="J10562" t="s">
        <v>35</v>
      </c>
      <c r="K10562">
        <v>1</v>
      </c>
      <c r="L10562" s="2">
        <v>6500</v>
      </c>
      <c r="M10562">
        <v>10</v>
      </c>
      <c r="N10562" s="2">
        <v>6500</v>
      </c>
      <c r="O10562" s="2">
        <v>650</v>
      </c>
      <c r="P10562" s="2">
        <v>5850</v>
      </c>
      <c r="Q10562" s="2">
        <v>3666.55</v>
      </c>
      <c r="R10562" s="2">
        <v>2183.4499999999998</v>
      </c>
      <c r="S10562" t="s">
        <v>64</v>
      </c>
      <c r="T10562" t="s">
        <v>54</v>
      </c>
      <c r="U10562" t="s">
        <v>55</v>
      </c>
      <c r="V10562" t="s">
        <v>39</v>
      </c>
      <c r="W10562" t="s">
        <v>124</v>
      </c>
      <c r="X10562" t="s">
        <v>41</v>
      </c>
      <c r="Y10562" t="s">
        <v>56</v>
      </c>
      <c r="Z10562" t="s">
        <v>43</v>
      </c>
      <c r="AA10562" t="s">
        <v>44</v>
      </c>
      <c r="AB10562" t="s">
        <v>44</v>
      </c>
    </row>
    <row r="10563" spans="1:28" x14ac:dyDescent="0.25">
      <c r="A10563" t="s">
        <v>15662</v>
      </c>
      <c r="B10563" s="1">
        <v>46137</v>
      </c>
      <c r="C10563" t="s">
        <v>10599</v>
      </c>
      <c r="D10563" t="s">
        <v>10600</v>
      </c>
      <c r="E10563">
        <v>25</v>
      </c>
      <c r="F10563" t="s">
        <v>48</v>
      </c>
      <c r="G10563" t="s">
        <v>298</v>
      </c>
      <c r="H10563" t="s">
        <v>299</v>
      </c>
      <c r="I10563" t="s">
        <v>103</v>
      </c>
      <c r="J10563" t="s">
        <v>104</v>
      </c>
      <c r="K10563">
        <v>1</v>
      </c>
      <c r="L10563" s="2">
        <v>700</v>
      </c>
      <c r="M10563">
        <v>10</v>
      </c>
      <c r="N10563" s="2">
        <v>700</v>
      </c>
      <c r="O10563" s="2">
        <v>70</v>
      </c>
      <c r="P10563" s="2">
        <v>630</v>
      </c>
      <c r="Q10563" s="2">
        <v>373.07</v>
      </c>
      <c r="R10563" s="2">
        <v>256.93</v>
      </c>
      <c r="S10563" t="s">
        <v>53</v>
      </c>
      <c r="T10563" t="s">
        <v>136</v>
      </c>
      <c r="U10563" t="s">
        <v>38</v>
      </c>
      <c r="V10563" t="s">
        <v>39</v>
      </c>
      <c r="W10563" t="s">
        <v>40</v>
      </c>
      <c r="X10563" t="s">
        <v>41</v>
      </c>
      <c r="Y10563" t="s">
        <v>56</v>
      </c>
      <c r="Z10563" t="s">
        <v>43</v>
      </c>
      <c r="AA10563" t="s">
        <v>44</v>
      </c>
      <c r="AB10563" t="s">
        <v>68</v>
      </c>
    </row>
    <row r="10564" spans="1:28" x14ac:dyDescent="0.25">
      <c r="A10564" t="s">
        <v>15663</v>
      </c>
      <c r="B10564" s="1">
        <v>46137</v>
      </c>
      <c r="C10564" t="s">
        <v>2435</v>
      </c>
      <c r="D10564" t="s">
        <v>2436</v>
      </c>
      <c r="E10564">
        <v>51</v>
      </c>
      <c r="F10564" t="s">
        <v>48</v>
      </c>
      <c r="G10564" t="s">
        <v>141</v>
      </c>
      <c r="H10564" t="s">
        <v>142</v>
      </c>
      <c r="I10564" t="s">
        <v>74</v>
      </c>
      <c r="J10564" t="s">
        <v>143</v>
      </c>
      <c r="K10564">
        <v>3</v>
      </c>
      <c r="L10564" s="2">
        <v>900</v>
      </c>
      <c r="M10564">
        <v>15</v>
      </c>
      <c r="N10564" s="2">
        <v>2700</v>
      </c>
      <c r="O10564" s="2">
        <v>405</v>
      </c>
      <c r="P10564" s="2">
        <v>2295</v>
      </c>
      <c r="Q10564" s="2">
        <v>1421.99</v>
      </c>
      <c r="R10564" s="2">
        <v>873.01</v>
      </c>
      <c r="S10564" t="s">
        <v>36</v>
      </c>
      <c r="T10564" t="s">
        <v>65</v>
      </c>
      <c r="U10564" t="s">
        <v>65</v>
      </c>
      <c r="V10564" t="s">
        <v>39</v>
      </c>
      <c r="W10564" t="s">
        <v>40</v>
      </c>
      <c r="X10564" t="s">
        <v>41</v>
      </c>
      <c r="Y10564" t="s">
        <v>56</v>
      </c>
      <c r="Z10564" t="s">
        <v>43</v>
      </c>
      <c r="AA10564" t="s">
        <v>44</v>
      </c>
      <c r="AB10564" t="s">
        <v>44</v>
      </c>
    </row>
    <row r="10565" spans="1:28" x14ac:dyDescent="0.25">
      <c r="A10565" t="s">
        <v>15664</v>
      </c>
      <c r="B10565" s="1">
        <v>46137</v>
      </c>
      <c r="C10565" t="s">
        <v>3274</v>
      </c>
      <c r="D10565" t="s">
        <v>3275</v>
      </c>
      <c r="E10565">
        <v>25</v>
      </c>
      <c r="F10565" t="s">
        <v>48</v>
      </c>
      <c r="G10565" t="s">
        <v>212</v>
      </c>
      <c r="H10565" t="s">
        <v>213</v>
      </c>
      <c r="I10565" t="s">
        <v>51</v>
      </c>
      <c r="J10565" t="s">
        <v>52</v>
      </c>
      <c r="K10565">
        <v>1</v>
      </c>
      <c r="L10565" s="2">
        <v>400</v>
      </c>
      <c r="M10565">
        <v>0</v>
      </c>
      <c r="N10565" s="2">
        <v>400</v>
      </c>
      <c r="O10565" s="2">
        <v>0</v>
      </c>
      <c r="P10565" s="2">
        <v>400</v>
      </c>
      <c r="Q10565" s="2">
        <v>312.69</v>
      </c>
      <c r="R10565" s="2">
        <v>87.31</v>
      </c>
      <c r="S10565" t="s">
        <v>36</v>
      </c>
      <c r="T10565" t="s">
        <v>105</v>
      </c>
      <c r="U10565" t="s">
        <v>106</v>
      </c>
      <c r="V10565" t="s">
        <v>39</v>
      </c>
      <c r="W10565" t="s">
        <v>66</v>
      </c>
      <c r="X10565" t="s">
        <v>97</v>
      </c>
      <c r="Y10565" t="s">
        <v>56</v>
      </c>
      <c r="Z10565" t="s">
        <v>43</v>
      </c>
      <c r="AA10565" t="s">
        <v>44</v>
      </c>
      <c r="AB10565" t="s">
        <v>44</v>
      </c>
    </row>
    <row r="10566" spans="1:28" x14ac:dyDescent="0.25">
      <c r="A10566" t="s">
        <v>15665</v>
      </c>
      <c r="B10566" s="1">
        <v>46137</v>
      </c>
      <c r="C10566" t="s">
        <v>4222</v>
      </c>
      <c r="D10566" t="s">
        <v>4223</v>
      </c>
      <c r="E10566">
        <v>58</v>
      </c>
      <c r="F10566" t="s">
        <v>48</v>
      </c>
      <c r="G10566" t="s">
        <v>134</v>
      </c>
      <c r="H10566" t="s">
        <v>135</v>
      </c>
      <c r="I10566" t="s">
        <v>62</v>
      </c>
      <c r="J10566" t="s">
        <v>130</v>
      </c>
      <c r="K10566">
        <v>3</v>
      </c>
      <c r="L10566" s="2">
        <v>8500</v>
      </c>
      <c r="M10566">
        <v>0</v>
      </c>
      <c r="N10566" s="2">
        <v>25500</v>
      </c>
      <c r="O10566" s="2">
        <v>0</v>
      </c>
      <c r="P10566" s="2">
        <v>25500</v>
      </c>
      <c r="Q10566" s="2">
        <v>16396.560000000001</v>
      </c>
      <c r="R10566" s="2">
        <v>9103.44</v>
      </c>
      <c r="S10566" t="s">
        <v>64</v>
      </c>
      <c r="T10566" t="s">
        <v>96</v>
      </c>
      <c r="U10566" t="s">
        <v>96</v>
      </c>
      <c r="V10566" t="s">
        <v>39</v>
      </c>
      <c r="W10566" t="s">
        <v>124</v>
      </c>
      <c r="X10566" t="s">
        <v>67</v>
      </c>
      <c r="Y10566" t="s">
        <v>56</v>
      </c>
      <c r="Z10566" t="s">
        <v>43</v>
      </c>
      <c r="AA10566" t="s">
        <v>44</v>
      </c>
      <c r="AB10566" t="s">
        <v>44</v>
      </c>
    </row>
    <row r="10567" spans="1:28" x14ac:dyDescent="0.25">
      <c r="A10567" t="s">
        <v>15666</v>
      </c>
      <c r="B10567" s="1">
        <v>46137</v>
      </c>
      <c r="C10567" t="s">
        <v>473</v>
      </c>
      <c r="D10567" t="s">
        <v>474</v>
      </c>
      <c r="E10567">
        <v>33</v>
      </c>
      <c r="F10567" t="s">
        <v>48</v>
      </c>
      <c r="G10567" t="s">
        <v>158</v>
      </c>
      <c r="H10567" t="s">
        <v>159</v>
      </c>
      <c r="I10567" t="s">
        <v>51</v>
      </c>
      <c r="J10567" t="s">
        <v>52</v>
      </c>
      <c r="K10567">
        <v>4</v>
      </c>
      <c r="L10567" s="2">
        <v>650</v>
      </c>
      <c r="M10567">
        <v>0</v>
      </c>
      <c r="N10567" s="2">
        <v>2600</v>
      </c>
      <c r="O10567" s="2">
        <v>0</v>
      </c>
      <c r="P10567" s="2">
        <v>2600</v>
      </c>
      <c r="Q10567" s="2">
        <v>1609</v>
      </c>
      <c r="R10567" s="2">
        <v>991</v>
      </c>
      <c r="S10567" t="s">
        <v>53</v>
      </c>
      <c r="T10567" t="s">
        <v>407</v>
      </c>
      <c r="U10567" t="s">
        <v>408</v>
      </c>
      <c r="V10567" t="s">
        <v>39</v>
      </c>
      <c r="W10567" t="s">
        <v>66</v>
      </c>
      <c r="X10567" t="s">
        <v>41</v>
      </c>
      <c r="Y10567" t="s">
        <v>42</v>
      </c>
      <c r="Z10567" t="s">
        <v>43</v>
      </c>
      <c r="AA10567" t="s">
        <v>44</v>
      </c>
      <c r="AB10567" t="s">
        <v>68</v>
      </c>
    </row>
    <row r="10568" spans="1:28" x14ac:dyDescent="0.25">
      <c r="A10568" t="s">
        <v>15667</v>
      </c>
      <c r="B10568" s="1">
        <v>46137</v>
      </c>
      <c r="C10568" t="s">
        <v>1519</v>
      </c>
      <c r="D10568" t="s">
        <v>1520</v>
      </c>
      <c r="E10568">
        <v>44</v>
      </c>
      <c r="F10568" t="s">
        <v>111</v>
      </c>
      <c r="G10568" t="s">
        <v>141</v>
      </c>
      <c r="H10568" t="s">
        <v>142</v>
      </c>
      <c r="I10568" t="s">
        <v>74</v>
      </c>
      <c r="J10568" t="s">
        <v>143</v>
      </c>
      <c r="K10568">
        <v>6</v>
      </c>
      <c r="L10568" s="2">
        <v>900</v>
      </c>
      <c r="M10568">
        <v>5</v>
      </c>
      <c r="N10568" s="2">
        <v>5400</v>
      </c>
      <c r="O10568" s="2">
        <v>270</v>
      </c>
      <c r="P10568" s="2">
        <v>5130</v>
      </c>
      <c r="Q10568" s="2">
        <v>3602.61</v>
      </c>
      <c r="R10568" s="2">
        <v>1527.39</v>
      </c>
      <c r="S10568" t="s">
        <v>36</v>
      </c>
      <c r="T10568" t="s">
        <v>290</v>
      </c>
      <c r="U10568" t="s">
        <v>291</v>
      </c>
      <c r="V10568" t="s">
        <v>39</v>
      </c>
      <c r="W10568" t="s">
        <v>40</v>
      </c>
      <c r="X10568" t="s">
        <v>41</v>
      </c>
      <c r="Y10568" t="s">
        <v>42</v>
      </c>
      <c r="Z10568" t="s">
        <v>43</v>
      </c>
      <c r="AA10568" t="s">
        <v>44</v>
      </c>
      <c r="AB10568" t="s">
        <v>44</v>
      </c>
    </row>
    <row r="10569" spans="1:28" x14ac:dyDescent="0.25">
      <c r="A10569" t="s">
        <v>15668</v>
      </c>
      <c r="B10569" s="1">
        <v>46137</v>
      </c>
      <c r="C10569" t="s">
        <v>15454</v>
      </c>
      <c r="D10569" t="s">
        <v>15455</v>
      </c>
      <c r="E10569">
        <v>30</v>
      </c>
      <c r="F10569" t="s">
        <v>111</v>
      </c>
      <c r="G10569" t="s">
        <v>128</v>
      </c>
      <c r="H10569" t="s">
        <v>129</v>
      </c>
      <c r="I10569" t="s">
        <v>74</v>
      </c>
      <c r="J10569" t="s">
        <v>130</v>
      </c>
      <c r="K10569">
        <v>1</v>
      </c>
      <c r="L10569" s="2">
        <v>1700</v>
      </c>
      <c r="M10569">
        <v>0</v>
      </c>
      <c r="N10569" s="2">
        <v>1700</v>
      </c>
      <c r="O10569" s="2">
        <v>0</v>
      </c>
      <c r="P10569" s="2">
        <v>1700</v>
      </c>
      <c r="Q10569" s="2">
        <v>1102.95</v>
      </c>
      <c r="R10569" s="2">
        <v>597.04999999999995</v>
      </c>
      <c r="S10569" t="s">
        <v>53</v>
      </c>
      <c r="T10569" t="s">
        <v>90</v>
      </c>
      <c r="U10569" t="s">
        <v>91</v>
      </c>
      <c r="V10569" t="s">
        <v>39</v>
      </c>
      <c r="W10569" t="s">
        <v>124</v>
      </c>
      <c r="X10569" t="s">
        <v>41</v>
      </c>
      <c r="Y10569" t="s">
        <v>56</v>
      </c>
      <c r="Z10569" t="s">
        <v>43</v>
      </c>
      <c r="AA10569" t="s">
        <v>44</v>
      </c>
      <c r="AB10569" t="s">
        <v>44</v>
      </c>
    </row>
    <row r="10570" spans="1:28" x14ac:dyDescent="0.25">
      <c r="A10570" t="s">
        <v>15669</v>
      </c>
      <c r="B10570" s="1">
        <v>46137</v>
      </c>
      <c r="C10570" t="s">
        <v>7490</v>
      </c>
      <c r="D10570" t="s">
        <v>7491</v>
      </c>
      <c r="E10570">
        <v>20</v>
      </c>
      <c r="F10570" t="s">
        <v>31</v>
      </c>
      <c r="G10570" t="s">
        <v>168</v>
      </c>
      <c r="H10570" t="s">
        <v>169</v>
      </c>
      <c r="I10570" t="s">
        <v>62</v>
      </c>
      <c r="J10570" t="s">
        <v>143</v>
      </c>
      <c r="K10570">
        <v>4</v>
      </c>
      <c r="L10570" s="2">
        <v>1800</v>
      </c>
      <c r="M10570">
        <v>20</v>
      </c>
      <c r="N10570" s="2">
        <v>7200</v>
      </c>
      <c r="O10570" s="2">
        <v>1440</v>
      </c>
      <c r="P10570" s="2">
        <v>5760</v>
      </c>
      <c r="Q10570" s="2">
        <v>4683.1400000000003</v>
      </c>
      <c r="R10570" s="2">
        <v>1076.8599999999999</v>
      </c>
      <c r="S10570" t="s">
        <v>36</v>
      </c>
      <c r="T10570" t="s">
        <v>122</v>
      </c>
      <c r="U10570" t="s">
        <v>123</v>
      </c>
      <c r="V10570" t="s">
        <v>39</v>
      </c>
      <c r="W10570" t="s">
        <v>137</v>
      </c>
      <c r="X10570" t="s">
        <v>67</v>
      </c>
      <c r="Y10570" t="s">
        <v>42</v>
      </c>
      <c r="Z10570" t="s">
        <v>107</v>
      </c>
      <c r="AA10570" t="s">
        <v>44</v>
      </c>
      <c r="AB10570" t="s">
        <v>44</v>
      </c>
    </row>
    <row r="10571" spans="1:28" x14ac:dyDescent="0.25">
      <c r="A10571" t="s">
        <v>15670</v>
      </c>
      <c r="B10571" s="1">
        <v>46137</v>
      </c>
      <c r="C10571" t="s">
        <v>7330</v>
      </c>
      <c r="D10571" t="s">
        <v>7331</v>
      </c>
      <c r="E10571">
        <v>37</v>
      </c>
      <c r="F10571" t="s">
        <v>31</v>
      </c>
      <c r="G10571" t="s">
        <v>207</v>
      </c>
      <c r="H10571" t="s">
        <v>208</v>
      </c>
      <c r="I10571" t="s">
        <v>34</v>
      </c>
      <c r="J10571" t="s">
        <v>143</v>
      </c>
      <c r="K10571">
        <v>2</v>
      </c>
      <c r="L10571" s="2">
        <v>18000</v>
      </c>
      <c r="M10571">
        <v>25</v>
      </c>
      <c r="N10571" s="2">
        <v>36000</v>
      </c>
      <c r="O10571" s="2">
        <v>9000</v>
      </c>
      <c r="P10571" s="2">
        <v>27000</v>
      </c>
      <c r="Q10571" s="2">
        <v>21466.62</v>
      </c>
      <c r="R10571" s="2">
        <v>5533.38</v>
      </c>
      <c r="S10571" t="s">
        <v>53</v>
      </c>
      <c r="T10571" t="s">
        <v>222</v>
      </c>
      <c r="U10571" t="s">
        <v>38</v>
      </c>
      <c r="V10571" t="s">
        <v>39</v>
      </c>
      <c r="W10571" t="s">
        <v>124</v>
      </c>
      <c r="X10571" t="s">
        <v>41</v>
      </c>
      <c r="Y10571" t="s">
        <v>56</v>
      </c>
      <c r="Z10571" t="s">
        <v>43</v>
      </c>
      <c r="AA10571" t="s">
        <v>44</v>
      </c>
      <c r="AB10571" t="s">
        <v>44</v>
      </c>
    </row>
    <row r="10572" spans="1:28" x14ac:dyDescent="0.25">
      <c r="A10572" t="s">
        <v>15671</v>
      </c>
      <c r="B10572" s="1">
        <v>46137</v>
      </c>
      <c r="C10572" t="s">
        <v>230</v>
      </c>
      <c r="D10572" t="s">
        <v>231</v>
      </c>
      <c r="E10572">
        <v>51</v>
      </c>
      <c r="F10572" t="s">
        <v>111</v>
      </c>
      <c r="G10572" t="s">
        <v>344</v>
      </c>
      <c r="H10572" t="s">
        <v>345</v>
      </c>
      <c r="I10572" t="s">
        <v>34</v>
      </c>
      <c r="J10572" t="s">
        <v>121</v>
      </c>
      <c r="K10572">
        <v>2</v>
      </c>
      <c r="L10572" s="2">
        <v>1600</v>
      </c>
      <c r="M10572">
        <v>5</v>
      </c>
      <c r="N10572" s="2">
        <v>3200</v>
      </c>
      <c r="O10572" s="2">
        <v>160</v>
      </c>
      <c r="P10572" s="2">
        <v>3040</v>
      </c>
      <c r="Q10572" s="2">
        <v>1883.64</v>
      </c>
      <c r="R10572" s="2">
        <v>1156.3599999999999</v>
      </c>
      <c r="S10572" t="s">
        <v>36</v>
      </c>
      <c r="T10572" t="s">
        <v>163</v>
      </c>
      <c r="U10572" t="s">
        <v>164</v>
      </c>
      <c r="V10572" t="s">
        <v>39</v>
      </c>
      <c r="W10572" t="s">
        <v>66</v>
      </c>
      <c r="X10572" t="s">
        <v>97</v>
      </c>
      <c r="Y10572" t="s">
        <v>56</v>
      </c>
      <c r="Z10572" t="s">
        <v>43</v>
      </c>
      <c r="AA10572" t="s">
        <v>44</v>
      </c>
      <c r="AB10572" t="s">
        <v>44</v>
      </c>
    </row>
    <row r="10573" spans="1:28" x14ac:dyDescent="0.25">
      <c r="A10573" t="s">
        <v>15672</v>
      </c>
      <c r="B10573" s="1">
        <v>46137</v>
      </c>
      <c r="C10573" t="s">
        <v>14455</v>
      </c>
      <c r="D10573" t="s">
        <v>14456</v>
      </c>
      <c r="E10573">
        <v>31</v>
      </c>
      <c r="F10573" t="s">
        <v>48</v>
      </c>
      <c r="G10573" t="s">
        <v>344</v>
      </c>
      <c r="H10573" t="s">
        <v>345</v>
      </c>
      <c r="I10573" t="s">
        <v>34</v>
      </c>
      <c r="J10573" t="s">
        <v>121</v>
      </c>
      <c r="K10573">
        <v>2</v>
      </c>
      <c r="L10573" s="2">
        <v>1600</v>
      </c>
      <c r="M10573">
        <v>15</v>
      </c>
      <c r="N10573" s="2">
        <v>3200</v>
      </c>
      <c r="O10573" s="2">
        <v>480</v>
      </c>
      <c r="P10573" s="2">
        <v>2720</v>
      </c>
      <c r="Q10573" s="2">
        <v>1851.09</v>
      </c>
      <c r="R10573" s="2">
        <v>868.91</v>
      </c>
      <c r="S10573" t="s">
        <v>64</v>
      </c>
      <c r="T10573" t="s">
        <v>398</v>
      </c>
      <c r="U10573" t="s">
        <v>399</v>
      </c>
      <c r="V10573" t="s">
        <v>39</v>
      </c>
      <c r="W10573" t="s">
        <v>66</v>
      </c>
      <c r="X10573" t="s">
        <v>67</v>
      </c>
      <c r="Y10573" t="s">
        <v>56</v>
      </c>
      <c r="Z10573" t="s">
        <v>43</v>
      </c>
      <c r="AA10573" t="s">
        <v>68</v>
      </c>
      <c r="AB10573" t="s">
        <v>44</v>
      </c>
    </row>
    <row r="10574" spans="1:28" x14ac:dyDescent="0.25">
      <c r="A10574" t="s">
        <v>15673</v>
      </c>
      <c r="B10574" s="1">
        <v>46137</v>
      </c>
      <c r="C10574" t="s">
        <v>3660</v>
      </c>
      <c r="D10574" t="s">
        <v>3661</v>
      </c>
      <c r="E10574">
        <v>58</v>
      </c>
      <c r="F10574" t="s">
        <v>48</v>
      </c>
      <c r="G10574" t="s">
        <v>168</v>
      </c>
      <c r="H10574" t="s">
        <v>169</v>
      </c>
      <c r="I10574" t="s">
        <v>62</v>
      </c>
      <c r="J10574" t="s">
        <v>143</v>
      </c>
      <c r="K10574">
        <v>1</v>
      </c>
      <c r="L10574" s="2">
        <v>1800</v>
      </c>
      <c r="M10574">
        <v>25</v>
      </c>
      <c r="N10574" s="2">
        <v>1800</v>
      </c>
      <c r="O10574" s="2">
        <v>450</v>
      </c>
      <c r="P10574" s="2">
        <v>1350</v>
      </c>
      <c r="Q10574" s="2">
        <v>898.62</v>
      </c>
      <c r="R10574" s="2">
        <v>451.38</v>
      </c>
      <c r="S10574" t="s">
        <v>53</v>
      </c>
      <c r="T10574" t="s">
        <v>76</v>
      </c>
      <c r="U10574" t="s">
        <v>77</v>
      </c>
      <c r="V10574" t="s">
        <v>39</v>
      </c>
      <c r="W10574" t="s">
        <v>92</v>
      </c>
      <c r="X10574" t="s">
        <v>97</v>
      </c>
      <c r="Y10574" t="s">
        <v>56</v>
      </c>
      <c r="Z10574" t="s">
        <v>43</v>
      </c>
      <c r="AA10574" t="s">
        <v>44</v>
      </c>
      <c r="AB10574" t="s">
        <v>44</v>
      </c>
    </row>
    <row r="10575" spans="1:28" x14ac:dyDescent="0.25">
      <c r="A10575" t="s">
        <v>15674</v>
      </c>
      <c r="B10575" s="1">
        <v>46138</v>
      </c>
      <c r="C10575" t="s">
        <v>6154</v>
      </c>
      <c r="D10575" t="s">
        <v>6155</v>
      </c>
      <c r="E10575">
        <v>43</v>
      </c>
      <c r="F10575" t="s">
        <v>48</v>
      </c>
      <c r="G10575" t="s">
        <v>197</v>
      </c>
      <c r="H10575" t="s">
        <v>198</v>
      </c>
      <c r="I10575" t="s">
        <v>74</v>
      </c>
      <c r="J10575" t="s">
        <v>75</v>
      </c>
      <c r="K10575">
        <v>1</v>
      </c>
      <c r="L10575" s="2">
        <v>2600</v>
      </c>
      <c r="M10575">
        <v>15</v>
      </c>
      <c r="N10575" s="2">
        <v>2600</v>
      </c>
      <c r="O10575" s="2">
        <v>390</v>
      </c>
      <c r="P10575" s="2">
        <v>2210</v>
      </c>
      <c r="Q10575" s="2">
        <v>1415.51</v>
      </c>
      <c r="R10575" s="2">
        <v>794.49</v>
      </c>
      <c r="S10575" t="s">
        <v>53</v>
      </c>
      <c r="T10575" t="s">
        <v>178</v>
      </c>
      <c r="U10575" t="s">
        <v>154</v>
      </c>
      <c r="V10575" t="s">
        <v>39</v>
      </c>
      <c r="W10575" t="s">
        <v>40</v>
      </c>
      <c r="X10575" t="s">
        <v>97</v>
      </c>
      <c r="Y10575" t="s">
        <v>42</v>
      </c>
      <c r="Z10575" t="s">
        <v>43</v>
      </c>
      <c r="AA10575" t="s">
        <v>44</v>
      </c>
      <c r="AB10575" t="s">
        <v>68</v>
      </c>
    </row>
    <row r="10576" spans="1:28" x14ac:dyDescent="0.25">
      <c r="A10576" t="s">
        <v>15675</v>
      </c>
      <c r="B10576" s="1">
        <v>46138</v>
      </c>
      <c r="C10576" t="s">
        <v>4037</v>
      </c>
      <c r="D10576" t="s">
        <v>4038</v>
      </c>
      <c r="E10576">
        <v>52</v>
      </c>
      <c r="F10576" t="s">
        <v>111</v>
      </c>
      <c r="G10576" t="s">
        <v>387</v>
      </c>
      <c r="H10576" t="s">
        <v>388</v>
      </c>
      <c r="I10576" t="s">
        <v>74</v>
      </c>
      <c r="J10576" t="s">
        <v>75</v>
      </c>
      <c r="K10576">
        <v>3</v>
      </c>
      <c r="L10576" s="2">
        <v>3200</v>
      </c>
      <c r="M10576">
        <v>10</v>
      </c>
      <c r="N10576" s="2">
        <v>9600</v>
      </c>
      <c r="O10576" s="2">
        <v>960</v>
      </c>
      <c r="P10576" s="2">
        <v>8640</v>
      </c>
      <c r="Q10576" s="2">
        <v>5884.21</v>
      </c>
      <c r="R10576" s="2">
        <v>2755.79</v>
      </c>
      <c r="S10576" t="s">
        <v>53</v>
      </c>
      <c r="T10576" t="s">
        <v>578</v>
      </c>
      <c r="U10576" t="s">
        <v>579</v>
      </c>
      <c r="V10576" t="s">
        <v>39</v>
      </c>
      <c r="W10576" t="s">
        <v>137</v>
      </c>
      <c r="X10576" t="s">
        <v>41</v>
      </c>
      <c r="Y10576" t="s">
        <v>42</v>
      </c>
      <c r="Z10576" t="s">
        <v>43</v>
      </c>
      <c r="AA10576" t="s">
        <v>44</v>
      </c>
      <c r="AB10576" t="s">
        <v>44</v>
      </c>
    </row>
    <row r="10577" spans="1:28" x14ac:dyDescent="0.25">
      <c r="A10577" t="s">
        <v>15676</v>
      </c>
      <c r="B10577" s="1">
        <v>46138</v>
      </c>
      <c r="C10577" t="s">
        <v>4044</v>
      </c>
      <c r="D10577" t="s">
        <v>4045</v>
      </c>
      <c r="E10577">
        <v>34</v>
      </c>
      <c r="F10577" t="s">
        <v>31</v>
      </c>
      <c r="G10577" t="s">
        <v>212</v>
      </c>
      <c r="H10577" t="s">
        <v>213</v>
      </c>
      <c r="I10577" t="s">
        <v>51</v>
      </c>
      <c r="J10577" t="s">
        <v>52</v>
      </c>
      <c r="K10577">
        <v>2</v>
      </c>
      <c r="L10577" s="2">
        <v>400</v>
      </c>
      <c r="M10577">
        <v>0</v>
      </c>
      <c r="N10577" s="2">
        <v>800</v>
      </c>
      <c r="O10577" s="2">
        <v>0</v>
      </c>
      <c r="P10577" s="2">
        <v>800</v>
      </c>
      <c r="Q10577" s="2">
        <v>604.51</v>
      </c>
      <c r="R10577" s="2">
        <v>195.49</v>
      </c>
      <c r="S10577" t="s">
        <v>36</v>
      </c>
      <c r="T10577" t="s">
        <v>54</v>
      </c>
      <c r="U10577" t="s">
        <v>55</v>
      </c>
      <c r="V10577" t="s">
        <v>39</v>
      </c>
      <c r="W10577" t="s">
        <v>83</v>
      </c>
      <c r="X10577" t="s">
        <v>97</v>
      </c>
      <c r="Y10577" t="s">
        <v>42</v>
      </c>
      <c r="Z10577" t="s">
        <v>43</v>
      </c>
      <c r="AA10577" t="s">
        <v>44</v>
      </c>
      <c r="AB10577" t="s">
        <v>44</v>
      </c>
    </row>
    <row r="10578" spans="1:28" x14ac:dyDescent="0.25">
      <c r="A10578" t="s">
        <v>15677</v>
      </c>
      <c r="B10578" s="1">
        <v>46138</v>
      </c>
      <c r="C10578" t="s">
        <v>2464</v>
      </c>
      <c r="D10578" t="s">
        <v>2465</v>
      </c>
      <c r="E10578">
        <v>49</v>
      </c>
      <c r="F10578" t="s">
        <v>31</v>
      </c>
      <c r="G10578" t="s">
        <v>238</v>
      </c>
      <c r="H10578" t="s">
        <v>239</v>
      </c>
      <c r="I10578" t="s">
        <v>62</v>
      </c>
      <c r="J10578" t="s">
        <v>63</v>
      </c>
      <c r="K10578">
        <v>3</v>
      </c>
      <c r="L10578" s="2">
        <v>6500</v>
      </c>
      <c r="M10578">
        <v>20</v>
      </c>
      <c r="N10578" s="2">
        <v>19500</v>
      </c>
      <c r="O10578" s="2">
        <v>3900</v>
      </c>
      <c r="P10578" s="2">
        <v>15600</v>
      </c>
      <c r="Q10578" s="2">
        <v>12109.53</v>
      </c>
      <c r="R10578" s="2">
        <v>3490.47</v>
      </c>
      <c r="S10578" t="s">
        <v>53</v>
      </c>
      <c r="T10578" t="s">
        <v>275</v>
      </c>
      <c r="U10578" t="s">
        <v>123</v>
      </c>
      <c r="V10578" t="s">
        <v>39</v>
      </c>
      <c r="W10578" t="s">
        <v>137</v>
      </c>
      <c r="X10578" t="s">
        <v>41</v>
      </c>
      <c r="Y10578" t="s">
        <v>42</v>
      </c>
      <c r="Z10578" t="s">
        <v>107</v>
      </c>
      <c r="AA10578" t="s">
        <v>44</v>
      </c>
      <c r="AB10578" t="s">
        <v>44</v>
      </c>
    </row>
    <row r="10579" spans="1:28" x14ac:dyDescent="0.25">
      <c r="A10579" t="s">
        <v>15678</v>
      </c>
      <c r="B10579" s="1">
        <v>46138</v>
      </c>
      <c r="C10579" t="s">
        <v>5166</v>
      </c>
      <c r="D10579" t="s">
        <v>5167</v>
      </c>
      <c r="E10579">
        <v>35</v>
      </c>
      <c r="F10579" t="s">
        <v>31</v>
      </c>
      <c r="G10579" t="s">
        <v>101</v>
      </c>
      <c r="H10579" t="s">
        <v>102</v>
      </c>
      <c r="I10579" t="s">
        <v>103</v>
      </c>
      <c r="J10579" t="s">
        <v>104</v>
      </c>
      <c r="K10579">
        <v>2</v>
      </c>
      <c r="L10579" s="2">
        <v>1800</v>
      </c>
      <c r="M10579">
        <v>10</v>
      </c>
      <c r="N10579" s="2">
        <v>3600</v>
      </c>
      <c r="O10579" s="2">
        <v>360</v>
      </c>
      <c r="P10579" s="2">
        <v>3240</v>
      </c>
      <c r="Q10579" s="2">
        <v>1877.81</v>
      </c>
      <c r="R10579" s="2">
        <v>1362.19</v>
      </c>
      <c r="S10579" t="s">
        <v>53</v>
      </c>
      <c r="T10579" t="s">
        <v>65</v>
      </c>
      <c r="U10579" t="s">
        <v>65</v>
      </c>
      <c r="V10579" t="s">
        <v>39</v>
      </c>
      <c r="W10579" t="s">
        <v>124</v>
      </c>
      <c r="X10579" t="s">
        <v>67</v>
      </c>
      <c r="Y10579" t="s">
        <v>56</v>
      </c>
      <c r="Z10579" t="s">
        <v>43</v>
      </c>
      <c r="AA10579" t="s">
        <v>44</v>
      </c>
      <c r="AB10579" t="s">
        <v>44</v>
      </c>
    </row>
    <row r="10580" spans="1:28" x14ac:dyDescent="0.25">
      <c r="A10580" t="s">
        <v>15679</v>
      </c>
      <c r="B10580" s="1">
        <v>46138</v>
      </c>
      <c r="C10580" t="s">
        <v>3279</v>
      </c>
      <c r="D10580" t="s">
        <v>3280</v>
      </c>
      <c r="E10580">
        <v>29</v>
      </c>
      <c r="F10580" t="s">
        <v>31</v>
      </c>
      <c r="G10580" t="s">
        <v>197</v>
      </c>
      <c r="H10580" t="s">
        <v>198</v>
      </c>
      <c r="I10580" t="s">
        <v>74</v>
      </c>
      <c r="J10580" t="s">
        <v>75</v>
      </c>
      <c r="K10580">
        <v>1</v>
      </c>
      <c r="L10580" s="2">
        <v>2600</v>
      </c>
      <c r="M10580">
        <v>0</v>
      </c>
      <c r="N10580" s="2">
        <v>2600</v>
      </c>
      <c r="O10580" s="2">
        <v>0</v>
      </c>
      <c r="P10580" s="2">
        <v>2600</v>
      </c>
      <c r="Q10580" s="2">
        <v>2127.5500000000002</v>
      </c>
      <c r="R10580" s="2">
        <v>472.45</v>
      </c>
      <c r="S10580" t="s">
        <v>53</v>
      </c>
      <c r="T10580" t="s">
        <v>114</v>
      </c>
      <c r="U10580" t="s">
        <v>115</v>
      </c>
      <c r="V10580" t="s">
        <v>39</v>
      </c>
      <c r="W10580" t="s">
        <v>66</v>
      </c>
      <c r="X10580" t="s">
        <v>97</v>
      </c>
      <c r="Y10580" t="s">
        <v>56</v>
      </c>
      <c r="Z10580" t="s">
        <v>43</v>
      </c>
      <c r="AA10580" t="s">
        <v>44</v>
      </c>
      <c r="AB10580" t="s">
        <v>44</v>
      </c>
    </row>
    <row r="10581" spans="1:28" x14ac:dyDescent="0.25">
      <c r="A10581" t="s">
        <v>15680</v>
      </c>
      <c r="B10581" s="1">
        <v>46138</v>
      </c>
      <c r="C10581" t="s">
        <v>4443</v>
      </c>
      <c r="D10581" t="s">
        <v>4444</v>
      </c>
      <c r="E10581">
        <v>23</v>
      </c>
      <c r="F10581" t="s">
        <v>48</v>
      </c>
      <c r="G10581" t="s">
        <v>88</v>
      </c>
      <c r="H10581" t="s">
        <v>89</v>
      </c>
      <c r="I10581" t="s">
        <v>62</v>
      </c>
      <c r="J10581" t="s">
        <v>63</v>
      </c>
      <c r="K10581">
        <v>1</v>
      </c>
      <c r="L10581" s="2">
        <v>4200</v>
      </c>
      <c r="M10581">
        <v>5</v>
      </c>
      <c r="N10581" s="2">
        <v>4200</v>
      </c>
      <c r="O10581" s="2">
        <v>210</v>
      </c>
      <c r="P10581" s="2">
        <v>3990</v>
      </c>
      <c r="Q10581" s="2">
        <v>2901</v>
      </c>
      <c r="R10581" s="2">
        <v>1089</v>
      </c>
      <c r="S10581" t="s">
        <v>36</v>
      </c>
      <c r="T10581" t="s">
        <v>54</v>
      </c>
      <c r="U10581" t="s">
        <v>55</v>
      </c>
      <c r="V10581" t="s">
        <v>39</v>
      </c>
      <c r="W10581" t="s">
        <v>40</v>
      </c>
      <c r="X10581" t="s">
        <v>67</v>
      </c>
      <c r="Y10581" t="s">
        <v>56</v>
      </c>
      <c r="Z10581" t="s">
        <v>43</v>
      </c>
      <c r="AA10581" t="s">
        <v>44</v>
      </c>
      <c r="AB10581" t="s">
        <v>44</v>
      </c>
    </row>
    <row r="10582" spans="1:28" x14ac:dyDescent="0.25">
      <c r="A10582" t="s">
        <v>15681</v>
      </c>
      <c r="B10582" s="1">
        <v>46138</v>
      </c>
      <c r="C10582" t="s">
        <v>4114</v>
      </c>
      <c r="D10582" t="s">
        <v>4115</v>
      </c>
      <c r="E10582">
        <v>49</v>
      </c>
      <c r="F10582" t="s">
        <v>111</v>
      </c>
      <c r="G10582" t="s">
        <v>148</v>
      </c>
      <c r="H10582" t="s">
        <v>149</v>
      </c>
      <c r="I10582" t="s">
        <v>74</v>
      </c>
      <c r="J10582" t="s">
        <v>130</v>
      </c>
      <c r="K10582">
        <v>1</v>
      </c>
      <c r="L10582" s="2">
        <v>3500</v>
      </c>
      <c r="M10582">
        <v>10</v>
      </c>
      <c r="N10582" s="2">
        <v>3500</v>
      </c>
      <c r="O10582" s="2">
        <v>350</v>
      </c>
      <c r="P10582" s="2">
        <v>3150</v>
      </c>
      <c r="Q10582" s="2">
        <v>2449.1</v>
      </c>
      <c r="R10582" s="2">
        <v>700.9</v>
      </c>
      <c r="S10582" t="s">
        <v>53</v>
      </c>
      <c r="T10582" t="s">
        <v>122</v>
      </c>
      <c r="U10582" t="s">
        <v>123</v>
      </c>
      <c r="V10582" t="s">
        <v>39</v>
      </c>
      <c r="W10582" t="s">
        <v>124</v>
      </c>
      <c r="X10582" t="s">
        <v>67</v>
      </c>
      <c r="Y10582" t="s">
        <v>56</v>
      </c>
      <c r="Z10582" t="s">
        <v>223</v>
      </c>
      <c r="AA10582" t="s">
        <v>44</v>
      </c>
      <c r="AB10582" t="s">
        <v>44</v>
      </c>
    </row>
    <row r="10583" spans="1:28" x14ac:dyDescent="0.25">
      <c r="A10583" t="s">
        <v>15682</v>
      </c>
      <c r="B10583" s="1">
        <v>46138</v>
      </c>
      <c r="C10583" t="s">
        <v>14055</v>
      </c>
      <c r="D10583" t="s">
        <v>14056</v>
      </c>
      <c r="E10583">
        <v>37</v>
      </c>
      <c r="F10583" t="s">
        <v>31</v>
      </c>
      <c r="G10583" t="s">
        <v>212</v>
      </c>
      <c r="H10583" t="s">
        <v>213</v>
      </c>
      <c r="I10583" t="s">
        <v>51</v>
      </c>
      <c r="J10583" t="s">
        <v>52</v>
      </c>
      <c r="K10583">
        <v>3</v>
      </c>
      <c r="L10583" s="2">
        <v>400</v>
      </c>
      <c r="M10583">
        <v>5</v>
      </c>
      <c r="N10583" s="2">
        <v>1200</v>
      </c>
      <c r="O10583" s="2">
        <v>60</v>
      </c>
      <c r="P10583" s="2">
        <v>1140</v>
      </c>
      <c r="Q10583" s="2">
        <v>800.76</v>
      </c>
      <c r="R10583" s="2">
        <v>339.24</v>
      </c>
      <c r="S10583" t="s">
        <v>36</v>
      </c>
      <c r="T10583" t="s">
        <v>290</v>
      </c>
      <c r="U10583" t="s">
        <v>291</v>
      </c>
      <c r="V10583" t="s">
        <v>39</v>
      </c>
      <c r="W10583" t="s">
        <v>124</v>
      </c>
      <c r="X10583" t="s">
        <v>67</v>
      </c>
      <c r="Y10583" t="s">
        <v>56</v>
      </c>
      <c r="Z10583" t="s">
        <v>43</v>
      </c>
      <c r="AA10583" t="s">
        <v>44</v>
      </c>
      <c r="AB10583" t="s">
        <v>44</v>
      </c>
    </row>
    <row r="10584" spans="1:28" x14ac:dyDescent="0.25">
      <c r="A10584" t="s">
        <v>15683</v>
      </c>
      <c r="B10584" s="1">
        <v>46138</v>
      </c>
      <c r="C10584" t="s">
        <v>5237</v>
      </c>
      <c r="D10584" t="s">
        <v>5238</v>
      </c>
      <c r="E10584">
        <v>40</v>
      </c>
      <c r="F10584" t="s">
        <v>31</v>
      </c>
      <c r="G10584" t="s">
        <v>238</v>
      </c>
      <c r="H10584" t="s">
        <v>239</v>
      </c>
      <c r="I10584" t="s">
        <v>62</v>
      </c>
      <c r="J10584" t="s">
        <v>63</v>
      </c>
      <c r="K10584">
        <v>5</v>
      </c>
      <c r="L10584" s="2">
        <v>6500</v>
      </c>
      <c r="M10584">
        <v>30</v>
      </c>
      <c r="N10584" s="2">
        <v>32500</v>
      </c>
      <c r="O10584" s="2">
        <v>9750</v>
      </c>
      <c r="P10584" s="2">
        <v>22750</v>
      </c>
      <c r="Q10584" s="2">
        <v>14818.47</v>
      </c>
      <c r="R10584" s="2">
        <v>7931.53</v>
      </c>
      <c r="S10584" t="s">
        <v>53</v>
      </c>
      <c r="T10584" t="s">
        <v>65</v>
      </c>
      <c r="U10584" t="s">
        <v>65</v>
      </c>
      <c r="V10584" t="s">
        <v>39</v>
      </c>
      <c r="W10584" t="s">
        <v>137</v>
      </c>
      <c r="X10584" t="s">
        <v>41</v>
      </c>
      <c r="Y10584" t="s">
        <v>56</v>
      </c>
      <c r="Z10584" t="s">
        <v>43</v>
      </c>
      <c r="AA10584" t="s">
        <v>44</v>
      </c>
      <c r="AB10584" t="s">
        <v>44</v>
      </c>
    </row>
    <row r="10585" spans="1:28" x14ac:dyDescent="0.25">
      <c r="A10585" t="s">
        <v>15684</v>
      </c>
      <c r="B10585" s="1">
        <v>46138</v>
      </c>
      <c r="C10585" t="s">
        <v>8328</v>
      </c>
      <c r="D10585" t="s">
        <v>8329</v>
      </c>
      <c r="E10585">
        <v>52</v>
      </c>
      <c r="F10585" t="s">
        <v>111</v>
      </c>
      <c r="G10585" t="s">
        <v>119</v>
      </c>
      <c r="H10585" t="s">
        <v>120</v>
      </c>
      <c r="I10585" t="s">
        <v>62</v>
      </c>
      <c r="J10585" t="s">
        <v>121</v>
      </c>
      <c r="K10585">
        <v>2</v>
      </c>
      <c r="L10585" s="2">
        <v>4800</v>
      </c>
      <c r="M10585">
        <v>0</v>
      </c>
      <c r="N10585" s="2">
        <v>9600</v>
      </c>
      <c r="O10585" s="2">
        <v>0</v>
      </c>
      <c r="P10585" s="2">
        <v>9600</v>
      </c>
      <c r="Q10585" s="2">
        <v>5282.24</v>
      </c>
      <c r="R10585" s="2">
        <v>4317.76</v>
      </c>
      <c r="S10585" t="s">
        <v>53</v>
      </c>
      <c r="T10585" t="s">
        <v>290</v>
      </c>
      <c r="U10585" t="s">
        <v>291</v>
      </c>
      <c r="V10585" t="s">
        <v>39</v>
      </c>
      <c r="W10585" t="s">
        <v>92</v>
      </c>
      <c r="X10585" t="s">
        <v>67</v>
      </c>
      <c r="Y10585" t="s">
        <v>56</v>
      </c>
      <c r="Z10585" t="s">
        <v>43</v>
      </c>
      <c r="AA10585" t="s">
        <v>44</v>
      </c>
      <c r="AB10585" t="s">
        <v>44</v>
      </c>
    </row>
    <row r="10586" spans="1:28" x14ac:dyDescent="0.25">
      <c r="A10586" t="s">
        <v>15685</v>
      </c>
      <c r="B10586" s="1">
        <v>46138</v>
      </c>
      <c r="C10586" t="s">
        <v>1192</v>
      </c>
      <c r="D10586" t="s">
        <v>1193</v>
      </c>
      <c r="E10586">
        <v>40</v>
      </c>
      <c r="F10586" t="s">
        <v>31</v>
      </c>
      <c r="G10586" t="s">
        <v>202</v>
      </c>
      <c r="H10586" t="s">
        <v>203</v>
      </c>
      <c r="I10586" t="s">
        <v>103</v>
      </c>
      <c r="J10586" t="s">
        <v>104</v>
      </c>
      <c r="K10586">
        <v>1</v>
      </c>
      <c r="L10586" s="2">
        <v>550</v>
      </c>
      <c r="M10586">
        <v>20</v>
      </c>
      <c r="N10586" s="2">
        <v>550</v>
      </c>
      <c r="O10586" s="2">
        <v>110</v>
      </c>
      <c r="P10586" s="2">
        <v>440</v>
      </c>
      <c r="Q10586" s="2">
        <v>292.10000000000002</v>
      </c>
      <c r="R10586" s="2">
        <v>147.9</v>
      </c>
      <c r="S10586" t="s">
        <v>53</v>
      </c>
      <c r="T10586" t="s">
        <v>96</v>
      </c>
      <c r="U10586" t="s">
        <v>96</v>
      </c>
      <c r="V10586" t="s">
        <v>39</v>
      </c>
      <c r="W10586" t="s">
        <v>83</v>
      </c>
      <c r="X10586" t="s">
        <v>41</v>
      </c>
      <c r="Y10586" t="s">
        <v>56</v>
      </c>
      <c r="Z10586" t="s">
        <v>43</v>
      </c>
      <c r="AA10586" t="s">
        <v>44</v>
      </c>
      <c r="AB10586" t="s">
        <v>44</v>
      </c>
    </row>
    <row r="10587" spans="1:28" x14ac:dyDescent="0.25">
      <c r="A10587" t="s">
        <v>15686</v>
      </c>
      <c r="B10587" s="1">
        <v>46138</v>
      </c>
      <c r="C10587" t="s">
        <v>2545</v>
      </c>
      <c r="D10587" t="s">
        <v>2546</v>
      </c>
      <c r="E10587">
        <v>52</v>
      </c>
      <c r="F10587" t="s">
        <v>48</v>
      </c>
      <c r="G10587" t="s">
        <v>285</v>
      </c>
      <c r="H10587" t="s">
        <v>286</v>
      </c>
      <c r="I10587" t="s">
        <v>34</v>
      </c>
      <c r="J10587" t="s">
        <v>121</v>
      </c>
      <c r="K10587">
        <v>2</v>
      </c>
      <c r="L10587" s="2">
        <v>3200</v>
      </c>
      <c r="M10587">
        <v>20</v>
      </c>
      <c r="N10587" s="2">
        <v>6400</v>
      </c>
      <c r="O10587" s="2">
        <v>1280</v>
      </c>
      <c r="P10587" s="2">
        <v>5120</v>
      </c>
      <c r="Q10587" s="2">
        <v>2998.8</v>
      </c>
      <c r="R10587" s="2">
        <v>2121.1999999999998</v>
      </c>
      <c r="S10587" t="s">
        <v>53</v>
      </c>
      <c r="T10587" t="s">
        <v>54</v>
      </c>
      <c r="U10587" t="s">
        <v>55</v>
      </c>
      <c r="V10587" t="s">
        <v>39</v>
      </c>
      <c r="W10587" t="s">
        <v>137</v>
      </c>
      <c r="X10587" t="s">
        <v>41</v>
      </c>
      <c r="Y10587" t="s">
        <v>56</v>
      </c>
      <c r="Z10587" t="s">
        <v>107</v>
      </c>
      <c r="AA10587" t="s">
        <v>44</v>
      </c>
      <c r="AB10587" t="s">
        <v>44</v>
      </c>
    </row>
    <row r="10588" spans="1:28" x14ac:dyDescent="0.25">
      <c r="A10588" t="s">
        <v>15687</v>
      </c>
      <c r="B10588" s="1">
        <v>46138</v>
      </c>
      <c r="C10588" t="s">
        <v>9679</v>
      </c>
      <c r="D10588" t="s">
        <v>9680</v>
      </c>
      <c r="E10588">
        <v>33</v>
      </c>
      <c r="F10588" t="s">
        <v>111</v>
      </c>
      <c r="G10588" t="s">
        <v>238</v>
      </c>
      <c r="H10588" t="s">
        <v>239</v>
      </c>
      <c r="I10588" t="s">
        <v>62</v>
      </c>
      <c r="J10588" t="s">
        <v>63</v>
      </c>
      <c r="K10588">
        <v>2</v>
      </c>
      <c r="L10588" s="2">
        <v>6500</v>
      </c>
      <c r="M10588">
        <v>10</v>
      </c>
      <c r="N10588" s="2">
        <v>13000</v>
      </c>
      <c r="O10588" s="2">
        <v>1300</v>
      </c>
      <c r="P10588" s="2">
        <v>11700</v>
      </c>
      <c r="Q10588" s="2">
        <v>7317.38</v>
      </c>
      <c r="R10588" s="2">
        <v>4382.62</v>
      </c>
      <c r="S10588" t="s">
        <v>64</v>
      </c>
      <c r="T10588" t="s">
        <v>122</v>
      </c>
      <c r="U10588" t="s">
        <v>123</v>
      </c>
      <c r="V10588" t="s">
        <v>39</v>
      </c>
      <c r="W10588" t="s">
        <v>92</v>
      </c>
      <c r="X10588" t="s">
        <v>67</v>
      </c>
      <c r="Y10588" t="s">
        <v>56</v>
      </c>
      <c r="Z10588" t="s">
        <v>43</v>
      </c>
      <c r="AA10588" t="s">
        <v>44</v>
      </c>
      <c r="AB10588" t="s">
        <v>44</v>
      </c>
    </row>
    <row r="10589" spans="1:28" x14ac:dyDescent="0.25">
      <c r="A10589" t="s">
        <v>15688</v>
      </c>
      <c r="B10589" s="1">
        <v>46139</v>
      </c>
      <c r="C10589" t="s">
        <v>3520</v>
      </c>
      <c r="D10589" t="s">
        <v>3521</v>
      </c>
      <c r="E10589">
        <v>18</v>
      </c>
      <c r="F10589" t="s">
        <v>111</v>
      </c>
      <c r="G10589" t="s">
        <v>207</v>
      </c>
      <c r="H10589" t="s">
        <v>208</v>
      </c>
      <c r="I10589" t="s">
        <v>34</v>
      </c>
      <c r="J10589" t="s">
        <v>143</v>
      </c>
      <c r="K10589">
        <v>1</v>
      </c>
      <c r="L10589" s="2">
        <v>18000</v>
      </c>
      <c r="M10589">
        <v>25</v>
      </c>
      <c r="N10589" s="2">
        <v>18000</v>
      </c>
      <c r="O10589" s="2">
        <v>4500</v>
      </c>
      <c r="P10589" s="2">
        <v>13500</v>
      </c>
      <c r="Q10589" s="2">
        <v>10062.120000000001</v>
      </c>
      <c r="R10589" s="2">
        <v>3437.88</v>
      </c>
      <c r="S10589" t="s">
        <v>53</v>
      </c>
      <c r="T10589" t="s">
        <v>163</v>
      </c>
      <c r="U10589" t="s">
        <v>164</v>
      </c>
      <c r="V10589" t="s">
        <v>39</v>
      </c>
      <c r="W10589" t="s">
        <v>124</v>
      </c>
      <c r="X10589" t="s">
        <v>41</v>
      </c>
      <c r="Y10589" t="s">
        <v>56</v>
      </c>
      <c r="Z10589" t="s">
        <v>43</v>
      </c>
      <c r="AA10589" t="s">
        <v>44</v>
      </c>
      <c r="AB10589" t="s">
        <v>44</v>
      </c>
    </row>
    <row r="10590" spans="1:28" x14ac:dyDescent="0.25">
      <c r="A10590" t="s">
        <v>15689</v>
      </c>
      <c r="B10590" s="1">
        <v>46139</v>
      </c>
      <c r="C10590" t="s">
        <v>6873</v>
      </c>
      <c r="D10590" t="s">
        <v>6874</v>
      </c>
      <c r="E10590">
        <v>35</v>
      </c>
      <c r="F10590" t="s">
        <v>31</v>
      </c>
      <c r="G10590" t="s">
        <v>128</v>
      </c>
      <c r="H10590" t="s">
        <v>129</v>
      </c>
      <c r="I10590" t="s">
        <v>74</v>
      </c>
      <c r="J10590" t="s">
        <v>130</v>
      </c>
      <c r="K10590">
        <v>3</v>
      </c>
      <c r="L10590" s="2">
        <v>1700</v>
      </c>
      <c r="M10590">
        <v>0</v>
      </c>
      <c r="N10590" s="2">
        <v>5100</v>
      </c>
      <c r="O10590" s="2">
        <v>0</v>
      </c>
      <c r="P10590" s="2">
        <v>5100</v>
      </c>
      <c r="Q10590" s="2">
        <v>3433.8</v>
      </c>
      <c r="R10590" s="2">
        <v>1666.2</v>
      </c>
      <c r="S10590" t="s">
        <v>53</v>
      </c>
      <c r="T10590" t="s">
        <v>90</v>
      </c>
      <c r="U10590" t="s">
        <v>91</v>
      </c>
      <c r="V10590" t="s">
        <v>39</v>
      </c>
      <c r="W10590" t="s">
        <v>137</v>
      </c>
      <c r="X10590" t="s">
        <v>97</v>
      </c>
      <c r="Y10590" t="s">
        <v>56</v>
      </c>
      <c r="Z10590" t="s">
        <v>43</v>
      </c>
      <c r="AA10590" t="s">
        <v>44</v>
      </c>
      <c r="AB10590" t="s">
        <v>44</v>
      </c>
    </row>
    <row r="10591" spans="1:28" x14ac:dyDescent="0.25">
      <c r="A10591" t="s">
        <v>15690</v>
      </c>
      <c r="B10591" s="1">
        <v>46139</v>
      </c>
      <c r="C10591" t="s">
        <v>461</v>
      </c>
      <c r="D10591" t="s">
        <v>462</v>
      </c>
      <c r="E10591">
        <v>49</v>
      </c>
      <c r="F10591" t="s">
        <v>48</v>
      </c>
      <c r="G10591" t="s">
        <v>298</v>
      </c>
      <c r="H10591" t="s">
        <v>299</v>
      </c>
      <c r="I10591" t="s">
        <v>103</v>
      </c>
      <c r="J10591" t="s">
        <v>104</v>
      </c>
      <c r="K10591">
        <v>4</v>
      </c>
      <c r="L10591" s="2">
        <v>700</v>
      </c>
      <c r="M10591">
        <v>10</v>
      </c>
      <c r="N10591" s="2">
        <v>2800</v>
      </c>
      <c r="O10591" s="2">
        <v>280</v>
      </c>
      <c r="P10591" s="2">
        <v>2520</v>
      </c>
      <c r="Q10591" s="2">
        <v>1431.55</v>
      </c>
      <c r="R10591" s="2">
        <v>1088.45</v>
      </c>
      <c r="S10591" t="s">
        <v>53</v>
      </c>
      <c r="T10591" t="s">
        <v>122</v>
      </c>
      <c r="U10591" t="s">
        <v>123</v>
      </c>
      <c r="V10591" t="s">
        <v>39</v>
      </c>
      <c r="W10591" t="s">
        <v>124</v>
      </c>
      <c r="X10591" t="s">
        <v>41</v>
      </c>
      <c r="Y10591" t="s">
        <v>56</v>
      </c>
      <c r="Z10591" t="s">
        <v>144</v>
      </c>
      <c r="AA10591" t="s">
        <v>44</v>
      </c>
      <c r="AB10591" t="s">
        <v>44</v>
      </c>
    </row>
    <row r="10592" spans="1:28" x14ac:dyDescent="0.25">
      <c r="A10592" t="s">
        <v>15691</v>
      </c>
      <c r="B10592" s="1">
        <v>46139</v>
      </c>
      <c r="C10592" t="s">
        <v>615</v>
      </c>
      <c r="D10592" t="s">
        <v>616</v>
      </c>
      <c r="E10592">
        <v>18</v>
      </c>
      <c r="F10592" t="s">
        <v>31</v>
      </c>
      <c r="G10592" t="s">
        <v>81</v>
      </c>
      <c r="H10592" t="s">
        <v>82</v>
      </c>
      <c r="I10592" t="s">
        <v>51</v>
      </c>
      <c r="J10592" t="s">
        <v>52</v>
      </c>
      <c r="K10592">
        <v>2</v>
      </c>
      <c r="L10592" s="2">
        <v>600</v>
      </c>
      <c r="M10592">
        <v>10</v>
      </c>
      <c r="N10592" s="2">
        <v>1200</v>
      </c>
      <c r="O10592" s="2">
        <v>120</v>
      </c>
      <c r="P10592" s="2">
        <v>1080</v>
      </c>
      <c r="Q10592" s="2">
        <v>783.54</v>
      </c>
      <c r="R10592" s="2">
        <v>296.45999999999998</v>
      </c>
      <c r="S10592" t="s">
        <v>53</v>
      </c>
      <c r="T10592" t="s">
        <v>153</v>
      </c>
      <c r="U10592" t="s">
        <v>154</v>
      </c>
      <c r="V10592" t="s">
        <v>39</v>
      </c>
      <c r="W10592" t="s">
        <v>83</v>
      </c>
      <c r="X10592" t="s">
        <v>67</v>
      </c>
      <c r="Y10592" t="s">
        <v>56</v>
      </c>
      <c r="Z10592" t="s">
        <v>43</v>
      </c>
      <c r="AA10592" t="s">
        <v>44</v>
      </c>
      <c r="AB10592" t="s">
        <v>44</v>
      </c>
    </row>
    <row r="10593" spans="1:28" x14ac:dyDescent="0.25">
      <c r="A10593" t="s">
        <v>15692</v>
      </c>
      <c r="B10593" s="1">
        <v>46139</v>
      </c>
      <c r="C10593" t="s">
        <v>2580</v>
      </c>
      <c r="D10593" t="s">
        <v>2581</v>
      </c>
      <c r="E10593">
        <v>43</v>
      </c>
      <c r="F10593" t="s">
        <v>48</v>
      </c>
      <c r="G10593" t="s">
        <v>148</v>
      </c>
      <c r="H10593" t="s">
        <v>149</v>
      </c>
      <c r="I10593" t="s">
        <v>74</v>
      </c>
      <c r="J10593" t="s">
        <v>130</v>
      </c>
      <c r="K10593">
        <v>1</v>
      </c>
      <c r="L10593" s="2">
        <v>3500</v>
      </c>
      <c r="M10593">
        <v>0</v>
      </c>
      <c r="N10593" s="2">
        <v>3500</v>
      </c>
      <c r="O10593" s="2">
        <v>0</v>
      </c>
      <c r="P10593" s="2">
        <v>3500</v>
      </c>
      <c r="Q10593" s="2">
        <v>2244.39</v>
      </c>
      <c r="R10593" s="2">
        <v>1255.6099999999999</v>
      </c>
      <c r="S10593" t="s">
        <v>53</v>
      </c>
      <c r="T10593" t="s">
        <v>275</v>
      </c>
      <c r="U10593" t="s">
        <v>123</v>
      </c>
      <c r="V10593" t="s">
        <v>39</v>
      </c>
      <c r="W10593" t="s">
        <v>124</v>
      </c>
      <c r="X10593" t="s">
        <v>97</v>
      </c>
      <c r="Y10593" t="s">
        <v>84</v>
      </c>
      <c r="Z10593" t="s">
        <v>43</v>
      </c>
      <c r="AA10593" t="s">
        <v>44</v>
      </c>
      <c r="AB10593" t="s">
        <v>44</v>
      </c>
    </row>
    <row r="10594" spans="1:28" x14ac:dyDescent="0.25">
      <c r="A10594" t="s">
        <v>15693</v>
      </c>
      <c r="B10594" s="1">
        <v>46139</v>
      </c>
      <c r="C10594" t="s">
        <v>3793</v>
      </c>
      <c r="D10594" t="s">
        <v>3794</v>
      </c>
      <c r="E10594">
        <v>57</v>
      </c>
      <c r="F10594" t="s">
        <v>111</v>
      </c>
      <c r="G10594" t="s">
        <v>197</v>
      </c>
      <c r="H10594" t="s">
        <v>198</v>
      </c>
      <c r="I10594" t="s">
        <v>74</v>
      </c>
      <c r="J10594" t="s">
        <v>75</v>
      </c>
      <c r="K10594">
        <v>1</v>
      </c>
      <c r="L10594" s="2">
        <v>2600</v>
      </c>
      <c r="M10594">
        <v>15</v>
      </c>
      <c r="N10594" s="2">
        <v>2600</v>
      </c>
      <c r="O10594" s="2">
        <v>390</v>
      </c>
      <c r="P10594" s="2">
        <v>2210</v>
      </c>
      <c r="Q10594" s="2">
        <v>1602.41</v>
      </c>
      <c r="R10594" s="2">
        <v>607.59</v>
      </c>
      <c r="S10594" t="s">
        <v>64</v>
      </c>
      <c r="T10594" t="s">
        <v>163</v>
      </c>
      <c r="U10594" t="s">
        <v>164</v>
      </c>
      <c r="V10594" t="s">
        <v>39</v>
      </c>
      <c r="W10594" t="s">
        <v>83</v>
      </c>
      <c r="X10594" t="s">
        <v>97</v>
      </c>
      <c r="Y10594" t="s">
        <v>56</v>
      </c>
      <c r="Z10594" t="s">
        <v>43</v>
      </c>
      <c r="AA10594" t="s">
        <v>44</v>
      </c>
      <c r="AB10594" t="s">
        <v>44</v>
      </c>
    </row>
    <row r="10595" spans="1:28" x14ac:dyDescent="0.25">
      <c r="A10595" t="s">
        <v>15694</v>
      </c>
      <c r="B10595" s="1">
        <v>46139</v>
      </c>
      <c r="C10595" t="s">
        <v>3199</v>
      </c>
      <c r="D10595" t="s">
        <v>3200</v>
      </c>
      <c r="E10595">
        <v>31</v>
      </c>
      <c r="F10595" t="s">
        <v>48</v>
      </c>
      <c r="G10595" t="s">
        <v>72</v>
      </c>
      <c r="H10595" t="s">
        <v>73</v>
      </c>
      <c r="I10595" t="s">
        <v>74</v>
      </c>
      <c r="J10595" t="s">
        <v>75</v>
      </c>
      <c r="K10595">
        <v>3</v>
      </c>
      <c r="L10595" s="2">
        <v>2200</v>
      </c>
      <c r="M10595">
        <v>10</v>
      </c>
      <c r="N10595" s="2">
        <v>6600</v>
      </c>
      <c r="O10595" s="2">
        <v>660</v>
      </c>
      <c r="P10595" s="2">
        <v>5940</v>
      </c>
      <c r="Q10595" s="2">
        <v>4126.91</v>
      </c>
      <c r="R10595" s="2">
        <v>1813.09</v>
      </c>
      <c r="S10595" t="s">
        <v>53</v>
      </c>
      <c r="T10595" t="s">
        <v>96</v>
      </c>
      <c r="U10595" t="s">
        <v>96</v>
      </c>
      <c r="V10595" t="s">
        <v>39</v>
      </c>
      <c r="W10595" t="s">
        <v>137</v>
      </c>
      <c r="X10595" t="s">
        <v>97</v>
      </c>
      <c r="Y10595" t="s">
        <v>56</v>
      </c>
      <c r="Z10595" t="s">
        <v>107</v>
      </c>
      <c r="AA10595" t="s">
        <v>44</v>
      </c>
      <c r="AB10595" t="s">
        <v>44</v>
      </c>
    </row>
    <row r="10596" spans="1:28" x14ac:dyDescent="0.25">
      <c r="A10596" t="s">
        <v>15695</v>
      </c>
      <c r="B10596" s="1">
        <v>46139</v>
      </c>
      <c r="C10596" t="s">
        <v>2513</v>
      </c>
      <c r="D10596" t="s">
        <v>2514</v>
      </c>
      <c r="E10596">
        <v>55</v>
      </c>
      <c r="F10596" t="s">
        <v>31</v>
      </c>
      <c r="G10596" t="s">
        <v>561</v>
      </c>
      <c r="H10596" t="s">
        <v>562</v>
      </c>
      <c r="I10596" t="s">
        <v>34</v>
      </c>
      <c r="J10596" t="s">
        <v>143</v>
      </c>
      <c r="K10596">
        <v>1</v>
      </c>
      <c r="L10596" s="2">
        <v>900</v>
      </c>
      <c r="M10596">
        <v>5</v>
      </c>
      <c r="N10596" s="2">
        <v>900</v>
      </c>
      <c r="O10596" s="2">
        <v>45</v>
      </c>
      <c r="P10596" s="2">
        <v>855</v>
      </c>
      <c r="Q10596" s="2">
        <v>665.1</v>
      </c>
      <c r="R10596" s="2">
        <v>189.9</v>
      </c>
      <c r="S10596" t="s">
        <v>64</v>
      </c>
      <c r="T10596" t="s">
        <v>222</v>
      </c>
      <c r="U10596" t="s">
        <v>38</v>
      </c>
      <c r="V10596" t="s">
        <v>39</v>
      </c>
      <c r="W10596" t="s">
        <v>40</v>
      </c>
      <c r="X10596" t="s">
        <v>41</v>
      </c>
      <c r="Y10596" t="s">
        <v>42</v>
      </c>
      <c r="Z10596" t="s">
        <v>508</v>
      </c>
      <c r="AA10596" t="s">
        <v>44</v>
      </c>
      <c r="AB10596" t="s">
        <v>44</v>
      </c>
    </row>
    <row r="10597" spans="1:28" x14ac:dyDescent="0.25">
      <c r="A10597" t="s">
        <v>15696</v>
      </c>
      <c r="B10597" s="1">
        <v>46139</v>
      </c>
      <c r="C10597" t="s">
        <v>3628</v>
      </c>
      <c r="D10597" t="s">
        <v>3629</v>
      </c>
      <c r="E10597">
        <v>42</v>
      </c>
      <c r="F10597" t="s">
        <v>111</v>
      </c>
      <c r="G10597" t="s">
        <v>134</v>
      </c>
      <c r="H10597" t="s">
        <v>135</v>
      </c>
      <c r="I10597" t="s">
        <v>62</v>
      </c>
      <c r="J10597" t="s">
        <v>130</v>
      </c>
      <c r="K10597">
        <v>1</v>
      </c>
      <c r="L10597" s="2">
        <v>8500</v>
      </c>
      <c r="M10597">
        <v>0</v>
      </c>
      <c r="N10597" s="2">
        <v>8500</v>
      </c>
      <c r="O10597" s="2">
        <v>0</v>
      </c>
      <c r="P10597" s="2">
        <v>8500</v>
      </c>
      <c r="Q10597" s="2">
        <v>6154.88</v>
      </c>
      <c r="R10597" s="2">
        <v>2345.12</v>
      </c>
      <c r="S10597" t="s">
        <v>36</v>
      </c>
      <c r="T10597" t="s">
        <v>105</v>
      </c>
      <c r="U10597" t="s">
        <v>106</v>
      </c>
      <c r="V10597" t="s">
        <v>39</v>
      </c>
      <c r="W10597" t="s">
        <v>40</v>
      </c>
      <c r="X10597" t="s">
        <v>97</v>
      </c>
      <c r="Y10597" t="s">
        <v>84</v>
      </c>
      <c r="Z10597" t="s">
        <v>43</v>
      </c>
      <c r="AA10597" t="s">
        <v>44</v>
      </c>
      <c r="AB10597" t="s">
        <v>44</v>
      </c>
    </row>
    <row r="10598" spans="1:28" x14ac:dyDescent="0.25">
      <c r="A10598" t="s">
        <v>15697</v>
      </c>
      <c r="B10598" s="1">
        <v>46139</v>
      </c>
      <c r="C10598" t="s">
        <v>1149</v>
      </c>
      <c r="D10598" t="s">
        <v>1150</v>
      </c>
      <c r="E10598">
        <v>31</v>
      </c>
      <c r="F10598" t="s">
        <v>48</v>
      </c>
      <c r="G10598" t="s">
        <v>148</v>
      </c>
      <c r="H10598" t="s">
        <v>149</v>
      </c>
      <c r="I10598" t="s">
        <v>74</v>
      </c>
      <c r="J10598" t="s">
        <v>130</v>
      </c>
      <c r="K10598">
        <v>1</v>
      </c>
      <c r="L10598" s="2">
        <v>3500</v>
      </c>
      <c r="M10598">
        <v>15</v>
      </c>
      <c r="N10598" s="2">
        <v>3500</v>
      </c>
      <c r="O10598" s="2">
        <v>525</v>
      </c>
      <c r="P10598" s="2">
        <v>2975</v>
      </c>
      <c r="Q10598" s="2">
        <v>2359.0700000000002</v>
      </c>
      <c r="R10598" s="2">
        <v>615.92999999999995</v>
      </c>
      <c r="S10598" t="s">
        <v>53</v>
      </c>
      <c r="T10598" t="s">
        <v>96</v>
      </c>
      <c r="U10598" t="s">
        <v>96</v>
      </c>
      <c r="V10598" t="s">
        <v>39</v>
      </c>
      <c r="W10598" t="s">
        <v>124</v>
      </c>
      <c r="X10598" t="s">
        <v>97</v>
      </c>
      <c r="Y10598" t="s">
        <v>42</v>
      </c>
      <c r="Z10598" t="s">
        <v>43</v>
      </c>
      <c r="AA10598" t="s">
        <v>44</v>
      </c>
      <c r="AB10598" t="s">
        <v>44</v>
      </c>
    </row>
    <row r="10599" spans="1:28" x14ac:dyDescent="0.25">
      <c r="A10599" t="s">
        <v>15698</v>
      </c>
      <c r="B10599" s="1">
        <v>46139</v>
      </c>
      <c r="C10599" t="s">
        <v>6018</v>
      </c>
      <c r="D10599" t="s">
        <v>6019</v>
      </c>
      <c r="E10599">
        <v>23</v>
      </c>
      <c r="F10599" t="s">
        <v>48</v>
      </c>
      <c r="G10599" t="s">
        <v>207</v>
      </c>
      <c r="H10599" t="s">
        <v>208</v>
      </c>
      <c r="I10599" t="s">
        <v>34</v>
      </c>
      <c r="J10599" t="s">
        <v>143</v>
      </c>
      <c r="K10599">
        <v>3</v>
      </c>
      <c r="L10599" s="2">
        <v>18000</v>
      </c>
      <c r="M10599">
        <v>5</v>
      </c>
      <c r="N10599" s="2">
        <v>54000</v>
      </c>
      <c r="O10599" s="2">
        <v>2700</v>
      </c>
      <c r="P10599" s="2">
        <v>51300</v>
      </c>
      <c r="Q10599" s="2">
        <v>34951.21</v>
      </c>
      <c r="R10599" s="2">
        <v>16348.79</v>
      </c>
      <c r="S10599" t="s">
        <v>36</v>
      </c>
      <c r="T10599" t="s">
        <v>222</v>
      </c>
      <c r="U10599" t="s">
        <v>38</v>
      </c>
      <c r="V10599" t="s">
        <v>39</v>
      </c>
      <c r="W10599" t="s">
        <v>40</v>
      </c>
      <c r="X10599" t="s">
        <v>67</v>
      </c>
      <c r="Y10599" t="s">
        <v>56</v>
      </c>
      <c r="Z10599" t="s">
        <v>43</v>
      </c>
      <c r="AA10599" t="s">
        <v>68</v>
      </c>
      <c r="AB10599" t="s">
        <v>44</v>
      </c>
    </row>
    <row r="10600" spans="1:28" x14ac:dyDescent="0.25">
      <c r="A10600" t="s">
        <v>15699</v>
      </c>
      <c r="B10600" s="1">
        <v>46139</v>
      </c>
      <c r="C10600" t="s">
        <v>3594</v>
      </c>
      <c r="D10600" t="s">
        <v>3595</v>
      </c>
      <c r="E10600">
        <v>59</v>
      </c>
      <c r="F10600" t="s">
        <v>111</v>
      </c>
      <c r="G10600" t="s">
        <v>217</v>
      </c>
      <c r="H10600" t="s">
        <v>218</v>
      </c>
      <c r="I10600" t="s">
        <v>34</v>
      </c>
      <c r="J10600" t="s">
        <v>130</v>
      </c>
      <c r="K10600">
        <v>4</v>
      </c>
      <c r="L10600" s="2">
        <v>28000</v>
      </c>
      <c r="M10600">
        <v>10</v>
      </c>
      <c r="N10600" s="2">
        <v>112000</v>
      </c>
      <c r="O10600" s="2">
        <v>11200</v>
      </c>
      <c r="P10600" s="2">
        <v>100800</v>
      </c>
      <c r="Q10600" s="2">
        <v>73381.41</v>
      </c>
      <c r="R10600" s="2">
        <v>27418.59</v>
      </c>
      <c r="S10600" t="s">
        <v>53</v>
      </c>
      <c r="T10600" t="s">
        <v>263</v>
      </c>
      <c r="U10600" t="s">
        <v>91</v>
      </c>
      <c r="V10600" t="s">
        <v>39</v>
      </c>
      <c r="W10600" t="s">
        <v>66</v>
      </c>
      <c r="X10600" t="s">
        <v>41</v>
      </c>
      <c r="Y10600" t="s">
        <v>56</v>
      </c>
      <c r="Z10600" t="s">
        <v>43</v>
      </c>
      <c r="AA10600" t="s">
        <v>68</v>
      </c>
      <c r="AB10600" t="s">
        <v>44</v>
      </c>
    </row>
    <row r="10601" spans="1:28" x14ac:dyDescent="0.25">
      <c r="A10601" t="s">
        <v>15700</v>
      </c>
      <c r="B10601" s="1">
        <v>46139</v>
      </c>
      <c r="C10601" t="s">
        <v>1467</v>
      </c>
      <c r="D10601" t="s">
        <v>1468</v>
      </c>
      <c r="E10601">
        <v>56</v>
      </c>
      <c r="F10601" t="s">
        <v>31</v>
      </c>
      <c r="G10601" t="s">
        <v>243</v>
      </c>
      <c r="H10601" t="s">
        <v>244</v>
      </c>
      <c r="I10601" t="s">
        <v>103</v>
      </c>
      <c r="J10601" t="s">
        <v>104</v>
      </c>
      <c r="K10601">
        <v>5</v>
      </c>
      <c r="L10601" s="2">
        <v>450</v>
      </c>
      <c r="M10601">
        <v>20</v>
      </c>
      <c r="N10601" s="2">
        <v>2250</v>
      </c>
      <c r="O10601" s="2">
        <v>450</v>
      </c>
      <c r="P10601" s="2">
        <v>1800</v>
      </c>
      <c r="Q10601" s="2">
        <v>1470.67</v>
      </c>
      <c r="R10601" s="2">
        <v>329.33</v>
      </c>
      <c r="S10601" t="s">
        <v>53</v>
      </c>
      <c r="T10601" t="s">
        <v>290</v>
      </c>
      <c r="U10601" t="s">
        <v>291</v>
      </c>
      <c r="V10601" t="s">
        <v>39</v>
      </c>
      <c r="W10601" t="s">
        <v>40</v>
      </c>
      <c r="X10601" t="s">
        <v>67</v>
      </c>
      <c r="Y10601" t="s">
        <v>84</v>
      </c>
      <c r="Z10601" t="s">
        <v>43</v>
      </c>
      <c r="AA10601" t="s">
        <v>44</v>
      </c>
      <c r="AB10601" t="s">
        <v>44</v>
      </c>
    </row>
    <row r="10602" spans="1:28" x14ac:dyDescent="0.25">
      <c r="A10602" t="s">
        <v>15701</v>
      </c>
      <c r="B10602" s="1">
        <v>46139</v>
      </c>
      <c r="C10602" t="s">
        <v>5758</v>
      </c>
      <c r="D10602" t="s">
        <v>5759</v>
      </c>
      <c r="E10602">
        <v>34</v>
      </c>
      <c r="F10602" t="s">
        <v>111</v>
      </c>
      <c r="G10602" t="s">
        <v>238</v>
      </c>
      <c r="H10602" t="s">
        <v>239</v>
      </c>
      <c r="I10602" t="s">
        <v>62</v>
      </c>
      <c r="J10602" t="s">
        <v>63</v>
      </c>
      <c r="K10602">
        <v>2</v>
      </c>
      <c r="L10602" s="2">
        <v>6500</v>
      </c>
      <c r="M10602">
        <v>10</v>
      </c>
      <c r="N10602" s="2">
        <v>13000</v>
      </c>
      <c r="O10602" s="2">
        <v>1300</v>
      </c>
      <c r="P10602" s="2">
        <v>11700</v>
      </c>
      <c r="Q10602" s="2">
        <v>9248.16</v>
      </c>
      <c r="R10602" s="2">
        <v>2451.84</v>
      </c>
      <c r="S10602" t="s">
        <v>53</v>
      </c>
      <c r="T10602" t="s">
        <v>178</v>
      </c>
      <c r="U10602" t="s">
        <v>154</v>
      </c>
      <c r="V10602" t="s">
        <v>39</v>
      </c>
      <c r="W10602" t="s">
        <v>92</v>
      </c>
      <c r="X10602" t="s">
        <v>41</v>
      </c>
      <c r="Y10602" t="s">
        <v>42</v>
      </c>
      <c r="Z10602" t="s">
        <v>43</v>
      </c>
      <c r="AA10602" t="s">
        <v>44</v>
      </c>
      <c r="AB10602" t="s">
        <v>44</v>
      </c>
    </row>
    <row r="10603" spans="1:28" x14ac:dyDescent="0.25">
      <c r="A10603" t="s">
        <v>15702</v>
      </c>
      <c r="B10603" s="1">
        <v>46139</v>
      </c>
      <c r="C10603" t="s">
        <v>8496</v>
      </c>
      <c r="D10603" t="s">
        <v>8497</v>
      </c>
      <c r="E10603">
        <v>60</v>
      </c>
      <c r="F10603" t="s">
        <v>48</v>
      </c>
      <c r="G10603" t="s">
        <v>238</v>
      </c>
      <c r="H10603" t="s">
        <v>239</v>
      </c>
      <c r="I10603" t="s">
        <v>62</v>
      </c>
      <c r="J10603" t="s">
        <v>63</v>
      </c>
      <c r="K10603">
        <v>1</v>
      </c>
      <c r="L10603" s="2">
        <v>6500</v>
      </c>
      <c r="M10603">
        <v>5</v>
      </c>
      <c r="N10603" s="2">
        <v>6500</v>
      </c>
      <c r="O10603" s="2">
        <v>325</v>
      </c>
      <c r="P10603" s="2">
        <v>6175</v>
      </c>
      <c r="Q10603" s="2">
        <v>5008.68</v>
      </c>
      <c r="R10603" s="2">
        <v>1166.32</v>
      </c>
      <c r="S10603" t="s">
        <v>64</v>
      </c>
      <c r="T10603" t="s">
        <v>54</v>
      </c>
      <c r="U10603" t="s">
        <v>55</v>
      </c>
      <c r="V10603" t="s">
        <v>39</v>
      </c>
      <c r="W10603" t="s">
        <v>83</v>
      </c>
      <c r="X10603" t="s">
        <v>67</v>
      </c>
      <c r="Y10603" t="s">
        <v>84</v>
      </c>
      <c r="Z10603" t="s">
        <v>43</v>
      </c>
      <c r="AA10603" t="s">
        <v>44</v>
      </c>
      <c r="AB10603" t="s">
        <v>44</v>
      </c>
    </row>
    <row r="10604" spans="1:28" x14ac:dyDescent="0.25">
      <c r="A10604" t="s">
        <v>15703</v>
      </c>
      <c r="B10604" s="1">
        <v>46139</v>
      </c>
      <c r="C10604" t="s">
        <v>2994</v>
      </c>
      <c r="D10604" t="s">
        <v>2995</v>
      </c>
      <c r="E10604">
        <v>53</v>
      </c>
      <c r="F10604" t="s">
        <v>31</v>
      </c>
      <c r="G10604" t="s">
        <v>88</v>
      </c>
      <c r="H10604" t="s">
        <v>89</v>
      </c>
      <c r="I10604" t="s">
        <v>62</v>
      </c>
      <c r="J10604" t="s">
        <v>63</v>
      </c>
      <c r="K10604">
        <v>1</v>
      </c>
      <c r="L10604" s="2">
        <v>4200</v>
      </c>
      <c r="M10604">
        <v>15</v>
      </c>
      <c r="N10604" s="2">
        <v>4200</v>
      </c>
      <c r="O10604" s="2">
        <v>630</v>
      </c>
      <c r="P10604" s="2">
        <v>3570</v>
      </c>
      <c r="Q10604" s="2">
        <v>2923.12</v>
      </c>
      <c r="R10604" s="2">
        <v>646.88</v>
      </c>
      <c r="S10604" t="s">
        <v>53</v>
      </c>
      <c r="T10604" t="s">
        <v>37</v>
      </c>
      <c r="U10604" t="s">
        <v>38</v>
      </c>
      <c r="V10604" t="s">
        <v>39</v>
      </c>
      <c r="W10604" t="s">
        <v>66</v>
      </c>
      <c r="X10604" t="s">
        <v>97</v>
      </c>
      <c r="Y10604" t="s">
        <v>84</v>
      </c>
      <c r="Z10604" t="s">
        <v>43</v>
      </c>
      <c r="AA10604" t="s">
        <v>44</v>
      </c>
      <c r="AB10604" t="s">
        <v>44</v>
      </c>
    </row>
    <row r="10605" spans="1:28" x14ac:dyDescent="0.25">
      <c r="A10605" t="s">
        <v>15704</v>
      </c>
      <c r="B10605" s="1">
        <v>46139</v>
      </c>
      <c r="C10605" t="s">
        <v>3603</v>
      </c>
      <c r="D10605" t="s">
        <v>3604</v>
      </c>
      <c r="E10605">
        <v>50</v>
      </c>
      <c r="F10605" t="s">
        <v>31</v>
      </c>
      <c r="G10605" t="s">
        <v>88</v>
      </c>
      <c r="H10605" t="s">
        <v>89</v>
      </c>
      <c r="I10605" t="s">
        <v>62</v>
      </c>
      <c r="J10605" t="s">
        <v>63</v>
      </c>
      <c r="K10605">
        <v>2</v>
      </c>
      <c r="L10605" s="2">
        <v>4200</v>
      </c>
      <c r="M10605">
        <v>5</v>
      </c>
      <c r="N10605" s="2">
        <v>8400</v>
      </c>
      <c r="O10605" s="2">
        <v>420</v>
      </c>
      <c r="P10605" s="2">
        <v>7980</v>
      </c>
      <c r="Q10605" s="2">
        <v>4940.37</v>
      </c>
      <c r="R10605" s="2">
        <v>3039.63</v>
      </c>
      <c r="S10605" t="s">
        <v>53</v>
      </c>
      <c r="T10605" t="s">
        <v>275</v>
      </c>
      <c r="U10605" t="s">
        <v>123</v>
      </c>
      <c r="V10605" t="s">
        <v>39</v>
      </c>
      <c r="W10605" t="s">
        <v>40</v>
      </c>
      <c r="X10605" t="s">
        <v>67</v>
      </c>
      <c r="Y10605" t="s">
        <v>56</v>
      </c>
      <c r="Z10605" t="s">
        <v>223</v>
      </c>
      <c r="AA10605" t="s">
        <v>44</v>
      </c>
      <c r="AB10605" t="s">
        <v>44</v>
      </c>
    </row>
    <row r="10606" spans="1:28" x14ac:dyDescent="0.25">
      <c r="A10606" t="s">
        <v>15705</v>
      </c>
      <c r="B10606" s="1">
        <v>46140</v>
      </c>
      <c r="C10606" t="s">
        <v>6655</v>
      </c>
      <c r="D10606" t="s">
        <v>6656</v>
      </c>
      <c r="E10606">
        <v>20</v>
      </c>
      <c r="F10606" t="s">
        <v>31</v>
      </c>
      <c r="G10606" t="s">
        <v>318</v>
      </c>
      <c r="H10606" t="s">
        <v>319</v>
      </c>
      <c r="I10606" t="s">
        <v>34</v>
      </c>
      <c r="J10606" t="s">
        <v>190</v>
      </c>
      <c r="K10606">
        <v>2</v>
      </c>
      <c r="L10606" s="2">
        <v>2500</v>
      </c>
      <c r="M10606">
        <v>15</v>
      </c>
      <c r="N10606" s="2">
        <v>5000</v>
      </c>
      <c r="O10606" s="2">
        <v>750</v>
      </c>
      <c r="P10606" s="2">
        <v>4250</v>
      </c>
      <c r="Q10606" s="2">
        <v>3203.03</v>
      </c>
      <c r="R10606" s="2">
        <v>1046.97</v>
      </c>
      <c r="S10606" t="s">
        <v>53</v>
      </c>
      <c r="T10606" t="s">
        <v>290</v>
      </c>
      <c r="U10606" t="s">
        <v>291</v>
      </c>
      <c r="V10606" t="s">
        <v>39</v>
      </c>
      <c r="W10606" t="s">
        <v>92</v>
      </c>
      <c r="X10606" t="s">
        <v>97</v>
      </c>
      <c r="Y10606" t="s">
        <v>42</v>
      </c>
      <c r="Z10606" t="s">
        <v>43</v>
      </c>
      <c r="AA10606" t="s">
        <v>44</v>
      </c>
      <c r="AB10606" t="s">
        <v>44</v>
      </c>
    </row>
    <row r="10607" spans="1:28" x14ac:dyDescent="0.25">
      <c r="A10607" t="s">
        <v>15706</v>
      </c>
      <c r="B10607" s="1">
        <v>46140</v>
      </c>
      <c r="C10607" t="s">
        <v>2771</v>
      </c>
      <c r="D10607" t="s">
        <v>2772</v>
      </c>
      <c r="E10607">
        <v>52</v>
      </c>
      <c r="F10607" t="s">
        <v>31</v>
      </c>
      <c r="G10607" t="s">
        <v>387</v>
      </c>
      <c r="H10607" t="s">
        <v>388</v>
      </c>
      <c r="I10607" t="s">
        <v>74</v>
      </c>
      <c r="J10607" t="s">
        <v>75</v>
      </c>
      <c r="K10607">
        <v>1</v>
      </c>
      <c r="L10607" s="2">
        <v>3200</v>
      </c>
      <c r="M10607">
        <v>10</v>
      </c>
      <c r="N10607" s="2">
        <v>3200</v>
      </c>
      <c r="O10607" s="2">
        <v>320</v>
      </c>
      <c r="P10607" s="2">
        <v>2880</v>
      </c>
      <c r="Q10607" s="2">
        <v>2337.2199999999998</v>
      </c>
      <c r="R10607" s="2">
        <v>542.78</v>
      </c>
      <c r="S10607" t="s">
        <v>53</v>
      </c>
      <c r="T10607" t="s">
        <v>54</v>
      </c>
      <c r="U10607" t="s">
        <v>55</v>
      </c>
      <c r="V10607" t="s">
        <v>39</v>
      </c>
      <c r="W10607" t="s">
        <v>40</v>
      </c>
      <c r="X10607" t="s">
        <v>41</v>
      </c>
      <c r="Y10607" t="s">
        <v>42</v>
      </c>
      <c r="Z10607" t="s">
        <v>43</v>
      </c>
      <c r="AA10607" t="s">
        <v>44</v>
      </c>
      <c r="AB10607" t="s">
        <v>44</v>
      </c>
    </row>
    <row r="10608" spans="1:28" x14ac:dyDescent="0.25">
      <c r="A10608" t="s">
        <v>15707</v>
      </c>
      <c r="B10608" s="1">
        <v>46140</v>
      </c>
      <c r="C10608" t="s">
        <v>7925</v>
      </c>
      <c r="D10608" t="s">
        <v>7926</v>
      </c>
      <c r="E10608">
        <v>49</v>
      </c>
      <c r="F10608" t="s">
        <v>48</v>
      </c>
      <c r="G10608" t="s">
        <v>352</v>
      </c>
      <c r="H10608" t="s">
        <v>353</v>
      </c>
      <c r="I10608" t="s">
        <v>103</v>
      </c>
      <c r="J10608" t="s">
        <v>104</v>
      </c>
      <c r="K10608">
        <v>2</v>
      </c>
      <c r="L10608" s="2">
        <v>850</v>
      </c>
      <c r="M10608">
        <v>5</v>
      </c>
      <c r="N10608" s="2">
        <v>1700</v>
      </c>
      <c r="O10608" s="2">
        <v>85</v>
      </c>
      <c r="P10608" s="2">
        <v>1615</v>
      </c>
      <c r="Q10608" s="2">
        <v>1257.0999999999999</v>
      </c>
      <c r="R10608" s="2">
        <v>357.9</v>
      </c>
      <c r="S10608" t="s">
        <v>53</v>
      </c>
      <c r="T10608" t="s">
        <v>153</v>
      </c>
      <c r="U10608" t="s">
        <v>154</v>
      </c>
      <c r="V10608" t="s">
        <v>39</v>
      </c>
      <c r="W10608" t="s">
        <v>66</v>
      </c>
      <c r="X10608" t="s">
        <v>97</v>
      </c>
      <c r="Y10608" t="s">
        <v>56</v>
      </c>
      <c r="Z10608" t="s">
        <v>43</v>
      </c>
      <c r="AA10608" t="s">
        <v>44</v>
      </c>
      <c r="AB10608" t="s">
        <v>44</v>
      </c>
    </row>
    <row r="10609" spans="1:28" x14ac:dyDescent="0.25">
      <c r="A10609" t="s">
        <v>15708</v>
      </c>
      <c r="B10609" s="1">
        <v>46140</v>
      </c>
      <c r="C10609" t="s">
        <v>1102</v>
      </c>
      <c r="D10609" t="s">
        <v>1103</v>
      </c>
      <c r="E10609">
        <v>41</v>
      </c>
      <c r="F10609" t="s">
        <v>111</v>
      </c>
      <c r="G10609" t="s">
        <v>88</v>
      </c>
      <c r="H10609" t="s">
        <v>89</v>
      </c>
      <c r="I10609" t="s">
        <v>62</v>
      </c>
      <c r="J10609" t="s">
        <v>63</v>
      </c>
      <c r="K10609">
        <v>1</v>
      </c>
      <c r="L10609" s="2">
        <v>4200</v>
      </c>
      <c r="M10609">
        <v>30</v>
      </c>
      <c r="N10609" s="2">
        <v>4200</v>
      </c>
      <c r="O10609" s="2">
        <v>1260</v>
      </c>
      <c r="P10609" s="2">
        <v>2940</v>
      </c>
      <c r="Q10609" s="2">
        <v>1753.47</v>
      </c>
      <c r="R10609" s="2">
        <v>1186.53</v>
      </c>
      <c r="S10609" t="s">
        <v>53</v>
      </c>
      <c r="T10609" t="s">
        <v>54</v>
      </c>
      <c r="U10609" t="s">
        <v>55</v>
      </c>
      <c r="V10609" t="s">
        <v>39</v>
      </c>
      <c r="W10609" t="s">
        <v>66</v>
      </c>
      <c r="X10609" t="s">
        <v>41</v>
      </c>
      <c r="Y10609" t="s">
        <v>56</v>
      </c>
      <c r="Z10609" t="s">
        <v>43</v>
      </c>
      <c r="AA10609" t="s">
        <v>44</v>
      </c>
      <c r="AB10609" t="s">
        <v>44</v>
      </c>
    </row>
    <row r="10610" spans="1:28" x14ac:dyDescent="0.25">
      <c r="A10610" t="s">
        <v>15709</v>
      </c>
      <c r="B10610" s="1">
        <v>46140</v>
      </c>
      <c r="C10610" t="s">
        <v>2149</v>
      </c>
      <c r="D10610" t="s">
        <v>2150</v>
      </c>
      <c r="E10610">
        <v>33</v>
      </c>
      <c r="F10610" t="s">
        <v>31</v>
      </c>
      <c r="G10610" t="s">
        <v>227</v>
      </c>
      <c r="H10610" t="s">
        <v>228</v>
      </c>
      <c r="I10610" t="s">
        <v>74</v>
      </c>
      <c r="J10610" t="s">
        <v>75</v>
      </c>
      <c r="K10610">
        <v>1</v>
      </c>
      <c r="L10610" s="2">
        <v>1400</v>
      </c>
      <c r="M10610">
        <v>5</v>
      </c>
      <c r="N10610" s="2">
        <v>1400</v>
      </c>
      <c r="O10610" s="2">
        <v>70</v>
      </c>
      <c r="P10610" s="2">
        <v>1330</v>
      </c>
      <c r="Q10610" s="2">
        <v>1086.77</v>
      </c>
      <c r="R10610" s="2">
        <v>243.23</v>
      </c>
      <c r="S10610" t="s">
        <v>53</v>
      </c>
      <c r="T10610" t="s">
        <v>263</v>
      </c>
      <c r="U10610" t="s">
        <v>91</v>
      </c>
      <c r="V10610" t="s">
        <v>39</v>
      </c>
      <c r="W10610" t="s">
        <v>83</v>
      </c>
      <c r="X10610" t="s">
        <v>97</v>
      </c>
      <c r="Y10610" t="s">
        <v>56</v>
      </c>
      <c r="Z10610" t="s">
        <v>43</v>
      </c>
      <c r="AA10610" t="s">
        <v>44</v>
      </c>
      <c r="AB10610" t="s">
        <v>44</v>
      </c>
    </row>
    <row r="10611" spans="1:28" x14ac:dyDescent="0.25">
      <c r="A10611" t="s">
        <v>15710</v>
      </c>
      <c r="B10611" s="1">
        <v>46140</v>
      </c>
      <c r="C10611" t="s">
        <v>313</v>
      </c>
      <c r="D10611" t="s">
        <v>314</v>
      </c>
      <c r="E10611">
        <v>25</v>
      </c>
      <c r="F10611" t="s">
        <v>48</v>
      </c>
      <c r="G10611" t="s">
        <v>141</v>
      </c>
      <c r="H10611" t="s">
        <v>142</v>
      </c>
      <c r="I10611" t="s">
        <v>74</v>
      </c>
      <c r="J10611" t="s">
        <v>143</v>
      </c>
      <c r="K10611">
        <v>1</v>
      </c>
      <c r="L10611" s="2">
        <v>900</v>
      </c>
      <c r="M10611">
        <v>15</v>
      </c>
      <c r="N10611" s="2">
        <v>900</v>
      </c>
      <c r="O10611" s="2">
        <v>135</v>
      </c>
      <c r="P10611" s="2">
        <v>765</v>
      </c>
      <c r="Q10611" s="2">
        <v>423.19</v>
      </c>
      <c r="R10611" s="2">
        <v>341.81</v>
      </c>
      <c r="S10611" t="s">
        <v>53</v>
      </c>
      <c r="T10611" t="s">
        <v>290</v>
      </c>
      <c r="U10611" t="s">
        <v>291</v>
      </c>
      <c r="V10611" t="s">
        <v>39</v>
      </c>
      <c r="W10611" t="s">
        <v>137</v>
      </c>
      <c r="X10611" t="s">
        <v>41</v>
      </c>
      <c r="Y10611" t="s">
        <v>56</v>
      </c>
      <c r="Z10611" t="s">
        <v>508</v>
      </c>
      <c r="AA10611" t="s">
        <v>44</v>
      </c>
      <c r="AB10611" t="s">
        <v>44</v>
      </c>
    </row>
    <row r="10612" spans="1:28" x14ac:dyDescent="0.25">
      <c r="A10612" t="s">
        <v>15711</v>
      </c>
      <c r="B10612" s="1">
        <v>46140</v>
      </c>
      <c r="C10612" t="s">
        <v>9621</v>
      </c>
      <c r="D10612" t="s">
        <v>9622</v>
      </c>
      <c r="E10612">
        <v>19</v>
      </c>
      <c r="F10612" t="s">
        <v>111</v>
      </c>
      <c r="G10612" t="s">
        <v>72</v>
      </c>
      <c r="H10612" t="s">
        <v>73</v>
      </c>
      <c r="I10612" t="s">
        <v>74</v>
      </c>
      <c r="J10612" t="s">
        <v>75</v>
      </c>
      <c r="K10612">
        <v>1</v>
      </c>
      <c r="L10612" s="2">
        <v>2200</v>
      </c>
      <c r="M10612">
        <v>10</v>
      </c>
      <c r="N10612" s="2">
        <v>2200</v>
      </c>
      <c r="O10612" s="2">
        <v>220</v>
      </c>
      <c r="P10612" s="2">
        <v>1980</v>
      </c>
      <c r="Q10612" s="2">
        <v>1140.26</v>
      </c>
      <c r="R10612" s="2">
        <v>839.74</v>
      </c>
      <c r="S10612" t="s">
        <v>53</v>
      </c>
      <c r="T10612" t="s">
        <v>65</v>
      </c>
      <c r="U10612" t="s">
        <v>65</v>
      </c>
      <c r="V10612" t="s">
        <v>39</v>
      </c>
      <c r="W10612" t="s">
        <v>40</v>
      </c>
      <c r="X10612" t="s">
        <v>41</v>
      </c>
      <c r="Y10612" t="s">
        <v>56</v>
      </c>
      <c r="Z10612" t="s">
        <v>43</v>
      </c>
      <c r="AA10612" t="s">
        <v>44</v>
      </c>
      <c r="AB10612" t="s">
        <v>44</v>
      </c>
    </row>
    <row r="10613" spans="1:28" x14ac:dyDescent="0.25">
      <c r="A10613" t="s">
        <v>15712</v>
      </c>
      <c r="B10613" s="1">
        <v>46140</v>
      </c>
      <c r="C10613" t="s">
        <v>1596</v>
      </c>
      <c r="D10613" t="s">
        <v>1597</v>
      </c>
      <c r="E10613">
        <v>52</v>
      </c>
      <c r="F10613" t="s">
        <v>31</v>
      </c>
      <c r="G10613" t="s">
        <v>273</v>
      </c>
      <c r="H10613" t="s">
        <v>274</v>
      </c>
      <c r="I10613" t="s">
        <v>51</v>
      </c>
      <c r="J10613" t="s">
        <v>52</v>
      </c>
      <c r="K10613">
        <v>3</v>
      </c>
      <c r="L10613" s="2">
        <v>250</v>
      </c>
      <c r="M10613">
        <v>20</v>
      </c>
      <c r="N10613" s="2">
        <v>750</v>
      </c>
      <c r="O10613" s="2">
        <v>150</v>
      </c>
      <c r="P10613" s="2">
        <v>600</v>
      </c>
      <c r="Q10613" s="2">
        <v>429.47</v>
      </c>
      <c r="R10613" s="2">
        <v>170.53</v>
      </c>
      <c r="S10613" t="s">
        <v>53</v>
      </c>
      <c r="T10613" t="s">
        <v>122</v>
      </c>
      <c r="U10613" t="s">
        <v>123</v>
      </c>
      <c r="V10613" t="s">
        <v>39</v>
      </c>
      <c r="W10613" t="s">
        <v>92</v>
      </c>
      <c r="X10613" t="s">
        <v>41</v>
      </c>
      <c r="Y10613" t="s">
        <v>56</v>
      </c>
      <c r="Z10613" t="s">
        <v>144</v>
      </c>
      <c r="AA10613" t="s">
        <v>68</v>
      </c>
      <c r="AB10613" t="s">
        <v>68</v>
      </c>
    </row>
    <row r="10614" spans="1:28" x14ac:dyDescent="0.25">
      <c r="A10614" t="s">
        <v>15713</v>
      </c>
      <c r="B10614" s="1">
        <v>46140</v>
      </c>
      <c r="C10614" t="s">
        <v>503</v>
      </c>
      <c r="D10614" t="s">
        <v>504</v>
      </c>
      <c r="E10614">
        <v>56</v>
      </c>
      <c r="F10614" t="s">
        <v>48</v>
      </c>
      <c r="G10614" t="s">
        <v>366</v>
      </c>
      <c r="H10614" t="s">
        <v>367</v>
      </c>
      <c r="I10614" t="s">
        <v>34</v>
      </c>
      <c r="J10614" t="s">
        <v>130</v>
      </c>
      <c r="K10614">
        <v>5</v>
      </c>
      <c r="L10614" s="2">
        <v>14500</v>
      </c>
      <c r="M10614">
        <v>10</v>
      </c>
      <c r="N10614" s="2">
        <v>72500</v>
      </c>
      <c r="O10614" s="2">
        <v>7250</v>
      </c>
      <c r="P10614" s="2">
        <v>65250</v>
      </c>
      <c r="Q10614" s="2">
        <v>46905.87</v>
      </c>
      <c r="R10614" s="2">
        <v>18344.13</v>
      </c>
      <c r="S10614" t="s">
        <v>53</v>
      </c>
      <c r="T10614" t="s">
        <v>105</v>
      </c>
      <c r="U10614" t="s">
        <v>106</v>
      </c>
      <c r="V10614" t="s">
        <v>39</v>
      </c>
      <c r="W10614" t="s">
        <v>83</v>
      </c>
      <c r="X10614" t="s">
        <v>41</v>
      </c>
      <c r="Y10614" t="s">
        <v>56</v>
      </c>
      <c r="Z10614" t="s">
        <v>43</v>
      </c>
      <c r="AA10614" t="s">
        <v>44</v>
      </c>
      <c r="AB10614" t="s">
        <v>44</v>
      </c>
    </row>
    <row r="10615" spans="1:28" x14ac:dyDescent="0.25">
      <c r="A10615" t="s">
        <v>15714</v>
      </c>
      <c r="B10615" s="1">
        <v>46140</v>
      </c>
      <c r="C10615" t="s">
        <v>10729</v>
      </c>
      <c r="D10615" t="s">
        <v>10730</v>
      </c>
      <c r="E10615">
        <v>43</v>
      </c>
      <c r="F10615" t="s">
        <v>111</v>
      </c>
      <c r="G10615" t="s">
        <v>387</v>
      </c>
      <c r="H10615" t="s">
        <v>388</v>
      </c>
      <c r="I10615" t="s">
        <v>74</v>
      </c>
      <c r="J10615" t="s">
        <v>75</v>
      </c>
      <c r="K10615">
        <v>2</v>
      </c>
      <c r="L10615" s="2">
        <v>3200</v>
      </c>
      <c r="M10615">
        <v>15</v>
      </c>
      <c r="N10615" s="2">
        <v>6400</v>
      </c>
      <c r="O10615" s="2">
        <v>960</v>
      </c>
      <c r="P10615" s="2">
        <v>5440</v>
      </c>
      <c r="Q10615" s="2">
        <v>4028.98</v>
      </c>
      <c r="R10615" s="2">
        <v>1411.02</v>
      </c>
      <c r="S10615" t="s">
        <v>64</v>
      </c>
      <c r="T10615" t="s">
        <v>290</v>
      </c>
      <c r="U10615" t="s">
        <v>291</v>
      </c>
      <c r="V10615" t="s">
        <v>39</v>
      </c>
      <c r="W10615" t="s">
        <v>66</v>
      </c>
      <c r="X10615" t="s">
        <v>41</v>
      </c>
      <c r="Y10615" t="s">
        <v>56</v>
      </c>
      <c r="Z10615" t="s">
        <v>223</v>
      </c>
      <c r="AA10615" t="s">
        <v>44</v>
      </c>
      <c r="AB10615" t="s">
        <v>44</v>
      </c>
    </row>
    <row r="10616" spans="1:28" x14ac:dyDescent="0.25">
      <c r="A10616" t="s">
        <v>15715</v>
      </c>
      <c r="B10616" s="1">
        <v>46140</v>
      </c>
      <c r="C10616" t="s">
        <v>6054</v>
      </c>
      <c r="D10616" t="s">
        <v>6055</v>
      </c>
      <c r="E10616">
        <v>60</v>
      </c>
      <c r="F10616" t="s">
        <v>48</v>
      </c>
      <c r="G10616" t="s">
        <v>60</v>
      </c>
      <c r="H10616" t="s">
        <v>61</v>
      </c>
      <c r="I10616" t="s">
        <v>62</v>
      </c>
      <c r="J10616" t="s">
        <v>63</v>
      </c>
      <c r="K10616">
        <v>1</v>
      </c>
      <c r="L10616" s="2">
        <v>3500</v>
      </c>
      <c r="M10616">
        <v>10</v>
      </c>
      <c r="N10616" s="2">
        <v>3500</v>
      </c>
      <c r="O10616" s="2">
        <v>350</v>
      </c>
      <c r="P10616" s="2">
        <v>3150</v>
      </c>
      <c r="Q10616" s="2">
        <v>1823.48</v>
      </c>
      <c r="R10616" s="2">
        <v>1326.52</v>
      </c>
      <c r="S10616" t="s">
        <v>53</v>
      </c>
      <c r="T10616" t="s">
        <v>54</v>
      </c>
      <c r="U10616" t="s">
        <v>55</v>
      </c>
      <c r="V10616" t="s">
        <v>39</v>
      </c>
      <c r="W10616" t="s">
        <v>83</v>
      </c>
      <c r="X10616" t="s">
        <v>41</v>
      </c>
      <c r="Y10616" t="s">
        <v>56</v>
      </c>
      <c r="Z10616" t="s">
        <v>223</v>
      </c>
      <c r="AA10616" t="s">
        <v>44</v>
      </c>
      <c r="AB10616" t="s">
        <v>44</v>
      </c>
    </row>
    <row r="10617" spans="1:28" x14ac:dyDescent="0.25">
      <c r="A10617" t="s">
        <v>15716</v>
      </c>
      <c r="B10617" s="1">
        <v>46140</v>
      </c>
      <c r="C10617" t="s">
        <v>3697</v>
      </c>
      <c r="D10617" t="s">
        <v>3698</v>
      </c>
      <c r="E10617">
        <v>19</v>
      </c>
      <c r="F10617" t="s">
        <v>111</v>
      </c>
      <c r="G10617" t="s">
        <v>49</v>
      </c>
      <c r="H10617" t="s">
        <v>50</v>
      </c>
      <c r="I10617" t="s">
        <v>51</v>
      </c>
      <c r="J10617" t="s">
        <v>52</v>
      </c>
      <c r="K10617">
        <v>1</v>
      </c>
      <c r="L10617" s="2">
        <v>500</v>
      </c>
      <c r="M10617">
        <v>20</v>
      </c>
      <c r="N10617" s="2">
        <v>500</v>
      </c>
      <c r="O10617" s="2">
        <v>100</v>
      </c>
      <c r="P10617" s="2">
        <v>400</v>
      </c>
      <c r="Q10617" s="2">
        <v>276.01</v>
      </c>
      <c r="R10617" s="2">
        <v>123.99</v>
      </c>
      <c r="S10617" t="s">
        <v>53</v>
      </c>
      <c r="T10617" t="s">
        <v>136</v>
      </c>
      <c r="U10617" t="s">
        <v>38</v>
      </c>
      <c r="V10617" t="s">
        <v>39</v>
      </c>
      <c r="W10617" t="s">
        <v>66</v>
      </c>
      <c r="X10617" t="s">
        <v>41</v>
      </c>
      <c r="Y10617" t="s">
        <v>56</v>
      </c>
      <c r="Z10617" t="s">
        <v>43</v>
      </c>
      <c r="AA10617" t="s">
        <v>44</v>
      </c>
      <c r="AB10617" t="s">
        <v>44</v>
      </c>
    </row>
    <row r="10618" spans="1:28" x14ac:dyDescent="0.25">
      <c r="A10618" t="s">
        <v>15717</v>
      </c>
      <c r="B10618" s="1">
        <v>46140</v>
      </c>
      <c r="C10618" t="s">
        <v>233</v>
      </c>
      <c r="D10618" t="s">
        <v>234</v>
      </c>
      <c r="E10618">
        <v>57</v>
      </c>
      <c r="F10618" t="s">
        <v>111</v>
      </c>
      <c r="G10618" t="s">
        <v>344</v>
      </c>
      <c r="H10618" t="s">
        <v>345</v>
      </c>
      <c r="I10618" t="s">
        <v>34</v>
      </c>
      <c r="J10618" t="s">
        <v>121</v>
      </c>
      <c r="K10618">
        <v>5</v>
      </c>
      <c r="L10618" s="2">
        <v>1600</v>
      </c>
      <c r="M10618">
        <v>0</v>
      </c>
      <c r="N10618" s="2">
        <v>8000</v>
      </c>
      <c r="O10618" s="2">
        <v>0</v>
      </c>
      <c r="P10618" s="2">
        <v>8000</v>
      </c>
      <c r="Q10618" s="2">
        <v>4816.6899999999996</v>
      </c>
      <c r="R10618" s="2">
        <v>3183.31</v>
      </c>
      <c r="S10618" t="s">
        <v>53</v>
      </c>
      <c r="T10618" t="s">
        <v>578</v>
      </c>
      <c r="U10618" t="s">
        <v>579</v>
      </c>
      <c r="V10618" t="s">
        <v>39</v>
      </c>
      <c r="W10618" t="s">
        <v>137</v>
      </c>
      <c r="X10618" t="s">
        <v>41</v>
      </c>
      <c r="Y10618" t="s">
        <v>56</v>
      </c>
      <c r="Z10618" t="s">
        <v>43</v>
      </c>
      <c r="AA10618" t="s">
        <v>44</v>
      </c>
      <c r="AB10618" t="s">
        <v>44</v>
      </c>
    </row>
    <row r="10619" spans="1:28" x14ac:dyDescent="0.25">
      <c r="A10619" t="s">
        <v>15718</v>
      </c>
      <c r="B10619" s="1">
        <v>46141</v>
      </c>
      <c r="C10619" t="s">
        <v>4149</v>
      </c>
      <c r="D10619" t="s">
        <v>4150</v>
      </c>
      <c r="E10619">
        <v>41</v>
      </c>
      <c r="F10619" t="s">
        <v>31</v>
      </c>
      <c r="G10619" t="s">
        <v>88</v>
      </c>
      <c r="H10619" t="s">
        <v>89</v>
      </c>
      <c r="I10619" t="s">
        <v>62</v>
      </c>
      <c r="J10619" t="s">
        <v>63</v>
      </c>
      <c r="K10619">
        <v>1</v>
      </c>
      <c r="L10619" s="2">
        <v>4200</v>
      </c>
      <c r="M10619">
        <v>10</v>
      </c>
      <c r="N10619" s="2">
        <v>4200</v>
      </c>
      <c r="O10619" s="2">
        <v>420</v>
      </c>
      <c r="P10619" s="2">
        <v>3780</v>
      </c>
      <c r="Q10619" s="2">
        <v>2743.02</v>
      </c>
      <c r="R10619" s="2">
        <v>1036.98</v>
      </c>
      <c r="S10619" t="s">
        <v>53</v>
      </c>
      <c r="T10619" t="s">
        <v>76</v>
      </c>
      <c r="U10619" t="s">
        <v>77</v>
      </c>
      <c r="V10619" t="s">
        <v>39</v>
      </c>
      <c r="W10619" t="s">
        <v>124</v>
      </c>
      <c r="X10619" t="s">
        <v>41</v>
      </c>
      <c r="Y10619" t="s">
        <v>42</v>
      </c>
      <c r="Z10619" t="s">
        <v>43</v>
      </c>
      <c r="AA10619" t="s">
        <v>44</v>
      </c>
      <c r="AB10619" t="s">
        <v>68</v>
      </c>
    </row>
    <row r="10620" spans="1:28" x14ac:dyDescent="0.25">
      <c r="A10620" t="s">
        <v>15719</v>
      </c>
      <c r="B10620" s="1">
        <v>46141</v>
      </c>
      <c r="C10620" t="s">
        <v>4158</v>
      </c>
      <c r="D10620" t="s">
        <v>4159</v>
      </c>
      <c r="E10620">
        <v>35</v>
      </c>
      <c r="F10620" t="s">
        <v>48</v>
      </c>
      <c r="G10620" t="s">
        <v>119</v>
      </c>
      <c r="H10620" t="s">
        <v>120</v>
      </c>
      <c r="I10620" t="s">
        <v>62</v>
      </c>
      <c r="J10620" t="s">
        <v>121</v>
      </c>
      <c r="K10620">
        <v>3</v>
      </c>
      <c r="L10620" s="2">
        <v>4800</v>
      </c>
      <c r="M10620">
        <v>15</v>
      </c>
      <c r="N10620" s="2">
        <v>14400</v>
      </c>
      <c r="O10620" s="2">
        <v>2160</v>
      </c>
      <c r="P10620" s="2">
        <v>12240</v>
      </c>
      <c r="Q10620" s="2">
        <v>8949.14</v>
      </c>
      <c r="R10620" s="2">
        <v>3290.86</v>
      </c>
      <c r="S10620" t="s">
        <v>53</v>
      </c>
      <c r="T10620" t="s">
        <v>105</v>
      </c>
      <c r="U10620" t="s">
        <v>106</v>
      </c>
      <c r="V10620" t="s">
        <v>39</v>
      </c>
      <c r="W10620" t="s">
        <v>137</v>
      </c>
      <c r="X10620" t="s">
        <v>97</v>
      </c>
      <c r="Y10620" t="s">
        <v>56</v>
      </c>
      <c r="Z10620" t="s">
        <v>43</v>
      </c>
      <c r="AA10620" t="s">
        <v>44</v>
      </c>
      <c r="AB10620" t="s">
        <v>44</v>
      </c>
    </row>
    <row r="10621" spans="1:28" x14ac:dyDescent="0.25">
      <c r="A10621" t="s">
        <v>15720</v>
      </c>
      <c r="B10621" s="1">
        <v>46141</v>
      </c>
      <c r="C10621" t="s">
        <v>5543</v>
      </c>
      <c r="D10621" t="s">
        <v>5544</v>
      </c>
      <c r="E10621">
        <v>22</v>
      </c>
      <c r="F10621" t="s">
        <v>48</v>
      </c>
      <c r="G10621" t="s">
        <v>280</v>
      </c>
      <c r="H10621" t="s">
        <v>281</v>
      </c>
      <c r="I10621" t="s">
        <v>62</v>
      </c>
      <c r="J10621" t="s">
        <v>190</v>
      </c>
      <c r="K10621">
        <v>2</v>
      </c>
      <c r="L10621" s="2">
        <v>700</v>
      </c>
      <c r="M10621">
        <v>10</v>
      </c>
      <c r="N10621" s="2">
        <v>1400</v>
      </c>
      <c r="O10621" s="2">
        <v>140</v>
      </c>
      <c r="P10621" s="2">
        <v>1260</v>
      </c>
      <c r="Q10621" s="2">
        <v>828.81</v>
      </c>
      <c r="R10621" s="2">
        <v>431.19</v>
      </c>
      <c r="S10621" t="s">
        <v>53</v>
      </c>
      <c r="T10621" t="s">
        <v>578</v>
      </c>
      <c r="U10621" t="s">
        <v>579</v>
      </c>
      <c r="V10621" t="s">
        <v>39</v>
      </c>
      <c r="W10621" t="s">
        <v>137</v>
      </c>
      <c r="X10621" t="s">
        <v>41</v>
      </c>
      <c r="Y10621" t="s">
        <v>56</v>
      </c>
      <c r="Z10621" t="s">
        <v>43</v>
      </c>
      <c r="AA10621" t="s">
        <v>44</v>
      </c>
      <c r="AB10621" t="s">
        <v>44</v>
      </c>
    </row>
    <row r="10622" spans="1:28" x14ac:dyDescent="0.25">
      <c r="A10622" t="s">
        <v>15721</v>
      </c>
      <c r="B10622" s="1">
        <v>46141</v>
      </c>
      <c r="C10622" t="s">
        <v>1156</v>
      </c>
      <c r="D10622" t="s">
        <v>1157</v>
      </c>
      <c r="E10622">
        <v>48</v>
      </c>
      <c r="F10622" t="s">
        <v>31</v>
      </c>
      <c r="G10622" t="s">
        <v>318</v>
      </c>
      <c r="H10622" t="s">
        <v>319</v>
      </c>
      <c r="I10622" t="s">
        <v>34</v>
      </c>
      <c r="J10622" t="s">
        <v>190</v>
      </c>
      <c r="K10622">
        <v>2</v>
      </c>
      <c r="L10622" s="2">
        <v>2500</v>
      </c>
      <c r="M10622">
        <v>5</v>
      </c>
      <c r="N10622" s="2">
        <v>5000</v>
      </c>
      <c r="O10622" s="2">
        <v>250</v>
      </c>
      <c r="P10622" s="2">
        <v>4750</v>
      </c>
      <c r="Q10622" s="2">
        <v>2670.7</v>
      </c>
      <c r="R10622" s="2">
        <v>2079.3000000000002</v>
      </c>
      <c r="S10622" t="s">
        <v>36</v>
      </c>
      <c r="T10622" t="s">
        <v>290</v>
      </c>
      <c r="U10622" t="s">
        <v>291</v>
      </c>
      <c r="V10622" t="s">
        <v>39</v>
      </c>
      <c r="W10622" t="s">
        <v>83</v>
      </c>
      <c r="X10622" t="s">
        <v>97</v>
      </c>
      <c r="Y10622" t="s">
        <v>56</v>
      </c>
      <c r="Z10622" t="s">
        <v>43</v>
      </c>
      <c r="AA10622" t="s">
        <v>44</v>
      </c>
      <c r="AB10622" t="s">
        <v>44</v>
      </c>
    </row>
    <row r="10623" spans="1:28" x14ac:dyDescent="0.25">
      <c r="A10623" t="s">
        <v>15722</v>
      </c>
      <c r="B10623" s="1">
        <v>46141</v>
      </c>
      <c r="C10623" t="s">
        <v>869</v>
      </c>
      <c r="D10623" t="s">
        <v>870</v>
      </c>
      <c r="E10623">
        <v>18</v>
      </c>
      <c r="F10623" t="s">
        <v>31</v>
      </c>
      <c r="G10623" t="s">
        <v>188</v>
      </c>
      <c r="H10623" t="s">
        <v>189</v>
      </c>
      <c r="I10623" t="s">
        <v>34</v>
      </c>
      <c r="J10623" t="s">
        <v>190</v>
      </c>
      <c r="K10623">
        <v>3</v>
      </c>
      <c r="L10623" s="2">
        <v>1800</v>
      </c>
      <c r="M10623">
        <v>15</v>
      </c>
      <c r="N10623" s="2">
        <v>5400</v>
      </c>
      <c r="O10623" s="2">
        <v>810</v>
      </c>
      <c r="P10623" s="2">
        <v>4590</v>
      </c>
      <c r="Q10623" s="2">
        <v>2548.25</v>
      </c>
      <c r="R10623" s="2">
        <v>2041.75</v>
      </c>
      <c r="S10623" t="s">
        <v>53</v>
      </c>
      <c r="T10623" t="s">
        <v>275</v>
      </c>
      <c r="U10623" t="s">
        <v>123</v>
      </c>
      <c r="V10623" t="s">
        <v>39</v>
      </c>
      <c r="W10623" t="s">
        <v>40</v>
      </c>
      <c r="X10623" t="s">
        <v>41</v>
      </c>
      <c r="Y10623" t="s">
        <v>42</v>
      </c>
      <c r="Z10623" t="s">
        <v>508</v>
      </c>
      <c r="AA10623" t="s">
        <v>44</v>
      </c>
      <c r="AB10623" t="s">
        <v>44</v>
      </c>
    </row>
    <row r="10624" spans="1:28" x14ac:dyDescent="0.25">
      <c r="A10624" t="s">
        <v>15723</v>
      </c>
      <c r="B10624" s="1">
        <v>46141</v>
      </c>
      <c r="C10624" t="s">
        <v>2704</v>
      </c>
      <c r="D10624" t="s">
        <v>2705</v>
      </c>
      <c r="E10624">
        <v>44</v>
      </c>
      <c r="F10624" t="s">
        <v>48</v>
      </c>
      <c r="G10624" t="s">
        <v>280</v>
      </c>
      <c r="H10624" t="s">
        <v>281</v>
      </c>
      <c r="I10624" t="s">
        <v>62</v>
      </c>
      <c r="J10624" t="s">
        <v>190</v>
      </c>
      <c r="K10624">
        <v>4</v>
      </c>
      <c r="L10624" s="2">
        <v>700</v>
      </c>
      <c r="M10624">
        <v>10</v>
      </c>
      <c r="N10624" s="2">
        <v>2800</v>
      </c>
      <c r="O10624" s="2">
        <v>280</v>
      </c>
      <c r="P10624" s="2">
        <v>2520</v>
      </c>
      <c r="Q10624" s="2">
        <v>2012.42</v>
      </c>
      <c r="R10624" s="2">
        <v>507.58</v>
      </c>
      <c r="S10624" t="s">
        <v>53</v>
      </c>
      <c r="T10624" t="s">
        <v>178</v>
      </c>
      <c r="U10624" t="s">
        <v>154</v>
      </c>
      <c r="V10624" t="s">
        <v>39</v>
      </c>
      <c r="W10624" t="s">
        <v>137</v>
      </c>
      <c r="X10624" t="s">
        <v>41</v>
      </c>
      <c r="Y10624" t="s">
        <v>42</v>
      </c>
      <c r="Z10624" t="s">
        <v>43</v>
      </c>
      <c r="AA10624" t="s">
        <v>44</v>
      </c>
      <c r="AB10624" t="s">
        <v>44</v>
      </c>
    </row>
    <row r="10625" spans="1:28" x14ac:dyDescent="0.25">
      <c r="A10625" t="s">
        <v>15724</v>
      </c>
      <c r="B10625" s="1">
        <v>46141</v>
      </c>
      <c r="C10625" t="s">
        <v>8111</v>
      </c>
      <c r="D10625" t="s">
        <v>8112</v>
      </c>
      <c r="E10625">
        <v>19</v>
      </c>
      <c r="F10625" t="s">
        <v>48</v>
      </c>
      <c r="G10625" t="s">
        <v>134</v>
      </c>
      <c r="H10625" t="s">
        <v>135</v>
      </c>
      <c r="I10625" t="s">
        <v>62</v>
      </c>
      <c r="J10625" t="s">
        <v>130</v>
      </c>
      <c r="K10625">
        <v>2</v>
      </c>
      <c r="L10625" s="2">
        <v>8500</v>
      </c>
      <c r="M10625">
        <v>10</v>
      </c>
      <c r="N10625" s="2">
        <v>17000</v>
      </c>
      <c r="O10625" s="2">
        <v>1700</v>
      </c>
      <c r="P10625" s="2">
        <v>15300</v>
      </c>
      <c r="Q10625" s="2">
        <v>11868.29</v>
      </c>
      <c r="R10625" s="2">
        <v>3431.71</v>
      </c>
      <c r="S10625" t="s">
        <v>53</v>
      </c>
      <c r="T10625" t="s">
        <v>163</v>
      </c>
      <c r="U10625" t="s">
        <v>164</v>
      </c>
      <c r="V10625" t="s">
        <v>39</v>
      </c>
      <c r="W10625" t="s">
        <v>66</v>
      </c>
      <c r="X10625" t="s">
        <v>41</v>
      </c>
      <c r="Y10625" t="s">
        <v>42</v>
      </c>
      <c r="Z10625" t="s">
        <v>144</v>
      </c>
      <c r="AA10625" t="s">
        <v>44</v>
      </c>
      <c r="AB10625" t="s">
        <v>44</v>
      </c>
    </row>
    <row r="10626" spans="1:28" x14ac:dyDescent="0.25">
      <c r="A10626" t="s">
        <v>15725</v>
      </c>
      <c r="B10626" s="1">
        <v>46141</v>
      </c>
      <c r="C10626" t="s">
        <v>1361</v>
      </c>
      <c r="D10626" t="s">
        <v>1362</v>
      </c>
      <c r="E10626">
        <v>54</v>
      </c>
      <c r="F10626" t="s">
        <v>31</v>
      </c>
      <c r="G10626" t="s">
        <v>148</v>
      </c>
      <c r="H10626" t="s">
        <v>149</v>
      </c>
      <c r="I10626" t="s">
        <v>74</v>
      </c>
      <c r="J10626" t="s">
        <v>130</v>
      </c>
      <c r="K10626">
        <v>1</v>
      </c>
      <c r="L10626" s="2">
        <v>3500</v>
      </c>
      <c r="M10626">
        <v>15</v>
      </c>
      <c r="N10626" s="2">
        <v>3500</v>
      </c>
      <c r="O10626" s="2">
        <v>525</v>
      </c>
      <c r="P10626" s="2">
        <v>2975</v>
      </c>
      <c r="Q10626" s="2">
        <v>2290.15</v>
      </c>
      <c r="R10626" s="2">
        <v>684.85</v>
      </c>
      <c r="S10626" t="s">
        <v>53</v>
      </c>
      <c r="T10626" t="s">
        <v>163</v>
      </c>
      <c r="U10626" t="s">
        <v>164</v>
      </c>
      <c r="V10626" t="s">
        <v>39</v>
      </c>
      <c r="W10626" t="s">
        <v>92</v>
      </c>
      <c r="X10626" t="s">
        <v>97</v>
      </c>
      <c r="Y10626" t="s">
        <v>56</v>
      </c>
      <c r="Z10626" t="s">
        <v>107</v>
      </c>
      <c r="AA10626" t="s">
        <v>44</v>
      </c>
      <c r="AB10626" t="s">
        <v>44</v>
      </c>
    </row>
    <row r="10627" spans="1:28" x14ac:dyDescent="0.25">
      <c r="A10627" t="s">
        <v>15726</v>
      </c>
      <c r="B10627" s="1">
        <v>46141</v>
      </c>
      <c r="C10627" t="s">
        <v>6245</v>
      </c>
      <c r="D10627" t="s">
        <v>6246</v>
      </c>
      <c r="E10627">
        <v>23</v>
      </c>
      <c r="F10627" t="s">
        <v>48</v>
      </c>
      <c r="G10627" t="s">
        <v>158</v>
      </c>
      <c r="H10627" t="s">
        <v>159</v>
      </c>
      <c r="I10627" t="s">
        <v>51</v>
      </c>
      <c r="J10627" t="s">
        <v>52</v>
      </c>
      <c r="K10627">
        <v>1</v>
      </c>
      <c r="L10627" s="2">
        <v>650</v>
      </c>
      <c r="M10627">
        <v>5</v>
      </c>
      <c r="N10627" s="2">
        <v>650</v>
      </c>
      <c r="O10627" s="2">
        <v>32.5</v>
      </c>
      <c r="P10627" s="2">
        <v>617.5</v>
      </c>
      <c r="Q10627" s="2">
        <v>423.93</v>
      </c>
      <c r="R10627" s="2">
        <v>193.57</v>
      </c>
      <c r="S10627" t="s">
        <v>53</v>
      </c>
      <c r="T10627" t="s">
        <v>398</v>
      </c>
      <c r="U10627" t="s">
        <v>399</v>
      </c>
      <c r="V10627" t="s">
        <v>39</v>
      </c>
      <c r="W10627" t="s">
        <v>124</v>
      </c>
      <c r="X10627" t="s">
        <v>97</v>
      </c>
      <c r="Y10627" t="s">
        <v>42</v>
      </c>
      <c r="Z10627" t="s">
        <v>43</v>
      </c>
      <c r="AA10627" t="s">
        <v>68</v>
      </c>
      <c r="AB10627" t="s">
        <v>44</v>
      </c>
    </row>
    <row r="10628" spans="1:28" x14ac:dyDescent="0.25">
      <c r="A10628" t="s">
        <v>15727</v>
      </c>
      <c r="B10628" s="1">
        <v>46141</v>
      </c>
      <c r="C10628" t="s">
        <v>3582</v>
      </c>
      <c r="D10628" t="s">
        <v>3583</v>
      </c>
      <c r="E10628">
        <v>40</v>
      </c>
      <c r="F10628" t="s">
        <v>48</v>
      </c>
      <c r="G10628" t="s">
        <v>176</v>
      </c>
      <c r="H10628" t="s">
        <v>177</v>
      </c>
      <c r="I10628" t="s">
        <v>34</v>
      </c>
      <c r="J10628" t="s">
        <v>35</v>
      </c>
      <c r="K10628">
        <v>2</v>
      </c>
      <c r="L10628" s="2">
        <v>6500</v>
      </c>
      <c r="M10628">
        <v>20</v>
      </c>
      <c r="N10628" s="2">
        <v>13000</v>
      </c>
      <c r="O10628" s="2">
        <v>2600</v>
      </c>
      <c r="P10628" s="2">
        <v>10400</v>
      </c>
      <c r="Q10628" s="2">
        <v>7515</v>
      </c>
      <c r="R10628" s="2">
        <v>2885</v>
      </c>
      <c r="S10628" t="s">
        <v>53</v>
      </c>
      <c r="T10628" t="s">
        <v>178</v>
      </c>
      <c r="U10628" t="s">
        <v>154</v>
      </c>
      <c r="V10628" t="s">
        <v>39</v>
      </c>
      <c r="W10628" t="s">
        <v>66</v>
      </c>
      <c r="X10628" t="s">
        <v>97</v>
      </c>
      <c r="Y10628" t="s">
        <v>56</v>
      </c>
      <c r="Z10628" t="s">
        <v>43</v>
      </c>
      <c r="AA10628" t="s">
        <v>44</v>
      </c>
      <c r="AB10628" t="s">
        <v>44</v>
      </c>
    </row>
    <row r="10629" spans="1:28" x14ac:dyDescent="0.25">
      <c r="A10629" t="s">
        <v>15728</v>
      </c>
      <c r="B10629" s="1">
        <v>46141</v>
      </c>
      <c r="C10629" t="s">
        <v>703</v>
      </c>
      <c r="D10629" t="s">
        <v>704</v>
      </c>
      <c r="E10629">
        <v>31</v>
      </c>
      <c r="F10629" t="s">
        <v>111</v>
      </c>
      <c r="G10629" t="s">
        <v>101</v>
      </c>
      <c r="H10629" t="s">
        <v>102</v>
      </c>
      <c r="I10629" t="s">
        <v>103</v>
      </c>
      <c r="J10629" t="s">
        <v>104</v>
      </c>
      <c r="K10629">
        <v>1</v>
      </c>
      <c r="L10629" s="2">
        <v>1800</v>
      </c>
      <c r="M10629">
        <v>0</v>
      </c>
      <c r="N10629" s="2">
        <v>1800</v>
      </c>
      <c r="O10629" s="2">
        <v>0</v>
      </c>
      <c r="P10629" s="2">
        <v>1800</v>
      </c>
      <c r="Q10629" s="2">
        <v>1206.1600000000001</v>
      </c>
      <c r="R10629" s="2">
        <v>593.84</v>
      </c>
      <c r="S10629" t="s">
        <v>53</v>
      </c>
      <c r="T10629" t="s">
        <v>37</v>
      </c>
      <c r="U10629" t="s">
        <v>38</v>
      </c>
      <c r="V10629" t="s">
        <v>39</v>
      </c>
      <c r="W10629" t="s">
        <v>83</v>
      </c>
      <c r="X10629" t="s">
        <v>67</v>
      </c>
      <c r="Y10629" t="s">
        <v>56</v>
      </c>
      <c r="Z10629" t="s">
        <v>43</v>
      </c>
      <c r="AA10629" t="s">
        <v>44</v>
      </c>
      <c r="AB10629" t="s">
        <v>44</v>
      </c>
    </row>
    <row r="10630" spans="1:28" x14ac:dyDescent="0.25">
      <c r="A10630" t="s">
        <v>15729</v>
      </c>
      <c r="B10630" s="1">
        <v>46141</v>
      </c>
      <c r="C10630" t="s">
        <v>3096</v>
      </c>
      <c r="D10630" t="s">
        <v>3097</v>
      </c>
      <c r="E10630">
        <v>40</v>
      </c>
      <c r="F10630" t="s">
        <v>111</v>
      </c>
      <c r="G10630" t="s">
        <v>561</v>
      </c>
      <c r="H10630" t="s">
        <v>562</v>
      </c>
      <c r="I10630" t="s">
        <v>34</v>
      </c>
      <c r="J10630" t="s">
        <v>143</v>
      </c>
      <c r="K10630">
        <v>3</v>
      </c>
      <c r="L10630" s="2">
        <v>900</v>
      </c>
      <c r="M10630">
        <v>25</v>
      </c>
      <c r="N10630" s="2">
        <v>2700</v>
      </c>
      <c r="O10630" s="2">
        <v>675</v>
      </c>
      <c r="P10630" s="2">
        <v>2025</v>
      </c>
      <c r="Q10630" s="2">
        <v>1434.42</v>
      </c>
      <c r="R10630" s="2">
        <v>590.58000000000004</v>
      </c>
      <c r="S10630" t="s">
        <v>53</v>
      </c>
      <c r="T10630" t="s">
        <v>222</v>
      </c>
      <c r="U10630" t="s">
        <v>38</v>
      </c>
      <c r="V10630" t="s">
        <v>39</v>
      </c>
      <c r="W10630" t="s">
        <v>66</v>
      </c>
      <c r="X10630" t="s">
        <v>41</v>
      </c>
      <c r="Y10630" t="s">
        <v>56</v>
      </c>
      <c r="Z10630" t="s">
        <v>43</v>
      </c>
      <c r="AA10630" t="s">
        <v>44</v>
      </c>
      <c r="AB10630" t="s">
        <v>44</v>
      </c>
    </row>
    <row r="10631" spans="1:28" x14ac:dyDescent="0.25">
      <c r="A10631" t="s">
        <v>15730</v>
      </c>
      <c r="B10631" s="1">
        <v>46141</v>
      </c>
      <c r="C10631" t="s">
        <v>2331</v>
      </c>
      <c r="D10631" t="s">
        <v>2332</v>
      </c>
      <c r="E10631">
        <v>39</v>
      </c>
      <c r="F10631" t="s">
        <v>48</v>
      </c>
      <c r="G10631" t="s">
        <v>285</v>
      </c>
      <c r="H10631" t="s">
        <v>286</v>
      </c>
      <c r="I10631" t="s">
        <v>34</v>
      </c>
      <c r="J10631" t="s">
        <v>121</v>
      </c>
      <c r="K10631">
        <v>3</v>
      </c>
      <c r="L10631" s="2">
        <v>3200</v>
      </c>
      <c r="M10631">
        <v>5</v>
      </c>
      <c r="N10631" s="2">
        <v>9600</v>
      </c>
      <c r="O10631" s="2">
        <v>480</v>
      </c>
      <c r="P10631" s="2">
        <v>9120</v>
      </c>
      <c r="Q10631" s="2">
        <v>7066.15</v>
      </c>
      <c r="R10631" s="2">
        <v>2053.85</v>
      </c>
      <c r="S10631" t="s">
        <v>53</v>
      </c>
      <c r="T10631" t="s">
        <v>222</v>
      </c>
      <c r="U10631" t="s">
        <v>38</v>
      </c>
      <c r="V10631" t="s">
        <v>39</v>
      </c>
      <c r="W10631" t="s">
        <v>92</v>
      </c>
      <c r="X10631" t="s">
        <v>41</v>
      </c>
      <c r="Y10631" t="s">
        <v>42</v>
      </c>
      <c r="Z10631" t="s">
        <v>223</v>
      </c>
      <c r="AA10631" t="s">
        <v>44</v>
      </c>
      <c r="AB10631" t="s">
        <v>44</v>
      </c>
    </row>
    <row r="10632" spans="1:28" x14ac:dyDescent="0.25">
      <c r="A10632" t="s">
        <v>15731</v>
      </c>
      <c r="B10632" s="1">
        <v>46141</v>
      </c>
      <c r="C10632" t="s">
        <v>2564</v>
      </c>
      <c r="D10632" t="s">
        <v>2565</v>
      </c>
      <c r="E10632">
        <v>27</v>
      </c>
      <c r="F10632" t="s">
        <v>31</v>
      </c>
      <c r="G10632" t="s">
        <v>188</v>
      </c>
      <c r="H10632" t="s">
        <v>189</v>
      </c>
      <c r="I10632" t="s">
        <v>34</v>
      </c>
      <c r="J10632" t="s">
        <v>190</v>
      </c>
      <c r="K10632">
        <v>1</v>
      </c>
      <c r="L10632" s="2">
        <v>1800</v>
      </c>
      <c r="M10632">
        <v>15</v>
      </c>
      <c r="N10632" s="2">
        <v>1800</v>
      </c>
      <c r="O10632" s="2">
        <v>270</v>
      </c>
      <c r="P10632" s="2">
        <v>1530</v>
      </c>
      <c r="Q10632" s="2">
        <v>1126.29</v>
      </c>
      <c r="R10632" s="2">
        <v>403.71</v>
      </c>
      <c r="S10632" t="s">
        <v>53</v>
      </c>
      <c r="T10632" t="s">
        <v>96</v>
      </c>
      <c r="U10632" t="s">
        <v>96</v>
      </c>
      <c r="V10632" t="s">
        <v>39</v>
      </c>
      <c r="W10632" t="s">
        <v>124</v>
      </c>
      <c r="X10632" t="s">
        <v>97</v>
      </c>
      <c r="Y10632" t="s">
        <v>42</v>
      </c>
      <c r="Z10632" t="s">
        <v>43</v>
      </c>
      <c r="AA10632" t="s">
        <v>44</v>
      </c>
      <c r="AB10632" t="s">
        <v>44</v>
      </c>
    </row>
    <row r="10633" spans="1:28" x14ac:dyDescent="0.25">
      <c r="A10633" t="s">
        <v>15732</v>
      </c>
      <c r="B10633" s="1">
        <v>46141</v>
      </c>
      <c r="C10633" t="s">
        <v>8837</v>
      </c>
      <c r="D10633" t="s">
        <v>8838</v>
      </c>
      <c r="E10633">
        <v>43</v>
      </c>
      <c r="F10633" t="s">
        <v>31</v>
      </c>
      <c r="G10633" t="s">
        <v>60</v>
      </c>
      <c r="H10633" t="s">
        <v>61</v>
      </c>
      <c r="I10633" t="s">
        <v>62</v>
      </c>
      <c r="J10633" t="s">
        <v>63</v>
      </c>
      <c r="K10633">
        <v>2</v>
      </c>
      <c r="L10633" s="2">
        <v>3500</v>
      </c>
      <c r="M10633">
        <v>10</v>
      </c>
      <c r="N10633" s="2">
        <v>7000</v>
      </c>
      <c r="O10633" s="2">
        <v>700</v>
      </c>
      <c r="P10633" s="2">
        <v>6300</v>
      </c>
      <c r="Q10633" s="2">
        <v>3793.07</v>
      </c>
      <c r="R10633" s="2">
        <v>2506.9299999999998</v>
      </c>
      <c r="S10633" t="s">
        <v>53</v>
      </c>
      <c r="T10633" t="s">
        <v>122</v>
      </c>
      <c r="U10633" t="s">
        <v>123</v>
      </c>
      <c r="V10633" t="s">
        <v>39</v>
      </c>
      <c r="W10633" t="s">
        <v>66</v>
      </c>
      <c r="X10633" t="s">
        <v>97</v>
      </c>
      <c r="Y10633" t="s">
        <v>42</v>
      </c>
      <c r="Z10633" t="s">
        <v>43</v>
      </c>
      <c r="AA10633" t="s">
        <v>44</v>
      </c>
      <c r="AB10633" t="s">
        <v>44</v>
      </c>
    </row>
    <row r="10634" spans="1:28" x14ac:dyDescent="0.25">
      <c r="A10634" t="s">
        <v>15733</v>
      </c>
      <c r="B10634" s="1">
        <v>46141</v>
      </c>
      <c r="C10634" t="s">
        <v>10369</v>
      </c>
      <c r="D10634" t="s">
        <v>10370</v>
      </c>
      <c r="E10634">
        <v>51</v>
      </c>
      <c r="F10634" t="s">
        <v>48</v>
      </c>
      <c r="G10634" t="s">
        <v>212</v>
      </c>
      <c r="H10634" t="s">
        <v>213</v>
      </c>
      <c r="I10634" t="s">
        <v>51</v>
      </c>
      <c r="J10634" t="s">
        <v>52</v>
      </c>
      <c r="K10634">
        <v>4</v>
      </c>
      <c r="L10634" s="2">
        <v>400</v>
      </c>
      <c r="M10634">
        <v>10</v>
      </c>
      <c r="N10634" s="2">
        <v>1600</v>
      </c>
      <c r="O10634" s="2">
        <v>160</v>
      </c>
      <c r="P10634" s="2">
        <v>1440</v>
      </c>
      <c r="Q10634" s="2">
        <v>796.8</v>
      </c>
      <c r="R10634" s="2">
        <v>643.20000000000005</v>
      </c>
      <c r="S10634" t="s">
        <v>53</v>
      </c>
      <c r="T10634" t="s">
        <v>54</v>
      </c>
      <c r="U10634" t="s">
        <v>55</v>
      </c>
      <c r="V10634" t="s">
        <v>39</v>
      </c>
      <c r="W10634" t="s">
        <v>137</v>
      </c>
      <c r="X10634" t="s">
        <v>97</v>
      </c>
      <c r="Y10634" t="s">
        <v>56</v>
      </c>
      <c r="Z10634" t="s">
        <v>43</v>
      </c>
      <c r="AA10634" t="s">
        <v>44</v>
      </c>
      <c r="AB10634" t="s">
        <v>44</v>
      </c>
    </row>
    <row r="10635" spans="1:28" x14ac:dyDescent="0.25">
      <c r="A10635" t="s">
        <v>15734</v>
      </c>
      <c r="B10635" s="1">
        <v>46141</v>
      </c>
      <c r="C10635" t="s">
        <v>1992</v>
      </c>
      <c r="D10635" t="s">
        <v>1993</v>
      </c>
      <c r="E10635">
        <v>29</v>
      </c>
      <c r="F10635" t="s">
        <v>111</v>
      </c>
      <c r="G10635" t="s">
        <v>366</v>
      </c>
      <c r="H10635" t="s">
        <v>367</v>
      </c>
      <c r="I10635" t="s">
        <v>34</v>
      </c>
      <c r="J10635" t="s">
        <v>130</v>
      </c>
      <c r="K10635">
        <v>3</v>
      </c>
      <c r="L10635" s="2">
        <v>14500</v>
      </c>
      <c r="M10635">
        <v>10</v>
      </c>
      <c r="N10635" s="2">
        <v>43500</v>
      </c>
      <c r="O10635" s="2">
        <v>4350</v>
      </c>
      <c r="P10635" s="2">
        <v>39150</v>
      </c>
      <c r="Q10635" s="2">
        <v>26533.83</v>
      </c>
      <c r="R10635" s="2">
        <v>12616.17</v>
      </c>
      <c r="S10635" t="s">
        <v>53</v>
      </c>
      <c r="T10635" t="s">
        <v>114</v>
      </c>
      <c r="U10635" t="s">
        <v>115</v>
      </c>
      <c r="V10635" t="s">
        <v>39</v>
      </c>
      <c r="W10635" t="s">
        <v>66</v>
      </c>
      <c r="X10635" t="s">
        <v>67</v>
      </c>
      <c r="Y10635" t="s">
        <v>42</v>
      </c>
      <c r="Z10635" t="s">
        <v>43</v>
      </c>
      <c r="AA10635" t="s">
        <v>44</v>
      </c>
      <c r="AB10635" t="s">
        <v>44</v>
      </c>
    </row>
    <row r="10636" spans="1:28" x14ac:dyDescent="0.25">
      <c r="A10636" t="s">
        <v>15735</v>
      </c>
      <c r="B10636" s="1">
        <v>46142</v>
      </c>
      <c r="C10636" t="s">
        <v>1823</v>
      </c>
      <c r="D10636" t="s">
        <v>1824</v>
      </c>
      <c r="E10636">
        <v>33</v>
      </c>
      <c r="F10636" t="s">
        <v>111</v>
      </c>
      <c r="G10636" t="s">
        <v>197</v>
      </c>
      <c r="H10636" t="s">
        <v>198</v>
      </c>
      <c r="I10636" t="s">
        <v>74</v>
      </c>
      <c r="J10636" t="s">
        <v>75</v>
      </c>
      <c r="K10636">
        <v>1</v>
      </c>
      <c r="L10636" s="2">
        <v>2600</v>
      </c>
      <c r="M10636">
        <v>15</v>
      </c>
      <c r="N10636" s="2">
        <v>2600</v>
      </c>
      <c r="O10636" s="2">
        <v>390</v>
      </c>
      <c r="P10636" s="2">
        <v>2210</v>
      </c>
      <c r="Q10636" s="2">
        <v>1378.21</v>
      </c>
      <c r="R10636" s="2">
        <v>831.79</v>
      </c>
      <c r="S10636" t="s">
        <v>36</v>
      </c>
      <c r="T10636" t="s">
        <v>263</v>
      </c>
      <c r="U10636" t="s">
        <v>91</v>
      </c>
      <c r="V10636" t="s">
        <v>39</v>
      </c>
      <c r="W10636" t="s">
        <v>137</v>
      </c>
      <c r="X10636" t="s">
        <v>67</v>
      </c>
      <c r="Y10636" t="s">
        <v>56</v>
      </c>
      <c r="Z10636" t="s">
        <v>43</v>
      </c>
      <c r="AA10636" t="s">
        <v>44</v>
      </c>
      <c r="AB10636" t="s">
        <v>44</v>
      </c>
    </row>
    <row r="10637" spans="1:28" x14ac:dyDescent="0.25">
      <c r="A10637" t="s">
        <v>15736</v>
      </c>
      <c r="B10637" s="1">
        <v>46142</v>
      </c>
      <c r="C10637" t="s">
        <v>9348</v>
      </c>
      <c r="D10637" t="s">
        <v>9349</v>
      </c>
      <c r="E10637">
        <v>41</v>
      </c>
      <c r="F10637" t="s">
        <v>111</v>
      </c>
      <c r="G10637" t="s">
        <v>88</v>
      </c>
      <c r="H10637" t="s">
        <v>89</v>
      </c>
      <c r="I10637" t="s">
        <v>62</v>
      </c>
      <c r="J10637" t="s">
        <v>63</v>
      </c>
      <c r="K10637">
        <v>1</v>
      </c>
      <c r="L10637" s="2">
        <v>4200</v>
      </c>
      <c r="M10637">
        <v>15</v>
      </c>
      <c r="N10637" s="2">
        <v>4200</v>
      </c>
      <c r="O10637" s="2">
        <v>630</v>
      </c>
      <c r="P10637" s="2">
        <v>3570</v>
      </c>
      <c r="Q10637" s="2">
        <v>2445.23</v>
      </c>
      <c r="R10637" s="2">
        <v>1124.77</v>
      </c>
      <c r="S10637" t="s">
        <v>53</v>
      </c>
      <c r="T10637" t="s">
        <v>222</v>
      </c>
      <c r="U10637" t="s">
        <v>38</v>
      </c>
      <c r="V10637" t="s">
        <v>39</v>
      </c>
      <c r="W10637" t="s">
        <v>40</v>
      </c>
      <c r="X10637" t="s">
        <v>41</v>
      </c>
      <c r="Y10637" t="s">
        <v>56</v>
      </c>
      <c r="Z10637" t="s">
        <v>43</v>
      </c>
      <c r="AA10637" t="s">
        <v>44</v>
      </c>
      <c r="AB10637" t="s">
        <v>44</v>
      </c>
    </row>
    <row r="10638" spans="1:28" x14ac:dyDescent="0.25">
      <c r="A10638" t="s">
        <v>15737</v>
      </c>
      <c r="B10638" s="1">
        <v>46142</v>
      </c>
      <c r="C10638" t="s">
        <v>9451</v>
      </c>
      <c r="D10638" t="s">
        <v>9452</v>
      </c>
      <c r="E10638">
        <v>40</v>
      </c>
      <c r="F10638" t="s">
        <v>48</v>
      </c>
      <c r="G10638" t="s">
        <v>60</v>
      </c>
      <c r="H10638" t="s">
        <v>61</v>
      </c>
      <c r="I10638" t="s">
        <v>62</v>
      </c>
      <c r="J10638" t="s">
        <v>63</v>
      </c>
      <c r="K10638">
        <v>3</v>
      </c>
      <c r="L10638" s="2">
        <v>3500</v>
      </c>
      <c r="M10638">
        <v>10</v>
      </c>
      <c r="N10638" s="2">
        <v>10500</v>
      </c>
      <c r="O10638" s="2">
        <v>1050</v>
      </c>
      <c r="P10638" s="2">
        <v>9450</v>
      </c>
      <c r="Q10638" s="2">
        <v>6501.46</v>
      </c>
      <c r="R10638" s="2">
        <v>2948.54</v>
      </c>
      <c r="S10638" t="s">
        <v>36</v>
      </c>
      <c r="T10638" t="s">
        <v>407</v>
      </c>
      <c r="U10638" t="s">
        <v>408</v>
      </c>
      <c r="V10638" t="s">
        <v>39</v>
      </c>
      <c r="W10638" t="s">
        <v>66</v>
      </c>
      <c r="X10638" t="s">
        <v>97</v>
      </c>
      <c r="Y10638" t="s">
        <v>56</v>
      </c>
      <c r="Z10638" t="s">
        <v>107</v>
      </c>
      <c r="AA10638" t="s">
        <v>44</v>
      </c>
      <c r="AB10638" t="s">
        <v>44</v>
      </c>
    </row>
    <row r="10639" spans="1:28" x14ac:dyDescent="0.25">
      <c r="A10639" t="s">
        <v>15738</v>
      </c>
      <c r="B10639" s="1">
        <v>46142</v>
      </c>
      <c r="C10639" t="s">
        <v>2873</v>
      </c>
      <c r="D10639" t="s">
        <v>2874</v>
      </c>
      <c r="E10639">
        <v>48</v>
      </c>
      <c r="F10639" t="s">
        <v>31</v>
      </c>
      <c r="G10639" t="s">
        <v>176</v>
      </c>
      <c r="H10639" t="s">
        <v>177</v>
      </c>
      <c r="I10639" t="s">
        <v>34</v>
      </c>
      <c r="J10639" t="s">
        <v>35</v>
      </c>
      <c r="K10639">
        <v>2</v>
      </c>
      <c r="L10639" s="2">
        <v>6500</v>
      </c>
      <c r="M10639">
        <v>10</v>
      </c>
      <c r="N10639" s="2">
        <v>13000</v>
      </c>
      <c r="O10639" s="2">
        <v>1300</v>
      </c>
      <c r="P10639" s="2">
        <v>11700</v>
      </c>
      <c r="Q10639" s="2">
        <v>9469.7999999999993</v>
      </c>
      <c r="R10639" s="2">
        <v>2230.1999999999998</v>
      </c>
      <c r="S10639" t="s">
        <v>53</v>
      </c>
      <c r="T10639" t="s">
        <v>178</v>
      </c>
      <c r="U10639" t="s">
        <v>154</v>
      </c>
      <c r="V10639" t="s">
        <v>39</v>
      </c>
      <c r="W10639" t="s">
        <v>137</v>
      </c>
      <c r="X10639" t="s">
        <v>41</v>
      </c>
      <c r="Y10639" t="s">
        <v>56</v>
      </c>
      <c r="Z10639" t="s">
        <v>43</v>
      </c>
      <c r="AA10639" t="s">
        <v>44</v>
      </c>
      <c r="AB10639" t="s">
        <v>44</v>
      </c>
    </row>
    <row r="10640" spans="1:28" x14ac:dyDescent="0.25">
      <c r="A10640" t="s">
        <v>15739</v>
      </c>
      <c r="B10640" s="1">
        <v>46142</v>
      </c>
      <c r="C10640" t="s">
        <v>6267</v>
      </c>
      <c r="D10640" t="s">
        <v>6268</v>
      </c>
      <c r="E10640">
        <v>53</v>
      </c>
      <c r="F10640" t="s">
        <v>111</v>
      </c>
      <c r="G10640" t="s">
        <v>49</v>
      </c>
      <c r="H10640" t="s">
        <v>50</v>
      </c>
      <c r="I10640" t="s">
        <v>51</v>
      </c>
      <c r="J10640" t="s">
        <v>52</v>
      </c>
      <c r="K10640">
        <v>1</v>
      </c>
      <c r="L10640" s="2">
        <v>500</v>
      </c>
      <c r="M10640">
        <v>0</v>
      </c>
      <c r="N10640" s="2">
        <v>500</v>
      </c>
      <c r="O10640" s="2">
        <v>0</v>
      </c>
      <c r="P10640" s="2">
        <v>500</v>
      </c>
      <c r="Q10640" s="2">
        <v>388.91</v>
      </c>
      <c r="R10640" s="2">
        <v>111.09</v>
      </c>
      <c r="S10640" t="s">
        <v>53</v>
      </c>
      <c r="T10640" t="s">
        <v>398</v>
      </c>
      <c r="U10640" t="s">
        <v>399</v>
      </c>
      <c r="V10640" t="s">
        <v>39</v>
      </c>
      <c r="W10640" t="s">
        <v>92</v>
      </c>
      <c r="X10640" t="s">
        <v>97</v>
      </c>
      <c r="Y10640" t="s">
        <v>56</v>
      </c>
      <c r="Z10640" t="s">
        <v>43</v>
      </c>
      <c r="AA10640" t="s">
        <v>44</v>
      </c>
      <c r="AB10640" t="s">
        <v>44</v>
      </c>
    </row>
    <row r="10641" spans="1:28" x14ac:dyDescent="0.25">
      <c r="A10641" t="s">
        <v>15740</v>
      </c>
      <c r="B10641" s="1">
        <v>46142</v>
      </c>
      <c r="C10641" t="s">
        <v>10889</v>
      </c>
      <c r="D10641" t="s">
        <v>10890</v>
      </c>
      <c r="E10641">
        <v>57</v>
      </c>
      <c r="F10641" t="s">
        <v>48</v>
      </c>
      <c r="G10641" t="s">
        <v>148</v>
      </c>
      <c r="H10641" t="s">
        <v>149</v>
      </c>
      <c r="I10641" t="s">
        <v>74</v>
      </c>
      <c r="J10641" t="s">
        <v>130</v>
      </c>
      <c r="K10641">
        <v>1</v>
      </c>
      <c r="L10641" s="2">
        <v>3500</v>
      </c>
      <c r="M10641">
        <v>15</v>
      </c>
      <c r="N10641" s="2">
        <v>3500</v>
      </c>
      <c r="O10641" s="2">
        <v>525</v>
      </c>
      <c r="P10641" s="2">
        <v>2975</v>
      </c>
      <c r="Q10641" s="2">
        <v>2383.4299999999998</v>
      </c>
      <c r="R10641" s="2">
        <v>591.57000000000005</v>
      </c>
      <c r="S10641" t="s">
        <v>53</v>
      </c>
      <c r="T10641" t="s">
        <v>122</v>
      </c>
      <c r="U10641" t="s">
        <v>123</v>
      </c>
      <c r="V10641" t="s">
        <v>39</v>
      </c>
      <c r="W10641" t="s">
        <v>66</v>
      </c>
      <c r="X10641" t="s">
        <v>41</v>
      </c>
      <c r="Y10641" t="s">
        <v>42</v>
      </c>
      <c r="Z10641" t="s">
        <v>43</v>
      </c>
      <c r="AA10641" t="s">
        <v>44</v>
      </c>
      <c r="AB10641" t="s">
        <v>44</v>
      </c>
    </row>
    <row r="10642" spans="1:28" x14ac:dyDescent="0.25">
      <c r="A10642" t="s">
        <v>15741</v>
      </c>
      <c r="B10642" s="1">
        <v>46142</v>
      </c>
      <c r="C10642" t="s">
        <v>1617</v>
      </c>
      <c r="D10642" t="s">
        <v>1618</v>
      </c>
      <c r="E10642">
        <v>59</v>
      </c>
      <c r="F10642" t="s">
        <v>31</v>
      </c>
      <c r="G10642" t="s">
        <v>134</v>
      </c>
      <c r="H10642" t="s">
        <v>135</v>
      </c>
      <c r="I10642" t="s">
        <v>62</v>
      </c>
      <c r="J10642" t="s">
        <v>130</v>
      </c>
      <c r="K10642">
        <v>5</v>
      </c>
      <c r="L10642" s="2">
        <v>8500</v>
      </c>
      <c r="M10642">
        <v>10</v>
      </c>
      <c r="N10642" s="2">
        <v>42500</v>
      </c>
      <c r="O10642" s="2">
        <v>4250</v>
      </c>
      <c r="P10642" s="2">
        <v>38250</v>
      </c>
      <c r="Q10642" s="2">
        <v>26406.16</v>
      </c>
      <c r="R10642" s="2">
        <v>11843.84</v>
      </c>
      <c r="S10642" t="s">
        <v>53</v>
      </c>
      <c r="T10642" t="s">
        <v>398</v>
      </c>
      <c r="U10642" t="s">
        <v>399</v>
      </c>
      <c r="V10642" t="s">
        <v>39</v>
      </c>
      <c r="W10642" t="s">
        <v>83</v>
      </c>
      <c r="X10642" t="s">
        <v>41</v>
      </c>
      <c r="Y10642" t="s">
        <v>56</v>
      </c>
      <c r="Z10642" t="s">
        <v>107</v>
      </c>
      <c r="AA10642" t="s">
        <v>44</v>
      </c>
      <c r="AB10642" t="s">
        <v>44</v>
      </c>
    </row>
    <row r="10643" spans="1:28" x14ac:dyDescent="0.25">
      <c r="A10643" t="s">
        <v>15742</v>
      </c>
      <c r="B10643" s="1">
        <v>46142</v>
      </c>
      <c r="C10643" t="s">
        <v>5249</v>
      </c>
      <c r="D10643" t="s">
        <v>5250</v>
      </c>
      <c r="E10643">
        <v>29</v>
      </c>
      <c r="F10643" t="s">
        <v>48</v>
      </c>
      <c r="G10643" t="s">
        <v>217</v>
      </c>
      <c r="H10643" t="s">
        <v>218</v>
      </c>
      <c r="I10643" t="s">
        <v>34</v>
      </c>
      <c r="J10643" t="s">
        <v>130</v>
      </c>
      <c r="K10643">
        <v>2</v>
      </c>
      <c r="L10643" s="2">
        <v>28000</v>
      </c>
      <c r="M10643">
        <v>15</v>
      </c>
      <c r="N10643" s="2">
        <v>56000</v>
      </c>
      <c r="O10643" s="2">
        <v>8400</v>
      </c>
      <c r="P10643" s="2">
        <v>47600</v>
      </c>
      <c r="Q10643" s="2">
        <v>30077.87</v>
      </c>
      <c r="R10643" s="2">
        <v>17522.13</v>
      </c>
      <c r="S10643" t="s">
        <v>53</v>
      </c>
      <c r="T10643" t="s">
        <v>163</v>
      </c>
      <c r="U10643" t="s">
        <v>164</v>
      </c>
      <c r="V10643" t="s">
        <v>39</v>
      </c>
      <c r="W10643" t="s">
        <v>83</v>
      </c>
      <c r="X10643" t="s">
        <v>41</v>
      </c>
      <c r="Y10643" t="s">
        <v>56</v>
      </c>
      <c r="Z10643" t="s">
        <v>43</v>
      </c>
      <c r="AA10643" t="s">
        <v>44</v>
      </c>
      <c r="AB10643" t="s">
        <v>44</v>
      </c>
    </row>
    <row r="10644" spans="1:28" x14ac:dyDescent="0.25">
      <c r="A10644" t="s">
        <v>15743</v>
      </c>
      <c r="B10644" s="1">
        <v>46143</v>
      </c>
      <c r="C10644" t="s">
        <v>4547</v>
      </c>
      <c r="D10644" t="s">
        <v>4548</v>
      </c>
      <c r="E10644">
        <v>53</v>
      </c>
      <c r="F10644" t="s">
        <v>31</v>
      </c>
      <c r="G10644" t="s">
        <v>243</v>
      </c>
      <c r="H10644" t="s">
        <v>244</v>
      </c>
      <c r="I10644" t="s">
        <v>103</v>
      </c>
      <c r="J10644" t="s">
        <v>104</v>
      </c>
      <c r="K10644">
        <v>1</v>
      </c>
      <c r="L10644" s="2">
        <v>450</v>
      </c>
      <c r="M10644">
        <v>10</v>
      </c>
      <c r="N10644" s="2">
        <v>450</v>
      </c>
      <c r="O10644" s="2">
        <v>45</v>
      </c>
      <c r="P10644" s="2">
        <v>405</v>
      </c>
      <c r="Q10644" s="2">
        <v>316.42</v>
      </c>
      <c r="R10644" s="2">
        <v>88.58</v>
      </c>
      <c r="S10644" t="s">
        <v>53</v>
      </c>
      <c r="T10644" t="s">
        <v>114</v>
      </c>
      <c r="U10644" t="s">
        <v>115</v>
      </c>
      <c r="V10644" t="s">
        <v>39</v>
      </c>
      <c r="W10644" t="s">
        <v>66</v>
      </c>
      <c r="X10644" t="s">
        <v>41</v>
      </c>
      <c r="Y10644" t="s">
        <v>56</v>
      </c>
      <c r="Z10644" t="s">
        <v>107</v>
      </c>
      <c r="AA10644" t="s">
        <v>44</v>
      </c>
      <c r="AB10644" t="s">
        <v>68</v>
      </c>
    </row>
    <row r="10645" spans="1:28" x14ac:dyDescent="0.25">
      <c r="A10645" t="s">
        <v>15744</v>
      </c>
      <c r="B10645" s="1">
        <v>46143</v>
      </c>
      <c r="C10645" t="s">
        <v>5740</v>
      </c>
      <c r="D10645" t="s">
        <v>5741</v>
      </c>
      <c r="E10645">
        <v>38</v>
      </c>
      <c r="F10645" t="s">
        <v>31</v>
      </c>
      <c r="G10645" t="s">
        <v>134</v>
      </c>
      <c r="H10645" t="s">
        <v>135</v>
      </c>
      <c r="I10645" t="s">
        <v>62</v>
      </c>
      <c r="J10645" t="s">
        <v>130</v>
      </c>
      <c r="K10645">
        <v>2</v>
      </c>
      <c r="L10645" s="2">
        <v>8500</v>
      </c>
      <c r="M10645">
        <v>10</v>
      </c>
      <c r="N10645" s="2">
        <v>17000</v>
      </c>
      <c r="O10645" s="2">
        <v>1700</v>
      </c>
      <c r="P10645" s="2">
        <v>15300</v>
      </c>
      <c r="Q10645" s="2">
        <v>10060.1</v>
      </c>
      <c r="R10645" s="2">
        <v>5239.8999999999996</v>
      </c>
      <c r="S10645" t="s">
        <v>53</v>
      </c>
      <c r="T10645" t="s">
        <v>105</v>
      </c>
      <c r="U10645" t="s">
        <v>106</v>
      </c>
      <c r="V10645" t="s">
        <v>39</v>
      </c>
      <c r="W10645" t="s">
        <v>124</v>
      </c>
      <c r="X10645" t="s">
        <v>97</v>
      </c>
      <c r="Y10645" t="s">
        <v>42</v>
      </c>
      <c r="Z10645" t="s">
        <v>223</v>
      </c>
      <c r="AA10645" t="s">
        <v>44</v>
      </c>
      <c r="AB10645" t="s">
        <v>44</v>
      </c>
    </row>
    <row r="10646" spans="1:28" x14ac:dyDescent="0.25">
      <c r="A10646" t="s">
        <v>15745</v>
      </c>
      <c r="B10646" s="1">
        <v>46143</v>
      </c>
      <c r="C10646" t="s">
        <v>6178</v>
      </c>
      <c r="D10646" t="s">
        <v>6179</v>
      </c>
      <c r="E10646">
        <v>51</v>
      </c>
      <c r="F10646" t="s">
        <v>31</v>
      </c>
      <c r="G10646" t="s">
        <v>217</v>
      </c>
      <c r="H10646" t="s">
        <v>218</v>
      </c>
      <c r="I10646" t="s">
        <v>34</v>
      </c>
      <c r="J10646" t="s">
        <v>130</v>
      </c>
      <c r="K10646">
        <v>2</v>
      </c>
      <c r="L10646" s="2">
        <v>28000</v>
      </c>
      <c r="M10646">
        <v>15</v>
      </c>
      <c r="N10646" s="2">
        <v>56000</v>
      </c>
      <c r="O10646" s="2">
        <v>8400</v>
      </c>
      <c r="P10646" s="2">
        <v>47600</v>
      </c>
      <c r="Q10646" s="2">
        <v>29922.25</v>
      </c>
      <c r="R10646" s="2">
        <v>17677.75</v>
      </c>
      <c r="S10646" t="s">
        <v>53</v>
      </c>
      <c r="T10646" t="s">
        <v>222</v>
      </c>
      <c r="U10646" t="s">
        <v>38</v>
      </c>
      <c r="V10646" t="s">
        <v>39</v>
      </c>
      <c r="W10646" t="s">
        <v>66</v>
      </c>
      <c r="X10646" t="s">
        <v>97</v>
      </c>
      <c r="Y10646" t="s">
        <v>56</v>
      </c>
      <c r="Z10646" t="s">
        <v>43</v>
      </c>
      <c r="AA10646" t="s">
        <v>44</v>
      </c>
      <c r="AB10646" t="s">
        <v>44</v>
      </c>
    </row>
    <row r="10647" spans="1:28" x14ac:dyDescent="0.25">
      <c r="A10647" t="s">
        <v>15746</v>
      </c>
      <c r="B10647" s="1">
        <v>46143</v>
      </c>
      <c r="C10647" t="s">
        <v>8309</v>
      </c>
      <c r="D10647" t="s">
        <v>8310</v>
      </c>
      <c r="E10647">
        <v>50</v>
      </c>
      <c r="F10647" t="s">
        <v>48</v>
      </c>
      <c r="G10647" t="s">
        <v>217</v>
      </c>
      <c r="H10647" t="s">
        <v>218</v>
      </c>
      <c r="I10647" t="s">
        <v>34</v>
      </c>
      <c r="J10647" t="s">
        <v>130</v>
      </c>
      <c r="K10647">
        <v>4</v>
      </c>
      <c r="L10647" s="2">
        <v>28000</v>
      </c>
      <c r="M10647">
        <v>0</v>
      </c>
      <c r="N10647" s="2">
        <v>112000</v>
      </c>
      <c r="O10647" s="2">
        <v>0</v>
      </c>
      <c r="P10647" s="2">
        <v>112000</v>
      </c>
      <c r="Q10647" s="2">
        <v>89409.02</v>
      </c>
      <c r="R10647" s="2">
        <v>22590.98</v>
      </c>
      <c r="S10647" t="s">
        <v>53</v>
      </c>
      <c r="T10647" t="s">
        <v>263</v>
      </c>
      <c r="U10647" t="s">
        <v>91</v>
      </c>
      <c r="V10647" t="s">
        <v>39</v>
      </c>
      <c r="W10647" t="s">
        <v>92</v>
      </c>
      <c r="X10647" t="s">
        <v>67</v>
      </c>
      <c r="Y10647" t="s">
        <v>56</v>
      </c>
      <c r="Z10647" t="s">
        <v>43</v>
      </c>
      <c r="AA10647" t="s">
        <v>44</v>
      </c>
      <c r="AB10647" t="s">
        <v>44</v>
      </c>
    </row>
    <row r="10648" spans="1:28" x14ac:dyDescent="0.25">
      <c r="A10648" t="s">
        <v>15747</v>
      </c>
      <c r="B10648" s="1">
        <v>46143</v>
      </c>
      <c r="C10648" t="s">
        <v>2870</v>
      </c>
      <c r="D10648" t="s">
        <v>2871</v>
      </c>
      <c r="E10648">
        <v>56</v>
      </c>
      <c r="F10648" t="s">
        <v>31</v>
      </c>
      <c r="G10648" t="s">
        <v>168</v>
      </c>
      <c r="H10648" t="s">
        <v>169</v>
      </c>
      <c r="I10648" t="s">
        <v>62</v>
      </c>
      <c r="J10648" t="s">
        <v>143</v>
      </c>
      <c r="K10648">
        <v>3</v>
      </c>
      <c r="L10648" s="2">
        <v>1800</v>
      </c>
      <c r="M10648">
        <v>25</v>
      </c>
      <c r="N10648" s="2">
        <v>5400</v>
      </c>
      <c r="O10648" s="2">
        <v>1350</v>
      </c>
      <c r="P10648" s="2">
        <v>4050</v>
      </c>
      <c r="Q10648" s="2">
        <v>3022.17</v>
      </c>
      <c r="R10648" s="2">
        <v>1027.83</v>
      </c>
      <c r="S10648" t="s">
        <v>64</v>
      </c>
      <c r="T10648" t="s">
        <v>136</v>
      </c>
      <c r="U10648" t="s">
        <v>38</v>
      </c>
      <c r="V10648" t="s">
        <v>39</v>
      </c>
      <c r="W10648" t="s">
        <v>83</v>
      </c>
      <c r="X10648" t="s">
        <v>67</v>
      </c>
      <c r="Y10648" t="s">
        <v>56</v>
      </c>
      <c r="Z10648" t="s">
        <v>43</v>
      </c>
      <c r="AA10648" t="s">
        <v>44</v>
      </c>
      <c r="AB10648" t="s">
        <v>44</v>
      </c>
    </row>
    <row r="10649" spans="1:28" x14ac:dyDescent="0.25">
      <c r="A10649" t="s">
        <v>15748</v>
      </c>
      <c r="B10649" s="1">
        <v>46143</v>
      </c>
      <c r="C10649" t="s">
        <v>369</v>
      </c>
      <c r="D10649" t="s">
        <v>370</v>
      </c>
      <c r="E10649">
        <v>56</v>
      </c>
      <c r="F10649" t="s">
        <v>111</v>
      </c>
      <c r="G10649" t="s">
        <v>298</v>
      </c>
      <c r="H10649" t="s">
        <v>299</v>
      </c>
      <c r="I10649" t="s">
        <v>103</v>
      </c>
      <c r="J10649" t="s">
        <v>104</v>
      </c>
      <c r="K10649">
        <v>2</v>
      </c>
      <c r="L10649" s="2">
        <v>700</v>
      </c>
      <c r="M10649">
        <v>5</v>
      </c>
      <c r="N10649" s="2">
        <v>1400</v>
      </c>
      <c r="O10649" s="2">
        <v>70</v>
      </c>
      <c r="P10649" s="2">
        <v>1330</v>
      </c>
      <c r="Q10649" s="2">
        <v>1001.09</v>
      </c>
      <c r="R10649" s="2">
        <v>328.91</v>
      </c>
      <c r="S10649" t="s">
        <v>53</v>
      </c>
      <c r="T10649" t="s">
        <v>398</v>
      </c>
      <c r="U10649" t="s">
        <v>399</v>
      </c>
      <c r="V10649" t="s">
        <v>39</v>
      </c>
      <c r="W10649" t="s">
        <v>92</v>
      </c>
      <c r="X10649" t="s">
        <v>97</v>
      </c>
      <c r="Y10649" t="s">
        <v>56</v>
      </c>
      <c r="Z10649" t="s">
        <v>508</v>
      </c>
      <c r="AA10649" t="s">
        <v>44</v>
      </c>
      <c r="AB10649" t="s">
        <v>68</v>
      </c>
    </row>
    <row r="10650" spans="1:28" x14ac:dyDescent="0.25">
      <c r="A10650" t="s">
        <v>15749</v>
      </c>
      <c r="B10650" s="1">
        <v>46143</v>
      </c>
      <c r="C10650" t="s">
        <v>2943</v>
      </c>
      <c r="D10650" t="s">
        <v>2944</v>
      </c>
      <c r="E10650">
        <v>54</v>
      </c>
      <c r="F10650" t="s">
        <v>31</v>
      </c>
      <c r="G10650" t="s">
        <v>81</v>
      </c>
      <c r="H10650" t="s">
        <v>82</v>
      </c>
      <c r="I10650" t="s">
        <v>51</v>
      </c>
      <c r="J10650" t="s">
        <v>52</v>
      </c>
      <c r="K10650">
        <v>1</v>
      </c>
      <c r="L10650" s="2">
        <v>600</v>
      </c>
      <c r="M10650">
        <v>20</v>
      </c>
      <c r="N10650" s="2">
        <v>600</v>
      </c>
      <c r="O10650" s="2">
        <v>120</v>
      </c>
      <c r="P10650" s="2">
        <v>480</v>
      </c>
      <c r="Q10650" s="2">
        <v>390.97</v>
      </c>
      <c r="R10650" s="2">
        <v>89.03</v>
      </c>
      <c r="S10650" t="s">
        <v>64</v>
      </c>
      <c r="T10650" t="s">
        <v>76</v>
      </c>
      <c r="U10650" t="s">
        <v>77</v>
      </c>
      <c r="V10650" t="s">
        <v>39</v>
      </c>
      <c r="W10650" t="s">
        <v>137</v>
      </c>
      <c r="X10650" t="s">
        <v>41</v>
      </c>
      <c r="Y10650" t="s">
        <v>56</v>
      </c>
      <c r="Z10650" t="s">
        <v>43</v>
      </c>
      <c r="AA10650" t="s">
        <v>44</v>
      </c>
      <c r="AB10650" t="s">
        <v>44</v>
      </c>
    </row>
    <row r="10651" spans="1:28" x14ac:dyDescent="0.25">
      <c r="A10651" t="s">
        <v>15750</v>
      </c>
      <c r="B10651" s="1">
        <v>46143</v>
      </c>
      <c r="C10651" t="s">
        <v>3274</v>
      </c>
      <c r="D10651" t="s">
        <v>3275</v>
      </c>
      <c r="E10651">
        <v>59</v>
      </c>
      <c r="F10651" t="s">
        <v>48</v>
      </c>
      <c r="G10651" t="s">
        <v>273</v>
      </c>
      <c r="H10651" t="s">
        <v>274</v>
      </c>
      <c r="I10651" t="s">
        <v>51</v>
      </c>
      <c r="J10651" t="s">
        <v>52</v>
      </c>
      <c r="K10651">
        <v>3</v>
      </c>
      <c r="L10651" s="2">
        <v>250</v>
      </c>
      <c r="M10651">
        <v>0</v>
      </c>
      <c r="N10651" s="2">
        <v>750</v>
      </c>
      <c r="O10651" s="2">
        <v>0</v>
      </c>
      <c r="P10651" s="2">
        <v>750</v>
      </c>
      <c r="Q10651" s="2">
        <v>457</v>
      </c>
      <c r="R10651" s="2">
        <v>293</v>
      </c>
      <c r="S10651" t="s">
        <v>36</v>
      </c>
      <c r="T10651" t="s">
        <v>96</v>
      </c>
      <c r="U10651" t="s">
        <v>96</v>
      </c>
      <c r="V10651" t="s">
        <v>39</v>
      </c>
      <c r="W10651" t="s">
        <v>92</v>
      </c>
      <c r="X10651" t="s">
        <v>41</v>
      </c>
      <c r="Y10651" t="s">
        <v>42</v>
      </c>
      <c r="Z10651" t="s">
        <v>43</v>
      </c>
      <c r="AA10651" t="s">
        <v>68</v>
      </c>
      <c r="AB10651" t="s">
        <v>44</v>
      </c>
    </row>
    <row r="10652" spans="1:28" x14ac:dyDescent="0.25">
      <c r="A10652" t="s">
        <v>15751</v>
      </c>
      <c r="B10652" s="1">
        <v>46143</v>
      </c>
      <c r="C10652" t="s">
        <v>10429</v>
      </c>
      <c r="D10652" t="s">
        <v>10430</v>
      </c>
      <c r="E10652">
        <v>42</v>
      </c>
      <c r="F10652" t="s">
        <v>31</v>
      </c>
      <c r="G10652" t="s">
        <v>88</v>
      </c>
      <c r="H10652" t="s">
        <v>89</v>
      </c>
      <c r="I10652" t="s">
        <v>62</v>
      </c>
      <c r="J10652" t="s">
        <v>63</v>
      </c>
      <c r="K10652">
        <v>2</v>
      </c>
      <c r="L10652" s="2">
        <v>4200</v>
      </c>
      <c r="M10652">
        <v>15</v>
      </c>
      <c r="N10652" s="2">
        <v>8400</v>
      </c>
      <c r="O10652" s="2">
        <v>1260</v>
      </c>
      <c r="P10652" s="2">
        <v>7140</v>
      </c>
      <c r="Q10652" s="2">
        <v>4629.42</v>
      </c>
      <c r="R10652" s="2">
        <v>2510.58</v>
      </c>
      <c r="S10652" t="s">
        <v>64</v>
      </c>
      <c r="T10652" t="s">
        <v>407</v>
      </c>
      <c r="U10652" t="s">
        <v>408</v>
      </c>
      <c r="V10652" t="s">
        <v>39</v>
      </c>
      <c r="W10652" t="s">
        <v>92</v>
      </c>
      <c r="X10652" t="s">
        <v>67</v>
      </c>
      <c r="Y10652" t="s">
        <v>42</v>
      </c>
      <c r="Z10652" t="s">
        <v>43</v>
      </c>
      <c r="AA10652" t="s">
        <v>44</v>
      </c>
      <c r="AB10652" t="s">
        <v>44</v>
      </c>
    </row>
    <row r="10653" spans="1:28" x14ac:dyDescent="0.25">
      <c r="A10653" t="s">
        <v>15752</v>
      </c>
      <c r="B10653" s="1">
        <v>46143</v>
      </c>
      <c r="C10653" t="s">
        <v>675</v>
      </c>
      <c r="D10653" t="s">
        <v>676</v>
      </c>
      <c r="E10653">
        <v>26</v>
      </c>
      <c r="F10653" t="s">
        <v>48</v>
      </c>
      <c r="G10653" t="s">
        <v>88</v>
      </c>
      <c r="H10653" t="s">
        <v>89</v>
      </c>
      <c r="I10653" t="s">
        <v>62</v>
      </c>
      <c r="J10653" t="s">
        <v>63</v>
      </c>
      <c r="K10653">
        <v>1</v>
      </c>
      <c r="L10653" s="2">
        <v>4200</v>
      </c>
      <c r="M10653">
        <v>10</v>
      </c>
      <c r="N10653" s="2">
        <v>4200</v>
      </c>
      <c r="O10653" s="2">
        <v>420</v>
      </c>
      <c r="P10653" s="2">
        <v>3780</v>
      </c>
      <c r="Q10653" s="2">
        <v>2161.19</v>
      </c>
      <c r="R10653" s="2">
        <v>1618.81</v>
      </c>
      <c r="S10653" t="s">
        <v>64</v>
      </c>
      <c r="T10653" t="s">
        <v>290</v>
      </c>
      <c r="U10653" t="s">
        <v>291</v>
      </c>
      <c r="V10653" t="s">
        <v>39</v>
      </c>
      <c r="W10653" t="s">
        <v>92</v>
      </c>
      <c r="X10653" t="s">
        <v>41</v>
      </c>
      <c r="Y10653" t="s">
        <v>42</v>
      </c>
      <c r="Z10653" t="s">
        <v>43</v>
      </c>
      <c r="AA10653" t="s">
        <v>44</v>
      </c>
      <c r="AB10653" t="s">
        <v>44</v>
      </c>
    </row>
    <row r="10654" spans="1:28" x14ac:dyDescent="0.25">
      <c r="A10654" t="s">
        <v>15753</v>
      </c>
      <c r="B10654" s="1">
        <v>46143</v>
      </c>
      <c r="C10654" t="s">
        <v>3744</v>
      </c>
      <c r="D10654" t="s">
        <v>3745</v>
      </c>
      <c r="E10654">
        <v>24</v>
      </c>
      <c r="F10654" t="s">
        <v>31</v>
      </c>
      <c r="G10654" t="s">
        <v>158</v>
      </c>
      <c r="H10654" t="s">
        <v>159</v>
      </c>
      <c r="I10654" t="s">
        <v>51</v>
      </c>
      <c r="J10654" t="s">
        <v>52</v>
      </c>
      <c r="K10654">
        <v>4</v>
      </c>
      <c r="L10654" s="2">
        <v>650</v>
      </c>
      <c r="M10654">
        <v>25</v>
      </c>
      <c r="N10654" s="2">
        <v>2600</v>
      </c>
      <c r="O10654" s="2">
        <v>650</v>
      </c>
      <c r="P10654" s="2">
        <v>1950</v>
      </c>
      <c r="Q10654" s="2">
        <v>1422.02</v>
      </c>
      <c r="R10654" s="2">
        <v>527.98</v>
      </c>
      <c r="S10654" t="s">
        <v>64</v>
      </c>
      <c r="T10654" t="s">
        <v>178</v>
      </c>
      <c r="U10654" t="s">
        <v>154</v>
      </c>
      <c r="V10654" t="s">
        <v>39</v>
      </c>
      <c r="W10654" t="s">
        <v>40</v>
      </c>
      <c r="X10654" t="s">
        <v>97</v>
      </c>
      <c r="Y10654" t="s">
        <v>56</v>
      </c>
      <c r="Z10654" t="s">
        <v>508</v>
      </c>
      <c r="AA10654" t="s">
        <v>44</v>
      </c>
      <c r="AB10654" t="s">
        <v>44</v>
      </c>
    </row>
    <row r="10655" spans="1:28" x14ac:dyDescent="0.25">
      <c r="A10655" t="s">
        <v>15754</v>
      </c>
      <c r="B10655" s="1">
        <v>46144</v>
      </c>
      <c r="C10655" t="s">
        <v>8561</v>
      </c>
      <c r="D10655" t="s">
        <v>8562</v>
      </c>
      <c r="E10655">
        <v>53</v>
      </c>
      <c r="F10655" t="s">
        <v>48</v>
      </c>
      <c r="G10655" t="s">
        <v>134</v>
      </c>
      <c r="H10655" t="s">
        <v>135</v>
      </c>
      <c r="I10655" t="s">
        <v>62</v>
      </c>
      <c r="J10655" t="s">
        <v>130</v>
      </c>
      <c r="K10655">
        <v>1</v>
      </c>
      <c r="L10655" s="2">
        <v>8500</v>
      </c>
      <c r="M10655">
        <v>0</v>
      </c>
      <c r="N10655" s="2">
        <v>8500</v>
      </c>
      <c r="O10655" s="2">
        <v>0</v>
      </c>
      <c r="P10655" s="2">
        <v>8500</v>
      </c>
      <c r="Q10655" s="2">
        <v>6841.31</v>
      </c>
      <c r="R10655" s="2">
        <v>1658.69</v>
      </c>
      <c r="S10655" t="s">
        <v>36</v>
      </c>
      <c r="T10655" t="s">
        <v>76</v>
      </c>
      <c r="U10655" t="s">
        <v>77</v>
      </c>
      <c r="V10655" t="s">
        <v>39</v>
      </c>
      <c r="W10655" t="s">
        <v>137</v>
      </c>
      <c r="X10655" t="s">
        <v>41</v>
      </c>
      <c r="Y10655" t="s">
        <v>84</v>
      </c>
      <c r="Z10655" t="s">
        <v>508</v>
      </c>
      <c r="AA10655" t="s">
        <v>44</v>
      </c>
      <c r="AB10655" t="s">
        <v>44</v>
      </c>
    </row>
    <row r="10656" spans="1:28" x14ac:dyDescent="0.25">
      <c r="A10656" t="s">
        <v>15755</v>
      </c>
      <c r="B10656" s="1">
        <v>46144</v>
      </c>
      <c r="C10656" t="s">
        <v>9432</v>
      </c>
      <c r="D10656" t="s">
        <v>9433</v>
      </c>
      <c r="E10656">
        <v>30</v>
      </c>
      <c r="F10656" t="s">
        <v>48</v>
      </c>
      <c r="G10656" t="s">
        <v>176</v>
      </c>
      <c r="H10656" t="s">
        <v>177</v>
      </c>
      <c r="I10656" t="s">
        <v>34</v>
      </c>
      <c r="J10656" t="s">
        <v>35</v>
      </c>
      <c r="K10656">
        <v>2</v>
      </c>
      <c r="L10656" s="2">
        <v>6500</v>
      </c>
      <c r="M10656">
        <v>20</v>
      </c>
      <c r="N10656" s="2">
        <v>13000</v>
      </c>
      <c r="O10656" s="2">
        <v>2600</v>
      </c>
      <c r="P10656" s="2">
        <v>10400</v>
      </c>
      <c r="Q10656" s="2">
        <v>6111.99</v>
      </c>
      <c r="R10656" s="2">
        <v>4288.01</v>
      </c>
      <c r="S10656" t="s">
        <v>64</v>
      </c>
      <c r="T10656" t="s">
        <v>122</v>
      </c>
      <c r="U10656" t="s">
        <v>123</v>
      </c>
      <c r="V10656" t="s">
        <v>39</v>
      </c>
      <c r="W10656" t="s">
        <v>66</v>
      </c>
      <c r="X10656" t="s">
        <v>41</v>
      </c>
      <c r="Y10656" t="s">
        <v>42</v>
      </c>
      <c r="Z10656" t="s">
        <v>223</v>
      </c>
      <c r="AA10656" t="s">
        <v>68</v>
      </c>
      <c r="AB10656" t="s">
        <v>44</v>
      </c>
    </row>
    <row r="10657" spans="1:28" x14ac:dyDescent="0.25">
      <c r="A10657" t="s">
        <v>15756</v>
      </c>
      <c r="B10657" s="1">
        <v>46144</v>
      </c>
      <c r="C10657" t="s">
        <v>791</v>
      </c>
      <c r="D10657" t="s">
        <v>792</v>
      </c>
      <c r="E10657">
        <v>48</v>
      </c>
      <c r="F10657" t="s">
        <v>111</v>
      </c>
      <c r="G10657" t="s">
        <v>134</v>
      </c>
      <c r="H10657" t="s">
        <v>135</v>
      </c>
      <c r="I10657" t="s">
        <v>62</v>
      </c>
      <c r="J10657" t="s">
        <v>130</v>
      </c>
      <c r="K10657">
        <v>2</v>
      </c>
      <c r="L10657" s="2">
        <v>8500</v>
      </c>
      <c r="M10657">
        <v>0</v>
      </c>
      <c r="N10657" s="2">
        <v>17000</v>
      </c>
      <c r="O10657" s="2">
        <v>0</v>
      </c>
      <c r="P10657" s="2">
        <v>17000</v>
      </c>
      <c r="Q10657" s="2">
        <v>12659.07</v>
      </c>
      <c r="R10657" s="2">
        <v>4340.93</v>
      </c>
      <c r="S10657" t="s">
        <v>53</v>
      </c>
      <c r="T10657" t="s">
        <v>114</v>
      </c>
      <c r="U10657" t="s">
        <v>115</v>
      </c>
      <c r="V10657" t="s">
        <v>39</v>
      </c>
      <c r="W10657" t="s">
        <v>92</v>
      </c>
      <c r="X10657" t="s">
        <v>97</v>
      </c>
      <c r="Y10657" t="s">
        <v>42</v>
      </c>
      <c r="Z10657" t="s">
        <v>43</v>
      </c>
      <c r="AA10657" t="s">
        <v>68</v>
      </c>
      <c r="AB10657" t="s">
        <v>44</v>
      </c>
    </row>
    <row r="10658" spans="1:28" x14ac:dyDescent="0.25">
      <c r="A10658" t="s">
        <v>15757</v>
      </c>
      <c r="B10658" s="1">
        <v>46144</v>
      </c>
      <c r="C10658" t="s">
        <v>7365</v>
      </c>
      <c r="D10658" t="s">
        <v>7366</v>
      </c>
      <c r="E10658">
        <v>20</v>
      </c>
      <c r="F10658" t="s">
        <v>48</v>
      </c>
      <c r="G10658" t="s">
        <v>141</v>
      </c>
      <c r="H10658" t="s">
        <v>142</v>
      </c>
      <c r="I10658" t="s">
        <v>74</v>
      </c>
      <c r="J10658" t="s">
        <v>143</v>
      </c>
      <c r="K10658">
        <v>3</v>
      </c>
      <c r="L10658" s="2">
        <v>900</v>
      </c>
      <c r="M10658">
        <v>10</v>
      </c>
      <c r="N10658" s="2">
        <v>2700</v>
      </c>
      <c r="O10658" s="2">
        <v>270</v>
      </c>
      <c r="P10658" s="2">
        <v>2430</v>
      </c>
      <c r="Q10658" s="2">
        <v>1892.05</v>
      </c>
      <c r="R10658" s="2">
        <v>537.95000000000005</v>
      </c>
      <c r="S10658" t="s">
        <v>53</v>
      </c>
      <c r="T10658" t="s">
        <v>122</v>
      </c>
      <c r="U10658" t="s">
        <v>123</v>
      </c>
      <c r="V10658" t="s">
        <v>39</v>
      </c>
      <c r="W10658" t="s">
        <v>83</v>
      </c>
      <c r="X10658" t="s">
        <v>41</v>
      </c>
      <c r="Y10658" t="s">
        <v>56</v>
      </c>
      <c r="Z10658" t="s">
        <v>43</v>
      </c>
      <c r="AA10658" t="s">
        <v>44</v>
      </c>
      <c r="AB10658" t="s">
        <v>44</v>
      </c>
    </row>
    <row r="10659" spans="1:28" x14ac:dyDescent="0.25">
      <c r="A10659" t="s">
        <v>15758</v>
      </c>
      <c r="B10659" s="1">
        <v>46144</v>
      </c>
      <c r="C10659" t="s">
        <v>2216</v>
      </c>
      <c r="D10659" t="s">
        <v>2217</v>
      </c>
      <c r="E10659">
        <v>18</v>
      </c>
      <c r="F10659" t="s">
        <v>31</v>
      </c>
      <c r="G10659" t="s">
        <v>212</v>
      </c>
      <c r="H10659" t="s">
        <v>213</v>
      </c>
      <c r="I10659" t="s">
        <v>51</v>
      </c>
      <c r="J10659" t="s">
        <v>52</v>
      </c>
      <c r="K10659">
        <v>2</v>
      </c>
      <c r="L10659" s="2">
        <v>400</v>
      </c>
      <c r="M10659">
        <v>25</v>
      </c>
      <c r="N10659" s="2">
        <v>800</v>
      </c>
      <c r="O10659" s="2">
        <v>200</v>
      </c>
      <c r="P10659" s="2">
        <v>600</v>
      </c>
      <c r="Q10659" s="2">
        <v>418.18</v>
      </c>
      <c r="R10659" s="2">
        <v>181.82</v>
      </c>
      <c r="S10659" t="s">
        <v>53</v>
      </c>
      <c r="T10659" t="s">
        <v>96</v>
      </c>
      <c r="U10659" t="s">
        <v>96</v>
      </c>
      <c r="V10659" t="s">
        <v>39</v>
      </c>
      <c r="W10659" t="s">
        <v>92</v>
      </c>
      <c r="X10659" t="s">
        <v>67</v>
      </c>
      <c r="Y10659" t="s">
        <v>84</v>
      </c>
      <c r="Z10659" t="s">
        <v>43</v>
      </c>
      <c r="AA10659" t="s">
        <v>44</v>
      </c>
      <c r="AB10659" t="s">
        <v>44</v>
      </c>
    </row>
    <row r="10660" spans="1:28" x14ac:dyDescent="0.25">
      <c r="A10660" t="s">
        <v>15759</v>
      </c>
      <c r="B10660" s="1">
        <v>46144</v>
      </c>
      <c r="C10660" t="s">
        <v>2735</v>
      </c>
      <c r="D10660" t="s">
        <v>2736</v>
      </c>
      <c r="E10660">
        <v>33</v>
      </c>
      <c r="F10660" t="s">
        <v>31</v>
      </c>
      <c r="G10660" t="s">
        <v>176</v>
      </c>
      <c r="H10660" t="s">
        <v>177</v>
      </c>
      <c r="I10660" t="s">
        <v>34</v>
      </c>
      <c r="J10660" t="s">
        <v>35</v>
      </c>
      <c r="K10660">
        <v>2</v>
      </c>
      <c r="L10660" s="2">
        <v>6500</v>
      </c>
      <c r="M10660">
        <v>20</v>
      </c>
      <c r="N10660" s="2">
        <v>13000</v>
      </c>
      <c r="O10660" s="2">
        <v>2600</v>
      </c>
      <c r="P10660" s="2">
        <v>10400</v>
      </c>
      <c r="Q10660" s="2">
        <v>7703.73</v>
      </c>
      <c r="R10660" s="2">
        <v>2696.27</v>
      </c>
      <c r="S10660" t="s">
        <v>36</v>
      </c>
      <c r="T10660" t="s">
        <v>65</v>
      </c>
      <c r="U10660" t="s">
        <v>65</v>
      </c>
      <c r="V10660" t="s">
        <v>39</v>
      </c>
      <c r="W10660" t="s">
        <v>40</v>
      </c>
      <c r="X10660" t="s">
        <v>41</v>
      </c>
      <c r="Y10660" t="s">
        <v>56</v>
      </c>
      <c r="Z10660" t="s">
        <v>43</v>
      </c>
      <c r="AA10660" t="s">
        <v>44</v>
      </c>
      <c r="AB10660" t="s">
        <v>44</v>
      </c>
    </row>
    <row r="10661" spans="1:28" x14ac:dyDescent="0.25">
      <c r="A10661" t="s">
        <v>15760</v>
      </c>
      <c r="B10661" s="1">
        <v>46144</v>
      </c>
      <c r="C10661" t="s">
        <v>342</v>
      </c>
      <c r="D10661" t="s">
        <v>343</v>
      </c>
      <c r="E10661">
        <v>53</v>
      </c>
      <c r="F10661" t="s">
        <v>48</v>
      </c>
      <c r="G10661" t="s">
        <v>227</v>
      </c>
      <c r="H10661" t="s">
        <v>228</v>
      </c>
      <c r="I10661" t="s">
        <v>74</v>
      </c>
      <c r="J10661" t="s">
        <v>75</v>
      </c>
      <c r="K10661">
        <v>1</v>
      </c>
      <c r="L10661" s="2">
        <v>1400</v>
      </c>
      <c r="M10661">
        <v>15</v>
      </c>
      <c r="N10661" s="2">
        <v>1400</v>
      </c>
      <c r="O10661" s="2">
        <v>210</v>
      </c>
      <c r="P10661" s="2">
        <v>1190</v>
      </c>
      <c r="Q10661" s="2">
        <v>690.79</v>
      </c>
      <c r="R10661" s="2">
        <v>499.21</v>
      </c>
      <c r="S10661" t="s">
        <v>53</v>
      </c>
      <c r="T10661" t="s">
        <v>105</v>
      </c>
      <c r="U10661" t="s">
        <v>106</v>
      </c>
      <c r="V10661" t="s">
        <v>39</v>
      </c>
      <c r="W10661" t="s">
        <v>124</v>
      </c>
      <c r="X10661" t="s">
        <v>41</v>
      </c>
      <c r="Y10661" t="s">
        <v>56</v>
      </c>
      <c r="Z10661" t="s">
        <v>43</v>
      </c>
      <c r="AA10661" t="s">
        <v>44</v>
      </c>
      <c r="AB10661" t="s">
        <v>44</v>
      </c>
    </row>
    <row r="10662" spans="1:28" x14ac:dyDescent="0.25">
      <c r="A10662" t="s">
        <v>15761</v>
      </c>
      <c r="B10662" s="1">
        <v>46144</v>
      </c>
      <c r="C10662" t="s">
        <v>7792</v>
      </c>
      <c r="D10662" t="s">
        <v>7793</v>
      </c>
      <c r="E10662">
        <v>36</v>
      </c>
      <c r="F10662" t="s">
        <v>111</v>
      </c>
      <c r="G10662" t="s">
        <v>72</v>
      </c>
      <c r="H10662" t="s">
        <v>73</v>
      </c>
      <c r="I10662" t="s">
        <v>74</v>
      </c>
      <c r="J10662" t="s">
        <v>75</v>
      </c>
      <c r="K10662">
        <v>2</v>
      </c>
      <c r="L10662" s="2">
        <v>2200</v>
      </c>
      <c r="M10662">
        <v>20</v>
      </c>
      <c r="N10662" s="2">
        <v>4400</v>
      </c>
      <c r="O10662" s="2">
        <v>880</v>
      </c>
      <c r="P10662" s="2">
        <v>3520</v>
      </c>
      <c r="Q10662" s="2">
        <v>2424.16</v>
      </c>
      <c r="R10662" s="2">
        <v>1095.8399999999999</v>
      </c>
      <c r="S10662" t="s">
        <v>36</v>
      </c>
      <c r="T10662" t="s">
        <v>263</v>
      </c>
      <c r="U10662" t="s">
        <v>91</v>
      </c>
      <c r="V10662" t="s">
        <v>39</v>
      </c>
      <c r="W10662" t="s">
        <v>137</v>
      </c>
      <c r="X10662" t="s">
        <v>97</v>
      </c>
      <c r="Y10662" t="s">
        <v>84</v>
      </c>
      <c r="Z10662" t="s">
        <v>107</v>
      </c>
      <c r="AA10662" t="s">
        <v>44</v>
      </c>
      <c r="AB10662" t="s">
        <v>44</v>
      </c>
    </row>
    <row r="10663" spans="1:28" x14ac:dyDescent="0.25">
      <c r="A10663" t="s">
        <v>15762</v>
      </c>
      <c r="B10663" s="1">
        <v>46144</v>
      </c>
      <c r="C10663" t="s">
        <v>782</v>
      </c>
      <c r="D10663" t="s">
        <v>783</v>
      </c>
      <c r="E10663">
        <v>41</v>
      </c>
      <c r="F10663" t="s">
        <v>31</v>
      </c>
      <c r="G10663" t="s">
        <v>273</v>
      </c>
      <c r="H10663" t="s">
        <v>274</v>
      </c>
      <c r="I10663" t="s">
        <v>51</v>
      </c>
      <c r="J10663" t="s">
        <v>52</v>
      </c>
      <c r="K10663">
        <v>4</v>
      </c>
      <c r="L10663" s="2">
        <v>250</v>
      </c>
      <c r="M10663">
        <v>15</v>
      </c>
      <c r="N10663" s="2">
        <v>1000</v>
      </c>
      <c r="O10663" s="2">
        <v>150</v>
      </c>
      <c r="P10663" s="2">
        <v>850</v>
      </c>
      <c r="Q10663" s="2">
        <v>519.01</v>
      </c>
      <c r="R10663" s="2">
        <v>330.99</v>
      </c>
      <c r="S10663" t="s">
        <v>53</v>
      </c>
      <c r="T10663" t="s">
        <v>105</v>
      </c>
      <c r="U10663" t="s">
        <v>106</v>
      </c>
      <c r="V10663" t="s">
        <v>39</v>
      </c>
      <c r="W10663" t="s">
        <v>40</v>
      </c>
      <c r="X10663" t="s">
        <v>97</v>
      </c>
      <c r="Y10663" t="s">
        <v>42</v>
      </c>
      <c r="Z10663" t="s">
        <v>43</v>
      </c>
      <c r="AA10663" t="s">
        <v>68</v>
      </c>
      <c r="AB10663" t="s">
        <v>44</v>
      </c>
    </row>
    <row r="10664" spans="1:28" x14ac:dyDescent="0.25">
      <c r="A10664" t="s">
        <v>15763</v>
      </c>
      <c r="B10664" s="1">
        <v>46144</v>
      </c>
      <c r="C10664" t="s">
        <v>5967</v>
      </c>
      <c r="D10664" t="s">
        <v>5968</v>
      </c>
      <c r="E10664">
        <v>37</v>
      </c>
      <c r="F10664" t="s">
        <v>31</v>
      </c>
      <c r="G10664" t="s">
        <v>212</v>
      </c>
      <c r="H10664" t="s">
        <v>213</v>
      </c>
      <c r="I10664" t="s">
        <v>51</v>
      </c>
      <c r="J10664" t="s">
        <v>52</v>
      </c>
      <c r="K10664">
        <v>2</v>
      </c>
      <c r="L10664" s="2">
        <v>400</v>
      </c>
      <c r="M10664">
        <v>20</v>
      </c>
      <c r="N10664" s="2">
        <v>800</v>
      </c>
      <c r="O10664" s="2">
        <v>160</v>
      </c>
      <c r="P10664" s="2">
        <v>640</v>
      </c>
      <c r="Q10664" s="2">
        <v>508.14</v>
      </c>
      <c r="R10664" s="2">
        <v>131.86000000000001</v>
      </c>
      <c r="S10664" t="s">
        <v>53</v>
      </c>
      <c r="T10664" t="s">
        <v>114</v>
      </c>
      <c r="U10664" t="s">
        <v>115</v>
      </c>
      <c r="V10664" t="s">
        <v>39</v>
      </c>
      <c r="W10664" t="s">
        <v>92</v>
      </c>
      <c r="X10664" t="s">
        <v>97</v>
      </c>
      <c r="Y10664" t="s">
        <v>42</v>
      </c>
      <c r="Z10664" t="s">
        <v>43</v>
      </c>
      <c r="AA10664" t="s">
        <v>44</v>
      </c>
      <c r="AB10664" t="s">
        <v>44</v>
      </c>
    </row>
    <row r="10665" spans="1:28" x14ac:dyDescent="0.25">
      <c r="A10665" t="s">
        <v>15764</v>
      </c>
      <c r="B10665" s="1">
        <v>46144</v>
      </c>
      <c r="C10665" t="s">
        <v>3648</v>
      </c>
      <c r="D10665" t="s">
        <v>3649</v>
      </c>
      <c r="E10665">
        <v>29</v>
      </c>
      <c r="F10665" t="s">
        <v>31</v>
      </c>
      <c r="G10665" t="s">
        <v>280</v>
      </c>
      <c r="H10665" t="s">
        <v>281</v>
      </c>
      <c r="I10665" t="s">
        <v>62</v>
      </c>
      <c r="J10665" t="s">
        <v>190</v>
      </c>
      <c r="K10665">
        <v>2</v>
      </c>
      <c r="L10665" s="2">
        <v>700</v>
      </c>
      <c r="M10665">
        <v>5</v>
      </c>
      <c r="N10665" s="2">
        <v>1400</v>
      </c>
      <c r="O10665" s="2">
        <v>70</v>
      </c>
      <c r="P10665" s="2">
        <v>1330</v>
      </c>
      <c r="Q10665" s="2">
        <v>836.53</v>
      </c>
      <c r="R10665" s="2">
        <v>493.47</v>
      </c>
      <c r="S10665" t="s">
        <v>64</v>
      </c>
      <c r="T10665" t="s">
        <v>153</v>
      </c>
      <c r="U10665" t="s">
        <v>154</v>
      </c>
      <c r="V10665" t="s">
        <v>39</v>
      </c>
      <c r="W10665" t="s">
        <v>83</v>
      </c>
      <c r="X10665" t="s">
        <v>41</v>
      </c>
      <c r="Y10665" t="s">
        <v>56</v>
      </c>
      <c r="Z10665" t="s">
        <v>43</v>
      </c>
      <c r="AA10665" t="s">
        <v>44</v>
      </c>
      <c r="AB10665" t="s">
        <v>44</v>
      </c>
    </row>
    <row r="10666" spans="1:28" x14ac:dyDescent="0.25">
      <c r="A10666" t="s">
        <v>15765</v>
      </c>
      <c r="B10666" s="1">
        <v>46144</v>
      </c>
      <c r="C10666" t="s">
        <v>5372</v>
      </c>
      <c r="D10666" t="s">
        <v>5373</v>
      </c>
      <c r="E10666">
        <v>27</v>
      </c>
      <c r="F10666" t="s">
        <v>48</v>
      </c>
      <c r="G10666" t="s">
        <v>101</v>
      </c>
      <c r="H10666" t="s">
        <v>102</v>
      </c>
      <c r="I10666" t="s">
        <v>103</v>
      </c>
      <c r="J10666" t="s">
        <v>104</v>
      </c>
      <c r="K10666">
        <v>3</v>
      </c>
      <c r="L10666" s="2">
        <v>1800</v>
      </c>
      <c r="M10666">
        <v>5</v>
      </c>
      <c r="N10666" s="2">
        <v>5400</v>
      </c>
      <c r="O10666" s="2">
        <v>270</v>
      </c>
      <c r="P10666" s="2">
        <v>5130</v>
      </c>
      <c r="Q10666" s="2">
        <v>3392.07</v>
      </c>
      <c r="R10666" s="2">
        <v>1737.93</v>
      </c>
      <c r="S10666" t="s">
        <v>53</v>
      </c>
      <c r="T10666" t="s">
        <v>122</v>
      </c>
      <c r="U10666" t="s">
        <v>123</v>
      </c>
      <c r="V10666" t="s">
        <v>39</v>
      </c>
      <c r="W10666" t="s">
        <v>66</v>
      </c>
      <c r="X10666" t="s">
        <v>41</v>
      </c>
      <c r="Y10666" t="s">
        <v>42</v>
      </c>
      <c r="Z10666" t="s">
        <v>43</v>
      </c>
      <c r="AA10666" t="s">
        <v>44</v>
      </c>
      <c r="AB10666" t="s">
        <v>44</v>
      </c>
    </row>
    <row r="10667" spans="1:28" x14ac:dyDescent="0.25">
      <c r="A10667" t="s">
        <v>15766</v>
      </c>
      <c r="B10667" s="1">
        <v>46144</v>
      </c>
      <c r="C10667" t="s">
        <v>1519</v>
      </c>
      <c r="D10667" t="s">
        <v>1520</v>
      </c>
      <c r="E10667">
        <v>23</v>
      </c>
      <c r="F10667" t="s">
        <v>48</v>
      </c>
      <c r="G10667" t="s">
        <v>60</v>
      </c>
      <c r="H10667" t="s">
        <v>61</v>
      </c>
      <c r="I10667" t="s">
        <v>62</v>
      </c>
      <c r="J10667" t="s">
        <v>63</v>
      </c>
      <c r="K10667">
        <v>1</v>
      </c>
      <c r="L10667" s="2">
        <v>3500</v>
      </c>
      <c r="M10667">
        <v>25</v>
      </c>
      <c r="N10667" s="2">
        <v>3500</v>
      </c>
      <c r="O10667" s="2">
        <v>875</v>
      </c>
      <c r="P10667" s="2">
        <v>2625</v>
      </c>
      <c r="Q10667" s="2">
        <v>1773.36</v>
      </c>
      <c r="R10667" s="2">
        <v>851.64</v>
      </c>
      <c r="S10667" t="s">
        <v>64</v>
      </c>
      <c r="T10667" t="s">
        <v>54</v>
      </c>
      <c r="U10667" t="s">
        <v>55</v>
      </c>
      <c r="V10667" t="s">
        <v>39</v>
      </c>
      <c r="W10667" t="s">
        <v>83</v>
      </c>
      <c r="X10667" t="s">
        <v>41</v>
      </c>
      <c r="Y10667" t="s">
        <v>42</v>
      </c>
      <c r="Z10667" t="s">
        <v>43</v>
      </c>
      <c r="AA10667" t="s">
        <v>44</v>
      </c>
      <c r="AB10667" t="s">
        <v>44</v>
      </c>
    </row>
    <row r="10668" spans="1:28" x14ac:dyDescent="0.25">
      <c r="A10668" t="s">
        <v>15767</v>
      </c>
      <c r="B10668" s="1">
        <v>46144</v>
      </c>
      <c r="C10668" t="s">
        <v>1005</v>
      </c>
      <c r="D10668" t="s">
        <v>1006</v>
      </c>
      <c r="E10668">
        <v>35</v>
      </c>
      <c r="F10668" t="s">
        <v>31</v>
      </c>
      <c r="G10668" t="s">
        <v>176</v>
      </c>
      <c r="H10668" t="s">
        <v>177</v>
      </c>
      <c r="I10668" t="s">
        <v>34</v>
      </c>
      <c r="J10668" t="s">
        <v>35</v>
      </c>
      <c r="K10668">
        <v>2</v>
      </c>
      <c r="L10668" s="2">
        <v>6500</v>
      </c>
      <c r="M10668">
        <v>5</v>
      </c>
      <c r="N10668" s="2">
        <v>13000</v>
      </c>
      <c r="O10668" s="2">
        <v>650</v>
      </c>
      <c r="P10668" s="2">
        <v>12350</v>
      </c>
      <c r="Q10668" s="2">
        <v>8339.81</v>
      </c>
      <c r="R10668" s="2">
        <v>4010.19</v>
      </c>
      <c r="S10668" t="s">
        <v>36</v>
      </c>
      <c r="T10668" t="s">
        <v>578</v>
      </c>
      <c r="U10668" t="s">
        <v>579</v>
      </c>
      <c r="V10668" t="s">
        <v>39</v>
      </c>
      <c r="W10668" t="s">
        <v>124</v>
      </c>
      <c r="X10668" t="s">
        <v>41</v>
      </c>
      <c r="Y10668" t="s">
        <v>84</v>
      </c>
      <c r="Z10668" t="s">
        <v>43</v>
      </c>
      <c r="AA10668" t="s">
        <v>44</v>
      </c>
      <c r="AB10668" t="s">
        <v>44</v>
      </c>
    </row>
    <row r="10669" spans="1:28" x14ac:dyDescent="0.25">
      <c r="A10669" t="s">
        <v>15768</v>
      </c>
      <c r="B10669" s="1">
        <v>46144</v>
      </c>
      <c r="C10669" t="s">
        <v>11147</v>
      </c>
      <c r="D10669" t="s">
        <v>11148</v>
      </c>
      <c r="E10669">
        <v>20</v>
      </c>
      <c r="F10669" t="s">
        <v>48</v>
      </c>
      <c r="G10669" t="s">
        <v>176</v>
      </c>
      <c r="H10669" t="s">
        <v>177</v>
      </c>
      <c r="I10669" t="s">
        <v>34</v>
      </c>
      <c r="J10669" t="s">
        <v>35</v>
      </c>
      <c r="K10669">
        <v>3</v>
      </c>
      <c r="L10669" s="2">
        <v>6500</v>
      </c>
      <c r="M10669">
        <v>5</v>
      </c>
      <c r="N10669" s="2">
        <v>19500</v>
      </c>
      <c r="O10669" s="2">
        <v>975</v>
      </c>
      <c r="P10669" s="2">
        <v>18525</v>
      </c>
      <c r="Q10669" s="2">
        <v>12698.73</v>
      </c>
      <c r="R10669" s="2">
        <v>5826.27</v>
      </c>
      <c r="S10669" t="s">
        <v>53</v>
      </c>
      <c r="T10669" t="s">
        <v>54</v>
      </c>
      <c r="U10669" t="s">
        <v>55</v>
      </c>
      <c r="V10669" t="s">
        <v>39</v>
      </c>
      <c r="W10669" t="s">
        <v>124</v>
      </c>
      <c r="X10669" t="s">
        <v>97</v>
      </c>
      <c r="Y10669" t="s">
        <v>42</v>
      </c>
      <c r="Z10669" t="s">
        <v>43</v>
      </c>
      <c r="AA10669" t="s">
        <v>44</v>
      </c>
      <c r="AB10669" t="s">
        <v>44</v>
      </c>
    </row>
    <row r="10670" spans="1:28" x14ac:dyDescent="0.25">
      <c r="A10670" t="s">
        <v>15769</v>
      </c>
      <c r="B10670" s="1">
        <v>46145</v>
      </c>
      <c r="C10670" t="s">
        <v>171</v>
      </c>
      <c r="D10670" t="s">
        <v>172</v>
      </c>
      <c r="E10670">
        <v>34</v>
      </c>
      <c r="F10670" t="s">
        <v>31</v>
      </c>
      <c r="G10670" t="s">
        <v>217</v>
      </c>
      <c r="H10670" t="s">
        <v>218</v>
      </c>
      <c r="I10670" t="s">
        <v>34</v>
      </c>
      <c r="J10670" t="s">
        <v>130</v>
      </c>
      <c r="K10670">
        <v>2</v>
      </c>
      <c r="L10670" s="2">
        <v>28000</v>
      </c>
      <c r="M10670">
        <v>15</v>
      </c>
      <c r="N10670" s="2">
        <v>56000</v>
      </c>
      <c r="O10670" s="2">
        <v>8400</v>
      </c>
      <c r="P10670" s="2">
        <v>47600</v>
      </c>
      <c r="Q10670" s="2">
        <v>28310.6</v>
      </c>
      <c r="R10670" s="2">
        <v>19289.400000000001</v>
      </c>
      <c r="S10670" t="s">
        <v>53</v>
      </c>
      <c r="T10670" t="s">
        <v>105</v>
      </c>
      <c r="U10670" t="s">
        <v>106</v>
      </c>
      <c r="V10670" t="s">
        <v>39</v>
      </c>
      <c r="W10670" t="s">
        <v>137</v>
      </c>
      <c r="X10670" t="s">
        <v>41</v>
      </c>
      <c r="Y10670" t="s">
        <v>42</v>
      </c>
      <c r="Z10670" t="s">
        <v>43</v>
      </c>
      <c r="AA10670" t="s">
        <v>44</v>
      </c>
      <c r="AB10670" t="s">
        <v>44</v>
      </c>
    </row>
    <row r="10671" spans="1:28" x14ac:dyDescent="0.25">
      <c r="A10671" t="s">
        <v>15770</v>
      </c>
      <c r="B10671" s="1">
        <v>46145</v>
      </c>
      <c r="C10671" t="s">
        <v>678</v>
      </c>
      <c r="D10671" t="s">
        <v>679</v>
      </c>
      <c r="E10671">
        <v>49</v>
      </c>
      <c r="F10671" t="s">
        <v>48</v>
      </c>
      <c r="G10671" t="s">
        <v>298</v>
      </c>
      <c r="H10671" t="s">
        <v>299</v>
      </c>
      <c r="I10671" t="s">
        <v>103</v>
      </c>
      <c r="J10671" t="s">
        <v>104</v>
      </c>
      <c r="K10671">
        <v>2</v>
      </c>
      <c r="L10671" s="2">
        <v>700</v>
      </c>
      <c r="M10671">
        <v>0</v>
      </c>
      <c r="N10671" s="2">
        <v>1400</v>
      </c>
      <c r="O10671" s="2">
        <v>0</v>
      </c>
      <c r="P10671" s="2">
        <v>1400</v>
      </c>
      <c r="Q10671" s="2">
        <v>1115.6500000000001</v>
      </c>
      <c r="R10671" s="2">
        <v>284.35000000000002</v>
      </c>
      <c r="S10671" t="s">
        <v>64</v>
      </c>
      <c r="T10671" t="s">
        <v>153</v>
      </c>
      <c r="U10671" t="s">
        <v>154</v>
      </c>
      <c r="V10671" t="s">
        <v>39</v>
      </c>
      <c r="W10671" t="s">
        <v>137</v>
      </c>
      <c r="X10671" t="s">
        <v>41</v>
      </c>
      <c r="Y10671" t="s">
        <v>56</v>
      </c>
      <c r="Z10671" t="s">
        <v>43</v>
      </c>
      <c r="AA10671" t="s">
        <v>68</v>
      </c>
      <c r="AB10671" t="s">
        <v>44</v>
      </c>
    </row>
    <row r="10672" spans="1:28" x14ac:dyDescent="0.25">
      <c r="A10672" t="s">
        <v>15771</v>
      </c>
      <c r="B10672" s="1">
        <v>46145</v>
      </c>
      <c r="C10672" t="s">
        <v>4926</v>
      </c>
      <c r="D10672" t="s">
        <v>4927</v>
      </c>
      <c r="E10672">
        <v>23</v>
      </c>
      <c r="F10672" t="s">
        <v>31</v>
      </c>
      <c r="G10672" t="s">
        <v>176</v>
      </c>
      <c r="H10672" t="s">
        <v>177</v>
      </c>
      <c r="I10672" t="s">
        <v>34</v>
      </c>
      <c r="J10672" t="s">
        <v>35</v>
      </c>
      <c r="K10672">
        <v>2</v>
      </c>
      <c r="L10672" s="2">
        <v>6500</v>
      </c>
      <c r="M10672">
        <v>25</v>
      </c>
      <c r="N10672" s="2">
        <v>13000</v>
      </c>
      <c r="O10672" s="2">
        <v>3250</v>
      </c>
      <c r="P10672" s="2">
        <v>9750</v>
      </c>
      <c r="Q10672" s="2">
        <v>7668.47</v>
      </c>
      <c r="R10672" s="2">
        <v>2081.5300000000002</v>
      </c>
      <c r="S10672" t="s">
        <v>53</v>
      </c>
      <c r="T10672" t="s">
        <v>54</v>
      </c>
      <c r="U10672" t="s">
        <v>55</v>
      </c>
      <c r="V10672" t="s">
        <v>39</v>
      </c>
      <c r="W10672" t="s">
        <v>92</v>
      </c>
      <c r="X10672" t="s">
        <v>41</v>
      </c>
      <c r="Y10672" t="s">
        <v>56</v>
      </c>
      <c r="Z10672" t="s">
        <v>43</v>
      </c>
      <c r="AA10672" t="s">
        <v>44</v>
      </c>
      <c r="AB10672" t="s">
        <v>44</v>
      </c>
    </row>
    <row r="10673" spans="1:28" x14ac:dyDescent="0.25">
      <c r="A10673" t="s">
        <v>15772</v>
      </c>
      <c r="B10673" s="1">
        <v>46145</v>
      </c>
      <c r="C10673" t="s">
        <v>7718</v>
      </c>
      <c r="D10673" t="s">
        <v>7719</v>
      </c>
      <c r="E10673">
        <v>33</v>
      </c>
      <c r="F10673" t="s">
        <v>48</v>
      </c>
      <c r="G10673" t="s">
        <v>387</v>
      </c>
      <c r="H10673" t="s">
        <v>388</v>
      </c>
      <c r="I10673" t="s">
        <v>74</v>
      </c>
      <c r="J10673" t="s">
        <v>75</v>
      </c>
      <c r="K10673">
        <v>3</v>
      </c>
      <c r="L10673" s="2">
        <v>3200</v>
      </c>
      <c r="M10673">
        <v>0</v>
      </c>
      <c r="N10673" s="2">
        <v>9600</v>
      </c>
      <c r="O10673" s="2">
        <v>0</v>
      </c>
      <c r="P10673" s="2">
        <v>9600</v>
      </c>
      <c r="Q10673" s="2">
        <v>5396.97</v>
      </c>
      <c r="R10673" s="2">
        <v>4203.03</v>
      </c>
      <c r="S10673" t="s">
        <v>53</v>
      </c>
      <c r="T10673" t="s">
        <v>407</v>
      </c>
      <c r="U10673" t="s">
        <v>408</v>
      </c>
      <c r="V10673" t="s">
        <v>39</v>
      </c>
      <c r="W10673" t="s">
        <v>92</v>
      </c>
      <c r="X10673" t="s">
        <v>41</v>
      </c>
      <c r="Y10673" t="s">
        <v>56</v>
      </c>
      <c r="Z10673" t="s">
        <v>43</v>
      </c>
      <c r="AA10673" t="s">
        <v>44</v>
      </c>
      <c r="AB10673" t="s">
        <v>44</v>
      </c>
    </row>
    <row r="10674" spans="1:28" x14ac:dyDescent="0.25">
      <c r="A10674" t="s">
        <v>15773</v>
      </c>
      <c r="B10674" s="1">
        <v>46145</v>
      </c>
      <c r="C10674" t="s">
        <v>3705</v>
      </c>
      <c r="D10674" t="s">
        <v>3706</v>
      </c>
      <c r="E10674">
        <v>49</v>
      </c>
      <c r="F10674" t="s">
        <v>48</v>
      </c>
      <c r="G10674" t="s">
        <v>280</v>
      </c>
      <c r="H10674" t="s">
        <v>281</v>
      </c>
      <c r="I10674" t="s">
        <v>62</v>
      </c>
      <c r="J10674" t="s">
        <v>190</v>
      </c>
      <c r="K10674">
        <v>2</v>
      </c>
      <c r="L10674" s="2">
        <v>700</v>
      </c>
      <c r="M10674">
        <v>15</v>
      </c>
      <c r="N10674" s="2">
        <v>1400</v>
      </c>
      <c r="O10674" s="2">
        <v>210</v>
      </c>
      <c r="P10674" s="2">
        <v>1190</v>
      </c>
      <c r="Q10674" s="2">
        <v>907.08</v>
      </c>
      <c r="R10674" s="2">
        <v>282.92</v>
      </c>
      <c r="S10674" t="s">
        <v>53</v>
      </c>
      <c r="T10674" t="s">
        <v>263</v>
      </c>
      <c r="U10674" t="s">
        <v>91</v>
      </c>
      <c r="V10674" t="s">
        <v>39</v>
      </c>
      <c r="W10674" t="s">
        <v>83</v>
      </c>
      <c r="X10674" t="s">
        <v>41</v>
      </c>
      <c r="Y10674" t="s">
        <v>56</v>
      </c>
      <c r="Z10674" t="s">
        <v>43</v>
      </c>
      <c r="AA10674" t="s">
        <v>44</v>
      </c>
      <c r="AB10674" t="s">
        <v>44</v>
      </c>
    </row>
    <row r="10675" spans="1:28" x14ac:dyDescent="0.25">
      <c r="A10675" t="s">
        <v>15774</v>
      </c>
      <c r="B10675" s="1">
        <v>46145</v>
      </c>
      <c r="C10675" t="s">
        <v>2828</v>
      </c>
      <c r="D10675" t="s">
        <v>2829</v>
      </c>
      <c r="E10675">
        <v>40</v>
      </c>
      <c r="F10675" t="s">
        <v>31</v>
      </c>
      <c r="G10675" t="s">
        <v>60</v>
      </c>
      <c r="H10675" t="s">
        <v>61</v>
      </c>
      <c r="I10675" t="s">
        <v>62</v>
      </c>
      <c r="J10675" t="s">
        <v>63</v>
      </c>
      <c r="K10675">
        <v>3</v>
      </c>
      <c r="L10675" s="2">
        <v>3500</v>
      </c>
      <c r="M10675">
        <v>5</v>
      </c>
      <c r="N10675" s="2">
        <v>10500</v>
      </c>
      <c r="O10675" s="2">
        <v>525</v>
      </c>
      <c r="P10675" s="2">
        <v>9975</v>
      </c>
      <c r="Q10675" s="2">
        <v>6626.93</v>
      </c>
      <c r="R10675" s="2">
        <v>3348.07</v>
      </c>
      <c r="S10675" t="s">
        <v>53</v>
      </c>
      <c r="T10675" t="s">
        <v>153</v>
      </c>
      <c r="U10675" t="s">
        <v>154</v>
      </c>
      <c r="V10675" t="s">
        <v>39</v>
      </c>
      <c r="W10675" t="s">
        <v>83</v>
      </c>
      <c r="X10675" t="s">
        <v>41</v>
      </c>
      <c r="Y10675" t="s">
        <v>56</v>
      </c>
      <c r="Z10675" t="s">
        <v>144</v>
      </c>
      <c r="AA10675" t="s">
        <v>44</v>
      </c>
      <c r="AB10675" t="s">
        <v>68</v>
      </c>
    </row>
    <row r="10676" spans="1:28" x14ac:dyDescent="0.25">
      <c r="A10676" t="s">
        <v>15775</v>
      </c>
      <c r="B10676" s="1">
        <v>46145</v>
      </c>
      <c r="C10676" t="s">
        <v>1545</v>
      </c>
      <c r="D10676" t="s">
        <v>1546</v>
      </c>
      <c r="E10676">
        <v>58</v>
      </c>
      <c r="F10676" t="s">
        <v>48</v>
      </c>
      <c r="G10676" t="s">
        <v>188</v>
      </c>
      <c r="H10676" t="s">
        <v>189</v>
      </c>
      <c r="I10676" t="s">
        <v>34</v>
      </c>
      <c r="J10676" t="s">
        <v>190</v>
      </c>
      <c r="K10676">
        <v>3</v>
      </c>
      <c r="L10676" s="2">
        <v>1800</v>
      </c>
      <c r="M10676">
        <v>10</v>
      </c>
      <c r="N10676" s="2">
        <v>5400</v>
      </c>
      <c r="O10676" s="2">
        <v>540</v>
      </c>
      <c r="P10676" s="2">
        <v>4860</v>
      </c>
      <c r="Q10676" s="2">
        <v>3249.66</v>
      </c>
      <c r="R10676" s="2">
        <v>1610.34</v>
      </c>
      <c r="S10676" t="s">
        <v>36</v>
      </c>
      <c r="T10676" t="s">
        <v>76</v>
      </c>
      <c r="U10676" t="s">
        <v>77</v>
      </c>
      <c r="V10676" t="s">
        <v>39</v>
      </c>
      <c r="W10676" t="s">
        <v>40</v>
      </c>
      <c r="X10676" t="s">
        <v>97</v>
      </c>
      <c r="Y10676" t="s">
        <v>84</v>
      </c>
      <c r="Z10676" t="s">
        <v>43</v>
      </c>
      <c r="AA10676" t="s">
        <v>44</v>
      </c>
      <c r="AB10676" t="s">
        <v>44</v>
      </c>
    </row>
    <row r="10677" spans="1:28" x14ac:dyDescent="0.25">
      <c r="A10677" t="s">
        <v>15776</v>
      </c>
      <c r="B10677" s="1">
        <v>46145</v>
      </c>
      <c r="C10677" t="s">
        <v>1623</v>
      </c>
      <c r="D10677" t="s">
        <v>1624</v>
      </c>
      <c r="E10677">
        <v>59</v>
      </c>
      <c r="F10677" t="s">
        <v>48</v>
      </c>
      <c r="G10677" t="s">
        <v>148</v>
      </c>
      <c r="H10677" t="s">
        <v>149</v>
      </c>
      <c r="I10677" t="s">
        <v>74</v>
      </c>
      <c r="J10677" t="s">
        <v>130</v>
      </c>
      <c r="K10677">
        <v>1</v>
      </c>
      <c r="L10677" s="2">
        <v>3500</v>
      </c>
      <c r="M10677">
        <v>15</v>
      </c>
      <c r="N10677" s="2">
        <v>3500</v>
      </c>
      <c r="O10677" s="2">
        <v>525</v>
      </c>
      <c r="P10677" s="2">
        <v>2975</v>
      </c>
      <c r="Q10677" s="2">
        <v>1935.35</v>
      </c>
      <c r="R10677" s="2">
        <v>1039.6500000000001</v>
      </c>
      <c r="S10677" t="s">
        <v>53</v>
      </c>
      <c r="T10677" t="s">
        <v>407</v>
      </c>
      <c r="U10677" t="s">
        <v>408</v>
      </c>
      <c r="V10677" t="s">
        <v>39</v>
      </c>
      <c r="W10677" t="s">
        <v>40</v>
      </c>
      <c r="X10677" t="s">
        <v>41</v>
      </c>
      <c r="Y10677" t="s">
        <v>56</v>
      </c>
      <c r="Z10677" t="s">
        <v>43</v>
      </c>
      <c r="AA10677" t="s">
        <v>44</v>
      </c>
      <c r="AB10677" t="s">
        <v>44</v>
      </c>
    </row>
    <row r="10678" spans="1:28" x14ac:dyDescent="0.25">
      <c r="A10678" t="s">
        <v>15777</v>
      </c>
      <c r="B10678" s="1">
        <v>46145</v>
      </c>
      <c r="C10678" t="s">
        <v>6635</v>
      </c>
      <c r="D10678" t="s">
        <v>6636</v>
      </c>
      <c r="E10678">
        <v>27</v>
      </c>
      <c r="F10678" t="s">
        <v>31</v>
      </c>
      <c r="G10678" t="s">
        <v>243</v>
      </c>
      <c r="H10678" t="s">
        <v>244</v>
      </c>
      <c r="I10678" t="s">
        <v>103</v>
      </c>
      <c r="J10678" t="s">
        <v>104</v>
      </c>
      <c r="K10678">
        <v>2</v>
      </c>
      <c r="L10678" s="2">
        <v>450</v>
      </c>
      <c r="M10678">
        <v>15</v>
      </c>
      <c r="N10678" s="2">
        <v>900</v>
      </c>
      <c r="O10678" s="2">
        <v>135</v>
      </c>
      <c r="P10678" s="2">
        <v>765</v>
      </c>
      <c r="Q10678" s="2">
        <v>493.81</v>
      </c>
      <c r="R10678" s="2">
        <v>271.19</v>
      </c>
      <c r="S10678" t="s">
        <v>53</v>
      </c>
      <c r="T10678" t="s">
        <v>96</v>
      </c>
      <c r="U10678" t="s">
        <v>96</v>
      </c>
      <c r="V10678" t="s">
        <v>39</v>
      </c>
      <c r="W10678" t="s">
        <v>92</v>
      </c>
      <c r="X10678" t="s">
        <v>97</v>
      </c>
      <c r="Y10678" t="s">
        <v>56</v>
      </c>
      <c r="Z10678" t="s">
        <v>43</v>
      </c>
      <c r="AA10678" t="s">
        <v>44</v>
      </c>
      <c r="AB10678" t="s">
        <v>44</v>
      </c>
    </row>
    <row r="10679" spans="1:28" x14ac:dyDescent="0.25">
      <c r="A10679" t="s">
        <v>15778</v>
      </c>
      <c r="B10679" s="1">
        <v>46146</v>
      </c>
      <c r="C10679" t="s">
        <v>2331</v>
      </c>
      <c r="D10679" t="s">
        <v>2332</v>
      </c>
      <c r="E10679">
        <v>23</v>
      </c>
      <c r="F10679" t="s">
        <v>31</v>
      </c>
      <c r="G10679" t="s">
        <v>212</v>
      </c>
      <c r="H10679" t="s">
        <v>213</v>
      </c>
      <c r="I10679" t="s">
        <v>51</v>
      </c>
      <c r="J10679" t="s">
        <v>52</v>
      </c>
      <c r="K10679">
        <v>3</v>
      </c>
      <c r="L10679" s="2">
        <v>400</v>
      </c>
      <c r="M10679">
        <v>10</v>
      </c>
      <c r="N10679" s="2">
        <v>1200</v>
      </c>
      <c r="O10679" s="2">
        <v>120</v>
      </c>
      <c r="P10679" s="2">
        <v>1080</v>
      </c>
      <c r="Q10679" s="2">
        <v>865.06</v>
      </c>
      <c r="R10679" s="2">
        <v>214.94</v>
      </c>
      <c r="S10679" t="s">
        <v>53</v>
      </c>
      <c r="T10679" t="s">
        <v>163</v>
      </c>
      <c r="U10679" t="s">
        <v>164</v>
      </c>
      <c r="V10679" t="s">
        <v>39</v>
      </c>
      <c r="W10679" t="s">
        <v>40</v>
      </c>
      <c r="X10679" t="s">
        <v>97</v>
      </c>
      <c r="Y10679" t="s">
        <v>56</v>
      </c>
      <c r="Z10679" t="s">
        <v>43</v>
      </c>
      <c r="AA10679" t="s">
        <v>44</v>
      </c>
      <c r="AB10679" t="s">
        <v>44</v>
      </c>
    </row>
    <row r="10680" spans="1:28" x14ac:dyDescent="0.25">
      <c r="A10680" t="s">
        <v>15779</v>
      </c>
      <c r="B10680" s="1">
        <v>46146</v>
      </c>
      <c r="C10680" t="s">
        <v>11599</v>
      </c>
      <c r="D10680" t="s">
        <v>11600</v>
      </c>
      <c r="E10680">
        <v>44</v>
      </c>
      <c r="F10680" t="s">
        <v>48</v>
      </c>
      <c r="G10680" t="s">
        <v>158</v>
      </c>
      <c r="H10680" t="s">
        <v>159</v>
      </c>
      <c r="I10680" t="s">
        <v>51</v>
      </c>
      <c r="J10680" t="s">
        <v>52</v>
      </c>
      <c r="K10680">
        <v>1</v>
      </c>
      <c r="L10680" s="2">
        <v>650</v>
      </c>
      <c r="M10680">
        <v>15</v>
      </c>
      <c r="N10680" s="2">
        <v>650</v>
      </c>
      <c r="O10680" s="2">
        <v>97.5</v>
      </c>
      <c r="P10680" s="2">
        <v>552.5</v>
      </c>
      <c r="Q10680" s="2">
        <v>365.38</v>
      </c>
      <c r="R10680" s="2">
        <v>187.12</v>
      </c>
      <c r="S10680" t="s">
        <v>53</v>
      </c>
      <c r="T10680" t="s">
        <v>398</v>
      </c>
      <c r="U10680" t="s">
        <v>399</v>
      </c>
      <c r="V10680" t="s">
        <v>39</v>
      </c>
      <c r="W10680" t="s">
        <v>124</v>
      </c>
      <c r="X10680" t="s">
        <v>97</v>
      </c>
      <c r="Y10680" t="s">
        <v>42</v>
      </c>
      <c r="Z10680" t="s">
        <v>43</v>
      </c>
      <c r="AA10680" t="s">
        <v>44</v>
      </c>
      <c r="AB10680" t="s">
        <v>44</v>
      </c>
    </row>
    <row r="10681" spans="1:28" x14ac:dyDescent="0.25">
      <c r="A10681" t="s">
        <v>15780</v>
      </c>
      <c r="B10681" s="1">
        <v>46146</v>
      </c>
      <c r="C10681" t="s">
        <v>4440</v>
      </c>
      <c r="D10681" t="s">
        <v>4441</v>
      </c>
      <c r="E10681">
        <v>46</v>
      </c>
      <c r="F10681" t="s">
        <v>111</v>
      </c>
      <c r="G10681" t="s">
        <v>158</v>
      </c>
      <c r="H10681" t="s">
        <v>159</v>
      </c>
      <c r="I10681" t="s">
        <v>51</v>
      </c>
      <c r="J10681" t="s">
        <v>52</v>
      </c>
      <c r="K10681">
        <v>2</v>
      </c>
      <c r="L10681" s="2">
        <v>650</v>
      </c>
      <c r="M10681">
        <v>15</v>
      </c>
      <c r="N10681" s="2">
        <v>1300</v>
      </c>
      <c r="O10681" s="2">
        <v>195</v>
      </c>
      <c r="P10681" s="2">
        <v>1105</v>
      </c>
      <c r="Q10681" s="2">
        <v>896.08</v>
      </c>
      <c r="R10681" s="2">
        <v>208.92</v>
      </c>
      <c r="S10681" t="s">
        <v>53</v>
      </c>
      <c r="T10681" t="s">
        <v>105</v>
      </c>
      <c r="U10681" t="s">
        <v>106</v>
      </c>
      <c r="V10681" t="s">
        <v>39</v>
      </c>
      <c r="W10681" t="s">
        <v>40</v>
      </c>
      <c r="X10681" t="s">
        <v>41</v>
      </c>
      <c r="Y10681" t="s">
        <v>42</v>
      </c>
      <c r="Z10681" t="s">
        <v>43</v>
      </c>
      <c r="AA10681" t="s">
        <v>44</v>
      </c>
      <c r="AB10681" t="s">
        <v>44</v>
      </c>
    </row>
    <row r="10682" spans="1:28" x14ac:dyDescent="0.25">
      <c r="A10682" t="s">
        <v>15781</v>
      </c>
      <c r="B10682" s="1">
        <v>46146</v>
      </c>
      <c r="C10682" t="s">
        <v>2865</v>
      </c>
      <c r="D10682" t="s">
        <v>2866</v>
      </c>
      <c r="E10682">
        <v>18</v>
      </c>
      <c r="F10682" t="s">
        <v>111</v>
      </c>
      <c r="G10682" t="s">
        <v>158</v>
      </c>
      <c r="H10682" t="s">
        <v>159</v>
      </c>
      <c r="I10682" t="s">
        <v>51</v>
      </c>
      <c r="J10682" t="s">
        <v>52</v>
      </c>
      <c r="K10682">
        <v>4</v>
      </c>
      <c r="L10682" s="2">
        <v>650</v>
      </c>
      <c r="M10682">
        <v>25</v>
      </c>
      <c r="N10682" s="2">
        <v>2600</v>
      </c>
      <c r="O10682" s="2">
        <v>650</v>
      </c>
      <c r="P10682" s="2">
        <v>1950</v>
      </c>
      <c r="Q10682" s="2">
        <v>1142.43</v>
      </c>
      <c r="R10682" s="2">
        <v>807.57</v>
      </c>
      <c r="S10682" t="s">
        <v>64</v>
      </c>
      <c r="T10682" t="s">
        <v>105</v>
      </c>
      <c r="U10682" t="s">
        <v>106</v>
      </c>
      <c r="V10682" t="s">
        <v>39</v>
      </c>
      <c r="W10682" t="s">
        <v>40</v>
      </c>
      <c r="X10682" t="s">
        <v>97</v>
      </c>
      <c r="Y10682" t="s">
        <v>56</v>
      </c>
      <c r="Z10682" t="s">
        <v>43</v>
      </c>
      <c r="AA10682" t="s">
        <v>44</v>
      </c>
      <c r="AB10682" t="s">
        <v>44</v>
      </c>
    </row>
    <row r="10683" spans="1:28" x14ac:dyDescent="0.25">
      <c r="A10683" t="s">
        <v>15782</v>
      </c>
      <c r="B10683" s="1">
        <v>46146</v>
      </c>
      <c r="C10683" t="s">
        <v>3842</v>
      </c>
      <c r="D10683" t="s">
        <v>3843</v>
      </c>
      <c r="E10683">
        <v>54</v>
      </c>
      <c r="F10683" t="s">
        <v>48</v>
      </c>
      <c r="G10683" t="s">
        <v>176</v>
      </c>
      <c r="H10683" t="s">
        <v>177</v>
      </c>
      <c r="I10683" t="s">
        <v>34</v>
      </c>
      <c r="J10683" t="s">
        <v>35</v>
      </c>
      <c r="K10683">
        <v>1</v>
      </c>
      <c r="L10683" s="2">
        <v>6500</v>
      </c>
      <c r="M10683">
        <v>20</v>
      </c>
      <c r="N10683" s="2">
        <v>6500</v>
      </c>
      <c r="O10683" s="2">
        <v>1300</v>
      </c>
      <c r="P10683" s="2">
        <v>5200</v>
      </c>
      <c r="Q10683" s="2">
        <v>3588.36</v>
      </c>
      <c r="R10683" s="2">
        <v>1611.64</v>
      </c>
      <c r="S10683" t="s">
        <v>64</v>
      </c>
      <c r="T10683" t="s">
        <v>96</v>
      </c>
      <c r="U10683" t="s">
        <v>96</v>
      </c>
      <c r="V10683" t="s">
        <v>39</v>
      </c>
      <c r="W10683" t="s">
        <v>92</v>
      </c>
      <c r="X10683" t="s">
        <v>41</v>
      </c>
      <c r="Y10683" t="s">
        <v>56</v>
      </c>
      <c r="Z10683" t="s">
        <v>43</v>
      </c>
      <c r="AA10683" t="s">
        <v>44</v>
      </c>
      <c r="AB10683" t="s">
        <v>44</v>
      </c>
    </row>
    <row r="10684" spans="1:28" x14ac:dyDescent="0.25">
      <c r="A10684" t="s">
        <v>15783</v>
      </c>
      <c r="B10684" s="1">
        <v>46146</v>
      </c>
      <c r="C10684" t="s">
        <v>7504</v>
      </c>
      <c r="D10684" t="s">
        <v>7505</v>
      </c>
      <c r="E10684">
        <v>25</v>
      </c>
      <c r="F10684" t="s">
        <v>31</v>
      </c>
      <c r="G10684" t="s">
        <v>387</v>
      </c>
      <c r="H10684" t="s">
        <v>388</v>
      </c>
      <c r="I10684" t="s">
        <v>74</v>
      </c>
      <c r="J10684" t="s">
        <v>75</v>
      </c>
      <c r="K10684">
        <v>1</v>
      </c>
      <c r="L10684" s="2">
        <v>3200</v>
      </c>
      <c r="M10684">
        <v>20</v>
      </c>
      <c r="N10684" s="2">
        <v>3200</v>
      </c>
      <c r="O10684" s="2">
        <v>640</v>
      </c>
      <c r="P10684" s="2">
        <v>2560</v>
      </c>
      <c r="Q10684" s="2">
        <v>1728.9</v>
      </c>
      <c r="R10684" s="2">
        <v>831.1</v>
      </c>
      <c r="S10684" t="s">
        <v>53</v>
      </c>
      <c r="T10684" t="s">
        <v>122</v>
      </c>
      <c r="U10684" t="s">
        <v>123</v>
      </c>
      <c r="V10684" t="s">
        <v>39</v>
      </c>
      <c r="W10684" t="s">
        <v>124</v>
      </c>
      <c r="X10684" t="s">
        <v>41</v>
      </c>
      <c r="Y10684" t="s">
        <v>42</v>
      </c>
      <c r="Z10684" t="s">
        <v>508</v>
      </c>
      <c r="AA10684" t="s">
        <v>44</v>
      </c>
      <c r="AB10684" t="s">
        <v>44</v>
      </c>
    </row>
    <row r="10685" spans="1:28" x14ac:dyDescent="0.25">
      <c r="A10685" t="s">
        <v>15784</v>
      </c>
      <c r="B10685" s="1">
        <v>46146</v>
      </c>
      <c r="C10685" t="s">
        <v>1482</v>
      </c>
      <c r="D10685" t="s">
        <v>1483</v>
      </c>
      <c r="E10685">
        <v>42</v>
      </c>
      <c r="F10685" t="s">
        <v>31</v>
      </c>
      <c r="G10685" t="s">
        <v>197</v>
      </c>
      <c r="H10685" t="s">
        <v>198</v>
      </c>
      <c r="I10685" t="s">
        <v>74</v>
      </c>
      <c r="J10685" t="s">
        <v>75</v>
      </c>
      <c r="K10685">
        <v>2</v>
      </c>
      <c r="L10685" s="2">
        <v>2600</v>
      </c>
      <c r="M10685">
        <v>5</v>
      </c>
      <c r="N10685" s="2">
        <v>5200</v>
      </c>
      <c r="O10685" s="2">
        <v>260</v>
      </c>
      <c r="P10685" s="2">
        <v>4940</v>
      </c>
      <c r="Q10685" s="2">
        <v>3513.95</v>
      </c>
      <c r="R10685" s="2">
        <v>1426.05</v>
      </c>
      <c r="S10685" t="s">
        <v>64</v>
      </c>
      <c r="T10685" t="s">
        <v>275</v>
      </c>
      <c r="U10685" t="s">
        <v>123</v>
      </c>
      <c r="V10685" t="s">
        <v>39</v>
      </c>
      <c r="W10685" t="s">
        <v>40</v>
      </c>
      <c r="X10685" t="s">
        <v>97</v>
      </c>
      <c r="Y10685" t="s">
        <v>56</v>
      </c>
      <c r="Z10685" t="s">
        <v>107</v>
      </c>
      <c r="AA10685" t="s">
        <v>44</v>
      </c>
      <c r="AB10685" t="s">
        <v>44</v>
      </c>
    </row>
    <row r="10686" spans="1:28" x14ac:dyDescent="0.25">
      <c r="A10686" t="s">
        <v>15785</v>
      </c>
      <c r="B10686" s="1">
        <v>46146</v>
      </c>
      <c r="C10686" t="s">
        <v>8140</v>
      </c>
      <c r="D10686" t="s">
        <v>8141</v>
      </c>
      <c r="E10686">
        <v>37</v>
      </c>
      <c r="F10686" t="s">
        <v>48</v>
      </c>
      <c r="G10686" t="s">
        <v>134</v>
      </c>
      <c r="H10686" t="s">
        <v>135</v>
      </c>
      <c r="I10686" t="s">
        <v>62</v>
      </c>
      <c r="J10686" t="s">
        <v>130</v>
      </c>
      <c r="K10686">
        <v>4</v>
      </c>
      <c r="L10686" s="2">
        <v>8500</v>
      </c>
      <c r="M10686">
        <v>20</v>
      </c>
      <c r="N10686" s="2">
        <v>34000</v>
      </c>
      <c r="O10686" s="2">
        <v>6800</v>
      </c>
      <c r="P10686" s="2">
        <v>27200</v>
      </c>
      <c r="Q10686" s="2">
        <v>21412.16</v>
      </c>
      <c r="R10686" s="2">
        <v>5787.84</v>
      </c>
      <c r="S10686" t="s">
        <v>53</v>
      </c>
      <c r="T10686" t="s">
        <v>153</v>
      </c>
      <c r="U10686" t="s">
        <v>154</v>
      </c>
      <c r="V10686" t="s">
        <v>39</v>
      </c>
      <c r="W10686" t="s">
        <v>83</v>
      </c>
      <c r="X10686" t="s">
        <v>67</v>
      </c>
      <c r="Y10686" t="s">
        <v>56</v>
      </c>
      <c r="Z10686" t="s">
        <v>43</v>
      </c>
      <c r="AA10686" t="s">
        <v>44</v>
      </c>
      <c r="AB10686" t="s">
        <v>44</v>
      </c>
    </row>
    <row r="10687" spans="1:28" x14ac:dyDescent="0.25">
      <c r="A10687" t="s">
        <v>15786</v>
      </c>
      <c r="B10687" s="1">
        <v>46146</v>
      </c>
      <c r="C10687" t="s">
        <v>2438</v>
      </c>
      <c r="D10687" t="s">
        <v>2439</v>
      </c>
      <c r="E10687">
        <v>39</v>
      </c>
      <c r="F10687" t="s">
        <v>48</v>
      </c>
      <c r="G10687" t="s">
        <v>112</v>
      </c>
      <c r="H10687" t="s">
        <v>113</v>
      </c>
      <c r="I10687" t="s">
        <v>103</v>
      </c>
      <c r="J10687" t="s">
        <v>104</v>
      </c>
      <c r="K10687">
        <v>2</v>
      </c>
      <c r="L10687" s="2">
        <v>650</v>
      </c>
      <c r="M10687">
        <v>0</v>
      </c>
      <c r="N10687" s="2">
        <v>1300</v>
      </c>
      <c r="O10687" s="2">
        <v>0</v>
      </c>
      <c r="P10687" s="2">
        <v>1300</v>
      </c>
      <c r="Q10687" s="2">
        <v>809.14</v>
      </c>
      <c r="R10687" s="2">
        <v>490.86</v>
      </c>
      <c r="S10687" t="s">
        <v>36</v>
      </c>
      <c r="T10687" t="s">
        <v>275</v>
      </c>
      <c r="U10687" t="s">
        <v>123</v>
      </c>
      <c r="V10687" t="s">
        <v>39</v>
      </c>
      <c r="W10687" t="s">
        <v>137</v>
      </c>
      <c r="X10687" t="s">
        <v>41</v>
      </c>
      <c r="Y10687" t="s">
        <v>56</v>
      </c>
      <c r="Z10687" t="s">
        <v>43</v>
      </c>
      <c r="AA10687" t="s">
        <v>44</v>
      </c>
      <c r="AB10687" t="s">
        <v>44</v>
      </c>
    </row>
    <row r="10688" spans="1:28" x14ac:dyDescent="0.25">
      <c r="A10688" t="s">
        <v>15787</v>
      </c>
      <c r="B10688" s="1">
        <v>46146</v>
      </c>
      <c r="C10688" t="s">
        <v>4877</v>
      </c>
      <c r="D10688" t="s">
        <v>4878</v>
      </c>
      <c r="E10688">
        <v>36</v>
      </c>
      <c r="F10688" t="s">
        <v>48</v>
      </c>
      <c r="G10688" t="s">
        <v>280</v>
      </c>
      <c r="H10688" t="s">
        <v>281</v>
      </c>
      <c r="I10688" t="s">
        <v>62</v>
      </c>
      <c r="J10688" t="s">
        <v>190</v>
      </c>
      <c r="K10688">
        <v>3</v>
      </c>
      <c r="L10688" s="2">
        <v>700</v>
      </c>
      <c r="M10688">
        <v>15</v>
      </c>
      <c r="N10688" s="2">
        <v>2100</v>
      </c>
      <c r="O10688" s="2">
        <v>315</v>
      </c>
      <c r="P10688" s="2">
        <v>1785</v>
      </c>
      <c r="Q10688" s="2">
        <v>1295.21</v>
      </c>
      <c r="R10688" s="2">
        <v>489.79</v>
      </c>
      <c r="S10688" t="s">
        <v>53</v>
      </c>
      <c r="T10688" t="s">
        <v>407</v>
      </c>
      <c r="U10688" t="s">
        <v>408</v>
      </c>
      <c r="V10688" t="s">
        <v>39</v>
      </c>
      <c r="W10688" t="s">
        <v>137</v>
      </c>
      <c r="X10688" t="s">
        <v>41</v>
      </c>
      <c r="Y10688" t="s">
        <v>56</v>
      </c>
      <c r="Z10688" t="s">
        <v>43</v>
      </c>
      <c r="AA10688" t="s">
        <v>44</v>
      </c>
      <c r="AB10688" t="s">
        <v>44</v>
      </c>
    </row>
    <row r="10689" spans="1:28" x14ac:dyDescent="0.25">
      <c r="A10689" t="s">
        <v>15788</v>
      </c>
      <c r="B10689" s="1">
        <v>46146</v>
      </c>
      <c r="C10689" t="s">
        <v>2732</v>
      </c>
      <c r="D10689" t="s">
        <v>2733</v>
      </c>
      <c r="E10689">
        <v>45</v>
      </c>
      <c r="F10689" t="s">
        <v>48</v>
      </c>
      <c r="G10689" t="s">
        <v>352</v>
      </c>
      <c r="H10689" t="s">
        <v>353</v>
      </c>
      <c r="I10689" t="s">
        <v>103</v>
      </c>
      <c r="J10689" t="s">
        <v>104</v>
      </c>
      <c r="K10689">
        <v>5</v>
      </c>
      <c r="L10689" s="2">
        <v>850</v>
      </c>
      <c r="M10689">
        <v>5</v>
      </c>
      <c r="N10689" s="2">
        <v>4250</v>
      </c>
      <c r="O10689" s="2">
        <v>212.5</v>
      </c>
      <c r="P10689" s="2">
        <v>4037.5</v>
      </c>
      <c r="Q10689" s="2">
        <v>2307.19</v>
      </c>
      <c r="R10689" s="2">
        <v>1730.31</v>
      </c>
      <c r="S10689" t="s">
        <v>53</v>
      </c>
      <c r="T10689" t="s">
        <v>122</v>
      </c>
      <c r="U10689" t="s">
        <v>123</v>
      </c>
      <c r="V10689" t="s">
        <v>39</v>
      </c>
      <c r="W10689" t="s">
        <v>40</v>
      </c>
      <c r="X10689" t="s">
        <v>97</v>
      </c>
      <c r="Y10689" t="s">
        <v>56</v>
      </c>
      <c r="Z10689" t="s">
        <v>223</v>
      </c>
      <c r="AA10689" t="s">
        <v>44</v>
      </c>
      <c r="AB10689" t="s">
        <v>44</v>
      </c>
    </row>
    <row r="10690" spans="1:28" x14ac:dyDescent="0.25">
      <c r="A10690" t="s">
        <v>15789</v>
      </c>
      <c r="B10690" s="1">
        <v>46146</v>
      </c>
      <c r="C10690" t="s">
        <v>1568</v>
      </c>
      <c r="D10690" t="s">
        <v>1569</v>
      </c>
      <c r="E10690">
        <v>47</v>
      </c>
      <c r="F10690" t="s">
        <v>31</v>
      </c>
      <c r="G10690" t="s">
        <v>134</v>
      </c>
      <c r="H10690" t="s">
        <v>135</v>
      </c>
      <c r="I10690" t="s">
        <v>62</v>
      </c>
      <c r="J10690" t="s">
        <v>130</v>
      </c>
      <c r="K10690">
        <v>1</v>
      </c>
      <c r="L10690" s="2">
        <v>8500</v>
      </c>
      <c r="M10690">
        <v>15</v>
      </c>
      <c r="N10690" s="2">
        <v>8500</v>
      </c>
      <c r="O10690" s="2">
        <v>1275</v>
      </c>
      <c r="P10690" s="2">
        <v>7225</v>
      </c>
      <c r="Q10690" s="2">
        <v>4722.66</v>
      </c>
      <c r="R10690" s="2">
        <v>2502.34</v>
      </c>
      <c r="S10690" t="s">
        <v>53</v>
      </c>
      <c r="T10690" t="s">
        <v>54</v>
      </c>
      <c r="U10690" t="s">
        <v>55</v>
      </c>
      <c r="V10690" t="s">
        <v>39</v>
      </c>
      <c r="W10690" t="s">
        <v>137</v>
      </c>
      <c r="X10690" t="s">
        <v>41</v>
      </c>
      <c r="Y10690" t="s">
        <v>56</v>
      </c>
      <c r="Z10690" t="s">
        <v>43</v>
      </c>
      <c r="AA10690" t="s">
        <v>44</v>
      </c>
      <c r="AB10690" t="s">
        <v>68</v>
      </c>
    </row>
    <row r="10691" spans="1:28" x14ac:dyDescent="0.25">
      <c r="A10691" t="s">
        <v>15790</v>
      </c>
      <c r="B10691" s="1">
        <v>46147</v>
      </c>
      <c r="C10691" t="s">
        <v>2051</v>
      </c>
      <c r="D10691" t="s">
        <v>2052</v>
      </c>
      <c r="E10691">
        <v>42</v>
      </c>
      <c r="F10691" t="s">
        <v>31</v>
      </c>
      <c r="G10691" t="s">
        <v>318</v>
      </c>
      <c r="H10691" t="s">
        <v>319</v>
      </c>
      <c r="I10691" t="s">
        <v>34</v>
      </c>
      <c r="J10691" t="s">
        <v>190</v>
      </c>
      <c r="K10691">
        <v>2</v>
      </c>
      <c r="L10691" s="2">
        <v>2500</v>
      </c>
      <c r="M10691">
        <v>20</v>
      </c>
      <c r="N10691" s="2">
        <v>5000</v>
      </c>
      <c r="O10691" s="2">
        <v>1000</v>
      </c>
      <c r="P10691" s="2">
        <v>4000</v>
      </c>
      <c r="Q10691" s="2">
        <v>2250.5700000000002</v>
      </c>
      <c r="R10691" s="2">
        <v>1749.43</v>
      </c>
      <c r="S10691" t="s">
        <v>53</v>
      </c>
      <c r="T10691" t="s">
        <v>65</v>
      </c>
      <c r="U10691" t="s">
        <v>65</v>
      </c>
      <c r="V10691" t="s">
        <v>39</v>
      </c>
      <c r="W10691" t="s">
        <v>83</v>
      </c>
      <c r="X10691" t="s">
        <v>97</v>
      </c>
      <c r="Y10691" t="s">
        <v>84</v>
      </c>
      <c r="Z10691" t="s">
        <v>43</v>
      </c>
      <c r="AA10691" t="s">
        <v>44</v>
      </c>
      <c r="AB10691" t="s">
        <v>44</v>
      </c>
    </row>
    <row r="10692" spans="1:28" x14ac:dyDescent="0.25">
      <c r="A10692" t="s">
        <v>15791</v>
      </c>
      <c r="B10692" s="1">
        <v>46147</v>
      </c>
      <c r="C10692" t="s">
        <v>1929</v>
      </c>
      <c r="D10692" t="s">
        <v>1930</v>
      </c>
      <c r="E10692">
        <v>38</v>
      </c>
      <c r="F10692" t="s">
        <v>48</v>
      </c>
      <c r="G10692" t="s">
        <v>285</v>
      </c>
      <c r="H10692" t="s">
        <v>286</v>
      </c>
      <c r="I10692" t="s">
        <v>34</v>
      </c>
      <c r="J10692" t="s">
        <v>121</v>
      </c>
      <c r="K10692">
        <v>3</v>
      </c>
      <c r="L10692" s="2">
        <v>3200</v>
      </c>
      <c r="M10692">
        <v>5</v>
      </c>
      <c r="N10692" s="2">
        <v>9600</v>
      </c>
      <c r="O10692" s="2">
        <v>480</v>
      </c>
      <c r="P10692" s="2">
        <v>9120</v>
      </c>
      <c r="Q10692" s="2">
        <v>5297.82</v>
      </c>
      <c r="R10692" s="2">
        <v>3822.18</v>
      </c>
      <c r="S10692" t="s">
        <v>36</v>
      </c>
      <c r="T10692" t="s">
        <v>114</v>
      </c>
      <c r="U10692" t="s">
        <v>115</v>
      </c>
      <c r="V10692" t="s">
        <v>39</v>
      </c>
      <c r="W10692" t="s">
        <v>83</v>
      </c>
      <c r="X10692" t="s">
        <v>41</v>
      </c>
      <c r="Y10692" t="s">
        <v>42</v>
      </c>
      <c r="Z10692" t="s">
        <v>43</v>
      </c>
      <c r="AA10692" t="s">
        <v>44</v>
      </c>
      <c r="AB10692" t="s">
        <v>44</v>
      </c>
    </row>
    <row r="10693" spans="1:28" x14ac:dyDescent="0.25">
      <c r="A10693" t="s">
        <v>15792</v>
      </c>
      <c r="B10693" s="1">
        <v>46147</v>
      </c>
      <c r="C10693" t="s">
        <v>3945</v>
      </c>
      <c r="D10693" t="s">
        <v>3946</v>
      </c>
      <c r="E10693">
        <v>41</v>
      </c>
      <c r="F10693" t="s">
        <v>111</v>
      </c>
      <c r="G10693" t="s">
        <v>285</v>
      </c>
      <c r="H10693" t="s">
        <v>286</v>
      </c>
      <c r="I10693" t="s">
        <v>34</v>
      </c>
      <c r="J10693" t="s">
        <v>121</v>
      </c>
      <c r="K10693">
        <v>3</v>
      </c>
      <c r="L10693" s="2">
        <v>3200</v>
      </c>
      <c r="M10693">
        <v>15</v>
      </c>
      <c r="N10693" s="2">
        <v>9600</v>
      </c>
      <c r="O10693" s="2">
        <v>1440</v>
      </c>
      <c r="P10693" s="2">
        <v>8160</v>
      </c>
      <c r="Q10693" s="2">
        <v>4634.3999999999996</v>
      </c>
      <c r="R10693" s="2">
        <v>3525.6</v>
      </c>
      <c r="S10693" t="s">
        <v>64</v>
      </c>
      <c r="T10693" t="s">
        <v>222</v>
      </c>
      <c r="U10693" t="s">
        <v>38</v>
      </c>
      <c r="V10693" t="s">
        <v>39</v>
      </c>
      <c r="W10693" t="s">
        <v>92</v>
      </c>
      <c r="X10693" t="s">
        <v>67</v>
      </c>
      <c r="Y10693" t="s">
        <v>84</v>
      </c>
      <c r="Z10693" t="s">
        <v>144</v>
      </c>
      <c r="AA10693" t="s">
        <v>44</v>
      </c>
      <c r="AB10693" t="s">
        <v>44</v>
      </c>
    </row>
    <row r="10694" spans="1:28" x14ac:dyDescent="0.25">
      <c r="A10694" t="s">
        <v>15793</v>
      </c>
      <c r="B10694" s="1">
        <v>46147</v>
      </c>
      <c r="C10694" t="s">
        <v>5253</v>
      </c>
      <c r="D10694" t="s">
        <v>5254</v>
      </c>
      <c r="E10694">
        <v>30</v>
      </c>
      <c r="F10694" t="s">
        <v>111</v>
      </c>
      <c r="G10694" t="s">
        <v>88</v>
      </c>
      <c r="H10694" t="s">
        <v>89</v>
      </c>
      <c r="I10694" t="s">
        <v>62</v>
      </c>
      <c r="J10694" t="s">
        <v>63</v>
      </c>
      <c r="K10694">
        <v>3</v>
      </c>
      <c r="L10694" s="2">
        <v>4200</v>
      </c>
      <c r="M10694">
        <v>15</v>
      </c>
      <c r="N10694" s="2">
        <v>12600</v>
      </c>
      <c r="O10694" s="2">
        <v>1890</v>
      </c>
      <c r="P10694" s="2">
        <v>10710</v>
      </c>
      <c r="Q10694" s="2">
        <v>8044.96</v>
      </c>
      <c r="R10694" s="2">
        <v>2665.04</v>
      </c>
      <c r="S10694" t="s">
        <v>36</v>
      </c>
      <c r="T10694" t="s">
        <v>76</v>
      </c>
      <c r="U10694" t="s">
        <v>77</v>
      </c>
      <c r="V10694" t="s">
        <v>39</v>
      </c>
      <c r="W10694" t="s">
        <v>124</v>
      </c>
      <c r="X10694" t="s">
        <v>41</v>
      </c>
      <c r="Y10694" t="s">
        <v>42</v>
      </c>
      <c r="Z10694" t="s">
        <v>43</v>
      </c>
      <c r="AA10694" t="s">
        <v>44</v>
      </c>
      <c r="AB10694" t="s">
        <v>44</v>
      </c>
    </row>
    <row r="10695" spans="1:28" x14ac:dyDescent="0.25">
      <c r="A10695" t="s">
        <v>15794</v>
      </c>
      <c r="B10695" s="1">
        <v>46147</v>
      </c>
      <c r="C10695" t="s">
        <v>4196</v>
      </c>
      <c r="D10695" t="s">
        <v>4197</v>
      </c>
      <c r="E10695">
        <v>58</v>
      </c>
      <c r="F10695" t="s">
        <v>48</v>
      </c>
      <c r="G10695" t="s">
        <v>561</v>
      </c>
      <c r="H10695" t="s">
        <v>562</v>
      </c>
      <c r="I10695" t="s">
        <v>34</v>
      </c>
      <c r="J10695" t="s">
        <v>143</v>
      </c>
      <c r="K10695">
        <v>1</v>
      </c>
      <c r="L10695" s="2">
        <v>900</v>
      </c>
      <c r="M10695">
        <v>5</v>
      </c>
      <c r="N10695" s="2">
        <v>900</v>
      </c>
      <c r="O10695" s="2">
        <v>45</v>
      </c>
      <c r="P10695" s="2">
        <v>855</v>
      </c>
      <c r="Q10695" s="2">
        <v>610.89</v>
      </c>
      <c r="R10695" s="2">
        <v>244.11</v>
      </c>
      <c r="S10695" t="s">
        <v>64</v>
      </c>
      <c r="T10695" t="s">
        <v>37</v>
      </c>
      <c r="U10695" t="s">
        <v>38</v>
      </c>
      <c r="V10695" t="s">
        <v>39</v>
      </c>
      <c r="W10695" t="s">
        <v>83</v>
      </c>
      <c r="X10695" t="s">
        <v>41</v>
      </c>
      <c r="Y10695" t="s">
        <v>56</v>
      </c>
      <c r="Z10695" t="s">
        <v>43</v>
      </c>
      <c r="AA10695" t="s">
        <v>68</v>
      </c>
      <c r="AB10695" t="s">
        <v>44</v>
      </c>
    </row>
    <row r="10696" spans="1:28" x14ac:dyDescent="0.25">
      <c r="A10696" t="s">
        <v>15795</v>
      </c>
      <c r="B10696" s="1">
        <v>46147</v>
      </c>
      <c r="C10696" t="s">
        <v>4751</v>
      </c>
      <c r="D10696" t="s">
        <v>4752</v>
      </c>
      <c r="E10696">
        <v>25</v>
      </c>
      <c r="F10696" t="s">
        <v>31</v>
      </c>
      <c r="G10696" t="s">
        <v>387</v>
      </c>
      <c r="H10696" t="s">
        <v>388</v>
      </c>
      <c r="I10696" t="s">
        <v>74</v>
      </c>
      <c r="J10696" t="s">
        <v>75</v>
      </c>
      <c r="K10696">
        <v>1</v>
      </c>
      <c r="L10696" s="2">
        <v>3200</v>
      </c>
      <c r="M10696">
        <v>10</v>
      </c>
      <c r="N10696" s="2">
        <v>3200</v>
      </c>
      <c r="O10696" s="2">
        <v>320</v>
      </c>
      <c r="P10696" s="2">
        <v>2880</v>
      </c>
      <c r="Q10696" s="2">
        <v>1897.71</v>
      </c>
      <c r="R10696" s="2">
        <v>982.29</v>
      </c>
      <c r="S10696" t="s">
        <v>64</v>
      </c>
      <c r="T10696" t="s">
        <v>37</v>
      </c>
      <c r="U10696" t="s">
        <v>38</v>
      </c>
      <c r="V10696" t="s">
        <v>39</v>
      </c>
      <c r="W10696" t="s">
        <v>66</v>
      </c>
      <c r="X10696" t="s">
        <v>97</v>
      </c>
      <c r="Y10696" t="s">
        <v>56</v>
      </c>
      <c r="Z10696" t="s">
        <v>43</v>
      </c>
      <c r="AA10696" t="s">
        <v>44</v>
      </c>
      <c r="AB10696" t="s">
        <v>44</v>
      </c>
    </row>
    <row r="10697" spans="1:28" x14ac:dyDescent="0.25">
      <c r="A10697" t="s">
        <v>15796</v>
      </c>
      <c r="B10697" s="1">
        <v>46147</v>
      </c>
      <c r="C10697" t="s">
        <v>15797</v>
      </c>
      <c r="D10697" t="s">
        <v>15798</v>
      </c>
      <c r="E10697">
        <v>36</v>
      </c>
      <c r="F10697" t="s">
        <v>48</v>
      </c>
      <c r="G10697" t="s">
        <v>366</v>
      </c>
      <c r="H10697" t="s">
        <v>367</v>
      </c>
      <c r="I10697" t="s">
        <v>34</v>
      </c>
      <c r="J10697" t="s">
        <v>130</v>
      </c>
      <c r="K10697">
        <v>1</v>
      </c>
      <c r="L10697" s="2">
        <v>14500</v>
      </c>
      <c r="M10697">
        <v>0</v>
      </c>
      <c r="N10697" s="2">
        <v>14500</v>
      </c>
      <c r="O10697" s="2">
        <v>0</v>
      </c>
      <c r="P10697" s="2">
        <v>14500</v>
      </c>
      <c r="Q10697" s="2">
        <v>8375.74</v>
      </c>
      <c r="R10697" s="2">
        <v>6124.26</v>
      </c>
      <c r="S10697" t="s">
        <v>53</v>
      </c>
      <c r="T10697" t="s">
        <v>37</v>
      </c>
      <c r="U10697" t="s">
        <v>38</v>
      </c>
      <c r="V10697" t="s">
        <v>39</v>
      </c>
      <c r="W10697" t="s">
        <v>40</v>
      </c>
      <c r="X10697" t="s">
        <v>97</v>
      </c>
      <c r="Y10697" t="s">
        <v>56</v>
      </c>
      <c r="Z10697" t="s">
        <v>43</v>
      </c>
      <c r="AA10697" t="s">
        <v>44</v>
      </c>
      <c r="AB10697" t="s">
        <v>44</v>
      </c>
    </row>
    <row r="10698" spans="1:28" x14ac:dyDescent="0.25">
      <c r="A10698" t="s">
        <v>15799</v>
      </c>
      <c r="B10698" s="1">
        <v>46147</v>
      </c>
      <c r="C10698" t="s">
        <v>6598</v>
      </c>
      <c r="D10698" t="s">
        <v>6599</v>
      </c>
      <c r="E10698">
        <v>45</v>
      </c>
      <c r="F10698" t="s">
        <v>31</v>
      </c>
      <c r="G10698" t="s">
        <v>168</v>
      </c>
      <c r="H10698" t="s">
        <v>169</v>
      </c>
      <c r="I10698" t="s">
        <v>62</v>
      </c>
      <c r="J10698" t="s">
        <v>143</v>
      </c>
      <c r="K10698">
        <v>1</v>
      </c>
      <c r="L10698" s="2">
        <v>1800</v>
      </c>
      <c r="M10698">
        <v>10</v>
      </c>
      <c r="N10698" s="2">
        <v>1800</v>
      </c>
      <c r="O10698" s="2">
        <v>180</v>
      </c>
      <c r="P10698" s="2">
        <v>1620</v>
      </c>
      <c r="Q10698" s="2">
        <v>1212.6300000000001</v>
      </c>
      <c r="R10698" s="2">
        <v>407.37</v>
      </c>
      <c r="S10698" t="s">
        <v>53</v>
      </c>
      <c r="T10698" t="s">
        <v>37</v>
      </c>
      <c r="U10698" t="s">
        <v>38</v>
      </c>
      <c r="V10698" t="s">
        <v>39</v>
      </c>
      <c r="W10698" t="s">
        <v>40</v>
      </c>
      <c r="X10698" t="s">
        <v>97</v>
      </c>
      <c r="Y10698" t="s">
        <v>56</v>
      </c>
      <c r="Z10698" t="s">
        <v>144</v>
      </c>
      <c r="AA10698" t="s">
        <v>44</v>
      </c>
      <c r="AB10698" t="s">
        <v>44</v>
      </c>
    </row>
    <row r="10699" spans="1:28" x14ac:dyDescent="0.25">
      <c r="A10699" t="s">
        <v>15800</v>
      </c>
      <c r="B10699" s="1">
        <v>46147</v>
      </c>
      <c r="C10699" t="s">
        <v>1183</v>
      </c>
      <c r="D10699" t="s">
        <v>1184</v>
      </c>
      <c r="E10699">
        <v>50</v>
      </c>
      <c r="F10699" t="s">
        <v>31</v>
      </c>
      <c r="G10699" t="s">
        <v>72</v>
      </c>
      <c r="H10699" t="s">
        <v>73</v>
      </c>
      <c r="I10699" t="s">
        <v>74</v>
      </c>
      <c r="J10699" t="s">
        <v>75</v>
      </c>
      <c r="K10699">
        <v>2</v>
      </c>
      <c r="L10699" s="2">
        <v>2200</v>
      </c>
      <c r="M10699">
        <v>5</v>
      </c>
      <c r="N10699" s="2">
        <v>4400</v>
      </c>
      <c r="O10699" s="2">
        <v>220</v>
      </c>
      <c r="P10699" s="2">
        <v>4180</v>
      </c>
      <c r="Q10699" s="2">
        <v>3272.56</v>
      </c>
      <c r="R10699" s="2">
        <v>907.44</v>
      </c>
      <c r="S10699" t="s">
        <v>53</v>
      </c>
      <c r="T10699" t="s">
        <v>105</v>
      </c>
      <c r="U10699" t="s">
        <v>106</v>
      </c>
      <c r="V10699" t="s">
        <v>39</v>
      </c>
      <c r="W10699" t="s">
        <v>83</v>
      </c>
      <c r="X10699" t="s">
        <v>41</v>
      </c>
      <c r="Y10699" t="s">
        <v>56</v>
      </c>
      <c r="Z10699" t="s">
        <v>43</v>
      </c>
      <c r="AA10699" t="s">
        <v>44</v>
      </c>
      <c r="AB10699" t="s">
        <v>44</v>
      </c>
    </row>
    <row r="10700" spans="1:28" x14ac:dyDescent="0.25">
      <c r="A10700" t="s">
        <v>15801</v>
      </c>
      <c r="B10700" s="1">
        <v>46147</v>
      </c>
      <c r="C10700" t="s">
        <v>4869</v>
      </c>
      <c r="D10700" t="s">
        <v>4870</v>
      </c>
      <c r="E10700">
        <v>47</v>
      </c>
      <c r="F10700" t="s">
        <v>48</v>
      </c>
      <c r="G10700" t="s">
        <v>148</v>
      </c>
      <c r="H10700" t="s">
        <v>149</v>
      </c>
      <c r="I10700" t="s">
        <v>74</v>
      </c>
      <c r="J10700" t="s">
        <v>130</v>
      </c>
      <c r="K10700">
        <v>3</v>
      </c>
      <c r="L10700" s="2">
        <v>3500</v>
      </c>
      <c r="M10700">
        <v>15</v>
      </c>
      <c r="N10700" s="2">
        <v>10500</v>
      </c>
      <c r="O10700" s="2">
        <v>1575</v>
      </c>
      <c r="P10700" s="2">
        <v>8925</v>
      </c>
      <c r="Q10700" s="2">
        <v>5997.38</v>
      </c>
      <c r="R10700" s="2">
        <v>2927.62</v>
      </c>
      <c r="S10700" t="s">
        <v>53</v>
      </c>
      <c r="T10700" t="s">
        <v>105</v>
      </c>
      <c r="U10700" t="s">
        <v>106</v>
      </c>
      <c r="V10700" t="s">
        <v>39</v>
      </c>
      <c r="W10700" t="s">
        <v>83</v>
      </c>
      <c r="X10700" t="s">
        <v>67</v>
      </c>
      <c r="Y10700" t="s">
        <v>56</v>
      </c>
      <c r="Z10700" t="s">
        <v>43</v>
      </c>
      <c r="AA10700" t="s">
        <v>44</v>
      </c>
      <c r="AB10700" t="s">
        <v>44</v>
      </c>
    </row>
    <row r="10701" spans="1:28" x14ac:dyDescent="0.25">
      <c r="A10701" t="s">
        <v>15802</v>
      </c>
      <c r="B10701" s="1">
        <v>46147</v>
      </c>
      <c r="C10701" t="s">
        <v>9340</v>
      </c>
      <c r="D10701" t="s">
        <v>9341</v>
      </c>
      <c r="E10701">
        <v>52</v>
      </c>
      <c r="F10701" t="s">
        <v>31</v>
      </c>
      <c r="G10701" t="s">
        <v>561</v>
      </c>
      <c r="H10701" t="s">
        <v>562</v>
      </c>
      <c r="I10701" t="s">
        <v>34</v>
      </c>
      <c r="J10701" t="s">
        <v>143</v>
      </c>
      <c r="K10701">
        <v>3</v>
      </c>
      <c r="L10701" s="2">
        <v>900</v>
      </c>
      <c r="M10701">
        <v>25</v>
      </c>
      <c r="N10701" s="2">
        <v>2700</v>
      </c>
      <c r="O10701" s="2">
        <v>675</v>
      </c>
      <c r="P10701" s="2">
        <v>2025</v>
      </c>
      <c r="Q10701" s="2">
        <v>1369.72</v>
      </c>
      <c r="R10701" s="2">
        <v>655.28</v>
      </c>
      <c r="S10701" t="s">
        <v>53</v>
      </c>
      <c r="T10701" t="s">
        <v>90</v>
      </c>
      <c r="U10701" t="s">
        <v>91</v>
      </c>
      <c r="V10701" t="s">
        <v>39</v>
      </c>
      <c r="W10701" t="s">
        <v>83</v>
      </c>
      <c r="X10701" t="s">
        <v>97</v>
      </c>
      <c r="Y10701" t="s">
        <v>42</v>
      </c>
      <c r="Z10701" t="s">
        <v>43</v>
      </c>
      <c r="AA10701" t="s">
        <v>44</v>
      </c>
      <c r="AB10701" t="s">
        <v>44</v>
      </c>
    </row>
    <row r="10702" spans="1:28" x14ac:dyDescent="0.25">
      <c r="A10702" t="s">
        <v>15803</v>
      </c>
      <c r="B10702" s="1">
        <v>46147</v>
      </c>
      <c r="C10702" t="s">
        <v>2248</v>
      </c>
      <c r="D10702" t="s">
        <v>2249</v>
      </c>
      <c r="E10702">
        <v>50</v>
      </c>
      <c r="F10702" t="s">
        <v>48</v>
      </c>
      <c r="G10702" t="s">
        <v>212</v>
      </c>
      <c r="H10702" t="s">
        <v>213</v>
      </c>
      <c r="I10702" t="s">
        <v>51</v>
      </c>
      <c r="J10702" t="s">
        <v>52</v>
      </c>
      <c r="K10702">
        <v>5</v>
      </c>
      <c r="L10702" s="2">
        <v>400</v>
      </c>
      <c r="M10702">
        <v>10</v>
      </c>
      <c r="N10702" s="2">
        <v>2000</v>
      </c>
      <c r="O10702" s="2">
        <v>200</v>
      </c>
      <c r="P10702" s="2">
        <v>1800</v>
      </c>
      <c r="Q10702" s="2">
        <v>1031.6099999999999</v>
      </c>
      <c r="R10702" s="2">
        <v>768.39</v>
      </c>
      <c r="S10702" t="s">
        <v>53</v>
      </c>
      <c r="T10702" t="s">
        <v>398</v>
      </c>
      <c r="U10702" t="s">
        <v>399</v>
      </c>
      <c r="V10702" t="s">
        <v>39</v>
      </c>
      <c r="W10702" t="s">
        <v>92</v>
      </c>
      <c r="X10702" t="s">
        <v>97</v>
      </c>
      <c r="Y10702" t="s">
        <v>56</v>
      </c>
      <c r="Z10702" t="s">
        <v>43</v>
      </c>
      <c r="AA10702" t="s">
        <v>44</v>
      </c>
      <c r="AB10702" t="s">
        <v>44</v>
      </c>
    </row>
    <row r="10703" spans="1:28" x14ac:dyDescent="0.25">
      <c r="A10703" t="s">
        <v>15804</v>
      </c>
      <c r="B10703" s="1">
        <v>46147</v>
      </c>
      <c r="C10703" t="s">
        <v>4003</v>
      </c>
      <c r="D10703" t="s">
        <v>4004</v>
      </c>
      <c r="E10703">
        <v>32</v>
      </c>
      <c r="F10703" t="s">
        <v>31</v>
      </c>
      <c r="G10703" t="s">
        <v>285</v>
      </c>
      <c r="H10703" t="s">
        <v>286</v>
      </c>
      <c r="I10703" t="s">
        <v>34</v>
      </c>
      <c r="J10703" t="s">
        <v>121</v>
      </c>
      <c r="K10703">
        <v>1</v>
      </c>
      <c r="L10703" s="2">
        <v>3200</v>
      </c>
      <c r="M10703">
        <v>5</v>
      </c>
      <c r="N10703" s="2">
        <v>3200</v>
      </c>
      <c r="O10703" s="2">
        <v>160</v>
      </c>
      <c r="P10703" s="2">
        <v>3040</v>
      </c>
      <c r="Q10703" s="2">
        <v>2340.64</v>
      </c>
      <c r="R10703" s="2">
        <v>699.36</v>
      </c>
      <c r="S10703" t="s">
        <v>36</v>
      </c>
      <c r="T10703" t="s">
        <v>114</v>
      </c>
      <c r="U10703" t="s">
        <v>115</v>
      </c>
      <c r="V10703" t="s">
        <v>39</v>
      </c>
      <c r="W10703" t="s">
        <v>66</v>
      </c>
      <c r="X10703" t="s">
        <v>97</v>
      </c>
      <c r="Y10703" t="s">
        <v>42</v>
      </c>
      <c r="Z10703" t="s">
        <v>43</v>
      </c>
      <c r="AA10703" t="s">
        <v>44</v>
      </c>
      <c r="AB10703" t="s">
        <v>44</v>
      </c>
    </row>
    <row r="10704" spans="1:28" x14ac:dyDescent="0.25">
      <c r="A10704" t="s">
        <v>15805</v>
      </c>
      <c r="B10704" s="1">
        <v>46147</v>
      </c>
      <c r="C10704" t="s">
        <v>6787</v>
      </c>
      <c r="D10704" t="s">
        <v>6788</v>
      </c>
      <c r="E10704">
        <v>32</v>
      </c>
      <c r="F10704" t="s">
        <v>31</v>
      </c>
      <c r="G10704" t="s">
        <v>212</v>
      </c>
      <c r="H10704" t="s">
        <v>213</v>
      </c>
      <c r="I10704" t="s">
        <v>51</v>
      </c>
      <c r="J10704" t="s">
        <v>52</v>
      </c>
      <c r="K10704">
        <v>2</v>
      </c>
      <c r="L10704" s="2">
        <v>400</v>
      </c>
      <c r="M10704">
        <v>10</v>
      </c>
      <c r="N10704" s="2">
        <v>800</v>
      </c>
      <c r="O10704" s="2">
        <v>80</v>
      </c>
      <c r="P10704" s="2">
        <v>720</v>
      </c>
      <c r="Q10704" s="2">
        <v>575.04999999999995</v>
      </c>
      <c r="R10704" s="2">
        <v>144.94999999999999</v>
      </c>
      <c r="S10704" t="s">
        <v>64</v>
      </c>
      <c r="T10704" t="s">
        <v>122</v>
      </c>
      <c r="U10704" t="s">
        <v>123</v>
      </c>
      <c r="V10704" t="s">
        <v>39</v>
      </c>
      <c r="W10704" t="s">
        <v>92</v>
      </c>
      <c r="X10704" t="s">
        <v>97</v>
      </c>
      <c r="Y10704" t="s">
        <v>56</v>
      </c>
      <c r="Z10704" t="s">
        <v>43</v>
      </c>
      <c r="AA10704" t="s">
        <v>44</v>
      </c>
      <c r="AB10704" t="s">
        <v>44</v>
      </c>
    </row>
    <row r="10705" spans="1:28" x14ac:dyDescent="0.25">
      <c r="A10705" t="s">
        <v>15806</v>
      </c>
      <c r="B10705" s="1">
        <v>46147</v>
      </c>
      <c r="C10705" t="s">
        <v>9439</v>
      </c>
      <c r="D10705" t="s">
        <v>9440</v>
      </c>
      <c r="E10705">
        <v>26</v>
      </c>
      <c r="F10705" t="s">
        <v>48</v>
      </c>
      <c r="G10705" t="s">
        <v>88</v>
      </c>
      <c r="H10705" t="s">
        <v>89</v>
      </c>
      <c r="I10705" t="s">
        <v>62</v>
      </c>
      <c r="J10705" t="s">
        <v>63</v>
      </c>
      <c r="K10705">
        <v>5</v>
      </c>
      <c r="L10705" s="2">
        <v>4200</v>
      </c>
      <c r="M10705">
        <v>15</v>
      </c>
      <c r="N10705" s="2">
        <v>21000</v>
      </c>
      <c r="O10705" s="2">
        <v>3150</v>
      </c>
      <c r="P10705" s="2">
        <v>17850</v>
      </c>
      <c r="Q10705" s="2">
        <v>12574.71</v>
      </c>
      <c r="R10705" s="2">
        <v>5275.29</v>
      </c>
      <c r="S10705" t="s">
        <v>53</v>
      </c>
      <c r="T10705" t="s">
        <v>222</v>
      </c>
      <c r="U10705" t="s">
        <v>38</v>
      </c>
      <c r="V10705" t="s">
        <v>39</v>
      </c>
      <c r="W10705" t="s">
        <v>137</v>
      </c>
      <c r="X10705" t="s">
        <v>97</v>
      </c>
      <c r="Y10705" t="s">
        <v>42</v>
      </c>
      <c r="Z10705" t="s">
        <v>223</v>
      </c>
      <c r="AA10705" t="s">
        <v>44</v>
      </c>
      <c r="AB10705" t="s">
        <v>44</v>
      </c>
    </row>
    <row r="10706" spans="1:28" x14ac:dyDescent="0.25">
      <c r="A10706" t="s">
        <v>15807</v>
      </c>
      <c r="B10706" s="1">
        <v>46147</v>
      </c>
      <c r="C10706" t="s">
        <v>3959</v>
      </c>
      <c r="D10706" t="s">
        <v>3960</v>
      </c>
      <c r="E10706">
        <v>35</v>
      </c>
      <c r="F10706" t="s">
        <v>111</v>
      </c>
      <c r="G10706" t="s">
        <v>176</v>
      </c>
      <c r="H10706" t="s">
        <v>177</v>
      </c>
      <c r="I10706" t="s">
        <v>34</v>
      </c>
      <c r="J10706" t="s">
        <v>35</v>
      </c>
      <c r="K10706">
        <v>1</v>
      </c>
      <c r="L10706" s="2">
        <v>6500</v>
      </c>
      <c r="M10706">
        <v>15</v>
      </c>
      <c r="N10706" s="2">
        <v>6500</v>
      </c>
      <c r="O10706" s="2">
        <v>975</v>
      </c>
      <c r="P10706" s="2">
        <v>5525</v>
      </c>
      <c r="Q10706" s="2">
        <v>3342.09</v>
      </c>
      <c r="R10706" s="2">
        <v>2182.91</v>
      </c>
      <c r="S10706" t="s">
        <v>64</v>
      </c>
      <c r="T10706" t="s">
        <v>275</v>
      </c>
      <c r="U10706" t="s">
        <v>123</v>
      </c>
      <c r="V10706" t="s">
        <v>39</v>
      </c>
      <c r="W10706" t="s">
        <v>124</v>
      </c>
      <c r="X10706" t="s">
        <v>67</v>
      </c>
      <c r="Y10706" t="s">
        <v>56</v>
      </c>
      <c r="Z10706" t="s">
        <v>43</v>
      </c>
      <c r="AA10706" t="s">
        <v>44</v>
      </c>
      <c r="AB10706" t="s">
        <v>44</v>
      </c>
    </row>
    <row r="10707" spans="1:28" x14ac:dyDescent="0.25">
      <c r="A10707" t="s">
        <v>15808</v>
      </c>
      <c r="B10707" s="1">
        <v>46147</v>
      </c>
      <c r="C10707" t="s">
        <v>10015</v>
      </c>
      <c r="D10707" t="s">
        <v>10016</v>
      </c>
      <c r="E10707">
        <v>27</v>
      </c>
      <c r="F10707" t="s">
        <v>111</v>
      </c>
      <c r="G10707" t="s">
        <v>134</v>
      </c>
      <c r="H10707" t="s">
        <v>135</v>
      </c>
      <c r="I10707" t="s">
        <v>62</v>
      </c>
      <c r="J10707" t="s">
        <v>130</v>
      </c>
      <c r="K10707">
        <v>3</v>
      </c>
      <c r="L10707" s="2">
        <v>8500</v>
      </c>
      <c r="M10707">
        <v>10</v>
      </c>
      <c r="N10707" s="2">
        <v>25500</v>
      </c>
      <c r="O10707" s="2">
        <v>2550</v>
      </c>
      <c r="P10707" s="2">
        <v>22950</v>
      </c>
      <c r="Q10707" s="2">
        <v>14162.3</v>
      </c>
      <c r="R10707" s="2">
        <v>8787.7000000000007</v>
      </c>
      <c r="S10707" t="s">
        <v>36</v>
      </c>
      <c r="T10707" t="s">
        <v>65</v>
      </c>
      <c r="U10707" t="s">
        <v>65</v>
      </c>
      <c r="V10707" t="s">
        <v>39</v>
      </c>
      <c r="W10707" t="s">
        <v>92</v>
      </c>
      <c r="X10707" t="s">
        <v>41</v>
      </c>
      <c r="Y10707" t="s">
        <v>56</v>
      </c>
      <c r="Z10707" t="s">
        <v>43</v>
      </c>
      <c r="AA10707" t="s">
        <v>68</v>
      </c>
      <c r="AB10707" t="s">
        <v>44</v>
      </c>
    </row>
    <row r="10708" spans="1:28" x14ac:dyDescent="0.25">
      <c r="A10708" t="s">
        <v>15809</v>
      </c>
      <c r="B10708" s="1">
        <v>46147</v>
      </c>
      <c r="C10708" t="s">
        <v>4524</v>
      </c>
      <c r="D10708" t="s">
        <v>4525</v>
      </c>
      <c r="E10708">
        <v>44</v>
      </c>
      <c r="F10708" t="s">
        <v>48</v>
      </c>
      <c r="G10708" t="s">
        <v>344</v>
      </c>
      <c r="H10708" t="s">
        <v>345</v>
      </c>
      <c r="I10708" t="s">
        <v>34</v>
      </c>
      <c r="J10708" t="s">
        <v>121</v>
      </c>
      <c r="K10708">
        <v>1</v>
      </c>
      <c r="L10708" s="2">
        <v>1600</v>
      </c>
      <c r="M10708">
        <v>5</v>
      </c>
      <c r="N10708" s="2">
        <v>1600</v>
      </c>
      <c r="O10708" s="2">
        <v>80</v>
      </c>
      <c r="P10708" s="2">
        <v>1520</v>
      </c>
      <c r="Q10708" s="2">
        <v>847.75</v>
      </c>
      <c r="R10708" s="2">
        <v>672.25</v>
      </c>
      <c r="S10708" t="s">
        <v>64</v>
      </c>
      <c r="T10708" t="s">
        <v>114</v>
      </c>
      <c r="U10708" t="s">
        <v>115</v>
      </c>
      <c r="V10708" t="s">
        <v>39</v>
      </c>
      <c r="W10708" t="s">
        <v>83</v>
      </c>
      <c r="X10708" t="s">
        <v>67</v>
      </c>
      <c r="Y10708" t="s">
        <v>56</v>
      </c>
      <c r="Z10708" t="s">
        <v>43</v>
      </c>
      <c r="AA10708" t="s">
        <v>44</v>
      </c>
      <c r="AB10708" t="s">
        <v>44</v>
      </c>
    </row>
    <row r="10709" spans="1:28" x14ac:dyDescent="0.25">
      <c r="A10709" t="s">
        <v>15810</v>
      </c>
      <c r="B10709" s="1">
        <v>46147</v>
      </c>
      <c r="C10709" t="s">
        <v>6629</v>
      </c>
      <c r="D10709" t="s">
        <v>6630</v>
      </c>
      <c r="E10709">
        <v>29</v>
      </c>
      <c r="F10709" t="s">
        <v>48</v>
      </c>
      <c r="G10709" t="s">
        <v>158</v>
      </c>
      <c r="H10709" t="s">
        <v>159</v>
      </c>
      <c r="I10709" t="s">
        <v>51</v>
      </c>
      <c r="J10709" t="s">
        <v>52</v>
      </c>
      <c r="K10709">
        <v>2</v>
      </c>
      <c r="L10709" s="2">
        <v>650</v>
      </c>
      <c r="M10709">
        <v>20</v>
      </c>
      <c r="N10709" s="2">
        <v>1300</v>
      </c>
      <c r="O10709" s="2">
        <v>260</v>
      </c>
      <c r="P10709" s="2">
        <v>1040</v>
      </c>
      <c r="Q10709" s="2">
        <v>680.97</v>
      </c>
      <c r="R10709" s="2">
        <v>359.03</v>
      </c>
      <c r="S10709" t="s">
        <v>64</v>
      </c>
      <c r="T10709" t="s">
        <v>90</v>
      </c>
      <c r="U10709" t="s">
        <v>91</v>
      </c>
      <c r="V10709" t="s">
        <v>39</v>
      </c>
      <c r="W10709" t="s">
        <v>66</v>
      </c>
      <c r="X10709" t="s">
        <v>67</v>
      </c>
      <c r="Y10709" t="s">
        <v>56</v>
      </c>
      <c r="Z10709" t="s">
        <v>43</v>
      </c>
      <c r="AA10709" t="s">
        <v>44</v>
      </c>
      <c r="AB10709" t="s">
        <v>44</v>
      </c>
    </row>
    <row r="10710" spans="1:28" x14ac:dyDescent="0.25">
      <c r="A10710" t="s">
        <v>15811</v>
      </c>
      <c r="B10710" s="1">
        <v>46148</v>
      </c>
      <c r="C10710" t="s">
        <v>8052</v>
      </c>
      <c r="D10710" t="s">
        <v>8053</v>
      </c>
      <c r="E10710">
        <v>33</v>
      </c>
      <c r="F10710" t="s">
        <v>48</v>
      </c>
      <c r="G10710" t="s">
        <v>366</v>
      </c>
      <c r="H10710" t="s">
        <v>367</v>
      </c>
      <c r="I10710" t="s">
        <v>34</v>
      </c>
      <c r="J10710" t="s">
        <v>130</v>
      </c>
      <c r="K10710">
        <v>1</v>
      </c>
      <c r="L10710" s="2">
        <v>14500</v>
      </c>
      <c r="M10710">
        <v>0</v>
      </c>
      <c r="N10710" s="2">
        <v>14500</v>
      </c>
      <c r="O10710" s="2">
        <v>0</v>
      </c>
      <c r="P10710" s="2">
        <v>14500</v>
      </c>
      <c r="Q10710" s="2">
        <v>11183.09</v>
      </c>
      <c r="R10710" s="2">
        <v>3316.91</v>
      </c>
      <c r="S10710" t="s">
        <v>53</v>
      </c>
      <c r="T10710" t="s">
        <v>114</v>
      </c>
      <c r="U10710" t="s">
        <v>115</v>
      </c>
      <c r="V10710" t="s">
        <v>39</v>
      </c>
      <c r="W10710" t="s">
        <v>66</v>
      </c>
      <c r="X10710" t="s">
        <v>41</v>
      </c>
      <c r="Y10710" t="s">
        <v>56</v>
      </c>
      <c r="Z10710" t="s">
        <v>43</v>
      </c>
      <c r="AA10710" t="s">
        <v>44</v>
      </c>
      <c r="AB10710" t="s">
        <v>44</v>
      </c>
    </row>
    <row r="10711" spans="1:28" x14ac:dyDescent="0.25">
      <c r="A10711" t="s">
        <v>15812</v>
      </c>
      <c r="B10711" s="1">
        <v>46148</v>
      </c>
      <c r="C10711" t="s">
        <v>7417</v>
      </c>
      <c r="D10711" t="s">
        <v>7418</v>
      </c>
      <c r="E10711">
        <v>49</v>
      </c>
      <c r="F10711" t="s">
        <v>111</v>
      </c>
      <c r="G10711" t="s">
        <v>561</v>
      </c>
      <c r="H10711" t="s">
        <v>562</v>
      </c>
      <c r="I10711" t="s">
        <v>34</v>
      </c>
      <c r="J10711" t="s">
        <v>143</v>
      </c>
      <c r="K10711">
        <v>2</v>
      </c>
      <c r="L10711" s="2">
        <v>900</v>
      </c>
      <c r="M10711">
        <v>15</v>
      </c>
      <c r="N10711" s="2">
        <v>1800</v>
      </c>
      <c r="O10711" s="2">
        <v>270</v>
      </c>
      <c r="P10711" s="2">
        <v>1530</v>
      </c>
      <c r="Q10711" s="2">
        <v>1063.8800000000001</v>
      </c>
      <c r="R10711" s="2">
        <v>466.12</v>
      </c>
      <c r="S10711" t="s">
        <v>53</v>
      </c>
      <c r="T10711" t="s">
        <v>398</v>
      </c>
      <c r="U10711" t="s">
        <v>399</v>
      </c>
      <c r="V10711" t="s">
        <v>39</v>
      </c>
      <c r="W10711" t="s">
        <v>40</v>
      </c>
      <c r="X10711" t="s">
        <v>97</v>
      </c>
      <c r="Y10711" t="s">
        <v>42</v>
      </c>
      <c r="Z10711" t="s">
        <v>43</v>
      </c>
      <c r="AA10711" t="s">
        <v>44</v>
      </c>
      <c r="AB10711" t="s">
        <v>44</v>
      </c>
    </row>
    <row r="10712" spans="1:28" x14ac:dyDescent="0.25">
      <c r="A10712" t="s">
        <v>15813</v>
      </c>
      <c r="B10712" s="1">
        <v>46148</v>
      </c>
      <c r="C10712" t="s">
        <v>941</v>
      </c>
      <c r="D10712" t="s">
        <v>942</v>
      </c>
      <c r="E10712">
        <v>26</v>
      </c>
      <c r="F10712" t="s">
        <v>48</v>
      </c>
      <c r="G10712" t="s">
        <v>561</v>
      </c>
      <c r="H10712" t="s">
        <v>562</v>
      </c>
      <c r="I10712" t="s">
        <v>34</v>
      </c>
      <c r="J10712" t="s">
        <v>143</v>
      </c>
      <c r="K10712">
        <v>1</v>
      </c>
      <c r="L10712" s="2">
        <v>900</v>
      </c>
      <c r="M10712">
        <v>5</v>
      </c>
      <c r="N10712" s="2">
        <v>900</v>
      </c>
      <c r="O10712" s="2">
        <v>45</v>
      </c>
      <c r="P10712" s="2">
        <v>855</v>
      </c>
      <c r="Q10712" s="2">
        <v>618.30999999999995</v>
      </c>
      <c r="R10712" s="2">
        <v>236.69</v>
      </c>
      <c r="S10712" t="s">
        <v>64</v>
      </c>
      <c r="T10712" t="s">
        <v>178</v>
      </c>
      <c r="U10712" t="s">
        <v>154</v>
      </c>
      <c r="V10712" t="s">
        <v>39</v>
      </c>
      <c r="W10712" t="s">
        <v>40</v>
      </c>
      <c r="X10712" t="s">
        <v>41</v>
      </c>
      <c r="Y10712" t="s">
        <v>56</v>
      </c>
      <c r="Z10712" t="s">
        <v>43</v>
      </c>
      <c r="AA10712" t="s">
        <v>44</v>
      </c>
      <c r="AB10712" t="s">
        <v>44</v>
      </c>
    </row>
    <row r="10713" spans="1:28" x14ac:dyDescent="0.25">
      <c r="A10713" t="s">
        <v>15814</v>
      </c>
      <c r="B10713" s="1">
        <v>46148</v>
      </c>
      <c r="C10713" t="s">
        <v>4578</v>
      </c>
      <c r="D10713" t="s">
        <v>4579</v>
      </c>
      <c r="E10713">
        <v>34</v>
      </c>
      <c r="F10713" t="s">
        <v>48</v>
      </c>
      <c r="G10713" t="s">
        <v>436</v>
      </c>
      <c r="H10713" t="s">
        <v>437</v>
      </c>
      <c r="I10713" t="s">
        <v>74</v>
      </c>
      <c r="J10713" t="s">
        <v>190</v>
      </c>
      <c r="K10713">
        <v>1</v>
      </c>
      <c r="L10713" s="2">
        <v>1800</v>
      </c>
      <c r="M10713">
        <v>10</v>
      </c>
      <c r="N10713" s="2">
        <v>1800</v>
      </c>
      <c r="O10713" s="2">
        <v>180</v>
      </c>
      <c r="P10713" s="2">
        <v>1620</v>
      </c>
      <c r="Q10713" s="2">
        <v>1031.5</v>
      </c>
      <c r="R10713" s="2">
        <v>588.5</v>
      </c>
      <c r="S10713" t="s">
        <v>53</v>
      </c>
      <c r="T10713" t="s">
        <v>76</v>
      </c>
      <c r="U10713" t="s">
        <v>77</v>
      </c>
      <c r="V10713" t="s">
        <v>39</v>
      </c>
      <c r="W10713" t="s">
        <v>40</v>
      </c>
      <c r="X10713" t="s">
        <v>97</v>
      </c>
      <c r="Y10713" t="s">
        <v>56</v>
      </c>
      <c r="Z10713" t="s">
        <v>43</v>
      </c>
      <c r="AA10713" t="s">
        <v>44</v>
      </c>
      <c r="AB10713" t="s">
        <v>44</v>
      </c>
    </row>
    <row r="10714" spans="1:28" x14ac:dyDescent="0.25">
      <c r="A10714" t="s">
        <v>15815</v>
      </c>
      <c r="B10714" s="1">
        <v>46148</v>
      </c>
      <c r="C10714" t="s">
        <v>8882</v>
      </c>
      <c r="D10714" t="s">
        <v>8883</v>
      </c>
      <c r="E10714">
        <v>41</v>
      </c>
      <c r="F10714" t="s">
        <v>31</v>
      </c>
      <c r="G10714" t="s">
        <v>273</v>
      </c>
      <c r="H10714" t="s">
        <v>274</v>
      </c>
      <c r="I10714" t="s">
        <v>51</v>
      </c>
      <c r="J10714" t="s">
        <v>52</v>
      </c>
      <c r="K10714">
        <v>1</v>
      </c>
      <c r="L10714" s="2">
        <v>250</v>
      </c>
      <c r="M10714">
        <v>25</v>
      </c>
      <c r="N10714" s="2">
        <v>250</v>
      </c>
      <c r="O10714" s="2">
        <v>62.5</v>
      </c>
      <c r="P10714" s="2">
        <v>187.5</v>
      </c>
      <c r="Q10714" s="2">
        <v>142.65</v>
      </c>
      <c r="R10714" s="2">
        <v>44.85</v>
      </c>
      <c r="S10714" t="s">
        <v>36</v>
      </c>
      <c r="T10714" t="s">
        <v>122</v>
      </c>
      <c r="U10714" t="s">
        <v>123</v>
      </c>
      <c r="V10714" t="s">
        <v>39</v>
      </c>
      <c r="W10714" t="s">
        <v>66</v>
      </c>
      <c r="X10714" t="s">
        <v>41</v>
      </c>
      <c r="Y10714" t="s">
        <v>56</v>
      </c>
      <c r="Z10714" t="s">
        <v>43</v>
      </c>
      <c r="AA10714" t="s">
        <v>44</v>
      </c>
      <c r="AB10714" t="s">
        <v>44</v>
      </c>
    </row>
    <row r="10715" spans="1:28" x14ac:dyDescent="0.25">
      <c r="A10715" t="s">
        <v>15816</v>
      </c>
      <c r="B10715" s="1">
        <v>46148</v>
      </c>
      <c r="C10715" t="s">
        <v>1861</v>
      </c>
      <c r="D10715" t="s">
        <v>1862</v>
      </c>
      <c r="E10715">
        <v>36</v>
      </c>
      <c r="F10715" t="s">
        <v>31</v>
      </c>
      <c r="G10715" t="s">
        <v>81</v>
      </c>
      <c r="H10715" t="s">
        <v>82</v>
      </c>
      <c r="I10715" t="s">
        <v>51</v>
      </c>
      <c r="J10715" t="s">
        <v>52</v>
      </c>
      <c r="K10715">
        <v>1</v>
      </c>
      <c r="L10715" s="2">
        <v>600</v>
      </c>
      <c r="M10715">
        <v>10</v>
      </c>
      <c r="N10715" s="2">
        <v>600</v>
      </c>
      <c r="O10715" s="2">
        <v>60</v>
      </c>
      <c r="P10715" s="2">
        <v>540</v>
      </c>
      <c r="Q10715" s="2">
        <v>335.76</v>
      </c>
      <c r="R10715" s="2">
        <v>204.24</v>
      </c>
      <c r="S10715" t="s">
        <v>36</v>
      </c>
      <c r="T10715" t="s">
        <v>54</v>
      </c>
      <c r="U10715" t="s">
        <v>55</v>
      </c>
      <c r="V10715" t="s">
        <v>39</v>
      </c>
      <c r="W10715" t="s">
        <v>66</v>
      </c>
      <c r="X10715" t="s">
        <v>67</v>
      </c>
      <c r="Y10715" t="s">
        <v>56</v>
      </c>
      <c r="Z10715" t="s">
        <v>43</v>
      </c>
      <c r="AA10715" t="s">
        <v>44</v>
      </c>
      <c r="AB10715" t="s">
        <v>44</v>
      </c>
    </row>
    <row r="10716" spans="1:28" x14ac:dyDescent="0.25">
      <c r="A10716" t="s">
        <v>15817</v>
      </c>
      <c r="B10716" s="1">
        <v>46148</v>
      </c>
      <c r="C10716" t="s">
        <v>5154</v>
      </c>
      <c r="D10716" t="s">
        <v>5155</v>
      </c>
      <c r="E10716">
        <v>33</v>
      </c>
      <c r="F10716" t="s">
        <v>48</v>
      </c>
      <c r="G10716" t="s">
        <v>176</v>
      </c>
      <c r="H10716" t="s">
        <v>177</v>
      </c>
      <c r="I10716" t="s">
        <v>34</v>
      </c>
      <c r="J10716" t="s">
        <v>35</v>
      </c>
      <c r="K10716">
        <v>2</v>
      </c>
      <c r="L10716" s="2">
        <v>6500</v>
      </c>
      <c r="M10716">
        <v>5</v>
      </c>
      <c r="N10716" s="2">
        <v>13000</v>
      </c>
      <c r="O10716" s="2">
        <v>650</v>
      </c>
      <c r="P10716" s="2">
        <v>12350</v>
      </c>
      <c r="Q10716" s="2">
        <v>9085.64</v>
      </c>
      <c r="R10716" s="2">
        <v>3264.36</v>
      </c>
      <c r="S10716" t="s">
        <v>53</v>
      </c>
      <c r="T10716" t="s">
        <v>90</v>
      </c>
      <c r="U10716" t="s">
        <v>91</v>
      </c>
      <c r="V10716" t="s">
        <v>39</v>
      </c>
      <c r="W10716" t="s">
        <v>124</v>
      </c>
      <c r="X10716" t="s">
        <v>97</v>
      </c>
      <c r="Y10716" t="s">
        <v>56</v>
      </c>
      <c r="Z10716" t="s">
        <v>43</v>
      </c>
      <c r="AA10716" t="s">
        <v>44</v>
      </c>
      <c r="AB10716" t="s">
        <v>44</v>
      </c>
    </row>
    <row r="10717" spans="1:28" x14ac:dyDescent="0.25">
      <c r="A10717" t="s">
        <v>15818</v>
      </c>
      <c r="B10717" s="1">
        <v>46148</v>
      </c>
      <c r="C10717" t="s">
        <v>10306</v>
      </c>
      <c r="D10717" t="s">
        <v>10307</v>
      </c>
      <c r="E10717">
        <v>44</v>
      </c>
      <c r="F10717" t="s">
        <v>31</v>
      </c>
      <c r="G10717" t="s">
        <v>202</v>
      </c>
      <c r="H10717" t="s">
        <v>203</v>
      </c>
      <c r="I10717" t="s">
        <v>103</v>
      </c>
      <c r="J10717" t="s">
        <v>104</v>
      </c>
      <c r="K10717">
        <v>1</v>
      </c>
      <c r="L10717" s="2">
        <v>550</v>
      </c>
      <c r="M10717">
        <v>15</v>
      </c>
      <c r="N10717" s="2">
        <v>550</v>
      </c>
      <c r="O10717" s="2">
        <v>82.5</v>
      </c>
      <c r="P10717" s="2">
        <v>467.5</v>
      </c>
      <c r="Q10717" s="2">
        <v>339.65</v>
      </c>
      <c r="R10717" s="2">
        <v>127.85</v>
      </c>
      <c r="S10717" t="s">
        <v>53</v>
      </c>
      <c r="T10717" t="s">
        <v>105</v>
      </c>
      <c r="U10717" t="s">
        <v>106</v>
      </c>
      <c r="V10717" t="s">
        <v>39</v>
      </c>
      <c r="W10717" t="s">
        <v>137</v>
      </c>
      <c r="X10717" t="s">
        <v>97</v>
      </c>
      <c r="Y10717" t="s">
        <v>56</v>
      </c>
      <c r="Z10717" t="s">
        <v>43</v>
      </c>
      <c r="AA10717" t="s">
        <v>44</v>
      </c>
      <c r="AB10717" t="s">
        <v>68</v>
      </c>
    </row>
    <row r="10718" spans="1:28" x14ac:dyDescent="0.25">
      <c r="A10718" t="s">
        <v>15819</v>
      </c>
      <c r="B10718" s="1">
        <v>46148</v>
      </c>
      <c r="C10718" t="s">
        <v>9666</v>
      </c>
      <c r="D10718" t="s">
        <v>9667</v>
      </c>
      <c r="E10718">
        <v>44</v>
      </c>
      <c r="F10718" t="s">
        <v>48</v>
      </c>
      <c r="G10718" t="s">
        <v>273</v>
      </c>
      <c r="H10718" t="s">
        <v>274</v>
      </c>
      <c r="I10718" t="s">
        <v>51</v>
      </c>
      <c r="J10718" t="s">
        <v>52</v>
      </c>
      <c r="K10718">
        <v>3</v>
      </c>
      <c r="L10718" s="2">
        <v>250</v>
      </c>
      <c r="M10718">
        <v>25</v>
      </c>
      <c r="N10718" s="2">
        <v>750</v>
      </c>
      <c r="O10718" s="2">
        <v>187.5</v>
      </c>
      <c r="P10718" s="2">
        <v>562.5</v>
      </c>
      <c r="Q10718" s="2">
        <v>367.27</v>
      </c>
      <c r="R10718" s="2">
        <v>195.23</v>
      </c>
      <c r="S10718" t="s">
        <v>53</v>
      </c>
      <c r="T10718" t="s">
        <v>37</v>
      </c>
      <c r="U10718" t="s">
        <v>38</v>
      </c>
      <c r="V10718" t="s">
        <v>39</v>
      </c>
      <c r="W10718" t="s">
        <v>137</v>
      </c>
      <c r="X10718" t="s">
        <v>97</v>
      </c>
      <c r="Y10718" t="s">
        <v>56</v>
      </c>
      <c r="Z10718" t="s">
        <v>43</v>
      </c>
      <c r="AA10718" t="s">
        <v>44</v>
      </c>
      <c r="AB10718" t="s">
        <v>44</v>
      </c>
    </row>
    <row r="10719" spans="1:28" x14ac:dyDescent="0.25">
      <c r="A10719" t="s">
        <v>15820</v>
      </c>
      <c r="B10719" s="1">
        <v>46148</v>
      </c>
      <c r="C10719" t="s">
        <v>15821</v>
      </c>
      <c r="D10719" t="s">
        <v>15822</v>
      </c>
      <c r="E10719">
        <v>43</v>
      </c>
      <c r="F10719" t="s">
        <v>31</v>
      </c>
      <c r="G10719" t="s">
        <v>298</v>
      </c>
      <c r="H10719" t="s">
        <v>299</v>
      </c>
      <c r="I10719" t="s">
        <v>103</v>
      </c>
      <c r="J10719" t="s">
        <v>104</v>
      </c>
      <c r="K10719">
        <v>1</v>
      </c>
      <c r="L10719" s="2">
        <v>700</v>
      </c>
      <c r="M10719">
        <v>25</v>
      </c>
      <c r="N10719" s="2">
        <v>700</v>
      </c>
      <c r="O10719" s="2">
        <v>175</v>
      </c>
      <c r="P10719" s="2">
        <v>525</v>
      </c>
      <c r="Q10719" s="2">
        <v>355.89</v>
      </c>
      <c r="R10719" s="2">
        <v>169.11</v>
      </c>
      <c r="S10719" t="s">
        <v>53</v>
      </c>
      <c r="T10719" t="s">
        <v>263</v>
      </c>
      <c r="U10719" t="s">
        <v>91</v>
      </c>
      <c r="V10719" t="s">
        <v>39</v>
      </c>
      <c r="W10719" t="s">
        <v>66</v>
      </c>
      <c r="X10719" t="s">
        <v>97</v>
      </c>
      <c r="Y10719" t="s">
        <v>42</v>
      </c>
      <c r="Z10719" t="s">
        <v>43</v>
      </c>
      <c r="AA10719" t="s">
        <v>44</v>
      </c>
      <c r="AB10719" t="s">
        <v>44</v>
      </c>
    </row>
    <row r="10720" spans="1:28" x14ac:dyDescent="0.25">
      <c r="A10720" t="s">
        <v>15823</v>
      </c>
      <c r="B10720" s="1">
        <v>46148</v>
      </c>
      <c r="C10720" t="s">
        <v>1516</v>
      </c>
      <c r="D10720" t="s">
        <v>1517</v>
      </c>
      <c r="E10720">
        <v>25</v>
      </c>
      <c r="F10720" t="s">
        <v>31</v>
      </c>
      <c r="G10720" t="s">
        <v>227</v>
      </c>
      <c r="H10720" t="s">
        <v>228</v>
      </c>
      <c r="I10720" t="s">
        <v>74</v>
      </c>
      <c r="J10720" t="s">
        <v>75</v>
      </c>
      <c r="K10720">
        <v>1</v>
      </c>
      <c r="L10720" s="2">
        <v>1400</v>
      </c>
      <c r="M10720">
        <v>5</v>
      </c>
      <c r="N10720" s="2">
        <v>1400</v>
      </c>
      <c r="O10720" s="2">
        <v>70</v>
      </c>
      <c r="P10720" s="2">
        <v>1330</v>
      </c>
      <c r="Q10720" s="2">
        <v>894.59</v>
      </c>
      <c r="R10720" s="2">
        <v>435.41</v>
      </c>
      <c r="S10720" t="s">
        <v>36</v>
      </c>
      <c r="T10720" t="s">
        <v>105</v>
      </c>
      <c r="U10720" t="s">
        <v>106</v>
      </c>
      <c r="V10720" t="s">
        <v>39</v>
      </c>
      <c r="W10720" t="s">
        <v>40</v>
      </c>
      <c r="X10720" t="s">
        <v>41</v>
      </c>
      <c r="Y10720" t="s">
        <v>56</v>
      </c>
      <c r="Z10720" t="s">
        <v>43</v>
      </c>
      <c r="AA10720" t="s">
        <v>44</v>
      </c>
      <c r="AB10720" t="s">
        <v>44</v>
      </c>
    </row>
    <row r="10721" spans="1:28" x14ac:dyDescent="0.25">
      <c r="A10721" t="s">
        <v>15824</v>
      </c>
      <c r="B10721" s="1">
        <v>46149</v>
      </c>
      <c r="C10721" t="s">
        <v>2309</v>
      </c>
      <c r="D10721" t="s">
        <v>2310</v>
      </c>
      <c r="E10721">
        <v>41</v>
      </c>
      <c r="F10721" t="s">
        <v>48</v>
      </c>
      <c r="G10721" t="s">
        <v>32</v>
      </c>
      <c r="H10721" t="s">
        <v>33</v>
      </c>
      <c r="I10721" t="s">
        <v>34</v>
      </c>
      <c r="J10721" t="s">
        <v>35</v>
      </c>
      <c r="K10721">
        <v>1</v>
      </c>
      <c r="L10721" s="2">
        <v>55000</v>
      </c>
      <c r="M10721">
        <v>5</v>
      </c>
      <c r="N10721" s="2">
        <v>55000</v>
      </c>
      <c r="O10721" s="2">
        <v>2750</v>
      </c>
      <c r="P10721" s="2">
        <v>52250</v>
      </c>
      <c r="Q10721" s="2">
        <v>36020.230000000003</v>
      </c>
      <c r="R10721" s="2">
        <v>16229.77</v>
      </c>
      <c r="S10721" t="s">
        <v>64</v>
      </c>
      <c r="T10721" t="s">
        <v>96</v>
      </c>
      <c r="U10721" t="s">
        <v>96</v>
      </c>
      <c r="V10721" t="s">
        <v>39</v>
      </c>
      <c r="W10721" t="s">
        <v>124</v>
      </c>
      <c r="X10721" t="s">
        <v>67</v>
      </c>
      <c r="Y10721" t="s">
        <v>56</v>
      </c>
      <c r="Z10721" t="s">
        <v>144</v>
      </c>
      <c r="AA10721" t="s">
        <v>44</v>
      </c>
      <c r="AB10721" t="s">
        <v>68</v>
      </c>
    </row>
    <row r="10722" spans="1:28" x14ac:dyDescent="0.25">
      <c r="A10722" t="s">
        <v>15825</v>
      </c>
      <c r="B10722" s="1">
        <v>46149</v>
      </c>
      <c r="C10722" t="s">
        <v>1119</v>
      </c>
      <c r="D10722" t="s">
        <v>1120</v>
      </c>
      <c r="E10722">
        <v>45</v>
      </c>
      <c r="F10722" t="s">
        <v>48</v>
      </c>
      <c r="G10722" t="s">
        <v>238</v>
      </c>
      <c r="H10722" t="s">
        <v>239</v>
      </c>
      <c r="I10722" t="s">
        <v>62</v>
      </c>
      <c r="J10722" t="s">
        <v>63</v>
      </c>
      <c r="K10722">
        <v>4</v>
      </c>
      <c r="L10722" s="2">
        <v>6500</v>
      </c>
      <c r="M10722">
        <v>5</v>
      </c>
      <c r="N10722" s="2">
        <v>26000</v>
      </c>
      <c r="O10722" s="2">
        <v>1300</v>
      </c>
      <c r="P10722" s="2">
        <v>24700</v>
      </c>
      <c r="Q10722" s="2">
        <v>18953.3</v>
      </c>
      <c r="R10722" s="2">
        <v>5746.7</v>
      </c>
      <c r="S10722" t="s">
        <v>53</v>
      </c>
      <c r="T10722" t="s">
        <v>153</v>
      </c>
      <c r="U10722" t="s">
        <v>154</v>
      </c>
      <c r="V10722" t="s">
        <v>39</v>
      </c>
      <c r="W10722" t="s">
        <v>83</v>
      </c>
      <c r="X10722" t="s">
        <v>67</v>
      </c>
      <c r="Y10722" t="s">
        <v>56</v>
      </c>
      <c r="Z10722" t="s">
        <v>508</v>
      </c>
      <c r="AA10722" t="s">
        <v>44</v>
      </c>
      <c r="AB10722" t="s">
        <v>44</v>
      </c>
    </row>
    <row r="10723" spans="1:28" x14ac:dyDescent="0.25">
      <c r="A10723" t="s">
        <v>15826</v>
      </c>
      <c r="B10723" s="1">
        <v>46149</v>
      </c>
      <c r="C10723" t="s">
        <v>171</v>
      </c>
      <c r="D10723" t="s">
        <v>172</v>
      </c>
      <c r="E10723">
        <v>49</v>
      </c>
      <c r="F10723" t="s">
        <v>111</v>
      </c>
      <c r="G10723" t="s">
        <v>561</v>
      </c>
      <c r="H10723" t="s">
        <v>562</v>
      </c>
      <c r="I10723" t="s">
        <v>34</v>
      </c>
      <c r="J10723" t="s">
        <v>143</v>
      </c>
      <c r="K10723">
        <v>2</v>
      </c>
      <c r="L10723" s="2">
        <v>900</v>
      </c>
      <c r="M10723">
        <v>10</v>
      </c>
      <c r="N10723" s="2">
        <v>1800</v>
      </c>
      <c r="O10723" s="2">
        <v>180</v>
      </c>
      <c r="P10723" s="2">
        <v>1620</v>
      </c>
      <c r="Q10723" s="2">
        <v>979.67</v>
      </c>
      <c r="R10723" s="2">
        <v>640.33000000000004</v>
      </c>
      <c r="S10723" t="s">
        <v>53</v>
      </c>
      <c r="T10723" t="s">
        <v>263</v>
      </c>
      <c r="U10723" t="s">
        <v>91</v>
      </c>
      <c r="V10723" t="s">
        <v>39</v>
      </c>
      <c r="W10723" t="s">
        <v>124</v>
      </c>
      <c r="X10723" t="s">
        <v>41</v>
      </c>
      <c r="Y10723" t="s">
        <v>42</v>
      </c>
      <c r="Z10723" t="s">
        <v>43</v>
      </c>
      <c r="AA10723" t="s">
        <v>44</v>
      </c>
      <c r="AB10723" t="s">
        <v>44</v>
      </c>
    </row>
    <row r="10724" spans="1:28" x14ac:dyDescent="0.25">
      <c r="A10724" t="s">
        <v>15827</v>
      </c>
      <c r="B10724" s="1">
        <v>46149</v>
      </c>
      <c r="C10724" t="s">
        <v>7490</v>
      </c>
      <c r="D10724" t="s">
        <v>7491</v>
      </c>
      <c r="E10724">
        <v>43</v>
      </c>
      <c r="F10724" t="s">
        <v>31</v>
      </c>
      <c r="G10724" t="s">
        <v>188</v>
      </c>
      <c r="H10724" t="s">
        <v>189</v>
      </c>
      <c r="I10724" t="s">
        <v>34</v>
      </c>
      <c r="J10724" t="s">
        <v>190</v>
      </c>
      <c r="K10724">
        <v>1</v>
      </c>
      <c r="L10724" s="2">
        <v>1800</v>
      </c>
      <c r="M10724">
        <v>25</v>
      </c>
      <c r="N10724" s="2">
        <v>1800</v>
      </c>
      <c r="O10724" s="2">
        <v>450</v>
      </c>
      <c r="P10724" s="2">
        <v>1350</v>
      </c>
      <c r="Q10724" s="2">
        <v>929.69</v>
      </c>
      <c r="R10724" s="2">
        <v>420.31</v>
      </c>
      <c r="S10724" t="s">
        <v>64</v>
      </c>
      <c r="T10724" t="s">
        <v>578</v>
      </c>
      <c r="U10724" t="s">
        <v>579</v>
      </c>
      <c r="V10724" t="s">
        <v>39</v>
      </c>
      <c r="W10724" t="s">
        <v>137</v>
      </c>
      <c r="X10724" t="s">
        <v>97</v>
      </c>
      <c r="Y10724" t="s">
        <v>56</v>
      </c>
      <c r="Z10724" t="s">
        <v>43</v>
      </c>
      <c r="AA10724" t="s">
        <v>44</v>
      </c>
      <c r="AB10724" t="s">
        <v>44</v>
      </c>
    </row>
    <row r="10725" spans="1:28" x14ac:dyDescent="0.25">
      <c r="A10725" t="s">
        <v>15828</v>
      </c>
      <c r="B10725" s="1">
        <v>46149</v>
      </c>
      <c r="C10725" t="s">
        <v>3987</v>
      </c>
      <c r="D10725" t="s">
        <v>3988</v>
      </c>
      <c r="E10725">
        <v>30</v>
      </c>
      <c r="F10725" t="s">
        <v>48</v>
      </c>
      <c r="G10725" t="s">
        <v>280</v>
      </c>
      <c r="H10725" t="s">
        <v>281</v>
      </c>
      <c r="I10725" t="s">
        <v>62</v>
      </c>
      <c r="J10725" t="s">
        <v>190</v>
      </c>
      <c r="K10725">
        <v>1</v>
      </c>
      <c r="L10725" s="2">
        <v>700</v>
      </c>
      <c r="M10725">
        <v>15</v>
      </c>
      <c r="N10725" s="2">
        <v>700</v>
      </c>
      <c r="O10725" s="2">
        <v>105</v>
      </c>
      <c r="P10725" s="2">
        <v>595</v>
      </c>
      <c r="Q10725" s="2">
        <v>400.07</v>
      </c>
      <c r="R10725" s="2">
        <v>194.93</v>
      </c>
      <c r="S10725" t="s">
        <v>53</v>
      </c>
      <c r="T10725" t="s">
        <v>114</v>
      </c>
      <c r="U10725" t="s">
        <v>115</v>
      </c>
      <c r="V10725" t="s">
        <v>39</v>
      </c>
      <c r="W10725" t="s">
        <v>83</v>
      </c>
      <c r="X10725" t="s">
        <v>67</v>
      </c>
      <c r="Y10725" t="s">
        <v>42</v>
      </c>
      <c r="Z10725" t="s">
        <v>43</v>
      </c>
      <c r="AA10725" t="s">
        <v>44</v>
      </c>
      <c r="AB10725" t="s">
        <v>44</v>
      </c>
    </row>
    <row r="10726" spans="1:28" x14ac:dyDescent="0.25">
      <c r="A10726" t="s">
        <v>15829</v>
      </c>
      <c r="B10726" s="1">
        <v>46149</v>
      </c>
      <c r="C10726" t="s">
        <v>866</v>
      </c>
      <c r="D10726" t="s">
        <v>867</v>
      </c>
      <c r="E10726">
        <v>37</v>
      </c>
      <c r="F10726" t="s">
        <v>111</v>
      </c>
      <c r="G10726" t="s">
        <v>176</v>
      </c>
      <c r="H10726" t="s">
        <v>177</v>
      </c>
      <c r="I10726" t="s">
        <v>34</v>
      </c>
      <c r="J10726" t="s">
        <v>35</v>
      </c>
      <c r="K10726">
        <v>1</v>
      </c>
      <c r="L10726" s="2">
        <v>6500</v>
      </c>
      <c r="M10726">
        <v>25</v>
      </c>
      <c r="N10726" s="2">
        <v>6500</v>
      </c>
      <c r="O10726" s="2">
        <v>1625</v>
      </c>
      <c r="P10726" s="2">
        <v>4875</v>
      </c>
      <c r="Q10726" s="2">
        <v>3211.95</v>
      </c>
      <c r="R10726" s="2">
        <v>1663.05</v>
      </c>
      <c r="S10726" t="s">
        <v>53</v>
      </c>
      <c r="T10726" t="s">
        <v>114</v>
      </c>
      <c r="U10726" t="s">
        <v>115</v>
      </c>
      <c r="V10726" t="s">
        <v>39</v>
      </c>
      <c r="W10726" t="s">
        <v>137</v>
      </c>
      <c r="X10726" t="s">
        <v>97</v>
      </c>
      <c r="Y10726" t="s">
        <v>42</v>
      </c>
      <c r="Z10726" t="s">
        <v>43</v>
      </c>
      <c r="AA10726" t="s">
        <v>44</v>
      </c>
      <c r="AB10726" t="s">
        <v>68</v>
      </c>
    </row>
    <row r="10727" spans="1:28" x14ac:dyDescent="0.25">
      <c r="A10727" t="s">
        <v>15830</v>
      </c>
      <c r="B10727" s="1">
        <v>46149</v>
      </c>
      <c r="C10727" t="s">
        <v>10249</v>
      </c>
      <c r="D10727" t="s">
        <v>10250</v>
      </c>
      <c r="E10727">
        <v>51</v>
      </c>
      <c r="F10727" t="s">
        <v>31</v>
      </c>
      <c r="G10727" t="s">
        <v>318</v>
      </c>
      <c r="H10727" t="s">
        <v>319</v>
      </c>
      <c r="I10727" t="s">
        <v>34</v>
      </c>
      <c r="J10727" t="s">
        <v>190</v>
      </c>
      <c r="K10727">
        <v>2</v>
      </c>
      <c r="L10727" s="2">
        <v>2500</v>
      </c>
      <c r="M10727">
        <v>15</v>
      </c>
      <c r="N10727" s="2">
        <v>5000</v>
      </c>
      <c r="O10727" s="2">
        <v>750</v>
      </c>
      <c r="P10727" s="2">
        <v>4250</v>
      </c>
      <c r="Q10727" s="2">
        <v>2769.14</v>
      </c>
      <c r="R10727" s="2">
        <v>1480.86</v>
      </c>
      <c r="S10727" t="s">
        <v>53</v>
      </c>
      <c r="T10727" t="s">
        <v>153</v>
      </c>
      <c r="U10727" t="s">
        <v>154</v>
      </c>
      <c r="V10727" t="s">
        <v>39</v>
      </c>
      <c r="W10727" t="s">
        <v>124</v>
      </c>
      <c r="X10727" t="s">
        <v>97</v>
      </c>
      <c r="Y10727" t="s">
        <v>42</v>
      </c>
      <c r="Z10727" t="s">
        <v>43</v>
      </c>
      <c r="AA10727" t="s">
        <v>44</v>
      </c>
      <c r="AB10727" t="s">
        <v>68</v>
      </c>
    </row>
    <row r="10728" spans="1:28" x14ac:dyDescent="0.25">
      <c r="A10728" t="s">
        <v>15831</v>
      </c>
      <c r="B10728" s="1">
        <v>46149</v>
      </c>
      <c r="C10728" t="s">
        <v>1614</v>
      </c>
      <c r="D10728" t="s">
        <v>1615</v>
      </c>
      <c r="E10728">
        <v>31</v>
      </c>
      <c r="F10728" t="s">
        <v>31</v>
      </c>
      <c r="G10728" t="s">
        <v>112</v>
      </c>
      <c r="H10728" t="s">
        <v>113</v>
      </c>
      <c r="I10728" t="s">
        <v>103</v>
      </c>
      <c r="J10728" t="s">
        <v>104</v>
      </c>
      <c r="K10728">
        <v>3</v>
      </c>
      <c r="L10728" s="2">
        <v>650</v>
      </c>
      <c r="M10728">
        <v>15</v>
      </c>
      <c r="N10728" s="2">
        <v>1950</v>
      </c>
      <c r="O10728" s="2">
        <v>292.5</v>
      </c>
      <c r="P10728" s="2">
        <v>1657.5</v>
      </c>
      <c r="Q10728" s="2">
        <v>1287.8800000000001</v>
      </c>
      <c r="R10728" s="2">
        <v>369.62</v>
      </c>
      <c r="S10728" t="s">
        <v>53</v>
      </c>
      <c r="T10728" t="s">
        <v>54</v>
      </c>
      <c r="U10728" t="s">
        <v>55</v>
      </c>
      <c r="V10728" t="s">
        <v>39</v>
      </c>
      <c r="W10728" t="s">
        <v>92</v>
      </c>
      <c r="X10728" t="s">
        <v>41</v>
      </c>
      <c r="Y10728" t="s">
        <v>42</v>
      </c>
      <c r="Z10728" t="s">
        <v>43</v>
      </c>
      <c r="AA10728" t="s">
        <v>44</v>
      </c>
      <c r="AB10728" t="s">
        <v>44</v>
      </c>
    </row>
    <row r="10729" spans="1:28" x14ac:dyDescent="0.25">
      <c r="A10729" t="s">
        <v>15832</v>
      </c>
      <c r="B10729" s="1">
        <v>46149</v>
      </c>
      <c r="C10729" t="s">
        <v>4751</v>
      </c>
      <c r="D10729" t="s">
        <v>4752</v>
      </c>
      <c r="E10729">
        <v>51</v>
      </c>
      <c r="F10729" t="s">
        <v>48</v>
      </c>
      <c r="G10729" t="s">
        <v>238</v>
      </c>
      <c r="H10729" t="s">
        <v>239</v>
      </c>
      <c r="I10729" t="s">
        <v>62</v>
      </c>
      <c r="J10729" t="s">
        <v>63</v>
      </c>
      <c r="K10729">
        <v>5</v>
      </c>
      <c r="L10729" s="2">
        <v>6500</v>
      </c>
      <c r="M10729">
        <v>0</v>
      </c>
      <c r="N10729" s="2">
        <v>32500</v>
      </c>
      <c r="O10729" s="2">
        <v>0</v>
      </c>
      <c r="P10729" s="2">
        <v>32500</v>
      </c>
      <c r="Q10729" s="2">
        <v>26430.53</v>
      </c>
      <c r="R10729" s="2">
        <v>6069.47</v>
      </c>
      <c r="S10729" t="s">
        <v>53</v>
      </c>
      <c r="T10729" t="s">
        <v>398</v>
      </c>
      <c r="U10729" t="s">
        <v>399</v>
      </c>
      <c r="V10729" t="s">
        <v>39</v>
      </c>
      <c r="W10729" t="s">
        <v>137</v>
      </c>
      <c r="X10729" t="s">
        <v>41</v>
      </c>
      <c r="Y10729" t="s">
        <v>56</v>
      </c>
      <c r="Z10729" t="s">
        <v>43</v>
      </c>
      <c r="AA10729" t="s">
        <v>44</v>
      </c>
      <c r="AB10729" t="s">
        <v>68</v>
      </c>
    </row>
    <row r="10730" spans="1:28" x14ac:dyDescent="0.25">
      <c r="A10730" t="s">
        <v>15833</v>
      </c>
      <c r="B10730" s="1">
        <v>46149</v>
      </c>
      <c r="C10730" t="s">
        <v>2561</v>
      </c>
      <c r="D10730" t="s">
        <v>2562</v>
      </c>
      <c r="E10730">
        <v>45</v>
      </c>
      <c r="F10730" t="s">
        <v>48</v>
      </c>
      <c r="G10730" t="s">
        <v>243</v>
      </c>
      <c r="H10730" t="s">
        <v>244</v>
      </c>
      <c r="I10730" t="s">
        <v>103</v>
      </c>
      <c r="J10730" t="s">
        <v>104</v>
      </c>
      <c r="K10730">
        <v>4</v>
      </c>
      <c r="L10730" s="2">
        <v>450</v>
      </c>
      <c r="M10730">
        <v>15</v>
      </c>
      <c r="N10730" s="2">
        <v>1800</v>
      </c>
      <c r="O10730" s="2">
        <v>270</v>
      </c>
      <c r="P10730" s="2">
        <v>1530</v>
      </c>
      <c r="Q10730" s="2">
        <v>841.83</v>
      </c>
      <c r="R10730" s="2">
        <v>688.17</v>
      </c>
      <c r="S10730" t="s">
        <v>36</v>
      </c>
      <c r="T10730" t="s">
        <v>37</v>
      </c>
      <c r="U10730" t="s">
        <v>38</v>
      </c>
      <c r="V10730" t="s">
        <v>39</v>
      </c>
      <c r="W10730" t="s">
        <v>92</v>
      </c>
      <c r="X10730" t="s">
        <v>41</v>
      </c>
      <c r="Y10730" t="s">
        <v>56</v>
      </c>
      <c r="Z10730" t="s">
        <v>107</v>
      </c>
      <c r="AA10730" t="s">
        <v>44</v>
      </c>
      <c r="AB10730" t="s">
        <v>44</v>
      </c>
    </row>
    <row r="10731" spans="1:28" x14ac:dyDescent="0.25">
      <c r="A10731" t="s">
        <v>15834</v>
      </c>
      <c r="B10731" s="1">
        <v>46150</v>
      </c>
      <c r="C10731" t="s">
        <v>657</v>
      </c>
      <c r="D10731" t="s">
        <v>658</v>
      </c>
      <c r="E10731">
        <v>60</v>
      </c>
      <c r="F10731" t="s">
        <v>48</v>
      </c>
      <c r="G10731" t="s">
        <v>88</v>
      </c>
      <c r="H10731" t="s">
        <v>89</v>
      </c>
      <c r="I10731" t="s">
        <v>62</v>
      </c>
      <c r="J10731" t="s">
        <v>63</v>
      </c>
      <c r="K10731">
        <v>2</v>
      </c>
      <c r="L10731" s="2">
        <v>4200</v>
      </c>
      <c r="M10731">
        <v>15</v>
      </c>
      <c r="N10731" s="2">
        <v>8400</v>
      </c>
      <c r="O10731" s="2">
        <v>1260</v>
      </c>
      <c r="P10731" s="2">
        <v>7140</v>
      </c>
      <c r="Q10731" s="2">
        <v>5124.03</v>
      </c>
      <c r="R10731" s="2">
        <v>2015.97</v>
      </c>
      <c r="S10731" t="s">
        <v>36</v>
      </c>
      <c r="T10731" t="s">
        <v>54</v>
      </c>
      <c r="U10731" t="s">
        <v>55</v>
      </c>
      <c r="V10731" t="s">
        <v>39</v>
      </c>
      <c r="W10731" t="s">
        <v>137</v>
      </c>
      <c r="X10731" t="s">
        <v>67</v>
      </c>
      <c r="Y10731" t="s">
        <v>56</v>
      </c>
      <c r="Z10731" t="s">
        <v>43</v>
      </c>
      <c r="AA10731" t="s">
        <v>44</v>
      </c>
      <c r="AB10731" t="s">
        <v>44</v>
      </c>
    </row>
    <row r="10732" spans="1:28" x14ac:dyDescent="0.25">
      <c r="A10732" t="s">
        <v>15835</v>
      </c>
      <c r="B10732" s="1">
        <v>46150</v>
      </c>
      <c r="C10732" t="s">
        <v>15836</v>
      </c>
      <c r="D10732" t="s">
        <v>15837</v>
      </c>
      <c r="E10732">
        <v>27</v>
      </c>
      <c r="F10732" t="s">
        <v>48</v>
      </c>
      <c r="G10732" t="s">
        <v>158</v>
      </c>
      <c r="H10732" t="s">
        <v>159</v>
      </c>
      <c r="I10732" t="s">
        <v>51</v>
      </c>
      <c r="J10732" t="s">
        <v>52</v>
      </c>
      <c r="K10732">
        <v>2</v>
      </c>
      <c r="L10732" s="2">
        <v>650</v>
      </c>
      <c r="M10732">
        <v>5</v>
      </c>
      <c r="N10732" s="2">
        <v>1300</v>
      </c>
      <c r="O10732" s="2">
        <v>65</v>
      </c>
      <c r="P10732" s="2">
        <v>1235</v>
      </c>
      <c r="Q10732" s="2">
        <v>899.54</v>
      </c>
      <c r="R10732" s="2">
        <v>335.46</v>
      </c>
      <c r="S10732" t="s">
        <v>53</v>
      </c>
      <c r="T10732" t="s">
        <v>153</v>
      </c>
      <c r="U10732" t="s">
        <v>154</v>
      </c>
      <c r="V10732" t="s">
        <v>39</v>
      </c>
      <c r="W10732" t="s">
        <v>124</v>
      </c>
      <c r="X10732" t="s">
        <v>67</v>
      </c>
      <c r="Y10732" t="s">
        <v>56</v>
      </c>
      <c r="Z10732" t="s">
        <v>43</v>
      </c>
      <c r="AA10732" t="s">
        <v>44</v>
      </c>
      <c r="AB10732" t="s">
        <v>44</v>
      </c>
    </row>
    <row r="10733" spans="1:28" x14ac:dyDescent="0.25">
      <c r="A10733" t="s">
        <v>15838</v>
      </c>
      <c r="B10733" s="1">
        <v>46150</v>
      </c>
      <c r="C10733" t="s">
        <v>5795</v>
      </c>
      <c r="D10733" t="s">
        <v>5796</v>
      </c>
      <c r="E10733">
        <v>27</v>
      </c>
      <c r="F10733" t="s">
        <v>111</v>
      </c>
      <c r="G10733" t="s">
        <v>176</v>
      </c>
      <c r="H10733" t="s">
        <v>177</v>
      </c>
      <c r="I10733" t="s">
        <v>34</v>
      </c>
      <c r="J10733" t="s">
        <v>35</v>
      </c>
      <c r="K10733">
        <v>2</v>
      </c>
      <c r="L10733" s="2">
        <v>6500</v>
      </c>
      <c r="M10733">
        <v>20</v>
      </c>
      <c r="N10733" s="2">
        <v>13000</v>
      </c>
      <c r="O10733" s="2">
        <v>2600</v>
      </c>
      <c r="P10733" s="2">
        <v>10400</v>
      </c>
      <c r="Q10733" s="2">
        <v>7269.13</v>
      </c>
      <c r="R10733" s="2">
        <v>3130.87</v>
      </c>
      <c r="S10733" t="s">
        <v>36</v>
      </c>
      <c r="T10733" t="s">
        <v>263</v>
      </c>
      <c r="U10733" t="s">
        <v>91</v>
      </c>
      <c r="V10733" t="s">
        <v>39</v>
      </c>
      <c r="W10733" t="s">
        <v>83</v>
      </c>
      <c r="X10733" t="s">
        <v>97</v>
      </c>
      <c r="Y10733" t="s">
        <v>42</v>
      </c>
      <c r="Z10733" t="s">
        <v>107</v>
      </c>
      <c r="AA10733" t="s">
        <v>44</v>
      </c>
      <c r="AB10733" t="s">
        <v>44</v>
      </c>
    </row>
    <row r="10734" spans="1:28" x14ac:dyDescent="0.25">
      <c r="A10734" t="s">
        <v>15839</v>
      </c>
      <c r="B10734" s="1">
        <v>46150</v>
      </c>
      <c r="C10734" t="s">
        <v>2862</v>
      </c>
      <c r="D10734" t="s">
        <v>2863</v>
      </c>
      <c r="E10734">
        <v>35</v>
      </c>
      <c r="F10734" t="s">
        <v>111</v>
      </c>
      <c r="G10734" t="s">
        <v>60</v>
      </c>
      <c r="H10734" t="s">
        <v>61</v>
      </c>
      <c r="I10734" t="s">
        <v>62</v>
      </c>
      <c r="J10734" t="s">
        <v>63</v>
      </c>
      <c r="K10734">
        <v>1</v>
      </c>
      <c r="L10734" s="2">
        <v>3500</v>
      </c>
      <c r="M10734">
        <v>20</v>
      </c>
      <c r="N10734" s="2">
        <v>3500</v>
      </c>
      <c r="O10734" s="2">
        <v>700</v>
      </c>
      <c r="P10734" s="2">
        <v>2800</v>
      </c>
      <c r="Q10734" s="2">
        <v>1804.43</v>
      </c>
      <c r="R10734" s="2">
        <v>995.57</v>
      </c>
      <c r="S10734" t="s">
        <v>53</v>
      </c>
      <c r="T10734" t="s">
        <v>163</v>
      </c>
      <c r="U10734" t="s">
        <v>164</v>
      </c>
      <c r="V10734" t="s">
        <v>39</v>
      </c>
      <c r="W10734" t="s">
        <v>40</v>
      </c>
      <c r="X10734" t="s">
        <v>41</v>
      </c>
      <c r="Y10734" t="s">
        <v>56</v>
      </c>
      <c r="Z10734" t="s">
        <v>43</v>
      </c>
      <c r="AA10734" t="s">
        <v>44</v>
      </c>
      <c r="AB10734" t="s">
        <v>44</v>
      </c>
    </row>
    <row r="10735" spans="1:28" x14ac:dyDescent="0.25">
      <c r="A10735" t="s">
        <v>15840</v>
      </c>
      <c r="B10735" s="1">
        <v>46150</v>
      </c>
      <c r="C10735" t="s">
        <v>3729</v>
      </c>
      <c r="D10735" t="s">
        <v>3730</v>
      </c>
      <c r="E10735">
        <v>45</v>
      </c>
      <c r="F10735" t="s">
        <v>48</v>
      </c>
      <c r="G10735" t="s">
        <v>128</v>
      </c>
      <c r="H10735" t="s">
        <v>129</v>
      </c>
      <c r="I10735" t="s">
        <v>74</v>
      </c>
      <c r="J10735" t="s">
        <v>130</v>
      </c>
      <c r="K10735">
        <v>1</v>
      </c>
      <c r="L10735" s="2">
        <v>1700</v>
      </c>
      <c r="M10735">
        <v>10</v>
      </c>
      <c r="N10735" s="2">
        <v>1700</v>
      </c>
      <c r="O10735" s="2">
        <v>170</v>
      </c>
      <c r="P10735" s="2">
        <v>1530</v>
      </c>
      <c r="Q10735" s="2">
        <v>895.72</v>
      </c>
      <c r="R10735" s="2">
        <v>634.28</v>
      </c>
      <c r="S10735" t="s">
        <v>64</v>
      </c>
      <c r="T10735" t="s">
        <v>398</v>
      </c>
      <c r="U10735" t="s">
        <v>399</v>
      </c>
      <c r="V10735" t="s">
        <v>39</v>
      </c>
      <c r="W10735" t="s">
        <v>66</v>
      </c>
      <c r="X10735" t="s">
        <v>97</v>
      </c>
      <c r="Y10735" t="s">
        <v>56</v>
      </c>
      <c r="Z10735" t="s">
        <v>144</v>
      </c>
      <c r="AA10735" t="s">
        <v>44</v>
      </c>
      <c r="AB10735" t="s">
        <v>44</v>
      </c>
    </row>
    <row r="10736" spans="1:28" x14ac:dyDescent="0.25">
      <c r="A10736" t="s">
        <v>15841</v>
      </c>
      <c r="B10736" s="1">
        <v>46150</v>
      </c>
      <c r="C10736" t="s">
        <v>236</v>
      </c>
      <c r="D10736" t="s">
        <v>237</v>
      </c>
      <c r="E10736">
        <v>52</v>
      </c>
      <c r="F10736" t="s">
        <v>111</v>
      </c>
      <c r="G10736" t="s">
        <v>128</v>
      </c>
      <c r="H10736" t="s">
        <v>129</v>
      </c>
      <c r="I10736" t="s">
        <v>74</v>
      </c>
      <c r="J10736" t="s">
        <v>130</v>
      </c>
      <c r="K10736">
        <v>3</v>
      </c>
      <c r="L10736" s="2">
        <v>1700</v>
      </c>
      <c r="M10736">
        <v>15</v>
      </c>
      <c r="N10736" s="2">
        <v>5100</v>
      </c>
      <c r="O10736" s="2">
        <v>765</v>
      </c>
      <c r="P10736" s="2">
        <v>4335</v>
      </c>
      <c r="Q10736" s="2">
        <v>3445.12</v>
      </c>
      <c r="R10736" s="2">
        <v>889.88</v>
      </c>
      <c r="S10736" t="s">
        <v>36</v>
      </c>
      <c r="T10736" t="s">
        <v>222</v>
      </c>
      <c r="U10736" t="s">
        <v>38</v>
      </c>
      <c r="V10736" t="s">
        <v>39</v>
      </c>
      <c r="W10736" t="s">
        <v>66</v>
      </c>
      <c r="X10736" t="s">
        <v>97</v>
      </c>
      <c r="Y10736" t="s">
        <v>56</v>
      </c>
      <c r="Z10736" t="s">
        <v>223</v>
      </c>
      <c r="AA10736" t="s">
        <v>68</v>
      </c>
      <c r="AB10736" t="s">
        <v>44</v>
      </c>
    </row>
    <row r="10737" spans="1:28" x14ac:dyDescent="0.25">
      <c r="A10737" t="s">
        <v>15842</v>
      </c>
      <c r="B10737" s="1">
        <v>46150</v>
      </c>
      <c r="C10737" t="s">
        <v>5096</v>
      </c>
      <c r="D10737" t="s">
        <v>5097</v>
      </c>
      <c r="E10737">
        <v>26</v>
      </c>
      <c r="F10737" t="s">
        <v>31</v>
      </c>
      <c r="G10737" t="s">
        <v>72</v>
      </c>
      <c r="H10737" t="s">
        <v>73</v>
      </c>
      <c r="I10737" t="s">
        <v>74</v>
      </c>
      <c r="J10737" t="s">
        <v>75</v>
      </c>
      <c r="K10737">
        <v>1</v>
      </c>
      <c r="L10737" s="2">
        <v>2200</v>
      </c>
      <c r="M10737">
        <v>0</v>
      </c>
      <c r="N10737" s="2">
        <v>2200</v>
      </c>
      <c r="O10737" s="2">
        <v>0</v>
      </c>
      <c r="P10737" s="2">
        <v>2200</v>
      </c>
      <c r="Q10737" s="2">
        <v>1274.22</v>
      </c>
      <c r="R10737" s="2">
        <v>925.78</v>
      </c>
      <c r="S10737" t="s">
        <v>53</v>
      </c>
      <c r="T10737" t="s">
        <v>578</v>
      </c>
      <c r="U10737" t="s">
        <v>579</v>
      </c>
      <c r="V10737" t="s">
        <v>39</v>
      </c>
      <c r="W10737" t="s">
        <v>40</v>
      </c>
      <c r="X10737" t="s">
        <v>97</v>
      </c>
      <c r="Y10737" t="s">
        <v>42</v>
      </c>
      <c r="Z10737" t="s">
        <v>107</v>
      </c>
      <c r="AA10737" t="s">
        <v>68</v>
      </c>
      <c r="AB10737" t="s">
        <v>44</v>
      </c>
    </row>
    <row r="10738" spans="1:28" x14ac:dyDescent="0.25">
      <c r="A10738" t="s">
        <v>15843</v>
      </c>
      <c r="B10738" s="1">
        <v>46150</v>
      </c>
      <c r="C10738" t="s">
        <v>3450</v>
      </c>
      <c r="D10738" t="s">
        <v>3451</v>
      </c>
      <c r="E10738">
        <v>36</v>
      </c>
      <c r="F10738" t="s">
        <v>48</v>
      </c>
      <c r="G10738" t="s">
        <v>298</v>
      </c>
      <c r="H10738" t="s">
        <v>299</v>
      </c>
      <c r="I10738" t="s">
        <v>103</v>
      </c>
      <c r="J10738" t="s">
        <v>104</v>
      </c>
      <c r="K10738">
        <v>1</v>
      </c>
      <c r="L10738" s="2">
        <v>700</v>
      </c>
      <c r="M10738">
        <v>5</v>
      </c>
      <c r="N10738" s="2">
        <v>700</v>
      </c>
      <c r="O10738" s="2">
        <v>35</v>
      </c>
      <c r="P10738" s="2">
        <v>665</v>
      </c>
      <c r="Q10738" s="2">
        <v>537.12</v>
      </c>
      <c r="R10738" s="2">
        <v>127.88</v>
      </c>
      <c r="S10738" t="s">
        <v>36</v>
      </c>
      <c r="T10738" t="s">
        <v>54</v>
      </c>
      <c r="U10738" t="s">
        <v>55</v>
      </c>
      <c r="V10738" t="s">
        <v>39</v>
      </c>
      <c r="W10738" t="s">
        <v>124</v>
      </c>
      <c r="X10738" t="s">
        <v>97</v>
      </c>
      <c r="Y10738" t="s">
        <v>56</v>
      </c>
      <c r="Z10738" t="s">
        <v>43</v>
      </c>
      <c r="AA10738" t="s">
        <v>44</v>
      </c>
      <c r="AB10738" t="s">
        <v>44</v>
      </c>
    </row>
    <row r="10739" spans="1:28" x14ac:dyDescent="0.25">
      <c r="A10739" t="s">
        <v>15844</v>
      </c>
      <c r="B10739" s="1">
        <v>46150</v>
      </c>
      <c r="C10739" t="s">
        <v>13155</v>
      </c>
      <c r="D10739" t="s">
        <v>13156</v>
      </c>
      <c r="E10739">
        <v>51</v>
      </c>
      <c r="F10739" t="s">
        <v>48</v>
      </c>
      <c r="G10739" t="s">
        <v>344</v>
      </c>
      <c r="H10739" t="s">
        <v>345</v>
      </c>
      <c r="I10739" t="s">
        <v>34</v>
      </c>
      <c r="J10739" t="s">
        <v>121</v>
      </c>
      <c r="K10739">
        <v>2</v>
      </c>
      <c r="L10739" s="2">
        <v>1600</v>
      </c>
      <c r="M10739">
        <v>10</v>
      </c>
      <c r="N10739" s="2">
        <v>3200</v>
      </c>
      <c r="O10739" s="2">
        <v>320</v>
      </c>
      <c r="P10739" s="2">
        <v>2880</v>
      </c>
      <c r="Q10739" s="2">
        <v>1859.98</v>
      </c>
      <c r="R10739" s="2">
        <v>1020.02</v>
      </c>
      <c r="S10739" t="s">
        <v>53</v>
      </c>
      <c r="T10739" t="s">
        <v>122</v>
      </c>
      <c r="U10739" t="s">
        <v>123</v>
      </c>
      <c r="V10739" t="s">
        <v>39</v>
      </c>
      <c r="W10739" t="s">
        <v>40</v>
      </c>
      <c r="X10739" t="s">
        <v>41</v>
      </c>
      <c r="Y10739" t="s">
        <v>42</v>
      </c>
      <c r="Z10739" t="s">
        <v>43</v>
      </c>
      <c r="AA10739" t="s">
        <v>44</v>
      </c>
      <c r="AB10739" t="s">
        <v>44</v>
      </c>
    </row>
    <row r="10740" spans="1:28" x14ac:dyDescent="0.25">
      <c r="A10740" t="s">
        <v>15845</v>
      </c>
      <c r="B10740" s="1">
        <v>46150</v>
      </c>
      <c r="C10740" t="s">
        <v>2636</v>
      </c>
      <c r="D10740" t="s">
        <v>2637</v>
      </c>
      <c r="E10740">
        <v>28</v>
      </c>
      <c r="F10740" t="s">
        <v>31</v>
      </c>
      <c r="G10740" t="s">
        <v>112</v>
      </c>
      <c r="H10740" t="s">
        <v>113</v>
      </c>
      <c r="I10740" t="s">
        <v>103</v>
      </c>
      <c r="J10740" t="s">
        <v>104</v>
      </c>
      <c r="K10740">
        <v>2</v>
      </c>
      <c r="L10740" s="2">
        <v>650</v>
      </c>
      <c r="M10740">
        <v>15</v>
      </c>
      <c r="N10740" s="2">
        <v>1300</v>
      </c>
      <c r="O10740" s="2">
        <v>195</v>
      </c>
      <c r="P10740" s="2">
        <v>1105</v>
      </c>
      <c r="Q10740" s="2">
        <v>780.22</v>
      </c>
      <c r="R10740" s="2">
        <v>324.77999999999997</v>
      </c>
      <c r="S10740" t="s">
        <v>53</v>
      </c>
      <c r="T10740" t="s">
        <v>290</v>
      </c>
      <c r="U10740" t="s">
        <v>291</v>
      </c>
      <c r="V10740" t="s">
        <v>39</v>
      </c>
      <c r="W10740" t="s">
        <v>137</v>
      </c>
      <c r="X10740" t="s">
        <v>97</v>
      </c>
      <c r="Y10740" t="s">
        <v>56</v>
      </c>
      <c r="Z10740" t="s">
        <v>107</v>
      </c>
      <c r="AA10740" t="s">
        <v>44</v>
      </c>
      <c r="AB10740" t="s">
        <v>44</v>
      </c>
    </row>
    <row r="10741" spans="1:28" x14ac:dyDescent="0.25">
      <c r="A10741" t="s">
        <v>15846</v>
      </c>
      <c r="B10741" s="1">
        <v>46150</v>
      </c>
      <c r="C10741" t="s">
        <v>6930</v>
      </c>
      <c r="D10741" t="s">
        <v>6931</v>
      </c>
      <c r="E10741">
        <v>24</v>
      </c>
      <c r="F10741" t="s">
        <v>31</v>
      </c>
      <c r="G10741" t="s">
        <v>134</v>
      </c>
      <c r="H10741" t="s">
        <v>135</v>
      </c>
      <c r="I10741" t="s">
        <v>62</v>
      </c>
      <c r="J10741" t="s">
        <v>130</v>
      </c>
      <c r="K10741">
        <v>1</v>
      </c>
      <c r="L10741" s="2">
        <v>8500</v>
      </c>
      <c r="M10741">
        <v>5</v>
      </c>
      <c r="N10741" s="2">
        <v>8500</v>
      </c>
      <c r="O10741" s="2">
        <v>425</v>
      </c>
      <c r="P10741" s="2">
        <v>8075</v>
      </c>
      <c r="Q10741" s="2">
        <v>5253.54</v>
      </c>
      <c r="R10741" s="2">
        <v>2821.46</v>
      </c>
      <c r="S10741" t="s">
        <v>64</v>
      </c>
      <c r="T10741" t="s">
        <v>76</v>
      </c>
      <c r="U10741" t="s">
        <v>77</v>
      </c>
      <c r="V10741" t="s">
        <v>39</v>
      </c>
      <c r="W10741" t="s">
        <v>66</v>
      </c>
      <c r="X10741" t="s">
        <v>97</v>
      </c>
      <c r="Y10741" t="s">
        <v>56</v>
      </c>
      <c r="Z10741" t="s">
        <v>223</v>
      </c>
      <c r="AA10741" t="s">
        <v>44</v>
      </c>
      <c r="AB10741" t="s">
        <v>44</v>
      </c>
    </row>
    <row r="10742" spans="1:28" x14ac:dyDescent="0.25">
      <c r="A10742" t="s">
        <v>15847</v>
      </c>
      <c r="B10742" s="1">
        <v>46150</v>
      </c>
      <c r="C10742" t="s">
        <v>525</v>
      </c>
      <c r="D10742" t="s">
        <v>526</v>
      </c>
      <c r="E10742">
        <v>46</v>
      </c>
      <c r="F10742" t="s">
        <v>48</v>
      </c>
      <c r="G10742" t="s">
        <v>207</v>
      </c>
      <c r="H10742" t="s">
        <v>208</v>
      </c>
      <c r="I10742" t="s">
        <v>34</v>
      </c>
      <c r="J10742" t="s">
        <v>143</v>
      </c>
      <c r="K10742">
        <v>1</v>
      </c>
      <c r="L10742" s="2">
        <v>18000</v>
      </c>
      <c r="M10742">
        <v>5</v>
      </c>
      <c r="N10742" s="2">
        <v>18000</v>
      </c>
      <c r="O10742" s="2">
        <v>900</v>
      </c>
      <c r="P10742" s="2">
        <v>17100</v>
      </c>
      <c r="Q10742" s="2">
        <v>12344.96</v>
      </c>
      <c r="R10742" s="2">
        <v>4755.04</v>
      </c>
      <c r="S10742" t="s">
        <v>64</v>
      </c>
      <c r="T10742" t="s">
        <v>54</v>
      </c>
      <c r="U10742" t="s">
        <v>55</v>
      </c>
      <c r="V10742" t="s">
        <v>39</v>
      </c>
      <c r="W10742" t="s">
        <v>137</v>
      </c>
      <c r="X10742" t="s">
        <v>41</v>
      </c>
      <c r="Y10742" t="s">
        <v>56</v>
      </c>
      <c r="Z10742" t="s">
        <v>43</v>
      </c>
      <c r="AA10742" t="s">
        <v>44</v>
      </c>
      <c r="AB10742" t="s">
        <v>44</v>
      </c>
    </row>
    <row r="10743" spans="1:28" x14ac:dyDescent="0.25">
      <c r="A10743" t="s">
        <v>15848</v>
      </c>
      <c r="B10743" s="1">
        <v>46150</v>
      </c>
      <c r="C10743" t="s">
        <v>5980</v>
      </c>
      <c r="D10743" t="s">
        <v>5981</v>
      </c>
      <c r="E10743">
        <v>36</v>
      </c>
      <c r="F10743" t="s">
        <v>48</v>
      </c>
      <c r="G10743" t="s">
        <v>344</v>
      </c>
      <c r="H10743" t="s">
        <v>345</v>
      </c>
      <c r="I10743" t="s">
        <v>34</v>
      </c>
      <c r="J10743" t="s">
        <v>121</v>
      </c>
      <c r="K10743">
        <v>2</v>
      </c>
      <c r="L10743" s="2">
        <v>1600</v>
      </c>
      <c r="M10743">
        <v>0</v>
      </c>
      <c r="N10743" s="2">
        <v>3200</v>
      </c>
      <c r="O10743" s="2">
        <v>0</v>
      </c>
      <c r="P10743" s="2">
        <v>3200</v>
      </c>
      <c r="Q10743" s="2">
        <v>1793.91</v>
      </c>
      <c r="R10743" s="2">
        <v>1406.09</v>
      </c>
      <c r="S10743" t="s">
        <v>64</v>
      </c>
      <c r="T10743" t="s">
        <v>178</v>
      </c>
      <c r="U10743" t="s">
        <v>154</v>
      </c>
      <c r="V10743" t="s">
        <v>39</v>
      </c>
      <c r="W10743" t="s">
        <v>92</v>
      </c>
      <c r="X10743" t="s">
        <v>67</v>
      </c>
      <c r="Y10743" t="s">
        <v>56</v>
      </c>
      <c r="Z10743" t="s">
        <v>43</v>
      </c>
      <c r="AA10743" t="s">
        <v>44</v>
      </c>
      <c r="AB10743" t="s">
        <v>68</v>
      </c>
    </row>
    <row r="10744" spans="1:28" x14ac:dyDescent="0.25">
      <c r="A10744" t="s">
        <v>15849</v>
      </c>
      <c r="B10744" s="1">
        <v>46151</v>
      </c>
      <c r="C10744" t="s">
        <v>8624</v>
      </c>
      <c r="D10744" t="s">
        <v>8625</v>
      </c>
      <c r="E10744">
        <v>43</v>
      </c>
      <c r="F10744" t="s">
        <v>31</v>
      </c>
      <c r="G10744" t="s">
        <v>101</v>
      </c>
      <c r="H10744" t="s">
        <v>102</v>
      </c>
      <c r="I10744" t="s">
        <v>103</v>
      </c>
      <c r="J10744" t="s">
        <v>104</v>
      </c>
      <c r="K10744">
        <v>1</v>
      </c>
      <c r="L10744" s="2">
        <v>1800</v>
      </c>
      <c r="M10744">
        <v>25</v>
      </c>
      <c r="N10744" s="2">
        <v>1800</v>
      </c>
      <c r="O10744" s="2">
        <v>450</v>
      </c>
      <c r="P10744" s="2">
        <v>1350</v>
      </c>
      <c r="Q10744" s="2">
        <v>818.61</v>
      </c>
      <c r="R10744" s="2">
        <v>531.39</v>
      </c>
      <c r="S10744" t="s">
        <v>36</v>
      </c>
      <c r="T10744" t="s">
        <v>290</v>
      </c>
      <c r="U10744" t="s">
        <v>291</v>
      </c>
      <c r="V10744" t="s">
        <v>39</v>
      </c>
      <c r="W10744" t="s">
        <v>66</v>
      </c>
      <c r="X10744" t="s">
        <v>97</v>
      </c>
      <c r="Y10744" t="s">
        <v>42</v>
      </c>
      <c r="Z10744" t="s">
        <v>43</v>
      </c>
      <c r="AA10744" t="s">
        <v>44</v>
      </c>
      <c r="AB10744" t="s">
        <v>44</v>
      </c>
    </row>
    <row r="10745" spans="1:28" x14ac:dyDescent="0.25">
      <c r="A10745" t="s">
        <v>15850</v>
      </c>
      <c r="B10745" s="1">
        <v>46151</v>
      </c>
      <c r="C10745" t="s">
        <v>4811</v>
      </c>
      <c r="D10745" t="s">
        <v>4812</v>
      </c>
      <c r="E10745">
        <v>57</v>
      </c>
      <c r="F10745" t="s">
        <v>31</v>
      </c>
      <c r="G10745" t="s">
        <v>561</v>
      </c>
      <c r="H10745" t="s">
        <v>562</v>
      </c>
      <c r="I10745" t="s">
        <v>34</v>
      </c>
      <c r="J10745" t="s">
        <v>143</v>
      </c>
      <c r="K10745">
        <v>1</v>
      </c>
      <c r="L10745" s="2">
        <v>900</v>
      </c>
      <c r="M10745">
        <v>15</v>
      </c>
      <c r="N10745" s="2">
        <v>900</v>
      </c>
      <c r="O10745" s="2">
        <v>135</v>
      </c>
      <c r="P10745" s="2">
        <v>765</v>
      </c>
      <c r="Q10745" s="2">
        <v>531.47</v>
      </c>
      <c r="R10745" s="2">
        <v>233.53</v>
      </c>
      <c r="S10745" t="s">
        <v>36</v>
      </c>
      <c r="T10745" t="s">
        <v>290</v>
      </c>
      <c r="U10745" t="s">
        <v>291</v>
      </c>
      <c r="V10745" t="s">
        <v>39</v>
      </c>
      <c r="W10745" t="s">
        <v>40</v>
      </c>
      <c r="X10745" t="s">
        <v>97</v>
      </c>
      <c r="Y10745" t="s">
        <v>84</v>
      </c>
      <c r="Z10745" t="s">
        <v>43</v>
      </c>
      <c r="AA10745" t="s">
        <v>44</v>
      </c>
      <c r="AB10745" t="s">
        <v>44</v>
      </c>
    </row>
    <row r="10746" spans="1:28" x14ac:dyDescent="0.25">
      <c r="A10746" t="s">
        <v>15851</v>
      </c>
      <c r="B10746" s="1">
        <v>46151</v>
      </c>
      <c r="C10746" t="s">
        <v>8178</v>
      </c>
      <c r="D10746" t="s">
        <v>8179</v>
      </c>
      <c r="E10746">
        <v>43</v>
      </c>
      <c r="F10746" t="s">
        <v>48</v>
      </c>
      <c r="G10746" t="s">
        <v>32</v>
      </c>
      <c r="H10746" t="s">
        <v>33</v>
      </c>
      <c r="I10746" t="s">
        <v>34</v>
      </c>
      <c r="J10746" t="s">
        <v>35</v>
      </c>
      <c r="K10746">
        <v>4</v>
      </c>
      <c r="L10746" s="2">
        <v>55000</v>
      </c>
      <c r="M10746">
        <v>15</v>
      </c>
      <c r="N10746" s="2">
        <v>220000</v>
      </c>
      <c r="O10746" s="2">
        <v>33000</v>
      </c>
      <c r="P10746" s="2">
        <v>187000</v>
      </c>
      <c r="Q10746" s="2">
        <v>150173.26</v>
      </c>
      <c r="R10746" s="2">
        <v>36826.74</v>
      </c>
      <c r="S10746" t="s">
        <v>53</v>
      </c>
      <c r="T10746" t="s">
        <v>153</v>
      </c>
      <c r="U10746" t="s">
        <v>154</v>
      </c>
      <c r="V10746" t="s">
        <v>39</v>
      </c>
      <c r="W10746" t="s">
        <v>124</v>
      </c>
      <c r="X10746" t="s">
        <v>67</v>
      </c>
      <c r="Y10746" t="s">
        <v>42</v>
      </c>
      <c r="Z10746" t="s">
        <v>107</v>
      </c>
      <c r="AA10746" t="s">
        <v>68</v>
      </c>
      <c r="AB10746" t="s">
        <v>44</v>
      </c>
    </row>
    <row r="10747" spans="1:28" x14ac:dyDescent="0.25">
      <c r="A10747" t="s">
        <v>15852</v>
      </c>
      <c r="B10747" s="1">
        <v>46151</v>
      </c>
      <c r="C10747" t="s">
        <v>4531</v>
      </c>
      <c r="D10747" t="s">
        <v>4532</v>
      </c>
      <c r="E10747">
        <v>28</v>
      </c>
      <c r="F10747" t="s">
        <v>31</v>
      </c>
      <c r="G10747" t="s">
        <v>81</v>
      </c>
      <c r="H10747" t="s">
        <v>82</v>
      </c>
      <c r="I10747" t="s">
        <v>51</v>
      </c>
      <c r="J10747" t="s">
        <v>52</v>
      </c>
      <c r="K10747">
        <v>1</v>
      </c>
      <c r="L10747" s="2">
        <v>600</v>
      </c>
      <c r="M10747">
        <v>10</v>
      </c>
      <c r="N10747" s="2">
        <v>600</v>
      </c>
      <c r="O10747" s="2">
        <v>60</v>
      </c>
      <c r="P10747" s="2">
        <v>540</v>
      </c>
      <c r="Q10747" s="2">
        <v>321.35000000000002</v>
      </c>
      <c r="R10747" s="2">
        <v>218.65</v>
      </c>
      <c r="S10747" t="s">
        <v>53</v>
      </c>
      <c r="T10747" t="s">
        <v>37</v>
      </c>
      <c r="U10747" t="s">
        <v>38</v>
      </c>
      <c r="V10747" t="s">
        <v>39</v>
      </c>
      <c r="W10747" t="s">
        <v>83</v>
      </c>
      <c r="X10747" t="s">
        <v>97</v>
      </c>
      <c r="Y10747" t="s">
        <v>56</v>
      </c>
      <c r="Z10747" t="s">
        <v>43</v>
      </c>
      <c r="AA10747" t="s">
        <v>68</v>
      </c>
      <c r="AB10747" t="s">
        <v>44</v>
      </c>
    </row>
    <row r="10748" spans="1:28" x14ac:dyDescent="0.25">
      <c r="A10748" t="s">
        <v>15853</v>
      </c>
      <c r="B10748" s="1">
        <v>46151</v>
      </c>
      <c r="C10748" t="s">
        <v>2380</v>
      </c>
      <c r="D10748" t="s">
        <v>2381</v>
      </c>
      <c r="E10748">
        <v>51</v>
      </c>
      <c r="F10748" t="s">
        <v>31</v>
      </c>
      <c r="G10748" t="s">
        <v>238</v>
      </c>
      <c r="H10748" t="s">
        <v>239</v>
      </c>
      <c r="I10748" t="s">
        <v>62</v>
      </c>
      <c r="J10748" t="s">
        <v>63</v>
      </c>
      <c r="K10748">
        <v>1</v>
      </c>
      <c r="L10748" s="2">
        <v>6500</v>
      </c>
      <c r="M10748">
        <v>5</v>
      </c>
      <c r="N10748" s="2">
        <v>6500</v>
      </c>
      <c r="O10748" s="2">
        <v>325</v>
      </c>
      <c r="P10748" s="2">
        <v>6175</v>
      </c>
      <c r="Q10748" s="2">
        <v>4408.29</v>
      </c>
      <c r="R10748" s="2">
        <v>1766.71</v>
      </c>
      <c r="S10748" t="s">
        <v>53</v>
      </c>
      <c r="T10748" t="s">
        <v>136</v>
      </c>
      <c r="U10748" t="s">
        <v>38</v>
      </c>
      <c r="V10748" t="s">
        <v>39</v>
      </c>
      <c r="W10748" t="s">
        <v>66</v>
      </c>
      <c r="X10748" t="s">
        <v>41</v>
      </c>
      <c r="Y10748" t="s">
        <v>56</v>
      </c>
      <c r="Z10748" t="s">
        <v>43</v>
      </c>
      <c r="AA10748" t="s">
        <v>44</v>
      </c>
      <c r="AB10748" t="s">
        <v>44</v>
      </c>
    </row>
    <row r="10749" spans="1:28" x14ac:dyDescent="0.25">
      <c r="A10749" t="s">
        <v>15854</v>
      </c>
      <c r="B10749" s="1">
        <v>46151</v>
      </c>
      <c r="C10749" t="s">
        <v>9952</v>
      </c>
      <c r="D10749" t="s">
        <v>9953</v>
      </c>
      <c r="E10749">
        <v>41</v>
      </c>
      <c r="F10749" t="s">
        <v>48</v>
      </c>
      <c r="G10749" t="s">
        <v>158</v>
      </c>
      <c r="H10749" t="s">
        <v>159</v>
      </c>
      <c r="I10749" t="s">
        <v>51</v>
      </c>
      <c r="J10749" t="s">
        <v>52</v>
      </c>
      <c r="K10749">
        <v>3</v>
      </c>
      <c r="L10749" s="2">
        <v>650</v>
      </c>
      <c r="M10749">
        <v>20</v>
      </c>
      <c r="N10749" s="2">
        <v>1950</v>
      </c>
      <c r="O10749" s="2">
        <v>390</v>
      </c>
      <c r="P10749" s="2">
        <v>1560</v>
      </c>
      <c r="Q10749" s="2">
        <v>1217.48</v>
      </c>
      <c r="R10749" s="2">
        <v>342.52</v>
      </c>
      <c r="S10749" t="s">
        <v>53</v>
      </c>
      <c r="T10749" t="s">
        <v>263</v>
      </c>
      <c r="U10749" t="s">
        <v>91</v>
      </c>
      <c r="V10749" t="s">
        <v>39</v>
      </c>
      <c r="W10749" t="s">
        <v>66</v>
      </c>
      <c r="X10749" t="s">
        <v>41</v>
      </c>
      <c r="Y10749" t="s">
        <v>56</v>
      </c>
      <c r="Z10749" t="s">
        <v>43</v>
      </c>
      <c r="AA10749" t="s">
        <v>44</v>
      </c>
      <c r="AB10749" t="s">
        <v>44</v>
      </c>
    </row>
    <row r="10750" spans="1:28" x14ac:dyDescent="0.25">
      <c r="A10750" t="s">
        <v>15855</v>
      </c>
      <c r="B10750" s="1">
        <v>46151</v>
      </c>
      <c r="C10750" t="s">
        <v>672</v>
      </c>
      <c r="D10750" t="s">
        <v>673</v>
      </c>
      <c r="E10750">
        <v>30</v>
      </c>
      <c r="F10750" t="s">
        <v>111</v>
      </c>
      <c r="G10750" t="s">
        <v>344</v>
      </c>
      <c r="H10750" t="s">
        <v>345</v>
      </c>
      <c r="I10750" t="s">
        <v>34</v>
      </c>
      <c r="J10750" t="s">
        <v>121</v>
      </c>
      <c r="K10750">
        <v>1</v>
      </c>
      <c r="L10750" s="2">
        <v>1600</v>
      </c>
      <c r="M10750">
        <v>5</v>
      </c>
      <c r="N10750" s="2">
        <v>1600</v>
      </c>
      <c r="O10750" s="2">
        <v>80</v>
      </c>
      <c r="P10750" s="2">
        <v>1520</v>
      </c>
      <c r="Q10750" s="2">
        <v>866.72</v>
      </c>
      <c r="R10750" s="2">
        <v>653.28</v>
      </c>
      <c r="S10750" t="s">
        <v>53</v>
      </c>
      <c r="T10750" t="s">
        <v>407</v>
      </c>
      <c r="U10750" t="s">
        <v>408</v>
      </c>
      <c r="V10750" t="s">
        <v>39</v>
      </c>
      <c r="W10750" t="s">
        <v>66</v>
      </c>
      <c r="X10750" t="s">
        <v>41</v>
      </c>
      <c r="Y10750" t="s">
        <v>56</v>
      </c>
      <c r="Z10750" t="s">
        <v>144</v>
      </c>
      <c r="AA10750" t="s">
        <v>44</v>
      </c>
      <c r="AB10750" t="s">
        <v>44</v>
      </c>
    </row>
    <row r="10751" spans="1:28" x14ac:dyDescent="0.25">
      <c r="A10751" t="s">
        <v>15856</v>
      </c>
      <c r="B10751" s="1">
        <v>46151</v>
      </c>
      <c r="C10751" t="s">
        <v>4481</v>
      </c>
      <c r="D10751" t="s">
        <v>4482</v>
      </c>
      <c r="E10751">
        <v>19</v>
      </c>
      <c r="F10751" t="s">
        <v>48</v>
      </c>
      <c r="G10751" t="s">
        <v>366</v>
      </c>
      <c r="H10751" t="s">
        <v>367</v>
      </c>
      <c r="I10751" t="s">
        <v>34</v>
      </c>
      <c r="J10751" t="s">
        <v>130</v>
      </c>
      <c r="K10751">
        <v>1</v>
      </c>
      <c r="L10751" s="2">
        <v>14500</v>
      </c>
      <c r="M10751">
        <v>30</v>
      </c>
      <c r="N10751" s="2">
        <v>14500</v>
      </c>
      <c r="O10751" s="2">
        <v>4350</v>
      </c>
      <c r="P10751" s="2">
        <v>10150</v>
      </c>
      <c r="Q10751" s="2">
        <v>6914.82</v>
      </c>
      <c r="R10751" s="2">
        <v>3235.18</v>
      </c>
      <c r="S10751" t="s">
        <v>53</v>
      </c>
      <c r="T10751" t="s">
        <v>105</v>
      </c>
      <c r="U10751" t="s">
        <v>106</v>
      </c>
      <c r="V10751" t="s">
        <v>39</v>
      </c>
      <c r="W10751" t="s">
        <v>92</v>
      </c>
      <c r="X10751" t="s">
        <v>67</v>
      </c>
      <c r="Y10751" t="s">
        <v>56</v>
      </c>
      <c r="Z10751" t="s">
        <v>43</v>
      </c>
      <c r="AA10751" t="s">
        <v>44</v>
      </c>
      <c r="AB10751" t="s">
        <v>44</v>
      </c>
    </row>
    <row r="10752" spans="1:28" x14ac:dyDescent="0.25">
      <c r="A10752" t="s">
        <v>15857</v>
      </c>
      <c r="B10752" s="1">
        <v>46151</v>
      </c>
      <c r="C10752" t="s">
        <v>3962</v>
      </c>
      <c r="D10752" t="s">
        <v>3963</v>
      </c>
      <c r="E10752">
        <v>30</v>
      </c>
      <c r="F10752" t="s">
        <v>48</v>
      </c>
      <c r="G10752" t="s">
        <v>273</v>
      </c>
      <c r="H10752" t="s">
        <v>274</v>
      </c>
      <c r="I10752" t="s">
        <v>51</v>
      </c>
      <c r="J10752" t="s">
        <v>52</v>
      </c>
      <c r="K10752">
        <v>2</v>
      </c>
      <c r="L10752" s="2">
        <v>250</v>
      </c>
      <c r="M10752">
        <v>10</v>
      </c>
      <c r="N10752" s="2">
        <v>500</v>
      </c>
      <c r="O10752" s="2">
        <v>50</v>
      </c>
      <c r="P10752" s="2">
        <v>450</v>
      </c>
      <c r="Q10752" s="2">
        <v>309.41000000000003</v>
      </c>
      <c r="R10752" s="2">
        <v>140.59</v>
      </c>
      <c r="S10752" t="s">
        <v>36</v>
      </c>
      <c r="T10752" t="s">
        <v>222</v>
      </c>
      <c r="U10752" t="s">
        <v>38</v>
      </c>
      <c r="V10752" t="s">
        <v>39</v>
      </c>
      <c r="W10752" t="s">
        <v>124</v>
      </c>
      <c r="X10752" t="s">
        <v>41</v>
      </c>
      <c r="Y10752" t="s">
        <v>56</v>
      </c>
      <c r="Z10752" t="s">
        <v>107</v>
      </c>
      <c r="AA10752" t="s">
        <v>44</v>
      </c>
      <c r="AB10752" t="s">
        <v>44</v>
      </c>
    </row>
    <row r="10753" spans="1:28" x14ac:dyDescent="0.25">
      <c r="A10753" t="s">
        <v>15858</v>
      </c>
      <c r="B10753" s="1">
        <v>46151</v>
      </c>
      <c r="C10753" t="s">
        <v>1656</v>
      </c>
      <c r="D10753" t="s">
        <v>1657</v>
      </c>
      <c r="E10753">
        <v>25</v>
      </c>
      <c r="F10753" t="s">
        <v>48</v>
      </c>
      <c r="G10753" t="s">
        <v>202</v>
      </c>
      <c r="H10753" t="s">
        <v>203</v>
      </c>
      <c r="I10753" t="s">
        <v>103</v>
      </c>
      <c r="J10753" t="s">
        <v>104</v>
      </c>
      <c r="K10753">
        <v>1</v>
      </c>
      <c r="L10753" s="2">
        <v>550</v>
      </c>
      <c r="M10753">
        <v>5</v>
      </c>
      <c r="N10753" s="2">
        <v>550</v>
      </c>
      <c r="O10753" s="2">
        <v>27.5</v>
      </c>
      <c r="P10753" s="2">
        <v>522.5</v>
      </c>
      <c r="Q10753" s="2">
        <v>414.63</v>
      </c>
      <c r="R10753" s="2">
        <v>107.87</v>
      </c>
      <c r="S10753" t="s">
        <v>53</v>
      </c>
      <c r="T10753" t="s">
        <v>54</v>
      </c>
      <c r="U10753" t="s">
        <v>55</v>
      </c>
      <c r="V10753" t="s">
        <v>39</v>
      </c>
      <c r="W10753" t="s">
        <v>137</v>
      </c>
      <c r="X10753" t="s">
        <v>41</v>
      </c>
      <c r="Y10753" t="s">
        <v>42</v>
      </c>
      <c r="Z10753" t="s">
        <v>43</v>
      </c>
      <c r="AA10753" t="s">
        <v>44</v>
      </c>
      <c r="AB10753" t="s">
        <v>44</v>
      </c>
    </row>
    <row r="10754" spans="1:28" x14ac:dyDescent="0.25">
      <c r="A10754" t="s">
        <v>15859</v>
      </c>
      <c r="B10754" s="1">
        <v>46152</v>
      </c>
      <c r="C10754" t="s">
        <v>749</v>
      </c>
      <c r="D10754" t="s">
        <v>750</v>
      </c>
      <c r="E10754">
        <v>35</v>
      </c>
      <c r="F10754" t="s">
        <v>31</v>
      </c>
      <c r="G10754" t="s">
        <v>158</v>
      </c>
      <c r="H10754" t="s">
        <v>159</v>
      </c>
      <c r="I10754" t="s">
        <v>51</v>
      </c>
      <c r="J10754" t="s">
        <v>52</v>
      </c>
      <c r="K10754">
        <v>1</v>
      </c>
      <c r="L10754" s="2">
        <v>650</v>
      </c>
      <c r="M10754">
        <v>10</v>
      </c>
      <c r="N10754" s="2">
        <v>650</v>
      </c>
      <c r="O10754" s="2">
        <v>65</v>
      </c>
      <c r="P10754" s="2">
        <v>585</v>
      </c>
      <c r="Q10754" s="2">
        <v>428.61</v>
      </c>
      <c r="R10754" s="2">
        <v>156.38999999999999</v>
      </c>
      <c r="S10754" t="s">
        <v>36</v>
      </c>
      <c r="T10754" t="s">
        <v>122</v>
      </c>
      <c r="U10754" t="s">
        <v>123</v>
      </c>
      <c r="V10754" t="s">
        <v>39</v>
      </c>
      <c r="W10754" t="s">
        <v>66</v>
      </c>
      <c r="X10754" t="s">
        <v>67</v>
      </c>
      <c r="Y10754" t="s">
        <v>42</v>
      </c>
      <c r="Z10754" t="s">
        <v>223</v>
      </c>
      <c r="AA10754" t="s">
        <v>44</v>
      </c>
      <c r="AB10754" t="s">
        <v>44</v>
      </c>
    </row>
    <row r="10755" spans="1:28" x14ac:dyDescent="0.25">
      <c r="A10755" t="s">
        <v>15860</v>
      </c>
      <c r="B10755" s="1">
        <v>46152</v>
      </c>
      <c r="C10755" t="s">
        <v>3945</v>
      </c>
      <c r="D10755" t="s">
        <v>3946</v>
      </c>
      <c r="E10755">
        <v>39</v>
      </c>
      <c r="F10755" t="s">
        <v>31</v>
      </c>
      <c r="G10755" t="s">
        <v>141</v>
      </c>
      <c r="H10755" t="s">
        <v>142</v>
      </c>
      <c r="I10755" t="s">
        <v>74</v>
      </c>
      <c r="J10755" t="s">
        <v>143</v>
      </c>
      <c r="K10755">
        <v>1</v>
      </c>
      <c r="L10755" s="2">
        <v>900</v>
      </c>
      <c r="M10755">
        <v>5</v>
      </c>
      <c r="N10755" s="2">
        <v>900</v>
      </c>
      <c r="O10755" s="2">
        <v>45</v>
      </c>
      <c r="P10755" s="2">
        <v>855</v>
      </c>
      <c r="Q10755" s="2">
        <v>617.04</v>
      </c>
      <c r="R10755" s="2">
        <v>237.96</v>
      </c>
      <c r="S10755" t="s">
        <v>53</v>
      </c>
      <c r="T10755" t="s">
        <v>122</v>
      </c>
      <c r="U10755" t="s">
        <v>123</v>
      </c>
      <c r="V10755" t="s">
        <v>39</v>
      </c>
      <c r="W10755" t="s">
        <v>66</v>
      </c>
      <c r="X10755" t="s">
        <v>97</v>
      </c>
      <c r="Y10755" t="s">
        <v>56</v>
      </c>
      <c r="Z10755" t="s">
        <v>43</v>
      </c>
      <c r="AA10755" t="s">
        <v>44</v>
      </c>
      <c r="AB10755" t="s">
        <v>44</v>
      </c>
    </row>
    <row r="10756" spans="1:28" x14ac:dyDescent="0.25">
      <c r="A10756" t="s">
        <v>15861</v>
      </c>
      <c r="B10756" s="1">
        <v>46152</v>
      </c>
      <c r="C10756" t="s">
        <v>1688</v>
      </c>
      <c r="D10756" t="s">
        <v>1689</v>
      </c>
      <c r="E10756">
        <v>37</v>
      </c>
      <c r="F10756" t="s">
        <v>48</v>
      </c>
      <c r="G10756" t="s">
        <v>158</v>
      </c>
      <c r="H10756" t="s">
        <v>159</v>
      </c>
      <c r="I10756" t="s">
        <v>51</v>
      </c>
      <c r="J10756" t="s">
        <v>52</v>
      </c>
      <c r="K10756">
        <v>3</v>
      </c>
      <c r="L10756" s="2">
        <v>650</v>
      </c>
      <c r="M10756">
        <v>20</v>
      </c>
      <c r="N10756" s="2">
        <v>1950</v>
      </c>
      <c r="O10756" s="2">
        <v>390</v>
      </c>
      <c r="P10756" s="2">
        <v>1560</v>
      </c>
      <c r="Q10756" s="2">
        <v>1103.25</v>
      </c>
      <c r="R10756" s="2">
        <v>456.75</v>
      </c>
      <c r="S10756" t="s">
        <v>64</v>
      </c>
      <c r="T10756" t="s">
        <v>178</v>
      </c>
      <c r="U10756" t="s">
        <v>154</v>
      </c>
      <c r="V10756" t="s">
        <v>39</v>
      </c>
      <c r="W10756" t="s">
        <v>92</v>
      </c>
      <c r="X10756" t="s">
        <v>41</v>
      </c>
      <c r="Y10756" t="s">
        <v>84</v>
      </c>
      <c r="Z10756" t="s">
        <v>43</v>
      </c>
      <c r="AA10756" t="s">
        <v>68</v>
      </c>
      <c r="AB10756" t="s">
        <v>44</v>
      </c>
    </row>
    <row r="10757" spans="1:28" x14ac:dyDescent="0.25">
      <c r="A10757" t="s">
        <v>15862</v>
      </c>
      <c r="B10757" s="1">
        <v>46152</v>
      </c>
      <c r="C10757" t="s">
        <v>11167</v>
      </c>
      <c r="D10757" t="s">
        <v>11168</v>
      </c>
      <c r="E10757">
        <v>58</v>
      </c>
      <c r="F10757" t="s">
        <v>31</v>
      </c>
      <c r="G10757" t="s">
        <v>243</v>
      </c>
      <c r="H10757" t="s">
        <v>244</v>
      </c>
      <c r="I10757" t="s">
        <v>103</v>
      </c>
      <c r="J10757" t="s">
        <v>104</v>
      </c>
      <c r="K10757">
        <v>1</v>
      </c>
      <c r="L10757" s="2">
        <v>450</v>
      </c>
      <c r="M10757">
        <v>25</v>
      </c>
      <c r="N10757" s="2">
        <v>450</v>
      </c>
      <c r="O10757" s="2">
        <v>112.5</v>
      </c>
      <c r="P10757" s="2">
        <v>337.5</v>
      </c>
      <c r="Q10757" s="2">
        <v>227.72</v>
      </c>
      <c r="R10757" s="2">
        <v>109.78</v>
      </c>
      <c r="S10757" t="s">
        <v>64</v>
      </c>
      <c r="T10757" t="s">
        <v>263</v>
      </c>
      <c r="U10757" t="s">
        <v>91</v>
      </c>
      <c r="V10757" t="s">
        <v>39</v>
      </c>
      <c r="W10757" t="s">
        <v>40</v>
      </c>
      <c r="X10757" t="s">
        <v>97</v>
      </c>
      <c r="Y10757" t="s">
        <v>56</v>
      </c>
      <c r="Z10757" t="s">
        <v>43</v>
      </c>
      <c r="AA10757" t="s">
        <v>44</v>
      </c>
      <c r="AB10757" t="s">
        <v>44</v>
      </c>
    </row>
    <row r="10758" spans="1:28" x14ac:dyDescent="0.25">
      <c r="A10758" t="s">
        <v>15863</v>
      </c>
      <c r="B10758" s="1">
        <v>46152</v>
      </c>
      <c r="C10758" t="s">
        <v>1497</v>
      </c>
      <c r="D10758" t="s">
        <v>1498</v>
      </c>
      <c r="E10758">
        <v>29</v>
      </c>
      <c r="F10758" t="s">
        <v>48</v>
      </c>
      <c r="G10758" t="s">
        <v>32</v>
      </c>
      <c r="H10758" t="s">
        <v>33</v>
      </c>
      <c r="I10758" t="s">
        <v>34</v>
      </c>
      <c r="J10758" t="s">
        <v>35</v>
      </c>
      <c r="K10758">
        <v>3</v>
      </c>
      <c r="L10758" s="2">
        <v>55000</v>
      </c>
      <c r="M10758">
        <v>5</v>
      </c>
      <c r="N10758" s="2">
        <v>165000</v>
      </c>
      <c r="O10758" s="2">
        <v>8250</v>
      </c>
      <c r="P10758" s="2">
        <v>156750</v>
      </c>
      <c r="Q10758" s="2">
        <v>88540.7</v>
      </c>
      <c r="R10758" s="2">
        <v>68209.3</v>
      </c>
      <c r="S10758" t="s">
        <v>64</v>
      </c>
      <c r="T10758" t="s">
        <v>153</v>
      </c>
      <c r="U10758" t="s">
        <v>154</v>
      </c>
      <c r="V10758" t="s">
        <v>39</v>
      </c>
      <c r="W10758" t="s">
        <v>137</v>
      </c>
      <c r="X10758" t="s">
        <v>97</v>
      </c>
      <c r="Y10758" t="s">
        <v>42</v>
      </c>
      <c r="Z10758" t="s">
        <v>107</v>
      </c>
      <c r="AA10758" t="s">
        <v>44</v>
      </c>
      <c r="AB10758" t="s">
        <v>44</v>
      </c>
    </row>
    <row r="10759" spans="1:28" x14ac:dyDescent="0.25">
      <c r="A10759" t="s">
        <v>15864</v>
      </c>
      <c r="B10759" s="1">
        <v>46152</v>
      </c>
      <c r="C10759" t="s">
        <v>657</v>
      </c>
      <c r="D10759" t="s">
        <v>658</v>
      </c>
      <c r="E10759">
        <v>30</v>
      </c>
      <c r="F10759" t="s">
        <v>111</v>
      </c>
      <c r="G10759" t="s">
        <v>88</v>
      </c>
      <c r="H10759" t="s">
        <v>89</v>
      </c>
      <c r="I10759" t="s">
        <v>62</v>
      </c>
      <c r="J10759" t="s">
        <v>63</v>
      </c>
      <c r="K10759">
        <v>4</v>
      </c>
      <c r="L10759" s="2">
        <v>4200</v>
      </c>
      <c r="M10759">
        <v>10</v>
      </c>
      <c r="N10759" s="2">
        <v>16800</v>
      </c>
      <c r="O10759" s="2">
        <v>1680</v>
      </c>
      <c r="P10759" s="2">
        <v>15120</v>
      </c>
      <c r="Q10759" s="2">
        <v>8777.24</v>
      </c>
      <c r="R10759" s="2">
        <v>6342.76</v>
      </c>
      <c r="S10759" t="s">
        <v>53</v>
      </c>
      <c r="T10759" t="s">
        <v>263</v>
      </c>
      <c r="U10759" t="s">
        <v>91</v>
      </c>
      <c r="V10759" t="s">
        <v>39</v>
      </c>
      <c r="W10759" t="s">
        <v>124</v>
      </c>
      <c r="X10759" t="s">
        <v>41</v>
      </c>
      <c r="Y10759" t="s">
        <v>42</v>
      </c>
      <c r="Z10759" t="s">
        <v>43</v>
      </c>
      <c r="AA10759" t="s">
        <v>44</v>
      </c>
      <c r="AB10759" t="s">
        <v>44</v>
      </c>
    </row>
    <row r="10760" spans="1:28" x14ac:dyDescent="0.25">
      <c r="A10760" t="s">
        <v>15865</v>
      </c>
      <c r="B10760" s="1">
        <v>46152</v>
      </c>
      <c r="C10760" t="s">
        <v>4631</v>
      </c>
      <c r="D10760" t="s">
        <v>4632</v>
      </c>
      <c r="E10760">
        <v>58</v>
      </c>
      <c r="F10760" t="s">
        <v>111</v>
      </c>
      <c r="G10760" t="s">
        <v>101</v>
      </c>
      <c r="H10760" t="s">
        <v>102</v>
      </c>
      <c r="I10760" t="s">
        <v>103</v>
      </c>
      <c r="J10760" t="s">
        <v>104</v>
      </c>
      <c r="K10760">
        <v>2</v>
      </c>
      <c r="L10760" s="2">
        <v>1800</v>
      </c>
      <c r="M10760">
        <v>0</v>
      </c>
      <c r="N10760" s="2">
        <v>3600</v>
      </c>
      <c r="O10760" s="2">
        <v>0</v>
      </c>
      <c r="P10760" s="2">
        <v>3600</v>
      </c>
      <c r="Q10760" s="2">
        <v>2198.73</v>
      </c>
      <c r="R10760" s="2">
        <v>1401.27</v>
      </c>
      <c r="S10760" t="s">
        <v>64</v>
      </c>
      <c r="T10760" t="s">
        <v>37</v>
      </c>
      <c r="U10760" t="s">
        <v>38</v>
      </c>
      <c r="V10760" t="s">
        <v>39</v>
      </c>
      <c r="W10760" t="s">
        <v>40</v>
      </c>
      <c r="X10760" t="s">
        <v>41</v>
      </c>
      <c r="Y10760" t="s">
        <v>84</v>
      </c>
      <c r="Z10760" t="s">
        <v>223</v>
      </c>
      <c r="AA10760" t="s">
        <v>44</v>
      </c>
      <c r="AB10760" t="s">
        <v>44</v>
      </c>
    </row>
    <row r="10761" spans="1:28" x14ac:dyDescent="0.25">
      <c r="A10761" t="s">
        <v>15866</v>
      </c>
      <c r="B10761" s="1">
        <v>46152</v>
      </c>
      <c r="C10761" t="s">
        <v>2042</v>
      </c>
      <c r="D10761" t="s">
        <v>2043</v>
      </c>
      <c r="E10761">
        <v>48</v>
      </c>
      <c r="F10761" t="s">
        <v>48</v>
      </c>
      <c r="G10761" t="s">
        <v>366</v>
      </c>
      <c r="H10761" t="s">
        <v>367</v>
      </c>
      <c r="I10761" t="s">
        <v>34</v>
      </c>
      <c r="J10761" t="s">
        <v>130</v>
      </c>
      <c r="K10761">
        <v>3</v>
      </c>
      <c r="L10761" s="2">
        <v>14500</v>
      </c>
      <c r="M10761">
        <v>0</v>
      </c>
      <c r="N10761" s="2">
        <v>43500</v>
      </c>
      <c r="O10761" s="2">
        <v>0</v>
      </c>
      <c r="P10761" s="2">
        <v>43500</v>
      </c>
      <c r="Q10761" s="2">
        <v>30620.59</v>
      </c>
      <c r="R10761" s="2">
        <v>12879.41</v>
      </c>
      <c r="S10761" t="s">
        <v>36</v>
      </c>
      <c r="T10761" t="s">
        <v>163</v>
      </c>
      <c r="U10761" t="s">
        <v>164</v>
      </c>
      <c r="V10761" t="s">
        <v>39</v>
      </c>
      <c r="W10761" t="s">
        <v>40</v>
      </c>
      <c r="X10761" t="s">
        <v>97</v>
      </c>
      <c r="Y10761" t="s">
        <v>56</v>
      </c>
      <c r="Z10761" t="s">
        <v>43</v>
      </c>
      <c r="AA10761" t="s">
        <v>44</v>
      </c>
      <c r="AB10761" t="s">
        <v>44</v>
      </c>
    </row>
    <row r="10762" spans="1:28" x14ac:dyDescent="0.25">
      <c r="A10762" t="s">
        <v>15867</v>
      </c>
      <c r="B10762" s="1">
        <v>46152</v>
      </c>
      <c r="C10762" t="s">
        <v>4821</v>
      </c>
      <c r="D10762" t="s">
        <v>4822</v>
      </c>
      <c r="E10762">
        <v>29</v>
      </c>
      <c r="F10762" t="s">
        <v>48</v>
      </c>
      <c r="G10762" t="s">
        <v>148</v>
      </c>
      <c r="H10762" t="s">
        <v>149</v>
      </c>
      <c r="I10762" t="s">
        <v>74</v>
      </c>
      <c r="J10762" t="s">
        <v>130</v>
      </c>
      <c r="K10762">
        <v>5</v>
      </c>
      <c r="L10762" s="2">
        <v>3500</v>
      </c>
      <c r="M10762">
        <v>0</v>
      </c>
      <c r="N10762" s="2">
        <v>17500</v>
      </c>
      <c r="O10762" s="2">
        <v>0</v>
      </c>
      <c r="P10762" s="2">
        <v>17500</v>
      </c>
      <c r="Q10762" s="2">
        <v>13961.52</v>
      </c>
      <c r="R10762" s="2">
        <v>3538.48</v>
      </c>
      <c r="S10762" t="s">
        <v>53</v>
      </c>
      <c r="T10762" t="s">
        <v>76</v>
      </c>
      <c r="U10762" t="s">
        <v>77</v>
      </c>
      <c r="V10762" t="s">
        <v>39</v>
      </c>
      <c r="W10762" t="s">
        <v>40</v>
      </c>
      <c r="X10762" t="s">
        <v>41</v>
      </c>
      <c r="Y10762" t="s">
        <v>56</v>
      </c>
      <c r="Z10762" t="s">
        <v>508</v>
      </c>
      <c r="AA10762" t="s">
        <v>44</v>
      </c>
      <c r="AB10762" t="s">
        <v>44</v>
      </c>
    </row>
    <row r="10763" spans="1:28" x14ac:dyDescent="0.25">
      <c r="A10763" t="s">
        <v>15868</v>
      </c>
      <c r="B10763" s="1">
        <v>46152</v>
      </c>
      <c r="C10763" t="s">
        <v>3924</v>
      </c>
      <c r="D10763" t="s">
        <v>3925</v>
      </c>
      <c r="E10763">
        <v>44</v>
      </c>
      <c r="F10763" t="s">
        <v>48</v>
      </c>
      <c r="G10763" t="s">
        <v>344</v>
      </c>
      <c r="H10763" t="s">
        <v>345</v>
      </c>
      <c r="I10763" t="s">
        <v>34</v>
      </c>
      <c r="J10763" t="s">
        <v>121</v>
      </c>
      <c r="K10763">
        <v>2</v>
      </c>
      <c r="L10763" s="2">
        <v>1600</v>
      </c>
      <c r="M10763">
        <v>10</v>
      </c>
      <c r="N10763" s="2">
        <v>3200</v>
      </c>
      <c r="O10763" s="2">
        <v>320</v>
      </c>
      <c r="P10763" s="2">
        <v>2880</v>
      </c>
      <c r="Q10763" s="2">
        <v>1989.72</v>
      </c>
      <c r="R10763" s="2">
        <v>890.28</v>
      </c>
      <c r="S10763" t="s">
        <v>36</v>
      </c>
      <c r="T10763" t="s">
        <v>178</v>
      </c>
      <c r="U10763" t="s">
        <v>154</v>
      </c>
      <c r="V10763" t="s">
        <v>39</v>
      </c>
      <c r="W10763" t="s">
        <v>92</v>
      </c>
      <c r="X10763" t="s">
        <v>41</v>
      </c>
      <c r="Y10763" t="s">
        <v>84</v>
      </c>
      <c r="Z10763" t="s">
        <v>107</v>
      </c>
      <c r="AA10763" t="s">
        <v>44</v>
      </c>
      <c r="AB10763" t="s">
        <v>44</v>
      </c>
    </row>
    <row r="10764" spans="1:28" x14ac:dyDescent="0.25">
      <c r="A10764" t="s">
        <v>15869</v>
      </c>
      <c r="B10764" s="1">
        <v>46152</v>
      </c>
      <c r="C10764" t="s">
        <v>361</v>
      </c>
      <c r="D10764" t="s">
        <v>362</v>
      </c>
      <c r="E10764">
        <v>21</v>
      </c>
      <c r="F10764" t="s">
        <v>31</v>
      </c>
      <c r="G10764" t="s">
        <v>366</v>
      </c>
      <c r="H10764" t="s">
        <v>367</v>
      </c>
      <c r="I10764" t="s">
        <v>34</v>
      </c>
      <c r="J10764" t="s">
        <v>130</v>
      </c>
      <c r="K10764">
        <v>2</v>
      </c>
      <c r="L10764" s="2">
        <v>14500</v>
      </c>
      <c r="M10764">
        <v>20</v>
      </c>
      <c r="N10764" s="2">
        <v>29000</v>
      </c>
      <c r="O10764" s="2">
        <v>5800</v>
      </c>
      <c r="P10764" s="2">
        <v>23200</v>
      </c>
      <c r="Q10764" s="2">
        <v>17386.3</v>
      </c>
      <c r="R10764" s="2">
        <v>5813.7</v>
      </c>
      <c r="S10764" t="s">
        <v>36</v>
      </c>
      <c r="T10764" t="s">
        <v>136</v>
      </c>
      <c r="U10764" t="s">
        <v>38</v>
      </c>
      <c r="V10764" t="s">
        <v>39</v>
      </c>
      <c r="W10764" t="s">
        <v>83</v>
      </c>
      <c r="X10764" t="s">
        <v>67</v>
      </c>
      <c r="Y10764" t="s">
        <v>56</v>
      </c>
      <c r="Z10764" t="s">
        <v>43</v>
      </c>
      <c r="AA10764" t="s">
        <v>44</v>
      </c>
      <c r="AB10764" t="s">
        <v>44</v>
      </c>
    </row>
    <row r="10765" spans="1:28" x14ac:dyDescent="0.25">
      <c r="A10765" t="s">
        <v>15870</v>
      </c>
      <c r="B10765" s="1">
        <v>46152</v>
      </c>
      <c r="C10765" t="s">
        <v>8447</v>
      </c>
      <c r="D10765" t="s">
        <v>8448</v>
      </c>
      <c r="E10765">
        <v>35</v>
      </c>
      <c r="F10765" t="s">
        <v>111</v>
      </c>
      <c r="G10765" t="s">
        <v>128</v>
      </c>
      <c r="H10765" t="s">
        <v>129</v>
      </c>
      <c r="I10765" t="s">
        <v>74</v>
      </c>
      <c r="J10765" t="s">
        <v>130</v>
      </c>
      <c r="K10765">
        <v>2</v>
      </c>
      <c r="L10765" s="2">
        <v>1700</v>
      </c>
      <c r="M10765">
        <v>25</v>
      </c>
      <c r="N10765" s="2">
        <v>3400</v>
      </c>
      <c r="O10765" s="2">
        <v>850</v>
      </c>
      <c r="P10765" s="2">
        <v>2550</v>
      </c>
      <c r="Q10765" s="2">
        <v>2011.21</v>
      </c>
      <c r="R10765" s="2">
        <v>538.79</v>
      </c>
      <c r="S10765" t="s">
        <v>53</v>
      </c>
      <c r="T10765" t="s">
        <v>54</v>
      </c>
      <c r="U10765" t="s">
        <v>55</v>
      </c>
      <c r="V10765" t="s">
        <v>39</v>
      </c>
      <c r="W10765" t="s">
        <v>124</v>
      </c>
      <c r="X10765" t="s">
        <v>97</v>
      </c>
      <c r="Y10765" t="s">
        <v>56</v>
      </c>
      <c r="Z10765" t="s">
        <v>43</v>
      </c>
      <c r="AA10765" t="s">
        <v>44</v>
      </c>
      <c r="AB10765" t="s">
        <v>44</v>
      </c>
    </row>
    <row r="10766" spans="1:28" x14ac:dyDescent="0.25">
      <c r="A10766" t="s">
        <v>15871</v>
      </c>
      <c r="B10766" s="1">
        <v>46152</v>
      </c>
      <c r="C10766" t="s">
        <v>1442</v>
      </c>
      <c r="D10766" t="s">
        <v>1443</v>
      </c>
      <c r="E10766">
        <v>36</v>
      </c>
      <c r="F10766" t="s">
        <v>31</v>
      </c>
      <c r="G10766" t="s">
        <v>49</v>
      </c>
      <c r="H10766" t="s">
        <v>50</v>
      </c>
      <c r="I10766" t="s">
        <v>51</v>
      </c>
      <c r="J10766" t="s">
        <v>52</v>
      </c>
      <c r="K10766">
        <v>2</v>
      </c>
      <c r="L10766" s="2">
        <v>500</v>
      </c>
      <c r="M10766">
        <v>0</v>
      </c>
      <c r="N10766" s="2">
        <v>1000</v>
      </c>
      <c r="O10766" s="2">
        <v>0</v>
      </c>
      <c r="P10766" s="2">
        <v>1000</v>
      </c>
      <c r="Q10766" s="2">
        <v>628.98</v>
      </c>
      <c r="R10766" s="2">
        <v>371.02</v>
      </c>
      <c r="S10766" t="s">
        <v>53</v>
      </c>
      <c r="T10766" t="s">
        <v>178</v>
      </c>
      <c r="U10766" t="s">
        <v>154</v>
      </c>
      <c r="V10766" t="s">
        <v>39</v>
      </c>
      <c r="W10766" t="s">
        <v>137</v>
      </c>
      <c r="X10766" t="s">
        <v>41</v>
      </c>
      <c r="Y10766" t="s">
        <v>56</v>
      </c>
      <c r="Z10766" t="s">
        <v>223</v>
      </c>
      <c r="AA10766" t="s">
        <v>44</v>
      </c>
      <c r="AB10766" t="s">
        <v>44</v>
      </c>
    </row>
    <row r="10767" spans="1:28" x14ac:dyDescent="0.25">
      <c r="A10767" t="s">
        <v>15872</v>
      </c>
      <c r="B10767" s="1">
        <v>46153</v>
      </c>
      <c r="C10767" t="s">
        <v>1899</v>
      </c>
      <c r="D10767" t="s">
        <v>1900</v>
      </c>
      <c r="E10767">
        <v>28</v>
      </c>
      <c r="F10767" t="s">
        <v>48</v>
      </c>
      <c r="G10767" t="s">
        <v>436</v>
      </c>
      <c r="H10767" t="s">
        <v>437</v>
      </c>
      <c r="I10767" t="s">
        <v>74</v>
      </c>
      <c r="J10767" t="s">
        <v>190</v>
      </c>
      <c r="K10767">
        <v>3</v>
      </c>
      <c r="L10767" s="2">
        <v>1800</v>
      </c>
      <c r="M10767">
        <v>15</v>
      </c>
      <c r="N10767" s="2">
        <v>5400</v>
      </c>
      <c r="O10767" s="2">
        <v>810</v>
      </c>
      <c r="P10767" s="2">
        <v>4590</v>
      </c>
      <c r="Q10767" s="2">
        <v>3575</v>
      </c>
      <c r="R10767" s="2">
        <v>1015</v>
      </c>
      <c r="S10767" t="s">
        <v>64</v>
      </c>
      <c r="T10767" t="s">
        <v>122</v>
      </c>
      <c r="U10767" t="s">
        <v>123</v>
      </c>
      <c r="V10767" t="s">
        <v>39</v>
      </c>
      <c r="W10767" t="s">
        <v>92</v>
      </c>
      <c r="X10767" t="s">
        <v>41</v>
      </c>
      <c r="Y10767" t="s">
        <v>56</v>
      </c>
      <c r="Z10767" t="s">
        <v>43</v>
      </c>
      <c r="AA10767" t="s">
        <v>44</v>
      </c>
      <c r="AB10767" t="s">
        <v>44</v>
      </c>
    </row>
    <row r="10768" spans="1:28" x14ac:dyDescent="0.25">
      <c r="A10768" t="s">
        <v>15873</v>
      </c>
      <c r="B10768" s="1">
        <v>46153</v>
      </c>
      <c r="C10768" t="s">
        <v>12818</v>
      </c>
      <c r="D10768" t="s">
        <v>12819</v>
      </c>
      <c r="E10768">
        <v>48</v>
      </c>
      <c r="F10768" t="s">
        <v>31</v>
      </c>
      <c r="G10768" t="s">
        <v>273</v>
      </c>
      <c r="H10768" t="s">
        <v>274</v>
      </c>
      <c r="I10768" t="s">
        <v>51</v>
      </c>
      <c r="J10768" t="s">
        <v>52</v>
      </c>
      <c r="K10768">
        <v>1</v>
      </c>
      <c r="L10768" s="2">
        <v>250</v>
      </c>
      <c r="M10768">
        <v>15</v>
      </c>
      <c r="N10768" s="2">
        <v>250</v>
      </c>
      <c r="O10768" s="2">
        <v>37.5</v>
      </c>
      <c r="P10768" s="2">
        <v>212.5</v>
      </c>
      <c r="Q10768" s="2">
        <v>117.69</v>
      </c>
      <c r="R10768" s="2">
        <v>94.81</v>
      </c>
      <c r="S10768" t="s">
        <v>53</v>
      </c>
      <c r="T10768" t="s">
        <v>178</v>
      </c>
      <c r="U10768" t="s">
        <v>154</v>
      </c>
      <c r="V10768" t="s">
        <v>39</v>
      </c>
      <c r="W10768" t="s">
        <v>40</v>
      </c>
      <c r="X10768" t="s">
        <v>97</v>
      </c>
      <c r="Y10768" t="s">
        <v>56</v>
      </c>
      <c r="Z10768" t="s">
        <v>43</v>
      </c>
      <c r="AA10768" t="s">
        <v>44</v>
      </c>
      <c r="AB10768" t="s">
        <v>44</v>
      </c>
    </row>
    <row r="10769" spans="1:28" x14ac:dyDescent="0.25">
      <c r="A10769" t="s">
        <v>15874</v>
      </c>
      <c r="B10769" s="1">
        <v>46153</v>
      </c>
      <c r="C10769" t="s">
        <v>5789</v>
      </c>
      <c r="D10769" t="s">
        <v>5790</v>
      </c>
      <c r="E10769">
        <v>49</v>
      </c>
      <c r="F10769" t="s">
        <v>31</v>
      </c>
      <c r="G10769" t="s">
        <v>227</v>
      </c>
      <c r="H10769" t="s">
        <v>228</v>
      </c>
      <c r="I10769" t="s">
        <v>74</v>
      </c>
      <c r="J10769" t="s">
        <v>75</v>
      </c>
      <c r="K10769">
        <v>3</v>
      </c>
      <c r="L10769" s="2">
        <v>1400</v>
      </c>
      <c r="M10769">
        <v>10</v>
      </c>
      <c r="N10769" s="2">
        <v>4200</v>
      </c>
      <c r="O10769" s="2">
        <v>420</v>
      </c>
      <c r="P10769" s="2">
        <v>3780</v>
      </c>
      <c r="Q10769" s="2">
        <v>2804.91</v>
      </c>
      <c r="R10769" s="2">
        <v>975.09</v>
      </c>
      <c r="S10769" t="s">
        <v>53</v>
      </c>
      <c r="T10769" t="s">
        <v>37</v>
      </c>
      <c r="U10769" t="s">
        <v>38</v>
      </c>
      <c r="V10769" t="s">
        <v>39</v>
      </c>
      <c r="W10769" t="s">
        <v>92</v>
      </c>
      <c r="X10769" t="s">
        <v>97</v>
      </c>
      <c r="Y10769" t="s">
        <v>42</v>
      </c>
      <c r="Z10769" t="s">
        <v>43</v>
      </c>
      <c r="AA10769" t="s">
        <v>68</v>
      </c>
      <c r="AB10769" t="s">
        <v>44</v>
      </c>
    </row>
    <row r="10770" spans="1:28" x14ac:dyDescent="0.25">
      <c r="A10770" t="s">
        <v>15875</v>
      </c>
      <c r="B10770" s="1">
        <v>46153</v>
      </c>
      <c r="C10770" t="s">
        <v>3801</v>
      </c>
      <c r="D10770" t="s">
        <v>3802</v>
      </c>
      <c r="E10770">
        <v>45</v>
      </c>
      <c r="F10770" t="s">
        <v>31</v>
      </c>
      <c r="G10770" t="s">
        <v>32</v>
      </c>
      <c r="H10770" t="s">
        <v>33</v>
      </c>
      <c r="I10770" t="s">
        <v>34</v>
      </c>
      <c r="J10770" t="s">
        <v>35</v>
      </c>
      <c r="K10770">
        <v>4</v>
      </c>
      <c r="L10770" s="2">
        <v>55000</v>
      </c>
      <c r="M10770">
        <v>20</v>
      </c>
      <c r="N10770" s="2">
        <v>220000</v>
      </c>
      <c r="O10770" s="2">
        <v>44000</v>
      </c>
      <c r="P10770" s="2">
        <v>176000</v>
      </c>
      <c r="Q10770" s="2">
        <v>109565.66</v>
      </c>
      <c r="R10770" s="2">
        <v>66434.34</v>
      </c>
      <c r="S10770" t="s">
        <v>53</v>
      </c>
      <c r="T10770" t="s">
        <v>105</v>
      </c>
      <c r="U10770" t="s">
        <v>106</v>
      </c>
      <c r="V10770" t="s">
        <v>39</v>
      </c>
      <c r="W10770" t="s">
        <v>124</v>
      </c>
      <c r="X10770" t="s">
        <v>97</v>
      </c>
      <c r="Y10770" t="s">
        <v>56</v>
      </c>
      <c r="Z10770" t="s">
        <v>43</v>
      </c>
      <c r="AA10770" t="s">
        <v>44</v>
      </c>
      <c r="AB10770" t="s">
        <v>44</v>
      </c>
    </row>
    <row r="10771" spans="1:28" x14ac:dyDescent="0.25">
      <c r="A10771" t="s">
        <v>15876</v>
      </c>
      <c r="B10771" s="1">
        <v>46153</v>
      </c>
      <c r="C10771" t="s">
        <v>2793</v>
      </c>
      <c r="D10771" t="s">
        <v>2794</v>
      </c>
      <c r="E10771">
        <v>48</v>
      </c>
      <c r="F10771" t="s">
        <v>48</v>
      </c>
      <c r="G10771" t="s">
        <v>344</v>
      </c>
      <c r="H10771" t="s">
        <v>345</v>
      </c>
      <c r="I10771" t="s">
        <v>34</v>
      </c>
      <c r="J10771" t="s">
        <v>121</v>
      </c>
      <c r="K10771">
        <v>1</v>
      </c>
      <c r="L10771" s="2">
        <v>1600</v>
      </c>
      <c r="M10771">
        <v>15</v>
      </c>
      <c r="N10771" s="2">
        <v>1600</v>
      </c>
      <c r="O10771" s="2">
        <v>240</v>
      </c>
      <c r="P10771" s="2">
        <v>1360</v>
      </c>
      <c r="Q10771" s="2">
        <v>776.79</v>
      </c>
      <c r="R10771" s="2">
        <v>583.21</v>
      </c>
      <c r="S10771" t="s">
        <v>64</v>
      </c>
      <c r="T10771" t="s">
        <v>136</v>
      </c>
      <c r="U10771" t="s">
        <v>38</v>
      </c>
      <c r="V10771" t="s">
        <v>39</v>
      </c>
      <c r="W10771" t="s">
        <v>137</v>
      </c>
      <c r="X10771" t="s">
        <v>97</v>
      </c>
      <c r="Y10771" t="s">
        <v>56</v>
      </c>
      <c r="Z10771" t="s">
        <v>43</v>
      </c>
      <c r="AA10771" t="s">
        <v>44</v>
      </c>
      <c r="AB10771" t="s">
        <v>68</v>
      </c>
    </row>
    <row r="10772" spans="1:28" x14ac:dyDescent="0.25">
      <c r="A10772" t="s">
        <v>15877</v>
      </c>
      <c r="B10772" s="1">
        <v>46153</v>
      </c>
      <c r="C10772" t="s">
        <v>6304</v>
      </c>
      <c r="D10772" t="s">
        <v>6305</v>
      </c>
      <c r="E10772">
        <v>50</v>
      </c>
      <c r="F10772" t="s">
        <v>31</v>
      </c>
      <c r="G10772" t="s">
        <v>436</v>
      </c>
      <c r="H10772" t="s">
        <v>437</v>
      </c>
      <c r="I10772" t="s">
        <v>74</v>
      </c>
      <c r="J10772" t="s">
        <v>190</v>
      </c>
      <c r="K10772">
        <v>1</v>
      </c>
      <c r="L10772" s="2">
        <v>1800</v>
      </c>
      <c r="M10772">
        <v>10</v>
      </c>
      <c r="N10772" s="2">
        <v>1800</v>
      </c>
      <c r="O10772" s="2">
        <v>180</v>
      </c>
      <c r="P10772" s="2">
        <v>1620</v>
      </c>
      <c r="Q10772" s="2">
        <v>1271.3599999999999</v>
      </c>
      <c r="R10772" s="2">
        <v>348.64</v>
      </c>
      <c r="S10772" t="s">
        <v>64</v>
      </c>
      <c r="T10772" t="s">
        <v>178</v>
      </c>
      <c r="U10772" t="s">
        <v>154</v>
      </c>
      <c r="V10772" t="s">
        <v>39</v>
      </c>
      <c r="W10772" t="s">
        <v>92</v>
      </c>
      <c r="X10772" t="s">
        <v>97</v>
      </c>
      <c r="Y10772" t="s">
        <v>56</v>
      </c>
      <c r="Z10772" t="s">
        <v>43</v>
      </c>
      <c r="AA10772" t="s">
        <v>44</v>
      </c>
      <c r="AB10772" t="s">
        <v>44</v>
      </c>
    </row>
    <row r="10773" spans="1:28" x14ac:dyDescent="0.25">
      <c r="A10773" t="s">
        <v>15878</v>
      </c>
      <c r="B10773" s="1">
        <v>46153</v>
      </c>
      <c r="C10773" t="s">
        <v>2979</v>
      </c>
      <c r="D10773" t="s">
        <v>2980</v>
      </c>
      <c r="E10773">
        <v>37</v>
      </c>
      <c r="F10773" t="s">
        <v>48</v>
      </c>
      <c r="G10773" t="s">
        <v>298</v>
      </c>
      <c r="H10773" t="s">
        <v>299</v>
      </c>
      <c r="I10773" t="s">
        <v>103</v>
      </c>
      <c r="J10773" t="s">
        <v>104</v>
      </c>
      <c r="K10773">
        <v>4</v>
      </c>
      <c r="L10773" s="2">
        <v>700</v>
      </c>
      <c r="M10773">
        <v>10</v>
      </c>
      <c r="N10773" s="2">
        <v>2800</v>
      </c>
      <c r="O10773" s="2">
        <v>280</v>
      </c>
      <c r="P10773" s="2">
        <v>2520</v>
      </c>
      <c r="Q10773" s="2">
        <v>1864.66</v>
      </c>
      <c r="R10773" s="2">
        <v>655.34</v>
      </c>
      <c r="S10773" t="s">
        <v>64</v>
      </c>
      <c r="T10773" t="s">
        <v>65</v>
      </c>
      <c r="U10773" t="s">
        <v>65</v>
      </c>
      <c r="V10773" t="s">
        <v>39</v>
      </c>
      <c r="W10773" t="s">
        <v>83</v>
      </c>
      <c r="X10773" t="s">
        <v>97</v>
      </c>
      <c r="Y10773" t="s">
        <v>56</v>
      </c>
      <c r="Z10773" t="s">
        <v>144</v>
      </c>
      <c r="AA10773" t="s">
        <v>44</v>
      </c>
      <c r="AB10773" t="s">
        <v>44</v>
      </c>
    </row>
    <row r="10774" spans="1:28" x14ac:dyDescent="0.25">
      <c r="A10774" t="s">
        <v>15879</v>
      </c>
      <c r="B10774" s="1">
        <v>46153</v>
      </c>
      <c r="C10774" t="s">
        <v>2480</v>
      </c>
      <c r="D10774" t="s">
        <v>2481</v>
      </c>
      <c r="E10774">
        <v>42</v>
      </c>
      <c r="F10774" t="s">
        <v>111</v>
      </c>
      <c r="G10774" t="s">
        <v>134</v>
      </c>
      <c r="H10774" t="s">
        <v>135</v>
      </c>
      <c r="I10774" t="s">
        <v>62</v>
      </c>
      <c r="J10774" t="s">
        <v>130</v>
      </c>
      <c r="K10774">
        <v>2</v>
      </c>
      <c r="L10774" s="2">
        <v>8500</v>
      </c>
      <c r="M10774">
        <v>10</v>
      </c>
      <c r="N10774" s="2">
        <v>17000</v>
      </c>
      <c r="O10774" s="2">
        <v>1700</v>
      </c>
      <c r="P10774" s="2">
        <v>15300</v>
      </c>
      <c r="Q10774" s="2">
        <v>9506.85</v>
      </c>
      <c r="R10774" s="2">
        <v>5793.15</v>
      </c>
      <c r="S10774" t="s">
        <v>53</v>
      </c>
      <c r="T10774" t="s">
        <v>54</v>
      </c>
      <c r="U10774" t="s">
        <v>55</v>
      </c>
      <c r="V10774" t="s">
        <v>39</v>
      </c>
      <c r="W10774" t="s">
        <v>83</v>
      </c>
      <c r="X10774" t="s">
        <v>67</v>
      </c>
      <c r="Y10774" t="s">
        <v>56</v>
      </c>
      <c r="Z10774" t="s">
        <v>43</v>
      </c>
      <c r="AA10774" t="s">
        <v>44</v>
      </c>
      <c r="AB10774" t="s">
        <v>44</v>
      </c>
    </row>
    <row r="10775" spans="1:28" x14ac:dyDescent="0.25">
      <c r="A10775" t="s">
        <v>15880</v>
      </c>
      <c r="B10775" s="1">
        <v>46153</v>
      </c>
      <c r="C10775" t="s">
        <v>806</v>
      </c>
      <c r="D10775" t="s">
        <v>807</v>
      </c>
      <c r="E10775">
        <v>37</v>
      </c>
      <c r="F10775" t="s">
        <v>31</v>
      </c>
      <c r="G10775" t="s">
        <v>202</v>
      </c>
      <c r="H10775" t="s">
        <v>203</v>
      </c>
      <c r="I10775" t="s">
        <v>103</v>
      </c>
      <c r="J10775" t="s">
        <v>104</v>
      </c>
      <c r="K10775">
        <v>2</v>
      </c>
      <c r="L10775" s="2">
        <v>550</v>
      </c>
      <c r="M10775">
        <v>10</v>
      </c>
      <c r="N10775" s="2">
        <v>1100</v>
      </c>
      <c r="O10775" s="2">
        <v>110</v>
      </c>
      <c r="P10775" s="2">
        <v>990</v>
      </c>
      <c r="Q10775" s="2">
        <v>748.06</v>
      </c>
      <c r="R10775" s="2">
        <v>241.94</v>
      </c>
      <c r="S10775" t="s">
        <v>53</v>
      </c>
      <c r="T10775" t="s">
        <v>222</v>
      </c>
      <c r="U10775" t="s">
        <v>38</v>
      </c>
      <c r="V10775" t="s">
        <v>39</v>
      </c>
      <c r="W10775" t="s">
        <v>66</v>
      </c>
      <c r="X10775" t="s">
        <v>41</v>
      </c>
      <c r="Y10775" t="s">
        <v>56</v>
      </c>
      <c r="Z10775" t="s">
        <v>43</v>
      </c>
      <c r="AA10775" t="s">
        <v>44</v>
      </c>
      <c r="AB10775" t="s">
        <v>44</v>
      </c>
    </row>
    <row r="10776" spans="1:28" x14ac:dyDescent="0.25">
      <c r="A10776" t="s">
        <v>15881</v>
      </c>
      <c r="B10776" s="1">
        <v>46153</v>
      </c>
      <c r="C10776" t="s">
        <v>1210</v>
      </c>
      <c r="D10776" t="s">
        <v>1211</v>
      </c>
      <c r="E10776">
        <v>27</v>
      </c>
      <c r="F10776" t="s">
        <v>31</v>
      </c>
      <c r="G10776" t="s">
        <v>101</v>
      </c>
      <c r="H10776" t="s">
        <v>102</v>
      </c>
      <c r="I10776" t="s">
        <v>103</v>
      </c>
      <c r="J10776" t="s">
        <v>104</v>
      </c>
      <c r="K10776">
        <v>2</v>
      </c>
      <c r="L10776" s="2">
        <v>1800</v>
      </c>
      <c r="M10776">
        <v>5</v>
      </c>
      <c r="N10776" s="2">
        <v>3600</v>
      </c>
      <c r="O10776" s="2">
        <v>180</v>
      </c>
      <c r="P10776" s="2">
        <v>3420</v>
      </c>
      <c r="Q10776" s="2">
        <v>1964.58</v>
      </c>
      <c r="R10776" s="2">
        <v>1455.42</v>
      </c>
      <c r="S10776" t="s">
        <v>53</v>
      </c>
      <c r="T10776" t="s">
        <v>65</v>
      </c>
      <c r="U10776" t="s">
        <v>65</v>
      </c>
      <c r="V10776" t="s">
        <v>39</v>
      </c>
      <c r="W10776" t="s">
        <v>66</v>
      </c>
      <c r="X10776" t="s">
        <v>67</v>
      </c>
      <c r="Y10776" t="s">
        <v>56</v>
      </c>
      <c r="Z10776" t="s">
        <v>43</v>
      </c>
      <c r="AA10776" t="s">
        <v>68</v>
      </c>
      <c r="AB10776" t="s">
        <v>44</v>
      </c>
    </row>
    <row r="10777" spans="1:28" x14ac:dyDescent="0.25">
      <c r="A10777" t="s">
        <v>15882</v>
      </c>
      <c r="B10777" s="1">
        <v>46153</v>
      </c>
      <c r="C10777" t="s">
        <v>5001</v>
      </c>
      <c r="D10777" t="s">
        <v>5002</v>
      </c>
      <c r="E10777">
        <v>40</v>
      </c>
      <c r="F10777" t="s">
        <v>111</v>
      </c>
      <c r="G10777" t="s">
        <v>134</v>
      </c>
      <c r="H10777" t="s">
        <v>135</v>
      </c>
      <c r="I10777" t="s">
        <v>62</v>
      </c>
      <c r="J10777" t="s">
        <v>130</v>
      </c>
      <c r="K10777">
        <v>2</v>
      </c>
      <c r="L10777" s="2">
        <v>8500</v>
      </c>
      <c r="M10777">
        <v>0</v>
      </c>
      <c r="N10777" s="2">
        <v>17000</v>
      </c>
      <c r="O10777" s="2">
        <v>0</v>
      </c>
      <c r="P10777" s="2">
        <v>17000</v>
      </c>
      <c r="Q10777" s="2">
        <v>12806.28</v>
      </c>
      <c r="R10777" s="2">
        <v>4193.72</v>
      </c>
      <c r="S10777" t="s">
        <v>53</v>
      </c>
      <c r="T10777" t="s">
        <v>122</v>
      </c>
      <c r="U10777" t="s">
        <v>123</v>
      </c>
      <c r="V10777" t="s">
        <v>39</v>
      </c>
      <c r="W10777" t="s">
        <v>137</v>
      </c>
      <c r="X10777" t="s">
        <v>97</v>
      </c>
      <c r="Y10777" t="s">
        <v>56</v>
      </c>
      <c r="Z10777" t="s">
        <v>43</v>
      </c>
      <c r="AA10777" t="s">
        <v>44</v>
      </c>
      <c r="AB10777" t="s">
        <v>44</v>
      </c>
    </row>
    <row r="10778" spans="1:28" x14ac:dyDescent="0.25">
      <c r="A10778" t="s">
        <v>15883</v>
      </c>
      <c r="B10778" s="1">
        <v>46153</v>
      </c>
      <c r="C10778" t="s">
        <v>4601</v>
      </c>
      <c r="D10778" t="s">
        <v>4602</v>
      </c>
      <c r="E10778">
        <v>44</v>
      </c>
      <c r="F10778" t="s">
        <v>48</v>
      </c>
      <c r="G10778" t="s">
        <v>352</v>
      </c>
      <c r="H10778" t="s">
        <v>353</v>
      </c>
      <c r="I10778" t="s">
        <v>103</v>
      </c>
      <c r="J10778" t="s">
        <v>104</v>
      </c>
      <c r="K10778">
        <v>1</v>
      </c>
      <c r="L10778" s="2">
        <v>850</v>
      </c>
      <c r="M10778">
        <v>20</v>
      </c>
      <c r="N10778" s="2">
        <v>850</v>
      </c>
      <c r="O10778" s="2">
        <v>170</v>
      </c>
      <c r="P10778" s="2">
        <v>680</v>
      </c>
      <c r="Q10778" s="2">
        <v>470.32</v>
      </c>
      <c r="R10778" s="2">
        <v>209.68</v>
      </c>
      <c r="S10778" t="s">
        <v>64</v>
      </c>
      <c r="T10778" t="s">
        <v>90</v>
      </c>
      <c r="U10778" t="s">
        <v>91</v>
      </c>
      <c r="V10778" t="s">
        <v>39</v>
      </c>
      <c r="W10778" t="s">
        <v>40</v>
      </c>
      <c r="X10778" t="s">
        <v>97</v>
      </c>
      <c r="Y10778" t="s">
        <v>56</v>
      </c>
      <c r="Z10778" t="s">
        <v>43</v>
      </c>
      <c r="AA10778" t="s">
        <v>44</v>
      </c>
      <c r="AB10778" t="s">
        <v>44</v>
      </c>
    </row>
    <row r="10779" spans="1:28" x14ac:dyDescent="0.25">
      <c r="A10779" t="s">
        <v>15884</v>
      </c>
      <c r="B10779" s="1">
        <v>46154</v>
      </c>
      <c r="C10779" t="s">
        <v>6189</v>
      </c>
      <c r="D10779" t="s">
        <v>6190</v>
      </c>
      <c r="E10779">
        <v>22</v>
      </c>
      <c r="F10779" t="s">
        <v>48</v>
      </c>
      <c r="G10779" t="s">
        <v>298</v>
      </c>
      <c r="H10779" t="s">
        <v>299</v>
      </c>
      <c r="I10779" t="s">
        <v>103</v>
      </c>
      <c r="J10779" t="s">
        <v>104</v>
      </c>
      <c r="K10779">
        <v>4</v>
      </c>
      <c r="L10779" s="2">
        <v>700</v>
      </c>
      <c r="M10779">
        <v>15</v>
      </c>
      <c r="N10779" s="2">
        <v>2800</v>
      </c>
      <c r="O10779" s="2">
        <v>420</v>
      </c>
      <c r="P10779" s="2">
        <v>2380</v>
      </c>
      <c r="Q10779" s="2">
        <v>1507.48</v>
      </c>
      <c r="R10779" s="2">
        <v>872.52</v>
      </c>
      <c r="S10779" t="s">
        <v>53</v>
      </c>
      <c r="T10779" t="s">
        <v>136</v>
      </c>
      <c r="U10779" t="s">
        <v>38</v>
      </c>
      <c r="V10779" t="s">
        <v>39</v>
      </c>
      <c r="W10779" t="s">
        <v>124</v>
      </c>
      <c r="X10779" t="s">
        <v>41</v>
      </c>
      <c r="Y10779" t="s">
        <v>42</v>
      </c>
      <c r="Z10779" t="s">
        <v>43</v>
      </c>
      <c r="AA10779" t="s">
        <v>44</v>
      </c>
      <c r="AB10779" t="s">
        <v>68</v>
      </c>
    </row>
    <row r="10780" spans="1:28" x14ac:dyDescent="0.25">
      <c r="A10780" t="s">
        <v>15885</v>
      </c>
      <c r="B10780" s="1">
        <v>46154</v>
      </c>
      <c r="C10780" t="s">
        <v>3758</v>
      </c>
      <c r="D10780" t="s">
        <v>3759</v>
      </c>
      <c r="E10780">
        <v>48</v>
      </c>
      <c r="F10780" t="s">
        <v>31</v>
      </c>
      <c r="G10780" t="s">
        <v>128</v>
      </c>
      <c r="H10780" t="s">
        <v>129</v>
      </c>
      <c r="I10780" t="s">
        <v>74</v>
      </c>
      <c r="J10780" t="s">
        <v>130</v>
      </c>
      <c r="K10780">
        <v>1</v>
      </c>
      <c r="L10780" s="2">
        <v>1700</v>
      </c>
      <c r="M10780">
        <v>20</v>
      </c>
      <c r="N10780" s="2">
        <v>1700</v>
      </c>
      <c r="O10780" s="2">
        <v>340</v>
      </c>
      <c r="P10780" s="2">
        <v>1360</v>
      </c>
      <c r="Q10780" s="2">
        <v>1037.32</v>
      </c>
      <c r="R10780" s="2">
        <v>322.68</v>
      </c>
      <c r="S10780" t="s">
        <v>36</v>
      </c>
      <c r="T10780" t="s">
        <v>290</v>
      </c>
      <c r="U10780" t="s">
        <v>291</v>
      </c>
      <c r="V10780" t="s">
        <v>39</v>
      </c>
      <c r="W10780" t="s">
        <v>92</v>
      </c>
      <c r="X10780" t="s">
        <v>41</v>
      </c>
      <c r="Y10780" t="s">
        <v>56</v>
      </c>
      <c r="Z10780" t="s">
        <v>43</v>
      </c>
      <c r="AA10780" t="s">
        <v>44</v>
      </c>
      <c r="AB10780" t="s">
        <v>44</v>
      </c>
    </row>
    <row r="10781" spans="1:28" x14ac:dyDescent="0.25">
      <c r="A10781" t="s">
        <v>15886</v>
      </c>
      <c r="B10781" s="1">
        <v>46154</v>
      </c>
      <c r="C10781" t="s">
        <v>788</v>
      </c>
      <c r="D10781" t="s">
        <v>789</v>
      </c>
      <c r="E10781">
        <v>30</v>
      </c>
      <c r="F10781" t="s">
        <v>31</v>
      </c>
      <c r="G10781" t="s">
        <v>561</v>
      </c>
      <c r="H10781" t="s">
        <v>562</v>
      </c>
      <c r="I10781" t="s">
        <v>34</v>
      </c>
      <c r="J10781" t="s">
        <v>143</v>
      </c>
      <c r="K10781">
        <v>5</v>
      </c>
      <c r="L10781" s="2">
        <v>900</v>
      </c>
      <c r="M10781">
        <v>0</v>
      </c>
      <c r="N10781" s="2">
        <v>4500</v>
      </c>
      <c r="O10781" s="2">
        <v>0</v>
      </c>
      <c r="P10781" s="2">
        <v>4500</v>
      </c>
      <c r="Q10781" s="2">
        <v>2605.39</v>
      </c>
      <c r="R10781" s="2">
        <v>1894.61</v>
      </c>
      <c r="S10781" t="s">
        <v>53</v>
      </c>
      <c r="T10781" t="s">
        <v>178</v>
      </c>
      <c r="U10781" t="s">
        <v>154</v>
      </c>
      <c r="V10781" t="s">
        <v>39</v>
      </c>
      <c r="W10781" t="s">
        <v>40</v>
      </c>
      <c r="X10781" t="s">
        <v>41</v>
      </c>
      <c r="Y10781" t="s">
        <v>56</v>
      </c>
      <c r="Z10781" t="s">
        <v>43</v>
      </c>
      <c r="AA10781" t="s">
        <v>44</v>
      </c>
      <c r="AB10781" t="s">
        <v>44</v>
      </c>
    </row>
    <row r="10782" spans="1:28" x14ac:dyDescent="0.25">
      <c r="A10782" t="s">
        <v>15887</v>
      </c>
      <c r="B10782" s="1">
        <v>46154</v>
      </c>
      <c r="C10782" t="s">
        <v>11247</v>
      </c>
      <c r="D10782" t="s">
        <v>11248</v>
      </c>
      <c r="E10782">
        <v>20</v>
      </c>
      <c r="F10782" t="s">
        <v>111</v>
      </c>
      <c r="G10782" t="s">
        <v>352</v>
      </c>
      <c r="H10782" t="s">
        <v>353</v>
      </c>
      <c r="I10782" t="s">
        <v>103</v>
      </c>
      <c r="J10782" t="s">
        <v>104</v>
      </c>
      <c r="K10782">
        <v>3</v>
      </c>
      <c r="L10782" s="2">
        <v>850</v>
      </c>
      <c r="M10782">
        <v>30</v>
      </c>
      <c r="N10782" s="2">
        <v>2550</v>
      </c>
      <c r="O10782" s="2">
        <v>765</v>
      </c>
      <c r="P10782" s="2">
        <v>1785</v>
      </c>
      <c r="Q10782" s="2">
        <v>1233.94</v>
      </c>
      <c r="R10782" s="2">
        <v>551.05999999999995</v>
      </c>
      <c r="S10782" t="s">
        <v>64</v>
      </c>
      <c r="T10782" t="s">
        <v>290</v>
      </c>
      <c r="U10782" t="s">
        <v>291</v>
      </c>
      <c r="V10782" t="s">
        <v>39</v>
      </c>
      <c r="W10782" t="s">
        <v>40</v>
      </c>
      <c r="X10782" t="s">
        <v>97</v>
      </c>
      <c r="Y10782" t="s">
        <v>42</v>
      </c>
      <c r="Z10782" t="s">
        <v>144</v>
      </c>
      <c r="AA10782" t="s">
        <v>68</v>
      </c>
      <c r="AB10782" t="s">
        <v>44</v>
      </c>
    </row>
    <row r="10783" spans="1:28" x14ac:dyDescent="0.25">
      <c r="A10783" t="s">
        <v>15888</v>
      </c>
      <c r="B10783" s="1">
        <v>46154</v>
      </c>
      <c r="C10783" t="s">
        <v>2293</v>
      </c>
      <c r="D10783" t="s">
        <v>2294</v>
      </c>
      <c r="E10783">
        <v>18</v>
      </c>
      <c r="F10783" t="s">
        <v>111</v>
      </c>
      <c r="G10783" t="s">
        <v>561</v>
      </c>
      <c r="H10783" t="s">
        <v>562</v>
      </c>
      <c r="I10783" t="s">
        <v>34</v>
      </c>
      <c r="J10783" t="s">
        <v>143</v>
      </c>
      <c r="K10783">
        <v>1</v>
      </c>
      <c r="L10783" s="2">
        <v>900</v>
      </c>
      <c r="M10783">
        <v>0</v>
      </c>
      <c r="N10783" s="2">
        <v>900</v>
      </c>
      <c r="O10783" s="2">
        <v>0</v>
      </c>
      <c r="P10783" s="2">
        <v>900</v>
      </c>
      <c r="Q10783" s="2">
        <v>731.28</v>
      </c>
      <c r="R10783" s="2">
        <v>168.72</v>
      </c>
      <c r="S10783" t="s">
        <v>53</v>
      </c>
      <c r="T10783" t="s">
        <v>222</v>
      </c>
      <c r="U10783" t="s">
        <v>38</v>
      </c>
      <c r="V10783" t="s">
        <v>39</v>
      </c>
      <c r="W10783" t="s">
        <v>83</v>
      </c>
      <c r="X10783" t="s">
        <v>41</v>
      </c>
      <c r="Y10783" t="s">
        <v>56</v>
      </c>
      <c r="Z10783" t="s">
        <v>144</v>
      </c>
      <c r="AA10783" t="s">
        <v>44</v>
      </c>
      <c r="AB10783" t="s">
        <v>44</v>
      </c>
    </row>
    <row r="10784" spans="1:28" x14ac:dyDescent="0.25">
      <c r="A10784" t="s">
        <v>15889</v>
      </c>
      <c r="B10784" s="1">
        <v>46154</v>
      </c>
      <c r="C10784" t="s">
        <v>9036</v>
      </c>
      <c r="D10784" t="s">
        <v>9037</v>
      </c>
      <c r="E10784">
        <v>32</v>
      </c>
      <c r="F10784" t="s">
        <v>48</v>
      </c>
      <c r="G10784" t="s">
        <v>101</v>
      </c>
      <c r="H10784" t="s">
        <v>102</v>
      </c>
      <c r="I10784" t="s">
        <v>103</v>
      </c>
      <c r="J10784" t="s">
        <v>104</v>
      </c>
      <c r="K10784">
        <v>1</v>
      </c>
      <c r="L10784" s="2">
        <v>1800</v>
      </c>
      <c r="M10784">
        <v>10</v>
      </c>
      <c r="N10784" s="2">
        <v>1800</v>
      </c>
      <c r="O10784" s="2">
        <v>180</v>
      </c>
      <c r="P10784" s="2">
        <v>1620</v>
      </c>
      <c r="Q10784" s="2">
        <v>950.99</v>
      </c>
      <c r="R10784" s="2">
        <v>669.01</v>
      </c>
      <c r="S10784" t="s">
        <v>64</v>
      </c>
      <c r="T10784" t="s">
        <v>37</v>
      </c>
      <c r="U10784" t="s">
        <v>38</v>
      </c>
      <c r="V10784" t="s">
        <v>39</v>
      </c>
      <c r="W10784" t="s">
        <v>137</v>
      </c>
      <c r="X10784" t="s">
        <v>97</v>
      </c>
      <c r="Y10784" t="s">
        <v>42</v>
      </c>
      <c r="Z10784" t="s">
        <v>43</v>
      </c>
      <c r="AA10784" t="s">
        <v>44</v>
      </c>
      <c r="AB10784" t="s">
        <v>44</v>
      </c>
    </row>
    <row r="10785" spans="1:28" x14ac:dyDescent="0.25">
      <c r="A10785" t="s">
        <v>15890</v>
      </c>
      <c r="B10785" s="1">
        <v>46154</v>
      </c>
      <c r="C10785" t="s">
        <v>12738</v>
      </c>
      <c r="D10785" t="s">
        <v>12739</v>
      </c>
      <c r="E10785">
        <v>47</v>
      </c>
      <c r="F10785" t="s">
        <v>48</v>
      </c>
      <c r="G10785" t="s">
        <v>72</v>
      </c>
      <c r="H10785" t="s">
        <v>73</v>
      </c>
      <c r="I10785" t="s">
        <v>74</v>
      </c>
      <c r="J10785" t="s">
        <v>75</v>
      </c>
      <c r="K10785">
        <v>1</v>
      </c>
      <c r="L10785" s="2">
        <v>2200</v>
      </c>
      <c r="M10785">
        <v>5</v>
      </c>
      <c r="N10785" s="2">
        <v>2200</v>
      </c>
      <c r="O10785" s="2">
        <v>110</v>
      </c>
      <c r="P10785" s="2">
        <v>2090</v>
      </c>
      <c r="Q10785" s="2">
        <v>1640.05</v>
      </c>
      <c r="R10785" s="2">
        <v>449.95</v>
      </c>
      <c r="S10785" t="s">
        <v>64</v>
      </c>
      <c r="T10785" t="s">
        <v>37</v>
      </c>
      <c r="U10785" t="s">
        <v>38</v>
      </c>
      <c r="V10785" t="s">
        <v>39</v>
      </c>
      <c r="W10785" t="s">
        <v>124</v>
      </c>
      <c r="X10785" t="s">
        <v>67</v>
      </c>
      <c r="Y10785" t="s">
        <v>56</v>
      </c>
      <c r="Z10785" t="s">
        <v>43</v>
      </c>
      <c r="AA10785" t="s">
        <v>44</v>
      </c>
      <c r="AB10785" t="s">
        <v>44</v>
      </c>
    </row>
    <row r="10786" spans="1:28" x14ac:dyDescent="0.25">
      <c r="A10786" t="s">
        <v>15891</v>
      </c>
      <c r="B10786" s="1">
        <v>46154</v>
      </c>
      <c r="C10786" t="s">
        <v>6854</v>
      </c>
      <c r="D10786" t="s">
        <v>6855</v>
      </c>
      <c r="E10786">
        <v>23</v>
      </c>
      <c r="F10786" t="s">
        <v>48</v>
      </c>
      <c r="G10786" t="s">
        <v>119</v>
      </c>
      <c r="H10786" t="s">
        <v>120</v>
      </c>
      <c r="I10786" t="s">
        <v>62</v>
      </c>
      <c r="J10786" t="s">
        <v>121</v>
      </c>
      <c r="K10786">
        <v>1</v>
      </c>
      <c r="L10786" s="2">
        <v>4800</v>
      </c>
      <c r="M10786">
        <v>15</v>
      </c>
      <c r="N10786" s="2">
        <v>4800</v>
      </c>
      <c r="O10786" s="2">
        <v>720</v>
      </c>
      <c r="P10786" s="2">
        <v>4080</v>
      </c>
      <c r="Q10786" s="2">
        <v>2393.08</v>
      </c>
      <c r="R10786" s="2">
        <v>1686.92</v>
      </c>
      <c r="S10786" t="s">
        <v>36</v>
      </c>
      <c r="T10786" t="s">
        <v>90</v>
      </c>
      <c r="U10786" t="s">
        <v>91</v>
      </c>
      <c r="V10786" t="s">
        <v>39</v>
      </c>
      <c r="W10786" t="s">
        <v>83</v>
      </c>
      <c r="X10786" t="s">
        <v>97</v>
      </c>
      <c r="Y10786" t="s">
        <v>42</v>
      </c>
      <c r="Z10786" t="s">
        <v>43</v>
      </c>
      <c r="AA10786" t="s">
        <v>44</v>
      </c>
      <c r="AB10786" t="s">
        <v>44</v>
      </c>
    </row>
    <row r="10787" spans="1:28" x14ac:dyDescent="0.25">
      <c r="A10787" t="s">
        <v>15892</v>
      </c>
      <c r="B10787" s="1">
        <v>46154</v>
      </c>
      <c r="C10787" t="s">
        <v>6023</v>
      </c>
      <c r="D10787" t="s">
        <v>6024</v>
      </c>
      <c r="E10787">
        <v>29</v>
      </c>
      <c r="F10787" t="s">
        <v>31</v>
      </c>
      <c r="G10787" t="s">
        <v>273</v>
      </c>
      <c r="H10787" t="s">
        <v>274</v>
      </c>
      <c r="I10787" t="s">
        <v>51</v>
      </c>
      <c r="J10787" t="s">
        <v>52</v>
      </c>
      <c r="K10787">
        <v>6</v>
      </c>
      <c r="L10787" s="2">
        <v>250</v>
      </c>
      <c r="M10787">
        <v>25</v>
      </c>
      <c r="N10787" s="2">
        <v>1500</v>
      </c>
      <c r="O10787" s="2">
        <v>375</v>
      </c>
      <c r="P10787" s="2">
        <v>1125</v>
      </c>
      <c r="Q10787" s="2">
        <v>666.37</v>
      </c>
      <c r="R10787" s="2">
        <v>458.63</v>
      </c>
      <c r="S10787" t="s">
        <v>53</v>
      </c>
      <c r="T10787" t="s">
        <v>114</v>
      </c>
      <c r="U10787" t="s">
        <v>115</v>
      </c>
      <c r="V10787" t="s">
        <v>39</v>
      </c>
      <c r="W10787" t="s">
        <v>137</v>
      </c>
      <c r="X10787" t="s">
        <v>97</v>
      </c>
      <c r="Y10787" t="s">
        <v>42</v>
      </c>
      <c r="Z10787" t="s">
        <v>43</v>
      </c>
      <c r="AA10787" t="s">
        <v>44</v>
      </c>
      <c r="AB10787" t="s">
        <v>44</v>
      </c>
    </row>
    <row r="10788" spans="1:28" x14ac:dyDescent="0.25">
      <c r="A10788" t="s">
        <v>15893</v>
      </c>
      <c r="B10788" s="1">
        <v>46154</v>
      </c>
      <c r="C10788" t="s">
        <v>3660</v>
      </c>
      <c r="D10788" t="s">
        <v>3661</v>
      </c>
      <c r="E10788">
        <v>34</v>
      </c>
      <c r="F10788" t="s">
        <v>48</v>
      </c>
      <c r="G10788" t="s">
        <v>561</v>
      </c>
      <c r="H10788" t="s">
        <v>562</v>
      </c>
      <c r="I10788" t="s">
        <v>34</v>
      </c>
      <c r="J10788" t="s">
        <v>143</v>
      </c>
      <c r="K10788">
        <v>1</v>
      </c>
      <c r="L10788" s="2">
        <v>900</v>
      </c>
      <c r="M10788">
        <v>0</v>
      </c>
      <c r="N10788" s="2">
        <v>900</v>
      </c>
      <c r="O10788" s="2">
        <v>0</v>
      </c>
      <c r="P10788" s="2">
        <v>900</v>
      </c>
      <c r="Q10788" s="2">
        <v>729.7</v>
      </c>
      <c r="R10788" s="2">
        <v>170.3</v>
      </c>
      <c r="S10788" t="s">
        <v>36</v>
      </c>
      <c r="T10788" t="s">
        <v>96</v>
      </c>
      <c r="U10788" t="s">
        <v>96</v>
      </c>
      <c r="V10788" t="s">
        <v>39</v>
      </c>
      <c r="W10788" t="s">
        <v>137</v>
      </c>
      <c r="X10788" t="s">
        <v>97</v>
      </c>
      <c r="Y10788" t="s">
        <v>56</v>
      </c>
      <c r="Z10788" t="s">
        <v>43</v>
      </c>
      <c r="AA10788" t="s">
        <v>44</v>
      </c>
      <c r="AB10788" t="s">
        <v>44</v>
      </c>
    </row>
    <row r="10789" spans="1:28" x14ac:dyDescent="0.25">
      <c r="A10789" t="s">
        <v>15894</v>
      </c>
      <c r="B10789" s="1">
        <v>46154</v>
      </c>
      <c r="C10789" t="s">
        <v>9533</v>
      </c>
      <c r="D10789" t="s">
        <v>9534</v>
      </c>
      <c r="E10789">
        <v>44</v>
      </c>
      <c r="F10789" t="s">
        <v>31</v>
      </c>
      <c r="G10789" t="s">
        <v>32</v>
      </c>
      <c r="H10789" t="s">
        <v>33</v>
      </c>
      <c r="I10789" t="s">
        <v>34</v>
      </c>
      <c r="J10789" t="s">
        <v>35</v>
      </c>
      <c r="K10789">
        <v>1</v>
      </c>
      <c r="L10789" s="2">
        <v>55000</v>
      </c>
      <c r="M10789">
        <v>10</v>
      </c>
      <c r="N10789" s="2">
        <v>55000</v>
      </c>
      <c r="O10789" s="2">
        <v>5500</v>
      </c>
      <c r="P10789" s="2">
        <v>49500</v>
      </c>
      <c r="Q10789" s="2">
        <v>28232.19</v>
      </c>
      <c r="R10789" s="2">
        <v>21267.81</v>
      </c>
      <c r="S10789" t="s">
        <v>53</v>
      </c>
      <c r="T10789" t="s">
        <v>407</v>
      </c>
      <c r="U10789" t="s">
        <v>408</v>
      </c>
      <c r="V10789" t="s">
        <v>39</v>
      </c>
      <c r="W10789" t="s">
        <v>40</v>
      </c>
      <c r="X10789" t="s">
        <v>41</v>
      </c>
      <c r="Y10789" t="s">
        <v>56</v>
      </c>
      <c r="Z10789" t="s">
        <v>43</v>
      </c>
      <c r="AA10789" t="s">
        <v>44</v>
      </c>
      <c r="AB10789" t="s">
        <v>44</v>
      </c>
    </row>
    <row r="10790" spans="1:28" x14ac:dyDescent="0.25">
      <c r="A10790" t="s">
        <v>15895</v>
      </c>
      <c r="B10790" s="1">
        <v>46154</v>
      </c>
      <c r="C10790" t="s">
        <v>4594</v>
      </c>
      <c r="D10790" t="s">
        <v>4595</v>
      </c>
      <c r="E10790">
        <v>43</v>
      </c>
      <c r="F10790" t="s">
        <v>31</v>
      </c>
      <c r="G10790" t="s">
        <v>217</v>
      </c>
      <c r="H10790" t="s">
        <v>218</v>
      </c>
      <c r="I10790" t="s">
        <v>34</v>
      </c>
      <c r="J10790" t="s">
        <v>130</v>
      </c>
      <c r="K10790">
        <v>3</v>
      </c>
      <c r="L10790" s="2">
        <v>28000</v>
      </c>
      <c r="M10790">
        <v>10</v>
      </c>
      <c r="N10790" s="2">
        <v>84000</v>
      </c>
      <c r="O10790" s="2">
        <v>8400</v>
      </c>
      <c r="P10790" s="2">
        <v>75600</v>
      </c>
      <c r="Q10790" s="2">
        <v>49801.83</v>
      </c>
      <c r="R10790" s="2">
        <v>25798.17</v>
      </c>
      <c r="S10790" t="s">
        <v>36</v>
      </c>
      <c r="T10790" t="s">
        <v>290</v>
      </c>
      <c r="U10790" t="s">
        <v>291</v>
      </c>
      <c r="V10790" t="s">
        <v>39</v>
      </c>
      <c r="W10790" t="s">
        <v>40</v>
      </c>
      <c r="X10790" t="s">
        <v>67</v>
      </c>
      <c r="Y10790" t="s">
        <v>56</v>
      </c>
      <c r="Z10790" t="s">
        <v>43</v>
      </c>
      <c r="AA10790" t="s">
        <v>44</v>
      </c>
      <c r="AB10790" t="s">
        <v>44</v>
      </c>
    </row>
    <row r="10791" spans="1:28" x14ac:dyDescent="0.25">
      <c r="A10791" t="s">
        <v>15896</v>
      </c>
      <c r="B10791" s="1">
        <v>46154</v>
      </c>
      <c r="C10791" t="s">
        <v>2835</v>
      </c>
      <c r="D10791" t="s">
        <v>2836</v>
      </c>
      <c r="E10791">
        <v>54</v>
      </c>
      <c r="F10791" t="s">
        <v>48</v>
      </c>
      <c r="G10791" t="s">
        <v>273</v>
      </c>
      <c r="H10791" t="s">
        <v>274</v>
      </c>
      <c r="I10791" t="s">
        <v>51</v>
      </c>
      <c r="J10791" t="s">
        <v>52</v>
      </c>
      <c r="K10791">
        <v>1</v>
      </c>
      <c r="L10791" s="2">
        <v>250</v>
      </c>
      <c r="M10791">
        <v>0</v>
      </c>
      <c r="N10791" s="2">
        <v>250</v>
      </c>
      <c r="O10791" s="2">
        <v>0</v>
      </c>
      <c r="P10791" s="2">
        <v>250</v>
      </c>
      <c r="Q10791" s="2">
        <v>145.66999999999999</v>
      </c>
      <c r="R10791" s="2">
        <v>104.33</v>
      </c>
      <c r="S10791" t="s">
        <v>53</v>
      </c>
      <c r="T10791" t="s">
        <v>96</v>
      </c>
      <c r="U10791" t="s">
        <v>96</v>
      </c>
      <c r="V10791" t="s">
        <v>39</v>
      </c>
      <c r="W10791" t="s">
        <v>92</v>
      </c>
      <c r="X10791" t="s">
        <v>67</v>
      </c>
      <c r="Y10791" t="s">
        <v>84</v>
      </c>
      <c r="Z10791" t="s">
        <v>43</v>
      </c>
      <c r="AA10791" t="s">
        <v>44</v>
      </c>
      <c r="AB10791" t="s">
        <v>44</v>
      </c>
    </row>
    <row r="10792" spans="1:28" x14ac:dyDescent="0.25">
      <c r="A10792" t="s">
        <v>15897</v>
      </c>
      <c r="B10792" s="1">
        <v>46154</v>
      </c>
      <c r="C10792" t="s">
        <v>3717</v>
      </c>
      <c r="D10792" t="s">
        <v>3718</v>
      </c>
      <c r="E10792">
        <v>47</v>
      </c>
      <c r="F10792" t="s">
        <v>31</v>
      </c>
      <c r="G10792" t="s">
        <v>212</v>
      </c>
      <c r="H10792" t="s">
        <v>213</v>
      </c>
      <c r="I10792" t="s">
        <v>51</v>
      </c>
      <c r="J10792" t="s">
        <v>52</v>
      </c>
      <c r="K10792">
        <v>3</v>
      </c>
      <c r="L10792" s="2">
        <v>400</v>
      </c>
      <c r="M10792">
        <v>0</v>
      </c>
      <c r="N10792" s="2">
        <v>1200</v>
      </c>
      <c r="O10792" s="2">
        <v>0</v>
      </c>
      <c r="P10792" s="2">
        <v>1200</v>
      </c>
      <c r="Q10792" s="2">
        <v>718.9</v>
      </c>
      <c r="R10792" s="2">
        <v>481.1</v>
      </c>
      <c r="S10792" t="s">
        <v>53</v>
      </c>
      <c r="T10792" t="s">
        <v>153</v>
      </c>
      <c r="U10792" t="s">
        <v>154</v>
      </c>
      <c r="V10792" t="s">
        <v>39</v>
      </c>
      <c r="W10792" t="s">
        <v>92</v>
      </c>
      <c r="X10792" t="s">
        <v>41</v>
      </c>
      <c r="Y10792" t="s">
        <v>56</v>
      </c>
      <c r="Z10792" t="s">
        <v>43</v>
      </c>
      <c r="AA10792" t="s">
        <v>44</v>
      </c>
      <c r="AB10792" t="s">
        <v>44</v>
      </c>
    </row>
    <row r="10793" spans="1:28" x14ac:dyDescent="0.25">
      <c r="A10793" t="s">
        <v>15898</v>
      </c>
      <c r="B10793" s="1">
        <v>46154</v>
      </c>
      <c r="C10793" t="s">
        <v>9269</v>
      </c>
      <c r="D10793" t="s">
        <v>9270</v>
      </c>
      <c r="E10793">
        <v>49</v>
      </c>
      <c r="F10793" t="s">
        <v>31</v>
      </c>
      <c r="G10793" t="s">
        <v>168</v>
      </c>
      <c r="H10793" t="s">
        <v>169</v>
      </c>
      <c r="I10793" t="s">
        <v>62</v>
      </c>
      <c r="J10793" t="s">
        <v>143</v>
      </c>
      <c r="K10793">
        <v>2</v>
      </c>
      <c r="L10793" s="2">
        <v>1800</v>
      </c>
      <c r="M10793">
        <v>10</v>
      </c>
      <c r="N10793" s="2">
        <v>3600</v>
      </c>
      <c r="O10793" s="2">
        <v>360</v>
      </c>
      <c r="P10793" s="2">
        <v>3240</v>
      </c>
      <c r="Q10793" s="2">
        <v>1930.91</v>
      </c>
      <c r="R10793" s="2">
        <v>1309.0899999999999</v>
      </c>
      <c r="S10793" t="s">
        <v>64</v>
      </c>
      <c r="T10793" t="s">
        <v>65</v>
      </c>
      <c r="U10793" t="s">
        <v>65</v>
      </c>
      <c r="V10793" t="s">
        <v>39</v>
      </c>
      <c r="W10793" t="s">
        <v>92</v>
      </c>
      <c r="X10793" t="s">
        <v>67</v>
      </c>
      <c r="Y10793" t="s">
        <v>56</v>
      </c>
      <c r="Z10793" t="s">
        <v>107</v>
      </c>
      <c r="AA10793" t="s">
        <v>44</v>
      </c>
      <c r="AB10793" t="s">
        <v>44</v>
      </c>
    </row>
    <row r="10794" spans="1:28" x14ac:dyDescent="0.25">
      <c r="A10794" t="s">
        <v>15899</v>
      </c>
      <c r="B10794" s="1">
        <v>46154</v>
      </c>
      <c r="C10794" t="s">
        <v>3891</v>
      </c>
      <c r="D10794" t="s">
        <v>3892</v>
      </c>
      <c r="E10794">
        <v>19</v>
      </c>
      <c r="F10794" t="s">
        <v>48</v>
      </c>
      <c r="G10794" t="s">
        <v>141</v>
      </c>
      <c r="H10794" t="s">
        <v>142</v>
      </c>
      <c r="I10794" t="s">
        <v>74</v>
      </c>
      <c r="J10794" t="s">
        <v>143</v>
      </c>
      <c r="K10794">
        <v>6</v>
      </c>
      <c r="L10794" s="2">
        <v>900</v>
      </c>
      <c r="M10794">
        <v>20</v>
      </c>
      <c r="N10794" s="2">
        <v>5400</v>
      </c>
      <c r="O10794" s="2">
        <v>1080</v>
      </c>
      <c r="P10794" s="2">
        <v>4320</v>
      </c>
      <c r="Q10794" s="2">
        <v>2917.91</v>
      </c>
      <c r="R10794" s="2">
        <v>1402.09</v>
      </c>
      <c r="S10794" t="s">
        <v>53</v>
      </c>
      <c r="T10794" t="s">
        <v>76</v>
      </c>
      <c r="U10794" t="s">
        <v>77</v>
      </c>
      <c r="V10794" t="s">
        <v>39</v>
      </c>
      <c r="W10794" t="s">
        <v>124</v>
      </c>
      <c r="X10794" t="s">
        <v>67</v>
      </c>
      <c r="Y10794" t="s">
        <v>56</v>
      </c>
      <c r="Z10794" t="s">
        <v>43</v>
      </c>
      <c r="AA10794" t="s">
        <v>44</v>
      </c>
      <c r="AB10794" t="s">
        <v>44</v>
      </c>
    </row>
    <row r="10795" spans="1:28" x14ac:dyDescent="0.25">
      <c r="A10795" t="s">
        <v>15900</v>
      </c>
      <c r="B10795" s="1">
        <v>46154</v>
      </c>
      <c r="C10795" t="s">
        <v>10488</v>
      </c>
      <c r="D10795" t="s">
        <v>10489</v>
      </c>
      <c r="E10795">
        <v>41</v>
      </c>
      <c r="F10795" t="s">
        <v>111</v>
      </c>
      <c r="G10795" t="s">
        <v>227</v>
      </c>
      <c r="H10795" t="s">
        <v>228</v>
      </c>
      <c r="I10795" t="s">
        <v>74</v>
      </c>
      <c r="J10795" t="s">
        <v>75</v>
      </c>
      <c r="K10795">
        <v>1</v>
      </c>
      <c r="L10795" s="2">
        <v>1400</v>
      </c>
      <c r="M10795">
        <v>10</v>
      </c>
      <c r="N10795" s="2">
        <v>1400</v>
      </c>
      <c r="O10795" s="2">
        <v>140</v>
      </c>
      <c r="P10795" s="2">
        <v>1260</v>
      </c>
      <c r="Q10795" s="2">
        <v>900.66</v>
      </c>
      <c r="R10795" s="2">
        <v>359.34</v>
      </c>
      <c r="S10795" t="s">
        <v>36</v>
      </c>
      <c r="T10795" t="s">
        <v>407</v>
      </c>
      <c r="U10795" t="s">
        <v>408</v>
      </c>
      <c r="V10795" t="s">
        <v>39</v>
      </c>
      <c r="W10795" t="s">
        <v>40</v>
      </c>
      <c r="X10795" t="s">
        <v>41</v>
      </c>
      <c r="Y10795" t="s">
        <v>56</v>
      </c>
      <c r="Z10795" t="s">
        <v>43</v>
      </c>
      <c r="AA10795" t="s">
        <v>44</v>
      </c>
      <c r="AB10795" t="s">
        <v>44</v>
      </c>
    </row>
    <row r="10796" spans="1:28" x14ac:dyDescent="0.25">
      <c r="A10796" t="s">
        <v>15901</v>
      </c>
      <c r="B10796" s="1">
        <v>46154</v>
      </c>
      <c r="C10796" t="s">
        <v>663</v>
      </c>
      <c r="D10796" t="s">
        <v>664</v>
      </c>
      <c r="E10796">
        <v>46</v>
      </c>
      <c r="F10796" t="s">
        <v>31</v>
      </c>
      <c r="G10796" t="s">
        <v>188</v>
      </c>
      <c r="H10796" t="s">
        <v>189</v>
      </c>
      <c r="I10796" t="s">
        <v>34</v>
      </c>
      <c r="J10796" t="s">
        <v>190</v>
      </c>
      <c r="K10796">
        <v>2</v>
      </c>
      <c r="L10796" s="2">
        <v>1800</v>
      </c>
      <c r="M10796">
        <v>15</v>
      </c>
      <c r="N10796" s="2">
        <v>3600</v>
      </c>
      <c r="O10796" s="2">
        <v>540</v>
      </c>
      <c r="P10796" s="2">
        <v>3060</v>
      </c>
      <c r="Q10796" s="2">
        <v>1840.95</v>
      </c>
      <c r="R10796" s="2">
        <v>1219.05</v>
      </c>
      <c r="S10796" t="s">
        <v>53</v>
      </c>
      <c r="T10796" t="s">
        <v>275</v>
      </c>
      <c r="U10796" t="s">
        <v>123</v>
      </c>
      <c r="V10796" t="s">
        <v>39</v>
      </c>
      <c r="W10796" t="s">
        <v>83</v>
      </c>
      <c r="X10796" t="s">
        <v>41</v>
      </c>
      <c r="Y10796" t="s">
        <v>56</v>
      </c>
      <c r="Z10796" t="s">
        <v>43</v>
      </c>
      <c r="AA10796" t="s">
        <v>44</v>
      </c>
      <c r="AB10796" t="s">
        <v>44</v>
      </c>
    </row>
    <row r="10797" spans="1:28" x14ac:dyDescent="0.25">
      <c r="A10797" t="s">
        <v>15902</v>
      </c>
      <c r="B10797" s="1">
        <v>46154</v>
      </c>
      <c r="C10797" t="s">
        <v>12062</v>
      </c>
      <c r="D10797" t="s">
        <v>12063</v>
      </c>
      <c r="E10797">
        <v>34</v>
      </c>
      <c r="F10797" t="s">
        <v>31</v>
      </c>
      <c r="G10797" t="s">
        <v>217</v>
      </c>
      <c r="H10797" t="s">
        <v>218</v>
      </c>
      <c r="I10797" t="s">
        <v>34</v>
      </c>
      <c r="J10797" t="s">
        <v>130</v>
      </c>
      <c r="K10797">
        <v>1</v>
      </c>
      <c r="L10797" s="2">
        <v>28000</v>
      </c>
      <c r="M10797">
        <v>15</v>
      </c>
      <c r="N10797" s="2">
        <v>28000</v>
      </c>
      <c r="O10797" s="2">
        <v>4200</v>
      </c>
      <c r="P10797" s="2">
        <v>23800</v>
      </c>
      <c r="Q10797" s="2">
        <v>18765.39</v>
      </c>
      <c r="R10797" s="2">
        <v>5034.6099999999997</v>
      </c>
      <c r="S10797" t="s">
        <v>64</v>
      </c>
      <c r="T10797" t="s">
        <v>114</v>
      </c>
      <c r="U10797" t="s">
        <v>115</v>
      </c>
      <c r="V10797" t="s">
        <v>39</v>
      </c>
      <c r="W10797" t="s">
        <v>40</v>
      </c>
      <c r="X10797" t="s">
        <v>97</v>
      </c>
      <c r="Y10797" t="s">
        <v>56</v>
      </c>
      <c r="Z10797" t="s">
        <v>43</v>
      </c>
      <c r="AA10797" t="s">
        <v>44</v>
      </c>
      <c r="AB10797" t="s">
        <v>44</v>
      </c>
    </row>
    <row r="10798" spans="1:28" x14ac:dyDescent="0.25">
      <c r="A10798" t="s">
        <v>15903</v>
      </c>
      <c r="B10798" s="1">
        <v>46155</v>
      </c>
      <c r="C10798" t="s">
        <v>1952</v>
      </c>
      <c r="D10798" t="s">
        <v>1953</v>
      </c>
      <c r="E10798">
        <v>59</v>
      </c>
      <c r="F10798" t="s">
        <v>48</v>
      </c>
      <c r="G10798" t="s">
        <v>344</v>
      </c>
      <c r="H10798" t="s">
        <v>345</v>
      </c>
      <c r="I10798" t="s">
        <v>34</v>
      </c>
      <c r="J10798" t="s">
        <v>121</v>
      </c>
      <c r="K10798">
        <v>1</v>
      </c>
      <c r="L10798" s="2">
        <v>1600</v>
      </c>
      <c r="M10798">
        <v>15</v>
      </c>
      <c r="N10798" s="2">
        <v>1600</v>
      </c>
      <c r="O10798" s="2">
        <v>240</v>
      </c>
      <c r="P10798" s="2">
        <v>1360</v>
      </c>
      <c r="Q10798" s="2">
        <v>963.25</v>
      </c>
      <c r="R10798" s="2">
        <v>396.75</v>
      </c>
      <c r="S10798" t="s">
        <v>53</v>
      </c>
      <c r="T10798" t="s">
        <v>114</v>
      </c>
      <c r="U10798" t="s">
        <v>115</v>
      </c>
      <c r="V10798" t="s">
        <v>39</v>
      </c>
      <c r="W10798" t="s">
        <v>83</v>
      </c>
      <c r="X10798" t="s">
        <v>67</v>
      </c>
      <c r="Y10798" t="s">
        <v>42</v>
      </c>
      <c r="Z10798" t="s">
        <v>43</v>
      </c>
      <c r="AA10798" t="s">
        <v>44</v>
      </c>
      <c r="AB10798" t="s">
        <v>44</v>
      </c>
    </row>
    <row r="10799" spans="1:28" x14ac:dyDescent="0.25">
      <c r="A10799" t="s">
        <v>15904</v>
      </c>
      <c r="B10799" s="1">
        <v>46155</v>
      </c>
      <c r="C10799" t="s">
        <v>13948</v>
      </c>
      <c r="D10799" t="s">
        <v>13949</v>
      </c>
      <c r="E10799">
        <v>26</v>
      </c>
      <c r="F10799" t="s">
        <v>31</v>
      </c>
      <c r="G10799" t="s">
        <v>298</v>
      </c>
      <c r="H10799" t="s">
        <v>299</v>
      </c>
      <c r="I10799" t="s">
        <v>103</v>
      </c>
      <c r="J10799" t="s">
        <v>104</v>
      </c>
      <c r="K10799">
        <v>2</v>
      </c>
      <c r="L10799" s="2">
        <v>700</v>
      </c>
      <c r="M10799">
        <v>15</v>
      </c>
      <c r="N10799" s="2">
        <v>1400</v>
      </c>
      <c r="O10799" s="2">
        <v>210</v>
      </c>
      <c r="P10799" s="2">
        <v>1190</v>
      </c>
      <c r="Q10799" s="2">
        <v>919.75</v>
      </c>
      <c r="R10799" s="2">
        <v>270.25</v>
      </c>
      <c r="S10799" t="s">
        <v>53</v>
      </c>
      <c r="T10799" t="s">
        <v>96</v>
      </c>
      <c r="U10799" t="s">
        <v>96</v>
      </c>
      <c r="V10799" t="s">
        <v>39</v>
      </c>
      <c r="W10799" t="s">
        <v>66</v>
      </c>
      <c r="X10799" t="s">
        <v>97</v>
      </c>
      <c r="Y10799" t="s">
        <v>56</v>
      </c>
      <c r="Z10799" t="s">
        <v>43</v>
      </c>
      <c r="AA10799" t="s">
        <v>44</v>
      </c>
      <c r="AB10799" t="s">
        <v>44</v>
      </c>
    </row>
    <row r="10800" spans="1:28" x14ac:dyDescent="0.25">
      <c r="A10800" t="s">
        <v>15905</v>
      </c>
      <c r="B10800" s="1">
        <v>46155</v>
      </c>
      <c r="C10800" t="s">
        <v>567</v>
      </c>
      <c r="D10800" t="s">
        <v>568</v>
      </c>
      <c r="E10800">
        <v>21</v>
      </c>
      <c r="F10800" t="s">
        <v>48</v>
      </c>
      <c r="G10800" t="s">
        <v>141</v>
      </c>
      <c r="H10800" t="s">
        <v>142</v>
      </c>
      <c r="I10800" t="s">
        <v>74</v>
      </c>
      <c r="J10800" t="s">
        <v>143</v>
      </c>
      <c r="K10800">
        <v>1</v>
      </c>
      <c r="L10800" s="2">
        <v>900</v>
      </c>
      <c r="M10800">
        <v>10</v>
      </c>
      <c r="N10800" s="2">
        <v>900</v>
      </c>
      <c r="O10800" s="2">
        <v>90</v>
      </c>
      <c r="P10800" s="2">
        <v>810</v>
      </c>
      <c r="Q10800" s="2">
        <v>459.56</v>
      </c>
      <c r="R10800" s="2">
        <v>350.44</v>
      </c>
      <c r="S10800" t="s">
        <v>53</v>
      </c>
      <c r="T10800" t="s">
        <v>96</v>
      </c>
      <c r="U10800" t="s">
        <v>96</v>
      </c>
      <c r="V10800" t="s">
        <v>39</v>
      </c>
      <c r="W10800" t="s">
        <v>66</v>
      </c>
      <c r="X10800" t="s">
        <v>41</v>
      </c>
      <c r="Y10800" t="s">
        <v>56</v>
      </c>
      <c r="Z10800" t="s">
        <v>43</v>
      </c>
      <c r="AA10800" t="s">
        <v>44</v>
      </c>
      <c r="AB10800" t="s">
        <v>44</v>
      </c>
    </row>
    <row r="10801" spans="1:28" x14ac:dyDescent="0.25">
      <c r="A10801" t="s">
        <v>15906</v>
      </c>
      <c r="B10801" s="1">
        <v>46155</v>
      </c>
      <c r="C10801" t="s">
        <v>779</v>
      </c>
      <c r="D10801" t="s">
        <v>780</v>
      </c>
      <c r="E10801">
        <v>27</v>
      </c>
      <c r="F10801" t="s">
        <v>48</v>
      </c>
      <c r="G10801" t="s">
        <v>561</v>
      </c>
      <c r="H10801" t="s">
        <v>562</v>
      </c>
      <c r="I10801" t="s">
        <v>34</v>
      </c>
      <c r="J10801" t="s">
        <v>143</v>
      </c>
      <c r="K10801">
        <v>2</v>
      </c>
      <c r="L10801" s="2">
        <v>900</v>
      </c>
      <c r="M10801">
        <v>0</v>
      </c>
      <c r="N10801" s="2">
        <v>1800</v>
      </c>
      <c r="O10801" s="2">
        <v>0</v>
      </c>
      <c r="P10801" s="2">
        <v>1800</v>
      </c>
      <c r="Q10801" s="2">
        <v>1455.8</v>
      </c>
      <c r="R10801" s="2">
        <v>344.2</v>
      </c>
      <c r="S10801" t="s">
        <v>53</v>
      </c>
      <c r="T10801" t="s">
        <v>275</v>
      </c>
      <c r="U10801" t="s">
        <v>123</v>
      </c>
      <c r="V10801" t="s">
        <v>39</v>
      </c>
      <c r="W10801" t="s">
        <v>40</v>
      </c>
      <c r="X10801" t="s">
        <v>41</v>
      </c>
      <c r="Y10801" t="s">
        <v>42</v>
      </c>
      <c r="Z10801" t="s">
        <v>107</v>
      </c>
      <c r="AA10801" t="s">
        <v>44</v>
      </c>
      <c r="AB10801" t="s">
        <v>68</v>
      </c>
    </row>
    <row r="10802" spans="1:28" x14ac:dyDescent="0.25">
      <c r="A10802" t="s">
        <v>15907</v>
      </c>
      <c r="B10802" s="1">
        <v>46155</v>
      </c>
      <c r="C10802" t="s">
        <v>4929</v>
      </c>
      <c r="D10802" t="s">
        <v>4930</v>
      </c>
      <c r="E10802">
        <v>38</v>
      </c>
      <c r="F10802" t="s">
        <v>31</v>
      </c>
      <c r="G10802" t="s">
        <v>148</v>
      </c>
      <c r="H10802" t="s">
        <v>149</v>
      </c>
      <c r="I10802" t="s">
        <v>74</v>
      </c>
      <c r="J10802" t="s">
        <v>130</v>
      </c>
      <c r="K10802">
        <v>3</v>
      </c>
      <c r="L10802" s="2">
        <v>3500</v>
      </c>
      <c r="M10802">
        <v>25</v>
      </c>
      <c r="N10802" s="2">
        <v>10500</v>
      </c>
      <c r="O10802" s="2">
        <v>2625</v>
      </c>
      <c r="P10802" s="2">
        <v>7875</v>
      </c>
      <c r="Q10802" s="2">
        <v>6158.44</v>
      </c>
      <c r="R10802" s="2">
        <v>1716.56</v>
      </c>
      <c r="S10802" t="s">
        <v>53</v>
      </c>
      <c r="T10802" t="s">
        <v>398</v>
      </c>
      <c r="U10802" t="s">
        <v>399</v>
      </c>
      <c r="V10802" t="s">
        <v>39</v>
      </c>
      <c r="W10802" t="s">
        <v>92</v>
      </c>
      <c r="X10802" t="s">
        <v>41</v>
      </c>
      <c r="Y10802" t="s">
        <v>42</v>
      </c>
      <c r="Z10802" t="s">
        <v>43</v>
      </c>
      <c r="AA10802" t="s">
        <v>68</v>
      </c>
      <c r="AB10802" t="s">
        <v>44</v>
      </c>
    </row>
    <row r="10803" spans="1:28" x14ac:dyDescent="0.25">
      <c r="A10803" t="s">
        <v>15908</v>
      </c>
      <c r="B10803" s="1">
        <v>46155</v>
      </c>
      <c r="C10803" t="s">
        <v>4340</v>
      </c>
      <c r="D10803" t="s">
        <v>4341</v>
      </c>
      <c r="E10803">
        <v>28</v>
      </c>
      <c r="F10803" t="s">
        <v>48</v>
      </c>
      <c r="G10803" t="s">
        <v>60</v>
      </c>
      <c r="H10803" t="s">
        <v>61</v>
      </c>
      <c r="I10803" t="s">
        <v>62</v>
      </c>
      <c r="J10803" t="s">
        <v>63</v>
      </c>
      <c r="K10803">
        <v>1</v>
      </c>
      <c r="L10803" s="2">
        <v>3500</v>
      </c>
      <c r="M10803">
        <v>10</v>
      </c>
      <c r="N10803" s="2">
        <v>3500</v>
      </c>
      <c r="O10803" s="2">
        <v>350</v>
      </c>
      <c r="P10803" s="2">
        <v>3150</v>
      </c>
      <c r="Q10803" s="2">
        <v>1925.27</v>
      </c>
      <c r="R10803" s="2">
        <v>1224.73</v>
      </c>
      <c r="S10803" t="s">
        <v>53</v>
      </c>
      <c r="T10803" t="s">
        <v>54</v>
      </c>
      <c r="U10803" t="s">
        <v>55</v>
      </c>
      <c r="V10803" t="s">
        <v>39</v>
      </c>
      <c r="W10803" t="s">
        <v>83</v>
      </c>
      <c r="X10803" t="s">
        <v>67</v>
      </c>
      <c r="Y10803" t="s">
        <v>56</v>
      </c>
      <c r="Z10803" t="s">
        <v>43</v>
      </c>
      <c r="AA10803" t="s">
        <v>44</v>
      </c>
      <c r="AB10803" t="s">
        <v>44</v>
      </c>
    </row>
    <row r="10804" spans="1:28" x14ac:dyDescent="0.25">
      <c r="A10804" t="s">
        <v>15909</v>
      </c>
      <c r="B10804" s="1">
        <v>46155</v>
      </c>
      <c r="C10804" t="s">
        <v>8227</v>
      </c>
      <c r="D10804" t="s">
        <v>8228</v>
      </c>
      <c r="E10804">
        <v>26</v>
      </c>
      <c r="F10804" t="s">
        <v>48</v>
      </c>
      <c r="G10804" t="s">
        <v>280</v>
      </c>
      <c r="H10804" t="s">
        <v>281</v>
      </c>
      <c r="I10804" t="s">
        <v>62</v>
      </c>
      <c r="J10804" t="s">
        <v>190</v>
      </c>
      <c r="K10804">
        <v>1</v>
      </c>
      <c r="L10804" s="2">
        <v>700</v>
      </c>
      <c r="M10804">
        <v>0</v>
      </c>
      <c r="N10804" s="2">
        <v>700</v>
      </c>
      <c r="O10804" s="2">
        <v>0</v>
      </c>
      <c r="P10804" s="2">
        <v>700</v>
      </c>
      <c r="Q10804" s="2">
        <v>569.78</v>
      </c>
      <c r="R10804" s="2">
        <v>130.22</v>
      </c>
      <c r="S10804" t="s">
        <v>64</v>
      </c>
      <c r="T10804" t="s">
        <v>76</v>
      </c>
      <c r="U10804" t="s">
        <v>77</v>
      </c>
      <c r="V10804" t="s">
        <v>39</v>
      </c>
      <c r="W10804" t="s">
        <v>40</v>
      </c>
      <c r="X10804" t="s">
        <v>41</v>
      </c>
      <c r="Y10804" t="s">
        <v>56</v>
      </c>
      <c r="Z10804" t="s">
        <v>43</v>
      </c>
      <c r="AA10804" t="s">
        <v>44</v>
      </c>
      <c r="AB10804" t="s">
        <v>44</v>
      </c>
    </row>
    <row r="10805" spans="1:28" x14ac:dyDescent="0.25">
      <c r="A10805" t="s">
        <v>15910</v>
      </c>
      <c r="B10805" s="1">
        <v>46155</v>
      </c>
      <c r="C10805" t="s">
        <v>9488</v>
      </c>
      <c r="D10805" t="s">
        <v>9489</v>
      </c>
      <c r="E10805">
        <v>32</v>
      </c>
      <c r="F10805" t="s">
        <v>31</v>
      </c>
      <c r="G10805" t="s">
        <v>212</v>
      </c>
      <c r="H10805" t="s">
        <v>213</v>
      </c>
      <c r="I10805" t="s">
        <v>51</v>
      </c>
      <c r="J10805" t="s">
        <v>52</v>
      </c>
      <c r="K10805">
        <v>2</v>
      </c>
      <c r="L10805" s="2">
        <v>400</v>
      </c>
      <c r="M10805">
        <v>20</v>
      </c>
      <c r="N10805" s="2">
        <v>800</v>
      </c>
      <c r="O10805" s="2">
        <v>160</v>
      </c>
      <c r="P10805" s="2">
        <v>640</v>
      </c>
      <c r="Q10805" s="2">
        <v>510.66</v>
      </c>
      <c r="R10805" s="2">
        <v>129.34</v>
      </c>
      <c r="S10805" t="s">
        <v>53</v>
      </c>
      <c r="T10805" t="s">
        <v>76</v>
      </c>
      <c r="U10805" t="s">
        <v>77</v>
      </c>
      <c r="V10805" t="s">
        <v>39</v>
      </c>
      <c r="W10805" t="s">
        <v>40</v>
      </c>
      <c r="X10805" t="s">
        <v>41</v>
      </c>
      <c r="Y10805" t="s">
        <v>56</v>
      </c>
      <c r="Z10805" t="s">
        <v>223</v>
      </c>
      <c r="AA10805" t="s">
        <v>44</v>
      </c>
      <c r="AB10805" t="s">
        <v>44</v>
      </c>
    </row>
    <row r="10806" spans="1:28" x14ac:dyDescent="0.25">
      <c r="A10806" t="s">
        <v>15911</v>
      </c>
      <c r="B10806" s="1">
        <v>46155</v>
      </c>
      <c r="C10806" t="s">
        <v>9565</v>
      </c>
      <c r="D10806" t="s">
        <v>9566</v>
      </c>
      <c r="E10806">
        <v>47</v>
      </c>
      <c r="F10806" t="s">
        <v>31</v>
      </c>
      <c r="G10806" t="s">
        <v>119</v>
      </c>
      <c r="H10806" t="s">
        <v>120</v>
      </c>
      <c r="I10806" t="s">
        <v>62</v>
      </c>
      <c r="J10806" t="s">
        <v>121</v>
      </c>
      <c r="K10806">
        <v>6</v>
      </c>
      <c r="L10806" s="2">
        <v>4800</v>
      </c>
      <c r="M10806">
        <v>0</v>
      </c>
      <c r="N10806" s="2">
        <v>28800</v>
      </c>
      <c r="O10806" s="2">
        <v>0</v>
      </c>
      <c r="P10806" s="2">
        <v>28800</v>
      </c>
      <c r="Q10806" s="2">
        <v>22976.03</v>
      </c>
      <c r="R10806" s="2">
        <v>5823.97</v>
      </c>
      <c r="S10806" t="s">
        <v>53</v>
      </c>
      <c r="T10806" t="s">
        <v>96</v>
      </c>
      <c r="U10806" t="s">
        <v>96</v>
      </c>
      <c r="V10806" t="s">
        <v>39</v>
      </c>
      <c r="W10806" t="s">
        <v>40</v>
      </c>
      <c r="X10806" t="s">
        <v>97</v>
      </c>
      <c r="Y10806" t="s">
        <v>56</v>
      </c>
      <c r="Z10806" t="s">
        <v>43</v>
      </c>
      <c r="AA10806" t="s">
        <v>44</v>
      </c>
      <c r="AB10806" t="s">
        <v>44</v>
      </c>
    </row>
    <row r="10807" spans="1:28" x14ac:dyDescent="0.25">
      <c r="A10807" t="s">
        <v>15912</v>
      </c>
      <c r="B10807" s="1">
        <v>46155</v>
      </c>
      <c r="C10807" t="s">
        <v>8378</v>
      </c>
      <c r="D10807" t="s">
        <v>8379</v>
      </c>
      <c r="E10807">
        <v>26</v>
      </c>
      <c r="F10807" t="s">
        <v>48</v>
      </c>
      <c r="G10807" t="s">
        <v>344</v>
      </c>
      <c r="H10807" t="s">
        <v>345</v>
      </c>
      <c r="I10807" t="s">
        <v>34</v>
      </c>
      <c r="J10807" t="s">
        <v>121</v>
      </c>
      <c r="K10807">
        <v>1</v>
      </c>
      <c r="L10807" s="2">
        <v>1600</v>
      </c>
      <c r="M10807">
        <v>10</v>
      </c>
      <c r="N10807" s="2">
        <v>1600</v>
      </c>
      <c r="O10807" s="2">
        <v>160</v>
      </c>
      <c r="P10807" s="2">
        <v>1440</v>
      </c>
      <c r="Q10807" s="2">
        <v>839.31</v>
      </c>
      <c r="R10807" s="2">
        <v>600.69000000000005</v>
      </c>
      <c r="S10807" t="s">
        <v>53</v>
      </c>
      <c r="T10807" t="s">
        <v>136</v>
      </c>
      <c r="U10807" t="s">
        <v>38</v>
      </c>
      <c r="V10807" t="s">
        <v>39</v>
      </c>
      <c r="W10807" t="s">
        <v>124</v>
      </c>
      <c r="X10807" t="s">
        <v>97</v>
      </c>
      <c r="Y10807" t="s">
        <v>56</v>
      </c>
      <c r="Z10807" t="s">
        <v>43</v>
      </c>
      <c r="AA10807" t="s">
        <v>44</v>
      </c>
      <c r="AB10807" t="s">
        <v>44</v>
      </c>
    </row>
    <row r="10808" spans="1:28" x14ac:dyDescent="0.25">
      <c r="A10808" t="s">
        <v>15913</v>
      </c>
      <c r="B10808" s="1">
        <v>46156</v>
      </c>
      <c r="C10808" t="s">
        <v>8378</v>
      </c>
      <c r="D10808" t="s">
        <v>8379</v>
      </c>
      <c r="E10808">
        <v>37</v>
      </c>
      <c r="F10808" t="s">
        <v>48</v>
      </c>
      <c r="G10808" t="s">
        <v>273</v>
      </c>
      <c r="H10808" t="s">
        <v>274</v>
      </c>
      <c r="I10808" t="s">
        <v>51</v>
      </c>
      <c r="J10808" t="s">
        <v>52</v>
      </c>
      <c r="K10808">
        <v>2</v>
      </c>
      <c r="L10808" s="2">
        <v>250</v>
      </c>
      <c r="M10808">
        <v>10</v>
      </c>
      <c r="N10808" s="2">
        <v>500</v>
      </c>
      <c r="O10808" s="2">
        <v>50</v>
      </c>
      <c r="P10808" s="2">
        <v>450</v>
      </c>
      <c r="Q10808" s="2">
        <v>327.58999999999997</v>
      </c>
      <c r="R10808" s="2">
        <v>122.41</v>
      </c>
      <c r="S10808" t="s">
        <v>53</v>
      </c>
      <c r="T10808" t="s">
        <v>105</v>
      </c>
      <c r="U10808" t="s">
        <v>106</v>
      </c>
      <c r="V10808" t="s">
        <v>39</v>
      </c>
      <c r="W10808" t="s">
        <v>124</v>
      </c>
      <c r="X10808" t="s">
        <v>41</v>
      </c>
      <c r="Y10808" t="s">
        <v>56</v>
      </c>
      <c r="Z10808" t="s">
        <v>43</v>
      </c>
      <c r="AA10808" t="s">
        <v>44</v>
      </c>
      <c r="AB10808" t="s">
        <v>44</v>
      </c>
    </row>
    <row r="10809" spans="1:28" x14ac:dyDescent="0.25">
      <c r="A10809" t="s">
        <v>15914</v>
      </c>
      <c r="B10809" s="1">
        <v>46156</v>
      </c>
      <c r="C10809" t="s">
        <v>7622</v>
      </c>
      <c r="D10809" t="s">
        <v>7623</v>
      </c>
      <c r="E10809">
        <v>56</v>
      </c>
      <c r="F10809" t="s">
        <v>31</v>
      </c>
      <c r="G10809" t="s">
        <v>238</v>
      </c>
      <c r="H10809" t="s">
        <v>239</v>
      </c>
      <c r="I10809" t="s">
        <v>62</v>
      </c>
      <c r="J10809" t="s">
        <v>63</v>
      </c>
      <c r="K10809">
        <v>2</v>
      </c>
      <c r="L10809" s="2">
        <v>6500</v>
      </c>
      <c r="M10809">
        <v>10</v>
      </c>
      <c r="N10809" s="2">
        <v>13000</v>
      </c>
      <c r="O10809" s="2">
        <v>1300</v>
      </c>
      <c r="P10809" s="2">
        <v>11700</v>
      </c>
      <c r="Q10809" s="2">
        <v>8523.64</v>
      </c>
      <c r="R10809" s="2">
        <v>3176.36</v>
      </c>
      <c r="S10809" t="s">
        <v>64</v>
      </c>
      <c r="T10809" t="s">
        <v>122</v>
      </c>
      <c r="U10809" t="s">
        <v>123</v>
      </c>
      <c r="V10809" t="s">
        <v>39</v>
      </c>
      <c r="W10809" t="s">
        <v>137</v>
      </c>
      <c r="X10809" t="s">
        <v>97</v>
      </c>
      <c r="Y10809" t="s">
        <v>56</v>
      </c>
      <c r="Z10809" t="s">
        <v>43</v>
      </c>
      <c r="AA10809" t="s">
        <v>44</v>
      </c>
      <c r="AB10809" t="s">
        <v>44</v>
      </c>
    </row>
    <row r="10810" spans="1:28" x14ac:dyDescent="0.25">
      <c r="A10810" t="s">
        <v>15915</v>
      </c>
      <c r="B10810" s="1">
        <v>46156</v>
      </c>
      <c r="C10810" t="s">
        <v>13256</v>
      </c>
      <c r="D10810" t="s">
        <v>13257</v>
      </c>
      <c r="E10810">
        <v>41</v>
      </c>
      <c r="F10810" t="s">
        <v>48</v>
      </c>
      <c r="G10810" t="s">
        <v>285</v>
      </c>
      <c r="H10810" t="s">
        <v>286</v>
      </c>
      <c r="I10810" t="s">
        <v>34</v>
      </c>
      <c r="J10810" t="s">
        <v>121</v>
      </c>
      <c r="K10810">
        <v>3</v>
      </c>
      <c r="L10810" s="2">
        <v>3200</v>
      </c>
      <c r="M10810">
        <v>15</v>
      </c>
      <c r="N10810" s="2">
        <v>9600</v>
      </c>
      <c r="O10810" s="2">
        <v>1440</v>
      </c>
      <c r="P10810" s="2">
        <v>8160</v>
      </c>
      <c r="Q10810" s="2">
        <v>6109.82</v>
      </c>
      <c r="R10810" s="2">
        <v>2050.1799999999998</v>
      </c>
      <c r="S10810" t="s">
        <v>53</v>
      </c>
      <c r="T10810" t="s">
        <v>290</v>
      </c>
      <c r="U10810" t="s">
        <v>291</v>
      </c>
      <c r="V10810" t="s">
        <v>39</v>
      </c>
      <c r="W10810" t="s">
        <v>66</v>
      </c>
      <c r="X10810" t="s">
        <v>41</v>
      </c>
      <c r="Y10810" t="s">
        <v>42</v>
      </c>
      <c r="Z10810" t="s">
        <v>107</v>
      </c>
      <c r="AA10810" t="s">
        <v>44</v>
      </c>
      <c r="AB10810" t="s">
        <v>44</v>
      </c>
    </row>
    <row r="10811" spans="1:28" x14ac:dyDescent="0.25">
      <c r="A10811" t="s">
        <v>15916</v>
      </c>
      <c r="B10811" s="1">
        <v>46156</v>
      </c>
      <c r="C10811" t="s">
        <v>4933</v>
      </c>
      <c r="D10811" t="s">
        <v>4934</v>
      </c>
      <c r="E10811">
        <v>39</v>
      </c>
      <c r="F10811" t="s">
        <v>48</v>
      </c>
      <c r="G10811" t="s">
        <v>158</v>
      </c>
      <c r="H10811" t="s">
        <v>159</v>
      </c>
      <c r="I10811" t="s">
        <v>51</v>
      </c>
      <c r="J10811" t="s">
        <v>52</v>
      </c>
      <c r="K10811">
        <v>3</v>
      </c>
      <c r="L10811" s="2">
        <v>650</v>
      </c>
      <c r="M10811">
        <v>0</v>
      </c>
      <c r="N10811" s="2">
        <v>1950</v>
      </c>
      <c r="O10811" s="2">
        <v>0</v>
      </c>
      <c r="P10811" s="2">
        <v>1950</v>
      </c>
      <c r="Q10811" s="2">
        <v>1484.39</v>
      </c>
      <c r="R10811" s="2">
        <v>465.61</v>
      </c>
      <c r="S10811" t="s">
        <v>64</v>
      </c>
      <c r="T10811" t="s">
        <v>275</v>
      </c>
      <c r="U10811" t="s">
        <v>123</v>
      </c>
      <c r="V10811" t="s">
        <v>39</v>
      </c>
      <c r="W10811" t="s">
        <v>124</v>
      </c>
      <c r="X10811" t="s">
        <v>67</v>
      </c>
      <c r="Y10811" t="s">
        <v>56</v>
      </c>
      <c r="Z10811" t="s">
        <v>223</v>
      </c>
      <c r="AA10811" t="s">
        <v>44</v>
      </c>
      <c r="AB10811" t="s">
        <v>44</v>
      </c>
    </row>
    <row r="10812" spans="1:28" x14ac:dyDescent="0.25">
      <c r="A10812" t="s">
        <v>15917</v>
      </c>
      <c r="B10812" s="1">
        <v>46156</v>
      </c>
      <c r="C10812" t="s">
        <v>4222</v>
      </c>
      <c r="D10812" t="s">
        <v>4223</v>
      </c>
      <c r="E10812">
        <v>24</v>
      </c>
      <c r="F10812" t="s">
        <v>111</v>
      </c>
      <c r="G10812" t="s">
        <v>32</v>
      </c>
      <c r="H10812" t="s">
        <v>33</v>
      </c>
      <c r="I10812" t="s">
        <v>34</v>
      </c>
      <c r="J10812" t="s">
        <v>35</v>
      </c>
      <c r="K10812">
        <v>1</v>
      </c>
      <c r="L10812" s="2">
        <v>55000</v>
      </c>
      <c r="M10812">
        <v>10</v>
      </c>
      <c r="N10812" s="2">
        <v>55000</v>
      </c>
      <c r="O10812" s="2">
        <v>5500</v>
      </c>
      <c r="P10812" s="2">
        <v>49500</v>
      </c>
      <c r="Q10812" s="2">
        <v>37417.82</v>
      </c>
      <c r="R10812" s="2">
        <v>12082.18</v>
      </c>
      <c r="S10812" t="s">
        <v>36</v>
      </c>
      <c r="T10812" t="s">
        <v>76</v>
      </c>
      <c r="U10812" t="s">
        <v>77</v>
      </c>
      <c r="V10812" t="s">
        <v>39</v>
      </c>
      <c r="W10812" t="s">
        <v>92</v>
      </c>
      <c r="X10812" t="s">
        <v>41</v>
      </c>
      <c r="Y10812" t="s">
        <v>56</v>
      </c>
      <c r="Z10812" t="s">
        <v>43</v>
      </c>
      <c r="AA10812" t="s">
        <v>44</v>
      </c>
      <c r="AB10812" t="s">
        <v>44</v>
      </c>
    </row>
    <row r="10813" spans="1:28" x14ac:dyDescent="0.25">
      <c r="A10813" t="s">
        <v>15918</v>
      </c>
      <c r="B10813" s="1">
        <v>46156</v>
      </c>
      <c r="C10813" t="s">
        <v>8249</v>
      </c>
      <c r="D10813" t="s">
        <v>8250</v>
      </c>
      <c r="E10813">
        <v>34</v>
      </c>
      <c r="F10813" t="s">
        <v>48</v>
      </c>
      <c r="G10813" t="s">
        <v>280</v>
      </c>
      <c r="H10813" t="s">
        <v>281</v>
      </c>
      <c r="I10813" t="s">
        <v>62</v>
      </c>
      <c r="J10813" t="s">
        <v>190</v>
      </c>
      <c r="K10813">
        <v>1</v>
      </c>
      <c r="L10813" s="2">
        <v>700</v>
      </c>
      <c r="M10813">
        <v>10</v>
      </c>
      <c r="N10813" s="2">
        <v>700</v>
      </c>
      <c r="O10813" s="2">
        <v>70</v>
      </c>
      <c r="P10813" s="2">
        <v>630</v>
      </c>
      <c r="Q10813" s="2">
        <v>440.07</v>
      </c>
      <c r="R10813" s="2">
        <v>189.93</v>
      </c>
      <c r="S10813" t="s">
        <v>36</v>
      </c>
      <c r="T10813" t="s">
        <v>54</v>
      </c>
      <c r="U10813" t="s">
        <v>55</v>
      </c>
      <c r="V10813" t="s">
        <v>39</v>
      </c>
      <c r="W10813" t="s">
        <v>40</v>
      </c>
      <c r="X10813" t="s">
        <v>41</v>
      </c>
      <c r="Y10813" t="s">
        <v>56</v>
      </c>
      <c r="Z10813" t="s">
        <v>43</v>
      </c>
      <c r="AA10813" t="s">
        <v>44</v>
      </c>
      <c r="AB10813" t="s">
        <v>44</v>
      </c>
    </row>
    <row r="10814" spans="1:28" x14ac:dyDescent="0.25">
      <c r="A10814" t="s">
        <v>15919</v>
      </c>
      <c r="B10814" s="1">
        <v>46156</v>
      </c>
      <c r="C10814" t="s">
        <v>12246</v>
      </c>
      <c r="D10814" t="s">
        <v>12247</v>
      </c>
      <c r="E10814">
        <v>52</v>
      </c>
      <c r="F10814" t="s">
        <v>31</v>
      </c>
      <c r="G10814" t="s">
        <v>207</v>
      </c>
      <c r="H10814" t="s">
        <v>208</v>
      </c>
      <c r="I10814" t="s">
        <v>34</v>
      </c>
      <c r="J10814" t="s">
        <v>143</v>
      </c>
      <c r="K10814">
        <v>1</v>
      </c>
      <c r="L10814" s="2">
        <v>18000</v>
      </c>
      <c r="M10814">
        <v>25</v>
      </c>
      <c r="N10814" s="2">
        <v>18000</v>
      </c>
      <c r="O10814" s="2">
        <v>4500</v>
      </c>
      <c r="P10814" s="2">
        <v>13500</v>
      </c>
      <c r="Q10814" s="2">
        <v>9290.3700000000008</v>
      </c>
      <c r="R10814" s="2">
        <v>4209.63</v>
      </c>
      <c r="S10814" t="s">
        <v>53</v>
      </c>
      <c r="T10814" t="s">
        <v>105</v>
      </c>
      <c r="U10814" t="s">
        <v>106</v>
      </c>
      <c r="V10814" t="s">
        <v>39</v>
      </c>
      <c r="W10814" t="s">
        <v>83</v>
      </c>
      <c r="X10814" t="s">
        <v>41</v>
      </c>
      <c r="Y10814" t="s">
        <v>56</v>
      </c>
      <c r="Z10814" t="s">
        <v>43</v>
      </c>
      <c r="AA10814" t="s">
        <v>44</v>
      </c>
      <c r="AB10814" t="s">
        <v>44</v>
      </c>
    </row>
    <row r="10815" spans="1:28" x14ac:dyDescent="0.25">
      <c r="A10815" t="s">
        <v>15920</v>
      </c>
      <c r="B10815" s="1">
        <v>46156</v>
      </c>
      <c r="C10815" t="s">
        <v>2149</v>
      </c>
      <c r="D10815" t="s">
        <v>2150</v>
      </c>
      <c r="E10815">
        <v>31</v>
      </c>
      <c r="F10815" t="s">
        <v>48</v>
      </c>
      <c r="G10815" t="s">
        <v>168</v>
      </c>
      <c r="H10815" t="s">
        <v>169</v>
      </c>
      <c r="I10815" t="s">
        <v>62</v>
      </c>
      <c r="J10815" t="s">
        <v>143</v>
      </c>
      <c r="K10815">
        <v>2</v>
      </c>
      <c r="L10815" s="2">
        <v>1800</v>
      </c>
      <c r="M10815">
        <v>10</v>
      </c>
      <c r="N10815" s="2">
        <v>3600</v>
      </c>
      <c r="O10815" s="2">
        <v>360</v>
      </c>
      <c r="P10815" s="2">
        <v>3240</v>
      </c>
      <c r="Q10815" s="2">
        <v>2562.1799999999998</v>
      </c>
      <c r="R10815" s="2">
        <v>677.82</v>
      </c>
      <c r="S10815" t="s">
        <v>64</v>
      </c>
      <c r="T10815" t="s">
        <v>76</v>
      </c>
      <c r="U10815" t="s">
        <v>77</v>
      </c>
      <c r="V10815" t="s">
        <v>39</v>
      </c>
      <c r="W10815" t="s">
        <v>83</v>
      </c>
      <c r="X10815" t="s">
        <v>41</v>
      </c>
      <c r="Y10815" t="s">
        <v>56</v>
      </c>
      <c r="Z10815" t="s">
        <v>43</v>
      </c>
      <c r="AA10815" t="s">
        <v>44</v>
      </c>
      <c r="AB10815" t="s">
        <v>44</v>
      </c>
    </row>
    <row r="10816" spans="1:28" x14ac:dyDescent="0.25">
      <c r="A10816" t="s">
        <v>15921</v>
      </c>
      <c r="B10816" s="1">
        <v>46156</v>
      </c>
      <c r="C10816" t="s">
        <v>5334</v>
      </c>
      <c r="D10816" t="s">
        <v>5335</v>
      </c>
      <c r="E10816">
        <v>20</v>
      </c>
      <c r="F10816" t="s">
        <v>48</v>
      </c>
      <c r="G10816" t="s">
        <v>158</v>
      </c>
      <c r="H10816" t="s">
        <v>159</v>
      </c>
      <c r="I10816" t="s">
        <v>51</v>
      </c>
      <c r="J10816" t="s">
        <v>52</v>
      </c>
      <c r="K10816">
        <v>2</v>
      </c>
      <c r="L10816" s="2">
        <v>650</v>
      </c>
      <c r="M10816">
        <v>5</v>
      </c>
      <c r="N10816" s="2">
        <v>1300</v>
      </c>
      <c r="O10816" s="2">
        <v>65</v>
      </c>
      <c r="P10816" s="2">
        <v>1235</v>
      </c>
      <c r="Q10816" s="2">
        <v>949.01</v>
      </c>
      <c r="R10816" s="2">
        <v>285.99</v>
      </c>
      <c r="S10816" t="s">
        <v>36</v>
      </c>
      <c r="T10816" t="s">
        <v>114</v>
      </c>
      <c r="U10816" t="s">
        <v>115</v>
      </c>
      <c r="V10816" t="s">
        <v>39</v>
      </c>
      <c r="W10816" t="s">
        <v>83</v>
      </c>
      <c r="X10816" t="s">
        <v>41</v>
      </c>
      <c r="Y10816" t="s">
        <v>84</v>
      </c>
      <c r="Z10816" t="s">
        <v>43</v>
      </c>
      <c r="AA10816" t="s">
        <v>44</v>
      </c>
      <c r="AB10816" t="s">
        <v>44</v>
      </c>
    </row>
    <row r="10817" spans="1:28" x14ac:dyDescent="0.25">
      <c r="A10817" t="s">
        <v>15922</v>
      </c>
      <c r="B10817" s="1">
        <v>46156</v>
      </c>
      <c r="C10817" t="s">
        <v>7585</v>
      </c>
      <c r="D10817" t="s">
        <v>7586</v>
      </c>
      <c r="E10817">
        <v>52</v>
      </c>
      <c r="F10817" t="s">
        <v>111</v>
      </c>
      <c r="G10817" t="s">
        <v>49</v>
      </c>
      <c r="H10817" t="s">
        <v>50</v>
      </c>
      <c r="I10817" t="s">
        <v>51</v>
      </c>
      <c r="J10817" t="s">
        <v>52</v>
      </c>
      <c r="K10817">
        <v>3</v>
      </c>
      <c r="L10817" s="2">
        <v>500</v>
      </c>
      <c r="M10817">
        <v>10</v>
      </c>
      <c r="N10817" s="2">
        <v>1500</v>
      </c>
      <c r="O10817" s="2">
        <v>150</v>
      </c>
      <c r="P10817" s="2">
        <v>1350</v>
      </c>
      <c r="Q10817" s="2">
        <v>910.76</v>
      </c>
      <c r="R10817" s="2">
        <v>439.24</v>
      </c>
      <c r="S10817" t="s">
        <v>53</v>
      </c>
      <c r="T10817" t="s">
        <v>153</v>
      </c>
      <c r="U10817" t="s">
        <v>154</v>
      </c>
      <c r="V10817" t="s">
        <v>39</v>
      </c>
      <c r="W10817" t="s">
        <v>83</v>
      </c>
      <c r="X10817" t="s">
        <v>97</v>
      </c>
      <c r="Y10817" t="s">
        <v>56</v>
      </c>
      <c r="Z10817" t="s">
        <v>43</v>
      </c>
      <c r="AA10817" t="s">
        <v>44</v>
      </c>
      <c r="AB10817" t="s">
        <v>44</v>
      </c>
    </row>
    <row r="10818" spans="1:28" x14ac:dyDescent="0.25">
      <c r="A10818" t="s">
        <v>15923</v>
      </c>
      <c r="B10818" s="1">
        <v>46156</v>
      </c>
      <c r="C10818" t="s">
        <v>1519</v>
      </c>
      <c r="D10818" t="s">
        <v>1520</v>
      </c>
      <c r="E10818">
        <v>49</v>
      </c>
      <c r="F10818" t="s">
        <v>48</v>
      </c>
      <c r="G10818" t="s">
        <v>352</v>
      </c>
      <c r="H10818" t="s">
        <v>353</v>
      </c>
      <c r="I10818" t="s">
        <v>103</v>
      </c>
      <c r="J10818" t="s">
        <v>104</v>
      </c>
      <c r="K10818">
        <v>2</v>
      </c>
      <c r="L10818" s="2">
        <v>850</v>
      </c>
      <c r="M10818">
        <v>10</v>
      </c>
      <c r="N10818" s="2">
        <v>1700</v>
      </c>
      <c r="O10818" s="2">
        <v>170</v>
      </c>
      <c r="P10818" s="2">
        <v>1530</v>
      </c>
      <c r="Q10818" s="2">
        <v>1124.6099999999999</v>
      </c>
      <c r="R10818" s="2">
        <v>405.39</v>
      </c>
      <c r="S10818" t="s">
        <v>53</v>
      </c>
      <c r="T10818" t="s">
        <v>37</v>
      </c>
      <c r="U10818" t="s">
        <v>38</v>
      </c>
      <c r="V10818" t="s">
        <v>39</v>
      </c>
      <c r="W10818" t="s">
        <v>66</v>
      </c>
      <c r="X10818" t="s">
        <v>41</v>
      </c>
      <c r="Y10818" t="s">
        <v>56</v>
      </c>
      <c r="Z10818" t="s">
        <v>43</v>
      </c>
      <c r="AA10818" t="s">
        <v>44</v>
      </c>
      <c r="AB10818" t="s">
        <v>44</v>
      </c>
    </row>
    <row r="10819" spans="1:28" x14ac:dyDescent="0.25">
      <c r="A10819" t="s">
        <v>15924</v>
      </c>
      <c r="B10819" s="1">
        <v>46156</v>
      </c>
      <c r="C10819" t="s">
        <v>3540</v>
      </c>
      <c r="D10819" t="s">
        <v>3541</v>
      </c>
      <c r="E10819">
        <v>42</v>
      </c>
      <c r="F10819" t="s">
        <v>31</v>
      </c>
      <c r="G10819" t="s">
        <v>352</v>
      </c>
      <c r="H10819" t="s">
        <v>353</v>
      </c>
      <c r="I10819" t="s">
        <v>103</v>
      </c>
      <c r="J10819" t="s">
        <v>104</v>
      </c>
      <c r="K10819">
        <v>5</v>
      </c>
      <c r="L10819" s="2">
        <v>850</v>
      </c>
      <c r="M10819">
        <v>10</v>
      </c>
      <c r="N10819" s="2">
        <v>4250</v>
      </c>
      <c r="O10819" s="2">
        <v>425</v>
      </c>
      <c r="P10819" s="2">
        <v>3825</v>
      </c>
      <c r="Q10819" s="2">
        <v>2297.64</v>
      </c>
      <c r="R10819" s="2">
        <v>1527.36</v>
      </c>
      <c r="S10819" t="s">
        <v>53</v>
      </c>
      <c r="T10819" t="s">
        <v>222</v>
      </c>
      <c r="U10819" t="s">
        <v>38</v>
      </c>
      <c r="V10819" t="s">
        <v>39</v>
      </c>
      <c r="W10819" t="s">
        <v>92</v>
      </c>
      <c r="X10819" t="s">
        <v>97</v>
      </c>
      <c r="Y10819" t="s">
        <v>56</v>
      </c>
      <c r="Z10819" t="s">
        <v>43</v>
      </c>
      <c r="AA10819" t="s">
        <v>44</v>
      </c>
      <c r="AB10819" t="s">
        <v>44</v>
      </c>
    </row>
    <row r="10820" spans="1:28" x14ac:dyDescent="0.25">
      <c r="A10820" t="s">
        <v>15925</v>
      </c>
      <c r="B10820" s="1">
        <v>46156</v>
      </c>
      <c r="C10820" t="s">
        <v>9612</v>
      </c>
      <c r="D10820" t="s">
        <v>9613</v>
      </c>
      <c r="E10820">
        <v>51</v>
      </c>
      <c r="F10820" t="s">
        <v>48</v>
      </c>
      <c r="G10820" t="s">
        <v>148</v>
      </c>
      <c r="H10820" t="s">
        <v>149</v>
      </c>
      <c r="I10820" t="s">
        <v>74</v>
      </c>
      <c r="J10820" t="s">
        <v>130</v>
      </c>
      <c r="K10820">
        <v>3</v>
      </c>
      <c r="L10820" s="2">
        <v>3500</v>
      </c>
      <c r="M10820">
        <v>5</v>
      </c>
      <c r="N10820" s="2">
        <v>10500</v>
      </c>
      <c r="O10820" s="2">
        <v>525</v>
      </c>
      <c r="P10820" s="2">
        <v>9975</v>
      </c>
      <c r="Q10820" s="2">
        <v>7814.27</v>
      </c>
      <c r="R10820" s="2">
        <v>2160.73</v>
      </c>
      <c r="S10820" t="s">
        <v>53</v>
      </c>
      <c r="T10820" t="s">
        <v>65</v>
      </c>
      <c r="U10820" t="s">
        <v>65</v>
      </c>
      <c r="V10820" t="s">
        <v>39</v>
      </c>
      <c r="W10820" t="s">
        <v>92</v>
      </c>
      <c r="X10820" t="s">
        <v>41</v>
      </c>
      <c r="Y10820" t="s">
        <v>56</v>
      </c>
      <c r="Z10820" t="s">
        <v>43</v>
      </c>
      <c r="AA10820" t="s">
        <v>44</v>
      </c>
      <c r="AB10820" t="s">
        <v>44</v>
      </c>
    </row>
    <row r="10821" spans="1:28" x14ac:dyDescent="0.25">
      <c r="A10821" t="s">
        <v>15926</v>
      </c>
      <c r="B10821" s="1">
        <v>46156</v>
      </c>
      <c r="C10821" t="s">
        <v>6062</v>
      </c>
      <c r="D10821" t="s">
        <v>6063</v>
      </c>
      <c r="E10821">
        <v>24</v>
      </c>
      <c r="F10821" t="s">
        <v>111</v>
      </c>
      <c r="G10821" t="s">
        <v>141</v>
      </c>
      <c r="H10821" t="s">
        <v>142</v>
      </c>
      <c r="I10821" t="s">
        <v>74</v>
      </c>
      <c r="J10821" t="s">
        <v>143</v>
      </c>
      <c r="K10821">
        <v>2</v>
      </c>
      <c r="L10821" s="2">
        <v>900</v>
      </c>
      <c r="M10821">
        <v>5</v>
      </c>
      <c r="N10821" s="2">
        <v>1800</v>
      </c>
      <c r="O10821" s="2">
        <v>90</v>
      </c>
      <c r="P10821" s="2">
        <v>1710</v>
      </c>
      <c r="Q10821" s="2">
        <v>1293.55</v>
      </c>
      <c r="R10821" s="2">
        <v>416.45</v>
      </c>
      <c r="S10821" t="s">
        <v>53</v>
      </c>
      <c r="T10821" t="s">
        <v>54</v>
      </c>
      <c r="U10821" t="s">
        <v>55</v>
      </c>
      <c r="V10821" t="s">
        <v>39</v>
      </c>
      <c r="W10821" t="s">
        <v>92</v>
      </c>
      <c r="X10821" t="s">
        <v>97</v>
      </c>
      <c r="Y10821" t="s">
        <v>56</v>
      </c>
      <c r="Z10821" t="s">
        <v>43</v>
      </c>
      <c r="AA10821" t="s">
        <v>44</v>
      </c>
      <c r="AB10821" t="s">
        <v>44</v>
      </c>
    </row>
    <row r="10822" spans="1:28" x14ac:dyDescent="0.25">
      <c r="A10822" t="s">
        <v>15927</v>
      </c>
      <c r="B10822" s="1">
        <v>46156</v>
      </c>
      <c r="C10822" t="s">
        <v>8822</v>
      </c>
      <c r="D10822" t="s">
        <v>8823</v>
      </c>
      <c r="E10822">
        <v>32</v>
      </c>
      <c r="F10822" t="s">
        <v>31</v>
      </c>
      <c r="G10822" t="s">
        <v>141</v>
      </c>
      <c r="H10822" t="s">
        <v>142</v>
      </c>
      <c r="I10822" t="s">
        <v>74</v>
      </c>
      <c r="J10822" t="s">
        <v>143</v>
      </c>
      <c r="K10822">
        <v>4</v>
      </c>
      <c r="L10822" s="2">
        <v>900</v>
      </c>
      <c r="M10822">
        <v>10</v>
      </c>
      <c r="N10822" s="2">
        <v>3600</v>
      </c>
      <c r="O10822" s="2">
        <v>360</v>
      </c>
      <c r="P10822" s="2">
        <v>3240</v>
      </c>
      <c r="Q10822" s="2">
        <v>2120.56</v>
      </c>
      <c r="R10822" s="2">
        <v>1119.44</v>
      </c>
      <c r="S10822" t="s">
        <v>53</v>
      </c>
      <c r="T10822" t="s">
        <v>96</v>
      </c>
      <c r="U10822" t="s">
        <v>96</v>
      </c>
      <c r="V10822" t="s">
        <v>39</v>
      </c>
      <c r="W10822" t="s">
        <v>124</v>
      </c>
      <c r="X10822" t="s">
        <v>41</v>
      </c>
      <c r="Y10822" t="s">
        <v>56</v>
      </c>
      <c r="Z10822" t="s">
        <v>43</v>
      </c>
      <c r="AA10822" t="s">
        <v>44</v>
      </c>
      <c r="AB10822" t="s">
        <v>44</v>
      </c>
    </row>
    <row r="10823" spans="1:28" x14ac:dyDescent="0.25">
      <c r="A10823" t="s">
        <v>15928</v>
      </c>
      <c r="B10823" s="1">
        <v>46156</v>
      </c>
      <c r="C10823" t="s">
        <v>688</v>
      </c>
      <c r="D10823" t="s">
        <v>689</v>
      </c>
      <c r="E10823">
        <v>48</v>
      </c>
      <c r="F10823" t="s">
        <v>48</v>
      </c>
      <c r="G10823" t="s">
        <v>32</v>
      </c>
      <c r="H10823" t="s">
        <v>33</v>
      </c>
      <c r="I10823" t="s">
        <v>34</v>
      </c>
      <c r="J10823" t="s">
        <v>35</v>
      </c>
      <c r="K10823">
        <v>4</v>
      </c>
      <c r="L10823" s="2">
        <v>55000</v>
      </c>
      <c r="M10823">
        <v>15</v>
      </c>
      <c r="N10823" s="2">
        <v>220000</v>
      </c>
      <c r="O10823" s="2">
        <v>33000</v>
      </c>
      <c r="P10823" s="2">
        <v>187000</v>
      </c>
      <c r="Q10823" s="2">
        <v>140316.57</v>
      </c>
      <c r="R10823" s="2">
        <v>46683.43</v>
      </c>
      <c r="S10823" t="s">
        <v>64</v>
      </c>
      <c r="T10823" t="s">
        <v>54</v>
      </c>
      <c r="U10823" t="s">
        <v>55</v>
      </c>
      <c r="V10823" t="s">
        <v>39</v>
      </c>
      <c r="W10823" t="s">
        <v>40</v>
      </c>
      <c r="X10823" t="s">
        <v>41</v>
      </c>
      <c r="Y10823" t="s">
        <v>56</v>
      </c>
      <c r="Z10823" t="s">
        <v>508</v>
      </c>
      <c r="AA10823" t="s">
        <v>44</v>
      </c>
      <c r="AB10823" t="s">
        <v>44</v>
      </c>
    </row>
    <row r="10824" spans="1:28" x14ac:dyDescent="0.25">
      <c r="A10824" t="s">
        <v>15929</v>
      </c>
      <c r="B10824" s="1">
        <v>46156</v>
      </c>
      <c r="C10824" t="s">
        <v>15644</v>
      </c>
      <c r="D10824" t="s">
        <v>15645</v>
      </c>
      <c r="E10824">
        <v>37</v>
      </c>
      <c r="F10824" t="s">
        <v>48</v>
      </c>
      <c r="G10824" t="s">
        <v>243</v>
      </c>
      <c r="H10824" t="s">
        <v>244</v>
      </c>
      <c r="I10824" t="s">
        <v>103</v>
      </c>
      <c r="J10824" t="s">
        <v>104</v>
      </c>
      <c r="K10824">
        <v>1</v>
      </c>
      <c r="L10824" s="2">
        <v>450</v>
      </c>
      <c r="M10824">
        <v>20</v>
      </c>
      <c r="N10824" s="2">
        <v>450</v>
      </c>
      <c r="O10824" s="2">
        <v>90</v>
      </c>
      <c r="P10824" s="2">
        <v>360</v>
      </c>
      <c r="Q10824" s="2">
        <v>233.27</v>
      </c>
      <c r="R10824" s="2">
        <v>126.73</v>
      </c>
      <c r="S10824" t="s">
        <v>53</v>
      </c>
      <c r="T10824" t="s">
        <v>222</v>
      </c>
      <c r="U10824" t="s">
        <v>38</v>
      </c>
      <c r="V10824" t="s">
        <v>39</v>
      </c>
      <c r="W10824" t="s">
        <v>83</v>
      </c>
      <c r="X10824" t="s">
        <v>41</v>
      </c>
      <c r="Y10824" t="s">
        <v>56</v>
      </c>
      <c r="Z10824" t="s">
        <v>43</v>
      </c>
      <c r="AA10824" t="s">
        <v>44</v>
      </c>
      <c r="AB10824" t="s">
        <v>44</v>
      </c>
    </row>
    <row r="10825" spans="1:28" x14ac:dyDescent="0.25">
      <c r="A10825" t="s">
        <v>15930</v>
      </c>
      <c r="B10825" s="1">
        <v>46156</v>
      </c>
      <c r="C10825" t="s">
        <v>7777</v>
      </c>
      <c r="D10825" t="s">
        <v>7778</v>
      </c>
      <c r="E10825">
        <v>57</v>
      </c>
      <c r="F10825" t="s">
        <v>48</v>
      </c>
      <c r="G10825" t="s">
        <v>81</v>
      </c>
      <c r="H10825" t="s">
        <v>82</v>
      </c>
      <c r="I10825" t="s">
        <v>51</v>
      </c>
      <c r="J10825" t="s">
        <v>52</v>
      </c>
      <c r="K10825">
        <v>1</v>
      </c>
      <c r="L10825" s="2">
        <v>600</v>
      </c>
      <c r="M10825">
        <v>25</v>
      </c>
      <c r="N10825" s="2">
        <v>600</v>
      </c>
      <c r="O10825" s="2">
        <v>150</v>
      </c>
      <c r="P10825" s="2">
        <v>450</v>
      </c>
      <c r="Q10825" s="2">
        <v>258.02</v>
      </c>
      <c r="R10825" s="2">
        <v>191.98</v>
      </c>
      <c r="S10825" t="s">
        <v>53</v>
      </c>
      <c r="T10825" t="s">
        <v>178</v>
      </c>
      <c r="U10825" t="s">
        <v>154</v>
      </c>
      <c r="V10825" t="s">
        <v>39</v>
      </c>
      <c r="W10825" t="s">
        <v>124</v>
      </c>
      <c r="X10825" t="s">
        <v>41</v>
      </c>
      <c r="Y10825" t="s">
        <v>42</v>
      </c>
      <c r="Z10825" t="s">
        <v>223</v>
      </c>
      <c r="AA10825" t="s">
        <v>44</v>
      </c>
      <c r="AB10825" t="s">
        <v>44</v>
      </c>
    </row>
    <row r="10826" spans="1:28" x14ac:dyDescent="0.25">
      <c r="A10826" t="s">
        <v>15931</v>
      </c>
      <c r="B10826" s="1">
        <v>46157</v>
      </c>
      <c r="C10826" t="s">
        <v>10725</v>
      </c>
      <c r="D10826" t="s">
        <v>10726</v>
      </c>
      <c r="E10826">
        <v>38</v>
      </c>
      <c r="F10826" t="s">
        <v>111</v>
      </c>
      <c r="G10826" t="s">
        <v>207</v>
      </c>
      <c r="H10826" t="s">
        <v>208</v>
      </c>
      <c r="I10826" t="s">
        <v>34</v>
      </c>
      <c r="J10826" t="s">
        <v>143</v>
      </c>
      <c r="K10826">
        <v>1</v>
      </c>
      <c r="L10826" s="2">
        <v>18000</v>
      </c>
      <c r="M10826">
        <v>25</v>
      </c>
      <c r="N10826" s="2">
        <v>18000</v>
      </c>
      <c r="O10826" s="2">
        <v>4500</v>
      </c>
      <c r="P10826" s="2">
        <v>13500</v>
      </c>
      <c r="Q10826" s="2">
        <v>8616.26</v>
      </c>
      <c r="R10826" s="2">
        <v>4883.74</v>
      </c>
      <c r="S10826" t="s">
        <v>64</v>
      </c>
      <c r="T10826" t="s">
        <v>76</v>
      </c>
      <c r="U10826" t="s">
        <v>77</v>
      </c>
      <c r="V10826" t="s">
        <v>39</v>
      </c>
      <c r="W10826" t="s">
        <v>66</v>
      </c>
      <c r="X10826" t="s">
        <v>41</v>
      </c>
      <c r="Y10826" t="s">
        <v>56</v>
      </c>
      <c r="Z10826" t="s">
        <v>144</v>
      </c>
      <c r="AA10826" t="s">
        <v>44</v>
      </c>
      <c r="AB10826" t="s">
        <v>68</v>
      </c>
    </row>
    <row r="10827" spans="1:28" x14ac:dyDescent="0.25">
      <c r="A10827" t="s">
        <v>15932</v>
      </c>
      <c r="B10827" s="1">
        <v>46157</v>
      </c>
      <c r="C10827" t="s">
        <v>6149</v>
      </c>
      <c r="D10827" t="s">
        <v>6150</v>
      </c>
      <c r="E10827">
        <v>18</v>
      </c>
      <c r="F10827" t="s">
        <v>48</v>
      </c>
      <c r="G10827" t="s">
        <v>243</v>
      </c>
      <c r="H10827" t="s">
        <v>244</v>
      </c>
      <c r="I10827" t="s">
        <v>103</v>
      </c>
      <c r="J10827" t="s">
        <v>104</v>
      </c>
      <c r="K10827">
        <v>2</v>
      </c>
      <c r="L10827" s="2">
        <v>450</v>
      </c>
      <c r="M10827">
        <v>0</v>
      </c>
      <c r="N10827" s="2">
        <v>900</v>
      </c>
      <c r="O10827" s="2">
        <v>0</v>
      </c>
      <c r="P10827" s="2">
        <v>900</v>
      </c>
      <c r="Q10827" s="2">
        <v>715.15</v>
      </c>
      <c r="R10827" s="2">
        <v>184.85</v>
      </c>
      <c r="S10827" t="s">
        <v>53</v>
      </c>
      <c r="T10827" t="s">
        <v>275</v>
      </c>
      <c r="U10827" t="s">
        <v>123</v>
      </c>
      <c r="V10827" t="s">
        <v>39</v>
      </c>
      <c r="W10827" t="s">
        <v>137</v>
      </c>
      <c r="X10827" t="s">
        <v>97</v>
      </c>
      <c r="Y10827" t="s">
        <v>56</v>
      </c>
      <c r="Z10827" t="s">
        <v>107</v>
      </c>
      <c r="AA10827" t="s">
        <v>44</v>
      </c>
      <c r="AB10827" t="s">
        <v>44</v>
      </c>
    </row>
    <row r="10828" spans="1:28" x14ac:dyDescent="0.25">
      <c r="A10828" t="s">
        <v>15933</v>
      </c>
      <c r="B10828" s="1">
        <v>46157</v>
      </c>
      <c r="C10828" t="s">
        <v>8542</v>
      </c>
      <c r="D10828" t="s">
        <v>8543</v>
      </c>
      <c r="E10828">
        <v>22</v>
      </c>
      <c r="F10828" t="s">
        <v>48</v>
      </c>
      <c r="G10828" t="s">
        <v>243</v>
      </c>
      <c r="H10828" t="s">
        <v>244</v>
      </c>
      <c r="I10828" t="s">
        <v>103</v>
      </c>
      <c r="J10828" t="s">
        <v>104</v>
      </c>
      <c r="K10828">
        <v>2</v>
      </c>
      <c r="L10828" s="2">
        <v>450</v>
      </c>
      <c r="M10828">
        <v>25</v>
      </c>
      <c r="N10828" s="2">
        <v>900</v>
      </c>
      <c r="O10828" s="2">
        <v>225</v>
      </c>
      <c r="P10828" s="2">
        <v>675</v>
      </c>
      <c r="Q10828" s="2">
        <v>461</v>
      </c>
      <c r="R10828" s="2">
        <v>214</v>
      </c>
      <c r="S10828" t="s">
        <v>64</v>
      </c>
      <c r="T10828" t="s">
        <v>136</v>
      </c>
      <c r="U10828" t="s">
        <v>38</v>
      </c>
      <c r="V10828" t="s">
        <v>39</v>
      </c>
      <c r="W10828" t="s">
        <v>137</v>
      </c>
      <c r="X10828" t="s">
        <v>41</v>
      </c>
      <c r="Y10828" t="s">
        <v>42</v>
      </c>
      <c r="Z10828" t="s">
        <v>107</v>
      </c>
      <c r="AA10828" t="s">
        <v>44</v>
      </c>
      <c r="AB10828" t="s">
        <v>44</v>
      </c>
    </row>
    <row r="10829" spans="1:28" x14ac:dyDescent="0.25">
      <c r="A10829" t="s">
        <v>15934</v>
      </c>
      <c r="B10829" s="1">
        <v>46157</v>
      </c>
      <c r="C10829" t="s">
        <v>9596</v>
      </c>
      <c r="D10829" t="s">
        <v>9597</v>
      </c>
      <c r="E10829">
        <v>54</v>
      </c>
      <c r="F10829" t="s">
        <v>48</v>
      </c>
      <c r="G10829" t="s">
        <v>217</v>
      </c>
      <c r="H10829" t="s">
        <v>218</v>
      </c>
      <c r="I10829" t="s">
        <v>34</v>
      </c>
      <c r="J10829" t="s">
        <v>130</v>
      </c>
      <c r="K10829">
        <v>2</v>
      </c>
      <c r="L10829" s="2">
        <v>28000</v>
      </c>
      <c r="M10829">
        <v>0</v>
      </c>
      <c r="N10829" s="2">
        <v>56000</v>
      </c>
      <c r="O10829" s="2">
        <v>0</v>
      </c>
      <c r="P10829" s="2">
        <v>56000</v>
      </c>
      <c r="Q10829" s="2">
        <v>41294.25</v>
      </c>
      <c r="R10829" s="2">
        <v>14705.75</v>
      </c>
      <c r="S10829" t="s">
        <v>53</v>
      </c>
      <c r="T10829" t="s">
        <v>122</v>
      </c>
      <c r="U10829" t="s">
        <v>123</v>
      </c>
      <c r="V10829" t="s">
        <v>39</v>
      </c>
      <c r="W10829" t="s">
        <v>40</v>
      </c>
      <c r="X10829" t="s">
        <v>41</v>
      </c>
      <c r="Y10829" t="s">
        <v>42</v>
      </c>
      <c r="Z10829" t="s">
        <v>508</v>
      </c>
      <c r="AA10829" t="s">
        <v>44</v>
      </c>
      <c r="AB10829" t="s">
        <v>44</v>
      </c>
    </row>
    <row r="10830" spans="1:28" x14ac:dyDescent="0.25">
      <c r="A10830" t="s">
        <v>15935</v>
      </c>
      <c r="B10830" s="1">
        <v>46157</v>
      </c>
      <c r="C10830" t="s">
        <v>2377</v>
      </c>
      <c r="D10830" t="s">
        <v>2378</v>
      </c>
      <c r="E10830">
        <v>57</v>
      </c>
      <c r="F10830" t="s">
        <v>48</v>
      </c>
      <c r="G10830" t="s">
        <v>148</v>
      </c>
      <c r="H10830" t="s">
        <v>149</v>
      </c>
      <c r="I10830" t="s">
        <v>74</v>
      </c>
      <c r="J10830" t="s">
        <v>130</v>
      </c>
      <c r="K10830">
        <v>3</v>
      </c>
      <c r="L10830" s="2">
        <v>3500</v>
      </c>
      <c r="M10830">
        <v>5</v>
      </c>
      <c r="N10830" s="2">
        <v>10500</v>
      </c>
      <c r="O10830" s="2">
        <v>525</v>
      </c>
      <c r="P10830" s="2">
        <v>9975</v>
      </c>
      <c r="Q10830" s="2">
        <v>8120.66</v>
      </c>
      <c r="R10830" s="2">
        <v>1854.34</v>
      </c>
      <c r="S10830" t="s">
        <v>36</v>
      </c>
      <c r="T10830" t="s">
        <v>37</v>
      </c>
      <c r="U10830" t="s">
        <v>38</v>
      </c>
      <c r="V10830" t="s">
        <v>39</v>
      </c>
      <c r="W10830" t="s">
        <v>66</v>
      </c>
      <c r="X10830" t="s">
        <v>41</v>
      </c>
      <c r="Y10830" t="s">
        <v>56</v>
      </c>
      <c r="Z10830" t="s">
        <v>43</v>
      </c>
      <c r="AA10830" t="s">
        <v>44</v>
      </c>
      <c r="AB10830" t="s">
        <v>44</v>
      </c>
    </row>
    <row r="10831" spans="1:28" x14ac:dyDescent="0.25">
      <c r="A10831" t="s">
        <v>15936</v>
      </c>
      <c r="B10831" s="1">
        <v>46157</v>
      </c>
      <c r="C10831" t="s">
        <v>6714</v>
      </c>
      <c r="D10831" t="s">
        <v>6715</v>
      </c>
      <c r="E10831">
        <v>44</v>
      </c>
      <c r="F10831" t="s">
        <v>48</v>
      </c>
      <c r="G10831" t="s">
        <v>243</v>
      </c>
      <c r="H10831" t="s">
        <v>244</v>
      </c>
      <c r="I10831" t="s">
        <v>103</v>
      </c>
      <c r="J10831" t="s">
        <v>104</v>
      </c>
      <c r="K10831">
        <v>1</v>
      </c>
      <c r="L10831" s="2">
        <v>450</v>
      </c>
      <c r="M10831">
        <v>15</v>
      </c>
      <c r="N10831" s="2">
        <v>450</v>
      </c>
      <c r="O10831" s="2">
        <v>67.5</v>
      </c>
      <c r="P10831" s="2">
        <v>382.5</v>
      </c>
      <c r="Q10831" s="2">
        <v>297.02999999999997</v>
      </c>
      <c r="R10831" s="2">
        <v>85.47</v>
      </c>
      <c r="S10831" t="s">
        <v>36</v>
      </c>
      <c r="T10831" t="s">
        <v>263</v>
      </c>
      <c r="U10831" t="s">
        <v>91</v>
      </c>
      <c r="V10831" t="s">
        <v>39</v>
      </c>
      <c r="W10831" t="s">
        <v>83</v>
      </c>
      <c r="X10831" t="s">
        <v>41</v>
      </c>
      <c r="Y10831" t="s">
        <v>42</v>
      </c>
      <c r="Z10831" t="s">
        <v>508</v>
      </c>
      <c r="AA10831" t="s">
        <v>44</v>
      </c>
      <c r="AB10831" t="s">
        <v>44</v>
      </c>
    </row>
    <row r="10832" spans="1:28" x14ac:dyDescent="0.25">
      <c r="A10832" t="s">
        <v>15937</v>
      </c>
      <c r="B10832" s="1">
        <v>46157</v>
      </c>
      <c r="C10832" t="s">
        <v>2820</v>
      </c>
      <c r="D10832" t="s">
        <v>2821</v>
      </c>
      <c r="E10832">
        <v>55</v>
      </c>
      <c r="F10832" t="s">
        <v>111</v>
      </c>
      <c r="G10832" t="s">
        <v>227</v>
      </c>
      <c r="H10832" t="s">
        <v>228</v>
      </c>
      <c r="I10832" t="s">
        <v>74</v>
      </c>
      <c r="J10832" t="s">
        <v>75</v>
      </c>
      <c r="K10832">
        <v>4</v>
      </c>
      <c r="L10832" s="2">
        <v>1400</v>
      </c>
      <c r="M10832">
        <v>15</v>
      </c>
      <c r="N10832" s="2">
        <v>5600</v>
      </c>
      <c r="O10832" s="2">
        <v>840</v>
      </c>
      <c r="P10832" s="2">
        <v>4760</v>
      </c>
      <c r="Q10832" s="2">
        <v>2818.11</v>
      </c>
      <c r="R10832" s="2">
        <v>1941.89</v>
      </c>
      <c r="S10832" t="s">
        <v>53</v>
      </c>
      <c r="T10832" t="s">
        <v>275</v>
      </c>
      <c r="U10832" t="s">
        <v>123</v>
      </c>
      <c r="V10832" t="s">
        <v>39</v>
      </c>
      <c r="W10832" t="s">
        <v>40</v>
      </c>
      <c r="X10832" t="s">
        <v>41</v>
      </c>
      <c r="Y10832" t="s">
        <v>42</v>
      </c>
      <c r="Z10832" t="s">
        <v>43</v>
      </c>
      <c r="AA10832" t="s">
        <v>44</v>
      </c>
      <c r="AB10832" t="s">
        <v>44</v>
      </c>
    </row>
    <row r="10833" spans="1:28" x14ac:dyDescent="0.25">
      <c r="A10833" t="s">
        <v>15938</v>
      </c>
      <c r="B10833" s="1">
        <v>46157</v>
      </c>
      <c r="C10833" t="s">
        <v>1143</v>
      </c>
      <c r="D10833" t="s">
        <v>1144</v>
      </c>
      <c r="E10833">
        <v>32</v>
      </c>
      <c r="F10833" t="s">
        <v>48</v>
      </c>
      <c r="G10833" t="s">
        <v>176</v>
      </c>
      <c r="H10833" t="s">
        <v>177</v>
      </c>
      <c r="I10833" t="s">
        <v>34</v>
      </c>
      <c r="J10833" t="s">
        <v>35</v>
      </c>
      <c r="K10833">
        <v>1</v>
      </c>
      <c r="L10833" s="2">
        <v>6500</v>
      </c>
      <c r="M10833">
        <v>0</v>
      </c>
      <c r="N10833" s="2">
        <v>6500</v>
      </c>
      <c r="O10833" s="2">
        <v>0</v>
      </c>
      <c r="P10833" s="2">
        <v>6500</v>
      </c>
      <c r="Q10833" s="2">
        <v>5016.1899999999996</v>
      </c>
      <c r="R10833" s="2">
        <v>1483.81</v>
      </c>
      <c r="S10833" t="s">
        <v>53</v>
      </c>
      <c r="T10833" t="s">
        <v>122</v>
      </c>
      <c r="U10833" t="s">
        <v>123</v>
      </c>
      <c r="V10833" t="s">
        <v>39</v>
      </c>
      <c r="W10833" t="s">
        <v>124</v>
      </c>
      <c r="X10833" t="s">
        <v>97</v>
      </c>
      <c r="Y10833" t="s">
        <v>56</v>
      </c>
      <c r="Z10833" t="s">
        <v>43</v>
      </c>
      <c r="AA10833" t="s">
        <v>44</v>
      </c>
      <c r="AB10833" t="s">
        <v>44</v>
      </c>
    </row>
    <row r="10834" spans="1:28" x14ac:dyDescent="0.25">
      <c r="A10834" t="s">
        <v>15939</v>
      </c>
      <c r="B10834" s="1">
        <v>46158</v>
      </c>
      <c r="C10834" t="s">
        <v>2080</v>
      </c>
      <c r="D10834" t="s">
        <v>2081</v>
      </c>
      <c r="E10834">
        <v>59</v>
      </c>
      <c r="F10834" t="s">
        <v>31</v>
      </c>
      <c r="G10834" t="s">
        <v>298</v>
      </c>
      <c r="H10834" t="s">
        <v>299</v>
      </c>
      <c r="I10834" t="s">
        <v>103</v>
      </c>
      <c r="J10834" t="s">
        <v>104</v>
      </c>
      <c r="K10834">
        <v>1</v>
      </c>
      <c r="L10834" s="2">
        <v>700</v>
      </c>
      <c r="M10834">
        <v>5</v>
      </c>
      <c r="N10834" s="2">
        <v>700</v>
      </c>
      <c r="O10834" s="2">
        <v>35</v>
      </c>
      <c r="P10834" s="2">
        <v>665</v>
      </c>
      <c r="Q10834" s="2">
        <v>453.36</v>
      </c>
      <c r="R10834" s="2">
        <v>211.64</v>
      </c>
      <c r="S10834" t="s">
        <v>53</v>
      </c>
      <c r="T10834" t="s">
        <v>290</v>
      </c>
      <c r="U10834" t="s">
        <v>291</v>
      </c>
      <c r="V10834" t="s">
        <v>39</v>
      </c>
      <c r="W10834" t="s">
        <v>137</v>
      </c>
      <c r="X10834" t="s">
        <v>97</v>
      </c>
      <c r="Y10834" t="s">
        <v>42</v>
      </c>
      <c r="Z10834" t="s">
        <v>43</v>
      </c>
      <c r="AA10834" t="s">
        <v>44</v>
      </c>
      <c r="AB10834" t="s">
        <v>44</v>
      </c>
    </row>
    <row r="10835" spans="1:28" x14ac:dyDescent="0.25">
      <c r="A10835" t="s">
        <v>15940</v>
      </c>
      <c r="B10835" s="1">
        <v>46158</v>
      </c>
      <c r="C10835" t="s">
        <v>10729</v>
      </c>
      <c r="D10835" t="s">
        <v>10730</v>
      </c>
      <c r="E10835">
        <v>20</v>
      </c>
      <c r="F10835" t="s">
        <v>48</v>
      </c>
      <c r="G10835" t="s">
        <v>243</v>
      </c>
      <c r="H10835" t="s">
        <v>244</v>
      </c>
      <c r="I10835" t="s">
        <v>103</v>
      </c>
      <c r="J10835" t="s">
        <v>104</v>
      </c>
      <c r="K10835">
        <v>4</v>
      </c>
      <c r="L10835" s="2">
        <v>450</v>
      </c>
      <c r="M10835">
        <v>15</v>
      </c>
      <c r="N10835" s="2">
        <v>1800</v>
      </c>
      <c r="O10835" s="2">
        <v>270</v>
      </c>
      <c r="P10835" s="2">
        <v>1530</v>
      </c>
      <c r="Q10835" s="2">
        <v>1032.55</v>
      </c>
      <c r="R10835" s="2">
        <v>497.45</v>
      </c>
      <c r="S10835" t="s">
        <v>53</v>
      </c>
      <c r="T10835" t="s">
        <v>263</v>
      </c>
      <c r="U10835" t="s">
        <v>91</v>
      </c>
      <c r="V10835" t="s">
        <v>39</v>
      </c>
      <c r="W10835" t="s">
        <v>40</v>
      </c>
      <c r="X10835" t="s">
        <v>67</v>
      </c>
      <c r="Y10835" t="s">
        <v>42</v>
      </c>
      <c r="Z10835" t="s">
        <v>43</v>
      </c>
      <c r="AA10835" t="s">
        <v>44</v>
      </c>
      <c r="AB10835" t="s">
        <v>44</v>
      </c>
    </row>
    <row r="10836" spans="1:28" x14ac:dyDescent="0.25">
      <c r="A10836" t="s">
        <v>15941</v>
      </c>
      <c r="B10836" s="1">
        <v>46158</v>
      </c>
      <c r="C10836" t="s">
        <v>12876</v>
      </c>
      <c r="D10836" t="s">
        <v>12877</v>
      </c>
      <c r="E10836">
        <v>22</v>
      </c>
      <c r="F10836" t="s">
        <v>48</v>
      </c>
      <c r="G10836" t="s">
        <v>436</v>
      </c>
      <c r="H10836" t="s">
        <v>437</v>
      </c>
      <c r="I10836" t="s">
        <v>74</v>
      </c>
      <c r="J10836" t="s">
        <v>190</v>
      </c>
      <c r="K10836">
        <v>1</v>
      </c>
      <c r="L10836" s="2">
        <v>1800</v>
      </c>
      <c r="M10836">
        <v>20</v>
      </c>
      <c r="N10836" s="2">
        <v>1800</v>
      </c>
      <c r="O10836" s="2">
        <v>360</v>
      </c>
      <c r="P10836" s="2">
        <v>1440</v>
      </c>
      <c r="Q10836" s="2">
        <v>1073.03</v>
      </c>
      <c r="R10836" s="2">
        <v>366.97</v>
      </c>
      <c r="S10836" t="s">
        <v>64</v>
      </c>
      <c r="T10836" t="s">
        <v>37</v>
      </c>
      <c r="U10836" t="s">
        <v>38</v>
      </c>
      <c r="V10836" t="s">
        <v>39</v>
      </c>
      <c r="W10836" t="s">
        <v>40</v>
      </c>
      <c r="X10836" t="s">
        <v>97</v>
      </c>
      <c r="Y10836" t="s">
        <v>42</v>
      </c>
      <c r="Z10836" t="s">
        <v>43</v>
      </c>
      <c r="AA10836" t="s">
        <v>44</v>
      </c>
      <c r="AB10836" t="s">
        <v>44</v>
      </c>
    </row>
    <row r="10837" spans="1:28" x14ac:dyDescent="0.25">
      <c r="A10837" t="s">
        <v>15942</v>
      </c>
      <c r="B10837" s="1">
        <v>46158</v>
      </c>
      <c r="C10837" t="s">
        <v>3670</v>
      </c>
      <c r="D10837" t="s">
        <v>3671</v>
      </c>
      <c r="E10837">
        <v>54</v>
      </c>
      <c r="F10837" t="s">
        <v>48</v>
      </c>
      <c r="G10837" t="s">
        <v>176</v>
      </c>
      <c r="H10837" t="s">
        <v>177</v>
      </c>
      <c r="I10837" t="s">
        <v>34</v>
      </c>
      <c r="J10837" t="s">
        <v>35</v>
      </c>
      <c r="K10837">
        <v>4</v>
      </c>
      <c r="L10837" s="2">
        <v>6500</v>
      </c>
      <c r="M10837">
        <v>5</v>
      </c>
      <c r="N10837" s="2">
        <v>26000</v>
      </c>
      <c r="O10837" s="2">
        <v>1300</v>
      </c>
      <c r="P10837" s="2">
        <v>24700</v>
      </c>
      <c r="Q10837" s="2">
        <v>16519.189999999999</v>
      </c>
      <c r="R10837" s="2">
        <v>8180.81</v>
      </c>
      <c r="S10837" t="s">
        <v>64</v>
      </c>
      <c r="T10837" t="s">
        <v>163</v>
      </c>
      <c r="U10837" t="s">
        <v>164</v>
      </c>
      <c r="V10837" t="s">
        <v>39</v>
      </c>
      <c r="W10837" t="s">
        <v>124</v>
      </c>
      <c r="X10837" t="s">
        <v>41</v>
      </c>
      <c r="Y10837" t="s">
        <v>42</v>
      </c>
      <c r="Z10837" t="s">
        <v>43</v>
      </c>
      <c r="AA10837" t="s">
        <v>44</v>
      </c>
      <c r="AB10837" t="s">
        <v>44</v>
      </c>
    </row>
    <row r="10838" spans="1:28" x14ac:dyDescent="0.25">
      <c r="A10838" t="s">
        <v>15943</v>
      </c>
      <c r="B10838" s="1">
        <v>46158</v>
      </c>
      <c r="C10838" t="s">
        <v>5348</v>
      </c>
      <c r="D10838" t="s">
        <v>5349</v>
      </c>
      <c r="E10838">
        <v>31</v>
      </c>
      <c r="F10838" t="s">
        <v>31</v>
      </c>
      <c r="G10838" t="s">
        <v>387</v>
      </c>
      <c r="H10838" t="s">
        <v>388</v>
      </c>
      <c r="I10838" t="s">
        <v>74</v>
      </c>
      <c r="J10838" t="s">
        <v>75</v>
      </c>
      <c r="K10838">
        <v>3</v>
      </c>
      <c r="L10838" s="2">
        <v>3200</v>
      </c>
      <c r="M10838">
        <v>15</v>
      </c>
      <c r="N10838" s="2">
        <v>9600</v>
      </c>
      <c r="O10838" s="2">
        <v>1440</v>
      </c>
      <c r="P10838" s="2">
        <v>8160</v>
      </c>
      <c r="Q10838" s="2">
        <v>6261.68</v>
      </c>
      <c r="R10838" s="2">
        <v>1898.32</v>
      </c>
      <c r="S10838" t="s">
        <v>36</v>
      </c>
      <c r="T10838" t="s">
        <v>275</v>
      </c>
      <c r="U10838" t="s">
        <v>123</v>
      </c>
      <c r="V10838" t="s">
        <v>39</v>
      </c>
      <c r="W10838" t="s">
        <v>137</v>
      </c>
      <c r="X10838" t="s">
        <v>41</v>
      </c>
      <c r="Y10838" t="s">
        <v>56</v>
      </c>
      <c r="Z10838" t="s">
        <v>223</v>
      </c>
      <c r="AA10838" t="s">
        <v>44</v>
      </c>
      <c r="AB10838" t="s">
        <v>44</v>
      </c>
    </row>
    <row r="10839" spans="1:28" x14ac:dyDescent="0.25">
      <c r="A10839" t="s">
        <v>15944</v>
      </c>
      <c r="B10839" s="1">
        <v>46158</v>
      </c>
      <c r="C10839" t="s">
        <v>1439</v>
      </c>
      <c r="D10839" t="s">
        <v>1440</v>
      </c>
      <c r="E10839">
        <v>44</v>
      </c>
      <c r="F10839" t="s">
        <v>48</v>
      </c>
      <c r="G10839" t="s">
        <v>158</v>
      </c>
      <c r="H10839" t="s">
        <v>159</v>
      </c>
      <c r="I10839" t="s">
        <v>51</v>
      </c>
      <c r="J10839" t="s">
        <v>52</v>
      </c>
      <c r="K10839">
        <v>2</v>
      </c>
      <c r="L10839" s="2">
        <v>650</v>
      </c>
      <c r="M10839">
        <v>20</v>
      </c>
      <c r="N10839" s="2">
        <v>1300</v>
      </c>
      <c r="O10839" s="2">
        <v>260</v>
      </c>
      <c r="P10839" s="2">
        <v>1040</v>
      </c>
      <c r="Q10839" s="2">
        <v>770.33</v>
      </c>
      <c r="R10839" s="2">
        <v>269.67</v>
      </c>
      <c r="S10839" t="s">
        <v>36</v>
      </c>
      <c r="T10839" t="s">
        <v>398</v>
      </c>
      <c r="U10839" t="s">
        <v>399</v>
      </c>
      <c r="V10839" t="s">
        <v>39</v>
      </c>
      <c r="W10839" t="s">
        <v>124</v>
      </c>
      <c r="X10839" t="s">
        <v>67</v>
      </c>
      <c r="Y10839" t="s">
        <v>56</v>
      </c>
      <c r="Z10839" t="s">
        <v>223</v>
      </c>
      <c r="AA10839" t="s">
        <v>44</v>
      </c>
      <c r="AB10839" t="s">
        <v>44</v>
      </c>
    </row>
    <row r="10840" spans="1:28" x14ac:dyDescent="0.25">
      <c r="A10840" t="s">
        <v>15945</v>
      </c>
      <c r="B10840" s="1">
        <v>46158</v>
      </c>
      <c r="C10840" t="s">
        <v>4680</v>
      </c>
      <c r="D10840" t="s">
        <v>4681</v>
      </c>
      <c r="E10840">
        <v>29</v>
      </c>
      <c r="F10840" t="s">
        <v>48</v>
      </c>
      <c r="G10840" t="s">
        <v>197</v>
      </c>
      <c r="H10840" t="s">
        <v>198</v>
      </c>
      <c r="I10840" t="s">
        <v>74</v>
      </c>
      <c r="J10840" t="s">
        <v>75</v>
      </c>
      <c r="K10840">
        <v>2</v>
      </c>
      <c r="L10840" s="2">
        <v>2600</v>
      </c>
      <c r="M10840">
        <v>15</v>
      </c>
      <c r="N10840" s="2">
        <v>5200</v>
      </c>
      <c r="O10840" s="2">
        <v>780</v>
      </c>
      <c r="P10840" s="2">
        <v>4420</v>
      </c>
      <c r="Q10840" s="2">
        <v>2926.14</v>
      </c>
      <c r="R10840" s="2">
        <v>1493.86</v>
      </c>
      <c r="S10840" t="s">
        <v>53</v>
      </c>
      <c r="T10840" t="s">
        <v>96</v>
      </c>
      <c r="U10840" t="s">
        <v>96</v>
      </c>
      <c r="V10840" t="s">
        <v>39</v>
      </c>
      <c r="W10840" t="s">
        <v>137</v>
      </c>
      <c r="X10840" t="s">
        <v>97</v>
      </c>
      <c r="Y10840" t="s">
        <v>42</v>
      </c>
      <c r="Z10840" t="s">
        <v>43</v>
      </c>
      <c r="AA10840" t="s">
        <v>44</v>
      </c>
      <c r="AB10840" t="s">
        <v>44</v>
      </c>
    </row>
    <row r="10841" spans="1:28" x14ac:dyDescent="0.25">
      <c r="A10841" t="s">
        <v>15946</v>
      </c>
      <c r="B10841" s="1">
        <v>46158</v>
      </c>
      <c r="C10841" t="s">
        <v>10048</v>
      </c>
      <c r="D10841" t="s">
        <v>10049</v>
      </c>
      <c r="E10841">
        <v>27</v>
      </c>
      <c r="F10841" t="s">
        <v>48</v>
      </c>
      <c r="G10841" t="s">
        <v>101</v>
      </c>
      <c r="H10841" t="s">
        <v>102</v>
      </c>
      <c r="I10841" t="s">
        <v>103</v>
      </c>
      <c r="J10841" t="s">
        <v>104</v>
      </c>
      <c r="K10841">
        <v>1</v>
      </c>
      <c r="L10841" s="2">
        <v>1800</v>
      </c>
      <c r="M10841">
        <v>10</v>
      </c>
      <c r="N10841" s="2">
        <v>1800</v>
      </c>
      <c r="O10841" s="2">
        <v>180</v>
      </c>
      <c r="P10841" s="2">
        <v>1620</v>
      </c>
      <c r="Q10841" s="2">
        <v>1220.56</v>
      </c>
      <c r="R10841" s="2">
        <v>399.44</v>
      </c>
      <c r="S10841" t="s">
        <v>36</v>
      </c>
      <c r="T10841" t="s">
        <v>122</v>
      </c>
      <c r="U10841" t="s">
        <v>123</v>
      </c>
      <c r="V10841" t="s">
        <v>39</v>
      </c>
      <c r="W10841" t="s">
        <v>66</v>
      </c>
      <c r="X10841" t="s">
        <v>97</v>
      </c>
      <c r="Y10841" t="s">
        <v>56</v>
      </c>
      <c r="Z10841" t="s">
        <v>107</v>
      </c>
      <c r="AA10841" t="s">
        <v>44</v>
      </c>
      <c r="AB10841" t="s">
        <v>44</v>
      </c>
    </row>
    <row r="10842" spans="1:28" x14ac:dyDescent="0.25">
      <c r="A10842" t="s">
        <v>15947</v>
      </c>
      <c r="B10842" s="1">
        <v>46158</v>
      </c>
      <c r="C10842" t="s">
        <v>2810</v>
      </c>
      <c r="D10842" t="s">
        <v>2811</v>
      </c>
      <c r="E10842">
        <v>21</v>
      </c>
      <c r="F10842" t="s">
        <v>111</v>
      </c>
      <c r="G10842" t="s">
        <v>197</v>
      </c>
      <c r="H10842" t="s">
        <v>198</v>
      </c>
      <c r="I10842" t="s">
        <v>74</v>
      </c>
      <c r="J10842" t="s">
        <v>75</v>
      </c>
      <c r="K10842">
        <v>1</v>
      </c>
      <c r="L10842" s="2">
        <v>2600</v>
      </c>
      <c r="M10842">
        <v>15</v>
      </c>
      <c r="N10842" s="2">
        <v>2600</v>
      </c>
      <c r="O10842" s="2">
        <v>390</v>
      </c>
      <c r="P10842" s="2">
        <v>2210</v>
      </c>
      <c r="Q10842" s="2">
        <v>1673</v>
      </c>
      <c r="R10842" s="2">
        <v>537</v>
      </c>
      <c r="S10842" t="s">
        <v>36</v>
      </c>
      <c r="T10842" t="s">
        <v>163</v>
      </c>
      <c r="U10842" t="s">
        <v>164</v>
      </c>
      <c r="V10842" t="s">
        <v>39</v>
      </c>
      <c r="W10842" t="s">
        <v>137</v>
      </c>
      <c r="X10842" t="s">
        <v>97</v>
      </c>
      <c r="Y10842" t="s">
        <v>56</v>
      </c>
      <c r="Z10842" t="s">
        <v>43</v>
      </c>
      <c r="AA10842" t="s">
        <v>44</v>
      </c>
      <c r="AB10842" t="s">
        <v>44</v>
      </c>
    </row>
    <row r="10843" spans="1:28" x14ac:dyDescent="0.25">
      <c r="A10843" t="s">
        <v>15948</v>
      </c>
      <c r="B10843" s="1">
        <v>46158</v>
      </c>
      <c r="C10843" t="s">
        <v>6380</v>
      </c>
      <c r="D10843" t="s">
        <v>6381</v>
      </c>
      <c r="E10843">
        <v>58</v>
      </c>
      <c r="F10843" t="s">
        <v>48</v>
      </c>
      <c r="G10843" t="s">
        <v>158</v>
      </c>
      <c r="H10843" t="s">
        <v>159</v>
      </c>
      <c r="I10843" t="s">
        <v>51</v>
      </c>
      <c r="J10843" t="s">
        <v>52</v>
      </c>
      <c r="K10843">
        <v>4</v>
      </c>
      <c r="L10843" s="2">
        <v>650</v>
      </c>
      <c r="M10843">
        <v>10</v>
      </c>
      <c r="N10843" s="2">
        <v>2600</v>
      </c>
      <c r="O10843" s="2">
        <v>260</v>
      </c>
      <c r="P10843" s="2">
        <v>2340</v>
      </c>
      <c r="Q10843" s="2">
        <v>1885.98</v>
      </c>
      <c r="R10843" s="2">
        <v>454.02</v>
      </c>
      <c r="S10843" t="s">
        <v>53</v>
      </c>
      <c r="T10843" t="s">
        <v>65</v>
      </c>
      <c r="U10843" t="s">
        <v>65</v>
      </c>
      <c r="V10843" t="s">
        <v>39</v>
      </c>
      <c r="W10843" t="s">
        <v>124</v>
      </c>
      <c r="X10843" t="s">
        <v>97</v>
      </c>
      <c r="Y10843" t="s">
        <v>56</v>
      </c>
      <c r="Z10843" t="s">
        <v>43</v>
      </c>
      <c r="AA10843" t="s">
        <v>44</v>
      </c>
      <c r="AB10843" t="s">
        <v>44</v>
      </c>
    </row>
    <row r="10844" spans="1:28" x14ac:dyDescent="0.25">
      <c r="A10844" t="s">
        <v>15949</v>
      </c>
      <c r="B10844" s="1">
        <v>46158</v>
      </c>
      <c r="C10844" t="s">
        <v>5404</v>
      </c>
      <c r="D10844" t="s">
        <v>5405</v>
      </c>
      <c r="E10844">
        <v>22</v>
      </c>
      <c r="F10844" t="s">
        <v>48</v>
      </c>
      <c r="G10844" t="s">
        <v>81</v>
      </c>
      <c r="H10844" t="s">
        <v>82</v>
      </c>
      <c r="I10844" t="s">
        <v>51</v>
      </c>
      <c r="J10844" t="s">
        <v>52</v>
      </c>
      <c r="K10844">
        <v>3</v>
      </c>
      <c r="L10844" s="2">
        <v>600</v>
      </c>
      <c r="M10844">
        <v>5</v>
      </c>
      <c r="N10844" s="2">
        <v>1800</v>
      </c>
      <c r="O10844" s="2">
        <v>90</v>
      </c>
      <c r="P10844" s="2">
        <v>1710</v>
      </c>
      <c r="Q10844" s="2">
        <v>1308.47</v>
      </c>
      <c r="R10844" s="2">
        <v>401.53</v>
      </c>
      <c r="S10844" t="s">
        <v>53</v>
      </c>
      <c r="T10844" t="s">
        <v>163</v>
      </c>
      <c r="U10844" t="s">
        <v>164</v>
      </c>
      <c r="V10844" t="s">
        <v>39</v>
      </c>
      <c r="W10844" t="s">
        <v>92</v>
      </c>
      <c r="X10844" t="s">
        <v>67</v>
      </c>
      <c r="Y10844" t="s">
        <v>56</v>
      </c>
      <c r="Z10844" t="s">
        <v>43</v>
      </c>
      <c r="AA10844" t="s">
        <v>44</v>
      </c>
      <c r="AB10844" t="s">
        <v>44</v>
      </c>
    </row>
    <row r="10845" spans="1:28" x14ac:dyDescent="0.25">
      <c r="A10845" t="s">
        <v>15950</v>
      </c>
      <c r="B10845" s="1">
        <v>46158</v>
      </c>
      <c r="C10845" t="s">
        <v>7330</v>
      </c>
      <c r="D10845" t="s">
        <v>7331</v>
      </c>
      <c r="E10845">
        <v>56</v>
      </c>
      <c r="F10845" t="s">
        <v>31</v>
      </c>
      <c r="G10845" t="s">
        <v>188</v>
      </c>
      <c r="H10845" t="s">
        <v>189</v>
      </c>
      <c r="I10845" t="s">
        <v>34</v>
      </c>
      <c r="J10845" t="s">
        <v>190</v>
      </c>
      <c r="K10845">
        <v>3</v>
      </c>
      <c r="L10845" s="2">
        <v>1800</v>
      </c>
      <c r="M10845">
        <v>10</v>
      </c>
      <c r="N10845" s="2">
        <v>5400</v>
      </c>
      <c r="O10845" s="2">
        <v>540</v>
      </c>
      <c r="P10845" s="2">
        <v>4860</v>
      </c>
      <c r="Q10845" s="2">
        <v>3357.61</v>
      </c>
      <c r="R10845" s="2">
        <v>1502.39</v>
      </c>
      <c r="S10845" t="s">
        <v>64</v>
      </c>
      <c r="T10845" t="s">
        <v>290</v>
      </c>
      <c r="U10845" t="s">
        <v>291</v>
      </c>
      <c r="V10845" t="s">
        <v>39</v>
      </c>
      <c r="W10845" t="s">
        <v>124</v>
      </c>
      <c r="X10845" t="s">
        <v>67</v>
      </c>
      <c r="Y10845" t="s">
        <v>56</v>
      </c>
      <c r="Z10845" t="s">
        <v>43</v>
      </c>
      <c r="AA10845" t="s">
        <v>44</v>
      </c>
      <c r="AB10845" t="s">
        <v>44</v>
      </c>
    </row>
    <row r="10846" spans="1:28" x14ac:dyDescent="0.25">
      <c r="A10846" t="s">
        <v>15951</v>
      </c>
      <c r="B10846" s="1">
        <v>46159</v>
      </c>
      <c r="C10846" t="s">
        <v>3891</v>
      </c>
      <c r="D10846" t="s">
        <v>3892</v>
      </c>
      <c r="E10846">
        <v>36</v>
      </c>
      <c r="F10846" t="s">
        <v>48</v>
      </c>
      <c r="G10846" t="s">
        <v>207</v>
      </c>
      <c r="H10846" t="s">
        <v>208</v>
      </c>
      <c r="I10846" t="s">
        <v>34</v>
      </c>
      <c r="J10846" t="s">
        <v>143</v>
      </c>
      <c r="K10846">
        <v>3</v>
      </c>
      <c r="L10846" s="2">
        <v>18000</v>
      </c>
      <c r="M10846">
        <v>5</v>
      </c>
      <c r="N10846" s="2">
        <v>54000</v>
      </c>
      <c r="O10846" s="2">
        <v>2700</v>
      </c>
      <c r="P10846" s="2">
        <v>51300</v>
      </c>
      <c r="Q10846" s="2">
        <v>41798.019999999997</v>
      </c>
      <c r="R10846" s="2">
        <v>9501.98</v>
      </c>
      <c r="S10846" t="s">
        <v>53</v>
      </c>
      <c r="T10846" t="s">
        <v>76</v>
      </c>
      <c r="U10846" t="s">
        <v>77</v>
      </c>
      <c r="V10846" t="s">
        <v>39</v>
      </c>
      <c r="W10846" t="s">
        <v>83</v>
      </c>
      <c r="X10846" t="s">
        <v>41</v>
      </c>
      <c r="Y10846" t="s">
        <v>42</v>
      </c>
      <c r="Z10846" t="s">
        <v>144</v>
      </c>
      <c r="AA10846" t="s">
        <v>44</v>
      </c>
      <c r="AB10846" t="s">
        <v>44</v>
      </c>
    </row>
    <row r="10847" spans="1:28" x14ac:dyDescent="0.25">
      <c r="A10847" t="s">
        <v>15952</v>
      </c>
      <c r="B10847" s="1">
        <v>46159</v>
      </c>
      <c r="C10847" t="s">
        <v>3066</v>
      </c>
      <c r="D10847" t="s">
        <v>3067</v>
      </c>
      <c r="E10847">
        <v>41</v>
      </c>
      <c r="F10847" t="s">
        <v>111</v>
      </c>
      <c r="G10847" t="s">
        <v>101</v>
      </c>
      <c r="H10847" t="s">
        <v>102</v>
      </c>
      <c r="I10847" t="s">
        <v>103</v>
      </c>
      <c r="J10847" t="s">
        <v>104</v>
      </c>
      <c r="K10847">
        <v>1</v>
      </c>
      <c r="L10847" s="2">
        <v>1800</v>
      </c>
      <c r="M10847">
        <v>20</v>
      </c>
      <c r="N10847" s="2">
        <v>1800</v>
      </c>
      <c r="O10847" s="2">
        <v>360</v>
      </c>
      <c r="P10847" s="2">
        <v>1440</v>
      </c>
      <c r="Q10847" s="2">
        <v>798.67</v>
      </c>
      <c r="R10847" s="2">
        <v>641.33000000000004</v>
      </c>
      <c r="S10847" t="s">
        <v>36</v>
      </c>
      <c r="T10847" t="s">
        <v>578</v>
      </c>
      <c r="U10847" t="s">
        <v>579</v>
      </c>
      <c r="V10847" t="s">
        <v>39</v>
      </c>
      <c r="W10847" t="s">
        <v>137</v>
      </c>
      <c r="X10847" t="s">
        <v>97</v>
      </c>
      <c r="Y10847" t="s">
        <v>42</v>
      </c>
      <c r="Z10847" t="s">
        <v>43</v>
      </c>
      <c r="AA10847" t="s">
        <v>44</v>
      </c>
      <c r="AB10847" t="s">
        <v>68</v>
      </c>
    </row>
    <row r="10848" spans="1:28" x14ac:dyDescent="0.25">
      <c r="A10848" t="s">
        <v>15953</v>
      </c>
      <c r="B10848" s="1">
        <v>46159</v>
      </c>
      <c r="C10848" t="s">
        <v>8822</v>
      </c>
      <c r="D10848" t="s">
        <v>8823</v>
      </c>
      <c r="E10848">
        <v>27</v>
      </c>
      <c r="F10848" t="s">
        <v>48</v>
      </c>
      <c r="G10848" t="s">
        <v>273</v>
      </c>
      <c r="H10848" t="s">
        <v>274</v>
      </c>
      <c r="I10848" t="s">
        <v>51</v>
      </c>
      <c r="J10848" t="s">
        <v>52</v>
      </c>
      <c r="K10848">
        <v>1</v>
      </c>
      <c r="L10848" s="2">
        <v>250</v>
      </c>
      <c r="M10848">
        <v>5</v>
      </c>
      <c r="N10848" s="2">
        <v>250</v>
      </c>
      <c r="O10848" s="2">
        <v>12.5</v>
      </c>
      <c r="P10848" s="2">
        <v>237.5</v>
      </c>
      <c r="Q10848" s="2">
        <v>159.21</v>
      </c>
      <c r="R10848" s="2">
        <v>78.290000000000006</v>
      </c>
      <c r="S10848" t="s">
        <v>53</v>
      </c>
      <c r="T10848" t="s">
        <v>290</v>
      </c>
      <c r="U10848" t="s">
        <v>291</v>
      </c>
      <c r="V10848" t="s">
        <v>39</v>
      </c>
      <c r="W10848" t="s">
        <v>124</v>
      </c>
      <c r="X10848" t="s">
        <v>67</v>
      </c>
      <c r="Y10848" t="s">
        <v>56</v>
      </c>
      <c r="Z10848" t="s">
        <v>223</v>
      </c>
      <c r="AA10848" t="s">
        <v>44</v>
      </c>
      <c r="AB10848" t="s">
        <v>44</v>
      </c>
    </row>
    <row r="10849" spans="1:28" x14ac:dyDescent="0.25">
      <c r="A10849" t="s">
        <v>15954</v>
      </c>
      <c r="B10849" s="1">
        <v>46159</v>
      </c>
      <c r="C10849" t="s">
        <v>4484</v>
      </c>
      <c r="D10849" t="s">
        <v>4485</v>
      </c>
      <c r="E10849">
        <v>26</v>
      </c>
      <c r="F10849" t="s">
        <v>31</v>
      </c>
      <c r="G10849" t="s">
        <v>366</v>
      </c>
      <c r="H10849" t="s">
        <v>367</v>
      </c>
      <c r="I10849" t="s">
        <v>34</v>
      </c>
      <c r="J10849" t="s">
        <v>130</v>
      </c>
      <c r="K10849">
        <v>1</v>
      </c>
      <c r="L10849" s="2">
        <v>14500</v>
      </c>
      <c r="M10849">
        <v>10</v>
      </c>
      <c r="N10849" s="2">
        <v>14500</v>
      </c>
      <c r="O10849" s="2">
        <v>1450</v>
      </c>
      <c r="P10849" s="2">
        <v>13050</v>
      </c>
      <c r="Q10849" s="2">
        <v>7590.78</v>
      </c>
      <c r="R10849" s="2">
        <v>5459.22</v>
      </c>
      <c r="S10849" t="s">
        <v>53</v>
      </c>
      <c r="T10849" t="s">
        <v>65</v>
      </c>
      <c r="U10849" t="s">
        <v>65</v>
      </c>
      <c r="V10849" t="s">
        <v>39</v>
      </c>
      <c r="W10849" t="s">
        <v>92</v>
      </c>
      <c r="X10849" t="s">
        <v>97</v>
      </c>
      <c r="Y10849" t="s">
        <v>56</v>
      </c>
      <c r="Z10849" t="s">
        <v>43</v>
      </c>
      <c r="AA10849" t="s">
        <v>44</v>
      </c>
      <c r="AB10849" t="s">
        <v>68</v>
      </c>
    </row>
    <row r="10850" spans="1:28" x14ac:dyDescent="0.25">
      <c r="A10850" t="s">
        <v>15955</v>
      </c>
      <c r="B10850" s="1">
        <v>46159</v>
      </c>
      <c r="C10850" t="s">
        <v>4618</v>
      </c>
      <c r="D10850" t="s">
        <v>4619</v>
      </c>
      <c r="E10850">
        <v>45</v>
      </c>
      <c r="F10850" t="s">
        <v>111</v>
      </c>
      <c r="G10850" t="s">
        <v>243</v>
      </c>
      <c r="H10850" t="s">
        <v>244</v>
      </c>
      <c r="I10850" t="s">
        <v>103</v>
      </c>
      <c r="J10850" t="s">
        <v>104</v>
      </c>
      <c r="K10850">
        <v>1</v>
      </c>
      <c r="L10850" s="2">
        <v>450</v>
      </c>
      <c r="M10850">
        <v>15</v>
      </c>
      <c r="N10850" s="2">
        <v>450</v>
      </c>
      <c r="O10850" s="2">
        <v>67.5</v>
      </c>
      <c r="P10850" s="2">
        <v>382.5</v>
      </c>
      <c r="Q10850" s="2">
        <v>241.78</v>
      </c>
      <c r="R10850" s="2">
        <v>140.72</v>
      </c>
      <c r="S10850" t="s">
        <v>53</v>
      </c>
      <c r="T10850" t="s">
        <v>90</v>
      </c>
      <c r="U10850" t="s">
        <v>91</v>
      </c>
      <c r="V10850" t="s">
        <v>39</v>
      </c>
      <c r="W10850" t="s">
        <v>66</v>
      </c>
      <c r="X10850" t="s">
        <v>97</v>
      </c>
      <c r="Y10850" t="s">
        <v>56</v>
      </c>
      <c r="Z10850" t="s">
        <v>43</v>
      </c>
      <c r="AA10850" t="s">
        <v>44</v>
      </c>
      <c r="AB10850" t="s">
        <v>44</v>
      </c>
    </row>
    <row r="10851" spans="1:28" x14ac:dyDescent="0.25">
      <c r="A10851" t="s">
        <v>15956</v>
      </c>
      <c r="B10851" s="1">
        <v>46159</v>
      </c>
      <c r="C10851" t="s">
        <v>5716</v>
      </c>
      <c r="D10851" t="s">
        <v>5717</v>
      </c>
      <c r="E10851">
        <v>42</v>
      </c>
      <c r="F10851" t="s">
        <v>31</v>
      </c>
      <c r="G10851" t="s">
        <v>280</v>
      </c>
      <c r="H10851" t="s">
        <v>281</v>
      </c>
      <c r="I10851" t="s">
        <v>62</v>
      </c>
      <c r="J10851" t="s">
        <v>190</v>
      </c>
      <c r="K10851">
        <v>5</v>
      </c>
      <c r="L10851" s="2">
        <v>700</v>
      </c>
      <c r="M10851">
        <v>10</v>
      </c>
      <c r="N10851" s="2">
        <v>3500</v>
      </c>
      <c r="O10851" s="2">
        <v>350</v>
      </c>
      <c r="P10851" s="2">
        <v>3150</v>
      </c>
      <c r="Q10851" s="2">
        <v>1799.99</v>
      </c>
      <c r="R10851" s="2">
        <v>1350.01</v>
      </c>
      <c r="S10851" t="s">
        <v>36</v>
      </c>
      <c r="T10851" t="s">
        <v>578</v>
      </c>
      <c r="U10851" t="s">
        <v>579</v>
      </c>
      <c r="V10851" t="s">
        <v>39</v>
      </c>
      <c r="W10851" t="s">
        <v>124</v>
      </c>
      <c r="X10851" t="s">
        <v>97</v>
      </c>
      <c r="Y10851" t="s">
        <v>84</v>
      </c>
      <c r="Z10851" t="s">
        <v>43</v>
      </c>
      <c r="AA10851" t="s">
        <v>44</v>
      </c>
      <c r="AB10851" t="s">
        <v>44</v>
      </c>
    </row>
    <row r="10852" spans="1:28" x14ac:dyDescent="0.25">
      <c r="A10852" t="s">
        <v>15957</v>
      </c>
      <c r="B10852" s="1">
        <v>46160</v>
      </c>
      <c r="C10852" t="s">
        <v>3110</v>
      </c>
      <c r="D10852" t="s">
        <v>3111</v>
      </c>
      <c r="E10852">
        <v>29</v>
      </c>
      <c r="F10852" t="s">
        <v>48</v>
      </c>
      <c r="G10852" t="s">
        <v>344</v>
      </c>
      <c r="H10852" t="s">
        <v>345</v>
      </c>
      <c r="I10852" t="s">
        <v>34</v>
      </c>
      <c r="J10852" t="s">
        <v>121</v>
      </c>
      <c r="K10852">
        <v>3</v>
      </c>
      <c r="L10852" s="2">
        <v>1600</v>
      </c>
      <c r="M10852">
        <v>5</v>
      </c>
      <c r="N10852" s="2">
        <v>4800</v>
      </c>
      <c r="O10852" s="2">
        <v>240</v>
      </c>
      <c r="P10852" s="2">
        <v>4560</v>
      </c>
      <c r="Q10852" s="2">
        <v>3530.94</v>
      </c>
      <c r="R10852" s="2">
        <v>1029.06</v>
      </c>
      <c r="S10852" t="s">
        <v>36</v>
      </c>
      <c r="T10852" t="s">
        <v>163</v>
      </c>
      <c r="U10852" t="s">
        <v>164</v>
      </c>
      <c r="V10852" t="s">
        <v>39</v>
      </c>
      <c r="W10852" t="s">
        <v>66</v>
      </c>
      <c r="X10852" t="s">
        <v>97</v>
      </c>
      <c r="Y10852" t="s">
        <v>42</v>
      </c>
      <c r="Z10852" t="s">
        <v>223</v>
      </c>
      <c r="AA10852" t="s">
        <v>44</v>
      </c>
      <c r="AB10852" t="s">
        <v>44</v>
      </c>
    </row>
    <row r="10853" spans="1:28" x14ac:dyDescent="0.25">
      <c r="A10853" t="s">
        <v>15958</v>
      </c>
      <c r="B10853" s="1">
        <v>46160</v>
      </c>
      <c r="C10853" t="s">
        <v>7022</v>
      </c>
      <c r="D10853" t="s">
        <v>7023</v>
      </c>
      <c r="E10853">
        <v>25</v>
      </c>
      <c r="F10853" t="s">
        <v>48</v>
      </c>
      <c r="G10853" t="s">
        <v>273</v>
      </c>
      <c r="H10853" t="s">
        <v>274</v>
      </c>
      <c r="I10853" t="s">
        <v>51</v>
      </c>
      <c r="J10853" t="s">
        <v>52</v>
      </c>
      <c r="K10853">
        <v>3</v>
      </c>
      <c r="L10853" s="2">
        <v>250</v>
      </c>
      <c r="M10853">
        <v>25</v>
      </c>
      <c r="N10853" s="2">
        <v>750</v>
      </c>
      <c r="O10853" s="2">
        <v>187.5</v>
      </c>
      <c r="P10853" s="2">
        <v>562.5</v>
      </c>
      <c r="Q10853" s="2">
        <v>347.95</v>
      </c>
      <c r="R10853" s="2">
        <v>214.55</v>
      </c>
      <c r="S10853" t="s">
        <v>36</v>
      </c>
      <c r="T10853" t="s">
        <v>407</v>
      </c>
      <c r="U10853" t="s">
        <v>408</v>
      </c>
      <c r="V10853" t="s">
        <v>39</v>
      </c>
      <c r="W10853" t="s">
        <v>66</v>
      </c>
      <c r="X10853" t="s">
        <v>41</v>
      </c>
      <c r="Y10853" t="s">
        <v>56</v>
      </c>
      <c r="Z10853" t="s">
        <v>43</v>
      </c>
      <c r="AA10853" t="s">
        <v>68</v>
      </c>
      <c r="AB10853" t="s">
        <v>44</v>
      </c>
    </row>
    <row r="10854" spans="1:28" x14ac:dyDescent="0.25">
      <c r="A10854" t="s">
        <v>15959</v>
      </c>
      <c r="B10854" s="1">
        <v>46160</v>
      </c>
      <c r="C10854" t="s">
        <v>70</v>
      </c>
      <c r="D10854" t="s">
        <v>71</v>
      </c>
      <c r="E10854">
        <v>30</v>
      </c>
      <c r="F10854" t="s">
        <v>48</v>
      </c>
      <c r="G10854" t="s">
        <v>280</v>
      </c>
      <c r="H10854" t="s">
        <v>281</v>
      </c>
      <c r="I10854" t="s">
        <v>62</v>
      </c>
      <c r="J10854" t="s">
        <v>190</v>
      </c>
      <c r="K10854">
        <v>1</v>
      </c>
      <c r="L10854" s="2">
        <v>700</v>
      </c>
      <c r="M10854">
        <v>20</v>
      </c>
      <c r="N10854" s="2">
        <v>700</v>
      </c>
      <c r="O10854" s="2">
        <v>140</v>
      </c>
      <c r="P10854" s="2">
        <v>560</v>
      </c>
      <c r="Q10854" s="2">
        <v>318.43</v>
      </c>
      <c r="R10854" s="2">
        <v>241.57</v>
      </c>
      <c r="S10854" t="s">
        <v>53</v>
      </c>
      <c r="T10854" t="s">
        <v>54</v>
      </c>
      <c r="U10854" t="s">
        <v>55</v>
      </c>
      <c r="V10854" t="s">
        <v>39</v>
      </c>
      <c r="W10854" t="s">
        <v>40</v>
      </c>
      <c r="X10854" t="s">
        <v>67</v>
      </c>
      <c r="Y10854" t="s">
        <v>84</v>
      </c>
      <c r="Z10854" t="s">
        <v>43</v>
      </c>
      <c r="AA10854" t="s">
        <v>44</v>
      </c>
      <c r="AB10854" t="s">
        <v>44</v>
      </c>
    </row>
    <row r="10855" spans="1:28" x14ac:dyDescent="0.25">
      <c r="A10855" t="s">
        <v>15960</v>
      </c>
      <c r="B10855" s="1">
        <v>46160</v>
      </c>
      <c r="C10855" t="s">
        <v>13180</v>
      </c>
      <c r="D10855" t="s">
        <v>13181</v>
      </c>
      <c r="E10855">
        <v>23</v>
      </c>
      <c r="F10855" t="s">
        <v>31</v>
      </c>
      <c r="G10855" t="s">
        <v>387</v>
      </c>
      <c r="H10855" t="s">
        <v>388</v>
      </c>
      <c r="I10855" t="s">
        <v>74</v>
      </c>
      <c r="J10855" t="s">
        <v>75</v>
      </c>
      <c r="K10855">
        <v>3</v>
      </c>
      <c r="L10855" s="2">
        <v>3200</v>
      </c>
      <c r="M10855">
        <v>0</v>
      </c>
      <c r="N10855" s="2">
        <v>9600</v>
      </c>
      <c r="O10855" s="2">
        <v>0</v>
      </c>
      <c r="P10855" s="2">
        <v>9600</v>
      </c>
      <c r="Q10855" s="2">
        <v>7196.68</v>
      </c>
      <c r="R10855" s="2">
        <v>2403.3200000000002</v>
      </c>
      <c r="S10855" t="s">
        <v>53</v>
      </c>
      <c r="T10855" t="s">
        <v>398</v>
      </c>
      <c r="U10855" t="s">
        <v>399</v>
      </c>
      <c r="V10855" t="s">
        <v>39</v>
      </c>
      <c r="W10855" t="s">
        <v>66</v>
      </c>
      <c r="X10855" t="s">
        <v>97</v>
      </c>
      <c r="Y10855" t="s">
        <v>56</v>
      </c>
      <c r="Z10855" t="s">
        <v>43</v>
      </c>
      <c r="AA10855" t="s">
        <v>44</v>
      </c>
      <c r="AB10855" t="s">
        <v>44</v>
      </c>
    </row>
    <row r="10856" spans="1:28" x14ac:dyDescent="0.25">
      <c r="A10856" t="s">
        <v>15961</v>
      </c>
      <c r="B10856" s="1">
        <v>46160</v>
      </c>
      <c r="C10856" t="s">
        <v>2841</v>
      </c>
      <c r="D10856" t="s">
        <v>2842</v>
      </c>
      <c r="E10856">
        <v>36</v>
      </c>
      <c r="F10856" t="s">
        <v>48</v>
      </c>
      <c r="G10856" t="s">
        <v>134</v>
      </c>
      <c r="H10856" t="s">
        <v>135</v>
      </c>
      <c r="I10856" t="s">
        <v>62</v>
      </c>
      <c r="J10856" t="s">
        <v>130</v>
      </c>
      <c r="K10856">
        <v>1</v>
      </c>
      <c r="L10856" s="2">
        <v>8500</v>
      </c>
      <c r="M10856">
        <v>0</v>
      </c>
      <c r="N10856" s="2">
        <v>8500</v>
      </c>
      <c r="O10856" s="2">
        <v>0</v>
      </c>
      <c r="P10856" s="2">
        <v>8500</v>
      </c>
      <c r="Q10856" s="2">
        <v>6900.04</v>
      </c>
      <c r="R10856" s="2">
        <v>1599.96</v>
      </c>
      <c r="S10856" t="s">
        <v>36</v>
      </c>
      <c r="T10856" t="s">
        <v>275</v>
      </c>
      <c r="U10856" t="s">
        <v>123</v>
      </c>
      <c r="V10856" t="s">
        <v>39</v>
      </c>
      <c r="W10856" t="s">
        <v>137</v>
      </c>
      <c r="X10856" t="s">
        <v>41</v>
      </c>
      <c r="Y10856" t="s">
        <v>56</v>
      </c>
      <c r="Z10856" t="s">
        <v>43</v>
      </c>
      <c r="AA10856" t="s">
        <v>44</v>
      </c>
      <c r="AB10856" t="s">
        <v>44</v>
      </c>
    </row>
    <row r="10857" spans="1:28" x14ac:dyDescent="0.25">
      <c r="A10857" t="s">
        <v>15962</v>
      </c>
      <c r="B10857" s="1">
        <v>46160</v>
      </c>
      <c r="C10857" t="s">
        <v>5138</v>
      </c>
      <c r="D10857" t="s">
        <v>5139</v>
      </c>
      <c r="E10857">
        <v>37</v>
      </c>
      <c r="F10857" t="s">
        <v>48</v>
      </c>
      <c r="G10857" t="s">
        <v>285</v>
      </c>
      <c r="H10857" t="s">
        <v>286</v>
      </c>
      <c r="I10857" t="s">
        <v>34</v>
      </c>
      <c r="J10857" t="s">
        <v>121</v>
      </c>
      <c r="K10857">
        <v>1</v>
      </c>
      <c r="L10857" s="2">
        <v>3200</v>
      </c>
      <c r="M10857">
        <v>15</v>
      </c>
      <c r="N10857" s="2">
        <v>3200</v>
      </c>
      <c r="O10857" s="2">
        <v>480</v>
      </c>
      <c r="P10857" s="2">
        <v>2720</v>
      </c>
      <c r="Q10857" s="2">
        <v>1766.48</v>
      </c>
      <c r="R10857" s="2">
        <v>953.52</v>
      </c>
      <c r="S10857" t="s">
        <v>64</v>
      </c>
      <c r="T10857" t="s">
        <v>263</v>
      </c>
      <c r="U10857" t="s">
        <v>91</v>
      </c>
      <c r="V10857" t="s">
        <v>39</v>
      </c>
      <c r="W10857" t="s">
        <v>92</v>
      </c>
      <c r="X10857" t="s">
        <v>41</v>
      </c>
      <c r="Y10857" t="s">
        <v>56</v>
      </c>
      <c r="Z10857" t="s">
        <v>223</v>
      </c>
      <c r="AA10857" t="s">
        <v>44</v>
      </c>
      <c r="AB10857" t="s">
        <v>44</v>
      </c>
    </row>
    <row r="10858" spans="1:28" x14ac:dyDescent="0.25">
      <c r="A10858" t="s">
        <v>15963</v>
      </c>
      <c r="B10858" s="1">
        <v>46160</v>
      </c>
      <c r="C10858" t="s">
        <v>7374</v>
      </c>
      <c r="D10858" t="s">
        <v>7375</v>
      </c>
      <c r="E10858">
        <v>25</v>
      </c>
      <c r="F10858" t="s">
        <v>31</v>
      </c>
      <c r="G10858" t="s">
        <v>352</v>
      </c>
      <c r="H10858" t="s">
        <v>353</v>
      </c>
      <c r="I10858" t="s">
        <v>103</v>
      </c>
      <c r="J10858" t="s">
        <v>104</v>
      </c>
      <c r="K10858">
        <v>3</v>
      </c>
      <c r="L10858" s="2">
        <v>850</v>
      </c>
      <c r="M10858">
        <v>5</v>
      </c>
      <c r="N10858" s="2">
        <v>2550</v>
      </c>
      <c r="O10858" s="2">
        <v>127.5</v>
      </c>
      <c r="P10858" s="2">
        <v>2422.5</v>
      </c>
      <c r="Q10858" s="2">
        <v>1531.1</v>
      </c>
      <c r="R10858" s="2">
        <v>891.4</v>
      </c>
      <c r="S10858" t="s">
        <v>53</v>
      </c>
      <c r="T10858" t="s">
        <v>65</v>
      </c>
      <c r="U10858" t="s">
        <v>65</v>
      </c>
      <c r="V10858" t="s">
        <v>39</v>
      </c>
      <c r="W10858" t="s">
        <v>137</v>
      </c>
      <c r="X10858" t="s">
        <v>67</v>
      </c>
      <c r="Y10858" t="s">
        <v>56</v>
      </c>
      <c r="Z10858" t="s">
        <v>223</v>
      </c>
      <c r="AA10858" t="s">
        <v>44</v>
      </c>
      <c r="AB10858" t="s">
        <v>44</v>
      </c>
    </row>
    <row r="10859" spans="1:28" x14ac:dyDescent="0.25">
      <c r="A10859" t="s">
        <v>15964</v>
      </c>
      <c r="B10859" s="1">
        <v>46160</v>
      </c>
      <c r="C10859" t="s">
        <v>3293</v>
      </c>
      <c r="D10859" t="s">
        <v>3294</v>
      </c>
      <c r="E10859">
        <v>35</v>
      </c>
      <c r="F10859" t="s">
        <v>48</v>
      </c>
      <c r="G10859" t="s">
        <v>81</v>
      </c>
      <c r="H10859" t="s">
        <v>82</v>
      </c>
      <c r="I10859" t="s">
        <v>51</v>
      </c>
      <c r="J10859" t="s">
        <v>52</v>
      </c>
      <c r="K10859">
        <v>3</v>
      </c>
      <c r="L10859" s="2">
        <v>600</v>
      </c>
      <c r="M10859">
        <v>5</v>
      </c>
      <c r="N10859" s="2">
        <v>1800</v>
      </c>
      <c r="O10859" s="2">
        <v>90</v>
      </c>
      <c r="P10859" s="2">
        <v>1710</v>
      </c>
      <c r="Q10859" s="2">
        <v>1113.06</v>
      </c>
      <c r="R10859" s="2">
        <v>596.94000000000005</v>
      </c>
      <c r="S10859" t="s">
        <v>53</v>
      </c>
      <c r="T10859" t="s">
        <v>263</v>
      </c>
      <c r="U10859" t="s">
        <v>91</v>
      </c>
      <c r="V10859" t="s">
        <v>39</v>
      </c>
      <c r="W10859" t="s">
        <v>124</v>
      </c>
      <c r="X10859" t="s">
        <v>41</v>
      </c>
      <c r="Y10859" t="s">
        <v>56</v>
      </c>
      <c r="Z10859" t="s">
        <v>508</v>
      </c>
      <c r="AA10859" t="s">
        <v>44</v>
      </c>
      <c r="AB10859" t="s">
        <v>44</v>
      </c>
    </row>
    <row r="10860" spans="1:28" x14ac:dyDescent="0.25">
      <c r="A10860" t="s">
        <v>15965</v>
      </c>
      <c r="B10860" s="1">
        <v>46160</v>
      </c>
      <c r="C10860" t="s">
        <v>3267</v>
      </c>
      <c r="D10860" t="s">
        <v>3268</v>
      </c>
      <c r="E10860">
        <v>21</v>
      </c>
      <c r="F10860" t="s">
        <v>48</v>
      </c>
      <c r="G10860" t="s">
        <v>49</v>
      </c>
      <c r="H10860" t="s">
        <v>50</v>
      </c>
      <c r="I10860" t="s">
        <v>51</v>
      </c>
      <c r="J10860" t="s">
        <v>52</v>
      </c>
      <c r="K10860">
        <v>2</v>
      </c>
      <c r="L10860" s="2">
        <v>500</v>
      </c>
      <c r="M10860">
        <v>0</v>
      </c>
      <c r="N10860" s="2">
        <v>1000</v>
      </c>
      <c r="O10860" s="2">
        <v>0</v>
      </c>
      <c r="P10860" s="2">
        <v>1000</v>
      </c>
      <c r="Q10860" s="2">
        <v>761.35</v>
      </c>
      <c r="R10860" s="2">
        <v>238.65</v>
      </c>
      <c r="S10860" t="s">
        <v>53</v>
      </c>
      <c r="T10860" t="s">
        <v>105</v>
      </c>
      <c r="U10860" t="s">
        <v>106</v>
      </c>
      <c r="V10860" t="s">
        <v>39</v>
      </c>
      <c r="W10860" t="s">
        <v>137</v>
      </c>
      <c r="X10860" t="s">
        <v>67</v>
      </c>
      <c r="Y10860" t="s">
        <v>56</v>
      </c>
      <c r="Z10860" t="s">
        <v>107</v>
      </c>
      <c r="AA10860" t="s">
        <v>44</v>
      </c>
      <c r="AB10860" t="s">
        <v>44</v>
      </c>
    </row>
    <row r="10861" spans="1:28" x14ac:dyDescent="0.25">
      <c r="A10861" t="s">
        <v>15966</v>
      </c>
      <c r="B10861" s="1">
        <v>46160</v>
      </c>
      <c r="C10861" t="s">
        <v>3287</v>
      </c>
      <c r="D10861" t="s">
        <v>3288</v>
      </c>
      <c r="E10861">
        <v>26</v>
      </c>
      <c r="F10861" t="s">
        <v>48</v>
      </c>
      <c r="G10861" t="s">
        <v>32</v>
      </c>
      <c r="H10861" t="s">
        <v>33</v>
      </c>
      <c r="I10861" t="s">
        <v>34</v>
      </c>
      <c r="J10861" t="s">
        <v>35</v>
      </c>
      <c r="K10861">
        <v>3</v>
      </c>
      <c r="L10861" s="2">
        <v>55000</v>
      </c>
      <c r="M10861">
        <v>20</v>
      </c>
      <c r="N10861" s="2">
        <v>165000</v>
      </c>
      <c r="O10861" s="2">
        <v>33000</v>
      </c>
      <c r="P10861" s="2">
        <v>132000</v>
      </c>
      <c r="Q10861" s="2">
        <v>105638.07</v>
      </c>
      <c r="R10861" s="2">
        <v>26361.93</v>
      </c>
      <c r="S10861" t="s">
        <v>36</v>
      </c>
      <c r="T10861" t="s">
        <v>178</v>
      </c>
      <c r="U10861" t="s">
        <v>154</v>
      </c>
      <c r="V10861" t="s">
        <v>39</v>
      </c>
      <c r="W10861" t="s">
        <v>137</v>
      </c>
      <c r="X10861" t="s">
        <v>97</v>
      </c>
      <c r="Y10861" t="s">
        <v>42</v>
      </c>
      <c r="Z10861" t="s">
        <v>43</v>
      </c>
      <c r="AA10861" t="s">
        <v>44</v>
      </c>
      <c r="AB10861" t="s">
        <v>44</v>
      </c>
    </row>
    <row r="10862" spans="1:28" x14ac:dyDescent="0.25">
      <c r="A10862" t="s">
        <v>15967</v>
      </c>
      <c r="B10862" s="1">
        <v>46160</v>
      </c>
      <c r="C10862" t="s">
        <v>12124</v>
      </c>
      <c r="D10862" t="s">
        <v>12125</v>
      </c>
      <c r="E10862">
        <v>41</v>
      </c>
      <c r="F10862" t="s">
        <v>31</v>
      </c>
      <c r="G10862" t="s">
        <v>202</v>
      </c>
      <c r="H10862" t="s">
        <v>203</v>
      </c>
      <c r="I10862" t="s">
        <v>103</v>
      </c>
      <c r="J10862" t="s">
        <v>104</v>
      </c>
      <c r="K10862">
        <v>1</v>
      </c>
      <c r="L10862" s="2">
        <v>550</v>
      </c>
      <c r="M10862">
        <v>10</v>
      </c>
      <c r="N10862" s="2">
        <v>550</v>
      </c>
      <c r="O10862" s="2">
        <v>55</v>
      </c>
      <c r="P10862" s="2">
        <v>495</v>
      </c>
      <c r="Q10862" s="2">
        <v>292.75</v>
      </c>
      <c r="R10862" s="2">
        <v>202.25</v>
      </c>
      <c r="S10862" t="s">
        <v>53</v>
      </c>
      <c r="T10862" t="s">
        <v>398</v>
      </c>
      <c r="U10862" t="s">
        <v>399</v>
      </c>
      <c r="V10862" t="s">
        <v>39</v>
      </c>
      <c r="W10862" t="s">
        <v>92</v>
      </c>
      <c r="X10862" t="s">
        <v>97</v>
      </c>
      <c r="Y10862" t="s">
        <v>56</v>
      </c>
      <c r="Z10862" t="s">
        <v>43</v>
      </c>
      <c r="AA10862" t="s">
        <v>44</v>
      </c>
      <c r="AB10862" t="s">
        <v>44</v>
      </c>
    </row>
    <row r="10863" spans="1:28" x14ac:dyDescent="0.25">
      <c r="A10863" t="s">
        <v>15968</v>
      </c>
      <c r="B10863" s="1">
        <v>46160</v>
      </c>
      <c r="C10863" t="s">
        <v>46</v>
      </c>
      <c r="D10863" t="s">
        <v>47</v>
      </c>
      <c r="E10863">
        <v>32</v>
      </c>
      <c r="F10863" t="s">
        <v>48</v>
      </c>
      <c r="G10863" t="s">
        <v>49</v>
      </c>
      <c r="H10863" t="s">
        <v>50</v>
      </c>
      <c r="I10863" t="s">
        <v>51</v>
      </c>
      <c r="J10863" t="s">
        <v>52</v>
      </c>
      <c r="K10863">
        <v>2</v>
      </c>
      <c r="L10863" s="2">
        <v>500</v>
      </c>
      <c r="M10863">
        <v>10</v>
      </c>
      <c r="N10863" s="2">
        <v>1000</v>
      </c>
      <c r="O10863" s="2">
        <v>100</v>
      </c>
      <c r="P10863" s="2">
        <v>900</v>
      </c>
      <c r="Q10863" s="2">
        <v>660.11</v>
      </c>
      <c r="R10863" s="2">
        <v>239.89</v>
      </c>
      <c r="S10863" t="s">
        <v>53</v>
      </c>
      <c r="T10863" t="s">
        <v>136</v>
      </c>
      <c r="U10863" t="s">
        <v>38</v>
      </c>
      <c r="V10863" t="s">
        <v>39</v>
      </c>
      <c r="W10863" t="s">
        <v>83</v>
      </c>
      <c r="X10863" t="s">
        <v>67</v>
      </c>
      <c r="Y10863" t="s">
        <v>56</v>
      </c>
      <c r="Z10863" t="s">
        <v>43</v>
      </c>
      <c r="AA10863" t="s">
        <v>44</v>
      </c>
      <c r="AB10863" t="s">
        <v>44</v>
      </c>
    </row>
    <row r="10864" spans="1:28" x14ac:dyDescent="0.25">
      <c r="A10864" t="s">
        <v>15969</v>
      </c>
      <c r="B10864" s="1">
        <v>46161</v>
      </c>
      <c r="C10864" t="s">
        <v>8995</v>
      </c>
      <c r="D10864" t="s">
        <v>8996</v>
      </c>
      <c r="E10864">
        <v>56</v>
      </c>
      <c r="F10864" t="s">
        <v>48</v>
      </c>
      <c r="G10864" t="s">
        <v>212</v>
      </c>
      <c r="H10864" t="s">
        <v>213</v>
      </c>
      <c r="I10864" t="s">
        <v>51</v>
      </c>
      <c r="J10864" t="s">
        <v>52</v>
      </c>
      <c r="K10864">
        <v>1</v>
      </c>
      <c r="L10864" s="2">
        <v>400</v>
      </c>
      <c r="M10864">
        <v>30</v>
      </c>
      <c r="N10864" s="2">
        <v>400</v>
      </c>
      <c r="O10864" s="2">
        <v>120</v>
      </c>
      <c r="P10864" s="2">
        <v>280</v>
      </c>
      <c r="Q10864" s="2">
        <v>176.15</v>
      </c>
      <c r="R10864" s="2">
        <v>103.85</v>
      </c>
      <c r="S10864" t="s">
        <v>36</v>
      </c>
      <c r="T10864" t="s">
        <v>96</v>
      </c>
      <c r="U10864" t="s">
        <v>96</v>
      </c>
      <c r="V10864" t="s">
        <v>39</v>
      </c>
      <c r="W10864" t="s">
        <v>83</v>
      </c>
      <c r="X10864" t="s">
        <v>41</v>
      </c>
      <c r="Y10864" t="s">
        <v>42</v>
      </c>
      <c r="Z10864" t="s">
        <v>43</v>
      </c>
      <c r="AA10864" t="s">
        <v>44</v>
      </c>
      <c r="AB10864" t="s">
        <v>44</v>
      </c>
    </row>
    <row r="10865" spans="1:28" x14ac:dyDescent="0.25">
      <c r="A10865" t="s">
        <v>15970</v>
      </c>
      <c r="B10865" s="1">
        <v>46161</v>
      </c>
      <c r="C10865" t="s">
        <v>1210</v>
      </c>
      <c r="D10865" t="s">
        <v>1211</v>
      </c>
      <c r="E10865">
        <v>23</v>
      </c>
      <c r="F10865" t="s">
        <v>48</v>
      </c>
      <c r="G10865" t="s">
        <v>60</v>
      </c>
      <c r="H10865" t="s">
        <v>61</v>
      </c>
      <c r="I10865" t="s">
        <v>62</v>
      </c>
      <c r="J10865" t="s">
        <v>63</v>
      </c>
      <c r="K10865">
        <v>5</v>
      </c>
      <c r="L10865" s="2">
        <v>3500</v>
      </c>
      <c r="M10865">
        <v>10</v>
      </c>
      <c r="N10865" s="2">
        <v>17500</v>
      </c>
      <c r="O10865" s="2">
        <v>1750</v>
      </c>
      <c r="P10865" s="2">
        <v>15750</v>
      </c>
      <c r="Q10865" s="2">
        <v>12317.18</v>
      </c>
      <c r="R10865" s="2">
        <v>3432.82</v>
      </c>
      <c r="S10865" t="s">
        <v>53</v>
      </c>
      <c r="T10865" t="s">
        <v>263</v>
      </c>
      <c r="U10865" t="s">
        <v>91</v>
      </c>
      <c r="V10865" t="s">
        <v>39</v>
      </c>
      <c r="W10865" t="s">
        <v>83</v>
      </c>
      <c r="X10865" t="s">
        <v>41</v>
      </c>
      <c r="Y10865" t="s">
        <v>56</v>
      </c>
      <c r="Z10865" t="s">
        <v>43</v>
      </c>
      <c r="AA10865" t="s">
        <v>44</v>
      </c>
      <c r="AB10865" t="s">
        <v>44</v>
      </c>
    </row>
    <row r="10866" spans="1:28" x14ac:dyDescent="0.25">
      <c r="A10866" t="s">
        <v>15971</v>
      </c>
      <c r="B10866" s="1">
        <v>46161</v>
      </c>
      <c r="C10866" t="s">
        <v>7673</v>
      </c>
      <c r="D10866" t="s">
        <v>7674</v>
      </c>
      <c r="E10866">
        <v>51</v>
      </c>
      <c r="F10866" t="s">
        <v>31</v>
      </c>
      <c r="G10866" t="s">
        <v>387</v>
      </c>
      <c r="H10866" t="s">
        <v>388</v>
      </c>
      <c r="I10866" t="s">
        <v>74</v>
      </c>
      <c r="J10866" t="s">
        <v>75</v>
      </c>
      <c r="K10866">
        <v>2</v>
      </c>
      <c r="L10866" s="2">
        <v>3200</v>
      </c>
      <c r="M10866">
        <v>20</v>
      </c>
      <c r="N10866" s="2">
        <v>6400</v>
      </c>
      <c r="O10866" s="2">
        <v>1280</v>
      </c>
      <c r="P10866" s="2">
        <v>5120</v>
      </c>
      <c r="Q10866" s="2">
        <v>3071</v>
      </c>
      <c r="R10866" s="2">
        <v>2049</v>
      </c>
      <c r="S10866" t="s">
        <v>36</v>
      </c>
      <c r="T10866" t="s">
        <v>153</v>
      </c>
      <c r="U10866" t="s">
        <v>154</v>
      </c>
      <c r="V10866" t="s">
        <v>39</v>
      </c>
      <c r="W10866" t="s">
        <v>40</v>
      </c>
      <c r="X10866" t="s">
        <v>67</v>
      </c>
      <c r="Y10866" t="s">
        <v>84</v>
      </c>
      <c r="Z10866" t="s">
        <v>43</v>
      </c>
      <c r="AA10866" t="s">
        <v>44</v>
      </c>
      <c r="AB10866" t="s">
        <v>44</v>
      </c>
    </row>
    <row r="10867" spans="1:28" x14ac:dyDescent="0.25">
      <c r="A10867" t="s">
        <v>15972</v>
      </c>
      <c r="B10867" s="1">
        <v>46161</v>
      </c>
      <c r="C10867" t="s">
        <v>336</v>
      </c>
      <c r="D10867" t="s">
        <v>337</v>
      </c>
      <c r="E10867">
        <v>23</v>
      </c>
      <c r="F10867" t="s">
        <v>111</v>
      </c>
      <c r="G10867" t="s">
        <v>280</v>
      </c>
      <c r="H10867" t="s">
        <v>281</v>
      </c>
      <c r="I10867" t="s">
        <v>62</v>
      </c>
      <c r="J10867" t="s">
        <v>190</v>
      </c>
      <c r="K10867">
        <v>1</v>
      </c>
      <c r="L10867" s="2">
        <v>700</v>
      </c>
      <c r="M10867">
        <v>20</v>
      </c>
      <c r="N10867" s="2">
        <v>700</v>
      </c>
      <c r="O10867" s="2">
        <v>140</v>
      </c>
      <c r="P10867" s="2">
        <v>560</v>
      </c>
      <c r="Q10867" s="2">
        <v>327.48</v>
      </c>
      <c r="R10867" s="2">
        <v>232.52</v>
      </c>
      <c r="S10867" t="s">
        <v>53</v>
      </c>
      <c r="T10867" t="s">
        <v>178</v>
      </c>
      <c r="U10867" t="s">
        <v>154</v>
      </c>
      <c r="V10867" t="s">
        <v>39</v>
      </c>
      <c r="W10867" t="s">
        <v>124</v>
      </c>
      <c r="X10867" t="s">
        <v>97</v>
      </c>
      <c r="Y10867" t="s">
        <v>56</v>
      </c>
      <c r="Z10867" t="s">
        <v>43</v>
      </c>
      <c r="AA10867" t="s">
        <v>44</v>
      </c>
      <c r="AB10867" t="s">
        <v>44</v>
      </c>
    </row>
    <row r="10868" spans="1:28" x14ac:dyDescent="0.25">
      <c r="A10868" t="s">
        <v>15973</v>
      </c>
      <c r="B10868" s="1">
        <v>46161</v>
      </c>
      <c r="C10868" t="s">
        <v>6427</v>
      </c>
      <c r="D10868" t="s">
        <v>6428</v>
      </c>
      <c r="E10868">
        <v>34</v>
      </c>
      <c r="F10868" t="s">
        <v>48</v>
      </c>
      <c r="G10868" t="s">
        <v>60</v>
      </c>
      <c r="H10868" t="s">
        <v>61</v>
      </c>
      <c r="I10868" t="s">
        <v>62</v>
      </c>
      <c r="J10868" t="s">
        <v>63</v>
      </c>
      <c r="K10868">
        <v>1</v>
      </c>
      <c r="L10868" s="2">
        <v>3500</v>
      </c>
      <c r="M10868">
        <v>5</v>
      </c>
      <c r="N10868" s="2">
        <v>3500</v>
      </c>
      <c r="O10868" s="2">
        <v>175</v>
      </c>
      <c r="P10868" s="2">
        <v>3325</v>
      </c>
      <c r="Q10868" s="2">
        <v>2299.3000000000002</v>
      </c>
      <c r="R10868" s="2">
        <v>1025.7</v>
      </c>
      <c r="S10868" t="s">
        <v>53</v>
      </c>
      <c r="T10868" t="s">
        <v>76</v>
      </c>
      <c r="U10868" t="s">
        <v>77</v>
      </c>
      <c r="V10868" t="s">
        <v>39</v>
      </c>
      <c r="W10868" t="s">
        <v>124</v>
      </c>
      <c r="X10868" t="s">
        <v>41</v>
      </c>
      <c r="Y10868" t="s">
        <v>56</v>
      </c>
      <c r="Z10868" t="s">
        <v>43</v>
      </c>
      <c r="AA10868" t="s">
        <v>44</v>
      </c>
      <c r="AB10868" t="s">
        <v>44</v>
      </c>
    </row>
    <row r="10869" spans="1:28" x14ac:dyDescent="0.25">
      <c r="A10869" t="s">
        <v>15974</v>
      </c>
      <c r="B10869" s="1">
        <v>46161</v>
      </c>
      <c r="C10869" t="s">
        <v>2441</v>
      </c>
      <c r="D10869" t="s">
        <v>2442</v>
      </c>
      <c r="E10869">
        <v>49</v>
      </c>
      <c r="F10869" t="s">
        <v>31</v>
      </c>
      <c r="G10869" t="s">
        <v>298</v>
      </c>
      <c r="H10869" t="s">
        <v>299</v>
      </c>
      <c r="I10869" t="s">
        <v>103</v>
      </c>
      <c r="J10869" t="s">
        <v>104</v>
      </c>
      <c r="K10869">
        <v>5</v>
      </c>
      <c r="L10869" s="2">
        <v>700</v>
      </c>
      <c r="M10869">
        <v>10</v>
      </c>
      <c r="N10869" s="2">
        <v>3500</v>
      </c>
      <c r="O10869" s="2">
        <v>350</v>
      </c>
      <c r="P10869" s="2">
        <v>3150</v>
      </c>
      <c r="Q10869" s="2">
        <v>2441.29</v>
      </c>
      <c r="R10869" s="2">
        <v>708.71</v>
      </c>
      <c r="S10869" t="s">
        <v>53</v>
      </c>
      <c r="T10869" t="s">
        <v>105</v>
      </c>
      <c r="U10869" t="s">
        <v>106</v>
      </c>
      <c r="V10869" t="s">
        <v>39</v>
      </c>
      <c r="W10869" t="s">
        <v>92</v>
      </c>
      <c r="X10869" t="s">
        <v>41</v>
      </c>
      <c r="Y10869" t="s">
        <v>56</v>
      </c>
      <c r="Z10869" t="s">
        <v>107</v>
      </c>
      <c r="AA10869" t="s">
        <v>44</v>
      </c>
      <c r="AB10869" t="s">
        <v>44</v>
      </c>
    </row>
    <row r="10870" spans="1:28" x14ac:dyDescent="0.25">
      <c r="A10870" t="s">
        <v>15975</v>
      </c>
      <c r="B10870" s="1">
        <v>46161</v>
      </c>
      <c r="C10870" t="s">
        <v>5142</v>
      </c>
      <c r="D10870" t="s">
        <v>5143</v>
      </c>
      <c r="E10870">
        <v>48</v>
      </c>
      <c r="F10870" t="s">
        <v>48</v>
      </c>
      <c r="G10870" t="s">
        <v>207</v>
      </c>
      <c r="H10870" t="s">
        <v>208</v>
      </c>
      <c r="I10870" t="s">
        <v>34</v>
      </c>
      <c r="J10870" t="s">
        <v>143</v>
      </c>
      <c r="K10870">
        <v>1</v>
      </c>
      <c r="L10870" s="2">
        <v>18000</v>
      </c>
      <c r="M10870">
        <v>10</v>
      </c>
      <c r="N10870" s="2">
        <v>18000</v>
      </c>
      <c r="O10870" s="2">
        <v>1800</v>
      </c>
      <c r="P10870" s="2">
        <v>16200</v>
      </c>
      <c r="Q10870" s="2">
        <v>10581.87</v>
      </c>
      <c r="R10870" s="2">
        <v>5618.13</v>
      </c>
      <c r="S10870" t="s">
        <v>64</v>
      </c>
      <c r="T10870" t="s">
        <v>90</v>
      </c>
      <c r="U10870" t="s">
        <v>91</v>
      </c>
      <c r="V10870" t="s">
        <v>39</v>
      </c>
      <c r="W10870" t="s">
        <v>92</v>
      </c>
      <c r="X10870" t="s">
        <v>41</v>
      </c>
      <c r="Y10870" t="s">
        <v>42</v>
      </c>
      <c r="Z10870" t="s">
        <v>508</v>
      </c>
      <c r="AA10870" t="s">
        <v>44</v>
      </c>
      <c r="AB10870" t="s">
        <v>44</v>
      </c>
    </row>
    <row r="10871" spans="1:28" x14ac:dyDescent="0.25">
      <c r="A10871" t="s">
        <v>15976</v>
      </c>
      <c r="B10871" s="1">
        <v>46161</v>
      </c>
      <c r="C10871" t="s">
        <v>5986</v>
      </c>
      <c r="D10871" t="s">
        <v>5987</v>
      </c>
      <c r="E10871">
        <v>49</v>
      </c>
      <c r="F10871" t="s">
        <v>48</v>
      </c>
      <c r="G10871" t="s">
        <v>344</v>
      </c>
      <c r="H10871" t="s">
        <v>345</v>
      </c>
      <c r="I10871" t="s">
        <v>34</v>
      </c>
      <c r="J10871" t="s">
        <v>121</v>
      </c>
      <c r="K10871">
        <v>1</v>
      </c>
      <c r="L10871" s="2">
        <v>1600</v>
      </c>
      <c r="M10871">
        <v>0</v>
      </c>
      <c r="N10871" s="2">
        <v>1600</v>
      </c>
      <c r="O10871" s="2">
        <v>0</v>
      </c>
      <c r="P10871" s="2">
        <v>1600</v>
      </c>
      <c r="Q10871" s="2">
        <v>1033.69</v>
      </c>
      <c r="R10871" s="2">
        <v>566.30999999999995</v>
      </c>
      <c r="S10871" t="s">
        <v>53</v>
      </c>
      <c r="T10871" t="s">
        <v>136</v>
      </c>
      <c r="U10871" t="s">
        <v>38</v>
      </c>
      <c r="V10871" t="s">
        <v>39</v>
      </c>
      <c r="W10871" t="s">
        <v>66</v>
      </c>
      <c r="X10871" t="s">
        <v>97</v>
      </c>
      <c r="Y10871" t="s">
        <v>84</v>
      </c>
      <c r="Z10871" t="s">
        <v>43</v>
      </c>
      <c r="AA10871" t="s">
        <v>44</v>
      </c>
      <c r="AB10871" t="s">
        <v>44</v>
      </c>
    </row>
    <row r="10872" spans="1:28" x14ac:dyDescent="0.25">
      <c r="A10872" t="s">
        <v>15977</v>
      </c>
      <c r="B10872" s="1">
        <v>46161</v>
      </c>
      <c r="C10872" t="s">
        <v>5345</v>
      </c>
      <c r="D10872" t="s">
        <v>5346</v>
      </c>
      <c r="E10872">
        <v>20</v>
      </c>
      <c r="F10872" t="s">
        <v>31</v>
      </c>
      <c r="G10872" t="s">
        <v>197</v>
      </c>
      <c r="H10872" t="s">
        <v>198</v>
      </c>
      <c r="I10872" t="s">
        <v>74</v>
      </c>
      <c r="J10872" t="s">
        <v>75</v>
      </c>
      <c r="K10872">
        <v>6</v>
      </c>
      <c r="L10872" s="2">
        <v>2600</v>
      </c>
      <c r="M10872">
        <v>10</v>
      </c>
      <c r="N10872" s="2">
        <v>15600</v>
      </c>
      <c r="O10872" s="2">
        <v>1560</v>
      </c>
      <c r="P10872" s="2">
        <v>14040</v>
      </c>
      <c r="Q10872" s="2">
        <v>10501.09</v>
      </c>
      <c r="R10872" s="2">
        <v>3538.91</v>
      </c>
      <c r="S10872" t="s">
        <v>64</v>
      </c>
      <c r="T10872" t="s">
        <v>65</v>
      </c>
      <c r="U10872" t="s">
        <v>65</v>
      </c>
      <c r="V10872" t="s">
        <v>39</v>
      </c>
      <c r="W10872" t="s">
        <v>137</v>
      </c>
      <c r="X10872" t="s">
        <v>97</v>
      </c>
      <c r="Y10872" t="s">
        <v>56</v>
      </c>
      <c r="Z10872" t="s">
        <v>43</v>
      </c>
      <c r="AA10872" t="s">
        <v>44</v>
      </c>
      <c r="AB10872" t="s">
        <v>44</v>
      </c>
    </row>
    <row r="10873" spans="1:28" x14ac:dyDescent="0.25">
      <c r="A10873" t="s">
        <v>15978</v>
      </c>
      <c r="B10873" s="1">
        <v>46161</v>
      </c>
      <c r="C10873" t="s">
        <v>10614</v>
      </c>
      <c r="D10873" t="s">
        <v>10615</v>
      </c>
      <c r="E10873">
        <v>44</v>
      </c>
      <c r="F10873" t="s">
        <v>31</v>
      </c>
      <c r="G10873" t="s">
        <v>176</v>
      </c>
      <c r="H10873" t="s">
        <v>177</v>
      </c>
      <c r="I10873" t="s">
        <v>34</v>
      </c>
      <c r="J10873" t="s">
        <v>35</v>
      </c>
      <c r="K10873">
        <v>1</v>
      </c>
      <c r="L10873" s="2">
        <v>6500</v>
      </c>
      <c r="M10873">
        <v>5</v>
      </c>
      <c r="N10873" s="2">
        <v>6500</v>
      </c>
      <c r="O10873" s="2">
        <v>325</v>
      </c>
      <c r="P10873" s="2">
        <v>6175</v>
      </c>
      <c r="Q10873" s="2">
        <v>3937.06</v>
      </c>
      <c r="R10873" s="2">
        <v>2237.94</v>
      </c>
      <c r="S10873" t="s">
        <v>36</v>
      </c>
      <c r="T10873" t="s">
        <v>398</v>
      </c>
      <c r="U10873" t="s">
        <v>399</v>
      </c>
      <c r="V10873" t="s">
        <v>39</v>
      </c>
      <c r="W10873" t="s">
        <v>92</v>
      </c>
      <c r="X10873" t="s">
        <v>67</v>
      </c>
      <c r="Y10873" t="s">
        <v>56</v>
      </c>
      <c r="Z10873" t="s">
        <v>43</v>
      </c>
      <c r="AA10873" t="s">
        <v>44</v>
      </c>
      <c r="AB10873" t="s">
        <v>44</v>
      </c>
    </row>
    <row r="10874" spans="1:28" x14ac:dyDescent="0.25">
      <c r="A10874" t="s">
        <v>15979</v>
      </c>
      <c r="B10874" s="1">
        <v>46161</v>
      </c>
      <c r="C10874" t="s">
        <v>7168</v>
      </c>
      <c r="D10874" t="s">
        <v>7169</v>
      </c>
      <c r="E10874">
        <v>21</v>
      </c>
      <c r="F10874" t="s">
        <v>31</v>
      </c>
      <c r="G10874" t="s">
        <v>318</v>
      </c>
      <c r="H10874" t="s">
        <v>319</v>
      </c>
      <c r="I10874" t="s">
        <v>34</v>
      </c>
      <c r="J10874" t="s">
        <v>190</v>
      </c>
      <c r="K10874">
        <v>4</v>
      </c>
      <c r="L10874" s="2">
        <v>2500</v>
      </c>
      <c r="M10874">
        <v>15</v>
      </c>
      <c r="N10874" s="2">
        <v>10000</v>
      </c>
      <c r="O10874" s="2">
        <v>1500</v>
      </c>
      <c r="P10874" s="2">
        <v>8500</v>
      </c>
      <c r="Q10874" s="2">
        <v>6040.21</v>
      </c>
      <c r="R10874" s="2">
        <v>2459.79</v>
      </c>
      <c r="S10874" t="s">
        <v>64</v>
      </c>
      <c r="T10874" t="s">
        <v>153</v>
      </c>
      <c r="U10874" t="s">
        <v>154</v>
      </c>
      <c r="V10874" t="s">
        <v>39</v>
      </c>
      <c r="W10874" t="s">
        <v>124</v>
      </c>
      <c r="X10874" t="s">
        <v>97</v>
      </c>
      <c r="Y10874" t="s">
        <v>42</v>
      </c>
      <c r="Z10874" t="s">
        <v>43</v>
      </c>
      <c r="AA10874" t="s">
        <v>44</v>
      </c>
      <c r="AB10874" t="s">
        <v>44</v>
      </c>
    </row>
    <row r="10875" spans="1:28" x14ac:dyDescent="0.25">
      <c r="A10875" t="s">
        <v>15980</v>
      </c>
      <c r="B10875" s="1">
        <v>46161</v>
      </c>
      <c r="C10875" t="s">
        <v>4291</v>
      </c>
      <c r="D10875" t="s">
        <v>4292</v>
      </c>
      <c r="E10875">
        <v>38</v>
      </c>
      <c r="F10875" t="s">
        <v>31</v>
      </c>
      <c r="G10875" t="s">
        <v>318</v>
      </c>
      <c r="H10875" t="s">
        <v>319</v>
      </c>
      <c r="I10875" t="s">
        <v>34</v>
      </c>
      <c r="J10875" t="s">
        <v>190</v>
      </c>
      <c r="K10875">
        <v>2</v>
      </c>
      <c r="L10875" s="2">
        <v>2500</v>
      </c>
      <c r="M10875">
        <v>15</v>
      </c>
      <c r="N10875" s="2">
        <v>5000</v>
      </c>
      <c r="O10875" s="2">
        <v>750</v>
      </c>
      <c r="P10875" s="2">
        <v>4250</v>
      </c>
      <c r="Q10875" s="2">
        <v>2897.45</v>
      </c>
      <c r="R10875" s="2">
        <v>1352.55</v>
      </c>
      <c r="S10875" t="s">
        <v>36</v>
      </c>
      <c r="T10875" t="s">
        <v>153</v>
      </c>
      <c r="U10875" t="s">
        <v>154</v>
      </c>
      <c r="V10875" t="s">
        <v>39</v>
      </c>
      <c r="W10875" t="s">
        <v>92</v>
      </c>
      <c r="X10875" t="s">
        <v>41</v>
      </c>
      <c r="Y10875" t="s">
        <v>56</v>
      </c>
      <c r="Z10875" t="s">
        <v>43</v>
      </c>
      <c r="AA10875" t="s">
        <v>44</v>
      </c>
      <c r="AB10875" t="s">
        <v>44</v>
      </c>
    </row>
    <row r="10876" spans="1:28" x14ac:dyDescent="0.25">
      <c r="A10876" t="s">
        <v>15981</v>
      </c>
      <c r="B10876" s="1">
        <v>46161</v>
      </c>
      <c r="C10876" t="s">
        <v>12514</v>
      </c>
      <c r="D10876" t="s">
        <v>12515</v>
      </c>
      <c r="E10876">
        <v>25</v>
      </c>
      <c r="F10876" t="s">
        <v>31</v>
      </c>
      <c r="G10876" t="s">
        <v>212</v>
      </c>
      <c r="H10876" t="s">
        <v>213</v>
      </c>
      <c r="I10876" t="s">
        <v>51</v>
      </c>
      <c r="J10876" t="s">
        <v>52</v>
      </c>
      <c r="K10876">
        <v>6</v>
      </c>
      <c r="L10876" s="2">
        <v>400</v>
      </c>
      <c r="M10876">
        <v>0</v>
      </c>
      <c r="N10876" s="2">
        <v>2400</v>
      </c>
      <c r="O10876" s="2">
        <v>0</v>
      </c>
      <c r="P10876" s="2">
        <v>2400</v>
      </c>
      <c r="Q10876" s="2">
        <v>1805.2</v>
      </c>
      <c r="R10876" s="2">
        <v>594.79999999999995</v>
      </c>
      <c r="S10876" t="s">
        <v>53</v>
      </c>
      <c r="T10876" t="s">
        <v>37</v>
      </c>
      <c r="U10876" t="s">
        <v>38</v>
      </c>
      <c r="V10876" t="s">
        <v>39</v>
      </c>
      <c r="W10876" t="s">
        <v>40</v>
      </c>
      <c r="X10876" t="s">
        <v>67</v>
      </c>
      <c r="Y10876" t="s">
        <v>42</v>
      </c>
      <c r="Z10876" t="s">
        <v>508</v>
      </c>
      <c r="AA10876" t="s">
        <v>44</v>
      </c>
      <c r="AB10876" t="s">
        <v>44</v>
      </c>
    </row>
    <row r="10877" spans="1:28" x14ac:dyDescent="0.25">
      <c r="A10877" t="s">
        <v>15982</v>
      </c>
      <c r="B10877" s="1">
        <v>46161</v>
      </c>
      <c r="C10877" t="s">
        <v>2813</v>
      </c>
      <c r="D10877" t="s">
        <v>2814</v>
      </c>
      <c r="E10877">
        <v>38</v>
      </c>
      <c r="F10877" t="s">
        <v>31</v>
      </c>
      <c r="G10877" t="s">
        <v>158</v>
      </c>
      <c r="H10877" t="s">
        <v>159</v>
      </c>
      <c r="I10877" t="s">
        <v>51</v>
      </c>
      <c r="J10877" t="s">
        <v>52</v>
      </c>
      <c r="K10877">
        <v>2</v>
      </c>
      <c r="L10877" s="2">
        <v>650</v>
      </c>
      <c r="M10877">
        <v>25</v>
      </c>
      <c r="N10877" s="2">
        <v>1300</v>
      </c>
      <c r="O10877" s="2">
        <v>325</v>
      </c>
      <c r="P10877" s="2">
        <v>975</v>
      </c>
      <c r="Q10877" s="2">
        <v>732.77</v>
      </c>
      <c r="R10877" s="2">
        <v>242.23</v>
      </c>
      <c r="S10877" t="s">
        <v>36</v>
      </c>
      <c r="T10877" t="s">
        <v>122</v>
      </c>
      <c r="U10877" t="s">
        <v>123</v>
      </c>
      <c r="V10877" t="s">
        <v>39</v>
      </c>
      <c r="W10877" t="s">
        <v>83</v>
      </c>
      <c r="X10877" t="s">
        <v>67</v>
      </c>
      <c r="Y10877" t="s">
        <v>56</v>
      </c>
      <c r="Z10877" t="s">
        <v>43</v>
      </c>
      <c r="AA10877" t="s">
        <v>44</v>
      </c>
      <c r="AB10877" t="s">
        <v>44</v>
      </c>
    </row>
    <row r="10878" spans="1:28" x14ac:dyDescent="0.25">
      <c r="A10878" t="s">
        <v>15983</v>
      </c>
      <c r="B10878" s="1">
        <v>46161</v>
      </c>
      <c r="C10878" t="s">
        <v>1740</v>
      </c>
      <c r="D10878" t="s">
        <v>1741</v>
      </c>
      <c r="E10878">
        <v>30</v>
      </c>
      <c r="F10878" t="s">
        <v>48</v>
      </c>
      <c r="G10878" t="s">
        <v>141</v>
      </c>
      <c r="H10878" t="s">
        <v>142</v>
      </c>
      <c r="I10878" t="s">
        <v>74</v>
      </c>
      <c r="J10878" t="s">
        <v>143</v>
      </c>
      <c r="K10878">
        <v>3</v>
      </c>
      <c r="L10878" s="2">
        <v>900</v>
      </c>
      <c r="M10878">
        <v>30</v>
      </c>
      <c r="N10878" s="2">
        <v>2700</v>
      </c>
      <c r="O10878" s="2">
        <v>810</v>
      </c>
      <c r="P10878" s="2">
        <v>1890</v>
      </c>
      <c r="Q10878" s="2">
        <v>1453.66</v>
      </c>
      <c r="R10878" s="2">
        <v>436.34</v>
      </c>
      <c r="S10878" t="s">
        <v>64</v>
      </c>
      <c r="T10878" t="s">
        <v>76</v>
      </c>
      <c r="U10878" t="s">
        <v>77</v>
      </c>
      <c r="V10878" t="s">
        <v>39</v>
      </c>
      <c r="W10878" t="s">
        <v>83</v>
      </c>
      <c r="X10878" t="s">
        <v>41</v>
      </c>
      <c r="Y10878" t="s">
        <v>84</v>
      </c>
      <c r="Z10878" t="s">
        <v>43</v>
      </c>
      <c r="AA10878" t="s">
        <v>44</v>
      </c>
      <c r="AB10878" t="s">
        <v>44</v>
      </c>
    </row>
    <row r="10879" spans="1:28" x14ac:dyDescent="0.25">
      <c r="A10879" t="s">
        <v>15984</v>
      </c>
      <c r="B10879" s="1">
        <v>46161</v>
      </c>
      <c r="C10879" t="s">
        <v>7732</v>
      </c>
      <c r="D10879" t="s">
        <v>7733</v>
      </c>
      <c r="E10879">
        <v>28</v>
      </c>
      <c r="F10879" t="s">
        <v>31</v>
      </c>
      <c r="G10879" t="s">
        <v>561</v>
      </c>
      <c r="H10879" t="s">
        <v>562</v>
      </c>
      <c r="I10879" t="s">
        <v>34</v>
      </c>
      <c r="J10879" t="s">
        <v>143</v>
      </c>
      <c r="K10879">
        <v>2</v>
      </c>
      <c r="L10879" s="2">
        <v>900</v>
      </c>
      <c r="M10879">
        <v>20</v>
      </c>
      <c r="N10879" s="2">
        <v>1800</v>
      </c>
      <c r="O10879" s="2">
        <v>360</v>
      </c>
      <c r="P10879" s="2">
        <v>1440</v>
      </c>
      <c r="Q10879" s="2">
        <v>1019.77</v>
      </c>
      <c r="R10879" s="2">
        <v>420.23</v>
      </c>
      <c r="S10879" t="s">
        <v>36</v>
      </c>
      <c r="T10879" t="s">
        <v>76</v>
      </c>
      <c r="U10879" t="s">
        <v>77</v>
      </c>
      <c r="V10879" t="s">
        <v>39</v>
      </c>
      <c r="W10879" t="s">
        <v>92</v>
      </c>
      <c r="X10879" t="s">
        <v>97</v>
      </c>
      <c r="Y10879" t="s">
        <v>56</v>
      </c>
      <c r="Z10879" t="s">
        <v>43</v>
      </c>
      <c r="AA10879" t="s">
        <v>44</v>
      </c>
      <c r="AB10879" t="s">
        <v>44</v>
      </c>
    </row>
    <row r="10880" spans="1:28" x14ac:dyDescent="0.25">
      <c r="A10880" t="s">
        <v>15985</v>
      </c>
      <c r="B10880" s="1">
        <v>46162</v>
      </c>
      <c r="C10880" t="s">
        <v>1949</v>
      </c>
      <c r="D10880" t="s">
        <v>1950</v>
      </c>
      <c r="E10880">
        <v>42</v>
      </c>
      <c r="F10880" t="s">
        <v>31</v>
      </c>
      <c r="G10880" t="s">
        <v>280</v>
      </c>
      <c r="H10880" t="s">
        <v>281</v>
      </c>
      <c r="I10880" t="s">
        <v>62</v>
      </c>
      <c r="J10880" t="s">
        <v>190</v>
      </c>
      <c r="K10880">
        <v>1</v>
      </c>
      <c r="L10880" s="2">
        <v>700</v>
      </c>
      <c r="M10880">
        <v>5</v>
      </c>
      <c r="N10880" s="2">
        <v>700</v>
      </c>
      <c r="O10880" s="2">
        <v>35</v>
      </c>
      <c r="P10880" s="2">
        <v>665</v>
      </c>
      <c r="Q10880" s="2">
        <v>514.51</v>
      </c>
      <c r="R10880" s="2">
        <v>150.49</v>
      </c>
      <c r="S10880" t="s">
        <v>53</v>
      </c>
      <c r="T10880" t="s">
        <v>275</v>
      </c>
      <c r="U10880" t="s">
        <v>123</v>
      </c>
      <c r="V10880" t="s">
        <v>39</v>
      </c>
      <c r="W10880" t="s">
        <v>83</v>
      </c>
      <c r="X10880" t="s">
        <v>41</v>
      </c>
      <c r="Y10880" t="s">
        <v>42</v>
      </c>
      <c r="Z10880" t="s">
        <v>223</v>
      </c>
      <c r="AA10880" t="s">
        <v>68</v>
      </c>
      <c r="AB10880" t="s">
        <v>44</v>
      </c>
    </row>
    <row r="10881" spans="1:28" x14ac:dyDescent="0.25">
      <c r="A10881" t="s">
        <v>15986</v>
      </c>
      <c r="B10881" s="1">
        <v>46162</v>
      </c>
      <c r="C10881" t="s">
        <v>5812</v>
      </c>
      <c r="D10881" t="s">
        <v>5813</v>
      </c>
      <c r="E10881">
        <v>47</v>
      </c>
      <c r="F10881" t="s">
        <v>48</v>
      </c>
      <c r="G10881" t="s">
        <v>387</v>
      </c>
      <c r="H10881" t="s">
        <v>388</v>
      </c>
      <c r="I10881" t="s">
        <v>74</v>
      </c>
      <c r="J10881" t="s">
        <v>75</v>
      </c>
      <c r="K10881">
        <v>2</v>
      </c>
      <c r="L10881" s="2">
        <v>3200</v>
      </c>
      <c r="M10881">
        <v>15</v>
      </c>
      <c r="N10881" s="2">
        <v>6400</v>
      </c>
      <c r="O10881" s="2">
        <v>960</v>
      </c>
      <c r="P10881" s="2">
        <v>5440</v>
      </c>
      <c r="Q10881" s="2">
        <v>3997.71</v>
      </c>
      <c r="R10881" s="2">
        <v>1442.29</v>
      </c>
      <c r="S10881" t="s">
        <v>53</v>
      </c>
      <c r="T10881" t="s">
        <v>398</v>
      </c>
      <c r="U10881" t="s">
        <v>399</v>
      </c>
      <c r="V10881" t="s">
        <v>39</v>
      </c>
      <c r="W10881" t="s">
        <v>92</v>
      </c>
      <c r="X10881" t="s">
        <v>41</v>
      </c>
      <c r="Y10881" t="s">
        <v>56</v>
      </c>
      <c r="Z10881" t="s">
        <v>144</v>
      </c>
      <c r="AA10881" t="s">
        <v>44</v>
      </c>
      <c r="AB10881" t="s">
        <v>44</v>
      </c>
    </row>
    <row r="10882" spans="1:28" x14ac:dyDescent="0.25">
      <c r="A10882" t="s">
        <v>15987</v>
      </c>
      <c r="B10882" s="1">
        <v>46162</v>
      </c>
      <c r="C10882" t="s">
        <v>10182</v>
      </c>
      <c r="D10882" t="s">
        <v>10183</v>
      </c>
      <c r="E10882">
        <v>32</v>
      </c>
      <c r="F10882" t="s">
        <v>31</v>
      </c>
      <c r="G10882" t="s">
        <v>207</v>
      </c>
      <c r="H10882" t="s">
        <v>208</v>
      </c>
      <c r="I10882" t="s">
        <v>34</v>
      </c>
      <c r="J10882" t="s">
        <v>143</v>
      </c>
      <c r="K10882">
        <v>1</v>
      </c>
      <c r="L10882" s="2">
        <v>18000</v>
      </c>
      <c r="M10882">
        <v>15</v>
      </c>
      <c r="N10882" s="2">
        <v>18000</v>
      </c>
      <c r="O10882" s="2">
        <v>2700</v>
      </c>
      <c r="P10882" s="2">
        <v>15300</v>
      </c>
      <c r="Q10882" s="2">
        <v>10586.54</v>
      </c>
      <c r="R10882" s="2">
        <v>4713.46</v>
      </c>
      <c r="S10882" t="s">
        <v>53</v>
      </c>
      <c r="T10882" t="s">
        <v>578</v>
      </c>
      <c r="U10882" t="s">
        <v>579</v>
      </c>
      <c r="V10882" t="s">
        <v>39</v>
      </c>
      <c r="W10882" t="s">
        <v>83</v>
      </c>
      <c r="X10882" t="s">
        <v>97</v>
      </c>
      <c r="Y10882" t="s">
        <v>56</v>
      </c>
      <c r="Z10882" t="s">
        <v>43</v>
      </c>
      <c r="AA10882" t="s">
        <v>44</v>
      </c>
      <c r="AB10882" t="s">
        <v>44</v>
      </c>
    </row>
    <row r="10883" spans="1:28" x14ac:dyDescent="0.25">
      <c r="A10883" t="s">
        <v>15988</v>
      </c>
      <c r="B10883" s="1">
        <v>46162</v>
      </c>
      <c r="C10883" t="s">
        <v>8624</v>
      </c>
      <c r="D10883" t="s">
        <v>8625</v>
      </c>
      <c r="E10883">
        <v>58</v>
      </c>
      <c r="F10883" t="s">
        <v>31</v>
      </c>
      <c r="G10883" t="s">
        <v>72</v>
      </c>
      <c r="H10883" t="s">
        <v>73</v>
      </c>
      <c r="I10883" t="s">
        <v>74</v>
      </c>
      <c r="J10883" t="s">
        <v>75</v>
      </c>
      <c r="K10883">
        <v>2</v>
      </c>
      <c r="L10883" s="2">
        <v>2200</v>
      </c>
      <c r="M10883">
        <v>20</v>
      </c>
      <c r="N10883" s="2">
        <v>4400</v>
      </c>
      <c r="O10883" s="2">
        <v>880</v>
      </c>
      <c r="P10883" s="2">
        <v>3520</v>
      </c>
      <c r="Q10883" s="2">
        <v>2654.53</v>
      </c>
      <c r="R10883" s="2">
        <v>865.47</v>
      </c>
      <c r="S10883" t="s">
        <v>64</v>
      </c>
      <c r="T10883" t="s">
        <v>76</v>
      </c>
      <c r="U10883" t="s">
        <v>77</v>
      </c>
      <c r="V10883" t="s">
        <v>39</v>
      </c>
      <c r="W10883" t="s">
        <v>92</v>
      </c>
      <c r="X10883" t="s">
        <v>97</v>
      </c>
      <c r="Y10883" t="s">
        <v>42</v>
      </c>
      <c r="Z10883" t="s">
        <v>43</v>
      </c>
      <c r="AA10883" t="s">
        <v>68</v>
      </c>
      <c r="AB10883" t="s">
        <v>44</v>
      </c>
    </row>
    <row r="10884" spans="1:28" x14ac:dyDescent="0.25">
      <c r="A10884" t="s">
        <v>15989</v>
      </c>
      <c r="B10884" s="1">
        <v>46162</v>
      </c>
      <c r="C10884" t="s">
        <v>5071</v>
      </c>
      <c r="D10884" t="s">
        <v>5072</v>
      </c>
      <c r="E10884">
        <v>24</v>
      </c>
      <c r="F10884" t="s">
        <v>48</v>
      </c>
      <c r="G10884" t="s">
        <v>202</v>
      </c>
      <c r="H10884" t="s">
        <v>203</v>
      </c>
      <c r="I10884" t="s">
        <v>103</v>
      </c>
      <c r="J10884" t="s">
        <v>104</v>
      </c>
      <c r="K10884">
        <v>3</v>
      </c>
      <c r="L10884" s="2">
        <v>550</v>
      </c>
      <c r="M10884">
        <v>10</v>
      </c>
      <c r="N10884" s="2">
        <v>1650</v>
      </c>
      <c r="O10884" s="2">
        <v>165</v>
      </c>
      <c r="P10884" s="2">
        <v>1485</v>
      </c>
      <c r="Q10884" s="2">
        <v>928.54</v>
      </c>
      <c r="R10884" s="2">
        <v>556.46</v>
      </c>
      <c r="S10884" t="s">
        <v>53</v>
      </c>
      <c r="T10884" t="s">
        <v>578</v>
      </c>
      <c r="U10884" t="s">
        <v>579</v>
      </c>
      <c r="V10884" t="s">
        <v>39</v>
      </c>
      <c r="W10884" t="s">
        <v>92</v>
      </c>
      <c r="X10884" t="s">
        <v>97</v>
      </c>
      <c r="Y10884" t="s">
        <v>56</v>
      </c>
      <c r="Z10884" t="s">
        <v>43</v>
      </c>
      <c r="AA10884" t="s">
        <v>44</v>
      </c>
      <c r="AB10884" t="s">
        <v>68</v>
      </c>
    </row>
    <row r="10885" spans="1:28" x14ac:dyDescent="0.25">
      <c r="A10885" t="s">
        <v>15990</v>
      </c>
      <c r="B10885" s="1">
        <v>46162</v>
      </c>
      <c r="C10885" t="s">
        <v>1078</v>
      </c>
      <c r="D10885" t="s">
        <v>1079</v>
      </c>
      <c r="E10885">
        <v>25</v>
      </c>
      <c r="F10885" t="s">
        <v>48</v>
      </c>
      <c r="G10885" t="s">
        <v>197</v>
      </c>
      <c r="H10885" t="s">
        <v>198</v>
      </c>
      <c r="I10885" t="s">
        <v>74</v>
      </c>
      <c r="J10885" t="s">
        <v>75</v>
      </c>
      <c r="K10885">
        <v>3</v>
      </c>
      <c r="L10885" s="2">
        <v>2600</v>
      </c>
      <c r="M10885">
        <v>5</v>
      </c>
      <c r="N10885" s="2">
        <v>7800</v>
      </c>
      <c r="O10885" s="2">
        <v>390</v>
      </c>
      <c r="P10885" s="2">
        <v>7410</v>
      </c>
      <c r="Q10885" s="2">
        <v>5550.81</v>
      </c>
      <c r="R10885" s="2">
        <v>1859.19</v>
      </c>
      <c r="S10885" t="s">
        <v>53</v>
      </c>
      <c r="T10885" t="s">
        <v>90</v>
      </c>
      <c r="U10885" t="s">
        <v>91</v>
      </c>
      <c r="V10885" t="s">
        <v>39</v>
      </c>
      <c r="W10885" t="s">
        <v>83</v>
      </c>
      <c r="X10885" t="s">
        <v>97</v>
      </c>
      <c r="Y10885" t="s">
        <v>42</v>
      </c>
      <c r="Z10885" t="s">
        <v>107</v>
      </c>
      <c r="AA10885" t="s">
        <v>44</v>
      </c>
      <c r="AB10885" t="s">
        <v>44</v>
      </c>
    </row>
    <row r="10886" spans="1:28" x14ac:dyDescent="0.25">
      <c r="A10886" t="s">
        <v>15991</v>
      </c>
      <c r="B10886" s="1">
        <v>46162</v>
      </c>
      <c r="C10886" t="s">
        <v>7803</v>
      </c>
      <c r="D10886" t="s">
        <v>7804</v>
      </c>
      <c r="E10886">
        <v>18</v>
      </c>
      <c r="F10886" t="s">
        <v>111</v>
      </c>
      <c r="G10886" t="s">
        <v>176</v>
      </c>
      <c r="H10886" t="s">
        <v>177</v>
      </c>
      <c r="I10886" t="s">
        <v>34</v>
      </c>
      <c r="J10886" t="s">
        <v>35</v>
      </c>
      <c r="K10886">
        <v>3</v>
      </c>
      <c r="L10886" s="2">
        <v>6500</v>
      </c>
      <c r="M10886">
        <v>5</v>
      </c>
      <c r="N10886" s="2">
        <v>19500</v>
      </c>
      <c r="O10886" s="2">
        <v>975</v>
      </c>
      <c r="P10886" s="2">
        <v>18525</v>
      </c>
      <c r="Q10886" s="2">
        <v>11031.14</v>
      </c>
      <c r="R10886" s="2">
        <v>7493.86</v>
      </c>
      <c r="S10886" t="s">
        <v>53</v>
      </c>
      <c r="T10886" t="s">
        <v>275</v>
      </c>
      <c r="U10886" t="s">
        <v>123</v>
      </c>
      <c r="V10886" t="s">
        <v>39</v>
      </c>
      <c r="W10886" t="s">
        <v>92</v>
      </c>
      <c r="X10886" t="s">
        <v>97</v>
      </c>
      <c r="Y10886" t="s">
        <v>56</v>
      </c>
      <c r="Z10886" t="s">
        <v>43</v>
      </c>
      <c r="AA10886" t="s">
        <v>68</v>
      </c>
      <c r="AB10886" t="s">
        <v>44</v>
      </c>
    </row>
    <row r="10887" spans="1:28" x14ac:dyDescent="0.25">
      <c r="A10887" t="s">
        <v>15992</v>
      </c>
      <c r="B10887" s="1">
        <v>46162</v>
      </c>
      <c r="C10887" t="s">
        <v>3648</v>
      </c>
      <c r="D10887" t="s">
        <v>3649</v>
      </c>
      <c r="E10887">
        <v>25</v>
      </c>
      <c r="F10887" t="s">
        <v>31</v>
      </c>
      <c r="G10887" t="s">
        <v>81</v>
      </c>
      <c r="H10887" t="s">
        <v>82</v>
      </c>
      <c r="I10887" t="s">
        <v>51</v>
      </c>
      <c r="J10887" t="s">
        <v>52</v>
      </c>
      <c r="K10887">
        <v>5</v>
      </c>
      <c r="L10887" s="2">
        <v>600</v>
      </c>
      <c r="M10887">
        <v>15</v>
      </c>
      <c r="N10887" s="2">
        <v>3000</v>
      </c>
      <c r="O10887" s="2">
        <v>450</v>
      </c>
      <c r="P10887" s="2">
        <v>2550</v>
      </c>
      <c r="Q10887" s="2">
        <v>1812.54</v>
      </c>
      <c r="R10887" s="2">
        <v>737.46</v>
      </c>
      <c r="S10887" t="s">
        <v>53</v>
      </c>
      <c r="T10887" t="s">
        <v>96</v>
      </c>
      <c r="U10887" t="s">
        <v>96</v>
      </c>
      <c r="V10887" t="s">
        <v>39</v>
      </c>
      <c r="W10887" t="s">
        <v>40</v>
      </c>
      <c r="X10887" t="s">
        <v>41</v>
      </c>
      <c r="Y10887" t="s">
        <v>56</v>
      </c>
      <c r="Z10887" t="s">
        <v>107</v>
      </c>
      <c r="AA10887" t="s">
        <v>44</v>
      </c>
      <c r="AB10887" t="s">
        <v>44</v>
      </c>
    </row>
    <row r="10888" spans="1:28" x14ac:dyDescent="0.25">
      <c r="A10888" t="s">
        <v>15993</v>
      </c>
      <c r="B10888" s="1">
        <v>46162</v>
      </c>
      <c r="C10888" t="s">
        <v>10779</v>
      </c>
      <c r="D10888" t="s">
        <v>10780</v>
      </c>
      <c r="E10888">
        <v>20</v>
      </c>
      <c r="F10888" t="s">
        <v>48</v>
      </c>
      <c r="G10888" t="s">
        <v>227</v>
      </c>
      <c r="H10888" t="s">
        <v>228</v>
      </c>
      <c r="I10888" t="s">
        <v>74</v>
      </c>
      <c r="J10888" t="s">
        <v>75</v>
      </c>
      <c r="K10888">
        <v>2</v>
      </c>
      <c r="L10888" s="2">
        <v>1400</v>
      </c>
      <c r="M10888">
        <v>20</v>
      </c>
      <c r="N10888" s="2">
        <v>2800</v>
      </c>
      <c r="O10888" s="2">
        <v>560</v>
      </c>
      <c r="P10888" s="2">
        <v>2240</v>
      </c>
      <c r="Q10888" s="2">
        <v>1531.48</v>
      </c>
      <c r="R10888" s="2">
        <v>708.52</v>
      </c>
      <c r="S10888" t="s">
        <v>53</v>
      </c>
      <c r="T10888" t="s">
        <v>407</v>
      </c>
      <c r="U10888" t="s">
        <v>408</v>
      </c>
      <c r="V10888" t="s">
        <v>39</v>
      </c>
      <c r="W10888" t="s">
        <v>83</v>
      </c>
      <c r="X10888" t="s">
        <v>97</v>
      </c>
      <c r="Y10888" t="s">
        <v>42</v>
      </c>
      <c r="Z10888" t="s">
        <v>43</v>
      </c>
      <c r="AA10888" t="s">
        <v>44</v>
      </c>
      <c r="AB10888" t="s">
        <v>44</v>
      </c>
    </row>
    <row r="10889" spans="1:28" x14ac:dyDescent="0.25">
      <c r="A10889" t="s">
        <v>15994</v>
      </c>
      <c r="B10889" s="1">
        <v>46162</v>
      </c>
      <c r="C10889" t="s">
        <v>851</v>
      </c>
      <c r="D10889" t="s">
        <v>852</v>
      </c>
      <c r="E10889">
        <v>39</v>
      </c>
      <c r="F10889" t="s">
        <v>31</v>
      </c>
      <c r="G10889" t="s">
        <v>168</v>
      </c>
      <c r="H10889" t="s">
        <v>169</v>
      </c>
      <c r="I10889" t="s">
        <v>62</v>
      </c>
      <c r="J10889" t="s">
        <v>143</v>
      </c>
      <c r="K10889">
        <v>2</v>
      </c>
      <c r="L10889" s="2">
        <v>1800</v>
      </c>
      <c r="M10889">
        <v>10</v>
      </c>
      <c r="N10889" s="2">
        <v>3600</v>
      </c>
      <c r="O10889" s="2">
        <v>360</v>
      </c>
      <c r="P10889" s="2">
        <v>3240</v>
      </c>
      <c r="Q10889" s="2">
        <v>2016.97</v>
      </c>
      <c r="R10889" s="2">
        <v>1223.03</v>
      </c>
      <c r="S10889" t="s">
        <v>53</v>
      </c>
      <c r="T10889" t="s">
        <v>37</v>
      </c>
      <c r="U10889" t="s">
        <v>38</v>
      </c>
      <c r="V10889" t="s">
        <v>39</v>
      </c>
      <c r="W10889" t="s">
        <v>124</v>
      </c>
      <c r="X10889" t="s">
        <v>41</v>
      </c>
      <c r="Y10889" t="s">
        <v>56</v>
      </c>
      <c r="Z10889" t="s">
        <v>43</v>
      </c>
      <c r="AA10889" t="s">
        <v>44</v>
      </c>
      <c r="AB10889" t="s">
        <v>44</v>
      </c>
    </row>
    <row r="10890" spans="1:28" x14ac:dyDescent="0.25">
      <c r="A10890" t="s">
        <v>15995</v>
      </c>
      <c r="B10890" s="1">
        <v>46162</v>
      </c>
      <c r="C10890" t="s">
        <v>4772</v>
      </c>
      <c r="D10890" t="s">
        <v>4773</v>
      </c>
      <c r="E10890">
        <v>31</v>
      </c>
      <c r="F10890" t="s">
        <v>48</v>
      </c>
      <c r="G10890" t="s">
        <v>60</v>
      </c>
      <c r="H10890" t="s">
        <v>61</v>
      </c>
      <c r="I10890" t="s">
        <v>62</v>
      </c>
      <c r="J10890" t="s">
        <v>63</v>
      </c>
      <c r="K10890">
        <v>2</v>
      </c>
      <c r="L10890" s="2">
        <v>3500</v>
      </c>
      <c r="M10890">
        <v>0</v>
      </c>
      <c r="N10890" s="2">
        <v>7000</v>
      </c>
      <c r="O10890" s="2">
        <v>0</v>
      </c>
      <c r="P10890" s="2">
        <v>7000</v>
      </c>
      <c r="Q10890" s="2">
        <v>4641.3999999999996</v>
      </c>
      <c r="R10890" s="2">
        <v>2358.6</v>
      </c>
      <c r="S10890" t="s">
        <v>53</v>
      </c>
      <c r="T10890" t="s">
        <v>90</v>
      </c>
      <c r="U10890" t="s">
        <v>91</v>
      </c>
      <c r="V10890" t="s">
        <v>39</v>
      </c>
      <c r="W10890" t="s">
        <v>137</v>
      </c>
      <c r="X10890" t="s">
        <v>97</v>
      </c>
      <c r="Y10890" t="s">
        <v>56</v>
      </c>
      <c r="Z10890" t="s">
        <v>43</v>
      </c>
      <c r="AA10890" t="s">
        <v>44</v>
      </c>
      <c r="AB10890" t="s">
        <v>44</v>
      </c>
    </row>
    <row r="10891" spans="1:28" x14ac:dyDescent="0.25">
      <c r="A10891" t="s">
        <v>15996</v>
      </c>
      <c r="B10891" s="1">
        <v>46162</v>
      </c>
      <c r="C10891" t="s">
        <v>3089</v>
      </c>
      <c r="D10891" t="s">
        <v>3090</v>
      </c>
      <c r="E10891">
        <v>58</v>
      </c>
      <c r="F10891" t="s">
        <v>48</v>
      </c>
      <c r="G10891" t="s">
        <v>176</v>
      </c>
      <c r="H10891" t="s">
        <v>177</v>
      </c>
      <c r="I10891" t="s">
        <v>34</v>
      </c>
      <c r="J10891" t="s">
        <v>35</v>
      </c>
      <c r="K10891">
        <v>1</v>
      </c>
      <c r="L10891" s="2">
        <v>6500</v>
      </c>
      <c r="M10891">
        <v>15</v>
      </c>
      <c r="N10891" s="2">
        <v>6500</v>
      </c>
      <c r="O10891" s="2">
        <v>975</v>
      </c>
      <c r="P10891" s="2">
        <v>5525</v>
      </c>
      <c r="Q10891" s="2">
        <v>3061.38</v>
      </c>
      <c r="R10891" s="2">
        <v>2463.62</v>
      </c>
      <c r="S10891" t="s">
        <v>64</v>
      </c>
      <c r="T10891" t="s">
        <v>54</v>
      </c>
      <c r="U10891" t="s">
        <v>55</v>
      </c>
      <c r="V10891" t="s">
        <v>39</v>
      </c>
      <c r="W10891" t="s">
        <v>124</v>
      </c>
      <c r="X10891" t="s">
        <v>67</v>
      </c>
      <c r="Y10891" t="s">
        <v>56</v>
      </c>
      <c r="Z10891" t="s">
        <v>43</v>
      </c>
      <c r="AA10891" t="s">
        <v>44</v>
      </c>
      <c r="AB10891" t="s">
        <v>44</v>
      </c>
    </row>
    <row r="10892" spans="1:28" x14ac:dyDescent="0.25">
      <c r="A10892" t="s">
        <v>15997</v>
      </c>
      <c r="B10892" s="1">
        <v>46162</v>
      </c>
      <c r="C10892" t="s">
        <v>6010</v>
      </c>
      <c r="D10892" t="s">
        <v>6011</v>
      </c>
      <c r="E10892">
        <v>26</v>
      </c>
      <c r="F10892" t="s">
        <v>48</v>
      </c>
      <c r="G10892" t="s">
        <v>148</v>
      </c>
      <c r="H10892" t="s">
        <v>149</v>
      </c>
      <c r="I10892" t="s">
        <v>74</v>
      </c>
      <c r="J10892" t="s">
        <v>130</v>
      </c>
      <c r="K10892">
        <v>5</v>
      </c>
      <c r="L10892" s="2">
        <v>3500</v>
      </c>
      <c r="M10892">
        <v>15</v>
      </c>
      <c r="N10892" s="2">
        <v>17500</v>
      </c>
      <c r="O10892" s="2">
        <v>2625</v>
      </c>
      <c r="P10892" s="2">
        <v>14875</v>
      </c>
      <c r="Q10892" s="2">
        <v>11596.62</v>
      </c>
      <c r="R10892" s="2">
        <v>3278.38</v>
      </c>
      <c r="S10892" t="s">
        <v>53</v>
      </c>
      <c r="T10892" t="s">
        <v>136</v>
      </c>
      <c r="U10892" t="s">
        <v>38</v>
      </c>
      <c r="V10892" t="s">
        <v>39</v>
      </c>
      <c r="W10892" t="s">
        <v>40</v>
      </c>
      <c r="X10892" t="s">
        <v>97</v>
      </c>
      <c r="Y10892" t="s">
        <v>56</v>
      </c>
      <c r="Z10892" t="s">
        <v>107</v>
      </c>
      <c r="AA10892" t="s">
        <v>44</v>
      </c>
      <c r="AB10892" t="s">
        <v>44</v>
      </c>
    </row>
    <row r="10893" spans="1:28" x14ac:dyDescent="0.25">
      <c r="A10893" t="s">
        <v>15998</v>
      </c>
      <c r="B10893" s="1">
        <v>46162</v>
      </c>
      <c r="C10893" t="s">
        <v>434</v>
      </c>
      <c r="D10893" t="s">
        <v>435</v>
      </c>
      <c r="E10893">
        <v>19</v>
      </c>
      <c r="F10893" t="s">
        <v>48</v>
      </c>
      <c r="G10893" t="s">
        <v>285</v>
      </c>
      <c r="H10893" t="s">
        <v>286</v>
      </c>
      <c r="I10893" t="s">
        <v>34</v>
      </c>
      <c r="J10893" t="s">
        <v>121</v>
      </c>
      <c r="K10893">
        <v>1</v>
      </c>
      <c r="L10893" s="2">
        <v>3200</v>
      </c>
      <c r="M10893">
        <v>10</v>
      </c>
      <c r="N10893" s="2">
        <v>3200</v>
      </c>
      <c r="O10893" s="2">
        <v>320</v>
      </c>
      <c r="P10893" s="2">
        <v>2880</v>
      </c>
      <c r="Q10893" s="2">
        <v>1748.48</v>
      </c>
      <c r="R10893" s="2">
        <v>1131.52</v>
      </c>
      <c r="S10893" t="s">
        <v>53</v>
      </c>
      <c r="T10893" t="s">
        <v>153</v>
      </c>
      <c r="U10893" t="s">
        <v>154</v>
      </c>
      <c r="V10893" t="s">
        <v>39</v>
      </c>
      <c r="W10893" t="s">
        <v>66</v>
      </c>
      <c r="X10893" t="s">
        <v>41</v>
      </c>
      <c r="Y10893" t="s">
        <v>56</v>
      </c>
      <c r="Z10893" t="s">
        <v>43</v>
      </c>
      <c r="AA10893" t="s">
        <v>44</v>
      </c>
      <c r="AB10893" t="s">
        <v>44</v>
      </c>
    </row>
    <row r="10894" spans="1:28" x14ac:dyDescent="0.25">
      <c r="A10894" t="s">
        <v>15999</v>
      </c>
      <c r="B10894" s="1">
        <v>46162</v>
      </c>
      <c r="C10894" t="s">
        <v>8394</v>
      </c>
      <c r="D10894" t="s">
        <v>8395</v>
      </c>
      <c r="E10894">
        <v>23</v>
      </c>
      <c r="F10894" t="s">
        <v>48</v>
      </c>
      <c r="G10894" t="s">
        <v>88</v>
      </c>
      <c r="H10894" t="s">
        <v>89</v>
      </c>
      <c r="I10894" t="s">
        <v>62</v>
      </c>
      <c r="J10894" t="s">
        <v>63</v>
      </c>
      <c r="K10894">
        <v>2</v>
      </c>
      <c r="L10894" s="2">
        <v>4200</v>
      </c>
      <c r="M10894">
        <v>10</v>
      </c>
      <c r="N10894" s="2">
        <v>8400</v>
      </c>
      <c r="O10894" s="2">
        <v>840</v>
      </c>
      <c r="P10894" s="2">
        <v>7560</v>
      </c>
      <c r="Q10894" s="2">
        <v>6037.12</v>
      </c>
      <c r="R10894" s="2">
        <v>1522.88</v>
      </c>
      <c r="S10894" t="s">
        <v>53</v>
      </c>
      <c r="T10894" t="s">
        <v>275</v>
      </c>
      <c r="U10894" t="s">
        <v>123</v>
      </c>
      <c r="V10894" t="s">
        <v>39</v>
      </c>
      <c r="W10894" t="s">
        <v>124</v>
      </c>
      <c r="X10894" t="s">
        <v>97</v>
      </c>
      <c r="Y10894" t="s">
        <v>42</v>
      </c>
      <c r="Z10894" t="s">
        <v>43</v>
      </c>
      <c r="AA10894" t="s">
        <v>68</v>
      </c>
      <c r="AB10894" t="s">
        <v>44</v>
      </c>
    </row>
    <row r="10895" spans="1:28" x14ac:dyDescent="0.25">
      <c r="A10895" t="s">
        <v>16000</v>
      </c>
      <c r="B10895" s="1">
        <v>46163</v>
      </c>
      <c r="C10895" t="s">
        <v>15113</v>
      </c>
      <c r="D10895" t="s">
        <v>15114</v>
      </c>
      <c r="E10895">
        <v>58</v>
      </c>
      <c r="F10895" t="s">
        <v>31</v>
      </c>
      <c r="G10895" t="s">
        <v>387</v>
      </c>
      <c r="H10895" t="s">
        <v>388</v>
      </c>
      <c r="I10895" t="s">
        <v>74</v>
      </c>
      <c r="J10895" t="s">
        <v>75</v>
      </c>
      <c r="K10895">
        <v>5</v>
      </c>
      <c r="L10895" s="2">
        <v>3200</v>
      </c>
      <c r="M10895">
        <v>20</v>
      </c>
      <c r="N10895" s="2">
        <v>16000</v>
      </c>
      <c r="O10895" s="2">
        <v>3200</v>
      </c>
      <c r="P10895" s="2">
        <v>12800</v>
      </c>
      <c r="Q10895" s="2">
        <v>7468.42</v>
      </c>
      <c r="R10895" s="2">
        <v>5331.58</v>
      </c>
      <c r="S10895" t="s">
        <v>53</v>
      </c>
      <c r="T10895" t="s">
        <v>136</v>
      </c>
      <c r="U10895" t="s">
        <v>38</v>
      </c>
      <c r="V10895" t="s">
        <v>39</v>
      </c>
      <c r="W10895" t="s">
        <v>66</v>
      </c>
      <c r="X10895" t="s">
        <v>41</v>
      </c>
      <c r="Y10895" t="s">
        <v>42</v>
      </c>
      <c r="Z10895" t="s">
        <v>43</v>
      </c>
      <c r="AA10895" t="s">
        <v>44</v>
      </c>
      <c r="AB10895" t="s">
        <v>44</v>
      </c>
    </row>
    <row r="10896" spans="1:28" x14ac:dyDescent="0.25">
      <c r="A10896" t="s">
        <v>16001</v>
      </c>
      <c r="B10896" s="1">
        <v>46163</v>
      </c>
      <c r="C10896" t="s">
        <v>926</v>
      </c>
      <c r="D10896" t="s">
        <v>927</v>
      </c>
      <c r="E10896">
        <v>22</v>
      </c>
      <c r="F10896" t="s">
        <v>48</v>
      </c>
      <c r="G10896" t="s">
        <v>207</v>
      </c>
      <c r="H10896" t="s">
        <v>208</v>
      </c>
      <c r="I10896" t="s">
        <v>34</v>
      </c>
      <c r="J10896" t="s">
        <v>143</v>
      </c>
      <c r="K10896">
        <v>2</v>
      </c>
      <c r="L10896" s="2">
        <v>18000</v>
      </c>
      <c r="M10896">
        <v>5</v>
      </c>
      <c r="N10896" s="2">
        <v>36000</v>
      </c>
      <c r="O10896" s="2">
        <v>1800</v>
      </c>
      <c r="P10896" s="2">
        <v>34200</v>
      </c>
      <c r="Q10896" s="2">
        <v>25143.82</v>
      </c>
      <c r="R10896" s="2">
        <v>9056.18</v>
      </c>
      <c r="S10896" t="s">
        <v>36</v>
      </c>
      <c r="T10896" t="s">
        <v>122</v>
      </c>
      <c r="U10896" t="s">
        <v>123</v>
      </c>
      <c r="V10896" t="s">
        <v>39</v>
      </c>
      <c r="W10896" t="s">
        <v>124</v>
      </c>
      <c r="X10896" t="s">
        <v>41</v>
      </c>
      <c r="Y10896" t="s">
        <v>56</v>
      </c>
      <c r="Z10896" t="s">
        <v>107</v>
      </c>
      <c r="AA10896" t="s">
        <v>68</v>
      </c>
      <c r="AB10896" t="s">
        <v>44</v>
      </c>
    </row>
    <row r="10897" spans="1:28" x14ac:dyDescent="0.25">
      <c r="A10897" t="s">
        <v>16002</v>
      </c>
      <c r="B10897" s="1">
        <v>46163</v>
      </c>
      <c r="C10897" t="s">
        <v>3019</v>
      </c>
      <c r="D10897" t="s">
        <v>3020</v>
      </c>
      <c r="E10897">
        <v>56</v>
      </c>
      <c r="F10897" t="s">
        <v>31</v>
      </c>
      <c r="G10897" t="s">
        <v>202</v>
      </c>
      <c r="H10897" t="s">
        <v>203</v>
      </c>
      <c r="I10897" t="s">
        <v>103</v>
      </c>
      <c r="J10897" t="s">
        <v>104</v>
      </c>
      <c r="K10897">
        <v>5</v>
      </c>
      <c r="L10897" s="2">
        <v>550</v>
      </c>
      <c r="M10897">
        <v>20</v>
      </c>
      <c r="N10897" s="2">
        <v>2750</v>
      </c>
      <c r="O10897" s="2">
        <v>550</v>
      </c>
      <c r="P10897" s="2">
        <v>2200</v>
      </c>
      <c r="Q10897" s="2">
        <v>1696.06</v>
      </c>
      <c r="R10897" s="2">
        <v>503.94</v>
      </c>
      <c r="S10897" t="s">
        <v>53</v>
      </c>
      <c r="T10897" t="s">
        <v>105</v>
      </c>
      <c r="U10897" t="s">
        <v>106</v>
      </c>
      <c r="V10897" t="s">
        <v>39</v>
      </c>
      <c r="W10897" t="s">
        <v>92</v>
      </c>
      <c r="X10897" t="s">
        <v>97</v>
      </c>
      <c r="Y10897" t="s">
        <v>42</v>
      </c>
      <c r="Z10897" t="s">
        <v>223</v>
      </c>
      <c r="AA10897" t="s">
        <v>44</v>
      </c>
      <c r="AB10897" t="s">
        <v>44</v>
      </c>
    </row>
    <row r="10898" spans="1:28" x14ac:dyDescent="0.25">
      <c r="A10898" t="s">
        <v>16003</v>
      </c>
      <c r="B10898" s="1">
        <v>46163</v>
      </c>
      <c r="C10898" t="s">
        <v>4969</v>
      </c>
      <c r="D10898" t="s">
        <v>4970</v>
      </c>
      <c r="E10898">
        <v>33</v>
      </c>
      <c r="F10898" t="s">
        <v>31</v>
      </c>
      <c r="G10898" t="s">
        <v>158</v>
      </c>
      <c r="H10898" t="s">
        <v>159</v>
      </c>
      <c r="I10898" t="s">
        <v>51</v>
      </c>
      <c r="J10898" t="s">
        <v>52</v>
      </c>
      <c r="K10898">
        <v>2</v>
      </c>
      <c r="L10898" s="2">
        <v>650</v>
      </c>
      <c r="M10898">
        <v>5</v>
      </c>
      <c r="N10898" s="2">
        <v>1300</v>
      </c>
      <c r="O10898" s="2">
        <v>65</v>
      </c>
      <c r="P10898" s="2">
        <v>1235</v>
      </c>
      <c r="Q10898" s="2">
        <v>790.6</v>
      </c>
      <c r="R10898" s="2">
        <v>444.4</v>
      </c>
      <c r="S10898" t="s">
        <v>36</v>
      </c>
      <c r="T10898" t="s">
        <v>398</v>
      </c>
      <c r="U10898" t="s">
        <v>399</v>
      </c>
      <c r="V10898" t="s">
        <v>39</v>
      </c>
      <c r="W10898" t="s">
        <v>40</v>
      </c>
      <c r="X10898" t="s">
        <v>41</v>
      </c>
      <c r="Y10898" t="s">
        <v>56</v>
      </c>
      <c r="Z10898" t="s">
        <v>43</v>
      </c>
      <c r="AA10898" t="s">
        <v>44</v>
      </c>
      <c r="AB10898" t="s">
        <v>44</v>
      </c>
    </row>
    <row r="10899" spans="1:28" x14ac:dyDescent="0.25">
      <c r="A10899" t="s">
        <v>16004</v>
      </c>
      <c r="B10899" s="1">
        <v>46163</v>
      </c>
      <c r="C10899" t="s">
        <v>2660</v>
      </c>
      <c r="D10899" t="s">
        <v>2661</v>
      </c>
      <c r="E10899">
        <v>23</v>
      </c>
      <c r="F10899" t="s">
        <v>31</v>
      </c>
      <c r="G10899" t="s">
        <v>207</v>
      </c>
      <c r="H10899" t="s">
        <v>208</v>
      </c>
      <c r="I10899" t="s">
        <v>34</v>
      </c>
      <c r="J10899" t="s">
        <v>143</v>
      </c>
      <c r="K10899">
        <v>2</v>
      </c>
      <c r="L10899" s="2">
        <v>18000</v>
      </c>
      <c r="M10899">
        <v>20</v>
      </c>
      <c r="N10899" s="2">
        <v>36000</v>
      </c>
      <c r="O10899" s="2">
        <v>7200</v>
      </c>
      <c r="P10899" s="2">
        <v>28800</v>
      </c>
      <c r="Q10899" s="2">
        <v>17563.830000000002</v>
      </c>
      <c r="R10899" s="2">
        <v>11236.17</v>
      </c>
      <c r="S10899" t="s">
        <v>64</v>
      </c>
      <c r="T10899" t="s">
        <v>222</v>
      </c>
      <c r="U10899" t="s">
        <v>38</v>
      </c>
      <c r="V10899" t="s">
        <v>39</v>
      </c>
      <c r="W10899" t="s">
        <v>124</v>
      </c>
      <c r="X10899" t="s">
        <v>97</v>
      </c>
      <c r="Y10899" t="s">
        <v>56</v>
      </c>
      <c r="Z10899" t="s">
        <v>43</v>
      </c>
      <c r="AA10899" t="s">
        <v>44</v>
      </c>
      <c r="AB10899" t="s">
        <v>44</v>
      </c>
    </row>
    <row r="10900" spans="1:28" x14ac:dyDescent="0.25">
      <c r="A10900" t="s">
        <v>16005</v>
      </c>
      <c r="B10900" s="1">
        <v>46163</v>
      </c>
      <c r="C10900" t="s">
        <v>8933</v>
      </c>
      <c r="D10900" t="s">
        <v>8934</v>
      </c>
      <c r="E10900">
        <v>31</v>
      </c>
      <c r="F10900" t="s">
        <v>31</v>
      </c>
      <c r="G10900" t="s">
        <v>227</v>
      </c>
      <c r="H10900" t="s">
        <v>228</v>
      </c>
      <c r="I10900" t="s">
        <v>74</v>
      </c>
      <c r="J10900" t="s">
        <v>75</v>
      </c>
      <c r="K10900">
        <v>2</v>
      </c>
      <c r="L10900" s="2">
        <v>1400</v>
      </c>
      <c r="M10900">
        <v>15</v>
      </c>
      <c r="N10900" s="2">
        <v>2800</v>
      </c>
      <c r="O10900" s="2">
        <v>420</v>
      </c>
      <c r="P10900" s="2">
        <v>2380</v>
      </c>
      <c r="Q10900" s="2">
        <v>1860.86</v>
      </c>
      <c r="R10900" s="2">
        <v>519.14</v>
      </c>
      <c r="S10900" t="s">
        <v>64</v>
      </c>
      <c r="T10900" t="s">
        <v>65</v>
      </c>
      <c r="U10900" t="s">
        <v>65</v>
      </c>
      <c r="V10900" t="s">
        <v>39</v>
      </c>
      <c r="W10900" t="s">
        <v>137</v>
      </c>
      <c r="X10900" t="s">
        <v>97</v>
      </c>
      <c r="Y10900" t="s">
        <v>56</v>
      </c>
      <c r="Z10900" t="s">
        <v>43</v>
      </c>
      <c r="AA10900" t="s">
        <v>44</v>
      </c>
      <c r="AB10900" t="s">
        <v>44</v>
      </c>
    </row>
    <row r="10901" spans="1:28" x14ac:dyDescent="0.25">
      <c r="A10901" t="s">
        <v>16006</v>
      </c>
      <c r="B10901" s="1">
        <v>46163</v>
      </c>
      <c r="C10901" t="s">
        <v>8191</v>
      </c>
      <c r="D10901" t="s">
        <v>8192</v>
      </c>
      <c r="E10901">
        <v>25</v>
      </c>
      <c r="F10901" t="s">
        <v>48</v>
      </c>
      <c r="G10901" t="s">
        <v>81</v>
      </c>
      <c r="H10901" t="s">
        <v>82</v>
      </c>
      <c r="I10901" t="s">
        <v>51</v>
      </c>
      <c r="J10901" t="s">
        <v>52</v>
      </c>
      <c r="K10901">
        <v>2</v>
      </c>
      <c r="L10901" s="2">
        <v>600</v>
      </c>
      <c r="M10901">
        <v>5</v>
      </c>
      <c r="N10901" s="2">
        <v>1200</v>
      </c>
      <c r="O10901" s="2">
        <v>60</v>
      </c>
      <c r="P10901" s="2">
        <v>1140</v>
      </c>
      <c r="Q10901" s="2">
        <v>680.87</v>
      </c>
      <c r="R10901" s="2">
        <v>459.13</v>
      </c>
      <c r="S10901" t="s">
        <v>64</v>
      </c>
      <c r="T10901" t="s">
        <v>222</v>
      </c>
      <c r="U10901" t="s">
        <v>38</v>
      </c>
      <c r="V10901" t="s">
        <v>39</v>
      </c>
      <c r="W10901" t="s">
        <v>124</v>
      </c>
      <c r="X10901" t="s">
        <v>41</v>
      </c>
      <c r="Y10901" t="s">
        <v>56</v>
      </c>
      <c r="Z10901" t="s">
        <v>43</v>
      </c>
      <c r="AA10901" t="s">
        <v>44</v>
      </c>
      <c r="AB10901" t="s">
        <v>44</v>
      </c>
    </row>
    <row r="10902" spans="1:28" x14ac:dyDescent="0.25">
      <c r="A10902" t="s">
        <v>16007</v>
      </c>
      <c r="B10902" s="1">
        <v>46163</v>
      </c>
      <c r="C10902" t="s">
        <v>4457</v>
      </c>
      <c r="D10902" t="s">
        <v>4458</v>
      </c>
      <c r="E10902">
        <v>46</v>
      </c>
      <c r="F10902" t="s">
        <v>111</v>
      </c>
      <c r="G10902" t="s">
        <v>212</v>
      </c>
      <c r="H10902" t="s">
        <v>213</v>
      </c>
      <c r="I10902" t="s">
        <v>51</v>
      </c>
      <c r="J10902" t="s">
        <v>52</v>
      </c>
      <c r="K10902">
        <v>2</v>
      </c>
      <c r="L10902" s="2">
        <v>400</v>
      </c>
      <c r="M10902">
        <v>5</v>
      </c>
      <c r="N10902" s="2">
        <v>800</v>
      </c>
      <c r="O10902" s="2">
        <v>40</v>
      </c>
      <c r="P10902" s="2">
        <v>760</v>
      </c>
      <c r="Q10902" s="2">
        <v>571.78</v>
      </c>
      <c r="R10902" s="2">
        <v>188.22</v>
      </c>
      <c r="S10902" t="s">
        <v>53</v>
      </c>
      <c r="T10902" t="s">
        <v>578</v>
      </c>
      <c r="U10902" t="s">
        <v>579</v>
      </c>
      <c r="V10902" t="s">
        <v>39</v>
      </c>
      <c r="W10902" t="s">
        <v>66</v>
      </c>
      <c r="X10902" t="s">
        <v>67</v>
      </c>
      <c r="Y10902" t="s">
        <v>56</v>
      </c>
      <c r="Z10902" t="s">
        <v>43</v>
      </c>
      <c r="AA10902" t="s">
        <v>44</v>
      </c>
      <c r="AB10902" t="s">
        <v>44</v>
      </c>
    </row>
    <row r="10903" spans="1:28" x14ac:dyDescent="0.25">
      <c r="A10903" t="s">
        <v>16008</v>
      </c>
      <c r="B10903" s="1">
        <v>46163</v>
      </c>
      <c r="C10903" t="s">
        <v>11791</v>
      </c>
      <c r="D10903" t="s">
        <v>11792</v>
      </c>
      <c r="E10903">
        <v>42</v>
      </c>
      <c r="F10903" t="s">
        <v>48</v>
      </c>
      <c r="G10903" t="s">
        <v>202</v>
      </c>
      <c r="H10903" t="s">
        <v>203</v>
      </c>
      <c r="I10903" t="s">
        <v>103</v>
      </c>
      <c r="J10903" t="s">
        <v>104</v>
      </c>
      <c r="K10903">
        <v>2</v>
      </c>
      <c r="L10903" s="2">
        <v>550</v>
      </c>
      <c r="M10903">
        <v>10</v>
      </c>
      <c r="N10903" s="2">
        <v>1100</v>
      </c>
      <c r="O10903" s="2">
        <v>110</v>
      </c>
      <c r="P10903" s="2">
        <v>990</v>
      </c>
      <c r="Q10903" s="2">
        <v>555.29</v>
      </c>
      <c r="R10903" s="2">
        <v>434.71</v>
      </c>
      <c r="S10903" t="s">
        <v>53</v>
      </c>
      <c r="T10903" t="s">
        <v>178</v>
      </c>
      <c r="U10903" t="s">
        <v>154</v>
      </c>
      <c r="V10903" t="s">
        <v>39</v>
      </c>
      <c r="W10903" t="s">
        <v>83</v>
      </c>
      <c r="X10903" t="s">
        <v>97</v>
      </c>
      <c r="Y10903" t="s">
        <v>42</v>
      </c>
      <c r="Z10903" t="s">
        <v>43</v>
      </c>
      <c r="AA10903" t="s">
        <v>44</v>
      </c>
      <c r="AB10903" t="s">
        <v>44</v>
      </c>
    </row>
    <row r="10904" spans="1:28" x14ac:dyDescent="0.25">
      <c r="A10904" t="s">
        <v>16009</v>
      </c>
      <c r="B10904" s="1">
        <v>46163</v>
      </c>
      <c r="C10904" t="s">
        <v>2570</v>
      </c>
      <c r="D10904" t="s">
        <v>2571</v>
      </c>
      <c r="E10904">
        <v>56</v>
      </c>
      <c r="F10904" t="s">
        <v>31</v>
      </c>
      <c r="G10904" t="s">
        <v>60</v>
      </c>
      <c r="H10904" t="s">
        <v>61</v>
      </c>
      <c r="I10904" t="s">
        <v>62</v>
      </c>
      <c r="J10904" t="s">
        <v>63</v>
      </c>
      <c r="K10904">
        <v>3</v>
      </c>
      <c r="L10904" s="2">
        <v>3500</v>
      </c>
      <c r="M10904">
        <v>20</v>
      </c>
      <c r="N10904" s="2">
        <v>10500</v>
      </c>
      <c r="O10904" s="2">
        <v>2100</v>
      </c>
      <c r="P10904" s="2">
        <v>8400</v>
      </c>
      <c r="Q10904" s="2">
        <v>6716.82</v>
      </c>
      <c r="R10904" s="2">
        <v>1683.18</v>
      </c>
      <c r="S10904" t="s">
        <v>53</v>
      </c>
      <c r="T10904" t="s">
        <v>578</v>
      </c>
      <c r="U10904" t="s">
        <v>579</v>
      </c>
      <c r="V10904" t="s">
        <v>39</v>
      </c>
      <c r="W10904" t="s">
        <v>66</v>
      </c>
      <c r="X10904" t="s">
        <v>97</v>
      </c>
      <c r="Y10904" t="s">
        <v>56</v>
      </c>
      <c r="Z10904" t="s">
        <v>43</v>
      </c>
      <c r="AA10904" t="s">
        <v>68</v>
      </c>
      <c r="AB10904" t="s">
        <v>44</v>
      </c>
    </row>
    <row r="10905" spans="1:28" x14ac:dyDescent="0.25">
      <c r="A10905" t="s">
        <v>16010</v>
      </c>
      <c r="B10905" s="1">
        <v>46163</v>
      </c>
      <c r="C10905" t="s">
        <v>10912</v>
      </c>
      <c r="D10905" t="s">
        <v>10913</v>
      </c>
      <c r="E10905">
        <v>37</v>
      </c>
      <c r="F10905" t="s">
        <v>31</v>
      </c>
      <c r="G10905" t="s">
        <v>387</v>
      </c>
      <c r="H10905" t="s">
        <v>388</v>
      </c>
      <c r="I10905" t="s">
        <v>74</v>
      </c>
      <c r="J10905" t="s">
        <v>75</v>
      </c>
      <c r="K10905">
        <v>3</v>
      </c>
      <c r="L10905" s="2">
        <v>3200</v>
      </c>
      <c r="M10905">
        <v>15</v>
      </c>
      <c r="N10905" s="2">
        <v>9600</v>
      </c>
      <c r="O10905" s="2">
        <v>1440</v>
      </c>
      <c r="P10905" s="2">
        <v>8160</v>
      </c>
      <c r="Q10905" s="2">
        <v>4953.3</v>
      </c>
      <c r="R10905" s="2">
        <v>3206.7</v>
      </c>
      <c r="S10905" t="s">
        <v>53</v>
      </c>
      <c r="T10905" t="s">
        <v>263</v>
      </c>
      <c r="U10905" t="s">
        <v>91</v>
      </c>
      <c r="V10905" t="s">
        <v>39</v>
      </c>
      <c r="W10905" t="s">
        <v>66</v>
      </c>
      <c r="X10905" t="s">
        <v>41</v>
      </c>
      <c r="Y10905" t="s">
        <v>42</v>
      </c>
      <c r="Z10905" t="s">
        <v>43</v>
      </c>
      <c r="AA10905" t="s">
        <v>44</v>
      </c>
      <c r="AB10905" t="s">
        <v>44</v>
      </c>
    </row>
    <row r="10906" spans="1:28" x14ac:dyDescent="0.25">
      <c r="A10906" t="s">
        <v>16011</v>
      </c>
      <c r="B10906" s="1">
        <v>46163</v>
      </c>
      <c r="C10906" t="s">
        <v>2393</v>
      </c>
      <c r="D10906" t="s">
        <v>2394</v>
      </c>
      <c r="E10906">
        <v>47</v>
      </c>
      <c r="F10906" t="s">
        <v>111</v>
      </c>
      <c r="G10906" t="s">
        <v>141</v>
      </c>
      <c r="H10906" t="s">
        <v>142</v>
      </c>
      <c r="I10906" t="s">
        <v>74</v>
      </c>
      <c r="J10906" t="s">
        <v>143</v>
      </c>
      <c r="K10906">
        <v>1</v>
      </c>
      <c r="L10906" s="2">
        <v>900</v>
      </c>
      <c r="M10906">
        <v>20</v>
      </c>
      <c r="N10906" s="2">
        <v>900</v>
      </c>
      <c r="O10906" s="2">
        <v>180</v>
      </c>
      <c r="P10906" s="2">
        <v>720</v>
      </c>
      <c r="Q10906" s="2">
        <v>520.65</v>
      </c>
      <c r="R10906" s="2">
        <v>199.35</v>
      </c>
      <c r="S10906" t="s">
        <v>53</v>
      </c>
      <c r="T10906" t="s">
        <v>578</v>
      </c>
      <c r="U10906" t="s">
        <v>579</v>
      </c>
      <c r="V10906" t="s">
        <v>39</v>
      </c>
      <c r="W10906" t="s">
        <v>124</v>
      </c>
      <c r="X10906" t="s">
        <v>97</v>
      </c>
      <c r="Y10906" t="s">
        <v>56</v>
      </c>
      <c r="Z10906" t="s">
        <v>43</v>
      </c>
      <c r="AA10906" t="s">
        <v>44</v>
      </c>
      <c r="AB10906" t="s">
        <v>68</v>
      </c>
    </row>
    <row r="10907" spans="1:28" x14ac:dyDescent="0.25">
      <c r="A10907" t="s">
        <v>16012</v>
      </c>
      <c r="B10907" s="1">
        <v>46163</v>
      </c>
      <c r="C10907" t="s">
        <v>10418</v>
      </c>
      <c r="D10907" t="s">
        <v>10419</v>
      </c>
      <c r="E10907">
        <v>43</v>
      </c>
      <c r="F10907" t="s">
        <v>111</v>
      </c>
      <c r="G10907" t="s">
        <v>202</v>
      </c>
      <c r="H10907" t="s">
        <v>203</v>
      </c>
      <c r="I10907" t="s">
        <v>103</v>
      </c>
      <c r="J10907" t="s">
        <v>104</v>
      </c>
      <c r="K10907">
        <v>2</v>
      </c>
      <c r="L10907" s="2">
        <v>550</v>
      </c>
      <c r="M10907">
        <v>25</v>
      </c>
      <c r="N10907" s="2">
        <v>1100</v>
      </c>
      <c r="O10907" s="2">
        <v>275</v>
      </c>
      <c r="P10907" s="2">
        <v>825</v>
      </c>
      <c r="Q10907" s="2">
        <v>627.39</v>
      </c>
      <c r="R10907" s="2">
        <v>197.61</v>
      </c>
      <c r="S10907" t="s">
        <v>64</v>
      </c>
      <c r="T10907" t="s">
        <v>114</v>
      </c>
      <c r="U10907" t="s">
        <v>115</v>
      </c>
      <c r="V10907" t="s">
        <v>39</v>
      </c>
      <c r="W10907" t="s">
        <v>40</v>
      </c>
      <c r="X10907" t="s">
        <v>41</v>
      </c>
      <c r="Y10907" t="s">
        <v>42</v>
      </c>
      <c r="Z10907" t="s">
        <v>107</v>
      </c>
      <c r="AA10907" t="s">
        <v>44</v>
      </c>
      <c r="AB10907" t="s">
        <v>44</v>
      </c>
    </row>
    <row r="10908" spans="1:28" x14ac:dyDescent="0.25">
      <c r="A10908" t="s">
        <v>16013</v>
      </c>
      <c r="B10908" s="1">
        <v>46163</v>
      </c>
      <c r="C10908" t="s">
        <v>2927</v>
      </c>
      <c r="D10908" t="s">
        <v>2928</v>
      </c>
      <c r="E10908">
        <v>42</v>
      </c>
      <c r="F10908" t="s">
        <v>31</v>
      </c>
      <c r="G10908" t="s">
        <v>243</v>
      </c>
      <c r="H10908" t="s">
        <v>244</v>
      </c>
      <c r="I10908" t="s">
        <v>103</v>
      </c>
      <c r="J10908" t="s">
        <v>104</v>
      </c>
      <c r="K10908">
        <v>2</v>
      </c>
      <c r="L10908" s="2">
        <v>450</v>
      </c>
      <c r="M10908">
        <v>15</v>
      </c>
      <c r="N10908" s="2">
        <v>900</v>
      </c>
      <c r="O10908" s="2">
        <v>135</v>
      </c>
      <c r="P10908" s="2">
        <v>765</v>
      </c>
      <c r="Q10908" s="2">
        <v>531.23</v>
      </c>
      <c r="R10908" s="2">
        <v>233.77</v>
      </c>
      <c r="S10908" t="s">
        <v>53</v>
      </c>
      <c r="T10908" t="s">
        <v>163</v>
      </c>
      <c r="U10908" t="s">
        <v>164</v>
      </c>
      <c r="V10908" t="s">
        <v>39</v>
      </c>
      <c r="W10908" t="s">
        <v>66</v>
      </c>
      <c r="X10908" t="s">
        <v>67</v>
      </c>
      <c r="Y10908" t="s">
        <v>42</v>
      </c>
      <c r="Z10908" t="s">
        <v>43</v>
      </c>
      <c r="AA10908" t="s">
        <v>44</v>
      </c>
      <c r="AB10908" t="s">
        <v>44</v>
      </c>
    </row>
    <row r="10909" spans="1:28" x14ac:dyDescent="0.25">
      <c r="A10909" t="s">
        <v>16014</v>
      </c>
      <c r="B10909" s="1">
        <v>46163</v>
      </c>
      <c r="C10909" t="s">
        <v>5077</v>
      </c>
      <c r="D10909" t="s">
        <v>5078</v>
      </c>
      <c r="E10909">
        <v>56</v>
      </c>
      <c r="F10909" t="s">
        <v>111</v>
      </c>
      <c r="G10909" t="s">
        <v>72</v>
      </c>
      <c r="H10909" t="s">
        <v>73</v>
      </c>
      <c r="I10909" t="s">
        <v>74</v>
      </c>
      <c r="J10909" t="s">
        <v>75</v>
      </c>
      <c r="K10909">
        <v>5</v>
      </c>
      <c r="L10909" s="2">
        <v>2200</v>
      </c>
      <c r="M10909">
        <v>10</v>
      </c>
      <c r="N10909" s="2">
        <v>11000</v>
      </c>
      <c r="O10909" s="2">
        <v>1100</v>
      </c>
      <c r="P10909" s="2">
        <v>9900</v>
      </c>
      <c r="Q10909" s="2">
        <v>6427.94</v>
      </c>
      <c r="R10909" s="2">
        <v>3472.06</v>
      </c>
      <c r="S10909" t="s">
        <v>64</v>
      </c>
      <c r="T10909" t="s">
        <v>398</v>
      </c>
      <c r="U10909" t="s">
        <v>399</v>
      </c>
      <c r="V10909" t="s">
        <v>39</v>
      </c>
      <c r="W10909" t="s">
        <v>124</v>
      </c>
      <c r="X10909" t="s">
        <v>41</v>
      </c>
      <c r="Y10909" t="s">
        <v>56</v>
      </c>
      <c r="Z10909" t="s">
        <v>43</v>
      </c>
      <c r="AA10909" t="s">
        <v>44</v>
      </c>
      <c r="AB10909" t="s">
        <v>44</v>
      </c>
    </row>
    <row r="10910" spans="1:28" x14ac:dyDescent="0.25">
      <c r="A10910" t="s">
        <v>16015</v>
      </c>
      <c r="B10910" s="1">
        <v>46164</v>
      </c>
      <c r="C10910" t="s">
        <v>4824</v>
      </c>
      <c r="D10910" t="s">
        <v>4825</v>
      </c>
      <c r="E10910">
        <v>34</v>
      </c>
      <c r="F10910" t="s">
        <v>31</v>
      </c>
      <c r="G10910" t="s">
        <v>212</v>
      </c>
      <c r="H10910" t="s">
        <v>213</v>
      </c>
      <c r="I10910" t="s">
        <v>51</v>
      </c>
      <c r="J10910" t="s">
        <v>52</v>
      </c>
      <c r="K10910">
        <v>1</v>
      </c>
      <c r="L10910" s="2">
        <v>400</v>
      </c>
      <c r="M10910">
        <v>5</v>
      </c>
      <c r="N10910" s="2">
        <v>400</v>
      </c>
      <c r="O10910" s="2">
        <v>20</v>
      </c>
      <c r="P10910" s="2">
        <v>380</v>
      </c>
      <c r="Q10910" s="2">
        <v>279.20999999999998</v>
      </c>
      <c r="R10910" s="2">
        <v>100.79</v>
      </c>
      <c r="S10910" t="s">
        <v>36</v>
      </c>
      <c r="T10910" t="s">
        <v>178</v>
      </c>
      <c r="U10910" t="s">
        <v>154</v>
      </c>
      <c r="V10910" t="s">
        <v>39</v>
      </c>
      <c r="W10910" t="s">
        <v>92</v>
      </c>
      <c r="X10910" t="s">
        <v>97</v>
      </c>
      <c r="Y10910" t="s">
        <v>56</v>
      </c>
      <c r="Z10910" t="s">
        <v>43</v>
      </c>
      <c r="AA10910" t="s">
        <v>44</v>
      </c>
      <c r="AB10910" t="s">
        <v>44</v>
      </c>
    </row>
    <row r="10911" spans="1:28" x14ac:dyDescent="0.25">
      <c r="A10911" t="s">
        <v>16016</v>
      </c>
      <c r="B10911" s="1">
        <v>46164</v>
      </c>
      <c r="C10911" t="s">
        <v>4061</v>
      </c>
      <c r="D10911" t="s">
        <v>4062</v>
      </c>
      <c r="E10911">
        <v>20</v>
      </c>
      <c r="F10911" t="s">
        <v>31</v>
      </c>
      <c r="G10911" t="s">
        <v>197</v>
      </c>
      <c r="H10911" t="s">
        <v>198</v>
      </c>
      <c r="I10911" t="s">
        <v>74</v>
      </c>
      <c r="J10911" t="s">
        <v>75</v>
      </c>
      <c r="K10911">
        <v>2</v>
      </c>
      <c r="L10911" s="2">
        <v>2600</v>
      </c>
      <c r="M10911">
        <v>10</v>
      </c>
      <c r="N10911" s="2">
        <v>5200</v>
      </c>
      <c r="O10911" s="2">
        <v>520</v>
      </c>
      <c r="P10911" s="2">
        <v>4680</v>
      </c>
      <c r="Q10911" s="2">
        <v>3248.18</v>
      </c>
      <c r="R10911" s="2">
        <v>1431.82</v>
      </c>
      <c r="S10911" t="s">
        <v>64</v>
      </c>
      <c r="T10911" t="s">
        <v>407</v>
      </c>
      <c r="U10911" t="s">
        <v>408</v>
      </c>
      <c r="V10911" t="s">
        <v>39</v>
      </c>
      <c r="W10911" t="s">
        <v>83</v>
      </c>
      <c r="X10911" t="s">
        <v>41</v>
      </c>
      <c r="Y10911" t="s">
        <v>42</v>
      </c>
      <c r="Z10911" t="s">
        <v>43</v>
      </c>
      <c r="AA10911" t="s">
        <v>44</v>
      </c>
      <c r="AB10911" t="s">
        <v>44</v>
      </c>
    </row>
    <row r="10912" spans="1:28" x14ac:dyDescent="0.25">
      <c r="A10912" t="s">
        <v>16017</v>
      </c>
      <c r="B10912" s="1">
        <v>46164</v>
      </c>
      <c r="C10912" t="s">
        <v>4282</v>
      </c>
      <c r="D10912" t="s">
        <v>4283</v>
      </c>
      <c r="E10912">
        <v>35</v>
      </c>
      <c r="F10912" t="s">
        <v>48</v>
      </c>
      <c r="G10912" t="s">
        <v>197</v>
      </c>
      <c r="H10912" t="s">
        <v>198</v>
      </c>
      <c r="I10912" t="s">
        <v>74</v>
      </c>
      <c r="J10912" t="s">
        <v>75</v>
      </c>
      <c r="K10912">
        <v>2</v>
      </c>
      <c r="L10912" s="2">
        <v>2600</v>
      </c>
      <c r="M10912">
        <v>10</v>
      </c>
      <c r="N10912" s="2">
        <v>5200</v>
      </c>
      <c r="O10912" s="2">
        <v>520</v>
      </c>
      <c r="P10912" s="2">
        <v>4680</v>
      </c>
      <c r="Q10912" s="2">
        <v>3168.86</v>
      </c>
      <c r="R10912" s="2">
        <v>1511.14</v>
      </c>
      <c r="S10912" t="s">
        <v>53</v>
      </c>
      <c r="T10912" t="s">
        <v>163</v>
      </c>
      <c r="U10912" t="s">
        <v>164</v>
      </c>
      <c r="V10912" t="s">
        <v>39</v>
      </c>
      <c r="W10912" t="s">
        <v>137</v>
      </c>
      <c r="X10912" t="s">
        <v>41</v>
      </c>
      <c r="Y10912" t="s">
        <v>56</v>
      </c>
      <c r="Z10912" t="s">
        <v>43</v>
      </c>
      <c r="AA10912" t="s">
        <v>68</v>
      </c>
      <c r="AB10912" t="s">
        <v>44</v>
      </c>
    </row>
    <row r="10913" spans="1:28" x14ac:dyDescent="0.25">
      <c r="A10913" t="s">
        <v>16018</v>
      </c>
      <c r="B10913" s="1">
        <v>46164</v>
      </c>
      <c r="C10913" t="s">
        <v>464</v>
      </c>
      <c r="D10913" t="s">
        <v>465</v>
      </c>
      <c r="E10913">
        <v>35</v>
      </c>
      <c r="F10913" t="s">
        <v>48</v>
      </c>
      <c r="G10913" t="s">
        <v>148</v>
      </c>
      <c r="H10913" t="s">
        <v>149</v>
      </c>
      <c r="I10913" t="s">
        <v>74</v>
      </c>
      <c r="J10913" t="s">
        <v>130</v>
      </c>
      <c r="K10913">
        <v>5</v>
      </c>
      <c r="L10913" s="2">
        <v>3500</v>
      </c>
      <c r="M10913">
        <v>10</v>
      </c>
      <c r="N10913" s="2">
        <v>17500</v>
      </c>
      <c r="O10913" s="2">
        <v>1750</v>
      </c>
      <c r="P10913" s="2">
        <v>15750</v>
      </c>
      <c r="Q10913" s="2">
        <v>11106.6</v>
      </c>
      <c r="R10913" s="2">
        <v>4643.3999999999996</v>
      </c>
      <c r="S10913" t="s">
        <v>53</v>
      </c>
      <c r="T10913" t="s">
        <v>578</v>
      </c>
      <c r="U10913" t="s">
        <v>579</v>
      </c>
      <c r="V10913" t="s">
        <v>39</v>
      </c>
      <c r="W10913" t="s">
        <v>124</v>
      </c>
      <c r="X10913" t="s">
        <v>97</v>
      </c>
      <c r="Y10913" t="s">
        <v>42</v>
      </c>
      <c r="Z10913" t="s">
        <v>43</v>
      </c>
      <c r="AA10913" t="s">
        <v>44</v>
      </c>
      <c r="AB10913" t="s">
        <v>44</v>
      </c>
    </row>
    <row r="10914" spans="1:28" x14ac:dyDescent="0.25">
      <c r="A10914" t="s">
        <v>16019</v>
      </c>
      <c r="B10914" s="1">
        <v>46164</v>
      </c>
      <c r="C10914" t="s">
        <v>2715</v>
      </c>
      <c r="D10914" t="s">
        <v>2716</v>
      </c>
      <c r="E10914">
        <v>55</v>
      </c>
      <c r="F10914" t="s">
        <v>31</v>
      </c>
      <c r="G10914" t="s">
        <v>158</v>
      </c>
      <c r="H10914" t="s">
        <v>159</v>
      </c>
      <c r="I10914" t="s">
        <v>51</v>
      </c>
      <c r="J10914" t="s">
        <v>52</v>
      </c>
      <c r="K10914">
        <v>4</v>
      </c>
      <c r="L10914" s="2">
        <v>650</v>
      </c>
      <c r="M10914">
        <v>30</v>
      </c>
      <c r="N10914" s="2">
        <v>2600</v>
      </c>
      <c r="O10914" s="2">
        <v>780</v>
      </c>
      <c r="P10914" s="2">
        <v>1820</v>
      </c>
      <c r="Q10914" s="2">
        <v>1200.4100000000001</v>
      </c>
      <c r="R10914" s="2">
        <v>619.59</v>
      </c>
      <c r="S10914" t="s">
        <v>36</v>
      </c>
      <c r="T10914" t="s">
        <v>407</v>
      </c>
      <c r="U10914" t="s">
        <v>408</v>
      </c>
      <c r="V10914" t="s">
        <v>39</v>
      </c>
      <c r="W10914" t="s">
        <v>83</v>
      </c>
      <c r="X10914" t="s">
        <v>97</v>
      </c>
      <c r="Y10914" t="s">
        <v>56</v>
      </c>
      <c r="Z10914" t="s">
        <v>43</v>
      </c>
      <c r="AA10914" t="s">
        <v>44</v>
      </c>
      <c r="AB10914" t="s">
        <v>44</v>
      </c>
    </row>
    <row r="10915" spans="1:28" x14ac:dyDescent="0.25">
      <c r="A10915" t="s">
        <v>16020</v>
      </c>
      <c r="B10915" s="1">
        <v>46164</v>
      </c>
      <c r="C10915" t="s">
        <v>4623</v>
      </c>
      <c r="D10915" t="s">
        <v>4624</v>
      </c>
      <c r="E10915">
        <v>34</v>
      </c>
      <c r="F10915" t="s">
        <v>31</v>
      </c>
      <c r="G10915" t="s">
        <v>72</v>
      </c>
      <c r="H10915" t="s">
        <v>73</v>
      </c>
      <c r="I10915" t="s">
        <v>74</v>
      </c>
      <c r="J10915" t="s">
        <v>75</v>
      </c>
      <c r="K10915">
        <v>3</v>
      </c>
      <c r="L10915" s="2">
        <v>2200</v>
      </c>
      <c r="M10915">
        <v>10</v>
      </c>
      <c r="N10915" s="2">
        <v>6600</v>
      </c>
      <c r="O10915" s="2">
        <v>660</v>
      </c>
      <c r="P10915" s="2">
        <v>5940</v>
      </c>
      <c r="Q10915" s="2">
        <v>4339.47</v>
      </c>
      <c r="R10915" s="2">
        <v>1600.53</v>
      </c>
      <c r="S10915" t="s">
        <v>53</v>
      </c>
      <c r="T10915" t="s">
        <v>290</v>
      </c>
      <c r="U10915" t="s">
        <v>291</v>
      </c>
      <c r="V10915" t="s">
        <v>39</v>
      </c>
      <c r="W10915" t="s">
        <v>66</v>
      </c>
      <c r="X10915" t="s">
        <v>97</v>
      </c>
      <c r="Y10915" t="s">
        <v>56</v>
      </c>
      <c r="Z10915" t="s">
        <v>43</v>
      </c>
      <c r="AA10915" t="s">
        <v>44</v>
      </c>
      <c r="AB10915" t="s">
        <v>44</v>
      </c>
    </row>
    <row r="10916" spans="1:28" x14ac:dyDescent="0.25">
      <c r="A10916" t="s">
        <v>16021</v>
      </c>
      <c r="B10916" s="1">
        <v>46164</v>
      </c>
      <c r="C10916" t="s">
        <v>2296</v>
      </c>
      <c r="D10916" t="s">
        <v>2297</v>
      </c>
      <c r="E10916">
        <v>42</v>
      </c>
      <c r="F10916" t="s">
        <v>48</v>
      </c>
      <c r="G10916" t="s">
        <v>436</v>
      </c>
      <c r="H10916" t="s">
        <v>437</v>
      </c>
      <c r="I10916" t="s">
        <v>74</v>
      </c>
      <c r="J10916" t="s">
        <v>190</v>
      </c>
      <c r="K10916">
        <v>5</v>
      </c>
      <c r="L10916" s="2">
        <v>1800</v>
      </c>
      <c r="M10916">
        <v>0</v>
      </c>
      <c r="N10916" s="2">
        <v>9000</v>
      </c>
      <c r="O10916" s="2">
        <v>0</v>
      </c>
      <c r="P10916" s="2">
        <v>9000</v>
      </c>
      <c r="Q10916" s="2">
        <v>6287.32</v>
      </c>
      <c r="R10916" s="2">
        <v>2712.68</v>
      </c>
      <c r="S10916" t="s">
        <v>64</v>
      </c>
      <c r="T10916" t="s">
        <v>37</v>
      </c>
      <c r="U10916" t="s">
        <v>38</v>
      </c>
      <c r="V10916" t="s">
        <v>39</v>
      </c>
      <c r="W10916" t="s">
        <v>124</v>
      </c>
      <c r="X10916" t="s">
        <v>67</v>
      </c>
      <c r="Y10916" t="s">
        <v>56</v>
      </c>
      <c r="Z10916" t="s">
        <v>43</v>
      </c>
      <c r="AA10916" t="s">
        <v>44</v>
      </c>
      <c r="AB10916" t="s">
        <v>44</v>
      </c>
    </row>
    <row r="10917" spans="1:28" x14ac:dyDescent="0.25">
      <c r="A10917" t="s">
        <v>16022</v>
      </c>
      <c r="B10917" s="1">
        <v>46164</v>
      </c>
      <c r="C10917" t="s">
        <v>422</v>
      </c>
      <c r="D10917" t="s">
        <v>423</v>
      </c>
      <c r="E10917">
        <v>49</v>
      </c>
      <c r="F10917" t="s">
        <v>48</v>
      </c>
      <c r="G10917" t="s">
        <v>344</v>
      </c>
      <c r="H10917" t="s">
        <v>345</v>
      </c>
      <c r="I10917" t="s">
        <v>34</v>
      </c>
      <c r="J10917" t="s">
        <v>121</v>
      </c>
      <c r="K10917">
        <v>3</v>
      </c>
      <c r="L10917" s="2">
        <v>1600</v>
      </c>
      <c r="M10917">
        <v>10</v>
      </c>
      <c r="N10917" s="2">
        <v>4800</v>
      </c>
      <c r="O10917" s="2">
        <v>480</v>
      </c>
      <c r="P10917" s="2">
        <v>4320</v>
      </c>
      <c r="Q10917" s="2">
        <v>3413.14</v>
      </c>
      <c r="R10917" s="2">
        <v>906.86</v>
      </c>
      <c r="S10917" t="s">
        <v>53</v>
      </c>
      <c r="T10917" t="s">
        <v>275</v>
      </c>
      <c r="U10917" t="s">
        <v>123</v>
      </c>
      <c r="V10917" t="s">
        <v>39</v>
      </c>
      <c r="W10917" t="s">
        <v>137</v>
      </c>
      <c r="X10917" t="s">
        <v>41</v>
      </c>
      <c r="Y10917" t="s">
        <v>42</v>
      </c>
      <c r="Z10917" t="s">
        <v>43</v>
      </c>
      <c r="AA10917" t="s">
        <v>44</v>
      </c>
      <c r="AB10917" t="s">
        <v>68</v>
      </c>
    </row>
    <row r="10918" spans="1:28" x14ac:dyDescent="0.25">
      <c r="A10918" t="s">
        <v>16023</v>
      </c>
      <c r="B10918" s="1">
        <v>46164</v>
      </c>
      <c r="C10918" t="s">
        <v>10852</v>
      </c>
      <c r="D10918" t="s">
        <v>10853</v>
      </c>
      <c r="E10918">
        <v>34</v>
      </c>
      <c r="F10918" t="s">
        <v>31</v>
      </c>
      <c r="G10918" t="s">
        <v>197</v>
      </c>
      <c r="H10918" t="s">
        <v>198</v>
      </c>
      <c r="I10918" t="s">
        <v>74</v>
      </c>
      <c r="J10918" t="s">
        <v>75</v>
      </c>
      <c r="K10918">
        <v>4</v>
      </c>
      <c r="L10918" s="2">
        <v>2600</v>
      </c>
      <c r="M10918">
        <v>10</v>
      </c>
      <c r="N10918" s="2">
        <v>10400</v>
      </c>
      <c r="O10918" s="2">
        <v>1040</v>
      </c>
      <c r="P10918" s="2">
        <v>9360</v>
      </c>
      <c r="Q10918" s="2">
        <v>7409.42</v>
      </c>
      <c r="R10918" s="2">
        <v>1950.58</v>
      </c>
      <c r="S10918" t="s">
        <v>53</v>
      </c>
      <c r="T10918" t="s">
        <v>290</v>
      </c>
      <c r="U10918" t="s">
        <v>291</v>
      </c>
      <c r="V10918" t="s">
        <v>39</v>
      </c>
      <c r="W10918" t="s">
        <v>124</v>
      </c>
      <c r="X10918" t="s">
        <v>41</v>
      </c>
      <c r="Y10918" t="s">
        <v>56</v>
      </c>
      <c r="Z10918" t="s">
        <v>223</v>
      </c>
      <c r="AA10918" t="s">
        <v>68</v>
      </c>
      <c r="AB10918" t="s">
        <v>44</v>
      </c>
    </row>
    <row r="10919" spans="1:28" x14ac:dyDescent="0.25">
      <c r="A10919" t="s">
        <v>16024</v>
      </c>
      <c r="B10919" s="1">
        <v>46164</v>
      </c>
      <c r="C10919" t="s">
        <v>1554</v>
      </c>
      <c r="D10919" t="s">
        <v>1555</v>
      </c>
      <c r="E10919">
        <v>21</v>
      </c>
      <c r="F10919" t="s">
        <v>111</v>
      </c>
      <c r="G10919" t="s">
        <v>148</v>
      </c>
      <c r="H10919" t="s">
        <v>149</v>
      </c>
      <c r="I10919" t="s">
        <v>74</v>
      </c>
      <c r="J10919" t="s">
        <v>130</v>
      </c>
      <c r="K10919">
        <v>2</v>
      </c>
      <c r="L10919" s="2">
        <v>3500</v>
      </c>
      <c r="M10919">
        <v>15</v>
      </c>
      <c r="N10919" s="2">
        <v>7000</v>
      </c>
      <c r="O10919" s="2">
        <v>1050</v>
      </c>
      <c r="P10919" s="2">
        <v>5950</v>
      </c>
      <c r="Q10919" s="2">
        <v>4198.74</v>
      </c>
      <c r="R10919" s="2">
        <v>1751.26</v>
      </c>
      <c r="S10919" t="s">
        <v>36</v>
      </c>
      <c r="T10919" t="s">
        <v>114</v>
      </c>
      <c r="U10919" t="s">
        <v>115</v>
      </c>
      <c r="V10919" t="s">
        <v>39</v>
      </c>
      <c r="W10919" t="s">
        <v>40</v>
      </c>
      <c r="X10919" t="s">
        <v>67</v>
      </c>
      <c r="Y10919" t="s">
        <v>56</v>
      </c>
      <c r="Z10919" t="s">
        <v>144</v>
      </c>
      <c r="AA10919" t="s">
        <v>44</v>
      </c>
      <c r="AB10919" t="s">
        <v>44</v>
      </c>
    </row>
    <row r="10920" spans="1:28" x14ac:dyDescent="0.25">
      <c r="A10920" t="s">
        <v>16025</v>
      </c>
      <c r="B10920" s="1">
        <v>46164</v>
      </c>
      <c r="C10920" t="s">
        <v>5695</v>
      </c>
      <c r="D10920" t="s">
        <v>5696</v>
      </c>
      <c r="E10920">
        <v>58</v>
      </c>
      <c r="F10920" t="s">
        <v>48</v>
      </c>
      <c r="G10920" t="s">
        <v>298</v>
      </c>
      <c r="H10920" t="s">
        <v>299</v>
      </c>
      <c r="I10920" t="s">
        <v>103</v>
      </c>
      <c r="J10920" t="s">
        <v>104</v>
      </c>
      <c r="K10920">
        <v>1</v>
      </c>
      <c r="L10920" s="2">
        <v>700</v>
      </c>
      <c r="M10920">
        <v>10</v>
      </c>
      <c r="N10920" s="2">
        <v>700</v>
      </c>
      <c r="O10920" s="2">
        <v>70</v>
      </c>
      <c r="P10920" s="2">
        <v>630</v>
      </c>
      <c r="Q10920" s="2">
        <v>505.56</v>
      </c>
      <c r="R10920" s="2">
        <v>124.44</v>
      </c>
      <c r="S10920" t="s">
        <v>53</v>
      </c>
      <c r="T10920" t="s">
        <v>263</v>
      </c>
      <c r="U10920" t="s">
        <v>91</v>
      </c>
      <c r="V10920" t="s">
        <v>39</v>
      </c>
      <c r="W10920" t="s">
        <v>92</v>
      </c>
      <c r="X10920" t="s">
        <v>67</v>
      </c>
      <c r="Y10920" t="s">
        <v>56</v>
      </c>
      <c r="Z10920" t="s">
        <v>43</v>
      </c>
      <c r="AA10920" t="s">
        <v>44</v>
      </c>
      <c r="AB10920" t="s">
        <v>44</v>
      </c>
    </row>
    <row r="10921" spans="1:28" x14ac:dyDescent="0.25">
      <c r="A10921" t="s">
        <v>16026</v>
      </c>
      <c r="B10921" s="1">
        <v>46164</v>
      </c>
      <c r="C10921" t="s">
        <v>9572</v>
      </c>
      <c r="D10921" t="s">
        <v>9573</v>
      </c>
      <c r="E10921">
        <v>50</v>
      </c>
      <c r="F10921" t="s">
        <v>31</v>
      </c>
      <c r="G10921" t="s">
        <v>273</v>
      </c>
      <c r="H10921" t="s">
        <v>274</v>
      </c>
      <c r="I10921" t="s">
        <v>51</v>
      </c>
      <c r="J10921" t="s">
        <v>52</v>
      </c>
      <c r="K10921">
        <v>3</v>
      </c>
      <c r="L10921" s="2">
        <v>250</v>
      </c>
      <c r="M10921">
        <v>15</v>
      </c>
      <c r="N10921" s="2">
        <v>750</v>
      </c>
      <c r="O10921" s="2">
        <v>112.5</v>
      </c>
      <c r="P10921" s="2">
        <v>637.5</v>
      </c>
      <c r="Q10921" s="2">
        <v>380.58</v>
      </c>
      <c r="R10921" s="2">
        <v>256.92</v>
      </c>
      <c r="S10921" t="s">
        <v>36</v>
      </c>
      <c r="T10921" t="s">
        <v>275</v>
      </c>
      <c r="U10921" t="s">
        <v>123</v>
      </c>
      <c r="V10921" t="s">
        <v>39</v>
      </c>
      <c r="W10921" t="s">
        <v>66</v>
      </c>
      <c r="X10921" t="s">
        <v>97</v>
      </c>
      <c r="Y10921" t="s">
        <v>56</v>
      </c>
      <c r="Z10921" t="s">
        <v>43</v>
      </c>
      <c r="AA10921" t="s">
        <v>68</v>
      </c>
      <c r="AB10921" t="s">
        <v>44</v>
      </c>
    </row>
    <row r="10922" spans="1:28" x14ac:dyDescent="0.25">
      <c r="A10922" t="s">
        <v>16027</v>
      </c>
      <c r="B10922" s="1">
        <v>46165</v>
      </c>
      <c r="C10922" t="s">
        <v>2156</v>
      </c>
      <c r="D10922" t="s">
        <v>2157</v>
      </c>
      <c r="E10922">
        <v>41</v>
      </c>
      <c r="F10922" t="s">
        <v>48</v>
      </c>
      <c r="G10922" t="s">
        <v>176</v>
      </c>
      <c r="H10922" t="s">
        <v>177</v>
      </c>
      <c r="I10922" t="s">
        <v>34</v>
      </c>
      <c r="J10922" t="s">
        <v>35</v>
      </c>
      <c r="K10922">
        <v>2</v>
      </c>
      <c r="L10922" s="2">
        <v>6500</v>
      </c>
      <c r="M10922">
        <v>15</v>
      </c>
      <c r="N10922" s="2">
        <v>13000</v>
      </c>
      <c r="O10922" s="2">
        <v>1950</v>
      </c>
      <c r="P10922" s="2">
        <v>11050</v>
      </c>
      <c r="Q10922" s="2">
        <v>8620.98</v>
      </c>
      <c r="R10922" s="2">
        <v>2429.02</v>
      </c>
      <c r="S10922" t="s">
        <v>53</v>
      </c>
      <c r="T10922" t="s">
        <v>275</v>
      </c>
      <c r="U10922" t="s">
        <v>123</v>
      </c>
      <c r="V10922" t="s">
        <v>39</v>
      </c>
      <c r="W10922" t="s">
        <v>66</v>
      </c>
      <c r="X10922" t="s">
        <v>67</v>
      </c>
      <c r="Y10922" t="s">
        <v>56</v>
      </c>
      <c r="Z10922" t="s">
        <v>43</v>
      </c>
      <c r="AA10922" t="s">
        <v>68</v>
      </c>
      <c r="AB10922" t="s">
        <v>44</v>
      </c>
    </row>
    <row r="10923" spans="1:28" x14ac:dyDescent="0.25">
      <c r="A10923" t="s">
        <v>16028</v>
      </c>
      <c r="B10923" s="1">
        <v>46165</v>
      </c>
      <c r="C10923" t="s">
        <v>12246</v>
      </c>
      <c r="D10923" t="s">
        <v>12247</v>
      </c>
      <c r="E10923">
        <v>48</v>
      </c>
      <c r="F10923" t="s">
        <v>48</v>
      </c>
      <c r="G10923" t="s">
        <v>188</v>
      </c>
      <c r="H10923" t="s">
        <v>189</v>
      </c>
      <c r="I10923" t="s">
        <v>34</v>
      </c>
      <c r="J10923" t="s">
        <v>190</v>
      </c>
      <c r="K10923">
        <v>1</v>
      </c>
      <c r="L10923" s="2">
        <v>1800</v>
      </c>
      <c r="M10923">
        <v>15</v>
      </c>
      <c r="N10923" s="2">
        <v>1800</v>
      </c>
      <c r="O10923" s="2">
        <v>270</v>
      </c>
      <c r="P10923" s="2">
        <v>1530</v>
      </c>
      <c r="Q10923" s="2">
        <v>1245.6300000000001</v>
      </c>
      <c r="R10923" s="2">
        <v>284.37</v>
      </c>
      <c r="S10923" t="s">
        <v>36</v>
      </c>
      <c r="T10923" t="s">
        <v>65</v>
      </c>
      <c r="U10923" t="s">
        <v>65</v>
      </c>
      <c r="V10923" t="s">
        <v>39</v>
      </c>
      <c r="W10923" t="s">
        <v>40</v>
      </c>
      <c r="X10923" t="s">
        <v>41</v>
      </c>
      <c r="Y10923" t="s">
        <v>56</v>
      </c>
      <c r="Z10923" t="s">
        <v>43</v>
      </c>
      <c r="AA10923" t="s">
        <v>68</v>
      </c>
      <c r="AB10923" t="s">
        <v>44</v>
      </c>
    </row>
    <row r="10924" spans="1:28" x14ac:dyDescent="0.25">
      <c r="A10924" t="s">
        <v>16029</v>
      </c>
      <c r="B10924" s="1">
        <v>46165</v>
      </c>
      <c r="C10924" t="s">
        <v>1882</v>
      </c>
      <c r="D10924" t="s">
        <v>1883</v>
      </c>
      <c r="E10924">
        <v>18</v>
      </c>
      <c r="F10924" t="s">
        <v>48</v>
      </c>
      <c r="G10924" t="s">
        <v>280</v>
      </c>
      <c r="H10924" t="s">
        <v>281</v>
      </c>
      <c r="I10924" t="s">
        <v>62</v>
      </c>
      <c r="J10924" t="s">
        <v>190</v>
      </c>
      <c r="K10924">
        <v>2</v>
      </c>
      <c r="L10924" s="2">
        <v>700</v>
      </c>
      <c r="M10924">
        <v>30</v>
      </c>
      <c r="N10924" s="2">
        <v>1400</v>
      </c>
      <c r="O10924" s="2">
        <v>420</v>
      </c>
      <c r="P10924" s="2">
        <v>980</v>
      </c>
      <c r="Q10924" s="2">
        <v>629.77</v>
      </c>
      <c r="R10924" s="2">
        <v>350.23</v>
      </c>
      <c r="S10924" t="s">
        <v>36</v>
      </c>
      <c r="T10924" t="s">
        <v>37</v>
      </c>
      <c r="U10924" t="s">
        <v>38</v>
      </c>
      <c r="V10924" t="s">
        <v>39</v>
      </c>
      <c r="W10924" t="s">
        <v>137</v>
      </c>
      <c r="X10924" t="s">
        <v>67</v>
      </c>
      <c r="Y10924" t="s">
        <v>56</v>
      </c>
      <c r="Z10924" t="s">
        <v>43</v>
      </c>
      <c r="AA10924" t="s">
        <v>44</v>
      </c>
      <c r="AB10924" t="s">
        <v>44</v>
      </c>
    </row>
    <row r="10925" spans="1:28" x14ac:dyDescent="0.25">
      <c r="A10925" t="s">
        <v>16030</v>
      </c>
      <c r="B10925" s="1">
        <v>46165</v>
      </c>
      <c r="C10925" t="s">
        <v>3666</v>
      </c>
      <c r="D10925" t="s">
        <v>3667</v>
      </c>
      <c r="E10925">
        <v>49</v>
      </c>
      <c r="F10925" t="s">
        <v>31</v>
      </c>
      <c r="G10925" t="s">
        <v>243</v>
      </c>
      <c r="H10925" t="s">
        <v>244</v>
      </c>
      <c r="I10925" t="s">
        <v>103</v>
      </c>
      <c r="J10925" t="s">
        <v>104</v>
      </c>
      <c r="K10925">
        <v>1</v>
      </c>
      <c r="L10925" s="2">
        <v>450</v>
      </c>
      <c r="M10925">
        <v>20</v>
      </c>
      <c r="N10925" s="2">
        <v>450</v>
      </c>
      <c r="O10925" s="2">
        <v>90</v>
      </c>
      <c r="P10925" s="2">
        <v>360</v>
      </c>
      <c r="Q10925" s="2">
        <v>274.22000000000003</v>
      </c>
      <c r="R10925" s="2">
        <v>85.78</v>
      </c>
      <c r="S10925" t="s">
        <v>53</v>
      </c>
      <c r="T10925" t="s">
        <v>114</v>
      </c>
      <c r="U10925" t="s">
        <v>115</v>
      </c>
      <c r="V10925" t="s">
        <v>39</v>
      </c>
      <c r="W10925" t="s">
        <v>124</v>
      </c>
      <c r="X10925" t="s">
        <v>97</v>
      </c>
      <c r="Y10925" t="s">
        <v>84</v>
      </c>
      <c r="Z10925" t="s">
        <v>43</v>
      </c>
      <c r="AA10925" t="s">
        <v>44</v>
      </c>
      <c r="AB10925" t="s">
        <v>44</v>
      </c>
    </row>
    <row r="10926" spans="1:28" x14ac:dyDescent="0.25">
      <c r="A10926" t="s">
        <v>16031</v>
      </c>
      <c r="B10926" s="1">
        <v>46165</v>
      </c>
      <c r="C10926" t="s">
        <v>6957</v>
      </c>
      <c r="D10926" t="s">
        <v>6958</v>
      </c>
      <c r="E10926">
        <v>56</v>
      </c>
      <c r="F10926" t="s">
        <v>31</v>
      </c>
      <c r="G10926" t="s">
        <v>207</v>
      </c>
      <c r="H10926" t="s">
        <v>208</v>
      </c>
      <c r="I10926" t="s">
        <v>34</v>
      </c>
      <c r="J10926" t="s">
        <v>143</v>
      </c>
      <c r="K10926">
        <v>3</v>
      </c>
      <c r="L10926" s="2">
        <v>18000</v>
      </c>
      <c r="M10926">
        <v>5</v>
      </c>
      <c r="N10926" s="2">
        <v>54000</v>
      </c>
      <c r="O10926" s="2">
        <v>2700</v>
      </c>
      <c r="P10926" s="2">
        <v>51300</v>
      </c>
      <c r="Q10926" s="2">
        <v>36163.08</v>
      </c>
      <c r="R10926" s="2">
        <v>15136.92</v>
      </c>
      <c r="S10926" t="s">
        <v>36</v>
      </c>
      <c r="T10926" t="s">
        <v>398</v>
      </c>
      <c r="U10926" t="s">
        <v>399</v>
      </c>
      <c r="V10926" t="s">
        <v>39</v>
      </c>
      <c r="W10926" t="s">
        <v>66</v>
      </c>
      <c r="X10926" t="s">
        <v>67</v>
      </c>
      <c r="Y10926" t="s">
        <v>56</v>
      </c>
      <c r="Z10926" t="s">
        <v>144</v>
      </c>
      <c r="AA10926" t="s">
        <v>44</v>
      </c>
      <c r="AB10926" t="s">
        <v>44</v>
      </c>
    </row>
    <row r="10927" spans="1:28" x14ac:dyDescent="0.25">
      <c r="A10927" t="s">
        <v>16032</v>
      </c>
      <c r="B10927" s="1">
        <v>46165</v>
      </c>
      <c r="C10927" t="s">
        <v>14208</v>
      </c>
      <c r="D10927" t="s">
        <v>14209</v>
      </c>
      <c r="E10927">
        <v>29</v>
      </c>
      <c r="F10927" t="s">
        <v>48</v>
      </c>
      <c r="G10927" t="s">
        <v>112</v>
      </c>
      <c r="H10927" t="s">
        <v>113</v>
      </c>
      <c r="I10927" t="s">
        <v>103</v>
      </c>
      <c r="J10927" t="s">
        <v>104</v>
      </c>
      <c r="K10927">
        <v>1</v>
      </c>
      <c r="L10927" s="2">
        <v>650</v>
      </c>
      <c r="M10927">
        <v>10</v>
      </c>
      <c r="N10927" s="2">
        <v>650</v>
      </c>
      <c r="O10927" s="2">
        <v>65</v>
      </c>
      <c r="P10927" s="2">
        <v>585</v>
      </c>
      <c r="Q10927" s="2">
        <v>370.57</v>
      </c>
      <c r="R10927" s="2">
        <v>214.43</v>
      </c>
      <c r="S10927" t="s">
        <v>36</v>
      </c>
      <c r="T10927" t="s">
        <v>136</v>
      </c>
      <c r="U10927" t="s">
        <v>38</v>
      </c>
      <c r="V10927" t="s">
        <v>39</v>
      </c>
      <c r="W10927" t="s">
        <v>83</v>
      </c>
      <c r="X10927" t="s">
        <v>97</v>
      </c>
      <c r="Y10927" t="s">
        <v>84</v>
      </c>
      <c r="Z10927" t="s">
        <v>144</v>
      </c>
      <c r="AA10927" t="s">
        <v>44</v>
      </c>
      <c r="AB10927" t="s">
        <v>44</v>
      </c>
    </row>
    <row r="10928" spans="1:28" x14ac:dyDescent="0.25">
      <c r="A10928" t="s">
        <v>16033</v>
      </c>
      <c r="B10928" s="1">
        <v>46165</v>
      </c>
      <c r="C10928" t="s">
        <v>1328</v>
      </c>
      <c r="D10928" t="s">
        <v>1329</v>
      </c>
      <c r="E10928">
        <v>32</v>
      </c>
      <c r="F10928" t="s">
        <v>31</v>
      </c>
      <c r="G10928" t="s">
        <v>561</v>
      </c>
      <c r="H10928" t="s">
        <v>562</v>
      </c>
      <c r="I10928" t="s">
        <v>34</v>
      </c>
      <c r="J10928" t="s">
        <v>143</v>
      </c>
      <c r="K10928">
        <v>3</v>
      </c>
      <c r="L10928" s="2">
        <v>900</v>
      </c>
      <c r="M10928">
        <v>15</v>
      </c>
      <c r="N10928" s="2">
        <v>2700</v>
      </c>
      <c r="O10928" s="2">
        <v>405</v>
      </c>
      <c r="P10928" s="2">
        <v>2295</v>
      </c>
      <c r="Q10928" s="2">
        <v>1601.07</v>
      </c>
      <c r="R10928" s="2">
        <v>693.93</v>
      </c>
      <c r="S10928" t="s">
        <v>53</v>
      </c>
      <c r="T10928" t="s">
        <v>136</v>
      </c>
      <c r="U10928" t="s">
        <v>38</v>
      </c>
      <c r="V10928" t="s">
        <v>39</v>
      </c>
      <c r="W10928" t="s">
        <v>40</v>
      </c>
      <c r="X10928" t="s">
        <v>67</v>
      </c>
      <c r="Y10928" t="s">
        <v>42</v>
      </c>
      <c r="Z10928" t="s">
        <v>43</v>
      </c>
      <c r="AA10928" t="s">
        <v>44</v>
      </c>
      <c r="AB10928" t="s">
        <v>44</v>
      </c>
    </row>
    <row r="10929" spans="1:28" x14ac:dyDescent="0.25">
      <c r="A10929" t="s">
        <v>16034</v>
      </c>
      <c r="B10929" s="1">
        <v>46165</v>
      </c>
      <c r="C10929" t="s">
        <v>11870</v>
      </c>
      <c r="D10929" t="s">
        <v>11871</v>
      </c>
      <c r="E10929">
        <v>39</v>
      </c>
      <c r="F10929" t="s">
        <v>31</v>
      </c>
      <c r="G10929" t="s">
        <v>119</v>
      </c>
      <c r="H10929" t="s">
        <v>120</v>
      </c>
      <c r="I10929" t="s">
        <v>62</v>
      </c>
      <c r="J10929" t="s">
        <v>121</v>
      </c>
      <c r="K10929">
        <v>1</v>
      </c>
      <c r="L10929" s="2">
        <v>4800</v>
      </c>
      <c r="M10929">
        <v>10</v>
      </c>
      <c r="N10929" s="2">
        <v>4800</v>
      </c>
      <c r="O10929" s="2">
        <v>480</v>
      </c>
      <c r="P10929" s="2">
        <v>4320</v>
      </c>
      <c r="Q10929" s="2">
        <v>2510.0700000000002</v>
      </c>
      <c r="R10929" s="2">
        <v>1809.93</v>
      </c>
      <c r="S10929" t="s">
        <v>53</v>
      </c>
      <c r="T10929" t="s">
        <v>96</v>
      </c>
      <c r="U10929" t="s">
        <v>96</v>
      </c>
      <c r="V10929" t="s">
        <v>39</v>
      </c>
      <c r="W10929" t="s">
        <v>92</v>
      </c>
      <c r="X10929" t="s">
        <v>97</v>
      </c>
      <c r="Y10929" t="s">
        <v>56</v>
      </c>
      <c r="Z10929" t="s">
        <v>43</v>
      </c>
      <c r="AA10929" t="s">
        <v>44</v>
      </c>
      <c r="AB10929" t="s">
        <v>44</v>
      </c>
    </row>
    <row r="10930" spans="1:28" x14ac:dyDescent="0.25">
      <c r="A10930" t="s">
        <v>16035</v>
      </c>
      <c r="B10930" s="1">
        <v>46165</v>
      </c>
      <c r="C10930" t="s">
        <v>16036</v>
      </c>
      <c r="D10930" t="s">
        <v>16037</v>
      </c>
      <c r="E10930">
        <v>44</v>
      </c>
      <c r="F10930" t="s">
        <v>31</v>
      </c>
      <c r="G10930" t="s">
        <v>366</v>
      </c>
      <c r="H10930" t="s">
        <v>367</v>
      </c>
      <c r="I10930" t="s">
        <v>34</v>
      </c>
      <c r="J10930" t="s">
        <v>130</v>
      </c>
      <c r="K10930">
        <v>3</v>
      </c>
      <c r="L10930" s="2">
        <v>14500</v>
      </c>
      <c r="M10930">
        <v>10</v>
      </c>
      <c r="N10930" s="2">
        <v>43500</v>
      </c>
      <c r="O10930" s="2">
        <v>4350</v>
      </c>
      <c r="P10930" s="2">
        <v>39150</v>
      </c>
      <c r="Q10930" s="2">
        <v>30658.240000000002</v>
      </c>
      <c r="R10930" s="2">
        <v>8491.76</v>
      </c>
      <c r="S10930" t="s">
        <v>53</v>
      </c>
      <c r="T10930" t="s">
        <v>105</v>
      </c>
      <c r="U10930" t="s">
        <v>106</v>
      </c>
      <c r="V10930" t="s">
        <v>39</v>
      </c>
      <c r="W10930" t="s">
        <v>83</v>
      </c>
      <c r="X10930" t="s">
        <v>67</v>
      </c>
      <c r="Y10930" t="s">
        <v>42</v>
      </c>
      <c r="Z10930" t="s">
        <v>43</v>
      </c>
      <c r="AA10930" t="s">
        <v>44</v>
      </c>
      <c r="AB10930" t="s">
        <v>44</v>
      </c>
    </row>
    <row r="10931" spans="1:28" x14ac:dyDescent="0.25">
      <c r="A10931" t="s">
        <v>16038</v>
      </c>
      <c r="B10931" s="1">
        <v>46165</v>
      </c>
      <c r="C10931" t="s">
        <v>2880</v>
      </c>
      <c r="D10931" t="s">
        <v>2881</v>
      </c>
      <c r="E10931">
        <v>49</v>
      </c>
      <c r="F10931" t="s">
        <v>48</v>
      </c>
      <c r="G10931" t="s">
        <v>72</v>
      </c>
      <c r="H10931" t="s">
        <v>73</v>
      </c>
      <c r="I10931" t="s">
        <v>74</v>
      </c>
      <c r="J10931" t="s">
        <v>75</v>
      </c>
      <c r="K10931">
        <v>5</v>
      </c>
      <c r="L10931" s="2">
        <v>2200</v>
      </c>
      <c r="M10931">
        <v>15</v>
      </c>
      <c r="N10931" s="2">
        <v>11000</v>
      </c>
      <c r="O10931" s="2">
        <v>1650</v>
      </c>
      <c r="P10931" s="2">
        <v>9350</v>
      </c>
      <c r="Q10931" s="2">
        <v>5519.91</v>
      </c>
      <c r="R10931" s="2">
        <v>3830.09</v>
      </c>
      <c r="S10931" t="s">
        <v>53</v>
      </c>
      <c r="T10931" t="s">
        <v>65</v>
      </c>
      <c r="U10931" t="s">
        <v>65</v>
      </c>
      <c r="V10931" t="s">
        <v>39</v>
      </c>
      <c r="W10931" t="s">
        <v>40</v>
      </c>
      <c r="X10931" t="s">
        <v>41</v>
      </c>
      <c r="Y10931" t="s">
        <v>56</v>
      </c>
      <c r="Z10931" t="s">
        <v>223</v>
      </c>
      <c r="AA10931" t="s">
        <v>68</v>
      </c>
      <c r="AB10931" t="s">
        <v>44</v>
      </c>
    </row>
    <row r="10932" spans="1:28" x14ac:dyDescent="0.25">
      <c r="A10932" t="s">
        <v>16039</v>
      </c>
      <c r="B10932" s="1">
        <v>46165</v>
      </c>
      <c r="C10932" t="s">
        <v>5850</v>
      </c>
      <c r="D10932" t="s">
        <v>5851</v>
      </c>
      <c r="E10932">
        <v>52</v>
      </c>
      <c r="F10932" t="s">
        <v>31</v>
      </c>
      <c r="G10932" t="s">
        <v>285</v>
      </c>
      <c r="H10932" t="s">
        <v>286</v>
      </c>
      <c r="I10932" t="s">
        <v>34</v>
      </c>
      <c r="J10932" t="s">
        <v>121</v>
      </c>
      <c r="K10932">
        <v>4</v>
      </c>
      <c r="L10932" s="2">
        <v>3200</v>
      </c>
      <c r="M10932">
        <v>5</v>
      </c>
      <c r="N10932" s="2">
        <v>12800</v>
      </c>
      <c r="O10932" s="2">
        <v>640</v>
      </c>
      <c r="P10932" s="2">
        <v>12160</v>
      </c>
      <c r="Q10932" s="2">
        <v>8023.36</v>
      </c>
      <c r="R10932" s="2">
        <v>4136.6400000000003</v>
      </c>
      <c r="S10932" t="s">
        <v>53</v>
      </c>
      <c r="T10932" t="s">
        <v>65</v>
      </c>
      <c r="U10932" t="s">
        <v>65</v>
      </c>
      <c r="V10932" t="s">
        <v>39</v>
      </c>
      <c r="W10932" t="s">
        <v>66</v>
      </c>
      <c r="X10932" t="s">
        <v>41</v>
      </c>
      <c r="Y10932" t="s">
        <v>56</v>
      </c>
      <c r="Z10932" t="s">
        <v>223</v>
      </c>
      <c r="AA10932" t="s">
        <v>44</v>
      </c>
      <c r="AB10932" t="s">
        <v>44</v>
      </c>
    </row>
    <row r="10933" spans="1:28" x14ac:dyDescent="0.25">
      <c r="A10933" t="s">
        <v>16040</v>
      </c>
      <c r="B10933" s="1">
        <v>46165</v>
      </c>
      <c r="C10933" t="s">
        <v>5043</v>
      </c>
      <c r="D10933" t="s">
        <v>5044</v>
      </c>
      <c r="E10933">
        <v>32</v>
      </c>
      <c r="F10933" t="s">
        <v>31</v>
      </c>
      <c r="G10933" t="s">
        <v>273</v>
      </c>
      <c r="H10933" t="s">
        <v>274</v>
      </c>
      <c r="I10933" t="s">
        <v>51</v>
      </c>
      <c r="J10933" t="s">
        <v>52</v>
      </c>
      <c r="K10933">
        <v>1</v>
      </c>
      <c r="L10933" s="2">
        <v>250</v>
      </c>
      <c r="M10933">
        <v>10</v>
      </c>
      <c r="N10933" s="2">
        <v>250</v>
      </c>
      <c r="O10933" s="2">
        <v>25</v>
      </c>
      <c r="P10933" s="2">
        <v>225</v>
      </c>
      <c r="Q10933" s="2">
        <v>135.03</v>
      </c>
      <c r="R10933" s="2">
        <v>89.97</v>
      </c>
      <c r="S10933" t="s">
        <v>36</v>
      </c>
      <c r="T10933" t="s">
        <v>398</v>
      </c>
      <c r="U10933" t="s">
        <v>399</v>
      </c>
      <c r="V10933" t="s">
        <v>39</v>
      </c>
      <c r="W10933" t="s">
        <v>124</v>
      </c>
      <c r="X10933" t="s">
        <v>97</v>
      </c>
      <c r="Y10933" t="s">
        <v>56</v>
      </c>
      <c r="Z10933" t="s">
        <v>107</v>
      </c>
      <c r="AA10933" t="s">
        <v>44</v>
      </c>
      <c r="AB10933" t="s">
        <v>44</v>
      </c>
    </row>
    <row r="10934" spans="1:28" x14ac:dyDescent="0.25">
      <c r="A10934" t="s">
        <v>16041</v>
      </c>
      <c r="B10934" s="1">
        <v>46165</v>
      </c>
      <c r="C10934" t="s">
        <v>8922</v>
      </c>
      <c r="D10934" t="s">
        <v>8923</v>
      </c>
      <c r="E10934">
        <v>54</v>
      </c>
      <c r="F10934" t="s">
        <v>31</v>
      </c>
      <c r="G10934" t="s">
        <v>318</v>
      </c>
      <c r="H10934" t="s">
        <v>319</v>
      </c>
      <c r="I10934" t="s">
        <v>34</v>
      </c>
      <c r="J10934" t="s">
        <v>190</v>
      </c>
      <c r="K10934">
        <v>1</v>
      </c>
      <c r="L10934" s="2">
        <v>2500</v>
      </c>
      <c r="M10934">
        <v>5</v>
      </c>
      <c r="N10934" s="2">
        <v>2500</v>
      </c>
      <c r="O10934" s="2">
        <v>125</v>
      </c>
      <c r="P10934" s="2">
        <v>2375</v>
      </c>
      <c r="Q10934" s="2">
        <v>1564.39</v>
      </c>
      <c r="R10934" s="2">
        <v>810.61</v>
      </c>
      <c r="S10934" t="s">
        <v>53</v>
      </c>
      <c r="T10934" t="s">
        <v>398</v>
      </c>
      <c r="U10934" t="s">
        <v>399</v>
      </c>
      <c r="V10934" t="s">
        <v>39</v>
      </c>
      <c r="W10934" t="s">
        <v>83</v>
      </c>
      <c r="X10934" t="s">
        <v>97</v>
      </c>
      <c r="Y10934" t="s">
        <v>42</v>
      </c>
      <c r="Z10934" t="s">
        <v>43</v>
      </c>
      <c r="AA10934" t="s">
        <v>44</v>
      </c>
      <c r="AB10934" t="s">
        <v>44</v>
      </c>
    </row>
    <row r="10935" spans="1:28" x14ac:dyDescent="0.25">
      <c r="A10935" t="s">
        <v>16042</v>
      </c>
      <c r="B10935" s="1">
        <v>46166</v>
      </c>
      <c r="C10935" t="s">
        <v>9787</v>
      </c>
      <c r="D10935" t="s">
        <v>9788</v>
      </c>
      <c r="E10935">
        <v>51</v>
      </c>
      <c r="F10935" t="s">
        <v>48</v>
      </c>
      <c r="G10935" t="s">
        <v>273</v>
      </c>
      <c r="H10935" t="s">
        <v>274</v>
      </c>
      <c r="I10935" t="s">
        <v>51</v>
      </c>
      <c r="J10935" t="s">
        <v>52</v>
      </c>
      <c r="K10935">
        <v>3</v>
      </c>
      <c r="L10935" s="2">
        <v>250</v>
      </c>
      <c r="M10935">
        <v>5</v>
      </c>
      <c r="N10935" s="2">
        <v>750</v>
      </c>
      <c r="O10935" s="2">
        <v>37.5</v>
      </c>
      <c r="P10935" s="2">
        <v>712.5</v>
      </c>
      <c r="Q10935" s="2">
        <v>566.91</v>
      </c>
      <c r="R10935" s="2">
        <v>145.59</v>
      </c>
      <c r="S10935" t="s">
        <v>53</v>
      </c>
      <c r="T10935" t="s">
        <v>37</v>
      </c>
      <c r="U10935" t="s">
        <v>38</v>
      </c>
      <c r="V10935" t="s">
        <v>39</v>
      </c>
      <c r="W10935" t="s">
        <v>83</v>
      </c>
      <c r="X10935" t="s">
        <v>97</v>
      </c>
      <c r="Y10935" t="s">
        <v>56</v>
      </c>
      <c r="Z10935" t="s">
        <v>43</v>
      </c>
      <c r="AA10935" t="s">
        <v>44</v>
      </c>
      <c r="AB10935" t="s">
        <v>44</v>
      </c>
    </row>
    <row r="10936" spans="1:28" x14ac:dyDescent="0.25">
      <c r="A10936" t="s">
        <v>16043</v>
      </c>
      <c r="B10936" s="1">
        <v>46166</v>
      </c>
      <c r="C10936" t="s">
        <v>7284</v>
      </c>
      <c r="D10936" t="s">
        <v>7285</v>
      </c>
      <c r="E10936">
        <v>22</v>
      </c>
      <c r="F10936" t="s">
        <v>111</v>
      </c>
      <c r="G10936" t="s">
        <v>344</v>
      </c>
      <c r="H10936" t="s">
        <v>345</v>
      </c>
      <c r="I10936" t="s">
        <v>34</v>
      </c>
      <c r="J10936" t="s">
        <v>121</v>
      </c>
      <c r="K10936">
        <v>2</v>
      </c>
      <c r="L10936" s="2">
        <v>1600</v>
      </c>
      <c r="M10936">
        <v>5</v>
      </c>
      <c r="N10936" s="2">
        <v>3200</v>
      </c>
      <c r="O10936" s="2">
        <v>160</v>
      </c>
      <c r="P10936" s="2">
        <v>3040</v>
      </c>
      <c r="Q10936" s="2">
        <v>1770.63</v>
      </c>
      <c r="R10936" s="2">
        <v>1269.3699999999999</v>
      </c>
      <c r="S10936" t="s">
        <v>64</v>
      </c>
      <c r="T10936" t="s">
        <v>398</v>
      </c>
      <c r="U10936" t="s">
        <v>399</v>
      </c>
      <c r="V10936" t="s">
        <v>39</v>
      </c>
      <c r="W10936" t="s">
        <v>66</v>
      </c>
      <c r="X10936" t="s">
        <v>67</v>
      </c>
      <c r="Y10936" t="s">
        <v>56</v>
      </c>
      <c r="Z10936" t="s">
        <v>43</v>
      </c>
      <c r="AA10936" t="s">
        <v>44</v>
      </c>
      <c r="AB10936" t="s">
        <v>44</v>
      </c>
    </row>
    <row r="10937" spans="1:28" x14ac:dyDescent="0.25">
      <c r="A10937" t="s">
        <v>16044</v>
      </c>
      <c r="B10937" s="1">
        <v>46166</v>
      </c>
      <c r="C10937" t="s">
        <v>1416</v>
      </c>
      <c r="D10937" t="s">
        <v>1417</v>
      </c>
      <c r="E10937">
        <v>33</v>
      </c>
      <c r="F10937" t="s">
        <v>31</v>
      </c>
      <c r="G10937" t="s">
        <v>112</v>
      </c>
      <c r="H10937" t="s">
        <v>113</v>
      </c>
      <c r="I10937" t="s">
        <v>103</v>
      </c>
      <c r="J10937" t="s">
        <v>104</v>
      </c>
      <c r="K10937">
        <v>1</v>
      </c>
      <c r="L10937" s="2">
        <v>650</v>
      </c>
      <c r="M10937">
        <v>15</v>
      </c>
      <c r="N10937" s="2">
        <v>650</v>
      </c>
      <c r="O10937" s="2">
        <v>97.5</v>
      </c>
      <c r="P10937" s="2">
        <v>552.5</v>
      </c>
      <c r="Q10937" s="2">
        <v>375.54</v>
      </c>
      <c r="R10937" s="2">
        <v>176.96</v>
      </c>
      <c r="S10937" t="s">
        <v>53</v>
      </c>
      <c r="T10937" t="s">
        <v>114</v>
      </c>
      <c r="U10937" t="s">
        <v>115</v>
      </c>
      <c r="V10937" t="s">
        <v>39</v>
      </c>
      <c r="W10937" t="s">
        <v>83</v>
      </c>
      <c r="X10937" t="s">
        <v>41</v>
      </c>
      <c r="Y10937" t="s">
        <v>56</v>
      </c>
      <c r="Z10937" t="s">
        <v>43</v>
      </c>
      <c r="AA10937" t="s">
        <v>44</v>
      </c>
      <c r="AB10937" t="s">
        <v>44</v>
      </c>
    </row>
    <row r="10938" spans="1:28" x14ac:dyDescent="0.25">
      <c r="A10938" t="s">
        <v>16045</v>
      </c>
      <c r="B10938" s="1">
        <v>46166</v>
      </c>
      <c r="C10938" t="s">
        <v>12373</v>
      </c>
      <c r="D10938" t="s">
        <v>12374</v>
      </c>
      <c r="E10938">
        <v>51</v>
      </c>
      <c r="F10938" t="s">
        <v>48</v>
      </c>
      <c r="G10938" t="s">
        <v>280</v>
      </c>
      <c r="H10938" t="s">
        <v>281</v>
      </c>
      <c r="I10938" t="s">
        <v>62</v>
      </c>
      <c r="J10938" t="s">
        <v>190</v>
      </c>
      <c r="K10938">
        <v>2</v>
      </c>
      <c r="L10938" s="2">
        <v>700</v>
      </c>
      <c r="M10938">
        <v>5</v>
      </c>
      <c r="N10938" s="2">
        <v>1400</v>
      </c>
      <c r="O10938" s="2">
        <v>70</v>
      </c>
      <c r="P10938" s="2">
        <v>1330</v>
      </c>
      <c r="Q10938" s="2">
        <v>959.85</v>
      </c>
      <c r="R10938" s="2">
        <v>370.15</v>
      </c>
      <c r="S10938" t="s">
        <v>53</v>
      </c>
      <c r="T10938" t="s">
        <v>122</v>
      </c>
      <c r="U10938" t="s">
        <v>123</v>
      </c>
      <c r="V10938" t="s">
        <v>39</v>
      </c>
      <c r="W10938" t="s">
        <v>66</v>
      </c>
      <c r="X10938" t="s">
        <v>67</v>
      </c>
      <c r="Y10938" t="s">
        <v>56</v>
      </c>
      <c r="Z10938" t="s">
        <v>43</v>
      </c>
      <c r="AA10938" t="s">
        <v>44</v>
      </c>
      <c r="AB10938" t="s">
        <v>44</v>
      </c>
    </row>
    <row r="10939" spans="1:28" x14ac:dyDescent="0.25">
      <c r="A10939" t="s">
        <v>16046</v>
      </c>
      <c r="B10939" s="1">
        <v>46166</v>
      </c>
      <c r="C10939" t="s">
        <v>1122</v>
      </c>
      <c r="D10939" t="s">
        <v>1123</v>
      </c>
      <c r="E10939">
        <v>29</v>
      </c>
      <c r="F10939" t="s">
        <v>31</v>
      </c>
      <c r="G10939" t="s">
        <v>352</v>
      </c>
      <c r="H10939" t="s">
        <v>353</v>
      </c>
      <c r="I10939" t="s">
        <v>103</v>
      </c>
      <c r="J10939" t="s">
        <v>104</v>
      </c>
      <c r="K10939">
        <v>3</v>
      </c>
      <c r="L10939" s="2">
        <v>850</v>
      </c>
      <c r="M10939">
        <v>5</v>
      </c>
      <c r="N10939" s="2">
        <v>2550</v>
      </c>
      <c r="O10939" s="2">
        <v>127.5</v>
      </c>
      <c r="P10939" s="2">
        <v>2422.5</v>
      </c>
      <c r="Q10939" s="2">
        <v>1450.47</v>
      </c>
      <c r="R10939" s="2">
        <v>972.03</v>
      </c>
      <c r="S10939" t="s">
        <v>64</v>
      </c>
      <c r="T10939" t="s">
        <v>398</v>
      </c>
      <c r="U10939" t="s">
        <v>399</v>
      </c>
      <c r="V10939" t="s">
        <v>39</v>
      </c>
      <c r="W10939" t="s">
        <v>137</v>
      </c>
      <c r="X10939" t="s">
        <v>67</v>
      </c>
      <c r="Y10939" t="s">
        <v>56</v>
      </c>
      <c r="Z10939" t="s">
        <v>144</v>
      </c>
      <c r="AA10939" t="s">
        <v>44</v>
      </c>
      <c r="AB10939" t="s">
        <v>44</v>
      </c>
    </row>
    <row r="10940" spans="1:28" x14ac:dyDescent="0.25">
      <c r="A10940" t="s">
        <v>16047</v>
      </c>
      <c r="B10940" s="1">
        <v>46166</v>
      </c>
      <c r="C10940" t="s">
        <v>4084</v>
      </c>
      <c r="D10940" t="s">
        <v>4085</v>
      </c>
      <c r="E10940">
        <v>24</v>
      </c>
      <c r="F10940" t="s">
        <v>31</v>
      </c>
      <c r="G10940" t="s">
        <v>207</v>
      </c>
      <c r="H10940" t="s">
        <v>208</v>
      </c>
      <c r="I10940" t="s">
        <v>34</v>
      </c>
      <c r="J10940" t="s">
        <v>143</v>
      </c>
      <c r="K10940">
        <v>2</v>
      </c>
      <c r="L10940" s="2">
        <v>18000</v>
      </c>
      <c r="M10940">
        <v>5</v>
      </c>
      <c r="N10940" s="2">
        <v>36000</v>
      </c>
      <c r="O10940" s="2">
        <v>1800</v>
      </c>
      <c r="P10940" s="2">
        <v>34200</v>
      </c>
      <c r="Q10940" s="2">
        <v>24690.11</v>
      </c>
      <c r="R10940" s="2">
        <v>9509.89</v>
      </c>
      <c r="S10940" t="s">
        <v>53</v>
      </c>
      <c r="T10940" t="s">
        <v>407</v>
      </c>
      <c r="U10940" t="s">
        <v>408</v>
      </c>
      <c r="V10940" t="s">
        <v>39</v>
      </c>
      <c r="W10940" t="s">
        <v>92</v>
      </c>
      <c r="X10940" t="s">
        <v>97</v>
      </c>
      <c r="Y10940" t="s">
        <v>56</v>
      </c>
      <c r="Z10940" t="s">
        <v>43</v>
      </c>
      <c r="AA10940" t="s">
        <v>44</v>
      </c>
      <c r="AB10940" t="s">
        <v>44</v>
      </c>
    </row>
    <row r="10941" spans="1:28" x14ac:dyDescent="0.25">
      <c r="A10941" t="s">
        <v>16048</v>
      </c>
      <c r="B10941" s="1">
        <v>46166</v>
      </c>
      <c r="C10941" t="s">
        <v>5695</v>
      </c>
      <c r="D10941" t="s">
        <v>5696</v>
      </c>
      <c r="E10941">
        <v>49</v>
      </c>
      <c r="F10941" t="s">
        <v>48</v>
      </c>
      <c r="G10941" t="s">
        <v>217</v>
      </c>
      <c r="H10941" t="s">
        <v>218</v>
      </c>
      <c r="I10941" t="s">
        <v>34</v>
      </c>
      <c r="J10941" t="s">
        <v>130</v>
      </c>
      <c r="K10941">
        <v>2</v>
      </c>
      <c r="L10941" s="2">
        <v>28000</v>
      </c>
      <c r="M10941">
        <v>20</v>
      </c>
      <c r="N10941" s="2">
        <v>56000</v>
      </c>
      <c r="O10941" s="2">
        <v>11200</v>
      </c>
      <c r="P10941" s="2">
        <v>44800</v>
      </c>
      <c r="Q10941" s="2">
        <v>25516.98</v>
      </c>
      <c r="R10941" s="2">
        <v>19283.02</v>
      </c>
      <c r="S10941" t="s">
        <v>53</v>
      </c>
      <c r="T10941" t="s">
        <v>290</v>
      </c>
      <c r="U10941" t="s">
        <v>291</v>
      </c>
      <c r="V10941" t="s">
        <v>39</v>
      </c>
      <c r="W10941" t="s">
        <v>124</v>
      </c>
      <c r="X10941" t="s">
        <v>97</v>
      </c>
      <c r="Y10941" t="s">
        <v>56</v>
      </c>
      <c r="Z10941" t="s">
        <v>43</v>
      </c>
      <c r="AA10941" t="s">
        <v>44</v>
      </c>
      <c r="AB10941" t="s">
        <v>44</v>
      </c>
    </row>
    <row r="10942" spans="1:28" x14ac:dyDescent="0.25">
      <c r="A10942" t="s">
        <v>16049</v>
      </c>
      <c r="B10942" s="1">
        <v>46166</v>
      </c>
      <c r="C10942" t="s">
        <v>9415</v>
      </c>
      <c r="D10942" t="s">
        <v>9416</v>
      </c>
      <c r="E10942">
        <v>47</v>
      </c>
      <c r="F10942" t="s">
        <v>111</v>
      </c>
      <c r="G10942" t="s">
        <v>227</v>
      </c>
      <c r="H10942" t="s">
        <v>228</v>
      </c>
      <c r="I10942" t="s">
        <v>74</v>
      </c>
      <c r="J10942" t="s">
        <v>75</v>
      </c>
      <c r="K10942">
        <v>2</v>
      </c>
      <c r="L10942" s="2">
        <v>1400</v>
      </c>
      <c r="M10942">
        <v>5</v>
      </c>
      <c r="N10942" s="2">
        <v>2800</v>
      </c>
      <c r="O10942" s="2">
        <v>140</v>
      </c>
      <c r="P10942" s="2">
        <v>2660</v>
      </c>
      <c r="Q10942" s="2">
        <v>1886.92</v>
      </c>
      <c r="R10942" s="2">
        <v>773.08</v>
      </c>
      <c r="S10942" t="s">
        <v>53</v>
      </c>
      <c r="T10942" t="s">
        <v>153</v>
      </c>
      <c r="U10942" t="s">
        <v>154</v>
      </c>
      <c r="V10942" t="s">
        <v>39</v>
      </c>
      <c r="W10942" t="s">
        <v>83</v>
      </c>
      <c r="X10942" t="s">
        <v>41</v>
      </c>
      <c r="Y10942" t="s">
        <v>42</v>
      </c>
      <c r="Z10942" t="s">
        <v>43</v>
      </c>
      <c r="AA10942" t="s">
        <v>44</v>
      </c>
      <c r="AB10942" t="s">
        <v>44</v>
      </c>
    </row>
    <row r="10943" spans="1:28" x14ac:dyDescent="0.25">
      <c r="A10943" t="s">
        <v>16050</v>
      </c>
      <c r="B10943" s="1">
        <v>46166</v>
      </c>
      <c r="C10943" t="s">
        <v>6787</v>
      </c>
      <c r="D10943" t="s">
        <v>6788</v>
      </c>
      <c r="E10943">
        <v>47</v>
      </c>
      <c r="F10943" t="s">
        <v>48</v>
      </c>
      <c r="G10943" t="s">
        <v>561</v>
      </c>
      <c r="H10943" t="s">
        <v>562</v>
      </c>
      <c r="I10943" t="s">
        <v>34</v>
      </c>
      <c r="J10943" t="s">
        <v>143</v>
      </c>
      <c r="K10943">
        <v>1</v>
      </c>
      <c r="L10943" s="2">
        <v>900</v>
      </c>
      <c r="M10943">
        <v>5</v>
      </c>
      <c r="N10943" s="2">
        <v>900</v>
      </c>
      <c r="O10943" s="2">
        <v>45</v>
      </c>
      <c r="P10943" s="2">
        <v>855</v>
      </c>
      <c r="Q10943" s="2">
        <v>572.15</v>
      </c>
      <c r="R10943" s="2">
        <v>282.85000000000002</v>
      </c>
      <c r="S10943" t="s">
        <v>64</v>
      </c>
      <c r="T10943" t="s">
        <v>222</v>
      </c>
      <c r="U10943" t="s">
        <v>38</v>
      </c>
      <c r="V10943" t="s">
        <v>39</v>
      </c>
      <c r="W10943" t="s">
        <v>83</v>
      </c>
      <c r="X10943" t="s">
        <v>67</v>
      </c>
      <c r="Y10943" t="s">
        <v>56</v>
      </c>
      <c r="Z10943" t="s">
        <v>43</v>
      </c>
      <c r="AA10943" t="s">
        <v>44</v>
      </c>
      <c r="AB10943" t="s">
        <v>44</v>
      </c>
    </row>
    <row r="10944" spans="1:28" x14ac:dyDescent="0.25">
      <c r="A10944" t="s">
        <v>16051</v>
      </c>
      <c r="B10944" s="1">
        <v>46166</v>
      </c>
      <c r="C10944" t="s">
        <v>1419</v>
      </c>
      <c r="D10944" t="s">
        <v>1420</v>
      </c>
      <c r="E10944">
        <v>38</v>
      </c>
      <c r="F10944" t="s">
        <v>111</v>
      </c>
      <c r="G10944" t="s">
        <v>344</v>
      </c>
      <c r="H10944" t="s">
        <v>345</v>
      </c>
      <c r="I10944" t="s">
        <v>34</v>
      </c>
      <c r="J10944" t="s">
        <v>121</v>
      </c>
      <c r="K10944">
        <v>2</v>
      </c>
      <c r="L10944" s="2">
        <v>1600</v>
      </c>
      <c r="M10944">
        <v>5</v>
      </c>
      <c r="N10944" s="2">
        <v>3200</v>
      </c>
      <c r="O10944" s="2">
        <v>160</v>
      </c>
      <c r="P10944" s="2">
        <v>3040</v>
      </c>
      <c r="Q10944" s="2">
        <v>2103.52</v>
      </c>
      <c r="R10944" s="2">
        <v>936.48</v>
      </c>
      <c r="S10944" t="s">
        <v>53</v>
      </c>
      <c r="T10944" t="s">
        <v>290</v>
      </c>
      <c r="U10944" t="s">
        <v>291</v>
      </c>
      <c r="V10944" t="s">
        <v>39</v>
      </c>
      <c r="W10944" t="s">
        <v>137</v>
      </c>
      <c r="X10944" t="s">
        <v>41</v>
      </c>
      <c r="Y10944" t="s">
        <v>42</v>
      </c>
      <c r="Z10944" t="s">
        <v>144</v>
      </c>
      <c r="AA10944" t="s">
        <v>44</v>
      </c>
      <c r="AB10944" t="s">
        <v>44</v>
      </c>
    </row>
    <row r="10945" spans="1:28" x14ac:dyDescent="0.25">
      <c r="A10945" t="s">
        <v>16052</v>
      </c>
      <c r="B10945" s="1">
        <v>46166</v>
      </c>
      <c r="C10945" t="s">
        <v>7159</v>
      </c>
      <c r="D10945" t="s">
        <v>7160</v>
      </c>
      <c r="E10945">
        <v>28</v>
      </c>
      <c r="F10945" t="s">
        <v>48</v>
      </c>
      <c r="G10945" t="s">
        <v>112</v>
      </c>
      <c r="H10945" t="s">
        <v>113</v>
      </c>
      <c r="I10945" t="s">
        <v>103</v>
      </c>
      <c r="J10945" t="s">
        <v>104</v>
      </c>
      <c r="K10945">
        <v>3</v>
      </c>
      <c r="L10945" s="2">
        <v>650</v>
      </c>
      <c r="M10945">
        <v>5</v>
      </c>
      <c r="N10945" s="2">
        <v>1950</v>
      </c>
      <c r="O10945" s="2">
        <v>97.5</v>
      </c>
      <c r="P10945" s="2">
        <v>1852.5</v>
      </c>
      <c r="Q10945" s="2">
        <v>1101.97</v>
      </c>
      <c r="R10945" s="2">
        <v>750.53</v>
      </c>
      <c r="S10945" t="s">
        <v>53</v>
      </c>
      <c r="T10945" t="s">
        <v>90</v>
      </c>
      <c r="U10945" t="s">
        <v>91</v>
      </c>
      <c r="V10945" t="s">
        <v>39</v>
      </c>
      <c r="W10945" t="s">
        <v>83</v>
      </c>
      <c r="X10945" t="s">
        <v>41</v>
      </c>
      <c r="Y10945" t="s">
        <v>42</v>
      </c>
      <c r="Z10945" t="s">
        <v>43</v>
      </c>
      <c r="AA10945" t="s">
        <v>44</v>
      </c>
      <c r="AB10945" t="s">
        <v>44</v>
      </c>
    </row>
    <row r="10946" spans="1:28" x14ac:dyDescent="0.25">
      <c r="A10946" t="s">
        <v>16053</v>
      </c>
      <c r="B10946" s="1">
        <v>46166</v>
      </c>
      <c r="C10946" t="s">
        <v>12176</v>
      </c>
      <c r="D10946" t="s">
        <v>12177</v>
      </c>
      <c r="E10946">
        <v>55</v>
      </c>
      <c r="F10946" t="s">
        <v>111</v>
      </c>
      <c r="G10946" t="s">
        <v>298</v>
      </c>
      <c r="H10946" t="s">
        <v>299</v>
      </c>
      <c r="I10946" t="s">
        <v>103</v>
      </c>
      <c r="J10946" t="s">
        <v>104</v>
      </c>
      <c r="K10946">
        <v>3</v>
      </c>
      <c r="L10946" s="2">
        <v>700</v>
      </c>
      <c r="M10946">
        <v>10</v>
      </c>
      <c r="N10946" s="2">
        <v>2100</v>
      </c>
      <c r="O10946" s="2">
        <v>210</v>
      </c>
      <c r="P10946" s="2">
        <v>1890</v>
      </c>
      <c r="Q10946" s="2">
        <v>1180.24</v>
      </c>
      <c r="R10946" s="2">
        <v>709.76</v>
      </c>
      <c r="S10946" t="s">
        <v>53</v>
      </c>
      <c r="T10946" t="s">
        <v>398</v>
      </c>
      <c r="U10946" t="s">
        <v>399</v>
      </c>
      <c r="V10946" t="s">
        <v>39</v>
      </c>
      <c r="W10946" t="s">
        <v>92</v>
      </c>
      <c r="X10946" t="s">
        <v>97</v>
      </c>
      <c r="Y10946" t="s">
        <v>56</v>
      </c>
      <c r="Z10946" t="s">
        <v>508</v>
      </c>
      <c r="AA10946" t="s">
        <v>44</v>
      </c>
      <c r="AB10946" t="s">
        <v>44</v>
      </c>
    </row>
    <row r="10947" spans="1:28" x14ac:dyDescent="0.25">
      <c r="A10947" t="s">
        <v>16054</v>
      </c>
      <c r="B10947" s="1">
        <v>46166</v>
      </c>
      <c r="C10947" t="s">
        <v>5401</v>
      </c>
      <c r="D10947" t="s">
        <v>5402</v>
      </c>
      <c r="E10947">
        <v>25</v>
      </c>
      <c r="F10947" t="s">
        <v>48</v>
      </c>
      <c r="G10947" t="s">
        <v>212</v>
      </c>
      <c r="H10947" t="s">
        <v>213</v>
      </c>
      <c r="I10947" t="s">
        <v>51</v>
      </c>
      <c r="J10947" t="s">
        <v>52</v>
      </c>
      <c r="K10947">
        <v>3</v>
      </c>
      <c r="L10947" s="2">
        <v>400</v>
      </c>
      <c r="M10947">
        <v>0</v>
      </c>
      <c r="N10947" s="2">
        <v>1200</v>
      </c>
      <c r="O10947" s="2">
        <v>0</v>
      </c>
      <c r="P10947" s="2">
        <v>1200</v>
      </c>
      <c r="Q10947" s="2">
        <v>810.76</v>
      </c>
      <c r="R10947" s="2">
        <v>389.24</v>
      </c>
      <c r="S10947" t="s">
        <v>53</v>
      </c>
      <c r="T10947" t="s">
        <v>114</v>
      </c>
      <c r="U10947" t="s">
        <v>115</v>
      </c>
      <c r="V10947" t="s">
        <v>39</v>
      </c>
      <c r="W10947" t="s">
        <v>83</v>
      </c>
      <c r="X10947" t="s">
        <v>97</v>
      </c>
      <c r="Y10947" t="s">
        <v>56</v>
      </c>
      <c r="Z10947" t="s">
        <v>43</v>
      </c>
      <c r="AA10947" t="s">
        <v>44</v>
      </c>
      <c r="AB10947" t="s">
        <v>44</v>
      </c>
    </row>
    <row r="10948" spans="1:28" x14ac:dyDescent="0.25">
      <c r="A10948" t="s">
        <v>16055</v>
      </c>
      <c r="B10948" s="1">
        <v>46166</v>
      </c>
      <c r="C10948" t="s">
        <v>8812</v>
      </c>
      <c r="D10948" t="s">
        <v>8813</v>
      </c>
      <c r="E10948">
        <v>43</v>
      </c>
      <c r="F10948" t="s">
        <v>31</v>
      </c>
      <c r="G10948" t="s">
        <v>298</v>
      </c>
      <c r="H10948" t="s">
        <v>299</v>
      </c>
      <c r="I10948" t="s">
        <v>103</v>
      </c>
      <c r="J10948" t="s">
        <v>104</v>
      </c>
      <c r="K10948">
        <v>2</v>
      </c>
      <c r="L10948" s="2">
        <v>700</v>
      </c>
      <c r="M10948">
        <v>15</v>
      </c>
      <c r="N10948" s="2">
        <v>1400</v>
      </c>
      <c r="O10948" s="2">
        <v>210</v>
      </c>
      <c r="P10948" s="2">
        <v>1190</v>
      </c>
      <c r="Q10948" s="2">
        <v>814.3</v>
      </c>
      <c r="R10948" s="2">
        <v>375.7</v>
      </c>
      <c r="S10948" t="s">
        <v>53</v>
      </c>
      <c r="T10948" t="s">
        <v>578</v>
      </c>
      <c r="U10948" t="s">
        <v>579</v>
      </c>
      <c r="V10948" t="s">
        <v>39</v>
      </c>
      <c r="W10948" t="s">
        <v>124</v>
      </c>
      <c r="X10948" t="s">
        <v>41</v>
      </c>
      <c r="Y10948" t="s">
        <v>56</v>
      </c>
      <c r="Z10948" t="s">
        <v>43</v>
      </c>
      <c r="AA10948" t="s">
        <v>44</v>
      </c>
      <c r="AB10948" t="s">
        <v>44</v>
      </c>
    </row>
    <row r="10949" spans="1:28" x14ac:dyDescent="0.25">
      <c r="A10949" t="s">
        <v>16056</v>
      </c>
      <c r="B10949" s="1">
        <v>46167</v>
      </c>
      <c r="C10949" t="s">
        <v>11247</v>
      </c>
      <c r="D10949" t="s">
        <v>11248</v>
      </c>
      <c r="E10949">
        <v>60</v>
      </c>
      <c r="F10949" t="s">
        <v>111</v>
      </c>
      <c r="G10949" t="s">
        <v>387</v>
      </c>
      <c r="H10949" t="s">
        <v>388</v>
      </c>
      <c r="I10949" t="s">
        <v>74</v>
      </c>
      <c r="J10949" t="s">
        <v>75</v>
      </c>
      <c r="K10949">
        <v>2</v>
      </c>
      <c r="L10949" s="2">
        <v>3200</v>
      </c>
      <c r="M10949">
        <v>15</v>
      </c>
      <c r="N10949" s="2">
        <v>6400</v>
      </c>
      <c r="O10949" s="2">
        <v>960</v>
      </c>
      <c r="P10949" s="2">
        <v>5440</v>
      </c>
      <c r="Q10949" s="2">
        <v>3028.05</v>
      </c>
      <c r="R10949" s="2">
        <v>2411.9499999999998</v>
      </c>
      <c r="S10949" t="s">
        <v>64</v>
      </c>
      <c r="T10949" t="s">
        <v>90</v>
      </c>
      <c r="U10949" t="s">
        <v>91</v>
      </c>
      <c r="V10949" t="s">
        <v>39</v>
      </c>
      <c r="W10949" t="s">
        <v>124</v>
      </c>
      <c r="X10949" t="s">
        <v>67</v>
      </c>
      <c r="Y10949" t="s">
        <v>84</v>
      </c>
      <c r="Z10949" t="s">
        <v>43</v>
      </c>
      <c r="AA10949" t="s">
        <v>44</v>
      </c>
      <c r="AB10949" t="s">
        <v>44</v>
      </c>
    </row>
    <row r="10950" spans="1:28" x14ac:dyDescent="0.25">
      <c r="A10950" t="s">
        <v>16057</v>
      </c>
      <c r="B10950" s="1">
        <v>46167</v>
      </c>
      <c r="C10950" t="s">
        <v>3191</v>
      </c>
      <c r="D10950" t="s">
        <v>3192</v>
      </c>
      <c r="E10950">
        <v>46</v>
      </c>
      <c r="F10950" t="s">
        <v>48</v>
      </c>
      <c r="G10950" t="s">
        <v>72</v>
      </c>
      <c r="H10950" t="s">
        <v>73</v>
      </c>
      <c r="I10950" t="s">
        <v>74</v>
      </c>
      <c r="J10950" t="s">
        <v>75</v>
      </c>
      <c r="K10950">
        <v>2</v>
      </c>
      <c r="L10950" s="2">
        <v>2200</v>
      </c>
      <c r="M10950">
        <v>10</v>
      </c>
      <c r="N10950" s="2">
        <v>4400</v>
      </c>
      <c r="O10950" s="2">
        <v>440</v>
      </c>
      <c r="P10950" s="2">
        <v>3960</v>
      </c>
      <c r="Q10950" s="2">
        <v>2642</v>
      </c>
      <c r="R10950" s="2">
        <v>1318</v>
      </c>
      <c r="S10950" t="s">
        <v>53</v>
      </c>
      <c r="T10950" t="s">
        <v>263</v>
      </c>
      <c r="U10950" t="s">
        <v>91</v>
      </c>
      <c r="V10950" t="s">
        <v>39</v>
      </c>
      <c r="W10950" t="s">
        <v>40</v>
      </c>
      <c r="X10950" t="s">
        <v>97</v>
      </c>
      <c r="Y10950" t="s">
        <v>56</v>
      </c>
      <c r="Z10950" t="s">
        <v>43</v>
      </c>
      <c r="AA10950" t="s">
        <v>44</v>
      </c>
      <c r="AB10950" t="s">
        <v>44</v>
      </c>
    </row>
    <row r="10951" spans="1:28" x14ac:dyDescent="0.25">
      <c r="A10951" t="s">
        <v>16058</v>
      </c>
      <c r="B10951" s="1">
        <v>46167</v>
      </c>
      <c r="C10951" t="s">
        <v>2781</v>
      </c>
      <c r="D10951" t="s">
        <v>2782</v>
      </c>
      <c r="E10951">
        <v>58</v>
      </c>
      <c r="F10951" t="s">
        <v>48</v>
      </c>
      <c r="G10951" t="s">
        <v>148</v>
      </c>
      <c r="H10951" t="s">
        <v>149</v>
      </c>
      <c r="I10951" t="s">
        <v>74</v>
      </c>
      <c r="J10951" t="s">
        <v>130</v>
      </c>
      <c r="K10951">
        <v>1</v>
      </c>
      <c r="L10951" s="2">
        <v>3500</v>
      </c>
      <c r="M10951">
        <v>10</v>
      </c>
      <c r="N10951" s="2">
        <v>3500</v>
      </c>
      <c r="O10951" s="2">
        <v>350</v>
      </c>
      <c r="P10951" s="2">
        <v>3150</v>
      </c>
      <c r="Q10951" s="2">
        <v>2416.8000000000002</v>
      </c>
      <c r="R10951" s="2">
        <v>733.2</v>
      </c>
      <c r="S10951" t="s">
        <v>64</v>
      </c>
      <c r="T10951" t="s">
        <v>54</v>
      </c>
      <c r="U10951" t="s">
        <v>55</v>
      </c>
      <c r="V10951" t="s">
        <v>39</v>
      </c>
      <c r="W10951" t="s">
        <v>92</v>
      </c>
      <c r="X10951" t="s">
        <v>67</v>
      </c>
      <c r="Y10951" t="s">
        <v>56</v>
      </c>
      <c r="Z10951" t="s">
        <v>43</v>
      </c>
      <c r="AA10951" t="s">
        <v>44</v>
      </c>
      <c r="AB10951" t="s">
        <v>44</v>
      </c>
    </row>
    <row r="10952" spans="1:28" x14ac:dyDescent="0.25">
      <c r="A10952" t="s">
        <v>16059</v>
      </c>
      <c r="B10952" s="1">
        <v>46167</v>
      </c>
      <c r="C10952" t="s">
        <v>4186</v>
      </c>
      <c r="D10952" t="s">
        <v>4187</v>
      </c>
      <c r="E10952">
        <v>56</v>
      </c>
      <c r="F10952" t="s">
        <v>31</v>
      </c>
      <c r="G10952" t="s">
        <v>188</v>
      </c>
      <c r="H10952" t="s">
        <v>189</v>
      </c>
      <c r="I10952" t="s">
        <v>34</v>
      </c>
      <c r="J10952" t="s">
        <v>190</v>
      </c>
      <c r="K10952">
        <v>1</v>
      </c>
      <c r="L10952" s="2">
        <v>1800</v>
      </c>
      <c r="M10952">
        <v>5</v>
      </c>
      <c r="N10952" s="2">
        <v>1800</v>
      </c>
      <c r="O10952" s="2">
        <v>90</v>
      </c>
      <c r="P10952" s="2">
        <v>1710</v>
      </c>
      <c r="Q10952" s="2">
        <v>971.25</v>
      </c>
      <c r="R10952" s="2">
        <v>738.75</v>
      </c>
      <c r="S10952" t="s">
        <v>53</v>
      </c>
      <c r="T10952" t="s">
        <v>222</v>
      </c>
      <c r="U10952" t="s">
        <v>38</v>
      </c>
      <c r="V10952" t="s">
        <v>39</v>
      </c>
      <c r="W10952" t="s">
        <v>40</v>
      </c>
      <c r="X10952" t="s">
        <v>67</v>
      </c>
      <c r="Y10952" t="s">
        <v>56</v>
      </c>
      <c r="Z10952" t="s">
        <v>43</v>
      </c>
      <c r="AA10952" t="s">
        <v>44</v>
      </c>
      <c r="AB10952" t="s">
        <v>44</v>
      </c>
    </row>
    <row r="10953" spans="1:28" x14ac:dyDescent="0.25">
      <c r="A10953" t="s">
        <v>16060</v>
      </c>
      <c r="B10953" s="1">
        <v>46167</v>
      </c>
      <c r="C10953" t="s">
        <v>1002</v>
      </c>
      <c r="D10953" t="s">
        <v>1003</v>
      </c>
      <c r="E10953">
        <v>22</v>
      </c>
      <c r="F10953" t="s">
        <v>31</v>
      </c>
      <c r="G10953" t="s">
        <v>238</v>
      </c>
      <c r="H10953" t="s">
        <v>239</v>
      </c>
      <c r="I10953" t="s">
        <v>62</v>
      </c>
      <c r="J10953" t="s">
        <v>63</v>
      </c>
      <c r="K10953">
        <v>2</v>
      </c>
      <c r="L10953" s="2">
        <v>6500</v>
      </c>
      <c r="M10953">
        <v>0</v>
      </c>
      <c r="N10953" s="2">
        <v>13000</v>
      </c>
      <c r="O10953" s="2">
        <v>0</v>
      </c>
      <c r="P10953" s="2">
        <v>13000</v>
      </c>
      <c r="Q10953" s="2">
        <v>8091.64</v>
      </c>
      <c r="R10953" s="2">
        <v>4908.3599999999997</v>
      </c>
      <c r="S10953" t="s">
        <v>53</v>
      </c>
      <c r="T10953" t="s">
        <v>263</v>
      </c>
      <c r="U10953" t="s">
        <v>91</v>
      </c>
      <c r="V10953" t="s">
        <v>39</v>
      </c>
      <c r="W10953" t="s">
        <v>40</v>
      </c>
      <c r="X10953" t="s">
        <v>41</v>
      </c>
      <c r="Y10953" t="s">
        <v>56</v>
      </c>
      <c r="Z10953" t="s">
        <v>43</v>
      </c>
      <c r="AA10953" t="s">
        <v>44</v>
      </c>
      <c r="AB10953" t="s">
        <v>44</v>
      </c>
    </row>
    <row r="10954" spans="1:28" x14ac:dyDescent="0.25">
      <c r="A10954" t="s">
        <v>16061</v>
      </c>
      <c r="B10954" s="1">
        <v>46167</v>
      </c>
      <c r="C10954" t="s">
        <v>7324</v>
      </c>
      <c r="D10954" t="s">
        <v>7325</v>
      </c>
      <c r="E10954">
        <v>51</v>
      </c>
      <c r="F10954" t="s">
        <v>111</v>
      </c>
      <c r="G10954" t="s">
        <v>436</v>
      </c>
      <c r="H10954" t="s">
        <v>437</v>
      </c>
      <c r="I10954" t="s">
        <v>74</v>
      </c>
      <c r="J10954" t="s">
        <v>190</v>
      </c>
      <c r="K10954">
        <v>4</v>
      </c>
      <c r="L10954" s="2">
        <v>1800</v>
      </c>
      <c r="M10954">
        <v>5</v>
      </c>
      <c r="N10954" s="2">
        <v>7200</v>
      </c>
      <c r="O10954" s="2">
        <v>360</v>
      </c>
      <c r="P10954" s="2">
        <v>6840</v>
      </c>
      <c r="Q10954" s="2">
        <v>4896.92</v>
      </c>
      <c r="R10954" s="2">
        <v>1943.08</v>
      </c>
      <c r="S10954" t="s">
        <v>53</v>
      </c>
      <c r="T10954" t="s">
        <v>65</v>
      </c>
      <c r="U10954" t="s">
        <v>65</v>
      </c>
      <c r="V10954" t="s">
        <v>39</v>
      </c>
      <c r="W10954" t="s">
        <v>92</v>
      </c>
      <c r="X10954" t="s">
        <v>41</v>
      </c>
      <c r="Y10954" t="s">
        <v>56</v>
      </c>
      <c r="Z10954" t="s">
        <v>43</v>
      </c>
      <c r="AA10954" t="s">
        <v>44</v>
      </c>
      <c r="AB10954" t="s">
        <v>44</v>
      </c>
    </row>
    <row r="10955" spans="1:28" x14ac:dyDescent="0.25">
      <c r="A10955" t="s">
        <v>16062</v>
      </c>
      <c r="B10955" s="1">
        <v>46167</v>
      </c>
      <c r="C10955" t="s">
        <v>2060</v>
      </c>
      <c r="D10955" t="s">
        <v>2061</v>
      </c>
      <c r="E10955">
        <v>31</v>
      </c>
      <c r="F10955" t="s">
        <v>111</v>
      </c>
      <c r="G10955" t="s">
        <v>112</v>
      </c>
      <c r="H10955" t="s">
        <v>113</v>
      </c>
      <c r="I10955" t="s">
        <v>103</v>
      </c>
      <c r="J10955" t="s">
        <v>104</v>
      </c>
      <c r="K10955">
        <v>1</v>
      </c>
      <c r="L10955" s="2">
        <v>650</v>
      </c>
      <c r="M10955">
        <v>10</v>
      </c>
      <c r="N10955" s="2">
        <v>650</v>
      </c>
      <c r="O10955" s="2">
        <v>65</v>
      </c>
      <c r="P10955" s="2">
        <v>585</v>
      </c>
      <c r="Q10955" s="2">
        <v>396.53</v>
      </c>
      <c r="R10955" s="2">
        <v>188.47</v>
      </c>
      <c r="S10955" t="s">
        <v>36</v>
      </c>
      <c r="T10955" t="s">
        <v>263</v>
      </c>
      <c r="U10955" t="s">
        <v>91</v>
      </c>
      <c r="V10955" t="s">
        <v>39</v>
      </c>
      <c r="W10955" t="s">
        <v>66</v>
      </c>
      <c r="X10955" t="s">
        <v>97</v>
      </c>
      <c r="Y10955" t="s">
        <v>84</v>
      </c>
      <c r="Z10955" t="s">
        <v>43</v>
      </c>
      <c r="AA10955" t="s">
        <v>44</v>
      </c>
      <c r="AB10955" t="s">
        <v>44</v>
      </c>
    </row>
    <row r="10956" spans="1:28" x14ac:dyDescent="0.25">
      <c r="A10956" t="s">
        <v>16063</v>
      </c>
      <c r="B10956" s="1">
        <v>46167</v>
      </c>
      <c r="C10956" t="s">
        <v>7411</v>
      </c>
      <c r="D10956" t="s">
        <v>7412</v>
      </c>
      <c r="E10956">
        <v>49</v>
      </c>
      <c r="F10956" t="s">
        <v>48</v>
      </c>
      <c r="G10956" t="s">
        <v>88</v>
      </c>
      <c r="H10956" t="s">
        <v>89</v>
      </c>
      <c r="I10956" t="s">
        <v>62</v>
      </c>
      <c r="J10956" t="s">
        <v>63</v>
      </c>
      <c r="K10956">
        <v>4</v>
      </c>
      <c r="L10956" s="2">
        <v>4200</v>
      </c>
      <c r="M10956">
        <v>10</v>
      </c>
      <c r="N10956" s="2">
        <v>16800</v>
      </c>
      <c r="O10956" s="2">
        <v>1680</v>
      </c>
      <c r="P10956" s="2">
        <v>15120</v>
      </c>
      <c r="Q10956" s="2">
        <v>8755.24</v>
      </c>
      <c r="R10956" s="2">
        <v>6364.76</v>
      </c>
      <c r="S10956" t="s">
        <v>53</v>
      </c>
      <c r="T10956" t="s">
        <v>105</v>
      </c>
      <c r="U10956" t="s">
        <v>106</v>
      </c>
      <c r="V10956" t="s">
        <v>39</v>
      </c>
      <c r="W10956" t="s">
        <v>137</v>
      </c>
      <c r="X10956" t="s">
        <v>97</v>
      </c>
      <c r="Y10956" t="s">
        <v>56</v>
      </c>
      <c r="Z10956" t="s">
        <v>43</v>
      </c>
      <c r="AA10956" t="s">
        <v>44</v>
      </c>
      <c r="AB10956" t="s">
        <v>44</v>
      </c>
    </row>
    <row r="10957" spans="1:28" x14ac:dyDescent="0.25">
      <c r="A10957" t="s">
        <v>16064</v>
      </c>
      <c r="B10957" s="1">
        <v>46167</v>
      </c>
      <c r="C10957" t="s">
        <v>1571</v>
      </c>
      <c r="D10957" t="s">
        <v>1572</v>
      </c>
      <c r="E10957">
        <v>35</v>
      </c>
      <c r="F10957" t="s">
        <v>111</v>
      </c>
      <c r="G10957" t="s">
        <v>176</v>
      </c>
      <c r="H10957" t="s">
        <v>177</v>
      </c>
      <c r="I10957" t="s">
        <v>34</v>
      </c>
      <c r="J10957" t="s">
        <v>35</v>
      </c>
      <c r="K10957">
        <v>1</v>
      </c>
      <c r="L10957" s="2">
        <v>6500</v>
      </c>
      <c r="M10957">
        <v>5</v>
      </c>
      <c r="N10957" s="2">
        <v>6500</v>
      </c>
      <c r="O10957" s="2">
        <v>325</v>
      </c>
      <c r="P10957" s="2">
        <v>6175</v>
      </c>
      <c r="Q10957" s="2">
        <v>4256.57</v>
      </c>
      <c r="R10957" s="2">
        <v>1918.43</v>
      </c>
      <c r="S10957" t="s">
        <v>64</v>
      </c>
      <c r="T10957" t="s">
        <v>54</v>
      </c>
      <c r="U10957" t="s">
        <v>55</v>
      </c>
      <c r="V10957" t="s">
        <v>39</v>
      </c>
      <c r="W10957" t="s">
        <v>40</v>
      </c>
      <c r="X10957" t="s">
        <v>41</v>
      </c>
      <c r="Y10957" t="s">
        <v>42</v>
      </c>
      <c r="Z10957" t="s">
        <v>43</v>
      </c>
      <c r="AA10957" t="s">
        <v>44</v>
      </c>
      <c r="AB10957" t="s">
        <v>44</v>
      </c>
    </row>
    <row r="10958" spans="1:28" x14ac:dyDescent="0.25">
      <c r="A10958" t="s">
        <v>16065</v>
      </c>
      <c r="B10958" s="1">
        <v>46167</v>
      </c>
      <c r="C10958" t="s">
        <v>1685</v>
      </c>
      <c r="D10958" t="s">
        <v>1686</v>
      </c>
      <c r="E10958">
        <v>53</v>
      </c>
      <c r="F10958" t="s">
        <v>48</v>
      </c>
      <c r="G10958" t="s">
        <v>207</v>
      </c>
      <c r="H10958" t="s">
        <v>208</v>
      </c>
      <c r="I10958" t="s">
        <v>34</v>
      </c>
      <c r="J10958" t="s">
        <v>143</v>
      </c>
      <c r="K10958">
        <v>1</v>
      </c>
      <c r="L10958" s="2">
        <v>18000</v>
      </c>
      <c r="M10958">
        <v>15</v>
      </c>
      <c r="N10958" s="2">
        <v>18000</v>
      </c>
      <c r="O10958" s="2">
        <v>2700</v>
      </c>
      <c r="P10958" s="2">
        <v>15300</v>
      </c>
      <c r="Q10958" s="2">
        <v>10594.08</v>
      </c>
      <c r="R10958" s="2">
        <v>4705.92</v>
      </c>
      <c r="S10958" t="s">
        <v>53</v>
      </c>
      <c r="T10958" t="s">
        <v>37</v>
      </c>
      <c r="U10958" t="s">
        <v>38</v>
      </c>
      <c r="V10958" t="s">
        <v>39</v>
      </c>
      <c r="W10958" t="s">
        <v>66</v>
      </c>
      <c r="X10958" t="s">
        <v>97</v>
      </c>
      <c r="Y10958" t="s">
        <v>56</v>
      </c>
      <c r="Z10958" t="s">
        <v>107</v>
      </c>
      <c r="AA10958" t="s">
        <v>44</v>
      </c>
      <c r="AB10958" t="s">
        <v>44</v>
      </c>
    </row>
    <row r="10959" spans="1:28" x14ac:dyDescent="0.25">
      <c r="A10959" t="s">
        <v>16066</v>
      </c>
      <c r="B10959" s="1">
        <v>46167</v>
      </c>
      <c r="C10959" t="s">
        <v>2422</v>
      </c>
      <c r="D10959" t="s">
        <v>2423</v>
      </c>
      <c r="E10959">
        <v>49</v>
      </c>
      <c r="F10959" t="s">
        <v>48</v>
      </c>
      <c r="G10959" t="s">
        <v>352</v>
      </c>
      <c r="H10959" t="s">
        <v>353</v>
      </c>
      <c r="I10959" t="s">
        <v>103</v>
      </c>
      <c r="J10959" t="s">
        <v>104</v>
      </c>
      <c r="K10959">
        <v>2</v>
      </c>
      <c r="L10959" s="2">
        <v>850</v>
      </c>
      <c r="M10959">
        <v>15</v>
      </c>
      <c r="N10959" s="2">
        <v>1700</v>
      </c>
      <c r="O10959" s="2">
        <v>255</v>
      </c>
      <c r="P10959" s="2">
        <v>1445</v>
      </c>
      <c r="Q10959" s="2">
        <v>1076.6199999999999</v>
      </c>
      <c r="R10959" s="2">
        <v>368.38</v>
      </c>
      <c r="S10959" t="s">
        <v>53</v>
      </c>
      <c r="T10959" t="s">
        <v>407</v>
      </c>
      <c r="U10959" t="s">
        <v>408</v>
      </c>
      <c r="V10959" t="s">
        <v>39</v>
      </c>
      <c r="W10959" t="s">
        <v>40</v>
      </c>
      <c r="X10959" t="s">
        <v>41</v>
      </c>
      <c r="Y10959" t="s">
        <v>42</v>
      </c>
      <c r="Z10959" t="s">
        <v>43</v>
      </c>
      <c r="AA10959" t="s">
        <v>44</v>
      </c>
      <c r="AB10959" t="s">
        <v>44</v>
      </c>
    </row>
    <row r="10960" spans="1:28" x14ac:dyDescent="0.25">
      <c r="A10960" t="s">
        <v>16067</v>
      </c>
      <c r="B10960" s="1">
        <v>46167</v>
      </c>
      <c r="C10960" t="s">
        <v>3942</v>
      </c>
      <c r="D10960" t="s">
        <v>3943</v>
      </c>
      <c r="E10960">
        <v>25</v>
      </c>
      <c r="F10960" t="s">
        <v>31</v>
      </c>
      <c r="G10960" t="s">
        <v>119</v>
      </c>
      <c r="H10960" t="s">
        <v>120</v>
      </c>
      <c r="I10960" t="s">
        <v>62</v>
      </c>
      <c r="J10960" t="s">
        <v>121</v>
      </c>
      <c r="K10960">
        <v>5</v>
      </c>
      <c r="L10960" s="2">
        <v>4800</v>
      </c>
      <c r="M10960">
        <v>15</v>
      </c>
      <c r="N10960" s="2">
        <v>24000</v>
      </c>
      <c r="O10960" s="2">
        <v>3600</v>
      </c>
      <c r="P10960" s="2">
        <v>20400</v>
      </c>
      <c r="Q10960" s="2">
        <v>16210.38</v>
      </c>
      <c r="R10960" s="2">
        <v>4189.62</v>
      </c>
      <c r="S10960" t="s">
        <v>53</v>
      </c>
      <c r="T10960" t="s">
        <v>76</v>
      </c>
      <c r="U10960" t="s">
        <v>77</v>
      </c>
      <c r="V10960" t="s">
        <v>39</v>
      </c>
      <c r="W10960" t="s">
        <v>40</v>
      </c>
      <c r="X10960" t="s">
        <v>97</v>
      </c>
      <c r="Y10960" t="s">
        <v>56</v>
      </c>
      <c r="Z10960" t="s">
        <v>43</v>
      </c>
      <c r="AA10960" t="s">
        <v>44</v>
      </c>
      <c r="AB10960" t="s">
        <v>44</v>
      </c>
    </row>
    <row r="10961" spans="1:28" x14ac:dyDescent="0.25">
      <c r="A10961" t="s">
        <v>16068</v>
      </c>
      <c r="B10961" s="1">
        <v>46167</v>
      </c>
      <c r="C10961" t="s">
        <v>525</v>
      </c>
      <c r="D10961" t="s">
        <v>526</v>
      </c>
      <c r="E10961">
        <v>44</v>
      </c>
      <c r="F10961" t="s">
        <v>111</v>
      </c>
      <c r="G10961" t="s">
        <v>101</v>
      </c>
      <c r="H10961" t="s">
        <v>102</v>
      </c>
      <c r="I10961" t="s">
        <v>103</v>
      </c>
      <c r="J10961" t="s">
        <v>104</v>
      </c>
      <c r="K10961">
        <v>3</v>
      </c>
      <c r="L10961" s="2">
        <v>1800</v>
      </c>
      <c r="M10961">
        <v>0</v>
      </c>
      <c r="N10961" s="2">
        <v>5400</v>
      </c>
      <c r="O10961" s="2">
        <v>0</v>
      </c>
      <c r="P10961" s="2">
        <v>5400</v>
      </c>
      <c r="Q10961" s="2">
        <v>3125.77</v>
      </c>
      <c r="R10961" s="2">
        <v>2274.23</v>
      </c>
      <c r="S10961" t="s">
        <v>53</v>
      </c>
      <c r="T10961" t="s">
        <v>136</v>
      </c>
      <c r="U10961" t="s">
        <v>38</v>
      </c>
      <c r="V10961" t="s">
        <v>39</v>
      </c>
      <c r="W10961" t="s">
        <v>40</v>
      </c>
      <c r="X10961" t="s">
        <v>97</v>
      </c>
      <c r="Y10961" t="s">
        <v>42</v>
      </c>
      <c r="Z10961" t="s">
        <v>43</v>
      </c>
      <c r="AA10961" t="s">
        <v>44</v>
      </c>
      <c r="AB10961" t="s">
        <v>44</v>
      </c>
    </row>
    <row r="10962" spans="1:28" x14ac:dyDescent="0.25">
      <c r="A10962" t="s">
        <v>16069</v>
      </c>
      <c r="B10962" s="1">
        <v>46167</v>
      </c>
      <c r="C10962" t="s">
        <v>2561</v>
      </c>
      <c r="D10962" t="s">
        <v>2562</v>
      </c>
      <c r="E10962">
        <v>41</v>
      </c>
      <c r="F10962" t="s">
        <v>31</v>
      </c>
      <c r="G10962" t="s">
        <v>238</v>
      </c>
      <c r="H10962" t="s">
        <v>239</v>
      </c>
      <c r="I10962" t="s">
        <v>62</v>
      </c>
      <c r="J10962" t="s">
        <v>63</v>
      </c>
      <c r="K10962">
        <v>1</v>
      </c>
      <c r="L10962" s="2">
        <v>6500</v>
      </c>
      <c r="M10962">
        <v>25</v>
      </c>
      <c r="N10962" s="2">
        <v>6500</v>
      </c>
      <c r="O10962" s="2">
        <v>1625</v>
      </c>
      <c r="P10962" s="2">
        <v>4875</v>
      </c>
      <c r="Q10962" s="2">
        <v>3009.16</v>
      </c>
      <c r="R10962" s="2">
        <v>1865.84</v>
      </c>
      <c r="S10962" t="s">
        <v>53</v>
      </c>
      <c r="T10962" t="s">
        <v>578</v>
      </c>
      <c r="U10962" t="s">
        <v>579</v>
      </c>
      <c r="V10962" t="s">
        <v>39</v>
      </c>
      <c r="W10962" t="s">
        <v>124</v>
      </c>
      <c r="X10962" t="s">
        <v>67</v>
      </c>
      <c r="Y10962" t="s">
        <v>56</v>
      </c>
      <c r="Z10962" t="s">
        <v>43</v>
      </c>
      <c r="AA10962" t="s">
        <v>44</v>
      </c>
      <c r="AB10962" t="s">
        <v>44</v>
      </c>
    </row>
    <row r="10963" spans="1:28" x14ac:dyDescent="0.25">
      <c r="A10963" t="s">
        <v>16070</v>
      </c>
      <c r="B10963" s="1">
        <v>46167</v>
      </c>
      <c r="C10963" t="s">
        <v>5552</v>
      </c>
      <c r="D10963" t="s">
        <v>5553</v>
      </c>
      <c r="E10963">
        <v>38</v>
      </c>
      <c r="F10963" t="s">
        <v>111</v>
      </c>
      <c r="G10963" t="s">
        <v>88</v>
      </c>
      <c r="H10963" t="s">
        <v>89</v>
      </c>
      <c r="I10963" t="s">
        <v>62</v>
      </c>
      <c r="J10963" t="s">
        <v>63</v>
      </c>
      <c r="K10963">
        <v>1</v>
      </c>
      <c r="L10963" s="2">
        <v>4200</v>
      </c>
      <c r="M10963">
        <v>0</v>
      </c>
      <c r="N10963" s="2">
        <v>4200</v>
      </c>
      <c r="O10963" s="2">
        <v>0</v>
      </c>
      <c r="P10963" s="2">
        <v>4200</v>
      </c>
      <c r="Q10963" s="2">
        <v>2861.17</v>
      </c>
      <c r="R10963" s="2">
        <v>1338.83</v>
      </c>
      <c r="S10963" t="s">
        <v>36</v>
      </c>
      <c r="T10963" t="s">
        <v>407</v>
      </c>
      <c r="U10963" t="s">
        <v>408</v>
      </c>
      <c r="V10963" t="s">
        <v>39</v>
      </c>
      <c r="W10963" t="s">
        <v>40</v>
      </c>
      <c r="X10963" t="s">
        <v>41</v>
      </c>
      <c r="Y10963" t="s">
        <v>56</v>
      </c>
      <c r="Z10963" t="s">
        <v>43</v>
      </c>
      <c r="AA10963" t="s">
        <v>44</v>
      </c>
      <c r="AB10963" t="s">
        <v>44</v>
      </c>
    </row>
    <row r="10964" spans="1:28" x14ac:dyDescent="0.25">
      <c r="A10964" t="s">
        <v>16071</v>
      </c>
      <c r="B10964" s="1">
        <v>46168</v>
      </c>
      <c r="C10964" t="s">
        <v>3066</v>
      </c>
      <c r="D10964" t="s">
        <v>3067</v>
      </c>
      <c r="E10964">
        <v>19</v>
      </c>
      <c r="F10964" t="s">
        <v>31</v>
      </c>
      <c r="G10964" t="s">
        <v>176</v>
      </c>
      <c r="H10964" t="s">
        <v>177</v>
      </c>
      <c r="I10964" t="s">
        <v>34</v>
      </c>
      <c r="J10964" t="s">
        <v>35</v>
      </c>
      <c r="K10964">
        <v>1</v>
      </c>
      <c r="L10964" s="2">
        <v>6500</v>
      </c>
      <c r="M10964">
        <v>5</v>
      </c>
      <c r="N10964" s="2">
        <v>6500</v>
      </c>
      <c r="O10964" s="2">
        <v>325</v>
      </c>
      <c r="P10964" s="2">
        <v>6175</v>
      </c>
      <c r="Q10964" s="2">
        <v>3867.11</v>
      </c>
      <c r="R10964" s="2">
        <v>2307.89</v>
      </c>
      <c r="S10964" t="s">
        <v>53</v>
      </c>
      <c r="T10964" t="s">
        <v>122</v>
      </c>
      <c r="U10964" t="s">
        <v>123</v>
      </c>
      <c r="V10964" t="s">
        <v>39</v>
      </c>
      <c r="W10964" t="s">
        <v>40</v>
      </c>
      <c r="X10964" t="s">
        <v>97</v>
      </c>
      <c r="Y10964" t="s">
        <v>56</v>
      </c>
      <c r="Z10964" t="s">
        <v>43</v>
      </c>
      <c r="AA10964" t="s">
        <v>44</v>
      </c>
      <c r="AB10964" t="s">
        <v>44</v>
      </c>
    </row>
    <row r="10965" spans="1:28" x14ac:dyDescent="0.25">
      <c r="A10965" t="s">
        <v>16072</v>
      </c>
      <c r="B10965" s="1">
        <v>46168</v>
      </c>
      <c r="C10965" t="s">
        <v>3660</v>
      </c>
      <c r="D10965" t="s">
        <v>3661</v>
      </c>
      <c r="E10965">
        <v>56</v>
      </c>
      <c r="F10965" t="s">
        <v>48</v>
      </c>
      <c r="G10965" t="s">
        <v>112</v>
      </c>
      <c r="H10965" t="s">
        <v>113</v>
      </c>
      <c r="I10965" t="s">
        <v>103</v>
      </c>
      <c r="J10965" t="s">
        <v>104</v>
      </c>
      <c r="K10965">
        <v>1</v>
      </c>
      <c r="L10965" s="2">
        <v>650</v>
      </c>
      <c r="M10965">
        <v>0</v>
      </c>
      <c r="N10965" s="2">
        <v>650</v>
      </c>
      <c r="O10965" s="2">
        <v>0</v>
      </c>
      <c r="P10965" s="2">
        <v>650</v>
      </c>
      <c r="Q10965" s="2">
        <v>490.84</v>
      </c>
      <c r="R10965" s="2">
        <v>159.16</v>
      </c>
      <c r="S10965" t="s">
        <v>53</v>
      </c>
      <c r="T10965" t="s">
        <v>54</v>
      </c>
      <c r="U10965" t="s">
        <v>55</v>
      </c>
      <c r="V10965" t="s">
        <v>39</v>
      </c>
      <c r="W10965" t="s">
        <v>66</v>
      </c>
      <c r="X10965" t="s">
        <v>67</v>
      </c>
      <c r="Y10965" t="s">
        <v>56</v>
      </c>
      <c r="Z10965" t="s">
        <v>43</v>
      </c>
      <c r="AA10965" t="s">
        <v>44</v>
      </c>
      <c r="AB10965" t="s">
        <v>44</v>
      </c>
    </row>
    <row r="10966" spans="1:28" x14ac:dyDescent="0.25">
      <c r="A10966" t="s">
        <v>16073</v>
      </c>
      <c r="B10966" s="1">
        <v>46168</v>
      </c>
      <c r="C10966" t="s">
        <v>4611</v>
      </c>
      <c r="D10966" t="s">
        <v>4612</v>
      </c>
      <c r="E10966">
        <v>23</v>
      </c>
      <c r="F10966" t="s">
        <v>111</v>
      </c>
      <c r="G10966" t="s">
        <v>88</v>
      </c>
      <c r="H10966" t="s">
        <v>89</v>
      </c>
      <c r="I10966" t="s">
        <v>62</v>
      </c>
      <c r="J10966" t="s">
        <v>63</v>
      </c>
      <c r="K10966">
        <v>3</v>
      </c>
      <c r="L10966" s="2">
        <v>4200</v>
      </c>
      <c r="M10966">
        <v>5</v>
      </c>
      <c r="N10966" s="2">
        <v>12600</v>
      </c>
      <c r="O10966" s="2">
        <v>630</v>
      </c>
      <c r="P10966" s="2">
        <v>11970</v>
      </c>
      <c r="Q10966" s="2">
        <v>7027.86</v>
      </c>
      <c r="R10966" s="2">
        <v>4942.1400000000003</v>
      </c>
      <c r="S10966" t="s">
        <v>53</v>
      </c>
      <c r="T10966" t="s">
        <v>178</v>
      </c>
      <c r="U10966" t="s">
        <v>154</v>
      </c>
      <c r="V10966" t="s">
        <v>39</v>
      </c>
      <c r="W10966" t="s">
        <v>66</v>
      </c>
      <c r="X10966" t="s">
        <v>41</v>
      </c>
      <c r="Y10966" t="s">
        <v>56</v>
      </c>
      <c r="Z10966" t="s">
        <v>43</v>
      </c>
      <c r="AA10966" t="s">
        <v>44</v>
      </c>
      <c r="AB10966" t="s">
        <v>68</v>
      </c>
    </row>
    <row r="10967" spans="1:28" x14ac:dyDescent="0.25">
      <c r="A10967" t="s">
        <v>16074</v>
      </c>
      <c r="B10967" s="1">
        <v>46168</v>
      </c>
      <c r="C10967" t="s">
        <v>8182</v>
      </c>
      <c r="D10967" t="s">
        <v>8183</v>
      </c>
      <c r="E10967">
        <v>32</v>
      </c>
      <c r="F10967" t="s">
        <v>48</v>
      </c>
      <c r="G10967" t="s">
        <v>212</v>
      </c>
      <c r="H10967" t="s">
        <v>213</v>
      </c>
      <c r="I10967" t="s">
        <v>51</v>
      </c>
      <c r="J10967" t="s">
        <v>52</v>
      </c>
      <c r="K10967">
        <v>4</v>
      </c>
      <c r="L10967" s="2">
        <v>400</v>
      </c>
      <c r="M10967">
        <v>10</v>
      </c>
      <c r="N10967" s="2">
        <v>1600</v>
      </c>
      <c r="O10967" s="2">
        <v>160</v>
      </c>
      <c r="P10967" s="2">
        <v>1440</v>
      </c>
      <c r="Q10967" s="2">
        <v>1168.1300000000001</v>
      </c>
      <c r="R10967" s="2">
        <v>271.87</v>
      </c>
      <c r="S10967" t="s">
        <v>53</v>
      </c>
      <c r="T10967" t="s">
        <v>275</v>
      </c>
      <c r="U10967" t="s">
        <v>123</v>
      </c>
      <c r="V10967" t="s">
        <v>39</v>
      </c>
      <c r="W10967" t="s">
        <v>83</v>
      </c>
      <c r="X10967" t="s">
        <v>41</v>
      </c>
      <c r="Y10967" t="s">
        <v>56</v>
      </c>
      <c r="Z10967" t="s">
        <v>144</v>
      </c>
      <c r="AA10967" t="s">
        <v>44</v>
      </c>
      <c r="AB10967" t="s">
        <v>44</v>
      </c>
    </row>
    <row r="10968" spans="1:28" x14ac:dyDescent="0.25">
      <c r="A10968" t="s">
        <v>16075</v>
      </c>
      <c r="B10968" s="1">
        <v>46168</v>
      </c>
      <c r="C10968" t="s">
        <v>5398</v>
      </c>
      <c r="D10968" t="s">
        <v>5399</v>
      </c>
      <c r="E10968">
        <v>38</v>
      </c>
      <c r="F10968" t="s">
        <v>31</v>
      </c>
      <c r="G10968" t="s">
        <v>49</v>
      </c>
      <c r="H10968" t="s">
        <v>50</v>
      </c>
      <c r="I10968" t="s">
        <v>51</v>
      </c>
      <c r="J10968" t="s">
        <v>52</v>
      </c>
      <c r="K10968">
        <v>3</v>
      </c>
      <c r="L10968" s="2">
        <v>500</v>
      </c>
      <c r="M10968">
        <v>5</v>
      </c>
      <c r="N10968" s="2">
        <v>1500</v>
      </c>
      <c r="O10968" s="2">
        <v>75</v>
      </c>
      <c r="P10968" s="2">
        <v>1425</v>
      </c>
      <c r="Q10968" s="2">
        <v>1067.32</v>
      </c>
      <c r="R10968" s="2">
        <v>357.68</v>
      </c>
      <c r="S10968" t="s">
        <v>53</v>
      </c>
      <c r="T10968" t="s">
        <v>290</v>
      </c>
      <c r="U10968" t="s">
        <v>291</v>
      </c>
      <c r="V10968" t="s">
        <v>39</v>
      </c>
      <c r="W10968" t="s">
        <v>92</v>
      </c>
      <c r="X10968" t="s">
        <v>67</v>
      </c>
      <c r="Y10968" t="s">
        <v>42</v>
      </c>
      <c r="Z10968" t="s">
        <v>107</v>
      </c>
      <c r="AA10968" t="s">
        <v>44</v>
      </c>
      <c r="AB10968" t="s">
        <v>44</v>
      </c>
    </row>
    <row r="10969" spans="1:28" x14ac:dyDescent="0.25">
      <c r="A10969" t="s">
        <v>16076</v>
      </c>
      <c r="B10969" s="1">
        <v>46168</v>
      </c>
      <c r="C10969" t="s">
        <v>1180</v>
      </c>
      <c r="D10969" t="s">
        <v>1181</v>
      </c>
      <c r="E10969">
        <v>35</v>
      </c>
      <c r="F10969" t="s">
        <v>48</v>
      </c>
      <c r="G10969" t="s">
        <v>60</v>
      </c>
      <c r="H10969" t="s">
        <v>61</v>
      </c>
      <c r="I10969" t="s">
        <v>62</v>
      </c>
      <c r="J10969" t="s">
        <v>63</v>
      </c>
      <c r="K10969">
        <v>2</v>
      </c>
      <c r="L10969" s="2">
        <v>3500</v>
      </c>
      <c r="M10969">
        <v>25</v>
      </c>
      <c r="N10969" s="2">
        <v>7000</v>
      </c>
      <c r="O10969" s="2">
        <v>1750</v>
      </c>
      <c r="P10969" s="2">
        <v>5250</v>
      </c>
      <c r="Q10969" s="2">
        <v>4061.6</v>
      </c>
      <c r="R10969" s="2">
        <v>1188.4000000000001</v>
      </c>
      <c r="S10969" t="s">
        <v>53</v>
      </c>
      <c r="T10969" t="s">
        <v>37</v>
      </c>
      <c r="U10969" t="s">
        <v>38</v>
      </c>
      <c r="V10969" t="s">
        <v>39</v>
      </c>
      <c r="W10969" t="s">
        <v>137</v>
      </c>
      <c r="X10969" t="s">
        <v>41</v>
      </c>
      <c r="Y10969" t="s">
        <v>56</v>
      </c>
      <c r="Z10969" t="s">
        <v>43</v>
      </c>
      <c r="AA10969" t="s">
        <v>44</v>
      </c>
      <c r="AB10969" t="s">
        <v>44</v>
      </c>
    </row>
    <row r="10970" spans="1:28" x14ac:dyDescent="0.25">
      <c r="A10970" t="s">
        <v>16077</v>
      </c>
      <c r="B10970" s="1">
        <v>46168</v>
      </c>
      <c r="C10970" t="s">
        <v>3693</v>
      </c>
      <c r="D10970" t="s">
        <v>3694</v>
      </c>
      <c r="E10970">
        <v>19</v>
      </c>
      <c r="F10970" t="s">
        <v>111</v>
      </c>
      <c r="G10970" t="s">
        <v>88</v>
      </c>
      <c r="H10970" t="s">
        <v>89</v>
      </c>
      <c r="I10970" t="s">
        <v>62</v>
      </c>
      <c r="J10970" t="s">
        <v>63</v>
      </c>
      <c r="K10970">
        <v>1</v>
      </c>
      <c r="L10970" s="2">
        <v>4200</v>
      </c>
      <c r="M10970">
        <v>10</v>
      </c>
      <c r="N10970" s="2">
        <v>4200</v>
      </c>
      <c r="O10970" s="2">
        <v>420</v>
      </c>
      <c r="P10970" s="2">
        <v>3780</v>
      </c>
      <c r="Q10970" s="2">
        <v>2867.61</v>
      </c>
      <c r="R10970" s="2">
        <v>912.39</v>
      </c>
      <c r="S10970" t="s">
        <v>36</v>
      </c>
      <c r="T10970" t="s">
        <v>37</v>
      </c>
      <c r="U10970" t="s">
        <v>38</v>
      </c>
      <c r="V10970" t="s">
        <v>39</v>
      </c>
      <c r="W10970" t="s">
        <v>83</v>
      </c>
      <c r="X10970" t="s">
        <v>97</v>
      </c>
      <c r="Y10970" t="s">
        <v>56</v>
      </c>
      <c r="Z10970" t="s">
        <v>43</v>
      </c>
      <c r="AA10970" t="s">
        <v>44</v>
      </c>
      <c r="AB10970" t="s">
        <v>44</v>
      </c>
    </row>
    <row r="10971" spans="1:28" x14ac:dyDescent="0.25">
      <c r="A10971" t="s">
        <v>16078</v>
      </c>
      <c r="B10971" s="1">
        <v>46169</v>
      </c>
      <c r="C10971" t="s">
        <v>6865</v>
      </c>
      <c r="D10971" t="s">
        <v>6866</v>
      </c>
      <c r="E10971">
        <v>35</v>
      </c>
      <c r="F10971" t="s">
        <v>31</v>
      </c>
      <c r="G10971" t="s">
        <v>60</v>
      </c>
      <c r="H10971" t="s">
        <v>61</v>
      </c>
      <c r="I10971" t="s">
        <v>62</v>
      </c>
      <c r="J10971" t="s">
        <v>63</v>
      </c>
      <c r="K10971">
        <v>1</v>
      </c>
      <c r="L10971" s="2">
        <v>3500</v>
      </c>
      <c r="M10971">
        <v>10</v>
      </c>
      <c r="N10971" s="2">
        <v>3500</v>
      </c>
      <c r="O10971" s="2">
        <v>350</v>
      </c>
      <c r="P10971" s="2">
        <v>3150</v>
      </c>
      <c r="Q10971" s="2">
        <v>1877.79</v>
      </c>
      <c r="R10971" s="2">
        <v>1272.21</v>
      </c>
      <c r="S10971" t="s">
        <v>64</v>
      </c>
      <c r="T10971" t="s">
        <v>178</v>
      </c>
      <c r="U10971" t="s">
        <v>154</v>
      </c>
      <c r="V10971" t="s">
        <v>39</v>
      </c>
      <c r="W10971" t="s">
        <v>66</v>
      </c>
      <c r="X10971" t="s">
        <v>41</v>
      </c>
      <c r="Y10971" t="s">
        <v>42</v>
      </c>
      <c r="Z10971" t="s">
        <v>43</v>
      </c>
      <c r="AA10971" t="s">
        <v>44</v>
      </c>
      <c r="AB10971" t="s">
        <v>68</v>
      </c>
    </row>
    <row r="10972" spans="1:28" x14ac:dyDescent="0.25">
      <c r="A10972" t="s">
        <v>16079</v>
      </c>
      <c r="B10972" s="1">
        <v>46169</v>
      </c>
      <c r="C10972" t="s">
        <v>255</v>
      </c>
      <c r="D10972" t="s">
        <v>256</v>
      </c>
      <c r="E10972">
        <v>32</v>
      </c>
      <c r="F10972" t="s">
        <v>31</v>
      </c>
      <c r="G10972" t="s">
        <v>60</v>
      </c>
      <c r="H10972" t="s">
        <v>61</v>
      </c>
      <c r="I10972" t="s">
        <v>62</v>
      </c>
      <c r="J10972" t="s">
        <v>63</v>
      </c>
      <c r="K10972">
        <v>2</v>
      </c>
      <c r="L10972" s="2">
        <v>3500</v>
      </c>
      <c r="M10972">
        <v>20</v>
      </c>
      <c r="N10972" s="2">
        <v>7000</v>
      </c>
      <c r="O10972" s="2">
        <v>1400</v>
      </c>
      <c r="P10972" s="2">
        <v>5600</v>
      </c>
      <c r="Q10972" s="2">
        <v>3187.47</v>
      </c>
      <c r="R10972" s="2">
        <v>2412.5300000000002</v>
      </c>
      <c r="S10972" t="s">
        <v>53</v>
      </c>
      <c r="T10972" t="s">
        <v>54</v>
      </c>
      <c r="U10972" t="s">
        <v>55</v>
      </c>
      <c r="V10972" t="s">
        <v>39</v>
      </c>
      <c r="W10972" t="s">
        <v>92</v>
      </c>
      <c r="X10972" t="s">
        <v>41</v>
      </c>
      <c r="Y10972" t="s">
        <v>56</v>
      </c>
      <c r="Z10972" t="s">
        <v>223</v>
      </c>
      <c r="AA10972" t="s">
        <v>44</v>
      </c>
      <c r="AB10972" t="s">
        <v>44</v>
      </c>
    </row>
    <row r="10973" spans="1:28" x14ac:dyDescent="0.25">
      <c r="A10973" t="s">
        <v>16080</v>
      </c>
      <c r="B10973" s="1">
        <v>46169</v>
      </c>
      <c r="C10973" t="s">
        <v>3594</v>
      </c>
      <c r="D10973" t="s">
        <v>3595</v>
      </c>
      <c r="E10973">
        <v>23</v>
      </c>
      <c r="F10973" t="s">
        <v>48</v>
      </c>
      <c r="G10973" t="s">
        <v>212</v>
      </c>
      <c r="H10973" t="s">
        <v>213</v>
      </c>
      <c r="I10973" t="s">
        <v>51</v>
      </c>
      <c r="J10973" t="s">
        <v>52</v>
      </c>
      <c r="K10973">
        <v>1</v>
      </c>
      <c r="L10973" s="2">
        <v>400</v>
      </c>
      <c r="M10973">
        <v>20</v>
      </c>
      <c r="N10973" s="2">
        <v>400</v>
      </c>
      <c r="O10973" s="2">
        <v>80</v>
      </c>
      <c r="P10973" s="2">
        <v>320</v>
      </c>
      <c r="Q10973" s="2">
        <v>229.78</v>
      </c>
      <c r="R10973" s="2">
        <v>90.22</v>
      </c>
      <c r="S10973" t="s">
        <v>53</v>
      </c>
      <c r="T10973" t="s">
        <v>178</v>
      </c>
      <c r="U10973" t="s">
        <v>154</v>
      </c>
      <c r="V10973" t="s">
        <v>39</v>
      </c>
      <c r="W10973" t="s">
        <v>40</v>
      </c>
      <c r="X10973" t="s">
        <v>97</v>
      </c>
      <c r="Y10973" t="s">
        <v>42</v>
      </c>
      <c r="Z10973" t="s">
        <v>144</v>
      </c>
      <c r="AA10973" t="s">
        <v>44</v>
      </c>
      <c r="AB10973" t="s">
        <v>44</v>
      </c>
    </row>
    <row r="10974" spans="1:28" x14ac:dyDescent="0.25">
      <c r="A10974" t="s">
        <v>16081</v>
      </c>
      <c r="B10974" s="1">
        <v>46169</v>
      </c>
      <c r="C10974" t="s">
        <v>2242</v>
      </c>
      <c r="D10974" t="s">
        <v>2243</v>
      </c>
      <c r="E10974">
        <v>28</v>
      </c>
      <c r="F10974" t="s">
        <v>31</v>
      </c>
      <c r="G10974" t="s">
        <v>280</v>
      </c>
      <c r="H10974" t="s">
        <v>281</v>
      </c>
      <c r="I10974" t="s">
        <v>62</v>
      </c>
      <c r="J10974" t="s">
        <v>190</v>
      </c>
      <c r="K10974">
        <v>1</v>
      </c>
      <c r="L10974" s="2">
        <v>700</v>
      </c>
      <c r="M10974">
        <v>0</v>
      </c>
      <c r="N10974" s="2">
        <v>700</v>
      </c>
      <c r="O10974" s="2">
        <v>0</v>
      </c>
      <c r="P10974" s="2">
        <v>700</v>
      </c>
      <c r="Q10974" s="2">
        <v>504.63</v>
      </c>
      <c r="R10974" s="2">
        <v>195.37</v>
      </c>
      <c r="S10974" t="s">
        <v>53</v>
      </c>
      <c r="T10974" t="s">
        <v>136</v>
      </c>
      <c r="U10974" t="s">
        <v>38</v>
      </c>
      <c r="V10974" t="s">
        <v>39</v>
      </c>
      <c r="W10974" t="s">
        <v>83</v>
      </c>
      <c r="X10974" t="s">
        <v>97</v>
      </c>
      <c r="Y10974" t="s">
        <v>56</v>
      </c>
      <c r="Z10974" t="s">
        <v>43</v>
      </c>
      <c r="AA10974" t="s">
        <v>44</v>
      </c>
      <c r="AB10974" t="s">
        <v>44</v>
      </c>
    </row>
    <row r="10975" spans="1:28" x14ac:dyDescent="0.25">
      <c r="A10975" t="s">
        <v>16082</v>
      </c>
      <c r="B10975" s="1">
        <v>46169</v>
      </c>
      <c r="C10975" t="s">
        <v>7907</v>
      </c>
      <c r="D10975" t="s">
        <v>7908</v>
      </c>
      <c r="E10975">
        <v>56</v>
      </c>
      <c r="F10975" t="s">
        <v>111</v>
      </c>
      <c r="G10975" t="s">
        <v>207</v>
      </c>
      <c r="H10975" t="s">
        <v>208</v>
      </c>
      <c r="I10975" t="s">
        <v>34</v>
      </c>
      <c r="J10975" t="s">
        <v>143</v>
      </c>
      <c r="K10975">
        <v>1</v>
      </c>
      <c r="L10975" s="2">
        <v>18000</v>
      </c>
      <c r="M10975">
        <v>0</v>
      </c>
      <c r="N10975" s="2">
        <v>18000</v>
      </c>
      <c r="O10975" s="2">
        <v>0</v>
      </c>
      <c r="P10975" s="2">
        <v>18000</v>
      </c>
      <c r="Q10975" s="2">
        <v>14754.94</v>
      </c>
      <c r="R10975" s="2">
        <v>3245.06</v>
      </c>
      <c r="S10975" t="s">
        <v>64</v>
      </c>
      <c r="T10975" t="s">
        <v>398</v>
      </c>
      <c r="U10975" t="s">
        <v>399</v>
      </c>
      <c r="V10975" t="s">
        <v>39</v>
      </c>
      <c r="W10975" t="s">
        <v>137</v>
      </c>
      <c r="X10975" t="s">
        <v>97</v>
      </c>
      <c r="Y10975" t="s">
        <v>42</v>
      </c>
      <c r="Z10975" t="s">
        <v>43</v>
      </c>
      <c r="AA10975" t="s">
        <v>44</v>
      </c>
      <c r="AB10975" t="s">
        <v>44</v>
      </c>
    </row>
    <row r="10976" spans="1:28" x14ac:dyDescent="0.25">
      <c r="A10976" t="s">
        <v>16083</v>
      </c>
      <c r="B10976" s="1">
        <v>46169</v>
      </c>
      <c r="C10976" t="s">
        <v>2753</v>
      </c>
      <c r="D10976" t="s">
        <v>2754</v>
      </c>
      <c r="E10976">
        <v>47</v>
      </c>
      <c r="F10976" t="s">
        <v>48</v>
      </c>
      <c r="G10976" t="s">
        <v>49</v>
      </c>
      <c r="H10976" t="s">
        <v>50</v>
      </c>
      <c r="I10976" t="s">
        <v>51</v>
      </c>
      <c r="J10976" t="s">
        <v>52</v>
      </c>
      <c r="K10976">
        <v>1</v>
      </c>
      <c r="L10976" s="2">
        <v>500</v>
      </c>
      <c r="M10976">
        <v>25</v>
      </c>
      <c r="N10976" s="2">
        <v>500</v>
      </c>
      <c r="O10976" s="2">
        <v>125</v>
      </c>
      <c r="P10976" s="2">
        <v>375</v>
      </c>
      <c r="Q10976" s="2">
        <v>292.91000000000003</v>
      </c>
      <c r="R10976" s="2">
        <v>82.09</v>
      </c>
      <c r="S10976" t="s">
        <v>53</v>
      </c>
      <c r="T10976" t="s">
        <v>578</v>
      </c>
      <c r="U10976" t="s">
        <v>579</v>
      </c>
      <c r="V10976" t="s">
        <v>39</v>
      </c>
      <c r="W10976" t="s">
        <v>83</v>
      </c>
      <c r="X10976" t="s">
        <v>41</v>
      </c>
      <c r="Y10976" t="s">
        <v>56</v>
      </c>
      <c r="Z10976" t="s">
        <v>107</v>
      </c>
      <c r="AA10976" t="s">
        <v>44</v>
      </c>
      <c r="AB10976" t="s">
        <v>44</v>
      </c>
    </row>
    <row r="10977" spans="1:28" x14ac:dyDescent="0.25">
      <c r="A10977" t="s">
        <v>16084</v>
      </c>
      <c r="B10977" s="1">
        <v>46169</v>
      </c>
      <c r="C10977" t="s">
        <v>249</v>
      </c>
      <c r="D10977" t="s">
        <v>250</v>
      </c>
      <c r="E10977">
        <v>38</v>
      </c>
      <c r="F10977" t="s">
        <v>48</v>
      </c>
      <c r="G10977" t="s">
        <v>158</v>
      </c>
      <c r="H10977" t="s">
        <v>159</v>
      </c>
      <c r="I10977" t="s">
        <v>51</v>
      </c>
      <c r="J10977" t="s">
        <v>52</v>
      </c>
      <c r="K10977">
        <v>1</v>
      </c>
      <c r="L10977" s="2">
        <v>650</v>
      </c>
      <c r="M10977">
        <v>10</v>
      </c>
      <c r="N10977" s="2">
        <v>650</v>
      </c>
      <c r="O10977" s="2">
        <v>65</v>
      </c>
      <c r="P10977" s="2">
        <v>585</v>
      </c>
      <c r="Q10977" s="2">
        <v>378.68</v>
      </c>
      <c r="R10977" s="2">
        <v>206.32</v>
      </c>
      <c r="S10977" t="s">
        <v>53</v>
      </c>
      <c r="T10977" t="s">
        <v>153</v>
      </c>
      <c r="U10977" t="s">
        <v>154</v>
      </c>
      <c r="V10977" t="s">
        <v>39</v>
      </c>
      <c r="W10977" t="s">
        <v>40</v>
      </c>
      <c r="X10977" t="s">
        <v>41</v>
      </c>
      <c r="Y10977" t="s">
        <v>56</v>
      </c>
      <c r="Z10977" t="s">
        <v>43</v>
      </c>
      <c r="AA10977" t="s">
        <v>44</v>
      </c>
      <c r="AB10977" t="s">
        <v>44</v>
      </c>
    </row>
    <row r="10978" spans="1:28" x14ac:dyDescent="0.25">
      <c r="A10978" t="s">
        <v>16085</v>
      </c>
      <c r="B10978" s="1">
        <v>46169</v>
      </c>
      <c r="C10978" t="s">
        <v>7685</v>
      </c>
      <c r="D10978" t="s">
        <v>7686</v>
      </c>
      <c r="E10978">
        <v>18</v>
      </c>
      <c r="F10978" t="s">
        <v>31</v>
      </c>
      <c r="G10978" t="s">
        <v>318</v>
      </c>
      <c r="H10978" t="s">
        <v>319</v>
      </c>
      <c r="I10978" t="s">
        <v>34</v>
      </c>
      <c r="J10978" t="s">
        <v>190</v>
      </c>
      <c r="K10978">
        <v>1</v>
      </c>
      <c r="L10978" s="2">
        <v>2500</v>
      </c>
      <c r="M10978">
        <v>5</v>
      </c>
      <c r="N10978" s="2">
        <v>2500</v>
      </c>
      <c r="O10978" s="2">
        <v>125</v>
      </c>
      <c r="P10978" s="2">
        <v>2375</v>
      </c>
      <c r="Q10978" s="2">
        <v>1758.14</v>
      </c>
      <c r="R10978" s="2">
        <v>616.86</v>
      </c>
      <c r="S10978" t="s">
        <v>53</v>
      </c>
      <c r="T10978" t="s">
        <v>114</v>
      </c>
      <c r="U10978" t="s">
        <v>115</v>
      </c>
      <c r="V10978" t="s">
        <v>39</v>
      </c>
      <c r="W10978" t="s">
        <v>40</v>
      </c>
      <c r="X10978" t="s">
        <v>67</v>
      </c>
      <c r="Y10978" t="s">
        <v>42</v>
      </c>
      <c r="Z10978" t="s">
        <v>43</v>
      </c>
      <c r="AA10978" t="s">
        <v>68</v>
      </c>
      <c r="AB10978" t="s">
        <v>44</v>
      </c>
    </row>
    <row r="10979" spans="1:28" x14ac:dyDescent="0.25">
      <c r="A10979" t="s">
        <v>16086</v>
      </c>
      <c r="B10979" s="1">
        <v>46169</v>
      </c>
      <c r="C10979" t="s">
        <v>2367</v>
      </c>
      <c r="D10979" t="s">
        <v>2368</v>
      </c>
      <c r="E10979">
        <v>35</v>
      </c>
      <c r="F10979" t="s">
        <v>48</v>
      </c>
      <c r="G10979" t="s">
        <v>207</v>
      </c>
      <c r="H10979" t="s">
        <v>208</v>
      </c>
      <c r="I10979" t="s">
        <v>34</v>
      </c>
      <c r="J10979" t="s">
        <v>143</v>
      </c>
      <c r="K10979">
        <v>1</v>
      </c>
      <c r="L10979" s="2">
        <v>18000</v>
      </c>
      <c r="M10979">
        <v>0</v>
      </c>
      <c r="N10979" s="2">
        <v>18000</v>
      </c>
      <c r="O10979" s="2">
        <v>0</v>
      </c>
      <c r="P10979" s="2">
        <v>18000</v>
      </c>
      <c r="Q10979" s="2">
        <v>12903.52</v>
      </c>
      <c r="R10979" s="2">
        <v>5096.4799999999996</v>
      </c>
      <c r="S10979" t="s">
        <v>53</v>
      </c>
      <c r="T10979" t="s">
        <v>122</v>
      </c>
      <c r="U10979" t="s">
        <v>123</v>
      </c>
      <c r="V10979" t="s">
        <v>39</v>
      </c>
      <c r="W10979" t="s">
        <v>92</v>
      </c>
      <c r="X10979" t="s">
        <v>97</v>
      </c>
      <c r="Y10979" t="s">
        <v>84</v>
      </c>
      <c r="Z10979" t="s">
        <v>43</v>
      </c>
      <c r="AA10979" t="s">
        <v>44</v>
      </c>
      <c r="AB10979" t="s">
        <v>44</v>
      </c>
    </row>
    <row r="10980" spans="1:28" x14ac:dyDescent="0.25">
      <c r="A10980" t="s">
        <v>16087</v>
      </c>
      <c r="B10980" s="1">
        <v>46169</v>
      </c>
      <c r="C10980" t="s">
        <v>2597</v>
      </c>
      <c r="D10980" t="s">
        <v>2598</v>
      </c>
      <c r="E10980">
        <v>46</v>
      </c>
      <c r="F10980" t="s">
        <v>48</v>
      </c>
      <c r="G10980" t="s">
        <v>112</v>
      </c>
      <c r="H10980" t="s">
        <v>113</v>
      </c>
      <c r="I10980" t="s">
        <v>103</v>
      </c>
      <c r="J10980" t="s">
        <v>104</v>
      </c>
      <c r="K10980">
        <v>1</v>
      </c>
      <c r="L10980" s="2">
        <v>650</v>
      </c>
      <c r="M10980">
        <v>15</v>
      </c>
      <c r="N10980" s="2">
        <v>650</v>
      </c>
      <c r="O10980" s="2">
        <v>97.5</v>
      </c>
      <c r="P10980" s="2">
        <v>552.5</v>
      </c>
      <c r="Q10980" s="2">
        <v>361.93</v>
      </c>
      <c r="R10980" s="2">
        <v>190.57</v>
      </c>
      <c r="S10980" t="s">
        <v>36</v>
      </c>
      <c r="T10980" t="s">
        <v>65</v>
      </c>
      <c r="U10980" t="s">
        <v>65</v>
      </c>
      <c r="V10980" t="s">
        <v>39</v>
      </c>
      <c r="W10980" t="s">
        <v>137</v>
      </c>
      <c r="X10980" t="s">
        <v>67</v>
      </c>
      <c r="Y10980" t="s">
        <v>56</v>
      </c>
      <c r="Z10980" t="s">
        <v>43</v>
      </c>
      <c r="AA10980" t="s">
        <v>44</v>
      </c>
      <c r="AB10980" t="s">
        <v>44</v>
      </c>
    </row>
    <row r="10981" spans="1:28" x14ac:dyDescent="0.25">
      <c r="A10981" t="s">
        <v>16088</v>
      </c>
      <c r="B10981" s="1">
        <v>46169</v>
      </c>
      <c r="C10981" t="s">
        <v>791</v>
      </c>
      <c r="D10981" t="s">
        <v>792</v>
      </c>
      <c r="E10981">
        <v>56</v>
      </c>
      <c r="F10981" t="s">
        <v>31</v>
      </c>
      <c r="G10981" t="s">
        <v>344</v>
      </c>
      <c r="H10981" t="s">
        <v>345</v>
      </c>
      <c r="I10981" t="s">
        <v>34</v>
      </c>
      <c r="J10981" t="s">
        <v>121</v>
      </c>
      <c r="K10981">
        <v>1</v>
      </c>
      <c r="L10981" s="2">
        <v>1600</v>
      </c>
      <c r="M10981">
        <v>10</v>
      </c>
      <c r="N10981" s="2">
        <v>1600</v>
      </c>
      <c r="O10981" s="2">
        <v>160</v>
      </c>
      <c r="P10981" s="2">
        <v>1440</v>
      </c>
      <c r="Q10981" s="2">
        <v>1053.48</v>
      </c>
      <c r="R10981" s="2">
        <v>386.52</v>
      </c>
      <c r="S10981" t="s">
        <v>53</v>
      </c>
      <c r="T10981" t="s">
        <v>76</v>
      </c>
      <c r="U10981" t="s">
        <v>77</v>
      </c>
      <c r="V10981" t="s">
        <v>39</v>
      </c>
      <c r="W10981" t="s">
        <v>124</v>
      </c>
      <c r="X10981" t="s">
        <v>97</v>
      </c>
      <c r="Y10981" t="s">
        <v>56</v>
      </c>
      <c r="Z10981" t="s">
        <v>43</v>
      </c>
      <c r="AA10981" t="s">
        <v>44</v>
      </c>
      <c r="AB10981" t="s">
        <v>44</v>
      </c>
    </row>
    <row r="10982" spans="1:28" x14ac:dyDescent="0.25">
      <c r="A10982" t="s">
        <v>16089</v>
      </c>
      <c r="B10982" s="1">
        <v>46169</v>
      </c>
      <c r="C10982" t="s">
        <v>5999</v>
      </c>
      <c r="D10982" t="s">
        <v>6000</v>
      </c>
      <c r="E10982">
        <v>41</v>
      </c>
      <c r="F10982" t="s">
        <v>48</v>
      </c>
      <c r="G10982" t="s">
        <v>207</v>
      </c>
      <c r="H10982" t="s">
        <v>208</v>
      </c>
      <c r="I10982" t="s">
        <v>34</v>
      </c>
      <c r="J10982" t="s">
        <v>143</v>
      </c>
      <c r="K10982">
        <v>3</v>
      </c>
      <c r="L10982" s="2">
        <v>18000</v>
      </c>
      <c r="M10982">
        <v>5</v>
      </c>
      <c r="N10982" s="2">
        <v>54000</v>
      </c>
      <c r="O10982" s="2">
        <v>2700</v>
      </c>
      <c r="P10982" s="2">
        <v>51300</v>
      </c>
      <c r="Q10982" s="2">
        <v>39939.31</v>
      </c>
      <c r="R10982" s="2">
        <v>11360.69</v>
      </c>
      <c r="S10982" t="s">
        <v>36</v>
      </c>
      <c r="T10982" t="s">
        <v>398</v>
      </c>
      <c r="U10982" t="s">
        <v>399</v>
      </c>
      <c r="V10982" t="s">
        <v>39</v>
      </c>
      <c r="W10982" t="s">
        <v>83</v>
      </c>
      <c r="X10982" t="s">
        <v>67</v>
      </c>
      <c r="Y10982" t="s">
        <v>56</v>
      </c>
      <c r="Z10982" t="s">
        <v>43</v>
      </c>
      <c r="AA10982" t="s">
        <v>44</v>
      </c>
      <c r="AB10982" t="s">
        <v>44</v>
      </c>
    </row>
    <row r="10983" spans="1:28" x14ac:dyDescent="0.25">
      <c r="A10983" t="s">
        <v>16090</v>
      </c>
      <c r="B10983" s="1">
        <v>46169</v>
      </c>
      <c r="C10983" t="s">
        <v>2585</v>
      </c>
      <c r="D10983" t="s">
        <v>2586</v>
      </c>
      <c r="E10983">
        <v>42</v>
      </c>
      <c r="F10983" t="s">
        <v>48</v>
      </c>
      <c r="G10983" t="s">
        <v>197</v>
      </c>
      <c r="H10983" t="s">
        <v>198</v>
      </c>
      <c r="I10983" t="s">
        <v>74</v>
      </c>
      <c r="J10983" t="s">
        <v>75</v>
      </c>
      <c r="K10983">
        <v>1</v>
      </c>
      <c r="L10983" s="2">
        <v>2600</v>
      </c>
      <c r="M10983">
        <v>15</v>
      </c>
      <c r="N10983" s="2">
        <v>2600</v>
      </c>
      <c r="O10983" s="2">
        <v>390</v>
      </c>
      <c r="P10983" s="2">
        <v>2210</v>
      </c>
      <c r="Q10983" s="2">
        <v>1527.7</v>
      </c>
      <c r="R10983" s="2">
        <v>682.3</v>
      </c>
      <c r="S10983" t="s">
        <v>53</v>
      </c>
      <c r="T10983" t="s">
        <v>105</v>
      </c>
      <c r="U10983" t="s">
        <v>106</v>
      </c>
      <c r="V10983" t="s">
        <v>39</v>
      </c>
      <c r="W10983" t="s">
        <v>66</v>
      </c>
      <c r="X10983" t="s">
        <v>97</v>
      </c>
      <c r="Y10983" t="s">
        <v>56</v>
      </c>
      <c r="Z10983" t="s">
        <v>43</v>
      </c>
      <c r="AA10983" t="s">
        <v>44</v>
      </c>
      <c r="AB10983" t="s">
        <v>44</v>
      </c>
    </row>
    <row r="10984" spans="1:28" x14ac:dyDescent="0.25">
      <c r="A10984" t="s">
        <v>16091</v>
      </c>
      <c r="B10984" s="1">
        <v>46170</v>
      </c>
      <c r="C10984" t="s">
        <v>1039</v>
      </c>
      <c r="D10984" t="s">
        <v>1040</v>
      </c>
      <c r="E10984">
        <v>22</v>
      </c>
      <c r="F10984" t="s">
        <v>48</v>
      </c>
      <c r="G10984" t="s">
        <v>134</v>
      </c>
      <c r="H10984" t="s">
        <v>135</v>
      </c>
      <c r="I10984" t="s">
        <v>62</v>
      </c>
      <c r="J10984" t="s">
        <v>130</v>
      </c>
      <c r="K10984">
        <v>1</v>
      </c>
      <c r="L10984" s="2">
        <v>8500</v>
      </c>
      <c r="M10984">
        <v>10</v>
      </c>
      <c r="N10984" s="2">
        <v>8500</v>
      </c>
      <c r="O10984" s="2">
        <v>850</v>
      </c>
      <c r="P10984" s="2">
        <v>7650</v>
      </c>
      <c r="Q10984" s="2">
        <v>5021.28</v>
      </c>
      <c r="R10984" s="2">
        <v>2628.72</v>
      </c>
      <c r="S10984" t="s">
        <v>53</v>
      </c>
      <c r="T10984" t="s">
        <v>105</v>
      </c>
      <c r="U10984" t="s">
        <v>106</v>
      </c>
      <c r="V10984" t="s">
        <v>39</v>
      </c>
      <c r="W10984" t="s">
        <v>66</v>
      </c>
      <c r="X10984" t="s">
        <v>97</v>
      </c>
      <c r="Y10984" t="s">
        <v>56</v>
      </c>
      <c r="Z10984" t="s">
        <v>43</v>
      </c>
      <c r="AA10984" t="s">
        <v>44</v>
      </c>
      <c r="AB10984" t="s">
        <v>44</v>
      </c>
    </row>
    <row r="10985" spans="1:28" x14ac:dyDescent="0.25">
      <c r="A10985" t="s">
        <v>16092</v>
      </c>
      <c r="B10985" s="1">
        <v>46170</v>
      </c>
      <c r="C10985" t="s">
        <v>3130</v>
      </c>
      <c r="D10985" t="s">
        <v>3131</v>
      </c>
      <c r="E10985">
        <v>48</v>
      </c>
      <c r="F10985" t="s">
        <v>31</v>
      </c>
      <c r="G10985" t="s">
        <v>134</v>
      </c>
      <c r="H10985" t="s">
        <v>135</v>
      </c>
      <c r="I10985" t="s">
        <v>62</v>
      </c>
      <c r="J10985" t="s">
        <v>130</v>
      </c>
      <c r="K10985">
        <v>2</v>
      </c>
      <c r="L10985" s="2">
        <v>8500</v>
      </c>
      <c r="M10985">
        <v>20</v>
      </c>
      <c r="N10985" s="2">
        <v>17000</v>
      </c>
      <c r="O10985" s="2">
        <v>3400</v>
      </c>
      <c r="P10985" s="2">
        <v>13600</v>
      </c>
      <c r="Q10985" s="2">
        <v>9078.59</v>
      </c>
      <c r="R10985" s="2">
        <v>4521.41</v>
      </c>
      <c r="S10985" t="s">
        <v>64</v>
      </c>
      <c r="T10985" t="s">
        <v>153</v>
      </c>
      <c r="U10985" t="s">
        <v>154</v>
      </c>
      <c r="V10985" t="s">
        <v>39</v>
      </c>
      <c r="W10985" t="s">
        <v>92</v>
      </c>
      <c r="X10985" t="s">
        <v>41</v>
      </c>
      <c r="Y10985" t="s">
        <v>56</v>
      </c>
      <c r="Z10985" t="s">
        <v>43</v>
      </c>
      <c r="AA10985" t="s">
        <v>44</v>
      </c>
      <c r="AB10985" t="s">
        <v>44</v>
      </c>
    </row>
    <row r="10986" spans="1:28" x14ac:dyDescent="0.25">
      <c r="A10986" t="s">
        <v>16093</v>
      </c>
      <c r="B10986" s="1">
        <v>46170</v>
      </c>
      <c r="C10986" t="s">
        <v>7432</v>
      </c>
      <c r="D10986" t="s">
        <v>7433</v>
      </c>
      <c r="E10986">
        <v>53</v>
      </c>
      <c r="F10986" t="s">
        <v>31</v>
      </c>
      <c r="G10986" t="s">
        <v>148</v>
      </c>
      <c r="H10986" t="s">
        <v>149</v>
      </c>
      <c r="I10986" t="s">
        <v>74</v>
      </c>
      <c r="J10986" t="s">
        <v>130</v>
      </c>
      <c r="K10986">
        <v>3</v>
      </c>
      <c r="L10986" s="2">
        <v>3500</v>
      </c>
      <c r="M10986">
        <v>20</v>
      </c>
      <c r="N10986" s="2">
        <v>10500</v>
      </c>
      <c r="O10986" s="2">
        <v>2100</v>
      </c>
      <c r="P10986" s="2">
        <v>8400</v>
      </c>
      <c r="Q10986" s="2">
        <v>5619.77</v>
      </c>
      <c r="R10986" s="2">
        <v>2780.23</v>
      </c>
      <c r="S10986" t="s">
        <v>64</v>
      </c>
      <c r="T10986" t="s">
        <v>263</v>
      </c>
      <c r="U10986" t="s">
        <v>91</v>
      </c>
      <c r="V10986" t="s">
        <v>39</v>
      </c>
      <c r="W10986" t="s">
        <v>137</v>
      </c>
      <c r="X10986" t="s">
        <v>97</v>
      </c>
      <c r="Y10986" t="s">
        <v>56</v>
      </c>
      <c r="Z10986" t="s">
        <v>43</v>
      </c>
      <c r="AA10986" t="s">
        <v>44</v>
      </c>
      <c r="AB10986" t="s">
        <v>44</v>
      </c>
    </row>
    <row r="10987" spans="1:28" x14ac:dyDescent="0.25">
      <c r="A10987" t="s">
        <v>16094</v>
      </c>
      <c r="B10987" s="1">
        <v>46170</v>
      </c>
      <c r="C10987" t="s">
        <v>6189</v>
      </c>
      <c r="D10987" t="s">
        <v>6190</v>
      </c>
      <c r="E10987">
        <v>36</v>
      </c>
      <c r="F10987" t="s">
        <v>48</v>
      </c>
      <c r="G10987" t="s">
        <v>168</v>
      </c>
      <c r="H10987" t="s">
        <v>169</v>
      </c>
      <c r="I10987" t="s">
        <v>62</v>
      </c>
      <c r="J10987" t="s">
        <v>143</v>
      </c>
      <c r="K10987">
        <v>2</v>
      </c>
      <c r="L10987" s="2">
        <v>1800</v>
      </c>
      <c r="M10987">
        <v>20</v>
      </c>
      <c r="N10987" s="2">
        <v>3600</v>
      </c>
      <c r="O10987" s="2">
        <v>720</v>
      </c>
      <c r="P10987" s="2">
        <v>2880</v>
      </c>
      <c r="Q10987" s="2">
        <v>2232.13</v>
      </c>
      <c r="R10987" s="2">
        <v>647.87</v>
      </c>
      <c r="S10987" t="s">
        <v>53</v>
      </c>
      <c r="T10987" t="s">
        <v>263</v>
      </c>
      <c r="U10987" t="s">
        <v>91</v>
      </c>
      <c r="V10987" t="s">
        <v>39</v>
      </c>
      <c r="W10987" t="s">
        <v>92</v>
      </c>
      <c r="X10987" t="s">
        <v>97</v>
      </c>
      <c r="Y10987" t="s">
        <v>56</v>
      </c>
      <c r="Z10987" t="s">
        <v>43</v>
      </c>
      <c r="AA10987" t="s">
        <v>44</v>
      </c>
      <c r="AB10987" t="s">
        <v>44</v>
      </c>
    </row>
    <row r="10988" spans="1:28" x14ac:dyDescent="0.25">
      <c r="A10988" t="s">
        <v>16095</v>
      </c>
      <c r="B10988" s="1">
        <v>46170</v>
      </c>
      <c r="C10988" t="s">
        <v>1805</v>
      </c>
      <c r="D10988" t="s">
        <v>1806</v>
      </c>
      <c r="E10988">
        <v>32</v>
      </c>
      <c r="F10988" t="s">
        <v>31</v>
      </c>
      <c r="G10988" t="s">
        <v>217</v>
      </c>
      <c r="H10988" t="s">
        <v>218</v>
      </c>
      <c r="I10988" t="s">
        <v>34</v>
      </c>
      <c r="J10988" t="s">
        <v>130</v>
      </c>
      <c r="K10988">
        <v>3</v>
      </c>
      <c r="L10988" s="2">
        <v>28000</v>
      </c>
      <c r="M10988">
        <v>10</v>
      </c>
      <c r="N10988" s="2">
        <v>84000</v>
      </c>
      <c r="O10988" s="2">
        <v>8400</v>
      </c>
      <c r="P10988" s="2">
        <v>75600</v>
      </c>
      <c r="Q10988" s="2">
        <v>46564.05</v>
      </c>
      <c r="R10988" s="2">
        <v>29035.95</v>
      </c>
      <c r="S10988" t="s">
        <v>64</v>
      </c>
      <c r="T10988" t="s">
        <v>122</v>
      </c>
      <c r="U10988" t="s">
        <v>123</v>
      </c>
      <c r="V10988" t="s">
        <v>39</v>
      </c>
      <c r="W10988" t="s">
        <v>124</v>
      </c>
      <c r="X10988" t="s">
        <v>41</v>
      </c>
      <c r="Y10988" t="s">
        <v>56</v>
      </c>
      <c r="Z10988" t="s">
        <v>43</v>
      </c>
      <c r="AA10988" t="s">
        <v>44</v>
      </c>
      <c r="AB10988" t="s">
        <v>44</v>
      </c>
    </row>
    <row r="10989" spans="1:28" x14ac:dyDescent="0.25">
      <c r="A10989" t="s">
        <v>16096</v>
      </c>
      <c r="B10989" s="1">
        <v>46170</v>
      </c>
      <c r="C10989" t="s">
        <v>14959</v>
      </c>
      <c r="D10989" t="s">
        <v>14960</v>
      </c>
      <c r="E10989">
        <v>44</v>
      </c>
      <c r="F10989" t="s">
        <v>31</v>
      </c>
      <c r="G10989" t="s">
        <v>112</v>
      </c>
      <c r="H10989" t="s">
        <v>113</v>
      </c>
      <c r="I10989" t="s">
        <v>103</v>
      </c>
      <c r="J10989" t="s">
        <v>104</v>
      </c>
      <c r="K10989">
        <v>2</v>
      </c>
      <c r="L10989" s="2">
        <v>650</v>
      </c>
      <c r="M10989">
        <v>10</v>
      </c>
      <c r="N10989" s="2">
        <v>1300</v>
      </c>
      <c r="O10989" s="2">
        <v>130</v>
      </c>
      <c r="P10989" s="2">
        <v>1170</v>
      </c>
      <c r="Q10989" s="2">
        <v>740.49</v>
      </c>
      <c r="R10989" s="2">
        <v>429.51</v>
      </c>
      <c r="S10989" t="s">
        <v>64</v>
      </c>
      <c r="T10989" t="s">
        <v>54</v>
      </c>
      <c r="U10989" t="s">
        <v>55</v>
      </c>
      <c r="V10989" t="s">
        <v>39</v>
      </c>
      <c r="W10989" t="s">
        <v>124</v>
      </c>
      <c r="X10989" t="s">
        <v>97</v>
      </c>
      <c r="Y10989" t="s">
        <v>56</v>
      </c>
      <c r="Z10989" t="s">
        <v>223</v>
      </c>
      <c r="AA10989" t="s">
        <v>44</v>
      </c>
      <c r="AB10989" t="s">
        <v>44</v>
      </c>
    </row>
    <row r="10990" spans="1:28" x14ac:dyDescent="0.25">
      <c r="A10990" t="s">
        <v>16097</v>
      </c>
      <c r="B10990" s="1">
        <v>46170</v>
      </c>
      <c r="C10990" t="s">
        <v>3753</v>
      </c>
      <c r="D10990" t="s">
        <v>3754</v>
      </c>
      <c r="E10990">
        <v>44</v>
      </c>
      <c r="F10990" t="s">
        <v>111</v>
      </c>
      <c r="G10990" t="s">
        <v>318</v>
      </c>
      <c r="H10990" t="s">
        <v>319</v>
      </c>
      <c r="I10990" t="s">
        <v>34</v>
      </c>
      <c r="J10990" t="s">
        <v>190</v>
      </c>
      <c r="K10990">
        <v>1</v>
      </c>
      <c r="L10990" s="2">
        <v>2500</v>
      </c>
      <c r="M10990">
        <v>10</v>
      </c>
      <c r="N10990" s="2">
        <v>2500</v>
      </c>
      <c r="O10990" s="2">
        <v>250</v>
      </c>
      <c r="P10990" s="2">
        <v>2250</v>
      </c>
      <c r="Q10990" s="2">
        <v>1816.2</v>
      </c>
      <c r="R10990" s="2">
        <v>433.8</v>
      </c>
      <c r="S10990" t="s">
        <v>53</v>
      </c>
      <c r="T10990" t="s">
        <v>578</v>
      </c>
      <c r="U10990" t="s">
        <v>579</v>
      </c>
      <c r="V10990" t="s">
        <v>39</v>
      </c>
      <c r="W10990" t="s">
        <v>137</v>
      </c>
      <c r="X10990" t="s">
        <v>97</v>
      </c>
      <c r="Y10990" t="s">
        <v>56</v>
      </c>
      <c r="Z10990" t="s">
        <v>43</v>
      </c>
      <c r="AA10990" t="s">
        <v>44</v>
      </c>
      <c r="AB10990" t="s">
        <v>44</v>
      </c>
    </row>
    <row r="10991" spans="1:28" x14ac:dyDescent="0.25">
      <c r="A10991" t="s">
        <v>16098</v>
      </c>
      <c r="B10991" s="1">
        <v>46170</v>
      </c>
      <c r="C10991" t="s">
        <v>11167</v>
      </c>
      <c r="D10991" t="s">
        <v>11168</v>
      </c>
      <c r="E10991">
        <v>43</v>
      </c>
      <c r="F10991" t="s">
        <v>48</v>
      </c>
      <c r="G10991" t="s">
        <v>238</v>
      </c>
      <c r="H10991" t="s">
        <v>239</v>
      </c>
      <c r="I10991" t="s">
        <v>62</v>
      </c>
      <c r="J10991" t="s">
        <v>63</v>
      </c>
      <c r="K10991">
        <v>1</v>
      </c>
      <c r="L10991" s="2">
        <v>6500</v>
      </c>
      <c r="M10991">
        <v>10</v>
      </c>
      <c r="N10991" s="2">
        <v>6500</v>
      </c>
      <c r="O10991" s="2">
        <v>650</v>
      </c>
      <c r="P10991" s="2">
        <v>5850</v>
      </c>
      <c r="Q10991" s="2">
        <v>4296.38</v>
      </c>
      <c r="R10991" s="2">
        <v>1553.62</v>
      </c>
      <c r="S10991" t="s">
        <v>53</v>
      </c>
      <c r="T10991" t="s">
        <v>136</v>
      </c>
      <c r="U10991" t="s">
        <v>38</v>
      </c>
      <c r="V10991" t="s">
        <v>39</v>
      </c>
      <c r="W10991" t="s">
        <v>137</v>
      </c>
      <c r="X10991" t="s">
        <v>41</v>
      </c>
      <c r="Y10991" t="s">
        <v>56</v>
      </c>
      <c r="Z10991" t="s">
        <v>43</v>
      </c>
      <c r="AA10991" t="s">
        <v>44</v>
      </c>
      <c r="AB10991" t="s">
        <v>44</v>
      </c>
    </row>
    <row r="10992" spans="1:28" x14ac:dyDescent="0.25">
      <c r="A10992" t="s">
        <v>16099</v>
      </c>
      <c r="B10992" s="1">
        <v>46170</v>
      </c>
      <c r="C10992" t="s">
        <v>3274</v>
      </c>
      <c r="D10992" t="s">
        <v>3275</v>
      </c>
      <c r="E10992">
        <v>46</v>
      </c>
      <c r="F10992" t="s">
        <v>31</v>
      </c>
      <c r="G10992" t="s">
        <v>128</v>
      </c>
      <c r="H10992" t="s">
        <v>129</v>
      </c>
      <c r="I10992" t="s">
        <v>74</v>
      </c>
      <c r="J10992" t="s">
        <v>130</v>
      </c>
      <c r="K10992">
        <v>2</v>
      </c>
      <c r="L10992" s="2">
        <v>1700</v>
      </c>
      <c r="M10992">
        <v>20</v>
      </c>
      <c r="N10992" s="2">
        <v>3400</v>
      </c>
      <c r="O10992" s="2">
        <v>680</v>
      </c>
      <c r="P10992" s="2">
        <v>2720</v>
      </c>
      <c r="Q10992" s="2">
        <v>1560.61</v>
      </c>
      <c r="R10992" s="2">
        <v>1159.3900000000001</v>
      </c>
      <c r="S10992" t="s">
        <v>53</v>
      </c>
      <c r="T10992" t="s">
        <v>153</v>
      </c>
      <c r="U10992" t="s">
        <v>154</v>
      </c>
      <c r="V10992" t="s">
        <v>39</v>
      </c>
      <c r="W10992" t="s">
        <v>66</v>
      </c>
      <c r="X10992" t="s">
        <v>97</v>
      </c>
      <c r="Y10992" t="s">
        <v>56</v>
      </c>
      <c r="Z10992" t="s">
        <v>43</v>
      </c>
      <c r="AA10992" t="s">
        <v>44</v>
      </c>
      <c r="AB10992" t="s">
        <v>44</v>
      </c>
    </row>
    <row r="10993" spans="1:28" x14ac:dyDescent="0.25">
      <c r="A10993" t="s">
        <v>16100</v>
      </c>
      <c r="B10993" s="1">
        <v>46170</v>
      </c>
      <c r="C10993" t="s">
        <v>5364</v>
      </c>
      <c r="D10993" t="s">
        <v>5365</v>
      </c>
      <c r="E10993">
        <v>27</v>
      </c>
      <c r="F10993" t="s">
        <v>48</v>
      </c>
      <c r="G10993" t="s">
        <v>352</v>
      </c>
      <c r="H10993" t="s">
        <v>353</v>
      </c>
      <c r="I10993" t="s">
        <v>103</v>
      </c>
      <c r="J10993" t="s">
        <v>104</v>
      </c>
      <c r="K10993">
        <v>1</v>
      </c>
      <c r="L10993" s="2">
        <v>850</v>
      </c>
      <c r="M10993">
        <v>10</v>
      </c>
      <c r="N10993" s="2">
        <v>850</v>
      </c>
      <c r="O10993" s="2">
        <v>85</v>
      </c>
      <c r="P10993" s="2">
        <v>765</v>
      </c>
      <c r="Q10993" s="2">
        <v>618.16999999999996</v>
      </c>
      <c r="R10993" s="2">
        <v>146.83000000000001</v>
      </c>
      <c r="S10993" t="s">
        <v>36</v>
      </c>
      <c r="T10993" t="s">
        <v>178</v>
      </c>
      <c r="U10993" t="s">
        <v>154</v>
      </c>
      <c r="V10993" t="s">
        <v>39</v>
      </c>
      <c r="W10993" t="s">
        <v>40</v>
      </c>
      <c r="X10993" t="s">
        <v>41</v>
      </c>
      <c r="Y10993" t="s">
        <v>84</v>
      </c>
      <c r="Z10993" t="s">
        <v>43</v>
      </c>
      <c r="AA10993" t="s">
        <v>44</v>
      </c>
      <c r="AB10993" t="s">
        <v>44</v>
      </c>
    </row>
    <row r="10994" spans="1:28" x14ac:dyDescent="0.25">
      <c r="A10994" t="s">
        <v>16101</v>
      </c>
      <c r="B10994" s="1">
        <v>46170</v>
      </c>
      <c r="C10994" t="s">
        <v>1426</v>
      </c>
      <c r="D10994" t="s">
        <v>1427</v>
      </c>
      <c r="E10994">
        <v>26</v>
      </c>
      <c r="F10994" t="s">
        <v>31</v>
      </c>
      <c r="G10994" t="s">
        <v>344</v>
      </c>
      <c r="H10994" t="s">
        <v>345</v>
      </c>
      <c r="I10994" t="s">
        <v>34</v>
      </c>
      <c r="J10994" t="s">
        <v>121</v>
      </c>
      <c r="K10994">
        <v>1</v>
      </c>
      <c r="L10994" s="2">
        <v>1600</v>
      </c>
      <c r="M10994">
        <v>5</v>
      </c>
      <c r="N10994" s="2">
        <v>1600</v>
      </c>
      <c r="O10994" s="2">
        <v>80</v>
      </c>
      <c r="P10994" s="2">
        <v>1520</v>
      </c>
      <c r="Q10994" s="2">
        <v>1142.3399999999999</v>
      </c>
      <c r="R10994" s="2">
        <v>377.66</v>
      </c>
      <c r="S10994" t="s">
        <v>53</v>
      </c>
      <c r="T10994" t="s">
        <v>263</v>
      </c>
      <c r="U10994" t="s">
        <v>91</v>
      </c>
      <c r="V10994" t="s">
        <v>39</v>
      </c>
      <c r="W10994" t="s">
        <v>137</v>
      </c>
      <c r="X10994" t="s">
        <v>41</v>
      </c>
      <c r="Y10994" t="s">
        <v>42</v>
      </c>
      <c r="Z10994" t="s">
        <v>223</v>
      </c>
      <c r="AA10994" t="s">
        <v>44</v>
      </c>
      <c r="AB10994" t="s">
        <v>44</v>
      </c>
    </row>
    <row r="10995" spans="1:28" x14ac:dyDescent="0.25">
      <c r="A10995" t="s">
        <v>16102</v>
      </c>
      <c r="B10995" s="1">
        <v>46170</v>
      </c>
      <c r="C10995" t="s">
        <v>3987</v>
      </c>
      <c r="D10995" t="s">
        <v>3988</v>
      </c>
      <c r="E10995">
        <v>19</v>
      </c>
      <c r="F10995" t="s">
        <v>48</v>
      </c>
      <c r="G10995" t="s">
        <v>49</v>
      </c>
      <c r="H10995" t="s">
        <v>50</v>
      </c>
      <c r="I10995" t="s">
        <v>51</v>
      </c>
      <c r="J10995" t="s">
        <v>52</v>
      </c>
      <c r="K10995">
        <v>3</v>
      </c>
      <c r="L10995" s="2">
        <v>500</v>
      </c>
      <c r="M10995">
        <v>5</v>
      </c>
      <c r="N10995" s="2">
        <v>1500</v>
      </c>
      <c r="O10995" s="2">
        <v>75</v>
      </c>
      <c r="P10995" s="2">
        <v>1425</v>
      </c>
      <c r="Q10995" s="2">
        <v>1067.78</v>
      </c>
      <c r="R10995" s="2">
        <v>357.22</v>
      </c>
      <c r="S10995" t="s">
        <v>53</v>
      </c>
      <c r="T10995" t="s">
        <v>90</v>
      </c>
      <c r="U10995" t="s">
        <v>91</v>
      </c>
      <c r="V10995" t="s">
        <v>39</v>
      </c>
      <c r="W10995" t="s">
        <v>137</v>
      </c>
      <c r="X10995" t="s">
        <v>97</v>
      </c>
      <c r="Y10995" t="s">
        <v>56</v>
      </c>
      <c r="Z10995" t="s">
        <v>107</v>
      </c>
      <c r="AA10995" t="s">
        <v>44</v>
      </c>
      <c r="AB10995" t="s">
        <v>44</v>
      </c>
    </row>
    <row r="10996" spans="1:28" x14ac:dyDescent="0.25">
      <c r="A10996" t="s">
        <v>16103</v>
      </c>
      <c r="B10996" s="1">
        <v>46170</v>
      </c>
      <c r="C10996" t="s">
        <v>1545</v>
      </c>
      <c r="D10996" t="s">
        <v>1546</v>
      </c>
      <c r="E10996">
        <v>46</v>
      </c>
      <c r="F10996" t="s">
        <v>111</v>
      </c>
      <c r="G10996" t="s">
        <v>148</v>
      </c>
      <c r="H10996" t="s">
        <v>149</v>
      </c>
      <c r="I10996" t="s">
        <v>74</v>
      </c>
      <c r="J10996" t="s">
        <v>130</v>
      </c>
      <c r="K10996">
        <v>3</v>
      </c>
      <c r="L10996" s="2">
        <v>3500</v>
      </c>
      <c r="M10996">
        <v>15</v>
      </c>
      <c r="N10996" s="2">
        <v>10500</v>
      </c>
      <c r="O10996" s="2">
        <v>1575</v>
      </c>
      <c r="P10996" s="2">
        <v>8925</v>
      </c>
      <c r="Q10996" s="2">
        <v>6817.34</v>
      </c>
      <c r="R10996" s="2">
        <v>2107.66</v>
      </c>
      <c r="S10996" t="s">
        <v>64</v>
      </c>
      <c r="T10996" t="s">
        <v>122</v>
      </c>
      <c r="U10996" t="s">
        <v>123</v>
      </c>
      <c r="V10996" t="s">
        <v>39</v>
      </c>
      <c r="W10996" t="s">
        <v>66</v>
      </c>
      <c r="X10996" t="s">
        <v>41</v>
      </c>
      <c r="Y10996" t="s">
        <v>56</v>
      </c>
      <c r="Z10996" t="s">
        <v>43</v>
      </c>
      <c r="AA10996" t="s">
        <v>44</v>
      </c>
      <c r="AB10996" t="s">
        <v>44</v>
      </c>
    </row>
    <row r="10997" spans="1:28" x14ac:dyDescent="0.25">
      <c r="A10997" t="s">
        <v>16104</v>
      </c>
      <c r="B10997" s="1">
        <v>46170</v>
      </c>
      <c r="C10997" t="s">
        <v>4282</v>
      </c>
      <c r="D10997" t="s">
        <v>4283</v>
      </c>
      <c r="E10997">
        <v>31</v>
      </c>
      <c r="F10997" t="s">
        <v>31</v>
      </c>
      <c r="G10997" t="s">
        <v>168</v>
      </c>
      <c r="H10997" t="s">
        <v>169</v>
      </c>
      <c r="I10997" t="s">
        <v>62</v>
      </c>
      <c r="J10997" t="s">
        <v>143</v>
      </c>
      <c r="K10997">
        <v>4</v>
      </c>
      <c r="L10997" s="2">
        <v>1800</v>
      </c>
      <c r="M10997">
        <v>10</v>
      </c>
      <c r="N10997" s="2">
        <v>7200</v>
      </c>
      <c r="O10997" s="2">
        <v>720</v>
      </c>
      <c r="P10997" s="2">
        <v>6480</v>
      </c>
      <c r="Q10997" s="2">
        <v>4334.53</v>
      </c>
      <c r="R10997" s="2">
        <v>2145.4699999999998</v>
      </c>
      <c r="S10997" t="s">
        <v>53</v>
      </c>
      <c r="T10997" t="s">
        <v>275</v>
      </c>
      <c r="U10997" t="s">
        <v>123</v>
      </c>
      <c r="V10997" t="s">
        <v>39</v>
      </c>
      <c r="W10997" t="s">
        <v>92</v>
      </c>
      <c r="X10997" t="s">
        <v>67</v>
      </c>
      <c r="Y10997" t="s">
        <v>42</v>
      </c>
      <c r="Z10997" t="s">
        <v>43</v>
      </c>
      <c r="AA10997" t="s">
        <v>44</v>
      </c>
      <c r="AB10997" t="s">
        <v>44</v>
      </c>
    </row>
    <row r="10998" spans="1:28" x14ac:dyDescent="0.25">
      <c r="A10998" t="s">
        <v>16105</v>
      </c>
      <c r="B10998" s="1">
        <v>46171</v>
      </c>
      <c r="C10998" t="s">
        <v>6941</v>
      </c>
      <c r="D10998" t="s">
        <v>6942</v>
      </c>
      <c r="E10998">
        <v>48</v>
      </c>
      <c r="F10998" t="s">
        <v>31</v>
      </c>
      <c r="G10998" t="s">
        <v>32</v>
      </c>
      <c r="H10998" t="s">
        <v>33</v>
      </c>
      <c r="I10998" t="s">
        <v>34</v>
      </c>
      <c r="J10998" t="s">
        <v>35</v>
      </c>
      <c r="K10998">
        <v>3</v>
      </c>
      <c r="L10998" s="2">
        <v>55000</v>
      </c>
      <c r="M10998">
        <v>20</v>
      </c>
      <c r="N10998" s="2">
        <v>165000</v>
      </c>
      <c r="O10998" s="2">
        <v>33000</v>
      </c>
      <c r="P10998" s="2">
        <v>132000</v>
      </c>
      <c r="Q10998" s="2">
        <v>78115.5</v>
      </c>
      <c r="R10998" s="2">
        <v>53884.5</v>
      </c>
      <c r="S10998" t="s">
        <v>64</v>
      </c>
      <c r="T10998" t="s">
        <v>65</v>
      </c>
      <c r="U10998" t="s">
        <v>65</v>
      </c>
      <c r="V10998" t="s">
        <v>39</v>
      </c>
      <c r="W10998" t="s">
        <v>66</v>
      </c>
      <c r="X10998" t="s">
        <v>41</v>
      </c>
      <c r="Y10998" t="s">
        <v>42</v>
      </c>
      <c r="Z10998" t="s">
        <v>107</v>
      </c>
      <c r="AA10998" t="s">
        <v>44</v>
      </c>
      <c r="AB10998" t="s">
        <v>44</v>
      </c>
    </row>
    <row r="10999" spans="1:28" x14ac:dyDescent="0.25">
      <c r="A10999" t="s">
        <v>16106</v>
      </c>
      <c r="B10999" s="1">
        <v>46171</v>
      </c>
      <c r="C10999" t="s">
        <v>4051</v>
      </c>
      <c r="D10999" t="s">
        <v>4052</v>
      </c>
      <c r="E10999">
        <v>52</v>
      </c>
      <c r="F10999" t="s">
        <v>48</v>
      </c>
      <c r="G10999" t="s">
        <v>197</v>
      </c>
      <c r="H10999" t="s">
        <v>198</v>
      </c>
      <c r="I10999" t="s">
        <v>74</v>
      </c>
      <c r="J10999" t="s">
        <v>75</v>
      </c>
      <c r="K10999">
        <v>2</v>
      </c>
      <c r="L10999" s="2">
        <v>2600</v>
      </c>
      <c r="M10999">
        <v>15</v>
      </c>
      <c r="N10999" s="2">
        <v>5200</v>
      </c>
      <c r="O10999" s="2">
        <v>780</v>
      </c>
      <c r="P10999" s="2">
        <v>4420</v>
      </c>
      <c r="Q10999" s="2">
        <v>3408.6</v>
      </c>
      <c r="R10999" s="2">
        <v>1011.4</v>
      </c>
      <c r="S10999" t="s">
        <v>53</v>
      </c>
      <c r="T10999" t="s">
        <v>65</v>
      </c>
      <c r="U10999" t="s">
        <v>65</v>
      </c>
      <c r="V10999" t="s">
        <v>39</v>
      </c>
      <c r="W10999" t="s">
        <v>66</v>
      </c>
      <c r="X10999" t="s">
        <v>97</v>
      </c>
      <c r="Y10999" t="s">
        <v>56</v>
      </c>
      <c r="Z10999" t="s">
        <v>43</v>
      </c>
      <c r="AA10999" t="s">
        <v>44</v>
      </c>
      <c r="AB10999" t="s">
        <v>44</v>
      </c>
    </row>
    <row r="11000" spans="1:28" x14ac:dyDescent="0.25">
      <c r="A11000" t="s">
        <v>16107</v>
      </c>
      <c r="B11000" s="1">
        <v>46171</v>
      </c>
      <c r="C11000" t="s">
        <v>2738</v>
      </c>
      <c r="D11000" t="s">
        <v>2739</v>
      </c>
      <c r="E11000">
        <v>28</v>
      </c>
      <c r="F11000" t="s">
        <v>48</v>
      </c>
      <c r="G11000" t="s">
        <v>148</v>
      </c>
      <c r="H11000" t="s">
        <v>149</v>
      </c>
      <c r="I11000" t="s">
        <v>74</v>
      </c>
      <c r="J11000" t="s">
        <v>130</v>
      </c>
      <c r="K11000">
        <v>2</v>
      </c>
      <c r="L11000" s="2">
        <v>3500</v>
      </c>
      <c r="M11000">
        <v>10</v>
      </c>
      <c r="N11000" s="2">
        <v>7000</v>
      </c>
      <c r="O11000" s="2">
        <v>700</v>
      </c>
      <c r="P11000" s="2">
        <v>6300</v>
      </c>
      <c r="Q11000" s="2">
        <v>4386.05</v>
      </c>
      <c r="R11000" s="2">
        <v>1913.95</v>
      </c>
      <c r="S11000" t="s">
        <v>64</v>
      </c>
      <c r="T11000" t="s">
        <v>407</v>
      </c>
      <c r="U11000" t="s">
        <v>408</v>
      </c>
      <c r="V11000" t="s">
        <v>39</v>
      </c>
      <c r="W11000" t="s">
        <v>66</v>
      </c>
      <c r="X11000" t="s">
        <v>67</v>
      </c>
      <c r="Y11000" t="s">
        <v>84</v>
      </c>
      <c r="Z11000" t="s">
        <v>107</v>
      </c>
      <c r="AA11000" t="s">
        <v>44</v>
      </c>
      <c r="AB11000" t="s">
        <v>44</v>
      </c>
    </row>
    <row r="11001" spans="1:28" x14ac:dyDescent="0.25">
      <c r="A11001" t="s">
        <v>16108</v>
      </c>
      <c r="B11001" s="1">
        <v>46171</v>
      </c>
      <c r="C11001" t="s">
        <v>2319</v>
      </c>
      <c r="D11001" t="s">
        <v>2320</v>
      </c>
      <c r="E11001">
        <v>55</v>
      </c>
      <c r="F11001" t="s">
        <v>48</v>
      </c>
      <c r="G11001" t="s">
        <v>227</v>
      </c>
      <c r="H11001" t="s">
        <v>228</v>
      </c>
      <c r="I11001" t="s">
        <v>74</v>
      </c>
      <c r="J11001" t="s">
        <v>75</v>
      </c>
      <c r="K11001">
        <v>2</v>
      </c>
      <c r="L11001" s="2">
        <v>1400</v>
      </c>
      <c r="M11001">
        <v>10</v>
      </c>
      <c r="N11001" s="2">
        <v>2800</v>
      </c>
      <c r="O11001" s="2">
        <v>280</v>
      </c>
      <c r="P11001" s="2">
        <v>2520</v>
      </c>
      <c r="Q11001" s="2">
        <v>1839.87</v>
      </c>
      <c r="R11001" s="2">
        <v>680.13</v>
      </c>
      <c r="S11001" t="s">
        <v>53</v>
      </c>
      <c r="T11001" t="s">
        <v>54</v>
      </c>
      <c r="U11001" t="s">
        <v>55</v>
      </c>
      <c r="V11001" t="s">
        <v>39</v>
      </c>
      <c r="W11001" t="s">
        <v>137</v>
      </c>
      <c r="X11001" t="s">
        <v>67</v>
      </c>
      <c r="Y11001" t="s">
        <v>56</v>
      </c>
      <c r="Z11001" t="s">
        <v>223</v>
      </c>
      <c r="AA11001" t="s">
        <v>44</v>
      </c>
      <c r="AB11001" t="s">
        <v>44</v>
      </c>
    </row>
    <row r="11002" spans="1:28" x14ac:dyDescent="0.25">
      <c r="A11002" t="s">
        <v>16109</v>
      </c>
      <c r="B11002" s="1">
        <v>46171</v>
      </c>
      <c r="C11002" t="s">
        <v>11438</v>
      </c>
      <c r="D11002" t="s">
        <v>11439</v>
      </c>
      <c r="E11002">
        <v>53</v>
      </c>
      <c r="F11002" t="s">
        <v>48</v>
      </c>
      <c r="G11002" t="s">
        <v>128</v>
      </c>
      <c r="H11002" t="s">
        <v>129</v>
      </c>
      <c r="I11002" t="s">
        <v>74</v>
      </c>
      <c r="J11002" t="s">
        <v>130</v>
      </c>
      <c r="K11002">
        <v>4</v>
      </c>
      <c r="L11002" s="2">
        <v>1700</v>
      </c>
      <c r="M11002">
        <v>20</v>
      </c>
      <c r="N11002" s="2">
        <v>6800</v>
      </c>
      <c r="O11002" s="2">
        <v>1360</v>
      </c>
      <c r="P11002" s="2">
        <v>5440</v>
      </c>
      <c r="Q11002" s="2">
        <v>3314.81</v>
      </c>
      <c r="R11002" s="2">
        <v>2125.19</v>
      </c>
      <c r="S11002" t="s">
        <v>36</v>
      </c>
      <c r="T11002" t="s">
        <v>290</v>
      </c>
      <c r="U11002" t="s">
        <v>291</v>
      </c>
      <c r="V11002" t="s">
        <v>39</v>
      </c>
      <c r="W11002" t="s">
        <v>137</v>
      </c>
      <c r="X11002" t="s">
        <v>41</v>
      </c>
      <c r="Y11002" t="s">
        <v>84</v>
      </c>
      <c r="Z11002" t="s">
        <v>43</v>
      </c>
      <c r="AA11002" t="s">
        <v>44</v>
      </c>
      <c r="AB11002" t="s">
        <v>44</v>
      </c>
    </row>
    <row r="11003" spans="1:28" x14ac:dyDescent="0.25">
      <c r="A11003" t="s">
        <v>16110</v>
      </c>
      <c r="B11003" s="1">
        <v>46171</v>
      </c>
      <c r="C11003" t="s">
        <v>16111</v>
      </c>
      <c r="D11003" t="s">
        <v>16112</v>
      </c>
      <c r="E11003">
        <v>39</v>
      </c>
      <c r="F11003" t="s">
        <v>31</v>
      </c>
      <c r="G11003" t="s">
        <v>298</v>
      </c>
      <c r="H11003" t="s">
        <v>299</v>
      </c>
      <c r="I11003" t="s">
        <v>103</v>
      </c>
      <c r="J11003" t="s">
        <v>104</v>
      </c>
      <c r="K11003">
        <v>1</v>
      </c>
      <c r="L11003" s="2">
        <v>700</v>
      </c>
      <c r="M11003">
        <v>10</v>
      </c>
      <c r="N11003" s="2">
        <v>700</v>
      </c>
      <c r="O11003" s="2">
        <v>70</v>
      </c>
      <c r="P11003" s="2">
        <v>630</v>
      </c>
      <c r="Q11003" s="2">
        <v>516.24</v>
      </c>
      <c r="R11003" s="2">
        <v>113.76</v>
      </c>
      <c r="S11003" t="s">
        <v>53</v>
      </c>
      <c r="T11003" t="s">
        <v>96</v>
      </c>
      <c r="U11003" t="s">
        <v>96</v>
      </c>
      <c r="V11003" t="s">
        <v>39</v>
      </c>
      <c r="W11003" t="s">
        <v>92</v>
      </c>
      <c r="X11003" t="s">
        <v>97</v>
      </c>
      <c r="Y11003" t="s">
        <v>56</v>
      </c>
      <c r="Z11003" t="s">
        <v>43</v>
      </c>
      <c r="AA11003" t="s">
        <v>44</v>
      </c>
      <c r="AB11003" t="s">
        <v>44</v>
      </c>
    </row>
    <row r="11004" spans="1:28" x14ac:dyDescent="0.25">
      <c r="A11004" t="s">
        <v>16113</v>
      </c>
      <c r="B11004" s="1">
        <v>46171</v>
      </c>
      <c r="C11004" t="s">
        <v>7893</v>
      </c>
      <c r="D11004" t="s">
        <v>7894</v>
      </c>
      <c r="E11004">
        <v>58</v>
      </c>
      <c r="F11004" t="s">
        <v>111</v>
      </c>
      <c r="G11004" t="s">
        <v>88</v>
      </c>
      <c r="H11004" t="s">
        <v>89</v>
      </c>
      <c r="I11004" t="s">
        <v>62</v>
      </c>
      <c r="J11004" t="s">
        <v>63</v>
      </c>
      <c r="K11004">
        <v>3</v>
      </c>
      <c r="L11004" s="2">
        <v>4200</v>
      </c>
      <c r="M11004">
        <v>10</v>
      </c>
      <c r="N11004" s="2">
        <v>12600</v>
      </c>
      <c r="O11004" s="2">
        <v>1260</v>
      </c>
      <c r="P11004" s="2">
        <v>11340</v>
      </c>
      <c r="Q11004" s="2">
        <v>8523.49</v>
      </c>
      <c r="R11004" s="2">
        <v>2816.51</v>
      </c>
      <c r="S11004" t="s">
        <v>64</v>
      </c>
      <c r="T11004" t="s">
        <v>163</v>
      </c>
      <c r="U11004" t="s">
        <v>164</v>
      </c>
      <c r="V11004" t="s">
        <v>39</v>
      </c>
      <c r="W11004" t="s">
        <v>137</v>
      </c>
      <c r="X11004" t="s">
        <v>67</v>
      </c>
      <c r="Y11004" t="s">
        <v>42</v>
      </c>
      <c r="Z11004" t="s">
        <v>43</v>
      </c>
      <c r="AA11004" t="s">
        <v>44</v>
      </c>
      <c r="AB11004" t="s">
        <v>68</v>
      </c>
    </row>
    <row r="11005" spans="1:28" x14ac:dyDescent="0.25">
      <c r="A11005" t="s">
        <v>16114</v>
      </c>
      <c r="B11005" s="1">
        <v>46171</v>
      </c>
      <c r="C11005" t="s">
        <v>9451</v>
      </c>
      <c r="D11005" t="s">
        <v>9452</v>
      </c>
      <c r="E11005">
        <v>38</v>
      </c>
      <c r="F11005" t="s">
        <v>111</v>
      </c>
      <c r="G11005" t="s">
        <v>298</v>
      </c>
      <c r="H11005" t="s">
        <v>299</v>
      </c>
      <c r="I11005" t="s">
        <v>103</v>
      </c>
      <c r="J11005" t="s">
        <v>104</v>
      </c>
      <c r="K11005">
        <v>1</v>
      </c>
      <c r="L11005" s="2">
        <v>700</v>
      </c>
      <c r="M11005">
        <v>5</v>
      </c>
      <c r="N11005" s="2">
        <v>700</v>
      </c>
      <c r="O11005" s="2">
        <v>35</v>
      </c>
      <c r="P11005" s="2">
        <v>665</v>
      </c>
      <c r="Q11005" s="2">
        <v>413.27</v>
      </c>
      <c r="R11005" s="2">
        <v>251.73</v>
      </c>
      <c r="S11005" t="s">
        <v>64</v>
      </c>
      <c r="T11005" t="s">
        <v>263</v>
      </c>
      <c r="U11005" t="s">
        <v>91</v>
      </c>
      <c r="V11005" t="s">
        <v>39</v>
      </c>
      <c r="W11005" t="s">
        <v>137</v>
      </c>
      <c r="X11005" t="s">
        <v>41</v>
      </c>
      <c r="Y11005" t="s">
        <v>56</v>
      </c>
      <c r="Z11005" t="s">
        <v>43</v>
      </c>
      <c r="AA11005" t="s">
        <v>44</v>
      </c>
      <c r="AB11005" t="s">
        <v>44</v>
      </c>
    </row>
    <row r="11006" spans="1:28" x14ac:dyDescent="0.25">
      <c r="A11006" t="s">
        <v>16115</v>
      </c>
      <c r="B11006" s="1">
        <v>46171</v>
      </c>
      <c r="C11006" t="s">
        <v>3687</v>
      </c>
      <c r="D11006" t="s">
        <v>3688</v>
      </c>
      <c r="E11006">
        <v>32</v>
      </c>
      <c r="F11006" t="s">
        <v>111</v>
      </c>
      <c r="G11006" t="s">
        <v>101</v>
      </c>
      <c r="H11006" t="s">
        <v>102</v>
      </c>
      <c r="I11006" t="s">
        <v>103</v>
      </c>
      <c r="J11006" t="s">
        <v>104</v>
      </c>
      <c r="K11006">
        <v>2</v>
      </c>
      <c r="L11006" s="2">
        <v>1800</v>
      </c>
      <c r="M11006">
        <v>10</v>
      </c>
      <c r="N11006" s="2">
        <v>3600</v>
      </c>
      <c r="O11006" s="2">
        <v>360</v>
      </c>
      <c r="P11006" s="2">
        <v>3240</v>
      </c>
      <c r="Q11006" s="2">
        <v>2061.83</v>
      </c>
      <c r="R11006" s="2">
        <v>1178.17</v>
      </c>
      <c r="S11006" t="s">
        <v>53</v>
      </c>
      <c r="T11006" t="s">
        <v>263</v>
      </c>
      <c r="U11006" t="s">
        <v>91</v>
      </c>
      <c r="V11006" t="s">
        <v>39</v>
      </c>
      <c r="W11006" t="s">
        <v>66</v>
      </c>
      <c r="X11006" t="s">
        <v>41</v>
      </c>
      <c r="Y11006" t="s">
        <v>56</v>
      </c>
      <c r="Z11006" t="s">
        <v>107</v>
      </c>
      <c r="AA11006" t="s">
        <v>44</v>
      </c>
      <c r="AB11006" t="s">
        <v>44</v>
      </c>
    </row>
    <row r="11007" spans="1:28" x14ac:dyDescent="0.25">
      <c r="A11007" t="s">
        <v>16116</v>
      </c>
      <c r="B11007" s="1">
        <v>46171</v>
      </c>
      <c r="C11007" t="s">
        <v>8175</v>
      </c>
      <c r="D11007" t="s">
        <v>8176</v>
      </c>
      <c r="E11007">
        <v>20</v>
      </c>
      <c r="F11007" t="s">
        <v>111</v>
      </c>
      <c r="G11007" t="s">
        <v>148</v>
      </c>
      <c r="H11007" t="s">
        <v>149</v>
      </c>
      <c r="I11007" t="s">
        <v>74</v>
      </c>
      <c r="J11007" t="s">
        <v>130</v>
      </c>
      <c r="K11007">
        <v>1</v>
      </c>
      <c r="L11007" s="2">
        <v>3500</v>
      </c>
      <c r="M11007">
        <v>10</v>
      </c>
      <c r="N11007" s="2">
        <v>3500</v>
      </c>
      <c r="O11007" s="2">
        <v>350</v>
      </c>
      <c r="P11007" s="2">
        <v>3150</v>
      </c>
      <c r="Q11007" s="2">
        <v>2468.64</v>
      </c>
      <c r="R11007" s="2">
        <v>681.36</v>
      </c>
      <c r="S11007" t="s">
        <v>64</v>
      </c>
      <c r="T11007" t="s">
        <v>578</v>
      </c>
      <c r="U11007" t="s">
        <v>579</v>
      </c>
      <c r="V11007" t="s">
        <v>39</v>
      </c>
      <c r="W11007" t="s">
        <v>66</v>
      </c>
      <c r="X11007" t="s">
        <v>41</v>
      </c>
      <c r="Y11007" t="s">
        <v>56</v>
      </c>
      <c r="Z11007" t="s">
        <v>107</v>
      </c>
      <c r="AA11007" t="s">
        <v>44</v>
      </c>
      <c r="AB11007" t="s">
        <v>44</v>
      </c>
    </row>
    <row r="11008" spans="1:28" x14ac:dyDescent="0.25">
      <c r="A11008" t="s">
        <v>16117</v>
      </c>
      <c r="B11008" s="1">
        <v>46171</v>
      </c>
      <c r="C11008" t="s">
        <v>9069</v>
      </c>
      <c r="D11008" t="s">
        <v>9070</v>
      </c>
      <c r="E11008">
        <v>42</v>
      </c>
      <c r="F11008" t="s">
        <v>31</v>
      </c>
      <c r="G11008" t="s">
        <v>273</v>
      </c>
      <c r="H11008" t="s">
        <v>274</v>
      </c>
      <c r="I11008" t="s">
        <v>51</v>
      </c>
      <c r="J11008" t="s">
        <v>52</v>
      </c>
      <c r="K11008">
        <v>1</v>
      </c>
      <c r="L11008" s="2">
        <v>250</v>
      </c>
      <c r="M11008">
        <v>10</v>
      </c>
      <c r="N11008" s="2">
        <v>250</v>
      </c>
      <c r="O11008" s="2">
        <v>25</v>
      </c>
      <c r="P11008" s="2">
        <v>225</v>
      </c>
      <c r="Q11008" s="2">
        <v>181.37</v>
      </c>
      <c r="R11008" s="2">
        <v>43.63</v>
      </c>
      <c r="S11008" t="s">
        <v>53</v>
      </c>
      <c r="T11008" t="s">
        <v>398</v>
      </c>
      <c r="U11008" t="s">
        <v>399</v>
      </c>
      <c r="V11008" t="s">
        <v>39</v>
      </c>
      <c r="W11008" t="s">
        <v>66</v>
      </c>
      <c r="X11008" t="s">
        <v>67</v>
      </c>
      <c r="Y11008" t="s">
        <v>42</v>
      </c>
      <c r="Z11008" t="s">
        <v>43</v>
      </c>
      <c r="AA11008" t="s">
        <v>44</v>
      </c>
      <c r="AB11008" t="s">
        <v>44</v>
      </c>
    </row>
    <row r="11009" spans="1:28" x14ac:dyDescent="0.25">
      <c r="A11009" t="s">
        <v>16118</v>
      </c>
      <c r="B11009" s="1">
        <v>46171</v>
      </c>
      <c r="C11009" t="s">
        <v>4396</v>
      </c>
      <c r="D11009" t="s">
        <v>4397</v>
      </c>
      <c r="E11009">
        <v>59</v>
      </c>
      <c r="F11009" t="s">
        <v>48</v>
      </c>
      <c r="G11009" t="s">
        <v>112</v>
      </c>
      <c r="H11009" t="s">
        <v>113</v>
      </c>
      <c r="I11009" t="s">
        <v>103</v>
      </c>
      <c r="J11009" t="s">
        <v>104</v>
      </c>
      <c r="K11009">
        <v>2</v>
      </c>
      <c r="L11009" s="2">
        <v>650</v>
      </c>
      <c r="M11009">
        <v>15</v>
      </c>
      <c r="N11009" s="2">
        <v>1300</v>
      </c>
      <c r="O11009" s="2">
        <v>195</v>
      </c>
      <c r="P11009" s="2">
        <v>1105</v>
      </c>
      <c r="Q11009" s="2">
        <v>765.86</v>
      </c>
      <c r="R11009" s="2">
        <v>339.14</v>
      </c>
      <c r="S11009" t="s">
        <v>64</v>
      </c>
      <c r="T11009" t="s">
        <v>96</v>
      </c>
      <c r="U11009" t="s">
        <v>96</v>
      </c>
      <c r="V11009" t="s">
        <v>39</v>
      </c>
      <c r="W11009" t="s">
        <v>92</v>
      </c>
      <c r="X11009" t="s">
        <v>67</v>
      </c>
      <c r="Y11009" t="s">
        <v>56</v>
      </c>
      <c r="Z11009" t="s">
        <v>43</v>
      </c>
      <c r="AA11009" t="s">
        <v>44</v>
      </c>
      <c r="AB11009" t="s">
        <v>44</v>
      </c>
    </row>
    <row r="11010" spans="1:28" x14ac:dyDescent="0.25">
      <c r="A11010" t="s">
        <v>16119</v>
      </c>
      <c r="B11010" s="1">
        <v>46171</v>
      </c>
      <c r="C11010" t="s">
        <v>4697</v>
      </c>
      <c r="D11010" t="s">
        <v>4698</v>
      </c>
      <c r="E11010">
        <v>41</v>
      </c>
      <c r="F11010" t="s">
        <v>31</v>
      </c>
      <c r="G11010" t="s">
        <v>243</v>
      </c>
      <c r="H11010" t="s">
        <v>244</v>
      </c>
      <c r="I11010" t="s">
        <v>103</v>
      </c>
      <c r="J11010" t="s">
        <v>104</v>
      </c>
      <c r="K11010">
        <v>6</v>
      </c>
      <c r="L11010" s="2">
        <v>450</v>
      </c>
      <c r="M11010">
        <v>15</v>
      </c>
      <c r="N11010" s="2">
        <v>2700</v>
      </c>
      <c r="O11010" s="2">
        <v>405</v>
      </c>
      <c r="P11010" s="2">
        <v>2295</v>
      </c>
      <c r="Q11010" s="2">
        <v>1799.76</v>
      </c>
      <c r="R11010" s="2">
        <v>495.24</v>
      </c>
      <c r="S11010" t="s">
        <v>53</v>
      </c>
      <c r="T11010" t="s">
        <v>65</v>
      </c>
      <c r="U11010" t="s">
        <v>65</v>
      </c>
      <c r="V11010" t="s">
        <v>39</v>
      </c>
      <c r="W11010" t="s">
        <v>137</v>
      </c>
      <c r="X11010" t="s">
        <v>67</v>
      </c>
      <c r="Y11010" t="s">
        <v>56</v>
      </c>
      <c r="Z11010" t="s">
        <v>43</v>
      </c>
      <c r="AA11010" t="s">
        <v>44</v>
      </c>
      <c r="AB11010" t="s">
        <v>44</v>
      </c>
    </row>
    <row r="11011" spans="1:28" x14ac:dyDescent="0.25">
      <c r="A11011" t="s">
        <v>16120</v>
      </c>
      <c r="B11011" s="1">
        <v>46171</v>
      </c>
      <c r="C11011" t="s">
        <v>603</v>
      </c>
      <c r="D11011" t="s">
        <v>604</v>
      </c>
      <c r="E11011">
        <v>20</v>
      </c>
      <c r="F11011" t="s">
        <v>48</v>
      </c>
      <c r="G11011" t="s">
        <v>344</v>
      </c>
      <c r="H11011" t="s">
        <v>345</v>
      </c>
      <c r="I11011" t="s">
        <v>34</v>
      </c>
      <c r="J11011" t="s">
        <v>121</v>
      </c>
      <c r="K11011">
        <v>2</v>
      </c>
      <c r="L11011" s="2">
        <v>1600</v>
      </c>
      <c r="M11011">
        <v>5</v>
      </c>
      <c r="N11011" s="2">
        <v>3200</v>
      </c>
      <c r="O11011" s="2">
        <v>160</v>
      </c>
      <c r="P11011" s="2">
        <v>3040</v>
      </c>
      <c r="Q11011" s="2">
        <v>2174.4499999999998</v>
      </c>
      <c r="R11011" s="2">
        <v>865.55</v>
      </c>
      <c r="S11011" t="s">
        <v>53</v>
      </c>
      <c r="T11011" t="s">
        <v>578</v>
      </c>
      <c r="U11011" t="s">
        <v>579</v>
      </c>
      <c r="V11011" t="s">
        <v>39</v>
      </c>
      <c r="W11011" t="s">
        <v>124</v>
      </c>
      <c r="X11011" t="s">
        <v>97</v>
      </c>
      <c r="Y11011" t="s">
        <v>56</v>
      </c>
      <c r="Z11011" t="s">
        <v>43</v>
      </c>
      <c r="AA11011" t="s">
        <v>44</v>
      </c>
      <c r="AB11011" t="s">
        <v>44</v>
      </c>
    </row>
    <row r="11012" spans="1:28" x14ac:dyDescent="0.25">
      <c r="A11012" t="s">
        <v>16121</v>
      </c>
      <c r="B11012" s="1">
        <v>46172</v>
      </c>
      <c r="C11012" t="s">
        <v>6078</v>
      </c>
      <c r="D11012" t="s">
        <v>6079</v>
      </c>
      <c r="E11012">
        <v>38</v>
      </c>
      <c r="F11012" t="s">
        <v>48</v>
      </c>
      <c r="G11012" t="s">
        <v>207</v>
      </c>
      <c r="H11012" t="s">
        <v>208</v>
      </c>
      <c r="I11012" t="s">
        <v>34</v>
      </c>
      <c r="J11012" t="s">
        <v>143</v>
      </c>
      <c r="K11012">
        <v>1</v>
      </c>
      <c r="L11012" s="2">
        <v>18000</v>
      </c>
      <c r="M11012">
        <v>5</v>
      </c>
      <c r="N11012" s="2">
        <v>18000</v>
      </c>
      <c r="O11012" s="2">
        <v>900</v>
      </c>
      <c r="P11012" s="2">
        <v>17100</v>
      </c>
      <c r="Q11012" s="2">
        <v>10890.19</v>
      </c>
      <c r="R11012" s="2">
        <v>6209.81</v>
      </c>
      <c r="S11012" t="s">
        <v>53</v>
      </c>
      <c r="T11012" t="s">
        <v>114</v>
      </c>
      <c r="U11012" t="s">
        <v>115</v>
      </c>
      <c r="V11012" t="s">
        <v>39</v>
      </c>
      <c r="W11012" t="s">
        <v>40</v>
      </c>
      <c r="X11012" t="s">
        <v>97</v>
      </c>
      <c r="Y11012" t="s">
        <v>42</v>
      </c>
      <c r="Z11012" t="s">
        <v>508</v>
      </c>
      <c r="AA11012" t="s">
        <v>44</v>
      </c>
      <c r="AB11012" t="s">
        <v>44</v>
      </c>
    </row>
    <row r="11013" spans="1:28" x14ac:dyDescent="0.25">
      <c r="A11013" t="s">
        <v>16122</v>
      </c>
      <c r="B11013" s="1">
        <v>46172</v>
      </c>
      <c r="C11013" t="s">
        <v>11228</v>
      </c>
      <c r="D11013" t="s">
        <v>11229</v>
      </c>
      <c r="E11013">
        <v>25</v>
      </c>
      <c r="F11013" t="s">
        <v>31</v>
      </c>
      <c r="G11013" t="s">
        <v>60</v>
      </c>
      <c r="H11013" t="s">
        <v>61</v>
      </c>
      <c r="I11013" t="s">
        <v>62</v>
      </c>
      <c r="J11013" t="s">
        <v>63</v>
      </c>
      <c r="K11013">
        <v>1</v>
      </c>
      <c r="L11013" s="2">
        <v>3500</v>
      </c>
      <c r="M11013">
        <v>10</v>
      </c>
      <c r="N11013" s="2">
        <v>3500</v>
      </c>
      <c r="O11013" s="2">
        <v>350</v>
      </c>
      <c r="P11013" s="2">
        <v>3150</v>
      </c>
      <c r="Q11013" s="2">
        <v>2252.08</v>
      </c>
      <c r="R11013" s="2">
        <v>897.92</v>
      </c>
      <c r="S11013" t="s">
        <v>36</v>
      </c>
      <c r="T11013" t="s">
        <v>122</v>
      </c>
      <c r="U11013" t="s">
        <v>123</v>
      </c>
      <c r="V11013" t="s">
        <v>39</v>
      </c>
      <c r="W11013" t="s">
        <v>40</v>
      </c>
      <c r="X11013" t="s">
        <v>67</v>
      </c>
      <c r="Y11013" t="s">
        <v>56</v>
      </c>
      <c r="Z11013" t="s">
        <v>43</v>
      </c>
      <c r="AA11013" t="s">
        <v>44</v>
      </c>
      <c r="AB11013" t="s">
        <v>44</v>
      </c>
    </row>
    <row r="11014" spans="1:28" x14ac:dyDescent="0.25">
      <c r="A11014" t="s">
        <v>16123</v>
      </c>
      <c r="B11014" s="1">
        <v>46172</v>
      </c>
      <c r="C11014" t="s">
        <v>4216</v>
      </c>
      <c r="D11014" t="s">
        <v>4217</v>
      </c>
      <c r="E11014">
        <v>33</v>
      </c>
      <c r="F11014" t="s">
        <v>48</v>
      </c>
      <c r="G11014" t="s">
        <v>217</v>
      </c>
      <c r="H11014" t="s">
        <v>218</v>
      </c>
      <c r="I11014" t="s">
        <v>34</v>
      </c>
      <c r="J11014" t="s">
        <v>130</v>
      </c>
      <c r="K11014">
        <v>3</v>
      </c>
      <c r="L11014" s="2">
        <v>28000</v>
      </c>
      <c r="M11014">
        <v>25</v>
      </c>
      <c r="N11014" s="2">
        <v>84000</v>
      </c>
      <c r="O11014" s="2">
        <v>21000</v>
      </c>
      <c r="P11014" s="2">
        <v>63000</v>
      </c>
      <c r="Q11014" s="2">
        <v>41439.01</v>
      </c>
      <c r="R11014" s="2">
        <v>21560.99</v>
      </c>
      <c r="S11014" t="s">
        <v>53</v>
      </c>
      <c r="T11014" t="s">
        <v>54</v>
      </c>
      <c r="U11014" t="s">
        <v>55</v>
      </c>
      <c r="V11014" t="s">
        <v>39</v>
      </c>
      <c r="W11014" t="s">
        <v>92</v>
      </c>
      <c r="X11014" t="s">
        <v>67</v>
      </c>
      <c r="Y11014" t="s">
        <v>56</v>
      </c>
      <c r="Z11014" t="s">
        <v>43</v>
      </c>
      <c r="AA11014" t="s">
        <v>44</v>
      </c>
      <c r="AB11014" t="s">
        <v>68</v>
      </c>
    </row>
    <row r="11015" spans="1:28" x14ac:dyDescent="0.25">
      <c r="A11015" t="s">
        <v>16124</v>
      </c>
      <c r="B11015" s="1">
        <v>46172</v>
      </c>
      <c r="C11015" t="s">
        <v>3855</v>
      </c>
      <c r="D11015" t="s">
        <v>3856</v>
      </c>
      <c r="E11015">
        <v>59</v>
      </c>
      <c r="F11015" t="s">
        <v>111</v>
      </c>
      <c r="G11015" t="s">
        <v>176</v>
      </c>
      <c r="H11015" t="s">
        <v>177</v>
      </c>
      <c r="I11015" t="s">
        <v>34</v>
      </c>
      <c r="J11015" t="s">
        <v>35</v>
      </c>
      <c r="K11015">
        <v>2</v>
      </c>
      <c r="L11015" s="2">
        <v>6500</v>
      </c>
      <c r="M11015">
        <v>5</v>
      </c>
      <c r="N11015" s="2">
        <v>13000</v>
      </c>
      <c r="O11015" s="2">
        <v>650</v>
      </c>
      <c r="P11015" s="2">
        <v>12350</v>
      </c>
      <c r="Q11015" s="2">
        <v>8410.2999999999993</v>
      </c>
      <c r="R11015" s="2">
        <v>3939.7</v>
      </c>
      <c r="S11015" t="s">
        <v>53</v>
      </c>
      <c r="T11015" t="s">
        <v>114</v>
      </c>
      <c r="U11015" t="s">
        <v>115</v>
      </c>
      <c r="V11015" t="s">
        <v>39</v>
      </c>
      <c r="W11015" t="s">
        <v>92</v>
      </c>
      <c r="X11015" t="s">
        <v>41</v>
      </c>
      <c r="Y11015" t="s">
        <v>42</v>
      </c>
      <c r="Z11015" t="s">
        <v>223</v>
      </c>
      <c r="AA11015" t="s">
        <v>44</v>
      </c>
      <c r="AB11015" t="s">
        <v>44</v>
      </c>
    </row>
    <row r="11016" spans="1:28" x14ac:dyDescent="0.25">
      <c r="A11016" t="s">
        <v>16125</v>
      </c>
      <c r="B11016" s="1">
        <v>46172</v>
      </c>
      <c r="C11016" t="s">
        <v>1966</v>
      </c>
      <c r="D11016" t="s">
        <v>1967</v>
      </c>
      <c r="E11016">
        <v>58</v>
      </c>
      <c r="F11016" t="s">
        <v>31</v>
      </c>
      <c r="G11016" t="s">
        <v>243</v>
      </c>
      <c r="H11016" t="s">
        <v>244</v>
      </c>
      <c r="I11016" t="s">
        <v>103</v>
      </c>
      <c r="J11016" t="s">
        <v>104</v>
      </c>
      <c r="K11016">
        <v>1</v>
      </c>
      <c r="L11016" s="2">
        <v>450</v>
      </c>
      <c r="M11016">
        <v>0</v>
      </c>
      <c r="N11016" s="2">
        <v>450</v>
      </c>
      <c r="O11016" s="2">
        <v>0</v>
      </c>
      <c r="P11016" s="2">
        <v>450</v>
      </c>
      <c r="Q11016" s="2">
        <v>316.27999999999997</v>
      </c>
      <c r="R11016" s="2">
        <v>133.72</v>
      </c>
      <c r="S11016" t="s">
        <v>53</v>
      </c>
      <c r="T11016" t="s">
        <v>398</v>
      </c>
      <c r="U11016" t="s">
        <v>399</v>
      </c>
      <c r="V11016" t="s">
        <v>39</v>
      </c>
      <c r="W11016" t="s">
        <v>40</v>
      </c>
      <c r="X11016" t="s">
        <v>97</v>
      </c>
      <c r="Y11016" t="s">
        <v>56</v>
      </c>
      <c r="Z11016" t="s">
        <v>43</v>
      </c>
      <c r="AA11016" t="s">
        <v>44</v>
      </c>
      <c r="AB11016" t="s">
        <v>44</v>
      </c>
    </row>
    <row r="11017" spans="1:28" x14ac:dyDescent="0.25">
      <c r="A11017" t="s">
        <v>16126</v>
      </c>
      <c r="B11017" s="1">
        <v>46172</v>
      </c>
      <c r="C11017" t="s">
        <v>5783</v>
      </c>
      <c r="D11017" t="s">
        <v>5784</v>
      </c>
      <c r="E11017">
        <v>58</v>
      </c>
      <c r="F11017" t="s">
        <v>48</v>
      </c>
      <c r="G11017" t="s">
        <v>318</v>
      </c>
      <c r="H11017" t="s">
        <v>319</v>
      </c>
      <c r="I11017" t="s">
        <v>34</v>
      </c>
      <c r="J11017" t="s">
        <v>190</v>
      </c>
      <c r="K11017">
        <v>6</v>
      </c>
      <c r="L11017" s="2">
        <v>2500</v>
      </c>
      <c r="M11017">
        <v>0</v>
      </c>
      <c r="N11017" s="2">
        <v>15000</v>
      </c>
      <c r="O11017" s="2">
        <v>0</v>
      </c>
      <c r="P11017" s="2">
        <v>15000</v>
      </c>
      <c r="Q11017" s="2">
        <v>11629.57</v>
      </c>
      <c r="R11017" s="2">
        <v>3370.43</v>
      </c>
      <c r="S11017" t="s">
        <v>36</v>
      </c>
      <c r="T11017" t="s">
        <v>136</v>
      </c>
      <c r="U11017" t="s">
        <v>38</v>
      </c>
      <c r="V11017" t="s">
        <v>39</v>
      </c>
      <c r="W11017" t="s">
        <v>83</v>
      </c>
      <c r="X11017" t="s">
        <v>41</v>
      </c>
      <c r="Y11017" t="s">
        <v>56</v>
      </c>
      <c r="Z11017" t="s">
        <v>43</v>
      </c>
      <c r="AA11017" t="s">
        <v>44</v>
      </c>
      <c r="AB11017" t="s">
        <v>44</v>
      </c>
    </row>
    <row r="11018" spans="1:28" x14ac:dyDescent="0.25">
      <c r="A11018" t="s">
        <v>16127</v>
      </c>
      <c r="B11018" s="1">
        <v>46172</v>
      </c>
      <c r="C11018" t="s">
        <v>8442</v>
      </c>
      <c r="D11018" t="s">
        <v>8443</v>
      </c>
      <c r="E11018">
        <v>50</v>
      </c>
      <c r="F11018" t="s">
        <v>48</v>
      </c>
      <c r="G11018" t="s">
        <v>148</v>
      </c>
      <c r="H11018" t="s">
        <v>149</v>
      </c>
      <c r="I11018" t="s">
        <v>74</v>
      </c>
      <c r="J11018" t="s">
        <v>130</v>
      </c>
      <c r="K11018">
        <v>3</v>
      </c>
      <c r="L11018" s="2">
        <v>3500</v>
      </c>
      <c r="M11018">
        <v>0</v>
      </c>
      <c r="N11018" s="2">
        <v>10500</v>
      </c>
      <c r="O11018" s="2">
        <v>0</v>
      </c>
      <c r="P11018" s="2">
        <v>10500</v>
      </c>
      <c r="Q11018" s="2">
        <v>6733.27</v>
      </c>
      <c r="R11018" s="2">
        <v>3766.73</v>
      </c>
      <c r="S11018" t="s">
        <v>36</v>
      </c>
      <c r="T11018" t="s">
        <v>275</v>
      </c>
      <c r="U11018" t="s">
        <v>123</v>
      </c>
      <c r="V11018" t="s">
        <v>39</v>
      </c>
      <c r="W11018" t="s">
        <v>137</v>
      </c>
      <c r="X11018" t="s">
        <v>97</v>
      </c>
      <c r="Y11018" t="s">
        <v>42</v>
      </c>
      <c r="Z11018" t="s">
        <v>43</v>
      </c>
      <c r="AA11018" t="s">
        <v>44</v>
      </c>
      <c r="AB11018" t="s">
        <v>44</v>
      </c>
    </row>
    <row r="11019" spans="1:28" x14ac:dyDescent="0.25">
      <c r="A11019" t="s">
        <v>16128</v>
      </c>
      <c r="B11019" s="1">
        <v>46172</v>
      </c>
      <c r="C11019" t="s">
        <v>5372</v>
      </c>
      <c r="D11019" t="s">
        <v>5373</v>
      </c>
      <c r="E11019">
        <v>26</v>
      </c>
      <c r="F11019" t="s">
        <v>48</v>
      </c>
      <c r="G11019" t="s">
        <v>344</v>
      </c>
      <c r="H11019" t="s">
        <v>345</v>
      </c>
      <c r="I11019" t="s">
        <v>34</v>
      </c>
      <c r="J11019" t="s">
        <v>121</v>
      </c>
      <c r="K11019">
        <v>2</v>
      </c>
      <c r="L11019" s="2">
        <v>1600</v>
      </c>
      <c r="M11019">
        <v>15</v>
      </c>
      <c r="N11019" s="2">
        <v>3200</v>
      </c>
      <c r="O11019" s="2">
        <v>480</v>
      </c>
      <c r="P11019" s="2">
        <v>2720</v>
      </c>
      <c r="Q11019" s="2">
        <v>1613.24</v>
      </c>
      <c r="R11019" s="2">
        <v>1106.76</v>
      </c>
      <c r="S11019" t="s">
        <v>64</v>
      </c>
      <c r="T11019" t="s">
        <v>114</v>
      </c>
      <c r="U11019" t="s">
        <v>115</v>
      </c>
      <c r="V11019" t="s">
        <v>39</v>
      </c>
      <c r="W11019" t="s">
        <v>124</v>
      </c>
      <c r="X11019" t="s">
        <v>41</v>
      </c>
      <c r="Y11019" t="s">
        <v>56</v>
      </c>
      <c r="Z11019" t="s">
        <v>144</v>
      </c>
      <c r="AA11019" t="s">
        <v>44</v>
      </c>
      <c r="AB11019" t="s">
        <v>44</v>
      </c>
    </row>
    <row r="11020" spans="1:28" x14ac:dyDescent="0.25">
      <c r="A11020" t="s">
        <v>16129</v>
      </c>
      <c r="B11020" s="1">
        <v>46172</v>
      </c>
      <c r="C11020" t="s">
        <v>1539</v>
      </c>
      <c r="D11020" t="s">
        <v>1540</v>
      </c>
      <c r="E11020">
        <v>45</v>
      </c>
      <c r="F11020" t="s">
        <v>31</v>
      </c>
      <c r="G11020" t="s">
        <v>112</v>
      </c>
      <c r="H11020" t="s">
        <v>113</v>
      </c>
      <c r="I11020" t="s">
        <v>103</v>
      </c>
      <c r="J11020" t="s">
        <v>104</v>
      </c>
      <c r="K11020">
        <v>1</v>
      </c>
      <c r="L11020" s="2">
        <v>650</v>
      </c>
      <c r="M11020">
        <v>5</v>
      </c>
      <c r="N11020" s="2">
        <v>650</v>
      </c>
      <c r="O11020" s="2">
        <v>32.5</v>
      </c>
      <c r="P11020" s="2">
        <v>617.5</v>
      </c>
      <c r="Q11020" s="2">
        <v>417.63</v>
      </c>
      <c r="R11020" s="2">
        <v>199.87</v>
      </c>
      <c r="S11020" t="s">
        <v>53</v>
      </c>
      <c r="T11020" t="s">
        <v>105</v>
      </c>
      <c r="U11020" t="s">
        <v>106</v>
      </c>
      <c r="V11020" t="s">
        <v>39</v>
      </c>
      <c r="W11020" t="s">
        <v>92</v>
      </c>
      <c r="X11020" t="s">
        <v>41</v>
      </c>
      <c r="Y11020" t="s">
        <v>84</v>
      </c>
      <c r="Z11020" t="s">
        <v>43</v>
      </c>
      <c r="AA11020" t="s">
        <v>44</v>
      </c>
      <c r="AB11020" t="s">
        <v>68</v>
      </c>
    </row>
    <row r="11021" spans="1:28" x14ac:dyDescent="0.25">
      <c r="A11021" t="s">
        <v>16130</v>
      </c>
      <c r="B11021" s="1">
        <v>46172</v>
      </c>
      <c r="C11021" t="s">
        <v>570</v>
      </c>
      <c r="D11021" t="s">
        <v>571</v>
      </c>
      <c r="E11021">
        <v>44</v>
      </c>
      <c r="F11021" t="s">
        <v>48</v>
      </c>
      <c r="G11021" t="s">
        <v>32</v>
      </c>
      <c r="H11021" t="s">
        <v>33</v>
      </c>
      <c r="I11021" t="s">
        <v>34</v>
      </c>
      <c r="J11021" t="s">
        <v>35</v>
      </c>
      <c r="K11021">
        <v>2</v>
      </c>
      <c r="L11021" s="2">
        <v>55000</v>
      </c>
      <c r="M11021">
        <v>30</v>
      </c>
      <c r="N11021" s="2">
        <v>110000</v>
      </c>
      <c r="O11021" s="2">
        <v>33000</v>
      </c>
      <c r="P11021" s="2">
        <v>77000</v>
      </c>
      <c r="Q11021" s="2">
        <v>50280.480000000003</v>
      </c>
      <c r="R11021" s="2">
        <v>26719.52</v>
      </c>
      <c r="S11021" t="s">
        <v>53</v>
      </c>
      <c r="T11021" t="s">
        <v>275</v>
      </c>
      <c r="U11021" t="s">
        <v>123</v>
      </c>
      <c r="V11021" t="s">
        <v>39</v>
      </c>
      <c r="W11021" t="s">
        <v>83</v>
      </c>
      <c r="X11021" t="s">
        <v>41</v>
      </c>
      <c r="Y11021" t="s">
        <v>42</v>
      </c>
      <c r="Z11021" t="s">
        <v>43</v>
      </c>
      <c r="AA11021" t="s">
        <v>44</v>
      </c>
      <c r="AB11021" t="s">
        <v>44</v>
      </c>
    </row>
    <row r="11022" spans="1:28" x14ac:dyDescent="0.25">
      <c r="A11022" t="s">
        <v>16131</v>
      </c>
      <c r="B11022" s="1">
        <v>46172</v>
      </c>
      <c r="C11022" t="s">
        <v>1429</v>
      </c>
      <c r="D11022" t="s">
        <v>1430</v>
      </c>
      <c r="E11022">
        <v>36</v>
      </c>
      <c r="F11022" t="s">
        <v>31</v>
      </c>
      <c r="G11022" t="s">
        <v>561</v>
      </c>
      <c r="H11022" t="s">
        <v>562</v>
      </c>
      <c r="I11022" t="s">
        <v>34</v>
      </c>
      <c r="J11022" t="s">
        <v>143</v>
      </c>
      <c r="K11022">
        <v>1</v>
      </c>
      <c r="L11022" s="2">
        <v>900</v>
      </c>
      <c r="M11022">
        <v>0</v>
      </c>
      <c r="N11022" s="2">
        <v>900</v>
      </c>
      <c r="O11022" s="2">
        <v>0</v>
      </c>
      <c r="P11022" s="2">
        <v>900</v>
      </c>
      <c r="Q11022" s="2">
        <v>576.51</v>
      </c>
      <c r="R11022" s="2">
        <v>323.49</v>
      </c>
      <c r="S11022" t="s">
        <v>53</v>
      </c>
      <c r="T11022" t="s">
        <v>578</v>
      </c>
      <c r="U11022" t="s">
        <v>579</v>
      </c>
      <c r="V11022" t="s">
        <v>39</v>
      </c>
      <c r="W11022" t="s">
        <v>40</v>
      </c>
      <c r="X11022" t="s">
        <v>97</v>
      </c>
      <c r="Y11022" t="s">
        <v>84</v>
      </c>
      <c r="Z11022" t="s">
        <v>223</v>
      </c>
      <c r="AA11022" t="s">
        <v>44</v>
      </c>
      <c r="AB11022" t="s">
        <v>44</v>
      </c>
    </row>
    <row r="11023" spans="1:28" x14ac:dyDescent="0.25">
      <c r="A11023" t="s">
        <v>16132</v>
      </c>
      <c r="B11023" s="1">
        <v>46172</v>
      </c>
      <c r="C11023" t="s">
        <v>2287</v>
      </c>
      <c r="D11023" t="s">
        <v>2288</v>
      </c>
      <c r="E11023">
        <v>59</v>
      </c>
      <c r="F11023" t="s">
        <v>48</v>
      </c>
      <c r="G11023" t="s">
        <v>344</v>
      </c>
      <c r="H11023" t="s">
        <v>345</v>
      </c>
      <c r="I11023" t="s">
        <v>34</v>
      </c>
      <c r="J11023" t="s">
        <v>121</v>
      </c>
      <c r="K11023">
        <v>1</v>
      </c>
      <c r="L11023" s="2">
        <v>1600</v>
      </c>
      <c r="M11023">
        <v>20</v>
      </c>
      <c r="N11023" s="2">
        <v>1600</v>
      </c>
      <c r="O11023" s="2">
        <v>320</v>
      </c>
      <c r="P11023" s="2">
        <v>1280</v>
      </c>
      <c r="Q11023" s="2">
        <v>811.77</v>
      </c>
      <c r="R11023" s="2">
        <v>468.23</v>
      </c>
      <c r="S11023" t="s">
        <v>53</v>
      </c>
      <c r="T11023" t="s">
        <v>136</v>
      </c>
      <c r="U11023" t="s">
        <v>38</v>
      </c>
      <c r="V11023" t="s">
        <v>39</v>
      </c>
      <c r="W11023" t="s">
        <v>92</v>
      </c>
      <c r="X11023" t="s">
        <v>41</v>
      </c>
      <c r="Y11023" t="s">
        <v>42</v>
      </c>
      <c r="Z11023" t="s">
        <v>43</v>
      </c>
      <c r="AA11023" t="s">
        <v>44</v>
      </c>
      <c r="AB11023" t="s">
        <v>44</v>
      </c>
    </row>
    <row r="11024" spans="1:28" x14ac:dyDescent="0.25">
      <c r="A11024" t="s">
        <v>16133</v>
      </c>
      <c r="B11024" s="1">
        <v>46172</v>
      </c>
      <c r="C11024" t="s">
        <v>5404</v>
      </c>
      <c r="D11024" t="s">
        <v>5405</v>
      </c>
      <c r="E11024">
        <v>38</v>
      </c>
      <c r="F11024" t="s">
        <v>111</v>
      </c>
      <c r="G11024" t="s">
        <v>318</v>
      </c>
      <c r="H11024" t="s">
        <v>319</v>
      </c>
      <c r="I11024" t="s">
        <v>34</v>
      </c>
      <c r="J11024" t="s">
        <v>190</v>
      </c>
      <c r="K11024">
        <v>2</v>
      </c>
      <c r="L11024" s="2">
        <v>2500</v>
      </c>
      <c r="M11024">
        <v>15</v>
      </c>
      <c r="N11024" s="2">
        <v>5000</v>
      </c>
      <c r="O11024" s="2">
        <v>750</v>
      </c>
      <c r="P11024" s="2">
        <v>4250</v>
      </c>
      <c r="Q11024" s="2">
        <v>3075.91</v>
      </c>
      <c r="R11024" s="2">
        <v>1174.0899999999999</v>
      </c>
      <c r="S11024" t="s">
        <v>36</v>
      </c>
      <c r="T11024" t="s">
        <v>136</v>
      </c>
      <c r="U11024" t="s">
        <v>38</v>
      </c>
      <c r="V11024" t="s">
        <v>39</v>
      </c>
      <c r="W11024" t="s">
        <v>137</v>
      </c>
      <c r="X11024" t="s">
        <v>41</v>
      </c>
      <c r="Y11024" t="s">
        <v>42</v>
      </c>
      <c r="Z11024" t="s">
        <v>43</v>
      </c>
      <c r="AA11024" t="s">
        <v>44</v>
      </c>
      <c r="AB11024" t="s">
        <v>44</v>
      </c>
    </row>
    <row r="11025" spans="1:28" x14ac:dyDescent="0.25">
      <c r="A11025" t="s">
        <v>16134</v>
      </c>
      <c r="B11025" s="1">
        <v>46172</v>
      </c>
      <c r="C11025" t="s">
        <v>9650</v>
      </c>
      <c r="D11025" t="s">
        <v>9651</v>
      </c>
      <c r="E11025">
        <v>41</v>
      </c>
      <c r="F11025" t="s">
        <v>48</v>
      </c>
      <c r="G11025" t="s">
        <v>436</v>
      </c>
      <c r="H11025" t="s">
        <v>437</v>
      </c>
      <c r="I11025" t="s">
        <v>74</v>
      </c>
      <c r="J11025" t="s">
        <v>190</v>
      </c>
      <c r="K11025">
        <v>2</v>
      </c>
      <c r="L11025" s="2">
        <v>1800</v>
      </c>
      <c r="M11025">
        <v>0</v>
      </c>
      <c r="N11025" s="2">
        <v>3600</v>
      </c>
      <c r="O11025" s="2">
        <v>0</v>
      </c>
      <c r="P11025" s="2">
        <v>3600</v>
      </c>
      <c r="Q11025" s="2">
        <v>2050.4</v>
      </c>
      <c r="R11025" s="2">
        <v>1549.6</v>
      </c>
      <c r="S11025" t="s">
        <v>36</v>
      </c>
      <c r="T11025" t="s">
        <v>90</v>
      </c>
      <c r="U11025" t="s">
        <v>91</v>
      </c>
      <c r="V11025" t="s">
        <v>39</v>
      </c>
      <c r="W11025" t="s">
        <v>66</v>
      </c>
      <c r="X11025" t="s">
        <v>41</v>
      </c>
      <c r="Y11025" t="s">
        <v>56</v>
      </c>
      <c r="Z11025" t="s">
        <v>43</v>
      </c>
      <c r="AA11025" t="s">
        <v>44</v>
      </c>
      <c r="AB11025" t="s">
        <v>44</v>
      </c>
    </row>
    <row r="11026" spans="1:28" x14ac:dyDescent="0.25">
      <c r="A11026" t="s">
        <v>16135</v>
      </c>
      <c r="B11026" s="1">
        <v>46173</v>
      </c>
      <c r="C11026" t="s">
        <v>13839</v>
      </c>
      <c r="D11026" t="s">
        <v>13840</v>
      </c>
      <c r="E11026">
        <v>44</v>
      </c>
      <c r="F11026" t="s">
        <v>31</v>
      </c>
      <c r="G11026" t="s">
        <v>243</v>
      </c>
      <c r="H11026" t="s">
        <v>244</v>
      </c>
      <c r="I11026" t="s">
        <v>103</v>
      </c>
      <c r="J11026" t="s">
        <v>104</v>
      </c>
      <c r="K11026">
        <v>1</v>
      </c>
      <c r="L11026" s="2">
        <v>450</v>
      </c>
      <c r="M11026">
        <v>10</v>
      </c>
      <c r="N11026" s="2">
        <v>450</v>
      </c>
      <c r="O11026" s="2">
        <v>45</v>
      </c>
      <c r="P11026" s="2">
        <v>405</v>
      </c>
      <c r="Q11026" s="2">
        <v>313.39</v>
      </c>
      <c r="R11026" s="2">
        <v>91.61</v>
      </c>
      <c r="S11026" t="s">
        <v>53</v>
      </c>
      <c r="T11026" t="s">
        <v>105</v>
      </c>
      <c r="U11026" t="s">
        <v>106</v>
      </c>
      <c r="V11026" t="s">
        <v>39</v>
      </c>
      <c r="W11026" t="s">
        <v>83</v>
      </c>
      <c r="X11026" t="s">
        <v>97</v>
      </c>
      <c r="Y11026" t="s">
        <v>56</v>
      </c>
      <c r="Z11026" t="s">
        <v>223</v>
      </c>
      <c r="AA11026" t="s">
        <v>68</v>
      </c>
      <c r="AB11026" t="s">
        <v>44</v>
      </c>
    </row>
    <row r="11027" spans="1:28" x14ac:dyDescent="0.25">
      <c r="A11027" t="s">
        <v>16136</v>
      </c>
      <c r="B11027" s="1">
        <v>46173</v>
      </c>
      <c r="C11027" t="s">
        <v>3033</v>
      </c>
      <c r="D11027" t="s">
        <v>3034</v>
      </c>
      <c r="E11027">
        <v>42</v>
      </c>
      <c r="F11027" t="s">
        <v>48</v>
      </c>
      <c r="G11027" t="s">
        <v>436</v>
      </c>
      <c r="H11027" t="s">
        <v>437</v>
      </c>
      <c r="I11027" t="s">
        <v>74</v>
      </c>
      <c r="J11027" t="s">
        <v>190</v>
      </c>
      <c r="K11027">
        <v>2</v>
      </c>
      <c r="L11027" s="2">
        <v>1800</v>
      </c>
      <c r="M11027">
        <v>20</v>
      </c>
      <c r="N11027" s="2">
        <v>3600</v>
      </c>
      <c r="O11027" s="2">
        <v>720</v>
      </c>
      <c r="P11027" s="2">
        <v>2880</v>
      </c>
      <c r="Q11027" s="2">
        <v>1856.08</v>
      </c>
      <c r="R11027" s="2">
        <v>1023.92</v>
      </c>
      <c r="S11027" t="s">
        <v>53</v>
      </c>
      <c r="T11027" t="s">
        <v>178</v>
      </c>
      <c r="U11027" t="s">
        <v>154</v>
      </c>
      <c r="V11027" t="s">
        <v>39</v>
      </c>
      <c r="W11027" t="s">
        <v>92</v>
      </c>
      <c r="X11027" t="s">
        <v>97</v>
      </c>
      <c r="Y11027" t="s">
        <v>56</v>
      </c>
      <c r="Z11027" t="s">
        <v>43</v>
      </c>
      <c r="AA11027" t="s">
        <v>44</v>
      </c>
      <c r="AB11027" t="s">
        <v>44</v>
      </c>
    </row>
    <row r="11028" spans="1:28" x14ac:dyDescent="0.25">
      <c r="A11028" t="s">
        <v>16137</v>
      </c>
      <c r="B11028" s="1">
        <v>46173</v>
      </c>
      <c r="C11028" t="s">
        <v>7362</v>
      </c>
      <c r="D11028" t="s">
        <v>7363</v>
      </c>
      <c r="E11028">
        <v>45</v>
      </c>
      <c r="F11028" t="s">
        <v>48</v>
      </c>
      <c r="G11028" t="s">
        <v>134</v>
      </c>
      <c r="H11028" t="s">
        <v>135</v>
      </c>
      <c r="I11028" t="s">
        <v>62</v>
      </c>
      <c r="J11028" t="s">
        <v>130</v>
      </c>
      <c r="K11028">
        <v>3</v>
      </c>
      <c r="L11028" s="2">
        <v>8500</v>
      </c>
      <c r="M11028">
        <v>0</v>
      </c>
      <c r="N11028" s="2">
        <v>25500</v>
      </c>
      <c r="O11028" s="2">
        <v>0</v>
      </c>
      <c r="P11028" s="2">
        <v>25500</v>
      </c>
      <c r="Q11028" s="2">
        <v>20041.64</v>
      </c>
      <c r="R11028" s="2">
        <v>5458.36</v>
      </c>
      <c r="S11028" t="s">
        <v>36</v>
      </c>
      <c r="T11028" t="s">
        <v>222</v>
      </c>
      <c r="U11028" t="s">
        <v>38</v>
      </c>
      <c r="V11028" t="s">
        <v>39</v>
      </c>
      <c r="W11028" t="s">
        <v>137</v>
      </c>
      <c r="X11028" t="s">
        <v>97</v>
      </c>
      <c r="Y11028" t="s">
        <v>56</v>
      </c>
      <c r="Z11028" t="s">
        <v>43</v>
      </c>
      <c r="AA11028" t="s">
        <v>44</v>
      </c>
      <c r="AB11028" t="s">
        <v>44</v>
      </c>
    </row>
    <row r="11029" spans="1:28" x14ac:dyDescent="0.25">
      <c r="A11029" t="s">
        <v>16138</v>
      </c>
      <c r="B11029" s="1">
        <v>46173</v>
      </c>
      <c r="C11029" t="s">
        <v>1700</v>
      </c>
      <c r="D11029" t="s">
        <v>1701</v>
      </c>
      <c r="E11029">
        <v>19</v>
      </c>
      <c r="F11029" t="s">
        <v>48</v>
      </c>
      <c r="G11029" t="s">
        <v>197</v>
      </c>
      <c r="H11029" t="s">
        <v>198</v>
      </c>
      <c r="I11029" t="s">
        <v>74</v>
      </c>
      <c r="J11029" t="s">
        <v>75</v>
      </c>
      <c r="K11029">
        <v>1</v>
      </c>
      <c r="L11029" s="2">
        <v>2600</v>
      </c>
      <c r="M11029">
        <v>5</v>
      </c>
      <c r="N11029" s="2">
        <v>2600</v>
      </c>
      <c r="O11029" s="2">
        <v>130</v>
      </c>
      <c r="P11029" s="2">
        <v>2470</v>
      </c>
      <c r="Q11029" s="2">
        <v>1425.65</v>
      </c>
      <c r="R11029" s="2">
        <v>1044.3499999999999</v>
      </c>
      <c r="S11029" t="s">
        <v>53</v>
      </c>
      <c r="T11029" t="s">
        <v>122</v>
      </c>
      <c r="U11029" t="s">
        <v>123</v>
      </c>
      <c r="V11029" t="s">
        <v>39</v>
      </c>
      <c r="W11029" t="s">
        <v>83</v>
      </c>
      <c r="X11029" t="s">
        <v>41</v>
      </c>
      <c r="Y11029" t="s">
        <v>42</v>
      </c>
      <c r="Z11029" t="s">
        <v>107</v>
      </c>
      <c r="AA11029" t="s">
        <v>44</v>
      </c>
      <c r="AB11029" t="s">
        <v>44</v>
      </c>
    </row>
    <row r="11030" spans="1:28" x14ac:dyDescent="0.25">
      <c r="A11030" t="s">
        <v>16139</v>
      </c>
      <c r="B11030" s="1">
        <v>46173</v>
      </c>
      <c r="C11030" t="s">
        <v>1295</v>
      </c>
      <c r="D11030" t="s">
        <v>1296</v>
      </c>
      <c r="E11030">
        <v>31</v>
      </c>
      <c r="F11030" t="s">
        <v>111</v>
      </c>
      <c r="G11030" t="s">
        <v>243</v>
      </c>
      <c r="H11030" t="s">
        <v>244</v>
      </c>
      <c r="I11030" t="s">
        <v>103</v>
      </c>
      <c r="J11030" t="s">
        <v>104</v>
      </c>
      <c r="K11030">
        <v>5</v>
      </c>
      <c r="L11030" s="2">
        <v>450</v>
      </c>
      <c r="M11030">
        <v>10</v>
      </c>
      <c r="N11030" s="2">
        <v>2250</v>
      </c>
      <c r="O11030" s="2">
        <v>225</v>
      </c>
      <c r="P11030" s="2">
        <v>2025</v>
      </c>
      <c r="Q11030" s="2">
        <v>1189.03</v>
      </c>
      <c r="R11030" s="2">
        <v>835.97</v>
      </c>
      <c r="S11030" t="s">
        <v>53</v>
      </c>
      <c r="T11030" t="s">
        <v>222</v>
      </c>
      <c r="U11030" t="s">
        <v>38</v>
      </c>
      <c r="V11030" t="s">
        <v>39</v>
      </c>
      <c r="W11030" t="s">
        <v>124</v>
      </c>
      <c r="X11030" t="s">
        <v>97</v>
      </c>
      <c r="Y11030" t="s">
        <v>42</v>
      </c>
      <c r="Z11030" t="s">
        <v>43</v>
      </c>
      <c r="AA11030" t="s">
        <v>44</v>
      </c>
      <c r="AB11030" t="s">
        <v>44</v>
      </c>
    </row>
    <row r="11031" spans="1:28" x14ac:dyDescent="0.25">
      <c r="A11031" t="s">
        <v>16140</v>
      </c>
      <c r="B11031" s="1">
        <v>46173</v>
      </c>
      <c r="C11031" t="s">
        <v>5080</v>
      </c>
      <c r="D11031" t="s">
        <v>5081</v>
      </c>
      <c r="E11031">
        <v>51</v>
      </c>
      <c r="F11031" t="s">
        <v>48</v>
      </c>
      <c r="G11031" t="s">
        <v>243</v>
      </c>
      <c r="H11031" t="s">
        <v>244</v>
      </c>
      <c r="I11031" t="s">
        <v>103</v>
      </c>
      <c r="J11031" t="s">
        <v>104</v>
      </c>
      <c r="K11031">
        <v>1</v>
      </c>
      <c r="L11031" s="2">
        <v>450</v>
      </c>
      <c r="M11031">
        <v>15</v>
      </c>
      <c r="N11031" s="2">
        <v>450</v>
      </c>
      <c r="O11031" s="2">
        <v>67.5</v>
      </c>
      <c r="P11031" s="2">
        <v>382.5</v>
      </c>
      <c r="Q11031" s="2">
        <v>241.06</v>
      </c>
      <c r="R11031" s="2">
        <v>141.44</v>
      </c>
      <c r="S11031" t="s">
        <v>53</v>
      </c>
      <c r="T11031" t="s">
        <v>407</v>
      </c>
      <c r="U11031" t="s">
        <v>408</v>
      </c>
      <c r="V11031" t="s">
        <v>39</v>
      </c>
      <c r="W11031" t="s">
        <v>40</v>
      </c>
      <c r="X11031" t="s">
        <v>67</v>
      </c>
      <c r="Y11031" t="s">
        <v>56</v>
      </c>
      <c r="Z11031" t="s">
        <v>43</v>
      </c>
      <c r="AA11031" t="s">
        <v>44</v>
      </c>
      <c r="AB11031" t="s">
        <v>44</v>
      </c>
    </row>
    <row r="11032" spans="1:28" x14ac:dyDescent="0.25">
      <c r="A11032" t="s">
        <v>16141</v>
      </c>
      <c r="B11032" s="1">
        <v>46173</v>
      </c>
      <c r="C11032" t="s">
        <v>830</v>
      </c>
      <c r="D11032" t="s">
        <v>831</v>
      </c>
      <c r="E11032">
        <v>32</v>
      </c>
      <c r="F11032" t="s">
        <v>48</v>
      </c>
      <c r="G11032" t="s">
        <v>238</v>
      </c>
      <c r="H11032" t="s">
        <v>239</v>
      </c>
      <c r="I11032" t="s">
        <v>62</v>
      </c>
      <c r="J11032" t="s">
        <v>63</v>
      </c>
      <c r="K11032">
        <v>2</v>
      </c>
      <c r="L11032" s="2">
        <v>6500</v>
      </c>
      <c r="M11032">
        <v>15</v>
      </c>
      <c r="N11032" s="2">
        <v>13000</v>
      </c>
      <c r="O11032" s="2">
        <v>1950</v>
      </c>
      <c r="P11032" s="2">
        <v>11050</v>
      </c>
      <c r="Q11032" s="2">
        <v>8565.67</v>
      </c>
      <c r="R11032" s="2">
        <v>2484.33</v>
      </c>
      <c r="S11032" t="s">
        <v>36</v>
      </c>
      <c r="T11032" t="s">
        <v>37</v>
      </c>
      <c r="U11032" t="s">
        <v>38</v>
      </c>
      <c r="V11032" t="s">
        <v>39</v>
      </c>
      <c r="W11032" t="s">
        <v>66</v>
      </c>
      <c r="X11032" t="s">
        <v>41</v>
      </c>
      <c r="Y11032" t="s">
        <v>42</v>
      </c>
      <c r="Z11032" t="s">
        <v>43</v>
      </c>
      <c r="AA11032" t="s">
        <v>44</v>
      </c>
      <c r="AB11032" t="s">
        <v>44</v>
      </c>
    </row>
    <row r="11033" spans="1:28" x14ac:dyDescent="0.25">
      <c r="A11033" t="s">
        <v>16142</v>
      </c>
      <c r="B11033" s="1">
        <v>46174</v>
      </c>
      <c r="C11033" t="s">
        <v>1908</v>
      </c>
      <c r="D11033" t="s">
        <v>1909</v>
      </c>
      <c r="E11033">
        <v>50</v>
      </c>
      <c r="F11033" t="s">
        <v>111</v>
      </c>
      <c r="G11033" t="s">
        <v>436</v>
      </c>
      <c r="H11033" t="s">
        <v>437</v>
      </c>
      <c r="I11033" t="s">
        <v>74</v>
      </c>
      <c r="J11033" t="s">
        <v>190</v>
      </c>
      <c r="K11033">
        <v>2</v>
      </c>
      <c r="L11033" s="2">
        <v>1800</v>
      </c>
      <c r="M11033">
        <v>15</v>
      </c>
      <c r="N11033" s="2">
        <v>3600</v>
      </c>
      <c r="O11033" s="2">
        <v>540</v>
      </c>
      <c r="P11033" s="2">
        <v>3060</v>
      </c>
      <c r="Q11033" s="2">
        <v>1943.82</v>
      </c>
      <c r="R11033" s="2">
        <v>1116.18</v>
      </c>
      <c r="S11033" t="s">
        <v>53</v>
      </c>
      <c r="T11033" t="s">
        <v>222</v>
      </c>
      <c r="U11033" t="s">
        <v>38</v>
      </c>
      <c r="V11033" t="s">
        <v>39</v>
      </c>
      <c r="W11033" t="s">
        <v>40</v>
      </c>
      <c r="X11033" t="s">
        <v>41</v>
      </c>
      <c r="Y11033" t="s">
        <v>56</v>
      </c>
      <c r="Z11033" t="s">
        <v>107</v>
      </c>
      <c r="AA11033" t="s">
        <v>44</v>
      </c>
      <c r="AB11033" t="s">
        <v>44</v>
      </c>
    </row>
    <row r="11034" spans="1:28" x14ac:dyDescent="0.25">
      <c r="A11034" t="s">
        <v>16143</v>
      </c>
      <c r="B11034" s="1">
        <v>46174</v>
      </c>
      <c r="C11034" t="s">
        <v>4997</v>
      </c>
      <c r="D11034" t="s">
        <v>4998</v>
      </c>
      <c r="E11034">
        <v>30</v>
      </c>
      <c r="F11034" t="s">
        <v>111</v>
      </c>
      <c r="G11034" t="s">
        <v>238</v>
      </c>
      <c r="H11034" t="s">
        <v>239</v>
      </c>
      <c r="I11034" t="s">
        <v>62</v>
      </c>
      <c r="J11034" t="s">
        <v>63</v>
      </c>
      <c r="K11034">
        <v>1</v>
      </c>
      <c r="L11034" s="2">
        <v>6500</v>
      </c>
      <c r="M11034">
        <v>0</v>
      </c>
      <c r="N11034" s="2">
        <v>6500</v>
      </c>
      <c r="O11034" s="2">
        <v>0</v>
      </c>
      <c r="P11034" s="2">
        <v>6500</v>
      </c>
      <c r="Q11034" s="2">
        <v>4022.72</v>
      </c>
      <c r="R11034" s="2">
        <v>2477.2800000000002</v>
      </c>
      <c r="S11034" t="s">
        <v>53</v>
      </c>
      <c r="T11034" t="s">
        <v>65</v>
      </c>
      <c r="U11034" t="s">
        <v>65</v>
      </c>
      <c r="V11034" t="s">
        <v>39</v>
      </c>
      <c r="W11034" t="s">
        <v>40</v>
      </c>
      <c r="X11034" t="s">
        <v>97</v>
      </c>
      <c r="Y11034" t="s">
        <v>84</v>
      </c>
      <c r="Z11034" t="s">
        <v>43</v>
      </c>
      <c r="AA11034" t="s">
        <v>44</v>
      </c>
      <c r="AB11034" t="s">
        <v>44</v>
      </c>
    </row>
    <row r="11035" spans="1:28" x14ac:dyDescent="0.25">
      <c r="A11035" t="s">
        <v>16144</v>
      </c>
      <c r="B11035" s="1">
        <v>46174</v>
      </c>
      <c r="C11035" t="s">
        <v>4331</v>
      </c>
      <c r="D11035" t="s">
        <v>4332</v>
      </c>
      <c r="E11035">
        <v>56</v>
      </c>
      <c r="F11035" t="s">
        <v>48</v>
      </c>
      <c r="G11035" t="s">
        <v>32</v>
      </c>
      <c r="H11035" t="s">
        <v>33</v>
      </c>
      <c r="I11035" t="s">
        <v>34</v>
      </c>
      <c r="J11035" t="s">
        <v>35</v>
      </c>
      <c r="K11035">
        <v>4</v>
      </c>
      <c r="L11035" s="2">
        <v>55000</v>
      </c>
      <c r="M11035">
        <v>10</v>
      </c>
      <c r="N11035" s="2">
        <v>220000</v>
      </c>
      <c r="O11035" s="2">
        <v>22000</v>
      </c>
      <c r="P11035" s="2">
        <v>198000</v>
      </c>
      <c r="Q11035" s="2">
        <v>146965.81</v>
      </c>
      <c r="R11035" s="2">
        <v>51034.19</v>
      </c>
      <c r="S11035" t="s">
        <v>53</v>
      </c>
      <c r="T11035" t="s">
        <v>178</v>
      </c>
      <c r="U11035" t="s">
        <v>154</v>
      </c>
      <c r="V11035" t="s">
        <v>39</v>
      </c>
      <c r="W11035" t="s">
        <v>40</v>
      </c>
      <c r="X11035" t="s">
        <v>41</v>
      </c>
      <c r="Y11035" t="s">
        <v>42</v>
      </c>
      <c r="Z11035" t="s">
        <v>43</v>
      </c>
      <c r="AA11035" t="s">
        <v>44</v>
      </c>
      <c r="AB11035" t="s">
        <v>44</v>
      </c>
    </row>
    <row r="11036" spans="1:28" x14ac:dyDescent="0.25">
      <c r="A11036" t="s">
        <v>16145</v>
      </c>
      <c r="B11036" s="1">
        <v>46174</v>
      </c>
      <c r="C11036" t="s">
        <v>6054</v>
      </c>
      <c r="D11036" t="s">
        <v>6055</v>
      </c>
      <c r="E11036">
        <v>46</v>
      </c>
      <c r="F11036" t="s">
        <v>48</v>
      </c>
      <c r="G11036" t="s">
        <v>168</v>
      </c>
      <c r="H11036" t="s">
        <v>169</v>
      </c>
      <c r="I11036" t="s">
        <v>62</v>
      </c>
      <c r="J11036" t="s">
        <v>143</v>
      </c>
      <c r="K11036">
        <v>1</v>
      </c>
      <c r="L11036" s="2">
        <v>1800</v>
      </c>
      <c r="M11036">
        <v>0</v>
      </c>
      <c r="N11036" s="2">
        <v>1800</v>
      </c>
      <c r="O11036" s="2">
        <v>0</v>
      </c>
      <c r="P11036" s="2">
        <v>1800</v>
      </c>
      <c r="Q11036" s="2">
        <v>1038.92</v>
      </c>
      <c r="R11036" s="2">
        <v>761.08</v>
      </c>
      <c r="S11036" t="s">
        <v>53</v>
      </c>
      <c r="T11036" t="s">
        <v>105</v>
      </c>
      <c r="U11036" t="s">
        <v>106</v>
      </c>
      <c r="V11036" t="s">
        <v>39</v>
      </c>
      <c r="W11036" t="s">
        <v>137</v>
      </c>
      <c r="X11036" t="s">
        <v>97</v>
      </c>
      <c r="Y11036" t="s">
        <v>56</v>
      </c>
      <c r="Z11036" t="s">
        <v>43</v>
      </c>
      <c r="AA11036" t="s">
        <v>44</v>
      </c>
      <c r="AB11036" t="s">
        <v>44</v>
      </c>
    </row>
    <row r="11037" spans="1:28" x14ac:dyDescent="0.25">
      <c r="A11037" t="s">
        <v>16146</v>
      </c>
      <c r="B11037" s="1">
        <v>46174</v>
      </c>
      <c r="C11037" t="s">
        <v>14520</v>
      </c>
      <c r="D11037" t="s">
        <v>14521</v>
      </c>
      <c r="E11037">
        <v>44</v>
      </c>
      <c r="F11037" t="s">
        <v>48</v>
      </c>
      <c r="G11037" t="s">
        <v>81</v>
      </c>
      <c r="H11037" t="s">
        <v>82</v>
      </c>
      <c r="I11037" t="s">
        <v>51</v>
      </c>
      <c r="J11037" t="s">
        <v>52</v>
      </c>
      <c r="K11037">
        <v>2</v>
      </c>
      <c r="L11037" s="2">
        <v>600</v>
      </c>
      <c r="M11037">
        <v>10</v>
      </c>
      <c r="N11037" s="2">
        <v>1200</v>
      </c>
      <c r="O11037" s="2">
        <v>120</v>
      </c>
      <c r="P11037" s="2">
        <v>1080</v>
      </c>
      <c r="Q11037" s="2">
        <v>854.69</v>
      </c>
      <c r="R11037" s="2">
        <v>225.31</v>
      </c>
      <c r="S11037" t="s">
        <v>53</v>
      </c>
      <c r="T11037" t="s">
        <v>114</v>
      </c>
      <c r="U11037" t="s">
        <v>115</v>
      </c>
      <c r="V11037" t="s">
        <v>39</v>
      </c>
      <c r="W11037" t="s">
        <v>92</v>
      </c>
      <c r="X11037" t="s">
        <v>97</v>
      </c>
      <c r="Y11037" t="s">
        <v>56</v>
      </c>
      <c r="Z11037" t="s">
        <v>43</v>
      </c>
      <c r="AA11037" t="s">
        <v>44</v>
      </c>
      <c r="AB11037" t="s">
        <v>44</v>
      </c>
    </row>
    <row r="11038" spans="1:28" x14ac:dyDescent="0.25">
      <c r="A11038" t="s">
        <v>16147</v>
      </c>
      <c r="B11038" s="1">
        <v>46174</v>
      </c>
      <c r="C11038" t="s">
        <v>2196</v>
      </c>
      <c r="D11038" t="s">
        <v>2197</v>
      </c>
      <c r="E11038">
        <v>38</v>
      </c>
      <c r="F11038" t="s">
        <v>48</v>
      </c>
      <c r="G11038" t="s">
        <v>188</v>
      </c>
      <c r="H11038" t="s">
        <v>189</v>
      </c>
      <c r="I11038" t="s">
        <v>34</v>
      </c>
      <c r="J11038" t="s">
        <v>190</v>
      </c>
      <c r="K11038">
        <v>1</v>
      </c>
      <c r="L11038" s="2">
        <v>1800</v>
      </c>
      <c r="M11038">
        <v>0</v>
      </c>
      <c r="N11038" s="2">
        <v>1800</v>
      </c>
      <c r="O11038" s="2">
        <v>0</v>
      </c>
      <c r="P11038" s="2">
        <v>1800</v>
      </c>
      <c r="Q11038" s="2">
        <v>1047.54</v>
      </c>
      <c r="R11038" s="2">
        <v>752.46</v>
      </c>
      <c r="S11038" t="s">
        <v>53</v>
      </c>
      <c r="T11038" t="s">
        <v>153</v>
      </c>
      <c r="U11038" t="s">
        <v>154</v>
      </c>
      <c r="V11038" t="s">
        <v>39</v>
      </c>
      <c r="W11038" t="s">
        <v>137</v>
      </c>
      <c r="X11038" t="s">
        <v>41</v>
      </c>
      <c r="Y11038" t="s">
        <v>42</v>
      </c>
      <c r="Z11038" t="s">
        <v>107</v>
      </c>
      <c r="AA11038" t="s">
        <v>44</v>
      </c>
      <c r="AB11038" t="s">
        <v>44</v>
      </c>
    </row>
    <row r="11039" spans="1:28" x14ac:dyDescent="0.25">
      <c r="A11039" t="s">
        <v>16148</v>
      </c>
      <c r="B11039" s="1">
        <v>46174</v>
      </c>
      <c r="C11039" t="s">
        <v>4703</v>
      </c>
      <c r="D11039" t="s">
        <v>4704</v>
      </c>
      <c r="E11039">
        <v>36</v>
      </c>
      <c r="F11039" t="s">
        <v>31</v>
      </c>
      <c r="G11039" t="s">
        <v>88</v>
      </c>
      <c r="H11039" t="s">
        <v>89</v>
      </c>
      <c r="I11039" t="s">
        <v>62</v>
      </c>
      <c r="J11039" t="s">
        <v>63</v>
      </c>
      <c r="K11039">
        <v>1</v>
      </c>
      <c r="L11039" s="2">
        <v>4200</v>
      </c>
      <c r="M11039">
        <v>15</v>
      </c>
      <c r="N11039" s="2">
        <v>4200</v>
      </c>
      <c r="O11039" s="2">
        <v>630</v>
      </c>
      <c r="P11039" s="2">
        <v>3570</v>
      </c>
      <c r="Q11039" s="2">
        <v>2709.64</v>
      </c>
      <c r="R11039" s="2">
        <v>860.36</v>
      </c>
      <c r="S11039" t="s">
        <v>64</v>
      </c>
      <c r="T11039" t="s">
        <v>178</v>
      </c>
      <c r="U11039" t="s">
        <v>154</v>
      </c>
      <c r="V11039" t="s">
        <v>39</v>
      </c>
      <c r="W11039" t="s">
        <v>124</v>
      </c>
      <c r="X11039" t="s">
        <v>41</v>
      </c>
      <c r="Y11039" t="s">
        <v>84</v>
      </c>
      <c r="Z11039" t="s">
        <v>43</v>
      </c>
      <c r="AA11039" t="s">
        <v>44</v>
      </c>
      <c r="AB11039" t="s">
        <v>44</v>
      </c>
    </row>
    <row r="11040" spans="1:28" x14ac:dyDescent="0.25">
      <c r="A11040" t="s">
        <v>16149</v>
      </c>
      <c r="B11040" s="1">
        <v>46174</v>
      </c>
      <c r="C11040" t="s">
        <v>2104</v>
      </c>
      <c r="D11040" t="s">
        <v>2105</v>
      </c>
      <c r="E11040">
        <v>34</v>
      </c>
      <c r="F11040" t="s">
        <v>111</v>
      </c>
      <c r="G11040" t="s">
        <v>88</v>
      </c>
      <c r="H11040" t="s">
        <v>89</v>
      </c>
      <c r="I11040" t="s">
        <v>62</v>
      </c>
      <c r="J11040" t="s">
        <v>63</v>
      </c>
      <c r="K11040">
        <v>6</v>
      </c>
      <c r="L11040" s="2">
        <v>4200</v>
      </c>
      <c r="M11040">
        <v>10</v>
      </c>
      <c r="N11040" s="2">
        <v>25200</v>
      </c>
      <c r="O11040" s="2">
        <v>2520</v>
      </c>
      <c r="P11040" s="2">
        <v>22680</v>
      </c>
      <c r="Q11040" s="2">
        <v>17716.89</v>
      </c>
      <c r="R11040" s="2">
        <v>4963.1099999999997</v>
      </c>
      <c r="S11040" t="s">
        <v>36</v>
      </c>
      <c r="T11040" t="s">
        <v>65</v>
      </c>
      <c r="U11040" t="s">
        <v>65</v>
      </c>
      <c r="V11040" t="s">
        <v>39</v>
      </c>
      <c r="W11040" t="s">
        <v>83</v>
      </c>
      <c r="X11040" t="s">
        <v>97</v>
      </c>
      <c r="Y11040" t="s">
        <v>56</v>
      </c>
      <c r="Z11040" t="s">
        <v>43</v>
      </c>
      <c r="AA11040" t="s">
        <v>44</v>
      </c>
      <c r="AB11040" t="s">
        <v>44</v>
      </c>
    </row>
    <row r="11041" spans="1:28" x14ac:dyDescent="0.25">
      <c r="A11041" t="s">
        <v>16150</v>
      </c>
      <c r="B11041" s="1">
        <v>46174</v>
      </c>
      <c r="C11041" t="s">
        <v>5963</v>
      </c>
      <c r="D11041" t="s">
        <v>5964</v>
      </c>
      <c r="E11041">
        <v>51</v>
      </c>
      <c r="F11041" t="s">
        <v>48</v>
      </c>
      <c r="G11041" t="s">
        <v>176</v>
      </c>
      <c r="H11041" t="s">
        <v>177</v>
      </c>
      <c r="I11041" t="s">
        <v>34</v>
      </c>
      <c r="J11041" t="s">
        <v>35</v>
      </c>
      <c r="K11041">
        <v>3</v>
      </c>
      <c r="L11041" s="2">
        <v>6500</v>
      </c>
      <c r="M11041">
        <v>5</v>
      </c>
      <c r="N11041" s="2">
        <v>19500</v>
      </c>
      <c r="O11041" s="2">
        <v>975</v>
      </c>
      <c r="P11041" s="2">
        <v>18525</v>
      </c>
      <c r="Q11041" s="2">
        <v>12704.49</v>
      </c>
      <c r="R11041" s="2">
        <v>5820.51</v>
      </c>
      <c r="S11041" t="s">
        <v>36</v>
      </c>
      <c r="T11041" t="s">
        <v>263</v>
      </c>
      <c r="U11041" t="s">
        <v>91</v>
      </c>
      <c r="V11041" t="s">
        <v>39</v>
      </c>
      <c r="W11041" t="s">
        <v>124</v>
      </c>
      <c r="X11041" t="s">
        <v>67</v>
      </c>
      <c r="Y11041" t="s">
        <v>56</v>
      </c>
      <c r="Z11041" t="s">
        <v>43</v>
      </c>
      <c r="AA11041" t="s">
        <v>44</v>
      </c>
      <c r="AB11041" t="s">
        <v>44</v>
      </c>
    </row>
    <row r="11042" spans="1:28" x14ac:dyDescent="0.25">
      <c r="A11042" t="s">
        <v>16151</v>
      </c>
      <c r="B11042" s="1">
        <v>46174</v>
      </c>
      <c r="C11042" t="s">
        <v>1700</v>
      </c>
      <c r="D11042" t="s">
        <v>1701</v>
      </c>
      <c r="E11042">
        <v>40</v>
      </c>
      <c r="F11042" t="s">
        <v>31</v>
      </c>
      <c r="G11042" t="s">
        <v>202</v>
      </c>
      <c r="H11042" t="s">
        <v>203</v>
      </c>
      <c r="I11042" t="s">
        <v>103</v>
      </c>
      <c r="J11042" t="s">
        <v>104</v>
      </c>
      <c r="K11042">
        <v>2</v>
      </c>
      <c r="L11042" s="2">
        <v>550</v>
      </c>
      <c r="M11042">
        <v>10</v>
      </c>
      <c r="N11042" s="2">
        <v>1100</v>
      </c>
      <c r="O11042" s="2">
        <v>110</v>
      </c>
      <c r="P11042" s="2">
        <v>990</v>
      </c>
      <c r="Q11042" s="2">
        <v>647.03</v>
      </c>
      <c r="R11042" s="2">
        <v>342.97</v>
      </c>
      <c r="S11042" t="s">
        <v>53</v>
      </c>
      <c r="T11042" t="s">
        <v>96</v>
      </c>
      <c r="U11042" t="s">
        <v>96</v>
      </c>
      <c r="V11042" t="s">
        <v>39</v>
      </c>
      <c r="W11042" t="s">
        <v>83</v>
      </c>
      <c r="X11042" t="s">
        <v>97</v>
      </c>
      <c r="Y11042" t="s">
        <v>56</v>
      </c>
      <c r="Z11042" t="s">
        <v>43</v>
      </c>
      <c r="AA11042" t="s">
        <v>44</v>
      </c>
      <c r="AB11042" t="s">
        <v>44</v>
      </c>
    </row>
    <row r="11043" spans="1:28" x14ac:dyDescent="0.25">
      <c r="A11043" t="s">
        <v>16152</v>
      </c>
      <c r="B11043" s="1">
        <v>46174</v>
      </c>
      <c r="C11043" t="s">
        <v>15454</v>
      </c>
      <c r="D11043" t="s">
        <v>15455</v>
      </c>
      <c r="E11043">
        <v>23</v>
      </c>
      <c r="F11043" t="s">
        <v>31</v>
      </c>
      <c r="G11043" t="s">
        <v>227</v>
      </c>
      <c r="H11043" t="s">
        <v>228</v>
      </c>
      <c r="I11043" t="s">
        <v>74</v>
      </c>
      <c r="J11043" t="s">
        <v>75</v>
      </c>
      <c r="K11043">
        <v>2</v>
      </c>
      <c r="L11043" s="2">
        <v>1400</v>
      </c>
      <c r="M11043">
        <v>20</v>
      </c>
      <c r="N11043" s="2">
        <v>2800</v>
      </c>
      <c r="O11043" s="2">
        <v>560</v>
      </c>
      <c r="P11043" s="2">
        <v>2240</v>
      </c>
      <c r="Q11043" s="2">
        <v>1772.99</v>
      </c>
      <c r="R11043" s="2">
        <v>467.01</v>
      </c>
      <c r="S11043" t="s">
        <v>53</v>
      </c>
      <c r="T11043" t="s">
        <v>222</v>
      </c>
      <c r="U11043" t="s">
        <v>38</v>
      </c>
      <c r="V11043" t="s">
        <v>39</v>
      </c>
      <c r="W11043" t="s">
        <v>92</v>
      </c>
      <c r="X11043" t="s">
        <v>67</v>
      </c>
      <c r="Y11043" t="s">
        <v>42</v>
      </c>
      <c r="Z11043" t="s">
        <v>223</v>
      </c>
      <c r="AA11043" t="s">
        <v>44</v>
      </c>
      <c r="AB11043" t="s">
        <v>44</v>
      </c>
    </row>
    <row r="11044" spans="1:28" x14ac:dyDescent="0.25">
      <c r="A11044" t="s">
        <v>16153</v>
      </c>
      <c r="B11044" s="1">
        <v>46174</v>
      </c>
      <c r="C11044" t="s">
        <v>10458</v>
      </c>
      <c r="D11044" t="s">
        <v>10459</v>
      </c>
      <c r="E11044">
        <v>54</v>
      </c>
      <c r="F11044" t="s">
        <v>111</v>
      </c>
      <c r="G11044" t="s">
        <v>298</v>
      </c>
      <c r="H11044" t="s">
        <v>299</v>
      </c>
      <c r="I11044" t="s">
        <v>103</v>
      </c>
      <c r="J11044" t="s">
        <v>104</v>
      </c>
      <c r="K11044">
        <v>1</v>
      </c>
      <c r="L11044" s="2">
        <v>700</v>
      </c>
      <c r="M11044">
        <v>15</v>
      </c>
      <c r="N11044" s="2">
        <v>700</v>
      </c>
      <c r="O11044" s="2">
        <v>105</v>
      </c>
      <c r="P11044" s="2">
        <v>595</v>
      </c>
      <c r="Q11044" s="2">
        <v>391.39</v>
      </c>
      <c r="R11044" s="2">
        <v>203.61</v>
      </c>
      <c r="S11044" t="s">
        <v>64</v>
      </c>
      <c r="T11044" t="s">
        <v>153</v>
      </c>
      <c r="U11044" t="s">
        <v>154</v>
      </c>
      <c r="V11044" t="s">
        <v>39</v>
      </c>
      <c r="W11044" t="s">
        <v>83</v>
      </c>
      <c r="X11044" t="s">
        <v>67</v>
      </c>
      <c r="Y11044" t="s">
        <v>42</v>
      </c>
      <c r="Z11044" t="s">
        <v>144</v>
      </c>
      <c r="AA11044" t="s">
        <v>44</v>
      </c>
      <c r="AB11044" t="s">
        <v>44</v>
      </c>
    </row>
    <row r="11045" spans="1:28" x14ac:dyDescent="0.25">
      <c r="A11045" t="s">
        <v>16154</v>
      </c>
      <c r="B11045" s="1">
        <v>46174</v>
      </c>
      <c r="C11045" t="s">
        <v>600</v>
      </c>
      <c r="D11045" t="s">
        <v>601</v>
      </c>
      <c r="E11045">
        <v>19</v>
      </c>
      <c r="F11045" t="s">
        <v>111</v>
      </c>
      <c r="G11045" t="s">
        <v>285</v>
      </c>
      <c r="H11045" t="s">
        <v>286</v>
      </c>
      <c r="I11045" t="s">
        <v>34</v>
      </c>
      <c r="J11045" t="s">
        <v>121</v>
      </c>
      <c r="K11045">
        <v>1</v>
      </c>
      <c r="L11045" s="2">
        <v>3200</v>
      </c>
      <c r="M11045">
        <v>0</v>
      </c>
      <c r="N11045" s="2">
        <v>3200</v>
      </c>
      <c r="O11045" s="2">
        <v>0</v>
      </c>
      <c r="P11045" s="2">
        <v>3200</v>
      </c>
      <c r="Q11045" s="2">
        <v>1940.51</v>
      </c>
      <c r="R11045" s="2">
        <v>1259.49</v>
      </c>
      <c r="S11045" t="s">
        <v>36</v>
      </c>
      <c r="T11045" t="s">
        <v>178</v>
      </c>
      <c r="U11045" t="s">
        <v>154</v>
      </c>
      <c r="V11045" t="s">
        <v>39</v>
      </c>
      <c r="W11045" t="s">
        <v>83</v>
      </c>
      <c r="X11045" t="s">
        <v>97</v>
      </c>
      <c r="Y11045" t="s">
        <v>56</v>
      </c>
      <c r="Z11045" t="s">
        <v>43</v>
      </c>
      <c r="AA11045" t="s">
        <v>44</v>
      </c>
      <c r="AB11045" t="s">
        <v>44</v>
      </c>
    </row>
    <row r="11046" spans="1:28" x14ac:dyDescent="0.25">
      <c r="A11046" t="s">
        <v>16155</v>
      </c>
      <c r="B11046" s="1">
        <v>46174</v>
      </c>
      <c r="C11046" t="s">
        <v>2759</v>
      </c>
      <c r="D11046" t="s">
        <v>2760</v>
      </c>
      <c r="E11046">
        <v>30</v>
      </c>
      <c r="F11046" t="s">
        <v>48</v>
      </c>
      <c r="G11046" t="s">
        <v>212</v>
      </c>
      <c r="H11046" t="s">
        <v>213</v>
      </c>
      <c r="I11046" t="s">
        <v>51</v>
      </c>
      <c r="J11046" t="s">
        <v>52</v>
      </c>
      <c r="K11046">
        <v>1</v>
      </c>
      <c r="L11046" s="2">
        <v>400</v>
      </c>
      <c r="M11046">
        <v>25</v>
      </c>
      <c r="N11046" s="2">
        <v>400</v>
      </c>
      <c r="O11046" s="2">
        <v>100</v>
      </c>
      <c r="P11046" s="2">
        <v>300</v>
      </c>
      <c r="Q11046" s="2">
        <v>166.18</v>
      </c>
      <c r="R11046" s="2">
        <v>133.82</v>
      </c>
      <c r="S11046" t="s">
        <v>53</v>
      </c>
      <c r="T11046" t="s">
        <v>105</v>
      </c>
      <c r="U11046" t="s">
        <v>106</v>
      </c>
      <c r="V11046" t="s">
        <v>39</v>
      </c>
      <c r="W11046" t="s">
        <v>40</v>
      </c>
      <c r="X11046" t="s">
        <v>41</v>
      </c>
      <c r="Y11046" t="s">
        <v>56</v>
      </c>
      <c r="Z11046" t="s">
        <v>43</v>
      </c>
      <c r="AA11046" t="s">
        <v>68</v>
      </c>
      <c r="AB11046" t="s">
        <v>44</v>
      </c>
    </row>
    <row r="11047" spans="1:28" x14ac:dyDescent="0.25">
      <c r="A11047" t="s">
        <v>16156</v>
      </c>
      <c r="B11047" s="1">
        <v>46175</v>
      </c>
      <c r="C11047" t="s">
        <v>3750</v>
      </c>
      <c r="D11047" t="s">
        <v>3751</v>
      </c>
      <c r="E11047">
        <v>22</v>
      </c>
      <c r="F11047" t="s">
        <v>31</v>
      </c>
      <c r="G11047" t="s">
        <v>352</v>
      </c>
      <c r="H11047" t="s">
        <v>353</v>
      </c>
      <c r="I11047" t="s">
        <v>103</v>
      </c>
      <c r="J11047" t="s">
        <v>104</v>
      </c>
      <c r="K11047">
        <v>2</v>
      </c>
      <c r="L11047" s="2">
        <v>850</v>
      </c>
      <c r="M11047">
        <v>10</v>
      </c>
      <c r="N11047" s="2">
        <v>1700</v>
      </c>
      <c r="O11047" s="2">
        <v>170</v>
      </c>
      <c r="P11047" s="2">
        <v>1530</v>
      </c>
      <c r="Q11047" s="2">
        <v>1206.67</v>
      </c>
      <c r="R11047" s="2">
        <v>323.33</v>
      </c>
      <c r="S11047" t="s">
        <v>53</v>
      </c>
      <c r="T11047" t="s">
        <v>578</v>
      </c>
      <c r="U11047" t="s">
        <v>579</v>
      </c>
      <c r="V11047" t="s">
        <v>39</v>
      </c>
      <c r="W11047" t="s">
        <v>137</v>
      </c>
      <c r="X11047" t="s">
        <v>97</v>
      </c>
      <c r="Y11047" t="s">
        <v>56</v>
      </c>
      <c r="Z11047" t="s">
        <v>107</v>
      </c>
      <c r="AA11047" t="s">
        <v>44</v>
      </c>
      <c r="AB11047" t="s">
        <v>44</v>
      </c>
    </row>
    <row r="11048" spans="1:28" x14ac:dyDescent="0.25">
      <c r="A11048" t="s">
        <v>16157</v>
      </c>
      <c r="B11048" s="1">
        <v>46175</v>
      </c>
      <c r="C11048" t="s">
        <v>16158</v>
      </c>
      <c r="D11048" t="s">
        <v>16159</v>
      </c>
      <c r="E11048">
        <v>41</v>
      </c>
      <c r="F11048" t="s">
        <v>48</v>
      </c>
      <c r="G11048" t="s">
        <v>298</v>
      </c>
      <c r="H11048" t="s">
        <v>299</v>
      </c>
      <c r="I11048" t="s">
        <v>103</v>
      </c>
      <c r="J11048" t="s">
        <v>104</v>
      </c>
      <c r="K11048">
        <v>2</v>
      </c>
      <c r="L11048" s="2">
        <v>700</v>
      </c>
      <c r="M11048">
        <v>15</v>
      </c>
      <c r="N11048" s="2">
        <v>1400</v>
      </c>
      <c r="O11048" s="2">
        <v>210</v>
      </c>
      <c r="P11048" s="2">
        <v>1190</v>
      </c>
      <c r="Q11048" s="2">
        <v>738.16</v>
      </c>
      <c r="R11048" s="2">
        <v>451.84</v>
      </c>
      <c r="S11048" t="s">
        <v>64</v>
      </c>
      <c r="T11048" t="s">
        <v>105</v>
      </c>
      <c r="U11048" t="s">
        <v>106</v>
      </c>
      <c r="V11048" t="s">
        <v>39</v>
      </c>
      <c r="W11048" t="s">
        <v>137</v>
      </c>
      <c r="X11048" t="s">
        <v>97</v>
      </c>
      <c r="Y11048" t="s">
        <v>56</v>
      </c>
      <c r="Z11048" t="s">
        <v>223</v>
      </c>
      <c r="AA11048" t="s">
        <v>44</v>
      </c>
      <c r="AB11048" t="s">
        <v>44</v>
      </c>
    </row>
    <row r="11049" spans="1:28" x14ac:dyDescent="0.25">
      <c r="A11049" t="s">
        <v>16160</v>
      </c>
      <c r="B11049" s="1">
        <v>46175</v>
      </c>
      <c r="C11049" t="s">
        <v>2077</v>
      </c>
      <c r="D11049" t="s">
        <v>2078</v>
      </c>
      <c r="E11049">
        <v>60</v>
      </c>
      <c r="F11049" t="s">
        <v>111</v>
      </c>
      <c r="G11049" t="s">
        <v>134</v>
      </c>
      <c r="H11049" t="s">
        <v>135</v>
      </c>
      <c r="I11049" t="s">
        <v>62</v>
      </c>
      <c r="J11049" t="s">
        <v>130</v>
      </c>
      <c r="K11049">
        <v>3</v>
      </c>
      <c r="L11049" s="2">
        <v>8500</v>
      </c>
      <c r="M11049">
        <v>0</v>
      </c>
      <c r="N11049" s="2">
        <v>25500</v>
      </c>
      <c r="O11049" s="2">
        <v>0</v>
      </c>
      <c r="P11049" s="2">
        <v>25500</v>
      </c>
      <c r="Q11049" s="2">
        <v>17825.669999999998</v>
      </c>
      <c r="R11049" s="2">
        <v>7674.33</v>
      </c>
      <c r="S11049" t="s">
        <v>36</v>
      </c>
      <c r="T11049" t="s">
        <v>90</v>
      </c>
      <c r="U11049" t="s">
        <v>91</v>
      </c>
      <c r="V11049" t="s">
        <v>39</v>
      </c>
      <c r="W11049" t="s">
        <v>66</v>
      </c>
      <c r="X11049" t="s">
        <v>97</v>
      </c>
      <c r="Y11049" t="s">
        <v>56</v>
      </c>
      <c r="Z11049" t="s">
        <v>43</v>
      </c>
      <c r="AA11049" t="s">
        <v>44</v>
      </c>
      <c r="AB11049" t="s">
        <v>68</v>
      </c>
    </row>
    <row r="11050" spans="1:28" x14ac:dyDescent="0.25">
      <c r="A11050" t="s">
        <v>16161</v>
      </c>
      <c r="B11050" s="1">
        <v>46175</v>
      </c>
      <c r="C11050" t="s">
        <v>5728</v>
      </c>
      <c r="D11050" t="s">
        <v>5729</v>
      </c>
      <c r="E11050">
        <v>20</v>
      </c>
      <c r="F11050" t="s">
        <v>48</v>
      </c>
      <c r="G11050" t="s">
        <v>119</v>
      </c>
      <c r="H11050" t="s">
        <v>120</v>
      </c>
      <c r="I11050" t="s">
        <v>62</v>
      </c>
      <c r="J11050" t="s">
        <v>121</v>
      </c>
      <c r="K11050">
        <v>2</v>
      </c>
      <c r="L11050" s="2">
        <v>4800</v>
      </c>
      <c r="M11050">
        <v>0</v>
      </c>
      <c r="N11050" s="2">
        <v>9600</v>
      </c>
      <c r="O11050" s="2">
        <v>0</v>
      </c>
      <c r="P11050" s="2">
        <v>9600</v>
      </c>
      <c r="Q11050" s="2">
        <v>7415.55</v>
      </c>
      <c r="R11050" s="2">
        <v>2184.4499999999998</v>
      </c>
      <c r="S11050" t="s">
        <v>53</v>
      </c>
      <c r="T11050" t="s">
        <v>76</v>
      </c>
      <c r="U11050" t="s">
        <v>77</v>
      </c>
      <c r="V11050" t="s">
        <v>39</v>
      </c>
      <c r="W11050" t="s">
        <v>124</v>
      </c>
      <c r="X11050" t="s">
        <v>67</v>
      </c>
      <c r="Y11050" t="s">
        <v>42</v>
      </c>
      <c r="Z11050" t="s">
        <v>43</v>
      </c>
      <c r="AA11050" t="s">
        <v>44</v>
      </c>
      <c r="AB11050" t="s">
        <v>44</v>
      </c>
    </row>
    <row r="11051" spans="1:28" x14ac:dyDescent="0.25">
      <c r="A11051" t="s">
        <v>16162</v>
      </c>
      <c r="B11051" s="1">
        <v>46175</v>
      </c>
      <c r="C11051" t="s">
        <v>16163</v>
      </c>
      <c r="D11051" t="s">
        <v>16164</v>
      </c>
      <c r="E11051">
        <v>58</v>
      </c>
      <c r="F11051" t="s">
        <v>31</v>
      </c>
      <c r="G11051" t="s">
        <v>141</v>
      </c>
      <c r="H11051" t="s">
        <v>142</v>
      </c>
      <c r="I11051" t="s">
        <v>74</v>
      </c>
      <c r="J11051" t="s">
        <v>143</v>
      </c>
      <c r="K11051">
        <v>1</v>
      </c>
      <c r="L11051" s="2">
        <v>900</v>
      </c>
      <c r="M11051">
        <v>15</v>
      </c>
      <c r="N11051" s="2">
        <v>900</v>
      </c>
      <c r="O11051" s="2">
        <v>135</v>
      </c>
      <c r="P11051" s="2">
        <v>765</v>
      </c>
      <c r="Q11051" s="2">
        <v>548.44000000000005</v>
      </c>
      <c r="R11051" s="2">
        <v>216.56</v>
      </c>
      <c r="S11051" t="s">
        <v>36</v>
      </c>
      <c r="T11051" t="s">
        <v>65</v>
      </c>
      <c r="U11051" t="s">
        <v>65</v>
      </c>
      <c r="V11051" t="s">
        <v>39</v>
      </c>
      <c r="W11051" t="s">
        <v>92</v>
      </c>
      <c r="X11051" t="s">
        <v>97</v>
      </c>
      <c r="Y11051" t="s">
        <v>84</v>
      </c>
      <c r="Z11051" t="s">
        <v>508</v>
      </c>
      <c r="AA11051" t="s">
        <v>44</v>
      </c>
      <c r="AB11051" t="s">
        <v>44</v>
      </c>
    </row>
    <row r="11052" spans="1:28" x14ac:dyDescent="0.25">
      <c r="A11052" t="s">
        <v>16165</v>
      </c>
      <c r="B11052" s="1">
        <v>46175</v>
      </c>
      <c r="C11052" t="s">
        <v>3446</v>
      </c>
      <c r="D11052" t="s">
        <v>3447</v>
      </c>
      <c r="E11052">
        <v>45</v>
      </c>
      <c r="F11052" t="s">
        <v>31</v>
      </c>
      <c r="G11052" t="s">
        <v>188</v>
      </c>
      <c r="H11052" t="s">
        <v>189</v>
      </c>
      <c r="I11052" t="s">
        <v>34</v>
      </c>
      <c r="J11052" t="s">
        <v>190</v>
      </c>
      <c r="K11052">
        <v>2</v>
      </c>
      <c r="L11052" s="2">
        <v>1800</v>
      </c>
      <c r="M11052">
        <v>10</v>
      </c>
      <c r="N11052" s="2">
        <v>3600</v>
      </c>
      <c r="O11052" s="2">
        <v>360</v>
      </c>
      <c r="P11052" s="2">
        <v>3240</v>
      </c>
      <c r="Q11052" s="2">
        <v>2568.61</v>
      </c>
      <c r="R11052" s="2">
        <v>671.39</v>
      </c>
      <c r="S11052" t="s">
        <v>36</v>
      </c>
      <c r="T11052" t="s">
        <v>96</v>
      </c>
      <c r="U11052" t="s">
        <v>96</v>
      </c>
      <c r="V11052" t="s">
        <v>39</v>
      </c>
      <c r="W11052" t="s">
        <v>66</v>
      </c>
      <c r="X11052" t="s">
        <v>41</v>
      </c>
      <c r="Y11052" t="s">
        <v>56</v>
      </c>
      <c r="Z11052" t="s">
        <v>43</v>
      </c>
      <c r="AA11052" t="s">
        <v>44</v>
      </c>
      <c r="AB11052" t="s">
        <v>44</v>
      </c>
    </row>
    <row r="11053" spans="1:28" x14ac:dyDescent="0.25">
      <c r="A11053" t="s">
        <v>16166</v>
      </c>
      <c r="B11053" s="1">
        <v>46175</v>
      </c>
      <c r="C11053" t="s">
        <v>2363</v>
      </c>
      <c r="D11053" t="s">
        <v>2364</v>
      </c>
      <c r="E11053">
        <v>29</v>
      </c>
      <c r="F11053" t="s">
        <v>111</v>
      </c>
      <c r="G11053" t="s">
        <v>32</v>
      </c>
      <c r="H11053" t="s">
        <v>33</v>
      </c>
      <c r="I11053" t="s">
        <v>34</v>
      </c>
      <c r="J11053" t="s">
        <v>35</v>
      </c>
      <c r="K11053">
        <v>2</v>
      </c>
      <c r="L11053" s="2">
        <v>55000</v>
      </c>
      <c r="M11053">
        <v>0</v>
      </c>
      <c r="N11053" s="2">
        <v>110000</v>
      </c>
      <c r="O11053" s="2">
        <v>0</v>
      </c>
      <c r="P11053" s="2">
        <v>110000</v>
      </c>
      <c r="Q11053" s="2">
        <v>85650.96</v>
      </c>
      <c r="R11053" s="2">
        <v>24349.040000000001</v>
      </c>
      <c r="S11053" t="s">
        <v>64</v>
      </c>
      <c r="T11053" t="s">
        <v>105</v>
      </c>
      <c r="U11053" t="s">
        <v>106</v>
      </c>
      <c r="V11053" t="s">
        <v>39</v>
      </c>
      <c r="W11053" t="s">
        <v>92</v>
      </c>
      <c r="X11053" t="s">
        <v>41</v>
      </c>
      <c r="Y11053" t="s">
        <v>56</v>
      </c>
      <c r="Z11053" t="s">
        <v>43</v>
      </c>
      <c r="AA11053" t="s">
        <v>44</v>
      </c>
      <c r="AB11053" t="s">
        <v>44</v>
      </c>
    </row>
    <row r="11054" spans="1:28" x14ac:dyDescent="0.25">
      <c r="A11054" t="s">
        <v>16167</v>
      </c>
      <c r="B11054" s="1">
        <v>46175</v>
      </c>
      <c r="C11054" t="s">
        <v>2991</v>
      </c>
      <c r="D11054" t="s">
        <v>2992</v>
      </c>
      <c r="E11054">
        <v>21</v>
      </c>
      <c r="F11054" t="s">
        <v>48</v>
      </c>
      <c r="G11054" t="s">
        <v>212</v>
      </c>
      <c r="H11054" t="s">
        <v>213</v>
      </c>
      <c r="I11054" t="s">
        <v>51</v>
      </c>
      <c r="J11054" t="s">
        <v>52</v>
      </c>
      <c r="K11054">
        <v>4</v>
      </c>
      <c r="L11054" s="2">
        <v>400</v>
      </c>
      <c r="M11054">
        <v>20</v>
      </c>
      <c r="N11054" s="2">
        <v>1600</v>
      </c>
      <c r="O11054" s="2">
        <v>320</v>
      </c>
      <c r="P11054" s="2">
        <v>1280</v>
      </c>
      <c r="Q11054" s="2">
        <v>784.15</v>
      </c>
      <c r="R11054" s="2">
        <v>495.85</v>
      </c>
      <c r="S11054" t="s">
        <v>53</v>
      </c>
      <c r="T11054" t="s">
        <v>96</v>
      </c>
      <c r="U11054" t="s">
        <v>96</v>
      </c>
      <c r="V11054" t="s">
        <v>39</v>
      </c>
      <c r="W11054" t="s">
        <v>83</v>
      </c>
      <c r="X11054" t="s">
        <v>97</v>
      </c>
      <c r="Y11054" t="s">
        <v>84</v>
      </c>
      <c r="Z11054" t="s">
        <v>43</v>
      </c>
      <c r="AA11054" t="s">
        <v>44</v>
      </c>
      <c r="AB11054" t="s">
        <v>44</v>
      </c>
    </row>
    <row r="11055" spans="1:28" x14ac:dyDescent="0.25">
      <c r="A11055" t="s">
        <v>16168</v>
      </c>
      <c r="B11055" s="1">
        <v>46175</v>
      </c>
      <c r="C11055" t="s">
        <v>12176</v>
      </c>
      <c r="D11055" t="s">
        <v>12177</v>
      </c>
      <c r="E11055">
        <v>24</v>
      </c>
      <c r="F11055" t="s">
        <v>31</v>
      </c>
      <c r="G11055" t="s">
        <v>387</v>
      </c>
      <c r="H11055" t="s">
        <v>388</v>
      </c>
      <c r="I11055" t="s">
        <v>74</v>
      </c>
      <c r="J11055" t="s">
        <v>75</v>
      </c>
      <c r="K11055">
        <v>4</v>
      </c>
      <c r="L11055" s="2">
        <v>3200</v>
      </c>
      <c r="M11055">
        <v>5</v>
      </c>
      <c r="N11055" s="2">
        <v>12800</v>
      </c>
      <c r="O11055" s="2">
        <v>640</v>
      </c>
      <c r="P11055" s="2">
        <v>12160</v>
      </c>
      <c r="Q11055" s="2">
        <v>8559.34</v>
      </c>
      <c r="R11055" s="2">
        <v>3600.66</v>
      </c>
      <c r="S11055" t="s">
        <v>53</v>
      </c>
      <c r="T11055" t="s">
        <v>178</v>
      </c>
      <c r="U11055" t="s">
        <v>154</v>
      </c>
      <c r="V11055" t="s">
        <v>39</v>
      </c>
      <c r="W11055" t="s">
        <v>83</v>
      </c>
      <c r="X11055" t="s">
        <v>67</v>
      </c>
      <c r="Y11055" t="s">
        <v>56</v>
      </c>
      <c r="Z11055" t="s">
        <v>43</v>
      </c>
      <c r="AA11055" t="s">
        <v>44</v>
      </c>
      <c r="AB11055" t="s">
        <v>44</v>
      </c>
    </row>
    <row r="11056" spans="1:28" x14ac:dyDescent="0.25">
      <c r="A11056" t="s">
        <v>16169</v>
      </c>
      <c r="B11056" s="1">
        <v>46175</v>
      </c>
      <c r="C11056" t="s">
        <v>86</v>
      </c>
      <c r="D11056" t="s">
        <v>87</v>
      </c>
      <c r="E11056">
        <v>40</v>
      </c>
      <c r="F11056" t="s">
        <v>111</v>
      </c>
      <c r="G11056" t="s">
        <v>176</v>
      </c>
      <c r="H11056" t="s">
        <v>177</v>
      </c>
      <c r="I11056" t="s">
        <v>34</v>
      </c>
      <c r="J11056" t="s">
        <v>35</v>
      </c>
      <c r="K11056">
        <v>2</v>
      </c>
      <c r="L11056" s="2">
        <v>6500</v>
      </c>
      <c r="M11056">
        <v>10</v>
      </c>
      <c r="N11056" s="2">
        <v>13000</v>
      </c>
      <c r="O11056" s="2">
        <v>1300</v>
      </c>
      <c r="P11056" s="2">
        <v>11700</v>
      </c>
      <c r="Q11056" s="2">
        <v>7412.9</v>
      </c>
      <c r="R11056" s="2">
        <v>4287.1000000000004</v>
      </c>
      <c r="S11056" t="s">
        <v>53</v>
      </c>
      <c r="T11056" t="s">
        <v>398</v>
      </c>
      <c r="U11056" t="s">
        <v>399</v>
      </c>
      <c r="V11056" t="s">
        <v>39</v>
      </c>
      <c r="W11056" t="s">
        <v>124</v>
      </c>
      <c r="X11056" t="s">
        <v>41</v>
      </c>
      <c r="Y11056" t="s">
        <v>56</v>
      </c>
      <c r="Z11056" t="s">
        <v>43</v>
      </c>
      <c r="AA11056" t="s">
        <v>44</v>
      </c>
      <c r="AB11056" t="s">
        <v>44</v>
      </c>
    </row>
    <row r="11057" spans="1:28" x14ac:dyDescent="0.25">
      <c r="A11057" t="s">
        <v>16170</v>
      </c>
      <c r="B11057" s="1">
        <v>46176</v>
      </c>
      <c r="C11057" t="s">
        <v>2887</v>
      </c>
      <c r="D11057" t="s">
        <v>2888</v>
      </c>
      <c r="E11057">
        <v>34</v>
      </c>
      <c r="F11057" t="s">
        <v>31</v>
      </c>
      <c r="G11057" t="s">
        <v>188</v>
      </c>
      <c r="H11057" t="s">
        <v>189</v>
      </c>
      <c r="I11057" t="s">
        <v>34</v>
      </c>
      <c r="J11057" t="s">
        <v>190</v>
      </c>
      <c r="K11057">
        <v>1</v>
      </c>
      <c r="L11057" s="2">
        <v>1800</v>
      </c>
      <c r="M11057">
        <v>15</v>
      </c>
      <c r="N11057" s="2">
        <v>1800</v>
      </c>
      <c r="O11057" s="2">
        <v>270</v>
      </c>
      <c r="P11057" s="2">
        <v>1530</v>
      </c>
      <c r="Q11057" s="2">
        <v>923.34</v>
      </c>
      <c r="R11057" s="2">
        <v>606.66</v>
      </c>
      <c r="S11057" t="s">
        <v>53</v>
      </c>
      <c r="T11057" t="s">
        <v>178</v>
      </c>
      <c r="U11057" t="s">
        <v>154</v>
      </c>
      <c r="V11057" t="s">
        <v>39</v>
      </c>
      <c r="W11057" t="s">
        <v>66</v>
      </c>
      <c r="X11057" t="s">
        <v>67</v>
      </c>
      <c r="Y11057" t="s">
        <v>56</v>
      </c>
      <c r="Z11057" t="s">
        <v>43</v>
      </c>
      <c r="AA11057" t="s">
        <v>44</v>
      </c>
      <c r="AB11057" t="s">
        <v>44</v>
      </c>
    </row>
    <row r="11058" spans="1:28" x14ac:dyDescent="0.25">
      <c r="A11058" t="s">
        <v>16171</v>
      </c>
      <c r="B11058" s="1">
        <v>46176</v>
      </c>
      <c r="C11058" t="s">
        <v>5758</v>
      </c>
      <c r="D11058" t="s">
        <v>5759</v>
      </c>
      <c r="E11058">
        <v>34</v>
      </c>
      <c r="F11058" t="s">
        <v>31</v>
      </c>
      <c r="G11058" t="s">
        <v>176</v>
      </c>
      <c r="H11058" t="s">
        <v>177</v>
      </c>
      <c r="I11058" t="s">
        <v>34</v>
      </c>
      <c r="J11058" t="s">
        <v>35</v>
      </c>
      <c r="K11058">
        <v>2</v>
      </c>
      <c r="L11058" s="2">
        <v>6500</v>
      </c>
      <c r="M11058">
        <v>5</v>
      </c>
      <c r="N11058" s="2">
        <v>13000</v>
      </c>
      <c r="O11058" s="2">
        <v>650</v>
      </c>
      <c r="P11058" s="2">
        <v>12350</v>
      </c>
      <c r="Q11058" s="2">
        <v>8501.2999999999993</v>
      </c>
      <c r="R11058" s="2">
        <v>3848.7</v>
      </c>
      <c r="S11058" t="s">
        <v>36</v>
      </c>
      <c r="T11058" t="s">
        <v>65</v>
      </c>
      <c r="U11058" t="s">
        <v>65</v>
      </c>
      <c r="V11058" t="s">
        <v>39</v>
      </c>
      <c r="W11058" t="s">
        <v>137</v>
      </c>
      <c r="X11058" t="s">
        <v>67</v>
      </c>
      <c r="Y11058" t="s">
        <v>84</v>
      </c>
      <c r="Z11058" t="s">
        <v>43</v>
      </c>
      <c r="AA11058" t="s">
        <v>44</v>
      </c>
      <c r="AB11058" t="s">
        <v>44</v>
      </c>
    </row>
    <row r="11059" spans="1:28" x14ac:dyDescent="0.25">
      <c r="A11059" t="s">
        <v>16172</v>
      </c>
      <c r="B11059" s="1">
        <v>46176</v>
      </c>
      <c r="C11059" t="s">
        <v>5555</v>
      </c>
      <c r="D11059" t="s">
        <v>5556</v>
      </c>
      <c r="E11059">
        <v>55</v>
      </c>
      <c r="F11059" t="s">
        <v>48</v>
      </c>
      <c r="G11059" t="s">
        <v>202</v>
      </c>
      <c r="H11059" t="s">
        <v>203</v>
      </c>
      <c r="I11059" t="s">
        <v>103</v>
      </c>
      <c r="J11059" t="s">
        <v>104</v>
      </c>
      <c r="K11059">
        <v>1</v>
      </c>
      <c r="L11059" s="2">
        <v>550</v>
      </c>
      <c r="M11059">
        <v>5</v>
      </c>
      <c r="N11059" s="2">
        <v>550</v>
      </c>
      <c r="O11059" s="2">
        <v>27.5</v>
      </c>
      <c r="P11059" s="2">
        <v>522.5</v>
      </c>
      <c r="Q11059" s="2">
        <v>344.4</v>
      </c>
      <c r="R11059" s="2">
        <v>178.1</v>
      </c>
      <c r="S11059" t="s">
        <v>64</v>
      </c>
      <c r="T11059" t="s">
        <v>136</v>
      </c>
      <c r="U11059" t="s">
        <v>38</v>
      </c>
      <c r="V11059" t="s">
        <v>39</v>
      </c>
      <c r="W11059" t="s">
        <v>137</v>
      </c>
      <c r="X11059" t="s">
        <v>97</v>
      </c>
      <c r="Y11059" t="s">
        <v>84</v>
      </c>
      <c r="Z11059" t="s">
        <v>43</v>
      </c>
      <c r="AA11059" t="s">
        <v>44</v>
      </c>
      <c r="AB11059" t="s">
        <v>44</v>
      </c>
    </row>
    <row r="11060" spans="1:28" x14ac:dyDescent="0.25">
      <c r="A11060" t="s">
        <v>16173</v>
      </c>
      <c r="B11060" s="1">
        <v>46176</v>
      </c>
      <c r="C11060" t="s">
        <v>4264</v>
      </c>
      <c r="D11060" t="s">
        <v>4265</v>
      </c>
      <c r="E11060">
        <v>41</v>
      </c>
      <c r="F11060" t="s">
        <v>31</v>
      </c>
      <c r="G11060" t="s">
        <v>60</v>
      </c>
      <c r="H11060" t="s">
        <v>61</v>
      </c>
      <c r="I11060" t="s">
        <v>62</v>
      </c>
      <c r="J11060" t="s">
        <v>63</v>
      </c>
      <c r="K11060">
        <v>1</v>
      </c>
      <c r="L11060" s="2">
        <v>3500</v>
      </c>
      <c r="M11060">
        <v>10</v>
      </c>
      <c r="N11060" s="2">
        <v>3500</v>
      </c>
      <c r="O11060" s="2">
        <v>350</v>
      </c>
      <c r="P11060" s="2">
        <v>3150</v>
      </c>
      <c r="Q11060" s="2">
        <v>2400.38</v>
      </c>
      <c r="R11060" s="2">
        <v>749.62</v>
      </c>
      <c r="S11060" t="s">
        <v>53</v>
      </c>
      <c r="T11060" t="s">
        <v>407</v>
      </c>
      <c r="U11060" t="s">
        <v>408</v>
      </c>
      <c r="V11060" t="s">
        <v>39</v>
      </c>
      <c r="W11060" t="s">
        <v>137</v>
      </c>
      <c r="X11060" t="s">
        <v>97</v>
      </c>
      <c r="Y11060" t="s">
        <v>56</v>
      </c>
      <c r="Z11060" t="s">
        <v>223</v>
      </c>
      <c r="AA11060" t="s">
        <v>44</v>
      </c>
      <c r="AB11060" t="s">
        <v>44</v>
      </c>
    </row>
    <row r="11061" spans="1:28" x14ac:dyDescent="0.25">
      <c r="A11061" t="s">
        <v>16174</v>
      </c>
      <c r="B11061" s="1">
        <v>46176</v>
      </c>
      <c r="C11061" t="s">
        <v>13277</v>
      </c>
      <c r="D11061" t="s">
        <v>13278</v>
      </c>
      <c r="E11061">
        <v>31</v>
      </c>
      <c r="F11061" t="s">
        <v>48</v>
      </c>
      <c r="G11061" t="s">
        <v>32</v>
      </c>
      <c r="H11061" t="s">
        <v>33</v>
      </c>
      <c r="I11061" t="s">
        <v>34</v>
      </c>
      <c r="J11061" t="s">
        <v>35</v>
      </c>
      <c r="K11061">
        <v>1</v>
      </c>
      <c r="L11061" s="2">
        <v>55000</v>
      </c>
      <c r="M11061">
        <v>5</v>
      </c>
      <c r="N11061" s="2">
        <v>55000</v>
      </c>
      <c r="O11061" s="2">
        <v>2750</v>
      </c>
      <c r="P11061" s="2">
        <v>52250</v>
      </c>
      <c r="Q11061" s="2">
        <v>42411.45</v>
      </c>
      <c r="R11061" s="2">
        <v>9838.5499999999993</v>
      </c>
      <c r="S11061" t="s">
        <v>53</v>
      </c>
      <c r="T11061" t="s">
        <v>96</v>
      </c>
      <c r="U11061" t="s">
        <v>96</v>
      </c>
      <c r="V11061" t="s">
        <v>39</v>
      </c>
      <c r="W11061" t="s">
        <v>66</v>
      </c>
      <c r="X11061" t="s">
        <v>67</v>
      </c>
      <c r="Y11061" t="s">
        <v>56</v>
      </c>
      <c r="Z11061" t="s">
        <v>107</v>
      </c>
      <c r="AA11061" t="s">
        <v>44</v>
      </c>
      <c r="AB11061" t="s">
        <v>44</v>
      </c>
    </row>
    <row r="11062" spans="1:28" x14ac:dyDescent="0.25">
      <c r="A11062" t="s">
        <v>16175</v>
      </c>
      <c r="B11062" s="1">
        <v>46176</v>
      </c>
      <c r="C11062" t="s">
        <v>1691</v>
      </c>
      <c r="D11062" t="s">
        <v>1692</v>
      </c>
      <c r="E11062">
        <v>33</v>
      </c>
      <c r="F11062" t="s">
        <v>48</v>
      </c>
      <c r="G11062" t="s">
        <v>436</v>
      </c>
      <c r="H11062" t="s">
        <v>437</v>
      </c>
      <c r="I11062" t="s">
        <v>74</v>
      </c>
      <c r="J11062" t="s">
        <v>190</v>
      </c>
      <c r="K11062">
        <v>2</v>
      </c>
      <c r="L11062" s="2">
        <v>1800</v>
      </c>
      <c r="M11062">
        <v>15</v>
      </c>
      <c r="N11062" s="2">
        <v>3600</v>
      </c>
      <c r="O11062" s="2">
        <v>540</v>
      </c>
      <c r="P11062" s="2">
        <v>3060</v>
      </c>
      <c r="Q11062" s="2">
        <v>2028.18</v>
      </c>
      <c r="R11062" s="2">
        <v>1031.82</v>
      </c>
      <c r="S11062" t="s">
        <v>53</v>
      </c>
      <c r="T11062" t="s">
        <v>114</v>
      </c>
      <c r="U11062" t="s">
        <v>115</v>
      </c>
      <c r="V11062" t="s">
        <v>39</v>
      </c>
      <c r="W11062" t="s">
        <v>124</v>
      </c>
      <c r="X11062" t="s">
        <v>41</v>
      </c>
      <c r="Y11062" t="s">
        <v>42</v>
      </c>
      <c r="Z11062" t="s">
        <v>43</v>
      </c>
      <c r="AA11062" t="s">
        <v>44</v>
      </c>
      <c r="AB11062" t="s">
        <v>44</v>
      </c>
    </row>
    <row r="11063" spans="1:28" x14ac:dyDescent="0.25">
      <c r="A11063" t="s">
        <v>16176</v>
      </c>
      <c r="B11063" s="1">
        <v>46176</v>
      </c>
      <c r="C11063" t="s">
        <v>5334</v>
      </c>
      <c r="D11063" t="s">
        <v>5335</v>
      </c>
      <c r="E11063">
        <v>27</v>
      </c>
      <c r="F11063" t="s">
        <v>48</v>
      </c>
      <c r="G11063" t="s">
        <v>318</v>
      </c>
      <c r="H11063" t="s">
        <v>319</v>
      </c>
      <c r="I11063" t="s">
        <v>34</v>
      </c>
      <c r="J11063" t="s">
        <v>190</v>
      </c>
      <c r="K11063">
        <v>3</v>
      </c>
      <c r="L11063" s="2">
        <v>2500</v>
      </c>
      <c r="M11063">
        <v>15</v>
      </c>
      <c r="N11063" s="2">
        <v>7500</v>
      </c>
      <c r="O11063" s="2">
        <v>1125</v>
      </c>
      <c r="P11063" s="2">
        <v>6375</v>
      </c>
      <c r="Q11063" s="2">
        <v>3970.72</v>
      </c>
      <c r="R11063" s="2">
        <v>2404.2800000000002</v>
      </c>
      <c r="S11063" t="s">
        <v>53</v>
      </c>
      <c r="T11063" t="s">
        <v>90</v>
      </c>
      <c r="U11063" t="s">
        <v>91</v>
      </c>
      <c r="V11063" t="s">
        <v>39</v>
      </c>
      <c r="W11063" t="s">
        <v>137</v>
      </c>
      <c r="X11063" t="s">
        <v>67</v>
      </c>
      <c r="Y11063" t="s">
        <v>56</v>
      </c>
      <c r="Z11063" t="s">
        <v>43</v>
      </c>
      <c r="AA11063" t="s">
        <v>44</v>
      </c>
      <c r="AB11063" t="s">
        <v>44</v>
      </c>
    </row>
    <row r="11064" spans="1:28" x14ac:dyDescent="0.25">
      <c r="A11064" t="s">
        <v>16177</v>
      </c>
      <c r="B11064" s="1">
        <v>46176</v>
      </c>
      <c r="C11064" t="s">
        <v>1864</v>
      </c>
      <c r="D11064" t="s">
        <v>1865</v>
      </c>
      <c r="E11064">
        <v>41</v>
      </c>
      <c r="F11064" t="s">
        <v>31</v>
      </c>
      <c r="G11064" t="s">
        <v>72</v>
      </c>
      <c r="H11064" t="s">
        <v>73</v>
      </c>
      <c r="I11064" t="s">
        <v>74</v>
      </c>
      <c r="J11064" t="s">
        <v>75</v>
      </c>
      <c r="K11064">
        <v>1</v>
      </c>
      <c r="L11064" s="2">
        <v>2200</v>
      </c>
      <c r="M11064">
        <v>15</v>
      </c>
      <c r="N11064" s="2">
        <v>2200</v>
      </c>
      <c r="O11064" s="2">
        <v>330</v>
      </c>
      <c r="P11064" s="2">
        <v>1870</v>
      </c>
      <c r="Q11064" s="2">
        <v>1397.21</v>
      </c>
      <c r="R11064" s="2">
        <v>472.79</v>
      </c>
      <c r="S11064" t="s">
        <v>53</v>
      </c>
      <c r="T11064" t="s">
        <v>122</v>
      </c>
      <c r="U11064" t="s">
        <v>123</v>
      </c>
      <c r="V11064" t="s">
        <v>39</v>
      </c>
      <c r="W11064" t="s">
        <v>83</v>
      </c>
      <c r="X11064" t="s">
        <v>41</v>
      </c>
      <c r="Y11064" t="s">
        <v>56</v>
      </c>
      <c r="Z11064" t="s">
        <v>43</v>
      </c>
      <c r="AA11064" t="s">
        <v>44</v>
      </c>
      <c r="AB11064" t="s">
        <v>44</v>
      </c>
    </row>
    <row r="11065" spans="1:28" x14ac:dyDescent="0.25">
      <c r="A11065" t="s">
        <v>16178</v>
      </c>
      <c r="B11065" s="1">
        <v>46176</v>
      </c>
      <c r="C11065" t="s">
        <v>1959</v>
      </c>
      <c r="D11065" t="s">
        <v>1960</v>
      </c>
      <c r="E11065">
        <v>31</v>
      </c>
      <c r="F11065" t="s">
        <v>48</v>
      </c>
      <c r="G11065" t="s">
        <v>81</v>
      </c>
      <c r="H11065" t="s">
        <v>82</v>
      </c>
      <c r="I11065" t="s">
        <v>51</v>
      </c>
      <c r="J11065" t="s">
        <v>52</v>
      </c>
      <c r="K11065">
        <v>1</v>
      </c>
      <c r="L11065" s="2">
        <v>600</v>
      </c>
      <c r="M11065">
        <v>15</v>
      </c>
      <c r="N11065" s="2">
        <v>600</v>
      </c>
      <c r="O11065" s="2">
        <v>90</v>
      </c>
      <c r="P11065" s="2">
        <v>510</v>
      </c>
      <c r="Q11065" s="2">
        <v>375.81</v>
      </c>
      <c r="R11065" s="2">
        <v>134.19</v>
      </c>
      <c r="S11065" t="s">
        <v>53</v>
      </c>
      <c r="T11065" t="s">
        <v>90</v>
      </c>
      <c r="U11065" t="s">
        <v>91</v>
      </c>
      <c r="V11065" t="s">
        <v>39</v>
      </c>
      <c r="W11065" t="s">
        <v>40</v>
      </c>
      <c r="X11065" t="s">
        <v>97</v>
      </c>
      <c r="Y11065" t="s">
        <v>42</v>
      </c>
      <c r="Z11065" t="s">
        <v>43</v>
      </c>
      <c r="AA11065" t="s">
        <v>44</v>
      </c>
      <c r="AB11065" t="s">
        <v>44</v>
      </c>
    </row>
    <row r="11066" spans="1:28" x14ac:dyDescent="0.25">
      <c r="A11066" t="s">
        <v>16179</v>
      </c>
      <c r="B11066" s="1">
        <v>46176</v>
      </c>
      <c r="C11066" t="s">
        <v>5375</v>
      </c>
      <c r="D11066" t="s">
        <v>5376</v>
      </c>
      <c r="E11066">
        <v>28</v>
      </c>
      <c r="F11066" t="s">
        <v>48</v>
      </c>
      <c r="G11066" t="s">
        <v>387</v>
      </c>
      <c r="H11066" t="s">
        <v>388</v>
      </c>
      <c r="I11066" t="s">
        <v>74</v>
      </c>
      <c r="J11066" t="s">
        <v>75</v>
      </c>
      <c r="K11066">
        <v>3</v>
      </c>
      <c r="L11066" s="2">
        <v>3200</v>
      </c>
      <c r="M11066">
        <v>5</v>
      </c>
      <c r="N11066" s="2">
        <v>9600</v>
      </c>
      <c r="O11066" s="2">
        <v>480</v>
      </c>
      <c r="P11066" s="2">
        <v>9120</v>
      </c>
      <c r="Q11066" s="2">
        <v>6755.03</v>
      </c>
      <c r="R11066" s="2">
        <v>2364.9699999999998</v>
      </c>
      <c r="S11066" t="s">
        <v>53</v>
      </c>
      <c r="T11066" t="s">
        <v>163</v>
      </c>
      <c r="U11066" t="s">
        <v>164</v>
      </c>
      <c r="V11066" t="s">
        <v>39</v>
      </c>
      <c r="W11066" t="s">
        <v>83</v>
      </c>
      <c r="X11066" t="s">
        <v>41</v>
      </c>
      <c r="Y11066" t="s">
        <v>56</v>
      </c>
      <c r="Z11066" t="s">
        <v>43</v>
      </c>
      <c r="AA11066" t="s">
        <v>44</v>
      </c>
      <c r="AB11066" t="s">
        <v>44</v>
      </c>
    </row>
    <row r="11067" spans="1:28" x14ac:dyDescent="0.25">
      <c r="A11067" t="s">
        <v>16180</v>
      </c>
      <c r="B11067" s="1">
        <v>46176</v>
      </c>
      <c r="C11067" t="s">
        <v>3714</v>
      </c>
      <c r="D11067" t="s">
        <v>3715</v>
      </c>
      <c r="E11067">
        <v>35</v>
      </c>
      <c r="F11067" t="s">
        <v>111</v>
      </c>
      <c r="G11067" t="s">
        <v>101</v>
      </c>
      <c r="H11067" t="s">
        <v>102</v>
      </c>
      <c r="I11067" t="s">
        <v>103</v>
      </c>
      <c r="J11067" t="s">
        <v>104</v>
      </c>
      <c r="K11067">
        <v>2</v>
      </c>
      <c r="L11067" s="2">
        <v>1800</v>
      </c>
      <c r="M11067">
        <v>10</v>
      </c>
      <c r="N11067" s="2">
        <v>3600</v>
      </c>
      <c r="O11067" s="2">
        <v>360</v>
      </c>
      <c r="P11067" s="2">
        <v>3240</v>
      </c>
      <c r="Q11067" s="2">
        <v>2385.86</v>
      </c>
      <c r="R11067" s="2">
        <v>854.14</v>
      </c>
      <c r="S11067" t="s">
        <v>36</v>
      </c>
      <c r="T11067" t="s">
        <v>136</v>
      </c>
      <c r="U11067" t="s">
        <v>38</v>
      </c>
      <c r="V11067" t="s">
        <v>39</v>
      </c>
      <c r="W11067" t="s">
        <v>66</v>
      </c>
      <c r="X11067" t="s">
        <v>41</v>
      </c>
      <c r="Y11067" t="s">
        <v>56</v>
      </c>
      <c r="Z11067" t="s">
        <v>43</v>
      </c>
      <c r="AA11067" t="s">
        <v>44</v>
      </c>
      <c r="AB11067" t="s">
        <v>44</v>
      </c>
    </row>
    <row r="11068" spans="1:28" x14ac:dyDescent="0.25">
      <c r="A11068" t="s">
        <v>16181</v>
      </c>
      <c r="B11068" s="1">
        <v>46176</v>
      </c>
      <c r="C11068" t="s">
        <v>2431</v>
      </c>
      <c r="D11068" t="s">
        <v>2432</v>
      </c>
      <c r="E11068">
        <v>21</v>
      </c>
      <c r="F11068" t="s">
        <v>111</v>
      </c>
      <c r="G11068" t="s">
        <v>32</v>
      </c>
      <c r="H11068" t="s">
        <v>33</v>
      </c>
      <c r="I11068" t="s">
        <v>34</v>
      </c>
      <c r="J11068" t="s">
        <v>35</v>
      </c>
      <c r="K11068">
        <v>1</v>
      </c>
      <c r="L11068" s="2">
        <v>55000</v>
      </c>
      <c r="M11068">
        <v>5</v>
      </c>
      <c r="N11068" s="2">
        <v>55000</v>
      </c>
      <c r="O11068" s="2">
        <v>2750</v>
      </c>
      <c r="P11068" s="2">
        <v>52250</v>
      </c>
      <c r="Q11068" s="2">
        <v>31466.89</v>
      </c>
      <c r="R11068" s="2">
        <v>20783.11</v>
      </c>
      <c r="S11068" t="s">
        <v>36</v>
      </c>
      <c r="T11068" t="s">
        <v>96</v>
      </c>
      <c r="U11068" t="s">
        <v>96</v>
      </c>
      <c r="V11068" t="s">
        <v>39</v>
      </c>
      <c r="W11068" t="s">
        <v>83</v>
      </c>
      <c r="X11068" t="s">
        <v>41</v>
      </c>
      <c r="Y11068" t="s">
        <v>56</v>
      </c>
      <c r="Z11068" t="s">
        <v>223</v>
      </c>
      <c r="AA11068" t="s">
        <v>68</v>
      </c>
      <c r="AB11068" t="s">
        <v>44</v>
      </c>
    </row>
    <row r="11069" spans="1:28" x14ac:dyDescent="0.25">
      <c r="A11069" t="s">
        <v>16182</v>
      </c>
      <c r="B11069" s="1">
        <v>46176</v>
      </c>
      <c r="C11069" t="s">
        <v>2677</v>
      </c>
      <c r="D11069" t="s">
        <v>2678</v>
      </c>
      <c r="E11069">
        <v>57</v>
      </c>
      <c r="F11069" t="s">
        <v>31</v>
      </c>
      <c r="G11069" t="s">
        <v>128</v>
      </c>
      <c r="H11069" t="s">
        <v>129</v>
      </c>
      <c r="I11069" t="s">
        <v>74</v>
      </c>
      <c r="J11069" t="s">
        <v>130</v>
      </c>
      <c r="K11069">
        <v>3</v>
      </c>
      <c r="L11069" s="2">
        <v>1700</v>
      </c>
      <c r="M11069">
        <v>5</v>
      </c>
      <c r="N11069" s="2">
        <v>5100</v>
      </c>
      <c r="O11069" s="2">
        <v>255</v>
      </c>
      <c r="P11069" s="2">
        <v>4845</v>
      </c>
      <c r="Q11069" s="2">
        <v>3381.52</v>
      </c>
      <c r="R11069" s="2">
        <v>1463.48</v>
      </c>
      <c r="S11069" t="s">
        <v>36</v>
      </c>
      <c r="T11069" t="s">
        <v>96</v>
      </c>
      <c r="U11069" t="s">
        <v>96</v>
      </c>
      <c r="V11069" t="s">
        <v>39</v>
      </c>
      <c r="W11069" t="s">
        <v>137</v>
      </c>
      <c r="X11069" t="s">
        <v>97</v>
      </c>
      <c r="Y11069" t="s">
        <v>42</v>
      </c>
      <c r="Z11069" t="s">
        <v>223</v>
      </c>
      <c r="AA11069" t="s">
        <v>44</v>
      </c>
      <c r="AB11069" t="s">
        <v>44</v>
      </c>
    </row>
    <row r="11070" spans="1:28" x14ac:dyDescent="0.25">
      <c r="A11070" t="s">
        <v>16183</v>
      </c>
      <c r="B11070" s="1">
        <v>46177</v>
      </c>
      <c r="C11070" t="s">
        <v>3558</v>
      </c>
      <c r="D11070" t="s">
        <v>3559</v>
      </c>
      <c r="E11070">
        <v>31</v>
      </c>
      <c r="F11070" t="s">
        <v>31</v>
      </c>
      <c r="G11070" t="s">
        <v>202</v>
      </c>
      <c r="H11070" t="s">
        <v>203</v>
      </c>
      <c r="I11070" t="s">
        <v>103</v>
      </c>
      <c r="J11070" t="s">
        <v>104</v>
      </c>
      <c r="K11070">
        <v>2</v>
      </c>
      <c r="L11070" s="2">
        <v>550</v>
      </c>
      <c r="M11070">
        <v>10</v>
      </c>
      <c r="N11070" s="2">
        <v>1100</v>
      </c>
      <c r="O11070" s="2">
        <v>110</v>
      </c>
      <c r="P11070" s="2">
        <v>990</v>
      </c>
      <c r="Q11070" s="2">
        <v>547.05999999999995</v>
      </c>
      <c r="R11070" s="2">
        <v>442.94</v>
      </c>
      <c r="S11070" t="s">
        <v>53</v>
      </c>
      <c r="T11070" t="s">
        <v>275</v>
      </c>
      <c r="U11070" t="s">
        <v>123</v>
      </c>
      <c r="V11070" t="s">
        <v>39</v>
      </c>
      <c r="W11070" t="s">
        <v>40</v>
      </c>
      <c r="X11070" t="s">
        <v>41</v>
      </c>
      <c r="Y11070" t="s">
        <v>84</v>
      </c>
      <c r="Z11070" t="s">
        <v>43</v>
      </c>
      <c r="AA11070" t="s">
        <v>44</v>
      </c>
      <c r="AB11070" t="s">
        <v>44</v>
      </c>
    </row>
    <row r="11071" spans="1:28" x14ac:dyDescent="0.25">
      <c r="A11071" t="s">
        <v>16184</v>
      </c>
      <c r="B11071" s="1">
        <v>46177</v>
      </c>
      <c r="C11071" t="s">
        <v>1943</v>
      </c>
      <c r="D11071" t="s">
        <v>1944</v>
      </c>
      <c r="E11071">
        <v>37</v>
      </c>
      <c r="F11071" t="s">
        <v>48</v>
      </c>
      <c r="G11071" t="s">
        <v>32</v>
      </c>
      <c r="H11071" t="s">
        <v>33</v>
      </c>
      <c r="I11071" t="s">
        <v>34</v>
      </c>
      <c r="J11071" t="s">
        <v>35</v>
      </c>
      <c r="K11071">
        <v>1</v>
      </c>
      <c r="L11071" s="2">
        <v>55000</v>
      </c>
      <c r="M11071">
        <v>5</v>
      </c>
      <c r="N11071" s="2">
        <v>55000</v>
      </c>
      <c r="O11071" s="2">
        <v>2750</v>
      </c>
      <c r="P11071" s="2">
        <v>52250</v>
      </c>
      <c r="Q11071" s="2">
        <v>41376.81</v>
      </c>
      <c r="R11071" s="2">
        <v>10873.19</v>
      </c>
      <c r="S11071" t="s">
        <v>64</v>
      </c>
      <c r="T11071" t="s">
        <v>37</v>
      </c>
      <c r="U11071" t="s">
        <v>38</v>
      </c>
      <c r="V11071" t="s">
        <v>39</v>
      </c>
      <c r="W11071" t="s">
        <v>40</v>
      </c>
      <c r="X11071" t="s">
        <v>67</v>
      </c>
      <c r="Y11071" t="s">
        <v>56</v>
      </c>
      <c r="Z11071" t="s">
        <v>43</v>
      </c>
      <c r="AA11071" t="s">
        <v>44</v>
      </c>
      <c r="AB11071" t="s">
        <v>44</v>
      </c>
    </row>
    <row r="11072" spans="1:28" x14ac:dyDescent="0.25">
      <c r="A11072" t="s">
        <v>16185</v>
      </c>
      <c r="B11072" s="1">
        <v>46177</v>
      </c>
      <c r="C11072" t="s">
        <v>86</v>
      </c>
      <c r="D11072" t="s">
        <v>87</v>
      </c>
      <c r="E11072">
        <v>42</v>
      </c>
      <c r="F11072" t="s">
        <v>48</v>
      </c>
      <c r="G11072" t="s">
        <v>280</v>
      </c>
      <c r="H11072" t="s">
        <v>281</v>
      </c>
      <c r="I11072" t="s">
        <v>62</v>
      </c>
      <c r="J11072" t="s">
        <v>190</v>
      </c>
      <c r="K11072">
        <v>1</v>
      </c>
      <c r="L11072" s="2">
        <v>700</v>
      </c>
      <c r="M11072">
        <v>5</v>
      </c>
      <c r="N11072" s="2">
        <v>700</v>
      </c>
      <c r="O11072" s="2">
        <v>35</v>
      </c>
      <c r="P11072" s="2">
        <v>665</v>
      </c>
      <c r="Q11072" s="2">
        <v>526.72</v>
      </c>
      <c r="R11072" s="2">
        <v>138.28</v>
      </c>
      <c r="S11072" t="s">
        <v>53</v>
      </c>
      <c r="T11072" t="s">
        <v>263</v>
      </c>
      <c r="U11072" t="s">
        <v>91</v>
      </c>
      <c r="V11072" t="s">
        <v>39</v>
      </c>
      <c r="W11072" t="s">
        <v>92</v>
      </c>
      <c r="X11072" t="s">
        <v>67</v>
      </c>
      <c r="Y11072" t="s">
        <v>42</v>
      </c>
      <c r="Z11072" t="s">
        <v>43</v>
      </c>
      <c r="AA11072" t="s">
        <v>44</v>
      </c>
      <c r="AB11072" t="s">
        <v>44</v>
      </c>
    </row>
    <row r="11073" spans="1:28" x14ac:dyDescent="0.25">
      <c r="A11073" t="s">
        <v>16186</v>
      </c>
      <c r="B11073" s="1">
        <v>46177</v>
      </c>
      <c r="C11073" t="s">
        <v>5427</v>
      </c>
      <c r="D11073" t="s">
        <v>5428</v>
      </c>
      <c r="E11073">
        <v>57</v>
      </c>
      <c r="F11073" t="s">
        <v>48</v>
      </c>
      <c r="G11073" t="s">
        <v>217</v>
      </c>
      <c r="H11073" t="s">
        <v>218</v>
      </c>
      <c r="I11073" t="s">
        <v>34</v>
      </c>
      <c r="J11073" t="s">
        <v>130</v>
      </c>
      <c r="K11073">
        <v>2</v>
      </c>
      <c r="L11073" s="2">
        <v>28000</v>
      </c>
      <c r="M11073">
        <v>0</v>
      </c>
      <c r="N11073" s="2">
        <v>56000</v>
      </c>
      <c r="O11073" s="2">
        <v>0</v>
      </c>
      <c r="P11073" s="2">
        <v>56000</v>
      </c>
      <c r="Q11073" s="2">
        <v>37127.17</v>
      </c>
      <c r="R11073" s="2">
        <v>18872.830000000002</v>
      </c>
      <c r="S11073" t="s">
        <v>53</v>
      </c>
      <c r="T11073" t="s">
        <v>76</v>
      </c>
      <c r="U11073" t="s">
        <v>77</v>
      </c>
      <c r="V11073" t="s">
        <v>39</v>
      </c>
      <c r="W11073" t="s">
        <v>40</v>
      </c>
      <c r="X11073" t="s">
        <v>41</v>
      </c>
      <c r="Y11073" t="s">
        <v>42</v>
      </c>
      <c r="Z11073" t="s">
        <v>43</v>
      </c>
      <c r="AA11073" t="s">
        <v>44</v>
      </c>
      <c r="AB11073" t="s">
        <v>44</v>
      </c>
    </row>
    <row r="11074" spans="1:28" x14ac:dyDescent="0.25">
      <c r="A11074" t="s">
        <v>16187</v>
      </c>
      <c r="B11074" s="1">
        <v>46177</v>
      </c>
      <c r="C11074" t="s">
        <v>3942</v>
      </c>
      <c r="D11074" t="s">
        <v>3943</v>
      </c>
      <c r="E11074">
        <v>28</v>
      </c>
      <c r="F11074" t="s">
        <v>48</v>
      </c>
      <c r="G11074" t="s">
        <v>128</v>
      </c>
      <c r="H11074" t="s">
        <v>129</v>
      </c>
      <c r="I11074" t="s">
        <v>74</v>
      </c>
      <c r="J11074" t="s">
        <v>130</v>
      </c>
      <c r="K11074">
        <v>1</v>
      </c>
      <c r="L11074" s="2">
        <v>1700</v>
      </c>
      <c r="M11074">
        <v>30</v>
      </c>
      <c r="N11074" s="2">
        <v>1700</v>
      </c>
      <c r="O11074" s="2">
        <v>510</v>
      </c>
      <c r="P11074" s="2">
        <v>1190</v>
      </c>
      <c r="Q11074" s="2">
        <v>968.44</v>
      </c>
      <c r="R11074" s="2">
        <v>221.56</v>
      </c>
      <c r="S11074" t="s">
        <v>53</v>
      </c>
      <c r="T11074" t="s">
        <v>76</v>
      </c>
      <c r="U11074" t="s">
        <v>77</v>
      </c>
      <c r="V11074" t="s">
        <v>39</v>
      </c>
      <c r="W11074" t="s">
        <v>83</v>
      </c>
      <c r="X11074" t="s">
        <v>41</v>
      </c>
      <c r="Y11074" t="s">
        <v>84</v>
      </c>
      <c r="Z11074" t="s">
        <v>43</v>
      </c>
      <c r="AA11074" t="s">
        <v>44</v>
      </c>
      <c r="AB11074" t="s">
        <v>44</v>
      </c>
    </row>
    <row r="11075" spans="1:28" x14ac:dyDescent="0.25">
      <c r="A11075" t="s">
        <v>16188</v>
      </c>
      <c r="B11075" s="1">
        <v>46177</v>
      </c>
      <c r="C11075" t="s">
        <v>3651</v>
      </c>
      <c r="D11075" t="s">
        <v>3652</v>
      </c>
      <c r="E11075">
        <v>25</v>
      </c>
      <c r="F11075" t="s">
        <v>31</v>
      </c>
      <c r="G11075" t="s">
        <v>366</v>
      </c>
      <c r="H11075" t="s">
        <v>367</v>
      </c>
      <c r="I11075" t="s">
        <v>34</v>
      </c>
      <c r="J11075" t="s">
        <v>130</v>
      </c>
      <c r="K11075">
        <v>2</v>
      </c>
      <c r="L11075" s="2">
        <v>14500</v>
      </c>
      <c r="M11075">
        <v>15</v>
      </c>
      <c r="N11075" s="2">
        <v>29000</v>
      </c>
      <c r="O11075" s="2">
        <v>4350</v>
      </c>
      <c r="P11075" s="2">
        <v>24650</v>
      </c>
      <c r="Q11075" s="2">
        <v>19874.98</v>
      </c>
      <c r="R11075" s="2">
        <v>4775.0200000000004</v>
      </c>
      <c r="S11075" t="s">
        <v>64</v>
      </c>
      <c r="T11075" t="s">
        <v>136</v>
      </c>
      <c r="U11075" t="s">
        <v>38</v>
      </c>
      <c r="V11075" t="s">
        <v>39</v>
      </c>
      <c r="W11075" t="s">
        <v>66</v>
      </c>
      <c r="X11075" t="s">
        <v>41</v>
      </c>
      <c r="Y11075" t="s">
        <v>56</v>
      </c>
      <c r="Z11075" t="s">
        <v>43</v>
      </c>
      <c r="AA11075" t="s">
        <v>44</v>
      </c>
      <c r="AB11075" t="s">
        <v>44</v>
      </c>
    </row>
    <row r="11076" spans="1:28" x14ac:dyDescent="0.25">
      <c r="A11076" t="s">
        <v>16189</v>
      </c>
      <c r="B11076" s="1">
        <v>46177</v>
      </c>
      <c r="C11076" t="s">
        <v>806</v>
      </c>
      <c r="D11076" t="s">
        <v>807</v>
      </c>
      <c r="E11076">
        <v>34</v>
      </c>
      <c r="F11076" t="s">
        <v>48</v>
      </c>
      <c r="G11076" t="s">
        <v>112</v>
      </c>
      <c r="H11076" t="s">
        <v>113</v>
      </c>
      <c r="I11076" t="s">
        <v>103</v>
      </c>
      <c r="J11076" t="s">
        <v>104</v>
      </c>
      <c r="K11076">
        <v>2</v>
      </c>
      <c r="L11076" s="2">
        <v>650</v>
      </c>
      <c r="M11076">
        <v>10</v>
      </c>
      <c r="N11076" s="2">
        <v>1300</v>
      </c>
      <c r="O11076" s="2">
        <v>130</v>
      </c>
      <c r="P11076" s="2">
        <v>1170</v>
      </c>
      <c r="Q11076" s="2">
        <v>881.56</v>
      </c>
      <c r="R11076" s="2">
        <v>288.44</v>
      </c>
      <c r="S11076" t="s">
        <v>64</v>
      </c>
      <c r="T11076" t="s">
        <v>222</v>
      </c>
      <c r="U11076" t="s">
        <v>38</v>
      </c>
      <c r="V11076" t="s">
        <v>39</v>
      </c>
      <c r="W11076" t="s">
        <v>83</v>
      </c>
      <c r="X11076" t="s">
        <v>41</v>
      </c>
      <c r="Y11076" t="s">
        <v>42</v>
      </c>
      <c r="Z11076" t="s">
        <v>43</v>
      </c>
      <c r="AA11076" t="s">
        <v>44</v>
      </c>
      <c r="AB11076" t="s">
        <v>44</v>
      </c>
    </row>
    <row r="11077" spans="1:28" x14ac:dyDescent="0.25">
      <c r="A11077" t="s">
        <v>16190</v>
      </c>
      <c r="B11077" s="1">
        <v>46177</v>
      </c>
      <c r="C11077" t="s">
        <v>4145</v>
      </c>
      <c r="D11077" t="s">
        <v>4146</v>
      </c>
      <c r="E11077">
        <v>18</v>
      </c>
      <c r="F11077" t="s">
        <v>48</v>
      </c>
      <c r="G11077" t="s">
        <v>49</v>
      </c>
      <c r="H11077" t="s">
        <v>50</v>
      </c>
      <c r="I11077" t="s">
        <v>51</v>
      </c>
      <c r="J11077" t="s">
        <v>52</v>
      </c>
      <c r="K11077">
        <v>2</v>
      </c>
      <c r="L11077" s="2">
        <v>500</v>
      </c>
      <c r="M11077">
        <v>0</v>
      </c>
      <c r="N11077" s="2">
        <v>1000</v>
      </c>
      <c r="O11077" s="2">
        <v>0</v>
      </c>
      <c r="P11077" s="2">
        <v>1000</v>
      </c>
      <c r="Q11077" s="2">
        <v>674.04</v>
      </c>
      <c r="R11077" s="2">
        <v>325.95999999999998</v>
      </c>
      <c r="S11077" t="s">
        <v>53</v>
      </c>
      <c r="T11077" t="s">
        <v>54</v>
      </c>
      <c r="U11077" t="s">
        <v>55</v>
      </c>
      <c r="V11077" t="s">
        <v>39</v>
      </c>
      <c r="W11077" t="s">
        <v>83</v>
      </c>
      <c r="X11077" t="s">
        <v>97</v>
      </c>
      <c r="Y11077" t="s">
        <v>56</v>
      </c>
      <c r="Z11077" t="s">
        <v>43</v>
      </c>
      <c r="AA11077" t="s">
        <v>44</v>
      </c>
      <c r="AB11077" t="s">
        <v>44</v>
      </c>
    </row>
    <row r="11078" spans="1:28" x14ac:dyDescent="0.25">
      <c r="A11078" t="s">
        <v>16191</v>
      </c>
      <c r="B11078" s="1">
        <v>46177</v>
      </c>
      <c r="C11078" t="s">
        <v>4343</v>
      </c>
      <c r="D11078" t="s">
        <v>4344</v>
      </c>
      <c r="E11078">
        <v>40</v>
      </c>
      <c r="F11078" t="s">
        <v>111</v>
      </c>
      <c r="G11078" t="s">
        <v>168</v>
      </c>
      <c r="H11078" t="s">
        <v>169</v>
      </c>
      <c r="I11078" t="s">
        <v>62</v>
      </c>
      <c r="J11078" t="s">
        <v>143</v>
      </c>
      <c r="K11078">
        <v>2</v>
      </c>
      <c r="L11078" s="2">
        <v>1800</v>
      </c>
      <c r="M11078">
        <v>0</v>
      </c>
      <c r="N11078" s="2">
        <v>3600</v>
      </c>
      <c r="O11078" s="2">
        <v>0</v>
      </c>
      <c r="P11078" s="2">
        <v>3600</v>
      </c>
      <c r="Q11078" s="2">
        <v>2230.89</v>
      </c>
      <c r="R11078" s="2">
        <v>1369.11</v>
      </c>
      <c r="S11078" t="s">
        <v>53</v>
      </c>
      <c r="T11078" t="s">
        <v>275</v>
      </c>
      <c r="U11078" t="s">
        <v>123</v>
      </c>
      <c r="V11078" t="s">
        <v>39</v>
      </c>
      <c r="W11078" t="s">
        <v>83</v>
      </c>
      <c r="X11078" t="s">
        <v>67</v>
      </c>
      <c r="Y11078" t="s">
        <v>56</v>
      </c>
      <c r="Z11078" t="s">
        <v>43</v>
      </c>
      <c r="AA11078" t="s">
        <v>68</v>
      </c>
      <c r="AB11078" t="s">
        <v>44</v>
      </c>
    </row>
    <row r="11079" spans="1:28" x14ac:dyDescent="0.25">
      <c r="A11079" t="s">
        <v>16192</v>
      </c>
      <c r="B11079" s="1">
        <v>46177</v>
      </c>
      <c r="C11079" t="s">
        <v>3679</v>
      </c>
      <c r="D11079" t="s">
        <v>3680</v>
      </c>
      <c r="E11079">
        <v>22</v>
      </c>
      <c r="F11079" t="s">
        <v>48</v>
      </c>
      <c r="G11079" t="s">
        <v>81</v>
      </c>
      <c r="H11079" t="s">
        <v>82</v>
      </c>
      <c r="I11079" t="s">
        <v>51</v>
      </c>
      <c r="J11079" t="s">
        <v>52</v>
      </c>
      <c r="K11079">
        <v>1</v>
      </c>
      <c r="L11079" s="2">
        <v>600</v>
      </c>
      <c r="M11079">
        <v>20</v>
      </c>
      <c r="N11079" s="2">
        <v>600</v>
      </c>
      <c r="O11079" s="2">
        <v>120</v>
      </c>
      <c r="P11079" s="2">
        <v>480</v>
      </c>
      <c r="Q11079" s="2">
        <v>365.58</v>
      </c>
      <c r="R11079" s="2">
        <v>114.42</v>
      </c>
      <c r="S11079" t="s">
        <v>64</v>
      </c>
      <c r="T11079" t="s">
        <v>54</v>
      </c>
      <c r="U11079" t="s">
        <v>55</v>
      </c>
      <c r="V11079" t="s">
        <v>39</v>
      </c>
      <c r="W11079" t="s">
        <v>83</v>
      </c>
      <c r="X11079" t="s">
        <v>97</v>
      </c>
      <c r="Y11079" t="s">
        <v>56</v>
      </c>
      <c r="Z11079" t="s">
        <v>43</v>
      </c>
      <c r="AA11079" t="s">
        <v>44</v>
      </c>
      <c r="AB11079" t="s">
        <v>44</v>
      </c>
    </row>
    <row r="11080" spans="1:28" x14ac:dyDescent="0.25">
      <c r="A11080" t="s">
        <v>16193</v>
      </c>
      <c r="B11080" s="1">
        <v>46177</v>
      </c>
      <c r="C11080" t="s">
        <v>5447</v>
      </c>
      <c r="D11080" t="s">
        <v>5448</v>
      </c>
      <c r="E11080">
        <v>41</v>
      </c>
      <c r="F11080" t="s">
        <v>31</v>
      </c>
      <c r="G11080" t="s">
        <v>318</v>
      </c>
      <c r="H11080" t="s">
        <v>319</v>
      </c>
      <c r="I11080" t="s">
        <v>34</v>
      </c>
      <c r="J11080" t="s">
        <v>190</v>
      </c>
      <c r="K11080">
        <v>1</v>
      </c>
      <c r="L11080" s="2">
        <v>2500</v>
      </c>
      <c r="M11080">
        <v>25</v>
      </c>
      <c r="N11080" s="2">
        <v>2500</v>
      </c>
      <c r="O11080" s="2">
        <v>625</v>
      </c>
      <c r="P11080" s="2">
        <v>1875</v>
      </c>
      <c r="Q11080" s="2">
        <v>1377.29</v>
      </c>
      <c r="R11080" s="2">
        <v>497.71</v>
      </c>
      <c r="S11080" t="s">
        <v>53</v>
      </c>
      <c r="T11080" t="s">
        <v>163</v>
      </c>
      <c r="U11080" t="s">
        <v>164</v>
      </c>
      <c r="V11080" t="s">
        <v>39</v>
      </c>
      <c r="W11080" t="s">
        <v>92</v>
      </c>
      <c r="X11080" t="s">
        <v>97</v>
      </c>
      <c r="Y11080" t="s">
        <v>56</v>
      </c>
      <c r="Z11080" t="s">
        <v>223</v>
      </c>
      <c r="AA11080" t="s">
        <v>44</v>
      </c>
      <c r="AB11080" t="s">
        <v>44</v>
      </c>
    </row>
    <row r="11081" spans="1:28" x14ac:dyDescent="0.25">
      <c r="A11081" t="s">
        <v>16194</v>
      </c>
      <c r="B11081" s="1">
        <v>46178</v>
      </c>
      <c r="C11081" t="s">
        <v>4728</v>
      </c>
      <c r="D11081" t="s">
        <v>4729</v>
      </c>
      <c r="E11081">
        <v>48</v>
      </c>
      <c r="F11081" t="s">
        <v>111</v>
      </c>
      <c r="G11081" t="s">
        <v>128</v>
      </c>
      <c r="H11081" t="s">
        <v>129</v>
      </c>
      <c r="I11081" t="s">
        <v>74</v>
      </c>
      <c r="J11081" t="s">
        <v>130</v>
      </c>
      <c r="K11081">
        <v>1</v>
      </c>
      <c r="L11081" s="2">
        <v>1700</v>
      </c>
      <c r="M11081">
        <v>0</v>
      </c>
      <c r="N11081" s="2">
        <v>1700</v>
      </c>
      <c r="O11081" s="2">
        <v>0</v>
      </c>
      <c r="P11081" s="2">
        <v>1700</v>
      </c>
      <c r="Q11081" s="2">
        <v>1100.03</v>
      </c>
      <c r="R11081" s="2">
        <v>599.97</v>
      </c>
      <c r="S11081" t="s">
        <v>53</v>
      </c>
      <c r="T11081" t="s">
        <v>398</v>
      </c>
      <c r="U11081" t="s">
        <v>399</v>
      </c>
      <c r="V11081" t="s">
        <v>39</v>
      </c>
      <c r="W11081" t="s">
        <v>92</v>
      </c>
      <c r="X11081" t="s">
        <v>41</v>
      </c>
      <c r="Y11081" t="s">
        <v>56</v>
      </c>
      <c r="Z11081" t="s">
        <v>43</v>
      </c>
      <c r="AA11081" t="s">
        <v>44</v>
      </c>
      <c r="AB11081" t="s">
        <v>44</v>
      </c>
    </row>
    <row r="11082" spans="1:28" x14ac:dyDescent="0.25">
      <c r="A11082" t="s">
        <v>16195</v>
      </c>
      <c r="B11082" s="1">
        <v>46178</v>
      </c>
      <c r="C11082" t="s">
        <v>10775</v>
      </c>
      <c r="D11082" t="s">
        <v>10776</v>
      </c>
      <c r="E11082">
        <v>46</v>
      </c>
      <c r="F11082" t="s">
        <v>31</v>
      </c>
      <c r="G11082" t="s">
        <v>298</v>
      </c>
      <c r="H11082" t="s">
        <v>299</v>
      </c>
      <c r="I11082" t="s">
        <v>103</v>
      </c>
      <c r="J11082" t="s">
        <v>104</v>
      </c>
      <c r="K11082">
        <v>1</v>
      </c>
      <c r="L11082" s="2">
        <v>700</v>
      </c>
      <c r="M11082">
        <v>0</v>
      </c>
      <c r="N11082" s="2">
        <v>700</v>
      </c>
      <c r="O11082" s="2">
        <v>0</v>
      </c>
      <c r="P11082" s="2">
        <v>700</v>
      </c>
      <c r="Q11082" s="2">
        <v>479.93</v>
      </c>
      <c r="R11082" s="2">
        <v>220.07</v>
      </c>
      <c r="S11082" t="s">
        <v>53</v>
      </c>
      <c r="T11082" t="s">
        <v>290</v>
      </c>
      <c r="U11082" t="s">
        <v>291</v>
      </c>
      <c r="V11082" t="s">
        <v>39</v>
      </c>
      <c r="W11082" t="s">
        <v>66</v>
      </c>
      <c r="X11082" t="s">
        <v>67</v>
      </c>
      <c r="Y11082" t="s">
        <v>56</v>
      </c>
      <c r="Z11082" t="s">
        <v>43</v>
      </c>
      <c r="AA11082" t="s">
        <v>44</v>
      </c>
      <c r="AB11082" t="s">
        <v>44</v>
      </c>
    </row>
    <row r="11083" spans="1:28" x14ac:dyDescent="0.25">
      <c r="A11083" t="s">
        <v>16196</v>
      </c>
      <c r="B11083" s="1">
        <v>46178</v>
      </c>
      <c r="C11083" t="s">
        <v>3568</v>
      </c>
      <c r="D11083" t="s">
        <v>3569</v>
      </c>
      <c r="E11083">
        <v>39</v>
      </c>
      <c r="F11083" t="s">
        <v>48</v>
      </c>
      <c r="G11083" t="s">
        <v>207</v>
      </c>
      <c r="H11083" t="s">
        <v>208</v>
      </c>
      <c r="I11083" t="s">
        <v>34</v>
      </c>
      <c r="J11083" t="s">
        <v>143</v>
      </c>
      <c r="K11083">
        <v>3</v>
      </c>
      <c r="L11083" s="2">
        <v>18000</v>
      </c>
      <c r="M11083">
        <v>25</v>
      </c>
      <c r="N11083" s="2">
        <v>54000</v>
      </c>
      <c r="O11083" s="2">
        <v>13500</v>
      </c>
      <c r="P11083" s="2">
        <v>40500</v>
      </c>
      <c r="Q11083" s="2">
        <v>28215.13</v>
      </c>
      <c r="R11083" s="2">
        <v>12284.87</v>
      </c>
      <c r="S11083" t="s">
        <v>36</v>
      </c>
      <c r="T11083" t="s">
        <v>263</v>
      </c>
      <c r="U11083" t="s">
        <v>91</v>
      </c>
      <c r="V11083" t="s">
        <v>39</v>
      </c>
      <c r="W11083" t="s">
        <v>124</v>
      </c>
      <c r="X11083" t="s">
        <v>41</v>
      </c>
      <c r="Y11083" t="s">
        <v>56</v>
      </c>
      <c r="Z11083" t="s">
        <v>43</v>
      </c>
      <c r="AA11083" t="s">
        <v>44</v>
      </c>
      <c r="AB11083" t="s">
        <v>68</v>
      </c>
    </row>
    <row r="11084" spans="1:28" x14ac:dyDescent="0.25">
      <c r="A11084" t="s">
        <v>16197</v>
      </c>
      <c r="B11084" s="1">
        <v>46178</v>
      </c>
      <c r="C11084" t="s">
        <v>1128</v>
      </c>
      <c r="D11084" t="s">
        <v>1129</v>
      </c>
      <c r="E11084">
        <v>19</v>
      </c>
      <c r="F11084" t="s">
        <v>48</v>
      </c>
      <c r="G11084" t="s">
        <v>280</v>
      </c>
      <c r="H11084" t="s">
        <v>281</v>
      </c>
      <c r="I11084" t="s">
        <v>62</v>
      </c>
      <c r="J11084" t="s">
        <v>190</v>
      </c>
      <c r="K11084">
        <v>2</v>
      </c>
      <c r="L11084" s="2">
        <v>700</v>
      </c>
      <c r="M11084">
        <v>20</v>
      </c>
      <c r="N11084" s="2">
        <v>1400</v>
      </c>
      <c r="O11084" s="2">
        <v>280</v>
      </c>
      <c r="P11084" s="2">
        <v>1120</v>
      </c>
      <c r="Q11084" s="2">
        <v>757.36</v>
      </c>
      <c r="R11084" s="2">
        <v>362.64</v>
      </c>
      <c r="S11084" t="s">
        <v>53</v>
      </c>
      <c r="T11084" t="s">
        <v>37</v>
      </c>
      <c r="U11084" t="s">
        <v>38</v>
      </c>
      <c r="V11084" t="s">
        <v>39</v>
      </c>
      <c r="W11084" t="s">
        <v>92</v>
      </c>
      <c r="X11084" t="s">
        <v>97</v>
      </c>
      <c r="Y11084" t="s">
        <v>56</v>
      </c>
      <c r="Z11084" t="s">
        <v>43</v>
      </c>
      <c r="AA11084" t="s">
        <v>44</v>
      </c>
      <c r="AB11084" t="s">
        <v>44</v>
      </c>
    </row>
    <row r="11085" spans="1:28" x14ac:dyDescent="0.25">
      <c r="A11085" t="s">
        <v>16198</v>
      </c>
      <c r="B11085" s="1">
        <v>46178</v>
      </c>
      <c r="C11085" t="s">
        <v>4594</v>
      </c>
      <c r="D11085" t="s">
        <v>4595</v>
      </c>
      <c r="E11085">
        <v>53</v>
      </c>
      <c r="F11085" t="s">
        <v>48</v>
      </c>
      <c r="G11085" t="s">
        <v>72</v>
      </c>
      <c r="H11085" t="s">
        <v>73</v>
      </c>
      <c r="I11085" t="s">
        <v>74</v>
      </c>
      <c r="J11085" t="s">
        <v>75</v>
      </c>
      <c r="K11085">
        <v>2</v>
      </c>
      <c r="L11085" s="2">
        <v>2200</v>
      </c>
      <c r="M11085">
        <v>5</v>
      </c>
      <c r="N11085" s="2">
        <v>4400</v>
      </c>
      <c r="O11085" s="2">
        <v>220</v>
      </c>
      <c r="P11085" s="2">
        <v>4180</v>
      </c>
      <c r="Q11085" s="2">
        <v>3218.15</v>
      </c>
      <c r="R11085" s="2">
        <v>961.85</v>
      </c>
      <c r="S11085" t="s">
        <v>53</v>
      </c>
      <c r="T11085" t="s">
        <v>65</v>
      </c>
      <c r="U11085" t="s">
        <v>65</v>
      </c>
      <c r="V11085" t="s">
        <v>39</v>
      </c>
      <c r="W11085" t="s">
        <v>124</v>
      </c>
      <c r="X11085" t="s">
        <v>41</v>
      </c>
      <c r="Y11085" t="s">
        <v>56</v>
      </c>
      <c r="Z11085" t="s">
        <v>223</v>
      </c>
      <c r="AA11085" t="s">
        <v>44</v>
      </c>
      <c r="AB11085" t="s">
        <v>44</v>
      </c>
    </row>
    <row r="11086" spans="1:28" x14ac:dyDescent="0.25">
      <c r="A11086" t="s">
        <v>16199</v>
      </c>
      <c r="B11086" s="1">
        <v>46178</v>
      </c>
      <c r="C11086" t="s">
        <v>904</v>
      </c>
      <c r="D11086" t="s">
        <v>905</v>
      </c>
      <c r="E11086">
        <v>23</v>
      </c>
      <c r="F11086" t="s">
        <v>31</v>
      </c>
      <c r="G11086" t="s">
        <v>436</v>
      </c>
      <c r="H11086" t="s">
        <v>437</v>
      </c>
      <c r="I11086" t="s">
        <v>74</v>
      </c>
      <c r="J11086" t="s">
        <v>190</v>
      </c>
      <c r="K11086">
        <v>1</v>
      </c>
      <c r="L11086" s="2">
        <v>1800</v>
      </c>
      <c r="M11086">
        <v>15</v>
      </c>
      <c r="N11086" s="2">
        <v>1800</v>
      </c>
      <c r="O11086" s="2">
        <v>270</v>
      </c>
      <c r="P11086" s="2">
        <v>1530</v>
      </c>
      <c r="Q11086" s="2">
        <v>1127.8499999999999</v>
      </c>
      <c r="R11086" s="2">
        <v>402.15</v>
      </c>
      <c r="S11086" t="s">
        <v>64</v>
      </c>
      <c r="T11086" t="s">
        <v>90</v>
      </c>
      <c r="U11086" t="s">
        <v>91</v>
      </c>
      <c r="V11086" t="s">
        <v>39</v>
      </c>
      <c r="W11086" t="s">
        <v>124</v>
      </c>
      <c r="X11086" t="s">
        <v>97</v>
      </c>
      <c r="Y11086" t="s">
        <v>84</v>
      </c>
      <c r="Z11086" t="s">
        <v>43</v>
      </c>
      <c r="AA11086" t="s">
        <v>44</v>
      </c>
      <c r="AB11086" t="s">
        <v>44</v>
      </c>
    </row>
    <row r="11087" spans="1:28" x14ac:dyDescent="0.25">
      <c r="A11087" t="s">
        <v>16200</v>
      </c>
      <c r="B11087" s="1">
        <v>46178</v>
      </c>
      <c r="C11087" t="s">
        <v>6136</v>
      </c>
      <c r="D11087" t="s">
        <v>6137</v>
      </c>
      <c r="E11087">
        <v>60</v>
      </c>
      <c r="F11087" t="s">
        <v>48</v>
      </c>
      <c r="G11087" t="s">
        <v>88</v>
      </c>
      <c r="H11087" t="s">
        <v>89</v>
      </c>
      <c r="I11087" t="s">
        <v>62</v>
      </c>
      <c r="J11087" t="s">
        <v>63</v>
      </c>
      <c r="K11087">
        <v>5</v>
      </c>
      <c r="L11087" s="2">
        <v>4200</v>
      </c>
      <c r="M11087">
        <v>10</v>
      </c>
      <c r="N11087" s="2">
        <v>21000</v>
      </c>
      <c r="O11087" s="2">
        <v>2100</v>
      </c>
      <c r="P11087" s="2">
        <v>18900</v>
      </c>
      <c r="Q11087" s="2">
        <v>15465.75</v>
      </c>
      <c r="R11087" s="2">
        <v>3434.25</v>
      </c>
      <c r="S11087" t="s">
        <v>64</v>
      </c>
      <c r="T11087" t="s">
        <v>178</v>
      </c>
      <c r="U11087" t="s">
        <v>154</v>
      </c>
      <c r="V11087" t="s">
        <v>39</v>
      </c>
      <c r="W11087" t="s">
        <v>40</v>
      </c>
      <c r="X11087" t="s">
        <v>67</v>
      </c>
      <c r="Y11087" t="s">
        <v>56</v>
      </c>
      <c r="Z11087" t="s">
        <v>43</v>
      </c>
      <c r="AA11087" t="s">
        <v>44</v>
      </c>
      <c r="AB11087" t="s">
        <v>44</v>
      </c>
    </row>
    <row r="11088" spans="1:28" x14ac:dyDescent="0.25">
      <c r="A11088" t="s">
        <v>16201</v>
      </c>
      <c r="B11088" s="1">
        <v>46178</v>
      </c>
      <c r="C11088" t="s">
        <v>1244</v>
      </c>
      <c r="D11088" t="s">
        <v>1245</v>
      </c>
      <c r="E11088">
        <v>41</v>
      </c>
      <c r="F11088" t="s">
        <v>31</v>
      </c>
      <c r="G11088" t="s">
        <v>101</v>
      </c>
      <c r="H11088" t="s">
        <v>102</v>
      </c>
      <c r="I11088" t="s">
        <v>103</v>
      </c>
      <c r="J11088" t="s">
        <v>104</v>
      </c>
      <c r="K11088">
        <v>2</v>
      </c>
      <c r="L11088" s="2">
        <v>1800</v>
      </c>
      <c r="M11088">
        <v>10</v>
      </c>
      <c r="N11088" s="2">
        <v>3600</v>
      </c>
      <c r="O11088" s="2">
        <v>360</v>
      </c>
      <c r="P11088" s="2">
        <v>3240</v>
      </c>
      <c r="Q11088" s="2">
        <v>2641.5</v>
      </c>
      <c r="R11088" s="2">
        <v>598.5</v>
      </c>
      <c r="S11088" t="s">
        <v>53</v>
      </c>
      <c r="T11088" t="s">
        <v>114</v>
      </c>
      <c r="U11088" t="s">
        <v>115</v>
      </c>
      <c r="V11088" t="s">
        <v>39</v>
      </c>
      <c r="W11088" t="s">
        <v>124</v>
      </c>
      <c r="X11088" t="s">
        <v>41</v>
      </c>
      <c r="Y11088" t="s">
        <v>56</v>
      </c>
      <c r="Z11088" t="s">
        <v>508</v>
      </c>
      <c r="AA11088" t="s">
        <v>44</v>
      </c>
      <c r="AB11088" t="s">
        <v>44</v>
      </c>
    </row>
    <row r="11089" spans="1:28" x14ac:dyDescent="0.25">
      <c r="A11089" t="s">
        <v>16202</v>
      </c>
      <c r="B11089" s="1">
        <v>46178</v>
      </c>
      <c r="C11089" t="s">
        <v>5795</v>
      </c>
      <c r="D11089" t="s">
        <v>5796</v>
      </c>
      <c r="E11089">
        <v>53</v>
      </c>
      <c r="F11089" t="s">
        <v>31</v>
      </c>
      <c r="G11089" t="s">
        <v>344</v>
      </c>
      <c r="H11089" t="s">
        <v>345</v>
      </c>
      <c r="I11089" t="s">
        <v>34</v>
      </c>
      <c r="J11089" t="s">
        <v>121</v>
      </c>
      <c r="K11089">
        <v>2</v>
      </c>
      <c r="L11089" s="2">
        <v>1600</v>
      </c>
      <c r="M11089">
        <v>20</v>
      </c>
      <c r="N11089" s="2">
        <v>3200</v>
      </c>
      <c r="O11089" s="2">
        <v>640</v>
      </c>
      <c r="P11089" s="2">
        <v>2560</v>
      </c>
      <c r="Q11089" s="2">
        <v>1790.48</v>
      </c>
      <c r="R11089" s="2">
        <v>769.52</v>
      </c>
      <c r="S11089" t="s">
        <v>36</v>
      </c>
      <c r="T11089" t="s">
        <v>76</v>
      </c>
      <c r="U11089" t="s">
        <v>77</v>
      </c>
      <c r="V11089" t="s">
        <v>39</v>
      </c>
      <c r="W11089" t="s">
        <v>66</v>
      </c>
      <c r="X11089" t="s">
        <v>41</v>
      </c>
      <c r="Y11089" t="s">
        <v>56</v>
      </c>
      <c r="Z11089" t="s">
        <v>43</v>
      </c>
      <c r="AA11089" t="s">
        <v>44</v>
      </c>
      <c r="AB11089" t="s">
        <v>44</v>
      </c>
    </row>
    <row r="11090" spans="1:28" x14ac:dyDescent="0.25">
      <c r="A11090" t="s">
        <v>16203</v>
      </c>
      <c r="B11090" s="1">
        <v>46178</v>
      </c>
      <c r="C11090" t="s">
        <v>442</v>
      </c>
      <c r="D11090" t="s">
        <v>443</v>
      </c>
      <c r="E11090">
        <v>53</v>
      </c>
      <c r="F11090" t="s">
        <v>31</v>
      </c>
      <c r="G11090" t="s">
        <v>60</v>
      </c>
      <c r="H11090" t="s">
        <v>61</v>
      </c>
      <c r="I11090" t="s">
        <v>62</v>
      </c>
      <c r="J11090" t="s">
        <v>63</v>
      </c>
      <c r="K11090">
        <v>1</v>
      </c>
      <c r="L11090" s="2">
        <v>3500</v>
      </c>
      <c r="M11090">
        <v>0</v>
      </c>
      <c r="N11090" s="2">
        <v>3500</v>
      </c>
      <c r="O11090" s="2">
        <v>0</v>
      </c>
      <c r="P11090" s="2">
        <v>3500</v>
      </c>
      <c r="Q11090" s="2">
        <v>1953.72</v>
      </c>
      <c r="R11090" s="2">
        <v>1546.28</v>
      </c>
      <c r="S11090" t="s">
        <v>53</v>
      </c>
      <c r="T11090" t="s">
        <v>290</v>
      </c>
      <c r="U11090" t="s">
        <v>291</v>
      </c>
      <c r="V11090" t="s">
        <v>39</v>
      </c>
      <c r="W11090" t="s">
        <v>40</v>
      </c>
      <c r="X11090" t="s">
        <v>67</v>
      </c>
      <c r="Y11090" t="s">
        <v>56</v>
      </c>
      <c r="Z11090" t="s">
        <v>43</v>
      </c>
      <c r="AA11090" t="s">
        <v>44</v>
      </c>
      <c r="AB11090" t="s">
        <v>44</v>
      </c>
    </row>
    <row r="11091" spans="1:28" x14ac:dyDescent="0.25">
      <c r="A11091" t="s">
        <v>16204</v>
      </c>
      <c r="B11091" s="1">
        <v>46178</v>
      </c>
      <c r="C11091" t="s">
        <v>4251</v>
      </c>
      <c r="D11091" t="s">
        <v>4252</v>
      </c>
      <c r="E11091">
        <v>29</v>
      </c>
      <c r="F11091" t="s">
        <v>48</v>
      </c>
      <c r="G11091" t="s">
        <v>81</v>
      </c>
      <c r="H11091" t="s">
        <v>82</v>
      </c>
      <c r="I11091" t="s">
        <v>51</v>
      </c>
      <c r="J11091" t="s">
        <v>52</v>
      </c>
      <c r="K11091">
        <v>5</v>
      </c>
      <c r="L11091" s="2">
        <v>600</v>
      </c>
      <c r="M11091">
        <v>15</v>
      </c>
      <c r="N11091" s="2">
        <v>3000</v>
      </c>
      <c r="O11091" s="2">
        <v>450</v>
      </c>
      <c r="P11091" s="2">
        <v>2550</v>
      </c>
      <c r="Q11091" s="2">
        <v>2083.58</v>
      </c>
      <c r="R11091" s="2">
        <v>466.42</v>
      </c>
      <c r="S11091" t="s">
        <v>36</v>
      </c>
      <c r="T11091" t="s">
        <v>122</v>
      </c>
      <c r="U11091" t="s">
        <v>123</v>
      </c>
      <c r="V11091" t="s">
        <v>39</v>
      </c>
      <c r="W11091" t="s">
        <v>92</v>
      </c>
      <c r="X11091" t="s">
        <v>41</v>
      </c>
      <c r="Y11091" t="s">
        <v>56</v>
      </c>
      <c r="Z11091" t="s">
        <v>43</v>
      </c>
      <c r="AA11091" t="s">
        <v>44</v>
      </c>
      <c r="AB11091" t="s">
        <v>44</v>
      </c>
    </row>
    <row r="11092" spans="1:28" x14ac:dyDescent="0.25">
      <c r="A11092" t="s">
        <v>16205</v>
      </c>
      <c r="B11092" s="1">
        <v>46178</v>
      </c>
      <c r="C11092" t="s">
        <v>2083</v>
      </c>
      <c r="D11092" t="s">
        <v>2084</v>
      </c>
      <c r="E11092">
        <v>18</v>
      </c>
      <c r="F11092" t="s">
        <v>48</v>
      </c>
      <c r="G11092" t="s">
        <v>352</v>
      </c>
      <c r="H11092" t="s">
        <v>353</v>
      </c>
      <c r="I11092" t="s">
        <v>103</v>
      </c>
      <c r="J11092" t="s">
        <v>104</v>
      </c>
      <c r="K11092">
        <v>5</v>
      </c>
      <c r="L11092" s="2">
        <v>850</v>
      </c>
      <c r="M11092">
        <v>25</v>
      </c>
      <c r="N11092" s="2">
        <v>4250</v>
      </c>
      <c r="O11092" s="2">
        <v>1062.5</v>
      </c>
      <c r="P11092" s="2">
        <v>3187.5</v>
      </c>
      <c r="Q11092" s="2">
        <v>2272.86</v>
      </c>
      <c r="R11092" s="2">
        <v>914.64</v>
      </c>
      <c r="S11092" t="s">
        <v>53</v>
      </c>
      <c r="T11092" t="s">
        <v>76</v>
      </c>
      <c r="U11092" t="s">
        <v>77</v>
      </c>
      <c r="V11092" t="s">
        <v>39</v>
      </c>
      <c r="W11092" t="s">
        <v>40</v>
      </c>
      <c r="X11092" t="s">
        <v>41</v>
      </c>
      <c r="Y11092" t="s">
        <v>42</v>
      </c>
      <c r="Z11092" t="s">
        <v>43</v>
      </c>
      <c r="AA11092" t="s">
        <v>44</v>
      </c>
      <c r="AB11092" t="s">
        <v>44</v>
      </c>
    </row>
    <row r="11093" spans="1:28" x14ac:dyDescent="0.25">
      <c r="A11093" t="s">
        <v>16206</v>
      </c>
      <c r="B11093" s="1">
        <v>46178</v>
      </c>
      <c r="C11093" t="s">
        <v>1022</v>
      </c>
      <c r="D11093" t="s">
        <v>1023</v>
      </c>
      <c r="E11093">
        <v>30</v>
      </c>
      <c r="F11093" t="s">
        <v>111</v>
      </c>
      <c r="G11093" t="s">
        <v>217</v>
      </c>
      <c r="H11093" t="s">
        <v>218</v>
      </c>
      <c r="I11093" t="s">
        <v>34</v>
      </c>
      <c r="J11093" t="s">
        <v>130</v>
      </c>
      <c r="K11093">
        <v>1</v>
      </c>
      <c r="L11093" s="2">
        <v>28000</v>
      </c>
      <c r="M11093">
        <v>5</v>
      </c>
      <c r="N11093" s="2">
        <v>28000</v>
      </c>
      <c r="O11093" s="2">
        <v>1400</v>
      </c>
      <c r="P11093" s="2">
        <v>26600</v>
      </c>
      <c r="Q11093" s="2">
        <v>20551.939999999999</v>
      </c>
      <c r="R11093" s="2">
        <v>6048.06</v>
      </c>
      <c r="S11093" t="s">
        <v>53</v>
      </c>
      <c r="T11093" t="s">
        <v>398</v>
      </c>
      <c r="U11093" t="s">
        <v>399</v>
      </c>
      <c r="V11093" t="s">
        <v>39</v>
      </c>
      <c r="W11093" t="s">
        <v>92</v>
      </c>
      <c r="X11093" t="s">
        <v>41</v>
      </c>
      <c r="Y11093" t="s">
        <v>56</v>
      </c>
      <c r="Z11093" t="s">
        <v>43</v>
      </c>
      <c r="AA11093" t="s">
        <v>44</v>
      </c>
      <c r="AB11093" t="s">
        <v>44</v>
      </c>
    </row>
    <row r="11094" spans="1:28" x14ac:dyDescent="0.25">
      <c r="A11094" t="s">
        <v>16207</v>
      </c>
      <c r="B11094" s="1">
        <v>46178</v>
      </c>
      <c r="C11094" t="s">
        <v>3048</v>
      </c>
      <c r="D11094" t="s">
        <v>3049</v>
      </c>
      <c r="E11094">
        <v>22</v>
      </c>
      <c r="F11094" t="s">
        <v>48</v>
      </c>
      <c r="G11094" t="s">
        <v>238</v>
      </c>
      <c r="H11094" t="s">
        <v>239</v>
      </c>
      <c r="I11094" t="s">
        <v>62</v>
      </c>
      <c r="J11094" t="s">
        <v>63</v>
      </c>
      <c r="K11094">
        <v>1</v>
      </c>
      <c r="L11094" s="2">
        <v>6500</v>
      </c>
      <c r="M11094">
        <v>15</v>
      </c>
      <c r="N11094" s="2">
        <v>6500</v>
      </c>
      <c r="O11094" s="2">
        <v>975</v>
      </c>
      <c r="P11094" s="2">
        <v>5525</v>
      </c>
      <c r="Q11094" s="2">
        <v>4402.47</v>
      </c>
      <c r="R11094" s="2">
        <v>1122.53</v>
      </c>
      <c r="S11094" t="s">
        <v>36</v>
      </c>
      <c r="T11094" t="s">
        <v>54</v>
      </c>
      <c r="U11094" t="s">
        <v>55</v>
      </c>
      <c r="V11094" t="s">
        <v>39</v>
      </c>
      <c r="W11094" t="s">
        <v>137</v>
      </c>
      <c r="X11094" t="s">
        <v>97</v>
      </c>
      <c r="Y11094" t="s">
        <v>42</v>
      </c>
      <c r="Z11094" t="s">
        <v>43</v>
      </c>
      <c r="AA11094" t="s">
        <v>44</v>
      </c>
      <c r="AB11094" t="s">
        <v>44</v>
      </c>
    </row>
    <row r="11095" spans="1:28" x14ac:dyDescent="0.25">
      <c r="A11095" t="s">
        <v>16208</v>
      </c>
      <c r="B11095" s="1">
        <v>46178</v>
      </c>
      <c r="C11095" t="s">
        <v>9160</v>
      </c>
      <c r="D11095" t="s">
        <v>9161</v>
      </c>
      <c r="E11095">
        <v>19</v>
      </c>
      <c r="F11095" t="s">
        <v>48</v>
      </c>
      <c r="G11095" t="s">
        <v>158</v>
      </c>
      <c r="H11095" t="s">
        <v>159</v>
      </c>
      <c r="I11095" t="s">
        <v>51</v>
      </c>
      <c r="J11095" t="s">
        <v>52</v>
      </c>
      <c r="K11095">
        <v>5</v>
      </c>
      <c r="L11095" s="2">
        <v>650</v>
      </c>
      <c r="M11095">
        <v>5</v>
      </c>
      <c r="N11095" s="2">
        <v>3250</v>
      </c>
      <c r="O11095" s="2">
        <v>162.5</v>
      </c>
      <c r="P11095" s="2">
        <v>3087.5</v>
      </c>
      <c r="Q11095" s="2">
        <v>2158.92</v>
      </c>
      <c r="R11095" s="2">
        <v>928.58</v>
      </c>
      <c r="S11095" t="s">
        <v>53</v>
      </c>
      <c r="T11095" t="s">
        <v>105</v>
      </c>
      <c r="U11095" t="s">
        <v>106</v>
      </c>
      <c r="V11095" t="s">
        <v>39</v>
      </c>
      <c r="W11095" t="s">
        <v>66</v>
      </c>
      <c r="X11095" t="s">
        <v>97</v>
      </c>
      <c r="Y11095" t="s">
        <v>56</v>
      </c>
      <c r="Z11095" t="s">
        <v>43</v>
      </c>
      <c r="AA11095" t="s">
        <v>44</v>
      </c>
      <c r="AB11095" t="s">
        <v>44</v>
      </c>
    </row>
    <row r="11096" spans="1:28" x14ac:dyDescent="0.25">
      <c r="A11096" t="s">
        <v>16209</v>
      </c>
      <c r="B11096" s="1">
        <v>46179</v>
      </c>
      <c r="C11096" t="s">
        <v>898</v>
      </c>
      <c r="D11096" t="s">
        <v>899</v>
      </c>
      <c r="E11096">
        <v>46</v>
      </c>
      <c r="F11096" t="s">
        <v>111</v>
      </c>
      <c r="G11096" t="s">
        <v>202</v>
      </c>
      <c r="H11096" t="s">
        <v>203</v>
      </c>
      <c r="I11096" t="s">
        <v>103</v>
      </c>
      <c r="J11096" t="s">
        <v>104</v>
      </c>
      <c r="K11096">
        <v>5</v>
      </c>
      <c r="L11096" s="2">
        <v>550</v>
      </c>
      <c r="M11096">
        <v>25</v>
      </c>
      <c r="N11096" s="2">
        <v>2750</v>
      </c>
      <c r="O11096" s="2">
        <v>687.5</v>
      </c>
      <c r="P11096" s="2">
        <v>2062.5</v>
      </c>
      <c r="Q11096" s="2">
        <v>1512.48</v>
      </c>
      <c r="R11096" s="2">
        <v>550.02</v>
      </c>
      <c r="S11096" t="s">
        <v>53</v>
      </c>
      <c r="T11096" t="s">
        <v>578</v>
      </c>
      <c r="U11096" t="s">
        <v>579</v>
      </c>
      <c r="V11096" t="s">
        <v>39</v>
      </c>
      <c r="W11096" t="s">
        <v>137</v>
      </c>
      <c r="X11096" t="s">
        <v>41</v>
      </c>
      <c r="Y11096" t="s">
        <v>56</v>
      </c>
      <c r="Z11096" t="s">
        <v>43</v>
      </c>
      <c r="AA11096" t="s">
        <v>44</v>
      </c>
      <c r="AB11096" t="s">
        <v>44</v>
      </c>
    </row>
    <row r="11097" spans="1:28" x14ac:dyDescent="0.25">
      <c r="A11097" t="s">
        <v>16210</v>
      </c>
      <c r="B11097" s="1">
        <v>46179</v>
      </c>
      <c r="C11097" t="s">
        <v>11217</v>
      </c>
      <c r="D11097" t="s">
        <v>11218</v>
      </c>
      <c r="E11097">
        <v>38</v>
      </c>
      <c r="F11097" t="s">
        <v>111</v>
      </c>
      <c r="G11097" t="s">
        <v>238</v>
      </c>
      <c r="H11097" t="s">
        <v>239</v>
      </c>
      <c r="I11097" t="s">
        <v>62</v>
      </c>
      <c r="J11097" t="s">
        <v>63</v>
      </c>
      <c r="K11097">
        <v>2</v>
      </c>
      <c r="L11097" s="2">
        <v>6500</v>
      </c>
      <c r="M11097">
        <v>15</v>
      </c>
      <c r="N11097" s="2">
        <v>13000</v>
      </c>
      <c r="O11097" s="2">
        <v>1950</v>
      </c>
      <c r="P11097" s="2">
        <v>11050</v>
      </c>
      <c r="Q11097" s="2">
        <v>6595.22</v>
      </c>
      <c r="R11097" s="2">
        <v>4454.78</v>
      </c>
      <c r="S11097" t="s">
        <v>64</v>
      </c>
      <c r="T11097" t="s">
        <v>76</v>
      </c>
      <c r="U11097" t="s">
        <v>77</v>
      </c>
      <c r="V11097" t="s">
        <v>39</v>
      </c>
      <c r="W11097" t="s">
        <v>83</v>
      </c>
      <c r="X11097" t="s">
        <v>97</v>
      </c>
      <c r="Y11097" t="s">
        <v>56</v>
      </c>
      <c r="Z11097" t="s">
        <v>223</v>
      </c>
      <c r="AA11097" t="s">
        <v>44</v>
      </c>
      <c r="AB11097" t="s">
        <v>44</v>
      </c>
    </row>
    <row r="11098" spans="1:28" x14ac:dyDescent="0.25">
      <c r="A11098" t="s">
        <v>16211</v>
      </c>
      <c r="B11098" s="1">
        <v>46179</v>
      </c>
      <c r="C11098" t="s">
        <v>5404</v>
      </c>
      <c r="D11098" t="s">
        <v>5405</v>
      </c>
      <c r="E11098">
        <v>52</v>
      </c>
      <c r="F11098" t="s">
        <v>31</v>
      </c>
      <c r="G11098" t="s">
        <v>352</v>
      </c>
      <c r="H11098" t="s">
        <v>353</v>
      </c>
      <c r="I11098" t="s">
        <v>103</v>
      </c>
      <c r="J11098" t="s">
        <v>104</v>
      </c>
      <c r="K11098">
        <v>3</v>
      </c>
      <c r="L11098" s="2">
        <v>850</v>
      </c>
      <c r="M11098">
        <v>20</v>
      </c>
      <c r="N11098" s="2">
        <v>2550</v>
      </c>
      <c r="O11098" s="2">
        <v>510</v>
      </c>
      <c r="P11098" s="2">
        <v>2040</v>
      </c>
      <c r="Q11098" s="2">
        <v>1457.99</v>
      </c>
      <c r="R11098" s="2">
        <v>582.01</v>
      </c>
      <c r="S11098" t="s">
        <v>53</v>
      </c>
      <c r="T11098" t="s">
        <v>136</v>
      </c>
      <c r="U11098" t="s">
        <v>38</v>
      </c>
      <c r="V11098" t="s">
        <v>39</v>
      </c>
      <c r="W11098" t="s">
        <v>83</v>
      </c>
      <c r="X11098" t="s">
        <v>97</v>
      </c>
      <c r="Y11098" t="s">
        <v>56</v>
      </c>
      <c r="Z11098" t="s">
        <v>43</v>
      </c>
      <c r="AA11098" t="s">
        <v>44</v>
      </c>
      <c r="AB11098" t="s">
        <v>44</v>
      </c>
    </row>
    <row r="11099" spans="1:28" x14ac:dyDescent="0.25">
      <c r="A11099" t="s">
        <v>16212</v>
      </c>
      <c r="B11099" s="1">
        <v>46179</v>
      </c>
      <c r="C11099" t="s">
        <v>7045</v>
      </c>
      <c r="D11099" t="s">
        <v>7046</v>
      </c>
      <c r="E11099">
        <v>25</v>
      </c>
      <c r="F11099" t="s">
        <v>31</v>
      </c>
      <c r="G11099" t="s">
        <v>436</v>
      </c>
      <c r="H11099" t="s">
        <v>437</v>
      </c>
      <c r="I11099" t="s">
        <v>74</v>
      </c>
      <c r="J11099" t="s">
        <v>190</v>
      </c>
      <c r="K11099">
        <v>2</v>
      </c>
      <c r="L11099" s="2">
        <v>1800</v>
      </c>
      <c r="M11099">
        <v>20</v>
      </c>
      <c r="N11099" s="2">
        <v>3600</v>
      </c>
      <c r="O11099" s="2">
        <v>720</v>
      </c>
      <c r="P11099" s="2">
        <v>2880</v>
      </c>
      <c r="Q11099" s="2">
        <v>1944.67</v>
      </c>
      <c r="R11099" s="2">
        <v>935.33</v>
      </c>
      <c r="S11099" t="s">
        <v>64</v>
      </c>
      <c r="T11099" t="s">
        <v>105</v>
      </c>
      <c r="U11099" t="s">
        <v>106</v>
      </c>
      <c r="V11099" t="s">
        <v>39</v>
      </c>
      <c r="W11099" t="s">
        <v>124</v>
      </c>
      <c r="X11099" t="s">
        <v>41</v>
      </c>
      <c r="Y11099" t="s">
        <v>56</v>
      </c>
      <c r="Z11099" t="s">
        <v>43</v>
      </c>
      <c r="AA11099" t="s">
        <v>44</v>
      </c>
      <c r="AB11099" t="s">
        <v>44</v>
      </c>
    </row>
    <row r="11100" spans="1:28" x14ac:dyDescent="0.25">
      <c r="A11100" t="s">
        <v>16213</v>
      </c>
      <c r="B11100" s="1">
        <v>46179</v>
      </c>
      <c r="C11100" t="s">
        <v>6286</v>
      </c>
      <c r="D11100" t="s">
        <v>6287</v>
      </c>
      <c r="E11100">
        <v>32</v>
      </c>
      <c r="F11100" t="s">
        <v>111</v>
      </c>
      <c r="G11100" t="s">
        <v>141</v>
      </c>
      <c r="H11100" t="s">
        <v>142</v>
      </c>
      <c r="I11100" t="s">
        <v>74</v>
      </c>
      <c r="J11100" t="s">
        <v>143</v>
      </c>
      <c r="K11100">
        <v>2</v>
      </c>
      <c r="L11100" s="2">
        <v>900</v>
      </c>
      <c r="M11100">
        <v>10</v>
      </c>
      <c r="N11100" s="2">
        <v>1800</v>
      </c>
      <c r="O11100" s="2">
        <v>180</v>
      </c>
      <c r="P11100" s="2">
        <v>1620</v>
      </c>
      <c r="Q11100" s="2">
        <v>1161.73</v>
      </c>
      <c r="R11100" s="2">
        <v>458.27</v>
      </c>
      <c r="S11100" t="s">
        <v>36</v>
      </c>
      <c r="T11100" t="s">
        <v>114</v>
      </c>
      <c r="U11100" t="s">
        <v>115</v>
      </c>
      <c r="V11100" t="s">
        <v>39</v>
      </c>
      <c r="W11100" t="s">
        <v>66</v>
      </c>
      <c r="X11100" t="s">
        <v>41</v>
      </c>
      <c r="Y11100" t="s">
        <v>56</v>
      </c>
      <c r="Z11100" t="s">
        <v>43</v>
      </c>
      <c r="AA11100" t="s">
        <v>44</v>
      </c>
      <c r="AB11100" t="s">
        <v>44</v>
      </c>
    </row>
    <row r="11101" spans="1:28" x14ac:dyDescent="0.25">
      <c r="A11101" t="s">
        <v>16214</v>
      </c>
      <c r="B11101" s="1">
        <v>46179</v>
      </c>
      <c r="C11101" t="s">
        <v>6363</v>
      </c>
      <c r="D11101" t="s">
        <v>6364</v>
      </c>
      <c r="E11101">
        <v>43</v>
      </c>
      <c r="F11101" t="s">
        <v>31</v>
      </c>
      <c r="G11101" t="s">
        <v>280</v>
      </c>
      <c r="H11101" t="s">
        <v>281</v>
      </c>
      <c r="I11101" t="s">
        <v>62</v>
      </c>
      <c r="J11101" t="s">
        <v>190</v>
      </c>
      <c r="K11101">
        <v>3</v>
      </c>
      <c r="L11101" s="2">
        <v>700</v>
      </c>
      <c r="M11101">
        <v>15</v>
      </c>
      <c r="N11101" s="2">
        <v>2100</v>
      </c>
      <c r="O11101" s="2">
        <v>315</v>
      </c>
      <c r="P11101" s="2">
        <v>1785</v>
      </c>
      <c r="Q11101" s="2">
        <v>992.92</v>
      </c>
      <c r="R11101" s="2">
        <v>792.08</v>
      </c>
      <c r="S11101" t="s">
        <v>53</v>
      </c>
      <c r="T11101" t="s">
        <v>407</v>
      </c>
      <c r="U11101" t="s">
        <v>408</v>
      </c>
      <c r="V11101" t="s">
        <v>39</v>
      </c>
      <c r="W11101" t="s">
        <v>40</v>
      </c>
      <c r="X11101" t="s">
        <v>97</v>
      </c>
      <c r="Y11101" t="s">
        <v>42</v>
      </c>
      <c r="Z11101" t="s">
        <v>43</v>
      </c>
      <c r="AA11101" t="s">
        <v>68</v>
      </c>
      <c r="AB11101" t="s">
        <v>44</v>
      </c>
    </row>
    <row r="11102" spans="1:28" x14ac:dyDescent="0.25">
      <c r="A11102" t="s">
        <v>16215</v>
      </c>
      <c r="B11102" s="1">
        <v>46179</v>
      </c>
      <c r="C11102" t="s">
        <v>9639</v>
      </c>
      <c r="D11102" t="s">
        <v>9640</v>
      </c>
      <c r="E11102">
        <v>26</v>
      </c>
      <c r="F11102" t="s">
        <v>48</v>
      </c>
      <c r="G11102" t="s">
        <v>238</v>
      </c>
      <c r="H11102" t="s">
        <v>239</v>
      </c>
      <c r="I11102" t="s">
        <v>62</v>
      </c>
      <c r="J11102" t="s">
        <v>63</v>
      </c>
      <c r="K11102">
        <v>1</v>
      </c>
      <c r="L11102" s="2">
        <v>6500</v>
      </c>
      <c r="M11102">
        <v>0</v>
      </c>
      <c r="N11102" s="2">
        <v>6500</v>
      </c>
      <c r="O11102" s="2">
        <v>0</v>
      </c>
      <c r="P11102" s="2">
        <v>6500</v>
      </c>
      <c r="Q11102" s="2">
        <v>5239.66</v>
      </c>
      <c r="R11102" s="2">
        <v>1260.3399999999999</v>
      </c>
      <c r="S11102" t="s">
        <v>53</v>
      </c>
      <c r="T11102" t="s">
        <v>105</v>
      </c>
      <c r="U11102" t="s">
        <v>106</v>
      </c>
      <c r="V11102" t="s">
        <v>39</v>
      </c>
      <c r="W11102" t="s">
        <v>83</v>
      </c>
      <c r="X11102" t="s">
        <v>97</v>
      </c>
      <c r="Y11102" t="s">
        <v>56</v>
      </c>
      <c r="Z11102" t="s">
        <v>508</v>
      </c>
      <c r="AA11102" t="s">
        <v>44</v>
      </c>
      <c r="AB11102" t="s">
        <v>44</v>
      </c>
    </row>
    <row r="11103" spans="1:28" x14ac:dyDescent="0.25">
      <c r="A11103" t="s">
        <v>16216</v>
      </c>
      <c r="B11103" s="1">
        <v>46179</v>
      </c>
      <c r="C11103" t="s">
        <v>1159</v>
      </c>
      <c r="D11103" t="s">
        <v>1160</v>
      </c>
      <c r="E11103">
        <v>28</v>
      </c>
      <c r="F11103" t="s">
        <v>48</v>
      </c>
      <c r="G11103" t="s">
        <v>128</v>
      </c>
      <c r="H11103" t="s">
        <v>129</v>
      </c>
      <c r="I11103" t="s">
        <v>74</v>
      </c>
      <c r="J11103" t="s">
        <v>130</v>
      </c>
      <c r="K11103">
        <v>3</v>
      </c>
      <c r="L11103" s="2">
        <v>1700</v>
      </c>
      <c r="M11103">
        <v>25</v>
      </c>
      <c r="N11103" s="2">
        <v>5100</v>
      </c>
      <c r="O11103" s="2">
        <v>1275</v>
      </c>
      <c r="P11103" s="2">
        <v>3825</v>
      </c>
      <c r="Q11103" s="2">
        <v>2635.11</v>
      </c>
      <c r="R11103" s="2">
        <v>1189.8900000000001</v>
      </c>
      <c r="S11103" t="s">
        <v>53</v>
      </c>
      <c r="T11103" t="s">
        <v>54</v>
      </c>
      <c r="U11103" t="s">
        <v>55</v>
      </c>
      <c r="V11103" t="s">
        <v>39</v>
      </c>
      <c r="W11103" t="s">
        <v>40</v>
      </c>
      <c r="X11103" t="s">
        <v>67</v>
      </c>
      <c r="Y11103" t="s">
        <v>56</v>
      </c>
      <c r="Z11103" t="s">
        <v>43</v>
      </c>
      <c r="AA11103" t="s">
        <v>44</v>
      </c>
      <c r="AB11103" t="s">
        <v>44</v>
      </c>
    </row>
    <row r="11104" spans="1:28" x14ac:dyDescent="0.25">
      <c r="A11104" t="s">
        <v>16217</v>
      </c>
      <c r="B11104" s="1">
        <v>46179</v>
      </c>
      <c r="C11104" t="s">
        <v>3119</v>
      </c>
      <c r="D11104" t="s">
        <v>3120</v>
      </c>
      <c r="E11104">
        <v>54</v>
      </c>
      <c r="F11104" t="s">
        <v>48</v>
      </c>
      <c r="G11104" t="s">
        <v>280</v>
      </c>
      <c r="H11104" t="s">
        <v>281</v>
      </c>
      <c r="I11104" t="s">
        <v>62</v>
      </c>
      <c r="J11104" t="s">
        <v>190</v>
      </c>
      <c r="K11104">
        <v>2</v>
      </c>
      <c r="L11104" s="2">
        <v>700</v>
      </c>
      <c r="M11104">
        <v>10</v>
      </c>
      <c r="N11104" s="2">
        <v>1400</v>
      </c>
      <c r="O11104" s="2">
        <v>140</v>
      </c>
      <c r="P11104" s="2">
        <v>1260</v>
      </c>
      <c r="Q11104" s="2">
        <v>947.91</v>
      </c>
      <c r="R11104" s="2">
        <v>312.08999999999997</v>
      </c>
      <c r="S11104" t="s">
        <v>53</v>
      </c>
      <c r="T11104" t="s">
        <v>54</v>
      </c>
      <c r="U11104" t="s">
        <v>55</v>
      </c>
      <c r="V11104" t="s">
        <v>39</v>
      </c>
      <c r="W11104" t="s">
        <v>124</v>
      </c>
      <c r="X11104" t="s">
        <v>67</v>
      </c>
      <c r="Y11104" t="s">
        <v>56</v>
      </c>
      <c r="Z11104" t="s">
        <v>43</v>
      </c>
      <c r="AA11104" t="s">
        <v>44</v>
      </c>
      <c r="AB11104" t="s">
        <v>44</v>
      </c>
    </row>
    <row r="11105" spans="1:28" x14ac:dyDescent="0.25">
      <c r="A11105" t="s">
        <v>16218</v>
      </c>
      <c r="B11105" s="1">
        <v>46179</v>
      </c>
      <c r="C11105" t="s">
        <v>13332</v>
      </c>
      <c r="D11105" t="s">
        <v>13333</v>
      </c>
      <c r="E11105">
        <v>53</v>
      </c>
      <c r="F11105" t="s">
        <v>31</v>
      </c>
      <c r="G11105" t="s">
        <v>243</v>
      </c>
      <c r="H11105" t="s">
        <v>244</v>
      </c>
      <c r="I11105" t="s">
        <v>103</v>
      </c>
      <c r="J11105" t="s">
        <v>104</v>
      </c>
      <c r="K11105">
        <v>2</v>
      </c>
      <c r="L11105" s="2">
        <v>450</v>
      </c>
      <c r="M11105">
        <v>10</v>
      </c>
      <c r="N11105" s="2">
        <v>900</v>
      </c>
      <c r="O11105" s="2">
        <v>90</v>
      </c>
      <c r="P11105" s="2">
        <v>810</v>
      </c>
      <c r="Q11105" s="2">
        <v>636.76</v>
      </c>
      <c r="R11105" s="2">
        <v>173.24</v>
      </c>
      <c r="S11105" t="s">
        <v>53</v>
      </c>
      <c r="T11105" t="s">
        <v>54</v>
      </c>
      <c r="U11105" t="s">
        <v>55</v>
      </c>
      <c r="V11105" t="s">
        <v>39</v>
      </c>
      <c r="W11105" t="s">
        <v>40</v>
      </c>
      <c r="X11105" t="s">
        <v>97</v>
      </c>
      <c r="Y11105" t="s">
        <v>42</v>
      </c>
      <c r="Z11105" t="s">
        <v>43</v>
      </c>
      <c r="AA11105" t="s">
        <v>44</v>
      </c>
      <c r="AB11105" t="s">
        <v>44</v>
      </c>
    </row>
    <row r="11106" spans="1:28" x14ac:dyDescent="0.25">
      <c r="A11106" t="s">
        <v>16219</v>
      </c>
      <c r="B11106" s="1">
        <v>46179</v>
      </c>
      <c r="C11106" t="s">
        <v>3666</v>
      </c>
      <c r="D11106" t="s">
        <v>3667</v>
      </c>
      <c r="E11106">
        <v>48</v>
      </c>
      <c r="F11106" t="s">
        <v>48</v>
      </c>
      <c r="G11106" t="s">
        <v>112</v>
      </c>
      <c r="H11106" t="s">
        <v>113</v>
      </c>
      <c r="I11106" t="s">
        <v>103</v>
      </c>
      <c r="J11106" t="s">
        <v>104</v>
      </c>
      <c r="K11106">
        <v>1</v>
      </c>
      <c r="L11106" s="2">
        <v>650</v>
      </c>
      <c r="M11106">
        <v>15</v>
      </c>
      <c r="N11106" s="2">
        <v>650</v>
      </c>
      <c r="O11106" s="2">
        <v>97.5</v>
      </c>
      <c r="P11106" s="2">
        <v>552.5</v>
      </c>
      <c r="Q11106" s="2">
        <v>410.47</v>
      </c>
      <c r="R11106" s="2">
        <v>142.03</v>
      </c>
      <c r="S11106" t="s">
        <v>36</v>
      </c>
      <c r="T11106" t="s">
        <v>65</v>
      </c>
      <c r="U11106" t="s">
        <v>65</v>
      </c>
      <c r="V11106" t="s">
        <v>39</v>
      </c>
      <c r="W11106" t="s">
        <v>92</v>
      </c>
      <c r="X11106" t="s">
        <v>41</v>
      </c>
      <c r="Y11106" t="s">
        <v>56</v>
      </c>
      <c r="Z11106" t="s">
        <v>43</v>
      </c>
      <c r="AA11106" t="s">
        <v>44</v>
      </c>
      <c r="AB11106" t="s">
        <v>44</v>
      </c>
    </row>
    <row r="11107" spans="1:28" x14ac:dyDescent="0.25">
      <c r="A11107" t="s">
        <v>16220</v>
      </c>
      <c r="B11107" s="1">
        <v>46179</v>
      </c>
      <c r="C11107" t="s">
        <v>4343</v>
      </c>
      <c r="D11107" t="s">
        <v>4344</v>
      </c>
      <c r="E11107">
        <v>19</v>
      </c>
      <c r="F11107" t="s">
        <v>31</v>
      </c>
      <c r="G11107" t="s">
        <v>119</v>
      </c>
      <c r="H11107" t="s">
        <v>120</v>
      </c>
      <c r="I11107" t="s">
        <v>62</v>
      </c>
      <c r="J11107" t="s">
        <v>121</v>
      </c>
      <c r="K11107">
        <v>3</v>
      </c>
      <c r="L11107" s="2">
        <v>4800</v>
      </c>
      <c r="M11107">
        <v>5</v>
      </c>
      <c r="N11107" s="2">
        <v>14400</v>
      </c>
      <c r="O11107" s="2">
        <v>720</v>
      </c>
      <c r="P11107" s="2">
        <v>13680</v>
      </c>
      <c r="Q11107" s="2">
        <v>9965.84</v>
      </c>
      <c r="R11107" s="2">
        <v>3714.16</v>
      </c>
      <c r="S11107" t="s">
        <v>53</v>
      </c>
      <c r="T11107" t="s">
        <v>76</v>
      </c>
      <c r="U11107" t="s">
        <v>77</v>
      </c>
      <c r="V11107" t="s">
        <v>39</v>
      </c>
      <c r="W11107" t="s">
        <v>66</v>
      </c>
      <c r="X11107" t="s">
        <v>41</v>
      </c>
      <c r="Y11107" t="s">
        <v>56</v>
      </c>
      <c r="Z11107" t="s">
        <v>43</v>
      </c>
      <c r="AA11107" t="s">
        <v>44</v>
      </c>
      <c r="AB11107" t="s">
        <v>44</v>
      </c>
    </row>
    <row r="11108" spans="1:28" x14ac:dyDescent="0.25">
      <c r="A11108" t="s">
        <v>16221</v>
      </c>
      <c r="B11108" s="1">
        <v>46179</v>
      </c>
      <c r="C11108" t="s">
        <v>6207</v>
      </c>
      <c r="D11108" t="s">
        <v>6208</v>
      </c>
      <c r="E11108">
        <v>24</v>
      </c>
      <c r="F11108" t="s">
        <v>31</v>
      </c>
      <c r="G11108" t="s">
        <v>148</v>
      </c>
      <c r="H11108" t="s">
        <v>149</v>
      </c>
      <c r="I11108" t="s">
        <v>74</v>
      </c>
      <c r="J11108" t="s">
        <v>130</v>
      </c>
      <c r="K11108">
        <v>2</v>
      </c>
      <c r="L11108" s="2">
        <v>3500</v>
      </c>
      <c r="M11108">
        <v>15</v>
      </c>
      <c r="N11108" s="2">
        <v>7000</v>
      </c>
      <c r="O11108" s="2">
        <v>1050</v>
      </c>
      <c r="P11108" s="2">
        <v>5950</v>
      </c>
      <c r="Q11108" s="2">
        <v>4609.3999999999996</v>
      </c>
      <c r="R11108" s="2">
        <v>1340.6</v>
      </c>
      <c r="S11108" t="s">
        <v>53</v>
      </c>
      <c r="T11108" t="s">
        <v>398</v>
      </c>
      <c r="U11108" t="s">
        <v>399</v>
      </c>
      <c r="V11108" t="s">
        <v>39</v>
      </c>
      <c r="W11108" t="s">
        <v>124</v>
      </c>
      <c r="X11108" t="s">
        <v>67</v>
      </c>
      <c r="Y11108" t="s">
        <v>84</v>
      </c>
      <c r="Z11108" t="s">
        <v>43</v>
      </c>
      <c r="AA11108" t="s">
        <v>44</v>
      </c>
      <c r="AB11108" t="s">
        <v>44</v>
      </c>
    </row>
    <row r="11109" spans="1:28" x14ac:dyDescent="0.25">
      <c r="A11109" t="s">
        <v>16222</v>
      </c>
      <c r="B11109" s="1">
        <v>46179</v>
      </c>
      <c r="C11109" t="s">
        <v>2027</v>
      </c>
      <c r="D11109" t="s">
        <v>2028</v>
      </c>
      <c r="E11109">
        <v>19</v>
      </c>
      <c r="F11109" t="s">
        <v>31</v>
      </c>
      <c r="G11109" t="s">
        <v>148</v>
      </c>
      <c r="H11109" t="s">
        <v>149</v>
      </c>
      <c r="I11109" t="s">
        <v>74</v>
      </c>
      <c r="J11109" t="s">
        <v>130</v>
      </c>
      <c r="K11109">
        <v>1</v>
      </c>
      <c r="L11109" s="2">
        <v>3500</v>
      </c>
      <c r="M11109">
        <v>15</v>
      </c>
      <c r="N11109" s="2">
        <v>3500</v>
      </c>
      <c r="O11109" s="2">
        <v>525</v>
      </c>
      <c r="P11109" s="2">
        <v>2975</v>
      </c>
      <c r="Q11109" s="2">
        <v>2263.84</v>
      </c>
      <c r="R11109" s="2">
        <v>711.16</v>
      </c>
      <c r="S11109" t="s">
        <v>53</v>
      </c>
      <c r="T11109" t="s">
        <v>163</v>
      </c>
      <c r="U11109" t="s">
        <v>164</v>
      </c>
      <c r="V11109" t="s">
        <v>39</v>
      </c>
      <c r="W11109" t="s">
        <v>92</v>
      </c>
      <c r="X11109" t="s">
        <v>97</v>
      </c>
      <c r="Y11109" t="s">
        <v>42</v>
      </c>
      <c r="Z11109" t="s">
        <v>223</v>
      </c>
      <c r="AA11109" t="s">
        <v>44</v>
      </c>
      <c r="AB11109" t="s">
        <v>44</v>
      </c>
    </row>
    <row r="11110" spans="1:28" x14ac:dyDescent="0.25">
      <c r="A11110" t="s">
        <v>16223</v>
      </c>
      <c r="B11110" s="1">
        <v>46179</v>
      </c>
      <c r="C11110" t="s">
        <v>12018</v>
      </c>
      <c r="D11110" t="s">
        <v>12019</v>
      </c>
      <c r="E11110">
        <v>27</v>
      </c>
      <c r="F11110" t="s">
        <v>48</v>
      </c>
      <c r="G11110" t="s">
        <v>387</v>
      </c>
      <c r="H11110" t="s">
        <v>388</v>
      </c>
      <c r="I11110" t="s">
        <v>74</v>
      </c>
      <c r="J11110" t="s">
        <v>75</v>
      </c>
      <c r="K11110">
        <v>3</v>
      </c>
      <c r="L11110" s="2">
        <v>3200</v>
      </c>
      <c r="M11110">
        <v>15</v>
      </c>
      <c r="N11110" s="2">
        <v>9600</v>
      </c>
      <c r="O11110" s="2">
        <v>1440</v>
      </c>
      <c r="P11110" s="2">
        <v>8160</v>
      </c>
      <c r="Q11110" s="2">
        <v>6482.02</v>
      </c>
      <c r="R11110" s="2">
        <v>1677.98</v>
      </c>
      <c r="S11110" t="s">
        <v>53</v>
      </c>
      <c r="T11110" t="s">
        <v>37</v>
      </c>
      <c r="U11110" t="s">
        <v>38</v>
      </c>
      <c r="V11110" t="s">
        <v>39</v>
      </c>
      <c r="W11110" t="s">
        <v>40</v>
      </c>
      <c r="X11110" t="s">
        <v>41</v>
      </c>
      <c r="Y11110" t="s">
        <v>56</v>
      </c>
      <c r="Z11110" t="s">
        <v>43</v>
      </c>
      <c r="AA11110" t="s">
        <v>44</v>
      </c>
      <c r="AB11110" t="s">
        <v>44</v>
      </c>
    </row>
    <row r="11111" spans="1:28" x14ac:dyDescent="0.25">
      <c r="A11111" t="s">
        <v>16224</v>
      </c>
      <c r="B11111" s="1">
        <v>46180</v>
      </c>
      <c r="C11111" t="s">
        <v>16111</v>
      </c>
      <c r="D11111" t="s">
        <v>16112</v>
      </c>
      <c r="E11111">
        <v>34</v>
      </c>
      <c r="F11111" t="s">
        <v>48</v>
      </c>
      <c r="G11111" t="s">
        <v>112</v>
      </c>
      <c r="H11111" t="s">
        <v>113</v>
      </c>
      <c r="I11111" t="s">
        <v>103</v>
      </c>
      <c r="J11111" t="s">
        <v>104</v>
      </c>
      <c r="K11111">
        <v>1</v>
      </c>
      <c r="L11111" s="2">
        <v>650</v>
      </c>
      <c r="M11111">
        <v>20</v>
      </c>
      <c r="N11111" s="2">
        <v>650</v>
      </c>
      <c r="O11111" s="2">
        <v>130</v>
      </c>
      <c r="P11111" s="2">
        <v>520</v>
      </c>
      <c r="Q11111" s="2">
        <v>380.44</v>
      </c>
      <c r="R11111" s="2">
        <v>139.56</v>
      </c>
      <c r="S11111" t="s">
        <v>64</v>
      </c>
      <c r="T11111" t="s">
        <v>263</v>
      </c>
      <c r="U11111" t="s">
        <v>91</v>
      </c>
      <c r="V11111" t="s">
        <v>39</v>
      </c>
      <c r="W11111" t="s">
        <v>124</v>
      </c>
      <c r="X11111" t="s">
        <v>41</v>
      </c>
      <c r="Y11111" t="s">
        <v>56</v>
      </c>
      <c r="Z11111" t="s">
        <v>43</v>
      </c>
      <c r="AA11111" t="s">
        <v>44</v>
      </c>
      <c r="AB11111" t="s">
        <v>44</v>
      </c>
    </row>
    <row r="11112" spans="1:28" x14ac:dyDescent="0.25">
      <c r="A11112" t="s">
        <v>16225</v>
      </c>
      <c r="B11112" s="1">
        <v>46180</v>
      </c>
      <c r="C11112" t="s">
        <v>4961</v>
      </c>
      <c r="D11112" t="s">
        <v>4962</v>
      </c>
      <c r="E11112">
        <v>25</v>
      </c>
      <c r="F11112" t="s">
        <v>31</v>
      </c>
      <c r="G11112" t="s">
        <v>188</v>
      </c>
      <c r="H11112" t="s">
        <v>189</v>
      </c>
      <c r="I11112" t="s">
        <v>34</v>
      </c>
      <c r="J11112" t="s">
        <v>190</v>
      </c>
      <c r="K11112">
        <v>1</v>
      </c>
      <c r="L11112" s="2">
        <v>1800</v>
      </c>
      <c r="M11112">
        <v>20</v>
      </c>
      <c r="N11112" s="2">
        <v>1800</v>
      </c>
      <c r="O11112" s="2">
        <v>360</v>
      </c>
      <c r="P11112" s="2">
        <v>1440</v>
      </c>
      <c r="Q11112" s="2">
        <v>1133.3800000000001</v>
      </c>
      <c r="R11112" s="2">
        <v>306.62</v>
      </c>
      <c r="S11112" t="s">
        <v>53</v>
      </c>
      <c r="T11112" t="s">
        <v>76</v>
      </c>
      <c r="U11112" t="s">
        <v>77</v>
      </c>
      <c r="V11112" t="s">
        <v>39</v>
      </c>
      <c r="W11112" t="s">
        <v>137</v>
      </c>
      <c r="X11112" t="s">
        <v>67</v>
      </c>
      <c r="Y11112" t="s">
        <v>56</v>
      </c>
      <c r="Z11112" t="s">
        <v>43</v>
      </c>
      <c r="AA11112" t="s">
        <v>44</v>
      </c>
      <c r="AB11112" t="s">
        <v>44</v>
      </c>
    </row>
    <row r="11113" spans="1:28" x14ac:dyDescent="0.25">
      <c r="A11113" t="s">
        <v>16226</v>
      </c>
      <c r="B11113" s="1">
        <v>46180</v>
      </c>
      <c r="C11113" t="s">
        <v>2725</v>
      </c>
      <c r="D11113" t="s">
        <v>2726</v>
      </c>
      <c r="E11113">
        <v>42</v>
      </c>
      <c r="F11113" t="s">
        <v>48</v>
      </c>
      <c r="G11113" t="s">
        <v>141</v>
      </c>
      <c r="H11113" t="s">
        <v>142</v>
      </c>
      <c r="I11113" t="s">
        <v>74</v>
      </c>
      <c r="J11113" t="s">
        <v>143</v>
      </c>
      <c r="K11113">
        <v>1</v>
      </c>
      <c r="L11113" s="2">
        <v>900</v>
      </c>
      <c r="M11113">
        <v>30</v>
      </c>
      <c r="N11113" s="2">
        <v>900</v>
      </c>
      <c r="O11113" s="2">
        <v>270</v>
      </c>
      <c r="P11113" s="2">
        <v>630</v>
      </c>
      <c r="Q11113" s="2">
        <v>476.93</v>
      </c>
      <c r="R11113" s="2">
        <v>153.07</v>
      </c>
      <c r="S11113" t="s">
        <v>64</v>
      </c>
      <c r="T11113" t="s">
        <v>222</v>
      </c>
      <c r="U11113" t="s">
        <v>38</v>
      </c>
      <c r="V11113" t="s">
        <v>39</v>
      </c>
      <c r="W11113" t="s">
        <v>92</v>
      </c>
      <c r="X11113" t="s">
        <v>67</v>
      </c>
      <c r="Y11113" t="s">
        <v>56</v>
      </c>
      <c r="Z11113" t="s">
        <v>43</v>
      </c>
      <c r="AA11113" t="s">
        <v>44</v>
      </c>
      <c r="AB11113" t="s">
        <v>44</v>
      </c>
    </row>
    <row r="11114" spans="1:28" x14ac:dyDescent="0.25">
      <c r="A11114" t="s">
        <v>16227</v>
      </c>
      <c r="B11114" s="1">
        <v>46180</v>
      </c>
      <c r="C11114" t="s">
        <v>11964</v>
      </c>
      <c r="D11114" t="s">
        <v>11965</v>
      </c>
      <c r="E11114">
        <v>41</v>
      </c>
      <c r="F11114" t="s">
        <v>31</v>
      </c>
      <c r="G11114" t="s">
        <v>298</v>
      </c>
      <c r="H11114" t="s">
        <v>299</v>
      </c>
      <c r="I11114" t="s">
        <v>103</v>
      </c>
      <c r="J11114" t="s">
        <v>104</v>
      </c>
      <c r="K11114">
        <v>2</v>
      </c>
      <c r="L11114" s="2">
        <v>700</v>
      </c>
      <c r="M11114">
        <v>5</v>
      </c>
      <c r="N11114" s="2">
        <v>1400</v>
      </c>
      <c r="O11114" s="2">
        <v>70</v>
      </c>
      <c r="P11114" s="2">
        <v>1330</v>
      </c>
      <c r="Q11114" s="2">
        <v>795.77</v>
      </c>
      <c r="R11114" s="2">
        <v>534.23</v>
      </c>
      <c r="S11114" t="s">
        <v>36</v>
      </c>
      <c r="T11114" t="s">
        <v>578</v>
      </c>
      <c r="U11114" t="s">
        <v>579</v>
      </c>
      <c r="V11114" t="s">
        <v>39</v>
      </c>
      <c r="W11114" t="s">
        <v>92</v>
      </c>
      <c r="X11114" t="s">
        <v>97</v>
      </c>
      <c r="Y11114" t="s">
        <v>56</v>
      </c>
      <c r="Z11114" t="s">
        <v>43</v>
      </c>
      <c r="AA11114" t="s">
        <v>68</v>
      </c>
      <c r="AB11114" t="s">
        <v>44</v>
      </c>
    </row>
    <row r="11115" spans="1:28" x14ac:dyDescent="0.25">
      <c r="A11115" t="s">
        <v>16228</v>
      </c>
      <c r="B11115" s="1">
        <v>46180</v>
      </c>
      <c r="C11115" t="s">
        <v>16229</v>
      </c>
      <c r="D11115" t="s">
        <v>16230</v>
      </c>
      <c r="E11115">
        <v>34</v>
      </c>
      <c r="F11115" t="s">
        <v>48</v>
      </c>
      <c r="G11115" t="s">
        <v>112</v>
      </c>
      <c r="H11115" t="s">
        <v>113</v>
      </c>
      <c r="I11115" t="s">
        <v>103</v>
      </c>
      <c r="J11115" t="s">
        <v>104</v>
      </c>
      <c r="K11115">
        <v>2</v>
      </c>
      <c r="L11115" s="2">
        <v>650</v>
      </c>
      <c r="M11115">
        <v>15</v>
      </c>
      <c r="N11115" s="2">
        <v>1300</v>
      </c>
      <c r="O11115" s="2">
        <v>195</v>
      </c>
      <c r="P11115" s="2">
        <v>1105</v>
      </c>
      <c r="Q11115" s="2">
        <v>621.6</v>
      </c>
      <c r="R11115" s="2">
        <v>483.4</v>
      </c>
      <c r="S11115" t="s">
        <v>53</v>
      </c>
      <c r="T11115" t="s">
        <v>105</v>
      </c>
      <c r="U11115" t="s">
        <v>106</v>
      </c>
      <c r="V11115" t="s">
        <v>39</v>
      </c>
      <c r="W11115" t="s">
        <v>40</v>
      </c>
      <c r="X11115" t="s">
        <v>41</v>
      </c>
      <c r="Y11115" t="s">
        <v>56</v>
      </c>
      <c r="Z11115" t="s">
        <v>43</v>
      </c>
      <c r="AA11115" t="s">
        <v>44</v>
      </c>
      <c r="AB11115" t="s">
        <v>44</v>
      </c>
    </row>
    <row r="11116" spans="1:28" x14ac:dyDescent="0.25">
      <c r="A11116" t="s">
        <v>16231</v>
      </c>
      <c r="B11116" s="1">
        <v>46180</v>
      </c>
      <c r="C11116" t="s">
        <v>4687</v>
      </c>
      <c r="D11116" t="s">
        <v>4688</v>
      </c>
      <c r="E11116">
        <v>33</v>
      </c>
      <c r="F11116" t="s">
        <v>111</v>
      </c>
      <c r="G11116" t="s">
        <v>168</v>
      </c>
      <c r="H11116" t="s">
        <v>169</v>
      </c>
      <c r="I11116" t="s">
        <v>62</v>
      </c>
      <c r="J11116" t="s">
        <v>143</v>
      </c>
      <c r="K11116">
        <v>1</v>
      </c>
      <c r="L11116" s="2">
        <v>1800</v>
      </c>
      <c r="M11116">
        <v>15</v>
      </c>
      <c r="N11116" s="2">
        <v>1800</v>
      </c>
      <c r="O11116" s="2">
        <v>270</v>
      </c>
      <c r="P11116" s="2">
        <v>1530</v>
      </c>
      <c r="Q11116" s="2">
        <v>858.79</v>
      </c>
      <c r="R11116" s="2">
        <v>671.21</v>
      </c>
      <c r="S11116" t="s">
        <v>36</v>
      </c>
      <c r="T11116" t="s">
        <v>136</v>
      </c>
      <c r="U11116" t="s">
        <v>38</v>
      </c>
      <c r="V11116" t="s">
        <v>39</v>
      </c>
      <c r="W11116" t="s">
        <v>137</v>
      </c>
      <c r="X11116" t="s">
        <v>41</v>
      </c>
      <c r="Y11116" t="s">
        <v>56</v>
      </c>
      <c r="Z11116" t="s">
        <v>43</v>
      </c>
      <c r="AA11116" t="s">
        <v>44</v>
      </c>
      <c r="AB11116" t="s">
        <v>44</v>
      </c>
    </row>
    <row r="11117" spans="1:28" x14ac:dyDescent="0.25">
      <c r="A11117" t="s">
        <v>16232</v>
      </c>
      <c r="B11117" s="1">
        <v>46180</v>
      </c>
      <c r="C11117" t="s">
        <v>3721</v>
      </c>
      <c r="D11117" t="s">
        <v>3722</v>
      </c>
      <c r="E11117">
        <v>56</v>
      </c>
      <c r="F11117" t="s">
        <v>31</v>
      </c>
      <c r="G11117" t="s">
        <v>280</v>
      </c>
      <c r="H11117" t="s">
        <v>281</v>
      </c>
      <c r="I11117" t="s">
        <v>62</v>
      </c>
      <c r="J11117" t="s">
        <v>190</v>
      </c>
      <c r="K11117">
        <v>2</v>
      </c>
      <c r="L11117" s="2">
        <v>700</v>
      </c>
      <c r="M11117">
        <v>20</v>
      </c>
      <c r="N11117" s="2">
        <v>1400</v>
      </c>
      <c r="O11117" s="2">
        <v>280</v>
      </c>
      <c r="P11117" s="2">
        <v>1120</v>
      </c>
      <c r="Q11117" s="2">
        <v>811.69</v>
      </c>
      <c r="R11117" s="2">
        <v>308.31</v>
      </c>
      <c r="S11117" t="s">
        <v>64</v>
      </c>
      <c r="T11117" t="s">
        <v>105</v>
      </c>
      <c r="U11117" t="s">
        <v>106</v>
      </c>
      <c r="V11117" t="s">
        <v>39</v>
      </c>
      <c r="W11117" t="s">
        <v>124</v>
      </c>
      <c r="X11117" t="s">
        <v>41</v>
      </c>
      <c r="Y11117" t="s">
        <v>56</v>
      </c>
      <c r="Z11117" t="s">
        <v>43</v>
      </c>
      <c r="AA11117" t="s">
        <v>44</v>
      </c>
      <c r="AB11117" t="s">
        <v>44</v>
      </c>
    </row>
    <row r="11118" spans="1:28" x14ac:dyDescent="0.25">
      <c r="A11118" t="s">
        <v>16233</v>
      </c>
      <c r="B11118" s="1">
        <v>46180</v>
      </c>
      <c r="C11118" t="s">
        <v>6087</v>
      </c>
      <c r="D11118" t="s">
        <v>6088</v>
      </c>
      <c r="E11118">
        <v>40</v>
      </c>
      <c r="F11118" t="s">
        <v>48</v>
      </c>
      <c r="G11118" t="s">
        <v>207</v>
      </c>
      <c r="H11118" t="s">
        <v>208</v>
      </c>
      <c r="I11118" t="s">
        <v>34</v>
      </c>
      <c r="J11118" t="s">
        <v>143</v>
      </c>
      <c r="K11118">
        <v>2</v>
      </c>
      <c r="L11118" s="2">
        <v>18000</v>
      </c>
      <c r="M11118">
        <v>15</v>
      </c>
      <c r="N11118" s="2">
        <v>36000</v>
      </c>
      <c r="O11118" s="2">
        <v>5400</v>
      </c>
      <c r="P11118" s="2">
        <v>30600</v>
      </c>
      <c r="Q11118" s="2">
        <v>24473.27</v>
      </c>
      <c r="R11118" s="2">
        <v>6126.73</v>
      </c>
      <c r="S11118" t="s">
        <v>36</v>
      </c>
      <c r="T11118" t="s">
        <v>54</v>
      </c>
      <c r="U11118" t="s">
        <v>55</v>
      </c>
      <c r="V11118" t="s">
        <v>39</v>
      </c>
      <c r="W11118" t="s">
        <v>124</v>
      </c>
      <c r="X11118" t="s">
        <v>97</v>
      </c>
      <c r="Y11118" t="s">
        <v>56</v>
      </c>
      <c r="Z11118" t="s">
        <v>43</v>
      </c>
      <c r="AA11118" t="s">
        <v>68</v>
      </c>
      <c r="AB11118" t="s">
        <v>44</v>
      </c>
    </row>
    <row r="11119" spans="1:28" x14ac:dyDescent="0.25">
      <c r="A11119" t="s">
        <v>16234</v>
      </c>
      <c r="B11119" s="1">
        <v>46180</v>
      </c>
      <c r="C11119" t="s">
        <v>2377</v>
      </c>
      <c r="D11119" t="s">
        <v>2378</v>
      </c>
      <c r="E11119">
        <v>45</v>
      </c>
      <c r="F11119" t="s">
        <v>111</v>
      </c>
      <c r="G11119" t="s">
        <v>88</v>
      </c>
      <c r="H11119" t="s">
        <v>89</v>
      </c>
      <c r="I11119" t="s">
        <v>62</v>
      </c>
      <c r="J11119" t="s">
        <v>63</v>
      </c>
      <c r="K11119">
        <v>1</v>
      </c>
      <c r="L11119" s="2">
        <v>4200</v>
      </c>
      <c r="M11119">
        <v>0</v>
      </c>
      <c r="N11119" s="2">
        <v>4200</v>
      </c>
      <c r="O11119" s="2">
        <v>0</v>
      </c>
      <c r="P11119" s="2">
        <v>4200</v>
      </c>
      <c r="Q11119" s="2">
        <v>2406.63</v>
      </c>
      <c r="R11119" s="2">
        <v>1793.37</v>
      </c>
      <c r="S11119" t="s">
        <v>53</v>
      </c>
      <c r="T11119" t="s">
        <v>263</v>
      </c>
      <c r="U11119" t="s">
        <v>91</v>
      </c>
      <c r="V11119" t="s">
        <v>39</v>
      </c>
      <c r="W11119" t="s">
        <v>40</v>
      </c>
      <c r="X11119" t="s">
        <v>41</v>
      </c>
      <c r="Y11119" t="s">
        <v>56</v>
      </c>
      <c r="Z11119" t="s">
        <v>43</v>
      </c>
      <c r="AA11119" t="s">
        <v>44</v>
      </c>
      <c r="AB11119" t="s">
        <v>44</v>
      </c>
    </row>
    <row r="11120" spans="1:28" x14ac:dyDescent="0.25">
      <c r="A11120" t="s">
        <v>16235</v>
      </c>
      <c r="B11120" s="1">
        <v>46180</v>
      </c>
      <c r="C11120" t="s">
        <v>13450</v>
      </c>
      <c r="D11120" t="s">
        <v>13451</v>
      </c>
      <c r="E11120">
        <v>27</v>
      </c>
      <c r="F11120" t="s">
        <v>48</v>
      </c>
      <c r="G11120" t="s">
        <v>134</v>
      </c>
      <c r="H11120" t="s">
        <v>135</v>
      </c>
      <c r="I11120" t="s">
        <v>62</v>
      </c>
      <c r="J11120" t="s">
        <v>130</v>
      </c>
      <c r="K11120">
        <v>4</v>
      </c>
      <c r="L11120" s="2">
        <v>8500</v>
      </c>
      <c r="M11120">
        <v>5</v>
      </c>
      <c r="N11120" s="2">
        <v>34000</v>
      </c>
      <c r="O11120" s="2">
        <v>1700</v>
      </c>
      <c r="P11120" s="2">
        <v>32300</v>
      </c>
      <c r="Q11120" s="2">
        <v>21637.25</v>
      </c>
      <c r="R11120" s="2">
        <v>10662.75</v>
      </c>
      <c r="S11120" t="s">
        <v>53</v>
      </c>
      <c r="T11120" t="s">
        <v>90</v>
      </c>
      <c r="U11120" t="s">
        <v>91</v>
      </c>
      <c r="V11120" t="s">
        <v>39</v>
      </c>
      <c r="W11120" t="s">
        <v>137</v>
      </c>
      <c r="X11120" t="s">
        <v>41</v>
      </c>
      <c r="Y11120" t="s">
        <v>56</v>
      </c>
      <c r="Z11120" t="s">
        <v>43</v>
      </c>
      <c r="AA11120" t="s">
        <v>44</v>
      </c>
      <c r="AB11120" t="s">
        <v>44</v>
      </c>
    </row>
    <row r="11121" spans="1:28" x14ac:dyDescent="0.25">
      <c r="A11121" t="s">
        <v>16236</v>
      </c>
      <c r="B11121" s="1">
        <v>46180</v>
      </c>
      <c r="C11121" t="s">
        <v>10082</v>
      </c>
      <c r="D11121" t="s">
        <v>10083</v>
      </c>
      <c r="E11121">
        <v>50</v>
      </c>
      <c r="F11121" t="s">
        <v>48</v>
      </c>
      <c r="G11121" t="s">
        <v>72</v>
      </c>
      <c r="H11121" t="s">
        <v>73</v>
      </c>
      <c r="I11121" t="s">
        <v>74</v>
      </c>
      <c r="J11121" t="s">
        <v>75</v>
      </c>
      <c r="K11121">
        <v>1</v>
      </c>
      <c r="L11121" s="2">
        <v>2200</v>
      </c>
      <c r="M11121">
        <v>25</v>
      </c>
      <c r="N11121" s="2">
        <v>2200</v>
      </c>
      <c r="O11121" s="2">
        <v>550</v>
      </c>
      <c r="P11121" s="2">
        <v>1650</v>
      </c>
      <c r="Q11121" s="2">
        <v>1102.72</v>
      </c>
      <c r="R11121" s="2">
        <v>547.28</v>
      </c>
      <c r="S11121" t="s">
        <v>53</v>
      </c>
      <c r="T11121" t="s">
        <v>122</v>
      </c>
      <c r="U11121" t="s">
        <v>123</v>
      </c>
      <c r="V11121" t="s">
        <v>39</v>
      </c>
      <c r="W11121" t="s">
        <v>92</v>
      </c>
      <c r="X11121" t="s">
        <v>97</v>
      </c>
      <c r="Y11121" t="s">
        <v>56</v>
      </c>
      <c r="Z11121" t="s">
        <v>144</v>
      </c>
      <c r="AA11121" t="s">
        <v>44</v>
      </c>
      <c r="AB11121" t="s">
        <v>44</v>
      </c>
    </row>
    <row r="11122" spans="1:28" x14ac:dyDescent="0.25">
      <c r="A11122" t="s">
        <v>16237</v>
      </c>
      <c r="B11122" s="1">
        <v>46181</v>
      </c>
      <c r="C11122" t="s">
        <v>12876</v>
      </c>
      <c r="D11122" t="s">
        <v>12877</v>
      </c>
      <c r="E11122">
        <v>51</v>
      </c>
      <c r="F11122" t="s">
        <v>31</v>
      </c>
      <c r="G11122" t="s">
        <v>352</v>
      </c>
      <c r="H11122" t="s">
        <v>353</v>
      </c>
      <c r="I11122" t="s">
        <v>103</v>
      </c>
      <c r="J11122" t="s">
        <v>104</v>
      </c>
      <c r="K11122">
        <v>1</v>
      </c>
      <c r="L11122" s="2">
        <v>850</v>
      </c>
      <c r="M11122">
        <v>5</v>
      </c>
      <c r="N11122" s="2">
        <v>850</v>
      </c>
      <c r="O11122" s="2">
        <v>42.5</v>
      </c>
      <c r="P11122" s="2">
        <v>807.5</v>
      </c>
      <c r="Q11122" s="2">
        <v>508.86</v>
      </c>
      <c r="R11122" s="2">
        <v>298.64</v>
      </c>
      <c r="S11122" t="s">
        <v>64</v>
      </c>
      <c r="T11122" t="s">
        <v>263</v>
      </c>
      <c r="U11122" t="s">
        <v>91</v>
      </c>
      <c r="V11122" t="s">
        <v>39</v>
      </c>
      <c r="W11122" t="s">
        <v>137</v>
      </c>
      <c r="X11122" t="s">
        <v>97</v>
      </c>
      <c r="Y11122" t="s">
        <v>42</v>
      </c>
      <c r="Z11122" t="s">
        <v>43</v>
      </c>
      <c r="AA11122" t="s">
        <v>44</v>
      </c>
      <c r="AB11122" t="s">
        <v>44</v>
      </c>
    </row>
    <row r="11123" spans="1:28" x14ac:dyDescent="0.25">
      <c r="A11123" t="s">
        <v>16238</v>
      </c>
      <c r="B11123" s="1">
        <v>46181</v>
      </c>
      <c r="C11123" t="s">
        <v>8919</v>
      </c>
      <c r="D11123" t="s">
        <v>8920</v>
      </c>
      <c r="E11123">
        <v>41</v>
      </c>
      <c r="F11123" t="s">
        <v>31</v>
      </c>
      <c r="G11123" t="s">
        <v>148</v>
      </c>
      <c r="H11123" t="s">
        <v>149</v>
      </c>
      <c r="I11123" t="s">
        <v>74</v>
      </c>
      <c r="J11123" t="s">
        <v>130</v>
      </c>
      <c r="K11123">
        <v>5</v>
      </c>
      <c r="L11123" s="2">
        <v>3500</v>
      </c>
      <c r="M11123">
        <v>10</v>
      </c>
      <c r="N11123" s="2">
        <v>17500</v>
      </c>
      <c r="O11123" s="2">
        <v>1750</v>
      </c>
      <c r="P11123" s="2">
        <v>15750</v>
      </c>
      <c r="Q11123" s="2">
        <v>9684.7099999999991</v>
      </c>
      <c r="R11123" s="2">
        <v>6065.29</v>
      </c>
      <c r="S11123" t="s">
        <v>53</v>
      </c>
      <c r="T11123" t="s">
        <v>275</v>
      </c>
      <c r="U11123" t="s">
        <v>123</v>
      </c>
      <c r="V11123" t="s">
        <v>39</v>
      </c>
      <c r="W11123" t="s">
        <v>66</v>
      </c>
      <c r="X11123" t="s">
        <v>97</v>
      </c>
      <c r="Y11123" t="s">
        <v>56</v>
      </c>
      <c r="Z11123" t="s">
        <v>43</v>
      </c>
      <c r="AA11123" t="s">
        <v>44</v>
      </c>
      <c r="AB11123" t="s">
        <v>44</v>
      </c>
    </row>
    <row r="11124" spans="1:28" x14ac:dyDescent="0.25">
      <c r="A11124" t="s">
        <v>16239</v>
      </c>
      <c r="B11124" s="1">
        <v>46181</v>
      </c>
      <c r="C11124" t="s">
        <v>4607</v>
      </c>
      <c r="D11124" t="s">
        <v>4608</v>
      </c>
      <c r="E11124">
        <v>21</v>
      </c>
      <c r="F11124" t="s">
        <v>31</v>
      </c>
      <c r="G11124" t="s">
        <v>134</v>
      </c>
      <c r="H11124" t="s">
        <v>135</v>
      </c>
      <c r="I11124" t="s">
        <v>62</v>
      </c>
      <c r="J11124" t="s">
        <v>130</v>
      </c>
      <c r="K11124">
        <v>3</v>
      </c>
      <c r="L11124" s="2">
        <v>8500</v>
      </c>
      <c r="M11124">
        <v>20</v>
      </c>
      <c r="N11124" s="2">
        <v>25500</v>
      </c>
      <c r="O11124" s="2">
        <v>5100</v>
      </c>
      <c r="P11124" s="2">
        <v>20400</v>
      </c>
      <c r="Q11124" s="2">
        <v>14635.41</v>
      </c>
      <c r="R11124" s="2">
        <v>5764.59</v>
      </c>
      <c r="S11124" t="s">
        <v>64</v>
      </c>
      <c r="T11124" t="s">
        <v>105</v>
      </c>
      <c r="U11124" t="s">
        <v>106</v>
      </c>
      <c r="V11124" t="s">
        <v>39</v>
      </c>
      <c r="W11124" t="s">
        <v>83</v>
      </c>
      <c r="X11124" t="s">
        <v>67</v>
      </c>
      <c r="Y11124" t="s">
        <v>56</v>
      </c>
      <c r="Z11124" t="s">
        <v>43</v>
      </c>
      <c r="AA11124" t="s">
        <v>44</v>
      </c>
      <c r="AB11124" t="s">
        <v>44</v>
      </c>
    </row>
    <row r="11125" spans="1:28" x14ac:dyDescent="0.25">
      <c r="A11125" t="s">
        <v>16240</v>
      </c>
      <c r="B11125" s="1">
        <v>46181</v>
      </c>
      <c r="C11125" t="s">
        <v>5531</v>
      </c>
      <c r="D11125" t="s">
        <v>5532</v>
      </c>
      <c r="E11125">
        <v>44</v>
      </c>
      <c r="F11125" t="s">
        <v>31</v>
      </c>
      <c r="G11125" t="s">
        <v>366</v>
      </c>
      <c r="H11125" t="s">
        <v>367</v>
      </c>
      <c r="I11125" t="s">
        <v>34</v>
      </c>
      <c r="J11125" t="s">
        <v>130</v>
      </c>
      <c r="K11125">
        <v>2</v>
      </c>
      <c r="L11125" s="2">
        <v>14500</v>
      </c>
      <c r="M11125">
        <v>0</v>
      </c>
      <c r="N11125" s="2">
        <v>29000</v>
      </c>
      <c r="O11125" s="2">
        <v>0</v>
      </c>
      <c r="P11125" s="2">
        <v>29000</v>
      </c>
      <c r="Q11125" s="2">
        <v>16043.6</v>
      </c>
      <c r="R11125" s="2">
        <v>12956.4</v>
      </c>
      <c r="S11125" t="s">
        <v>36</v>
      </c>
      <c r="T11125" t="s">
        <v>263</v>
      </c>
      <c r="U11125" t="s">
        <v>91</v>
      </c>
      <c r="V11125" t="s">
        <v>39</v>
      </c>
      <c r="W11125" t="s">
        <v>40</v>
      </c>
      <c r="X11125" t="s">
        <v>97</v>
      </c>
      <c r="Y11125" t="s">
        <v>56</v>
      </c>
      <c r="Z11125" t="s">
        <v>43</v>
      </c>
      <c r="AA11125" t="s">
        <v>44</v>
      </c>
      <c r="AB11125" t="s">
        <v>44</v>
      </c>
    </row>
    <row r="11126" spans="1:28" x14ac:dyDescent="0.25">
      <c r="A11126" t="s">
        <v>16241</v>
      </c>
      <c r="B11126" s="1">
        <v>46181</v>
      </c>
      <c r="C11126" t="s">
        <v>3167</v>
      </c>
      <c r="D11126" t="s">
        <v>3168</v>
      </c>
      <c r="E11126">
        <v>26</v>
      </c>
      <c r="F11126" t="s">
        <v>31</v>
      </c>
      <c r="G11126" t="s">
        <v>344</v>
      </c>
      <c r="H11126" t="s">
        <v>345</v>
      </c>
      <c r="I11126" t="s">
        <v>34</v>
      </c>
      <c r="J11126" t="s">
        <v>121</v>
      </c>
      <c r="K11126">
        <v>4</v>
      </c>
      <c r="L11126" s="2">
        <v>1600</v>
      </c>
      <c r="M11126">
        <v>10</v>
      </c>
      <c r="N11126" s="2">
        <v>6400</v>
      </c>
      <c r="O11126" s="2">
        <v>640</v>
      </c>
      <c r="P11126" s="2">
        <v>5760</v>
      </c>
      <c r="Q11126" s="2">
        <v>3890.86</v>
      </c>
      <c r="R11126" s="2">
        <v>1869.14</v>
      </c>
      <c r="S11126" t="s">
        <v>64</v>
      </c>
      <c r="T11126" t="s">
        <v>178</v>
      </c>
      <c r="U11126" t="s">
        <v>154</v>
      </c>
      <c r="V11126" t="s">
        <v>39</v>
      </c>
      <c r="W11126" t="s">
        <v>66</v>
      </c>
      <c r="X11126" t="s">
        <v>97</v>
      </c>
      <c r="Y11126" t="s">
        <v>84</v>
      </c>
      <c r="Z11126" t="s">
        <v>43</v>
      </c>
      <c r="AA11126" t="s">
        <v>44</v>
      </c>
      <c r="AB11126" t="s">
        <v>44</v>
      </c>
    </row>
    <row r="11127" spans="1:28" x14ac:dyDescent="0.25">
      <c r="A11127" t="s">
        <v>16242</v>
      </c>
      <c r="B11127" s="1">
        <v>46181</v>
      </c>
      <c r="C11127" t="s">
        <v>10710</v>
      </c>
      <c r="D11127" t="s">
        <v>10711</v>
      </c>
      <c r="E11127">
        <v>44</v>
      </c>
      <c r="F11127" t="s">
        <v>111</v>
      </c>
      <c r="G11127" t="s">
        <v>227</v>
      </c>
      <c r="H11127" t="s">
        <v>228</v>
      </c>
      <c r="I11127" t="s">
        <v>74</v>
      </c>
      <c r="J11127" t="s">
        <v>75</v>
      </c>
      <c r="K11127">
        <v>5</v>
      </c>
      <c r="L11127" s="2">
        <v>1400</v>
      </c>
      <c r="M11127">
        <v>0</v>
      </c>
      <c r="N11127" s="2">
        <v>7000</v>
      </c>
      <c r="O11127" s="2">
        <v>0</v>
      </c>
      <c r="P11127" s="2">
        <v>7000</v>
      </c>
      <c r="Q11127" s="2">
        <v>5625.27</v>
      </c>
      <c r="R11127" s="2">
        <v>1374.73</v>
      </c>
      <c r="S11127" t="s">
        <v>36</v>
      </c>
      <c r="T11127" t="s">
        <v>290</v>
      </c>
      <c r="U11127" t="s">
        <v>291</v>
      </c>
      <c r="V11127" t="s">
        <v>39</v>
      </c>
      <c r="W11127" t="s">
        <v>83</v>
      </c>
      <c r="X11127" t="s">
        <v>97</v>
      </c>
      <c r="Y11127" t="s">
        <v>42</v>
      </c>
      <c r="Z11127" t="s">
        <v>43</v>
      </c>
      <c r="AA11127" t="s">
        <v>44</v>
      </c>
      <c r="AB11127" t="s">
        <v>44</v>
      </c>
    </row>
    <row r="11128" spans="1:28" x14ac:dyDescent="0.25">
      <c r="A11128" t="s">
        <v>16243</v>
      </c>
      <c r="B11128" s="1">
        <v>46181</v>
      </c>
      <c r="C11128" t="s">
        <v>534</v>
      </c>
      <c r="D11128" t="s">
        <v>535</v>
      </c>
      <c r="E11128">
        <v>36</v>
      </c>
      <c r="F11128" t="s">
        <v>48</v>
      </c>
      <c r="G11128" t="s">
        <v>217</v>
      </c>
      <c r="H11128" t="s">
        <v>218</v>
      </c>
      <c r="I11128" t="s">
        <v>34</v>
      </c>
      <c r="J11128" t="s">
        <v>130</v>
      </c>
      <c r="K11128">
        <v>4</v>
      </c>
      <c r="L11128" s="2">
        <v>28000</v>
      </c>
      <c r="M11128">
        <v>0</v>
      </c>
      <c r="N11128" s="2">
        <v>112000</v>
      </c>
      <c r="O11128" s="2">
        <v>0</v>
      </c>
      <c r="P11128" s="2">
        <v>112000</v>
      </c>
      <c r="Q11128" s="2">
        <v>82440.87</v>
      </c>
      <c r="R11128" s="2">
        <v>29559.13</v>
      </c>
      <c r="S11128" t="s">
        <v>53</v>
      </c>
      <c r="T11128" t="s">
        <v>114</v>
      </c>
      <c r="U11128" t="s">
        <v>115</v>
      </c>
      <c r="V11128" t="s">
        <v>39</v>
      </c>
      <c r="W11128" t="s">
        <v>66</v>
      </c>
      <c r="X11128" t="s">
        <v>67</v>
      </c>
      <c r="Y11128" t="s">
        <v>56</v>
      </c>
      <c r="Z11128" t="s">
        <v>43</v>
      </c>
      <c r="AA11128" t="s">
        <v>44</v>
      </c>
      <c r="AB11128" t="s">
        <v>44</v>
      </c>
    </row>
    <row r="11129" spans="1:28" x14ac:dyDescent="0.25">
      <c r="A11129" t="s">
        <v>16244</v>
      </c>
      <c r="B11129" s="1">
        <v>46181</v>
      </c>
      <c r="C11129" t="s">
        <v>9276</v>
      </c>
      <c r="D11129" t="s">
        <v>9277</v>
      </c>
      <c r="E11129">
        <v>22</v>
      </c>
      <c r="F11129" t="s">
        <v>31</v>
      </c>
      <c r="G11129" t="s">
        <v>134</v>
      </c>
      <c r="H11129" t="s">
        <v>135</v>
      </c>
      <c r="I11129" t="s">
        <v>62</v>
      </c>
      <c r="J11129" t="s">
        <v>130</v>
      </c>
      <c r="K11129">
        <v>1</v>
      </c>
      <c r="L11129" s="2">
        <v>8500</v>
      </c>
      <c r="M11129">
        <v>15</v>
      </c>
      <c r="N11129" s="2">
        <v>8500</v>
      </c>
      <c r="O11129" s="2">
        <v>1275</v>
      </c>
      <c r="P11129" s="2">
        <v>7225</v>
      </c>
      <c r="Q11129" s="2">
        <v>4783.24</v>
      </c>
      <c r="R11129" s="2">
        <v>2441.7600000000002</v>
      </c>
      <c r="S11129" t="s">
        <v>53</v>
      </c>
      <c r="T11129" t="s">
        <v>76</v>
      </c>
      <c r="U11129" t="s">
        <v>77</v>
      </c>
      <c r="V11129" t="s">
        <v>39</v>
      </c>
      <c r="W11129" t="s">
        <v>83</v>
      </c>
      <c r="X11129" t="s">
        <v>67</v>
      </c>
      <c r="Y11129" t="s">
        <v>56</v>
      </c>
      <c r="Z11129" t="s">
        <v>43</v>
      </c>
      <c r="AA11129" t="s">
        <v>44</v>
      </c>
      <c r="AB11129" t="s">
        <v>44</v>
      </c>
    </row>
    <row r="11130" spans="1:28" x14ac:dyDescent="0.25">
      <c r="A11130" t="s">
        <v>16245</v>
      </c>
      <c r="B11130" s="1">
        <v>46181</v>
      </c>
      <c r="C11130" t="s">
        <v>12547</v>
      </c>
      <c r="D11130" t="s">
        <v>12548</v>
      </c>
      <c r="E11130">
        <v>58</v>
      </c>
      <c r="F11130" t="s">
        <v>111</v>
      </c>
      <c r="G11130" t="s">
        <v>344</v>
      </c>
      <c r="H11130" t="s">
        <v>345</v>
      </c>
      <c r="I11130" t="s">
        <v>34</v>
      </c>
      <c r="J11130" t="s">
        <v>121</v>
      </c>
      <c r="K11130">
        <v>2</v>
      </c>
      <c r="L11130" s="2">
        <v>1600</v>
      </c>
      <c r="M11130">
        <v>10</v>
      </c>
      <c r="N11130" s="2">
        <v>3200</v>
      </c>
      <c r="O11130" s="2">
        <v>320</v>
      </c>
      <c r="P11130" s="2">
        <v>2880</v>
      </c>
      <c r="Q11130" s="2">
        <v>2253.63</v>
      </c>
      <c r="R11130" s="2">
        <v>626.37</v>
      </c>
      <c r="S11130" t="s">
        <v>36</v>
      </c>
      <c r="T11130" t="s">
        <v>153</v>
      </c>
      <c r="U11130" t="s">
        <v>154</v>
      </c>
      <c r="V11130" t="s">
        <v>39</v>
      </c>
      <c r="W11130" t="s">
        <v>137</v>
      </c>
      <c r="X11130" t="s">
        <v>41</v>
      </c>
      <c r="Y11130" t="s">
        <v>56</v>
      </c>
      <c r="Z11130" t="s">
        <v>43</v>
      </c>
      <c r="AA11130" t="s">
        <v>44</v>
      </c>
      <c r="AB11130" t="s">
        <v>44</v>
      </c>
    </row>
    <row r="11131" spans="1:28" x14ac:dyDescent="0.25">
      <c r="A11131" t="s">
        <v>16246</v>
      </c>
      <c r="B11131" s="1">
        <v>46181</v>
      </c>
      <c r="C11131" t="s">
        <v>3660</v>
      </c>
      <c r="D11131" t="s">
        <v>3661</v>
      </c>
      <c r="E11131">
        <v>28</v>
      </c>
      <c r="F11131" t="s">
        <v>31</v>
      </c>
      <c r="G11131" t="s">
        <v>344</v>
      </c>
      <c r="H11131" t="s">
        <v>345</v>
      </c>
      <c r="I11131" t="s">
        <v>34</v>
      </c>
      <c r="J11131" t="s">
        <v>121</v>
      </c>
      <c r="K11131">
        <v>2</v>
      </c>
      <c r="L11131" s="2">
        <v>1600</v>
      </c>
      <c r="M11131">
        <v>20</v>
      </c>
      <c r="N11131" s="2">
        <v>3200</v>
      </c>
      <c r="O11131" s="2">
        <v>640</v>
      </c>
      <c r="P11131" s="2">
        <v>2560</v>
      </c>
      <c r="Q11131" s="2">
        <v>2000.15</v>
      </c>
      <c r="R11131" s="2">
        <v>559.85</v>
      </c>
      <c r="S11131" t="s">
        <v>53</v>
      </c>
      <c r="T11131" t="s">
        <v>76</v>
      </c>
      <c r="U11131" t="s">
        <v>77</v>
      </c>
      <c r="V11131" t="s">
        <v>39</v>
      </c>
      <c r="W11131" t="s">
        <v>66</v>
      </c>
      <c r="X11131" t="s">
        <v>41</v>
      </c>
      <c r="Y11131" t="s">
        <v>56</v>
      </c>
      <c r="Z11131" t="s">
        <v>43</v>
      </c>
      <c r="AA11131" t="s">
        <v>44</v>
      </c>
      <c r="AB11131" t="s">
        <v>44</v>
      </c>
    </row>
    <row r="11132" spans="1:28" x14ac:dyDescent="0.25">
      <c r="A11132" t="s">
        <v>16247</v>
      </c>
      <c r="B11132" s="1">
        <v>46181</v>
      </c>
      <c r="C11132" t="s">
        <v>4007</v>
      </c>
      <c r="D11132" t="s">
        <v>4008</v>
      </c>
      <c r="E11132">
        <v>25</v>
      </c>
      <c r="F11132" t="s">
        <v>48</v>
      </c>
      <c r="G11132" t="s">
        <v>81</v>
      </c>
      <c r="H11132" t="s">
        <v>82</v>
      </c>
      <c r="I11132" t="s">
        <v>51</v>
      </c>
      <c r="J11132" t="s">
        <v>52</v>
      </c>
      <c r="K11132">
        <v>2</v>
      </c>
      <c r="L11132" s="2">
        <v>600</v>
      </c>
      <c r="M11132">
        <v>5</v>
      </c>
      <c r="N11132" s="2">
        <v>1200</v>
      </c>
      <c r="O11132" s="2">
        <v>60</v>
      </c>
      <c r="P11132" s="2">
        <v>1140</v>
      </c>
      <c r="Q11132" s="2">
        <v>810.95</v>
      </c>
      <c r="R11132" s="2">
        <v>329.05</v>
      </c>
      <c r="S11132" t="s">
        <v>64</v>
      </c>
      <c r="T11132" t="s">
        <v>76</v>
      </c>
      <c r="U11132" t="s">
        <v>77</v>
      </c>
      <c r="V11132" t="s">
        <v>39</v>
      </c>
      <c r="W11132" t="s">
        <v>40</v>
      </c>
      <c r="X11132" t="s">
        <v>41</v>
      </c>
      <c r="Y11132" t="s">
        <v>56</v>
      </c>
      <c r="Z11132" t="s">
        <v>43</v>
      </c>
      <c r="AA11132" t="s">
        <v>44</v>
      </c>
      <c r="AB11132" t="s">
        <v>44</v>
      </c>
    </row>
    <row r="11133" spans="1:28" x14ac:dyDescent="0.25">
      <c r="A11133" t="s">
        <v>16248</v>
      </c>
      <c r="B11133" s="1">
        <v>46181</v>
      </c>
      <c r="C11133" t="s">
        <v>5661</v>
      </c>
      <c r="D11133" t="s">
        <v>5662</v>
      </c>
      <c r="E11133">
        <v>47</v>
      </c>
      <c r="F11133" t="s">
        <v>48</v>
      </c>
      <c r="G11133" t="s">
        <v>141</v>
      </c>
      <c r="H11133" t="s">
        <v>142</v>
      </c>
      <c r="I11133" t="s">
        <v>74</v>
      </c>
      <c r="J11133" t="s">
        <v>143</v>
      </c>
      <c r="K11133">
        <v>2</v>
      </c>
      <c r="L11133" s="2">
        <v>900</v>
      </c>
      <c r="M11133">
        <v>5</v>
      </c>
      <c r="N11133" s="2">
        <v>1800</v>
      </c>
      <c r="O11133" s="2">
        <v>90</v>
      </c>
      <c r="P11133" s="2">
        <v>1710</v>
      </c>
      <c r="Q11133" s="2">
        <v>1204.06</v>
      </c>
      <c r="R11133" s="2">
        <v>505.94</v>
      </c>
      <c r="S11133" t="s">
        <v>64</v>
      </c>
      <c r="T11133" t="s">
        <v>275</v>
      </c>
      <c r="U11133" t="s">
        <v>123</v>
      </c>
      <c r="V11133" t="s">
        <v>39</v>
      </c>
      <c r="W11133" t="s">
        <v>92</v>
      </c>
      <c r="X11133" t="s">
        <v>41</v>
      </c>
      <c r="Y11133" t="s">
        <v>56</v>
      </c>
      <c r="Z11133" t="s">
        <v>43</v>
      </c>
      <c r="AA11133" t="s">
        <v>44</v>
      </c>
      <c r="AB11133" t="s">
        <v>44</v>
      </c>
    </row>
    <row r="11134" spans="1:28" x14ac:dyDescent="0.25">
      <c r="A11134" t="s">
        <v>16249</v>
      </c>
      <c r="B11134" s="1">
        <v>46181</v>
      </c>
      <c r="C11134" t="s">
        <v>7613</v>
      </c>
      <c r="D11134" t="s">
        <v>7614</v>
      </c>
      <c r="E11134">
        <v>53</v>
      </c>
      <c r="F11134" t="s">
        <v>48</v>
      </c>
      <c r="G11134" t="s">
        <v>168</v>
      </c>
      <c r="H11134" t="s">
        <v>169</v>
      </c>
      <c r="I11134" t="s">
        <v>62</v>
      </c>
      <c r="J11134" t="s">
        <v>143</v>
      </c>
      <c r="K11134">
        <v>2</v>
      </c>
      <c r="L11134" s="2">
        <v>1800</v>
      </c>
      <c r="M11134">
        <v>5</v>
      </c>
      <c r="N11134" s="2">
        <v>3600</v>
      </c>
      <c r="O11134" s="2">
        <v>180</v>
      </c>
      <c r="P11134" s="2">
        <v>3420</v>
      </c>
      <c r="Q11134" s="2">
        <v>2461.0500000000002</v>
      </c>
      <c r="R11134" s="2">
        <v>958.95</v>
      </c>
      <c r="S11134" t="s">
        <v>36</v>
      </c>
      <c r="T11134" t="s">
        <v>178</v>
      </c>
      <c r="U11134" t="s">
        <v>154</v>
      </c>
      <c r="V11134" t="s">
        <v>39</v>
      </c>
      <c r="W11134" t="s">
        <v>137</v>
      </c>
      <c r="X11134" t="s">
        <v>67</v>
      </c>
      <c r="Y11134" t="s">
        <v>56</v>
      </c>
      <c r="Z11134" t="s">
        <v>144</v>
      </c>
      <c r="AA11134" t="s">
        <v>44</v>
      </c>
      <c r="AB11134" t="s">
        <v>44</v>
      </c>
    </row>
    <row r="11135" spans="1:28" x14ac:dyDescent="0.25">
      <c r="A11135" t="s">
        <v>16250</v>
      </c>
      <c r="B11135" s="1">
        <v>46181</v>
      </c>
      <c r="C11135" t="s">
        <v>7888</v>
      </c>
      <c r="D11135" t="s">
        <v>7889</v>
      </c>
      <c r="E11135">
        <v>33</v>
      </c>
      <c r="F11135" t="s">
        <v>111</v>
      </c>
      <c r="G11135" t="s">
        <v>49</v>
      </c>
      <c r="H11135" t="s">
        <v>50</v>
      </c>
      <c r="I11135" t="s">
        <v>51</v>
      </c>
      <c r="J11135" t="s">
        <v>52</v>
      </c>
      <c r="K11135">
        <v>2</v>
      </c>
      <c r="L11135" s="2">
        <v>500</v>
      </c>
      <c r="M11135">
        <v>10</v>
      </c>
      <c r="N11135" s="2">
        <v>1000</v>
      </c>
      <c r="O11135" s="2">
        <v>100</v>
      </c>
      <c r="P11135" s="2">
        <v>900</v>
      </c>
      <c r="Q11135" s="2">
        <v>696.7</v>
      </c>
      <c r="R11135" s="2">
        <v>203.3</v>
      </c>
      <c r="S11135" t="s">
        <v>53</v>
      </c>
      <c r="T11135" t="s">
        <v>290</v>
      </c>
      <c r="U11135" t="s">
        <v>291</v>
      </c>
      <c r="V11135" t="s">
        <v>39</v>
      </c>
      <c r="W11135" t="s">
        <v>83</v>
      </c>
      <c r="X11135" t="s">
        <v>67</v>
      </c>
      <c r="Y11135" t="s">
        <v>42</v>
      </c>
      <c r="Z11135" t="s">
        <v>43</v>
      </c>
      <c r="AA11135" t="s">
        <v>44</v>
      </c>
      <c r="AB11135" t="s">
        <v>44</v>
      </c>
    </row>
    <row r="11136" spans="1:28" x14ac:dyDescent="0.25">
      <c r="A11136" t="s">
        <v>16251</v>
      </c>
      <c r="B11136" s="1">
        <v>46181</v>
      </c>
      <c r="C11136" t="s">
        <v>1963</v>
      </c>
      <c r="D11136" t="s">
        <v>1964</v>
      </c>
      <c r="E11136">
        <v>23</v>
      </c>
      <c r="F11136" t="s">
        <v>31</v>
      </c>
      <c r="G11136" t="s">
        <v>298</v>
      </c>
      <c r="H11136" t="s">
        <v>299</v>
      </c>
      <c r="I11136" t="s">
        <v>103</v>
      </c>
      <c r="J11136" t="s">
        <v>104</v>
      </c>
      <c r="K11136">
        <v>1</v>
      </c>
      <c r="L11136" s="2">
        <v>700</v>
      </c>
      <c r="M11136">
        <v>0</v>
      </c>
      <c r="N11136" s="2">
        <v>700</v>
      </c>
      <c r="O11136" s="2">
        <v>0</v>
      </c>
      <c r="P11136" s="2">
        <v>700</v>
      </c>
      <c r="Q11136" s="2">
        <v>388.48</v>
      </c>
      <c r="R11136" s="2">
        <v>311.52</v>
      </c>
      <c r="S11136" t="s">
        <v>64</v>
      </c>
      <c r="T11136" t="s">
        <v>105</v>
      </c>
      <c r="U11136" t="s">
        <v>106</v>
      </c>
      <c r="V11136" t="s">
        <v>39</v>
      </c>
      <c r="W11136" t="s">
        <v>137</v>
      </c>
      <c r="X11136" t="s">
        <v>41</v>
      </c>
      <c r="Y11136" t="s">
        <v>56</v>
      </c>
      <c r="Z11136" t="s">
        <v>43</v>
      </c>
      <c r="AA11136" t="s">
        <v>44</v>
      </c>
      <c r="AB11136" t="s">
        <v>44</v>
      </c>
    </row>
    <row r="11137" spans="1:28" x14ac:dyDescent="0.25">
      <c r="A11137" t="s">
        <v>16252</v>
      </c>
      <c r="B11137" s="1">
        <v>46181</v>
      </c>
      <c r="C11137" t="s">
        <v>4835</v>
      </c>
      <c r="D11137" t="s">
        <v>4836</v>
      </c>
      <c r="E11137">
        <v>32</v>
      </c>
      <c r="F11137" t="s">
        <v>31</v>
      </c>
      <c r="G11137" t="s">
        <v>119</v>
      </c>
      <c r="H11137" t="s">
        <v>120</v>
      </c>
      <c r="I11137" t="s">
        <v>62</v>
      </c>
      <c r="J11137" t="s">
        <v>121</v>
      </c>
      <c r="K11137">
        <v>1</v>
      </c>
      <c r="L11137" s="2">
        <v>4800</v>
      </c>
      <c r="M11137">
        <v>0</v>
      </c>
      <c r="N11137" s="2">
        <v>4800</v>
      </c>
      <c r="O11137" s="2">
        <v>0</v>
      </c>
      <c r="P11137" s="2">
        <v>4800</v>
      </c>
      <c r="Q11137" s="2">
        <v>3021.27</v>
      </c>
      <c r="R11137" s="2">
        <v>1778.73</v>
      </c>
      <c r="S11137" t="s">
        <v>53</v>
      </c>
      <c r="T11137" t="s">
        <v>222</v>
      </c>
      <c r="U11137" t="s">
        <v>38</v>
      </c>
      <c r="V11137" t="s">
        <v>39</v>
      </c>
      <c r="W11137" t="s">
        <v>66</v>
      </c>
      <c r="X11137" t="s">
        <v>41</v>
      </c>
      <c r="Y11137" t="s">
        <v>84</v>
      </c>
      <c r="Z11137" t="s">
        <v>43</v>
      </c>
      <c r="AA11137" t="s">
        <v>44</v>
      </c>
      <c r="AB11137" t="s">
        <v>44</v>
      </c>
    </row>
    <row r="11138" spans="1:28" x14ac:dyDescent="0.25">
      <c r="A11138" t="s">
        <v>16253</v>
      </c>
      <c r="B11138" s="1">
        <v>46182</v>
      </c>
      <c r="C11138" t="s">
        <v>663</v>
      </c>
      <c r="D11138" t="s">
        <v>664</v>
      </c>
      <c r="E11138">
        <v>21</v>
      </c>
      <c r="F11138" t="s">
        <v>48</v>
      </c>
      <c r="G11138" t="s">
        <v>207</v>
      </c>
      <c r="H11138" t="s">
        <v>208</v>
      </c>
      <c r="I11138" t="s">
        <v>34</v>
      </c>
      <c r="J11138" t="s">
        <v>143</v>
      </c>
      <c r="K11138">
        <v>1</v>
      </c>
      <c r="L11138" s="2">
        <v>18000</v>
      </c>
      <c r="M11138">
        <v>5</v>
      </c>
      <c r="N11138" s="2">
        <v>18000</v>
      </c>
      <c r="O11138" s="2">
        <v>900</v>
      </c>
      <c r="P11138" s="2">
        <v>17100</v>
      </c>
      <c r="Q11138" s="2">
        <v>11636.94</v>
      </c>
      <c r="R11138" s="2">
        <v>5463.06</v>
      </c>
      <c r="S11138" t="s">
        <v>53</v>
      </c>
      <c r="T11138" t="s">
        <v>114</v>
      </c>
      <c r="U11138" t="s">
        <v>115</v>
      </c>
      <c r="V11138" t="s">
        <v>39</v>
      </c>
      <c r="W11138" t="s">
        <v>92</v>
      </c>
      <c r="X11138" t="s">
        <v>41</v>
      </c>
      <c r="Y11138" t="s">
        <v>42</v>
      </c>
      <c r="Z11138" t="s">
        <v>43</v>
      </c>
      <c r="AA11138" t="s">
        <v>44</v>
      </c>
      <c r="AB11138" t="s">
        <v>44</v>
      </c>
    </row>
    <row r="11139" spans="1:28" x14ac:dyDescent="0.25">
      <c r="A11139" t="s">
        <v>16254</v>
      </c>
      <c r="B11139" s="1">
        <v>46182</v>
      </c>
      <c r="C11139" t="s">
        <v>932</v>
      </c>
      <c r="D11139" t="s">
        <v>933</v>
      </c>
      <c r="E11139">
        <v>59</v>
      </c>
      <c r="F11139" t="s">
        <v>111</v>
      </c>
      <c r="G11139" t="s">
        <v>202</v>
      </c>
      <c r="H11139" t="s">
        <v>203</v>
      </c>
      <c r="I11139" t="s">
        <v>103</v>
      </c>
      <c r="J11139" t="s">
        <v>104</v>
      </c>
      <c r="K11139">
        <v>1</v>
      </c>
      <c r="L11139" s="2">
        <v>550</v>
      </c>
      <c r="M11139">
        <v>15</v>
      </c>
      <c r="N11139" s="2">
        <v>550</v>
      </c>
      <c r="O11139" s="2">
        <v>82.5</v>
      </c>
      <c r="P11139" s="2">
        <v>467.5</v>
      </c>
      <c r="Q11139" s="2">
        <v>335.53</v>
      </c>
      <c r="R11139" s="2">
        <v>131.97</v>
      </c>
      <c r="S11139" t="s">
        <v>64</v>
      </c>
      <c r="T11139" t="s">
        <v>136</v>
      </c>
      <c r="U11139" t="s">
        <v>38</v>
      </c>
      <c r="V11139" t="s">
        <v>39</v>
      </c>
      <c r="W11139" t="s">
        <v>66</v>
      </c>
      <c r="X11139" t="s">
        <v>41</v>
      </c>
      <c r="Y11139" t="s">
        <v>42</v>
      </c>
      <c r="Z11139" t="s">
        <v>43</v>
      </c>
      <c r="AA11139" t="s">
        <v>44</v>
      </c>
      <c r="AB11139" t="s">
        <v>44</v>
      </c>
    </row>
    <row r="11140" spans="1:28" x14ac:dyDescent="0.25">
      <c r="A11140" t="s">
        <v>16255</v>
      </c>
      <c r="B11140" s="1">
        <v>46182</v>
      </c>
      <c r="C11140" t="s">
        <v>2832</v>
      </c>
      <c r="D11140" t="s">
        <v>2833</v>
      </c>
      <c r="E11140">
        <v>43</v>
      </c>
      <c r="F11140" t="s">
        <v>31</v>
      </c>
      <c r="G11140" t="s">
        <v>318</v>
      </c>
      <c r="H11140" t="s">
        <v>319</v>
      </c>
      <c r="I11140" t="s">
        <v>34</v>
      </c>
      <c r="J11140" t="s">
        <v>190</v>
      </c>
      <c r="K11140">
        <v>1</v>
      </c>
      <c r="L11140" s="2">
        <v>2500</v>
      </c>
      <c r="M11140">
        <v>5</v>
      </c>
      <c r="N11140" s="2">
        <v>2500</v>
      </c>
      <c r="O11140" s="2">
        <v>125</v>
      </c>
      <c r="P11140" s="2">
        <v>2375</v>
      </c>
      <c r="Q11140" s="2">
        <v>1449.9</v>
      </c>
      <c r="R11140" s="2">
        <v>925.1</v>
      </c>
      <c r="S11140" t="s">
        <v>53</v>
      </c>
      <c r="T11140" t="s">
        <v>222</v>
      </c>
      <c r="U11140" t="s">
        <v>38</v>
      </c>
      <c r="V11140" t="s">
        <v>39</v>
      </c>
      <c r="W11140" t="s">
        <v>92</v>
      </c>
      <c r="X11140" t="s">
        <v>97</v>
      </c>
      <c r="Y11140" t="s">
        <v>56</v>
      </c>
      <c r="Z11140" t="s">
        <v>43</v>
      </c>
      <c r="AA11140" t="s">
        <v>44</v>
      </c>
      <c r="AB11140" t="s">
        <v>44</v>
      </c>
    </row>
    <row r="11141" spans="1:28" x14ac:dyDescent="0.25">
      <c r="A11141" t="s">
        <v>16256</v>
      </c>
      <c r="B11141" s="1">
        <v>46182</v>
      </c>
      <c r="C11141" t="s">
        <v>8690</v>
      </c>
      <c r="D11141" t="s">
        <v>8691</v>
      </c>
      <c r="E11141">
        <v>23</v>
      </c>
      <c r="F11141" t="s">
        <v>48</v>
      </c>
      <c r="G11141" t="s">
        <v>72</v>
      </c>
      <c r="H11141" t="s">
        <v>73</v>
      </c>
      <c r="I11141" t="s">
        <v>74</v>
      </c>
      <c r="J11141" t="s">
        <v>75</v>
      </c>
      <c r="K11141">
        <v>2</v>
      </c>
      <c r="L11141" s="2">
        <v>2200</v>
      </c>
      <c r="M11141">
        <v>10</v>
      </c>
      <c r="N11141" s="2">
        <v>4400</v>
      </c>
      <c r="O11141" s="2">
        <v>440</v>
      </c>
      <c r="P11141" s="2">
        <v>3960</v>
      </c>
      <c r="Q11141" s="2">
        <v>2304.5300000000002</v>
      </c>
      <c r="R11141" s="2">
        <v>1655.47</v>
      </c>
      <c r="S11141" t="s">
        <v>53</v>
      </c>
      <c r="T11141" t="s">
        <v>65</v>
      </c>
      <c r="U11141" t="s">
        <v>65</v>
      </c>
      <c r="V11141" t="s">
        <v>39</v>
      </c>
      <c r="W11141" t="s">
        <v>40</v>
      </c>
      <c r="X11141" t="s">
        <v>97</v>
      </c>
      <c r="Y11141" t="s">
        <v>42</v>
      </c>
      <c r="Z11141" t="s">
        <v>43</v>
      </c>
      <c r="AA11141" t="s">
        <v>44</v>
      </c>
      <c r="AB11141" t="s">
        <v>44</v>
      </c>
    </row>
    <row r="11142" spans="1:28" x14ac:dyDescent="0.25">
      <c r="A11142" t="s">
        <v>16257</v>
      </c>
      <c r="B11142" s="1">
        <v>46182</v>
      </c>
      <c r="C11142" t="s">
        <v>1718</v>
      </c>
      <c r="D11142" t="s">
        <v>1719</v>
      </c>
      <c r="E11142">
        <v>18</v>
      </c>
      <c r="F11142" t="s">
        <v>48</v>
      </c>
      <c r="G11142" t="s">
        <v>227</v>
      </c>
      <c r="H11142" t="s">
        <v>228</v>
      </c>
      <c r="I11142" t="s">
        <v>74</v>
      </c>
      <c r="J11142" t="s">
        <v>75</v>
      </c>
      <c r="K11142">
        <v>2</v>
      </c>
      <c r="L11142" s="2">
        <v>1400</v>
      </c>
      <c r="M11142">
        <v>10</v>
      </c>
      <c r="N11142" s="2">
        <v>2800</v>
      </c>
      <c r="O11142" s="2">
        <v>280</v>
      </c>
      <c r="P11142" s="2">
        <v>2520</v>
      </c>
      <c r="Q11142" s="2">
        <v>1678.86</v>
      </c>
      <c r="R11142" s="2">
        <v>841.14</v>
      </c>
      <c r="S11142" t="s">
        <v>53</v>
      </c>
      <c r="T11142" t="s">
        <v>178</v>
      </c>
      <c r="U11142" t="s">
        <v>154</v>
      </c>
      <c r="V11142" t="s">
        <v>39</v>
      </c>
      <c r="W11142" t="s">
        <v>92</v>
      </c>
      <c r="X11142" t="s">
        <v>97</v>
      </c>
      <c r="Y11142" t="s">
        <v>56</v>
      </c>
      <c r="Z11142" t="s">
        <v>223</v>
      </c>
      <c r="AA11142" t="s">
        <v>44</v>
      </c>
      <c r="AB11142" t="s">
        <v>44</v>
      </c>
    </row>
    <row r="11143" spans="1:28" x14ac:dyDescent="0.25">
      <c r="A11143" t="s">
        <v>16258</v>
      </c>
      <c r="B11143" s="1">
        <v>46182</v>
      </c>
      <c r="C11143" t="s">
        <v>12881</v>
      </c>
      <c r="D11143" t="s">
        <v>12882</v>
      </c>
      <c r="E11143">
        <v>40</v>
      </c>
      <c r="F11143" t="s">
        <v>48</v>
      </c>
      <c r="G11143" t="s">
        <v>238</v>
      </c>
      <c r="H11143" t="s">
        <v>239</v>
      </c>
      <c r="I11143" t="s">
        <v>62</v>
      </c>
      <c r="J11143" t="s">
        <v>63</v>
      </c>
      <c r="K11143">
        <v>4</v>
      </c>
      <c r="L11143" s="2">
        <v>6500</v>
      </c>
      <c r="M11143">
        <v>10</v>
      </c>
      <c r="N11143" s="2">
        <v>26000</v>
      </c>
      <c r="O11143" s="2">
        <v>2600</v>
      </c>
      <c r="P11143" s="2">
        <v>23400</v>
      </c>
      <c r="Q11143" s="2">
        <v>18251.63</v>
      </c>
      <c r="R11143" s="2">
        <v>5148.37</v>
      </c>
      <c r="S11143" t="s">
        <v>64</v>
      </c>
      <c r="T11143" t="s">
        <v>114</v>
      </c>
      <c r="U11143" t="s">
        <v>115</v>
      </c>
      <c r="V11143" t="s">
        <v>39</v>
      </c>
      <c r="W11143" t="s">
        <v>137</v>
      </c>
      <c r="X11143" t="s">
        <v>41</v>
      </c>
      <c r="Y11143" t="s">
        <v>42</v>
      </c>
      <c r="Z11143" t="s">
        <v>107</v>
      </c>
      <c r="AA11143" t="s">
        <v>44</v>
      </c>
      <c r="AB11143" t="s">
        <v>44</v>
      </c>
    </row>
    <row r="11144" spans="1:28" x14ac:dyDescent="0.25">
      <c r="A11144" t="s">
        <v>16259</v>
      </c>
      <c r="B11144" s="1">
        <v>46182</v>
      </c>
      <c r="C11144" t="s">
        <v>1476</v>
      </c>
      <c r="D11144" t="s">
        <v>1477</v>
      </c>
      <c r="E11144">
        <v>56</v>
      </c>
      <c r="F11144" t="s">
        <v>48</v>
      </c>
      <c r="G11144" t="s">
        <v>227</v>
      </c>
      <c r="H11144" t="s">
        <v>228</v>
      </c>
      <c r="I11144" t="s">
        <v>74</v>
      </c>
      <c r="J11144" t="s">
        <v>75</v>
      </c>
      <c r="K11144">
        <v>1</v>
      </c>
      <c r="L11144" s="2">
        <v>1400</v>
      </c>
      <c r="M11144">
        <v>5</v>
      </c>
      <c r="N11144" s="2">
        <v>1400</v>
      </c>
      <c r="O11144" s="2">
        <v>70</v>
      </c>
      <c r="P11144" s="2">
        <v>1330</v>
      </c>
      <c r="Q11144" s="2">
        <v>930.28</v>
      </c>
      <c r="R11144" s="2">
        <v>399.72</v>
      </c>
      <c r="S11144" t="s">
        <v>53</v>
      </c>
      <c r="T11144" t="s">
        <v>178</v>
      </c>
      <c r="U11144" t="s">
        <v>154</v>
      </c>
      <c r="V11144" t="s">
        <v>39</v>
      </c>
      <c r="W11144" t="s">
        <v>137</v>
      </c>
      <c r="X11144" t="s">
        <v>97</v>
      </c>
      <c r="Y11144" t="s">
        <v>56</v>
      </c>
      <c r="Z11144" t="s">
        <v>107</v>
      </c>
      <c r="AA11144" t="s">
        <v>44</v>
      </c>
      <c r="AB11144" t="s">
        <v>44</v>
      </c>
    </row>
    <row r="11145" spans="1:28" x14ac:dyDescent="0.25">
      <c r="A11145" t="s">
        <v>16260</v>
      </c>
      <c r="B11145" s="1">
        <v>46182</v>
      </c>
      <c r="C11145" t="s">
        <v>5173</v>
      </c>
      <c r="D11145" t="s">
        <v>5174</v>
      </c>
      <c r="E11145">
        <v>25</v>
      </c>
      <c r="F11145" t="s">
        <v>48</v>
      </c>
      <c r="G11145" t="s">
        <v>273</v>
      </c>
      <c r="H11145" t="s">
        <v>274</v>
      </c>
      <c r="I11145" t="s">
        <v>51</v>
      </c>
      <c r="J11145" t="s">
        <v>52</v>
      </c>
      <c r="K11145">
        <v>3</v>
      </c>
      <c r="L11145" s="2">
        <v>250</v>
      </c>
      <c r="M11145">
        <v>25</v>
      </c>
      <c r="N11145" s="2">
        <v>750</v>
      </c>
      <c r="O11145" s="2">
        <v>187.5</v>
      </c>
      <c r="P11145" s="2">
        <v>562.5</v>
      </c>
      <c r="Q11145" s="2">
        <v>327.26</v>
      </c>
      <c r="R11145" s="2">
        <v>235.24</v>
      </c>
      <c r="S11145" t="s">
        <v>53</v>
      </c>
      <c r="T11145" t="s">
        <v>263</v>
      </c>
      <c r="U11145" t="s">
        <v>91</v>
      </c>
      <c r="V11145" t="s">
        <v>39</v>
      </c>
      <c r="W11145" t="s">
        <v>40</v>
      </c>
      <c r="X11145" t="s">
        <v>67</v>
      </c>
      <c r="Y11145" t="s">
        <v>42</v>
      </c>
      <c r="Z11145" t="s">
        <v>43</v>
      </c>
      <c r="AA11145" t="s">
        <v>44</v>
      </c>
      <c r="AB11145" t="s">
        <v>44</v>
      </c>
    </row>
    <row r="11146" spans="1:28" x14ac:dyDescent="0.25">
      <c r="A11146" t="s">
        <v>16261</v>
      </c>
      <c r="B11146" s="1">
        <v>46183</v>
      </c>
      <c r="C11146" t="s">
        <v>236</v>
      </c>
      <c r="D11146" t="s">
        <v>237</v>
      </c>
      <c r="E11146">
        <v>19</v>
      </c>
      <c r="F11146" t="s">
        <v>48</v>
      </c>
      <c r="G11146" t="s">
        <v>352</v>
      </c>
      <c r="H11146" t="s">
        <v>353</v>
      </c>
      <c r="I11146" t="s">
        <v>103</v>
      </c>
      <c r="J11146" t="s">
        <v>104</v>
      </c>
      <c r="K11146">
        <v>3</v>
      </c>
      <c r="L11146" s="2">
        <v>850</v>
      </c>
      <c r="M11146">
        <v>20</v>
      </c>
      <c r="N11146" s="2">
        <v>2550</v>
      </c>
      <c r="O11146" s="2">
        <v>510</v>
      </c>
      <c r="P11146" s="2">
        <v>2040</v>
      </c>
      <c r="Q11146" s="2">
        <v>1332.27</v>
      </c>
      <c r="R11146" s="2">
        <v>707.73</v>
      </c>
      <c r="S11146" t="s">
        <v>53</v>
      </c>
      <c r="T11146" t="s">
        <v>178</v>
      </c>
      <c r="U11146" t="s">
        <v>154</v>
      </c>
      <c r="V11146" t="s">
        <v>39</v>
      </c>
      <c r="W11146" t="s">
        <v>92</v>
      </c>
      <c r="X11146" t="s">
        <v>97</v>
      </c>
      <c r="Y11146" t="s">
        <v>42</v>
      </c>
      <c r="Z11146" t="s">
        <v>43</v>
      </c>
      <c r="AA11146" t="s">
        <v>44</v>
      </c>
      <c r="AB11146" t="s">
        <v>44</v>
      </c>
    </row>
    <row r="11147" spans="1:28" x14ac:dyDescent="0.25">
      <c r="A11147" t="s">
        <v>16262</v>
      </c>
      <c r="B11147" s="1">
        <v>46183</v>
      </c>
      <c r="C11147" t="s">
        <v>1608</v>
      </c>
      <c r="D11147" t="s">
        <v>1609</v>
      </c>
      <c r="E11147">
        <v>23</v>
      </c>
      <c r="F11147" t="s">
        <v>48</v>
      </c>
      <c r="G11147" t="s">
        <v>318</v>
      </c>
      <c r="H11147" t="s">
        <v>319</v>
      </c>
      <c r="I11147" t="s">
        <v>34</v>
      </c>
      <c r="J11147" t="s">
        <v>190</v>
      </c>
      <c r="K11147">
        <v>2</v>
      </c>
      <c r="L11147" s="2">
        <v>2500</v>
      </c>
      <c r="M11147">
        <v>5</v>
      </c>
      <c r="N11147" s="2">
        <v>5000</v>
      </c>
      <c r="O11147" s="2">
        <v>250</v>
      </c>
      <c r="P11147" s="2">
        <v>4750</v>
      </c>
      <c r="Q11147" s="2">
        <v>2726.79</v>
      </c>
      <c r="R11147" s="2">
        <v>2023.21</v>
      </c>
      <c r="S11147" t="s">
        <v>53</v>
      </c>
      <c r="T11147" t="s">
        <v>222</v>
      </c>
      <c r="U11147" t="s">
        <v>38</v>
      </c>
      <c r="V11147" t="s">
        <v>39</v>
      </c>
      <c r="W11147" t="s">
        <v>66</v>
      </c>
      <c r="X11147" t="s">
        <v>67</v>
      </c>
      <c r="Y11147" t="s">
        <v>42</v>
      </c>
      <c r="Z11147" t="s">
        <v>43</v>
      </c>
      <c r="AA11147" t="s">
        <v>44</v>
      </c>
      <c r="AB11147" t="s">
        <v>44</v>
      </c>
    </row>
    <row r="11148" spans="1:28" x14ac:dyDescent="0.25">
      <c r="A11148" t="s">
        <v>16263</v>
      </c>
      <c r="B11148" s="1">
        <v>46183</v>
      </c>
      <c r="C11148" t="s">
        <v>3536</v>
      </c>
      <c r="D11148" t="s">
        <v>3537</v>
      </c>
      <c r="E11148">
        <v>55</v>
      </c>
      <c r="F11148" t="s">
        <v>111</v>
      </c>
      <c r="G11148" t="s">
        <v>344</v>
      </c>
      <c r="H11148" t="s">
        <v>345</v>
      </c>
      <c r="I11148" t="s">
        <v>34</v>
      </c>
      <c r="J11148" t="s">
        <v>121</v>
      </c>
      <c r="K11148">
        <v>1</v>
      </c>
      <c r="L11148" s="2">
        <v>1600</v>
      </c>
      <c r="M11148">
        <v>5</v>
      </c>
      <c r="N11148" s="2">
        <v>1600</v>
      </c>
      <c r="O11148" s="2">
        <v>80</v>
      </c>
      <c r="P11148" s="2">
        <v>1520</v>
      </c>
      <c r="Q11148" s="2">
        <v>955.76</v>
      </c>
      <c r="R11148" s="2">
        <v>564.24</v>
      </c>
      <c r="S11148" t="s">
        <v>53</v>
      </c>
      <c r="T11148" t="s">
        <v>90</v>
      </c>
      <c r="U11148" t="s">
        <v>91</v>
      </c>
      <c r="V11148" t="s">
        <v>39</v>
      </c>
      <c r="W11148" t="s">
        <v>66</v>
      </c>
      <c r="X11148" t="s">
        <v>67</v>
      </c>
      <c r="Y11148" t="s">
        <v>42</v>
      </c>
      <c r="Z11148" t="s">
        <v>43</v>
      </c>
      <c r="AA11148" t="s">
        <v>68</v>
      </c>
      <c r="AB11148" t="s">
        <v>44</v>
      </c>
    </row>
    <row r="11149" spans="1:28" x14ac:dyDescent="0.25">
      <c r="A11149" t="s">
        <v>16264</v>
      </c>
      <c r="B11149" s="1">
        <v>46183</v>
      </c>
      <c r="C11149" t="s">
        <v>8353</v>
      </c>
      <c r="D11149" t="s">
        <v>8354</v>
      </c>
      <c r="E11149">
        <v>53</v>
      </c>
      <c r="F11149" t="s">
        <v>111</v>
      </c>
      <c r="G11149" t="s">
        <v>168</v>
      </c>
      <c r="H11149" t="s">
        <v>169</v>
      </c>
      <c r="I11149" t="s">
        <v>62</v>
      </c>
      <c r="J11149" t="s">
        <v>143</v>
      </c>
      <c r="K11149">
        <v>1</v>
      </c>
      <c r="L11149" s="2">
        <v>1800</v>
      </c>
      <c r="M11149">
        <v>15</v>
      </c>
      <c r="N11149" s="2">
        <v>1800</v>
      </c>
      <c r="O11149" s="2">
        <v>270</v>
      </c>
      <c r="P11149" s="2">
        <v>1530</v>
      </c>
      <c r="Q11149" s="2">
        <v>1029.8800000000001</v>
      </c>
      <c r="R11149" s="2">
        <v>500.12</v>
      </c>
      <c r="S11149" t="s">
        <v>53</v>
      </c>
      <c r="T11149" t="s">
        <v>153</v>
      </c>
      <c r="U11149" t="s">
        <v>154</v>
      </c>
      <c r="V11149" t="s">
        <v>39</v>
      </c>
      <c r="W11149" t="s">
        <v>66</v>
      </c>
      <c r="X11149" t="s">
        <v>97</v>
      </c>
      <c r="Y11149" t="s">
        <v>42</v>
      </c>
      <c r="Z11149" t="s">
        <v>43</v>
      </c>
      <c r="AA11149" t="s">
        <v>44</v>
      </c>
      <c r="AB11149" t="s">
        <v>44</v>
      </c>
    </row>
    <row r="11150" spans="1:28" x14ac:dyDescent="0.25">
      <c r="A11150" t="s">
        <v>16265</v>
      </c>
      <c r="B11150" s="1">
        <v>46183</v>
      </c>
      <c r="C11150" t="s">
        <v>1470</v>
      </c>
      <c r="D11150" t="s">
        <v>1471</v>
      </c>
      <c r="E11150">
        <v>51</v>
      </c>
      <c r="F11150" t="s">
        <v>31</v>
      </c>
      <c r="G11150" t="s">
        <v>168</v>
      </c>
      <c r="H11150" t="s">
        <v>169</v>
      </c>
      <c r="I11150" t="s">
        <v>62</v>
      </c>
      <c r="J11150" t="s">
        <v>143</v>
      </c>
      <c r="K11150">
        <v>3</v>
      </c>
      <c r="L11150" s="2">
        <v>1800</v>
      </c>
      <c r="M11150">
        <v>20</v>
      </c>
      <c r="N11150" s="2">
        <v>5400</v>
      </c>
      <c r="O11150" s="2">
        <v>1080</v>
      </c>
      <c r="P11150" s="2">
        <v>4320</v>
      </c>
      <c r="Q11150" s="2">
        <v>2736.19</v>
      </c>
      <c r="R11150" s="2">
        <v>1583.81</v>
      </c>
      <c r="S11150" t="s">
        <v>53</v>
      </c>
      <c r="T11150" t="s">
        <v>65</v>
      </c>
      <c r="U11150" t="s">
        <v>65</v>
      </c>
      <c r="V11150" t="s">
        <v>39</v>
      </c>
      <c r="W11150" t="s">
        <v>137</v>
      </c>
      <c r="X11150" t="s">
        <v>41</v>
      </c>
      <c r="Y11150" t="s">
        <v>56</v>
      </c>
      <c r="Z11150" t="s">
        <v>43</v>
      </c>
      <c r="AA11150" t="s">
        <v>68</v>
      </c>
      <c r="AB11150" t="s">
        <v>44</v>
      </c>
    </row>
    <row r="11151" spans="1:28" x14ac:dyDescent="0.25">
      <c r="A11151" t="s">
        <v>16266</v>
      </c>
      <c r="B11151" s="1">
        <v>46183</v>
      </c>
      <c r="C11151" t="s">
        <v>6618</v>
      </c>
      <c r="D11151" t="s">
        <v>6619</v>
      </c>
      <c r="E11151">
        <v>26</v>
      </c>
      <c r="F11151" t="s">
        <v>111</v>
      </c>
      <c r="G11151" t="s">
        <v>561</v>
      </c>
      <c r="H11151" t="s">
        <v>562</v>
      </c>
      <c r="I11151" t="s">
        <v>34</v>
      </c>
      <c r="J11151" t="s">
        <v>143</v>
      </c>
      <c r="K11151">
        <v>2</v>
      </c>
      <c r="L11151" s="2">
        <v>900</v>
      </c>
      <c r="M11151">
        <v>20</v>
      </c>
      <c r="N11151" s="2">
        <v>1800</v>
      </c>
      <c r="O11151" s="2">
        <v>360</v>
      </c>
      <c r="P11151" s="2">
        <v>1440</v>
      </c>
      <c r="Q11151" s="2">
        <v>1136.79</v>
      </c>
      <c r="R11151" s="2">
        <v>303.20999999999998</v>
      </c>
      <c r="S11151" t="s">
        <v>53</v>
      </c>
      <c r="T11151" t="s">
        <v>54</v>
      </c>
      <c r="U11151" t="s">
        <v>55</v>
      </c>
      <c r="V11151" t="s">
        <v>39</v>
      </c>
      <c r="W11151" t="s">
        <v>66</v>
      </c>
      <c r="X11151" t="s">
        <v>97</v>
      </c>
      <c r="Y11151" t="s">
        <v>56</v>
      </c>
      <c r="Z11151" t="s">
        <v>43</v>
      </c>
      <c r="AA11151" t="s">
        <v>44</v>
      </c>
      <c r="AB11151" t="s">
        <v>44</v>
      </c>
    </row>
    <row r="11152" spans="1:28" x14ac:dyDescent="0.25">
      <c r="A11152" t="s">
        <v>16267</v>
      </c>
      <c r="B11152" s="1">
        <v>46183</v>
      </c>
      <c r="C11152" t="s">
        <v>2841</v>
      </c>
      <c r="D11152" t="s">
        <v>2842</v>
      </c>
      <c r="E11152">
        <v>60</v>
      </c>
      <c r="F11152" t="s">
        <v>111</v>
      </c>
      <c r="G11152" t="s">
        <v>227</v>
      </c>
      <c r="H11152" t="s">
        <v>228</v>
      </c>
      <c r="I11152" t="s">
        <v>74</v>
      </c>
      <c r="J11152" t="s">
        <v>75</v>
      </c>
      <c r="K11152">
        <v>5</v>
      </c>
      <c r="L11152" s="2">
        <v>1400</v>
      </c>
      <c r="M11152">
        <v>25</v>
      </c>
      <c r="N11152" s="2">
        <v>7000</v>
      </c>
      <c r="O11152" s="2">
        <v>1750</v>
      </c>
      <c r="P11152" s="2">
        <v>5250</v>
      </c>
      <c r="Q11152" s="2">
        <v>3989.84</v>
      </c>
      <c r="R11152" s="2">
        <v>1260.1600000000001</v>
      </c>
      <c r="S11152" t="s">
        <v>64</v>
      </c>
      <c r="T11152" t="s">
        <v>263</v>
      </c>
      <c r="U11152" t="s">
        <v>91</v>
      </c>
      <c r="V11152" t="s">
        <v>39</v>
      </c>
      <c r="W11152" t="s">
        <v>66</v>
      </c>
      <c r="X11152" t="s">
        <v>41</v>
      </c>
      <c r="Y11152" t="s">
        <v>56</v>
      </c>
      <c r="Z11152" t="s">
        <v>43</v>
      </c>
      <c r="AA11152" t="s">
        <v>44</v>
      </c>
      <c r="AB11152" t="s">
        <v>44</v>
      </c>
    </row>
    <row r="11153" spans="1:28" x14ac:dyDescent="0.25">
      <c r="A11153" t="s">
        <v>16268</v>
      </c>
      <c r="B11153" s="1">
        <v>46183</v>
      </c>
      <c r="C11153" t="s">
        <v>16269</v>
      </c>
      <c r="D11153" t="s">
        <v>16270</v>
      </c>
      <c r="E11153">
        <v>36</v>
      </c>
      <c r="F11153" t="s">
        <v>48</v>
      </c>
      <c r="G11153" t="s">
        <v>134</v>
      </c>
      <c r="H11153" t="s">
        <v>135</v>
      </c>
      <c r="I11153" t="s">
        <v>62</v>
      </c>
      <c r="J11153" t="s">
        <v>130</v>
      </c>
      <c r="K11153">
        <v>2</v>
      </c>
      <c r="L11153" s="2">
        <v>8500</v>
      </c>
      <c r="M11153">
        <v>5</v>
      </c>
      <c r="N11153" s="2">
        <v>17000</v>
      </c>
      <c r="O11153" s="2">
        <v>850</v>
      </c>
      <c r="P11153" s="2">
        <v>16150</v>
      </c>
      <c r="Q11153" s="2">
        <v>8908.24</v>
      </c>
      <c r="R11153" s="2">
        <v>7241.76</v>
      </c>
      <c r="S11153" t="s">
        <v>36</v>
      </c>
      <c r="T11153" t="s">
        <v>222</v>
      </c>
      <c r="U11153" t="s">
        <v>38</v>
      </c>
      <c r="V11153" t="s">
        <v>39</v>
      </c>
      <c r="W11153" t="s">
        <v>137</v>
      </c>
      <c r="X11153" t="s">
        <v>67</v>
      </c>
      <c r="Y11153" t="s">
        <v>56</v>
      </c>
      <c r="Z11153" t="s">
        <v>43</v>
      </c>
      <c r="AA11153" t="s">
        <v>44</v>
      </c>
      <c r="AB11153" t="s">
        <v>44</v>
      </c>
    </row>
    <row r="11154" spans="1:28" x14ac:dyDescent="0.25">
      <c r="A11154" t="s">
        <v>16271</v>
      </c>
      <c r="B11154" s="1">
        <v>46183</v>
      </c>
      <c r="C11154" t="s">
        <v>7774</v>
      </c>
      <c r="D11154" t="s">
        <v>7775</v>
      </c>
      <c r="E11154">
        <v>31</v>
      </c>
      <c r="F11154" t="s">
        <v>31</v>
      </c>
      <c r="G11154" t="s">
        <v>217</v>
      </c>
      <c r="H11154" t="s">
        <v>218</v>
      </c>
      <c r="I11154" t="s">
        <v>34</v>
      </c>
      <c r="J11154" t="s">
        <v>130</v>
      </c>
      <c r="K11154">
        <v>3</v>
      </c>
      <c r="L11154" s="2">
        <v>28000</v>
      </c>
      <c r="M11154">
        <v>5</v>
      </c>
      <c r="N11154" s="2">
        <v>84000</v>
      </c>
      <c r="O11154" s="2">
        <v>4200</v>
      </c>
      <c r="P11154" s="2">
        <v>79800</v>
      </c>
      <c r="Q11154" s="2">
        <v>47734.71</v>
      </c>
      <c r="R11154" s="2">
        <v>32065.29</v>
      </c>
      <c r="S11154" t="s">
        <v>64</v>
      </c>
      <c r="T11154" t="s">
        <v>407</v>
      </c>
      <c r="U11154" t="s">
        <v>408</v>
      </c>
      <c r="V11154" t="s">
        <v>39</v>
      </c>
      <c r="W11154" t="s">
        <v>92</v>
      </c>
      <c r="X11154" t="s">
        <v>67</v>
      </c>
      <c r="Y11154" t="s">
        <v>56</v>
      </c>
      <c r="Z11154" t="s">
        <v>43</v>
      </c>
      <c r="AA11154" t="s">
        <v>44</v>
      </c>
      <c r="AB11154" t="s">
        <v>44</v>
      </c>
    </row>
    <row r="11155" spans="1:28" x14ac:dyDescent="0.25">
      <c r="A11155" t="s">
        <v>16272</v>
      </c>
      <c r="B11155" s="1">
        <v>46183</v>
      </c>
      <c r="C11155" t="s">
        <v>7757</v>
      </c>
      <c r="D11155" t="s">
        <v>7758</v>
      </c>
      <c r="E11155">
        <v>22</v>
      </c>
      <c r="F11155" t="s">
        <v>31</v>
      </c>
      <c r="G11155" t="s">
        <v>148</v>
      </c>
      <c r="H11155" t="s">
        <v>149</v>
      </c>
      <c r="I11155" t="s">
        <v>74</v>
      </c>
      <c r="J11155" t="s">
        <v>130</v>
      </c>
      <c r="K11155">
        <v>1</v>
      </c>
      <c r="L11155" s="2">
        <v>3500</v>
      </c>
      <c r="M11155">
        <v>10</v>
      </c>
      <c r="N11155" s="2">
        <v>3500</v>
      </c>
      <c r="O11155" s="2">
        <v>350</v>
      </c>
      <c r="P11155" s="2">
        <v>3150</v>
      </c>
      <c r="Q11155" s="2">
        <v>2265.9899999999998</v>
      </c>
      <c r="R11155" s="2">
        <v>884.01</v>
      </c>
      <c r="S11155" t="s">
        <v>64</v>
      </c>
      <c r="T11155" t="s">
        <v>407</v>
      </c>
      <c r="U11155" t="s">
        <v>408</v>
      </c>
      <c r="V11155" t="s">
        <v>39</v>
      </c>
      <c r="W11155" t="s">
        <v>40</v>
      </c>
      <c r="X11155" t="s">
        <v>41</v>
      </c>
      <c r="Y11155" t="s">
        <v>56</v>
      </c>
      <c r="Z11155" t="s">
        <v>107</v>
      </c>
      <c r="AA11155" t="s">
        <v>44</v>
      </c>
      <c r="AB11155" t="s">
        <v>44</v>
      </c>
    </row>
    <row r="11156" spans="1:28" x14ac:dyDescent="0.25">
      <c r="A11156" t="s">
        <v>16273</v>
      </c>
      <c r="B11156" s="1">
        <v>46184</v>
      </c>
      <c r="C11156" t="s">
        <v>10801</v>
      </c>
      <c r="D11156" t="s">
        <v>10802</v>
      </c>
      <c r="E11156">
        <v>49</v>
      </c>
      <c r="F11156" t="s">
        <v>31</v>
      </c>
      <c r="G11156" t="s">
        <v>49</v>
      </c>
      <c r="H11156" t="s">
        <v>50</v>
      </c>
      <c r="I11156" t="s">
        <v>51</v>
      </c>
      <c r="J11156" t="s">
        <v>52</v>
      </c>
      <c r="K11156">
        <v>1</v>
      </c>
      <c r="L11156" s="2">
        <v>500</v>
      </c>
      <c r="M11156">
        <v>20</v>
      </c>
      <c r="N11156" s="2">
        <v>500</v>
      </c>
      <c r="O11156" s="2">
        <v>100</v>
      </c>
      <c r="P11156" s="2">
        <v>400</v>
      </c>
      <c r="Q11156" s="2">
        <v>313.36</v>
      </c>
      <c r="R11156" s="2">
        <v>86.64</v>
      </c>
      <c r="S11156" t="s">
        <v>53</v>
      </c>
      <c r="T11156" t="s">
        <v>407</v>
      </c>
      <c r="U11156" t="s">
        <v>408</v>
      </c>
      <c r="V11156" t="s">
        <v>39</v>
      </c>
      <c r="W11156" t="s">
        <v>124</v>
      </c>
      <c r="X11156" t="s">
        <v>67</v>
      </c>
      <c r="Y11156" t="s">
        <v>42</v>
      </c>
      <c r="Z11156" t="s">
        <v>43</v>
      </c>
      <c r="AA11156" t="s">
        <v>68</v>
      </c>
      <c r="AB11156" t="s">
        <v>44</v>
      </c>
    </row>
    <row r="11157" spans="1:28" x14ac:dyDescent="0.25">
      <c r="A11157" t="s">
        <v>16274</v>
      </c>
      <c r="B11157" s="1">
        <v>46184</v>
      </c>
      <c r="C11157" t="s">
        <v>5077</v>
      </c>
      <c r="D11157" t="s">
        <v>5078</v>
      </c>
      <c r="E11157">
        <v>36</v>
      </c>
      <c r="F11157" t="s">
        <v>111</v>
      </c>
      <c r="G11157" t="s">
        <v>387</v>
      </c>
      <c r="H11157" t="s">
        <v>388</v>
      </c>
      <c r="I11157" t="s">
        <v>74</v>
      </c>
      <c r="J11157" t="s">
        <v>75</v>
      </c>
      <c r="K11157">
        <v>2</v>
      </c>
      <c r="L11157" s="2">
        <v>3200</v>
      </c>
      <c r="M11157">
        <v>10</v>
      </c>
      <c r="N11157" s="2">
        <v>6400</v>
      </c>
      <c r="O11157" s="2">
        <v>640</v>
      </c>
      <c r="P11157" s="2">
        <v>5760</v>
      </c>
      <c r="Q11157" s="2">
        <v>3653.87</v>
      </c>
      <c r="R11157" s="2">
        <v>2106.13</v>
      </c>
      <c r="S11157" t="s">
        <v>36</v>
      </c>
      <c r="T11157" t="s">
        <v>122</v>
      </c>
      <c r="U11157" t="s">
        <v>123</v>
      </c>
      <c r="V11157" t="s">
        <v>39</v>
      </c>
      <c r="W11157" t="s">
        <v>124</v>
      </c>
      <c r="X11157" t="s">
        <v>41</v>
      </c>
      <c r="Y11157" t="s">
        <v>56</v>
      </c>
      <c r="Z11157" t="s">
        <v>43</v>
      </c>
      <c r="AA11157" t="s">
        <v>44</v>
      </c>
      <c r="AB11157" t="s">
        <v>44</v>
      </c>
    </row>
    <row r="11158" spans="1:28" x14ac:dyDescent="0.25">
      <c r="A11158" t="s">
        <v>16275</v>
      </c>
      <c r="B11158" s="1">
        <v>46184</v>
      </c>
      <c r="C11158" t="s">
        <v>4552</v>
      </c>
      <c r="D11158" t="s">
        <v>4553</v>
      </c>
      <c r="E11158">
        <v>20</v>
      </c>
      <c r="F11158" t="s">
        <v>48</v>
      </c>
      <c r="G11158" t="s">
        <v>298</v>
      </c>
      <c r="H11158" t="s">
        <v>299</v>
      </c>
      <c r="I11158" t="s">
        <v>103</v>
      </c>
      <c r="J11158" t="s">
        <v>104</v>
      </c>
      <c r="K11158">
        <v>1</v>
      </c>
      <c r="L11158" s="2">
        <v>700</v>
      </c>
      <c r="M11158">
        <v>15</v>
      </c>
      <c r="N11158" s="2">
        <v>700</v>
      </c>
      <c r="O11158" s="2">
        <v>105</v>
      </c>
      <c r="P11158" s="2">
        <v>595</v>
      </c>
      <c r="Q11158" s="2">
        <v>357.24</v>
      </c>
      <c r="R11158" s="2">
        <v>237.76</v>
      </c>
      <c r="S11158" t="s">
        <v>53</v>
      </c>
      <c r="T11158" t="s">
        <v>407</v>
      </c>
      <c r="U11158" t="s">
        <v>408</v>
      </c>
      <c r="V11158" t="s">
        <v>39</v>
      </c>
      <c r="W11158" t="s">
        <v>40</v>
      </c>
      <c r="X11158" t="s">
        <v>41</v>
      </c>
      <c r="Y11158" t="s">
        <v>56</v>
      </c>
      <c r="Z11158" t="s">
        <v>43</v>
      </c>
      <c r="AA11158" t="s">
        <v>44</v>
      </c>
      <c r="AB11158" t="s">
        <v>44</v>
      </c>
    </row>
    <row r="11159" spans="1:28" x14ac:dyDescent="0.25">
      <c r="A11159" t="s">
        <v>16276</v>
      </c>
      <c r="B11159" s="1">
        <v>46184</v>
      </c>
      <c r="C11159" t="s">
        <v>901</v>
      </c>
      <c r="D11159" t="s">
        <v>902</v>
      </c>
      <c r="E11159">
        <v>43</v>
      </c>
      <c r="F11159" t="s">
        <v>31</v>
      </c>
      <c r="G11159" t="s">
        <v>148</v>
      </c>
      <c r="H11159" t="s">
        <v>149</v>
      </c>
      <c r="I11159" t="s">
        <v>74</v>
      </c>
      <c r="J11159" t="s">
        <v>130</v>
      </c>
      <c r="K11159">
        <v>4</v>
      </c>
      <c r="L11159" s="2">
        <v>3500</v>
      </c>
      <c r="M11159">
        <v>20</v>
      </c>
      <c r="N11159" s="2">
        <v>14000</v>
      </c>
      <c r="O11159" s="2">
        <v>2800</v>
      </c>
      <c r="P11159" s="2">
        <v>11200</v>
      </c>
      <c r="Q11159" s="2">
        <v>8488.2199999999993</v>
      </c>
      <c r="R11159" s="2">
        <v>2711.78</v>
      </c>
      <c r="S11159" t="s">
        <v>53</v>
      </c>
      <c r="T11159" t="s">
        <v>136</v>
      </c>
      <c r="U11159" t="s">
        <v>38</v>
      </c>
      <c r="V11159" t="s">
        <v>39</v>
      </c>
      <c r="W11159" t="s">
        <v>66</v>
      </c>
      <c r="X11159" t="s">
        <v>97</v>
      </c>
      <c r="Y11159" t="s">
        <v>84</v>
      </c>
      <c r="Z11159" t="s">
        <v>43</v>
      </c>
      <c r="AA11159" t="s">
        <v>44</v>
      </c>
      <c r="AB11159" t="s">
        <v>44</v>
      </c>
    </row>
    <row r="11160" spans="1:28" x14ac:dyDescent="0.25">
      <c r="A11160" t="s">
        <v>16277</v>
      </c>
      <c r="B11160" s="1">
        <v>46184</v>
      </c>
      <c r="C11160" t="s">
        <v>1183</v>
      </c>
      <c r="D11160" t="s">
        <v>1184</v>
      </c>
      <c r="E11160">
        <v>48</v>
      </c>
      <c r="F11160" t="s">
        <v>31</v>
      </c>
      <c r="G11160" t="s">
        <v>32</v>
      </c>
      <c r="H11160" t="s">
        <v>33</v>
      </c>
      <c r="I11160" t="s">
        <v>34</v>
      </c>
      <c r="J11160" t="s">
        <v>35</v>
      </c>
      <c r="K11160">
        <v>1</v>
      </c>
      <c r="L11160" s="2">
        <v>55000</v>
      </c>
      <c r="M11160">
        <v>15</v>
      </c>
      <c r="N11160" s="2">
        <v>55000</v>
      </c>
      <c r="O11160" s="2">
        <v>8250</v>
      </c>
      <c r="P11160" s="2">
        <v>46750</v>
      </c>
      <c r="Q11160" s="2">
        <v>29614.59</v>
      </c>
      <c r="R11160" s="2">
        <v>17135.41</v>
      </c>
      <c r="S11160" t="s">
        <v>53</v>
      </c>
      <c r="T11160" t="s">
        <v>96</v>
      </c>
      <c r="U11160" t="s">
        <v>96</v>
      </c>
      <c r="V11160" t="s">
        <v>39</v>
      </c>
      <c r="W11160" t="s">
        <v>83</v>
      </c>
      <c r="X11160" t="s">
        <v>67</v>
      </c>
      <c r="Y11160" t="s">
        <v>42</v>
      </c>
      <c r="Z11160" t="s">
        <v>43</v>
      </c>
      <c r="AA11160" t="s">
        <v>44</v>
      </c>
      <c r="AB11160" t="s">
        <v>44</v>
      </c>
    </row>
    <row r="11161" spans="1:28" x14ac:dyDescent="0.25">
      <c r="A11161" t="s">
        <v>16278</v>
      </c>
      <c r="B11161" s="1">
        <v>46184</v>
      </c>
      <c r="C11161" t="s">
        <v>2200</v>
      </c>
      <c r="D11161" t="s">
        <v>2201</v>
      </c>
      <c r="E11161">
        <v>55</v>
      </c>
      <c r="F11161" t="s">
        <v>31</v>
      </c>
      <c r="G11161" t="s">
        <v>436</v>
      </c>
      <c r="H11161" t="s">
        <v>437</v>
      </c>
      <c r="I11161" t="s">
        <v>74</v>
      </c>
      <c r="J11161" t="s">
        <v>190</v>
      </c>
      <c r="K11161">
        <v>3</v>
      </c>
      <c r="L11161" s="2">
        <v>1800</v>
      </c>
      <c r="M11161">
        <v>0</v>
      </c>
      <c r="N11161" s="2">
        <v>5400</v>
      </c>
      <c r="O11161" s="2">
        <v>0</v>
      </c>
      <c r="P11161" s="2">
        <v>5400</v>
      </c>
      <c r="Q11161" s="2">
        <v>3763.76</v>
      </c>
      <c r="R11161" s="2">
        <v>1636.24</v>
      </c>
      <c r="S11161" t="s">
        <v>53</v>
      </c>
      <c r="T11161" t="s">
        <v>578</v>
      </c>
      <c r="U11161" t="s">
        <v>579</v>
      </c>
      <c r="V11161" t="s">
        <v>39</v>
      </c>
      <c r="W11161" t="s">
        <v>92</v>
      </c>
      <c r="X11161" t="s">
        <v>97</v>
      </c>
      <c r="Y11161" t="s">
        <v>56</v>
      </c>
      <c r="Z11161" t="s">
        <v>43</v>
      </c>
      <c r="AA11161" t="s">
        <v>44</v>
      </c>
      <c r="AB11161" t="s">
        <v>44</v>
      </c>
    </row>
    <row r="11162" spans="1:28" x14ac:dyDescent="0.25">
      <c r="A11162" t="s">
        <v>16279</v>
      </c>
      <c r="B11162" s="1">
        <v>46184</v>
      </c>
      <c r="C11162" t="s">
        <v>364</v>
      </c>
      <c r="D11162" t="s">
        <v>365</v>
      </c>
      <c r="E11162">
        <v>57</v>
      </c>
      <c r="F11162" t="s">
        <v>48</v>
      </c>
      <c r="G11162" t="s">
        <v>212</v>
      </c>
      <c r="H11162" t="s">
        <v>213</v>
      </c>
      <c r="I11162" t="s">
        <v>51</v>
      </c>
      <c r="J11162" t="s">
        <v>52</v>
      </c>
      <c r="K11162">
        <v>1</v>
      </c>
      <c r="L11162" s="2">
        <v>400</v>
      </c>
      <c r="M11162">
        <v>5</v>
      </c>
      <c r="N11162" s="2">
        <v>400</v>
      </c>
      <c r="O11162" s="2">
        <v>20</v>
      </c>
      <c r="P11162" s="2">
        <v>380</v>
      </c>
      <c r="Q11162" s="2">
        <v>227.56</v>
      </c>
      <c r="R11162" s="2">
        <v>152.44</v>
      </c>
      <c r="S11162" t="s">
        <v>53</v>
      </c>
      <c r="T11162" t="s">
        <v>153</v>
      </c>
      <c r="U11162" t="s">
        <v>154</v>
      </c>
      <c r="V11162" t="s">
        <v>39</v>
      </c>
      <c r="W11162" t="s">
        <v>40</v>
      </c>
      <c r="X11162" t="s">
        <v>41</v>
      </c>
      <c r="Y11162" t="s">
        <v>56</v>
      </c>
      <c r="Z11162" t="s">
        <v>43</v>
      </c>
      <c r="AA11162" t="s">
        <v>44</v>
      </c>
      <c r="AB11162" t="s">
        <v>44</v>
      </c>
    </row>
    <row r="11163" spans="1:28" x14ac:dyDescent="0.25">
      <c r="A11163" t="s">
        <v>16280</v>
      </c>
      <c r="B11163" s="1">
        <v>46184</v>
      </c>
      <c r="C11163" t="s">
        <v>4067</v>
      </c>
      <c r="D11163" t="s">
        <v>4068</v>
      </c>
      <c r="E11163">
        <v>53</v>
      </c>
      <c r="F11163" t="s">
        <v>111</v>
      </c>
      <c r="G11163" t="s">
        <v>49</v>
      </c>
      <c r="H11163" t="s">
        <v>50</v>
      </c>
      <c r="I11163" t="s">
        <v>51</v>
      </c>
      <c r="J11163" t="s">
        <v>52</v>
      </c>
      <c r="K11163">
        <v>3</v>
      </c>
      <c r="L11163" s="2">
        <v>500</v>
      </c>
      <c r="M11163">
        <v>10</v>
      </c>
      <c r="N11163" s="2">
        <v>1500</v>
      </c>
      <c r="O11163" s="2">
        <v>150</v>
      </c>
      <c r="P11163" s="2">
        <v>1350</v>
      </c>
      <c r="Q11163" s="2">
        <v>1090.51</v>
      </c>
      <c r="R11163" s="2">
        <v>259.49</v>
      </c>
      <c r="S11163" t="s">
        <v>53</v>
      </c>
      <c r="T11163" t="s">
        <v>105</v>
      </c>
      <c r="U11163" t="s">
        <v>106</v>
      </c>
      <c r="V11163" t="s">
        <v>39</v>
      </c>
      <c r="W11163" t="s">
        <v>40</v>
      </c>
      <c r="X11163" t="s">
        <v>67</v>
      </c>
      <c r="Y11163" t="s">
        <v>56</v>
      </c>
      <c r="Z11163" t="s">
        <v>107</v>
      </c>
      <c r="AA11163" t="s">
        <v>44</v>
      </c>
      <c r="AB11163" t="s">
        <v>44</v>
      </c>
    </row>
    <row r="11164" spans="1:28" x14ac:dyDescent="0.25">
      <c r="A11164" t="s">
        <v>16281</v>
      </c>
      <c r="B11164" s="1">
        <v>46184</v>
      </c>
      <c r="C11164" t="s">
        <v>2277</v>
      </c>
      <c r="D11164" t="s">
        <v>2278</v>
      </c>
      <c r="E11164">
        <v>59</v>
      </c>
      <c r="F11164" t="s">
        <v>111</v>
      </c>
      <c r="G11164" t="s">
        <v>273</v>
      </c>
      <c r="H11164" t="s">
        <v>274</v>
      </c>
      <c r="I11164" t="s">
        <v>51</v>
      </c>
      <c r="J11164" t="s">
        <v>52</v>
      </c>
      <c r="K11164">
        <v>4</v>
      </c>
      <c r="L11164" s="2">
        <v>250</v>
      </c>
      <c r="M11164">
        <v>15</v>
      </c>
      <c r="N11164" s="2">
        <v>1000</v>
      </c>
      <c r="O11164" s="2">
        <v>150</v>
      </c>
      <c r="P11164" s="2">
        <v>850</v>
      </c>
      <c r="Q11164" s="2">
        <v>624.39</v>
      </c>
      <c r="R11164" s="2">
        <v>225.61</v>
      </c>
      <c r="S11164" t="s">
        <v>53</v>
      </c>
      <c r="T11164" t="s">
        <v>65</v>
      </c>
      <c r="U11164" t="s">
        <v>65</v>
      </c>
      <c r="V11164" t="s">
        <v>39</v>
      </c>
      <c r="W11164" t="s">
        <v>66</v>
      </c>
      <c r="X11164" t="s">
        <v>41</v>
      </c>
      <c r="Y11164" t="s">
        <v>56</v>
      </c>
      <c r="Z11164" t="s">
        <v>43</v>
      </c>
      <c r="AA11164" t="s">
        <v>44</v>
      </c>
      <c r="AB11164" t="s">
        <v>44</v>
      </c>
    </row>
    <row r="11165" spans="1:28" x14ac:dyDescent="0.25">
      <c r="A11165" t="s">
        <v>16282</v>
      </c>
      <c r="B11165" s="1">
        <v>46184</v>
      </c>
      <c r="C11165" t="s">
        <v>7017</v>
      </c>
      <c r="D11165" t="s">
        <v>7018</v>
      </c>
      <c r="E11165">
        <v>53</v>
      </c>
      <c r="F11165" t="s">
        <v>31</v>
      </c>
      <c r="G11165" t="s">
        <v>366</v>
      </c>
      <c r="H11165" t="s">
        <v>367</v>
      </c>
      <c r="I11165" t="s">
        <v>34</v>
      </c>
      <c r="J11165" t="s">
        <v>130</v>
      </c>
      <c r="K11165">
        <v>1</v>
      </c>
      <c r="L11165" s="2">
        <v>14500</v>
      </c>
      <c r="M11165">
        <v>15</v>
      </c>
      <c r="N11165" s="2">
        <v>14500</v>
      </c>
      <c r="O11165" s="2">
        <v>2175</v>
      </c>
      <c r="P11165" s="2">
        <v>12325</v>
      </c>
      <c r="Q11165" s="2">
        <v>9751.73</v>
      </c>
      <c r="R11165" s="2">
        <v>2573.27</v>
      </c>
      <c r="S11165" t="s">
        <v>53</v>
      </c>
      <c r="T11165" t="s">
        <v>114</v>
      </c>
      <c r="U11165" t="s">
        <v>115</v>
      </c>
      <c r="V11165" t="s">
        <v>39</v>
      </c>
      <c r="W11165" t="s">
        <v>40</v>
      </c>
      <c r="X11165" t="s">
        <v>97</v>
      </c>
      <c r="Y11165" t="s">
        <v>56</v>
      </c>
      <c r="Z11165" t="s">
        <v>43</v>
      </c>
      <c r="AA11165" t="s">
        <v>44</v>
      </c>
      <c r="AB11165" t="s">
        <v>44</v>
      </c>
    </row>
    <row r="11166" spans="1:28" x14ac:dyDescent="0.25">
      <c r="A11166" t="s">
        <v>16283</v>
      </c>
      <c r="B11166" s="1">
        <v>46184</v>
      </c>
      <c r="C11166" t="s">
        <v>1975</v>
      </c>
      <c r="D11166" t="s">
        <v>1976</v>
      </c>
      <c r="E11166">
        <v>54</v>
      </c>
      <c r="F11166" t="s">
        <v>48</v>
      </c>
      <c r="G11166" t="s">
        <v>227</v>
      </c>
      <c r="H11166" t="s">
        <v>228</v>
      </c>
      <c r="I11166" t="s">
        <v>74</v>
      </c>
      <c r="J11166" t="s">
        <v>75</v>
      </c>
      <c r="K11166">
        <v>3</v>
      </c>
      <c r="L11166" s="2">
        <v>1400</v>
      </c>
      <c r="M11166">
        <v>15</v>
      </c>
      <c r="N11166" s="2">
        <v>4200</v>
      </c>
      <c r="O11166" s="2">
        <v>630</v>
      </c>
      <c r="P11166" s="2">
        <v>3570</v>
      </c>
      <c r="Q11166" s="2">
        <v>2208.2199999999998</v>
      </c>
      <c r="R11166" s="2">
        <v>1361.78</v>
      </c>
      <c r="S11166" t="s">
        <v>53</v>
      </c>
      <c r="T11166" t="s">
        <v>122</v>
      </c>
      <c r="U11166" t="s">
        <v>123</v>
      </c>
      <c r="V11166" t="s">
        <v>39</v>
      </c>
      <c r="W11166" t="s">
        <v>40</v>
      </c>
      <c r="X11166" t="s">
        <v>97</v>
      </c>
      <c r="Y11166" t="s">
        <v>56</v>
      </c>
      <c r="Z11166" t="s">
        <v>144</v>
      </c>
      <c r="AA11166" t="s">
        <v>44</v>
      </c>
      <c r="AB11166" t="s">
        <v>44</v>
      </c>
    </row>
    <row r="11167" spans="1:28" x14ac:dyDescent="0.25">
      <c r="A11167" t="s">
        <v>16284</v>
      </c>
      <c r="B11167" s="1">
        <v>46184</v>
      </c>
      <c r="C11167" t="s">
        <v>5213</v>
      </c>
      <c r="D11167" t="s">
        <v>5214</v>
      </c>
      <c r="E11167">
        <v>42</v>
      </c>
      <c r="F11167" t="s">
        <v>31</v>
      </c>
      <c r="G11167" t="s">
        <v>88</v>
      </c>
      <c r="H11167" t="s">
        <v>89</v>
      </c>
      <c r="I11167" t="s">
        <v>62</v>
      </c>
      <c r="J11167" t="s">
        <v>63</v>
      </c>
      <c r="K11167">
        <v>2</v>
      </c>
      <c r="L11167" s="2">
        <v>4200</v>
      </c>
      <c r="M11167">
        <v>10</v>
      </c>
      <c r="N11167" s="2">
        <v>8400</v>
      </c>
      <c r="O11167" s="2">
        <v>840</v>
      </c>
      <c r="P11167" s="2">
        <v>7560</v>
      </c>
      <c r="Q11167" s="2">
        <v>5049.79</v>
      </c>
      <c r="R11167" s="2">
        <v>2510.21</v>
      </c>
      <c r="S11167" t="s">
        <v>64</v>
      </c>
      <c r="T11167" t="s">
        <v>222</v>
      </c>
      <c r="U11167" t="s">
        <v>38</v>
      </c>
      <c r="V11167" t="s">
        <v>39</v>
      </c>
      <c r="W11167" t="s">
        <v>66</v>
      </c>
      <c r="X11167" t="s">
        <v>41</v>
      </c>
      <c r="Y11167" t="s">
        <v>42</v>
      </c>
      <c r="Z11167" t="s">
        <v>43</v>
      </c>
      <c r="AA11167" t="s">
        <v>44</v>
      </c>
      <c r="AB11167" t="s">
        <v>44</v>
      </c>
    </row>
    <row r="11168" spans="1:28" x14ac:dyDescent="0.25">
      <c r="A11168" t="s">
        <v>16285</v>
      </c>
      <c r="B11168" s="1">
        <v>46184</v>
      </c>
      <c r="C11168" t="s">
        <v>13159</v>
      </c>
      <c r="D11168" t="s">
        <v>13160</v>
      </c>
      <c r="E11168">
        <v>48</v>
      </c>
      <c r="F11168" t="s">
        <v>111</v>
      </c>
      <c r="G11168" t="s">
        <v>81</v>
      </c>
      <c r="H11168" t="s">
        <v>82</v>
      </c>
      <c r="I11168" t="s">
        <v>51</v>
      </c>
      <c r="J11168" t="s">
        <v>52</v>
      </c>
      <c r="K11168">
        <v>2</v>
      </c>
      <c r="L11168" s="2">
        <v>600</v>
      </c>
      <c r="M11168">
        <v>15</v>
      </c>
      <c r="N11168" s="2">
        <v>1200</v>
      </c>
      <c r="O11168" s="2">
        <v>180</v>
      </c>
      <c r="P11168" s="2">
        <v>1020</v>
      </c>
      <c r="Q11168" s="2">
        <v>808.23</v>
      </c>
      <c r="R11168" s="2">
        <v>211.77</v>
      </c>
      <c r="S11168" t="s">
        <v>53</v>
      </c>
      <c r="T11168" t="s">
        <v>407</v>
      </c>
      <c r="U11168" t="s">
        <v>408</v>
      </c>
      <c r="V11168" t="s">
        <v>39</v>
      </c>
      <c r="W11168" t="s">
        <v>137</v>
      </c>
      <c r="X11168" t="s">
        <v>67</v>
      </c>
      <c r="Y11168" t="s">
        <v>56</v>
      </c>
      <c r="Z11168" t="s">
        <v>43</v>
      </c>
      <c r="AA11168" t="s">
        <v>44</v>
      </c>
      <c r="AB11168" t="s">
        <v>44</v>
      </c>
    </row>
    <row r="11169" spans="1:28" x14ac:dyDescent="0.25">
      <c r="A11169" t="s">
        <v>16286</v>
      </c>
      <c r="B11169" s="1">
        <v>46184</v>
      </c>
      <c r="C11169" t="s">
        <v>1125</v>
      </c>
      <c r="D11169" t="s">
        <v>1126</v>
      </c>
      <c r="E11169">
        <v>50</v>
      </c>
      <c r="F11169" t="s">
        <v>31</v>
      </c>
      <c r="G11169" t="s">
        <v>119</v>
      </c>
      <c r="H11169" t="s">
        <v>120</v>
      </c>
      <c r="I11169" t="s">
        <v>62</v>
      </c>
      <c r="J11169" t="s">
        <v>121</v>
      </c>
      <c r="K11169">
        <v>4</v>
      </c>
      <c r="L11169" s="2">
        <v>4800</v>
      </c>
      <c r="M11169">
        <v>5</v>
      </c>
      <c r="N11169" s="2">
        <v>19200</v>
      </c>
      <c r="O11169" s="2">
        <v>960</v>
      </c>
      <c r="P11169" s="2">
        <v>18240</v>
      </c>
      <c r="Q11169" s="2">
        <v>13898.87</v>
      </c>
      <c r="R11169" s="2">
        <v>4341.13</v>
      </c>
      <c r="S11169" t="s">
        <v>64</v>
      </c>
      <c r="T11169" t="s">
        <v>275</v>
      </c>
      <c r="U11169" t="s">
        <v>123</v>
      </c>
      <c r="V11169" t="s">
        <v>39</v>
      </c>
      <c r="W11169" t="s">
        <v>124</v>
      </c>
      <c r="X11169" t="s">
        <v>67</v>
      </c>
      <c r="Y11169" t="s">
        <v>56</v>
      </c>
      <c r="Z11169" t="s">
        <v>43</v>
      </c>
      <c r="AA11169" t="s">
        <v>44</v>
      </c>
      <c r="AB11169" t="s">
        <v>68</v>
      </c>
    </row>
    <row r="11170" spans="1:28" x14ac:dyDescent="0.25">
      <c r="A11170" t="s">
        <v>16287</v>
      </c>
      <c r="B11170" s="1">
        <v>46184</v>
      </c>
      <c r="C11170" t="s">
        <v>9125</v>
      </c>
      <c r="D11170" t="s">
        <v>9126</v>
      </c>
      <c r="E11170">
        <v>47</v>
      </c>
      <c r="F11170" t="s">
        <v>48</v>
      </c>
      <c r="G11170" t="s">
        <v>243</v>
      </c>
      <c r="H11170" t="s">
        <v>244</v>
      </c>
      <c r="I11170" t="s">
        <v>103</v>
      </c>
      <c r="J11170" t="s">
        <v>104</v>
      </c>
      <c r="K11170">
        <v>1</v>
      </c>
      <c r="L11170" s="2">
        <v>450</v>
      </c>
      <c r="M11170">
        <v>10</v>
      </c>
      <c r="N11170" s="2">
        <v>450</v>
      </c>
      <c r="O11170" s="2">
        <v>45</v>
      </c>
      <c r="P11170" s="2">
        <v>405</v>
      </c>
      <c r="Q11170" s="2">
        <v>234.43</v>
      </c>
      <c r="R11170" s="2">
        <v>170.57</v>
      </c>
      <c r="S11170" t="s">
        <v>36</v>
      </c>
      <c r="T11170" t="s">
        <v>105</v>
      </c>
      <c r="U11170" t="s">
        <v>106</v>
      </c>
      <c r="V11170" t="s">
        <v>39</v>
      </c>
      <c r="W11170" t="s">
        <v>124</v>
      </c>
      <c r="X11170" t="s">
        <v>97</v>
      </c>
      <c r="Y11170" t="s">
        <v>56</v>
      </c>
      <c r="Z11170" t="s">
        <v>107</v>
      </c>
      <c r="AA11170" t="s">
        <v>44</v>
      </c>
      <c r="AB11170" t="s">
        <v>44</v>
      </c>
    </row>
    <row r="11171" spans="1:28" x14ac:dyDescent="0.25">
      <c r="A11171" t="s">
        <v>16288</v>
      </c>
      <c r="B11171" s="1">
        <v>46184</v>
      </c>
      <c r="C11171" t="s">
        <v>3262</v>
      </c>
      <c r="D11171" t="s">
        <v>3263</v>
      </c>
      <c r="E11171">
        <v>30</v>
      </c>
      <c r="F11171" t="s">
        <v>48</v>
      </c>
      <c r="G11171" t="s">
        <v>207</v>
      </c>
      <c r="H11171" t="s">
        <v>208</v>
      </c>
      <c r="I11171" t="s">
        <v>34</v>
      </c>
      <c r="J11171" t="s">
        <v>143</v>
      </c>
      <c r="K11171">
        <v>4</v>
      </c>
      <c r="L11171" s="2">
        <v>18000</v>
      </c>
      <c r="M11171">
        <v>25</v>
      </c>
      <c r="N11171" s="2">
        <v>72000</v>
      </c>
      <c r="O11171" s="2">
        <v>18000</v>
      </c>
      <c r="P11171" s="2">
        <v>54000</v>
      </c>
      <c r="Q11171" s="2">
        <v>37564.230000000003</v>
      </c>
      <c r="R11171" s="2">
        <v>16435.77</v>
      </c>
      <c r="S11171" t="s">
        <v>64</v>
      </c>
      <c r="T11171" t="s">
        <v>290</v>
      </c>
      <c r="U11171" t="s">
        <v>291</v>
      </c>
      <c r="V11171" t="s">
        <v>39</v>
      </c>
      <c r="W11171" t="s">
        <v>137</v>
      </c>
      <c r="X11171" t="s">
        <v>67</v>
      </c>
      <c r="Y11171" t="s">
        <v>56</v>
      </c>
      <c r="Z11171" t="s">
        <v>223</v>
      </c>
      <c r="AA11171" t="s">
        <v>44</v>
      </c>
      <c r="AB11171" t="s">
        <v>68</v>
      </c>
    </row>
    <row r="11172" spans="1:28" x14ac:dyDescent="0.25">
      <c r="A11172" t="s">
        <v>16289</v>
      </c>
      <c r="B11172" s="1">
        <v>46184</v>
      </c>
      <c r="C11172" t="s">
        <v>4907</v>
      </c>
      <c r="D11172" t="s">
        <v>4908</v>
      </c>
      <c r="E11172">
        <v>44</v>
      </c>
      <c r="F11172" t="s">
        <v>111</v>
      </c>
      <c r="G11172" t="s">
        <v>176</v>
      </c>
      <c r="H11172" t="s">
        <v>177</v>
      </c>
      <c r="I11172" t="s">
        <v>34</v>
      </c>
      <c r="J11172" t="s">
        <v>35</v>
      </c>
      <c r="K11172">
        <v>2</v>
      </c>
      <c r="L11172" s="2">
        <v>6500</v>
      </c>
      <c r="M11172">
        <v>5</v>
      </c>
      <c r="N11172" s="2">
        <v>13000</v>
      </c>
      <c r="O11172" s="2">
        <v>650</v>
      </c>
      <c r="P11172" s="2">
        <v>12350</v>
      </c>
      <c r="Q11172" s="2">
        <v>10052.92</v>
      </c>
      <c r="R11172" s="2">
        <v>2297.08</v>
      </c>
      <c r="S11172" t="s">
        <v>53</v>
      </c>
      <c r="T11172" t="s">
        <v>122</v>
      </c>
      <c r="U11172" t="s">
        <v>123</v>
      </c>
      <c r="V11172" t="s">
        <v>39</v>
      </c>
      <c r="W11172" t="s">
        <v>124</v>
      </c>
      <c r="X11172" t="s">
        <v>41</v>
      </c>
      <c r="Y11172" t="s">
        <v>56</v>
      </c>
      <c r="Z11172" t="s">
        <v>43</v>
      </c>
      <c r="AA11172" t="s">
        <v>68</v>
      </c>
      <c r="AB11172" t="s">
        <v>44</v>
      </c>
    </row>
    <row r="11173" spans="1:28" x14ac:dyDescent="0.25">
      <c r="A11173" t="s">
        <v>16290</v>
      </c>
      <c r="B11173" s="1">
        <v>46184</v>
      </c>
      <c r="C11173" t="s">
        <v>10276</v>
      </c>
      <c r="D11173" t="s">
        <v>10277</v>
      </c>
      <c r="E11173">
        <v>54</v>
      </c>
      <c r="F11173" t="s">
        <v>48</v>
      </c>
      <c r="G11173" t="s">
        <v>280</v>
      </c>
      <c r="H11173" t="s">
        <v>281</v>
      </c>
      <c r="I11173" t="s">
        <v>62</v>
      </c>
      <c r="J11173" t="s">
        <v>190</v>
      </c>
      <c r="K11173">
        <v>2</v>
      </c>
      <c r="L11173" s="2">
        <v>700</v>
      </c>
      <c r="M11173">
        <v>10</v>
      </c>
      <c r="N11173" s="2">
        <v>1400</v>
      </c>
      <c r="O11173" s="2">
        <v>140</v>
      </c>
      <c r="P11173" s="2">
        <v>1260</v>
      </c>
      <c r="Q11173" s="2">
        <v>1000.84</v>
      </c>
      <c r="R11173" s="2">
        <v>259.16000000000003</v>
      </c>
      <c r="S11173" t="s">
        <v>53</v>
      </c>
      <c r="T11173" t="s">
        <v>163</v>
      </c>
      <c r="U11173" t="s">
        <v>164</v>
      </c>
      <c r="V11173" t="s">
        <v>39</v>
      </c>
      <c r="W11173" t="s">
        <v>40</v>
      </c>
      <c r="X11173" t="s">
        <v>41</v>
      </c>
      <c r="Y11173" t="s">
        <v>56</v>
      </c>
      <c r="Z11173" t="s">
        <v>43</v>
      </c>
      <c r="AA11173" t="s">
        <v>44</v>
      </c>
      <c r="AB11173" t="s">
        <v>44</v>
      </c>
    </row>
    <row r="11174" spans="1:28" x14ac:dyDescent="0.25">
      <c r="A11174" t="s">
        <v>16291</v>
      </c>
      <c r="B11174" s="1">
        <v>46184</v>
      </c>
      <c r="C11174" t="s">
        <v>3297</v>
      </c>
      <c r="D11174" t="s">
        <v>3298</v>
      </c>
      <c r="E11174">
        <v>34</v>
      </c>
      <c r="F11174" t="s">
        <v>31</v>
      </c>
      <c r="G11174" t="s">
        <v>81</v>
      </c>
      <c r="H11174" t="s">
        <v>82</v>
      </c>
      <c r="I11174" t="s">
        <v>51</v>
      </c>
      <c r="J11174" t="s">
        <v>52</v>
      </c>
      <c r="K11174">
        <v>1</v>
      </c>
      <c r="L11174" s="2">
        <v>600</v>
      </c>
      <c r="M11174">
        <v>10</v>
      </c>
      <c r="N11174" s="2">
        <v>600</v>
      </c>
      <c r="O11174" s="2">
        <v>60</v>
      </c>
      <c r="P11174" s="2">
        <v>540</v>
      </c>
      <c r="Q11174" s="2">
        <v>423.04</v>
      </c>
      <c r="R11174" s="2">
        <v>116.96</v>
      </c>
      <c r="S11174" t="s">
        <v>53</v>
      </c>
      <c r="T11174" t="s">
        <v>65</v>
      </c>
      <c r="U11174" t="s">
        <v>65</v>
      </c>
      <c r="V11174" t="s">
        <v>39</v>
      </c>
      <c r="W11174" t="s">
        <v>83</v>
      </c>
      <c r="X11174" t="s">
        <v>97</v>
      </c>
      <c r="Y11174" t="s">
        <v>56</v>
      </c>
      <c r="Z11174" t="s">
        <v>43</v>
      </c>
      <c r="AA11174" t="s">
        <v>44</v>
      </c>
      <c r="AB11174" t="s">
        <v>44</v>
      </c>
    </row>
    <row r="11175" spans="1:28" x14ac:dyDescent="0.25">
      <c r="A11175" t="s">
        <v>16292</v>
      </c>
      <c r="B11175" s="1">
        <v>46184</v>
      </c>
      <c r="C11175" t="s">
        <v>6973</v>
      </c>
      <c r="D11175" t="s">
        <v>6974</v>
      </c>
      <c r="E11175">
        <v>28</v>
      </c>
      <c r="F11175" t="s">
        <v>48</v>
      </c>
      <c r="G11175" t="s">
        <v>298</v>
      </c>
      <c r="H11175" t="s">
        <v>299</v>
      </c>
      <c r="I11175" t="s">
        <v>103</v>
      </c>
      <c r="J11175" t="s">
        <v>104</v>
      </c>
      <c r="K11175">
        <v>1</v>
      </c>
      <c r="L11175" s="2">
        <v>700</v>
      </c>
      <c r="M11175">
        <v>20</v>
      </c>
      <c r="N11175" s="2">
        <v>700</v>
      </c>
      <c r="O11175" s="2">
        <v>140</v>
      </c>
      <c r="P11175" s="2">
        <v>560</v>
      </c>
      <c r="Q11175" s="2">
        <v>404.72</v>
      </c>
      <c r="R11175" s="2">
        <v>155.28</v>
      </c>
      <c r="S11175" t="s">
        <v>53</v>
      </c>
      <c r="T11175" t="s">
        <v>578</v>
      </c>
      <c r="U11175" t="s">
        <v>579</v>
      </c>
      <c r="V11175" t="s">
        <v>39</v>
      </c>
      <c r="W11175" t="s">
        <v>92</v>
      </c>
      <c r="X11175" t="s">
        <v>41</v>
      </c>
      <c r="Y11175" t="s">
        <v>42</v>
      </c>
      <c r="Z11175" t="s">
        <v>43</v>
      </c>
      <c r="AA11175" t="s">
        <v>44</v>
      </c>
      <c r="AB11175" t="s">
        <v>44</v>
      </c>
    </row>
    <row r="11176" spans="1:28" x14ac:dyDescent="0.25">
      <c r="A11176" t="s">
        <v>16293</v>
      </c>
      <c r="B11176" s="1">
        <v>46185</v>
      </c>
      <c r="C11176" t="s">
        <v>767</v>
      </c>
      <c r="D11176" t="s">
        <v>768</v>
      </c>
      <c r="E11176">
        <v>27</v>
      </c>
      <c r="F11176" t="s">
        <v>48</v>
      </c>
      <c r="G11176" t="s">
        <v>318</v>
      </c>
      <c r="H11176" t="s">
        <v>319</v>
      </c>
      <c r="I11176" t="s">
        <v>34</v>
      </c>
      <c r="J11176" t="s">
        <v>190</v>
      </c>
      <c r="K11176">
        <v>1</v>
      </c>
      <c r="L11176" s="2">
        <v>2500</v>
      </c>
      <c r="M11176">
        <v>15</v>
      </c>
      <c r="N11176" s="2">
        <v>2500</v>
      </c>
      <c r="O11176" s="2">
        <v>375</v>
      </c>
      <c r="P11176" s="2">
        <v>2125</v>
      </c>
      <c r="Q11176" s="2">
        <v>1687.67</v>
      </c>
      <c r="R11176" s="2">
        <v>437.33</v>
      </c>
      <c r="S11176" t="s">
        <v>64</v>
      </c>
      <c r="T11176" t="s">
        <v>290</v>
      </c>
      <c r="U11176" t="s">
        <v>291</v>
      </c>
      <c r="V11176" t="s">
        <v>39</v>
      </c>
      <c r="W11176" t="s">
        <v>66</v>
      </c>
      <c r="X11176" t="s">
        <v>41</v>
      </c>
      <c r="Y11176" t="s">
        <v>42</v>
      </c>
      <c r="Z11176" t="s">
        <v>43</v>
      </c>
      <c r="AA11176" t="s">
        <v>44</v>
      </c>
      <c r="AB11176" t="s">
        <v>44</v>
      </c>
    </row>
    <row r="11177" spans="1:28" x14ac:dyDescent="0.25">
      <c r="A11177" t="s">
        <v>16294</v>
      </c>
      <c r="B11177" s="1">
        <v>46185</v>
      </c>
      <c r="C11177" t="s">
        <v>732</v>
      </c>
      <c r="D11177" t="s">
        <v>733</v>
      </c>
      <c r="E11177">
        <v>48</v>
      </c>
      <c r="F11177" t="s">
        <v>111</v>
      </c>
      <c r="G11177" t="s">
        <v>88</v>
      </c>
      <c r="H11177" t="s">
        <v>89</v>
      </c>
      <c r="I11177" t="s">
        <v>62</v>
      </c>
      <c r="J11177" t="s">
        <v>63</v>
      </c>
      <c r="K11177">
        <v>4</v>
      </c>
      <c r="L11177" s="2">
        <v>4200</v>
      </c>
      <c r="M11177">
        <v>15</v>
      </c>
      <c r="N11177" s="2">
        <v>16800</v>
      </c>
      <c r="O11177" s="2">
        <v>2520</v>
      </c>
      <c r="P11177" s="2">
        <v>14280</v>
      </c>
      <c r="Q11177" s="2">
        <v>11117.92</v>
      </c>
      <c r="R11177" s="2">
        <v>3162.08</v>
      </c>
      <c r="S11177" t="s">
        <v>64</v>
      </c>
      <c r="T11177" t="s">
        <v>290</v>
      </c>
      <c r="U11177" t="s">
        <v>291</v>
      </c>
      <c r="V11177" t="s">
        <v>39</v>
      </c>
      <c r="W11177" t="s">
        <v>66</v>
      </c>
      <c r="X11177" t="s">
        <v>67</v>
      </c>
      <c r="Y11177" t="s">
        <v>56</v>
      </c>
      <c r="Z11177" t="s">
        <v>223</v>
      </c>
      <c r="AA11177" t="s">
        <v>44</v>
      </c>
      <c r="AB11177" t="s">
        <v>44</v>
      </c>
    </row>
    <row r="11178" spans="1:28" x14ac:dyDescent="0.25">
      <c r="A11178" t="s">
        <v>16295</v>
      </c>
      <c r="B11178" s="1">
        <v>46185</v>
      </c>
      <c r="C11178" t="s">
        <v>9944</v>
      </c>
      <c r="D11178" t="s">
        <v>9945</v>
      </c>
      <c r="E11178">
        <v>35</v>
      </c>
      <c r="F11178" t="s">
        <v>31</v>
      </c>
      <c r="G11178" t="s">
        <v>207</v>
      </c>
      <c r="H11178" t="s">
        <v>208</v>
      </c>
      <c r="I11178" t="s">
        <v>34</v>
      </c>
      <c r="J11178" t="s">
        <v>143</v>
      </c>
      <c r="K11178">
        <v>1</v>
      </c>
      <c r="L11178" s="2">
        <v>18000</v>
      </c>
      <c r="M11178">
        <v>5</v>
      </c>
      <c r="N11178" s="2">
        <v>18000</v>
      </c>
      <c r="O11178" s="2">
        <v>900</v>
      </c>
      <c r="P11178" s="2">
        <v>17100</v>
      </c>
      <c r="Q11178" s="2">
        <v>10664.18</v>
      </c>
      <c r="R11178" s="2">
        <v>6435.82</v>
      </c>
      <c r="S11178" t="s">
        <v>64</v>
      </c>
      <c r="T11178" t="s">
        <v>398</v>
      </c>
      <c r="U11178" t="s">
        <v>399</v>
      </c>
      <c r="V11178" t="s">
        <v>39</v>
      </c>
      <c r="W11178" t="s">
        <v>124</v>
      </c>
      <c r="X11178" t="s">
        <v>41</v>
      </c>
      <c r="Y11178" t="s">
        <v>56</v>
      </c>
      <c r="Z11178" t="s">
        <v>43</v>
      </c>
      <c r="AA11178" t="s">
        <v>44</v>
      </c>
      <c r="AB11178" t="s">
        <v>44</v>
      </c>
    </row>
    <row r="11179" spans="1:28" x14ac:dyDescent="0.25">
      <c r="A11179" t="s">
        <v>16296</v>
      </c>
      <c r="B11179" s="1">
        <v>46185</v>
      </c>
      <c r="C11179" t="s">
        <v>9639</v>
      </c>
      <c r="D11179" t="s">
        <v>9640</v>
      </c>
      <c r="E11179">
        <v>29</v>
      </c>
      <c r="F11179" t="s">
        <v>31</v>
      </c>
      <c r="G11179" t="s">
        <v>134</v>
      </c>
      <c r="H11179" t="s">
        <v>135</v>
      </c>
      <c r="I11179" t="s">
        <v>62</v>
      </c>
      <c r="J11179" t="s">
        <v>130</v>
      </c>
      <c r="K11179">
        <v>2</v>
      </c>
      <c r="L11179" s="2">
        <v>8500</v>
      </c>
      <c r="M11179">
        <v>15</v>
      </c>
      <c r="N11179" s="2">
        <v>17000</v>
      </c>
      <c r="O11179" s="2">
        <v>2550</v>
      </c>
      <c r="P11179" s="2">
        <v>14450</v>
      </c>
      <c r="Q11179" s="2">
        <v>10972.72</v>
      </c>
      <c r="R11179" s="2">
        <v>3477.28</v>
      </c>
      <c r="S11179" t="s">
        <v>53</v>
      </c>
      <c r="T11179" t="s">
        <v>37</v>
      </c>
      <c r="U11179" t="s">
        <v>38</v>
      </c>
      <c r="V11179" t="s">
        <v>39</v>
      </c>
      <c r="W11179" t="s">
        <v>92</v>
      </c>
      <c r="X11179" t="s">
        <v>41</v>
      </c>
      <c r="Y11179" t="s">
        <v>42</v>
      </c>
      <c r="Z11179" t="s">
        <v>223</v>
      </c>
      <c r="AA11179" t="s">
        <v>44</v>
      </c>
      <c r="AB11179" t="s">
        <v>44</v>
      </c>
    </row>
    <row r="11180" spans="1:28" x14ac:dyDescent="0.25">
      <c r="A11180" t="s">
        <v>16297</v>
      </c>
      <c r="B11180" s="1">
        <v>46185</v>
      </c>
      <c r="C11180" t="s">
        <v>4922</v>
      </c>
      <c r="D11180" t="s">
        <v>4923</v>
      </c>
      <c r="E11180">
        <v>54</v>
      </c>
      <c r="F11180" t="s">
        <v>31</v>
      </c>
      <c r="G11180" t="s">
        <v>134</v>
      </c>
      <c r="H11180" t="s">
        <v>135</v>
      </c>
      <c r="I11180" t="s">
        <v>62</v>
      </c>
      <c r="J11180" t="s">
        <v>130</v>
      </c>
      <c r="K11180">
        <v>6</v>
      </c>
      <c r="L11180" s="2">
        <v>8500</v>
      </c>
      <c r="M11180">
        <v>10</v>
      </c>
      <c r="N11180" s="2">
        <v>51000</v>
      </c>
      <c r="O11180" s="2">
        <v>5100</v>
      </c>
      <c r="P11180" s="2">
        <v>45900</v>
      </c>
      <c r="Q11180" s="2">
        <v>27851.98</v>
      </c>
      <c r="R11180" s="2">
        <v>18048.02</v>
      </c>
      <c r="S11180" t="s">
        <v>64</v>
      </c>
      <c r="T11180" t="s">
        <v>76</v>
      </c>
      <c r="U11180" t="s">
        <v>77</v>
      </c>
      <c r="V11180" t="s">
        <v>39</v>
      </c>
      <c r="W11180" t="s">
        <v>40</v>
      </c>
      <c r="X11180" t="s">
        <v>67</v>
      </c>
      <c r="Y11180" t="s">
        <v>56</v>
      </c>
      <c r="Z11180" t="s">
        <v>43</v>
      </c>
      <c r="AA11180" t="s">
        <v>44</v>
      </c>
      <c r="AB11180" t="s">
        <v>44</v>
      </c>
    </row>
    <row r="11181" spans="1:28" x14ac:dyDescent="0.25">
      <c r="A11181" t="s">
        <v>16298</v>
      </c>
      <c r="B11181" s="1">
        <v>46185</v>
      </c>
      <c r="C11181" t="s">
        <v>1834</v>
      </c>
      <c r="D11181" t="s">
        <v>1835</v>
      </c>
      <c r="E11181">
        <v>28</v>
      </c>
      <c r="F11181" t="s">
        <v>48</v>
      </c>
      <c r="G11181" t="s">
        <v>119</v>
      </c>
      <c r="H11181" t="s">
        <v>120</v>
      </c>
      <c r="I11181" t="s">
        <v>62</v>
      </c>
      <c r="J11181" t="s">
        <v>121</v>
      </c>
      <c r="K11181">
        <v>1</v>
      </c>
      <c r="L11181" s="2">
        <v>4800</v>
      </c>
      <c r="M11181">
        <v>0</v>
      </c>
      <c r="N11181" s="2">
        <v>4800</v>
      </c>
      <c r="O11181" s="2">
        <v>0</v>
      </c>
      <c r="P11181" s="2">
        <v>4800</v>
      </c>
      <c r="Q11181" s="2">
        <v>3331.98</v>
      </c>
      <c r="R11181" s="2">
        <v>1468.02</v>
      </c>
      <c r="S11181" t="s">
        <v>53</v>
      </c>
      <c r="T11181" t="s">
        <v>37</v>
      </c>
      <c r="U11181" t="s">
        <v>38</v>
      </c>
      <c r="V11181" t="s">
        <v>39</v>
      </c>
      <c r="W11181" t="s">
        <v>83</v>
      </c>
      <c r="X11181" t="s">
        <v>67</v>
      </c>
      <c r="Y11181" t="s">
        <v>56</v>
      </c>
      <c r="Z11181" t="s">
        <v>43</v>
      </c>
      <c r="AA11181" t="s">
        <v>44</v>
      </c>
      <c r="AB11181" t="s">
        <v>44</v>
      </c>
    </row>
    <row r="11182" spans="1:28" x14ac:dyDescent="0.25">
      <c r="A11182" t="s">
        <v>16299</v>
      </c>
      <c r="B11182" s="1">
        <v>46185</v>
      </c>
      <c r="C11182" t="s">
        <v>2968</v>
      </c>
      <c r="D11182" t="s">
        <v>2969</v>
      </c>
      <c r="E11182">
        <v>51</v>
      </c>
      <c r="F11182" t="s">
        <v>111</v>
      </c>
      <c r="G11182" t="s">
        <v>212</v>
      </c>
      <c r="H11182" t="s">
        <v>213</v>
      </c>
      <c r="I11182" t="s">
        <v>51</v>
      </c>
      <c r="J11182" t="s">
        <v>52</v>
      </c>
      <c r="K11182">
        <v>1</v>
      </c>
      <c r="L11182" s="2">
        <v>400</v>
      </c>
      <c r="M11182">
        <v>15</v>
      </c>
      <c r="N11182" s="2">
        <v>400</v>
      </c>
      <c r="O11182" s="2">
        <v>60</v>
      </c>
      <c r="P11182" s="2">
        <v>340</v>
      </c>
      <c r="Q11182" s="2">
        <v>206.93</v>
      </c>
      <c r="R11182" s="2">
        <v>133.07</v>
      </c>
      <c r="S11182" t="s">
        <v>64</v>
      </c>
      <c r="T11182" t="s">
        <v>105</v>
      </c>
      <c r="U11182" t="s">
        <v>106</v>
      </c>
      <c r="V11182" t="s">
        <v>39</v>
      </c>
      <c r="W11182" t="s">
        <v>40</v>
      </c>
      <c r="X11182" t="s">
        <v>67</v>
      </c>
      <c r="Y11182" t="s">
        <v>56</v>
      </c>
      <c r="Z11182" t="s">
        <v>43</v>
      </c>
      <c r="AA11182" t="s">
        <v>44</v>
      </c>
      <c r="AB11182" t="s">
        <v>44</v>
      </c>
    </row>
    <row r="11183" spans="1:28" x14ac:dyDescent="0.25">
      <c r="A11183" t="s">
        <v>16300</v>
      </c>
      <c r="B11183" s="1">
        <v>46185</v>
      </c>
      <c r="C11183" t="s">
        <v>628</v>
      </c>
      <c r="D11183" t="s">
        <v>629</v>
      </c>
      <c r="E11183">
        <v>53</v>
      </c>
      <c r="F11183" t="s">
        <v>31</v>
      </c>
      <c r="G11183" t="s">
        <v>168</v>
      </c>
      <c r="H11183" t="s">
        <v>169</v>
      </c>
      <c r="I11183" t="s">
        <v>62</v>
      </c>
      <c r="J11183" t="s">
        <v>143</v>
      </c>
      <c r="K11183">
        <v>1</v>
      </c>
      <c r="L11183" s="2">
        <v>1800</v>
      </c>
      <c r="M11183">
        <v>10</v>
      </c>
      <c r="N11183" s="2">
        <v>1800</v>
      </c>
      <c r="O11183" s="2">
        <v>180</v>
      </c>
      <c r="P11183" s="2">
        <v>1620</v>
      </c>
      <c r="Q11183" s="2">
        <v>1229.49</v>
      </c>
      <c r="R11183" s="2">
        <v>390.51</v>
      </c>
      <c r="S11183" t="s">
        <v>53</v>
      </c>
      <c r="T11183" t="s">
        <v>290</v>
      </c>
      <c r="U11183" t="s">
        <v>291</v>
      </c>
      <c r="V11183" t="s">
        <v>39</v>
      </c>
      <c r="W11183" t="s">
        <v>92</v>
      </c>
      <c r="X11183" t="s">
        <v>41</v>
      </c>
      <c r="Y11183" t="s">
        <v>56</v>
      </c>
      <c r="Z11183" t="s">
        <v>43</v>
      </c>
      <c r="AA11183" t="s">
        <v>44</v>
      </c>
      <c r="AB11183" t="s">
        <v>44</v>
      </c>
    </row>
    <row r="11184" spans="1:28" x14ac:dyDescent="0.25">
      <c r="A11184" t="s">
        <v>16301</v>
      </c>
      <c r="B11184" s="1">
        <v>46186</v>
      </c>
      <c r="C11184" t="s">
        <v>6998</v>
      </c>
      <c r="D11184" t="s">
        <v>6999</v>
      </c>
      <c r="E11184">
        <v>37</v>
      </c>
      <c r="F11184" t="s">
        <v>48</v>
      </c>
      <c r="G11184" t="s">
        <v>112</v>
      </c>
      <c r="H11184" t="s">
        <v>113</v>
      </c>
      <c r="I11184" t="s">
        <v>103</v>
      </c>
      <c r="J11184" t="s">
        <v>104</v>
      </c>
      <c r="K11184">
        <v>1</v>
      </c>
      <c r="L11184" s="2">
        <v>650</v>
      </c>
      <c r="M11184">
        <v>20</v>
      </c>
      <c r="N11184" s="2">
        <v>650</v>
      </c>
      <c r="O11184" s="2">
        <v>130</v>
      </c>
      <c r="P11184" s="2">
        <v>520</v>
      </c>
      <c r="Q11184" s="2">
        <v>411.96</v>
      </c>
      <c r="R11184" s="2">
        <v>108.04</v>
      </c>
      <c r="S11184" t="s">
        <v>53</v>
      </c>
      <c r="T11184" t="s">
        <v>153</v>
      </c>
      <c r="U11184" t="s">
        <v>154</v>
      </c>
      <c r="V11184" t="s">
        <v>39</v>
      </c>
      <c r="W11184" t="s">
        <v>40</v>
      </c>
      <c r="X11184" t="s">
        <v>41</v>
      </c>
      <c r="Y11184" t="s">
        <v>56</v>
      </c>
      <c r="Z11184" t="s">
        <v>43</v>
      </c>
      <c r="AA11184" t="s">
        <v>44</v>
      </c>
      <c r="AB11184" t="s">
        <v>44</v>
      </c>
    </row>
    <row r="11185" spans="1:28" x14ac:dyDescent="0.25">
      <c r="A11185" t="s">
        <v>16302</v>
      </c>
      <c r="B11185" s="1">
        <v>46186</v>
      </c>
      <c r="C11185" t="s">
        <v>8907</v>
      </c>
      <c r="D11185" t="s">
        <v>8908</v>
      </c>
      <c r="E11185">
        <v>24</v>
      </c>
      <c r="F11185" t="s">
        <v>31</v>
      </c>
      <c r="G11185" t="s">
        <v>238</v>
      </c>
      <c r="H11185" t="s">
        <v>239</v>
      </c>
      <c r="I11185" t="s">
        <v>62</v>
      </c>
      <c r="J11185" t="s">
        <v>63</v>
      </c>
      <c r="K11185">
        <v>5</v>
      </c>
      <c r="L11185" s="2">
        <v>6500</v>
      </c>
      <c r="M11185">
        <v>25</v>
      </c>
      <c r="N11185" s="2">
        <v>32500</v>
      </c>
      <c r="O11185" s="2">
        <v>8125</v>
      </c>
      <c r="P11185" s="2">
        <v>24375</v>
      </c>
      <c r="Q11185" s="2">
        <v>14393.95</v>
      </c>
      <c r="R11185" s="2">
        <v>9981.0499999999993</v>
      </c>
      <c r="S11185" t="s">
        <v>64</v>
      </c>
      <c r="T11185" t="s">
        <v>290</v>
      </c>
      <c r="U11185" t="s">
        <v>291</v>
      </c>
      <c r="V11185" t="s">
        <v>39</v>
      </c>
      <c r="W11185" t="s">
        <v>137</v>
      </c>
      <c r="X11185" t="s">
        <v>67</v>
      </c>
      <c r="Y11185" t="s">
        <v>56</v>
      </c>
      <c r="Z11185" t="s">
        <v>43</v>
      </c>
      <c r="AA11185" t="s">
        <v>44</v>
      </c>
      <c r="AB11185" t="s">
        <v>44</v>
      </c>
    </row>
    <row r="11186" spans="1:28" x14ac:dyDescent="0.25">
      <c r="A11186" t="s">
        <v>16303</v>
      </c>
      <c r="B11186" s="1">
        <v>46186</v>
      </c>
      <c r="C11186" t="s">
        <v>4030</v>
      </c>
      <c r="D11186" t="s">
        <v>4031</v>
      </c>
      <c r="E11186">
        <v>27</v>
      </c>
      <c r="F11186" t="s">
        <v>111</v>
      </c>
      <c r="G11186" t="s">
        <v>561</v>
      </c>
      <c r="H11186" t="s">
        <v>562</v>
      </c>
      <c r="I11186" t="s">
        <v>34</v>
      </c>
      <c r="J11186" t="s">
        <v>143</v>
      </c>
      <c r="K11186">
        <v>5</v>
      </c>
      <c r="L11186" s="2">
        <v>900</v>
      </c>
      <c r="M11186">
        <v>0</v>
      </c>
      <c r="N11186" s="2">
        <v>4500</v>
      </c>
      <c r="O11186" s="2">
        <v>0</v>
      </c>
      <c r="P11186" s="2">
        <v>4500</v>
      </c>
      <c r="Q11186" s="2">
        <v>3352.31</v>
      </c>
      <c r="R11186" s="2">
        <v>1147.69</v>
      </c>
      <c r="S11186" t="s">
        <v>53</v>
      </c>
      <c r="T11186" t="s">
        <v>105</v>
      </c>
      <c r="U11186" t="s">
        <v>106</v>
      </c>
      <c r="V11186" t="s">
        <v>39</v>
      </c>
      <c r="W11186" t="s">
        <v>40</v>
      </c>
      <c r="X11186" t="s">
        <v>41</v>
      </c>
      <c r="Y11186" t="s">
        <v>56</v>
      </c>
      <c r="Z11186" t="s">
        <v>43</v>
      </c>
      <c r="AA11186" t="s">
        <v>44</v>
      </c>
      <c r="AB11186" t="s">
        <v>44</v>
      </c>
    </row>
    <row r="11187" spans="1:28" x14ac:dyDescent="0.25">
      <c r="A11187" t="s">
        <v>16304</v>
      </c>
      <c r="B11187" s="1">
        <v>46186</v>
      </c>
      <c r="C11187" t="s">
        <v>1703</v>
      </c>
      <c r="D11187" t="s">
        <v>1704</v>
      </c>
      <c r="E11187">
        <v>57</v>
      </c>
      <c r="F11187" t="s">
        <v>48</v>
      </c>
      <c r="G11187" t="s">
        <v>88</v>
      </c>
      <c r="H11187" t="s">
        <v>89</v>
      </c>
      <c r="I11187" t="s">
        <v>62</v>
      </c>
      <c r="J11187" t="s">
        <v>63</v>
      </c>
      <c r="K11187">
        <v>1</v>
      </c>
      <c r="L11187" s="2">
        <v>4200</v>
      </c>
      <c r="M11187">
        <v>15</v>
      </c>
      <c r="N11187" s="2">
        <v>4200</v>
      </c>
      <c r="O11187" s="2">
        <v>630</v>
      </c>
      <c r="P11187" s="2">
        <v>3570</v>
      </c>
      <c r="Q11187" s="2">
        <v>2345.37</v>
      </c>
      <c r="R11187" s="2">
        <v>1224.6300000000001</v>
      </c>
      <c r="S11187" t="s">
        <v>53</v>
      </c>
      <c r="T11187" t="s">
        <v>263</v>
      </c>
      <c r="U11187" t="s">
        <v>91</v>
      </c>
      <c r="V11187" t="s">
        <v>39</v>
      </c>
      <c r="W11187" t="s">
        <v>124</v>
      </c>
      <c r="X11187" t="s">
        <v>41</v>
      </c>
      <c r="Y11187" t="s">
        <v>56</v>
      </c>
      <c r="Z11187" t="s">
        <v>43</v>
      </c>
      <c r="AA11187" t="s">
        <v>44</v>
      </c>
      <c r="AB11187" t="s">
        <v>44</v>
      </c>
    </row>
    <row r="11188" spans="1:28" x14ac:dyDescent="0.25">
      <c r="A11188" t="s">
        <v>16305</v>
      </c>
      <c r="B11188" s="1">
        <v>46186</v>
      </c>
      <c r="C11188" t="s">
        <v>2686</v>
      </c>
      <c r="D11188" t="s">
        <v>2687</v>
      </c>
      <c r="E11188">
        <v>23</v>
      </c>
      <c r="F11188" t="s">
        <v>48</v>
      </c>
      <c r="G11188" t="s">
        <v>344</v>
      </c>
      <c r="H11188" t="s">
        <v>345</v>
      </c>
      <c r="I11188" t="s">
        <v>34</v>
      </c>
      <c r="J11188" t="s">
        <v>121</v>
      </c>
      <c r="K11188">
        <v>1</v>
      </c>
      <c r="L11188" s="2">
        <v>1600</v>
      </c>
      <c r="M11188">
        <v>20</v>
      </c>
      <c r="N11188" s="2">
        <v>1600</v>
      </c>
      <c r="O11188" s="2">
        <v>320</v>
      </c>
      <c r="P11188" s="2">
        <v>1280</v>
      </c>
      <c r="Q11188" s="2">
        <v>1010.49</v>
      </c>
      <c r="R11188" s="2">
        <v>269.51</v>
      </c>
      <c r="S11188" t="s">
        <v>53</v>
      </c>
      <c r="T11188" t="s">
        <v>96</v>
      </c>
      <c r="U11188" t="s">
        <v>96</v>
      </c>
      <c r="V11188" t="s">
        <v>39</v>
      </c>
      <c r="W11188" t="s">
        <v>66</v>
      </c>
      <c r="X11188" t="s">
        <v>41</v>
      </c>
      <c r="Y11188" t="s">
        <v>42</v>
      </c>
      <c r="Z11188" t="s">
        <v>43</v>
      </c>
      <c r="AA11188" t="s">
        <v>44</v>
      </c>
      <c r="AB11188" t="s">
        <v>44</v>
      </c>
    </row>
    <row r="11189" spans="1:28" x14ac:dyDescent="0.25">
      <c r="A11189" t="s">
        <v>16306</v>
      </c>
      <c r="B11189" s="1">
        <v>46186</v>
      </c>
      <c r="C11189" t="s">
        <v>8779</v>
      </c>
      <c r="D11189" t="s">
        <v>8780</v>
      </c>
      <c r="E11189">
        <v>26</v>
      </c>
      <c r="F11189" t="s">
        <v>31</v>
      </c>
      <c r="G11189" t="s">
        <v>32</v>
      </c>
      <c r="H11189" t="s">
        <v>33</v>
      </c>
      <c r="I11189" t="s">
        <v>34</v>
      </c>
      <c r="J11189" t="s">
        <v>35</v>
      </c>
      <c r="K11189">
        <v>4</v>
      </c>
      <c r="L11189" s="2">
        <v>55000</v>
      </c>
      <c r="M11189">
        <v>10</v>
      </c>
      <c r="N11189" s="2">
        <v>220000</v>
      </c>
      <c r="O11189" s="2">
        <v>22000</v>
      </c>
      <c r="P11189" s="2">
        <v>198000</v>
      </c>
      <c r="Q11189" s="2">
        <v>128285.16</v>
      </c>
      <c r="R11189" s="2">
        <v>69714.84</v>
      </c>
      <c r="S11189" t="s">
        <v>64</v>
      </c>
      <c r="T11189" t="s">
        <v>122</v>
      </c>
      <c r="U11189" t="s">
        <v>123</v>
      </c>
      <c r="V11189" t="s">
        <v>39</v>
      </c>
      <c r="W11189" t="s">
        <v>92</v>
      </c>
      <c r="X11189" t="s">
        <v>41</v>
      </c>
      <c r="Y11189" t="s">
        <v>42</v>
      </c>
      <c r="Z11189" t="s">
        <v>43</v>
      </c>
      <c r="AA11189" t="s">
        <v>44</v>
      </c>
      <c r="AB11189" t="s">
        <v>44</v>
      </c>
    </row>
    <row r="11190" spans="1:28" x14ac:dyDescent="0.25">
      <c r="A11190" t="s">
        <v>16307</v>
      </c>
      <c r="B11190" s="1">
        <v>46186</v>
      </c>
      <c r="C11190" t="s">
        <v>3176</v>
      </c>
      <c r="D11190" t="s">
        <v>3177</v>
      </c>
      <c r="E11190">
        <v>50</v>
      </c>
      <c r="F11190" t="s">
        <v>31</v>
      </c>
      <c r="G11190" t="s">
        <v>344</v>
      </c>
      <c r="H11190" t="s">
        <v>345</v>
      </c>
      <c r="I11190" t="s">
        <v>34</v>
      </c>
      <c r="J11190" t="s">
        <v>121</v>
      </c>
      <c r="K11190">
        <v>1</v>
      </c>
      <c r="L11190" s="2">
        <v>1600</v>
      </c>
      <c r="M11190">
        <v>5</v>
      </c>
      <c r="N11190" s="2">
        <v>1600</v>
      </c>
      <c r="O11190" s="2">
        <v>80</v>
      </c>
      <c r="P11190" s="2">
        <v>1520</v>
      </c>
      <c r="Q11190" s="2">
        <v>862.66</v>
      </c>
      <c r="R11190" s="2">
        <v>657.34</v>
      </c>
      <c r="S11190" t="s">
        <v>53</v>
      </c>
      <c r="T11190" t="s">
        <v>76</v>
      </c>
      <c r="U11190" t="s">
        <v>77</v>
      </c>
      <c r="V11190" t="s">
        <v>39</v>
      </c>
      <c r="W11190" t="s">
        <v>124</v>
      </c>
      <c r="X11190" t="s">
        <v>41</v>
      </c>
      <c r="Y11190" t="s">
        <v>56</v>
      </c>
      <c r="Z11190" t="s">
        <v>43</v>
      </c>
      <c r="AA11190" t="s">
        <v>44</v>
      </c>
      <c r="AB11190" t="s">
        <v>68</v>
      </c>
    </row>
    <row r="11191" spans="1:28" x14ac:dyDescent="0.25">
      <c r="A11191" t="s">
        <v>16308</v>
      </c>
      <c r="B11191" s="1">
        <v>46187</v>
      </c>
      <c r="C11191" t="s">
        <v>2898</v>
      </c>
      <c r="D11191" t="s">
        <v>2899</v>
      </c>
      <c r="E11191">
        <v>47</v>
      </c>
      <c r="F11191" t="s">
        <v>48</v>
      </c>
      <c r="G11191" t="s">
        <v>158</v>
      </c>
      <c r="H11191" t="s">
        <v>159</v>
      </c>
      <c r="I11191" t="s">
        <v>51</v>
      </c>
      <c r="J11191" t="s">
        <v>52</v>
      </c>
      <c r="K11191">
        <v>2</v>
      </c>
      <c r="L11191" s="2">
        <v>650</v>
      </c>
      <c r="M11191">
        <v>15</v>
      </c>
      <c r="N11191" s="2">
        <v>1300</v>
      </c>
      <c r="O11191" s="2">
        <v>195</v>
      </c>
      <c r="P11191" s="2">
        <v>1105</v>
      </c>
      <c r="Q11191" s="2">
        <v>812.82</v>
      </c>
      <c r="R11191" s="2">
        <v>292.18</v>
      </c>
      <c r="S11191" t="s">
        <v>53</v>
      </c>
      <c r="T11191" t="s">
        <v>105</v>
      </c>
      <c r="U11191" t="s">
        <v>106</v>
      </c>
      <c r="V11191" t="s">
        <v>39</v>
      </c>
      <c r="W11191" t="s">
        <v>92</v>
      </c>
      <c r="X11191" t="s">
        <v>41</v>
      </c>
      <c r="Y11191" t="s">
        <v>56</v>
      </c>
      <c r="Z11191" t="s">
        <v>43</v>
      </c>
      <c r="AA11191" t="s">
        <v>44</v>
      </c>
      <c r="AB11191" t="s">
        <v>44</v>
      </c>
    </row>
    <row r="11192" spans="1:28" x14ac:dyDescent="0.25">
      <c r="A11192" t="s">
        <v>16309</v>
      </c>
      <c r="B11192" s="1">
        <v>46187</v>
      </c>
      <c r="C11192" t="s">
        <v>4790</v>
      </c>
      <c r="D11192" t="s">
        <v>4791</v>
      </c>
      <c r="E11192">
        <v>42</v>
      </c>
      <c r="F11192" t="s">
        <v>48</v>
      </c>
      <c r="G11192" t="s">
        <v>32</v>
      </c>
      <c r="H11192" t="s">
        <v>33</v>
      </c>
      <c r="I11192" t="s">
        <v>34</v>
      </c>
      <c r="J11192" t="s">
        <v>35</v>
      </c>
      <c r="K11192">
        <v>1</v>
      </c>
      <c r="L11192" s="2">
        <v>55000</v>
      </c>
      <c r="M11192">
        <v>5</v>
      </c>
      <c r="N11192" s="2">
        <v>55000</v>
      </c>
      <c r="O11192" s="2">
        <v>2750</v>
      </c>
      <c r="P11192" s="2">
        <v>52250</v>
      </c>
      <c r="Q11192" s="2">
        <v>37461.19</v>
      </c>
      <c r="R11192" s="2">
        <v>14788.81</v>
      </c>
      <c r="S11192" t="s">
        <v>36</v>
      </c>
      <c r="T11192" t="s">
        <v>122</v>
      </c>
      <c r="U11192" t="s">
        <v>123</v>
      </c>
      <c r="V11192" t="s">
        <v>39</v>
      </c>
      <c r="W11192" t="s">
        <v>137</v>
      </c>
      <c r="X11192" t="s">
        <v>41</v>
      </c>
      <c r="Y11192" t="s">
        <v>42</v>
      </c>
      <c r="Z11192" t="s">
        <v>43</v>
      </c>
      <c r="AA11192" t="s">
        <v>44</v>
      </c>
      <c r="AB11192" t="s">
        <v>44</v>
      </c>
    </row>
    <row r="11193" spans="1:28" x14ac:dyDescent="0.25">
      <c r="A11193" t="s">
        <v>16310</v>
      </c>
      <c r="B11193" s="1">
        <v>46187</v>
      </c>
      <c r="C11193" t="s">
        <v>3553</v>
      </c>
      <c r="D11193" t="s">
        <v>3554</v>
      </c>
      <c r="E11193">
        <v>35</v>
      </c>
      <c r="F11193" t="s">
        <v>31</v>
      </c>
      <c r="G11193" t="s">
        <v>60</v>
      </c>
      <c r="H11193" t="s">
        <v>61</v>
      </c>
      <c r="I11193" t="s">
        <v>62</v>
      </c>
      <c r="J11193" t="s">
        <v>63</v>
      </c>
      <c r="K11193">
        <v>1</v>
      </c>
      <c r="L11193" s="2">
        <v>3500</v>
      </c>
      <c r="M11193">
        <v>10</v>
      </c>
      <c r="N11193" s="2">
        <v>3500</v>
      </c>
      <c r="O11193" s="2">
        <v>350</v>
      </c>
      <c r="P11193" s="2">
        <v>3150</v>
      </c>
      <c r="Q11193" s="2">
        <v>1745.42</v>
      </c>
      <c r="R11193" s="2">
        <v>1404.58</v>
      </c>
      <c r="S11193" t="s">
        <v>53</v>
      </c>
      <c r="T11193" t="s">
        <v>54</v>
      </c>
      <c r="U11193" t="s">
        <v>55</v>
      </c>
      <c r="V11193" t="s">
        <v>39</v>
      </c>
      <c r="W11193" t="s">
        <v>83</v>
      </c>
      <c r="X11193" t="s">
        <v>41</v>
      </c>
      <c r="Y11193" t="s">
        <v>56</v>
      </c>
      <c r="Z11193" t="s">
        <v>43</v>
      </c>
      <c r="AA11193" t="s">
        <v>44</v>
      </c>
      <c r="AB11193" t="s">
        <v>44</v>
      </c>
    </row>
    <row r="11194" spans="1:28" x14ac:dyDescent="0.25">
      <c r="A11194" t="s">
        <v>16311</v>
      </c>
      <c r="B11194" s="1">
        <v>46187</v>
      </c>
      <c r="C11194" t="s">
        <v>4440</v>
      </c>
      <c r="D11194" t="s">
        <v>4441</v>
      </c>
      <c r="E11194">
        <v>35</v>
      </c>
      <c r="F11194" t="s">
        <v>111</v>
      </c>
      <c r="G11194" t="s">
        <v>141</v>
      </c>
      <c r="H11194" t="s">
        <v>142</v>
      </c>
      <c r="I11194" t="s">
        <v>74</v>
      </c>
      <c r="J11194" t="s">
        <v>143</v>
      </c>
      <c r="K11194">
        <v>6</v>
      </c>
      <c r="L11194" s="2">
        <v>900</v>
      </c>
      <c r="M11194">
        <v>20</v>
      </c>
      <c r="N11194" s="2">
        <v>5400</v>
      </c>
      <c r="O11194" s="2">
        <v>1080</v>
      </c>
      <c r="P11194" s="2">
        <v>4320</v>
      </c>
      <c r="Q11194" s="2">
        <v>2917.15</v>
      </c>
      <c r="R11194" s="2">
        <v>1402.85</v>
      </c>
      <c r="S11194" t="s">
        <v>64</v>
      </c>
      <c r="T11194" t="s">
        <v>90</v>
      </c>
      <c r="U11194" t="s">
        <v>91</v>
      </c>
      <c r="V11194" t="s">
        <v>39</v>
      </c>
      <c r="W11194" t="s">
        <v>40</v>
      </c>
      <c r="X11194" t="s">
        <v>97</v>
      </c>
      <c r="Y11194" t="s">
        <v>56</v>
      </c>
      <c r="Z11194" t="s">
        <v>43</v>
      </c>
      <c r="AA11194" t="s">
        <v>44</v>
      </c>
      <c r="AB11194" t="s">
        <v>44</v>
      </c>
    </row>
    <row r="11195" spans="1:28" x14ac:dyDescent="0.25">
      <c r="A11195" t="s">
        <v>16312</v>
      </c>
      <c r="B11195" s="1">
        <v>46187</v>
      </c>
      <c r="C11195" t="s">
        <v>8850</v>
      </c>
      <c r="D11195" t="s">
        <v>8851</v>
      </c>
      <c r="E11195">
        <v>32</v>
      </c>
      <c r="F11195" t="s">
        <v>48</v>
      </c>
      <c r="G11195" t="s">
        <v>238</v>
      </c>
      <c r="H11195" t="s">
        <v>239</v>
      </c>
      <c r="I11195" t="s">
        <v>62</v>
      </c>
      <c r="J11195" t="s">
        <v>63</v>
      </c>
      <c r="K11195">
        <v>4</v>
      </c>
      <c r="L11195" s="2">
        <v>6500</v>
      </c>
      <c r="M11195">
        <v>15</v>
      </c>
      <c r="N11195" s="2">
        <v>26000</v>
      </c>
      <c r="O11195" s="2">
        <v>3900</v>
      </c>
      <c r="P11195" s="2">
        <v>22100</v>
      </c>
      <c r="Q11195" s="2">
        <v>14798.49</v>
      </c>
      <c r="R11195" s="2">
        <v>7301.51</v>
      </c>
      <c r="S11195" t="s">
        <v>53</v>
      </c>
      <c r="T11195" t="s">
        <v>96</v>
      </c>
      <c r="U11195" t="s">
        <v>96</v>
      </c>
      <c r="V11195" t="s">
        <v>39</v>
      </c>
      <c r="W11195" t="s">
        <v>40</v>
      </c>
      <c r="X11195" t="s">
        <v>97</v>
      </c>
      <c r="Y11195" t="s">
        <v>56</v>
      </c>
      <c r="Z11195" t="s">
        <v>43</v>
      </c>
      <c r="AA11195" t="s">
        <v>44</v>
      </c>
      <c r="AB11195" t="s">
        <v>44</v>
      </c>
    </row>
    <row r="11196" spans="1:28" x14ac:dyDescent="0.25">
      <c r="A11196" t="s">
        <v>16313</v>
      </c>
      <c r="B11196" s="1">
        <v>46187</v>
      </c>
      <c r="C11196" t="s">
        <v>15454</v>
      </c>
      <c r="D11196" t="s">
        <v>15455</v>
      </c>
      <c r="E11196">
        <v>50</v>
      </c>
      <c r="F11196" t="s">
        <v>111</v>
      </c>
      <c r="G11196" t="s">
        <v>318</v>
      </c>
      <c r="H11196" t="s">
        <v>319</v>
      </c>
      <c r="I11196" t="s">
        <v>34</v>
      </c>
      <c r="J11196" t="s">
        <v>190</v>
      </c>
      <c r="K11196">
        <v>2</v>
      </c>
      <c r="L11196" s="2">
        <v>2500</v>
      </c>
      <c r="M11196">
        <v>5</v>
      </c>
      <c r="N11196" s="2">
        <v>5000</v>
      </c>
      <c r="O11196" s="2">
        <v>250</v>
      </c>
      <c r="P11196" s="2">
        <v>4750</v>
      </c>
      <c r="Q11196" s="2">
        <v>3673.37</v>
      </c>
      <c r="R11196" s="2">
        <v>1076.6300000000001</v>
      </c>
      <c r="S11196" t="s">
        <v>53</v>
      </c>
      <c r="T11196" t="s">
        <v>153</v>
      </c>
      <c r="U11196" t="s">
        <v>154</v>
      </c>
      <c r="V11196" t="s">
        <v>39</v>
      </c>
      <c r="W11196" t="s">
        <v>83</v>
      </c>
      <c r="X11196" t="s">
        <v>41</v>
      </c>
      <c r="Y11196" t="s">
        <v>84</v>
      </c>
      <c r="Z11196" t="s">
        <v>43</v>
      </c>
      <c r="AA11196" t="s">
        <v>44</v>
      </c>
      <c r="AB11196" t="s">
        <v>44</v>
      </c>
    </row>
    <row r="11197" spans="1:28" x14ac:dyDescent="0.25">
      <c r="A11197" t="s">
        <v>16314</v>
      </c>
      <c r="B11197" s="1">
        <v>46187</v>
      </c>
      <c r="C11197" t="s">
        <v>2877</v>
      </c>
      <c r="D11197" t="s">
        <v>2878</v>
      </c>
      <c r="E11197">
        <v>29</v>
      </c>
      <c r="F11197" t="s">
        <v>111</v>
      </c>
      <c r="G11197" t="s">
        <v>344</v>
      </c>
      <c r="H11197" t="s">
        <v>345</v>
      </c>
      <c r="I11197" t="s">
        <v>34</v>
      </c>
      <c r="J11197" t="s">
        <v>121</v>
      </c>
      <c r="K11197">
        <v>5</v>
      </c>
      <c r="L11197" s="2">
        <v>1600</v>
      </c>
      <c r="M11197">
        <v>25</v>
      </c>
      <c r="N11197" s="2">
        <v>8000</v>
      </c>
      <c r="O11197" s="2">
        <v>2000</v>
      </c>
      <c r="P11197" s="2">
        <v>6000</v>
      </c>
      <c r="Q11197" s="2">
        <v>4256.3999999999996</v>
      </c>
      <c r="R11197" s="2">
        <v>1743.6</v>
      </c>
      <c r="S11197" t="s">
        <v>53</v>
      </c>
      <c r="T11197" t="s">
        <v>407</v>
      </c>
      <c r="U11197" t="s">
        <v>408</v>
      </c>
      <c r="V11197" t="s">
        <v>39</v>
      </c>
      <c r="W11197" t="s">
        <v>137</v>
      </c>
      <c r="X11197" t="s">
        <v>97</v>
      </c>
      <c r="Y11197" t="s">
        <v>42</v>
      </c>
      <c r="Z11197" t="s">
        <v>43</v>
      </c>
      <c r="AA11197" t="s">
        <v>44</v>
      </c>
      <c r="AB11197" t="s">
        <v>68</v>
      </c>
    </row>
    <row r="11198" spans="1:28" x14ac:dyDescent="0.25">
      <c r="A11198" t="s">
        <v>16315</v>
      </c>
      <c r="B11198" s="1">
        <v>46188</v>
      </c>
      <c r="C11198" t="s">
        <v>3577</v>
      </c>
      <c r="D11198" t="s">
        <v>3578</v>
      </c>
      <c r="E11198">
        <v>27</v>
      </c>
      <c r="F11198" t="s">
        <v>31</v>
      </c>
      <c r="G11198" t="s">
        <v>49</v>
      </c>
      <c r="H11198" t="s">
        <v>50</v>
      </c>
      <c r="I11198" t="s">
        <v>51</v>
      </c>
      <c r="J11198" t="s">
        <v>52</v>
      </c>
      <c r="K11198">
        <v>2</v>
      </c>
      <c r="L11198" s="2">
        <v>500</v>
      </c>
      <c r="M11198">
        <v>5</v>
      </c>
      <c r="N11198" s="2">
        <v>1000</v>
      </c>
      <c r="O11198" s="2">
        <v>50</v>
      </c>
      <c r="P11198" s="2">
        <v>950</v>
      </c>
      <c r="Q11198" s="2">
        <v>761.77</v>
      </c>
      <c r="R11198" s="2">
        <v>188.23</v>
      </c>
      <c r="S11198" t="s">
        <v>53</v>
      </c>
      <c r="T11198" t="s">
        <v>96</v>
      </c>
      <c r="U11198" t="s">
        <v>96</v>
      </c>
      <c r="V11198" t="s">
        <v>39</v>
      </c>
      <c r="W11198" t="s">
        <v>83</v>
      </c>
      <c r="X11198" t="s">
        <v>67</v>
      </c>
      <c r="Y11198" t="s">
        <v>42</v>
      </c>
      <c r="Z11198" t="s">
        <v>43</v>
      </c>
      <c r="AA11198" t="s">
        <v>68</v>
      </c>
      <c r="AB11198" t="s">
        <v>44</v>
      </c>
    </row>
    <row r="11199" spans="1:28" x14ac:dyDescent="0.25">
      <c r="A11199" t="s">
        <v>16316</v>
      </c>
      <c r="B11199" s="1">
        <v>46188</v>
      </c>
      <c r="C11199" t="s">
        <v>6393</v>
      </c>
      <c r="D11199" t="s">
        <v>6394</v>
      </c>
      <c r="E11199">
        <v>51</v>
      </c>
      <c r="F11199" t="s">
        <v>48</v>
      </c>
      <c r="G11199" t="s">
        <v>352</v>
      </c>
      <c r="H11199" t="s">
        <v>353</v>
      </c>
      <c r="I11199" t="s">
        <v>103</v>
      </c>
      <c r="J11199" t="s">
        <v>104</v>
      </c>
      <c r="K11199">
        <v>2</v>
      </c>
      <c r="L11199" s="2">
        <v>850</v>
      </c>
      <c r="M11199">
        <v>10</v>
      </c>
      <c r="N11199" s="2">
        <v>1700</v>
      </c>
      <c r="O11199" s="2">
        <v>170</v>
      </c>
      <c r="P11199" s="2">
        <v>1530</v>
      </c>
      <c r="Q11199" s="2">
        <v>1056.6500000000001</v>
      </c>
      <c r="R11199" s="2">
        <v>473.35</v>
      </c>
      <c r="S11199" t="s">
        <v>53</v>
      </c>
      <c r="T11199" t="s">
        <v>37</v>
      </c>
      <c r="U11199" t="s">
        <v>38</v>
      </c>
      <c r="V11199" t="s">
        <v>39</v>
      </c>
      <c r="W11199" t="s">
        <v>124</v>
      </c>
      <c r="X11199" t="s">
        <v>41</v>
      </c>
      <c r="Y11199" t="s">
        <v>84</v>
      </c>
      <c r="Z11199" t="s">
        <v>43</v>
      </c>
      <c r="AA11199" t="s">
        <v>44</v>
      </c>
      <c r="AB11199" t="s">
        <v>44</v>
      </c>
    </row>
    <row r="11200" spans="1:28" x14ac:dyDescent="0.25">
      <c r="A11200" t="s">
        <v>16317</v>
      </c>
      <c r="B11200" s="1">
        <v>46188</v>
      </c>
      <c r="C11200" t="s">
        <v>528</v>
      </c>
      <c r="D11200" t="s">
        <v>529</v>
      </c>
      <c r="E11200">
        <v>32</v>
      </c>
      <c r="F11200" t="s">
        <v>31</v>
      </c>
      <c r="G11200" t="s">
        <v>49</v>
      </c>
      <c r="H11200" t="s">
        <v>50</v>
      </c>
      <c r="I11200" t="s">
        <v>51</v>
      </c>
      <c r="J11200" t="s">
        <v>52</v>
      </c>
      <c r="K11200">
        <v>4</v>
      </c>
      <c r="L11200" s="2">
        <v>500</v>
      </c>
      <c r="M11200">
        <v>15</v>
      </c>
      <c r="N11200" s="2">
        <v>2000</v>
      </c>
      <c r="O11200" s="2">
        <v>300</v>
      </c>
      <c r="P11200" s="2">
        <v>1700</v>
      </c>
      <c r="Q11200" s="2">
        <v>1055.1199999999999</v>
      </c>
      <c r="R11200" s="2">
        <v>644.88</v>
      </c>
      <c r="S11200" t="s">
        <v>64</v>
      </c>
      <c r="T11200" t="s">
        <v>275</v>
      </c>
      <c r="U11200" t="s">
        <v>123</v>
      </c>
      <c r="V11200" t="s">
        <v>39</v>
      </c>
      <c r="W11200" t="s">
        <v>83</v>
      </c>
      <c r="X11200" t="s">
        <v>97</v>
      </c>
      <c r="Y11200" t="s">
        <v>56</v>
      </c>
      <c r="Z11200" t="s">
        <v>43</v>
      </c>
      <c r="AA11200" t="s">
        <v>68</v>
      </c>
      <c r="AB11200" t="s">
        <v>44</v>
      </c>
    </row>
    <row r="11201" spans="1:28" x14ac:dyDescent="0.25">
      <c r="A11201" t="s">
        <v>16318</v>
      </c>
      <c r="B11201" s="1">
        <v>46188</v>
      </c>
      <c r="C11201" t="s">
        <v>1706</v>
      </c>
      <c r="D11201" t="s">
        <v>1707</v>
      </c>
      <c r="E11201">
        <v>45</v>
      </c>
      <c r="F11201" t="s">
        <v>48</v>
      </c>
      <c r="G11201" t="s">
        <v>366</v>
      </c>
      <c r="H11201" t="s">
        <v>367</v>
      </c>
      <c r="I11201" t="s">
        <v>34</v>
      </c>
      <c r="J11201" t="s">
        <v>130</v>
      </c>
      <c r="K11201">
        <v>3</v>
      </c>
      <c r="L11201" s="2">
        <v>14500</v>
      </c>
      <c r="M11201">
        <v>10</v>
      </c>
      <c r="N11201" s="2">
        <v>43500</v>
      </c>
      <c r="O11201" s="2">
        <v>4350</v>
      </c>
      <c r="P11201" s="2">
        <v>39150</v>
      </c>
      <c r="Q11201" s="2">
        <v>31575.73</v>
      </c>
      <c r="R11201" s="2">
        <v>7574.27</v>
      </c>
      <c r="S11201" t="s">
        <v>53</v>
      </c>
      <c r="T11201" t="s">
        <v>37</v>
      </c>
      <c r="U11201" t="s">
        <v>38</v>
      </c>
      <c r="V11201" t="s">
        <v>39</v>
      </c>
      <c r="W11201" t="s">
        <v>66</v>
      </c>
      <c r="X11201" t="s">
        <v>67</v>
      </c>
      <c r="Y11201" t="s">
        <v>56</v>
      </c>
      <c r="Z11201" t="s">
        <v>43</v>
      </c>
      <c r="AA11201" t="s">
        <v>68</v>
      </c>
      <c r="AB11201" t="s">
        <v>44</v>
      </c>
    </row>
    <row r="11202" spans="1:28" x14ac:dyDescent="0.25">
      <c r="A11202" t="s">
        <v>16319</v>
      </c>
      <c r="B11202" s="1">
        <v>46188</v>
      </c>
      <c r="C11202" t="s">
        <v>7670</v>
      </c>
      <c r="D11202" t="s">
        <v>7671</v>
      </c>
      <c r="E11202">
        <v>37</v>
      </c>
      <c r="F11202" t="s">
        <v>31</v>
      </c>
      <c r="G11202" t="s">
        <v>366</v>
      </c>
      <c r="H11202" t="s">
        <v>367</v>
      </c>
      <c r="I11202" t="s">
        <v>34</v>
      </c>
      <c r="J11202" t="s">
        <v>130</v>
      </c>
      <c r="K11202">
        <v>1</v>
      </c>
      <c r="L11202" s="2">
        <v>14500</v>
      </c>
      <c r="M11202">
        <v>20</v>
      </c>
      <c r="N11202" s="2">
        <v>14500</v>
      </c>
      <c r="O11202" s="2">
        <v>2900</v>
      </c>
      <c r="P11202" s="2">
        <v>11600</v>
      </c>
      <c r="Q11202" s="2">
        <v>8206.9500000000007</v>
      </c>
      <c r="R11202" s="2">
        <v>3393.05</v>
      </c>
      <c r="S11202" t="s">
        <v>64</v>
      </c>
      <c r="T11202" t="s">
        <v>122</v>
      </c>
      <c r="U11202" t="s">
        <v>123</v>
      </c>
      <c r="V11202" t="s">
        <v>39</v>
      </c>
      <c r="W11202" t="s">
        <v>66</v>
      </c>
      <c r="X11202" t="s">
        <v>41</v>
      </c>
      <c r="Y11202" t="s">
        <v>56</v>
      </c>
      <c r="Z11202" t="s">
        <v>43</v>
      </c>
      <c r="AA11202" t="s">
        <v>44</v>
      </c>
      <c r="AB11202" t="s">
        <v>44</v>
      </c>
    </row>
    <row r="11203" spans="1:28" x14ac:dyDescent="0.25">
      <c r="A11203" t="s">
        <v>16320</v>
      </c>
      <c r="B11203" s="1">
        <v>46188</v>
      </c>
      <c r="C11203" t="s">
        <v>4007</v>
      </c>
      <c r="D11203" t="s">
        <v>4008</v>
      </c>
      <c r="E11203">
        <v>57</v>
      </c>
      <c r="F11203" t="s">
        <v>31</v>
      </c>
      <c r="G11203" t="s">
        <v>60</v>
      </c>
      <c r="H11203" t="s">
        <v>61</v>
      </c>
      <c r="I11203" t="s">
        <v>62</v>
      </c>
      <c r="J11203" t="s">
        <v>63</v>
      </c>
      <c r="K11203">
        <v>1</v>
      </c>
      <c r="L11203" s="2">
        <v>3500</v>
      </c>
      <c r="M11203">
        <v>5</v>
      </c>
      <c r="N11203" s="2">
        <v>3500</v>
      </c>
      <c r="O11203" s="2">
        <v>175</v>
      </c>
      <c r="P11203" s="2">
        <v>3325</v>
      </c>
      <c r="Q11203" s="2">
        <v>2716.15</v>
      </c>
      <c r="R11203" s="2">
        <v>608.85</v>
      </c>
      <c r="S11203" t="s">
        <v>64</v>
      </c>
      <c r="T11203" t="s">
        <v>153</v>
      </c>
      <c r="U11203" t="s">
        <v>154</v>
      </c>
      <c r="V11203" t="s">
        <v>39</v>
      </c>
      <c r="W11203" t="s">
        <v>92</v>
      </c>
      <c r="X11203" t="s">
        <v>97</v>
      </c>
      <c r="Y11203" t="s">
        <v>42</v>
      </c>
      <c r="Z11203" t="s">
        <v>43</v>
      </c>
      <c r="AA11203" t="s">
        <v>44</v>
      </c>
      <c r="AB11203" t="s">
        <v>44</v>
      </c>
    </row>
    <row r="11204" spans="1:28" x14ac:dyDescent="0.25">
      <c r="A11204" t="s">
        <v>16321</v>
      </c>
      <c r="B11204" s="1">
        <v>46188</v>
      </c>
      <c r="C11204" t="s">
        <v>2097</v>
      </c>
      <c r="D11204" t="s">
        <v>2098</v>
      </c>
      <c r="E11204">
        <v>28</v>
      </c>
      <c r="F11204" t="s">
        <v>48</v>
      </c>
      <c r="G11204" t="s">
        <v>243</v>
      </c>
      <c r="H11204" t="s">
        <v>244</v>
      </c>
      <c r="I11204" t="s">
        <v>103</v>
      </c>
      <c r="J11204" t="s">
        <v>104</v>
      </c>
      <c r="K11204">
        <v>1</v>
      </c>
      <c r="L11204" s="2">
        <v>450</v>
      </c>
      <c r="M11204">
        <v>5</v>
      </c>
      <c r="N11204" s="2">
        <v>450</v>
      </c>
      <c r="O11204" s="2">
        <v>22.5</v>
      </c>
      <c r="P11204" s="2">
        <v>427.5</v>
      </c>
      <c r="Q11204" s="2">
        <v>279.55</v>
      </c>
      <c r="R11204" s="2">
        <v>147.94999999999999</v>
      </c>
      <c r="S11204" t="s">
        <v>53</v>
      </c>
      <c r="T11204" t="s">
        <v>163</v>
      </c>
      <c r="U11204" t="s">
        <v>164</v>
      </c>
      <c r="V11204" t="s">
        <v>39</v>
      </c>
      <c r="W11204" t="s">
        <v>66</v>
      </c>
      <c r="X11204" t="s">
        <v>97</v>
      </c>
      <c r="Y11204" t="s">
        <v>56</v>
      </c>
      <c r="Z11204" t="s">
        <v>43</v>
      </c>
      <c r="AA11204" t="s">
        <v>44</v>
      </c>
      <c r="AB11204" t="s">
        <v>44</v>
      </c>
    </row>
    <row r="11205" spans="1:28" x14ac:dyDescent="0.25">
      <c r="A11205" t="s">
        <v>16322</v>
      </c>
      <c r="B11205" s="1">
        <v>46188</v>
      </c>
      <c r="C11205" t="s">
        <v>4745</v>
      </c>
      <c r="D11205" t="s">
        <v>4746</v>
      </c>
      <c r="E11205">
        <v>24</v>
      </c>
      <c r="F11205" t="s">
        <v>31</v>
      </c>
      <c r="G11205" t="s">
        <v>561</v>
      </c>
      <c r="H11205" t="s">
        <v>562</v>
      </c>
      <c r="I11205" t="s">
        <v>34</v>
      </c>
      <c r="J11205" t="s">
        <v>143</v>
      </c>
      <c r="K11205">
        <v>1</v>
      </c>
      <c r="L11205" s="2">
        <v>900</v>
      </c>
      <c r="M11205">
        <v>0</v>
      </c>
      <c r="N11205" s="2">
        <v>900</v>
      </c>
      <c r="O11205" s="2">
        <v>0</v>
      </c>
      <c r="P11205" s="2">
        <v>900</v>
      </c>
      <c r="Q11205" s="2">
        <v>643.41999999999996</v>
      </c>
      <c r="R11205" s="2">
        <v>256.58</v>
      </c>
      <c r="S11205" t="s">
        <v>53</v>
      </c>
      <c r="T11205" t="s">
        <v>275</v>
      </c>
      <c r="U11205" t="s">
        <v>123</v>
      </c>
      <c r="V11205" t="s">
        <v>39</v>
      </c>
      <c r="W11205" t="s">
        <v>124</v>
      </c>
      <c r="X11205" t="s">
        <v>97</v>
      </c>
      <c r="Y11205" t="s">
        <v>56</v>
      </c>
      <c r="Z11205" t="s">
        <v>43</v>
      </c>
      <c r="AA11205" t="s">
        <v>44</v>
      </c>
      <c r="AB11205" t="s">
        <v>44</v>
      </c>
    </row>
    <row r="11206" spans="1:28" x14ac:dyDescent="0.25">
      <c r="A11206" t="s">
        <v>16323</v>
      </c>
      <c r="B11206" s="1">
        <v>46188</v>
      </c>
      <c r="C11206" t="s">
        <v>8344</v>
      </c>
      <c r="D11206" t="s">
        <v>8345</v>
      </c>
      <c r="E11206">
        <v>19</v>
      </c>
      <c r="F11206" t="s">
        <v>111</v>
      </c>
      <c r="G11206" t="s">
        <v>387</v>
      </c>
      <c r="H11206" t="s">
        <v>388</v>
      </c>
      <c r="I11206" t="s">
        <v>74</v>
      </c>
      <c r="J11206" t="s">
        <v>75</v>
      </c>
      <c r="K11206">
        <v>1</v>
      </c>
      <c r="L11206" s="2">
        <v>3200</v>
      </c>
      <c r="M11206">
        <v>0</v>
      </c>
      <c r="N11206" s="2">
        <v>3200</v>
      </c>
      <c r="O11206" s="2">
        <v>0</v>
      </c>
      <c r="P11206" s="2">
        <v>3200</v>
      </c>
      <c r="Q11206" s="2">
        <v>2597.52</v>
      </c>
      <c r="R11206" s="2">
        <v>602.48</v>
      </c>
      <c r="S11206" t="s">
        <v>36</v>
      </c>
      <c r="T11206" t="s">
        <v>222</v>
      </c>
      <c r="U11206" t="s">
        <v>38</v>
      </c>
      <c r="V11206" t="s">
        <v>39</v>
      </c>
      <c r="W11206" t="s">
        <v>40</v>
      </c>
      <c r="X11206" t="s">
        <v>67</v>
      </c>
      <c r="Y11206" t="s">
        <v>56</v>
      </c>
      <c r="Z11206" t="s">
        <v>223</v>
      </c>
      <c r="AA11206" t="s">
        <v>44</v>
      </c>
      <c r="AB11206" t="s">
        <v>44</v>
      </c>
    </row>
    <row r="11207" spans="1:28" x14ac:dyDescent="0.25">
      <c r="A11207" t="s">
        <v>16324</v>
      </c>
      <c r="B11207" s="1">
        <v>46188</v>
      </c>
      <c r="C11207" t="s">
        <v>8819</v>
      </c>
      <c r="D11207" t="s">
        <v>8820</v>
      </c>
      <c r="E11207">
        <v>29</v>
      </c>
      <c r="F11207" t="s">
        <v>111</v>
      </c>
      <c r="G11207" t="s">
        <v>158</v>
      </c>
      <c r="H11207" t="s">
        <v>159</v>
      </c>
      <c r="I11207" t="s">
        <v>51</v>
      </c>
      <c r="J11207" t="s">
        <v>52</v>
      </c>
      <c r="K11207">
        <v>2</v>
      </c>
      <c r="L11207" s="2">
        <v>650</v>
      </c>
      <c r="M11207">
        <v>10</v>
      </c>
      <c r="N11207" s="2">
        <v>1300</v>
      </c>
      <c r="O11207" s="2">
        <v>130</v>
      </c>
      <c r="P11207" s="2">
        <v>1170</v>
      </c>
      <c r="Q11207" s="2">
        <v>753.61</v>
      </c>
      <c r="R11207" s="2">
        <v>416.39</v>
      </c>
      <c r="S11207" t="s">
        <v>53</v>
      </c>
      <c r="T11207" t="s">
        <v>263</v>
      </c>
      <c r="U11207" t="s">
        <v>91</v>
      </c>
      <c r="V11207" t="s">
        <v>39</v>
      </c>
      <c r="W11207" t="s">
        <v>83</v>
      </c>
      <c r="X11207" t="s">
        <v>41</v>
      </c>
      <c r="Y11207" t="s">
        <v>84</v>
      </c>
      <c r="Z11207" t="s">
        <v>43</v>
      </c>
      <c r="AA11207" t="s">
        <v>44</v>
      </c>
      <c r="AB11207" t="s">
        <v>68</v>
      </c>
    </row>
    <row r="11208" spans="1:28" x14ac:dyDescent="0.25">
      <c r="A11208" t="s">
        <v>16325</v>
      </c>
      <c r="B11208" s="1">
        <v>46188</v>
      </c>
      <c r="C11208" t="s">
        <v>2210</v>
      </c>
      <c r="D11208" t="s">
        <v>2211</v>
      </c>
      <c r="E11208">
        <v>21</v>
      </c>
      <c r="F11208" t="s">
        <v>48</v>
      </c>
      <c r="G11208" t="s">
        <v>298</v>
      </c>
      <c r="H11208" t="s">
        <v>299</v>
      </c>
      <c r="I11208" t="s">
        <v>103</v>
      </c>
      <c r="J11208" t="s">
        <v>104</v>
      </c>
      <c r="K11208">
        <v>1</v>
      </c>
      <c r="L11208" s="2">
        <v>700</v>
      </c>
      <c r="M11208">
        <v>5</v>
      </c>
      <c r="N11208" s="2">
        <v>700</v>
      </c>
      <c r="O11208" s="2">
        <v>35</v>
      </c>
      <c r="P11208" s="2">
        <v>665</v>
      </c>
      <c r="Q11208" s="2">
        <v>399.34</v>
      </c>
      <c r="R11208" s="2">
        <v>265.66000000000003</v>
      </c>
      <c r="S11208" t="s">
        <v>53</v>
      </c>
      <c r="T11208" t="s">
        <v>114</v>
      </c>
      <c r="U11208" t="s">
        <v>115</v>
      </c>
      <c r="V11208" t="s">
        <v>39</v>
      </c>
      <c r="W11208" t="s">
        <v>40</v>
      </c>
      <c r="X11208" t="s">
        <v>97</v>
      </c>
      <c r="Y11208" t="s">
        <v>56</v>
      </c>
      <c r="Z11208" t="s">
        <v>43</v>
      </c>
      <c r="AA11208" t="s">
        <v>44</v>
      </c>
      <c r="AB11208" t="s">
        <v>44</v>
      </c>
    </row>
    <row r="11209" spans="1:28" x14ac:dyDescent="0.25">
      <c r="A11209" t="s">
        <v>16326</v>
      </c>
      <c r="B11209" s="1">
        <v>46188</v>
      </c>
      <c r="C11209" t="s">
        <v>8653</v>
      </c>
      <c r="D11209" t="s">
        <v>8654</v>
      </c>
      <c r="E11209">
        <v>58</v>
      </c>
      <c r="F11209" t="s">
        <v>31</v>
      </c>
      <c r="G11209" t="s">
        <v>134</v>
      </c>
      <c r="H11209" t="s">
        <v>135</v>
      </c>
      <c r="I11209" t="s">
        <v>62</v>
      </c>
      <c r="J11209" t="s">
        <v>130</v>
      </c>
      <c r="K11209">
        <v>1</v>
      </c>
      <c r="L11209" s="2">
        <v>8500</v>
      </c>
      <c r="M11209">
        <v>15</v>
      </c>
      <c r="N11209" s="2">
        <v>8500</v>
      </c>
      <c r="O11209" s="2">
        <v>1275</v>
      </c>
      <c r="P11209" s="2">
        <v>7225</v>
      </c>
      <c r="Q11209" s="2">
        <v>5376.52</v>
      </c>
      <c r="R11209" s="2">
        <v>1848.48</v>
      </c>
      <c r="S11209" t="s">
        <v>53</v>
      </c>
      <c r="T11209" t="s">
        <v>290</v>
      </c>
      <c r="U11209" t="s">
        <v>291</v>
      </c>
      <c r="V11209" t="s">
        <v>39</v>
      </c>
      <c r="W11209" t="s">
        <v>124</v>
      </c>
      <c r="X11209" t="s">
        <v>67</v>
      </c>
      <c r="Y11209" t="s">
        <v>42</v>
      </c>
      <c r="Z11209" t="s">
        <v>43</v>
      </c>
      <c r="AA11209" t="s">
        <v>44</v>
      </c>
      <c r="AB11209" t="s">
        <v>44</v>
      </c>
    </row>
    <row r="11210" spans="1:28" x14ac:dyDescent="0.25">
      <c r="A11210" t="s">
        <v>16327</v>
      </c>
      <c r="B11210" s="1">
        <v>46188</v>
      </c>
      <c r="C11210" t="s">
        <v>7168</v>
      </c>
      <c r="D11210" t="s">
        <v>7169</v>
      </c>
      <c r="E11210">
        <v>19</v>
      </c>
      <c r="F11210" t="s">
        <v>31</v>
      </c>
      <c r="G11210" t="s">
        <v>188</v>
      </c>
      <c r="H11210" t="s">
        <v>189</v>
      </c>
      <c r="I11210" t="s">
        <v>34</v>
      </c>
      <c r="J11210" t="s">
        <v>190</v>
      </c>
      <c r="K11210">
        <v>1</v>
      </c>
      <c r="L11210" s="2">
        <v>1800</v>
      </c>
      <c r="M11210">
        <v>0</v>
      </c>
      <c r="N11210" s="2">
        <v>1800</v>
      </c>
      <c r="O11210" s="2">
        <v>0</v>
      </c>
      <c r="P11210" s="2">
        <v>1800</v>
      </c>
      <c r="Q11210" s="2">
        <v>1463.44</v>
      </c>
      <c r="R11210" s="2">
        <v>336.56</v>
      </c>
      <c r="S11210" t="s">
        <v>53</v>
      </c>
      <c r="T11210" t="s">
        <v>54</v>
      </c>
      <c r="U11210" t="s">
        <v>55</v>
      </c>
      <c r="V11210" t="s">
        <v>39</v>
      </c>
      <c r="W11210" t="s">
        <v>66</v>
      </c>
      <c r="X11210" t="s">
        <v>41</v>
      </c>
      <c r="Y11210" t="s">
        <v>42</v>
      </c>
      <c r="Z11210" t="s">
        <v>43</v>
      </c>
      <c r="AA11210" t="s">
        <v>44</v>
      </c>
      <c r="AB11210" t="s">
        <v>44</v>
      </c>
    </row>
    <row r="11211" spans="1:28" x14ac:dyDescent="0.25">
      <c r="A11211" t="s">
        <v>16328</v>
      </c>
      <c r="B11211" s="1">
        <v>46188</v>
      </c>
      <c r="C11211" t="s">
        <v>10926</v>
      </c>
      <c r="D11211" t="s">
        <v>10927</v>
      </c>
      <c r="E11211">
        <v>31</v>
      </c>
      <c r="F11211" t="s">
        <v>48</v>
      </c>
      <c r="G11211" t="s">
        <v>387</v>
      </c>
      <c r="H11211" t="s">
        <v>388</v>
      </c>
      <c r="I11211" t="s">
        <v>74</v>
      </c>
      <c r="J11211" t="s">
        <v>75</v>
      </c>
      <c r="K11211">
        <v>1</v>
      </c>
      <c r="L11211" s="2">
        <v>3200</v>
      </c>
      <c r="M11211">
        <v>10</v>
      </c>
      <c r="N11211" s="2">
        <v>3200</v>
      </c>
      <c r="O11211" s="2">
        <v>320</v>
      </c>
      <c r="P11211" s="2">
        <v>2880</v>
      </c>
      <c r="Q11211" s="2">
        <v>2072.41</v>
      </c>
      <c r="R11211" s="2">
        <v>807.59</v>
      </c>
      <c r="S11211" t="s">
        <v>53</v>
      </c>
      <c r="T11211" t="s">
        <v>65</v>
      </c>
      <c r="U11211" t="s">
        <v>65</v>
      </c>
      <c r="V11211" t="s">
        <v>39</v>
      </c>
      <c r="W11211" t="s">
        <v>83</v>
      </c>
      <c r="X11211" t="s">
        <v>67</v>
      </c>
      <c r="Y11211" t="s">
        <v>56</v>
      </c>
      <c r="Z11211" t="s">
        <v>43</v>
      </c>
      <c r="AA11211" t="s">
        <v>44</v>
      </c>
      <c r="AB11211" t="s">
        <v>44</v>
      </c>
    </row>
    <row r="11212" spans="1:28" x14ac:dyDescent="0.25">
      <c r="A11212" t="s">
        <v>16329</v>
      </c>
      <c r="B11212" s="1">
        <v>46188</v>
      </c>
      <c r="C11212" t="s">
        <v>1113</v>
      </c>
      <c r="D11212" t="s">
        <v>1114</v>
      </c>
      <c r="E11212">
        <v>19</v>
      </c>
      <c r="F11212" t="s">
        <v>48</v>
      </c>
      <c r="G11212" t="s">
        <v>101</v>
      </c>
      <c r="H11212" t="s">
        <v>102</v>
      </c>
      <c r="I11212" t="s">
        <v>103</v>
      </c>
      <c r="J11212" t="s">
        <v>104</v>
      </c>
      <c r="K11212">
        <v>1</v>
      </c>
      <c r="L11212" s="2">
        <v>1800</v>
      </c>
      <c r="M11212">
        <v>5</v>
      </c>
      <c r="N11212" s="2">
        <v>1800</v>
      </c>
      <c r="O11212" s="2">
        <v>90</v>
      </c>
      <c r="P11212" s="2">
        <v>1710</v>
      </c>
      <c r="Q11212" s="2">
        <v>1001.61</v>
      </c>
      <c r="R11212" s="2">
        <v>708.39</v>
      </c>
      <c r="S11212" t="s">
        <v>53</v>
      </c>
      <c r="T11212" t="s">
        <v>90</v>
      </c>
      <c r="U11212" t="s">
        <v>91</v>
      </c>
      <c r="V11212" t="s">
        <v>39</v>
      </c>
      <c r="W11212" t="s">
        <v>137</v>
      </c>
      <c r="X11212" t="s">
        <v>97</v>
      </c>
      <c r="Y11212" t="s">
        <v>84</v>
      </c>
      <c r="Z11212" t="s">
        <v>43</v>
      </c>
      <c r="AA11212" t="s">
        <v>44</v>
      </c>
      <c r="AB11212" t="s">
        <v>68</v>
      </c>
    </row>
    <row r="11213" spans="1:28" x14ac:dyDescent="0.25">
      <c r="A11213" t="s">
        <v>16330</v>
      </c>
      <c r="B11213" s="1">
        <v>46188</v>
      </c>
      <c r="C11213" t="s">
        <v>1271</v>
      </c>
      <c r="D11213" t="s">
        <v>1272</v>
      </c>
      <c r="E11213">
        <v>41</v>
      </c>
      <c r="F11213" t="s">
        <v>111</v>
      </c>
      <c r="G11213" t="s">
        <v>227</v>
      </c>
      <c r="H11213" t="s">
        <v>228</v>
      </c>
      <c r="I11213" t="s">
        <v>74</v>
      </c>
      <c r="J11213" t="s">
        <v>75</v>
      </c>
      <c r="K11213">
        <v>2</v>
      </c>
      <c r="L11213" s="2">
        <v>1400</v>
      </c>
      <c r="M11213">
        <v>10</v>
      </c>
      <c r="N11213" s="2">
        <v>2800</v>
      </c>
      <c r="O11213" s="2">
        <v>280</v>
      </c>
      <c r="P11213" s="2">
        <v>2520</v>
      </c>
      <c r="Q11213" s="2">
        <v>1927.26</v>
      </c>
      <c r="R11213" s="2">
        <v>592.74</v>
      </c>
      <c r="S11213" t="s">
        <v>64</v>
      </c>
      <c r="T11213" t="s">
        <v>114</v>
      </c>
      <c r="U11213" t="s">
        <v>115</v>
      </c>
      <c r="V11213" t="s">
        <v>39</v>
      </c>
      <c r="W11213" t="s">
        <v>137</v>
      </c>
      <c r="X11213" t="s">
        <v>41</v>
      </c>
      <c r="Y11213" t="s">
        <v>42</v>
      </c>
      <c r="Z11213" t="s">
        <v>43</v>
      </c>
      <c r="AA11213" t="s">
        <v>44</v>
      </c>
      <c r="AB11213" t="s">
        <v>44</v>
      </c>
    </row>
    <row r="11214" spans="1:28" x14ac:dyDescent="0.25">
      <c r="A11214" t="s">
        <v>16331</v>
      </c>
      <c r="B11214" s="1">
        <v>46188</v>
      </c>
      <c r="C11214" t="s">
        <v>13183</v>
      </c>
      <c r="D11214" t="s">
        <v>13184</v>
      </c>
      <c r="E11214">
        <v>45</v>
      </c>
      <c r="F11214" t="s">
        <v>48</v>
      </c>
      <c r="G11214" t="s">
        <v>119</v>
      </c>
      <c r="H11214" t="s">
        <v>120</v>
      </c>
      <c r="I11214" t="s">
        <v>62</v>
      </c>
      <c r="J11214" t="s">
        <v>121</v>
      </c>
      <c r="K11214">
        <v>3</v>
      </c>
      <c r="L11214" s="2">
        <v>4800</v>
      </c>
      <c r="M11214">
        <v>20</v>
      </c>
      <c r="N11214" s="2">
        <v>14400</v>
      </c>
      <c r="O11214" s="2">
        <v>2880</v>
      </c>
      <c r="P11214" s="2">
        <v>11520</v>
      </c>
      <c r="Q11214" s="2">
        <v>8213.6299999999992</v>
      </c>
      <c r="R11214" s="2">
        <v>3306.37</v>
      </c>
      <c r="S11214" t="s">
        <v>36</v>
      </c>
      <c r="T11214" t="s">
        <v>263</v>
      </c>
      <c r="U11214" t="s">
        <v>91</v>
      </c>
      <c r="V11214" t="s">
        <v>39</v>
      </c>
      <c r="W11214" t="s">
        <v>137</v>
      </c>
      <c r="X11214" t="s">
        <v>41</v>
      </c>
      <c r="Y11214" t="s">
        <v>84</v>
      </c>
      <c r="Z11214" t="s">
        <v>223</v>
      </c>
      <c r="AA11214" t="s">
        <v>68</v>
      </c>
      <c r="AB11214" t="s">
        <v>44</v>
      </c>
    </row>
    <row r="11215" spans="1:28" x14ac:dyDescent="0.25">
      <c r="A11215" t="s">
        <v>16332</v>
      </c>
      <c r="B11215" s="1">
        <v>46189</v>
      </c>
      <c r="C11215" t="s">
        <v>9418</v>
      </c>
      <c r="D11215" t="s">
        <v>9419</v>
      </c>
      <c r="E11215">
        <v>59</v>
      </c>
      <c r="F11215" t="s">
        <v>31</v>
      </c>
      <c r="G11215" t="s">
        <v>72</v>
      </c>
      <c r="H11215" t="s">
        <v>73</v>
      </c>
      <c r="I11215" t="s">
        <v>74</v>
      </c>
      <c r="J11215" t="s">
        <v>75</v>
      </c>
      <c r="K11215">
        <v>1</v>
      </c>
      <c r="L11215" s="2">
        <v>2200</v>
      </c>
      <c r="M11215">
        <v>0</v>
      </c>
      <c r="N11215" s="2">
        <v>2200</v>
      </c>
      <c r="O11215" s="2">
        <v>0</v>
      </c>
      <c r="P11215" s="2">
        <v>2200</v>
      </c>
      <c r="Q11215" s="2">
        <v>1419.73</v>
      </c>
      <c r="R11215" s="2">
        <v>780.27</v>
      </c>
      <c r="S11215" t="s">
        <v>64</v>
      </c>
      <c r="T11215" t="s">
        <v>136</v>
      </c>
      <c r="U11215" t="s">
        <v>38</v>
      </c>
      <c r="V11215" t="s">
        <v>39</v>
      </c>
      <c r="W11215" t="s">
        <v>66</v>
      </c>
      <c r="X11215" t="s">
        <v>97</v>
      </c>
      <c r="Y11215" t="s">
        <v>56</v>
      </c>
      <c r="Z11215" t="s">
        <v>43</v>
      </c>
      <c r="AA11215" t="s">
        <v>44</v>
      </c>
      <c r="AB11215" t="s">
        <v>44</v>
      </c>
    </row>
    <row r="11216" spans="1:28" x14ac:dyDescent="0.25">
      <c r="A11216" t="s">
        <v>16333</v>
      </c>
      <c r="B11216" s="1">
        <v>46189</v>
      </c>
      <c r="C11216" t="s">
        <v>7497</v>
      </c>
      <c r="D11216" t="s">
        <v>7498</v>
      </c>
      <c r="E11216">
        <v>44</v>
      </c>
      <c r="F11216" t="s">
        <v>31</v>
      </c>
      <c r="G11216" t="s">
        <v>148</v>
      </c>
      <c r="H11216" t="s">
        <v>149</v>
      </c>
      <c r="I11216" t="s">
        <v>74</v>
      </c>
      <c r="J11216" t="s">
        <v>130</v>
      </c>
      <c r="K11216">
        <v>4</v>
      </c>
      <c r="L11216" s="2">
        <v>3500</v>
      </c>
      <c r="M11216">
        <v>20</v>
      </c>
      <c r="N11216" s="2">
        <v>14000</v>
      </c>
      <c r="O11216" s="2">
        <v>2800</v>
      </c>
      <c r="P11216" s="2">
        <v>11200</v>
      </c>
      <c r="Q11216" s="2">
        <v>9117.68</v>
      </c>
      <c r="R11216" s="2">
        <v>2082.3200000000002</v>
      </c>
      <c r="S11216" t="s">
        <v>53</v>
      </c>
      <c r="T11216" t="s">
        <v>90</v>
      </c>
      <c r="U11216" t="s">
        <v>91</v>
      </c>
      <c r="V11216" t="s">
        <v>39</v>
      </c>
      <c r="W11216" t="s">
        <v>83</v>
      </c>
      <c r="X11216" t="s">
        <v>67</v>
      </c>
      <c r="Y11216" t="s">
        <v>56</v>
      </c>
      <c r="Z11216" t="s">
        <v>43</v>
      </c>
      <c r="AA11216" t="s">
        <v>44</v>
      </c>
      <c r="AB11216" t="s">
        <v>44</v>
      </c>
    </row>
    <row r="11217" spans="1:28" x14ac:dyDescent="0.25">
      <c r="A11217" t="s">
        <v>16334</v>
      </c>
      <c r="B11217" s="1">
        <v>46189</v>
      </c>
      <c r="C11217" t="s">
        <v>1685</v>
      </c>
      <c r="D11217" t="s">
        <v>1686</v>
      </c>
      <c r="E11217">
        <v>51</v>
      </c>
      <c r="F11217" t="s">
        <v>31</v>
      </c>
      <c r="G11217" t="s">
        <v>273</v>
      </c>
      <c r="H11217" t="s">
        <v>274</v>
      </c>
      <c r="I11217" t="s">
        <v>51</v>
      </c>
      <c r="J11217" t="s">
        <v>52</v>
      </c>
      <c r="K11217">
        <v>1</v>
      </c>
      <c r="L11217" s="2">
        <v>250</v>
      </c>
      <c r="M11217">
        <v>5</v>
      </c>
      <c r="N11217" s="2">
        <v>250</v>
      </c>
      <c r="O11217" s="2">
        <v>12.5</v>
      </c>
      <c r="P11217" s="2">
        <v>237.5</v>
      </c>
      <c r="Q11217" s="2">
        <v>163.61000000000001</v>
      </c>
      <c r="R11217" s="2">
        <v>73.89</v>
      </c>
      <c r="S11217" t="s">
        <v>53</v>
      </c>
      <c r="T11217" t="s">
        <v>37</v>
      </c>
      <c r="U11217" t="s">
        <v>38</v>
      </c>
      <c r="V11217" t="s">
        <v>39</v>
      </c>
      <c r="W11217" t="s">
        <v>124</v>
      </c>
      <c r="X11217" t="s">
        <v>41</v>
      </c>
      <c r="Y11217" t="s">
        <v>56</v>
      </c>
      <c r="Z11217" t="s">
        <v>107</v>
      </c>
      <c r="AA11217" t="s">
        <v>44</v>
      </c>
      <c r="AB11217" t="s">
        <v>44</v>
      </c>
    </row>
    <row r="11218" spans="1:28" x14ac:dyDescent="0.25">
      <c r="A11218" t="s">
        <v>16335</v>
      </c>
      <c r="B11218" s="1">
        <v>46189</v>
      </c>
      <c r="C11218" t="s">
        <v>2873</v>
      </c>
      <c r="D11218" t="s">
        <v>2874</v>
      </c>
      <c r="E11218">
        <v>39</v>
      </c>
      <c r="F11218" t="s">
        <v>48</v>
      </c>
      <c r="G11218" t="s">
        <v>49</v>
      </c>
      <c r="H11218" t="s">
        <v>50</v>
      </c>
      <c r="I11218" t="s">
        <v>51</v>
      </c>
      <c r="J11218" t="s">
        <v>52</v>
      </c>
      <c r="K11218">
        <v>1</v>
      </c>
      <c r="L11218" s="2">
        <v>500</v>
      </c>
      <c r="M11218">
        <v>5</v>
      </c>
      <c r="N11218" s="2">
        <v>500</v>
      </c>
      <c r="O11218" s="2">
        <v>25</v>
      </c>
      <c r="P11218" s="2">
        <v>475</v>
      </c>
      <c r="Q11218" s="2">
        <v>313.88</v>
      </c>
      <c r="R11218" s="2">
        <v>161.12</v>
      </c>
      <c r="S11218" t="s">
        <v>53</v>
      </c>
      <c r="T11218" t="s">
        <v>96</v>
      </c>
      <c r="U11218" t="s">
        <v>96</v>
      </c>
      <c r="V11218" t="s">
        <v>39</v>
      </c>
      <c r="W11218" t="s">
        <v>40</v>
      </c>
      <c r="X11218" t="s">
        <v>97</v>
      </c>
      <c r="Y11218" t="s">
        <v>84</v>
      </c>
      <c r="Z11218" t="s">
        <v>43</v>
      </c>
      <c r="AA11218" t="s">
        <v>44</v>
      </c>
      <c r="AB11218" t="s">
        <v>44</v>
      </c>
    </row>
    <row r="11219" spans="1:28" x14ac:dyDescent="0.25">
      <c r="A11219" t="s">
        <v>16336</v>
      </c>
      <c r="B11219" s="1">
        <v>46189</v>
      </c>
      <c r="C11219" t="s">
        <v>6694</v>
      </c>
      <c r="D11219" t="s">
        <v>6695</v>
      </c>
      <c r="E11219">
        <v>24</v>
      </c>
      <c r="F11219" t="s">
        <v>48</v>
      </c>
      <c r="G11219" t="s">
        <v>134</v>
      </c>
      <c r="H11219" t="s">
        <v>135</v>
      </c>
      <c r="I11219" t="s">
        <v>62</v>
      </c>
      <c r="J11219" t="s">
        <v>130</v>
      </c>
      <c r="K11219">
        <v>1</v>
      </c>
      <c r="L11219" s="2">
        <v>8500</v>
      </c>
      <c r="M11219">
        <v>20</v>
      </c>
      <c r="N11219" s="2">
        <v>8500</v>
      </c>
      <c r="O11219" s="2">
        <v>1700</v>
      </c>
      <c r="P11219" s="2">
        <v>6800</v>
      </c>
      <c r="Q11219" s="2">
        <v>4215.17</v>
      </c>
      <c r="R11219" s="2">
        <v>2584.83</v>
      </c>
      <c r="S11219" t="s">
        <v>64</v>
      </c>
      <c r="T11219" t="s">
        <v>407</v>
      </c>
      <c r="U11219" t="s">
        <v>408</v>
      </c>
      <c r="V11219" t="s">
        <v>39</v>
      </c>
      <c r="W11219" t="s">
        <v>92</v>
      </c>
      <c r="X11219" t="s">
        <v>67</v>
      </c>
      <c r="Y11219" t="s">
        <v>84</v>
      </c>
      <c r="Z11219" t="s">
        <v>43</v>
      </c>
      <c r="AA11219" t="s">
        <v>44</v>
      </c>
      <c r="AB11219" t="s">
        <v>44</v>
      </c>
    </row>
    <row r="11220" spans="1:28" x14ac:dyDescent="0.25">
      <c r="A11220" t="s">
        <v>16337</v>
      </c>
      <c r="B11220" s="1">
        <v>46189</v>
      </c>
      <c r="C11220" t="s">
        <v>3565</v>
      </c>
      <c r="D11220" t="s">
        <v>3566</v>
      </c>
      <c r="E11220">
        <v>22</v>
      </c>
      <c r="F11220" t="s">
        <v>48</v>
      </c>
      <c r="G11220" t="s">
        <v>202</v>
      </c>
      <c r="H11220" t="s">
        <v>203</v>
      </c>
      <c r="I11220" t="s">
        <v>103</v>
      </c>
      <c r="J11220" t="s">
        <v>104</v>
      </c>
      <c r="K11220">
        <v>5</v>
      </c>
      <c r="L11220" s="2">
        <v>550</v>
      </c>
      <c r="M11220">
        <v>5</v>
      </c>
      <c r="N11220" s="2">
        <v>2750</v>
      </c>
      <c r="O11220" s="2">
        <v>137.5</v>
      </c>
      <c r="P11220" s="2">
        <v>2612.5</v>
      </c>
      <c r="Q11220" s="2">
        <v>1714.49</v>
      </c>
      <c r="R11220" s="2">
        <v>898.01</v>
      </c>
      <c r="S11220" t="s">
        <v>53</v>
      </c>
      <c r="T11220" t="s">
        <v>275</v>
      </c>
      <c r="U11220" t="s">
        <v>123</v>
      </c>
      <c r="V11220" t="s">
        <v>39</v>
      </c>
      <c r="W11220" t="s">
        <v>137</v>
      </c>
      <c r="X11220" t="s">
        <v>67</v>
      </c>
      <c r="Y11220" t="s">
        <v>56</v>
      </c>
      <c r="Z11220" t="s">
        <v>43</v>
      </c>
      <c r="AA11220" t="s">
        <v>44</v>
      </c>
      <c r="AB11220" t="s">
        <v>44</v>
      </c>
    </row>
    <row r="11221" spans="1:28" x14ac:dyDescent="0.25">
      <c r="A11221" t="s">
        <v>16338</v>
      </c>
      <c r="B11221" s="1">
        <v>46189</v>
      </c>
      <c r="C11221" t="s">
        <v>9036</v>
      </c>
      <c r="D11221" t="s">
        <v>9037</v>
      </c>
      <c r="E11221">
        <v>60</v>
      </c>
      <c r="F11221" t="s">
        <v>48</v>
      </c>
      <c r="G11221" t="s">
        <v>158</v>
      </c>
      <c r="H11221" t="s">
        <v>159</v>
      </c>
      <c r="I11221" t="s">
        <v>51</v>
      </c>
      <c r="J11221" t="s">
        <v>52</v>
      </c>
      <c r="K11221">
        <v>2</v>
      </c>
      <c r="L11221" s="2">
        <v>650</v>
      </c>
      <c r="M11221">
        <v>5</v>
      </c>
      <c r="N11221" s="2">
        <v>1300</v>
      </c>
      <c r="O11221" s="2">
        <v>65</v>
      </c>
      <c r="P11221" s="2">
        <v>1235</v>
      </c>
      <c r="Q11221" s="2">
        <v>773.92</v>
      </c>
      <c r="R11221" s="2">
        <v>461.08</v>
      </c>
      <c r="S11221" t="s">
        <v>53</v>
      </c>
      <c r="T11221" t="s">
        <v>105</v>
      </c>
      <c r="U11221" t="s">
        <v>106</v>
      </c>
      <c r="V11221" t="s">
        <v>39</v>
      </c>
      <c r="W11221" t="s">
        <v>83</v>
      </c>
      <c r="X11221" t="s">
        <v>97</v>
      </c>
      <c r="Y11221" t="s">
        <v>56</v>
      </c>
      <c r="Z11221" t="s">
        <v>43</v>
      </c>
      <c r="AA11221" t="s">
        <v>44</v>
      </c>
      <c r="AB11221" t="s">
        <v>44</v>
      </c>
    </row>
    <row r="11222" spans="1:28" x14ac:dyDescent="0.25">
      <c r="A11222" t="s">
        <v>16339</v>
      </c>
      <c r="B11222" s="1">
        <v>46189</v>
      </c>
      <c r="C11222" t="s">
        <v>5170</v>
      </c>
      <c r="D11222" t="s">
        <v>5171</v>
      </c>
      <c r="E11222">
        <v>60</v>
      </c>
      <c r="F11222" t="s">
        <v>48</v>
      </c>
      <c r="G11222" t="s">
        <v>202</v>
      </c>
      <c r="H11222" t="s">
        <v>203</v>
      </c>
      <c r="I11222" t="s">
        <v>103</v>
      </c>
      <c r="J11222" t="s">
        <v>104</v>
      </c>
      <c r="K11222">
        <v>2</v>
      </c>
      <c r="L11222" s="2">
        <v>550</v>
      </c>
      <c r="M11222">
        <v>10</v>
      </c>
      <c r="N11222" s="2">
        <v>1100</v>
      </c>
      <c r="O11222" s="2">
        <v>110</v>
      </c>
      <c r="P11222" s="2">
        <v>990</v>
      </c>
      <c r="Q11222" s="2">
        <v>771.42</v>
      </c>
      <c r="R11222" s="2">
        <v>218.58</v>
      </c>
      <c r="S11222" t="s">
        <v>53</v>
      </c>
      <c r="T11222" t="s">
        <v>578</v>
      </c>
      <c r="U11222" t="s">
        <v>579</v>
      </c>
      <c r="V11222" t="s">
        <v>39</v>
      </c>
      <c r="W11222" t="s">
        <v>66</v>
      </c>
      <c r="X11222" t="s">
        <v>41</v>
      </c>
      <c r="Y11222" t="s">
        <v>42</v>
      </c>
      <c r="Z11222" t="s">
        <v>43</v>
      </c>
      <c r="AA11222" t="s">
        <v>44</v>
      </c>
      <c r="AB11222" t="s">
        <v>44</v>
      </c>
    </row>
    <row r="11223" spans="1:28" x14ac:dyDescent="0.25">
      <c r="A11223" t="s">
        <v>16340</v>
      </c>
      <c r="B11223" s="1">
        <v>46189</v>
      </c>
      <c r="C11223" t="s">
        <v>6658</v>
      </c>
      <c r="D11223" t="s">
        <v>6659</v>
      </c>
      <c r="E11223">
        <v>60</v>
      </c>
      <c r="F11223" t="s">
        <v>48</v>
      </c>
      <c r="G11223" t="s">
        <v>88</v>
      </c>
      <c r="H11223" t="s">
        <v>89</v>
      </c>
      <c r="I11223" t="s">
        <v>62</v>
      </c>
      <c r="J11223" t="s">
        <v>63</v>
      </c>
      <c r="K11223">
        <v>3</v>
      </c>
      <c r="L11223" s="2">
        <v>4200</v>
      </c>
      <c r="M11223">
        <v>10</v>
      </c>
      <c r="N11223" s="2">
        <v>12600</v>
      </c>
      <c r="O11223" s="2">
        <v>1260</v>
      </c>
      <c r="P11223" s="2">
        <v>11340</v>
      </c>
      <c r="Q11223" s="2">
        <v>7877.24</v>
      </c>
      <c r="R11223" s="2">
        <v>3462.76</v>
      </c>
      <c r="S11223" t="s">
        <v>64</v>
      </c>
      <c r="T11223" t="s">
        <v>136</v>
      </c>
      <c r="U11223" t="s">
        <v>38</v>
      </c>
      <c r="V11223" t="s">
        <v>39</v>
      </c>
      <c r="W11223" t="s">
        <v>40</v>
      </c>
      <c r="X11223" t="s">
        <v>41</v>
      </c>
      <c r="Y11223" t="s">
        <v>56</v>
      </c>
      <c r="Z11223" t="s">
        <v>43</v>
      </c>
      <c r="AA11223" t="s">
        <v>44</v>
      </c>
      <c r="AB11223" t="s">
        <v>44</v>
      </c>
    </row>
    <row r="11224" spans="1:28" x14ac:dyDescent="0.25">
      <c r="A11224" t="s">
        <v>16341</v>
      </c>
      <c r="B11224" s="1">
        <v>46189</v>
      </c>
      <c r="C11224" t="s">
        <v>8526</v>
      </c>
      <c r="D11224" t="s">
        <v>8527</v>
      </c>
      <c r="E11224">
        <v>31</v>
      </c>
      <c r="F11224" t="s">
        <v>48</v>
      </c>
      <c r="G11224" t="s">
        <v>128</v>
      </c>
      <c r="H11224" t="s">
        <v>129</v>
      </c>
      <c r="I11224" t="s">
        <v>74</v>
      </c>
      <c r="J11224" t="s">
        <v>130</v>
      </c>
      <c r="K11224">
        <v>1</v>
      </c>
      <c r="L11224" s="2">
        <v>1700</v>
      </c>
      <c r="M11224">
        <v>5</v>
      </c>
      <c r="N11224" s="2">
        <v>1700</v>
      </c>
      <c r="O11224" s="2">
        <v>85</v>
      </c>
      <c r="P11224" s="2">
        <v>1615</v>
      </c>
      <c r="Q11224" s="2">
        <v>1039.03</v>
      </c>
      <c r="R11224" s="2">
        <v>575.97</v>
      </c>
      <c r="S11224" t="s">
        <v>36</v>
      </c>
      <c r="T11224" t="s">
        <v>65</v>
      </c>
      <c r="U11224" t="s">
        <v>65</v>
      </c>
      <c r="V11224" t="s">
        <v>39</v>
      </c>
      <c r="W11224" t="s">
        <v>124</v>
      </c>
      <c r="X11224" t="s">
        <v>41</v>
      </c>
      <c r="Y11224" t="s">
        <v>42</v>
      </c>
      <c r="Z11224" t="s">
        <v>223</v>
      </c>
      <c r="AA11224" t="s">
        <v>44</v>
      </c>
      <c r="AB11224" t="s">
        <v>68</v>
      </c>
    </row>
    <row r="11225" spans="1:28" x14ac:dyDescent="0.25">
      <c r="A11225" t="s">
        <v>16342</v>
      </c>
      <c r="B11225" s="1">
        <v>46189</v>
      </c>
      <c r="C11225" t="s">
        <v>3885</v>
      </c>
      <c r="D11225" t="s">
        <v>3886</v>
      </c>
      <c r="E11225">
        <v>58</v>
      </c>
      <c r="F11225" t="s">
        <v>31</v>
      </c>
      <c r="G11225" t="s">
        <v>148</v>
      </c>
      <c r="H11225" t="s">
        <v>149</v>
      </c>
      <c r="I11225" t="s">
        <v>74</v>
      </c>
      <c r="J11225" t="s">
        <v>130</v>
      </c>
      <c r="K11225">
        <v>1</v>
      </c>
      <c r="L11225" s="2">
        <v>3500</v>
      </c>
      <c r="M11225">
        <v>25</v>
      </c>
      <c r="N11225" s="2">
        <v>3500</v>
      </c>
      <c r="O11225" s="2">
        <v>875</v>
      </c>
      <c r="P11225" s="2">
        <v>2625</v>
      </c>
      <c r="Q11225" s="2">
        <v>2028.83</v>
      </c>
      <c r="R11225" s="2">
        <v>596.16999999999996</v>
      </c>
      <c r="S11225" t="s">
        <v>53</v>
      </c>
      <c r="T11225" t="s">
        <v>578</v>
      </c>
      <c r="U11225" t="s">
        <v>579</v>
      </c>
      <c r="V11225" t="s">
        <v>39</v>
      </c>
      <c r="W11225" t="s">
        <v>40</v>
      </c>
      <c r="X11225" t="s">
        <v>67</v>
      </c>
      <c r="Y11225" t="s">
        <v>56</v>
      </c>
      <c r="Z11225" t="s">
        <v>508</v>
      </c>
      <c r="AA11225" t="s">
        <v>44</v>
      </c>
      <c r="AB11225" t="s">
        <v>44</v>
      </c>
    </row>
    <row r="11226" spans="1:28" x14ac:dyDescent="0.25">
      <c r="A11226" t="s">
        <v>16343</v>
      </c>
      <c r="B11226" s="1">
        <v>46189</v>
      </c>
      <c r="C11226" t="s">
        <v>1241</v>
      </c>
      <c r="D11226" t="s">
        <v>1242</v>
      </c>
      <c r="E11226">
        <v>31</v>
      </c>
      <c r="F11226" t="s">
        <v>48</v>
      </c>
      <c r="G11226" t="s">
        <v>101</v>
      </c>
      <c r="H11226" t="s">
        <v>102</v>
      </c>
      <c r="I11226" t="s">
        <v>103</v>
      </c>
      <c r="J11226" t="s">
        <v>104</v>
      </c>
      <c r="K11226">
        <v>2</v>
      </c>
      <c r="L11226" s="2">
        <v>1800</v>
      </c>
      <c r="M11226">
        <v>15</v>
      </c>
      <c r="N11226" s="2">
        <v>3600</v>
      </c>
      <c r="O11226" s="2">
        <v>540</v>
      </c>
      <c r="P11226" s="2">
        <v>3060</v>
      </c>
      <c r="Q11226" s="2">
        <v>1931.71</v>
      </c>
      <c r="R11226" s="2">
        <v>1128.29</v>
      </c>
      <c r="S11226" t="s">
        <v>36</v>
      </c>
      <c r="T11226" t="s">
        <v>37</v>
      </c>
      <c r="U11226" t="s">
        <v>38</v>
      </c>
      <c r="V11226" t="s">
        <v>39</v>
      </c>
      <c r="W11226" t="s">
        <v>40</v>
      </c>
      <c r="X11226" t="s">
        <v>41</v>
      </c>
      <c r="Y11226" t="s">
        <v>56</v>
      </c>
      <c r="Z11226" t="s">
        <v>43</v>
      </c>
      <c r="AA11226" t="s">
        <v>44</v>
      </c>
      <c r="AB11226" t="s">
        <v>44</v>
      </c>
    </row>
    <row r="11227" spans="1:28" x14ac:dyDescent="0.25">
      <c r="A11227" t="s">
        <v>16344</v>
      </c>
      <c r="B11227" s="1">
        <v>46190</v>
      </c>
      <c r="C11227" t="s">
        <v>10909</v>
      </c>
      <c r="D11227" t="s">
        <v>10910</v>
      </c>
      <c r="E11227">
        <v>28</v>
      </c>
      <c r="F11227" t="s">
        <v>31</v>
      </c>
      <c r="G11227" t="s">
        <v>158</v>
      </c>
      <c r="H11227" t="s">
        <v>159</v>
      </c>
      <c r="I11227" t="s">
        <v>51</v>
      </c>
      <c r="J11227" t="s">
        <v>52</v>
      </c>
      <c r="K11227">
        <v>3</v>
      </c>
      <c r="L11227" s="2">
        <v>650</v>
      </c>
      <c r="M11227">
        <v>15</v>
      </c>
      <c r="N11227" s="2">
        <v>1950</v>
      </c>
      <c r="O11227" s="2">
        <v>292.5</v>
      </c>
      <c r="P11227" s="2">
        <v>1657.5</v>
      </c>
      <c r="Q11227" s="2">
        <v>1352.04</v>
      </c>
      <c r="R11227" s="2">
        <v>305.45999999999998</v>
      </c>
      <c r="S11227" t="s">
        <v>53</v>
      </c>
      <c r="T11227" t="s">
        <v>275</v>
      </c>
      <c r="U11227" t="s">
        <v>123</v>
      </c>
      <c r="V11227" t="s">
        <v>39</v>
      </c>
      <c r="W11227" t="s">
        <v>83</v>
      </c>
      <c r="X11227" t="s">
        <v>41</v>
      </c>
      <c r="Y11227" t="s">
        <v>56</v>
      </c>
      <c r="Z11227" t="s">
        <v>43</v>
      </c>
      <c r="AA11227" t="s">
        <v>44</v>
      </c>
      <c r="AB11227" t="s">
        <v>44</v>
      </c>
    </row>
    <row r="11228" spans="1:28" x14ac:dyDescent="0.25">
      <c r="A11228" t="s">
        <v>16345</v>
      </c>
      <c r="B11228" s="1">
        <v>46190</v>
      </c>
      <c r="C11228" t="s">
        <v>6810</v>
      </c>
      <c r="D11228" t="s">
        <v>6811</v>
      </c>
      <c r="E11228">
        <v>49</v>
      </c>
      <c r="F11228" t="s">
        <v>31</v>
      </c>
      <c r="G11228" t="s">
        <v>366</v>
      </c>
      <c r="H11228" t="s">
        <v>367</v>
      </c>
      <c r="I11228" t="s">
        <v>34</v>
      </c>
      <c r="J11228" t="s">
        <v>130</v>
      </c>
      <c r="K11228">
        <v>2</v>
      </c>
      <c r="L11228" s="2">
        <v>14500</v>
      </c>
      <c r="M11228">
        <v>5</v>
      </c>
      <c r="N11228" s="2">
        <v>29000</v>
      </c>
      <c r="O11228" s="2">
        <v>1450</v>
      </c>
      <c r="P11228" s="2">
        <v>27550</v>
      </c>
      <c r="Q11228" s="2">
        <v>16665.12</v>
      </c>
      <c r="R11228" s="2">
        <v>10884.88</v>
      </c>
      <c r="S11228" t="s">
        <v>53</v>
      </c>
      <c r="T11228" t="s">
        <v>54</v>
      </c>
      <c r="U11228" t="s">
        <v>55</v>
      </c>
      <c r="V11228" t="s">
        <v>39</v>
      </c>
      <c r="W11228" t="s">
        <v>66</v>
      </c>
      <c r="X11228" t="s">
        <v>97</v>
      </c>
      <c r="Y11228" t="s">
        <v>56</v>
      </c>
      <c r="Z11228" t="s">
        <v>43</v>
      </c>
      <c r="AA11228" t="s">
        <v>44</v>
      </c>
      <c r="AB11228" t="s">
        <v>68</v>
      </c>
    </row>
    <row r="11229" spans="1:28" x14ac:dyDescent="0.25">
      <c r="A11229" t="s">
        <v>16346</v>
      </c>
      <c r="B11229" s="1">
        <v>46190</v>
      </c>
      <c r="C11229" t="s">
        <v>15644</v>
      </c>
      <c r="D11229" t="s">
        <v>15645</v>
      </c>
      <c r="E11229">
        <v>22</v>
      </c>
      <c r="F11229" t="s">
        <v>111</v>
      </c>
      <c r="G11229" t="s">
        <v>49</v>
      </c>
      <c r="H11229" t="s">
        <v>50</v>
      </c>
      <c r="I11229" t="s">
        <v>51</v>
      </c>
      <c r="J11229" t="s">
        <v>52</v>
      </c>
      <c r="K11229">
        <v>2</v>
      </c>
      <c r="L11229" s="2">
        <v>500</v>
      </c>
      <c r="M11229">
        <v>5</v>
      </c>
      <c r="N11229" s="2">
        <v>1000</v>
      </c>
      <c r="O11229" s="2">
        <v>50</v>
      </c>
      <c r="P11229" s="2">
        <v>950</v>
      </c>
      <c r="Q11229" s="2">
        <v>676.75</v>
      </c>
      <c r="R11229" s="2">
        <v>273.25</v>
      </c>
      <c r="S11229" t="s">
        <v>36</v>
      </c>
      <c r="T11229" t="s">
        <v>263</v>
      </c>
      <c r="U11229" t="s">
        <v>91</v>
      </c>
      <c r="V11229" t="s">
        <v>39</v>
      </c>
      <c r="W11229" t="s">
        <v>92</v>
      </c>
      <c r="X11229" t="s">
        <v>97</v>
      </c>
      <c r="Y11229" t="s">
        <v>56</v>
      </c>
      <c r="Z11229" t="s">
        <v>43</v>
      </c>
      <c r="AA11229" t="s">
        <v>44</v>
      </c>
      <c r="AB11229" t="s">
        <v>68</v>
      </c>
    </row>
    <row r="11230" spans="1:28" x14ac:dyDescent="0.25">
      <c r="A11230" t="s">
        <v>16347</v>
      </c>
      <c r="B11230" s="1">
        <v>46190</v>
      </c>
      <c r="C11230" t="s">
        <v>1831</v>
      </c>
      <c r="D11230" t="s">
        <v>1832</v>
      </c>
      <c r="E11230">
        <v>51</v>
      </c>
      <c r="F11230" t="s">
        <v>48</v>
      </c>
      <c r="G11230" t="s">
        <v>217</v>
      </c>
      <c r="H11230" t="s">
        <v>218</v>
      </c>
      <c r="I11230" t="s">
        <v>34</v>
      </c>
      <c r="J11230" t="s">
        <v>130</v>
      </c>
      <c r="K11230">
        <v>3</v>
      </c>
      <c r="L11230" s="2">
        <v>28000</v>
      </c>
      <c r="M11230">
        <v>15</v>
      </c>
      <c r="N11230" s="2">
        <v>84000</v>
      </c>
      <c r="O11230" s="2">
        <v>12600</v>
      </c>
      <c r="P11230" s="2">
        <v>71400</v>
      </c>
      <c r="Q11230" s="2">
        <v>48014.61</v>
      </c>
      <c r="R11230" s="2">
        <v>23385.39</v>
      </c>
      <c r="S11230" t="s">
        <v>36</v>
      </c>
      <c r="T11230" t="s">
        <v>37</v>
      </c>
      <c r="U11230" t="s">
        <v>38</v>
      </c>
      <c r="V11230" t="s">
        <v>39</v>
      </c>
      <c r="W11230" t="s">
        <v>137</v>
      </c>
      <c r="X11230" t="s">
        <v>97</v>
      </c>
      <c r="Y11230" t="s">
        <v>56</v>
      </c>
      <c r="Z11230" t="s">
        <v>43</v>
      </c>
      <c r="AA11230" t="s">
        <v>44</v>
      </c>
      <c r="AB11230" t="s">
        <v>44</v>
      </c>
    </row>
    <row r="11231" spans="1:28" x14ac:dyDescent="0.25">
      <c r="A11231" t="s">
        <v>16348</v>
      </c>
      <c r="B11231" s="1">
        <v>46190</v>
      </c>
      <c r="C11231" t="s">
        <v>3959</v>
      </c>
      <c r="D11231" t="s">
        <v>3960</v>
      </c>
      <c r="E11231">
        <v>57</v>
      </c>
      <c r="F11231" t="s">
        <v>48</v>
      </c>
      <c r="G11231" t="s">
        <v>243</v>
      </c>
      <c r="H11231" t="s">
        <v>244</v>
      </c>
      <c r="I11231" t="s">
        <v>103</v>
      </c>
      <c r="J11231" t="s">
        <v>104</v>
      </c>
      <c r="K11231">
        <v>1</v>
      </c>
      <c r="L11231" s="2">
        <v>450</v>
      </c>
      <c r="M11231">
        <v>5</v>
      </c>
      <c r="N11231" s="2">
        <v>450</v>
      </c>
      <c r="O11231" s="2">
        <v>22.5</v>
      </c>
      <c r="P11231" s="2">
        <v>427.5</v>
      </c>
      <c r="Q11231" s="2">
        <v>284.7</v>
      </c>
      <c r="R11231" s="2">
        <v>142.80000000000001</v>
      </c>
      <c r="S11231" t="s">
        <v>53</v>
      </c>
      <c r="T11231" t="s">
        <v>222</v>
      </c>
      <c r="U11231" t="s">
        <v>38</v>
      </c>
      <c r="V11231" t="s">
        <v>39</v>
      </c>
      <c r="W11231" t="s">
        <v>66</v>
      </c>
      <c r="X11231" t="s">
        <v>41</v>
      </c>
      <c r="Y11231" t="s">
        <v>56</v>
      </c>
      <c r="Z11231" t="s">
        <v>43</v>
      </c>
      <c r="AA11231" t="s">
        <v>44</v>
      </c>
      <c r="AB11231" t="s">
        <v>44</v>
      </c>
    </row>
    <row r="11232" spans="1:28" x14ac:dyDescent="0.25">
      <c r="A11232" t="s">
        <v>16349</v>
      </c>
      <c r="B11232" s="1">
        <v>46190</v>
      </c>
      <c r="C11232" t="s">
        <v>6358</v>
      </c>
      <c r="D11232" t="s">
        <v>6359</v>
      </c>
      <c r="E11232">
        <v>60</v>
      </c>
      <c r="F11232" t="s">
        <v>48</v>
      </c>
      <c r="G11232" t="s">
        <v>366</v>
      </c>
      <c r="H11232" t="s">
        <v>367</v>
      </c>
      <c r="I11232" t="s">
        <v>34</v>
      </c>
      <c r="J11232" t="s">
        <v>130</v>
      </c>
      <c r="K11232">
        <v>3</v>
      </c>
      <c r="L11232" s="2">
        <v>14500</v>
      </c>
      <c r="M11232">
        <v>5</v>
      </c>
      <c r="N11232" s="2">
        <v>43500</v>
      </c>
      <c r="O11232" s="2">
        <v>2175</v>
      </c>
      <c r="P11232" s="2">
        <v>41325</v>
      </c>
      <c r="Q11232" s="2">
        <v>32870.129999999997</v>
      </c>
      <c r="R11232" s="2">
        <v>8454.8700000000008</v>
      </c>
      <c r="S11232" t="s">
        <v>64</v>
      </c>
      <c r="T11232" t="s">
        <v>65</v>
      </c>
      <c r="U11232" t="s">
        <v>65</v>
      </c>
      <c r="V11232" t="s">
        <v>39</v>
      </c>
      <c r="W11232" t="s">
        <v>92</v>
      </c>
      <c r="X11232" t="s">
        <v>67</v>
      </c>
      <c r="Y11232" t="s">
        <v>42</v>
      </c>
      <c r="Z11232" t="s">
        <v>223</v>
      </c>
      <c r="AA11232" t="s">
        <v>44</v>
      </c>
      <c r="AB11232" t="s">
        <v>44</v>
      </c>
    </row>
    <row r="11233" spans="1:28" x14ac:dyDescent="0.25">
      <c r="A11233" t="s">
        <v>16350</v>
      </c>
      <c r="B11233" s="1">
        <v>46190</v>
      </c>
      <c r="C11233" t="s">
        <v>6033</v>
      </c>
      <c r="D11233" t="s">
        <v>6034</v>
      </c>
      <c r="E11233">
        <v>60</v>
      </c>
      <c r="F11233" t="s">
        <v>31</v>
      </c>
      <c r="G11233" t="s">
        <v>128</v>
      </c>
      <c r="H11233" t="s">
        <v>129</v>
      </c>
      <c r="I11233" t="s">
        <v>74</v>
      </c>
      <c r="J11233" t="s">
        <v>130</v>
      </c>
      <c r="K11233">
        <v>6</v>
      </c>
      <c r="L11233" s="2">
        <v>1700</v>
      </c>
      <c r="M11233">
        <v>15</v>
      </c>
      <c r="N11233" s="2">
        <v>10200</v>
      </c>
      <c r="O11233" s="2">
        <v>1530</v>
      </c>
      <c r="P11233" s="2">
        <v>8670</v>
      </c>
      <c r="Q11233" s="2">
        <v>6787.73</v>
      </c>
      <c r="R11233" s="2">
        <v>1882.27</v>
      </c>
      <c r="S11233" t="s">
        <v>53</v>
      </c>
      <c r="T11233" t="s">
        <v>263</v>
      </c>
      <c r="U11233" t="s">
        <v>91</v>
      </c>
      <c r="V11233" t="s">
        <v>39</v>
      </c>
      <c r="W11233" t="s">
        <v>124</v>
      </c>
      <c r="X11233" t="s">
        <v>41</v>
      </c>
      <c r="Y11233" t="s">
        <v>42</v>
      </c>
      <c r="Z11233" t="s">
        <v>43</v>
      </c>
      <c r="AA11233" t="s">
        <v>44</v>
      </c>
      <c r="AB11233" t="s">
        <v>44</v>
      </c>
    </row>
    <row r="11234" spans="1:28" x14ac:dyDescent="0.25">
      <c r="A11234" t="s">
        <v>16351</v>
      </c>
      <c r="B11234" s="1">
        <v>46190</v>
      </c>
      <c r="C11234" t="s">
        <v>10759</v>
      </c>
      <c r="D11234" t="s">
        <v>10760</v>
      </c>
      <c r="E11234">
        <v>20</v>
      </c>
      <c r="F11234" t="s">
        <v>48</v>
      </c>
      <c r="G11234" t="s">
        <v>148</v>
      </c>
      <c r="H11234" t="s">
        <v>149</v>
      </c>
      <c r="I11234" t="s">
        <v>74</v>
      </c>
      <c r="J11234" t="s">
        <v>130</v>
      </c>
      <c r="K11234">
        <v>1</v>
      </c>
      <c r="L11234" s="2">
        <v>3500</v>
      </c>
      <c r="M11234">
        <v>25</v>
      </c>
      <c r="N11234" s="2">
        <v>3500</v>
      </c>
      <c r="O11234" s="2">
        <v>875</v>
      </c>
      <c r="P11234" s="2">
        <v>2625</v>
      </c>
      <c r="Q11234" s="2">
        <v>1728.71</v>
      </c>
      <c r="R11234" s="2">
        <v>896.29</v>
      </c>
      <c r="S11234" t="s">
        <v>53</v>
      </c>
      <c r="T11234" t="s">
        <v>90</v>
      </c>
      <c r="U11234" t="s">
        <v>91</v>
      </c>
      <c r="V11234" t="s">
        <v>39</v>
      </c>
      <c r="W11234" t="s">
        <v>92</v>
      </c>
      <c r="X11234" t="s">
        <v>41</v>
      </c>
      <c r="Y11234" t="s">
        <v>42</v>
      </c>
      <c r="Z11234" t="s">
        <v>43</v>
      </c>
      <c r="AA11234" t="s">
        <v>44</v>
      </c>
      <c r="AB11234" t="s">
        <v>44</v>
      </c>
    </row>
    <row r="11235" spans="1:28" x14ac:dyDescent="0.25">
      <c r="A11235" t="s">
        <v>16352</v>
      </c>
      <c r="B11235" s="1">
        <v>46191</v>
      </c>
      <c r="C11235" t="s">
        <v>3891</v>
      </c>
      <c r="D11235" t="s">
        <v>3892</v>
      </c>
      <c r="E11235">
        <v>54</v>
      </c>
      <c r="F11235" t="s">
        <v>31</v>
      </c>
      <c r="G11235" t="s">
        <v>197</v>
      </c>
      <c r="H11235" t="s">
        <v>198</v>
      </c>
      <c r="I11235" t="s">
        <v>74</v>
      </c>
      <c r="J11235" t="s">
        <v>75</v>
      </c>
      <c r="K11235">
        <v>4</v>
      </c>
      <c r="L11235" s="2">
        <v>2600</v>
      </c>
      <c r="M11235">
        <v>0</v>
      </c>
      <c r="N11235" s="2">
        <v>10400</v>
      </c>
      <c r="O11235" s="2">
        <v>0</v>
      </c>
      <c r="P11235" s="2">
        <v>10400</v>
      </c>
      <c r="Q11235" s="2">
        <v>6661.13</v>
      </c>
      <c r="R11235" s="2">
        <v>3738.87</v>
      </c>
      <c r="S11235" t="s">
        <v>36</v>
      </c>
      <c r="T11235" t="s">
        <v>76</v>
      </c>
      <c r="U11235" t="s">
        <v>77</v>
      </c>
      <c r="V11235" t="s">
        <v>39</v>
      </c>
      <c r="W11235" t="s">
        <v>40</v>
      </c>
      <c r="X11235" t="s">
        <v>67</v>
      </c>
      <c r="Y11235" t="s">
        <v>42</v>
      </c>
      <c r="Z11235" t="s">
        <v>43</v>
      </c>
      <c r="AA11235" t="s">
        <v>44</v>
      </c>
      <c r="AB11235" t="s">
        <v>44</v>
      </c>
    </row>
    <row r="11236" spans="1:28" x14ac:dyDescent="0.25">
      <c r="A11236" t="s">
        <v>16353</v>
      </c>
      <c r="B11236" s="1">
        <v>46191</v>
      </c>
      <c r="C11236" t="s">
        <v>594</v>
      </c>
      <c r="D11236" t="s">
        <v>595</v>
      </c>
      <c r="E11236">
        <v>44</v>
      </c>
      <c r="F11236" t="s">
        <v>48</v>
      </c>
      <c r="G11236" t="s">
        <v>168</v>
      </c>
      <c r="H11236" t="s">
        <v>169</v>
      </c>
      <c r="I11236" t="s">
        <v>62</v>
      </c>
      <c r="J11236" t="s">
        <v>143</v>
      </c>
      <c r="K11236">
        <v>2</v>
      </c>
      <c r="L11236" s="2">
        <v>1800</v>
      </c>
      <c r="M11236">
        <v>5</v>
      </c>
      <c r="N11236" s="2">
        <v>3600</v>
      </c>
      <c r="O11236" s="2">
        <v>180</v>
      </c>
      <c r="P11236" s="2">
        <v>3420</v>
      </c>
      <c r="Q11236" s="2">
        <v>2282.06</v>
      </c>
      <c r="R11236" s="2">
        <v>1137.94</v>
      </c>
      <c r="S11236" t="s">
        <v>64</v>
      </c>
      <c r="T11236" t="s">
        <v>90</v>
      </c>
      <c r="U11236" t="s">
        <v>91</v>
      </c>
      <c r="V11236" t="s">
        <v>39</v>
      </c>
      <c r="W11236" t="s">
        <v>66</v>
      </c>
      <c r="X11236" t="s">
        <v>41</v>
      </c>
      <c r="Y11236" t="s">
        <v>56</v>
      </c>
      <c r="Z11236" t="s">
        <v>223</v>
      </c>
      <c r="AA11236" t="s">
        <v>44</v>
      </c>
      <c r="AB11236" t="s">
        <v>44</v>
      </c>
    </row>
    <row r="11237" spans="1:28" x14ac:dyDescent="0.25">
      <c r="A11237" t="s">
        <v>16354</v>
      </c>
      <c r="B11237" s="1">
        <v>46191</v>
      </c>
      <c r="C11237" t="s">
        <v>8859</v>
      </c>
      <c r="D11237" t="s">
        <v>8860</v>
      </c>
      <c r="E11237">
        <v>45</v>
      </c>
      <c r="F11237" t="s">
        <v>111</v>
      </c>
      <c r="G11237" t="s">
        <v>141</v>
      </c>
      <c r="H11237" t="s">
        <v>142</v>
      </c>
      <c r="I11237" t="s">
        <v>74</v>
      </c>
      <c r="J11237" t="s">
        <v>143</v>
      </c>
      <c r="K11237">
        <v>3</v>
      </c>
      <c r="L11237" s="2">
        <v>900</v>
      </c>
      <c r="M11237">
        <v>5</v>
      </c>
      <c r="N11237" s="2">
        <v>2700</v>
      </c>
      <c r="O11237" s="2">
        <v>135</v>
      </c>
      <c r="P11237" s="2">
        <v>2565</v>
      </c>
      <c r="Q11237" s="2">
        <v>1472.33</v>
      </c>
      <c r="R11237" s="2">
        <v>1092.67</v>
      </c>
      <c r="S11237" t="s">
        <v>53</v>
      </c>
      <c r="T11237" t="s">
        <v>275</v>
      </c>
      <c r="U11237" t="s">
        <v>123</v>
      </c>
      <c r="V11237" t="s">
        <v>39</v>
      </c>
      <c r="W11237" t="s">
        <v>40</v>
      </c>
      <c r="X11237" t="s">
        <v>67</v>
      </c>
      <c r="Y11237" t="s">
        <v>56</v>
      </c>
      <c r="Z11237" t="s">
        <v>223</v>
      </c>
      <c r="AA11237" t="s">
        <v>44</v>
      </c>
      <c r="AB11237" t="s">
        <v>44</v>
      </c>
    </row>
    <row r="11238" spans="1:28" x14ac:dyDescent="0.25">
      <c r="A11238" t="s">
        <v>16355</v>
      </c>
      <c r="B11238" s="1">
        <v>46191</v>
      </c>
      <c r="C11238" t="s">
        <v>16356</v>
      </c>
      <c r="D11238" t="s">
        <v>16357</v>
      </c>
      <c r="E11238">
        <v>38</v>
      </c>
      <c r="F11238" t="s">
        <v>48</v>
      </c>
      <c r="G11238" t="s">
        <v>212</v>
      </c>
      <c r="H11238" t="s">
        <v>213</v>
      </c>
      <c r="I11238" t="s">
        <v>51</v>
      </c>
      <c r="J11238" t="s">
        <v>52</v>
      </c>
      <c r="K11238">
        <v>1</v>
      </c>
      <c r="L11238" s="2">
        <v>400</v>
      </c>
      <c r="M11238">
        <v>5</v>
      </c>
      <c r="N11238" s="2">
        <v>400</v>
      </c>
      <c r="O11238" s="2">
        <v>20</v>
      </c>
      <c r="P11238" s="2">
        <v>380</v>
      </c>
      <c r="Q11238" s="2">
        <v>234.17</v>
      </c>
      <c r="R11238" s="2">
        <v>145.83000000000001</v>
      </c>
      <c r="S11238" t="s">
        <v>64</v>
      </c>
      <c r="T11238" t="s">
        <v>54</v>
      </c>
      <c r="U11238" t="s">
        <v>55</v>
      </c>
      <c r="V11238" t="s">
        <v>39</v>
      </c>
      <c r="W11238" t="s">
        <v>40</v>
      </c>
      <c r="X11238" t="s">
        <v>97</v>
      </c>
      <c r="Y11238" t="s">
        <v>56</v>
      </c>
      <c r="Z11238" t="s">
        <v>43</v>
      </c>
      <c r="AA11238" t="s">
        <v>44</v>
      </c>
      <c r="AB11238" t="s">
        <v>44</v>
      </c>
    </row>
    <row r="11239" spans="1:28" x14ac:dyDescent="0.25">
      <c r="A11239" t="s">
        <v>16358</v>
      </c>
      <c r="B11239" s="1">
        <v>46191</v>
      </c>
      <c r="C11239" t="s">
        <v>4273</v>
      </c>
      <c r="D11239" t="s">
        <v>4274</v>
      </c>
      <c r="E11239">
        <v>45</v>
      </c>
      <c r="F11239" t="s">
        <v>31</v>
      </c>
      <c r="G11239" t="s">
        <v>112</v>
      </c>
      <c r="H11239" t="s">
        <v>113</v>
      </c>
      <c r="I11239" t="s">
        <v>103</v>
      </c>
      <c r="J11239" t="s">
        <v>104</v>
      </c>
      <c r="K11239">
        <v>1</v>
      </c>
      <c r="L11239" s="2">
        <v>650</v>
      </c>
      <c r="M11239">
        <v>5</v>
      </c>
      <c r="N11239" s="2">
        <v>650</v>
      </c>
      <c r="O11239" s="2">
        <v>32.5</v>
      </c>
      <c r="P11239" s="2">
        <v>617.5</v>
      </c>
      <c r="Q11239" s="2">
        <v>369.69</v>
      </c>
      <c r="R11239" s="2">
        <v>247.81</v>
      </c>
      <c r="S11239" t="s">
        <v>53</v>
      </c>
      <c r="T11239" t="s">
        <v>122</v>
      </c>
      <c r="U11239" t="s">
        <v>123</v>
      </c>
      <c r="V11239" t="s">
        <v>39</v>
      </c>
      <c r="W11239" t="s">
        <v>92</v>
      </c>
      <c r="X11239" t="s">
        <v>97</v>
      </c>
      <c r="Y11239" t="s">
        <v>56</v>
      </c>
      <c r="Z11239" t="s">
        <v>43</v>
      </c>
      <c r="AA11239" t="s">
        <v>44</v>
      </c>
      <c r="AB11239" t="s">
        <v>44</v>
      </c>
    </row>
    <row r="11240" spans="1:28" x14ac:dyDescent="0.25">
      <c r="A11240" t="s">
        <v>16359</v>
      </c>
      <c r="B11240" s="1">
        <v>46191</v>
      </c>
      <c r="C11240" t="s">
        <v>992</v>
      </c>
      <c r="D11240" t="s">
        <v>993</v>
      </c>
      <c r="E11240">
        <v>30</v>
      </c>
      <c r="F11240" t="s">
        <v>48</v>
      </c>
      <c r="G11240" t="s">
        <v>202</v>
      </c>
      <c r="H11240" t="s">
        <v>203</v>
      </c>
      <c r="I11240" t="s">
        <v>103</v>
      </c>
      <c r="J11240" t="s">
        <v>104</v>
      </c>
      <c r="K11240">
        <v>6</v>
      </c>
      <c r="L11240" s="2">
        <v>550</v>
      </c>
      <c r="M11240">
        <v>0</v>
      </c>
      <c r="N11240" s="2">
        <v>3300</v>
      </c>
      <c r="O11240" s="2">
        <v>0</v>
      </c>
      <c r="P11240" s="2">
        <v>3300</v>
      </c>
      <c r="Q11240" s="2">
        <v>2610.7800000000002</v>
      </c>
      <c r="R11240" s="2">
        <v>689.22</v>
      </c>
      <c r="S11240" t="s">
        <v>53</v>
      </c>
      <c r="T11240" t="s">
        <v>37</v>
      </c>
      <c r="U11240" t="s">
        <v>38</v>
      </c>
      <c r="V11240" t="s">
        <v>39</v>
      </c>
      <c r="W11240" t="s">
        <v>137</v>
      </c>
      <c r="X11240" t="s">
        <v>97</v>
      </c>
      <c r="Y11240" t="s">
        <v>84</v>
      </c>
      <c r="Z11240" t="s">
        <v>43</v>
      </c>
      <c r="AA11240" t="s">
        <v>44</v>
      </c>
      <c r="AB11240" t="s">
        <v>44</v>
      </c>
    </row>
    <row r="11241" spans="1:28" x14ac:dyDescent="0.25">
      <c r="A11241" t="s">
        <v>16360</v>
      </c>
      <c r="B11241" s="1">
        <v>46191</v>
      </c>
      <c r="C11241" t="s">
        <v>94</v>
      </c>
      <c r="D11241" t="s">
        <v>95</v>
      </c>
      <c r="E11241">
        <v>27</v>
      </c>
      <c r="F11241" t="s">
        <v>48</v>
      </c>
      <c r="G11241" t="s">
        <v>60</v>
      </c>
      <c r="H11241" t="s">
        <v>61</v>
      </c>
      <c r="I11241" t="s">
        <v>62</v>
      </c>
      <c r="J11241" t="s">
        <v>63</v>
      </c>
      <c r="K11241">
        <v>1</v>
      </c>
      <c r="L11241" s="2">
        <v>3500</v>
      </c>
      <c r="M11241">
        <v>10</v>
      </c>
      <c r="N11241" s="2">
        <v>3500</v>
      </c>
      <c r="O11241" s="2">
        <v>350</v>
      </c>
      <c r="P11241" s="2">
        <v>3150</v>
      </c>
      <c r="Q11241" s="2">
        <v>2492.3000000000002</v>
      </c>
      <c r="R11241" s="2">
        <v>657.7</v>
      </c>
      <c r="S11241" t="s">
        <v>64</v>
      </c>
      <c r="T11241" t="s">
        <v>178</v>
      </c>
      <c r="U11241" t="s">
        <v>154</v>
      </c>
      <c r="V11241" t="s">
        <v>39</v>
      </c>
      <c r="W11241" t="s">
        <v>83</v>
      </c>
      <c r="X11241" t="s">
        <v>67</v>
      </c>
      <c r="Y11241" t="s">
        <v>56</v>
      </c>
      <c r="Z11241" t="s">
        <v>43</v>
      </c>
      <c r="AA11241" t="s">
        <v>44</v>
      </c>
      <c r="AB11241" t="s">
        <v>44</v>
      </c>
    </row>
    <row r="11242" spans="1:28" x14ac:dyDescent="0.25">
      <c r="A11242" t="s">
        <v>16361</v>
      </c>
      <c r="B11242" s="1">
        <v>46191</v>
      </c>
      <c r="C11242" t="s">
        <v>2604</v>
      </c>
      <c r="D11242" t="s">
        <v>2605</v>
      </c>
      <c r="E11242">
        <v>35</v>
      </c>
      <c r="F11242" t="s">
        <v>48</v>
      </c>
      <c r="G11242" t="s">
        <v>134</v>
      </c>
      <c r="H11242" t="s">
        <v>135</v>
      </c>
      <c r="I11242" t="s">
        <v>62</v>
      </c>
      <c r="J11242" t="s">
        <v>130</v>
      </c>
      <c r="K11242">
        <v>1</v>
      </c>
      <c r="L11242" s="2">
        <v>8500</v>
      </c>
      <c r="M11242">
        <v>5</v>
      </c>
      <c r="N11242" s="2">
        <v>8500</v>
      </c>
      <c r="O11242" s="2">
        <v>425</v>
      </c>
      <c r="P11242" s="2">
        <v>8075</v>
      </c>
      <c r="Q11242" s="2">
        <v>5191.7700000000004</v>
      </c>
      <c r="R11242" s="2">
        <v>2883.23</v>
      </c>
      <c r="S11242" t="s">
        <v>53</v>
      </c>
      <c r="T11242" t="s">
        <v>398</v>
      </c>
      <c r="U11242" t="s">
        <v>399</v>
      </c>
      <c r="V11242" t="s">
        <v>39</v>
      </c>
      <c r="W11242" t="s">
        <v>66</v>
      </c>
      <c r="X11242" t="s">
        <v>41</v>
      </c>
      <c r="Y11242" t="s">
        <v>56</v>
      </c>
      <c r="Z11242" t="s">
        <v>43</v>
      </c>
      <c r="AA11242" t="s">
        <v>44</v>
      </c>
      <c r="AB11242" t="s">
        <v>44</v>
      </c>
    </row>
    <row r="11243" spans="1:28" x14ac:dyDescent="0.25">
      <c r="A11243" t="s">
        <v>16362</v>
      </c>
      <c r="B11243" s="1">
        <v>46191</v>
      </c>
      <c r="C11243" t="s">
        <v>4012</v>
      </c>
      <c r="D11243" t="s">
        <v>4013</v>
      </c>
      <c r="E11243">
        <v>47</v>
      </c>
      <c r="F11243" t="s">
        <v>31</v>
      </c>
      <c r="G11243" t="s">
        <v>217</v>
      </c>
      <c r="H11243" t="s">
        <v>218</v>
      </c>
      <c r="I11243" t="s">
        <v>34</v>
      </c>
      <c r="J11243" t="s">
        <v>130</v>
      </c>
      <c r="K11243">
        <v>1</v>
      </c>
      <c r="L11243" s="2">
        <v>28000</v>
      </c>
      <c r="M11243">
        <v>10</v>
      </c>
      <c r="N11243" s="2">
        <v>28000</v>
      </c>
      <c r="O11243" s="2">
        <v>2800</v>
      </c>
      <c r="P11243" s="2">
        <v>25200</v>
      </c>
      <c r="Q11243" s="2">
        <v>20556.18</v>
      </c>
      <c r="R11243" s="2">
        <v>4643.82</v>
      </c>
      <c r="S11243" t="s">
        <v>36</v>
      </c>
      <c r="T11243" t="s">
        <v>407</v>
      </c>
      <c r="U11243" t="s">
        <v>408</v>
      </c>
      <c r="V11243" t="s">
        <v>39</v>
      </c>
      <c r="W11243" t="s">
        <v>66</v>
      </c>
      <c r="X11243" t="s">
        <v>67</v>
      </c>
      <c r="Y11243" t="s">
        <v>84</v>
      </c>
      <c r="Z11243" t="s">
        <v>43</v>
      </c>
      <c r="AA11243" t="s">
        <v>44</v>
      </c>
      <c r="AB11243" t="s">
        <v>44</v>
      </c>
    </row>
    <row r="11244" spans="1:28" x14ac:dyDescent="0.25">
      <c r="A11244" t="s">
        <v>16363</v>
      </c>
      <c r="B11244" s="1">
        <v>46191</v>
      </c>
      <c r="C11244" t="s">
        <v>4447</v>
      </c>
      <c r="D11244" t="s">
        <v>4448</v>
      </c>
      <c r="E11244">
        <v>53</v>
      </c>
      <c r="F11244" t="s">
        <v>31</v>
      </c>
      <c r="G11244" t="s">
        <v>280</v>
      </c>
      <c r="H11244" t="s">
        <v>281</v>
      </c>
      <c r="I11244" t="s">
        <v>62</v>
      </c>
      <c r="J11244" t="s">
        <v>190</v>
      </c>
      <c r="K11244">
        <v>6</v>
      </c>
      <c r="L11244" s="2">
        <v>700</v>
      </c>
      <c r="M11244">
        <v>5</v>
      </c>
      <c r="N11244" s="2">
        <v>4200</v>
      </c>
      <c r="O11244" s="2">
        <v>210</v>
      </c>
      <c r="P11244" s="2">
        <v>3990</v>
      </c>
      <c r="Q11244" s="2">
        <v>2504.7199999999998</v>
      </c>
      <c r="R11244" s="2">
        <v>1485.28</v>
      </c>
      <c r="S11244" t="s">
        <v>36</v>
      </c>
      <c r="T11244" t="s">
        <v>105</v>
      </c>
      <c r="U11244" t="s">
        <v>106</v>
      </c>
      <c r="V11244" t="s">
        <v>39</v>
      </c>
      <c r="W11244" t="s">
        <v>83</v>
      </c>
      <c r="X11244" t="s">
        <v>41</v>
      </c>
      <c r="Y11244" t="s">
        <v>84</v>
      </c>
      <c r="Z11244" t="s">
        <v>43</v>
      </c>
      <c r="AA11244" t="s">
        <v>44</v>
      </c>
      <c r="AB11244" t="s">
        <v>44</v>
      </c>
    </row>
    <row r="11245" spans="1:28" x14ac:dyDescent="0.25">
      <c r="A11245" t="s">
        <v>16364</v>
      </c>
      <c r="B11245" s="1">
        <v>46191</v>
      </c>
      <c r="C11245" t="s">
        <v>4808</v>
      </c>
      <c r="D11245" t="s">
        <v>4809</v>
      </c>
      <c r="E11245">
        <v>24</v>
      </c>
      <c r="F11245" t="s">
        <v>48</v>
      </c>
      <c r="G11245" t="s">
        <v>285</v>
      </c>
      <c r="H11245" t="s">
        <v>286</v>
      </c>
      <c r="I11245" t="s">
        <v>34</v>
      </c>
      <c r="J11245" t="s">
        <v>121</v>
      </c>
      <c r="K11245">
        <v>2</v>
      </c>
      <c r="L11245" s="2">
        <v>3200</v>
      </c>
      <c r="M11245">
        <v>20</v>
      </c>
      <c r="N11245" s="2">
        <v>6400</v>
      </c>
      <c r="O11245" s="2">
        <v>1280</v>
      </c>
      <c r="P11245" s="2">
        <v>5120</v>
      </c>
      <c r="Q11245" s="2">
        <v>2911.6</v>
      </c>
      <c r="R11245" s="2">
        <v>2208.4</v>
      </c>
      <c r="S11245" t="s">
        <v>64</v>
      </c>
      <c r="T11245" t="s">
        <v>578</v>
      </c>
      <c r="U11245" t="s">
        <v>579</v>
      </c>
      <c r="V11245" t="s">
        <v>39</v>
      </c>
      <c r="W11245" t="s">
        <v>40</v>
      </c>
      <c r="X11245" t="s">
        <v>97</v>
      </c>
      <c r="Y11245" t="s">
        <v>42</v>
      </c>
      <c r="Z11245" t="s">
        <v>223</v>
      </c>
      <c r="AA11245" t="s">
        <v>44</v>
      </c>
      <c r="AB11245" t="s">
        <v>44</v>
      </c>
    </row>
    <row r="11246" spans="1:28" x14ac:dyDescent="0.25">
      <c r="A11246" t="s">
        <v>16365</v>
      </c>
      <c r="B11246" s="1">
        <v>46191</v>
      </c>
      <c r="C11246" t="s">
        <v>6459</v>
      </c>
      <c r="D11246" t="s">
        <v>6460</v>
      </c>
      <c r="E11246">
        <v>36</v>
      </c>
      <c r="F11246" t="s">
        <v>111</v>
      </c>
      <c r="G11246" t="s">
        <v>101</v>
      </c>
      <c r="H11246" t="s">
        <v>102</v>
      </c>
      <c r="I11246" t="s">
        <v>103</v>
      </c>
      <c r="J11246" t="s">
        <v>104</v>
      </c>
      <c r="K11246">
        <v>3</v>
      </c>
      <c r="L11246" s="2">
        <v>1800</v>
      </c>
      <c r="M11246">
        <v>10</v>
      </c>
      <c r="N11246" s="2">
        <v>5400</v>
      </c>
      <c r="O11246" s="2">
        <v>540</v>
      </c>
      <c r="P11246" s="2">
        <v>4860</v>
      </c>
      <c r="Q11246" s="2">
        <v>3101.08</v>
      </c>
      <c r="R11246" s="2">
        <v>1758.92</v>
      </c>
      <c r="S11246" t="s">
        <v>53</v>
      </c>
      <c r="T11246" t="s">
        <v>263</v>
      </c>
      <c r="U11246" t="s">
        <v>91</v>
      </c>
      <c r="V11246" t="s">
        <v>39</v>
      </c>
      <c r="W11246" t="s">
        <v>124</v>
      </c>
      <c r="X11246" t="s">
        <v>97</v>
      </c>
      <c r="Y11246" t="s">
        <v>56</v>
      </c>
      <c r="Z11246" t="s">
        <v>43</v>
      </c>
      <c r="AA11246" t="s">
        <v>44</v>
      </c>
      <c r="AB11246" t="s">
        <v>44</v>
      </c>
    </row>
    <row r="11247" spans="1:28" x14ac:dyDescent="0.25">
      <c r="A11247" t="s">
        <v>16366</v>
      </c>
      <c r="B11247" s="1">
        <v>46192</v>
      </c>
      <c r="C11247" t="s">
        <v>989</v>
      </c>
      <c r="D11247" t="s">
        <v>990</v>
      </c>
      <c r="E11247">
        <v>31</v>
      </c>
      <c r="F11247" t="s">
        <v>48</v>
      </c>
      <c r="G11247" t="s">
        <v>238</v>
      </c>
      <c r="H11247" t="s">
        <v>239</v>
      </c>
      <c r="I11247" t="s">
        <v>62</v>
      </c>
      <c r="J11247" t="s">
        <v>63</v>
      </c>
      <c r="K11247">
        <v>1</v>
      </c>
      <c r="L11247" s="2">
        <v>6500</v>
      </c>
      <c r="M11247">
        <v>15</v>
      </c>
      <c r="N11247" s="2">
        <v>6500</v>
      </c>
      <c r="O11247" s="2">
        <v>975</v>
      </c>
      <c r="P11247" s="2">
        <v>5525</v>
      </c>
      <c r="Q11247" s="2">
        <v>3785.35</v>
      </c>
      <c r="R11247" s="2">
        <v>1739.65</v>
      </c>
      <c r="S11247" t="s">
        <v>53</v>
      </c>
      <c r="T11247" t="s">
        <v>290</v>
      </c>
      <c r="U11247" t="s">
        <v>291</v>
      </c>
      <c r="V11247" t="s">
        <v>39</v>
      </c>
      <c r="W11247" t="s">
        <v>137</v>
      </c>
      <c r="X11247" t="s">
        <v>41</v>
      </c>
      <c r="Y11247" t="s">
        <v>42</v>
      </c>
      <c r="Z11247" t="s">
        <v>43</v>
      </c>
      <c r="AA11247" t="s">
        <v>44</v>
      </c>
      <c r="AB11247" t="s">
        <v>44</v>
      </c>
    </row>
    <row r="11248" spans="1:28" x14ac:dyDescent="0.25">
      <c r="A11248" t="s">
        <v>16367</v>
      </c>
      <c r="B11248" s="1">
        <v>46192</v>
      </c>
      <c r="C11248" t="s">
        <v>559</v>
      </c>
      <c r="D11248" t="s">
        <v>560</v>
      </c>
      <c r="E11248">
        <v>59</v>
      </c>
      <c r="F11248" t="s">
        <v>31</v>
      </c>
      <c r="G11248" t="s">
        <v>176</v>
      </c>
      <c r="H11248" t="s">
        <v>177</v>
      </c>
      <c r="I11248" t="s">
        <v>34</v>
      </c>
      <c r="J11248" t="s">
        <v>35</v>
      </c>
      <c r="K11248">
        <v>1</v>
      </c>
      <c r="L11248" s="2">
        <v>6500</v>
      </c>
      <c r="M11248">
        <v>5</v>
      </c>
      <c r="N11248" s="2">
        <v>6500</v>
      </c>
      <c r="O11248" s="2">
        <v>325</v>
      </c>
      <c r="P11248" s="2">
        <v>6175</v>
      </c>
      <c r="Q11248" s="2">
        <v>4195.55</v>
      </c>
      <c r="R11248" s="2">
        <v>1979.45</v>
      </c>
      <c r="S11248" t="s">
        <v>53</v>
      </c>
      <c r="T11248" t="s">
        <v>578</v>
      </c>
      <c r="U11248" t="s">
        <v>579</v>
      </c>
      <c r="V11248" t="s">
        <v>39</v>
      </c>
      <c r="W11248" t="s">
        <v>83</v>
      </c>
      <c r="X11248" t="s">
        <v>97</v>
      </c>
      <c r="Y11248" t="s">
        <v>84</v>
      </c>
      <c r="Z11248" t="s">
        <v>43</v>
      </c>
      <c r="AA11248" t="s">
        <v>44</v>
      </c>
      <c r="AB11248" t="s">
        <v>44</v>
      </c>
    </row>
    <row r="11249" spans="1:28" x14ac:dyDescent="0.25">
      <c r="A11249" t="s">
        <v>16368</v>
      </c>
      <c r="B11249" s="1">
        <v>46192</v>
      </c>
      <c r="C11249" t="s">
        <v>1522</v>
      </c>
      <c r="D11249" t="s">
        <v>1523</v>
      </c>
      <c r="E11249">
        <v>33</v>
      </c>
      <c r="F11249" t="s">
        <v>31</v>
      </c>
      <c r="G11249" t="s">
        <v>212</v>
      </c>
      <c r="H11249" t="s">
        <v>213</v>
      </c>
      <c r="I11249" t="s">
        <v>51</v>
      </c>
      <c r="J11249" t="s">
        <v>52</v>
      </c>
      <c r="K11249">
        <v>6</v>
      </c>
      <c r="L11249" s="2">
        <v>400</v>
      </c>
      <c r="M11249">
        <v>10</v>
      </c>
      <c r="N11249" s="2">
        <v>2400</v>
      </c>
      <c r="O11249" s="2">
        <v>240</v>
      </c>
      <c r="P11249" s="2">
        <v>2160</v>
      </c>
      <c r="Q11249" s="2">
        <v>1238.68</v>
      </c>
      <c r="R11249" s="2">
        <v>921.32</v>
      </c>
      <c r="S11249" t="s">
        <v>64</v>
      </c>
      <c r="T11249" t="s">
        <v>153</v>
      </c>
      <c r="U11249" t="s">
        <v>154</v>
      </c>
      <c r="V11249" t="s">
        <v>39</v>
      </c>
      <c r="W11249" t="s">
        <v>66</v>
      </c>
      <c r="X11249" t="s">
        <v>41</v>
      </c>
      <c r="Y11249" t="s">
        <v>56</v>
      </c>
      <c r="Z11249" t="s">
        <v>43</v>
      </c>
      <c r="AA11249" t="s">
        <v>44</v>
      </c>
      <c r="AB11249" t="s">
        <v>44</v>
      </c>
    </row>
    <row r="11250" spans="1:28" x14ac:dyDescent="0.25">
      <c r="A11250" t="s">
        <v>16369</v>
      </c>
      <c r="B11250" s="1">
        <v>46192</v>
      </c>
      <c r="C11250" t="s">
        <v>9348</v>
      </c>
      <c r="D11250" t="s">
        <v>9349</v>
      </c>
      <c r="E11250">
        <v>36</v>
      </c>
      <c r="F11250" t="s">
        <v>31</v>
      </c>
      <c r="G11250" t="s">
        <v>88</v>
      </c>
      <c r="H11250" t="s">
        <v>89</v>
      </c>
      <c r="I11250" t="s">
        <v>62</v>
      </c>
      <c r="J11250" t="s">
        <v>63</v>
      </c>
      <c r="K11250">
        <v>2</v>
      </c>
      <c r="L11250" s="2">
        <v>4200</v>
      </c>
      <c r="M11250">
        <v>0</v>
      </c>
      <c r="N11250" s="2">
        <v>8400</v>
      </c>
      <c r="O11250" s="2">
        <v>0</v>
      </c>
      <c r="P11250" s="2">
        <v>8400</v>
      </c>
      <c r="Q11250" s="2">
        <v>6397.74</v>
      </c>
      <c r="R11250" s="2">
        <v>2002.26</v>
      </c>
      <c r="S11250" t="s">
        <v>64</v>
      </c>
      <c r="T11250" t="s">
        <v>90</v>
      </c>
      <c r="U11250" t="s">
        <v>91</v>
      </c>
      <c r="V11250" t="s">
        <v>39</v>
      </c>
      <c r="W11250" t="s">
        <v>92</v>
      </c>
      <c r="X11250" t="s">
        <v>67</v>
      </c>
      <c r="Y11250" t="s">
        <v>56</v>
      </c>
      <c r="Z11250" t="s">
        <v>107</v>
      </c>
      <c r="AA11250" t="s">
        <v>44</v>
      </c>
      <c r="AB11250" t="s">
        <v>44</v>
      </c>
    </row>
    <row r="11251" spans="1:28" x14ac:dyDescent="0.25">
      <c r="A11251" t="s">
        <v>16370</v>
      </c>
      <c r="B11251" s="1">
        <v>46192</v>
      </c>
      <c r="C11251" t="s">
        <v>3262</v>
      </c>
      <c r="D11251" t="s">
        <v>3263</v>
      </c>
      <c r="E11251">
        <v>23</v>
      </c>
      <c r="F11251" t="s">
        <v>48</v>
      </c>
      <c r="G11251" t="s">
        <v>148</v>
      </c>
      <c r="H11251" t="s">
        <v>149</v>
      </c>
      <c r="I11251" t="s">
        <v>74</v>
      </c>
      <c r="J11251" t="s">
        <v>130</v>
      </c>
      <c r="K11251">
        <v>1</v>
      </c>
      <c r="L11251" s="2">
        <v>3500</v>
      </c>
      <c r="M11251">
        <v>10</v>
      </c>
      <c r="N11251" s="2">
        <v>3500</v>
      </c>
      <c r="O11251" s="2">
        <v>350</v>
      </c>
      <c r="P11251" s="2">
        <v>3150</v>
      </c>
      <c r="Q11251" s="2">
        <v>1926.97</v>
      </c>
      <c r="R11251" s="2">
        <v>1223.03</v>
      </c>
      <c r="S11251" t="s">
        <v>64</v>
      </c>
      <c r="T11251" t="s">
        <v>398</v>
      </c>
      <c r="U11251" t="s">
        <v>399</v>
      </c>
      <c r="V11251" t="s">
        <v>39</v>
      </c>
      <c r="W11251" t="s">
        <v>40</v>
      </c>
      <c r="X11251" t="s">
        <v>41</v>
      </c>
      <c r="Y11251" t="s">
        <v>84</v>
      </c>
      <c r="Z11251" t="s">
        <v>43</v>
      </c>
      <c r="AA11251" t="s">
        <v>44</v>
      </c>
      <c r="AB11251" t="s">
        <v>44</v>
      </c>
    </row>
    <row r="11252" spans="1:28" x14ac:dyDescent="0.25">
      <c r="A11252" t="s">
        <v>16371</v>
      </c>
      <c r="B11252" s="1">
        <v>46192</v>
      </c>
      <c r="C11252" t="s">
        <v>1626</v>
      </c>
      <c r="D11252" t="s">
        <v>1627</v>
      </c>
      <c r="E11252">
        <v>56</v>
      </c>
      <c r="F11252" t="s">
        <v>48</v>
      </c>
      <c r="G11252" t="s">
        <v>119</v>
      </c>
      <c r="H11252" t="s">
        <v>120</v>
      </c>
      <c r="I11252" t="s">
        <v>62</v>
      </c>
      <c r="J11252" t="s">
        <v>121</v>
      </c>
      <c r="K11252">
        <v>2</v>
      </c>
      <c r="L11252" s="2">
        <v>4800</v>
      </c>
      <c r="M11252">
        <v>20</v>
      </c>
      <c r="N11252" s="2">
        <v>9600</v>
      </c>
      <c r="O11252" s="2">
        <v>1920</v>
      </c>
      <c r="P11252" s="2">
        <v>7680</v>
      </c>
      <c r="Q11252" s="2">
        <v>4790.79</v>
      </c>
      <c r="R11252" s="2">
        <v>2889.21</v>
      </c>
      <c r="S11252" t="s">
        <v>36</v>
      </c>
      <c r="T11252" t="s">
        <v>407</v>
      </c>
      <c r="U11252" t="s">
        <v>408</v>
      </c>
      <c r="V11252" t="s">
        <v>39</v>
      </c>
      <c r="W11252" t="s">
        <v>83</v>
      </c>
      <c r="X11252" t="s">
        <v>41</v>
      </c>
      <c r="Y11252" t="s">
        <v>42</v>
      </c>
      <c r="Z11252" t="s">
        <v>43</v>
      </c>
      <c r="AA11252" t="s">
        <v>44</v>
      </c>
      <c r="AB11252" t="s">
        <v>44</v>
      </c>
    </row>
    <row r="11253" spans="1:28" x14ac:dyDescent="0.25">
      <c r="A11253" t="s">
        <v>16372</v>
      </c>
      <c r="B11253" s="1">
        <v>46192</v>
      </c>
      <c r="C11253" t="s">
        <v>10669</v>
      </c>
      <c r="D11253" t="s">
        <v>10670</v>
      </c>
      <c r="E11253">
        <v>56</v>
      </c>
      <c r="F11253" t="s">
        <v>48</v>
      </c>
      <c r="G11253" t="s">
        <v>561</v>
      </c>
      <c r="H11253" t="s">
        <v>562</v>
      </c>
      <c r="I11253" t="s">
        <v>34</v>
      </c>
      <c r="J11253" t="s">
        <v>143</v>
      </c>
      <c r="K11253">
        <v>1</v>
      </c>
      <c r="L11253" s="2">
        <v>900</v>
      </c>
      <c r="M11253">
        <v>10</v>
      </c>
      <c r="N11253" s="2">
        <v>900</v>
      </c>
      <c r="O11253" s="2">
        <v>90</v>
      </c>
      <c r="P11253" s="2">
        <v>810</v>
      </c>
      <c r="Q11253" s="2">
        <v>516.70000000000005</v>
      </c>
      <c r="R11253" s="2">
        <v>293.3</v>
      </c>
      <c r="S11253" t="s">
        <v>53</v>
      </c>
      <c r="T11253" t="s">
        <v>178</v>
      </c>
      <c r="U11253" t="s">
        <v>154</v>
      </c>
      <c r="V11253" t="s">
        <v>39</v>
      </c>
      <c r="W11253" t="s">
        <v>137</v>
      </c>
      <c r="X11253" t="s">
        <v>97</v>
      </c>
      <c r="Y11253" t="s">
        <v>56</v>
      </c>
      <c r="Z11253" t="s">
        <v>43</v>
      </c>
      <c r="AA11253" t="s">
        <v>44</v>
      </c>
      <c r="AB11253" t="s">
        <v>44</v>
      </c>
    </row>
    <row r="11254" spans="1:28" x14ac:dyDescent="0.25">
      <c r="A11254" t="s">
        <v>16373</v>
      </c>
      <c r="B11254" s="1">
        <v>46192</v>
      </c>
      <c r="C11254" t="s">
        <v>3253</v>
      </c>
      <c r="D11254" t="s">
        <v>3254</v>
      </c>
      <c r="E11254">
        <v>47</v>
      </c>
      <c r="F11254" t="s">
        <v>48</v>
      </c>
      <c r="G11254" t="s">
        <v>72</v>
      </c>
      <c r="H11254" t="s">
        <v>73</v>
      </c>
      <c r="I11254" t="s">
        <v>74</v>
      </c>
      <c r="J11254" t="s">
        <v>75</v>
      </c>
      <c r="K11254">
        <v>1</v>
      </c>
      <c r="L11254" s="2">
        <v>2200</v>
      </c>
      <c r="M11254">
        <v>30</v>
      </c>
      <c r="N11254" s="2">
        <v>2200</v>
      </c>
      <c r="O11254" s="2">
        <v>660</v>
      </c>
      <c r="P11254" s="2">
        <v>1540</v>
      </c>
      <c r="Q11254" s="2">
        <v>1114.5</v>
      </c>
      <c r="R11254" s="2">
        <v>425.5</v>
      </c>
      <c r="S11254" t="s">
        <v>36</v>
      </c>
      <c r="T11254" t="s">
        <v>263</v>
      </c>
      <c r="U11254" t="s">
        <v>91</v>
      </c>
      <c r="V11254" t="s">
        <v>39</v>
      </c>
      <c r="W11254" t="s">
        <v>124</v>
      </c>
      <c r="X11254" t="s">
        <v>97</v>
      </c>
      <c r="Y11254" t="s">
        <v>56</v>
      </c>
      <c r="Z11254" t="s">
        <v>43</v>
      </c>
      <c r="AA11254" t="s">
        <v>44</v>
      </c>
      <c r="AB11254" t="s">
        <v>44</v>
      </c>
    </row>
    <row r="11255" spans="1:28" x14ac:dyDescent="0.25">
      <c r="A11255" t="s">
        <v>16374</v>
      </c>
      <c r="B11255" s="1">
        <v>46192</v>
      </c>
      <c r="C11255" t="s">
        <v>9991</v>
      </c>
      <c r="D11255" t="s">
        <v>9992</v>
      </c>
      <c r="E11255">
        <v>18</v>
      </c>
      <c r="F11255" t="s">
        <v>48</v>
      </c>
      <c r="G11255" t="s">
        <v>212</v>
      </c>
      <c r="H11255" t="s">
        <v>213</v>
      </c>
      <c r="I11255" t="s">
        <v>51</v>
      </c>
      <c r="J11255" t="s">
        <v>52</v>
      </c>
      <c r="K11255">
        <v>1</v>
      </c>
      <c r="L11255" s="2">
        <v>400</v>
      </c>
      <c r="M11255">
        <v>10</v>
      </c>
      <c r="N11255" s="2">
        <v>400</v>
      </c>
      <c r="O11255" s="2">
        <v>40</v>
      </c>
      <c r="P11255" s="2">
        <v>360</v>
      </c>
      <c r="Q11255" s="2">
        <v>260.07</v>
      </c>
      <c r="R11255" s="2">
        <v>99.93</v>
      </c>
      <c r="S11255" t="s">
        <v>64</v>
      </c>
      <c r="T11255" t="s">
        <v>407</v>
      </c>
      <c r="U11255" t="s">
        <v>408</v>
      </c>
      <c r="V11255" t="s">
        <v>39</v>
      </c>
      <c r="W11255" t="s">
        <v>124</v>
      </c>
      <c r="X11255" t="s">
        <v>67</v>
      </c>
      <c r="Y11255" t="s">
        <v>42</v>
      </c>
      <c r="Z11255" t="s">
        <v>43</v>
      </c>
      <c r="AA11255" t="s">
        <v>68</v>
      </c>
      <c r="AB11255" t="s">
        <v>44</v>
      </c>
    </row>
    <row r="11256" spans="1:28" x14ac:dyDescent="0.25">
      <c r="A11256" t="s">
        <v>16375</v>
      </c>
      <c r="B11256" s="1">
        <v>46192</v>
      </c>
      <c r="C11256" t="s">
        <v>2339</v>
      </c>
      <c r="D11256" t="s">
        <v>2340</v>
      </c>
      <c r="E11256">
        <v>56</v>
      </c>
      <c r="F11256" t="s">
        <v>31</v>
      </c>
      <c r="G11256" t="s">
        <v>238</v>
      </c>
      <c r="H11256" t="s">
        <v>239</v>
      </c>
      <c r="I11256" t="s">
        <v>62</v>
      </c>
      <c r="J11256" t="s">
        <v>63</v>
      </c>
      <c r="K11256">
        <v>1</v>
      </c>
      <c r="L11256" s="2">
        <v>6500</v>
      </c>
      <c r="M11256">
        <v>20</v>
      </c>
      <c r="N11256" s="2">
        <v>6500</v>
      </c>
      <c r="O11256" s="2">
        <v>1300</v>
      </c>
      <c r="P11256" s="2">
        <v>5200</v>
      </c>
      <c r="Q11256" s="2">
        <v>4164.9799999999996</v>
      </c>
      <c r="R11256" s="2">
        <v>1035.02</v>
      </c>
      <c r="S11256" t="s">
        <v>53</v>
      </c>
      <c r="T11256" t="s">
        <v>114</v>
      </c>
      <c r="U11256" t="s">
        <v>115</v>
      </c>
      <c r="V11256" t="s">
        <v>39</v>
      </c>
      <c r="W11256" t="s">
        <v>92</v>
      </c>
      <c r="X11256" t="s">
        <v>97</v>
      </c>
      <c r="Y11256" t="s">
        <v>56</v>
      </c>
      <c r="Z11256" t="s">
        <v>43</v>
      </c>
      <c r="AA11256" t="s">
        <v>44</v>
      </c>
      <c r="AB11256" t="s">
        <v>44</v>
      </c>
    </row>
    <row r="11257" spans="1:28" x14ac:dyDescent="0.25">
      <c r="A11257" t="s">
        <v>16376</v>
      </c>
      <c r="B11257" s="1">
        <v>46192</v>
      </c>
      <c r="C11257" t="s">
        <v>8726</v>
      </c>
      <c r="D11257" t="s">
        <v>8727</v>
      </c>
      <c r="E11257">
        <v>52</v>
      </c>
      <c r="F11257" t="s">
        <v>48</v>
      </c>
      <c r="G11257" t="s">
        <v>273</v>
      </c>
      <c r="H11257" t="s">
        <v>274</v>
      </c>
      <c r="I11257" t="s">
        <v>51</v>
      </c>
      <c r="J11257" t="s">
        <v>52</v>
      </c>
      <c r="K11257">
        <v>3</v>
      </c>
      <c r="L11257" s="2">
        <v>250</v>
      </c>
      <c r="M11257">
        <v>5</v>
      </c>
      <c r="N11257" s="2">
        <v>750</v>
      </c>
      <c r="O11257" s="2">
        <v>37.5</v>
      </c>
      <c r="P11257" s="2">
        <v>712.5</v>
      </c>
      <c r="Q11257" s="2">
        <v>443.53</v>
      </c>
      <c r="R11257" s="2">
        <v>268.97000000000003</v>
      </c>
      <c r="S11257" t="s">
        <v>53</v>
      </c>
      <c r="T11257" t="s">
        <v>275</v>
      </c>
      <c r="U11257" t="s">
        <v>123</v>
      </c>
      <c r="V11257" t="s">
        <v>39</v>
      </c>
      <c r="W11257" t="s">
        <v>137</v>
      </c>
      <c r="X11257" t="s">
        <v>41</v>
      </c>
      <c r="Y11257" t="s">
        <v>56</v>
      </c>
      <c r="Z11257" t="s">
        <v>43</v>
      </c>
      <c r="AA11257" t="s">
        <v>44</v>
      </c>
      <c r="AB11257" t="s">
        <v>44</v>
      </c>
    </row>
    <row r="11258" spans="1:28" x14ac:dyDescent="0.25">
      <c r="A11258" t="s">
        <v>16377</v>
      </c>
      <c r="B11258" s="1">
        <v>46192</v>
      </c>
      <c r="C11258" t="s">
        <v>10488</v>
      </c>
      <c r="D11258" t="s">
        <v>10489</v>
      </c>
      <c r="E11258">
        <v>48</v>
      </c>
      <c r="F11258" t="s">
        <v>48</v>
      </c>
      <c r="G11258" t="s">
        <v>188</v>
      </c>
      <c r="H11258" t="s">
        <v>189</v>
      </c>
      <c r="I11258" t="s">
        <v>34</v>
      </c>
      <c r="J11258" t="s">
        <v>190</v>
      </c>
      <c r="K11258">
        <v>1</v>
      </c>
      <c r="L11258" s="2">
        <v>1800</v>
      </c>
      <c r="M11258">
        <v>15</v>
      </c>
      <c r="N11258" s="2">
        <v>1800</v>
      </c>
      <c r="O11258" s="2">
        <v>270</v>
      </c>
      <c r="P11258" s="2">
        <v>1530</v>
      </c>
      <c r="Q11258" s="2">
        <v>1132.26</v>
      </c>
      <c r="R11258" s="2">
        <v>397.74</v>
      </c>
      <c r="S11258" t="s">
        <v>53</v>
      </c>
      <c r="T11258" t="s">
        <v>114</v>
      </c>
      <c r="U11258" t="s">
        <v>115</v>
      </c>
      <c r="V11258" t="s">
        <v>39</v>
      </c>
      <c r="W11258" t="s">
        <v>92</v>
      </c>
      <c r="X11258" t="s">
        <v>41</v>
      </c>
      <c r="Y11258" t="s">
        <v>56</v>
      </c>
      <c r="Z11258" t="s">
        <v>43</v>
      </c>
      <c r="AA11258" t="s">
        <v>44</v>
      </c>
      <c r="AB11258" t="s">
        <v>44</v>
      </c>
    </row>
    <row r="11259" spans="1:28" x14ac:dyDescent="0.25">
      <c r="A11259" t="s">
        <v>16378</v>
      </c>
      <c r="B11259" s="1">
        <v>46192</v>
      </c>
      <c r="C11259" t="s">
        <v>2355</v>
      </c>
      <c r="D11259" t="s">
        <v>2356</v>
      </c>
      <c r="E11259">
        <v>44</v>
      </c>
      <c r="F11259" t="s">
        <v>111</v>
      </c>
      <c r="G11259" t="s">
        <v>101</v>
      </c>
      <c r="H11259" t="s">
        <v>102</v>
      </c>
      <c r="I11259" t="s">
        <v>103</v>
      </c>
      <c r="J11259" t="s">
        <v>104</v>
      </c>
      <c r="K11259">
        <v>4</v>
      </c>
      <c r="L11259" s="2">
        <v>1800</v>
      </c>
      <c r="M11259">
        <v>5</v>
      </c>
      <c r="N11259" s="2">
        <v>7200</v>
      </c>
      <c r="O11259" s="2">
        <v>360</v>
      </c>
      <c r="P11259" s="2">
        <v>6840</v>
      </c>
      <c r="Q11259" s="2">
        <v>5540.99</v>
      </c>
      <c r="R11259" s="2">
        <v>1299.01</v>
      </c>
      <c r="S11259" t="s">
        <v>53</v>
      </c>
      <c r="T11259" t="s">
        <v>96</v>
      </c>
      <c r="U11259" t="s">
        <v>96</v>
      </c>
      <c r="V11259" t="s">
        <v>39</v>
      </c>
      <c r="W11259" t="s">
        <v>83</v>
      </c>
      <c r="X11259" t="s">
        <v>97</v>
      </c>
      <c r="Y11259" t="s">
        <v>84</v>
      </c>
      <c r="Z11259" t="s">
        <v>43</v>
      </c>
      <c r="AA11259" t="s">
        <v>44</v>
      </c>
      <c r="AB11259" t="s">
        <v>68</v>
      </c>
    </row>
    <row r="11260" spans="1:28" x14ac:dyDescent="0.25">
      <c r="A11260" t="s">
        <v>16379</v>
      </c>
      <c r="B11260" s="1">
        <v>46192</v>
      </c>
      <c r="C11260" t="s">
        <v>506</v>
      </c>
      <c r="D11260" t="s">
        <v>507</v>
      </c>
      <c r="E11260">
        <v>53</v>
      </c>
      <c r="F11260" t="s">
        <v>48</v>
      </c>
      <c r="G11260" t="s">
        <v>227</v>
      </c>
      <c r="H11260" t="s">
        <v>228</v>
      </c>
      <c r="I11260" t="s">
        <v>74</v>
      </c>
      <c r="J11260" t="s">
        <v>75</v>
      </c>
      <c r="K11260">
        <v>2</v>
      </c>
      <c r="L11260" s="2">
        <v>1400</v>
      </c>
      <c r="M11260">
        <v>5</v>
      </c>
      <c r="N11260" s="2">
        <v>2800</v>
      </c>
      <c r="O11260" s="2">
        <v>140</v>
      </c>
      <c r="P11260" s="2">
        <v>2660</v>
      </c>
      <c r="Q11260" s="2">
        <v>2173.69</v>
      </c>
      <c r="R11260" s="2">
        <v>486.31</v>
      </c>
      <c r="S11260" t="s">
        <v>53</v>
      </c>
      <c r="T11260" t="s">
        <v>163</v>
      </c>
      <c r="U11260" t="s">
        <v>164</v>
      </c>
      <c r="V11260" t="s">
        <v>39</v>
      </c>
      <c r="W11260" t="s">
        <v>83</v>
      </c>
      <c r="X11260" t="s">
        <v>97</v>
      </c>
      <c r="Y11260" t="s">
        <v>42</v>
      </c>
      <c r="Z11260" t="s">
        <v>43</v>
      </c>
      <c r="AA11260" t="s">
        <v>44</v>
      </c>
      <c r="AB11260" t="s">
        <v>44</v>
      </c>
    </row>
    <row r="11261" spans="1:28" x14ac:dyDescent="0.25">
      <c r="A11261" t="s">
        <v>16380</v>
      </c>
      <c r="B11261" s="1">
        <v>46193</v>
      </c>
      <c r="C11261" t="s">
        <v>7304</v>
      </c>
      <c r="D11261" t="s">
        <v>7305</v>
      </c>
      <c r="E11261">
        <v>35</v>
      </c>
      <c r="F11261" t="s">
        <v>48</v>
      </c>
      <c r="G11261" t="s">
        <v>60</v>
      </c>
      <c r="H11261" t="s">
        <v>61</v>
      </c>
      <c r="I11261" t="s">
        <v>62</v>
      </c>
      <c r="J11261" t="s">
        <v>63</v>
      </c>
      <c r="K11261">
        <v>1</v>
      </c>
      <c r="L11261" s="2">
        <v>3500</v>
      </c>
      <c r="M11261">
        <v>5</v>
      </c>
      <c r="N11261" s="2">
        <v>3500</v>
      </c>
      <c r="O11261" s="2">
        <v>175</v>
      </c>
      <c r="P11261" s="2">
        <v>3325</v>
      </c>
      <c r="Q11261" s="2">
        <v>2138.59</v>
      </c>
      <c r="R11261" s="2">
        <v>1186.4100000000001</v>
      </c>
      <c r="S11261" t="s">
        <v>36</v>
      </c>
      <c r="T11261" t="s">
        <v>178</v>
      </c>
      <c r="U11261" t="s">
        <v>154</v>
      </c>
      <c r="V11261" t="s">
        <v>39</v>
      </c>
      <c r="W11261" t="s">
        <v>40</v>
      </c>
      <c r="X11261" t="s">
        <v>97</v>
      </c>
      <c r="Y11261" t="s">
        <v>56</v>
      </c>
      <c r="Z11261" t="s">
        <v>43</v>
      </c>
      <c r="AA11261" t="s">
        <v>44</v>
      </c>
      <c r="AB11261" t="s">
        <v>44</v>
      </c>
    </row>
    <row r="11262" spans="1:28" x14ac:dyDescent="0.25">
      <c r="A11262" t="s">
        <v>16381</v>
      </c>
      <c r="B11262" s="1">
        <v>46193</v>
      </c>
      <c r="C11262" t="s">
        <v>4976</v>
      </c>
      <c r="D11262" t="s">
        <v>4977</v>
      </c>
      <c r="E11262">
        <v>51</v>
      </c>
      <c r="F11262" t="s">
        <v>31</v>
      </c>
      <c r="G11262" t="s">
        <v>366</v>
      </c>
      <c r="H11262" t="s">
        <v>367</v>
      </c>
      <c r="I11262" t="s">
        <v>34</v>
      </c>
      <c r="J11262" t="s">
        <v>130</v>
      </c>
      <c r="K11262">
        <v>1</v>
      </c>
      <c r="L11262" s="2">
        <v>14500</v>
      </c>
      <c r="M11262">
        <v>10</v>
      </c>
      <c r="N11262" s="2">
        <v>14500</v>
      </c>
      <c r="O11262" s="2">
        <v>1450</v>
      </c>
      <c r="P11262" s="2">
        <v>13050</v>
      </c>
      <c r="Q11262" s="2">
        <v>10113.33</v>
      </c>
      <c r="R11262" s="2">
        <v>2936.67</v>
      </c>
      <c r="S11262" t="s">
        <v>36</v>
      </c>
      <c r="T11262" t="s">
        <v>90</v>
      </c>
      <c r="U11262" t="s">
        <v>91</v>
      </c>
      <c r="V11262" t="s">
        <v>39</v>
      </c>
      <c r="W11262" t="s">
        <v>137</v>
      </c>
      <c r="X11262" t="s">
        <v>97</v>
      </c>
      <c r="Y11262" t="s">
        <v>42</v>
      </c>
      <c r="Z11262" t="s">
        <v>43</v>
      </c>
      <c r="AA11262" t="s">
        <v>44</v>
      </c>
      <c r="AB11262" t="s">
        <v>44</v>
      </c>
    </row>
    <row r="11263" spans="1:28" x14ac:dyDescent="0.25">
      <c r="A11263" t="s">
        <v>16382</v>
      </c>
      <c r="B11263" s="1">
        <v>46193</v>
      </c>
      <c r="C11263" t="s">
        <v>7913</v>
      </c>
      <c r="D11263" t="s">
        <v>7914</v>
      </c>
      <c r="E11263">
        <v>45</v>
      </c>
      <c r="F11263" t="s">
        <v>31</v>
      </c>
      <c r="G11263" t="s">
        <v>280</v>
      </c>
      <c r="H11263" t="s">
        <v>281</v>
      </c>
      <c r="I11263" t="s">
        <v>62</v>
      </c>
      <c r="J11263" t="s">
        <v>190</v>
      </c>
      <c r="K11263">
        <v>1</v>
      </c>
      <c r="L11263" s="2">
        <v>700</v>
      </c>
      <c r="M11263">
        <v>10</v>
      </c>
      <c r="N11263" s="2">
        <v>700</v>
      </c>
      <c r="O11263" s="2">
        <v>70</v>
      </c>
      <c r="P11263" s="2">
        <v>630</v>
      </c>
      <c r="Q11263" s="2">
        <v>505.69</v>
      </c>
      <c r="R11263" s="2">
        <v>124.31</v>
      </c>
      <c r="S11263" t="s">
        <v>53</v>
      </c>
      <c r="T11263" t="s">
        <v>398</v>
      </c>
      <c r="U11263" t="s">
        <v>399</v>
      </c>
      <c r="V11263" t="s">
        <v>39</v>
      </c>
      <c r="W11263" t="s">
        <v>83</v>
      </c>
      <c r="X11263" t="s">
        <v>67</v>
      </c>
      <c r="Y11263" t="s">
        <v>42</v>
      </c>
      <c r="Z11263" t="s">
        <v>43</v>
      </c>
      <c r="AA11263" t="s">
        <v>44</v>
      </c>
      <c r="AB11263" t="s">
        <v>44</v>
      </c>
    </row>
    <row r="11264" spans="1:28" x14ac:dyDescent="0.25">
      <c r="A11264" t="s">
        <v>16383</v>
      </c>
      <c r="B11264" s="1">
        <v>46193</v>
      </c>
      <c r="C11264" t="s">
        <v>1454</v>
      </c>
      <c r="D11264" t="s">
        <v>1455</v>
      </c>
      <c r="E11264">
        <v>26</v>
      </c>
      <c r="F11264" t="s">
        <v>111</v>
      </c>
      <c r="G11264" t="s">
        <v>298</v>
      </c>
      <c r="H11264" t="s">
        <v>299</v>
      </c>
      <c r="I11264" t="s">
        <v>103</v>
      </c>
      <c r="J11264" t="s">
        <v>104</v>
      </c>
      <c r="K11264">
        <v>3</v>
      </c>
      <c r="L11264" s="2">
        <v>700</v>
      </c>
      <c r="M11264">
        <v>10</v>
      </c>
      <c r="N11264" s="2">
        <v>2100</v>
      </c>
      <c r="O11264" s="2">
        <v>210</v>
      </c>
      <c r="P11264" s="2">
        <v>1890</v>
      </c>
      <c r="Q11264" s="2">
        <v>1215.74</v>
      </c>
      <c r="R11264" s="2">
        <v>674.26</v>
      </c>
      <c r="S11264" t="s">
        <v>53</v>
      </c>
      <c r="T11264" t="s">
        <v>178</v>
      </c>
      <c r="U11264" t="s">
        <v>154</v>
      </c>
      <c r="V11264" t="s">
        <v>39</v>
      </c>
      <c r="W11264" t="s">
        <v>40</v>
      </c>
      <c r="X11264" t="s">
        <v>41</v>
      </c>
      <c r="Y11264" t="s">
        <v>42</v>
      </c>
      <c r="Z11264" t="s">
        <v>223</v>
      </c>
      <c r="AA11264" t="s">
        <v>44</v>
      </c>
      <c r="AB11264" t="s">
        <v>44</v>
      </c>
    </row>
    <row r="11265" spans="1:28" x14ac:dyDescent="0.25">
      <c r="A11265" t="s">
        <v>16384</v>
      </c>
      <c r="B11265" s="1">
        <v>46193</v>
      </c>
      <c r="C11265" t="s">
        <v>3520</v>
      </c>
      <c r="D11265" t="s">
        <v>3521</v>
      </c>
      <c r="E11265">
        <v>19</v>
      </c>
      <c r="F11265" t="s">
        <v>31</v>
      </c>
      <c r="G11265" t="s">
        <v>88</v>
      </c>
      <c r="H11265" t="s">
        <v>89</v>
      </c>
      <c r="I11265" t="s">
        <v>62</v>
      </c>
      <c r="J11265" t="s">
        <v>63</v>
      </c>
      <c r="K11265">
        <v>5</v>
      </c>
      <c r="L11265" s="2">
        <v>4200</v>
      </c>
      <c r="M11265">
        <v>0</v>
      </c>
      <c r="N11265" s="2">
        <v>21000</v>
      </c>
      <c r="O11265" s="2">
        <v>0</v>
      </c>
      <c r="P11265" s="2">
        <v>21000</v>
      </c>
      <c r="Q11265" s="2">
        <v>15328.29</v>
      </c>
      <c r="R11265" s="2">
        <v>5671.71</v>
      </c>
      <c r="S11265" t="s">
        <v>53</v>
      </c>
      <c r="T11265" t="s">
        <v>65</v>
      </c>
      <c r="U11265" t="s">
        <v>65</v>
      </c>
      <c r="V11265" t="s">
        <v>39</v>
      </c>
      <c r="W11265" t="s">
        <v>137</v>
      </c>
      <c r="X11265" t="s">
        <v>67</v>
      </c>
      <c r="Y11265" t="s">
        <v>42</v>
      </c>
      <c r="Z11265" t="s">
        <v>43</v>
      </c>
      <c r="AA11265" t="s">
        <v>44</v>
      </c>
      <c r="AB11265" t="s">
        <v>44</v>
      </c>
    </row>
    <row r="11266" spans="1:28" x14ac:dyDescent="0.25">
      <c r="A11266" t="s">
        <v>16385</v>
      </c>
      <c r="B11266" s="1">
        <v>46193</v>
      </c>
      <c r="C11266" t="s">
        <v>11322</v>
      </c>
      <c r="D11266" t="s">
        <v>11323</v>
      </c>
      <c r="E11266">
        <v>23</v>
      </c>
      <c r="F11266" t="s">
        <v>111</v>
      </c>
      <c r="G11266" t="s">
        <v>60</v>
      </c>
      <c r="H11266" t="s">
        <v>61</v>
      </c>
      <c r="I11266" t="s">
        <v>62</v>
      </c>
      <c r="J11266" t="s">
        <v>63</v>
      </c>
      <c r="K11266">
        <v>4</v>
      </c>
      <c r="L11266" s="2">
        <v>3500</v>
      </c>
      <c r="M11266">
        <v>20</v>
      </c>
      <c r="N11266" s="2">
        <v>14000</v>
      </c>
      <c r="O11266" s="2">
        <v>2800</v>
      </c>
      <c r="P11266" s="2">
        <v>11200</v>
      </c>
      <c r="Q11266" s="2">
        <v>8011.96</v>
      </c>
      <c r="R11266" s="2">
        <v>3188.04</v>
      </c>
      <c r="S11266" t="s">
        <v>64</v>
      </c>
      <c r="T11266" t="s">
        <v>76</v>
      </c>
      <c r="U11266" t="s">
        <v>77</v>
      </c>
      <c r="V11266" t="s">
        <v>39</v>
      </c>
      <c r="W11266" t="s">
        <v>66</v>
      </c>
      <c r="X11266" t="s">
        <v>97</v>
      </c>
      <c r="Y11266" t="s">
        <v>56</v>
      </c>
      <c r="Z11266" t="s">
        <v>223</v>
      </c>
      <c r="AA11266" t="s">
        <v>44</v>
      </c>
      <c r="AB11266" t="s">
        <v>44</v>
      </c>
    </row>
    <row r="11267" spans="1:28" x14ac:dyDescent="0.25">
      <c r="A11267" t="s">
        <v>16386</v>
      </c>
      <c r="B11267" s="1">
        <v>46193</v>
      </c>
      <c r="C11267" t="s">
        <v>594</v>
      </c>
      <c r="D11267" t="s">
        <v>595</v>
      </c>
      <c r="E11267">
        <v>59</v>
      </c>
      <c r="F11267" t="s">
        <v>48</v>
      </c>
      <c r="G11267" t="s">
        <v>202</v>
      </c>
      <c r="H11267" t="s">
        <v>203</v>
      </c>
      <c r="I11267" t="s">
        <v>103</v>
      </c>
      <c r="J11267" t="s">
        <v>104</v>
      </c>
      <c r="K11267">
        <v>2</v>
      </c>
      <c r="L11267" s="2">
        <v>550</v>
      </c>
      <c r="M11267">
        <v>10</v>
      </c>
      <c r="N11267" s="2">
        <v>1100</v>
      </c>
      <c r="O11267" s="2">
        <v>110</v>
      </c>
      <c r="P11267" s="2">
        <v>990</v>
      </c>
      <c r="Q11267" s="2">
        <v>718.86</v>
      </c>
      <c r="R11267" s="2">
        <v>271.14</v>
      </c>
      <c r="S11267" t="s">
        <v>53</v>
      </c>
      <c r="T11267" t="s">
        <v>65</v>
      </c>
      <c r="U11267" t="s">
        <v>65</v>
      </c>
      <c r="V11267" t="s">
        <v>39</v>
      </c>
      <c r="W11267" t="s">
        <v>40</v>
      </c>
      <c r="X11267" t="s">
        <v>67</v>
      </c>
      <c r="Y11267" t="s">
        <v>56</v>
      </c>
      <c r="Z11267" t="s">
        <v>43</v>
      </c>
      <c r="AA11267" t="s">
        <v>44</v>
      </c>
      <c r="AB11267" t="s">
        <v>44</v>
      </c>
    </row>
    <row r="11268" spans="1:28" x14ac:dyDescent="0.25">
      <c r="A11268" t="s">
        <v>16387</v>
      </c>
      <c r="B11268" s="1">
        <v>46193</v>
      </c>
      <c r="C11268" t="s">
        <v>4790</v>
      </c>
      <c r="D11268" t="s">
        <v>4791</v>
      </c>
      <c r="E11268">
        <v>46</v>
      </c>
      <c r="F11268" t="s">
        <v>31</v>
      </c>
      <c r="G11268" t="s">
        <v>273</v>
      </c>
      <c r="H11268" t="s">
        <v>274</v>
      </c>
      <c r="I11268" t="s">
        <v>51</v>
      </c>
      <c r="J11268" t="s">
        <v>52</v>
      </c>
      <c r="K11268">
        <v>1</v>
      </c>
      <c r="L11268" s="2">
        <v>250</v>
      </c>
      <c r="M11268">
        <v>15</v>
      </c>
      <c r="N11268" s="2">
        <v>250</v>
      </c>
      <c r="O11268" s="2">
        <v>37.5</v>
      </c>
      <c r="P11268" s="2">
        <v>212.5</v>
      </c>
      <c r="Q11268" s="2">
        <v>141.94999999999999</v>
      </c>
      <c r="R11268" s="2">
        <v>70.55</v>
      </c>
      <c r="S11268" t="s">
        <v>36</v>
      </c>
      <c r="T11268" t="s">
        <v>90</v>
      </c>
      <c r="U11268" t="s">
        <v>91</v>
      </c>
      <c r="V11268" t="s">
        <v>39</v>
      </c>
      <c r="W11268" t="s">
        <v>124</v>
      </c>
      <c r="X11268" t="s">
        <v>97</v>
      </c>
      <c r="Y11268" t="s">
        <v>42</v>
      </c>
      <c r="Z11268" t="s">
        <v>43</v>
      </c>
      <c r="AA11268" t="s">
        <v>44</v>
      </c>
      <c r="AB11268" t="s">
        <v>44</v>
      </c>
    </row>
    <row r="11269" spans="1:28" x14ac:dyDescent="0.25">
      <c r="A11269" t="s">
        <v>16388</v>
      </c>
      <c r="B11269" s="1">
        <v>46193</v>
      </c>
      <c r="C11269" t="s">
        <v>4720</v>
      </c>
      <c r="D11269" t="s">
        <v>4721</v>
      </c>
      <c r="E11269">
        <v>56</v>
      </c>
      <c r="F11269" t="s">
        <v>48</v>
      </c>
      <c r="G11269" t="s">
        <v>168</v>
      </c>
      <c r="H11269" t="s">
        <v>169</v>
      </c>
      <c r="I11269" t="s">
        <v>62</v>
      </c>
      <c r="J11269" t="s">
        <v>143</v>
      </c>
      <c r="K11269">
        <v>1</v>
      </c>
      <c r="L11269" s="2">
        <v>1800</v>
      </c>
      <c r="M11269">
        <v>10</v>
      </c>
      <c r="N11269" s="2">
        <v>1800</v>
      </c>
      <c r="O11269" s="2">
        <v>180</v>
      </c>
      <c r="P11269" s="2">
        <v>1620</v>
      </c>
      <c r="Q11269" s="2">
        <v>1098.42</v>
      </c>
      <c r="R11269" s="2">
        <v>521.58000000000004</v>
      </c>
      <c r="S11269" t="s">
        <v>53</v>
      </c>
      <c r="T11269" t="s">
        <v>178</v>
      </c>
      <c r="U11269" t="s">
        <v>154</v>
      </c>
      <c r="V11269" t="s">
        <v>39</v>
      </c>
      <c r="W11269" t="s">
        <v>137</v>
      </c>
      <c r="X11269" t="s">
        <v>97</v>
      </c>
      <c r="Y11269" t="s">
        <v>42</v>
      </c>
      <c r="Z11269" t="s">
        <v>43</v>
      </c>
      <c r="AA11269" t="s">
        <v>44</v>
      </c>
      <c r="AB11269" t="s">
        <v>44</v>
      </c>
    </row>
    <row r="11270" spans="1:28" x14ac:dyDescent="0.25">
      <c r="A11270" t="s">
        <v>16389</v>
      </c>
      <c r="B11270" s="1">
        <v>46193</v>
      </c>
      <c r="C11270" t="s">
        <v>379</v>
      </c>
      <c r="D11270" t="s">
        <v>380</v>
      </c>
      <c r="E11270">
        <v>30</v>
      </c>
      <c r="F11270" t="s">
        <v>48</v>
      </c>
      <c r="G11270" t="s">
        <v>101</v>
      </c>
      <c r="H11270" t="s">
        <v>102</v>
      </c>
      <c r="I11270" t="s">
        <v>103</v>
      </c>
      <c r="J11270" t="s">
        <v>104</v>
      </c>
      <c r="K11270">
        <v>1</v>
      </c>
      <c r="L11270" s="2">
        <v>1800</v>
      </c>
      <c r="M11270">
        <v>10</v>
      </c>
      <c r="N11270" s="2">
        <v>1800</v>
      </c>
      <c r="O11270" s="2">
        <v>180</v>
      </c>
      <c r="P11270" s="2">
        <v>1620</v>
      </c>
      <c r="Q11270" s="2">
        <v>902.93</v>
      </c>
      <c r="R11270" s="2">
        <v>717.07</v>
      </c>
      <c r="S11270" t="s">
        <v>64</v>
      </c>
      <c r="T11270" t="s">
        <v>76</v>
      </c>
      <c r="U11270" t="s">
        <v>77</v>
      </c>
      <c r="V11270" t="s">
        <v>39</v>
      </c>
      <c r="W11270" t="s">
        <v>137</v>
      </c>
      <c r="X11270" t="s">
        <v>97</v>
      </c>
      <c r="Y11270" t="s">
        <v>56</v>
      </c>
      <c r="Z11270" t="s">
        <v>43</v>
      </c>
      <c r="AA11270" t="s">
        <v>44</v>
      </c>
      <c r="AB11270" t="s">
        <v>44</v>
      </c>
    </row>
    <row r="11271" spans="1:28" x14ac:dyDescent="0.25">
      <c r="A11271" t="s">
        <v>16390</v>
      </c>
      <c r="B11271" s="1">
        <v>46193</v>
      </c>
      <c r="C11271" t="s">
        <v>1229</v>
      </c>
      <c r="D11271" t="s">
        <v>1230</v>
      </c>
      <c r="E11271">
        <v>46</v>
      </c>
      <c r="F11271" t="s">
        <v>111</v>
      </c>
      <c r="G11271" t="s">
        <v>119</v>
      </c>
      <c r="H11271" t="s">
        <v>120</v>
      </c>
      <c r="I11271" t="s">
        <v>62</v>
      </c>
      <c r="J11271" t="s">
        <v>121</v>
      </c>
      <c r="K11271">
        <v>3</v>
      </c>
      <c r="L11271" s="2">
        <v>4800</v>
      </c>
      <c r="M11271">
        <v>15</v>
      </c>
      <c r="N11271" s="2">
        <v>14400</v>
      </c>
      <c r="O11271" s="2">
        <v>2160</v>
      </c>
      <c r="P11271" s="2">
        <v>12240</v>
      </c>
      <c r="Q11271" s="2">
        <v>7969.86</v>
      </c>
      <c r="R11271" s="2">
        <v>4270.1400000000003</v>
      </c>
      <c r="S11271" t="s">
        <v>53</v>
      </c>
      <c r="T11271" t="s">
        <v>153</v>
      </c>
      <c r="U11271" t="s">
        <v>154</v>
      </c>
      <c r="V11271" t="s">
        <v>39</v>
      </c>
      <c r="W11271" t="s">
        <v>124</v>
      </c>
      <c r="X11271" t="s">
        <v>41</v>
      </c>
      <c r="Y11271" t="s">
        <v>42</v>
      </c>
      <c r="Z11271" t="s">
        <v>43</v>
      </c>
      <c r="AA11271" t="s">
        <v>44</v>
      </c>
      <c r="AB11271" t="s">
        <v>44</v>
      </c>
    </row>
    <row r="11272" spans="1:28" x14ac:dyDescent="0.25">
      <c r="A11272" t="s">
        <v>16391</v>
      </c>
      <c r="B11272" s="1">
        <v>46193</v>
      </c>
      <c r="C11272" t="s">
        <v>4352</v>
      </c>
      <c r="D11272" t="s">
        <v>4353</v>
      </c>
      <c r="E11272">
        <v>22</v>
      </c>
      <c r="F11272" t="s">
        <v>48</v>
      </c>
      <c r="G11272" t="s">
        <v>561</v>
      </c>
      <c r="H11272" t="s">
        <v>562</v>
      </c>
      <c r="I11272" t="s">
        <v>34</v>
      </c>
      <c r="J11272" t="s">
        <v>143</v>
      </c>
      <c r="K11272">
        <v>3</v>
      </c>
      <c r="L11272" s="2">
        <v>900</v>
      </c>
      <c r="M11272">
        <v>10</v>
      </c>
      <c r="N11272" s="2">
        <v>2700</v>
      </c>
      <c r="O11272" s="2">
        <v>270</v>
      </c>
      <c r="P11272" s="2">
        <v>2430</v>
      </c>
      <c r="Q11272" s="2">
        <v>1963.98</v>
      </c>
      <c r="R11272" s="2">
        <v>466.02</v>
      </c>
      <c r="S11272" t="s">
        <v>53</v>
      </c>
      <c r="T11272" t="s">
        <v>96</v>
      </c>
      <c r="U11272" t="s">
        <v>96</v>
      </c>
      <c r="V11272" t="s">
        <v>39</v>
      </c>
      <c r="W11272" t="s">
        <v>40</v>
      </c>
      <c r="X11272" t="s">
        <v>67</v>
      </c>
      <c r="Y11272" t="s">
        <v>42</v>
      </c>
      <c r="Z11272" t="s">
        <v>223</v>
      </c>
      <c r="AA11272" t="s">
        <v>44</v>
      </c>
      <c r="AB11272" t="s">
        <v>44</v>
      </c>
    </row>
    <row r="11273" spans="1:28" x14ac:dyDescent="0.25">
      <c r="A11273" t="s">
        <v>16392</v>
      </c>
      <c r="B11273" s="1">
        <v>46193</v>
      </c>
      <c r="C11273" t="s">
        <v>2067</v>
      </c>
      <c r="D11273" t="s">
        <v>2068</v>
      </c>
      <c r="E11273">
        <v>48</v>
      </c>
      <c r="F11273" t="s">
        <v>48</v>
      </c>
      <c r="G11273" t="s">
        <v>387</v>
      </c>
      <c r="H11273" t="s">
        <v>388</v>
      </c>
      <c r="I11273" t="s">
        <v>74</v>
      </c>
      <c r="J11273" t="s">
        <v>75</v>
      </c>
      <c r="K11273">
        <v>3</v>
      </c>
      <c r="L11273" s="2">
        <v>3200</v>
      </c>
      <c r="M11273">
        <v>5</v>
      </c>
      <c r="N11273" s="2">
        <v>9600</v>
      </c>
      <c r="O11273" s="2">
        <v>480</v>
      </c>
      <c r="P11273" s="2">
        <v>9120</v>
      </c>
      <c r="Q11273" s="2">
        <v>7175.88</v>
      </c>
      <c r="R11273" s="2">
        <v>1944.12</v>
      </c>
      <c r="S11273" t="s">
        <v>53</v>
      </c>
      <c r="T11273" t="s">
        <v>398</v>
      </c>
      <c r="U11273" t="s">
        <v>399</v>
      </c>
      <c r="V11273" t="s">
        <v>39</v>
      </c>
      <c r="W11273" t="s">
        <v>124</v>
      </c>
      <c r="X11273" t="s">
        <v>41</v>
      </c>
      <c r="Y11273" t="s">
        <v>56</v>
      </c>
      <c r="Z11273" t="s">
        <v>43</v>
      </c>
      <c r="AA11273" t="s">
        <v>44</v>
      </c>
      <c r="AB11273" t="s">
        <v>44</v>
      </c>
    </row>
    <row r="11274" spans="1:28" x14ac:dyDescent="0.25">
      <c r="A11274" t="s">
        <v>16393</v>
      </c>
      <c r="B11274" s="1">
        <v>46193</v>
      </c>
      <c r="C11274" t="s">
        <v>10992</v>
      </c>
      <c r="D11274" t="s">
        <v>10993</v>
      </c>
      <c r="E11274">
        <v>59</v>
      </c>
      <c r="F11274" t="s">
        <v>111</v>
      </c>
      <c r="G11274" t="s">
        <v>72</v>
      </c>
      <c r="H11274" t="s">
        <v>73</v>
      </c>
      <c r="I11274" t="s">
        <v>74</v>
      </c>
      <c r="J11274" t="s">
        <v>75</v>
      </c>
      <c r="K11274">
        <v>3</v>
      </c>
      <c r="L11274" s="2">
        <v>2200</v>
      </c>
      <c r="M11274">
        <v>10</v>
      </c>
      <c r="N11274" s="2">
        <v>6600</v>
      </c>
      <c r="O11274" s="2">
        <v>660</v>
      </c>
      <c r="P11274" s="2">
        <v>5940</v>
      </c>
      <c r="Q11274" s="2">
        <v>3345.52</v>
      </c>
      <c r="R11274" s="2">
        <v>2594.48</v>
      </c>
      <c r="S11274" t="s">
        <v>53</v>
      </c>
      <c r="T11274" t="s">
        <v>54</v>
      </c>
      <c r="U11274" t="s">
        <v>55</v>
      </c>
      <c r="V11274" t="s">
        <v>39</v>
      </c>
      <c r="W11274" t="s">
        <v>66</v>
      </c>
      <c r="X11274" t="s">
        <v>41</v>
      </c>
      <c r="Y11274" t="s">
        <v>84</v>
      </c>
      <c r="Z11274" t="s">
        <v>43</v>
      </c>
      <c r="AA11274" t="s">
        <v>44</v>
      </c>
      <c r="AB11274" t="s">
        <v>44</v>
      </c>
    </row>
    <row r="11275" spans="1:28" x14ac:dyDescent="0.25">
      <c r="A11275" t="s">
        <v>16394</v>
      </c>
      <c r="B11275" s="1">
        <v>46194</v>
      </c>
      <c r="C11275" t="s">
        <v>3379</v>
      </c>
      <c r="D11275" t="s">
        <v>3380</v>
      </c>
      <c r="E11275">
        <v>53</v>
      </c>
      <c r="F11275" t="s">
        <v>31</v>
      </c>
      <c r="G11275" t="s">
        <v>134</v>
      </c>
      <c r="H11275" t="s">
        <v>135</v>
      </c>
      <c r="I11275" t="s">
        <v>62</v>
      </c>
      <c r="J11275" t="s">
        <v>130</v>
      </c>
      <c r="K11275">
        <v>3</v>
      </c>
      <c r="L11275" s="2">
        <v>8500</v>
      </c>
      <c r="M11275">
        <v>25</v>
      </c>
      <c r="N11275" s="2">
        <v>25500</v>
      </c>
      <c r="O11275" s="2">
        <v>6375</v>
      </c>
      <c r="P11275" s="2">
        <v>19125</v>
      </c>
      <c r="Q11275" s="2">
        <v>11230.07</v>
      </c>
      <c r="R11275" s="2">
        <v>7894.93</v>
      </c>
      <c r="S11275" t="s">
        <v>53</v>
      </c>
      <c r="T11275" t="s">
        <v>114</v>
      </c>
      <c r="U11275" t="s">
        <v>115</v>
      </c>
      <c r="V11275" t="s">
        <v>39</v>
      </c>
      <c r="W11275" t="s">
        <v>66</v>
      </c>
      <c r="X11275" t="s">
        <v>97</v>
      </c>
      <c r="Y11275" t="s">
        <v>42</v>
      </c>
      <c r="Z11275" t="s">
        <v>43</v>
      </c>
      <c r="AA11275" t="s">
        <v>44</v>
      </c>
      <c r="AB11275" t="s">
        <v>44</v>
      </c>
    </row>
    <row r="11276" spans="1:28" x14ac:dyDescent="0.25">
      <c r="A11276" t="s">
        <v>16395</v>
      </c>
      <c r="B11276" s="1">
        <v>46194</v>
      </c>
      <c r="C11276" t="s">
        <v>3864</v>
      </c>
      <c r="D11276" t="s">
        <v>3865</v>
      </c>
      <c r="E11276">
        <v>32</v>
      </c>
      <c r="F11276" t="s">
        <v>48</v>
      </c>
      <c r="G11276" t="s">
        <v>207</v>
      </c>
      <c r="H11276" t="s">
        <v>208</v>
      </c>
      <c r="I11276" t="s">
        <v>34</v>
      </c>
      <c r="J11276" t="s">
        <v>143</v>
      </c>
      <c r="K11276">
        <v>2</v>
      </c>
      <c r="L11276" s="2">
        <v>18000</v>
      </c>
      <c r="M11276">
        <v>0</v>
      </c>
      <c r="N11276" s="2">
        <v>36000</v>
      </c>
      <c r="O11276" s="2">
        <v>0</v>
      </c>
      <c r="P11276" s="2">
        <v>36000</v>
      </c>
      <c r="Q11276" s="2">
        <v>20522.45</v>
      </c>
      <c r="R11276" s="2">
        <v>15477.55</v>
      </c>
      <c r="S11276" t="s">
        <v>53</v>
      </c>
      <c r="T11276" t="s">
        <v>263</v>
      </c>
      <c r="U11276" t="s">
        <v>91</v>
      </c>
      <c r="V11276" t="s">
        <v>39</v>
      </c>
      <c r="W11276" t="s">
        <v>40</v>
      </c>
      <c r="X11276" t="s">
        <v>41</v>
      </c>
      <c r="Y11276" t="s">
        <v>42</v>
      </c>
      <c r="Z11276" t="s">
        <v>223</v>
      </c>
      <c r="AA11276" t="s">
        <v>44</v>
      </c>
      <c r="AB11276" t="s">
        <v>44</v>
      </c>
    </row>
    <row r="11277" spans="1:28" x14ac:dyDescent="0.25">
      <c r="A11277" t="s">
        <v>16396</v>
      </c>
      <c r="B11277" s="1">
        <v>46194</v>
      </c>
      <c r="C11277" t="s">
        <v>7792</v>
      </c>
      <c r="D11277" t="s">
        <v>7793</v>
      </c>
      <c r="E11277">
        <v>29</v>
      </c>
      <c r="F11277" t="s">
        <v>111</v>
      </c>
      <c r="G11277" t="s">
        <v>238</v>
      </c>
      <c r="H11277" t="s">
        <v>239</v>
      </c>
      <c r="I11277" t="s">
        <v>62</v>
      </c>
      <c r="J11277" t="s">
        <v>63</v>
      </c>
      <c r="K11277">
        <v>2</v>
      </c>
      <c r="L11277" s="2">
        <v>6500</v>
      </c>
      <c r="M11277">
        <v>25</v>
      </c>
      <c r="N11277" s="2">
        <v>13000</v>
      </c>
      <c r="O11277" s="2">
        <v>3250</v>
      </c>
      <c r="P11277" s="2">
        <v>9750</v>
      </c>
      <c r="Q11277" s="2">
        <v>6756.31</v>
      </c>
      <c r="R11277" s="2">
        <v>2993.69</v>
      </c>
      <c r="S11277" t="s">
        <v>53</v>
      </c>
      <c r="T11277" t="s">
        <v>76</v>
      </c>
      <c r="U11277" t="s">
        <v>77</v>
      </c>
      <c r="V11277" t="s">
        <v>39</v>
      </c>
      <c r="W11277" t="s">
        <v>66</v>
      </c>
      <c r="X11277" t="s">
        <v>97</v>
      </c>
      <c r="Y11277" t="s">
        <v>84</v>
      </c>
      <c r="Z11277" t="s">
        <v>43</v>
      </c>
      <c r="AA11277" t="s">
        <v>44</v>
      </c>
      <c r="AB11277" t="s">
        <v>44</v>
      </c>
    </row>
    <row r="11278" spans="1:28" x14ac:dyDescent="0.25">
      <c r="A11278" t="s">
        <v>16397</v>
      </c>
      <c r="B11278" s="1">
        <v>46194</v>
      </c>
      <c r="C11278" t="s">
        <v>410</v>
      </c>
      <c r="D11278" t="s">
        <v>411</v>
      </c>
      <c r="E11278">
        <v>38</v>
      </c>
      <c r="F11278" t="s">
        <v>48</v>
      </c>
      <c r="G11278" t="s">
        <v>436</v>
      </c>
      <c r="H11278" t="s">
        <v>437</v>
      </c>
      <c r="I11278" t="s">
        <v>74</v>
      </c>
      <c r="J11278" t="s">
        <v>190</v>
      </c>
      <c r="K11278">
        <v>1</v>
      </c>
      <c r="L11278" s="2">
        <v>1800</v>
      </c>
      <c r="M11278">
        <v>15</v>
      </c>
      <c r="N11278" s="2">
        <v>1800</v>
      </c>
      <c r="O11278" s="2">
        <v>270</v>
      </c>
      <c r="P11278" s="2">
        <v>1530</v>
      </c>
      <c r="Q11278" s="2">
        <v>1212</v>
      </c>
      <c r="R11278" s="2">
        <v>318</v>
      </c>
      <c r="S11278" t="s">
        <v>53</v>
      </c>
      <c r="T11278" t="s">
        <v>90</v>
      </c>
      <c r="U11278" t="s">
        <v>91</v>
      </c>
      <c r="V11278" t="s">
        <v>39</v>
      </c>
      <c r="W11278" t="s">
        <v>40</v>
      </c>
      <c r="X11278" t="s">
        <v>97</v>
      </c>
      <c r="Y11278" t="s">
        <v>42</v>
      </c>
      <c r="Z11278" t="s">
        <v>107</v>
      </c>
      <c r="AA11278" t="s">
        <v>44</v>
      </c>
      <c r="AB11278" t="s">
        <v>44</v>
      </c>
    </row>
    <row r="11279" spans="1:28" x14ac:dyDescent="0.25">
      <c r="A11279" t="s">
        <v>16398</v>
      </c>
      <c r="B11279" s="1">
        <v>46194</v>
      </c>
      <c r="C11279" t="s">
        <v>5104</v>
      </c>
      <c r="D11279" t="s">
        <v>5105</v>
      </c>
      <c r="E11279">
        <v>34</v>
      </c>
      <c r="F11279" t="s">
        <v>31</v>
      </c>
      <c r="G11279" t="s">
        <v>344</v>
      </c>
      <c r="H11279" t="s">
        <v>345</v>
      </c>
      <c r="I11279" t="s">
        <v>34</v>
      </c>
      <c r="J11279" t="s">
        <v>121</v>
      </c>
      <c r="K11279">
        <v>1</v>
      </c>
      <c r="L11279" s="2">
        <v>1600</v>
      </c>
      <c r="M11279">
        <v>15</v>
      </c>
      <c r="N11279" s="2">
        <v>1600</v>
      </c>
      <c r="O11279" s="2">
        <v>240</v>
      </c>
      <c r="P11279" s="2">
        <v>1360</v>
      </c>
      <c r="Q11279" s="2">
        <v>933.12</v>
      </c>
      <c r="R11279" s="2">
        <v>426.88</v>
      </c>
      <c r="S11279" t="s">
        <v>36</v>
      </c>
      <c r="T11279" t="s">
        <v>90</v>
      </c>
      <c r="U11279" t="s">
        <v>91</v>
      </c>
      <c r="V11279" t="s">
        <v>39</v>
      </c>
      <c r="W11279" t="s">
        <v>124</v>
      </c>
      <c r="X11279" t="s">
        <v>97</v>
      </c>
      <c r="Y11279" t="s">
        <v>56</v>
      </c>
      <c r="Z11279" t="s">
        <v>43</v>
      </c>
      <c r="AA11279" t="s">
        <v>44</v>
      </c>
      <c r="AB11279" t="s">
        <v>44</v>
      </c>
    </row>
    <row r="11280" spans="1:28" x14ac:dyDescent="0.25">
      <c r="A11280" t="s">
        <v>16399</v>
      </c>
      <c r="B11280" s="1">
        <v>46194</v>
      </c>
      <c r="C11280" t="s">
        <v>10015</v>
      </c>
      <c r="D11280" t="s">
        <v>10016</v>
      </c>
      <c r="E11280">
        <v>27</v>
      </c>
      <c r="F11280" t="s">
        <v>48</v>
      </c>
      <c r="G11280" t="s">
        <v>49</v>
      </c>
      <c r="H11280" t="s">
        <v>50</v>
      </c>
      <c r="I11280" t="s">
        <v>51</v>
      </c>
      <c r="J11280" t="s">
        <v>52</v>
      </c>
      <c r="K11280">
        <v>1</v>
      </c>
      <c r="L11280" s="2">
        <v>500</v>
      </c>
      <c r="M11280">
        <v>0</v>
      </c>
      <c r="N11280" s="2">
        <v>500</v>
      </c>
      <c r="O11280" s="2">
        <v>0</v>
      </c>
      <c r="P11280" s="2">
        <v>500</v>
      </c>
      <c r="Q11280" s="2">
        <v>354.22</v>
      </c>
      <c r="R11280" s="2">
        <v>145.78</v>
      </c>
      <c r="S11280" t="s">
        <v>64</v>
      </c>
      <c r="T11280" t="s">
        <v>76</v>
      </c>
      <c r="U11280" t="s">
        <v>77</v>
      </c>
      <c r="V11280" t="s">
        <v>39</v>
      </c>
      <c r="W11280" t="s">
        <v>137</v>
      </c>
      <c r="X11280" t="s">
        <v>41</v>
      </c>
      <c r="Y11280" t="s">
        <v>42</v>
      </c>
      <c r="Z11280" t="s">
        <v>43</v>
      </c>
      <c r="AA11280" t="s">
        <v>44</v>
      </c>
      <c r="AB11280" t="s">
        <v>44</v>
      </c>
    </row>
    <row r="11281" spans="1:28" x14ac:dyDescent="0.25">
      <c r="A11281" t="s">
        <v>16400</v>
      </c>
      <c r="B11281" s="1">
        <v>46194</v>
      </c>
      <c r="C11281" t="s">
        <v>1542</v>
      </c>
      <c r="D11281" t="s">
        <v>1543</v>
      </c>
      <c r="E11281">
        <v>48</v>
      </c>
      <c r="F11281" t="s">
        <v>31</v>
      </c>
      <c r="G11281" t="s">
        <v>366</v>
      </c>
      <c r="H11281" t="s">
        <v>367</v>
      </c>
      <c r="I11281" t="s">
        <v>34</v>
      </c>
      <c r="J11281" t="s">
        <v>130</v>
      </c>
      <c r="K11281">
        <v>1</v>
      </c>
      <c r="L11281" s="2">
        <v>14500</v>
      </c>
      <c r="M11281">
        <v>5</v>
      </c>
      <c r="N11281" s="2">
        <v>14500</v>
      </c>
      <c r="O11281" s="2">
        <v>725</v>
      </c>
      <c r="P11281" s="2">
        <v>13775</v>
      </c>
      <c r="Q11281" s="2">
        <v>8376.33</v>
      </c>
      <c r="R11281" s="2">
        <v>5398.67</v>
      </c>
      <c r="S11281" t="s">
        <v>64</v>
      </c>
      <c r="T11281" t="s">
        <v>96</v>
      </c>
      <c r="U11281" t="s">
        <v>96</v>
      </c>
      <c r="V11281" t="s">
        <v>39</v>
      </c>
      <c r="W11281" t="s">
        <v>83</v>
      </c>
      <c r="X11281" t="s">
        <v>97</v>
      </c>
      <c r="Y11281" t="s">
        <v>56</v>
      </c>
      <c r="Z11281" t="s">
        <v>107</v>
      </c>
      <c r="AA11281" t="s">
        <v>44</v>
      </c>
      <c r="AB11281" t="s">
        <v>44</v>
      </c>
    </row>
    <row r="11282" spans="1:28" x14ac:dyDescent="0.25">
      <c r="A11282" t="s">
        <v>16401</v>
      </c>
      <c r="B11282" s="1">
        <v>46194</v>
      </c>
      <c r="C11282" t="s">
        <v>10130</v>
      </c>
      <c r="D11282" t="s">
        <v>10131</v>
      </c>
      <c r="E11282">
        <v>49</v>
      </c>
      <c r="F11282" t="s">
        <v>31</v>
      </c>
      <c r="G11282" t="s">
        <v>168</v>
      </c>
      <c r="H11282" t="s">
        <v>169</v>
      </c>
      <c r="I11282" t="s">
        <v>62</v>
      </c>
      <c r="J11282" t="s">
        <v>143</v>
      </c>
      <c r="K11282">
        <v>1</v>
      </c>
      <c r="L11282" s="2">
        <v>1800</v>
      </c>
      <c r="M11282">
        <v>0</v>
      </c>
      <c r="N11282" s="2">
        <v>1800</v>
      </c>
      <c r="O11282" s="2">
        <v>0</v>
      </c>
      <c r="P11282" s="2">
        <v>1800</v>
      </c>
      <c r="Q11282" s="2">
        <v>1465.22</v>
      </c>
      <c r="R11282" s="2">
        <v>334.78</v>
      </c>
      <c r="S11282" t="s">
        <v>64</v>
      </c>
      <c r="T11282" t="s">
        <v>90</v>
      </c>
      <c r="U11282" t="s">
        <v>91</v>
      </c>
      <c r="V11282" t="s">
        <v>39</v>
      </c>
      <c r="W11282" t="s">
        <v>92</v>
      </c>
      <c r="X11282" t="s">
        <v>41</v>
      </c>
      <c r="Y11282" t="s">
        <v>56</v>
      </c>
      <c r="Z11282" t="s">
        <v>43</v>
      </c>
      <c r="AA11282" t="s">
        <v>44</v>
      </c>
      <c r="AB11282" t="s">
        <v>44</v>
      </c>
    </row>
    <row r="11283" spans="1:28" x14ac:dyDescent="0.25">
      <c r="A11283" t="s">
        <v>16402</v>
      </c>
      <c r="B11283" s="1">
        <v>46194</v>
      </c>
      <c r="C11283" t="s">
        <v>4222</v>
      </c>
      <c r="D11283" t="s">
        <v>4223</v>
      </c>
      <c r="E11283">
        <v>24</v>
      </c>
      <c r="F11283" t="s">
        <v>48</v>
      </c>
      <c r="G11283" t="s">
        <v>168</v>
      </c>
      <c r="H11283" t="s">
        <v>169</v>
      </c>
      <c r="I11283" t="s">
        <v>62</v>
      </c>
      <c r="J11283" t="s">
        <v>143</v>
      </c>
      <c r="K11283">
        <v>2</v>
      </c>
      <c r="L11283" s="2">
        <v>1800</v>
      </c>
      <c r="M11283">
        <v>10</v>
      </c>
      <c r="N11283" s="2">
        <v>3600</v>
      </c>
      <c r="O11283" s="2">
        <v>360</v>
      </c>
      <c r="P11283" s="2">
        <v>3240</v>
      </c>
      <c r="Q11283" s="2">
        <v>2299.35</v>
      </c>
      <c r="R11283" s="2">
        <v>940.65</v>
      </c>
      <c r="S11283" t="s">
        <v>53</v>
      </c>
      <c r="T11283" t="s">
        <v>153</v>
      </c>
      <c r="U11283" t="s">
        <v>154</v>
      </c>
      <c r="V11283" t="s">
        <v>39</v>
      </c>
      <c r="W11283" t="s">
        <v>137</v>
      </c>
      <c r="X11283" t="s">
        <v>67</v>
      </c>
      <c r="Y11283" t="s">
        <v>56</v>
      </c>
      <c r="Z11283" t="s">
        <v>107</v>
      </c>
      <c r="AA11283" t="s">
        <v>44</v>
      </c>
      <c r="AB11283" t="s">
        <v>44</v>
      </c>
    </row>
    <row r="11284" spans="1:28" x14ac:dyDescent="0.25">
      <c r="A11284" t="s">
        <v>16403</v>
      </c>
      <c r="B11284" s="1">
        <v>46195</v>
      </c>
      <c r="C11284" t="s">
        <v>13159</v>
      </c>
      <c r="D11284" t="s">
        <v>13160</v>
      </c>
      <c r="E11284">
        <v>60</v>
      </c>
      <c r="F11284" t="s">
        <v>31</v>
      </c>
      <c r="G11284" t="s">
        <v>352</v>
      </c>
      <c r="H11284" t="s">
        <v>353</v>
      </c>
      <c r="I11284" t="s">
        <v>103</v>
      </c>
      <c r="J11284" t="s">
        <v>104</v>
      </c>
      <c r="K11284">
        <v>2</v>
      </c>
      <c r="L11284" s="2">
        <v>850</v>
      </c>
      <c r="M11284">
        <v>15</v>
      </c>
      <c r="N11284" s="2">
        <v>1700</v>
      </c>
      <c r="O11284" s="2">
        <v>255</v>
      </c>
      <c r="P11284" s="2">
        <v>1445</v>
      </c>
      <c r="Q11284" s="2">
        <v>880.68</v>
      </c>
      <c r="R11284" s="2">
        <v>564.32000000000005</v>
      </c>
      <c r="S11284" t="s">
        <v>36</v>
      </c>
      <c r="T11284" t="s">
        <v>178</v>
      </c>
      <c r="U11284" t="s">
        <v>154</v>
      </c>
      <c r="V11284" t="s">
        <v>39</v>
      </c>
      <c r="W11284" t="s">
        <v>137</v>
      </c>
      <c r="X11284" t="s">
        <v>67</v>
      </c>
      <c r="Y11284" t="s">
        <v>56</v>
      </c>
      <c r="Z11284" t="s">
        <v>43</v>
      </c>
      <c r="AA11284" t="s">
        <v>44</v>
      </c>
      <c r="AB11284" t="s">
        <v>44</v>
      </c>
    </row>
    <row r="11285" spans="1:28" x14ac:dyDescent="0.25">
      <c r="A11285" t="s">
        <v>16404</v>
      </c>
      <c r="B11285" s="1">
        <v>46195</v>
      </c>
      <c r="C11285" t="s">
        <v>8886</v>
      </c>
      <c r="D11285" t="s">
        <v>8887</v>
      </c>
      <c r="E11285">
        <v>24</v>
      </c>
      <c r="F11285" t="s">
        <v>48</v>
      </c>
      <c r="G11285" t="s">
        <v>298</v>
      </c>
      <c r="H11285" t="s">
        <v>299</v>
      </c>
      <c r="I11285" t="s">
        <v>103</v>
      </c>
      <c r="J11285" t="s">
        <v>104</v>
      </c>
      <c r="K11285">
        <v>1</v>
      </c>
      <c r="L11285" s="2">
        <v>700</v>
      </c>
      <c r="M11285">
        <v>5</v>
      </c>
      <c r="N11285" s="2">
        <v>700</v>
      </c>
      <c r="O11285" s="2">
        <v>35</v>
      </c>
      <c r="P11285" s="2">
        <v>665</v>
      </c>
      <c r="Q11285" s="2">
        <v>504.67</v>
      </c>
      <c r="R11285" s="2">
        <v>160.33000000000001</v>
      </c>
      <c r="S11285" t="s">
        <v>64</v>
      </c>
      <c r="T11285" t="s">
        <v>290</v>
      </c>
      <c r="U11285" t="s">
        <v>291</v>
      </c>
      <c r="V11285" t="s">
        <v>39</v>
      </c>
      <c r="W11285" t="s">
        <v>83</v>
      </c>
      <c r="X11285" t="s">
        <v>41</v>
      </c>
      <c r="Y11285" t="s">
        <v>56</v>
      </c>
      <c r="Z11285" t="s">
        <v>43</v>
      </c>
      <c r="AA11285" t="s">
        <v>44</v>
      </c>
      <c r="AB11285" t="s">
        <v>44</v>
      </c>
    </row>
    <row r="11286" spans="1:28" x14ac:dyDescent="0.25">
      <c r="A11286" t="s">
        <v>16405</v>
      </c>
      <c r="B11286" s="1">
        <v>46195</v>
      </c>
      <c r="C11286" t="s">
        <v>2883</v>
      </c>
      <c r="D11286" t="s">
        <v>2884</v>
      </c>
      <c r="E11286">
        <v>42</v>
      </c>
      <c r="F11286" t="s">
        <v>111</v>
      </c>
      <c r="G11286" t="s">
        <v>238</v>
      </c>
      <c r="H11286" t="s">
        <v>239</v>
      </c>
      <c r="I11286" t="s">
        <v>62</v>
      </c>
      <c r="J11286" t="s">
        <v>63</v>
      </c>
      <c r="K11286">
        <v>2</v>
      </c>
      <c r="L11286" s="2">
        <v>6500</v>
      </c>
      <c r="M11286">
        <v>20</v>
      </c>
      <c r="N11286" s="2">
        <v>13000</v>
      </c>
      <c r="O11286" s="2">
        <v>2600</v>
      </c>
      <c r="P11286" s="2">
        <v>10400</v>
      </c>
      <c r="Q11286" s="2">
        <v>6306.29</v>
      </c>
      <c r="R11286" s="2">
        <v>4093.71</v>
      </c>
      <c r="S11286" t="s">
        <v>53</v>
      </c>
      <c r="T11286" t="s">
        <v>90</v>
      </c>
      <c r="U11286" t="s">
        <v>91</v>
      </c>
      <c r="V11286" t="s">
        <v>39</v>
      </c>
      <c r="W11286" t="s">
        <v>137</v>
      </c>
      <c r="X11286" t="s">
        <v>41</v>
      </c>
      <c r="Y11286" t="s">
        <v>84</v>
      </c>
      <c r="Z11286" t="s">
        <v>223</v>
      </c>
      <c r="AA11286" t="s">
        <v>44</v>
      </c>
      <c r="AB11286" t="s">
        <v>44</v>
      </c>
    </row>
    <row r="11287" spans="1:28" x14ac:dyDescent="0.25">
      <c r="A11287" t="s">
        <v>16406</v>
      </c>
      <c r="B11287" s="1">
        <v>46195</v>
      </c>
      <c r="C11287" t="s">
        <v>6699</v>
      </c>
      <c r="D11287" t="s">
        <v>6700</v>
      </c>
      <c r="E11287">
        <v>48</v>
      </c>
      <c r="F11287" t="s">
        <v>31</v>
      </c>
      <c r="G11287" t="s">
        <v>60</v>
      </c>
      <c r="H11287" t="s">
        <v>61</v>
      </c>
      <c r="I11287" t="s">
        <v>62</v>
      </c>
      <c r="J11287" t="s">
        <v>63</v>
      </c>
      <c r="K11287">
        <v>2</v>
      </c>
      <c r="L11287" s="2">
        <v>3500</v>
      </c>
      <c r="M11287">
        <v>15</v>
      </c>
      <c r="N11287" s="2">
        <v>7000</v>
      </c>
      <c r="O11287" s="2">
        <v>1050</v>
      </c>
      <c r="P11287" s="2">
        <v>5950</v>
      </c>
      <c r="Q11287" s="2">
        <v>4388.87</v>
      </c>
      <c r="R11287" s="2">
        <v>1561.13</v>
      </c>
      <c r="S11287" t="s">
        <v>36</v>
      </c>
      <c r="T11287" t="s">
        <v>163</v>
      </c>
      <c r="U11287" t="s">
        <v>164</v>
      </c>
      <c r="V11287" t="s">
        <v>39</v>
      </c>
      <c r="W11287" t="s">
        <v>40</v>
      </c>
      <c r="X11287" t="s">
        <v>41</v>
      </c>
      <c r="Y11287" t="s">
        <v>42</v>
      </c>
      <c r="Z11287" t="s">
        <v>43</v>
      </c>
      <c r="AA11287" t="s">
        <v>44</v>
      </c>
      <c r="AB11287" t="s">
        <v>44</v>
      </c>
    </row>
    <row r="11288" spans="1:28" x14ac:dyDescent="0.25">
      <c r="A11288" t="s">
        <v>16407</v>
      </c>
      <c r="B11288" s="1">
        <v>46195</v>
      </c>
      <c r="C11288" t="s">
        <v>12881</v>
      </c>
      <c r="D11288" t="s">
        <v>12882</v>
      </c>
      <c r="E11288">
        <v>35</v>
      </c>
      <c r="F11288" t="s">
        <v>111</v>
      </c>
      <c r="G11288" t="s">
        <v>207</v>
      </c>
      <c r="H11288" t="s">
        <v>208</v>
      </c>
      <c r="I11288" t="s">
        <v>34</v>
      </c>
      <c r="J11288" t="s">
        <v>143</v>
      </c>
      <c r="K11288">
        <v>1</v>
      </c>
      <c r="L11288" s="2">
        <v>18000</v>
      </c>
      <c r="M11288">
        <v>15</v>
      </c>
      <c r="N11288" s="2">
        <v>18000</v>
      </c>
      <c r="O11288" s="2">
        <v>2700</v>
      </c>
      <c r="P11288" s="2">
        <v>15300</v>
      </c>
      <c r="Q11288" s="2">
        <v>9118.84</v>
      </c>
      <c r="R11288" s="2">
        <v>6181.16</v>
      </c>
      <c r="S11288" t="s">
        <v>36</v>
      </c>
      <c r="T11288" t="s">
        <v>407</v>
      </c>
      <c r="U11288" t="s">
        <v>408</v>
      </c>
      <c r="V11288" t="s">
        <v>39</v>
      </c>
      <c r="W11288" t="s">
        <v>92</v>
      </c>
      <c r="X11288" t="s">
        <v>97</v>
      </c>
      <c r="Y11288" t="s">
        <v>84</v>
      </c>
      <c r="Z11288" t="s">
        <v>43</v>
      </c>
      <c r="AA11288" t="s">
        <v>44</v>
      </c>
      <c r="AB11288" t="s">
        <v>44</v>
      </c>
    </row>
    <row r="11289" spans="1:28" x14ac:dyDescent="0.25">
      <c r="A11289" t="s">
        <v>16408</v>
      </c>
      <c r="B11289" s="1">
        <v>46195</v>
      </c>
      <c r="C11289" t="s">
        <v>7682</v>
      </c>
      <c r="D11289" t="s">
        <v>7683</v>
      </c>
      <c r="E11289">
        <v>52</v>
      </c>
      <c r="F11289" t="s">
        <v>48</v>
      </c>
      <c r="G11289" t="s">
        <v>197</v>
      </c>
      <c r="H11289" t="s">
        <v>198</v>
      </c>
      <c r="I11289" t="s">
        <v>74</v>
      </c>
      <c r="J11289" t="s">
        <v>75</v>
      </c>
      <c r="K11289">
        <v>2</v>
      </c>
      <c r="L11289" s="2">
        <v>2600</v>
      </c>
      <c r="M11289">
        <v>20</v>
      </c>
      <c r="N11289" s="2">
        <v>5200</v>
      </c>
      <c r="O11289" s="2">
        <v>1040</v>
      </c>
      <c r="P11289" s="2">
        <v>4160</v>
      </c>
      <c r="Q11289" s="2">
        <v>2843.02</v>
      </c>
      <c r="R11289" s="2">
        <v>1316.98</v>
      </c>
      <c r="S11289" t="s">
        <v>53</v>
      </c>
      <c r="T11289" t="s">
        <v>407</v>
      </c>
      <c r="U11289" t="s">
        <v>408</v>
      </c>
      <c r="V11289" t="s">
        <v>39</v>
      </c>
      <c r="W11289" t="s">
        <v>92</v>
      </c>
      <c r="X11289" t="s">
        <v>67</v>
      </c>
      <c r="Y11289" t="s">
        <v>56</v>
      </c>
      <c r="Z11289" t="s">
        <v>43</v>
      </c>
      <c r="AA11289" t="s">
        <v>68</v>
      </c>
      <c r="AB11289" t="s">
        <v>44</v>
      </c>
    </row>
    <row r="11290" spans="1:28" x14ac:dyDescent="0.25">
      <c r="A11290" t="s">
        <v>16409</v>
      </c>
      <c r="B11290" s="1">
        <v>46195</v>
      </c>
      <c r="C11290" t="s">
        <v>1680</v>
      </c>
      <c r="D11290" t="s">
        <v>1681</v>
      </c>
      <c r="E11290">
        <v>56</v>
      </c>
      <c r="F11290" t="s">
        <v>48</v>
      </c>
      <c r="G11290" t="s">
        <v>81</v>
      </c>
      <c r="H11290" t="s">
        <v>82</v>
      </c>
      <c r="I11290" t="s">
        <v>51</v>
      </c>
      <c r="J11290" t="s">
        <v>52</v>
      </c>
      <c r="K11290">
        <v>1</v>
      </c>
      <c r="L11290" s="2">
        <v>600</v>
      </c>
      <c r="M11290">
        <v>10</v>
      </c>
      <c r="N11290" s="2">
        <v>600</v>
      </c>
      <c r="O11290" s="2">
        <v>60</v>
      </c>
      <c r="P11290" s="2">
        <v>540</v>
      </c>
      <c r="Q11290" s="2">
        <v>316.43</v>
      </c>
      <c r="R11290" s="2">
        <v>223.57</v>
      </c>
      <c r="S11290" t="s">
        <v>53</v>
      </c>
      <c r="T11290" t="s">
        <v>398</v>
      </c>
      <c r="U11290" t="s">
        <v>399</v>
      </c>
      <c r="V11290" t="s">
        <v>39</v>
      </c>
      <c r="W11290" t="s">
        <v>40</v>
      </c>
      <c r="X11290" t="s">
        <v>97</v>
      </c>
      <c r="Y11290" t="s">
        <v>56</v>
      </c>
      <c r="Z11290" t="s">
        <v>43</v>
      </c>
      <c r="AA11290" t="s">
        <v>44</v>
      </c>
      <c r="AB11290" t="s">
        <v>44</v>
      </c>
    </row>
    <row r="11291" spans="1:28" x14ac:dyDescent="0.25">
      <c r="A11291" t="s">
        <v>16410</v>
      </c>
      <c r="B11291" s="1">
        <v>46195</v>
      </c>
      <c r="C11291" t="s">
        <v>12315</v>
      </c>
      <c r="D11291" t="s">
        <v>12316</v>
      </c>
      <c r="E11291">
        <v>43</v>
      </c>
      <c r="F11291" t="s">
        <v>48</v>
      </c>
      <c r="G11291" t="s">
        <v>134</v>
      </c>
      <c r="H11291" t="s">
        <v>135</v>
      </c>
      <c r="I11291" t="s">
        <v>62</v>
      </c>
      <c r="J11291" t="s">
        <v>130</v>
      </c>
      <c r="K11291">
        <v>2</v>
      </c>
      <c r="L11291" s="2">
        <v>8500</v>
      </c>
      <c r="M11291">
        <v>30</v>
      </c>
      <c r="N11291" s="2">
        <v>17000</v>
      </c>
      <c r="O11291" s="2">
        <v>5100</v>
      </c>
      <c r="P11291" s="2">
        <v>11900</v>
      </c>
      <c r="Q11291" s="2">
        <v>8201.7800000000007</v>
      </c>
      <c r="R11291" s="2">
        <v>3698.22</v>
      </c>
      <c r="S11291" t="s">
        <v>53</v>
      </c>
      <c r="T11291" t="s">
        <v>153</v>
      </c>
      <c r="U11291" t="s">
        <v>154</v>
      </c>
      <c r="V11291" t="s">
        <v>39</v>
      </c>
      <c r="W11291" t="s">
        <v>83</v>
      </c>
      <c r="X11291" t="s">
        <v>97</v>
      </c>
      <c r="Y11291" t="s">
        <v>56</v>
      </c>
      <c r="Z11291" t="s">
        <v>43</v>
      </c>
      <c r="AA11291" t="s">
        <v>44</v>
      </c>
      <c r="AB11291" t="s">
        <v>44</v>
      </c>
    </row>
    <row r="11292" spans="1:28" x14ac:dyDescent="0.25">
      <c r="A11292" t="s">
        <v>16411</v>
      </c>
      <c r="B11292" s="1">
        <v>46195</v>
      </c>
      <c r="C11292" t="s">
        <v>5043</v>
      </c>
      <c r="D11292" t="s">
        <v>5044</v>
      </c>
      <c r="E11292">
        <v>23</v>
      </c>
      <c r="F11292" t="s">
        <v>48</v>
      </c>
      <c r="G11292" t="s">
        <v>238</v>
      </c>
      <c r="H11292" t="s">
        <v>239</v>
      </c>
      <c r="I11292" t="s">
        <v>62</v>
      </c>
      <c r="J11292" t="s">
        <v>63</v>
      </c>
      <c r="K11292">
        <v>5</v>
      </c>
      <c r="L11292" s="2">
        <v>6500</v>
      </c>
      <c r="M11292">
        <v>15</v>
      </c>
      <c r="N11292" s="2">
        <v>32500</v>
      </c>
      <c r="O11292" s="2">
        <v>4875</v>
      </c>
      <c r="P11292" s="2">
        <v>27625</v>
      </c>
      <c r="Q11292" s="2">
        <v>15344.16</v>
      </c>
      <c r="R11292" s="2">
        <v>12280.84</v>
      </c>
      <c r="S11292" t="s">
        <v>36</v>
      </c>
      <c r="T11292" t="s">
        <v>290</v>
      </c>
      <c r="U11292" t="s">
        <v>291</v>
      </c>
      <c r="V11292" t="s">
        <v>39</v>
      </c>
      <c r="W11292" t="s">
        <v>66</v>
      </c>
      <c r="X11292" t="s">
        <v>97</v>
      </c>
      <c r="Y11292" t="s">
        <v>56</v>
      </c>
      <c r="Z11292" t="s">
        <v>43</v>
      </c>
      <c r="AA11292" t="s">
        <v>44</v>
      </c>
      <c r="AB11292" t="s">
        <v>68</v>
      </c>
    </row>
    <row r="11293" spans="1:28" x14ac:dyDescent="0.25">
      <c r="A11293" t="s">
        <v>16412</v>
      </c>
      <c r="B11293" s="1">
        <v>46195</v>
      </c>
      <c r="C11293" t="s">
        <v>6261</v>
      </c>
      <c r="D11293" t="s">
        <v>6262</v>
      </c>
      <c r="E11293">
        <v>51</v>
      </c>
      <c r="F11293" t="s">
        <v>31</v>
      </c>
      <c r="G11293" t="s">
        <v>49</v>
      </c>
      <c r="H11293" t="s">
        <v>50</v>
      </c>
      <c r="I11293" t="s">
        <v>51</v>
      </c>
      <c r="J11293" t="s">
        <v>52</v>
      </c>
      <c r="K11293">
        <v>1</v>
      </c>
      <c r="L11293" s="2">
        <v>500</v>
      </c>
      <c r="M11293">
        <v>20</v>
      </c>
      <c r="N11293" s="2">
        <v>500</v>
      </c>
      <c r="O11293" s="2">
        <v>100</v>
      </c>
      <c r="P11293" s="2">
        <v>400</v>
      </c>
      <c r="Q11293" s="2">
        <v>300.3</v>
      </c>
      <c r="R11293" s="2">
        <v>99.7</v>
      </c>
      <c r="S11293" t="s">
        <v>53</v>
      </c>
      <c r="T11293" t="s">
        <v>114</v>
      </c>
      <c r="U11293" t="s">
        <v>115</v>
      </c>
      <c r="V11293" t="s">
        <v>39</v>
      </c>
      <c r="W11293" t="s">
        <v>83</v>
      </c>
      <c r="X11293" t="s">
        <v>97</v>
      </c>
      <c r="Y11293" t="s">
        <v>56</v>
      </c>
      <c r="Z11293" t="s">
        <v>43</v>
      </c>
      <c r="AA11293" t="s">
        <v>44</v>
      </c>
      <c r="AB11293" t="s">
        <v>44</v>
      </c>
    </row>
    <row r="11294" spans="1:28" x14ac:dyDescent="0.25">
      <c r="A11294" t="s">
        <v>16413</v>
      </c>
      <c r="B11294" s="1">
        <v>46195</v>
      </c>
      <c r="C11294" t="s">
        <v>1551</v>
      </c>
      <c r="D11294" t="s">
        <v>1552</v>
      </c>
      <c r="E11294">
        <v>60</v>
      </c>
      <c r="F11294" t="s">
        <v>31</v>
      </c>
      <c r="G11294" t="s">
        <v>119</v>
      </c>
      <c r="H11294" t="s">
        <v>120</v>
      </c>
      <c r="I11294" t="s">
        <v>62</v>
      </c>
      <c r="J11294" t="s">
        <v>121</v>
      </c>
      <c r="K11294">
        <v>1</v>
      </c>
      <c r="L11294" s="2">
        <v>4800</v>
      </c>
      <c r="M11294">
        <v>5</v>
      </c>
      <c r="N11294" s="2">
        <v>4800</v>
      </c>
      <c r="O11294" s="2">
        <v>240</v>
      </c>
      <c r="P11294" s="2">
        <v>4560</v>
      </c>
      <c r="Q11294" s="2">
        <v>3248.15</v>
      </c>
      <c r="R11294" s="2">
        <v>1311.85</v>
      </c>
      <c r="S11294" t="s">
        <v>53</v>
      </c>
      <c r="T11294" t="s">
        <v>222</v>
      </c>
      <c r="U11294" t="s">
        <v>38</v>
      </c>
      <c r="V11294" t="s">
        <v>39</v>
      </c>
      <c r="W11294" t="s">
        <v>92</v>
      </c>
      <c r="X11294" t="s">
        <v>41</v>
      </c>
      <c r="Y11294" t="s">
        <v>84</v>
      </c>
      <c r="Z11294" t="s">
        <v>43</v>
      </c>
      <c r="AA11294" t="s">
        <v>44</v>
      </c>
      <c r="AB11294" t="s">
        <v>44</v>
      </c>
    </row>
    <row r="11295" spans="1:28" x14ac:dyDescent="0.25">
      <c r="A11295" t="s">
        <v>16414</v>
      </c>
      <c r="B11295" s="1">
        <v>46195</v>
      </c>
      <c r="C11295" t="s">
        <v>6927</v>
      </c>
      <c r="D11295" t="s">
        <v>6928</v>
      </c>
      <c r="E11295">
        <v>32</v>
      </c>
      <c r="F11295" t="s">
        <v>31</v>
      </c>
      <c r="G11295" t="s">
        <v>561</v>
      </c>
      <c r="H11295" t="s">
        <v>562</v>
      </c>
      <c r="I11295" t="s">
        <v>34</v>
      </c>
      <c r="J11295" t="s">
        <v>143</v>
      </c>
      <c r="K11295">
        <v>1</v>
      </c>
      <c r="L11295" s="2">
        <v>900</v>
      </c>
      <c r="M11295">
        <v>10</v>
      </c>
      <c r="N11295" s="2">
        <v>900</v>
      </c>
      <c r="O11295" s="2">
        <v>90</v>
      </c>
      <c r="P11295" s="2">
        <v>810</v>
      </c>
      <c r="Q11295" s="2">
        <v>566.09</v>
      </c>
      <c r="R11295" s="2">
        <v>243.91</v>
      </c>
      <c r="S11295" t="s">
        <v>53</v>
      </c>
      <c r="T11295" t="s">
        <v>54</v>
      </c>
      <c r="U11295" t="s">
        <v>55</v>
      </c>
      <c r="V11295" t="s">
        <v>39</v>
      </c>
      <c r="W11295" t="s">
        <v>137</v>
      </c>
      <c r="X11295" t="s">
        <v>67</v>
      </c>
      <c r="Y11295" t="s">
        <v>56</v>
      </c>
      <c r="Z11295" t="s">
        <v>43</v>
      </c>
      <c r="AA11295" t="s">
        <v>44</v>
      </c>
      <c r="AB11295" t="s">
        <v>44</v>
      </c>
    </row>
    <row r="11296" spans="1:28" x14ac:dyDescent="0.25">
      <c r="A11296" t="s">
        <v>16415</v>
      </c>
      <c r="B11296" s="1">
        <v>46195</v>
      </c>
      <c r="C11296" t="s">
        <v>749</v>
      </c>
      <c r="D11296" t="s">
        <v>750</v>
      </c>
      <c r="E11296">
        <v>24</v>
      </c>
      <c r="F11296" t="s">
        <v>31</v>
      </c>
      <c r="G11296" t="s">
        <v>273</v>
      </c>
      <c r="H11296" t="s">
        <v>274</v>
      </c>
      <c r="I11296" t="s">
        <v>51</v>
      </c>
      <c r="J11296" t="s">
        <v>52</v>
      </c>
      <c r="K11296">
        <v>3</v>
      </c>
      <c r="L11296" s="2">
        <v>250</v>
      </c>
      <c r="M11296">
        <v>10</v>
      </c>
      <c r="N11296" s="2">
        <v>750</v>
      </c>
      <c r="O11296" s="2">
        <v>75</v>
      </c>
      <c r="P11296" s="2">
        <v>675</v>
      </c>
      <c r="Q11296" s="2">
        <v>522.82000000000005</v>
      </c>
      <c r="R11296" s="2">
        <v>152.18</v>
      </c>
      <c r="S11296" t="s">
        <v>53</v>
      </c>
      <c r="T11296" t="s">
        <v>578</v>
      </c>
      <c r="U11296" t="s">
        <v>579</v>
      </c>
      <c r="V11296" t="s">
        <v>39</v>
      </c>
      <c r="W11296" t="s">
        <v>92</v>
      </c>
      <c r="X11296" t="s">
        <v>41</v>
      </c>
      <c r="Y11296" t="s">
        <v>56</v>
      </c>
      <c r="Z11296" t="s">
        <v>43</v>
      </c>
      <c r="AA11296" t="s">
        <v>44</v>
      </c>
      <c r="AB11296" t="s">
        <v>44</v>
      </c>
    </row>
    <row r="11297" spans="1:28" x14ac:dyDescent="0.25">
      <c r="A11297" t="s">
        <v>16416</v>
      </c>
      <c r="B11297" s="1">
        <v>46195</v>
      </c>
      <c r="C11297" t="s">
        <v>11465</v>
      </c>
      <c r="D11297" t="s">
        <v>11466</v>
      </c>
      <c r="E11297">
        <v>45</v>
      </c>
      <c r="F11297" t="s">
        <v>31</v>
      </c>
      <c r="G11297" t="s">
        <v>207</v>
      </c>
      <c r="H11297" t="s">
        <v>208</v>
      </c>
      <c r="I11297" t="s">
        <v>34</v>
      </c>
      <c r="J11297" t="s">
        <v>143</v>
      </c>
      <c r="K11297">
        <v>1</v>
      </c>
      <c r="L11297" s="2">
        <v>18000</v>
      </c>
      <c r="M11297">
        <v>20</v>
      </c>
      <c r="N11297" s="2">
        <v>18000</v>
      </c>
      <c r="O11297" s="2">
        <v>3600</v>
      </c>
      <c r="P11297" s="2">
        <v>14400</v>
      </c>
      <c r="Q11297" s="2">
        <v>7992.47</v>
      </c>
      <c r="R11297" s="2">
        <v>6407.53</v>
      </c>
      <c r="S11297" t="s">
        <v>64</v>
      </c>
      <c r="T11297" t="s">
        <v>76</v>
      </c>
      <c r="U11297" t="s">
        <v>77</v>
      </c>
      <c r="V11297" t="s">
        <v>39</v>
      </c>
      <c r="W11297" t="s">
        <v>40</v>
      </c>
      <c r="X11297" t="s">
        <v>97</v>
      </c>
      <c r="Y11297" t="s">
        <v>42</v>
      </c>
      <c r="Z11297" t="s">
        <v>144</v>
      </c>
      <c r="AA11297" t="s">
        <v>44</v>
      </c>
      <c r="AB11297" t="s">
        <v>44</v>
      </c>
    </row>
    <row r="11298" spans="1:28" x14ac:dyDescent="0.25">
      <c r="A11298" t="s">
        <v>16417</v>
      </c>
      <c r="B11298" s="1">
        <v>46196</v>
      </c>
      <c r="C11298" t="s">
        <v>9991</v>
      </c>
      <c r="D11298" t="s">
        <v>9992</v>
      </c>
      <c r="E11298">
        <v>29</v>
      </c>
      <c r="F11298" t="s">
        <v>48</v>
      </c>
      <c r="G11298" t="s">
        <v>119</v>
      </c>
      <c r="H11298" t="s">
        <v>120</v>
      </c>
      <c r="I11298" t="s">
        <v>62</v>
      </c>
      <c r="J11298" t="s">
        <v>121</v>
      </c>
      <c r="K11298">
        <v>1</v>
      </c>
      <c r="L11298" s="2">
        <v>4800</v>
      </c>
      <c r="M11298">
        <v>10</v>
      </c>
      <c r="N11298" s="2">
        <v>4800</v>
      </c>
      <c r="O11298" s="2">
        <v>480</v>
      </c>
      <c r="P11298" s="2">
        <v>4320</v>
      </c>
      <c r="Q11298" s="2">
        <v>2610.14</v>
      </c>
      <c r="R11298" s="2">
        <v>1709.86</v>
      </c>
      <c r="S11298" t="s">
        <v>64</v>
      </c>
      <c r="T11298" t="s">
        <v>163</v>
      </c>
      <c r="U11298" t="s">
        <v>164</v>
      </c>
      <c r="V11298" t="s">
        <v>39</v>
      </c>
      <c r="W11298" t="s">
        <v>40</v>
      </c>
      <c r="X11298" t="s">
        <v>67</v>
      </c>
      <c r="Y11298" t="s">
        <v>56</v>
      </c>
      <c r="Z11298" t="s">
        <v>107</v>
      </c>
      <c r="AA11298" t="s">
        <v>44</v>
      </c>
      <c r="AB11298" t="s">
        <v>44</v>
      </c>
    </row>
    <row r="11299" spans="1:28" x14ac:dyDescent="0.25">
      <c r="A11299" t="s">
        <v>16418</v>
      </c>
      <c r="B11299" s="1">
        <v>46196</v>
      </c>
      <c r="C11299" t="s">
        <v>6358</v>
      </c>
      <c r="D11299" t="s">
        <v>6359</v>
      </c>
      <c r="E11299">
        <v>58</v>
      </c>
      <c r="F11299" t="s">
        <v>31</v>
      </c>
      <c r="G11299" t="s">
        <v>60</v>
      </c>
      <c r="H11299" t="s">
        <v>61</v>
      </c>
      <c r="I11299" t="s">
        <v>62</v>
      </c>
      <c r="J11299" t="s">
        <v>63</v>
      </c>
      <c r="K11299">
        <v>1</v>
      </c>
      <c r="L11299" s="2">
        <v>3500</v>
      </c>
      <c r="M11299">
        <v>0</v>
      </c>
      <c r="N11299" s="2">
        <v>3500</v>
      </c>
      <c r="O11299" s="2">
        <v>0</v>
      </c>
      <c r="P11299" s="2">
        <v>3500</v>
      </c>
      <c r="Q11299" s="2">
        <v>2810.9</v>
      </c>
      <c r="R11299" s="2">
        <v>689.1</v>
      </c>
      <c r="S11299" t="s">
        <v>36</v>
      </c>
      <c r="T11299" t="s">
        <v>222</v>
      </c>
      <c r="U11299" t="s">
        <v>38</v>
      </c>
      <c r="V11299" t="s">
        <v>39</v>
      </c>
      <c r="W11299" t="s">
        <v>66</v>
      </c>
      <c r="X11299" t="s">
        <v>41</v>
      </c>
      <c r="Y11299" t="s">
        <v>84</v>
      </c>
      <c r="Z11299" t="s">
        <v>43</v>
      </c>
      <c r="AA11299" t="s">
        <v>44</v>
      </c>
      <c r="AB11299" t="s">
        <v>44</v>
      </c>
    </row>
    <row r="11300" spans="1:28" x14ac:dyDescent="0.25">
      <c r="A11300" t="s">
        <v>16419</v>
      </c>
      <c r="B11300" s="1">
        <v>46196</v>
      </c>
      <c r="C11300" t="s">
        <v>1039</v>
      </c>
      <c r="D11300" t="s">
        <v>1040</v>
      </c>
      <c r="E11300">
        <v>37</v>
      </c>
      <c r="F11300" t="s">
        <v>31</v>
      </c>
      <c r="G11300" t="s">
        <v>352</v>
      </c>
      <c r="H11300" t="s">
        <v>353</v>
      </c>
      <c r="I11300" t="s">
        <v>103</v>
      </c>
      <c r="J11300" t="s">
        <v>104</v>
      </c>
      <c r="K11300">
        <v>4</v>
      </c>
      <c r="L11300" s="2">
        <v>850</v>
      </c>
      <c r="M11300">
        <v>5</v>
      </c>
      <c r="N11300" s="2">
        <v>3400</v>
      </c>
      <c r="O11300" s="2">
        <v>170</v>
      </c>
      <c r="P11300" s="2">
        <v>3230</v>
      </c>
      <c r="Q11300" s="2">
        <v>2643.51</v>
      </c>
      <c r="R11300" s="2">
        <v>586.49</v>
      </c>
      <c r="S11300" t="s">
        <v>53</v>
      </c>
      <c r="T11300" t="s">
        <v>178</v>
      </c>
      <c r="U11300" t="s">
        <v>154</v>
      </c>
      <c r="V11300" t="s">
        <v>39</v>
      </c>
      <c r="W11300" t="s">
        <v>66</v>
      </c>
      <c r="X11300" t="s">
        <v>67</v>
      </c>
      <c r="Y11300" t="s">
        <v>42</v>
      </c>
      <c r="Z11300" t="s">
        <v>43</v>
      </c>
      <c r="AA11300" t="s">
        <v>44</v>
      </c>
      <c r="AB11300" t="s">
        <v>44</v>
      </c>
    </row>
    <row r="11301" spans="1:28" x14ac:dyDescent="0.25">
      <c r="A11301" t="s">
        <v>16420</v>
      </c>
      <c r="B11301" s="1">
        <v>46196</v>
      </c>
      <c r="C11301" t="s">
        <v>2513</v>
      </c>
      <c r="D11301" t="s">
        <v>2514</v>
      </c>
      <c r="E11301">
        <v>29</v>
      </c>
      <c r="F11301" t="s">
        <v>111</v>
      </c>
      <c r="G11301" t="s">
        <v>387</v>
      </c>
      <c r="H11301" t="s">
        <v>388</v>
      </c>
      <c r="I11301" t="s">
        <v>74</v>
      </c>
      <c r="J11301" t="s">
        <v>75</v>
      </c>
      <c r="K11301">
        <v>1</v>
      </c>
      <c r="L11301" s="2">
        <v>3200</v>
      </c>
      <c r="M11301">
        <v>30</v>
      </c>
      <c r="N11301" s="2">
        <v>3200</v>
      </c>
      <c r="O11301" s="2">
        <v>960</v>
      </c>
      <c r="P11301" s="2">
        <v>2240</v>
      </c>
      <c r="Q11301" s="2">
        <v>1627.15</v>
      </c>
      <c r="R11301" s="2">
        <v>612.85</v>
      </c>
      <c r="S11301" t="s">
        <v>53</v>
      </c>
      <c r="T11301" t="s">
        <v>263</v>
      </c>
      <c r="U11301" t="s">
        <v>91</v>
      </c>
      <c r="V11301" t="s">
        <v>39</v>
      </c>
      <c r="W11301" t="s">
        <v>83</v>
      </c>
      <c r="X11301" t="s">
        <v>97</v>
      </c>
      <c r="Y11301" t="s">
        <v>42</v>
      </c>
      <c r="Z11301" t="s">
        <v>43</v>
      </c>
      <c r="AA11301" t="s">
        <v>44</v>
      </c>
      <c r="AB11301" t="s">
        <v>44</v>
      </c>
    </row>
    <row r="11302" spans="1:28" x14ac:dyDescent="0.25">
      <c r="A11302" t="s">
        <v>16421</v>
      </c>
      <c r="B11302" s="1">
        <v>46196</v>
      </c>
      <c r="C11302" t="s">
        <v>9827</v>
      </c>
      <c r="D11302" t="s">
        <v>9828</v>
      </c>
      <c r="E11302">
        <v>54</v>
      </c>
      <c r="F11302" t="s">
        <v>48</v>
      </c>
      <c r="G11302" t="s">
        <v>112</v>
      </c>
      <c r="H11302" t="s">
        <v>113</v>
      </c>
      <c r="I11302" t="s">
        <v>103</v>
      </c>
      <c r="J11302" t="s">
        <v>104</v>
      </c>
      <c r="K11302">
        <v>1</v>
      </c>
      <c r="L11302" s="2">
        <v>650</v>
      </c>
      <c r="M11302">
        <v>10</v>
      </c>
      <c r="N11302" s="2">
        <v>650</v>
      </c>
      <c r="O11302" s="2">
        <v>65</v>
      </c>
      <c r="P11302" s="2">
        <v>585</v>
      </c>
      <c r="Q11302" s="2">
        <v>426.1</v>
      </c>
      <c r="R11302" s="2">
        <v>158.9</v>
      </c>
      <c r="S11302" t="s">
        <v>64</v>
      </c>
      <c r="T11302" t="s">
        <v>65</v>
      </c>
      <c r="U11302" t="s">
        <v>65</v>
      </c>
      <c r="V11302" t="s">
        <v>39</v>
      </c>
      <c r="W11302" t="s">
        <v>83</v>
      </c>
      <c r="X11302" t="s">
        <v>67</v>
      </c>
      <c r="Y11302" t="s">
        <v>56</v>
      </c>
      <c r="Z11302" t="s">
        <v>508</v>
      </c>
      <c r="AA11302" t="s">
        <v>44</v>
      </c>
      <c r="AB11302" t="s">
        <v>44</v>
      </c>
    </row>
    <row r="11303" spans="1:28" x14ac:dyDescent="0.25">
      <c r="A11303" t="s">
        <v>16422</v>
      </c>
      <c r="B11303" s="1">
        <v>46196</v>
      </c>
      <c r="C11303" t="s">
        <v>11263</v>
      </c>
      <c r="D11303" t="s">
        <v>11264</v>
      </c>
      <c r="E11303">
        <v>22</v>
      </c>
      <c r="F11303" t="s">
        <v>31</v>
      </c>
      <c r="G11303" t="s">
        <v>318</v>
      </c>
      <c r="H11303" t="s">
        <v>319</v>
      </c>
      <c r="I11303" t="s">
        <v>34</v>
      </c>
      <c r="J11303" t="s">
        <v>190</v>
      </c>
      <c r="K11303">
        <v>1</v>
      </c>
      <c r="L11303" s="2">
        <v>2500</v>
      </c>
      <c r="M11303">
        <v>15</v>
      </c>
      <c r="N11303" s="2">
        <v>2500</v>
      </c>
      <c r="O11303" s="2">
        <v>375</v>
      </c>
      <c r="P11303" s="2">
        <v>2125</v>
      </c>
      <c r="Q11303" s="2">
        <v>1265.99</v>
      </c>
      <c r="R11303" s="2">
        <v>859.01</v>
      </c>
      <c r="S11303" t="s">
        <v>53</v>
      </c>
      <c r="T11303" t="s">
        <v>54</v>
      </c>
      <c r="U11303" t="s">
        <v>55</v>
      </c>
      <c r="V11303" t="s">
        <v>39</v>
      </c>
      <c r="W11303" t="s">
        <v>92</v>
      </c>
      <c r="X11303" t="s">
        <v>67</v>
      </c>
      <c r="Y11303" t="s">
        <v>42</v>
      </c>
      <c r="Z11303" t="s">
        <v>43</v>
      </c>
      <c r="AA11303" t="s">
        <v>44</v>
      </c>
      <c r="AB11303" t="s">
        <v>44</v>
      </c>
    </row>
    <row r="11304" spans="1:28" x14ac:dyDescent="0.25">
      <c r="A11304" t="s">
        <v>16423</v>
      </c>
      <c r="B11304" s="1">
        <v>46196</v>
      </c>
      <c r="C11304" t="s">
        <v>9461</v>
      </c>
      <c r="D11304" t="s">
        <v>9462</v>
      </c>
      <c r="E11304">
        <v>55</v>
      </c>
      <c r="F11304" t="s">
        <v>48</v>
      </c>
      <c r="G11304" t="s">
        <v>366</v>
      </c>
      <c r="H11304" t="s">
        <v>367</v>
      </c>
      <c r="I11304" t="s">
        <v>34</v>
      </c>
      <c r="J11304" t="s">
        <v>130</v>
      </c>
      <c r="K11304">
        <v>1</v>
      </c>
      <c r="L11304" s="2">
        <v>14500</v>
      </c>
      <c r="M11304">
        <v>0</v>
      </c>
      <c r="N11304" s="2">
        <v>14500</v>
      </c>
      <c r="O11304" s="2">
        <v>0</v>
      </c>
      <c r="P11304" s="2">
        <v>14500</v>
      </c>
      <c r="Q11304" s="2">
        <v>10041.120000000001</v>
      </c>
      <c r="R11304" s="2">
        <v>4458.88</v>
      </c>
      <c r="S11304" t="s">
        <v>64</v>
      </c>
      <c r="T11304" t="s">
        <v>76</v>
      </c>
      <c r="U11304" t="s">
        <v>77</v>
      </c>
      <c r="V11304" t="s">
        <v>39</v>
      </c>
      <c r="W11304" t="s">
        <v>137</v>
      </c>
      <c r="X11304" t="s">
        <v>97</v>
      </c>
      <c r="Y11304" t="s">
        <v>42</v>
      </c>
      <c r="Z11304" t="s">
        <v>43</v>
      </c>
      <c r="AA11304" t="s">
        <v>44</v>
      </c>
      <c r="AB11304" t="s">
        <v>44</v>
      </c>
    </row>
    <row r="11305" spans="1:28" x14ac:dyDescent="0.25">
      <c r="A11305" t="s">
        <v>16424</v>
      </c>
      <c r="B11305" s="1">
        <v>46196</v>
      </c>
      <c r="C11305" t="s">
        <v>6282</v>
      </c>
      <c r="D11305" t="s">
        <v>6283</v>
      </c>
      <c r="E11305">
        <v>32</v>
      </c>
      <c r="F11305" t="s">
        <v>111</v>
      </c>
      <c r="G11305" t="s">
        <v>202</v>
      </c>
      <c r="H11305" t="s">
        <v>203</v>
      </c>
      <c r="I11305" t="s">
        <v>103</v>
      </c>
      <c r="J11305" t="s">
        <v>104</v>
      </c>
      <c r="K11305">
        <v>2</v>
      </c>
      <c r="L11305" s="2">
        <v>550</v>
      </c>
      <c r="M11305">
        <v>25</v>
      </c>
      <c r="N11305" s="2">
        <v>1100</v>
      </c>
      <c r="O11305" s="2">
        <v>275</v>
      </c>
      <c r="P11305" s="2">
        <v>825</v>
      </c>
      <c r="Q11305" s="2">
        <v>516.11</v>
      </c>
      <c r="R11305" s="2">
        <v>308.89</v>
      </c>
      <c r="S11305" t="s">
        <v>53</v>
      </c>
      <c r="T11305" t="s">
        <v>275</v>
      </c>
      <c r="U11305" t="s">
        <v>123</v>
      </c>
      <c r="V11305" t="s">
        <v>39</v>
      </c>
      <c r="W11305" t="s">
        <v>40</v>
      </c>
      <c r="X11305" t="s">
        <v>41</v>
      </c>
      <c r="Y11305" t="s">
        <v>56</v>
      </c>
      <c r="Z11305" t="s">
        <v>223</v>
      </c>
      <c r="AA11305" t="s">
        <v>44</v>
      </c>
      <c r="AB11305" t="s">
        <v>44</v>
      </c>
    </row>
    <row r="11306" spans="1:28" x14ac:dyDescent="0.25">
      <c r="A11306" t="s">
        <v>16425</v>
      </c>
      <c r="B11306" s="1">
        <v>46196</v>
      </c>
      <c r="C11306" t="s">
        <v>980</v>
      </c>
      <c r="D11306" t="s">
        <v>981</v>
      </c>
      <c r="E11306">
        <v>51</v>
      </c>
      <c r="F11306" t="s">
        <v>31</v>
      </c>
      <c r="G11306" t="s">
        <v>217</v>
      </c>
      <c r="H11306" t="s">
        <v>218</v>
      </c>
      <c r="I11306" t="s">
        <v>34</v>
      </c>
      <c r="J11306" t="s">
        <v>130</v>
      </c>
      <c r="K11306">
        <v>4</v>
      </c>
      <c r="L11306" s="2">
        <v>28000</v>
      </c>
      <c r="M11306">
        <v>25</v>
      </c>
      <c r="N11306" s="2">
        <v>112000</v>
      </c>
      <c r="O11306" s="2">
        <v>28000</v>
      </c>
      <c r="P11306" s="2">
        <v>84000</v>
      </c>
      <c r="Q11306" s="2">
        <v>54423.9</v>
      </c>
      <c r="R11306" s="2">
        <v>29576.1</v>
      </c>
      <c r="S11306" t="s">
        <v>53</v>
      </c>
      <c r="T11306" t="s">
        <v>96</v>
      </c>
      <c r="U11306" t="s">
        <v>96</v>
      </c>
      <c r="V11306" t="s">
        <v>39</v>
      </c>
      <c r="W11306" t="s">
        <v>83</v>
      </c>
      <c r="X11306" t="s">
        <v>97</v>
      </c>
      <c r="Y11306" t="s">
        <v>56</v>
      </c>
      <c r="Z11306" t="s">
        <v>223</v>
      </c>
      <c r="AA11306" t="s">
        <v>44</v>
      </c>
      <c r="AB11306" t="s">
        <v>44</v>
      </c>
    </row>
    <row r="11307" spans="1:28" x14ac:dyDescent="0.25">
      <c r="A11307" t="s">
        <v>16426</v>
      </c>
      <c r="B11307" s="1">
        <v>46197</v>
      </c>
      <c r="C11307" t="s">
        <v>1435</v>
      </c>
      <c r="D11307" t="s">
        <v>1436</v>
      </c>
      <c r="E11307">
        <v>30</v>
      </c>
      <c r="F11307" t="s">
        <v>31</v>
      </c>
      <c r="G11307" t="s">
        <v>119</v>
      </c>
      <c r="H11307" t="s">
        <v>120</v>
      </c>
      <c r="I11307" t="s">
        <v>62</v>
      </c>
      <c r="J11307" t="s">
        <v>121</v>
      </c>
      <c r="K11307">
        <v>2</v>
      </c>
      <c r="L11307" s="2">
        <v>4800</v>
      </c>
      <c r="M11307">
        <v>25</v>
      </c>
      <c r="N11307" s="2">
        <v>9600</v>
      </c>
      <c r="O11307" s="2">
        <v>2400</v>
      </c>
      <c r="P11307" s="2">
        <v>7200</v>
      </c>
      <c r="Q11307" s="2">
        <v>5102.63</v>
      </c>
      <c r="R11307" s="2">
        <v>2097.37</v>
      </c>
      <c r="S11307" t="s">
        <v>64</v>
      </c>
      <c r="T11307" t="s">
        <v>65</v>
      </c>
      <c r="U11307" t="s">
        <v>65</v>
      </c>
      <c r="V11307" t="s">
        <v>39</v>
      </c>
      <c r="W11307" t="s">
        <v>92</v>
      </c>
      <c r="X11307" t="s">
        <v>67</v>
      </c>
      <c r="Y11307" t="s">
        <v>56</v>
      </c>
      <c r="Z11307" t="s">
        <v>43</v>
      </c>
      <c r="AA11307" t="s">
        <v>44</v>
      </c>
      <c r="AB11307" t="s">
        <v>44</v>
      </c>
    </row>
    <row r="11308" spans="1:28" x14ac:dyDescent="0.25">
      <c r="A11308" t="s">
        <v>16427</v>
      </c>
      <c r="B11308" s="1">
        <v>46197</v>
      </c>
      <c r="C11308" t="s">
        <v>7168</v>
      </c>
      <c r="D11308" t="s">
        <v>7169</v>
      </c>
      <c r="E11308">
        <v>54</v>
      </c>
      <c r="F11308" t="s">
        <v>48</v>
      </c>
      <c r="G11308" t="s">
        <v>561</v>
      </c>
      <c r="H11308" t="s">
        <v>562</v>
      </c>
      <c r="I11308" t="s">
        <v>34</v>
      </c>
      <c r="J11308" t="s">
        <v>143</v>
      </c>
      <c r="K11308">
        <v>2</v>
      </c>
      <c r="L11308" s="2">
        <v>900</v>
      </c>
      <c r="M11308">
        <v>20</v>
      </c>
      <c r="N11308" s="2">
        <v>1800</v>
      </c>
      <c r="O11308" s="2">
        <v>360</v>
      </c>
      <c r="P11308" s="2">
        <v>1440</v>
      </c>
      <c r="Q11308" s="2">
        <v>845.56</v>
      </c>
      <c r="R11308" s="2">
        <v>594.44000000000005</v>
      </c>
      <c r="S11308" t="s">
        <v>53</v>
      </c>
      <c r="T11308" t="s">
        <v>37</v>
      </c>
      <c r="U11308" t="s">
        <v>38</v>
      </c>
      <c r="V11308" t="s">
        <v>39</v>
      </c>
      <c r="W11308" t="s">
        <v>92</v>
      </c>
      <c r="X11308" t="s">
        <v>97</v>
      </c>
      <c r="Y11308" t="s">
        <v>42</v>
      </c>
      <c r="Z11308" t="s">
        <v>223</v>
      </c>
      <c r="AA11308" t="s">
        <v>44</v>
      </c>
      <c r="AB11308" t="s">
        <v>44</v>
      </c>
    </row>
    <row r="11309" spans="1:28" x14ac:dyDescent="0.25">
      <c r="A11309" t="s">
        <v>16428</v>
      </c>
      <c r="B11309" s="1">
        <v>46197</v>
      </c>
      <c r="C11309" t="s">
        <v>364</v>
      </c>
      <c r="D11309" t="s">
        <v>365</v>
      </c>
      <c r="E11309">
        <v>40</v>
      </c>
      <c r="F11309" t="s">
        <v>111</v>
      </c>
      <c r="G11309" t="s">
        <v>387</v>
      </c>
      <c r="H11309" t="s">
        <v>388</v>
      </c>
      <c r="I11309" t="s">
        <v>74</v>
      </c>
      <c r="J11309" t="s">
        <v>75</v>
      </c>
      <c r="K11309">
        <v>1</v>
      </c>
      <c r="L11309" s="2">
        <v>3200</v>
      </c>
      <c r="M11309">
        <v>25</v>
      </c>
      <c r="N11309" s="2">
        <v>3200</v>
      </c>
      <c r="O11309" s="2">
        <v>800</v>
      </c>
      <c r="P11309" s="2">
        <v>2400</v>
      </c>
      <c r="Q11309" s="2">
        <v>1637.35</v>
      </c>
      <c r="R11309" s="2">
        <v>762.65</v>
      </c>
      <c r="S11309" t="s">
        <v>36</v>
      </c>
      <c r="T11309" t="s">
        <v>65</v>
      </c>
      <c r="U11309" t="s">
        <v>65</v>
      </c>
      <c r="V11309" t="s">
        <v>39</v>
      </c>
      <c r="W11309" t="s">
        <v>124</v>
      </c>
      <c r="X11309" t="s">
        <v>41</v>
      </c>
      <c r="Y11309" t="s">
        <v>56</v>
      </c>
      <c r="Z11309" t="s">
        <v>223</v>
      </c>
      <c r="AA11309" t="s">
        <v>44</v>
      </c>
      <c r="AB11309" t="s">
        <v>44</v>
      </c>
    </row>
    <row r="11310" spans="1:28" x14ac:dyDescent="0.25">
      <c r="A11310" t="s">
        <v>16429</v>
      </c>
      <c r="B11310" s="1">
        <v>46197</v>
      </c>
      <c r="C11310" t="s">
        <v>5841</v>
      </c>
      <c r="D11310" t="s">
        <v>5842</v>
      </c>
      <c r="E11310">
        <v>41</v>
      </c>
      <c r="F11310" t="s">
        <v>31</v>
      </c>
      <c r="G11310" t="s">
        <v>158</v>
      </c>
      <c r="H11310" t="s">
        <v>159</v>
      </c>
      <c r="I11310" t="s">
        <v>51</v>
      </c>
      <c r="J11310" t="s">
        <v>52</v>
      </c>
      <c r="K11310">
        <v>4</v>
      </c>
      <c r="L11310" s="2">
        <v>650</v>
      </c>
      <c r="M11310">
        <v>5</v>
      </c>
      <c r="N11310" s="2">
        <v>2600</v>
      </c>
      <c r="O11310" s="2">
        <v>130</v>
      </c>
      <c r="P11310" s="2">
        <v>2470</v>
      </c>
      <c r="Q11310" s="2">
        <v>1777.13</v>
      </c>
      <c r="R11310" s="2">
        <v>692.87</v>
      </c>
      <c r="S11310" t="s">
        <v>53</v>
      </c>
      <c r="T11310" t="s">
        <v>178</v>
      </c>
      <c r="U11310" t="s">
        <v>154</v>
      </c>
      <c r="V11310" t="s">
        <v>39</v>
      </c>
      <c r="W11310" t="s">
        <v>66</v>
      </c>
      <c r="X11310" t="s">
        <v>41</v>
      </c>
      <c r="Y11310" t="s">
        <v>56</v>
      </c>
      <c r="Z11310" t="s">
        <v>43</v>
      </c>
      <c r="AA11310" t="s">
        <v>44</v>
      </c>
      <c r="AB11310" t="s">
        <v>44</v>
      </c>
    </row>
    <row r="11311" spans="1:28" x14ac:dyDescent="0.25">
      <c r="A11311" t="s">
        <v>16430</v>
      </c>
      <c r="B11311" s="1">
        <v>46197</v>
      </c>
      <c r="C11311" t="s">
        <v>11982</v>
      </c>
      <c r="D11311" t="s">
        <v>11983</v>
      </c>
      <c r="E11311">
        <v>27</v>
      </c>
      <c r="F11311" t="s">
        <v>111</v>
      </c>
      <c r="G11311" t="s">
        <v>72</v>
      </c>
      <c r="H11311" t="s">
        <v>73</v>
      </c>
      <c r="I11311" t="s">
        <v>74</v>
      </c>
      <c r="J11311" t="s">
        <v>75</v>
      </c>
      <c r="K11311">
        <v>1</v>
      </c>
      <c r="L11311" s="2">
        <v>2200</v>
      </c>
      <c r="M11311">
        <v>20</v>
      </c>
      <c r="N11311" s="2">
        <v>2200</v>
      </c>
      <c r="O11311" s="2">
        <v>440</v>
      </c>
      <c r="P11311" s="2">
        <v>1760</v>
      </c>
      <c r="Q11311" s="2">
        <v>1042.1500000000001</v>
      </c>
      <c r="R11311" s="2">
        <v>717.85</v>
      </c>
      <c r="S11311" t="s">
        <v>53</v>
      </c>
      <c r="T11311" t="s">
        <v>37</v>
      </c>
      <c r="U11311" t="s">
        <v>38</v>
      </c>
      <c r="V11311" t="s">
        <v>39</v>
      </c>
      <c r="W11311" t="s">
        <v>40</v>
      </c>
      <c r="X11311" t="s">
        <v>41</v>
      </c>
      <c r="Y11311" t="s">
        <v>42</v>
      </c>
      <c r="Z11311" t="s">
        <v>144</v>
      </c>
      <c r="AA11311" t="s">
        <v>44</v>
      </c>
      <c r="AB11311" t="s">
        <v>44</v>
      </c>
    </row>
    <row r="11312" spans="1:28" x14ac:dyDescent="0.25">
      <c r="A11312" t="s">
        <v>16431</v>
      </c>
      <c r="B11312" s="1">
        <v>46197</v>
      </c>
      <c r="C11312" t="s">
        <v>2820</v>
      </c>
      <c r="D11312" t="s">
        <v>2821</v>
      </c>
      <c r="E11312">
        <v>43</v>
      </c>
      <c r="F11312" t="s">
        <v>31</v>
      </c>
      <c r="G11312" t="s">
        <v>561</v>
      </c>
      <c r="H11312" t="s">
        <v>562</v>
      </c>
      <c r="I11312" t="s">
        <v>34</v>
      </c>
      <c r="J11312" t="s">
        <v>143</v>
      </c>
      <c r="K11312">
        <v>2</v>
      </c>
      <c r="L11312" s="2">
        <v>900</v>
      </c>
      <c r="M11312">
        <v>10</v>
      </c>
      <c r="N11312" s="2">
        <v>1800</v>
      </c>
      <c r="O11312" s="2">
        <v>180</v>
      </c>
      <c r="P11312" s="2">
        <v>1620</v>
      </c>
      <c r="Q11312" s="2">
        <v>968.35</v>
      </c>
      <c r="R11312" s="2">
        <v>651.65</v>
      </c>
      <c r="S11312" t="s">
        <v>36</v>
      </c>
      <c r="T11312" t="s">
        <v>407</v>
      </c>
      <c r="U11312" t="s">
        <v>408</v>
      </c>
      <c r="V11312" t="s">
        <v>39</v>
      </c>
      <c r="W11312" t="s">
        <v>40</v>
      </c>
      <c r="X11312" t="s">
        <v>41</v>
      </c>
      <c r="Y11312" t="s">
        <v>42</v>
      </c>
      <c r="Z11312" t="s">
        <v>43</v>
      </c>
      <c r="AA11312" t="s">
        <v>44</v>
      </c>
      <c r="AB11312" t="s">
        <v>44</v>
      </c>
    </row>
    <row r="11313" spans="1:28" x14ac:dyDescent="0.25">
      <c r="A11313" t="s">
        <v>16432</v>
      </c>
      <c r="B11313" s="1">
        <v>46197</v>
      </c>
      <c r="C11313" t="s">
        <v>8020</v>
      </c>
      <c r="D11313" t="s">
        <v>8021</v>
      </c>
      <c r="E11313">
        <v>59</v>
      </c>
      <c r="F11313" t="s">
        <v>31</v>
      </c>
      <c r="G11313" t="s">
        <v>217</v>
      </c>
      <c r="H11313" t="s">
        <v>218</v>
      </c>
      <c r="I11313" t="s">
        <v>34</v>
      </c>
      <c r="J11313" t="s">
        <v>130</v>
      </c>
      <c r="K11313">
        <v>1</v>
      </c>
      <c r="L11313" s="2">
        <v>28000</v>
      </c>
      <c r="M11313">
        <v>10</v>
      </c>
      <c r="N11313" s="2">
        <v>28000</v>
      </c>
      <c r="O11313" s="2">
        <v>2800</v>
      </c>
      <c r="P11313" s="2">
        <v>25200</v>
      </c>
      <c r="Q11313" s="2">
        <v>19655.72</v>
      </c>
      <c r="R11313" s="2">
        <v>5544.28</v>
      </c>
      <c r="S11313" t="s">
        <v>53</v>
      </c>
      <c r="T11313" t="s">
        <v>65</v>
      </c>
      <c r="U11313" t="s">
        <v>65</v>
      </c>
      <c r="V11313" t="s">
        <v>39</v>
      </c>
      <c r="W11313" t="s">
        <v>40</v>
      </c>
      <c r="X11313" t="s">
        <v>97</v>
      </c>
      <c r="Y11313" t="s">
        <v>56</v>
      </c>
      <c r="Z11313" t="s">
        <v>223</v>
      </c>
      <c r="AA11313" t="s">
        <v>44</v>
      </c>
      <c r="AB11313" t="s">
        <v>44</v>
      </c>
    </row>
    <row r="11314" spans="1:28" x14ac:dyDescent="0.25">
      <c r="A11314" t="s">
        <v>16433</v>
      </c>
      <c r="B11314" s="1">
        <v>46197</v>
      </c>
      <c r="C11314" t="s">
        <v>5008</v>
      </c>
      <c r="D11314" t="s">
        <v>5009</v>
      </c>
      <c r="E11314">
        <v>46</v>
      </c>
      <c r="F11314" t="s">
        <v>48</v>
      </c>
      <c r="G11314" t="s">
        <v>273</v>
      </c>
      <c r="H11314" t="s">
        <v>274</v>
      </c>
      <c r="I11314" t="s">
        <v>51</v>
      </c>
      <c r="J11314" t="s">
        <v>52</v>
      </c>
      <c r="K11314">
        <v>6</v>
      </c>
      <c r="L11314" s="2">
        <v>250</v>
      </c>
      <c r="M11314">
        <v>0</v>
      </c>
      <c r="N11314" s="2">
        <v>1500</v>
      </c>
      <c r="O11314" s="2">
        <v>0</v>
      </c>
      <c r="P11314" s="2">
        <v>1500</v>
      </c>
      <c r="Q11314" s="2">
        <v>855.66</v>
      </c>
      <c r="R11314" s="2">
        <v>644.34</v>
      </c>
      <c r="S11314" t="s">
        <v>36</v>
      </c>
      <c r="T11314" t="s">
        <v>37</v>
      </c>
      <c r="U11314" t="s">
        <v>38</v>
      </c>
      <c r="V11314" t="s">
        <v>39</v>
      </c>
      <c r="W11314" t="s">
        <v>40</v>
      </c>
      <c r="X11314" t="s">
        <v>41</v>
      </c>
      <c r="Y11314" t="s">
        <v>56</v>
      </c>
      <c r="Z11314" t="s">
        <v>43</v>
      </c>
      <c r="AA11314" t="s">
        <v>44</v>
      </c>
      <c r="AB11314" t="s">
        <v>44</v>
      </c>
    </row>
    <row r="11315" spans="1:28" x14ac:dyDescent="0.25">
      <c r="A11315" t="s">
        <v>16434</v>
      </c>
      <c r="B11315" s="1">
        <v>46197</v>
      </c>
      <c r="C11315" t="s">
        <v>737</v>
      </c>
      <c r="D11315" t="s">
        <v>738</v>
      </c>
      <c r="E11315">
        <v>29</v>
      </c>
      <c r="F11315" t="s">
        <v>31</v>
      </c>
      <c r="G11315" t="s">
        <v>217</v>
      </c>
      <c r="H11315" t="s">
        <v>218</v>
      </c>
      <c r="I11315" t="s">
        <v>34</v>
      </c>
      <c r="J11315" t="s">
        <v>130</v>
      </c>
      <c r="K11315">
        <v>2</v>
      </c>
      <c r="L11315" s="2">
        <v>28000</v>
      </c>
      <c r="M11315">
        <v>0</v>
      </c>
      <c r="N11315" s="2">
        <v>56000</v>
      </c>
      <c r="O11315" s="2">
        <v>0</v>
      </c>
      <c r="P11315" s="2">
        <v>56000</v>
      </c>
      <c r="Q11315" s="2">
        <v>41639.81</v>
      </c>
      <c r="R11315" s="2">
        <v>14360.19</v>
      </c>
      <c r="S11315" t="s">
        <v>53</v>
      </c>
      <c r="T11315" t="s">
        <v>407</v>
      </c>
      <c r="U11315" t="s">
        <v>408</v>
      </c>
      <c r="V11315" t="s">
        <v>39</v>
      </c>
      <c r="W11315" t="s">
        <v>124</v>
      </c>
      <c r="X11315" t="s">
        <v>97</v>
      </c>
      <c r="Y11315" t="s">
        <v>56</v>
      </c>
      <c r="Z11315" t="s">
        <v>223</v>
      </c>
      <c r="AA11315" t="s">
        <v>44</v>
      </c>
      <c r="AB11315" t="s">
        <v>44</v>
      </c>
    </row>
    <row r="11316" spans="1:28" x14ac:dyDescent="0.25">
      <c r="A11316" t="s">
        <v>16435</v>
      </c>
      <c r="B11316" s="1">
        <v>46197</v>
      </c>
      <c r="C11316" t="s">
        <v>1039</v>
      </c>
      <c r="D11316" t="s">
        <v>1040</v>
      </c>
      <c r="E11316">
        <v>31</v>
      </c>
      <c r="F11316" t="s">
        <v>31</v>
      </c>
      <c r="G11316" t="s">
        <v>119</v>
      </c>
      <c r="H11316" t="s">
        <v>120</v>
      </c>
      <c r="I11316" t="s">
        <v>62</v>
      </c>
      <c r="J11316" t="s">
        <v>121</v>
      </c>
      <c r="K11316">
        <v>1</v>
      </c>
      <c r="L11316" s="2">
        <v>4800</v>
      </c>
      <c r="M11316">
        <v>0</v>
      </c>
      <c r="N11316" s="2">
        <v>4800</v>
      </c>
      <c r="O11316" s="2">
        <v>0</v>
      </c>
      <c r="P11316" s="2">
        <v>4800</v>
      </c>
      <c r="Q11316" s="2">
        <v>2698.81</v>
      </c>
      <c r="R11316" s="2">
        <v>2101.19</v>
      </c>
      <c r="S11316" t="s">
        <v>53</v>
      </c>
      <c r="T11316" t="s">
        <v>122</v>
      </c>
      <c r="U11316" t="s">
        <v>123</v>
      </c>
      <c r="V11316" t="s">
        <v>39</v>
      </c>
      <c r="W11316" t="s">
        <v>137</v>
      </c>
      <c r="X11316" t="s">
        <v>97</v>
      </c>
      <c r="Y11316" t="s">
        <v>42</v>
      </c>
      <c r="Z11316" t="s">
        <v>43</v>
      </c>
      <c r="AA11316" t="s">
        <v>44</v>
      </c>
      <c r="AB11316" t="s">
        <v>44</v>
      </c>
    </row>
    <row r="11317" spans="1:28" x14ac:dyDescent="0.25">
      <c r="A11317" t="s">
        <v>16436</v>
      </c>
      <c r="B11317" s="1">
        <v>46198</v>
      </c>
      <c r="C11317" t="s">
        <v>2763</v>
      </c>
      <c r="D11317" t="s">
        <v>2764</v>
      </c>
      <c r="E11317">
        <v>54</v>
      </c>
      <c r="F11317" t="s">
        <v>31</v>
      </c>
      <c r="G11317" t="s">
        <v>227</v>
      </c>
      <c r="H11317" t="s">
        <v>228</v>
      </c>
      <c r="I11317" t="s">
        <v>74</v>
      </c>
      <c r="J11317" t="s">
        <v>75</v>
      </c>
      <c r="K11317">
        <v>1</v>
      </c>
      <c r="L11317" s="2">
        <v>1400</v>
      </c>
      <c r="M11317">
        <v>20</v>
      </c>
      <c r="N11317" s="2">
        <v>1400</v>
      </c>
      <c r="O11317" s="2">
        <v>280</v>
      </c>
      <c r="P11317" s="2">
        <v>1120</v>
      </c>
      <c r="Q11317" s="2">
        <v>767.41</v>
      </c>
      <c r="R11317" s="2">
        <v>352.59</v>
      </c>
      <c r="S11317" t="s">
        <v>53</v>
      </c>
      <c r="T11317" t="s">
        <v>136</v>
      </c>
      <c r="U11317" t="s">
        <v>38</v>
      </c>
      <c r="V11317" t="s">
        <v>39</v>
      </c>
      <c r="W11317" t="s">
        <v>124</v>
      </c>
      <c r="X11317" t="s">
        <v>97</v>
      </c>
      <c r="Y11317" t="s">
        <v>56</v>
      </c>
      <c r="Z11317" t="s">
        <v>107</v>
      </c>
      <c r="AA11317" t="s">
        <v>44</v>
      </c>
      <c r="AB11317" t="s">
        <v>44</v>
      </c>
    </row>
    <row r="11318" spans="1:28" x14ac:dyDescent="0.25">
      <c r="A11318" t="s">
        <v>16437</v>
      </c>
      <c r="B11318" s="1">
        <v>46198</v>
      </c>
      <c r="C11318" t="s">
        <v>7163</v>
      </c>
      <c r="D11318" t="s">
        <v>7164</v>
      </c>
      <c r="E11318">
        <v>53</v>
      </c>
      <c r="F11318" t="s">
        <v>48</v>
      </c>
      <c r="G11318" t="s">
        <v>273</v>
      </c>
      <c r="H11318" t="s">
        <v>274</v>
      </c>
      <c r="I11318" t="s">
        <v>51</v>
      </c>
      <c r="J11318" t="s">
        <v>52</v>
      </c>
      <c r="K11318">
        <v>2</v>
      </c>
      <c r="L11318" s="2">
        <v>250</v>
      </c>
      <c r="M11318">
        <v>25</v>
      </c>
      <c r="N11318" s="2">
        <v>500</v>
      </c>
      <c r="O11318" s="2">
        <v>125</v>
      </c>
      <c r="P11318" s="2">
        <v>375</v>
      </c>
      <c r="Q11318" s="2">
        <v>209.78</v>
      </c>
      <c r="R11318" s="2">
        <v>165.22</v>
      </c>
      <c r="S11318" t="s">
        <v>36</v>
      </c>
      <c r="T11318" t="s">
        <v>290</v>
      </c>
      <c r="U11318" t="s">
        <v>291</v>
      </c>
      <c r="V11318" t="s">
        <v>39</v>
      </c>
      <c r="W11318" t="s">
        <v>66</v>
      </c>
      <c r="X11318" t="s">
        <v>41</v>
      </c>
      <c r="Y11318" t="s">
        <v>56</v>
      </c>
      <c r="Z11318" t="s">
        <v>107</v>
      </c>
      <c r="AA11318" t="s">
        <v>44</v>
      </c>
      <c r="AB11318" t="s">
        <v>44</v>
      </c>
    </row>
    <row r="11319" spans="1:28" x14ac:dyDescent="0.25">
      <c r="A11319" t="s">
        <v>16438</v>
      </c>
      <c r="B11319" s="1">
        <v>46198</v>
      </c>
      <c r="C11319" t="s">
        <v>5026</v>
      </c>
      <c r="D11319" t="s">
        <v>5027</v>
      </c>
      <c r="E11319">
        <v>56</v>
      </c>
      <c r="F11319" t="s">
        <v>48</v>
      </c>
      <c r="G11319" t="s">
        <v>49</v>
      </c>
      <c r="H11319" t="s">
        <v>50</v>
      </c>
      <c r="I11319" t="s">
        <v>51</v>
      </c>
      <c r="J11319" t="s">
        <v>52</v>
      </c>
      <c r="K11319">
        <v>3</v>
      </c>
      <c r="L11319" s="2">
        <v>500</v>
      </c>
      <c r="M11319">
        <v>5</v>
      </c>
      <c r="N11319" s="2">
        <v>1500</v>
      </c>
      <c r="O11319" s="2">
        <v>75</v>
      </c>
      <c r="P11319" s="2">
        <v>1425</v>
      </c>
      <c r="Q11319" s="2">
        <v>1127.04</v>
      </c>
      <c r="R11319" s="2">
        <v>297.95999999999998</v>
      </c>
      <c r="S11319" t="s">
        <v>53</v>
      </c>
      <c r="T11319" t="s">
        <v>37</v>
      </c>
      <c r="U11319" t="s">
        <v>38</v>
      </c>
      <c r="V11319" t="s">
        <v>39</v>
      </c>
      <c r="W11319" t="s">
        <v>124</v>
      </c>
      <c r="X11319" t="s">
        <v>97</v>
      </c>
      <c r="Y11319" t="s">
        <v>56</v>
      </c>
      <c r="Z11319" t="s">
        <v>107</v>
      </c>
      <c r="AA11319" t="s">
        <v>44</v>
      </c>
      <c r="AB11319" t="s">
        <v>44</v>
      </c>
    </row>
    <row r="11320" spans="1:28" x14ac:dyDescent="0.25">
      <c r="A11320" t="s">
        <v>16439</v>
      </c>
      <c r="B11320" s="1">
        <v>46198</v>
      </c>
      <c r="C11320" t="s">
        <v>5189</v>
      </c>
      <c r="D11320" t="s">
        <v>5190</v>
      </c>
      <c r="E11320">
        <v>27</v>
      </c>
      <c r="F11320" t="s">
        <v>48</v>
      </c>
      <c r="G11320" t="s">
        <v>197</v>
      </c>
      <c r="H11320" t="s">
        <v>198</v>
      </c>
      <c r="I11320" t="s">
        <v>74</v>
      </c>
      <c r="J11320" t="s">
        <v>75</v>
      </c>
      <c r="K11320">
        <v>4</v>
      </c>
      <c r="L11320" s="2">
        <v>2600</v>
      </c>
      <c r="M11320">
        <v>0</v>
      </c>
      <c r="N11320" s="2">
        <v>10400</v>
      </c>
      <c r="O11320" s="2">
        <v>0</v>
      </c>
      <c r="P11320" s="2">
        <v>10400</v>
      </c>
      <c r="Q11320" s="2">
        <v>8505.4</v>
      </c>
      <c r="R11320" s="2">
        <v>1894.6</v>
      </c>
      <c r="S11320" t="s">
        <v>53</v>
      </c>
      <c r="T11320" t="s">
        <v>96</v>
      </c>
      <c r="U11320" t="s">
        <v>96</v>
      </c>
      <c r="V11320" t="s">
        <v>39</v>
      </c>
      <c r="W11320" t="s">
        <v>124</v>
      </c>
      <c r="X11320" t="s">
        <v>41</v>
      </c>
      <c r="Y11320" t="s">
        <v>56</v>
      </c>
      <c r="Z11320" t="s">
        <v>43</v>
      </c>
      <c r="AA11320" t="s">
        <v>44</v>
      </c>
      <c r="AB11320" t="s">
        <v>44</v>
      </c>
    </row>
    <row r="11321" spans="1:28" x14ac:dyDescent="0.25">
      <c r="A11321" t="s">
        <v>16440</v>
      </c>
      <c r="B11321" s="1">
        <v>46198</v>
      </c>
      <c r="C11321" t="s">
        <v>11923</v>
      </c>
      <c r="D11321" t="s">
        <v>11924</v>
      </c>
      <c r="E11321">
        <v>32</v>
      </c>
      <c r="F11321" t="s">
        <v>48</v>
      </c>
      <c r="G11321" t="s">
        <v>318</v>
      </c>
      <c r="H11321" t="s">
        <v>319</v>
      </c>
      <c r="I11321" t="s">
        <v>34</v>
      </c>
      <c r="J11321" t="s">
        <v>190</v>
      </c>
      <c r="K11321">
        <v>4</v>
      </c>
      <c r="L11321" s="2">
        <v>2500</v>
      </c>
      <c r="M11321">
        <v>10</v>
      </c>
      <c r="N11321" s="2">
        <v>10000</v>
      </c>
      <c r="O11321" s="2">
        <v>1000</v>
      </c>
      <c r="P11321" s="2">
        <v>9000</v>
      </c>
      <c r="Q11321" s="2">
        <v>6275.75</v>
      </c>
      <c r="R11321" s="2">
        <v>2724.25</v>
      </c>
      <c r="S11321" t="s">
        <v>64</v>
      </c>
      <c r="T11321" t="s">
        <v>163</v>
      </c>
      <c r="U11321" t="s">
        <v>164</v>
      </c>
      <c r="V11321" t="s">
        <v>39</v>
      </c>
      <c r="W11321" t="s">
        <v>137</v>
      </c>
      <c r="X11321" t="s">
        <v>97</v>
      </c>
      <c r="Y11321" t="s">
        <v>42</v>
      </c>
      <c r="Z11321" t="s">
        <v>43</v>
      </c>
      <c r="AA11321" t="s">
        <v>44</v>
      </c>
      <c r="AB11321" t="s">
        <v>44</v>
      </c>
    </row>
    <row r="11322" spans="1:28" x14ac:dyDescent="0.25">
      <c r="A11322" t="s">
        <v>16441</v>
      </c>
      <c r="B11322" s="1">
        <v>46198</v>
      </c>
      <c r="C11322" t="s">
        <v>1253</v>
      </c>
      <c r="D11322" t="s">
        <v>1254</v>
      </c>
      <c r="E11322">
        <v>19</v>
      </c>
      <c r="F11322" t="s">
        <v>31</v>
      </c>
      <c r="G11322" t="s">
        <v>238</v>
      </c>
      <c r="H11322" t="s">
        <v>239</v>
      </c>
      <c r="I11322" t="s">
        <v>62</v>
      </c>
      <c r="J11322" t="s">
        <v>63</v>
      </c>
      <c r="K11322">
        <v>4</v>
      </c>
      <c r="L11322" s="2">
        <v>6500</v>
      </c>
      <c r="M11322">
        <v>15</v>
      </c>
      <c r="N11322" s="2">
        <v>26000</v>
      </c>
      <c r="O11322" s="2">
        <v>3900</v>
      </c>
      <c r="P11322" s="2">
        <v>22100</v>
      </c>
      <c r="Q11322" s="2">
        <v>14280.13</v>
      </c>
      <c r="R11322" s="2">
        <v>7819.87</v>
      </c>
      <c r="S11322" t="s">
        <v>53</v>
      </c>
      <c r="T11322" t="s">
        <v>163</v>
      </c>
      <c r="U11322" t="s">
        <v>164</v>
      </c>
      <c r="V11322" t="s">
        <v>39</v>
      </c>
      <c r="W11322" t="s">
        <v>137</v>
      </c>
      <c r="X11322" t="s">
        <v>97</v>
      </c>
      <c r="Y11322" t="s">
        <v>84</v>
      </c>
      <c r="Z11322" t="s">
        <v>107</v>
      </c>
      <c r="AA11322" t="s">
        <v>44</v>
      </c>
      <c r="AB11322" t="s">
        <v>44</v>
      </c>
    </row>
    <row r="11323" spans="1:28" x14ac:dyDescent="0.25">
      <c r="A11323" t="s">
        <v>16442</v>
      </c>
      <c r="B11323" s="1">
        <v>46198</v>
      </c>
      <c r="C11323" t="s">
        <v>926</v>
      </c>
      <c r="D11323" t="s">
        <v>927</v>
      </c>
      <c r="E11323">
        <v>53</v>
      </c>
      <c r="F11323" t="s">
        <v>48</v>
      </c>
      <c r="G11323" t="s">
        <v>352</v>
      </c>
      <c r="H11323" t="s">
        <v>353</v>
      </c>
      <c r="I11323" t="s">
        <v>103</v>
      </c>
      <c r="J11323" t="s">
        <v>104</v>
      </c>
      <c r="K11323">
        <v>5</v>
      </c>
      <c r="L11323" s="2">
        <v>850</v>
      </c>
      <c r="M11323">
        <v>0</v>
      </c>
      <c r="N11323" s="2">
        <v>4250</v>
      </c>
      <c r="O11323" s="2">
        <v>0</v>
      </c>
      <c r="P11323" s="2">
        <v>4250</v>
      </c>
      <c r="Q11323" s="2">
        <v>2386.6999999999998</v>
      </c>
      <c r="R11323" s="2">
        <v>1863.3</v>
      </c>
      <c r="S11323" t="s">
        <v>53</v>
      </c>
      <c r="T11323" t="s">
        <v>76</v>
      </c>
      <c r="U11323" t="s">
        <v>77</v>
      </c>
      <c r="V11323" t="s">
        <v>39</v>
      </c>
      <c r="W11323" t="s">
        <v>92</v>
      </c>
      <c r="X11323" t="s">
        <v>97</v>
      </c>
      <c r="Y11323" t="s">
        <v>42</v>
      </c>
      <c r="Z11323" t="s">
        <v>43</v>
      </c>
      <c r="AA11323" t="s">
        <v>44</v>
      </c>
      <c r="AB11323" t="s">
        <v>44</v>
      </c>
    </row>
    <row r="11324" spans="1:28" x14ac:dyDescent="0.25">
      <c r="A11324" t="s">
        <v>16443</v>
      </c>
      <c r="B11324" s="1">
        <v>46199</v>
      </c>
      <c r="C11324" t="s">
        <v>2507</v>
      </c>
      <c r="D11324" t="s">
        <v>2508</v>
      </c>
      <c r="E11324">
        <v>21</v>
      </c>
      <c r="F11324" t="s">
        <v>111</v>
      </c>
      <c r="G11324" t="s">
        <v>387</v>
      </c>
      <c r="H11324" t="s">
        <v>388</v>
      </c>
      <c r="I11324" t="s">
        <v>74</v>
      </c>
      <c r="J11324" t="s">
        <v>75</v>
      </c>
      <c r="K11324">
        <v>3</v>
      </c>
      <c r="L11324" s="2">
        <v>3200</v>
      </c>
      <c r="M11324">
        <v>0</v>
      </c>
      <c r="N11324" s="2">
        <v>9600</v>
      </c>
      <c r="O11324" s="2">
        <v>0</v>
      </c>
      <c r="P11324" s="2">
        <v>9600</v>
      </c>
      <c r="Q11324" s="2">
        <v>5354.52</v>
      </c>
      <c r="R11324" s="2">
        <v>4245.4799999999996</v>
      </c>
      <c r="S11324" t="s">
        <v>53</v>
      </c>
      <c r="T11324" t="s">
        <v>122</v>
      </c>
      <c r="U11324" t="s">
        <v>123</v>
      </c>
      <c r="V11324" t="s">
        <v>39</v>
      </c>
      <c r="W11324" t="s">
        <v>83</v>
      </c>
      <c r="X11324" t="s">
        <v>41</v>
      </c>
      <c r="Y11324" t="s">
        <v>42</v>
      </c>
      <c r="Z11324" t="s">
        <v>43</v>
      </c>
      <c r="AA11324" t="s">
        <v>44</v>
      </c>
      <c r="AB11324" t="s">
        <v>44</v>
      </c>
    </row>
    <row r="11325" spans="1:28" x14ac:dyDescent="0.25">
      <c r="A11325" t="s">
        <v>16444</v>
      </c>
      <c r="B11325" s="1">
        <v>46199</v>
      </c>
      <c r="C11325" t="s">
        <v>1128</v>
      </c>
      <c r="D11325" t="s">
        <v>1129</v>
      </c>
      <c r="E11325">
        <v>51</v>
      </c>
      <c r="F11325" t="s">
        <v>48</v>
      </c>
      <c r="G11325" t="s">
        <v>32</v>
      </c>
      <c r="H11325" t="s">
        <v>33</v>
      </c>
      <c r="I11325" t="s">
        <v>34</v>
      </c>
      <c r="J11325" t="s">
        <v>35</v>
      </c>
      <c r="K11325">
        <v>2</v>
      </c>
      <c r="L11325" s="2">
        <v>55000</v>
      </c>
      <c r="M11325">
        <v>25</v>
      </c>
      <c r="N11325" s="2">
        <v>110000</v>
      </c>
      <c r="O11325" s="2">
        <v>27500</v>
      </c>
      <c r="P11325" s="2">
        <v>82500</v>
      </c>
      <c r="Q11325" s="2">
        <v>49426.52</v>
      </c>
      <c r="R11325" s="2">
        <v>33073.480000000003</v>
      </c>
      <c r="S11325" t="s">
        <v>53</v>
      </c>
      <c r="T11325" t="s">
        <v>163</v>
      </c>
      <c r="U11325" t="s">
        <v>164</v>
      </c>
      <c r="V11325" t="s">
        <v>39</v>
      </c>
      <c r="W11325" t="s">
        <v>40</v>
      </c>
      <c r="X11325" t="s">
        <v>97</v>
      </c>
      <c r="Y11325" t="s">
        <v>42</v>
      </c>
      <c r="Z11325" t="s">
        <v>223</v>
      </c>
      <c r="AA11325" t="s">
        <v>44</v>
      </c>
      <c r="AB11325" t="s">
        <v>44</v>
      </c>
    </row>
    <row r="11326" spans="1:28" x14ac:dyDescent="0.25">
      <c r="A11326" t="s">
        <v>16445</v>
      </c>
      <c r="B11326" s="1">
        <v>46199</v>
      </c>
      <c r="C11326" t="s">
        <v>2615</v>
      </c>
      <c r="D11326" t="s">
        <v>2616</v>
      </c>
      <c r="E11326">
        <v>31</v>
      </c>
      <c r="F11326" t="s">
        <v>111</v>
      </c>
      <c r="G11326" t="s">
        <v>197</v>
      </c>
      <c r="H11326" t="s">
        <v>198</v>
      </c>
      <c r="I11326" t="s">
        <v>74</v>
      </c>
      <c r="J11326" t="s">
        <v>75</v>
      </c>
      <c r="K11326">
        <v>1</v>
      </c>
      <c r="L11326" s="2">
        <v>2600</v>
      </c>
      <c r="M11326">
        <v>10</v>
      </c>
      <c r="N11326" s="2">
        <v>2600</v>
      </c>
      <c r="O11326" s="2">
        <v>260</v>
      </c>
      <c r="P11326" s="2">
        <v>2340</v>
      </c>
      <c r="Q11326" s="2">
        <v>1520.7</v>
      </c>
      <c r="R11326" s="2">
        <v>819.3</v>
      </c>
      <c r="S11326" t="s">
        <v>53</v>
      </c>
      <c r="T11326" t="s">
        <v>163</v>
      </c>
      <c r="U11326" t="s">
        <v>164</v>
      </c>
      <c r="V11326" t="s">
        <v>39</v>
      </c>
      <c r="W11326" t="s">
        <v>137</v>
      </c>
      <c r="X11326" t="s">
        <v>67</v>
      </c>
      <c r="Y11326" t="s">
        <v>42</v>
      </c>
      <c r="Z11326" t="s">
        <v>43</v>
      </c>
      <c r="AA11326" t="s">
        <v>44</v>
      </c>
      <c r="AB11326" t="s">
        <v>44</v>
      </c>
    </row>
    <row r="11327" spans="1:28" x14ac:dyDescent="0.25">
      <c r="A11327" t="s">
        <v>16446</v>
      </c>
      <c r="B11327" s="1">
        <v>46199</v>
      </c>
      <c r="C11327" t="s">
        <v>5142</v>
      </c>
      <c r="D11327" t="s">
        <v>5143</v>
      </c>
      <c r="E11327">
        <v>31</v>
      </c>
      <c r="F11327" t="s">
        <v>48</v>
      </c>
      <c r="G11327" t="s">
        <v>227</v>
      </c>
      <c r="H11327" t="s">
        <v>228</v>
      </c>
      <c r="I11327" t="s">
        <v>74</v>
      </c>
      <c r="J11327" t="s">
        <v>75</v>
      </c>
      <c r="K11327">
        <v>2</v>
      </c>
      <c r="L11327" s="2">
        <v>1400</v>
      </c>
      <c r="M11327">
        <v>25</v>
      </c>
      <c r="N11327" s="2">
        <v>2800</v>
      </c>
      <c r="O11327" s="2">
        <v>700</v>
      </c>
      <c r="P11327" s="2">
        <v>2100</v>
      </c>
      <c r="Q11327" s="2">
        <v>1445.36</v>
      </c>
      <c r="R11327" s="2">
        <v>654.64</v>
      </c>
      <c r="S11327" t="s">
        <v>64</v>
      </c>
      <c r="T11327" t="s">
        <v>105</v>
      </c>
      <c r="U11327" t="s">
        <v>106</v>
      </c>
      <c r="V11327" t="s">
        <v>39</v>
      </c>
      <c r="W11327" t="s">
        <v>137</v>
      </c>
      <c r="X11327" t="s">
        <v>97</v>
      </c>
      <c r="Y11327" t="s">
        <v>56</v>
      </c>
      <c r="Z11327" t="s">
        <v>43</v>
      </c>
      <c r="AA11327" t="s">
        <v>68</v>
      </c>
      <c r="AB11327" t="s">
        <v>44</v>
      </c>
    </row>
    <row r="11328" spans="1:28" x14ac:dyDescent="0.25">
      <c r="A11328" t="s">
        <v>16447</v>
      </c>
      <c r="B11328" s="1">
        <v>46199</v>
      </c>
      <c r="C11328" t="s">
        <v>3051</v>
      </c>
      <c r="D11328" t="s">
        <v>3052</v>
      </c>
      <c r="E11328">
        <v>38</v>
      </c>
      <c r="F11328" t="s">
        <v>48</v>
      </c>
      <c r="G11328" t="s">
        <v>561</v>
      </c>
      <c r="H11328" t="s">
        <v>562</v>
      </c>
      <c r="I11328" t="s">
        <v>34</v>
      </c>
      <c r="J11328" t="s">
        <v>143</v>
      </c>
      <c r="K11328">
        <v>1</v>
      </c>
      <c r="L11328" s="2">
        <v>900</v>
      </c>
      <c r="M11328">
        <v>20</v>
      </c>
      <c r="N11328" s="2">
        <v>900</v>
      </c>
      <c r="O11328" s="2">
        <v>180</v>
      </c>
      <c r="P11328" s="2">
        <v>720</v>
      </c>
      <c r="Q11328" s="2">
        <v>440.5</v>
      </c>
      <c r="R11328" s="2">
        <v>279.5</v>
      </c>
      <c r="S11328" t="s">
        <v>53</v>
      </c>
      <c r="T11328" t="s">
        <v>65</v>
      </c>
      <c r="U11328" t="s">
        <v>65</v>
      </c>
      <c r="V11328" t="s">
        <v>39</v>
      </c>
      <c r="W11328" t="s">
        <v>66</v>
      </c>
      <c r="X11328" t="s">
        <v>67</v>
      </c>
      <c r="Y11328" t="s">
        <v>56</v>
      </c>
      <c r="Z11328" t="s">
        <v>508</v>
      </c>
      <c r="AA11328" t="s">
        <v>44</v>
      </c>
      <c r="AB11328" t="s">
        <v>44</v>
      </c>
    </row>
    <row r="11329" spans="1:28" x14ac:dyDescent="0.25">
      <c r="A11329" t="s">
        <v>16448</v>
      </c>
      <c r="B11329" s="1">
        <v>46199</v>
      </c>
      <c r="C11329" t="s">
        <v>7045</v>
      </c>
      <c r="D11329" t="s">
        <v>7046</v>
      </c>
      <c r="E11329">
        <v>33</v>
      </c>
      <c r="F11329" t="s">
        <v>48</v>
      </c>
      <c r="G11329" t="s">
        <v>238</v>
      </c>
      <c r="H11329" t="s">
        <v>239</v>
      </c>
      <c r="I11329" t="s">
        <v>62</v>
      </c>
      <c r="J11329" t="s">
        <v>63</v>
      </c>
      <c r="K11329">
        <v>4</v>
      </c>
      <c r="L11329" s="2">
        <v>6500</v>
      </c>
      <c r="M11329">
        <v>30</v>
      </c>
      <c r="N11329" s="2">
        <v>26000</v>
      </c>
      <c r="O11329" s="2">
        <v>7800</v>
      </c>
      <c r="P11329" s="2">
        <v>18200</v>
      </c>
      <c r="Q11329" s="2">
        <v>10343.43</v>
      </c>
      <c r="R11329" s="2">
        <v>7856.57</v>
      </c>
      <c r="S11329" t="s">
        <v>53</v>
      </c>
      <c r="T11329" t="s">
        <v>37</v>
      </c>
      <c r="U11329" t="s">
        <v>38</v>
      </c>
      <c r="V11329" t="s">
        <v>39</v>
      </c>
      <c r="W11329" t="s">
        <v>83</v>
      </c>
      <c r="X11329" t="s">
        <v>41</v>
      </c>
      <c r="Y11329" t="s">
        <v>84</v>
      </c>
      <c r="Z11329" t="s">
        <v>107</v>
      </c>
      <c r="AA11329" t="s">
        <v>44</v>
      </c>
      <c r="AB11329" t="s">
        <v>68</v>
      </c>
    </row>
    <row r="11330" spans="1:28" x14ac:dyDescent="0.25">
      <c r="A11330" t="s">
        <v>16449</v>
      </c>
      <c r="B11330" s="1">
        <v>46199</v>
      </c>
      <c r="C11330" t="s">
        <v>5543</v>
      </c>
      <c r="D11330" t="s">
        <v>5544</v>
      </c>
      <c r="E11330">
        <v>31</v>
      </c>
      <c r="F11330" t="s">
        <v>111</v>
      </c>
      <c r="G11330" t="s">
        <v>188</v>
      </c>
      <c r="H11330" t="s">
        <v>189</v>
      </c>
      <c r="I11330" t="s">
        <v>34</v>
      </c>
      <c r="J11330" t="s">
        <v>190</v>
      </c>
      <c r="K11330">
        <v>1</v>
      </c>
      <c r="L11330" s="2">
        <v>1800</v>
      </c>
      <c r="M11330">
        <v>15</v>
      </c>
      <c r="N11330" s="2">
        <v>1800</v>
      </c>
      <c r="O11330" s="2">
        <v>270</v>
      </c>
      <c r="P11330" s="2">
        <v>1530</v>
      </c>
      <c r="Q11330" s="2">
        <v>948.52</v>
      </c>
      <c r="R11330" s="2">
        <v>581.48</v>
      </c>
      <c r="S11330" t="s">
        <v>36</v>
      </c>
      <c r="T11330" t="s">
        <v>290</v>
      </c>
      <c r="U11330" t="s">
        <v>291</v>
      </c>
      <c r="V11330" t="s">
        <v>39</v>
      </c>
      <c r="W11330" t="s">
        <v>66</v>
      </c>
      <c r="X11330" t="s">
        <v>97</v>
      </c>
      <c r="Y11330" t="s">
        <v>56</v>
      </c>
      <c r="Z11330" t="s">
        <v>43</v>
      </c>
      <c r="AA11330" t="s">
        <v>44</v>
      </c>
      <c r="AB11330" t="s">
        <v>44</v>
      </c>
    </row>
    <row r="11331" spans="1:28" x14ac:dyDescent="0.25">
      <c r="A11331" t="s">
        <v>16450</v>
      </c>
      <c r="B11331" s="1">
        <v>46199</v>
      </c>
      <c r="C11331" t="s">
        <v>3848</v>
      </c>
      <c r="D11331" t="s">
        <v>3849</v>
      </c>
      <c r="E11331">
        <v>60</v>
      </c>
      <c r="F11331" t="s">
        <v>31</v>
      </c>
      <c r="G11331" t="s">
        <v>72</v>
      </c>
      <c r="H11331" t="s">
        <v>73</v>
      </c>
      <c r="I11331" t="s">
        <v>74</v>
      </c>
      <c r="J11331" t="s">
        <v>75</v>
      </c>
      <c r="K11331">
        <v>1</v>
      </c>
      <c r="L11331" s="2">
        <v>2200</v>
      </c>
      <c r="M11331">
        <v>5</v>
      </c>
      <c r="N11331" s="2">
        <v>2200</v>
      </c>
      <c r="O11331" s="2">
        <v>110</v>
      </c>
      <c r="P11331" s="2">
        <v>2090</v>
      </c>
      <c r="Q11331" s="2">
        <v>1387.38</v>
      </c>
      <c r="R11331" s="2">
        <v>702.62</v>
      </c>
      <c r="S11331" t="s">
        <v>53</v>
      </c>
      <c r="T11331" t="s">
        <v>290</v>
      </c>
      <c r="U11331" t="s">
        <v>291</v>
      </c>
      <c r="V11331" t="s">
        <v>39</v>
      </c>
      <c r="W11331" t="s">
        <v>83</v>
      </c>
      <c r="X11331" t="s">
        <v>97</v>
      </c>
      <c r="Y11331" t="s">
        <v>56</v>
      </c>
      <c r="Z11331" t="s">
        <v>43</v>
      </c>
      <c r="AA11331" t="s">
        <v>44</v>
      </c>
      <c r="AB11331" t="s">
        <v>44</v>
      </c>
    </row>
    <row r="11332" spans="1:28" x14ac:dyDescent="0.25">
      <c r="A11332" t="s">
        <v>16451</v>
      </c>
      <c r="B11332" s="1">
        <v>46199</v>
      </c>
      <c r="C11332" t="s">
        <v>1840</v>
      </c>
      <c r="D11332" t="s">
        <v>1841</v>
      </c>
      <c r="E11332">
        <v>50</v>
      </c>
      <c r="F11332" t="s">
        <v>31</v>
      </c>
      <c r="G11332" t="s">
        <v>273</v>
      </c>
      <c r="H11332" t="s">
        <v>274</v>
      </c>
      <c r="I11332" t="s">
        <v>51</v>
      </c>
      <c r="J11332" t="s">
        <v>52</v>
      </c>
      <c r="K11332">
        <v>2</v>
      </c>
      <c r="L11332" s="2">
        <v>250</v>
      </c>
      <c r="M11332">
        <v>5</v>
      </c>
      <c r="N11332" s="2">
        <v>500</v>
      </c>
      <c r="O11332" s="2">
        <v>25</v>
      </c>
      <c r="P11332" s="2">
        <v>475</v>
      </c>
      <c r="Q11332" s="2">
        <v>322.67</v>
      </c>
      <c r="R11332" s="2">
        <v>152.33000000000001</v>
      </c>
      <c r="S11332" t="s">
        <v>53</v>
      </c>
      <c r="T11332" t="s">
        <v>136</v>
      </c>
      <c r="U11332" t="s">
        <v>38</v>
      </c>
      <c r="V11332" t="s">
        <v>39</v>
      </c>
      <c r="W11332" t="s">
        <v>124</v>
      </c>
      <c r="X11332" t="s">
        <v>41</v>
      </c>
      <c r="Y11332" t="s">
        <v>84</v>
      </c>
      <c r="Z11332" t="s">
        <v>43</v>
      </c>
      <c r="AA11332" t="s">
        <v>44</v>
      </c>
      <c r="AB11332" t="s">
        <v>44</v>
      </c>
    </row>
    <row r="11333" spans="1:28" x14ac:dyDescent="0.25">
      <c r="A11333" t="s">
        <v>16452</v>
      </c>
      <c r="B11333" s="1">
        <v>46199</v>
      </c>
      <c r="C11333" t="s">
        <v>1229</v>
      </c>
      <c r="D11333" t="s">
        <v>1230</v>
      </c>
      <c r="E11333">
        <v>44</v>
      </c>
      <c r="F11333" t="s">
        <v>48</v>
      </c>
      <c r="G11333" t="s">
        <v>238</v>
      </c>
      <c r="H11333" t="s">
        <v>239</v>
      </c>
      <c r="I11333" t="s">
        <v>62</v>
      </c>
      <c r="J11333" t="s">
        <v>63</v>
      </c>
      <c r="K11333">
        <v>1</v>
      </c>
      <c r="L11333" s="2">
        <v>6500</v>
      </c>
      <c r="M11333">
        <v>10</v>
      </c>
      <c r="N11333" s="2">
        <v>6500</v>
      </c>
      <c r="O11333" s="2">
        <v>650</v>
      </c>
      <c r="P11333" s="2">
        <v>5850</v>
      </c>
      <c r="Q11333" s="2">
        <v>3737.56</v>
      </c>
      <c r="R11333" s="2">
        <v>2112.44</v>
      </c>
      <c r="S11333" t="s">
        <v>53</v>
      </c>
      <c r="T11333" t="s">
        <v>105</v>
      </c>
      <c r="U11333" t="s">
        <v>106</v>
      </c>
      <c r="V11333" t="s">
        <v>39</v>
      </c>
      <c r="W11333" t="s">
        <v>124</v>
      </c>
      <c r="X11333" t="s">
        <v>41</v>
      </c>
      <c r="Y11333" t="s">
        <v>56</v>
      </c>
      <c r="Z11333" t="s">
        <v>43</v>
      </c>
      <c r="AA11333" t="s">
        <v>44</v>
      </c>
      <c r="AB11333" t="s">
        <v>68</v>
      </c>
    </row>
    <row r="11334" spans="1:28" x14ac:dyDescent="0.25">
      <c r="A11334" t="s">
        <v>16453</v>
      </c>
      <c r="B11334" s="1">
        <v>46200</v>
      </c>
      <c r="C11334" t="s">
        <v>3807</v>
      </c>
      <c r="D11334" t="s">
        <v>3808</v>
      </c>
      <c r="E11334">
        <v>34</v>
      </c>
      <c r="F11334" t="s">
        <v>48</v>
      </c>
      <c r="G11334" t="s">
        <v>366</v>
      </c>
      <c r="H11334" t="s">
        <v>367</v>
      </c>
      <c r="I11334" t="s">
        <v>34</v>
      </c>
      <c r="J11334" t="s">
        <v>130</v>
      </c>
      <c r="K11334">
        <v>5</v>
      </c>
      <c r="L11334" s="2">
        <v>14500</v>
      </c>
      <c r="M11334">
        <v>10</v>
      </c>
      <c r="N11334" s="2">
        <v>72500</v>
      </c>
      <c r="O11334" s="2">
        <v>7250</v>
      </c>
      <c r="P11334" s="2">
        <v>65250</v>
      </c>
      <c r="Q11334" s="2">
        <v>45678</v>
      </c>
      <c r="R11334" s="2">
        <v>19572</v>
      </c>
      <c r="S11334" t="s">
        <v>53</v>
      </c>
      <c r="T11334" t="s">
        <v>290</v>
      </c>
      <c r="U11334" t="s">
        <v>291</v>
      </c>
      <c r="V11334" t="s">
        <v>39</v>
      </c>
      <c r="W11334" t="s">
        <v>137</v>
      </c>
      <c r="X11334" t="s">
        <v>97</v>
      </c>
      <c r="Y11334" t="s">
        <v>56</v>
      </c>
      <c r="Z11334" t="s">
        <v>144</v>
      </c>
      <c r="AA11334" t="s">
        <v>44</v>
      </c>
      <c r="AB11334" t="s">
        <v>44</v>
      </c>
    </row>
    <row r="11335" spans="1:28" x14ac:dyDescent="0.25">
      <c r="A11335" t="s">
        <v>16454</v>
      </c>
      <c r="B11335" s="1">
        <v>46200</v>
      </c>
      <c r="C11335" t="s">
        <v>1029</v>
      </c>
      <c r="D11335" t="s">
        <v>1030</v>
      </c>
      <c r="E11335">
        <v>41</v>
      </c>
      <c r="F11335" t="s">
        <v>48</v>
      </c>
      <c r="G11335" t="s">
        <v>227</v>
      </c>
      <c r="H11335" t="s">
        <v>228</v>
      </c>
      <c r="I11335" t="s">
        <v>74</v>
      </c>
      <c r="J11335" t="s">
        <v>75</v>
      </c>
      <c r="K11335">
        <v>2</v>
      </c>
      <c r="L11335" s="2">
        <v>1400</v>
      </c>
      <c r="M11335">
        <v>15</v>
      </c>
      <c r="N11335" s="2">
        <v>2800</v>
      </c>
      <c r="O11335" s="2">
        <v>420</v>
      </c>
      <c r="P11335" s="2">
        <v>2380</v>
      </c>
      <c r="Q11335" s="2">
        <v>1605.47</v>
      </c>
      <c r="R11335" s="2">
        <v>774.53</v>
      </c>
      <c r="S11335" t="s">
        <v>53</v>
      </c>
      <c r="T11335" t="s">
        <v>407</v>
      </c>
      <c r="U11335" t="s">
        <v>408</v>
      </c>
      <c r="V11335" t="s">
        <v>39</v>
      </c>
      <c r="W11335" t="s">
        <v>92</v>
      </c>
      <c r="X11335" t="s">
        <v>41</v>
      </c>
      <c r="Y11335" t="s">
        <v>42</v>
      </c>
      <c r="Z11335" t="s">
        <v>223</v>
      </c>
      <c r="AA11335" t="s">
        <v>44</v>
      </c>
      <c r="AB11335" t="s">
        <v>44</v>
      </c>
    </row>
    <row r="11336" spans="1:28" x14ac:dyDescent="0.25">
      <c r="A11336" t="s">
        <v>16455</v>
      </c>
      <c r="B11336" s="1">
        <v>46200</v>
      </c>
      <c r="C11336" t="s">
        <v>1978</v>
      </c>
      <c r="D11336" t="s">
        <v>1979</v>
      </c>
      <c r="E11336">
        <v>30</v>
      </c>
      <c r="F11336" t="s">
        <v>31</v>
      </c>
      <c r="G11336" t="s">
        <v>217</v>
      </c>
      <c r="H11336" t="s">
        <v>218</v>
      </c>
      <c r="I11336" t="s">
        <v>34</v>
      </c>
      <c r="J11336" t="s">
        <v>130</v>
      </c>
      <c r="K11336">
        <v>2</v>
      </c>
      <c r="L11336" s="2">
        <v>28000</v>
      </c>
      <c r="M11336">
        <v>5</v>
      </c>
      <c r="N11336" s="2">
        <v>56000</v>
      </c>
      <c r="O11336" s="2">
        <v>2800</v>
      </c>
      <c r="P11336" s="2">
        <v>53200</v>
      </c>
      <c r="Q11336" s="2">
        <v>39841.1</v>
      </c>
      <c r="R11336" s="2">
        <v>13358.9</v>
      </c>
      <c r="S11336" t="s">
        <v>36</v>
      </c>
      <c r="T11336" t="s">
        <v>114</v>
      </c>
      <c r="U11336" t="s">
        <v>115</v>
      </c>
      <c r="V11336" t="s">
        <v>39</v>
      </c>
      <c r="W11336" t="s">
        <v>124</v>
      </c>
      <c r="X11336" t="s">
        <v>41</v>
      </c>
      <c r="Y11336" t="s">
        <v>56</v>
      </c>
      <c r="Z11336" t="s">
        <v>43</v>
      </c>
      <c r="AA11336" t="s">
        <v>44</v>
      </c>
      <c r="AB11336" t="s">
        <v>44</v>
      </c>
    </row>
    <row r="11337" spans="1:28" x14ac:dyDescent="0.25">
      <c r="A11337" t="s">
        <v>16456</v>
      </c>
      <c r="B11337" s="1">
        <v>46200</v>
      </c>
      <c r="C11337" t="s">
        <v>13091</v>
      </c>
      <c r="D11337" t="s">
        <v>13092</v>
      </c>
      <c r="E11337">
        <v>43</v>
      </c>
      <c r="F11337" t="s">
        <v>31</v>
      </c>
      <c r="G11337" t="s">
        <v>101</v>
      </c>
      <c r="H11337" t="s">
        <v>102</v>
      </c>
      <c r="I11337" t="s">
        <v>103</v>
      </c>
      <c r="J11337" t="s">
        <v>104</v>
      </c>
      <c r="K11337">
        <v>2</v>
      </c>
      <c r="L11337" s="2">
        <v>1800</v>
      </c>
      <c r="M11337">
        <v>20</v>
      </c>
      <c r="N11337" s="2">
        <v>3600</v>
      </c>
      <c r="O11337" s="2">
        <v>720</v>
      </c>
      <c r="P11337" s="2">
        <v>2880</v>
      </c>
      <c r="Q11337" s="2">
        <v>1984.17</v>
      </c>
      <c r="R11337" s="2">
        <v>895.83</v>
      </c>
      <c r="S11337" t="s">
        <v>36</v>
      </c>
      <c r="T11337" t="s">
        <v>407</v>
      </c>
      <c r="U11337" t="s">
        <v>408</v>
      </c>
      <c r="V11337" t="s">
        <v>39</v>
      </c>
      <c r="W11337" t="s">
        <v>124</v>
      </c>
      <c r="X11337" t="s">
        <v>97</v>
      </c>
      <c r="Y11337" t="s">
        <v>84</v>
      </c>
      <c r="Z11337" t="s">
        <v>107</v>
      </c>
      <c r="AA11337" t="s">
        <v>44</v>
      </c>
      <c r="AB11337" t="s">
        <v>44</v>
      </c>
    </row>
    <row r="11338" spans="1:28" x14ac:dyDescent="0.25">
      <c r="A11338" t="s">
        <v>16457</v>
      </c>
      <c r="B11338" s="1">
        <v>46200</v>
      </c>
      <c r="C11338" t="s">
        <v>1063</v>
      </c>
      <c r="D11338" t="s">
        <v>1064</v>
      </c>
      <c r="E11338">
        <v>27</v>
      </c>
      <c r="F11338" t="s">
        <v>48</v>
      </c>
      <c r="G11338" t="s">
        <v>202</v>
      </c>
      <c r="H11338" t="s">
        <v>203</v>
      </c>
      <c r="I11338" t="s">
        <v>103</v>
      </c>
      <c r="J11338" t="s">
        <v>104</v>
      </c>
      <c r="K11338">
        <v>1</v>
      </c>
      <c r="L11338" s="2">
        <v>550</v>
      </c>
      <c r="M11338">
        <v>15</v>
      </c>
      <c r="N11338" s="2">
        <v>550</v>
      </c>
      <c r="O11338" s="2">
        <v>82.5</v>
      </c>
      <c r="P11338" s="2">
        <v>467.5</v>
      </c>
      <c r="Q11338" s="2">
        <v>366.86</v>
      </c>
      <c r="R11338" s="2">
        <v>100.64</v>
      </c>
      <c r="S11338" t="s">
        <v>64</v>
      </c>
      <c r="T11338" t="s">
        <v>76</v>
      </c>
      <c r="U11338" t="s">
        <v>77</v>
      </c>
      <c r="V11338" t="s">
        <v>39</v>
      </c>
      <c r="W11338" t="s">
        <v>137</v>
      </c>
      <c r="X11338" t="s">
        <v>41</v>
      </c>
      <c r="Y11338" t="s">
        <v>56</v>
      </c>
      <c r="Z11338" t="s">
        <v>43</v>
      </c>
      <c r="AA11338" t="s">
        <v>44</v>
      </c>
      <c r="AB11338" t="s">
        <v>44</v>
      </c>
    </row>
    <row r="11339" spans="1:28" x14ac:dyDescent="0.25">
      <c r="A11339" t="s">
        <v>16458</v>
      </c>
      <c r="B11339" s="1">
        <v>46200</v>
      </c>
      <c r="C11339" t="s">
        <v>4070</v>
      </c>
      <c r="D11339" t="s">
        <v>4071</v>
      </c>
      <c r="E11339">
        <v>36</v>
      </c>
      <c r="F11339" t="s">
        <v>48</v>
      </c>
      <c r="G11339" t="s">
        <v>188</v>
      </c>
      <c r="H11339" t="s">
        <v>189</v>
      </c>
      <c r="I11339" t="s">
        <v>34</v>
      </c>
      <c r="J11339" t="s">
        <v>190</v>
      </c>
      <c r="K11339">
        <v>2</v>
      </c>
      <c r="L11339" s="2">
        <v>1800</v>
      </c>
      <c r="M11339">
        <v>15</v>
      </c>
      <c r="N11339" s="2">
        <v>3600</v>
      </c>
      <c r="O11339" s="2">
        <v>540</v>
      </c>
      <c r="P11339" s="2">
        <v>3060</v>
      </c>
      <c r="Q11339" s="2">
        <v>2238.19</v>
      </c>
      <c r="R11339" s="2">
        <v>821.81</v>
      </c>
      <c r="S11339" t="s">
        <v>36</v>
      </c>
      <c r="T11339" t="s">
        <v>76</v>
      </c>
      <c r="U11339" t="s">
        <v>77</v>
      </c>
      <c r="V11339" t="s">
        <v>39</v>
      </c>
      <c r="W11339" t="s">
        <v>83</v>
      </c>
      <c r="X11339" t="s">
        <v>67</v>
      </c>
      <c r="Y11339" t="s">
        <v>84</v>
      </c>
      <c r="Z11339" t="s">
        <v>43</v>
      </c>
      <c r="AA11339" t="s">
        <v>44</v>
      </c>
      <c r="AB11339" t="s">
        <v>44</v>
      </c>
    </row>
    <row r="11340" spans="1:28" x14ac:dyDescent="0.25">
      <c r="A11340" t="s">
        <v>16459</v>
      </c>
      <c r="B11340" s="1">
        <v>46200</v>
      </c>
      <c r="C11340" t="s">
        <v>1069</v>
      </c>
      <c r="D11340" t="s">
        <v>1070</v>
      </c>
      <c r="E11340">
        <v>36</v>
      </c>
      <c r="F11340" t="s">
        <v>48</v>
      </c>
      <c r="G11340" t="s">
        <v>88</v>
      </c>
      <c r="H11340" t="s">
        <v>89</v>
      </c>
      <c r="I11340" t="s">
        <v>62</v>
      </c>
      <c r="J11340" t="s">
        <v>63</v>
      </c>
      <c r="K11340">
        <v>1</v>
      </c>
      <c r="L11340" s="2">
        <v>4200</v>
      </c>
      <c r="M11340">
        <v>20</v>
      </c>
      <c r="N11340" s="2">
        <v>4200</v>
      </c>
      <c r="O11340" s="2">
        <v>840</v>
      </c>
      <c r="P11340" s="2">
        <v>3360</v>
      </c>
      <c r="Q11340" s="2">
        <v>2140.75</v>
      </c>
      <c r="R11340" s="2">
        <v>1219.25</v>
      </c>
      <c r="S11340" t="s">
        <v>53</v>
      </c>
      <c r="T11340" t="s">
        <v>263</v>
      </c>
      <c r="U11340" t="s">
        <v>91</v>
      </c>
      <c r="V11340" t="s">
        <v>39</v>
      </c>
      <c r="W11340" t="s">
        <v>92</v>
      </c>
      <c r="X11340" t="s">
        <v>41</v>
      </c>
      <c r="Y11340" t="s">
        <v>56</v>
      </c>
      <c r="Z11340" t="s">
        <v>43</v>
      </c>
      <c r="AA11340" t="s">
        <v>44</v>
      </c>
      <c r="AB11340" t="s">
        <v>44</v>
      </c>
    </row>
    <row r="11341" spans="1:28" x14ac:dyDescent="0.25">
      <c r="A11341" t="s">
        <v>16460</v>
      </c>
      <c r="B11341" s="1">
        <v>46200</v>
      </c>
      <c r="C11341" t="s">
        <v>15821</v>
      </c>
      <c r="D11341" t="s">
        <v>15822</v>
      </c>
      <c r="E11341">
        <v>48</v>
      </c>
      <c r="F11341" t="s">
        <v>111</v>
      </c>
      <c r="G11341" t="s">
        <v>217</v>
      </c>
      <c r="H11341" t="s">
        <v>218</v>
      </c>
      <c r="I11341" t="s">
        <v>34</v>
      </c>
      <c r="J11341" t="s">
        <v>130</v>
      </c>
      <c r="K11341">
        <v>5</v>
      </c>
      <c r="L11341" s="2">
        <v>28000</v>
      </c>
      <c r="M11341">
        <v>0</v>
      </c>
      <c r="N11341" s="2">
        <v>140000</v>
      </c>
      <c r="O11341" s="2">
        <v>0</v>
      </c>
      <c r="P11341" s="2">
        <v>140000</v>
      </c>
      <c r="Q11341" s="2">
        <v>114073.33</v>
      </c>
      <c r="R11341" s="2">
        <v>25926.67</v>
      </c>
      <c r="S11341" t="s">
        <v>53</v>
      </c>
      <c r="T11341" t="s">
        <v>398</v>
      </c>
      <c r="U11341" t="s">
        <v>399</v>
      </c>
      <c r="V11341" t="s">
        <v>39</v>
      </c>
      <c r="W11341" t="s">
        <v>40</v>
      </c>
      <c r="X11341" t="s">
        <v>67</v>
      </c>
      <c r="Y11341" t="s">
        <v>56</v>
      </c>
      <c r="Z11341" t="s">
        <v>43</v>
      </c>
      <c r="AA11341" t="s">
        <v>44</v>
      </c>
      <c r="AB11341" t="s">
        <v>44</v>
      </c>
    </row>
    <row r="11342" spans="1:28" x14ac:dyDescent="0.25">
      <c r="A11342" t="s">
        <v>16461</v>
      </c>
      <c r="B11342" s="1">
        <v>46200</v>
      </c>
      <c r="C11342" t="s">
        <v>11346</v>
      </c>
      <c r="D11342" t="s">
        <v>11347</v>
      </c>
      <c r="E11342">
        <v>44</v>
      </c>
      <c r="F11342" t="s">
        <v>31</v>
      </c>
      <c r="G11342" t="s">
        <v>280</v>
      </c>
      <c r="H11342" t="s">
        <v>281</v>
      </c>
      <c r="I11342" t="s">
        <v>62</v>
      </c>
      <c r="J11342" t="s">
        <v>190</v>
      </c>
      <c r="K11342">
        <v>2</v>
      </c>
      <c r="L11342" s="2">
        <v>700</v>
      </c>
      <c r="M11342">
        <v>25</v>
      </c>
      <c r="N11342" s="2">
        <v>1400</v>
      </c>
      <c r="O11342" s="2">
        <v>350</v>
      </c>
      <c r="P11342" s="2">
        <v>1050</v>
      </c>
      <c r="Q11342" s="2">
        <v>705.15</v>
      </c>
      <c r="R11342" s="2">
        <v>344.85</v>
      </c>
      <c r="S11342" t="s">
        <v>53</v>
      </c>
      <c r="T11342" t="s">
        <v>407</v>
      </c>
      <c r="U11342" t="s">
        <v>408</v>
      </c>
      <c r="V11342" t="s">
        <v>39</v>
      </c>
      <c r="W11342" t="s">
        <v>137</v>
      </c>
      <c r="X11342" t="s">
        <v>97</v>
      </c>
      <c r="Y11342" t="s">
        <v>84</v>
      </c>
      <c r="Z11342" t="s">
        <v>43</v>
      </c>
      <c r="AA11342" t="s">
        <v>44</v>
      </c>
      <c r="AB11342" t="s">
        <v>44</v>
      </c>
    </row>
    <row r="11343" spans="1:28" x14ac:dyDescent="0.25">
      <c r="A11343" t="s">
        <v>16462</v>
      </c>
      <c r="B11343" s="1">
        <v>46201</v>
      </c>
      <c r="C11343" t="s">
        <v>6160</v>
      </c>
      <c r="D11343" t="s">
        <v>6161</v>
      </c>
      <c r="E11343">
        <v>44</v>
      </c>
      <c r="F11343" t="s">
        <v>48</v>
      </c>
      <c r="G11343" t="s">
        <v>119</v>
      </c>
      <c r="H11343" t="s">
        <v>120</v>
      </c>
      <c r="I11343" t="s">
        <v>62</v>
      </c>
      <c r="J11343" t="s">
        <v>121</v>
      </c>
      <c r="K11343">
        <v>2</v>
      </c>
      <c r="L11343" s="2">
        <v>4800</v>
      </c>
      <c r="M11343">
        <v>20</v>
      </c>
      <c r="N11343" s="2">
        <v>9600</v>
      </c>
      <c r="O11343" s="2">
        <v>1920</v>
      </c>
      <c r="P11343" s="2">
        <v>7680</v>
      </c>
      <c r="Q11343" s="2">
        <v>5514.33</v>
      </c>
      <c r="R11343" s="2">
        <v>2165.67</v>
      </c>
      <c r="S11343" t="s">
        <v>36</v>
      </c>
      <c r="T11343" t="s">
        <v>290</v>
      </c>
      <c r="U11343" t="s">
        <v>291</v>
      </c>
      <c r="V11343" t="s">
        <v>39</v>
      </c>
      <c r="W11343" t="s">
        <v>124</v>
      </c>
      <c r="X11343" t="s">
        <v>67</v>
      </c>
      <c r="Y11343" t="s">
        <v>56</v>
      </c>
      <c r="Z11343" t="s">
        <v>43</v>
      </c>
      <c r="AA11343" t="s">
        <v>44</v>
      </c>
      <c r="AB11343" t="s">
        <v>44</v>
      </c>
    </row>
    <row r="11344" spans="1:28" x14ac:dyDescent="0.25">
      <c r="A11344" t="s">
        <v>16463</v>
      </c>
      <c r="B11344" s="1">
        <v>46201</v>
      </c>
      <c r="C11344" t="s">
        <v>6037</v>
      </c>
      <c r="D11344" t="s">
        <v>6038</v>
      </c>
      <c r="E11344">
        <v>40</v>
      </c>
      <c r="F11344" t="s">
        <v>111</v>
      </c>
      <c r="G11344" t="s">
        <v>188</v>
      </c>
      <c r="H11344" t="s">
        <v>189</v>
      </c>
      <c r="I11344" t="s">
        <v>34</v>
      </c>
      <c r="J11344" t="s">
        <v>190</v>
      </c>
      <c r="K11344">
        <v>1</v>
      </c>
      <c r="L11344" s="2">
        <v>1800</v>
      </c>
      <c r="M11344">
        <v>0</v>
      </c>
      <c r="N11344" s="2">
        <v>1800</v>
      </c>
      <c r="O11344" s="2">
        <v>0</v>
      </c>
      <c r="P11344" s="2">
        <v>1800</v>
      </c>
      <c r="Q11344" s="2">
        <v>1475.27</v>
      </c>
      <c r="R11344" s="2">
        <v>324.73</v>
      </c>
      <c r="S11344" t="s">
        <v>53</v>
      </c>
      <c r="T11344" t="s">
        <v>76</v>
      </c>
      <c r="U11344" t="s">
        <v>77</v>
      </c>
      <c r="V11344" t="s">
        <v>39</v>
      </c>
      <c r="W11344" t="s">
        <v>124</v>
      </c>
      <c r="X11344" t="s">
        <v>97</v>
      </c>
      <c r="Y11344" t="s">
        <v>84</v>
      </c>
      <c r="Z11344" t="s">
        <v>144</v>
      </c>
      <c r="AA11344" t="s">
        <v>68</v>
      </c>
      <c r="AB11344" t="s">
        <v>44</v>
      </c>
    </row>
    <row r="11345" spans="1:28" x14ac:dyDescent="0.25">
      <c r="A11345" t="s">
        <v>16464</v>
      </c>
      <c r="B11345" s="1">
        <v>46201</v>
      </c>
      <c r="C11345" t="s">
        <v>7394</v>
      </c>
      <c r="D11345" t="s">
        <v>7395</v>
      </c>
      <c r="E11345">
        <v>18</v>
      </c>
      <c r="F11345" t="s">
        <v>48</v>
      </c>
      <c r="G11345" t="s">
        <v>217</v>
      </c>
      <c r="H11345" t="s">
        <v>218</v>
      </c>
      <c r="I11345" t="s">
        <v>34</v>
      </c>
      <c r="J11345" t="s">
        <v>130</v>
      </c>
      <c r="K11345">
        <v>4</v>
      </c>
      <c r="L11345" s="2">
        <v>28000</v>
      </c>
      <c r="M11345">
        <v>15</v>
      </c>
      <c r="N11345" s="2">
        <v>112000</v>
      </c>
      <c r="O11345" s="2">
        <v>16800</v>
      </c>
      <c r="P11345" s="2">
        <v>95200</v>
      </c>
      <c r="Q11345" s="2">
        <v>68815.929999999993</v>
      </c>
      <c r="R11345" s="2">
        <v>26384.07</v>
      </c>
      <c r="S11345" t="s">
        <v>36</v>
      </c>
      <c r="T11345" t="s">
        <v>96</v>
      </c>
      <c r="U11345" t="s">
        <v>96</v>
      </c>
      <c r="V11345" t="s">
        <v>39</v>
      </c>
      <c r="W11345" t="s">
        <v>92</v>
      </c>
      <c r="X11345" t="s">
        <v>41</v>
      </c>
      <c r="Y11345" t="s">
        <v>56</v>
      </c>
      <c r="Z11345" t="s">
        <v>43</v>
      </c>
      <c r="AA11345" t="s">
        <v>44</v>
      </c>
      <c r="AB11345" t="s">
        <v>44</v>
      </c>
    </row>
    <row r="11346" spans="1:28" x14ac:dyDescent="0.25">
      <c r="A11346" t="s">
        <v>16465</v>
      </c>
      <c r="B11346" s="1">
        <v>46201</v>
      </c>
      <c r="C11346" t="s">
        <v>3655</v>
      </c>
      <c r="D11346" t="s">
        <v>3656</v>
      </c>
      <c r="E11346">
        <v>22</v>
      </c>
      <c r="F11346" t="s">
        <v>48</v>
      </c>
      <c r="G11346" t="s">
        <v>101</v>
      </c>
      <c r="H11346" t="s">
        <v>102</v>
      </c>
      <c r="I11346" t="s">
        <v>103</v>
      </c>
      <c r="J11346" t="s">
        <v>104</v>
      </c>
      <c r="K11346">
        <v>1</v>
      </c>
      <c r="L11346" s="2">
        <v>1800</v>
      </c>
      <c r="M11346">
        <v>0</v>
      </c>
      <c r="N11346" s="2">
        <v>1800</v>
      </c>
      <c r="O11346" s="2">
        <v>0</v>
      </c>
      <c r="P11346" s="2">
        <v>1800</v>
      </c>
      <c r="Q11346" s="2">
        <v>1032.17</v>
      </c>
      <c r="R11346" s="2">
        <v>767.83</v>
      </c>
      <c r="S11346" t="s">
        <v>53</v>
      </c>
      <c r="T11346" t="s">
        <v>122</v>
      </c>
      <c r="U11346" t="s">
        <v>123</v>
      </c>
      <c r="V11346" t="s">
        <v>39</v>
      </c>
      <c r="W11346" t="s">
        <v>66</v>
      </c>
      <c r="X11346" t="s">
        <v>41</v>
      </c>
      <c r="Y11346" t="s">
        <v>56</v>
      </c>
      <c r="Z11346" t="s">
        <v>43</v>
      </c>
      <c r="AA11346" t="s">
        <v>68</v>
      </c>
      <c r="AB11346" t="s">
        <v>44</v>
      </c>
    </row>
    <row r="11347" spans="1:28" x14ac:dyDescent="0.25">
      <c r="A11347" t="s">
        <v>16466</v>
      </c>
      <c r="B11347" s="1">
        <v>46201</v>
      </c>
      <c r="C11347" t="s">
        <v>1072</v>
      </c>
      <c r="D11347" t="s">
        <v>1073</v>
      </c>
      <c r="E11347">
        <v>24</v>
      </c>
      <c r="F11347" t="s">
        <v>111</v>
      </c>
      <c r="G11347" t="s">
        <v>280</v>
      </c>
      <c r="H11347" t="s">
        <v>281</v>
      </c>
      <c r="I11347" t="s">
        <v>62</v>
      </c>
      <c r="J11347" t="s">
        <v>190</v>
      </c>
      <c r="K11347">
        <v>1</v>
      </c>
      <c r="L11347" s="2">
        <v>700</v>
      </c>
      <c r="M11347">
        <v>15</v>
      </c>
      <c r="N11347" s="2">
        <v>700</v>
      </c>
      <c r="O11347" s="2">
        <v>105</v>
      </c>
      <c r="P11347" s="2">
        <v>595</v>
      </c>
      <c r="Q11347" s="2">
        <v>330.21</v>
      </c>
      <c r="R11347" s="2">
        <v>264.79000000000002</v>
      </c>
      <c r="S11347" t="s">
        <v>36</v>
      </c>
      <c r="T11347" t="s">
        <v>37</v>
      </c>
      <c r="U11347" t="s">
        <v>38</v>
      </c>
      <c r="V11347" t="s">
        <v>39</v>
      </c>
      <c r="W11347" t="s">
        <v>83</v>
      </c>
      <c r="X11347" t="s">
        <v>67</v>
      </c>
      <c r="Y11347" t="s">
        <v>56</v>
      </c>
      <c r="Z11347" t="s">
        <v>107</v>
      </c>
      <c r="AA11347" t="s">
        <v>44</v>
      </c>
      <c r="AB11347" t="s">
        <v>44</v>
      </c>
    </row>
    <row r="11348" spans="1:28" x14ac:dyDescent="0.25">
      <c r="A11348" t="s">
        <v>16467</v>
      </c>
      <c r="B11348" s="1">
        <v>46201</v>
      </c>
      <c r="C11348" t="s">
        <v>6286</v>
      </c>
      <c r="D11348" t="s">
        <v>6287</v>
      </c>
      <c r="E11348">
        <v>53</v>
      </c>
      <c r="F11348" t="s">
        <v>31</v>
      </c>
      <c r="G11348" t="s">
        <v>436</v>
      </c>
      <c r="H11348" t="s">
        <v>437</v>
      </c>
      <c r="I11348" t="s">
        <v>74</v>
      </c>
      <c r="J11348" t="s">
        <v>190</v>
      </c>
      <c r="K11348">
        <v>3</v>
      </c>
      <c r="L11348" s="2">
        <v>1800</v>
      </c>
      <c r="M11348">
        <v>5</v>
      </c>
      <c r="N11348" s="2">
        <v>5400</v>
      </c>
      <c r="O11348" s="2">
        <v>270</v>
      </c>
      <c r="P11348" s="2">
        <v>5130</v>
      </c>
      <c r="Q11348" s="2">
        <v>3965.04</v>
      </c>
      <c r="R11348" s="2">
        <v>1164.96</v>
      </c>
      <c r="S11348" t="s">
        <v>53</v>
      </c>
      <c r="T11348" t="s">
        <v>114</v>
      </c>
      <c r="U11348" t="s">
        <v>115</v>
      </c>
      <c r="V11348" t="s">
        <v>39</v>
      </c>
      <c r="W11348" t="s">
        <v>40</v>
      </c>
      <c r="X11348" t="s">
        <v>41</v>
      </c>
      <c r="Y11348" t="s">
        <v>56</v>
      </c>
      <c r="Z11348" t="s">
        <v>223</v>
      </c>
      <c r="AA11348" t="s">
        <v>44</v>
      </c>
      <c r="AB11348" t="s">
        <v>44</v>
      </c>
    </row>
    <row r="11349" spans="1:28" x14ac:dyDescent="0.25">
      <c r="A11349" t="s">
        <v>16468</v>
      </c>
      <c r="B11349" s="1">
        <v>46201</v>
      </c>
      <c r="C11349" t="s">
        <v>923</v>
      </c>
      <c r="D11349" t="s">
        <v>924</v>
      </c>
      <c r="E11349">
        <v>27</v>
      </c>
      <c r="F11349" t="s">
        <v>111</v>
      </c>
      <c r="G11349" t="s">
        <v>436</v>
      </c>
      <c r="H11349" t="s">
        <v>437</v>
      </c>
      <c r="I11349" t="s">
        <v>74</v>
      </c>
      <c r="J11349" t="s">
        <v>190</v>
      </c>
      <c r="K11349">
        <v>1</v>
      </c>
      <c r="L11349" s="2">
        <v>1800</v>
      </c>
      <c r="M11349">
        <v>5</v>
      </c>
      <c r="N11349" s="2">
        <v>1800</v>
      </c>
      <c r="O11349" s="2">
        <v>90</v>
      </c>
      <c r="P11349" s="2">
        <v>1710</v>
      </c>
      <c r="Q11349" s="2">
        <v>1240.45</v>
      </c>
      <c r="R11349" s="2">
        <v>469.55</v>
      </c>
      <c r="S11349" t="s">
        <v>53</v>
      </c>
      <c r="T11349" t="s">
        <v>407</v>
      </c>
      <c r="U11349" t="s">
        <v>408</v>
      </c>
      <c r="V11349" t="s">
        <v>39</v>
      </c>
      <c r="W11349" t="s">
        <v>124</v>
      </c>
      <c r="X11349" t="s">
        <v>41</v>
      </c>
      <c r="Y11349" t="s">
        <v>56</v>
      </c>
      <c r="Z11349" t="s">
        <v>43</v>
      </c>
      <c r="AA11349" t="s">
        <v>44</v>
      </c>
      <c r="AB11349" t="s">
        <v>44</v>
      </c>
    </row>
    <row r="11350" spans="1:28" x14ac:dyDescent="0.25">
      <c r="A11350" t="s">
        <v>16469</v>
      </c>
      <c r="B11350" s="1">
        <v>46201</v>
      </c>
      <c r="C11350" t="s">
        <v>3099</v>
      </c>
      <c r="D11350" t="s">
        <v>3100</v>
      </c>
      <c r="E11350">
        <v>33</v>
      </c>
      <c r="F11350" t="s">
        <v>48</v>
      </c>
      <c r="G11350" t="s">
        <v>298</v>
      </c>
      <c r="H11350" t="s">
        <v>299</v>
      </c>
      <c r="I11350" t="s">
        <v>103</v>
      </c>
      <c r="J11350" t="s">
        <v>104</v>
      </c>
      <c r="K11350">
        <v>2</v>
      </c>
      <c r="L11350" s="2">
        <v>700</v>
      </c>
      <c r="M11350">
        <v>10</v>
      </c>
      <c r="N11350" s="2">
        <v>1400</v>
      </c>
      <c r="O11350" s="2">
        <v>140</v>
      </c>
      <c r="P11350" s="2">
        <v>1260</v>
      </c>
      <c r="Q11350" s="2">
        <v>853.48</v>
      </c>
      <c r="R11350" s="2">
        <v>406.52</v>
      </c>
      <c r="S11350" t="s">
        <v>53</v>
      </c>
      <c r="T11350" t="s">
        <v>114</v>
      </c>
      <c r="U11350" t="s">
        <v>115</v>
      </c>
      <c r="V11350" t="s">
        <v>39</v>
      </c>
      <c r="W11350" t="s">
        <v>137</v>
      </c>
      <c r="X11350" t="s">
        <v>67</v>
      </c>
      <c r="Y11350" t="s">
        <v>42</v>
      </c>
      <c r="Z11350" t="s">
        <v>43</v>
      </c>
      <c r="AA11350" t="s">
        <v>44</v>
      </c>
      <c r="AB11350" t="s">
        <v>44</v>
      </c>
    </row>
    <row r="11351" spans="1:28" x14ac:dyDescent="0.25">
      <c r="A11351" t="s">
        <v>16470</v>
      </c>
      <c r="B11351" s="1">
        <v>46201</v>
      </c>
      <c r="C11351" t="s">
        <v>619</v>
      </c>
      <c r="D11351" t="s">
        <v>620</v>
      </c>
      <c r="E11351">
        <v>57</v>
      </c>
      <c r="F11351" t="s">
        <v>111</v>
      </c>
      <c r="G11351" t="s">
        <v>72</v>
      </c>
      <c r="H11351" t="s">
        <v>73</v>
      </c>
      <c r="I11351" t="s">
        <v>74</v>
      </c>
      <c r="J11351" t="s">
        <v>75</v>
      </c>
      <c r="K11351">
        <v>1</v>
      </c>
      <c r="L11351" s="2">
        <v>2200</v>
      </c>
      <c r="M11351">
        <v>25</v>
      </c>
      <c r="N11351" s="2">
        <v>2200</v>
      </c>
      <c r="O11351" s="2">
        <v>550</v>
      </c>
      <c r="P11351" s="2">
        <v>1650</v>
      </c>
      <c r="Q11351" s="2">
        <v>908.98</v>
      </c>
      <c r="R11351" s="2">
        <v>741.02</v>
      </c>
      <c r="S11351" t="s">
        <v>53</v>
      </c>
      <c r="T11351" t="s">
        <v>37</v>
      </c>
      <c r="U11351" t="s">
        <v>38</v>
      </c>
      <c r="V11351" t="s">
        <v>39</v>
      </c>
      <c r="W11351" t="s">
        <v>40</v>
      </c>
      <c r="X11351" t="s">
        <v>97</v>
      </c>
      <c r="Y11351" t="s">
        <v>56</v>
      </c>
      <c r="Z11351" t="s">
        <v>43</v>
      </c>
      <c r="AA11351" t="s">
        <v>44</v>
      </c>
      <c r="AB11351" t="s">
        <v>44</v>
      </c>
    </row>
    <row r="11352" spans="1:28" x14ac:dyDescent="0.25">
      <c r="A11352" t="s">
        <v>16471</v>
      </c>
      <c r="B11352" s="1">
        <v>46202</v>
      </c>
      <c r="C11352" t="s">
        <v>5822</v>
      </c>
      <c r="D11352" t="s">
        <v>5823</v>
      </c>
      <c r="E11352">
        <v>38</v>
      </c>
      <c r="F11352" t="s">
        <v>48</v>
      </c>
      <c r="G11352" t="s">
        <v>188</v>
      </c>
      <c r="H11352" t="s">
        <v>189</v>
      </c>
      <c r="I11352" t="s">
        <v>34</v>
      </c>
      <c r="J11352" t="s">
        <v>190</v>
      </c>
      <c r="K11352">
        <v>1</v>
      </c>
      <c r="L11352" s="2">
        <v>1800</v>
      </c>
      <c r="M11352">
        <v>0</v>
      </c>
      <c r="N11352" s="2">
        <v>1800</v>
      </c>
      <c r="O11352" s="2">
        <v>0</v>
      </c>
      <c r="P11352" s="2">
        <v>1800</v>
      </c>
      <c r="Q11352" s="2">
        <v>1449.73</v>
      </c>
      <c r="R11352" s="2">
        <v>350.27</v>
      </c>
      <c r="S11352" t="s">
        <v>53</v>
      </c>
      <c r="T11352" t="s">
        <v>178</v>
      </c>
      <c r="U11352" t="s">
        <v>154</v>
      </c>
      <c r="V11352" t="s">
        <v>39</v>
      </c>
      <c r="W11352" t="s">
        <v>66</v>
      </c>
      <c r="X11352" t="s">
        <v>41</v>
      </c>
      <c r="Y11352" t="s">
        <v>56</v>
      </c>
      <c r="Z11352" t="s">
        <v>107</v>
      </c>
      <c r="AA11352" t="s">
        <v>44</v>
      </c>
      <c r="AB11352" t="s">
        <v>44</v>
      </c>
    </row>
    <row r="11353" spans="1:28" x14ac:dyDescent="0.25">
      <c r="A11353" t="s">
        <v>16472</v>
      </c>
      <c r="B11353" s="1">
        <v>46202</v>
      </c>
      <c r="C11353" t="s">
        <v>11042</v>
      </c>
      <c r="D11353" t="s">
        <v>11043</v>
      </c>
      <c r="E11353">
        <v>45</v>
      </c>
      <c r="F11353" t="s">
        <v>111</v>
      </c>
      <c r="G11353" t="s">
        <v>227</v>
      </c>
      <c r="H11353" t="s">
        <v>228</v>
      </c>
      <c r="I11353" t="s">
        <v>74</v>
      </c>
      <c r="J11353" t="s">
        <v>75</v>
      </c>
      <c r="K11353">
        <v>1</v>
      </c>
      <c r="L11353" s="2">
        <v>1400</v>
      </c>
      <c r="M11353">
        <v>25</v>
      </c>
      <c r="N11353" s="2">
        <v>1400</v>
      </c>
      <c r="O11353" s="2">
        <v>350</v>
      </c>
      <c r="P11353" s="2">
        <v>1050</v>
      </c>
      <c r="Q11353" s="2">
        <v>703.41</v>
      </c>
      <c r="R11353" s="2">
        <v>346.59</v>
      </c>
      <c r="S11353" t="s">
        <v>53</v>
      </c>
      <c r="T11353" t="s">
        <v>54</v>
      </c>
      <c r="U11353" t="s">
        <v>55</v>
      </c>
      <c r="V11353" t="s">
        <v>39</v>
      </c>
      <c r="W11353" t="s">
        <v>83</v>
      </c>
      <c r="X11353" t="s">
        <v>41</v>
      </c>
      <c r="Y11353" t="s">
        <v>56</v>
      </c>
      <c r="Z11353" t="s">
        <v>43</v>
      </c>
      <c r="AA11353" t="s">
        <v>44</v>
      </c>
      <c r="AB11353" t="s">
        <v>44</v>
      </c>
    </row>
    <row r="11354" spans="1:28" x14ac:dyDescent="0.25">
      <c r="A11354" t="s">
        <v>16473</v>
      </c>
      <c r="B11354" s="1">
        <v>46202</v>
      </c>
      <c r="C11354" t="s">
        <v>385</v>
      </c>
      <c r="D11354" t="s">
        <v>386</v>
      </c>
      <c r="E11354">
        <v>23</v>
      </c>
      <c r="F11354" t="s">
        <v>31</v>
      </c>
      <c r="G11354" t="s">
        <v>49</v>
      </c>
      <c r="H11354" t="s">
        <v>50</v>
      </c>
      <c r="I11354" t="s">
        <v>51</v>
      </c>
      <c r="J11354" t="s">
        <v>52</v>
      </c>
      <c r="K11354">
        <v>4</v>
      </c>
      <c r="L11354" s="2">
        <v>500</v>
      </c>
      <c r="M11354">
        <v>20</v>
      </c>
      <c r="N11354" s="2">
        <v>2000</v>
      </c>
      <c r="O11354" s="2">
        <v>400</v>
      </c>
      <c r="P11354" s="2">
        <v>1600</v>
      </c>
      <c r="Q11354" s="2">
        <v>1236.5899999999999</v>
      </c>
      <c r="R11354" s="2">
        <v>363.41</v>
      </c>
      <c r="S11354" t="s">
        <v>53</v>
      </c>
      <c r="T11354" t="s">
        <v>290</v>
      </c>
      <c r="U11354" t="s">
        <v>291</v>
      </c>
      <c r="V11354" t="s">
        <v>39</v>
      </c>
      <c r="W11354" t="s">
        <v>40</v>
      </c>
      <c r="X11354" t="s">
        <v>97</v>
      </c>
      <c r="Y11354" t="s">
        <v>42</v>
      </c>
      <c r="Z11354" t="s">
        <v>43</v>
      </c>
      <c r="AA11354" t="s">
        <v>44</v>
      </c>
      <c r="AB11354" t="s">
        <v>44</v>
      </c>
    </row>
    <row r="11355" spans="1:28" x14ac:dyDescent="0.25">
      <c r="A11355" t="s">
        <v>16474</v>
      </c>
      <c r="B11355" s="1">
        <v>46202</v>
      </c>
      <c r="C11355" t="s">
        <v>268</v>
      </c>
      <c r="D11355" t="s">
        <v>269</v>
      </c>
      <c r="E11355">
        <v>42</v>
      </c>
      <c r="F11355" t="s">
        <v>31</v>
      </c>
      <c r="G11355" t="s">
        <v>81</v>
      </c>
      <c r="H11355" t="s">
        <v>82</v>
      </c>
      <c r="I11355" t="s">
        <v>51</v>
      </c>
      <c r="J11355" t="s">
        <v>52</v>
      </c>
      <c r="K11355">
        <v>2</v>
      </c>
      <c r="L11355" s="2">
        <v>600</v>
      </c>
      <c r="M11355">
        <v>0</v>
      </c>
      <c r="N11355" s="2">
        <v>1200</v>
      </c>
      <c r="O11355" s="2">
        <v>0</v>
      </c>
      <c r="P11355" s="2">
        <v>1200</v>
      </c>
      <c r="Q11355" s="2">
        <v>937.39</v>
      </c>
      <c r="R11355" s="2">
        <v>262.61</v>
      </c>
      <c r="S11355" t="s">
        <v>53</v>
      </c>
      <c r="T11355" t="s">
        <v>90</v>
      </c>
      <c r="U11355" t="s">
        <v>91</v>
      </c>
      <c r="V11355" t="s">
        <v>39</v>
      </c>
      <c r="W11355" t="s">
        <v>66</v>
      </c>
      <c r="X11355" t="s">
        <v>41</v>
      </c>
      <c r="Y11355" t="s">
        <v>84</v>
      </c>
      <c r="Z11355" t="s">
        <v>43</v>
      </c>
      <c r="AA11355" t="s">
        <v>44</v>
      </c>
      <c r="AB11355" t="s">
        <v>44</v>
      </c>
    </row>
    <row r="11356" spans="1:28" x14ac:dyDescent="0.25">
      <c r="A11356" t="s">
        <v>16475</v>
      </c>
      <c r="B11356" s="1">
        <v>46202</v>
      </c>
      <c r="C11356" t="s">
        <v>5062</v>
      </c>
      <c r="D11356" t="s">
        <v>5063</v>
      </c>
      <c r="E11356">
        <v>42</v>
      </c>
      <c r="F11356" t="s">
        <v>48</v>
      </c>
      <c r="G11356" t="s">
        <v>227</v>
      </c>
      <c r="H11356" t="s">
        <v>228</v>
      </c>
      <c r="I11356" t="s">
        <v>74</v>
      </c>
      <c r="J11356" t="s">
        <v>75</v>
      </c>
      <c r="K11356">
        <v>1</v>
      </c>
      <c r="L11356" s="2">
        <v>1400</v>
      </c>
      <c r="M11356">
        <v>15</v>
      </c>
      <c r="N11356" s="2">
        <v>1400</v>
      </c>
      <c r="O11356" s="2">
        <v>210</v>
      </c>
      <c r="P11356" s="2">
        <v>1190</v>
      </c>
      <c r="Q11356" s="2">
        <v>701.66</v>
      </c>
      <c r="R11356" s="2">
        <v>488.34</v>
      </c>
      <c r="S11356" t="s">
        <v>53</v>
      </c>
      <c r="T11356" t="s">
        <v>136</v>
      </c>
      <c r="U11356" t="s">
        <v>38</v>
      </c>
      <c r="V11356" t="s">
        <v>39</v>
      </c>
      <c r="W11356" t="s">
        <v>83</v>
      </c>
      <c r="X11356" t="s">
        <v>67</v>
      </c>
      <c r="Y11356" t="s">
        <v>56</v>
      </c>
      <c r="Z11356" t="s">
        <v>43</v>
      </c>
      <c r="AA11356" t="s">
        <v>44</v>
      </c>
      <c r="AB11356" t="s">
        <v>44</v>
      </c>
    </row>
    <row r="11357" spans="1:28" x14ac:dyDescent="0.25">
      <c r="A11357" t="s">
        <v>16476</v>
      </c>
      <c r="B11357" s="1">
        <v>46202</v>
      </c>
      <c r="C11357" t="s">
        <v>4677</v>
      </c>
      <c r="D11357" t="s">
        <v>4678</v>
      </c>
      <c r="E11357">
        <v>36</v>
      </c>
      <c r="F11357" t="s">
        <v>48</v>
      </c>
      <c r="G11357" t="s">
        <v>176</v>
      </c>
      <c r="H11357" t="s">
        <v>177</v>
      </c>
      <c r="I11357" t="s">
        <v>34</v>
      </c>
      <c r="J11357" t="s">
        <v>35</v>
      </c>
      <c r="K11357">
        <v>1</v>
      </c>
      <c r="L11357" s="2">
        <v>6500</v>
      </c>
      <c r="M11357">
        <v>15</v>
      </c>
      <c r="N11357" s="2">
        <v>6500</v>
      </c>
      <c r="O11357" s="2">
        <v>975</v>
      </c>
      <c r="P11357" s="2">
        <v>5525</v>
      </c>
      <c r="Q11357" s="2">
        <v>4330.43</v>
      </c>
      <c r="R11357" s="2">
        <v>1194.57</v>
      </c>
      <c r="S11357" t="s">
        <v>53</v>
      </c>
      <c r="T11357" t="s">
        <v>122</v>
      </c>
      <c r="U11357" t="s">
        <v>123</v>
      </c>
      <c r="V11357" t="s">
        <v>39</v>
      </c>
      <c r="W11357" t="s">
        <v>92</v>
      </c>
      <c r="X11357" t="s">
        <v>41</v>
      </c>
      <c r="Y11357" t="s">
        <v>56</v>
      </c>
      <c r="Z11357" t="s">
        <v>43</v>
      </c>
      <c r="AA11357" t="s">
        <v>68</v>
      </c>
      <c r="AB11357" t="s">
        <v>44</v>
      </c>
    </row>
    <row r="11358" spans="1:28" x14ac:dyDescent="0.25">
      <c r="A11358" t="s">
        <v>16477</v>
      </c>
      <c r="B11358" s="1">
        <v>46202</v>
      </c>
      <c r="C11358" t="s">
        <v>8322</v>
      </c>
      <c r="D11358" t="s">
        <v>8323</v>
      </c>
      <c r="E11358">
        <v>33</v>
      </c>
      <c r="F11358" t="s">
        <v>31</v>
      </c>
      <c r="G11358" t="s">
        <v>101</v>
      </c>
      <c r="H11358" t="s">
        <v>102</v>
      </c>
      <c r="I11358" t="s">
        <v>103</v>
      </c>
      <c r="J11358" t="s">
        <v>104</v>
      </c>
      <c r="K11358">
        <v>1</v>
      </c>
      <c r="L11358" s="2">
        <v>1800</v>
      </c>
      <c r="M11358">
        <v>15</v>
      </c>
      <c r="N11358" s="2">
        <v>1800</v>
      </c>
      <c r="O11358" s="2">
        <v>270</v>
      </c>
      <c r="P11358" s="2">
        <v>1530</v>
      </c>
      <c r="Q11358" s="2">
        <v>895.21</v>
      </c>
      <c r="R11358" s="2">
        <v>634.79</v>
      </c>
      <c r="S11358" t="s">
        <v>36</v>
      </c>
      <c r="T11358" t="s">
        <v>54</v>
      </c>
      <c r="U11358" t="s">
        <v>55</v>
      </c>
      <c r="V11358" t="s">
        <v>39</v>
      </c>
      <c r="W11358" t="s">
        <v>137</v>
      </c>
      <c r="X11358" t="s">
        <v>41</v>
      </c>
      <c r="Y11358" t="s">
        <v>56</v>
      </c>
      <c r="Z11358" t="s">
        <v>43</v>
      </c>
      <c r="AA11358" t="s">
        <v>44</v>
      </c>
      <c r="AB11358" t="s">
        <v>44</v>
      </c>
    </row>
    <row r="11359" spans="1:28" x14ac:dyDescent="0.25">
      <c r="A11359" t="s">
        <v>16478</v>
      </c>
      <c r="B11359" s="1">
        <v>46202</v>
      </c>
      <c r="C11359" t="s">
        <v>2100</v>
      </c>
      <c r="D11359" t="s">
        <v>2101</v>
      </c>
      <c r="E11359">
        <v>58</v>
      </c>
      <c r="F11359" t="s">
        <v>31</v>
      </c>
      <c r="G11359" t="s">
        <v>202</v>
      </c>
      <c r="H11359" t="s">
        <v>203</v>
      </c>
      <c r="I11359" t="s">
        <v>103</v>
      </c>
      <c r="J11359" t="s">
        <v>104</v>
      </c>
      <c r="K11359">
        <v>1</v>
      </c>
      <c r="L11359" s="2">
        <v>550</v>
      </c>
      <c r="M11359">
        <v>20</v>
      </c>
      <c r="N11359" s="2">
        <v>550</v>
      </c>
      <c r="O11359" s="2">
        <v>110</v>
      </c>
      <c r="P11359" s="2">
        <v>440</v>
      </c>
      <c r="Q11359" s="2">
        <v>335.23</v>
      </c>
      <c r="R11359" s="2">
        <v>104.77</v>
      </c>
      <c r="S11359" t="s">
        <v>64</v>
      </c>
      <c r="T11359" t="s">
        <v>578</v>
      </c>
      <c r="U11359" t="s">
        <v>579</v>
      </c>
      <c r="V11359" t="s">
        <v>39</v>
      </c>
      <c r="W11359" t="s">
        <v>83</v>
      </c>
      <c r="X11359" t="s">
        <v>97</v>
      </c>
      <c r="Y11359" t="s">
        <v>56</v>
      </c>
      <c r="Z11359" t="s">
        <v>43</v>
      </c>
      <c r="AA11359" t="s">
        <v>68</v>
      </c>
      <c r="AB11359" t="s">
        <v>44</v>
      </c>
    </row>
    <row r="11360" spans="1:28" x14ac:dyDescent="0.25">
      <c r="A11360" t="s">
        <v>16479</v>
      </c>
      <c r="B11360" s="1">
        <v>46202</v>
      </c>
      <c r="C11360" t="s">
        <v>2850</v>
      </c>
      <c r="D11360" t="s">
        <v>2851</v>
      </c>
      <c r="E11360">
        <v>52</v>
      </c>
      <c r="F11360" t="s">
        <v>48</v>
      </c>
      <c r="G11360" t="s">
        <v>227</v>
      </c>
      <c r="H11360" t="s">
        <v>228</v>
      </c>
      <c r="I11360" t="s">
        <v>74</v>
      </c>
      <c r="J11360" t="s">
        <v>75</v>
      </c>
      <c r="K11360">
        <v>1</v>
      </c>
      <c r="L11360" s="2">
        <v>1400</v>
      </c>
      <c r="M11360">
        <v>15</v>
      </c>
      <c r="N11360" s="2">
        <v>1400</v>
      </c>
      <c r="O11360" s="2">
        <v>210</v>
      </c>
      <c r="P11360" s="2">
        <v>1190</v>
      </c>
      <c r="Q11360" s="2">
        <v>863.75</v>
      </c>
      <c r="R11360" s="2">
        <v>326.25</v>
      </c>
      <c r="S11360" t="s">
        <v>53</v>
      </c>
      <c r="T11360" t="s">
        <v>275</v>
      </c>
      <c r="U11360" t="s">
        <v>123</v>
      </c>
      <c r="V11360" t="s">
        <v>39</v>
      </c>
      <c r="W11360" t="s">
        <v>92</v>
      </c>
      <c r="X11360" t="s">
        <v>41</v>
      </c>
      <c r="Y11360" t="s">
        <v>56</v>
      </c>
      <c r="Z11360" t="s">
        <v>43</v>
      </c>
      <c r="AA11360" t="s">
        <v>44</v>
      </c>
      <c r="AB11360" t="s">
        <v>44</v>
      </c>
    </row>
    <row r="11361" spans="1:28" x14ac:dyDescent="0.25">
      <c r="A11361" t="s">
        <v>16480</v>
      </c>
      <c r="B11361" s="1">
        <v>46202</v>
      </c>
      <c r="C11361" t="s">
        <v>12547</v>
      </c>
      <c r="D11361" t="s">
        <v>12548</v>
      </c>
      <c r="E11361">
        <v>60</v>
      </c>
      <c r="F11361" t="s">
        <v>111</v>
      </c>
      <c r="G11361" t="s">
        <v>318</v>
      </c>
      <c r="H11361" t="s">
        <v>319</v>
      </c>
      <c r="I11361" t="s">
        <v>34</v>
      </c>
      <c r="J11361" t="s">
        <v>190</v>
      </c>
      <c r="K11361">
        <v>2</v>
      </c>
      <c r="L11361" s="2">
        <v>2500</v>
      </c>
      <c r="M11361">
        <v>20</v>
      </c>
      <c r="N11361" s="2">
        <v>5000</v>
      </c>
      <c r="O11361" s="2">
        <v>1000</v>
      </c>
      <c r="P11361" s="2">
        <v>4000</v>
      </c>
      <c r="Q11361" s="2">
        <v>2951.34</v>
      </c>
      <c r="R11361" s="2">
        <v>1048.6600000000001</v>
      </c>
      <c r="S11361" t="s">
        <v>53</v>
      </c>
      <c r="T11361" t="s">
        <v>178</v>
      </c>
      <c r="U11361" t="s">
        <v>154</v>
      </c>
      <c r="V11361" t="s">
        <v>39</v>
      </c>
      <c r="W11361" t="s">
        <v>124</v>
      </c>
      <c r="X11361" t="s">
        <v>97</v>
      </c>
      <c r="Y11361" t="s">
        <v>56</v>
      </c>
      <c r="Z11361" t="s">
        <v>43</v>
      </c>
      <c r="AA11361" t="s">
        <v>44</v>
      </c>
      <c r="AB11361" t="s">
        <v>68</v>
      </c>
    </row>
    <row r="11362" spans="1:28" x14ac:dyDescent="0.25">
      <c r="A11362" t="s">
        <v>16481</v>
      </c>
      <c r="B11362" s="1">
        <v>46202</v>
      </c>
      <c r="C11362" t="s">
        <v>2710</v>
      </c>
      <c r="D11362" t="s">
        <v>2711</v>
      </c>
      <c r="E11362">
        <v>44</v>
      </c>
      <c r="F11362" t="s">
        <v>31</v>
      </c>
      <c r="G11362" t="s">
        <v>158</v>
      </c>
      <c r="H11362" t="s">
        <v>159</v>
      </c>
      <c r="I11362" t="s">
        <v>51</v>
      </c>
      <c r="J11362" t="s">
        <v>52</v>
      </c>
      <c r="K11362">
        <v>1</v>
      </c>
      <c r="L11362" s="2">
        <v>650</v>
      </c>
      <c r="M11362">
        <v>15</v>
      </c>
      <c r="N11362" s="2">
        <v>650</v>
      </c>
      <c r="O11362" s="2">
        <v>97.5</v>
      </c>
      <c r="P11362" s="2">
        <v>552.5</v>
      </c>
      <c r="Q11362" s="2">
        <v>369.01</v>
      </c>
      <c r="R11362" s="2">
        <v>183.49</v>
      </c>
      <c r="S11362" t="s">
        <v>53</v>
      </c>
      <c r="T11362" t="s">
        <v>90</v>
      </c>
      <c r="U11362" t="s">
        <v>91</v>
      </c>
      <c r="V11362" t="s">
        <v>39</v>
      </c>
      <c r="W11362" t="s">
        <v>137</v>
      </c>
      <c r="X11362" t="s">
        <v>97</v>
      </c>
      <c r="Y11362" t="s">
        <v>56</v>
      </c>
      <c r="Z11362" t="s">
        <v>107</v>
      </c>
      <c r="AA11362" t="s">
        <v>44</v>
      </c>
      <c r="AB11362" t="s">
        <v>44</v>
      </c>
    </row>
    <row r="11363" spans="1:28" x14ac:dyDescent="0.25">
      <c r="A11363" t="s">
        <v>16482</v>
      </c>
      <c r="B11363" s="1">
        <v>46202</v>
      </c>
      <c r="C11363" t="s">
        <v>7863</v>
      </c>
      <c r="D11363" t="s">
        <v>7864</v>
      </c>
      <c r="E11363">
        <v>42</v>
      </c>
      <c r="F11363" t="s">
        <v>31</v>
      </c>
      <c r="G11363" t="s">
        <v>285</v>
      </c>
      <c r="H11363" t="s">
        <v>286</v>
      </c>
      <c r="I11363" t="s">
        <v>34</v>
      </c>
      <c r="J11363" t="s">
        <v>121</v>
      </c>
      <c r="K11363">
        <v>1</v>
      </c>
      <c r="L11363" s="2">
        <v>3200</v>
      </c>
      <c r="M11363">
        <v>5</v>
      </c>
      <c r="N11363" s="2">
        <v>3200</v>
      </c>
      <c r="O11363" s="2">
        <v>160</v>
      </c>
      <c r="P11363" s="2">
        <v>3040</v>
      </c>
      <c r="Q11363" s="2">
        <v>2329.17</v>
      </c>
      <c r="R11363" s="2">
        <v>710.83</v>
      </c>
      <c r="S11363" t="s">
        <v>64</v>
      </c>
      <c r="T11363" t="s">
        <v>222</v>
      </c>
      <c r="U11363" t="s">
        <v>38</v>
      </c>
      <c r="V11363" t="s">
        <v>39</v>
      </c>
      <c r="W11363" t="s">
        <v>40</v>
      </c>
      <c r="X11363" t="s">
        <v>67</v>
      </c>
      <c r="Y11363" t="s">
        <v>56</v>
      </c>
      <c r="Z11363" t="s">
        <v>43</v>
      </c>
      <c r="AA11363" t="s">
        <v>44</v>
      </c>
      <c r="AB11363" t="s">
        <v>44</v>
      </c>
    </row>
    <row r="11364" spans="1:28" x14ac:dyDescent="0.25">
      <c r="A11364" t="s">
        <v>16483</v>
      </c>
      <c r="B11364" s="1">
        <v>46203</v>
      </c>
      <c r="C11364" t="s">
        <v>1476</v>
      </c>
      <c r="D11364" t="s">
        <v>1477</v>
      </c>
      <c r="E11364">
        <v>35</v>
      </c>
      <c r="F11364" t="s">
        <v>111</v>
      </c>
      <c r="G11364" t="s">
        <v>238</v>
      </c>
      <c r="H11364" t="s">
        <v>239</v>
      </c>
      <c r="I11364" t="s">
        <v>62</v>
      </c>
      <c r="J11364" t="s">
        <v>63</v>
      </c>
      <c r="K11364">
        <v>2</v>
      </c>
      <c r="L11364" s="2">
        <v>6500</v>
      </c>
      <c r="M11364">
        <v>5</v>
      </c>
      <c r="N11364" s="2">
        <v>13000</v>
      </c>
      <c r="O11364" s="2">
        <v>650</v>
      </c>
      <c r="P11364" s="2">
        <v>12350</v>
      </c>
      <c r="Q11364" s="2">
        <v>9499.98</v>
      </c>
      <c r="R11364" s="2">
        <v>2850.02</v>
      </c>
      <c r="S11364" t="s">
        <v>53</v>
      </c>
      <c r="T11364" t="s">
        <v>96</v>
      </c>
      <c r="U11364" t="s">
        <v>96</v>
      </c>
      <c r="V11364" t="s">
        <v>39</v>
      </c>
      <c r="W11364" t="s">
        <v>92</v>
      </c>
      <c r="X11364" t="s">
        <v>41</v>
      </c>
      <c r="Y11364" t="s">
        <v>56</v>
      </c>
      <c r="Z11364" t="s">
        <v>144</v>
      </c>
      <c r="AA11364" t="s">
        <v>44</v>
      </c>
      <c r="AB11364" t="s">
        <v>44</v>
      </c>
    </row>
    <row r="11365" spans="1:28" x14ac:dyDescent="0.25">
      <c r="A11365" t="s">
        <v>16484</v>
      </c>
      <c r="B11365" s="1">
        <v>46203</v>
      </c>
      <c r="C11365" t="s">
        <v>156</v>
      </c>
      <c r="D11365" t="s">
        <v>157</v>
      </c>
      <c r="E11365">
        <v>19</v>
      </c>
      <c r="F11365" t="s">
        <v>31</v>
      </c>
      <c r="G11365" t="s">
        <v>119</v>
      </c>
      <c r="H11365" t="s">
        <v>120</v>
      </c>
      <c r="I11365" t="s">
        <v>62</v>
      </c>
      <c r="J11365" t="s">
        <v>121</v>
      </c>
      <c r="K11365">
        <v>2</v>
      </c>
      <c r="L11365" s="2">
        <v>4800</v>
      </c>
      <c r="M11365">
        <v>0</v>
      </c>
      <c r="N11365" s="2">
        <v>9600</v>
      </c>
      <c r="O11365" s="2">
        <v>0</v>
      </c>
      <c r="P11365" s="2">
        <v>9600</v>
      </c>
      <c r="Q11365" s="2">
        <v>6385.94</v>
      </c>
      <c r="R11365" s="2">
        <v>3214.06</v>
      </c>
      <c r="S11365" t="s">
        <v>64</v>
      </c>
      <c r="T11365" t="s">
        <v>54</v>
      </c>
      <c r="U11365" t="s">
        <v>55</v>
      </c>
      <c r="V11365" t="s">
        <v>39</v>
      </c>
      <c r="W11365" t="s">
        <v>83</v>
      </c>
      <c r="X11365" t="s">
        <v>97</v>
      </c>
      <c r="Y11365" t="s">
        <v>56</v>
      </c>
      <c r="Z11365" t="s">
        <v>43</v>
      </c>
      <c r="AA11365" t="s">
        <v>44</v>
      </c>
      <c r="AB11365" t="s">
        <v>44</v>
      </c>
    </row>
    <row r="11366" spans="1:28" x14ac:dyDescent="0.25">
      <c r="A11366" t="s">
        <v>16485</v>
      </c>
      <c r="B11366" s="1">
        <v>46203</v>
      </c>
      <c r="C11366" t="s">
        <v>99</v>
      </c>
      <c r="D11366" t="s">
        <v>100</v>
      </c>
      <c r="E11366">
        <v>41</v>
      </c>
      <c r="F11366" t="s">
        <v>31</v>
      </c>
      <c r="G11366" t="s">
        <v>217</v>
      </c>
      <c r="H11366" t="s">
        <v>218</v>
      </c>
      <c r="I11366" t="s">
        <v>34</v>
      </c>
      <c r="J11366" t="s">
        <v>130</v>
      </c>
      <c r="K11366">
        <v>3</v>
      </c>
      <c r="L11366" s="2">
        <v>28000</v>
      </c>
      <c r="M11366">
        <v>20</v>
      </c>
      <c r="N11366" s="2">
        <v>84000</v>
      </c>
      <c r="O11366" s="2">
        <v>16800</v>
      </c>
      <c r="P11366" s="2">
        <v>67200</v>
      </c>
      <c r="Q11366" s="2">
        <v>51870.54</v>
      </c>
      <c r="R11366" s="2">
        <v>15329.46</v>
      </c>
      <c r="S11366" t="s">
        <v>64</v>
      </c>
      <c r="T11366" t="s">
        <v>114</v>
      </c>
      <c r="U11366" t="s">
        <v>115</v>
      </c>
      <c r="V11366" t="s">
        <v>39</v>
      </c>
      <c r="W11366" t="s">
        <v>40</v>
      </c>
      <c r="X11366" t="s">
        <v>97</v>
      </c>
      <c r="Y11366" t="s">
        <v>56</v>
      </c>
      <c r="Z11366" t="s">
        <v>107</v>
      </c>
      <c r="AA11366" t="s">
        <v>44</v>
      </c>
      <c r="AB11366" t="s">
        <v>44</v>
      </c>
    </row>
    <row r="11367" spans="1:28" x14ac:dyDescent="0.25">
      <c r="A11367" t="s">
        <v>16486</v>
      </c>
      <c r="B11367" s="1">
        <v>46203</v>
      </c>
      <c r="C11367" t="s">
        <v>5104</v>
      </c>
      <c r="D11367" t="s">
        <v>5105</v>
      </c>
      <c r="E11367">
        <v>52</v>
      </c>
      <c r="F11367" t="s">
        <v>48</v>
      </c>
      <c r="G11367" t="s">
        <v>197</v>
      </c>
      <c r="H11367" t="s">
        <v>198</v>
      </c>
      <c r="I11367" t="s">
        <v>74</v>
      </c>
      <c r="J11367" t="s">
        <v>75</v>
      </c>
      <c r="K11367">
        <v>2</v>
      </c>
      <c r="L11367" s="2">
        <v>2600</v>
      </c>
      <c r="M11367">
        <v>5</v>
      </c>
      <c r="N11367" s="2">
        <v>5200</v>
      </c>
      <c r="O11367" s="2">
        <v>260</v>
      </c>
      <c r="P11367" s="2">
        <v>4940</v>
      </c>
      <c r="Q11367" s="2">
        <v>3547.78</v>
      </c>
      <c r="R11367" s="2">
        <v>1392.22</v>
      </c>
      <c r="S11367" t="s">
        <v>53</v>
      </c>
      <c r="T11367" t="s">
        <v>90</v>
      </c>
      <c r="U11367" t="s">
        <v>91</v>
      </c>
      <c r="V11367" t="s">
        <v>39</v>
      </c>
      <c r="W11367" t="s">
        <v>66</v>
      </c>
      <c r="X11367" t="s">
        <v>97</v>
      </c>
      <c r="Y11367" t="s">
        <v>56</v>
      </c>
      <c r="Z11367" t="s">
        <v>43</v>
      </c>
      <c r="AA11367" t="s">
        <v>44</v>
      </c>
      <c r="AB11367" t="s">
        <v>44</v>
      </c>
    </row>
    <row r="11368" spans="1:28" x14ac:dyDescent="0.25">
      <c r="A11368" t="s">
        <v>16487</v>
      </c>
      <c r="B11368" s="1">
        <v>46203</v>
      </c>
      <c r="C11368" t="s">
        <v>1392</v>
      </c>
      <c r="D11368" t="s">
        <v>1393</v>
      </c>
      <c r="E11368">
        <v>53</v>
      </c>
      <c r="F11368" t="s">
        <v>31</v>
      </c>
      <c r="G11368" t="s">
        <v>128</v>
      </c>
      <c r="H11368" t="s">
        <v>129</v>
      </c>
      <c r="I11368" t="s">
        <v>74</v>
      </c>
      <c r="J11368" t="s">
        <v>130</v>
      </c>
      <c r="K11368">
        <v>1</v>
      </c>
      <c r="L11368" s="2">
        <v>1700</v>
      </c>
      <c r="M11368">
        <v>10</v>
      </c>
      <c r="N11368" s="2">
        <v>1700</v>
      </c>
      <c r="O11368" s="2">
        <v>170</v>
      </c>
      <c r="P11368" s="2">
        <v>1530</v>
      </c>
      <c r="Q11368" s="2">
        <v>979.94</v>
      </c>
      <c r="R11368" s="2">
        <v>550.05999999999995</v>
      </c>
      <c r="S11368" t="s">
        <v>53</v>
      </c>
      <c r="T11368" t="s">
        <v>136</v>
      </c>
      <c r="U11368" t="s">
        <v>38</v>
      </c>
      <c r="V11368" t="s">
        <v>39</v>
      </c>
      <c r="W11368" t="s">
        <v>92</v>
      </c>
      <c r="X11368" t="s">
        <v>67</v>
      </c>
      <c r="Y11368" t="s">
        <v>42</v>
      </c>
      <c r="Z11368" t="s">
        <v>43</v>
      </c>
      <c r="AA11368" t="s">
        <v>44</v>
      </c>
      <c r="AB11368" t="s">
        <v>44</v>
      </c>
    </row>
    <row r="11369" spans="1:28" x14ac:dyDescent="0.25">
      <c r="A11369" t="s">
        <v>16488</v>
      </c>
      <c r="B11369" s="1">
        <v>46203</v>
      </c>
      <c r="C11369" t="s">
        <v>364</v>
      </c>
      <c r="D11369" t="s">
        <v>365</v>
      </c>
      <c r="E11369">
        <v>26</v>
      </c>
      <c r="F11369" t="s">
        <v>31</v>
      </c>
      <c r="G11369" t="s">
        <v>202</v>
      </c>
      <c r="H11369" t="s">
        <v>203</v>
      </c>
      <c r="I11369" t="s">
        <v>103</v>
      </c>
      <c r="J11369" t="s">
        <v>104</v>
      </c>
      <c r="K11369">
        <v>1</v>
      </c>
      <c r="L11369" s="2">
        <v>550</v>
      </c>
      <c r="M11369">
        <v>5</v>
      </c>
      <c r="N11369" s="2">
        <v>550</v>
      </c>
      <c r="O11369" s="2">
        <v>27.5</v>
      </c>
      <c r="P11369" s="2">
        <v>522.5</v>
      </c>
      <c r="Q11369" s="2">
        <v>399.45</v>
      </c>
      <c r="R11369" s="2">
        <v>123.05</v>
      </c>
      <c r="S11369" t="s">
        <v>53</v>
      </c>
      <c r="T11369" t="s">
        <v>163</v>
      </c>
      <c r="U11369" t="s">
        <v>164</v>
      </c>
      <c r="V11369" t="s">
        <v>39</v>
      </c>
      <c r="W11369" t="s">
        <v>66</v>
      </c>
      <c r="X11369" t="s">
        <v>97</v>
      </c>
      <c r="Y11369" t="s">
        <v>56</v>
      </c>
      <c r="Z11369" t="s">
        <v>43</v>
      </c>
      <c r="AA11369" t="s">
        <v>44</v>
      </c>
      <c r="AB11369" t="s">
        <v>44</v>
      </c>
    </row>
    <row r="11370" spans="1:28" x14ac:dyDescent="0.25">
      <c r="A11370" t="s">
        <v>16489</v>
      </c>
      <c r="B11370" s="1">
        <v>46203</v>
      </c>
      <c r="C11370" t="s">
        <v>6896</v>
      </c>
      <c r="D11370" t="s">
        <v>6897</v>
      </c>
      <c r="E11370">
        <v>20</v>
      </c>
      <c r="F11370" t="s">
        <v>111</v>
      </c>
      <c r="G11370" t="s">
        <v>436</v>
      </c>
      <c r="H11370" t="s">
        <v>437</v>
      </c>
      <c r="I11370" t="s">
        <v>74</v>
      </c>
      <c r="J11370" t="s">
        <v>190</v>
      </c>
      <c r="K11370">
        <v>3</v>
      </c>
      <c r="L11370" s="2">
        <v>1800</v>
      </c>
      <c r="M11370">
        <v>15</v>
      </c>
      <c r="N11370" s="2">
        <v>5400</v>
      </c>
      <c r="O11370" s="2">
        <v>810</v>
      </c>
      <c r="P11370" s="2">
        <v>4590</v>
      </c>
      <c r="Q11370" s="2">
        <v>3303.63</v>
      </c>
      <c r="R11370" s="2">
        <v>1286.3699999999999</v>
      </c>
      <c r="S11370" t="s">
        <v>36</v>
      </c>
      <c r="T11370" t="s">
        <v>105</v>
      </c>
      <c r="U11370" t="s">
        <v>106</v>
      </c>
      <c r="V11370" t="s">
        <v>39</v>
      </c>
      <c r="W11370" t="s">
        <v>66</v>
      </c>
      <c r="X11370" t="s">
        <v>41</v>
      </c>
      <c r="Y11370" t="s">
        <v>56</v>
      </c>
      <c r="Z11370" t="s">
        <v>43</v>
      </c>
      <c r="AA11370" t="s">
        <v>44</v>
      </c>
      <c r="AB11370" t="s">
        <v>44</v>
      </c>
    </row>
    <row r="11371" spans="1:28" x14ac:dyDescent="0.25">
      <c r="A11371" t="s">
        <v>16490</v>
      </c>
      <c r="B11371" s="1">
        <v>46203</v>
      </c>
      <c r="C11371" t="s">
        <v>1497</v>
      </c>
      <c r="D11371" t="s">
        <v>1498</v>
      </c>
      <c r="E11371">
        <v>36</v>
      </c>
      <c r="F11371" t="s">
        <v>31</v>
      </c>
      <c r="G11371" t="s">
        <v>176</v>
      </c>
      <c r="H11371" t="s">
        <v>177</v>
      </c>
      <c r="I11371" t="s">
        <v>34</v>
      </c>
      <c r="J11371" t="s">
        <v>35</v>
      </c>
      <c r="K11371">
        <v>1</v>
      </c>
      <c r="L11371" s="2">
        <v>6500</v>
      </c>
      <c r="M11371">
        <v>25</v>
      </c>
      <c r="N11371" s="2">
        <v>6500</v>
      </c>
      <c r="O11371" s="2">
        <v>1625</v>
      </c>
      <c r="P11371" s="2">
        <v>4875</v>
      </c>
      <c r="Q11371" s="2">
        <v>2941.15</v>
      </c>
      <c r="R11371" s="2">
        <v>1933.85</v>
      </c>
      <c r="S11371" t="s">
        <v>53</v>
      </c>
      <c r="T11371" t="s">
        <v>290</v>
      </c>
      <c r="U11371" t="s">
        <v>291</v>
      </c>
      <c r="V11371" t="s">
        <v>39</v>
      </c>
      <c r="W11371" t="s">
        <v>66</v>
      </c>
      <c r="X11371" t="s">
        <v>41</v>
      </c>
      <c r="Y11371" t="s">
        <v>42</v>
      </c>
      <c r="Z11371" t="s">
        <v>43</v>
      </c>
      <c r="AA11371" t="s">
        <v>44</v>
      </c>
      <c r="AB11371" t="s">
        <v>44</v>
      </c>
    </row>
    <row r="11372" spans="1:28" x14ac:dyDescent="0.25">
      <c r="A11372" t="s">
        <v>16491</v>
      </c>
      <c r="B11372" s="1">
        <v>46203</v>
      </c>
      <c r="C11372" t="s">
        <v>7959</v>
      </c>
      <c r="D11372" t="s">
        <v>7960</v>
      </c>
      <c r="E11372">
        <v>49</v>
      </c>
      <c r="F11372" t="s">
        <v>31</v>
      </c>
      <c r="G11372" t="s">
        <v>101</v>
      </c>
      <c r="H11372" t="s">
        <v>102</v>
      </c>
      <c r="I11372" t="s">
        <v>103</v>
      </c>
      <c r="J11372" t="s">
        <v>104</v>
      </c>
      <c r="K11372">
        <v>1</v>
      </c>
      <c r="L11372" s="2">
        <v>1800</v>
      </c>
      <c r="M11372">
        <v>5</v>
      </c>
      <c r="N11372" s="2">
        <v>1800</v>
      </c>
      <c r="O11372" s="2">
        <v>90</v>
      </c>
      <c r="P11372" s="2">
        <v>1710</v>
      </c>
      <c r="Q11372" s="2">
        <v>1016.26</v>
      </c>
      <c r="R11372" s="2">
        <v>693.74</v>
      </c>
      <c r="S11372" t="s">
        <v>53</v>
      </c>
      <c r="T11372" t="s">
        <v>114</v>
      </c>
      <c r="U11372" t="s">
        <v>115</v>
      </c>
      <c r="V11372" t="s">
        <v>39</v>
      </c>
      <c r="W11372" t="s">
        <v>92</v>
      </c>
      <c r="X11372" t="s">
        <v>97</v>
      </c>
      <c r="Y11372" t="s">
        <v>42</v>
      </c>
      <c r="Z11372" t="s">
        <v>43</v>
      </c>
      <c r="AA11372" t="s">
        <v>44</v>
      </c>
      <c r="AB11372" t="s">
        <v>44</v>
      </c>
    </row>
    <row r="11373" spans="1:28" x14ac:dyDescent="0.25">
      <c r="A11373" t="s">
        <v>16492</v>
      </c>
      <c r="B11373" s="1">
        <v>46203</v>
      </c>
      <c r="C11373" t="s">
        <v>5342</v>
      </c>
      <c r="D11373" t="s">
        <v>5343</v>
      </c>
      <c r="E11373">
        <v>20</v>
      </c>
      <c r="F11373" t="s">
        <v>48</v>
      </c>
      <c r="G11373" t="s">
        <v>436</v>
      </c>
      <c r="H11373" t="s">
        <v>437</v>
      </c>
      <c r="I11373" t="s">
        <v>74</v>
      </c>
      <c r="J11373" t="s">
        <v>190</v>
      </c>
      <c r="K11373">
        <v>3</v>
      </c>
      <c r="L11373" s="2">
        <v>1800</v>
      </c>
      <c r="M11373">
        <v>0</v>
      </c>
      <c r="N11373" s="2">
        <v>5400</v>
      </c>
      <c r="O11373" s="2">
        <v>0</v>
      </c>
      <c r="P11373" s="2">
        <v>5400</v>
      </c>
      <c r="Q11373" s="2">
        <v>3902.18</v>
      </c>
      <c r="R11373" s="2">
        <v>1497.82</v>
      </c>
      <c r="S11373" t="s">
        <v>53</v>
      </c>
      <c r="T11373" t="s">
        <v>290</v>
      </c>
      <c r="U11373" t="s">
        <v>291</v>
      </c>
      <c r="V11373" t="s">
        <v>39</v>
      </c>
      <c r="W11373" t="s">
        <v>124</v>
      </c>
      <c r="X11373" t="s">
        <v>67</v>
      </c>
      <c r="Y11373" t="s">
        <v>42</v>
      </c>
      <c r="Z11373" t="s">
        <v>107</v>
      </c>
      <c r="AA11373" t="s">
        <v>44</v>
      </c>
      <c r="AB11373" t="s">
        <v>44</v>
      </c>
    </row>
    <row r="11374" spans="1:28" x14ac:dyDescent="0.25">
      <c r="A11374" t="s">
        <v>16493</v>
      </c>
      <c r="B11374" s="1">
        <v>46203</v>
      </c>
      <c r="C11374" t="s">
        <v>6340</v>
      </c>
      <c r="D11374" t="s">
        <v>6341</v>
      </c>
      <c r="E11374">
        <v>52</v>
      </c>
      <c r="F11374" t="s">
        <v>111</v>
      </c>
      <c r="G11374" t="s">
        <v>81</v>
      </c>
      <c r="H11374" t="s">
        <v>82</v>
      </c>
      <c r="I11374" t="s">
        <v>51</v>
      </c>
      <c r="J11374" t="s">
        <v>52</v>
      </c>
      <c r="K11374">
        <v>1</v>
      </c>
      <c r="L11374" s="2">
        <v>600</v>
      </c>
      <c r="M11374">
        <v>5</v>
      </c>
      <c r="N11374" s="2">
        <v>600</v>
      </c>
      <c r="O11374" s="2">
        <v>30</v>
      </c>
      <c r="P11374" s="2">
        <v>570</v>
      </c>
      <c r="Q11374" s="2">
        <v>383.19</v>
      </c>
      <c r="R11374" s="2">
        <v>186.81</v>
      </c>
      <c r="S11374" t="s">
        <v>53</v>
      </c>
      <c r="T11374" t="s">
        <v>37</v>
      </c>
      <c r="U11374" t="s">
        <v>38</v>
      </c>
      <c r="V11374" t="s">
        <v>39</v>
      </c>
      <c r="W11374" t="s">
        <v>83</v>
      </c>
      <c r="X11374" t="s">
        <v>97</v>
      </c>
      <c r="Y11374" t="s">
        <v>56</v>
      </c>
      <c r="Z11374" t="s">
        <v>43</v>
      </c>
      <c r="AA11374" t="s">
        <v>44</v>
      </c>
      <c r="AB11374" t="s">
        <v>44</v>
      </c>
    </row>
    <row r="11375" spans="1:28" x14ac:dyDescent="0.25">
      <c r="A11375" t="s">
        <v>16494</v>
      </c>
      <c r="B11375" s="1">
        <v>46203</v>
      </c>
      <c r="C11375" t="s">
        <v>6258</v>
      </c>
      <c r="D11375" t="s">
        <v>6259</v>
      </c>
      <c r="E11375">
        <v>24</v>
      </c>
      <c r="F11375" t="s">
        <v>31</v>
      </c>
      <c r="G11375" t="s">
        <v>81</v>
      </c>
      <c r="H11375" t="s">
        <v>82</v>
      </c>
      <c r="I11375" t="s">
        <v>51</v>
      </c>
      <c r="J11375" t="s">
        <v>52</v>
      </c>
      <c r="K11375">
        <v>1</v>
      </c>
      <c r="L11375" s="2">
        <v>600</v>
      </c>
      <c r="M11375">
        <v>0</v>
      </c>
      <c r="N11375" s="2">
        <v>600</v>
      </c>
      <c r="O11375" s="2">
        <v>0</v>
      </c>
      <c r="P11375" s="2">
        <v>600</v>
      </c>
      <c r="Q11375" s="2">
        <v>368.18</v>
      </c>
      <c r="R11375" s="2">
        <v>231.82</v>
      </c>
      <c r="S11375" t="s">
        <v>64</v>
      </c>
      <c r="T11375" t="s">
        <v>37</v>
      </c>
      <c r="U11375" t="s">
        <v>38</v>
      </c>
      <c r="V11375" t="s">
        <v>39</v>
      </c>
      <c r="W11375" t="s">
        <v>124</v>
      </c>
      <c r="X11375" t="s">
        <v>97</v>
      </c>
      <c r="Y11375" t="s">
        <v>84</v>
      </c>
      <c r="Z11375" t="s">
        <v>223</v>
      </c>
      <c r="AA11375" t="s">
        <v>44</v>
      </c>
      <c r="AB11375" t="s">
        <v>44</v>
      </c>
    </row>
    <row r="11376" spans="1:28" x14ac:dyDescent="0.25">
      <c r="A11376" t="s">
        <v>16495</v>
      </c>
      <c r="B11376" s="1">
        <v>46203</v>
      </c>
      <c r="C11376" t="s">
        <v>1620</v>
      </c>
      <c r="D11376" t="s">
        <v>1621</v>
      </c>
      <c r="E11376">
        <v>42</v>
      </c>
      <c r="F11376" t="s">
        <v>111</v>
      </c>
      <c r="G11376" t="s">
        <v>72</v>
      </c>
      <c r="H11376" t="s">
        <v>73</v>
      </c>
      <c r="I11376" t="s">
        <v>74</v>
      </c>
      <c r="J11376" t="s">
        <v>75</v>
      </c>
      <c r="K11376">
        <v>1</v>
      </c>
      <c r="L11376" s="2">
        <v>2200</v>
      </c>
      <c r="M11376">
        <v>20</v>
      </c>
      <c r="N11376" s="2">
        <v>2200</v>
      </c>
      <c r="O11376" s="2">
        <v>440</v>
      </c>
      <c r="P11376" s="2">
        <v>1760</v>
      </c>
      <c r="Q11376" s="2">
        <v>1277.76</v>
      </c>
      <c r="R11376" s="2">
        <v>482.24</v>
      </c>
      <c r="S11376" t="s">
        <v>64</v>
      </c>
      <c r="T11376" t="s">
        <v>114</v>
      </c>
      <c r="U11376" t="s">
        <v>115</v>
      </c>
      <c r="V11376" t="s">
        <v>39</v>
      </c>
      <c r="W11376" t="s">
        <v>83</v>
      </c>
      <c r="X11376" t="s">
        <v>97</v>
      </c>
      <c r="Y11376" t="s">
        <v>56</v>
      </c>
      <c r="Z11376" t="s">
        <v>43</v>
      </c>
      <c r="AA11376" t="s">
        <v>44</v>
      </c>
      <c r="AB11376" t="s">
        <v>44</v>
      </c>
    </row>
    <row r="11377" spans="1:28" x14ac:dyDescent="0.25">
      <c r="A11377" t="s">
        <v>16496</v>
      </c>
      <c r="B11377" s="1">
        <v>46204</v>
      </c>
      <c r="C11377" t="s">
        <v>833</v>
      </c>
      <c r="D11377" t="s">
        <v>834</v>
      </c>
      <c r="E11377">
        <v>28</v>
      </c>
      <c r="F11377" t="s">
        <v>111</v>
      </c>
      <c r="G11377" t="s">
        <v>148</v>
      </c>
      <c r="H11377" t="s">
        <v>149</v>
      </c>
      <c r="I11377" t="s">
        <v>74</v>
      </c>
      <c r="J11377" t="s">
        <v>130</v>
      </c>
      <c r="K11377">
        <v>1</v>
      </c>
      <c r="L11377" s="2">
        <v>3500</v>
      </c>
      <c r="M11377">
        <v>5</v>
      </c>
      <c r="N11377" s="2">
        <v>3500</v>
      </c>
      <c r="O11377" s="2">
        <v>175</v>
      </c>
      <c r="P11377" s="2">
        <v>3325</v>
      </c>
      <c r="Q11377" s="2">
        <v>2688.37</v>
      </c>
      <c r="R11377" s="2">
        <v>636.63</v>
      </c>
      <c r="S11377" t="s">
        <v>53</v>
      </c>
      <c r="T11377" t="s">
        <v>96</v>
      </c>
      <c r="U11377" t="s">
        <v>96</v>
      </c>
      <c r="V11377" t="s">
        <v>39</v>
      </c>
      <c r="W11377" t="s">
        <v>66</v>
      </c>
      <c r="X11377" t="s">
        <v>97</v>
      </c>
      <c r="Y11377" t="s">
        <v>56</v>
      </c>
      <c r="Z11377" t="s">
        <v>43</v>
      </c>
      <c r="AA11377" t="s">
        <v>44</v>
      </c>
      <c r="AB11377" t="s">
        <v>44</v>
      </c>
    </row>
    <row r="11378" spans="1:28" x14ac:dyDescent="0.25">
      <c r="A11378" t="s">
        <v>16497</v>
      </c>
      <c r="B11378" s="1">
        <v>46204</v>
      </c>
      <c r="C11378" t="s">
        <v>14400</v>
      </c>
      <c r="D11378" t="s">
        <v>14401</v>
      </c>
      <c r="E11378">
        <v>29</v>
      </c>
      <c r="F11378" t="s">
        <v>31</v>
      </c>
      <c r="G11378" t="s">
        <v>280</v>
      </c>
      <c r="H11378" t="s">
        <v>281</v>
      </c>
      <c r="I11378" t="s">
        <v>62</v>
      </c>
      <c r="J11378" t="s">
        <v>190</v>
      </c>
      <c r="K11378">
        <v>1</v>
      </c>
      <c r="L11378" s="2">
        <v>700</v>
      </c>
      <c r="M11378">
        <v>0</v>
      </c>
      <c r="N11378" s="2">
        <v>700</v>
      </c>
      <c r="O11378" s="2">
        <v>0</v>
      </c>
      <c r="P11378" s="2">
        <v>700</v>
      </c>
      <c r="Q11378" s="2">
        <v>391.09</v>
      </c>
      <c r="R11378" s="2">
        <v>308.91000000000003</v>
      </c>
      <c r="S11378" t="s">
        <v>53</v>
      </c>
      <c r="T11378" t="s">
        <v>90</v>
      </c>
      <c r="U11378" t="s">
        <v>91</v>
      </c>
      <c r="V11378" t="s">
        <v>39</v>
      </c>
      <c r="W11378" t="s">
        <v>124</v>
      </c>
      <c r="X11378" t="s">
        <v>41</v>
      </c>
      <c r="Y11378" t="s">
        <v>42</v>
      </c>
      <c r="Z11378" t="s">
        <v>43</v>
      </c>
      <c r="AA11378" t="s">
        <v>44</v>
      </c>
      <c r="AB11378" t="s">
        <v>44</v>
      </c>
    </row>
    <row r="11379" spans="1:28" x14ac:dyDescent="0.25">
      <c r="A11379" t="s">
        <v>16498</v>
      </c>
      <c r="B11379" s="1">
        <v>46204</v>
      </c>
      <c r="C11379" t="s">
        <v>4212</v>
      </c>
      <c r="D11379" t="s">
        <v>4213</v>
      </c>
      <c r="E11379">
        <v>40</v>
      </c>
      <c r="F11379" t="s">
        <v>31</v>
      </c>
      <c r="G11379" t="s">
        <v>60</v>
      </c>
      <c r="H11379" t="s">
        <v>61</v>
      </c>
      <c r="I11379" t="s">
        <v>62</v>
      </c>
      <c r="J11379" t="s">
        <v>63</v>
      </c>
      <c r="K11379">
        <v>3</v>
      </c>
      <c r="L11379" s="2">
        <v>3500</v>
      </c>
      <c r="M11379">
        <v>20</v>
      </c>
      <c r="N11379" s="2">
        <v>10500</v>
      </c>
      <c r="O11379" s="2">
        <v>2100</v>
      </c>
      <c r="P11379" s="2">
        <v>8400</v>
      </c>
      <c r="Q11379" s="2">
        <v>6606.97</v>
      </c>
      <c r="R11379" s="2">
        <v>1793.03</v>
      </c>
      <c r="S11379" t="s">
        <v>36</v>
      </c>
      <c r="T11379" t="s">
        <v>65</v>
      </c>
      <c r="U11379" t="s">
        <v>65</v>
      </c>
      <c r="V11379" t="s">
        <v>39</v>
      </c>
      <c r="W11379" t="s">
        <v>124</v>
      </c>
      <c r="X11379" t="s">
        <v>41</v>
      </c>
      <c r="Y11379" t="s">
        <v>56</v>
      </c>
      <c r="Z11379" t="s">
        <v>43</v>
      </c>
      <c r="AA11379" t="s">
        <v>44</v>
      </c>
      <c r="AB11379" t="s">
        <v>44</v>
      </c>
    </row>
    <row r="11380" spans="1:28" x14ac:dyDescent="0.25">
      <c r="A11380" t="s">
        <v>16499</v>
      </c>
      <c r="B11380" s="1">
        <v>46204</v>
      </c>
      <c r="C11380" t="s">
        <v>824</v>
      </c>
      <c r="D11380" t="s">
        <v>825</v>
      </c>
      <c r="E11380">
        <v>18</v>
      </c>
      <c r="F11380" t="s">
        <v>48</v>
      </c>
      <c r="G11380" t="s">
        <v>280</v>
      </c>
      <c r="H11380" t="s">
        <v>281</v>
      </c>
      <c r="I11380" t="s">
        <v>62</v>
      </c>
      <c r="J11380" t="s">
        <v>190</v>
      </c>
      <c r="K11380">
        <v>6</v>
      </c>
      <c r="L11380" s="2">
        <v>700</v>
      </c>
      <c r="M11380">
        <v>0</v>
      </c>
      <c r="N11380" s="2">
        <v>4200</v>
      </c>
      <c r="O11380" s="2">
        <v>0</v>
      </c>
      <c r="P11380" s="2">
        <v>4200</v>
      </c>
      <c r="Q11380" s="2">
        <v>2680.4</v>
      </c>
      <c r="R11380" s="2">
        <v>1519.6</v>
      </c>
      <c r="S11380" t="s">
        <v>53</v>
      </c>
      <c r="T11380" t="s">
        <v>96</v>
      </c>
      <c r="U11380" t="s">
        <v>96</v>
      </c>
      <c r="V11380" t="s">
        <v>39</v>
      </c>
      <c r="W11380" t="s">
        <v>66</v>
      </c>
      <c r="X11380" t="s">
        <v>67</v>
      </c>
      <c r="Y11380" t="s">
        <v>56</v>
      </c>
      <c r="Z11380" t="s">
        <v>43</v>
      </c>
      <c r="AA11380" t="s">
        <v>44</v>
      </c>
      <c r="AB11380" t="s">
        <v>44</v>
      </c>
    </row>
    <row r="11381" spans="1:28" x14ac:dyDescent="0.25">
      <c r="A11381" t="s">
        <v>16500</v>
      </c>
      <c r="B11381" s="1">
        <v>46204</v>
      </c>
      <c r="C11381" t="s">
        <v>5543</v>
      </c>
      <c r="D11381" t="s">
        <v>5544</v>
      </c>
      <c r="E11381">
        <v>31</v>
      </c>
      <c r="F11381" t="s">
        <v>31</v>
      </c>
      <c r="G11381" t="s">
        <v>280</v>
      </c>
      <c r="H11381" t="s">
        <v>281</v>
      </c>
      <c r="I11381" t="s">
        <v>62</v>
      </c>
      <c r="J11381" t="s">
        <v>190</v>
      </c>
      <c r="K11381">
        <v>1</v>
      </c>
      <c r="L11381" s="2">
        <v>700</v>
      </c>
      <c r="M11381">
        <v>20</v>
      </c>
      <c r="N11381" s="2">
        <v>700</v>
      </c>
      <c r="O11381" s="2">
        <v>140</v>
      </c>
      <c r="P11381" s="2">
        <v>560</v>
      </c>
      <c r="Q11381" s="2">
        <v>450.08</v>
      </c>
      <c r="R11381" s="2">
        <v>109.92</v>
      </c>
      <c r="S11381" t="s">
        <v>64</v>
      </c>
      <c r="T11381" t="s">
        <v>65</v>
      </c>
      <c r="U11381" t="s">
        <v>65</v>
      </c>
      <c r="V11381" t="s">
        <v>39</v>
      </c>
      <c r="W11381" t="s">
        <v>40</v>
      </c>
      <c r="X11381" t="s">
        <v>97</v>
      </c>
      <c r="Y11381" t="s">
        <v>56</v>
      </c>
      <c r="Z11381" t="s">
        <v>43</v>
      </c>
      <c r="AA11381" t="s">
        <v>44</v>
      </c>
      <c r="AB11381" t="s">
        <v>44</v>
      </c>
    </row>
    <row r="11382" spans="1:28" x14ac:dyDescent="0.25">
      <c r="A11382" t="s">
        <v>16501</v>
      </c>
      <c r="B11382" s="1">
        <v>46204</v>
      </c>
      <c r="C11382" t="s">
        <v>10174</v>
      </c>
      <c r="D11382" t="s">
        <v>10175</v>
      </c>
      <c r="E11382">
        <v>38</v>
      </c>
      <c r="F11382" t="s">
        <v>48</v>
      </c>
      <c r="G11382" t="s">
        <v>81</v>
      </c>
      <c r="H11382" t="s">
        <v>82</v>
      </c>
      <c r="I11382" t="s">
        <v>51</v>
      </c>
      <c r="J11382" t="s">
        <v>52</v>
      </c>
      <c r="K11382">
        <v>1</v>
      </c>
      <c r="L11382" s="2">
        <v>600</v>
      </c>
      <c r="M11382">
        <v>0</v>
      </c>
      <c r="N11382" s="2">
        <v>600</v>
      </c>
      <c r="O11382" s="2">
        <v>0</v>
      </c>
      <c r="P11382" s="2">
        <v>600</v>
      </c>
      <c r="Q11382" s="2">
        <v>377.47</v>
      </c>
      <c r="R11382" s="2">
        <v>222.53</v>
      </c>
      <c r="S11382" t="s">
        <v>53</v>
      </c>
      <c r="T11382" t="s">
        <v>136</v>
      </c>
      <c r="U11382" t="s">
        <v>38</v>
      </c>
      <c r="V11382" t="s">
        <v>39</v>
      </c>
      <c r="W11382" t="s">
        <v>40</v>
      </c>
      <c r="X11382" t="s">
        <v>41</v>
      </c>
      <c r="Y11382" t="s">
        <v>56</v>
      </c>
      <c r="Z11382" t="s">
        <v>43</v>
      </c>
      <c r="AA11382" t="s">
        <v>44</v>
      </c>
      <c r="AB11382" t="s">
        <v>44</v>
      </c>
    </row>
    <row r="11383" spans="1:28" x14ac:dyDescent="0.25">
      <c r="A11383" t="s">
        <v>16502</v>
      </c>
      <c r="B11383" s="1">
        <v>46204</v>
      </c>
      <c r="C11383" t="s">
        <v>13225</v>
      </c>
      <c r="D11383" t="s">
        <v>13226</v>
      </c>
      <c r="E11383">
        <v>21</v>
      </c>
      <c r="F11383" t="s">
        <v>31</v>
      </c>
      <c r="G11383" t="s">
        <v>280</v>
      </c>
      <c r="H11383" t="s">
        <v>281</v>
      </c>
      <c r="I11383" t="s">
        <v>62</v>
      </c>
      <c r="J11383" t="s">
        <v>190</v>
      </c>
      <c r="K11383">
        <v>2</v>
      </c>
      <c r="L11383" s="2">
        <v>700</v>
      </c>
      <c r="M11383">
        <v>15</v>
      </c>
      <c r="N11383" s="2">
        <v>1400</v>
      </c>
      <c r="O11383" s="2">
        <v>210</v>
      </c>
      <c r="P11383" s="2">
        <v>1190</v>
      </c>
      <c r="Q11383" s="2">
        <v>956.91</v>
      </c>
      <c r="R11383" s="2">
        <v>233.09</v>
      </c>
      <c r="S11383" t="s">
        <v>53</v>
      </c>
      <c r="T11383" t="s">
        <v>290</v>
      </c>
      <c r="U11383" t="s">
        <v>291</v>
      </c>
      <c r="V11383" t="s">
        <v>39</v>
      </c>
      <c r="W11383" t="s">
        <v>40</v>
      </c>
      <c r="X11383" t="s">
        <v>67</v>
      </c>
      <c r="Y11383" t="s">
        <v>84</v>
      </c>
      <c r="Z11383" t="s">
        <v>43</v>
      </c>
      <c r="AA11383" t="s">
        <v>44</v>
      </c>
      <c r="AB11383" t="s">
        <v>44</v>
      </c>
    </row>
    <row r="11384" spans="1:28" x14ac:dyDescent="0.25">
      <c r="A11384" t="s">
        <v>16503</v>
      </c>
      <c r="B11384" s="1">
        <v>46204</v>
      </c>
      <c r="C11384" t="s">
        <v>5497</v>
      </c>
      <c r="D11384" t="s">
        <v>5498</v>
      </c>
      <c r="E11384">
        <v>31</v>
      </c>
      <c r="F11384" t="s">
        <v>48</v>
      </c>
      <c r="G11384" t="s">
        <v>387</v>
      </c>
      <c r="H11384" t="s">
        <v>388</v>
      </c>
      <c r="I11384" t="s">
        <v>74</v>
      </c>
      <c r="J11384" t="s">
        <v>75</v>
      </c>
      <c r="K11384">
        <v>5</v>
      </c>
      <c r="L11384" s="2">
        <v>3200</v>
      </c>
      <c r="M11384">
        <v>15</v>
      </c>
      <c r="N11384" s="2">
        <v>16000</v>
      </c>
      <c r="O11384" s="2">
        <v>2400</v>
      </c>
      <c r="P11384" s="2">
        <v>13600</v>
      </c>
      <c r="Q11384" s="2">
        <v>8801.59</v>
      </c>
      <c r="R11384" s="2">
        <v>4798.41</v>
      </c>
      <c r="S11384" t="s">
        <v>53</v>
      </c>
      <c r="T11384" t="s">
        <v>275</v>
      </c>
      <c r="U11384" t="s">
        <v>123</v>
      </c>
      <c r="V11384" t="s">
        <v>39</v>
      </c>
      <c r="W11384" t="s">
        <v>137</v>
      </c>
      <c r="X11384" t="s">
        <v>41</v>
      </c>
      <c r="Y11384" t="s">
        <v>56</v>
      </c>
      <c r="Z11384" t="s">
        <v>43</v>
      </c>
      <c r="AA11384" t="s">
        <v>44</v>
      </c>
      <c r="AB11384" t="s">
        <v>44</v>
      </c>
    </row>
    <row r="11385" spans="1:28" x14ac:dyDescent="0.25">
      <c r="A11385" t="s">
        <v>16504</v>
      </c>
      <c r="B11385" s="1">
        <v>46204</v>
      </c>
      <c r="C11385" t="s">
        <v>559</v>
      </c>
      <c r="D11385" t="s">
        <v>560</v>
      </c>
      <c r="E11385">
        <v>37</v>
      </c>
      <c r="F11385" t="s">
        <v>111</v>
      </c>
      <c r="G11385" t="s">
        <v>101</v>
      </c>
      <c r="H11385" t="s">
        <v>102</v>
      </c>
      <c r="I11385" t="s">
        <v>103</v>
      </c>
      <c r="J11385" t="s">
        <v>104</v>
      </c>
      <c r="K11385">
        <v>1</v>
      </c>
      <c r="L11385" s="2">
        <v>1800</v>
      </c>
      <c r="M11385">
        <v>5</v>
      </c>
      <c r="N11385" s="2">
        <v>1800</v>
      </c>
      <c r="O11385" s="2">
        <v>90</v>
      </c>
      <c r="P11385" s="2">
        <v>1710</v>
      </c>
      <c r="Q11385" s="2">
        <v>1258.68</v>
      </c>
      <c r="R11385" s="2">
        <v>451.32</v>
      </c>
      <c r="S11385" t="s">
        <v>64</v>
      </c>
      <c r="T11385" t="s">
        <v>163</v>
      </c>
      <c r="U11385" t="s">
        <v>164</v>
      </c>
      <c r="V11385" t="s">
        <v>39</v>
      </c>
      <c r="W11385" t="s">
        <v>40</v>
      </c>
      <c r="X11385" t="s">
        <v>41</v>
      </c>
      <c r="Y11385" t="s">
        <v>42</v>
      </c>
      <c r="Z11385" t="s">
        <v>223</v>
      </c>
      <c r="AA11385" t="s">
        <v>68</v>
      </c>
      <c r="AB11385" t="s">
        <v>44</v>
      </c>
    </row>
    <row r="11386" spans="1:28" x14ac:dyDescent="0.25">
      <c r="A11386" t="s">
        <v>16505</v>
      </c>
      <c r="B11386" s="1">
        <v>46204</v>
      </c>
      <c r="C11386" t="s">
        <v>2910</v>
      </c>
      <c r="D11386" t="s">
        <v>2911</v>
      </c>
      <c r="E11386">
        <v>36</v>
      </c>
      <c r="F11386" t="s">
        <v>48</v>
      </c>
      <c r="G11386" t="s">
        <v>387</v>
      </c>
      <c r="H11386" t="s">
        <v>388</v>
      </c>
      <c r="I11386" t="s">
        <v>74</v>
      </c>
      <c r="J11386" t="s">
        <v>75</v>
      </c>
      <c r="K11386">
        <v>1</v>
      </c>
      <c r="L11386" s="2">
        <v>3200</v>
      </c>
      <c r="M11386">
        <v>0</v>
      </c>
      <c r="N11386" s="2">
        <v>3200</v>
      </c>
      <c r="O11386" s="2">
        <v>0</v>
      </c>
      <c r="P11386" s="2">
        <v>3200</v>
      </c>
      <c r="Q11386" s="2">
        <v>1773.35</v>
      </c>
      <c r="R11386" s="2">
        <v>1426.65</v>
      </c>
      <c r="S11386" t="s">
        <v>53</v>
      </c>
      <c r="T11386" t="s">
        <v>263</v>
      </c>
      <c r="U11386" t="s">
        <v>91</v>
      </c>
      <c r="V11386" t="s">
        <v>39</v>
      </c>
      <c r="W11386" t="s">
        <v>137</v>
      </c>
      <c r="X11386" t="s">
        <v>97</v>
      </c>
      <c r="Y11386" t="s">
        <v>56</v>
      </c>
      <c r="Z11386" t="s">
        <v>43</v>
      </c>
      <c r="AA11386" t="s">
        <v>44</v>
      </c>
      <c r="AB11386" t="s">
        <v>68</v>
      </c>
    </row>
    <row r="11387" spans="1:28" x14ac:dyDescent="0.25">
      <c r="A11387" t="s">
        <v>16506</v>
      </c>
      <c r="B11387" s="1">
        <v>46204</v>
      </c>
      <c r="C11387" t="s">
        <v>5902</v>
      </c>
      <c r="D11387" t="s">
        <v>5903</v>
      </c>
      <c r="E11387">
        <v>41</v>
      </c>
      <c r="F11387" t="s">
        <v>31</v>
      </c>
      <c r="G11387" t="s">
        <v>280</v>
      </c>
      <c r="H11387" t="s">
        <v>281</v>
      </c>
      <c r="I11387" t="s">
        <v>62</v>
      </c>
      <c r="J11387" t="s">
        <v>190</v>
      </c>
      <c r="K11387">
        <v>1</v>
      </c>
      <c r="L11387" s="2">
        <v>700</v>
      </c>
      <c r="M11387">
        <v>25</v>
      </c>
      <c r="N11387" s="2">
        <v>700</v>
      </c>
      <c r="O11387" s="2">
        <v>175</v>
      </c>
      <c r="P11387" s="2">
        <v>525</v>
      </c>
      <c r="Q11387" s="2">
        <v>428.67</v>
      </c>
      <c r="R11387" s="2">
        <v>96.33</v>
      </c>
      <c r="S11387" t="s">
        <v>53</v>
      </c>
      <c r="T11387" t="s">
        <v>163</v>
      </c>
      <c r="U11387" t="s">
        <v>164</v>
      </c>
      <c r="V11387" t="s">
        <v>39</v>
      </c>
      <c r="W11387" t="s">
        <v>137</v>
      </c>
      <c r="X11387" t="s">
        <v>41</v>
      </c>
      <c r="Y11387" t="s">
        <v>84</v>
      </c>
      <c r="Z11387" t="s">
        <v>43</v>
      </c>
      <c r="AA11387" t="s">
        <v>44</v>
      </c>
      <c r="AB11387" t="s">
        <v>44</v>
      </c>
    </row>
    <row r="11388" spans="1:28" x14ac:dyDescent="0.25">
      <c r="A11388" t="s">
        <v>16507</v>
      </c>
      <c r="B11388" s="1">
        <v>46205</v>
      </c>
      <c r="C11388" t="s">
        <v>2251</v>
      </c>
      <c r="D11388" t="s">
        <v>2252</v>
      </c>
      <c r="E11388">
        <v>18</v>
      </c>
      <c r="F11388" t="s">
        <v>48</v>
      </c>
      <c r="G11388" t="s">
        <v>217</v>
      </c>
      <c r="H11388" t="s">
        <v>218</v>
      </c>
      <c r="I11388" t="s">
        <v>34</v>
      </c>
      <c r="J11388" t="s">
        <v>130</v>
      </c>
      <c r="K11388">
        <v>2</v>
      </c>
      <c r="L11388" s="2">
        <v>28000</v>
      </c>
      <c r="M11388">
        <v>10</v>
      </c>
      <c r="N11388" s="2">
        <v>56000</v>
      </c>
      <c r="O11388" s="2">
        <v>5600</v>
      </c>
      <c r="P11388" s="2">
        <v>50400</v>
      </c>
      <c r="Q11388" s="2">
        <v>34462.199999999997</v>
      </c>
      <c r="R11388" s="2">
        <v>15937.8</v>
      </c>
      <c r="S11388" t="s">
        <v>53</v>
      </c>
      <c r="T11388" t="s">
        <v>122</v>
      </c>
      <c r="U11388" t="s">
        <v>123</v>
      </c>
      <c r="V11388" t="s">
        <v>39</v>
      </c>
      <c r="W11388" t="s">
        <v>66</v>
      </c>
      <c r="X11388" t="s">
        <v>67</v>
      </c>
      <c r="Y11388" t="s">
        <v>42</v>
      </c>
      <c r="Z11388" t="s">
        <v>43</v>
      </c>
      <c r="AA11388" t="s">
        <v>44</v>
      </c>
      <c r="AB11388" t="s">
        <v>44</v>
      </c>
    </row>
    <row r="11389" spans="1:28" x14ac:dyDescent="0.25">
      <c r="A11389" t="s">
        <v>16508</v>
      </c>
      <c r="B11389" s="1">
        <v>46205</v>
      </c>
      <c r="C11389" t="s">
        <v>2141</v>
      </c>
      <c r="D11389" t="s">
        <v>2142</v>
      </c>
      <c r="E11389">
        <v>27</v>
      </c>
      <c r="F11389" t="s">
        <v>48</v>
      </c>
      <c r="G11389" t="s">
        <v>88</v>
      </c>
      <c r="H11389" t="s">
        <v>89</v>
      </c>
      <c r="I11389" t="s">
        <v>62</v>
      </c>
      <c r="J11389" t="s">
        <v>63</v>
      </c>
      <c r="K11389">
        <v>1</v>
      </c>
      <c r="L11389" s="2">
        <v>4200</v>
      </c>
      <c r="M11389">
        <v>5</v>
      </c>
      <c r="N11389" s="2">
        <v>4200</v>
      </c>
      <c r="O11389" s="2">
        <v>210</v>
      </c>
      <c r="P11389" s="2">
        <v>3990</v>
      </c>
      <c r="Q11389" s="2">
        <v>2607.17</v>
      </c>
      <c r="R11389" s="2">
        <v>1382.83</v>
      </c>
      <c r="S11389" t="s">
        <v>64</v>
      </c>
      <c r="T11389" t="s">
        <v>122</v>
      </c>
      <c r="U11389" t="s">
        <v>123</v>
      </c>
      <c r="V11389" t="s">
        <v>39</v>
      </c>
      <c r="W11389" t="s">
        <v>92</v>
      </c>
      <c r="X11389" t="s">
        <v>67</v>
      </c>
      <c r="Y11389" t="s">
        <v>56</v>
      </c>
      <c r="Z11389" t="s">
        <v>107</v>
      </c>
      <c r="AA11389" t="s">
        <v>44</v>
      </c>
      <c r="AB11389" t="s">
        <v>44</v>
      </c>
    </row>
    <row r="11390" spans="1:28" x14ac:dyDescent="0.25">
      <c r="A11390" t="s">
        <v>16509</v>
      </c>
      <c r="B11390" s="1">
        <v>46205</v>
      </c>
      <c r="C11390" t="s">
        <v>1998</v>
      </c>
      <c r="D11390" t="s">
        <v>1999</v>
      </c>
      <c r="E11390">
        <v>29</v>
      </c>
      <c r="F11390" t="s">
        <v>48</v>
      </c>
      <c r="G11390" t="s">
        <v>243</v>
      </c>
      <c r="H11390" t="s">
        <v>244</v>
      </c>
      <c r="I11390" t="s">
        <v>103</v>
      </c>
      <c r="J11390" t="s">
        <v>104</v>
      </c>
      <c r="K11390">
        <v>3</v>
      </c>
      <c r="L11390" s="2">
        <v>450</v>
      </c>
      <c r="M11390">
        <v>5</v>
      </c>
      <c r="N11390" s="2">
        <v>1350</v>
      </c>
      <c r="O11390" s="2">
        <v>67.5</v>
      </c>
      <c r="P11390" s="2">
        <v>1282.5</v>
      </c>
      <c r="Q11390" s="2">
        <v>887.6</v>
      </c>
      <c r="R11390" s="2">
        <v>394.9</v>
      </c>
      <c r="S11390" t="s">
        <v>53</v>
      </c>
      <c r="T11390" t="s">
        <v>96</v>
      </c>
      <c r="U11390" t="s">
        <v>96</v>
      </c>
      <c r="V11390" t="s">
        <v>39</v>
      </c>
      <c r="W11390" t="s">
        <v>124</v>
      </c>
      <c r="X11390" t="s">
        <v>97</v>
      </c>
      <c r="Y11390" t="s">
        <v>42</v>
      </c>
      <c r="Z11390" t="s">
        <v>43</v>
      </c>
      <c r="AA11390" t="s">
        <v>44</v>
      </c>
      <c r="AB11390" t="s">
        <v>44</v>
      </c>
    </row>
    <row r="11391" spans="1:28" x14ac:dyDescent="0.25">
      <c r="A11391" t="s">
        <v>16510</v>
      </c>
      <c r="B11391" s="1">
        <v>46205</v>
      </c>
      <c r="C11391" t="s">
        <v>6248</v>
      </c>
      <c r="D11391" t="s">
        <v>6249</v>
      </c>
      <c r="E11391">
        <v>51</v>
      </c>
      <c r="F11391" t="s">
        <v>31</v>
      </c>
      <c r="G11391" t="s">
        <v>344</v>
      </c>
      <c r="H11391" t="s">
        <v>345</v>
      </c>
      <c r="I11391" t="s">
        <v>34</v>
      </c>
      <c r="J11391" t="s">
        <v>121</v>
      </c>
      <c r="K11391">
        <v>1</v>
      </c>
      <c r="L11391" s="2">
        <v>1600</v>
      </c>
      <c r="M11391">
        <v>10</v>
      </c>
      <c r="N11391" s="2">
        <v>1600</v>
      </c>
      <c r="O11391" s="2">
        <v>160</v>
      </c>
      <c r="P11391" s="2">
        <v>1440</v>
      </c>
      <c r="Q11391" s="2">
        <v>1131.1300000000001</v>
      </c>
      <c r="R11391" s="2">
        <v>308.87</v>
      </c>
      <c r="S11391" t="s">
        <v>53</v>
      </c>
      <c r="T11391" t="s">
        <v>398</v>
      </c>
      <c r="U11391" t="s">
        <v>399</v>
      </c>
      <c r="V11391" t="s">
        <v>39</v>
      </c>
      <c r="W11391" t="s">
        <v>83</v>
      </c>
      <c r="X11391" t="s">
        <v>67</v>
      </c>
      <c r="Y11391" t="s">
        <v>42</v>
      </c>
      <c r="Z11391" t="s">
        <v>43</v>
      </c>
      <c r="AA11391" t="s">
        <v>44</v>
      </c>
      <c r="AB11391" t="s">
        <v>44</v>
      </c>
    </row>
    <row r="11392" spans="1:28" x14ac:dyDescent="0.25">
      <c r="A11392" t="s">
        <v>16511</v>
      </c>
      <c r="B11392" s="1">
        <v>46205</v>
      </c>
      <c r="C11392" t="s">
        <v>4244</v>
      </c>
      <c r="D11392" t="s">
        <v>4245</v>
      </c>
      <c r="E11392">
        <v>21</v>
      </c>
      <c r="F11392" t="s">
        <v>48</v>
      </c>
      <c r="G11392" t="s">
        <v>81</v>
      </c>
      <c r="H11392" t="s">
        <v>82</v>
      </c>
      <c r="I11392" t="s">
        <v>51</v>
      </c>
      <c r="J11392" t="s">
        <v>52</v>
      </c>
      <c r="K11392">
        <v>3</v>
      </c>
      <c r="L11392" s="2">
        <v>600</v>
      </c>
      <c r="M11392">
        <v>15</v>
      </c>
      <c r="N11392" s="2">
        <v>1800</v>
      </c>
      <c r="O11392" s="2">
        <v>270</v>
      </c>
      <c r="P11392" s="2">
        <v>1530</v>
      </c>
      <c r="Q11392" s="2">
        <v>954.88</v>
      </c>
      <c r="R11392" s="2">
        <v>575.12</v>
      </c>
      <c r="S11392" t="s">
        <v>64</v>
      </c>
      <c r="T11392" t="s">
        <v>263</v>
      </c>
      <c r="U11392" t="s">
        <v>91</v>
      </c>
      <c r="V11392" t="s">
        <v>39</v>
      </c>
      <c r="W11392" t="s">
        <v>83</v>
      </c>
      <c r="X11392" t="s">
        <v>97</v>
      </c>
      <c r="Y11392" t="s">
        <v>56</v>
      </c>
      <c r="Z11392" t="s">
        <v>43</v>
      </c>
      <c r="AA11392" t="s">
        <v>44</v>
      </c>
      <c r="AB11392" t="s">
        <v>44</v>
      </c>
    </row>
    <row r="11393" spans="1:28" x14ac:dyDescent="0.25">
      <c r="A11393" t="s">
        <v>16512</v>
      </c>
      <c r="B11393" s="1">
        <v>46205</v>
      </c>
      <c r="C11393" t="s">
        <v>1620</v>
      </c>
      <c r="D11393" t="s">
        <v>1621</v>
      </c>
      <c r="E11393">
        <v>30</v>
      </c>
      <c r="F11393" t="s">
        <v>48</v>
      </c>
      <c r="G11393" t="s">
        <v>202</v>
      </c>
      <c r="H11393" t="s">
        <v>203</v>
      </c>
      <c r="I11393" t="s">
        <v>103</v>
      </c>
      <c r="J11393" t="s">
        <v>104</v>
      </c>
      <c r="K11393">
        <v>1</v>
      </c>
      <c r="L11393" s="2">
        <v>550</v>
      </c>
      <c r="M11393">
        <v>20</v>
      </c>
      <c r="N11393" s="2">
        <v>550</v>
      </c>
      <c r="O11393" s="2">
        <v>110</v>
      </c>
      <c r="P11393" s="2">
        <v>440</v>
      </c>
      <c r="Q11393" s="2">
        <v>244.11</v>
      </c>
      <c r="R11393" s="2">
        <v>195.89</v>
      </c>
      <c r="S11393" t="s">
        <v>53</v>
      </c>
      <c r="T11393" t="s">
        <v>178</v>
      </c>
      <c r="U11393" t="s">
        <v>154</v>
      </c>
      <c r="V11393" t="s">
        <v>39</v>
      </c>
      <c r="W11393" t="s">
        <v>83</v>
      </c>
      <c r="X11393" t="s">
        <v>41</v>
      </c>
      <c r="Y11393" t="s">
        <v>56</v>
      </c>
      <c r="Z11393" t="s">
        <v>107</v>
      </c>
      <c r="AA11393" t="s">
        <v>44</v>
      </c>
      <c r="AB11393" t="s">
        <v>44</v>
      </c>
    </row>
    <row r="11394" spans="1:28" x14ac:dyDescent="0.25">
      <c r="A11394" t="s">
        <v>16513</v>
      </c>
      <c r="B11394" s="1">
        <v>46205</v>
      </c>
      <c r="C11394" t="s">
        <v>3607</v>
      </c>
      <c r="D11394" t="s">
        <v>3608</v>
      </c>
      <c r="E11394">
        <v>40</v>
      </c>
      <c r="F11394" t="s">
        <v>31</v>
      </c>
      <c r="G11394" t="s">
        <v>227</v>
      </c>
      <c r="H11394" t="s">
        <v>228</v>
      </c>
      <c r="I11394" t="s">
        <v>74</v>
      </c>
      <c r="J11394" t="s">
        <v>75</v>
      </c>
      <c r="K11394">
        <v>1</v>
      </c>
      <c r="L11394" s="2">
        <v>1400</v>
      </c>
      <c r="M11394">
        <v>0</v>
      </c>
      <c r="N11394" s="2">
        <v>1400</v>
      </c>
      <c r="O11394" s="2">
        <v>0</v>
      </c>
      <c r="P11394" s="2">
        <v>1400</v>
      </c>
      <c r="Q11394" s="2">
        <v>966.9</v>
      </c>
      <c r="R11394" s="2">
        <v>433.1</v>
      </c>
      <c r="S11394" t="s">
        <v>53</v>
      </c>
      <c r="T11394" t="s">
        <v>163</v>
      </c>
      <c r="U11394" t="s">
        <v>164</v>
      </c>
      <c r="V11394" t="s">
        <v>39</v>
      </c>
      <c r="W11394" t="s">
        <v>137</v>
      </c>
      <c r="X11394" t="s">
        <v>97</v>
      </c>
      <c r="Y11394" t="s">
        <v>56</v>
      </c>
      <c r="Z11394" t="s">
        <v>43</v>
      </c>
      <c r="AA11394" t="s">
        <v>44</v>
      </c>
      <c r="AB11394" t="s">
        <v>44</v>
      </c>
    </row>
    <row r="11395" spans="1:28" x14ac:dyDescent="0.25">
      <c r="A11395" t="s">
        <v>16514</v>
      </c>
      <c r="B11395" s="1">
        <v>46205</v>
      </c>
      <c r="C11395" t="s">
        <v>376</v>
      </c>
      <c r="D11395" t="s">
        <v>377</v>
      </c>
      <c r="E11395">
        <v>33</v>
      </c>
      <c r="F11395" t="s">
        <v>48</v>
      </c>
      <c r="G11395" t="s">
        <v>285</v>
      </c>
      <c r="H11395" t="s">
        <v>286</v>
      </c>
      <c r="I11395" t="s">
        <v>34</v>
      </c>
      <c r="J11395" t="s">
        <v>121</v>
      </c>
      <c r="K11395">
        <v>1</v>
      </c>
      <c r="L11395" s="2">
        <v>3200</v>
      </c>
      <c r="M11395">
        <v>15</v>
      </c>
      <c r="N11395" s="2">
        <v>3200</v>
      </c>
      <c r="O11395" s="2">
        <v>480</v>
      </c>
      <c r="P11395" s="2">
        <v>2720</v>
      </c>
      <c r="Q11395" s="2">
        <v>1694.1</v>
      </c>
      <c r="R11395" s="2">
        <v>1025.9000000000001</v>
      </c>
      <c r="S11395" t="s">
        <v>53</v>
      </c>
      <c r="T11395" t="s">
        <v>275</v>
      </c>
      <c r="U11395" t="s">
        <v>123</v>
      </c>
      <c r="V11395" t="s">
        <v>39</v>
      </c>
      <c r="W11395" t="s">
        <v>124</v>
      </c>
      <c r="X11395" t="s">
        <v>97</v>
      </c>
      <c r="Y11395" t="s">
        <v>56</v>
      </c>
      <c r="Z11395" t="s">
        <v>43</v>
      </c>
      <c r="AA11395" t="s">
        <v>44</v>
      </c>
      <c r="AB11395" t="s">
        <v>44</v>
      </c>
    </row>
    <row r="11396" spans="1:28" x14ac:dyDescent="0.25">
      <c r="A11396" t="s">
        <v>16515</v>
      </c>
      <c r="B11396" s="1">
        <v>46205</v>
      </c>
      <c r="C11396" t="s">
        <v>2470</v>
      </c>
      <c r="D11396" t="s">
        <v>2471</v>
      </c>
      <c r="E11396">
        <v>30</v>
      </c>
      <c r="F11396" t="s">
        <v>48</v>
      </c>
      <c r="G11396" t="s">
        <v>318</v>
      </c>
      <c r="H11396" t="s">
        <v>319</v>
      </c>
      <c r="I11396" t="s">
        <v>34</v>
      </c>
      <c r="J11396" t="s">
        <v>190</v>
      </c>
      <c r="K11396">
        <v>3</v>
      </c>
      <c r="L11396" s="2">
        <v>2500</v>
      </c>
      <c r="M11396">
        <v>10</v>
      </c>
      <c r="N11396" s="2">
        <v>7500</v>
      </c>
      <c r="O11396" s="2">
        <v>750</v>
      </c>
      <c r="P11396" s="2">
        <v>6750</v>
      </c>
      <c r="Q11396" s="2">
        <v>4838.63</v>
      </c>
      <c r="R11396" s="2">
        <v>1911.37</v>
      </c>
      <c r="S11396" t="s">
        <v>53</v>
      </c>
      <c r="T11396" t="s">
        <v>578</v>
      </c>
      <c r="U11396" t="s">
        <v>579</v>
      </c>
      <c r="V11396" t="s">
        <v>39</v>
      </c>
      <c r="W11396" t="s">
        <v>124</v>
      </c>
      <c r="X11396" t="s">
        <v>67</v>
      </c>
      <c r="Y11396" t="s">
        <v>56</v>
      </c>
      <c r="Z11396" t="s">
        <v>43</v>
      </c>
      <c r="AA11396" t="s">
        <v>44</v>
      </c>
      <c r="AB11396" t="s">
        <v>44</v>
      </c>
    </row>
    <row r="11397" spans="1:28" x14ac:dyDescent="0.25">
      <c r="A11397" t="s">
        <v>16516</v>
      </c>
      <c r="B11397" s="1">
        <v>46205</v>
      </c>
      <c r="C11397" t="s">
        <v>9628</v>
      </c>
      <c r="D11397" t="s">
        <v>9629</v>
      </c>
      <c r="E11397">
        <v>58</v>
      </c>
      <c r="F11397" t="s">
        <v>48</v>
      </c>
      <c r="G11397" t="s">
        <v>280</v>
      </c>
      <c r="H11397" t="s">
        <v>281</v>
      </c>
      <c r="I11397" t="s">
        <v>62</v>
      </c>
      <c r="J11397" t="s">
        <v>190</v>
      </c>
      <c r="K11397">
        <v>1</v>
      </c>
      <c r="L11397" s="2">
        <v>700</v>
      </c>
      <c r="M11397">
        <v>20</v>
      </c>
      <c r="N11397" s="2">
        <v>700</v>
      </c>
      <c r="O11397" s="2">
        <v>140</v>
      </c>
      <c r="P11397" s="2">
        <v>560</v>
      </c>
      <c r="Q11397" s="2">
        <v>411.25</v>
      </c>
      <c r="R11397" s="2">
        <v>148.75</v>
      </c>
      <c r="S11397" t="s">
        <v>53</v>
      </c>
      <c r="T11397" t="s">
        <v>222</v>
      </c>
      <c r="U11397" t="s">
        <v>38</v>
      </c>
      <c r="V11397" t="s">
        <v>39</v>
      </c>
      <c r="W11397" t="s">
        <v>92</v>
      </c>
      <c r="X11397" t="s">
        <v>67</v>
      </c>
      <c r="Y11397" t="s">
        <v>42</v>
      </c>
      <c r="Z11397" t="s">
        <v>43</v>
      </c>
      <c r="AA11397" t="s">
        <v>44</v>
      </c>
      <c r="AB11397" t="s">
        <v>44</v>
      </c>
    </row>
    <row r="11398" spans="1:28" x14ac:dyDescent="0.25">
      <c r="A11398" t="s">
        <v>16517</v>
      </c>
      <c r="B11398" s="1">
        <v>46205</v>
      </c>
      <c r="C11398" t="s">
        <v>2302</v>
      </c>
      <c r="D11398" t="s">
        <v>2303</v>
      </c>
      <c r="E11398">
        <v>20</v>
      </c>
      <c r="F11398" t="s">
        <v>31</v>
      </c>
      <c r="G11398" t="s">
        <v>243</v>
      </c>
      <c r="H11398" t="s">
        <v>244</v>
      </c>
      <c r="I11398" t="s">
        <v>103</v>
      </c>
      <c r="J11398" t="s">
        <v>104</v>
      </c>
      <c r="K11398">
        <v>2</v>
      </c>
      <c r="L11398" s="2">
        <v>450</v>
      </c>
      <c r="M11398">
        <v>20</v>
      </c>
      <c r="N11398" s="2">
        <v>900</v>
      </c>
      <c r="O11398" s="2">
        <v>180</v>
      </c>
      <c r="P11398" s="2">
        <v>720</v>
      </c>
      <c r="Q11398" s="2">
        <v>470.67</v>
      </c>
      <c r="R11398" s="2">
        <v>249.33</v>
      </c>
      <c r="S11398" t="s">
        <v>64</v>
      </c>
      <c r="T11398" t="s">
        <v>136</v>
      </c>
      <c r="U11398" t="s">
        <v>38</v>
      </c>
      <c r="V11398" t="s">
        <v>39</v>
      </c>
      <c r="W11398" t="s">
        <v>83</v>
      </c>
      <c r="X11398" t="s">
        <v>67</v>
      </c>
      <c r="Y11398" t="s">
        <v>56</v>
      </c>
      <c r="Z11398" t="s">
        <v>43</v>
      </c>
      <c r="AA11398" t="s">
        <v>44</v>
      </c>
      <c r="AB11398" t="s">
        <v>44</v>
      </c>
    </row>
    <row r="11399" spans="1:28" x14ac:dyDescent="0.25">
      <c r="A11399" t="s">
        <v>16518</v>
      </c>
      <c r="B11399" s="1">
        <v>46205</v>
      </c>
      <c r="C11399" t="s">
        <v>5882</v>
      </c>
      <c r="D11399" t="s">
        <v>5883</v>
      </c>
      <c r="E11399">
        <v>35</v>
      </c>
      <c r="F11399" t="s">
        <v>48</v>
      </c>
      <c r="G11399" t="s">
        <v>298</v>
      </c>
      <c r="H11399" t="s">
        <v>299</v>
      </c>
      <c r="I11399" t="s">
        <v>103</v>
      </c>
      <c r="J11399" t="s">
        <v>104</v>
      </c>
      <c r="K11399">
        <v>3</v>
      </c>
      <c r="L11399" s="2">
        <v>700</v>
      </c>
      <c r="M11399">
        <v>15</v>
      </c>
      <c r="N11399" s="2">
        <v>2100</v>
      </c>
      <c r="O11399" s="2">
        <v>315</v>
      </c>
      <c r="P11399" s="2">
        <v>1785</v>
      </c>
      <c r="Q11399" s="2">
        <v>1097.3800000000001</v>
      </c>
      <c r="R11399" s="2">
        <v>687.62</v>
      </c>
      <c r="S11399" t="s">
        <v>53</v>
      </c>
      <c r="T11399" t="s">
        <v>96</v>
      </c>
      <c r="U11399" t="s">
        <v>96</v>
      </c>
      <c r="V11399" t="s">
        <v>39</v>
      </c>
      <c r="W11399" t="s">
        <v>137</v>
      </c>
      <c r="X11399" t="s">
        <v>41</v>
      </c>
      <c r="Y11399" t="s">
        <v>56</v>
      </c>
      <c r="Z11399" t="s">
        <v>43</v>
      </c>
      <c r="AA11399" t="s">
        <v>44</v>
      </c>
      <c r="AB11399" t="s">
        <v>44</v>
      </c>
    </row>
    <row r="11400" spans="1:28" x14ac:dyDescent="0.25">
      <c r="A11400" t="s">
        <v>16519</v>
      </c>
      <c r="B11400" s="1">
        <v>46205</v>
      </c>
      <c r="C11400" t="s">
        <v>5716</v>
      </c>
      <c r="D11400" t="s">
        <v>5717</v>
      </c>
      <c r="E11400">
        <v>52</v>
      </c>
      <c r="F11400" t="s">
        <v>111</v>
      </c>
      <c r="G11400" t="s">
        <v>243</v>
      </c>
      <c r="H11400" t="s">
        <v>244</v>
      </c>
      <c r="I11400" t="s">
        <v>103</v>
      </c>
      <c r="J11400" t="s">
        <v>104</v>
      </c>
      <c r="K11400">
        <v>5</v>
      </c>
      <c r="L11400" s="2">
        <v>450</v>
      </c>
      <c r="M11400">
        <v>20</v>
      </c>
      <c r="N11400" s="2">
        <v>2250</v>
      </c>
      <c r="O11400" s="2">
        <v>450</v>
      </c>
      <c r="P11400" s="2">
        <v>1800</v>
      </c>
      <c r="Q11400" s="2">
        <v>1301.68</v>
      </c>
      <c r="R11400" s="2">
        <v>498.32</v>
      </c>
      <c r="S11400" t="s">
        <v>53</v>
      </c>
      <c r="T11400" t="s">
        <v>76</v>
      </c>
      <c r="U11400" t="s">
        <v>77</v>
      </c>
      <c r="V11400" t="s">
        <v>39</v>
      </c>
      <c r="W11400" t="s">
        <v>83</v>
      </c>
      <c r="X11400" t="s">
        <v>97</v>
      </c>
      <c r="Y11400" t="s">
        <v>56</v>
      </c>
      <c r="Z11400" t="s">
        <v>43</v>
      </c>
      <c r="AA11400" t="s">
        <v>44</v>
      </c>
      <c r="AB11400" t="s">
        <v>44</v>
      </c>
    </row>
    <row r="11401" spans="1:28" x14ac:dyDescent="0.25">
      <c r="A11401" t="s">
        <v>16520</v>
      </c>
      <c r="B11401" s="1">
        <v>46205</v>
      </c>
      <c r="C11401" t="s">
        <v>5478</v>
      </c>
      <c r="D11401" t="s">
        <v>5479</v>
      </c>
      <c r="E11401">
        <v>37</v>
      </c>
      <c r="F11401" t="s">
        <v>48</v>
      </c>
      <c r="G11401" t="s">
        <v>158</v>
      </c>
      <c r="H11401" t="s">
        <v>159</v>
      </c>
      <c r="I11401" t="s">
        <v>51</v>
      </c>
      <c r="J11401" t="s">
        <v>52</v>
      </c>
      <c r="K11401">
        <v>1</v>
      </c>
      <c r="L11401" s="2">
        <v>650</v>
      </c>
      <c r="M11401">
        <v>15</v>
      </c>
      <c r="N11401" s="2">
        <v>650</v>
      </c>
      <c r="O11401" s="2">
        <v>97.5</v>
      </c>
      <c r="P11401" s="2">
        <v>552.5</v>
      </c>
      <c r="Q11401" s="2">
        <v>421.55</v>
      </c>
      <c r="R11401" s="2">
        <v>130.94999999999999</v>
      </c>
      <c r="S11401" t="s">
        <v>53</v>
      </c>
      <c r="T11401" t="s">
        <v>578</v>
      </c>
      <c r="U11401" t="s">
        <v>579</v>
      </c>
      <c r="V11401" t="s">
        <v>39</v>
      </c>
      <c r="W11401" t="s">
        <v>124</v>
      </c>
      <c r="X11401" t="s">
        <v>97</v>
      </c>
      <c r="Y11401" t="s">
        <v>56</v>
      </c>
      <c r="Z11401" t="s">
        <v>43</v>
      </c>
      <c r="AA11401" t="s">
        <v>44</v>
      </c>
      <c r="AB11401" t="s">
        <v>44</v>
      </c>
    </row>
    <row r="11402" spans="1:28" x14ac:dyDescent="0.25">
      <c r="A11402" t="s">
        <v>16521</v>
      </c>
      <c r="B11402" s="1">
        <v>46206</v>
      </c>
      <c r="C11402" t="s">
        <v>10909</v>
      </c>
      <c r="D11402" t="s">
        <v>10910</v>
      </c>
      <c r="E11402">
        <v>54</v>
      </c>
      <c r="F11402" t="s">
        <v>48</v>
      </c>
      <c r="G11402" t="s">
        <v>168</v>
      </c>
      <c r="H11402" t="s">
        <v>169</v>
      </c>
      <c r="I11402" t="s">
        <v>62</v>
      </c>
      <c r="J11402" t="s">
        <v>143</v>
      </c>
      <c r="K11402">
        <v>2</v>
      </c>
      <c r="L11402" s="2">
        <v>1800</v>
      </c>
      <c r="M11402">
        <v>15</v>
      </c>
      <c r="N11402" s="2">
        <v>3600</v>
      </c>
      <c r="O11402" s="2">
        <v>540</v>
      </c>
      <c r="P11402" s="2">
        <v>3060</v>
      </c>
      <c r="Q11402" s="2">
        <v>1802.33</v>
      </c>
      <c r="R11402" s="2">
        <v>1257.67</v>
      </c>
      <c r="S11402" t="s">
        <v>53</v>
      </c>
      <c r="T11402" t="s">
        <v>54</v>
      </c>
      <c r="U11402" t="s">
        <v>55</v>
      </c>
      <c r="V11402" t="s">
        <v>39</v>
      </c>
      <c r="W11402" t="s">
        <v>124</v>
      </c>
      <c r="X11402" t="s">
        <v>97</v>
      </c>
      <c r="Y11402" t="s">
        <v>42</v>
      </c>
      <c r="Z11402" t="s">
        <v>144</v>
      </c>
      <c r="AA11402" t="s">
        <v>44</v>
      </c>
      <c r="AB11402" t="s">
        <v>44</v>
      </c>
    </row>
    <row r="11403" spans="1:28" x14ac:dyDescent="0.25">
      <c r="A11403" t="s">
        <v>16522</v>
      </c>
      <c r="B11403" s="1">
        <v>46206</v>
      </c>
      <c r="C11403" t="s">
        <v>6477</v>
      </c>
      <c r="D11403" t="s">
        <v>6478</v>
      </c>
      <c r="E11403">
        <v>37</v>
      </c>
      <c r="F11403" t="s">
        <v>48</v>
      </c>
      <c r="G11403" t="s">
        <v>176</v>
      </c>
      <c r="H11403" t="s">
        <v>177</v>
      </c>
      <c r="I11403" t="s">
        <v>34</v>
      </c>
      <c r="J11403" t="s">
        <v>35</v>
      </c>
      <c r="K11403">
        <v>2</v>
      </c>
      <c r="L11403" s="2">
        <v>6500</v>
      </c>
      <c r="M11403">
        <v>20</v>
      </c>
      <c r="N11403" s="2">
        <v>13000</v>
      </c>
      <c r="O11403" s="2">
        <v>2600</v>
      </c>
      <c r="P11403" s="2">
        <v>10400</v>
      </c>
      <c r="Q11403" s="2">
        <v>6499.23</v>
      </c>
      <c r="R11403" s="2">
        <v>3900.77</v>
      </c>
      <c r="S11403" t="s">
        <v>53</v>
      </c>
      <c r="T11403" t="s">
        <v>263</v>
      </c>
      <c r="U11403" t="s">
        <v>91</v>
      </c>
      <c r="V11403" t="s">
        <v>39</v>
      </c>
      <c r="W11403" t="s">
        <v>83</v>
      </c>
      <c r="X11403" t="s">
        <v>41</v>
      </c>
      <c r="Y11403" t="s">
        <v>42</v>
      </c>
      <c r="Z11403" t="s">
        <v>223</v>
      </c>
      <c r="AA11403" t="s">
        <v>44</v>
      </c>
      <c r="AB11403" t="s">
        <v>44</v>
      </c>
    </row>
    <row r="11404" spans="1:28" x14ac:dyDescent="0.25">
      <c r="A11404" t="s">
        <v>16523</v>
      </c>
      <c r="B11404" s="1">
        <v>46206</v>
      </c>
      <c r="C11404" t="s">
        <v>4007</v>
      </c>
      <c r="D11404" t="s">
        <v>4008</v>
      </c>
      <c r="E11404">
        <v>24</v>
      </c>
      <c r="F11404" t="s">
        <v>31</v>
      </c>
      <c r="G11404" t="s">
        <v>207</v>
      </c>
      <c r="H11404" t="s">
        <v>208</v>
      </c>
      <c r="I11404" t="s">
        <v>34</v>
      </c>
      <c r="J11404" t="s">
        <v>143</v>
      </c>
      <c r="K11404">
        <v>1</v>
      </c>
      <c r="L11404" s="2">
        <v>18000</v>
      </c>
      <c r="M11404">
        <v>0</v>
      </c>
      <c r="N11404" s="2">
        <v>18000</v>
      </c>
      <c r="O11404" s="2">
        <v>0</v>
      </c>
      <c r="P11404" s="2">
        <v>18000</v>
      </c>
      <c r="Q11404" s="2">
        <v>14326.58</v>
      </c>
      <c r="R11404" s="2">
        <v>3673.42</v>
      </c>
      <c r="S11404" t="s">
        <v>36</v>
      </c>
      <c r="T11404" t="s">
        <v>163</v>
      </c>
      <c r="U11404" t="s">
        <v>164</v>
      </c>
      <c r="V11404" t="s">
        <v>39</v>
      </c>
      <c r="W11404" t="s">
        <v>66</v>
      </c>
      <c r="X11404" t="s">
        <v>97</v>
      </c>
      <c r="Y11404" t="s">
        <v>56</v>
      </c>
      <c r="Z11404" t="s">
        <v>43</v>
      </c>
      <c r="AA11404" t="s">
        <v>44</v>
      </c>
      <c r="AB11404" t="s">
        <v>44</v>
      </c>
    </row>
    <row r="11405" spans="1:28" x14ac:dyDescent="0.25">
      <c r="A11405" t="s">
        <v>16524</v>
      </c>
      <c r="B11405" s="1">
        <v>46206</v>
      </c>
      <c r="C11405" t="s">
        <v>1966</v>
      </c>
      <c r="D11405" t="s">
        <v>1967</v>
      </c>
      <c r="E11405">
        <v>29</v>
      </c>
      <c r="F11405" t="s">
        <v>48</v>
      </c>
      <c r="G11405" t="s">
        <v>273</v>
      </c>
      <c r="H11405" t="s">
        <v>274</v>
      </c>
      <c r="I11405" t="s">
        <v>51</v>
      </c>
      <c r="J11405" t="s">
        <v>52</v>
      </c>
      <c r="K11405">
        <v>1</v>
      </c>
      <c r="L11405" s="2">
        <v>250</v>
      </c>
      <c r="M11405">
        <v>15</v>
      </c>
      <c r="N11405" s="2">
        <v>250</v>
      </c>
      <c r="O11405" s="2">
        <v>37.5</v>
      </c>
      <c r="P11405" s="2">
        <v>212.5</v>
      </c>
      <c r="Q11405" s="2">
        <v>156.37</v>
      </c>
      <c r="R11405" s="2">
        <v>56.13</v>
      </c>
      <c r="S11405" t="s">
        <v>36</v>
      </c>
      <c r="T11405" t="s">
        <v>222</v>
      </c>
      <c r="U11405" t="s">
        <v>38</v>
      </c>
      <c r="V11405" t="s">
        <v>39</v>
      </c>
      <c r="W11405" t="s">
        <v>124</v>
      </c>
      <c r="X11405" t="s">
        <v>41</v>
      </c>
      <c r="Y11405" t="s">
        <v>56</v>
      </c>
      <c r="Z11405" t="s">
        <v>43</v>
      </c>
      <c r="AA11405" t="s">
        <v>44</v>
      </c>
      <c r="AB11405" t="s">
        <v>44</v>
      </c>
    </row>
    <row r="11406" spans="1:28" x14ac:dyDescent="0.25">
      <c r="A11406" t="s">
        <v>16525</v>
      </c>
      <c r="B11406" s="1">
        <v>46206</v>
      </c>
      <c r="C11406" t="s">
        <v>1709</v>
      </c>
      <c r="D11406" t="s">
        <v>1710</v>
      </c>
      <c r="E11406">
        <v>20</v>
      </c>
      <c r="F11406" t="s">
        <v>48</v>
      </c>
      <c r="G11406" t="s">
        <v>81</v>
      </c>
      <c r="H11406" t="s">
        <v>82</v>
      </c>
      <c r="I11406" t="s">
        <v>51</v>
      </c>
      <c r="J11406" t="s">
        <v>52</v>
      </c>
      <c r="K11406">
        <v>1</v>
      </c>
      <c r="L11406" s="2">
        <v>600</v>
      </c>
      <c r="M11406">
        <v>10</v>
      </c>
      <c r="N11406" s="2">
        <v>600</v>
      </c>
      <c r="O11406" s="2">
        <v>60</v>
      </c>
      <c r="P11406" s="2">
        <v>540</v>
      </c>
      <c r="Q11406" s="2">
        <v>360.54</v>
      </c>
      <c r="R11406" s="2">
        <v>179.46</v>
      </c>
      <c r="S11406" t="s">
        <v>53</v>
      </c>
      <c r="T11406" t="s">
        <v>37</v>
      </c>
      <c r="U11406" t="s">
        <v>38</v>
      </c>
      <c r="V11406" t="s">
        <v>39</v>
      </c>
      <c r="W11406" t="s">
        <v>92</v>
      </c>
      <c r="X11406" t="s">
        <v>41</v>
      </c>
      <c r="Y11406" t="s">
        <v>42</v>
      </c>
      <c r="Z11406" t="s">
        <v>43</v>
      </c>
      <c r="AA11406" t="s">
        <v>44</v>
      </c>
      <c r="AB11406" t="s">
        <v>44</v>
      </c>
    </row>
    <row r="11407" spans="1:28" x14ac:dyDescent="0.25">
      <c r="A11407" t="s">
        <v>16526</v>
      </c>
      <c r="B11407" s="1">
        <v>46206</v>
      </c>
      <c r="C11407" t="s">
        <v>7918</v>
      </c>
      <c r="D11407" t="s">
        <v>7919</v>
      </c>
      <c r="E11407">
        <v>36</v>
      </c>
      <c r="F11407" t="s">
        <v>48</v>
      </c>
      <c r="G11407" t="s">
        <v>561</v>
      </c>
      <c r="H11407" t="s">
        <v>562</v>
      </c>
      <c r="I11407" t="s">
        <v>34</v>
      </c>
      <c r="J11407" t="s">
        <v>143</v>
      </c>
      <c r="K11407">
        <v>1</v>
      </c>
      <c r="L11407" s="2">
        <v>900</v>
      </c>
      <c r="M11407">
        <v>15</v>
      </c>
      <c r="N11407" s="2">
        <v>900</v>
      </c>
      <c r="O11407" s="2">
        <v>135</v>
      </c>
      <c r="P11407" s="2">
        <v>765</v>
      </c>
      <c r="Q11407" s="2">
        <v>477.58</v>
      </c>
      <c r="R11407" s="2">
        <v>287.42</v>
      </c>
      <c r="S11407" t="s">
        <v>64</v>
      </c>
      <c r="T11407" t="s">
        <v>96</v>
      </c>
      <c r="U11407" t="s">
        <v>96</v>
      </c>
      <c r="V11407" t="s">
        <v>39</v>
      </c>
      <c r="W11407" t="s">
        <v>92</v>
      </c>
      <c r="X11407" t="s">
        <v>97</v>
      </c>
      <c r="Y11407" t="s">
        <v>56</v>
      </c>
      <c r="Z11407" t="s">
        <v>43</v>
      </c>
      <c r="AA11407" t="s">
        <v>68</v>
      </c>
      <c r="AB11407" t="s">
        <v>68</v>
      </c>
    </row>
    <row r="11408" spans="1:28" x14ac:dyDescent="0.25">
      <c r="A11408" t="s">
        <v>16527</v>
      </c>
      <c r="B11408" s="1">
        <v>46206</v>
      </c>
      <c r="C11408" t="s">
        <v>1096</v>
      </c>
      <c r="D11408" t="s">
        <v>1097</v>
      </c>
      <c r="E11408">
        <v>60</v>
      </c>
      <c r="F11408" t="s">
        <v>48</v>
      </c>
      <c r="G11408" t="s">
        <v>202</v>
      </c>
      <c r="H11408" t="s">
        <v>203</v>
      </c>
      <c r="I11408" t="s">
        <v>103</v>
      </c>
      <c r="J11408" t="s">
        <v>104</v>
      </c>
      <c r="K11408">
        <v>2</v>
      </c>
      <c r="L11408" s="2">
        <v>550</v>
      </c>
      <c r="M11408">
        <v>5</v>
      </c>
      <c r="N11408" s="2">
        <v>1100</v>
      </c>
      <c r="O11408" s="2">
        <v>55</v>
      </c>
      <c r="P11408" s="2">
        <v>1045</v>
      </c>
      <c r="Q11408" s="2">
        <v>783.8</v>
      </c>
      <c r="R11408" s="2">
        <v>261.2</v>
      </c>
      <c r="S11408" t="s">
        <v>36</v>
      </c>
      <c r="T11408" t="s">
        <v>105</v>
      </c>
      <c r="U11408" t="s">
        <v>106</v>
      </c>
      <c r="V11408" t="s">
        <v>39</v>
      </c>
      <c r="W11408" t="s">
        <v>40</v>
      </c>
      <c r="X11408" t="s">
        <v>41</v>
      </c>
      <c r="Y11408" t="s">
        <v>42</v>
      </c>
      <c r="Z11408" t="s">
        <v>43</v>
      </c>
      <c r="AA11408" t="s">
        <v>44</v>
      </c>
      <c r="AB11408" t="s">
        <v>44</v>
      </c>
    </row>
    <row r="11409" spans="1:28" x14ac:dyDescent="0.25">
      <c r="A11409" t="s">
        <v>16528</v>
      </c>
      <c r="B11409" s="1">
        <v>46206</v>
      </c>
      <c r="C11409" t="s">
        <v>4903</v>
      </c>
      <c r="D11409" t="s">
        <v>4904</v>
      </c>
      <c r="E11409">
        <v>20</v>
      </c>
      <c r="F11409" t="s">
        <v>48</v>
      </c>
      <c r="G11409" t="s">
        <v>238</v>
      </c>
      <c r="H11409" t="s">
        <v>239</v>
      </c>
      <c r="I11409" t="s">
        <v>62</v>
      </c>
      <c r="J11409" t="s">
        <v>63</v>
      </c>
      <c r="K11409">
        <v>2</v>
      </c>
      <c r="L11409" s="2">
        <v>6500</v>
      </c>
      <c r="M11409">
        <v>10</v>
      </c>
      <c r="N11409" s="2">
        <v>13000</v>
      </c>
      <c r="O11409" s="2">
        <v>1300</v>
      </c>
      <c r="P11409" s="2">
        <v>11700</v>
      </c>
      <c r="Q11409" s="2">
        <v>6607.41</v>
      </c>
      <c r="R11409" s="2">
        <v>5092.59</v>
      </c>
      <c r="S11409" t="s">
        <v>53</v>
      </c>
      <c r="T11409" t="s">
        <v>275</v>
      </c>
      <c r="U11409" t="s">
        <v>123</v>
      </c>
      <c r="V11409" t="s">
        <v>39</v>
      </c>
      <c r="W11409" t="s">
        <v>83</v>
      </c>
      <c r="X11409" t="s">
        <v>41</v>
      </c>
      <c r="Y11409" t="s">
        <v>56</v>
      </c>
      <c r="Z11409" t="s">
        <v>43</v>
      </c>
      <c r="AA11409" t="s">
        <v>44</v>
      </c>
      <c r="AB11409" t="s">
        <v>44</v>
      </c>
    </row>
    <row r="11410" spans="1:28" x14ac:dyDescent="0.25">
      <c r="A11410" t="s">
        <v>16529</v>
      </c>
      <c r="B11410" s="1">
        <v>46206</v>
      </c>
      <c r="C11410" t="s">
        <v>4454</v>
      </c>
      <c r="D11410" t="s">
        <v>4455</v>
      </c>
      <c r="E11410">
        <v>56</v>
      </c>
      <c r="F11410" t="s">
        <v>111</v>
      </c>
      <c r="G11410" t="s">
        <v>72</v>
      </c>
      <c r="H11410" t="s">
        <v>73</v>
      </c>
      <c r="I11410" t="s">
        <v>74</v>
      </c>
      <c r="J11410" t="s">
        <v>75</v>
      </c>
      <c r="K11410">
        <v>1</v>
      </c>
      <c r="L11410" s="2">
        <v>2200</v>
      </c>
      <c r="M11410">
        <v>25</v>
      </c>
      <c r="N11410" s="2">
        <v>2200</v>
      </c>
      <c r="O11410" s="2">
        <v>550</v>
      </c>
      <c r="P11410" s="2">
        <v>1650</v>
      </c>
      <c r="Q11410" s="2">
        <v>1243.8599999999999</v>
      </c>
      <c r="R11410" s="2">
        <v>406.14</v>
      </c>
      <c r="S11410" t="s">
        <v>53</v>
      </c>
      <c r="T11410" t="s">
        <v>54</v>
      </c>
      <c r="U11410" t="s">
        <v>55</v>
      </c>
      <c r="V11410" t="s">
        <v>39</v>
      </c>
      <c r="W11410" t="s">
        <v>92</v>
      </c>
      <c r="X11410" t="s">
        <v>97</v>
      </c>
      <c r="Y11410" t="s">
        <v>56</v>
      </c>
      <c r="Z11410" t="s">
        <v>43</v>
      </c>
      <c r="AA11410" t="s">
        <v>44</v>
      </c>
      <c r="AB11410" t="s">
        <v>44</v>
      </c>
    </row>
    <row r="11411" spans="1:28" x14ac:dyDescent="0.25">
      <c r="A11411" t="s">
        <v>16530</v>
      </c>
      <c r="B11411" s="1">
        <v>46206</v>
      </c>
      <c r="C11411" t="s">
        <v>516</v>
      </c>
      <c r="D11411" t="s">
        <v>517</v>
      </c>
      <c r="E11411">
        <v>44</v>
      </c>
      <c r="F11411" t="s">
        <v>31</v>
      </c>
      <c r="G11411" t="s">
        <v>128</v>
      </c>
      <c r="H11411" t="s">
        <v>129</v>
      </c>
      <c r="I11411" t="s">
        <v>74</v>
      </c>
      <c r="J11411" t="s">
        <v>130</v>
      </c>
      <c r="K11411">
        <v>1</v>
      </c>
      <c r="L11411" s="2">
        <v>1700</v>
      </c>
      <c r="M11411">
        <v>25</v>
      </c>
      <c r="N11411" s="2">
        <v>1700</v>
      </c>
      <c r="O11411" s="2">
        <v>425</v>
      </c>
      <c r="P11411" s="2">
        <v>1275</v>
      </c>
      <c r="Q11411" s="2">
        <v>712.11</v>
      </c>
      <c r="R11411" s="2">
        <v>562.89</v>
      </c>
      <c r="S11411" t="s">
        <v>64</v>
      </c>
      <c r="T11411" t="s">
        <v>65</v>
      </c>
      <c r="U11411" t="s">
        <v>65</v>
      </c>
      <c r="V11411" t="s">
        <v>39</v>
      </c>
      <c r="W11411" t="s">
        <v>137</v>
      </c>
      <c r="X11411" t="s">
        <v>97</v>
      </c>
      <c r="Y11411" t="s">
        <v>42</v>
      </c>
      <c r="Z11411" t="s">
        <v>43</v>
      </c>
      <c r="AA11411" t="s">
        <v>44</v>
      </c>
      <c r="AB11411" t="s">
        <v>44</v>
      </c>
    </row>
    <row r="11412" spans="1:28" x14ac:dyDescent="0.25">
      <c r="A11412" t="s">
        <v>16531</v>
      </c>
      <c r="B11412" s="1">
        <v>46206</v>
      </c>
      <c r="C11412" t="s">
        <v>3074</v>
      </c>
      <c r="D11412" t="s">
        <v>3075</v>
      </c>
      <c r="E11412">
        <v>23</v>
      </c>
      <c r="F11412" t="s">
        <v>31</v>
      </c>
      <c r="G11412" t="s">
        <v>141</v>
      </c>
      <c r="H11412" t="s">
        <v>142</v>
      </c>
      <c r="I11412" t="s">
        <v>74</v>
      </c>
      <c r="J11412" t="s">
        <v>143</v>
      </c>
      <c r="K11412">
        <v>1</v>
      </c>
      <c r="L11412" s="2">
        <v>900</v>
      </c>
      <c r="M11412">
        <v>10</v>
      </c>
      <c r="N11412" s="2">
        <v>900</v>
      </c>
      <c r="O11412" s="2">
        <v>90</v>
      </c>
      <c r="P11412" s="2">
        <v>810</v>
      </c>
      <c r="Q11412" s="2">
        <v>646.91</v>
      </c>
      <c r="R11412" s="2">
        <v>163.09</v>
      </c>
      <c r="S11412" t="s">
        <v>64</v>
      </c>
      <c r="T11412" t="s">
        <v>114</v>
      </c>
      <c r="U11412" t="s">
        <v>115</v>
      </c>
      <c r="V11412" t="s">
        <v>39</v>
      </c>
      <c r="W11412" t="s">
        <v>92</v>
      </c>
      <c r="X11412" t="s">
        <v>67</v>
      </c>
      <c r="Y11412" t="s">
        <v>42</v>
      </c>
      <c r="Z11412" t="s">
        <v>43</v>
      </c>
      <c r="AA11412" t="s">
        <v>44</v>
      </c>
      <c r="AB11412" t="s">
        <v>44</v>
      </c>
    </row>
    <row r="11413" spans="1:28" x14ac:dyDescent="0.25">
      <c r="A11413" t="s">
        <v>16532</v>
      </c>
      <c r="B11413" s="1">
        <v>46206</v>
      </c>
      <c r="C11413" t="s">
        <v>2738</v>
      </c>
      <c r="D11413" t="s">
        <v>2739</v>
      </c>
      <c r="E11413">
        <v>53</v>
      </c>
      <c r="F11413" t="s">
        <v>111</v>
      </c>
      <c r="G11413" t="s">
        <v>81</v>
      </c>
      <c r="H11413" t="s">
        <v>82</v>
      </c>
      <c r="I11413" t="s">
        <v>51</v>
      </c>
      <c r="J11413" t="s">
        <v>52</v>
      </c>
      <c r="K11413">
        <v>1</v>
      </c>
      <c r="L11413" s="2">
        <v>600</v>
      </c>
      <c r="M11413">
        <v>15</v>
      </c>
      <c r="N11413" s="2">
        <v>600</v>
      </c>
      <c r="O11413" s="2">
        <v>90</v>
      </c>
      <c r="P11413" s="2">
        <v>510</v>
      </c>
      <c r="Q11413" s="2">
        <v>382.06</v>
      </c>
      <c r="R11413" s="2">
        <v>127.94</v>
      </c>
      <c r="S11413" t="s">
        <v>36</v>
      </c>
      <c r="T11413" t="s">
        <v>65</v>
      </c>
      <c r="U11413" t="s">
        <v>65</v>
      </c>
      <c r="V11413" t="s">
        <v>39</v>
      </c>
      <c r="W11413" t="s">
        <v>124</v>
      </c>
      <c r="X11413" t="s">
        <v>67</v>
      </c>
      <c r="Y11413" t="s">
        <v>56</v>
      </c>
      <c r="Z11413" t="s">
        <v>43</v>
      </c>
      <c r="AA11413" t="s">
        <v>68</v>
      </c>
      <c r="AB11413" t="s">
        <v>44</v>
      </c>
    </row>
    <row r="11414" spans="1:28" x14ac:dyDescent="0.25">
      <c r="A11414" t="s">
        <v>16533</v>
      </c>
      <c r="B11414" s="1">
        <v>46206</v>
      </c>
      <c r="C11414" t="s">
        <v>5329</v>
      </c>
      <c r="D11414" t="s">
        <v>5330</v>
      </c>
      <c r="E11414">
        <v>26</v>
      </c>
      <c r="F11414" t="s">
        <v>31</v>
      </c>
      <c r="G11414" t="s">
        <v>352</v>
      </c>
      <c r="H11414" t="s">
        <v>353</v>
      </c>
      <c r="I11414" t="s">
        <v>103</v>
      </c>
      <c r="J11414" t="s">
        <v>104</v>
      </c>
      <c r="K11414">
        <v>1</v>
      </c>
      <c r="L11414" s="2">
        <v>850</v>
      </c>
      <c r="M11414">
        <v>20</v>
      </c>
      <c r="N11414" s="2">
        <v>850</v>
      </c>
      <c r="O11414" s="2">
        <v>170</v>
      </c>
      <c r="P11414" s="2">
        <v>680</v>
      </c>
      <c r="Q11414" s="2">
        <v>445.51</v>
      </c>
      <c r="R11414" s="2">
        <v>234.49</v>
      </c>
      <c r="S11414" t="s">
        <v>64</v>
      </c>
      <c r="T11414" t="s">
        <v>65</v>
      </c>
      <c r="U11414" t="s">
        <v>65</v>
      </c>
      <c r="V11414" t="s">
        <v>39</v>
      </c>
      <c r="W11414" t="s">
        <v>40</v>
      </c>
      <c r="X11414" t="s">
        <v>97</v>
      </c>
      <c r="Y11414" t="s">
        <v>56</v>
      </c>
      <c r="Z11414" t="s">
        <v>43</v>
      </c>
      <c r="AA11414" t="s">
        <v>44</v>
      </c>
      <c r="AB11414" t="s">
        <v>44</v>
      </c>
    </row>
    <row r="11415" spans="1:28" x14ac:dyDescent="0.25">
      <c r="A11415" t="s">
        <v>16534</v>
      </c>
      <c r="B11415" s="1">
        <v>46206</v>
      </c>
      <c r="C11415" t="s">
        <v>885</v>
      </c>
      <c r="D11415" t="s">
        <v>886</v>
      </c>
      <c r="E11415">
        <v>42</v>
      </c>
      <c r="F11415" t="s">
        <v>31</v>
      </c>
      <c r="G11415" t="s">
        <v>134</v>
      </c>
      <c r="H11415" t="s">
        <v>135</v>
      </c>
      <c r="I11415" t="s">
        <v>62</v>
      </c>
      <c r="J11415" t="s">
        <v>130</v>
      </c>
      <c r="K11415">
        <v>3</v>
      </c>
      <c r="L11415" s="2">
        <v>8500</v>
      </c>
      <c r="M11415">
        <v>0</v>
      </c>
      <c r="N11415" s="2">
        <v>25500</v>
      </c>
      <c r="O11415" s="2">
        <v>0</v>
      </c>
      <c r="P11415" s="2">
        <v>25500</v>
      </c>
      <c r="Q11415" s="2">
        <v>17098.32</v>
      </c>
      <c r="R11415" s="2">
        <v>8401.68</v>
      </c>
      <c r="S11415" t="s">
        <v>53</v>
      </c>
      <c r="T11415" t="s">
        <v>54</v>
      </c>
      <c r="U11415" t="s">
        <v>55</v>
      </c>
      <c r="V11415" t="s">
        <v>39</v>
      </c>
      <c r="W11415" t="s">
        <v>92</v>
      </c>
      <c r="X11415" t="s">
        <v>41</v>
      </c>
      <c r="Y11415" t="s">
        <v>56</v>
      </c>
      <c r="Z11415" t="s">
        <v>43</v>
      </c>
      <c r="AA11415" t="s">
        <v>44</v>
      </c>
      <c r="AB11415" t="s">
        <v>44</v>
      </c>
    </row>
    <row r="11416" spans="1:28" x14ac:dyDescent="0.25">
      <c r="A11416" t="s">
        <v>16535</v>
      </c>
      <c r="B11416" s="1">
        <v>46206</v>
      </c>
      <c r="C11416" t="s">
        <v>6524</v>
      </c>
      <c r="D11416" t="s">
        <v>6525</v>
      </c>
      <c r="E11416">
        <v>44</v>
      </c>
      <c r="F11416" t="s">
        <v>48</v>
      </c>
      <c r="G11416" t="s">
        <v>168</v>
      </c>
      <c r="H11416" t="s">
        <v>169</v>
      </c>
      <c r="I11416" t="s">
        <v>62</v>
      </c>
      <c r="J11416" t="s">
        <v>143</v>
      </c>
      <c r="K11416">
        <v>1</v>
      </c>
      <c r="L11416" s="2">
        <v>1800</v>
      </c>
      <c r="M11416">
        <v>15</v>
      </c>
      <c r="N11416" s="2">
        <v>1800</v>
      </c>
      <c r="O11416" s="2">
        <v>270</v>
      </c>
      <c r="P11416" s="2">
        <v>1530</v>
      </c>
      <c r="Q11416" s="2">
        <v>1005.76</v>
      </c>
      <c r="R11416" s="2">
        <v>524.24</v>
      </c>
      <c r="S11416" t="s">
        <v>53</v>
      </c>
      <c r="T11416" t="s">
        <v>222</v>
      </c>
      <c r="U11416" t="s">
        <v>38</v>
      </c>
      <c r="V11416" t="s">
        <v>39</v>
      </c>
      <c r="W11416" t="s">
        <v>92</v>
      </c>
      <c r="X11416" t="s">
        <v>97</v>
      </c>
      <c r="Y11416" t="s">
        <v>42</v>
      </c>
      <c r="Z11416" t="s">
        <v>43</v>
      </c>
      <c r="AA11416" t="s">
        <v>44</v>
      </c>
      <c r="AB11416" t="s">
        <v>44</v>
      </c>
    </row>
    <row r="11417" spans="1:28" x14ac:dyDescent="0.25">
      <c r="A11417" t="s">
        <v>16536</v>
      </c>
      <c r="B11417" s="1">
        <v>46206</v>
      </c>
      <c r="C11417" t="s">
        <v>3396</v>
      </c>
      <c r="D11417" t="s">
        <v>3397</v>
      </c>
      <c r="E11417">
        <v>43</v>
      </c>
      <c r="F11417" t="s">
        <v>48</v>
      </c>
      <c r="G11417" t="s">
        <v>158</v>
      </c>
      <c r="H11417" t="s">
        <v>159</v>
      </c>
      <c r="I11417" t="s">
        <v>51</v>
      </c>
      <c r="J11417" t="s">
        <v>52</v>
      </c>
      <c r="K11417">
        <v>2</v>
      </c>
      <c r="L11417" s="2">
        <v>650</v>
      </c>
      <c r="M11417">
        <v>5</v>
      </c>
      <c r="N11417" s="2">
        <v>1300</v>
      </c>
      <c r="O11417" s="2">
        <v>65</v>
      </c>
      <c r="P11417" s="2">
        <v>1235</v>
      </c>
      <c r="Q11417" s="2">
        <v>779.67</v>
      </c>
      <c r="R11417" s="2">
        <v>455.33</v>
      </c>
      <c r="S11417" t="s">
        <v>53</v>
      </c>
      <c r="T11417" t="s">
        <v>178</v>
      </c>
      <c r="U11417" t="s">
        <v>154</v>
      </c>
      <c r="V11417" t="s">
        <v>39</v>
      </c>
      <c r="W11417" t="s">
        <v>124</v>
      </c>
      <c r="X11417" t="s">
        <v>97</v>
      </c>
      <c r="Y11417" t="s">
        <v>56</v>
      </c>
      <c r="Z11417" t="s">
        <v>43</v>
      </c>
      <c r="AA11417" t="s">
        <v>44</v>
      </c>
      <c r="AB11417" t="s">
        <v>44</v>
      </c>
    </row>
    <row r="11418" spans="1:28" x14ac:dyDescent="0.25">
      <c r="A11418" t="s">
        <v>16537</v>
      </c>
      <c r="B11418" s="1">
        <v>46206</v>
      </c>
      <c r="C11418" t="s">
        <v>7198</v>
      </c>
      <c r="D11418" t="s">
        <v>7199</v>
      </c>
      <c r="E11418">
        <v>56</v>
      </c>
      <c r="F11418" t="s">
        <v>31</v>
      </c>
      <c r="G11418" t="s">
        <v>134</v>
      </c>
      <c r="H11418" t="s">
        <v>135</v>
      </c>
      <c r="I11418" t="s">
        <v>62</v>
      </c>
      <c r="J11418" t="s">
        <v>130</v>
      </c>
      <c r="K11418">
        <v>1</v>
      </c>
      <c r="L11418" s="2">
        <v>8500</v>
      </c>
      <c r="M11418">
        <v>15</v>
      </c>
      <c r="N11418" s="2">
        <v>8500</v>
      </c>
      <c r="O11418" s="2">
        <v>1275</v>
      </c>
      <c r="P11418" s="2">
        <v>7225</v>
      </c>
      <c r="Q11418" s="2">
        <v>5834.47</v>
      </c>
      <c r="R11418" s="2">
        <v>1390.53</v>
      </c>
      <c r="S11418" t="s">
        <v>53</v>
      </c>
      <c r="T11418" t="s">
        <v>398</v>
      </c>
      <c r="U11418" t="s">
        <v>399</v>
      </c>
      <c r="V11418" t="s">
        <v>39</v>
      </c>
      <c r="W11418" t="s">
        <v>137</v>
      </c>
      <c r="X11418" t="s">
        <v>67</v>
      </c>
      <c r="Y11418" t="s">
        <v>56</v>
      </c>
      <c r="Z11418" t="s">
        <v>43</v>
      </c>
      <c r="AA11418" t="s">
        <v>44</v>
      </c>
      <c r="AB11418" t="s">
        <v>44</v>
      </c>
    </row>
    <row r="11419" spans="1:28" x14ac:dyDescent="0.25">
      <c r="A11419" t="s">
        <v>16538</v>
      </c>
      <c r="B11419" s="1">
        <v>46206</v>
      </c>
      <c r="C11419" t="s">
        <v>13014</v>
      </c>
      <c r="D11419" t="s">
        <v>13015</v>
      </c>
      <c r="E11419">
        <v>25</v>
      </c>
      <c r="F11419" t="s">
        <v>31</v>
      </c>
      <c r="G11419" t="s">
        <v>202</v>
      </c>
      <c r="H11419" t="s">
        <v>203</v>
      </c>
      <c r="I11419" t="s">
        <v>103</v>
      </c>
      <c r="J11419" t="s">
        <v>104</v>
      </c>
      <c r="K11419">
        <v>2</v>
      </c>
      <c r="L11419" s="2">
        <v>550</v>
      </c>
      <c r="M11419">
        <v>0</v>
      </c>
      <c r="N11419" s="2">
        <v>1100</v>
      </c>
      <c r="O11419" s="2">
        <v>0</v>
      </c>
      <c r="P11419" s="2">
        <v>1100</v>
      </c>
      <c r="Q11419" s="2">
        <v>690.12</v>
      </c>
      <c r="R11419" s="2">
        <v>409.88</v>
      </c>
      <c r="S11419" t="s">
        <v>53</v>
      </c>
      <c r="T11419" t="s">
        <v>90</v>
      </c>
      <c r="U11419" t="s">
        <v>91</v>
      </c>
      <c r="V11419" t="s">
        <v>39</v>
      </c>
      <c r="W11419" t="s">
        <v>40</v>
      </c>
      <c r="X11419" t="s">
        <v>97</v>
      </c>
      <c r="Y11419" t="s">
        <v>56</v>
      </c>
      <c r="Z11419" t="s">
        <v>43</v>
      </c>
      <c r="AA11419" t="s">
        <v>44</v>
      </c>
      <c r="AB11419" t="s">
        <v>44</v>
      </c>
    </row>
    <row r="11420" spans="1:28" x14ac:dyDescent="0.25">
      <c r="A11420" t="s">
        <v>16539</v>
      </c>
      <c r="B11420" s="1">
        <v>46206</v>
      </c>
      <c r="C11420" t="s">
        <v>2461</v>
      </c>
      <c r="D11420" t="s">
        <v>2462</v>
      </c>
      <c r="E11420">
        <v>29</v>
      </c>
      <c r="F11420" t="s">
        <v>31</v>
      </c>
      <c r="G11420" t="s">
        <v>273</v>
      </c>
      <c r="H11420" t="s">
        <v>274</v>
      </c>
      <c r="I11420" t="s">
        <v>51</v>
      </c>
      <c r="J11420" t="s">
        <v>52</v>
      </c>
      <c r="K11420">
        <v>1</v>
      </c>
      <c r="L11420" s="2">
        <v>250</v>
      </c>
      <c r="M11420">
        <v>10</v>
      </c>
      <c r="N11420" s="2">
        <v>250</v>
      </c>
      <c r="O11420" s="2">
        <v>25</v>
      </c>
      <c r="P11420" s="2">
        <v>225</v>
      </c>
      <c r="Q11420" s="2">
        <v>147.9</v>
      </c>
      <c r="R11420" s="2">
        <v>77.099999999999994</v>
      </c>
      <c r="S11420" t="s">
        <v>53</v>
      </c>
      <c r="T11420" t="s">
        <v>263</v>
      </c>
      <c r="U11420" t="s">
        <v>91</v>
      </c>
      <c r="V11420" t="s">
        <v>39</v>
      </c>
      <c r="W11420" t="s">
        <v>66</v>
      </c>
      <c r="X11420" t="s">
        <v>41</v>
      </c>
      <c r="Y11420" t="s">
        <v>56</v>
      </c>
      <c r="Z11420" t="s">
        <v>43</v>
      </c>
      <c r="AA11420" t="s">
        <v>44</v>
      </c>
      <c r="AB11420" t="s">
        <v>44</v>
      </c>
    </row>
    <row r="11421" spans="1:28" x14ac:dyDescent="0.25">
      <c r="A11421" t="s">
        <v>16540</v>
      </c>
      <c r="B11421" s="1">
        <v>46206</v>
      </c>
      <c r="C11421" t="s">
        <v>3510</v>
      </c>
      <c r="D11421" t="s">
        <v>3511</v>
      </c>
      <c r="E11421">
        <v>30</v>
      </c>
      <c r="F11421" t="s">
        <v>111</v>
      </c>
      <c r="G11421" t="s">
        <v>227</v>
      </c>
      <c r="H11421" t="s">
        <v>228</v>
      </c>
      <c r="I11421" t="s">
        <v>74</v>
      </c>
      <c r="J11421" t="s">
        <v>75</v>
      </c>
      <c r="K11421">
        <v>1</v>
      </c>
      <c r="L11421" s="2">
        <v>1400</v>
      </c>
      <c r="M11421">
        <v>10</v>
      </c>
      <c r="N11421" s="2">
        <v>1400</v>
      </c>
      <c r="O11421" s="2">
        <v>140</v>
      </c>
      <c r="P11421" s="2">
        <v>1260</v>
      </c>
      <c r="Q11421" s="2">
        <v>716.15</v>
      </c>
      <c r="R11421" s="2">
        <v>543.85</v>
      </c>
      <c r="S11421" t="s">
        <v>53</v>
      </c>
      <c r="T11421" t="s">
        <v>222</v>
      </c>
      <c r="U11421" t="s">
        <v>38</v>
      </c>
      <c r="V11421" t="s">
        <v>39</v>
      </c>
      <c r="W11421" t="s">
        <v>83</v>
      </c>
      <c r="X11421" t="s">
        <v>67</v>
      </c>
      <c r="Y11421" t="s">
        <v>56</v>
      </c>
      <c r="Z11421" t="s">
        <v>223</v>
      </c>
      <c r="AA11421" t="s">
        <v>44</v>
      </c>
      <c r="AB11421" t="s">
        <v>44</v>
      </c>
    </row>
    <row r="11422" spans="1:28" x14ac:dyDescent="0.25">
      <c r="A11422" t="s">
        <v>16541</v>
      </c>
      <c r="B11422" s="1">
        <v>46206</v>
      </c>
      <c r="C11422" t="s">
        <v>16158</v>
      </c>
      <c r="D11422" t="s">
        <v>16159</v>
      </c>
      <c r="E11422">
        <v>41</v>
      </c>
      <c r="F11422" t="s">
        <v>48</v>
      </c>
      <c r="G11422" t="s">
        <v>436</v>
      </c>
      <c r="H11422" t="s">
        <v>437</v>
      </c>
      <c r="I11422" t="s">
        <v>74</v>
      </c>
      <c r="J11422" t="s">
        <v>190</v>
      </c>
      <c r="K11422">
        <v>1</v>
      </c>
      <c r="L11422" s="2">
        <v>1800</v>
      </c>
      <c r="M11422">
        <v>10</v>
      </c>
      <c r="N11422" s="2">
        <v>1800</v>
      </c>
      <c r="O11422" s="2">
        <v>180</v>
      </c>
      <c r="P11422" s="2">
        <v>1620</v>
      </c>
      <c r="Q11422" s="2">
        <v>1021.24</v>
      </c>
      <c r="R11422" s="2">
        <v>598.76</v>
      </c>
      <c r="S11422" t="s">
        <v>64</v>
      </c>
      <c r="T11422" t="s">
        <v>222</v>
      </c>
      <c r="U11422" t="s">
        <v>38</v>
      </c>
      <c r="V11422" t="s">
        <v>39</v>
      </c>
      <c r="W11422" t="s">
        <v>66</v>
      </c>
      <c r="X11422" t="s">
        <v>67</v>
      </c>
      <c r="Y11422" t="s">
        <v>56</v>
      </c>
      <c r="Z11422" t="s">
        <v>223</v>
      </c>
      <c r="AA11422" t="s">
        <v>44</v>
      </c>
      <c r="AB11422" t="s">
        <v>68</v>
      </c>
    </row>
    <row r="11423" spans="1:28" x14ac:dyDescent="0.25">
      <c r="A11423" t="s">
        <v>16542</v>
      </c>
      <c r="B11423" s="1">
        <v>46206</v>
      </c>
      <c r="C11423" t="s">
        <v>6282</v>
      </c>
      <c r="D11423" t="s">
        <v>6283</v>
      </c>
      <c r="E11423">
        <v>59</v>
      </c>
      <c r="F11423" t="s">
        <v>48</v>
      </c>
      <c r="G11423" t="s">
        <v>141</v>
      </c>
      <c r="H11423" t="s">
        <v>142</v>
      </c>
      <c r="I11423" t="s">
        <v>74</v>
      </c>
      <c r="J11423" t="s">
        <v>143</v>
      </c>
      <c r="K11423">
        <v>1</v>
      </c>
      <c r="L11423" s="2">
        <v>900</v>
      </c>
      <c r="M11423">
        <v>0</v>
      </c>
      <c r="N11423" s="2">
        <v>900</v>
      </c>
      <c r="O11423" s="2">
        <v>0</v>
      </c>
      <c r="P11423" s="2">
        <v>900</v>
      </c>
      <c r="Q11423" s="2">
        <v>633.30999999999995</v>
      </c>
      <c r="R11423" s="2">
        <v>266.69</v>
      </c>
      <c r="S11423" t="s">
        <v>53</v>
      </c>
      <c r="T11423" t="s">
        <v>163</v>
      </c>
      <c r="U11423" t="s">
        <v>164</v>
      </c>
      <c r="V11423" t="s">
        <v>39</v>
      </c>
      <c r="W11423" t="s">
        <v>92</v>
      </c>
      <c r="X11423" t="s">
        <v>97</v>
      </c>
      <c r="Y11423" t="s">
        <v>56</v>
      </c>
      <c r="Z11423" t="s">
        <v>43</v>
      </c>
      <c r="AA11423" t="s">
        <v>44</v>
      </c>
      <c r="AB11423" t="s">
        <v>44</v>
      </c>
    </row>
    <row r="11424" spans="1:28" x14ac:dyDescent="0.25">
      <c r="A11424" t="s">
        <v>16543</v>
      </c>
      <c r="B11424" s="1">
        <v>46206</v>
      </c>
      <c r="C11424" t="s">
        <v>2184</v>
      </c>
      <c r="D11424" t="s">
        <v>2185</v>
      </c>
      <c r="E11424">
        <v>33</v>
      </c>
      <c r="F11424" t="s">
        <v>111</v>
      </c>
      <c r="G11424" t="s">
        <v>298</v>
      </c>
      <c r="H11424" t="s">
        <v>299</v>
      </c>
      <c r="I11424" t="s">
        <v>103</v>
      </c>
      <c r="J11424" t="s">
        <v>104</v>
      </c>
      <c r="K11424">
        <v>2</v>
      </c>
      <c r="L11424" s="2">
        <v>700</v>
      </c>
      <c r="M11424">
        <v>10</v>
      </c>
      <c r="N11424" s="2">
        <v>1400</v>
      </c>
      <c r="O11424" s="2">
        <v>140</v>
      </c>
      <c r="P11424" s="2">
        <v>1260</v>
      </c>
      <c r="Q11424" s="2">
        <v>853.12</v>
      </c>
      <c r="R11424" s="2">
        <v>406.88</v>
      </c>
      <c r="S11424" t="s">
        <v>53</v>
      </c>
      <c r="T11424" t="s">
        <v>54</v>
      </c>
      <c r="U11424" t="s">
        <v>55</v>
      </c>
      <c r="V11424" t="s">
        <v>39</v>
      </c>
      <c r="W11424" t="s">
        <v>124</v>
      </c>
      <c r="X11424" t="s">
        <v>41</v>
      </c>
      <c r="Y11424" t="s">
        <v>42</v>
      </c>
      <c r="Z11424" t="s">
        <v>43</v>
      </c>
      <c r="AA11424" t="s">
        <v>44</v>
      </c>
      <c r="AB11424" t="s">
        <v>44</v>
      </c>
    </row>
    <row r="11425" spans="1:28" x14ac:dyDescent="0.25">
      <c r="A11425" t="s">
        <v>16544</v>
      </c>
      <c r="B11425" s="1">
        <v>46206</v>
      </c>
      <c r="C11425" t="s">
        <v>6882</v>
      </c>
      <c r="D11425" t="s">
        <v>6883</v>
      </c>
      <c r="E11425">
        <v>59</v>
      </c>
      <c r="F11425" t="s">
        <v>31</v>
      </c>
      <c r="G11425" t="s">
        <v>387</v>
      </c>
      <c r="H11425" t="s">
        <v>388</v>
      </c>
      <c r="I11425" t="s">
        <v>74</v>
      </c>
      <c r="J11425" t="s">
        <v>75</v>
      </c>
      <c r="K11425">
        <v>1</v>
      </c>
      <c r="L11425" s="2">
        <v>3200</v>
      </c>
      <c r="M11425">
        <v>25</v>
      </c>
      <c r="N11425" s="2">
        <v>3200</v>
      </c>
      <c r="O11425" s="2">
        <v>800</v>
      </c>
      <c r="P11425" s="2">
        <v>2400</v>
      </c>
      <c r="Q11425" s="2">
        <v>1834.89</v>
      </c>
      <c r="R11425" s="2">
        <v>565.11</v>
      </c>
      <c r="S11425" t="s">
        <v>53</v>
      </c>
      <c r="T11425" t="s">
        <v>178</v>
      </c>
      <c r="U11425" t="s">
        <v>154</v>
      </c>
      <c r="V11425" t="s">
        <v>39</v>
      </c>
      <c r="W11425" t="s">
        <v>40</v>
      </c>
      <c r="X11425" t="s">
        <v>97</v>
      </c>
      <c r="Y11425" t="s">
        <v>56</v>
      </c>
      <c r="Z11425" t="s">
        <v>43</v>
      </c>
      <c r="AA11425" t="s">
        <v>44</v>
      </c>
      <c r="AB11425" t="s">
        <v>44</v>
      </c>
    </row>
    <row r="11426" spans="1:28" x14ac:dyDescent="0.25">
      <c r="A11426" t="s">
        <v>16545</v>
      </c>
      <c r="B11426" s="1">
        <v>46206</v>
      </c>
      <c r="C11426" t="s">
        <v>6810</v>
      </c>
      <c r="D11426" t="s">
        <v>6811</v>
      </c>
      <c r="E11426">
        <v>23</v>
      </c>
      <c r="F11426" t="s">
        <v>48</v>
      </c>
      <c r="G11426" t="s">
        <v>72</v>
      </c>
      <c r="H11426" t="s">
        <v>73</v>
      </c>
      <c r="I11426" t="s">
        <v>74</v>
      </c>
      <c r="J11426" t="s">
        <v>75</v>
      </c>
      <c r="K11426">
        <v>1</v>
      </c>
      <c r="L11426" s="2">
        <v>2200</v>
      </c>
      <c r="M11426">
        <v>20</v>
      </c>
      <c r="N11426" s="2">
        <v>2200</v>
      </c>
      <c r="O11426" s="2">
        <v>440</v>
      </c>
      <c r="P11426" s="2">
        <v>1760</v>
      </c>
      <c r="Q11426" s="2">
        <v>1221.1400000000001</v>
      </c>
      <c r="R11426" s="2">
        <v>538.86</v>
      </c>
      <c r="S11426" t="s">
        <v>64</v>
      </c>
      <c r="T11426" t="s">
        <v>76</v>
      </c>
      <c r="U11426" t="s">
        <v>77</v>
      </c>
      <c r="V11426" t="s">
        <v>39</v>
      </c>
      <c r="W11426" t="s">
        <v>83</v>
      </c>
      <c r="X11426" t="s">
        <v>97</v>
      </c>
      <c r="Y11426" t="s">
        <v>84</v>
      </c>
      <c r="Z11426" t="s">
        <v>223</v>
      </c>
      <c r="AA11426" t="s">
        <v>68</v>
      </c>
      <c r="AB11426" t="s">
        <v>44</v>
      </c>
    </row>
    <row r="11427" spans="1:28" x14ac:dyDescent="0.25">
      <c r="A11427" t="s">
        <v>16546</v>
      </c>
      <c r="B11427" s="1">
        <v>46206</v>
      </c>
      <c r="C11427" t="s">
        <v>914</v>
      </c>
      <c r="D11427" t="s">
        <v>915</v>
      </c>
      <c r="E11427">
        <v>51</v>
      </c>
      <c r="F11427" t="s">
        <v>48</v>
      </c>
      <c r="G11427" t="s">
        <v>217</v>
      </c>
      <c r="H11427" t="s">
        <v>218</v>
      </c>
      <c r="I11427" t="s">
        <v>34</v>
      </c>
      <c r="J11427" t="s">
        <v>130</v>
      </c>
      <c r="K11427">
        <v>3</v>
      </c>
      <c r="L11427" s="2">
        <v>28000</v>
      </c>
      <c r="M11427">
        <v>0</v>
      </c>
      <c r="N11427" s="2">
        <v>84000</v>
      </c>
      <c r="O11427" s="2">
        <v>0</v>
      </c>
      <c r="P11427" s="2">
        <v>84000</v>
      </c>
      <c r="Q11427" s="2">
        <v>47230.89</v>
      </c>
      <c r="R11427" s="2">
        <v>36769.11</v>
      </c>
      <c r="S11427" t="s">
        <v>64</v>
      </c>
      <c r="T11427" t="s">
        <v>290</v>
      </c>
      <c r="U11427" t="s">
        <v>291</v>
      </c>
      <c r="V11427" t="s">
        <v>39</v>
      </c>
      <c r="W11427" t="s">
        <v>40</v>
      </c>
      <c r="X11427" t="s">
        <v>41</v>
      </c>
      <c r="Y11427" t="s">
        <v>56</v>
      </c>
      <c r="Z11427" t="s">
        <v>43</v>
      </c>
      <c r="AA11427" t="s">
        <v>44</v>
      </c>
      <c r="AB11427" t="s">
        <v>44</v>
      </c>
    </row>
    <row r="11428" spans="1:28" x14ac:dyDescent="0.25">
      <c r="A11428" t="s">
        <v>16547</v>
      </c>
      <c r="B11428" s="1">
        <v>46207</v>
      </c>
      <c r="C11428" t="s">
        <v>12681</v>
      </c>
      <c r="D11428" t="s">
        <v>12682</v>
      </c>
      <c r="E11428">
        <v>43</v>
      </c>
      <c r="F11428" t="s">
        <v>48</v>
      </c>
      <c r="G11428" t="s">
        <v>387</v>
      </c>
      <c r="H11428" t="s">
        <v>388</v>
      </c>
      <c r="I11428" t="s">
        <v>74</v>
      </c>
      <c r="J11428" t="s">
        <v>75</v>
      </c>
      <c r="K11428">
        <v>1</v>
      </c>
      <c r="L11428" s="2">
        <v>3200</v>
      </c>
      <c r="M11428">
        <v>15</v>
      </c>
      <c r="N11428" s="2">
        <v>3200</v>
      </c>
      <c r="O11428" s="2">
        <v>480</v>
      </c>
      <c r="P11428" s="2">
        <v>2720</v>
      </c>
      <c r="Q11428" s="2">
        <v>2092.94</v>
      </c>
      <c r="R11428" s="2">
        <v>627.05999999999995</v>
      </c>
      <c r="S11428" t="s">
        <v>53</v>
      </c>
      <c r="T11428" t="s">
        <v>398</v>
      </c>
      <c r="U11428" t="s">
        <v>399</v>
      </c>
      <c r="V11428" t="s">
        <v>39</v>
      </c>
      <c r="W11428" t="s">
        <v>66</v>
      </c>
      <c r="X11428" t="s">
        <v>97</v>
      </c>
      <c r="Y11428" t="s">
        <v>56</v>
      </c>
      <c r="Z11428" t="s">
        <v>223</v>
      </c>
      <c r="AA11428" t="s">
        <v>44</v>
      </c>
      <c r="AB11428" t="s">
        <v>44</v>
      </c>
    </row>
    <row r="11429" spans="1:28" x14ac:dyDescent="0.25">
      <c r="A11429" t="s">
        <v>16548</v>
      </c>
      <c r="B11429" s="1">
        <v>46207</v>
      </c>
      <c r="C11429" t="s">
        <v>4087</v>
      </c>
      <c r="D11429" t="s">
        <v>4088</v>
      </c>
      <c r="E11429">
        <v>28</v>
      </c>
      <c r="F11429" t="s">
        <v>111</v>
      </c>
      <c r="G11429" t="s">
        <v>112</v>
      </c>
      <c r="H11429" t="s">
        <v>113</v>
      </c>
      <c r="I11429" t="s">
        <v>103</v>
      </c>
      <c r="J11429" t="s">
        <v>104</v>
      </c>
      <c r="K11429">
        <v>1</v>
      </c>
      <c r="L11429" s="2">
        <v>650</v>
      </c>
      <c r="M11429">
        <v>15</v>
      </c>
      <c r="N11429" s="2">
        <v>650</v>
      </c>
      <c r="O11429" s="2">
        <v>97.5</v>
      </c>
      <c r="P11429" s="2">
        <v>552.5</v>
      </c>
      <c r="Q11429" s="2">
        <v>304.33999999999997</v>
      </c>
      <c r="R11429" s="2">
        <v>248.16</v>
      </c>
      <c r="S11429" t="s">
        <v>53</v>
      </c>
      <c r="T11429" t="s">
        <v>37</v>
      </c>
      <c r="U11429" t="s">
        <v>38</v>
      </c>
      <c r="V11429" t="s">
        <v>39</v>
      </c>
      <c r="W11429" t="s">
        <v>137</v>
      </c>
      <c r="X11429" t="s">
        <v>97</v>
      </c>
      <c r="Y11429" t="s">
        <v>56</v>
      </c>
      <c r="Z11429" t="s">
        <v>43</v>
      </c>
      <c r="AA11429" t="s">
        <v>44</v>
      </c>
      <c r="AB11429" t="s">
        <v>44</v>
      </c>
    </row>
    <row r="11430" spans="1:28" x14ac:dyDescent="0.25">
      <c r="A11430" t="s">
        <v>16549</v>
      </c>
      <c r="B11430" s="1">
        <v>46207</v>
      </c>
      <c r="C11430" t="s">
        <v>9049</v>
      </c>
      <c r="D11430" t="s">
        <v>9050</v>
      </c>
      <c r="E11430">
        <v>59</v>
      </c>
      <c r="F11430" t="s">
        <v>111</v>
      </c>
      <c r="G11430" t="s">
        <v>212</v>
      </c>
      <c r="H11430" t="s">
        <v>213</v>
      </c>
      <c r="I11430" t="s">
        <v>51</v>
      </c>
      <c r="J11430" t="s">
        <v>52</v>
      </c>
      <c r="K11430">
        <v>4</v>
      </c>
      <c r="L11430" s="2">
        <v>400</v>
      </c>
      <c r="M11430">
        <v>0</v>
      </c>
      <c r="N11430" s="2">
        <v>1600</v>
      </c>
      <c r="O11430" s="2">
        <v>0</v>
      </c>
      <c r="P11430" s="2">
        <v>1600</v>
      </c>
      <c r="Q11430" s="2">
        <v>1067.97</v>
      </c>
      <c r="R11430" s="2">
        <v>532.03</v>
      </c>
      <c r="S11430" t="s">
        <v>53</v>
      </c>
      <c r="T11430" t="s">
        <v>163</v>
      </c>
      <c r="U11430" t="s">
        <v>164</v>
      </c>
      <c r="V11430" t="s">
        <v>39</v>
      </c>
      <c r="W11430" t="s">
        <v>124</v>
      </c>
      <c r="X11430" t="s">
        <v>41</v>
      </c>
      <c r="Y11430" t="s">
        <v>56</v>
      </c>
      <c r="Z11430" t="s">
        <v>43</v>
      </c>
      <c r="AA11430" t="s">
        <v>44</v>
      </c>
      <c r="AB11430" t="s">
        <v>44</v>
      </c>
    </row>
    <row r="11431" spans="1:28" x14ac:dyDescent="0.25">
      <c r="A11431" t="s">
        <v>16550</v>
      </c>
      <c r="B11431" s="1">
        <v>46207</v>
      </c>
      <c r="C11431" t="s">
        <v>5758</v>
      </c>
      <c r="D11431" t="s">
        <v>5759</v>
      </c>
      <c r="E11431">
        <v>23</v>
      </c>
      <c r="F11431" t="s">
        <v>48</v>
      </c>
      <c r="G11431" t="s">
        <v>128</v>
      </c>
      <c r="H11431" t="s">
        <v>129</v>
      </c>
      <c r="I11431" t="s">
        <v>74</v>
      </c>
      <c r="J11431" t="s">
        <v>130</v>
      </c>
      <c r="K11431">
        <v>2</v>
      </c>
      <c r="L11431" s="2">
        <v>1700</v>
      </c>
      <c r="M11431">
        <v>20</v>
      </c>
      <c r="N11431" s="2">
        <v>3400</v>
      </c>
      <c r="O11431" s="2">
        <v>680</v>
      </c>
      <c r="P11431" s="2">
        <v>2720</v>
      </c>
      <c r="Q11431" s="2">
        <v>2042.53</v>
      </c>
      <c r="R11431" s="2">
        <v>677.47</v>
      </c>
      <c r="S11431" t="s">
        <v>64</v>
      </c>
      <c r="T11431" t="s">
        <v>136</v>
      </c>
      <c r="U11431" t="s">
        <v>38</v>
      </c>
      <c r="V11431" t="s">
        <v>39</v>
      </c>
      <c r="W11431" t="s">
        <v>92</v>
      </c>
      <c r="X11431" t="s">
        <v>97</v>
      </c>
      <c r="Y11431" t="s">
        <v>56</v>
      </c>
      <c r="Z11431" t="s">
        <v>43</v>
      </c>
      <c r="AA11431" t="s">
        <v>44</v>
      </c>
      <c r="AB11431" t="s">
        <v>44</v>
      </c>
    </row>
    <row r="11432" spans="1:28" x14ac:dyDescent="0.25">
      <c r="A11432" t="s">
        <v>16551</v>
      </c>
      <c r="B11432" s="1">
        <v>46207</v>
      </c>
      <c r="C11432" t="s">
        <v>255</v>
      </c>
      <c r="D11432" t="s">
        <v>256</v>
      </c>
      <c r="E11432">
        <v>50</v>
      </c>
      <c r="F11432" t="s">
        <v>48</v>
      </c>
      <c r="G11432" t="s">
        <v>128</v>
      </c>
      <c r="H11432" t="s">
        <v>129</v>
      </c>
      <c r="I11432" t="s">
        <v>74</v>
      </c>
      <c r="J11432" t="s">
        <v>130</v>
      </c>
      <c r="K11432">
        <v>2</v>
      </c>
      <c r="L11432" s="2">
        <v>1700</v>
      </c>
      <c r="M11432">
        <v>5</v>
      </c>
      <c r="N11432" s="2">
        <v>3400</v>
      </c>
      <c r="O11432" s="2">
        <v>170</v>
      </c>
      <c r="P11432" s="2">
        <v>3230</v>
      </c>
      <c r="Q11432" s="2">
        <v>2067.96</v>
      </c>
      <c r="R11432" s="2">
        <v>1162.04</v>
      </c>
      <c r="S11432" t="s">
        <v>53</v>
      </c>
      <c r="T11432" t="s">
        <v>398</v>
      </c>
      <c r="U11432" t="s">
        <v>399</v>
      </c>
      <c r="V11432" t="s">
        <v>39</v>
      </c>
      <c r="W11432" t="s">
        <v>83</v>
      </c>
      <c r="X11432" t="s">
        <v>67</v>
      </c>
      <c r="Y11432" t="s">
        <v>56</v>
      </c>
      <c r="Z11432" t="s">
        <v>107</v>
      </c>
      <c r="AA11432" t="s">
        <v>44</v>
      </c>
      <c r="AB11432" t="s">
        <v>44</v>
      </c>
    </row>
    <row r="11433" spans="1:28" x14ac:dyDescent="0.25">
      <c r="A11433" t="s">
        <v>16552</v>
      </c>
      <c r="B11433" s="1">
        <v>46207</v>
      </c>
      <c r="C11433" t="s">
        <v>476</v>
      </c>
      <c r="D11433" t="s">
        <v>477</v>
      </c>
      <c r="E11433">
        <v>54</v>
      </c>
      <c r="F11433" t="s">
        <v>111</v>
      </c>
      <c r="G11433" t="s">
        <v>273</v>
      </c>
      <c r="H11433" t="s">
        <v>274</v>
      </c>
      <c r="I11433" t="s">
        <v>51</v>
      </c>
      <c r="J11433" t="s">
        <v>52</v>
      </c>
      <c r="K11433">
        <v>1</v>
      </c>
      <c r="L11433" s="2">
        <v>250</v>
      </c>
      <c r="M11433">
        <v>10</v>
      </c>
      <c r="N11433" s="2">
        <v>250</v>
      </c>
      <c r="O11433" s="2">
        <v>25</v>
      </c>
      <c r="P11433" s="2">
        <v>225</v>
      </c>
      <c r="Q11433" s="2">
        <v>164.36</v>
      </c>
      <c r="R11433" s="2">
        <v>60.64</v>
      </c>
      <c r="S11433" t="s">
        <v>53</v>
      </c>
      <c r="T11433" t="s">
        <v>76</v>
      </c>
      <c r="U11433" t="s">
        <v>77</v>
      </c>
      <c r="V11433" t="s">
        <v>39</v>
      </c>
      <c r="W11433" t="s">
        <v>92</v>
      </c>
      <c r="X11433" t="s">
        <v>41</v>
      </c>
      <c r="Y11433" t="s">
        <v>56</v>
      </c>
      <c r="Z11433" t="s">
        <v>43</v>
      </c>
      <c r="AA11433" t="s">
        <v>44</v>
      </c>
      <c r="AB11433" t="s">
        <v>44</v>
      </c>
    </row>
    <row r="11434" spans="1:28" x14ac:dyDescent="0.25">
      <c r="A11434" t="s">
        <v>16553</v>
      </c>
      <c r="B11434" s="1">
        <v>46207</v>
      </c>
      <c r="C11434" t="s">
        <v>1611</v>
      </c>
      <c r="D11434" t="s">
        <v>1612</v>
      </c>
      <c r="E11434">
        <v>19</v>
      </c>
      <c r="F11434" t="s">
        <v>48</v>
      </c>
      <c r="G11434" t="s">
        <v>134</v>
      </c>
      <c r="H11434" t="s">
        <v>135</v>
      </c>
      <c r="I11434" t="s">
        <v>62</v>
      </c>
      <c r="J11434" t="s">
        <v>130</v>
      </c>
      <c r="K11434">
        <v>3</v>
      </c>
      <c r="L11434" s="2">
        <v>8500</v>
      </c>
      <c r="M11434">
        <v>25</v>
      </c>
      <c r="N11434" s="2">
        <v>25500</v>
      </c>
      <c r="O11434" s="2">
        <v>6375</v>
      </c>
      <c r="P11434" s="2">
        <v>19125</v>
      </c>
      <c r="Q11434" s="2">
        <v>10967.31</v>
      </c>
      <c r="R11434" s="2">
        <v>8157.69</v>
      </c>
      <c r="S11434" t="s">
        <v>53</v>
      </c>
      <c r="T11434" t="s">
        <v>407</v>
      </c>
      <c r="U11434" t="s">
        <v>408</v>
      </c>
      <c r="V11434" t="s">
        <v>39</v>
      </c>
      <c r="W11434" t="s">
        <v>124</v>
      </c>
      <c r="X11434" t="s">
        <v>67</v>
      </c>
      <c r="Y11434" t="s">
        <v>56</v>
      </c>
      <c r="Z11434" t="s">
        <v>43</v>
      </c>
      <c r="AA11434" t="s">
        <v>44</v>
      </c>
      <c r="AB11434" t="s">
        <v>44</v>
      </c>
    </row>
    <row r="11435" spans="1:28" x14ac:dyDescent="0.25">
      <c r="A11435" t="s">
        <v>16554</v>
      </c>
      <c r="B11435" s="1">
        <v>46207</v>
      </c>
      <c r="C11435" t="s">
        <v>10759</v>
      </c>
      <c r="D11435" t="s">
        <v>10760</v>
      </c>
      <c r="E11435">
        <v>24</v>
      </c>
      <c r="F11435" t="s">
        <v>31</v>
      </c>
      <c r="G11435" t="s">
        <v>49</v>
      </c>
      <c r="H11435" t="s">
        <v>50</v>
      </c>
      <c r="I11435" t="s">
        <v>51</v>
      </c>
      <c r="J11435" t="s">
        <v>52</v>
      </c>
      <c r="K11435">
        <v>3</v>
      </c>
      <c r="L11435" s="2">
        <v>500</v>
      </c>
      <c r="M11435">
        <v>5</v>
      </c>
      <c r="N11435" s="2">
        <v>1500</v>
      </c>
      <c r="O11435" s="2">
        <v>75</v>
      </c>
      <c r="P11435" s="2">
        <v>1425</v>
      </c>
      <c r="Q11435" s="2">
        <v>923.73</v>
      </c>
      <c r="R11435" s="2">
        <v>501.27</v>
      </c>
      <c r="S11435" t="s">
        <v>53</v>
      </c>
      <c r="T11435" t="s">
        <v>65</v>
      </c>
      <c r="U11435" t="s">
        <v>65</v>
      </c>
      <c r="V11435" t="s">
        <v>39</v>
      </c>
      <c r="W11435" t="s">
        <v>124</v>
      </c>
      <c r="X11435" t="s">
        <v>67</v>
      </c>
      <c r="Y11435" t="s">
        <v>56</v>
      </c>
      <c r="Z11435" t="s">
        <v>43</v>
      </c>
      <c r="AA11435" t="s">
        <v>44</v>
      </c>
      <c r="AB11435" t="s">
        <v>44</v>
      </c>
    </row>
    <row r="11436" spans="1:28" x14ac:dyDescent="0.25">
      <c r="A11436" t="s">
        <v>16555</v>
      </c>
      <c r="B11436" s="1">
        <v>46207</v>
      </c>
      <c r="C11436" t="s">
        <v>986</v>
      </c>
      <c r="D11436" t="s">
        <v>987</v>
      </c>
      <c r="E11436">
        <v>20</v>
      </c>
      <c r="F11436" t="s">
        <v>48</v>
      </c>
      <c r="G11436" t="s">
        <v>318</v>
      </c>
      <c r="H11436" t="s">
        <v>319</v>
      </c>
      <c r="I11436" t="s">
        <v>34</v>
      </c>
      <c r="J11436" t="s">
        <v>190</v>
      </c>
      <c r="K11436">
        <v>3</v>
      </c>
      <c r="L11436" s="2">
        <v>2500</v>
      </c>
      <c r="M11436">
        <v>10</v>
      </c>
      <c r="N11436" s="2">
        <v>7500</v>
      </c>
      <c r="O11436" s="2">
        <v>750</v>
      </c>
      <c r="P11436" s="2">
        <v>6750</v>
      </c>
      <c r="Q11436" s="2">
        <v>4884.37</v>
      </c>
      <c r="R11436" s="2">
        <v>1865.63</v>
      </c>
      <c r="S11436" t="s">
        <v>53</v>
      </c>
      <c r="T11436" t="s">
        <v>290</v>
      </c>
      <c r="U11436" t="s">
        <v>291</v>
      </c>
      <c r="V11436" t="s">
        <v>39</v>
      </c>
      <c r="W11436" t="s">
        <v>92</v>
      </c>
      <c r="X11436" t="s">
        <v>97</v>
      </c>
      <c r="Y11436" t="s">
        <v>56</v>
      </c>
      <c r="Z11436" t="s">
        <v>43</v>
      </c>
      <c r="AA11436" t="s">
        <v>68</v>
      </c>
      <c r="AB11436" t="s">
        <v>44</v>
      </c>
    </row>
    <row r="11437" spans="1:28" x14ac:dyDescent="0.25">
      <c r="A11437" t="s">
        <v>16556</v>
      </c>
      <c r="B11437" s="1">
        <v>46207</v>
      </c>
      <c r="C11437" t="s">
        <v>8384</v>
      </c>
      <c r="D11437" t="s">
        <v>8385</v>
      </c>
      <c r="E11437">
        <v>59</v>
      </c>
      <c r="F11437" t="s">
        <v>31</v>
      </c>
      <c r="G11437" t="s">
        <v>207</v>
      </c>
      <c r="H11437" t="s">
        <v>208</v>
      </c>
      <c r="I11437" t="s">
        <v>34</v>
      </c>
      <c r="J11437" t="s">
        <v>143</v>
      </c>
      <c r="K11437">
        <v>1</v>
      </c>
      <c r="L11437" s="2">
        <v>18000</v>
      </c>
      <c r="M11437">
        <v>15</v>
      </c>
      <c r="N11437" s="2">
        <v>18000</v>
      </c>
      <c r="O11437" s="2">
        <v>2700</v>
      </c>
      <c r="P11437" s="2">
        <v>15300</v>
      </c>
      <c r="Q11437" s="2">
        <v>10385.11</v>
      </c>
      <c r="R11437" s="2">
        <v>4914.8900000000003</v>
      </c>
      <c r="S11437" t="s">
        <v>53</v>
      </c>
      <c r="T11437" t="s">
        <v>163</v>
      </c>
      <c r="U11437" t="s">
        <v>164</v>
      </c>
      <c r="V11437" t="s">
        <v>39</v>
      </c>
      <c r="W11437" t="s">
        <v>92</v>
      </c>
      <c r="X11437" t="s">
        <v>41</v>
      </c>
      <c r="Y11437" t="s">
        <v>56</v>
      </c>
      <c r="Z11437" t="s">
        <v>43</v>
      </c>
      <c r="AA11437" t="s">
        <v>44</v>
      </c>
      <c r="AB11437" t="s">
        <v>44</v>
      </c>
    </row>
    <row r="11438" spans="1:28" x14ac:dyDescent="0.25">
      <c r="A11438" t="s">
        <v>16557</v>
      </c>
      <c r="B11438" s="1">
        <v>46207</v>
      </c>
      <c r="C11438" t="s">
        <v>3126</v>
      </c>
      <c r="D11438" t="s">
        <v>3127</v>
      </c>
      <c r="E11438">
        <v>36</v>
      </c>
      <c r="F11438" t="s">
        <v>48</v>
      </c>
      <c r="G11438" t="s">
        <v>176</v>
      </c>
      <c r="H11438" t="s">
        <v>177</v>
      </c>
      <c r="I11438" t="s">
        <v>34</v>
      </c>
      <c r="J11438" t="s">
        <v>35</v>
      </c>
      <c r="K11438">
        <v>2</v>
      </c>
      <c r="L11438" s="2">
        <v>6500</v>
      </c>
      <c r="M11438">
        <v>15</v>
      </c>
      <c r="N11438" s="2">
        <v>13000</v>
      </c>
      <c r="O11438" s="2">
        <v>1950</v>
      </c>
      <c r="P11438" s="2">
        <v>11050</v>
      </c>
      <c r="Q11438" s="2">
        <v>6321.54</v>
      </c>
      <c r="R11438" s="2">
        <v>4728.46</v>
      </c>
      <c r="S11438" t="s">
        <v>36</v>
      </c>
      <c r="T11438" t="s">
        <v>136</v>
      </c>
      <c r="U11438" t="s">
        <v>38</v>
      </c>
      <c r="V11438" t="s">
        <v>39</v>
      </c>
      <c r="W11438" t="s">
        <v>92</v>
      </c>
      <c r="X11438" t="s">
        <v>97</v>
      </c>
      <c r="Y11438" t="s">
        <v>84</v>
      </c>
      <c r="Z11438" t="s">
        <v>43</v>
      </c>
      <c r="AA11438" t="s">
        <v>44</v>
      </c>
      <c r="AB11438" t="s">
        <v>44</v>
      </c>
    </row>
    <row r="11439" spans="1:28" x14ac:dyDescent="0.25">
      <c r="A11439" t="s">
        <v>16558</v>
      </c>
      <c r="B11439" s="1">
        <v>46207</v>
      </c>
      <c r="C11439" t="s">
        <v>4680</v>
      </c>
      <c r="D11439" t="s">
        <v>4681</v>
      </c>
      <c r="E11439">
        <v>34</v>
      </c>
      <c r="F11439" t="s">
        <v>111</v>
      </c>
      <c r="G11439" t="s">
        <v>32</v>
      </c>
      <c r="H11439" t="s">
        <v>33</v>
      </c>
      <c r="I11439" t="s">
        <v>34</v>
      </c>
      <c r="J11439" t="s">
        <v>35</v>
      </c>
      <c r="K11439">
        <v>1</v>
      </c>
      <c r="L11439" s="2">
        <v>55000</v>
      </c>
      <c r="M11439">
        <v>0</v>
      </c>
      <c r="N11439" s="2">
        <v>55000</v>
      </c>
      <c r="O11439" s="2">
        <v>0</v>
      </c>
      <c r="P11439" s="2">
        <v>55000</v>
      </c>
      <c r="Q11439" s="2">
        <v>43070.12</v>
      </c>
      <c r="R11439" s="2">
        <v>11929.88</v>
      </c>
      <c r="S11439" t="s">
        <v>53</v>
      </c>
      <c r="T11439" t="s">
        <v>105</v>
      </c>
      <c r="U11439" t="s">
        <v>106</v>
      </c>
      <c r="V11439" t="s">
        <v>39</v>
      </c>
      <c r="W11439" t="s">
        <v>66</v>
      </c>
      <c r="X11439" t="s">
        <v>97</v>
      </c>
      <c r="Y11439" t="s">
        <v>56</v>
      </c>
      <c r="Z11439" t="s">
        <v>43</v>
      </c>
      <c r="AA11439" t="s">
        <v>68</v>
      </c>
      <c r="AB11439" t="s">
        <v>44</v>
      </c>
    </row>
    <row r="11440" spans="1:28" x14ac:dyDescent="0.25">
      <c r="A11440" t="s">
        <v>16559</v>
      </c>
      <c r="B11440" s="1">
        <v>46207</v>
      </c>
      <c r="C11440" t="s">
        <v>15049</v>
      </c>
      <c r="D11440" t="s">
        <v>15050</v>
      </c>
      <c r="E11440">
        <v>18</v>
      </c>
      <c r="F11440" t="s">
        <v>111</v>
      </c>
      <c r="G11440" t="s">
        <v>352</v>
      </c>
      <c r="H11440" t="s">
        <v>353</v>
      </c>
      <c r="I11440" t="s">
        <v>103</v>
      </c>
      <c r="J11440" t="s">
        <v>104</v>
      </c>
      <c r="K11440">
        <v>2</v>
      </c>
      <c r="L11440" s="2">
        <v>850</v>
      </c>
      <c r="M11440">
        <v>20</v>
      </c>
      <c r="N11440" s="2">
        <v>1700</v>
      </c>
      <c r="O11440" s="2">
        <v>340</v>
      </c>
      <c r="P11440" s="2">
        <v>1360</v>
      </c>
      <c r="Q11440" s="2">
        <v>917.36</v>
      </c>
      <c r="R11440" s="2">
        <v>442.64</v>
      </c>
      <c r="S11440" t="s">
        <v>36</v>
      </c>
      <c r="T11440" t="s">
        <v>407</v>
      </c>
      <c r="U11440" t="s">
        <v>408</v>
      </c>
      <c r="V11440" t="s">
        <v>39</v>
      </c>
      <c r="W11440" t="s">
        <v>92</v>
      </c>
      <c r="X11440" t="s">
        <v>97</v>
      </c>
      <c r="Y11440" t="s">
        <v>42</v>
      </c>
      <c r="Z11440" t="s">
        <v>43</v>
      </c>
      <c r="AA11440" t="s">
        <v>44</v>
      </c>
      <c r="AB11440" t="s">
        <v>44</v>
      </c>
    </row>
    <row r="11441" spans="1:28" x14ac:dyDescent="0.25">
      <c r="A11441" t="s">
        <v>16560</v>
      </c>
      <c r="B11441" s="1">
        <v>46207</v>
      </c>
      <c r="C11441" t="s">
        <v>2054</v>
      </c>
      <c r="D11441" t="s">
        <v>2055</v>
      </c>
      <c r="E11441">
        <v>45</v>
      </c>
      <c r="F11441" t="s">
        <v>31</v>
      </c>
      <c r="G11441" t="s">
        <v>141</v>
      </c>
      <c r="H11441" t="s">
        <v>142</v>
      </c>
      <c r="I11441" t="s">
        <v>74</v>
      </c>
      <c r="J11441" t="s">
        <v>143</v>
      </c>
      <c r="K11441">
        <v>3</v>
      </c>
      <c r="L11441" s="2">
        <v>900</v>
      </c>
      <c r="M11441">
        <v>5</v>
      </c>
      <c r="N11441" s="2">
        <v>2700</v>
      </c>
      <c r="O11441" s="2">
        <v>135</v>
      </c>
      <c r="P11441" s="2">
        <v>2565</v>
      </c>
      <c r="Q11441" s="2">
        <v>1485.51</v>
      </c>
      <c r="R11441" s="2">
        <v>1079.49</v>
      </c>
      <c r="S11441" t="s">
        <v>64</v>
      </c>
      <c r="T11441" t="s">
        <v>114</v>
      </c>
      <c r="U11441" t="s">
        <v>115</v>
      </c>
      <c r="V11441" t="s">
        <v>39</v>
      </c>
      <c r="W11441" t="s">
        <v>83</v>
      </c>
      <c r="X11441" t="s">
        <v>97</v>
      </c>
      <c r="Y11441" t="s">
        <v>56</v>
      </c>
      <c r="Z11441" t="s">
        <v>43</v>
      </c>
      <c r="AA11441" t="s">
        <v>44</v>
      </c>
      <c r="AB11441" t="s">
        <v>44</v>
      </c>
    </row>
    <row r="11442" spans="1:28" x14ac:dyDescent="0.25">
      <c r="A11442" t="s">
        <v>16561</v>
      </c>
      <c r="B11442" s="1">
        <v>46207</v>
      </c>
      <c r="C11442" t="s">
        <v>1626</v>
      </c>
      <c r="D11442" t="s">
        <v>1627</v>
      </c>
      <c r="E11442">
        <v>50</v>
      </c>
      <c r="F11442" t="s">
        <v>48</v>
      </c>
      <c r="G11442" t="s">
        <v>188</v>
      </c>
      <c r="H11442" t="s">
        <v>189</v>
      </c>
      <c r="I11442" t="s">
        <v>34</v>
      </c>
      <c r="J11442" t="s">
        <v>190</v>
      </c>
      <c r="K11442">
        <v>4</v>
      </c>
      <c r="L11442" s="2">
        <v>1800</v>
      </c>
      <c r="M11442">
        <v>15</v>
      </c>
      <c r="N11442" s="2">
        <v>7200</v>
      </c>
      <c r="O11442" s="2">
        <v>1080</v>
      </c>
      <c r="P11442" s="2">
        <v>6120</v>
      </c>
      <c r="Q11442" s="2">
        <v>3993.16</v>
      </c>
      <c r="R11442" s="2">
        <v>2126.84</v>
      </c>
      <c r="S11442" t="s">
        <v>53</v>
      </c>
      <c r="T11442" t="s">
        <v>222</v>
      </c>
      <c r="U11442" t="s">
        <v>38</v>
      </c>
      <c r="V11442" t="s">
        <v>39</v>
      </c>
      <c r="W11442" t="s">
        <v>137</v>
      </c>
      <c r="X11442" t="s">
        <v>67</v>
      </c>
      <c r="Y11442" t="s">
        <v>56</v>
      </c>
      <c r="Z11442" t="s">
        <v>144</v>
      </c>
      <c r="AA11442" t="s">
        <v>44</v>
      </c>
      <c r="AB11442" t="s">
        <v>44</v>
      </c>
    </row>
    <row r="11443" spans="1:28" x14ac:dyDescent="0.25">
      <c r="A11443" t="s">
        <v>16562</v>
      </c>
      <c r="B11443" s="1">
        <v>46207</v>
      </c>
      <c r="C11443" t="s">
        <v>5170</v>
      </c>
      <c r="D11443" t="s">
        <v>5171</v>
      </c>
      <c r="E11443">
        <v>20</v>
      </c>
      <c r="F11443" t="s">
        <v>48</v>
      </c>
      <c r="G11443" t="s">
        <v>158</v>
      </c>
      <c r="H11443" t="s">
        <v>159</v>
      </c>
      <c r="I11443" t="s">
        <v>51</v>
      </c>
      <c r="J11443" t="s">
        <v>52</v>
      </c>
      <c r="K11443">
        <v>1</v>
      </c>
      <c r="L11443" s="2">
        <v>650</v>
      </c>
      <c r="M11443">
        <v>10</v>
      </c>
      <c r="N11443" s="2">
        <v>650</v>
      </c>
      <c r="O11443" s="2">
        <v>65</v>
      </c>
      <c r="P11443" s="2">
        <v>585</v>
      </c>
      <c r="Q11443" s="2">
        <v>404.98</v>
      </c>
      <c r="R11443" s="2">
        <v>180.02</v>
      </c>
      <c r="S11443" t="s">
        <v>53</v>
      </c>
      <c r="T11443" t="s">
        <v>54</v>
      </c>
      <c r="U11443" t="s">
        <v>55</v>
      </c>
      <c r="V11443" t="s">
        <v>39</v>
      </c>
      <c r="W11443" t="s">
        <v>124</v>
      </c>
      <c r="X11443" t="s">
        <v>41</v>
      </c>
      <c r="Y11443" t="s">
        <v>56</v>
      </c>
      <c r="Z11443" t="s">
        <v>43</v>
      </c>
      <c r="AA11443" t="s">
        <v>44</v>
      </c>
      <c r="AB11443" t="s">
        <v>44</v>
      </c>
    </row>
    <row r="11444" spans="1:28" x14ac:dyDescent="0.25">
      <c r="A11444" t="s">
        <v>16563</v>
      </c>
      <c r="B11444" s="1">
        <v>46207</v>
      </c>
      <c r="C11444" t="s">
        <v>6933</v>
      </c>
      <c r="D11444" t="s">
        <v>6934</v>
      </c>
      <c r="E11444">
        <v>52</v>
      </c>
      <c r="F11444" t="s">
        <v>31</v>
      </c>
      <c r="G11444" t="s">
        <v>88</v>
      </c>
      <c r="H11444" t="s">
        <v>89</v>
      </c>
      <c r="I11444" t="s">
        <v>62</v>
      </c>
      <c r="J11444" t="s">
        <v>63</v>
      </c>
      <c r="K11444">
        <v>2</v>
      </c>
      <c r="L11444" s="2">
        <v>4200</v>
      </c>
      <c r="M11444">
        <v>5</v>
      </c>
      <c r="N11444" s="2">
        <v>8400</v>
      </c>
      <c r="O11444" s="2">
        <v>420</v>
      </c>
      <c r="P11444" s="2">
        <v>7980</v>
      </c>
      <c r="Q11444" s="2">
        <v>5872.11</v>
      </c>
      <c r="R11444" s="2">
        <v>2107.89</v>
      </c>
      <c r="S11444" t="s">
        <v>53</v>
      </c>
      <c r="T11444" t="s">
        <v>122</v>
      </c>
      <c r="U11444" t="s">
        <v>123</v>
      </c>
      <c r="V11444" t="s">
        <v>39</v>
      </c>
      <c r="W11444" t="s">
        <v>124</v>
      </c>
      <c r="X11444" t="s">
        <v>67</v>
      </c>
      <c r="Y11444" t="s">
        <v>42</v>
      </c>
      <c r="Z11444" t="s">
        <v>43</v>
      </c>
      <c r="AA11444" t="s">
        <v>44</v>
      </c>
      <c r="AB11444" t="s">
        <v>44</v>
      </c>
    </row>
    <row r="11445" spans="1:28" x14ac:dyDescent="0.25">
      <c r="A11445" t="s">
        <v>16564</v>
      </c>
      <c r="B11445" s="1">
        <v>46207</v>
      </c>
      <c r="C11445" t="s">
        <v>10492</v>
      </c>
      <c r="D11445" t="s">
        <v>10493</v>
      </c>
      <c r="E11445">
        <v>26</v>
      </c>
      <c r="F11445" t="s">
        <v>48</v>
      </c>
      <c r="G11445" t="s">
        <v>168</v>
      </c>
      <c r="H11445" t="s">
        <v>169</v>
      </c>
      <c r="I11445" t="s">
        <v>62</v>
      </c>
      <c r="J11445" t="s">
        <v>143</v>
      </c>
      <c r="K11445">
        <v>2</v>
      </c>
      <c r="L11445" s="2">
        <v>1800</v>
      </c>
      <c r="M11445">
        <v>20</v>
      </c>
      <c r="N11445" s="2">
        <v>3600</v>
      </c>
      <c r="O11445" s="2">
        <v>720</v>
      </c>
      <c r="P11445" s="2">
        <v>2880</v>
      </c>
      <c r="Q11445" s="2">
        <v>2331.31</v>
      </c>
      <c r="R11445" s="2">
        <v>548.69000000000005</v>
      </c>
      <c r="S11445" t="s">
        <v>53</v>
      </c>
      <c r="T11445" t="s">
        <v>37</v>
      </c>
      <c r="U11445" t="s">
        <v>38</v>
      </c>
      <c r="V11445" t="s">
        <v>39</v>
      </c>
      <c r="W11445" t="s">
        <v>124</v>
      </c>
      <c r="X11445" t="s">
        <v>41</v>
      </c>
      <c r="Y11445" t="s">
        <v>42</v>
      </c>
      <c r="Z11445" t="s">
        <v>43</v>
      </c>
      <c r="AA11445" t="s">
        <v>44</v>
      </c>
      <c r="AB11445" t="s">
        <v>44</v>
      </c>
    </row>
    <row r="11446" spans="1:28" x14ac:dyDescent="0.25">
      <c r="A11446" t="s">
        <v>16565</v>
      </c>
      <c r="B11446" s="1">
        <v>46208</v>
      </c>
      <c r="C11446" t="s">
        <v>2166</v>
      </c>
      <c r="D11446" t="s">
        <v>2167</v>
      </c>
      <c r="E11446">
        <v>21</v>
      </c>
      <c r="F11446" t="s">
        <v>48</v>
      </c>
      <c r="G11446" t="s">
        <v>128</v>
      </c>
      <c r="H11446" t="s">
        <v>129</v>
      </c>
      <c r="I11446" t="s">
        <v>74</v>
      </c>
      <c r="J11446" t="s">
        <v>130</v>
      </c>
      <c r="K11446">
        <v>2</v>
      </c>
      <c r="L11446" s="2">
        <v>1700</v>
      </c>
      <c r="M11446">
        <v>5</v>
      </c>
      <c r="N11446" s="2">
        <v>3400</v>
      </c>
      <c r="O11446" s="2">
        <v>170</v>
      </c>
      <c r="P11446" s="2">
        <v>3230</v>
      </c>
      <c r="Q11446" s="2">
        <v>2389.4699999999998</v>
      </c>
      <c r="R11446" s="2">
        <v>840.53</v>
      </c>
      <c r="S11446" t="s">
        <v>53</v>
      </c>
      <c r="T11446" t="s">
        <v>263</v>
      </c>
      <c r="U11446" t="s">
        <v>91</v>
      </c>
      <c r="V11446" t="s">
        <v>39</v>
      </c>
      <c r="W11446" t="s">
        <v>40</v>
      </c>
      <c r="X11446" t="s">
        <v>97</v>
      </c>
      <c r="Y11446" t="s">
        <v>56</v>
      </c>
      <c r="Z11446" t="s">
        <v>43</v>
      </c>
      <c r="AA11446" t="s">
        <v>44</v>
      </c>
      <c r="AB11446" t="s">
        <v>44</v>
      </c>
    </row>
    <row r="11447" spans="1:28" x14ac:dyDescent="0.25">
      <c r="A11447" t="s">
        <v>16566</v>
      </c>
      <c r="B11447" s="1">
        <v>46208</v>
      </c>
      <c r="C11447" t="s">
        <v>230</v>
      </c>
      <c r="D11447" t="s">
        <v>231</v>
      </c>
      <c r="E11447">
        <v>40</v>
      </c>
      <c r="F11447" t="s">
        <v>31</v>
      </c>
      <c r="G11447" t="s">
        <v>158</v>
      </c>
      <c r="H11447" t="s">
        <v>159</v>
      </c>
      <c r="I11447" t="s">
        <v>51</v>
      </c>
      <c r="J11447" t="s">
        <v>52</v>
      </c>
      <c r="K11447">
        <v>2</v>
      </c>
      <c r="L11447" s="2">
        <v>650</v>
      </c>
      <c r="M11447">
        <v>20</v>
      </c>
      <c r="N11447" s="2">
        <v>1300</v>
      </c>
      <c r="O11447" s="2">
        <v>260</v>
      </c>
      <c r="P11447" s="2">
        <v>1040</v>
      </c>
      <c r="Q11447" s="2">
        <v>649.69000000000005</v>
      </c>
      <c r="R11447" s="2">
        <v>390.31</v>
      </c>
      <c r="S11447" t="s">
        <v>64</v>
      </c>
      <c r="T11447" t="s">
        <v>114</v>
      </c>
      <c r="U11447" t="s">
        <v>115</v>
      </c>
      <c r="V11447" t="s">
        <v>39</v>
      </c>
      <c r="W11447" t="s">
        <v>66</v>
      </c>
      <c r="X11447" t="s">
        <v>97</v>
      </c>
      <c r="Y11447" t="s">
        <v>56</v>
      </c>
      <c r="Z11447" t="s">
        <v>43</v>
      </c>
      <c r="AA11447" t="s">
        <v>44</v>
      </c>
      <c r="AB11447" t="s">
        <v>44</v>
      </c>
    </row>
    <row r="11448" spans="1:28" x14ac:dyDescent="0.25">
      <c r="A11448" t="s">
        <v>16567</v>
      </c>
      <c r="B11448" s="1">
        <v>46208</v>
      </c>
      <c r="C11448" t="s">
        <v>6380</v>
      </c>
      <c r="D11448" t="s">
        <v>6381</v>
      </c>
      <c r="E11448">
        <v>41</v>
      </c>
      <c r="F11448" t="s">
        <v>31</v>
      </c>
      <c r="G11448" t="s">
        <v>318</v>
      </c>
      <c r="H11448" t="s">
        <v>319</v>
      </c>
      <c r="I11448" t="s">
        <v>34</v>
      </c>
      <c r="J11448" t="s">
        <v>190</v>
      </c>
      <c r="K11448">
        <v>2</v>
      </c>
      <c r="L11448" s="2">
        <v>2500</v>
      </c>
      <c r="M11448">
        <v>15</v>
      </c>
      <c r="N11448" s="2">
        <v>5000</v>
      </c>
      <c r="O11448" s="2">
        <v>750</v>
      </c>
      <c r="P11448" s="2">
        <v>4250</v>
      </c>
      <c r="Q11448" s="2">
        <v>2761.81</v>
      </c>
      <c r="R11448" s="2">
        <v>1488.19</v>
      </c>
      <c r="S11448" t="s">
        <v>53</v>
      </c>
      <c r="T11448" t="s">
        <v>37</v>
      </c>
      <c r="U11448" t="s">
        <v>38</v>
      </c>
      <c r="V11448" t="s">
        <v>39</v>
      </c>
      <c r="W11448" t="s">
        <v>92</v>
      </c>
      <c r="X11448" t="s">
        <v>41</v>
      </c>
      <c r="Y11448" t="s">
        <v>56</v>
      </c>
      <c r="Z11448" t="s">
        <v>43</v>
      </c>
      <c r="AA11448" t="s">
        <v>44</v>
      </c>
      <c r="AB11448" t="s">
        <v>44</v>
      </c>
    </row>
    <row r="11449" spans="1:28" x14ac:dyDescent="0.25">
      <c r="A11449" t="s">
        <v>16568</v>
      </c>
      <c r="B11449" s="1">
        <v>46208</v>
      </c>
      <c r="C11449" t="s">
        <v>1640</v>
      </c>
      <c r="D11449" t="s">
        <v>1641</v>
      </c>
      <c r="E11449">
        <v>48</v>
      </c>
      <c r="F11449" t="s">
        <v>48</v>
      </c>
      <c r="G11449" t="s">
        <v>49</v>
      </c>
      <c r="H11449" t="s">
        <v>50</v>
      </c>
      <c r="I11449" t="s">
        <v>51</v>
      </c>
      <c r="J11449" t="s">
        <v>52</v>
      </c>
      <c r="K11449">
        <v>3</v>
      </c>
      <c r="L11449" s="2">
        <v>500</v>
      </c>
      <c r="M11449">
        <v>5</v>
      </c>
      <c r="N11449" s="2">
        <v>1500</v>
      </c>
      <c r="O11449" s="2">
        <v>75</v>
      </c>
      <c r="P11449" s="2">
        <v>1425</v>
      </c>
      <c r="Q11449" s="2">
        <v>1127.74</v>
      </c>
      <c r="R11449" s="2">
        <v>297.26</v>
      </c>
      <c r="S11449" t="s">
        <v>53</v>
      </c>
      <c r="T11449" t="s">
        <v>54</v>
      </c>
      <c r="U11449" t="s">
        <v>55</v>
      </c>
      <c r="V11449" t="s">
        <v>39</v>
      </c>
      <c r="W11449" t="s">
        <v>83</v>
      </c>
      <c r="X11449" t="s">
        <v>41</v>
      </c>
      <c r="Y11449" t="s">
        <v>56</v>
      </c>
      <c r="Z11449" t="s">
        <v>43</v>
      </c>
      <c r="AA11449" t="s">
        <v>44</v>
      </c>
      <c r="AB11449" t="s">
        <v>44</v>
      </c>
    </row>
    <row r="11450" spans="1:28" x14ac:dyDescent="0.25">
      <c r="A11450" t="s">
        <v>16569</v>
      </c>
      <c r="B11450" s="1">
        <v>46208</v>
      </c>
      <c r="C11450" t="s">
        <v>5902</v>
      </c>
      <c r="D11450" t="s">
        <v>5903</v>
      </c>
      <c r="E11450">
        <v>45</v>
      </c>
      <c r="F11450" t="s">
        <v>31</v>
      </c>
      <c r="G11450" t="s">
        <v>128</v>
      </c>
      <c r="H11450" t="s">
        <v>129</v>
      </c>
      <c r="I11450" t="s">
        <v>74</v>
      </c>
      <c r="J11450" t="s">
        <v>130</v>
      </c>
      <c r="K11450">
        <v>1</v>
      </c>
      <c r="L11450" s="2">
        <v>1700</v>
      </c>
      <c r="M11450">
        <v>20</v>
      </c>
      <c r="N11450" s="2">
        <v>1700</v>
      </c>
      <c r="O11450" s="2">
        <v>340</v>
      </c>
      <c r="P11450" s="2">
        <v>1360</v>
      </c>
      <c r="Q11450" s="2">
        <v>911.06</v>
      </c>
      <c r="R11450" s="2">
        <v>448.94</v>
      </c>
      <c r="S11450" t="s">
        <v>53</v>
      </c>
      <c r="T11450" t="s">
        <v>76</v>
      </c>
      <c r="U11450" t="s">
        <v>77</v>
      </c>
      <c r="V11450" t="s">
        <v>39</v>
      </c>
      <c r="W11450" t="s">
        <v>92</v>
      </c>
      <c r="X11450" t="s">
        <v>67</v>
      </c>
      <c r="Y11450" t="s">
        <v>56</v>
      </c>
      <c r="Z11450" t="s">
        <v>508</v>
      </c>
      <c r="AA11450" t="s">
        <v>44</v>
      </c>
      <c r="AB11450" t="s">
        <v>44</v>
      </c>
    </row>
    <row r="11451" spans="1:28" x14ac:dyDescent="0.25">
      <c r="A11451" t="s">
        <v>16570</v>
      </c>
      <c r="B11451" s="1">
        <v>46208</v>
      </c>
      <c r="C11451" t="s">
        <v>9418</v>
      </c>
      <c r="D11451" t="s">
        <v>9419</v>
      </c>
      <c r="E11451">
        <v>55</v>
      </c>
      <c r="F11451" t="s">
        <v>48</v>
      </c>
      <c r="G11451" t="s">
        <v>158</v>
      </c>
      <c r="H11451" t="s">
        <v>159</v>
      </c>
      <c r="I11451" t="s">
        <v>51</v>
      </c>
      <c r="J11451" t="s">
        <v>52</v>
      </c>
      <c r="K11451">
        <v>3</v>
      </c>
      <c r="L11451" s="2">
        <v>650</v>
      </c>
      <c r="M11451">
        <v>20</v>
      </c>
      <c r="N11451" s="2">
        <v>1950</v>
      </c>
      <c r="O11451" s="2">
        <v>390</v>
      </c>
      <c r="P11451" s="2">
        <v>1560</v>
      </c>
      <c r="Q11451" s="2">
        <v>1235.95</v>
      </c>
      <c r="R11451" s="2">
        <v>324.05</v>
      </c>
      <c r="S11451" t="s">
        <v>53</v>
      </c>
      <c r="T11451" t="s">
        <v>122</v>
      </c>
      <c r="U11451" t="s">
        <v>123</v>
      </c>
      <c r="V11451" t="s">
        <v>39</v>
      </c>
      <c r="W11451" t="s">
        <v>92</v>
      </c>
      <c r="X11451" t="s">
        <v>97</v>
      </c>
      <c r="Y11451" t="s">
        <v>56</v>
      </c>
      <c r="Z11451" t="s">
        <v>43</v>
      </c>
      <c r="AA11451" t="s">
        <v>44</v>
      </c>
      <c r="AB11451" t="s">
        <v>44</v>
      </c>
    </row>
    <row r="11452" spans="1:28" x14ac:dyDescent="0.25">
      <c r="A11452" t="s">
        <v>16571</v>
      </c>
      <c r="B11452" s="1">
        <v>46208</v>
      </c>
      <c r="C11452" t="s">
        <v>1096</v>
      </c>
      <c r="D11452" t="s">
        <v>1097</v>
      </c>
      <c r="E11452">
        <v>59</v>
      </c>
      <c r="F11452" t="s">
        <v>48</v>
      </c>
      <c r="G11452" t="s">
        <v>318</v>
      </c>
      <c r="H11452" t="s">
        <v>319</v>
      </c>
      <c r="I11452" t="s">
        <v>34</v>
      </c>
      <c r="J11452" t="s">
        <v>190</v>
      </c>
      <c r="K11452">
        <v>2</v>
      </c>
      <c r="L11452" s="2">
        <v>2500</v>
      </c>
      <c r="M11452">
        <v>10</v>
      </c>
      <c r="N11452" s="2">
        <v>5000</v>
      </c>
      <c r="O11452" s="2">
        <v>500</v>
      </c>
      <c r="P11452" s="2">
        <v>4500</v>
      </c>
      <c r="Q11452" s="2">
        <v>3013.58</v>
      </c>
      <c r="R11452" s="2">
        <v>1486.42</v>
      </c>
      <c r="S11452" t="s">
        <v>36</v>
      </c>
      <c r="T11452" t="s">
        <v>105</v>
      </c>
      <c r="U11452" t="s">
        <v>106</v>
      </c>
      <c r="V11452" t="s">
        <v>39</v>
      </c>
      <c r="W11452" t="s">
        <v>92</v>
      </c>
      <c r="X11452" t="s">
        <v>41</v>
      </c>
      <c r="Y11452" t="s">
        <v>56</v>
      </c>
      <c r="Z11452" t="s">
        <v>43</v>
      </c>
      <c r="AA11452" t="s">
        <v>68</v>
      </c>
      <c r="AB11452" t="s">
        <v>44</v>
      </c>
    </row>
    <row r="11453" spans="1:28" x14ac:dyDescent="0.25">
      <c r="A11453" t="s">
        <v>16572</v>
      </c>
      <c r="B11453" s="1">
        <v>46208</v>
      </c>
      <c r="C11453" t="s">
        <v>4542</v>
      </c>
      <c r="D11453" t="s">
        <v>4543</v>
      </c>
      <c r="E11453">
        <v>49</v>
      </c>
      <c r="F11453" t="s">
        <v>31</v>
      </c>
      <c r="G11453" t="s">
        <v>318</v>
      </c>
      <c r="H11453" t="s">
        <v>319</v>
      </c>
      <c r="I11453" t="s">
        <v>34</v>
      </c>
      <c r="J11453" t="s">
        <v>190</v>
      </c>
      <c r="K11453">
        <v>4</v>
      </c>
      <c r="L11453" s="2">
        <v>2500</v>
      </c>
      <c r="M11453">
        <v>10</v>
      </c>
      <c r="N11453" s="2">
        <v>10000</v>
      </c>
      <c r="O11453" s="2">
        <v>1000</v>
      </c>
      <c r="P11453" s="2">
        <v>9000</v>
      </c>
      <c r="Q11453" s="2">
        <v>5404.15</v>
      </c>
      <c r="R11453" s="2">
        <v>3595.85</v>
      </c>
      <c r="S11453" t="s">
        <v>53</v>
      </c>
      <c r="T11453" t="s">
        <v>122</v>
      </c>
      <c r="U11453" t="s">
        <v>123</v>
      </c>
      <c r="V11453" t="s">
        <v>39</v>
      </c>
      <c r="W11453" t="s">
        <v>83</v>
      </c>
      <c r="X11453" t="s">
        <v>97</v>
      </c>
      <c r="Y11453" t="s">
        <v>42</v>
      </c>
      <c r="Z11453" t="s">
        <v>107</v>
      </c>
      <c r="AA11453" t="s">
        <v>44</v>
      </c>
      <c r="AB11453" t="s">
        <v>44</v>
      </c>
    </row>
    <row r="11454" spans="1:28" x14ac:dyDescent="0.25">
      <c r="A11454" t="s">
        <v>16573</v>
      </c>
      <c r="B11454" s="1">
        <v>46208</v>
      </c>
      <c r="C11454" t="s">
        <v>3403</v>
      </c>
      <c r="D11454" t="s">
        <v>3404</v>
      </c>
      <c r="E11454">
        <v>29</v>
      </c>
      <c r="F11454" t="s">
        <v>48</v>
      </c>
      <c r="G11454" t="s">
        <v>285</v>
      </c>
      <c r="H11454" t="s">
        <v>286</v>
      </c>
      <c r="I11454" t="s">
        <v>34</v>
      </c>
      <c r="J11454" t="s">
        <v>121</v>
      </c>
      <c r="K11454">
        <v>4</v>
      </c>
      <c r="L11454" s="2">
        <v>3200</v>
      </c>
      <c r="M11454">
        <v>5</v>
      </c>
      <c r="N11454" s="2">
        <v>12800</v>
      </c>
      <c r="O11454" s="2">
        <v>640</v>
      </c>
      <c r="P11454" s="2">
        <v>12160</v>
      </c>
      <c r="Q11454" s="2">
        <v>9749.15</v>
      </c>
      <c r="R11454" s="2">
        <v>2410.85</v>
      </c>
      <c r="S11454" t="s">
        <v>64</v>
      </c>
      <c r="T11454" t="s">
        <v>407</v>
      </c>
      <c r="U11454" t="s">
        <v>408</v>
      </c>
      <c r="V11454" t="s">
        <v>39</v>
      </c>
      <c r="W11454" t="s">
        <v>92</v>
      </c>
      <c r="X11454" t="s">
        <v>97</v>
      </c>
      <c r="Y11454" t="s">
        <v>56</v>
      </c>
      <c r="Z11454" t="s">
        <v>43</v>
      </c>
      <c r="AA11454" t="s">
        <v>44</v>
      </c>
      <c r="AB11454" t="s">
        <v>44</v>
      </c>
    </row>
    <row r="11455" spans="1:28" x14ac:dyDescent="0.25">
      <c r="A11455" t="s">
        <v>16574</v>
      </c>
      <c r="B11455" s="1">
        <v>46208</v>
      </c>
      <c r="C11455" t="s">
        <v>6033</v>
      </c>
      <c r="D11455" t="s">
        <v>6034</v>
      </c>
      <c r="E11455">
        <v>40</v>
      </c>
      <c r="F11455" t="s">
        <v>31</v>
      </c>
      <c r="G11455" t="s">
        <v>88</v>
      </c>
      <c r="H11455" t="s">
        <v>89</v>
      </c>
      <c r="I11455" t="s">
        <v>62</v>
      </c>
      <c r="J11455" t="s">
        <v>63</v>
      </c>
      <c r="K11455">
        <v>4</v>
      </c>
      <c r="L11455" s="2">
        <v>4200</v>
      </c>
      <c r="M11455">
        <v>0</v>
      </c>
      <c r="N11455" s="2">
        <v>16800</v>
      </c>
      <c r="O11455" s="2">
        <v>0</v>
      </c>
      <c r="P11455" s="2">
        <v>16800</v>
      </c>
      <c r="Q11455" s="2">
        <v>9452.9699999999993</v>
      </c>
      <c r="R11455" s="2">
        <v>7347.03</v>
      </c>
      <c r="S11455" t="s">
        <v>36</v>
      </c>
      <c r="T11455" t="s">
        <v>76</v>
      </c>
      <c r="U11455" t="s">
        <v>77</v>
      </c>
      <c r="V11455" t="s">
        <v>39</v>
      </c>
      <c r="W11455" t="s">
        <v>124</v>
      </c>
      <c r="X11455" t="s">
        <v>97</v>
      </c>
      <c r="Y11455" t="s">
        <v>42</v>
      </c>
      <c r="Z11455" t="s">
        <v>43</v>
      </c>
      <c r="AA11455" t="s">
        <v>44</v>
      </c>
      <c r="AB11455" t="s">
        <v>44</v>
      </c>
    </row>
    <row r="11456" spans="1:28" x14ac:dyDescent="0.25">
      <c r="A11456" t="s">
        <v>16575</v>
      </c>
      <c r="B11456" s="1">
        <v>46208</v>
      </c>
      <c r="C11456" t="s">
        <v>3641</v>
      </c>
      <c r="D11456" t="s">
        <v>3642</v>
      </c>
      <c r="E11456">
        <v>57</v>
      </c>
      <c r="F11456" t="s">
        <v>31</v>
      </c>
      <c r="G11456" t="s">
        <v>273</v>
      </c>
      <c r="H11456" t="s">
        <v>274</v>
      </c>
      <c r="I11456" t="s">
        <v>51</v>
      </c>
      <c r="J11456" t="s">
        <v>52</v>
      </c>
      <c r="K11456">
        <v>2</v>
      </c>
      <c r="L11456" s="2">
        <v>250</v>
      </c>
      <c r="M11456">
        <v>15</v>
      </c>
      <c r="N11456" s="2">
        <v>500</v>
      </c>
      <c r="O11456" s="2">
        <v>75</v>
      </c>
      <c r="P11456" s="2">
        <v>425</v>
      </c>
      <c r="Q11456" s="2">
        <v>326.06</v>
      </c>
      <c r="R11456" s="2">
        <v>98.94</v>
      </c>
      <c r="S11456" t="s">
        <v>53</v>
      </c>
      <c r="T11456" t="s">
        <v>578</v>
      </c>
      <c r="U11456" t="s">
        <v>579</v>
      </c>
      <c r="V11456" t="s">
        <v>39</v>
      </c>
      <c r="W11456" t="s">
        <v>66</v>
      </c>
      <c r="X11456" t="s">
        <v>97</v>
      </c>
      <c r="Y11456" t="s">
        <v>56</v>
      </c>
      <c r="Z11456" t="s">
        <v>43</v>
      </c>
      <c r="AA11456" t="s">
        <v>44</v>
      </c>
      <c r="AB11456" t="s">
        <v>44</v>
      </c>
    </row>
    <row r="11457" spans="1:28" x14ac:dyDescent="0.25">
      <c r="A11457" t="s">
        <v>16576</v>
      </c>
      <c r="B11457" s="1">
        <v>46208</v>
      </c>
      <c r="C11457" t="s">
        <v>2741</v>
      </c>
      <c r="D11457" t="s">
        <v>2742</v>
      </c>
      <c r="E11457">
        <v>57</v>
      </c>
      <c r="F11457" t="s">
        <v>31</v>
      </c>
      <c r="G11457" t="s">
        <v>273</v>
      </c>
      <c r="H11457" t="s">
        <v>274</v>
      </c>
      <c r="I11457" t="s">
        <v>51</v>
      </c>
      <c r="J11457" t="s">
        <v>52</v>
      </c>
      <c r="K11457">
        <v>1</v>
      </c>
      <c r="L11457" s="2">
        <v>250</v>
      </c>
      <c r="M11457">
        <v>0</v>
      </c>
      <c r="N11457" s="2">
        <v>250</v>
      </c>
      <c r="O11457" s="2">
        <v>0</v>
      </c>
      <c r="P11457" s="2">
        <v>250</v>
      </c>
      <c r="Q11457" s="2">
        <v>169.87</v>
      </c>
      <c r="R11457" s="2">
        <v>80.13</v>
      </c>
      <c r="S11457" t="s">
        <v>64</v>
      </c>
      <c r="T11457" t="s">
        <v>163</v>
      </c>
      <c r="U11457" t="s">
        <v>164</v>
      </c>
      <c r="V11457" t="s">
        <v>39</v>
      </c>
      <c r="W11457" t="s">
        <v>83</v>
      </c>
      <c r="X11457" t="s">
        <v>97</v>
      </c>
      <c r="Y11457" t="s">
        <v>42</v>
      </c>
      <c r="Z11457" t="s">
        <v>43</v>
      </c>
      <c r="AA11457" t="s">
        <v>44</v>
      </c>
      <c r="AB11457" t="s">
        <v>44</v>
      </c>
    </row>
    <row r="11458" spans="1:28" x14ac:dyDescent="0.25">
      <c r="A11458" t="s">
        <v>16577</v>
      </c>
      <c r="B11458" s="1">
        <v>46208</v>
      </c>
      <c r="C11458" t="s">
        <v>12406</v>
      </c>
      <c r="D11458" t="s">
        <v>12407</v>
      </c>
      <c r="E11458">
        <v>31</v>
      </c>
      <c r="F11458" t="s">
        <v>48</v>
      </c>
      <c r="G11458" t="s">
        <v>227</v>
      </c>
      <c r="H11458" t="s">
        <v>228</v>
      </c>
      <c r="I11458" t="s">
        <v>74</v>
      </c>
      <c r="J11458" t="s">
        <v>75</v>
      </c>
      <c r="K11458">
        <v>1</v>
      </c>
      <c r="L11458" s="2">
        <v>1400</v>
      </c>
      <c r="M11458">
        <v>15</v>
      </c>
      <c r="N11458" s="2">
        <v>1400</v>
      </c>
      <c r="O11458" s="2">
        <v>210</v>
      </c>
      <c r="P11458" s="2">
        <v>1190</v>
      </c>
      <c r="Q11458" s="2">
        <v>707.41</v>
      </c>
      <c r="R11458" s="2">
        <v>482.59</v>
      </c>
      <c r="S11458" t="s">
        <v>53</v>
      </c>
      <c r="T11458" t="s">
        <v>90</v>
      </c>
      <c r="U11458" t="s">
        <v>91</v>
      </c>
      <c r="V11458" t="s">
        <v>39</v>
      </c>
      <c r="W11458" t="s">
        <v>137</v>
      </c>
      <c r="X11458" t="s">
        <v>41</v>
      </c>
      <c r="Y11458" t="s">
        <v>84</v>
      </c>
      <c r="Z11458" t="s">
        <v>43</v>
      </c>
      <c r="AA11458" t="s">
        <v>44</v>
      </c>
      <c r="AB11458" t="s">
        <v>44</v>
      </c>
    </row>
    <row r="11459" spans="1:28" x14ac:dyDescent="0.25">
      <c r="A11459" t="s">
        <v>16578</v>
      </c>
      <c r="B11459" s="1">
        <v>46208</v>
      </c>
      <c r="C11459" t="s">
        <v>3641</v>
      </c>
      <c r="D11459" t="s">
        <v>3642</v>
      </c>
      <c r="E11459">
        <v>33</v>
      </c>
      <c r="F11459" t="s">
        <v>31</v>
      </c>
      <c r="G11459" t="s">
        <v>49</v>
      </c>
      <c r="H11459" t="s">
        <v>50</v>
      </c>
      <c r="I11459" t="s">
        <v>51</v>
      </c>
      <c r="J11459" t="s">
        <v>52</v>
      </c>
      <c r="K11459">
        <v>1</v>
      </c>
      <c r="L11459" s="2">
        <v>500</v>
      </c>
      <c r="M11459">
        <v>30</v>
      </c>
      <c r="N11459" s="2">
        <v>500</v>
      </c>
      <c r="O11459" s="2">
        <v>150</v>
      </c>
      <c r="P11459" s="2">
        <v>350</v>
      </c>
      <c r="Q11459" s="2">
        <v>241.73</v>
      </c>
      <c r="R11459" s="2">
        <v>108.27</v>
      </c>
      <c r="S11459" t="s">
        <v>53</v>
      </c>
      <c r="T11459" t="s">
        <v>37</v>
      </c>
      <c r="U11459" t="s">
        <v>38</v>
      </c>
      <c r="V11459" t="s">
        <v>39</v>
      </c>
      <c r="W11459" t="s">
        <v>66</v>
      </c>
      <c r="X11459" t="s">
        <v>97</v>
      </c>
      <c r="Y11459" t="s">
        <v>56</v>
      </c>
      <c r="Z11459" t="s">
        <v>508</v>
      </c>
      <c r="AA11459" t="s">
        <v>44</v>
      </c>
      <c r="AB11459" t="s">
        <v>44</v>
      </c>
    </row>
    <row r="11460" spans="1:28" x14ac:dyDescent="0.25">
      <c r="A11460" t="s">
        <v>16579</v>
      </c>
      <c r="B11460" s="1">
        <v>46208</v>
      </c>
      <c r="C11460" t="s">
        <v>1577</v>
      </c>
      <c r="D11460" t="s">
        <v>1578</v>
      </c>
      <c r="E11460">
        <v>57</v>
      </c>
      <c r="F11460" t="s">
        <v>31</v>
      </c>
      <c r="G11460" t="s">
        <v>134</v>
      </c>
      <c r="H11460" t="s">
        <v>135</v>
      </c>
      <c r="I11460" t="s">
        <v>62</v>
      </c>
      <c r="J11460" t="s">
        <v>130</v>
      </c>
      <c r="K11460">
        <v>3</v>
      </c>
      <c r="L11460" s="2">
        <v>8500</v>
      </c>
      <c r="M11460">
        <v>20</v>
      </c>
      <c r="N11460" s="2">
        <v>25500</v>
      </c>
      <c r="O11460" s="2">
        <v>5100</v>
      </c>
      <c r="P11460" s="2">
        <v>20400</v>
      </c>
      <c r="Q11460" s="2">
        <v>13002.21</v>
      </c>
      <c r="R11460" s="2">
        <v>7397.79</v>
      </c>
      <c r="S11460" t="s">
        <v>53</v>
      </c>
      <c r="T11460" t="s">
        <v>65</v>
      </c>
      <c r="U11460" t="s">
        <v>65</v>
      </c>
      <c r="V11460" t="s">
        <v>39</v>
      </c>
      <c r="W11460" t="s">
        <v>66</v>
      </c>
      <c r="X11460" t="s">
        <v>97</v>
      </c>
      <c r="Y11460" t="s">
        <v>56</v>
      </c>
      <c r="Z11460" t="s">
        <v>43</v>
      </c>
      <c r="AA11460" t="s">
        <v>44</v>
      </c>
      <c r="AB11460" t="s">
        <v>44</v>
      </c>
    </row>
    <row r="11461" spans="1:28" x14ac:dyDescent="0.25">
      <c r="A11461" t="s">
        <v>16580</v>
      </c>
      <c r="B11461" s="1">
        <v>46208</v>
      </c>
      <c r="C11461" t="s">
        <v>2127</v>
      </c>
      <c r="D11461" t="s">
        <v>2128</v>
      </c>
      <c r="E11461">
        <v>56</v>
      </c>
      <c r="F11461" t="s">
        <v>31</v>
      </c>
      <c r="G11461" t="s">
        <v>197</v>
      </c>
      <c r="H11461" t="s">
        <v>198</v>
      </c>
      <c r="I11461" t="s">
        <v>74</v>
      </c>
      <c r="J11461" t="s">
        <v>75</v>
      </c>
      <c r="K11461">
        <v>1</v>
      </c>
      <c r="L11461" s="2">
        <v>2600</v>
      </c>
      <c r="M11461">
        <v>10</v>
      </c>
      <c r="N11461" s="2">
        <v>2600</v>
      </c>
      <c r="O11461" s="2">
        <v>260</v>
      </c>
      <c r="P11461" s="2">
        <v>2340</v>
      </c>
      <c r="Q11461" s="2">
        <v>1628.49</v>
      </c>
      <c r="R11461" s="2">
        <v>711.51</v>
      </c>
      <c r="S11461" t="s">
        <v>36</v>
      </c>
      <c r="T11461" t="s">
        <v>153</v>
      </c>
      <c r="U11461" t="s">
        <v>154</v>
      </c>
      <c r="V11461" t="s">
        <v>39</v>
      </c>
      <c r="W11461" t="s">
        <v>40</v>
      </c>
      <c r="X11461" t="s">
        <v>41</v>
      </c>
      <c r="Y11461" t="s">
        <v>56</v>
      </c>
      <c r="Z11461" t="s">
        <v>223</v>
      </c>
      <c r="AA11461" t="s">
        <v>44</v>
      </c>
      <c r="AB11461" t="s">
        <v>44</v>
      </c>
    </row>
    <row r="11462" spans="1:28" x14ac:dyDescent="0.25">
      <c r="A11462" t="s">
        <v>16581</v>
      </c>
      <c r="B11462" s="1">
        <v>46208</v>
      </c>
      <c r="C11462" t="s">
        <v>6721</v>
      </c>
      <c r="D11462" t="s">
        <v>6722</v>
      </c>
      <c r="E11462">
        <v>52</v>
      </c>
      <c r="F11462" t="s">
        <v>48</v>
      </c>
      <c r="G11462" t="s">
        <v>141</v>
      </c>
      <c r="H11462" t="s">
        <v>142</v>
      </c>
      <c r="I11462" t="s">
        <v>74</v>
      </c>
      <c r="J11462" t="s">
        <v>143</v>
      </c>
      <c r="K11462">
        <v>6</v>
      </c>
      <c r="L11462" s="2">
        <v>900</v>
      </c>
      <c r="M11462">
        <v>5</v>
      </c>
      <c r="N11462" s="2">
        <v>5400</v>
      </c>
      <c r="O11462" s="2">
        <v>270</v>
      </c>
      <c r="P11462" s="2">
        <v>5130</v>
      </c>
      <c r="Q11462" s="2">
        <v>3014.28</v>
      </c>
      <c r="R11462" s="2">
        <v>2115.7199999999998</v>
      </c>
      <c r="S11462" t="s">
        <v>64</v>
      </c>
      <c r="T11462" t="s">
        <v>163</v>
      </c>
      <c r="U11462" t="s">
        <v>164</v>
      </c>
      <c r="V11462" t="s">
        <v>39</v>
      </c>
      <c r="W11462" t="s">
        <v>83</v>
      </c>
      <c r="X11462" t="s">
        <v>41</v>
      </c>
      <c r="Y11462" t="s">
        <v>56</v>
      </c>
      <c r="Z11462" t="s">
        <v>43</v>
      </c>
      <c r="AA11462" t="s">
        <v>44</v>
      </c>
      <c r="AB11462" t="s">
        <v>44</v>
      </c>
    </row>
    <row r="11463" spans="1:28" x14ac:dyDescent="0.25">
      <c r="A11463" t="s">
        <v>16582</v>
      </c>
      <c r="B11463" s="1">
        <v>46208</v>
      </c>
      <c r="C11463" t="s">
        <v>962</v>
      </c>
      <c r="D11463" t="s">
        <v>963</v>
      </c>
      <c r="E11463">
        <v>30</v>
      </c>
      <c r="F11463" t="s">
        <v>48</v>
      </c>
      <c r="G11463" t="s">
        <v>238</v>
      </c>
      <c r="H11463" t="s">
        <v>239</v>
      </c>
      <c r="I11463" t="s">
        <v>62</v>
      </c>
      <c r="J11463" t="s">
        <v>63</v>
      </c>
      <c r="K11463">
        <v>2</v>
      </c>
      <c r="L11463" s="2">
        <v>6500</v>
      </c>
      <c r="M11463">
        <v>20</v>
      </c>
      <c r="N11463" s="2">
        <v>13000</v>
      </c>
      <c r="O11463" s="2">
        <v>2600</v>
      </c>
      <c r="P11463" s="2">
        <v>10400</v>
      </c>
      <c r="Q11463" s="2">
        <v>8109.19</v>
      </c>
      <c r="R11463" s="2">
        <v>2290.81</v>
      </c>
      <c r="S11463" t="s">
        <v>53</v>
      </c>
      <c r="T11463" t="s">
        <v>76</v>
      </c>
      <c r="U11463" t="s">
        <v>77</v>
      </c>
      <c r="V11463" t="s">
        <v>39</v>
      </c>
      <c r="W11463" t="s">
        <v>124</v>
      </c>
      <c r="X11463" t="s">
        <v>41</v>
      </c>
      <c r="Y11463" t="s">
        <v>56</v>
      </c>
      <c r="Z11463" t="s">
        <v>43</v>
      </c>
      <c r="AA11463" t="s">
        <v>44</v>
      </c>
      <c r="AB11463" t="s">
        <v>44</v>
      </c>
    </row>
    <row r="11464" spans="1:28" x14ac:dyDescent="0.25">
      <c r="A11464" t="s">
        <v>16583</v>
      </c>
      <c r="B11464" s="1">
        <v>46208</v>
      </c>
      <c r="C11464" t="s">
        <v>1325</v>
      </c>
      <c r="D11464" t="s">
        <v>1326</v>
      </c>
      <c r="E11464">
        <v>46</v>
      </c>
      <c r="F11464" t="s">
        <v>31</v>
      </c>
      <c r="G11464" t="s">
        <v>344</v>
      </c>
      <c r="H11464" t="s">
        <v>345</v>
      </c>
      <c r="I11464" t="s">
        <v>34</v>
      </c>
      <c r="J11464" t="s">
        <v>121</v>
      </c>
      <c r="K11464">
        <v>2</v>
      </c>
      <c r="L11464" s="2">
        <v>1600</v>
      </c>
      <c r="M11464">
        <v>20</v>
      </c>
      <c r="N11464" s="2">
        <v>3200</v>
      </c>
      <c r="O11464" s="2">
        <v>640</v>
      </c>
      <c r="P11464" s="2">
        <v>2560</v>
      </c>
      <c r="Q11464" s="2">
        <v>1855.51</v>
      </c>
      <c r="R11464" s="2">
        <v>704.49</v>
      </c>
      <c r="S11464" t="s">
        <v>36</v>
      </c>
      <c r="T11464" t="s">
        <v>136</v>
      </c>
      <c r="U11464" t="s">
        <v>38</v>
      </c>
      <c r="V11464" t="s">
        <v>39</v>
      </c>
      <c r="W11464" t="s">
        <v>92</v>
      </c>
      <c r="X11464" t="s">
        <v>41</v>
      </c>
      <c r="Y11464" t="s">
        <v>56</v>
      </c>
      <c r="Z11464" t="s">
        <v>43</v>
      </c>
      <c r="AA11464" t="s">
        <v>44</v>
      </c>
      <c r="AB11464" t="s">
        <v>68</v>
      </c>
    </row>
    <row r="11465" spans="1:28" x14ac:dyDescent="0.25">
      <c r="A11465" t="s">
        <v>16584</v>
      </c>
      <c r="B11465" s="1">
        <v>46208</v>
      </c>
      <c r="C11465" t="s">
        <v>622</v>
      </c>
      <c r="D11465" t="s">
        <v>623</v>
      </c>
      <c r="E11465">
        <v>50</v>
      </c>
      <c r="F11465" t="s">
        <v>31</v>
      </c>
      <c r="G11465" t="s">
        <v>72</v>
      </c>
      <c r="H11465" t="s">
        <v>73</v>
      </c>
      <c r="I11465" t="s">
        <v>74</v>
      </c>
      <c r="J11465" t="s">
        <v>75</v>
      </c>
      <c r="K11465">
        <v>1</v>
      </c>
      <c r="L11465" s="2">
        <v>2200</v>
      </c>
      <c r="M11465">
        <v>20</v>
      </c>
      <c r="N11465" s="2">
        <v>2200</v>
      </c>
      <c r="O11465" s="2">
        <v>440</v>
      </c>
      <c r="P11465" s="2">
        <v>1760</v>
      </c>
      <c r="Q11465" s="2">
        <v>1210.72</v>
      </c>
      <c r="R11465" s="2">
        <v>549.28</v>
      </c>
      <c r="S11465" t="s">
        <v>36</v>
      </c>
      <c r="T11465" t="s">
        <v>263</v>
      </c>
      <c r="U11465" t="s">
        <v>91</v>
      </c>
      <c r="V11465" t="s">
        <v>39</v>
      </c>
      <c r="W11465" t="s">
        <v>92</v>
      </c>
      <c r="X11465" t="s">
        <v>97</v>
      </c>
      <c r="Y11465" t="s">
        <v>56</v>
      </c>
      <c r="Z11465" t="s">
        <v>43</v>
      </c>
      <c r="AA11465" t="s">
        <v>44</v>
      </c>
      <c r="AB11465" t="s">
        <v>44</v>
      </c>
    </row>
    <row r="11466" spans="1:28" x14ac:dyDescent="0.25">
      <c r="A11466" t="s">
        <v>16585</v>
      </c>
      <c r="B11466" s="1">
        <v>46209</v>
      </c>
      <c r="C11466" t="s">
        <v>11716</v>
      </c>
      <c r="D11466" t="s">
        <v>11717</v>
      </c>
      <c r="E11466">
        <v>60</v>
      </c>
      <c r="F11466" t="s">
        <v>111</v>
      </c>
      <c r="G11466" t="s">
        <v>81</v>
      </c>
      <c r="H11466" t="s">
        <v>82</v>
      </c>
      <c r="I11466" t="s">
        <v>51</v>
      </c>
      <c r="J11466" t="s">
        <v>52</v>
      </c>
      <c r="K11466">
        <v>1</v>
      </c>
      <c r="L11466" s="2">
        <v>600</v>
      </c>
      <c r="M11466">
        <v>20</v>
      </c>
      <c r="N11466" s="2">
        <v>600</v>
      </c>
      <c r="O11466" s="2">
        <v>120</v>
      </c>
      <c r="P11466" s="2">
        <v>480</v>
      </c>
      <c r="Q11466" s="2">
        <v>273.05</v>
      </c>
      <c r="R11466" s="2">
        <v>206.95</v>
      </c>
      <c r="S11466" t="s">
        <v>64</v>
      </c>
      <c r="T11466" t="s">
        <v>114</v>
      </c>
      <c r="U11466" t="s">
        <v>115</v>
      </c>
      <c r="V11466" t="s">
        <v>39</v>
      </c>
      <c r="W11466" t="s">
        <v>83</v>
      </c>
      <c r="X11466" t="s">
        <v>41</v>
      </c>
      <c r="Y11466" t="s">
        <v>42</v>
      </c>
      <c r="Z11466" t="s">
        <v>508</v>
      </c>
      <c r="AA11466" t="s">
        <v>44</v>
      </c>
      <c r="AB11466" t="s">
        <v>44</v>
      </c>
    </row>
    <row r="11467" spans="1:28" x14ac:dyDescent="0.25">
      <c r="A11467" t="s">
        <v>16586</v>
      </c>
      <c r="B11467" s="1">
        <v>46209</v>
      </c>
      <c r="C11467" t="s">
        <v>7935</v>
      </c>
      <c r="D11467" t="s">
        <v>7936</v>
      </c>
      <c r="E11467">
        <v>50</v>
      </c>
      <c r="F11467" t="s">
        <v>31</v>
      </c>
      <c r="G11467" t="s">
        <v>134</v>
      </c>
      <c r="H11467" t="s">
        <v>135</v>
      </c>
      <c r="I11467" t="s">
        <v>62</v>
      </c>
      <c r="J11467" t="s">
        <v>130</v>
      </c>
      <c r="K11467">
        <v>1</v>
      </c>
      <c r="L11467" s="2">
        <v>8500</v>
      </c>
      <c r="M11467">
        <v>0</v>
      </c>
      <c r="N11467" s="2">
        <v>8500</v>
      </c>
      <c r="O11467" s="2">
        <v>0</v>
      </c>
      <c r="P11467" s="2">
        <v>8500</v>
      </c>
      <c r="Q11467" s="2">
        <v>6762.62</v>
      </c>
      <c r="R11467" s="2">
        <v>1737.38</v>
      </c>
      <c r="S11467" t="s">
        <v>53</v>
      </c>
      <c r="T11467" t="s">
        <v>275</v>
      </c>
      <c r="U11467" t="s">
        <v>123</v>
      </c>
      <c r="V11467" t="s">
        <v>39</v>
      </c>
      <c r="W11467" t="s">
        <v>66</v>
      </c>
      <c r="X11467" t="s">
        <v>67</v>
      </c>
      <c r="Y11467" t="s">
        <v>56</v>
      </c>
      <c r="Z11467" t="s">
        <v>43</v>
      </c>
      <c r="AA11467" t="s">
        <v>44</v>
      </c>
      <c r="AB11467" t="s">
        <v>44</v>
      </c>
    </row>
    <row r="11468" spans="1:28" x14ac:dyDescent="0.25">
      <c r="A11468" t="s">
        <v>16587</v>
      </c>
      <c r="B11468" s="1">
        <v>46209</v>
      </c>
      <c r="C11468" t="s">
        <v>550</v>
      </c>
      <c r="D11468" t="s">
        <v>551</v>
      </c>
      <c r="E11468">
        <v>56</v>
      </c>
      <c r="F11468" t="s">
        <v>31</v>
      </c>
      <c r="G11468" t="s">
        <v>366</v>
      </c>
      <c r="H11468" t="s">
        <v>367</v>
      </c>
      <c r="I11468" t="s">
        <v>34</v>
      </c>
      <c r="J11468" t="s">
        <v>130</v>
      </c>
      <c r="K11468">
        <v>1</v>
      </c>
      <c r="L11468" s="2">
        <v>14500</v>
      </c>
      <c r="M11468">
        <v>25</v>
      </c>
      <c r="N11468" s="2">
        <v>14500</v>
      </c>
      <c r="O11468" s="2">
        <v>3625</v>
      </c>
      <c r="P11468" s="2">
        <v>10875</v>
      </c>
      <c r="Q11468" s="2">
        <v>6477.76</v>
      </c>
      <c r="R11468" s="2">
        <v>4397.24</v>
      </c>
      <c r="S11468" t="s">
        <v>64</v>
      </c>
      <c r="T11468" t="s">
        <v>37</v>
      </c>
      <c r="U11468" t="s">
        <v>38</v>
      </c>
      <c r="V11468" t="s">
        <v>39</v>
      </c>
      <c r="W11468" t="s">
        <v>124</v>
      </c>
      <c r="X11468" t="s">
        <v>97</v>
      </c>
      <c r="Y11468" t="s">
        <v>42</v>
      </c>
      <c r="Z11468" t="s">
        <v>223</v>
      </c>
      <c r="AA11468" t="s">
        <v>44</v>
      </c>
      <c r="AB11468" t="s">
        <v>44</v>
      </c>
    </row>
    <row r="11469" spans="1:28" x14ac:dyDescent="0.25">
      <c r="A11469" t="s">
        <v>16588</v>
      </c>
      <c r="B11469" s="1">
        <v>46209</v>
      </c>
      <c r="C11469" t="s">
        <v>2425</v>
      </c>
      <c r="D11469" t="s">
        <v>2426</v>
      </c>
      <c r="E11469">
        <v>40</v>
      </c>
      <c r="F11469" t="s">
        <v>48</v>
      </c>
      <c r="G11469" t="s">
        <v>227</v>
      </c>
      <c r="H11469" t="s">
        <v>228</v>
      </c>
      <c r="I11469" t="s">
        <v>74</v>
      </c>
      <c r="J11469" t="s">
        <v>75</v>
      </c>
      <c r="K11469">
        <v>2</v>
      </c>
      <c r="L11469" s="2">
        <v>1400</v>
      </c>
      <c r="M11469">
        <v>20</v>
      </c>
      <c r="N11469" s="2">
        <v>2800</v>
      </c>
      <c r="O11469" s="2">
        <v>560</v>
      </c>
      <c r="P11469" s="2">
        <v>2240</v>
      </c>
      <c r="Q11469" s="2">
        <v>1403.8</v>
      </c>
      <c r="R11469" s="2">
        <v>836.2</v>
      </c>
      <c r="S11469" t="s">
        <v>36</v>
      </c>
      <c r="T11469" t="s">
        <v>114</v>
      </c>
      <c r="U11469" t="s">
        <v>115</v>
      </c>
      <c r="V11469" t="s">
        <v>39</v>
      </c>
      <c r="W11469" t="s">
        <v>92</v>
      </c>
      <c r="X11469" t="s">
        <v>41</v>
      </c>
      <c r="Y11469" t="s">
        <v>56</v>
      </c>
      <c r="Z11469" t="s">
        <v>43</v>
      </c>
      <c r="AA11469" t="s">
        <v>44</v>
      </c>
      <c r="AB11469" t="s">
        <v>44</v>
      </c>
    </row>
    <row r="11470" spans="1:28" x14ac:dyDescent="0.25">
      <c r="A11470" t="s">
        <v>16589</v>
      </c>
      <c r="B11470" s="1">
        <v>46209</v>
      </c>
      <c r="C11470" t="s">
        <v>2660</v>
      </c>
      <c r="D11470" t="s">
        <v>2661</v>
      </c>
      <c r="E11470">
        <v>29</v>
      </c>
      <c r="F11470" t="s">
        <v>31</v>
      </c>
      <c r="G11470" t="s">
        <v>243</v>
      </c>
      <c r="H11470" t="s">
        <v>244</v>
      </c>
      <c r="I11470" t="s">
        <v>103</v>
      </c>
      <c r="J11470" t="s">
        <v>104</v>
      </c>
      <c r="K11470">
        <v>3</v>
      </c>
      <c r="L11470" s="2">
        <v>450</v>
      </c>
      <c r="M11470">
        <v>0</v>
      </c>
      <c r="N11470" s="2">
        <v>1350</v>
      </c>
      <c r="O11470" s="2">
        <v>0</v>
      </c>
      <c r="P11470" s="2">
        <v>1350</v>
      </c>
      <c r="Q11470" s="2">
        <v>937.93</v>
      </c>
      <c r="R11470" s="2">
        <v>412.07</v>
      </c>
      <c r="S11470" t="s">
        <v>64</v>
      </c>
      <c r="T11470" t="s">
        <v>136</v>
      </c>
      <c r="U11470" t="s">
        <v>38</v>
      </c>
      <c r="V11470" t="s">
        <v>39</v>
      </c>
      <c r="W11470" t="s">
        <v>124</v>
      </c>
      <c r="X11470" t="s">
        <v>67</v>
      </c>
      <c r="Y11470" t="s">
        <v>56</v>
      </c>
      <c r="Z11470" t="s">
        <v>43</v>
      </c>
      <c r="AA11470" t="s">
        <v>44</v>
      </c>
      <c r="AB11470" t="s">
        <v>44</v>
      </c>
    </row>
    <row r="11471" spans="1:28" x14ac:dyDescent="0.25">
      <c r="A11471" t="s">
        <v>16590</v>
      </c>
      <c r="B11471" s="1">
        <v>46209</v>
      </c>
      <c r="C11471" t="s">
        <v>5664</v>
      </c>
      <c r="D11471" t="s">
        <v>5665</v>
      </c>
      <c r="E11471">
        <v>57</v>
      </c>
      <c r="F11471" t="s">
        <v>48</v>
      </c>
      <c r="G11471" t="s">
        <v>243</v>
      </c>
      <c r="H11471" t="s">
        <v>244</v>
      </c>
      <c r="I11471" t="s">
        <v>103</v>
      </c>
      <c r="J11471" t="s">
        <v>104</v>
      </c>
      <c r="K11471">
        <v>1</v>
      </c>
      <c r="L11471" s="2">
        <v>450</v>
      </c>
      <c r="M11471">
        <v>5</v>
      </c>
      <c r="N11471" s="2">
        <v>450</v>
      </c>
      <c r="O11471" s="2">
        <v>22.5</v>
      </c>
      <c r="P11471" s="2">
        <v>427.5</v>
      </c>
      <c r="Q11471" s="2">
        <v>241.3</v>
      </c>
      <c r="R11471" s="2">
        <v>186.2</v>
      </c>
      <c r="S11471" t="s">
        <v>64</v>
      </c>
      <c r="T11471" t="s">
        <v>96</v>
      </c>
      <c r="U11471" t="s">
        <v>96</v>
      </c>
      <c r="V11471" t="s">
        <v>39</v>
      </c>
      <c r="W11471" t="s">
        <v>66</v>
      </c>
      <c r="X11471" t="s">
        <v>97</v>
      </c>
      <c r="Y11471" t="s">
        <v>56</v>
      </c>
      <c r="Z11471" t="s">
        <v>43</v>
      </c>
      <c r="AA11471" t="s">
        <v>44</v>
      </c>
      <c r="AB11471" t="s">
        <v>44</v>
      </c>
    </row>
    <row r="11472" spans="1:28" x14ac:dyDescent="0.25">
      <c r="A11472" t="s">
        <v>16591</v>
      </c>
      <c r="B11472" s="1">
        <v>46209</v>
      </c>
      <c r="C11472" t="s">
        <v>2064</v>
      </c>
      <c r="D11472" t="s">
        <v>2065</v>
      </c>
      <c r="E11472">
        <v>46</v>
      </c>
      <c r="F11472" t="s">
        <v>31</v>
      </c>
      <c r="G11472" t="s">
        <v>238</v>
      </c>
      <c r="H11472" t="s">
        <v>239</v>
      </c>
      <c r="I11472" t="s">
        <v>62</v>
      </c>
      <c r="J11472" t="s">
        <v>63</v>
      </c>
      <c r="K11472">
        <v>3</v>
      </c>
      <c r="L11472" s="2">
        <v>6500</v>
      </c>
      <c r="M11472">
        <v>15</v>
      </c>
      <c r="N11472" s="2">
        <v>19500</v>
      </c>
      <c r="O11472" s="2">
        <v>2925</v>
      </c>
      <c r="P11472" s="2">
        <v>16575</v>
      </c>
      <c r="Q11472" s="2">
        <v>10740.81</v>
      </c>
      <c r="R11472" s="2">
        <v>5834.19</v>
      </c>
      <c r="S11472" t="s">
        <v>53</v>
      </c>
      <c r="T11472" t="s">
        <v>54</v>
      </c>
      <c r="U11472" t="s">
        <v>55</v>
      </c>
      <c r="V11472" t="s">
        <v>39</v>
      </c>
      <c r="W11472" t="s">
        <v>66</v>
      </c>
      <c r="X11472" t="s">
        <v>41</v>
      </c>
      <c r="Y11472" t="s">
        <v>56</v>
      </c>
      <c r="Z11472" t="s">
        <v>43</v>
      </c>
      <c r="AA11472" t="s">
        <v>44</v>
      </c>
      <c r="AB11472" t="s">
        <v>44</v>
      </c>
    </row>
    <row r="11473" spans="1:28" x14ac:dyDescent="0.25">
      <c r="A11473" t="s">
        <v>16592</v>
      </c>
      <c r="B11473" s="1">
        <v>46209</v>
      </c>
      <c r="C11473" t="s">
        <v>4720</v>
      </c>
      <c r="D11473" t="s">
        <v>4721</v>
      </c>
      <c r="E11473">
        <v>40</v>
      </c>
      <c r="F11473" t="s">
        <v>111</v>
      </c>
      <c r="G11473" t="s">
        <v>352</v>
      </c>
      <c r="H11473" t="s">
        <v>353</v>
      </c>
      <c r="I11473" t="s">
        <v>103</v>
      </c>
      <c r="J11473" t="s">
        <v>104</v>
      </c>
      <c r="K11473">
        <v>3</v>
      </c>
      <c r="L11473" s="2">
        <v>850</v>
      </c>
      <c r="M11473">
        <v>15</v>
      </c>
      <c r="N11473" s="2">
        <v>2550</v>
      </c>
      <c r="O11473" s="2">
        <v>382.5</v>
      </c>
      <c r="P11473" s="2">
        <v>2167.5</v>
      </c>
      <c r="Q11473" s="2">
        <v>1496.49</v>
      </c>
      <c r="R11473" s="2">
        <v>671.01</v>
      </c>
      <c r="S11473" t="s">
        <v>36</v>
      </c>
      <c r="T11473" t="s">
        <v>178</v>
      </c>
      <c r="U11473" t="s">
        <v>154</v>
      </c>
      <c r="V11473" t="s">
        <v>39</v>
      </c>
      <c r="W11473" t="s">
        <v>137</v>
      </c>
      <c r="X11473" t="s">
        <v>41</v>
      </c>
      <c r="Y11473" t="s">
        <v>56</v>
      </c>
      <c r="Z11473" t="s">
        <v>43</v>
      </c>
      <c r="AA11473" t="s">
        <v>44</v>
      </c>
      <c r="AB11473" t="s">
        <v>44</v>
      </c>
    </row>
    <row r="11474" spans="1:28" x14ac:dyDescent="0.25">
      <c r="A11474" t="s">
        <v>16593</v>
      </c>
      <c r="B11474" s="1">
        <v>46209</v>
      </c>
      <c r="C11474" t="s">
        <v>1016</v>
      </c>
      <c r="D11474" t="s">
        <v>1017</v>
      </c>
      <c r="E11474">
        <v>19</v>
      </c>
      <c r="F11474" t="s">
        <v>48</v>
      </c>
      <c r="G11474" t="s">
        <v>238</v>
      </c>
      <c r="H11474" t="s">
        <v>239</v>
      </c>
      <c r="I11474" t="s">
        <v>62</v>
      </c>
      <c r="J11474" t="s">
        <v>63</v>
      </c>
      <c r="K11474">
        <v>3</v>
      </c>
      <c r="L11474" s="2">
        <v>6500</v>
      </c>
      <c r="M11474">
        <v>5</v>
      </c>
      <c r="N11474" s="2">
        <v>19500</v>
      </c>
      <c r="O11474" s="2">
        <v>975</v>
      </c>
      <c r="P11474" s="2">
        <v>18525</v>
      </c>
      <c r="Q11474" s="2">
        <v>10484.69</v>
      </c>
      <c r="R11474" s="2">
        <v>8040.31</v>
      </c>
      <c r="S11474" t="s">
        <v>53</v>
      </c>
      <c r="T11474" t="s">
        <v>76</v>
      </c>
      <c r="U11474" t="s">
        <v>77</v>
      </c>
      <c r="V11474" t="s">
        <v>39</v>
      </c>
      <c r="W11474" t="s">
        <v>124</v>
      </c>
      <c r="X11474" t="s">
        <v>97</v>
      </c>
      <c r="Y11474" t="s">
        <v>42</v>
      </c>
      <c r="Z11474" t="s">
        <v>107</v>
      </c>
      <c r="AA11474" t="s">
        <v>44</v>
      </c>
      <c r="AB11474" t="s">
        <v>44</v>
      </c>
    </row>
    <row r="11475" spans="1:28" x14ac:dyDescent="0.25">
      <c r="A11475" t="s">
        <v>16594</v>
      </c>
      <c r="B11475" s="1">
        <v>46209</v>
      </c>
      <c r="C11475" t="s">
        <v>2999</v>
      </c>
      <c r="D11475" t="s">
        <v>3000</v>
      </c>
      <c r="E11475">
        <v>49</v>
      </c>
      <c r="F11475" t="s">
        <v>31</v>
      </c>
      <c r="G11475" t="s">
        <v>217</v>
      </c>
      <c r="H11475" t="s">
        <v>218</v>
      </c>
      <c r="I11475" t="s">
        <v>34</v>
      </c>
      <c r="J11475" t="s">
        <v>130</v>
      </c>
      <c r="K11475">
        <v>1</v>
      </c>
      <c r="L11475" s="2">
        <v>28000</v>
      </c>
      <c r="M11475">
        <v>15</v>
      </c>
      <c r="N11475" s="2">
        <v>28000</v>
      </c>
      <c r="O11475" s="2">
        <v>4200</v>
      </c>
      <c r="P11475" s="2">
        <v>23800</v>
      </c>
      <c r="Q11475" s="2">
        <v>13978.03</v>
      </c>
      <c r="R11475" s="2">
        <v>9821.9699999999993</v>
      </c>
      <c r="S11475" t="s">
        <v>36</v>
      </c>
      <c r="T11475" t="s">
        <v>290</v>
      </c>
      <c r="U11475" t="s">
        <v>291</v>
      </c>
      <c r="V11475" t="s">
        <v>39</v>
      </c>
      <c r="W11475" t="s">
        <v>66</v>
      </c>
      <c r="X11475" t="s">
        <v>41</v>
      </c>
      <c r="Y11475" t="s">
        <v>84</v>
      </c>
      <c r="Z11475" t="s">
        <v>43</v>
      </c>
      <c r="AA11475" t="s">
        <v>44</v>
      </c>
      <c r="AB11475" t="s">
        <v>44</v>
      </c>
    </row>
    <row r="11476" spans="1:28" x14ac:dyDescent="0.25">
      <c r="A11476" t="s">
        <v>16595</v>
      </c>
      <c r="B11476" s="1">
        <v>46209</v>
      </c>
      <c r="C11476" t="s">
        <v>1605</v>
      </c>
      <c r="D11476" t="s">
        <v>1606</v>
      </c>
      <c r="E11476">
        <v>33</v>
      </c>
      <c r="F11476" t="s">
        <v>48</v>
      </c>
      <c r="G11476" t="s">
        <v>217</v>
      </c>
      <c r="H11476" t="s">
        <v>218</v>
      </c>
      <c r="I11476" t="s">
        <v>34</v>
      </c>
      <c r="J11476" t="s">
        <v>130</v>
      </c>
      <c r="K11476">
        <v>2</v>
      </c>
      <c r="L11476" s="2">
        <v>28000</v>
      </c>
      <c r="M11476">
        <v>5</v>
      </c>
      <c r="N11476" s="2">
        <v>56000</v>
      </c>
      <c r="O11476" s="2">
        <v>2800</v>
      </c>
      <c r="P11476" s="2">
        <v>53200</v>
      </c>
      <c r="Q11476" s="2">
        <v>35878.230000000003</v>
      </c>
      <c r="R11476" s="2">
        <v>17321.77</v>
      </c>
      <c r="S11476" t="s">
        <v>36</v>
      </c>
      <c r="T11476" t="s">
        <v>290</v>
      </c>
      <c r="U11476" t="s">
        <v>291</v>
      </c>
      <c r="V11476" t="s">
        <v>39</v>
      </c>
      <c r="W11476" t="s">
        <v>92</v>
      </c>
      <c r="X11476" t="s">
        <v>67</v>
      </c>
      <c r="Y11476" t="s">
        <v>56</v>
      </c>
      <c r="Z11476" t="s">
        <v>43</v>
      </c>
      <c r="AA11476" t="s">
        <v>44</v>
      </c>
      <c r="AB11476" t="s">
        <v>44</v>
      </c>
    </row>
    <row r="11477" spans="1:28" x14ac:dyDescent="0.25">
      <c r="A11477" t="s">
        <v>16596</v>
      </c>
      <c r="B11477" s="1">
        <v>46209</v>
      </c>
      <c r="C11477" t="s">
        <v>4374</v>
      </c>
      <c r="D11477" t="s">
        <v>4375</v>
      </c>
      <c r="E11477">
        <v>34</v>
      </c>
      <c r="F11477" t="s">
        <v>31</v>
      </c>
      <c r="G11477" t="s">
        <v>202</v>
      </c>
      <c r="H11477" t="s">
        <v>203</v>
      </c>
      <c r="I11477" t="s">
        <v>103</v>
      </c>
      <c r="J11477" t="s">
        <v>104</v>
      </c>
      <c r="K11477">
        <v>2</v>
      </c>
      <c r="L11477" s="2">
        <v>550</v>
      </c>
      <c r="M11477">
        <v>10</v>
      </c>
      <c r="N11477" s="2">
        <v>1100</v>
      </c>
      <c r="O11477" s="2">
        <v>110</v>
      </c>
      <c r="P11477" s="2">
        <v>990</v>
      </c>
      <c r="Q11477" s="2">
        <v>664.48</v>
      </c>
      <c r="R11477" s="2">
        <v>325.52</v>
      </c>
      <c r="S11477" t="s">
        <v>36</v>
      </c>
      <c r="T11477" t="s">
        <v>275</v>
      </c>
      <c r="U11477" t="s">
        <v>123</v>
      </c>
      <c r="V11477" t="s">
        <v>39</v>
      </c>
      <c r="W11477" t="s">
        <v>92</v>
      </c>
      <c r="X11477" t="s">
        <v>41</v>
      </c>
      <c r="Y11477" t="s">
        <v>56</v>
      </c>
      <c r="Z11477" t="s">
        <v>43</v>
      </c>
      <c r="AA11477" t="s">
        <v>44</v>
      </c>
      <c r="AB11477" t="s">
        <v>44</v>
      </c>
    </row>
    <row r="11478" spans="1:28" x14ac:dyDescent="0.25">
      <c r="A11478" t="s">
        <v>16597</v>
      </c>
      <c r="B11478" s="1">
        <v>46209</v>
      </c>
      <c r="C11478" t="s">
        <v>8465</v>
      </c>
      <c r="D11478" t="s">
        <v>8466</v>
      </c>
      <c r="E11478">
        <v>21</v>
      </c>
      <c r="F11478" t="s">
        <v>111</v>
      </c>
      <c r="G11478" t="s">
        <v>561</v>
      </c>
      <c r="H11478" t="s">
        <v>562</v>
      </c>
      <c r="I11478" t="s">
        <v>34</v>
      </c>
      <c r="J11478" t="s">
        <v>143</v>
      </c>
      <c r="K11478">
        <v>2</v>
      </c>
      <c r="L11478" s="2">
        <v>900</v>
      </c>
      <c r="M11478">
        <v>0</v>
      </c>
      <c r="N11478" s="2">
        <v>1800</v>
      </c>
      <c r="O11478" s="2">
        <v>0</v>
      </c>
      <c r="P11478" s="2">
        <v>1800</v>
      </c>
      <c r="Q11478" s="2">
        <v>1393.46</v>
      </c>
      <c r="R11478" s="2">
        <v>406.54</v>
      </c>
      <c r="S11478" t="s">
        <v>53</v>
      </c>
      <c r="T11478" t="s">
        <v>54</v>
      </c>
      <c r="U11478" t="s">
        <v>55</v>
      </c>
      <c r="V11478" t="s">
        <v>39</v>
      </c>
      <c r="W11478" t="s">
        <v>83</v>
      </c>
      <c r="X11478" t="s">
        <v>41</v>
      </c>
      <c r="Y11478" t="s">
        <v>56</v>
      </c>
      <c r="Z11478" t="s">
        <v>43</v>
      </c>
      <c r="AA11478" t="s">
        <v>44</v>
      </c>
      <c r="AB11478" t="s">
        <v>44</v>
      </c>
    </row>
    <row r="11479" spans="1:28" x14ac:dyDescent="0.25">
      <c r="A11479" t="s">
        <v>16598</v>
      </c>
      <c r="B11479" s="1">
        <v>46209</v>
      </c>
      <c r="C11479" t="s">
        <v>3504</v>
      </c>
      <c r="D11479" t="s">
        <v>3505</v>
      </c>
      <c r="E11479">
        <v>19</v>
      </c>
      <c r="F11479" t="s">
        <v>31</v>
      </c>
      <c r="G11479" t="s">
        <v>197</v>
      </c>
      <c r="H11479" t="s">
        <v>198</v>
      </c>
      <c r="I11479" t="s">
        <v>74</v>
      </c>
      <c r="J11479" t="s">
        <v>75</v>
      </c>
      <c r="K11479">
        <v>1</v>
      </c>
      <c r="L11479" s="2">
        <v>2600</v>
      </c>
      <c r="M11479">
        <v>15</v>
      </c>
      <c r="N11479" s="2">
        <v>2600</v>
      </c>
      <c r="O11479" s="2">
        <v>390</v>
      </c>
      <c r="P11479" s="2">
        <v>2210</v>
      </c>
      <c r="Q11479" s="2">
        <v>1480.73</v>
      </c>
      <c r="R11479" s="2">
        <v>729.27</v>
      </c>
      <c r="S11479" t="s">
        <v>64</v>
      </c>
      <c r="T11479" t="s">
        <v>290</v>
      </c>
      <c r="U11479" t="s">
        <v>291</v>
      </c>
      <c r="V11479" t="s">
        <v>39</v>
      </c>
      <c r="W11479" t="s">
        <v>137</v>
      </c>
      <c r="X11479" t="s">
        <v>97</v>
      </c>
      <c r="Y11479" t="s">
        <v>56</v>
      </c>
      <c r="Z11479" t="s">
        <v>43</v>
      </c>
      <c r="AA11479" t="s">
        <v>44</v>
      </c>
      <c r="AB11479" t="s">
        <v>44</v>
      </c>
    </row>
    <row r="11480" spans="1:28" x14ac:dyDescent="0.25">
      <c r="A11480" t="s">
        <v>16599</v>
      </c>
      <c r="B11480" s="1">
        <v>46209</v>
      </c>
      <c r="C11480" t="s">
        <v>7198</v>
      </c>
      <c r="D11480" t="s">
        <v>7199</v>
      </c>
      <c r="E11480">
        <v>60</v>
      </c>
      <c r="F11480" t="s">
        <v>111</v>
      </c>
      <c r="G11480" t="s">
        <v>318</v>
      </c>
      <c r="H11480" t="s">
        <v>319</v>
      </c>
      <c r="I11480" t="s">
        <v>34</v>
      </c>
      <c r="J11480" t="s">
        <v>190</v>
      </c>
      <c r="K11480">
        <v>2</v>
      </c>
      <c r="L11480" s="2">
        <v>2500</v>
      </c>
      <c r="M11480">
        <v>20</v>
      </c>
      <c r="N11480" s="2">
        <v>5000</v>
      </c>
      <c r="O11480" s="2">
        <v>1000</v>
      </c>
      <c r="P11480" s="2">
        <v>4000</v>
      </c>
      <c r="Q11480" s="2">
        <v>2333.11</v>
      </c>
      <c r="R11480" s="2">
        <v>1666.89</v>
      </c>
      <c r="S11480" t="s">
        <v>53</v>
      </c>
      <c r="T11480" t="s">
        <v>114</v>
      </c>
      <c r="U11480" t="s">
        <v>115</v>
      </c>
      <c r="V11480" t="s">
        <v>39</v>
      </c>
      <c r="W11480" t="s">
        <v>83</v>
      </c>
      <c r="X11480" t="s">
        <v>41</v>
      </c>
      <c r="Y11480" t="s">
        <v>42</v>
      </c>
      <c r="Z11480" t="s">
        <v>43</v>
      </c>
      <c r="AA11480" t="s">
        <v>44</v>
      </c>
      <c r="AB11480" t="s">
        <v>44</v>
      </c>
    </row>
    <row r="11481" spans="1:28" x14ac:dyDescent="0.25">
      <c r="A11481" t="s">
        <v>16600</v>
      </c>
      <c r="B11481" s="1">
        <v>46209</v>
      </c>
      <c r="C11481" t="s">
        <v>2917</v>
      </c>
      <c r="D11481" t="s">
        <v>2918</v>
      </c>
      <c r="E11481">
        <v>47</v>
      </c>
      <c r="F11481" t="s">
        <v>48</v>
      </c>
      <c r="G11481" t="s">
        <v>101</v>
      </c>
      <c r="H11481" t="s">
        <v>102</v>
      </c>
      <c r="I11481" t="s">
        <v>103</v>
      </c>
      <c r="J11481" t="s">
        <v>104</v>
      </c>
      <c r="K11481">
        <v>1</v>
      </c>
      <c r="L11481" s="2">
        <v>1800</v>
      </c>
      <c r="M11481">
        <v>25</v>
      </c>
      <c r="N11481" s="2">
        <v>1800</v>
      </c>
      <c r="O11481" s="2">
        <v>450</v>
      </c>
      <c r="P11481" s="2">
        <v>1350</v>
      </c>
      <c r="Q11481" s="2">
        <v>909.02</v>
      </c>
      <c r="R11481" s="2">
        <v>440.98</v>
      </c>
      <c r="S11481" t="s">
        <v>36</v>
      </c>
      <c r="T11481" t="s">
        <v>407</v>
      </c>
      <c r="U11481" t="s">
        <v>408</v>
      </c>
      <c r="V11481" t="s">
        <v>39</v>
      </c>
      <c r="W11481" t="s">
        <v>66</v>
      </c>
      <c r="X11481" t="s">
        <v>97</v>
      </c>
      <c r="Y11481" t="s">
        <v>42</v>
      </c>
      <c r="Z11481" t="s">
        <v>43</v>
      </c>
      <c r="AA11481" t="s">
        <v>44</v>
      </c>
      <c r="AB11481" t="s">
        <v>44</v>
      </c>
    </row>
    <row r="11482" spans="1:28" x14ac:dyDescent="0.25">
      <c r="A11482" t="s">
        <v>16601</v>
      </c>
      <c r="B11482" s="1">
        <v>46209</v>
      </c>
      <c r="C11482" t="s">
        <v>5636</v>
      </c>
      <c r="D11482" t="s">
        <v>5637</v>
      </c>
      <c r="E11482">
        <v>40</v>
      </c>
      <c r="F11482" t="s">
        <v>111</v>
      </c>
      <c r="G11482" t="s">
        <v>273</v>
      </c>
      <c r="H11482" t="s">
        <v>274</v>
      </c>
      <c r="I11482" t="s">
        <v>51</v>
      </c>
      <c r="J11482" t="s">
        <v>52</v>
      </c>
      <c r="K11482">
        <v>1</v>
      </c>
      <c r="L11482" s="2">
        <v>250</v>
      </c>
      <c r="M11482">
        <v>20</v>
      </c>
      <c r="N11482" s="2">
        <v>250</v>
      </c>
      <c r="O11482" s="2">
        <v>50</v>
      </c>
      <c r="P11482" s="2">
        <v>200</v>
      </c>
      <c r="Q11482" s="2">
        <v>161.16</v>
      </c>
      <c r="R11482" s="2">
        <v>38.840000000000003</v>
      </c>
      <c r="S11482" t="s">
        <v>53</v>
      </c>
      <c r="T11482" t="s">
        <v>153</v>
      </c>
      <c r="U11482" t="s">
        <v>154</v>
      </c>
      <c r="V11482" t="s">
        <v>39</v>
      </c>
      <c r="W11482" t="s">
        <v>40</v>
      </c>
      <c r="X11482" t="s">
        <v>41</v>
      </c>
      <c r="Y11482" t="s">
        <v>56</v>
      </c>
      <c r="Z11482" t="s">
        <v>43</v>
      </c>
      <c r="AA11482" t="s">
        <v>44</v>
      </c>
      <c r="AB11482" t="s">
        <v>44</v>
      </c>
    </row>
    <row r="11483" spans="1:28" x14ac:dyDescent="0.25">
      <c r="A11483" t="s">
        <v>16602</v>
      </c>
      <c r="B11483" s="1">
        <v>46210</v>
      </c>
      <c r="C11483" t="s">
        <v>2601</v>
      </c>
      <c r="D11483" t="s">
        <v>2602</v>
      </c>
      <c r="E11483">
        <v>21</v>
      </c>
      <c r="F11483" t="s">
        <v>31</v>
      </c>
      <c r="G11483" t="s">
        <v>49</v>
      </c>
      <c r="H11483" t="s">
        <v>50</v>
      </c>
      <c r="I11483" t="s">
        <v>51</v>
      </c>
      <c r="J11483" t="s">
        <v>52</v>
      </c>
      <c r="K11483">
        <v>2</v>
      </c>
      <c r="L11483" s="2">
        <v>500</v>
      </c>
      <c r="M11483">
        <v>5</v>
      </c>
      <c r="N11483" s="2">
        <v>1000</v>
      </c>
      <c r="O11483" s="2">
        <v>50</v>
      </c>
      <c r="P11483" s="2">
        <v>950</v>
      </c>
      <c r="Q11483" s="2">
        <v>591.24</v>
      </c>
      <c r="R11483" s="2">
        <v>358.76</v>
      </c>
      <c r="S11483" t="s">
        <v>64</v>
      </c>
      <c r="T11483" t="s">
        <v>163</v>
      </c>
      <c r="U11483" t="s">
        <v>164</v>
      </c>
      <c r="V11483" t="s">
        <v>39</v>
      </c>
      <c r="W11483" t="s">
        <v>66</v>
      </c>
      <c r="X11483" t="s">
        <v>41</v>
      </c>
      <c r="Y11483" t="s">
        <v>56</v>
      </c>
      <c r="Z11483" t="s">
        <v>223</v>
      </c>
      <c r="AA11483" t="s">
        <v>44</v>
      </c>
      <c r="AB11483" t="s">
        <v>44</v>
      </c>
    </row>
    <row r="11484" spans="1:28" x14ac:dyDescent="0.25">
      <c r="A11484" t="s">
        <v>16603</v>
      </c>
      <c r="B11484" s="1">
        <v>46210</v>
      </c>
      <c r="C11484" t="s">
        <v>151</v>
      </c>
      <c r="D11484" t="s">
        <v>152</v>
      </c>
      <c r="E11484">
        <v>58</v>
      </c>
      <c r="F11484" t="s">
        <v>31</v>
      </c>
      <c r="G11484" t="s">
        <v>227</v>
      </c>
      <c r="H11484" t="s">
        <v>228</v>
      </c>
      <c r="I11484" t="s">
        <v>74</v>
      </c>
      <c r="J11484" t="s">
        <v>75</v>
      </c>
      <c r="K11484">
        <v>2</v>
      </c>
      <c r="L11484" s="2">
        <v>1400</v>
      </c>
      <c r="M11484">
        <v>25</v>
      </c>
      <c r="N11484" s="2">
        <v>2800</v>
      </c>
      <c r="O11484" s="2">
        <v>700</v>
      </c>
      <c r="P11484" s="2">
        <v>2100</v>
      </c>
      <c r="Q11484" s="2">
        <v>1714.07</v>
      </c>
      <c r="R11484" s="2">
        <v>385.93</v>
      </c>
      <c r="S11484" t="s">
        <v>53</v>
      </c>
      <c r="T11484" t="s">
        <v>54</v>
      </c>
      <c r="U11484" t="s">
        <v>55</v>
      </c>
      <c r="V11484" t="s">
        <v>39</v>
      </c>
      <c r="W11484" t="s">
        <v>66</v>
      </c>
      <c r="X11484" t="s">
        <v>67</v>
      </c>
      <c r="Y11484" t="s">
        <v>56</v>
      </c>
      <c r="Z11484" t="s">
        <v>43</v>
      </c>
      <c r="AA11484" t="s">
        <v>44</v>
      </c>
      <c r="AB11484" t="s">
        <v>44</v>
      </c>
    </row>
    <row r="11485" spans="1:28" x14ac:dyDescent="0.25">
      <c r="A11485" t="s">
        <v>16604</v>
      </c>
      <c r="B11485" s="1">
        <v>46210</v>
      </c>
      <c r="C11485" t="s">
        <v>2656</v>
      </c>
      <c r="D11485" t="s">
        <v>2657</v>
      </c>
      <c r="E11485">
        <v>57</v>
      </c>
      <c r="F11485" t="s">
        <v>111</v>
      </c>
      <c r="G11485" t="s">
        <v>238</v>
      </c>
      <c r="H11485" t="s">
        <v>239</v>
      </c>
      <c r="I11485" t="s">
        <v>62</v>
      </c>
      <c r="J11485" t="s">
        <v>63</v>
      </c>
      <c r="K11485">
        <v>1</v>
      </c>
      <c r="L11485" s="2">
        <v>6500</v>
      </c>
      <c r="M11485">
        <v>10</v>
      </c>
      <c r="N11485" s="2">
        <v>6500</v>
      </c>
      <c r="O11485" s="2">
        <v>650</v>
      </c>
      <c r="P11485" s="2">
        <v>5850</v>
      </c>
      <c r="Q11485" s="2">
        <v>4313.8100000000004</v>
      </c>
      <c r="R11485" s="2">
        <v>1536.19</v>
      </c>
      <c r="S11485" t="s">
        <v>53</v>
      </c>
      <c r="T11485" t="s">
        <v>578</v>
      </c>
      <c r="U11485" t="s">
        <v>579</v>
      </c>
      <c r="V11485" t="s">
        <v>39</v>
      </c>
      <c r="W11485" t="s">
        <v>137</v>
      </c>
      <c r="X11485" t="s">
        <v>67</v>
      </c>
      <c r="Y11485" t="s">
        <v>56</v>
      </c>
      <c r="Z11485" t="s">
        <v>43</v>
      </c>
      <c r="AA11485" t="s">
        <v>44</v>
      </c>
      <c r="AB11485" t="s">
        <v>44</v>
      </c>
    </row>
    <row r="11486" spans="1:28" x14ac:dyDescent="0.25">
      <c r="A11486" t="s">
        <v>16605</v>
      </c>
      <c r="B11486" s="1">
        <v>46210</v>
      </c>
      <c r="C11486" t="s">
        <v>233</v>
      </c>
      <c r="D11486" t="s">
        <v>234</v>
      </c>
      <c r="E11486">
        <v>25</v>
      </c>
      <c r="F11486" t="s">
        <v>31</v>
      </c>
      <c r="G11486" t="s">
        <v>148</v>
      </c>
      <c r="H11486" t="s">
        <v>149</v>
      </c>
      <c r="I11486" t="s">
        <v>74</v>
      </c>
      <c r="J11486" t="s">
        <v>130</v>
      </c>
      <c r="K11486">
        <v>1</v>
      </c>
      <c r="L11486" s="2">
        <v>3500</v>
      </c>
      <c r="M11486">
        <v>30</v>
      </c>
      <c r="N11486" s="2">
        <v>3500</v>
      </c>
      <c r="O11486" s="2">
        <v>1050</v>
      </c>
      <c r="P11486" s="2">
        <v>2450</v>
      </c>
      <c r="Q11486" s="2">
        <v>1465.52</v>
      </c>
      <c r="R11486" s="2">
        <v>984.48</v>
      </c>
      <c r="S11486" t="s">
        <v>53</v>
      </c>
      <c r="T11486" t="s">
        <v>398</v>
      </c>
      <c r="U11486" t="s">
        <v>399</v>
      </c>
      <c r="V11486" t="s">
        <v>39</v>
      </c>
      <c r="W11486" t="s">
        <v>92</v>
      </c>
      <c r="X11486" t="s">
        <v>97</v>
      </c>
      <c r="Y11486" t="s">
        <v>42</v>
      </c>
      <c r="Z11486" t="s">
        <v>144</v>
      </c>
      <c r="AA11486" t="s">
        <v>44</v>
      </c>
      <c r="AB11486" t="s">
        <v>44</v>
      </c>
    </row>
    <row r="11487" spans="1:28" x14ac:dyDescent="0.25">
      <c r="A11487" t="s">
        <v>16606</v>
      </c>
      <c r="B11487" s="1">
        <v>46210</v>
      </c>
      <c r="C11487" t="s">
        <v>9565</v>
      </c>
      <c r="D11487" t="s">
        <v>9566</v>
      </c>
      <c r="E11487">
        <v>53</v>
      </c>
      <c r="F11487" t="s">
        <v>48</v>
      </c>
      <c r="G11487" t="s">
        <v>318</v>
      </c>
      <c r="H11487" t="s">
        <v>319</v>
      </c>
      <c r="I11487" t="s">
        <v>34</v>
      </c>
      <c r="J11487" t="s">
        <v>190</v>
      </c>
      <c r="K11487">
        <v>5</v>
      </c>
      <c r="L11487" s="2">
        <v>2500</v>
      </c>
      <c r="M11487">
        <v>10</v>
      </c>
      <c r="N11487" s="2">
        <v>12500</v>
      </c>
      <c r="O11487" s="2">
        <v>1250</v>
      </c>
      <c r="P11487" s="2">
        <v>11250</v>
      </c>
      <c r="Q11487" s="2">
        <v>7190.76</v>
      </c>
      <c r="R11487" s="2">
        <v>4059.24</v>
      </c>
      <c r="S11487" t="s">
        <v>53</v>
      </c>
      <c r="T11487" t="s">
        <v>398</v>
      </c>
      <c r="U11487" t="s">
        <v>399</v>
      </c>
      <c r="V11487" t="s">
        <v>39</v>
      </c>
      <c r="W11487" t="s">
        <v>92</v>
      </c>
      <c r="X11487" t="s">
        <v>97</v>
      </c>
      <c r="Y11487" t="s">
        <v>42</v>
      </c>
      <c r="Z11487" t="s">
        <v>43</v>
      </c>
      <c r="AA11487" t="s">
        <v>44</v>
      </c>
      <c r="AB11487" t="s">
        <v>44</v>
      </c>
    </row>
    <row r="11488" spans="1:28" x14ac:dyDescent="0.25">
      <c r="A11488" t="s">
        <v>16607</v>
      </c>
      <c r="B11488" s="1">
        <v>46210</v>
      </c>
      <c r="C11488" t="s">
        <v>2738</v>
      </c>
      <c r="D11488" t="s">
        <v>2739</v>
      </c>
      <c r="E11488">
        <v>19</v>
      </c>
      <c r="F11488" t="s">
        <v>111</v>
      </c>
      <c r="G11488" t="s">
        <v>197</v>
      </c>
      <c r="H11488" t="s">
        <v>198</v>
      </c>
      <c r="I11488" t="s">
        <v>74</v>
      </c>
      <c r="J11488" t="s">
        <v>75</v>
      </c>
      <c r="K11488">
        <v>2</v>
      </c>
      <c r="L11488" s="2">
        <v>2600</v>
      </c>
      <c r="M11488">
        <v>0</v>
      </c>
      <c r="N11488" s="2">
        <v>5200</v>
      </c>
      <c r="O11488" s="2">
        <v>0</v>
      </c>
      <c r="P11488" s="2">
        <v>5200</v>
      </c>
      <c r="Q11488" s="2">
        <v>3928.22</v>
      </c>
      <c r="R11488" s="2">
        <v>1271.78</v>
      </c>
      <c r="S11488" t="s">
        <v>53</v>
      </c>
      <c r="T11488" t="s">
        <v>65</v>
      </c>
      <c r="U11488" t="s">
        <v>65</v>
      </c>
      <c r="V11488" t="s">
        <v>39</v>
      </c>
      <c r="W11488" t="s">
        <v>66</v>
      </c>
      <c r="X11488" t="s">
        <v>97</v>
      </c>
      <c r="Y11488" t="s">
        <v>56</v>
      </c>
      <c r="Z11488" t="s">
        <v>43</v>
      </c>
      <c r="AA11488" t="s">
        <v>68</v>
      </c>
      <c r="AB11488" t="s">
        <v>44</v>
      </c>
    </row>
    <row r="11489" spans="1:28" x14ac:dyDescent="0.25">
      <c r="A11489" t="s">
        <v>16608</v>
      </c>
      <c r="B11489" s="1">
        <v>46210</v>
      </c>
      <c r="C11489" t="s">
        <v>4051</v>
      </c>
      <c r="D11489" t="s">
        <v>4052</v>
      </c>
      <c r="E11489">
        <v>30</v>
      </c>
      <c r="F11489" t="s">
        <v>31</v>
      </c>
      <c r="G11489" t="s">
        <v>141</v>
      </c>
      <c r="H11489" t="s">
        <v>142</v>
      </c>
      <c r="I11489" t="s">
        <v>74</v>
      </c>
      <c r="J11489" t="s">
        <v>143</v>
      </c>
      <c r="K11489">
        <v>2</v>
      </c>
      <c r="L11489" s="2">
        <v>900</v>
      </c>
      <c r="M11489">
        <v>10</v>
      </c>
      <c r="N11489" s="2">
        <v>1800</v>
      </c>
      <c r="O11489" s="2">
        <v>180</v>
      </c>
      <c r="P11489" s="2">
        <v>1620</v>
      </c>
      <c r="Q11489" s="2">
        <v>1179.5</v>
      </c>
      <c r="R11489" s="2">
        <v>440.5</v>
      </c>
      <c r="S11489" t="s">
        <v>53</v>
      </c>
      <c r="T11489" t="s">
        <v>65</v>
      </c>
      <c r="U11489" t="s">
        <v>65</v>
      </c>
      <c r="V11489" t="s">
        <v>39</v>
      </c>
      <c r="W11489" t="s">
        <v>83</v>
      </c>
      <c r="X11489" t="s">
        <v>97</v>
      </c>
      <c r="Y11489" t="s">
        <v>56</v>
      </c>
      <c r="Z11489" t="s">
        <v>223</v>
      </c>
      <c r="AA11489" t="s">
        <v>44</v>
      </c>
      <c r="AB11489" t="s">
        <v>44</v>
      </c>
    </row>
    <row r="11490" spans="1:28" x14ac:dyDescent="0.25">
      <c r="A11490" t="s">
        <v>16609</v>
      </c>
      <c r="B11490" s="1">
        <v>46210</v>
      </c>
      <c r="C11490" t="s">
        <v>7830</v>
      </c>
      <c r="D11490" t="s">
        <v>7831</v>
      </c>
      <c r="E11490">
        <v>49</v>
      </c>
      <c r="F11490" t="s">
        <v>31</v>
      </c>
      <c r="G11490" t="s">
        <v>141</v>
      </c>
      <c r="H11490" t="s">
        <v>142</v>
      </c>
      <c r="I11490" t="s">
        <v>74</v>
      </c>
      <c r="J11490" t="s">
        <v>143</v>
      </c>
      <c r="K11490">
        <v>1</v>
      </c>
      <c r="L11490" s="2">
        <v>900</v>
      </c>
      <c r="M11490">
        <v>5</v>
      </c>
      <c r="N11490" s="2">
        <v>900</v>
      </c>
      <c r="O11490" s="2">
        <v>45</v>
      </c>
      <c r="P11490" s="2">
        <v>855</v>
      </c>
      <c r="Q11490" s="2">
        <v>516.96</v>
      </c>
      <c r="R11490" s="2">
        <v>338.04</v>
      </c>
      <c r="S11490" t="s">
        <v>64</v>
      </c>
      <c r="T11490" t="s">
        <v>96</v>
      </c>
      <c r="U11490" t="s">
        <v>96</v>
      </c>
      <c r="V11490" t="s">
        <v>39</v>
      </c>
      <c r="W11490" t="s">
        <v>137</v>
      </c>
      <c r="X11490" t="s">
        <v>41</v>
      </c>
      <c r="Y11490" t="s">
        <v>56</v>
      </c>
      <c r="Z11490" t="s">
        <v>43</v>
      </c>
      <c r="AA11490" t="s">
        <v>44</v>
      </c>
      <c r="AB11490" t="s">
        <v>44</v>
      </c>
    </row>
    <row r="11491" spans="1:28" x14ac:dyDescent="0.25">
      <c r="A11491" t="s">
        <v>16610</v>
      </c>
      <c r="B11491" s="1">
        <v>46210</v>
      </c>
      <c r="C11491" t="s">
        <v>9479</v>
      </c>
      <c r="D11491" t="s">
        <v>9480</v>
      </c>
      <c r="E11491">
        <v>54</v>
      </c>
      <c r="F11491" t="s">
        <v>111</v>
      </c>
      <c r="G11491" t="s">
        <v>88</v>
      </c>
      <c r="H11491" t="s">
        <v>89</v>
      </c>
      <c r="I11491" t="s">
        <v>62</v>
      </c>
      <c r="J11491" t="s">
        <v>63</v>
      </c>
      <c r="K11491">
        <v>4</v>
      </c>
      <c r="L11491" s="2">
        <v>4200</v>
      </c>
      <c r="M11491">
        <v>5</v>
      </c>
      <c r="N11491" s="2">
        <v>16800</v>
      </c>
      <c r="O11491" s="2">
        <v>840</v>
      </c>
      <c r="P11491" s="2">
        <v>15960</v>
      </c>
      <c r="Q11491" s="2">
        <v>12023.11</v>
      </c>
      <c r="R11491" s="2">
        <v>3936.89</v>
      </c>
      <c r="S11491" t="s">
        <v>53</v>
      </c>
      <c r="T11491" t="s">
        <v>90</v>
      </c>
      <c r="U11491" t="s">
        <v>91</v>
      </c>
      <c r="V11491" t="s">
        <v>39</v>
      </c>
      <c r="W11491" t="s">
        <v>92</v>
      </c>
      <c r="X11491" t="s">
        <v>97</v>
      </c>
      <c r="Y11491" t="s">
        <v>56</v>
      </c>
      <c r="Z11491" t="s">
        <v>107</v>
      </c>
      <c r="AA11491" t="s">
        <v>44</v>
      </c>
      <c r="AB11491" t="s">
        <v>44</v>
      </c>
    </row>
    <row r="11492" spans="1:28" x14ac:dyDescent="0.25">
      <c r="A11492" t="s">
        <v>16611</v>
      </c>
      <c r="B11492" s="1">
        <v>46210</v>
      </c>
      <c r="C11492" t="s">
        <v>3206</v>
      </c>
      <c r="D11492" t="s">
        <v>3207</v>
      </c>
      <c r="E11492">
        <v>26</v>
      </c>
      <c r="F11492" t="s">
        <v>31</v>
      </c>
      <c r="G11492" t="s">
        <v>366</v>
      </c>
      <c r="H11492" t="s">
        <v>367</v>
      </c>
      <c r="I11492" t="s">
        <v>34</v>
      </c>
      <c r="J11492" t="s">
        <v>130</v>
      </c>
      <c r="K11492">
        <v>2</v>
      </c>
      <c r="L11492" s="2">
        <v>14500</v>
      </c>
      <c r="M11492">
        <v>25</v>
      </c>
      <c r="N11492" s="2">
        <v>29000</v>
      </c>
      <c r="O11492" s="2">
        <v>7250</v>
      </c>
      <c r="P11492" s="2">
        <v>21750</v>
      </c>
      <c r="Q11492" s="2">
        <v>12229.32</v>
      </c>
      <c r="R11492" s="2">
        <v>9520.68</v>
      </c>
      <c r="S11492" t="s">
        <v>53</v>
      </c>
      <c r="T11492" t="s">
        <v>222</v>
      </c>
      <c r="U11492" t="s">
        <v>38</v>
      </c>
      <c r="V11492" t="s">
        <v>39</v>
      </c>
      <c r="W11492" t="s">
        <v>137</v>
      </c>
      <c r="X11492" t="s">
        <v>97</v>
      </c>
      <c r="Y11492" t="s">
        <v>56</v>
      </c>
      <c r="Z11492" t="s">
        <v>43</v>
      </c>
      <c r="AA11492" t="s">
        <v>44</v>
      </c>
      <c r="AB11492" t="s">
        <v>44</v>
      </c>
    </row>
    <row r="11493" spans="1:28" x14ac:dyDescent="0.25">
      <c r="A11493" t="s">
        <v>16612</v>
      </c>
      <c r="B11493" s="1">
        <v>46210</v>
      </c>
      <c r="C11493" t="s">
        <v>7907</v>
      </c>
      <c r="D11493" t="s">
        <v>7908</v>
      </c>
      <c r="E11493">
        <v>22</v>
      </c>
      <c r="F11493" t="s">
        <v>48</v>
      </c>
      <c r="G11493" t="s">
        <v>81</v>
      </c>
      <c r="H11493" t="s">
        <v>82</v>
      </c>
      <c r="I11493" t="s">
        <v>51</v>
      </c>
      <c r="J11493" t="s">
        <v>52</v>
      </c>
      <c r="K11493">
        <v>2</v>
      </c>
      <c r="L11493" s="2">
        <v>600</v>
      </c>
      <c r="M11493">
        <v>20</v>
      </c>
      <c r="N11493" s="2">
        <v>1200</v>
      </c>
      <c r="O11493" s="2">
        <v>240</v>
      </c>
      <c r="P11493" s="2">
        <v>960</v>
      </c>
      <c r="Q11493" s="2">
        <v>574.16999999999996</v>
      </c>
      <c r="R11493" s="2">
        <v>385.83</v>
      </c>
      <c r="S11493" t="s">
        <v>64</v>
      </c>
      <c r="T11493" t="s">
        <v>275</v>
      </c>
      <c r="U11493" t="s">
        <v>123</v>
      </c>
      <c r="V11493" t="s">
        <v>39</v>
      </c>
      <c r="W11493" t="s">
        <v>137</v>
      </c>
      <c r="X11493" t="s">
        <v>41</v>
      </c>
      <c r="Y11493" t="s">
        <v>56</v>
      </c>
      <c r="Z11493" t="s">
        <v>107</v>
      </c>
      <c r="AA11493" t="s">
        <v>44</v>
      </c>
      <c r="AB11493" t="s">
        <v>44</v>
      </c>
    </row>
    <row r="11494" spans="1:28" x14ac:dyDescent="0.25">
      <c r="A11494" t="s">
        <v>16613</v>
      </c>
      <c r="B11494" s="1">
        <v>46210</v>
      </c>
      <c r="C11494" t="s">
        <v>785</v>
      </c>
      <c r="D11494" t="s">
        <v>786</v>
      </c>
      <c r="E11494">
        <v>58</v>
      </c>
      <c r="F11494" t="s">
        <v>48</v>
      </c>
      <c r="G11494" t="s">
        <v>352</v>
      </c>
      <c r="H11494" t="s">
        <v>353</v>
      </c>
      <c r="I11494" t="s">
        <v>103</v>
      </c>
      <c r="J11494" t="s">
        <v>104</v>
      </c>
      <c r="K11494">
        <v>2</v>
      </c>
      <c r="L11494" s="2">
        <v>850</v>
      </c>
      <c r="M11494">
        <v>10</v>
      </c>
      <c r="N11494" s="2">
        <v>1700</v>
      </c>
      <c r="O11494" s="2">
        <v>170</v>
      </c>
      <c r="P11494" s="2">
        <v>1530</v>
      </c>
      <c r="Q11494" s="2">
        <v>1056.1300000000001</v>
      </c>
      <c r="R11494" s="2">
        <v>473.87</v>
      </c>
      <c r="S11494" t="s">
        <v>64</v>
      </c>
      <c r="T11494" t="s">
        <v>222</v>
      </c>
      <c r="U11494" t="s">
        <v>38</v>
      </c>
      <c r="V11494" t="s">
        <v>39</v>
      </c>
      <c r="W11494" t="s">
        <v>92</v>
      </c>
      <c r="X11494" t="s">
        <v>97</v>
      </c>
      <c r="Y11494" t="s">
        <v>56</v>
      </c>
      <c r="Z11494" t="s">
        <v>107</v>
      </c>
      <c r="AA11494" t="s">
        <v>44</v>
      </c>
      <c r="AB11494" t="s">
        <v>44</v>
      </c>
    </row>
    <row r="11495" spans="1:28" x14ac:dyDescent="0.25">
      <c r="A11495" t="s">
        <v>16614</v>
      </c>
      <c r="B11495" s="1">
        <v>46210</v>
      </c>
      <c r="C11495" t="s">
        <v>3228</v>
      </c>
      <c r="D11495" t="s">
        <v>3229</v>
      </c>
      <c r="E11495">
        <v>25</v>
      </c>
      <c r="F11495" t="s">
        <v>31</v>
      </c>
      <c r="G11495" t="s">
        <v>207</v>
      </c>
      <c r="H11495" t="s">
        <v>208</v>
      </c>
      <c r="I11495" t="s">
        <v>34</v>
      </c>
      <c r="J11495" t="s">
        <v>143</v>
      </c>
      <c r="K11495">
        <v>2</v>
      </c>
      <c r="L11495" s="2">
        <v>18000</v>
      </c>
      <c r="M11495">
        <v>10</v>
      </c>
      <c r="N11495" s="2">
        <v>36000</v>
      </c>
      <c r="O11495" s="2">
        <v>3600</v>
      </c>
      <c r="P11495" s="2">
        <v>32400</v>
      </c>
      <c r="Q11495" s="2">
        <v>25291.53</v>
      </c>
      <c r="R11495" s="2">
        <v>7108.47</v>
      </c>
      <c r="S11495" t="s">
        <v>53</v>
      </c>
      <c r="T11495" t="s">
        <v>96</v>
      </c>
      <c r="U11495" t="s">
        <v>96</v>
      </c>
      <c r="V11495" t="s">
        <v>39</v>
      </c>
      <c r="W11495" t="s">
        <v>40</v>
      </c>
      <c r="X11495" t="s">
        <v>97</v>
      </c>
      <c r="Y11495" t="s">
        <v>42</v>
      </c>
      <c r="Z11495" t="s">
        <v>223</v>
      </c>
      <c r="AA11495" t="s">
        <v>44</v>
      </c>
      <c r="AB11495" t="s">
        <v>44</v>
      </c>
    </row>
    <row r="11496" spans="1:28" x14ac:dyDescent="0.25">
      <c r="A11496" t="s">
        <v>16615</v>
      </c>
      <c r="B11496" s="1">
        <v>46210</v>
      </c>
      <c r="C11496" t="s">
        <v>12933</v>
      </c>
      <c r="D11496" t="s">
        <v>12934</v>
      </c>
      <c r="E11496">
        <v>38</v>
      </c>
      <c r="F11496" t="s">
        <v>111</v>
      </c>
      <c r="G11496" t="s">
        <v>32</v>
      </c>
      <c r="H11496" t="s">
        <v>33</v>
      </c>
      <c r="I11496" t="s">
        <v>34</v>
      </c>
      <c r="J11496" t="s">
        <v>35</v>
      </c>
      <c r="K11496">
        <v>3</v>
      </c>
      <c r="L11496" s="2">
        <v>55000</v>
      </c>
      <c r="M11496">
        <v>15</v>
      </c>
      <c r="N11496" s="2">
        <v>165000</v>
      </c>
      <c r="O11496" s="2">
        <v>24750</v>
      </c>
      <c r="P11496" s="2">
        <v>140250</v>
      </c>
      <c r="Q11496" s="2">
        <v>111119.21</v>
      </c>
      <c r="R11496" s="2">
        <v>29130.79</v>
      </c>
      <c r="S11496" t="s">
        <v>53</v>
      </c>
      <c r="T11496" t="s">
        <v>263</v>
      </c>
      <c r="U11496" t="s">
        <v>91</v>
      </c>
      <c r="V11496" t="s">
        <v>39</v>
      </c>
      <c r="W11496" t="s">
        <v>124</v>
      </c>
      <c r="X11496" t="s">
        <v>67</v>
      </c>
      <c r="Y11496" t="s">
        <v>56</v>
      </c>
      <c r="Z11496" t="s">
        <v>43</v>
      </c>
      <c r="AA11496" t="s">
        <v>44</v>
      </c>
      <c r="AB11496" t="s">
        <v>44</v>
      </c>
    </row>
    <row r="11497" spans="1:28" x14ac:dyDescent="0.25">
      <c r="A11497" t="s">
        <v>16616</v>
      </c>
      <c r="B11497" s="1">
        <v>46211</v>
      </c>
      <c r="C11497" t="s">
        <v>1545</v>
      </c>
      <c r="D11497" t="s">
        <v>1546</v>
      </c>
      <c r="E11497">
        <v>52</v>
      </c>
      <c r="F11497" t="s">
        <v>48</v>
      </c>
      <c r="G11497" t="s">
        <v>49</v>
      </c>
      <c r="H11497" t="s">
        <v>50</v>
      </c>
      <c r="I11497" t="s">
        <v>51</v>
      </c>
      <c r="J11497" t="s">
        <v>52</v>
      </c>
      <c r="K11497">
        <v>2</v>
      </c>
      <c r="L11497" s="2">
        <v>500</v>
      </c>
      <c r="M11497">
        <v>5</v>
      </c>
      <c r="N11497" s="2">
        <v>1000</v>
      </c>
      <c r="O11497" s="2">
        <v>50</v>
      </c>
      <c r="P11497" s="2">
        <v>950</v>
      </c>
      <c r="Q11497" s="2">
        <v>776.34</v>
      </c>
      <c r="R11497" s="2">
        <v>173.66</v>
      </c>
      <c r="S11497" t="s">
        <v>36</v>
      </c>
      <c r="T11497" t="s">
        <v>105</v>
      </c>
      <c r="U11497" t="s">
        <v>106</v>
      </c>
      <c r="V11497" t="s">
        <v>39</v>
      </c>
      <c r="W11497" t="s">
        <v>83</v>
      </c>
      <c r="X11497" t="s">
        <v>97</v>
      </c>
      <c r="Y11497" t="s">
        <v>84</v>
      </c>
      <c r="Z11497" t="s">
        <v>223</v>
      </c>
      <c r="AA11497" t="s">
        <v>44</v>
      </c>
      <c r="AB11497" t="s">
        <v>44</v>
      </c>
    </row>
    <row r="11498" spans="1:28" x14ac:dyDescent="0.25">
      <c r="A11498" t="s">
        <v>16617</v>
      </c>
      <c r="B11498" s="1">
        <v>46211</v>
      </c>
      <c r="C11498" t="s">
        <v>3663</v>
      </c>
      <c r="D11498" t="s">
        <v>3664</v>
      </c>
      <c r="E11498">
        <v>49</v>
      </c>
      <c r="F11498" t="s">
        <v>111</v>
      </c>
      <c r="G11498" t="s">
        <v>243</v>
      </c>
      <c r="H11498" t="s">
        <v>244</v>
      </c>
      <c r="I11498" t="s">
        <v>103</v>
      </c>
      <c r="J11498" t="s">
        <v>104</v>
      </c>
      <c r="K11498">
        <v>1</v>
      </c>
      <c r="L11498" s="2">
        <v>450</v>
      </c>
      <c r="M11498">
        <v>25</v>
      </c>
      <c r="N11498" s="2">
        <v>450</v>
      </c>
      <c r="O11498" s="2">
        <v>112.5</v>
      </c>
      <c r="P11498" s="2">
        <v>337.5</v>
      </c>
      <c r="Q11498" s="2">
        <v>214.27</v>
      </c>
      <c r="R11498" s="2">
        <v>123.23</v>
      </c>
      <c r="S11498" t="s">
        <v>53</v>
      </c>
      <c r="T11498" t="s">
        <v>65</v>
      </c>
      <c r="U11498" t="s">
        <v>65</v>
      </c>
      <c r="V11498" t="s">
        <v>39</v>
      </c>
      <c r="W11498" t="s">
        <v>137</v>
      </c>
      <c r="X11498" t="s">
        <v>67</v>
      </c>
      <c r="Y11498" t="s">
        <v>56</v>
      </c>
      <c r="Z11498" t="s">
        <v>43</v>
      </c>
      <c r="AA11498" t="s">
        <v>68</v>
      </c>
      <c r="AB11498" t="s">
        <v>44</v>
      </c>
    </row>
    <row r="11499" spans="1:28" x14ac:dyDescent="0.25">
      <c r="A11499" t="s">
        <v>16618</v>
      </c>
      <c r="B11499" s="1">
        <v>46211</v>
      </c>
      <c r="C11499" t="s">
        <v>2030</v>
      </c>
      <c r="D11499" t="s">
        <v>2031</v>
      </c>
      <c r="E11499">
        <v>36</v>
      </c>
      <c r="F11499" t="s">
        <v>48</v>
      </c>
      <c r="G11499" t="s">
        <v>243</v>
      </c>
      <c r="H11499" t="s">
        <v>244</v>
      </c>
      <c r="I11499" t="s">
        <v>103</v>
      </c>
      <c r="J11499" t="s">
        <v>104</v>
      </c>
      <c r="K11499">
        <v>3</v>
      </c>
      <c r="L11499" s="2">
        <v>450</v>
      </c>
      <c r="M11499">
        <v>5</v>
      </c>
      <c r="N11499" s="2">
        <v>1350</v>
      </c>
      <c r="O11499" s="2">
        <v>67.5</v>
      </c>
      <c r="P11499" s="2">
        <v>1282.5</v>
      </c>
      <c r="Q11499" s="2">
        <v>874.4</v>
      </c>
      <c r="R11499" s="2">
        <v>408.1</v>
      </c>
      <c r="S11499" t="s">
        <v>53</v>
      </c>
      <c r="T11499" t="s">
        <v>290</v>
      </c>
      <c r="U11499" t="s">
        <v>291</v>
      </c>
      <c r="V11499" t="s">
        <v>39</v>
      </c>
      <c r="W11499" t="s">
        <v>40</v>
      </c>
      <c r="X11499" t="s">
        <v>97</v>
      </c>
      <c r="Y11499" t="s">
        <v>56</v>
      </c>
      <c r="Z11499" t="s">
        <v>223</v>
      </c>
      <c r="AA11499" t="s">
        <v>44</v>
      </c>
      <c r="AB11499" t="s">
        <v>44</v>
      </c>
    </row>
    <row r="11500" spans="1:28" x14ac:dyDescent="0.25">
      <c r="A11500" t="s">
        <v>16619</v>
      </c>
      <c r="B11500" s="1">
        <v>46211</v>
      </c>
      <c r="C11500" t="s">
        <v>1377</v>
      </c>
      <c r="D11500" t="s">
        <v>1378</v>
      </c>
      <c r="E11500">
        <v>36</v>
      </c>
      <c r="F11500" t="s">
        <v>48</v>
      </c>
      <c r="G11500" t="s">
        <v>318</v>
      </c>
      <c r="H11500" t="s">
        <v>319</v>
      </c>
      <c r="I11500" t="s">
        <v>34</v>
      </c>
      <c r="J11500" t="s">
        <v>190</v>
      </c>
      <c r="K11500">
        <v>2</v>
      </c>
      <c r="L11500" s="2">
        <v>2500</v>
      </c>
      <c r="M11500">
        <v>10</v>
      </c>
      <c r="N11500" s="2">
        <v>5000</v>
      </c>
      <c r="O11500" s="2">
        <v>500</v>
      </c>
      <c r="P11500" s="2">
        <v>4500</v>
      </c>
      <c r="Q11500" s="2">
        <v>3055.22</v>
      </c>
      <c r="R11500" s="2">
        <v>1444.78</v>
      </c>
      <c r="S11500" t="s">
        <v>53</v>
      </c>
      <c r="T11500" t="s">
        <v>105</v>
      </c>
      <c r="U11500" t="s">
        <v>106</v>
      </c>
      <c r="V11500" t="s">
        <v>39</v>
      </c>
      <c r="W11500" t="s">
        <v>92</v>
      </c>
      <c r="X11500" t="s">
        <v>97</v>
      </c>
      <c r="Y11500" t="s">
        <v>56</v>
      </c>
      <c r="Z11500" t="s">
        <v>43</v>
      </c>
      <c r="AA11500" t="s">
        <v>44</v>
      </c>
      <c r="AB11500" t="s">
        <v>44</v>
      </c>
    </row>
    <row r="11501" spans="1:28" x14ac:dyDescent="0.25">
      <c r="A11501" t="s">
        <v>16620</v>
      </c>
      <c r="B11501" s="1">
        <v>46211</v>
      </c>
      <c r="C11501" t="s">
        <v>3516</v>
      </c>
      <c r="D11501" t="s">
        <v>3517</v>
      </c>
      <c r="E11501">
        <v>58</v>
      </c>
      <c r="F11501" t="s">
        <v>111</v>
      </c>
      <c r="G11501" t="s">
        <v>238</v>
      </c>
      <c r="H11501" t="s">
        <v>239</v>
      </c>
      <c r="I11501" t="s">
        <v>62</v>
      </c>
      <c r="J11501" t="s">
        <v>63</v>
      </c>
      <c r="K11501">
        <v>3</v>
      </c>
      <c r="L11501" s="2">
        <v>6500</v>
      </c>
      <c r="M11501">
        <v>15</v>
      </c>
      <c r="N11501" s="2">
        <v>19500</v>
      </c>
      <c r="O11501" s="2">
        <v>2925</v>
      </c>
      <c r="P11501" s="2">
        <v>16575</v>
      </c>
      <c r="Q11501" s="2">
        <v>10534.65</v>
      </c>
      <c r="R11501" s="2">
        <v>6040.35</v>
      </c>
      <c r="S11501" t="s">
        <v>36</v>
      </c>
      <c r="T11501" t="s">
        <v>407</v>
      </c>
      <c r="U11501" t="s">
        <v>408</v>
      </c>
      <c r="V11501" t="s">
        <v>39</v>
      </c>
      <c r="W11501" t="s">
        <v>40</v>
      </c>
      <c r="X11501" t="s">
        <v>97</v>
      </c>
      <c r="Y11501" t="s">
        <v>56</v>
      </c>
      <c r="Z11501" t="s">
        <v>43</v>
      </c>
      <c r="AA11501" t="s">
        <v>44</v>
      </c>
      <c r="AB11501" t="s">
        <v>44</v>
      </c>
    </row>
    <row r="11502" spans="1:28" x14ac:dyDescent="0.25">
      <c r="A11502" t="s">
        <v>16621</v>
      </c>
      <c r="B11502" s="1">
        <v>46211</v>
      </c>
      <c r="C11502" t="s">
        <v>13475</v>
      </c>
      <c r="D11502" t="s">
        <v>13476</v>
      </c>
      <c r="E11502">
        <v>19</v>
      </c>
      <c r="F11502" t="s">
        <v>31</v>
      </c>
      <c r="G11502" t="s">
        <v>285</v>
      </c>
      <c r="H11502" t="s">
        <v>286</v>
      </c>
      <c r="I11502" t="s">
        <v>34</v>
      </c>
      <c r="J11502" t="s">
        <v>121</v>
      </c>
      <c r="K11502">
        <v>5</v>
      </c>
      <c r="L11502" s="2">
        <v>3200</v>
      </c>
      <c r="M11502">
        <v>15</v>
      </c>
      <c r="N11502" s="2">
        <v>16000</v>
      </c>
      <c r="O11502" s="2">
        <v>2400</v>
      </c>
      <c r="P11502" s="2">
        <v>13600</v>
      </c>
      <c r="Q11502" s="2">
        <v>9852.4500000000007</v>
      </c>
      <c r="R11502" s="2">
        <v>3747.55</v>
      </c>
      <c r="S11502" t="s">
        <v>53</v>
      </c>
      <c r="T11502" t="s">
        <v>65</v>
      </c>
      <c r="U11502" t="s">
        <v>65</v>
      </c>
      <c r="V11502" t="s">
        <v>39</v>
      </c>
      <c r="W11502" t="s">
        <v>137</v>
      </c>
      <c r="X11502" t="s">
        <v>67</v>
      </c>
      <c r="Y11502" t="s">
        <v>56</v>
      </c>
      <c r="Z11502" t="s">
        <v>144</v>
      </c>
      <c r="AA11502" t="s">
        <v>44</v>
      </c>
      <c r="AB11502" t="s">
        <v>44</v>
      </c>
    </row>
    <row r="11503" spans="1:28" x14ac:dyDescent="0.25">
      <c r="A11503" t="s">
        <v>16622</v>
      </c>
      <c r="B11503" s="1">
        <v>46211</v>
      </c>
      <c r="C11503" t="s">
        <v>2516</v>
      </c>
      <c r="D11503" t="s">
        <v>2517</v>
      </c>
      <c r="E11503">
        <v>45</v>
      </c>
      <c r="F11503" t="s">
        <v>111</v>
      </c>
      <c r="G11503" t="s">
        <v>158</v>
      </c>
      <c r="H11503" t="s">
        <v>159</v>
      </c>
      <c r="I11503" t="s">
        <v>51</v>
      </c>
      <c r="J11503" t="s">
        <v>52</v>
      </c>
      <c r="K11503">
        <v>1</v>
      </c>
      <c r="L11503" s="2">
        <v>650</v>
      </c>
      <c r="M11503">
        <v>10</v>
      </c>
      <c r="N11503" s="2">
        <v>650</v>
      </c>
      <c r="O11503" s="2">
        <v>65</v>
      </c>
      <c r="P11503" s="2">
        <v>585</v>
      </c>
      <c r="Q11503" s="2">
        <v>340.01</v>
      </c>
      <c r="R11503" s="2">
        <v>244.99</v>
      </c>
      <c r="S11503" t="s">
        <v>36</v>
      </c>
      <c r="T11503" t="s">
        <v>114</v>
      </c>
      <c r="U11503" t="s">
        <v>115</v>
      </c>
      <c r="V11503" t="s">
        <v>39</v>
      </c>
      <c r="W11503" t="s">
        <v>124</v>
      </c>
      <c r="X11503" t="s">
        <v>97</v>
      </c>
      <c r="Y11503" t="s">
        <v>56</v>
      </c>
      <c r="Z11503" t="s">
        <v>43</v>
      </c>
      <c r="AA11503" t="s">
        <v>44</v>
      </c>
      <c r="AB11503" t="s">
        <v>44</v>
      </c>
    </row>
    <row r="11504" spans="1:28" x14ac:dyDescent="0.25">
      <c r="A11504" t="s">
        <v>16623</v>
      </c>
      <c r="B11504" s="1">
        <v>46211</v>
      </c>
      <c r="C11504" t="s">
        <v>12933</v>
      </c>
      <c r="D11504" t="s">
        <v>12934</v>
      </c>
      <c r="E11504">
        <v>47</v>
      </c>
      <c r="F11504" t="s">
        <v>31</v>
      </c>
      <c r="G11504" t="s">
        <v>298</v>
      </c>
      <c r="H11504" t="s">
        <v>299</v>
      </c>
      <c r="I11504" t="s">
        <v>103</v>
      </c>
      <c r="J11504" t="s">
        <v>104</v>
      </c>
      <c r="K11504">
        <v>1</v>
      </c>
      <c r="L11504" s="2">
        <v>700</v>
      </c>
      <c r="M11504">
        <v>10</v>
      </c>
      <c r="N11504" s="2">
        <v>700</v>
      </c>
      <c r="O11504" s="2">
        <v>70</v>
      </c>
      <c r="P11504" s="2">
        <v>630</v>
      </c>
      <c r="Q11504" s="2">
        <v>357.94</v>
      </c>
      <c r="R11504" s="2">
        <v>272.06</v>
      </c>
      <c r="S11504" t="s">
        <v>53</v>
      </c>
      <c r="T11504" t="s">
        <v>290</v>
      </c>
      <c r="U11504" t="s">
        <v>291</v>
      </c>
      <c r="V11504" t="s">
        <v>39</v>
      </c>
      <c r="W11504" t="s">
        <v>92</v>
      </c>
      <c r="X11504" t="s">
        <v>97</v>
      </c>
      <c r="Y11504" t="s">
        <v>42</v>
      </c>
      <c r="Z11504" t="s">
        <v>223</v>
      </c>
      <c r="AA11504" t="s">
        <v>44</v>
      </c>
      <c r="AB11504" t="s">
        <v>44</v>
      </c>
    </row>
    <row r="11505" spans="1:28" x14ac:dyDescent="0.25">
      <c r="A11505" t="s">
        <v>16624</v>
      </c>
      <c r="B11505" s="1">
        <v>46211</v>
      </c>
      <c r="C11505" t="s">
        <v>10488</v>
      </c>
      <c r="D11505" t="s">
        <v>10489</v>
      </c>
      <c r="E11505">
        <v>37</v>
      </c>
      <c r="F11505" t="s">
        <v>111</v>
      </c>
      <c r="G11505" t="s">
        <v>176</v>
      </c>
      <c r="H11505" t="s">
        <v>177</v>
      </c>
      <c r="I11505" t="s">
        <v>34</v>
      </c>
      <c r="J11505" t="s">
        <v>35</v>
      </c>
      <c r="K11505">
        <v>1</v>
      </c>
      <c r="L11505" s="2">
        <v>6500</v>
      </c>
      <c r="M11505">
        <v>10</v>
      </c>
      <c r="N11505" s="2">
        <v>6500</v>
      </c>
      <c r="O11505" s="2">
        <v>650</v>
      </c>
      <c r="P11505" s="2">
        <v>5850</v>
      </c>
      <c r="Q11505" s="2">
        <v>4143.97</v>
      </c>
      <c r="R11505" s="2">
        <v>1706.03</v>
      </c>
      <c r="S11505" t="s">
        <v>53</v>
      </c>
      <c r="T11505" t="s">
        <v>275</v>
      </c>
      <c r="U11505" t="s">
        <v>123</v>
      </c>
      <c r="V11505" t="s">
        <v>39</v>
      </c>
      <c r="W11505" t="s">
        <v>124</v>
      </c>
      <c r="X11505" t="s">
        <v>67</v>
      </c>
      <c r="Y11505" t="s">
        <v>84</v>
      </c>
      <c r="Z11505" t="s">
        <v>43</v>
      </c>
      <c r="AA11505" t="s">
        <v>44</v>
      </c>
      <c r="AB11505" t="s">
        <v>44</v>
      </c>
    </row>
    <row r="11506" spans="1:28" x14ac:dyDescent="0.25">
      <c r="A11506" t="s">
        <v>16625</v>
      </c>
      <c r="B11506" s="1">
        <v>46211</v>
      </c>
      <c r="C11506" t="s">
        <v>812</v>
      </c>
      <c r="D11506" t="s">
        <v>813</v>
      </c>
      <c r="E11506">
        <v>35</v>
      </c>
      <c r="F11506" t="s">
        <v>48</v>
      </c>
      <c r="G11506" t="s">
        <v>72</v>
      </c>
      <c r="H11506" t="s">
        <v>73</v>
      </c>
      <c r="I11506" t="s">
        <v>74</v>
      </c>
      <c r="J11506" t="s">
        <v>75</v>
      </c>
      <c r="K11506">
        <v>1</v>
      </c>
      <c r="L11506" s="2">
        <v>2200</v>
      </c>
      <c r="M11506">
        <v>5</v>
      </c>
      <c r="N11506" s="2">
        <v>2200</v>
      </c>
      <c r="O11506" s="2">
        <v>110</v>
      </c>
      <c r="P11506" s="2">
        <v>2090</v>
      </c>
      <c r="Q11506" s="2">
        <v>1614.13</v>
      </c>
      <c r="R11506" s="2">
        <v>475.87</v>
      </c>
      <c r="S11506" t="s">
        <v>36</v>
      </c>
      <c r="T11506" t="s">
        <v>578</v>
      </c>
      <c r="U11506" t="s">
        <v>579</v>
      </c>
      <c r="V11506" t="s">
        <v>39</v>
      </c>
      <c r="W11506" t="s">
        <v>83</v>
      </c>
      <c r="X11506" t="s">
        <v>67</v>
      </c>
      <c r="Y11506" t="s">
        <v>42</v>
      </c>
      <c r="Z11506" t="s">
        <v>43</v>
      </c>
      <c r="AA11506" t="s">
        <v>44</v>
      </c>
      <c r="AB11506" t="s">
        <v>44</v>
      </c>
    </row>
    <row r="11507" spans="1:28" x14ac:dyDescent="0.25">
      <c r="A11507" t="s">
        <v>16626</v>
      </c>
      <c r="B11507" s="1">
        <v>46211</v>
      </c>
      <c r="C11507" t="s">
        <v>7497</v>
      </c>
      <c r="D11507" t="s">
        <v>7498</v>
      </c>
      <c r="E11507">
        <v>55</v>
      </c>
      <c r="F11507" t="s">
        <v>48</v>
      </c>
      <c r="G11507" t="s">
        <v>128</v>
      </c>
      <c r="H11507" t="s">
        <v>129</v>
      </c>
      <c r="I11507" t="s">
        <v>74</v>
      </c>
      <c r="J11507" t="s">
        <v>130</v>
      </c>
      <c r="K11507">
        <v>1</v>
      </c>
      <c r="L11507" s="2">
        <v>1700</v>
      </c>
      <c r="M11507">
        <v>5</v>
      </c>
      <c r="N11507" s="2">
        <v>1700</v>
      </c>
      <c r="O11507" s="2">
        <v>85</v>
      </c>
      <c r="P11507" s="2">
        <v>1615</v>
      </c>
      <c r="Q11507" s="2">
        <v>1287.22</v>
      </c>
      <c r="R11507" s="2">
        <v>327.78</v>
      </c>
      <c r="S11507" t="s">
        <v>53</v>
      </c>
      <c r="T11507" t="s">
        <v>37</v>
      </c>
      <c r="U11507" t="s">
        <v>38</v>
      </c>
      <c r="V11507" t="s">
        <v>39</v>
      </c>
      <c r="W11507" t="s">
        <v>137</v>
      </c>
      <c r="X11507" t="s">
        <v>41</v>
      </c>
      <c r="Y11507" t="s">
        <v>56</v>
      </c>
      <c r="Z11507" t="s">
        <v>43</v>
      </c>
      <c r="AA11507" t="s">
        <v>44</v>
      </c>
      <c r="AB11507" t="s">
        <v>68</v>
      </c>
    </row>
    <row r="11508" spans="1:28" x14ac:dyDescent="0.25">
      <c r="A11508" t="s">
        <v>16627</v>
      </c>
      <c r="B11508" s="1">
        <v>46211</v>
      </c>
      <c r="C11508" t="s">
        <v>1737</v>
      </c>
      <c r="D11508" t="s">
        <v>1738</v>
      </c>
      <c r="E11508">
        <v>27</v>
      </c>
      <c r="F11508" t="s">
        <v>48</v>
      </c>
      <c r="G11508" t="s">
        <v>344</v>
      </c>
      <c r="H11508" t="s">
        <v>345</v>
      </c>
      <c r="I11508" t="s">
        <v>34</v>
      </c>
      <c r="J11508" t="s">
        <v>121</v>
      </c>
      <c r="K11508">
        <v>2</v>
      </c>
      <c r="L11508" s="2">
        <v>1600</v>
      </c>
      <c r="M11508">
        <v>10</v>
      </c>
      <c r="N11508" s="2">
        <v>3200</v>
      </c>
      <c r="O11508" s="2">
        <v>320</v>
      </c>
      <c r="P11508" s="2">
        <v>2880</v>
      </c>
      <c r="Q11508" s="2">
        <v>2111.2600000000002</v>
      </c>
      <c r="R11508" s="2">
        <v>768.74</v>
      </c>
      <c r="S11508" t="s">
        <v>64</v>
      </c>
      <c r="T11508" t="s">
        <v>398</v>
      </c>
      <c r="U11508" t="s">
        <v>399</v>
      </c>
      <c r="V11508" t="s">
        <v>39</v>
      </c>
      <c r="W11508" t="s">
        <v>92</v>
      </c>
      <c r="X11508" t="s">
        <v>67</v>
      </c>
      <c r="Y11508" t="s">
        <v>56</v>
      </c>
      <c r="Z11508" t="s">
        <v>43</v>
      </c>
      <c r="AA11508" t="s">
        <v>44</v>
      </c>
      <c r="AB11508" t="s">
        <v>44</v>
      </c>
    </row>
    <row r="11509" spans="1:28" x14ac:dyDescent="0.25">
      <c r="A11509" t="s">
        <v>16628</v>
      </c>
      <c r="B11509" s="1">
        <v>46211</v>
      </c>
      <c r="C11509" t="s">
        <v>4899</v>
      </c>
      <c r="D11509" t="s">
        <v>4900</v>
      </c>
      <c r="E11509">
        <v>56</v>
      </c>
      <c r="F11509" t="s">
        <v>48</v>
      </c>
      <c r="G11509" t="s">
        <v>243</v>
      </c>
      <c r="H11509" t="s">
        <v>244</v>
      </c>
      <c r="I11509" t="s">
        <v>103</v>
      </c>
      <c r="J11509" t="s">
        <v>104</v>
      </c>
      <c r="K11509">
        <v>1</v>
      </c>
      <c r="L11509" s="2">
        <v>450</v>
      </c>
      <c r="M11509">
        <v>0</v>
      </c>
      <c r="N11509" s="2">
        <v>450</v>
      </c>
      <c r="O11509" s="2">
        <v>0</v>
      </c>
      <c r="P11509" s="2">
        <v>450</v>
      </c>
      <c r="Q11509" s="2">
        <v>350.92</v>
      </c>
      <c r="R11509" s="2">
        <v>99.08</v>
      </c>
      <c r="S11509" t="s">
        <v>36</v>
      </c>
      <c r="T11509" t="s">
        <v>290</v>
      </c>
      <c r="U11509" t="s">
        <v>291</v>
      </c>
      <c r="V11509" t="s">
        <v>39</v>
      </c>
      <c r="W11509" t="s">
        <v>66</v>
      </c>
      <c r="X11509" t="s">
        <v>97</v>
      </c>
      <c r="Y11509" t="s">
        <v>56</v>
      </c>
      <c r="Z11509" t="s">
        <v>144</v>
      </c>
      <c r="AA11509" t="s">
        <v>44</v>
      </c>
      <c r="AB11509" t="s">
        <v>44</v>
      </c>
    </row>
    <row r="11510" spans="1:28" x14ac:dyDescent="0.25">
      <c r="A11510" t="s">
        <v>16629</v>
      </c>
      <c r="B11510" s="1">
        <v>46211</v>
      </c>
      <c r="C11510" t="s">
        <v>342</v>
      </c>
      <c r="D11510" t="s">
        <v>343</v>
      </c>
      <c r="E11510">
        <v>26</v>
      </c>
      <c r="F11510" t="s">
        <v>31</v>
      </c>
      <c r="G11510" t="s">
        <v>285</v>
      </c>
      <c r="H11510" t="s">
        <v>286</v>
      </c>
      <c r="I11510" t="s">
        <v>34</v>
      </c>
      <c r="J11510" t="s">
        <v>121</v>
      </c>
      <c r="K11510">
        <v>1</v>
      </c>
      <c r="L11510" s="2">
        <v>3200</v>
      </c>
      <c r="M11510">
        <v>10</v>
      </c>
      <c r="N11510" s="2">
        <v>3200</v>
      </c>
      <c r="O11510" s="2">
        <v>320</v>
      </c>
      <c r="P11510" s="2">
        <v>2880</v>
      </c>
      <c r="Q11510" s="2">
        <v>2296.98</v>
      </c>
      <c r="R11510" s="2">
        <v>583.02</v>
      </c>
      <c r="S11510" t="s">
        <v>53</v>
      </c>
      <c r="T11510" t="s">
        <v>136</v>
      </c>
      <c r="U11510" t="s">
        <v>38</v>
      </c>
      <c r="V11510" t="s">
        <v>39</v>
      </c>
      <c r="W11510" t="s">
        <v>137</v>
      </c>
      <c r="X11510" t="s">
        <v>41</v>
      </c>
      <c r="Y11510" t="s">
        <v>56</v>
      </c>
      <c r="Z11510" t="s">
        <v>43</v>
      </c>
      <c r="AA11510" t="s">
        <v>44</v>
      </c>
      <c r="AB11510" t="s">
        <v>44</v>
      </c>
    </row>
    <row r="11511" spans="1:28" x14ac:dyDescent="0.25">
      <c r="A11511" t="s">
        <v>16630</v>
      </c>
      <c r="B11511" s="1">
        <v>46211</v>
      </c>
      <c r="C11511" t="s">
        <v>11606</v>
      </c>
      <c r="D11511" t="s">
        <v>11607</v>
      </c>
      <c r="E11511">
        <v>51</v>
      </c>
      <c r="F11511" t="s">
        <v>48</v>
      </c>
      <c r="G11511" t="s">
        <v>344</v>
      </c>
      <c r="H11511" t="s">
        <v>345</v>
      </c>
      <c r="I11511" t="s">
        <v>34</v>
      </c>
      <c r="J11511" t="s">
        <v>121</v>
      </c>
      <c r="K11511">
        <v>4</v>
      </c>
      <c r="L11511" s="2">
        <v>1600</v>
      </c>
      <c r="M11511">
        <v>10</v>
      </c>
      <c r="N11511" s="2">
        <v>6400</v>
      </c>
      <c r="O11511" s="2">
        <v>640</v>
      </c>
      <c r="P11511" s="2">
        <v>5760</v>
      </c>
      <c r="Q11511" s="2">
        <v>4115.33</v>
      </c>
      <c r="R11511" s="2">
        <v>1644.67</v>
      </c>
      <c r="S11511" t="s">
        <v>36</v>
      </c>
      <c r="T11511" t="s">
        <v>163</v>
      </c>
      <c r="U11511" t="s">
        <v>164</v>
      </c>
      <c r="V11511" t="s">
        <v>39</v>
      </c>
      <c r="W11511" t="s">
        <v>40</v>
      </c>
      <c r="X11511" t="s">
        <v>41</v>
      </c>
      <c r="Y11511" t="s">
        <v>56</v>
      </c>
      <c r="Z11511" t="s">
        <v>43</v>
      </c>
      <c r="AA11511" t="s">
        <v>44</v>
      </c>
      <c r="AB11511" t="s">
        <v>44</v>
      </c>
    </row>
    <row r="11512" spans="1:28" x14ac:dyDescent="0.25">
      <c r="A11512" t="s">
        <v>16631</v>
      </c>
      <c r="B11512" s="1">
        <v>46211</v>
      </c>
      <c r="C11512" t="s">
        <v>2449</v>
      </c>
      <c r="D11512" t="s">
        <v>2450</v>
      </c>
      <c r="E11512">
        <v>46</v>
      </c>
      <c r="F11512" t="s">
        <v>31</v>
      </c>
      <c r="G11512" t="s">
        <v>387</v>
      </c>
      <c r="H11512" t="s">
        <v>388</v>
      </c>
      <c r="I11512" t="s">
        <v>74</v>
      </c>
      <c r="J11512" t="s">
        <v>75</v>
      </c>
      <c r="K11512">
        <v>1</v>
      </c>
      <c r="L11512" s="2">
        <v>3200</v>
      </c>
      <c r="M11512">
        <v>0</v>
      </c>
      <c r="N11512" s="2">
        <v>3200</v>
      </c>
      <c r="O11512" s="2">
        <v>0</v>
      </c>
      <c r="P11512" s="2">
        <v>3200</v>
      </c>
      <c r="Q11512" s="2">
        <v>2042.01</v>
      </c>
      <c r="R11512" s="2">
        <v>1157.99</v>
      </c>
      <c r="S11512" t="s">
        <v>53</v>
      </c>
      <c r="T11512" t="s">
        <v>163</v>
      </c>
      <c r="U11512" t="s">
        <v>164</v>
      </c>
      <c r="V11512" t="s">
        <v>39</v>
      </c>
      <c r="W11512" t="s">
        <v>83</v>
      </c>
      <c r="X11512" t="s">
        <v>97</v>
      </c>
      <c r="Y11512" t="s">
        <v>42</v>
      </c>
      <c r="Z11512" t="s">
        <v>144</v>
      </c>
      <c r="AA11512" t="s">
        <v>44</v>
      </c>
      <c r="AB11512" t="s">
        <v>44</v>
      </c>
    </row>
    <row r="11513" spans="1:28" x14ac:dyDescent="0.25">
      <c r="A11513" t="s">
        <v>16632</v>
      </c>
      <c r="B11513" s="1">
        <v>46211</v>
      </c>
      <c r="C11513" t="s">
        <v>1310</v>
      </c>
      <c r="D11513" t="s">
        <v>1311</v>
      </c>
      <c r="E11513">
        <v>34</v>
      </c>
      <c r="F11513" t="s">
        <v>48</v>
      </c>
      <c r="G11513" t="s">
        <v>344</v>
      </c>
      <c r="H11513" t="s">
        <v>345</v>
      </c>
      <c r="I11513" t="s">
        <v>34</v>
      </c>
      <c r="J11513" t="s">
        <v>121</v>
      </c>
      <c r="K11513">
        <v>2</v>
      </c>
      <c r="L11513" s="2">
        <v>1600</v>
      </c>
      <c r="M11513">
        <v>20</v>
      </c>
      <c r="N11513" s="2">
        <v>3200</v>
      </c>
      <c r="O11513" s="2">
        <v>640</v>
      </c>
      <c r="P11513" s="2">
        <v>2560</v>
      </c>
      <c r="Q11513" s="2">
        <v>1958.76</v>
      </c>
      <c r="R11513" s="2">
        <v>601.24</v>
      </c>
      <c r="S11513" t="s">
        <v>53</v>
      </c>
      <c r="T11513" t="s">
        <v>398</v>
      </c>
      <c r="U11513" t="s">
        <v>399</v>
      </c>
      <c r="V11513" t="s">
        <v>39</v>
      </c>
      <c r="W11513" t="s">
        <v>40</v>
      </c>
      <c r="X11513" t="s">
        <v>67</v>
      </c>
      <c r="Y11513" t="s">
        <v>56</v>
      </c>
      <c r="Z11513" t="s">
        <v>43</v>
      </c>
      <c r="AA11513" t="s">
        <v>68</v>
      </c>
      <c r="AB11513" t="s">
        <v>44</v>
      </c>
    </row>
    <row r="11514" spans="1:28" x14ac:dyDescent="0.25">
      <c r="A11514" t="s">
        <v>16633</v>
      </c>
      <c r="B11514" s="1">
        <v>46212</v>
      </c>
      <c r="C11514" t="s">
        <v>15454</v>
      </c>
      <c r="D11514" t="s">
        <v>15455</v>
      </c>
      <c r="E11514">
        <v>39</v>
      </c>
      <c r="F11514" t="s">
        <v>31</v>
      </c>
      <c r="G11514" t="s">
        <v>212</v>
      </c>
      <c r="H11514" t="s">
        <v>213</v>
      </c>
      <c r="I11514" t="s">
        <v>51</v>
      </c>
      <c r="J11514" t="s">
        <v>52</v>
      </c>
      <c r="K11514">
        <v>1</v>
      </c>
      <c r="L11514" s="2">
        <v>400</v>
      </c>
      <c r="M11514">
        <v>20</v>
      </c>
      <c r="N11514" s="2">
        <v>400</v>
      </c>
      <c r="O11514" s="2">
        <v>80</v>
      </c>
      <c r="P11514" s="2">
        <v>320</v>
      </c>
      <c r="Q11514" s="2">
        <v>222.24</v>
      </c>
      <c r="R11514" s="2">
        <v>97.76</v>
      </c>
      <c r="S11514" t="s">
        <v>53</v>
      </c>
      <c r="T11514" t="s">
        <v>275</v>
      </c>
      <c r="U11514" t="s">
        <v>123</v>
      </c>
      <c r="V11514" t="s">
        <v>39</v>
      </c>
      <c r="W11514" t="s">
        <v>137</v>
      </c>
      <c r="X11514" t="s">
        <v>67</v>
      </c>
      <c r="Y11514" t="s">
        <v>56</v>
      </c>
      <c r="Z11514" t="s">
        <v>43</v>
      </c>
      <c r="AA11514" t="s">
        <v>44</v>
      </c>
      <c r="AB11514" t="s">
        <v>44</v>
      </c>
    </row>
    <row r="11515" spans="1:28" x14ac:dyDescent="0.25">
      <c r="A11515" t="s">
        <v>16634</v>
      </c>
      <c r="B11515" s="1">
        <v>46212</v>
      </c>
      <c r="C11515" t="s">
        <v>2501</v>
      </c>
      <c r="D11515" t="s">
        <v>2502</v>
      </c>
      <c r="E11515">
        <v>43</v>
      </c>
      <c r="F11515" t="s">
        <v>111</v>
      </c>
      <c r="G11515" t="s">
        <v>436</v>
      </c>
      <c r="H11515" t="s">
        <v>437</v>
      </c>
      <c r="I11515" t="s">
        <v>74</v>
      </c>
      <c r="J11515" t="s">
        <v>190</v>
      </c>
      <c r="K11515">
        <v>2</v>
      </c>
      <c r="L11515" s="2">
        <v>1800</v>
      </c>
      <c r="M11515">
        <v>0</v>
      </c>
      <c r="N11515" s="2">
        <v>3600</v>
      </c>
      <c r="O11515" s="2">
        <v>0</v>
      </c>
      <c r="P11515" s="2">
        <v>3600</v>
      </c>
      <c r="Q11515" s="2">
        <v>2060.9699999999998</v>
      </c>
      <c r="R11515" s="2">
        <v>1539.03</v>
      </c>
      <c r="S11515" t="s">
        <v>36</v>
      </c>
      <c r="T11515" t="s">
        <v>275</v>
      </c>
      <c r="U11515" t="s">
        <v>123</v>
      </c>
      <c r="V11515" t="s">
        <v>39</v>
      </c>
      <c r="W11515" t="s">
        <v>40</v>
      </c>
      <c r="X11515" t="s">
        <v>97</v>
      </c>
      <c r="Y11515" t="s">
        <v>56</v>
      </c>
      <c r="Z11515" t="s">
        <v>107</v>
      </c>
      <c r="AA11515" t="s">
        <v>44</v>
      </c>
      <c r="AB11515" t="s">
        <v>44</v>
      </c>
    </row>
    <row r="11516" spans="1:28" x14ac:dyDescent="0.25">
      <c r="A11516" t="s">
        <v>16635</v>
      </c>
      <c r="B11516" s="1">
        <v>46212</v>
      </c>
      <c r="C11516" t="s">
        <v>8295</v>
      </c>
      <c r="D11516" t="s">
        <v>8296</v>
      </c>
      <c r="E11516">
        <v>49</v>
      </c>
      <c r="F11516" t="s">
        <v>48</v>
      </c>
      <c r="G11516" t="s">
        <v>158</v>
      </c>
      <c r="H11516" t="s">
        <v>159</v>
      </c>
      <c r="I11516" t="s">
        <v>51</v>
      </c>
      <c r="J11516" t="s">
        <v>52</v>
      </c>
      <c r="K11516">
        <v>2</v>
      </c>
      <c r="L11516" s="2">
        <v>650</v>
      </c>
      <c r="M11516">
        <v>15</v>
      </c>
      <c r="N11516" s="2">
        <v>1300</v>
      </c>
      <c r="O11516" s="2">
        <v>195</v>
      </c>
      <c r="P11516" s="2">
        <v>1105</v>
      </c>
      <c r="Q11516" s="2">
        <v>729.22</v>
      </c>
      <c r="R11516" s="2">
        <v>375.78</v>
      </c>
      <c r="S11516" t="s">
        <v>53</v>
      </c>
      <c r="T11516" t="s">
        <v>65</v>
      </c>
      <c r="U11516" t="s">
        <v>65</v>
      </c>
      <c r="V11516" t="s">
        <v>39</v>
      </c>
      <c r="W11516" t="s">
        <v>124</v>
      </c>
      <c r="X11516" t="s">
        <v>97</v>
      </c>
      <c r="Y11516" t="s">
        <v>84</v>
      </c>
      <c r="Z11516" t="s">
        <v>43</v>
      </c>
      <c r="AA11516" t="s">
        <v>44</v>
      </c>
      <c r="AB11516" t="s">
        <v>44</v>
      </c>
    </row>
    <row r="11517" spans="1:28" x14ac:dyDescent="0.25">
      <c r="A11517" t="s">
        <v>16636</v>
      </c>
      <c r="B11517" s="1">
        <v>46212</v>
      </c>
      <c r="C11517" t="s">
        <v>2274</v>
      </c>
      <c r="D11517" t="s">
        <v>2275</v>
      </c>
      <c r="E11517">
        <v>49</v>
      </c>
      <c r="F11517" t="s">
        <v>48</v>
      </c>
      <c r="G11517" t="s">
        <v>243</v>
      </c>
      <c r="H11517" t="s">
        <v>244</v>
      </c>
      <c r="I11517" t="s">
        <v>103</v>
      </c>
      <c r="J11517" t="s">
        <v>104</v>
      </c>
      <c r="K11517">
        <v>1</v>
      </c>
      <c r="L11517" s="2">
        <v>450</v>
      </c>
      <c r="M11517">
        <v>5</v>
      </c>
      <c r="N11517" s="2">
        <v>450</v>
      </c>
      <c r="O11517" s="2">
        <v>22.5</v>
      </c>
      <c r="P11517" s="2">
        <v>427.5</v>
      </c>
      <c r="Q11517" s="2">
        <v>320.02999999999997</v>
      </c>
      <c r="R11517" s="2">
        <v>107.47</v>
      </c>
      <c r="S11517" t="s">
        <v>53</v>
      </c>
      <c r="T11517" t="s">
        <v>122</v>
      </c>
      <c r="U11517" t="s">
        <v>123</v>
      </c>
      <c r="V11517" t="s">
        <v>39</v>
      </c>
      <c r="W11517" t="s">
        <v>66</v>
      </c>
      <c r="X11517" t="s">
        <v>41</v>
      </c>
      <c r="Y11517" t="s">
        <v>56</v>
      </c>
      <c r="Z11517" t="s">
        <v>223</v>
      </c>
      <c r="AA11517" t="s">
        <v>44</v>
      </c>
      <c r="AB11517" t="s">
        <v>44</v>
      </c>
    </row>
    <row r="11518" spans="1:28" x14ac:dyDescent="0.25">
      <c r="A11518" t="s">
        <v>16637</v>
      </c>
      <c r="B11518" s="1">
        <v>46212</v>
      </c>
      <c r="C11518" t="s">
        <v>971</v>
      </c>
      <c r="D11518" t="s">
        <v>972</v>
      </c>
      <c r="E11518">
        <v>50</v>
      </c>
      <c r="F11518" t="s">
        <v>48</v>
      </c>
      <c r="G11518" t="s">
        <v>243</v>
      </c>
      <c r="H11518" t="s">
        <v>244</v>
      </c>
      <c r="I11518" t="s">
        <v>103</v>
      </c>
      <c r="J11518" t="s">
        <v>104</v>
      </c>
      <c r="K11518">
        <v>1</v>
      </c>
      <c r="L11518" s="2">
        <v>450</v>
      </c>
      <c r="M11518">
        <v>5</v>
      </c>
      <c r="N11518" s="2">
        <v>450</v>
      </c>
      <c r="O11518" s="2">
        <v>22.5</v>
      </c>
      <c r="P11518" s="2">
        <v>427.5</v>
      </c>
      <c r="Q11518" s="2">
        <v>345.78</v>
      </c>
      <c r="R11518" s="2">
        <v>81.72</v>
      </c>
      <c r="S11518" t="s">
        <v>53</v>
      </c>
      <c r="T11518" t="s">
        <v>263</v>
      </c>
      <c r="U11518" t="s">
        <v>91</v>
      </c>
      <c r="V11518" t="s">
        <v>39</v>
      </c>
      <c r="W11518" t="s">
        <v>66</v>
      </c>
      <c r="X11518" t="s">
        <v>97</v>
      </c>
      <c r="Y11518" t="s">
        <v>42</v>
      </c>
      <c r="Z11518" t="s">
        <v>508</v>
      </c>
      <c r="AA11518" t="s">
        <v>44</v>
      </c>
      <c r="AB11518" t="s">
        <v>44</v>
      </c>
    </row>
    <row r="11519" spans="1:28" x14ac:dyDescent="0.25">
      <c r="A11519" t="s">
        <v>16638</v>
      </c>
      <c r="B11519" s="1">
        <v>46212</v>
      </c>
      <c r="C11519" t="s">
        <v>2124</v>
      </c>
      <c r="D11519" t="s">
        <v>2125</v>
      </c>
      <c r="E11519">
        <v>27</v>
      </c>
      <c r="F11519" t="s">
        <v>111</v>
      </c>
      <c r="G11519" t="s">
        <v>285</v>
      </c>
      <c r="H11519" t="s">
        <v>286</v>
      </c>
      <c r="I11519" t="s">
        <v>34</v>
      </c>
      <c r="J11519" t="s">
        <v>121</v>
      </c>
      <c r="K11519">
        <v>6</v>
      </c>
      <c r="L11519" s="2">
        <v>3200</v>
      </c>
      <c r="M11519">
        <v>10</v>
      </c>
      <c r="N11519" s="2">
        <v>19200</v>
      </c>
      <c r="O11519" s="2">
        <v>1920</v>
      </c>
      <c r="P11519" s="2">
        <v>17280</v>
      </c>
      <c r="Q11519" s="2">
        <v>14137.16</v>
      </c>
      <c r="R11519" s="2">
        <v>3142.84</v>
      </c>
      <c r="S11519" t="s">
        <v>36</v>
      </c>
      <c r="T11519" t="s">
        <v>96</v>
      </c>
      <c r="U11519" t="s">
        <v>96</v>
      </c>
      <c r="V11519" t="s">
        <v>39</v>
      </c>
      <c r="W11519" t="s">
        <v>124</v>
      </c>
      <c r="X11519" t="s">
        <v>41</v>
      </c>
      <c r="Y11519" t="s">
        <v>42</v>
      </c>
      <c r="Z11519" t="s">
        <v>223</v>
      </c>
      <c r="AA11519" t="s">
        <v>44</v>
      </c>
      <c r="AB11519" t="s">
        <v>44</v>
      </c>
    </row>
    <row r="11520" spans="1:28" x14ac:dyDescent="0.25">
      <c r="A11520" t="s">
        <v>16639</v>
      </c>
      <c r="B11520" s="1">
        <v>46212</v>
      </c>
      <c r="C11520" t="s">
        <v>8507</v>
      </c>
      <c r="D11520" t="s">
        <v>8508</v>
      </c>
      <c r="E11520">
        <v>58</v>
      </c>
      <c r="F11520" t="s">
        <v>48</v>
      </c>
      <c r="G11520" t="s">
        <v>238</v>
      </c>
      <c r="H11520" t="s">
        <v>239</v>
      </c>
      <c r="I11520" t="s">
        <v>62</v>
      </c>
      <c r="J11520" t="s">
        <v>63</v>
      </c>
      <c r="K11520">
        <v>1</v>
      </c>
      <c r="L11520" s="2">
        <v>6500</v>
      </c>
      <c r="M11520">
        <v>10</v>
      </c>
      <c r="N11520" s="2">
        <v>6500</v>
      </c>
      <c r="O11520" s="2">
        <v>650</v>
      </c>
      <c r="P11520" s="2">
        <v>5850</v>
      </c>
      <c r="Q11520" s="2">
        <v>3412.73</v>
      </c>
      <c r="R11520" s="2">
        <v>2437.27</v>
      </c>
      <c r="S11520" t="s">
        <v>36</v>
      </c>
      <c r="T11520" t="s">
        <v>65</v>
      </c>
      <c r="U11520" t="s">
        <v>65</v>
      </c>
      <c r="V11520" t="s">
        <v>39</v>
      </c>
      <c r="W11520" t="s">
        <v>124</v>
      </c>
      <c r="X11520" t="s">
        <v>41</v>
      </c>
      <c r="Y11520" t="s">
        <v>56</v>
      </c>
      <c r="Z11520" t="s">
        <v>43</v>
      </c>
      <c r="AA11520" t="s">
        <v>44</v>
      </c>
      <c r="AB11520" t="s">
        <v>44</v>
      </c>
    </row>
    <row r="11521" spans="1:28" x14ac:dyDescent="0.25">
      <c r="A11521" t="s">
        <v>16640</v>
      </c>
      <c r="B11521" s="1">
        <v>46212</v>
      </c>
      <c r="C11521" t="s">
        <v>3928</v>
      </c>
      <c r="D11521" t="s">
        <v>3929</v>
      </c>
      <c r="E11521">
        <v>54</v>
      </c>
      <c r="F11521" t="s">
        <v>48</v>
      </c>
      <c r="G11521" t="s">
        <v>202</v>
      </c>
      <c r="H11521" t="s">
        <v>203</v>
      </c>
      <c r="I11521" t="s">
        <v>103</v>
      </c>
      <c r="J11521" t="s">
        <v>104</v>
      </c>
      <c r="K11521">
        <v>4</v>
      </c>
      <c r="L11521" s="2">
        <v>550</v>
      </c>
      <c r="M11521">
        <v>0</v>
      </c>
      <c r="N11521" s="2">
        <v>2200</v>
      </c>
      <c r="O11521" s="2">
        <v>0</v>
      </c>
      <c r="P11521" s="2">
        <v>2200</v>
      </c>
      <c r="Q11521" s="2">
        <v>1364.84</v>
      </c>
      <c r="R11521" s="2">
        <v>835.16</v>
      </c>
      <c r="S11521" t="s">
        <v>36</v>
      </c>
      <c r="T11521" t="s">
        <v>163</v>
      </c>
      <c r="U11521" t="s">
        <v>164</v>
      </c>
      <c r="V11521" t="s">
        <v>39</v>
      </c>
      <c r="W11521" t="s">
        <v>83</v>
      </c>
      <c r="X11521" t="s">
        <v>67</v>
      </c>
      <c r="Y11521" t="s">
        <v>56</v>
      </c>
      <c r="Z11521" t="s">
        <v>43</v>
      </c>
      <c r="AA11521" t="s">
        <v>44</v>
      </c>
      <c r="AB11521" t="s">
        <v>44</v>
      </c>
    </row>
    <row r="11522" spans="1:28" x14ac:dyDescent="0.25">
      <c r="A11522" t="s">
        <v>16641</v>
      </c>
      <c r="B11522" s="1">
        <v>46212</v>
      </c>
      <c r="C11522" t="s">
        <v>2930</v>
      </c>
      <c r="D11522" t="s">
        <v>2931</v>
      </c>
      <c r="E11522">
        <v>43</v>
      </c>
      <c r="F11522" t="s">
        <v>48</v>
      </c>
      <c r="G11522" t="s">
        <v>318</v>
      </c>
      <c r="H11522" t="s">
        <v>319</v>
      </c>
      <c r="I11522" t="s">
        <v>34</v>
      </c>
      <c r="J11522" t="s">
        <v>190</v>
      </c>
      <c r="K11522">
        <v>1</v>
      </c>
      <c r="L11522" s="2">
        <v>2500</v>
      </c>
      <c r="M11522">
        <v>10</v>
      </c>
      <c r="N11522" s="2">
        <v>2500</v>
      </c>
      <c r="O11522" s="2">
        <v>250</v>
      </c>
      <c r="P11522" s="2">
        <v>2250</v>
      </c>
      <c r="Q11522" s="2">
        <v>1586.77</v>
      </c>
      <c r="R11522" s="2">
        <v>663.23</v>
      </c>
      <c r="S11522" t="s">
        <v>36</v>
      </c>
      <c r="T11522" t="s">
        <v>114</v>
      </c>
      <c r="U11522" t="s">
        <v>115</v>
      </c>
      <c r="V11522" t="s">
        <v>39</v>
      </c>
      <c r="W11522" t="s">
        <v>92</v>
      </c>
      <c r="X11522" t="s">
        <v>97</v>
      </c>
      <c r="Y11522" t="s">
        <v>56</v>
      </c>
      <c r="Z11522" t="s">
        <v>43</v>
      </c>
      <c r="AA11522" t="s">
        <v>44</v>
      </c>
      <c r="AB11522" t="s">
        <v>44</v>
      </c>
    </row>
    <row r="11523" spans="1:28" x14ac:dyDescent="0.25">
      <c r="A11523" t="s">
        <v>16642</v>
      </c>
      <c r="B11523" s="1">
        <v>46213</v>
      </c>
      <c r="C11523" t="s">
        <v>7595</v>
      </c>
      <c r="D11523" t="s">
        <v>7596</v>
      </c>
      <c r="E11523">
        <v>23</v>
      </c>
      <c r="F11523" t="s">
        <v>48</v>
      </c>
      <c r="G11523" t="s">
        <v>88</v>
      </c>
      <c r="H11523" t="s">
        <v>89</v>
      </c>
      <c r="I11523" t="s">
        <v>62</v>
      </c>
      <c r="J11523" t="s">
        <v>63</v>
      </c>
      <c r="K11523">
        <v>3</v>
      </c>
      <c r="L11523" s="2">
        <v>4200</v>
      </c>
      <c r="M11523">
        <v>15</v>
      </c>
      <c r="N11523" s="2">
        <v>12600</v>
      </c>
      <c r="O11523" s="2">
        <v>1890</v>
      </c>
      <c r="P11523" s="2">
        <v>10710</v>
      </c>
      <c r="Q11523" s="2">
        <v>8236.11</v>
      </c>
      <c r="R11523" s="2">
        <v>2473.89</v>
      </c>
      <c r="S11523" t="s">
        <v>36</v>
      </c>
      <c r="T11523" t="s">
        <v>90</v>
      </c>
      <c r="U11523" t="s">
        <v>91</v>
      </c>
      <c r="V11523" t="s">
        <v>39</v>
      </c>
      <c r="W11523" t="s">
        <v>66</v>
      </c>
      <c r="X11523" t="s">
        <v>41</v>
      </c>
      <c r="Y11523" t="s">
        <v>84</v>
      </c>
      <c r="Z11523" t="s">
        <v>43</v>
      </c>
      <c r="AA11523" t="s">
        <v>44</v>
      </c>
      <c r="AB11523" t="s">
        <v>44</v>
      </c>
    </row>
    <row r="11524" spans="1:28" x14ac:dyDescent="0.25">
      <c r="A11524" t="s">
        <v>16643</v>
      </c>
      <c r="B11524" s="1">
        <v>46213</v>
      </c>
      <c r="C11524" t="s">
        <v>5563</v>
      </c>
      <c r="D11524" t="s">
        <v>5564</v>
      </c>
      <c r="E11524">
        <v>30</v>
      </c>
      <c r="F11524" t="s">
        <v>48</v>
      </c>
      <c r="G11524" t="s">
        <v>158</v>
      </c>
      <c r="H11524" t="s">
        <v>159</v>
      </c>
      <c r="I11524" t="s">
        <v>51</v>
      </c>
      <c r="J11524" t="s">
        <v>52</v>
      </c>
      <c r="K11524">
        <v>4</v>
      </c>
      <c r="L11524" s="2">
        <v>650</v>
      </c>
      <c r="M11524">
        <v>5</v>
      </c>
      <c r="N11524" s="2">
        <v>2600</v>
      </c>
      <c r="O11524" s="2">
        <v>130</v>
      </c>
      <c r="P11524" s="2">
        <v>2470</v>
      </c>
      <c r="Q11524" s="2">
        <v>1715.6</v>
      </c>
      <c r="R11524" s="2">
        <v>754.4</v>
      </c>
      <c r="S11524" t="s">
        <v>53</v>
      </c>
      <c r="T11524" t="s">
        <v>105</v>
      </c>
      <c r="U11524" t="s">
        <v>106</v>
      </c>
      <c r="V11524" t="s">
        <v>39</v>
      </c>
      <c r="W11524" t="s">
        <v>92</v>
      </c>
      <c r="X11524" t="s">
        <v>67</v>
      </c>
      <c r="Y11524" t="s">
        <v>56</v>
      </c>
      <c r="Z11524" t="s">
        <v>43</v>
      </c>
      <c r="AA11524" t="s">
        <v>44</v>
      </c>
      <c r="AB11524" t="s">
        <v>44</v>
      </c>
    </row>
    <row r="11525" spans="1:28" x14ac:dyDescent="0.25">
      <c r="A11525" t="s">
        <v>16644</v>
      </c>
      <c r="B11525" s="1">
        <v>46213</v>
      </c>
      <c r="C11525" t="s">
        <v>12143</v>
      </c>
      <c r="D11525" t="s">
        <v>12144</v>
      </c>
      <c r="E11525">
        <v>21</v>
      </c>
      <c r="F11525" t="s">
        <v>31</v>
      </c>
      <c r="G11525" t="s">
        <v>436</v>
      </c>
      <c r="H11525" t="s">
        <v>437</v>
      </c>
      <c r="I11525" t="s">
        <v>74</v>
      </c>
      <c r="J11525" t="s">
        <v>190</v>
      </c>
      <c r="K11525">
        <v>1</v>
      </c>
      <c r="L11525" s="2">
        <v>1800</v>
      </c>
      <c r="M11525">
        <v>0</v>
      </c>
      <c r="N11525" s="2">
        <v>1800</v>
      </c>
      <c r="O11525" s="2">
        <v>0</v>
      </c>
      <c r="P11525" s="2">
        <v>1800</v>
      </c>
      <c r="Q11525" s="2">
        <v>1332.58</v>
      </c>
      <c r="R11525" s="2">
        <v>467.42</v>
      </c>
      <c r="S11525" t="s">
        <v>53</v>
      </c>
      <c r="T11525" t="s">
        <v>105</v>
      </c>
      <c r="U11525" t="s">
        <v>106</v>
      </c>
      <c r="V11525" t="s">
        <v>39</v>
      </c>
      <c r="W11525" t="s">
        <v>66</v>
      </c>
      <c r="X11525" t="s">
        <v>41</v>
      </c>
      <c r="Y11525" t="s">
        <v>56</v>
      </c>
      <c r="Z11525" t="s">
        <v>144</v>
      </c>
      <c r="AA11525" t="s">
        <v>44</v>
      </c>
      <c r="AB11525" t="s">
        <v>44</v>
      </c>
    </row>
    <row r="11526" spans="1:28" x14ac:dyDescent="0.25">
      <c r="A11526" t="s">
        <v>16645</v>
      </c>
      <c r="B11526" s="1">
        <v>46213</v>
      </c>
      <c r="C11526" t="s">
        <v>3119</v>
      </c>
      <c r="D11526" t="s">
        <v>3120</v>
      </c>
      <c r="E11526">
        <v>40</v>
      </c>
      <c r="F11526" t="s">
        <v>31</v>
      </c>
      <c r="G11526" t="s">
        <v>202</v>
      </c>
      <c r="H11526" t="s">
        <v>203</v>
      </c>
      <c r="I11526" t="s">
        <v>103</v>
      </c>
      <c r="J11526" t="s">
        <v>104</v>
      </c>
      <c r="K11526">
        <v>2</v>
      </c>
      <c r="L11526" s="2">
        <v>550</v>
      </c>
      <c r="M11526">
        <v>15</v>
      </c>
      <c r="N11526" s="2">
        <v>1100</v>
      </c>
      <c r="O11526" s="2">
        <v>165</v>
      </c>
      <c r="P11526" s="2">
        <v>935</v>
      </c>
      <c r="Q11526" s="2">
        <v>620.01</v>
      </c>
      <c r="R11526" s="2">
        <v>314.99</v>
      </c>
      <c r="S11526" t="s">
        <v>64</v>
      </c>
      <c r="T11526" t="s">
        <v>65</v>
      </c>
      <c r="U11526" t="s">
        <v>65</v>
      </c>
      <c r="V11526" t="s">
        <v>39</v>
      </c>
      <c r="W11526" t="s">
        <v>92</v>
      </c>
      <c r="X11526" t="s">
        <v>41</v>
      </c>
      <c r="Y11526" t="s">
        <v>84</v>
      </c>
      <c r="Z11526" t="s">
        <v>107</v>
      </c>
      <c r="AA11526" t="s">
        <v>44</v>
      </c>
      <c r="AB11526" t="s">
        <v>44</v>
      </c>
    </row>
    <row r="11527" spans="1:28" x14ac:dyDescent="0.25">
      <c r="A11527" t="s">
        <v>16646</v>
      </c>
      <c r="B11527" s="1">
        <v>46213</v>
      </c>
      <c r="C11527" t="s">
        <v>6603</v>
      </c>
      <c r="D11527" t="s">
        <v>6604</v>
      </c>
      <c r="E11527">
        <v>32</v>
      </c>
      <c r="F11527" t="s">
        <v>31</v>
      </c>
      <c r="G11527" t="s">
        <v>158</v>
      </c>
      <c r="H11527" t="s">
        <v>159</v>
      </c>
      <c r="I11527" t="s">
        <v>51</v>
      </c>
      <c r="J11527" t="s">
        <v>52</v>
      </c>
      <c r="K11527">
        <v>2</v>
      </c>
      <c r="L11527" s="2">
        <v>650</v>
      </c>
      <c r="M11527">
        <v>15</v>
      </c>
      <c r="N11527" s="2">
        <v>1300</v>
      </c>
      <c r="O11527" s="2">
        <v>195</v>
      </c>
      <c r="P11527" s="2">
        <v>1105</v>
      </c>
      <c r="Q11527" s="2">
        <v>880.37</v>
      </c>
      <c r="R11527" s="2">
        <v>224.63</v>
      </c>
      <c r="S11527" t="s">
        <v>53</v>
      </c>
      <c r="T11527" t="s">
        <v>90</v>
      </c>
      <c r="U11527" t="s">
        <v>91</v>
      </c>
      <c r="V11527" t="s">
        <v>39</v>
      </c>
      <c r="W11527" t="s">
        <v>137</v>
      </c>
      <c r="X11527" t="s">
        <v>97</v>
      </c>
      <c r="Y11527" t="s">
        <v>56</v>
      </c>
      <c r="Z11527" t="s">
        <v>43</v>
      </c>
      <c r="AA11527" t="s">
        <v>44</v>
      </c>
      <c r="AB11527" t="s">
        <v>44</v>
      </c>
    </row>
    <row r="11528" spans="1:28" x14ac:dyDescent="0.25">
      <c r="A11528" t="s">
        <v>16647</v>
      </c>
      <c r="B11528" s="1">
        <v>46213</v>
      </c>
      <c r="C11528" t="s">
        <v>5083</v>
      </c>
      <c r="D11528" t="s">
        <v>5084</v>
      </c>
      <c r="E11528">
        <v>34</v>
      </c>
      <c r="F11528" t="s">
        <v>48</v>
      </c>
      <c r="G11528" t="s">
        <v>141</v>
      </c>
      <c r="H11528" t="s">
        <v>142</v>
      </c>
      <c r="I11528" t="s">
        <v>74</v>
      </c>
      <c r="J11528" t="s">
        <v>143</v>
      </c>
      <c r="K11528">
        <v>1</v>
      </c>
      <c r="L11528" s="2">
        <v>900</v>
      </c>
      <c r="M11528">
        <v>15</v>
      </c>
      <c r="N11528" s="2">
        <v>900</v>
      </c>
      <c r="O11528" s="2">
        <v>135</v>
      </c>
      <c r="P11528" s="2">
        <v>765</v>
      </c>
      <c r="Q11528" s="2">
        <v>603</v>
      </c>
      <c r="R11528" s="2">
        <v>162</v>
      </c>
      <c r="S11528" t="s">
        <v>64</v>
      </c>
      <c r="T11528" t="s">
        <v>163</v>
      </c>
      <c r="U11528" t="s">
        <v>164</v>
      </c>
      <c r="V11528" t="s">
        <v>39</v>
      </c>
      <c r="W11528" t="s">
        <v>137</v>
      </c>
      <c r="X11528" t="s">
        <v>41</v>
      </c>
      <c r="Y11528" t="s">
        <v>56</v>
      </c>
      <c r="Z11528" t="s">
        <v>107</v>
      </c>
      <c r="AA11528" t="s">
        <v>44</v>
      </c>
      <c r="AB11528" t="s">
        <v>44</v>
      </c>
    </row>
    <row r="11529" spans="1:28" x14ac:dyDescent="0.25">
      <c r="A11529" t="s">
        <v>16648</v>
      </c>
      <c r="B11529" s="1">
        <v>46213</v>
      </c>
      <c r="C11529" t="s">
        <v>5298</v>
      </c>
      <c r="D11529" t="s">
        <v>5299</v>
      </c>
      <c r="E11529">
        <v>29</v>
      </c>
      <c r="F11529" t="s">
        <v>31</v>
      </c>
      <c r="G11529" t="s">
        <v>168</v>
      </c>
      <c r="H11529" t="s">
        <v>169</v>
      </c>
      <c r="I11529" t="s">
        <v>62</v>
      </c>
      <c r="J11529" t="s">
        <v>143</v>
      </c>
      <c r="K11529">
        <v>1</v>
      </c>
      <c r="L11529" s="2">
        <v>1800</v>
      </c>
      <c r="M11529">
        <v>25</v>
      </c>
      <c r="N11529" s="2">
        <v>1800</v>
      </c>
      <c r="O11529" s="2">
        <v>450</v>
      </c>
      <c r="P11529" s="2">
        <v>1350</v>
      </c>
      <c r="Q11529" s="2">
        <v>1018.66</v>
      </c>
      <c r="R11529" s="2">
        <v>331.34</v>
      </c>
      <c r="S11529" t="s">
        <v>53</v>
      </c>
      <c r="T11529" t="s">
        <v>114</v>
      </c>
      <c r="U11529" t="s">
        <v>115</v>
      </c>
      <c r="V11529" t="s">
        <v>39</v>
      </c>
      <c r="W11529" t="s">
        <v>83</v>
      </c>
      <c r="X11529" t="s">
        <v>67</v>
      </c>
      <c r="Y11529" t="s">
        <v>42</v>
      </c>
      <c r="Z11529" t="s">
        <v>223</v>
      </c>
      <c r="AA11529" t="s">
        <v>44</v>
      </c>
      <c r="AB11529" t="s">
        <v>44</v>
      </c>
    </row>
    <row r="11530" spans="1:28" x14ac:dyDescent="0.25">
      <c r="A11530" t="s">
        <v>16649</v>
      </c>
      <c r="B11530" s="1">
        <v>46213</v>
      </c>
      <c r="C11530" t="s">
        <v>1395</v>
      </c>
      <c r="D11530" t="s">
        <v>1396</v>
      </c>
      <c r="E11530">
        <v>59</v>
      </c>
      <c r="F11530" t="s">
        <v>48</v>
      </c>
      <c r="G11530" t="s">
        <v>202</v>
      </c>
      <c r="H11530" t="s">
        <v>203</v>
      </c>
      <c r="I11530" t="s">
        <v>103</v>
      </c>
      <c r="J11530" t="s">
        <v>104</v>
      </c>
      <c r="K11530">
        <v>3</v>
      </c>
      <c r="L11530" s="2">
        <v>550</v>
      </c>
      <c r="M11530">
        <v>20</v>
      </c>
      <c r="N11530" s="2">
        <v>1650</v>
      </c>
      <c r="O11530" s="2">
        <v>330</v>
      </c>
      <c r="P11530" s="2">
        <v>1320</v>
      </c>
      <c r="Q11530" s="2">
        <v>747.91</v>
      </c>
      <c r="R11530" s="2">
        <v>572.09</v>
      </c>
      <c r="S11530" t="s">
        <v>36</v>
      </c>
      <c r="T11530" t="s">
        <v>222</v>
      </c>
      <c r="U11530" t="s">
        <v>38</v>
      </c>
      <c r="V11530" t="s">
        <v>39</v>
      </c>
      <c r="W11530" t="s">
        <v>137</v>
      </c>
      <c r="X11530" t="s">
        <v>97</v>
      </c>
      <c r="Y11530" t="s">
        <v>56</v>
      </c>
      <c r="Z11530" t="s">
        <v>43</v>
      </c>
      <c r="AA11530" t="s">
        <v>44</v>
      </c>
      <c r="AB11530" t="s">
        <v>44</v>
      </c>
    </row>
    <row r="11531" spans="1:28" x14ac:dyDescent="0.25">
      <c r="A11531" t="s">
        <v>16650</v>
      </c>
      <c r="B11531" s="1">
        <v>46213</v>
      </c>
      <c r="C11531" t="s">
        <v>12301</v>
      </c>
      <c r="D11531" t="s">
        <v>12302</v>
      </c>
      <c r="E11531">
        <v>49</v>
      </c>
      <c r="F11531" t="s">
        <v>48</v>
      </c>
      <c r="G11531" t="s">
        <v>101</v>
      </c>
      <c r="H11531" t="s">
        <v>102</v>
      </c>
      <c r="I11531" t="s">
        <v>103</v>
      </c>
      <c r="J11531" t="s">
        <v>104</v>
      </c>
      <c r="K11531">
        <v>1</v>
      </c>
      <c r="L11531" s="2">
        <v>1800</v>
      </c>
      <c r="M11531">
        <v>5</v>
      </c>
      <c r="N11531" s="2">
        <v>1800</v>
      </c>
      <c r="O11531" s="2">
        <v>90</v>
      </c>
      <c r="P11531" s="2">
        <v>1710</v>
      </c>
      <c r="Q11531" s="2">
        <v>1174.21</v>
      </c>
      <c r="R11531" s="2">
        <v>535.79</v>
      </c>
      <c r="S11531" t="s">
        <v>53</v>
      </c>
      <c r="T11531" t="s">
        <v>90</v>
      </c>
      <c r="U11531" t="s">
        <v>91</v>
      </c>
      <c r="V11531" t="s">
        <v>39</v>
      </c>
      <c r="W11531" t="s">
        <v>40</v>
      </c>
      <c r="X11531" t="s">
        <v>67</v>
      </c>
      <c r="Y11531" t="s">
        <v>56</v>
      </c>
      <c r="Z11531" t="s">
        <v>43</v>
      </c>
      <c r="AA11531" t="s">
        <v>44</v>
      </c>
      <c r="AB11531" t="s">
        <v>44</v>
      </c>
    </row>
    <row r="11532" spans="1:28" x14ac:dyDescent="0.25">
      <c r="A11532" t="s">
        <v>16651</v>
      </c>
      <c r="B11532" s="1">
        <v>46213</v>
      </c>
      <c r="C11532" t="s">
        <v>4419</v>
      </c>
      <c r="D11532" t="s">
        <v>4420</v>
      </c>
      <c r="E11532">
        <v>44</v>
      </c>
      <c r="F11532" t="s">
        <v>48</v>
      </c>
      <c r="G11532" t="s">
        <v>344</v>
      </c>
      <c r="H11532" t="s">
        <v>345</v>
      </c>
      <c r="I11532" t="s">
        <v>34</v>
      </c>
      <c r="J11532" t="s">
        <v>121</v>
      </c>
      <c r="K11532">
        <v>3</v>
      </c>
      <c r="L11532" s="2">
        <v>1600</v>
      </c>
      <c r="M11532">
        <v>5</v>
      </c>
      <c r="N11532" s="2">
        <v>4800</v>
      </c>
      <c r="O11532" s="2">
        <v>240</v>
      </c>
      <c r="P11532" s="2">
        <v>4560</v>
      </c>
      <c r="Q11532" s="2">
        <v>3563.63</v>
      </c>
      <c r="R11532" s="2">
        <v>996.37</v>
      </c>
      <c r="S11532" t="s">
        <v>53</v>
      </c>
      <c r="T11532" t="s">
        <v>578</v>
      </c>
      <c r="U11532" t="s">
        <v>579</v>
      </c>
      <c r="V11532" t="s">
        <v>39</v>
      </c>
      <c r="W11532" t="s">
        <v>66</v>
      </c>
      <c r="X11532" t="s">
        <v>97</v>
      </c>
      <c r="Y11532" t="s">
        <v>56</v>
      </c>
      <c r="Z11532" t="s">
        <v>43</v>
      </c>
      <c r="AA11532" t="s">
        <v>44</v>
      </c>
      <c r="AB11532" t="s">
        <v>44</v>
      </c>
    </row>
    <row r="11533" spans="1:28" x14ac:dyDescent="0.25">
      <c r="A11533" t="s">
        <v>16652</v>
      </c>
      <c r="B11533" s="1">
        <v>46213</v>
      </c>
      <c r="C11533" t="s">
        <v>5504</v>
      </c>
      <c r="D11533" t="s">
        <v>5505</v>
      </c>
      <c r="E11533">
        <v>31</v>
      </c>
      <c r="F11533" t="s">
        <v>31</v>
      </c>
      <c r="G11533" t="s">
        <v>352</v>
      </c>
      <c r="H11533" t="s">
        <v>353</v>
      </c>
      <c r="I11533" t="s">
        <v>103</v>
      </c>
      <c r="J11533" t="s">
        <v>104</v>
      </c>
      <c r="K11533">
        <v>3</v>
      </c>
      <c r="L11533" s="2">
        <v>850</v>
      </c>
      <c r="M11533">
        <v>15</v>
      </c>
      <c r="N11533" s="2">
        <v>2550</v>
      </c>
      <c r="O11533" s="2">
        <v>382.5</v>
      </c>
      <c r="P11533" s="2">
        <v>2167.5</v>
      </c>
      <c r="Q11533" s="2">
        <v>1273.6099999999999</v>
      </c>
      <c r="R11533" s="2">
        <v>893.89</v>
      </c>
      <c r="S11533" t="s">
        <v>53</v>
      </c>
      <c r="T11533" t="s">
        <v>114</v>
      </c>
      <c r="U11533" t="s">
        <v>115</v>
      </c>
      <c r="V11533" t="s">
        <v>39</v>
      </c>
      <c r="W11533" t="s">
        <v>66</v>
      </c>
      <c r="X11533" t="s">
        <v>97</v>
      </c>
      <c r="Y11533" t="s">
        <v>56</v>
      </c>
      <c r="Z11533" t="s">
        <v>508</v>
      </c>
      <c r="AA11533" t="s">
        <v>44</v>
      </c>
      <c r="AB11533" t="s">
        <v>44</v>
      </c>
    </row>
    <row r="11534" spans="1:28" x14ac:dyDescent="0.25">
      <c r="A11534" t="s">
        <v>16653</v>
      </c>
      <c r="B11534" s="1">
        <v>46213</v>
      </c>
      <c r="C11534" t="s">
        <v>220</v>
      </c>
      <c r="D11534" t="s">
        <v>221</v>
      </c>
      <c r="E11534">
        <v>39</v>
      </c>
      <c r="F11534" t="s">
        <v>48</v>
      </c>
      <c r="G11534" t="s">
        <v>285</v>
      </c>
      <c r="H11534" t="s">
        <v>286</v>
      </c>
      <c r="I11534" t="s">
        <v>34</v>
      </c>
      <c r="J11534" t="s">
        <v>121</v>
      </c>
      <c r="K11534">
        <v>2</v>
      </c>
      <c r="L11534" s="2">
        <v>3200</v>
      </c>
      <c r="M11534">
        <v>30</v>
      </c>
      <c r="N11534" s="2">
        <v>6400</v>
      </c>
      <c r="O11534" s="2">
        <v>1920</v>
      </c>
      <c r="P11534" s="2">
        <v>4480</v>
      </c>
      <c r="Q11534" s="2">
        <v>3650.34</v>
      </c>
      <c r="R11534" s="2">
        <v>829.66</v>
      </c>
      <c r="S11534" t="s">
        <v>36</v>
      </c>
      <c r="T11534" t="s">
        <v>96</v>
      </c>
      <c r="U11534" t="s">
        <v>96</v>
      </c>
      <c r="V11534" t="s">
        <v>39</v>
      </c>
      <c r="W11534" t="s">
        <v>83</v>
      </c>
      <c r="X11534" t="s">
        <v>41</v>
      </c>
      <c r="Y11534" t="s">
        <v>56</v>
      </c>
      <c r="Z11534" t="s">
        <v>43</v>
      </c>
      <c r="AA11534" t="s">
        <v>44</v>
      </c>
      <c r="AB11534" t="s">
        <v>44</v>
      </c>
    </row>
    <row r="11535" spans="1:28" x14ac:dyDescent="0.25">
      <c r="A11535" t="s">
        <v>16654</v>
      </c>
      <c r="B11535" s="1">
        <v>46214</v>
      </c>
      <c r="C11535" t="s">
        <v>4364</v>
      </c>
      <c r="D11535" t="s">
        <v>4365</v>
      </c>
      <c r="E11535">
        <v>58</v>
      </c>
      <c r="F11535" t="s">
        <v>31</v>
      </c>
      <c r="G11535" t="s">
        <v>352</v>
      </c>
      <c r="H11535" t="s">
        <v>353</v>
      </c>
      <c r="I11535" t="s">
        <v>103</v>
      </c>
      <c r="J11535" t="s">
        <v>104</v>
      </c>
      <c r="K11535">
        <v>2</v>
      </c>
      <c r="L11535" s="2">
        <v>850</v>
      </c>
      <c r="M11535">
        <v>10</v>
      </c>
      <c r="N11535" s="2">
        <v>1700</v>
      </c>
      <c r="O11535" s="2">
        <v>170</v>
      </c>
      <c r="P11535" s="2">
        <v>1530</v>
      </c>
      <c r="Q11535" s="2">
        <v>968.31</v>
      </c>
      <c r="R11535" s="2">
        <v>561.69000000000005</v>
      </c>
      <c r="S11535" t="s">
        <v>36</v>
      </c>
      <c r="T11535" t="s">
        <v>105</v>
      </c>
      <c r="U11535" t="s">
        <v>106</v>
      </c>
      <c r="V11535" t="s">
        <v>39</v>
      </c>
      <c r="W11535" t="s">
        <v>40</v>
      </c>
      <c r="X11535" t="s">
        <v>41</v>
      </c>
      <c r="Y11535" t="s">
        <v>56</v>
      </c>
      <c r="Z11535" t="s">
        <v>223</v>
      </c>
      <c r="AA11535" t="s">
        <v>44</v>
      </c>
      <c r="AB11535" t="s">
        <v>44</v>
      </c>
    </row>
    <row r="11536" spans="1:28" x14ac:dyDescent="0.25">
      <c r="A11536" t="s">
        <v>16655</v>
      </c>
      <c r="B11536" s="1">
        <v>46214</v>
      </c>
      <c r="C11536" t="s">
        <v>3885</v>
      </c>
      <c r="D11536" t="s">
        <v>3886</v>
      </c>
      <c r="E11536">
        <v>21</v>
      </c>
      <c r="F11536" t="s">
        <v>111</v>
      </c>
      <c r="G11536" t="s">
        <v>207</v>
      </c>
      <c r="H11536" t="s">
        <v>208</v>
      </c>
      <c r="I11536" t="s">
        <v>34</v>
      </c>
      <c r="J11536" t="s">
        <v>143</v>
      </c>
      <c r="K11536">
        <v>1</v>
      </c>
      <c r="L11536" s="2">
        <v>18000</v>
      </c>
      <c r="M11536">
        <v>0</v>
      </c>
      <c r="N11536" s="2">
        <v>18000</v>
      </c>
      <c r="O11536" s="2">
        <v>0</v>
      </c>
      <c r="P11536" s="2">
        <v>18000</v>
      </c>
      <c r="Q11536" s="2">
        <v>14651.53</v>
      </c>
      <c r="R11536" s="2">
        <v>3348.47</v>
      </c>
      <c r="S11536" t="s">
        <v>53</v>
      </c>
      <c r="T11536" t="s">
        <v>178</v>
      </c>
      <c r="U11536" t="s">
        <v>154</v>
      </c>
      <c r="V11536" t="s">
        <v>39</v>
      </c>
      <c r="W11536" t="s">
        <v>124</v>
      </c>
      <c r="X11536" t="s">
        <v>41</v>
      </c>
      <c r="Y11536" t="s">
        <v>56</v>
      </c>
      <c r="Z11536" t="s">
        <v>43</v>
      </c>
      <c r="AA11536" t="s">
        <v>44</v>
      </c>
      <c r="AB11536" t="s">
        <v>44</v>
      </c>
    </row>
    <row r="11537" spans="1:28" x14ac:dyDescent="0.25">
      <c r="A11537" t="s">
        <v>16656</v>
      </c>
      <c r="B11537" s="1">
        <v>46214</v>
      </c>
      <c r="C11537" t="s">
        <v>8710</v>
      </c>
      <c r="D11537" t="s">
        <v>8711</v>
      </c>
      <c r="E11537">
        <v>48</v>
      </c>
      <c r="F11537" t="s">
        <v>31</v>
      </c>
      <c r="G11537" t="s">
        <v>112</v>
      </c>
      <c r="H11537" t="s">
        <v>113</v>
      </c>
      <c r="I11537" t="s">
        <v>103</v>
      </c>
      <c r="J11537" t="s">
        <v>104</v>
      </c>
      <c r="K11537">
        <v>3</v>
      </c>
      <c r="L11537" s="2">
        <v>650</v>
      </c>
      <c r="M11537">
        <v>0</v>
      </c>
      <c r="N11537" s="2">
        <v>1950</v>
      </c>
      <c r="O11537" s="2">
        <v>0</v>
      </c>
      <c r="P11537" s="2">
        <v>1950</v>
      </c>
      <c r="Q11537" s="2">
        <v>1252.1099999999999</v>
      </c>
      <c r="R11537" s="2">
        <v>697.89</v>
      </c>
      <c r="S11537" t="s">
        <v>53</v>
      </c>
      <c r="T11537" t="s">
        <v>37</v>
      </c>
      <c r="U11537" t="s">
        <v>38</v>
      </c>
      <c r="V11537" t="s">
        <v>39</v>
      </c>
      <c r="W11537" t="s">
        <v>137</v>
      </c>
      <c r="X11537" t="s">
        <v>41</v>
      </c>
      <c r="Y11537" t="s">
        <v>42</v>
      </c>
      <c r="Z11537" t="s">
        <v>43</v>
      </c>
      <c r="AA11537" t="s">
        <v>44</v>
      </c>
      <c r="AB11537" t="s">
        <v>44</v>
      </c>
    </row>
    <row r="11538" spans="1:28" x14ac:dyDescent="0.25">
      <c r="A11538" t="s">
        <v>16657</v>
      </c>
      <c r="B11538" s="1">
        <v>46214</v>
      </c>
      <c r="C11538" t="s">
        <v>6994</v>
      </c>
      <c r="D11538" t="s">
        <v>6995</v>
      </c>
      <c r="E11538">
        <v>18</v>
      </c>
      <c r="F11538" t="s">
        <v>48</v>
      </c>
      <c r="G11538" t="s">
        <v>202</v>
      </c>
      <c r="H11538" t="s">
        <v>203</v>
      </c>
      <c r="I11538" t="s">
        <v>103</v>
      </c>
      <c r="J11538" t="s">
        <v>104</v>
      </c>
      <c r="K11538">
        <v>2</v>
      </c>
      <c r="L11538" s="2">
        <v>550</v>
      </c>
      <c r="M11538">
        <v>5</v>
      </c>
      <c r="N11538" s="2">
        <v>1100</v>
      </c>
      <c r="O11538" s="2">
        <v>55</v>
      </c>
      <c r="P11538" s="2">
        <v>1045</v>
      </c>
      <c r="Q11538" s="2">
        <v>831.71</v>
      </c>
      <c r="R11538" s="2">
        <v>213.29</v>
      </c>
      <c r="S11538" t="s">
        <v>64</v>
      </c>
      <c r="T11538" t="s">
        <v>263</v>
      </c>
      <c r="U11538" t="s">
        <v>91</v>
      </c>
      <c r="V11538" t="s">
        <v>39</v>
      </c>
      <c r="W11538" t="s">
        <v>66</v>
      </c>
      <c r="X11538" t="s">
        <v>97</v>
      </c>
      <c r="Y11538" t="s">
        <v>56</v>
      </c>
      <c r="Z11538" t="s">
        <v>43</v>
      </c>
      <c r="AA11538" t="s">
        <v>44</v>
      </c>
      <c r="AB11538" t="s">
        <v>44</v>
      </c>
    </row>
    <row r="11539" spans="1:28" x14ac:dyDescent="0.25">
      <c r="A11539" t="s">
        <v>16658</v>
      </c>
      <c r="B11539" s="1">
        <v>46214</v>
      </c>
      <c r="C11539" t="s">
        <v>3297</v>
      </c>
      <c r="D11539" t="s">
        <v>3298</v>
      </c>
      <c r="E11539">
        <v>36</v>
      </c>
      <c r="F11539" t="s">
        <v>48</v>
      </c>
      <c r="G11539" t="s">
        <v>366</v>
      </c>
      <c r="H11539" t="s">
        <v>367</v>
      </c>
      <c r="I11539" t="s">
        <v>34</v>
      </c>
      <c r="J11539" t="s">
        <v>130</v>
      </c>
      <c r="K11539">
        <v>2</v>
      </c>
      <c r="L11539" s="2">
        <v>14500</v>
      </c>
      <c r="M11539">
        <v>0</v>
      </c>
      <c r="N11539" s="2">
        <v>29000</v>
      </c>
      <c r="O11539" s="2">
        <v>0</v>
      </c>
      <c r="P11539" s="2">
        <v>29000</v>
      </c>
      <c r="Q11539" s="2">
        <v>19384.419999999998</v>
      </c>
      <c r="R11539" s="2">
        <v>9615.58</v>
      </c>
      <c r="S11539" t="s">
        <v>36</v>
      </c>
      <c r="T11539" t="s">
        <v>263</v>
      </c>
      <c r="U11539" t="s">
        <v>91</v>
      </c>
      <c r="V11539" t="s">
        <v>39</v>
      </c>
      <c r="W11539" t="s">
        <v>137</v>
      </c>
      <c r="X11539" t="s">
        <v>97</v>
      </c>
      <c r="Y11539" t="s">
        <v>56</v>
      </c>
      <c r="Z11539" t="s">
        <v>508</v>
      </c>
      <c r="AA11539" t="s">
        <v>44</v>
      </c>
      <c r="AB11539" t="s">
        <v>44</v>
      </c>
    </row>
    <row r="11540" spans="1:28" x14ac:dyDescent="0.25">
      <c r="A11540" t="s">
        <v>16659</v>
      </c>
      <c r="B11540" s="1">
        <v>46214</v>
      </c>
      <c r="C11540" t="s">
        <v>9666</v>
      </c>
      <c r="D11540" t="s">
        <v>9667</v>
      </c>
      <c r="E11540">
        <v>46</v>
      </c>
      <c r="F11540" t="s">
        <v>48</v>
      </c>
      <c r="G11540" t="s">
        <v>141</v>
      </c>
      <c r="H11540" t="s">
        <v>142</v>
      </c>
      <c r="I11540" t="s">
        <v>74</v>
      </c>
      <c r="J11540" t="s">
        <v>143</v>
      </c>
      <c r="K11540">
        <v>3</v>
      </c>
      <c r="L11540" s="2">
        <v>900</v>
      </c>
      <c r="M11540">
        <v>5</v>
      </c>
      <c r="N11540" s="2">
        <v>2700</v>
      </c>
      <c r="O11540" s="2">
        <v>135</v>
      </c>
      <c r="P11540" s="2">
        <v>2565</v>
      </c>
      <c r="Q11540" s="2">
        <v>1903.33</v>
      </c>
      <c r="R11540" s="2">
        <v>661.67</v>
      </c>
      <c r="S11540" t="s">
        <v>64</v>
      </c>
      <c r="T11540" t="s">
        <v>90</v>
      </c>
      <c r="U11540" t="s">
        <v>91</v>
      </c>
      <c r="V11540" t="s">
        <v>39</v>
      </c>
      <c r="W11540" t="s">
        <v>66</v>
      </c>
      <c r="X11540" t="s">
        <v>97</v>
      </c>
      <c r="Y11540" t="s">
        <v>56</v>
      </c>
      <c r="Z11540" t="s">
        <v>43</v>
      </c>
      <c r="AA11540" t="s">
        <v>44</v>
      </c>
      <c r="AB11540" t="s">
        <v>44</v>
      </c>
    </row>
    <row r="11541" spans="1:28" x14ac:dyDescent="0.25">
      <c r="A11541" t="s">
        <v>16660</v>
      </c>
      <c r="B11541" s="1">
        <v>46214</v>
      </c>
      <c r="C11541" t="s">
        <v>1879</v>
      </c>
      <c r="D11541" t="s">
        <v>1880</v>
      </c>
      <c r="E11541">
        <v>55</v>
      </c>
      <c r="F11541" t="s">
        <v>31</v>
      </c>
      <c r="G11541" t="s">
        <v>298</v>
      </c>
      <c r="H11541" t="s">
        <v>299</v>
      </c>
      <c r="I11541" t="s">
        <v>103</v>
      </c>
      <c r="J11541" t="s">
        <v>104</v>
      </c>
      <c r="K11541">
        <v>2</v>
      </c>
      <c r="L11541" s="2">
        <v>700</v>
      </c>
      <c r="M11541">
        <v>0</v>
      </c>
      <c r="N11541" s="2">
        <v>1400</v>
      </c>
      <c r="O11541" s="2">
        <v>0</v>
      </c>
      <c r="P11541" s="2">
        <v>1400</v>
      </c>
      <c r="Q11541" s="2">
        <v>851.32</v>
      </c>
      <c r="R11541" s="2">
        <v>548.67999999999995</v>
      </c>
      <c r="S11541" t="s">
        <v>36</v>
      </c>
      <c r="T11541" t="s">
        <v>163</v>
      </c>
      <c r="U11541" t="s">
        <v>164</v>
      </c>
      <c r="V11541" t="s">
        <v>39</v>
      </c>
      <c r="W11541" t="s">
        <v>40</v>
      </c>
      <c r="X11541" t="s">
        <v>41</v>
      </c>
      <c r="Y11541" t="s">
        <v>42</v>
      </c>
      <c r="Z11541" t="s">
        <v>43</v>
      </c>
      <c r="AA11541" t="s">
        <v>44</v>
      </c>
      <c r="AB11541" t="s">
        <v>44</v>
      </c>
    </row>
    <row r="11542" spans="1:28" x14ac:dyDescent="0.25">
      <c r="A11542" t="s">
        <v>16661</v>
      </c>
      <c r="B11542" s="1">
        <v>46214</v>
      </c>
      <c r="C11542" t="s">
        <v>1457</v>
      </c>
      <c r="D11542" t="s">
        <v>1458</v>
      </c>
      <c r="E11542">
        <v>59</v>
      </c>
      <c r="F11542" t="s">
        <v>111</v>
      </c>
      <c r="G11542" t="s">
        <v>88</v>
      </c>
      <c r="H11542" t="s">
        <v>89</v>
      </c>
      <c r="I11542" t="s">
        <v>62</v>
      </c>
      <c r="J11542" t="s">
        <v>63</v>
      </c>
      <c r="K11542">
        <v>4</v>
      </c>
      <c r="L11542" s="2">
        <v>4200</v>
      </c>
      <c r="M11542">
        <v>5</v>
      </c>
      <c r="N11542" s="2">
        <v>16800</v>
      </c>
      <c r="O11542" s="2">
        <v>840</v>
      </c>
      <c r="P11542" s="2">
        <v>15960</v>
      </c>
      <c r="Q11542" s="2">
        <v>9442.16</v>
      </c>
      <c r="R11542" s="2">
        <v>6517.84</v>
      </c>
      <c r="S11542" t="s">
        <v>53</v>
      </c>
      <c r="T11542" t="s">
        <v>398</v>
      </c>
      <c r="U11542" t="s">
        <v>399</v>
      </c>
      <c r="V11542" t="s">
        <v>39</v>
      </c>
      <c r="W11542" t="s">
        <v>40</v>
      </c>
      <c r="X11542" t="s">
        <v>41</v>
      </c>
      <c r="Y11542" t="s">
        <v>56</v>
      </c>
      <c r="Z11542" t="s">
        <v>43</v>
      </c>
      <c r="AA11542" t="s">
        <v>44</v>
      </c>
      <c r="AB11542" t="s">
        <v>44</v>
      </c>
    </row>
    <row r="11543" spans="1:28" x14ac:dyDescent="0.25">
      <c r="A11543" t="s">
        <v>16662</v>
      </c>
      <c r="B11543" s="1">
        <v>46214</v>
      </c>
      <c r="C11543" t="s">
        <v>1506</v>
      </c>
      <c r="D11543" t="s">
        <v>1507</v>
      </c>
      <c r="E11543">
        <v>20</v>
      </c>
      <c r="F11543" t="s">
        <v>48</v>
      </c>
      <c r="G11543" t="s">
        <v>128</v>
      </c>
      <c r="H11543" t="s">
        <v>129</v>
      </c>
      <c r="I11543" t="s">
        <v>74</v>
      </c>
      <c r="J11543" t="s">
        <v>130</v>
      </c>
      <c r="K11543">
        <v>2</v>
      </c>
      <c r="L11543" s="2">
        <v>1700</v>
      </c>
      <c r="M11543">
        <v>10</v>
      </c>
      <c r="N11543" s="2">
        <v>3400</v>
      </c>
      <c r="O11543" s="2">
        <v>340</v>
      </c>
      <c r="P11543" s="2">
        <v>3060</v>
      </c>
      <c r="Q11543" s="2">
        <v>2496.52</v>
      </c>
      <c r="R11543" s="2">
        <v>563.48</v>
      </c>
      <c r="S11543" t="s">
        <v>53</v>
      </c>
      <c r="T11543" t="s">
        <v>290</v>
      </c>
      <c r="U11543" t="s">
        <v>291</v>
      </c>
      <c r="V11543" t="s">
        <v>39</v>
      </c>
      <c r="W11543" t="s">
        <v>92</v>
      </c>
      <c r="X11543" t="s">
        <v>41</v>
      </c>
      <c r="Y11543" t="s">
        <v>56</v>
      </c>
      <c r="Z11543" t="s">
        <v>43</v>
      </c>
      <c r="AA11543" t="s">
        <v>44</v>
      </c>
      <c r="AB11543" t="s">
        <v>44</v>
      </c>
    </row>
    <row r="11544" spans="1:28" x14ac:dyDescent="0.25">
      <c r="A11544" t="s">
        <v>16663</v>
      </c>
      <c r="B11544" s="1">
        <v>46214</v>
      </c>
      <c r="C11544" t="s">
        <v>396</v>
      </c>
      <c r="D11544" t="s">
        <v>397</v>
      </c>
      <c r="E11544">
        <v>29</v>
      </c>
      <c r="F11544" t="s">
        <v>48</v>
      </c>
      <c r="G11544" t="s">
        <v>60</v>
      </c>
      <c r="H11544" t="s">
        <v>61</v>
      </c>
      <c r="I11544" t="s">
        <v>62</v>
      </c>
      <c r="J11544" t="s">
        <v>63</v>
      </c>
      <c r="K11544">
        <v>4</v>
      </c>
      <c r="L11544" s="2">
        <v>3500</v>
      </c>
      <c r="M11544">
        <v>10</v>
      </c>
      <c r="N11544" s="2">
        <v>14000</v>
      </c>
      <c r="O11544" s="2">
        <v>1400</v>
      </c>
      <c r="P11544" s="2">
        <v>12600</v>
      </c>
      <c r="Q11544" s="2">
        <v>10210.99</v>
      </c>
      <c r="R11544" s="2">
        <v>2389.0100000000002</v>
      </c>
      <c r="S11544" t="s">
        <v>53</v>
      </c>
      <c r="T11544" t="s">
        <v>222</v>
      </c>
      <c r="U11544" t="s">
        <v>38</v>
      </c>
      <c r="V11544" t="s">
        <v>39</v>
      </c>
      <c r="W11544" t="s">
        <v>92</v>
      </c>
      <c r="X11544" t="s">
        <v>97</v>
      </c>
      <c r="Y11544" t="s">
        <v>56</v>
      </c>
      <c r="Z11544" t="s">
        <v>43</v>
      </c>
      <c r="AA11544" t="s">
        <v>44</v>
      </c>
      <c r="AB11544" t="s">
        <v>44</v>
      </c>
    </row>
    <row r="11545" spans="1:28" x14ac:dyDescent="0.25">
      <c r="A11545" t="s">
        <v>16664</v>
      </c>
      <c r="B11545" s="1">
        <v>46214</v>
      </c>
      <c r="C11545" t="s">
        <v>10654</v>
      </c>
      <c r="D11545" t="s">
        <v>10655</v>
      </c>
      <c r="E11545">
        <v>37</v>
      </c>
      <c r="F11545" t="s">
        <v>31</v>
      </c>
      <c r="G11545" t="s">
        <v>197</v>
      </c>
      <c r="H11545" t="s">
        <v>198</v>
      </c>
      <c r="I11545" t="s">
        <v>74</v>
      </c>
      <c r="J11545" t="s">
        <v>75</v>
      </c>
      <c r="K11545">
        <v>3</v>
      </c>
      <c r="L11545" s="2">
        <v>2600</v>
      </c>
      <c r="M11545">
        <v>15</v>
      </c>
      <c r="N11545" s="2">
        <v>7800</v>
      </c>
      <c r="O11545" s="2">
        <v>1170</v>
      </c>
      <c r="P11545" s="2">
        <v>6630</v>
      </c>
      <c r="Q11545" s="2">
        <v>4802.18</v>
      </c>
      <c r="R11545" s="2">
        <v>1827.82</v>
      </c>
      <c r="S11545" t="s">
        <v>64</v>
      </c>
      <c r="T11545" t="s">
        <v>122</v>
      </c>
      <c r="U11545" t="s">
        <v>123</v>
      </c>
      <c r="V11545" t="s">
        <v>39</v>
      </c>
      <c r="W11545" t="s">
        <v>137</v>
      </c>
      <c r="X11545" t="s">
        <v>41</v>
      </c>
      <c r="Y11545" t="s">
        <v>56</v>
      </c>
      <c r="Z11545" t="s">
        <v>223</v>
      </c>
      <c r="AA11545" t="s">
        <v>44</v>
      </c>
      <c r="AB11545" t="s">
        <v>44</v>
      </c>
    </row>
    <row r="11546" spans="1:28" x14ac:dyDescent="0.25">
      <c r="A11546" t="s">
        <v>16665</v>
      </c>
      <c r="B11546" s="1">
        <v>46214</v>
      </c>
      <c r="C11546" t="s">
        <v>1626</v>
      </c>
      <c r="D11546" t="s">
        <v>1627</v>
      </c>
      <c r="E11546">
        <v>22</v>
      </c>
      <c r="F11546" t="s">
        <v>111</v>
      </c>
      <c r="G11546" t="s">
        <v>298</v>
      </c>
      <c r="H11546" t="s">
        <v>299</v>
      </c>
      <c r="I11546" t="s">
        <v>103</v>
      </c>
      <c r="J11546" t="s">
        <v>104</v>
      </c>
      <c r="K11546">
        <v>2</v>
      </c>
      <c r="L11546" s="2">
        <v>700</v>
      </c>
      <c r="M11546">
        <v>5</v>
      </c>
      <c r="N11546" s="2">
        <v>1400</v>
      </c>
      <c r="O11546" s="2">
        <v>70</v>
      </c>
      <c r="P11546" s="2">
        <v>1330</v>
      </c>
      <c r="Q11546" s="2">
        <v>913.36</v>
      </c>
      <c r="R11546" s="2">
        <v>416.64</v>
      </c>
      <c r="S11546" t="s">
        <v>53</v>
      </c>
      <c r="T11546" t="s">
        <v>122</v>
      </c>
      <c r="U11546" t="s">
        <v>123</v>
      </c>
      <c r="V11546" t="s">
        <v>39</v>
      </c>
      <c r="W11546" t="s">
        <v>66</v>
      </c>
      <c r="X11546" t="s">
        <v>97</v>
      </c>
      <c r="Y11546" t="s">
        <v>56</v>
      </c>
      <c r="Z11546" t="s">
        <v>43</v>
      </c>
      <c r="AA11546" t="s">
        <v>44</v>
      </c>
      <c r="AB11546" t="s">
        <v>44</v>
      </c>
    </row>
    <row r="11547" spans="1:28" x14ac:dyDescent="0.25">
      <c r="A11547" t="s">
        <v>16666</v>
      </c>
      <c r="B11547" s="1">
        <v>46214</v>
      </c>
      <c r="C11547" t="s">
        <v>4257</v>
      </c>
      <c r="D11547" t="s">
        <v>4258</v>
      </c>
      <c r="E11547">
        <v>27</v>
      </c>
      <c r="F11547" t="s">
        <v>111</v>
      </c>
      <c r="G11547" t="s">
        <v>436</v>
      </c>
      <c r="H11547" t="s">
        <v>437</v>
      </c>
      <c r="I11547" t="s">
        <v>74</v>
      </c>
      <c r="J11547" t="s">
        <v>190</v>
      </c>
      <c r="K11547">
        <v>5</v>
      </c>
      <c r="L11547" s="2">
        <v>1800</v>
      </c>
      <c r="M11547">
        <v>15</v>
      </c>
      <c r="N11547" s="2">
        <v>9000</v>
      </c>
      <c r="O11547" s="2">
        <v>1350</v>
      </c>
      <c r="P11547" s="2">
        <v>7650</v>
      </c>
      <c r="Q11547" s="2">
        <v>4952.71</v>
      </c>
      <c r="R11547" s="2">
        <v>2697.29</v>
      </c>
      <c r="S11547" t="s">
        <v>53</v>
      </c>
      <c r="T11547" t="s">
        <v>222</v>
      </c>
      <c r="U11547" t="s">
        <v>38</v>
      </c>
      <c r="V11547" t="s">
        <v>39</v>
      </c>
      <c r="W11547" t="s">
        <v>137</v>
      </c>
      <c r="X11547" t="s">
        <v>67</v>
      </c>
      <c r="Y11547" t="s">
        <v>42</v>
      </c>
      <c r="Z11547" t="s">
        <v>508</v>
      </c>
      <c r="AA11547" t="s">
        <v>44</v>
      </c>
      <c r="AB11547" t="s">
        <v>44</v>
      </c>
    </row>
    <row r="11548" spans="1:28" x14ac:dyDescent="0.25">
      <c r="A11548" t="s">
        <v>16667</v>
      </c>
      <c r="B11548" s="1">
        <v>46214</v>
      </c>
      <c r="C11548" t="s">
        <v>15836</v>
      </c>
      <c r="D11548" t="s">
        <v>15837</v>
      </c>
      <c r="E11548">
        <v>36</v>
      </c>
      <c r="F11548" t="s">
        <v>31</v>
      </c>
      <c r="G11548" t="s">
        <v>273</v>
      </c>
      <c r="H11548" t="s">
        <v>274</v>
      </c>
      <c r="I11548" t="s">
        <v>51</v>
      </c>
      <c r="J11548" t="s">
        <v>52</v>
      </c>
      <c r="K11548">
        <v>1</v>
      </c>
      <c r="L11548" s="2">
        <v>250</v>
      </c>
      <c r="M11548">
        <v>25</v>
      </c>
      <c r="N11548" s="2">
        <v>250</v>
      </c>
      <c r="O11548" s="2">
        <v>62.5</v>
      </c>
      <c r="P11548" s="2">
        <v>187.5</v>
      </c>
      <c r="Q11548" s="2">
        <v>131.47</v>
      </c>
      <c r="R11548" s="2">
        <v>56.03</v>
      </c>
      <c r="S11548" t="s">
        <v>53</v>
      </c>
      <c r="T11548" t="s">
        <v>90</v>
      </c>
      <c r="U11548" t="s">
        <v>91</v>
      </c>
      <c r="V11548" t="s">
        <v>39</v>
      </c>
      <c r="W11548" t="s">
        <v>40</v>
      </c>
      <c r="X11548" t="s">
        <v>97</v>
      </c>
      <c r="Y11548" t="s">
        <v>56</v>
      </c>
      <c r="Z11548" t="s">
        <v>43</v>
      </c>
      <c r="AA11548" t="s">
        <v>44</v>
      </c>
      <c r="AB11548" t="s">
        <v>44</v>
      </c>
    </row>
    <row r="11549" spans="1:28" x14ac:dyDescent="0.25">
      <c r="A11549" t="s">
        <v>16668</v>
      </c>
      <c r="B11549" s="1">
        <v>46214</v>
      </c>
      <c r="C11549" t="s">
        <v>3199</v>
      </c>
      <c r="D11549" t="s">
        <v>3200</v>
      </c>
      <c r="E11549">
        <v>34</v>
      </c>
      <c r="F11549" t="s">
        <v>31</v>
      </c>
      <c r="G11549" t="s">
        <v>366</v>
      </c>
      <c r="H11549" t="s">
        <v>367</v>
      </c>
      <c r="I11549" t="s">
        <v>34</v>
      </c>
      <c r="J11549" t="s">
        <v>130</v>
      </c>
      <c r="K11549">
        <v>4</v>
      </c>
      <c r="L11549" s="2">
        <v>14500</v>
      </c>
      <c r="M11549">
        <v>25</v>
      </c>
      <c r="N11549" s="2">
        <v>58000</v>
      </c>
      <c r="O11549" s="2">
        <v>14500</v>
      </c>
      <c r="P11549" s="2">
        <v>43500</v>
      </c>
      <c r="Q11549" s="2">
        <v>33448.269999999997</v>
      </c>
      <c r="R11549" s="2">
        <v>10051.73</v>
      </c>
      <c r="S11549" t="s">
        <v>53</v>
      </c>
      <c r="T11549" t="s">
        <v>163</v>
      </c>
      <c r="U11549" t="s">
        <v>164</v>
      </c>
      <c r="V11549" t="s">
        <v>39</v>
      </c>
      <c r="W11549" t="s">
        <v>40</v>
      </c>
      <c r="X11549" t="s">
        <v>67</v>
      </c>
      <c r="Y11549" t="s">
        <v>56</v>
      </c>
      <c r="Z11549" t="s">
        <v>43</v>
      </c>
      <c r="AA11549" t="s">
        <v>44</v>
      </c>
      <c r="AB11549" t="s">
        <v>44</v>
      </c>
    </row>
    <row r="11550" spans="1:28" x14ac:dyDescent="0.25">
      <c r="A11550" t="s">
        <v>16669</v>
      </c>
      <c r="B11550" s="1">
        <v>46214</v>
      </c>
      <c r="C11550" t="s">
        <v>2196</v>
      </c>
      <c r="D11550" t="s">
        <v>2197</v>
      </c>
      <c r="E11550">
        <v>43</v>
      </c>
      <c r="F11550" t="s">
        <v>111</v>
      </c>
      <c r="G11550" t="s">
        <v>32</v>
      </c>
      <c r="H11550" t="s">
        <v>33</v>
      </c>
      <c r="I11550" t="s">
        <v>34</v>
      </c>
      <c r="J11550" t="s">
        <v>35</v>
      </c>
      <c r="K11550">
        <v>2</v>
      </c>
      <c r="L11550" s="2">
        <v>55000</v>
      </c>
      <c r="M11550">
        <v>15</v>
      </c>
      <c r="N11550" s="2">
        <v>110000</v>
      </c>
      <c r="O11550" s="2">
        <v>16500</v>
      </c>
      <c r="P11550" s="2">
        <v>93500</v>
      </c>
      <c r="Q11550" s="2">
        <v>62264.24</v>
      </c>
      <c r="R11550" s="2">
        <v>31235.759999999998</v>
      </c>
      <c r="S11550" t="s">
        <v>53</v>
      </c>
      <c r="T11550" t="s">
        <v>76</v>
      </c>
      <c r="U11550" t="s">
        <v>77</v>
      </c>
      <c r="V11550" t="s">
        <v>39</v>
      </c>
      <c r="W11550" t="s">
        <v>66</v>
      </c>
      <c r="X11550" t="s">
        <v>97</v>
      </c>
      <c r="Y11550" t="s">
        <v>84</v>
      </c>
      <c r="Z11550" t="s">
        <v>43</v>
      </c>
      <c r="AA11550" t="s">
        <v>44</v>
      </c>
      <c r="AB11550" t="s">
        <v>44</v>
      </c>
    </row>
    <row r="11551" spans="1:28" x14ac:dyDescent="0.25">
      <c r="A11551" t="s">
        <v>16670</v>
      </c>
      <c r="B11551" s="1">
        <v>46214</v>
      </c>
      <c r="C11551" t="s">
        <v>1222</v>
      </c>
      <c r="D11551" t="s">
        <v>1223</v>
      </c>
      <c r="E11551">
        <v>35</v>
      </c>
      <c r="F11551" t="s">
        <v>48</v>
      </c>
      <c r="G11551" t="s">
        <v>60</v>
      </c>
      <c r="H11551" t="s">
        <v>61</v>
      </c>
      <c r="I11551" t="s">
        <v>62</v>
      </c>
      <c r="J11551" t="s">
        <v>63</v>
      </c>
      <c r="K11551">
        <v>1</v>
      </c>
      <c r="L11551" s="2">
        <v>3500</v>
      </c>
      <c r="M11551">
        <v>15</v>
      </c>
      <c r="N11551" s="2">
        <v>3500</v>
      </c>
      <c r="O11551" s="2">
        <v>525</v>
      </c>
      <c r="P11551" s="2">
        <v>2975</v>
      </c>
      <c r="Q11551" s="2">
        <v>2182.9899999999998</v>
      </c>
      <c r="R11551" s="2">
        <v>792.01</v>
      </c>
      <c r="S11551" t="s">
        <v>64</v>
      </c>
      <c r="T11551" t="s">
        <v>54</v>
      </c>
      <c r="U11551" t="s">
        <v>55</v>
      </c>
      <c r="V11551" t="s">
        <v>39</v>
      </c>
      <c r="W11551" t="s">
        <v>137</v>
      </c>
      <c r="X11551" t="s">
        <v>41</v>
      </c>
      <c r="Y11551" t="s">
        <v>42</v>
      </c>
      <c r="Z11551" t="s">
        <v>43</v>
      </c>
      <c r="AA11551" t="s">
        <v>44</v>
      </c>
      <c r="AB11551" t="s">
        <v>44</v>
      </c>
    </row>
    <row r="11552" spans="1:28" x14ac:dyDescent="0.25">
      <c r="A11552" t="s">
        <v>16671</v>
      </c>
      <c r="B11552" s="1">
        <v>46215</v>
      </c>
      <c r="C11552" t="s">
        <v>2832</v>
      </c>
      <c r="D11552" t="s">
        <v>2833</v>
      </c>
      <c r="E11552">
        <v>20</v>
      </c>
      <c r="F11552" t="s">
        <v>48</v>
      </c>
      <c r="G11552" t="s">
        <v>134</v>
      </c>
      <c r="H11552" t="s">
        <v>135</v>
      </c>
      <c r="I11552" t="s">
        <v>62</v>
      </c>
      <c r="J11552" t="s">
        <v>130</v>
      </c>
      <c r="K11552">
        <v>1</v>
      </c>
      <c r="L11552" s="2">
        <v>8500</v>
      </c>
      <c r="M11552">
        <v>0</v>
      </c>
      <c r="N11552" s="2">
        <v>8500</v>
      </c>
      <c r="O11552" s="2">
        <v>0</v>
      </c>
      <c r="P11552" s="2">
        <v>8500</v>
      </c>
      <c r="Q11552" s="2">
        <v>6767.19</v>
      </c>
      <c r="R11552" s="2">
        <v>1732.81</v>
      </c>
      <c r="S11552" t="s">
        <v>53</v>
      </c>
      <c r="T11552" t="s">
        <v>114</v>
      </c>
      <c r="U11552" t="s">
        <v>115</v>
      </c>
      <c r="V11552" t="s">
        <v>39</v>
      </c>
      <c r="W11552" t="s">
        <v>66</v>
      </c>
      <c r="X11552" t="s">
        <v>41</v>
      </c>
      <c r="Y11552" t="s">
        <v>56</v>
      </c>
      <c r="Z11552" t="s">
        <v>107</v>
      </c>
      <c r="AA11552" t="s">
        <v>44</v>
      </c>
      <c r="AB11552" t="s">
        <v>44</v>
      </c>
    </row>
    <row r="11553" spans="1:28" x14ac:dyDescent="0.25">
      <c r="A11553" t="s">
        <v>16672</v>
      </c>
      <c r="B11553" s="1">
        <v>46215</v>
      </c>
      <c r="C11553" t="s">
        <v>4337</v>
      </c>
      <c r="D11553" t="s">
        <v>4338</v>
      </c>
      <c r="E11553">
        <v>48</v>
      </c>
      <c r="F11553" t="s">
        <v>31</v>
      </c>
      <c r="G11553" t="s">
        <v>273</v>
      </c>
      <c r="H11553" t="s">
        <v>274</v>
      </c>
      <c r="I11553" t="s">
        <v>51</v>
      </c>
      <c r="J11553" t="s">
        <v>52</v>
      </c>
      <c r="K11553">
        <v>1</v>
      </c>
      <c r="L11553" s="2">
        <v>250</v>
      </c>
      <c r="M11553">
        <v>25</v>
      </c>
      <c r="N11553" s="2">
        <v>250</v>
      </c>
      <c r="O11553" s="2">
        <v>62.5</v>
      </c>
      <c r="P11553" s="2">
        <v>187.5</v>
      </c>
      <c r="Q11553" s="2">
        <v>134.16</v>
      </c>
      <c r="R11553" s="2">
        <v>53.34</v>
      </c>
      <c r="S11553" t="s">
        <v>53</v>
      </c>
      <c r="T11553" t="s">
        <v>178</v>
      </c>
      <c r="U11553" t="s">
        <v>154</v>
      </c>
      <c r="V11553" t="s">
        <v>39</v>
      </c>
      <c r="W11553" t="s">
        <v>92</v>
      </c>
      <c r="X11553" t="s">
        <v>41</v>
      </c>
      <c r="Y11553" t="s">
        <v>56</v>
      </c>
      <c r="Z11553" t="s">
        <v>508</v>
      </c>
      <c r="AA11553" t="s">
        <v>44</v>
      </c>
      <c r="AB11553" t="s">
        <v>44</v>
      </c>
    </row>
    <row r="11554" spans="1:28" x14ac:dyDescent="0.25">
      <c r="A11554" t="s">
        <v>16673</v>
      </c>
      <c r="B11554" s="1">
        <v>46215</v>
      </c>
      <c r="C11554" t="s">
        <v>3550</v>
      </c>
      <c r="D11554" t="s">
        <v>3551</v>
      </c>
      <c r="E11554">
        <v>53</v>
      </c>
      <c r="F11554" t="s">
        <v>48</v>
      </c>
      <c r="G11554" t="s">
        <v>238</v>
      </c>
      <c r="H11554" t="s">
        <v>239</v>
      </c>
      <c r="I11554" t="s">
        <v>62</v>
      </c>
      <c r="J11554" t="s">
        <v>63</v>
      </c>
      <c r="K11554">
        <v>1</v>
      </c>
      <c r="L11554" s="2">
        <v>6500</v>
      </c>
      <c r="M11554">
        <v>20</v>
      </c>
      <c r="N11554" s="2">
        <v>6500</v>
      </c>
      <c r="O11554" s="2">
        <v>1300</v>
      </c>
      <c r="P11554" s="2">
        <v>5200</v>
      </c>
      <c r="Q11554" s="2">
        <v>4076.71</v>
      </c>
      <c r="R11554" s="2">
        <v>1123.29</v>
      </c>
      <c r="S11554" t="s">
        <v>36</v>
      </c>
      <c r="T11554" t="s">
        <v>105</v>
      </c>
      <c r="U11554" t="s">
        <v>106</v>
      </c>
      <c r="V11554" t="s">
        <v>39</v>
      </c>
      <c r="W11554" t="s">
        <v>83</v>
      </c>
      <c r="X11554" t="s">
        <v>41</v>
      </c>
      <c r="Y11554" t="s">
        <v>42</v>
      </c>
      <c r="Z11554" t="s">
        <v>43</v>
      </c>
      <c r="AA11554" t="s">
        <v>44</v>
      </c>
      <c r="AB11554" t="s">
        <v>44</v>
      </c>
    </row>
    <row r="11555" spans="1:28" x14ac:dyDescent="0.25">
      <c r="A11555" t="s">
        <v>16674</v>
      </c>
      <c r="B11555" s="1">
        <v>46215</v>
      </c>
      <c r="C11555" t="s">
        <v>4911</v>
      </c>
      <c r="D11555" t="s">
        <v>4912</v>
      </c>
      <c r="E11555">
        <v>49</v>
      </c>
      <c r="F11555" t="s">
        <v>111</v>
      </c>
      <c r="G11555" t="s">
        <v>202</v>
      </c>
      <c r="H11555" t="s">
        <v>203</v>
      </c>
      <c r="I11555" t="s">
        <v>103</v>
      </c>
      <c r="J11555" t="s">
        <v>104</v>
      </c>
      <c r="K11555">
        <v>2</v>
      </c>
      <c r="L11555" s="2">
        <v>550</v>
      </c>
      <c r="M11555">
        <v>15</v>
      </c>
      <c r="N11555" s="2">
        <v>1100</v>
      </c>
      <c r="O11555" s="2">
        <v>165</v>
      </c>
      <c r="P11555" s="2">
        <v>935</v>
      </c>
      <c r="Q11555" s="2">
        <v>613.99</v>
      </c>
      <c r="R11555" s="2">
        <v>321.01</v>
      </c>
      <c r="S11555" t="s">
        <v>53</v>
      </c>
      <c r="T11555" t="s">
        <v>398</v>
      </c>
      <c r="U11555" t="s">
        <v>399</v>
      </c>
      <c r="V11555" t="s">
        <v>39</v>
      </c>
      <c r="W11555" t="s">
        <v>137</v>
      </c>
      <c r="X11555" t="s">
        <v>41</v>
      </c>
      <c r="Y11555" t="s">
        <v>84</v>
      </c>
      <c r="Z11555" t="s">
        <v>223</v>
      </c>
      <c r="AA11555" t="s">
        <v>68</v>
      </c>
      <c r="AB11555" t="s">
        <v>68</v>
      </c>
    </row>
    <row r="11556" spans="1:28" x14ac:dyDescent="0.25">
      <c r="A11556" t="s">
        <v>16675</v>
      </c>
      <c r="B11556" s="1">
        <v>46215</v>
      </c>
      <c r="C11556" t="s">
        <v>8135</v>
      </c>
      <c r="D11556" t="s">
        <v>8136</v>
      </c>
      <c r="E11556">
        <v>28</v>
      </c>
      <c r="F11556" t="s">
        <v>31</v>
      </c>
      <c r="G11556" t="s">
        <v>49</v>
      </c>
      <c r="H11556" t="s">
        <v>50</v>
      </c>
      <c r="I11556" t="s">
        <v>51</v>
      </c>
      <c r="J11556" t="s">
        <v>52</v>
      </c>
      <c r="K11556">
        <v>1</v>
      </c>
      <c r="L11556" s="2">
        <v>500</v>
      </c>
      <c r="M11556">
        <v>25</v>
      </c>
      <c r="N11556" s="2">
        <v>500</v>
      </c>
      <c r="O11556" s="2">
        <v>125</v>
      </c>
      <c r="P11556" s="2">
        <v>375</v>
      </c>
      <c r="Q11556" s="2">
        <v>307.39</v>
      </c>
      <c r="R11556" s="2">
        <v>67.61</v>
      </c>
      <c r="S11556" t="s">
        <v>53</v>
      </c>
      <c r="T11556" t="s">
        <v>105</v>
      </c>
      <c r="U11556" t="s">
        <v>106</v>
      </c>
      <c r="V11556" t="s">
        <v>39</v>
      </c>
      <c r="W11556" t="s">
        <v>83</v>
      </c>
      <c r="X11556" t="s">
        <v>41</v>
      </c>
      <c r="Y11556" t="s">
        <v>42</v>
      </c>
      <c r="Z11556" t="s">
        <v>43</v>
      </c>
      <c r="AA11556" t="s">
        <v>44</v>
      </c>
      <c r="AB11556" t="s">
        <v>44</v>
      </c>
    </row>
    <row r="11557" spans="1:28" x14ac:dyDescent="0.25">
      <c r="A11557" t="s">
        <v>16676</v>
      </c>
      <c r="B11557" s="1">
        <v>46215</v>
      </c>
      <c r="C11557" t="s">
        <v>8779</v>
      </c>
      <c r="D11557" t="s">
        <v>8780</v>
      </c>
      <c r="E11557">
        <v>40</v>
      </c>
      <c r="F11557" t="s">
        <v>111</v>
      </c>
      <c r="G11557" t="s">
        <v>318</v>
      </c>
      <c r="H11557" t="s">
        <v>319</v>
      </c>
      <c r="I11557" t="s">
        <v>34</v>
      </c>
      <c r="J11557" t="s">
        <v>190</v>
      </c>
      <c r="K11557">
        <v>3</v>
      </c>
      <c r="L11557" s="2">
        <v>2500</v>
      </c>
      <c r="M11557">
        <v>0</v>
      </c>
      <c r="N11557" s="2">
        <v>7500</v>
      </c>
      <c r="O11557" s="2">
        <v>0</v>
      </c>
      <c r="P11557" s="2">
        <v>7500</v>
      </c>
      <c r="Q11557" s="2">
        <v>5193.67</v>
      </c>
      <c r="R11557" s="2">
        <v>2306.33</v>
      </c>
      <c r="S11557" t="s">
        <v>53</v>
      </c>
      <c r="T11557" t="s">
        <v>76</v>
      </c>
      <c r="U11557" t="s">
        <v>77</v>
      </c>
      <c r="V11557" t="s">
        <v>39</v>
      </c>
      <c r="W11557" t="s">
        <v>40</v>
      </c>
      <c r="X11557" t="s">
        <v>41</v>
      </c>
      <c r="Y11557" t="s">
        <v>56</v>
      </c>
      <c r="Z11557" t="s">
        <v>43</v>
      </c>
      <c r="AA11557" t="s">
        <v>44</v>
      </c>
      <c r="AB11557" t="s">
        <v>68</v>
      </c>
    </row>
    <row r="11558" spans="1:28" x14ac:dyDescent="0.25">
      <c r="A11558" t="s">
        <v>16677</v>
      </c>
      <c r="B11558" s="1">
        <v>46215</v>
      </c>
      <c r="C11558" t="s">
        <v>1902</v>
      </c>
      <c r="D11558" t="s">
        <v>1903</v>
      </c>
      <c r="E11558">
        <v>39</v>
      </c>
      <c r="F11558" t="s">
        <v>111</v>
      </c>
      <c r="G11558" t="s">
        <v>352</v>
      </c>
      <c r="H11558" t="s">
        <v>353</v>
      </c>
      <c r="I11558" t="s">
        <v>103</v>
      </c>
      <c r="J11558" t="s">
        <v>104</v>
      </c>
      <c r="K11558">
        <v>1</v>
      </c>
      <c r="L11558" s="2">
        <v>850</v>
      </c>
      <c r="M11558">
        <v>5</v>
      </c>
      <c r="N11558" s="2">
        <v>850</v>
      </c>
      <c r="O11558" s="2">
        <v>42.5</v>
      </c>
      <c r="P11558" s="2">
        <v>807.5</v>
      </c>
      <c r="Q11558" s="2">
        <v>642.16</v>
      </c>
      <c r="R11558" s="2">
        <v>165.34</v>
      </c>
      <c r="S11558" t="s">
        <v>53</v>
      </c>
      <c r="T11558" t="s">
        <v>37</v>
      </c>
      <c r="U11558" t="s">
        <v>38</v>
      </c>
      <c r="V11558" t="s">
        <v>39</v>
      </c>
      <c r="W11558" t="s">
        <v>40</v>
      </c>
      <c r="X11558" t="s">
        <v>67</v>
      </c>
      <c r="Y11558" t="s">
        <v>56</v>
      </c>
      <c r="Z11558" t="s">
        <v>43</v>
      </c>
      <c r="AA11558" t="s">
        <v>44</v>
      </c>
      <c r="AB11558" t="s">
        <v>44</v>
      </c>
    </row>
    <row r="11559" spans="1:28" x14ac:dyDescent="0.25">
      <c r="A11559" t="s">
        <v>16678</v>
      </c>
      <c r="B11559" s="1">
        <v>46215</v>
      </c>
      <c r="C11559" t="s">
        <v>431</v>
      </c>
      <c r="D11559" t="s">
        <v>432</v>
      </c>
      <c r="E11559">
        <v>43</v>
      </c>
      <c r="F11559" t="s">
        <v>111</v>
      </c>
      <c r="G11559" t="s">
        <v>352</v>
      </c>
      <c r="H11559" t="s">
        <v>353</v>
      </c>
      <c r="I11559" t="s">
        <v>103</v>
      </c>
      <c r="J11559" t="s">
        <v>104</v>
      </c>
      <c r="K11559">
        <v>1</v>
      </c>
      <c r="L11559" s="2">
        <v>850</v>
      </c>
      <c r="M11559">
        <v>30</v>
      </c>
      <c r="N11559" s="2">
        <v>850</v>
      </c>
      <c r="O11559" s="2">
        <v>255</v>
      </c>
      <c r="P11559" s="2">
        <v>595</v>
      </c>
      <c r="Q11559" s="2">
        <v>393.65</v>
      </c>
      <c r="R11559" s="2">
        <v>201.35</v>
      </c>
      <c r="S11559" t="s">
        <v>53</v>
      </c>
      <c r="T11559" t="s">
        <v>122</v>
      </c>
      <c r="U11559" t="s">
        <v>123</v>
      </c>
      <c r="V11559" t="s">
        <v>39</v>
      </c>
      <c r="W11559" t="s">
        <v>40</v>
      </c>
      <c r="X11559" t="s">
        <v>97</v>
      </c>
      <c r="Y11559" t="s">
        <v>56</v>
      </c>
      <c r="Z11559" t="s">
        <v>43</v>
      </c>
      <c r="AA11559" t="s">
        <v>68</v>
      </c>
      <c r="AB11559" t="s">
        <v>44</v>
      </c>
    </row>
    <row r="11560" spans="1:28" x14ac:dyDescent="0.25">
      <c r="A11560" t="s">
        <v>16679</v>
      </c>
      <c r="B11560" s="1">
        <v>46215</v>
      </c>
      <c r="C11560" t="s">
        <v>675</v>
      </c>
      <c r="D11560" t="s">
        <v>676</v>
      </c>
      <c r="E11560">
        <v>38</v>
      </c>
      <c r="F11560" t="s">
        <v>31</v>
      </c>
      <c r="G11560" t="s">
        <v>81</v>
      </c>
      <c r="H11560" t="s">
        <v>82</v>
      </c>
      <c r="I11560" t="s">
        <v>51</v>
      </c>
      <c r="J11560" t="s">
        <v>52</v>
      </c>
      <c r="K11560">
        <v>2</v>
      </c>
      <c r="L11560" s="2">
        <v>600</v>
      </c>
      <c r="M11560">
        <v>15</v>
      </c>
      <c r="N11560" s="2">
        <v>1200</v>
      </c>
      <c r="O11560" s="2">
        <v>180</v>
      </c>
      <c r="P11560" s="2">
        <v>1020</v>
      </c>
      <c r="Q11560" s="2">
        <v>782.14</v>
      </c>
      <c r="R11560" s="2">
        <v>237.86</v>
      </c>
      <c r="S11560" t="s">
        <v>53</v>
      </c>
      <c r="T11560" t="s">
        <v>398</v>
      </c>
      <c r="U11560" t="s">
        <v>399</v>
      </c>
      <c r="V11560" t="s">
        <v>39</v>
      </c>
      <c r="W11560" t="s">
        <v>124</v>
      </c>
      <c r="X11560" t="s">
        <v>41</v>
      </c>
      <c r="Y11560" t="s">
        <v>42</v>
      </c>
      <c r="Z11560" t="s">
        <v>43</v>
      </c>
      <c r="AA11560" t="s">
        <v>44</v>
      </c>
      <c r="AB11560" t="s">
        <v>44</v>
      </c>
    </row>
    <row r="11561" spans="1:28" x14ac:dyDescent="0.25">
      <c r="A11561" t="s">
        <v>16680</v>
      </c>
      <c r="B11561" s="1">
        <v>46215</v>
      </c>
      <c r="C11561" t="s">
        <v>12565</v>
      </c>
      <c r="D11561" t="s">
        <v>12566</v>
      </c>
      <c r="E11561">
        <v>36</v>
      </c>
      <c r="F11561" t="s">
        <v>48</v>
      </c>
      <c r="G11561" t="s">
        <v>387</v>
      </c>
      <c r="H11561" t="s">
        <v>388</v>
      </c>
      <c r="I11561" t="s">
        <v>74</v>
      </c>
      <c r="J11561" t="s">
        <v>75</v>
      </c>
      <c r="K11561">
        <v>1</v>
      </c>
      <c r="L11561" s="2">
        <v>3200</v>
      </c>
      <c r="M11561">
        <v>5</v>
      </c>
      <c r="N11561" s="2">
        <v>3200</v>
      </c>
      <c r="O11561" s="2">
        <v>160</v>
      </c>
      <c r="P11561" s="2">
        <v>3040</v>
      </c>
      <c r="Q11561" s="2">
        <v>2091.41</v>
      </c>
      <c r="R11561" s="2">
        <v>948.59</v>
      </c>
      <c r="S11561" t="s">
        <v>64</v>
      </c>
      <c r="T11561" t="s">
        <v>290</v>
      </c>
      <c r="U11561" t="s">
        <v>291</v>
      </c>
      <c r="V11561" t="s">
        <v>39</v>
      </c>
      <c r="W11561" t="s">
        <v>137</v>
      </c>
      <c r="X11561" t="s">
        <v>41</v>
      </c>
      <c r="Y11561" t="s">
        <v>42</v>
      </c>
      <c r="Z11561" t="s">
        <v>43</v>
      </c>
      <c r="AA11561" t="s">
        <v>44</v>
      </c>
      <c r="AB11561" t="s">
        <v>44</v>
      </c>
    </row>
    <row r="11562" spans="1:28" x14ac:dyDescent="0.25">
      <c r="A11562" t="s">
        <v>16681</v>
      </c>
      <c r="B11562" s="1">
        <v>46215</v>
      </c>
      <c r="C11562" t="s">
        <v>5857</v>
      </c>
      <c r="D11562" t="s">
        <v>5858</v>
      </c>
      <c r="E11562">
        <v>25</v>
      </c>
      <c r="F11562" t="s">
        <v>48</v>
      </c>
      <c r="G11562" t="s">
        <v>158</v>
      </c>
      <c r="H11562" t="s">
        <v>159</v>
      </c>
      <c r="I11562" t="s">
        <v>51</v>
      </c>
      <c r="J11562" t="s">
        <v>52</v>
      </c>
      <c r="K11562">
        <v>2</v>
      </c>
      <c r="L11562" s="2">
        <v>650</v>
      </c>
      <c r="M11562">
        <v>10</v>
      </c>
      <c r="N11562" s="2">
        <v>1300</v>
      </c>
      <c r="O11562" s="2">
        <v>130</v>
      </c>
      <c r="P11562" s="2">
        <v>1170</v>
      </c>
      <c r="Q11562" s="2">
        <v>853.57</v>
      </c>
      <c r="R11562" s="2">
        <v>316.43</v>
      </c>
      <c r="S11562" t="s">
        <v>53</v>
      </c>
      <c r="T11562" t="s">
        <v>275</v>
      </c>
      <c r="U11562" t="s">
        <v>123</v>
      </c>
      <c r="V11562" t="s">
        <v>39</v>
      </c>
      <c r="W11562" t="s">
        <v>66</v>
      </c>
      <c r="X11562" t="s">
        <v>41</v>
      </c>
      <c r="Y11562" t="s">
        <v>56</v>
      </c>
      <c r="Z11562" t="s">
        <v>43</v>
      </c>
      <c r="AA11562" t="s">
        <v>44</v>
      </c>
      <c r="AB11562" t="s">
        <v>44</v>
      </c>
    </row>
    <row r="11563" spans="1:28" x14ac:dyDescent="0.25">
      <c r="A11563" t="s">
        <v>16682</v>
      </c>
      <c r="B11563" s="1">
        <v>46215</v>
      </c>
      <c r="C11563" t="s">
        <v>9596</v>
      </c>
      <c r="D11563" t="s">
        <v>9597</v>
      </c>
      <c r="E11563">
        <v>41</v>
      </c>
      <c r="F11563" t="s">
        <v>48</v>
      </c>
      <c r="G11563" t="s">
        <v>561</v>
      </c>
      <c r="H11563" t="s">
        <v>562</v>
      </c>
      <c r="I11563" t="s">
        <v>34</v>
      </c>
      <c r="J11563" t="s">
        <v>143</v>
      </c>
      <c r="K11563">
        <v>1</v>
      </c>
      <c r="L11563" s="2">
        <v>900</v>
      </c>
      <c r="M11563">
        <v>10</v>
      </c>
      <c r="N11563" s="2">
        <v>900</v>
      </c>
      <c r="O11563" s="2">
        <v>90</v>
      </c>
      <c r="P11563" s="2">
        <v>810</v>
      </c>
      <c r="Q11563" s="2">
        <v>522.54</v>
      </c>
      <c r="R11563" s="2">
        <v>287.45999999999998</v>
      </c>
      <c r="S11563" t="s">
        <v>53</v>
      </c>
      <c r="T11563" t="s">
        <v>578</v>
      </c>
      <c r="U11563" t="s">
        <v>579</v>
      </c>
      <c r="V11563" t="s">
        <v>39</v>
      </c>
      <c r="W11563" t="s">
        <v>124</v>
      </c>
      <c r="X11563" t="s">
        <v>41</v>
      </c>
      <c r="Y11563" t="s">
        <v>56</v>
      </c>
      <c r="Z11563" t="s">
        <v>43</v>
      </c>
      <c r="AA11563" t="s">
        <v>68</v>
      </c>
      <c r="AB11563" t="s">
        <v>68</v>
      </c>
    </row>
    <row r="11564" spans="1:28" x14ac:dyDescent="0.25">
      <c r="A11564" t="s">
        <v>16683</v>
      </c>
      <c r="B11564" s="1">
        <v>46216</v>
      </c>
      <c r="C11564" t="s">
        <v>2416</v>
      </c>
      <c r="D11564" t="s">
        <v>2417</v>
      </c>
      <c r="E11564">
        <v>51</v>
      </c>
      <c r="F11564" t="s">
        <v>48</v>
      </c>
      <c r="G11564" t="s">
        <v>81</v>
      </c>
      <c r="H11564" t="s">
        <v>82</v>
      </c>
      <c r="I11564" t="s">
        <v>51</v>
      </c>
      <c r="J11564" t="s">
        <v>52</v>
      </c>
      <c r="K11564">
        <v>1</v>
      </c>
      <c r="L11564" s="2">
        <v>600</v>
      </c>
      <c r="M11564">
        <v>25</v>
      </c>
      <c r="N11564" s="2">
        <v>600</v>
      </c>
      <c r="O11564" s="2">
        <v>150</v>
      </c>
      <c r="P11564" s="2">
        <v>450</v>
      </c>
      <c r="Q11564" s="2">
        <v>354.26</v>
      </c>
      <c r="R11564" s="2">
        <v>95.74</v>
      </c>
      <c r="S11564" t="s">
        <v>53</v>
      </c>
      <c r="T11564" t="s">
        <v>105</v>
      </c>
      <c r="U11564" t="s">
        <v>106</v>
      </c>
      <c r="V11564" t="s">
        <v>39</v>
      </c>
      <c r="W11564" t="s">
        <v>66</v>
      </c>
      <c r="X11564" t="s">
        <v>67</v>
      </c>
      <c r="Y11564" t="s">
        <v>56</v>
      </c>
      <c r="Z11564" t="s">
        <v>107</v>
      </c>
      <c r="AA11564" t="s">
        <v>44</v>
      </c>
      <c r="AB11564" t="s">
        <v>44</v>
      </c>
    </row>
    <row r="11565" spans="1:28" x14ac:dyDescent="0.25">
      <c r="A11565" t="s">
        <v>16684</v>
      </c>
      <c r="B11565" s="1">
        <v>46216</v>
      </c>
      <c r="C11565" t="s">
        <v>1247</v>
      </c>
      <c r="D11565" t="s">
        <v>1248</v>
      </c>
      <c r="E11565">
        <v>46</v>
      </c>
      <c r="F11565" t="s">
        <v>111</v>
      </c>
      <c r="G11565" t="s">
        <v>49</v>
      </c>
      <c r="H11565" t="s">
        <v>50</v>
      </c>
      <c r="I11565" t="s">
        <v>51</v>
      </c>
      <c r="J11565" t="s">
        <v>52</v>
      </c>
      <c r="K11565">
        <v>2</v>
      </c>
      <c r="L11565" s="2">
        <v>500</v>
      </c>
      <c r="M11565">
        <v>5</v>
      </c>
      <c r="N11565" s="2">
        <v>1000</v>
      </c>
      <c r="O11565" s="2">
        <v>50</v>
      </c>
      <c r="P11565" s="2">
        <v>950</v>
      </c>
      <c r="Q11565" s="2">
        <v>602.24</v>
      </c>
      <c r="R11565" s="2">
        <v>347.76</v>
      </c>
      <c r="S11565" t="s">
        <v>53</v>
      </c>
      <c r="T11565" t="s">
        <v>54</v>
      </c>
      <c r="U11565" t="s">
        <v>55</v>
      </c>
      <c r="V11565" t="s">
        <v>39</v>
      </c>
      <c r="W11565" t="s">
        <v>40</v>
      </c>
      <c r="X11565" t="s">
        <v>97</v>
      </c>
      <c r="Y11565" t="s">
        <v>42</v>
      </c>
      <c r="Z11565" t="s">
        <v>43</v>
      </c>
      <c r="AA11565" t="s">
        <v>44</v>
      </c>
      <c r="AB11565" t="s">
        <v>44</v>
      </c>
    </row>
    <row r="11566" spans="1:28" x14ac:dyDescent="0.25">
      <c r="A11566" t="s">
        <v>16685</v>
      </c>
      <c r="B11566" s="1">
        <v>46216</v>
      </c>
      <c r="C11566" t="s">
        <v>10771</v>
      </c>
      <c r="D11566" t="s">
        <v>10772</v>
      </c>
      <c r="E11566">
        <v>50</v>
      </c>
      <c r="F11566" t="s">
        <v>48</v>
      </c>
      <c r="G11566" t="s">
        <v>168</v>
      </c>
      <c r="H11566" t="s">
        <v>169</v>
      </c>
      <c r="I11566" t="s">
        <v>62</v>
      </c>
      <c r="J11566" t="s">
        <v>143</v>
      </c>
      <c r="K11566">
        <v>4</v>
      </c>
      <c r="L11566" s="2">
        <v>1800</v>
      </c>
      <c r="M11566">
        <v>15</v>
      </c>
      <c r="N11566" s="2">
        <v>7200</v>
      </c>
      <c r="O11566" s="2">
        <v>1080</v>
      </c>
      <c r="P11566" s="2">
        <v>6120</v>
      </c>
      <c r="Q11566" s="2">
        <v>4296.2</v>
      </c>
      <c r="R11566" s="2">
        <v>1823.8</v>
      </c>
      <c r="S11566" t="s">
        <v>53</v>
      </c>
      <c r="T11566" t="s">
        <v>122</v>
      </c>
      <c r="U11566" t="s">
        <v>123</v>
      </c>
      <c r="V11566" t="s">
        <v>39</v>
      </c>
      <c r="W11566" t="s">
        <v>40</v>
      </c>
      <c r="X11566" t="s">
        <v>41</v>
      </c>
      <c r="Y11566" t="s">
        <v>42</v>
      </c>
      <c r="Z11566" t="s">
        <v>107</v>
      </c>
      <c r="AA11566" t="s">
        <v>44</v>
      </c>
      <c r="AB11566" t="s">
        <v>44</v>
      </c>
    </row>
    <row r="11567" spans="1:28" x14ac:dyDescent="0.25">
      <c r="A11567" t="s">
        <v>16686</v>
      </c>
      <c r="B11567" s="1">
        <v>46216</v>
      </c>
      <c r="C11567" t="s">
        <v>581</v>
      </c>
      <c r="D11567" t="s">
        <v>582</v>
      </c>
      <c r="E11567">
        <v>39</v>
      </c>
      <c r="F11567" t="s">
        <v>48</v>
      </c>
      <c r="G11567" t="s">
        <v>197</v>
      </c>
      <c r="H11567" t="s">
        <v>198</v>
      </c>
      <c r="I11567" t="s">
        <v>74</v>
      </c>
      <c r="J11567" t="s">
        <v>75</v>
      </c>
      <c r="K11567">
        <v>1</v>
      </c>
      <c r="L11567" s="2">
        <v>2600</v>
      </c>
      <c r="M11567">
        <v>0</v>
      </c>
      <c r="N11567" s="2">
        <v>2600</v>
      </c>
      <c r="O11567" s="2">
        <v>0</v>
      </c>
      <c r="P11567" s="2">
        <v>2600</v>
      </c>
      <c r="Q11567" s="2">
        <v>1438.68</v>
      </c>
      <c r="R11567" s="2">
        <v>1161.32</v>
      </c>
      <c r="S11567" t="s">
        <v>53</v>
      </c>
      <c r="T11567" t="s">
        <v>105</v>
      </c>
      <c r="U11567" t="s">
        <v>106</v>
      </c>
      <c r="V11567" t="s">
        <v>39</v>
      </c>
      <c r="W11567" t="s">
        <v>83</v>
      </c>
      <c r="X11567" t="s">
        <v>97</v>
      </c>
      <c r="Y11567" t="s">
        <v>56</v>
      </c>
      <c r="Z11567" t="s">
        <v>107</v>
      </c>
      <c r="AA11567" t="s">
        <v>44</v>
      </c>
      <c r="AB11567" t="s">
        <v>44</v>
      </c>
    </row>
    <row r="11568" spans="1:28" x14ac:dyDescent="0.25">
      <c r="A11568" t="s">
        <v>16687</v>
      </c>
      <c r="B11568" s="1">
        <v>46216</v>
      </c>
      <c r="C11568" t="s">
        <v>5740</v>
      </c>
      <c r="D11568" t="s">
        <v>5741</v>
      </c>
      <c r="E11568">
        <v>45</v>
      </c>
      <c r="F11568" t="s">
        <v>31</v>
      </c>
      <c r="G11568" t="s">
        <v>134</v>
      </c>
      <c r="H11568" t="s">
        <v>135</v>
      </c>
      <c r="I11568" t="s">
        <v>62</v>
      </c>
      <c r="J11568" t="s">
        <v>130</v>
      </c>
      <c r="K11568">
        <v>1</v>
      </c>
      <c r="L11568" s="2">
        <v>8500</v>
      </c>
      <c r="M11568">
        <v>5</v>
      </c>
      <c r="N11568" s="2">
        <v>8500</v>
      </c>
      <c r="O11568" s="2">
        <v>425</v>
      </c>
      <c r="P11568" s="2">
        <v>8075</v>
      </c>
      <c r="Q11568" s="2">
        <v>5054.8</v>
      </c>
      <c r="R11568" s="2">
        <v>3020.2</v>
      </c>
      <c r="S11568" t="s">
        <v>36</v>
      </c>
      <c r="T11568" t="s">
        <v>407</v>
      </c>
      <c r="U11568" t="s">
        <v>408</v>
      </c>
      <c r="V11568" t="s">
        <v>39</v>
      </c>
      <c r="W11568" t="s">
        <v>83</v>
      </c>
      <c r="X11568" t="s">
        <v>41</v>
      </c>
      <c r="Y11568" t="s">
        <v>56</v>
      </c>
      <c r="Z11568" t="s">
        <v>223</v>
      </c>
      <c r="AA11568" t="s">
        <v>44</v>
      </c>
      <c r="AB11568" t="s">
        <v>44</v>
      </c>
    </row>
    <row r="11569" spans="1:28" x14ac:dyDescent="0.25">
      <c r="A11569" t="s">
        <v>16688</v>
      </c>
      <c r="B11569" s="1">
        <v>46216</v>
      </c>
      <c r="C11569" t="s">
        <v>4745</v>
      </c>
      <c r="D11569" t="s">
        <v>4746</v>
      </c>
      <c r="E11569">
        <v>56</v>
      </c>
      <c r="F11569" t="s">
        <v>111</v>
      </c>
      <c r="G11569" t="s">
        <v>60</v>
      </c>
      <c r="H11569" t="s">
        <v>61</v>
      </c>
      <c r="I11569" t="s">
        <v>62</v>
      </c>
      <c r="J11569" t="s">
        <v>63</v>
      </c>
      <c r="K11569">
        <v>1</v>
      </c>
      <c r="L11569" s="2">
        <v>3500</v>
      </c>
      <c r="M11569">
        <v>15</v>
      </c>
      <c r="N11569" s="2">
        <v>3500</v>
      </c>
      <c r="O11569" s="2">
        <v>525</v>
      </c>
      <c r="P11569" s="2">
        <v>2975</v>
      </c>
      <c r="Q11569" s="2">
        <v>1830.79</v>
      </c>
      <c r="R11569" s="2">
        <v>1144.21</v>
      </c>
      <c r="S11569" t="s">
        <v>53</v>
      </c>
      <c r="T11569" t="s">
        <v>178</v>
      </c>
      <c r="U11569" t="s">
        <v>154</v>
      </c>
      <c r="V11569" t="s">
        <v>39</v>
      </c>
      <c r="W11569" t="s">
        <v>124</v>
      </c>
      <c r="X11569" t="s">
        <v>67</v>
      </c>
      <c r="Y11569" t="s">
        <v>42</v>
      </c>
      <c r="Z11569" t="s">
        <v>43</v>
      </c>
      <c r="AA11569" t="s">
        <v>44</v>
      </c>
      <c r="AB11569" t="s">
        <v>44</v>
      </c>
    </row>
    <row r="11570" spans="1:28" x14ac:dyDescent="0.25">
      <c r="A11570" t="s">
        <v>16689</v>
      </c>
      <c r="B11570" s="1">
        <v>46216</v>
      </c>
      <c r="C11570" t="s">
        <v>9307</v>
      </c>
      <c r="D11570" t="s">
        <v>9308</v>
      </c>
      <c r="E11570">
        <v>35</v>
      </c>
      <c r="F11570" t="s">
        <v>48</v>
      </c>
      <c r="G11570" t="s">
        <v>561</v>
      </c>
      <c r="H11570" t="s">
        <v>562</v>
      </c>
      <c r="I11570" t="s">
        <v>34</v>
      </c>
      <c r="J11570" t="s">
        <v>143</v>
      </c>
      <c r="K11570">
        <v>2</v>
      </c>
      <c r="L11570" s="2">
        <v>900</v>
      </c>
      <c r="M11570">
        <v>15</v>
      </c>
      <c r="N11570" s="2">
        <v>1800</v>
      </c>
      <c r="O11570" s="2">
        <v>270</v>
      </c>
      <c r="P11570" s="2">
        <v>1530</v>
      </c>
      <c r="Q11570" s="2">
        <v>1201.03</v>
      </c>
      <c r="R11570" s="2">
        <v>328.97</v>
      </c>
      <c r="S11570" t="s">
        <v>53</v>
      </c>
      <c r="T11570" t="s">
        <v>407</v>
      </c>
      <c r="U11570" t="s">
        <v>408</v>
      </c>
      <c r="V11570" t="s">
        <v>39</v>
      </c>
      <c r="W11570" t="s">
        <v>137</v>
      </c>
      <c r="X11570" t="s">
        <v>41</v>
      </c>
      <c r="Y11570" t="s">
        <v>56</v>
      </c>
      <c r="Z11570" t="s">
        <v>43</v>
      </c>
      <c r="AA11570" t="s">
        <v>44</v>
      </c>
      <c r="AB11570" t="s">
        <v>44</v>
      </c>
    </row>
    <row r="11571" spans="1:28" x14ac:dyDescent="0.25">
      <c r="A11571" t="s">
        <v>16690</v>
      </c>
      <c r="B11571" s="1">
        <v>46216</v>
      </c>
      <c r="C11571" t="s">
        <v>4607</v>
      </c>
      <c r="D11571" t="s">
        <v>4608</v>
      </c>
      <c r="E11571">
        <v>54</v>
      </c>
      <c r="F11571" t="s">
        <v>31</v>
      </c>
      <c r="G11571" t="s">
        <v>202</v>
      </c>
      <c r="H11571" t="s">
        <v>203</v>
      </c>
      <c r="I11571" t="s">
        <v>103</v>
      </c>
      <c r="J11571" t="s">
        <v>104</v>
      </c>
      <c r="K11571">
        <v>2</v>
      </c>
      <c r="L11571" s="2">
        <v>550</v>
      </c>
      <c r="M11571">
        <v>20</v>
      </c>
      <c r="N11571" s="2">
        <v>1100</v>
      </c>
      <c r="O11571" s="2">
        <v>220</v>
      </c>
      <c r="P11571" s="2">
        <v>880</v>
      </c>
      <c r="Q11571" s="2">
        <v>709.82</v>
      </c>
      <c r="R11571" s="2">
        <v>170.18</v>
      </c>
      <c r="S11571" t="s">
        <v>53</v>
      </c>
      <c r="T11571" t="s">
        <v>263</v>
      </c>
      <c r="U11571" t="s">
        <v>91</v>
      </c>
      <c r="V11571" t="s">
        <v>39</v>
      </c>
      <c r="W11571" t="s">
        <v>137</v>
      </c>
      <c r="X11571" t="s">
        <v>41</v>
      </c>
      <c r="Y11571" t="s">
        <v>56</v>
      </c>
      <c r="Z11571" t="s">
        <v>43</v>
      </c>
      <c r="AA11571" t="s">
        <v>44</v>
      </c>
      <c r="AB11571" t="s">
        <v>44</v>
      </c>
    </row>
    <row r="11572" spans="1:28" x14ac:dyDescent="0.25">
      <c r="A11572" t="s">
        <v>16691</v>
      </c>
      <c r="B11572" s="1">
        <v>46217</v>
      </c>
      <c r="C11572" t="s">
        <v>5905</v>
      </c>
      <c r="D11572" t="s">
        <v>5906</v>
      </c>
      <c r="E11572">
        <v>26</v>
      </c>
      <c r="F11572" t="s">
        <v>31</v>
      </c>
      <c r="G11572" t="s">
        <v>72</v>
      </c>
      <c r="H11572" t="s">
        <v>73</v>
      </c>
      <c r="I11572" t="s">
        <v>74</v>
      </c>
      <c r="J11572" t="s">
        <v>75</v>
      </c>
      <c r="K11572">
        <v>1</v>
      </c>
      <c r="L11572" s="2">
        <v>2200</v>
      </c>
      <c r="M11572">
        <v>5</v>
      </c>
      <c r="N11572" s="2">
        <v>2200</v>
      </c>
      <c r="O11572" s="2">
        <v>110</v>
      </c>
      <c r="P11572" s="2">
        <v>2090</v>
      </c>
      <c r="Q11572" s="2">
        <v>1244.3599999999999</v>
      </c>
      <c r="R11572" s="2">
        <v>845.64</v>
      </c>
      <c r="S11572" t="s">
        <v>53</v>
      </c>
      <c r="T11572" t="s">
        <v>407</v>
      </c>
      <c r="U11572" t="s">
        <v>408</v>
      </c>
      <c r="V11572" t="s">
        <v>39</v>
      </c>
      <c r="W11572" t="s">
        <v>40</v>
      </c>
      <c r="X11572" t="s">
        <v>41</v>
      </c>
      <c r="Y11572" t="s">
        <v>42</v>
      </c>
      <c r="Z11572" t="s">
        <v>43</v>
      </c>
      <c r="AA11572" t="s">
        <v>68</v>
      </c>
      <c r="AB11572" t="s">
        <v>44</v>
      </c>
    </row>
    <row r="11573" spans="1:28" x14ac:dyDescent="0.25">
      <c r="A11573" t="s">
        <v>16692</v>
      </c>
      <c r="B11573" s="1">
        <v>46217</v>
      </c>
      <c r="C11573" t="s">
        <v>2377</v>
      </c>
      <c r="D11573" t="s">
        <v>2378</v>
      </c>
      <c r="E11573">
        <v>34</v>
      </c>
      <c r="F11573" t="s">
        <v>111</v>
      </c>
      <c r="G11573" t="s">
        <v>202</v>
      </c>
      <c r="H11573" t="s">
        <v>203</v>
      </c>
      <c r="I11573" t="s">
        <v>103</v>
      </c>
      <c r="J11573" t="s">
        <v>104</v>
      </c>
      <c r="K11573">
        <v>1</v>
      </c>
      <c r="L11573" s="2">
        <v>550</v>
      </c>
      <c r="M11573">
        <v>20</v>
      </c>
      <c r="N11573" s="2">
        <v>550</v>
      </c>
      <c r="O11573" s="2">
        <v>110</v>
      </c>
      <c r="P11573" s="2">
        <v>440</v>
      </c>
      <c r="Q11573" s="2">
        <v>279.58999999999997</v>
      </c>
      <c r="R11573" s="2">
        <v>160.41</v>
      </c>
      <c r="S11573" t="s">
        <v>53</v>
      </c>
      <c r="T11573" t="s">
        <v>407</v>
      </c>
      <c r="U11573" t="s">
        <v>408</v>
      </c>
      <c r="V11573" t="s">
        <v>39</v>
      </c>
      <c r="W11573" t="s">
        <v>66</v>
      </c>
      <c r="X11573" t="s">
        <v>41</v>
      </c>
      <c r="Y11573" t="s">
        <v>42</v>
      </c>
      <c r="Z11573" t="s">
        <v>43</v>
      </c>
      <c r="AA11573" t="s">
        <v>44</v>
      </c>
      <c r="AB11573" t="s">
        <v>44</v>
      </c>
    </row>
    <row r="11574" spans="1:28" x14ac:dyDescent="0.25">
      <c r="A11574" t="s">
        <v>16693</v>
      </c>
      <c r="B11574" s="1">
        <v>46217</v>
      </c>
      <c r="C11574" t="s">
        <v>8402</v>
      </c>
      <c r="D11574" t="s">
        <v>8403</v>
      </c>
      <c r="E11574">
        <v>45</v>
      </c>
      <c r="F11574" t="s">
        <v>48</v>
      </c>
      <c r="G11574" t="s">
        <v>197</v>
      </c>
      <c r="H11574" t="s">
        <v>198</v>
      </c>
      <c r="I11574" t="s">
        <v>74</v>
      </c>
      <c r="J11574" t="s">
        <v>75</v>
      </c>
      <c r="K11574">
        <v>3</v>
      </c>
      <c r="L11574" s="2">
        <v>2600</v>
      </c>
      <c r="M11574">
        <v>0</v>
      </c>
      <c r="N11574" s="2">
        <v>7800</v>
      </c>
      <c r="O11574" s="2">
        <v>0</v>
      </c>
      <c r="P11574" s="2">
        <v>7800</v>
      </c>
      <c r="Q11574" s="2">
        <v>5447.19</v>
      </c>
      <c r="R11574" s="2">
        <v>2352.81</v>
      </c>
      <c r="S11574" t="s">
        <v>64</v>
      </c>
      <c r="T11574" t="s">
        <v>76</v>
      </c>
      <c r="U11574" t="s">
        <v>77</v>
      </c>
      <c r="V11574" t="s">
        <v>39</v>
      </c>
      <c r="W11574" t="s">
        <v>40</v>
      </c>
      <c r="X11574" t="s">
        <v>41</v>
      </c>
      <c r="Y11574" t="s">
        <v>42</v>
      </c>
      <c r="Z11574" t="s">
        <v>43</v>
      </c>
      <c r="AA11574" t="s">
        <v>44</v>
      </c>
      <c r="AB11574" t="s">
        <v>44</v>
      </c>
    </row>
    <row r="11575" spans="1:28" x14ac:dyDescent="0.25">
      <c r="A11575" t="s">
        <v>16694</v>
      </c>
      <c r="B11575" s="1">
        <v>46217</v>
      </c>
      <c r="C11575" t="s">
        <v>2048</v>
      </c>
      <c r="D11575" t="s">
        <v>2049</v>
      </c>
      <c r="E11575">
        <v>21</v>
      </c>
      <c r="F11575" t="s">
        <v>48</v>
      </c>
      <c r="G11575" t="s">
        <v>81</v>
      </c>
      <c r="H11575" t="s">
        <v>82</v>
      </c>
      <c r="I11575" t="s">
        <v>51</v>
      </c>
      <c r="J11575" t="s">
        <v>52</v>
      </c>
      <c r="K11575">
        <v>1</v>
      </c>
      <c r="L11575" s="2">
        <v>600</v>
      </c>
      <c r="M11575">
        <v>5</v>
      </c>
      <c r="N11575" s="2">
        <v>600</v>
      </c>
      <c r="O11575" s="2">
        <v>30</v>
      </c>
      <c r="P11575" s="2">
        <v>570</v>
      </c>
      <c r="Q11575" s="2">
        <v>460.17</v>
      </c>
      <c r="R11575" s="2">
        <v>109.83</v>
      </c>
      <c r="S11575" t="s">
        <v>53</v>
      </c>
      <c r="T11575" t="s">
        <v>105</v>
      </c>
      <c r="U11575" t="s">
        <v>106</v>
      </c>
      <c r="V11575" t="s">
        <v>39</v>
      </c>
      <c r="W11575" t="s">
        <v>40</v>
      </c>
      <c r="X11575" t="s">
        <v>41</v>
      </c>
      <c r="Y11575" t="s">
        <v>56</v>
      </c>
      <c r="Z11575" t="s">
        <v>43</v>
      </c>
      <c r="AA11575" t="s">
        <v>44</v>
      </c>
      <c r="AB11575" t="s">
        <v>44</v>
      </c>
    </row>
    <row r="11576" spans="1:28" x14ac:dyDescent="0.25">
      <c r="A11576" t="s">
        <v>16695</v>
      </c>
      <c r="B11576" s="1">
        <v>46217</v>
      </c>
      <c r="C11576" t="s">
        <v>8617</v>
      </c>
      <c r="D11576" t="s">
        <v>8618</v>
      </c>
      <c r="E11576">
        <v>27</v>
      </c>
      <c r="F11576" t="s">
        <v>31</v>
      </c>
      <c r="G11576" t="s">
        <v>32</v>
      </c>
      <c r="H11576" t="s">
        <v>33</v>
      </c>
      <c r="I11576" t="s">
        <v>34</v>
      </c>
      <c r="J11576" t="s">
        <v>35</v>
      </c>
      <c r="K11576">
        <v>1</v>
      </c>
      <c r="L11576" s="2">
        <v>55000</v>
      </c>
      <c r="M11576">
        <v>20</v>
      </c>
      <c r="N11576" s="2">
        <v>55000</v>
      </c>
      <c r="O11576" s="2">
        <v>11000</v>
      </c>
      <c r="P11576" s="2">
        <v>44000</v>
      </c>
      <c r="Q11576" s="2">
        <v>31285.89</v>
      </c>
      <c r="R11576" s="2">
        <v>12714.11</v>
      </c>
      <c r="S11576" t="s">
        <v>53</v>
      </c>
      <c r="T11576" t="s">
        <v>54</v>
      </c>
      <c r="U11576" t="s">
        <v>55</v>
      </c>
      <c r="V11576" t="s">
        <v>39</v>
      </c>
      <c r="W11576" t="s">
        <v>66</v>
      </c>
      <c r="X11576" t="s">
        <v>41</v>
      </c>
      <c r="Y11576" t="s">
        <v>42</v>
      </c>
      <c r="Z11576" t="s">
        <v>223</v>
      </c>
      <c r="AA11576" t="s">
        <v>44</v>
      </c>
      <c r="AB11576" t="s">
        <v>44</v>
      </c>
    </row>
    <row r="11577" spans="1:28" x14ac:dyDescent="0.25">
      <c r="A11577" t="s">
        <v>16696</v>
      </c>
      <c r="B11577" s="1">
        <v>46217</v>
      </c>
      <c r="C11577" t="s">
        <v>5022</v>
      </c>
      <c r="D11577" t="s">
        <v>5023</v>
      </c>
      <c r="E11577">
        <v>37</v>
      </c>
      <c r="F11577" t="s">
        <v>31</v>
      </c>
      <c r="G11577" t="s">
        <v>318</v>
      </c>
      <c r="H11577" t="s">
        <v>319</v>
      </c>
      <c r="I11577" t="s">
        <v>34</v>
      </c>
      <c r="J11577" t="s">
        <v>190</v>
      </c>
      <c r="K11577">
        <v>2</v>
      </c>
      <c r="L11577" s="2">
        <v>2500</v>
      </c>
      <c r="M11577">
        <v>10</v>
      </c>
      <c r="N11577" s="2">
        <v>5000</v>
      </c>
      <c r="O11577" s="2">
        <v>500</v>
      </c>
      <c r="P11577" s="2">
        <v>4500</v>
      </c>
      <c r="Q11577" s="2">
        <v>2848.08</v>
      </c>
      <c r="R11577" s="2">
        <v>1651.92</v>
      </c>
      <c r="S11577" t="s">
        <v>53</v>
      </c>
      <c r="T11577" t="s">
        <v>76</v>
      </c>
      <c r="U11577" t="s">
        <v>77</v>
      </c>
      <c r="V11577" t="s">
        <v>39</v>
      </c>
      <c r="W11577" t="s">
        <v>66</v>
      </c>
      <c r="X11577" t="s">
        <v>97</v>
      </c>
      <c r="Y11577" t="s">
        <v>56</v>
      </c>
      <c r="Z11577" t="s">
        <v>43</v>
      </c>
      <c r="AA11577" t="s">
        <v>44</v>
      </c>
      <c r="AB11577" t="s">
        <v>44</v>
      </c>
    </row>
    <row r="11578" spans="1:28" x14ac:dyDescent="0.25">
      <c r="A11578" t="s">
        <v>16697</v>
      </c>
      <c r="B11578" s="1">
        <v>46217</v>
      </c>
      <c r="C11578" t="s">
        <v>4713</v>
      </c>
      <c r="D11578" t="s">
        <v>4714</v>
      </c>
      <c r="E11578">
        <v>55</v>
      </c>
      <c r="F11578" t="s">
        <v>48</v>
      </c>
      <c r="G11578" t="s">
        <v>32</v>
      </c>
      <c r="H11578" t="s">
        <v>33</v>
      </c>
      <c r="I11578" t="s">
        <v>34</v>
      </c>
      <c r="J11578" t="s">
        <v>35</v>
      </c>
      <c r="K11578">
        <v>6</v>
      </c>
      <c r="L11578" s="2">
        <v>55000</v>
      </c>
      <c r="M11578">
        <v>15</v>
      </c>
      <c r="N11578" s="2">
        <v>330000</v>
      </c>
      <c r="O11578" s="2">
        <v>49500</v>
      </c>
      <c r="P11578" s="2">
        <v>280500</v>
      </c>
      <c r="Q11578" s="2">
        <v>174299.08</v>
      </c>
      <c r="R11578" s="2">
        <v>106200.92</v>
      </c>
      <c r="S11578" t="s">
        <v>53</v>
      </c>
      <c r="T11578" t="s">
        <v>398</v>
      </c>
      <c r="U11578" t="s">
        <v>399</v>
      </c>
      <c r="V11578" t="s">
        <v>39</v>
      </c>
      <c r="W11578" t="s">
        <v>40</v>
      </c>
      <c r="X11578" t="s">
        <v>41</v>
      </c>
      <c r="Y11578" t="s">
        <v>42</v>
      </c>
      <c r="Z11578" t="s">
        <v>223</v>
      </c>
      <c r="AA11578" t="s">
        <v>44</v>
      </c>
      <c r="AB11578" t="s">
        <v>44</v>
      </c>
    </row>
    <row r="11579" spans="1:28" x14ac:dyDescent="0.25">
      <c r="A11579" t="s">
        <v>16698</v>
      </c>
      <c r="B11579" s="1">
        <v>46217</v>
      </c>
      <c r="C11579" t="s">
        <v>10182</v>
      </c>
      <c r="D11579" t="s">
        <v>10183</v>
      </c>
      <c r="E11579">
        <v>39</v>
      </c>
      <c r="F11579" t="s">
        <v>111</v>
      </c>
      <c r="G11579" t="s">
        <v>298</v>
      </c>
      <c r="H11579" t="s">
        <v>299</v>
      </c>
      <c r="I11579" t="s">
        <v>103</v>
      </c>
      <c r="J11579" t="s">
        <v>104</v>
      </c>
      <c r="K11579">
        <v>1</v>
      </c>
      <c r="L11579" s="2">
        <v>700</v>
      </c>
      <c r="M11579">
        <v>10</v>
      </c>
      <c r="N11579" s="2">
        <v>700</v>
      </c>
      <c r="O11579" s="2">
        <v>70</v>
      </c>
      <c r="P11579" s="2">
        <v>630</v>
      </c>
      <c r="Q11579" s="2">
        <v>462.53</v>
      </c>
      <c r="R11579" s="2">
        <v>167.47</v>
      </c>
      <c r="S11579" t="s">
        <v>53</v>
      </c>
      <c r="T11579" t="s">
        <v>90</v>
      </c>
      <c r="U11579" t="s">
        <v>91</v>
      </c>
      <c r="V11579" t="s">
        <v>39</v>
      </c>
      <c r="W11579" t="s">
        <v>124</v>
      </c>
      <c r="X11579" t="s">
        <v>41</v>
      </c>
      <c r="Y11579" t="s">
        <v>56</v>
      </c>
      <c r="Z11579" t="s">
        <v>223</v>
      </c>
      <c r="AA11579" t="s">
        <v>44</v>
      </c>
      <c r="AB11579" t="s">
        <v>44</v>
      </c>
    </row>
    <row r="11580" spans="1:28" x14ac:dyDescent="0.25">
      <c r="A11580" t="s">
        <v>16699</v>
      </c>
      <c r="B11580" s="1">
        <v>46217</v>
      </c>
      <c r="C11580" t="s">
        <v>1419</v>
      </c>
      <c r="D11580" t="s">
        <v>1420</v>
      </c>
      <c r="E11580">
        <v>44</v>
      </c>
      <c r="F11580" t="s">
        <v>48</v>
      </c>
      <c r="G11580" t="s">
        <v>344</v>
      </c>
      <c r="H11580" t="s">
        <v>345</v>
      </c>
      <c r="I11580" t="s">
        <v>34</v>
      </c>
      <c r="J11580" t="s">
        <v>121</v>
      </c>
      <c r="K11580">
        <v>2</v>
      </c>
      <c r="L11580" s="2">
        <v>1600</v>
      </c>
      <c r="M11580">
        <v>10</v>
      </c>
      <c r="N11580" s="2">
        <v>3200</v>
      </c>
      <c r="O11580" s="2">
        <v>320</v>
      </c>
      <c r="P11580" s="2">
        <v>2880</v>
      </c>
      <c r="Q11580" s="2">
        <v>1760.35</v>
      </c>
      <c r="R11580" s="2">
        <v>1119.6500000000001</v>
      </c>
      <c r="S11580" t="s">
        <v>36</v>
      </c>
      <c r="T11580" t="s">
        <v>263</v>
      </c>
      <c r="U11580" t="s">
        <v>91</v>
      </c>
      <c r="V11580" t="s">
        <v>39</v>
      </c>
      <c r="W11580" t="s">
        <v>83</v>
      </c>
      <c r="X11580" t="s">
        <v>41</v>
      </c>
      <c r="Y11580" t="s">
        <v>56</v>
      </c>
      <c r="Z11580" t="s">
        <v>107</v>
      </c>
      <c r="AA11580" t="s">
        <v>44</v>
      </c>
      <c r="AB11580" t="s">
        <v>44</v>
      </c>
    </row>
    <row r="11581" spans="1:28" x14ac:dyDescent="0.25">
      <c r="A11581" t="s">
        <v>16700</v>
      </c>
      <c r="B11581" s="1">
        <v>46217</v>
      </c>
      <c r="C11581" t="s">
        <v>6725</v>
      </c>
      <c r="D11581" t="s">
        <v>6726</v>
      </c>
      <c r="E11581">
        <v>51</v>
      </c>
      <c r="F11581" t="s">
        <v>48</v>
      </c>
      <c r="G11581" t="s">
        <v>148</v>
      </c>
      <c r="H11581" t="s">
        <v>149</v>
      </c>
      <c r="I11581" t="s">
        <v>74</v>
      </c>
      <c r="J11581" t="s">
        <v>130</v>
      </c>
      <c r="K11581">
        <v>1</v>
      </c>
      <c r="L11581" s="2">
        <v>3500</v>
      </c>
      <c r="M11581">
        <v>5</v>
      </c>
      <c r="N11581" s="2">
        <v>3500</v>
      </c>
      <c r="O11581" s="2">
        <v>175</v>
      </c>
      <c r="P11581" s="2">
        <v>3325</v>
      </c>
      <c r="Q11581" s="2">
        <v>2159.54</v>
      </c>
      <c r="R11581" s="2">
        <v>1165.46</v>
      </c>
      <c r="S11581" t="s">
        <v>53</v>
      </c>
      <c r="T11581" t="s">
        <v>65</v>
      </c>
      <c r="U11581" t="s">
        <v>65</v>
      </c>
      <c r="V11581" t="s">
        <v>39</v>
      </c>
      <c r="W11581" t="s">
        <v>66</v>
      </c>
      <c r="X11581" t="s">
        <v>41</v>
      </c>
      <c r="Y11581" t="s">
        <v>56</v>
      </c>
      <c r="Z11581" t="s">
        <v>43</v>
      </c>
      <c r="AA11581" t="s">
        <v>44</v>
      </c>
      <c r="AB11581" t="s">
        <v>44</v>
      </c>
    </row>
    <row r="11582" spans="1:28" x14ac:dyDescent="0.25">
      <c r="A11582" t="s">
        <v>16701</v>
      </c>
      <c r="B11582" s="1">
        <v>46217</v>
      </c>
      <c r="C11582" t="s">
        <v>3143</v>
      </c>
      <c r="D11582" t="s">
        <v>3144</v>
      </c>
      <c r="E11582">
        <v>38</v>
      </c>
      <c r="F11582" t="s">
        <v>48</v>
      </c>
      <c r="G11582" t="s">
        <v>352</v>
      </c>
      <c r="H11582" t="s">
        <v>353</v>
      </c>
      <c r="I11582" t="s">
        <v>103</v>
      </c>
      <c r="J11582" t="s">
        <v>104</v>
      </c>
      <c r="K11582">
        <v>2</v>
      </c>
      <c r="L11582" s="2">
        <v>850</v>
      </c>
      <c r="M11582">
        <v>5</v>
      </c>
      <c r="N11582" s="2">
        <v>1700</v>
      </c>
      <c r="O11582" s="2">
        <v>85</v>
      </c>
      <c r="P11582" s="2">
        <v>1615</v>
      </c>
      <c r="Q11582" s="2">
        <v>1106.78</v>
      </c>
      <c r="R11582" s="2">
        <v>508.22</v>
      </c>
      <c r="S11582" t="s">
        <v>53</v>
      </c>
      <c r="T11582" t="s">
        <v>290</v>
      </c>
      <c r="U11582" t="s">
        <v>291</v>
      </c>
      <c r="V11582" t="s">
        <v>39</v>
      </c>
      <c r="W11582" t="s">
        <v>137</v>
      </c>
      <c r="X11582" t="s">
        <v>41</v>
      </c>
      <c r="Y11582" t="s">
        <v>56</v>
      </c>
      <c r="Z11582" t="s">
        <v>223</v>
      </c>
      <c r="AA11582" t="s">
        <v>44</v>
      </c>
      <c r="AB11582" t="s">
        <v>44</v>
      </c>
    </row>
    <row r="11583" spans="1:28" x14ac:dyDescent="0.25">
      <c r="A11583" t="s">
        <v>16702</v>
      </c>
      <c r="B11583" s="1">
        <v>46217</v>
      </c>
      <c r="C11583" t="s">
        <v>4388</v>
      </c>
      <c r="D11583" t="s">
        <v>4389</v>
      </c>
      <c r="E11583">
        <v>31</v>
      </c>
      <c r="F11583" t="s">
        <v>31</v>
      </c>
      <c r="G11583" t="s">
        <v>238</v>
      </c>
      <c r="H11583" t="s">
        <v>239</v>
      </c>
      <c r="I11583" t="s">
        <v>62</v>
      </c>
      <c r="J11583" t="s">
        <v>63</v>
      </c>
      <c r="K11583">
        <v>1</v>
      </c>
      <c r="L11583" s="2">
        <v>6500</v>
      </c>
      <c r="M11583">
        <v>15</v>
      </c>
      <c r="N11583" s="2">
        <v>6500</v>
      </c>
      <c r="O11583" s="2">
        <v>975</v>
      </c>
      <c r="P11583" s="2">
        <v>5525</v>
      </c>
      <c r="Q11583" s="2">
        <v>4125.22</v>
      </c>
      <c r="R11583" s="2">
        <v>1399.78</v>
      </c>
      <c r="S11583" t="s">
        <v>64</v>
      </c>
      <c r="T11583" t="s">
        <v>114</v>
      </c>
      <c r="U11583" t="s">
        <v>115</v>
      </c>
      <c r="V11583" t="s">
        <v>39</v>
      </c>
      <c r="W11583" t="s">
        <v>92</v>
      </c>
      <c r="X11583" t="s">
        <v>97</v>
      </c>
      <c r="Y11583" t="s">
        <v>56</v>
      </c>
      <c r="Z11583" t="s">
        <v>43</v>
      </c>
      <c r="AA11583" t="s">
        <v>44</v>
      </c>
      <c r="AB11583" t="s">
        <v>68</v>
      </c>
    </row>
    <row r="11584" spans="1:28" x14ac:dyDescent="0.25">
      <c r="A11584" t="s">
        <v>16703</v>
      </c>
      <c r="B11584" s="1">
        <v>46217</v>
      </c>
      <c r="C11584" t="s">
        <v>10222</v>
      </c>
      <c r="D11584" t="s">
        <v>10223</v>
      </c>
      <c r="E11584">
        <v>47</v>
      </c>
      <c r="F11584" t="s">
        <v>48</v>
      </c>
      <c r="G11584" t="s">
        <v>112</v>
      </c>
      <c r="H11584" t="s">
        <v>113</v>
      </c>
      <c r="I11584" t="s">
        <v>103</v>
      </c>
      <c r="J11584" t="s">
        <v>104</v>
      </c>
      <c r="K11584">
        <v>4</v>
      </c>
      <c r="L11584" s="2">
        <v>650</v>
      </c>
      <c r="M11584">
        <v>10</v>
      </c>
      <c r="N11584" s="2">
        <v>2600</v>
      </c>
      <c r="O11584" s="2">
        <v>260</v>
      </c>
      <c r="P11584" s="2">
        <v>2340</v>
      </c>
      <c r="Q11584" s="2">
        <v>1289.97</v>
      </c>
      <c r="R11584" s="2">
        <v>1050.03</v>
      </c>
      <c r="S11584" t="s">
        <v>53</v>
      </c>
      <c r="T11584" t="s">
        <v>96</v>
      </c>
      <c r="U11584" t="s">
        <v>96</v>
      </c>
      <c r="V11584" t="s">
        <v>39</v>
      </c>
      <c r="W11584" t="s">
        <v>124</v>
      </c>
      <c r="X11584" t="s">
        <v>97</v>
      </c>
      <c r="Y11584" t="s">
        <v>84</v>
      </c>
      <c r="Z11584" t="s">
        <v>43</v>
      </c>
      <c r="AA11584" t="s">
        <v>68</v>
      </c>
      <c r="AB11584" t="s">
        <v>44</v>
      </c>
    </row>
    <row r="11585" spans="1:28" x14ac:dyDescent="0.25">
      <c r="A11585" t="s">
        <v>16704</v>
      </c>
      <c r="B11585" s="1">
        <v>46217</v>
      </c>
      <c r="C11585" t="s">
        <v>723</v>
      </c>
      <c r="D11585" t="s">
        <v>724</v>
      </c>
      <c r="E11585">
        <v>57</v>
      </c>
      <c r="F11585" t="s">
        <v>111</v>
      </c>
      <c r="G11585" t="s">
        <v>318</v>
      </c>
      <c r="H11585" t="s">
        <v>319</v>
      </c>
      <c r="I11585" t="s">
        <v>34</v>
      </c>
      <c r="J11585" t="s">
        <v>190</v>
      </c>
      <c r="K11585">
        <v>5</v>
      </c>
      <c r="L11585" s="2">
        <v>2500</v>
      </c>
      <c r="M11585">
        <v>25</v>
      </c>
      <c r="N11585" s="2">
        <v>12500</v>
      </c>
      <c r="O11585" s="2">
        <v>3125</v>
      </c>
      <c r="P11585" s="2">
        <v>9375</v>
      </c>
      <c r="Q11585" s="2">
        <v>6799.03</v>
      </c>
      <c r="R11585" s="2">
        <v>2575.9699999999998</v>
      </c>
      <c r="S11585" t="s">
        <v>53</v>
      </c>
      <c r="T11585" t="s">
        <v>178</v>
      </c>
      <c r="U11585" t="s">
        <v>154</v>
      </c>
      <c r="V11585" t="s">
        <v>39</v>
      </c>
      <c r="W11585" t="s">
        <v>137</v>
      </c>
      <c r="X11585" t="s">
        <v>97</v>
      </c>
      <c r="Y11585" t="s">
        <v>56</v>
      </c>
      <c r="Z11585" t="s">
        <v>43</v>
      </c>
      <c r="AA11585" t="s">
        <v>44</v>
      </c>
      <c r="AB11585" t="s">
        <v>44</v>
      </c>
    </row>
    <row r="11586" spans="1:28" x14ac:dyDescent="0.25">
      <c r="A11586" t="s">
        <v>16705</v>
      </c>
      <c r="B11586" s="1">
        <v>46218</v>
      </c>
      <c r="C11586" t="s">
        <v>7689</v>
      </c>
      <c r="D11586" t="s">
        <v>7690</v>
      </c>
      <c r="E11586">
        <v>60</v>
      </c>
      <c r="F11586" t="s">
        <v>31</v>
      </c>
      <c r="G11586" t="s">
        <v>227</v>
      </c>
      <c r="H11586" t="s">
        <v>228</v>
      </c>
      <c r="I11586" t="s">
        <v>74</v>
      </c>
      <c r="J11586" t="s">
        <v>75</v>
      </c>
      <c r="K11586">
        <v>4</v>
      </c>
      <c r="L11586" s="2">
        <v>1400</v>
      </c>
      <c r="M11586">
        <v>20</v>
      </c>
      <c r="N11586" s="2">
        <v>5600</v>
      </c>
      <c r="O11586" s="2">
        <v>1120</v>
      </c>
      <c r="P11586" s="2">
        <v>4480</v>
      </c>
      <c r="Q11586" s="2">
        <v>3440.32</v>
      </c>
      <c r="R11586" s="2">
        <v>1039.68</v>
      </c>
      <c r="S11586" t="s">
        <v>53</v>
      </c>
      <c r="T11586" t="s">
        <v>407</v>
      </c>
      <c r="U11586" t="s">
        <v>408</v>
      </c>
      <c r="V11586" t="s">
        <v>39</v>
      </c>
      <c r="W11586" t="s">
        <v>137</v>
      </c>
      <c r="X11586" t="s">
        <v>97</v>
      </c>
      <c r="Y11586" t="s">
        <v>42</v>
      </c>
      <c r="Z11586" t="s">
        <v>43</v>
      </c>
      <c r="AA11586" t="s">
        <v>44</v>
      </c>
      <c r="AB11586" t="s">
        <v>44</v>
      </c>
    </row>
    <row r="11587" spans="1:28" x14ac:dyDescent="0.25">
      <c r="A11587" t="s">
        <v>16706</v>
      </c>
      <c r="B11587" s="1">
        <v>46218</v>
      </c>
      <c r="C11587" t="s">
        <v>6037</v>
      </c>
      <c r="D11587" t="s">
        <v>6038</v>
      </c>
      <c r="E11587">
        <v>59</v>
      </c>
      <c r="F11587" t="s">
        <v>31</v>
      </c>
      <c r="G11587" t="s">
        <v>101</v>
      </c>
      <c r="H11587" t="s">
        <v>102</v>
      </c>
      <c r="I11587" t="s">
        <v>103</v>
      </c>
      <c r="J11587" t="s">
        <v>104</v>
      </c>
      <c r="K11587">
        <v>3</v>
      </c>
      <c r="L11587" s="2">
        <v>1800</v>
      </c>
      <c r="M11587">
        <v>0</v>
      </c>
      <c r="N11587" s="2">
        <v>5400</v>
      </c>
      <c r="O11587" s="2">
        <v>0</v>
      </c>
      <c r="P11587" s="2">
        <v>5400</v>
      </c>
      <c r="Q11587" s="2">
        <v>4228.01</v>
      </c>
      <c r="R11587" s="2">
        <v>1171.99</v>
      </c>
      <c r="S11587" t="s">
        <v>53</v>
      </c>
      <c r="T11587" t="s">
        <v>114</v>
      </c>
      <c r="U11587" t="s">
        <v>115</v>
      </c>
      <c r="V11587" t="s">
        <v>39</v>
      </c>
      <c r="W11587" t="s">
        <v>92</v>
      </c>
      <c r="X11587" t="s">
        <v>67</v>
      </c>
      <c r="Y11587" t="s">
        <v>56</v>
      </c>
      <c r="Z11587" t="s">
        <v>43</v>
      </c>
      <c r="AA11587" t="s">
        <v>44</v>
      </c>
      <c r="AB11587" t="s">
        <v>68</v>
      </c>
    </row>
    <row r="11588" spans="1:28" x14ac:dyDescent="0.25">
      <c r="A11588" t="s">
        <v>16707</v>
      </c>
      <c r="B11588" s="1">
        <v>46218</v>
      </c>
      <c r="C11588" t="s">
        <v>2312</v>
      </c>
      <c r="D11588" t="s">
        <v>2313</v>
      </c>
      <c r="E11588">
        <v>39</v>
      </c>
      <c r="F11588" t="s">
        <v>48</v>
      </c>
      <c r="G11588" t="s">
        <v>273</v>
      </c>
      <c r="H11588" t="s">
        <v>274</v>
      </c>
      <c r="I11588" t="s">
        <v>51</v>
      </c>
      <c r="J11588" t="s">
        <v>52</v>
      </c>
      <c r="K11588">
        <v>1</v>
      </c>
      <c r="L11588" s="2">
        <v>250</v>
      </c>
      <c r="M11588">
        <v>5</v>
      </c>
      <c r="N11588" s="2">
        <v>250</v>
      </c>
      <c r="O11588" s="2">
        <v>12.5</v>
      </c>
      <c r="P11588" s="2">
        <v>237.5</v>
      </c>
      <c r="Q11588" s="2">
        <v>165.16</v>
      </c>
      <c r="R11588" s="2">
        <v>72.34</v>
      </c>
      <c r="S11588" t="s">
        <v>36</v>
      </c>
      <c r="T11588" t="s">
        <v>178</v>
      </c>
      <c r="U11588" t="s">
        <v>154</v>
      </c>
      <c r="V11588" t="s">
        <v>39</v>
      </c>
      <c r="W11588" t="s">
        <v>137</v>
      </c>
      <c r="X11588" t="s">
        <v>41</v>
      </c>
      <c r="Y11588" t="s">
        <v>56</v>
      </c>
      <c r="Z11588" t="s">
        <v>223</v>
      </c>
      <c r="AA11588" t="s">
        <v>68</v>
      </c>
      <c r="AB11588" t="s">
        <v>44</v>
      </c>
    </row>
    <row r="11589" spans="1:28" x14ac:dyDescent="0.25">
      <c r="A11589" t="s">
        <v>16708</v>
      </c>
      <c r="B11589" s="1">
        <v>46218</v>
      </c>
      <c r="C11589" t="s">
        <v>1113</v>
      </c>
      <c r="D11589" t="s">
        <v>1114</v>
      </c>
      <c r="E11589">
        <v>60</v>
      </c>
      <c r="F11589" t="s">
        <v>48</v>
      </c>
      <c r="G11589" t="s">
        <v>119</v>
      </c>
      <c r="H11589" t="s">
        <v>120</v>
      </c>
      <c r="I11589" t="s">
        <v>62</v>
      </c>
      <c r="J11589" t="s">
        <v>121</v>
      </c>
      <c r="K11589">
        <v>1</v>
      </c>
      <c r="L11589" s="2">
        <v>4800</v>
      </c>
      <c r="M11589">
        <v>25</v>
      </c>
      <c r="N11589" s="2">
        <v>4800</v>
      </c>
      <c r="O11589" s="2">
        <v>1200</v>
      </c>
      <c r="P11589" s="2">
        <v>3600</v>
      </c>
      <c r="Q11589" s="2">
        <v>2115.84</v>
      </c>
      <c r="R11589" s="2">
        <v>1484.16</v>
      </c>
      <c r="S11589" t="s">
        <v>64</v>
      </c>
      <c r="T11589" t="s">
        <v>578</v>
      </c>
      <c r="U11589" t="s">
        <v>579</v>
      </c>
      <c r="V11589" t="s">
        <v>39</v>
      </c>
      <c r="W11589" t="s">
        <v>124</v>
      </c>
      <c r="X11589" t="s">
        <v>97</v>
      </c>
      <c r="Y11589" t="s">
        <v>56</v>
      </c>
      <c r="Z11589" t="s">
        <v>43</v>
      </c>
      <c r="AA11589" t="s">
        <v>44</v>
      </c>
      <c r="AB11589" t="s">
        <v>44</v>
      </c>
    </row>
    <row r="11590" spans="1:28" x14ac:dyDescent="0.25">
      <c r="A11590" t="s">
        <v>16709</v>
      </c>
      <c r="B11590" s="1">
        <v>46218</v>
      </c>
      <c r="C11590" t="s">
        <v>7324</v>
      </c>
      <c r="D11590" t="s">
        <v>7325</v>
      </c>
      <c r="E11590">
        <v>58</v>
      </c>
      <c r="F11590" t="s">
        <v>31</v>
      </c>
      <c r="G11590" t="s">
        <v>318</v>
      </c>
      <c r="H11590" t="s">
        <v>319</v>
      </c>
      <c r="I11590" t="s">
        <v>34</v>
      </c>
      <c r="J11590" t="s">
        <v>190</v>
      </c>
      <c r="K11590">
        <v>1</v>
      </c>
      <c r="L11590" s="2">
        <v>2500</v>
      </c>
      <c r="M11590">
        <v>20</v>
      </c>
      <c r="N11590" s="2">
        <v>2500</v>
      </c>
      <c r="O11590" s="2">
        <v>500</v>
      </c>
      <c r="P11590" s="2">
        <v>2000</v>
      </c>
      <c r="Q11590" s="2">
        <v>1265.57</v>
      </c>
      <c r="R11590" s="2">
        <v>734.43</v>
      </c>
      <c r="S11590" t="s">
        <v>53</v>
      </c>
      <c r="T11590" t="s">
        <v>122</v>
      </c>
      <c r="U11590" t="s">
        <v>123</v>
      </c>
      <c r="V11590" t="s">
        <v>39</v>
      </c>
      <c r="W11590" t="s">
        <v>124</v>
      </c>
      <c r="X11590" t="s">
        <v>97</v>
      </c>
      <c r="Y11590" t="s">
        <v>42</v>
      </c>
      <c r="Z11590" t="s">
        <v>43</v>
      </c>
      <c r="AA11590" t="s">
        <v>44</v>
      </c>
      <c r="AB11590" t="s">
        <v>44</v>
      </c>
    </row>
    <row r="11591" spans="1:28" x14ac:dyDescent="0.25">
      <c r="A11591" t="s">
        <v>16710</v>
      </c>
      <c r="B11591" s="1">
        <v>46218</v>
      </c>
      <c r="C11591" t="s">
        <v>5125</v>
      </c>
      <c r="D11591" t="s">
        <v>5126</v>
      </c>
      <c r="E11591">
        <v>55</v>
      </c>
      <c r="F11591" t="s">
        <v>111</v>
      </c>
      <c r="G11591" t="s">
        <v>197</v>
      </c>
      <c r="H11591" t="s">
        <v>198</v>
      </c>
      <c r="I11591" t="s">
        <v>74</v>
      </c>
      <c r="J11591" t="s">
        <v>75</v>
      </c>
      <c r="K11591">
        <v>1</v>
      </c>
      <c r="L11591" s="2">
        <v>2600</v>
      </c>
      <c r="M11591">
        <v>10</v>
      </c>
      <c r="N11591" s="2">
        <v>2600</v>
      </c>
      <c r="O11591" s="2">
        <v>260</v>
      </c>
      <c r="P11591" s="2">
        <v>2340</v>
      </c>
      <c r="Q11591" s="2">
        <v>1379.08</v>
      </c>
      <c r="R11591" s="2">
        <v>960.92</v>
      </c>
      <c r="S11591" t="s">
        <v>53</v>
      </c>
      <c r="T11591" t="s">
        <v>114</v>
      </c>
      <c r="U11591" t="s">
        <v>115</v>
      </c>
      <c r="V11591" t="s">
        <v>39</v>
      </c>
      <c r="W11591" t="s">
        <v>66</v>
      </c>
      <c r="X11591" t="s">
        <v>41</v>
      </c>
      <c r="Y11591" t="s">
        <v>56</v>
      </c>
      <c r="Z11591" t="s">
        <v>43</v>
      </c>
      <c r="AA11591" t="s">
        <v>44</v>
      </c>
      <c r="AB11591" t="s">
        <v>44</v>
      </c>
    </row>
    <row r="11592" spans="1:28" x14ac:dyDescent="0.25">
      <c r="A11592" t="s">
        <v>16711</v>
      </c>
      <c r="B11592" s="1">
        <v>46218</v>
      </c>
      <c r="C11592" t="s">
        <v>1222</v>
      </c>
      <c r="D11592" t="s">
        <v>1223</v>
      </c>
      <c r="E11592">
        <v>40</v>
      </c>
      <c r="F11592" t="s">
        <v>48</v>
      </c>
      <c r="G11592" t="s">
        <v>49</v>
      </c>
      <c r="H11592" t="s">
        <v>50</v>
      </c>
      <c r="I11592" t="s">
        <v>51</v>
      </c>
      <c r="J11592" t="s">
        <v>52</v>
      </c>
      <c r="K11592">
        <v>2</v>
      </c>
      <c r="L11592" s="2">
        <v>500</v>
      </c>
      <c r="M11592">
        <v>10</v>
      </c>
      <c r="N11592" s="2">
        <v>1000</v>
      </c>
      <c r="O11592" s="2">
        <v>100</v>
      </c>
      <c r="P11592" s="2">
        <v>900</v>
      </c>
      <c r="Q11592" s="2">
        <v>692.29</v>
      </c>
      <c r="R11592" s="2">
        <v>207.71</v>
      </c>
      <c r="S11592" t="s">
        <v>36</v>
      </c>
      <c r="T11592" t="s">
        <v>122</v>
      </c>
      <c r="U11592" t="s">
        <v>123</v>
      </c>
      <c r="V11592" t="s">
        <v>39</v>
      </c>
      <c r="W11592" t="s">
        <v>40</v>
      </c>
      <c r="X11592" t="s">
        <v>97</v>
      </c>
      <c r="Y11592" t="s">
        <v>42</v>
      </c>
      <c r="Z11592" t="s">
        <v>107</v>
      </c>
      <c r="AA11592" t="s">
        <v>68</v>
      </c>
      <c r="AB11592" t="s">
        <v>44</v>
      </c>
    </row>
    <row r="11593" spans="1:28" x14ac:dyDescent="0.25">
      <c r="A11593" t="s">
        <v>16712</v>
      </c>
      <c r="B11593" s="1">
        <v>46218</v>
      </c>
      <c r="C11593" t="s">
        <v>3407</v>
      </c>
      <c r="D11593" t="s">
        <v>3408</v>
      </c>
      <c r="E11593">
        <v>51</v>
      </c>
      <c r="F11593" t="s">
        <v>111</v>
      </c>
      <c r="G11593" t="s">
        <v>217</v>
      </c>
      <c r="H11593" t="s">
        <v>218</v>
      </c>
      <c r="I11593" t="s">
        <v>34</v>
      </c>
      <c r="J11593" t="s">
        <v>130</v>
      </c>
      <c r="K11593">
        <v>2</v>
      </c>
      <c r="L11593" s="2">
        <v>28000</v>
      </c>
      <c r="M11593">
        <v>25</v>
      </c>
      <c r="N11593" s="2">
        <v>56000</v>
      </c>
      <c r="O11593" s="2">
        <v>14000</v>
      </c>
      <c r="P11593" s="2">
        <v>42000</v>
      </c>
      <c r="Q11593" s="2">
        <v>26734.41</v>
      </c>
      <c r="R11593" s="2">
        <v>15265.59</v>
      </c>
      <c r="S11593" t="s">
        <v>64</v>
      </c>
      <c r="T11593" t="s">
        <v>54</v>
      </c>
      <c r="U11593" t="s">
        <v>55</v>
      </c>
      <c r="V11593" t="s">
        <v>39</v>
      </c>
      <c r="W11593" t="s">
        <v>124</v>
      </c>
      <c r="X11593" t="s">
        <v>97</v>
      </c>
      <c r="Y11593" t="s">
        <v>56</v>
      </c>
      <c r="Z11593" t="s">
        <v>43</v>
      </c>
      <c r="AA11593" t="s">
        <v>44</v>
      </c>
      <c r="AB11593" t="s">
        <v>44</v>
      </c>
    </row>
    <row r="11594" spans="1:28" x14ac:dyDescent="0.25">
      <c r="A11594" t="s">
        <v>16713</v>
      </c>
      <c r="B11594" s="1">
        <v>46218</v>
      </c>
      <c r="C11594" t="s">
        <v>3663</v>
      </c>
      <c r="D11594" t="s">
        <v>3664</v>
      </c>
      <c r="E11594">
        <v>47</v>
      </c>
      <c r="F11594" t="s">
        <v>48</v>
      </c>
      <c r="G11594" t="s">
        <v>366</v>
      </c>
      <c r="H11594" t="s">
        <v>367</v>
      </c>
      <c r="I11594" t="s">
        <v>34</v>
      </c>
      <c r="J11594" t="s">
        <v>130</v>
      </c>
      <c r="K11594">
        <v>2</v>
      </c>
      <c r="L11594" s="2">
        <v>14500</v>
      </c>
      <c r="M11594">
        <v>10</v>
      </c>
      <c r="N11594" s="2">
        <v>29000</v>
      </c>
      <c r="O11594" s="2">
        <v>2900</v>
      </c>
      <c r="P11594" s="2">
        <v>26100</v>
      </c>
      <c r="Q11594" s="2">
        <v>19428.439999999999</v>
      </c>
      <c r="R11594" s="2">
        <v>6671.56</v>
      </c>
      <c r="S11594" t="s">
        <v>64</v>
      </c>
      <c r="T11594" t="s">
        <v>407</v>
      </c>
      <c r="U11594" t="s">
        <v>408</v>
      </c>
      <c r="V11594" t="s">
        <v>39</v>
      </c>
      <c r="W11594" t="s">
        <v>83</v>
      </c>
      <c r="X11594" t="s">
        <v>41</v>
      </c>
      <c r="Y11594" t="s">
        <v>42</v>
      </c>
      <c r="Z11594" t="s">
        <v>43</v>
      </c>
      <c r="AA11594" t="s">
        <v>44</v>
      </c>
      <c r="AB11594" t="s">
        <v>44</v>
      </c>
    </row>
    <row r="11595" spans="1:28" x14ac:dyDescent="0.25">
      <c r="A11595" t="s">
        <v>16714</v>
      </c>
      <c r="B11595" s="1">
        <v>46218</v>
      </c>
      <c r="C11595" t="s">
        <v>1662</v>
      </c>
      <c r="D11595" t="s">
        <v>1663</v>
      </c>
      <c r="E11595">
        <v>24</v>
      </c>
      <c r="F11595" t="s">
        <v>31</v>
      </c>
      <c r="G11595" t="s">
        <v>101</v>
      </c>
      <c r="H11595" t="s">
        <v>102</v>
      </c>
      <c r="I11595" t="s">
        <v>103</v>
      </c>
      <c r="J11595" t="s">
        <v>104</v>
      </c>
      <c r="K11595">
        <v>1</v>
      </c>
      <c r="L11595" s="2">
        <v>1800</v>
      </c>
      <c r="M11595">
        <v>5</v>
      </c>
      <c r="N11595" s="2">
        <v>1800</v>
      </c>
      <c r="O11595" s="2">
        <v>90</v>
      </c>
      <c r="P11595" s="2">
        <v>1710</v>
      </c>
      <c r="Q11595" s="2">
        <v>1159.52</v>
      </c>
      <c r="R11595" s="2">
        <v>550.48</v>
      </c>
      <c r="S11595" t="s">
        <v>53</v>
      </c>
      <c r="T11595" t="s">
        <v>178</v>
      </c>
      <c r="U11595" t="s">
        <v>154</v>
      </c>
      <c r="V11595" t="s">
        <v>39</v>
      </c>
      <c r="W11595" t="s">
        <v>66</v>
      </c>
      <c r="X11595" t="s">
        <v>67</v>
      </c>
      <c r="Y11595" t="s">
        <v>56</v>
      </c>
      <c r="Z11595" t="s">
        <v>144</v>
      </c>
      <c r="AA11595" t="s">
        <v>44</v>
      </c>
      <c r="AB11595" t="s">
        <v>44</v>
      </c>
    </row>
    <row r="11596" spans="1:28" x14ac:dyDescent="0.25">
      <c r="A11596" t="s">
        <v>16715</v>
      </c>
      <c r="B11596" s="1">
        <v>46218</v>
      </c>
      <c r="C11596" t="s">
        <v>1892</v>
      </c>
      <c r="D11596" t="s">
        <v>1893</v>
      </c>
      <c r="E11596">
        <v>20</v>
      </c>
      <c r="F11596" t="s">
        <v>111</v>
      </c>
      <c r="G11596" t="s">
        <v>436</v>
      </c>
      <c r="H11596" t="s">
        <v>437</v>
      </c>
      <c r="I11596" t="s">
        <v>74</v>
      </c>
      <c r="J11596" t="s">
        <v>190</v>
      </c>
      <c r="K11596">
        <v>1</v>
      </c>
      <c r="L11596" s="2">
        <v>1800</v>
      </c>
      <c r="M11596">
        <v>15</v>
      </c>
      <c r="N11596" s="2">
        <v>1800</v>
      </c>
      <c r="O11596" s="2">
        <v>270</v>
      </c>
      <c r="P11596" s="2">
        <v>1530</v>
      </c>
      <c r="Q11596" s="2">
        <v>1073.83</v>
      </c>
      <c r="R11596" s="2">
        <v>456.17</v>
      </c>
      <c r="S11596" t="s">
        <v>53</v>
      </c>
      <c r="T11596" t="s">
        <v>114</v>
      </c>
      <c r="U11596" t="s">
        <v>115</v>
      </c>
      <c r="V11596" t="s">
        <v>39</v>
      </c>
      <c r="W11596" t="s">
        <v>40</v>
      </c>
      <c r="X11596" t="s">
        <v>67</v>
      </c>
      <c r="Y11596" t="s">
        <v>56</v>
      </c>
      <c r="Z11596" t="s">
        <v>508</v>
      </c>
      <c r="AA11596" t="s">
        <v>44</v>
      </c>
      <c r="AB11596" t="s">
        <v>44</v>
      </c>
    </row>
    <row r="11597" spans="1:28" x14ac:dyDescent="0.25">
      <c r="A11597" t="s">
        <v>16716</v>
      </c>
      <c r="B11597" s="1">
        <v>46218</v>
      </c>
      <c r="C11597" t="s">
        <v>2030</v>
      </c>
      <c r="D11597" t="s">
        <v>2031</v>
      </c>
      <c r="E11597">
        <v>43</v>
      </c>
      <c r="F11597" t="s">
        <v>48</v>
      </c>
      <c r="G11597" t="s">
        <v>168</v>
      </c>
      <c r="H11597" t="s">
        <v>169</v>
      </c>
      <c r="I11597" t="s">
        <v>62</v>
      </c>
      <c r="J11597" t="s">
        <v>143</v>
      </c>
      <c r="K11597">
        <v>4</v>
      </c>
      <c r="L11597" s="2">
        <v>1800</v>
      </c>
      <c r="M11597">
        <v>0</v>
      </c>
      <c r="N11597" s="2">
        <v>7200</v>
      </c>
      <c r="O11597" s="2">
        <v>0</v>
      </c>
      <c r="P11597" s="2">
        <v>7200</v>
      </c>
      <c r="Q11597" s="2">
        <v>5481.14</v>
      </c>
      <c r="R11597" s="2">
        <v>1718.86</v>
      </c>
      <c r="S11597" t="s">
        <v>53</v>
      </c>
      <c r="T11597" t="s">
        <v>275</v>
      </c>
      <c r="U11597" t="s">
        <v>123</v>
      </c>
      <c r="V11597" t="s">
        <v>39</v>
      </c>
      <c r="W11597" t="s">
        <v>124</v>
      </c>
      <c r="X11597" t="s">
        <v>97</v>
      </c>
      <c r="Y11597" t="s">
        <v>56</v>
      </c>
      <c r="Z11597" t="s">
        <v>223</v>
      </c>
      <c r="AA11597" t="s">
        <v>44</v>
      </c>
      <c r="AB11597" t="s">
        <v>44</v>
      </c>
    </row>
    <row r="11598" spans="1:28" x14ac:dyDescent="0.25">
      <c r="A11598" t="s">
        <v>16717</v>
      </c>
      <c r="B11598" s="1">
        <v>46219</v>
      </c>
      <c r="C11598" t="s">
        <v>3057</v>
      </c>
      <c r="D11598" t="s">
        <v>3058</v>
      </c>
      <c r="E11598">
        <v>37</v>
      </c>
      <c r="F11598" t="s">
        <v>111</v>
      </c>
      <c r="G11598" t="s">
        <v>128</v>
      </c>
      <c r="H11598" t="s">
        <v>129</v>
      </c>
      <c r="I11598" t="s">
        <v>74</v>
      </c>
      <c r="J11598" t="s">
        <v>130</v>
      </c>
      <c r="K11598">
        <v>2</v>
      </c>
      <c r="L11598" s="2">
        <v>1700</v>
      </c>
      <c r="M11598">
        <v>5</v>
      </c>
      <c r="N11598" s="2">
        <v>3400</v>
      </c>
      <c r="O11598" s="2">
        <v>170</v>
      </c>
      <c r="P11598" s="2">
        <v>3230</v>
      </c>
      <c r="Q11598" s="2">
        <v>1946.28</v>
      </c>
      <c r="R11598" s="2">
        <v>1283.72</v>
      </c>
      <c r="S11598" t="s">
        <v>36</v>
      </c>
      <c r="T11598" t="s">
        <v>96</v>
      </c>
      <c r="U11598" t="s">
        <v>96</v>
      </c>
      <c r="V11598" t="s">
        <v>39</v>
      </c>
      <c r="W11598" t="s">
        <v>83</v>
      </c>
      <c r="X11598" t="s">
        <v>41</v>
      </c>
      <c r="Y11598" t="s">
        <v>56</v>
      </c>
      <c r="Z11598" t="s">
        <v>43</v>
      </c>
      <c r="AA11598" t="s">
        <v>44</v>
      </c>
      <c r="AB11598" t="s">
        <v>44</v>
      </c>
    </row>
    <row r="11599" spans="1:28" x14ac:dyDescent="0.25">
      <c r="A11599" t="s">
        <v>16718</v>
      </c>
      <c r="B11599" s="1">
        <v>46219</v>
      </c>
      <c r="C11599" t="s">
        <v>6854</v>
      </c>
      <c r="D11599" t="s">
        <v>6855</v>
      </c>
      <c r="E11599">
        <v>31</v>
      </c>
      <c r="F11599" t="s">
        <v>48</v>
      </c>
      <c r="G11599" t="s">
        <v>436</v>
      </c>
      <c r="H11599" t="s">
        <v>437</v>
      </c>
      <c r="I11599" t="s">
        <v>74</v>
      </c>
      <c r="J11599" t="s">
        <v>190</v>
      </c>
      <c r="K11599">
        <v>1</v>
      </c>
      <c r="L11599" s="2">
        <v>1800</v>
      </c>
      <c r="M11599">
        <v>20</v>
      </c>
      <c r="N11599" s="2">
        <v>1800</v>
      </c>
      <c r="O11599" s="2">
        <v>360</v>
      </c>
      <c r="P11599" s="2">
        <v>1440</v>
      </c>
      <c r="Q11599" s="2">
        <v>1178.5999999999999</v>
      </c>
      <c r="R11599" s="2">
        <v>261.39999999999998</v>
      </c>
      <c r="S11599" t="s">
        <v>36</v>
      </c>
      <c r="T11599" t="s">
        <v>163</v>
      </c>
      <c r="U11599" t="s">
        <v>164</v>
      </c>
      <c r="V11599" t="s">
        <v>39</v>
      </c>
      <c r="W11599" t="s">
        <v>40</v>
      </c>
      <c r="X11599" t="s">
        <v>67</v>
      </c>
      <c r="Y11599" t="s">
        <v>84</v>
      </c>
      <c r="Z11599" t="s">
        <v>144</v>
      </c>
      <c r="AA11599" t="s">
        <v>44</v>
      </c>
      <c r="AB11599" t="s">
        <v>44</v>
      </c>
    </row>
    <row r="11600" spans="1:28" x14ac:dyDescent="0.25">
      <c r="A11600" t="s">
        <v>16719</v>
      </c>
      <c r="B11600" s="1">
        <v>46219</v>
      </c>
      <c r="C11600" t="s">
        <v>5325</v>
      </c>
      <c r="D11600" t="s">
        <v>5326</v>
      </c>
      <c r="E11600">
        <v>31</v>
      </c>
      <c r="F11600" t="s">
        <v>31</v>
      </c>
      <c r="G11600" t="s">
        <v>227</v>
      </c>
      <c r="H11600" t="s">
        <v>228</v>
      </c>
      <c r="I11600" t="s">
        <v>74</v>
      </c>
      <c r="J11600" t="s">
        <v>75</v>
      </c>
      <c r="K11600">
        <v>6</v>
      </c>
      <c r="L11600" s="2">
        <v>1400</v>
      </c>
      <c r="M11600">
        <v>5</v>
      </c>
      <c r="N11600" s="2">
        <v>8400</v>
      </c>
      <c r="O11600" s="2">
        <v>420</v>
      </c>
      <c r="P11600" s="2">
        <v>7980</v>
      </c>
      <c r="Q11600" s="2">
        <v>6450.71</v>
      </c>
      <c r="R11600" s="2">
        <v>1529.29</v>
      </c>
      <c r="S11600" t="s">
        <v>53</v>
      </c>
      <c r="T11600" t="s">
        <v>153</v>
      </c>
      <c r="U11600" t="s">
        <v>154</v>
      </c>
      <c r="V11600" t="s">
        <v>39</v>
      </c>
      <c r="W11600" t="s">
        <v>92</v>
      </c>
      <c r="X11600" t="s">
        <v>41</v>
      </c>
      <c r="Y11600" t="s">
        <v>56</v>
      </c>
      <c r="Z11600" t="s">
        <v>107</v>
      </c>
      <c r="AA11600" t="s">
        <v>44</v>
      </c>
      <c r="AB11600" t="s">
        <v>44</v>
      </c>
    </row>
    <row r="11601" spans="1:28" x14ac:dyDescent="0.25">
      <c r="A11601" t="s">
        <v>16720</v>
      </c>
      <c r="B11601" s="1">
        <v>46219</v>
      </c>
      <c r="C11601" t="s">
        <v>4269</v>
      </c>
      <c r="D11601" t="s">
        <v>4270</v>
      </c>
      <c r="E11601">
        <v>40</v>
      </c>
      <c r="F11601" t="s">
        <v>111</v>
      </c>
      <c r="G11601" t="s">
        <v>134</v>
      </c>
      <c r="H11601" t="s">
        <v>135</v>
      </c>
      <c r="I11601" t="s">
        <v>62</v>
      </c>
      <c r="J11601" t="s">
        <v>130</v>
      </c>
      <c r="K11601">
        <v>4</v>
      </c>
      <c r="L11601" s="2">
        <v>8500</v>
      </c>
      <c r="M11601">
        <v>15</v>
      </c>
      <c r="N11601" s="2">
        <v>34000</v>
      </c>
      <c r="O11601" s="2">
        <v>5100</v>
      </c>
      <c r="P11601" s="2">
        <v>28900</v>
      </c>
      <c r="Q11601" s="2">
        <v>21301.93</v>
      </c>
      <c r="R11601" s="2">
        <v>7598.07</v>
      </c>
      <c r="S11601" t="s">
        <v>53</v>
      </c>
      <c r="T11601" t="s">
        <v>90</v>
      </c>
      <c r="U11601" t="s">
        <v>91</v>
      </c>
      <c r="V11601" t="s">
        <v>39</v>
      </c>
      <c r="W11601" t="s">
        <v>137</v>
      </c>
      <c r="X11601" t="s">
        <v>41</v>
      </c>
      <c r="Y11601" t="s">
        <v>56</v>
      </c>
      <c r="Z11601" t="s">
        <v>144</v>
      </c>
      <c r="AA11601" t="s">
        <v>44</v>
      </c>
      <c r="AB11601" t="s">
        <v>44</v>
      </c>
    </row>
    <row r="11602" spans="1:28" x14ac:dyDescent="0.25">
      <c r="A11602" t="s">
        <v>16721</v>
      </c>
      <c r="B11602" s="1">
        <v>46219</v>
      </c>
      <c r="C11602" t="s">
        <v>3218</v>
      </c>
      <c r="D11602" t="s">
        <v>3219</v>
      </c>
      <c r="E11602">
        <v>44</v>
      </c>
      <c r="F11602" t="s">
        <v>48</v>
      </c>
      <c r="G11602" t="s">
        <v>148</v>
      </c>
      <c r="H11602" t="s">
        <v>149</v>
      </c>
      <c r="I11602" t="s">
        <v>74</v>
      </c>
      <c r="J11602" t="s">
        <v>130</v>
      </c>
      <c r="K11602">
        <v>3</v>
      </c>
      <c r="L11602" s="2">
        <v>3500</v>
      </c>
      <c r="M11602">
        <v>5</v>
      </c>
      <c r="N11602" s="2">
        <v>10500</v>
      </c>
      <c r="O11602" s="2">
        <v>525</v>
      </c>
      <c r="P11602" s="2">
        <v>9975</v>
      </c>
      <c r="Q11602" s="2">
        <v>6110.19</v>
      </c>
      <c r="R11602" s="2">
        <v>3864.81</v>
      </c>
      <c r="S11602" t="s">
        <v>53</v>
      </c>
      <c r="T11602" t="s">
        <v>153</v>
      </c>
      <c r="U11602" t="s">
        <v>154</v>
      </c>
      <c r="V11602" t="s">
        <v>39</v>
      </c>
      <c r="W11602" t="s">
        <v>66</v>
      </c>
      <c r="X11602" t="s">
        <v>41</v>
      </c>
      <c r="Y11602" t="s">
        <v>56</v>
      </c>
      <c r="Z11602" t="s">
        <v>43</v>
      </c>
      <c r="AA11602" t="s">
        <v>44</v>
      </c>
      <c r="AB11602" t="s">
        <v>44</v>
      </c>
    </row>
    <row r="11603" spans="1:28" x14ac:dyDescent="0.25">
      <c r="A11603" t="s">
        <v>16722</v>
      </c>
      <c r="B11603" s="1">
        <v>46219</v>
      </c>
      <c r="C11603" t="s">
        <v>485</v>
      </c>
      <c r="D11603" t="s">
        <v>486</v>
      </c>
      <c r="E11603">
        <v>20</v>
      </c>
      <c r="F11603" t="s">
        <v>111</v>
      </c>
      <c r="G11603" t="s">
        <v>561</v>
      </c>
      <c r="H11603" t="s">
        <v>562</v>
      </c>
      <c r="I11603" t="s">
        <v>34</v>
      </c>
      <c r="J11603" t="s">
        <v>143</v>
      </c>
      <c r="K11603">
        <v>2</v>
      </c>
      <c r="L11603" s="2">
        <v>900</v>
      </c>
      <c r="M11603">
        <v>10</v>
      </c>
      <c r="N11603" s="2">
        <v>1800</v>
      </c>
      <c r="O11603" s="2">
        <v>180</v>
      </c>
      <c r="P11603" s="2">
        <v>1620</v>
      </c>
      <c r="Q11603" s="2">
        <v>1186.8399999999999</v>
      </c>
      <c r="R11603" s="2">
        <v>433.16</v>
      </c>
      <c r="S11603" t="s">
        <v>53</v>
      </c>
      <c r="T11603" t="s">
        <v>398</v>
      </c>
      <c r="U11603" t="s">
        <v>399</v>
      </c>
      <c r="V11603" t="s">
        <v>39</v>
      </c>
      <c r="W11603" t="s">
        <v>66</v>
      </c>
      <c r="X11603" t="s">
        <v>97</v>
      </c>
      <c r="Y11603" t="s">
        <v>56</v>
      </c>
      <c r="Z11603" t="s">
        <v>144</v>
      </c>
      <c r="AA11603" t="s">
        <v>44</v>
      </c>
      <c r="AB11603" t="s">
        <v>44</v>
      </c>
    </row>
    <row r="11604" spans="1:28" x14ac:dyDescent="0.25">
      <c r="A11604" t="s">
        <v>16723</v>
      </c>
      <c r="B11604" s="1">
        <v>46219</v>
      </c>
      <c r="C11604" t="s">
        <v>2991</v>
      </c>
      <c r="D11604" t="s">
        <v>2992</v>
      </c>
      <c r="E11604">
        <v>47</v>
      </c>
      <c r="F11604" t="s">
        <v>48</v>
      </c>
      <c r="G11604" t="s">
        <v>148</v>
      </c>
      <c r="H11604" t="s">
        <v>149</v>
      </c>
      <c r="I11604" t="s">
        <v>74</v>
      </c>
      <c r="J11604" t="s">
        <v>130</v>
      </c>
      <c r="K11604">
        <v>1</v>
      </c>
      <c r="L11604" s="2">
        <v>3500</v>
      </c>
      <c r="M11604">
        <v>15</v>
      </c>
      <c r="N11604" s="2">
        <v>3500</v>
      </c>
      <c r="O11604" s="2">
        <v>525</v>
      </c>
      <c r="P11604" s="2">
        <v>2975</v>
      </c>
      <c r="Q11604" s="2">
        <v>2430.37</v>
      </c>
      <c r="R11604" s="2">
        <v>544.63</v>
      </c>
      <c r="S11604" t="s">
        <v>36</v>
      </c>
      <c r="T11604" t="s">
        <v>407</v>
      </c>
      <c r="U11604" t="s">
        <v>408</v>
      </c>
      <c r="V11604" t="s">
        <v>39</v>
      </c>
      <c r="W11604" t="s">
        <v>124</v>
      </c>
      <c r="X11604" t="s">
        <v>97</v>
      </c>
      <c r="Y11604" t="s">
        <v>42</v>
      </c>
      <c r="Z11604" t="s">
        <v>107</v>
      </c>
      <c r="AA11604" t="s">
        <v>44</v>
      </c>
      <c r="AB11604" t="s">
        <v>68</v>
      </c>
    </row>
    <row r="11605" spans="1:28" x14ac:dyDescent="0.25">
      <c r="A11605" t="s">
        <v>16724</v>
      </c>
      <c r="B11605" s="1">
        <v>46219</v>
      </c>
      <c r="C11605" t="s">
        <v>2862</v>
      </c>
      <c r="D11605" t="s">
        <v>2863</v>
      </c>
      <c r="E11605">
        <v>24</v>
      </c>
      <c r="F11605" t="s">
        <v>48</v>
      </c>
      <c r="G11605" t="s">
        <v>148</v>
      </c>
      <c r="H11605" t="s">
        <v>149</v>
      </c>
      <c r="I11605" t="s">
        <v>74</v>
      </c>
      <c r="J11605" t="s">
        <v>130</v>
      </c>
      <c r="K11605">
        <v>4</v>
      </c>
      <c r="L11605" s="2">
        <v>3500</v>
      </c>
      <c r="M11605">
        <v>10</v>
      </c>
      <c r="N11605" s="2">
        <v>14000</v>
      </c>
      <c r="O11605" s="2">
        <v>1400</v>
      </c>
      <c r="P11605" s="2">
        <v>12600</v>
      </c>
      <c r="Q11605" s="2">
        <v>10153.11</v>
      </c>
      <c r="R11605" s="2">
        <v>2446.89</v>
      </c>
      <c r="S11605" t="s">
        <v>64</v>
      </c>
      <c r="T11605" t="s">
        <v>90</v>
      </c>
      <c r="U11605" t="s">
        <v>91</v>
      </c>
      <c r="V11605" t="s">
        <v>39</v>
      </c>
      <c r="W11605" t="s">
        <v>40</v>
      </c>
      <c r="X11605" t="s">
        <v>67</v>
      </c>
      <c r="Y11605" t="s">
        <v>56</v>
      </c>
      <c r="Z11605" t="s">
        <v>43</v>
      </c>
      <c r="AA11605" t="s">
        <v>44</v>
      </c>
      <c r="AB11605" t="s">
        <v>44</v>
      </c>
    </row>
    <row r="11606" spans="1:28" x14ac:dyDescent="0.25">
      <c r="A11606" t="s">
        <v>16725</v>
      </c>
      <c r="B11606" s="1">
        <v>46219</v>
      </c>
      <c r="C11606" t="s">
        <v>5555</v>
      </c>
      <c r="D11606" t="s">
        <v>5556</v>
      </c>
      <c r="E11606">
        <v>46</v>
      </c>
      <c r="F11606" t="s">
        <v>31</v>
      </c>
      <c r="G11606" t="s">
        <v>81</v>
      </c>
      <c r="H11606" t="s">
        <v>82</v>
      </c>
      <c r="I11606" t="s">
        <v>51</v>
      </c>
      <c r="J11606" t="s">
        <v>52</v>
      </c>
      <c r="K11606">
        <v>1</v>
      </c>
      <c r="L11606" s="2">
        <v>600</v>
      </c>
      <c r="M11606">
        <v>5</v>
      </c>
      <c r="N11606" s="2">
        <v>600</v>
      </c>
      <c r="O11606" s="2">
        <v>30</v>
      </c>
      <c r="P11606" s="2">
        <v>570</v>
      </c>
      <c r="Q11606" s="2">
        <v>411.43</v>
      </c>
      <c r="R11606" s="2">
        <v>158.57</v>
      </c>
      <c r="S11606" t="s">
        <v>36</v>
      </c>
      <c r="T11606" t="s">
        <v>105</v>
      </c>
      <c r="U11606" t="s">
        <v>106</v>
      </c>
      <c r="V11606" t="s">
        <v>39</v>
      </c>
      <c r="W11606" t="s">
        <v>83</v>
      </c>
      <c r="X11606" t="s">
        <v>97</v>
      </c>
      <c r="Y11606" t="s">
        <v>56</v>
      </c>
      <c r="Z11606" t="s">
        <v>43</v>
      </c>
      <c r="AA11606" t="s">
        <v>44</v>
      </c>
      <c r="AB11606" t="s">
        <v>44</v>
      </c>
    </row>
    <row r="11607" spans="1:28" x14ac:dyDescent="0.25">
      <c r="A11607" t="s">
        <v>16726</v>
      </c>
      <c r="B11607" s="1">
        <v>46219</v>
      </c>
      <c r="C11607" t="s">
        <v>2539</v>
      </c>
      <c r="D11607" t="s">
        <v>2540</v>
      </c>
      <c r="E11607">
        <v>25</v>
      </c>
      <c r="F11607" t="s">
        <v>111</v>
      </c>
      <c r="G11607" t="s">
        <v>280</v>
      </c>
      <c r="H11607" t="s">
        <v>281</v>
      </c>
      <c r="I11607" t="s">
        <v>62</v>
      </c>
      <c r="J11607" t="s">
        <v>190</v>
      </c>
      <c r="K11607">
        <v>1</v>
      </c>
      <c r="L11607" s="2">
        <v>700</v>
      </c>
      <c r="M11607">
        <v>20</v>
      </c>
      <c r="N11607" s="2">
        <v>700</v>
      </c>
      <c r="O11607" s="2">
        <v>140</v>
      </c>
      <c r="P11607" s="2">
        <v>560</v>
      </c>
      <c r="Q11607" s="2">
        <v>366.24</v>
      </c>
      <c r="R11607" s="2">
        <v>193.76</v>
      </c>
      <c r="S11607" t="s">
        <v>53</v>
      </c>
      <c r="T11607" t="s">
        <v>37</v>
      </c>
      <c r="U11607" t="s">
        <v>38</v>
      </c>
      <c r="V11607" t="s">
        <v>39</v>
      </c>
      <c r="W11607" t="s">
        <v>66</v>
      </c>
      <c r="X11607" t="s">
        <v>97</v>
      </c>
      <c r="Y11607" t="s">
        <v>42</v>
      </c>
      <c r="Z11607" t="s">
        <v>43</v>
      </c>
      <c r="AA11607" t="s">
        <v>44</v>
      </c>
      <c r="AB11607" t="s">
        <v>44</v>
      </c>
    </row>
    <row r="11608" spans="1:28" x14ac:dyDescent="0.25">
      <c r="A11608" t="s">
        <v>16727</v>
      </c>
      <c r="B11608" s="1">
        <v>46220</v>
      </c>
      <c r="C11608" t="s">
        <v>2968</v>
      </c>
      <c r="D11608" t="s">
        <v>2969</v>
      </c>
      <c r="E11608">
        <v>30</v>
      </c>
      <c r="F11608" t="s">
        <v>31</v>
      </c>
      <c r="G11608" t="s">
        <v>202</v>
      </c>
      <c r="H11608" t="s">
        <v>203</v>
      </c>
      <c r="I11608" t="s">
        <v>103</v>
      </c>
      <c r="J11608" t="s">
        <v>104</v>
      </c>
      <c r="K11608">
        <v>2</v>
      </c>
      <c r="L11608" s="2">
        <v>550</v>
      </c>
      <c r="M11608">
        <v>10</v>
      </c>
      <c r="N11608" s="2">
        <v>1100</v>
      </c>
      <c r="O11608" s="2">
        <v>110</v>
      </c>
      <c r="P11608" s="2">
        <v>990</v>
      </c>
      <c r="Q11608" s="2">
        <v>669.96</v>
      </c>
      <c r="R11608" s="2">
        <v>320.04000000000002</v>
      </c>
      <c r="S11608" t="s">
        <v>64</v>
      </c>
      <c r="T11608" t="s">
        <v>578</v>
      </c>
      <c r="U11608" t="s">
        <v>579</v>
      </c>
      <c r="V11608" t="s">
        <v>39</v>
      </c>
      <c r="W11608" t="s">
        <v>40</v>
      </c>
      <c r="X11608" t="s">
        <v>41</v>
      </c>
      <c r="Y11608" t="s">
        <v>56</v>
      </c>
      <c r="Z11608" t="s">
        <v>43</v>
      </c>
      <c r="AA11608" t="s">
        <v>44</v>
      </c>
      <c r="AB11608" t="s">
        <v>44</v>
      </c>
    </row>
    <row r="11609" spans="1:28" x14ac:dyDescent="0.25">
      <c r="A11609" t="s">
        <v>16728</v>
      </c>
      <c r="B11609" s="1">
        <v>46220</v>
      </c>
      <c r="C11609" t="s">
        <v>3741</v>
      </c>
      <c r="D11609" t="s">
        <v>3742</v>
      </c>
      <c r="E11609">
        <v>60</v>
      </c>
      <c r="F11609" t="s">
        <v>48</v>
      </c>
      <c r="G11609" t="s">
        <v>119</v>
      </c>
      <c r="H11609" t="s">
        <v>120</v>
      </c>
      <c r="I11609" t="s">
        <v>62</v>
      </c>
      <c r="J11609" t="s">
        <v>121</v>
      </c>
      <c r="K11609">
        <v>1</v>
      </c>
      <c r="L11609" s="2">
        <v>4800</v>
      </c>
      <c r="M11609">
        <v>10</v>
      </c>
      <c r="N11609" s="2">
        <v>4800</v>
      </c>
      <c r="O11609" s="2">
        <v>480</v>
      </c>
      <c r="P11609" s="2">
        <v>4320</v>
      </c>
      <c r="Q11609" s="2">
        <v>2397.15</v>
      </c>
      <c r="R11609" s="2">
        <v>1922.85</v>
      </c>
      <c r="S11609" t="s">
        <v>53</v>
      </c>
      <c r="T11609" t="s">
        <v>578</v>
      </c>
      <c r="U11609" t="s">
        <v>579</v>
      </c>
      <c r="V11609" t="s">
        <v>39</v>
      </c>
      <c r="W11609" t="s">
        <v>40</v>
      </c>
      <c r="X11609" t="s">
        <v>41</v>
      </c>
      <c r="Y11609" t="s">
        <v>42</v>
      </c>
      <c r="Z11609" t="s">
        <v>508</v>
      </c>
      <c r="AA11609" t="s">
        <v>44</v>
      </c>
      <c r="AB11609" t="s">
        <v>44</v>
      </c>
    </row>
    <row r="11610" spans="1:28" x14ac:dyDescent="0.25">
      <c r="A11610" t="s">
        <v>16729</v>
      </c>
      <c r="B11610" s="1">
        <v>46220</v>
      </c>
      <c r="C11610" t="s">
        <v>14880</v>
      </c>
      <c r="D11610" t="s">
        <v>14881</v>
      </c>
      <c r="E11610">
        <v>20</v>
      </c>
      <c r="F11610" t="s">
        <v>111</v>
      </c>
      <c r="G11610" t="s">
        <v>436</v>
      </c>
      <c r="H11610" t="s">
        <v>437</v>
      </c>
      <c r="I11610" t="s">
        <v>74</v>
      </c>
      <c r="J11610" t="s">
        <v>190</v>
      </c>
      <c r="K11610">
        <v>3</v>
      </c>
      <c r="L11610" s="2">
        <v>1800</v>
      </c>
      <c r="M11610">
        <v>15</v>
      </c>
      <c r="N11610" s="2">
        <v>5400</v>
      </c>
      <c r="O11610" s="2">
        <v>810</v>
      </c>
      <c r="P11610" s="2">
        <v>4590</v>
      </c>
      <c r="Q11610" s="2">
        <v>2740.07</v>
      </c>
      <c r="R11610" s="2">
        <v>1849.93</v>
      </c>
      <c r="S11610" t="s">
        <v>64</v>
      </c>
      <c r="T11610" t="s">
        <v>178</v>
      </c>
      <c r="U11610" t="s">
        <v>154</v>
      </c>
      <c r="V11610" t="s">
        <v>39</v>
      </c>
      <c r="W11610" t="s">
        <v>137</v>
      </c>
      <c r="X11610" t="s">
        <v>41</v>
      </c>
      <c r="Y11610" t="s">
        <v>42</v>
      </c>
      <c r="Z11610" t="s">
        <v>43</v>
      </c>
      <c r="AA11610" t="s">
        <v>44</v>
      </c>
      <c r="AB11610" t="s">
        <v>44</v>
      </c>
    </row>
    <row r="11611" spans="1:28" x14ac:dyDescent="0.25">
      <c r="A11611" t="s">
        <v>16730</v>
      </c>
      <c r="B11611" s="1">
        <v>46220</v>
      </c>
      <c r="C11611" t="s">
        <v>13236</v>
      </c>
      <c r="D11611" t="s">
        <v>13237</v>
      </c>
      <c r="E11611">
        <v>59</v>
      </c>
      <c r="F11611" t="s">
        <v>48</v>
      </c>
      <c r="G11611" t="s">
        <v>112</v>
      </c>
      <c r="H11611" t="s">
        <v>113</v>
      </c>
      <c r="I11611" t="s">
        <v>103</v>
      </c>
      <c r="J11611" t="s">
        <v>104</v>
      </c>
      <c r="K11611">
        <v>2</v>
      </c>
      <c r="L11611" s="2">
        <v>650</v>
      </c>
      <c r="M11611">
        <v>30</v>
      </c>
      <c r="N11611" s="2">
        <v>1300</v>
      </c>
      <c r="O11611" s="2">
        <v>390</v>
      </c>
      <c r="P11611" s="2">
        <v>910</v>
      </c>
      <c r="Q11611" s="2">
        <v>665.14</v>
      </c>
      <c r="R11611" s="2">
        <v>244.86</v>
      </c>
      <c r="S11611" t="s">
        <v>36</v>
      </c>
      <c r="T11611" t="s">
        <v>398</v>
      </c>
      <c r="U11611" t="s">
        <v>399</v>
      </c>
      <c r="V11611" t="s">
        <v>39</v>
      </c>
      <c r="W11611" t="s">
        <v>66</v>
      </c>
      <c r="X11611" t="s">
        <v>41</v>
      </c>
      <c r="Y11611" t="s">
        <v>42</v>
      </c>
      <c r="Z11611" t="s">
        <v>43</v>
      </c>
      <c r="AA11611" t="s">
        <v>44</v>
      </c>
      <c r="AB11611" t="s">
        <v>44</v>
      </c>
    </row>
    <row r="11612" spans="1:28" x14ac:dyDescent="0.25">
      <c r="A11612" t="s">
        <v>16731</v>
      </c>
      <c r="B11612" s="1">
        <v>46220</v>
      </c>
      <c r="C11612" t="s">
        <v>2774</v>
      </c>
      <c r="D11612" t="s">
        <v>2775</v>
      </c>
      <c r="E11612">
        <v>36</v>
      </c>
      <c r="F11612" t="s">
        <v>31</v>
      </c>
      <c r="G11612" t="s">
        <v>197</v>
      </c>
      <c r="H11612" t="s">
        <v>198</v>
      </c>
      <c r="I11612" t="s">
        <v>74</v>
      </c>
      <c r="J11612" t="s">
        <v>75</v>
      </c>
      <c r="K11612">
        <v>2</v>
      </c>
      <c r="L11612" s="2">
        <v>2600</v>
      </c>
      <c r="M11612">
        <v>20</v>
      </c>
      <c r="N11612" s="2">
        <v>5200</v>
      </c>
      <c r="O11612" s="2">
        <v>1040</v>
      </c>
      <c r="P11612" s="2">
        <v>4160</v>
      </c>
      <c r="Q11612" s="2">
        <v>2610.7199999999998</v>
      </c>
      <c r="R11612" s="2">
        <v>1549.28</v>
      </c>
      <c r="S11612" t="s">
        <v>64</v>
      </c>
      <c r="T11612" t="s">
        <v>163</v>
      </c>
      <c r="U11612" t="s">
        <v>164</v>
      </c>
      <c r="V11612" t="s">
        <v>39</v>
      </c>
      <c r="W11612" t="s">
        <v>137</v>
      </c>
      <c r="X11612" t="s">
        <v>97</v>
      </c>
      <c r="Y11612" t="s">
        <v>56</v>
      </c>
      <c r="Z11612" t="s">
        <v>43</v>
      </c>
      <c r="AA11612" t="s">
        <v>44</v>
      </c>
      <c r="AB11612" t="s">
        <v>44</v>
      </c>
    </row>
    <row r="11613" spans="1:28" x14ac:dyDescent="0.25">
      <c r="A11613" t="s">
        <v>16732</v>
      </c>
      <c r="B11613" s="1">
        <v>46220</v>
      </c>
      <c r="C11613" t="s">
        <v>2064</v>
      </c>
      <c r="D11613" t="s">
        <v>2065</v>
      </c>
      <c r="E11613">
        <v>44</v>
      </c>
      <c r="F11613" t="s">
        <v>48</v>
      </c>
      <c r="G11613" t="s">
        <v>119</v>
      </c>
      <c r="H11613" t="s">
        <v>120</v>
      </c>
      <c r="I11613" t="s">
        <v>62</v>
      </c>
      <c r="J11613" t="s">
        <v>121</v>
      </c>
      <c r="K11613">
        <v>2</v>
      </c>
      <c r="L11613" s="2">
        <v>4800</v>
      </c>
      <c r="M11613">
        <v>30</v>
      </c>
      <c r="N11613" s="2">
        <v>9600</v>
      </c>
      <c r="O11613" s="2">
        <v>2880</v>
      </c>
      <c r="P11613" s="2">
        <v>6720</v>
      </c>
      <c r="Q11613" s="2">
        <v>4554.3999999999996</v>
      </c>
      <c r="R11613" s="2">
        <v>2165.6</v>
      </c>
      <c r="S11613" t="s">
        <v>53</v>
      </c>
      <c r="T11613" t="s">
        <v>290</v>
      </c>
      <c r="U11613" t="s">
        <v>291</v>
      </c>
      <c r="V11613" t="s">
        <v>39</v>
      </c>
      <c r="W11613" t="s">
        <v>92</v>
      </c>
      <c r="X11613" t="s">
        <v>41</v>
      </c>
      <c r="Y11613" t="s">
        <v>42</v>
      </c>
      <c r="Z11613" t="s">
        <v>107</v>
      </c>
      <c r="AA11613" t="s">
        <v>44</v>
      </c>
      <c r="AB11613" t="s">
        <v>68</v>
      </c>
    </row>
    <row r="11614" spans="1:28" x14ac:dyDescent="0.25">
      <c r="A11614" t="s">
        <v>16733</v>
      </c>
      <c r="B11614" s="1">
        <v>46220</v>
      </c>
      <c r="C11614" t="s">
        <v>588</v>
      </c>
      <c r="D11614" t="s">
        <v>589</v>
      </c>
      <c r="E11614">
        <v>53</v>
      </c>
      <c r="F11614" t="s">
        <v>48</v>
      </c>
      <c r="G11614" t="s">
        <v>318</v>
      </c>
      <c r="H11614" t="s">
        <v>319</v>
      </c>
      <c r="I11614" t="s">
        <v>34</v>
      </c>
      <c r="J11614" t="s">
        <v>190</v>
      </c>
      <c r="K11614">
        <v>4</v>
      </c>
      <c r="L11614" s="2">
        <v>2500</v>
      </c>
      <c r="M11614">
        <v>25</v>
      </c>
      <c r="N11614" s="2">
        <v>10000</v>
      </c>
      <c r="O11614" s="2">
        <v>2500</v>
      </c>
      <c r="P11614" s="2">
        <v>7500</v>
      </c>
      <c r="Q11614" s="2">
        <v>4704.32</v>
      </c>
      <c r="R11614" s="2">
        <v>2795.68</v>
      </c>
      <c r="S11614" t="s">
        <v>53</v>
      </c>
      <c r="T11614" t="s">
        <v>163</v>
      </c>
      <c r="U11614" t="s">
        <v>164</v>
      </c>
      <c r="V11614" t="s">
        <v>39</v>
      </c>
      <c r="W11614" t="s">
        <v>92</v>
      </c>
      <c r="X11614" t="s">
        <v>97</v>
      </c>
      <c r="Y11614" t="s">
        <v>56</v>
      </c>
      <c r="Z11614" t="s">
        <v>43</v>
      </c>
      <c r="AA11614" t="s">
        <v>44</v>
      </c>
      <c r="AB11614" t="s">
        <v>44</v>
      </c>
    </row>
    <row r="11615" spans="1:28" x14ac:dyDescent="0.25">
      <c r="A11615" t="s">
        <v>16734</v>
      </c>
      <c r="B11615" s="1">
        <v>46220</v>
      </c>
      <c r="C11615" t="s">
        <v>3981</v>
      </c>
      <c r="D11615" t="s">
        <v>3982</v>
      </c>
      <c r="E11615">
        <v>46</v>
      </c>
      <c r="F11615" t="s">
        <v>48</v>
      </c>
      <c r="G11615" t="s">
        <v>202</v>
      </c>
      <c r="H11615" t="s">
        <v>203</v>
      </c>
      <c r="I11615" t="s">
        <v>103</v>
      </c>
      <c r="J11615" t="s">
        <v>104</v>
      </c>
      <c r="K11615">
        <v>2</v>
      </c>
      <c r="L11615" s="2">
        <v>550</v>
      </c>
      <c r="M11615">
        <v>10</v>
      </c>
      <c r="N11615" s="2">
        <v>1100</v>
      </c>
      <c r="O11615" s="2">
        <v>110</v>
      </c>
      <c r="P11615" s="2">
        <v>990</v>
      </c>
      <c r="Q11615" s="2">
        <v>810.74</v>
      </c>
      <c r="R11615" s="2">
        <v>179.26</v>
      </c>
      <c r="S11615" t="s">
        <v>53</v>
      </c>
      <c r="T11615" t="s">
        <v>153</v>
      </c>
      <c r="U11615" t="s">
        <v>154</v>
      </c>
      <c r="V11615" t="s">
        <v>39</v>
      </c>
      <c r="W11615" t="s">
        <v>92</v>
      </c>
      <c r="X11615" t="s">
        <v>97</v>
      </c>
      <c r="Y11615" t="s">
        <v>56</v>
      </c>
      <c r="Z11615" t="s">
        <v>43</v>
      </c>
      <c r="AA11615" t="s">
        <v>44</v>
      </c>
      <c r="AB11615" t="s">
        <v>44</v>
      </c>
    </row>
    <row r="11616" spans="1:28" x14ac:dyDescent="0.25">
      <c r="A11616" t="s">
        <v>16735</v>
      </c>
      <c r="B11616" s="1">
        <v>46220</v>
      </c>
      <c r="C11616" t="s">
        <v>132</v>
      </c>
      <c r="D11616" t="s">
        <v>133</v>
      </c>
      <c r="E11616">
        <v>24</v>
      </c>
      <c r="F11616" t="s">
        <v>31</v>
      </c>
      <c r="G11616" t="s">
        <v>366</v>
      </c>
      <c r="H11616" t="s">
        <v>367</v>
      </c>
      <c r="I11616" t="s">
        <v>34</v>
      </c>
      <c r="J11616" t="s">
        <v>130</v>
      </c>
      <c r="K11616">
        <v>1</v>
      </c>
      <c r="L11616" s="2">
        <v>14500</v>
      </c>
      <c r="M11616">
        <v>10</v>
      </c>
      <c r="N11616" s="2">
        <v>14500</v>
      </c>
      <c r="O11616" s="2">
        <v>1450</v>
      </c>
      <c r="P11616" s="2">
        <v>13050</v>
      </c>
      <c r="Q11616" s="2">
        <v>9382.08</v>
      </c>
      <c r="R11616" s="2">
        <v>3667.92</v>
      </c>
      <c r="S11616" t="s">
        <v>53</v>
      </c>
      <c r="T11616" t="s">
        <v>96</v>
      </c>
      <c r="U11616" t="s">
        <v>96</v>
      </c>
      <c r="V11616" t="s">
        <v>39</v>
      </c>
      <c r="W11616" t="s">
        <v>92</v>
      </c>
      <c r="X11616" t="s">
        <v>97</v>
      </c>
      <c r="Y11616" t="s">
        <v>84</v>
      </c>
      <c r="Z11616" t="s">
        <v>107</v>
      </c>
      <c r="AA11616" t="s">
        <v>44</v>
      </c>
      <c r="AB11616" t="s">
        <v>44</v>
      </c>
    </row>
    <row r="11617" spans="1:28" x14ac:dyDescent="0.25">
      <c r="A11617" t="s">
        <v>16736</v>
      </c>
      <c r="B11617" s="1">
        <v>46220</v>
      </c>
      <c r="C11617" t="s">
        <v>304</v>
      </c>
      <c r="D11617" t="s">
        <v>305</v>
      </c>
      <c r="E11617">
        <v>27</v>
      </c>
      <c r="F11617" t="s">
        <v>111</v>
      </c>
      <c r="G11617" t="s">
        <v>273</v>
      </c>
      <c r="H11617" t="s">
        <v>274</v>
      </c>
      <c r="I11617" t="s">
        <v>51</v>
      </c>
      <c r="J11617" t="s">
        <v>52</v>
      </c>
      <c r="K11617">
        <v>2</v>
      </c>
      <c r="L11617" s="2">
        <v>250</v>
      </c>
      <c r="M11617">
        <v>5</v>
      </c>
      <c r="N11617" s="2">
        <v>500</v>
      </c>
      <c r="O11617" s="2">
        <v>25</v>
      </c>
      <c r="P11617" s="2">
        <v>475</v>
      </c>
      <c r="Q11617" s="2">
        <v>377.81</v>
      </c>
      <c r="R11617" s="2">
        <v>97.19</v>
      </c>
      <c r="S11617" t="s">
        <v>53</v>
      </c>
      <c r="T11617" t="s">
        <v>407</v>
      </c>
      <c r="U11617" t="s">
        <v>408</v>
      </c>
      <c r="V11617" t="s">
        <v>39</v>
      </c>
      <c r="W11617" t="s">
        <v>83</v>
      </c>
      <c r="X11617" t="s">
        <v>97</v>
      </c>
      <c r="Y11617" t="s">
        <v>56</v>
      </c>
      <c r="Z11617" t="s">
        <v>43</v>
      </c>
      <c r="AA11617" t="s">
        <v>68</v>
      </c>
      <c r="AB11617" t="s">
        <v>44</v>
      </c>
    </row>
    <row r="11618" spans="1:28" x14ac:dyDescent="0.25">
      <c r="A11618" t="s">
        <v>16737</v>
      </c>
      <c r="B11618" s="1">
        <v>46220</v>
      </c>
      <c r="C11618" t="s">
        <v>5943</v>
      </c>
      <c r="D11618" t="s">
        <v>5944</v>
      </c>
      <c r="E11618">
        <v>30</v>
      </c>
      <c r="F11618" t="s">
        <v>48</v>
      </c>
      <c r="G11618" t="s">
        <v>88</v>
      </c>
      <c r="H11618" t="s">
        <v>89</v>
      </c>
      <c r="I11618" t="s">
        <v>62</v>
      </c>
      <c r="J11618" t="s">
        <v>63</v>
      </c>
      <c r="K11618">
        <v>1</v>
      </c>
      <c r="L11618" s="2">
        <v>4200</v>
      </c>
      <c r="M11618">
        <v>20</v>
      </c>
      <c r="N11618" s="2">
        <v>4200</v>
      </c>
      <c r="O11618" s="2">
        <v>840</v>
      </c>
      <c r="P11618" s="2">
        <v>3360</v>
      </c>
      <c r="Q11618" s="2">
        <v>2390.7399999999998</v>
      </c>
      <c r="R11618" s="2">
        <v>969.26</v>
      </c>
      <c r="S11618" t="s">
        <v>53</v>
      </c>
      <c r="T11618" t="s">
        <v>163</v>
      </c>
      <c r="U11618" t="s">
        <v>164</v>
      </c>
      <c r="V11618" t="s">
        <v>39</v>
      </c>
      <c r="W11618" t="s">
        <v>92</v>
      </c>
      <c r="X11618" t="s">
        <v>41</v>
      </c>
      <c r="Y11618" t="s">
        <v>84</v>
      </c>
      <c r="Z11618" t="s">
        <v>43</v>
      </c>
      <c r="AA11618" t="s">
        <v>44</v>
      </c>
      <c r="AB11618" t="s">
        <v>44</v>
      </c>
    </row>
    <row r="11619" spans="1:28" x14ac:dyDescent="0.25">
      <c r="A11619" t="s">
        <v>16738</v>
      </c>
      <c r="B11619" s="1">
        <v>46221</v>
      </c>
      <c r="C11619" t="s">
        <v>7245</v>
      </c>
      <c r="D11619" t="s">
        <v>7246</v>
      </c>
      <c r="E11619">
        <v>18</v>
      </c>
      <c r="F11619" t="s">
        <v>31</v>
      </c>
      <c r="G11619" t="s">
        <v>273</v>
      </c>
      <c r="H11619" t="s">
        <v>274</v>
      </c>
      <c r="I11619" t="s">
        <v>51</v>
      </c>
      <c r="J11619" t="s">
        <v>52</v>
      </c>
      <c r="K11619">
        <v>6</v>
      </c>
      <c r="L11619" s="2">
        <v>250</v>
      </c>
      <c r="M11619">
        <v>20</v>
      </c>
      <c r="N11619" s="2">
        <v>1500</v>
      </c>
      <c r="O11619" s="2">
        <v>300</v>
      </c>
      <c r="P11619" s="2">
        <v>1200</v>
      </c>
      <c r="Q11619" s="2">
        <v>940.61</v>
      </c>
      <c r="R11619" s="2">
        <v>259.39</v>
      </c>
      <c r="S11619" t="s">
        <v>53</v>
      </c>
      <c r="T11619" t="s">
        <v>54</v>
      </c>
      <c r="U11619" t="s">
        <v>55</v>
      </c>
      <c r="V11619" t="s">
        <v>39</v>
      </c>
      <c r="W11619" t="s">
        <v>83</v>
      </c>
      <c r="X11619" t="s">
        <v>41</v>
      </c>
      <c r="Y11619" t="s">
        <v>56</v>
      </c>
      <c r="Z11619" t="s">
        <v>107</v>
      </c>
      <c r="AA11619" t="s">
        <v>44</v>
      </c>
      <c r="AB11619" t="s">
        <v>44</v>
      </c>
    </row>
    <row r="11620" spans="1:28" x14ac:dyDescent="0.25">
      <c r="A11620" t="s">
        <v>16739</v>
      </c>
      <c r="B11620" s="1">
        <v>46221</v>
      </c>
      <c r="C11620" t="s">
        <v>4887</v>
      </c>
      <c r="D11620" t="s">
        <v>4888</v>
      </c>
      <c r="E11620">
        <v>44</v>
      </c>
      <c r="F11620" t="s">
        <v>31</v>
      </c>
      <c r="G11620" t="s">
        <v>387</v>
      </c>
      <c r="H11620" t="s">
        <v>388</v>
      </c>
      <c r="I11620" t="s">
        <v>74</v>
      </c>
      <c r="J11620" t="s">
        <v>75</v>
      </c>
      <c r="K11620">
        <v>1</v>
      </c>
      <c r="L11620" s="2">
        <v>3200</v>
      </c>
      <c r="M11620">
        <v>25</v>
      </c>
      <c r="N11620" s="2">
        <v>3200</v>
      </c>
      <c r="O11620" s="2">
        <v>800</v>
      </c>
      <c r="P11620" s="2">
        <v>2400</v>
      </c>
      <c r="Q11620" s="2">
        <v>1795.09</v>
      </c>
      <c r="R11620" s="2">
        <v>604.91</v>
      </c>
      <c r="S11620" t="s">
        <v>53</v>
      </c>
      <c r="T11620" t="s">
        <v>114</v>
      </c>
      <c r="U11620" t="s">
        <v>115</v>
      </c>
      <c r="V11620" t="s">
        <v>39</v>
      </c>
      <c r="W11620" t="s">
        <v>83</v>
      </c>
      <c r="X11620" t="s">
        <v>97</v>
      </c>
      <c r="Y11620" t="s">
        <v>42</v>
      </c>
      <c r="Z11620" t="s">
        <v>43</v>
      </c>
      <c r="AA11620" t="s">
        <v>44</v>
      </c>
      <c r="AB11620" t="s">
        <v>44</v>
      </c>
    </row>
    <row r="11621" spans="1:28" x14ac:dyDescent="0.25">
      <c r="A11621" t="s">
        <v>16740</v>
      </c>
      <c r="B11621" s="1">
        <v>46221</v>
      </c>
      <c r="C11621" t="s">
        <v>15234</v>
      </c>
      <c r="D11621" t="s">
        <v>15235</v>
      </c>
      <c r="E11621">
        <v>29</v>
      </c>
      <c r="F11621" t="s">
        <v>31</v>
      </c>
      <c r="G11621" t="s">
        <v>158</v>
      </c>
      <c r="H11621" t="s">
        <v>159</v>
      </c>
      <c r="I11621" t="s">
        <v>51</v>
      </c>
      <c r="J11621" t="s">
        <v>52</v>
      </c>
      <c r="K11621">
        <v>4</v>
      </c>
      <c r="L11621" s="2">
        <v>650</v>
      </c>
      <c r="M11621">
        <v>10</v>
      </c>
      <c r="N11621" s="2">
        <v>2600</v>
      </c>
      <c r="O11621" s="2">
        <v>260</v>
      </c>
      <c r="P11621" s="2">
        <v>2340</v>
      </c>
      <c r="Q11621" s="2">
        <v>1826.04</v>
      </c>
      <c r="R11621" s="2">
        <v>513.96</v>
      </c>
      <c r="S11621" t="s">
        <v>53</v>
      </c>
      <c r="T11621" t="s">
        <v>114</v>
      </c>
      <c r="U11621" t="s">
        <v>115</v>
      </c>
      <c r="V11621" t="s">
        <v>39</v>
      </c>
      <c r="W11621" t="s">
        <v>83</v>
      </c>
      <c r="X11621" t="s">
        <v>97</v>
      </c>
      <c r="Y11621" t="s">
        <v>42</v>
      </c>
      <c r="Z11621" t="s">
        <v>107</v>
      </c>
      <c r="AA11621" t="s">
        <v>44</v>
      </c>
      <c r="AB11621" t="s">
        <v>44</v>
      </c>
    </row>
    <row r="11622" spans="1:28" x14ac:dyDescent="0.25">
      <c r="A11622" t="s">
        <v>16741</v>
      </c>
      <c r="B11622" s="1">
        <v>46221</v>
      </c>
      <c r="C11622" t="s">
        <v>1189</v>
      </c>
      <c r="D11622" t="s">
        <v>1190</v>
      </c>
      <c r="E11622">
        <v>50</v>
      </c>
      <c r="F11622" t="s">
        <v>31</v>
      </c>
      <c r="G11622" t="s">
        <v>238</v>
      </c>
      <c r="H11622" t="s">
        <v>239</v>
      </c>
      <c r="I11622" t="s">
        <v>62</v>
      </c>
      <c r="J11622" t="s">
        <v>63</v>
      </c>
      <c r="K11622">
        <v>4</v>
      </c>
      <c r="L11622" s="2">
        <v>6500</v>
      </c>
      <c r="M11622">
        <v>0</v>
      </c>
      <c r="N11622" s="2">
        <v>26000</v>
      </c>
      <c r="O11622" s="2">
        <v>0</v>
      </c>
      <c r="P11622" s="2">
        <v>26000</v>
      </c>
      <c r="Q11622" s="2">
        <v>17437.009999999998</v>
      </c>
      <c r="R11622" s="2">
        <v>8562.99</v>
      </c>
      <c r="S11622" t="s">
        <v>53</v>
      </c>
      <c r="T11622" t="s">
        <v>275</v>
      </c>
      <c r="U11622" t="s">
        <v>123</v>
      </c>
      <c r="V11622" t="s">
        <v>39</v>
      </c>
      <c r="W11622" t="s">
        <v>124</v>
      </c>
      <c r="X11622" t="s">
        <v>97</v>
      </c>
      <c r="Y11622" t="s">
        <v>56</v>
      </c>
      <c r="Z11622" t="s">
        <v>223</v>
      </c>
      <c r="AA11622" t="s">
        <v>44</v>
      </c>
      <c r="AB11622" t="s">
        <v>44</v>
      </c>
    </row>
    <row r="11623" spans="1:28" x14ac:dyDescent="0.25">
      <c r="A11623" t="s">
        <v>16742</v>
      </c>
      <c r="B11623" s="1">
        <v>46221</v>
      </c>
      <c r="C11623" t="s">
        <v>5513</v>
      </c>
      <c r="D11623" t="s">
        <v>5514</v>
      </c>
      <c r="E11623">
        <v>60</v>
      </c>
      <c r="F11623" t="s">
        <v>31</v>
      </c>
      <c r="G11623" t="s">
        <v>188</v>
      </c>
      <c r="H11623" t="s">
        <v>189</v>
      </c>
      <c r="I11623" t="s">
        <v>34</v>
      </c>
      <c r="J11623" t="s">
        <v>190</v>
      </c>
      <c r="K11623">
        <v>2</v>
      </c>
      <c r="L11623" s="2">
        <v>1800</v>
      </c>
      <c r="M11623">
        <v>25</v>
      </c>
      <c r="N11623" s="2">
        <v>3600</v>
      </c>
      <c r="O11623" s="2">
        <v>900</v>
      </c>
      <c r="P11623" s="2">
        <v>2700</v>
      </c>
      <c r="Q11623" s="2">
        <v>1700.43</v>
      </c>
      <c r="R11623" s="2">
        <v>999.57</v>
      </c>
      <c r="S11623" t="s">
        <v>36</v>
      </c>
      <c r="T11623" t="s">
        <v>96</v>
      </c>
      <c r="U11623" t="s">
        <v>96</v>
      </c>
      <c r="V11623" t="s">
        <v>39</v>
      </c>
      <c r="W11623" t="s">
        <v>66</v>
      </c>
      <c r="X11623" t="s">
        <v>97</v>
      </c>
      <c r="Y11623" t="s">
        <v>42</v>
      </c>
      <c r="Z11623" t="s">
        <v>223</v>
      </c>
      <c r="AA11623" t="s">
        <v>44</v>
      </c>
      <c r="AB11623" t="s">
        <v>44</v>
      </c>
    </row>
    <row r="11624" spans="1:28" x14ac:dyDescent="0.25">
      <c r="A11624" t="s">
        <v>16743</v>
      </c>
      <c r="B11624" s="1">
        <v>46221</v>
      </c>
      <c r="C11624" t="s">
        <v>9227</v>
      </c>
      <c r="D11624" t="s">
        <v>9228</v>
      </c>
      <c r="E11624">
        <v>48</v>
      </c>
      <c r="F11624" t="s">
        <v>31</v>
      </c>
      <c r="G11624" t="s">
        <v>285</v>
      </c>
      <c r="H11624" t="s">
        <v>286</v>
      </c>
      <c r="I11624" t="s">
        <v>34</v>
      </c>
      <c r="J11624" t="s">
        <v>121</v>
      </c>
      <c r="K11624">
        <v>3</v>
      </c>
      <c r="L11624" s="2">
        <v>3200</v>
      </c>
      <c r="M11624">
        <v>0</v>
      </c>
      <c r="N11624" s="2">
        <v>9600</v>
      </c>
      <c r="O11624" s="2">
        <v>0</v>
      </c>
      <c r="P11624" s="2">
        <v>9600</v>
      </c>
      <c r="Q11624" s="2">
        <v>6240</v>
      </c>
      <c r="R11624" s="2">
        <v>3360</v>
      </c>
      <c r="S11624" t="s">
        <v>64</v>
      </c>
      <c r="T11624" t="s">
        <v>178</v>
      </c>
      <c r="U11624" t="s">
        <v>154</v>
      </c>
      <c r="V11624" t="s">
        <v>39</v>
      </c>
      <c r="W11624" t="s">
        <v>124</v>
      </c>
      <c r="X11624" t="s">
        <v>97</v>
      </c>
      <c r="Y11624" t="s">
        <v>42</v>
      </c>
      <c r="Z11624" t="s">
        <v>43</v>
      </c>
      <c r="AA11624" t="s">
        <v>44</v>
      </c>
      <c r="AB11624" t="s">
        <v>44</v>
      </c>
    </row>
    <row r="11625" spans="1:28" x14ac:dyDescent="0.25">
      <c r="A11625" t="s">
        <v>16744</v>
      </c>
      <c r="B11625" s="1">
        <v>46221</v>
      </c>
      <c r="C11625" t="s">
        <v>4484</v>
      </c>
      <c r="D11625" t="s">
        <v>4485</v>
      </c>
      <c r="E11625">
        <v>50</v>
      </c>
      <c r="F11625" t="s">
        <v>48</v>
      </c>
      <c r="G11625" t="s">
        <v>158</v>
      </c>
      <c r="H11625" t="s">
        <v>159</v>
      </c>
      <c r="I11625" t="s">
        <v>51</v>
      </c>
      <c r="J11625" t="s">
        <v>52</v>
      </c>
      <c r="K11625">
        <v>4</v>
      </c>
      <c r="L11625" s="2">
        <v>650</v>
      </c>
      <c r="M11625">
        <v>5</v>
      </c>
      <c r="N11625" s="2">
        <v>2600</v>
      </c>
      <c r="O11625" s="2">
        <v>130</v>
      </c>
      <c r="P11625" s="2">
        <v>2470</v>
      </c>
      <c r="Q11625" s="2">
        <v>1786.42</v>
      </c>
      <c r="R11625" s="2">
        <v>683.58</v>
      </c>
      <c r="S11625" t="s">
        <v>36</v>
      </c>
      <c r="T11625" t="s">
        <v>105</v>
      </c>
      <c r="U11625" t="s">
        <v>106</v>
      </c>
      <c r="V11625" t="s">
        <v>39</v>
      </c>
      <c r="W11625" t="s">
        <v>137</v>
      </c>
      <c r="X11625" t="s">
        <v>97</v>
      </c>
      <c r="Y11625" t="s">
        <v>56</v>
      </c>
      <c r="Z11625" t="s">
        <v>43</v>
      </c>
      <c r="AA11625" t="s">
        <v>44</v>
      </c>
      <c r="AB11625" t="s">
        <v>44</v>
      </c>
    </row>
    <row r="11626" spans="1:28" x14ac:dyDescent="0.25">
      <c r="A11626" t="s">
        <v>16745</v>
      </c>
      <c r="B11626" s="1">
        <v>46221</v>
      </c>
      <c r="C11626" t="s">
        <v>6571</v>
      </c>
      <c r="D11626" t="s">
        <v>6572</v>
      </c>
      <c r="E11626">
        <v>56</v>
      </c>
      <c r="F11626" t="s">
        <v>111</v>
      </c>
      <c r="G11626" t="s">
        <v>119</v>
      </c>
      <c r="H11626" t="s">
        <v>120</v>
      </c>
      <c r="I11626" t="s">
        <v>62</v>
      </c>
      <c r="J11626" t="s">
        <v>121</v>
      </c>
      <c r="K11626">
        <v>1</v>
      </c>
      <c r="L11626" s="2">
        <v>4800</v>
      </c>
      <c r="M11626">
        <v>0</v>
      </c>
      <c r="N11626" s="2">
        <v>4800</v>
      </c>
      <c r="O11626" s="2">
        <v>0</v>
      </c>
      <c r="P11626" s="2">
        <v>4800</v>
      </c>
      <c r="Q11626" s="2">
        <v>3569.72</v>
      </c>
      <c r="R11626" s="2">
        <v>1230.28</v>
      </c>
      <c r="S11626" t="s">
        <v>53</v>
      </c>
      <c r="T11626" t="s">
        <v>163</v>
      </c>
      <c r="U11626" t="s">
        <v>164</v>
      </c>
      <c r="V11626" t="s">
        <v>39</v>
      </c>
      <c r="W11626" t="s">
        <v>137</v>
      </c>
      <c r="X11626" t="s">
        <v>67</v>
      </c>
      <c r="Y11626" t="s">
        <v>42</v>
      </c>
      <c r="Z11626" t="s">
        <v>43</v>
      </c>
      <c r="AA11626" t="s">
        <v>44</v>
      </c>
      <c r="AB11626" t="s">
        <v>44</v>
      </c>
    </row>
    <row r="11627" spans="1:28" x14ac:dyDescent="0.25">
      <c r="A11627" t="s">
        <v>16746</v>
      </c>
      <c r="B11627" s="1">
        <v>46221</v>
      </c>
      <c r="C11627" t="s">
        <v>1747</v>
      </c>
      <c r="D11627" t="s">
        <v>1748</v>
      </c>
      <c r="E11627">
        <v>34</v>
      </c>
      <c r="F11627" t="s">
        <v>48</v>
      </c>
      <c r="G11627" t="s">
        <v>387</v>
      </c>
      <c r="H11627" t="s">
        <v>388</v>
      </c>
      <c r="I11627" t="s">
        <v>74</v>
      </c>
      <c r="J11627" t="s">
        <v>75</v>
      </c>
      <c r="K11627">
        <v>1</v>
      </c>
      <c r="L11627" s="2">
        <v>3200</v>
      </c>
      <c r="M11627">
        <v>10</v>
      </c>
      <c r="N11627" s="2">
        <v>3200</v>
      </c>
      <c r="O11627" s="2">
        <v>320</v>
      </c>
      <c r="P11627" s="2">
        <v>2880</v>
      </c>
      <c r="Q11627" s="2">
        <v>1905.99</v>
      </c>
      <c r="R11627" s="2">
        <v>974.01</v>
      </c>
      <c r="S11627" t="s">
        <v>53</v>
      </c>
      <c r="T11627" t="s">
        <v>398</v>
      </c>
      <c r="U11627" t="s">
        <v>399</v>
      </c>
      <c r="V11627" t="s">
        <v>39</v>
      </c>
      <c r="W11627" t="s">
        <v>40</v>
      </c>
      <c r="X11627" t="s">
        <v>41</v>
      </c>
      <c r="Y11627" t="s">
        <v>42</v>
      </c>
      <c r="Z11627" t="s">
        <v>107</v>
      </c>
      <c r="AA11627" t="s">
        <v>44</v>
      </c>
      <c r="AB11627" t="s">
        <v>44</v>
      </c>
    </row>
    <row r="11628" spans="1:28" x14ac:dyDescent="0.25">
      <c r="A11628" t="s">
        <v>16747</v>
      </c>
      <c r="B11628" s="1">
        <v>46221</v>
      </c>
      <c r="C11628" t="s">
        <v>4228</v>
      </c>
      <c r="D11628" t="s">
        <v>4229</v>
      </c>
      <c r="E11628">
        <v>30</v>
      </c>
      <c r="F11628" t="s">
        <v>31</v>
      </c>
      <c r="G11628" t="s">
        <v>168</v>
      </c>
      <c r="H11628" t="s">
        <v>169</v>
      </c>
      <c r="I11628" t="s">
        <v>62</v>
      </c>
      <c r="J11628" t="s">
        <v>143</v>
      </c>
      <c r="K11628">
        <v>2</v>
      </c>
      <c r="L11628" s="2">
        <v>1800</v>
      </c>
      <c r="M11628">
        <v>5</v>
      </c>
      <c r="N11628" s="2">
        <v>3600</v>
      </c>
      <c r="O11628" s="2">
        <v>180</v>
      </c>
      <c r="P11628" s="2">
        <v>3420</v>
      </c>
      <c r="Q11628" s="2">
        <v>2788.77</v>
      </c>
      <c r="R11628" s="2">
        <v>631.23</v>
      </c>
      <c r="S11628" t="s">
        <v>53</v>
      </c>
      <c r="T11628" t="s">
        <v>263</v>
      </c>
      <c r="U11628" t="s">
        <v>91</v>
      </c>
      <c r="V11628" t="s">
        <v>39</v>
      </c>
      <c r="W11628" t="s">
        <v>83</v>
      </c>
      <c r="X11628" t="s">
        <v>97</v>
      </c>
      <c r="Y11628" t="s">
        <v>84</v>
      </c>
      <c r="Z11628" t="s">
        <v>508</v>
      </c>
      <c r="AA11628" t="s">
        <v>44</v>
      </c>
      <c r="AB11628" t="s">
        <v>44</v>
      </c>
    </row>
    <row r="11629" spans="1:28" x14ac:dyDescent="0.25">
      <c r="A11629" t="s">
        <v>16748</v>
      </c>
      <c r="B11629" s="1">
        <v>46221</v>
      </c>
      <c r="C11629" t="s">
        <v>2790</v>
      </c>
      <c r="D11629" t="s">
        <v>2791</v>
      </c>
      <c r="E11629">
        <v>39</v>
      </c>
      <c r="F11629" t="s">
        <v>111</v>
      </c>
      <c r="G11629" t="s">
        <v>212</v>
      </c>
      <c r="H11629" t="s">
        <v>213</v>
      </c>
      <c r="I11629" t="s">
        <v>51</v>
      </c>
      <c r="J11629" t="s">
        <v>52</v>
      </c>
      <c r="K11629">
        <v>2</v>
      </c>
      <c r="L11629" s="2">
        <v>400</v>
      </c>
      <c r="M11629">
        <v>0</v>
      </c>
      <c r="N11629" s="2">
        <v>800</v>
      </c>
      <c r="O11629" s="2">
        <v>0</v>
      </c>
      <c r="P11629" s="2">
        <v>800</v>
      </c>
      <c r="Q11629" s="2">
        <v>610.94000000000005</v>
      </c>
      <c r="R11629" s="2">
        <v>189.06</v>
      </c>
      <c r="S11629" t="s">
        <v>53</v>
      </c>
      <c r="T11629" t="s">
        <v>96</v>
      </c>
      <c r="U11629" t="s">
        <v>96</v>
      </c>
      <c r="V11629" t="s">
        <v>39</v>
      </c>
      <c r="W11629" t="s">
        <v>83</v>
      </c>
      <c r="X11629" t="s">
        <v>41</v>
      </c>
      <c r="Y11629" t="s">
        <v>56</v>
      </c>
      <c r="Z11629" t="s">
        <v>43</v>
      </c>
      <c r="AA11629" t="s">
        <v>44</v>
      </c>
      <c r="AB11629" t="s">
        <v>44</v>
      </c>
    </row>
    <row r="11630" spans="1:28" x14ac:dyDescent="0.25">
      <c r="A11630" t="s">
        <v>16749</v>
      </c>
      <c r="B11630" s="1">
        <v>46222</v>
      </c>
      <c r="C11630" t="s">
        <v>8399</v>
      </c>
      <c r="D11630" t="s">
        <v>8400</v>
      </c>
      <c r="E11630">
        <v>22</v>
      </c>
      <c r="F11630" t="s">
        <v>48</v>
      </c>
      <c r="G11630" t="s">
        <v>298</v>
      </c>
      <c r="H11630" t="s">
        <v>299</v>
      </c>
      <c r="I11630" t="s">
        <v>103</v>
      </c>
      <c r="J11630" t="s">
        <v>104</v>
      </c>
      <c r="K11630">
        <v>5</v>
      </c>
      <c r="L11630" s="2">
        <v>700</v>
      </c>
      <c r="M11630">
        <v>10</v>
      </c>
      <c r="N11630" s="2">
        <v>3500</v>
      </c>
      <c r="O11630" s="2">
        <v>350</v>
      </c>
      <c r="P11630" s="2">
        <v>3150</v>
      </c>
      <c r="Q11630" s="2">
        <v>1863.21</v>
      </c>
      <c r="R11630" s="2">
        <v>1286.79</v>
      </c>
      <c r="S11630" t="s">
        <v>53</v>
      </c>
      <c r="T11630" t="s">
        <v>65</v>
      </c>
      <c r="U11630" t="s">
        <v>65</v>
      </c>
      <c r="V11630" t="s">
        <v>39</v>
      </c>
      <c r="W11630" t="s">
        <v>92</v>
      </c>
      <c r="X11630" t="s">
        <v>97</v>
      </c>
      <c r="Y11630" t="s">
        <v>56</v>
      </c>
      <c r="Z11630" t="s">
        <v>43</v>
      </c>
      <c r="AA11630" t="s">
        <v>44</v>
      </c>
      <c r="AB11630" t="s">
        <v>44</v>
      </c>
    </row>
    <row r="11631" spans="1:28" x14ac:dyDescent="0.25">
      <c r="A11631" t="s">
        <v>16750</v>
      </c>
      <c r="B11631" s="1">
        <v>46222</v>
      </c>
      <c r="C11631" t="s">
        <v>4471</v>
      </c>
      <c r="D11631" t="s">
        <v>4472</v>
      </c>
      <c r="E11631">
        <v>47</v>
      </c>
      <c r="F11631" t="s">
        <v>48</v>
      </c>
      <c r="G11631" t="s">
        <v>243</v>
      </c>
      <c r="H11631" t="s">
        <v>244</v>
      </c>
      <c r="I11631" t="s">
        <v>103</v>
      </c>
      <c r="J11631" t="s">
        <v>104</v>
      </c>
      <c r="K11631">
        <v>2</v>
      </c>
      <c r="L11631" s="2">
        <v>450</v>
      </c>
      <c r="M11631">
        <v>0</v>
      </c>
      <c r="N11631" s="2">
        <v>900</v>
      </c>
      <c r="O11631" s="2">
        <v>0</v>
      </c>
      <c r="P11631" s="2">
        <v>900</v>
      </c>
      <c r="Q11631" s="2">
        <v>714.55</v>
      </c>
      <c r="R11631" s="2">
        <v>185.45</v>
      </c>
      <c r="S11631" t="s">
        <v>53</v>
      </c>
      <c r="T11631" t="s">
        <v>578</v>
      </c>
      <c r="U11631" t="s">
        <v>579</v>
      </c>
      <c r="V11631" t="s">
        <v>39</v>
      </c>
      <c r="W11631" t="s">
        <v>83</v>
      </c>
      <c r="X11631" t="s">
        <v>97</v>
      </c>
      <c r="Y11631" t="s">
        <v>56</v>
      </c>
      <c r="Z11631" t="s">
        <v>43</v>
      </c>
      <c r="AA11631" t="s">
        <v>44</v>
      </c>
      <c r="AB11631" t="s">
        <v>44</v>
      </c>
    </row>
    <row r="11632" spans="1:28" x14ac:dyDescent="0.25">
      <c r="A11632" t="s">
        <v>16751</v>
      </c>
      <c r="B11632" s="1">
        <v>46222</v>
      </c>
      <c r="C11632" t="s">
        <v>1590</v>
      </c>
      <c r="D11632" t="s">
        <v>1591</v>
      </c>
      <c r="E11632">
        <v>47</v>
      </c>
      <c r="F11632" t="s">
        <v>111</v>
      </c>
      <c r="G11632" t="s">
        <v>238</v>
      </c>
      <c r="H11632" t="s">
        <v>239</v>
      </c>
      <c r="I11632" t="s">
        <v>62</v>
      </c>
      <c r="J11632" t="s">
        <v>63</v>
      </c>
      <c r="K11632">
        <v>4</v>
      </c>
      <c r="L11632" s="2">
        <v>6500</v>
      </c>
      <c r="M11632">
        <v>25</v>
      </c>
      <c r="N11632" s="2">
        <v>26000</v>
      </c>
      <c r="O11632" s="2">
        <v>6500</v>
      </c>
      <c r="P11632" s="2">
        <v>19500</v>
      </c>
      <c r="Q11632" s="2">
        <v>14689.13</v>
      </c>
      <c r="R11632" s="2">
        <v>4810.87</v>
      </c>
      <c r="S11632" t="s">
        <v>53</v>
      </c>
      <c r="T11632" t="s">
        <v>222</v>
      </c>
      <c r="U11632" t="s">
        <v>38</v>
      </c>
      <c r="V11632" t="s">
        <v>39</v>
      </c>
      <c r="W11632" t="s">
        <v>124</v>
      </c>
      <c r="X11632" t="s">
        <v>97</v>
      </c>
      <c r="Y11632" t="s">
        <v>56</v>
      </c>
      <c r="Z11632" t="s">
        <v>508</v>
      </c>
      <c r="AA11632" t="s">
        <v>44</v>
      </c>
      <c r="AB11632" t="s">
        <v>44</v>
      </c>
    </row>
    <row r="11633" spans="1:28" x14ac:dyDescent="0.25">
      <c r="A11633" t="s">
        <v>16752</v>
      </c>
      <c r="B11633" s="1">
        <v>46222</v>
      </c>
      <c r="C11633" t="s">
        <v>2130</v>
      </c>
      <c r="D11633" t="s">
        <v>2131</v>
      </c>
      <c r="E11633">
        <v>56</v>
      </c>
      <c r="F11633" t="s">
        <v>31</v>
      </c>
      <c r="G11633" t="s">
        <v>561</v>
      </c>
      <c r="H11633" t="s">
        <v>562</v>
      </c>
      <c r="I11633" t="s">
        <v>34</v>
      </c>
      <c r="J11633" t="s">
        <v>143</v>
      </c>
      <c r="K11633">
        <v>1</v>
      </c>
      <c r="L11633" s="2">
        <v>900</v>
      </c>
      <c r="M11633">
        <v>15</v>
      </c>
      <c r="N11633" s="2">
        <v>900</v>
      </c>
      <c r="O11633" s="2">
        <v>135</v>
      </c>
      <c r="P11633" s="2">
        <v>765</v>
      </c>
      <c r="Q11633" s="2">
        <v>479.37</v>
      </c>
      <c r="R11633" s="2">
        <v>285.63</v>
      </c>
      <c r="S11633" t="s">
        <v>53</v>
      </c>
      <c r="T11633" t="s">
        <v>275</v>
      </c>
      <c r="U11633" t="s">
        <v>123</v>
      </c>
      <c r="V11633" t="s">
        <v>39</v>
      </c>
      <c r="W11633" t="s">
        <v>83</v>
      </c>
      <c r="X11633" t="s">
        <v>41</v>
      </c>
      <c r="Y11633" t="s">
        <v>56</v>
      </c>
      <c r="Z11633" t="s">
        <v>43</v>
      </c>
      <c r="AA11633" t="s">
        <v>44</v>
      </c>
      <c r="AB11633" t="s">
        <v>44</v>
      </c>
    </row>
    <row r="11634" spans="1:28" x14ac:dyDescent="0.25">
      <c r="A11634" t="s">
        <v>16753</v>
      </c>
      <c r="B11634" s="1">
        <v>46222</v>
      </c>
      <c r="C11634" t="s">
        <v>3113</v>
      </c>
      <c r="D11634" t="s">
        <v>3114</v>
      </c>
      <c r="E11634">
        <v>42</v>
      </c>
      <c r="F11634" t="s">
        <v>31</v>
      </c>
      <c r="G11634" t="s">
        <v>188</v>
      </c>
      <c r="H11634" t="s">
        <v>189</v>
      </c>
      <c r="I11634" t="s">
        <v>34</v>
      </c>
      <c r="J11634" t="s">
        <v>190</v>
      </c>
      <c r="K11634">
        <v>2</v>
      </c>
      <c r="L11634" s="2">
        <v>1800</v>
      </c>
      <c r="M11634">
        <v>10</v>
      </c>
      <c r="N11634" s="2">
        <v>3600</v>
      </c>
      <c r="O11634" s="2">
        <v>360</v>
      </c>
      <c r="P11634" s="2">
        <v>3240</v>
      </c>
      <c r="Q11634" s="2">
        <v>2553.7199999999998</v>
      </c>
      <c r="R11634" s="2">
        <v>686.28</v>
      </c>
      <c r="S11634" t="s">
        <v>53</v>
      </c>
      <c r="T11634" t="s">
        <v>136</v>
      </c>
      <c r="U11634" t="s">
        <v>38</v>
      </c>
      <c r="V11634" t="s">
        <v>39</v>
      </c>
      <c r="W11634" t="s">
        <v>66</v>
      </c>
      <c r="X11634" t="s">
        <v>97</v>
      </c>
      <c r="Y11634" t="s">
        <v>56</v>
      </c>
      <c r="Z11634" t="s">
        <v>107</v>
      </c>
      <c r="AA11634" t="s">
        <v>44</v>
      </c>
      <c r="AB11634" t="s">
        <v>44</v>
      </c>
    </row>
    <row r="11635" spans="1:28" x14ac:dyDescent="0.25">
      <c r="A11635" t="s">
        <v>16754</v>
      </c>
      <c r="B11635" s="1">
        <v>46222</v>
      </c>
      <c r="C11635" t="s">
        <v>4552</v>
      </c>
      <c r="D11635" t="s">
        <v>4553</v>
      </c>
      <c r="E11635">
        <v>37</v>
      </c>
      <c r="F11635" t="s">
        <v>31</v>
      </c>
      <c r="G11635" t="s">
        <v>197</v>
      </c>
      <c r="H11635" t="s">
        <v>198</v>
      </c>
      <c r="I11635" t="s">
        <v>74</v>
      </c>
      <c r="J11635" t="s">
        <v>75</v>
      </c>
      <c r="K11635">
        <v>2</v>
      </c>
      <c r="L11635" s="2">
        <v>2600</v>
      </c>
      <c r="M11635">
        <v>15</v>
      </c>
      <c r="N11635" s="2">
        <v>5200</v>
      </c>
      <c r="O11635" s="2">
        <v>780</v>
      </c>
      <c r="P11635" s="2">
        <v>4420</v>
      </c>
      <c r="Q11635" s="2">
        <v>2550.71</v>
      </c>
      <c r="R11635" s="2">
        <v>1869.29</v>
      </c>
      <c r="S11635" t="s">
        <v>36</v>
      </c>
      <c r="T11635" t="s">
        <v>163</v>
      </c>
      <c r="U11635" t="s">
        <v>164</v>
      </c>
      <c r="V11635" t="s">
        <v>39</v>
      </c>
      <c r="W11635" t="s">
        <v>66</v>
      </c>
      <c r="X11635" t="s">
        <v>67</v>
      </c>
      <c r="Y11635" t="s">
        <v>56</v>
      </c>
      <c r="Z11635" t="s">
        <v>43</v>
      </c>
      <c r="AA11635" t="s">
        <v>44</v>
      </c>
      <c r="AB11635" t="s">
        <v>44</v>
      </c>
    </row>
    <row r="11636" spans="1:28" x14ac:dyDescent="0.25">
      <c r="A11636" t="s">
        <v>16755</v>
      </c>
      <c r="B11636" s="1">
        <v>46222</v>
      </c>
      <c r="C11636" t="s">
        <v>8526</v>
      </c>
      <c r="D11636" t="s">
        <v>8527</v>
      </c>
      <c r="E11636">
        <v>51</v>
      </c>
      <c r="F11636" t="s">
        <v>48</v>
      </c>
      <c r="G11636" t="s">
        <v>141</v>
      </c>
      <c r="H11636" t="s">
        <v>142</v>
      </c>
      <c r="I11636" t="s">
        <v>74</v>
      </c>
      <c r="J11636" t="s">
        <v>143</v>
      </c>
      <c r="K11636">
        <v>1</v>
      </c>
      <c r="L11636" s="2">
        <v>900</v>
      </c>
      <c r="M11636">
        <v>25</v>
      </c>
      <c r="N11636" s="2">
        <v>900</v>
      </c>
      <c r="O11636" s="2">
        <v>225</v>
      </c>
      <c r="P11636" s="2">
        <v>675</v>
      </c>
      <c r="Q11636" s="2">
        <v>505</v>
      </c>
      <c r="R11636" s="2">
        <v>170</v>
      </c>
      <c r="S11636" t="s">
        <v>53</v>
      </c>
      <c r="T11636" t="s">
        <v>398</v>
      </c>
      <c r="U11636" t="s">
        <v>399</v>
      </c>
      <c r="V11636" t="s">
        <v>39</v>
      </c>
      <c r="W11636" t="s">
        <v>124</v>
      </c>
      <c r="X11636" t="s">
        <v>97</v>
      </c>
      <c r="Y11636" t="s">
        <v>42</v>
      </c>
      <c r="Z11636" t="s">
        <v>43</v>
      </c>
      <c r="AA11636" t="s">
        <v>44</v>
      </c>
      <c r="AB11636" t="s">
        <v>44</v>
      </c>
    </row>
    <row r="11637" spans="1:28" x14ac:dyDescent="0.25">
      <c r="A11637" t="s">
        <v>16756</v>
      </c>
      <c r="B11637" s="1">
        <v>46222</v>
      </c>
      <c r="C11637" t="s">
        <v>4310</v>
      </c>
      <c r="D11637" t="s">
        <v>4311</v>
      </c>
      <c r="E11637">
        <v>53</v>
      </c>
      <c r="F11637" t="s">
        <v>31</v>
      </c>
      <c r="G11637" t="s">
        <v>436</v>
      </c>
      <c r="H11637" t="s">
        <v>437</v>
      </c>
      <c r="I11637" t="s">
        <v>74</v>
      </c>
      <c r="J11637" t="s">
        <v>190</v>
      </c>
      <c r="K11637">
        <v>1</v>
      </c>
      <c r="L11637" s="2">
        <v>1800</v>
      </c>
      <c r="M11637">
        <v>20</v>
      </c>
      <c r="N11637" s="2">
        <v>1800</v>
      </c>
      <c r="O11637" s="2">
        <v>360</v>
      </c>
      <c r="P11637" s="2">
        <v>1440</v>
      </c>
      <c r="Q11637" s="2">
        <v>982.74</v>
      </c>
      <c r="R11637" s="2">
        <v>457.26</v>
      </c>
      <c r="S11637" t="s">
        <v>64</v>
      </c>
      <c r="T11637" t="s">
        <v>222</v>
      </c>
      <c r="U11637" t="s">
        <v>38</v>
      </c>
      <c r="V11637" t="s">
        <v>39</v>
      </c>
      <c r="W11637" t="s">
        <v>124</v>
      </c>
      <c r="X11637" t="s">
        <v>67</v>
      </c>
      <c r="Y11637" t="s">
        <v>42</v>
      </c>
      <c r="Z11637" t="s">
        <v>43</v>
      </c>
      <c r="AA11637" t="s">
        <v>44</v>
      </c>
      <c r="AB11637" t="s">
        <v>44</v>
      </c>
    </row>
    <row r="11638" spans="1:28" x14ac:dyDescent="0.25">
      <c r="A11638" t="s">
        <v>16757</v>
      </c>
      <c r="B11638" s="1">
        <v>46223</v>
      </c>
      <c r="C11638" t="s">
        <v>4307</v>
      </c>
      <c r="D11638" t="s">
        <v>4308</v>
      </c>
      <c r="E11638">
        <v>55</v>
      </c>
      <c r="F11638" t="s">
        <v>48</v>
      </c>
      <c r="G11638" t="s">
        <v>285</v>
      </c>
      <c r="H11638" t="s">
        <v>286</v>
      </c>
      <c r="I11638" t="s">
        <v>34</v>
      </c>
      <c r="J11638" t="s">
        <v>121</v>
      </c>
      <c r="K11638">
        <v>1</v>
      </c>
      <c r="L11638" s="2">
        <v>3200</v>
      </c>
      <c r="M11638">
        <v>30</v>
      </c>
      <c r="N11638" s="2">
        <v>3200</v>
      </c>
      <c r="O11638" s="2">
        <v>960</v>
      </c>
      <c r="P11638" s="2">
        <v>2240</v>
      </c>
      <c r="Q11638" s="2">
        <v>1520.39</v>
      </c>
      <c r="R11638" s="2">
        <v>719.61</v>
      </c>
      <c r="S11638" t="s">
        <v>53</v>
      </c>
      <c r="T11638" t="s">
        <v>222</v>
      </c>
      <c r="U11638" t="s">
        <v>38</v>
      </c>
      <c r="V11638" t="s">
        <v>39</v>
      </c>
      <c r="W11638" t="s">
        <v>137</v>
      </c>
      <c r="X11638" t="s">
        <v>41</v>
      </c>
      <c r="Y11638" t="s">
        <v>84</v>
      </c>
      <c r="Z11638" t="s">
        <v>43</v>
      </c>
      <c r="AA11638" t="s">
        <v>44</v>
      </c>
      <c r="AB11638" t="s">
        <v>44</v>
      </c>
    </row>
    <row r="11639" spans="1:28" x14ac:dyDescent="0.25">
      <c r="A11639" t="s">
        <v>16758</v>
      </c>
      <c r="B11639" s="1">
        <v>46223</v>
      </c>
      <c r="C11639" t="s">
        <v>1298</v>
      </c>
      <c r="D11639" t="s">
        <v>1299</v>
      </c>
      <c r="E11639">
        <v>47</v>
      </c>
      <c r="F11639" t="s">
        <v>48</v>
      </c>
      <c r="G11639" t="s">
        <v>561</v>
      </c>
      <c r="H11639" t="s">
        <v>562</v>
      </c>
      <c r="I11639" t="s">
        <v>34</v>
      </c>
      <c r="J11639" t="s">
        <v>143</v>
      </c>
      <c r="K11639">
        <v>2</v>
      </c>
      <c r="L11639" s="2">
        <v>900</v>
      </c>
      <c r="M11639">
        <v>20</v>
      </c>
      <c r="N11639" s="2">
        <v>1800</v>
      </c>
      <c r="O11639" s="2">
        <v>360</v>
      </c>
      <c r="P11639" s="2">
        <v>1440</v>
      </c>
      <c r="Q11639" s="2">
        <v>1103.6300000000001</v>
      </c>
      <c r="R11639" s="2">
        <v>336.37</v>
      </c>
      <c r="S11639" t="s">
        <v>36</v>
      </c>
      <c r="T11639" t="s">
        <v>90</v>
      </c>
      <c r="U11639" t="s">
        <v>91</v>
      </c>
      <c r="V11639" t="s">
        <v>39</v>
      </c>
      <c r="W11639" t="s">
        <v>124</v>
      </c>
      <c r="X11639" t="s">
        <v>97</v>
      </c>
      <c r="Y11639" t="s">
        <v>56</v>
      </c>
      <c r="Z11639" t="s">
        <v>43</v>
      </c>
      <c r="AA11639" t="s">
        <v>44</v>
      </c>
      <c r="AB11639" t="s">
        <v>44</v>
      </c>
    </row>
    <row r="11640" spans="1:28" x14ac:dyDescent="0.25">
      <c r="A11640" t="s">
        <v>16759</v>
      </c>
      <c r="B11640" s="1">
        <v>46223</v>
      </c>
      <c r="C11640" t="s">
        <v>1574</v>
      </c>
      <c r="D11640" t="s">
        <v>1575</v>
      </c>
      <c r="E11640">
        <v>41</v>
      </c>
      <c r="F11640" t="s">
        <v>31</v>
      </c>
      <c r="G11640" t="s">
        <v>227</v>
      </c>
      <c r="H11640" t="s">
        <v>228</v>
      </c>
      <c r="I11640" t="s">
        <v>74</v>
      </c>
      <c r="J11640" t="s">
        <v>75</v>
      </c>
      <c r="K11640">
        <v>5</v>
      </c>
      <c r="L11640" s="2">
        <v>1400</v>
      </c>
      <c r="M11640">
        <v>15</v>
      </c>
      <c r="N11640" s="2">
        <v>7000</v>
      </c>
      <c r="O11640" s="2">
        <v>1050</v>
      </c>
      <c r="P11640" s="2">
        <v>5950</v>
      </c>
      <c r="Q11640" s="2">
        <v>4869.57</v>
      </c>
      <c r="R11640" s="2">
        <v>1080.43</v>
      </c>
      <c r="S11640" t="s">
        <v>64</v>
      </c>
      <c r="T11640" t="s">
        <v>114</v>
      </c>
      <c r="U11640" t="s">
        <v>115</v>
      </c>
      <c r="V11640" t="s">
        <v>39</v>
      </c>
      <c r="W11640" t="s">
        <v>66</v>
      </c>
      <c r="X11640" t="s">
        <v>41</v>
      </c>
      <c r="Y11640" t="s">
        <v>56</v>
      </c>
      <c r="Z11640" t="s">
        <v>43</v>
      </c>
      <c r="AA11640" t="s">
        <v>68</v>
      </c>
      <c r="AB11640" t="s">
        <v>44</v>
      </c>
    </row>
    <row r="11641" spans="1:28" x14ac:dyDescent="0.25">
      <c r="A11641" t="s">
        <v>16760</v>
      </c>
      <c r="B11641" s="1">
        <v>46223</v>
      </c>
      <c r="C11641" t="s">
        <v>10306</v>
      </c>
      <c r="D11641" t="s">
        <v>10307</v>
      </c>
      <c r="E11641">
        <v>45</v>
      </c>
      <c r="F11641" t="s">
        <v>48</v>
      </c>
      <c r="G11641" t="s">
        <v>298</v>
      </c>
      <c r="H11641" t="s">
        <v>299</v>
      </c>
      <c r="I11641" t="s">
        <v>103</v>
      </c>
      <c r="J11641" t="s">
        <v>104</v>
      </c>
      <c r="K11641">
        <v>3</v>
      </c>
      <c r="L11641" s="2">
        <v>700</v>
      </c>
      <c r="M11641">
        <v>5</v>
      </c>
      <c r="N11641" s="2">
        <v>2100</v>
      </c>
      <c r="O11641" s="2">
        <v>105</v>
      </c>
      <c r="P11641" s="2">
        <v>1995</v>
      </c>
      <c r="Q11641" s="2">
        <v>1599.85</v>
      </c>
      <c r="R11641" s="2">
        <v>395.15</v>
      </c>
      <c r="S11641" t="s">
        <v>53</v>
      </c>
      <c r="T11641" t="s">
        <v>136</v>
      </c>
      <c r="U11641" t="s">
        <v>38</v>
      </c>
      <c r="V11641" t="s">
        <v>39</v>
      </c>
      <c r="W11641" t="s">
        <v>40</v>
      </c>
      <c r="X11641" t="s">
        <v>41</v>
      </c>
      <c r="Y11641" t="s">
        <v>56</v>
      </c>
      <c r="Z11641" t="s">
        <v>43</v>
      </c>
      <c r="AA11641" t="s">
        <v>44</v>
      </c>
      <c r="AB11641" t="s">
        <v>44</v>
      </c>
    </row>
    <row r="11642" spans="1:28" x14ac:dyDescent="0.25">
      <c r="A11642" t="s">
        <v>16761</v>
      </c>
      <c r="B11642" s="1">
        <v>46223</v>
      </c>
      <c r="C11642" t="s">
        <v>6847</v>
      </c>
      <c r="D11642" t="s">
        <v>6848</v>
      </c>
      <c r="E11642">
        <v>29</v>
      </c>
      <c r="F11642" t="s">
        <v>48</v>
      </c>
      <c r="G11642" t="s">
        <v>49</v>
      </c>
      <c r="H11642" t="s">
        <v>50</v>
      </c>
      <c r="I11642" t="s">
        <v>51</v>
      </c>
      <c r="J11642" t="s">
        <v>52</v>
      </c>
      <c r="K11642">
        <v>2</v>
      </c>
      <c r="L11642" s="2">
        <v>500</v>
      </c>
      <c r="M11642">
        <v>5</v>
      </c>
      <c r="N11642" s="2">
        <v>1000</v>
      </c>
      <c r="O11642" s="2">
        <v>50</v>
      </c>
      <c r="P11642" s="2">
        <v>950</v>
      </c>
      <c r="Q11642" s="2">
        <v>707.44</v>
      </c>
      <c r="R11642" s="2">
        <v>242.56</v>
      </c>
      <c r="S11642" t="s">
        <v>53</v>
      </c>
      <c r="T11642" t="s">
        <v>65</v>
      </c>
      <c r="U11642" t="s">
        <v>65</v>
      </c>
      <c r="V11642" t="s">
        <v>39</v>
      </c>
      <c r="W11642" t="s">
        <v>124</v>
      </c>
      <c r="X11642" t="s">
        <v>41</v>
      </c>
      <c r="Y11642" t="s">
        <v>84</v>
      </c>
      <c r="Z11642" t="s">
        <v>43</v>
      </c>
      <c r="AA11642" t="s">
        <v>44</v>
      </c>
      <c r="AB11642" t="s">
        <v>44</v>
      </c>
    </row>
    <row r="11643" spans="1:28" x14ac:dyDescent="0.25">
      <c r="A11643" t="s">
        <v>16762</v>
      </c>
      <c r="B11643" s="1">
        <v>46223</v>
      </c>
      <c r="C11643" t="s">
        <v>1959</v>
      </c>
      <c r="D11643" t="s">
        <v>1960</v>
      </c>
      <c r="E11643">
        <v>43</v>
      </c>
      <c r="F11643" t="s">
        <v>48</v>
      </c>
      <c r="G11643" t="s">
        <v>298</v>
      </c>
      <c r="H11643" t="s">
        <v>299</v>
      </c>
      <c r="I11643" t="s">
        <v>103</v>
      </c>
      <c r="J11643" t="s">
        <v>104</v>
      </c>
      <c r="K11643">
        <v>2</v>
      </c>
      <c r="L11643" s="2">
        <v>700</v>
      </c>
      <c r="M11643">
        <v>15</v>
      </c>
      <c r="N11643" s="2">
        <v>1400</v>
      </c>
      <c r="O11643" s="2">
        <v>210</v>
      </c>
      <c r="P11643" s="2">
        <v>1190</v>
      </c>
      <c r="Q11643" s="2">
        <v>668.69</v>
      </c>
      <c r="R11643" s="2">
        <v>521.30999999999995</v>
      </c>
      <c r="S11643" t="s">
        <v>53</v>
      </c>
      <c r="T11643" t="s">
        <v>398</v>
      </c>
      <c r="U11643" t="s">
        <v>399</v>
      </c>
      <c r="V11643" t="s">
        <v>39</v>
      </c>
      <c r="W11643" t="s">
        <v>137</v>
      </c>
      <c r="X11643" t="s">
        <v>67</v>
      </c>
      <c r="Y11643" t="s">
        <v>42</v>
      </c>
      <c r="Z11643" t="s">
        <v>107</v>
      </c>
      <c r="AA11643" t="s">
        <v>44</v>
      </c>
      <c r="AB11643" t="s">
        <v>44</v>
      </c>
    </row>
    <row r="11644" spans="1:28" x14ac:dyDescent="0.25">
      <c r="A11644" t="s">
        <v>16763</v>
      </c>
      <c r="B11644" s="1">
        <v>46223</v>
      </c>
      <c r="C11644" t="s">
        <v>5932</v>
      </c>
      <c r="D11644" t="s">
        <v>5933</v>
      </c>
      <c r="E11644">
        <v>25</v>
      </c>
      <c r="F11644" t="s">
        <v>48</v>
      </c>
      <c r="G11644" t="s">
        <v>280</v>
      </c>
      <c r="H11644" t="s">
        <v>281</v>
      </c>
      <c r="I11644" t="s">
        <v>62</v>
      </c>
      <c r="J11644" t="s">
        <v>190</v>
      </c>
      <c r="K11644">
        <v>2</v>
      </c>
      <c r="L11644" s="2">
        <v>700</v>
      </c>
      <c r="M11644">
        <v>5</v>
      </c>
      <c r="N11644" s="2">
        <v>1400</v>
      </c>
      <c r="O11644" s="2">
        <v>70</v>
      </c>
      <c r="P11644" s="2">
        <v>1330</v>
      </c>
      <c r="Q11644" s="2">
        <v>1008.37</v>
      </c>
      <c r="R11644" s="2">
        <v>321.63</v>
      </c>
      <c r="S11644" t="s">
        <v>36</v>
      </c>
      <c r="T11644" t="s">
        <v>54</v>
      </c>
      <c r="U11644" t="s">
        <v>55</v>
      </c>
      <c r="V11644" t="s">
        <v>39</v>
      </c>
      <c r="W11644" t="s">
        <v>83</v>
      </c>
      <c r="X11644" t="s">
        <v>41</v>
      </c>
      <c r="Y11644" t="s">
        <v>56</v>
      </c>
      <c r="Z11644" t="s">
        <v>43</v>
      </c>
      <c r="AA11644" t="s">
        <v>44</v>
      </c>
      <c r="AB11644" t="s">
        <v>44</v>
      </c>
    </row>
    <row r="11645" spans="1:28" x14ac:dyDescent="0.25">
      <c r="A11645" t="s">
        <v>16764</v>
      </c>
      <c r="B11645" s="1">
        <v>46223</v>
      </c>
      <c r="C11645" t="s">
        <v>3319</v>
      </c>
      <c r="D11645" t="s">
        <v>3320</v>
      </c>
      <c r="E11645">
        <v>59</v>
      </c>
      <c r="F11645" t="s">
        <v>48</v>
      </c>
      <c r="G11645" t="s">
        <v>158</v>
      </c>
      <c r="H11645" t="s">
        <v>159</v>
      </c>
      <c r="I11645" t="s">
        <v>51</v>
      </c>
      <c r="J11645" t="s">
        <v>52</v>
      </c>
      <c r="K11645">
        <v>1</v>
      </c>
      <c r="L11645" s="2">
        <v>650</v>
      </c>
      <c r="M11645">
        <v>20</v>
      </c>
      <c r="N11645" s="2">
        <v>650</v>
      </c>
      <c r="O11645" s="2">
        <v>130</v>
      </c>
      <c r="P11645" s="2">
        <v>520</v>
      </c>
      <c r="Q11645" s="2">
        <v>309.94</v>
      </c>
      <c r="R11645" s="2">
        <v>210.06</v>
      </c>
      <c r="S11645" t="s">
        <v>53</v>
      </c>
      <c r="T11645" t="s">
        <v>407</v>
      </c>
      <c r="U11645" t="s">
        <v>408</v>
      </c>
      <c r="V11645" t="s">
        <v>39</v>
      </c>
      <c r="W11645" t="s">
        <v>83</v>
      </c>
      <c r="X11645" t="s">
        <v>41</v>
      </c>
      <c r="Y11645" t="s">
        <v>42</v>
      </c>
      <c r="Z11645" t="s">
        <v>43</v>
      </c>
      <c r="AA11645" t="s">
        <v>44</v>
      </c>
      <c r="AB11645" t="s">
        <v>44</v>
      </c>
    </row>
    <row r="11646" spans="1:28" x14ac:dyDescent="0.25">
      <c r="A11646" t="s">
        <v>16765</v>
      </c>
      <c r="B11646" s="1">
        <v>46223</v>
      </c>
      <c r="C11646" t="s">
        <v>10225</v>
      </c>
      <c r="D11646" t="s">
        <v>10226</v>
      </c>
      <c r="E11646">
        <v>39</v>
      </c>
      <c r="F11646" t="s">
        <v>111</v>
      </c>
      <c r="G11646" t="s">
        <v>49</v>
      </c>
      <c r="H11646" t="s">
        <v>50</v>
      </c>
      <c r="I11646" t="s">
        <v>51</v>
      </c>
      <c r="J11646" t="s">
        <v>52</v>
      </c>
      <c r="K11646">
        <v>2</v>
      </c>
      <c r="L11646" s="2">
        <v>500</v>
      </c>
      <c r="M11646">
        <v>10</v>
      </c>
      <c r="N11646" s="2">
        <v>1000</v>
      </c>
      <c r="O11646" s="2">
        <v>100</v>
      </c>
      <c r="P11646" s="2">
        <v>900</v>
      </c>
      <c r="Q11646" s="2">
        <v>600.84</v>
      </c>
      <c r="R11646" s="2">
        <v>299.16000000000003</v>
      </c>
      <c r="S11646" t="s">
        <v>36</v>
      </c>
      <c r="T11646" t="s">
        <v>222</v>
      </c>
      <c r="U11646" t="s">
        <v>38</v>
      </c>
      <c r="V11646" t="s">
        <v>39</v>
      </c>
      <c r="W11646" t="s">
        <v>92</v>
      </c>
      <c r="X11646" t="s">
        <v>41</v>
      </c>
      <c r="Y11646" t="s">
        <v>56</v>
      </c>
      <c r="Z11646" t="s">
        <v>43</v>
      </c>
      <c r="AA11646" t="s">
        <v>68</v>
      </c>
      <c r="AB11646" t="s">
        <v>44</v>
      </c>
    </row>
    <row r="11647" spans="1:28" x14ac:dyDescent="0.25">
      <c r="A11647" t="s">
        <v>16766</v>
      </c>
      <c r="B11647" s="1">
        <v>46223</v>
      </c>
      <c r="C11647" t="s">
        <v>2621</v>
      </c>
      <c r="D11647" t="s">
        <v>2622</v>
      </c>
      <c r="E11647">
        <v>36</v>
      </c>
      <c r="F11647" t="s">
        <v>111</v>
      </c>
      <c r="G11647" t="s">
        <v>49</v>
      </c>
      <c r="H11647" t="s">
        <v>50</v>
      </c>
      <c r="I11647" t="s">
        <v>51</v>
      </c>
      <c r="J11647" t="s">
        <v>52</v>
      </c>
      <c r="K11647">
        <v>2</v>
      </c>
      <c r="L11647" s="2">
        <v>500</v>
      </c>
      <c r="M11647">
        <v>0</v>
      </c>
      <c r="N11647" s="2">
        <v>1000</v>
      </c>
      <c r="O11647" s="2">
        <v>0</v>
      </c>
      <c r="P11647" s="2">
        <v>1000</v>
      </c>
      <c r="Q11647" s="2">
        <v>559.69000000000005</v>
      </c>
      <c r="R11647" s="2">
        <v>440.31</v>
      </c>
      <c r="S11647" t="s">
        <v>64</v>
      </c>
      <c r="T11647" t="s">
        <v>122</v>
      </c>
      <c r="U11647" t="s">
        <v>123</v>
      </c>
      <c r="V11647" t="s">
        <v>39</v>
      </c>
      <c r="W11647" t="s">
        <v>124</v>
      </c>
      <c r="X11647" t="s">
        <v>97</v>
      </c>
      <c r="Y11647" t="s">
        <v>56</v>
      </c>
      <c r="Z11647" t="s">
        <v>43</v>
      </c>
      <c r="AA11647" t="s">
        <v>44</v>
      </c>
      <c r="AB11647" t="s">
        <v>44</v>
      </c>
    </row>
    <row r="11648" spans="1:28" x14ac:dyDescent="0.25">
      <c r="A11648" t="s">
        <v>16767</v>
      </c>
      <c r="B11648" s="1">
        <v>46223</v>
      </c>
      <c r="C11648" t="s">
        <v>6830</v>
      </c>
      <c r="D11648" t="s">
        <v>6831</v>
      </c>
      <c r="E11648">
        <v>56</v>
      </c>
      <c r="F11648" t="s">
        <v>48</v>
      </c>
      <c r="G11648" t="s">
        <v>318</v>
      </c>
      <c r="H11648" t="s">
        <v>319</v>
      </c>
      <c r="I11648" t="s">
        <v>34</v>
      </c>
      <c r="J11648" t="s">
        <v>190</v>
      </c>
      <c r="K11648">
        <v>1</v>
      </c>
      <c r="L11648" s="2">
        <v>2500</v>
      </c>
      <c r="M11648">
        <v>5</v>
      </c>
      <c r="N11648" s="2">
        <v>2500</v>
      </c>
      <c r="O11648" s="2">
        <v>125</v>
      </c>
      <c r="P11648" s="2">
        <v>2375</v>
      </c>
      <c r="Q11648" s="2">
        <v>1714.72</v>
      </c>
      <c r="R11648" s="2">
        <v>660.28</v>
      </c>
      <c r="S11648" t="s">
        <v>36</v>
      </c>
      <c r="T11648" t="s">
        <v>65</v>
      </c>
      <c r="U11648" t="s">
        <v>65</v>
      </c>
      <c r="V11648" t="s">
        <v>39</v>
      </c>
      <c r="W11648" t="s">
        <v>92</v>
      </c>
      <c r="X11648" t="s">
        <v>97</v>
      </c>
      <c r="Y11648" t="s">
        <v>42</v>
      </c>
      <c r="Z11648" t="s">
        <v>43</v>
      </c>
      <c r="AA11648" t="s">
        <v>44</v>
      </c>
      <c r="AB11648" t="s">
        <v>44</v>
      </c>
    </row>
    <row r="11649" spans="1:28" x14ac:dyDescent="0.25">
      <c r="A11649" t="s">
        <v>16768</v>
      </c>
      <c r="B11649" s="1">
        <v>46223</v>
      </c>
      <c r="C11649" t="s">
        <v>980</v>
      </c>
      <c r="D11649" t="s">
        <v>981</v>
      </c>
      <c r="E11649">
        <v>22</v>
      </c>
      <c r="F11649" t="s">
        <v>48</v>
      </c>
      <c r="G11649" t="s">
        <v>188</v>
      </c>
      <c r="H11649" t="s">
        <v>189</v>
      </c>
      <c r="I11649" t="s">
        <v>34</v>
      </c>
      <c r="J11649" t="s">
        <v>190</v>
      </c>
      <c r="K11649">
        <v>1</v>
      </c>
      <c r="L11649" s="2">
        <v>1800</v>
      </c>
      <c r="M11649">
        <v>5</v>
      </c>
      <c r="N11649" s="2">
        <v>1800</v>
      </c>
      <c r="O11649" s="2">
        <v>90</v>
      </c>
      <c r="P11649" s="2">
        <v>1710</v>
      </c>
      <c r="Q11649" s="2">
        <v>1391.45</v>
      </c>
      <c r="R11649" s="2">
        <v>318.55</v>
      </c>
      <c r="S11649" t="s">
        <v>64</v>
      </c>
      <c r="T11649" t="s">
        <v>105</v>
      </c>
      <c r="U11649" t="s">
        <v>106</v>
      </c>
      <c r="V11649" t="s">
        <v>39</v>
      </c>
      <c r="W11649" t="s">
        <v>40</v>
      </c>
      <c r="X11649" t="s">
        <v>97</v>
      </c>
      <c r="Y11649" t="s">
        <v>56</v>
      </c>
      <c r="Z11649" t="s">
        <v>43</v>
      </c>
      <c r="AA11649" t="s">
        <v>44</v>
      </c>
      <c r="AB11649" t="s">
        <v>44</v>
      </c>
    </row>
    <row r="11650" spans="1:28" x14ac:dyDescent="0.25">
      <c r="A11650" t="s">
        <v>16769</v>
      </c>
      <c r="B11650" s="1">
        <v>46223</v>
      </c>
      <c r="C11650" t="s">
        <v>419</v>
      </c>
      <c r="D11650" t="s">
        <v>420</v>
      </c>
      <c r="E11650">
        <v>21</v>
      </c>
      <c r="F11650" t="s">
        <v>48</v>
      </c>
      <c r="G11650" t="s">
        <v>212</v>
      </c>
      <c r="H11650" t="s">
        <v>213</v>
      </c>
      <c r="I11650" t="s">
        <v>51</v>
      </c>
      <c r="J11650" t="s">
        <v>52</v>
      </c>
      <c r="K11650">
        <v>2</v>
      </c>
      <c r="L11650" s="2">
        <v>400</v>
      </c>
      <c r="M11650">
        <v>5</v>
      </c>
      <c r="N11650" s="2">
        <v>800</v>
      </c>
      <c r="O11650" s="2">
        <v>40</v>
      </c>
      <c r="P11650" s="2">
        <v>760</v>
      </c>
      <c r="Q11650" s="2">
        <v>515.17999999999995</v>
      </c>
      <c r="R11650" s="2">
        <v>244.82</v>
      </c>
      <c r="S11650" t="s">
        <v>64</v>
      </c>
      <c r="T11650" t="s">
        <v>136</v>
      </c>
      <c r="U11650" t="s">
        <v>38</v>
      </c>
      <c r="V11650" t="s">
        <v>39</v>
      </c>
      <c r="W11650" t="s">
        <v>83</v>
      </c>
      <c r="X11650" t="s">
        <v>67</v>
      </c>
      <c r="Y11650" t="s">
        <v>56</v>
      </c>
      <c r="Z11650" t="s">
        <v>43</v>
      </c>
      <c r="AA11650" t="s">
        <v>68</v>
      </c>
      <c r="AB11650" t="s">
        <v>44</v>
      </c>
    </row>
    <row r="11651" spans="1:28" x14ac:dyDescent="0.25">
      <c r="A11651" t="s">
        <v>16770</v>
      </c>
      <c r="B11651" s="1">
        <v>46223</v>
      </c>
      <c r="C11651" t="s">
        <v>2352</v>
      </c>
      <c r="D11651" t="s">
        <v>2353</v>
      </c>
      <c r="E11651">
        <v>47</v>
      </c>
      <c r="F11651" t="s">
        <v>31</v>
      </c>
      <c r="G11651" t="s">
        <v>134</v>
      </c>
      <c r="H11651" t="s">
        <v>135</v>
      </c>
      <c r="I11651" t="s">
        <v>62</v>
      </c>
      <c r="J11651" t="s">
        <v>130</v>
      </c>
      <c r="K11651">
        <v>1</v>
      </c>
      <c r="L11651" s="2">
        <v>8500</v>
      </c>
      <c r="M11651">
        <v>25</v>
      </c>
      <c r="N11651" s="2">
        <v>8500</v>
      </c>
      <c r="O11651" s="2">
        <v>2125</v>
      </c>
      <c r="P11651" s="2">
        <v>6375</v>
      </c>
      <c r="Q11651" s="2">
        <v>5199.57</v>
      </c>
      <c r="R11651" s="2">
        <v>1175.43</v>
      </c>
      <c r="S11651" t="s">
        <v>64</v>
      </c>
      <c r="T11651" t="s">
        <v>65</v>
      </c>
      <c r="U11651" t="s">
        <v>65</v>
      </c>
      <c r="V11651" t="s">
        <v>39</v>
      </c>
      <c r="W11651" t="s">
        <v>40</v>
      </c>
      <c r="X11651" t="s">
        <v>97</v>
      </c>
      <c r="Y11651" t="s">
        <v>42</v>
      </c>
      <c r="Z11651" t="s">
        <v>43</v>
      </c>
      <c r="AA11651" t="s">
        <v>44</v>
      </c>
      <c r="AB11651" t="s">
        <v>44</v>
      </c>
    </row>
    <row r="11652" spans="1:28" x14ac:dyDescent="0.25">
      <c r="A11652" t="s">
        <v>16771</v>
      </c>
      <c r="B11652" s="1">
        <v>46224</v>
      </c>
      <c r="C11652" t="s">
        <v>1870</v>
      </c>
      <c r="D11652" t="s">
        <v>1871</v>
      </c>
      <c r="E11652">
        <v>53</v>
      </c>
      <c r="F11652" t="s">
        <v>31</v>
      </c>
      <c r="G11652" t="s">
        <v>81</v>
      </c>
      <c r="H11652" t="s">
        <v>82</v>
      </c>
      <c r="I11652" t="s">
        <v>51</v>
      </c>
      <c r="J11652" t="s">
        <v>52</v>
      </c>
      <c r="K11652">
        <v>2</v>
      </c>
      <c r="L11652" s="2">
        <v>600</v>
      </c>
      <c r="M11652">
        <v>20</v>
      </c>
      <c r="N11652" s="2">
        <v>1200</v>
      </c>
      <c r="O11652" s="2">
        <v>240</v>
      </c>
      <c r="P11652" s="2">
        <v>960</v>
      </c>
      <c r="Q11652" s="2">
        <v>558.91999999999996</v>
      </c>
      <c r="R11652" s="2">
        <v>401.08</v>
      </c>
      <c r="S11652" t="s">
        <v>64</v>
      </c>
      <c r="T11652" t="s">
        <v>290</v>
      </c>
      <c r="U11652" t="s">
        <v>291</v>
      </c>
      <c r="V11652" t="s">
        <v>39</v>
      </c>
      <c r="W11652" t="s">
        <v>83</v>
      </c>
      <c r="X11652" t="s">
        <v>41</v>
      </c>
      <c r="Y11652" t="s">
        <v>42</v>
      </c>
      <c r="Z11652" t="s">
        <v>43</v>
      </c>
      <c r="AA11652" t="s">
        <v>44</v>
      </c>
      <c r="AB11652" t="s">
        <v>44</v>
      </c>
    </row>
    <row r="11653" spans="1:28" x14ac:dyDescent="0.25">
      <c r="A11653" t="s">
        <v>16772</v>
      </c>
      <c r="B11653" s="1">
        <v>46224</v>
      </c>
      <c r="C11653" t="s">
        <v>11656</v>
      </c>
      <c r="D11653" t="s">
        <v>11657</v>
      </c>
      <c r="E11653">
        <v>54</v>
      </c>
      <c r="F11653" t="s">
        <v>48</v>
      </c>
      <c r="G11653" t="s">
        <v>285</v>
      </c>
      <c r="H11653" t="s">
        <v>286</v>
      </c>
      <c r="I11653" t="s">
        <v>34</v>
      </c>
      <c r="J11653" t="s">
        <v>121</v>
      </c>
      <c r="K11653">
        <v>6</v>
      </c>
      <c r="L11653" s="2">
        <v>3200</v>
      </c>
      <c r="M11653">
        <v>5</v>
      </c>
      <c r="N11653" s="2">
        <v>19200</v>
      </c>
      <c r="O11653" s="2">
        <v>960</v>
      </c>
      <c r="P11653" s="2">
        <v>18240</v>
      </c>
      <c r="Q11653" s="2">
        <v>10120.780000000001</v>
      </c>
      <c r="R11653" s="2">
        <v>8119.22</v>
      </c>
      <c r="S11653" t="s">
        <v>53</v>
      </c>
      <c r="T11653" t="s">
        <v>163</v>
      </c>
      <c r="U11653" t="s">
        <v>164</v>
      </c>
      <c r="V11653" t="s">
        <v>39</v>
      </c>
      <c r="W11653" t="s">
        <v>137</v>
      </c>
      <c r="X11653" t="s">
        <v>97</v>
      </c>
      <c r="Y11653" t="s">
        <v>56</v>
      </c>
      <c r="Z11653" t="s">
        <v>43</v>
      </c>
      <c r="AA11653" t="s">
        <v>44</v>
      </c>
      <c r="AB11653" t="s">
        <v>44</v>
      </c>
    </row>
    <row r="11654" spans="1:28" x14ac:dyDescent="0.25">
      <c r="A11654" t="s">
        <v>16773</v>
      </c>
      <c r="B11654" s="1">
        <v>46224</v>
      </c>
      <c r="C11654" t="s">
        <v>7569</v>
      </c>
      <c r="D11654" t="s">
        <v>7570</v>
      </c>
      <c r="E11654">
        <v>34</v>
      </c>
      <c r="F11654" t="s">
        <v>31</v>
      </c>
      <c r="G11654" t="s">
        <v>561</v>
      </c>
      <c r="H11654" t="s">
        <v>562</v>
      </c>
      <c r="I11654" t="s">
        <v>34</v>
      </c>
      <c r="J11654" t="s">
        <v>143</v>
      </c>
      <c r="K11654">
        <v>2</v>
      </c>
      <c r="L11654" s="2">
        <v>900</v>
      </c>
      <c r="M11654">
        <v>20</v>
      </c>
      <c r="N11654" s="2">
        <v>1800</v>
      </c>
      <c r="O11654" s="2">
        <v>360</v>
      </c>
      <c r="P11654" s="2">
        <v>1440</v>
      </c>
      <c r="Q11654" s="2">
        <v>1151.8499999999999</v>
      </c>
      <c r="R11654" s="2">
        <v>288.14999999999998</v>
      </c>
      <c r="S11654" t="s">
        <v>53</v>
      </c>
      <c r="T11654" t="s">
        <v>54</v>
      </c>
      <c r="U11654" t="s">
        <v>55</v>
      </c>
      <c r="V11654" t="s">
        <v>39</v>
      </c>
      <c r="W11654" t="s">
        <v>66</v>
      </c>
      <c r="X11654" t="s">
        <v>97</v>
      </c>
      <c r="Y11654" t="s">
        <v>84</v>
      </c>
      <c r="Z11654" t="s">
        <v>43</v>
      </c>
      <c r="AA11654" t="s">
        <v>44</v>
      </c>
      <c r="AB11654" t="s">
        <v>44</v>
      </c>
    </row>
    <row r="11655" spans="1:28" x14ac:dyDescent="0.25">
      <c r="A11655" t="s">
        <v>16774</v>
      </c>
      <c r="B11655" s="1">
        <v>46224</v>
      </c>
      <c r="C11655" t="s">
        <v>2669</v>
      </c>
      <c r="D11655" t="s">
        <v>2670</v>
      </c>
      <c r="E11655">
        <v>44</v>
      </c>
      <c r="F11655" t="s">
        <v>31</v>
      </c>
      <c r="G11655" t="s">
        <v>273</v>
      </c>
      <c r="H11655" t="s">
        <v>274</v>
      </c>
      <c r="I11655" t="s">
        <v>51</v>
      </c>
      <c r="J11655" t="s">
        <v>52</v>
      </c>
      <c r="K11655">
        <v>1</v>
      </c>
      <c r="L11655" s="2">
        <v>250</v>
      </c>
      <c r="M11655">
        <v>0</v>
      </c>
      <c r="N11655" s="2">
        <v>250</v>
      </c>
      <c r="O11655" s="2">
        <v>0</v>
      </c>
      <c r="P11655" s="2">
        <v>250</v>
      </c>
      <c r="Q11655" s="2">
        <v>162.13999999999999</v>
      </c>
      <c r="R11655" s="2">
        <v>87.86</v>
      </c>
      <c r="S11655" t="s">
        <v>53</v>
      </c>
      <c r="T11655" t="s">
        <v>76</v>
      </c>
      <c r="U11655" t="s">
        <v>77</v>
      </c>
      <c r="V11655" t="s">
        <v>39</v>
      </c>
      <c r="W11655" t="s">
        <v>124</v>
      </c>
      <c r="X11655" t="s">
        <v>41</v>
      </c>
      <c r="Y11655" t="s">
        <v>56</v>
      </c>
      <c r="Z11655" t="s">
        <v>43</v>
      </c>
      <c r="AA11655" t="s">
        <v>44</v>
      </c>
      <c r="AB11655" t="s">
        <v>44</v>
      </c>
    </row>
    <row r="11656" spans="1:28" x14ac:dyDescent="0.25">
      <c r="A11656" t="s">
        <v>16775</v>
      </c>
      <c r="B11656" s="1">
        <v>46224</v>
      </c>
      <c r="C11656" t="s">
        <v>8084</v>
      </c>
      <c r="D11656" t="s">
        <v>8085</v>
      </c>
      <c r="E11656">
        <v>53</v>
      </c>
      <c r="F11656" t="s">
        <v>48</v>
      </c>
      <c r="G11656" t="s">
        <v>60</v>
      </c>
      <c r="H11656" t="s">
        <v>61</v>
      </c>
      <c r="I11656" t="s">
        <v>62</v>
      </c>
      <c r="J11656" t="s">
        <v>63</v>
      </c>
      <c r="K11656">
        <v>1</v>
      </c>
      <c r="L11656" s="2">
        <v>3500</v>
      </c>
      <c r="M11656">
        <v>15</v>
      </c>
      <c r="N11656" s="2">
        <v>3500</v>
      </c>
      <c r="O11656" s="2">
        <v>525</v>
      </c>
      <c r="P11656" s="2">
        <v>2975</v>
      </c>
      <c r="Q11656" s="2">
        <v>2340.5700000000002</v>
      </c>
      <c r="R11656" s="2">
        <v>634.42999999999995</v>
      </c>
      <c r="S11656" t="s">
        <v>64</v>
      </c>
      <c r="T11656" t="s">
        <v>37</v>
      </c>
      <c r="U11656" t="s">
        <v>38</v>
      </c>
      <c r="V11656" t="s">
        <v>39</v>
      </c>
      <c r="W11656" t="s">
        <v>66</v>
      </c>
      <c r="X11656" t="s">
        <v>41</v>
      </c>
      <c r="Y11656" t="s">
        <v>42</v>
      </c>
      <c r="Z11656" t="s">
        <v>43</v>
      </c>
      <c r="AA11656" t="s">
        <v>44</v>
      </c>
      <c r="AB11656" t="s">
        <v>44</v>
      </c>
    </row>
    <row r="11657" spans="1:28" x14ac:dyDescent="0.25">
      <c r="A11657" t="s">
        <v>16776</v>
      </c>
      <c r="B11657" s="1">
        <v>46224</v>
      </c>
      <c r="C11657" t="s">
        <v>4623</v>
      </c>
      <c r="D11657" t="s">
        <v>4624</v>
      </c>
      <c r="E11657">
        <v>32</v>
      </c>
      <c r="F11657" t="s">
        <v>31</v>
      </c>
      <c r="G11657" t="s">
        <v>344</v>
      </c>
      <c r="H11657" t="s">
        <v>345</v>
      </c>
      <c r="I11657" t="s">
        <v>34</v>
      </c>
      <c r="J11657" t="s">
        <v>121</v>
      </c>
      <c r="K11657">
        <v>5</v>
      </c>
      <c r="L11657" s="2">
        <v>1600</v>
      </c>
      <c r="M11657">
        <v>10</v>
      </c>
      <c r="N11657" s="2">
        <v>8000</v>
      </c>
      <c r="O11657" s="2">
        <v>800</v>
      </c>
      <c r="P11657" s="2">
        <v>7200</v>
      </c>
      <c r="Q11657" s="2">
        <v>4786.5200000000004</v>
      </c>
      <c r="R11657" s="2">
        <v>2413.48</v>
      </c>
      <c r="S11657" t="s">
        <v>53</v>
      </c>
      <c r="T11657" t="s">
        <v>163</v>
      </c>
      <c r="U11657" t="s">
        <v>164</v>
      </c>
      <c r="V11657" t="s">
        <v>39</v>
      </c>
      <c r="W11657" t="s">
        <v>92</v>
      </c>
      <c r="X11657" t="s">
        <v>41</v>
      </c>
      <c r="Y11657" t="s">
        <v>42</v>
      </c>
      <c r="Z11657" t="s">
        <v>43</v>
      </c>
      <c r="AA11657" t="s">
        <v>44</v>
      </c>
      <c r="AB11657" t="s">
        <v>44</v>
      </c>
    </row>
    <row r="11658" spans="1:28" x14ac:dyDescent="0.25">
      <c r="A11658" t="s">
        <v>16777</v>
      </c>
      <c r="B11658" s="1">
        <v>46224</v>
      </c>
      <c r="C11658" t="s">
        <v>3039</v>
      </c>
      <c r="D11658" t="s">
        <v>3040</v>
      </c>
      <c r="E11658">
        <v>28</v>
      </c>
      <c r="F11658" t="s">
        <v>31</v>
      </c>
      <c r="G11658" t="s">
        <v>81</v>
      </c>
      <c r="H11658" t="s">
        <v>82</v>
      </c>
      <c r="I11658" t="s">
        <v>51</v>
      </c>
      <c r="J11658" t="s">
        <v>52</v>
      </c>
      <c r="K11658">
        <v>3</v>
      </c>
      <c r="L11658" s="2">
        <v>600</v>
      </c>
      <c r="M11658">
        <v>10</v>
      </c>
      <c r="N11658" s="2">
        <v>1800</v>
      </c>
      <c r="O11658" s="2">
        <v>180</v>
      </c>
      <c r="P11658" s="2">
        <v>1620</v>
      </c>
      <c r="Q11658" s="2">
        <v>1255.72</v>
      </c>
      <c r="R11658" s="2">
        <v>364.28</v>
      </c>
      <c r="S11658" t="s">
        <v>53</v>
      </c>
      <c r="T11658" t="s">
        <v>275</v>
      </c>
      <c r="U11658" t="s">
        <v>123</v>
      </c>
      <c r="V11658" t="s">
        <v>39</v>
      </c>
      <c r="W11658" t="s">
        <v>40</v>
      </c>
      <c r="X11658" t="s">
        <v>97</v>
      </c>
      <c r="Y11658" t="s">
        <v>42</v>
      </c>
      <c r="Z11658" t="s">
        <v>223</v>
      </c>
      <c r="AA11658" t="s">
        <v>44</v>
      </c>
      <c r="AB11658" t="s">
        <v>44</v>
      </c>
    </row>
    <row r="11659" spans="1:28" x14ac:dyDescent="0.25">
      <c r="A11659" t="s">
        <v>16778</v>
      </c>
      <c r="B11659" s="1">
        <v>46224</v>
      </c>
      <c r="C11659" t="s">
        <v>2604</v>
      </c>
      <c r="D11659" t="s">
        <v>2605</v>
      </c>
      <c r="E11659">
        <v>57</v>
      </c>
      <c r="F11659" t="s">
        <v>31</v>
      </c>
      <c r="G11659" t="s">
        <v>238</v>
      </c>
      <c r="H11659" t="s">
        <v>239</v>
      </c>
      <c r="I11659" t="s">
        <v>62</v>
      </c>
      <c r="J11659" t="s">
        <v>63</v>
      </c>
      <c r="K11659">
        <v>2</v>
      </c>
      <c r="L11659" s="2">
        <v>6500</v>
      </c>
      <c r="M11659">
        <v>0</v>
      </c>
      <c r="N11659" s="2">
        <v>13000</v>
      </c>
      <c r="O11659" s="2">
        <v>0</v>
      </c>
      <c r="P11659" s="2">
        <v>13000</v>
      </c>
      <c r="Q11659" s="2">
        <v>8937.0300000000007</v>
      </c>
      <c r="R11659" s="2">
        <v>4062.97</v>
      </c>
      <c r="S11659" t="s">
        <v>36</v>
      </c>
      <c r="T11659" t="s">
        <v>398</v>
      </c>
      <c r="U11659" t="s">
        <v>399</v>
      </c>
      <c r="V11659" t="s">
        <v>39</v>
      </c>
      <c r="W11659" t="s">
        <v>40</v>
      </c>
      <c r="X11659" t="s">
        <v>41</v>
      </c>
      <c r="Y11659" t="s">
        <v>42</v>
      </c>
      <c r="Z11659" t="s">
        <v>43</v>
      </c>
      <c r="AA11659" t="s">
        <v>44</v>
      </c>
      <c r="AB11659" t="s">
        <v>44</v>
      </c>
    </row>
    <row r="11660" spans="1:28" x14ac:dyDescent="0.25">
      <c r="A11660" t="s">
        <v>16779</v>
      </c>
      <c r="B11660" s="1">
        <v>46224</v>
      </c>
      <c r="C11660" t="s">
        <v>13450</v>
      </c>
      <c r="D11660" t="s">
        <v>13451</v>
      </c>
      <c r="E11660">
        <v>38</v>
      </c>
      <c r="F11660" t="s">
        <v>48</v>
      </c>
      <c r="G11660" t="s">
        <v>197</v>
      </c>
      <c r="H11660" t="s">
        <v>198</v>
      </c>
      <c r="I11660" t="s">
        <v>74</v>
      </c>
      <c r="J11660" t="s">
        <v>75</v>
      </c>
      <c r="K11660">
        <v>6</v>
      </c>
      <c r="L11660" s="2">
        <v>2600</v>
      </c>
      <c r="M11660">
        <v>5</v>
      </c>
      <c r="N11660" s="2">
        <v>15600</v>
      </c>
      <c r="O11660" s="2">
        <v>780</v>
      </c>
      <c r="P11660" s="2">
        <v>14820</v>
      </c>
      <c r="Q11660" s="2">
        <v>10355.15</v>
      </c>
      <c r="R11660" s="2">
        <v>4464.8500000000004</v>
      </c>
      <c r="S11660" t="s">
        <v>64</v>
      </c>
      <c r="T11660" t="s">
        <v>122</v>
      </c>
      <c r="U11660" t="s">
        <v>123</v>
      </c>
      <c r="V11660" t="s">
        <v>39</v>
      </c>
      <c r="W11660" t="s">
        <v>124</v>
      </c>
      <c r="X11660" t="s">
        <v>97</v>
      </c>
      <c r="Y11660" t="s">
        <v>56</v>
      </c>
      <c r="Z11660" t="s">
        <v>43</v>
      </c>
      <c r="AA11660" t="s">
        <v>44</v>
      </c>
      <c r="AB11660" t="s">
        <v>44</v>
      </c>
    </row>
    <row r="11661" spans="1:28" x14ac:dyDescent="0.25">
      <c r="A11661" t="s">
        <v>16780</v>
      </c>
      <c r="B11661" s="1">
        <v>46224</v>
      </c>
      <c r="C11661" t="s">
        <v>4821</v>
      </c>
      <c r="D11661" t="s">
        <v>4822</v>
      </c>
      <c r="E11661">
        <v>55</v>
      </c>
      <c r="F11661" t="s">
        <v>111</v>
      </c>
      <c r="G11661" t="s">
        <v>227</v>
      </c>
      <c r="H11661" t="s">
        <v>228</v>
      </c>
      <c r="I11661" t="s">
        <v>74</v>
      </c>
      <c r="J11661" t="s">
        <v>75</v>
      </c>
      <c r="K11661">
        <v>4</v>
      </c>
      <c r="L11661" s="2">
        <v>1400</v>
      </c>
      <c r="M11661">
        <v>10</v>
      </c>
      <c r="N11661" s="2">
        <v>5600</v>
      </c>
      <c r="O11661" s="2">
        <v>560</v>
      </c>
      <c r="P11661" s="2">
        <v>5040</v>
      </c>
      <c r="Q11661" s="2">
        <v>2905.97</v>
      </c>
      <c r="R11661" s="2">
        <v>2134.0300000000002</v>
      </c>
      <c r="S11661" t="s">
        <v>53</v>
      </c>
      <c r="T11661" t="s">
        <v>96</v>
      </c>
      <c r="U11661" t="s">
        <v>96</v>
      </c>
      <c r="V11661" t="s">
        <v>39</v>
      </c>
      <c r="W11661" t="s">
        <v>137</v>
      </c>
      <c r="X11661" t="s">
        <v>41</v>
      </c>
      <c r="Y11661" t="s">
        <v>56</v>
      </c>
      <c r="Z11661" t="s">
        <v>43</v>
      </c>
      <c r="AA11661" t="s">
        <v>44</v>
      </c>
      <c r="AB11661" t="s">
        <v>44</v>
      </c>
    </row>
    <row r="11662" spans="1:28" x14ac:dyDescent="0.25">
      <c r="A11662" t="s">
        <v>16781</v>
      </c>
      <c r="B11662" s="1">
        <v>46224</v>
      </c>
      <c r="C11662" t="s">
        <v>6401</v>
      </c>
      <c r="D11662" t="s">
        <v>6402</v>
      </c>
      <c r="E11662">
        <v>55</v>
      </c>
      <c r="F11662" t="s">
        <v>111</v>
      </c>
      <c r="G11662" t="s">
        <v>352</v>
      </c>
      <c r="H11662" t="s">
        <v>353</v>
      </c>
      <c r="I11662" t="s">
        <v>103</v>
      </c>
      <c r="J11662" t="s">
        <v>104</v>
      </c>
      <c r="K11662">
        <v>5</v>
      </c>
      <c r="L11662" s="2">
        <v>850</v>
      </c>
      <c r="M11662">
        <v>10</v>
      </c>
      <c r="N11662" s="2">
        <v>4250</v>
      </c>
      <c r="O11662" s="2">
        <v>425</v>
      </c>
      <c r="P11662" s="2">
        <v>3825</v>
      </c>
      <c r="Q11662" s="2">
        <v>3099.04</v>
      </c>
      <c r="R11662" s="2">
        <v>725.96</v>
      </c>
      <c r="S11662" t="s">
        <v>36</v>
      </c>
      <c r="T11662" t="s">
        <v>96</v>
      </c>
      <c r="U11662" t="s">
        <v>96</v>
      </c>
      <c r="V11662" t="s">
        <v>39</v>
      </c>
      <c r="W11662" t="s">
        <v>137</v>
      </c>
      <c r="X11662" t="s">
        <v>41</v>
      </c>
      <c r="Y11662" t="s">
        <v>42</v>
      </c>
      <c r="Z11662" t="s">
        <v>43</v>
      </c>
      <c r="AA11662" t="s">
        <v>44</v>
      </c>
      <c r="AB11662" t="s">
        <v>44</v>
      </c>
    </row>
    <row r="11663" spans="1:28" x14ac:dyDescent="0.25">
      <c r="A11663" t="s">
        <v>16782</v>
      </c>
      <c r="B11663" s="1">
        <v>46224</v>
      </c>
      <c r="C11663" t="s">
        <v>7316</v>
      </c>
      <c r="D11663" t="s">
        <v>7317</v>
      </c>
      <c r="E11663">
        <v>58</v>
      </c>
      <c r="F11663" t="s">
        <v>31</v>
      </c>
      <c r="G11663" t="s">
        <v>176</v>
      </c>
      <c r="H11663" t="s">
        <v>177</v>
      </c>
      <c r="I11663" t="s">
        <v>34</v>
      </c>
      <c r="J11663" t="s">
        <v>35</v>
      </c>
      <c r="K11663">
        <v>2</v>
      </c>
      <c r="L11663" s="2">
        <v>6500</v>
      </c>
      <c r="M11663">
        <v>20</v>
      </c>
      <c r="N11663" s="2">
        <v>13000</v>
      </c>
      <c r="O11663" s="2">
        <v>2600</v>
      </c>
      <c r="P11663" s="2">
        <v>10400</v>
      </c>
      <c r="Q11663" s="2">
        <v>7726.87</v>
      </c>
      <c r="R11663" s="2">
        <v>2673.13</v>
      </c>
      <c r="S11663" t="s">
        <v>53</v>
      </c>
      <c r="T11663" t="s">
        <v>136</v>
      </c>
      <c r="U11663" t="s">
        <v>38</v>
      </c>
      <c r="V11663" t="s">
        <v>39</v>
      </c>
      <c r="W11663" t="s">
        <v>66</v>
      </c>
      <c r="X11663" t="s">
        <v>67</v>
      </c>
      <c r="Y11663" t="s">
        <v>56</v>
      </c>
      <c r="Z11663" t="s">
        <v>223</v>
      </c>
      <c r="AA11663" t="s">
        <v>44</v>
      </c>
      <c r="AB11663" t="s">
        <v>68</v>
      </c>
    </row>
    <row r="11664" spans="1:28" x14ac:dyDescent="0.25">
      <c r="A11664" t="s">
        <v>16783</v>
      </c>
      <c r="B11664" s="1">
        <v>46224</v>
      </c>
      <c r="C11664" t="s">
        <v>1256</v>
      </c>
      <c r="D11664" t="s">
        <v>1257</v>
      </c>
      <c r="E11664">
        <v>43</v>
      </c>
      <c r="F11664" t="s">
        <v>48</v>
      </c>
      <c r="G11664" t="s">
        <v>366</v>
      </c>
      <c r="H11664" t="s">
        <v>367</v>
      </c>
      <c r="I11664" t="s">
        <v>34</v>
      </c>
      <c r="J11664" t="s">
        <v>130</v>
      </c>
      <c r="K11664">
        <v>2</v>
      </c>
      <c r="L11664" s="2">
        <v>14500</v>
      </c>
      <c r="M11664">
        <v>5</v>
      </c>
      <c r="N11664" s="2">
        <v>29000</v>
      </c>
      <c r="O11664" s="2">
        <v>1450</v>
      </c>
      <c r="P11664" s="2">
        <v>27550</v>
      </c>
      <c r="Q11664" s="2">
        <v>21683.61</v>
      </c>
      <c r="R11664" s="2">
        <v>5866.39</v>
      </c>
      <c r="S11664" t="s">
        <v>53</v>
      </c>
      <c r="T11664" t="s">
        <v>54</v>
      </c>
      <c r="U11664" t="s">
        <v>55</v>
      </c>
      <c r="V11664" t="s">
        <v>39</v>
      </c>
      <c r="W11664" t="s">
        <v>92</v>
      </c>
      <c r="X11664" t="s">
        <v>97</v>
      </c>
      <c r="Y11664" t="s">
        <v>56</v>
      </c>
      <c r="Z11664" t="s">
        <v>144</v>
      </c>
      <c r="AA11664" t="s">
        <v>44</v>
      </c>
      <c r="AB11664" t="s">
        <v>44</v>
      </c>
    </row>
    <row r="11665" spans="1:28" x14ac:dyDescent="0.25">
      <c r="A11665" t="s">
        <v>16784</v>
      </c>
      <c r="B11665" s="1">
        <v>46224</v>
      </c>
      <c r="C11665" t="s">
        <v>6998</v>
      </c>
      <c r="D11665" t="s">
        <v>6999</v>
      </c>
      <c r="E11665">
        <v>34</v>
      </c>
      <c r="F11665" t="s">
        <v>111</v>
      </c>
      <c r="G11665" t="s">
        <v>88</v>
      </c>
      <c r="H11665" t="s">
        <v>89</v>
      </c>
      <c r="I11665" t="s">
        <v>62</v>
      </c>
      <c r="J11665" t="s">
        <v>63</v>
      </c>
      <c r="K11665">
        <v>1</v>
      </c>
      <c r="L11665" s="2">
        <v>4200</v>
      </c>
      <c r="M11665">
        <v>15</v>
      </c>
      <c r="N11665" s="2">
        <v>4200</v>
      </c>
      <c r="O11665" s="2">
        <v>630</v>
      </c>
      <c r="P11665" s="2">
        <v>3570</v>
      </c>
      <c r="Q11665" s="2">
        <v>2107.8200000000002</v>
      </c>
      <c r="R11665" s="2">
        <v>1462.18</v>
      </c>
      <c r="S11665" t="s">
        <v>64</v>
      </c>
      <c r="T11665" t="s">
        <v>54</v>
      </c>
      <c r="U11665" t="s">
        <v>55</v>
      </c>
      <c r="V11665" t="s">
        <v>39</v>
      </c>
      <c r="W11665" t="s">
        <v>137</v>
      </c>
      <c r="X11665" t="s">
        <v>97</v>
      </c>
      <c r="Y11665" t="s">
        <v>42</v>
      </c>
      <c r="Z11665" t="s">
        <v>43</v>
      </c>
      <c r="AA11665" t="s">
        <v>44</v>
      </c>
      <c r="AB11665" t="s">
        <v>44</v>
      </c>
    </row>
    <row r="11666" spans="1:28" x14ac:dyDescent="0.25">
      <c r="A11666" t="s">
        <v>16785</v>
      </c>
      <c r="B11666" s="1">
        <v>46225</v>
      </c>
      <c r="C11666" t="s">
        <v>1005</v>
      </c>
      <c r="D11666" t="s">
        <v>1006</v>
      </c>
      <c r="E11666">
        <v>25</v>
      </c>
      <c r="F11666" t="s">
        <v>48</v>
      </c>
      <c r="G11666" t="s">
        <v>141</v>
      </c>
      <c r="H11666" t="s">
        <v>142</v>
      </c>
      <c r="I11666" t="s">
        <v>74</v>
      </c>
      <c r="J11666" t="s">
        <v>143</v>
      </c>
      <c r="K11666">
        <v>1</v>
      </c>
      <c r="L11666" s="2">
        <v>900</v>
      </c>
      <c r="M11666">
        <v>25</v>
      </c>
      <c r="N11666" s="2">
        <v>900</v>
      </c>
      <c r="O11666" s="2">
        <v>225</v>
      </c>
      <c r="P11666" s="2">
        <v>675</v>
      </c>
      <c r="Q11666" s="2">
        <v>375.54</v>
      </c>
      <c r="R11666" s="2">
        <v>299.45999999999998</v>
      </c>
      <c r="S11666" t="s">
        <v>36</v>
      </c>
      <c r="T11666" t="s">
        <v>407</v>
      </c>
      <c r="U11666" t="s">
        <v>408</v>
      </c>
      <c r="V11666" t="s">
        <v>39</v>
      </c>
      <c r="W11666" t="s">
        <v>124</v>
      </c>
      <c r="X11666" t="s">
        <v>67</v>
      </c>
      <c r="Y11666" t="s">
        <v>56</v>
      </c>
      <c r="Z11666" t="s">
        <v>144</v>
      </c>
      <c r="AA11666" t="s">
        <v>44</v>
      </c>
      <c r="AB11666" t="s">
        <v>44</v>
      </c>
    </row>
    <row r="11667" spans="1:28" x14ac:dyDescent="0.25">
      <c r="A11667" t="s">
        <v>16786</v>
      </c>
      <c r="B11667" s="1">
        <v>46225</v>
      </c>
      <c r="C11667" t="s">
        <v>10546</v>
      </c>
      <c r="D11667" t="s">
        <v>10547</v>
      </c>
      <c r="E11667">
        <v>57</v>
      </c>
      <c r="F11667" t="s">
        <v>31</v>
      </c>
      <c r="G11667" t="s">
        <v>387</v>
      </c>
      <c r="H11667" t="s">
        <v>388</v>
      </c>
      <c r="I11667" t="s">
        <v>74</v>
      </c>
      <c r="J11667" t="s">
        <v>75</v>
      </c>
      <c r="K11667">
        <v>1</v>
      </c>
      <c r="L11667" s="2">
        <v>3200</v>
      </c>
      <c r="M11667">
        <v>10</v>
      </c>
      <c r="N11667" s="2">
        <v>3200</v>
      </c>
      <c r="O11667" s="2">
        <v>320</v>
      </c>
      <c r="P11667" s="2">
        <v>2880</v>
      </c>
      <c r="Q11667" s="2">
        <v>1707.23</v>
      </c>
      <c r="R11667" s="2">
        <v>1172.77</v>
      </c>
      <c r="S11667" t="s">
        <v>64</v>
      </c>
      <c r="T11667" t="s">
        <v>290</v>
      </c>
      <c r="U11667" t="s">
        <v>291</v>
      </c>
      <c r="V11667" t="s">
        <v>39</v>
      </c>
      <c r="W11667" t="s">
        <v>40</v>
      </c>
      <c r="X11667" t="s">
        <v>97</v>
      </c>
      <c r="Y11667" t="s">
        <v>56</v>
      </c>
      <c r="Z11667" t="s">
        <v>508</v>
      </c>
      <c r="AA11667" t="s">
        <v>44</v>
      </c>
      <c r="AB11667" t="s">
        <v>44</v>
      </c>
    </row>
    <row r="11668" spans="1:28" x14ac:dyDescent="0.25">
      <c r="A11668" t="s">
        <v>16787</v>
      </c>
      <c r="B11668" s="1">
        <v>46225</v>
      </c>
      <c r="C11668" t="s">
        <v>6810</v>
      </c>
      <c r="D11668" t="s">
        <v>6811</v>
      </c>
      <c r="E11668">
        <v>40</v>
      </c>
      <c r="F11668" t="s">
        <v>48</v>
      </c>
      <c r="G11668" t="s">
        <v>561</v>
      </c>
      <c r="H11668" t="s">
        <v>562</v>
      </c>
      <c r="I11668" t="s">
        <v>34</v>
      </c>
      <c r="J11668" t="s">
        <v>143</v>
      </c>
      <c r="K11668">
        <v>3</v>
      </c>
      <c r="L11668" s="2">
        <v>900</v>
      </c>
      <c r="M11668">
        <v>10</v>
      </c>
      <c r="N11668" s="2">
        <v>2700</v>
      </c>
      <c r="O11668" s="2">
        <v>270</v>
      </c>
      <c r="P11668" s="2">
        <v>2430</v>
      </c>
      <c r="Q11668" s="2">
        <v>1869.52</v>
      </c>
      <c r="R11668" s="2">
        <v>560.48</v>
      </c>
      <c r="S11668" t="s">
        <v>64</v>
      </c>
      <c r="T11668" t="s">
        <v>153</v>
      </c>
      <c r="U11668" t="s">
        <v>154</v>
      </c>
      <c r="V11668" t="s">
        <v>39</v>
      </c>
      <c r="W11668" t="s">
        <v>66</v>
      </c>
      <c r="X11668" t="s">
        <v>97</v>
      </c>
      <c r="Y11668" t="s">
        <v>56</v>
      </c>
      <c r="Z11668" t="s">
        <v>43</v>
      </c>
      <c r="AA11668" t="s">
        <v>44</v>
      </c>
      <c r="AB11668" t="s">
        <v>44</v>
      </c>
    </row>
    <row r="11669" spans="1:28" x14ac:dyDescent="0.25">
      <c r="A11669" t="s">
        <v>16788</v>
      </c>
      <c r="B11669" s="1">
        <v>46225</v>
      </c>
      <c r="C11669" t="s">
        <v>4784</v>
      </c>
      <c r="D11669" t="s">
        <v>4785</v>
      </c>
      <c r="E11669">
        <v>34</v>
      </c>
      <c r="F11669" t="s">
        <v>48</v>
      </c>
      <c r="G11669" t="s">
        <v>134</v>
      </c>
      <c r="H11669" t="s">
        <v>135</v>
      </c>
      <c r="I11669" t="s">
        <v>62</v>
      </c>
      <c r="J11669" t="s">
        <v>130</v>
      </c>
      <c r="K11669">
        <v>2</v>
      </c>
      <c r="L11669" s="2">
        <v>8500</v>
      </c>
      <c r="M11669">
        <v>5</v>
      </c>
      <c r="N11669" s="2">
        <v>17000</v>
      </c>
      <c r="O11669" s="2">
        <v>850</v>
      </c>
      <c r="P11669" s="2">
        <v>16150</v>
      </c>
      <c r="Q11669" s="2">
        <v>11845.64</v>
      </c>
      <c r="R11669" s="2">
        <v>4304.3599999999997</v>
      </c>
      <c r="S11669" t="s">
        <v>53</v>
      </c>
      <c r="T11669" t="s">
        <v>163</v>
      </c>
      <c r="U11669" t="s">
        <v>164</v>
      </c>
      <c r="V11669" t="s">
        <v>39</v>
      </c>
      <c r="W11669" t="s">
        <v>92</v>
      </c>
      <c r="X11669" t="s">
        <v>41</v>
      </c>
      <c r="Y11669" t="s">
        <v>84</v>
      </c>
      <c r="Z11669" t="s">
        <v>43</v>
      </c>
      <c r="AA11669" t="s">
        <v>44</v>
      </c>
      <c r="AB11669" t="s">
        <v>44</v>
      </c>
    </row>
    <row r="11670" spans="1:28" x14ac:dyDescent="0.25">
      <c r="A11670" t="s">
        <v>16789</v>
      </c>
      <c r="B11670" s="1">
        <v>46225</v>
      </c>
      <c r="C11670" t="s">
        <v>2001</v>
      </c>
      <c r="D11670" t="s">
        <v>2002</v>
      </c>
      <c r="E11670">
        <v>28</v>
      </c>
      <c r="F11670" t="s">
        <v>31</v>
      </c>
      <c r="G11670" t="s">
        <v>298</v>
      </c>
      <c r="H11670" t="s">
        <v>299</v>
      </c>
      <c r="I11670" t="s">
        <v>103</v>
      </c>
      <c r="J11670" t="s">
        <v>104</v>
      </c>
      <c r="K11670">
        <v>1</v>
      </c>
      <c r="L11670" s="2">
        <v>700</v>
      </c>
      <c r="M11670">
        <v>10</v>
      </c>
      <c r="N11670" s="2">
        <v>700</v>
      </c>
      <c r="O11670" s="2">
        <v>70</v>
      </c>
      <c r="P11670" s="2">
        <v>630</v>
      </c>
      <c r="Q11670" s="2">
        <v>514.67999999999995</v>
      </c>
      <c r="R11670" s="2">
        <v>115.32</v>
      </c>
      <c r="S11670" t="s">
        <v>53</v>
      </c>
      <c r="T11670" t="s">
        <v>54</v>
      </c>
      <c r="U11670" t="s">
        <v>55</v>
      </c>
      <c r="V11670" t="s">
        <v>39</v>
      </c>
      <c r="W11670" t="s">
        <v>124</v>
      </c>
      <c r="X11670" t="s">
        <v>41</v>
      </c>
      <c r="Y11670" t="s">
        <v>56</v>
      </c>
      <c r="Z11670" t="s">
        <v>43</v>
      </c>
      <c r="AA11670" t="s">
        <v>44</v>
      </c>
      <c r="AB11670" t="s">
        <v>44</v>
      </c>
    </row>
    <row r="11671" spans="1:28" x14ac:dyDescent="0.25">
      <c r="A11671" t="s">
        <v>16790</v>
      </c>
      <c r="B11671" s="1">
        <v>46225</v>
      </c>
      <c r="C11671" t="s">
        <v>1966</v>
      </c>
      <c r="D11671" t="s">
        <v>1967</v>
      </c>
      <c r="E11671">
        <v>50</v>
      </c>
      <c r="F11671" t="s">
        <v>31</v>
      </c>
      <c r="G11671" t="s">
        <v>119</v>
      </c>
      <c r="H11671" t="s">
        <v>120</v>
      </c>
      <c r="I11671" t="s">
        <v>62</v>
      </c>
      <c r="J11671" t="s">
        <v>121</v>
      </c>
      <c r="K11671">
        <v>2</v>
      </c>
      <c r="L11671" s="2">
        <v>4800</v>
      </c>
      <c r="M11671">
        <v>5</v>
      </c>
      <c r="N11671" s="2">
        <v>9600</v>
      </c>
      <c r="O11671" s="2">
        <v>480</v>
      </c>
      <c r="P11671" s="2">
        <v>9120</v>
      </c>
      <c r="Q11671" s="2">
        <v>5492.63</v>
      </c>
      <c r="R11671" s="2">
        <v>3627.37</v>
      </c>
      <c r="S11671" t="s">
        <v>36</v>
      </c>
      <c r="T11671" t="s">
        <v>96</v>
      </c>
      <c r="U11671" t="s">
        <v>96</v>
      </c>
      <c r="V11671" t="s">
        <v>39</v>
      </c>
      <c r="W11671" t="s">
        <v>92</v>
      </c>
      <c r="X11671" t="s">
        <v>97</v>
      </c>
      <c r="Y11671" t="s">
        <v>56</v>
      </c>
      <c r="Z11671" t="s">
        <v>508</v>
      </c>
      <c r="AA11671" t="s">
        <v>44</v>
      </c>
      <c r="AB11671" t="s">
        <v>44</v>
      </c>
    </row>
    <row r="11672" spans="1:28" x14ac:dyDescent="0.25">
      <c r="A11672" t="s">
        <v>16791</v>
      </c>
      <c r="B11672" s="1">
        <v>46225</v>
      </c>
      <c r="C11672" t="s">
        <v>7153</v>
      </c>
      <c r="D11672" t="s">
        <v>7154</v>
      </c>
      <c r="E11672">
        <v>37</v>
      </c>
      <c r="F11672" t="s">
        <v>48</v>
      </c>
      <c r="G11672" t="s">
        <v>285</v>
      </c>
      <c r="H11672" t="s">
        <v>286</v>
      </c>
      <c r="I11672" t="s">
        <v>34</v>
      </c>
      <c r="J11672" t="s">
        <v>121</v>
      </c>
      <c r="K11672">
        <v>1</v>
      </c>
      <c r="L11672" s="2">
        <v>3200</v>
      </c>
      <c r="M11672">
        <v>5</v>
      </c>
      <c r="N11672" s="2">
        <v>3200</v>
      </c>
      <c r="O11672" s="2">
        <v>160</v>
      </c>
      <c r="P11672" s="2">
        <v>3040</v>
      </c>
      <c r="Q11672" s="2">
        <v>2124.39</v>
      </c>
      <c r="R11672" s="2">
        <v>915.61</v>
      </c>
      <c r="S11672" t="s">
        <v>53</v>
      </c>
      <c r="T11672" t="s">
        <v>578</v>
      </c>
      <c r="U11672" t="s">
        <v>579</v>
      </c>
      <c r="V11672" t="s">
        <v>39</v>
      </c>
      <c r="W11672" t="s">
        <v>83</v>
      </c>
      <c r="X11672" t="s">
        <v>41</v>
      </c>
      <c r="Y11672" t="s">
        <v>84</v>
      </c>
      <c r="Z11672" t="s">
        <v>43</v>
      </c>
      <c r="AA11672" t="s">
        <v>44</v>
      </c>
      <c r="AB11672" t="s">
        <v>44</v>
      </c>
    </row>
    <row r="11673" spans="1:28" x14ac:dyDescent="0.25">
      <c r="A11673" t="s">
        <v>16792</v>
      </c>
      <c r="B11673" s="1">
        <v>46225</v>
      </c>
      <c r="C11673" t="s">
        <v>3607</v>
      </c>
      <c r="D11673" t="s">
        <v>3608</v>
      </c>
      <c r="E11673">
        <v>41</v>
      </c>
      <c r="F11673" t="s">
        <v>48</v>
      </c>
      <c r="G11673" t="s">
        <v>243</v>
      </c>
      <c r="H11673" t="s">
        <v>244</v>
      </c>
      <c r="I11673" t="s">
        <v>103</v>
      </c>
      <c r="J11673" t="s">
        <v>104</v>
      </c>
      <c r="K11673">
        <v>1</v>
      </c>
      <c r="L11673" s="2">
        <v>450</v>
      </c>
      <c r="M11673">
        <v>15</v>
      </c>
      <c r="N11673" s="2">
        <v>450</v>
      </c>
      <c r="O11673" s="2">
        <v>67.5</v>
      </c>
      <c r="P11673" s="2">
        <v>382.5</v>
      </c>
      <c r="Q11673" s="2">
        <v>221.71</v>
      </c>
      <c r="R11673" s="2">
        <v>160.79</v>
      </c>
      <c r="S11673" t="s">
        <v>36</v>
      </c>
      <c r="T11673" t="s">
        <v>105</v>
      </c>
      <c r="U11673" t="s">
        <v>106</v>
      </c>
      <c r="V11673" t="s">
        <v>39</v>
      </c>
      <c r="W11673" t="s">
        <v>40</v>
      </c>
      <c r="X11673" t="s">
        <v>41</v>
      </c>
      <c r="Y11673" t="s">
        <v>42</v>
      </c>
      <c r="Z11673" t="s">
        <v>43</v>
      </c>
      <c r="AA11673" t="s">
        <v>44</v>
      </c>
      <c r="AB11673" t="s">
        <v>44</v>
      </c>
    </row>
    <row r="11674" spans="1:28" x14ac:dyDescent="0.25">
      <c r="A11674" t="s">
        <v>16793</v>
      </c>
      <c r="B11674" s="1">
        <v>46225</v>
      </c>
      <c r="C11674" t="s">
        <v>2946</v>
      </c>
      <c r="D11674" t="s">
        <v>2947</v>
      </c>
      <c r="E11674">
        <v>30</v>
      </c>
      <c r="F11674" t="s">
        <v>111</v>
      </c>
      <c r="G11674" t="s">
        <v>227</v>
      </c>
      <c r="H11674" t="s">
        <v>228</v>
      </c>
      <c r="I11674" t="s">
        <v>74</v>
      </c>
      <c r="J11674" t="s">
        <v>75</v>
      </c>
      <c r="K11674">
        <v>3</v>
      </c>
      <c r="L11674" s="2">
        <v>1400</v>
      </c>
      <c r="M11674">
        <v>25</v>
      </c>
      <c r="N11674" s="2">
        <v>4200</v>
      </c>
      <c r="O11674" s="2">
        <v>1050</v>
      </c>
      <c r="P11674" s="2">
        <v>3150</v>
      </c>
      <c r="Q11674" s="2">
        <v>2470.34</v>
      </c>
      <c r="R11674" s="2">
        <v>679.66</v>
      </c>
      <c r="S11674" t="s">
        <v>53</v>
      </c>
      <c r="T11674" t="s">
        <v>398</v>
      </c>
      <c r="U11674" t="s">
        <v>399</v>
      </c>
      <c r="V11674" t="s">
        <v>39</v>
      </c>
      <c r="W11674" t="s">
        <v>137</v>
      </c>
      <c r="X11674" t="s">
        <v>97</v>
      </c>
      <c r="Y11674" t="s">
        <v>56</v>
      </c>
      <c r="Z11674" t="s">
        <v>223</v>
      </c>
      <c r="AA11674" t="s">
        <v>44</v>
      </c>
      <c r="AB11674" t="s">
        <v>44</v>
      </c>
    </row>
    <row r="11675" spans="1:28" x14ac:dyDescent="0.25">
      <c r="A11675" t="s">
        <v>16794</v>
      </c>
      <c r="B11675" s="1">
        <v>46225</v>
      </c>
      <c r="C11675" t="s">
        <v>1423</v>
      </c>
      <c r="D11675" t="s">
        <v>1424</v>
      </c>
      <c r="E11675">
        <v>32</v>
      </c>
      <c r="F11675" t="s">
        <v>48</v>
      </c>
      <c r="G11675" t="s">
        <v>243</v>
      </c>
      <c r="H11675" t="s">
        <v>244</v>
      </c>
      <c r="I11675" t="s">
        <v>103</v>
      </c>
      <c r="J11675" t="s">
        <v>104</v>
      </c>
      <c r="K11675">
        <v>2</v>
      </c>
      <c r="L11675" s="2">
        <v>450</v>
      </c>
      <c r="M11675">
        <v>5</v>
      </c>
      <c r="N11675" s="2">
        <v>900</v>
      </c>
      <c r="O11675" s="2">
        <v>45</v>
      </c>
      <c r="P11675" s="2">
        <v>855</v>
      </c>
      <c r="Q11675" s="2">
        <v>482.63</v>
      </c>
      <c r="R11675" s="2">
        <v>372.37</v>
      </c>
      <c r="S11675" t="s">
        <v>36</v>
      </c>
      <c r="T11675" t="s">
        <v>105</v>
      </c>
      <c r="U11675" t="s">
        <v>106</v>
      </c>
      <c r="V11675" t="s">
        <v>39</v>
      </c>
      <c r="W11675" t="s">
        <v>92</v>
      </c>
      <c r="X11675" t="s">
        <v>97</v>
      </c>
      <c r="Y11675" t="s">
        <v>56</v>
      </c>
      <c r="Z11675" t="s">
        <v>43</v>
      </c>
      <c r="AA11675" t="s">
        <v>44</v>
      </c>
      <c r="AB11675" t="s">
        <v>44</v>
      </c>
    </row>
    <row r="11676" spans="1:28" x14ac:dyDescent="0.25">
      <c r="A11676" t="s">
        <v>16795</v>
      </c>
      <c r="B11676" s="1">
        <v>46226</v>
      </c>
      <c r="C11676" t="s">
        <v>1926</v>
      </c>
      <c r="D11676" t="s">
        <v>1927</v>
      </c>
      <c r="E11676">
        <v>36</v>
      </c>
      <c r="F11676" t="s">
        <v>31</v>
      </c>
      <c r="G11676" t="s">
        <v>49</v>
      </c>
      <c r="H11676" t="s">
        <v>50</v>
      </c>
      <c r="I11676" t="s">
        <v>51</v>
      </c>
      <c r="J11676" t="s">
        <v>52</v>
      </c>
      <c r="K11676">
        <v>3</v>
      </c>
      <c r="L11676" s="2">
        <v>500</v>
      </c>
      <c r="M11676">
        <v>20</v>
      </c>
      <c r="N11676" s="2">
        <v>1500</v>
      </c>
      <c r="O11676" s="2">
        <v>300</v>
      </c>
      <c r="P11676" s="2">
        <v>1200</v>
      </c>
      <c r="Q11676" s="2">
        <v>812.65</v>
      </c>
      <c r="R11676" s="2">
        <v>387.35</v>
      </c>
      <c r="S11676" t="s">
        <v>36</v>
      </c>
      <c r="T11676" t="s">
        <v>122</v>
      </c>
      <c r="U11676" t="s">
        <v>123</v>
      </c>
      <c r="V11676" t="s">
        <v>39</v>
      </c>
      <c r="W11676" t="s">
        <v>66</v>
      </c>
      <c r="X11676" t="s">
        <v>41</v>
      </c>
      <c r="Y11676" t="s">
        <v>56</v>
      </c>
      <c r="Z11676" t="s">
        <v>107</v>
      </c>
      <c r="AA11676" t="s">
        <v>44</v>
      </c>
      <c r="AB11676" t="s">
        <v>44</v>
      </c>
    </row>
    <row r="11677" spans="1:28" x14ac:dyDescent="0.25">
      <c r="A11677" t="s">
        <v>16796</v>
      </c>
      <c r="B11677" s="1">
        <v>46226</v>
      </c>
      <c r="C11677" t="s">
        <v>327</v>
      </c>
      <c r="D11677" t="s">
        <v>328</v>
      </c>
      <c r="E11677">
        <v>26</v>
      </c>
      <c r="F11677" t="s">
        <v>31</v>
      </c>
      <c r="G11677" t="s">
        <v>273</v>
      </c>
      <c r="H11677" t="s">
        <v>274</v>
      </c>
      <c r="I11677" t="s">
        <v>51</v>
      </c>
      <c r="J11677" t="s">
        <v>52</v>
      </c>
      <c r="K11677">
        <v>2</v>
      </c>
      <c r="L11677" s="2">
        <v>250</v>
      </c>
      <c r="M11677">
        <v>15</v>
      </c>
      <c r="N11677" s="2">
        <v>500</v>
      </c>
      <c r="O11677" s="2">
        <v>75</v>
      </c>
      <c r="P11677" s="2">
        <v>425</v>
      </c>
      <c r="Q11677" s="2">
        <v>278.63</v>
      </c>
      <c r="R11677" s="2">
        <v>146.37</v>
      </c>
      <c r="S11677" t="s">
        <v>53</v>
      </c>
      <c r="T11677" t="s">
        <v>122</v>
      </c>
      <c r="U11677" t="s">
        <v>123</v>
      </c>
      <c r="V11677" t="s">
        <v>39</v>
      </c>
      <c r="W11677" t="s">
        <v>137</v>
      </c>
      <c r="X11677" t="s">
        <v>97</v>
      </c>
      <c r="Y11677" t="s">
        <v>56</v>
      </c>
      <c r="Z11677" t="s">
        <v>223</v>
      </c>
      <c r="AA11677" t="s">
        <v>44</v>
      </c>
      <c r="AB11677" t="s">
        <v>44</v>
      </c>
    </row>
    <row r="11678" spans="1:28" x14ac:dyDescent="0.25">
      <c r="A11678" t="s">
        <v>16797</v>
      </c>
      <c r="B11678" s="1">
        <v>46226</v>
      </c>
      <c r="C11678" t="s">
        <v>2707</v>
      </c>
      <c r="D11678" t="s">
        <v>2708</v>
      </c>
      <c r="E11678">
        <v>60</v>
      </c>
      <c r="F11678" t="s">
        <v>48</v>
      </c>
      <c r="G11678" t="s">
        <v>101</v>
      </c>
      <c r="H11678" t="s">
        <v>102</v>
      </c>
      <c r="I11678" t="s">
        <v>103</v>
      </c>
      <c r="J11678" t="s">
        <v>104</v>
      </c>
      <c r="K11678">
        <v>1</v>
      </c>
      <c r="L11678" s="2">
        <v>1800</v>
      </c>
      <c r="M11678">
        <v>10</v>
      </c>
      <c r="N11678" s="2">
        <v>1800</v>
      </c>
      <c r="O11678" s="2">
        <v>180</v>
      </c>
      <c r="P11678" s="2">
        <v>1620</v>
      </c>
      <c r="Q11678" s="2">
        <v>1144.17</v>
      </c>
      <c r="R11678" s="2">
        <v>475.83</v>
      </c>
      <c r="S11678" t="s">
        <v>64</v>
      </c>
      <c r="T11678" t="s">
        <v>96</v>
      </c>
      <c r="U11678" t="s">
        <v>96</v>
      </c>
      <c r="V11678" t="s">
        <v>39</v>
      </c>
      <c r="W11678" t="s">
        <v>83</v>
      </c>
      <c r="X11678" t="s">
        <v>97</v>
      </c>
      <c r="Y11678" t="s">
        <v>56</v>
      </c>
      <c r="Z11678" t="s">
        <v>43</v>
      </c>
      <c r="AA11678" t="s">
        <v>44</v>
      </c>
      <c r="AB11678" t="s">
        <v>44</v>
      </c>
    </row>
    <row r="11679" spans="1:28" x14ac:dyDescent="0.25">
      <c r="A11679" t="s">
        <v>16798</v>
      </c>
      <c r="B11679" s="1">
        <v>46226</v>
      </c>
      <c r="C11679" t="s">
        <v>9285</v>
      </c>
      <c r="D11679" t="s">
        <v>9286</v>
      </c>
      <c r="E11679">
        <v>25</v>
      </c>
      <c r="F11679" t="s">
        <v>48</v>
      </c>
      <c r="G11679" t="s">
        <v>285</v>
      </c>
      <c r="H11679" t="s">
        <v>286</v>
      </c>
      <c r="I11679" t="s">
        <v>34</v>
      </c>
      <c r="J11679" t="s">
        <v>121</v>
      </c>
      <c r="K11679">
        <v>3</v>
      </c>
      <c r="L11679" s="2">
        <v>3200</v>
      </c>
      <c r="M11679">
        <v>15</v>
      </c>
      <c r="N11679" s="2">
        <v>9600</v>
      </c>
      <c r="O11679" s="2">
        <v>1440</v>
      </c>
      <c r="P11679" s="2">
        <v>8160</v>
      </c>
      <c r="Q11679" s="2">
        <v>5904.06</v>
      </c>
      <c r="R11679" s="2">
        <v>2255.94</v>
      </c>
      <c r="S11679" t="s">
        <v>53</v>
      </c>
      <c r="T11679" t="s">
        <v>136</v>
      </c>
      <c r="U11679" t="s">
        <v>38</v>
      </c>
      <c r="V11679" t="s">
        <v>39</v>
      </c>
      <c r="W11679" t="s">
        <v>124</v>
      </c>
      <c r="X11679" t="s">
        <v>41</v>
      </c>
      <c r="Y11679" t="s">
        <v>56</v>
      </c>
      <c r="Z11679" t="s">
        <v>43</v>
      </c>
      <c r="AA11679" t="s">
        <v>44</v>
      </c>
      <c r="AB11679" t="s">
        <v>44</v>
      </c>
    </row>
    <row r="11680" spans="1:28" x14ac:dyDescent="0.25">
      <c r="A11680" t="s">
        <v>16799</v>
      </c>
      <c r="B11680" s="1">
        <v>46226</v>
      </c>
      <c r="C11680" t="s">
        <v>1533</v>
      </c>
      <c r="D11680" t="s">
        <v>1534</v>
      </c>
      <c r="E11680">
        <v>57</v>
      </c>
      <c r="F11680" t="s">
        <v>48</v>
      </c>
      <c r="G11680" t="s">
        <v>285</v>
      </c>
      <c r="H11680" t="s">
        <v>286</v>
      </c>
      <c r="I11680" t="s">
        <v>34</v>
      </c>
      <c r="J11680" t="s">
        <v>121</v>
      </c>
      <c r="K11680">
        <v>2</v>
      </c>
      <c r="L11680" s="2">
        <v>3200</v>
      </c>
      <c r="M11680">
        <v>5</v>
      </c>
      <c r="N11680" s="2">
        <v>6400</v>
      </c>
      <c r="O11680" s="2">
        <v>320</v>
      </c>
      <c r="P11680" s="2">
        <v>6080</v>
      </c>
      <c r="Q11680" s="2">
        <v>4137.79</v>
      </c>
      <c r="R11680" s="2">
        <v>1942.21</v>
      </c>
      <c r="S11680" t="s">
        <v>64</v>
      </c>
      <c r="T11680" t="s">
        <v>153</v>
      </c>
      <c r="U11680" t="s">
        <v>154</v>
      </c>
      <c r="V11680" t="s">
        <v>39</v>
      </c>
      <c r="W11680" t="s">
        <v>137</v>
      </c>
      <c r="X11680" t="s">
        <v>97</v>
      </c>
      <c r="Y11680" t="s">
        <v>42</v>
      </c>
      <c r="Z11680" t="s">
        <v>43</v>
      </c>
      <c r="AA11680" t="s">
        <v>44</v>
      </c>
      <c r="AB11680" t="s">
        <v>44</v>
      </c>
    </row>
    <row r="11681" spans="1:28" x14ac:dyDescent="0.25">
      <c r="A11681" t="s">
        <v>16800</v>
      </c>
      <c r="B11681" s="1">
        <v>46226</v>
      </c>
      <c r="C11681" t="s">
        <v>5354</v>
      </c>
      <c r="D11681" t="s">
        <v>5355</v>
      </c>
      <c r="E11681">
        <v>43</v>
      </c>
      <c r="F11681" t="s">
        <v>31</v>
      </c>
      <c r="G11681" t="s">
        <v>32</v>
      </c>
      <c r="H11681" t="s">
        <v>33</v>
      </c>
      <c r="I11681" t="s">
        <v>34</v>
      </c>
      <c r="J11681" t="s">
        <v>35</v>
      </c>
      <c r="K11681">
        <v>1</v>
      </c>
      <c r="L11681" s="2">
        <v>55000</v>
      </c>
      <c r="M11681">
        <v>0</v>
      </c>
      <c r="N11681" s="2">
        <v>55000</v>
      </c>
      <c r="O11681" s="2">
        <v>0</v>
      </c>
      <c r="P11681" s="2">
        <v>55000</v>
      </c>
      <c r="Q11681" s="2">
        <v>37036.99</v>
      </c>
      <c r="R11681" s="2">
        <v>17963.009999999998</v>
      </c>
      <c r="S11681" t="s">
        <v>53</v>
      </c>
      <c r="T11681" t="s">
        <v>76</v>
      </c>
      <c r="U11681" t="s">
        <v>77</v>
      </c>
      <c r="V11681" t="s">
        <v>39</v>
      </c>
      <c r="W11681" t="s">
        <v>40</v>
      </c>
      <c r="X11681" t="s">
        <v>97</v>
      </c>
      <c r="Y11681" t="s">
        <v>56</v>
      </c>
      <c r="Z11681" t="s">
        <v>43</v>
      </c>
      <c r="AA11681" t="s">
        <v>44</v>
      </c>
      <c r="AB11681" t="s">
        <v>44</v>
      </c>
    </row>
    <row r="11682" spans="1:28" x14ac:dyDescent="0.25">
      <c r="A11682" t="s">
        <v>16801</v>
      </c>
      <c r="B11682" s="1">
        <v>46226</v>
      </c>
      <c r="C11682" t="s">
        <v>2229</v>
      </c>
      <c r="D11682" t="s">
        <v>2230</v>
      </c>
      <c r="E11682">
        <v>30</v>
      </c>
      <c r="F11682" t="s">
        <v>48</v>
      </c>
      <c r="G11682" t="s">
        <v>168</v>
      </c>
      <c r="H11682" t="s">
        <v>169</v>
      </c>
      <c r="I11682" t="s">
        <v>62</v>
      </c>
      <c r="J11682" t="s">
        <v>143</v>
      </c>
      <c r="K11682">
        <v>3</v>
      </c>
      <c r="L11682" s="2">
        <v>1800</v>
      </c>
      <c r="M11682">
        <v>10</v>
      </c>
      <c r="N11682" s="2">
        <v>5400</v>
      </c>
      <c r="O11682" s="2">
        <v>540</v>
      </c>
      <c r="P11682" s="2">
        <v>4860</v>
      </c>
      <c r="Q11682" s="2">
        <v>3871.27</v>
      </c>
      <c r="R11682" s="2">
        <v>988.73</v>
      </c>
      <c r="S11682" t="s">
        <v>53</v>
      </c>
      <c r="T11682" t="s">
        <v>65</v>
      </c>
      <c r="U11682" t="s">
        <v>65</v>
      </c>
      <c r="V11682" t="s">
        <v>39</v>
      </c>
      <c r="W11682" t="s">
        <v>83</v>
      </c>
      <c r="X11682" t="s">
        <v>41</v>
      </c>
      <c r="Y11682" t="s">
        <v>56</v>
      </c>
      <c r="Z11682" t="s">
        <v>223</v>
      </c>
      <c r="AA11682" t="s">
        <v>44</v>
      </c>
      <c r="AB11682" t="s">
        <v>68</v>
      </c>
    </row>
    <row r="11683" spans="1:28" x14ac:dyDescent="0.25">
      <c r="A11683" t="s">
        <v>16802</v>
      </c>
      <c r="B11683" s="1">
        <v>46226</v>
      </c>
      <c r="C11683" t="s">
        <v>9178</v>
      </c>
      <c r="D11683" t="s">
        <v>9179</v>
      </c>
      <c r="E11683">
        <v>43</v>
      </c>
      <c r="F11683" t="s">
        <v>111</v>
      </c>
      <c r="G11683" t="s">
        <v>273</v>
      </c>
      <c r="H11683" t="s">
        <v>274</v>
      </c>
      <c r="I11683" t="s">
        <v>51</v>
      </c>
      <c r="J11683" t="s">
        <v>52</v>
      </c>
      <c r="K11683">
        <v>3</v>
      </c>
      <c r="L11683" s="2">
        <v>250</v>
      </c>
      <c r="M11683">
        <v>5</v>
      </c>
      <c r="N11683" s="2">
        <v>750</v>
      </c>
      <c r="O11683" s="2">
        <v>37.5</v>
      </c>
      <c r="P11683" s="2">
        <v>712.5</v>
      </c>
      <c r="Q11683" s="2">
        <v>535.63</v>
      </c>
      <c r="R11683" s="2">
        <v>176.87</v>
      </c>
      <c r="S11683" t="s">
        <v>53</v>
      </c>
      <c r="T11683" t="s">
        <v>114</v>
      </c>
      <c r="U11683" t="s">
        <v>115</v>
      </c>
      <c r="V11683" t="s">
        <v>39</v>
      </c>
      <c r="W11683" t="s">
        <v>137</v>
      </c>
      <c r="X11683" t="s">
        <v>67</v>
      </c>
      <c r="Y11683" t="s">
        <v>56</v>
      </c>
      <c r="Z11683" t="s">
        <v>223</v>
      </c>
      <c r="AA11683" t="s">
        <v>44</v>
      </c>
      <c r="AB11683" t="s">
        <v>44</v>
      </c>
    </row>
    <row r="11684" spans="1:28" x14ac:dyDescent="0.25">
      <c r="A11684" t="s">
        <v>16803</v>
      </c>
      <c r="B11684" s="1">
        <v>46226</v>
      </c>
      <c r="C11684" t="s">
        <v>675</v>
      </c>
      <c r="D11684" t="s">
        <v>676</v>
      </c>
      <c r="E11684">
        <v>44</v>
      </c>
      <c r="F11684" t="s">
        <v>48</v>
      </c>
      <c r="G11684" t="s">
        <v>280</v>
      </c>
      <c r="H11684" t="s">
        <v>281</v>
      </c>
      <c r="I11684" t="s">
        <v>62</v>
      </c>
      <c r="J11684" t="s">
        <v>190</v>
      </c>
      <c r="K11684">
        <v>4</v>
      </c>
      <c r="L11684" s="2">
        <v>700</v>
      </c>
      <c r="M11684">
        <v>20</v>
      </c>
      <c r="N11684" s="2">
        <v>2800</v>
      </c>
      <c r="O11684" s="2">
        <v>560</v>
      </c>
      <c r="P11684" s="2">
        <v>2240</v>
      </c>
      <c r="Q11684" s="2">
        <v>1313.56</v>
      </c>
      <c r="R11684" s="2">
        <v>926.44</v>
      </c>
      <c r="S11684" t="s">
        <v>36</v>
      </c>
      <c r="T11684" t="s">
        <v>178</v>
      </c>
      <c r="U11684" t="s">
        <v>154</v>
      </c>
      <c r="V11684" t="s">
        <v>39</v>
      </c>
      <c r="W11684" t="s">
        <v>40</v>
      </c>
      <c r="X11684" t="s">
        <v>41</v>
      </c>
      <c r="Y11684" t="s">
        <v>42</v>
      </c>
      <c r="Z11684" t="s">
        <v>223</v>
      </c>
      <c r="AA11684" t="s">
        <v>44</v>
      </c>
      <c r="AB11684" t="s">
        <v>44</v>
      </c>
    </row>
    <row r="11685" spans="1:28" x14ac:dyDescent="0.25">
      <c r="A11685" t="s">
        <v>16804</v>
      </c>
      <c r="B11685" s="1">
        <v>46226</v>
      </c>
      <c r="C11685" t="s">
        <v>5535</v>
      </c>
      <c r="D11685" t="s">
        <v>5536</v>
      </c>
      <c r="E11685">
        <v>25</v>
      </c>
      <c r="F11685" t="s">
        <v>111</v>
      </c>
      <c r="G11685" t="s">
        <v>207</v>
      </c>
      <c r="H11685" t="s">
        <v>208</v>
      </c>
      <c r="I11685" t="s">
        <v>34</v>
      </c>
      <c r="J11685" t="s">
        <v>143</v>
      </c>
      <c r="K11685">
        <v>3</v>
      </c>
      <c r="L11685" s="2">
        <v>18000</v>
      </c>
      <c r="M11685">
        <v>10</v>
      </c>
      <c r="N11685" s="2">
        <v>54000</v>
      </c>
      <c r="O11685" s="2">
        <v>5400</v>
      </c>
      <c r="P11685" s="2">
        <v>48600</v>
      </c>
      <c r="Q11685" s="2">
        <v>38464.550000000003</v>
      </c>
      <c r="R11685" s="2">
        <v>10135.450000000001</v>
      </c>
      <c r="S11685" t="s">
        <v>36</v>
      </c>
      <c r="T11685" t="s">
        <v>96</v>
      </c>
      <c r="U11685" t="s">
        <v>96</v>
      </c>
      <c r="V11685" t="s">
        <v>39</v>
      </c>
      <c r="W11685" t="s">
        <v>40</v>
      </c>
      <c r="X11685" t="s">
        <v>41</v>
      </c>
      <c r="Y11685" t="s">
        <v>56</v>
      </c>
      <c r="Z11685" t="s">
        <v>43</v>
      </c>
      <c r="AA11685" t="s">
        <v>44</v>
      </c>
      <c r="AB11685" t="s">
        <v>44</v>
      </c>
    </row>
    <row r="11686" spans="1:28" x14ac:dyDescent="0.25">
      <c r="A11686" t="s">
        <v>16805</v>
      </c>
      <c r="B11686" s="1">
        <v>46226</v>
      </c>
      <c r="C11686" t="s">
        <v>4808</v>
      </c>
      <c r="D11686" t="s">
        <v>4809</v>
      </c>
      <c r="E11686">
        <v>53</v>
      </c>
      <c r="F11686" t="s">
        <v>31</v>
      </c>
      <c r="G11686" t="s">
        <v>49</v>
      </c>
      <c r="H11686" t="s">
        <v>50</v>
      </c>
      <c r="I11686" t="s">
        <v>51</v>
      </c>
      <c r="J11686" t="s">
        <v>52</v>
      </c>
      <c r="K11686">
        <v>1</v>
      </c>
      <c r="L11686" s="2">
        <v>500</v>
      </c>
      <c r="M11686">
        <v>5</v>
      </c>
      <c r="N11686" s="2">
        <v>500</v>
      </c>
      <c r="O11686" s="2">
        <v>25</v>
      </c>
      <c r="P11686" s="2">
        <v>475</v>
      </c>
      <c r="Q11686" s="2">
        <v>298.93</v>
      </c>
      <c r="R11686" s="2">
        <v>176.07</v>
      </c>
      <c r="S11686" t="s">
        <v>64</v>
      </c>
      <c r="T11686" t="s">
        <v>114</v>
      </c>
      <c r="U11686" t="s">
        <v>115</v>
      </c>
      <c r="V11686" t="s">
        <v>39</v>
      </c>
      <c r="W11686" t="s">
        <v>137</v>
      </c>
      <c r="X11686" t="s">
        <v>97</v>
      </c>
      <c r="Y11686" t="s">
        <v>56</v>
      </c>
      <c r="Z11686" t="s">
        <v>43</v>
      </c>
      <c r="AA11686" t="s">
        <v>44</v>
      </c>
      <c r="AB11686" t="s">
        <v>44</v>
      </c>
    </row>
    <row r="11687" spans="1:28" x14ac:dyDescent="0.25">
      <c r="A11687" t="s">
        <v>16806</v>
      </c>
      <c r="B11687" s="1">
        <v>46226</v>
      </c>
      <c r="C11687" t="s">
        <v>9491</v>
      </c>
      <c r="D11687" t="s">
        <v>9492</v>
      </c>
      <c r="E11687">
        <v>54</v>
      </c>
      <c r="F11687" t="s">
        <v>48</v>
      </c>
      <c r="G11687" t="s">
        <v>344</v>
      </c>
      <c r="H11687" t="s">
        <v>345</v>
      </c>
      <c r="I11687" t="s">
        <v>34</v>
      </c>
      <c r="J11687" t="s">
        <v>121</v>
      </c>
      <c r="K11687">
        <v>1</v>
      </c>
      <c r="L11687" s="2">
        <v>1600</v>
      </c>
      <c r="M11687">
        <v>10</v>
      </c>
      <c r="N11687" s="2">
        <v>1600</v>
      </c>
      <c r="O11687" s="2">
        <v>160</v>
      </c>
      <c r="P11687" s="2">
        <v>1440</v>
      </c>
      <c r="Q11687" s="2">
        <v>1142.52</v>
      </c>
      <c r="R11687" s="2">
        <v>297.48</v>
      </c>
      <c r="S11687" t="s">
        <v>36</v>
      </c>
      <c r="T11687" t="s">
        <v>290</v>
      </c>
      <c r="U11687" t="s">
        <v>291</v>
      </c>
      <c r="V11687" t="s">
        <v>39</v>
      </c>
      <c r="W11687" t="s">
        <v>83</v>
      </c>
      <c r="X11687" t="s">
        <v>97</v>
      </c>
      <c r="Y11687" t="s">
        <v>84</v>
      </c>
      <c r="Z11687" t="s">
        <v>107</v>
      </c>
      <c r="AA11687" t="s">
        <v>44</v>
      </c>
      <c r="AB11687" t="s">
        <v>44</v>
      </c>
    </row>
    <row r="11688" spans="1:28" x14ac:dyDescent="0.25">
      <c r="A11688" t="s">
        <v>16807</v>
      </c>
      <c r="B11688" s="1">
        <v>46226</v>
      </c>
      <c r="C11688" t="s">
        <v>10092</v>
      </c>
      <c r="D11688" t="s">
        <v>10093</v>
      </c>
      <c r="E11688">
        <v>55</v>
      </c>
      <c r="F11688" t="s">
        <v>48</v>
      </c>
      <c r="G11688" t="s">
        <v>158</v>
      </c>
      <c r="H11688" t="s">
        <v>159</v>
      </c>
      <c r="I11688" t="s">
        <v>51</v>
      </c>
      <c r="J11688" t="s">
        <v>52</v>
      </c>
      <c r="K11688">
        <v>1</v>
      </c>
      <c r="L11688" s="2">
        <v>650</v>
      </c>
      <c r="M11688">
        <v>15</v>
      </c>
      <c r="N11688" s="2">
        <v>650</v>
      </c>
      <c r="O11688" s="2">
        <v>97.5</v>
      </c>
      <c r="P11688" s="2">
        <v>552.5</v>
      </c>
      <c r="Q11688" s="2">
        <v>437.97</v>
      </c>
      <c r="R11688" s="2">
        <v>114.53</v>
      </c>
      <c r="S11688" t="s">
        <v>53</v>
      </c>
      <c r="T11688" t="s">
        <v>65</v>
      </c>
      <c r="U11688" t="s">
        <v>65</v>
      </c>
      <c r="V11688" t="s">
        <v>39</v>
      </c>
      <c r="W11688" t="s">
        <v>124</v>
      </c>
      <c r="X11688" t="s">
        <v>97</v>
      </c>
      <c r="Y11688" t="s">
        <v>56</v>
      </c>
      <c r="Z11688" t="s">
        <v>223</v>
      </c>
      <c r="AA11688" t="s">
        <v>44</v>
      </c>
      <c r="AB11688" t="s">
        <v>44</v>
      </c>
    </row>
    <row r="11689" spans="1:28" x14ac:dyDescent="0.25">
      <c r="A11689" t="s">
        <v>16808</v>
      </c>
      <c r="B11689" s="1">
        <v>46226</v>
      </c>
      <c r="C11689" t="s">
        <v>7959</v>
      </c>
      <c r="D11689" t="s">
        <v>7960</v>
      </c>
      <c r="E11689">
        <v>36</v>
      </c>
      <c r="F11689" t="s">
        <v>48</v>
      </c>
      <c r="G11689" t="s">
        <v>227</v>
      </c>
      <c r="H11689" t="s">
        <v>228</v>
      </c>
      <c r="I11689" t="s">
        <v>74</v>
      </c>
      <c r="J11689" t="s">
        <v>75</v>
      </c>
      <c r="K11689">
        <v>2</v>
      </c>
      <c r="L11689" s="2">
        <v>1400</v>
      </c>
      <c r="M11689">
        <v>15</v>
      </c>
      <c r="N11689" s="2">
        <v>2800</v>
      </c>
      <c r="O11689" s="2">
        <v>420</v>
      </c>
      <c r="P11689" s="2">
        <v>2380</v>
      </c>
      <c r="Q11689" s="2">
        <v>1381.37</v>
      </c>
      <c r="R11689" s="2">
        <v>998.63</v>
      </c>
      <c r="S11689" t="s">
        <v>64</v>
      </c>
      <c r="T11689" t="s">
        <v>96</v>
      </c>
      <c r="U11689" t="s">
        <v>96</v>
      </c>
      <c r="V11689" t="s">
        <v>39</v>
      </c>
      <c r="W11689" t="s">
        <v>66</v>
      </c>
      <c r="X11689" t="s">
        <v>97</v>
      </c>
      <c r="Y11689" t="s">
        <v>56</v>
      </c>
      <c r="Z11689" t="s">
        <v>43</v>
      </c>
      <c r="AA11689" t="s">
        <v>44</v>
      </c>
      <c r="AB11689" t="s">
        <v>44</v>
      </c>
    </row>
    <row r="11690" spans="1:28" x14ac:dyDescent="0.25">
      <c r="A11690" t="s">
        <v>16809</v>
      </c>
      <c r="B11690" s="1">
        <v>46226</v>
      </c>
      <c r="C11690" t="s">
        <v>6865</v>
      </c>
      <c r="D11690" t="s">
        <v>6866</v>
      </c>
      <c r="E11690">
        <v>28</v>
      </c>
      <c r="F11690" t="s">
        <v>31</v>
      </c>
      <c r="G11690" t="s">
        <v>148</v>
      </c>
      <c r="H11690" t="s">
        <v>149</v>
      </c>
      <c r="I11690" t="s">
        <v>74</v>
      </c>
      <c r="J11690" t="s">
        <v>130</v>
      </c>
      <c r="K11690">
        <v>3</v>
      </c>
      <c r="L11690" s="2">
        <v>3500</v>
      </c>
      <c r="M11690">
        <v>10</v>
      </c>
      <c r="N11690" s="2">
        <v>10500</v>
      </c>
      <c r="O11690" s="2">
        <v>1050</v>
      </c>
      <c r="P11690" s="2">
        <v>9450</v>
      </c>
      <c r="Q11690" s="2">
        <v>5967.52</v>
      </c>
      <c r="R11690" s="2">
        <v>3482.48</v>
      </c>
      <c r="S11690" t="s">
        <v>53</v>
      </c>
      <c r="T11690" t="s">
        <v>290</v>
      </c>
      <c r="U11690" t="s">
        <v>291</v>
      </c>
      <c r="V11690" t="s">
        <v>39</v>
      </c>
      <c r="W11690" t="s">
        <v>137</v>
      </c>
      <c r="X11690" t="s">
        <v>67</v>
      </c>
      <c r="Y11690" t="s">
        <v>42</v>
      </c>
      <c r="Z11690" t="s">
        <v>43</v>
      </c>
      <c r="AA11690" t="s">
        <v>44</v>
      </c>
      <c r="AB11690" t="s">
        <v>44</v>
      </c>
    </row>
    <row r="11691" spans="1:28" x14ac:dyDescent="0.25">
      <c r="A11691" t="s">
        <v>16810</v>
      </c>
      <c r="B11691" s="1">
        <v>46227</v>
      </c>
      <c r="C11691" t="s">
        <v>2778</v>
      </c>
      <c r="D11691" t="s">
        <v>2779</v>
      </c>
      <c r="E11691">
        <v>29</v>
      </c>
      <c r="F11691" t="s">
        <v>31</v>
      </c>
      <c r="G11691" t="s">
        <v>168</v>
      </c>
      <c r="H11691" t="s">
        <v>169</v>
      </c>
      <c r="I11691" t="s">
        <v>62</v>
      </c>
      <c r="J11691" t="s">
        <v>143</v>
      </c>
      <c r="K11691">
        <v>1</v>
      </c>
      <c r="L11691" s="2">
        <v>1800</v>
      </c>
      <c r="M11691">
        <v>10</v>
      </c>
      <c r="N11691" s="2">
        <v>1800</v>
      </c>
      <c r="O11691" s="2">
        <v>180</v>
      </c>
      <c r="P11691" s="2">
        <v>1620</v>
      </c>
      <c r="Q11691" s="2">
        <v>1301.52</v>
      </c>
      <c r="R11691" s="2">
        <v>318.48</v>
      </c>
      <c r="S11691" t="s">
        <v>36</v>
      </c>
      <c r="T11691" t="s">
        <v>65</v>
      </c>
      <c r="U11691" t="s">
        <v>65</v>
      </c>
      <c r="V11691" t="s">
        <v>39</v>
      </c>
      <c r="W11691" t="s">
        <v>137</v>
      </c>
      <c r="X11691" t="s">
        <v>41</v>
      </c>
      <c r="Y11691" t="s">
        <v>56</v>
      </c>
      <c r="Z11691" t="s">
        <v>43</v>
      </c>
      <c r="AA11691" t="s">
        <v>44</v>
      </c>
      <c r="AB11691" t="s">
        <v>44</v>
      </c>
    </row>
    <row r="11692" spans="1:28" x14ac:dyDescent="0.25">
      <c r="A11692" t="s">
        <v>16811</v>
      </c>
      <c r="B11692" s="1">
        <v>46227</v>
      </c>
      <c r="C11692" t="s">
        <v>3908</v>
      </c>
      <c r="D11692" t="s">
        <v>3909</v>
      </c>
      <c r="E11692">
        <v>40</v>
      </c>
      <c r="F11692" t="s">
        <v>31</v>
      </c>
      <c r="G11692" t="s">
        <v>243</v>
      </c>
      <c r="H11692" t="s">
        <v>244</v>
      </c>
      <c r="I11692" t="s">
        <v>103</v>
      </c>
      <c r="J11692" t="s">
        <v>104</v>
      </c>
      <c r="K11692">
        <v>1</v>
      </c>
      <c r="L11692" s="2">
        <v>450</v>
      </c>
      <c r="M11692">
        <v>10</v>
      </c>
      <c r="N11692" s="2">
        <v>450</v>
      </c>
      <c r="O11692" s="2">
        <v>45</v>
      </c>
      <c r="P11692" s="2">
        <v>405</v>
      </c>
      <c r="Q11692" s="2">
        <v>228.72</v>
      </c>
      <c r="R11692" s="2">
        <v>176.28</v>
      </c>
      <c r="S11692" t="s">
        <v>53</v>
      </c>
      <c r="T11692" t="s">
        <v>105</v>
      </c>
      <c r="U11692" t="s">
        <v>106</v>
      </c>
      <c r="V11692" t="s">
        <v>39</v>
      </c>
      <c r="W11692" t="s">
        <v>66</v>
      </c>
      <c r="X11692" t="s">
        <v>41</v>
      </c>
      <c r="Y11692" t="s">
        <v>56</v>
      </c>
      <c r="Z11692" t="s">
        <v>43</v>
      </c>
      <c r="AA11692" t="s">
        <v>44</v>
      </c>
      <c r="AB11692" t="s">
        <v>44</v>
      </c>
    </row>
    <row r="11693" spans="1:28" x14ac:dyDescent="0.25">
      <c r="A11693" t="s">
        <v>16812</v>
      </c>
      <c r="B11693" s="1">
        <v>46227</v>
      </c>
      <c r="C11693" t="s">
        <v>15836</v>
      </c>
      <c r="D11693" t="s">
        <v>15837</v>
      </c>
      <c r="E11693">
        <v>28</v>
      </c>
      <c r="F11693" t="s">
        <v>48</v>
      </c>
      <c r="G11693" t="s">
        <v>128</v>
      </c>
      <c r="H11693" t="s">
        <v>129</v>
      </c>
      <c r="I11693" t="s">
        <v>74</v>
      </c>
      <c r="J11693" t="s">
        <v>130</v>
      </c>
      <c r="K11693">
        <v>3</v>
      </c>
      <c r="L11693" s="2">
        <v>1700</v>
      </c>
      <c r="M11693">
        <v>20</v>
      </c>
      <c r="N11693" s="2">
        <v>5100</v>
      </c>
      <c r="O11693" s="2">
        <v>1020</v>
      </c>
      <c r="P11693" s="2">
        <v>4080</v>
      </c>
      <c r="Q11693" s="2">
        <v>2867.79</v>
      </c>
      <c r="R11693" s="2">
        <v>1212.21</v>
      </c>
      <c r="S11693" t="s">
        <v>53</v>
      </c>
      <c r="T11693" t="s">
        <v>263</v>
      </c>
      <c r="U11693" t="s">
        <v>91</v>
      </c>
      <c r="V11693" t="s">
        <v>39</v>
      </c>
      <c r="W11693" t="s">
        <v>83</v>
      </c>
      <c r="X11693" t="s">
        <v>41</v>
      </c>
      <c r="Y11693" t="s">
        <v>56</v>
      </c>
      <c r="Z11693" t="s">
        <v>43</v>
      </c>
      <c r="AA11693" t="s">
        <v>44</v>
      </c>
      <c r="AB11693" t="s">
        <v>44</v>
      </c>
    </row>
    <row r="11694" spans="1:28" x14ac:dyDescent="0.25">
      <c r="A11694" t="s">
        <v>16813</v>
      </c>
      <c r="B11694" s="1">
        <v>46227</v>
      </c>
      <c r="C11694" t="s">
        <v>6699</v>
      </c>
      <c r="D11694" t="s">
        <v>6700</v>
      </c>
      <c r="E11694">
        <v>49</v>
      </c>
      <c r="F11694" t="s">
        <v>111</v>
      </c>
      <c r="G11694" t="s">
        <v>387</v>
      </c>
      <c r="H11694" t="s">
        <v>388</v>
      </c>
      <c r="I11694" t="s">
        <v>74</v>
      </c>
      <c r="J11694" t="s">
        <v>75</v>
      </c>
      <c r="K11694">
        <v>3</v>
      </c>
      <c r="L11694" s="2">
        <v>3200</v>
      </c>
      <c r="M11694">
        <v>20</v>
      </c>
      <c r="N11694" s="2">
        <v>9600</v>
      </c>
      <c r="O11694" s="2">
        <v>1920</v>
      </c>
      <c r="P11694" s="2">
        <v>7680</v>
      </c>
      <c r="Q11694" s="2">
        <v>5451.76</v>
      </c>
      <c r="R11694" s="2">
        <v>2228.2399999999998</v>
      </c>
      <c r="S11694" t="s">
        <v>53</v>
      </c>
      <c r="T11694" t="s">
        <v>136</v>
      </c>
      <c r="U11694" t="s">
        <v>38</v>
      </c>
      <c r="V11694" t="s">
        <v>39</v>
      </c>
      <c r="W11694" t="s">
        <v>83</v>
      </c>
      <c r="X11694" t="s">
        <v>41</v>
      </c>
      <c r="Y11694" t="s">
        <v>56</v>
      </c>
      <c r="Z11694" t="s">
        <v>43</v>
      </c>
      <c r="AA11694" t="s">
        <v>68</v>
      </c>
      <c r="AB11694" t="s">
        <v>44</v>
      </c>
    </row>
    <row r="11695" spans="1:28" x14ac:dyDescent="0.25">
      <c r="A11695" t="s">
        <v>16814</v>
      </c>
      <c r="B11695" s="1">
        <v>46227</v>
      </c>
      <c r="C11695" t="s">
        <v>3092</v>
      </c>
      <c r="D11695" t="s">
        <v>3093</v>
      </c>
      <c r="E11695">
        <v>34</v>
      </c>
      <c r="F11695" t="s">
        <v>48</v>
      </c>
      <c r="G11695" t="s">
        <v>148</v>
      </c>
      <c r="H11695" t="s">
        <v>149</v>
      </c>
      <c r="I11695" t="s">
        <v>74</v>
      </c>
      <c r="J11695" t="s">
        <v>130</v>
      </c>
      <c r="K11695">
        <v>1</v>
      </c>
      <c r="L11695" s="2">
        <v>3500</v>
      </c>
      <c r="M11695">
        <v>10</v>
      </c>
      <c r="N11695" s="2">
        <v>3500</v>
      </c>
      <c r="O11695" s="2">
        <v>350</v>
      </c>
      <c r="P11695" s="2">
        <v>3150</v>
      </c>
      <c r="Q11695" s="2">
        <v>2066.2199999999998</v>
      </c>
      <c r="R11695" s="2">
        <v>1083.78</v>
      </c>
      <c r="S11695" t="s">
        <v>64</v>
      </c>
      <c r="T11695" t="s">
        <v>578</v>
      </c>
      <c r="U11695" t="s">
        <v>579</v>
      </c>
      <c r="V11695" t="s">
        <v>39</v>
      </c>
      <c r="W11695" t="s">
        <v>137</v>
      </c>
      <c r="X11695" t="s">
        <v>41</v>
      </c>
      <c r="Y11695" t="s">
        <v>56</v>
      </c>
      <c r="Z11695" t="s">
        <v>43</v>
      </c>
      <c r="AA11695" t="s">
        <v>44</v>
      </c>
      <c r="AB11695" t="s">
        <v>44</v>
      </c>
    </row>
    <row r="11696" spans="1:28" x14ac:dyDescent="0.25">
      <c r="A11696" t="s">
        <v>16815</v>
      </c>
      <c r="B11696" s="1">
        <v>46227</v>
      </c>
      <c r="C11696" t="s">
        <v>2190</v>
      </c>
      <c r="D11696" t="s">
        <v>2191</v>
      </c>
      <c r="E11696">
        <v>44</v>
      </c>
      <c r="F11696" t="s">
        <v>48</v>
      </c>
      <c r="G11696" t="s">
        <v>273</v>
      </c>
      <c r="H11696" t="s">
        <v>274</v>
      </c>
      <c r="I11696" t="s">
        <v>51</v>
      </c>
      <c r="J11696" t="s">
        <v>52</v>
      </c>
      <c r="K11696">
        <v>3</v>
      </c>
      <c r="L11696" s="2">
        <v>250</v>
      </c>
      <c r="M11696">
        <v>25</v>
      </c>
      <c r="N11696" s="2">
        <v>750</v>
      </c>
      <c r="O11696" s="2">
        <v>187.5</v>
      </c>
      <c r="P11696" s="2">
        <v>562.5</v>
      </c>
      <c r="Q11696" s="2">
        <v>436</v>
      </c>
      <c r="R11696" s="2">
        <v>126.5</v>
      </c>
      <c r="S11696" t="s">
        <v>53</v>
      </c>
      <c r="T11696" t="s">
        <v>398</v>
      </c>
      <c r="U11696" t="s">
        <v>399</v>
      </c>
      <c r="V11696" t="s">
        <v>39</v>
      </c>
      <c r="W11696" t="s">
        <v>83</v>
      </c>
      <c r="X11696" t="s">
        <v>97</v>
      </c>
      <c r="Y11696" t="s">
        <v>56</v>
      </c>
      <c r="Z11696" t="s">
        <v>43</v>
      </c>
      <c r="AA11696" t="s">
        <v>44</v>
      </c>
      <c r="AB11696" t="s">
        <v>44</v>
      </c>
    </row>
    <row r="11697" spans="1:28" x14ac:dyDescent="0.25">
      <c r="A11697" t="s">
        <v>16816</v>
      </c>
      <c r="B11697" s="1">
        <v>46227</v>
      </c>
      <c r="C11697" t="s">
        <v>11599</v>
      </c>
      <c r="D11697" t="s">
        <v>11600</v>
      </c>
      <c r="E11697">
        <v>26</v>
      </c>
      <c r="F11697" t="s">
        <v>111</v>
      </c>
      <c r="G11697" t="s">
        <v>112</v>
      </c>
      <c r="H11697" t="s">
        <v>113</v>
      </c>
      <c r="I11697" t="s">
        <v>103</v>
      </c>
      <c r="J11697" t="s">
        <v>104</v>
      </c>
      <c r="K11697">
        <v>2</v>
      </c>
      <c r="L11697" s="2">
        <v>650</v>
      </c>
      <c r="M11697">
        <v>10</v>
      </c>
      <c r="N11697" s="2">
        <v>1300</v>
      </c>
      <c r="O11697" s="2">
        <v>130</v>
      </c>
      <c r="P11697" s="2">
        <v>1170</v>
      </c>
      <c r="Q11697" s="2">
        <v>708.65</v>
      </c>
      <c r="R11697" s="2">
        <v>461.35</v>
      </c>
      <c r="S11697" t="s">
        <v>64</v>
      </c>
      <c r="T11697" t="s">
        <v>37</v>
      </c>
      <c r="U11697" t="s">
        <v>38</v>
      </c>
      <c r="V11697" t="s">
        <v>39</v>
      </c>
      <c r="W11697" t="s">
        <v>66</v>
      </c>
      <c r="X11697" t="s">
        <v>67</v>
      </c>
      <c r="Y11697" t="s">
        <v>42</v>
      </c>
      <c r="Z11697" t="s">
        <v>43</v>
      </c>
      <c r="AA11697" t="s">
        <v>44</v>
      </c>
      <c r="AB11697" t="s">
        <v>44</v>
      </c>
    </row>
    <row r="11698" spans="1:28" x14ac:dyDescent="0.25">
      <c r="A11698" t="s">
        <v>16817</v>
      </c>
      <c r="B11698" s="1">
        <v>46227</v>
      </c>
      <c r="C11698" t="s">
        <v>3666</v>
      </c>
      <c r="D11698" t="s">
        <v>3667</v>
      </c>
      <c r="E11698">
        <v>59</v>
      </c>
      <c r="F11698" t="s">
        <v>31</v>
      </c>
      <c r="G11698" t="s">
        <v>243</v>
      </c>
      <c r="H11698" t="s">
        <v>244</v>
      </c>
      <c r="I11698" t="s">
        <v>103</v>
      </c>
      <c r="J11698" t="s">
        <v>104</v>
      </c>
      <c r="K11698">
        <v>2</v>
      </c>
      <c r="L11698" s="2">
        <v>450</v>
      </c>
      <c r="M11698">
        <v>5</v>
      </c>
      <c r="N11698" s="2">
        <v>900</v>
      </c>
      <c r="O11698" s="2">
        <v>45</v>
      </c>
      <c r="P11698" s="2">
        <v>855</v>
      </c>
      <c r="Q11698" s="2">
        <v>521.01</v>
      </c>
      <c r="R11698" s="2">
        <v>333.99</v>
      </c>
      <c r="S11698" t="s">
        <v>53</v>
      </c>
      <c r="T11698" t="s">
        <v>76</v>
      </c>
      <c r="U11698" t="s">
        <v>77</v>
      </c>
      <c r="V11698" t="s">
        <v>39</v>
      </c>
      <c r="W11698" t="s">
        <v>66</v>
      </c>
      <c r="X11698" t="s">
        <v>97</v>
      </c>
      <c r="Y11698" t="s">
        <v>56</v>
      </c>
      <c r="Z11698" t="s">
        <v>43</v>
      </c>
      <c r="AA11698" t="s">
        <v>44</v>
      </c>
      <c r="AB11698" t="s">
        <v>44</v>
      </c>
    </row>
    <row r="11699" spans="1:28" x14ac:dyDescent="0.25">
      <c r="A11699" t="s">
        <v>16818</v>
      </c>
      <c r="B11699" s="1">
        <v>46227</v>
      </c>
      <c r="C11699" t="s">
        <v>2445</v>
      </c>
      <c r="D11699" t="s">
        <v>2446</v>
      </c>
      <c r="E11699">
        <v>29</v>
      </c>
      <c r="F11699" t="s">
        <v>111</v>
      </c>
      <c r="G11699" t="s">
        <v>128</v>
      </c>
      <c r="H11699" t="s">
        <v>129</v>
      </c>
      <c r="I11699" t="s">
        <v>74</v>
      </c>
      <c r="J11699" t="s">
        <v>130</v>
      </c>
      <c r="K11699">
        <v>6</v>
      </c>
      <c r="L11699" s="2">
        <v>1700</v>
      </c>
      <c r="M11699">
        <v>10</v>
      </c>
      <c r="N11699" s="2">
        <v>10200</v>
      </c>
      <c r="O11699" s="2">
        <v>1020</v>
      </c>
      <c r="P11699" s="2">
        <v>9180</v>
      </c>
      <c r="Q11699" s="2">
        <v>6122.09</v>
      </c>
      <c r="R11699" s="2">
        <v>3057.91</v>
      </c>
      <c r="S11699" t="s">
        <v>53</v>
      </c>
      <c r="T11699" t="s">
        <v>96</v>
      </c>
      <c r="U11699" t="s">
        <v>96</v>
      </c>
      <c r="V11699" t="s">
        <v>39</v>
      </c>
      <c r="W11699" t="s">
        <v>137</v>
      </c>
      <c r="X11699" t="s">
        <v>67</v>
      </c>
      <c r="Y11699" t="s">
        <v>56</v>
      </c>
      <c r="Z11699" t="s">
        <v>43</v>
      </c>
      <c r="AA11699" t="s">
        <v>44</v>
      </c>
      <c r="AB11699" t="s">
        <v>44</v>
      </c>
    </row>
    <row r="11700" spans="1:28" x14ac:dyDescent="0.25">
      <c r="A11700" t="s">
        <v>16819</v>
      </c>
      <c r="B11700" s="1">
        <v>46227</v>
      </c>
      <c r="C11700" t="s">
        <v>4285</v>
      </c>
      <c r="D11700" t="s">
        <v>4286</v>
      </c>
      <c r="E11700">
        <v>45</v>
      </c>
      <c r="F11700" t="s">
        <v>48</v>
      </c>
      <c r="G11700" t="s">
        <v>176</v>
      </c>
      <c r="H11700" t="s">
        <v>177</v>
      </c>
      <c r="I11700" t="s">
        <v>34</v>
      </c>
      <c r="J11700" t="s">
        <v>35</v>
      </c>
      <c r="K11700">
        <v>3</v>
      </c>
      <c r="L11700" s="2">
        <v>6500</v>
      </c>
      <c r="M11700">
        <v>5</v>
      </c>
      <c r="N11700" s="2">
        <v>19500</v>
      </c>
      <c r="O11700" s="2">
        <v>975</v>
      </c>
      <c r="P11700" s="2">
        <v>18525</v>
      </c>
      <c r="Q11700" s="2">
        <v>14730.84</v>
      </c>
      <c r="R11700" s="2">
        <v>3794.16</v>
      </c>
      <c r="S11700" t="s">
        <v>53</v>
      </c>
      <c r="T11700" t="s">
        <v>136</v>
      </c>
      <c r="U11700" t="s">
        <v>38</v>
      </c>
      <c r="V11700" t="s">
        <v>39</v>
      </c>
      <c r="W11700" t="s">
        <v>124</v>
      </c>
      <c r="X11700" t="s">
        <v>41</v>
      </c>
      <c r="Y11700" t="s">
        <v>56</v>
      </c>
      <c r="Z11700" t="s">
        <v>223</v>
      </c>
      <c r="AA11700" t="s">
        <v>44</v>
      </c>
      <c r="AB11700" t="s">
        <v>44</v>
      </c>
    </row>
    <row r="11701" spans="1:28" x14ac:dyDescent="0.25">
      <c r="A11701" t="s">
        <v>16820</v>
      </c>
      <c r="B11701" s="1">
        <v>46227</v>
      </c>
      <c r="C11701" t="s">
        <v>442</v>
      </c>
      <c r="D11701" t="s">
        <v>443</v>
      </c>
      <c r="E11701">
        <v>43</v>
      </c>
      <c r="F11701" t="s">
        <v>48</v>
      </c>
      <c r="G11701" t="s">
        <v>141</v>
      </c>
      <c r="H11701" t="s">
        <v>142</v>
      </c>
      <c r="I11701" t="s">
        <v>74</v>
      </c>
      <c r="J11701" t="s">
        <v>143</v>
      </c>
      <c r="K11701">
        <v>4</v>
      </c>
      <c r="L11701" s="2">
        <v>900</v>
      </c>
      <c r="M11701">
        <v>10</v>
      </c>
      <c r="N11701" s="2">
        <v>3600</v>
      </c>
      <c r="O11701" s="2">
        <v>360</v>
      </c>
      <c r="P11701" s="2">
        <v>3240</v>
      </c>
      <c r="Q11701" s="2">
        <v>1908.51</v>
      </c>
      <c r="R11701" s="2">
        <v>1331.49</v>
      </c>
      <c r="S11701" t="s">
        <v>36</v>
      </c>
      <c r="T11701" t="s">
        <v>163</v>
      </c>
      <c r="U11701" t="s">
        <v>164</v>
      </c>
      <c r="V11701" t="s">
        <v>39</v>
      </c>
      <c r="W11701" t="s">
        <v>83</v>
      </c>
      <c r="X11701" t="s">
        <v>97</v>
      </c>
      <c r="Y11701" t="s">
        <v>42</v>
      </c>
      <c r="Z11701" t="s">
        <v>43</v>
      </c>
      <c r="AA11701" t="s">
        <v>44</v>
      </c>
      <c r="AB11701" t="s">
        <v>44</v>
      </c>
    </row>
    <row r="11702" spans="1:28" x14ac:dyDescent="0.25">
      <c r="A11702" t="s">
        <v>16821</v>
      </c>
      <c r="B11702" s="1">
        <v>46227</v>
      </c>
      <c r="C11702" t="s">
        <v>7830</v>
      </c>
      <c r="D11702" t="s">
        <v>7831</v>
      </c>
      <c r="E11702">
        <v>31</v>
      </c>
      <c r="F11702" t="s">
        <v>48</v>
      </c>
      <c r="G11702" t="s">
        <v>298</v>
      </c>
      <c r="H11702" t="s">
        <v>299</v>
      </c>
      <c r="I11702" t="s">
        <v>103</v>
      </c>
      <c r="J11702" t="s">
        <v>104</v>
      </c>
      <c r="K11702">
        <v>1</v>
      </c>
      <c r="L11702" s="2">
        <v>700</v>
      </c>
      <c r="M11702">
        <v>10</v>
      </c>
      <c r="N11702" s="2">
        <v>700</v>
      </c>
      <c r="O11702" s="2">
        <v>70</v>
      </c>
      <c r="P11702" s="2">
        <v>630</v>
      </c>
      <c r="Q11702" s="2">
        <v>392.91</v>
      </c>
      <c r="R11702" s="2">
        <v>237.09</v>
      </c>
      <c r="S11702" t="s">
        <v>53</v>
      </c>
      <c r="T11702" t="s">
        <v>96</v>
      </c>
      <c r="U11702" t="s">
        <v>96</v>
      </c>
      <c r="V11702" t="s">
        <v>39</v>
      </c>
      <c r="W11702" t="s">
        <v>83</v>
      </c>
      <c r="X11702" t="s">
        <v>41</v>
      </c>
      <c r="Y11702" t="s">
        <v>42</v>
      </c>
      <c r="Z11702" t="s">
        <v>107</v>
      </c>
      <c r="AA11702" t="s">
        <v>44</v>
      </c>
      <c r="AB11702" t="s">
        <v>44</v>
      </c>
    </row>
    <row r="11703" spans="1:28" x14ac:dyDescent="0.25">
      <c r="A11703" t="s">
        <v>16822</v>
      </c>
      <c r="B11703" s="1">
        <v>46228</v>
      </c>
      <c r="C11703" t="s">
        <v>681</v>
      </c>
      <c r="D11703" t="s">
        <v>682</v>
      </c>
      <c r="E11703">
        <v>55</v>
      </c>
      <c r="F11703" t="s">
        <v>48</v>
      </c>
      <c r="G11703" t="s">
        <v>168</v>
      </c>
      <c r="H11703" t="s">
        <v>169</v>
      </c>
      <c r="I11703" t="s">
        <v>62</v>
      </c>
      <c r="J11703" t="s">
        <v>143</v>
      </c>
      <c r="K11703">
        <v>3</v>
      </c>
      <c r="L11703" s="2">
        <v>1800</v>
      </c>
      <c r="M11703">
        <v>0</v>
      </c>
      <c r="N11703" s="2">
        <v>5400</v>
      </c>
      <c r="O11703" s="2">
        <v>0</v>
      </c>
      <c r="P11703" s="2">
        <v>5400</v>
      </c>
      <c r="Q11703" s="2">
        <v>3539.53</v>
      </c>
      <c r="R11703" s="2">
        <v>1860.47</v>
      </c>
      <c r="S11703" t="s">
        <v>64</v>
      </c>
      <c r="T11703" t="s">
        <v>96</v>
      </c>
      <c r="U11703" t="s">
        <v>96</v>
      </c>
      <c r="V11703" t="s">
        <v>39</v>
      </c>
      <c r="W11703" t="s">
        <v>40</v>
      </c>
      <c r="X11703" t="s">
        <v>97</v>
      </c>
      <c r="Y11703" t="s">
        <v>56</v>
      </c>
      <c r="Z11703" t="s">
        <v>43</v>
      </c>
      <c r="AA11703" t="s">
        <v>44</v>
      </c>
      <c r="AB11703" t="s">
        <v>44</v>
      </c>
    </row>
    <row r="11704" spans="1:28" x14ac:dyDescent="0.25">
      <c r="A11704" t="s">
        <v>16823</v>
      </c>
      <c r="B11704" s="1">
        <v>46228</v>
      </c>
      <c r="C11704" t="s">
        <v>3158</v>
      </c>
      <c r="D11704" t="s">
        <v>3159</v>
      </c>
      <c r="E11704">
        <v>20</v>
      </c>
      <c r="F11704" t="s">
        <v>48</v>
      </c>
      <c r="G11704" t="s">
        <v>128</v>
      </c>
      <c r="H11704" t="s">
        <v>129</v>
      </c>
      <c r="I11704" t="s">
        <v>74</v>
      </c>
      <c r="J11704" t="s">
        <v>130</v>
      </c>
      <c r="K11704">
        <v>1</v>
      </c>
      <c r="L11704" s="2">
        <v>1700</v>
      </c>
      <c r="M11704">
        <v>5</v>
      </c>
      <c r="N11704" s="2">
        <v>1700</v>
      </c>
      <c r="O11704" s="2">
        <v>85</v>
      </c>
      <c r="P11704" s="2">
        <v>1615</v>
      </c>
      <c r="Q11704" s="2">
        <v>1239.78</v>
      </c>
      <c r="R11704" s="2">
        <v>375.22</v>
      </c>
      <c r="S11704" t="s">
        <v>53</v>
      </c>
      <c r="T11704" t="s">
        <v>163</v>
      </c>
      <c r="U11704" t="s">
        <v>164</v>
      </c>
      <c r="V11704" t="s">
        <v>39</v>
      </c>
      <c r="W11704" t="s">
        <v>40</v>
      </c>
      <c r="X11704" t="s">
        <v>97</v>
      </c>
      <c r="Y11704" t="s">
        <v>42</v>
      </c>
      <c r="Z11704" t="s">
        <v>43</v>
      </c>
      <c r="AA11704" t="s">
        <v>44</v>
      </c>
      <c r="AB11704" t="s">
        <v>44</v>
      </c>
    </row>
    <row r="11705" spans="1:28" x14ac:dyDescent="0.25">
      <c r="A11705" t="s">
        <v>16824</v>
      </c>
      <c r="B11705" s="1">
        <v>46228</v>
      </c>
      <c r="C11705" t="s">
        <v>8442</v>
      </c>
      <c r="D11705" t="s">
        <v>8443</v>
      </c>
      <c r="E11705">
        <v>37</v>
      </c>
      <c r="F11705" t="s">
        <v>48</v>
      </c>
      <c r="G11705" t="s">
        <v>318</v>
      </c>
      <c r="H11705" t="s">
        <v>319</v>
      </c>
      <c r="I11705" t="s">
        <v>34</v>
      </c>
      <c r="J11705" t="s">
        <v>190</v>
      </c>
      <c r="K11705">
        <v>1</v>
      </c>
      <c r="L11705" s="2">
        <v>2500</v>
      </c>
      <c r="M11705">
        <v>5</v>
      </c>
      <c r="N11705" s="2">
        <v>2500</v>
      </c>
      <c r="O11705" s="2">
        <v>125</v>
      </c>
      <c r="P11705" s="2">
        <v>2375</v>
      </c>
      <c r="Q11705" s="2">
        <v>1666.53</v>
      </c>
      <c r="R11705" s="2">
        <v>708.47</v>
      </c>
      <c r="S11705" t="s">
        <v>53</v>
      </c>
      <c r="T11705" t="s">
        <v>76</v>
      </c>
      <c r="U11705" t="s">
        <v>77</v>
      </c>
      <c r="V11705" t="s">
        <v>39</v>
      </c>
      <c r="W11705" t="s">
        <v>83</v>
      </c>
      <c r="X11705" t="s">
        <v>41</v>
      </c>
      <c r="Y11705" t="s">
        <v>56</v>
      </c>
      <c r="Z11705" t="s">
        <v>43</v>
      </c>
      <c r="AA11705" t="s">
        <v>44</v>
      </c>
      <c r="AB11705" t="s">
        <v>44</v>
      </c>
    </row>
    <row r="11706" spans="1:28" x14ac:dyDescent="0.25">
      <c r="A11706" t="s">
        <v>16825</v>
      </c>
      <c r="B11706" s="1">
        <v>46228</v>
      </c>
      <c r="C11706" t="s">
        <v>6933</v>
      </c>
      <c r="D11706" t="s">
        <v>6934</v>
      </c>
      <c r="E11706">
        <v>42</v>
      </c>
      <c r="F11706" t="s">
        <v>48</v>
      </c>
      <c r="G11706" t="s">
        <v>227</v>
      </c>
      <c r="H11706" t="s">
        <v>228</v>
      </c>
      <c r="I11706" t="s">
        <v>74</v>
      </c>
      <c r="J11706" t="s">
        <v>75</v>
      </c>
      <c r="K11706">
        <v>1</v>
      </c>
      <c r="L11706" s="2">
        <v>1400</v>
      </c>
      <c r="M11706">
        <v>0</v>
      </c>
      <c r="N11706" s="2">
        <v>1400</v>
      </c>
      <c r="O11706" s="2">
        <v>0</v>
      </c>
      <c r="P11706" s="2">
        <v>1400</v>
      </c>
      <c r="Q11706" s="2">
        <v>857.1</v>
      </c>
      <c r="R11706" s="2">
        <v>542.9</v>
      </c>
      <c r="S11706" t="s">
        <v>64</v>
      </c>
      <c r="T11706" t="s">
        <v>263</v>
      </c>
      <c r="U11706" t="s">
        <v>91</v>
      </c>
      <c r="V11706" t="s">
        <v>39</v>
      </c>
      <c r="W11706" t="s">
        <v>83</v>
      </c>
      <c r="X11706" t="s">
        <v>97</v>
      </c>
      <c r="Y11706" t="s">
        <v>56</v>
      </c>
      <c r="Z11706" t="s">
        <v>43</v>
      </c>
      <c r="AA11706" t="s">
        <v>44</v>
      </c>
      <c r="AB11706" t="s">
        <v>44</v>
      </c>
    </row>
    <row r="11707" spans="1:28" x14ac:dyDescent="0.25">
      <c r="A11707" t="s">
        <v>16826</v>
      </c>
      <c r="B11707" s="1">
        <v>46228</v>
      </c>
      <c r="C11707" t="s">
        <v>3300</v>
      </c>
      <c r="D11707" t="s">
        <v>3301</v>
      </c>
      <c r="E11707">
        <v>48</v>
      </c>
      <c r="F11707" t="s">
        <v>48</v>
      </c>
      <c r="G11707" t="s">
        <v>217</v>
      </c>
      <c r="H11707" t="s">
        <v>218</v>
      </c>
      <c r="I11707" t="s">
        <v>34</v>
      </c>
      <c r="J11707" t="s">
        <v>130</v>
      </c>
      <c r="K11707">
        <v>2</v>
      </c>
      <c r="L11707" s="2">
        <v>28000</v>
      </c>
      <c r="M11707">
        <v>10</v>
      </c>
      <c r="N11707" s="2">
        <v>56000</v>
      </c>
      <c r="O11707" s="2">
        <v>5600</v>
      </c>
      <c r="P11707" s="2">
        <v>50400</v>
      </c>
      <c r="Q11707" s="2">
        <v>38025.370000000003</v>
      </c>
      <c r="R11707" s="2">
        <v>12374.63</v>
      </c>
      <c r="S11707" t="s">
        <v>53</v>
      </c>
      <c r="T11707" t="s">
        <v>96</v>
      </c>
      <c r="U11707" t="s">
        <v>96</v>
      </c>
      <c r="V11707" t="s">
        <v>39</v>
      </c>
      <c r="W11707" t="s">
        <v>92</v>
      </c>
      <c r="X11707" t="s">
        <v>97</v>
      </c>
      <c r="Y11707" t="s">
        <v>56</v>
      </c>
      <c r="Z11707" t="s">
        <v>107</v>
      </c>
      <c r="AA11707" t="s">
        <v>44</v>
      </c>
      <c r="AB11707" t="s">
        <v>44</v>
      </c>
    </row>
    <row r="11708" spans="1:28" x14ac:dyDescent="0.25">
      <c r="A11708" t="s">
        <v>16827</v>
      </c>
      <c r="B11708" s="1">
        <v>46228</v>
      </c>
      <c r="C11708" t="s">
        <v>12838</v>
      </c>
      <c r="D11708" t="s">
        <v>12839</v>
      </c>
      <c r="E11708">
        <v>52</v>
      </c>
      <c r="F11708" t="s">
        <v>111</v>
      </c>
      <c r="G11708" t="s">
        <v>158</v>
      </c>
      <c r="H11708" t="s">
        <v>159</v>
      </c>
      <c r="I11708" t="s">
        <v>51</v>
      </c>
      <c r="J11708" t="s">
        <v>52</v>
      </c>
      <c r="K11708">
        <v>4</v>
      </c>
      <c r="L11708" s="2">
        <v>650</v>
      </c>
      <c r="M11708">
        <v>0</v>
      </c>
      <c r="N11708" s="2">
        <v>2600</v>
      </c>
      <c r="O11708" s="2">
        <v>0</v>
      </c>
      <c r="P11708" s="2">
        <v>2600</v>
      </c>
      <c r="Q11708" s="2">
        <v>1439.95</v>
      </c>
      <c r="R11708" s="2">
        <v>1160.05</v>
      </c>
      <c r="S11708" t="s">
        <v>53</v>
      </c>
      <c r="T11708" t="s">
        <v>163</v>
      </c>
      <c r="U11708" t="s">
        <v>164</v>
      </c>
      <c r="V11708" t="s">
        <v>39</v>
      </c>
      <c r="W11708" t="s">
        <v>124</v>
      </c>
      <c r="X11708" t="s">
        <v>97</v>
      </c>
      <c r="Y11708" t="s">
        <v>56</v>
      </c>
      <c r="Z11708" t="s">
        <v>223</v>
      </c>
      <c r="AA11708" t="s">
        <v>44</v>
      </c>
      <c r="AB11708" t="s">
        <v>44</v>
      </c>
    </row>
    <row r="11709" spans="1:28" x14ac:dyDescent="0.25">
      <c r="A11709" t="s">
        <v>16828</v>
      </c>
      <c r="B11709" s="1">
        <v>46228</v>
      </c>
      <c r="C11709" t="s">
        <v>2435</v>
      </c>
      <c r="D11709" t="s">
        <v>2436</v>
      </c>
      <c r="E11709">
        <v>56</v>
      </c>
      <c r="F11709" t="s">
        <v>31</v>
      </c>
      <c r="G11709" t="s">
        <v>81</v>
      </c>
      <c r="H11709" t="s">
        <v>82</v>
      </c>
      <c r="I11709" t="s">
        <v>51</v>
      </c>
      <c r="J11709" t="s">
        <v>52</v>
      </c>
      <c r="K11709">
        <v>1</v>
      </c>
      <c r="L11709" s="2">
        <v>600</v>
      </c>
      <c r="M11709">
        <v>10</v>
      </c>
      <c r="N11709" s="2">
        <v>600</v>
      </c>
      <c r="O11709" s="2">
        <v>60</v>
      </c>
      <c r="P11709" s="2">
        <v>540</v>
      </c>
      <c r="Q11709" s="2">
        <v>415.11</v>
      </c>
      <c r="R11709" s="2">
        <v>124.89</v>
      </c>
      <c r="S11709" t="s">
        <v>64</v>
      </c>
      <c r="T11709" t="s">
        <v>222</v>
      </c>
      <c r="U11709" t="s">
        <v>38</v>
      </c>
      <c r="V11709" t="s">
        <v>39</v>
      </c>
      <c r="W11709" t="s">
        <v>83</v>
      </c>
      <c r="X11709" t="s">
        <v>41</v>
      </c>
      <c r="Y11709" t="s">
        <v>42</v>
      </c>
      <c r="Z11709" t="s">
        <v>43</v>
      </c>
      <c r="AA11709" t="s">
        <v>44</v>
      </c>
      <c r="AB11709" t="s">
        <v>44</v>
      </c>
    </row>
    <row r="11710" spans="1:28" x14ac:dyDescent="0.25">
      <c r="A11710" t="s">
        <v>16829</v>
      </c>
      <c r="B11710" s="1">
        <v>46228</v>
      </c>
      <c r="C11710" t="s">
        <v>8624</v>
      </c>
      <c r="D11710" t="s">
        <v>8625</v>
      </c>
      <c r="E11710">
        <v>33</v>
      </c>
      <c r="F11710" t="s">
        <v>111</v>
      </c>
      <c r="G11710" t="s">
        <v>352</v>
      </c>
      <c r="H11710" t="s">
        <v>353</v>
      </c>
      <c r="I11710" t="s">
        <v>103</v>
      </c>
      <c r="J11710" t="s">
        <v>104</v>
      </c>
      <c r="K11710">
        <v>4</v>
      </c>
      <c r="L11710" s="2">
        <v>850</v>
      </c>
      <c r="M11710">
        <v>20</v>
      </c>
      <c r="N11710" s="2">
        <v>3400</v>
      </c>
      <c r="O11710" s="2">
        <v>680</v>
      </c>
      <c r="P11710" s="2">
        <v>2720</v>
      </c>
      <c r="Q11710" s="2">
        <v>1597.13</v>
      </c>
      <c r="R11710" s="2">
        <v>1122.8699999999999</v>
      </c>
      <c r="S11710" t="s">
        <v>53</v>
      </c>
      <c r="T11710" t="s">
        <v>105</v>
      </c>
      <c r="U11710" t="s">
        <v>106</v>
      </c>
      <c r="V11710" t="s">
        <v>39</v>
      </c>
      <c r="W11710" t="s">
        <v>124</v>
      </c>
      <c r="X11710" t="s">
        <v>41</v>
      </c>
      <c r="Y11710" t="s">
        <v>56</v>
      </c>
      <c r="Z11710" t="s">
        <v>43</v>
      </c>
      <c r="AA11710" t="s">
        <v>44</v>
      </c>
      <c r="AB11710" t="s">
        <v>44</v>
      </c>
    </row>
    <row r="11711" spans="1:28" x14ac:dyDescent="0.25">
      <c r="A11711" t="s">
        <v>16830</v>
      </c>
      <c r="B11711" s="1">
        <v>46228</v>
      </c>
      <c r="C11711" t="s">
        <v>6459</v>
      </c>
      <c r="D11711" t="s">
        <v>6460</v>
      </c>
      <c r="E11711">
        <v>29</v>
      </c>
      <c r="F11711" t="s">
        <v>111</v>
      </c>
      <c r="G11711" t="s">
        <v>387</v>
      </c>
      <c r="H11711" t="s">
        <v>388</v>
      </c>
      <c r="I11711" t="s">
        <v>74</v>
      </c>
      <c r="J11711" t="s">
        <v>75</v>
      </c>
      <c r="K11711">
        <v>1</v>
      </c>
      <c r="L11711" s="2">
        <v>3200</v>
      </c>
      <c r="M11711">
        <v>25</v>
      </c>
      <c r="N11711" s="2">
        <v>3200</v>
      </c>
      <c r="O11711" s="2">
        <v>800</v>
      </c>
      <c r="P11711" s="2">
        <v>2400</v>
      </c>
      <c r="Q11711" s="2">
        <v>1538.74</v>
      </c>
      <c r="R11711" s="2">
        <v>861.26</v>
      </c>
      <c r="S11711" t="s">
        <v>53</v>
      </c>
      <c r="T11711" t="s">
        <v>122</v>
      </c>
      <c r="U11711" t="s">
        <v>123</v>
      </c>
      <c r="V11711" t="s">
        <v>39</v>
      </c>
      <c r="W11711" t="s">
        <v>66</v>
      </c>
      <c r="X11711" t="s">
        <v>97</v>
      </c>
      <c r="Y11711" t="s">
        <v>42</v>
      </c>
      <c r="Z11711" t="s">
        <v>43</v>
      </c>
      <c r="AA11711" t="s">
        <v>44</v>
      </c>
      <c r="AB11711" t="s">
        <v>44</v>
      </c>
    </row>
    <row r="11712" spans="1:28" x14ac:dyDescent="0.25">
      <c r="A11712" t="s">
        <v>16831</v>
      </c>
      <c r="B11712" s="1">
        <v>46229</v>
      </c>
      <c r="C11712" t="s">
        <v>1522</v>
      </c>
      <c r="D11712" t="s">
        <v>1523</v>
      </c>
      <c r="E11712">
        <v>23</v>
      </c>
      <c r="F11712" t="s">
        <v>48</v>
      </c>
      <c r="G11712" t="s">
        <v>112</v>
      </c>
      <c r="H11712" t="s">
        <v>113</v>
      </c>
      <c r="I11712" t="s">
        <v>103</v>
      </c>
      <c r="J11712" t="s">
        <v>104</v>
      </c>
      <c r="K11712">
        <v>2</v>
      </c>
      <c r="L11712" s="2">
        <v>650</v>
      </c>
      <c r="M11712">
        <v>10</v>
      </c>
      <c r="N11712" s="2">
        <v>1300</v>
      </c>
      <c r="O11712" s="2">
        <v>130</v>
      </c>
      <c r="P11712" s="2">
        <v>1170</v>
      </c>
      <c r="Q11712" s="2">
        <v>898.65</v>
      </c>
      <c r="R11712" s="2">
        <v>271.35000000000002</v>
      </c>
      <c r="S11712" t="s">
        <v>53</v>
      </c>
      <c r="T11712" t="s">
        <v>398</v>
      </c>
      <c r="U11712" t="s">
        <v>399</v>
      </c>
      <c r="V11712" t="s">
        <v>39</v>
      </c>
      <c r="W11712" t="s">
        <v>40</v>
      </c>
      <c r="X11712" t="s">
        <v>97</v>
      </c>
      <c r="Y11712" t="s">
        <v>56</v>
      </c>
      <c r="Z11712" t="s">
        <v>43</v>
      </c>
      <c r="AA11712" t="s">
        <v>44</v>
      </c>
      <c r="AB11712" t="s">
        <v>44</v>
      </c>
    </row>
    <row r="11713" spans="1:28" x14ac:dyDescent="0.25">
      <c r="A11713" t="s">
        <v>16832</v>
      </c>
      <c r="B11713" s="1">
        <v>46229</v>
      </c>
      <c r="C11713" t="s">
        <v>1888</v>
      </c>
      <c r="D11713" t="s">
        <v>1889</v>
      </c>
      <c r="E11713">
        <v>25</v>
      </c>
      <c r="F11713" t="s">
        <v>48</v>
      </c>
      <c r="G11713" t="s">
        <v>112</v>
      </c>
      <c r="H11713" t="s">
        <v>113</v>
      </c>
      <c r="I11713" t="s">
        <v>103</v>
      </c>
      <c r="J11713" t="s">
        <v>104</v>
      </c>
      <c r="K11713">
        <v>2</v>
      </c>
      <c r="L11713" s="2">
        <v>650</v>
      </c>
      <c r="M11713">
        <v>10</v>
      </c>
      <c r="N11713" s="2">
        <v>1300</v>
      </c>
      <c r="O11713" s="2">
        <v>130</v>
      </c>
      <c r="P11713" s="2">
        <v>1170</v>
      </c>
      <c r="Q11713" s="2">
        <v>668.7</v>
      </c>
      <c r="R11713" s="2">
        <v>501.3</v>
      </c>
      <c r="S11713" t="s">
        <v>53</v>
      </c>
      <c r="T11713" t="s">
        <v>275</v>
      </c>
      <c r="U11713" t="s">
        <v>123</v>
      </c>
      <c r="V11713" t="s">
        <v>39</v>
      </c>
      <c r="W11713" t="s">
        <v>66</v>
      </c>
      <c r="X11713" t="s">
        <v>41</v>
      </c>
      <c r="Y11713" t="s">
        <v>56</v>
      </c>
      <c r="Z11713" t="s">
        <v>107</v>
      </c>
      <c r="AA11713" t="s">
        <v>44</v>
      </c>
      <c r="AB11713" t="s">
        <v>44</v>
      </c>
    </row>
    <row r="11714" spans="1:28" x14ac:dyDescent="0.25">
      <c r="A11714" t="s">
        <v>16833</v>
      </c>
      <c r="B11714" s="1">
        <v>46229</v>
      </c>
      <c r="C11714" t="s">
        <v>1725</v>
      </c>
      <c r="D11714" t="s">
        <v>1726</v>
      </c>
      <c r="E11714">
        <v>33</v>
      </c>
      <c r="F11714" t="s">
        <v>48</v>
      </c>
      <c r="G11714" t="s">
        <v>217</v>
      </c>
      <c r="H11714" t="s">
        <v>218</v>
      </c>
      <c r="I11714" t="s">
        <v>34</v>
      </c>
      <c r="J11714" t="s">
        <v>130</v>
      </c>
      <c r="K11714">
        <v>3</v>
      </c>
      <c r="L11714" s="2">
        <v>28000</v>
      </c>
      <c r="M11714">
        <v>15</v>
      </c>
      <c r="N11714" s="2">
        <v>84000</v>
      </c>
      <c r="O11714" s="2">
        <v>12600</v>
      </c>
      <c r="P11714" s="2">
        <v>71400</v>
      </c>
      <c r="Q11714" s="2">
        <v>46961.23</v>
      </c>
      <c r="R11714" s="2">
        <v>24438.77</v>
      </c>
      <c r="S11714" t="s">
        <v>64</v>
      </c>
      <c r="T11714" t="s">
        <v>263</v>
      </c>
      <c r="U11714" t="s">
        <v>91</v>
      </c>
      <c r="V11714" t="s">
        <v>39</v>
      </c>
      <c r="W11714" t="s">
        <v>83</v>
      </c>
      <c r="X11714" t="s">
        <v>67</v>
      </c>
      <c r="Y11714" t="s">
        <v>56</v>
      </c>
      <c r="Z11714" t="s">
        <v>43</v>
      </c>
      <c r="AA11714" t="s">
        <v>44</v>
      </c>
      <c r="AB11714" t="s">
        <v>44</v>
      </c>
    </row>
    <row r="11715" spans="1:28" x14ac:dyDescent="0.25">
      <c r="A11715" t="s">
        <v>16834</v>
      </c>
      <c r="B11715" s="1">
        <v>46229</v>
      </c>
      <c r="C11715" t="s">
        <v>1134</v>
      </c>
      <c r="D11715" t="s">
        <v>1135</v>
      </c>
      <c r="E11715">
        <v>27</v>
      </c>
      <c r="F11715" t="s">
        <v>31</v>
      </c>
      <c r="G11715" t="s">
        <v>318</v>
      </c>
      <c r="H11715" t="s">
        <v>319</v>
      </c>
      <c r="I11715" t="s">
        <v>34</v>
      </c>
      <c r="J11715" t="s">
        <v>190</v>
      </c>
      <c r="K11715">
        <v>1</v>
      </c>
      <c r="L11715" s="2">
        <v>2500</v>
      </c>
      <c r="M11715">
        <v>20</v>
      </c>
      <c r="N11715" s="2">
        <v>2500</v>
      </c>
      <c r="O11715" s="2">
        <v>500</v>
      </c>
      <c r="P11715" s="2">
        <v>2000</v>
      </c>
      <c r="Q11715" s="2">
        <v>1508.2</v>
      </c>
      <c r="R11715" s="2">
        <v>491.8</v>
      </c>
      <c r="S11715" t="s">
        <v>53</v>
      </c>
      <c r="T11715" t="s">
        <v>178</v>
      </c>
      <c r="U11715" t="s">
        <v>154</v>
      </c>
      <c r="V11715" t="s">
        <v>39</v>
      </c>
      <c r="W11715" t="s">
        <v>40</v>
      </c>
      <c r="X11715" t="s">
        <v>41</v>
      </c>
      <c r="Y11715" t="s">
        <v>56</v>
      </c>
      <c r="Z11715" t="s">
        <v>107</v>
      </c>
      <c r="AA11715" t="s">
        <v>44</v>
      </c>
      <c r="AB11715" t="s">
        <v>44</v>
      </c>
    </row>
    <row r="11716" spans="1:28" x14ac:dyDescent="0.25">
      <c r="A11716" t="s">
        <v>16835</v>
      </c>
      <c r="B11716" s="1">
        <v>46229</v>
      </c>
      <c r="C11716" t="s">
        <v>11346</v>
      </c>
      <c r="D11716" t="s">
        <v>11347</v>
      </c>
      <c r="E11716">
        <v>51</v>
      </c>
      <c r="F11716" t="s">
        <v>31</v>
      </c>
      <c r="G11716" t="s">
        <v>436</v>
      </c>
      <c r="H11716" t="s">
        <v>437</v>
      </c>
      <c r="I11716" t="s">
        <v>74</v>
      </c>
      <c r="J11716" t="s">
        <v>190</v>
      </c>
      <c r="K11716">
        <v>4</v>
      </c>
      <c r="L11716" s="2">
        <v>1800</v>
      </c>
      <c r="M11716">
        <v>30</v>
      </c>
      <c r="N11716" s="2">
        <v>7200</v>
      </c>
      <c r="O11716" s="2">
        <v>2160</v>
      </c>
      <c r="P11716" s="2">
        <v>5040</v>
      </c>
      <c r="Q11716" s="2">
        <v>3416.48</v>
      </c>
      <c r="R11716" s="2">
        <v>1623.52</v>
      </c>
      <c r="S11716" t="s">
        <v>53</v>
      </c>
      <c r="T11716" t="s">
        <v>290</v>
      </c>
      <c r="U11716" t="s">
        <v>291</v>
      </c>
      <c r="V11716" t="s">
        <v>39</v>
      </c>
      <c r="W11716" t="s">
        <v>92</v>
      </c>
      <c r="X11716" t="s">
        <v>97</v>
      </c>
      <c r="Y11716" t="s">
        <v>56</v>
      </c>
      <c r="Z11716" t="s">
        <v>144</v>
      </c>
      <c r="AA11716" t="s">
        <v>44</v>
      </c>
      <c r="AB11716" t="s">
        <v>44</v>
      </c>
    </row>
    <row r="11717" spans="1:28" x14ac:dyDescent="0.25">
      <c r="A11717" t="s">
        <v>16836</v>
      </c>
      <c r="B11717" s="1">
        <v>46229</v>
      </c>
      <c r="C11717" t="s">
        <v>4850</v>
      </c>
      <c r="D11717" t="s">
        <v>4851</v>
      </c>
      <c r="E11717">
        <v>37</v>
      </c>
      <c r="F11717" t="s">
        <v>48</v>
      </c>
      <c r="G11717" t="s">
        <v>227</v>
      </c>
      <c r="H11717" t="s">
        <v>228</v>
      </c>
      <c r="I11717" t="s">
        <v>74</v>
      </c>
      <c r="J11717" t="s">
        <v>75</v>
      </c>
      <c r="K11717">
        <v>5</v>
      </c>
      <c r="L11717" s="2">
        <v>1400</v>
      </c>
      <c r="M11717">
        <v>10</v>
      </c>
      <c r="N11717" s="2">
        <v>7000</v>
      </c>
      <c r="O11717" s="2">
        <v>700</v>
      </c>
      <c r="P11717" s="2">
        <v>6300</v>
      </c>
      <c r="Q11717" s="2">
        <v>4590.3599999999997</v>
      </c>
      <c r="R11717" s="2">
        <v>1709.64</v>
      </c>
      <c r="S11717" t="s">
        <v>53</v>
      </c>
      <c r="T11717" t="s">
        <v>578</v>
      </c>
      <c r="U11717" t="s">
        <v>579</v>
      </c>
      <c r="V11717" t="s">
        <v>39</v>
      </c>
      <c r="W11717" t="s">
        <v>40</v>
      </c>
      <c r="X11717" t="s">
        <v>41</v>
      </c>
      <c r="Y11717" t="s">
        <v>56</v>
      </c>
      <c r="Z11717" t="s">
        <v>43</v>
      </c>
      <c r="AA11717" t="s">
        <v>44</v>
      </c>
      <c r="AB11717" t="s">
        <v>44</v>
      </c>
    </row>
    <row r="11718" spans="1:28" x14ac:dyDescent="0.25">
      <c r="A11718" t="s">
        <v>16837</v>
      </c>
      <c r="B11718" s="1">
        <v>46229</v>
      </c>
      <c r="C11718" t="s">
        <v>5275</v>
      </c>
      <c r="D11718" t="s">
        <v>5276</v>
      </c>
      <c r="E11718">
        <v>37</v>
      </c>
      <c r="F11718" t="s">
        <v>48</v>
      </c>
      <c r="G11718" t="s">
        <v>72</v>
      </c>
      <c r="H11718" t="s">
        <v>73</v>
      </c>
      <c r="I11718" t="s">
        <v>74</v>
      </c>
      <c r="J11718" t="s">
        <v>75</v>
      </c>
      <c r="K11718">
        <v>1</v>
      </c>
      <c r="L11718" s="2">
        <v>2200</v>
      </c>
      <c r="M11718">
        <v>25</v>
      </c>
      <c r="N11718" s="2">
        <v>2200</v>
      </c>
      <c r="O11718" s="2">
        <v>550</v>
      </c>
      <c r="P11718" s="2">
        <v>1650</v>
      </c>
      <c r="Q11718" s="2">
        <v>1095.45</v>
      </c>
      <c r="R11718" s="2">
        <v>554.54999999999995</v>
      </c>
      <c r="S11718" t="s">
        <v>53</v>
      </c>
      <c r="T11718" t="s">
        <v>163</v>
      </c>
      <c r="U11718" t="s">
        <v>164</v>
      </c>
      <c r="V11718" t="s">
        <v>39</v>
      </c>
      <c r="W11718" t="s">
        <v>137</v>
      </c>
      <c r="X11718" t="s">
        <v>41</v>
      </c>
      <c r="Y11718" t="s">
        <v>56</v>
      </c>
      <c r="Z11718" t="s">
        <v>43</v>
      </c>
      <c r="AA11718" t="s">
        <v>44</v>
      </c>
      <c r="AB11718" t="s">
        <v>44</v>
      </c>
    </row>
    <row r="11719" spans="1:28" x14ac:dyDescent="0.25">
      <c r="A11719" t="s">
        <v>16838</v>
      </c>
      <c r="B11719" s="1">
        <v>46229</v>
      </c>
      <c r="C11719" t="s">
        <v>1093</v>
      </c>
      <c r="D11719" t="s">
        <v>1094</v>
      </c>
      <c r="E11719">
        <v>33</v>
      </c>
      <c r="F11719" t="s">
        <v>48</v>
      </c>
      <c r="G11719" t="s">
        <v>318</v>
      </c>
      <c r="H11719" t="s">
        <v>319</v>
      </c>
      <c r="I11719" t="s">
        <v>34</v>
      </c>
      <c r="J11719" t="s">
        <v>190</v>
      </c>
      <c r="K11719">
        <v>1</v>
      </c>
      <c r="L11719" s="2">
        <v>2500</v>
      </c>
      <c r="M11719">
        <v>0</v>
      </c>
      <c r="N11719" s="2">
        <v>2500</v>
      </c>
      <c r="O11719" s="2">
        <v>0</v>
      </c>
      <c r="P11719" s="2">
        <v>2500</v>
      </c>
      <c r="Q11719" s="2">
        <v>1966.22</v>
      </c>
      <c r="R11719" s="2">
        <v>533.78</v>
      </c>
      <c r="S11719" t="s">
        <v>64</v>
      </c>
      <c r="T11719" t="s">
        <v>163</v>
      </c>
      <c r="U11719" t="s">
        <v>164</v>
      </c>
      <c r="V11719" t="s">
        <v>39</v>
      </c>
      <c r="W11719" t="s">
        <v>92</v>
      </c>
      <c r="X11719" t="s">
        <v>67</v>
      </c>
      <c r="Y11719" t="s">
        <v>42</v>
      </c>
      <c r="Z11719" t="s">
        <v>43</v>
      </c>
      <c r="AA11719" t="s">
        <v>44</v>
      </c>
      <c r="AB11719" t="s">
        <v>44</v>
      </c>
    </row>
    <row r="11720" spans="1:28" x14ac:dyDescent="0.25">
      <c r="A11720" t="s">
        <v>16839</v>
      </c>
      <c r="B11720" s="1">
        <v>46229</v>
      </c>
      <c r="C11720" t="s">
        <v>9775</v>
      </c>
      <c r="D11720" t="s">
        <v>9776</v>
      </c>
      <c r="E11720">
        <v>57</v>
      </c>
      <c r="F11720" t="s">
        <v>31</v>
      </c>
      <c r="G11720" t="s">
        <v>49</v>
      </c>
      <c r="H11720" t="s">
        <v>50</v>
      </c>
      <c r="I11720" t="s">
        <v>51</v>
      </c>
      <c r="J11720" t="s">
        <v>52</v>
      </c>
      <c r="K11720">
        <v>1</v>
      </c>
      <c r="L11720" s="2">
        <v>500</v>
      </c>
      <c r="M11720">
        <v>5</v>
      </c>
      <c r="N11720" s="2">
        <v>500</v>
      </c>
      <c r="O11720" s="2">
        <v>25</v>
      </c>
      <c r="P11720" s="2">
        <v>475</v>
      </c>
      <c r="Q11720" s="2">
        <v>366.07</v>
      </c>
      <c r="R11720" s="2">
        <v>108.93</v>
      </c>
      <c r="S11720" t="s">
        <v>64</v>
      </c>
      <c r="T11720" t="s">
        <v>136</v>
      </c>
      <c r="U11720" t="s">
        <v>38</v>
      </c>
      <c r="V11720" t="s">
        <v>39</v>
      </c>
      <c r="W11720" t="s">
        <v>137</v>
      </c>
      <c r="X11720" t="s">
        <v>41</v>
      </c>
      <c r="Y11720" t="s">
        <v>56</v>
      </c>
      <c r="Z11720" t="s">
        <v>43</v>
      </c>
      <c r="AA11720" t="s">
        <v>44</v>
      </c>
      <c r="AB11720" t="s">
        <v>44</v>
      </c>
    </row>
    <row r="11721" spans="1:28" x14ac:dyDescent="0.25">
      <c r="A11721" t="s">
        <v>16840</v>
      </c>
      <c r="B11721" s="1">
        <v>46229</v>
      </c>
      <c r="C11721" t="s">
        <v>458</v>
      </c>
      <c r="D11721" t="s">
        <v>459</v>
      </c>
      <c r="E11721">
        <v>48</v>
      </c>
      <c r="F11721" t="s">
        <v>31</v>
      </c>
      <c r="G11721" t="s">
        <v>32</v>
      </c>
      <c r="H11721" t="s">
        <v>33</v>
      </c>
      <c r="I11721" t="s">
        <v>34</v>
      </c>
      <c r="J11721" t="s">
        <v>35</v>
      </c>
      <c r="K11721">
        <v>2</v>
      </c>
      <c r="L11721" s="2">
        <v>55000</v>
      </c>
      <c r="M11721">
        <v>5</v>
      </c>
      <c r="N11721" s="2">
        <v>110000</v>
      </c>
      <c r="O11721" s="2">
        <v>5500</v>
      </c>
      <c r="P11721" s="2">
        <v>104500</v>
      </c>
      <c r="Q11721" s="2">
        <v>76340.3</v>
      </c>
      <c r="R11721" s="2">
        <v>28159.7</v>
      </c>
      <c r="S11721" t="s">
        <v>53</v>
      </c>
      <c r="T11721" t="s">
        <v>178</v>
      </c>
      <c r="U11721" t="s">
        <v>154</v>
      </c>
      <c r="V11721" t="s">
        <v>39</v>
      </c>
      <c r="W11721" t="s">
        <v>40</v>
      </c>
      <c r="X11721" t="s">
        <v>97</v>
      </c>
      <c r="Y11721" t="s">
        <v>42</v>
      </c>
      <c r="Z11721" t="s">
        <v>223</v>
      </c>
      <c r="AA11721" t="s">
        <v>44</v>
      </c>
      <c r="AB11721" t="s">
        <v>44</v>
      </c>
    </row>
    <row r="11722" spans="1:28" x14ac:dyDescent="0.25">
      <c r="A11722" t="s">
        <v>16841</v>
      </c>
      <c r="B11722" s="1">
        <v>46229</v>
      </c>
      <c r="C11722" t="s">
        <v>58</v>
      </c>
      <c r="D11722" t="s">
        <v>59</v>
      </c>
      <c r="E11722">
        <v>25</v>
      </c>
      <c r="F11722" t="s">
        <v>111</v>
      </c>
      <c r="G11722" t="s">
        <v>561</v>
      </c>
      <c r="H11722" t="s">
        <v>562</v>
      </c>
      <c r="I11722" t="s">
        <v>34</v>
      </c>
      <c r="J11722" t="s">
        <v>143</v>
      </c>
      <c r="K11722">
        <v>1</v>
      </c>
      <c r="L11722" s="2">
        <v>900</v>
      </c>
      <c r="M11722">
        <v>20</v>
      </c>
      <c r="N11722" s="2">
        <v>900</v>
      </c>
      <c r="O11722" s="2">
        <v>180</v>
      </c>
      <c r="P11722" s="2">
        <v>720</v>
      </c>
      <c r="Q11722" s="2">
        <v>535.45000000000005</v>
      </c>
      <c r="R11722" s="2">
        <v>184.55</v>
      </c>
      <c r="S11722" t="s">
        <v>53</v>
      </c>
      <c r="T11722" t="s">
        <v>76</v>
      </c>
      <c r="U11722" t="s">
        <v>77</v>
      </c>
      <c r="V11722" t="s">
        <v>39</v>
      </c>
      <c r="W11722" t="s">
        <v>137</v>
      </c>
      <c r="X11722" t="s">
        <v>41</v>
      </c>
      <c r="Y11722" t="s">
        <v>56</v>
      </c>
      <c r="Z11722" t="s">
        <v>107</v>
      </c>
      <c r="AA11722" t="s">
        <v>44</v>
      </c>
      <c r="AB11722" t="s">
        <v>44</v>
      </c>
    </row>
    <row r="11723" spans="1:28" x14ac:dyDescent="0.25">
      <c r="A11723" t="s">
        <v>16842</v>
      </c>
      <c r="B11723" s="1">
        <v>46229</v>
      </c>
      <c r="C11723" t="s">
        <v>8678</v>
      </c>
      <c r="D11723" t="s">
        <v>8679</v>
      </c>
      <c r="E11723">
        <v>37</v>
      </c>
      <c r="F11723" t="s">
        <v>111</v>
      </c>
      <c r="G11723" t="s">
        <v>32</v>
      </c>
      <c r="H11723" t="s">
        <v>33</v>
      </c>
      <c r="I11723" t="s">
        <v>34</v>
      </c>
      <c r="J11723" t="s">
        <v>35</v>
      </c>
      <c r="K11723">
        <v>1</v>
      </c>
      <c r="L11723" s="2">
        <v>55000</v>
      </c>
      <c r="M11723">
        <v>5</v>
      </c>
      <c r="N11723" s="2">
        <v>55000</v>
      </c>
      <c r="O11723" s="2">
        <v>2750</v>
      </c>
      <c r="P11723" s="2">
        <v>52250</v>
      </c>
      <c r="Q11723" s="2">
        <v>42842.98</v>
      </c>
      <c r="R11723" s="2">
        <v>9407.02</v>
      </c>
      <c r="S11723" t="s">
        <v>53</v>
      </c>
      <c r="T11723" t="s">
        <v>407</v>
      </c>
      <c r="U11723" t="s">
        <v>408</v>
      </c>
      <c r="V11723" t="s">
        <v>39</v>
      </c>
      <c r="W11723" t="s">
        <v>124</v>
      </c>
      <c r="X11723" t="s">
        <v>41</v>
      </c>
      <c r="Y11723" t="s">
        <v>56</v>
      </c>
      <c r="Z11723" t="s">
        <v>43</v>
      </c>
      <c r="AA11723" t="s">
        <v>44</v>
      </c>
      <c r="AB11723" t="s">
        <v>44</v>
      </c>
    </row>
    <row r="11724" spans="1:28" x14ac:dyDescent="0.25">
      <c r="A11724" t="s">
        <v>16843</v>
      </c>
      <c r="B11724" s="1">
        <v>46229</v>
      </c>
      <c r="C11724" t="s">
        <v>2604</v>
      </c>
      <c r="D11724" t="s">
        <v>2605</v>
      </c>
      <c r="E11724">
        <v>60</v>
      </c>
      <c r="F11724" t="s">
        <v>48</v>
      </c>
      <c r="G11724" t="s">
        <v>285</v>
      </c>
      <c r="H11724" t="s">
        <v>286</v>
      </c>
      <c r="I11724" t="s">
        <v>34</v>
      </c>
      <c r="J11724" t="s">
        <v>121</v>
      </c>
      <c r="K11724">
        <v>2</v>
      </c>
      <c r="L11724" s="2">
        <v>3200</v>
      </c>
      <c r="M11724">
        <v>10</v>
      </c>
      <c r="N11724" s="2">
        <v>6400</v>
      </c>
      <c r="O11724" s="2">
        <v>640</v>
      </c>
      <c r="P11724" s="2">
        <v>5760</v>
      </c>
      <c r="Q11724" s="2">
        <v>4429.3599999999997</v>
      </c>
      <c r="R11724" s="2">
        <v>1330.64</v>
      </c>
      <c r="S11724" t="s">
        <v>36</v>
      </c>
      <c r="T11724" t="s">
        <v>96</v>
      </c>
      <c r="U11724" t="s">
        <v>96</v>
      </c>
      <c r="V11724" t="s">
        <v>39</v>
      </c>
      <c r="W11724" t="s">
        <v>40</v>
      </c>
      <c r="X11724" t="s">
        <v>41</v>
      </c>
      <c r="Y11724" t="s">
        <v>56</v>
      </c>
      <c r="Z11724" t="s">
        <v>43</v>
      </c>
      <c r="AA11724" t="s">
        <v>44</v>
      </c>
      <c r="AB11724" t="s">
        <v>44</v>
      </c>
    </row>
    <row r="11725" spans="1:28" x14ac:dyDescent="0.25">
      <c r="A11725" t="s">
        <v>16844</v>
      </c>
      <c r="B11725" s="1">
        <v>46229</v>
      </c>
      <c r="C11725" t="s">
        <v>1268</v>
      </c>
      <c r="D11725" t="s">
        <v>1269</v>
      </c>
      <c r="E11725">
        <v>28</v>
      </c>
      <c r="F11725" t="s">
        <v>48</v>
      </c>
      <c r="G11725" t="s">
        <v>49</v>
      </c>
      <c r="H11725" t="s">
        <v>50</v>
      </c>
      <c r="I11725" t="s">
        <v>51</v>
      </c>
      <c r="J11725" t="s">
        <v>52</v>
      </c>
      <c r="K11725">
        <v>3</v>
      </c>
      <c r="L11725" s="2">
        <v>500</v>
      </c>
      <c r="M11725">
        <v>0</v>
      </c>
      <c r="N11725" s="2">
        <v>1500</v>
      </c>
      <c r="O11725" s="2">
        <v>0</v>
      </c>
      <c r="P11725" s="2">
        <v>1500</v>
      </c>
      <c r="Q11725" s="2">
        <v>986.88</v>
      </c>
      <c r="R11725" s="2">
        <v>513.12</v>
      </c>
      <c r="S11725" t="s">
        <v>36</v>
      </c>
      <c r="T11725" t="s">
        <v>122</v>
      </c>
      <c r="U11725" t="s">
        <v>123</v>
      </c>
      <c r="V11725" t="s">
        <v>39</v>
      </c>
      <c r="W11725" t="s">
        <v>124</v>
      </c>
      <c r="X11725" t="s">
        <v>67</v>
      </c>
      <c r="Y11725" t="s">
        <v>42</v>
      </c>
      <c r="Z11725" t="s">
        <v>43</v>
      </c>
      <c r="AA11725" t="s">
        <v>44</v>
      </c>
      <c r="AB11725" t="s">
        <v>44</v>
      </c>
    </row>
    <row r="11726" spans="1:28" x14ac:dyDescent="0.25">
      <c r="A11726" t="s">
        <v>16845</v>
      </c>
      <c r="B11726" s="1">
        <v>46229</v>
      </c>
      <c r="C11726" t="s">
        <v>4808</v>
      </c>
      <c r="D11726" t="s">
        <v>4809</v>
      </c>
      <c r="E11726">
        <v>57</v>
      </c>
      <c r="F11726" t="s">
        <v>111</v>
      </c>
      <c r="G11726" t="s">
        <v>60</v>
      </c>
      <c r="H11726" t="s">
        <v>61</v>
      </c>
      <c r="I11726" t="s">
        <v>62</v>
      </c>
      <c r="J11726" t="s">
        <v>63</v>
      </c>
      <c r="K11726">
        <v>1</v>
      </c>
      <c r="L11726" s="2">
        <v>3500</v>
      </c>
      <c r="M11726">
        <v>10</v>
      </c>
      <c r="N11726" s="2">
        <v>3500</v>
      </c>
      <c r="O11726" s="2">
        <v>350</v>
      </c>
      <c r="P11726" s="2">
        <v>3150</v>
      </c>
      <c r="Q11726" s="2">
        <v>1794.84</v>
      </c>
      <c r="R11726" s="2">
        <v>1355.16</v>
      </c>
      <c r="S11726" t="s">
        <v>64</v>
      </c>
      <c r="T11726" t="s">
        <v>105</v>
      </c>
      <c r="U11726" t="s">
        <v>106</v>
      </c>
      <c r="V11726" t="s">
        <v>39</v>
      </c>
      <c r="W11726" t="s">
        <v>124</v>
      </c>
      <c r="X11726" t="s">
        <v>97</v>
      </c>
      <c r="Y11726" t="s">
        <v>42</v>
      </c>
      <c r="Z11726" t="s">
        <v>43</v>
      </c>
      <c r="AA11726" t="s">
        <v>44</v>
      </c>
      <c r="AB11726" t="s">
        <v>44</v>
      </c>
    </row>
    <row r="11727" spans="1:28" x14ac:dyDescent="0.25">
      <c r="A11727" t="s">
        <v>16846</v>
      </c>
      <c r="B11727" s="1">
        <v>46229</v>
      </c>
      <c r="C11727" t="s">
        <v>6411</v>
      </c>
      <c r="D11727" t="s">
        <v>6412</v>
      </c>
      <c r="E11727">
        <v>49</v>
      </c>
      <c r="F11727" t="s">
        <v>31</v>
      </c>
      <c r="G11727" t="s">
        <v>344</v>
      </c>
      <c r="H11727" t="s">
        <v>345</v>
      </c>
      <c r="I11727" t="s">
        <v>34</v>
      </c>
      <c r="J11727" t="s">
        <v>121</v>
      </c>
      <c r="K11727">
        <v>1</v>
      </c>
      <c r="L11727" s="2">
        <v>1600</v>
      </c>
      <c r="M11727">
        <v>25</v>
      </c>
      <c r="N11727" s="2">
        <v>1600</v>
      </c>
      <c r="O11727" s="2">
        <v>400</v>
      </c>
      <c r="P11727" s="2">
        <v>1200</v>
      </c>
      <c r="Q11727" s="2">
        <v>954.18</v>
      </c>
      <c r="R11727" s="2">
        <v>245.82</v>
      </c>
      <c r="S11727" t="s">
        <v>53</v>
      </c>
      <c r="T11727" t="s">
        <v>90</v>
      </c>
      <c r="U11727" t="s">
        <v>91</v>
      </c>
      <c r="V11727" t="s">
        <v>39</v>
      </c>
      <c r="W11727" t="s">
        <v>40</v>
      </c>
      <c r="X11727" t="s">
        <v>41</v>
      </c>
      <c r="Y11727" t="s">
        <v>42</v>
      </c>
      <c r="Z11727" t="s">
        <v>43</v>
      </c>
      <c r="AA11727" t="s">
        <v>44</v>
      </c>
      <c r="AB11727" t="s">
        <v>44</v>
      </c>
    </row>
    <row r="11728" spans="1:28" x14ac:dyDescent="0.25">
      <c r="A11728" t="s">
        <v>16847</v>
      </c>
      <c r="B11728" s="1">
        <v>46229</v>
      </c>
      <c r="C11728" t="s">
        <v>12176</v>
      </c>
      <c r="D11728" t="s">
        <v>12177</v>
      </c>
      <c r="E11728">
        <v>24</v>
      </c>
      <c r="F11728" t="s">
        <v>31</v>
      </c>
      <c r="G11728" t="s">
        <v>344</v>
      </c>
      <c r="H11728" t="s">
        <v>345</v>
      </c>
      <c r="I11728" t="s">
        <v>34</v>
      </c>
      <c r="J11728" t="s">
        <v>121</v>
      </c>
      <c r="K11728">
        <v>1</v>
      </c>
      <c r="L11728" s="2">
        <v>1600</v>
      </c>
      <c r="M11728">
        <v>15</v>
      </c>
      <c r="N11728" s="2">
        <v>1600</v>
      </c>
      <c r="O11728" s="2">
        <v>240</v>
      </c>
      <c r="P11728" s="2">
        <v>1360</v>
      </c>
      <c r="Q11728" s="2">
        <v>949.74</v>
      </c>
      <c r="R11728" s="2">
        <v>410.26</v>
      </c>
      <c r="S11728" t="s">
        <v>53</v>
      </c>
      <c r="T11728" t="s">
        <v>153</v>
      </c>
      <c r="U11728" t="s">
        <v>154</v>
      </c>
      <c r="V11728" t="s">
        <v>39</v>
      </c>
      <c r="W11728" t="s">
        <v>124</v>
      </c>
      <c r="X11728" t="s">
        <v>41</v>
      </c>
      <c r="Y11728" t="s">
        <v>56</v>
      </c>
      <c r="Z11728" t="s">
        <v>43</v>
      </c>
      <c r="AA11728" t="s">
        <v>44</v>
      </c>
      <c r="AB11728" t="s">
        <v>44</v>
      </c>
    </row>
    <row r="11729" spans="1:28" x14ac:dyDescent="0.25">
      <c r="A11729" t="s">
        <v>16848</v>
      </c>
      <c r="B11729" s="1">
        <v>46229</v>
      </c>
      <c r="C11729" t="s">
        <v>3996</v>
      </c>
      <c r="D11729" t="s">
        <v>3997</v>
      </c>
      <c r="E11729">
        <v>31</v>
      </c>
      <c r="F11729" t="s">
        <v>48</v>
      </c>
      <c r="G11729" t="s">
        <v>436</v>
      </c>
      <c r="H11729" t="s">
        <v>437</v>
      </c>
      <c r="I11729" t="s">
        <v>74</v>
      </c>
      <c r="J11729" t="s">
        <v>190</v>
      </c>
      <c r="K11729">
        <v>1</v>
      </c>
      <c r="L11729" s="2">
        <v>1800</v>
      </c>
      <c r="M11729">
        <v>20</v>
      </c>
      <c r="N11729" s="2">
        <v>1800</v>
      </c>
      <c r="O11729" s="2">
        <v>360</v>
      </c>
      <c r="P11729" s="2">
        <v>1440</v>
      </c>
      <c r="Q11729" s="2">
        <v>948.1</v>
      </c>
      <c r="R11729" s="2">
        <v>491.9</v>
      </c>
      <c r="S11729" t="s">
        <v>53</v>
      </c>
      <c r="T11729" t="s">
        <v>407</v>
      </c>
      <c r="U11729" t="s">
        <v>408</v>
      </c>
      <c r="V11729" t="s">
        <v>39</v>
      </c>
      <c r="W11729" t="s">
        <v>83</v>
      </c>
      <c r="X11729" t="s">
        <v>41</v>
      </c>
      <c r="Y11729" t="s">
        <v>56</v>
      </c>
      <c r="Z11729" t="s">
        <v>43</v>
      </c>
      <c r="AA11729" t="s">
        <v>44</v>
      </c>
      <c r="AB11729" t="s">
        <v>44</v>
      </c>
    </row>
    <row r="11730" spans="1:28" x14ac:dyDescent="0.25">
      <c r="A11730" t="s">
        <v>16849</v>
      </c>
      <c r="B11730" s="1">
        <v>46229</v>
      </c>
      <c r="C11730" t="s">
        <v>2695</v>
      </c>
      <c r="D11730" t="s">
        <v>2696</v>
      </c>
      <c r="E11730">
        <v>21</v>
      </c>
      <c r="F11730" t="s">
        <v>31</v>
      </c>
      <c r="G11730" t="s">
        <v>243</v>
      </c>
      <c r="H11730" t="s">
        <v>244</v>
      </c>
      <c r="I11730" t="s">
        <v>103</v>
      </c>
      <c r="J11730" t="s">
        <v>104</v>
      </c>
      <c r="K11730">
        <v>1</v>
      </c>
      <c r="L11730" s="2">
        <v>450</v>
      </c>
      <c r="M11730">
        <v>10</v>
      </c>
      <c r="N11730" s="2">
        <v>450</v>
      </c>
      <c r="O11730" s="2">
        <v>45</v>
      </c>
      <c r="P11730" s="2">
        <v>405</v>
      </c>
      <c r="Q11730" s="2">
        <v>273.10000000000002</v>
      </c>
      <c r="R11730" s="2">
        <v>131.9</v>
      </c>
      <c r="S11730" t="s">
        <v>53</v>
      </c>
      <c r="T11730" t="s">
        <v>153</v>
      </c>
      <c r="U11730" t="s">
        <v>154</v>
      </c>
      <c r="V11730" t="s">
        <v>39</v>
      </c>
      <c r="W11730" t="s">
        <v>83</v>
      </c>
      <c r="X11730" t="s">
        <v>67</v>
      </c>
      <c r="Y11730" t="s">
        <v>56</v>
      </c>
      <c r="Z11730" t="s">
        <v>43</v>
      </c>
      <c r="AA11730" t="s">
        <v>44</v>
      </c>
      <c r="AB11730" t="s">
        <v>44</v>
      </c>
    </row>
    <row r="11731" spans="1:28" x14ac:dyDescent="0.25">
      <c r="A11731" t="s">
        <v>16850</v>
      </c>
      <c r="B11731" s="1">
        <v>46229</v>
      </c>
      <c r="C11731" t="s">
        <v>12029</v>
      </c>
      <c r="D11731" t="s">
        <v>12030</v>
      </c>
      <c r="E11731">
        <v>30</v>
      </c>
      <c r="F11731" t="s">
        <v>48</v>
      </c>
      <c r="G11731" t="s">
        <v>148</v>
      </c>
      <c r="H11731" t="s">
        <v>149</v>
      </c>
      <c r="I11731" t="s">
        <v>74</v>
      </c>
      <c r="J11731" t="s">
        <v>130</v>
      </c>
      <c r="K11731">
        <v>2</v>
      </c>
      <c r="L11731" s="2">
        <v>3500</v>
      </c>
      <c r="M11731">
        <v>5</v>
      </c>
      <c r="N11731" s="2">
        <v>7000</v>
      </c>
      <c r="O11731" s="2">
        <v>350</v>
      </c>
      <c r="P11731" s="2">
        <v>6650</v>
      </c>
      <c r="Q11731" s="2">
        <v>4551.88</v>
      </c>
      <c r="R11731" s="2">
        <v>2098.12</v>
      </c>
      <c r="S11731" t="s">
        <v>53</v>
      </c>
      <c r="T11731" t="s">
        <v>136</v>
      </c>
      <c r="U11731" t="s">
        <v>38</v>
      </c>
      <c r="V11731" t="s">
        <v>39</v>
      </c>
      <c r="W11731" t="s">
        <v>137</v>
      </c>
      <c r="X11731" t="s">
        <v>41</v>
      </c>
      <c r="Y11731" t="s">
        <v>42</v>
      </c>
      <c r="Z11731" t="s">
        <v>43</v>
      </c>
      <c r="AA11731" t="s">
        <v>44</v>
      </c>
      <c r="AB11731" t="s">
        <v>44</v>
      </c>
    </row>
    <row r="11732" spans="1:28" x14ac:dyDescent="0.25">
      <c r="A11732" t="s">
        <v>16851</v>
      </c>
      <c r="B11732" s="1">
        <v>46229</v>
      </c>
      <c r="C11732" t="s">
        <v>5809</v>
      </c>
      <c r="D11732" t="s">
        <v>5810</v>
      </c>
      <c r="E11732">
        <v>39</v>
      </c>
      <c r="F11732" t="s">
        <v>48</v>
      </c>
      <c r="G11732" t="s">
        <v>298</v>
      </c>
      <c r="H11732" t="s">
        <v>299</v>
      </c>
      <c r="I11732" t="s">
        <v>103</v>
      </c>
      <c r="J11732" t="s">
        <v>104</v>
      </c>
      <c r="K11732">
        <v>1</v>
      </c>
      <c r="L11732" s="2">
        <v>700</v>
      </c>
      <c r="M11732">
        <v>15</v>
      </c>
      <c r="N11732" s="2">
        <v>700</v>
      </c>
      <c r="O11732" s="2">
        <v>105</v>
      </c>
      <c r="P11732" s="2">
        <v>595</v>
      </c>
      <c r="Q11732" s="2">
        <v>399.68</v>
      </c>
      <c r="R11732" s="2">
        <v>195.32</v>
      </c>
      <c r="S11732" t="s">
        <v>53</v>
      </c>
      <c r="T11732" t="s">
        <v>136</v>
      </c>
      <c r="U11732" t="s">
        <v>38</v>
      </c>
      <c r="V11732" t="s">
        <v>39</v>
      </c>
      <c r="W11732" t="s">
        <v>83</v>
      </c>
      <c r="X11732" t="s">
        <v>41</v>
      </c>
      <c r="Y11732" t="s">
        <v>56</v>
      </c>
      <c r="Z11732" t="s">
        <v>43</v>
      </c>
      <c r="AA11732" t="s">
        <v>44</v>
      </c>
      <c r="AB11732" t="s">
        <v>68</v>
      </c>
    </row>
    <row r="11733" spans="1:28" x14ac:dyDescent="0.25">
      <c r="A11733" t="s">
        <v>16852</v>
      </c>
      <c r="B11733" s="1">
        <v>46230</v>
      </c>
      <c r="C11733" t="s">
        <v>278</v>
      </c>
      <c r="D11733" t="s">
        <v>279</v>
      </c>
      <c r="E11733">
        <v>39</v>
      </c>
      <c r="F11733" t="s">
        <v>48</v>
      </c>
      <c r="G11733" t="s">
        <v>387</v>
      </c>
      <c r="H11733" t="s">
        <v>388</v>
      </c>
      <c r="I11733" t="s">
        <v>74</v>
      </c>
      <c r="J11733" t="s">
        <v>75</v>
      </c>
      <c r="K11733">
        <v>2</v>
      </c>
      <c r="L11733" s="2">
        <v>3200</v>
      </c>
      <c r="M11733">
        <v>0</v>
      </c>
      <c r="N11733" s="2">
        <v>6400</v>
      </c>
      <c r="O11733" s="2">
        <v>0</v>
      </c>
      <c r="P11733" s="2">
        <v>6400</v>
      </c>
      <c r="Q11733" s="2">
        <v>4388.78</v>
      </c>
      <c r="R11733" s="2">
        <v>2011.22</v>
      </c>
      <c r="S11733" t="s">
        <v>53</v>
      </c>
      <c r="T11733" t="s">
        <v>65</v>
      </c>
      <c r="U11733" t="s">
        <v>65</v>
      </c>
      <c r="V11733" t="s">
        <v>39</v>
      </c>
      <c r="W11733" t="s">
        <v>40</v>
      </c>
      <c r="X11733" t="s">
        <v>97</v>
      </c>
      <c r="Y11733" t="s">
        <v>56</v>
      </c>
      <c r="Z11733" t="s">
        <v>43</v>
      </c>
      <c r="AA11733" t="s">
        <v>44</v>
      </c>
      <c r="AB11733" t="s">
        <v>44</v>
      </c>
    </row>
    <row r="11734" spans="1:28" x14ac:dyDescent="0.25">
      <c r="A11734" t="s">
        <v>16853</v>
      </c>
      <c r="B11734" s="1">
        <v>46230</v>
      </c>
      <c r="C11734" t="s">
        <v>888</v>
      </c>
      <c r="D11734" t="s">
        <v>889</v>
      </c>
      <c r="E11734">
        <v>29</v>
      </c>
      <c r="F11734" t="s">
        <v>31</v>
      </c>
      <c r="G11734" t="s">
        <v>148</v>
      </c>
      <c r="H11734" t="s">
        <v>149</v>
      </c>
      <c r="I11734" t="s">
        <v>74</v>
      </c>
      <c r="J11734" t="s">
        <v>130</v>
      </c>
      <c r="K11734">
        <v>3</v>
      </c>
      <c r="L11734" s="2">
        <v>3500</v>
      </c>
      <c r="M11734">
        <v>5</v>
      </c>
      <c r="N11734" s="2">
        <v>10500</v>
      </c>
      <c r="O11734" s="2">
        <v>525</v>
      </c>
      <c r="P11734" s="2">
        <v>9975</v>
      </c>
      <c r="Q11734" s="2">
        <v>7256.46</v>
      </c>
      <c r="R11734" s="2">
        <v>2718.54</v>
      </c>
      <c r="S11734" t="s">
        <v>53</v>
      </c>
      <c r="T11734" t="s">
        <v>122</v>
      </c>
      <c r="U11734" t="s">
        <v>123</v>
      </c>
      <c r="V11734" t="s">
        <v>39</v>
      </c>
      <c r="W11734" t="s">
        <v>40</v>
      </c>
      <c r="X11734" t="s">
        <v>97</v>
      </c>
      <c r="Y11734" t="s">
        <v>42</v>
      </c>
      <c r="Z11734" t="s">
        <v>43</v>
      </c>
      <c r="AA11734" t="s">
        <v>44</v>
      </c>
      <c r="AB11734" t="s">
        <v>68</v>
      </c>
    </row>
    <row r="11735" spans="1:28" x14ac:dyDescent="0.25">
      <c r="A11735" t="s">
        <v>16854</v>
      </c>
      <c r="B11735" s="1">
        <v>46230</v>
      </c>
      <c r="C11735" t="s">
        <v>4790</v>
      </c>
      <c r="D11735" t="s">
        <v>4791</v>
      </c>
      <c r="E11735">
        <v>41</v>
      </c>
      <c r="F11735" t="s">
        <v>111</v>
      </c>
      <c r="G11735" t="s">
        <v>212</v>
      </c>
      <c r="H11735" t="s">
        <v>213</v>
      </c>
      <c r="I11735" t="s">
        <v>51</v>
      </c>
      <c r="J11735" t="s">
        <v>52</v>
      </c>
      <c r="K11735">
        <v>4</v>
      </c>
      <c r="L11735" s="2">
        <v>400</v>
      </c>
      <c r="M11735">
        <v>20</v>
      </c>
      <c r="N11735" s="2">
        <v>1600</v>
      </c>
      <c r="O11735" s="2">
        <v>320</v>
      </c>
      <c r="P11735" s="2">
        <v>1280</v>
      </c>
      <c r="Q11735" s="2">
        <v>790.72</v>
      </c>
      <c r="R11735" s="2">
        <v>489.28</v>
      </c>
      <c r="S11735" t="s">
        <v>64</v>
      </c>
      <c r="T11735" t="s">
        <v>290</v>
      </c>
      <c r="U11735" t="s">
        <v>291</v>
      </c>
      <c r="V11735" t="s">
        <v>39</v>
      </c>
      <c r="W11735" t="s">
        <v>92</v>
      </c>
      <c r="X11735" t="s">
        <v>41</v>
      </c>
      <c r="Y11735" t="s">
        <v>56</v>
      </c>
      <c r="Z11735" t="s">
        <v>43</v>
      </c>
      <c r="AA11735" t="s">
        <v>44</v>
      </c>
      <c r="AB11735" t="s">
        <v>44</v>
      </c>
    </row>
    <row r="11736" spans="1:28" x14ac:dyDescent="0.25">
      <c r="A11736" t="s">
        <v>16855</v>
      </c>
      <c r="B11736" s="1">
        <v>46230</v>
      </c>
      <c r="C11736" t="s">
        <v>8014</v>
      </c>
      <c r="D11736" t="s">
        <v>8015</v>
      </c>
      <c r="E11736">
        <v>59</v>
      </c>
      <c r="F11736" t="s">
        <v>111</v>
      </c>
      <c r="G11736" t="s">
        <v>217</v>
      </c>
      <c r="H11736" t="s">
        <v>218</v>
      </c>
      <c r="I11736" t="s">
        <v>34</v>
      </c>
      <c r="J11736" t="s">
        <v>130</v>
      </c>
      <c r="K11736">
        <v>4</v>
      </c>
      <c r="L11736" s="2">
        <v>28000</v>
      </c>
      <c r="M11736">
        <v>0</v>
      </c>
      <c r="N11736" s="2">
        <v>112000</v>
      </c>
      <c r="O11736" s="2">
        <v>0</v>
      </c>
      <c r="P11736" s="2">
        <v>112000</v>
      </c>
      <c r="Q11736" s="2">
        <v>70494.39</v>
      </c>
      <c r="R11736" s="2">
        <v>41505.61</v>
      </c>
      <c r="S11736" t="s">
        <v>53</v>
      </c>
      <c r="T11736" t="s">
        <v>263</v>
      </c>
      <c r="U11736" t="s">
        <v>91</v>
      </c>
      <c r="V11736" t="s">
        <v>39</v>
      </c>
      <c r="W11736" t="s">
        <v>137</v>
      </c>
      <c r="X11736" t="s">
        <v>97</v>
      </c>
      <c r="Y11736" t="s">
        <v>42</v>
      </c>
      <c r="Z11736" t="s">
        <v>43</v>
      </c>
      <c r="AA11736" t="s">
        <v>44</v>
      </c>
      <c r="AB11736" t="s">
        <v>44</v>
      </c>
    </row>
    <row r="11737" spans="1:28" x14ac:dyDescent="0.25">
      <c r="A11737" t="s">
        <v>16856</v>
      </c>
      <c r="B11737" s="1">
        <v>46230</v>
      </c>
      <c r="C11737" t="s">
        <v>5056</v>
      </c>
      <c r="D11737" t="s">
        <v>5057</v>
      </c>
      <c r="E11737">
        <v>28</v>
      </c>
      <c r="F11737" t="s">
        <v>48</v>
      </c>
      <c r="G11737" t="s">
        <v>243</v>
      </c>
      <c r="H11737" t="s">
        <v>244</v>
      </c>
      <c r="I11737" t="s">
        <v>103</v>
      </c>
      <c r="J11737" t="s">
        <v>104</v>
      </c>
      <c r="K11737">
        <v>3</v>
      </c>
      <c r="L11737" s="2">
        <v>450</v>
      </c>
      <c r="M11737">
        <v>20</v>
      </c>
      <c r="N11737" s="2">
        <v>1350</v>
      </c>
      <c r="O11737" s="2">
        <v>270</v>
      </c>
      <c r="P11737" s="2">
        <v>1080</v>
      </c>
      <c r="Q11737" s="2">
        <v>707.62</v>
      </c>
      <c r="R11737" s="2">
        <v>372.38</v>
      </c>
      <c r="S11737" t="s">
        <v>53</v>
      </c>
      <c r="T11737" t="s">
        <v>163</v>
      </c>
      <c r="U11737" t="s">
        <v>164</v>
      </c>
      <c r="V11737" t="s">
        <v>39</v>
      </c>
      <c r="W11737" t="s">
        <v>92</v>
      </c>
      <c r="X11737" t="s">
        <v>97</v>
      </c>
      <c r="Y11737" t="s">
        <v>56</v>
      </c>
      <c r="Z11737" t="s">
        <v>107</v>
      </c>
      <c r="AA11737" t="s">
        <v>44</v>
      </c>
      <c r="AB11737" t="s">
        <v>44</v>
      </c>
    </row>
    <row r="11738" spans="1:28" x14ac:dyDescent="0.25">
      <c r="A11738" t="s">
        <v>16857</v>
      </c>
      <c r="B11738" s="1">
        <v>46230</v>
      </c>
      <c r="C11738" t="s">
        <v>7455</v>
      </c>
      <c r="D11738" t="s">
        <v>7456</v>
      </c>
      <c r="E11738">
        <v>21</v>
      </c>
      <c r="F11738" t="s">
        <v>31</v>
      </c>
      <c r="G11738" t="s">
        <v>158</v>
      </c>
      <c r="H11738" t="s">
        <v>159</v>
      </c>
      <c r="I11738" t="s">
        <v>51</v>
      </c>
      <c r="J11738" t="s">
        <v>52</v>
      </c>
      <c r="K11738">
        <v>5</v>
      </c>
      <c r="L11738" s="2">
        <v>650</v>
      </c>
      <c r="M11738">
        <v>10</v>
      </c>
      <c r="N11738" s="2">
        <v>3250</v>
      </c>
      <c r="O11738" s="2">
        <v>325</v>
      </c>
      <c r="P11738" s="2">
        <v>2925</v>
      </c>
      <c r="Q11738" s="2">
        <v>1714.96</v>
      </c>
      <c r="R11738" s="2">
        <v>1210.04</v>
      </c>
      <c r="S11738" t="s">
        <v>53</v>
      </c>
      <c r="T11738" t="s">
        <v>222</v>
      </c>
      <c r="U11738" t="s">
        <v>38</v>
      </c>
      <c r="V11738" t="s">
        <v>39</v>
      </c>
      <c r="W11738" t="s">
        <v>92</v>
      </c>
      <c r="X11738" t="s">
        <v>67</v>
      </c>
      <c r="Y11738" t="s">
        <v>42</v>
      </c>
      <c r="Z11738" t="s">
        <v>43</v>
      </c>
      <c r="AA11738" t="s">
        <v>44</v>
      </c>
      <c r="AB11738" t="s">
        <v>44</v>
      </c>
    </row>
    <row r="11739" spans="1:28" x14ac:dyDescent="0.25">
      <c r="A11739" t="s">
        <v>16858</v>
      </c>
      <c r="B11739" s="1">
        <v>46230</v>
      </c>
      <c r="C11739" t="s">
        <v>8753</v>
      </c>
      <c r="D11739" t="s">
        <v>8754</v>
      </c>
      <c r="E11739">
        <v>60</v>
      </c>
      <c r="F11739" t="s">
        <v>48</v>
      </c>
      <c r="G11739" t="s">
        <v>207</v>
      </c>
      <c r="H11739" t="s">
        <v>208</v>
      </c>
      <c r="I11739" t="s">
        <v>34</v>
      </c>
      <c r="J11739" t="s">
        <v>143</v>
      </c>
      <c r="K11739">
        <v>2</v>
      </c>
      <c r="L11739" s="2">
        <v>18000</v>
      </c>
      <c r="M11739">
        <v>0</v>
      </c>
      <c r="N11739" s="2">
        <v>36000</v>
      </c>
      <c r="O11739" s="2">
        <v>0</v>
      </c>
      <c r="P11739" s="2">
        <v>36000</v>
      </c>
      <c r="Q11739" s="2">
        <v>23111.8</v>
      </c>
      <c r="R11739" s="2">
        <v>12888.2</v>
      </c>
      <c r="S11739" t="s">
        <v>53</v>
      </c>
      <c r="T11739" t="s">
        <v>54</v>
      </c>
      <c r="U11739" t="s">
        <v>55</v>
      </c>
      <c r="V11739" t="s">
        <v>39</v>
      </c>
      <c r="W11739" t="s">
        <v>124</v>
      </c>
      <c r="X11739" t="s">
        <v>97</v>
      </c>
      <c r="Y11739" t="s">
        <v>84</v>
      </c>
      <c r="Z11739" t="s">
        <v>43</v>
      </c>
      <c r="AA11739" t="s">
        <v>44</v>
      </c>
      <c r="AB11739" t="s">
        <v>44</v>
      </c>
    </row>
    <row r="11740" spans="1:28" x14ac:dyDescent="0.25">
      <c r="A11740" t="s">
        <v>16859</v>
      </c>
      <c r="B11740" s="1">
        <v>46230</v>
      </c>
      <c r="C11740" t="s">
        <v>2425</v>
      </c>
      <c r="D11740" t="s">
        <v>2426</v>
      </c>
      <c r="E11740">
        <v>39</v>
      </c>
      <c r="F11740" t="s">
        <v>48</v>
      </c>
      <c r="G11740" t="s">
        <v>207</v>
      </c>
      <c r="H11740" t="s">
        <v>208</v>
      </c>
      <c r="I11740" t="s">
        <v>34</v>
      </c>
      <c r="J11740" t="s">
        <v>143</v>
      </c>
      <c r="K11740">
        <v>2</v>
      </c>
      <c r="L11740" s="2">
        <v>18000</v>
      </c>
      <c r="M11740">
        <v>20</v>
      </c>
      <c r="N11740" s="2">
        <v>36000</v>
      </c>
      <c r="O11740" s="2">
        <v>7200</v>
      </c>
      <c r="P11740" s="2">
        <v>28800</v>
      </c>
      <c r="Q11740" s="2">
        <v>21795.1</v>
      </c>
      <c r="R11740" s="2">
        <v>7004.9</v>
      </c>
      <c r="S11740" t="s">
        <v>53</v>
      </c>
      <c r="T11740" t="s">
        <v>54</v>
      </c>
      <c r="U11740" t="s">
        <v>55</v>
      </c>
      <c r="V11740" t="s">
        <v>39</v>
      </c>
      <c r="W11740" t="s">
        <v>124</v>
      </c>
      <c r="X11740" t="s">
        <v>41</v>
      </c>
      <c r="Y11740" t="s">
        <v>56</v>
      </c>
      <c r="Z11740" t="s">
        <v>43</v>
      </c>
      <c r="AA11740" t="s">
        <v>44</v>
      </c>
      <c r="AB11740" t="s">
        <v>68</v>
      </c>
    </row>
    <row r="11741" spans="1:28" x14ac:dyDescent="0.25">
      <c r="A11741" t="s">
        <v>16860</v>
      </c>
      <c r="B11741" s="1">
        <v>46230</v>
      </c>
      <c r="C11741" t="s">
        <v>8617</v>
      </c>
      <c r="D11741" t="s">
        <v>8618</v>
      </c>
      <c r="E11741">
        <v>36</v>
      </c>
      <c r="F11741" t="s">
        <v>31</v>
      </c>
      <c r="G11741" t="s">
        <v>561</v>
      </c>
      <c r="H11741" t="s">
        <v>562</v>
      </c>
      <c r="I11741" t="s">
        <v>34</v>
      </c>
      <c r="J11741" t="s">
        <v>143</v>
      </c>
      <c r="K11741">
        <v>1</v>
      </c>
      <c r="L11741" s="2">
        <v>900</v>
      </c>
      <c r="M11741">
        <v>20</v>
      </c>
      <c r="N11741" s="2">
        <v>900</v>
      </c>
      <c r="O11741" s="2">
        <v>180</v>
      </c>
      <c r="P11741" s="2">
        <v>720</v>
      </c>
      <c r="Q11741" s="2">
        <v>485.94</v>
      </c>
      <c r="R11741" s="2">
        <v>234.06</v>
      </c>
      <c r="S11741" t="s">
        <v>53</v>
      </c>
      <c r="T11741" t="s">
        <v>136</v>
      </c>
      <c r="U11741" t="s">
        <v>38</v>
      </c>
      <c r="V11741" t="s">
        <v>39</v>
      </c>
      <c r="W11741" t="s">
        <v>92</v>
      </c>
      <c r="X11741" t="s">
        <v>41</v>
      </c>
      <c r="Y11741" t="s">
        <v>42</v>
      </c>
      <c r="Z11741" t="s">
        <v>43</v>
      </c>
      <c r="AA11741" t="s">
        <v>44</v>
      </c>
      <c r="AB11741" t="s">
        <v>44</v>
      </c>
    </row>
    <row r="11742" spans="1:28" x14ac:dyDescent="0.25">
      <c r="A11742" t="s">
        <v>16861</v>
      </c>
      <c r="B11742" s="1">
        <v>46230</v>
      </c>
      <c r="C11742" t="s">
        <v>393</v>
      </c>
      <c r="D11742" t="s">
        <v>394</v>
      </c>
      <c r="E11742">
        <v>30</v>
      </c>
      <c r="F11742" t="s">
        <v>31</v>
      </c>
      <c r="G11742" t="s">
        <v>49</v>
      </c>
      <c r="H11742" t="s">
        <v>50</v>
      </c>
      <c r="I11742" t="s">
        <v>51</v>
      </c>
      <c r="J11742" t="s">
        <v>52</v>
      </c>
      <c r="K11742">
        <v>2</v>
      </c>
      <c r="L11742" s="2">
        <v>500</v>
      </c>
      <c r="M11742">
        <v>10</v>
      </c>
      <c r="N11742" s="2">
        <v>1000</v>
      </c>
      <c r="O11742" s="2">
        <v>100</v>
      </c>
      <c r="P11742" s="2">
        <v>900</v>
      </c>
      <c r="Q11742" s="2">
        <v>730.93</v>
      </c>
      <c r="R11742" s="2">
        <v>169.07</v>
      </c>
      <c r="S11742" t="s">
        <v>53</v>
      </c>
      <c r="T11742" t="s">
        <v>178</v>
      </c>
      <c r="U11742" t="s">
        <v>154</v>
      </c>
      <c r="V11742" t="s">
        <v>39</v>
      </c>
      <c r="W11742" t="s">
        <v>40</v>
      </c>
      <c r="X11742" t="s">
        <v>67</v>
      </c>
      <c r="Y11742" t="s">
        <v>42</v>
      </c>
      <c r="Z11742" t="s">
        <v>107</v>
      </c>
      <c r="AA11742" t="s">
        <v>44</v>
      </c>
      <c r="AB11742" t="s">
        <v>44</v>
      </c>
    </row>
    <row r="11743" spans="1:28" x14ac:dyDescent="0.25">
      <c r="A11743" t="s">
        <v>16862</v>
      </c>
      <c r="B11743" s="1">
        <v>46230</v>
      </c>
      <c r="C11743" t="s">
        <v>7515</v>
      </c>
      <c r="D11743" t="s">
        <v>7516</v>
      </c>
      <c r="E11743">
        <v>60</v>
      </c>
      <c r="F11743" t="s">
        <v>48</v>
      </c>
      <c r="G11743" t="s">
        <v>238</v>
      </c>
      <c r="H11743" t="s">
        <v>239</v>
      </c>
      <c r="I11743" t="s">
        <v>62</v>
      </c>
      <c r="J11743" t="s">
        <v>63</v>
      </c>
      <c r="K11743">
        <v>1</v>
      </c>
      <c r="L11743" s="2">
        <v>6500</v>
      </c>
      <c r="M11743">
        <v>0</v>
      </c>
      <c r="N11743" s="2">
        <v>6500</v>
      </c>
      <c r="O11743" s="2">
        <v>0</v>
      </c>
      <c r="P11743" s="2">
        <v>6500</v>
      </c>
      <c r="Q11743" s="2">
        <v>3974.3</v>
      </c>
      <c r="R11743" s="2">
        <v>2525.6999999999998</v>
      </c>
      <c r="S11743" t="s">
        <v>53</v>
      </c>
      <c r="T11743" t="s">
        <v>105</v>
      </c>
      <c r="U11743" t="s">
        <v>106</v>
      </c>
      <c r="V11743" t="s">
        <v>39</v>
      </c>
      <c r="W11743" t="s">
        <v>66</v>
      </c>
      <c r="X11743" t="s">
        <v>67</v>
      </c>
      <c r="Y11743" t="s">
        <v>42</v>
      </c>
      <c r="Z11743" t="s">
        <v>508</v>
      </c>
      <c r="AA11743" t="s">
        <v>44</v>
      </c>
      <c r="AB11743" t="s">
        <v>44</v>
      </c>
    </row>
    <row r="11744" spans="1:28" x14ac:dyDescent="0.25">
      <c r="A11744" t="s">
        <v>16863</v>
      </c>
      <c r="B11744" s="1">
        <v>46230</v>
      </c>
      <c r="C11744" t="s">
        <v>3693</v>
      </c>
      <c r="D11744" t="s">
        <v>3694</v>
      </c>
      <c r="E11744">
        <v>31</v>
      </c>
      <c r="F11744" t="s">
        <v>111</v>
      </c>
      <c r="G11744" t="s">
        <v>280</v>
      </c>
      <c r="H11744" t="s">
        <v>281</v>
      </c>
      <c r="I11744" t="s">
        <v>62</v>
      </c>
      <c r="J11744" t="s">
        <v>190</v>
      </c>
      <c r="K11744">
        <v>2</v>
      </c>
      <c r="L11744" s="2">
        <v>700</v>
      </c>
      <c r="M11744">
        <v>25</v>
      </c>
      <c r="N11744" s="2">
        <v>1400</v>
      </c>
      <c r="O11744" s="2">
        <v>350</v>
      </c>
      <c r="P11744" s="2">
        <v>1050</v>
      </c>
      <c r="Q11744" s="2">
        <v>790.95</v>
      </c>
      <c r="R11744" s="2">
        <v>259.05</v>
      </c>
      <c r="S11744" t="s">
        <v>53</v>
      </c>
      <c r="T11744" t="s">
        <v>54</v>
      </c>
      <c r="U11744" t="s">
        <v>55</v>
      </c>
      <c r="V11744" t="s">
        <v>39</v>
      </c>
      <c r="W11744" t="s">
        <v>92</v>
      </c>
      <c r="X11744" t="s">
        <v>67</v>
      </c>
      <c r="Y11744" t="s">
        <v>56</v>
      </c>
      <c r="Z11744" t="s">
        <v>223</v>
      </c>
      <c r="AA11744" t="s">
        <v>44</v>
      </c>
      <c r="AB11744" t="s">
        <v>44</v>
      </c>
    </row>
    <row r="11745" spans="1:28" x14ac:dyDescent="0.25">
      <c r="A11745" t="s">
        <v>16864</v>
      </c>
      <c r="B11745" s="1">
        <v>46230</v>
      </c>
      <c r="C11745" t="s">
        <v>848</v>
      </c>
      <c r="D11745" t="s">
        <v>849</v>
      </c>
      <c r="E11745">
        <v>53</v>
      </c>
      <c r="F11745" t="s">
        <v>31</v>
      </c>
      <c r="G11745" t="s">
        <v>280</v>
      </c>
      <c r="H11745" t="s">
        <v>281</v>
      </c>
      <c r="I11745" t="s">
        <v>62</v>
      </c>
      <c r="J11745" t="s">
        <v>190</v>
      </c>
      <c r="K11745">
        <v>6</v>
      </c>
      <c r="L11745" s="2">
        <v>700</v>
      </c>
      <c r="M11745">
        <v>10</v>
      </c>
      <c r="N11745" s="2">
        <v>4200</v>
      </c>
      <c r="O11745" s="2">
        <v>420</v>
      </c>
      <c r="P11745" s="2">
        <v>3780</v>
      </c>
      <c r="Q11745" s="2">
        <v>2329.65</v>
      </c>
      <c r="R11745" s="2">
        <v>1450.35</v>
      </c>
      <c r="S11745" t="s">
        <v>53</v>
      </c>
      <c r="T11745" t="s">
        <v>578</v>
      </c>
      <c r="U11745" t="s">
        <v>579</v>
      </c>
      <c r="V11745" t="s">
        <v>39</v>
      </c>
      <c r="W11745" t="s">
        <v>92</v>
      </c>
      <c r="X11745" t="s">
        <v>41</v>
      </c>
      <c r="Y11745" t="s">
        <v>56</v>
      </c>
      <c r="Z11745" t="s">
        <v>107</v>
      </c>
      <c r="AA11745" t="s">
        <v>44</v>
      </c>
      <c r="AB11745" t="s">
        <v>44</v>
      </c>
    </row>
    <row r="11746" spans="1:28" x14ac:dyDescent="0.25">
      <c r="A11746" t="s">
        <v>16865</v>
      </c>
      <c r="B11746" s="1">
        <v>46231</v>
      </c>
      <c r="C11746" t="s">
        <v>5030</v>
      </c>
      <c r="D11746" t="s">
        <v>5031</v>
      </c>
      <c r="E11746">
        <v>32</v>
      </c>
      <c r="F11746" t="s">
        <v>31</v>
      </c>
      <c r="G11746" t="s">
        <v>32</v>
      </c>
      <c r="H11746" t="s">
        <v>33</v>
      </c>
      <c r="I11746" t="s">
        <v>34</v>
      </c>
      <c r="J11746" t="s">
        <v>35</v>
      </c>
      <c r="K11746">
        <v>1</v>
      </c>
      <c r="L11746" s="2">
        <v>55000</v>
      </c>
      <c r="M11746">
        <v>5</v>
      </c>
      <c r="N11746" s="2">
        <v>55000</v>
      </c>
      <c r="O11746" s="2">
        <v>2750</v>
      </c>
      <c r="P11746" s="2">
        <v>52250</v>
      </c>
      <c r="Q11746" s="2">
        <v>32829.64</v>
      </c>
      <c r="R11746" s="2">
        <v>19420.36</v>
      </c>
      <c r="S11746" t="s">
        <v>53</v>
      </c>
      <c r="T11746" t="s">
        <v>122</v>
      </c>
      <c r="U11746" t="s">
        <v>123</v>
      </c>
      <c r="V11746" t="s">
        <v>39</v>
      </c>
      <c r="W11746" t="s">
        <v>124</v>
      </c>
      <c r="X11746" t="s">
        <v>97</v>
      </c>
      <c r="Y11746" t="s">
        <v>56</v>
      </c>
      <c r="Z11746" t="s">
        <v>144</v>
      </c>
      <c r="AA11746" t="s">
        <v>44</v>
      </c>
      <c r="AB11746" t="s">
        <v>44</v>
      </c>
    </row>
    <row r="11747" spans="1:28" x14ac:dyDescent="0.25">
      <c r="A11747" t="s">
        <v>16866</v>
      </c>
      <c r="B11747" s="1">
        <v>46231</v>
      </c>
      <c r="C11747" t="s">
        <v>3690</v>
      </c>
      <c r="D11747" t="s">
        <v>3691</v>
      </c>
      <c r="E11747">
        <v>36</v>
      </c>
      <c r="F11747" t="s">
        <v>48</v>
      </c>
      <c r="G11747" t="s">
        <v>238</v>
      </c>
      <c r="H11747" t="s">
        <v>239</v>
      </c>
      <c r="I11747" t="s">
        <v>62</v>
      </c>
      <c r="J11747" t="s">
        <v>63</v>
      </c>
      <c r="K11747">
        <v>1</v>
      </c>
      <c r="L11747" s="2">
        <v>6500</v>
      </c>
      <c r="M11747">
        <v>5</v>
      </c>
      <c r="N11747" s="2">
        <v>6500</v>
      </c>
      <c r="O11747" s="2">
        <v>325</v>
      </c>
      <c r="P11747" s="2">
        <v>6175</v>
      </c>
      <c r="Q11747" s="2">
        <v>4386.04</v>
      </c>
      <c r="R11747" s="2">
        <v>1788.96</v>
      </c>
      <c r="S11747" t="s">
        <v>53</v>
      </c>
      <c r="T11747" t="s">
        <v>290</v>
      </c>
      <c r="U11747" t="s">
        <v>291</v>
      </c>
      <c r="V11747" t="s">
        <v>39</v>
      </c>
      <c r="W11747" t="s">
        <v>40</v>
      </c>
      <c r="X11747" t="s">
        <v>41</v>
      </c>
      <c r="Y11747" t="s">
        <v>84</v>
      </c>
      <c r="Z11747" t="s">
        <v>43</v>
      </c>
      <c r="AA11747" t="s">
        <v>44</v>
      </c>
      <c r="AB11747" t="s">
        <v>44</v>
      </c>
    </row>
    <row r="11748" spans="1:28" x14ac:dyDescent="0.25">
      <c r="A11748" t="s">
        <v>16867</v>
      </c>
      <c r="B11748" s="1">
        <v>46231</v>
      </c>
      <c r="C11748" t="s">
        <v>4658</v>
      </c>
      <c r="D11748" t="s">
        <v>4659</v>
      </c>
      <c r="E11748">
        <v>49</v>
      </c>
      <c r="F11748" t="s">
        <v>31</v>
      </c>
      <c r="G11748" t="s">
        <v>243</v>
      </c>
      <c r="H11748" t="s">
        <v>244</v>
      </c>
      <c r="I11748" t="s">
        <v>103</v>
      </c>
      <c r="J11748" t="s">
        <v>104</v>
      </c>
      <c r="K11748">
        <v>3</v>
      </c>
      <c r="L11748" s="2">
        <v>450</v>
      </c>
      <c r="M11748">
        <v>10</v>
      </c>
      <c r="N11748" s="2">
        <v>1350</v>
      </c>
      <c r="O11748" s="2">
        <v>135</v>
      </c>
      <c r="P11748" s="2">
        <v>1215</v>
      </c>
      <c r="Q11748" s="2">
        <v>972.71</v>
      </c>
      <c r="R11748" s="2">
        <v>242.29</v>
      </c>
      <c r="S11748" t="s">
        <v>53</v>
      </c>
      <c r="T11748" t="s">
        <v>407</v>
      </c>
      <c r="U11748" t="s">
        <v>408</v>
      </c>
      <c r="V11748" t="s">
        <v>39</v>
      </c>
      <c r="W11748" t="s">
        <v>40</v>
      </c>
      <c r="X11748" t="s">
        <v>67</v>
      </c>
      <c r="Y11748" t="s">
        <v>56</v>
      </c>
      <c r="Z11748" t="s">
        <v>223</v>
      </c>
      <c r="AA11748" t="s">
        <v>44</v>
      </c>
      <c r="AB11748" t="s">
        <v>68</v>
      </c>
    </row>
    <row r="11749" spans="1:28" x14ac:dyDescent="0.25">
      <c r="A11749" t="s">
        <v>16868</v>
      </c>
      <c r="B11749" s="1">
        <v>46231</v>
      </c>
      <c r="C11749" t="s">
        <v>3574</v>
      </c>
      <c r="D11749" t="s">
        <v>3575</v>
      </c>
      <c r="E11749">
        <v>33</v>
      </c>
      <c r="F11749" t="s">
        <v>48</v>
      </c>
      <c r="G11749" t="s">
        <v>212</v>
      </c>
      <c r="H11749" t="s">
        <v>213</v>
      </c>
      <c r="I11749" t="s">
        <v>51</v>
      </c>
      <c r="J11749" t="s">
        <v>52</v>
      </c>
      <c r="K11749">
        <v>1</v>
      </c>
      <c r="L11749" s="2">
        <v>400</v>
      </c>
      <c r="M11749">
        <v>5</v>
      </c>
      <c r="N11749" s="2">
        <v>400</v>
      </c>
      <c r="O11749" s="2">
        <v>20</v>
      </c>
      <c r="P11749" s="2">
        <v>380</v>
      </c>
      <c r="Q11749" s="2">
        <v>225.1</v>
      </c>
      <c r="R11749" s="2">
        <v>154.9</v>
      </c>
      <c r="S11749" t="s">
        <v>36</v>
      </c>
      <c r="T11749" t="s">
        <v>578</v>
      </c>
      <c r="U11749" t="s">
        <v>579</v>
      </c>
      <c r="V11749" t="s">
        <v>39</v>
      </c>
      <c r="W11749" t="s">
        <v>83</v>
      </c>
      <c r="X11749" t="s">
        <v>67</v>
      </c>
      <c r="Y11749" t="s">
        <v>56</v>
      </c>
      <c r="Z11749" t="s">
        <v>43</v>
      </c>
      <c r="AA11749" t="s">
        <v>68</v>
      </c>
      <c r="AB11749" t="s">
        <v>44</v>
      </c>
    </row>
    <row r="11750" spans="1:28" x14ac:dyDescent="0.25">
      <c r="A11750" t="s">
        <v>16869</v>
      </c>
      <c r="B11750" s="1">
        <v>46231</v>
      </c>
      <c r="C11750" t="s">
        <v>1451</v>
      </c>
      <c r="D11750" t="s">
        <v>1452</v>
      </c>
      <c r="E11750">
        <v>56</v>
      </c>
      <c r="F11750" t="s">
        <v>48</v>
      </c>
      <c r="G11750" t="s">
        <v>207</v>
      </c>
      <c r="H11750" t="s">
        <v>208</v>
      </c>
      <c r="I11750" t="s">
        <v>34</v>
      </c>
      <c r="J11750" t="s">
        <v>143</v>
      </c>
      <c r="K11750">
        <v>2</v>
      </c>
      <c r="L11750" s="2">
        <v>18000</v>
      </c>
      <c r="M11750">
        <v>0</v>
      </c>
      <c r="N11750" s="2">
        <v>36000</v>
      </c>
      <c r="O11750" s="2">
        <v>0</v>
      </c>
      <c r="P11750" s="2">
        <v>36000</v>
      </c>
      <c r="Q11750" s="2">
        <v>22250.3</v>
      </c>
      <c r="R11750" s="2">
        <v>13749.7</v>
      </c>
      <c r="S11750" t="s">
        <v>53</v>
      </c>
      <c r="T11750" t="s">
        <v>90</v>
      </c>
      <c r="U11750" t="s">
        <v>91</v>
      </c>
      <c r="V11750" t="s">
        <v>39</v>
      </c>
      <c r="W11750" t="s">
        <v>40</v>
      </c>
      <c r="X11750" t="s">
        <v>67</v>
      </c>
      <c r="Y11750" t="s">
        <v>42</v>
      </c>
      <c r="Z11750" t="s">
        <v>43</v>
      </c>
      <c r="AA11750" t="s">
        <v>44</v>
      </c>
      <c r="AB11750" t="s">
        <v>44</v>
      </c>
    </row>
    <row r="11751" spans="1:28" x14ac:dyDescent="0.25">
      <c r="A11751" t="s">
        <v>16870</v>
      </c>
      <c r="B11751" s="1">
        <v>46231</v>
      </c>
      <c r="C11751" t="s">
        <v>3126</v>
      </c>
      <c r="D11751" t="s">
        <v>3127</v>
      </c>
      <c r="E11751">
        <v>42</v>
      </c>
      <c r="F11751" t="s">
        <v>48</v>
      </c>
      <c r="G11751" t="s">
        <v>202</v>
      </c>
      <c r="H11751" t="s">
        <v>203</v>
      </c>
      <c r="I11751" t="s">
        <v>103</v>
      </c>
      <c r="J11751" t="s">
        <v>104</v>
      </c>
      <c r="K11751">
        <v>1</v>
      </c>
      <c r="L11751" s="2">
        <v>550</v>
      </c>
      <c r="M11751">
        <v>20</v>
      </c>
      <c r="N11751" s="2">
        <v>550</v>
      </c>
      <c r="O11751" s="2">
        <v>110</v>
      </c>
      <c r="P11751" s="2">
        <v>440</v>
      </c>
      <c r="Q11751" s="2">
        <v>306.19</v>
      </c>
      <c r="R11751" s="2">
        <v>133.81</v>
      </c>
      <c r="S11751" t="s">
        <v>36</v>
      </c>
      <c r="T11751" t="s">
        <v>90</v>
      </c>
      <c r="U11751" t="s">
        <v>91</v>
      </c>
      <c r="V11751" t="s">
        <v>39</v>
      </c>
      <c r="W11751" t="s">
        <v>137</v>
      </c>
      <c r="X11751" t="s">
        <v>41</v>
      </c>
      <c r="Y11751" t="s">
        <v>56</v>
      </c>
      <c r="Z11751" t="s">
        <v>43</v>
      </c>
      <c r="AA11751" t="s">
        <v>68</v>
      </c>
      <c r="AB11751" t="s">
        <v>44</v>
      </c>
    </row>
    <row r="11752" spans="1:28" x14ac:dyDescent="0.25">
      <c r="A11752" t="s">
        <v>16871</v>
      </c>
      <c r="B11752" s="1">
        <v>46231</v>
      </c>
      <c r="C11752" t="s">
        <v>11822</v>
      </c>
      <c r="D11752" t="s">
        <v>11823</v>
      </c>
      <c r="E11752">
        <v>59</v>
      </c>
      <c r="F11752" t="s">
        <v>48</v>
      </c>
      <c r="G11752" t="s">
        <v>168</v>
      </c>
      <c r="H11752" t="s">
        <v>169</v>
      </c>
      <c r="I11752" t="s">
        <v>62</v>
      </c>
      <c r="J11752" t="s">
        <v>143</v>
      </c>
      <c r="K11752">
        <v>4</v>
      </c>
      <c r="L11752" s="2">
        <v>1800</v>
      </c>
      <c r="M11752">
        <v>15</v>
      </c>
      <c r="N11752" s="2">
        <v>7200</v>
      </c>
      <c r="O11752" s="2">
        <v>1080</v>
      </c>
      <c r="P11752" s="2">
        <v>6120</v>
      </c>
      <c r="Q11752" s="2">
        <v>4527.43</v>
      </c>
      <c r="R11752" s="2">
        <v>1592.57</v>
      </c>
      <c r="S11752" t="s">
        <v>64</v>
      </c>
      <c r="T11752" t="s">
        <v>76</v>
      </c>
      <c r="U11752" t="s">
        <v>77</v>
      </c>
      <c r="V11752" t="s">
        <v>39</v>
      </c>
      <c r="W11752" t="s">
        <v>83</v>
      </c>
      <c r="X11752" t="s">
        <v>41</v>
      </c>
      <c r="Y11752" t="s">
        <v>56</v>
      </c>
      <c r="Z11752" t="s">
        <v>43</v>
      </c>
      <c r="AA11752" t="s">
        <v>68</v>
      </c>
      <c r="AB11752" t="s">
        <v>44</v>
      </c>
    </row>
    <row r="11753" spans="1:28" x14ac:dyDescent="0.25">
      <c r="A11753" t="s">
        <v>16872</v>
      </c>
      <c r="B11753" s="1">
        <v>46232</v>
      </c>
      <c r="C11753" t="s">
        <v>10149</v>
      </c>
      <c r="D11753" t="s">
        <v>10150</v>
      </c>
      <c r="E11753">
        <v>30</v>
      </c>
      <c r="F11753" t="s">
        <v>31</v>
      </c>
      <c r="G11753" t="s">
        <v>119</v>
      </c>
      <c r="H11753" t="s">
        <v>120</v>
      </c>
      <c r="I11753" t="s">
        <v>62</v>
      </c>
      <c r="J11753" t="s">
        <v>121</v>
      </c>
      <c r="K11753">
        <v>3</v>
      </c>
      <c r="L11753" s="2">
        <v>4800</v>
      </c>
      <c r="M11753">
        <v>20</v>
      </c>
      <c r="N11753" s="2">
        <v>14400</v>
      </c>
      <c r="O11753" s="2">
        <v>2880</v>
      </c>
      <c r="P11753" s="2">
        <v>11520</v>
      </c>
      <c r="Q11753" s="2">
        <v>6938.28</v>
      </c>
      <c r="R11753" s="2">
        <v>4581.72</v>
      </c>
      <c r="S11753" t="s">
        <v>53</v>
      </c>
      <c r="T11753" t="s">
        <v>275</v>
      </c>
      <c r="U11753" t="s">
        <v>123</v>
      </c>
      <c r="V11753" t="s">
        <v>39</v>
      </c>
      <c r="W11753" t="s">
        <v>124</v>
      </c>
      <c r="X11753" t="s">
        <v>41</v>
      </c>
      <c r="Y11753" t="s">
        <v>56</v>
      </c>
      <c r="Z11753" t="s">
        <v>107</v>
      </c>
      <c r="AA11753" t="s">
        <v>44</v>
      </c>
      <c r="AB11753" t="s">
        <v>44</v>
      </c>
    </row>
    <row r="11754" spans="1:28" x14ac:dyDescent="0.25">
      <c r="A11754" t="s">
        <v>16873</v>
      </c>
      <c r="B11754" s="1">
        <v>46232</v>
      </c>
      <c r="C11754" t="s">
        <v>390</v>
      </c>
      <c r="D11754" t="s">
        <v>391</v>
      </c>
      <c r="E11754">
        <v>44</v>
      </c>
      <c r="F11754" t="s">
        <v>111</v>
      </c>
      <c r="G11754" t="s">
        <v>387</v>
      </c>
      <c r="H11754" t="s">
        <v>388</v>
      </c>
      <c r="I11754" t="s">
        <v>74</v>
      </c>
      <c r="J11754" t="s">
        <v>75</v>
      </c>
      <c r="K11754">
        <v>4</v>
      </c>
      <c r="L11754" s="2">
        <v>3200</v>
      </c>
      <c r="M11754">
        <v>15</v>
      </c>
      <c r="N11754" s="2">
        <v>12800</v>
      </c>
      <c r="O11754" s="2">
        <v>1920</v>
      </c>
      <c r="P11754" s="2">
        <v>10880</v>
      </c>
      <c r="Q11754" s="2">
        <v>6829.41</v>
      </c>
      <c r="R11754" s="2">
        <v>4050.59</v>
      </c>
      <c r="S11754" t="s">
        <v>53</v>
      </c>
      <c r="T11754" t="s">
        <v>96</v>
      </c>
      <c r="U11754" t="s">
        <v>96</v>
      </c>
      <c r="V11754" t="s">
        <v>39</v>
      </c>
      <c r="W11754" t="s">
        <v>124</v>
      </c>
      <c r="X11754" t="s">
        <v>67</v>
      </c>
      <c r="Y11754" t="s">
        <v>42</v>
      </c>
      <c r="Z11754" t="s">
        <v>43</v>
      </c>
      <c r="AA11754" t="s">
        <v>44</v>
      </c>
      <c r="AB11754" t="s">
        <v>44</v>
      </c>
    </row>
    <row r="11755" spans="1:28" x14ac:dyDescent="0.25">
      <c r="A11755" t="s">
        <v>16874</v>
      </c>
      <c r="B11755" s="1">
        <v>46232</v>
      </c>
      <c r="C11755" t="s">
        <v>14310</v>
      </c>
      <c r="D11755" t="s">
        <v>14311</v>
      </c>
      <c r="E11755">
        <v>21</v>
      </c>
      <c r="F11755" t="s">
        <v>111</v>
      </c>
      <c r="G11755" t="s">
        <v>197</v>
      </c>
      <c r="H11755" t="s">
        <v>198</v>
      </c>
      <c r="I11755" t="s">
        <v>74</v>
      </c>
      <c r="J11755" t="s">
        <v>75</v>
      </c>
      <c r="K11755">
        <v>2</v>
      </c>
      <c r="L11755" s="2">
        <v>2600</v>
      </c>
      <c r="M11755">
        <v>0</v>
      </c>
      <c r="N11755" s="2">
        <v>5200</v>
      </c>
      <c r="O11755" s="2">
        <v>0</v>
      </c>
      <c r="P11755" s="2">
        <v>5200</v>
      </c>
      <c r="Q11755" s="2">
        <v>3676.32</v>
      </c>
      <c r="R11755" s="2">
        <v>1523.68</v>
      </c>
      <c r="S11755" t="s">
        <v>53</v>
      </c>
      <c r="T11755" t="s">
        <v>222</v>
      </c>
      <c r="U11755" t="s">
        <v>38</v>
      </c>
      <c r="V11755" t="s">
        <v>39</v>
      </c>
      <c r="W11755" t="s">
        <v>92</v>
      </c>
      <c r="X11755" t="s">
        <v>97</v>
      </c>
      <c r="Y11755" t="s">
        <v>56</v>
      </c>
      <c r="Z11755" t="s">
        <v>43</v>
      </c>
      <c r="AA11755" t="s">
        <v>44</v>
      </c>
      <c r="AB11755" t="s">
        <v>44</v>
      </c>
    </row>
    <row r="11756" spans="1:28" x14ac:dyDescent="0.25">
      <c r="A11756" t="s">
        <v>16875</v>
      </c>
      <c r="B11756" s="1">
        <v>46232</v>
      </c>
      <c r="C11756" t="s">
        <v>6370</v>
      </c>
      <c r="D11756" t="s">
        <v>6371</v>
      </c>
      <c r="E11756">
        <v>46</v>
      </c>
      <c r="F11756" t="s">
        <v>48</v>
      </c>
      <c r="G11756" t="s">
        <v>561</v>
      </c>
      <c r="H11756" t="s">
        <v>562</v>
      </c>
      <c r="I11756" t="s">
        <v>34</v>
      </c>
      <c r="J11756" t="s">
        <v>143</v>
      </c>
      <c r="K11756">
        <v>1</v>
      </c>
      <c r="L11756" s="2">
        <v>900</v>
      </c>
      <c r="M11756">
        <v>5</v>
      </c>
      <c r="N11756" s="2">
        <v>900</v>
      </c>
      <c r="O11756" s="2">
        <v>45</v>
      </c>
      <c r="P11756" s="2">
        <v>855</v>
      </c>
      <c r="Q11756" s="2">
        <v>652.51</v>
      </c>
      <c r="R11756" s="2">
        <v>202.49</v>
      </c>
      <c r="S11756" t="s">
        <v>53</v>
      </c>
      <c r="T11756" t="s">
        <v>65</v>
      </c>
      <c r="U11756" t="s">
        <v>65</v>
      </c>
      <c r="V11756" t="s">
        <v>39</v>
      </c>
      <c r="W11756" t="s">
        <v>83</v>
      </c>
      <c r="X11756" t="s">
        <v>41</v>
      </c>
      <c r="Y11756" t="s">
        <v>42</v>
      </c>
      <c r="Z11756" t="s">
        <v>43</v>
      </c>
      <c r="AA11756" t="s">
        <v>44</v>
      </c>
      <c r="AB11756" t="s">
        <v>44</v>
      </c>
    </row>
    <row r="11757" spans="1:28" x14ac:dyDescent="0.25">
      <c r="A11757" t="s">
        <v>16876</v>
      </c>
      <c r="B11757" s="1">
        <v>46232</v>
      </c>
      <c r="C11757" t="s">
        <v>803</v>
      </c>
      <c r="D11757" t="s">
        <v>804</v>
      </c>
      <c r="E11757">
        <v>29</v>
      </c>
      <c r="F11757" t="s">
        <v>31</v>
      </c>
      <c r="G11757" t="s">
        <v>285</v>
      </c>
      <c r="H11757" t="s">
        <v>286</v>
      </c>
      <c r="I11757" t="s">
        <v>34</v>
      </c>
      <c r="J11757" t="s">
        <v>121</v>
      </c>
      <c r="K11757">
        <v>2</v>
      </c>
      <c r="L11757" s="2">
        <v>3200</v>
      </c>
      <c r="M11757">
        <v>10</v>
      </c>
      <c r="N11757" s="2">
        <v>6400</v>
      </c>
      <c r="O11757" s="2">
        <v>640</v>
      </c>
      <c r="P11757" s="2">
        <v>5760</v>
      </c>
      <c r="Q11757" s="2">
        <v>4551.8999999999996</v>
      </c>
      <c r="R11757" s="2">
        <v>1208.0999999999999</v>
      </c>
      <c r="S11757" t="s">
        <v>64</v>
      </c>
      <c r="T11757" t="s">
        <v>76</v>
      </c>
      <c r="U11757" t="s">
        <v>77</v>
      </c>
      <c r="V11757" t="s">
        <v>39</v>
      </c>
      <c r="W11757" t="s">
        <v>137</v>
      </c>
      <c r="X11757" t="s">
        <v>97</v>
      </c>
      <c r="Y11757" t="s">
        <v>56</v>
      </c>
      <c r="Z11757" t="s">
        <v>43</v>
      </c>
      <c r="AA11757" t="s">
        <v>44</v>
      </c>
      <c r="AB11757" t="s">
        <v>44</v>
      </c>
    </row>
    <row r="11758" spans="1:28" x14ac:dyDescent="0.25">
      <c r="A11758" t="s">
        <v>16877</v>
      </c>
      <c r="B11758" s="1">
        <v>46232</v>
      </c>
      <c r="C11758" t="s">
        <v>6154</v>
      </c>
      <c r="D11758" t="s">
        <v>6155</v>
      </c>
      <c r="E11758">
        <v>48</v>
      </c>
      <c r="F11758" t="s">
        <v>31</v>
      </c>
      <c r="G11758" t="s">
        <v>88</v>
      </c>
      <c r="H11758" t="s">
        <v>89</v>
      </c>
      <c r="I11758" t="s">
        <v>62</v>
      </c>
      <c r="J11758" t="s">
        <v>63</v>
      </c>
      <c r="K11758">
        <v>3</v>
      </c>
      <c r="L11758" s="2">
        <v>4200</v>
      </c>
      <c r="M11758">
        <v>15</v>
      </c>
      <c r="N11758" s="2">
        <v>12600</v>
      </c>
      <c r="O11758" s="2">
        <v>1890</v>
      </c>
      <c r="P11758" s="2">
        <v>10710</v>
      </c>
      <c r="Q11758" s="2">
        <v>7446.09</v>
      </c>
      <c r="R11758" s="2">
        <v>3263.91</v>
      </c>
      <c r="S11758" t="s">
        <v>64</v>
      </c>
      <c r="T11758" t="s">
        <v>76</v>
      </c>
      <c r="U11758" t="s">
        <v>77</v>
      </c>
      <c r="V11758" t="s">
        <v>39</v>
      </c>
      <c r="W11758" t="s">
        <v>83</v>
      </c>
      <c r="X11758" t="s">
        <v>97</v>
      </c>
      <c r="Y11758" t="s">
        <v>42</v>
      </c>
      <c r="Z11758" t="s">
        <v>43</v>
      </c>
      <c r="AA11758" t="s">
        <v>44</v>
      </c>
      <c r="AB11758" t="s">
        <v>44</v>
      </c>
    </row>
    <row r="11759" spans="1:28" x14ac:dyDescent="0.25">
      <c r="A11759" t="s">
        <v>16878</v>
      </c>
      <c r="B11759" s="1">
        <v>46232</v>
      </c>
      <c r="C11759" t="s">
        <v>4106</v>
      </c>
      <c r="D11759" t="s">
        <v>4107</v>
      </c>
      <c r="E11759">
        <v>49</v>
      </c>
      <c r="F11759" t="s">
        <v>111</v>
      </c>
      <c r="G11759" t="s">
        <v>243</v>
      </c>
      <c r="H11759" t="s">
        <v>244</v>
      </c>
      <c r="I11759" t="s">
        <v>103</v>
      </c>
      <c r="J11759" t="s">
        <v>104</v>
      </c>
      <c r="K11759">
        <v>3</v>
      </c>
      <c r="L11759" s="2">
        <v>450</v>
      </c>
      <c r="M11759">
        <v>0</v>
      </c>
      <c r="N11759" s="2">
        <v>1350</v>
      </c>
      <c r="O11759" s="2">
        <v>0</v>
      </c>
      <c r="P11759" s="2">
        <v>1350</v>
      </c>
      <c r="Q11759" s="2">
        <v>837.13</v>
      </c>
      <c r="R11759" s="2">
        <v>512.87</v>
      </c>
      <c r="S11759" t="s">
        <v>53</v>
      </c>
      <c r="T11759" t="s">
        <v>153</v>
      </c>
      <c r="U11759" t="s">
        <v>154</v>
      </c>
      <c r="V11759" t="s">
        <v>39</v>
      </c>
      <c r="W11759" t="s">
        <v>92</v>
      </c>
      <c r="X11759" t="s">
        <v>41</v>
      </c>
      <c r="Y11759" t="s">
        <v>42</v>
      </c>
      <c r="Z11759" t="s">
        <v>107</v>
      </c>
      <c r="AA11759" t="s">
        <v>44</v>
      </c>
      <c r="AB11759" t="s">
        <v>44</v>
      </c>
    </row>
    <row r="11760" spans="1:28" x14ac:dyDescent="0.25">
      <c r="A11760" t="s">
        <v>16879</v>
      </c>
      <c r="B11760" s="1">
        <v>46232</v>
      </c>
      <c r="C11760" t="s">
        <v>6968</v>
      </c>
      <c r="D11760" t="s">
        <v>6969</v>
      </c>
      <c r="E11760">
        <v>34</v>
      </c>
      <c r="F11760" t="s">
        <v>111</v>
      </c>
      <c r="G11760" t="s">
        <v>273</v>
      </c>
      <c r="H11760" t="s">
        <v>274</v>
      </c>
      <c r="I11760" t="s">
        <v>51</v>
      </c>
      <c r="J11760" t="s">
        <v>52</v>
      </c>
      <c r="K11760">
        <v>4</v>
      </c>
      <c r="L11760" s="2">
        <v>250</v>
      </c>
      <c r="M11760">
        <v>10</v>
      </c>
      <c r="N11760" s="2">
        <v>1000</v>
      </c>
      <c r="O11760" s="2">
        <v>100</v>
      </c>
      <c r="P11760" s="2">
        <v>900</v>
      </c>
      <c r="Q11760" s="2">
        <v>559.28</v>
      </c>
      <c r="R11760" s="2">
        <v>340.72</v>
      </c>
      <c r="S11760" t="s">
        <v>64</v>
      </c>
      <c r="T11760" t="s">
        <v>96</v>
      </c>
      <c r="U11760" t="s">
        <v>96</v>
      </c>
      <c r="V11760" t="s">
        <v>39</v>
      </c>
      <c r="W11760" t="s">
        <v>137</v>
      </c>
      <c r="X11760" t="s">
        <v>41</v>
      </c>
      <c r="Y11760" t="s">
        <v>84</v>
      </c>
      <c r="Z11760" t="s">
        <v>43</v>
      </c>
      <c r="AA11760" t="s">
        <v>44</v>
      </c>
      <c r="AB11760" t="s">
        <v>44</v>
      </c>
    </row>
    <row r="11761" spans="1:28" x14ac:dyDescent="0.25">
      <c r="A11761" t="s">
        <v>16880</v>
      </c>
      <c r="B11761" s="1">
        <v>46232</v>
      </c>
      <c r="C11761" t="s">
        <v>3591</v>
      </c>
      <c r="D11761" t="s">
        <v>3592</v>
      </c>
      <c r="E11761">
        <v>54</v>
      </c>
      <c r="F11761" t="s">
        <v>31</v>
      </c>
      <c r="G11761" t="s">
        <v>207</v>
      </c>
      <c r="H11761" t="s">
        <v>208</v>
      </c>
      <c r="I11761" t="s">
        <v>34</v>
      </c>
      <c r="J11761" t="s">
        <v>143</v>
      </c>
      <c r="K11761">
        <v>2</v>
      </c>
      <c r="L11761" s="2">
        <v>18000</v>
      </c>
      <c r="M11761">
        <v>15</v>
      </c>
      <c r="N11761" s="2">
        <v>36000</v>
      </c>
      <c r="O11761" s="2">
        <v>5400</v>
      </c>
      <c r="P11761" s="2">
        <v>30600</v>
      </c>
      <c r="Q11761" s="2">
        <v>18303.38</v>
      </c>
      <c r="R11761" s="2">
        <v>12296.62</v>
      </c>
      <c r="S11761" t="s">
        <v>53</v>
      </c>
      <c r="T11761" t="s">
        <v>90</v>
      </c>
      <c r="U11761" t="s">
        <v>91</v>
      </c>
      <c r="V11761" t="s">
        <v>39</v>
      </c>
      <c r="W11761" t="s">
        <v>92</v>
      </c>
      <c r="X11761" t="s">
        <v>97</v>
      </c>
      <c r="Y11761" t="s">
        <v>42</v>
      </c>
      <c r="Z11761" t="s">
        <v>43</v>
      </c>
      <c r="AA11761" t="s">
        <v>44</v>
      </c>
      <c r="AB11761" t="s">
        <v>44</v>
      </c>
    </row>
    <row r="11762" spans="1:28" x14ac:dyDescent="0.25">
      <c r="A11762" t="s">
        <v>16881</v>
      </c>
      <c r="B11762" s="1">
        <v>46232</v>
      </c>
      <c r="C11762" t="s">
        <v>1473</v>
      </c>
      <c r="D11762" t="s">
        <v>1474</v>
      </c>
      <c r="E11762">
        <v>20</v>
      </c>
      <c r="F11762" t="s">
        <v>48</v>
      </c>
      <c r="G11762" t="s">
        <v>60</v>
      </c>
      <c r="H11762" t="s">
        <v>61</v>
      </c>
      <c r="I11762" t="s">
        <v>62</v>
      </c>
      <c r="J11762" t="s">
        <v>63</v>
      </c>
      <c r="K11762">
        <v>1</v>
      </c>
      <c r="L11762" s="2">
        <v>3500</v>
      </c>
      <c r="M11762">
        <v>10</v>
      </c>
      <c r="N11762" s="2">
        <v>3500</v>
      </c>
      <c r="O11762" s="2">
        <v>350</v>
      </c>
      <c r="P11762" s="2">
        <v>3150</v>
      </c>
      <c r="Q11762" s="2">
        <v>2203.08</v>
      </c>
      <c r="R11762" s="2">
        <v>946.92</v>
      </c>
      <c r="S11762" t="s">
        <v>53</v>
      </c>
      <c r="T11762" t="s">
        <v>275</v>
      </c>
      <c r="U11762" t="s">
        <v>123</v>
      </c>
      <c r="V11762" t="s">
        <v>39</v>
      </c>
      <c r="W11762" t="s">
        <v>92</v>
      </c>
      <c r="X11762" t="s">
        <v>67</v>
      </c>
      <c r="Y11762" t="s">
        <v>56</v>
      </c>
      <c r="Z11762" t="s">
        <v>43</v>
      </c>
      <c r="AA11762" t="s">
        <v>44</v>
      </c>
      <c r="AB11762" t="s">
        <v>44</v>
      </c>
    </row>
    <row r="11763" spans="1:28" x14ac:dyDescent="0.25">
      <c r="A11763" t="s">
        <v>16882</v>
      </c>
      <c r="B11763" s="1">
        <v>46233</v>
      </c>
      <c r="C11763" t="s">
        <v>749</v>
      </c>
      <c r="D11763" t="s">
        <v>750</v>
      </c>
      <c r="E11763">
        <v>28</v>
      </c>
      <c r="F11763" t="s">
        <v>48</v>
      </c>
      <c r="G11763" t="s">
        <v>212</v>
      </c>
      <c r="H11763" t="s">
        <v>213</v>
      </c>
      <c r="I11763" t="s">
        <v>51</v>
      </c>
      <c r="J11763" t="s">
        <v>52</v>
      </c>
      <c r="K11763">
        <v>1</v>
      </c>
      <c r="L11763" s="2">
        <v>400</v>
      </c>
      <c r="M11763">
        <v>20</v>
      </c>
      <c r="N11763" s="2">
        <v>400</v>
      </c>
      <c r="O11763" s="2">
        <v>80</v>
      </c>
      <c r="P11763" s="2">
        <v>320</v>
      </c>
      <c r="Q11763" s="2">
        <v>205.33</v>
      </c>
      <c r="R11763" s="2">
        <v>114.67</v>
      </c>
      <c r="S11763" t="s">
        <v>64</v>
      </c>
      <c r="T11763" t="s">
        <v>263</v>
      </c>
      <c r="U11763" t="s">
        <v>91</v>
      </c>
      <c r="V11763" t="s">
        <v>39</v>
      </c>
      <c r="W11763" t="s">
        <v>66</v>
      </c>
      <c r="X11763" t="s">
        <v>41</v>
      </c>
      <c r="Y11763" t="s">
        <v>56</v>
      </c>
      <c r="Z11763" t="s">
        <v>508</v>
      </c>
      <c r="AA11763" t="s">
        <v>44</v>
      </c>
      <c r="AB11763" t="s">
        <v>44</v>
      </c>
    </row>
    <row r="11764" spans="1:28" x14ac:dyDescent="0.25">
      <c r="A11764" t="s">
        <v>16883</v>
      </c>
      <c r="B11764" s="1">
        <v>46233</v>
      </c>
      <c r="C11764" t="s">
        <v>4298</v>
      </c>
      <c r="D11764" t="s">
        <v>4299</v>
      </c>
      <c r="E11764">
        <v>37</v>
      </c>
      <c r="F11764" t="s">
        <v>48</v>
      </c>
      <c r="G11764" t="s">
        <v>298</v>
      </c>
      <c r="H11764" t="s">
        <v>299</v>
      </c>
      <c r="I11764" t="s">
        <v>103</v>
      </c>
      <c r="J11764" t="s">
        <v>104</v>
      </c>
      <c r="K11764">
        <v>1</v>
      </c>
      <c r="L11764" s="2">
        <v>700</v>
      </c>
      <c r="M11764">
        <v>5</v>
      </c>
      <c r="N11764" s="2">
        <v>700</v>
      </c>
      <c r="O11764" s="2">
        <v>35</v>
      </c>
      <c r="P11764" s="2">
        <v>665</v>
      </c>
      <c r="Q11764" s="2">
        <v>430.09</v>
      </c>
      <c r="R11764" s="2">
        <v>234.91</v>
      </c>
      <c r="S11764" t="s">
        <v>53</v>
      </c>
      <c r="T11764" t="s">
        <v>54</v>
      </c>
      <c r="U11764" t="s">
        <v>55</v>
      </c>
      <c r="V11764" t="s">
        <v>39</v>
      </c>
      <c r="W11764" t="s">
        <v>124</v>
      </c>
      <c r="X11764" t="s">
        <v>67</v>
      </c>
      <c r="Y11764" t="s">
        <v>56</v>
      </c>
      <c r="Z11764" t="s">
        <v>144</v>
      </c>
      <c r="AA11764" t="s">
        <v>44</v>
      </c>
      <c r="AB11764" t="s">
        <v>44</v>
      </c>
    </row>
    <row r="11765" spans="1:28" x14ac:dyDescent="0.25">
      <c r="A11765" t="s">
        <v>16884</v>
      </c>
      <c r="B11765" s="1">
        <v>46233</v>
      </c>
      <c r="C11765" t="s">
        <v>3167</v>
      </c>
      <c r="D11765" t="s">
        <v>3168</v>
      </c>
      <c r="E11765">
        <v>32</v>
      </c>
      <c r="F11765" t="s">
        <v>31</v>
      </c>
      <c r="G11765" t="s">
        <v>285</v>
      </c>
      <c r="H11765" t="s">
        <v>286</v>
      </c>
      <c r="I11765" t="s">
        <v>34</v>
      </c>
      <c r="J11765" t="s">
        <v>121</v>
      </c>
      <c r="K11765">
        <v>1</v>
      </c>
      <c r="L11765" s="2">
        <v>3200</v>
      </c>
      <c r="M11765">
        <v>30</v>
      </c>
      <c r="N11765" s="2">
        <v>3200</v>
      </c>
      <c r="O11765" s="2">
        <v>960</v>
      </c>
      <c r="P11765" s="2">
        <v>2240</v>
      </c>
      <c r="Q11765" s="2">
        <v>1742.55</v>
      </c>
      <c r="R11765" s="2">
        <v>497.45</v>
      </c>
      <c r="S11765" t="s">
        <v>53</v>
      </c>
      <c r="T11765" t="s">
        <v>122</v>
      </c>
      <c r="U11765" t="s">
        <v>123</v>
      </c>
      <c r="V11765" t="s">
        <v>39</v>
      </c>
      <c r="W11765" t="s">
        <v>137</v>
      </c>
      <c r="X11765" t="s">
        <v>97</v>
      </c>
      <c r="Y11765" t="s">
        <v>56</v>
      </c>
      <c r="Z11765" t="s">
        <v>43</v>
      </c>
      <c r="AA11765" t="s">
        <v>44</v>
      </c>
      <c r="AB11765" t="s">
        <v>44</v>
      </c>
    </row>
    <row r="11766" spans="1:28" x14ac:dyDescent="0.25">
      <c r="A11766" t="s">
        <v>16885</v>
      </c>
      <c r="B11766" s="1">
        <v>46233</v>
      </c>
      <c r="C11766" t="s">
        <v>10909</v>
      </c>
      <c r="D11766" t="s">
        <v>10910</v>
      </c>
      <c r="E11766">
        <v>23</v>
      </c>
      <c r="F11766" t="s">
        <v>48</v>
      </c>
      <c r="G11766" t="s">
        <v>88</v>
      </c>
      <c r="H11766" t="s">
        <v>89</v>
      </c>
      <c r="I11766" t="s">
        <v>62</v>
      </c>
      <c r="J11766" t="s">
        <v>63</v>
      </c>
      <c r="K11766">
        <v>2</v>
      </c>
      <c r="L11766" s="2">
        <v>4200</v>
      </c>
      <c r="M11766">
        <v>25</v>
      </c>
      <c r="N11766" s="2">
        <v>8400</v>
      </c>
      <c r="O11766" s="2">
        <v>2100</v>
      </c>
      <c r="P11766" s="2">
        <v>6300</v>
      </c>
      <c r="Q11766" s="2">
        <v>4266.62</v>
      </c>
      <c r="R11766" s="2">
        <v>2033.38</v>
      </c>
      <c r="S11766" t="s">
        <v>36</v>
      </c>
      <c r="T11766" t="s">
        <v>407</v>
      </c>
      <c r="U11766" t="s">
        <v>408</v>
      </c>
      <c r="V11766" t="s">
        <v>39</v>
      </c>
      <c r="W11766" t="s">
        <v>83</v>
      </c>
      <c r="X11766" t="s">
        <v>67</v>
      </c>
      <c r="Y11766" t="s">
        <v>56</v>
      </c>
      <c r="Z11766" t="s">
        <v>43</v>
      </c>
      <c r="AA11766" t="s">
        <v>44</v>
      </c>
      <c r="AB11766" t="s">
        <v>44</v>
      </c>
    </row>
    <row r="11767" spans="1:28" x14ac:dyDescent="0.25">
      <c r="A11767" t="s">
        <v>16886</v>
      </c>
      <c r="B11767" s="1">
        <v>46233</v>
      </c>
      <c r="C11767" t="s">
        <v>13839</v>
      </c>
      <c r="D11767" t="s">
        <v>13840</v>
      </c>
      <c r="E11767">
        <v>55</v>
      </c>
      <c r="F11767" t="s">
        <v>48</v>
      </c>
      <c r="G11767" t="s">
        <v>101</v>
      </c>
      <c r="H11767" t="s">
        <v>102</v>
      </c>
      <c r="I11767" t="s">
        <v>103</v>
      </c>
      <c r="J11767" t="s">
        <v>104</v>
      </c>
      <c r="K11767">
        <v>2</v>
      </c>
      <c r="L11767" s="2">
        <v>1800</v>
      </c>
      <c r="M11767">
        <v>5</v>
      </c>
      <c r="N11767" s="2">
        <v>3600</v>
      </c>
      <c r="O11767" s="2">
        <v>180</v>
      </c>
      <c r="P11767" s="2">
        <v>3420</v>
      </c>
      <c r="Q11767" s="2">
        <v>2297.13</v>
      </c>
      <c r="R11767" s="2">
        <v>1122.8699999999999</v>
      </c>
      <c r="S11767" t="s">
        <v>53</v>
      </c>
      <c r="T11767" t="s">
        <v>290</v>
      </c>
      <c r="U11767" t="s">
        <v>291</v>
      </c>
      <c r="V11767" t="s">
        <v>39</v>
      </c>
      <c r="W11767" t="s">
        <v>92</v>
      </c>
      <c r="X11767" t="s">
        <v>97</v>
      </c>
      <c r="Y11767" t="s">
        <v>56</v>
      </c>
      <c r="Z11767" t="s">
        <v>43</v>
      </c>
      <c r="AA11767" t="s">
        <v>44</v>
      </c>
      <c r="AB11767" t="s">
        <v>44</v>
      </c>
    </row>
    <row r="11768" spans="1:28" x14ac:dyDescent="0.25">
      <c r="A11768" t="s">
        <v>16887</v>
      </c>
      <c r="B11768" s="1">
        <v>46233</v>
      </c>
      <c r="C11768" t="s">
        <v>10926</v>
      </c>
      <c r="D11768" t="s">
        <v>10927</v>
      </c>
      <c r="E11768">
        <v>45</v>
      </c>
      <c r="F11768" t="s">
        <v>31</v>
      </c>
      <c r="G11768" t="s">
        <v>101</v>
      </c>
      <c r="H11768" t="s">
        <v>102</v>
      </c>
      <c r="I11768" t="s">
        <v>103</v>
      </c>
      <c r="J11768" t="s">
        <v>104</v>
      </c>
      <c r="K11768">
        <v>3</v>
      </c>
      <c r="L11768" s="2">
        <v>1800</v>
      </c>
      <c r="M11768">
        <v>15</v>
      </c>
      <c r="N11768" s="2">
        <v>5400</v>
      </c>
      <c r="O11768" s="2">
        <v>810</v>
      </c>
      <c r="P11768" s="2">
        <v>4590</v>
      </c>
      <c r="Q11768" s="2">
        <v>3139.8</v>
      </c>
      <c r="R11768" s="2">
        <v>1450.2</v>
      </c>
      <c r="S11768" t="s">
        <v>64</v>
      </c>
      <c r="T11768" t="s">
        <v>37</v>
      </c>
      <c r="U11768" t="s">
        <v>38</v>
      </c>
      <c r="V11768" t="s">
        <v>39</v>
      </c>
      <c r="W11768" t="s">
        <v>92</v>
      </c>
      <c r="X11768" t="s">
        <v>41</v>
      </c>
      <c r="Y11768" t="s">
        <v>56</v>
      </c>
      <c r="Z11768" t="s">
        <v>43</v>
      </c>
      <c r="AA11768" t="s">
        <v>44</v>
      </c>
      <c r="AB11768" t="s">
        <v>44</v>
      </c>
    </row>
    <row r="11769" spans="1:28" x14ac:dyDescent="0.25">
      <c r="A11769" t="s">
        <v>16888</v>
      </c>
      <c r="B11769" s="1">
        <v>46234</v>
      </c>
      <c r="C11769" t="s">
        <v>1109</v>
      </c>
      <c r="D11769" t="s">
        <v>1110</v>
      </c>
      <c r="E11769">
        <v>54</v>
      </c>
      <c r="F11769" t="s">
        <v>48</v>
      </c>
      <c r="G11769" t="s">
        <v>49</v>
      </c>
      <c r="H11769" t="s">
        <v>50</v>
      </c>
      <c r="I11769" t="s">
        <v>51</v>
      </c>
      <c r="J11769" t="s">
        <v>52</v>
      </c>
      <c r="K11769">
        <v>2</v>
      </c>
      <c r="L11769" s="2">
        <v>500</v>
      </c>
      <c r="M11769">
        <v>15</v>
      </c>
      <c r="N11769" s="2">
        <v>1000</v>
      </c>
      <c r="O11769" s="2">
        <v>150</v>
      </c>
      <c r="P11769" s="2">
        <v>850</v>
      </c>
      <c r="Q11769" s="2">
        <v>546.44000000000005</v>
      </c>
      <c r="R11769" s="2">
        <v>303.56</v>
      </c>
      <c r="S11769" t="s">
        <v>53</v>
      </c>
      <c r="T11769" t="s">
        <v>163</v>
      </c>
      <c r="U11769" t="s">
        <v>164</v>
      </c>
      <c r="V11769" t="s">
        <v>39</v>
      </c>
      <c r="W11769" t="s">
        <v>137</v>
      </c>
      <c r="X11769" t="s">
        <v>97</v>
      </c>
      <c r="Y11769" t="s">
        <v>84</v>
      </c>
      <c r="Z11769" t="s">
        <v>43</v>
      </c>
      <c r="AA11769" t="s">
        <v>44</v>
      </c>
      <c r="AB11769" t="s">
        <v>44</v>
      </c>
    </row>
    <row r="11770" spans="1:28" x14ac:dyDescent="0.25">
      <c r="A11770" t="s">
        <v>16889</v>
      </c>
      <c r="B11770" s="1">
        <v>46234</v>
      </c>
      <c r="C11770" t="s">
        <v>3513</v>
      </c>
      <c r="D11770" t="s">
        <v>3514</v>
      </c>
      <c r="E11770">
        <v>57</v>
      </c>
      <c r="F11770" t="s">
        <v>48</v>
      </c>
      <c r="G11770" t="s">
        <v>168</v>
      </c>
      <c r="H11770" t="s">
        <v>169</v>
      </c>
      <c r="I11770" t="s">
        <v>62</v>
      </c>
      <c r="J11770" t="s">
        <v>143</v>
      </c>
      <c r="K11770">
        <v>2</v>
      </c>
      <c r="L11770" s="2">
        <v>1800</v>
      </c>
      <c r="M11770">
        <v>15</v>
      </c>
      <c r="N11770" s="2">
        <v>3600</v>
      </c>
      <c r="O11770" s="2">
        <v>540</v>
      </c>
      <c r="P11770" s="2">
        <v>3060</v>
      </c>
      <c r="Q11770" s="2">
        <v>1750.23</v>
      </c>
      <c r="R11770" s="2">
        <v>1309.77</v>
      </c>
      <c r="S11770" t="s">
        <v>64</v>
      </c>
      <c r="T11770" t="s">
        <v>136</v>
      </c>
      <c r="U11770" t="s">
        <v>38</v>
      </c>
      <c r="V11770" t="s">
        <v>39</v>
      </c>
      <c r="W11770" t="s">
        <v>66</v>
      </c>
      <c r="X11770" t="s">
        <v>97</v>
      </c>
      <c r="Y11770" t="s">
        <v>56</v>
      </c>
      <c r="Z11770" t="s">
        <v>43</v>
      </c>
      <c r="AA11770" t="s">
        <v>44</v>
      </c>
      <c r="AB11770" t="s">
        <v>44</v>
      </c>
    </row>
    <row r="11771" spans="1:28" x14ac:dyDescent="0.25">
      <c r="A11771" t="s">
        <v>16890</v>
      </c>
      <c r="B11771" s="1">
        <v>46234</v>
      </c>
      <c r="C11771" t="s">
        <v>16891</v>
      </c>
      <c r="D11771" t="s">
        <v>16892</v>
      </c>
      <c r="E11771">
        <v>50</v>
      </c>
      <c r="F11771" t="s">
        <v>111</v>
      </c>
      <c r="G11771" t="s">
        <v>188</v>
      </c>
      <c r="H11771" t="s">
        <v>189</v>
      </c>
      <c r="I11771" t="s">
        <v>34</v>
      </c>
      <c r="J11771" t="s">
        <v>190</v>
      </c>
      <c r="K11771">
        <v>2</v>
      </c>
      <c r="L11771" s="2">
        <v>1800</v>
      </c>
      <c r="M11771">
        <v>15</v>
      </c>
      <c r="N11771" s="2">
        <v>3600</v>
      </c>
      <c r="O11771" s="2">
        <v>540</v>
      </c>
      <c r="P11771" s="2">
        <v>3060</v>
      </c>
      <c r="Q11771" s="2">
        <v>2172.2399999999998</v>
      </c>
      <c r="R11771" s="2">
        <v>887.76</v>
      </c>
      <c r="S11771" t="s">
        <v>64</v>
      </c>
      <c r="T11771" t="s">
        <v>90</v>
      </c>
      <c r="U11771" t="s">
        <v>91</v>
      </c>
      <c r="V11771" t="s">
        <v>39</v>
      </c>
      <c r="W11771" t="s">
        <v>124</v>
      </c>
      <c r="X11771" t="s">
        <v>41</v>
      </c>
      <c r="Y11771" t="s">
        <v>56</v>
      </c>
      <c r="Z11771" t="s">
        <v>508</v>
      </c>
      <c r="AA11771" t="s">
        <v>44</v>
      </c>
      <c r="AB11771" t="s">
        <v>44</v>
      </c>
    </row>
    <row r="11772" spans="1:28" x14ac:dyDescent="0.25">
      <c r="A11772" t="s">
        <v>16893</v>
      </c>
      <c r="B11772" s="1">
        <v>46234</v>
      </c>
      <c r="C11772" t="s">
        <v>3568</v>
      </c>
      <c r="D11772" t="s">
        <v>3569</v>
      </c>
      <c r="E11772">
        <v>37</v>
      </c>
      <c r="F11772" t="s">
        <v>31</v>
      </c>
      <c r="G11772" t="s">
        <v>176</v>
      </c>
      <c r="H11772" t="s">
        <v>177</v>
      </c>
      <c r="I11772" t="s">
        <v>34</v>
      </c>
      <c r="J11772" t="s">
        <v>35</v>
      </c>
      <c r="K11772">
        <v>2</v>
      </c>
      <c r="L11772" s="2">
        <v>6500</v>
      </c>
      <c r="M11772">
        <v>10</v>
      </c>
      <c r="N11772" s="2">
        <v>13000</v>
      </c>
      <c r="O11772" s="2">
        <v>1300</v>
      </c>
      <c r="P11772" s="2">
        <v>11700</v>
      </c>
      <c r="Q11772" s="2">
        <v>8845</v>
      </c>
      <c r="R11772" s="2">
        <v>2855</v>
      </c>
      <c r="S11772" t="s">
        <v>53</v>
      </c>
      <c r="T11772" t="s">
        <v>54</v>
      </c>
      <c r="U11772" t="s">
        <v>55</v>
      </c>
      <c r="V11772" t="s">
        <v>39</v>
      </c>
      <c r="W11772" t="s">
        <v>124</v>
      </c>
      <c r="X11772" t="s">
        <v>97</v>
      </c>
      <c r="Y11772" t="s">
        <v>56</v>
      </c>
      <c r="Z11772" t="s">
        <v>508</v>
      </c>
      <c r="AA11772" t="s">
        <v>44</v>
      </c>
      <c r="AB11772" t="s">
        <v>44</v>
      </c>
    </row>
    <row r="11773" spans="1:28" x14ac:dyDescent="0.25">
      <c r="A11773" t="s">
        <v>16894</v>
      </c>
      <c r="B11773" s="1">
        <v>46234</v>
      </c>
      <c r="C11773" t="s">
        <v>5684</v>
      </c>
      <c r="D11773" t="s">
        <v>5685</v>
      </c>
      <c r="E11773">
        <v>20</v>
      </c>
      <c r="F11773" t="s">
        <v>31</v>
      </c>
      <c r="G11773" t="s">
        <v>112</v>
      </c>
      <c r="H11773" t="s">
        <v>113</v>
      </c>
      <c r="I11773" t="s">
        <v>103</v>
      </c>
      <c r="J11773" t="s">
        <v>104</v>
      </c>
      <c r="K11773">
        <v>4</v>
      </c>
      <c r="L11773" s="2">
        <v>650</v>
      </c>
      <c r="M11773">
        <v>20</v>
      </c>
      <c r="N11773" s="2">
        <v>2600</v>
      </c>
      <c r="O11773" s="2">
        <v>520</v>
      </c>
      <c r="P11773" s="2">
        <v>2080</v>
      </c>
      <c r="Q11773" s="2">
        <v>1447.21</v>
      </c>
      <c r="R11773" s="2">
        <v>632.79</v>
      </c>
      <c r="S11773" t="s">
        <v>53</v>
      </c>
      <c r="T11773" t="s">
        <v>65</v>
      </c>
      <c r="U11773" t="s">
        <v>65</v>
      </c>
      <c r="V11773" t="s">
        <v>39</v>
      </c>
      <c r="W11773" t="s">
        <v>83</v>
      </c>
      <c r="X11773" t="s">
        <v>67</v>
      </c>
      <c r="Y11773" t="s">
        <v>56</v>
      </c>
      <c r="Z11773" t="s">
        <v>43</v>
      </c>
      <c r="AA11773" t="s">
        <v>44</v>
      </c>
      <c r="AB11773" t="s">
        <v>44</v>
      </c>
    </row>
    <row r="11774" spans="1:28" x14ac:dyDescent="0.25">
      <c r="A11774" t="s">
        <v>16895</v>
      </c>
      <c r="B11774" s="1">
        <v>46234</v>
      </c>
      <c r="C11774" t="s">
        <v>11042</v>
      </c>
      <c r="D11774" t="s">
        <v>11043</v>
      </c>
      <c r="E11774">
        <v>26</v>
      </c>
      <c r="F11774" t="s">
        <v>31</v>
      </c>
      <c r="G11774" t="s">
        <v>318</v>
      </c>
      <c r="H11774" t="s">
        <v>319</v>
      </c>
      <c r="I11774" t="s">
        <v>34</v>
      </c>
      <c r="J11774" t="s">
        <v>190</v>
      </c>
      <c r="K11774">
        <v>1</v>
      </c>
      <c r="L11774" s="2">
        <v>2500</v>
      </c>
      <c r="M11774">
        <v>5</v>
      </c>
      <c r="N11774" s="2">
        <v>2500</v>
      </c>
      <c r="O11774" s="2">
        <v>125</v>
      </c>
      <c r="P11774" s="2">
        <v>2375</v>
      </c>
      <c r="Q11774" s="2">
        <v>1601.46</v>
      </c>
      <c r="R11774" s="2">
        <v>773.54</v>
      </c>
      <c r="S11774" t="s">
        <v>53</v>
      </c>
      <c r="T11774" t="s">
        <v>37</v>
      </c>
      <c r="U11774" t="s">
        <v>38</v>
      </c>
      <c r="V11774" t="s">
        <v>39</v>
      </c>
      <c r="W11774" t="s">
        <v>124</v>
      </c>
      <c r="X11774" t="s">
        <v>67</v>
      </c>
      <c r="Y11774" t="s">
        <v>56</v>
      </c>
      <c r="Z11774" t="s">
        <v>508</v>
      </c>
      <c r="AA11774" t="s">
        <v>44</v>
      </c>
      <c r="AB11774" t="s">
        <v>44</v>
      </c>
    </row>
    <row r="11775" spans="1:28" x14ac:dyDescent="0.25">
      <c r="A11775" t="s">
        <v>16896</v>
      </c>
      <c r="B11775" s="1">
        <v>46234</v>
      </c>
      <c r="C11775" t="s">
        <v>1963</v>
      </c>
      <c r="D11775" t="s">
        <v>1964</v>
      </c>
      <c r="E11775">
        <v>42</v>
      </c>
      <c r="F11775" t="s">
        <v>48</v>
      </c>
      <c r="G11775" t="s">
        <v>217</v>
      </c>
      <c r="H11775" t="s">
        <v>218</v>
      </c>
      <c r="I11775" t="s">
        <v>34</v>
      </c>
      <c r="J11775" t="s">
        <v>130</v>
      </c>
      <c r="K11775">
        <v>4</v>
      </c>
      <c r="L11775" s="2">
        <v>28000</v>
      </c>
      <c r="M11775">
        <v>10</v>
      </c>
      <c r="N11775" s="2">
        <v>112000</v>
      </c>
      <c r="O11775" s="2">
        <v>11200</v>
      </c>
      <c r="P11775" s="2">
        <v>100800</v>
      </c>
      <c r="Q11775" s="2">
        <v>55459.4</v>
      </c>
      <c r="R11775" s="2">
        <v>45340.6</v>
      </c>
      <c r="S11775" t="s">
        <v>64</v>
      </c>
      <c r="T11775" t="s">
        <v>398</v>
      </c>
      <c r="U11775" t="s">
        <v>399</v>
      </c>
      <c r="V11775" t="s">
        <v>39</v>
      </c>
      <c r="W11775" t="s">
        <v>92</v>
      </c>
      <c r="X11775" t="s">
        <v>97</v>
      </c>
      <c r="Y11775" t="s">
        <v>56</v>
      </c>
      <c r="Z11775" t="s">
        <v>43</v>
      </c>
      <c r="AA11775" t="s">
        <v>44</v>
      </c>
      <c r="AB11775" t="s">
        <v>44</v>
      </c>
    </row>
    <row r="11776" spans="1:28" x14ac:dyDescent="0.25">
      <c r="A11776" t="s">
        <v>16897</v>
      </c>
      <c r="B11776" s="1">
        <v>46234</v>
      </c>
      <c r="C11776" t="s">
        <v>7910</v>
      </c>
      <c r="D11776" t="s">
        <v>7911</v>
      </c>
      <c r="E11776">
        <v>42</v>
      </c>
      <c r="F11776" t="s">
        <v>31</v>
      </c>
      <c r="G11776" t="s">
        <v>81</v>
      </c>
      <c r="H11776" t="s">
        <v>82</v>
      </c>
      <c r="I11776" t="s">
        <v>51</v>
      </c>
      <c r="J11776" t="s">
        <v>52</v>
      </c>
      <c r="K11776">
        <v>1</v>
      </c>
      <c r="L11776" s="2">
        <v>600</v>
      </c>
      <c r="M11776">
        <v>5</v>
      </c>
      <c r="N11776" s="2">
        <v>600</v>
      </c>
      <c r="O11776" s="2">
        <v>30</v>
      </c>
      <c r="P11776" s="2">
        <v>570</v>
      </c>
      <c r="Q11776" s="2">
        <v>340.15</v>
      </c>
      <c r="R11776" s="2">
        <v>229.85</v>
      </c>
      <c r="S11776" t="s">
        <v>64</v>
      </c>
      <c r="T11776" t="s">
        <v>54</v>
      </c>
      <c r="U11776" t="s">
        <v>55</v>
      </c>
      <c r="V11776" t="s">
        <v>39</v>
      </c>
      <c r="W11776" t="s">
        <v>124</v>
      </c>
      <c r="X11776" t="s">
        <v>97</v>
      </c>
      <c r="Y11776" t="s">
        <v>56</v>
      </c>
      <c r="Z11776" t="s">
        <v>107</v>
      </c>
      <c r="AA11776" t="s">
        <v>44</v>
      </c>
      <c r="AB11776" t="s">
        <v>44</v>
      </c>
    </row>
    <row r="11777" spans="1:28" x14ac:dyDescent="0.25">
      <c r="A11777" t="s">
        <v>16898</v>
      </c>
      <c r="B11777" s="1">
        <v>46234</v>
      </c>
      <c r="C11777" t="s">
        <v>11603</v>
      </c>
      <c r="D11777" t="s">
        <v>11604</v>
      </c>
      <c r="E11777">
        <v>21</v>
      </c>
      <c r="F11777" t="s">
        <v>31</v>
      </c>
      <c r="G11777" t="s">
        <v>227</v>
      </c>
      <c r="H11777" t="s">
        <v>228</v>
      </c>
      <c r="I11777" t="s">
        <v>74</v>
      </c>
      <c r="J11777" t="s">
        <v>75</v>
      </c>
      <c r="K11777">
        <v>5</v>
      </c>
      <c r="L11777" s="2">
        <v>1400</v>
      </c>
      <c r="M11777">
        <v>5</v>
      </c>
      <c r="N11777" s="2">
        <v>7000</v>
      </c>
      <c r="O11777" s="2">
        <v>350</v>
      </c>
      <c r="P11777" s="2">
        <v>6650</v>
      </c>
      <c r="Q11777" s="2">
        <v>4480.28</v>
      </c>
      <c r="R11777" s="2">
        <v>2169.7199999999998</v>
      </c>
      <c r="S11777" t="s">
        <v>53</v>
      </c>
      <c r="T11777" t="s">
        <v>163</v>
      </c>
      <c r="U11777" t="s">
        <v>164</v>
      </c>
      <c r="V11777" t="s">
        <v>39</v>
      </c>
      <c r="W11777" t="s">
        <v>40</v>
      </c>
      <c r="X11777" t="s">
        <v>97</v>
      </c>
      <c r="Y11777" t="s">
        <v>56</v>
      </c>
      <c r="Z11777" t="s">
        <v>43</v>
      </c>
      <c r="AA11777" t="s">
        <v>44</v>
      </c>
      <c r="AB11777" t="s">
        <v>44</v>
      </c>
    </row>
    <row r="11778" spans="1:28" x14ac:dyDescent="0.25">
      <c r="A11778" t="s">
        <v>16899</v>
      </c>
      <c r="B11778" s="1">
        <v>46234</v>
      </c>
      <c r="C11778" t="s">
        <v>898</v>
      </c>
      <c r="D11778" t="s">
        <v>899</v>
      </c>
      <c r="E11778">
        <v>52</v>
      </c>
      <c r="F11778" t="s">
        <v>31</v>
      </c>
      <c r="G11778" t="s">
        <v>158</v>
      </c>
      <c r="H11778" t="s">
        <v>159</v>
      </c>
      <c r="I11778" t="s">
        <v>51</v>
      </c>
      <c r="J11778" t="s">
        <v>52</v>
      </c>
      <c r="K11778">
        <v>1</v>
      </c>
      <c r="L11778" s="2">
        <v>650</v>
      </c>
      <c r="M11778">
        <v>5</v>
      </c>
      <c r="N11778" s="2">
        <v>650</v>
      </c>
      <c r="O11778" s="2">
        <v>32.5</v>
      </c>
      <c r="P11778" s="2">
        <v>617.5</v>
      </c>
      <c r="Q11778" s="2">
        <v>403.16</v>
      </c>
      <c r="R11778" s="2">
        <v>214.34</v>
      </c>
      <c r="S11778" t="s">
        <v>36</v>
      </c>
      <c r="T11778" t="s">
        <v>178</v>
      </c>
      <c r="U11778" t="s">
        <v>154</v>
      </c>
      <c r="V11778" t="s">
        <v>39</v>
      </c>
      <c r="W11778" t="s">
        <v>83</v>
      </c>
      <c r="X11778" t="s">
        <v>41</v>
      </c>
      <c r="Y11778" t="s">
        <v>56</v>
      </c>
      <c r="Z11778" t="s">
        <v>508</v>
      </c>
      <c r="AA11778" t="s">
        <v>44</v>
      </c>
      <c r="AB11778" t="s">
        <v>44</v>
      </c>
    </row>
    <row r="11779" spans="1:28" x14ac:dyDescent="0.25">
      <c r="A11779" t="s">
        <v>16900</v>
      </c>
      <c r="B11779" s="1">
        <v>46234</v>
      </c>
      <c r="C11779" t="s">
        <v>29</v>
      </c>
      <c r="D11779" t="s">
        <v>30</v>
      </c>
      <c r="E11779">
        <v>19</v>
      </c>
      <c r="F11779" t="s">
        <v>48</v>
      </c>
      <c r="G11779" t="s">
        <v>207</v>
      </c>
      <c r="H11779" t="s">
        <v>208</v>
      </c>
      <c r="I11779" t="s">
        <v>34</v>
      </c>
      <c r="J11779" t="s">
        <v>143</v>
      </c>
      <c r="K11779">
        <v>1</v>
      </c>
      <c r="L11779" s="2">
        <v>18000</v>
      </c>
      <c r="M11779">
        <v>25</v>
      </c>
      <c r="N11779" s="2">
        <v>18000</v>
      </c>
      <c r="O11779" s="2">
        <v>4500</v>
      </c>
      <c r="P11779" s="2">
        <v>13500</v>
      </c>
      <c r="Q11779" s="2">
        <v>10813.79</v>
      </c>
      <c r="R11779" s="2">
        <v>2686.21</v>
      </c>
      <c r="S11779" t="s">
        <v>36</v>
      </c>
      <c r="T11779" t="s">
        <v>163</v>
      </c>
      <c r="U11779" t="s">
        <v>164</v>
      </c>
      <c r="V11779" t="s">
        <v>39</v>
      </c>
      <c r="W11779" t="s">
        <v>137</v>
      </c>
      <c r="X11779" t="s">
        <v>97</v>
      </c>
      <c r="Y11779" t="s">
        <v>56</v>
      </c>
      <c r="Z11779" t="s">
        <v>43</v>
      </c>
      <c r="AA11779" t="s">
        <v>68</v>
      </c>
      <c r="AB11779" t="s">
        <v>44</v>
      </c>
    </row>
    <row r="11780" spans="1:28" x14ac:dyDescent="0.25">
      <c r="A11780" t="s">
        <v>16901</v>
      </c>
      <c r="B11780" s="1">
        <v>46234</v>
      </c>
      <c r="C11780" t="s">
        <v>12163</v>
      </c>
      <c r="D11780" t="s">
        <v>12164</v>
      </c>
      <c r="E11780">
        <v>44</v>
      </c>
      <c r="F11780" t="s">
        <v>48</v>
      </c>
      <c r="G11780" t="s">
        <v>112</v>
      </c>
      <c r="H11780" t="s">
        <v>113</v>
      </c>
      <c r="I11780" t="s">
        <v>103</v>
      </c>
      <c r="J11780" t="s">
        <v>104</v>
      </c>
      <c r="K11780">
        <v>2</v>
      </c>
      <c r="L11780" s="2">
        <v>650</v>
      </c>
      <c r="M11780">
        <v>15</v>
      </c>
      <c r="N11780" s="2">
        <v>1300</v>
      </c>
      <c r="O11780" s="2">
        <v>195</v>
      </c>
      <c r="P11780" s="2">
        <v>1105</v>
      </c>
      <c r="Q11780" s="2">
        <v>690.26</v>
      </c>
      <c r="R11780" s="2">
        <v>414.74</v>
      </c>
      <c r="S11780" t="s">
        <v>36</v>
      </c>
      <c r="T11780" t="s">
        <v>263</v>
      </c>
      <c r="U11780" t="s">
        <v>91</v>
      </c>
      <c r="V11780" t="s">
        <v>39</v>
      </c>
      <c r="W11780" t="s">
        <v>137</v>
      </c>
      <c r="X11780" t="s">
        <v>97</v>
      </c>
      <c r="Y11780" t="s">
        <v>84</v>
      </c>
      <c r="Z11780" t="s">
        <v>43</v>
      </c>
      <c r="AA11780" t="s">
        <v>44</v>
      </c>
      <c r="AB11780" t="s">
        <v>44</v>
      </c>
    </row>
    <row r="11781" spans="1:28" x14ac:dyDescent="0.25">
      <c r="A11781" t="s">
        <v>16902</v>
      </c>
      <c r="B11781" s="1">
        <v>46235</v>
      </c>
      <c r="C11781" t="s">
        <v>8118</v>
      </c>
      <c r="D11781" t="s">
        <v>8119</v>
      </c>
      <c r="E11781">
        <v>46</v>
      </c>
      <c r="F11781" t="s">
        <v>48</v>
      </c>
      <c r="G11781" t="s">
        <v>298</v>
      </c>
      <c r="H11781" t="s">
        <v>299</v>
      </c>
      <c r="I11781" t="s">
        <v>103</v>
      </c>
      <c r="J11781" t="s">
        <v>104</v>
      </c>
      <c r="K11781">
        <v>1</v>
      </c>
      <c r="L11781" s="2">
        <v>700</v>
      </c>
      <c r="M11781">
        <v>10</v>
      </c>
      <c r="N11781" s="2">
        <v>700</v>
      </c>
      <c r="O11781" s="2">
        <v>70</v>
      </c>
      <c r="P11781" s="2">
        <v>630</v>
      </c>
      <c r="Q11781" s="2">
        <v>455.72</v>
      </c>
      <c r="R11781" s="2">
        <v>174.28</v>
      </c>
      <c r="S11781" t="s">
        <v>53</v>
      </c>
      <c r="T11781" t="s">
        <v>54</v>
      </c>
      <c r="U11781" t="s">
        <v>55</v>
      </c>
      <c r="V11781" t="s">
        <v>39</v>
      </c>
      <c r="W11781" t="s">
        <v>92</v>
      </c>
      <c r="X11781" t="s">
        <v>97</v>
      </c>
      <c r="Y11781" t="s">
        <v>56</v>
      </c>
      <c r="Z11781" t="s">
        <v>43</v>
      </c>
      <c r="AA11781" t="s">
        <v>44</v>
      </c>
      <c r="AB11781" t="s">
        <v>44</v>
      </c>
    </row>
    <row r="11782" spans="1:28" x14ac:dyDescent="0.25">
      <c r="A11782" t="s">
        <v>16903</v>
      </c>
      <c r="B11782" s="1">
        <v>46235</v>
      </c>
      <c r="C11782" t="s">
        <v>5594</v>
      </c>
      <c r="D11782" t="s">
        <v>5595</v>
      </c>
      <c r="E11782">
        <v>51</v>
      </c>
      <c r="F11782" t="s">
        <v>48</v>
      </c>
      <c r="G11782" t="s">
        <v>202</v>
      </c>
      <c r="H11782" t="s">
        <v>203</v>
      </c>
      <c r="I11782" t="s">
        <v>103</v>
      </c>
      <c r="J11782" t="s">
        <v>104</v>
      </c>
      <c r="K11782">
        <v>3</v>
      </c>
      <c r="L11782" s="2">
        <v>550</v>
      </c>
      <c r="M11782">
        <v>0</v>
      </c>
      <c r="N11782" s="2">
        <v>1650</v>
      </c>
      <c r="O11782" s="2">
        <v>0</v>
      </c>
      <c r="P11782" s="2">
        <v>1650</v>
      </c>
      <c r="Q11782" s="2">
        <v>1051.49</v>
      </c>
      <c r="R11782" s="2">
        <v>598.51</v>
      </c>
      <c r="S11782" t="s">
        <v>53</v>
      </c>
      <c r="T11782" t="s">
        <v>136</v>
      </c>
      <c r="U11782" t="s">
        <v>38</v>
      </c>
      <c r="V11782" t="s">
        <v>39</v>
      </c>
      <c r="W11782" t="s">
        <v>124</v>
      </c>
      <c r="X11782" t="s">
        <v>97</v>
      </c>
      <c r="Y11782" t="s">
        <v>56</v>
      </c>
      <c r="Z11782" t="s">
        <v>43</v>
      </c>
      <c r="AA11782" t="s">
        <v>44</v>
      </c>
      <c r="AB11782" t="s">
        <v>44</v>
      </c>
    </row>
    <row r="11783" spans="1:28" x14ac:dyDescent="0.25">
      <c r="A11783" t="s">
        <v>16904</v>
      </c>
      <c r="B11783" s="1">
        <v>46235</v>
      </c>
      <c r="C11783" t="s">
        <v>7653</v>
      </c>
      <c r="D11783" t="s">
        <v>7654</v>
      </c>
      <c r="E11783">
        <v>38</v>
      </c>
      <c r="F11783" t="s">
        <v>48</v>
      </c>
      <c r="G11783" t="s">
        <v>298</v>
      </c>
      <c r="H11783" t="s">
        <v>299</v>
      </c>
      <c r="I11783" t="s">
        <v>103</v>
      </c>
      <c r="J11783" t="s">
        <v>104</v>
      </c>
      <c r="K11783">
        <v>5</v>
      </c>
      <c r="L11783" s="2">
        <v>700</v>
      </c>
      <c r="M11783">
        <v>10</v>
      </c>
      <c r="N11783" s="2">
        <v>3500</v>
      </c>
      <c r="O11783" s="2">
        <v>350</v>
      </c>
      <c r="P11783" s="2">
        <v>3150</v>
      </c>
      <c r="Q11783" s="2">
        <v>2102.19</v>
      </c>
      <c r="R11783" s="2">
        <v>1047.81</v>
      </c>
      <c r="S11783" t="s">
        <v>53</v>
      </c>
      <c r="T11783" t="s">
        <v>96</v>
      </c>
      <c r="U11783" t="s">
        <v>96</v>
      </c>
      <c r="V11783" t="s">
        <v>39</v>
      </c>
      <c r="W11783" t="s">
        <v>137</v>
      </c>
      <c r="X11783" t="s">
        <v>97</v>
      </c>
      <c r="Y11783" t="s">
        <v>56</v>
      </c>
      <c r="Z11783" t="s">
        <v>223</v>
      </c>
      <c r="AA11783" t="s">
        <v>44</v>
      </c>
      <c r="AB11783" t="s">
        <v>44</v>
      </c>
    </row>
    <row r="11784" spans="1:28" x14ac:dyDescent="0.25">
      <c r="A11784" t="s">
        <v>16905</v>
      </c>
      <c r="B11784" s="1">
        <v>46235</v>
      </c>
      <c r="C11784" t="s">
        <v>1109</v>
      </c>
      <c r="D11784" t="s">
        <v>1110</v>
      </c>
      <c r="E11784">
        <v>33</v>
      </c>
      <c r="F11784" t="s">
        <v>48</v>
      </c>
      <c r="G11784" t="s">
        <v>280</v>
      </c>
      <c r="H11784" t="s">
        <v>281</v>
      </c>
      <c r="I11784" t="s">
        <v>62</v>
      </c>
      <c r="J11784" t="s">
        <v>190</v>
      </c>
      <c r="K11784">
        <v>3</v>
      </c>
      <c r="L11784" s="2">
        <v>700</v>
      </c>
      <c r="M11784">
        <v>5</v>
      </c>
      <c r="N11784" s="2">
        <v>2100</v>
      </c>
      <c r="O11784" s="2">
        <v>105</v>
      </c>
      <c r="P11784" s="2">
        <v>1995</v>
      </c>
      <c r="Q11784" s="2">
        <v>1419.81</v>
      </c>
      <c r="R11784" s="2">
        <v>575.19000000000005</v>
      </c>
      <c r="S11784" t="s">
        <v>53</v>
      </c>
      <c r="T11784" t="s">
        <v>407</v>
      </c>
      <c r="U11784" t="s">
        <v>408</v>
      </c>
      <c r="V11784" t="s">
        <v>39</v>
      </c>
      <c r="W11784" t="s">
        <v>40</v>
      </c>
      <c r="X11784" t="s">
        <v>41</v>
      </c>
      <c r="Y11784" t="s">
        <v>42</v>
      </c>
      <c r="Z11784" t="s">
        <v>43</v>
      </c>
      <c r="AA11784" t="s">
        <v>44</v>
      </c>
      <c r="AB11784" t="s">
        <v>44</v>
      </c>
    </row>
    <row r="11785" spans="1:28" x14ac:dyDescent="0.25">
      <c r="A11785" t="s">
        <v>16906</v>
      </c>
      <c r="B11785" s="1">
        <v>46235</v>
      </c>
      <c r="C11785" t="s">
        <v>2054</v>
      </c>
      <c r="D11785" t="s">
        <v>2055</v>
      </c>
      <c r="E11785">
        <v>45</v>
      </c>
      <c r="F11785" t="s">
        <v>31</v>
      </c>
      <c r="G11785" t="s">
        <v>212</v>
      </c>
      <c r="H11785" t="s">
        <v>213</v>
      </c>
      <c r="I11785" t="s">
        <v>51</v>
      </c>
      <c r="J11785" t="s">
        <v>52</v>
      </c>
      <c r="K11785">
        <v>1</v>
      </c>
      <c r="L11785" s="2">
        <v>400</v>
      </c>
      <c r="M11785">
        <v>10</v>
      </c>
      <c r="N11785" s="2">
        <v>400</v>
      </c>
      <c r="O11785" s="2">
        <v>40</v>
      </c>
      <c r="P11785" s="2">
        <v>360</v>
      </c>
      <c r="Q11785" s="2">
        <v>251.22</v>
      </c>
      <c r="R11785" s="2">
        <v>108.78</v>
      </c>
      <c r="S11785" t="s">
        <v>36</v>
      </c>
      <c r="T11785" t="s">
        <v>222</v>
      </c>
      <c r="U11785" t="s">
        <v>38</v>
      </c>
      <c r="V11785" t="s">
        <v>39</v>
      </c>
      <c r="W11785" t="s">
        <v>92</v>
      </c>
      <c r="X11785" t="s">
        <v>67</v>
      </c>
      <c r="Y11785" t="s">
        <v>42</v>
      </c>
      <c r="Z11785" t="s">
        <v>508</v>
      </c>
      <c r="AA11785" t="s">
        <v>44</v>
      </c>
      <c r="AB11785" t="s">
        <v>44</v>
      </c>
    </row>
    <row r="11786" spans="1:28" x14ac:dyDescent="0.25">
      <c r="A11786" t="s">
        <v>16907</v>
      </c>
      <c r="B11786" s="1">
        <v>46235</v>
      </c>
      <c r="C11786" t="s">
        <v>761</v>
      </c>
      <c r="D11786" t="s">
        <v>762</v>
      </c>
      <c r="E11786">
        <v>24</v>
      </c>
      <c r="F11786" t="s">
        <v>111</v>
      </c>
      <c r="G11786" t="s">
        <v>60</v>
      </c>
      <c r="H11786" t="s">
        <v>61</v>
      </c>
      <c r="I11786" t="s">
        <v>62</v>
      </c>
      <c r="J11786" t="s">
        <v>63</v>
      </c>
      <c r="K11786">
        <v>3</v>
      </c>
      <c r="L11786" s="2">
        <v>3500</v>
      </c>
      <c r="M11786">
        <v>20</v>
      </c>
      <c r="N11786" s="2">
        <v>10500</v>
      </c>
      <c r="O11786" s="2">
        <v>2100</v>
      </c>
      <c r="P11786" s="2">
        <v>8400</v>
      </c>
      <c r="Q11786" s="2">
        <v>6478.27</v>
      </c>
      <c r="R11786" s="2">
        <v>1921.73</v>
      </c>
      <c r="S11786" t="s">
        <v>36</v>
      </c>
      <c r="T11786" t="s">
        <v>275</v>
      </c>
      <c r="U11786" t="s">
        <v>123</v>
      </c>
      <c r="V11786" t="s">
        <v>39</v>
      </c>
      <c r="W11786" t="s">
        <v>92</v>
      </c>
      <c r="X11786" t="s">
        <v>41</v>
      </c>
      <c r="Y11786" t="s">
        <v>84</v>
      </c>
      <c r="Z11786" t="s">
        <v>43</v>
      </c>
      <c r="AA11786" t="s">
        <v>44</v>
      </c>
      <c r="AB11786" t="s">
        <v>44</v>
      </c>
    </row>
    <row r="11787" spans="1:28" x14ac:dyDescent="0.25">
      <c r="A11787" t="s">
        <v>16908</v>
      </c>
      <c r="B11787" s="1">
        <v>46235</v>
      </c>
      <c r="C11787" t="s">
        <v>8127</v>
      </c>
      <c r="D11787" t="s">
        <v>8128</v>
      </c>
      <c r="E11787">
        <v>35</v>
      </c>
      <c r="F11787" t="s">
        <v>48</v>
      </c>
      <c r="G11787" t="s">
        <v>128</v>
      </c>
      <c r="H11787" t="s">
        <v>129</v>
      </c>
      <c r="I11787" t="s">
        <v>74</v>
      </c>
      <c r="J11787" t="s">
        <v>130</v>
      </c>
      <c r="K11787">
        <v>4</v>
      </c>
      <c r="L11787" s="2">
        <v>1700</v>
      </c>
      <c r="M11787">
        <v>0</v>
      </c>
      <c r="N11787" s="2">
        <v>6800</v>
      </c>
      <c r="O11787" s="2">
        <v>0</v>
      </c>
      <c r="P11787" s="2">
        <v>6800</v>
      </c>
      <c r="Q11787" s="2">
        <v>5381.54</v>
      </c>
      <c r="R11787" s="2">
        <v>1418.46</v>
      </c>
      <c r="S11787" t="s">
        <v>36</v>
      </c>
      <c r="T11787" t="s">
        <v>275</v>
      </c>
      <c r="U11787" t="s">
        <v>123</v>
      </c>
      <c r="V11787" t="s">
        <v>39</v>
      </c>
      <c r="W11787" t="s">
        <v>83</v>
      </c>
      <c r="X11787" t="s">
        <v>41</v>
      </c>
      <c r="Y11787" t="s">
        <v>42</v>
      </c>
      <c r="Z11787" t="s">
        <v>43</v>
      </c>
      <c r="AA11787" t="s">
        <v>44</v>
      </c>
      <c r="AB11787" t="s">
        <v>44</v>
      </c>
    </row>
    <row r="11788" spans="1:28" x14ac:dyDescent="0.25">
      <c r="A11788" t="s">
        <v>16909</v>
      </c>
      <c r="B11788" s="1">
        <v>46236</v>
      </c>
      <c r="C11788" t="s">
        <v>5207</v>
      </c>
      <c r="D11788" t="s">
        <v>5208</v>
      </c>
      <c r="E11788">
        <v>34</v>
      </c>
      <c r="F11788" t="s">
        <v>48</v>
      </c>
      <c r="G11788" t="s">
        <v>280</v>
      </c>
      <c r="H11788" t="s">
        <v>281</v>
      </c>
      <c r="I11788" t="s">
        <v>62</v>
      </c>
      <c r="J11788" t="s">
        <v>190</v>
      </c>
      <c r="K11788">
        <v>2</v>
      </c>
      <c r="L11788" s="2">
        <v>700</v>
      </c>
      <c r="M11788">
        <v>5</v>
      </c>
      <c r="N11788" s="2">
        <v>1400</v>
      </c>
      <c r="O11788" s="2">
        <v>70</v>
      </c>
      <c r="P11788" s="2">
        <v>1330</v>
      </c>
      <c r="Q11788" s="2">
        <v>1033.3</v>
      </c>
      <c r="R11788" s="2">
        <v>296.7</v>
      </c>
      <c r="S11788" t="s">
        <v>64</v>
      </c>
      <c r="T11788" t="s">
        <v>37</v>
      </c>
      <c r="U11788" t="s">
        <v>38</v>
      </c>
      <c r="V11788" t="s">
        <v>39</v>
      </c>
      <c r="W11788" t="s">
        <v>40</v>
      </c>
      <c r="X11788" t="s">
        <v>97</v>
      </c>
      <c r="Y11788" t="s">
        <v>42</v>
      </c>
      <c r="Z11788" t="s">
        <v>43</v>
      </c>
      <c r="AA11788" t="s">
        <v>44</v>
      </c>
      <c r="AB11788" t="s">
        <v>44</v>
      </c>
    </row>
    <row r="11789" spans="1:28" x14ac:dyDescent="0.25">
      <c r="A11789" t="s">
        <v>16910</v>
      </c>
      <c r="B11789" s="1">
        <v>46236</v>
      </c>
      <c r="C11789" t="s">
        <v>8859</v>
      </c>
      <c r="D11789" t="s">
        <v>8860</v>
      </c>
      <c r="E11789">
        <v>48</v>
      </c>
      <c r="F11789" t="s">
        <v>48</v>
      </c>
      <c r="G11789" t="s">
        <v>280</v>
      </c>
      <c r="H11789" t="s">
        <v>281</v>
      </c>
      <c r="I11789" t="s">
        <v>62</v>
      </c>
      <c r="J11789" t="s">
        <v>190</v>
      </c>
      <c r="K11789">
        <v>2</v>
      </c>
      <c r="L11789" s="2">
        <v>700</v>
      </c>
      <c r="M11789">
        <v>25</v>
      </c>
      <c r="N11789" s="2">
        <v>1400</v>
      </c>
      <c r="O11789" s="2">
        <v>350</v>
      </c>
      <c r="P11789" s="2">
        <v>1050</v>
      </c>
      <c r="Q11789" s="2">
        <v>596.77</v>
      </c>
      <c r="R11789" s="2">
        <v>453.23</v>
      </c>
      <c r="S11789" t="s">
        <v>53</v>
      </c>
      <c r="T11789" t="s">
        <v>114</v>
      </c>
      <c r="U11789" t="s">
        <v>115</v>
      </c>
      <c r="V11789" t="s">
        <v>39</v>
      </c>
      <c r="W11789" t="s">
        <v>92</v>
      </c>
      <c r="X11789" t="s">
        <v>97</v>
      </c>
      <c r="Y11789" t="s">
        <v>42</v>
      </c>
      <c r="Z11789" t="s">
        <v>43</v>
      </c>
      <c r="AA11789" t="s">
        <v>44</v>
      </c>
      <c r="AB11789" t="s">
        <v>44</v>
      </c>
    </row>
    <row r="11790" spans="1:28" x14ac:dyDescent="0.25">
      <c r="A11790" t="s">
        <v>16911</v>
      </c>
      <c r="B11790" s="1">
        <v>46236</v>
      </c>
      <c r="C11790" t="s">
        <v>2850</v>
      </c>
      <c r="D11790" t="s">
        <v>2851</v>
      </c>
      <c r="E11790">
        <v>18</v>
      </c>
      <c r="F11790" t="s">
        <v>111</v>
      </c>
      <c r="G11790" t="s">
        <v>561</v>
      </c>
      <c r="H11790" t="s">
        <v>562</v>
      </c>
      <c r="I11790" t="s">
        <v>34</v>
      </c>
      <c r="J11790" t="s">
        <v>143</v>
      </c>
      <c r="K11790">
        <v>2</v>
      </c>
      <c r="L11790" s="2">
        <v>900</v>
      </c>
      <c r="M11790">
        <v>5</v>
      </c>
      <c r="N11790" s="2">
        <v>1800</v>
      </c>
      <c r="O11790" s="2">
        <v>90</v>
      </c>
      <c r="P11790" s="2">
        <v>1710</v>
      </c>
      <c r="Q11790" s="2">
        <v>1226.9100000000001</v>
      </c>
      <c r="R11790" s="2">
        <v>483.09</v>
      </c>
      <c r="S11790" t="s">
        <v>53</v>
      </c>
      <c r="T11790" t="s">
        <v>263</v>
      </c>
      <c r="U11790" t="s">
        <v>91</v>
      </c>
      <c r="V11790" t="s">
        <v>39</v>
      </c>
      <c r="W11790" t="s">
        <v>40</v>
      </c>
      <c r="X11790" t="s">
        <v>97</v>
      </c>
      <c r="Y11790" t="s">
        <v>56</v>
      </c>
      <c r="Z11790" t="s">
        <v>223</v>
      </c>
      <c r="AA11790" t="s">
        <v>44</v>
      </c>
      <c r="AB11790" t="s">
        <v>44</v>
      </c>
    </row>
    <row r="11791" spans="1:28" x14ac:dyDescent="0.25">
      <c r="A11791" t="s">
        <v>16912</v>
      </c>
      <c r="B11791" s="1">
        <v>46236</v>
      </c>
      <c r="C11791" t="s">
        <v>2968</v>
      </c>
      <c r="D11791" t="s">
        <v>2969</v>
      </c>
      <c r="E11791">
        <v>45</v>
      </c>
      <c r="F11791" t="s">
        <v>31</v>
      </c>
      <c r="G11791" t="s">
        <v>387</v>
      </c>
      <c r="H11791" t="s">
        <v>388</v>
      </c>
      <c r="I11791" t="s">
        <v>74</v>
      </c>
      <c r="J11791" t="s">
        <v>75</v>
      </c>
      <c r="K11791">
        <v>1</v>
      </c>
      <c r="L11791" s="2">
        <v>3200</v>
      </c>
      <c r="M11791">
        <v>10</v>
      </c>
      <c r="N11791" s="2">
        <v>3200</v>
      </c>
      <c r="O11791" s="2">
        <v>320</v>
      </c>
      <c r="P11791" s="2">
        <v>2880</v>
      </c>
      <c r="Q11791" s="2">
        <v>2181.11</v>
      </c>
      <c r="R11791" s="2">
        <v>698.89</v>
      </c>
      <c r="S11791" t="s">
        <v>53</v>
      </c>
      <c r="T11791" t="s">
        <v>263</v>
      </c>
      <c r="U11791" t="s">
        <v>91</v>
      </c>
      <c r="V11791" t="s">
        <v>39</v>
      </c>
      <c r="W11791" t="s">
        <v>124</v>
      </c>
      <c r="X11791" t="s">
        <v>41</v>
      </c>
      <c r="Y11791" t="s">
        <v>42</v>
      </c>
      <c r="Z11791" t="s">
        <v>43</v>
      </c>
      <c r="AA11791" t="s">
        <v>44</v>
      </c>
      <c r="AB11791" t="s">
        <v>44</v>
      </c>
    </row>
    <row r="11792" spans="1:28" x14ac:dyDescent="0.25">
      <c r="A11792" t="s">
        <v>16913</v>
      </c>
      <c r="B11792" s="1">
        <v>46236</v>
      </c>
      <c r="C11792" t="s">
        <v>1685</v>
      </c>
      <c r="D11792" t="s">
        <v>1686</v>
      </c>
      <c r="E11792">
        <v>59</v>
      </c>
      <c r="F11792" t="s">
        <v>31</v>
      </c>
      <c r="G11792" t="s">
        <v>227</v>
      </c>
      <c r="H11792" t="s">
        <v>228</v>
      </c>
      <c r="I11792" t="s">
        <v>74</v>
      </c>
      <c r="J11792" t="s">
        <v>75</v>
      </c>
      <c r="K11792">
        <v>4</v>
      </c>
      <c r="L11792" s="2">
        <v>1400</v>
      </c>
      <c r="M11792">
        <v>0</v>
      </c>
      <c r="N11792" s="2">
        <v>5600</v>
      </c>
      <c r="O11792" s="2">
        <v>0</v>
      </c>
      <c r="P11792" s="2">
        <v>5600</v>
      </c>
      <c r="Q11792" s="2">
        <v>3939.64</v>
      </c>
      <c r="R11792" s="2">
        <v>1660.36</v>
      </c>
      <c r="S11792" t="s">
        <v>36</v>
      </c>
      <c r="T11792" t="s">
        <v>407</v>
      </c>
      <c r="U11792" t="s">
        <v>408</v>
      </c>
      <c r="V11792" t="s">
        <v>39</v>
      </c>
      <c r="W11792" t="s">
        <v>92</v>
      </c>
      <c r="X11792" t="s">
        <v>97</v>
      </c>
      <c r="Y11792" t="s">
        <v>42</v>
      </c>
      <c r="Z11792" t="s">
        <v>107</v>
      </c>
      <c r="AA11792" t="s">
        <v>44</v>
      </c>
      <c r="AB11792" t="s">
        <v>44</v>
      </c>
    </row>
    <row r="11793" spans="1:28" x14ac:dyDescent="0.25">
      <c r="A11793" t="s">
        <v>16914</v>
      </c>
      <c r="B11793" s="1">
        <v>46236</v>
      </c>
      <c r="C11793" t="s">
        <v>7045</v>
      </c>
      <c r="D11793" t="s">
        <v>7046</v>
      </c>
      <c r="E11793">
        <v>33</v>
      </c>
      <c r="F11793" t="s">
        <v>111</v>
      </c>
      <c r="G11793" t="s">
        <v>344</v>
      </c>
      <c r="H11793" t="s">
        <v>345</v>
      </c>
      <c r="I11793" t="s">
        <v>34</v>
      </c>
      <c r="J11793" t="s">
        <v>121</v>
      </c>
      <c r="K11793">
        <v>1</v>
      </c>
      <c r="L11793" s="2">
        <v>1600</v>
      </c>
      <c r="M11793">
        <v>25</v>
      </c>
      <c r="N11793" s="2">
        <v>1600</v>
      </c>
      <c r="O11793" s="2">
        <v>400</v>
      </c>
      <c r="P11793" s="2">
        <v>1200</v>
      </c>
      <c r="Q11793" s="2">
        <v>928.4</v>
      </c>
      <c r="R11793" s="2">
        <v>271.60000000000002</v>
      </c>
      <c r="S11793" t="s">
        <v>53</v>
      </c>
      <c r="T11793" t="s">
        <v>578</v>
      </c>
      <c r="U11793" t="s">
        <v>579</v>
      </c>
      <c r="V11793" t="s">
        <v>39</v>
      </c>
      <c r="W11793" t="s">
        <v>66</v>
      </c>
      <c r="X11793" t="s">
        <v>41</v>
      </c>
      <c r="Y11793" t="s">
        <v>56</v>
      </c>
      <c r="Z11793" t="s">
        <v>43</v>
      </c>
      <c r="AA11793" t="s">
        <v>44</v>
      </c>
      <c r="AB11793" t="s">
        <v>44</v>
      </c>
    </row>
    <row r="11794" spans="1:28" x14ac:dyDescent="0.25">
      <c r="A11794" t="s">
        <v>16915</v>
      </c>
      <c r="B11794" s="1">
        <v>46236</v>
      </c>
      <c r="C11794" t="s">
        <v>1674</v>
      </c>
      <c r="D11794" t="s">
        <v>1675</v>
      </c>
      <c r="E11794">
        <v>48</v>
      </c>
      <c r="F11794" t="s">
        <v>48</v>
      </c>
      <c r="G11794" t="s">
        <v>366</v>
      </c>
      <c r="H11794" t="s">
        <v>367</v>
      </c>
      <c r="I11794" t="s">
        <v>34</v>
      </c>
      <c r="J11794" t="s">
        <v>130</v>
      </c>
      <c r="K11794">
        <v>1</v>
      </c>
      <c r="L11794" s="2">
        <v>14500</v>
      </c>
      <c r="M11794">
        <v>10</v>
      </c>
      <c r="N11794" s="2">
        <v>14500</v>
      </c>
      <c r="O11794" s="2">
        <v>1450</v>
      </c>
      <c r="P11794" s="2">
        <v>13050</v>
      </c>
      <c r="Q11794" s="2">
        <v>10175.77</v>
      </c>
      <c r="R11794" s="2">
        <v>2874.23</v>
      </c>
      <c r="S11794" t="s">
        <v>53</v>
      </c>
      <c r="T11794" t="s">
        <v>105</v>
      </c>
      <c r="U11794" t="s">
        <v>106</v>
      </c>
      <c r="V11794" t="s">
        <v>39</v>
      </c>
      <c r="W11794" t="s">
        <v>124</v>
      </c>
      <c r="X11794" t="s">
        <v>97</v>
      </c>
      <c r="Y11794" t="s">
        <v>56</v>
      </c>
      <c r="Z11794" t="s">
        <v>43</v>
      </c>
      <c r="AA11794" t="s">
        <v>44</v>
      </c>
      <c r="AB11794" t="s">
        <v>44</v>
      </c>
    </row>
    <row r="11795" spans="1:28" x14ac:dyDescent="0.25">
      <c r="A11795" t="s">
        <v>16916</v>
      </c>
      <c r="B11795" s="1">
        <v>46236</v>
      </c>
      <c r="C11795" t="s">
        <v>6352</v>
      </c>
      <c r="D11795" t="s">
        <v>6353</v>
      </c>
      <c r="E11795">
        <v>24</v>
      </c>
      <c r="F11795" t="s">
        <v>31</v>
      </c>
      <c r="G11795" t="s">
        <v>158</v>
      </c>
      <c r="H11795" t="s">
        <v>159</v>
      </c>
      <c r="I11795" t="s">
        <v>51</v>
      </c>
      <c r="J11795" t="s">
        <v>52</v>
      </c>
      <c r="K11795">
        <v>4</v>
      </c>
      <c r="L11795" s="2">
        <v>650</v>
      </c>
      <c r="M11795">
        <v>15</v>
      </c>
      <c r="N11795" s="2">
        <v>2600</v>
      </c>
      <c r="O11795" s="2">
        <v>390</v>
      </c>
      <c r="P11795" s="2">
        <v>2210</v>
      </c>
      <c r="Q11795" s="2">
        <v>1627.53</v>
      </c>
      <c r="R11795" s="2">
        <v>582.47</v>
      </c>
      <c r="S11795" t="s">
        <v>53</v>
      </c>
      <c r="T11795" t="s">
        <v>578</v>
      </c>
      <c r="U11795" t="s">
        <v>579</v>
      </c>
      <c r="V11795" t="s">
        <v>39</v>
      </c>
      <c r="W11795" t="s">
        <v>137</v>
      </c>
      <c r="X11795" t="s">
        <v>67</v>
      </c>
      <c r="Y11795" t="s">
        <v>56</v>
      </c>
      <c r="Z11795" t="s">
        <v>223</v>
      </c>
      <c r="AA11795" t="s">
        <v>44</v>
      </c>
      <c r="AB11795" t="s">
        <v>44</v>
      </c>
    </row>
    <row r="11796" spans="1:28" x14ac:dyDescent="0.25">
      <c r="A11796" t="s">
        <v>16917</v>
      </c>
      <c r="B11796" s="1">
        <v>46236</v>
      </c>
      <c r="C11796" t="s">
        <v>9461</v>
      </c>
      <c r="D11796" t="s">
        <v>9462</v>
      </c>
      <c r="E11796">
        <v>41</v>
      </c>
      <c r="F11796" t="s">
        <v>31</v>
      </c>
      <c r="G11796" t="s">
        <v>112</v>
      </c>
      <c r="H11796" t="s">
        <v>113</v>
      </c>
      <c r="I11796" t="s">
        <v>103</v>
      </c>
      <c r="J11796" t="s">
        <v>104</v>
      </c>
      <c r="K11796">
        <v>1</v>
      </c>
      <c r="L11796" s="2">
        <v>650</v>
      </c>
      <c r="M11796">
        <v>5</v>
      </c>
      <c r="N11796" s="2">
        <v>650</v>
      </c>
      <c r="O11796" s="2">
        <v>32.5</v>
      </c>
      <c r="P11796" s="2">
        <v>617.5</v>
      </c>
      <c r="Q11796" s="2">
        <v>413.66</v>
      </c>
      <c r="R11796" s="2">
        <v>203.84</v>
      </c>
      <c r="S11796" t="s">
        <v>53</v>
      </c>
      <c r="T11796" t="s">
        <v>96</v>
      </c>
      <c r="U11796" t="s">
        <v>96</v>
      </c>
      <c r="V11796" t="s">
        <v>39</v>
      </c>
      <c r="W11796" t="s">
        <v>124</v>
      </c>
      <c r="X11796" t="s">
        <v>97</v>
      </c>
      <c r="Y11796" t="s">
        <v>56</v>
      </c>
      <c r="Z11796" t="s">
        <v>508</v>
      </c>
      <c r="AA11796" t="s">
        <v>44</v>
      </c>
      <c r="AB11796" t="s">
        <v>44</v>
      </c>
    </row>
    <row r="11797" spans="1:28" x14ac:dyDescent="0.25">
      <c r="A11797" t="s">
        <v>16918</v>
      </c>
      <c r="B11797" s="1">
        <v>46236</v>
      </c>
      <c r="C11797" t="s">
        <v>4003</v>
      </c>
      <c r="D11797" t="s">
        <v>4004</v>
      </c>
      <c r="E11797">
        <v>48</v>
      </c>
      <c r="F11797" t="s">
        <v>111</v>
      </c>
      <c r="G11797" t="s">
        <v>280</v>
      </c>
      <c r="H11797" t="s">
        <v>281</v>
      </c>
      <c r="I11797" t="s">
        <v>62</v>
      </c>
      <c r="J11797" t="s">
        <v>190</v>
      </c>
      <c r="K11797">
        <v>5</v>
      </c>
      <c r="L11797" s="2">
        <v>700</v>
      </c>
      <c r="M11797">
        <v>20</v>
      </c>
      <c r="N11797" s="2">
        <v>3500</v>
      </c>
      <c r="O11797" s="2">
        <v>700</v>
      </c>
      <c r="P11797" s="2">
        <v>2800</v>
      </c>
      <c r="Q11797" s="2">
        <v>1965.81</v>
      </c>
      <c r="R11797" s="2">
        <v>834.19</v>
      </c>
      <c r="S11797" t="s">
        <v>53</v>
      </c>
      <c r="T11797" t="s">
        <v>37</v>
      </c>
      <c r="U11797" t="s">
        <v>38</v>
      </c>
      <c r="V11797" t="s">
        <v>39</v>
      </c>
      <c r="W11797" t="s">
        <v>83</v>
      </c>
      <c r="X11797" t="s">
        <v>41</v>
      </c>
      <c r="Y11797" t="s">
        <v>56</v>
      </c>
      <c r="Z11797" t="s">
        <v>43</v>
      </c>
      <c r="AA11797" t="s">
        <v>44</v>
      </c>
      <c r="AB11797" t="s">
        <v>44</v>
      </c>
    </row>
    <row r="11798" spans="1:28" x14ac:dyDescent="0.25">
      <c r="A11798" t="s">
        <v>16919</v>
      </c>
      <c r="B11798" s="1">
        <v>46236</v>
      </c>
      <c r="C11798" t="s">
        <v>9725</v>
      </c>
      <c r="D11798" t="s">
        <v>9726</v>
      </c>
      <c r="E11798">
        <v>54</v>
      </c>
      <c r="F11798" t="s">
        <v>31</v>
      </c>
      <c r="G11798" t="s">
        <v>141</v>
      </c>
      <c r="H11798" t="s">
        <v>142</v>
      </c>
      <c r="I11798" t="s">
        <v>74</v>
      </c>
      <c r="J11798" t="s">
        <v>143</v>
      </c>
      <c r="K11798">
        <v>3</v>
      </c>
      <c r="L11798" s="2">
        <v>900</v>
      </c>
      <c r="M11798">
        <v>10</v>
      </c>
      <c r="N11798" s="2">
        <v>2700</v>
      </c>
      <c r="O11798" s="2">
        <v>270</v>
      </c>
      <c r="P11798" s="2">
        <v>2430</v>
      </c>
      <c r="Q11798" s="2">
        <v>1574.55</v>
      </c>
      <c r="R11798" s="2">
        <v>855.45</v>
      </c>
      <c r="S11798" t="s">
        <v>36</v>
      </c>
      <c r="T11798" t="s">
        <v>163</v>
      </c>
      <c r="U11798" t="s">
        <v>164</v>
      </c>
      <c r="V11798" t="s">
        <v>39</v>
      </c>
      <c r="W11798" t="s">
        <v>66</v>
      </c>
      <c r="X11798" t="s">
        <v>97</v>
      </c>
      <c r="Y11798" t="s">
        <v>56</v>
      </c>
      <c r="Z11798" t="s">
        <v>223</v>
      </c>
      <c r="AA11798" t="s">
        <v>44</v>
      </c>
      <c r="AB11798" t="s">
        <v>44</v>
      </c>
    </row>
    <row r="11799" spans="1:28" x14ac:dyDescent="0.25">
      <c r="A11799" t="s">
        <v>16920</v>
      </c>
      <c r="B11799" s="1">
        <v>46236</v>
      </c>
      <c r="C11799" t="s">
        <v>6896</v>
      </c>
      <c r="D11799" t="s">
        <v>6897</v>
      </c>
      <c r="E11799">
        <v>23</v>
      </c>
      <c r="F11799" t="s">
        <v>48</v>
      </c>
      <c r="G11799" t="s">
        <v>280</v>
      </c>
      <c r="H11799" t="s">
        <v>281</v>
      </c>
      <c r="I11799" t="s">
        <v>62</v>
      </c>
      <c r="J11799" t="s">
        <v>190</v>
      </c>
      <c r="K11799">
        <v>2</v>
      </c>
      <c r="L11799" s="2">
        <v>700</v>
      </c>
      <c r="M11799">
        <v>10</v>
      </c>
      <c r="N11799" s="2">
        <v>1400</v>
      </c>
      <c r="O11799" s="2">
        <v>140</v>
      </c>
      <c r="P11799" s="2">
        <v>1260</v>
      </c>
      <c r="Q11799" s="2">
        <v>853.05</v>
      </c>
      <c r="R11799" s="2">
        <v>406.95</v>
      </c>
      <c r="S11799" t="s">
        <v>53</v>
      </c>
      <c r="T11799" t="s">
        <v>263</v>
      </c>
      <c r="U11799" t="s">
        <v>91</v>
      </c>
      <c r="V11799" t="s">
        <v>39</v>
      </c>
      <c r="W11799" t="s">
        <v>92</v>
      </c>
      <c r="X11799" t="s">
        <v>41</v>
      </c>
      <c r="Y11799" t="s">
        <v>56</v>
      </c>
      <c r="Z11799" t="s">
        <v>43</v>
      </c>
      <c r="AA11799" t="s">
        <v>44</v>
      </c>
      <c r="AB11799" t="s">
        <v>44</v>
      </c>
    </row>
    <row r="11800" spans="1:28" x14ac:dyDescent="0.25">
      <c r="A11800" t="s">
        <v>16921</v>
      </c>
      <c r="B11800" s="1">
        <v>46236</v>
      </c>
      <c r="C11800" t="s">
        <v>2305</v>
      </c>
      <c r="D11800" t="s">
        <v>2306</v>
      </c>
      <c r="E11800">
        <v>18</v>
      </c>
      <c r="F11800" t="s">
        <v>48</v>
      </c>
      <c r="G11800" t="s">
        <v>243</v>
      </c>
      <c r="H11800" t="s">
        <v>244</v>
      </c>
      <c r="I11800" t="s">
        <v>103</v>
      </c>
      <c r="J11800" t="s">
        <v>104</v>
      </c>
      <c r="K11800">
        <v>2</v>
      </c>
      <c r="L11800" s="2">
        <v>450</v>
      </c>
      <c r="M11800">
        <v>20</v>
      </c>
      <c r="N11800" s="2">
        <v>900</v>
      </c>
      <c r="O11800" s="2">
        <v>180</v>
      </c>
      <c r="P11800" s="2">
        <v>720</v>
      </c>
      <c r="Q11800" s="2">
        <v>550.32000000000005</v>
      </c>
      <c r="R11800" s="2">
        <v>169.68</v>
      </c>
      <c r="S11800" t="s">
        <v>53</v>
      </c>
      <c r="T11800" t="s">
        <v>114</v>
      </c>
      <c r="U11800" t="s">
        <v>115</v>
      </c>
      <c r="V11800" t="s">
        <v>39</v>
      </c>
      <c r="W11800" t="s">
        <v>124</v>
      </c>
      <c r="X11800" t="s">
        <v>97</v>
      </c>
      <c r="Y11800" t="s">
        <v>56</v>
      </c>
      <c r="Z11800" t="s">
        <v>43</v>
      </c>
      <c r="AA11800" t="s">
        <v>68</v>
      </c>
      <c r="AB11800" t="s">
        <v>44</v>
      </c>
    </row>
    <row r="11801" spans="1:28" x14ac:dyDescent="0.25">
      <c r="A11801" t="s">
        <v>16922</v>
      </c>
      <c r="B11801" s="1">
        <v>46236</v>
      </c>
      <c r="C11801" t="s">
        <v>3651</v>
      </c>
      <c r="D11801" t="s">
        <v>3652</v>
      </c>
      <c r="E11801">
        <v>29</v>
      </c>
      <c r="F11801" t="s">
        <v>48</v>
      </c>
      <c r="G11801" t="s">
        <v>134</v>
      </c>
      <c r="H11801" t="s">
        <v>135</v>
      </c>
      <c r="I11801" t="s">
        <v>62</v>
      </c>
      <c r="J11801" t="s">
        <v>130</v>
      </c>
      <c r="K11801">
        <v>3</v>
      </c>
      <c r="L11801" s="2">
        <v>8500</v>
      </c>
      <c r="M11801">
        <v>5</v>
      </c>
      <c r="N11801" s="2">
        <v>25500</v>
      </c>
      <c r="O11801" s="2">
        <v>1275</v>
      </c>
      <c r="P11801" s="2">
        <v>24225</v>
      </c>
      <c r="Q11801" s="2">
        <v>16809.080000000002</v>
      </c>
      <c r="R11801" s="2">
        <v>7415.92</v>
      </c>
      <c r="S11801" t="s">
        <v>53</v>
      </c>
      <c r="T11801" t="s">
        <v>263</v>
      </c>
      <c r="U11801" t="s">
        <v>91</v>
      </c>
      <c r="V11801" t="s">
        <v>39</v>
      </c>
      <c r="W11801" t="s">
        <v>92</v>
      </c>
      <c r="X11801" t="s">
        <v>97</v>
      </c>
      <c r="Y11801" t="s">
        <v>56</v>
      </c>
      <c r="Z11801" t="s">
        <v>43</v>
      </c>
      <c r="AA11801" t="s">
        <v>44</v>
      </c>
      <c r="AB11801" t="s">
        <v>44</v>
      </c>
    </row>
    <row r="11802" spans="1:28" x14ac:dyDescent="0.25">
      <c r="A11802" t="s">
        <v>16923</v>
      </c>
      <c r="B11802" s="1">
        <v>46236</v>
      </c>
      <c r="C11802" t="s">
        <v>550</v>
      </c>
      <c r="D11802" t="s">
        <v>551</v>
      </c>
      <c r="E11802">
        <v>28</v>
      </c>
      <c r="F11802" t="s">
        <v>48</v>
      </c>
      <c r="G11802" t="s">
        <v>134</v>
      </c>
      <c r="H11802" t="s">
        <v>135</v>
      </c>
      <c r="I11802" t="s">
        <v>62</v>
      </c>
      <c r="J11802" t="s">
        <v>130</v>
      </c>
      <c r="K11802">
        <v>2</v>
      </c>
      <c r="L11802" s="2">
        <v>8500</v>
      </c>
      <c r="M11802">
        <v>5</v>
      </c>
      <c r="N11802" s="2">
        <v>17000</v>
      </c>
      <c r="O11802" s="2">
        <v>850</v>
      </c>
      <c r="P11802" s="2">
        <v>16150</v>
      </c>
      <c r="Q11802" s="2">
        <v>13111.19</v>
      </c>
      <c r="R11802" s="2">
        <v>3038.81</v>
      </c>
      <c r="S11802" t="s">
        <v>53</v>
      </c>
      <c r="T11802" t="s">
        <v>96</v>
      </c>
      <c r="U11802" t="s">
        <v>96</v>
      </c>
      <c r="V11802" t="s">
        <v>39</v>
      </c>
      <c r="W11802" t="s">
        <v>66</v>
      </c>
      <c r="X11802" t="s">
        <v>67</v>
      </c>
      <c r="Y11802" t="s">
        <v>42</v>
      </c>
      <c r="Z11802" t="s">
        <v>43</v>
      </c>
      <c r="AA11802" t="s">
        <v>44</v>
      </c>
      <c r="AB11802" t="s">
        <v>44</v>
      </c>
    </row>
    <row r="11803" spans="1:28" x14ac:dyDescent="0.25">
      <c r="A11803" t="s">
        <v>16924</v>
      </c>
      <c r="B11803" s="1">
        <v>46237</v>
      </c>
      <c r="C11803" t="s">
        <v>4899</v>
      </c>
      <c r="D11803" t="s">
        <v>4900</v>
      </c>
      <c r="E11803">
        <v>32</v>
      </c>
      <c r="F11803" t="s">
        <v>48</v>
      </c>
      <c r="G11803" t="s">
        <v>366</v>
      </c>
      <c r="H11803" t="s">
        <v>367</v>
      </c>
      <c r="I11803" t="s">
        <v>34</v>
      </c>
      <c r="J11803" t="s">
        <v>130</v>
      </c>
      <c r="K11803">
        <v>1</v>
      </c>
      <c r="L11803" s="2">
        <v>14500</v>
      </c>
      <c r="M11803">
        <v>0</v>
      </c>
      <c r="N11803" s="2">
        <v>14500</v>
      </c>
      <c r="O11803" s="2">
        <v>0</v>
      </c>
      <c r="P11803" s="2">
        <v>14500</v>
      </c>
      <c r="Q11803" s="2">
        <v>8443.59</v>
      </c>
      <c r="R11803" s="2">
        <v>6056.41</v>
      </c>
      <c r="S11803" t="s">
        <v>64</v>
      </c>
      <c r="T11803" t="s">
        <v>54</v>
      </c>
      <c r="U11803" t="s">
        <v>55</v>
      </c>
      <c r="V11803" t="s">
        <v>39</v>
      </c>
      <c r="W11803" t="s">
        <v>83</v>
      </c>
      <c r="X11803" t="s">
        <v>97</v>
      </c>
      <c r="Y11803" t="s">
        <v>56</v>
      </c>
      <c r="Z11803" t="s">
        <v>43</v>
      </c>
      <c r="AA11803" t="s">
        <v>44</v>
      </c>
      <c r="AB11803" t="s">
        <v>44</v>
      </c>
    </row>
    <row r="11804" spans="1:28" x14ac:dyDescent="0.25">
      <c r="A11804" t="s">
        <v>16925</v>
      </c>
      <c r="B11804" s="1">
        <v>46237</v>
      </c>
      <c r="C11804" t="s">
        <v>4604</v>
      </c>
      <c r="D11804" t="s">
        <v>4605</v>
      </c>
      <c r="E11804">
        <v>55</v>
      </c>
      <c r="F11804" t="s">
        <v>48</v>
      </c>
      <c r="G11804" t="s">
        <v>273</v>
      </c>
      <c r="H11804" t="s">
        <v>274</v>
      </c>
      <c r="I11804" t="s">
        <v>51</v>
      </c>
      <c r="J11804" t="s">
        <v>52</v>
      </c>
      <c r="K11804">
        <v>1</v>
      </c>
      <c r="L11804" s="2">
        <v>250</v>
      </c>
      <c r="M11804">
        <v>0</v>
      </c>
      <c r="N11804" s="2">
        <v>250</v>
      </c>
      <c r="O11804" s="2">
        <v>0</v>
      </c>
      <c r="P11804" s="2">
        <v>250</v>
      </c>
      <c r="Q11804" s="2">
        <v>159.93</v>
      </c>
      <c r="R11804" s="2">
        <v>90.07</v>
      </c>
      <c r="S11804" t="s">
        <v>36</v>
      </c>
      <c r="T11804" t="s">
        <v>105</v>
      </c>
      <c r="U11804" t="s">
        <v>106</v>
      </c>
      <c r="V11804" t="s">
        <v>39</v>
      </c>
      <c r="W11804" t="s">
        <v>137</v>
      </c>
      <c r="X11804" t="s">
        <v>67</v>
      </c>
      <c r="Y11804" t="s">
        <v>56</v>
      </c>
      <c r="Z11804" t="s">
        <v>43</v>
      </c>
      <c r="AA11804" t="s">
        <v>44</v>
      </c>
      <c r="AB11804" t="s">
        <v>44</v>
      </c>
    </row>
    <row r="11805" spans="1:28" x14ac:dyDescent="0.25">
      <c r="A11805" t="s">
        <v>16926</v>
      </c>
      <c r="B11805" s="1">
        <v>46237</v>
      </c>
      <c r="C11805" t="s">
        <v>1946</v>
      </c>
      <c r="D11805" t="s">
        <v>1947</v>
      </c>
      <c r="E11805">
        <v>42</v>
      </c>
      <c r="F11805" t="s">
        <v>31</v>
      </c>
      <c r="G11805" t="s">
        <v>227</v>
      </c>
      <c r="H11805" t="s">
        <v>228</v>
      </c>
      <c r="I11805" t="s">
        <v>74</v>
      </c>
      <c r="J11805" t="s">
        <v>75</v>
      </c>
      <c r="K11805">
        <v>4</v>
      </c>
      <c r="L11805" s="2">
        <v>1400</v>
      </c>
      <c r="M11805">
        <v>0</v>
      </c>
      <c r="N11805" s="2">
        <v>5600</v>
      </c>
      <c r="O11805" s="2">
        <v>0</v>
      </c>
      <c r="P11805" s="2">
        <v>5600</v>
      </c>
      <c r="Q11805" s="2">
        <v>4124.3999999999996</v>
      </c>
      <c r="R11805" s="2">
        <v>1475.6</v>
      </c>
      <c r="S11805" t="s">
        <v>64</v>
      </c>
      <c r="T11805" t="s">
        <v>407</v>
      </c>
      <c r="U11805" t="s">
        <v>408</v>
      </c>
      <c r="V11805" t="s">
        <v>39</v>
      </c>
      <c r="W11805" t="s">
        <v>66</v>
      </c>
      <c r="X11805" t="s">
        <v>97</v>
      </c>
      <c r="Y11805" t="s">
        <v>42</v>
      </c>
      <c r="Z11805" t="s">
        <v>43</v>
      </c>
      <c r="AA11805" t="s">
        <v>44</v>
      </c>
      <c r="AB11805" t="s">
        <v>44</v>
      </c>
    </row>
    <row r="11806" spans="1:28" x14ac:dyDescent="0.25">
      <c r="A11806" t="s">
        <v>16927</v>
      </c>
      <c r="B11806" s="1">
        <v>46237</v>
      </c>
      <c r="C11806" t="s">
        <v>1298</v>
      </c>
      <c r="D11806" t="s">
        <v>1299</v>
      </c>
      <c r="E11806">
        <v>45</v>
      </c>
      <c r="F11806" t="s">
        <v>31</v>
      </c>
      <c r="G11806" t="s">
        <v>197</v>
      </c>
      <c r="H11806" t="s">
        <v>198</v>
      </c>
      <c r="I11806" t="s">
        <v>74</v>
      </c>
      <c r="J11806" t="s">
        <v>75</v>
      </c>
      <c r="K11806">
        <v>1</v>
      </c>
      <c r="L11806" s="2">
        <v>2600</v>
      </c>
      <c r="M11806">
        <v>20</v>
      </c>
      <c r="N11806" s="2">
        <v>2600</v>
      </c>
      <c r="O11806" s="2">
        <v>520</v>
      </c>
      <c r="P11806" s="2">
        <v>2080</v>
      </c>
      <c r="Q11806" s="2">
        <v>1607.81</v>
      </c>
      <c r="R11806" s="2">
        <v>472.19</v>
      </c>
      <c r="S11806" t="s">
        <v>36</v>
      </c>
      <c r="T11806" t="s">
        <v>407</v>
      </c>
      <c r="U11806" t="s">
        <v>408</v>
      </c>
      <c r="V11806" t="s">
        <v>39</v>
      </c>
      <c r="W11806" t="s">
        <v>40</v>
      </c>
      <c r="X11806" t="s">
        <v>41</v>
      </c>
      <c r="Y11806" t="s">
        <v>56</v>
      </c>
      <c r="Z11806" t="s">
        <v>43</v>
      </c>
      <c r="AA11806" t="s">
        <v>44</v>
      </c>
      <c r="AB11806" t="s">
        <v>44</v>
      </c>
    </row>
    <row r="11807" spans="1:28" x14ac:dyDescent="0.25">
      <c r="A11807" t="s">
        <v>16928</v>
      </c>
      <c r="B11807" s="1">
        <v>46237</v>
      </c>
      <c r="C11807" t="s">
        <v>1629</v>
      </c>
      <c r="D11807" t="s">
        <v>1630</v>
      </c>
      <c r="E11807">
        <v>44</v>
      </c>
      <c r="F11807" t="s">
        <v>31</v>
      </c>
      <c r="G11807" t="s">
        <v>188</v>
      </c>
      <c r="H11807" t="s">
        <v>189</v>
      </c>
      <c r="I11807" t="s">
        <v>34</v>
      </c>
      <c r="J11807" t="s">
        <v>190</v>
      </c>
      <c r="K11807">
        <v>4</v>
      </c>
      <c r="L11807" s="2">
        <v>1800</v>
      </c>
      <c r="M11807">
        <v>20</v>
      </c>
      <c r="N11807" s="2">
        <v>7200</v>
      </c>
      <c r="O11807" s="2">
        <v>1440</v>
      </c>
      <c r="P11807" s="2">
        <v>5760</v>
      </c>
      <c r="Q11807" s="2">
        <v>4506.03</v>
      </c>
      <c r="R11807" s="2">
        <v>1253.97</v>
      </c>
      <c r="S11807" t="s">
        <v>64</v>
      </c>
      <c r="T11807" t="s">
        <v>114</v>
      </c>
      <c r="U11807" t="s">
        <v>115</v>
      </c>
      <c r="V11807" t="s">
        <v>39</v>
      </c>
      <c r="W11807" t="s">
        <v>83</v>
      </c>
      <c r="X11807" t="s">
        <v>41</v>
      </c>
      <c r="Y11807" t="s">
        <v>56</v>
      </c>
      <c r="Z11807" t="s">
        <v>223</v>
      </c>
      <c r="AA11807" t="s">
        <v>44</v>
      </c>
      <c r="AB11807" t="s">
        <v>44</v>
      </c>
    </row>
    <row r="11808" spans="1:28" x14ac:dyDescent="0.25">
      <c r="A11808" t="s">
        <v>16929</v>
      </c>
      <c r="B11808" s="1">
        <v>46237</v>
      </c>
      <c r="C11808" t="s">
        <v>6363</v>
      </c>
      <c r="D11808" t="s">
        <v>6364</v>
      </c>
      <c r="E11808">
        <v>26</v>
      </c>
      <c r="F11808" t="s">
        <v>48</v>
      </c>
      <c r="G11808" t="s">
        <v>112</v>
      </c>
      <c r="H11808" t="s">
        <v>113</v>
      </c>
      <c r="I11808" t="s">
        <v>103</v>
      </c>
      <c r="J11808" t="s">
        <v>104</v>
      </c>
      <c r="K11808">
        <v>1</v>
      </c>
      <c r="L11808" s="2">
        <v>650</v>
      </c>
      <c r="M11808">
        <v>20</v>
      </c>
      <c r="N11808" s="2">
        <v>650</v>
      </c>
      <c r="O11808" s="2">
        <v>130</v>
      </c>
      <c r="P11808" s="2">
        <v>520</v>
      </c>
      <c r="Q11808" s="2">
        <v>341.63</v>
      </c>
      <c r="R11808" s="2">
        <v>178.37</v>
      </c>
      <c r="S11808" t="s">
        <v>64</v>
      </c>
      <c r="T11808" t="s">
        <v>122</v>
      </c>
      <c r="U11808" t="s">
        <v>123</v>
      </c>
      <c r="V11808" t="s">
        <v>39</v>
      </c>
      <c r="W11808" t="s">
        <v>124</v>
      </c>
      <c r="X11808" t="s">
        <v>97</v>
      </c>
      <c r="Y11808" t="s">
        <v>56</v>
      </c>
      <c r="Z11808" t="s">
        <v>43</v>
      </c>
      <c r="AA11808" t="s">
        <v>68</v>
      </c>
      <c r="AB11808" t="s">
        <v>44</v>
      </c>
    </row>
    <row r="11809" spans="1:28" x14ac:dyDescent="0.25">
      <c r="A11809" t="s">
        <v>16930</v>
      </c>
      <c r="B11809" s="1">
        <v>46237</v>
      </c>
      <c r="C11809" t="s">
        <v>3861</v>
      </c>
      <c r="D11809" t="s">
        <v>3862</v>
      </c>
      <c r="E11809">
        <v>21</v>
      </c>
      <c r="F11809" t="s">
        <v>48</v>
      </c>
      <c r="G11809" t="s">
        <v>318</v>
      </c>
      <c r="H11809" t="s">
        <v>319</v>
      </c>
      <c r="I11809" t="s">
        <v>34</v>
      </c>
      <c r="J11809" t="s">
        <v>190</v>
      </c>
      <c r="K11809">
        <v>1</v>
      </c>
      <c r="L11809" s="2">
        <v>2500</v>
      </c>
      <c r="M11809">
        <v>5</v>
      </c>
      <c r="N11809" s="2">
        <v>2500</v>
      </c>
      <c r="O11809" s="2">
        <v>125</v>
      </c>
      <c r="P11809" s="2">
        <v>2375</v>
      </c>
      <c r="Q11809" s="2">
        <v>1654.52</v>
      </c>
      <c r="R11809" s="2">
        <v>720.48</v>
      </c>
      <c r="S11809" t="s">
        <v>53</v>
      </c>
      <c r="T11809" t="s">
        <v>65</v>
      </c>
      <c r="U11809" t="s">
        <v>65</v>
      </c>
      <c r="V11809" t="s">
        <v>39</v>
      </c>
      <c r="W11809" t="s">
        <v>137</v>
      </c>
      <c r="X11809" t="s">
        <v>41</v>
      </c>
      <c r="Y11809" t="s">
        <v>42</v>
      </c>
      <c r="Z11809" t="s">
        <v>43</v>
      </c>
      <c r="AA11809" t="s">
        <v>44</v>
      </c>
      <c r="AB11809" t="s">
        <v>44</v>
      </c>
    </row>
    <row r="11810" spans="1:28" x14ac:dyDescent="0.25">
      <c r="A11810" t="s">
        <v>16931</v>
      </c>
      <c r="B11810" s="1">
        <v>46237</v>
      </c>
      <c r="C11810" t="s">
        <v>4504</v>
      </c>
      <c r="D11810" t="s">
        <v>4505</v>
      </c>
      <c r="E11810">
        <v>37</v>
      </c>
      <c r="F11810" t="s">
        <v>48</v>
      </c>
      <c r="G11810" t="s">
        <v>366</v>
      </c>
      <c r="H11810" t="s">
        <v>367</v>
      </c>
      <c r="I11810" t="s">
        <v>34</v>
      </c>
      <c r="J11810" t="s">
        <v>130</v>
      </c>
      <c r="K11810">
        <v>5</v>
      </c>
      <c r="L11810" s="2">
        <v>14500</v>
      </c>
      <c r="M11810">
        <v>0</v>
      </c>
      <c r="N11810" s="2">
        <v>72500</v>
      </c>
      <c r="O11810" s="2">
        <v>0</v>
      </c>
      <c r="P11810" s="2">
        <v>72500</v>
      </c>
      <c r="Q11810" s="2">
        <v>44257.36</v>
      </c>
      <c r="R11810" s="2">
        <v>28242.639999999999</v>
      </c>
      <c r="S11810" t="s">
        <v>36</v>
      </c>
      <c r="T11810" t="s">
        <v>275</v>
      </c>
      <c r="U11810" t="s">
        <v>123</v>
      </c>
      <c r="V11810" t="s">
        <v>39</v>
      </c>
      <c r="W11810" t="s">
        <v>83</v>
      </c>
      <c r="X11810" t="s">
        <v>67</v>
      </c>
      <c r="Y11810" t="s">
        <v>56</v>
      </c>
      <c r="Z11810" t="s">
        <v>43</v>
      </c>
      <c r="AA11810" t="s">
        <v>44</v>
      </c>
      <c r="AB11810" t="s">
        <v>44</v>
      </c>
    </row>
    <row r="11811" spans="1:28" x14ac:dyDescent="0.25">
      <c r="A11811" t="s">
        <v>16932</v>
      </c>
      <c r="B11811" s="1">
        <v>46237</v>
      </c>
      <c r="C11811" t="s">
        <v>4055</v>
      </c>
      <c r="D11811" t="s">
        <v>4056</v>
      </c>
      <c r="E11811">
        <v>58</v>
      </c>
      <c r="F11811" t="s">
        <v>31</v>
      </c>
      <c r="G11811" t="s">
        <v>366</v>
      </c>
      <c r="H11811" t="s">
        <v>367</v>
      </c>
      <c r="I11811" t="s">
        <v>34</v>
      </c>
      <c r="J11811" t="s">
        <v>130</v>
      </c>
      <c r="K11811">
        <v>1</v>
      </c>
      <c r="L11811" s="2">
        <v>14500</v>
      </c>
      <c r="M11811">
        <v>25</v>
      </c>
      <c r="N11811" s="2">
        <v>14500</v>
      </c>
      <c r="O11811" s="2">
        <v>3625</v>
      </c>
      <c r="P11811" s="2">
        <v>10875</v>
      </c>
      <c r="Q11811" s="2">
        <v>7867.15</v>
      </c>
      <c r="R11811" s="2">
        <v>3007.85</v>
      </c>
      <c r="S11811" t="s">
        <v>53</v>
      </c>
      <c r="T11811" t="s">
        <v>163</v>
      </c>
      <c r="U11811" t="s">
        <v>164</v>
      </c>
      <c r="V11811" t="s">
        <v>39</v>
      </c>
      <c r="W11811" t="s">
        <v>66</v>
      </c>
      <c r="X11811" t="s">
        <v>41</v>
      </c>
      <c r="Y11811" t="s">
        <v>56</v>
      </c>
      <c r="Z11811" t="s">
        <v>107</v>
      </c>
      <c r="AA11811" t="s">
        <v>44</v>
      </c>
      <c r="AB11811" t="s">
        <v>44</v>
      </c>
    </row>
    <row r="11812" spans="1:28" x14ac:dyDescent="0.25">
      <c r="A11812" t="s">
        <v>16933</v>
      </c>
      <c r="B11812" s="1">
        <v>46237</v>
      </c>
      <c r="C11812" t="s">
        <v>13127</v>
      </c>
      <c r="D11812" t="s">
        <v>13128</v>
      </c>
      <c r="E11812">
        <v>31</v>
      </c>
      <c r="F11812" t="s">
        <v>48</v>
      </c>
      <c r="G11812" t="s">
        <v>188</v>
      </c>
      <c r="H11812" t="s">
        <v>189</v>
      </c>
      <c r="I11812" t="s">
        <v>34</v>
      </c>
      <c r="J11812" t="s">
        <v>190</v>
      </c>
      <c r="K11812">
        <v>2</v>
      </c>
      <c r="L11812" s="2">
        <v>1800</v>
      </c>
      <c r="M11812">
        <v>10</v>
      </c>
      <c r="N11812" s="2">
        <v>3600</v>
      </c>
      <c r="O11812" s="2">
        <v>360</v>
      </c>
      <c r="P11812" s="2">
        <v>3240</v>
      </c>
      <c r="Q11812" s="2">
        <v>1914.57</v>
      </c>
      <c r="R11812" s="2">
        <v>1325.43</v>
      </c>
      <c r="S11812" t="s">
        <v>53</v>
      </c>
      <c r="T11812" t="s">
        <v>398</v>
      </c>
      <c r="U11812" t="s">
        <v>399</v>
      </c>
      <c r="V11812" t="s">
        <v>39</v>
      </c>
      <c r="W11812" t="s">
        <v>66</v>
      </c>
      <c r="X11812" t="s">
        <v>41</v>
      </c>
      <c r="Y11812" t="s">
        <v>42</v>
      </c>
      <c r="Z11812" t="s">
        <v>223</v>
      </c>
      <c r="AA11812" t="s">
        <v>44</v>
      </c>
      <c r="AB11812" t="s">
        <v>44</v>
      </c>
    </row>
    <row r="11813" spans="1:28" x14ac:dyDescent="0.25">
      <c r="A11813" t="s">
        <v>16934</v>
      </c>
      <c r="B11813" s="1">
        <v>46237</v>
      </c>
      <c r="C11813" t="s">
        <v>1646</v>
      </c>
      <c r="D11813" t="s">
        <v>1647</v>
      </c>
      <c r="E11813">
        <v>31</v>
      </c>
      <c r="F11813" t="s">
        <v>31</v>
      </c>
      <c r="G11813" t="s">
        <v>119</v>
      </c>
      <c r="H11813" t="s">
        <v>120</v>
      </c>
      <c r="I11813" t="s">
        <v>62</v>
      </c>
      <c r="J11813" t="s">
        <v>121</v>
      </c>
      <c r="K11813">
        <v>1</v>
      </c>
      <c r="L11813" s="2">
        <v>4800</v>
      </c>
      <c r="M11813">
        <v>10</v>
      </c>
      <c r="N11813" s="2">
        <v>4800</v>
      </c>
      <c r="O11813" s="2">
        <v>480</v>
      </c>
      <c r="P11813" s="2">
        <v>4320</v>
      </c>
      <c r="Q11813" s="2">
        <v>2572.9</v>
      </c>
      <c r="R11813" s="2">
        <v>1747.1</v>
      </c>
      <c r="S11813" t="s">
        <v>53</v>
      </c>
      <c r="T11813" t="s">
        <v>122</v>
      </c>
      <c r="U11813" t="s">
        <v>123</v>
      </c>
      <c r="V11813" t="s">
        <v>39</v>
      </c>
      <c r="W11813" t="s">
        <v>92</v>
      </c>
      <c r="X11813" t="s">
        <v>97</v>
      </c>
      <c r="Y11813" t="s">
        <v>56</v>
      </c>
      <c r="Z11813" t="s">
        <v>43</v>
      </c>
      <c r="AA11813" t="s">
        <v>44</v>
      </c>
      <c r="AB11813" t="s">
        <v>44</v>
      </c>
    </row>
    <row r="11814" spans="1:28" x14ac:dyDescent="0.25">
      <c r="A11814" t="s">
        <v>16935</v>
      </c>
      <c r="B11814" s="1">
        <v>46237</v>
      </c>
      <c r="C11814" t="s">
        <v>1668</v>
      </c>
      <c r="D11814" t="s">
        <v>1669</v>
      </c>
      <c r="E11814">
        <v>29</v>
      </c>
      <c r="F11814" t="s">
        <v>31</v>
      </c>
      <c r="G11814" t="s">
        <v>344</v>
      </c>
      <c r="H11814" t="s">
        <v>345</v>
      </c>
      <c r="I11814" t="s">
        <v>34</v>
      </c>
      <c r="J11814" t="s">
        <v>121</v>
      </c>
      <c r="K11814">
        <v>3</v>
      </c>
      <c r="L11814" s="2">
        <v>1600</v>
      </c>
      <c r="M11814">
        <v>5</v>
      </c>
      <c r="N11814" s="2">
        <v>4800</v>
      </c>
      <c r="O11814" s="2">
        <v>240</v>
      </c>
      <c r="P11814" s="2">
        <v>4560</v>
      </c>
      <c r="Q11814" s="2">
        <v>2651.52</v>
      </c>
      <c r="R11814" s="2">
        <v>1908.48</v>
      </c>
      <c r="S11814" t="s">
        <v>53</v>
      </c>
      <c r="T11814" t="s">
        <v>407</v>
      </c>
      <c r="U11814" t="s">
        <v>408</v>
      </c>
      <c r="V11814" t="s">
        <v>39</v>
      </c>
      <c r="W11814" t="s">
        <v>137</v>
      </c>
      <c r="X11814" t="s">
        <v>67</v>
      </c>
      <c r="Y11814" t="s">
        <v>56</v>
      </c>
      <c r="Z11814" t="s">
        <v>107</v>
      </c>
      <c r="AA11814" t="s">
        <v>44</v>
      </c>
      <c r="AB11814" t="s">
        <v>44</v>
      </c>
    </row>
    <row r="11815" spans="1:28" x14ac:dyDescent="0.25">
      <c r="A11815" t="s">
        <v>16936</v>
      </c>
      <c r="B11815" s="1">
        <v>46238</v>
      </c>
      <c r="C11815" t="s">
        <v>3838</v>
      </c>
      <c r="D11815" t="s">
        <v>3839</v>
      </c>
      <c r="E11815">
        <v>44</v>
      </c>
      <c r="F11815" t="s">
        <v>31</v>
      </c>
      <c r="G11815" t="s">
        <v>119</v>
      </c>
      <c r="H11815" t="s">
        <v>120</v>
      </c>
      <c r="I11815" t="s">
        <v>62</v>
      </c>
      <c r="J11815" t="s">
        <v>121</v>
      </c>
      <c r="K11815">
        <v>1</v>
      </c>
      <c r="L11815" s="2">
        <v>4800</v>
      </c>
      <c r="M11815">
        <v>30</v>
      </c>
      <c r="N11815" s="2">
        <v>4800</v>
      </c>
      <c r="O11815" s="2">
        <v>1440</v>
      </c>
      <c r="P11815" s="2">
        <v>3360</v>
      </c>
      <c r="Q11815" s="2">
        <v>2642.49</v>
      </c>
      <c r="R11815" s="2">
        <v>717.51</v>
      </c>
      <c r="S11815" t="s">
        <v>36</v>
      </c>
      <c r="T11815" t="s">
        <v>222</v>
      </c>
      <c r="U11815" t="s">
        <v>38</v>
      </c>
      <c r="V11815" t="s">
        <v>39</v>
      </c>
      <c r="W11815" t="s">
        <v>40</v>
      </c>
      <c r="X11815" t="s">
        <v>41</v>
      </c>
      <c r="Y11815" t="s">
        <v>56</v>
      </c>
      <c r="Z11815" t="s">
        <v>223</v>
      </c>
      <c r="AA11815" t="s">
        <v>44</v>
      </c>
      <c r="AB11815" t="s">
        <v>44</v>
      </c>
    </row>
    <row r="11816" spans="1:28" x14ac:dyDescent="0.25">
      <c r="A11816" t="s">
        <v>16937</v>
      </c>
      <c r="B11816" s="1">
        <v>46238</v>
      </c>
      <c r="C11816" t="s">
        <v>5074</v>
      </c>
      <c r="D11816" t="s">
        <v>5075</v>
      </c>
      <c r="E11816">
        <v>39</v>
      </c>
      <c r="F11816" t="s">
        <v>48</v>
      </c>
      <c r="G11816" t="s">
        <v>285</v>
      </c>
      <c r="H11816" t="s">
        <v>286</v>
      </c>
      <c r="I11816" t="s">
        <v>34</v>
      </c>
      <c r="J11816" t="s">
        <v>121</v>
      </c>
      <c r="K11816">
        <v>1</v>
      </c>
      <c r="L11816" s="2">
        <v>3200</v>
      </c>
      <c r="M11816">
        <v>25</v>
      </c>
      <c r="N11816" s="2">
        <v>3200</v>
      </c>
      <c r="O11816" s="2">
        <v>800</v>
      </c>
      <c r="P11816" s="2">
        <v>2400</v>
      </c>
      <c r="Q11816" s="2">
        <v>1572.12</v>
      </c>
      <c r="R11816" s="2">
        <v>827.88</v>
      </c>
      <c r="S11816" t="s">
        <v>36</v>
      </c>
      <c r="T11816" t="s">
        <v>76</v>
      </c>
      <c r="U11816" t="s">
        <v>77</v>
      </c>
      <c r="V11816" t="s">
        <v>39</v>
      </c>
      <c r="W11816" t="s">
        <v>40</v>
      </c>
      <c r="X11816" t="s">
        <v>97</v>
      </c>
      <c r="Y11816" t="s">
        <v>56</v>
      </c>
      <c r="Z11816" t="s">
        <v>43</v>
      </c>
      <c r="AA11816" t="s">
        <v>44</v>
      </c>
      <c r="AB11816" t="s">
        <v>44</v>
      </c>
    </row>
    <row r="11817" spans="1:28" x14ac:dyDescent="0.25">
      <c r="A11817" t="s">
        <v>16938</v>
      </c>
      <c r="B11817" s="1">
        <v>46238</v>
      </c>
      <c r="C11817" t="s">
        <v>4697</v>
      </c>
      <c r="D11817" t="s">
        <v>4698</v>
      </c>
      <c r="E11817">
        <v>26</v>
      </c>
      <c r="F11817" t="s">
        <v>48</v>
      </c>
      <c r="G11817" t="s">
        <v>366</v>
      </c>
      <c r="H11817" t="s">
        <v>367</v>
      </c>
      <c r="I11817" t="s">
        <v>34</v>
      </c>
      <c r="J11817" t="s">
        <v>130</v>
      </c>
      <c r="K11817">
        <v>1</v>
      </c>
      <c r="L11817" s="2">
        <v>14500</v>
      </c>
      <c r="M11817">
        <v>0</v>
      </c>
      <c r="N11817" s="2">
        <v>14500</v>
      </c>
      <c r="O11817" s="2">
        <v>0</v>
      </c>
      <c r="P11817" s="2">
        <v>14500</v>
      </c>
      <c r="Q11817" s="2">
        <v>9369.9599999999991</v>
      </c>
      <c r="R11817" s="2">
        <v>5130.04</v>
      </c>
      <c r="S11817" t="s">
        <v>64</v>
      </c>
      <c r="T11817" t="s">
        <v>407</v>
      </c>
      <c r="U11817" t="s">
        <v>408</v>
      </c>
      <c r="V11817" t="s">
        <v>39</v>
      </c>
      <c r="W11817" t="s">
        <v>92</v>
      </c>
      <c r="X11817" t="s">
        <v>41</v>
      </c>
      <c r="Y11817" t="s">
        <v>56</v>
      </c>
      <c r="Z11817" t="s">
        <v>223</v>
      </c>
      <c r="AA11817" t="s">
        <v>44</v>
      </c>
      <c r="AB11817" t="s">
        <v>44</v>
      </c>
    </row>
    <row r="11818" spans="1:28" x14ac:dyDescent="0.25">
      <c r="A11818" t="s">
        <v>16939</v>
      </c>
      <c r="B11818" s="1">
        <v>46238</v>
      </c>
      <c r="C11818" t="s">
        <v>2495</v>
      </c>
      <c r="D11818" t="s">
        <v>2496</v>
      </c>
      <c r="E11818">
        <v>42</v>
      </c>
      <c r="F11818" t="s">
        <v>48</v>
      </c>
      <c r="G11818" t="s">
        <v>273</v>
      </c>
      <c r="H11818" t="s">
        <v>274</v>
      </c>
      <c r="I11818" t="s">
        <v>51</v>
      </c>
      <c r="J11818" t="s">
        <v>52</v>
      </c>
      <c r="K11818">
        <v>3</v>
      </c>
      <c r="L11818" s="2">
        <v>250</v>
      </c>
      <c r="M11818">
        <v>15</v>
      </c>
      <c r="N11818" s="2">
        <v>750</v>
      </c>
      <c r="O11818" s="2">
        <v>112.5</v>
      </c>
      <c r="P11818" s="2">
        <v>637.5</v>
      </c>
      <c r="Q11818" s="2">
        <v>456.65</v>
      </c>
      <c r="R11818" s="2">
        <v>180.85</v>
      </c>
      <c r="S11818" t="s">
        <v>53</v>
      </c>
      <c r="T11818" t="s">
        <v>222</v>
      </c>
      <c r="U11818" t="s">
        <v>38</v>
      </c>
      <c r="V11818" t="s">
        <v>39</v>
      </c>
      <c r="W11818" t="s">
        <v>137</v>
      </c>
      <c r="X11818" t="s">
        <v>41</v>
      </c>
      <c r="Y11818" t="s">
        <v>42</v>
      </c>
      <c r="Z11818" t="s">
        <v>107</v>
      </c>
      <c r="AA11818" t="s">
        <v>44</v>
      </c>
      <c r="AB11818" t="s">
        <v>44</v>
      </c>
    </row>
    <row r="11819" spans="1:28" x14ac:dyDescent="0.25">
      <c r="A11819" t="s">
        <v>16940</v>
      </c>
      <c r="B11819" s="1">
        <v>46238</v>
      </c>
      <c r="C11819" t="s">
        <v>7595</v>
      </c>
      <c r="D11819" t="s">
        <v>7596</v>
      </c>
      <c r="E11819">
        <v>47</v>
      </c>
      <c r="F11819" t="s">
        <v>48</v>
      </c>
      <c r="G11819" t="s">
        <v>344</v>
      </c>
      <c r="H11819" t="s">
        <v>345</v>
      </c>
      <c r="I11819" t="s">
        <v>34</v>
      </c>
      <c r="J11819" t="s">
        <v>121</v>
      </c>
      <c r="K11819">
        <v>3</v>
      </c>
      <c r="L11819" s="2">
        <v>1600</v>
      </c>
      <c r="M11819">
        <v>10</v>
      </c>
      <c r="N11819" s="2">
        <v>4800</v>
      </c>
      <c r="O11819" s="2">
        <v>480</v>
      </c>
      <c r="P11819" s="2">
        <v>4320</v>
      </c>
      <c r="Q11819" s="2">
        <v>2960.79</v>
      </c>
      <c r="R11819" s="2">
        <v>1359.21</v>
      </c>
      <c r="S11819" t="s">
        <v>53</v>
      </c>
      <c r="T11819" t="s">
        <v>76</v>
      </c>
      <c r="U11819" t="s">
        <v>77</v>
      </c>
      <c r="V11819" t="s">
        <v>39</v>
      </c>
      <c r="W11819" t="s">
        <v>40</v>
      </c>
      <c r="X11819" t="s">
        <v>97</v>
      </c>
      <c r="Y11819" t="s">
        <v>56</v>
      </c>
      <c r="Z11819" t="s">
        <v>107</v>
      </c>
      <c r="AA11819" t="s">
        <v>68</v>
      </c>
      <c r="AB11819" t="s">
        <v>44</v>
      </c>
    </row>
    <row r="11820" spans="1:28" x14ac:dyDescent="0.25">
      <c r="A11820" t="s">
        <v>16941</v>
      </c>
      <c r="B11820" s="1">
        <v>46238</v>
      </c>
      <c r="C11820" t="s">
        <v>3290</v>
      </c>
      <c r="D11820" t="s">
        <v>3291</v>
      </c>
      <c r="E11820">
        <v>28</v>
      </c>
      <c r="F11820" t="s">
        <v>48</v>
      </c>
      <c r="G11820" t="s">
        <v>119</v>
      </c>
      <c r="H11820" t="s">
        <v>120</v>
      </c>
      <c r="I11820" t="s">
        <v>62</v>
      </c>
      <c r="J11820" t="s">
        <v>121</v>
      </c>
      <c r="K11820">
        <v>6</v>
      </c>
      <c r="L11820" s="2">
        <v>4800</v>
      </c>
      <c r="M11820">
        <v>20</v>
      </c>
      <c r="N11820" s="2">
        <v>28800</v>
      </c>
      <c r="O11820" s="2">
        <v>5760</v>
      </c>
      <c r="P11820" s="2">
        <v>23040</v>
      </c>
      <c r="Q11820" s="2">
        <v>16720.900000000001</v>
      </c>
      <c r="R11820" s="2">
        <v>6319.1</v>
      </c>
      <c r="S11820" t="s">
        <v>36</v>
      </c>
      <c r="T11820" t="s">
        <v>163</v>
      </c>
      <c r="U11820" t="s">
        <v>164</v>
      </c>
      <c r="V11820" t="s">
        <v>39</v>
      </c>
      <c r="W11820" t="s">
        <v>83</v>
      </c>
      <c r="X11820" t="s">
        <v>67</v>
      </c>
      <c r="Y11820" t="s">
        <v>84</v>
      </c>
      <c r="Z11820" t="s">
        <v>144</v>
      </c>
      <c r="AA11820" t="s">
        <v>44</v>
      </c>
      <c r="AB11820" t="s">
        <v>44</v>
      </c>
    </row>
    <row r="11821" spans="1:28" x14ac:dyDescent="0.25">
      <c r="A11821" t="s">
        <v>16942</v>
      </c>
      <c r="B11821" s="1">
        <v>46238</v>
      </c>
      <c r="C11821" t="s">
        <v>2488</v>
      </c>
      <c r="D11821" t="s">
        <v>2489</v>
      </c>
      <c r="E11821">
        <v>23</v>
      </c>
      <c r="F11821" t="s">
        <v>48</v>
      </c>
      <c r="G11821" t="s">
        <v>60</v>
      </c>
      <c r="H11821" t="s">
        <v>61</v>
      </c>
      <c r="I11821" t="s">
        <v>62</v>
      </c>
      <c r="J11821" t="s">
        <v>63</v>
      </c>
      <c r="K11821">
        <v>2</v>
      </c>
      <c r="L11821" s="2">
        <v>3500</v>
      </c>
      <c r="M11821">
        <v>20</v>
      </c>
      <c r="N11821" s="2">
        <v>7000</v>
      </c>
      <c r="O11821" s="2">
        <v>1400</v>
      </c>
      <c r="P11821" s="2">
        <v>5600</v>
      </c>
      <c r="Q11821" s="2">
        <v>4159.5</v>
      </c>
      <c r="R11821" s="2">
        <v>1440.5</v>
      </c>
      <c r="S11821" t="s">
        <v>53</v>
      </c>
      <c r="T11821" t="s">
        <v>275</v>
      </c>
      <c r="U11821" t="s">
        <v>123</v>
      </c>
      <c r="V11821" t="s">
        <v>39</v>
      </c>
      <c r="W11821" t="s">
        <v>124</v>
      </c>
      <c r="X11821" t="s">
        <v>41</v>
      </c>
      <c r="Y11821" t="s">
        <v>42</v>
      </c>
      <c r="Z11821" t="s">
        <v>107</v>
      </c>
      <c r="AA11821" t="s">
        <v>44</v>
      </c>
      <c r="AB11821" t="s">
        <v>44</v>
      </c>
    </row>
    <row r="11822" spans="1:28" x14ac:dyDescent="0.25">
      <c r="A11822" t="s">
        <v>16943</v>
      </c>
      <c r="B11822" s="1">
        <v>46238</v>
      </c>
      <c r="C11822" t="s">
        <v>13236</v>
      </c>
      <c r="D11822" t="s">
        <v>13237</v>
      </c>
      <c r="E11822">
        <v>27</v>
      </c>
      <c r="F11822" t="s">
        <v>48</v>
      </c>
      <c r="G11822" t="s">
        <v>436</v>
      </c>
      <c r="H11822" t="s">
        <v>437</v>
      </c>
      <c r="I11822" t="s">
        <v>74</v>
      </c>
      <c r="J11822" t="s">
        <v>190</v>
      </c>
      <c r="K11822">
        <v>2</v>
      </c>
      <c r="L11822" s="2">
        <v>1800</v>
      </c>
      <c r="M11822">
        <v>10</v>
      </c>
      <c r="N11822" s="2">
        <v>3600</v>
      </c>
      <c r="O11822" s="2">
        <v>360</v>
      </c>
      <c r="P11822" s="2">
        <v>3240</v>
      </c>
      <c r="Q11822" s="2">
        <v>2101.5500000000002</v>
      </c>
      <c r="R11822" s="2">
        <v>1138.45</v>
      </c>
      <c r="S11822" t="s">
        <v>36</v>
      </c>
      <c r="T11822" t="s">
        <v>222</v>
      </c>
      <c r="U11822" t="s">
        <v>38</v>
      </c>
      <c r="V11822" t="s">
        <v>39</v>
      </c>
      <c r="W11822" t="s">
        <v>137</v>
      </c>
      <c r="X11822" t="s">
        <v>97</v>
      </c>
      <c r="Y11822" t="s">
        <v>56</v>
      </c>
      <c r="Z11822" t="s">
        <v>508</v>
      </c>
      <c r="AA11822" t="s">
        <v>44</v>
      </c>
      <c r="AB11822" t="s">
        <v>44</v>
      </c>
    </row>
    <row r="11823" spans="1:28" x14ac:dyDescent="0.25">
      <c r="A11823" t="s">
        <v>16944</v>
      </c>
      <c r="B11823" s="1">
        <v>46238</v>
      </c>
      <c r="C11823" t="s">
        <v>12235</v>
      </c>
      <c r="D11823" t="s">
        <v>12236</v>
      </c>
      <c r="E11823">
        <v>38</v>
      </c>
      <c r="F11823" t="s">
        <v>48</v>
      </c>
      <c r="G11823" t="s">
        <v>32</v>
      </c>
      <c r="H11823" t="s">
        <v>33</v>
      </c>
      <c r="I11823" t="s">
        <v>34</v>
      </c>
      <c r="J11823" t="s">
        <v>35</v>
      </c>
      <c r="K11823">
        <v>1</v>
      </c>
      <c r="L11823" s="2">
        <v>55000</v>
      </c>
      <c r="M11823">
        <v>10</v>
      </c>
      <c r="N11823" s="2">
        <v>55000</v>
      </c>
      <c r="O11823" s="2">
        <v>5500</v>
      </c>
      <c r="P11823" s="2">
        <v>49500</v>
      </c>
      <c r="Q11823" s="2">
        <v>29868.880000000001</v>
      </c>
      <c r="R11823" s="2">
        <v>19631.12</v>
      </c>
      <c r="S11823" t="s">
        <v>36</v>
      </c>
      <c r="T11823" t="s">
        <v>263</v>
      </c>
      <c r="U11823" t="s">
        <v>91</v>
      </c>
      <c r="V11823" t="s">
        <v>39</v>
      </c>
      <c r="W11823" t="s">
        <v>137</v>
      </c>
      <c r="X11823" t="s">
        <v>41</v>
      </c>
      <c r="Y11823" t="s">
        <v>56</v>
      </c>
      <c r="Z11823" t="s">
        <v>223</v>
      </c>
      <c r="AA11823" t="s">
        <v>44</v>
      </c>
      <c r="AB11823" t="s">
        <v>44</v>
      </c>
    </row>
    <row r="11824" spans="1:28" x14ac:dyDescent="0.25">
      <c r="A11824" t="s">
        <v>16945</v>
      </c>
      <c r="B11824" s="1">
        <v>46239</v>
      </c>
      <c r="C11824" t="s">
        <v>4360</v>
      </c>
      <c r="D11824" t="s">
        <v>4361</v>
      </c>
      <c r="E11824">
        <v>54</v>
      </c>
      <c r="F11824" t="s">
        <v>31</v>
      </c>
      <c r="G11824" t="s">
        <v>112</v>
      </c>
      <c r="H11824" t="s">
        <v>113</v>
      </c>
      <c r="I11824" t="s">
        <v>103</v>
      </c>
      <c r="J11824" t="s">
        <v>104</v>
      </c>
      <c r="K11824">
        <v>1</v>
      </c>
      <c r="L11824" s="2">
        <v>650</v>
      </c>
      <c r="M11824">
        <v>5</v>
      </c>
      <c r="N11824" s="2">
        <v>650</v>
      </c>
      <c r="O11824" s="2">
        <v>32.5</v>
      </c>
      <c r="P11824" s="2">
        <v>617.5</v>
      </c>
      <c r="Q11824" s="2">
        <v>395.35</v>
      </c>
      <c r="R11824" s="2">
        <v>222.15</v>
      </c>
      <c r="S11824" t="s">
        <v>64</v>
      </c>
      <c r="T11824" t="s">
        <v>275</v>
      </c>
      <c r="U11824" t="s">
        <v>123</v>
      </c>
      <c r="V11824" t="s">
        <v>39</v>
      </c>
      <c r="W11824" t="s">
        <v>40</v>
      </c>
      <c r="X11824" t="s">
        <v>67</v>
      </c>
      <c r="Y11824" t="s">
        <v>42</v>
      </c>
      <c r="Z11824" t="s">
        <v>107</v>
      </c>
      <c r="AA11824" t="s">
        <v>44</v>
      </c>
      <c r="AB11824" t="s">
        <v>44</v>
      </c>
    </row>
    <row r="11825" spans="1:28" x14ac:dyDescent="0.25">
      <c r="A11825" t="s">
        <v>16946</v>
      </c>
      <c r="B11825" s="1">
        <v>46239</v>
      </c>
      <c r="C11825" t="s">
        <v>8510</v>
      </c>
      <c r="D11825" t="s">
        <v>8511</v>
      </c>
      <c r="E11825">
        <v>37</v>
      </c>
      <c r="F11825" t="s">
        <v>48</v>
      </c>
      <c r="G11825" t="s">
        <v>243</v>
      </c>
      <c r="H11825" t="s">
        <v>244</v>
      </c>
      <c r="I11825" t="s">
        <v>103</v>
      </c>
      <c r="J11825" t="s">
        <v>104</v>
      </c>
      <c r="K11825">
        <v>1</v>
      </c>
      <c r="L11825" s="2">
        <v>450</v>
      </c>
      <c r="M11825">
        <v>25</v>
      </c>
      <c r="N11825" s="2">
        <v>450</v>
      </c>
      <c r="O11825" s="2">
        <v>112.5</v>
      </c>
      <c r="P11825" s="2">
        <v>337.5</v>
      </c>
      <c r="Q11825" s="2">
        <v>244.38</v>
      </c>
      <c r="R11825" s="2">
        <v>93.12</v>
      </c>
      <c r="S11825" t="s">
        <v>53</v>
      </c>
      <c r="T11825" t="s">
        <v>65</v>
      </c>
      <c r="U11825" t="s">
        <v>65</v>
      </c>
      <c r="V11825" t="s">
        <v>39</v>
      </c>
      <c r="W11825" t="s">
        <v>124</v>
      </c>
      <c r="X11825" t="s">
        <v>67</v>
      </c>
      <c r="Y11825" t="s">
        <v>56</v>
      </c>
      <c r="Z11825" t="s">
        <v>43</v>
      </c>
      <c r="AA11825" t="s">
        <v>44</v>
      </c>
      <c r="AB11825" t="s">
        <v>44</v>
      </c>
    </row>
    <row r="11826" spans="1:28" x14ac:dyDescent="0.25">
      <c r="A11826" t="s">
        <v>16947</v>
      </c>
      <c r="B11826" s="1">
        <v>46239</v>
      </c>
      <c r="C11826" t="s">
        <v>703</v>
      </c>
      <c r="D11826" t="s">
        <v>704</v>
      </c>
      <c r="E11826">
        <v>39</v>
      </c>
      <c r="F11826" t="s">
        <v>48</v>
      </c>
      <c r="G11826" t="s">
        <v>298</v>
      </c>
      <c r="H11826" t="s">
        <v>299</v>
      </c>
      <c r="I11826" t="s">
        <v>103</v>
      </c>
      <c r="J11826" t="s">
        <v>104</v>
      </c>
      <c r="K11826">
        <v>3</v>
      </c>
      <c r="L11826" s="2">
        <v>700</v>
      </c>
      <c r="M11826">
        <v>5</v>
      </c>
      <c r="N11826" s="2">
        <v>2100</v>
      </c>
      <c r="O11826" s="2">
        <v>105</v>
      </c>
      <c r="P11826" s="2">
        <v>1995</v>
      </c>
      <c r="Q11826" s="2">
        <v>1518.96</v>
      </c>
      <c r="R11826" s="2">
        <v>476.04</v>
      </c>
      <c r="S11826" t="s">
        <v>53</v>
      </c>
      <c r="T11826" t="s">
        <v>163</v>
      </c>
      <c r="U11826" t="s">
        <v>164</v>
      </c>
      <c r="V11826" t="s">
        <v>39</v>
      </c>
      <c r="W11826" t="s">
        <v>66</v>
      </c>
      <c r="X11826" t="s">
        <v>41</v>
      </c>
      <c r="Y11826" t="s">
        <v>56</v>
      </c>
      <c r="Z11826" t="s">
        <v>107</v>
      </c>
      <c r="AA11826" t="s">
        <v>44</v>
      </c>
      <c r="AB11826" t="s">
        <v>44</v>
      </c>
    </row>
    <row r="11827" spans="1:28" x14ac:dyDescent="0.25">
      <c r="A11827" t="s">
        <v>16948</v>
      </c>
      <c r="B11827" s="1">
        <v>46239</v>
      </c>
      <c r="C11827" t="s">
        <v>16949</v>
      </c>
      <c r="D11827" t="s">
        <v>16950</v>
      </c>
      <c r="E11827">
        <v>19</v>
      </c>
      <c r="F11827" t="s">
        <v>111</v>
      </c>
      <c r="G11827" t="s">
        <v>49</v>
      </c>
      <c r="H11827" t="s">
        <v>50</v>
      </c>
      <c r="I11827" t="s">
        <v>51</v>
      </c>
      <c r="J11827" t="s">
        <v>52</v>
      </c>
      <c r="K11827">
        <v>5</v>
      </c>
      <c r="L11827" s="2">
        <v>500</v>
      </c>
      <c r="M11827">
        <v>0</v>
      </c>
      <c r="N11827" s="2">
        <v>2500</v>
      </c>
      <c r="O11827" s="2">
        <v>0</v>
      </c>
      <c r="P11827" s="2">
        <v>2500</v>
      </c>
      <c r="Q11827" s="2">
        <v>1398.11</v>
      </c>
      <c r="R11827" s="2">
        <v>1101.8900000000001</v>
      </c>
      <c r="S11827" t="s">
        <v>36</v>
      </c>
      <c r="T11827" t="s">
        <v>222</v>
      </c>
      <c r="U11827" t="s">
        <v>38</v>
      </c>
      <c r="V11827" t="s">
        <v>39</v>
      </c>
      <c r="W11827" t="s">
        <v>124</v>
      </c>
      <c r="X11827" t="s">
        <v>67</v>
      </c>
      <c r="Y11827" t="s">
        <v>56</v>
      </c>
      <c r="Z11827" t="s">
        <v>107</v>
      </c>
      <c r="AA11827" t="s">
        <v>44</v>
      </c>
      <c r="AB11827" t="s">
        <v>44</v>
      </c>
    </row>
    <row r="11828" spans="1:28" x14ac:dyDescent="0.25">
      <c r="A11828" t="s">
        <v>16951</v>
      </c>
      <c r="B11828" s="1">
        <v>46239</v>
      </c>
      <c r="C11828" t="s">
        <v>6181</v>
      </c>
      <c r="D11828" t="s">
        <v>6182</v>
      </c>
      <c r="E11828">
        <v>19</v>
      </c>
      <c r="F11828" t="s">
        <v>31</v>
      </c>
      <c r="G11828" t="s">
        <v>273</v>
      </c>
      <c r="H11828" t="s">
        <v>274</v>
      </c>
      <c r="I11828" t="s">
        <v>51</v>
      </c>
      <c r="J11828" t="s">
        <v>52</v>
      </c>
      <c r="K11828">
        <v>2</v>
      </c>
      <c r="L11828" s="2">
        <v>250</v>
      </c>
      <c r="M11828">
        <v>10</v>
      </c>
      <c r="N11828" s="2">
        <v>500</v>
      </c>
      <c r="O11828" s="2">
        <v>50</v>
      </c>
      <c r="P11828" s="2">
        <v>450</v>
      </c>
      <c r="Q11828" s="2">
        <v>300.77999999999997</v>
      </c>
      <c r="R11828" s="2">
        <v>149.22</v>
      </c>
      <c r="S11828" t="s">
        <v>64</v>
      </c>
      <c r="T11828" t="s">
        <v>263</v>
      </c>
      <c r="U11828" t="s">
        <v>91</v>
      </c>
      <c r="V11828" t="s">
        <v>39</v>
      </c>
      <c r="W11828" t="s">
        <v>66</v>
      </c>
      <c r="X11828" t="s">
        <v>41</v>
      </c>
      <c r="Y11828" t="s">
        <v>56</v>
      </c>
      <c r="Z11828" t="s">
        <v>43</v>
      </c>
      <c r="AA11828" t="s">
        <v>44</v>
      </c>
      <c r="AB11828" t="s">
        <v>44</v>
      </c>
    </row>
    <row r="11829" spans="1:28" x14ac:dyDescent="0.25">
      <c r="A11829" t="s">
        <v>16952</v>
      </c>
      <c r="B11829" s="1">
        <v>46239</v>
      </c>
      <c r="C11829" t="s">
        <v>2787</v>
      </c>
      <c r="D11829" t="s">
        <v>2788</v>
      </c>
      <c r="E11829">
        <v>60</v>
      </c>
      <c r="F11829" t="s">
        <v>48</v>
      </c>
      <c r="G11829" t="s">
        <v>273</v>
      </c>
      <c r="H11829" t="s">
        <v>274</v>
      </c>
      <c r="I11829" t="s">
        <v>51</v>
      </c>
      <c r="J11829" t="s">
        <v>52</v>
      </c>
      <c r="K11829">
        <v>1</v>
      </c>
      <c r="L11829" s="2">
        <v>250</v>
      </c>
      <c r="M11829">
        <v>10</v>
      </c>
      <c r="N11829" s="2">
        <v>250</v>
      </c>
      <c r="O11829" s="2">
        <v>25</v>
      </c>
      <c r="P11829" s="2">
        <v>225</v>
      </c>
      <c r="Q11829" s="2">
        <v>177.98</v>
      </c>
      <c r="R11829" s="2">
        <v>47.02</v>
      </c>
      <c r="S11829" t="s">
        <v>64</v>
      </c>
      <c r="T11829" t="s">
        <v>37</v>
      </c>
      <c r="U11829" t="s">
        <v>38</v>
      </c>
      <c r="V11829" t="s">
        <v>39</v>
      </c>
      <c r="W11829" t="s">
        <v>66</v>
      </c>
      <c r="X11829" t="s">
        <v>41</v>
      </c>
      <c r="Y11829" t="s">
        <v>56</v>
      </c>
      <c r="Z11829" t="s">
        <v>43</v>
      </c>
      <c r="AA11829" t="s">
        <v>44</v>
      </c>
      <c r="AB11829" t="s">
        <v>44</v>
      </c>
    </row>
    <row r="11830" spans="1:28" x14ac:dyDescent="0.25">
      <c r="A11830" t="s">
        <v>16953</v>
      </c>
      <c r="B11830" s="1">
        <v>46239</v>
      </c>
      <c r="C11830" t="s">
        <v>7846</v>
      </c>
      <c r="D11830" t="s">
        <v>7847</v>
      </c>
      <c r="E11830">
        <v>39</v>
      </c>
      <c r="F11830" t="s">
        <v>31</v>
      </c>
      <c r="G11830" t="s">
        <v>188</v>
      </c>
      <c r="H11830" t="s">
        <v>189</v>
      </c>
      <c r="I11830" t="s">
        <v>34</v>
      </c>
      <c r="J11830" t="s">
        <v>190</v>
      </c>
      <c r="K11830">
        <v>1</v>
      </c>
      <c r="L11830" s="2">
        <v>1800</v>
      </c>
      <c r="M11830">
        <v>5</v>
      </c>
      <c r="N11830" s="2">
        <v>1800</v>
      </c>
      <c r="O11830" s="2">
        <v>90</v>
      </c>
      <c r="P11830" s="2">
        <v>1710</v>
      </c>
      <c r="Q11830" s="2">
        <v>1007.44</v>
      </c>
      <c r="R11830" s="2">
        <v>702.56</v>
      </c>
      <c r="S11830" t="s">
        <v>36</v>
      </c>
      <c r="T11830" t="s">
        <v>76</v>
      </c>
      <c r="U11830" t="s">
        <v>77</v>
      </c>
      <c r="V11830" t="s">
        <v>39</v>
      </c>
      <c r="W11830" t="s">
        <v>92</v>
      </c>
      <c r="X11830" t="s">
        <v>97</v>
      </c>
      <c r="Y11830" t="s">
        <v>56</v>
      </c>
      <c r="Z11830" t="s">
        <v>43</v>
      </c>
      <c r="AA11830" t="s">
        <v>44</v>
      </c>
      <c r="AB11830" t="s">
        <v>44</v>
      </c>
    </row>
    <row r="11831" spans="1:28" x14ac:dyDescent="0.25">
      <c r="A11831" t="s">
        <v>16954</v>
      </c>
      <c r="B11831" s="1">
        <v>46239</v>
      </c>
      <c r="C11831" t="s">
        <v>525</v>
      </c>
      <c r="D11831" t="s">
        <v>526</v>
      </c>
      <c r="E11831">
        <v>42</v>
      </c>
      <c r="F11831" t="s">
        <v>31</v>
      </c>
      <c r="G11831" t="s">
        <v>243</v>
      </c>
      <c r="H11831" t="s">
        <v>244</v>
      </c>
      <c r="I11831" t="s">
        <v>103</v>
      </c>
      <c r="J11831" t="s">
        <v>104</v>
      </c>
      <c r="K11831">
        <v>1</v>
      </c>
      <c r="L11831" s="2">
        <v>450</v>
      </c>
      <c r="M11831">
        <v>5</v>
      </c>
      <c r="N11831" s="2">
        <v>450</v>
      </c>
      <c r="O11831" s="2">
        <v>22.5</v>
      </c>
      <c r="P11831" s="2">
        <v>427.5</v>
      </c>
      <c r="Q11831" s="2">
        <v>307.83999999999997</v>
      </c>
      <c r="R11831" s="2">
        <v>119.66</v>
      </c>
      <c r="S11831" t="s">
        <v>64</v>
      </c>
      <c r="T11831" t="s">
        <v>163</v>
      </c>
      <c r="U11831" t="s">
        <v>164</v>
      </c>
      <c r="V11831" t="s">
        <v>39</v>
      </c>
      <c r="W11831" t="s">
        <v>66</v>
      </c>
      <c r="X11831" t="s">
        <v>41</v>
      </c>
      <c r="Y11831" t="s">
        <v>56</v>
      </c>
      <c r="Z11831" t="s">
        <v>43</v>
      </c>
      <c r="AA11831" t="s">
        <v>44</v>
      </c>
      <c r="AB11831" t="s">
        <v>44</v>
      </c>
    </row>
    <row r="11832" spans="1:28" x14ac:dyDescent="0.25">
      <c r="A11832" t="s">
        <v>16955</v>
      </c>
      <c r="B11832" s="1">
        <v>46239</v>
      </c>
      <c r="C11832" t="s">
        <v>6598</v>
      </c>
      <c r="D11832" t="s">
        <v>6599</v>
      </c>
      <c r="E11832">
        <v>40</v>
      </c>
      <c r="F11832" t="s">
        <v>48</v>
      </c>
      <c r="G11832" t="s">
        <v>366</v>
      </c>
      <c r="H11832" t="s">
        <v>367</v>
      </c>
      <c r="I11832" t="s">
        <v>34</v>
      </c>
      <c r="J11832" t="s">
        <v>130</v>
      </c>
      <c r="K11832">
        <v>2</v>
      </c>
      <c r="L11832" s="2">
        <v>14500</v>
      </c>
      <c r="M11832">
        <v>20</v>
      </c>
      <c r="N11832" s="2">
        <v>29000</v>
      </c>
      <c r="O11832" s="2">
        <v>5800</v>
      </c>
      <c r="P11832" s="2">
        <v>23200</v>
      </c>
      <c r="Q11832" s="2">
        <v>13890.91</v>
      </c>
      <c r="R11832" s="2">
        <v>9309.09</v>
      </c>
      <c r="S11832" t="s">
        <v>64</v>
      </c>
      <c r="T11832" t="s">
        <v>407</v>
      </c>
      <c r="U11832" t="s">
        <v>408</v>
      </c>
      <c r="V11832" t="s">
        <v>39</v>
      </c>
      <c r="W11832" t="s">
        <v>124</v>
      </c>
      <c r="X11832" t="s">
        <v>67</v>
      </c>
      <c r="Y11832" t="s">
        <v>56</v>
      </c>
      <c r="Z11832" t="s">
        <v>43</v>
      </c>
      <c r="AA11832" t="s">
        <v>44</v>
      </c>
      <c r="AB11832" t="s">
        <v>44</v>
      </c>
    </row>
    <row r="11833" spans="1:28" x14ac:dyDescent="0.25">
      <c r="A11833" t="s">
        <v>16956</v>
      </c>
      <c r="B11833" s="1">
        <v>46240</v>
      </c>
      <c r="C11833" t="s">
        <v>4936</v>
      </c>
      <c r="D11833" t="s">
        <v>4937</v>
      </c>
      <c r="E11833">
        <v>60</v>
      </c>
      <c r="F11833" t="s">
        <v>31</v>
      </c>
      <c r="G11833" t="s">
        <v>387</v>
      </c>
      <c r="H11833" t="s">
        <v>388</v>
      </c>
      <c r="I11833" t="s">
        <v>74</v>
      </c>
      <c r="J11833" t="s">
        <v>75</v>
      </c>
      <c r="K11833">
        <v>2</v>
      </c>
      <c r="L11833" s="2">
        <v>3200</v>
      </c>
      <c r="M11833">
        <v>15</v>
      </c>
      <c r="N11833" s="2">
        <v>6400</v>
      </c>
      <c r="O11833" s="2">
        <v>960</v>
      </c>
      <c r="P11833" s="2">
        <v>5440</v>
      </c>
      <c r="Q11833" s="2">
        <v>3954.08</v>
      </c>
      <c r="R11833" s="2">
        <v>1485.92</v>
      </c>
      <c r="S11833" t="s">
        <v>53</v>
      </c>
      <c r="T11833" t="s">
        <v>96</v>
      </c>
      <c r="U11833" t="s">
        <v>96</v>
      </c>
      <c r="V11833" t="s">
        <v>39</v>
      </c>
      <c r="W11833" t="s">
        <v>92</v>
      </c>
      <c r="X11833" t="s">
        <v>97</v>
      </c>
      <c r="Y11833" t="s">
        <v>42</v>
      </c>
      <c r="Z11833" t="s">
        <v>43</v>
      </c>
      <c r="AA11833" t="s">
        <v>44</v>
      </c>
      <c r="AB11833" t="s">
        <v>44</v>
      </c>
    </row>
    <row r="11834" spans="1:28" x14ac:dyDescent="0.25">
      <c r="A11834" t="s">
        <v>16957</v>
      </c>
      <c r="B11834" s="1">
        <v>46240</v>
      </c>
      <c r="C11834" t="s">
        <v>1497</v>
      </c>
      <c r="D11834" t="s">
        <v>1498</v>
      </c>
      <c r="E11834">
        <v>29</v>
      </c>
      <c r="F11834" t="s">
        <v>48</v>
      </c>
      <c r="G11834" t="s">
        <v>60</v>
      </c>
      <c r="H11834" t="s">
        <v>61</v>
      </c>
      <c r="I11834" t="s">
        <v>62</v>
      </c>
      <c r="J11834" t="s">
        <v>63</v>
      </c>
      <c r="K11834">
        <v>2</v>
      </c>
      <c r="L11834" s="2">
        <v>3500</v>
      </c>
      <c r="M11834">
        <v>30</v>
      </c>
      <c r="N11834" s="2">
        <v>7000</v>
      </c>
      <c r="O11834" s="2">
        <v>2100</v>
      </c>
      <c r="P11834" s="2">
        <v>4900</v>
      </c>
      <c r="Q11834" s="2">
        <v>3504.2</v>
      </c>
      <c r="R11834" s="2">
        <v>1395.8</v>
      </c>
      <c r="S11834" t="s">
        <v>53</v>
      </c>
      <c r="T11834" t="s">
        <v>222</v>
      </c>
      <c r="U11834" t="s">
        <v>38</v>
      </c>
      <c r="V11834" t="s">
        <v>39</v>
      </c>
      <c r="W11834" t="s">
        <v>83</v>
      </c>
      <c r="X11834" t="s">
        <v>41</v>
      </c>
      <c r="Y11834" t="s">
        <v>56</v>
      </c>
      <c r="Z11834" t="s">
        <v>43</v>
      </c>
      <c r="AA11834" t="s">
        <v>44</v>
      </c>
      <c r="AB11834" t="s">
        <v>44</v>
      </c>
    </row>
    <row r="11835" spans="1:28" x14ac:dyDescent="0.25">
      <c r="A11835" t="s">
        <v>16958</v>
      </c>
      <c r="B11835" s="1">
        <v>46240</v>
      </c>
      <c r="C11835" t="s">
        <v>3379</v>
      </c>
      <c r="D11835" t="s">
        <v>3380</v>
      </c>
      <c r="E11835">
        <v>50</v>
      </c>
      <c r="F11835" t="s">
        <v>31</v>
      </c>
      <c r="G11835" t="s">
        <v>197</v>
      </c>
      <c r="H11835" t="s">
        <v>198</v>
      </c>
      <c r="I11835" t="s">
        <v>74</v>
      </c>
      <c r="J11835" t="s">
        <v>75</v>
      </c>
      <c r="K11835">
        <v>2</v>
      </c>
      <c r="L11835" s="2">
        <v>2600</v>
      </c>
      <c r="M11835">
        <v>20</v>
      </c>
      <c r="N11835" s="2">
        <v>5200</v>
      </c>
      <c r="O11835" s="2">
        <v>1040</v>
      </c>
      <c r="P11835" s="2">
        <v>4160</v>
      </c>
      <c r="Q11835" s="2">
        <v>2489.87</v>
      </c>
      <c r="R11835" s="2">
        <v>1670.13</v>
      </c>
      <c r="S11835" t="s">
        <v>36</v>
      </c>
      <c r="T11835" t="s">
        <v>290</v>
      </c>
      <c r="U11835" t="s">
        <v>291</v>
      </c>
      <c r="V11835" t="s">
        <v>39</v>
      </c>
      <c r="W11835" t="s">
        <v>137</v>
      </c>
      <c r="X11835" t="s">
        <v>97</v>
      </c>
      <c r="Y11835" t="s">
        <v>42</v>
      </c>
      <c r="Z11835" t="s">
        <v>43</v>
      </c>
      <c r="AA11835" t="s">
        <v>44</v>
      </c>
      <c r="AB11835" t="s">
        <v>44</v>
      </c>
    </row>
    <row r="11836" spans="1:28" x14ac:dyDescent="0.25">
      <c r="A11836" t="s">
        <v>16959</v>
      </c>
      <c r="B11836" s="1">
        <v>46240</v>
      </c>
      <c r="C11836" t="s">
        <v>3379</v>
      </c>
      <c r="D11836" t="s">
        <v>3380</v>
      </c>
      <c r="E11836">
        <v>31</v>
      </c>
      <c r="F11836" t="s">
        <v>111</v>
      </c>
      <c r="G11836" t="s">
        <v>298</v>
      </c>
      <c r="H11836" t="s">
        <v>299</v>
      </c>
      <c r="I11836" t="s">
        <v>103</v>
      </c>
      <c r="J11836" t="s">
        <v>104</v>
      </c>
      <c r="K11836">
        <v>1</v>
      </c>
      <c r="L11836" s="2">
        <v>700</v>
      </c>
      <c r="M11836">
        <v>20</v>
      </c>
      <c r="N11836" s="2">
        <v>700</v>
      </c>
      <c r="O11836" s="2">
        <v>140</v>
      </c>
      <c r="P11836" s="2">
        <v>560</v>
      </c>
      <c r="Q11836" s="2">
        <v>364.45</v>
      </c>
      <c r="R11836" s="2">
        <v>195.55</v>
      </c>
      <c r="S11836" t="s">
        <v>53</v>
      </c>
      <c r="T11836" t="s">
        <v>263</v>
      </c>
      <c r="U11836" t="s">
        <v>91</v>
      </c>
      <c r="V11836" t="s">
        <v>39</v>
      </c>
      <c r="W11836" t="s">
        <v>83</v>
      </c>
      <c r="X11836" t="s">
        <v>67</v>
      </c>
      <c r="Y11836" t="s">
        <v>56</v>
      </c>
      <c r="Z11836" t="s">
        <v>43</v>
      </c>
      <c r="AA11836" t="s">
        <v>44</v>
      </c>
      <c r="AB11836" t="s">
        <v>68</v>
      </c>
    </row>
    <row r="11837" spans="1:28" x14ac:dyDescent="0.25">
      <c r="A11837" t="s">
        <v>16960</v>
      </c>
      <c r="B11837" s="1">
        <v>46240</v>
      </c>
      <c r="C11837" t="s">
        <v>1219</v>
      </c>
      <c r="D11837" t="s">
        <v>1220</v>
      </c>
      <c r="E11837">
        <v>22</v>
      </c>
      <c r="F11837" t="s">
        <v>48</v>
      </c>
      <c r="G11837" t="s">
        <v>352</v>
      </c>
      <c r="H11837" t="s">
        <v>353</v>
      </c>
      <c r="I11837" t="s">
        <v>103</v>
      </c>
      <c r="J11837" t="s">
        <v>104</v>
      </c>
      <c r="K11837">
        <v>1</v>
      </c>
      <c r="L11837" s="2">
        <v>850</v>
      </c>
      <c r="M11837">
        <v>20</v>
      </c>
      <c r="N11837" s="2">
        <v>850</v>
      </c>
      <c r="O11837" s="2">
        <v>170</v>
      </c>
      <c r="P11837" s="2">
        <v>680</v>
      </c>
      <c r="Q11837" s="2">
        <v>426.28</v>
      </c>
      <c r="R11837" s="2">
        <v>253.72</v>
      </c>
      <c r="S11837" t="s">
        <v>53</v>
      </c>
      <c r="T11837" t="s">
        <v>65</v>
      </c>
      <c r="U11837" t="s">
        <v>65</v>
      </c>
      <c r="V11837" t="s">
        <v>39</v>
      </c>
      <c r="W11837" t="s">
        <v>66</v>
      </c>
      <c r="X11837" t="s">
        <v>41</v>
      </c>
      <c r="Y11837" t="s">
        <v>42</v>
      </c>
      <c r="Z11837" t="s">
        <v>508</v>
      </c>
      <c r="AA11837" t="s">
        <v>44</v>
      </c>
      <c r="AB11837" t="s">
        <v>44</v>
      </c>
    </row>
    <row r="11838" spans="1:28" x14ac:dyDescent="0.25">
      <c r="A11838" t="s">
        <v>16961</v>
      </c>
      <c r="B11838" s="1">
        <v>46240</v>
      </c>
      <c r="C11838" t="s">
        <v>6318</v>
      </c>
      <c r="D11838" t="s">
        <v>6319</v>
      </c>
      <c r="E11838">
        <v>57</v>
      </c>
      <c r="F11838" t="s">
        <v>111</v>
      </c>
      <c r="G11838" t="s">
        <v>561</v>
      </c>
      <c r="H11838" t="s">
        <v>562</v>
      </c>
      <c r="I11838" t="s">
        <v>34</v>
      </c>
      <c r="J11838" t="s">
        <v>143</v>
      </c>
      <c r="K11838">
        <v>3</v>
      </c>
      <c r="L11838" s="2">
        <v>900</v>
      </c>
      <c r="M11838">
        <v>0</v>
      </c>
      <c r="N11838" s="2">
        <v>2700</v>
      </c>
      <c r="O11838" s="2">
        <v>0</v>
      </c>
      <c r="P11838" s="2">
        <v>2700</v>
      </c>
      <c r="Q11838" s="2">
        <v>1908.9</v>
      </c>
      <c r="R11838" s="2">
        <v>791.1</v>
      </c>
      <c r="S11838" t="s">
        <v>36</v>
      </c>
      <c r="T11838" t="s">
        <v>37</v>
      </c>
      <c r="U11838" t="s">
        <v>38</v>
      </c>
      <c r="V11838" t="s">
        <v>39</v>
      </c>
      <c r="W11838" t="s">
        <v>92</v>
      </c>
      <c r="X11838" t="s">
        <v>41</v>
      </c>
      <c r="Y11838" t="s">
        <v>56</v>
      </c>
      <c r="Z11838" t="s">
        <v>43</v>
      </c>
      <c r="AA11838" t="s">
        <v>44</v>
      </c>
      <c r="AB11838" t="s">
        <v>68</v>
      </c>
    </row>
    <row r="11839" spans="1:28" x14ac:dyDescent="0.25">
      <c r="A11839" t="s">
        <v>16962</v>
      </c>
      <c r="B11839" s="1">
        <v>46240</v>
      </c>
      <c r="C11839" t="s">
        <v>2177</v>
      </c>
      <c r="D11839" t="s">
        <v>2178</v>
      </c>
      <c r="E11839">
        <v>46</v>
      </c>
      <c r="F11839" t="s">
        <v>48</v>
      </c>
      <c r="G11839" t="s">
        <v>212</v>
      </c>
      <c r="H11839" t="s">
        <v>213</v>
      </c>
      <c r="I11839" t="s">
        <v>51</v>
      </c>
      <c r="J11839" t="s">
        <v>52</v>
      </c>
      <c r="K11839">
        <v>1</v>
      </c>
      <c r="L11839" s="2">
        <v>400</v>
      </c>
      <c r="M11839">
        <v>15</v>
      </c>
      <c r="N11839" s="2">
        <v>400</v>
      </c>
      <c r="O11839" s="2">
        <v>60</v>
      </c>
      <c r="P11839" s="2">
        <v>340</v>
      </c>
      <c r="Q11839" s="2">
        <v>189.08</v>
      </c>
      <c r="R11839" s="2">
        <v>150.91999999999999</v>
      </c>
      <c r="S11839" t="s">
        <v>53</v>
      </c>
      <c r="T11839" t="s">
        <v>290</v>
      </c>
      <c r="U11839" t="s">
        <v>291</v>
      </c>
      <c r="V11839" t="s">
        <v>39</v>
      </c>
      <c r="W11839" t="s">
        <v>92</v>
      </c>
      <c r="X11839" t="s">
        <v>67</v>
      </c>
      <c r="Y11839" t="s">
        <v>56</v>
      </c>
      <c r="Z11839" t="s">
        <v>43</v>
      </c>
      <c r="AA11839" t="s">
        <v>44</v>
      </c>
      <c r="AB11839" t="s">
        <v>44</v>
      </c>
    </row>
    <row r="11840" spans="1:28" x14ac:dyDescent="0.25">
      <c r="A11840" t="s">
        <v>16963</v>
      </c>
      <c r="B11840" s="1">
        <v>46240</v>
      </c>
      <c r="C11840" t="s">
        <v>7245</v>
      </c>
      <c r="D11840" t="s">
        <v>7246</v>
      </c>
      <c r="E11840">
        <v>56</v>
      </c>
      <c r="F11840" t="s">
        <v>31</v>
      </c>
      <c r="G11840" t="s">
        <v>387</v>
      </c>
      <c r="H11840" t="s">
        <v>388</v>
      </c>
      <c r="I11840" t="s">
        <v>74</v>
      </c>
      <c r="J11840" t="s">
        <v>75</v>
      </c>
      <c r="K11840">
        <v>2</v>
      </c>
      <c r="L11840" s="2">
        <v>3200</v>
      </c>
      <c r="M11840">
        <v>20</v>
      </c>
      <c r="N11840" s="2">
        <v>6400</v>
      </c>
      <c r="O11840" s="2">
        <v>1280</v>
      </c>
      <c r="P11840" s="2">
        <v>5120</v>
      </c>
      <c r="Q11840" s="2">
        <v>2978.65</v>
      </c>
      <c r="R11840" s="2">
        <v>2141.35</v>
      </c>
      <c r="S11840" t="s">
        <v>36</v>
      </c>
      <c r="T11840" t="s">
        <v>275</v>
      </c>
      <c r="U11840" t="s">
        <v>123</v>
      </c>
      <c r="V11840" t="s">
        <v>39</v>
      </c>
      <c r="W11840" t="s">
        <v>137</v>
      </c>
      <c r="X11840" t="s">
        <v>97</v>
      </c>
      <c r="Y11840" t="s">
        <v>56</v>
      </c>
      <c r="Z11840" t="s">
        <v>107</v>
      </c>
      <c r="AA11840" t="s">
        <v>44</v>
      </c>
      <c r="AB11840" t="s">
        <v>44</v>
      </c>
    </row>
    <row r="11841" spans="1:28" x14ac:dyDescent="0.25">
      <c r="A11841" t="s">
        <v>16964</v>
      </c>
      <c r="B11841" s="1">
        <v>46240</v>
      </c>
      <c r="C11841" t="s">
        <v>812</v>
      </c>
      <c r="D11841" t="s">
        <v>813</v>
      </c>
      <c r="E11841">
        <v>25</v>
      </c>
      <c r="F11841" t="s">
        <v>31</v>
      </c>
      <c r="G11841" t="s">
        <v>119</v>
      </c>
      <c r="H11841" t="s">
        <v>120</v>
      </c>
      <c r="I11841" t="s">
        <v>62</v>
      </c>
      <c r="J11841" t="s">
        <v>121</v>
      </c>
      <c r="K11841">
        <v>3</v>
      </c>
      <c r="L11841" s="2">
        <v>4800</v>
      </c>
      <c r="M11841">
        <v>15</v>
      </c>
      <c r="N11841" s="2">
        <v>14400</v>
      </c>
      <c r="O11841" s="2">
        <v>2160</v>
      </c>
      <c r="P11841" s="2">
        <v>12240</v>
      </c>
      <c r="Q11841" s="2">
        <v>7361.51</v>
      </c>
      <c r="R11841" s="2">
        <v>4878.49</v>
      </c>
      <c r="S11841" t="s">
        <v>53</v>
      </c>
      <c r="T11841" t="s">
        <v>275</v>
      </c>
      <c r="U11841" t="s">
        <v>123</v>
      </c>
      <c r="V11841" t="s">
        <v>39</v>
      </c>
      <c r="W11841" t="s">
        <v>66</v>
      </c>
      <c r="X11841" t="s">
        <v>97</v>
      </c>
      <c r="Y11841" t="s">
        <v>56</v>
      </c>
      <c r="Z11841" t="s">
        <v>43</v>
      </c>
      <c r="AA11841" t="s">
        <v>44</v>
      </c>
      <c r="AB11841" t="s">
        <v>44</v>
      </c>
    </row>
    <row r="11842" spans="1:28" x14ac:dyDescent="0.25">
      <c r="A11842" t="s">
        <v>16965</v>
      </c>
      <c r="B11842" s="1">
        <v>46240</v>
      </c>
      <c r="C11842" t="s">
        <v>6405</v>
      </c>
      <c r="D11842" t="s">
        <v>6406</v>
      </c>
      <c r="E11842">
        <v>40</v>
      </c>
      <c r="F11842" t="s">
        <v>31</v>
      </c>
      <c r="G11842" t="s">
        <v>141</v>
      </c>
      <c r="H11842" t="s">
        <v>142</v>
      </c>
      <c r="I11842" t="s">
        <v>74</v>
      </c>
      <c r="J11842" t="s">
        <v>143</v>
      </c>
      <c r="K11842">
        <v>1</v>
      </c>
      <c r="L11842" s="2">
        <v>900</v>
      </c>
      <c r="M11842">
        <v>10</v>
      </c>
      <c r="N11842" s="2">
        <v>900</v>
      </c>
      <c r="O11842" s="2">
        <v>90</v>
      </c>
      <c r="P11842" s="2">
        <v>810</v>
      </c>
      <c r="Q11842" s="2">
        <v>656.93</v>
      </c>
      <c r="R11842" s="2">
        <v>153.07</v>
      </c>
      <c r="S11842" t="s">
        <v>53</v>
      </c>
      <c r="T11842" t="s">
        <v>37</v>
      </c>
      <c r="U11842" t="s">
        <v>38</v>
      </c>
      <c r="V11842" t="s">
        <v>39</v>
      </c>
      <c r="W11842" t="s">
        <v>40</v>
      </c>
      <c r="X11842" t="s">
        <v>97</v>
      </c>
      <c r="Y11842" t="s">
        <v>42</v>
      </c>
      <c r="Z11842" t="s">
        <v>43</v>
      </c>
      <c r="AA11842" t="s">
        <v>44</v>
      </c>
      <c r="AB11842" t="s">
        <v>44</v>
      </c>
    </row>
    <row r="11843" spans="1:28" x14ac:dyDescent="0.25">
      <c r="A11843" t="s">
        <v>16966</v>
      </c>
      <c r="B11843" s="1">
        <v>46240</v>
      </c>
      <c r="C11843" t="s">
        <v>5298</v>
      </c>
      <c r="D11843" t="s">
        <v>5299</v>
      </c>
      <c r="E11843">
        <v>56</v>
      </c>
      <c r="F11843" t="s">
        <v>48</v>
      </c>
      <c r="G11843" t="s">
        <v>318</v>
      </c>
      <c r="H11843" t="s">
        <v>319</v>
      </c>
      <c r="I11843" t="s">
        <v>34</v>
      </c>
      <c r="J11843" t="s">
        <v>190</v>
      </c>
      <c r="K11843">
        <v>1</v>
      </c>
      <c r="L11843" s="2">
        <v>2500</v>
      </c>
      <c r="M11843">
        <v>0</v>
      </c>
      <c r="N11843" s="2">
        <v>2500</v>
      </c>
      <c r="O11843" s="2">
        <v>0</v>
      </c>
      <c r="P11843" s="2">
        <v>2500</v>
      </c>
      <c r="Q11843" s="2">
        <v>1501.54</v>
      </c>
      <c r="R11843" s="2">
        <v>998.46</v>
      </c>
      <c r="S11843" t="s">
        <v>36</v>
      </c>
      <c r="T11843" t="s">
        <v>122</v>
      </c>
      <c r="U11843" t="s">
        <v>123</v>
      </c>
      <c r="V11843" t="s">
        <v>39</v>
      </c>
      <c r="W11843" t="s">
        <v>83</v>
      </c>
      <c r="X11843" t="s">
        <v>97</v>
      </c>
      <c r="Y11843" t="s">
        <v>56</v>
      </c>
      <c r="Z11843" t="s">
        <v>144</v>
      </c>
      <c r="AA11843" t="s">
        <v>44</v>
      </c>
      <c r="AB11843" t="s">
        <v>44</v>
      </c>
    </row>
    <row r="11844" spans="1:28" x14ac:dyDescent="0.25">
      <c r="A11844" t="s">
        <v>16967</v>
      </c>
      <c r="B11844" s="1">
        <v>46240</v>
      </c>
      <c r="C11844" t="s">
        <v>11084</v>
      </c>
      <c r="D11844" t="s">
        <v>11085</v>
      </c>
      <c r="E11844">
        <v>25</v>
      </c>
      <c r="F11844" t="s">
        <v>48</v>
      </c>
      <c r="G11844" t="s">
        <v>217</v>
      </c>
      <c r="H11844" t="s">
        <v>218</v>
      </c>
      <c r="I11844" t="s">
        <v>34</v>
      </c>
      <c r="J11844" t="s">
        <v>130</v>
      </c>
      <c r="K11844">
        <v>2</v>
      </c>
      <c r="L11844" s="2">
        <v>28000</v>
      </c>
      <c r="M11844">
        <v>15</v>
      </c>
      <c r="N11844" s="2">
        <v>56000</v>
      </c>
      <c r="O11844" s="2">
        <v>8400</v>
      </c>
      <c r="P11844" s="2">
        <v>47600</v>
      </c>
      <c r="Q11844" s="2">
        <v>30446.12</v>
      </c>
      <c r="R11844" s="2">
        <v>17153.88</v>
      </c>
      <c r="S11844" t="s">
        <v>53</v>
      </c>
      <c r="T11844" t="s">
        <v>37</v>
      </c>
      <c r="U11844" t="s">
        <v>38</v>
      </c>
      <c r="V11844" t="s">
        <v>39</v>
      </c>
      <c r="W11844" t="s">
        <v>92</v>
      </c>
      <c r="X11844" t="s">
        <v>97</v>
      </c>
      <c r="Y11844" t="s">
        <v>42</v>
      </c>
      <c r="Z11844" t="s">
        <v>43</v>
      </c>
      <c r="AA11844" t="s">
        <v>44</v>
      </c>
      <c r="AB11844" t="s">
        <v>44</v>
      </c>
    </row>
    <row r="11845" spans="1:28" x14ac:dyDescent="0.25">
      <c r="A11845" t="s">
        <v>16968</v>
      </c>
      <c r="B11845" s="1">
        <v>46240</v>
      </c>
      <c r="C11845" t="s">
        <v>6349</v>
      </c>
      <c r="D11845" t="s">
        <v>6350</v>
      </c>
      <c r="E11845">
        <v>18</v>
      </c>
      <c r="F11845" t="s">
        <v>48</v>
      </c>
      <c r="G11845" t="s">
        <v>81</v>
      </c>
      <c r="H11845" t="s">
        <v>82</v>
      </c>
      <c r="I11845" t="s">
        <v>51</v>
      </c>
      <c r="J11845" t="s">
        <v>52</v>
      </c>
      <c r="K11845">
        <v>1</v>
      </c>
      <c r="L11845" s="2">
        <v>600</v>
      </c>
      <c r="M11845">
        <v>25</v>
      </c>
      <c r="N11845" s="2">
        <v>600</v>
      </c>
      <c r="O11845" s="2">
        <v>150</v>
      </c>
      <c r="P11845" s="2">
        <v>450</v>
      </c>
      <c r="Q11845" s="2">
        <v>310.94</v>
      </c>
      <c r="R11845" s="2">
        <v>139.06</v>
      </c>
      <c r="S11845" t="s">
        <v>36</v>
      </c>
      <c r="T11845" t="s">
        <v>178</v>
      </c>
      <c r="U11845" t="s">
        <v>154</v>
      </c>
      <c r="V11845" t="s">
        <v>39</v>
      </c>
      <c r="W11845" t="s">
        <v>83</v>
      </c>
      <c r="X11845" t="s">
        <v>41</v>
      </c>
      <c r="Y11845" t="s">
        <v>42</v>
      </c>
      <c r="Z11845" t="s">
        <v>508</v>
      </c>
      <c r="AA11845" t="s">
        <v>44</v>
      </c>
      <c r="AB11845" t="s">
        <v>44</v>
      </c>
    </row>
    <row r="11846" spans="1:28" x14ac:dyDescent="0.25">
      <c r="A11846" t="s">
        <v>16969</v>
      </c>
      <c r="B11846" s="1">
        <v>46241</v>
      </c>
      <c r="C11846" t="s">
        <v>7913</v>
      </c>
      <c r="D11846" t="s">
        <v>7914</v>
      </c>
      <c r="E11846">
        <v>59</v>
      </c>
      <c r="F11846" t="s">
        <v>111</v>
      </c>
      <c r="G11846" t="s">
        <v>352</v>
      </c>
      <c r="H11846" t="s">
        <v>353</v>
      </c>
      <c r="I11846" t="s">
        <v>103</v>
      </c>
      <c r="J11846" t="s">
        <v>104</v>
      </c>
      <c r="K11846">
        <v>1</v>
      </c>
      <c r="L11846" s="2">
        <v>850</v>
      </c>
      <c r="M11846">
        <v>5</v>
      </c>
      <c r="N11846" s="2">
        <v>850</v>
      </c>
      <c r="O11846" s="2">
        <v>42.5</v>
      </c>
      <c r="P11846" s="2">
        <v>807.5</v>
      </c>
      <c r="Q11846" s="2">
        <v>621.75</v>
      </c>
      <c r="R11846" s="2">
        <v>185.75</v>
      </c>
      <c r="S11846" t="s">
        <v>53</v>
      </c>
      <c r="T11846" t="s">
        <v>105</v>
      </c>
      <c r="U11846" t="s">
        <v>106</v>
      </c>
      <c r="V11846" t="s">
        <v>39</v>
      </c>
      <c r="W11846" t="s">
        <v>66</v>
      </c>
      <c r="X11846" t="s">
        <v>97</v>
      </c>
      <c r="Y11846" t="s">
        <v>56</v>
      </c>
      <c r="Z11846" t="s">
        <v>508</v>
      </c>
      <c r="AA11846" t="s">
        <v>44</v>
      </c>
      <c r="AB11846" t="s">
        <v>44</v>
      </c>
    </row>
    <row r="11847" spans="1:28" x14ac:dyDescent="0.25">
      <c r="A11847" t="s">
        <v>16970</v>
      </c>
      <c r="B11847" s="1">
        <v>46241</v>
      </c>
      <c r="C11847" t="s">
        <v>7173</v>
      </c>
      <c r="D11847" t="s">
        <v>7174</v>
      </c>
      <c r="E11847">
        <v>59</v>
      </c>
      <c r="F11847" t="s">
        <v>48</v>
      </c>
      <c r="G11847" t="s">
        <v>197</v>
      </c>
      <c r="H11847" t="s">
        <v>198</v>
      </c>
      <c r="I11847" t="s">
        <v>74</v>
      </c>
      <c r="J11847" t="s">
        <v>75</v>
      </c>
      <c r="K11847">
        <v>4</v>
      </c>
      <c r="L11847" s="2">
        <v>2600</v>
      </c>
      <c r="M11847">
        <v>10</v>
      </c>
      <c r="N11847" s="2">
        <v>10400</v>
      </c>
      <c r="O11847" s="2">
        <v>1040</v>
      </c>
      <c r="P11847" s="2">
        <v>9360</v>
      </c>
      <c r="Q11847" s="2">
        <v>5603.76</v>
      </c>
      <c r="R11847" s="2">
        <v>3756.24</v>
      </c>
      <c r="S11847" t="s">
        <v>36</v>
      </c>
      <c r="T11847" t="s">
        <v>398</v>
      </c>
      <c r="U11847" t="s">
        <v>399</v>
      </c>
      <c r="V11847" t="s">
        <v>39</v>
      </c>
      <c r="W11847" t="s">
        <v>40</v>
      </c>
      <c r="X11847" t="s">
        <v>41</v>
      </c>
      <c r="Y11847" t="s">
        <v>56</v>
      </c>
      <c r="Z11847" t="s">
        <v>223</v>
      </c>
      <c r="AA11847" t="s">
        <v>44</v>
      </c>
      <c r="AB11847" t="s">
        <v>44</v>
      </c>
    </row>
    <row r="11848" spans="1:28" x14ac:dyDescent="0.25">
      <c r="A11848" t="s">
        <v>16971</v>
      </c>
      <c r="B11848" s="1">
        <v>46241</v>
      </c>
      <c r="C11848" t="s">
        <v>1668</v>
      </c>
      <c r="D11848" t="s">
        <v>1669</v>
      </c>
      <c r="E11848">
        <v>29</v>
      </c>
      <c r="F11848" t="s">
        <v>48</v>
      </c>
      <c r="G11848" t="s">
        <v>436</v>
      </c>
      <c r="H11848" t="s">
        <v>437</v>
      </c>
      <c r="I11848" t="s">
        <v>74</v>
      </c>
      <c r="J11848" t="s">
        <v>190</v>
      </c>
      <c r="K11848">
        <v>3</v>
      </c>
      <c r="L11848" s="2">
        <v>1800</v>
      </c>
      <c r="M11848">
        <v>15</v>
      </c>
      <c r="N11848" s="2">
        <v>5400</v>
      </c>
      <c r="O11848" s="2">
        <v>810</v>
      </c>
      <c r="P11848" s="2">
        <v>4590</v>
      </c>
      <c r="Q11848" s="2">
        <v>2863.04</v>
      </c>
      <c r="R11848" s="2">
        <v>1726.96</v>
      </c>
      <c r="S11848" t="s">
        <v>53</v>
      </c>
      <c r="T11848" t="s">
        <v>65</v>
      </c>
      <c r="U11848" t="s">
        <v>65</v>
      </c>
      <c r="V11848" t="s">
        <v>39</v>
      </c>
      <c r="W11848" t="s">
        <v>137</v>
      </c>
      <c r="X11848" t="s">
        <v>41</v>
      </c>
      <c r="Y11848" t="s">
        <v>56</v>
      </c>
      <c r="Z11848" t="s">
        <v>43</v>
      </c>
      <c r="AA11848" t="s">
        <v>44</v>
      </c>
      <c r="AB11848" t="s">
        <v>44</v>
      </c>
    </row>
    <row r="11849" spans="1:28" x14ac:dyDescent="0.25">
      <c r="A11849" t="s">
        <v>16972</v>
      </c>
      <c r="B11849" s="1">
        <v>46241</v>
      </c>
      <c r="C11849" t="s">
        <v>4123</v>
      </c>
      <c r="D11849" t="s">
        <v>4124</v>
      </c>
      <c r="E11849">
        <v>38</v>
      </c>
      <c r="F11849" t="s">
        <v>48</v>
      </c>
      <c r="G11849" t="s">
        <v>32</v>
      </c>
      <c r="H11849" t="s">
        <v>33</v>
      </c>
      <c r="I11849" t="s">
        <v>34</v>
      </c>
      <c r="J11849" t="s">
        <v>35</v>
      </c>
      <c r="K11849">
        <v>1</v>
      </c>
      <c r="L11849" s="2">
        <v>55000</v>
      </c>
      <c r="M11849">
        <v>5</v>
      </c>
      <c r="N11849" s="2">
        <v>55000</v>
      </c>
      <c r="O11849" s="2">
        <v>2750</v>
      </c>
      <c r="P11849" s="2">
        <v>52250</v>
      </c>
      <c r="Q11849" s="2">
        <v>30612.799999999999</v>
      </c>
      <c r="R11849" s="2">
        <v>21637.200000000001</v>
      </c>
      <c r="S11849" t="s">
        <v>64</v>
      </c>
      <c r="T11849" t="s">
        <v>275</v>
      </c>
      <c r="U11849" t="s">
        <v>123</v>
      </c>
      <c r="V11849" t="s">
        <v>39</v>
      </c>
      <c r="W11849" t="s">
        <v>66</v>
      </c>
      <c r="X11849" t="s">
        <v>41</v>
      </c>
      <c r="Y11849" t="s">
        <v>56</v>
      </c>
      <c r="Z11849" t="s">
        <v>43</v>
      </c>
      <c r="AA11849" t="s">
        <v>44</v>
      </c>
      <c r="AB11849" t="s">
        <v>44</v>
      </c>
    </row>
    <row r="11850" spans="1:28" x14ac:dyDescent="0.25">
      <c r="A11850" t="s">
        <v>16973</v>
      </c>
      <c r="B11850" s="1">
        <v>46241</v>
      </c>
      <c r="C11850" t="s">
        <v>9447</v>
      </c>
      <c r="D11850" t="s">
        <v>9448</v>
      </c>
      <c r="E11850">
        <v>59</v>
      </c>
      <c r="F11850" t="s">
        <v>48</v>
      </c>
      <c r="G11850" t="s">
        <v>366</v>
      </c>
      <c r="H11850" t="s">
        <v>367</v>
      </c>
      <c r="I11850" t="s">
        <v>34</v>
      </c>
      <c r="J11850" t="s">
        <v>130</v>
      </c>
      <c r="K11850">
        <v>3</v>
      </c>
      <c r="L11850" s="2">
        <v>14500</v>
      </c>
      <c r="M11850">
        <v>10</v>
      </c>
      <c r="N11850" s="2">
        <v>43500</v>
      </c>
      <c r="O11850" s="2">
        <v>4350</v>
      </c>
      <c r="P11850" s="2">
        <v>39150</v>
      </c>
      <c r="Q11850" s="2">
        <v>27883.7</v>
      </c>
      <c r="R11850" s="2">
        <v>11266.3</v>
      </c>
      <c r="S11850" t="s">
        <v>53</v>
      </c>
      <c r="T11850" t="s">
        <v>153</v>
      </c>
      <c r="U11850" t="s">
        <v>154</v>
      </c>
      <c r="V11850" t="s">
        <v>39</v>
      </c>
      <c r="W11850" t="s">
        <v>83</v>
      </c>
      <c r="X11850" t="s">
        <v>41</v>
      </c>
      <c r="Y11850" t="s">
        <v>42</v>
      </c>
      <c r="Z11850" t="s">
        <v>43</v>
      </c>
      <c r="AA11850" t="s">
        <v>44</v>
      </c>
      <c r="AB11850" t="s">
        <v>44</v>
      </c>
    </row>
    <row r="11851" spans="1:28" x14ac:dyDescent="0.25">
      <c r="A11851" t="s">
        <v>16974</v>
      </c>
      <c r="B11851" s="1">
        <v>46241</v>
      </c>
      <c r="C11851" t="s">
        <v>2467</v>
      </c>
      <c r="D11851" t="s">
        <v>2468</v>
      </c>
      <c r="E11851">
        <v>42</v>
      </c>
      <c r="F11851" t="s">
        <v>31</v>
      </c>
      <c r="G11851" t="s">
        <v>436</v>
      </c>
      <c r="H11851" t="s">
        <v>437</v>
      </c>
      <c r="I11851" t="s">
        <v>74</v>
      </c>
      <c r="J11851" t="s">
        <v>190</v>
      </c>
      <c r="K11851">
        <v>2</v>
      </c>
      <c r="L11851" s="2">
        <v>1800</v>
      </c>
      <c r="M11851">
        <v>15</v>
      </c>
      <c r="N11851" s="2">
        <v>3600</v>
      </c>
      <c r="O11851" s="2">
        <v>540</v>
      </c>
      <c r="P11851" s="2">
        <v>3060</v>
      </c>
      <c r="Q11851" s="2">
        <v>2120.8000000000002</v>
      </c>
      <c r="R11851" s="2">
        <v>939.2</v>
      </c>
      <c r="S11851" t="s">
        <v>64</v>
      </c>
      <c r="T11851" t="s">
        <v>222</v>
      </c>
      <c r="U11851" t="s">
        <v>38</v>
      </c>
      <c r="V11851" t="s">
        <v>39</v>
      </c>
      <c r="W11851" t="s">
        <v>66</v>
      </c>
      <c r="X11851" t="s">
        <v>67</v>
      </c>
      <c r="Y11851" t="s">
        <v>56</v>
      </c>
      <c r="Z11851" t="s">
        <v>223</v>
      </c>
      <c r="AA11851" t="s">
        <v>44</v>
      </c>
      <c r="AB11851" t="s">
        <v>44</v>
      </c>
    </row>
    <row r="11852" spans="1:28" x14ac:dyDescent="0.25">
      <c r="A11852" t="s">
        <v>16975</v>
      </c>
      <c r="B11852" s="1">
        <v>46241</v>
      </c>
      <c r="C11852" t="s">
        <v>9639</v>
      </c>
      <c r="D11852" t="s">
        <v>9640</v>
      </c>
      <c r="E11852">
        <v>59</v>
      </c>
      <c r="F11852" t="s">
        <v>31</v>
      </c>
      <c r="G11852" t="s">
        <v>217</v>
      </c>
      <c r="H11852" t="s">
        <v>218</v>
      </c>
      <c r="I11852" t="s">
        <v>34</v>
      </c>
      <c r="J11852" t="s">
        <v>130</v>
      </c>
      <c r="K11852">
        <v>3</v>
      </c>
      <c r="L11852" s="2">
        <v>28000</v>
      </c>
      <c r="M11852">
        <v>0</v>
      </c>
      <c r="N11852" s="2">
        <v>84000</v>
      </c>
      <c r="O11852" s="2">
        <v>0</v>
      </c>
      <c r="P11852" s="2">
        <v>84000</v>
      </c>
      <c r="Q11852" s="2">
        <v>52582.53</v>
      </c>
      <c r="R11852" s="2">
        <v>31417.47</v>
      </c>
      <c r="S11852" t="s">
        <v>53</v>
      </c>
      <c r="T11852" t="s">
        <v>163</v>
      </c>
      <c r="U11852" t="s">
        <v>164</v>
      </c>
      <c r="V11852" t="s">
        <v>39</v>
      </c>
      <c r="W11852" t="s">
        <v>92</v>
      </c>
      <c r="X11852" t="s">
        <v>67</v>
      </c>
      <c r="Y11852" t="s">
        <v>56</v>
      </c>
      <c r="Z11852" t="s">
        <v>43</v>
      </c>
      <c r="AA11852" t="s">
        <v>44</v>
      </c>
      <c r="AB11852" t="s">
        <v>44</v>
      </c>
    </row>
    <row r="11853" spans="1:28" x14ac:dyDescent="0.25">
      <c r="A11853" t="s">
        <v>16976</v>
      </c>
      <c r="B11853" s="1">
        <v>46241</v>
      </c>
      <c r="C11853" t="s">
        <v>5166</v>
      </c>
      <c r="D11853" t="s">
        <v>5167</v>
      </c>
      <c r="E11853">
        <v>30</v>
      </c>
      <c r="F11853" t="s">
        <v>31</v>
      </c>
      <c r="G11853" t="s">
        <v>217</v>
      </c>
      <c r="H11853" t="s">
        <v>218</v>
      </c>
      <c r="I11853" t="s">
        <v>34</v>
      </c>
      <c r="J11853" t="s">
        <v>130</v>
      </c>
      <c r="K11853">
        <v>3</v>
      </c>
      <c r="L11853" s="2">
        <v>28000</v>
      </c>
      <c r="M11853">
        <v>0</v>
      </c>
      <c r="N11853" s="2">
        <v>84000</v>
      </c>
      <c r="O11853" s="2">
        <v>0</v>
      </c>
      <c r="P11853" s="2">
        <v>84000</v>
      </c>
      <c r="Q11853" s="2">
        <v>53384.41</v>
      </c>
      <c r="R11853" s="2">
        <v>30615.59</v>
      </c>
      <c r="S11853" t="s">
        <v>64</v>
      </c>
      <c r="T11853" t="s">
        <v>275</v>
      </c>
      <c r="U11853" t="s">
        <v>123</v>
      </c>
      <c r="V11853" t="s">
        <v>39</v>
      </c>
      <c r="W11853" t="s">
        <v>124</v>
      </c>
      <c r="X11853" t="s">
        <v>97</v>
      </c>
      <c r="Y11853" t="s">
        <v>42</v>
      </c>
      <c r="Z11853" t="s">
        <v>223</v>
      </c>
      <c r="AA11853" t="s">
        <v>44</v>
      </c>
      <c r="AB11853" t="s">
        <v>44</v>
      </c>
    </row>
    <row r="11854" spans="1:28" x14ac:dyDescent="0.25">
      <c r="A11854" t="s">
        <v>16977</v>
      </c>
      <c r="B11854" s="1">
        <v>46241</v>
      </c>
      <c r="C11854" t="s">
        <v>12514</v>
      </c>
      <c r="D11854" t="s">
        <v>12515</v>
      </c>
      <c r="E11854">
        <v>36</v>
      </c>
      <c r="F11854" t="s">
        <v>48</v>
      </c>
      <c r="G11854" t="s">
        <v>273</v>
      </c>
      <c r="H11854" t="s">
        <v>274</v>
      </c>
      <c r="I11854" t="s">
        <v>51</v>
      </c>
      <c r="J11854" t="s">
        <v>52</v>
      </c>
      <c r="K11854">
        <v>1</v>
      </c>
      <c r="L11854" s="2">
        <v>250</v>
      </c>
      <c r="M11854">
        <v>20</v>
      </c>
      <c r="N11854" s="2">
        <v>250</v>
      </c>
      <c r="O11854" s="2">
        <v>50</v>
      </c>
      <c r="P11854" s="2">
        <v>200</v>
      </c>
      <c r="Q11854" s="2">
        <v>133.71</v>
      </c>
      <c r="R11854" s="2">
        <v>66.290000000000006</v>
      </c>
      <c r="S11854" t="s">
        <v>53</v>
      </c>
      <c r="T11854" t="s">
        <v>37</v>
      </c>
      <c r="U11854" t="s">
        <v>38</v>
      </c>
      <c r="V11854" t="s">
        <v>39</v>
      </c>
      <c r="W11854" t="s">
        <v>40</v>
      </c>
      <c r="X11854" t="s">
        <v>97</v>
      </c>
      <c r="Y11854" t="s">
        <v>56</v>
      </c>
      <c r="Z11854" t="s">
        <v>43</v>
      </c>
      <c r="AA11854" t="s">
        <v>44</v>
      </c>
      <c r="AB11854" t="s">
        <v>68</v>
      </c>
    </row>
    <row r="11855" spans="1:28" x14ac:dyDescent="0.25">
      <c r="A11855" t="s">
        <v>16978</v>
      </c>
      <c r="B11855" s="1">
        <v>46241</v>
      </c>
      <c r="C11855" t="s">
        <v>709</v>
      </c>
      <c r="D11855" t="s">
        <v>710</v>
      </c>
      <c r="E11855">
        <v>36</v>
      </c>
      <c r="F11855" t="s">
        <v>48</v>
      </c>
      <c r="G11855" t="s">
        <v>387</v>
      </c>
      <c r="H11855" t="s">
        <v>388</v>
      </c>
      <c r="I11855" t="s">
        <v>74</v>
      </c>
      <c r="J11855" t="s">
        <v>75</v>
      </c>
      <c r="K11855">
        <v>2</v>
      </c>
      <c r="L11855" s="2">
        <v>3200</v>
      </c>
      <c r="M11855">
        <v>5</v>
      </c>
      <c r="N11855" s="2">
        <v>6400</v>
      </c>
      <c r="O11855" s="2">
        <v>320</v>
      </c>
      <c r="P11855" s="2">
        <v>6080</v>
      </c>
      <c r="Q11855" s="2">
        <v>3587.88</v>
      </c>
      <c r="R11855" s="2">
        <v>2492.12</v>
      </c>
      <c r="S11855" t="s">
        <v>53</v>
      </c>
      <c r="T11855" t="s">
        <v>105</v>
      </c>
      <c r="U11855" t="s">
        <v>106</v>
      </c>
      <c r="V11855" t="s">
        <v>39</v>
      </c>
      <c r="W11855" t="s">
        <v>92</v>
      </c>
      <c r="X11855" t="s">
        <v>97</v>
      </c>
      <c r="Y11855" t="s">
        <v>56</v>
      </c>
      <c r="Z11855" t="s">
        <v>223</v>
      </c>
      <c r="AA11855" t="s">
        <v>44</v>
      </c>
      <c r="AB11855" t="s">
        <v>44</v>
      </c>
    </row>
    <row r="11856" spans="1:28" x14ac:dyDescent="0.25">
      <c r="A11856" t="s">
        <v>16979</v>
      </c>
      <c r="B11856" s="1">
        <v>46241</v>
      </c>
      <c r="C11856" t="s">
        <v>3140</v>
      </c>
      <c r="D11856" t="s">
        <v>3141</v>
      </c>
      <c r="E11856">
        <v>41</v>
      </c>
      <c r="F11856" t="s">
        <v>48</v>
      </c>
      <c r="G11856" t="s">
        <v>88</v>
      </c>
      <c r="H11856" t="s">
        <v>89</v>
      </c>
      <c r="I11856" t="s">
        <v>62</v>
      </c>
      <c r="J11856" t="s">
        <v>63</v>
      </c>
      <c r="K11856">
        <v>2</v>
      </c>
      <c r="L11856" s="2">
        <v>4200</v>
      </c>
      <c r="M11856">
        <v>10</v>
      </c>
      <c r="N11856" s="2">
        <v>8400</v>
      </c>
      <c r="O11856" s="2">
        <v>840</v>
      </c>
      <c r="P11856" s="2">
        <v>7560</v>
      </c>
      <c r="Q11856" s="2">
        <v>4826.6000000000004</v>
      </c>
      <c r="R11856" s="2">
        <v>2733.4</v>
      </c>
      <c r="S11856" t="s">
        <v>64</v>
      </c>
      <c r="T11856" t="s">
        <v>263</v>
      </c>
      <c r="U11856" t="s">
        <v>91</v>
      </c>
      <c r="V11856" t="s">
        <v>39</v>
      </c>
      <c r="W11856" t="s">
        <v>137</v>
      </c>
      <c r="X11856" t="s">
        <v>41</v>
      </c>
      <c r="Y11856" t="s">
        <v>84</v>
      </c>
      <c r="Z11856" t="s">
        <v>43</v>
      </c>
      <c r="AA11856" t="s">
        <v>44</v>
      </c>
      <c r="AB11856" t="s">
        <v>44</v>
      </c>
    </row>
    <row r="11857" spans="1:28" x14ac:dyDescent="0.25">
      <c r="A11857" t="s">
        <v>16980</v>
      </c>
      <c r="B11857" s="1">
        <v>46241</v>
      </c>
      <c r="C11857" t="s">
        <v>5959</v>
      </c>
      <c r="D11857" t="s">
        <v>5960</v>
      </c>
      <c r="E11857">
        <v>24</v>
      </c>
      <c r="F11857" t="s">
        <v>31</v>
      </c>
      <c r="G11857" t="s">
        <v>112</v>
      </c>
      <c r="H11857" t="s">
        <v>113</v>
      </c>
      <c r="I11857" t="s">
        <v>103</v>
      </c>
      <c r="J11857" t="s">
        <v>104</v>
      </c>
      <c r="K11857">
        <v>1</v>
      </c>
      <c r="L11857" s="2">
        <v>650</v>
      </c>
      <c r="M11857">
        <v>0</v>
      </c>
      <c r="N11857" s="2">
        <v>650</v>
      </c>
      <c r="O11857" s="2">
        <v>0</v>
      </c>
      <c r="P11857" s="2">
        <v>650</v>
      </c>
      <c r="Q11857" s="2">
        <v>430.93</v>
      </c>
      <c r="R11857" s="2">
        <v>219.07</v>
      </c>
      <c r="S11857" t="s">
        <v>53</v>
      </c>
      <c r="T11857" t="s">
        <v>65</v>
      </c>
      <c r="U11857" t="s">
        <v>65</v>
      </c>
      <c r="V11857" t="s">
        <v>39</v>
      </c>
      <c r="W11857" t="s">
        <v>66</v>
      </c>
      <c r="X11857" t="s">
        <v>41</v>
      </c>
      <c r="Y11857" t="s">
        <v>56</v>
      </c>
      <c r="Z11857" t="s">
        <v>223</v>
      </c>
      <c r="AA11857" t="s">
        <v>44</v>
      </c>
      <c r="AB11857" t="s">
        <v>44</v>
      </c>
    </row>
    <row r="11858" spans="1:28" x14ac:dyDescent="0.25">
      <c r="A11858" t="s">
        <v>16981</v>
      </c>
      <c r="B11858" s="1">
        <v>46241</v>
      </c>
      <c r="C11858" t="s">
        <v>5586</v>
      </c>
      <c r="D11858" t="s">
        <v>5587</v>
      </c>
      <c r="E11858">
        <v>39</v>
      </c>
      <c r="F11858" t="s">
        <v>31</v>
      </c>
      <c r="G11858" t="s">
        <v>318</v>
      </c>
      <c r="H11858" t="s">
        <v>319</v>
      </c>
      <c r="I11858" t="s">
        <v>34</v>
      </c>
      <c r="J11858" t="s">
        <v>190</v>
      </c>
      <c r="K11858">
        <v>3</v>
      </c>
      <c r="L11858" s="2">
        <v>2500</v>
      </c>
      <c r="M11858">
        <v>0</v>
      </c>
      <c r="N11858" s="2">
        <v>7500</v>
      </c>
      <c r="O11858" s="2">
        <v>0</v>
      </c>
      <c r="P11858" s="2">
        <v>7500</v>
      </c>
      <c r="Q11858" s="2">
        <v>5439.84</v>
      </c>
      <c r="R11858" s="2">
        <v>2060.16</v>
      </c>
      <c r="S11858" t="s">
        <v>53</v>
      </c>
      <c r="T11858" t="s">
        <v>153</v>
      </c>
      <c r="U11858" t="s">
        <v>154</v>
      </c>
      <c r="V11858" t="s">
        <v>39</v>
      </c>
      <c r="W11858" t="s">
        <v>137</v>
      </c>
      <c r="X11858" t="s">
        <v>67</v>
      </c>
      <c r="Y11858" t="s">
        <v>56</v>
      </c>
      <c r="Z11858" t="s">
        <v>107</v>
      </c>
      <c r="AA11858" t="s">
        <v>68</v>
      </c>
      <c r="AB11858" t="s">
        <v>44</v>
      </c>
    </row>
    <row r="11859" spans="1:28" x14ac:dyDescent="0.25">
      <c r="A11859" t="s">
        <v>16982</v>
      </c>
      <c r="B11859" s="1">
        <v>46242</v>
      </c>
      <c r="C11859" t="s">
        <v>2686</v>
      </c>
      <c r="D11859" t="s">
        <v>2687</v>
      </c>
      <c r="E11859">
        <v>27</v>
      </c>
      <c r="F11859" t="s">
        <v>31</v>
      </c>
      <c r="G11859" t="s">
        <v>197</v>
      </c>
      <c r="H11859" t="s">
        <v>198</v>
      </c>
      <c r="I11859" t="s">
        <v>74</v>
      </c>
      <c r="J11859" t="s">
        <v>75</v>
      </c>
      <c r="K11859">
        <v>1</v>
      </c>
      <c r="L11859" s="2">
        <v>2600</v>
      </c>
      <c r="M11859">
        <v>20</v>
      </c>
      <c r="N11859" s="2">
        <v>2600</v>
      </c>
      <c r="O11859" s="2">
        <v>520</v>
      </c>
      <c r="P11859" s="2">
        <v>2080</v>
      </c>
      <c r="Q11859" s="2">
        <v>1546.71</v>
      </c>
      <c r="R11859" s="2">
        <v>533.29</v>
      </c>
      <c r="S11859" t="s">
        <v>53</v>
      </c>
      <c r="T11859" t="s">
        <v>153</v>
      </c>
      <c r="U11859" t="s">
        <v>154</v>
      </c>
      <c r="V11859" t="s">
        <v>39</v>
      </c>
      <c r="W11859" t="s">
        <v>83</v>
      </c>
      <c r="X11859" t="s">
        <v>97</v>
      </c>
      <c r="Y11859" t="s">
        <v>56</v>
      </c>
      <c r="Z11859" t="s">
        <v>107</v>
      </c>
      <c r="AA11859" t="s">
        <v>68</v>
      </c>
      <c r="AB11859" t="s">
        <v>44</v>
      </c>
    </row>
    <row r="11860" spans="1:28" x14ac:dyDescent="0.25">
      <c r="A11860" t="s">
        <v>16983</v>
      </c>
      <c r="B11860" s="1">
        <v>46242</v>
      </c>
      <c r="C11860" t="s">
        <v>8699</v>
      </c>
      <c r="D11860" t="s">
        <v>8700</v>
      </c>
      <c r="E11860">
        <v>25</v>
      </c>
      <c r="F11860" t="s">
        <v>111</v>
      </c>
      <c r="G11860" t="s">
        <v>112</v>
      </c>
      <c r="H11860" t="s">
        <v>113</v>
      </c>
      <c r="I11860" t="s">
        <v>103</v>
      </c>
      <c r="J11860" t="s">
        <v>104</v>
      </c>
      <c r="K11860">
        <v>2</v>
      </c>
      <c r="L11860" s="2">
        <v>650</v>
      </c>
      <c r="M11860">
        <v>10</v>
      </c>
      <c r="N11860" s="2">
        <v>1300</v>
      </c>
      <c r="O11860" s="2">
        <v>130</v>
      </c>
      <c r="P11860" s="2">
        <v>1170</v>
      </c>
      <c r="Q11860" s="2">
        <v>806.23</v>
      </c>
      <c r="R11860" s="2">
        <v>363.77</v>
      </c>
      <c r="S11860" t="s">
        <v>53</v>
      </c>
      <c r="T11860" t="s">
        <v>76</v>
      </c>
      <c r="U11860" t="s">
        <v>77</v>
      </c>
      <c r="V11860" t="s">
        <v>39</v>
      </c>
      <c r="W11860" t="s">
        <v>92</v>
      </c>
      <c r="X11860" t="s">
        <v>41</v>
      </c>
      <c r="Y11860" t="s">
        <v>56</v>
      </c>
      <c r="Z11860" t="s">
        <v>43</v>
      </c>
      <c r="AA11860" t="s">
        <v>44</v>
      </c>
      <c r="AB11860" t="s">
        <v>44</v>
      </c>
    </row>
    <row r="11861" spans="1:28" x14ac:dyDescent="0.25">
      <c r="A11861" t="s">
        <v>16984</v>
      </c>
      <c r="B11861" s="1">
        <v>46242</v>
      </c>
      <c r="C11861" t="s">
        <v>3356</v>
      </c>
      <c r="D11861" t="s">
        <v>3357</v>
      </c>
      <c r="E11861">
        <v>23</v>
      </c>
      <c r="F11861" t="s">
        <v>31</v>
      </c>
      <c r="G11861" t="s">
        <v>119</v>
      </c>
      <c r="H11861" t="s">
        <v>120</v>
      </c>
      <c r="I11861" t="s">
        <v>62</v>
      </c>
      <c r="J11861" t="s">
        <v>121</v>
      </c>
      <c r="K11861">
        <v>2</v>
      </c>
      <c r="L11861" s="2">
        <v>4800</v>
      </c>
      <c r="M11861">
        <v>10</v>
      </c>
      <c r="N11861" s="2">
        <v>9600</v>
      </c>
      <c r="O11861" s="2">
        <v>960</v>
      </c>
      <c r="P11861" s="2">
        <v>8640</v>
      </c>
      <c r="Q11861" s="2">
        <v>7003.4</v>
      </c>
      <c r="R11861" s="2">
        <v>1636.6</v>
      </c>
      <c r="S11861" t="s">
        <v>53</v>
      </c>
      <c r="T11861" t="s">
        <v>263</v>
      </c>
      <c r="U11861" t="s">
        <v>91</v>
      </c>
      <c r="V11861" t="s">
        <v>39</v>
      </c>
      <c r="W11861" t="s">
        <v>83</v>
      </c>
      <c r="X11861" t="s">
        <v>41</v>
      </c>
      <c r="Y11861" t="s">
        <v>56</v>
      </c>
      <c r="Z11861" t="s">
        <v>43</v>
      </c>
      <c r="AA11861" t="s">
        <v>44</v>
      </c>
      <c r="AB11861" t="s">
        <v>44</v>
      </c>
    </row>
    <row r="11862" spans="1:28" x14ac:dyDescent="0.25">
      <c r="A11862" t="s">
        <v>16985</v>
      </c>
      <c r="B11862" s="1">
        <v>46242</v>
      </c>
      <c r="C11862" t="s">
        <v>8837</v>
      </c>
      <c r="D11862" t="s">
        <v>8838</v>
      </c>
      <c r="E11862">
        <v>19</v>
      </c>
      <c r="F11862" t="s">
        <v>48</v>
      </c>
      <c r="G11862" t="s">
        <v>366</v>
      </c>
      <c r="H11862" t="s">
        <v>367</v>
      </c>
      <c r="I11862" t="s">
        <v>34</v>
      </c>
      <c r="J11862" t="s">
        <v>130</v>
      </c>
      <c r="K11862">
        <v>1</v>
      </c>
      <c r="L11862" s="2">
        <v>14500</v>
      </c>
      <c r="M11862">
        <v>0</v>
      </c>
      <c r="N11862" s="2">
        <v>14500</v>
      </c>
      <c r="O11862" s="2">
        <v>0</v>
      </c>
      <c r="P11862" s="2">
        <v>14500</v>
      </c>
      <c r="Q11862" s="2">
        <v>8115.53</v>
      </c>
      <c r="R11862" s="2">
        <v>6384.47</v>
      </c>
      <c r="S11862" t="s">
        <v>53</v>
      </c>
      <c r="T11862" t="s">
        <v>37</v>
      </c>
      <c r="U11862" t="s">
        <v>38</v>
      </c>
      <c r="V11862" t="s">
        <v>39</v>
      </c>
      <c r="W11862" t="s">
        <v>137</v>
      </c>
      <c r="X11862" t="s">
        <v>67</v>
      </c>
      <c r="Y11862" t="s">
        <v>56</v>
      </c>
      <c r="Z11862" t="s">
        <v>43</v>
      </c>
      <c r="AA11862" t="s">
        <v>44</v>
      </c>
      <c r="AB11862" t="s">
        <v>44</v>
      </c>
    </row>
    <row r="11863" spans="1:28" x14ac:dyDescent="0.25">
      <c r="A11863" t="s">
        <v>16986</v>
      </c>
      <c r="B11863" s="1">
        <v>46242</v>
      </c>
      <c r="C11863" t="s">
        <v>4099</v>
      </c>
      <c r="D11863" t="s">
        <v>4100</v>
      </c>
      <c r="E11863">
        <v>32</v>
      </c>
      <c r="F11863" t="s">
        <v>31</v>
      </c>
      <c r="G11863" t="s">
        <v>134</v>
      </c>
      <c r="H11863" t="s">
        <v>135</v>
      </c>
      <c r="I11863" t="s">
        <v>62</v>
      </c>
      <c r="J11863" t="s">
        <v>130</v>
      </c>
      <c r="K11863">
        <v>5</v>
      </c>
      <c r="L11863" s="2">
        <v>8500</v>
      </c>
      <c r="M11863">
        <v>10</v>
      </c>
      <c r="N11863" s="2">
        <v>42500</v>
      </c>
      <c r="O11863" s="2">
        <v>4250</v>
      </c>
      <c r="P11863" s="2">
        <v>38250</v>
      </c>
      <c r="Q11863" s="2">
        <v>22259.45</v>
      </c>
      <c r="R11863" s="2">
        <v>15990.55</v>
      </c>
      <c r="S11863" t="s">
        <v>53</v>
      </c>
      <c r="T11863" t="s">
        <v>398</v>
      </c>
      <c r="U11863" t="s">
        <v>399</v>
      </c>
      <c r="V11863" t="s">
        <v>39</v>
      </c>
      <c r="W11863" t="s">
        <v>40</v>
      </c>
      <c r="X11863" t="s">
        <v>41</v>
      </c>
      <c r="Y11863" t="s">
        <v>42</v>
      </c>
      <c r="Z11863" t="s">
        <v>43</v>
      </c>
      <c r="AA11863" t="s">
        <v>44</v>
      </c>
      <c r="AB11863" t="s">
        <v>44</v>
      </c>
    </row>
    <row r="11864" spans="1:28" x14ac:dyDescent="0.25">
      <c r="A11864" t="s">
        <v>16987</v>
      </c>
      <c r="B11864" s="1">
        <v>46242</v>
      </c>
      <c r="C11864" t="s">
        <v>11786</v>
      </c>
      <c r="D11864" t="s">
        <v>11787</v>
      </c>
      <c r="E11864">
        <v>38</v>
      </c>
      <c r="F11864" t="s">
        <v>31</v>
      </c>
      <c r="G11864" t="s">
        <v>119</v>
      </c>
      <c r="H11864" t="s">
        <v>120</v>
      </c>
      <c r="I11864" t="s">
        <v>62</v>
      </c>
      <c r="J11864" t="s">
        <v>121</v>
      </c>
      <c r="K11864">
        <v>1</v>
      </c>
      <c r="L11864" s="2">
        <v>4800</v>
      </c>
      <c r="M11864">
        <v>0</v>
      </c>
      <c r="N11864" s="2">
        <v>4800</v>
      </c>
      <c r="O11864" s="2">
        <v>0</v>
      </c>
      <c r="P11864" s="2">
        <v>4800</v>
      </c>
      <c r="Q11864" s="2">
        <v>3602.12</v>
      </c>
      <c r="R11864" s="2">
        <v>1197.8800000000001</v>
      </c>
      <c r="S11864" t="s">
        <v>53</v>
      </c>
      <c r="T11864" t="s">
        <v>122</v>
      </c>
      <c r="U11864" t="s">
        <v>123</v>
      </c>
      <c r="V11864" t="s">
        <v>39</v>
      </c>
      <c r="W11864" t="s">
        <v>40</v>
      </c>
      <c r="X11864" t="s">
        <v>97</v>
      </c>
      <c r="Y11864" t="s">
        <v>56</v>
      </c>
      <c r="Z11864" t="s">
        <v>43</v>
      </c>
      <c r="AA11864" t="s">
        <v>44</v>
      </c>
      <c r="AB11864" t="s">
        <v>44</v>
      </c>
    </row>
    <row r="11865" spans="1:28" x14ac:dyDescent="0.25">
      <c r="A11865" t="s">
        <v>16988</v>
      </c>
      <c r="B11865" s="1">
        <v>46242</v>
      </c>
      <c r="C11865" t="s">
        <v>854</v>
      </c>
      <c r="D11865" t="s">
        <v>855</v>
      </c>
      <c r="E11865">
        <v>51</v>
      </c>
      <c r="F11865" t="s">
        <v>31</v>
      </c>
      <c r="G11865" t="s">
        <v>366</v>
      </c>
      <c r="H11865" t="s">
        <v>367</v>
      </c>
      <c r="I11865" t="s">
        <v>34</v>
      </c>
      <c r="J11865" t="s">
        <v>130</v>
      </c>
      <c r="K11865">
        <v>2</v>
      </c>
      <c r="L11865" s="2">
        <v>14500</v>
      </c>
      <c r="M11865">
        <v>15</v>
      </c>
      <c r="N11865" s="2">
        <v>29000</v>
      </c>
      <c r="O11865" s="2">
        <v>4350</v>
      </c>
      <c r="P11865" s="2">
        <v>24650</v>
      </c>
      <c r="Q11865" s="2">
        <v>14668.05</v>
      </c>
      <c r="R11865" s="2">
        <v>9981.9500000000007</v>
      </c>
      <c r="S11865" t="s">
        <v>53</v>
      </c>
      <c r="T11865" t="s">
        <v>263</v>
      </c>
      <c r="U11865" t="s">
        <v>91</v>
      </c>
      <c r="V11865" t="s">
        <v>39</v>
      </c>
      <c r="W11865" t="s">
        <v>40</v>
      </c>
      <c r="X11865" t="s">
        <v>67</v>
      </c>
      <c r="Y11865" t="s">
        <v>56</v>
      </c>
      <c r="Z11865" t="s">
        <v>43</v>
      </c>
      <c r="AA11865" t="s">
        <v>44</v>
      </c>
      <c r="AB11865" t="s">
        <v>44</v>
      </c>
    </row>
    <row r="11866" spans="1:28" x14ac:dyDescent="0.25">
      <c r="A11866" t="s">
        <v>16989</v>
      </c>
      <c r="B11866" s="1">
        <v>46242</v>
      </c>
      <c r="C11866" t="s">
        <v>6613</v>
      </c>
      <c r="D11866" t="s">
        <v>6614</v>
      </c>
      <c r="E11866">
        <v>57</v>
      </c>
      <c r="F11866" t="s">
        <v>48</v>
      </c>
      <c r="G11866" t="s">
        <v>366</v>
      </c>
      <c r="H11866" t="s">
        <v>367</v>
      </c>
      <c r="I11866" t="s">
        <v>34</v>
      </c>
      <c r="J11866" t="s">
        <v>130</v>
      </c>
      <c r="K11866">
        <v>3</v>
      </c>
      <c r="L11866" s="2">
        <v>14500</v>
      </c>
      <c r="M11866">
        <v>25</v>
      </c>
      <c r="N11866" s="2">
        <v>43500</v>
      </c>
      <c r="O11866" s="2">
        <v>10875</v>
      </c>
      <c r="P11866" s="2">
        <v>32625</v>
      </c>
      <c r="Q11866" s="2">
        <v>26652.26</v>
      </c>
      <c r="R11866" s="2">
        <v>5972.74</v>
      </c>
      <c r="S11866" t="s">
        <v>53</v>
      </c>
      <c r="T11866" t="s">
        <v>398</v>
      </c>
      <c r="U11866" t="s">
        <v>399</v>
      </c>
      <c r="V11866" t="s">
        <v>39</v>
      </c>
      <c r="W11866" t="s">
        <v>137</v>
      </c>
      <c r="X11866" t="s">
        <v>67</v>
      </c>
      <c r="Y11866" t="s">
        <v>56</v>
      </c>
      <c r="Z11866" t="s">
        <v>43</v>
      </c>
      <c r="AA11866" t="s">
        <v>44</v>
      </c>
      <c r="AB11866" t="s">
        <v>44</v>
      </c>
    </row>
    <row r="11867" spans="1:28" x14ac:dyDescent="0.25">
      <c r="A11867" t="s">
        <v>16990</v>
      </c>
      <c r="B11867" s="1">
        <v>46242</v>
      </c>
      <c r="C11867" t="s">
        <v>6994</v>
      </c>
      <c r="D11867" t="s">
        <v>6995</v>
      </c>
      <c r="E11867">
        <v>54</v>
      </c>
      <c r="F11867" t="s">
        <v>48</v>
      </c>
      <c r="G11867" t="s">
        <v>134</v>
      </c>
      <c r="H11867" t="s">
        <v>135</v>
      </c>
      <c r="I11867" t="s">
        <v>62</v>
      </c>
      <c r="J11867" t="s">
        <v>130</v>
      </c>
      <c r="K11867">
        <v>1</v>
      </c>
      <c r="L11867" s="2">
        <v>8500</v>
      </c>
      <c r="M11867">
        <v>15</v>
      </c>
      <c r="N11867" s="2">
        <v>8500</v>
      </c>
      <c r="O11867" s="2">
        <v>1275</v>
      </c>
      <c r="P11867" s="2">
        <v>7225</v>
      </c>
      <c r="Q11867" s="2">
        <v>5273.34</v>
      </c>
      <c r="R11867" s="2">
        <v>1951.66</v>
      </c>
      <c r="S11867" t="s">
        <v>53</v>
      </c>
      <c r="T11867" t="s">
        <v>578</v>
      </c>
      <c r="U11867" t="s">
        <v>579</v>
      </c>
      <c r="V11867" t="s">
        <v>39</v>
      </c>
      <c r="W11867" t="s">
        <v>40</v>
      </c>
      <c r="X11867" t="s">
        <v>97</v>
      </c>
      <c r="Y11867" t="s">
        <v>56</v>
      </c>
      <c r="Z11867" t="s">
        <v>43</v>
      </c>
      <c r="AA11867" t="s">
        <v>44</v>
      </c>
      <c r="AB11867" t="s">
        <v>44</v>
      </c>
    </row>
    <row r="11868" spans="1:28" x14ac:dyDescent="0.25">
      <c r="A11868" t="s">
        <v>16991</v>
      </c>
      <c r="B11868" s="1">
        <v>46242</v>
      </c>
      <c r="C11868" t="s">
        <v>6054</v>
      </c>
      <c r="D11868" t="s">
        <v>6055</v>
      </c>
      <c r="E11868">
        <v>43</v>
      </c>
      <c r="F11868" t="s">
        <v>31</v>
      </c>
      <c r="G11868" t="s">
        <v>366</v>
      </c>
      <c r="H11868" t="s">
        <v>367</v>
      </c>
      <c r="I11868" t="s">
        <v>34</v>
      </c>
      <c r="J11868" t="s">
        <v>130</v>
      </c>
      <c r="K11868">
        <v>1</v>
      </c>
      <c r="L11868" s="2">
        <v>14500</v>
      </c>
      <c r="M11868">
        <v>10</v>
      </c>
      <c r="N11868" s="2">
        <v>14500</v>
      </c>
      <c r="O11868" s="2">
        <v>1450</v>
      </c>
      <c r="P11868" s="2">
        <v>13050</v>
      </c>
      <c r="Q11868" s="2">
        <v>8029.37</v>
      </c>
      <c r="R11868" s="2">
        <v>5020.63</v>
      </c>
      <c r="S11868" t="s">
        <v>53</v>
      </c>
      <c r="T11868" t="s">
        <v>90</v>
      </c>
      <c r="U11868" t="s">
        <v>91</v>
      </c>
      <c r="V11868" t="s">
        <v>39</v>
      </c>
      <c r="W11868" t="s">
        <v>66</v>
      </c>
      <c r="X11868" t="s">
        <v>41</v>
      </c>
      <c r="Y11868" t="s">
        <v>42</v>
      </c>
      <c r="Z11868" t="s">
        <v>43</v>
      </c>
      <c r="AA11868" t="s">
        <v>44</v>
      </c>
      <c r="AB11868" t="s">
        <v>44</v>
      </c>
    </row>
    <row r="11869" spans="1:28" x14ac:dyDescent="0.25">
      <c r="A11869" t="s">
        <v>16992</v>
      </c>
      <c r="B11869" s="1">
        <v>46243</v>
      </c>
      <c r="C11869" t="s">
        <v>3133</v>
      </c>
      <c r="D11869" t="s">
        <v>3134</v>
      </c>
      <c r="E11869">
        <v>23</v>
      </c>
      <c r="F11869" t="s">
        <v>48</v>
      </c>
      <c r="G11869" t="s">
        <v>212</v>
      </c>
      <c r="H11869" t="s">
        <v>213</v>
      </c>
      <c r="I11869" t="s">
        <v>51</v>
      </c>
      <c r="J11869" t="s">
        <v>52</v>
      </c>
      <c r="K11869">
        <v>2</v>
      </c>
      <c r="L11869" s="2">
        <v>400</v>
      </c>
      <c r="M11869">
        <v>5</v>
      </c>
      <c r="N11869" s="2">
        <v>800</v>
      </c>
      <c r="O11869" s="2">
        <v>40</v>
      </c>
      <c r="P11869" s="2">
        <v>760</v>
      </c>
      <c r="Q11869" s="2">
        <v>540.25</v>
      </c>
      <c r="R11869" s="2">
        <v>219.75</v>
      </c>
      <c r="S11869" t="s">
        <v>64</v>
      </c>
      <c r="T11869" t="s">
        <v>114</v>
      </c>
      <c r="U11869" t="s">
        <v>115</v>
      </c>
      <c r="V11869" t="s">
        <v>39</v>
      </c>
      <c r="W11869" t="s">
        <v>124</v>
      </c>
      <c r="X11869" t="s">
        <v>97</v>
      </c>
      <c r="Y11869" t="s">
        <v>56</v>
      </c>
      <c r="Z11869" t="s">
        <v>43</v>
      </c>
      <c r="AA11869" t="s">
        <v>44</v>
      </c>
      <c r="AB11869" t="s">
        <v>44</v>
      </c>
    </row>
    <row r="11870" spans="1:28" x14ac:dyDescent="0.25">
      <c r="A11870" t="s">
        <v>16993</v>
      </c>
      <c r="B11870" s="1">
        <v>46243</v>
      </c>
      <c r="C11870" t="s">
        <v>5237</v>
      </c>
      <c r="D11870" t="s">
        <v>5238</v>
      </c>
      <c r="E11870">
        <v>60</v>
      </c>
      <c r="F11870" t="s">
        <v>31</v>
      </c>
      <c r="G11870" t="s">
        <v>217</v>
      </c>
      <c r="H11870" t="s">
        <v>218</v>
      </c>
      <c r="I11870" t="s">
        <v>34</v>
      </c>
      <c r="J11870" t="s">
        <v>130</v>
      </c>
      <c r="K11870">
        <v>1</v>
      </c>
      <c r="L11870" s="2">
        <v>28000</v>
      </c>
      <c r="M11870">
        <v>10</v>
      </c>
      <c r="N11870" s="2">
        <v>28000</v>
      </c>
      <c r="O11870" s="2">
        <v>2800</v>
      </c>
      <c r="P11870" s="2">
        <v>25200</v>
      </c>
      <c r="Q11870" s="2">
        <v>18538.060000000001</v>
      </c>
      <c r="R11870" s="2">
        <v>6661.94</v>
      </c>
      <c r="S11870" t="s">
        <v>53</v>
      </c>
      <c r="T11870" t="s">
        <v>275</v>
      </c>
      <c r="U11870" t="s">
        <v>123</v>
      </c>
      <c r="V11870" t="s">
        <v>39</v>
      </c>
      <c r="W11870" t="s">
        <v>66</v>
      </c>
      <c r="X11870" t="s">
        <v>41</v>
      </c>
      <c r="Y11870" t="s">
        <v>42</v>
      </c>
      <c r="Z11870" t="s">
        <v>43</v>
      </c>
      <c r="AA11870" t="s">
        <v>44</v>
      </c>
      <c r="AB11870" t="s">
        <v>44</v>
      </c>
    </row>
    <row r="11871" spans="1:28" x14ac:dyDescent="0.25">
      <c r="A11871" t="s">
        <v>16994</v>
      </c>
      <c r="B11871" s="1">
        <v>46243</v>
      </c>
      <c r="C11871" t="s">
        <v>2027</v>
      </c>
      <c r="D11871" t="s">
        <v>2028</v>
      </c>
      <c r="E11871">
        <v>38</v>
      </c>
      <c r="F11871" t="s">
        <v>111</v>
      </c>
      <c r="G11871" t="s">
        <v>32</v>
      </c>
      <c r="H11871" t="s">
        <v>33</v>
      </c>
      <c r="I11871" t="s">
        <v>34</v>
      </c>
      <c r="J11871" t="s">
        <v>35</v>
      </c>
      <c r="K11871">
        <v>1</v>
      </c>
      <c r="L11871" s="2">
        <v>55000</v>
      </c>
      <c r="M11871">
        <v>10</v>
      </c>
      <c r="N11871" s="2">
        <v>55000</v>
      </c>
      <c r="O11871" s="2">
        <v>5500</v>
      </c>
      <c r="P11871" s="2">
        <v>49500</v>
      </c>
      <c r="Q11871" s="2">
        <v>40324.14</v>
      </c>
      <c r="R11871" s="2">
        <v>9175.86</v>
      </c>
      <c r="S11871" t="s">
        <v>53</v>
      </c>
      <c r="T11871" t="s">
        <v>136</v>
      </c>
      <c r="U11871" t="s">
        <v>38</v>
      </c>
      <c r="V11871" t="s">
        <v>39</v>
      </c>
      <c r="W11871" t="s">
        <v>137</v>
      </c>
      <c r="X11871" t="s">
        <v>97</v>
      </c>
      <c r="Y11871" t="s">
        <v>56</v>
      </c>
      <c r="Z11871" t="s">
        <v>43</v>
      </c>
      <c r="AA11871" t="s">
        <v>44</v>
      </c>
      <c r="AB11871" t="s">
        <v>44</v>
      </c>
    </row>
    <row r="11872" spans="1:28" x14ac:dyDescent="0.25">
      <c r="A11872" t="s">
        <v>16995</v>
      </c>
      <c r="B11872" s="1">
        <v>46243</v>
      </c>
      <c r="C11872" t="s">
        <v>1837</v>
      </c>
      <c r="D11872" t="s">
        <v>1838</v>
      </c>
      <c r="E11872">
        <v>57</v>
      </c>
      <c r="F11872" t="s">
        <v>48</v>
      </c>
      <c r="G11872" t="s">
        <v>212</v>
      </c>
      <c r="H11872" t="s">
        <v>213</v>
      </c>
      <c r="I11872" t="s">
        <v>51</v>
      </c>
      <c r="J11872" t="s">
        <v>52</v>
      </c>
      <c r="K11872">
        <v>5</v>
      </c>
      <c r="L11872" s="2">
        <v>400</v>
      </c>
      <c r="M11872">
        <v>5</v>
      </c>
      <c r="N11872" s="2">
        <v>2000</v>
      </c>
      <c r="O11872" s="2">
        <v>100</v>
      </c>
      <c r="P11872" s="2">
        <v>1900</v>
      </c>
      <c r="Q11872" s="2">
        <v>1190.32</v>
      </c>
      <c r="R11872" s="2">
        <v>709.68</v>
      </c>
      <c r="S11872" t="s">
        <v>36</v>
      </c>
      <c r="T11872" t="s">
        <v>578</v>
      </c>
      <c r="U11872" t="s">
        <v>579</v>
      </c>
      <c r="V11872" t="s">
        <v>39</v>
      </c>
      <c r="W11872" t="s">
        <v>92</v>
      </c>
      <c r="X11872" t="s">
        <v>41</v>
      </c>
      <c r="Y11872" t="s">
        <v>84</v>
      </c>
      <c r="Z11872" t="s">
        <v>223</v>
      </c>
      <c r="AA11872" t="s">
        <v>68</v>
      </c>
      <c r="AB11872" t="s">
        <v>44</v>
      </c>
    </row>
    <row r="11873" spans="1:28" x14ac:dyDescent="0.25">
      <c r="A11873" t="s">
        <v>16996</v>
      </c>
      <c r="B11873" s="1">
        <v>46243</v>
      </c>
      <c r="C11873" t="s">
        <v>14369</v>
      </c>
      <c r="D11873" t="s">
        <v>14370</v>
      </c>
      <c r="E11873">
        <v>46</v>
      </c>
      <c r="F11873" t="s">
        <v>31</v>
      </c>
      <c r="G11873" t="s">
        <v>298</v>
      </c>
      <c r="H11873" t="s">
        <v>299</v>
      </c>
      <c r="I11873" t="s">
        <v>103</v>
      </c>
      <c r="J11873" t="s">
        <v>104</v>
      </c>
      <c r="K11873">
        <v>4</v>
      </c>
      <c r="L11873" s="2">
        <v>700</v>
      </c>
      <c r="M11873">
        <v>10</v>
      </c>
      <c r="N11873" s="2">
        <v>2800</v>
      </c>
      <c r="O11873" s="2">
        <v>280</v>
      </c>
      <c r="P11873" s="2">
        <v>2520</v>
      </c>
      <c r="Q11873" s="2">
        <v>1439.36</v>
      </c>
      <c r="R11873" s="2">
        <v>1080.6400000000001</v>
      </c>
      <c r="S11873" t="s">
        <v>53</v>
      </c>
      <c r="T11873" t="s">
        <v>122</v>
      </c>
      <c r="U11873" t="s">
        <v>123</v>
      </c>
      <c r="V11873" t="s">
        <v>39</v>
      </c>
      <c r="W11873" t="s">
        <v>92</v>
      </c>
      <c r="X11873" t="s">
        <v>97</v>
      </c>
      <c r="Y11873" t="s">
        <v>56</v>
      </c>
      <c r="Z11873" t="s">
        <v>43</v>
      </c>
      <c r="AA11873" t="s">
        <v>44</v>
      </c>
      <c r="AB11873" t="s">
        <v>44</v>
      </c>
    </row>
    <row r="11874" spans="1:28" x14ac:dyDescent="0.25">
      <c r="A11874" t="s">
        <v>16997</v>
      </c>
      <c r="B11874" s="1">
        <v>46243</v>
      </c>
      <c r="C11874" t="s">
        <v>3611</v>
      </c>
      <c r="D11874" t="s">
        <v>3612</v>
      </c>
      <c r="E11874">
        <v>33</v>
      </c>
      <c r="F11874" t="s">
        <v>48</v>
      </c>
      <c r="G11874" t="s">
        <v>273</v>
      </c>
      <c r="H11874" t="s">
        <v>274</v>
      </c>
      <c r="I11874" t="s">
        <v>51</v>
      </c>
      <c r="J11874" t="s">
        <v>52</v>
      </c>
      <c r="K11874">
        <v>3</v>
      </c>
      <c r="L11874" s="2">
        <v>250</v>
      </c>
      <c r="M11874">
        <v>25</v>
      </c>
      <c r="N11874" s="2">
        <v>750</v>
      </c>
      <c r="O11874" s="2">
        <v>187.5</v>
      </c>
      <c r="P11874" s="2">
        <v>562.5</v>
      </c>
      <c r="Q11874" s="2">
        <v>381.54</v>
      </c>
      <c r="R11874" s="2">
        <v>180.96</v>
      </c>
      <c r="S11874" t="s">
        <v>36</v>
      </c>
      <c r="T11874" t="s">
        <v>578</v>
      </c>
      <c r="U11874" t="s">
        <v>579</v>
      </c>
      <c r="V11874" t="s">
        <v>39</v>
      </c>
      <c r="W11874" t="s">
        <v>124</v>
      </c>
      <c r="X11874" t="s">
        <v>97</v>
      </c>
      <c r="Y11874" t="s">
        <v>42</v>
      </c>
      <c r="Z11874" t="s">
        <v>43</v>
      </c>
      <c r="AA11874" t="s">
        <v>44</v>
      </c>
      <c r="AB11874" t="s">
        <v>44</v>
      </c>
    </row>
    <row r="11875" spans="1:28" x14ac:dyDescent="0.25">
      <c r="A11875" t="s">
        <v>16998</v>
      </c>
      <c r="B11875" s="1">
        <v>46243</v>
      </c>
      <c r="C11875" t="s">
        <v>500</v>
      </c>
      <c r="D11875" t="s">
        <v>501</v>
      </c>
      <c r="E11875">
        <v>24</v>
      </c>
      <c r="F11875" t="s">
        <v>31</v>
      </c>
      <c r="G11875" t="s">
        <v>197</v>
      </c>
      <c r="H11875" t="s">
        <v>198</v>
      </c>
      <c r="I11875" t="s">
        <v>74</v>
      </c>
      <c r="J11875" t="s">
        <v>75</v>
      </c>
      <c r="K11875">
        <v>3</v>
      </c>
      <c r="L11875" s="2">
        <v>2600</v>
      </c>
      <c r="M11875">
        <v>10</v>
      </c>
      <c r="N11875" s="2">
        <v>7800</v>
      </c>
      <c r="O11875" s="2">
        <v>780</v>
      </c>
      <c r="P11875" s="2">
        <v>7020</v>
      </c>
      <c r="Q11875" s="2">
        <v>5672.98</v>
      </c>
      <c r="R11875" s="2">
        <v>1347.02</v>
      </c>
      <c r="S11875" t="s">
        <v>53</v>
      </c>
      <c r="T11875" t="s">
        <v>398</v>
      </c>
      <c r="U11875" t="s">
        <v>399</v>
      </c>
      <c r="V11875" t="s">
        <v>39</v>
      </c>
      <c r="W11875" t="s">
        <v>40</v>
      </c>
      <c r="X11875" t="s">
        <v>41</v>
      </c>
      <c r="Y11875" t="s">
        <v>42</v>
      </c>
      <c r="Z11875" t="s">
        <v>43</v>
      </c>
      <c r="AA11875" t="s">
        <v>44</v>
      </c>
      <c r="AB11875" t="s">
        <v>44</v>
      </c>
    </row>
    <row r="11876" spans="1:28" x14ac:dyDescent="0.25">
      <c r="A11876" t="s">
        <v>16999</v>
      </c>
      <c r="B11876" s="1">
        <v>46244</v>
      </c>
      <c r="C11876" t="s">
        <v>8127</v>
      </c>
      <c r="D11876" t="s">
        <v>8128</v>
      </c>
      <c r="E11876">
        <v>47</v>
      </c>
      <c r="F11876" t="s">
        <v>48</v>
      </c>
      <c r="G11876" t="s">
        <v>188</v>
      </c>
      <c r="H11876" t="s">
        <v>189</v>
      </c>
      <c r="I11876" t="s">
        <v>34</v>
      </c>
      <c r="J11876" t="s">
        <v>190</v>
      </c>
      <c r="K11876">
        <v>3</v>
      </c>
      <c r="L11876" s="2">
        <v>1800</v>
      </c>
      <c r="M11876">
        <v>5</v>
      </c>
      <c r="N11876" s="2">
        <v>5400</v>
      </c>
      <c r="O11876" s="2">
        <v>270</v>
      </c>
      <c r="P11876" s="2">
        <v>5130</v>
      </c>
      <c r="Q11876" s="2">
        <v>3434.33</v>
      </c>
      <c r="R11876" s="2">
        <v>1695.67</v>
      </c>
      <c r="S11876" t="s">
        <v>53</v>
      </c>
      <c r="T11876" t="s">
        <v>407</v>
      </c>
      <c r="U11876" t="s">
        <v>408</v>
      </c>
      <c r="V11876" t="s">
        <v>39</v>
      </c>
      <c r="W11876" t="s">
        <v>40</v>
      </c>
      <c r="X11876" t="s">
        <v>97</v>
      </c>
      <c r="Y11876" t="s">
        <v>84</v>
      </c>
      <c r="Z11876" t="s">
        <v>144</v>
      </c>
      <c r="AA11876" t="s">
        <v>68</v>
      </c>
      <c r="AB11876" t="s">
        <v>68</v>
      </c>
    </row>
    <row r="11877" spans="1:28" x14ac:dyDescent="0.25">
      <c r="A11877" t="s">
        <v>17000</v>
      </c>
      <c r="B11877" s="1">
        <v>46244</v>
      </c>
      <c r="C11877" t="s">
        <v>5192</v>
      </c>
      <c r="D11877" t="s">
        <v>5193</v>
      </c>
      <c r="E11877">
        <v>53</v>
      </c>
      <c r="F11877" t="s">
        <v>31</v>
      </c>
      <c r="G11877" t="s">
        <v>285</v>
      </c>
      <c r="H11877" t="s">
        <v>286</v>
      </c>
      <c r="I11877" t="s">
        <v>34</v>
      </c>
      <c r="J11877" t="s">
        <v>121</v>
      </c>
      <c r="K11877">
        <v>1</v>
      </c>
      <c r="L11877" s="2">
        <v>3200</v>
      </c>
      <c r="M11877">
        <v>10</v>
      </c>
      <c r="N11877" s="2">
        <v>3200</v>
      </c>
      <c r="O11877" s="2">
        <v>320</v>
      </c>
      <c r="P11877" s="2">
        <v>2880</v>
      </c>
      <c r="Q11877" s="2">
        <v>1703.36</v>
      </c>
      <c r="R11877" s="2">
        <v>1176.6400000000001</v>
      </c>
      <c r="S11877" t="s">
        <v>53</v>
      </c>
      <c r="T11877" t="s">
        <v>290</v>
      </c>
      <c r="U11877" t="s">
        <v>291</v>
      </c>
      <c r="V11877" t="s">
        <v>39</v>
      </c>
      <c r="W11877" t="s">
        <v>137</v>
      </c>
      <c r="X11877" t="s">
        <v>97</v>
      </c>
      <c r="Y11877" t="s">
        <v>56</v>
      </c>
      <c r="Z11877" t="s">
        <v>223</v>
      </c>
      <c r="AA11877" t="s">
        <v>68</v>
      </c>
      <c r="AB11877" t="s">
        <v>44</v>
      </c>
    </row>
    <row r="11878" spans="1:28" x14ac:dyDescent="0.25">
      <c r="A11878" t="s">
        <v>17001</v>
      </c>
      <c r="B11878" s="1">
        <v>46244</v>
      </c>
      <c r="C11878" t="s">
        <v>13180</v>
      </c>
      <c r="D11878" t="s">
        <v>13181</v>
      </c>
      <c r="E11878">
        <v>51</v>
      </c>
      <c r="F11878" t="s">
        <v>111</v>
      </c>
      <c r="G11878" t="s">
        <v>197</v>
      </c>
      <c r="H11878" t="s">
        <v>198</v>
      </c>
      <c r="I11878" t="s">
        <v>74</v>
      </c>
      <c r="J11878" t="s">
        <v>75</v>
      </c>
      <c r="K11878">
        <v>1</v>
      </c>
      <c r="L11878" s="2">
        <v>2600</v>
      </c>
      <c r="M11878">
        <v>5</v>
      </c>
      <c r="N11878" s="2">
        <v>2600</v>
      </c>
      <c r="O11878" s="2">
        <v>130</v>
      </c>
      <c r="P11878" s="2">
        <v>2470</v>
      </c>
      <c r="Q11878" s="2">
        <v>1677.77</v>
      </c>
      <c r="R11878" s="2">
        <v>792.23</v>
      </c>
      <c r="S11878" t="s">
        <v>64</v>
      </c>
      <c r="T11878" t="s">
        <v>96</v>
      </c>
      <c r="U11878" t="s">
        <v>96</v>
      </c>
      <c r="V11878" t="s">
        <v>39</v>
      </c>
      <c r="W11878" t="s">
        <v>40</v>
      </c>
      <c r="X11878" t="s">
        <v>67</v>
      </c>
      <c r="Y11878" t="s">
        <v>56</v>
      </c>
      <c r="Z11878" t="s">
        <v>43</v>
      </c>
      <c r="AA11878" t="s">
        <v>44</v>
      </c>
      <c r="AB11878" t="s">
        <v>44</v>
      </c>
    </row>
    <row r="11879" spans="1:28" x14ac:dyDescent="0.25">
      <c r="A11879" t="s">
        <v>17002</v>
      </c>
      <c r="B11879" s="1">
        <v>46244</v>
      </c>
      <c r="C11879" t="s">
        <v>17003</v>
      </c>
      <c r="D11879" t="s">
        <v>17004</v>
      </c>
      <c r="E11879">
        <v>21</v>
      </c>
      <c r="F11879" t="s">
        <v>111</v>
      </c>
      <c r="G11879" t="s">
        <v>318</v>
      </c>
      <c r="H11879" t="s">
        <v>319</v>
      </c>
      <c r="I11879" t="s">
        <v>34</v>
      </c>
      <c r="J11879" t="s">
        <v>190</v>
      </c>
      <c r="K11879">
        <v>1</v>
      </c>
      <c r="L11879" s="2">
        <v>2500</v>
      </c>
      <c r="M11879">
        <v>10</v>
      </c>
      <c r="N11879" s="2">
        <v>2500</v>
      </c>
      <c r="O11879" s="2">
        <v>250</v>
      </c>
      <c r="P11879" s="2">
        <v>2250</v>
      </c>
      <c r="Q11879" s="2">
        <v>1672.63</v>
      </c>
      <c r="R11879" s="2">
        <v>577.37</v>
      </c>
      <c r="S11879" t="s">
        <v>36</v>
      </c>
      <c r="T11879" t="s">
        <v>114</v>
      </c>
      <c r="U11879" t="s">
        <v>115</v>
      </c>
      <c r="V11879" t="s">
        <v>39</v>
      </c>
      <c r="W11879" t="s">
        <v>92</v>
      </c>
      <c r="X11879" t="s">
        <v>97</v>
      </c>
      <c r="Y11879" t="s">
        <v>56</v>
      </c>
      <c r="Z11879" t="s">
        <v>508</v>
      </c>
      <c r="AA11879" t="s">
        <v>44</v>
      </c>
      <c r="AB11879" t="s">
        <v>44</v>
      </c>
    </row>
    <row r="11880" spans="1:28" x14ac:dyDescent="0.25">
      <c r="A11880" t="s">
        <v>17005</v>
      </c>
      <c r="B11880" s="1">
        <v>46244</v>
      </c>
      <c r="C11880" t="s">
        <v>4471</v>
      </c>
      <c r="D11880" t="s">
        <v>4472</v>
      </c>
      <c r="E11880">
        <v>43</v>
      </c>
      <c r="F11880" t="s">
        <v>31</v>
      </c>
      <c r="G11880" t="s">
        <v>436</v>
      </c>
      <c r="H11880" t="s">
        <v>437</v>
      </c>
      <c r="I11880" t="s">
        <v>74</v>
      </c>
      <c r="J11880" t="s">
        <v>190</v>
      </c>
      <c r="K11880">
        <v>1</v>
      </c>
      <c r="L11880" s="2">
        <v>1800</v>
      </c>
      <c r="M11880">
        <v>20</v>
      </c>
      <c r="N11880" s="2">
        <v>1800</v>
      </c>
      <c r="O11880" s="2">
        <v>360</v>
      </c>
      <c r="P11880" s="2">
        <v>1440</v>
      </c>
      <c r="Q11880" s="2">
        <v>819.68</v>
      </c>
      <c r="R11880" s="2">
        <v>620.32000000000005</v>
      </c>
      <c r="S11880" t="s">
        <v>36</v>
      </c>
      <c r="T11880" t="s">
        <v>578</v>
      </c>
      <c r="U11880" t="s">
        <v>579</v>
      </c>
      <c r="V11880" t="s">
        <v>39</v>
      </c>
      <c r="W11880" t="s">
        <v>83</v>
      </c>
      <c r="X11880" t="s">
        <v>97</v>
      </c>
      <c r="Y11880" t="s">
        <v>84</v>
      </c>
      <c r="Z11880" t="s">
        <v>223</v>
      </c>
      <c r="AA11880" t="s">
        <v>44</v>
      </c>
      <c r="AB11880" t="s">
        <v>44</v>
      </c>
    </row>
    <row r="11881" spans="1:28" x14ac:dyDescent="0.25">
      <c r="A11881" t="s">
        <v>17006</v>
      </c>
      <c r="B11881" s="1">
        <v>46244</v>
      </c>
      <c r="C11881" t="s">
        <v>2825</v>
      </c>
      <c r="D11881" t="s">
        <v>2826</v>
      </c>
      <c r="E11881">
        <v>18</v>
      </c>
      <c r="F11881" t="s">
        <v>31</v>
      </c>
      <c r="G11881" t="s">
        <v>344</v>
      </c>
      <c r="H11881" t="s">
        <v>345</v>
      </c>
      <c r="I11881" t="s">
        <v>34</v>
      </c>
      <c r="J11881" t="s">
        <v>121</v>
      </c>
      <c r="K11881">
        <v>2</v>
      </c>
      <c r="L11881" s="2">
        <v>1600</v>
      </c>
      <c r="M11881">
        <v>0</v>
      </c>
      <c r="N11881" s="2">
        <v>3200</v>
      </c>
      <c r="O11881" s="2">
        <v>0</v>
      </c>
      <c r="P11881" s="2">
        <v>3200</v>
      </c>
      <c r="Q11881" s="2">
        <v>1905.97</v>
      </c>
      <c r="R11881" s="2">
        <v>1294.03</v>
      </c>
      <c r="S11881" t="s">
        <v>64</v>
      </c>
      <c r="T11881" t="s">
        <v>114</v>
      </c>
      <c r="U11881" t="s">
        <v>115</v>
      </c>
      <c r="V11881" t="s">
        <v>39</v>
      </c>
      <c r="W11881" t="s">
        <v>66</v>
      </c>
      <c r="X11881" t="s">
        <v>41</v>
      </c>
      <c r="Y11881" t="s">
        <v>84</v>
      </c>
      <c r="Z11881" t="s">
        <v>43</v>
      </c>
      <c r="AA11881" t="s">
        <v>44</v>
      </c>
      <c r="AB11881" t="s">
        <v>44</v>
      </c>
    </row>
    <row r="11882" spans="1:28" x14ac:dyDescent="0.25">
      <c r="A11882" t="s">
        <v>17007</v>
      </c>
      <c r="B11882" s="1">
        <v>46244</v>
      </c>
      <c r="C11882" t="s">
        <v>4520</v>
      </c>
      <c r="D11882" t="s">
        <v>4521</v>
      </c>
      <c r="E11882">
        <v>41</v>
      </c>
      <c r="F11882" t="s">
        <v>111</v>
      </c>
      <c r="G11882" t="s">
        <v>60</v>
      </c>
      <c r="H11882" t="s">
        <v>61</v>
      </c>
      <c r="I11882" t="s">
        <v>62</v>
      </c>
      <c r="J11882" t="s">
        <v>63</v>
      </c>
      <c r="K11882">
        <v>1</v>
      </c>
      <c r="L11882" s="2">
        <v>3500</v>
      </c>
      <c r="M11882">
        <v>0</v>
      </c>
      <c r="N11882" s="2">
        <v>3500</v>
      </c>
      <c r="O11882" s="2">
        <v>0</v>
      </c>
      <c r="P11882" s="2">
        <v>3500</v>
      </c>
      <c r="Q11882" s="2">
        <v>2814.45</v>
      </c>
      <c r="R11882" s="2">
        <v>685.55</v>
      </c>
      <c r="S11882" t="s">
        <v>36</v>
      </c>
      <c r="T11882" t="s">
        <v>398</v>
      </c>
      <c r="U11882" t="s">
        <v>399</v>
      </c>
      <c r="V11882" t="s">
        <v>39</v>
      </c>
      <c r="W11882" t="s">
        <v>66</v>
      </c>
      <c r="X11882" t="s">
        <v>67</v>
      </c>
      <c r="Y11882" t="s">
        <v>56</v>
      </c>
      <c r="Z11882" t="s">
        <v>508</v>
      </c>
      <c r="AA11882" t="s">
        <v>44</v>
      </c>
      <c r="AB11882" t="s">
        <v>44</v>
      </c>
    </row>
    <row r="11883" spans="1:28" x14ac:dyDescent="0.25">
      <c r="A11883" t="s">
        <v>17008</v>
      </c>
      <c r="B11883" s="1">
        <v>46244</v>
      </c>
      <c r="C11883" t="s">
        <v>5692</v>
      </c>
      <c r="D11883" t="s">
        <v>5693</v>
      </c>
      <c r="E11883">
        <v>52</v>
      </c>
      <c r="F11883" t="s">
        <v>48</v>
      </c>
      <c r="G11883" t="s">
        <v>280</v>
      </c>
      <c r="H11883" t="s">
        <v>281</v>
      </c>
      <c r="I11883" t="s">
        <v>62</v>
      </c>
      <c r="J11883" t="s">
        <v>190</v>
      </c>
      <c r="K11883">
        <v>4</v>
      </c>
      <c r="L11883" s="2">
        <v>700</v>
      </c>
      <c r="M11883">
        <v>10</v>
      </c>
      <c r="N11883" s="2">
        <v>2800</v>
      </c>
      <c r="O11883" s="2">
        <v>280</v>
      </c>
      <c r="P11883" s="2">
        <v>2520</v>
      </c>
      <c r="Q11883" s="2">
        <v>1994.19</v>
      </c>
      <c r="R11883" s="2">
        <v>525.80999999999995</v>
      </c>
      <c r="S11883" t="s">
        <v>64</v>
      </c>
      <c r="T11883" t="s">
        <v>37</v>
      </c>
      <c r="U11883" t="s">
        <v>38</v>
      </c>
      <c r="V11883" t="s">
        <v>39</v>
      </c>
      <c r="W11883" t="s">
        <v>66</v>
      </c>
      <c r="X11883" t="s">
        <v>41</v>
      </c>
      <c r="Y11883" t="s">
        <v>42</v>
      </c>
      <c r="Z11883" t="s">
        <v>43</v>
      </c>
      <c r="AA11883" t="s">
        <v>44</v>
      </c>
      <c r="AB11883" t="s">
        <v>44</v>
      </c>
    </row>
    <row r="11884" spans="1:28" x14ac:dyDescent="0.25">
      <c r="A11884" t="s">
        <v>17009</v>
      </c>
      <c r="B11884" s="1">
        <v>46244</v>
      </c>
      <c r="C11884" t="s">
        <v>2750</v>
      </c>
      <c r="D11884" t="s">
        <v>2751</v>
      </c>
      <c r="E11884">
        <v>23</v>
      </c>
      <c r="F11884" t="s">
        <v>111</v>
      </c>
      <c r="G11884" t="s">
        <v>387</v>
      </c>
      <c r="H11884" t="s">
        <v>388</v>
      </c>
      <c r="I11884" t="s">
        <v>74</v>
      </c>
      <c r="J11884" t="s">
        <v>75</v>
      </c>
      <c r="K11884">
        <v>1</v>
      </c>
      <c r="L11884" s="2">
        <v>3200</v>
      </c>
      <c r="M11884">
        <v>0</v>
      </c>
      <c r="N11884" s="2">
        <v>3200</v>
      </c>
      <c r="O11884" s="2">
        <v>0</v>
      </c>
      <c r="P11884" s="2">
        <v>3200</v>
      </c>
      <c r="Q11884" s="2">
        <v>2610.35</v>
      </c>
      <c r="R11884" s="2">
        <v>589.65</v>
      </c>
      <c r="S11884" t="s">
        <v>53</v>
      </c>
      <c r="T11884" t="s">
        <v>76</v>
      </c>
      <c r="U11884" t="s">
        <v>77</v>
      </c>
      <c r="V11884" t="s">
        <v>39</v>
      </c>
      <c r="W11884" t="s">
        <v>83</v>
      </c>
      <c r="X11884" t="s">
        <v>97</v>
      </c>
      <c r="Y11884" t="s">
        <v>56</v>
      </c>
      <c r="Z11884" t="s">
        <v>43</v>
      </c>
      <c r="AA11884" t="s">
        <v>44</v>
      </c>
      <c r="AB11884" t="s">
        <v>68</v>
      </c>
    </row>
    <row r="11885" spans="1:28" x14ac:dyDescent="0.25">
      <c r="A11885" t="s">
        <v>17010</v>
      </c>
      <c r="B11885" s="1">
        <v>46244</v>
      </c>
      <c r="C11885" t="s">
        <v>2753</v>
      </c>
      <c r="D11885" t="s">
        <v>2754</v>
      </c>
      <c r="E11885">
        <v>46</v>
      </c>
      <c r="F11885" t="s">
        <v>31</v>
      </c>
      <c r="G11885" t="s">
        <v>344</v>
      </c>
      <c r="H11885" t="s">
        <v>345</v>
      </c>
      <c r="I11885" t="s">
        <v>34</v>
      </c>
      <c r="J11885" t="s">
        <v>121</v>
      </c>
      <c r="K11885">
        <v>2</v>
      </c>
      <c r="L11885" s="2">
        <v>1600</v>
      </c>
      <c r="M11885">
        <v>15</v>
      </c>
      <c r="N11885" s="2">
        <v>3200</v>
      </c>
      <c r="O11885" s="2">
        <v>480</v>
      </c>
      <c r="P11885" s="2">
        <v>2720</v>
      </c>
      <c r="Q11885" s="2">
        <v>1897.09</v>
      </c>
      <c r="R11885" s="2">
        <v>822.91</v>
      </c>
      <c r="S11885" t="s">
        <v>53</v>
      </c>
      <c r="T11885" t="s">
        <v>578</v>
      </c>
      <c r="U11885" t="s">
        <v>579</v>
      </c>
      <c r="V11885" t="s">
        <v>39</v>
      </c>
      <c r="W11885" t="s">
        <v>83</v>
      </c>
      <c r="X11885" t="s">
        <v>97</v>
      </c>
      <c r="Y11885" t="s">
        <v>56</v>
      </c>
      <c r="Z11885" t="s">
        <v>107</v>
      </c>
      <c r="AA11885" t="s">
        <v>44</v>
      </c>
      <c r="AB11885" t="s">
        <v>44</v>
      </c>
    </row>
    <row r="11886" spans="1:28" x14ac:dyDescent="0.25">
      <c r="A11886" t="s">
        <v>17011</v>
      </c>
      <c r="B11886" s="1">
        <v>46244</v>
      </c>
      <c r="C11886" t="s">
        <v>17012</v>
      </c>
      <c r="D11886" t="s">
        <v>17013</v>
      </c>
      <c r="E11886">
        <v>56</v>
      </c>
      <c r="F11886" t="s">
        <v>48</v>
      </c>
      <c r="G11886" t="s">
        <v>298</v>
      </c>
      <c r="H11886" t="s">
        <v>299</v>
      </c>
      <c r="I11886" t="s">
        <v>103</v>
      </c>
      <c r="J11886" t="s">
        <v>104</v>
      </c>
      <c r="K11886">
        <v>6</v>
      </c>
      <c r="L11886" s="2">
        <v>700</v>
      </c>
      <c r="M11886">
        <v>10</v>
      </c>
      <c r="N11886" s="2">
        <v>4200</v>
      </c>
      <c r="O11886" s="2">
        <v>420</v>
      </c>
      <c r="P11886" s="2">
        <v>3780</v>
      </c>
      <c r="Q11886" s="2">
        <v>2699.7</v>
      </c>
      <c r="R11886" s="2">
        <v>1080.3</v>
      </c>
      <c r="S11886" t="s">
        <v>53</v>
      </c>
      <c r="T11886" t="s">
        <v>263</v>
      </c>
      <c r="U11886" t="s">
        <v>91</v>
      </c>
      <c r="V11886" t="s">
        <v>39</v>
      </c>
      <c r="W11886" t="s">
        <v>124</v>
      </c>
      <c r="X11886" t="s">
        <v>41</v>
      </c>
      <c r="Y11886" t="s">
        <v>56</v>
      </c>
      <c r="Z11886" t="s">
        <v>43</v>
      </c>
      <c r="AA11886" t="s">
        <v>44</v>
      </c>
      <c r="AB11886" t="s">
        <v>44</v>
      </c>
    </row>
    <row r="11887" spans="1:28" x14ac:dyDescent="0.25">
      <c r="A11887" t="s">
        <v>17014</v>
      </c>
      <c r="B11887" s="1">
        <v>46244</v>
      </c>
      <c r="C11887" t="s">
        <v>3235</v>
      </c>
      <c r="D11887" t="s">
        <v>3236</v>
      </c>
      <c r="E11887">
        <v>57</v>
      </c>
      <c r="F11887" t="s">
        <v>48</v>
      </c>
      <c r="G11887" t="s">
        <v>168</v>
      </c>
      <c r="H11887" t="s">
        <v>169</v>
      </c>
      <c r="I11887" t="s">
        <v>62</v>
      </c>
      <c r="J11887" t="s">
        <v>143</v>
      </c>
      <c r="K11887">
        <v>5</v>
      </c>
      <c r="L11887" s="2">
        <v>1800</v>
      </c>
      <c r="M11887">
        <v>20</v>
      </c>
      <c r="N11887" s="2">
        <v>9000</v>
      </c>
      <c r="O11887" s="2">
        <v>1800</v>
      </c>
      <c r="P11887" s="2">
        <v>7200</v>
      </c>
      <c r="Q11887" s="2">
        <v>5348.14</v>
      </c>
      <c r="R11887" s="2">
        <v>1851.86</v>
      </c>
      <c r="S11887" t="s">
        <v>53</v>
      </c>
      <c r="T11887" t="s">
        <v>407</v>
      </c>
      <c r="U11887" t="s">
        <v>408</v>
      </c>
      <c r="V11887" t="s">
        <v>39</v>
      </c>
      <c r="W11887" t="s">
        <v>40</v>
      </c>
      <c r="X11887" t="s">
        <v>41</v>
      </c>
      <c r="Y11887" t="s">
        <v>56</v>
      </c>
      <c r="Z11887" t="s">
        <v>43</v>
      </c>
      <c r="AA11887" t="s">
        <v>44</v>
      </c>
      <c r="AB11887" t="s">
        <v>44</v>
      </c>
    </row>
    <row r="11888" spans="1:28" x14ac:dyDescent="0.25">
      <c r="A11888" t="s">
        <v>17015</v>
      </c>
      <c r="B11888" s="1">
        <v>46245</v>
      </c>
      <c r="C11888" t="s">
        <v>4524</v>
      </c>
      <c r="D11888" t="s">
        <v>4525</v>
      </c>
      <c r="E11888">
        <v>53</v>
      </c>
      <c r="F11888" t="s">
        <v>31</v>
      </c>
      <c r="G11888" t="s">
        <v>81</v>
      </c>
      <c r="H11888" t="s">
        <v>82</v>
      </c>
      <c r="I11888" t="s">
        <v>51</v>
      </c>
      <c r="J11888" t="s">
        <v>52</v>
      </c>
      <c r="K11888">
        <v>1</v>
      </c>
      <c r="L11888" s="2">
        <v>600</v>
      </c>
      <c r="M11888">
        <v>15</v>
      </c>
      <c r="N11888" s="2">
        <v>600</v>
      </c>
      <c r="O11888" s="2">
        <v>90</v>
      </c>
      <c r="P11888" s="2">
        <v>510</v>
      </c>
      <c r="Q11888" s="2">
        <v>374.09</v>
      </c>
      <c r="R11888" s="2">
        <v>135.91</v>
      </c>
      <c r="S11888" t="s">
        <v>64</v>
      </c>
      <c r="T11888" t="s">
        <v>275</v>
      </c>
      <c r="U11888" t="s">
        <v>123</v>
      </c>
      <c r="V11888" t="s">
        <v>39</v>
      </c>
      <c r="W11888" t="s">
        <v>83</v>
      </c>
      <c r="X11888" t="s">
        <v>97</v>
      </c>
      <c r="Y11888" t="s">
        <v>56</v>
      </c>
      <c r="Z11888" t="s">
        <v>43</v>
      </c>
      <c r="AA11888" t="s">
        <v>44</v>
      </c>
      <c r="AB11888" t="s">
        <v>44</v>
      </c>
    </row>
    <row r="11889" spans="1:28" x14ac:dyDescent="0.25">
      <c r="A11889" t="s">
        <v>17016</v>
      </c>
      <c r="B11889" s="1">
        <v>46245</v>
      </c>
      <c r="C11889" t="s">
        <v>6018</v>
      </c>
      <c r="D11889" t="s">
        <v>6019</v>
      </c>
      <c r="E11889">
        <v>39</v>
      </c>
      <c r="F11889" t="s">
        <v>48</v>
      </c>
      <c r="G11889" t="s">
        <v>238</v>
      </c>
      <c r="H11889" t="s">
        <v>239</v>
      </c>
      <c r="I11889" t="s">
        <v>62</v>
      </c>
      <c r="J11889" t="s">
        <v>63</v>
      </c>
      <c r="K11889">
        <v>1</v>
      </c>
      <c r="L11889" s="2">
        <v>6500</v>
      </c>
      <c r="M11889">
        <v>10</v>
      </c>
      <c r="N11889" s="2">
        <v>6500</v>
      </c>
      <c r="O11889" s="2">
        <v>650</v>
      </c>
      <c r="P11889" s="2">
        <v>5850</v>
      </c>
      <c r="Q11889" s="2">
        <v>4684.92</v>
      </c>
      <c r="R11889" s="2">
        <v>1165.08</v>
      </c>
      <c r="S11889" t="s">
        <v>36</v>
      </c>
      <c r="T11889" t="s">
        <v>96</v>
      </c>
      <c r="U11889" t="s">
        <v>96</v>
      </c>
      <c r="V11889" t="s">
        <v>39</v>
      </c>
      <c r="W11889" t="s">
        <v>92</v>
      </c>
      <c r="X11889" t="s">
        <v>67</v>
      </c>
      <c r="Y11889" t="s">
        <v>84</v>
      </c>
      <c r="Z11889" t="s">
        <v>43</v>
      </c>
      <c r="AA11889" t="s">
        <v>44</v>
      </c>
      <c r="AB11889" t="s">
        <v>44</v>
      </c>
    </row>
    <row r="11890" spans="1:28" x14ac:dyDescent="0.25">
      <c r="A11890" t="s">
        <v>17017</v>
      </c>
      <c r="B11890" s="1">
        <v>46245</v>
      </c>
      <c r="C11890" t="s">
        <v>1153</v>
      </c>
      <c r="D11890" t="s">
        <v>1154</v>
      </c>
      <c r="E11890">
        <v>60</v>
      </c>
      <c r="F11890" t="s">
        <v>31</v>
      </c>
      <c r="G11890" t="s">
        <v>134</v>
      </c>
      <c r="H11890" t="s">
        <v>135</v>
      </c>
      <c r="I11890" t="s">
        <v>62</v>
      </c>
      <c r="J11890" t="s">
        <v>130</v>
      </c>
      <c r="K11890">
        <v>3</v>
      </c>
      <c r="L11890" s="2">
        <v>8500</v>
      </c>
      <c r="M11890">
        <v>20</v>
      </c>
      <c r="N11890" s="2">
        <v>25500</v>
      </c>
      <c r="O11890" s="2">
        <v>5100</v>
      </c>
      <c r="P11890" s="2">
        <v>20400</v>
      </c>
      <c r="Q11890" s="2">
        <v>16330.61</v>
      </c>
      <c r="R11890" s="2">
        <v>4069.39</v>
      </c>
      <c r="S11890" t="s">
        <v>36</v>
      </c>
      <c r="T11890" t="s">
        <v>37</v>
      </c>
      <c r="U11890" t="s">
        <v>38</v>
      </c>
      <c r="V11890" t="s">
        <v>39</v>
      </c>
      <c r="W11890" t="s">
        <v>66</v>
      </c>
      <c r="X11890" t="s">
        <v>41</v>
      </c>
      <c r="Y11890" t="s">
        <v>42</v>
      </c>
      <c r="Z11890" t="s">
        <v>43</v>
      </c>
      <c r="AA11890" t="s">
        <v>44</v>
      </c>
      <c r="AB11890" t="s">
        <v>44</v>
      </c>
    </row>
    <row r="11891" spans="1:28" x14ac:dyDescent="0.25">
      <c r="A11891" t="s">
        <v>17018</v>
      </c>
      <c r="B11891" s="1">
        <v>46245</v>
      </c>
      <c r="C11891" t="s">
        <v>1837</v>
      </c>
      <c r="D11891" t="s">
        <v>1838</v>
      </c>
      <c r="E11891">
        <v>41</v>
      </c>
      <c r="F11891" t="s">
        <v>48</v>
      </c>
      <c r="G11891" t="s">
        <v>217</v>
      </c>
      <c r="H11891" t="s">
        <v>218</v>
      </c>
      <c r="I11891" t="s">
        <v>34</v>
      </c>
      <c r="J11891" t="s">
        <v>130</v>
      </c>
      <c r="K11891">
        <v>1</v>
      </c>
      <c r="L11891" s="2">
        <v>28000</v>
      </c>
      <c r="M11891">
        <v>5</v>
      </c>
      <c r="N11891" s="2">
        <v>28000</v>
      </c>
      <c r="O11891" s="2">
        <v>1400</v>
      </c>
      <c r="P11891" s="2">
        <v>26600</v>
      </c>
      <c r="Q11891" s="2">
        <v>19596.060000000001</v>
      </c>
      <c r="R11891" s="2">
        <v>7003.94</v>
      </c>
      <c r="S11891" t="s">
        <v>64</v>
      </c>
      <c r="T11891" t="s">
        <v>105</v>
      </c>
      <c r="U11891" t="s">
        <v>106</v>
      </c>
      <c r="V11891" t="s">
        <v>39</v>
      </c>
      <c r="W11891" t="s">
        <v>137</v>
      </c>
      <c r="X11891" t="s">
        <v>41</v>
      </c>
      <c r="Y11891" t="s">
        <v>56</v>
      </c>
      <c r="Z11891" t="s">
        <v>43</v>
      </c>
      <c r="AA11891" t="s">
        <v>44</v>
      </c>
      <c r="AB11891" t="s">
        <v>44</v>
      </c>
    </row>
    <row r="11892" spans="1:28" x14ac:dyDescent="0.25">
      <c r="A11892" t="s">
        <v>17019</v>
      </c>
      <c r="B11892" s="1">
        <v>46245</v>
      </c>
      <c r="C11892" t="s">
        <v>3390</v>
      </c>
      <c r="D11892" t="s">
        <v>3391</v>
      </c>
      <c r="E11892">
        <v>23</v>
      </c>
      <c r="F11892" t="s">
        <v>48</v>
      </c>
      <c r="G11892" t="s">
        <v>212</v>
      </c>
      <c r="H11892" t="s">
        <v>213</v>
      </c>
      <c r="I11892" t="s">
        <v>51</v>
      </c>
      <c r="J11892" t="s">
        <v>52</v>
      </c>
      <c r="K11892">
        <v>3</v>
      </c>
      <c r="L11892" s="2">
        <v>400</v>
      </c>
      <c r="M11892">
        <v>0</v>
      </c>
      <c r="N11892" s="2">
        <v>1200</v>
      </c>
      <c r="O11892" s="2">
        <v>0</v>
      </c>
      <c r="P11892" s="2">
        <v>1200</v>
      </c>
      <c r="Q11892" s="2">
        <v>952.73</v>
      </c>
      <c r="R11892" s="2">
        <v>247.27</v>
      </c>
      <c r="S11892" t="s">
        <v>36</v>
      </c>
      <c r="T11892" t="s">
        <v>96</v>
      </c>
      <c r="U11892" t="s">
        <v>96</v>
      </c>
      <c r="V11892" t="s">
        <v>39</v>
      </c>
      <c r="W11892" t="s">
        <v>124</v>
      </c>
      <c r="X11892" t="s">
        <v>67</v>
      </c>
      <c r="Y11892" t="s">
        <v>56</v>
      </c>
      <c r="Z11892" t="s">
        <v>43</v>
      </c>
      <c r="AA11892" t="s">
        <v>44</v>
      </c>
      <c r="AB11892" t="s">
        <v>44</v>
      </c>
    </row>
    <row r="11893" spans="1:28" x14ac:dyDescent="0.25">
      <c r="A11893" t="s">
        <v>17020</v>
      </c>
      <c r="B11893" s="1">
        <v>46245</v>
      </c>
      <c r="C11893" t="s">
        <v>4591</v>
      </c>
      <c r="D11893" t="s">
        <v>4592</v>
      </c>
      <c r="E11893">
        <v>46</v>
      </c>
      <c r="F11893" t="s">
        <v>111</v>
      </c>
      <c r="G11893" t="s">
        <v>112</v>
      </c>
      <c r="H11893" t="s">
        <v>113</v>
      </c>
      <c r="I11893" t="s">
        <v>103</v>
      </c>
      <c r="J11893" t="s">
        <v>104</v>
      </c>
      <c r="K11893">
        <v>1</v>
      </c>
      <c r="L11893" s="2">
        <v>650</v>
      </c>
      <c r="M11893">
        <v>25</v>
      </c>
      <c r="N11893" s="2">
        <v>650</v>
      </c>
      <c r="O11893" s="2">
        <v>162.5</v>
      </c>
      <c r="P11893" s="2">
        <v>487.5</v>
      </c>
      <c r="Q11893" s="2">
        <v>343.87</v>
      </c>
      <c r="R11893" s="2">
        <v>143.63</v>
      </c>
      <c r="S11893" t="s">
        <v>36</v>
      </c>
      <c r="T11893" t="s">
        <v>163</v>
      </c>
      <c r="U11893" t="s">
        <v>164</v>
      </c>
      <c r="V11893" t="s">
        <v>39</v>
      </c>
      <c r="W11893" t="s">
        <v>40</v>
      </c>
      <c r="X11893" t="s">
        <v>97</v>
      </c>
      <c r="Y11893" t="s">
        <v>56</v>
      </c>
      <c r="Z11893" t="s">
        <v>43</v>
      </c>
      <c r="AA11893" t="s">
        <v>44</v>
      </c>
      <c r="AB11893" t="s">
        <v>44</v>
      </c>
    </row>
    <row r="11894" spans="1:28" x14ac:dyDescent="0.25">
      <c r="A11894" t="s">
        <v>17021</v>
      </c>
      <c r="B11894" s="1">
        <v>46245</v>
      </c>
      <c r="C11894" t="s">
        <v>684</v>
      </c>
      <c r="D11894" t="s">
        <v>685</v>
      </c>
      <c r="E11894">
        <v>30</v>
      </c>
      <c r="F11894" t="s">
        <v>31</v>
      </c>
      <c r="G11894" t="s">
        <v>212</v>
      </c>
      <c r="H11894" t="s">
        <v>213</v>
      </c>
      <c r="I11894" t="s">
        <v>51</v>
      </c>
      <c r="J11894" t="s">
        <v>52</v>
      </c>
      <c r="K11894">
        <v>4</v>
      </c>
      <c r="L11894" s="2">
        <v>400</v>
      </c>
      <c r="M11894">
        <v>10</v>
      </c>
      <c r="N11894" s="2">
        <v>1600</v>
      </c>
      <c r="O11894" s="2">
        <v>160</v>
      </c>
      <c r="P11894" s="2">
        <v>1440</v>
      </c>
      <c r="Q11894" s="2">
        <v>1145.6400000000001</v>
      </c>
      <c r="R11894" s="2">
        <v>294.36</v>
      </c>
      <c r="S11894" t="s">
        <v>64</v>
      </c>
      <c r="T11894" t="s">
        <v>114</v>
      </c>
      <c r="U11894" t="s">
        <v>115</v>
      </c>
      <c r="V11894" t="s">
        <v>39</v>
      </c>
      <c r="W11894" t="s">
        <v>92</v>
      </c>
      <c r="X11894" t="s">
        <v>67</v>
      </c>
      <c r="Y11894" t="s">
        <v>56</v>
      </c>
      <c r="Z11894" t="s">
        <v>107</v>
      </c>
      <c r="AA11894" t="s">
        <v>44</v>
      </c>
      <c r="AB11894" t="s">
        <v>44</v>
      </c>
    </row>
    <row r="11895" spans="1:28" x14ac:dyDescent="0.25">
      <c r="A11895" t="s">
        <v>17022</v>
      </c>
      <c r="B11895" s="1">
        <v>46245</v>
      </c>
      <c r="C11895" t="s">
        <v>797</v>
      </c>
      <c r="D11895" t="s">
        <v>798</v>
      </c>
      <c r="E11895">
        <v>33</v>
      </c>
      <c r="F11895" t="s">
        <v>111</v>
      </c>
      <c r="G11895" t="s">
        <v>207</v>
      </c>
      <c r="H11895" t="s">
        <v>208</v>
      </c>
      <c r="I11895" t="s">
        <v>34</v>
      </c>
      <c r="J11895" t="s">
        <v>143</v>
      </c>
      <c r="K11895">
        <v>5</v>
      </c>
      <c r="L11895" s="2">
        <v>18000</v>
      </c>
      <c r="M11895">
        <v>25</v>
      </c>
      <c r="N11895" s="2">
        <v>90000</v>
      </c>
      <c r="O11895" s="2">
        <v>22500</v>
      </c>
      <c r="P11895" s="2">
        <v>67500</v>
      </c>
      <c r="Q11895" s="2">
        <v>37455.56</v>
      </c>
      <c r="R11895" s="2">
        <v>30044.44</v>
      </c>
      <c r="S11895" t="s">
        <v>53</v>
      </c>
      <c r="T11895" t="s">
        <v>222</v>
      </c>
      <c r="U11895" t="s">
        <v>38</v>
      </c>
      <c r="V11895" t="s">
        <v>39</v>
      </c>
      <c r="W11895" t="s">
        <v>137</v>
      </c>
      <c r="X11895" t="s">
        <v>97</v>
      </c>
      <c r="Y11895" t="s">
        <v>42</v>
      </c>
      <c r="Z11895" t="s">
        <v>43</v>
      </c>
      <c r="AA11895" t="s">
        <v>44</v>
      </c>
      <c r="AB11895" t="s">
        <v>44</v>
      </c>
    </row>
    <row r="11896" spans="1:28" x14ac:dyDescent="0.25">
      <c r="A11896" t="s">
        <v>17023</v>
      </c>
      <c r="B11896" s="1">
        <v>46245</v>
      </c>
      <c r="C11896" t="s">
        <v>17024</v>
      </c>
      <c r="D11896" t="s">
        <v>17025</v>
      </c>
      <c r="E11896">
        <v>43</v>
      </c>
      <c r="F11896" t="s">
        <v>111</v>
      </c>
      <c r="G11896" t="s">
        <v>243</v>
      </c>
      <c r="H11896" t="s">
        <v>244</v>
      </c>
      <c r="I11896" t="s">
        <v>103</v>
      </c>
      <c r="J11896" t="s">
        <v>104</v>
      </c>
      <c r="K11896">
        <v>5</v>
      </c>
      <c r="L11896" s="2">
        <v>450</v>
      </c>
      <c r="M11896">
        <v>25</v>
      </c>
      <c r="N11896" s="2">
        <v>2250</v>
      </c>
      <c r="O11896" s="2">
        <v>562.5</v>
      </c>
      <c r="P11896" s="2">
        <v>1687.5</v>
      </c>
      <c r="Q11896" s="2">
        <v>1012.09</v>
      </c>
      <c r="R11896" s="2">
        <v>675.41</v>
      </c>
      <c r="S11896" t="s">
        <v>53</v>
      </c>
      <c r="T11896" t="s">
        <v>290</v>
      </c>
      <c r="U11896" t="s">
        <v>291</v>
      </c>
      <c r="V11896" t="s">
        <v>39</v>
      </c>
      <c r="W11896" t="s">
        <v>40</v>
      </c>
      <c r="X11896" t="s">
        <v>97</v>
      </c>
      <c r="Y11896" t="s">
        <v>56</v>
      </c>
      <c r="Z11896" t="s">
        <v>43</v>
      </c>
      <c r="AA11896" t="s">
        <v>44</v>
      </c>
      <c r="AB11896" t="s">
        <v>44</v>
      </c>
    </row>
    <row r="11897" spans="1:28" x14ac:dyDescent="0.25">
      <c r="A11897" t="s">
        <v>17026</v>
      </c>
      <c r="B11897" s="1">
        <v>46245</v>
      </c>
      <c r="C11897" t="s">
        <v>4212</v>
      </c>
      <c r="D11897" t="s">
        <v>4213</v>
      </c>
      <c r="E11897">
        <v>18</v>
      </c>
      <c r="F11897" t="s">
        <v>31</v>
      </c>
      <c r="G11897" t="s">
        <v>101</v>
      </c>
      <c r="H11897" t="s">
        <v>102</v>
      </c>
      <c r="I11897" t="s">
        <v>103</v>
      </c>
      <c r="J11897" t="s">
        <v>104</v>
      </c>
      <c r="K11897">
        <v>3</v>
      </c>
      <c r="L11897" s="2">
        <v>1800</v>
      </c>
      <c r="M11897">
        <v>10</v>
      </c>
      <c r="N11897" s="2">
        <v>5400</v>
      </c>
      <c r="O11897" s="2">
        <v>540</v>
      </c>
      <c r="P11897" s="2">
        <v>4860</v>
      </c>
      <c r="Q11897" s="2">
        <v>2864.6</v>
      </c>
      <c r="R11897" s="2">
        <v>1995.4</v>
      </c>
      <c r="S11897" t="s">
        <v>36</v>
      </c>
      <c r="T11897" t="s">
        <v>122</v>
      </c>
      <c r="U11897" t="s">
        <v>123</v>
      </c>
      <c r="V11897" t="s">
        <v>39</v>
      </c>
      <c r="W11897" t="s">
        <v>66</v>
      </c>
      <c r="X11897" t="s">
        <v>97</v>
      </c>
      <c r="Y11897" t="s">
        <v>84</v>
      </c>
      <c r="Z11897" t="s">
        <v>223</v>
      </c>
      <c r="AA11897" t="s">
        <v>44</v>
      </c>
      <c r="AB11897" t="s">
        <v>44</v>
      </c>
    </row>
    <row r="11898" spans="1:28" x14ac:dyDescent="0.25">
      <c r="A11898" t="s">
        <v>17027</v>
      </c>
      <c r="B11898" s="1">
        <v>46246</v>
      </c>
      <c r="C11898" t="s">
        <v>2817</v>
      </c>
      <c r="D11898" t="s">
        <v>2818</v>
      </c>
      <c r="E11898">
        <v>53</v>
      </c>
      <c r="F11898" t="s">
        <v>48</v>
      </c>
      <c r="G11898" t="s">
        <v>318</v>
      </c>
      <c r="H11898" t="s">
        <v>319</v>
      </c>
      <c r="I11898" t="s">
        <v>34</v>
      </c>
      <c r="J11898" t="s">
        <v>190</v>
      </c>
      <c r="K11898">
        <v>3</v>
      </c>
      <c r="L11898" s="2">
        <v>2500</v>
      </c>
      <c r="M11898">
        <v>15</v>
      </c>
      <c r="N11898" s="2">
        <v>7500</v>
      </c>
      <c r="O11898" s="2">
        <v>1125</v>
      </c>
      <c r="P11898" s="2">
        <v>6375</v>
      </c>
      <c r="Q11898" s="2">
        <v>3678.69</v>
      </c>
      <c r="R11898" s="2">
        <v>2696.31</v>
      </c>
      <c r="S11898" t="s">
        <v>53</v>
      </c>
      <c r="T11898" t="s">
        <v>90</v>
      </c>
      <c r="U11898" t="s">
        <v>91</v>
      </c>
      <c r="V11898" t="s">
        <v>39</v>
      </c>
      <c r="W11898" t="s">
        <v>92</v>
      </c>
      <c r="X11898" t="s">
        <v>67</v>
      </c>
      <c r="Y11898" t="s">
        <v>42</v>
      </c>
      <c r="Z11898" t="s">
        <v>43</v>
      </c>
      <c r="AA11898" t="s">
        <v>44</v>
      </c>
      <c r="AB11898" t="s">
        <v>44</v>
      </c>
    </row>
    <row r="11899" spans="1:28" x14ac:dyDescent="0.25">
      <c r="A11899" t="s">
        <v>17028</v>
      </c>
      <c r="B11899" s="1">
        <v>46246</v>
      </c>
      <c r="C11899" t="s">
        <v>1691</v>
      </c>
      <c r="D11899" t="s">
        <v>1692</v>
      </c>
      <c r="E11899">
        <v>22</v>
      </c>
      <c r="F11899" t="s">
        <v>48</v>
      </c>
      <c r="G11899" t="s">
        <v>148</v>
      </c>
      <c r="H11899" t="s">
        <v>149</v>
      </c>
      <c r="I11899" t="s">
        <v>74</v>
      </c>
      <c r="J11899" t="s">
        <v>130</v>
      </c>
      <c r="K11899">
        <v>1</v>
      </c>
      <c r="L11899" s="2">
        <v>3500</v>
      </c>
      <c r="M11899">
        <v>5</v>
      </c>
      <c r="N11899" s="2">
        <v>3500</v>
      </c>
      <c r="O11899" s="2">
        <v>175</v>
      </c>
      <c r="P11899" s="2">
        <v>3325</v>
      </c>
      <c r="Q11899" s="2">
        <v>2438.77</v>
      </c>
      <c r="R11899" s="2">
        <v>886.23</v>
      </c>
      <c r="S11899" t="s">
        <v>64</v>
      </c>
      <c r="T11899" t="s">
        <v>114</v>
      </c>
      <c r="U11899" t="s">
        <v>115</v>
      </c>
      <c r="V11899" t="s">
        <v>39</v>
      </c>
      <c r="W11899" t="s">
        <v>66</v>
      </c>
      <c r="X11899" t="s">
        <v>97</v>
      </c>
      <c r="Y11899" t="s">
        <v>42</v>
      </c>
      <c r="Z11899" t="s">
        <v>43</v>
      </c>
      <c r="AA11899" t="s">
        <v>44</v>
      </c>
      <c r="AB11899" t="s">
        <v>44</v>
      </c>
    </row>
    <row r="11900" spans="1:28" x14ac:dyDescent="0.25">
      <c r="A11900" t="s">
        <v>17029</v>
      </c>
      <c r="B11900" s="1">
        <v>46246</v>
      </c>
      <c r="C11900" t="s">
        <v>9827</v>
      </c>
      <c r="D11900" t="s">
        <v>9828</v>
      </c>
      <c r="E11900">
        <v>25</v>
      </c>
      <c r="F11900" t="s">
        <v>31</v>
      </c>
      <c r="G11900" t="s">
        <v>72</v>
      </c>
      <c r="H11900" t="s">
        <v>73</v>
      </c>
      <c r="I11900" t="s">
        <v>74</v>
      </c>
      <c r="J11900" t="s">
        <v>75</v>
      </c>
      <c r="K11900">
        <v>1</v>
      </c>
      <c r="L11900" s="2">
        <v>2200</v>
      </c>
      <c r="M11900">
        <v>15</v>
      </c>
      <c r="N11900" s="2">
        <v>2200</v>
      </c>
      <c r="O11900" s="2">
        <v>330</v>
      </c>
      <c r="P11900" s="2">
        <v>1870</v>
      </c>
      <c r="Q11900" s="2">
        <v>1400.78</v>
      </c>
      <c r="R11900" s="2">
        <v>469.22</v>
      </c>
      <c r="S11900" t="s">
        <v>36</v>
      </c>
      <c r="T11900" t="s">
        <v>275</v>
      </c>
      <c r="U11900" t="s">
        <v>123</v>
      </c>
      <c r="V11900" t="s">
        <v>39</v>
      </c>
      <c r="W11900" t="s">
        <v>83</v>
      </c>
      <c r="X11900" t="s">
        <v>97</v>
      </c>
      <c r="Y11900" t="s">
        <v>84</v>
      </c>
      <c r="Z11900" t="s">
        <v>43</v>
      </c>
      <c r="AA11900" t="s">
        <v>44</v>
      </c>
      <c r="AB11900" t="s">
        <v>44</v>
      </c>
    </row>
    <row r="11901" spans="1:28" x14ac:dyDescent="0.25">
      <c r="A11901" t="s">
        <v>17030</v>
      </c>
      <c r="B11901" s="1">
        <v>46246</v>
      </c>
      <c r="C11901" t="s">
        <v>546</v>
      </c>
      <c r="D11901" t="s">
        <v>547</v>
      </c>
      <c r="E11901">
        <v>19</v>
      </c>
      <c r="F11901" t="s">
        <v>48</v>
      </c>
      <c r="G11901" t="s">
        <v>436</v>
      </c>
      <c r="H11901" t="s">
        <v>437</v>
      </c>
      <c r="I11901" t="s">
        <v>74</v>
      </c>
      <c r="J11901" t="s">
        <v>190</v>
      </c>
      <c r="K11901">
        <v>4</v>
      </c>
      <c r="L11901" s="2">
        <v>1800</v>
      </c>
      <c r="M11901">
        <v>5</v>
      </c>
      <c r="N11901" s="2">
        <v>7200</v>
      </c>
      <c r="O11901" s="2">
        <v>360</v>
      </c>
      <c r="P11901" s="2">
        <v>6840</v>
      </c>
      <c r="Q11901" s="2">
        <v>4436.83</v>
      </c>
      <c r="R11901" s="2">
        <v>2403.17</v>
      </c>
      <c r="S11901" t="s">
        <v>53</v>
      </c>
      <c r="T11901" t="s">
        <v>114</v>
      </c>
      <c r="U11901" t="s">
        <v>115</v>
      </c>
      <c r="V11901" t="s">
        <v>39</v>
      </c>
      <c r="W11901" t="s">
        <v>92</v>
      </c>
      <c r="X11901" t="s">
        <v>41</v>
      </c>
      <c r="Y11901" t="s">
        <v>56</v>
      </c>
      <c r="Z11901" t="s">
        <v>43</v>
      </c>
      <c r="AA11901" t="s">
        <v>44</v>
      </c>
      <c r="AB11901" t="s">
        <v>44</v>
      </c>
    </row>
    <row r="11902" spans="1:28" x14ac:dyDescent="0.25">
      <c r="A11902" t="s">
        <v>17031</v>
      </c>
      <c r="B11902" s="1">
        <v>46246</v>
      </c>
      <c r="C11902" t="s">
        <v>8808</v>
      </c>
      <c r="D11902" t="s">
        <v>8809</v>
      </c>
      <c r="E11902">
        <v>54</v>
      </c>
      <c r="F11902" t="s">
        <v>48</v>
      </c>
      <c r="G11902" t="s">
        <v>188</v>
      </c>
      <c r="H11902" t="s">
        <v>189</v>
      </c>
      <c r="I11902" t="s">
        <v>34</v>
      </c>
      <c r="J11902" t="s">
        <v>190</v>
      </c>
      <c r="K11902">
        <v>1</v>
      </c>
      <c r="L11902" s="2">
        <v>1800</v>
      </c>
      <c r="M11902">
        <v>15</v>
      </c>
      <c r="N11902" s="2">
        <v>1800</v>
      </c>
      <c r="O11902" s="2">
        <v>270</v>
      </c>
      <c r="P11902" s="2">
        <v>1530</v>
      </c>
      <c r="Q11902" s="2">
        <v>1222.98</v>
      </c>
      <c r="R11902" s="2">
        <v>307.02</v>
      </c>
      <c r="S11902" t="s">
        <v>53</v>
      </c>
      <c r="T11902" t="s">
        <v>290</v>
      </c>
      <c r="U11902" t="s">
        <v>291</v>
      </c>
      <c r="V11902" t="s">
        <v>39</v>
      </c>
      <c r="W11902" t="s">
        <v>137</v>
      </c>
      <c r="X11902" t="s">
        <v>97</v>
      </c>
      <c r="Y11902" t="s">
        <v>56</v>
      </c>
      <c r="Z11902" t="s">
        <v>144</v>
      </c>
      <c r="AA11902" t="s">
        <v>44</v>
      </c>
      <c r="AB11902" t="s">
        <v>44</v>
      </c>
    </row>
    <row r="11903" spans="1:28" x14ac:dyDescent="0.25">
      <c r="A11903" t="s">
        <v>17032</v>
      </c>
      <c r="B11903" s="1">
        <v>46246</v>
      </c>
      <c r="C11903" t="s">
        <v>3494</v>
      </c>
      <c r="D11903" t="s">
        <v>3495</v>
      </c>
      <c r="E11903">
        <v>45</v>
      </c>
      <c r="F11903" t="s">
        <v>31</v>
      </c>
      <c r="G11903" t="s">
        <v>148</v>
      </c>
      <c r="H11903" t="s">
        <v>149</v>
      </c>
      <c r="I11903" t="s">
        <v>74</v>
      </c>
      <c r="J11903" t="s">
        <v>130</v>
      </c>
      <c r="K11903">
        <v>1</v>
      </c>
      <c r="L11903" s="2">
        <v>3500</v>
      </c>
      <c r="M11903">
        <v>20</v>
      </c>
      <c r="N11903" s="2">
        <v>3500</v>
      </c>
      <c r="O11903" s="2">
        <v>700</v>
      </c>
      <c r="P11903" s="2">
        <v>2800</v>
      </c>
      <c r="Q11903" s="2">
        <v>1866.93</v>
      </c>
      <c r="R11903" s="2">
        <v>933.07</v>
      </c>
      <c r="S11903" t="s">
        <v>36</v>
      </c>
      <c r="T11903" t="s">
        <v>275</v>
      </c>
      <c r="U11903" t="s">
        <v>123</v>
      </c>
      <c r="V11903" t="s">
        <v>39</v>
      </c>
      <c r="W11903" t="s">
        <v>137</v>
      </c>
      <c r="X11903" t="s">
        <v>67</v>
      </c>
      <c r="Y11903" t="s">
        <v>42</v>
      </c>
      <c r="Z11903" t="s">
        <v>43</v>
      </c>
      <c r="AA11903" t="s">
        <v>44</v>
      </c>
      <c r="AB11903" t="s">
        <v>44</v>
      </c>
    </row>
    <row r="11904" spans="1:28" x14ac:dyDescent="0.25">
      <c r="A11904" t="s">
        <v>17033</v>
      </c>
      <c r="B11904" s="1">
        <v>46246</v>
      </c>
      <c r="C11904" t="s">
        <v>1096</v>
      </c>
      <c r="D11904" t="s">
        <v>1097</v>
      </c>
      <c r="E11904">
        <v>30</v>
      </c>
      <c r="F11904" t="s">
        <v>48</v>
      </c>
      <c r="G11904" t="s">
        <v>88</v>
      </c>
      <c r="H11904" t="s">
        <v>89</v>
      </c>
      <c r="I11904" t="s">
        <v>62</v>
      </c>
      <c r="J11904" t="s">
        <v>63</v>
      </c>
      <c r="K11904">
        <v>1</v>
      </c>
      <c r="L11904" s="2">
        <v>4200</v>
      </c>
      <c r="M11904">
        <v>10</v>
      </c>
      <c r="N11904" s="2">
        <v>4200</v>
      </c>
      <c r="O11904" s="2">
        <v>420</v>
      </c>
      <c r="P11904" s="2">
        <v>3780</v>
      </c>
      <c r="Q11904" s="2">
        <v>2353.11</v>
      </c>
      <c r="R11904" s="2">
        <v>1426.89</v>
      </c>
      <c r="S11904" t="s">
        <v>53</v>
      </c>
      <c r="T11904" t="s">
        <v>263</v>
      </c>
      <c r="U11904" t="s">
        <v>91</v>
      </c>
      <c r="V11904" t="s">
        <v>39</v>
      </c>
      <c r="W11904" t="s">
        <v>83</v>
      </c>
      <c r="X11904" t="s">
        <v>97</v>
      </c>
      <c r="Y11904" t="s">
        <v>56</v>
      </c>
      <c r="Z11904" t="s">
        <v>43</v>
      </c>
      <c r="AA11904" t="s">
        <v>44</v>
      </c>
      <c r="AB11904" t="s">
        <v>44</v>
      </c>
    </row>
    <row r="11905" spans="1:28" x14ac:dyDescent="0.25">
      <c r="A11905" t="s">
        <v>17034</v>
      </c>
      <c r="B11905" s="1">
        <v>46247</v>
      </c>
      <c r="C11905" t="s">
        <v>1902</v>
      </c>
      <c r="D11905" t="s">
        <v>1903</v>
      </c>
      <c r="E11905">
        <v>59</v>
      </c>
      <c r="F11905" t="s">
        <v>48</v>
      </c>
      <c r="G11905" t="s">
        <v>387</v>
      </c>
      <c r="H11905" t="s">
        <v>388</v>
      </c>
      <c r="I11905" t="s">
        <v>74</v>
      </c>
      <c r="J11905" t="s">
        <v>75</v>
      </c>
      <c r="K11905">
        <v>3</v>
      </c>
      <c r="L11905" s="2">
        <v>3200</v>
      </c>
      <c r="M11905">
        <v>10</v>
      </c>
      <c r="N11905" s="2">
        <v>9600</v>
      </c>
      <c r="O11905" s="2">
        <v>960</v>
      </c>
      <c r="P11905" s="2">
        <v>8640</v>
      </c>
      <c r="Q11905" s="2">
        <v>6539.45</v>
      </c>
      <c r="R11905" s="2">
        <v>2100.5500000000002</v>
      </c>
      <c r="S11905" t="s">
        <v>36</v>
      </c>
      <c r="T11905" t="s">
        <v>398</v>
      </c>
      <c r="U11905" t="s">
        <v>399</v>
      </c>
      <c r="V11905" t="s">
        <v>39</v>
      </c>
      <c r="W11905" t="s">
        <v>83</v>
      </c>
      <c r="X11905" t="s">
        <v>41</v>
      </c>
      <c r="Y11905" t="s">
        <v>56</v>
      </c>
      <c r="Z11905" t="s">
        <v>43</v>
      </c>
      <c r="AA11905" t="s">
        <v>44</v>
      </c>
      <c r="AB11905" t="s">
        <v>44</v>
      </c>
    </row>
    <row r="11906" spans="1:28" x14ac:dyDescent="0.25">
      <c r="A11906" t="s">
        <v>17035</v>
      </c>
      <c r="B11906" s="1">
        <v>46247</v>
      </c>
      <c r="C11906" t="s">
        <v>3346</v>
      </c>
      <c r="D11906" t="s">
        <v>3347</v>
      </c>
      <c r="E11906">
        <v>41</v>
      </c>
      <c r="F11906" t="s">
        <v>111</v>
      </c>
      <c r="G11906" t="s">
        <v>227</v>
      </c>
      <c r="H11906" t="s">
        <v>228</v>
      </c>
      <c r="I11906" t="s">
        <v>74</v>
      </c>
      <c r="J11906" t="s">
        <v>75</v>
      </c>
      <c r="K11906">
        <v>2</v>
      </c>
      <c r="L11906" s="2">
        <v>1400</v>
      </c>
      <c r="M11906">
        <v>10</v>
      </c>
      <c r="N11906" s="2">
        <v>2800</v>
      </c>
      <c r="O11906" s="2">
        <v>280</v>
      </c>
      <c r="P11906" s="2">
        <v>2520</v>
      </c>
      <c r="Q11906" s="2">
        <v>1819.08</v>
      </c>
      <c r="R11906" s="2">
        <v>700.92</v>
      </c>
      <c r="S11906" t="s">
        <v>64</v>
      </c>
      <c r="T11906" t="s">
        <v>290</v>
      </c>
      <c r="U11906" t="s">
        <v>291</v>
      </c>
      <c r="V11906" t="s">
        <v>39</v>
      </c>
      <c r="W11906" t="s">
        <v>83</v>
      </c>
      <c r="X11906" t="s">
        <v>97</v>
      </c>
      <c r="Y11906" t="s">
        <v>56</v>
      </c>
      <c r="Z11906" t="s">
        <v>43</v>
      </c>
      <c r="AA11906" t="s">
        <v>44</v>
      </c>
      <c r="AB11906" t="s">
        <v>44</v>
      </c>
    </row>
    <row r="11907" spans="1:28" x14ac:dyDescent="0.25">
      <c r="A11907" t="s">
        <v>17036</v>
      </c>
      <c r="B11907" s="1">
        <v>46247</v>
      </c>
      <c r="C11907" t="s">
        <v>2507</v>
      </c>
      <c r="D11907" t="s">
        <v>2508</v>
      </c>
      <c r="E11907">
        <v>46</v>
      </c>
      <c r="F11907" t="s">
        <v>31</v>
      </c>
      <c r="G11907" t="s">
        <v>134</v>
      </c>
      <c r="H11907" t="s">
        <v>135</v>
      </c>
      <c r="I11907" t="s">
        <v>62</v>
      </c>
      <c r="J11907" t="s">
        <v>130</v>
      </c>
      <c r="K11907">
        <v>1</v>
      </c>
      <c r="L11907" s="2">
        <v>8500</v>
      </c>
      <c r="M11907">
        <v>10</v>
      </c>
      <c r="N11907" s="2">
        <v>8500</v>
      </c>
      <c r="O11907" s="2">
        <v>850</v>
      </c>
      <c r="P11907" s="2">
        <v>7650</v>
      </c>
      <c r="Q11907" s="2">
        <v>5334.44</v>
      </c>
      <c r="R11907" s="2">
        <v>2315.56</v>
      </c>
      <c r="S11907" t="s">
        <v>53</v>
      </c>
      <c r="T11907" t="s">
        <v>178</v>
      </c>
      <c r="U11907" t="s">
        <v>154</v>
      </c>
      <c r="V11907" t="s">
        <v>39</v>
      </c>
      <c r="W11907" t="s">
        <v>83</v>
      </c>
      <c r="X11907" t="s">
        <v>41</v>
      </c>
      <c r="Y11907" t="s">
        <v>42</v>
      </c>
      <c r="Z11907" t="s">
        <v>43</v>
      </c>
      <c r="AA11907" t="s">
        <v>44</v>
      </c>
      <c r="AB11907" t="s">
        <v>44</v>
      </c>
    </row>
    <row r="11908" spans="1:28" x14ac:dyDescent="0.25">
      <c r="A11908" t="s">
        <v>17037</v>
      </c>
      <c r="B11908" s="1">
        <v>46247</v>
      </c>
      <c r="C11908" t="s">
        <v>10276</v>
      </c>
      <c r="D11908" t="s">
        <v>10277</v>
      </c>
      <c r="E11908">
        <v>30</v>
      </c>
      <c r="F11908" t="s">
        <v>111</v>
      </c>
      <c r="G11908" t="s">
        <v>212</v>
      </c>
      <c r="H11908" t="s">
        <v>213</v>
      </c>
      <c r="I11908" t="s">
        <v>51</v>
      </c>
      <c r="J11908" t="s">
        <v>52</v>
      </c>
      <c r="K11908">
        <v>2</v>
      </c>
      <c r="L11908" s="2">
        <v>400</v>
      </c>
      <c r="M11908">
        <v>20</v>
      </c>
      <c r="N11908" s="2">
        <v>800</v>
      </c>
      <c r="O11908" s="2">
        <v>160</v>
      </c>
      <c r="P11908" s="2">
        <v>640</v>
      </c>
      <c r="Q11908" s="2">
        <v>367.9</v>
      </c>
      <c r="R11908" s="2">
        <v>272.10000000000002</v>
      </c>
      <c r="S11908" t="s">
        <v>36</v>
      </c>
      <c r="T11908" t="s">
        <v>76</v>
      </c>
      <c r="U11908" t="s">
        <v>77</v>
      </c>
      <c r="V11908" t="s">
        <v>39</v>
      </c>
      <c r="W11908" t="s">
        <v>137</v>
      </c>
      <c r="X11908" t="s">
        <v>41</v>
      </c>
      <c r="Y11908" t="s">
        <v>42</v>
      </c>
      <c r="Z11908" t="s">
        <v>43</v>
      </c>
      <c r="AA11908" t="s">
        <v>44</v>
      </c>
      <c r="AB11908" t="s">
        <v>44</v>
      </c>
    </row>
    <row r="11909" spans="1:28" x14ac:dyDescent="0.25">
      <c r="A11909" t="s">
        <v>17038</v>
      </c>
      <c r="B11909" s="1">
        <v>46247</v>
      </c>
      <c r="C11909" t="s">
        <v>161</v>
      </c>
      <c r="D11909" t="s">
        <v>162</v>
      </c>
      <c r="E11909">
        <v>31</v>
      </c>
      <c r="F11909" t="s">
        <v>48</v>
      </c>
      <c r="G11909" t="s">
        <v>344</v>
      </c>
      <c r="H11909" t="s">
        <v>345</v>
      </c>
      <c r="I11909" t="s">
        <v>34</v>
      </c>
      <c r="J11909" t="s">
        <v>121</v>
      </c>
      <c r="K11909">
        <v>2</v>
      </c>
      <c r="L11909" s="2">
        <v>1600</v>
      </c>
      <c r="M11909">
        <v>25</v>
      </c>
      <c r="N11909" s="2">
        <v>3200</v>
      </c>
      <c r="O11909" s="2">
        <v>800</v>
      </c>
      <c r="P11909" s="2">
        <v>2400</v>
      </c>
      <c r="Q11909" s="2">
        <v>1488.36</v>
      </c>
      <c r="R11909" s="2">
        <v>911.64</v>
      </c>
      <c r="S11909" t="s">
        <v>36</v>
      </c>
      <c r="T11909" t="s">
        <v>153</v>
      </c>
      <c r="U11909" t="s">
        <v>154</v>
      </c>
      <c r="V11909" t="s">
        <v>39</v>
      </c>
      <c r="W11909" t="s">
        <v>137</v>
      </c>
      <c r="X11909" t="s">
        <v>97</v>
      </c>
      <c r="Y11909" t="s">
        <v>42</v>
      </c>
      <c r="Z11909" t="s">
        <v>43</v>
      </c>
      <c r="AA11909" t="s">
        <v>44</v>
      </c>
      <c r="AB11909" t="s">
        <v>44</v>
      </c>
    </row>
    <row r="11910" spans="1:28" x14ac:dyDescent="0.25">
      <c r="A11910" t="s">
        <v>17039</v>
      </c>
      <c r="B11910" s="1">
        <v>46247</v>
      </c>
      <c r="C11910" t="s">
        <v>10879</v>
      </c>
      <c r="D11910" t="s">
        <v>10880</v>
      </c>
      <c r="E11910">
        <v>22</v>
      </c>
      <c r="F11910" t="s">
        <v>48</v>
      </c>
      <c r="G11910" t="s">
        <v>318</v>
      </c>
      <c r="H11910" t="s">
        <v>319</v>
      </c>
      <c r="I11910" t="s">
        <v>34</v>
      </c>
      <c r="J11910" t="s">
        <v>190</v>
      </c>
      <c r="K11910">
        <v>3</v>
      </c>
      <c r="L11910" s="2">
        <v>2500</v>
      </c>
      <c r="M11910">
        <v>5</v>
      </c>
      <c r="N11910" s="2">
        <v>7500</v>
      </c>
      <c r="O11910" s="2">
        <v>375</v>
      </c>
      <c r="P11910" s="2">
        <v>7125</v>
      </c>
      <c r="Q11910" s="2">
        <v>4878.42</v>
      </c>
      <c r="R11910" s="2">
        <v>2246.58</v>
      </c>
      <c r="S11910" t="s">
        <v>64</v>
      </c>
      <c r="T11910" t="s">
        <v>54</v>
      </c>
      <c r="U11910" t="s">
        <v>55</v>
      </c>
      <c r="V11910" t="s">
        <v>39</v>
      </c>
      <c r="W11910" t="s">
        <v>83</v>
      </c>
      <c r="X11910" t="s">
        <v>97</v>
      </c>
      <c r="Y11910" t="s">
        <v>56</v>
      </c>
      <c r="Z11910" t="s">
        <v>43</v>
      </c>
      <c r="AA11910" t="s">
        <v>44</v>
      </c>
      <c r="AB11910" t="s">
        <v>44</v>
      </c>
    </row>
    <row r="11911" spans="1:28" x14ac:dyDescent="0.25">
      <c r="A11911" t="s">
        <v>17040</v>
      </c>
      <c r="B11911" s="1">
        <v>46247</v>
      </c>
      <c r="C11911" t="s">
        <v>2513</v>
      </c>
      <c r="D11911" t="s">
        <v>2514</v>
      </c>
      <c r="E11911">
        <v>29</v>
      </c>
      <c r="F11911" t="s">
        <v>111</v>
      </c>
      <c r="G11911" t="s">
        <v>81</v>
      </c>
      <c r="H11911" t="s">
        <v>82</v>
      </c>
      <c r="I11911" t="s">
        <v>51</v>
      </c>
      <c r="J11911" t="s">
        <v>52</v>
      </c>
      <c r="K11911">
        <v>2</v>
      </c>
      <c r="L11911" s="2">
        <v>600</v>
      </c>
      <c r="M11911">
        <v>15</v>
      </c>
      <c r="N11911" s="2">
        <v>1200</v>
      </c>
      <c r="O11911" s="2">
        <v>180</v>
      </c>
      <c r="P11911" s="2">
        <v>1020</v>
      </c>
      <c r="Q11911" s="2">
        <v>831.29</v>
      </c>
      <c r="R11911" s="2">
        <v>188.71</v>
      </c>
      <c r="S11911" t="s">
        <v>64</v>
      </c>
      <c r="T11911" t="s">
        <v>163</v>
      </c>
      <c r="U11911" t="s">
        <v>164</v>
      </c>
      <c r="V11911" t="s">
        <v>39</v>
      </c>
      <c r="W11911" t="s">
        <v>92</v>
      </c>
      <c r="X11911" t="s">
        <v>41</v>
      </c>
      <c r="Y11911" t="s">
        <v>56</v>
      </c>
      <c r="Z11911" t="s">
        <v>144</v>
      </c>
      <c r="AA11911" t="s">
        <v>44</v>
      </c>
      <c r="AB11911" t="s">
        <v>44</v>
      </c>
    </row>
    <row r="11912" spans="1:28" x14ac:dyDescent="0.25">
      <c r="A11912" t="s">
        <v>17041</v>
      </c>
      <c r="B11912" s="1">
        <v>46247</v>
      </c>
      <c r="C11912" t="s">
        <v>11346</v>
      </c>
      <c r="D11912" t="s">
        <v>11347</v>
      </c>
      <c r="E11912">
        <v>42</v>
      </c>
      <c r="F11912" t="s">
        <v>48</v>
      </c>
      <c r="G11912" t="s">
        <v>88</v>
      </c>
      <c r="H11912" t="s">
        <v>89</v>
      </c>
      <c r="I11912" t="s">
        <v>62</v>
      </c>
      <c r="J11912" t="s">
        <v>63</v>
      </c>
      <c r="K11912">
        <v>2</v>
      </c>
      <c r="L11912" s="2">
        <v>4200</v>
      </c>
      <c r="M11912">
        <v>15</v>
      </c>
      <c r="N11912" s="2">
        <v>8400</v>
      </c>
      <c r="O11912" s="2">
        <v>1260</v>
      </c>
      <c r="P11912" s="2">
        <v>7140</v>
      </c>
      <c r="Q11912" s="2">
        <v>4975.43</v>
      </c>
      <c r="R11912" s="2">
        <v>2164.5700000000002</v>
      </c>
      <c r="S11912" t="s">
        <v>53</v>
      </c>
      <c r="T11912" t="s">
        <v>37</v>
      </c>
      <c r="U11912" t="s">
        <v>38</v>
      </c>
      <c r="V11912" t="s">
        <v>39</v>
      </c>
      <c r="W11912" t="s">
        <v>40</v>
      </c>
      <c r="X11912" t="s">
        <v>41</v>
      </c>
      <c r="Y11912" t="s">
        <v>56</v>
      </c>
      <c r="Z11912" t="s">
        <v>43</v>
      </c>
      <c r="AA11912" t="s">
        <v>44</v>
      </c>
      <c r="AB11912" t="s">
        <v>44</v>
      </c>
    </row>
    <row r="11913" spans="1:28" x14ac:dyDescent="0.25">
      <c r="A11913" t="s">
        <v>17042</v>
      </c>
      <c r="B11913" s="1">
        <v>46247</v>
      </c>
      <c r="C11913" t="s">
        <v>3928</v>
      </c>
      <c r="D11913" t="s">
        <v>3929</v>
      </c>
      <c r="E11913">
        <v>34</v>
      </c>
      <c r="F11913" t="s">
        <v>31</v>
      </c>
      <c r="G11913" t="s">
        <v>60</v>
      </c>
      <c r="H11913" t="s">
        <v>61</v>
      </c>
      <c r="I11913" t="s">
        <v>62</v>
      </c>
      <c r="J11913" t="s">
        <v>63</v>
      </c>
      <c r="K11913">
        <v>1</v>
      </c>
      <c r="L11913" s="2">
        <v>3500</v>
      </c>
      <c r="M11913">
        <v>25</v>
      </c>
      <c r="N11913" s="2">
        <v>3500</v>
      </c>
      <c r="O11913" s="2">
        <v>875</v>
      </c>
      <c r="P11913" s="2">
        <v>2625</v>
      </c>
      <c r="Q11913" s="2">
        <v>1608.45</v>
      </c>
      <c r="R11913" s="2">
        <v>1016.55</v>
      </c>
      <c r="S11913" t="s">
        <v>53</v>
      </c>
      <c r="T11913" t="s">
        <v>163</v>
      </c>
      <c r="U11913" t="s">
        <v>164</v>
      </c>
      <c r="V11913" t="s">
        <v>39</v>
      </c>
      <c r="W11913" t="s">
        <v>66</v>
      </c>
      <c r="X11913" t="s">
        <v>97</v>
      </c>
      <c r="Y11913" t="s">
        <v>56</v>
      </c>
      <c r="Z11913" t="s">
        <v>223</v>
      </c>
      <c r="AA11913" t="s">
        <v>44</v>
      </c>
      <c r="AB11913" t="s">
        <v>44</v>
      </c>
    </row>
    <row r="11914" spans="1:28" x14ac:dyDescent="0.25">
      <c r="A11914" t="s">
        <v>17043</v>
      </c>
      <c r="B11914" s="1">
        <v>46247</v>
      </c>
      <c r="C11914" t="s">
        <v>1168</v>
      </c>
      <c r="D11914" t="s">
        <v>1169</v>
      </c>
      <c r="E11914">
        <v>19</v>
      </c>
      <c r="F11914" t="s">
        <v>111</v>
      </c>
      <c r="G11914" t="s">
        <v>280</v>
      </c>
      <c r="H11914" t="s">
        <v>281</v>
      </c>
      <c r="I11914" t="s">
        <v>62</v>
      </c>
      <c r="J11914" t="s">
        <v>190</v>
      </c>
      <c r="K11914">
        <v>2</v>
      </c>
      <c r="L11914" s="2">
        <v>700</v>
      </c>
      <c r="M11914">
        <v>5</v>
      </c>
      <c r="N11914" s="2">
        <v>1400</v>
      </c>
      <c r="O11914" s="2">
        <v>70</v>
      </c>
      <c r="P11914" s="2">
        <v>1330</v>
      </c>
      <c r="Q11914" s="2">
        <v>835.22</v>
      </c>
      <c r="R11914" s="2">
        <v>494.78</v>
      </c>
      <c r="S11914" t="s">
        <v>53</v>
      </c>
      <c r="T11914" t="s">
        <v>136</v>
      </c>
      <c r="U11914" t="s">
        <v>38</v>
      </c>
      <c r="V11914" t="s">
        <v>39</v>
      </c>
      <c r="W11914" t="s">
        <v>40</v>
      </c>
      <c r="X11914" t="s">
        <v>67</v>
      </c>
      <c r="Y11914" t="s">
        <v>56</v>
      </c>
      <c r="Z11914" t="s">
        <v>43</v>
      </c>
      <c r="AA11914" t="s">
        <v>44</v>
      </c>
      <c r="AB11914" t="s">
        <v>44</v>
      </c>
    </row>
    <row r="11915" spans="1:28" x14ac:dyDescent="0.25">
      <c r="A11915" t="s">
        <v>17044</v>
      </c>
      <c r="B11915" s="1">
        <v>46247</v>
      </c>
      <c r="C11915" t="s">
        <v>5758</v>
      </c>
      <c r="D11915" t="s">
        <v>5759</v>
      </c>
      <c r="E11915">
        <v>18</v>
      </c>
      <c r="F11915" t="s">
        <v>31</v>
      </c>
      <c r="G11915" t="s">
        <v>227</v>
      </c>
      <c r="H11915" t="s">
        <v>228</v>
      </c>
      <c r="I11915" t="s">
        <v>74</v>
      </c>
      <c r="J11915" t="s">
        <v>75</v>
      </c>
      <c r="K11915">
        <v>1</v>
      </c>
      <c r="L11915" s="2">
        <v>1400</v>
      </c>
      <c r="M11915">
        <v>5</v>
      </c>
      <c r="N11915" s="2">
        <v>1400</v>
      </c>
      <c r="O11915" s="2">
        <v>70</v>
      </c>
      <c r="P11915" s="2">
        <v>1330</v>
      </c>
      <c r="Q11915" s="2">
        <v>854.77</v>
      </c>
      <c r="R11915" s="2">
        <v>475.23</v>
      </c>
      <c r="S11915" t="s">
        <v>53</v>
      </c>
      <c r="T11915" t="s">
        <v>54</v>
      </c>
      <c r="U11915" t="s">
        <v>55</v>
      </c>
      <c r="V11915" t="s">
        <v>39</v>
      </c>
      <c r="W11915" t="s">
        <v>40</v>
      </c>
      <c r="X11915" t="s">
        <v>97</v>
      </c>
      <c r="Y11915" t="s">
        <v>56</v>
      </c>
      <c r="Z11915" t="s">
        <v>43</v>
      </c>
      <c r="AA11915" t="s">
        <v>44</v>
      </c>
      <c r="AB11915" t="s">
        <v>44</v>
      </c>
    </row>
    <row r="11916" spans="1:28" x14ac:dyDescent="0.25">
      <c r="A11916" t="s">
        <v>17045</v>
      </c>
      <c r="B11916" s="1">
        <v>46247</v>
      </c>
      <c r="C11916" t="s">
        <v>1168</v>
      </c>
      <c r="D11916" t="s">
        <v>1169</v>
      </c>
      <c r="E11916">
        <v>20</v>
      </c>
      <c r="F11916" t="s">
        <v>48</v>
      </c>
      <c r="G11916" t="s">
        <v>188</v>
      </c>
      <c r="H11916" t="s">
        <v>189</v>
      </c>
      <c r="I11916" t="s">
        <v>34</v>
      </c>
      <c r="J11916" t="s">
        <v>190</v>
      </c>
      <c r="K11916">
        <v>1</v>
      </c>
      <c r="L11916" s="2">
        <v>1800</v>
      </c>
      <c r="M11916">
        <v>15</v>
      </c>
      <c r="N11916" s="2">
        <v>1800</v>
      </c>
      <c r="O11916" s="2">
        <v>270</v>
      </c>
      <c r="P11916" s="2">
        <v>1530</v>
      </c>
      <c r="Q11916" s="2">
        <v>1015.96</v>
      </c>
      <c r="R11916" s="2">
        <v>514.04</v>
      </c>
      <c r="S11916" t="s">
        <v>64</v>
      </c>
      <c r="T11916" t="s">
        <v>122</v>
      </c>
      <c r="U11916" t="s">
        <v>123</v>
      </c>
      <c r="V11916" t="s">
        <v>39</v>
      </c>
      <c r="W11916" t="s">
        <v>92</v>
      </c>
      <c r="X11916" t="s">
        <v>97</v>
      </c>
      <c r="Y11916" t="s">
        <v>42</v>
      </c>
      <c r="Z11916" t="s">
        <v>43</v>
      </c>
      <c r="AA11916" t="s">
        <v>68</v>
      </c>
      <c r="AB11916" t="s">
        <v>44</v>
      </c>
    </row>
    <row r="11917" spans="1:28" x14ac:dyDescent="0.25">
      <c r="A11917" t="s">
        <v>17046</v>
      </c>
      <c r="B11917" s="1">
        <v>46247</v>
      </c>
      <c r="C11917" t="s">
        <v>3231</v>
      </c>
      <c r="D11917" t="s">
        <v>3232</v>
      </c>
      <c r="E11917">
        <v>43</v>
      </c>
      <c r="F11917" t="s">
        <v>111</v>
      </c>
      <c r="G11917" t="s">
        <v>202</v>
      </c>
      <c r="H11917" t="s">
        <v>203</v>
      </c>
      <c r="I11917" t="s">
        <v>103</v>
      </c>
      <c r="J11917" t="s">
        <v>104</v>
      </c>
      <c r="K11917">
        <v>1</v>
      </c>
      <c r="L11917" s="2">
        <v>550</v>
      </c>
      <c r="M11917">
        <v>0</v>
      </c>
      <c r="N11917" s="2">
        <v>550</v>
      </c>
      <c r="O11917" s="2">
        <v>0</v>
      </c>
      <c r="P11917" s="2">
        <v>550</v>
      </c>
      <c r="Q11917" s="2">
        <v>389.34</v>
      </c>
      <c r="R11917" s="2">
        <v>160.66</v>
      </c>
      <c r="S11917" t="s">
        <v>53</v>
      </c>
      <c r="T11917" t="s">
        <v>65</v>
      </c>
      <c r="U11917" t="s">
        <v>65</v>
      </c>
      <c r="V11917" t="s">
        <v>39</v>
      </c>
      <c r="W11917" t="s">
        <v>83</v>
      </c>
      <c r="X11917" t="s">
        <v>67</v>
      </c>
      <c r="Y11917" t="s">
        <v>56</v>
      </c>
      <c r="Z11917" t="s">
        <v>43</v>
      </c>
      <c r="AA11917" t="s">
        <v>44</v>
      </c>
      <c r="AB11917" t="s">
        <v>44</v>
      </c>
    </row>
    <row r="11918" spans="1:28" x14ac:dyDescent="0.25">
      <c r="A11918" t="s">
        <v>17047</v>
      </c>
      <c r="B11918" s="1">
        <v>46247</v>
      </c>
      <c r="C11918" t="s">
        <v>6781</v>
      </c>
      <c r="D11918" t="s">
        <v>6782</v>
      </c>
      <c r="E11918">
        <v>45</v>
      </c>
      <c r="F11918" t="s">
        <v>31</v>
      </c>
      <c r="G11918" t="s">
        <v>148</v>
      </c>
      <c r="H11918" t="s">
        <v>149</v>
      </c>
      <c r="I11918" t="s">
        <v>74</v>
      </c>
      <c r="J11918" t="s">
        <v>130</v>
      </c>
      <c r="K11918">
        <v>2</v>
      </c>
      <c r="L11918" s="2">
        <v>3500</v>
      </c>
      <c r="M11918">
        <v>20</v>
      </c>
      <c r="N11918" s="2">
        <v>7000</v>
      </c>
      <c r="O11918" s="2">
        <v>1400</v>
      </c>
      <c r="P11918" s="2">
        <v>5600</v>
      </c>
      <c r="Q11918" s="2">
        <v>4099.57</v>
      </c>
      <c r="R11918" s="2">
        <v>1500.43</v>
      </c>
      <c r="S11918" t="s">
        <v>36</v>
      </c>
      <c r="T11918" t="s">
        <v>578</v>
      </c>
      <c r="U11918" t="s">
        <v>579</v>
      </c>
      <c r="V11918" t="s">
        <v>39</v>
      </c>
      <c r="W11918" t="s">
        <v>66</v>
      </c>
      <c r="X11918" t="s">
        <v>97</v>
      </c>
      <c r="Y11918" t="s">
        <v>56</v>
      </c>
      <c r="Z11918" t="s">
        <v>43</v>
      </c>
      <c r="AA11918" t="s">
        <v>44</v>
      </c>
      <c r="AB11918" t="s">
        <v>44</v>
      </c>
    </row>
    <row r="11919" spans="1:28" x14ac:dyDescent="0.25">
      <c r="A11919" t="s">
        <v>17048</v>
      </c>
      <c r="B11919" s="1">
        <v>46248</v>
      </c>
      <c r="C11919" t="s">
        <v>5700</v>
      </c>
      <c r="D11919" t="s">
        <v>5701</v>
      </c>
      <c r="E11919">
        <v>39</v>
      </c>
      <c r="F11919" t="s">
        <v>48</v>
      </c>
      <c r="G11919" t="s">
        <v>32</v>
      </c>
      <c r="H11919" t="s">
        <v>33</v>
      </c>
      <c r="I11919" t="s">
        <v>34</v>
      </c>
      <c r="J11919" t="s">
        <v>35</v>
      </c>
      <c r="K11919">
        <v>5</v>
      </c>
      <c r="L11919" s="2">
        <v>55000</v>
      </c>
      <c r="M11919">
        <v>25</v>
      </c>
      <c r="N11919" s="2">
        <v>275000</v>
      </c>
      <c r="O11919" s="2">
        <v>68750</v>
      </c>
      <c r="P11919" s="2">
        <v>206250</v>
      </c>
      <c r="Q11919" s="2">
        <v>166912.4</v>
      </c>
      <c r="R11919" s="2">
        <v>39337.599999999999</v>
      </c>
      <c r="S11919" t="s">
        <v>53</v>
      </c>
      <c r="T11919" t="s">
        <v>407</v>
      </c>
      <c r="U11919" t="s">
        <v>408</v>
      </c>
      <c r="V11919" t="s">
        <v>39</v>
      </c>
      <c r="W11919" t="s">
        <v>137</v>
      </c>
      <c r="X11919" t="s">
        <v>41</v>
      </c>
      <c r="Y11919" t="s">
        <v>42</v>
      </c>
      <c r="Z11919" t="s">
        <v>43</v>
      </c>
      <c r="AA11919" t="s">
        <v>44</v>
      </c>
      <c r="AB11919" t="s">
        <v>44</v>
      </c>
    </row>
    <row r="11920" spans="1:28" x14ac:dyDescent="0.25">
      <c r="A11920" t="s">
        <v>17049</v>
      </c>
      <c r="B11920" s="1">
        <v>46248</v>
      </c>
      <c r="C11920" t="s">
        <v>3362</v>
      </c>
      <c r="D11920" t="s">
        <v>3363</v>
      </c>
      <c r="E11920">
        <v>53</v>
      </c>
      <c r="F11920" t="s">
        <v>31</v>
      </c>
      <c r="G11920" t="s">
        <v>352</v>
      </c>
      <c r="H11920" t="s">
        <v>353</v>
      </c>
      <c r="I11920" t="s">
        <v>103</v>
      </c>
      <c r="J11920" t="s">
        <v>104</v>
      </c>
      <c r="K11920">
        <v>1</v>
      </c>
      <c r="L11920" s="2">
        <v>850</v>
      </c>
      <c r="M11920">
        <v>10</v>
      </c>
      <c r="N11920" s="2">
        <v>850</v>
      </c>
      <c r="O11920" s="2">
        <v>85</v>
      </c>
      <c r="P11920" s="2">
        <v>765</v>
      </c>
      <c r="Q11920" s="2">
        <v>606.09</v>
      </c>
      <c r="R11920" s="2">
        <v>158.91</v>
      </c>
      <c r="S11920" t="s">
        <v>53</v>
      </c>
      <c r="T11920" t="s">
        <v>263</v>
      </c>
      <c r="U11920" t="s">
        <v>91</v>
      </c>
      <c r="V11920" t="s">
        <v>39</v>
      </c>
      <c r="W11920" t="s">
        <v>92</v>
      </c>
      <c r="X11920" t="s">
        <v>41</v>
      </c>
      <c r="Y11920" t="s">
        <v>42</v>
      </c>
      <c r="Z11920" t="s">
        <v>107</v>
      </c>
      <c r="AA11920" t="s">
        <v>44</v>
      </c>
      <c r="AB11920" t="s">
        <v>44</v>
      </c>
    </row>
    <row r="11921" spans="1:28" x14ac:dyDescent="0.25">
      <c r="A11921" t="s">
        <v>17050</v>
      </c>
      <c r="B11921" s="1">
        <v>46248</v>
      </c>
      <c r="C11921" t="s">
        <v>1250</v>
      </c>
      <c r="D11921" t="s">
        <v>1251</v>
      </c>
      <c r="E11921">
        <v>49</v>
      </c>
      <c r="F11921" t="s">
        <v>48</v>
      </c>
      <c r="G11921" t="s">
        <v>298</v>
      </c>
      <c r="H11921" t="s">
        <v>299</v>
      </c>
      <c r="I11921" t="s">
        <v>103</v>
      </c>
      <c r="J11921" t="s">
        <v>104</v>
      </c>
      <c r="K11921">
        <v>4</v>
      </c>
      <c r="L11921" s="2">
        <v>700</v>
      </c>
      <c r="M11921">
        <v>5</v>
      </c>
      <c r="N11921" s="2">
        <v>2800</v>
      </c>
      <c r="O11921" s="2">
        <v>140</v>
      </c>
      <c r="P11921" s="2">
        <v>2660</v>
      </c>
      <c r="Q11921" s="2">
        <v>1932.77</v>
      </c>
      <c r="R11921" s="2">
        <v>727.23</v>
      </c>
      <c r="S11921" t="s">
        <v>64</v>
      </c>
      <c r="T11921" t="s">
        <v>178</v>
      </c>
      <c r="U11921" t="s">
        <v>154</v>
      </c>
      <c r="V11921" t="s">
        <v>39</v>
      </c>
      <c r="W11921" t="s">
        <v>66</v>
      </c>
      <c r="X11921" t="s">
        <v>67</v>
      </c>
      <c r="Y11921" t="s">
        <v>56</v>
      </c>
      <c r="Z11921" t="s">
        <v>144</v>
      </c>
      <c r="AA11921" t="s">
        <v>44</v>
      </c>
      <c r="AB11921" t="s">
        <v>44</v>
      </c>
    </row>
    <row r="11922" spans="1:28" x14ac:dyDescent="0.25">
      <c r="A11922" t="s">
        <v>17051</v>
      </c>
      <c r="B11922" s="1">
        <v>46248</v>
      </c>
      <c r="C11922" t="s">
        <v>3868</v>
      </c>
      <c r="D11922" t="s">
        <v>3869</v>
      </c>
      <c r="E11922">
        <v>26</v>
      </c>
      <c r="F11922" t="s">
        <v>111</v>
      </c>
      <c r="G11922" t="s">
        <v>273</v>
      </c>
      <c r="H11922" t="s">
        <v>274</v>
      </c>
      <c r="I11922" t="s">
        <v>51</v>
      </c>
      <c r="J11922" t="s">
        <v>52</v>
      </c>
      <c r="K11922">
        <v>5</v>
      </c>
      <c r="L11922" s="2">
        <v>250</v>
      </c>
      <c r="M11922">
        <v>10</v>
      </c>
      <c r="N11922" s="2">
        <v>1250</v>
      </c>
      <c r="O11922" s="2">
        <v>125</v>
      </c>
      <c r="P11922" s="2">
        <v>1125</v>
      </c>
      <c r="Q11922" s="2">
        <v>681.08</v>
      </c>
      <c r="R11922" s="2">
        <v>443.92</v>
      </c>
      <c r="S11922" t="s">
        <v>64</v>
      </c>
      <c r="T11922" t="s">
        <v>122</v>
      </c>
      <c r="U11922" t="s">
        <v>123</v>
      </c>
      <c r="V11922" t="s">
        <v>39</v>
      </c>
      <c r="W11922" t="s">
        <v>66</v>
      </c>
      <c r="X11922" t="s">
        <v>41</v>
      </c>
      <c r="Y11922" t="s">
        <v>42</v>
      </c>
      <c r="Z11922" t="s">
        <v>43</v>
      </c>
      <c r="AA11922" t="s">
        <v>44</v>
      </c>
      <c r="AB11922" t="s">
        <v>44</v>
      </c>
    </row>
    <row r="11923" spans="1:28" x14ac:dyDescent="0.25">
      <c r="A11923" t="s">
        <v>17052</v>
      </c>
      <c r="B11923" s="1">
        <v>46248</v>
      </c>
      <c r="C11923" t="s">
        <v>3761</v>
      </c>
      <c r="D11923" t="s">
        <v>3762</v>
      </c>
      <c r="E11923">
        <v>31</v>
      </c>
      <c r="F11923" t="s">
        <v>31</v>
      </c>
      <c r="G11923" t="s">
        <v>128</v>
      </c>
      <c r="H11923" t="s">
        <v>129</v>
      </c>
      <c r="I11923" t="s">
        <v>74</v>
      </c>
      <c r="J11923" t="s">
        <v>130</v>
      </c>
      <c r="K11923">
        <v>5</v>
      </c>
      <c r="L11923" s="2">
        <v>1700</v>
      </c>
      <c r="M11923">
        <v>0</v>
      </c>
      <c r="N11923" s="2">
        <v>8500</v>
      </c>
      <c r="O11923" s="2">
        <v>0</v>
      </c>
      <c r="P11923" s="2">
        <v>8500</v>
      </c>
      <c r="Q11923" s="2">
        <v>6626.01</v>
      </c>
      <c r="R11923" s="2">
        <v>1873.99</v>
      </c>
      <c r="S11923" t="s">
        <v>36</v>
      </c>
      <c r="T11923" t="s">
        <v>90</v>
      </c>
      <c r="U11923" t="s">
        <v>91</v>
      </c>
      <c r="V11923" t="s">
        <v>39</v>
      </c>
      <c r="W11923" t="s">
        <v>40</v>
      </c>
      <c r="X11923" t="s">
        <v>41</v>
      </c>
      <c r="Y11923" t="s">
        <v>42</v>
      </c>
      <c r="Z11923" t="s">
        <v>508</v>
      </c>
      <c r="AA11923" t="s">
        <v>44</v>
      </c>
      <c r="AB11923" t="s">
        <v>44</v>
      </c>
    </row>
    <row r="11924" spans="1:28" x14ac:dyDescent="0.25">
      <c r="A11924" t="s">
        <v>17053</v>
      </c>
      <c r="B11924" s="1">
        <v>46248</v>
      </c>
      <c r="C11924" t="s">
        <v>3670</v>
      </c>
      <c r="D11924" t="s">
        <v>3671</v>
      </c>
      <c r="E11924">
        <v>25</v>
      </c>
      <c r="F11924" t="s">
        <v>48</v>
      </c>
      <c r="G11924" t="s">
        <v>128</v>
      </c>
      <c r="H11924" t="s">
        <v>129</v>
      </c>
      <c r="I11924" t="s">
        <v>74</v>
      </c>
      <c r="J11924" t="s">
        <v>130</v>
      </c>
      <c r="K11924">
        <v>1</v>
      </c>
      <c r="L11924" s="2">
        <v>1700</v>
      </c>
      <c r="M11924">
        <v>30</v>
      </c>
      <c r="N11924" s="2">
        <v>1700</v>
      </c>
      <c r="O11924" s="2">
        <v>510</v>
      </c>
      <c r="P11924" s="2">
        <v>1190</v>
      </c>
      <c r="Q11924" s="2">
        <v>727.47</v>
      </c>
      <c r="R11924" s="2">
        <v>462.53</v>
      </c>
      <c r="S11924" t="s">
        <v>53</v>
      </c>
      <c r="T11924" t="s">
        <v>153</v>
      </c>
      <c r="U11924" t="s">
        <v>154</v>
      </c>
      <c r="V11924" t="s">
        <v>39</v>
      </c>
      <c r="W11924" t="s">
        <v>137</v>
      </c>
      <c r="X11924" t="s">
        <v>41</v>
      </c>
      <c r="Y11924" t="s">
        <v>56</v>
      </c>
      <c r="Z11924" t="s">
        <v>43</v>
      </c>
      <c r="AA11924" t="s">
        <v>44</v>
      </c>
      <c r="AB11924" t="s">
        <v>44</v>
      </c>
    </row>
    <row r="11925" spans="1:28" x14ac:dyDescent="0.25">
      <c r="A11925" t="s">
        <v>17054</v>
      </c>
      <c r="B11925" s="1">
        <v>46248</v>
      </c>
      <c r="C11925" t="s">
        <v>4203</v>
      </c>
      <c r="D11925" t="s">
        <v>4204</v>
      </c>
      <c r="E11925">
        <v>24</v>
      </c>
      <c r="F11925" t="s">
        <v>48</v>
      </c>
      <c r="G11925" t="s">
        <v>148</v>
      </c>
      <c r="H11925" t="s">
        <v>149</v>
      </c>
      <c r="I11925" t="s">
        <v>74</v>
      </c>
      <c r="J11925" t="s">
        <v>130</v>
      </c>
      <c r="K11925">
        <v>5</v>
      </c>
      <c r="L11925" s="2">
        <v>3500</v>
      </c>
      <c r="M11925">
        <v>0</v>
      </c>
      <c r="N11925" s="2">
        <v>17500</v>
      </c>
      <c r="O11925" s="2">
        <v>0</v>
      </c>
      <c r="P11925" s="2">
        <v>17500</v>
      </c>
      <c r="Q11925" s="2">
        <v>12717.27</v>
      </c>
      <c r="R11925" s="2">
        <v>4782.7299999999996</v>
      </c>
      <c r="S11925" t="s">
        <v>53</v>
      </c>
      <c r="T11925" t="s">
        <v>275</v>
      </c>
      <c r="U11925" t="s">
        <v>123</v>
      </c>
      <c r="V11925" t="s">
        <v>39</v>
      </c>
      <c r="W11925" t="s">
        <v>40</v>
      </c>
      <c r="X11925" t="s">
        <v>97</v>
      </c>
      <c r="Y11925" t="s">
        <v>84</v>
      </c>
      <c r="Z11925" t="s">
        <v>43</v>
      </c>
      <c r="AA11925" t="s">
        <v>44</v>
      </c>
      <c r="AB11925" t="s">
        <v>44</v>
      </c>
    </row>
    <row r="11926" spans="1:28" x14ac:dyDescent="0.25">
      <c r="A11926" t="s">
        <v>17055</v>
      </c>
      <c r="B11926" s="1">
        <v>46248</v>
      </c>
      <c r="C11926" t="s">
        <v>10100</v>
      </c>
      <c r="D11926" t="s">
        <v>10101</v>
      </c>
      <c r="E11926">
        <v>20</v>
      </c>
      <c r="F11926" t="s">
        <v>111</v>
      </c>
      <c r="G11926" t="s">
        <v>352</v>
      </c>
      <c r="H11926" t="s">
        <v>353</v>
      </c>
      <c r="I11926" t="s">
        <v>103</v>
      </c>
      <c r="J11926" t="s">
        <v>104</v>
      </c>
      <c r="K11926">
        <v>2</v>
      </c>
      <c r="L11926" s="2">
        <v>850</v>
      </c>
      <c r="M11926">
        <v>5</v>
      </c>
      <c r="N11926" s="2">
        <v>1700</v>
      </c>
      <c r="O11926" s="2">
        <v>85</v>
      </c>
      <c r="P11926" s="2">
        <v>1615</v>
      </c>
      <c r="Q11926" s="2">
        <v>902.53</v>
      </c>
      <c r="R11926" s="2">
        <v>712.47</v>
      </c>
      <c r="S11926" t="s">
        <v>53</v>
      </c>
      <c r="T11926" t="s">
        <v>263</v>
      </c>
      <c r="U11926" t="s">
        <v>91</v>
      </c>
      <c r="V11926" t="s">
        <v>39</v>
      </c>
      <c r="W11926" t="s">
        <v>124</v>
      </c>
      <c r="X11926" t="s">
        <v>67</v>
      </c>
      <c r="Y11926" t="s">
        <v>56</v>
      </c>
      <c r="Z11926" t="s">
        <v>43</v>
      </c>
      <c r="AA11926" t="s">
        <v>44</v>
      </c>
      <c r="AB11926" t="s">
        <v>44</v>
      </c>
    </row>
    <row r="11927" spans="1:28" x14ac:dyDescent="0.25">
      <c r="A11927" t="s">
        <v>17056</v>
      </c>
      <c r="B11927" s="1">
        <v>46248</v>
      </c>
      <c r="C11927" t="s">
        <v>2597</v>
      </c>
      <c r="D11927" t="s">
        <v>2598</v>
      </c>
      <c r="E11927">
        <v>25</v>
      </c>
      <c r="F11927" t="s">
        <v>31</v>
      </c>
      <c r="G11927" t="s">
        <v>197</v>
      </c>
      <c r="H11927" t="s">
        <v>198</v>
      </c>
      <c r="I11927" t="s">
        <v>74</v>
      </c>
      <c r="J11927" t="s">
        <v>75</v>
      </c>
      <c r="K11927">
        <v>2</v>
      </c>
      <c r="L11927" s="2">
        <v>2600</v>
      </c>
      <c r="M11927">
        <v>5</v>
      </c>
      <c r="N11927" s="2">
        <v>5200</v>
      </c>
      <c r="O11927" s="2">
        <v>260</v>
      </c>
      <c r="P11927" s="2">
        <v>4940</v>
      </c>
      <c r="Q11927" s="2">
        <v>3645.65</v>
      </c>
      <c r="R11927" s="2">
        <v>1294.3499999999999</v>
      </c>
      <c r="S11927" t="s">
        <v>53</v>
      </c>
      <c r="T11927" t="s">
        <v>37</v>
      </c>
      <c r="U11927" t="s">
        <v>38</v>
      </c>
      <c r="V11927" t="s">
        <v>39</v>
      </c>
      <c r="W11927" t="s">
        <v>40</v>
      </c>
      <c r="X11927" t="s">
        <v>67</v>
      </c>
      <c r="Y11927" t="s">
        <v>42</v>
      </c>
      <c r="Z11927" t="s">
        <v>43</v>
      </c>
      <c r="AA11927" t="s">
        <v>44</v>
      </c>
      <c r="AB11927" t="s">
        <v>44</v>
      </c>
    </row>
    <row r="11928" spans="1:28" x14ac:dyDescent="0.25">
      <c r="A11928" t="s">
        <v>17057</v>
      </c>
      <c r="B11928" s="1">
        <v>46248</v>
      </c>
      <c r="C11928" t="s">
        <v>875</v>
      </c>
      <c r="D11928" t="s">
        <v>876</v>
      </c>
      <c r="E11928">
        <v>43</v>
      </c>
      <c r="F11928" t="s">
        <v>111</v>
      </c>
      <c r="G11928" t="s">
        <v>202</v>
      </c>
      <c r="H11928" t="s">
        <v>203</v>
      </c>
      <c r="I11928" t="s">
        <v>103</v>
      </c>
      <c r="J11928" t="s">
        <v>104</v>
      </c>
      <c r="K11928">
        <v>2</v>
      </c>
      <c r="L11928" s="2">
        <v>550</v>
      </c>
      <c r="M11928">
        <v>20</v>
      </c>
      <c r="N11928" s="2">
        <v>1100</v>
      </c>
      <c r="O11928" s="2">
        <v>220</v>
      </c>
      <c r="P11928" s="2">
        <v>880</v>
      </c>
      <c r="Q11928" s="2">
        <v>506.3</v>
      </c>
      <c r="R11928" s="2">
        <v>373.7</v>
      </c>
      <c r="S11928" t="s">
        <v>36</v>
      </c>
      <c r="T11928" t="s">
        <v>65</v>
      </c>
      <c r="U11928" t="s">
        <v>65</v>
      </c>
      <c r="V11928" t="s">
        <v>39</v>
      </c>
      <c r="W11928" t="s">
        <v>66</v>
      </c>
      <c r="X11928" t="s">
        <v>41</v>
      </c>
      <c r="Y11928" t="s">
        <v>56</v>
      </c>
      <c r="Z11928" t="s">
        <v>43</v>
      </c>
      <c r="AA11928" t="s">
        <v>44</v>
      </c>
      <c r="AB11928" t="s">
        <v>44</v>
      </c>
    </row>
    <row r="11929" spans="1:28" x14ac:dyDescent="0.25">
      <c r="A11929" t="s">
        <v>17058</v>
      </c>
      <c r="B11929" s="1">
        <v>46248</v>
      </c>
      <c r="C11929" t="s">
        <v>5004</v>
      </c>
      <c r="D11929" t="s">
        <v>5005</v>
      </c>
      <c r="E11929">
        <v>36</v>
      </c>
      <c r="F11929" t="s">
        <v>48</v>
      </c>
      <c r="G11929" t="s">
        <v>318</v>
      </c>
      <c r="H11929" t="s">
        <v>319</v>
      </c>
      <c r="I11929" t="s">
        <v>34</v>
      </c>
      <c r="J11929" t="s">
        <v>190</v>
      </c>
      <c r="K11929">
        <v>1</v>
      </c>
      <c r="L11929" s="2">
        <v>2500</v>
      </c>
      <c r="M11929">
        <v>10</v>
      </c>
      <c r="N11929" s="2">
        <v>2500</v>
      </c>
      <c r="O11929" s="2">
        <v>250</v>
      </c>
      <c r="P11929" s="2">
        <v>2250</v>
      </c>
      <c r="Q11929" s="2">
        <v>1398.85</v>
      </c>
      <c r="R11929" s="2">
        <v>851.15</v>
      </c>
      <c r="S11929" t="s">
        <v>36</v>
      </c>
      <c r="T11929" t="s">
        <v>122</v>
      </c>
      <c r="U11929" t="s">
        <v>123</v>
      </c>
      <c r="V11929" t="s">
        <v>39</v>
      </c>
      <c r="W11929" t="s">
        <v>40</v>
      </c>
      <c r="X11929" t="s">
        <v>41</v>
      </c>
      <c r="Y11929" t="s">
        <v>56</v>
      </c>
      <c r="Z11929" t="s">
        <v>144</v>
      </c>
      <c r="AA11929" t="s">
        <v>44</v>
      </c>
      <c r="AB11929" t="s">
        <v>44</v>
      </c>
    </row>
    <row r="11930" spans="1:28" x14ac:dyDescent="0.25">
      <c r="A11930" t="s">
        <v>17059</v>
      </c>
      <c r="B11930" s="1">
        <v>46249</v>
      </c>
      <c r="C11930" t="s">
        <v>691</v>
      </c>
      <c r="D11930" t="s">
        <v>692</v>
      </c>
      <c r="E11930">
        <v>22</v>
      </c>
      <c r="F11930" t="s">
        <v>111</v>
      </c>
      <c r="G11930" t="s">
        <v>243</v>
      </c>
      <c r="H11930" t="s">
        <v>244</v>
      </c>
      <c r="I11930" t="s">
        <v>103</v>
      </c>
      <c r="J11930" t="s">
        <v>104</v>
      </c>
      <c r="K11930">
        <v>4</v>
      </c>
      <c r="L11930" s="2">
        <v>450</v>
      </c>
      <c r="M11930">
        <v>25</v>
      </c>
      <c r="N11930" s="2">
        <v>1800</v>
      </c>
      <c r="O11930" s="2">
        <v>450</v>
      </c>
      <c r="P11930" s="2">
        <v>1350</v>
      </c>
      <c r="Q11930" s="2">
        <v>855.29</v>
      </c>
      <c r="R11930" s="2">
        <v>494.71</v>
      </c>
      <c r="S11930" t="s">
        <v>36</v>
      </c>
      <c r="T11930" t="s">
        <v>163</v>
      </c>
      <c r="U11930" t="s">
        <v>164</v>
      </c>
      <c r="V11930" t="s">
        <v>39</v>
      </c>
      <c r="W11930" t="s">
        <v>92</v>
      </c>
      <c r="X11930" t="s">
        <v>41</v>
      </c>
      <c r="Y11930" t="s">
        <v>56</v>
      </c>
      <c r="Z11930" t="s">
        <v>43</v>
      </c>
      <c r="AA11930" t="s">
        <v>44</v>
      </c>
      <c r="AB11930" t="s">
        <v>44</v>
      </c>
    </row>
    <row r="11931" spans="1:28" x14ac:dyDescent="0.25">
      <c r="A11931" t="s">
        <v>17060</v>
      </c>
      <c r="B11931" s="1">
        <v>46249</v>
      </c>
      <c r="C11931" t="s">
        <v>17061</v>
      </c>
      <c r="D11931" t="s">
        <v>17062</v>
      </c>
      <c r="E11931">
        <v>49</v>
      </c>
      <c r="F11931" t="s">
        <v>48</v>
      </c>
      <c r="G11931" t="s">
        <v>176</v>
      </c>
      <c r="H11931" t="s">
        <v>177</v>
      </c>
      <c r="I11931" t="s">
        <v>34</v>
      </c>
      <c r="J11931" t="s">
        <v>35</v>
      </c>
      <c r="K11931">
        <v>1</v>
      </c>
      <c r="L11931" s="2">
        <v>6500</v>
      </c>
      <c r="M11931">
        <v>0</v>
      </c>
      <c r="N11931" s="2">
        <v>6500</v>
      </c>
      <c r="O11931" s="2">
        <v>0</v>
      </c>
      <c r="P11931" s="2">
        <v>6500</v>
      </c>
      <c r="Q11931" s="2">
        <v>5285.12</v>
      </c>
      <c r="R11931" s="2">
        <v>1214.8800000000001</v>
      </c>
      <c r="S11931" t="s">
        <v>53</v>
      </c>
      <c r="T11931" t="s">
        <v>222</v>
      </c>
      <c r="U11931" t="s">
        <v>38</v>
      </c>
      <c r="V11931" t="s">
        <v>39</v>
      </c>
      <c r="W11931" t="s">
        <v>66</v>
      </c>
      <c r="X11931" t="s">
        <v>67</v>
      </c>
      <c r="Y11931" t="s">
        <v>56</v>
      </c>
      <c r="Z11931" t="s">
        <v>43</v>
      </c>
      <c r="AA11931" t="s">
        <v>44</v>
      </c>
      <c r="AB11931" t="s">
        <v>44</v>
      </c>
    </row>
    <row r="11932" spans="1:28" x14ac:dyDescent="0.25">
      <c r="A11932" t="s">
        <v>17063</v>
      </c>
      <c r="B11932" s="1">
        <v>46249</v>
      </c>
      <c r="C11932" t="s">
        <v>7432</v>
      </c>
      <c r="D11932" t="s">
        <v>7433</v>
      </c>
      <c r="E11932">
        <v>31</v>
      </c>
      <c r="F11932" t="s">
        <v>48</v>
      </c>
      <c r="G11932" t="s">
        <v>158</v>
      </c>
      <c r="H11932" t="s">
        <v>159</v>
      </c>
      <c r="I11932" t="s">
        <v>51</v>
      </c>
      <c r="J11932" t="s">
        <v>52</v>
      </c>
      <c r="K11932">
        <v>2</v>
      </c>
      <c r="L11932" s="2">
        <v>650</v>
      </c>
      <c r="M11932">
        <v>15</v>
      </c>
      <c r="N11932" s="2">
        <v>1300</v>
      </c>
      <c r="O11932" s="2">
        <v>195</v>
      </c>
      <c r="P11932" s="2">
        <v>1105</v>
      </c>
      <c r="Q11932" s="2">
        <v>640.14</v>
      </c>
      <c r="R11932" s="2">
        <v>464.86</v>
      </c>
      <c r="S11932" t="s">
        <v>64</v>
      </c>
      <c r="T11932" t="s">
        <v>222</v>
      </c>
      <c r="U11932" t="s">
        <v>38</v>
      </c>
      <c r="V11932" t="s">
        <v>39</v>
      </c>
      <c r="W11932" t="s">
        <v>92</v>
      </c>
      <c r="X11932" t="s">
        <v>97</v>
      </c>
      <c r="Y11932" t="s">
        <v>42</v>
      </c>
      <c r="Z11932" t="s">
        <v>43</v>
      </c>
      <c r="AA11932" t="s">
        <v>44</v>
      </c>
      <c r="AB11932" t="s">
        <v>44</v>
      </c>
    </row>
    <row r="11933" spans="1:28" x14ac:dyDescent="0.25">
      <c r="A11933" t="s">
        <v>17064</v>
      </c>
      <c r="B11933" s="1">
        <v>46249</v>
      </c>
      <c r="C11933" t="s">
        <v>5830</v>
      </c>
      <c r="D11933" t="s">
        <v>5831</v>
      </c>
      <c r="E11933">
        <v>36</v>
      </c>
      <c r="F11933" t="s">
        <v>31</v>
      </c>
      <c r="G11933" t="s">
        <v>148</v>
      </c>
      <c r="H11933" t="s">
        <v>149</v>
      </c>
      <c r="I11933" t="s">
        <v>74</v>
      </c>
      <c r="J11933" t="s">
        <v>130</v>
      </c>
      <c r="K11933">
        <v>1</v>
      </c>
      <c r="L11933" s="2">
        <v>3500</v>
      </c>
      <c r="M11933">
        <v>15</v>
      </c>
      <c r="N11933" s="2">
        <v>3500</v>
      </c>
      <c r="O11933" s="2">
        <v>525</v>
      </c>
      <c r="P11933" s="2">
        <v>2975</v>
      </c>
      <c r="Q11933" s="2">
        <v>1790.2</v>
      </c>
      <c r="R11933" s="2">
        <v>1184.8</v>
      </c>
      <c r="S11933" t="s">
        <v>53</v>
      </c>
      <c r="T11933" t="s">
        <v>578</v>
      </c>
      <c r="U11933" t="s">
        <v>579</v>
      </c>
      <c r="V11933" t="s">
        <v>39</v>
      </c>
      <c r="W11933" t="s">
        <v>92</v>
      </c>
      <c r="X11933" t="s">
        <v>41</v>
      </c>
      <c r="Y11933" t="s">
        <v>56</v>
      </c>
      <c r="Z11933" t="s">
        <v>223</v>
      </c>
      <c r="AA11933" t="s">
        <v>44</v>
      </c>
      <c r="AB11933" t="s">
        <v>44</v>
      </c>
    </row>
    <row r="11934" spans="1:28" x14ac:dyDescent="0.25">
      <c r="A11934" t="s">
        <v>17065</v>
      </c>
      <c r="B11934" s="1">
        <v>46249</v>
      </c>
      <c r="C11934" t="s">
        <v>9058</v>
      </c>
      <c r="D11934" t="s">
        <v>9059</v>
      </c>
      <c r="E11934">
        <v>60</v>
      </c>
      <c r="F11934" t="s">
        <v>48</v>
      </c>
      <c r="G11934" t="s">
        <v>273</v>
      </c>
      <c r="H11934" t="s">
        <v>274</v>
      </c>
      <c r="I11934" t="s">
        <v>51</v>
      </c>
      <c r="J11934" t="s">
        <v>52</v>
      </c>
      <c r="K11934">
        <v>2</v>
      </c>
      <c r="L11934" s="2">
        <v>250</v>
      </c>
      <c r="M11934">
        <v>10</v>
      </c>
      <c r="N11934" s="2">
        <v>500</v>
      </c>
      <c r="O11934" s="2">
        <v>50</v>
      </c>
      <c r="P11934" s="2">
        <v>450</v>
      </c>
      <c r="Q11934" s="2">
        <v>298.42</v>
      </c>
      <c r="R11934" s="2">
        <v>151.58000000000001</v>
      </c>
      <c r="S11934" t="s">
        <v>53</v>
      </c>
      <c r="T11934" t="s">
        <v>163</v>
      </c>
      <c r="U11934" t="s">
        <v>164</v>
      </c>
      <c r="V11934" t="s">
        <v>39</v>
      </c>
      <c r="W11934" t="s">
        <v>124</v>
      </c>
      <c r="X11934" t="s">
        <v>41</v>
      </c>
      <c r="Y11934" t="s">
        <v>56</v>
      </c>
      <c r="Z11934" t="s">
        <v>43</v>
      </c>
      <c r="AA11934" t="s">
        <v>44</v>
      </c>
      <c r="AB11934" t="s">
        <v>44</v>
      </c>
    </row>
    <row r="11935" spans="1:28" x14ac:dyDescent="0.25">
      <c r="A11935" t="s">
        <v>17066</v>
      </c>
      <c r="B11935" s="1">
        <v>46249</v>
      </c>
      <c r="C11935" t="s">
        <v>5210</v>
      </c>
      <c r="D11935" t="s">
        <v>5211</v>
      </c>
      <c r="E11935">
        <v>47</v>
      </c>
      <c r="F11935" t="s">
        <v>111</v>
      </c>
      <c r="G11935" t="s">
        <v>318</v>
      </c>
      <c r="H11935" t="s">
        <v>319</v>
      </c>
      <c r="I11935" t="s">
        <v>34</v>
      </c>
      <c r="J11935" t="s">
        <v>190</v>
      </c>
      <c r="K11935">
        <v>6</v>
      </c>
      <c r="L11935" s="2">
        <v>2500</v>
      </c>
      <c r="M11935">
        <v>5</v>
      </c>
      <c r="N11935" s="2">
        <v>15000</v>
      </c>
      <c r="O11935" s="2">
        <v>750</v>
      </c>
      <c r="P11935" s="2">
        <v>14250</v>
      </c>
      <c r="Q11935" s="2">
        <v>8179.65</v>
      </c>
      <c r="R11935" s="2">
        <v>6070.35</v>
      </c>
      <c r="S11935" t="s">
        <v>53</v>
      </c>
      <c r="T11935" t="s">
        <v>222</v>
      </c>
      <c r="U11935" t="s">
        <v>38</v>
      </c>
      <c r="V11935" t="s">
        <v>39</v>
      </c>
      <c r="W11935" t="s">
        <v>66</v>
      </c>
      <c r="X11935" t="s">
        <v>67</v>
      </c>
      <c r="Y11935" t="s">
        <v>56</v>
      </c>
      <c r="Z11935" t="s">
        <v>107</v>
      </c>
      <c r="AA11935" t="s">
        <v>44</v>
      </c>
      <c r="AB11935" t="s">
        <v>44</v>
      </c>
    </row>
    <row r="11936" spans="1:28" x14ac:dyDescent="0.25">
      <c r="A11936" t="s">
        <v>17067</v>
      </c>
      <c r="B11936" s="1">
        <v>46249</v>
      </c>
      <c r="C11936" t="s">
        <v>14598</v>
      </c>
      <c r="D11936" t="s">
        <v>14599</v>
      </c>
      <c r="E11936">
        <v>43</v>
      </c>
      <c r="F11936" t="s">
        <v>111</v>
      </c>
      <c r="G11936" t="s">
        <v>128</v>
      </c>
      <c r="H11936" t="s">
        <v>129</v>
      </c>
      <c r="I11936" t="s">
        <v>74</v>
      </c>
      <c r="J11936" t="s">
        <v>130</v>
      </c>
      <c r="K11936">
        <v>1</v>
      </c>
      <c r="L11936" s="2">
        <v>1700</v>
      </c>
      <c r="M11936">
        <v>0</v>
      </c>
      <c r="N11936" s="2">
        <v>1700</v>
      </c>
      <c r="O11936" s="2">
        <v>0</v>
      </c>
      <c r="P11936" s="2">
        <v>1700</v>
      </c>
      <c r="Q11936" s="2">
        <v>1355.07</v>
      </c>
      <c r="R11936" s="2">
        <v>344.93</v>
      </c>
      <c r="S11936" t="s">
        <v>53</v>
      </c>
      <c r="T11936" t="s">
        <v>37</v>
      </c>
      <c r="U11936" t="s">
        <v>38</v>
      </c>
      <c r="V11936" t="s">
        <v>39</v>
      </c>
      <c r="W11936" t="s">
        <v>83</v>
      </c>
      <c r="X11936" t="s">
        <v>41</v>
      </c>
      <c r="Y11936" t="s">
        <v>56</v>
      </c>
      <c r="Z11936" t="s">
        <v>144</v>
      </c>
      <c r="AA11936" t="s">
        <v>44</v>
      </c>
      <c r="AB11936" t="s">
        <v>44</v>
      </c>
    </row>
    <row r="11937" spans="1:28" x14ac:dyDescent="0.25">
      <c r="A11937" t="s">
        <v>17068</v>
      </c>
      <c r="B11937" s="1">
        <v>46249</v>
      </c>
      <c r="C11937" t="s">
        <v>301</v>
      </c>
      <c r="D11937" t="s">
        <v>302</v>
      </c>
      <c r="E11937">
        <v>58</v>
      </c>
      <c r="F11937" t="s">
        <v>111</v>
      </c>
      <c r="G11937" t="s">
        <v>561</v>
      </c>
      <c r="H11937" t="s">
        <v>562</v>
      </c>
      <c r="I11937" t="s">
        <v>34</v>
      </c>
      <c r="J11937" t="s">
        <v>143</v>
      </c>
      <c r="K11937">
        <v>2</v>
      </c>
      <c r="L11937" s="2">
        <v>900</v>
      </c>
      <c r="M11937">
        <v>25</v>
      </c>
      <c r="N11937" s="2">
        <v>1800</v>
      </c>
      <c r="O11937" s="2">
        <v>450</v>
      </c>
      <c r="P11937" s="2">
        <v>1350</v>
      </c>
      <c r="Q11937" s="2">
        <v>896.96</v>
      </c>
      <c r="R11937" s="2">
        <v>453.04</v>
      </c>
      <c r="S11937" t="s">
        <v>53</v>
      </c>
      <c r="T11937" t="s">
        <v>76</v>
      </c>
      <c r="U11937" t="s">
        <v>77</v>
      </c>
      <c r="V11937" t="s">
        <v>39</v>
      </c>
      <c r="W11937" t="s">
        <v>124</v>
      </c>
      <c r="X11937" t="s">
        <v>97</v>
      </c>
      <c r="Y11937" t="s">
        <v>56</v>
      </c>
      <c r="Z11937" t="s">
        <v>223</v>
      </c>
      <c r="AA11937" t="s">
        <v>44</v>
      </c>
      <c r="AB11937" t="s">
        <v>44</v>
      </c>
    </row>
    <row r="11938" spans="1:28" x14ac:dyDescent="0.25">
      <c r="A11938" t="s">
        <v>17069</v>
      </c>
      <c r="B11938" s="1">
        <v>46249</v>
      </c>
      <c r="C11938" t="s">
        <v>14598</v>
      </c>
      <c r="D11938" t="s">
        <v>14599</v>
      </c>
      <c r="E11938">
        <v>60</v>
      </c>
      <c r="F11938" t="s">
        <v>31</v>
      </c>
      <c r="G11938" t="s">
        <v>280</v>
      </c>
      <c r="H11938" t="s">
        <v>281</v>
      </c>
      <c r="I11938" t="s">
        <v>62</v>
      </c>
      <c r="J11938" t="s">
        <v>190</v>
      </c>
      <c r="K11938">
        <v>1</v>
      </c>
      <c r="L11938" s="2">
        <v>700</v>
      </c>
      <c r="M11938">
        <v>0</v>
      </c>
      <c r="N11938" s="2">
        <v>700</v>
      </c>
      <c r="O11938" s="2">
        <v>0</v>
      </c>
      <c r="P11938" s="2">
        <v>700</v>
      </c>
      <c r="Q11938" s="2">
        <v>528.83000000000004</v>
      </c>
      <c r="R11938" s="2">
        <v>171.17</v>
      </c>
      <c r="S11938" t="s">
        <v>53</v>
      </c>
      <c r="T11938" t="s">
        <v>578</v>
      </c>
      <c r="U11938" t="s">
        <v>579</v>
      </c>
      <c r="V11938" t="s">
        <v>39</v>
      </c>
      <c r="W11938" t="s">
        <v>124</v>
      </c>
      <c r="X11938" t="s">
        <v>97</v>
      </c>
      <c r="Y11938" t="s">
        <v>56</v>
      </c>
      <c r="Z11938" t="s">
        <v>43</v>
      </c>
      <c r="AA11938" t="s">
        <v>44</v>
      </c>
      <c r="AB11938" t="s">
        <v>44</v>
      </c>
    </row>
    <row r="11939" spans="1:28" x14ac:dyDescent="0.25">
      <c r="A11939" t="s">
        <v>17070</v>
      </c>
      <c r="B11939" s="1">
        <v>46249</v>
      </c>
      <c r="C11939" t="s">
        <v>2245</v>
      </c>
      <c r="D11939" t="s">
        <v>2246</v>
      </c>
      <c r="E11939">
        <v>37</v>
      </c>
      <c r="F11939" t="s">
        <v>111</v>
      </c>
      <c r="G11939" t="s">
        <v>158</v>
      </c>
      <c r="H11939" t="s">
        <v>159</v>
      </c>
      <c r="I11939" t="s">
        <v>51</v>
      </c>
      <c r="J11939" t="s">
        <v>52</v>
      </c>
      <c r="K11939">
        <v>2</v>
      </c>
      <c r="L11939" s="2">
        <v>650</v>
      </c>
      <c r="M11939">
        <v>0</v>
      </c>
      <c r="N11939" s="2">
        <v>1300</v>
      </c>
      <c r="O11939" s="2">
        <v>0</v>
      </c>
      <c r="P11939" s="2">
        <v>1300</v>
      </c>
      <c r="Q11939" s="2">
        <v>1059.93</v>
      </c>
      <c r="R11939" s="2">
        <v>240.07</v>
      </c>
      <c r="S11939" t="s">
        <v>53</v>
      </c>
      <c r="T11939" t="s">
        <v>153</v>
      </c>
      <c r="U11939" t="s">
        <v>154</v>
      </c>
      <c r="V11939" t="s">
        <v>39</v>
      </c>
      <c r="W11939" t="s">
        <v>66</v>
      </c>
      <c r="X11939" t="s">
        <v>41</v>
      </c>
      <c r="Y11939" t="s">
        <v>84</v>
      </c>
      <c r="Z11939" t="s">
        <v>107</v>
      </c>
      <c r="AA11939" t="s">
        <v>44</v>
      </c>
      <c r="AB11939" t="s">
        <v>44</v>
      </c>
    </row>
    <row r="11940" spans="1:28" x14ac:dyDescent="0.25">
      <c r="A11940" t="s">
        <v>17071</v>
      </c>
      <c r="B11940" s="1">
        <v>46249</v>
      </c>
      <c r="C11940" t="s">
        <v>6621</v>
      </c>
      <c r="D11940" t="s">
        <v>6622</v>
      </c>
      <c r="E11940">
        <v>25</v>
      </c>
      <c r="F11940" t="s">
        <v>48</v>
      </c>
      <c r="G11940" t="s">
        <v>168</v>
      </c>
      <c r="H11940" t="s">
        <v>169</v>
      </c>
      <c r="I11940" t="s">
        <v>62</v>
      </c>
      <c r="J11940" t="s">
        <v>143</v>
      </c>
      <c r="K11940">
        <v>1</v>
      </c>
      <c r="L11940" s="2">
        <v>1800</v>
      </c>
      <c r="M11940">
        <v>0</v>
      </c>
      <c r="N11940" s="2">
        <v>1800</v>
      </c>
      <c r="O11940" s="2">
        <v>0</v>
      </c>
      <c r="P11940" s="2">
        <v>1800</v>
      </c>
      <c r="Q11940" s="2">
        <v>1422.31</v>
      </c>
      <c r="R11940" s="2">
        <v>377.69</v>
      </c>
      <c r="S11940" t="s">
        <v>36</v>
      </c>
      <c r="T11940" t="s">
        <v>178</v>
      </c>
      <c r="U11940" t="s">
        <v>154</v>
      </c>
      <c r="V11940" t="s">
        <v>39</v>
      </c>
      <c r="W11940" t="s">
        <v>137</v>
      </c>
      <c r="X11940" t="s">
        <v>97</v>
      </c>
      <c r="Y11940" t="s">
        <v>56</v>
      </c>
      <c r="Z11940" t="s">
        <v>43</v>
      </c>
      <c r="AA11940" t="s">
        <v>44</v>
      </c>
      <c r="AB11940" t="s">
        <v>44</v>
      </c>
    </row>
    <row r="11941" spans="1:28" x14ac:dyDescent="0.25">
      <c r="A11941" t="s">
        <v>17072</v>
      </c>
      <c r="B11941" s="1">
        <v>46250</v>
      </c>
      <c r="C11941" t="s">
        <v>2618</v>
      </c>
      <c r="D11941" t="s">
        <v>2619</v>
      </c>
      <c r="E11941">
        <v>60</v>
      </c>
      <c r="F11941" t="s">
        <v>31</v>
      </c>
      <c r="G11941" t="s">
        <v>273</v>
      </c>
      <c r="H11941" t="s">
        <v>274</v>
      </c>
      <c r="I11941" t="s">
        <v>51</v>
      </c>
      <c r="J11941" t="s">
        <v>52</v>
      </c>
      <c r="K11941">
        <v>1</v>
      </c>
      <c r="L11941" s="2">
        <v>250</v>
      </c>
      <c r="M11941">
        <v>20</v>
      </c>
      <c r="N11941" s="2">
        <v>250</v>
      </c>
      <c r="O11941" s="2">
        <v>50</v>
      </c>
      <c r="P11941" s="2">
        <v>200</v>
      </c>
      <c r="Q11941" s="2">
        <v>131.61000000000001</v>
      </c>
      <c r="R11941" s="2">
        <v>68.39</v>
      </c>
      <c r="S11941" t="s">
        <v>53</v>
      </c>
      <c r="T11941" t="s">
        <v>90</v>
      </c>
      <c r="U11941" t="s">
        <v>91</v>
      </c>
      <c r="V11941" t="s">
        <v>39</v>
      </c>
      <c r="W11941" t="s">
        <v>40</v>
      </c>
      <c r="X11941" t="s">
        <v>41</v>
      </c>
      <c r="Y11941" t="s">
        <v>56</v>
      </c>
      <c r="Z11941" t="s">
        <v>107</v>
      </c>
      <c r="AA11941" t="s">
        <v>44</v>
      </c>
      <c r="AB11941" t="s">
        <v>44</v>
      </c>
    </row>
    <row r="11942" spans="1:28" x14ac:dyDescent="0.25">
      <c r="A11942" t="s">
        <v>17073</v>
      </c>
      <c r="B11942" s="1">
        <v>46250</v>
      </c>
      <c r="C11942" t="s">
        <v>9972</v>
      </c>
      <c r="D11942" t="s">
        <v>9973</v>
      </c>
      <c r="E11942">
        <v>47</v>
      </c>
      <c r="F11942" t="s">
        <v>48</v>
      </c>
      <c r="G11942" t="s">
        <v>112</v>
      </c>
      <c r="H11942" t="s">
        <v>113</v>
      </c>
      <c r="I11942" t="s">
        <v>103</v>
      </c>
      <c r="J11942" t="s">
        <v>104</v>
      </c>
      <c r="K11942">
        <v>1</v>
      </c>
      <c r="L11942" s="2">
        <v>650</v>
      </c>
      <c r="M11942">
        <v>20</v>
      </c>
      <c r="N11942" s="2">
        <v>650</v>
      </c>
      <c r="O11942" s="2">
        <v>130</v>
      </c>
      <c r="P11942" s="2">
        <v>520</v>
      </c>
      <c r="Q11942" s="2">
        <v>406.62</v>
      </c>
      <c r="R11942" s="2">
        <v>113.38</v>
      </c>
      <c r="S11942" t="s">
        <v>53</v>
      </c>
      <c r="T11942" t="s">
        <v>76</v>
      </c>
      <c r="U11942" t="s">
        <v>77</v>
      </c>
      <c r="V11942" t="s">
        <v>39</v>
      </c>
      <c r="W11942" t="s">
        <v>83</v>
      </c>
      <c r="X11942" t="s">
        <v>41</v>
      </c>
      <c r="Y11942" t="s">
        <v>56</v>
      </c>
      <c r="Z11942" t="s">
        <v>43</v>
      </c>
      <c r="AA11942" t="s">
        <v>44</v>
      </c>
      <c r="AB11942" t="s">
        <v>44</v>
      </c>
    </row>
    <row r="11943" spans="1:28" x14ac:dyDescent="0.25">
      <c r="A11943" t="s">
        <v>17074</v>
      </c>
      <c r="B11943" s="1">
        <v>46250</v>
      </c>
      <c r="C11943" t="s">
        <v>4601</v>
      </c>
      <c r="D11943" t="s">
        <v>4602</v>
      </c>
      <c r="E11943">
        <v>36</v>
      </c>
      <c r="F11943" t="s">
        <v>48</v>
      </c>
      <c r="G11943" t="s">
        <v>112</v>
      </c>
      <c r="H11943" t="s">
        <v>113</v>
      </c>
      <c r="I11943" t="s">
        <v>103</v>
      </c>
      <c r="J11943" t="s">
        <v>104</v>
      </c>
      <c r="K11943">
        <v>1</v>
      </c>
      <c r="L11943" s="2">
        <v>650</v>
      </c>
      <c r="M11943">
        <v>15</v>
      </c>
      <c r="N11943" s="2">
        <v>650</v>
      </c>
      <c r="O11943" s="2">
        <v>97.5</v>
      </c>
      <c r="P11943" s="2">
        <v>552.5</v>
      </c>
      <c r="Q11943" s="2">
        <v>434.81</v>
      </c>
      <c r="R11943" s="2">
        <v>117.69</v>
      </c>
      <c r="S11943" t="s">
        <v>64</v>
      </c>
      <c r="T11943" t="s">
        <v>136</v>
      </c>
      <c r="U11943" t="s">
        <v>38</v>
      </c>
      <c r="V11943" t="s">
        <v>39</v>
      </c>
      <c r="W11943" t="s">
        <v>66</v>
      </c>
      <c r="X11943" t="s">
        <v>97</v>
      </c>
      <c r="Y11943" t="s">
        <v>56</v>
      </c>
      <c r="Z11943" t="s">
        <v>43</v>
      </c>
      <c r="AA11943" t="s">
        <v>44</v>
      </c>
      <c r="AB11943" t="s">
        <v>44</v>
      </c>
    </row>
    <row r="11944" spans="1:28" x14ac:dyDescent="0.25">
      <c r="A11944" t="s">
        <v>17075</v>
      </c>
      <c r="B11944" s="1">
        <v>46250</v>
      </c>
      <c r="C11944" t="s">
        <v>5354</v>
      </c>
      <c r="D11944" t="s">
        <v>5355</v>
      </c>
      <c r="E11944">
        <v>22</v>
      </c>
      <c r="F11944" t="s">
        <v>48</v>
      </c>
      <c r="G11944" t="s">
        <v>197</v>
      </c>
      <c r="H11944" t="s">
        <v>198</v>
      </c>
      <c r="I11944" t="s">
        <v>74</v>
      </c>
      <c r="J11944" t="s">
        <v>75</v>
      </c>
      <c r="K11944">
        <v>1</v>
      </c>
      <c r="L11944" s="2">
        <v>2600</v>
      </c>
      <c r="M11944">
        <v>0</v>
      </c>
      <c r="N11944" s="2">
        <v>2600</v>
      </c>
      <c r="O11944" s="2">
        <v>0</v>
      </c>
      <c r="P11944" s="2">
        <v>2600</v>
      </c>
      <c r="Q11944" s="2">
        <v>1932.15</v>
      </c>
      <c r="R11944" s="2">
        <v>667.85</v>
      </c>
      <c r="S11944" t="s">
        <v>53</v>
      </c>
      <c r="T11944" t="s">
        <v>407</v>
      </c>
      <c r="U11944" t="s">
        <v>408</v>
      </c>
      <c r="V11944" t="s">
        <v>39</v>
      </c>
      <c r="W11944" t="s">
        <v>40</v>
      </c>
      <c r="X11944" t="s">
        <v>41</v>
      </c>
      <c r="Y11944" t="s">
        <v>56</v>
      </c>
      <c r="Z11944" t="s">
        <v>43</v>
      </c>
      <c r="AA11944" t="s">
        <v>44</v>
      </c>
      <c r="AB11944" t="s">
        <v>44</v>
      </c>
    </row>
    <row r="11945" spans="1:28" x14ac:dyDescent="0.25">
      <c r="A11945" t="s">
        <v>17076</v>
      </c>
      <c r="B11945" s="1">
        <v>46250</v>
      </c>
      <c r="C11945" t="s">
        <v>8249</v>
      </c>
      <c r="D11945" t="s">
        <v>8250</v>
      </c>
      <c r="E11945">
        <v>53</v>
      </c>
      <c r="F11945" t="s">
        <v>31</v>
      </c>
      <c r="G11945" t="s">
        <v>212</v>
      </c>
      <c r="H11945" t="s">
        <v>213</v>
      </c>
      <c r="I11945" t="s">
        <v>51</v>
      </c>
      <c r="J11945" t="s">
        <v>52</v>
      </c>
      <c r="K11945">
        <v>2</v>
      </c>
      <c r="L11945" s="2">
        <v>400</v>
      </c>
      <c r="M11945">
        <v>10</v>
      </c>
      <c r="N11945" s="2">
        <v>800</v>
      </c>
      <c r="O11945" s="2">
        <v>80</v>
      </c>
      <c r="P11945" s="2">
        <v>720</v>
      </c>
      <c r="Q11945" s="2">
        <v>575.39</v>
      </c>
      <c r="R11945" s="2">
        <v>144.61000000000001</v>
      </c>
      <c r="S11945" t="s">
        <v>53</v>
      </c>
      <c r="T11945" t="s">
        <v>105</v>
      </c>
      <c r="U11945" t="s">
        <v>106</v>
      </c>
      <c r="V11945" t="s">
        <v>39</v>
      </c>
      <c r="W11945" t="s">
        <v>92</v>
      </c>
      <c r="X11945" t="s">
        <v>41</v>
      </c>
      <c r="Y11945" t="s">
        <v>56</v>
      </c>
      <c r="Z11945" t="s">
        <v>43</v>
      </c>
      <c r="AA11945" t="s">
        <v>44</v>
      </c>
      <c r="AB11945" t="s">
        <v>44</v>
      </c>
    </row>
    <row r="11946" spans="1:28" x14ac:dyDescent="0.25">
      <c r="A11946" t="s">
        <v>17077</v>
      </c>
      <c r="B11946" s="1">
        <v>46250</v>
      </c>
      <c r="C11946" t="s">
        <v>2458</v>
      </c>
      <c r="D11946" t="s">
        <v>2459</v>
      </c>
      <c r="E11946">
        <v>54</v>
      </c>
      <c r="F11946" t="s">
        <v>111</v>
      </c>
      <c r="G11946" t="s">
        <v>238</v>
      </c>
      <c r="H11946" t="s">
        <v>239</v>
      </c>
      <c r="I11946" t="s">
        <v>62</v>
      </c>
      <c r="J11946" t="s">
        <v>63</v>
      </c>
      <c r="K11946">
        <v>3</v>
      </c>
      <c r="L11946" s="2">
        <v>6500</v>
      </c>
      <c r="M11946">
        <v>15</v>
      </c>
      <c r="N11946" s="2">
        <v>19500</v>
      </c>
      <c r="O11946" s="2">
        <v>2925</v>
      </c>
      <c r="P11946" s="2">
        <v>16575</v>
      </c>
      <c r="Q11946" s="2">
        <v>12137.21</v>
      </c>
      <c r="R11946" s="2">
        <v>4437.79</v>
      </c>
      <c r="S11946" t="s">
        <v>53</v>
      </c>
      <c r="T11946" t="s">
        <v>96</v>
      </c>
      <c r="U11946" t="s">
        <v>96</v>
      </c>
      <c r="V11946" t="s">
        <v>39</v>
      </c>
      <c r="W11946" t="s">
        <v>137</v>
      </c>
      <c r="X11946" t="s">
        <v>97</v>
      </c>
      <c r="Y11946" t="s">
        <v>42</v>
      </c>
      <c r="Z11946" t="s">
        <v>43</v>
      </c>
      <c r="AA11946" t="s">
        <v>44</v>
      </c>
      <c r="AB11946" t="s">
        <v>44</v>
      </c>
    </row>
    <row r="11947" spans="1:28" x14ac:dyDescent="0.25">
      <c r="A11947" t="s">
        <v>17078</v>
      </c>
      <c r="B11947" s="1">
        <v>46250</v>
      </c>
      <c r="C11947" t="s">
        <v>3577</v>
      </c>
      <c r="D11947" t="s">
        <v>3578</v>
      </c>
      <c r="E11947">
        <v>42</v>
      </c>
      <c r="F11947" t="s">
        <v>31</v>
      </c>
      <c r="G11947" t="s">
        <v>188</v>
      </c>
      <c r="H11947" t="s">
        <v>189</v>
      </c>
      <c r="I11947" t="s">
        <v>34</v>
      </c>
      <c r="J11947" t="s">
        <v>190</v>
      </c>
      <c r="K11947">
        <v>2</v>
      </c>
      <c r="L11947" s="2">
        <v>1800</v>
      </c>
      <c r="M11947">
        <v>0</v>
      </c>
      <c r="N11947" s="2">
        <v>3600</v>
      </c>
      <c r="O11947" s="2">
        <v>0</v>
      </c>
      <c r="P11947" s="2">
        <v>3600</v>
      </c>
      <c r="Q11947" s="2">
        <v>2279.38</v>
      </c>
      <c r="R11947" s="2">
        <v>1320.62</v>
      </c>
      <c r="S11947" t="s">
        <v>53</v>
      </c>
      <c r="T11947" t="s">
        <v>122</v>
      </c>
      <c r="U11947" t="s">
        <v>123</v>
      </c>
      <c r="V11947" t="s">
        <v>39</v>
      </c>
      <c r="W11947" t="s">
        <v>124</v>
      </c>
      <c r="X11947" t="s">
        <v>41</v>
      </c>
      <c r="Y11947" t="s">
        <v>56</v>
      </c>
      <c r="Z11947" t="s">
        <v>223</v>
      </c>
      <c r="AA11947" t="s">
        <v>44</v>
      </c>
      <c r="AB11947" t="s">
        <v>44</v>
      </c>
    </row>
    <row r="11948" spans="1:28" x14ac:dyDescent="0.25">
      <c r="A11948" t="s">
        <v>17079</v>
      </c>
      <c r="B11948" s="1">
        <v>46250</v>
      </c>
      <c r="C11948" t="s">
        <v>2405</v>
      </c>
      <c r="D11948" t="s">
        <v>2406</v>
      </c>
      <c r="E11948">
        <v>53</v>
      </c>
      <c r="F11948" t="s">
        <v>48</v>
      </c>
      <c r="G11948" t="s">
        <v>32</v>
      </c>
      <c r="H11948" t="s">
        <v>33</v>
      </c>
      <c r="I11948" t="s">
        <v>34</v>
      </c>
      <c r="J11948" t="s">
        <v>35</v>
      </c>
      <c r="K11948">
        <v>2</v>
      </c>
      <c r="L11948" s="2">
        <v>55000</v>
      </c>
      <c r="M11948">
        <v>30</v>
      </c>
      <c r="N11948" s="2">
        <v>110000</v>
      </c>
      <c r="O11948" s="2">
        <v>33000</v>
      </c>
      <c r="P11948" s="2">
        <v>77000</v>
      </c>
      <c r="Q11948" s="2">
        <v>52594.28</v>
      </c>
      <c r="R11948" s="2">
        <v>24405.72</v>
      </c>
      <c r="S11948" t="s">
        <v>53</v>
      </c>
      <c r="T11948" t="s">
        <v>222</v>
      </c>
      <c r="U11948" t="s">
        <v>38</v>
      </c>
      <c r="V11948" t="s">
        <v>39</v>
      </c>
      <c r="W11948" t="s">
        <v>40</v>
      </c>
      <c r="X11948" t="s">
        <v>41</v>
      </c>
      <c r="Y11948" t="s">
        <v>56</v>
      </c>
      <c r="Z11948" t="s">
        <v>107</v>
      </c>
      <c r="AA11948" t="s">
        <v>44</v>
      </c>
      <c r="AB11948" t="s">
        <v>44</v>
      </c>
    </row>
    <row r="11949" spans="1:28" x14ac:dyDescent="0.25">
      <c r="A11949" t="s">
        <v>17080</v>
      </c>
      <c r="B11949" s="1">
        <v>46250</v>
      </c>
      <c r="C11949" t="s">
        <v>1981</v>
      </c>
      <c r="D11949" t="s">
        <v>1982</v>
      </c>
      <c r="E11949">
        <v>34</v>
      </c>
      <c r="F11949" t="s">
        <v>48</v>
      </c>
      <c r="G11949" t="s">
        <v>273</v>
      </c>
      <c r="H11949" t="s">
        <v>274</v>
      </c>
      <c r="I11949" t="s">
        <v>51</v>
      </c>
      <c r="J11949" t="s">
        <v>52</v>
      </c>
      <c r="K11949">
        <v>5</v>
      </c>
      <c r="L11949" s="2">
        <v>250</v>
      </c>
      <c r="M11949">
        <v>5</v>
      </c>
      <c r="N11949" s="2">
        <v>1250</v>
      </c>
      <c r="O11949" s="2">
        <v>62.5</v>
      </c>
      <c r="P11949" s="2">
        <v>1187.5</v>
      </c>
      <c r="Q11949" s="2">
        <v>878.96</v>
      </c>
      <c r="R11949" s="2">
        <v>308.54000000000002</v>
      </c>
      <c r="S11949" t="s">
        <v>64</v>
      </c>
      <c r="T11949" t="s">
        <v>578</v>
      </c>
      <c r="U11949" t="s">
        <v>579</v>
      </c>
      <c r="V11949" t="s">
        <v>39</v>
      </c>
      <c r="W11949" t="s">
        <v>92</v>
      </c>
      <c r="X11949" t="s">
        <v>41</v>
      </c>
      <c r="Y11949" t="s">
        <v>56</v>
      </c>
      <c r="Z11949" t="s">
        <v>43</v>
      </c>
      <c r="AA11949" t="s">
        <v>44</v>
      </c>
      <c r="AB11949" t="s">
        <v>44</v>
      </c>
    </row>
    <row r="11950" spans="1:28" x14ac:dyDescent="0.25">
      <c r="A11950" t="s">
        <v>17081</v>
      </c>
      <c r="B11950" s="1">
        <v>46250</v>
      </c>
      <c r="C11950" t="s">
        <v>1765</v>
      </c>
      <c r="D11950" t="s">
        <v>1766</v>
      </c>
      <c r="E11950">
        <v>48</v>
      </c>
      <c r="F11950" t="s">
        <v>48</v>
      </c>
      <c r="G11950" t="s">
        <v>168</v>
      </c>
      <c r="H11950" t="s">
        <v>169</v>
      </c>
      <c r="I11950" t="s">
        <v>62</v>
      </c>
      <c r="J11950" t="s">
        <v>143</v>
      </c>
      <c r="K11950">
        <v>2</v>
      </c>
      <c r="L11950" s="2">
        <v>1800</v>
      </c>
      <c r="M11950">
        <v>15</v>
      </c>
      <c r="N11950" s="2">
        <v>3600</v>
      </c>
      <c r="O11950" s="2">
        <v>540</v>
      </c>
      <c r="P11950" s="2">
        <v>3060</v>
      </c>
      <c r="Q11950" s="2">
        <v>2350.56</v>
      </c>
      <c r="R11950" s="2">
        <v>709.44</v>
      </c>
      <c r="S11950" t="s">
        <v>53</v>
      </c>
      <c r="T11950" t="s">
        <v>54</v>
      </c>
      <c r="U11950" t="s">
        <v>55</v>
      </c>
      <c r="V11950" t="s">
        <v>39</v>
      </c>
      <c r="W11950" t="s">
        <v>137</v>
      </c>
      <c r="X11950" t="s">
        <v>97</v>
      </c>
      <c r="Y11950" t="s">
        <v>42</v>
      </c>
      <c r="Z11950" t="s">
        <v>43</v>
      </c>
      <c r="AA11950" t="s">
        <v>44</v>
      </c>
      <c r="AB11950" t="s">
        <v>44</v>
      </c>
    </row>
    <row r="11951" spans="1:28" x14ac:dyDescent="0.25">
      <c r="A11951" t="s">
        <v>17082</v>
      </c>
      <c r="B11951" s="1">
        <v>46250</v>
      </c>
      <c r="C11951" t="s">
        <v>764</v>
      </c>
      <c r="D11951" t="s">
        <v>765</v>
      </c>
      <c r="E11951">
        <v>55</v>
      </c>
      <c r="F11951" t="s">
        <v>48</v>
      </c>
      <c r="G11951" t="s">
        <v>88</v>
      </c>
      <c r="H11951" t="s">
        <v>89</v>
      </c>
      <c r="I11951" t="s">
        <v>62</v>
      </c>
      <c r="J11951" t="s">
        <v>63</v>
      </c>
      <c r="K11951">
        <v>4</v>
      </c>
      <c r="L11951" s="2">
        <v>4200</v>
      </c>
      <c r="M11951">
        <v>10</v>
      </c>
      <c r="N11951" s="2">
        <v>16800</v>
      </c>
      <c r="O11951" s="2">
        <v>1680</v>
      </c>
      <c r="P11951" s="2">
        <v>15120</v>
      </c>
      <c r="Q11951" s="2">
        <v>11006.67</v>
      </c>
      <c r="R11951" s="2">
        <v>4113.33</v>
      </c>
      <c r="S11951" t="s">
        <v>36</v>
      </c>
      <c r="T11951" t="s">
        <v>275</v>
      </c>
      <c r="U11951" t="s">
        <v>123</v>
      </c>
      <c r="V11951" t="s">
        <v>39</v>
      </c>
      <c r="W11951" t="s">
        <v>66</v>
      </c>
      <c r="X11951" t="s">
        <v>97</v>
      </c>
      <c r="Y11951" t="s">
        <v>42</v>
      </c>
      <c r="Z11951" t="s">
        <v>223</v>
      </c>
      <c r="AA11951" t="s">
        <v>44</v>
      </c>
      <c r="AB11951" t="s">
        <v>44</v>
      </c>
    </row>
    <row r="11952" spans="1:28" x14ac:dyDescent="0.25">
      <c r="A11952" t="s">
        <v>17083</v>
      </c>
      <c r="B11952" s="1">
        <v>46250</v>
      </c>
      <c r="C11952" t="s">
        <v>11029</v>
      </c>
      <c r="D11952" t="s">
        <v>11030</v>
      </c>
      <c r="E11952">
        <v>47</v>
      </c>
      <c r="F11952" t="s">
        <v>111</v>
      </c>
      <c r="G11952" t="s">
        <v>119</v>
      </c>
      <c r="H11952" t="s">
        <v>120</v>
      </c>
      <c r="I11952" t="s">
        <v>62</v>
      </c>
      <c r="J11952" t="s">
        <v>121</v>
      </c>
      <c r="K11952">
        <v>3</v>
      </c>
      <c r="L11952" s="2">
        <v>4800</v>
      </c>
      <c r="M11952">
        <v>15</v>
      </c>
      <c r="N11952" s="2">
        <v>14400</v>
      </c>
      <c r="O11952" s="2">
        <v>2160</v>
      </c>
      <c r="P11952" s="2">
        <v>12240</v>
      </c>
      <c r="Q11952" s="2">
        <v>7884.61</v>
      </c>
      <c r="R11952" s="2">
        <v>4355.3900000000003</v>
      </c>
      <c r="S11952" t="s">
        <v>53</v>
      </c>
      <c r="T11952" t="s">
        <v>290</v>
      </c>
      <c r="U11952" t="s">
        <v>291</v>
      </c>
      <c r="V11952" t="s">
        <v>39</v>
      </c>
      <c r="W11952" t="s">
        <v>83</v>
      </c>
      <c r="X11952" t="s">
        <v>41</v>
      </c>
      <c r="Y11952" t="s">
        <v>42</v>
      </c>
      <c r="Z11952" t="s">
        <v>43</v>
      </c>
      <c r="AA11952" t="s">
        <v>44</v>
      </c>
      <c r="AB11952" t="s">
        <v>68</v>
      </c>
    </row>
    <row r="11953" spans="1:28" x14ac:dyDescent="0.25">
      <c r="A11953" t="s">
        <v>17084</v>
      </c>
      <c r="B11953" s="1">
        <v>46250</v>
      </c>
      <c r="C11953" t="s">
        <v>2580</v>
      </c>
      <c r="D11953" t="s">
        <v>2581</v>
      </c>
      <c r="E11953">
        <v>43</v>
      </c>
      <c r="F11953" t="s">
        <v>48</v>
      </c>
      <c r="G11953" t="s">
        <v>212</v>
      </c>
      <c r="H11953" t="s">
        <v>213</v>
      </c>
      <c r="I11953" t="s">
        <v>51</v>
      </c>
      <c r="J11953" t="s">
        <v>52</v>
      </c>
      <c r="K11953">
        <v>5</v>
      </c>
      <c r="L11953" s="2">
        <v>400</v>
      </c>
      <c r="M11953">
        <v>20</v>
      </c>
      <c r="N11953" s="2">
        <v>2000</v>
      </c>
      <c r="O11953" s="2">
        <v>400</v>
      </c>
      <c r="P11953" s="2">
        <v>1600</v>
      </c>
      <c r="Q11953" s="2">
        <v>1297.6300000000001</v>
      </c>
      <c r="R11953" s="2">
        <v>302.37</v>
      </c>
      <c r="S11953" t="s">
        <v>64</v>
      </c>
      <c r="T11953" t="s">
        <v>37</v>
      </c>
      <c r="U11953" t="s">
        <v>38</v>
      </c>
      <c r="V11953" t="s">
        <v>39</v>
      </c>
      <c r="W11953" t="s">
        <v>137</v>
      </c>
      <c r="X11953" t="s">
        <v>97</v>
      </c>
      <c r="Y11953" t="s">
        <v>56</v>
      </c>
      <c r="Z11953" t="s">
        <v>43</v>
      </c>
      <c r="AA11953" t="s">
        <v>44</v>
      </c>
      <c r="AB11953" t="s">
        <v>44</v>
      </c>
    </row>
    <row r="11954" spans="1:28" x14ac:dyDescent="0.25">
      <c r="A11954" t="s">
        <v>17085</v>
      </c>
      <c r="B11954" s="1">
        <v>46250</v>
      </c>
      <c r="C11954" t="s">
        <v>13462</v>
      </c>
      <c r="D11954" t="s">
        <v>13463</v>
      </c>
      <c r="E11954">
        <v>44</v>
      </c>
      <c r="F11954" t="s">
        <v>48</v>
      </c>
      <c r="G11954" t="s">
        <v>148</v>
      </c>
      <c r="H11954" t="s">
        <v>149</v>
      </c>
      <c r="I11954" t="s">
        <v>74</v>
      </c>
      <c r="J11954" t="s">
        <v>130</v>
      </c>
      <c r="K11954">
        <v>2</v>
      </c>
      <c r="L11954" s="2">
        <v>3500</v>
      </c>
      <c r="M11954">
        <v>0</v>
      </c>
      <c r="N11954" s="2">
        <v>7000</v>
      </c>
      <c r="O11954" s="2">
        <v>0</v>
      </c>
      <c r="P11954" s="2">
        <v>7000</v>
      </c>
      <c r="Q11954" s="2">
        <v>4862.3</v>
      </c>
      <c r="R11954" s="2">
        <v>2137.6999999999998</v>
      </c>
      <c r="S11954" t="s">
        <v>53</v>
      </c>
      <c r="T11954" t="s">
        <v>275</v>
      </c>
      <c r="U11954" t="s">
        <v>123</v>
      </c>
      <c r="V11954" t="s">
        <v>39</v>
      </c>
      <c r="W11954" t="s">
        <v>40</v>
      </c>
      <c r="X11954" t="s">
        <v>41</v>
      </c>
      <c r="Y11954" t="s">
        <v>56</v>
      </c>
      <c r="Z11954" t="s">
        <v>43</v>
      </c>
      <c r="AA11954" t="s">
        <v>44</v>
      </c>
      <c r="AB11954" t="s">
        <v>44</v>
      </c>
    </row>
    <row r="11955" spans="1:28" x14ac:dyDescent="0.25">
      <c r="A11955" t="s">
        <v>17086</v>
      </c>
      <c r="B11955" s="1">
        <v>46250</v>
      </c>
      <c r="C11955" t="s">
        <v>3603</v>
      </c>
      <c r="D11955" t="s">
        <v>3604</v>
      </c>
      <c r="E11955">
        <v>35</v>
      </c>
      <c r="F11955" t="s">
        <v>31</v>
      </c>
      <c r="G11955" t="s">
        <v>168</v>
      </c>
      <c r="H11955" t="s">
        <v>169</v>
      </c>
      <c r="I11955" t="s">
        <v>62</v>
      </c>
      <c r="J11955" t="s">
        <v>143</v>
      </c>
      <c r="K11955">
        <v>2</v>
      </c>
      <c r="L11955" s="2">
        <v>1800</v>
      </c>
      <c r="M11955">
        <v>10</v>
      </c>
      <c r="N11955" s="2">
        <v>3600</v>
      </c>
      <c r="O11955" s="2">
        <v>360</v>
      </c>
      <c r="P11955" s="2">
        <v>3240</v>
      </c>
      <c r="Q11955" s="2">
        <v>2471.25</v>
      </c>
      <c r="R11955" s="2">
        <v>768.75</v>
      </c>
      <c r="S11955" t="s">
        <v>36</v>
      </c>
      <c r="T11955" t="s">
        <v>65</v>
      </c>
      <c r="U11955" t="s">
        <v>65</v>
      </c>
      <c r="V11955" t="s">
        <v>39</v>
      </c>
      <c r="W11955" t="s">
        <v>40</v>
      </c>
      <c r="X11955" t="s">
        <v>41</v>
      </c>
      <c r="Y11955" t="s">
        <v>42</v>
      </c>
      <c r="Z11955" t="s">
        <v>43</v>
      </c>
      <c r="AA11955" t="s">
        <v>44</v>
      </c>
      <c r="AB11955" t="s">
        <v>44</v>
      </c>
    </row>
    <row r="11956" spans="1:28" x14ac:dyDescent="0.25">
      <c r="A11956" t="s">
        <v>17087</v>
      </c>
      <c r="B11956" s="1">
        <v>46251</v>
      </c>
      <c r="C11956" t="s">
        <v>3959</v>
      </c>
      <c r="D11956" t="s">
        <v>3960</v>
      </c>
      <c r="E11956">
        <v>45</v>
      </c>
      <c r="F11956" t="s">
        <v>48</v>
      </c>
      <c r="G11956" t="s">
        <v>436</v>
      </c>
      <c r="H11956" t="s">
        <v>437</v>
      </c>
      <c r="I11956" t="s">
        <v>74</v>
      </c>
      <c r="J11956" t="s">
        <v>190</v>
      </c>
      <c r="K11956">
        <v>3</v>
      </c>
      <c r="L11956" s="2">
        <v>1800</v>
      </c>
      <c r="M11956">
        <v>10</v>
      </c>
      <c r="N11956" s="2">
        <v>5400</v>
      </c>
      <c r="O11956" s="2">
        <v>540</v>
      </c>
      <c r="P11956" s="2">
        <v>4860</v>
      </c>
      <c r="Q11956" s="2">
        <v>2684.08</v>
      </c>
      <c r="R11956" s="2">
        <v>2175.92</v>
      </c>
      <c r="S11956" t="s">
        <v>36</v>
      </c>
      <c r="T11956" t="s">
        <v>275</v>
      </c>
      <c r="U11956" t="s">
        <v>123</v>
      </c>
      <c r="V11956" t="s">
        <v>39</v>
      </c>
      <c r="W11956" t="s">
        <v>66</v>
      </c>
      <c r="X11956" t="s">
        <v>67</v>
      </c>
      <c r="Y11956" t="s">
        <v>56</v>
      </c>
      <c r="Z11956" t="s">
        <v>508</v>
      </c>
      <c r="AA11956" t="s">
        <v>44</v>
      </c>
      <c r="AB11956" t="s">
        <v>44</v>
      </c>
    </row>
    <row r="11957" spans="1:28" x14ac:dyDescent="0.25">
      <c r="A11957" t="s">
        <v>17088</v>
      </c>
      <c r="B11957" s="1">
        <v>46251</v>
      </c>
      <c r="C11957" t="s">
        <v>1225</v>
      </c>
      <c r="D11957" t="s">
        <v>1226</v>
      </c>
      <c r="E11957">
        <v>59</v>
      </c>
      <c r="F11957" t="s">
        <v>31</v>
      </c>
      <c r="G11957" t="s">
        <v>128</v>
      </c>
      <c r="H11957" t="s">
        <v>129</v>
      </c>
      <c r="I11957" t="s">
        <v>74</v>
      </c>
      <c r="J11957" t="s">
        <v>130</v>
      </c>
      <c r="K11957">
        <v>1</v>
      </c>
      <c r="L11957" s="2">
        <v>1700</v>
      </c>
      <c r="M11957">
        <v>25</v>
      </c>
      <c r="N11957" s="2">
        <v>1700</v>
      </c>
      <c r="O11957" s="2">
        <v>425</v>
      </c>
      <c r="P11957" s="2">
        <v>1275</v>
      </c>
      <c r="Q11957" s="2">
        <v>796.65</v>
      </c>
      <c r="R11957" s="2">
        <v>478.35</v>
      </c>
      <c r="S11957" t="s">
        <v>53</v>
      </c>
      <c r="T11957" t="s">
        <v>263</v>
      </c>
      <c r="U11957" t="s">
        <v>91</v>
      </c>
      <c r="V11957" t="s">
        <v>39</v>
      </c>
      <c r="W11957" t="s">
        <v>124</v>
      </c>
      <c r="X11957" t="s">
        <v>97</v>
      </c>
      <c r="Y11957" t="s">
        <v>56</v>
      </c>
      <c r="Z11957" t="s">
        <v>223</v>
      </c>
      <c r="AA11957" t="s">
        <v>68</v>
      </c>
      <c r="AB11957" t="s">
        <v>44</v>
      </c>
    </row>
    <row r="11958" spans="1:28" x14ac:dyDescent="0.25">
      <c r="A11958" t="s">
        <v>17089</v>
      </c>
      <c r="B11958" s="1">
        <v>46251</v>
      </c>
      <c r="C11958" t="s">
        <v>2982</v>
      </c>
      <c r="D11958" t="s">
        <v>2983</v>
      </c>
      <c r="E11958">
        <v>46</v>
      </c>
      <c r="F11958" t="s">
        <v>48</v>
      </c>
      <c r="G11958" t="s">
        <v>141</v>
      </c>
      <c r="H11958" t="s">
        <v>142</v>
      </c>
      <c r="I11958" t="s">
        <v>74</v>
      </c>
      <c r="J11958" t="s">
        <v>143</v>
      </c>
      <c r="K11958">
        <v>3</v>
      </c>
      <c r="L11958" s="2">
        <v>900</v>
      </c>
      <c r="M11958">
        <v>15</v>
      </c>
      <c r="N11958" s="2">
        <v>2700</v>
      </c>
      <c r="O11958" s="2">
        <v>405</v>
      </c>
      <c r="P11958" s="2">
        <v>2295</v>
      </c>
      <c r="Q11958" s="2">
        <v>1299.75</v>
      </c>
      <c r="R11958" s="2">
        <v>995.25</v>
      </c>
      <c r="S11958" t="s">
        <v>53</v>
      </c>
      <c r="T11958" t="s">
        <v>407</v>
      </c>
      <c r="U11958" t="s">
        <v>408</v>
      </c>
      <c r="V11958" t="s">
        <v>39</v>
      </c>
      <c r="W11958" t="s">
        <v>137</v>
      </c>
      <c r="X11958" t="s">
        <v>97</v>
      </c>
      <c r="Y11958" t="s">
        <v>84</v>
      </c>
      <c r="Z11958" t="s">
        <v>43</v>
      </c>
      <c r="AA11958" t="s">
        <v>44</v>
      </c>
      <c r="AB11958" t="s">
        <v>44</v>
      </c>
    </row>
    <row r="11959" spans="1:28" x14ac:dyDescent="0.25">
      <c r="A11959" t="s">
        <v>17090</v>
      </c>
      <c r="B11959" s="1">
        <v>46251</v>
      </c>
      <c r="C11959" t="s">
        <v>1171</v>
      </c>
      <c r="D11959" t="s">
        <v>1172</v>
      </c>
      <c r="E11959">
        <v>21</v>
      </c>
      <c r="F11959" t="s">
        <v>111</v>
      </c>
      <c r="G11959" t="s">
        <v>366</v>
      </c>
      <c r="H11959" t="s">
        <v>367</v>
      </c>
      <c r="I11959" t="s">
        <v>34</v>
      </c>
      <c r="J11959" t="s">
        <v>130</v>
      </c>
      <c r="K11959">
        <v>1</v>
      </c>
      <c r="L11959" s="2">
        <v>14500</v>
      </c>
      <c r="M11959">
        <v>10</v>
      </c>
      <c r="N11959" s="2">
        <v>14500</v>
      </c>
      <c r="O11959" s="2">
        <v>1450</v>
      </c>
      <c r="P11959" s="2">
        <v>13050</v>
      </c>
      <c r="Q11959" s="2">
        <v>7627.98</v>
      </c>
      <c r="R11959" s="2">
        <v>5422.02</v>
      </c>
      <c r="S11959" t="s">
        <v>53</v>
      </c>
      <c r="T11959" t="s">
        <v>222</v>
      </c>
      <c r="U11959" t="s">
        <v>38</v>
      </c>
      <c r="V11959" t="s">
        <v>39</v>
      </c>
      <c r="W11959" t="s">
        <v>66</v>
      </c>
      <c r="X11959" t="s">
        <v>41</v>
      </c>
      <c r="Y11959" t="s">
        <v>56</v>
      </c>
      <c r="Z11959" t="s">
        <v>223</v>
      </c>
      <c r="AA11959" t="s">
        <v>44</v>
      </c>
      <c r="AB11959" t="s">
        <v>44</v>
      </c>
    </row>
    <row r="11960" spans="1:28" x14ac:dyDescent="0.25">
      <c r="A11960" t="s">
        <v>17091</v>
      </c>
      <c r="B11960" s="1">
        <v>46251</v>
      </c>
      <c r="C11960" t="s">
        <v>6837</v>
      </c>
      <c r="D11960" t="s">
        <v>6838</v>
      </c>
      <c r="E11960">
        <v>46</v>
      </c>
      <c r="F11960" t="s">
        <v>111</v>
      </c>
      <c r="G11960" t="s">
        <v>81</v>
      </c>
      <c r="H11960" t="s">
        <v>82</v>
      </c>
      <c r="I11960" t="s">
        <v>51</v>
      </c>
      <c r="J11960" t="s">
        <v>52</v>
      </c>
      <c r="K11960">
        <v>2</v>
      </c>
      <c r="L11960" s="2">
        <v>600</v>
      </c>
      <c r="M11960">
        <v>10</v>
      </c>
      <c r="N11960" s="2">
        <v>1200</v>
      </c>
      <c r="O11960" s="2">
        <v>120</v>
      </c>
      <c r="P11960" s="2">
        <v>1080</v>
      </c>
      <c r="Q11960" s="2">
        <v>646.80999999999995</v>
      </c>
      <c r="R11960" s="2">
        <v>433.19</v>
      </c>
      <c r="S11960" t="s">
        <v>64</v>
      </c>
      <c r="T11960" t="s">
        <v>54</v>
      </c>
      <c r="U11960" t="s">
        <v>55</v>
      </c>
      <c r="V11960" t="s">
        <v>39</v>
      </c>
      <c r="W11960" t="s">
        <v>66</v>
      </c>
      <c r="X11960" t="s">
        <v>41</v>
      </c>
      <c r="Y11960" t="s">
        <v>56</v>
      </c>
      <c r="Z11960" t="s">
        <v>43</v>
      </c>
      <c r="AA11960" t="s">
        <v>44</v>
      </c>
      <c r="AB11960" t="s">
        <v>44</v>
      </c>
    </row>
    <row r="11961" spans="1:28" x14ac:dyDescent="0.25">
      <c r="A11961" t="s">
        <v>17092</v>
      </c>
      <c r="B11961" s="1">
        <v>46251</v>
      </c>
      <c r="C11961" t="s">
        <v>17093</v>
      </c>
      <c r="D11961" t="s">
        <v>17094</v>
      </c>
      <c r="E11961">
        <v>38</v>
      </c>
      <c r="F11961" t="s">
        <v>48</v>
      </c>
      <c r="G11961" t="s">
        <v>280</v>
      </c>
      <c r="H11961" t="s">
        <v>281</v>
      </c>
      <c r="I11961" t="s">
        <v>62</v>
      </c>
      <c r="J11961" t="s">
        <v>190</v>
      </c>
      <c r="K11961">
        <v>2</v>
      </c>
      <c r="L11961" s="2">
        <v>700</v>
      </c>
      <c r="M11961">
        <v>0</v>
      </c>
      <c r="N11961" s="2">
        <v>1400</v>
      </c>
      <c r="O11961" s="2">
        <v>0</v>
      </c>
      <c r="P11961" s="2">
        <v>1400</v>
      </c>
      <c r="Q11961" s="2">
        <v>1145.83</v>
      </c>
      <c r="R11961" s="2">
        <v>254.17</v>
      </c>
      <c r="S11961" t="s">
        <v>53</v>
      </c>
      <c r="T11961" t="s">
        <v>136</v>
      </c>
      <c r="U11961" t="s">
        <v>38</v>
      </c>
      <c r="V11961" t="s">
        <v>39</v>
      </c>
      <c r="W11961" t="s">
        <v>137</v>
      </c>
      <c r="X11961" t="s">
        <v>67</v>
      </c>
      <c r="Y11961" t="s">
        <v>56</v>
      </c>
      <c r="Z11961" t="s">
        <v>43</v>
      </c>
      <c r="AA11961" t="s">
        <v>44</v>
      </c>
      <c r="AB11961" t="s">
        <v>44</v>
      </c>
    </row>
    <row r="11962" spans="1:28" x14ac:dyDescent="0.25">
      <c r="A11962" t="s">
        <v>17095</v>
      </c>
      <c r="B11962" s="1">
        <v>46251</v>
      </c>
      <c r="C11962" t="s">
        <v>5456</v>
      </c>
      <c r="D11962" t="s">
        <v>5457</v>
      </c>
      <c r="E11962">
        <v>43</v>
      </c>
      <c r="F11962" t="s">
        <v>48</v>
      </c>
      <c r="G11962" t="s">
        <v>60</v>
      </c>
      <c r="H11962" t="s">
        <v>61</v>
      </c>
      <c r="I11962" t="s">
        <v>62</v>
      </c>
      <c r="J11962" t="s">
        <v>63</v>
      </c>
      <c r="K11962">
        <v>4</v>
      </c>
      <c r="L11962" s="2">
        <v>3500</v>
      </c>
      <c r="M11962">
        <v>20</v>
      </c>
      <c r="N11962" s="2">
        <v>14000</v>
      </c>
      <c r="O11962" s="2">
        <v>2800</v>
      </c>
      <c r="P11962" s="2">
        <v>11200</v>
      </c>
      <c r="Q11962" s="2">
        <v>6628.32</v>
      </c>
      <c r="R11962" s="2">
        <v>4571.68</v>
      </c>
      <c r="S11962" t="s">
        <v>53</v>
      </c>
      <c r="T11962" t="s">
        <v>163</v>
      </c>
      <c r="U11962" t="s">
        <v>164</v>
      </c>
      <c r="V11962" t="s">
        <v>39</v>
      </c>
      <c r="W11962" t="s">
        <v>137</v>
      </c>
      <c r="X11962" t="s">
        <v>41</v>
      </c>
      <c r="Y11962" t="s">
        <v>56</v>
      </c>
      <c r="Z11962" t="s">
        <v>43</v>
      </c>
      <c r="AA11962" t="s">
        <v>44</v>
      </c>
      <c r="AB11962" t="s">
        <v>44</v>
      </c>
    </row>
    <row r="11963" spans="1:28" x14ac:dyDescent="0.25">
      <c r="A11963" t="s">
        <v>17096</v>
      </c>
      <c r="B11963" s="1">
        <v>46251</v>
      </c>
      <c r="C11963" t="s">
        <v>7394</v>
      </c>
      <c r="D11963" t="s">
        <v>7395</v>
      </c>
      <c r="E11963">
        <v>22</v>
      </c>
      <c r="F11963" t="s">
        <v>48</v>
      </c>
      <c r="G11963" t="s">
        <v>119</v>
      </c>
      <c r="H11963" t="s">
        <v>120</v>
      </c>
      <c r="I11963" t="s">
        <v>62</v>
      </c>
      <c r="J11963" t="s">
        <v>121</v>
      </c>
      <c r="K11963">
        <v>2</v>
      </c>
      <c r="L11963" s="2">
        <v>4800</v>
      </c>
      <c r="M11963">
        <v>30</v>
      </c>
      <c r="N11963" s="2">
        <v>9600</v>
      </c>
      <c r="O11963" s="2">
        <v>2880</v>
      </c>
      <c r="P11963" s="2">
        <v>6720</v>
      </c>
      <c r="Q11963" s="2">
        <v>3859.99</v>
      </c>
      <c r="R11963" s="2">
        <v>2860.01</v>
      </c>
      <c r="S11963" t="s">
        <v>53</v>
      </c>
      <c r="T11963" t="s">
        <v>96</v>
      </c>
      <c r="U11963" t="s">
        <v>96</v>
      </c>
      <c r="V11963" t="s">
        <v>39</v>
      </c>
      <c r="W11963" t="s">
        <v>66</v>
      </c>
      <c r="X11963" t="s">
        <v>97</v>
      </c>
      <c r="Y11963" t="s">
        <v>56</v>
      </c>
      <c r="Z11963" t="s">
        <v>43</v>
      </c>
      <c r="AA11963" t="s">
        <v>44</v>
      </c>
      <c r="AB11963" t="s">
        <v>44</v>
      </c>
    </row>
    <row r="11964" spans="1:28" x14ac:dyDescent="0.25">
      <c r="A11964" t="s">
        <v>17097</v>
      </c>
      <c r="B11964" s="1">
        <v>46251</v>
      </c>
      <c r="C11964" t="s">
        <v>4007</v>
      </c>
      <c r="D11964" t="s">
        <v>4008</v>
      </c>
      <c r="E11964">
        <v>42</v>
      </c>
      <c r="F11964" t="s">
        <v>48</v>
      </c>
      <c r="G11964" t="s">
        <v>207</v>
      </c>
      <c r="H11964" t="s">
        <v>208</v>
      </c>
      <c r="I11964" t="s">
        <v>34</v>
      </c>
      <c r="J11964" t="s">
        <v>143</v>
      </c>
      <c r="K11964">
        <v>4</v>
      </c>
      <c r="L11964" s="2">
        <v>18000</v>
      </c>
      <c r="M11964">
        <v>10</v>
      </c>
      <c r="N11964" s="2">
        <v>72000</v>
      </c>
      <c r="O11964" s="2">
        <v>7200</v>
      </c>
      <c r="P11964" s="2">
        <v>64800</v>
      </c>
      <c r="Q11964" s="2">
        <v>36188.080000000002</v>
      </c>
      <c r="R11964" s="2">
        <v>28611.919999999998</v>
      </c>
      <c r="S11964" t="s">
        <v>53</v>
      </c>
      <c r="T11964" t="s">
        <v>398</v>
      </c>
      <c r="U11964" t="s">
        <v>399</v>
      </c>
      <c r="V11964" t="s">
        <v>39</v>
      </c>
      <c r="W11964" t="s">
        <v>124</v>
      </c>
      <c r="X11964" t="s">
        <v>67</v>
      </c>
      <c r="Y11964" t="s">
        <v>56</v>
      </c>
      <c r="Z11964" t="s">
        <v>43</v>
      </c>
      <c r="AA11964" t="s">
        <v>44</v>
      </c>
      <c r="AB11964" t="s">
        <v>44</v>
      </c>
    </row>
    <row r="11965" spans="1:28" x14ac:dyDescent="0.25">
      <c r="A11965" t="s">
        <v>17098</v>
      </c>
      <c r="B11965" s="1">
        <v>46251</v>
      </c>
      <c r="C11965" t="s">
        <v>4574</v>
      </c>
      <c r="D11965" t="s">
        <v>4575</v>
      </c>
      <c r="E11965">
        <v>33</v>
      </c>
      <c r="F11965" t="s">
        <v>111</v>
      </c>
      <c r="G11965" t="s">
        <v>207</v>
      </c>
      <c r="H11965" t="s">
        <v>208</v>
      </c>
      <c r="I11965" t="s">
        <v>34</v>
      </c>
      <c r="J11965" t="s">
        <v>143</v>
      </c>
      <c r="K11965">
        <v>3</v>
      </c>
      <c r="L11965" s="2">
        <v>18000</v>
      </c>
      <c r="M11965">
        <v>5</v>
      </c>
      <c r="N11965" s="2">
        <v>54000</v>
      </c>
      <c r="O11965" s="2">
        <v>2700</v>
      </c>
      <c r="P11965" s="2">
        <v>51300</v>
      </c>
      <c r="Q11965" s="2">
        <v>41107.910000000003</v>
      </c>
      <c r="R11965" s="2">
        <v>10192.09</v>
      </c>
      <c r="S11965" t="s">
        <v>53</v>
      </c>
      <c r="T11965" t="s">
        <v>105</v>
      </c>
      <c r="U11965" t="s">
        <v>106</v>
      </c>
      <c r="V11965" t="s">
        <v>39</v>
      </c>
      <c r="W11965" t="s">
        <v>92</v>
      </c>
      <c r="X11965" t="s">
        <v>97</v>
      </c>
      <c r="Y11965" t="s">
        <v>56</v>
      </c>
      <c r="Z11965" t="s">
        <v>43</v>
      </c>
      <c r="AA11965" t="s">
        <v>44</v>
      </c>
      <c r="AB11965" t="s">
        <v>44</v>
      </c>
    </row>
    <row r="11966" spans="1:28" x14ac:dyDescent="0.25">
      <c r="A11966" t="s">
        <v>17099</v>
      </c>
      <c r="B11966" s="1">
        <v>46251</v>
      </c>
      <c r="C11966" t="s">
        <v>3379</v>
      </c>
      <c r="D11966" t="s">
        <v>3380</v>
      </c>
      <c r="E11966">
        <v>52</v>
      </c>
      <c r="F11966" t="s">
        <v>111</v>
      </c>
      <c r="G11966" t="s">
        <v>318</v>
      </c>
      <c r="H11966" t="s">
        <v>319</v>
      </c>
      <c r="I11966" t="s">
        <v>34</v>
      </c>
      <c r="J11966" t="s">
        <v>190</v>
      </c>
      <c r="K11966">
        <v>4</v>
      </c>
      <c r="L11966" s="2">
        <v>2500</v>
      </c>
      <c r="M11966">
        <v>10</v>
      </c>
      <c r="N11966" s="2">
        <v>10000</v>
      </c>
      <c r="O11966" s="2">
        <v>1000</v>
      </c>
      <c r="P11966" s="2">
        <v>9000</v>
      </c>
      <c r="Q11966" s="2">
        <v>5406.4</v>
      </c>
      <c r="R11966" s="2">
        <v>3593.6</v>
      </c>
      <c r="S11966" t="s">
        <v>64</v>
      </c>
      <c r="T11966" t="s">
        <v>178</v>
      </c>
      <c r="U11966" t="s">
        <v>154</v>
      </c>
      <c r="V11966" t="s">
        <v>39</v>
      </c>
      <c r="W11966" t="s">
        <v>124</v>
      </c>
      <c r="X11966" t="s">
        <v>41</v>
      </c>
      <c r="Y11966" t="s">
        <v>56</v>
      </c>
      <c r="Z11966" t="s">
        <v>43</v>
      </c>
      <c r="AA11966" t="s">
        <v>44</v>
      </c>
      <c r="AB11966" t="s">
        <v>44</v>
      </c>
    </row>
    <row r="11967" spans="1:28" x14ac:dyDescent="0.25">
      <c r="A11967" t="s">
        <v>17100</v>
      </c>
      <c r="B11967" s="1">
        <v>46251</v>
      </c>
      <c r="C11967" t="s">
        <v>3801</v>
      </c>
      <c r="D11967" t="s">
        <v>3802</v>
      </c>
      <c r="E11967">
        <v>47</v>
      </c>
      <c r="F11967" t="s">
        <v>48</v>
      </c>
      <c r="G11967" t="s">
        <v>217</v>
      </c>
      <c r="H11967" t="s">
        <v>218</v>
      </c>
      <c r="I11967" t="s">
        <v>34</v>
      </c>
      <c r="J11967" t="s">
        <v>130</v>
      </c>
      <c r="K11967">
        <v>3</v>
      </c>
      <c r="L11967" s="2">
        <v>28000</v>
      </c>
      <c r="M11967">
        <v>0</v>
      </c>
      <c r="N11967" s="2">
        <v>84000</v>
      </c>
      <c r="O11967" s="2">
        <v>0</v>
      </c>
      <c r="P11967" s="2">
        <v>84000</v>
      </c>
      <c r="Q11967" s="2">
        <v>61355.21</v>
      </c>
      <c r="R11967" s="2">
        <v>22644.79</v>
      </c>
      <c r="S11967" t="s">
        <v>64</v>
      </c>
      <c r="T11967" t="s">
        <v>114</v>
      </c>
      <c r="U11967" t="s">
        <v>115</v>
      </c>
      <c r="V11967" t="s">
        <v>39</v>
      </c>
      <c r="W11967" t="s">
        <v>66</v>
      </c>
      <c r="X11967" t="s">
        <v>97</v>
      </c>
      <c r="Y11967" t="s">
        <v>42</v>
      </c>
      <c r="Z11967" t="s">
        <v>43</v>
      </c>
      <c r="AA11967" t="s">
        <v>44</v>
      </c>
      <c r="AB11967" t="s">
        <v>44</v>
      </c>
    </row>
    <row r="11968" spans="1:28" x14ac:dyDescent="0.25">
      <c r="A11968" t="s">
        <v>17101</v>
      </c>
      <c r="B11968" s="1">
        <v>46251</v>
      </c>
      <c r="C11968" t="s">
        <v>8986</v>
      </c>
      <c r="D11968" t="s">
        <v>8987</v>
      </c>
      <c r="E11968">
        <v>38</v>
      </c>
      <c r="F11968" t="s">
        <v>111</v>
      </c>
      <c r="G11968" t="s">
        <v>238</v>
      </c>
      <c r="H11968" t="s">
        <v>239</v>
      </c>
      <c r="I11968" t="s">
        <v>62</v>
      </c>
      <c r="J11968" t="s">
        <v>63</v>
      </c>
      <c r="K11968">
        <v>1</v>
      </c>
      <c r="L11968" s="2">
        <v>6500</v>
      </c>
      <c r="M11968">
        <v>20</v>
      </c>
      <c r="N11968" s="2">
        <v>6500</v>
      </c>
      <c r="O11968" s="2">
        <v>1300</v>
      </c>
      <c r="P11968" s="2">
        <v>5200</v>
      </c>
      <c r="Q11968" s="2">
        <v>2978.63</v>
      </c>
      <c r="R11968" s="2">
        <v>2221.37</v>
      </c>
      <c r="S11968" t="s">
        <v>53</v>
      </c>
      <c r="T11968" t="s">
        <v>290</v>
      </c>
      <c r="U11968" t="s">
        <v>291</v>
      </c>
      <c r="V11968" t="s">
        <v>39</v>
      </c>
      <c r="W11968" t="s">
        <v>40</v>
      </c>
      <c r="X11968" t="s">
        <v>67</v>
      </c>
      <c r="Y11968" t="s">
        <v>56</v>
      </c>
      <c r="Z11968" t="s">
        <v>43</v>
      </c>
      <c r="AA11968" t="s">
        <v>44</v>
      </c>
      <c r="AB11968" t="s">
        <v>44</v>
      </c>
    </row>
    <row r="11969" spans="1:28" x14ac:dyDescent="0.25">
      <c r="A11969" t="s">
        <v>17102</v>
      </c>
      <c r="B11969" s="1">
        <v>46251</v>
      </c>
      <c r="C11969" t="s">
        <v>2180</v>
      </c>
      <c r="D11969" t="s">
        <v>2181</v>
      </c>
      <c r="E11969">
        <v>35</v>
      </c>
      <c r="F11969" t="s">
        <v>111</v>
      </c>
      <c r="G11969" t="s">
        <v>168</v>
      </c>
      <c r="H11969" t="s">
        <v>169</v>
      </c>
      <c r="I11969" t="s">
        <v>62</v>
      </c>
      <c r="J11969" t="s">
        <v>143</v>
      </c>
      <c r="K11969">
        <v>4</v>
      </c>
      <c r="L11969" s="2">
        <v>1800</v>
      </c>
      <c r="M11969">
        <v>15</v>
      </c>
      <c r="N11969" s="2">
        <v>7200</v>
      </c>
      <c r="O11969" s="2">
        <v>1080</v>
      </c>
      <c r="P11969" s="2">
        <v>6120</v>
      </c>
      <c r="Q11969" s="2">
        <v>3662.45</v>
      </c>
      <c r="R11969" s="2">
        <v>2457.5500000000002</v>
      </c>
      <c r="S11969" t="s">
        <v>53</v>
      </c>
      <c r="T11969" t="s">
        <v>65</v>
      </c>
      <c r="U11969" t="s">
        <v>65</v>
      </c>
      <c r="V11969" t="s">
        <v>39</v>
      </c>
      <c r="W11969" t="s">
        <v>92</v>
      </c>
      <c r="X11969" t="s">
        <v>97</v>
      </c>
      <c r="Y11969" t="s">
        <v>56</v>
      </c>
      <c r="Z11969" t="s">
        <v>43</v>
      </c>
      <c r="AA11969" t="s">
        <v>44</v>
      </c>
      <c r="AB11969" t="s">
        <v>44</v>
      </c>
    </row>
    <row r="11970" spans="1:28" x14ac:dyDescent="0.25">
      <c r="A11970" t="s">
        <v>17103</v>
      </c>
      <c r="B11970" s="1">
        <v>46251</v>
      </c>
      <c r="C11970" t="s">
        <v>1985</v>
      </c>
      <c r="D11970" t="s">
        <v>1986</v>
      </c>
      <c r="E11970">
        <v>58</v>
      </c>
      <c r="F11970" t="s">
        <v>48</v>
      </c>
      <c r="G11970" t="s">
        <v>49</v>
      </c>
      <c r="H11970" t="s">
        <v>50</v>
      </c>
      <c r="I11970" t="s">
        <v>51</v>
      </c>
      <c r="J11970" t="s">
        <v>52</v>
      </c>
      <c r="K11970">
        <v>2</v>
      </c>
      <c r="L11970" s="2">
        <v>500</v>
      </c>
      <c r="M11970">
        <v>10</v>
      </c>
      <c r="N11970" s="2">
        <v>1000</v>
      </c>
      <c r="O11970" s="2">
        <v>100</v>
      </c>
      <c r="P11970" s="2">
        <v>900</v>
      </c>
      <c r="Q11970" s="2">
        <v>526.80999999999995</v>
      </c>
      <c r="R11970" s="2">
        <v>373.19</v>
      </c>
      <c r="S11970" t="s">
        <v>64</v>
      </c>
      <c r="T11970" t="s">
        <v>407</v>
      </c>
      <c r="U11970" t="s">
        <v>408</v>
      </c>
      <c r="V11970" t="s">
        <v>39</v>
      </c>
      <c r="W11970" t="s">
        <v>92</v>
      </c>
      <c r="X11970" t="s">
        <v>97</v>
      </c>
      <c r="Y11970" t="s">
        <v>56</v>
      </c>
      <c r="Z11970" t="s">
        <v>43</v>
      </c>
      <c r="AA11970" t="s">
        <v>44</v>
      </c>
      <c r="AB11970" t="s">
        <v>44</v>
      </c>
    </row>
    <row r="11971" spans="1:28" x14ac:dyDescent="0.25">
      <c r="A11971" t="s">
        <v>17104</v>
      </c>
      <c r="B11971" s="1">
        <v>46252</v>
      </c>
      <c r="C11971" t="s">
        <v>4507</v>
      </c>
      <c r="D11971" t="s">
        <v>4508</v>
      </c>
      <c r="E11971">
        <v>26</v>
      </c>
      <c r="F11971" t="s">
        <v>31</v>
      </c>
      <c r="G11971" t="s">
        <v>285</v>
      </c>
      <c r="H11971" t="s">
        <v>286</v>
      </c>
      <c r="I11971" t="s">
        <v>34</v>
      </c>
      <c r="J11971" t="s">
        <v>121</v>
      </c>
      <c r="K11971">
        <v>1</v>
      </c>
      <c r="L11971" s="2">
        <v>3200</v>
      </c>
      <c r="M11971">
        <v>10</v>
      </c>
      <c r="N11971" s="2">
        <v>3200</v>
      </c>
      <c r="O11971" s="2">
        <v>320</v>
      </c>
      <c r="P11971" s="2">
        <v>2880</v>
      </c>
      <c r="Q11971" s="2">
        <v>1615.6</v>
      </c>
      <c r="R11971" s="2">
        <v>1264.4000000000001</v>
      </c>
      <c r="S11971" t="s">
        <v>53</v>
      </c>
      <c r="T11971" t="s">
        <v>578</v>
      </c>
      <c r="U11971" t="s">
        <v>579</v>
      </c>
      <c r="V11971" t="s">
        <v>39</v>
      </c>
      <c r="W11971" t="s">
        <v>124</v>
      </c>
      <c r="X11971" t="s">
        <v>97</v>
      </c>
      <c r="Y11971" t="s">
        <v>56</v>
      </c>
      <c r="Z11971" t="s">
        <v>43</v>
      </c>
      <c r="AA11971" t="s">
        <v>44</v>
      </c>
      <c r="AB11971" t="s">
        <v>44</v>
      </c>
    </row>
    <row r="11972" spans="1:28" x14ac:dyDescent="0.25">
      <c r="A11972" t="s">
        <v>17105</v>
      </c>
      <c r="B11972" s="1">
        <v>46252</v>
      </c>
      <c r="C11972" t="s">
        <v>146</v>
      </c>
      <c r="D11972" t="s">
        <v>147</v>
      </c>
      <c r="E11972">
        <v>19</v>
      </c>
      <c r="F11972" t="s">
        <v>48</v>
      </c>
      <c r="G11972" t="s">
        <v>387</v>
      </c>
      <c r="H11972" t="s">
        <v>388</v>
      </c>
      <c r="I11972" t="s">
        <v>74</v>
      </c>
      <c r="J11972" t="s">
        <v>75</v>
      </c>
      <c r="K11972">
        <v>2</v>
      </c>
      <c r="L11972" s="2">
        <v>3200</v>
      </c>
      <c r="M11972">
        <v>20</v>
      </c>
      <c r="N11972" s="2">
        <v>6400</v>
      </c>
      <c r="O11972" s="2">
        <v>1280</v>
      </c>
      <c r="P11972" s="2">
        <v>5120</v>
      </c>
      <c r="Q11972" s="2">
        <v>2908.43</v>
      </c>
      <c r="R11972" s="2">
        <v>2211.5700000000002</v>
      </c>
      <c r="S11972" t="s">
        <v>64</v>
      </c>
      <c r="T11972" t="s">
        <v>122</v>
      </c>
      <c r="U11972" t="s">
        <v>123</v>
      </c>
      <c r="V11972" t="s">
        <v>39</v>
      </c>
      <c r="W11972" t="s">
        <v>83</v>
      </c>
      <c r="X11972" t="s">
        <v>41</v>
      </c>
      <c r="Y11972" t="s">
        <v>42</v>
      </c>
      <c r="Z11972" t="s">
        <v>43</v>
      </c>
      <c r="AA11972" t="s">
        <v>44</v>
      </c>
      <c r="AB11972" t="s">
        <v>44</v>
      </c>
    </row>
    <row r="11973" spans="1:28" x14ac:dyDescent="0.25">
      <c r="A11973" t="s">
        <v>17106</v>
      </c>
      <c r="B11973" s="1">
        <v>46252</v>
      </c>
      <c r="C11973" t="s">
        <v>5661</v>
      </c>
      <c r="D11973" t="s">
        <v>5662</v>
      </c>
      <c r="E11973">
        <v>44</v>
      </c>
      <c r="F11973" t="s">
        <v>48</v>
      </c>
      <c r="G11973" t="s">
        <v>217</v>
      </c>
      <c r="H11973" t="s">
        <v>218</v>
      </c>
      <c r="I11973" t="s">
        <v>34</v>
      </c>
      <c r="J11973" t="s">
        <v>130</v>
      </c>
      <c r="K11973">
        <v>6</v>
      </c>
      <c r="L11973" s="2">
        <v>28000</v>
      </c>
      <c r="M11973">
        <v>0</v>
      </c>
      <c r="N11973" s="2">
        <v>168000</v>
      </c>
      <c r="O11973" s="2">
        <v>0</v>
      </c>
      <c r="P11973" s="2">
        <v>168000</v>
      </c>
      <c r="Q11973" s="2">
        <v>106726.62</v>
      </c>
      <c r="R11973" s="2">
        <v>61273.38</v>
      </c>
      <c r="S11973" t="s">
        <v>64</v>
      </c>
      <c r="T11973" t="s">
        <v>407</v>
      </c>
      <c r="U11973" t="s">
        <v>408</v>
      </c>
      <c r="V11973" t="s">
        <v>39</v>
      </c>
      <c r="W11973" t="s">
        <v>92</v>
      </c>
      <c r="X11973" t="s">
        <v>97</v>
      </c>
      <c r="Y11973" t="s">
        <v>56</v>
      </c>
      <c r="Z11973" t="s">
        <v>107</v>
      </c>
      <c r="AA11973" t="s">
        <v>44</v>
      </c>
      <c r="AB11973" t="s">
        <v>44</v>
      </c>
    </row>
    <row r="11974" spans="1:28" x14ac:dyDescent="0.25">
      <c r="A11974" t="s">
        <v>17107</v>
      </c>
      <c r="B11974" s="1">
        <v>46252</v>
      </c>
      <c r="C11974" t="s">
        <v>9488</v>
      </c>
      <c r="D11974" t="s">
        <v>9489</v>
      </c>
      <c r="E11974">
        <v>58</v>
      </c>
      <c r="F11974" t="s">
        <v>111</v>
      </c>
      <c r="G11974" t="s">
        <v>158</v>
      </c>
      <c r="H11974" t="s">
        <v>159</v>
      </c>
      <c r="I11974" t="s">
        <v>51</v>
      </c>
      <c r="J11974" t="s">
        <v>52</v>
      </c>
      <c r="K11974">
        <v>1</v>
      </c>
      <c r="L11974" s="2">
        <v>650</v>
      </c>
      <c r="M11974">
        <v>0</v>
      </c>
      <c r="N11974" s="2">
        <v>650</v>
      </c>
      <c r="O11974" s="2">
        <v>0</v>
      </c>
      <c r="P11974" s="2">
        <v>650</v>
      </c>
      <c r="Q11974" s="2">
        <v>502.93</v>
      </c>
      <c r="R11974" s="2">
        <v>147.07</v>
      </c>
      <c r="S11974" t="s">
        <v>36</v>
      </c>
      <c r="T11974" t="s">
        <v>96</v>
      </c>
      <c r="U11974" t="s">
        <v>96</v>
      </c>
      <c r="V11974" t="s">
        <v>39</v>
      </c>
      <c r="W11974" t="s">
        <v>66</v>
      </c>
      <c r="X11974" t="s">
        <v>67</v>
      </c>
      <c r="Y11974" t="s">
        <v>84</v>
      </c>
      <c r="Z11974" t="s">
        <v>43</v>
      </c>
      <c r="AA11974" t="s">
        <v>44</v>
      </c>
      <c r="AB11974" t="s">
        <v>68</v>
      </c>
    </row>
    <row r="11975" spans="1:28" x14ac:dyDescent="0.25">
      <c r="A11975" t="s">
        <v>17108</v>
      </c>
      <c r="B11975" s="1">
        <v>46252</v>
      </c>
      <c r="C11975" t="s">
        <v>3687</v>
      </c>
      <c r="D11975" t="s">
        <v>3688</v>
      </c>
      <c r="E11975">
        <v>23</v>
      </c>
      <c r="F11975" t="s">
        <v>31</v>
      </c>
      <c r="G11975" t="s">
        <v>561</v>
      </c>
      <c r="H11975" t="s">
        <v>562</v>
      </c>
      <c r="I11975" t="s">
        <v>34</v>
      </c>
      <c r="J11975" t="s">
        <v>143</v>
      </c>
      <c r="K11975">
        <v>2</v>
      </c>
      <c r="L11975" s="2">
        <v>900</v>
      </c>
      <c r="M11975">
        <v>0</v>
      </c>
      <c r="N11975" s="2">
        <v>1800</v>
      </c>
      <c r="O11975" s="2">
        <v>0</v>
      </c>
      <c r="P11975" s="2">
        <v>1800</v>
      </c>
      <c r="Q11975" s="2">
        <v>1325.4</v>
      </c>
      <c r="R11975" s="2">
        <v>474.6</v>
      </c>
      <c r="S11975" t="s">
        <v>53</v>
      </c>
      <c r="T11975" t="s">
        <v>407</v>
      </c>
      <c r="U11975" t="s">
        <v>408</v>
      </c>
      <c r="V11975" t="s">
        <v>39</v>
      </c>
      <c r="W11975" t="s">
        <v>124</v>
      </c>
      <c r="X11975" t="s">
        <v>97</v>
      </c>
      <c r="Y11975" t="s">
        <v>56</v>
      </c>
      <c r="Z11975" t="s">
        <v>43</v>
      </c>
      <c r="AA11975" t="s">
        <v>44</v>
      </c>
      <c r="AB11975" t="s">
        <v>44</v>
      </c>
    </row>
    <row r="11976" spans="1:28" x14ac:dyDescent="0.25">
      <c r="A11976" t="s">
        <v>17109</v>
      </c>
      <c r="B11976" s="1">
        <v>46252</v>
      </c>
      <c r="C11976" t="s">
        <v>1879</v>
      </c>
      <c r="D11976" t="s">
        <v>1880</v>
      </c>
      <c r="E11976">
        <v>42</v>
      </c>
      <c r="F11976" t="s">
        <v>48</v>
      </c>
      <c r="G11976" t="s">
        <v>202</v>
      </c>
      <c r="H11976" t="s">
        <v>203</v>
      </c>
      <c r="I11976" t="s">
        <v>103</v>
      </c>
      <c r="J11976" t="s">
        <v>104</v>
      </c>
      <c r="K11976">
        <v>1</v>
      </c>
      <c r="L11976" s="2">
        <v>550</v>
      </c>
      <c r="M11976">
        <v>5</v>
      </c>
      <c r="N11976" s="2">
        <v>550</v>
      </c>
      <c r="O11976" s="2">
        <v>27.5</v>
      </c>
      <c r="P11976" s="2">
        <v>522.5</v>
      </c>
      <c r="Q11976" s="2">
        <v>342.81</v>
      </c>
      <c r="R11976" s="2">
        <v>179.69</v>
      </c>
      <c r="S11976" t="s">
        <v>36</v>
      </c>
      <c r="T11976" t="s">
        <v>578</v>
      </c>
      <c r="U11976" t="s">
        <v>579</v>
      </c>
      <c r="V11976" t="s">
        <v>39</v>
      </c>
      <c r="W11976" t="s">
        <v>92</v>
      </c>
      <c r="X11976" t="s">
        <v>97</v>
      </c>
      <c r="Y11976" t="s">
        <v>56</v>
      </c>
      <c r="Z11976" t="s">
        <v>43</v>
      </c>
      <c r="AA11976" t="s">
        <v>44</v>
      </c>
      <c r="AB11976" t="s">
        <v>44</v>
      </c>
    </row>
    <row r="11977" spans="1:28" x14ac:dyDescent="0.25">
      <c r="A11977" t="s">
        <v>17110</v>
      </c>
      <c r="B11977" s="1">
        <v>46252</v>
      </c>
      <c r="C11977" t="s">
        <v>5885</v>
      </c>
      <c r="D11977" t="s">
        <v>5886</v>
      </c>
      <c r="E11977">
        <v>24</v>
      </c>
      <c r="F11977" t="s">
        <v>48</v>
      </c>
      <c r="G11977" t="s">
        <v>176</v>
      </c>
      <c r="H11977" t="s">
        <v>177</v>
      </c>
      <c r="I11977" t="s">
        <v>34</v>
      </c>
      <c r="J11977" t="s">
        <v>35</v>
      </c>
      <c r="K11977">
        <v>2</v>
      </c>
      <c r="L11977" s="2">
        <v>6500</v>
      </c>
      <c r="M11977">
        <v>25</v>
      </c>
      <c r="N11977" s="2">
        <v>13000</v>
      </c>
      <c r="O11977" s="2">
        <v>3250</v>
      </c>
      <c r="P11977" s="2">
        <v>9750</v>
      </c>
      <c r="Q11977" s="2">
        <v>5686.46</v>
      </c>
      <c r="R11977" s="2">
        <v>4063.54</v>
      </c>
      <c r="S11977" t="s">
        <v>36</v>
      </c>
      <c r="T11977" t="s">
        <v>54</v>
      </c>
      <c r="U11977" t="s">
        <v>55</v>
      </c>
      <c r="V11977" t="s">
        <v>39</v>
      </c>
      <c r="W11977" t="s">
        <v>66</v>
      </c>
      <c r="X11977" t="s">
        <v>67</v>
      </c>
      <c r="Y11977" t="s">
        <v>56</v>
      </c>
      <c r="Z11977" t="s">
        <v>43</v>
      </c>
      <c r="AA11977" t="s">
        <v>68</v>
      </c>
      <c r="AB11977" t="s">
        <v>44</v>
      </c>
    </row>
    <row r="11978" spans="1:28" x14ac:dyDescent="0.25">
      <c r="A11978" t="s">
        <v>17111</v>
      </c>
      <c r="B11978" s="1">
        <v>46252</v>
      </c>
      <c r="C11978" t="s">
        <v>4285</v>
      </c>
      <c r="D11978" t="s">
        <v>4286</v>
      </c>
      <c r="E11978">
        <v>53</v>
      </c>
      <c r="F11978" t="s">
        <v>48</v>
      </c>
      <c r="G11978" t="s">
        <v>134</v>
      </c>
      <c r="H11978" t="s">
        <v>135</v>
      </c>
      <c r="I11978" t="s">
        <v>62</v>
      </c>
      <c r="J11978" t="s">
        <v>130</v>
      </c>
      <c r="K11978">
        <v>3</v>
      </c>
      <c r="L11978" s="2">
        <v>8500</v>
      </c>
      <c r="M11978">
        <v>0</v>
      </c>
      <c r="N11978" s="2">
        <v>25500</v>
      </c>
      <c r="O11978" s="2">
        <v>0</v>
      </c>
      <c r="P11978" s="2">
        <v>25500</v>
      </c>
      <c r="Q11978" s="2">
        <v>20237.03</v>
      </c>
      <c r="R11978" s="2">
        <v>5262.97</v>
      </c>
      <c r="S11978" t="s">
        <v>53</v>
      </c>
      <c r="T11978" t="s">
        <v>578</v>
      </c>
      <c r="U11978" t="s">
        <v>579</v>
      </c>
      <c r="V11978" t="s">
        <v>39</v>
      </c>
      <c r="W11978" t="s">
        <v>92</v>
      </c>
      <c r="X11978" t="s">
        <v>41</v>
      </c>
      <c r="Y11978" t="s">
        <v>56</v>
      </c>
      <c r="Z11978" t="s">
        <v>43</v>
      </c>
      <c r="AA11978" t="s">
        <v>44</v>
      </c>
      <c r="AB11978" t="s">
        <v>44</v>
      </c>
    </row>
    <row r="11979" spans="1:28" x14ac:dyDescent="0.25">
      <c r="A11979" t="s">
        <v>17112</v>
      </c>
      <c r="B11979" s="1">
        <v>46252</v>
      </c>
      <c r="C11979" t="s">
        <v>1113</v>
      </c>
      <c r="D11979" t="s">
        <v>1114</v>
      </c>
      <c r="E11979">
        <v>34</v>
      </c>
      <c r="F11979" t="s">
        <v>111</v>
      </c>
      <c r="G11979" t="s">
        <v>72</v>
      </c>
      <c r="H11979" t="s">
        <v>73</v>
      </c>
      <c r="I11979" t="s">
        <v>74</v>
      </c>
      <c r="J11979" t="s">
        <v>75</v>
      </c>
      <c r="K11979">
        <v>2</v>
      </c>
      <c r="L11979" s="2">
        <v>2200</v>
      </c>
      <c r="M11979">
        <v>15</v>
      </c>
      <c r="N11979" s="2">
        <v>4400</v>
      </c>
      <c r="O11979" s="2">
        <v>660</v>
      </c>
      <c r="P11979" s="2">
        <v>3740</v>
      </c>
      <c r="Q11979" s="2">
        <v>2857.79</v>
      </c>
      <c r="R11979" s="2">
        <v>882.21</v>
      </c>
      <c r="S11979" t="s">
        <v>53</v>
      </c>
      <c r="T11979" t="s">
        <v>578</v>
      </c>
      <c r="U11979" t="s">
        <v>579</v>
      </c>
      <c r="V11979" t="s">
        <v>39</v>
      </c>
      <c r="W11979" t="s">
        <v>40</v>
      </c>
      <c r="X11979" t="s">
        <v>97</v>
      </c>
      <c r="Y11979" t="s">
        <v>84</v>
      </c>
      <c r="Z11979" t="s">
        <v>43</v>
      </c>
      <c r="AA11979" t="s">
        <v>44</v>
      </c>
      <c r="AB11979" t="s">
        <v>44</v>
      </c>
    </row>
    <row r="11980" spans="1:28" x14ac:dyDescent="0.25">
      <c r="A11980" t="s">
        <v>17113</v>
      </c>
      <c r="B11980" s="1">
        <v>46253</v>
      </c>
      <c r="C11980" t="s">
        <v>1171</v>
      </c>
      <c r="D11980" t="s">
        <v>1172</v>
      </c>
      <c r="E11980">
        <v>51</v>
      </c>
      <c r="F11980" t="s">
        <v>48</v>
      </c>
      <c r="G11980" t="s">
        <v>298</v>
      </c>
      <c r="H11980" t="s">
        <v>299</v>
      </c>
      <c r="I11980" t="s">
        <v>103</v>
      </c>
      <c r="J11980" t="s">
        <v>104</v>
      </c>
      <c r="K11980">
        <v>1</v>
      </c>
      <c r="L11980" s="2">
        <v>700</v>
      </c>
      <c r="M11980">
        <v>25</v>
      </c>
      <c r="N11980" s="2">
        <v>700</v>
      </c>
      <c r="O11980" s="2">
        <v>175</v>
      </c>
      <c r="P11980" s="2">
        <v>525</v>
      </c>
      <c r="Q11980" s="2">
        <v>339.23</v>
      </c>
      <c r="R11980" s="2">
        <v>185.77</v>
      </c>
      <c r="S11980" t="s">
        <v>36</v>
      </c>
      <c r="T11980" t="s">
        <v>407</v>
      </c>
      <c r="U11980" t="s">
        <v>408</v>
      </c>
      <c r="V11980" t="s">
        <v>39</v>
      </c>
      <c r="W11980" t="s">
        <v>40</v>
      </c>
      <c r="X11980" t="s">
        <v>97</v>
      </c>
      <c r="Y11980" t="s">
        <v>56</v>
      </c>
      <c r="Z11980" t="s">
        <v>43</v>
      </c>
      <c r="AA11980" t="s">
        <v>68</v>
      </c>
      <c r="AB11980" t="s">
        <v>44</v>
      </c>
    </row>
    <row r="11981" spans="1:28" x14ac:dyDescent="0.25">
      <c r="A11981" t="s">
        <v>17114</v>
      </c>
      <c r="B11981" s="1">
        <v>46253</v>
      </c>
      <c r="C11981" t="s">
        <v>8605</v>
      </c>
      <c r="D11981" t="s">
        <v>8606</v>
      </c>
      <c r="E11981">
        <v>57</v>
      </c>
      <c r="F11981" t="s">
        <v>31</v>
      </c>
      <c r="G11981" t="s">
        <v>238</v>
      </c>
      <c r="H11981" t="s">
        <v>239</v>
      </c>
      <c r="I11981" t="s">
        <v>62</v>
      </c>
      <c r="J11981" t="s">
        <v>63</v>
      </c>
      <c r="K11981">
        <v>1</v>
      </c>
      <c r="L11981" s="2">
        <v>6500</v>
      </c>
      <c r="M11981">
        <v>15</v>
      </c>
      <c r="N11981" s="2">
        <v>6500</v>
      </c>
      <c r="O11981" s="2">
        <v>975</v>
      </c>
      <c r="P11981" s="2">
        <v>5525</v>
      </c>
      <c r="Q11981" s="2">
        <v>3365.48</v>
      </c>
      <c r="R11981" s="2">
        <v>2159.52</v>
      </c>
      <c r="S11981" t="s">
        <v>64</v>
      </c>
      <c r="T11981" t="s">
        <v>398</v>
      </c>
      <c r="U11981" t="s">
        <v>399</v>
      </c>
      <c r="V11981" t="s">
        <v>39</v>
      </c>
      <c r="W11981" t="s">
        <v>66</v>
      </c>
      <c r="X11981" t="s">
        <v>67</v>
      </c>
      <c r="Y11981" t="s">
        <v>56</v>
      </c>
      <c r="Z11981" t="s">
        <v>144</v>
      </c>
      <c r="AA11981" t="s">
        <v>44</v>
      </c>
      <c r="AB11981" t="s">
        <v>44</v>
      </c>
    </row>
    <row r="11982" spans="1:28" x14ac:dyDescent="0.25">
      <c r="A11982" t="s">
        <v>17115</v>
      </c>
      <c r="B11982" s="1">
        <v>46253</v>
      </c>
      <c r="C11982" t="s">
        <v>7008</v>
      </c>
      <c r="D11982" t="s">
        <v>7009</v>
      </c>
      <c r="E11982">
        <v>52</v>
      </c>
      <c r="F11982" t="s">
        <v>111</v>
      </c>
      <c r="G11982" t="s">
        <v>238</v>
      </c>
      <c r="H11982" t="s">
        <v>239</v>
      </c>
      <c r="I11982" t="s">
        <v>62</v>
      </c>
      <c r="J11982" t="s">
        <v>63</v>
      </c>
      <c r="K11982">
        <v>5</v>
      </c>
      <c r="L11982" s="2">
        <v>6500</v>
      </c>
      <c r="M11982">
        <v>5</v>
      </c>
      <c r="N11982" s="2">
        <v>32500</v>
      </c>
      <c r="O11982" s="2">
        <v>1625</v>
      </c>
      <c r="P11982" s="2">
        <v>30875</v>
      </c>
      <c r="Q11982" s="2">
        <v>22180.97</v>
      </c>
      <c r="R11982" s="2">
        <v>8694.0300000000007</v>
      </c>
      <c r="S11982" t="s">
        <v>36</v>
      </c>
      <c r="T11982" t="s">
        <v>114</v>
      </c>
      <c r="U11982" t="s">
        <v>115</v>
      </c>
      <c r="V11982" t="s">
        <v>39</v>
      </c>
      <c r="W11982" t="s">
        <v>92</v>
      </c>
      <c r="X11982" t="s">
        <v>41</v>
      </c>
      <c r="Y11982" t="s">
        <v>56</v>
      </c>
      <c r="Z11982" t="s">
        <v>43</v>
      </c>
      <c r="AA11982" t="s">
        <v>44</v>
      </c>
      <c r="AB11982" t="s">
        <v>44</v>
      </c>
    </row>
    <row r="11983" spans="1:28" x14ac:dyDescent="0.25">
      <c r="A11983" t="s">
        <v>17116</v>
      </c>
      <c r="B11983" s="1">
        <v>46253</v>
      </c>
      <c r="C11983" t="s">
        <v>2007</v>
      </c>
      <c r="D11983" t="s">
        <v>2008</v>
      </c>
      <c r="E11983">
        <v>49</v>
      </c>
      <c r="F11983" t="s">
        <v>31</v>
      </c>
      <c r="G11983" t="s">
        <v>101</v>
      </c>
      <c r="H11983" t="s">
        <v>102</v>
      </c>
      <c r="I11983" t="s">
        <v>103</v>
      </c>
      <c r="J11983" t="s">
        <v>104</v>
      </c>
      <c r="K11983">
        <v>2</v>
      </c>
      <c r="L11983" s="2">
        <v>1800</v>
      </c>
      <c r="M11983">
        <v>15</v>
      </c>
      <c r="N11983" s="2">
        <v>3600</v>
      </c>
      <c r="O11983" s="2">
        <v>540</v>
      </c>
      <c r="P11983" s="2">
        <v>3060</v>
      </c>
      <c r="Q11983" s="2">
        <v>2035.76</v>
      </c>
      <c r="R11983" s="2">
        <v>1024.24</v>
      </c>
      <c r="S11983" t="s">
        <v>36</v>
      </c>
      <c r="T11983" t="s">
        <v>222</v>
      </c>
      <c r="U11983" t="s">
        <v>38</v>
      </c>
      <c r="V11983" t="s">
        <v>39</v>
      </c>
      <c r="W11983" t="s">
        <v>124</v>
      </c>
      <c r="X11983" t="s">
        <v>67</v>
      </c>
      <c r="Y11983" t="s">
        <v>56</v>
      </c>
      <c r="Z11983" t="s">
        <v>223</v>
      </c>
      <c r="AA11983" t="s">
        <v>44</v>
      </c>
      <c r="AB11983" t="s">
        <v>44</v>
      </c>
    </row>
    <row r="11984" spans="1:28" x14ac:dyDescent="0.25">
      <c r="A11984" t="s">
        <v>17117</v>
      </c>
      <c r="B11984" s="1">
        <v>46253</v>
      </c>
      <c r="C11984" t="s">
        <v>5256</v>
      </c>
      <c r="D11984" t="s">
        <v>5257</v>
      </c>
      <c r="E11984">
        <v>31</v>
      </c>
      <c r="F11984" t="s">
        <v>48</v>
      </c>
      <c r="G11984" t="s">
        <v>72</v>
      </c>
      <c r="H11984" t="s">
        <v>73</v>
      </c>
      <c r="I11984" t="s">
        <v>74</v>
      </c>
      <c r="J11984" t="s">
        <v>75</v>
      </c>
      <c r="K11984">
        <v>5</v>
      </c>
      <c r="L11984" s="2">
        <v>2200</v>
      </c>
      <c r="M11984">
        <v>15</v>
      </c>
      <c r="N11984" s="2">
        <v>11000</v>
      </c>
      <c r="O11984" s="2">
        <v>1650</v>
      </c>
      <c r="P11984" s="2">
        <v>9350</v>
      </c>
      <c r="Q11984" s="2">
        <v>5811.07</v>
      </c>
      <c r="R11984" s="2">
        <v>3538.93</v>
      </c>
      <c r="S11984" t="s">
        <v>53</v>
      </c>
      <c r="T11984" t="s">
        <v>398</v>
      </c>
      <c r="U11984" t="s">
        <v>399</v>
      </c>
      <c r="V11984" t="s">
        <v>39</v>
      </c>
      <c r="W11984" t="s">
        <v>92</v>
      </c>
      <c r="X11984" t="s">
        <v>41</v>
      </c>
      <c r="Y11984" t="s">
        <v>56</v>
      </c>
      <c r="Z11984" t="s">
        <v>107</v>
      </c>
      <c r="AA11984" t="s">
        <v>68</v>
      </c>
      <c r="AB11984" t="s">
        <v>44</v>
      </c>
    </row>
    <row r="11985" spans="1:28" x14ac:dyDescent="0.25">
      <c r="A11985" t="s">
        <v>17118</v>
      </c>
      <c r="B11985" s="1">
        <v>46253</v>
      </c>
      <c r="C11985" t="s">
        <v>1036</v>
      </c>
      <c r="D11985" t="s">
        <v>1037</v>
      </c>
      <c r="E11985">
        <v>42</v>
      </c>
      <c r="F11985" t="s">
        <v>31</v>
      </c>
      <c r="G11985" t="s">
        <v>227</v>
      </c>
      <c r="H11985" t="s">
        <v>228</v>
      </c>
      <c r="I11985" t="s">
        <v>74</v>
      </c>
      <c r="J11985" t="s">
        <v>75</v>
      </c>
      <c r="K11985">
        <v>6</v>
      </c>
      <c r="L11985" s="2">
        <v>1400</v>
      </c>
      <c r="M11985">
        <v>0</v>
      </c>
      <c r="N11985" s="2">
        <v>8400</v>
      </c>
      <c r="O11985" s="2">
        <v>0</v>
      </c>
      <c r="P11985" s="2">
        <v>8400</v>
      </c>
      <c r="Q11985" s="2">
        <v>5054.18</v>
      </c>
      <c r="R11985" s="2">
        <v>3345.82</v>
      </c>
      <c r="S11985" t="s">
        <v>36</v>
      </c>
      <c r="T11985" t="s">
        <v>37</v>
      </c>
      <c r="U11985" t="s">
        <v>38</v>
      </c>
      <c r="V11985" t="s">
        <v>39</v>
      </c>
      <c r="W11985" t="s">
        <v>66</v>
      </c>
      <c r="X11985" t="s">
        <v>67</v>
      </c>
      <c r="Y11985" t="s">
        <v>42</v>
      </c>
      <c r="Z11985" t="s">
        <v>43</v>
      </c>
      <c r="AA11985" t="s">
        <v>44</v>
      </c>
      <c r="AB11985" t="s">
        <v>44</v>
      </c>
    </row>
    <row r="11986" spans="1:28" x14ac:dyDescent="0.25">
      <c r="A11986" t="s">
        <v>17119</v>
      </c>
      <c r="B11986" s="1">
        <v>46253</v>
      </c>
      <c r="C11986" t="s">
        <v>983</v>
      </c>
      <c r="D11986" t="s">
        <v>984</v>
      </c>
      <c r="E11986">
        <v>50</v>
      </c>
      <c r="F11986" t="s">
        <v>111</v>
      </c>
      <c r="G11986" t="s">
        <v>88</v>
      </c>
      <c r="H11986" t="s">
        <v>89</v>
      </c>
      <c r="I11986" t="s">
        <v>62</v>
      </c>
      <c r="J11986" t="s">
        <v>63</v>
      </c>
      <c r="K11986">
        <v>3</v>
      </c>
      <c r="L11986" s="2">
        <v>4200</v>
      </c>
      <c r="M11986">
        <v>0</v>
      </c>
      <c r="N11986" s="2">
        <v>12600</v>
      </c>
      <c r="O11986" s="2">
        <v>0</v>
      </c>
      <c r="P11986" s="2">
        <v>12600</v>
      </c>
      <c r="Q11986" s="2">
        <v>9504.5499999999993</v>
      </c>
      <c r="R11986" s="2">
        <v>3095.45</v>
      </c>
      <c r="S11986" t="s">
        <v>53</v>
      </c>
      <c r="T11986" t="s">
        <v>407</v>
      </c>
      <c r="U11986" t="s">
        <v>408</v>
      </c>
      <c r="V11986" t="s">
        <v>39</v>
      </c>
      <c r="W11986" t="s">
        <v>40</v>
      </c>
      <c r="X11986" t="s">
        <v>97</v>
      </c>
      <c r="Y11986" t="s">
        <v>42</v>
      </c>
      <c r="Z11986" t="s">
        <v>43</v>
      </c>
      <c r="AA11986" t="s">
        <v>44</v>
      </c>
      <c r="AB11986" t="s">
        <v>44</v>
      </c>
    </row>
    <row r="11987" spans="1:28" x14ac:dyDescent="0.25">
      <c r="A11987" t="s">
        <v>17120</v>
      </c>
      <c r="B11987" s="1">
        <v>46253</v>
      </c>
      <c r="C11987" t="s">
        <v>3206</v>
      </c>
      <c r="D11987" t="s">
        <v>3207</v>
      </c>
      <c r="E11987">
        <v>48</v>
      </c>
      <c r="F11987" t="s">
        <v>48</v>
      </c>
      <c r="G11987" t="s">
        <v>148</v>
      </c>
      <c r="H11987" t="s">
        <v>149</v>
      </c>
      <c r="I11987" t="s">
        <v>74</v>
      </c>
      <c r="J11987" t="s">
        <v>130</v>
      </c>
      <c r="K11987">
        <v>1</v>
      </c>
      <c r="L11987" s="2">
        <v>3500</v>
      </c>
      <c r="M11987">
        <v>20</v>
      </c>
      <c r="N11987" s="2">
        <v>3500</v>
      </c>
      <c r="O11987" s="2">
        <v>700</v>
      </c>
      <c r="P11987" s="2">
        <v>2800</v>
      </c>
      <c r="Q11987" s="2">
        <v>1922.89</v>
      </c>
      <c r="R11987" s="2">
        <v>877.11</v>
      </c>
      <c r="S11987" t="s">
        <v>53</v>
      </c>
      <c r="T11987" t="s">
        <v>114</v>
      </c>
      <c r="U11987" t="s">
        <v>115</v>
      </c>
      <c r="V11987" t="s">
        <v>39</v>
      </c>
      <c r="W11987" t="s">
        <v>92</v>
      </c>
      <c r="X11987" t="s">
        <v>97</v>
      </c>
      <c r="Y11987" t="s">
        <v>84</v>
      </c>
      <c r="Z11987" t="s">
        <v>508</v>
      </c>
      <c r="AA11987" t="s">
        <v>44</v>
      </c>
      <c r="AB11987" t="s">
        <v>68</v>
      </c>
    </row>
    <row r="11988" spans="1:28" x14ac:dyDescent="0.25">
      <c r="A11988" t="s">
        <v>17121</v>
      </c>
      <c r="B11988" s="1">
        <v>46254</v>
      </c>
      <c r="C11988" t="s">
        <v>379</v>
      </c>
      <c r="D11988" t="s">
        <v>380</v>
      </c>
      <c r="E11988">
        <v>44</v>
      </c>
      <c r="F11988" t="s">
        <v>48</v>
      </c>
      <c r="G11988" t="s">
        <v>101</v>
      </c>
      <c r="H11988" t="s">
        <v>102</v>
      </c>
      <c r="I11988" t="s">
        <v>103</v>
      </c>
      <c r="J11988" t="s">
        <v>104</v>
      </c>
      <c r="K11988">
        <v>1</v>
      </c>
      <c r="L11988" s="2">
        <v>1800</v>
      </c>
      <c r="M11988">
        <v>5</v>
      </c>
      <c r="N11988" s="2">
        <v>1800</v>
      </c>
      <c r="O11988" s="2">
        <v>90</v>
      </c>
      <c r="P11988" s="2">
        <v>1710</v>
      </c>
      <c r="Q11988" s="2">
        <v>1283.94</v>
      </c>
      <c r="R11988" s="2">
        <v>426.06</v>
      </c>
      <c r="S11988" t="s">
        <v>64</v>
      </c>
      <c r="T11988" t="s">
        <v>275</v>
      </c>
      <c r="U11988" t="s">
        <v>123</v>
      </c>
      <c r="V11988" t="s">
        <v>39</v>
      </c>
      <c r="W11988" t="s">
        <v>137</v>
      </c>
      <c r="X11988" t="s">
        <v>97</v>
      </c>
      <c r="Y11988" t="s">
        <v>42</v>
      </c>
      <c r="Z11988" t="s">
        <v>43</v>
      </c>
      <c r="AA11988" t="s">
        <v>44</v>
      </c>
      <c r="AB11988" t="s">
        <v>44</v>
      </c>
    </row>
    <row r="11989" spans="1:28" x14ac:dyDescent="0.25">
      <c r="A11989" t="s">
        <v>17122</v>
      </c>
      <c r="B11989" s="1">
        <v>46254</v>
      </c>
      <c r="C11989" t="s">
        <v>376</v>
      </c>
      <c r="D11989" t="s">
        <v>377</v>
      </c>
      <c r="E11989">
        <v>58</v>
      </c>
      <c r="F11989" t="s">
        <v>48</v>
      </c>
      <c r="G11989" t="s">
        <v>238</v>
      </c>
      <c r="H11989" t="s">
        <v>239</v>
      </c>
      <c r="I11989" t="s">
        <v>62</v>
      </c>
      <c r="J11989" t="s">
        <v>63</v>
      </c>
      <c r="K11989">
        <v>4</v>
      </c>
      <c r="L11989" s="2">
        <v>6500</v>
      </c>
      <c r="M11989">
        <v>20</v>
      </c>
      <c r="N11989" s="2">
        <v>26000</v>
      </c>
      <c r="O11989" s="2">
        <v>5200</v>
      </c>
      <c r="P11989" s="2">
        <v>20800</v>
      </c>
      <c r="Q11989" s="2">
        <v>16867.36</v>
      </c>
      <c r="R11989" s="2">
        <v>3932.64</v>
      </c>
      <c r="S11989" t="s">
        <v>36</v>
      </c>
      <c r="T11989" t="s">
        <v>37</v>
      </c>
      <c r="U11989" t="s">
        <v>38</v>
      </c>
      <c r="V11989" t="s">
        <v>39</v>
      </c>
      <c r="W11989" t="s">
        <v>83</v>
      </c>
      <c r="X11989" t="s">
        <v>41</v>
      </c>
      <c r="Y11989" t="s">
        <v>56</v>
      </c>
      <c r="Z11989" t="s">
        <v>43</v>
      </c>
      <c r="AA11989" t="s">
        <v>44</v>
      </c>
      <c r="AB11989" t="s">
        <v>44</v>
      </c>
    </row>
    <row r="11990" spans="1:28" x14ac:dyDescent="0.25">
      <c r="A11990" t="s">
        <v>17123</v>
      </c>
      <c r="B11990" s="1">
        <v>46254</v>
      </c>
      <c r="C11990" t="s">
        <v>3044</v>
      </c>
      <c r="D11990" t="s">
        <v>3045</v>
      </c>
      <c r="E11990">
        <v>49</v>
      </c>
      <c r="F11990" t="s">
        <v>31</v>
      </c>
      <c r="G11990" t="s">
        <v>202</v>
      </c>
      <c r="H11990" t="s">
        <v>203</v>
      </c>
      <c r="I11990" t="s">
        <v>103</v>
      </c>
      <c r="J11990" t="s">
        <v>104</v>
      </c>
      <c r="K11990">
        <v>1</v>
      </c>
      <c r="L11990" s="2">
        <v>550</v>
      </c>
      <c r="M11990">
        <v>15</v>
      </c>
      <c r="N11990" s="2">
        <v>550</v>
      </c>
      <c r="O11990" s="2">
        <v>82.5</v>
      </c>
      <c r="P11990" s="2">
        <v>467.5</v>
      </c>
      <c r="Q11990" s="2">
        <v>285.77999999999997</v>
      </c>
      <c r="R11990" s="2">
        <v>181.72</v>
      </c>
      <c r="S11990" t="s">
        <v>64</v>
      </c>
      <c r="T11990" t="s">
        <v>398</v>
      </c>
      <c r="U11990" t="s">
        <v>399</v>
      </c>
      <c r="V11990" t="s">
        <v>39</v>
      </c>
      <c r="W11990" t="s">
        <v>124</v>
      </c>
      <c r="X11990" t="s">
        <v>41</v>
      </c>
      <c r="Y11990" t="s">
        <v>56</v>
      </c>
      <c r="Z11990" t="s">
        <v>43</v>
      </c>
      <c r="AA11990" t="s">
        <v>44</v>
      </c>
      <c r="AB11990" t="s">
        <v>44</v>
      </c>
    </row>
    <row r="11991" spans="1:28" x14ac:dyDescent="0.25">
      <c r="A11991" t="s">
        <v>17124</v>
      </c>
      <c r="B11991" s="1">
        <v>46254</v>
      </c>
      <c r="C11991" t="s">
        <v>7945</v>
      </c>
      <c r="D11991" t="s">
        <v>7946</v>
      </c>
      <c r="E11991">
        <v>27</v>
      </c>
      <c r="F11991" t="s">
        <v>31</v>
      </c>
      <c r="G11991" t="s">
        <v>176</v>
      </c>
      <c r="H11991" t="s">
        <v>177</v>
      </c>
      <c r="I11991" t="s">
        <v>34</v>
      </c>
      <c r="J11991" t="s">
        <v>35</v>
      </c>
      <c r="K11991">
        <v>2</v>
      </c>
      <c r="L11991" s="2">
        <v>6500</v>
      </c>
      <c r="M11991">
        <v>10</v>
      </c>
      <c r="N11991" s="2">
        <v>13000</v>
      </c>
      <c r="O11991" s="2">
        <v>1300</v>
      </c>
      <c r="P11991" s="2">
        <v>11700</v>
      </c>
      <c r="Q11991" s="2">
        <v>7653.11</v>
      </c>
      <c r="R11991" s="2">
        <v>4046.89</v>
      </c>
      <c r="S11991" t="s">
        <v>53</v>
      </c>
      <c r="T11991" t="s">
        <v>90</v>
      </c>
      <c r="U11991" t="s">
        <v>91</v>
      </c>
      <c r="V11991" t="s">
        <v>39</v>
      </c>
      <c r="W11991" t="s">
        <v>40</v>
      </c>
      <c r="X11991" t="s">
        <v>41</v>
      </c>
      <c r="Y11991" t="s">
        <v>56</v>
      </c>
      <c r="Z11991" t="s">
        <v>144</v>
      </c>
      <c r="AA11991" t="s">
        <v>44</v>
      </c>
      <c r="AB11991" t="s">
        <v>44</v>
      </c>
    </row>
    <row r="11992" spans="1:28" x14ac:dyDescent="0.25">
      <c r="A11992" t="s">
        <v>17125</v>
      </c>
      <c r="B11992" s="1">
        <v>46254</v>
      </c>
      <c r="C11992" t="s">
        <v>2054</v>
      </c>
      <c r="D11992" t="s">
        <v>2055</v>
      </c>
      <c r="E11992">
        <v>28</v>
      </c>
      <c r="F11992" t="s">
        <v>31</v>
      </c>
      <c r="G11992" t="s">
        <v>188</v>
      </c>
      <c r="H11992" t="s">
        <v>189</v>
      </c>
      <c r="I11992" t="s">
        <v>34</v>
      </c>
      <c r="J11992" t="s">
        <v>190</v>
      </c>
      <c r="K11992">
        <v>6</v>
      </c>
      <c r="L11992" s="2">
        <v>1800</v>
      </c>
      <c r="M11992">
        <v>10</v>
      </c>
      <c r="N11992" s="2">
        <v>10800</v>
      </c>
      <c r="O11992" s="2">
        <v>1080</v>
      </c>
      <c r="P11992" s="2">
        <v>9720</v>
      </c>
      <c r="Q11992" s="2">
        <v>7301.07</v>
      </c>
      <c r="R11992" s="2">
        <v>2418.9299999999998</v>
      </c>
      <c r="S11992" t="s">
        <v>53</v>
      </c>
      <c r="T11992" t="s">
        <v>578</v>
      </c>
      <c r="U11992" t="s">
        <v>579</v>
      </c>
      <c r="V11992" t="s">
        <v>39</v>
      </c>
      <c r="W11992" t="s">
        <v>83</v>
      </c>
      <c r="X11992" t="s">
        <v>41</v>
      </c>
      <c r="Y11992" t="s">
        <v>56</v>
      </c>
      <c r="Z11992" t="s">
        <v>223</v>
      </c>
      <c r="AA11992" t="s">
        <v>44</v>
      </c>
      <c r="AB11992" t="s">
        <v>44</v>
      </c>
    </row>
    <row r="11993" spans="1:28" x14ac:dyDescent="0.25">
      <c r="A11993" t="s">
        <v>17126</v>
      </c>
      <c r="B11993" s="1">
        <v>46254</v>
      </c>
      <c r="C11993" t="s">
        <v>2907</v>
      </c>
      <c r="D11993" t="s">
        <v>2908</v>
      </c>
      <c r="E11993">
        <v>52</v>
      </c>
      <c r="F11993" t="s">
        <v>31</v>
      </c>
      <c r="G11993" t="s">
        <v>561</v>
      </c>
      <c r="H11993" t="s">
        <v>562</v>
      </c>
      <c r="I11993" t="s">
        <v>34</v>
      </c>
      <c r="J11993" t="s">
        <v>143</v>
      </c>
      <c r="K11993">
        <v>2</v>
      </c>
      <c r="L11993" s="2">
        <v>900</v>
      </c>
      <c r="M11993">
        <v>5</v>
      </c>
      <c r="N11993" s="2">
        <v>1800</v>
      </c>
      <c r="O11993" s="2">
        <v>90</v>
      </c>
      <c r="P11993" s="2">
        <v>1710</v>
      </c>
      <c r="Q11993" s="2">
        <v>1324.31</v>
      </c>
      <c r="R11993" s="2">
        <v>385.69</v>
      </c>
      <c r="S11993" t="s">
        <v>53</v>
      </c>
      <c r="T11993" t="s">
        <v>105</v>
      </c>
      <c r="U11993" t="s">
        <v>106</v>
      </c>
      <c r="V11993" t="s">
        <v>39</v>
      </c>
      <c r="W11993" t="s">
        <v>66</v>
      </c>
      <c r="X11993" t="s">
        <v>97</v>
      </c>
      <c r="Y11993" t="s">
        <v>42</v>
      </c>
      <c r="Z11993" t="s">
        <v>43</v>
      </c>
      <c r="AA11993" t="s">
        <v>44</v>
      </c>
      <c r="AB11993" t="s">
        <v>44</v>
      </c>
    </row>
    <row r="11994" spans="1:28" x14ac:dyDescent="0.25">
      <c r="A11994" t="s">
        <v>17127</v>
      </c>
      <c r="B11994" s="1">
        <v>46254</v>
      </c>
      <c r="C11994" t="s">
        <v>233</v>
      </c>
      <c r="D11994" t="s">
        <v>234</v>
      </c>
      <c r="E11994">
        <v>33</v>
      </c>
      <c r="F11994" t="s">
        <v>111</v>
      </c>
      <c r="G11994" t="s">
        <v>366</v>
      </c>
      <c r="H11994" t="s">
        <v>367</v>
      </c>
      <c r="I11994" t="s">
        <v>34</v>
      </c>
      <c r="J11994" t="s">
        <v>130</v>
      </c>
      <c r="K11994">
        <v>1</v>
      </c>
      <c r="L11994" s="2">
        <v>14500</v>
      </c>
      <c r="M11994">
        <v>10</v>
      </c>
      <c r="N11994" s="2">
        <v>14500</v>
      </c>
      <c r="O11994" s="2">
        <v>1450</v>
      </c>
      <c r="P11994" s="2">
        <v>13050</v>
      </c>
      <c r="Q11994" s="2">
        <v>9789.84</v>
      </c>
      <c r="R11994" s="2">
        <v>3260.16</v>
      </c>
      <c r="S11994" t="s">
        <v>53</v>
      </c>
      <c r="T11994" t="s">
        <v>114</v>
      </c>
      <c r="U11994" t="s">
        <v>115</v>
      </c>
      <c r="V11994" t="s">
        <v>39</v>
      </c>
      <c r="W11994" t="s">
        <v>124</v>
      </c>
      <c r="X11994" t="s">
        <v>67</v>
      </c>
      <c r="Y11994" t="s">
        <v>56</v>
      </c>
      <c r="Z11994" t="s">
        <v>508</v>
      </c>
      <c r="AA11994" t="s">
        <v>44</v>
      </c>
      <c r="AB11994" t="s">
        <v>44</v>
      </c>
    </row>
    <row r="11995" spans="1:28" x14ac:dyDescent="0.25">
      <c r="A11995" t="s">
        <v>17128</v>
      </c>
      <c r="B11995" s="1">
        <v>46254</v>
      </c>
      <c r="C11995" t="s">
        <v>1105</v>
      </c>
      <c r="D11995" t="s">
        <v>1106</v>
      </c>
      <c r="E11995">
        <v>40</v>
      </c>
      <c r="F11995" t="s">
        <v>31</v>
      </c>
      <c r="G11995" t="s">
        <v>197</v>
      </c>
      <c r="H11995" t="s">
        <v>198</v>
      </c>
      <c r="I11995" t="s">
        <v>74</v>
      </c>
      <c r="J11995" t="s">
        <v>75</v>
      </c>
      <c r="K11995">
        <v>2</v>
      </c>
      <c r="L11995" s="2">
        <v>2600</v>
      </c>
      <c r="M11995">
        <v>15</v>
      </c>
      <c r="N11995" s="2">
        <v>5200</v>
      </c>
      <c r="O11995" s="2">
        <v>780</v>
      </c>
      <c r="P11995" s="2">
        <v>4420</v>
      </c>
      <c r="Q11995" s="2">
        <v>3438.2</v>
      </c>
      <c r="R11995" s="2">
        <v>981.8</v>
      </c>
      <c r="S11995" t="s">
        <v>53</v>
      </c>
      <c r="T11995" t="s">
        <v>122</v>
      </c>
      <c r="U11995" t="s">
        <v>123</v>
      </c>
      <c r="V11995" t="s">
        <v>39</v>
      </c>
      <c r="W11995" t="s">
        <v>124</v>
      </c>
      <c r="X11995" t="s">
        <v>97</v>
      </c>
      <c r="Y11995" t="s">
        <v>84</v>
      </c>
      <c r="Z11995" t="s">
        <v>43</v>
      </c>
      <c r="AA11995" t="s">
        <v>44</v>
      </c>
      <c r="AB11995" t="s">
        <v>44</v>
      </c>
    </row>
    <row r="11996" spans="1:28" x14ac:dyDescent="0.25">
      <c r="A11996" t="s">
        <v>17129</v>
      </c>
      <c r="B11996" s="1">
        <v>46254</v>
      </c>
      <c r="C11996" t="s">
        <v>4117</v>
      </c>
      <c r="D11996" t="s">
        <v>4118</v>
      </c>
      <c r="E11996">
        <v>56</v>
      </c>
      <c r="F11996" t="s">
        <v>111</v>
      </c>
      <c r="G11996" t="s">
        <v>101</v>
      </c>
      <c r="H11996" t="s">
        <v>102</v>
      </c>
      <c r="I11996" t="s">
        <v>103</v>
      </c>
      <c r="J11996" t="s">
        <v>104</v>
      </c>
      <c r="K11996">
        <v>1</v>
      </c>
      <c r="L11996" s="2">
        <v>1800</v>
      </c>
      <c r="M11996">
        <v>5</v>
      </c>
      <c r="N11996" s="2">
        <v>1800</v>
      </c>
      <c r="O11996" s="2">
        <v>90</v>
      </c>
      <c r="P11996" s="2">
        <v>1710</v>
      </c>
      <c r="Q11996" s="2">
        <v>1237.75</v>
      </c>
      <c r="R11996" s="2">
        <v>472.25</v>
      </c>
      <c r="S11996" t="s">
        <v>64</v>
      </c>
      <c r="T11996" t="s">
        <v>122</v>
      </c>
      <c r="U11996" t="s">
        <v>123</v>
      </c>
      <c r="V11996" t="s">
        <v>39</v>
      </c>
      <c r="W11996" t="s">
        <v>83</v>
      </c>
      <c r="X11996" t="s">
        <v>41</v>
      </c>
      <c r="Y11996" t="s">
        <v>56</v>
      </c>
      <c r="Z11996" t="s">
        <v>43</v>
      </c>
      <c r="AA11996" t="s">
        <v>44</v>
      </c>
      <c r="AB11996" t="s">
        <v>44</v>
      </c>
    </row>
    <row r="11997" spans="1:28" x14ac:dyDescent="0.25">
      <c r="A11997" t="s">
        <v>17130</v>
      </c>
      <c r="B11997" s="1">
        <v>46254</v>
      </c>
      <c r="C11997" t="s">
        <v>6731</v>
      </c>
      <c r="D11997" t="s">
        <v>6732</v>
      </c>
      <c r="E11997">
        <v>38</v>
      </c>
      <c r="F11997" t="s">
        <v>31</v>
      </c>
      <c r="G11997" t="s">
        <v>128</v>
      </c>
      <c r="H11997" t="s">
        <v>129</v>
      </c>
      <c r="I11997" t="s">
        <v>74</v>
      </c>
      <c r="J11997" t="s">
        <v>130</v>
      </c>
      <c r="K11997">
        <v>2</v>
      </c>
      <c r="L11997" s="2">
        <v>1700</v>
      </c>
      <c r="M11997">
        <v>20</v>
      </c>
      <c r="N11997" s="2">
        <v>3400</v>
      </c>
      <c r="O11997" s="2">
        <v>680</v>
      </c>
      <c r="P11997" s="2">
        <v>2720</v>
      </c>
      <c r="Q11997" s="2">
        <v>2175.64</v>
      </c>
      <c r="R11997" s="2">
        <v>544.36</v>
      </c>
      <c r="S11997" t="s">
        <v>36</v>
      </c>
      <c r="T11997" t="s">
        <v>290</v>
      </c>
      <c r="U11997" t="s">
        <v>291</v>
      </c>
      <c r="V11997" t="s">
        <v>39</v>
      </c>
      <c r="W11997" t="s">
        <v>83</v>
      </c>
      <c r="X11997" t="s">
        <v>41</v>
      </c>
      <c r="Y11997" t="s">
        <v>56</v>
      </c>
      <c r="Z11997" t="s">
        <v>43</v>
      </c>
      <c r="AA11997" t="s">
        <v>44</v>
      </c>
      <c r="AB11997" t="s">
        <v>44</v>
      </c>
    </row>
    <row r="11998" spans="1:28" x14ac:dyDescent="0.25">
      <c r="A11998" t="s">
        <v>17131</v>
      </c>
      <c r="B11998" s="1">
        <v>46254</v>
      </c>
      <c r="C11998" t="s">
        <v>4457</v>
      </c>
      <c r="D11998" t="s">
        <v>4458</v>
      </c>
      <c r="E11998">
        <v>50</v>
      </c>
      <c r="F11998" t="s">
        <v>48</v>
      </c>
      <c r="G11998" t="s">
        <v>81</v>
      </c>
      <c r="H11998" t="s">
        <v>82</v>
      </c>
      <c r="I11998" t="s">
        <v>51</v>
      </c>
      <c r="J11998" t="s">
        <v>52</v>
      </c>
      <c r="K11998">
        <v>1</v>
      </c>
      <c r="L11998" s="2">
        <v>600</v>
      </c>
      <c r="M11998">
        <v>5</v>
      </c>
      <c r="N11998" s="2">
        <v>600</v>
      </c>
      <c r="O11998" s="2">
        <v>30</v>
      </c>
      <c r="P11998" s="2">
        <v>570</v>
      </c>
      <c r="Q11998" s="2">
        <v>425.21</v>
      </c>
      <c r="R11998" s="2">
        <v>144.79</v>
      </c>
      <c r="S11998" t="s">
        <v>36</v>
      </c>
      <c r="T11998" t="s">
        <v>163</v>
      </c>
      <c r="U11998" t="s">
        <v>164</v>
      </c>
      <c r="V11998" t="s">
        <v>39</v>
      </c>
      <c r="W11998" t="s">
        <v>40</v>
      </c>
      <c r="X11998" t="s">
        <v>97</v>
      </c>
      <c r="Y11998" t="s">
        <v>56</v>
      </c>
      <c r="Z11998" t="s">
        <v>223</v>
      </c>
      <c r="AA11998" t="s">
        <v>44</v>
      </c>
      <c r="AB11998" t="s">
        <v>44</v>
      </c>
    </row>
    <row r="11999" spans="1:28" x14ac:dyDescent="0.25">
      <c r="A11999" t="s">
        <v>17132</v>
      </c>
      <c r="B11999" s="1">
        <v>46254</v>
      </c>
      <c r="C11999" t="s">
        <v>5676</v>
      </c>
      <c r="D11999" t="s">
        <v>5677</v>
      </c>
      <c r="E11999">
        <v>18</v>
      </c>
      <c r="F11999" t="s">
        <v>48</v>
      </c>
      <c r="G11999" t="s">
        <v>88</v>
      </c>
      <c r="H11999" t="s">
        <v>89</v>
      </c>
      <c r="I11999" t="s">
        <v>62</v>
      </c>
      <c r="J11999" t="s">
        <v>63</v>
      </c>
      <c r="K11999">
        <v>1</v>
      </c>
      <c r="L11999" s="2">
        <v>4200</v>
      </c>
      <c r="M11999">
        <v>0</v>
      </c>
      <c r="N11999" s="2">
        <v>4200</v>
      </c>
      <c r="O11999" s="2">
        <v>0</v>
      </c>
      <c r="P11999" s="2">
        <v>4200</v>
      </c>
      <c r="Q11999" s="2">
        <v>2908.9</v>
      </c>
      <c r="R11999" s="2">
        <v>1291.0999999999999</v>
      </c>
      <c r="S11999" t="s">
        <v>64</v>
      </c>
      <c r="T11999" t="s">
        <v>122</v>
      </c>
      <c r="U11999" t="s">
        <v>123</v>
      </c>
      <c r="V11999" t="s">
        <v>39</v>
      </c>
      <c r="W11999" t="s">
        <v>40</v>
      </c>
      <c r="X11999" t="s">
        <v>97</v>
      </c>
      <c r="Y11999" t="s">
        <v>84</v>
      </c>
      <c r="Z11999" t="s">
        <v>43</v>
      </c>
      <c r="AA11999" t="s">
        <v>68</v>
      </c>
      <c r="AB11999" t="s">
        <v>44</v>
      </c>
    </row>
    <row r="12000" spans="1:28" x14ac:dyDescent="0.25">
      <c r="A12000" t="s">
        <v>17133</v>
      </c>
      <c r="B12000" s="1">
        <v>46254</v>
      </c>
      <c r="C12000" t="s">
        <v>8465</v>
      </c>
      <c r="D12000" t="s">
        <v>8466</v>
      </c>
      <c r="E12000">
        <v>45</v>
      </c>
      <c r="F12000" t="s">
        <v>31</v>
      </c>
      <c r="G12000" t="s">
        <v>561</v>
      </c>
      <c r="H12000" t="s">
        <v>562</v>
      </c>
      <c r="I12000" t="s">
        <v>34</v>
      </c>
      <c r="J12000" t="s">
        <v>143</v>
      </c>
      <c r="K12000">
        <v>1</v>
      </c>
      <c r="L12000" s="2">
        <v>900</v>
      </c>
      <c r="M12000">
        <v>15</v>
      </c>
      <c r="N12000" s="2">
        <v>900</v>
      </c>
      <c r="O12000" s="2">
        <v>135</v>
      </c>
      <c r="P12000" s="2">
        <v>765</v>
      </c>
      <c r="Q12000" s="2">
        <v>560.66999999999996</v>
      </c>
      <c r="R12000" s="2">
        <v>204.33</v>
      </c>
      <c r="S12000" t="s">
        <v>53</v>
      </c>
      <c r="T12000" t="s">
        <v>163</v>
      </c>
      <c r="U12000" t="s">
        <v>164</v>
      </c>
      <c r="V12000" t="s">
        <v>39</v>
      </c>
      <c r="W12000" t="s">
        <v>66</v>
      </c>
      <c r="X12000" t="s">
        <v>97</v>
      </c>
      <c r="Y12000" t="s">
        <v>56</v>
      </c>
      <c r="Z12000" t="s">
        <v>223</v>
      </c>
      <c r="AA12000" t="s">
        <v>44</v>
      </c>
      <c r="AB12000" t="s">
        <v>44</v>
      </c>
    </row>
    <row r="12001" spans="1:28" x14ac:dyDescent="0.25">
      <c r="A12001" t="s">
        <v>17134</v>
      </c>
      <c r="B12001" s="1">
        <v>46254</v>
      </c>
      <c r="C12001" t="s">
        <v>2001</v>
      </c>
      <c r="D12001" t="s">
        <v>2002</v>
      </c>
      <c r="E12001">
        <v>44</v>
      </c>
      <c r="F12001" t="s">
        <v>31</v>
      </c>
      <c r="G12001" t="s">
        <v>366</v>
      </c>
      <c r="H12001" t="s">
        <v>367</v>
      </c>
      <c r="I12001" t="s">
        <v>34</v>
      </c>
      <c r="J12001" t="s">
        <v>130</v>
      </c>
      <c r="K12001">
        <v>1</v>
      </c>
      <c r="L12001" s="2">
        <v>14500</v>
      </c>
      <c r="M12001">
        <v>10</v>
      </c>
      <c r="N12001" s="2">
        <v>14500</v>
      </c>
      <c r="O12001" s="2">
        <v>1450</v>
      </c>
      <c r="P12001" s="2">
        <v>13050</v>
      </c>
      <c r="Q12001" s="2">
        <v>8655.83</v>
      </c>
      <c r="R12001" s="2">
        <v>4394.17</v>
      </c>
      <c r="S12001" t="s">
        <v>53</v>
      </c>
      <c r="T12001" t="s">
        <v>96</v>
      </c>
      <c r="U12001" t="s">
        <v>96</v>
      </c>
      <c r="V12001" t="s">
        <v>39</v>
      </c>
      <c r="W12001" t="s">
        <v>92</v>
      </c>
      <c r="X12001" t="s">
        <v>97</v>
      </c>
      <c r="Y12001" t="s">
        <v>42</v>
      </c>
      <c r="Z12001" t="s">
        <v>144</v>
      </c>
      <c r="AA12001" t="s">
        <v>44</v>
      </c>
      <c r="AB12001" t="s">
        <v>44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FF"/>
  </sheetPr>
  <dimension ref="A1:S34"/>
  <sheetViews>
    <sheetView workbookViewId="0">
      <selection activeCell="E18" sqref="E18"/>
    </sheetView>
  </sheetViews>
  <sheetFormatPr defaultRowHeight="15" x14ac:dyDescent="0.25"/>
  <cols>
    <col min="1" max="1" width="13.85546875" bestFit="1" customWidth="1"/>
    <col min="12" max="12" width="10.140625" bestFit="1" customWidth="1"/>
    <col min="14" max="14" width="10.140625" bestFit="1" customWidth="1"/>
  </cols>
  <sheetData>
    <row r="1" spans="1:16" ht="18.75" x14ac:dyDescent="0.3">
      <c r="A1" s="12" t="s">
        <v>17135</v>
      </c>
      <c r="F1" s="12" t="s">
        <v>17136</v>
      </c>
      <c r="L1" s="12" t="s">
        <v>17137</v>
      </c>
    </row>
    <row r="3" spans="1:16" x14ac:dyDescent="0.25">
      <c r="A3" s="13" t="s">
        <v>17138</v>
      </c>
      <c r="B3" s="14"/>
      <c r="C3" s="14"/>
      <c r="D3" s="14"/>
      <c r="F3" s="21" t="s">
        <v>17139</v>
      </c>
      <c r="G3" s="22"/>
      <c r="H3" s="22"/>
      <c r="I3" s="22"/>
      <c r="L3" s="28" t="s">
        <v>17140</v>
      </c>
      <c r="M3" s="29"/>
      <c r="N3" s="29"/>
    </row>
    <row r="4" spans="1:16" x14ac:dyDescent="0.25">
      <c r="A4" s="17">
        <f>SUM(Ecommerce_Data!K2:K12001)</f>
        <v>25786</v>
      </c>
      <c r="F4" s="23">
        <f>AVERAGE(Ecommerce_Data!L2:L12001)</f>
        <v>5117.8083333333334</v>
      </c>
      <c r="L4" s="30">
        <f>MAX(Ecommerce_Data!P2:P12001)</f>
        <v>330000</v>
      </c>
    </row>
    <row r="6" spans="1:16" x14ac:dyDescent="0.25">
      <c r="A6" s="13" t="s">
        <v>17141</v>
      </c>
      <c r="B6" s="14"/>
      <c r="C6" s="14"/>
      <c r="F6" s="21" t="s">
        <v>17142</v>
      </c>
      <c r="G6" s="22"/>
      <c r="H6" s="22"/>
      <c r="I6" s="22"/>
      <c r="L6" s="28" t="s">
        <v>17143</v>
      </c>
      <c r="M6" s="29"/>
      <c r="N6" s="29"/>
    </row>
    <row r="7" spans="1:16" x14ac:dyDescent="0.25">
      <c r="A7" s="20">
        <f>SUM(Ecommerce_Data!N2:N12001)</f>
        <v>129627900</v>
      </c>
      <c r="F7" s="24">
        <f>AVERAGE(Ecommerce_Data!K2:K12001)</f>
        <v>2.1488333333333332</v>
      </c>
      <c r="L7" s="30">
        <f>MIN(Ecommerce_Data!P2:P12001)</f>
        <v>175</v>
      </c>
    </row>
    <row r="9" spans="1:16" x14ac:dyDescent="0.25">
      <c r="A9" s="13" t="s">
        <v>17144</v>
      </c>
      <c r="B9" s="14"/>
      <c r="C9" s="14"/>
      <c r="D9" s="14"/>
      <c r="F9" s="21" t="s">
        <v>17145</v>
      </c>
      <c r="G9" s="22"/>
      <c r="H9" s="22"/>
      <c r="I9" s="22"/>
      <c r="L9" s="28" t="s">
        <v>17146</v>
      </c>
      <c r="M9" s="29"/>
      <c r="N9" s="29"/>
    </row>
    <row r="10" spans="1:16" x14ac:dyDescent="0.25">
      <c r="A10" s="20">
        <f>SUM(Ecommerce_Data!O2:O12001)</f>
        <v>14609475</v>
      </c>
      <c r="F10" s="23">
        <f>AVERAGE(Ecommerce_Data!P2:P12001)</f>
        <v>9584.8687499999996</v>
      </c>
      <c r="L10" s="30">
        <f>MAX(Ecommerce_Data!R2:R12001)</f>
        <v>113909.51</v>
      </c>
    </row>
    <row r="12" spans="1:16" x14ac:dyDescent="0.25">
      <c r="A12" s="13" t="s">
        <v>17147</v>
      </c>
      <c r="B12" s="14"/>
      <c r="C12" s="14"/>
      <c r="F12" s="21" t="s">
        <v>17148</v>
      </c>
      <c r="G12" s="22"/>
      <c r="H12" s="22"/>
      <c r="L12" s="28" t="s">
        <v>17149</v>
      </c>
      <c r="M12" s="29"/>
      <c r="N12" s="29"/>
    </row>
    <row r="13" spans="1:16" x14ac:dyDescent="0.25">
      <c r="A13" s="20">
        <f>SUM(Ecommerce_Data!P2:P12001)</f>
        <v>115018425</v>
      </c>
      <c r="F13" s="23">
        <f>AVERAGE(Ecommerce_Data!R2:R12001)</f>
        <v>3007.3916783333448</v>
      </c>
      <c r="L13" s="30">
        <f>MIN(Ecommerce_Data!R2:R12001)</f>
        <v>35.299999999999997</v>
      </c>
    </row>
    <row r="15" spans="1:16" x14ac:dyDescent="0.25">
      <c r="A15" s="13" t="s">
        <v>17150</v>
      </c>
      <c r="B15" s="14"/>
      <c r="L15" s="28" t="s">
        <v>17151</v>
      </c>
      <c r="M15" s="29"/>
      <c r="N15" s="29"/>
      <c r="O15" s="29"/>
      <c r="P15" s="29"/>
    </row>
    <row r="16" spans="1:16" x14ac:dyDescent="0.25">
      <c r="A16" s="20">
        <f>SUM(Ecommerce_Data!Q2:Q12001)</f>
        <v>78929724.860000178</v>
      </c>
      <c r="L16" s="16">
        <f>MAX(Ecommerce_Data!K2:K12001)</f>
        <v>6</v>
      </c>
    </row>
    <row r="18" spans="1:19" x14ac:dyDescent="0.25">
      <c r="A18" s="13" t="s">
        <v>17152</v>
      </c>
      <c r="B18" s="14"/>
    </row>
    <row r="19" spans="1:19" x14ac:dyDescent="0.25">
      <c r="A19" s="20">
        <f>SUM(Ecommerce_Data!R2:R12001)</f>
        <v>36088700.140000135</v>
      </c>
    </row>
    <row r="22" spans="1:19" ht="18.75" x14ac:dyDescent="0.3">
      <c r="A22" s="12" t="s">
        <v>17153</v>
      </c>
      <c r="G22" s="12" t="s">
        <v>17154</v>
      </c>
      <c r="N22" s="12" t="s">
        <v>17155</v>
      </c>
    </row>
    <row r="24" spans="1:19" x14ac:dyDescent="0.25">
      <c r="A24" s="31" t="s">
        <v>17156</v>
      </c>
      <c r="B24" s="32"/>
      <c r="C24" s="32"/>
      <c r="D24" s="32"/>
      <c r="E24" s="32"/>
      <c r="G24" s="35" t="s">
        <v>17157</v>
      </c>
      <c r="H24" s="36"/>
      <c r="I24" s="36"/>
      <c r="J24" s="36"/>
      <c r="K24" s="36"/>
      <c r="L24" s="36"/>
      <c r="N24" s="39" t="s">
        <v>17158</v>
      </c>
      <c r="O24" s="40"/>
      <c r="P24" s="40"/>
      <c r="Q24" s="40"/>
      <c r="R24" s="40"/>
    </row>
    <row r="25" spans="1:19" x14ac:dyDescent="0.25">
      <c r="A25" s="15">
        <f>COUNT(Ecommerce_Data!K2:K12001)</f>
        <v>12000</v>
      </c>
      <c r="G25" s="37">
        <f>ROUND(AVERAGE(Ecommerce_Data!P2:P12001),2)</f>
        <v>9584.8700000000008</v>
      </c>
      <c r="N25" s="41">
        <f>Ecommerce_Data!K2*Ecommerce_Data!L2</f>
        <v>275000</v>
      </c>
    </row>
    <row r="27" spans="1:19" x14ac:dyDescent="0.25">
      <c r="A27" s="31" t="s">
        <v>17159</v>
      </c>
      <c r="B27" s="32"/>
      <c r="C27" s="32"/>
      <c r="D27" s="32"/>
      <c r="G27" s="35" t="s">
        <v>17160</v>
      </c>
      <c r="H27" s="36"/>
      <c r="I27" s="36"/>
      <c r="J27" s="36"/>
      <c r="K27" s="36"/>
      <c r="L27" s="36"/>
      <c r="N27" s="39" t="s">
        <v>17161</v>
      </c>
      <c r="O27" s="40"/>
      <c r="P27" s="40"/>
      <c r="Q27" s="40"/>
      <c r="R27" s="40"/>
    </row>
    <row r="28" spans="1:19" x14ac:dyDescent="0.25">
      <c r="A28" s="15">
        <f>COUNTA(Ecommerce_Data!A2:A12001)</f>
        <v>12000</v>
      </c>
      <c r="G28" s="37">
        <f>ROUND(AVERAGE(Ecommerce_Data!R2:R12001),0)</f>
        <v>3007</v>
      </c>
      <c r="N28" s="42">
        <f>Ecommerce_Data!N2-Ecommerce_Data!O2</f>
        <v>261250</v>
      </c>
    </row>
    <row r="30" spans="1:19" x14ac:dyDescent="0.25">
      <c r="A30" s="31" t="s">
        <v>17162</v>
      </c>
      <c r="B30" s="32"/>
      <c r="C30" s="32"/>
      <c r="D30" s="32"/>
      <c r="G30" s="35" t="s">
        <v>17163</v>
      </c>
      <c r="H30" s="36"/>
      <c r="I30" s="36"/>
      <c r="J30" s="36"/>
      <c r="K30" s="36"/>
      <c r="L30" s="36"/>
      <c r="N30" s="39" t="s">
        <v>17164</v>
      </c>
      <c r="O30" s="40"/>
      <c r="P30" s="40"/>
      <c r="Q30" s="40"/>
      <c r="R30" s="40"/>
      <c r="S30" s="40"/>
    </row>
    <row r="31" spans="1:19" x14ac:dyDescent="0.25">
      <c r="A31" s="15">
        <f>COUNTA(Ecommerce_Data!D2:D12001)</f>
        <v>12000</v>
      </c>
      <c r="G31" s="38">
        <f>ROUND(SUM(Ecommerce_Data!R2:R12001)/1000,2)</f>
        <v>36088.699999999997</v>
      </c>
      <c r="N31" s="41">
        <f>Ecommerce_Data!N2*Ecommerce_Data!M2/100</f>
        <v>13750</v>
      </c>
    </row>
    <row r="33" spans="1:18" x14ac:dyDescent="0.25">
      <c r="A33" s="31" t="s">
        <v>17165</v>
      </c>
      <c r="B33" s="32"/>
      <c r="C33" s="32"/>
      <c r="D33" s="32"/>
      <c r="N33" s="39" t="s">
        <v>17166</v>
      </c>
      <c r="O33" s="40"/>
      <c r="P33" s="40"/>
      <c r="Q33" s="40"/>
      <c r="R33" s="40"/>
    </row>
    <row r="34" spans="1:18" x14ac:dyDescent="0.25">
      <c r="A34" s="15">
        <f>COUNTA(Ecommerce_Data!H2:H12001)</f>
        <v>12000</v>
      </c>
      <c r="N34" s="41">
        <f>Ecommerce_Data!Q2/Ecommerce_Data!K2</f>
        <v>30851.493999999999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49"/>
  <sheetViews>
    <sheetView topLeftCell="A30" workbookViewId="0">
      <selection activeCell="K44" sqref="K44"/>
    </sheetView>
  </sheetViews>
  <sheetFormatPr defaultRowHeight="15" x14ac:dyDescent="0.25"/>
  <cols>
    <col min="12" max="12" width="17" bestFit="1" customWidth="1"/>
  </cols>
  <sheetData>
    <row r="1" spans="1:12" ht="18.75" x14ac:dyDescent="0.3">
      <c r="A1" s="12" t="s">
        <v>17167</v>
      </c>
    </row>
    <row r="3" spans="1:12" x14ac:dyDescent="0.25">
      <c r="A3" s="43" t="s">
        <v>17168</v>
      </c>
      <c r="B3" s="43"/>
      <c r="C3" s="43"/>
      <c r="D3" s="43"/>
      <c r="E3" s="43"/>
      <c r="F3" s="43"/>
      <c r="G3" s="43"/>
      <c r="H3" s="43"/>
      <c r="I3" s="43"/>
      <c r="L3" s="25" t="str">
        <f>IF(Ecommerce_Data!P2&gt;=50000,"High","Low")</f>
        <v>High</v>
      </c>
    </row>
    <row r="5" spans="1:12" x14ac:dyDescent="0.25">
      <c r="A5" s="43" t="s">
        <v>17169</v>
      </c>
      <c r="B5" s="43"/>
      <c r="C5" s="43"/>
      <c r="D5" s="43"/>
      <c r="E5" s="43"/>
      <c r="F5" s="43"/>
      <c r="G5" s="43"/>
      <c r="H5" s="43"/>
      <c r="I5" s="43"/>
      <c r="J5" s="43"/>
      <c r="L5" s="25" t="str">
        <f>IF(Ecommerce_Data!K4&gt;=3,"Bulk Order","Regular Order")</f>
        <v>Regular Order</v>
      </c>
    </row>
    <row r="7" spans="1:12" x14ac:dyDescent="0.25">
      <c r="A7" s="43" t="s">
        <v>17170</v>
      </c>
      <c r="B7" s="43"/>
      <c r="C7" s="43"/>
      <c r="D7" s="43"/>
      <c r="E7" s="43"/>
      <c r="F7" s="43"/>
      <c r="G7" s="43"/>
      <c r="H7" s="43"/>
      <c r="I7" s="43"/>
      <c r="J7" s="43"/>
      <c r="L7" s="25" t="str">
        <f>IF(Ecommerce_Data!Z6="Returned","Returned Order","Not Returned")</f>
        <v>Not Returned</v>
      </c>
    </row>
    <row r="9" spans="1:12" ht="18.75" x14ac:dyDescent="0.3">
      <c r="A9" s="12" t="s">
        <v>17171</v>
      </c>
    </row>
    <row r="11" spans="1:12" x14ac:dyDescent="0.25">
      <c r="A11" s="45" t="s">
        <v>17172</v>
      </c>
      <c r="B11" s="45"/>
      <c r="C11" s="45"/>
      <c r="D11" s="45"/>
      <c r="E11" s="45"/>
      <c r="F11" s="46" t="s">
        <v>17173</v>
      </c>
      <c r="G11" s="45"/>
      <c r="H11" s="45"/>
      <c r="L11" s="47" t="str">
        <f>IF(Ecommerce_Data!P7&gt;=50000,"Excellent",IF(Ecommerce_Data!P7&gt;=25000,"Good",IF(Ecommerce_Data!P7&gt;=10000,"Average","Low")))</f>
        <v>Average</v>
      </c>
    </row>
    <row r="12" spans="1:12" x14ac:dyDescent="0.25">
      <c r="F12" s="46" t="s">
        <v>17174</v>
      </c>
      <c r="G12" s="45"/>
      <c r="H12" s="45"/>
    </row>
    <row r="13" spans="1:12" x14ac:dyDescent="0.25">
      <c r="F13" s="46" t="s">
        <v>17175</v>
      </c>
      <c r="G13" s="45"/>
      <c r="H13" s="45"/>
    </row>
    <row r="14" spans="1:12" x14ac:dyDescent="0.25">
      <c r="F14" s="46" t="s">
        <v>17176</v>
      </c>
      <c r="G14" s="45"/>
      <c r="H14" s="45"/>
    </row>
    <row r="16" spans="1:12" x14ac:dyDescent="0.25">
      <c r="A16" s="45" t="s">
        <v>17177</v>
      </c>
      <c r="B16" s="45"/>
      <c r="C16" s="45"/>
      <c r="D16" s="45"/>
      <c r="E16" s="45"/>
      <c r="F16" s="46" t="s">
        <v>17178</v>
      </c>
      <c r="G16" s="45"/>
      <c r="H16" s="45"/>
      <c r="L16" s="47" t="str">
        <f>IF(Ecommerce_Data!E9&gt;=50,"Senior",IF(Ecommerce_Data!E9&gt;=30,"Adult",IF(Ecommerce_Data!E9&gt;=18,"Young Adult","Invalid")))</f>
        <v>Young Adult</v>
      </c>
    </row>
    <row r="17" spans="1:12" x14ac:dyDescent="0.25">
      <c r="F17" s="46" t="s">
        <v>17179</v>
      </c>
      <c r="G17" s="45"/>
      <c r="H17" s="45"/>
    </row>
    <row r="18" spans="1:12" x14ac:dyDescent="0.25">
      <c r="F18" s="46" t="s">
        <v>17180</v>
      </c>
      <c r="G18" s="45"/>
      <c r="H18" s="45"/>
    </row>
    <row r="19" spans="1:12" x14ac:dyDescent="0.25">
      <c r="F19" s="46" t="s">
        <v>17181</v>
      </c>
      <c r="G19" s="45"/>
      <c r="H19" s="45"/>
    </row>
    <row r="21" spans="1:12" ht="18.75" x14ac:dyDescent="0.3">
      <c r="A21" s="12" t="s">
        <v>17182</v>
      </c>
    </row>
    <row r="23" spans="1:12" x14ac:dyDescent="0.25">
      <c r="A23" s="49" t="s">
        <v>17183</v>
      </c>
      <c r="B23" s="49"/>
      <c r="C23" s="49"/>
      <c r="D23" s="49"/>
      <c r="E23" s="49"/>
      <c r="F23" s="19"/>
      <c r="G23" s="19"/>
      <c r="H23" s="19"/>
      <c r="L23" s="51" t="str">
        <f>IF(AND(Ecommerce_Data!K12&gt;=3,Ecommerce_Data!M12&gt;=15),"Bulk Discount","Regular")</f>
        <v>Regular</v>
      </c>
    </row>
    <row r="24" spans="1:12" x14ac:dyDescent="0.25">
      <c r="A24" s="49" t="s">
        <v>17184</v>
      </c>
      <c r="B24" s="49"/>
      <c r="C24" s="49"/>
      <c r="D24" s="49"/>
      <c r="E24" s="49"/>
    </row>
    <row r="26" spans="1:12" x14ac:dyDescent="0.25">
      <c r="A26" s="49" t="s">
        <v>17185</v>
      </c>
      <c r="B26" s="49"/>
      <c r="C26" s="49"/>
      <c r="D26" s="49"/>
      <c r="E26" s="49"/>
      <c r="F26" s="49"/>
      <c r="G26" s="19"/>
      <c r="H26" s="19"/>
      <c r="I26" s="19"/>
      <c r="L26" s="51" t="str">
        <f>IF(AND(Ecommerce_Data!P11&gt;=50000,Ecommerce_Data!R11&gt;=10000),"Excellent Order","Normal Order")</f>
        <v>Normal Order</v>
      </c>
    </row>
    <row r="27" spans="1:12" x14ac:dyDescent="0.25">
      <c r="A27" s="49" t="s">
        <v>17186</v>
      </c>
      <c r="B27" s="49"/>
      <c r="C27" s="49"/>
      <c r="D27" s="49"/>
      <c r="E27" s="49"/>
      <c r="F27" s="49"/>
    </row>
    <row r="29" spans="1:12" ht="18.75" x14ac:dyDescent="0.3">
      <c r="A29" s="12" t="s">
        <v>17187</v>
      </c>
    </row>
    <row r="31" spans="1:12" x14ac:dyDescent="0.25">
      <c r="A31" s="52" t="s">
        <v>17188</v>
      </c>
      <c r="B31" s="53"/>
      <c r="C31" s="53"/>
      <c r="D31" s="53"/>
      <c r="E31" s="53"/>
      <c r="F31" s="53"/>
      <c r="G31" s="53"/>
      <c r="H31" s="53"/>
      <c r="I31" s="53"/>
      <c r="L31" s="27" t="str">
        <f>IF(OR(Ecommerce_Data!X14="Website",Ecommerce_Data!X14="Mobile App"),"Direct Sales","Marketplace")</f>
        <v>Direct Sales</v>
      </c>
    </row>
    <row r="32" spans="1:12" x14ac:dyDescent="0.25">
      <c r="A32" s="52" t="s">
        <v>17189</v>
      </c>
      <c r="B32" s="53"/>
      <c r="C32" s="53"/>
    </row>
    <row r="34" spans="1:12" x14ac:dyDescent="0.25">
      <c r="A34" s="52" t="s">
        <v>17190</v>
      </c>
      <c r="B34" s="53"/>
      <c r="C34" s="53"/>
      <c r="D34" s="53"/>
      <c r="E34" s="53"/>
      <c r="F34" s="53"/>
      <c r="G34" s="53"/>
      <c r="H34" s="53"/>
      <c r="I34" s="53"/>
      <c r="J34" s="53"/>
      <c r="L34" s="27" t="str">
        <f>IF(OR(Ecommerce_Data!W15="UPI",Ecommerce_Data!W15="Credit Card"),"Digital Payment","Other Payment")</f>
        <v>Other Payment</v>
      </c>
    </row>
    <row r="35" spans="1:12" x14ac:dyDescent="0.25">
      <c r="A35" s="52" t="s">
        <v>17191</v>
      </c>
      <c r="B35" s="53"/>
      <c r="C35" s="53"/>
    </row>
    <row r="37" spans="1:12" ht="18.75" x14ac:dyDescent="0.3">
      <c r="A37" s="12" t="s">
        <v>17192</v>
      </c>
    </row>
    <row r="39" spans="1:12" x14ac:dyDescent="0.25">
      <c r="A39" s="55" t="s">
        <v>17193</v>
      </c>
      <c r="B39" s="24"/>
      <c r="C39" s="24"/>
      <c r="D39" s="24"/>
      <c r="E39" s="24"/>
      <c r="F39" s="24"/>
      <c r="G39" s="24"/>
      <c r="H39" s="24"/>
      <c r="L39" s="44" t="str">
        <f>IF(NOT(Ecommerce_Data!Z16="Cancelled"),"Valid Order","Cancelled")</f>
        <v>Valid Order</v>
      </c>
    </row>
    <row r="40" spans="1:12" x14ac:dyDescent="0.25">
      <c r="A40" s="55" t="s">
        <v>17194</v>
      </c>
      <c r="B40" s="24"/>
      <c r="C40" s="24"/>
    </row>
    <row r="42" spans="1:12" x14ac:dyDescent="0.25">
      <c r="A42" s="55" t="s">
        <v>17195</v>
      </c>
      <c r="B42" s="24"/>
      <c r="C42" s="24"/>
      <c r="D42" s="24"/>
      <c r="E42" s="24"/>
      <c r="F42" s="24"/>
      <c r="G42" s="24"/>
      <c r="H42" s="24"/>
      <c r="I42" s="24"/>
      <c r="L42" s="44" t="str">
        <f>IF(NOT(Ecommerce_Data!F17="New"),"Existing Customer","New Customer")</f>
        <v>Existing Customer</v>
      </c>
    </row>
    <row r="43" spans="1:12" x14ac:dyDescent="0.25">
      <c r="A43" s="55" t="s">
        <v>17196</v>
      </c>
      <c r="B43" s="24"/>
      <c r="C43" s="24"/>
    </row>
    <row r="45" spans="1:12" ht="18.75" x14ac:dyDescent="0.3">
      <c r="A45" s="12" t="s">
        <v>17197</v>
      </c>
    </row>
    <row r="47" spans="1:12" x14ac:dyDescent="0.25">
      <c r="A47" s="56" t="s">
        <v>17198</v>
      </c>
      <c r="B47" s="57"/>
      <c r="C47" s="57"/>
      <c r="D47" s="57"/>
      <c r="E47" s="57"/>
      <c r="F47" s="57"/>
      <c r="G47" s="57"/>
      <c r="H47" s="57"/>
      <c r="I47" s="57"/>
      <c r="L47" s="58">
        <f>IFERROR(Ecommerce_Data!R18/Ecommerce_Data!P18,"N/A")</f>
        <v>0.20160317460317462</v>
      </c>
    </row>
    <row r="49" spans="1:12" x14ac:dyDescent="0.25">
      <c r="A49" s="56" t="s">
        <v>17199</v>
      </c>
      <c r="B49" s="57"/>
      <c r="C49" s="57"/>
      <c r="D49" s="57"/>
      <c r="E49" s="57"/>
      <c r="F49" s="57"/>
      <c r="G49" s="57"/>
      <c r="H49" s="57"/>
      <c r="I49" s="57"/>
      <c r="L49" s="15">
        <f>IFERROR(Ecommerce_Data!P19/Ecommerce_Data!K19,"N/A")</f>
        <v>1350</v>
      </c>
    </row>
  </sheetData>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CC"/>
  </sheetPr>
  <dimension ref="A1:H23"/>
  <sheetViews>
    <sheetView topLeftCell="A3" workbookViewId="0">
      <selection activeCell="I19" sqref="I19"/>
    </sheetView>
  </sheetViews>
  <sheetFormatPr defaultRowHeight="15" x14ac:dyDescent="0.25"/>
  <sheetData>
    <row r="1" spans="1:8" x14ac:dyDescent="0.25">
      <c r="A1" s="59" t="s">
        <v>17200</v>
      </c>
      <c r="B1" s="60"/>
      <c r="C1" s="60"/>
      <c r="D1" s="60"/>
      <c r="E1" s="60"/>
      <c r="F1" s="60"/>
      <c r="G1" s="60"/>
      <c r="H1" s="60"/>
    </row>
    <row r="2" spans="1:8" x14ac:dyDescent="0.25">
      <c r="A2" s="17" t="str">
        <f>UPPER(Ecommerce_Data!D20)</f>
        <v>CUSTOMER 960</v>
      </c>
      <c r="B2" s="17"/>
    </row>
    <row r="4" spans="1:8" x14ac:dyDescent="0.25">
      <c r="A4" s="61" t="s">
        <v>17201</v>
      </c>
      <c r="B4" s="62"/>
      <c r="C4" s="62"/>
      <c r="D4" s="62"/>
      <c r="E4" s="62"/>
      <c r="F4" s="62"/>
      <c r="G4" s="62"/>
    </row>
    <row r="5" spans="1:8" x14ac:dyDescent="0.25">
      <c r="A5" s="38" t="str">
        <f>PROPER(Ecommerce_Data!H22)</f>
        <v>Formal Shirt</v>
      </c>
      <c r="B5" s="38"/>
    </row>
    <row r="7" spans="1:8" x14ac:dyDescent="0.25">
      <c r="A7" s="59" t="s">
        <v>17202</v>
      </c>
      <c r="B7" s="60"/>
      <c r="C7" s="60"/>
      <c r="D7" s="60"/>
      <c r="E7" s="60"/>
      <c r="F7" s="60"/>
      <c r="G7" s="60"/>
      <c r="H7" s="60"/>
    </row>
    <row r="8" spans="1:8" x14ac:dyDescent="0.25">
      <c r="A8" s="17">
        <f>LEN(Ecommerce_Data!H24)</f>
        <v>8</v>
      </c>
    </row>
    <row r="10" spans="1:8" x14ac:dyDescent="0.25">
      <c r="A10" s="61" t="s">
        <v>17203</v>
      </c>
      <c r="B10" s="62"/>
      <c r="C10" s="62"/>
      <c r="D10" s="62"/>
      <c r="E10" s="62"/>
      <c r="F10" s="62"/>
      <c r="G10" s="62"/>
      <c r="H10" s="62"/>
    </row>
    <row r="11" spans="1:8" x14ac:dyDescent="0.25">
      <c r="A11" s="38" t="str">
        <f>LEFT(Ecommerce_Data!D25,5)</f>
        <v>Custo</v>
      </c>
    </row>
    <row r="13" spans="1:8" x14ac:dyDescent="0.25">
      <c r="A13" s="63" t="s">
        <v>17204</v>
      </c>
      <c r="B13" s="64"/>
      <c r="C13" s="64"/>
      <c r="D13" s="64"/>
      <c r="E13" s="64"/>
      <c r="F13" s="64"/>
      <c r="G13" s="64"/>
    </row>
    <row r="14" spans="1:8" x14ac:dyDescent="0.25">
      <c r="A14" s="32" t="str">
        <f>TRIM(Ecommerce_Data!D23)</f>
        <v>Customer 130</v>
      </c>
      <c r="B14" s="32"/>
    </row>
    <row r="16" spans="1:8" x14ac:dyDescent="0.25">
      <c r="A16" s="65" t="s">
        <v>17205</v>
      </c>
      <c r="B16" s="44"/>
      <c r="C16" s="44"/>
      <c r="D16" s="44"/>
      <c r="E16" s="44"/>
      <c r="F16" s="44"/>
    </row>
    <row r="17" spans="1:7" x14ac:dyDescent="0.25">
      <c r="A17" s="66" t="str">
        <f>CONCATENATE(Ecommerce_Data!H21,"-",Ecommerce_Data!I21)</f>
        <v>Smartwatch-Electronics</v>
      </c>
      <c r="B17" s="66"/>
      <c r="C17" s="66"/>
    </row>
    <row r="19" spans="1:7" x14ac:dyDescent="0.25">
      <c r="A19" s="63" t="s">
        <v>17206</v>
      </c>
      <c r="B19" s="64"/>
      <c r="C19" s="64"/>
      <c r="D19" s="64"/>
      <c r="E19" s="64"/>
      <c r="F19" s="64"/>
    </row>
    <row r="20" spans="1:7" x14ac:dyDescent="0.25">
      <c r="A20" s="32" t="str">
        <f>CONCATENATE(Ecommerce_Data!D25,"-",Ecommerce_Data!T25)</f>
        <v>Customer 1395-Chandigarh</v>
      </c>
      <c r="B20" s="32"/>
      <c r="C20" s="32"/>
    </row>
    <row r="22" spans="1:7" x14ac:dyDescent="0.25">
      <c r="A22" s="65" t="s">
        <v>17207</v>
      </c>
      <c r="B22" s="44"/>
      <c r="C22" s="44"/>
      <c r="D22" s="44"/>
      <c r="E22" s="44"/>
      <c r="F22" s="44"/>
      <c r="G22" s="44"/>
    </row>
    <row r="23" spans="1:7" x14ac:dyDescent="0.25">
      <c r="A23" s="66">
        <f>FIND(" ",Ecommerce_Data!D24)</f>
        <v>9</v>
      </c>
    </row>
  </sheetData>
  <pageMargins left="0.7" right="0.7" top="0.75" bottom="0.75" header="0.3" footer="0.3"/>
  <pageSetup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9"/>
  <sheetViews>
    <sheetView topLeftCell="A9" workbookViewId="0">
      <selection activeCell="A28" sqref="A28"/>
    </sheetView>
  </sheetViews>
  <sheetFormatPr defaultRowHeight="15" x14ac:dyDescent="0.25"/>
  <cols>
    <col min="1" max="1" width="13.5703125" bestFit="1" customWidth="1"/>
  </cols>
  <sheetData>
    <row r="1" spans="1:7" x14ac:dyDescent="0.25">
      <c r="A1" s="26" t="s">
        <v>17208</v>
      </c>
      <c r="B1" s="27"/>
      <c r="C1" s="27"/>
      <c r="D1" s="27"/>
      <c r="E1" s="27"/>
      <c r="F1" s="27"/>
    </row>
    <row r="2" spans="1:7" x14ac:dyDescent="0.25">
      <c r="A2" s="34">
        <f>YEAR(Ecommerce_Data!B20)</f>
        <v>2024</v>
      </c>
    </row>
    <row r="4" spans="1:7" x14ac:dyDescent="0.25">
      <c r="A4" s="48" t="s">
        <v>17209</v>
      </c>
      <c r="B4" s="18"/>
      <c r="C4" s="18"/>
      <c r="D4" s="18"/>
      <c r="E4" s="18"/>
      <c r="F4" s="18"/>
      <c r="G4" s="18"/>
    </row>
    <row r="5" spans="1:7" x14ac:dyDescent="0.25">
      <c r="A5" s="19">
        <f>MONTH(Ecommerce_Data!B35)</f>
        <v>1</v>
      </c>
    </row>
    <row r="7" spans="1:7" x14ac:dyDescent="0.25">
      <c r="A7" s="26" t="s">
        <v>17210</v>
      </c>
      <c r="B7" s="27"/>
      <c r="C7" s="27"/>
      <c r="D7" s="27"/>
      <c r="E7" s="27"/>
      <c r="F7" s="27"/>
    </row>
    <row r="8" spans="1:7" x14ac:dyDescent="0.25">
      <c r="A8" s="34">
        <f>DAY(Ecommerce_Data!B50)</f>
        <v>5</v>
      </c>
    </row>
    <row r="10" spans="1:7" x14ac:dyDescent="0.25">
      <c r="A10" s="48" t="s">
        <v>17211</v>
      </c>
      <c r="B10" s="18"/>
      <c r="C10" s="18"/>
      <c r="D10" s="18"/>
      <c r="E10" s="18"/>
      <c r="F10" s="18"/>
      <c r="G10" s="18"/>
    </row>
    <row r="11" spans="1:7" x14ac:dyDescent="0.25">
      <c r="A11" s="19">
        <f ca="1">TODAY()-Ecommerce_Data!B65</f>
        <v>969</v>
      </c>
    </row>
    <row r="13" spans="1:7" x14ac:dyDescent="0.25">
      <c r="A13" s="72" t="s">
        <v>17212</v>
      </c>
      <c r="B13" s="67"/>
      <c r="C13" s="67"/>
      <c r="D13" s="67"/>
      <c r="E13" s="67"/>
      <c r="F13" s="67"/>
      <c r="G13" s="67"/>
    </row>
    <row r="14" spans="1:7" x14ac:dyDescent="0.25">
      <c r="A14" s="16">
        <f>WEEKDAY(Ecommerce_Data!B80)</f>
        <v>1</v>
      </c>
    </row>
    <row r="16" spans="1:7" x14ac:dyDescent="0.25">
      <c r="A16" s="73" t="s">
        <v>17213</v>
      </c>
      <c r="B16" s="70"/>
      <c r="C16" s="70"/>
      <c r="D16" s="70"/>
      <c r="E16" s="70"/>
      <c r="F16" s="70"/>
      <c r="G16" s="70"/>
    </row>
    <row r="17" spans="1:8" x14ac:dyDescent="0.25">
      <c r="A17" s="34" t="str">
        <f>TEXT(Ecommerce_Data!B110,"mmmm")</f>
        <v>January</v>
      </c>
    </row>
    <row r="19" spans="1:8" x14ac:dyDescent="0.25">
      <c r="A19" s="74" t="s">
        <v>17214</v>
      </c>
      <c r="B19" s="69"/>
      <c r="C19" s="69"/>
      <c r="D19" s="69"/>
      <c r="E19" s="69"/>
      <c r="F19" s="69"/>
      <c r="G19" s="69"/>
      <c r="H19" s="69"/>
    </row>
    <row r="20" spans="1:8" x14ac:dyDescent="0.25">
      <c r="A20" s="51">
        <f>_xlfn.DAYS(DATE(2026,8,28),Ecommerce_Data!B170)</f>
        <v>957</v>
      </c>
    </row>
    <row r="22" spans="1:8" x14ac:dyDescent="0.25">
      <c r="A22" s="72" t="s">
        <v>17215</v>
      </c>
      <c r="B22" s="67"/>
      <c r="C22" s="67"/>
      <c r="D22" s="67"/>
      <c r="E22" s="67"/>
      <c r="F22" s="67"/>
      <c r="G22" s="67"/>
    </row>
    <row r="23" spans="1:8" x14ac:dyDescent="0.25">
      <c r="A23" s="68">
        <f>EOMONTH(Ecommerce_Data!B200,1)</f>
        <v>45351</v>
      </c>
    </row>
    <row r="25" spans="1:8" x14ac:dyDescent="0.25">
      <c r="A25" s="73" t="s">
        <v>17216</v>
      </c>
      <c r="B25" s="70"/>
      <c r="C25" s="70"/>
      <c r="D25" s="70"/>
    </row>
    <row r="26" spans="1:8" x14ac:dyDescent="0.25">
      <c r="A26" s="71">
        <f ca="1">NOW()</f>
        <v>46266.328682754633</v>
      </c>
    </row>
    <row r="28" spans="1:8" x14ac:dyDescent="0.25">
      <c r="A28" s="74" t="s">
        <v>17217</v>
      </c>
      <c r="B28" s="69"/>
      <c r="C28" s="69"/>
      <c r="D28" s="69"/>
      <c r="E28" s="69"/>
      <c r="F28" s="69"/>
      <c r="G28" s="69"/>
    </row>
    <row r="29" spans="1:8" x14ac:dyDescent="0.25">
      <c r="A29" s="51" t="str">
        <f>TEXT(Ecommerce_Data!B245,"dd-mmm-yyyy")</f>
        <v>21-Jan-2024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5050"/>
  </sheetPr>
  <dimension ref="A1:K23"/>
  <sheetViews>
    <sheetView topLeftCell="A4" workbookViewId="0">
      <selection activeCell="L11" sqref="L11"/>
    </sheetView>
  </sheetViews>
  <sheetFormatPr defaultRowHeight="15" x14ac:dyDescent="0.25"/>
  <sheetData>
    <row r="1" spans="1:11" ht="15.75" thickBot="1" x14ac:dyDescent="0.3">
      <c r="A1" s="90" t="s">
        <v>17218</v>
      </c>
      <c r="B1" s="91"/>
      <c r="C1" s="91"/>
      <c r="D1" s="91"/>
      <c r="E1" s="91"/>
      <c r="F1" s="91"/>
      <c r="G1" s="92"/>
      <c r="H1" s="92"/>
      <c r="I1" s="92"/>
      <c r="J1" s="93" t="str">
        <f>VLOOKUP(Ecommerce_Data!A250,Ecommerce_Data!$A$2:$AB$12001,4,0)</f>
        <v>Customer 734</v>
      </c>
      <c r="K1" s="94"/>
    </row>
    <row r="2" spans="1:11" ht="15.75" thickBot="1" x14ac:dyDescent="0.3"/>
    <row r="3" spans="1:11" ht="15.75" thickBot="1" x14ac:dyDescent="0.3">
      <c r="A3" s="95" t="s">
        <v>17219</v>
      </c>
      <c r="B3" s="96"/>
      <c r="C3" s="96"/>
      <c r="D3" s="96"/>
      <c r="E3" s="96"/>
      <c r="F3" s="96"/>
      <c r="G3" s="92"/>
      <c r="H3" s="92"/>
      <c r="I3" s="92"/>
      <c r="J3" s="97">
        <f>VLOOKUP(Ecommerce_Data!A400,Ecommerce_Data!$A$2:$AB$12001,5,0)</f>
        <v>28</v>
      </c>
    </row>
    <row r="4" spans="1:11" ht="15.75" thickBot="1" x14ac:dyDescent="0.3"/>
    <row r="5" spans="1:11" ht="15.75" thickBot="1" x14ac:dyDescent="0.3">
      <c r="A5" s="90" t="s">
        <v>17220</v>
      </c>
      <c r="B5" s="91"/>
      <c r="C5" s="91"/>
      <c r="D5" s="91"/>
      <c r="E5" s="91"/>
      <c r="F5" s="91"/>
      <c r="G5" s="92"/>
      <c r="H5" s="92"/>
      <c r="I5" s="92"/>
      <c r="J5" s="93" t="str">
        <f>VLOOKUP(Ecommerce_Data!A850,Ecommerce_Data!$A$2:$AB$12001,8,0)</f>
        <v>Womens Kurti</v>
      </c>
      <c r="K5" s="94"/>
    </row>
    <row r="6" spans="1:11" ht="15.75" thickBot="1" x14ac:dyDescent="0.3"/>
    <row r="7" spans="1:11" ht="15.75" thickBot="1" x14ac:dyDescent="0.3">
      <c r="A7" s="95" t="s">
        <v>17221</v>
      </c>
      <c r="B7" s="96"/>
      <c r="C7" s="96"/>
      <c r="D7" s="96"/>
      <c r="E7" s="96"/>
      <c r="F7" s="92"/>
      <c r="G7" s="92"/>
      <c r="H7" s="92"/>
      <c r="I7" s="92"/>
      <c r="J7" s="98" t="str">
        <f>VLOOKUP(Ecommerce_Data!A1150,Ecommerce_Data!$A$2:$AB$12001,10,0)</f>
        <v>FashionMart</v>
      </c>
      <c r="K7" s="97"/>
    </row>
    <row r="8" spans="1:11" ht="15.75" thickBot="1" x14ac:dyDescent="0.3"/>
    <row r="9" spans="1:11" ht="15.75" thickBot="1" x14ac:dyDescent="0.3">
      <c r="A9" s="90" t="s">
        <v>17222</v>
      </c>
      <c r="B9" s="91"/>
      <c r="C9" s="91"/>
      <c r="D9" s="91"/>
      <c r="E9" s="91"/>
      <c r="F9" s="92"/>
      <c r="G9" s="92"/>
      <c r="H9" s="92"/>
      <c r="I9" s="92"/>
      <c r="J9" s="94">
        <f>VLOOKUP(Ecommerce_Data!A1300,Ecommerce_Data!$A$2:$AB$12001,11,0)</f>
        <v>1</v>
      </c>
    </row>
    <row r="10" spans="1:11" ht="15.75" thickBot="1" x14ac:dyDescent="0.3"/>
    <row r="11" spans="1:11" ht="15.75" thickBot="1" x14ac:dyDescent="0.3">
      <c r="A11" s="95" t="s">
        <v>17223</v>
      </c>
      <c r="B11" s="96"/>
      <c r="C11" s="96"/>
      <c r="D11" s="96"/>
      <c r="E11" s="96"/>
      <c r="F11" s="92"/>
      <c r="G11" s="92"/>
      <c r="H11" s="92"/>
      <c r="I11" s="92"/>
      <c r="J11" s="97">
        <f>VLOOKUP(Ecommerce_Data!A2050,Ecommerce_Data!$A$2:$AB$12001,16,0)</f>
        <v>6840</v>
      </c>
    </row>
    <row r="12" spans="1:11" ht="15.75" thickBot="1" x14ac:dyDescent="0.3"/>
    <row r="13" spans="1:11" ht="15.75" thickBot="1" x14ac:dyDescent="0.3">
      <c r="A13" s="90" t="s">
        <v>17224</v>
      </c>
      <c r="B13" s="91"/>
      <c r="C13" s="91"/>
      <c r="D13" s="91"/>
      <c r="E13" s="91"/>
      <c r="F13" s="92"/>
      <c r="G13" s="92"/>
      <c r="H13" s="92"/>
      <c r="I13" s="92"/>
      <c r="J13" s="94">
        <f>VLOOKUP(Ecommerce_Data!A2350,Ecommerce_Data!$A$2:$AB$12001,18,0)</f>
        <v>14217.66</v>
      </c>
    </row>
    <row r="14" spans="1:11" ht="15.75" thickBot="1" x14ac:dyDescent="0.3"/>
    <row r="15" spans="1:11" ht="15.75" thickBot="1" x14ac:dyDescent="0.3">
      <c r="A15" s="95" t="s">
        <v>17225</v>
      </c>
      <c r="B15" s="96"/>
      <c r="C15" s="96"/>
      <c r="D15" s="96"/>
      <c r="E15" s="96"/>
      <c r="F15" s="92"/>
      <c r="G15" s="92"/>
      <c r="H15" s="92"/>
      <c r="I15" s="92"/>
      <c r="J15" s="97" t="str">
        <f>VLOOKUP(Ecommerce_Data!A2650,Ecommerce_Data!$A$2:$AB$12001,20,0)</f>
        <v>Chennai</v>
      </c>
    </row>
    <row r="16" spans="1:11" ht="15.75" thickBot="1" x14ac:dyDescent="0.3"/>
    <row r="17" spans="1:11" ht="15.75" thickBot="1" x14ac:dyDescent="0.3">
      <c r="A17" s="90" t="s">
        <v>17226</v>
      </c>
      <c r="B17" s="91"/>
      <c r="C17" s="91"/>
      <c r="D17" s="91"/>
      <c r="E17" s="91"/>
      <c r="F17" s="92"/>
      <c r="G17" s="92"/>
      <c r="H17" s="92"/>
      <c r="I17" s="92"/>
      <c r="J17" s="93" t="str">
        <f>VLOOKUP(Ecommerce_Data!A2800,Ecommerce_Data!$A$2:$AB$12001,21,0)</f>
        <v>Chandigarh</v>
      </c>
      <c r="K17" s="94"/>
    </row>
    <row r="18" spans="1:11" ht="15.75" thickBot="1" x14ac:dyDescent="0.3"/>
    <row r="19" spans="1:11" ht="15.75" thickBot="1" x14ac:dyDescent="0.3">
      <c r="A19" s="95" t="s">
        <v>17227</v>
      </c>
      <c r="B19" s="96"/>
      <c r="C19" s="96"/>
      <c r="D19" s="96"/>
      <c r="E19" s="96"/>
      <c r="F19" s="96"/>
      <c r="G19" s="92"/>
      <c r="H19" s="92"/>
      <c r="I19" s="92"/>
      <c r="J19" s="97" t="str">
        <f>VLOOKUP(Ecommerce_Data!A3700,Ecommerce_Data!$A$2:$AB$12001,28,0)</f>
        <v>No</v>
      </c>
    </row>
    <row r="20" spans="1:11" ht="15.75" thickBot="1" x14ac:dyDescent="0.3"/>
    <row r="21" spans="1:11" ht="15.75" thickBot="1" x14ac:dyDescent="0.3">
      <c r="A21" s="90" t="s">
        <v>17228</v>
      </c>
      <c r="B21" s="91"/>
      <c r="C21" s="91"/>
      <c r="D21" s="91"/>
      <c r="E21" s="91"/>
      <c r="F21" s="91"/>
      <c r="G21" s="92"/>
      <c r="H21" s="92"/>
      <c r="I21" s="92"/>
      <c r="J21" s="94" t="str">
        <f>VLOOKUP(Ecommerce_Data!A3550,Ecommerce_Data!$A$2:$AB$12001,27,0)</f>
        <v>Yes</v>
      </c>
    </row>
    <row r="22" spans="1:11" ht="15.75" thickBot="1" x14ac:dyDescent="0.3"/>
    <row r="23" spans="1:11" ht="15.75" thickBot="1" x14ac:dyDescent="0.3">
      <c r="A23" s="95" t="s">
        <v>17318</v>
      </c>
      <c r="B23" s="96"/>
      <c r="C23" s="96"/>
      <c r="D23" s="96"/>
      <c r="E23" s="96"/>
      <c r="F23" s="96"/>
      <c r="G23" s="92"/>
      <c r="H23" s="92"/>
      <c r="I23" s="92"/>
      <c r="J23" s="97" t="str">
        <f>VLOOKUP(Ecommerce_Data!A3250,Ecommerce_Data!$A$2:$AB$12001,25,0)</f>
        <v>Standard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F37"/>
  <sheetViews>
    <sheetView topLeftCell="A17" workbookViewId="0">
      <selection activeCell="G26" sqref="G26"/>
    </sheetView>
  </sheetViews>
  <sheetFormatPr defaultRowHeight="15" x14ac:dyDescent="0.25"/>
  <cols>
    <col min="1" max="1" width="17.28515625" bestFit="1" customWidth="1"/>
    <col min="2" max="2" width="18" bestFit="1" customWidth="1"/>
    <col min="3" max="3" width="14.140625" bestFit="1" customWidth="1"/>
    <col min="4" max="4" width="15.42578125" bestFit="1" customWidth="1"/>
    <col min="5" max="5" width="14.140625" bestFit="1" customWidth="1"/>
    <col min="6" max="6" width="15.42578125" bestFit="1" customWidth="1"/>
  </cols>
  <sheetData>
    <row r="1" spans="1:6" x14ac:dyDescent="0.25">
      <c r="A1" s="78" t="s">
        <v>17229</v>
      </c>
      <c r="B1" s="79" t="s">
        <v>17230</v>
      </c>
      <c r="C1" s="79" t="s">
        <v>17231</v>
      </c>
      <c r="D1" s="79" t="s">
        <v>17232</v>
      </c>
      <c r="E1" s="79" t="s">
        <v>17233</v>
      </c>
      <c r="F1" s="80" t="s">
        <v>17234</v>
      </c>
    </row>
    <row r="2" spans="1:6" x14ac:dyDescent="0.25">
      <c r="A2" s="75" t="s">
        <v>0</v>
      </c>
      <c r="B2" s="3" t="str">
        <f>Ecommerce_Data!A250</f>
        <v>ORD501194</v>
      </c>
      <c r="C2" s="3" t="str">
        <f>Ecommerce_Data!A400</f>
        <v>ORD502140</v>
      </c>
      <c r="D2" s="3" t="str">
        <f>Ecommerce_Data!A550</f>
        <v>ORD510622</v>
      </c>
      <c r="E2" s="3" t="str">
        <f>Ecommerce_Data!A700</f>
        <v>ORD507461</v>
      </c>
      <c r="F2" s="76" t="str">
        <f>Ecommerce_Data!A850</f>
        <v>ORD511472</v>
      </c>
    </row>
    <row r="3" spans="1:6" x14ac:dyDescent="0.25">
      <c r="A3" s="75" t="s">
        <v>3</v>
      </c>
      <c r="B3" s="3" t="str">
        <f>Ecommerce_Data!D250</f>
        <v>Customer 734</v>
      </c>
      <c r="C3" s="3" t="str">
        <f>Ecommerce_Data!D400</f>
        <v>Customer 1817</v>
      </c>
      <c r="D3" s="3" t="str">
        <f>Ecommerce_Data!D550</f>
        <v>Customer 1481</v>
      </c>
      <c r="E3" s="3" t="str">
        <f>Ecommerce_Data!D700</f>
        <v>Customer 2437</v>
      </c>
      <c r="F3" s="76" t="str">
        <f>Ecommerce_Data!D850</f>
        <v>Customer 701</v>
      </c>
    </row>
    <row r="4" spans="1:6" x14ac:dyDescent="0.25">
      <c r="A4" s="75" t="s">
        <v>7</v>
      </c>
      <c r="B4" s="3" t="str">
        <f>Ecommerce_Data!H250</f>
        <v>Calculator</v>
      </c>
      <c r="C4" s="3" t="str">
        <f>Ecommerce_Data!H400</f>
        <v>Power Bank</v>
      </c>
      <c r="D4" s="3" t="str">
        <f>Ecommerce_Data!H550</f>
        <v>Coffee Maker</v>
      </c>
      <c r="E4" s="3" t="str">
        <f>Ecommerce_Data!H700</f>
        <v>Formal Shirt</v>
      </c>
      <c r="F4" s="76" t="str">
        <f>Ecommerce_Data!H850</f>
        <v>Womens Kurti</v>
      </c>
    </row>
    <row r="5" spans="1:6" x14ac:dyDescent="0.25">
      <c r="A5" s="75" t="s">
        <v>8</v>
      </c>
      <c r="B5" s="4" t="str">
        <f>Ecommerce_Data!I250</f>
        <v>Books &amp; Stationery</v>
      </c>
      <c r="C5" s="4" t="str">
        <f>Ecommerce_Data!I200</f>
        <v>Fashion</v>
      </c>
      <c r="D5" s="4" t="str">
        <f>Ecommerce_Data!I550</f>
        <v>Home &amp; Kitchen</v>
      </c>
      <c r="E5" s="3" t="str">
        <f>Ecommerce_Data!I700</f>
        <v>Fashion</v>
      </c>
      <c r="F5" s="76" t="str">
        <f>Ecommerce_Data!I850</f>
        <v>Fashion</v>
      </c>
    </row>
    <row r="6" spans="1:6" x14ac:dyDescent="0.25">
      <c r="A6" s="75" t="s">
        <v>10</v>
      </c>
      <c r="B6" s="3">
        <f>Ecommerce_Data!K250</f>
        <v>4</v>
      </c>
      <c r="C6" s="3">
        <f>Ecommerce_Data!K200</f>
        <v>3</v>
      </c>
      <c r="D6" s="3">
        <f>Ecommerce_Data!K550</f>
        <v>1</v>
      </c>
      <c r="E6" s="3">
        <f>Ecommerce_Data!K700</f>
        <v>2</v>
      </c>
      <c r="F6" s="76">
        <f>Ecommerce_Data!K850</f>
        <v>4</v>
      </c>
    </row>
    <row r="7" spans="1:6" x14ac:dyDescent="0.25">
      <c r="A7" s="75" t="s">
        <v>11</v>
      </c>
      <c r="B7" s="4">
        <f>Ecommerce_Data!L250</f>
        <v>650</v>
      </c>
      <c r="C7" s="4">
        <f>Ecommerce_Data!L200</f>
        <v>2600</v>
      </c>
      <c r="D7" s="4">
        <f>Ecommerce_Data!L550</f>
        <v>4200</v>
      </c>
      <c r="E7" s="4">
        <f>Ecommerce_Data!L700</f>
        <v>1700</v>
      </c>
      <c r="F7" s="77">
        <f>Ecommerce_Data!L850</f>
        <v>1400</v>
      </c>
    </row>
    <row r="8" spans="1:6" x14ac:dyDescent="0.25">
      <c r="A8" s="75" t="s">
        <v>12</v>
      </c>
      <c r="B8" s="3">
        <f>Ecommerce_Data!M250</f>
        <v>15</v>
      </c>
      <c r="C8" s="3">
        <f>Ecommerce_Data!M200</f>
        <v>10</v>
      </c>
      <c r="D8" s="3">
        <f>Ecommerce_Data!M550</f>
        <v>10</v>
      </c>
      <c r="E8" s="3">
        <f>Ecommerce_Data!M700</f>
        <v>20</v>
      </c>
      <c r="F8" s="76">
        <f>Ecommerce_Data!M850</f>
        <v>15</v>
      </c>
    </row>
    <row r="9" spans="1:6" x14ac:dyDescent="0.25">
      <c r="A9" s="75" t="s">
        <v>13</v>
      </c>
      <c r="B9" s="4">
        <f>Ecommerce_Data!N250</f>
        <v>2600</v>
      </c>
      <c r="C9" s="4">
        <f>Ecommerce_Data!N200</f>
        <v>7800</v>
      </c>
      <c r="D9" s="4">
        <f>Ecommerce_Data!N550</f>
        <v>4200</v>
      </c>
      <c r="E9" s="4">
        <f>Ecommerce_Data!N700</f>
        <v>3400</v>
      </c>
      <c r="F9" s="77">
        <f>Ecommerce_Data!N850</f>
        <v>5600</v>
      </c>
    </row>
    <row r="10" spans="1:6" x14ac:dyDescent="0.25">
      <c r="A10" s="75" t="s">
        <v>15</v>
      </c>
      <c r="B10" s="4">
        <f>Ecommerce_Data!P250</f>
        <v>2210</v>
      </c>
      <c r="C10" s="4">
        <f>Ecommerce_Data!P200</f>
        <v>7020</v>
      </c>
      <c r="D10" s="4">
        <f>Ecommerce_Data!P550</f>
        <v>3780</v>
      </c>
      <c r="E10" s="4">
        <f>Ecommerce_Data!P700</f>
        <v>2720</v>
      </c>
      <c r="F10" s="77">
        <f>Ecommerce_Data!P850</f>
        <v>4760</v>
      </c>
    </row>
    <row r="11" spans="1:6" x14ac:dyDescent="0.25">
      <c r="A11" s="75" t="s">
        <v>17</v>
      </c>
      <c r="B11" s="4">
        <f>Ecommerce_Data!R250</f>
        <v>822.61</v>
      </c>
      <c r="C11" s="4">
        <f>Ecommerce_Data!R200</f>
        <v>1854.34</v>
      </c>
      <c r="D11" s="4">
        <f>Ecommerce_Data!R550</f>
        <v>1353.11</v>
      </c>
      <c r="E11" s="4">
        <f>Ecommerce_Data!R700</f>
        <v>761.51</v>
      </c>
      <c r="F11" s="77">
        <f>Ecommerce_Data!R850</f>
        <v>1885.01</v>
      </c>
    </row>
    <row r="12" spans="1:6" x14ac:dyDescent="0.25">
      <c r="A12" s="75" t="s">
        <v>19</v>
      </c>
      <c r="B12" s="3" t="str">
        <f>Ecommerce_Data!T250</f>
        <v>Bengaluru</v>
      </c>
      <c r="C12" s="3" t="str">
        <f>Ecommerce_Data!T200</f>
        <v>Guwahati</v>
      </c>
      <c r="D12" s="3" t="str">
        <f>Ecommerce_Data!T550</f>
        <v>Bhubaneswar</v>
      </c>
      <c r="E12" s="3" t="str">
        <f>Ecommerce_Data!T700</f>
        <v>Kolkata</v>
      </c>
      <c r="F12" s="76" t="str">
        <f>Ecommerce_Data!T850</f>
        <v>Chennai</v>
      </c>
    </row>
    <row r="13" spans="1:6" x14ac:dyDescent="0.25">
      <c r="A13" s="75" t="s">
        <v>22</v>
      </c>
      <c r="B13" s="3" t="str">
        <f>Ecommerce_Data!W250</f>
        <v>Net Banking</v>
      </c>
      <c r="C13" s="3" t="str">
        <f>Ecommerce_Data!W200</f>
        <v>Credit Card</v>
      </c>
      <c r="D13" s="3" t="str">
        <f>Ecommerce_Data!W550</f>
        <v>Wallet</v>
      </c>
      <c r="E13" s="3" t="str">
        <f>Ecommerce_Data!W700</f>
        <v>Wallet</v>
      </c>
      <c r="F13" s="76" t="str">
        <f>Ecommerce_Data!W850</f>
        <v>Debit Card</v>
      </c>
    </row>
    <row r="14" spans="1:6" x14ac:dyDescent="0.25">
      <c r="A14" s="75" t="s">
        <v>23</v>
      </c>
      <c r="B14" s="3" t="str">
        <f>Ecommerce_Data!X250</f>
        <v>Mobile App</v>
      </c>
      <c r="C14" s="3" t="str">
        <f>Ecommerce_Data!X200</f>
        <v>Marketplace</v>
      </c>
      <c r="D14" s="3" t="str">
        <f>Ecommerce_Data!X550</f>
        <v>Mobile App</v>
      </c>
      <c r="E14" s="3" t="str">
        <f>Ecommerce_Data!X700</f>
        <v>Website</v>
      </c>
      <c r="F14" s="76" t="str">
        <f>Ecommerce_Data!X850</f>
        <v>Website</v>
      </c>
    </row>
    <row r="15" spans="1:6" x14ac:dyDescent="0.25">
      <c r="A15" s="75" t="s">
        <v>24</v>
      </c>
      <c r="B15" s="3" t="str">
        <f>Ecommerce_Data!Y250</f>
        <v>Standard</v>
      </c>
      <c r="C15" s="3" t="str">
        <f>Ecommerce_Data!Y200</f>
        <v>Express</v>
      </c>
      <c r="D15" s="3" t="str">
        <f>Ecommerce_Data!Y550</f>
        <v>Standard</v>
      </c>
      <c r="E15" s="3" t="str">
        <f>Ecommerce_Data!Y700</f>
        <v>Same Day</v>
      </c>
      <c r="F15" s="76" t="str">
        <f>Ecommerce_Data!Y850</f>
        <v>Express</v>
      </c>
    </row>
    <row r="16" spans="1:6" x14ac:dyDescent="0.25">
      <c r="A16" s="81" t="s">
        <v>25</v>
      </c>
      <c r="B16" s="82" t="str">
        <f>Ecommerce_Data!Z250</f>
        <v>Delivered</v>
      </c>
      <c r="C16" s="82" t="str">
        <f>Ecommerce_Data!Z200</f>
        <v>Delivered</v>
      </c>
      <c r="D16" s="82" t="str">
        <f>Ecommerce_Data!Z550</f>
        <v>Delivered</v>
      </c>
      <c r="E16" s="82" t="str">
        <f>Ecommerce_Data!Z700</f>
        <v>Shipped</v>
      </c>
      <c r="F16" s="83" t="str">
        <f>Ecommerce_Data!Z850</f>
        <v>Delivered</v>
      </c>
    </row>
    <row r="19" spans="1:6" x14ac:dyDescent="0.25">
      <c r="A19" s="99" t="s">
        <v>17235</v>
      </c>
      <c r="B19" s="43"/>
      <c r="C19" s="43"/>
      <c r="D19" s="43"/>
      <c r="E19" s="100"/>
      <c r="F19" s="100" t="str">
        <f>HLOOKUP(B2,$B$2:$F$16,2,0)</f>
        <v>Customer 734</v>
      </c>
    </row>
    <row r="21" spans="1:6" x14ac:dyDescent="0.25">
      <c r="A21" s="45" t="s">
        <v>17236</v>
      </c>
      <c r="B21" s="45"/>
      <c r="C21" s="45"/>
      <c r="D21" s="45"/>
      <c r="E21" s="47"/>
      <c r="F21" s="47" t="str">
        <f>HLOOKUP(D2,$B$2:$F$16,4,0)</f>
        <v>Home &amp; Kitchen</v>
      </c>
    </row>
    <row r="23" spans="1:6" x14ac:dyDescent="0.25">
      <c r="A23" s="43" t="s">
        <v>17237</v>
      </c>
      <c r="B23" s="43"/>
      <c r="C23" s="43"/>
      <c r="D23" s="43"/>
      <c r="E23" s="100"/>
      <c r="F23" s="100">
        <f>HLOOKUP(C2,$B$2:$F$16,8,0)</f>
        <v>7800</v>
      </c>
    </row>
    <row r="25" spans="1:6" x14ac:dyDescent="0.25">
      <c r="A25" s="45" t="s">
        <v>17238</v>
      </c>
      <c r="B25" s="45"/>
      <c r="C25" s="45"/>
      <c r="D25" s="45"/>
      <c r="E25" s="47"/>
      <c r="F25" s="47">
        <f>HLOOKUP(E2,$B$2:$F$16,10,0)</f>
        <v>761.51</v>
      </c>
    </row>
    <row r="27" spans="1:6" x14ac:dyDescent="0.25">
      <c r="A27" s="43" t="s">
        <v>17239</v>
      </c>
      <c r="B27" s="43"/>
      <c r="C27" s="43"/>
      <c r="D27" s="43"/>
      <c r="E27" s="100"/>
      <c r="F27" s="100" t="str">
        <f>HLOOKUP(F2,$B$2:$F$16,11,0)</f>
        <v>Chennai</v>
      </c>
    </row>
    <row r="29" spans="1:6" x14ac:dyDescent="0.25">
      <c r="A29" s="45" t="s">
        <v>17240</v>
      </c>
      <c r="B29" s="45"/>
      <c r="C29" s="45"/>
      <c r="D29" s="45"/>
      <c r="E29" s="47"/>
      <c r="F29" s="47" t="str">
        <f>HLOOKUP(B2,$B$2:$F$16,12,0)</f>
        <v>Net Banking</v>
      </c>
    </row>
    <row r="31" spans="1:6" x14ac:dyDescent="0.25">
      <c r="A31" s="43" t="s">
        <v>17241</v>
      </c>
      <c r="B31" s="43"/>
      <c r="C31" s="43"/>
      <c r="D31" s="43"/>
      <c r="E31" s="100"/>
      <c r="F31" s="100" t="str">
        <f>HLOOKUP(D2,$B$2:$F$16,14,0)</f>
        <v>Standard</v>
      </c>
    </row>
    <row r="33" spans="1:6" x14ac:dyDescent="0.25">
      <c r="A33" s="45" t="s">
        <v>17242</v>
      </c>
      <c r="B33" s="45"/>
      <c r="C33" s="45"/>
      <c r="D33" s="45"/>
      <c r="E33" s="47"/>
      <c r="F33" s="47" t="str">
        <f>HLOOKUP(E2,$B$2:$F$16,15,0)</f>
        <v>Shipped</v>
      </c>
    </row>
    <row r="35" spans="1:6" x14ac:dyDescent="0.25">
      <c r="A35" s="43" t="s">
        <v>17243</v>
      </c>
      <c r="B35" s="43"/>
      <c r="C35" s="43"/>
      <c r="D35" s="43"/>
      <c r="E35" s="100"/>
      <c r="F35" s="100" t="str">
        <f>HLOOKUP(C2,$B$2:$F$16,13,0)</f>
        <v>Marketplace</v>
      </c>
    </row>
    <row r="37" spans="1:6" x14ac:dyDescent="0.25">
      <c r="A37" s="45" t="s">
        <v>17244</v>
      </c>
      <c r="B37" s="45"/>
      <c r="C37" s="45"/>
      <c r="D37" s="45"/>
      <c r="E37" s="47"/>
      <c r="F37" s="47">
        <f>HLOOKUP(F2,$B$2:$F$16,7,0)</f>
        <v>15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H23"/>
  <sheetViews>
    <sheetView workbookViewId="0">
      <selection activeCell="M18" sqref="M18"/>
    </sheetView>
  </sheetViews>
  <sheetFormatPr defaultRowHeight="15" x14ac:dyDescent="0.25"/>
  <cols>
    <col min="8" max="8" width="14.140625" bestFit="1" customWidth="1"/>
  </cols>
  <sheetData>
    <row r="1" spans="1:8" x14ac:dyDescent="0.25">
      <c r="A1" s="33" t="s">
        <v>17245</v>
      </c>
      <c r="B1" s="33"/>
      <c r="C1" s="33"/>
      <c r="D1" s="33"/>
      <c r="E1" s="33"/>
      <c r="F1" s="33"/>
      <c r="G1" s="16"/>
      <c r="H1" s="16" t="str">
        <f>INDEX(Ecommerce_Data!$D$2:$D$12001,MATCH(Ecommerce_Data!A420,Ecommerce_Data!$A$2:$A$12001,0))</f>
        <v>Customer 2273</v>
      </c>
    </row>
    <row r="3" spans="1:8" x14ac:dyDescent="0.25">
      <c r="A3" s="50" t="s">
        <v>17246</v>
      </c>
      <c r="B3" s="50"/>
      <c r="C3" s="50"/>
      <c r="D3" s="50"/>
      <c r="E3" s="50"/>
      <c r="F3" s="50"/>
      <c r="G3" s="27"/>
      <c r="H3" s="27" t="str">
        <f>INDEX(Ecommerce_Data!$F$2:$F$12001,MATCH(Ecommerce_Data!A930,Ecommerce_Data!$A$2:$A$12001,0))</f>
        <v>Returning</v>
      </c>
    </row>
    <row r="5" spans="1:8" x14ac:dyDescent="0.25">
      <c r="A5" s="33" t="s">
        <v>17247</v>
      </c>
      <c r="B5" s="33"/>
      <c r="C5" s="33"/>
      <c r="D5" s="33"/>
      <c r="E5" s="33"/>
      <c r="F5" s="33"/>
      <c r="G5" s="16"/>
      <c r="H5" s="16">
        <f>INDEX(Ecommerce_Data!$E$2:$E$12001,MATCH(Ecommerce_Data!A675,Ecommerce_Data!$A$2:$A$12001,0))</f>
        <v>48</v>
      </c>
    </row>
    <row r="7" spans="1:8" x14ac:dyDescent="0.25">
      <c r="A7" s="50" t="s">
        <v>17248</v>
      </c>
      <c r="B7" s="50"/>
      <c r="C7" s="50"/>
      <c r="D7" s="50"/>
      <c r="E7" s="50"/>
      <c r="F7" s="50"/>
      <c r="G7" s="27"/>
      <c r="H7" s="27" t="str">
        <f>INDEX(Ecommerce_Data!$H$2:$H$12001,MATCH(Ecommerce_Data!A1450,Ecommerce_Data!$A$2:$A$12001,0))</f>
        <v>Keyboard</v>
      </c>
    </row>
    <row r="9" spans="1:8" x14ac:dyDescent="0.25">
      <c r="A9" s="33" t="s">
        <v>17249</v>
      </c>
      <c r="B9" s="33"/>
      <c r="C9" s="33"/>
      <c r="D9" s="33"/>
      <c r="E9" s="33"/>
      <c r="F9" s="33"/>
      <c r="G9" s="16"/>
      <c r="H9" s="16" t="str">
        <f>INDEX(Ecommerce_Data!$J$2:$J$12001,MATCH(Ecommerce_Data!A1980,Ecommerce_Data!$A$2:$A$12001,0))</f>
        <v>FashionMart</v>
      </c>
    </row>
    <row r="11" spans="1:8" x14ac:dyDescent="0.25">
      <c r="A11" s="50" t="s">
        <v>17250</v>
      </c>
      <c r="B11" s="50"/>
      <c r="C11" s="50"/>
      <c r="D11" s="50"/>
      <c r="E11" s="50"/>
      <c r="F11" s="50"/>
      <c r="G11" s="27"/>
      <c r="H11" s="27">
        <f>INDEX(Ecommerce_Data!$K$2:$K$12001,MATCH(Ecommerce_Data!A2250,Ecommerce_Data!$A$2:$A$12001,0))</f>
        <v>2</v>
      </c>
    </row>
    <row r="13" spans="1:8" x14ac:dyDescent="0.25">
      <c r="A13" s="33" t="s">
        <v>17251</v>
      </c>
      <c r="B13" s="33"/>
      <c r="C13" s="33"/>
      <c r="D13" s="33"/>
      <c r="E13" s="33"/>
      <c r="F13" s="33"/>
      <c r="G13" s="16"/>
      <c r="H13" s="16">
        <f>INDEX(Ecommerce_Data!$M$2:$M$12001,MATCH(Ecommerce_Data!A2790,Ecommerce_Data!$A$2:$A$12001,0))</f>
        <v>5</v>
      </c>
    </row>
    <row r="15" spans="1:8" x14ac:dyDescent="0.25">
      <c r="A15" s="50" t="s">
        <v>17252</v>
      </c>
      <c r="B15" s="50"/>
      <c r="C15" s="50"/>
      <c r="D15" s="50"/>
      <c r="E15" s="50"/>
      <c r="F15" s="50"/>
      <c r="G15" s="27"/>
      <c r="H15" s="27">
        <f>INDEX(Ecommerce_Data!$R$2:$R$12001,MATCH(Ecommerce_Data!A4140,Ecommerce_Data!$A$2:$A$12001,0))</f>
        <v>1585.16</v>
      </c>
    </row>
    <row r="17" spans="1:8" x14ac:dyDescent="0.25">
      <c r="A17" s="33" t="s">
        <v>17253</v>
      </c>
      <c r="B17" s="33"/>
      <c r="C17" s="33"/>
      <c r="D17" s="33"/>
      <c r="E17" s="33"/>
      <c r="F17" s="33"/>
      <c r="G17" s="16"/>
      <c r="H17" s="16" t="str">
        <f>INDEX(Ecommerce_Data!$S$2:$S$12001,MATCH(Ecommerce_Data!A4410,Ecommerce_Data!$A$2:$A$12001,0))</f>
        <v>Consumer</v>
      </c>
    </row>
    <row r="19" spans="1:8" x14ac:dyDescent="0.25">
      <c r="A19" s="50" t="s">
        <v>17254</v>
      </c>
      <c r="B19" s="50"/>
      <c r="C19" s="50"/>
      <c r="D19" s="50"/>
      <c r="E19" s="50"/>
      <c r="F19" s="50"/>
      <c r="G19" s="27"/>
      <c r="H19" s="27" t="str">
        <f>INDEX(Ecommerce_Data!$U$2:$U$12001,MATCH(Ecommerce_Data!A4950,Ecommerce_Data!$A$2:$A$12001,0))</f>
        <v>Karnataka</v>
      </c>
    </row>
    <row r="21" spans="1:8" x14ac:dyDescent="0.25">
      <c r="A21" s="33" t="s">
        <v>17255</v>
      </c>
      <c r="B21" s="33"/>
      <c r="C21" s="33"/>
      <c r="D21" s="33"/>
      <c r="E21" s="33"/>
      <c r="F21" s="33"/>
      <c r="G21" s="16"/>
      <c r="H21" s="16" t="str">
        <f>INDEX(Ecommerce_Data!$X$2:$X$12001,MATCH(Ecommerce_Data!A5490,Ecommerce_Data!$A$2:$A$12001,0))</f>
        <v>Marketplace</v>
      </c>
    </row>
    <row r="23" spans="1:8" x14ac:dyDescent="0.25">
      <c r="A23" s="50" t="s">
        <v>17256</v>
      </c>
      <c r="B23" s="50"/>
      <c r="C23" s="50"/>
      <c r="D23" s="50"/>
      <c r="E23" s="50"/>
      <c r="F23" s="50"/>
      <c r="G23" s="27"/>
      <c r="H23" s="27" t="str">
        <f>INDEX(Ecommerce_Data!$AB$2:$AB$12001,MATCH(Ecommerce_Data!A6570,Ecommerce_Data!$A$2:$A$12001,0))</f>
        <v>No</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Q68"/>
  <sheetViews>
    <sheetView topLeftCell="A48" workbookViewId="0">
      <selection activeCell="J56" sqref="J56"/>
    </sheetView>
  </sheetViews>
  <sheetFormatPr defaultRowHeight="15" x14ac:dyDescent="0.25"/>
  <cols>
    <col min="1" max="1" width="11.140625" customWidth="1"/>
    <col min="2" max="2" width="18" customWidth="1"/>
    <col min="3" max="3" width="16.28515625" customWidth="1"/>
    <col min="4" max="4" width="10.85546875" customWidth="1"/>
    <col min="5" max="5" width="13.42578125" customWidth="1"/>
    <col min="6" max="6" width="12" customWidth="1"/>
    <col min="8" max="8" width="14.7109375" customWidth="1"/>
    <col min="10" max="10" width="11.140625" customWidth="1"/>
    <col min="11" max="11" width="18" customWidth="1"/>
    <col min="12" max="12" width="16.28515625" customWidth="1"/>
    <col min="13" max="13" width="10.85546875" customWidth="1"/>
    <col min="14" max="14" width="13.42578125" customWidth="1"/>
    <col min="15" max="15" width="12" customWidth="1"/>
    <col min="17" max="17" width="14.7109375" customWidth="1"/>
  </cols>
  <sheetData>
    <row r="1" spans="1:17" x14ac:dyDescent="0.25">
      <c r="A1" s="102" t="s">
        <v>0</v>
      </c>
      <c r="B1" s="11" t="s">
        <v>3</v>
      </c>
      <c r="C1" s="11" t="s">
        <v>7</v>
      </c>
      <c r="D1" s="11" t="s">
        <v>10</v>
      </c>
      <c r="E1" s="11" t="s">
        <v>12</v>
      </c>
      <c r="F1" s="11" t="s">
        <v>15</v>
      </c>
      <c r="G1" s="11" t="s">
        <v>17</v>
      </c>
      <c r="H1" s="103" t="s">
        <v>25</v>
      </c>
    </row>
    <row r="2" spans="1:17" x14ac:dyDescent="0.25">
      <c r="A2" s="101" t="str">
        <f>Ecommerce_Data!A250</f>
        <v>ORD501194</v>
      </c>
      <c r="B2" s="3" t="str">
        <f>Ecommerce_Data!D250</f>
        <v>Customer 734</v>
      </c>
      <c r="C2" s="3" t="str">
        <f>Ecommerce_Data!H250</f>
        <v>Calculator</v>
      </c>
      <c r="D2" s="3">
        <f>Ecommerce_Data!K250</f>
        <v>4</v>
      </c>
      <c r="E2" s="3">
        <f>Ecommerce_Data!M250</f>
        <v>15</v>
      </c>
      <c r="F2" s="4">
        <f>Ecommerce_Data!P250</f>
        <v>2210</v>
      </c>
      <c r="G2" s="4">
        <f>Ecommerce_Data!R250</f>
        <v>822.61</v>
      </c>
      <c r="H2" s="76" t="str">
        <f>Ecommerce_Data!Z250</f>
        <v>Delivered</v>
      </c>
    </row>
    <row r="3" spans="1:17" x14ac:dyDescent="0.25">
      <c r="A3" s="101" t="str">
        <f>Ecommerce_Data!A400</f>
        <v>ORD502140</v>
      </c>
      <c r="B3" s="3" t="str">
        <f>Ecommerce_Data!D400</f>
        <v>Customer 1817</v>
      </c>
      <c r="C3" s="3" t="str">
        <f>Ecommerce_Data!H400</f>
        <v>Power Bank</v>
      </c>
      <c r="D3" s="3">
        <f>Ecommerce_Data!K400</f>
        <v>1</v>
      </c>
      <c r="E3" s="4">
        <f>Ecommerce_Data!M400</f>
        <v>0</v>
      </c>
      <c r="F3" s="4">
        <f>Ecommerce_Data!P400</f>
        <v>1600</v>
      </c>
      <c r="G3" s="4">
        <f>Ecommerce_Data!R400</f>
        <v>425.24</v>
      </c>
      <c r="H3" s="76" t="str">
        <f>Ecommerce_Data!Z400</f>
        <v>Delivered</v>
      </c>
    </row>
    <row r="4" spans="1:17" x14ac:dyDescent="0.25">
      <c r="A4" s="101" t="str">
        <f>Ecommerce_Data!A550</f>
        <v>ORD510622</v>
      </c>
      <c r="B4" s="3" t="str">
        <f>Ecommerce_Data!D550</f>
        <v>Customer 1481</v>
      </c>
      <c r="C4" s="3" t="str">
        <f>Ecommerce_Data!H550</f>
        <v>Coffee Maker</v>
      </c>
      <c r="D4" s="3">
        <f>Ecommerce_Data!K550</f>
        <v>1</v>
      </c>
      <c r="E4" s="3">
        <f>Ecommerce_Data!M550</f>
        <v>10</v>
      </c>
      <c r="F4" s="4">
        <f>Ecommerce_Data!P550</f>
        <v>3780</v>
      </c>
      <c r="G4" s="4">
        <f>Ecommerce_Data!R550</f>
        <v>1353.11</v>
      </c>
      <c r="H4" s="76" t="str">
        <f>Ecommerce_Data!Z550</f>
        <v>Delivered</v>
      </c>
    </row>
    <row r="5" spans="1:17" x14ac:dyDescent="0.25">
      <c r="A5" s="101" t="str">
        <f>Ecommerce_Data!A700</f>
        <v>ORD507461</v>
      </c>
      <c r="B5" s="3" t="str">
        <f>Ecommerce_Data!D700</f>
        <v>Customer 2437</v>
      </c>
      <c r="C5" s="3" t="str">
        <f>Ecommerce_Data!H700</f>
        <v>Formal Shirt</v>
      </c>
      <c r="D5" s="3">
        <f>Ecommerce_Data!K700</f>
        <v>2</v>
      </c>
      <c r="E5" s="3">
        <f>Ecommerce_Data!M700</f>
        <v>20</v>
      </c>
      <c r="F5" s="4">
        <f>Ecommerce_Data!P700</f>
        <v>2720</v>
      </c>
      <c r="G5" s="4">
        <f>Ecommerce_Data!R700</f>
        <v>761.51</v>
      </c>
      <c r="H5" s="76" t="str">
        <f>Ecommerce_Data!Z700</f>
        <v>Shipped</v>
      </c>
    </row>
    <row r="6" spans="1:17" x14ac:dyDescent="0.25">
      <c r="A6" s="101" t="str">
        <f>Ecommerce_Data!A850</f>
        <v>ORD511472</v>
      </c>
      <c r="B6" s="3" t="str">
        <f>Ecommerce_Data!D850</f>
        <v>Customer 701</v>
      </c>
      <c r="C6" s="3" t="str">
        <f>Ecommerce_Data!H850</f>
        <v>Womens Kurti</v>
      </c>
      <c r="D6" s="3">
        <f>Ecommerce_Data!K850</f>
        <v>4</v>
      </c>
      <c r="E6" s="3">
        <f>Ecommerce_Data!M850</f>
        <v>15</v>
      </c>
      <c r="F6" s="4">
        <f>Ecommerce_Data!P850</f>
        <v>4760</v>
      </c>
      <c r="G6" s="4">
        <f>Ecommerce_Data!R850</f>
        <v>1885.01</v>
      </c>
      <c r="H6" s="76" t="str">
        <f>Ecommerce_Data!Z850</f>
        <v>Delivered</v>
      </c>
    </row>
    <row r="7" spans="1:17" x14ac:dyDescent="0.25">
      <c r="A7" s="101" t="str">
        <f>Ecommerce_Data!A1000</f>
        <v>ORD505264</v>
      </c>
      <c r="B7" s="3" t="str">
        <f>Ecommerce_Data!D1000</f>
        <v>Customer 2400</v>
      </c>
      <c r="C7" s="3" t="str">
        <f>Ecommerce_Data!H1000</f>
        <v>Vacuum Cleaner</v>
      </c>
      <c r="D7" s="3">
        <f>Ecommerce_Data!K1000</f>
        <v>4</v>
      </c>
      <c r="E7" s="3">
        <f>Ecommerce_Data!M1000</f>
        <v>5</v>
      </c>
      <c r="F7" s="4">
        <f>Ecommerce_Data!P1000</f>
        <v>32300</v>
      </c>
      <c r="G7" s="4">
        <f>Ecommerce_Data!R1000</f>
        <v>11549.54</v>
      </c>
      <c r="H7" s="76" t="str">
        <f>Ecommerce_Data!Z1000</f>
        <v>Delivered</v>
      </c>
    </row>
    <row r="8" spans="1:17" x14ac:dyDescent="0.25">
      <c r="A8" s="101" t="str">
        <f>Ecommerce_Data!A1150</f>
        <v>ORD500919</v>
      </c>
      <c r="B8" s="3" t="str">
        <f>Ecommerce_Data!D1150</f>
        <v>Customer 1739</v>
      </c>
      <c r="C8" s="3" t="str">
        <f>Ecommerce_Data!H1150</f>
        <v>Running Shoes</v>
      </c>
      <c r="D8" s="3">
        <f>Ecommerce_Data!K1150</f>
        <v>3</v>
      </c>
      <c r="E8" s="3">
        <f>Ecommerce_Data!M1150</f>
        <v>20</v>
      </c>
      <c r="F8" s="4">
        <f>Ecommerce_Data!P1150</f>
        <v>7680</v>
      </c>
      <c r="G8" s="4">
        <f>Ecommerce_Data!R1150</f>
        <v>1646.7</v>
      </c>
      <c r="H8" s="76" t="str">
        <f>Ecommerce_Data!Z1150</f>
        <v>Delivered</v>
      </c>
    </row>
    <row r="9" spans="1:17" x14ac:dyDescent="0.25">
      <c r="A9" s="101" t="str">
        <f>Ecommerce_Data!A1300</f>
        <v>ORD509784</v>
      </c>
      <c r="B9" s="3" t="str">
        <f>Ecommerce_Data!D1300</f>
        <v>Customer 2052</v>
      </c>
      <c r="C9" s="3" t="str">
        <f>Ecommerce_Data!H1300</f>
        <v>Mouse</v>
      </c>
      <c r="D9" s="3">
        <f>Ecommerce_Data!K1300</f>
        <v>1</v>
      </c>
      <c r="E9" s="3">
        <f>Ecommerce_Data!M1300</f>
        <v>20</v>
      </c>
      <c r="F9" s="4">
        <f>Ecommerce_Data!P1300</f>
        <v>720</v>
      </c>
      <c r="G9" s="4">
        <f>Ecommerce_Data!R1300</f>
        <v>149.78</v>
      </c>
      <c r="H9" s="76" t="str">
        <f>Ecommerce_Data!Z1300</f>
        <v>Processing</v>
      </c>
    </row>
    <row r="10" spans="1:17" x14ac:dyDescent="0.25">
      <c r="A10" s="101" t="str">
        <f>Ecommerce_Data!A1450</f>
        <v>ORD505155</v>
      </c>
      <c r="B10" s="3" t="str">
        <f>Ecommerce_Data!D1450</f>
        <v>Customer 921</v>
      </c>
      <c r="C10" s="3" t="str">
        <f>Ecommerce_Data!H1450</f>
        <v>Keyboard</v>
      </c>
      <c r="D10" s="3">
        <f>Ecommerce_Data!K1450</f>
        <v>2</v>
      </c>
      <c r="E10" s="3">
        <f>Ecommerce_Data!M1450</f>
        <v>5</v>
      </c>
      <c r="F10" s="4">
        <f>Ecommerce_Data!P1450</f>
        <v>3420</v>
      </c>
      <c r="G10" s="4">
        <f>Ecommerce_Data!R1450</f>
        <v>954.12</v>
      </c>
      <c r="H10" s="76" t="str">
        <f>Ecommerce_Data!Z1450</f>
        <v>Delivered</v>
      </c>
    </row>
    <row r="11" spans="1:17" x14ac:dyDescent="0.25">
      <c r="A11" s="84" t="str">
        <f>Ecommerce_Data!A1600</f>
        <v>ORD500660</v>
      </c>
      <c r="B11" s="82" t="str">
        <f>Ecommerce_Data!D1600</f>
        <v>Customer 1019</v>
      </c>
      <c r="C11" s="82" t="str">
        <f>Ecommerce_Data!H1600</f>
        <v>Calculator</v>
      </c>
      <c r="D11" s="82">
        <f>Ecommerce_Data!K1600</f>
        <v>4</v>
      </c>
      <c r="E11" s="82">
        <f>Ecommerce_Data!M1600</f>
        <v>10</v>
      </c>
      <c r="F11" s="104">
        <f>Ecommerce_Data!P1600</f>
        <v>2340</v>
      </c>
      <c r="G11" s="104">
        <f>Ecommerce_Data!R1600</f>
        <v>644.02</v>
      </c>
      <c r="H11" s="83" t="str">
        <f>Ecommerce_Data!Z1600</f>
        <v>Delivered</v>
      </c>
    </row>
    <row r="14" spans="1:17" ht="15.75" x14ac:dyDescent="0.25">
      <c r="A14" s="88" t="s">
        <v>17257</v>
      </c>
      <c r="J14" s="88" t="s">
        <v>17258</v>
      </c>
    </row>
    <row r="16" spans="1:17" x14ac:dyDescent="0.25">
      <c r="A16" s="102" t="s">
        <v>0</v>
      </c>
      <c r="B16" s="11" t="s">
        <v>3</v>
      </c>
      <c r="C16" s="11" t="s">
        <v>7</v>
      </c>
      <c r="D16" s="11" t="s">
        <v>10</v>
      </c>
      <c r="E16" s="11" t="s">
        <v>12</v>
      </c>
      <c r="F16" s="11" t="s">
        <v>15</v>
      </c>
      <c r="G16" s="11" t="s">
        <v>17</v>
      </c>
      <c r="H16" s="103" t="s">
        <v>25</v>
      </c>
      <c r="J16" s="105" t="s">
        <v>0</v>
      </c>
      <c r="K16" s="106" t="s">
        <v>3</v>
      </c>
      <c r="L16" s="106" t="s">
        <v>7</v>
      </c>
      <c r="M16" s="106" t="s">
        <v>10</v>
      </c>
      <c r="N16" s="106" t="s">
        <v>12</v>
      </c>
      <c r="O16" s="106" t="s">
        <v>15</v>
      </c>
      <c r="P16" s="106" t="s">
        <v>17</v>
      </c>
      <c r="Q16" s="107" t="s">
        <v>25</v>
      </c>
    </row>
    <row r="17" spans="1:17" x14ac:dyDescent="0.25">
      <c r="A17" s="101" t="s">
        <v>887</v>
      </c>
      <c r="B17" s="3" t="s">
        <v>889</v>
      </c>
      <c r="C17" s="3" t="s">
        <v>159</v>
      </c>
      <c r="D17" s="3">
        <v>4</v>
      </c>
      <c r="E17" s="3">
        <v>15</v>
      </c>
      <c r="F17" s="4">
        <v>2210</v>
      </c>
      <c r="G17" s="4">
        <v>822.61</v>
      </c>
      <c r="H17" s="76" t="s">
        <v>43</v>
      </c>
      <c r="J17" s="101" t="s">
        <v>887</v>
      </c>
      <c r="K17" s="3" t="s">
        <v>889</v>
      </c>
      <c r="L17" s="3" t="s">
        <v>159</v>
      </c>
      <c r="M17" s="3">
        <v>4</v>
      </c>
      <c r="N17" s="3">
        <v>15</v>
      </c>
      <c r="O17" s="4">
        <v>2210</v>
      </c>
      <c r="P17" s="4">
        <v>822.61</v>
      </c>
      <c r="Q17" s="76" t="s">
        <v>43</v>
      </c>
    </row>
    <row r="18" spans="1:17" x14ac:dyDescent="0.25">
      <c r="A18" s="101" t="s">
        <v>1315</v>
      </c>
      <c r="B18" s="3" t="s">
        <v>1317</v>
      </c>
      <c r="C18" s="3" t="s">
        <v>345</v>
      </c>
      <c r="D18" s="3">
        <v>1</v>
      </c>
      <c r="E18" s="4">
        <v>0</v>
      </c>
      <c r="F18" s="4">
        <v>1600</v>
      </c>
      <c r="G18" s="4">
        <v>425.24</v>
      </c>
      <c r="H18" s="76" t="s">
        <v>43</v>
      </c>
      <c r="J18" s="101" t="s">
        <v>1315</v>
      </c>
      <c r="K18" s="3" t="s">
        <v>1317</v>
      </c>
      <c r="L18" s="3" t="s">
        <v>345</v>
      </c>
      <c r="M18" s="3">
        <v>1</v>
      </c>
      <c r="N18" s="4">
        <v>0</v>
      </c>
      <c r="O18" s="4">
        <v>1600</v>
      </c>
      <c r="P18" s="4">
        <v>425.24</v>
      </c>
      <c r="Q18" s="76" t="s">
        <v>43</v>
      </c>
    </row>
    <row r="19" spans="1:17" x14ac:dyDescent="0.25">
      <c r="A19" s="101" t="s">
        <v>1717</v>
      </c>
      <c r="B19" s="3" t="s">
        <v>1719</v>
      </c>
      <c r="C19" s="3" t="s">
        <v>89</v>
      </c>
      <c r="D19" s="3">
        <v>1</v>
      </c>
      <c r="E19" s="3">
        <v>10</v>
      </c>
      <c r="F19" s="4">
        <v>3780</v>
      </c>
      <c r="G19" s="4">
        <v>1353.11</v>
      </c>
      <c r="H19" s="76" t="s">
        <v>43</v>
      </c>
      <c r="J19" s="101" t="s">
        <v>1717</v>
      </c>
      <c r="K19" s="3" t="s">
        <v>1719</v>
      </c>
      <c r="L19" s="3" t="s">
        <v>89</v>
      </c>
      <c r="M19" s="3">
        <v>1</v>
      </c>
      <c r="N19" s="3">
        <v>10</v>
      </c>
      <c r="O19" s="4">
        <v>3780</v>
      </c>
      <c r="P19" s="4">
        <v>1353.11</v>
      </c>
      <c r="Q19" s="76" t="s">
        <v>43</v>
      </c>
    </row>
    <row r="20" spans="1:17" x14ac:dyDescent="0.25">
      <c r="A20" s="101" t="s">
        <v>2103</v>
      </c>
      <c r="B20" s="3" t="s">
        <v>2105</v>
      </c>
      <c r="C20" s="3" t="s">
        <v>129</v>
      </c>
      <c r="D20" s="3">
        <v>2</v>
      </c>
      <c r="E20" s="3">
        <v>20</v>
      </c>
      <c r="F20" s="4">
        <v>2720</v>
      </c>
      <c r="G20" s="4">
        <v>761.51</v>
      </c>
      <c r="H20" s="76" t="s">
        <v>223</v>
      </c>
      <c r="J20" s="101" t="s">
        <v>2103</v>
      </c>
      <c r="K20" s="3" t="s">
        <v>2105</v>
      </c>
      <c r="L20" s="3" t="s">
        <v>129</v>
      </c>
      <c r="M20" s="3">
        <v>2</v>
      </c>
      <c r="N20" s="3">
        <v>20</v>
      </c>
      <c r="O20" s="4">
        <v>2720</v>
      </c>
      <c r="P20" s="4">
        <v>761.51</v>
      </c>
      <c r="Q20" s="76" t="s">
        <v>223</v>
      </c>
    </row>
    <row r="21" spans="1:17" x14ac:dyDescent="0.25">
      <c r="A21" s="101" t="s">
        <v>2475</v>
      </c>
      <c r="B21" s="3" t="s">
        <v>118</v>
      </c>
      <c r="C21" s="3" t="s">
        <v>228</v>
      </c>
      <c r="D21" s="3">
        <v>4</v>
      </c>
      <c r="E21" s="3">
        <v>15</v>
      </c>
      <c r="F21" s="4">
        <v>4760</v>
      </c>
      <c r="G21" s="4">
        <v>1885.01</v>
      </c>
      <c r="H21" s="76" t="s">
        <v>43</v>
      </c>
      <c r="J21" s="101" t="s">
        <v>2475</v>
      </c>
      <c r="K21" s="3" t="s">
        <v>118</v>
      </c>
      <c r="L21" s="3" t="s">
        <v>228</v>
      </c>
      <c r="M21" s="3">
        <v>4</v>
      </c>
      <c r="N21" s="3">
        <v>15</v>
      </c>
      <c r="O21" s="4">
        <v>4760</v>
      </c>
      <c r="P21" s="4">
        <v>1885.01</v>
      </c>
      <c r="Q21" s="76" t="s">
        <v>43</v>
      </c>
    </row>
    <row r="22" spans="1:17" x14ac:dyDescent="0.25">
      <c r="A22" s="101" t="s">
        <v>2827</v>
      </c>
      <c r="B22" s="3" t="s">
        <v>2829</v>
      </c>
      <c r="C22" s="3" t="s">
        <v>135</v>
      </c>
      <c r="D22" s="3">
        <v>4</v>
      </c>
      <c r="E22" s="3">
        <v>5</v>
      </c>
      <c r="F22" s="4">
        <v>32300</v>
      </c>
      <c r="G22" s="4">
        <v>11549.54</v>
      </c>
      <c r="H22" s="76" t="s">
        <v>43</v>
      </c>
      <c r="J22" s="101" t="s">
        <v>2827</v>
      </c>
      <c r="K22" s="3" t="s">
        <v>2829</v>
      </c>
      <c r="L22" s="3" t="s">
        <v>135</v>
      </c>
      <c r="M22" s="3">
        <v>4</v>
      </c>
      <c r="N22" s="3">
        <v>5</v>
      </c>
      <c r="O22" s="4">
        <v>32300</v>
      </c>
      <c r="P22" s="4">
        <v>11549.54</v>
      </c>
      <c r="Q22" s="76" t="s">
        <v>43</v>
      </c>
    </row>
    <row r="23" spans="1:17" x14ac:dyDescent="0.25">
      <c r="A23" s="101" t="s">
        <v>3161</v>
      </c>
      <c r="B23" s="3" t="s">
        <v>3163</v>
      </c>
      <c r="C23" s="3" t="s">
        <v>388</v>
      </c>
      <c r="D23" s="3">
        <v>3</v>
      </c>
      <c r="E23" s="3">
        <v>20</v>
      </c>
      <c r="F23" s="4">
        <v>7680</v>
      </c>
      <c r="G23" s="4">
        <v>1646.7</v>
      </c>
      <c r="H23" s="76" t="s">
        <v>43</v>
      </c>
      <c r="J23" s="101" t="s">
        <v>3161</v>
      </c>
      <c r="K23" s="3" t="s">
        <v>3163</v>
      </c>
      <c r="L23" s="3" t="s">
        <v>388</v>
      </c>
      <c r="M23" s="3">
        <v>3</v>
      </c>
      <c r="N23" s="3">
        <v>20</v>
      </c>
      <c r="O23" s="4">
        <v>7680</v>
      </c>
      <c r="P23" s="4">
        <v>1646.7</v>
      </c>
      <c r="Q23" s="76" t="s">
        <v>43</v>
      </c>
    </row>
    <row r="24" spans="1:17" x14ac:dyDescent="0.25">
      <c r="A24" s="101" t="s">
        <v>3489</v>
      </c>
      <c r="B24" s="3" t="s">
        <v>3491</v>
      </c>
      <c r="C24" s="3" t="s">
        <v>562</v>
      </c>
      <c r="D24" s="3">
        <v>1</v>
      </c>
      <c r="E24" s="3">
        <v>20</v>
      </c>
      <c r="F24" s="4">
        <v>720</v>
      </c>
      <c r="G24" s="4">
        <v>149.78</v>
      </c>
      <c r="H24" s="76" t="s">
        <v>107</v>
      </c>
      <c r="J24" s="101" t="s">
        <v>3489</v>
      </c>
      <c r="K24" s="3" t="s">
        <v>3491</v>
      </c>
      <c r="L24" s="3" t="s">
        <v>562</v>
      </c>
      <c r="M24" s="3">
        <v>1</v>
      </c>
      <c r="N24" s="3">
        <v>20</v>
      </c>
      <c r="O24" s="4">
        <v>720</v>
      </c>
      <c r="P24" s="4">
        <v>149.78</v>
      </c>
      <c r="Q24" s="76" t="s">
        <v>107</v>
      </c>
    </row>
    <row r="25" spans="1:17" x14ac:dyDescent="0.25">
      <c r="A25" s="101" t="s">
        <v>3811</v>
      </c>
      <c r="B25" s="3" t="s">
        <v>3226</v>
      </c>
      <c r="C25" s="3" t="s">
        <v>189</v>
      </c>
      <c r="D25" s="3">
        <v>2</v>
      </c>
      <c r="E25" s="3">
        <v>5</v>
      </c>
      <c r="F25" s="4">
        <v>3420</v>
      </c>
      <c r="G25" s="4">
        <v>954.12</v>
      </c>
      <c r="H25" s="76" t="s">
        <v>43</v>
      </c>
      <c r="J25" s="101" t="s">
        <v>3811</v>
      </c>
      <c r="K25" s="3" t="s">
        <v>3226</v>
      </c>
      <c r="L25" s="3" t="s">
        <v>189</v>
      </c>
      <c r="M25" s="3">
        <v>2</v>
      </c>
      <c r="N25" s="3">
        <v>5</v>
      </c>
      <c r="O25" s="4">
        <v>3420</v>
      </c>
      <c r="P25" s="4">
        <v>954.12</v>
      </c>
      <c r="Q25" s="76" t="s">
        <v>43</v>
      </c>
    </row>
    <row r="26" spans="1:17" x14ac:dyDescent="0.25">
      <c r="A26" s="84" t="s">
        <v>4119</v>
      </c>
      <c r="B26" s="82" t="s">
        <v>4121</v>
      </c>
      <c r="C26" s="82" t="s">
        <v>159</v>
      </c>
      <c r="D26" s="82">
        <v>4</v>
      </c>
      <c r="E26" s="82">
        <v>10</v>
      </c>
      <c r="F26" s="104">
        <v>2340</v>
      </c>
      <c r="G26" s="104">
        <v>644.02</v>
      </c>
      <c r="H26" s="83" t="s">
        <v>43</v>
      </c>
      <c r="J26" s="84" t="s">
        <v>4119</v>
      </c>
      <c r="K26" s="82" t="s">
        <v>4121</v>
      </c>
      <c r="L26" s="82" t="s">
        <v>159</v>
      </c>
      <c r="M26" s="82">
        <v>4</v>
      </c>
      <c r="N26" s="82">
        <v>10</v>
      </c>
      <c r="O26" s="104">
        <v>2340</v>
      </c>
      <c r="P26" s="104">
        <v>644.02</v>
      </c>
      <c r="Q26" s="83" t="s">
        <v>43</v>
      </c>
    </row>
    <row r="28" spans="1:17" ht="15.75" x14ac:dyDescent="0.25">
      <c r="A28" s="88" t="s">
        <v>17259</v>
      </c>
      <c r="J28" s="88" t="s">
        <v>17260</v>
      </c>
    </row>
    <row r="30" spans="1:17" x14ac:dyDescent="0.25">
      <c r="A30" s="105" t="s">
        <v>0</v>
      </c>
      <c r="B30" s="106" t="s">
        <v>3</v>
      </c>
      <c r="C30" s="106" t="s">
        <v>7</v>
      </c>
      <c r="D30" s="106" t="s">
        <v>10</v>
      </c>
      <c r="E30" s="106" t="s">
        <v>12</v>
      </c>
      <c r="F30" s="106" t="s">
        <v>15</v>
      </c>
      <c r="G30" s="106" t="s">
        <v>17</v>
      </c>
      <c r="H30" s="107" t="s">
        <v>25</v>
      </c>
      <c r="J30" s="105" t="s">
        <v>0</v>
      </c>
      <c r="K30" s="106" t="s">
        <v>3</v>
      </c>
      <c r="L30" s="106" t="s">
        <v>7</v>
      </c>
      <c r="M30" s="106" t="s">
        <v>10</v>
      </c>
      <c r="N30" s="106" t="s">
        <v>12</v>
      </c>
      <c r="O30" s="106" t="s">
        <v>15</v>
      </c>
      <c r="P30" s="106" t="s">
        <v>17</v>
      </c>
      <c r="Q30" s="107" t="s">
        <v>25</v>
      </c>
    </row>
    <row r="31" spans="1:17" x14ac:dyDescent="0.25">
      <c r="A31" s="101" t="s">
        <v>887</v>
      </c>
      <c r="B31" s="3" t="s">
        <v>889</v>
      </c>
      <c r="C31" s="3" t="s">
        <v>159</v>
      </c>
      <c r="D31" s="3">
        <v>4</v>
      </c>
      <c r="E31" s="3">
        <v>15</v>
      </c>
      <c r="F31" s="4">
        <v>2210</v>
      </c>
      <c r="G31" s="4">
        <v>822.61</v>
      </c>
      <c r="H31" s="76" t="s">
        <v>43</v>
      </c>
      <c r="J31" s="101" t="s">
        <v>887</v>
      </c>
      <c r="K31" s="3" t="s">
        <v>889</v>
      </c>
      <c r="L31" s="3" t="s">
        <v>159</v>
      </c>
      <c r="M31" s="3">
        <v>4</v>
      </c>
      <c r="N31" s="3">
        <v>15</v>
      </c>
      <c r="O31" s="4">
        <v>2210</v>
      </c>
      <c r="P31" s="4">
        <v>822.61</v>
      </c>
      <c r="Q31" s="76" t="s">
        <v>43</v>
      </c>
    </row>
    <row r="32" spans="1:17" x14ac:dyDescent="0.25">
      <c r="A32" s="101" t="s">
        <v>1315</v>
      </c>
      <c r="B32" s="3" t="s">
        <v>1317</v>
      </c>
      <c r="C32" s="3" t="s">
        <v>345</v>
      </c>
      <c r="D32" s="3">
        <v>1</v>
      </c>
      <c r="E32" s="4">
        <v>0</v>
      </c>
      <c r="F32" s="4">
        <v>1600</v>
      </c>
      <c r="G32" s="4">
        <v>425.24</v>
      </c>
      <c r="H32" s="76" t="s">
        <v>43</v>
      </c>
      <c r="J32" s="101" t="s">
        <v>1315</v>
      </c>
      <c r="K32" s="3" t="s">
        <v>1317</v>
      </c>
      <c r="L32" s="3" t="s">
        <v>345</v>
      </c>
      <c r="M32" s="3">
        <v>1</v>
      </c>
      <c r="N32" s="4">
        <v>0</v>
      </c>
      <c r="O32" s="4">
        <v>1600</v>
      </c>
      <c r="P32" s="4">
        <v>425.24</v>
      </c>
      <c r="Q32" s="76" t="s">
        <v>43</v>
      </c>
    </row>
    <row r="33" spans="1:17" x14ac:dyDescent="0.25">
      <c r="A33" s="101" t="s">
        <v>1717</v>
      </c>
      <c r="B33" s="3" t="s">
        <v>1719</v>
      </c>
      <c r="C33" s="3" t="s">
        <v>89</v>
      </c>
      <c r="D33" s="3">
        <v>1</v>
      </c>
      <c r="E33" s="3">
        <v>10</v>
      </c>
      <c r="F33" s="4">
        <v>3780</v>
      </c>
      <c r="G33" s="4">
        <v>1353.11</v>
      </c>
      <c r="H33" s="76" t="s">
        <v>43</v>
      </c>
      <c r="J33" s="101" t="s">
        <v>1717</v>
      </c>
      <c r="K33" s="3" t="s">
        <v>1719</v>
      </c>
      <c r="L33" s="3" t="s">
        <v>89</v>
      </c>
      <c r="M33" s="3">
        <v>1</v>
      </c>
      <c r="N33" s="3">
        <v>10</v>
      </c>
      <c r="O33" s="4">
        <v>3780</v>
      </c>
      <c r="P33" s="4">
        <v>1353.11</v>
      </c>
      <c r="Q33" s="76" t="s">
        <v>43</v>
      </c>
    </row>
    <row r="34" spans="1:17" x14ac:dyDescent="0.25">
      <c r="A34" s="101" t="s">
        <v>2103</v>
      </c>
      <c r="B34" s="3" t="s">
        <v>2105</v>
      </c>
      <c r="C34" s="3" t="s">
        <v>129</v>
      </c>
      <c r="D34" s="3">
        <v>2</v>
      </c>
      <c r="E34" s="3">
        <v>20</v>
      </c>
      <c r="F34" s="4">
        <v>2720</v>
      </c>
      <c r="G34" s="4">
        <v>761.51</v>
      </c>
      <c r="H34" s="76" t="s">
        <v>223</v>
      </c>
      <c r="J34" s="101" t="s">
        <v>2103</v>
      </c>
      <c r="K34" s="3" t="s">
        <v>2105</v>
      </c>
      <c r="L34" s="3" t="s">
        <v>129</v>
      </c>
      <c r="M34" s="3">
        <v>2</v>
      </c>
      <c r="N34" s="3">
        <v>20</v>
      </c>
      <c r="O34" s="4">
        <v>2720</v>
      </c>
      <c r="P34" s="4">
        <v>761.51</v>
      </c>
      <c r="Q34" s="76" t="s">
        <v>223</v>
      </c>
    </row>
    <row r="35" spans="1:17" x14ac:dyDescent="0.25">
      <c r="A35" s="101" t="s">
        <v>2475</v>
      </c>
      <c r="B35" s="3" t="s">
        <v>118</v>
      </c>
      <c r="C35" s="3" t="s">
        <v>228</v>
      </c>
      <c r="D35" s="3">
        <v>4</v>
      </c>
      <c r="E35" s="3">
        <v>15</v>
      </c>
      <c r="F35" s="4">
        <v>4760</v>
      </c>
      <c r="G35" s="4">
        <v>1885.01</v>
      </c>
      <c r="H35" s="76" t="s">
        <v>43</v>
      </c>
      <c r="J35" s="101" t="s">
        <v>2475</v>
      </c>
      <c r="K35" s="3" t="s">
        <v>118</v>
      </c>
      <c r="L35" s="3" t="s">
        <v>228</v>
      </c>
      <c r="M35" s="3">
        <v>4</v>
      </c>
      <c r="N35" s="3">
        <v>15</v>
      </c>
      <c r="O35" s="4">
        <v>4760</v>
      </c>
      <c r="P35" s="4">
        <v>1885.01</v>
      </c>
      <c r="Q35" s="76" t="s">
        <v>43</v>
      </c>
    </row>
    <row r="36" spans="1:17" x14ac:dyDescent="0.25">
      <c r="A36" s="101" t="s">
        <v>2827</v>
      </c>
      <c r="B36" s="3" t="s">
        <v>2829</v>
      </c>
      <c r="C36" s="3" t="s">
        <v>135</v>
      </c>
      <c r="D36" s="3">
        <v>4</v>
      </c>
      <c r="E36" s="3">
        <v>5</v>
      </c>
      <c r="F36" s="4">
        <v>32300</v>
      </c>
      <c r="G36" s="4">
        <v>11549.54</v>
      </c>
      <c r="H36" s="76" t="s">
        <v>43</v>
      </c>
      <c r="J36" s="101" t="s">
        <v>2827</v>
      </c>
      <c r="K36" s="3" t="s">
        <v>2829</v>
      </c>
      <c r="L36" s="3" t="s">
        <v>135</v>
      </c>
      <c r="M36" s="3">
        <v>4</v>
      </c>
      <c r="N36" s="3">
        <v>5</v>
      </c>
      <c r="O36" s="4">
        <v>32300</v>
      </c>
      <c r="P36" s="4">
        <v>11549.54</v>
      </c>
      <c r="Q36" s="76" t="s">
        <v>43</v>
      </c>
    </row>
    <row r="37" spans="1:17" x14ac:dyDescent="0.25">
      <c r="A37" s="101" t="s">
        <v>3161</v>
      </c>
      <c r="B37" s="3" t="s">
        <v>3163</v>
      </c>
      <c r="C37" s="3" t="s">
        <v>388</v>
      </c>
      <c r="D37" s="3">
        <v>3</v>
      </c>
      <c r="E37" s="3">
        <v>20</v>
      </c>
      <c r="F37" s="4">
        <v>7680</v>
      </c>
      <c r="G37" s="4">
        <v>1646.7</v>
      </c>
      <c r="H37" s="76" t="s">
        <v>43</v>
      </c>
      <c r="J37" s="101" t="s">
        <v>3161</v>
      </c>
      <c r="K37" s="3" t="s">
        <v>3163</v>
      </c>
      <c r="L37" s="3" t="s">
        <v>388</v>
      </c>
      <c r="M37" s="3">
        <v>3</v>
      </c>
      <c r="N37" s="3">
        <v>20</v>
      </c>
      <c r="O37" s="4">
        <v>7680</v>
      </c>
      <c r="P37" s="4">
        <v>1646.7</v>
      </c>
      <c r="Q37" s="76" t="s">
        <v>43</v>
      </c>
    </row>
    <row r="38" spans="1:17" x14ac:dyDescent="0.25">
      <c r="A38" s="101" t="s">
        <v>3489</v>
      </c>
      <c r="B38" s="3" t="s">
        <v>3491</v>
      </c>
      <c r="C38" s="3" t="s">
        <v>562</v>
      </c>
      <c r="D38" s="3">
        <v>1</v>
      </c>
      <c r="E38" s="3">
        <v>20</v>
      </c>
      <c r="F38" s="4">
        <v>720</v>
      </c>
      <c r="G38" s="4">
        <v>149.78</v>
      </c>
      <c r="H38" s="76" t="s">
        <v>107</v>
      </c>
      <c r="J38" s="101" t="s">
        <v>3489</v>
      </c>
      <c r="K38" s="3" t="s">
        <v>3491</v>
      </c>
      <c r="L38" s="3" t="s">
        <v>562</v>
      </c>
      <c r="M38" s="3">
        <v>1</v>
      </c>
      <c r="N38" s="3">
        <v>20</v>
      </c>
      <c r="O38" s="4">
        <v>720</v>
      </c>
      <c r="P38" s="4">
        <v>149.78</v>
      </c>
      <c r="Q38" s="76" t="s">
        <v>107</v>
      </c>
    </row>
    <row r="39" spans="1:17" x14ac:dyDescent="0.25">
      <c r="A39" s="101" t="s">
        <v>3811</v>
      </c>
      <c r="B39" s="3" t="s">
        <v>3226</v>
      </c>
      <c r="C39" s="3" t="s">
        <v>189</v>
      </c>
      <c r="D39" s="3">
        <v>2</v>
      </c>
      <c r="E39" s="3">
        <v>5</v>
      </c>
      <c r="F39" s="4">
        <v>3420</v>
      </c>
      <c r="G39" s="4">
        <v>954.12</v>
      </c>
      <c r="H39" s="76" t="s">
        <v>43</v>
      </c>
      <c r="J39" s="101" t="s">
        <v>3811</v>
      </c>
      <c r="K39" s="3" t="s">
        <v>3226</v>
      </c>
      <c r="L39" s="3" t="s">
        <v>189</v>
      </c>
      <c r="M39" s="3">
        <v>2</v>
      </c>
      <c r="N39" s="3">
        <v>5</v>
      </c>
      <c r="O39" s="4">
        <v>3420</v>
      </c>
      <c r="P39" s="4">
        <v>954.12</v>
      </c>
      <c r="Q39" s="76" t="s">
        <v>43</v>
      </c>
    </row>
    <row r="40" spans="1:17" x14ac:dyDescent="0.25">
      <c r="A40" s="84" t="s">
        <v>4119</v>
      </c>
      <c r="B40" s="82" t="s">
        <v>4121</v>
      </c>
      <c r="C40" s="82" t="s">
        <v>159</v>
      </c>
      <c r="D40" s="82">
        <v>4</v>
      </c>
      <c r="E40" s="82">
        <v>10</v>
      </c>
      <c r="F40" s="104">
        <v>2340</v>
      </c>
      <c r="G40" s="104">
        <v>644.02</v>
      </c>
      <c r="H40" s="83" t="s">
        <v>43</v>
      </c>
      <c r="J40" s="84" t="s">
        <v>4119</v>
      </c>
      <c r="K40" s="82" t="s">
        <v>4121</v>
      </c>
      <c r="L40" s="82" t="s">
        <v>159</v>
      </c>
      <c r="M40" s="82">
        <v>4</v>
      </c>
      <c r="N40" s="82">
        <v>10</v>
      </c>
      <c r="O40" s="104">
        <v>2340</v>
      </c>
      <c r="P40" s="104">
        <v>644.02</v>
      </c>
      <c r="Q40" s="83" t="s">
        <v>43</v>
      </c>
    </row>
    <row r="42" spans="1:17" ht="15.75" x14ac:dyDescent="0.25">
      <c r="A42" s="88" t="s">
        <v>17261</v>
      </c>
      <c r="J42" s="88" t="s">
        <v>17262</v>
      </c>
    </row>
    <row r="44" spans="1:17" x14ac:dyDescent="0.25">
      <c r="A44" s="105" t="s">
        <v>0</v>
      </c>
      <c r="B44" s="106" t="s">
        <v>3</v>
      </c>
      <c r="C44" s="106" t="s">
        <v>7</v>
      </c>
      <c r="D44" s="106" t="s">
        <v>10</v>
      </c>
      <c r="E44" s="106" t="s">
        <v>12</v>
      </c>
      <c r="F44" s="106" t="s">
        <v>15</v>
      </c>
      <c r="G44" s="106" t="s">
        <v>17</v>
      </c>
      <c r="H44" s="107" t="s">
        <v>25</v>
      </c>
      <c r="J44" s="105" t="s">
        <v>0</v>
      </c>
      <c r="K44" s="106" t="s">
        <v>3</v>
      </c>
      <c r="L44" s="106" t="s">
        <v>7</v>
      </c>
      <c r="M44" s="106" t="s">
        <v>10</v>
      </c>
      <c r="N44" s="106" t="s">
        <v>12</v>
      </c>
      <c r="O44" s="106" t="s">
        <v>15</v>
      </c>
      <c r="P44" s="106" t="s">
        <v>17</v>
      </c>
      <c r="Q44" s="107" t="s">
        <v>25</v>
      </c>
    </row>
    <row r="45" spans="1:17" x14ac:dyDescent="0.25">
      <c r="A45" s="101" t="s">
        <v>887</v>
      </c>
      <c r="B45" s="3" t="s">
        <v>889</v>
      </c>
      <c r="C45" s="3" t="s">
        <v>159</v>
      </c>
      <c r="D45" s="3">
        <v>4</v>
      </c>
      <c r="E45" s="3">
        <v>15</v>
      </c>
      <c r="F45" s="4">
        <v>2210</v>
      </c>
      <c r="G45" s="4">
        <v>822.61</v>
      </c>
      <c r="H45" s="76" t="s">
        <v>43</v>
      </c>
      <c r="J45" s="101" t="s">
        <v>887</v>
      </c>
      <c r="K45" s="3" t="s">
        <v>889</v>
      </c>
      <c r="L45" s="3" t="s">
        <v>159</v>
      </c>
      <c r="M45" s="3">
        <v>4</v>
      </c>
      <c r="N45" s="3">
        <v>15</v>
      </c>
      <c r="O45" s="4">
        <v>2210</v>
      </c>
      <c r="P45" s="4">
        <v>822.61</v>
      </c>
      <c r="Q45" s="76" t="s">
        <v>43</v>
      </c>
    </row>
    <row r="46" spans="1:17" x14ac:dyDescent="0.25">
      <c r="A46" s="101" t="s">
        <v>1315</v>
      </c>
      <c r="B46" s="3" t="s">
        <v>1317</v>
      </c>
      <c r="C46" s="3" t="s">
        <v>345</v>
      </c>
      <c r="D46" s="3">
        <v>1</v>
      </c>
      <c r="E46" s="4">
        <v>0</v>
      </c>
      <c r="F46" s="4">
        <v>1600</v>
      </c>
      <c r="G46" s="4">
        <v>425.24</v>
      </c>
      <c r="H46" s="76" t="s">
        <v>43</v>
      </c>
      <c r="J46" s="101" t="s">
        <v>1315</v>
      </c>
      <c r="K46" s="3" t="s">
        <v>1317</v>
      </c>
      <c r="L46" s="3" t="s">
        <v>345</v>
      </c>
      <c r="M46" s="3">
        <v>1</v>
      </c>
      <c r="N46" s="4">
        <v>0</v>
      </c>
      <c r="O46" s="4">
        <v>1600</v>
      </c>
      <c r="P46" s="4">
        <v>425.24</v>
      </c>
      <c r="Q46" s="76" t="s">
        <v>43</v>
      </c>
    </row>
    <row r="47" spans="1:17" x14ac:dyDescent="0.25">
      <c r="A47" s="101" t="s">
        <v>1717</v>
      </c>
      <c r="B47" s="3" t="s">
        <v>1719</v>
      </c>
      <c r="C47" s="3" t="s">
        <v>89</v>
      </c>
      <c r="D47" s="3">
        <v>1</v>
      </c>
      <c r="E47" s="3">
        <v>10</v>
      </c>
      <c r="F47" s="4">
        <v>3780</v>
      </c>
      <c r="G47" s="4">
        <v>1353.11</v>
      </c>
      <c r="H47" s="76" t="s">
        <v>43</v>
      </c>
      <c r="J47" s="101" t="s">
        <v>1717</v>
      </c>
      <c r="K47" s="3" t="s">
        <v>1719</v>
      </c>
      <c r="L47" s="3" t="s">
        <v>89</v>
      </c>
      <c r="M47" s="3">
        <v>1</v>
      </c>
      <c r="N47" s="3">
        <v>10</v>
      </c>
      <c r="O47" s="4">
        <v>3780</v>
      </c>
      <c r="P47" s="4">
        <v>1353.11</v>
      </c>
      <c r="Q47" s="76" t="s">
        <v>43</v>
      </c>
    </row>
    <row r="48" spans="1:17" x14ac:dyDescent="0.25">
      <c r="A48" s="101" t="s">
        <v>2103</v>
      </c>
      <c r="B48" s="3" t="s">
        <v>2105</v>
      </c>
      <c r="C48" s="3" t="s">
        <v>129</v>
      </c>
      <c r="D48" s="3">
        <v>2</v>
      </c>
      <c r="E48" s="3">
        <v>20</v>
      </c>
      <c r="F48" s="4">
        <v>2720</v>
      </c>
      <c r="G48" s="4">
        <v>761.51</v>
      </c>
      <c r="H48" s="76" t="s">
        <v>223</v>
      </c>
      <c r="J48" s="101" t="s">
        <v>2103</v>
      </c>
      <c r="K48" s="3" t="s">
        <v>2105</v>
      </c>
      <c r="L48" s="3" t="s">
        <v>129</v>
      </c>
      <c r="M48" s="3">
        <v>2</v>
      </c>
      <c r="N48" s="3">
        <v>20</v>
      </c>
      <c r="O48" s="4">
        <v>2720</v>
      </c>
      <c r="P48" s="4">
        <v>761.51</v>
      </c>
      <c r="Q48" s="76" t="s">
        <v>223</v>
      </c>
    </row>
    <row r="49" spans="1:17" x14ac:dyDescent="0.25">
      <c r="A49" s="101" t="s">
        <v>2475</v>
      </c>
      <c r="B49" s="3" t="s">
        <v>118</v>
      </c>
      <c r="C49" s="3" t="s">
        <v>228</v>
      </c>
      <c r="D49" s="3">
        <v>4</v>
      </c>
      <c r="E49" s="3">
        <v>15</v>
      </c>
      <c r="F49" s="4">
        <v>4760</v>
      </c>
      <c r="G49" s="4">
        <v>1885.01</v>
      </c>
      <c r="H49" s="76" t="s">
        <v>43</v>
      </c>
      <c r="J49" s="101" t="s">
        <v>2475</v>
      </c>
      <c r="K49" s="3" t="s">
        <v>118</v>
      </c>
      <c r="L49" s="3" t="s">
        <v>228</v>
      </c>
      <c r="M49" s="3">
        <v>4</v>
      </c>
      <c r="N49" s="3">
        <v>15</v>
      </c>
      <c r="O49" s="4">
        <v>4760</v>
      </c>
      <c r="P49" s="4">
        <v>1885.01</v>
      </c>
      <c r="Q49" s="76" t="s">
        <v>43</v>
      </c>
    </row>
    <row r="50" spans="1:17" x14ac:dyDescent="0.25">
      <c r="A50" s="101" t="s">
        <v>2827</v>
      </c>
      <c r="B50" s="3" t="s">
        <v>2829</v>
      </c>
      <c r="C50" s="3" t="s">
        <v>135</v>
      </c>
      <c r="D50" s="3">
        <v>4</v>
      </c>
      <c r="E50" s="3">
        <v>5</v>
      </c>
      <c r="F50" s="4">
        <v>32300</v>
      </c>
      <c r="G50" s="4">
        <v>11549.54</v>
      </c>
      <c r="H50" s="76" t="s">
        <v>43</v>
      </c>
      <c r="J50" s="101" t="s">
        <v>2827</v>
      </c>
      <c r="K50" s="3" t="s">
        <v>2829</v>
      </c>
      <c r="L50" s="3" t="s">
        <v>135</v>
      </c>
      <c r="M50" s="3">
        <v>4</v>
      </c>
      <c r="N50" s="3">
        <v>5</v>
      </c>
      <c r="O50" s="4">
        <v>32300</v>
      </c>
      <c r="P50" s="4">
        <v>11549.54</v>
      </c>
      <c r="Q50" s="76" t="s">
        <v>43</v>
      </c>
    </row>
    <row r="51" spans="1:17" x14ac:dyDescent="0.25">
      <c r="A51" s="101" t="s">
        <v>3161</v>
      </c>
      <c r="B51" s="3" t="s">
        <v>3163</v>
      </c>
      <c r="C51" s="3" t="s">
        <v>388</v>
      </c>
      <c r="D51" s="3">
        <v>3</v>
      </c>
      <c r="E51" s="3">
        <v>20</v>
      </c>
      <c r="F51" s="4">
        <v>7680</v>
      </c>
      <c r="G51" s="4">
        <v>1646.7</v>
      </c>
      <c r="H51" s="76" t="s">
        <v>43</v>
      </c>
      <c r="J51" s="101" t="s">
        <v>3161</v>
      </c>
      <c r="K51" s="3" t="s">
        <v>3163</v>
      </c>
      <c r="L51" s="3" t="s">
        <v>388</v>
      </c>
      <c r="M51" s="3">
        <v>3</v>
      </c>
      <c r="N51" s="3">
        <v>20</v>
      </c>
      <c r="O51" s="4">
        <v>7680</v>
      </c>
      <c r="P51" s="4">
        <v>1646.7</v>
      </c>
      <c r="Q51" s="76" t="s">
        <v>43</v>
      </c>
    </row>
    <row r="52" spans="1:17" x14ac:dyDescent="0.25">
      <c r="A52" s="101" t="s">
        <v>3489</v>
      </c>
      <c r="B52" s="3" t="s">
        <v>3491</v>
      </c>
      <c r="C52" s="3" t="s">
        <v>562</v>
      </c>
      <c r="D52" s="3">
        <v>1</v>
      </c>
      <c r="E52" s="3">
        <v>20</v>
      </c>
      <c r="F52" s="4">
        <v>720</v>
      </c>
      <c r="G52" s="4">
        <v>149.78</v>
      </c>
      <c r="H52" s="76" t="s">
        <v>107</v>
      </c>
      <c r="J52" s="101" t="s">
        <v>3489</v>
      </c>
      <c r="K52" s="3" t="s">
        <v>3491</v>
      </c>
      <c r="L52" s="3" t="s">
        <v>562</v>
      </c>
      <c r="M52" s="3">
        <v>1</v>
      </c>
      <c r="N52" s="3">
        <v>20</v>
      </c>
      <c r="O52" s="4">
        <v>720</v>
      </c>
      <c r="P52" s="4">
        <v>149.78</v>
      </c>
      <c r="Q52" s="76" t="s">
        <v>107</v>
      </c>
    </row>
    <row r="53" spans="1:17" x14ac:dyDescent="0.25">
      <c r="A53" s="101" t="s">
        <v>3811</v>
      </c>
      <c r="B53" s="3" t="s">
        <v>3226</v>
      </c>
      <c r="C53" s="3" t="s">
        <v>189</v>
      </c>
      <c r="D53" s="3">
        <v>2</v>
      </c>
      <c r="E53" s="3">
        <v>5</v>
      </c>
      <c r="F53" s="4">
        <v>3420</v>
      </c>
      <c r="G53" s="4">
        <v>954.12</v>
      </c>
      <c r="H53" s="76" t="s">
        <v>43</v>
      </c>
      <c r="J53" s="101" t="s">
        <v>3811</v>
      </c>
      <c r="K53" s="3" t="s">
        <v>3226</v>
      </c>
      <c r="L53" s="3" t="s">
        <v>189</v>
      </c>
      <c r="M53" s="3">
        <v>2</v>
      </c>
      <c r="N53" s="3">
        <v>5</v>
      </c>
      <c r="O53" s="4">
        <v>3420</v>
      </c>
      <c r="P53" s="4">
        <v>954.12</v>
      </c>
      <c r="Q53" s="76" t="s">
        <v>43</v>
      </c>
    </row>
    <row r="54" spans="1:17" x14ac:dyDescent="0.25">
      <c r="A54" s="84" t="s">
        <v>4119</v>
      </c>
      <c r="B54" s="82" t="s">
        <v>4121</v>
      </c>
      <c r="C54" s="82" t="s">
        <v>159</v>
      </c>
      <c r="D54" s="82">
        <v>4</v>
      </c>
      <c r="E54" s="82">
        <v>10</v>
      </c>
      <c r="F54" s="104">
        <v>2340</v>
      </c>
      <c r="G54" s="104">
        <v>644.02</v>
      </c>
      <c r="H54" s="83" t="s">
        <v>43</v>
      </c>
      <c r="J54" s="84" t="s">
        <v>4119</v>
      </c>
      <c r="K54" s="82" t="s">
        <v>4121</v>
      </c>
      <c r="L54" s="82" t="s">
        <v>159</v>
      </c>
      <c r="M54" s="82">
        <v>4</v>
      </c>
      <c r="N54" s="82">
        <v>10</v>
      </c>
      <c r="O54" s="104">
        <v>2340</v>
      </c>
      <c r="P54" s="104">
        <v>644.02</v>
      </c>
      <c r="Q54" s="83" t="s">
        <v>43</v>
      </c>
    </row>
    <row r="56" spans="1:17" ht="15.75" x14ac:dyDescent="0.25">
      <c r="A56" s="108" t="s">
        <v>17263</v>
      </c>
      <c r="J56" s="108" t="s">
        <v>17264</v>
      </c>
    </row>
    <row r="58" spans="1:17" x14ac:dyDescent="0.25">
      <c r="A58" s="105" t="s">
        <v>0</v>
      </c>
      <c r="B58" s="106" t="s">
        <v>3</v>
      </c>
      <c r="C58" s="106" t="s">
        <v>7</v>
      </c>
      <c r="D58" s="106" t="s">
        <v>10</v>
      </c>
      <c r="E58" s="106" t="s">
        <v>12</v>
      </c>
      <c r="F58" s="106" t="s">
        <v>15</v>
      </c>
      <c r="G58" s="106" t="s">
        <v>17</v>
      </c>
      <c r="H58" s="107" t="s">
        <v>25</v>
      </c>
      <c r="J58" s="105" t="s">
        <v>0</v>
      </c>
      <c r="K58" s="106" t="s">
        <v>3</v>
      </c>
      <c r="L58" s="106" t="s">
        <v>7</v>
      </c>
      <c r="M58" s="106" t="s">
        <v>10</v>
      </c>
      <c r="N58" s="106" t="s">
        <v>12</v>
      </c>
      <c r="O58" s="106" t="s">
        <v>15</v>
      </c>
      <c r="P58" s="106" t="s">
        <v>17</v>
      </c>
      <c r="Q58" s="107" t="s">
        <v>25</v>
      </c>
    </row>
    <row r="59" spans="1:17" x14ac:dyDescent="0.25">
      <c r="A59" s="101" t="s">
        <v>887</v>
      </c>
      <c r="B59" s="3" t="s">
        <v>889</v>
      </c>
      <c r="C59" s="3" t="s">
        <v>159</v>
      </c>
      <c r="D59" s="3">
        <v>4</v>
      </c>
      <c r="E59" s="3">
        <v>15</v>
      </c>
      <c r="F59" s="4">
        <v>2210</v>
      </c>
      <c r="G59" s="4">
        <v>822.61</v>
      </c>
      <c r="H59" s="76" t="s">
        <v>43</v>
      </c>
      <c r="J59" s="101" t="s">
        <v>887</v>
      </c>
      <c r="K59" s="3" t="s">
        <v>889</v>
      </c>
      <c r="L59" s="3" t="s">
        <v>159</v>
      </c>
      <c r="M59" s="3">
        <v>4</v>
      </c>
      <c r="N59" s="3">
        <v>15</v>
      </c>
      <c r="O59" s="4">
        <v>2210</v>
      </c>
      <c r="P59" s="4">
        <v>822.61</v>
      </c>
      <c r="Q59" s="76" t="s">
        <v>43</v>
      </c>
    </row>
    <row r="60" spans="1:17" x14ac:dyDescent="0.25">
      <c r="A60" s="101" t="s">
        <v>1315</v>
      </c>
      <c r="B60" s="3" t="s">
        <v>1317</v>
      </c>
      <c r="C60" s="3" t="s">
        <v>345</v>
      </c>
      <c r="D60" s="3">
        <v>1</v>
      </c>
      <c r="E60" s="4">
        <v>0</v>
      </c>
      <c r="F60" s="4">
        <v>1600</v>
      </c>
      <c r="G60" s="4">
        <v>425.24</v>
      </c>
      <c r="H60" s="76" t="s">
        <v>43</v>
      </c>
      <c r="J60" s="101" t="s">
        <v>1315</v>
      </c>
      <c r="K60" s="3" t="s">
        <v>1317</v>
      </c>
      <c r="L60" s="3" t="s">
        <v>345</v>
      </c>
      <c r="M60" s="3">
        <v>1</v>
      </c>
      <c r="N60" s="4">
        <v>0</v>
      </c>
      <c r="O60" s="4">
        <v>1600</v>
      </c>
      <c r="P60" s="4">
        <v>425.24</v>
      </c>
      <c r="Q60" s="76" t="s">
        <v>43</v>
      </c>
    </row>
    <row r="61" spans="1:17" x14ac:dyDescent="0.25">
      <c r="A61" s="101" t="s">
        <v>1717</v>
      </c>
      <c r="B61" s="3" t="s">
        <v>1719</v>
      </c>
      <c r="C61" s="3" t="s">
        <v>89</v>
      </c>
      <c r="D61" s="3">
        <v>1</v>
      </c>
      <c r="E61" s="3">
        <v>10</v>
      </c>
      <c r="F61" s="4">
        <v>3780</v>
      </c>
      <c r="G61" s="4">
        <v>1353.11</v>
      </c>
      <c r="H61" s="76" t="s">
        <v>43</v>
      </c>
      <c r="J61" s="101" t="s">
        <v>1717</v>
      </c>
      <c r="K61" s="3" t="s">
        <v>1719</v>
      </c>
      <c r="L61" s="3" t="s">
        <v>89</v>
      </c>
      <c r="M61" s="3">
        <v>1</v>
      </c>
      <c r="N61" s="3">
        <v>10</v>
      </c>
      <c r="O61" s="4">
        <v>3780</v>
      </c>
      <c r="P61" s="4">
        <v>1353.11</v>
      </c>
      <c r="Q61" s="76" t="s">
        <v>43</v>
      </c>
    </row>
    <row r="62" spans="1:17" x14ac:dyDescent="0.25">
      <c r="A62" s="101" t="s">
        <v>2103</v>
      </c>
      <c r="B62" s="3" t="s">
        <v>2105</v>
      </c>
      <c r="C62" s="3" t="s">
        <v>129</v>
      </c>
      <c r="D62" s="3">
        <v>2</v>
      </c>
      <c r="E62" s="3">
        <v>20</v>
      </c>
      <c r="F62" s="4">
        <v>2720</v>
      </c>
      <c r="G62" s="4">
        <v>761.51</v>
      </c>
      <c r="H62" s="76" t="s">
        <v>223</v>
      </c>
      <c r="J62" s="101" t="s">
        <v>2103</v>
      </c>
      <c r="K62" s="3" t="s">
        <v>2105</v>
      </c>
      <c r="L62" s="3" t="s">
        <v>129</v>
      </c>
      <c r="M62" s="3">
        <v>2</v>
      </c>
      <c r="N62" s="3">
        <v>20</v>
      </c>
      <c r="O62" s="4">
        <v>2720</v>
      </c>
      <c r="P62" s="4">
        <v>761.51</v>
      </c>
      <c r="Q62" s="76" t="s">
        <v>223</v>
      </c>
    </row>
    <row r="63" spans="1:17" x14ac:dyDescent="0.25">
      <c r="A63" s="101" t="s">
        <v>2475</v>
      </c>
      <c r="B63" s="3" t="s">
        <v>118</v>
      </c>
      <c r="C63" s="3" t="s">
        <v>228</v>
      </c>
      <c r="D63" s="3">
        <v>4</v>
      </c>
      <c r="E63" s="3">
        <v>15</v>
      </c>
      <c r="F63" s="4">
        <v>4760</v>
      </c>
      <c r="G63" s="4">
        <v>1885.01</v>
      </c>
      <c r="H63" s="76" t="s">
        <v>43</v>
      </c>
      <c r="J63" s="101" t="s">
        <v>2475</v>
      </c>
      <c r="K63" s="3" t="s">
        <v>118</v>
      </c>
      <c r="L63" s="3" t="s">
        <v>228</v>
      </c>
      <c r="M63" s="3">
        <v>4</v>
      </c>
      <c r="N63" s="3">
        <v>15</v>
      </c>
      <c r="O63" s="4">
        <v>4760</v>
      </c>
      <c r="P63" s="4">
        <v>1885.01</v>
      </c>
      <c r="Q63" s="76" t="s">
        <v>43</v>
      </c>
    </row>
    <row r="64" spans="1:17" x14ac:dyDescent="0.25">
      <c r="A64" s="101" t="s">
        <v>2827</v>
      </c>
      <c r="B64" s="3" t="s">
        <v>2829</v>
      </c>
      <c r="C64" s="3" t="s">
        <v>135</v>
      </c>
      <c r="D64" s="3">
        <v>4</v>
      </c>
      <c r="E64" s="3">
        <v>5</v>
      </c>
      <c r="F64" s="4">
        <v>32300</v>
      </c>
      <c r="G64" s="4">
        <v>11549.54</v>
      </c>
      <c r="H64" s="76" t="s">
        <v>43</v>
      </c>
      <c r="J64" s="101" t="s">
        <v>2827</v>
      </c>
      <c r="K64" s="3" t="s">
        <v>2829</v>
      </c>
      <c r="L64" s="3" t="s">
        <v>135</v>
      </c>
      <c r="M64" s="3">
        <v>4</v>
      </c>
      <c r="N64" s="3">
        <v>5</v>
      </c>
      <c r="O64" s="4">
        <v>32300</v>
      </c>
      <c r="P64" s="4">
        <v>11549.54</v>
      </c>
      <c r="Q64" s="76" t="s">
        <v>43</v>
      </c>
    </row>
    <row r="65" spans="1:17" x14ac:dyDescent="0.25">
      <c r="A65" s="101" t="s">
        <v>3161</v>
      </c>
      <c r="B65" s="3" t="s">
        <v>3163</v>
      </c>
      <c r="C65" s="3" t="s">
        <v>388</v>
      </c>
      <c r="D65" s="3">
        <v>3</v>
      </c>
      <c r="E65" s="3">
        <v>20</v>
      </c>
      <c r="F65" s="4">
        <v>7680</v>
      </c>
      <c r="G65" s="4">
        <v>1646.7</v>
      </c>
      <c r="H65" s="76" t="s">
        <v>43</v>
      </c>
      <c r="J65" s="101" t="s">
        <v>3161</v>
      </c>
      <c r="K65" s="3" t="s">
        <v>3163</v>
      </c>
      <c r="L65" s="3" t="s">
        <v>388</v>
      </c>
      <c r="M65" s="3">
        <v>3</v>
      </c>
      <c r="N65" s="3">
        <v>20</v>
      </c>
      <c r="O65" s="4">
        <v>7680</v>
      </c>
      <c r="P65" s="4">
        <v>1646.7</v>
      </c>
      <c r="Q65" s="76" t="s">
        <v>43</v>
      </c>
    </row>
    <row r="66" spans="1:17" x14ac:dyDescent="0.25">
      <c r="A66" s="101" t="s">
        <v>3489</v>
      </c>
      <c r="B66" s="3" t="s">
        <v>3491</v>
      </c>
      <c r="C66" s="3" t="s">
        <v>562</v>
      </c>
      <c r="D66" s="3">
        <v>1</v>
      </c>
      <c r="E66" s="3">
        <v>20</v>
      </c>
      <c r="F66" s="4">
        <v>720</v>
      </c>
      <c r="G66" s="4">
        <v>149.78</v>
      </c>
      <c r="H66" s="76" t="s">
        <v>107</v>
      </c>
      <c r="J66" s="101" t="s">
        <v>3489</v>
      </c>
      <c r="K66" s="3" t="s">
        <v>3491</v>
      </c>
      <c r="L66" s="3" t="s">
        <v>562</v>
      </c>
      <c r="M66" s="3">
        <v>1</v>
      </c>
      <c r="N66" s="3">
        <v>20</v>
      </c>
      <c r="O66" s="4">
        <v>720</v>
      </c>
      <c r="P66" s="4">
        <v>149.78</v>
      </c>
      <c r="Q66" s="76" t="s">
        <v>107</v>
      </c>
    </row>
    <row r="67" spans="1:17" x14ac:dyDescent="0.25">
      <c r="A67" s="101" t="s">
        <v>3811</v>
      </c>
      <c r="B67" s="3" t="s">
        <v>3226</v>
      </c>
      <c r="C67" s="3" t="s">
        <v>189</v>
      </c>
      <c r="D67" s="3">
        <v>2</v>
      </c>
      <c r="E67" s="3">
        <v>5</v>
      </c>
      <c r="F67" s="4">
        <v>3420</v>
      </c>
      <c r="G67" s="4">
        <v>954.12</v>
      </c>
      <c r="H67" s="76" t="s">
        <v>43</v>
      </c>
      <c r="J67" s="101" t="s">
        <v>3811</v>
      </c>
      <c r="K67" s="3" t="s">
        <v>3226</v>
      </c>
      <c r="L67" s="3" t="s">
        <v>189</v>
      </c>
      <c r="M67" s="3">
        <v>2</v>
      </c>
      <c r="N67" s="3">
        <v>5</v>
      </c>
      <c r="O67" s="4">
        <v>3420</v>
      </c>
      <c r="P67" s="4">
        <v>954.12</v>
      </c>
      <c r="Q67" s="76" t="s">
        <v>43</v>
      </c>
    </row>
    <row r="68" spans="1:17" x14ac:dyDescent="0.25">
      <c r="A68" s="84" t="s">
        <v>4119</v>
      </c>
      <c r="B68" s="82" t="s">
        <v>4121</v>
      </c>
      <c r="C68" s="82" t="s">
        <v>159</v>
      </c>
      <c r="D68" s="82">
        <v>4</v>
      </c>
      <c r="E68" s="82">
        <v>10</v>
      </c>
      <c r="F68" s="104">
        <v>2340</v>
      </c>
      <c r="G68" s="104">
        <v>644.02</v>
      </c>
      <c r="H68" s="83" t="s">
        <v>43</v>
      </c>
      <c r="J68" s="84" t="s">
        <v>4119</v>
      </c>
      <c r="K68" s="82" t="s">
        <v>4121</v>
      </c>
      <c r="L68" s="82" t="s">
        <v>159</v>
      </c>
      <c r="M68" s="82">
        <v>4</v>
      </c>
      <c r="N68" s="82">
        <v>10</v>
      </c>
      <c r="O68" s="104">
        <v>2340</v>
      </c>
      <c r="P68" s="104">
        <v>644.02</v>
      </c>
      <c r="Q68" s="83" t="s">
        <v>43</v>
      </c>
    </row>
  </sheetData>
  <conditionalFormatting sqref="F17:F26">
    <cfRule type="cellIs" dxfId="7" priority="8" operator="greaterThan">
      <formula>5000</formula>
    </cfRule>
  </conditionalFormatting>
  <conditionalFormatting sqref="M17:M26">
    <cfRule type="cellIs" dxfId="6" priority="7" operator="greaterThanOrEqual">
      <formula>3</formula>
    </cfRule>
  </conditionalFormatting>
  <conditionalFormatting sqref="G31:G40">
    <cfRule type="cellIs" dxfId="5" priority="6" operator="greaterThan">
      <formula>10000</formula>
    </cfRule>
  </conditionalFormatting>
  <conditionalFormatting sqref="N31:N40">
    <cfRule type="cellIs" dxfId="4" priority="5" operator="greaterThan">
      <formula>15</formula>
    </cfRule>
  </conditionalFormatting>
  <conditionalFormatting sqref="A45:H54 A56">
    <cfRule type="expression" dxfId="3" priority="4">
      <formula>$H45="Shipped"</formula>
    </cfRule>
  </conditionalFormatting>
  <conditionalFormatting sqref="J45:Q54 J56">
    <cfRule type="expression" dxfId="2" priority="3">
      <formula>AND($M45&gt;=3,$N45&gt;=15%)</formula>
    </cfRule>
  </conditionalFormatting>
  <conditionalFormatting sqref="G59:G68">
    <cfRule type="cellIs" dxfId="1" priority="2" operator="lessThan">
      <formula>5000</formula>
    </cfRule>
  </conditionalFormatting>
  <conditionalFormatting sqref="O59:O68">
    <cfRule type="top10" dxfId="0" priority="1" rank="3"/>
  </conditionalFormatting>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S55"/>
  <sheetViews>
    <sheetView topLeftCell="A27" workbookViewId="0">
      <selection activeCell="I43" sqref="I43"/>
    </sheetView>
  </sheetViews>
  <sheetFormatPr defaultRowHeight="15" x14ac:dyDescent="0.25"/>
  <cols>
    <col min="1" max="1" width="11.140625" customWidth="1"/>
    <col min="2" max="2" width="18" customWidth="1"/>
    <col min="3" max="3" width="16.28515625" customWidth="1"/>
    <col min="4" max="4" width="10.85546875" customWidth="1"/>
    <col min="5" max="5" width="13.42578125" customWidth="1"/>
    <col min="6" max="6" width="12" customWidth="1"/>
    <col min="8" max="8" width="14.7109375" customWidth="1"/>
    <col min="10" max="10" width="11.140625" customWidth="1"/>
    <col min="11" max="11" width="18" customWidth="1"/>
    <col min="12" max="12" width="16.28515625" customWidth="1"/>
    <col min="13" max="13" width="10.85546875" customWidth="1"/>
    <col min="14" max="14" width="13.42578125" customWidth="1"/>
    <col min="15" max="15" width="12" customWidth="1"/>
    <col min="16" max="16" width="9" customWidth="1"/>
    <col min="17" max="17" width="14.7109375" customWidth="1"/>
    <col min="19" max="19" width="9.85546875" bestFit="1" customWidth="1"/>
  </cols>
  <sheetData>
    <row r="1" spans="1:17" x14ac:dyDescent="0.25">
      <c r="A1" s="102" t="s">
        <v>0</v>
      </c>
      <c r="B1" s="11" t="s">
        <v>3</v>
      </c>
      <c r="C1" s="11" t="s">
        <v>7</v>
      </c>
      <c r="D1" s="11" t="s">
        <v>10</v>
      </c>
      <c r="E1" s="11" t="s">
        <v>12</v>
      </c>
      <c r="F1" s="11" t="s">
        <v>15</v>
      </c>
      <c r="G1" s="11" t="s">
        <v>17</v>
      </c>
      <c r="H1" s="103" t="s">
        <v>25</v>
      </c>
    </row>
    <row r="2" spans="1:17" x14ac:dyDescent="0.25">
      <c r="A2" s="101" t="str">
        <f>Ecommerce_Data!A250</f>
        <v>ORD501194</v>
      </c>
      <c r="B2" s="3" t="str">
        <f>Ecommerce_Data!D250</f>
        <v>Customer 734</v>
      </c>
      <c r="C2" s="3" t="str">
        <f>Ecommerce_Data!H250</f>
        <v>Calculator</v>
      </c>
      <c r="D2" s="3">
        <f>Ecommerce_Data!K250</f>
        <v>4</v>
      </c>
      <c r="E2" s="3">
        <f>Ecommerce_Data!M250</f>
        <v>15</v>
      </c>
      <c r="F2" s="4">
        <f>Ecommerce_Data!P250</f>
        <v>2210</v>
      </c>
      <c r="G2" s="4">
        <f>Ecommerce_Data!R250</f>
        <v>822.61</v>
      </c>
      <c r="H2" s="76" t="str">
        <f>Ecommerce_Data!Z250</f>
        <v>Delivered</v>
      </c>
    </row>
    <row r="3" spans="1:17" x14ac:dyDescent="0.25">
      <c r="A3" s="101" t="str">
        <f>Ecommerce_Data!A400</f>
        <v>ORD502140</v>
      </c>
      <c r="B3" s="3" t="str">
        <f>Ecommerce_Data!D400</f>
        <v>Customer 1817</v>
      </c>
      <c r="C3" s="3" t="str">
        <f>Ecommerce_Data!H400</f>
        <v>Power Bank</v>
      </c>
      <c r="D3" s="3">
        <f>Ecommerce_Data!K400</f>
        <v>1</v>
      </c>
      <c r="E3" s="4">
        <f>Ecommerce_Data!M400</f>
        <v>0</v>
      </c>
      <c r="F3" s="4">
        <f>Ecommerce_Data!P400</f>
        <v>1600</v>
      </c>
      <c r="G3" s="4">
        <f>Ecommerce_Data!R400</f>
        <v>425.24</v>
      </c>
      <c r="H3" s="76" t="str">
        <f>Ecommerce_Data!Z400</f>
        <v>Delivered</v>
      </c>
    </row>
    <row r="4" spans="1:17" x14ac:dyDescent="0.25">
      <c r="A4" s="101" t="str">
        <f>Ecommerce_Data!A550</f>
        <v>ORD510622</v>
      </c>
      <c r="B4" s="3" t="str">
        <f>Ecommerce_Data!D550</f>
        <v>Customer 1481</v>
      </c>
      <c r="C4" s="3" t="str">
        <f>Ecommerce_Data!H550</f>
        <v>Coffee Maker</v>
      </c>
      <c r="D4" s="3">
        <f>Ecommerce_Data!K550</f>
        <v>1</v>
      </c>
      <c r="E4" s="3">
        <f>Ecommerce_Data!M550</f>
        <v>10</v>
      </c>
      <c r="F4" s="4">
        <f>Ecommerce_Data!P550</f>
        <v>3780</v>
      </c>
      <c r="G4" s="4">
        <f>Ecommerce_Data!R550</f>
        <v>1353.11</v>
      </c>
      <c r="H4" s="76" t="str">
        <f>Ecommerce_Data!Z550</f>
        <v>Delivered</v>
      </c>
    </row>
    <row r="5" spans="1:17" x14ac:dyDescent="0.25">
      <c r="A5" s="101" t="str">
        <f>Ecommerce_Data!A700</f>
        <v>ORD507461</v>
      </c>
      <c r="B5" s="3" t="str">
        <f>Ecommerce_Data!D700</f>
        <v>Customer 2437</v>
      </c>
      <c r="C5" s="3" t="str">
        <f>Ecommerce_Data!H700</f>
        <v>Formal Shirt</v>
      </c>
      <c r="D5" s="3">
        <f>Ecommerce_Data!K700</f>
        <v>2</v>
      </c>
      <c r="E5" s="3">
        <f>Ecommerce_Data!M700</f>
        <v>20</v>
      </c>
      <c r="F5" s="4">
        <f>Ecommerce_Data!P700</f>
        <v>2720</v>
      </c>
      <c r="G5" s="4">
        <f>Ecommerce_Data!R700</f>
        <v>761.51</v>
      </c>
      <c r="H5" s="76" t="str">
        <f>Ecommerce_Data!Z700</f>
        <v>Shipped</v>
      </c>
    </row>
    <row r="6" spans="1:17" x14ac:dyDescent="0.25">
      <c r="A6" s="101" t="str">
        <f>Ecommerce_Data!A850</f>
        <v>ORD511472</v>
      </c>
      <c r="B6" s="3" t="str">
        <f>Ecommerce_Data!D850</f>
        <v>Customer 701</v>
      </c>
      <c r="C6" s="3" t="str">
        <f>Ecommerce_Data!H850</f>
        <v>Womens Kurti</v>
      </c>
      <c r="D6" s="3">
        <f>Ecommerce_Data!K850</f>
        <v>4</v>
      </c>
      <c r="E6" s="3">
        <f>Ecommerce_Data!M850</f>
        <v>15</v>
      </c>
      <c r="F6" s="4">
        <f>Ecommerce_Data!P850</f>
        <v>4760</v>
      </c>
      <c r="G6" s="4">
        <f>Ecommerce_Data!R850</f>
        <v>1885.01</v>
      </c>
      <c r="H6" s="76" t="str">
        <f>Ecommerce_Data!Z850</f>
        <v>Delivered</v>
      </c>
    </row>
    <row r="7" spans="1:17" x14ac:dyDescent="0.25">
      <c r="A7" s="101" t="str">
        <f>Ecommerce_Data!A1000</f>
        <v>ORD505264</v>
      </c>
      <c r="B7" s="3" t="str">
        <f>Ecommerce_Data!D1000</f>
        <v>Customer 2400</v>
      </c>
      <c r="C7" s="3" t="str">
        <f>Ecommerce_Data!H1000</f>
        <v>Vacuum Cleaner</v>
      </c>
      <c r="D7" s="3">
        <f>Ecommerce_Data!K1000</f>
        <v>4</v>
      </c>
      <c r="E7" s="3">
        <f>Ecommerce_Data!M1000</f>
        <v>5</v>
      </c>
      <c r="F7" s="4">
        <f>Ecommerce_Data!P1000</f>
        <v>32300</v>
      </c>
      <c r="G7" s="4">
        <f>Ecommerce_Data!R1000</f>
        <v>11549.54</v>
      </c>
      <c r="H7" s="76" t="str">
        <f>Ecommerce_Data!Z1000</f>
        <v>Delivered</v>
      </c>
    </row>
    <row r="8" spans="1:17" x14ac:dyDescent="0.25">
      <c r="A8" s="101" t="str">
        <f>Ecommerce_Data!A1150</f>
        <v>ORD500919</v>
      </c>
      <c r="B8" s="3" t="str">
        <f>Ecommerce_Data!D1150</f>
        <v>Customer 1739</v>
      </c>
      <c r="C8" s="3" t="str">
        <f>Ecommerce_Data!H1150</f>
        <v>Running Shoes</v>
      </c>
      <c r="D8" s="3">
        <f>Ecommerce_Data!K1150</f>
        <v>3</v>
      </c>
      <c r="E8" s="3">
        <f>Ecommerce_Data!M1150</f>
        <v>20</v>
      </c>
      <c r="F8" s="4">
        <f>Ecommerce_Data!P1150</f>
        <v>7680</v>
      </c>
      <c r="G8" s="4">
        <f>Ecommerce_Data!R1150</f>
        <v>1646.7</v>
      </c>
      <c r="H8" s="76" t="str">
        <f>Ecommerce_Data!Z1150</f>
        <v>Delivered</v>
      </c>
    </row>
    <row r="9" spans="1:17" x14ac:dyDescent="0.25">
      <c r="A9" s="101" t="str">
        <f>Ecommerce_Data!A1300</f>
        <v>ORD509784</v>
      </c>
      <c r="B9" s="3" t="str">
        <f>Ecommerce_Data!D1300</f>
        <v>Customer 2052</v>
      </c>
      <c r="C9" s="3" t="str">
        <f>Ecommerce_Data!H1300</f>
        <v>Mouse</v>
      </c>
      <c r="D9" s="3">
        <f>Ecommerce_Data!K1300</f>
        <v>1</v>
      </c>
      <c r="E9" s="3">
        <f>Ecommerce_Data!M1300</f>
        <v>20</v>
      </c>
      <c r="F9" s="4">
        <f>Ecommerce_Data!P1300</f>
        <v>720</v>
      </c>
      <c r="G9" s="4">
        <f>Ecommerce_Data!R1300</f>
        <v>149.78</v>
      </c>
      <c r="H9" s="76" t="str">
        <f>Ecommerce_Data!Z1300</f>
        <v>Processing</v>
      </c>
    </row>
    <row r="10" spans="1:17" x14ac:dyDescent="0.25">
      <c r="A10" s="101" t="str">
        <f>Ecommerce_Data!A1450</f>
        <v>ORD505155</v>
      </c>
      <c r="B10" s="3" t="str">
        <f>Ecommerce_Data!D1450</f>
        <v>Customer 921</v>
      </c>
      <c r="C10" s="3" t="str">
        <f>Ecommerce_Data!H1450</f>
        <v>Keyboard</v>
      </c>
      <c r="D10" s="3">
        <f>Ecommerce_Data!K1450</f>
        <v>2</v>
      </c>
      <c r="E10" s="3">
        <f>Ecommerce_Data!M1450</f>
        <v>5</v>
      </c>
      <c r="F10" s="4">
        <f>Ecommerce_Data!P1450</f>
        <v>3420</v>
      </c>
      <c r="G10" s="4">
        <f>Ecommerce_Data!R1450</f>
        <v>954.12</v>
      </c>
      <c r="H10" s="76" t="str">
        <f>Ecommerce_Data!Z1450</f>
        <v>Delivered</v>
      </c>
    </row>
    <row r="11" spans="1:17" x14ac:dyDescent="0.25">
      <c r="A11" s="84" t="str">
        <f>Ecommerce_Data!A1600</f>
        <v>ORD500660</v>
      </c>
      <c r="B11" s="82" t="str">
        <f>Ecommerce_Data!D1600</f>
        <v>Customer 1019</v>
      </c>
      <c r="C11" s="82" t="str">
        <f>Ecommerce_Data!H1600</f>
        <v>Calculator</v>
      </c>
      <c r="D11" s="82">
        <f>Ecommerce_Data!K1600</f>
        <v>4</v>
      </c>
      <c r="E11" s="82">
        <f>Ecommerce_Data!M1600</f>
        <v>10</v>
      </c>
      <c r="F11" s="104">
        <f>Ecommerce_Data!P1600</f>
        <v>2340</v>
      </c>
      <c r="G11" s="104">
        <f>Ecommerce_Data!R1600</f>
        <v>644.02</v>
      </c>
      <c r="H11" s="83" t="str">
        <f>Ecommerce_Data!Z1600</f>
        <v>Delivered</v>
      </c>
    </row>
    <row r="13" spans="1:17" ht="15.75" x14ac:dyDescent="0.25">
      <c r="A13" s="88" t="s">
        <v>17337</v>
      </c>
      <c r="J13" s="88" t="s">
        <v>17338</v>
      </c>
    </row>
    <row r="15" spans="1:17" x14ac:dyDescent="0.25">
      <c r="A15" s="78" t="s">
        <v>0</v>
      </c>
      <c r="B15" s="79" t="s">
        <v>3</v>
      </c>
      <c r="C15" s="79" t="s">
        <v>7</v>
      </c>
      <c r="D15" s="79" t="s">
        <v>10</v>
      </c>
      <c r="E15" s="79" t="s">
        <v>12</v>
      </c>
      <c r="F15" s="79" t="s">
        <v>15</v>
      </c>
      <c r="G15" s="79" t="s">
        <v>17</v>
      </c>
      <c r="H15" s="80" t="s">
        <v>25</v>
      </c>
      <c r="J15" s="78" t="s">
        <v>0</v>
      </c>
      <c r="K15" s="79" t="s">
        <v>3</v>
      </c>
      <c r="L15" s="79" t="s">
        <v>7</v>
      </c>
      <c r="M15" s="79" t="s">
        <v>10</v>
      </c>
      <c r="N15" s="79" t="s">
        <v>12</v>
      </c>
      <c r="O15" s="79" t="s">
        <v>15</v>
      </c>
      <c r="P15" s="79" t="s">
        <v>17</v>
      </c>
      <c r="Q15" s="80" t="s">
        <v>25</v>
      </c>
    </row>
    <row r="16" spans="1:17" x14ac:dyDescent="0.25">
      <c r="A16" s="101" t="s">
        <v>2827</v>
      </c>
      <c r="B16" s="3" t="s">
        <v>2829</v>
      </c>
      <c r="C16" s="3" t="s">
        <v>135</v>
      </c>
      <c r="D16" s="3">
        <v>4</v>
      </c>
      <c r="E16" s="3">
        <v>5</v>
      </c>
      <c r="F16" s="87">
        <v>32300</v>
      </c>
      <c r="G16" s="3">
        <v>11549.54</v>
      </c>
      <c r="H16" s="76" t="s">
        <v>43</v>
      </c>
      <c r="J16" s="101" t="s">
        <v>887</v>
      </c>
      <c r="K16" s="3" t="s">
        <v>889</v>
      </c>
      <c r="L16" s="3" t="s">
        <v>159</v>
      </c>
      <c r="M16" s="3">
        <v>4</v>
      </c>
      <c r="N16" s="3">
        <v>15</v>
      </c>
      <c r="O16" s="3">
        <v>2210</v>
      </c>
      <c r="P16" s="3">
        <v>822.61</v>
      </c>
      <c r="Q16" s="76" t="s">
        <v>43</v>
      </c>
    </row>
    <row r="17" spans="1:17" x14ac:dyDescent="0.25">
      <c r="A17" s="101" t="s">
        <v>3161</v>
      </c>
      <c r="B17" s="3" t="s">
        <v>3163</v>
      </c>
      <c r="C17" s="3" t="s">
        <v>388</v>
      </c>
      <c r="D17" s="3">
        <v>3</v>
      </c>
      <c r="E17" s="3">
        <v>20</v>
      </c>
      <c r="F17" s="87">
        <v>7680</v>
      </c>
      <c r="G17" s="3">
        <v>1646.7</v>
      </c>
      <c r="H17" s="76" t="s">
        <v>43</v>
      </c>
      <c r="J17" s="101" t="s">
        <v>2475</v>
      </c>
      <c r="K17" s="3" t="s">
        <v>118</v>
      </c>
      <c r="L17" s="3" t="s">
        <v>228</v>
      </c>
      <c r="M17" s="3">
        <v>4</v>
      </c>
      <c r="N17" s="3">
        <v>15</v>
      </c>
      <c r="O17" s="3">
        <v>4760</v>
      </c>
      <c r="P17" s="3">
        <v>1885.01</v>
      </c>
      <c r="Q17" s="76" t="s">
        <v>43</v>
      </c>
    </row>
    <row r="18" spans="1:17" x14ac:dyDescent="0.25">
      <c r="A18" s="101" t="s">
        <v>2475</v>
      </c>
      <c r="B18" s="3" t="s">
        <v>118</v>
      </c>
      <c r="C18" s="3" t="s">
        <v>228</v>
      </c>
      <c r="D18" s="3">
        <v>4</v>
      </c>
      <c r="E18" s="3">
        <v>15</v>
      </c>
      <c r="F18" s="87">
        <v>4760</v>
      </c>
      <c r="G18" s="3">
        <v>1885.01</v>
      </c>
      <c r="H18" s="76" t="s">
        <v>43</v>
      </c>
      <c r="J18" s="101" t="s">
        <v>2827</v>
      </c>
      <c r="K18" s="3" t="s">
        <v>2829</v>
      </c>
      <c r="L18" s="3" t="s">
        <v>135</v>
      </c>
      <c r="M18" s="3">
        <v>4</v>
      </c>
      <c r="N18" s="3">
        <v>5</v>
      </c>
      <c r="O18" s="3">
        <v>32300</v>
      </c>
      <c r="P18" s="3">
        <v>11549.54</v>
      </c>
      <c r="Q18" s="76" t="s">
        <v>43</v>
      </c>
    </row>
    <row r="19" spans="1:17" x14ac:dyDescent="0.25">
      <c r="A19" s="101" t="s">
        <v>1717</v>
      </c>
      <c r="B19" s="3" t="s">
        <v>1719</v>
      </c>
      <c r="C19" s="3" t="s">
        <v>89</v>
      </c>
      <c r="D19" s="3">
        <v>1</v>
      </c>
      <c r="E19" s="3">
        <v>10</v>
      </c>
      <c r="F19" s="87">
        <v>3780</v>
      </c>
      <c r="G19" s="3">
        <v>1353.11</v>
      </c>
      <c r="H19" s="76" t="s">
        <v>43</v>
      </c>
      <c r="J19" s="101" t="s">
        <v>4119</v>
      </c>
      <c r="K19" s="3" t="s">
        <v>4121</v>
      </c>
      <c r="L19" s="3" t="s">
        <v>159</v>
      </c>
      <c r="M19" s="3">
        <v>4</v>
      </c>
      <c r="N19" s="3">
        <v>10</v>
      </c>
      <c r="O19" s="3">
        <v>2340</v>
      </c>
      <c r="P19" s="3">
        <v>644.02</v>
      </c>
      <c r="Q19" s="76" t="s">
        <v>43</v>
      </c>
    </row>
    <row r="20" spans="1:17" x14ac:dyDescent="0.25">
      <c r="A20" s="101" t="s">
        <v>3811</v>
      </c>
      <c r="B20" s="3" t="s">
        <v>3226</v>
      </c>
      <c r="C20" s="3" t="s">
        <v>189</v>
      </c>
      <c r="D20" s="3">
        <v>2</v>
      </c>
      <c r="E20" s="3">
        <v>5</v>
      </c>
      <c r="F20" s="87">
        <v>3420</v>
      </c>
      <c r="G20" s="3">
        <v>954.12</v>
      </c>
      <c r="H20" s="76" t="s">
        <v>43</v>
      </c>
      <c r="J20" s="101" t="s">
        <v>3161</v>
      </c>
      <c r="K20" s="3" t="s">
        <v>3163</v>
      </c>
      <c r="L20" s="3" t="s">
        <v>388</v>
      </c>
      <c r="M20" s="3">
        <v>3</v>
      </c>
      <c r="N20" s="3">
        <v>20</v>
      </c>
      <c r="O20" s="3">
        <v>7680</v>
      </c>
      <c r="P20" s="3">
        <v>1646.7</v>
      </c>
      <c r="Q20" s="76" t="s">
        <v>43</v>
      </c>
    </row>
    <row r="21" spans="1:17" x14ac:dyDescent="0.25">
      <c r="A21" s="101" t="s">
        <v>2103</v>
      </c>
      <c r="B21" s="3" t="s">
        <v>2105</v>
      </c>
      <c r="C21" s="3" t="s">
        <v>129</v>
      </c>
      <c r="D21" s="3">
        <v>2</v>
      </c>
      <c r="E21" s="3">
        <v>20</v>
      </c>
      <c r="F21" s="87">
        <v>2720</v>
      </c>
      <c r="G21" s="3">
        <v>761.51</v>
      </c>
      <c r="H21" s="76" t="s">
        <v>223</v>
      </c>
      <c r="J21" s="101" t="s">
        <v>2103</v>
      </c>
      <c r="K21" s="3" t="s">
        <v>2105</v>
      </c>
      <c r="L21" s="3" t="s">
        <v>129</v>
      </c>
      <c r="M21" s="3">
        <v>2</v>
      </c>
      <c r="N21" s="3">
        <v>20</v>
      </c>
      <c r="O21" s="3">
        <v>2720</v>
      </c>
      <c r="P21" s="3">
        <v>761.51</v>
      </c>
      <c r="Q21" s="76" t="s">
        <v>223</v>
      </c>
    </row>
    <row r="22" spans="1:17" x14ac:dyDescent="0.25">
      <c r="A22" s="101" t="s">
        <v>4119</v>
      </c>
      <c r="B22" s="3" t="s">
        <v>4121</v>
      </c>
      <c r="C22" s="3" t="s">
        <v>159</v>
      </c>
      <c r="D22" s="3">
        <v>4</v>
      </c>
      <c r="E22" s="3">
        <v>10</v>
      </c>
      <c r="F22" s="87">
        <v>2340</v>
      </c>
      <c r="G22" s="3">
        <v>644.02</v>
      </c>
      <c r="H22" s="76" t="s">
        <v>43</v>
      </c>
      <c r="J22" s="101" t="s">
        <v>3811</v>
      </c>
      <c r="K22" s="3" t="s">
        <v>3226</v>
      </c>
      <c r="L22" s="3" t="s">
        <v>189</v>
      </c>
      <c r="M22" s="3">
        <v>2</v>
      </c>
      <c r="N22" s="3">
        <v>5</v>
      </c>
      <c r="O22" s="3">
        <v>3420</v>
      </c>
      <c r="P22" s="3">
        <v>954.12</v>
      </c>
      <c r="Q22" s="76" t="s">
        <v>43</v>
      </c>
    </row>
    <row r="23" spans="1:17" x14ac:dyDescent="0.25">
      <c r="A23" s="101" t="s">
        <v>887</v>
      </c>
      <c r="B23" s="3" t="s">
        <v>889</v>
      </c>
      <c r="C23" s="3" t="s">
        <v>159</v>
      </c>
      <c r="D23" s="3">
        <v>4</v>
      </c>
      <c r="E23" s="3">
        <v>15</v>
      </c>
      <c r="F23" s="87">
        <v>2210</v>
      </c>
      <c r="G23" s="3">
        <v>822.61</v>
      </c>
      <c r="H23" s="76" t="s">
        <v>43</v>
      </c>
      <c r="J23" s="101" t="s">
        <v>1315</v>
      </c>
      <c r="K23" s="3" t="s">
        <v>1317</v>
      </c>
      <c r="L23" s="3" t="s">
        <v>345</v>
      </c>
      <c r="M23" s="3">
        <v>1</v>
      </c>
      <c r="N23" s="3">
        <v>0</v>
      </c>
      <c r="O23" s="3">
        <v>1600</v>
      </c>
      <c r="P23" s="3">
        <v>425.24</v>
      </c>
      <c r="Q23" s="76" t="s">
        <v>43</v>
      </c>
    </row>
    <row r="24" spans="1:17" x14ac:dyDescent="0.25">
      <c r="A24" s="101" t="s">
        <v>1315</v>
      </c>
      <c r="B24" s="3" t="s">
        <v>1317</v>
      </c>
      <c r="C24" s="3" t="s">
        <v>345</v>
      </c>
      <c r="D24" s="3">
        <v>1</v>
      </c>
      <c r="E24" s="3">
        <v>0</v>
      </c>
      <c r="F24" s="87">
        <v>1600</v>
      </c>
      <c r="G24" s="3">
        <v>425.24</v>
      </c>
      <c r="H24" s="76" t="s">
        <v>43</v>
      </c>
      <c r="J24" s="101" t="s">
        <v>1717</v>
      </c>
      <c r="K24" s="3" t="s">
        <v>1719</v>
      </c>
      <c r="L24" s="3" t="s">
        <v>89</v>
      </c>
      <c r="M24" s="3">
        <v>1</v>
      </c>
      <c r="N24" s="3">
        <v>10</v>
      </c>
      <c r="O24" s="3">
        <v>3780</v>
      </c>
      <c r="P24" s="3">
        <v>1353.11</v>
      </c>
      <c r="Q24" s="76" t="s">
        <v>43</v>
      </c>
    </row>
    <row r="25" spans="1:17" x14ac:dyDescent="0.25">
      <c r="A25" s="84" t="s">
        <v>3489</v>
      </c>
      <c r="B25" s="82" t="s">
        <v>3491</v>
      </c>
      <c r="C25" s="82" t="s">
        <v>562</v>
      </c>
      <c r="D25" s="82">
        <v>1</v>
      </c>
      <c r="E25" s="82">
        <v>20</v>
      </c>
      <c r="F25" s="109">
        <v>720</v>
      </c>
      <c r="G25" s="82">
        <v>149.78</v>
      </c>
      <c r="H25" s="83" t="s">
        <v>107</v>
      </c>
      <c r="J25" s="84" t="s">
        <v>3489</v>
      </c>
      <c r="K25" s="82" t="s">
        <v>3491</v>
      </c>
      <c r="L25" s="82" t="s">
        <v>562</v>
      </c>
      <c r="M25" s="82">
        <v>1</v>
      </c>
      <c r="N25" s="82">
        <v>20</v>
      </c>
      <c r="O25" s="82">
        <v>720</v>
      </c>
      <c r="P25" s="82">
        <v>149.78</v>
      </c>
      <c r="Q25" s="83" t="s">
        <v>107</v>
      </c>
    </row>
    <row r="28" spans="1:17" ht="15.75" x14ac:dyDescent="0.25">
      <c r="A28" s="88" t="s">
        <v>17339</v>
      </c>
      <c r="J28" s="88" t="s">
        <v>17340</v>
      </c>
    </row>
    <row r="30" spans="1:17" x14ac:dyDescent="0.25">
      <c r="A30" s="78" t="s">
        <v>0</v>
      </c>
      <c r="B30" s="79" t="s">
        <v>3</v>
      </c>
      <c r="C30" s="79" t="s">
        <v>7</v>
      </c>
      <c r="D30" s="79" t="s">
        <v>10</v>
      </c>
      <c r="E30" s="79" t="s">
        <v>12</v>
      </c>
      <c r="F30" s="79" t="s">
        <v>15</v>
      </c>
      <c r="G30" s="79" t="s">
        <v>17</v>
      </c>
      <c r="H30" s="80" t="s">
        <v>25</v>
      </c>
      <c r="J30" s="78" t="s">
        <v>0</v>
      </c>
      <c r="K30" s="79" t="s">
        <v>3</v>
      </c>
      <c r="L30" s="79" t="s">
        <v>7</v>
      </c>
      <c r="M30" s="79" t="s">
        <v>10</v>
      </c>
      <c r="N30" s="79" t="s">
        <v>12</v>
      </c>
      <c r="O30" s="79" t="s">
        <v>15</v>
      </c>
      <c r="P30" s="79" t="s">
        <v>17</v>
      </c>
      <c r="Q30" s="80" t="s">
        <v>25</v>
      </c>
    </row>
    <row r="31" spans="1:17" x14ac:dyDescent="0.25">
      <c r="A31" s="101" t="s">
        <v>3489</v>
      </c>
      <c r="B31" s="3" t="s">
        <v>3491</v>
      </c>
      <c r="C31" s="3" t="s">
        <v>562</v>
      </c>
      <c r="D31" s="3">
        <v>1</v>
      </c>
      <c r="E31" s="3">
        <v>20</v>
      </c>
      <c r="F31" s="3">
        <v>720</v>
      </c>
      <c r="G31" s="3">
        <v>149.78</v>
      </c>
      <c r="H31" s="76" t="s">
        <v>107</v>
      </c>
      <c r="J31" s="101" t="s">
        <v>4119</v>
      </c>
      <c r="K31" s="3" t="s">
        <v>4121</v>
      </c>
      <c r="L31" s="3" t="s">
        <v>159</v>
      </c>
      <c r="M31" s="3">
        <v>4</v>
      </c>
      <c r="N31" s="3">
        <v>10</v>
      </c>
      <c r="O31" s="3">
        <v>2340</v>
      </c>
      <c r="P31" s="3">
        <v>644.02</v>
      </c>
      <c r="Q31" s="76" t="s">
        <v>43</v>
      </c>
    </row>
    <row r="32" spans="1:17" x14ac:dyDescent="0.25">
      <c r="A32" s="101" t="s">
        <v>1315</v>
      </c>
      <c r="B32" s="3" t="s">
        <v>1317</v>
      </c>
      <c r="C32" s="3" t="s">
        <v>345</v>
      </c>
      <c r="D32" s="3">
        <v>1</v>
      </c>
      <c r="E32" s="3">
        <v>0</v>
      </c>
      <c r="F32" s="3">
        <v>1600</v>
      </c>
      <c r="G32" s="3">
        <v>425.24</v>
      </c>
      <c r="H32" s="76" t="s">
        <v>43</v>
      </c>
      <c r="J32" s="101" t="s">
        <v>887</v>
      </c>
      <c r="K32" s="3" t="s">
        <v>889</v>
      </c>
      <c r="L32" s="3" t="s">
        <v>159</v>
      </c>
      <c r="M32" s="3">
        <v>4</v>
      </c>
      <c r="N32" s="3">
        <v>15</v>
      </c>
      <c r="O32" s="3">
        <v>2210</v>
      </c>
      <c r="P32" s="3">
        <v>822.61</v>
      </c>
      <c r="Q32" s="76" t="s">
        <v>43</v>
      </c>
    </row>
    <row r="33" spans="1:19" x14ac:dyDescent="0.25">
      <c r="A33" s="101" t="s">
        <v>4119</v>
      </c>
      <c r="B33" s="3" t="s">
        <v>4121</v>
      </c>
      <c r="C33" s="3" t="s">
        <v>159</v>
      </c>
      <c r="D33" s="3">
        <v>4</v>
      </c>
      <c r="E33" s="3">
        <v>10</v>
      </c>
      <c r="F33" s="3">
        <v>2340</v>
      </c>
      <c r="G33" s="3">
        <v>644.02</v>
      </c>
      <c r="H33" s="76" t="s">
        <v>43</v>
      </c>
      <c r="J33" s="101" t="s">
        <v>1717</v>
      </c>
      <c r="K33" s="3" t="s">
        <v>1719</v>
      </c>
      <c r="L33" s="3" t="s">
        <v>89</v>
      </c>
      <c r="M33" s="3">
        <v>1</v>
      </c>
      <c r="N33" s="3">
        <v>10</v>
      </c>
      <c r="O33" s="3">
        <v>3780</v>
      </c>
      <c r="P33" s="3">
        <v>1353.11</v>
      </c>
      <c r="Q33" s="76" t="s">
        <v>43</v>
      </c>
    </row>
    <row r="34" spans="1:19" x14ac:dyDescent="0.25">
      <c r="A34" s="101" t="s">
        <v>2103</v>
      </c>
      <c r="B34" s="3" t="s">
        <v>2105</v>
      </c>
      <c r="C34" s="3" t="s">
        <v>129</v>
      </c>
      <c r="D34" s="3">
        <v>2</v>
      </c>
      <c r="E34" s="3">
        <v>20</v>
      </c>
      <c r="F34" s="3">
        <v>2720</v>
      </c>
      <c r="G34" s="3">
        <v>761.51</v>
      </c>
      <c r="H34" s="76" t="s">
        <v>223</v>
      </c>
      <c r="J34" s="101" t="s">
        <v>2103</v>
      </c>
      <c r="K34" s="3" t="s">
        <v>2105</v>
      </c>
      <c r="L34" s="3" t="s">
        <v>129</v>
      </c>
      <c r="M34" s="3">
        <v>2</v>
      </c>
      <c r="N34" s="3">
        <v>20</v>
      </c>
      <c r="O34" s="3">
        <v>2720</v>
      </c>
      <c r="P34" s="3">
        <v>761.51</v>
      </c>
      <c r="Q34" s="76" t="s">
        <v>223</v>
      </c>
    </row>
    <row r="35" spans="1:19" x14ac:dyDescent="0.25">
      <c r="A35" s="101" t="s">
        <v>887</v>
      </c>
      <c r="B35" s="3" t="s">
        <v>889</v>
      </c>
      <c r="C35" s="3" t="s">
        <v>159</v>
      </c>
      <c r="D35" s="3">
        <v>4</v>
      </c>
      <c r="E35" s="3">
        <v>15</v>
      </c>
      <c r="F35" s="3">
        <v>2210</v>
      </c>
      <c r="G35" s="3">
        <v>822.61</v>
      </c>
      <c r="H35" s="76" t="s">
        <v>43</v>
      </c>
      <c r="J35" s="101" t="s">
        <v>3811</v>
      </c>
      <c r="K35" s="3" t="s">
        <v>3226</v>
      </c>
      <c r="L35" s="3" t="s">
        <v>189</v>
      </c>
      <c r="M35" s="3">
        <v>2</v>
      </c>
      <c r="N35" s="3">
        <v>5</v>
      </c>
      <c r="O35" s="3">
        <v>3420</v>
      </c>
      <c r="P35" s="3">
        <v>954.12</v>
      </c>
      <c r="Q35" s="76" t="s">
        <v>43</v>
      </c>
    </row>
    <row r="36" spans="1:19" x14ac:dyDescent="0.25">
      <c r="A36" s="101" t="s">
        <v>3811</v>
      </c>
      <c r="B36" s="3" t="s">
        <v>3226</v>
      </c>
      <c r="C36" s="3" t="s">
        <v>189</v>
      </c>
      <c r="D36" s="3">
        <v>2</v>
      </c>
      <c r="E36" s="3">
        <v>5</v>
      </c>
      <c r="F36" s="3">
        <v>3420</v>
      </c>
      <c r="G36" s="3">
        <v>954.12</v>
      </c>
      <c r="H36" s="76" t="s">
        <v>43</v>
      </c>
      <c r="J36" s="101" t="s">
        <v>3489</v>
      </c>
      <c r="K36" s="3" t="s">
        <v>3491</v>
      </c>
      <c r="L36" s="3" t="s">
        <v>562</v>
      </c>
      <c r="M36" s="3">
        <v>1</v>
      </c>
      <c r="N36" s="3">
        <v>20</v>
      </c>
      <c r="O36" s="3">
        <v>720</v>
      </c>
      <c r="P36" s="3">
        <v>149.78</v>
      </c>
      <c r="Q36" s="76" t="s">
        <v>107</v>
      </c>
    </row>
    <row r="37" spans="1:19" x14ac:dyDescent="0.25">
      <c r="A37" s="101" t="s">
        <v>1717</v>
      </c>
      <c r="B37" s="3" t="s">
        <v>1719</v>
      </c>
      <c r="C37" s="3" t="s">
        <v>89</v>
      </c>
      <c r="D37" s="3">
        <v>1</v>
      </c>
      <c r="E37" s="3">
        <v>10</v>
      </c>
      <c r="F37" s="3">
        <v>3780</v>
      </c>
      <c r="G37" s="3">
        <v>1353.11</v>
      </c>
      <c r="H37" s="76" t="s">
        <v>43</v>
      </c>
      <c r="J37" s="101" t="s">
        <v>1315</v>
      </c>
      <c r="K37" s="3" t="s">
        <v>1317</v>
      </c>
      <c r="L37" s="3" t="s">
        <v>345</v>
      </c>
      <c r="M37" s="3">
        <v>1</v>
      </c>
      <c r="N37" s="3">
        <v>0</v>
      </c>
      <c r="O37" s="3">
        <v>1600</v>
      </c>
      <c r="P37" s="3">
        <v>425.24</v>
      </c>
      <c r="Q37" s="76" t="s">
        <v>43</v>
      </c>
    </row>
    <row r="38" spans="1:19" x14ac:dyDescent="0.25">
      <c r="A38" s="101" t="s">
        <v>3161</v>
      </c>
      <c r="B38" s="3" t="s">
        <v>3163</v>
      </c>
      <c r="C38" s="3" t="s">
        <v>388</v>
      </c>
      <c r="D38" s="3">
        <v>3</v>
      </c>
      <c r="E38" s="3">
        <v>20</v>
      </c>
      <c r="F38" s="3">
        <v>7680</v>
      </c>
      <c r="G38" s="3">
        <v>1646.7</v>
      </c>
      <c r="H38" s="76" t="s">
        <v>43</v>
      </c>
      <c r="J38" s="101" t="s">
        <v>3161</v>
      </c>
      <c r="K38" s="3" t="s">
        <v>3163</v>
      </c>
      <c r="L38" s="3" t="s">
        <v>388</v>
      </c>
      <c r="M38" s="3">
        <v>3</v>
      </c>
      <c r="N38" s="3">
        <v>20</v>
      </c>
      <c r="O38" s="3">
        <v>7680</v>
      </c>
      <c r="P38" s="3">
        <v>1646.7</v>
      </c>
      <c r="Q38" s="76" t="s">
        <v>43</v>
      </c>
    </row>
    <row r="39" spans="1:19" x14ac:dyDescent="0.25">
      <c r="A39" s="101" t="s">
        <v>2475</v>
      </c>
      <c r="B39" s="3" t="s">
        <v>118</v>
      </c>
      <c r="C39" s="3" t="s">
        <v>228</v>
      </c>
      <c r="D39" s="3">
        <v>4</v>
      </c>
      <c r="E39" s="3">
        <v>15</v>
      </c>
      <c r="F39" s="3">
        <v>4760</v>
      </c>
      <c r="G39" s="3">
        <v>1885.01</v>
      </c>
      <c r="H39" s="76" t="s">
        <v>43</v>
      </c>
      <c r="J39" s="101" t="s">
        <v>2827</v>
      </c>
      <c r="K39" s="3" t="s">
        <v>2829</v>
      </c>
      <c r="L39" s="3" t="s">
        <v>135</v>
      </c>
      <c r="M39" s="3">
        <v>4</v>
      </c>
      <c r="N39" s="3">
        <v>5</v>
      </c>
      <c r="O39" s="3">
        <v>32300</v>
      </c>
      <c r="P39" s="3">
        <v>11549.54</v>
      </c>
      <c r="Q39" s="76" t="s">
        <v>43</v>
      </c>
    </row>
    <row r="40" spans="1:19" x14ac:dyDescent="0.25">
      <c r="A40" s="84" t="s">
        <v>2827</v>
      </c>
      <c r="B40" s="82" t="s">
        <v>2829</v>
      </c>
      <c r="C40" s="82" t="s">
        <v>135</v>
      </c>
      <c r="D40" s="82">
        <v>4</v>
      </c>
      <c r="E40" s="82">
        <v>5</v>
      </c>
      <c r="F40" s="82">
        <v>32300</v>
      </c>
      <c r="G40" s="82">
        <v>11549.54</v>
      </c>
      <c r="H40" s="83" t="s">
        <v>43</v>
      </c>
      <c r="J40" s="84" t="s">
        <v>2475</v>
      </c>
      <c r="K40" s="82" t="s">
        <v>118</v>
      </c>
      <c r="L40" s="82" t="s">
        <v>228</v>
      </c>
      <c r="M40" s="82">
        <v>4</v>
      </c>
      <c r="N40" s="82">
        <v>15</v>
      </c>
      <c r="O40" s="82">
        <v>4760</v>
      </c>
      <c r="P40" s="82">
        <v>1885.01</v>
      </c>
      <c r="Q40" s="83" t="s">
        <v>43</v>
      </c>
    </row>
    <row r="43" spans="1:19" ht="15.75" x14ac:dyDescent="0.25">
      <c r="A43" s="88" t="s">
        <v>17341</v>
      </c>
      <c r="J43" s="88" t="s">
        <v>17342</v>
      </c>
    </row>
    <row r="45" spans="1:19" x14ac:dyDescent="0.25">
      <c r="A45" s="102" t="s">
        <v>0</v>
      </c>
      <c r="B45" s="11" t="s">
        <v>3</v>
      </c>
      <c r="C45" s="11" t="s">
        <v>7</v>
      </c>
      <c r="D45" s="11" t="s">
        <v>10</v>
      </c>
      <c r="E45" s="11" t="s">
        <v>12</v>
      </c>
      <c r="F45" s="11" t="s">
        <v>15</v>
      </c>
      <c r="G45" s="11" t="s">
        <v>17</v>
      </c>
      <c r="H45" s="103" t="s">
        <v>25</v>
      </c>
      <c r="J45" s="78" t="s">
        <v>0</v>
      </c>
      <c r="K45" s="79" t="s">
        <v>3</v>
      </c>
      <c r="L45" s="79" t="s">
        <v>7</v>
      </c>
      <c r="M45" s="79" t="s">
        <v>10</v>
      </c>
      <c r="N45" s="79" t="s">
        <v>12</v>
      </c>
      <c r="O45" s="79" t="s">
        <v>15</v>
      </c>
      <c r="P45" s="79" t="s">
        <v>17</v>
      </c>
      <c r="Q45" s="80" t="s">
        <v>25</v>
      </c>
    </row>
    <row r="46" spans="1:19" x14ac:dyDescent="0.25">
      <c r="A46" s="101" t="s">
        <v>887</v>
      </c>
      <c r="B46" s="3" t="s">
        <v>889</v>
      </c>
      <c r="C46" s="3" t="s">
        <v>159</v>
      </c>
      <c r="D46" s="3">
        <v>4</v>
      </c>
      <c r="E46" s="3">
        <v>15</v>
      </c>
      <c r="F46" s="4">
        <v>2210</v>
      </c>
      <c r="G46" s="4">
        <v>822.61</v>
      </c>
      <c r="H46" s="76" t="s">
        <v>43</v>
      </c>
      <c r="J46" s="84" t="s">
        <v>2827</v>
      </c>
      <c r="K46" s="82" t="s">
        <v>2829</v>
      </c>
      <c r="L46" s="82" t="s">
        <v>135</v>
      </c>
      <c r="M46" s="82">
        <v>4</v>
      </c>
      <c r="N46" s="82">
        <v>5</v>
      </c>
      <c r="O46" s="82">
        <v>32300</v>
      </c>
      <c r="P46" s="82">
        <v>11549.54</v>
      </c>
      <c r="Q46" s="83" t="s">
        <v>43</v>
      </c>
      <c r="S46" s="5" t="s">
        <v>15</v>
      </c>
    </row>
    <row r="47" spans="1:19" hidden="1" x14ac:dyDescent="0.25">
      <c r="A47" s="101" t="s">
        <v>1315</v>
      </c>
      <c r="B47" s="3" t="s">
        <v>1317</v>
      </c>
      <c r="C47" s="3" t="s">
        <v>345</v>
      </c>
      <c r="D47" s="3">
        <v>1</v>
      </c>
      <c r="E47" s="4">
        <v>0</v>
      </c>
      <c r="F47" s="4">
        <v>1600</v>
      </c>
      <c r="G47" s="4">
        <v>425.24</v>
      </c>
      <c r="H47" s="76" t="s">
        <v>43</v>
      </c>
      <c r="J47" s="6"/>
      <c r="K47" s="6"/>
      <c r="L47" s="6"/>
      <c r="M47" s="6"/>
      <c r="N47" s="6"/>
      <c r="O47" s="6"/>
      <c r="P47" s="6"/>
      <c r="Q47" s="6"/>
      <c r="S47" t="s">
        <v>17343</v>
      </c>
    </row>
    <row r="48" spans="1:19" hidden="1" x14ac:dyDescent="0.25">
      <c r="A48" s="101" t="s">
        <v>1717</v>
      </c>
      <c r="B48" s="3" t="s">
        <v>1719</v>
      </c>
      <c r="C48" s="3" t="s">
        <v>89</v>
      </c>
      <c r="D48" s="3">
        <v>1</v>
      </c>
      <c r="E48" s="3">
        <v>10</v>
      </c>
      <c r="F48" s="4">
        <v>3780</v>
      </c>
      <c r="G48" s="4">
        <v>1353.11</v>
      </c>
      <c r="H48" s="76" t="s">
        <v>43</v>
      </c>
      <c r="J48" s="6"/>
      <c r="K48" s="6"/>
      <c r="L48" s="6"/>
      <c r="M48" s="6"/>
      <c r="N48" s="6"/>
      <c r="O48" s="6"/>
      <c r="P48" s="6"/>
      <c r="Q48" s="6"/>
    </row>
    <row r="49" spans="1:17" hidden="1" x14ac:dyDescent="0.25">
      <c r="A49" s="101" t="s">
        <v>2103</v>
      </c>
      <c r="B49" s="3" t="s">
        <v>2105</v>
      </c>
      <c r="C49" s="3" t="s">
        <v>129</v>
      </c>
      <c r="D49" s="3">
        <v>2</v>
      </c>
      <c r="E49" s="3">
        <v>20</v>
      </c>
      <c r="F49" s="4">
        <v>2720</v>
      </c>
      <c r="G49" s="4">
        <v>761.51</v>
      </c>
      <c r="H49" s="76" t="s">
        <v>223</v>
      </c>
      <c r="J49" s="6"/>
      <c r="K49" s="6"/>
      <c r="L49" s="6"/>
      <c r="M49" s="6"/>
      <c r="N49" s="6"/>
      <c r="O49" s="6"/>
      <c r="P49" s="6"/>
      <c r="Q49" s="6"/>
    </row>
    <row r="50" spans="1:17" hidden="1" x14ac:dyDescent="0.25">
      <c r="A50" s="101" t="s">
        <v>2475</v>
      </c>
      <c r="B50" s="3" t="s">
        <v>118</v>
      </c>
      <c r="C50" s="3" t="s">
        <v>228</v>
      </c>
      <c r="D50" s="3">
        <v>4</v>
      </c>
      <c r="E50" s="3">
        <v>15</v>
      </c>
      <c r="F50" s="4">
        <v>4760</v>
      </c>
      <c r="G50" s="4">
        <v>1885.01</v>
      </c>
      <c r="H50" s="76" t="s">
        <v>43</v>
      </c>
      <c r="J50" s="6"/>
      <c r="K50" s="6"/>
      <c r="L50" s="6"/>
      <c r="M50" s="6"/>
      <c r="N50" s="6"/>
      <c r="O50" s="6"/>
      <c r="P50" s="6"/>
      <c r="Q50" s="6"/>
    </row>
    <row r="51" spans="1:17" hidden="1" x14ac:dyDescent="0.25">
      <c r="A51" s="101" t="s">
        <v>2827</v>
      </c>
      <c r="B51" s="3" t="s">
        <v>2829</v>
      </c>
      <c r="C51" s="3" t="s">
        <v>135</v>
      </c>
      <c r="D51" s="3">
        <v>4</v>
      </c>
      <c r="E51" s="3">
        <v>5</v>
      </c>
      <c r="F51" s="4">
        <v>32300</v>
      </c>
      <c r="G51" s="4">
        <v>11549.54</v>
      </c>
      <c r="H51" s="76" t="s">
        <v>43</v>
      </c>
      <c r="J51" s="6"/>
      <c r="K51" s="6"/>
      <c r="L51" s="6"/>
      <c r="M51" s="6"/>
      <c r="N51" s="6"/>
      <c r="O51" s="6"/>
      <c r="P51" s="6"/>
      <c r="Q51" s="6"/>
    </row>
    <row r="52" spans="1:17" hidden="1" x14ac:dyDescent="0.25">
      <c r="A52" s="101" t="s">
        <v>3161</v>
      </c>
      <c r="B52" s="3" t="s">
        <v>3163</v>
      </c>
      <c r="C52" s="3" t="s">
        <v>388</v>
      </c>
      <c r="D52" s="3">
        <v>3</v>
      </c>
      <c r="E52" s="3">
        <v>20</v>
      </c>
      <c r="F52" s="4">
        <v>7680</v>
      </c>
      <c r="G52" s="4">
        <v>1646.7</v>
      </c>
      <c r="H52" s="76" t="s">
        <v>43</v>
      </c>
      <c r="J52" s="6"/>
      <c r="K52" s="6"/>
      <c r="L52" s="6"/>
      <c r="M52" s="6"/>
      <c r="N52" s="6"/>
      <c r="O52" s="6"/>
      <c r="P52" s="6"/>
      <c r="Q52" s="6"/>
    </row>
    <row r="53" spans="1:17" hidden="1" x14ac:dyDescent="0.25">
      <c r="A53" s="101" t="s">
        <v>3489</v>
      </c>
      <c r="B53" s="3" t="s">
        <v>3491</v>
      </c>
      <c r="C53" s="3" t="s">
        <v>562</v>
      </c>
      <c r="D53" s="3">
        <v>1</v>
      </c>
      <c r="E53" s="3">
        <v>20</v>
      </c>
      <c r="F53" s="4">
        <v>720</v>
      </c>
      <c r="G53" s="4">
        <v>149.78</v>
      </c>
      <c r="H53" s="76" t="s">
        <v>107</v>
      </c>
      <c r="J53" s="6"/>
      <c r="K53" s="6"/>
      <c r="L53" s="6"/>
      <c r="M53" s="6"/>
      <c r="N53" s="6"/>
      <c r="O53" s="6"/>
      <c r="P53" s="6"/>
      <c r="Q53" s="6"/>
    </row>
    <row r="54" spans="1:17" hidden="1" x14ac:dyDescent="0.25">
      <c r="A54" s="101" t="s">
        <v>3811</v>
      </c>
      <c r="B54" s="3" t="s">
        <v>3226</v>
      </c>
      <c r="C54" s="3" t="s">
        <v>189</v>
      </c>
      <c r="D54" s="3">
        <v>2</v>
      </c>
      <c r="E54" s="3">
        <v>5</v>
      </c>
      <c r="F54" s="4">
        <v>3420</v>
      </c>
      <c r="G54" s="4">
        <v>954.12</v>
      </c>
      <c r="H54" s="76" t="s">
        <v>43</v>
      </c>
      <c r="J54" s="6"/>
      <c r="K54" s="6"/>
      <c r="L54" s="6"/>
      <c r="M54" s="6"/>
      <c r="N54" s="6"/>
      <c r="O54" s="6"/>
      <c r="P54" s="6"/>
      <c r="Q54" s="6"/>
    </row>
    <row r="55" spans="1:17" x14ac:dyDescent="0.25">
      <c r="A55" s="84" t="s">
        <v>4119</v>
      </c>
      <c r="B55" s="82" t="s">
        <v>4121</v>
      </c>
      <c r="C55" s="82" t="s">
        <v>159</v>
      </c>
      <c r="D55" s="82">
        <v>4</v>
      </c>
      <c r="E55" s="82">
        <v>10</v>
      </c>
      <c r="F55" s="104">
        <v>2340</v>
      </c>
      <c r="G55" s="104">
        <v>644.02</v>
      </c>
      <c r="H55" s="83" t="s">
        <v>43</v>
      </c>
      <c r="J55" s="6"/>
      <c r="K55" s="6"/>
      <c r="L55" s="6"/>
      <c r="M55" s="6"/>
      <c r="N55" s="6"/>
      <c r="O55" s="6"/>
      <c r="P55" s="6"/>
      <c r="Q55" s="6"/>
    </row>
  </sheetData>
  <sortState ref="J31:Q40">
    <sortCondition ref="L31:L40"/>
    <sortCondition descending="1" ref="O31:O40"/>
  </sortState>
  <pageMargins left="0.7" right="0.7" top="0.75" bottom="0.75" header="0.3" footer="0.3"/>
  <tableParts count="7">
    <tablePart r:id="rId1"/>
    <tablePart r:id="rId2"/>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I24"/>
  <sheetViews>
    <sheetView topLeftCell="A6" workbookViewId="0">
      <selection activeCell="I24" sqref="I24"/>
    </sheetView>
  </sheetViews>
  <sheetFormatPr defaultRowHeight="15" x14ac:dyDescent="0.25"/>
  <cols>
    <col min="9" max="9" width="15.42578125" bestFit="1" customWidth="1"/>
  </cols>
  <sheetData>
    <row r="1" spans="1:9" ht="18.75" x14ac:dyDescent="0.3">
      <c r="A1" s="110" t="s">
        <v>17265</v>
      </c>
      <c r="B1" s="110"/>
      <c r="C1" s="110"/>
      <c r="D1" s="110"/>
      <c r="E1" s="110"/>
      <c r="F1" s="110"/>
      <c r="G1" s="110"/>
      <c r="H1" s="110"/>
      <c r="I1" s="115">
        <f>SUM(Ecommerce_Data!P2:P12001)</f>
        <v>115018425</v>
      </c>
    </row>
    <row r="3" spans="1:9" ht="18.75" x14ac:dyDescent="0.3">
      <c r="A3" s="112" t="s">
        <v>17266</v>
      </c>
      <c r="B3" s="112"/>
      <c r="C3" s="112"/>
      <c r="D3" s="112"/>
      <c r="E3" s="112"/>
      <c r="F3" s="112"/>
      <c r="G3" s="112"/>
      <c r="H3" s="112"/>
      <c r="I3" s="123">
        <f>SUM(Ecommerce_Data!K2:K12001)</f>
        <v>25786</v>
      </c>
    </row>
    <row r="5" spans="1:9" ht="18.75" x14ac:dyDescent="0.3">
      <c r="A5" s="110" t="s">
        <v>17267</v>
      </c>
      <c r="B5" s="110"/>
      <c r="C5" s="110"/>
      <c r="D5" s="110"/>
      <c r="E5" s="110"/>
      <c r="F5" s="110"/>
      <c r="G5" s="110"/>
      <c r="H5" s="110"/>
      <c r="I5" s="116">
        <f>AVERAGE(Ecommerce_Data!P2:P12001)</f>
        <v>9584.8687499999996</v>
      </c>
    </row>
    <row r="7" spans="1:9" ht="18.75" x14ac:dyDescent="0.3">
      <c r="A7" s="112" t="s">
        <v>17268</v>
      </c>
      <c r="B7" s="112"/>
      <c r="C7" s="112"/>
      <c r="D7" s="112"/>
      <c r="E7" s="112"/>
      <c r="F7" s="112"/>
      <c r="G7" s="112"/>
      <c r="H7" s="112"/>
      <c r="I7" s="124">
        <f>AVERAGE(Ecommerce_Data!R2:R12001)</f>
        <v>3007.3916783333448</v>
      </c>
    </row>
    <row r="9" spans="1:9" ht="18.75" x14ac:dyDescent="0.3">
      <c r="A9" s="110" t="s">
        <v>17269</v>
      </c>
      <c r="B9" s="110"/>
      <c r="C9" s="110"/>
      <c r="D9" s="110"/>
      <c r="E9" s="110"/>
      <c r="F9" s="110"/>
      <c r="G9" s="110"/>
      <c r="H9" s="110"/>
      <c r="I9" s="116">
        <f>MAX(Ecommerce_Data!P2:P12001)</f>
        <v>330000</v>
      </c>
    </row>
    <row r="11" spans="1:9" ht="18.75" x14ac:dyDescent="0.3">
      <c r="A11" s="112" t="s">
        <v>17270</v>
      </c>
      <c r="B11" s="112"/>
      <c r="C11" s="112"/>
      <c r="D11" s="112"/>
      <c r="E11" s="112"/>
      <c r="F11" s="112"/>
      <c r="G11" s="112"/>
      <c r="H11" s="112"/>
      <c r="I11" s="123">
        <f>SUMIF(Ecommerce_Data!I2:I12001,"Electronics",Ecommerce_Data!R2:R12001)</f>
        <v>25220570.350000024</v>
      </c>
    </row>
    <row r="13" spans="1:9" ht="18.75" x14ac:dyDescent="0.3">
      <c r="A13" s="110" t="s">
        <v>17271</v>
      </c>
      <c r="B13" s="110"/>
      <c r="C13" s="110"/>
      <c r="D13" s="110"/>
      <c r="E13" s="110"/>
      <c r="F13" s="110"/>
      <c r="G13" s="110"/>
      <c r="H13" s="110"/>
      <c r="I13" s="117">
        <f>COUNTIF(Ecommerce_Data!I2:I12001,"Fashion")</f>
        <v>2584</v>
      </c>
    </row>
    <row r="15" spans="1:9" ht="15.75" x14ac:dyDescent="0.25">
      <c r="A15" s="114" t="s">
        <v>17272</v>
      </c>
      <c r="B15" s="114"/>
      <c r="C15" s="114"/>
      <c r="D15" s="114"/>
      <c r="E15" s="114"/>
      <c r="F15" s="114"/>
      <c r="G15" s="114"/>
      <c r="H15" s="114"/>
      <c r="I15" s="123">
        <f>SUMIF(Ecommerce_Data!S2:S12001,"Corporate",Ecommerce_Data!P2:P12001)</f>
        <v>22062412.5</v>
      </c>
    </row>
    <row r="17" spans="1:9" ht="18.75" x14ac:dyDescent="0.3">
      <c r="A17" s="111" t="s">
        <v>17273</v>
      </c>
      <c r="B17" s="111"/>
      <c r="C17" s="111"/>
      <c r="D17" s="111"/>
      <c r="E17" s="111"/>
      <c r="F17" s="111"/>
      <c r="G17" s="111"/>
      <c r="H17" s="111"/>
      <c r="I17" s="117">
        <f>COUNTIF(Ecommerce_Data!X2:X12001,"Mobile App")</f>
        <v>4832</v>
      </c>
    </row>
    <row r="19" spans="1:9" ht="18.75" x14ac:dyDescent="0.3">
      <c r="A19" s="112" t="s">
        <v>17274</v>
      </c>
      <c r="B19" s="112"/>
      <c r="C19" s="112"/>
      <c r="D19" s="112"/>
      <c r="E19" s="112"/>
      <c r="F19" s="112"/>
      <c r="G19" s="112"/>
      <c r="H19" s="112"/>
      <c r="I19" s="125">
        <f>COUNTIF(Ecommerce_Data!Z2:Z12001,"Cancelled")</f>
        <v>471</v>
      </c>
    </row>
    <row r="21" spans="1:9" ht="18.75" x14ac:dyDescent="0.3">
      <c r="A21" s="110" t="s">
        <v>17275</v>
      </c>
      <c r="B21" s="110"/>
      <c r="C21" s="110"/>
      <c r="D21" s="110"/>
      <c r="E21" s="110"/>
      <c r="F21" s="110"/>
      <c r="G21" s="110"/>
      <c r="H21" s="110"/>
      <c r="I21" s="118">
        <f>SUMIFS(Table1[Profit],Table1[Sales_Channel],"Mobile App",Table1[Customer_Segment],"Corporate")</f>
        <v>2917283.8099999996</v>
      </c>
    </row>
    <row r="22" spans="1:9" ht="18.75" x14ac:dyDescent="0.3">
      <c r="A22" s="110" t="s">
        <v>17276</v>
      </c>
      <c r="B22" s="110"/>
      <c r="C22" s="110"/>
      <c r="D22" s="110"/>
      <c r="E22" s="110"/>
      <c r="F22" s="110"/>
      <c r="G22" s="110"/>
      <c r="H22" s="110"/>
    </row>
    <row r="24" spans="1:9" ht="18.75" x14ac:dyDescent="0.3">
      <c r="A24" s="112" t="s">
        <v>17292</v>
      </c>
      <c r="B24" s="112"/>
      <c r="C24" s="112"/>
      <c r="D24" s="112"/>
      <c r="E24" s="112"/>
      <c r="F24" s="112"/>
      <c r="G24" s="112"/>
      <c r="H24" s="112"/>
      <c r="I24" s="126">
        <f>SUM(Ecommerce_Data!R2:R12001)</f>
        <v>36088700.140000135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18"/>
  <sheetViews>
    <sheetView workbookViewId="0">
      <selection activeCell="H8" sqref="H8"/>
    </sheetView>
  </sheetViews>
  <sheetFormatPr defaultRowHeight="15" x14ac:dyDescent="0.25"/>
  <cols>
    <col min="1" max="1" width="18" bestFit="1" customWidth="1"/>
    <col min="2" max="2" width="16.5703125" customWidth="1"/>
    <col min="3" max="3" width="17.28515625" bestFit="1" customWidth="1"/>
    <col min="5" max="5" width="13.140625" bestFit="1" customWidth="1"/>
    <col min="6" max="6" width="13.140625" customWidth="1"/>
    <col min="7" max="7" width="16.5703125" bestFit="1" customWidth="1"/>
    <col min="8" max="8" width="12.5703125" bestFit="1" customWidth="1"/>
    <col min="9" max="9" width="13.140625" bestFit="1" customWidth="1"/>
    <col min="10" max="10" width="16.5703125" bestFit="1" customWidth="1"/>
    <col min="11" max="11" width="17.28515625" bestFit="1" customWidth="1"/>
    <col min="12" max="12" width="12.5703125" bestFit="1" customWidth="1"/>
  </cols>
  <sheetData>
    <row r="1" spans="1:12" x14ac:dyDescent="0.25">
      <c r="A1" t="s">
        <v>17280</v>
      </c>
      <c r="E1" t="s">
        <v>17282</v>
      </c>
      <c r="I1" t="s">
        <v>17284</v>
      </c>
    </row>
    <row r="2" spans="1:12" x14ac:dyDescent="0.25">
      <c r="A2" s="7" t="s">
        <v>17277</v>
      </c>
      <c r="B2" t="s">
        <v>17279</v>
      </c>
      <c r="E2" s="7" t="s">
        <v>17277</v>
      </c>
      <c r="F2" t="s">
        <v>17281</v>
      </c>
      <c r="I2" s="7" t="s">
        <v>17277</v>
      </c>
      <c r="J2" t="s">
        <v>17279</v>
      </c>
      <c r="K2" t="s">
        <v>17283</v>
      </c>
      <c r="L2" t="s">
        <v>17281</v>
      </c>
    </row>
    <row r="3" spans="1:12" x14ac:dyDescent="0.25">
      <c r="A3" s="8" t="s">
        <v>103</v>
      </c>
      <c r="B3" s="9">
        <v>3215775</v>
      </c>
      <c r="E3" s="8" t="s">
        <v>53</v>
      </c>
      <c r="F3" s="9">
        <v>21951011.550000042</v>
      </c>
      <c r="I3" s="8" t="s">
        <v>67</v>
      </c>
      <c r="J3" s="9">
        <v>23776677.5</v>
      </c>
      <c r="K3" s="9">
        <v>2369</v>
      </c>
      <c r="L3" s="9">
        <v>7427624.7600000007</v>
      </c>
    </row>
    <row r="4" spans="1:12" x14ac:dyDescent="0.25">
      <c r="A4" s="8" t="s">
        <v>51</v>
      </c>
      <c r="B4" s="9">
        <v>1582650</v>
      </c>
      <c r="E4" s="8" t="s">
        <v>36</v>
      </c>
      <c r="F4" s="9">
        <v>6954594.6000000071</v>
      </c>
      <c r="I4" s="8" t="s">
        <v>97</v>
      </c>
      <c r="J4" s="9">
        <v>45499405</v>
      </c>
      <c r="K4" s="9">
        <v>4832</v>
      </c>
      <c r="L4" s="9">
        <v>14393826.68000002</v>
      </c>
    </row>
    <row r="5" spans="1:12" x14ac:dyDescent="0.25">
      <c r="A5" s="8" t="s">
        <v>34</v>
      </c>
      <c r="B5" s="9">
        <v>80385345</v>
      </c>
      <c r="E5" s="8" t="s">
        <v>64</v>
      </c>
      <c r="F5" s="9">
        <v>7183093.9900000021</v>
      </c>
      <c r="I5" s="8" t="s">
        <v>41</v>
      </c>
      <c r="J5" s="9">
        <v>45742342.5</v>
      </c>
      <c r="K5" s="9">
        <v>4799</v>
      </c>
      <c r="L5" s="9">
        <v>14267248.699999966</v>
      </c>
    </row>
    <row r="6" spans="1:12" x14ac:dyDescent="0.25">
      <c r="A6" s="8" t="s">
        <v>74</v>
      </c>
      <c r="B6" s="9">
        <v>10892375</v>
      </c>
      <c r="E6" s="8" t="s">
        <v>17278</v>
      </c>
      <c r="F6" s="9">
        <v>36088700.140000053</v>
      </c>
      <c r="I6" s="8" t="s">
        <v>17278</v>
      </c>
      <c r="J6" s="9">
        <v>115018425</v>
      </c>
      <c r="K6" s="9">
        <v>12000</v>
      </c>
      <c r="L6" s="9">
        <v>36088700.140000112</v>
      </c>
    </row>
    <row r="7" spans="1:12" x14ac:dyDescent="0.25">
      <c r="A7" s="8" t="s">
        <v>62</v>
      </c>
      <c r="B7" s="9">
        <v>18942280</v>
      </c>
    </row>
    <row r="8" spans="1:12" x14ac:dyDescent="0.25">
      <c r="A8" s="8" t="s">
        <v>17278</v>
      </c>
      <c r="B8" s="9">
        <v>115018425</v>
      </c>
    </row>
    <row r="11" spans="1:12" x14ac:dyDescent="0.25">
      <c r="B11" t="s">
        <v>17285</v>
      </c>
      <c r="F11" t="s">
        <v>17322</v>
      </c>
    </row>
    <row r="12" spans="1:12" x14ac:dyDescent="0.25">
      <c r="B12" s="7" t="s">
        <v>17277</v>
      </c>
      <c r="C12" t="s">
        <v>17283</v>
      </c>
      <c r="F12" s="7" t="s">
        <v>17277</v>
      </c>
      <c r="G12" t="s">
        <v>17279</v>
      </c>
      <c r="H12" t="s">
        <v>17281</v>
      </c>
    </row>
    <row r="13" spans="1:12" x14ac:dyDescent="0.25">
      <c r="B13" s="8" t="s">
        <v>508</v>
      </c>
      <c r="C13" s="9">
        <v>471</v>
      </c>
      <c r="F13" s="8" t="s">
        <v>17286</v>
      </c>
      <c r="G13" s="9">
        <v>43103840</v>
      </c>
      <c r="H13" s="9">
        <v>13374978.570000013</v>
      </c>
    </row>
    <row r="14" spans="1:12" x14ac:dyDescent="0.25">
      <c r="B14" s="8" t="s">
        <v>43</v>
      </c>
      <c r="C14" s="9">
        <v>8717</v>
      </c>
      <c r="F14" s="8" t="s">
        <v>17287</v>
      </c>
      <c r="G14" s="9">
        <v>44155225</v>
      </c>
      <c r="H14" s="9">
        <v>13972767.580000037</v>
      </c>
    </row>
    <row r="15" spans="1:12" x14ac:dyDescent="0.25">
      <c r="B15" s="8" t="s">
        <v>107</v>
      </c>
      <c r="C15" s="9">
        <v>994</v>
      </c>
      <c r="F15" s="8" t="s">
        <v>17288</v>
      </c>
      <c r="G15" s="9">
        <v>27759360</v>
      </c>
      <c r="H15" s="9">
        <v>8740953.9899999853</v>
      </c>
    </row>
    <row r="16" spans="1:12" x14ac:dyDescent="0.25">
      <c r="B16" s="8" t="s">
        <v>144</v>
      </c>
      <c r="C16" s="9">
        <v>502</v>
      </c>
      <c r="F16" s="8" t="s">
        <v>17278</v>
      </c>
      <c r="G16" s="9">
        <v>115018425</v>
      </c>
      <c r="H16" s="9">
        <v>36088700.140000038</v>
      </c>
    </row>
    <row r="17" spans="2:3" x14ac:dyDescent="0.25">
      <c r="B17" s="8" t="s">
        <v>223</v>
      </c>
      <c r="C17" s="9">
        <v>1316</v>
      </c>
    </row>
    <row r="18" spans="2:3" x14ac:dyDescent="0.25">
      <c r="B18" s="8" t="s">
        <v>17278</v>
      </c>
      <c r="C18" s="9">
        <v>12000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22"/>
  <sheetViews>
    <sheetView topLeftCell="A19" workbookViewId="0">
      <selection activeCell="A40" sqref="A40"/>
    </sheetView>
  </sheetViews>
  <sheetFormatPr defaultRowHeight="15" x14ac:dyDescent="0.25"/>
  <sheetData>
    <row r="1" spans="1:10" x14ac:dyDescent="0.25">
      <c r="A1" t="s">
        <v>17319</v>
      </c>
    </row>
    <row r="3" spans="1:10" x14ac:dyDescent="0.25">
      <c r="A3" t="s">
        <v>17330</v>
      </c>
      <c r="J3" t="s">
        <v>17282</v>
      </c>
    </row>
    <row r="20" spans="1:10" x14ac:dyDescent="0.25">
      <c r="A20" t="s">
        <v>17320</v>
      </c>
    </row>
    <row r="22" spans="1:10" x14ac:dyDescent="0.25">
      <c r="A22" t="s">
        <v>17289</v>
      </c>
      <c r="J22" t="s">
        <v>17321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99"/>
  </sheetPr>
  <dimension ref="A1:O50"/>
  <sheetViews>
    <sheetView workbookViewId="0">
      <selection activeCell="K48" sqref="K48"/>
    </sheetView>
  </sheetViews>
  <sheetFormatPr defaultRowHeight="15" x14ac:dyDescent="0.25"/>
  <cols>
    <col min="1" max="1" width="12.42578125" bestFit="1" customWidth="1"/>
    <col min="4" max="4" width="14.28515625" bestFit="1" customWidth="1"/>
  </cols>
  <sheetData>
    <row r="1" spans="1:15" x14ac:dyDescent="0.25">
      <c r="A1" s="127" t="s">
        <v>17323</v>
      </c>
      <c r="B1" s="128"/>
      <c r="C1" s="128"/>
      <c r="D1" s="128"/>
      <c r="E1" s="128"/>
      <c r="F1" s="128"/>
      <c r="G1" s="128"/>
      <c r="H1" s="128"/>
      <c r="I1" s="128"/>
      <c r="J1" s="128"/>
      <c r="K1" s="128"/>
      <c r="L1" s="128"/>
      <c r="M1" s="128"/>
      <c r="N1" s="129"/>
    </row>
    <row r="2" spans="1:15" ht="15.75" thickBot="1" x14ac:dyDescent="0.3">
      <c r="A2" s="130"/>
      <c r="B2" s="131"/>
      <c r="C2" s="131"/>
      <c r="D2" s="131"/>
      <c r="E2" s="131"/>
      <c r="F2" s="131"/>
      <c r="G2" s="131"/>
      <c r="H2" s="131"/>
      <c r="I2" s="131"/>
      <c r="J2" s="131"/>
      <c r="K2" s="131"/>
      <c r="L2" s="131"/>
      <c r="M2" s="131"/>
      <c r="N2" s="132"/>
    </row>
    <row r="4" spans="1:15" ht="15.75" customHeight="1" x14ac:dyDescent="0.25">
      <c r="A4" s="133" t="s">
        <v>17324</v>
      </c>
      <c r="B4" s="133"/>
      <c r="C4" s="133"/>
      <c r="D4" s="135" t="s">
        <v>17325</v>
      </c>
      <c r="E4" s="135"/>
      <c r="F4" s="135"/>
      <c r="G4" s="136" t="s">
        <v>17326</v>
      </c>
      <c r="H4" s="136"/>
      <c r="I4" s="136"/>
      <c r="J4" s="134" t="s">
        <v>17327</v>
      </c>
      <c r="K4" s="134"/>
      <c r="L4" s="134"/>
      <c r="M4" s="137" t="s">
        <v>17328</v>
      </c>
      <c r="N4" s="137"/>
      <c r="O4" s="137"/>
    </row>
    <row r="5" spans="1:15" ht="15.75" customHeight="1" x14ac:dyDescent="0.25">
      <c r="A5" s="133"/>
      <c r="B5" s="133"/>
      <c r="C5" s="133"/>
      <c r="D5" s="135"/>
      <c r="E5" s="135"/>
      <c r="F5" s="135"/>
      <c r="G5" s="136"/>
      <c r="H5" s="136"/>
      <c r="I5" s="136"/>
      <c r="J5" s="134"/>
      <c r="K5" s="134"/>
      <c r="L5" s="134"/>
      <c r="M5" s="137"/>
      <c r="N5" s="137"/>
      <c r="O5" s="137"/>
    </row>
    <row r="6" spans="1:15" ht="15" customHeight="1" x14ac:dyDescent="0.25">
      <c r="A6" s="86"/>
      <c r="B6" s="86"/>
      <c r="C6" s="86"/>
    </row>
    <row r="7" spans="1:15" ht="15.75" x14ac:dyDescent="0.25">
      <c r="A7" s="138">
        <v>115018425</v>
      </c>
      <c r="B7" s="138"/>
      <c r="C7" s="138"/>
      <c r="D7" s="139">
        <v>36088700.140000001</v>
      </c>
      <c r="E7" s="139"/>
      <c r="F7" s="139"/>
      <c r="G7" s="140">
        <v>12000</v>
      </c>
      <c r="H7" s="140"/>
      <c r="I7" s="140"/>
      <c r="J7" s="141">
        <v>25786</v>
      </c>
      <c r="K7" s="141"/>
      <c r="L7" s="141"/>
      <c r="M7" s="142">
        <f>D7/A7</f>
        <v>0.31376451329428307</v>
      </c>
      <c r="N7" s="142"/>
      <c r="O7" s="142"/>
    </row>
    <row r="9" spans="1:15" ht="18.75" x14ac:dyDescent="0.3">
      <c r="A9" s="89" t="s">
        <v>17329</v>
      </c>
      <c r="B9" s="85"/>
      <c r="C9" s="85"/>
      <c r="D9" s="85"/>
      <c r="E9" s="85"/>
    </row>
    <row r="11" spans="1:15" ht="18.75" x14ac:dyDescent="0.3">
      <c r="A11" s="10"/>
      <c r="I11" s="10"/>
    </row>
    <row r="44" spans="1:8" ht="18.75" x14ac:dyDescent="0.3">
      <c r="A44" s="89" t="s">
        <v>17331</v>
      </c>
    </row>
    <row r="46" spans="1:8" ht="18.75" x14ac:dyDescent="0.3">
      <c r="A46" s="143" t="s">
        <v>17332</v>
      </c>
      <c r="B46" s="143"/>
      <c r="C46" s="143"/>
      <c r="D46" s="143"/>
      <c r="E46" s="143"/>
      <c r="F46" s="143"/>
      <c r="G46" s="143"/>
      <c r="H46" s="143"/>
    </row>
    <row r="47" spans="1:8" ht="18.75" x14ac:dyDescent="0.3">
      <c r="A47" s="143" t="s">
        <v>17333</v>
      </c>
      <c r="B47" s="143"/>
      <c r="C47" s="143"/>
      <c r="D47" s="143"/>
      <c r="E47" s="143"/>
      <c r="F47" s="143"/>
      <c r="G47" s="143"/>
      <c r="H47" s="143"/>
    </row>
    <row r="48" spans="1:8" ht="18.75" x14ac:dyDescent="0.3">
      <c r="A48" s="143" t="s">
        <v>17334</v>
      </c>
      <c r="B48" s="143"/>
      <c r="C48" s="143"/>
      <c r="D48" s="143"/>
      <c r="E48" s="143"/>
      <c r="F48" s="143"/>
      <c r="G48" s="143"/>
      <c r="H48" s="143"/>
    </row>
    <row r="49" spans="1:8" ht="18.75" x14ac:dyDescent="0.3">
      <c r="A49" s="143" t="s">
        <v>17335</v>
      </c>
      <c r="B49" s="143"/>
      <c r="C49" s="143"/>
      <c r="D49" s="143"/>
      <c r="E49" s="143"/>
      <c r="F49" s="143"/>
      <c r="G49" s="143"/>
      <c r="H49" s="143"/>
    </row>
    <row r="50" spans="1:8" ht="18.75" x14ac:dyDescent="0.3">
      <c r="A50" s="143" t="s">
        <v>17336</v>
      </c>
      <c r="B50" s="143"/>
      <c r="C50" s="143"/>
      <c r="D50" s="143"/>
      <c r="E50" s="143"/>
      <c r="F50" s="143"/>
      <c r="G50" s="143"/>
      <c r="H50" s="143"/>
    </row>
  </sheetData>
  <mergeCells count="11">
    <mergeCell ref="A7:C7"/>
    <mergeCell ref="D7:F7"/>
    <mergeCell ref="G7:I7"/>
    <mergeCell ref="J7:L7"/>
    <mergeCell ref="M7:O7"/>
    <mergeCell ref="A1:N2"/>
    <mergeCell ref="A4:C5"/>
    <mergeCell ref="D4:F5"/>
    <mergeCell ref="G4:I5"/>
    <mergeCell ref="J4:L5"/>
    <mergeCell ref="M4:O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L52"/>
  <sheetViews>
    <sheetView topLeftCell="A39" workbookViewId="0">
      <selection activeCell="N55" sqref="N55"/>
    </sheetView>
  </sheetViews>
  <sheetFormatPr defaultRowHeight="15" x14ac:dyDescent="0.25"/>
  <cols>
    <col min="2" max="2" width="14.5703125" bestFit="1" customWidth="1"/>
    <col min="3" max="3" width="10.140625" bestFit="1" customWidth="1"/>
  </cols>
  <sheetData>
    <row r="1" spans="1:8" ht="21" x14ac:dyDescent="0.35">
      <c r="A1" s="144" t="s">
        <v>17290</v>
      </c>
      <c r="B1" s="145"/>
      <c r="C1" s="145"/>
      <c r="D1" s="145"/>
      <c r="E1" s="145"/>
      <c r="F1" s="145"/>
      <c r="G1" s="145"/>
    </row>
    <row r="3" spans="1:8" ht="18.75" x14ac:dyDescent="0.3">
      <c r="A3" s="117" t="s">
        <v>17294</v>
      </c>
      <c r="B3" s="24"/>
      <c r="C3" s="24"/>
      <c r="D3" s="24"/>
    </row>
    <row r="4" spans="1:8" ht="15.75" x14ac:dyDescent="0.25">
      <c r="A4" s="111" t="s">
        <v>17291</v>
      </c>
      <c r="B4" s="147" t="s">
        <v>17293</v>
      </c>
    </row>
    <row r="6" spans="1:8" ht="18.75" x14ac:dyDescent="0.3">
      <c r="A6" s="113" t="s">
        <v>17295</v>
      </c>
      <c r="B6" s="113"/>
      <c r="C6" s="113"/>
    </row>
    <row r="7" spans="1:8" ht="15.75" x14ac:dyDescent="0.25">
      <c r="A7" s="149" t="s">
        <v>17291</v>
      </c>
      <c r="B7" s="150" t="s">
        <v>17296</v>
      </c>
    </row>
    <row r="9" spans="1:8" ht="18.75" x14ac:dyDescent="0.3">
      <c r="A9" s="151" t="s">
        <v>17297</v>
      </c>
      <c r="B9" s="151"/>
      <c r="C9" s="151"/>
      <c r="D9" s="151"/>
      <c r="E9" s="17"/>
    </row>
    <row r="10" spans="1:8" ht="18.75" x14ac:dyDescent="0.3">
      <c r="A10" s="153" t="s">
        <v>17291</v>
      </c>
      <c r="B10" s="153">
        <v>12000</v>
      </c>
    </row>
    <row r="12" spans="1:8" ht="15.75" x14ac:dyDescent="0.25">
      <c r="A12" s="154" t="s">
        <v>17298</v>
      </c>
      <c r="B12" s="154"/>
      <c r="C12" s="154"/>
      <c r="D12" s="154"/>
      <c r="E12" s="154"/>
    </row>
    <row r="13" spans="1:8" ht="15.75" x14ac:dyDescent="0.25">
      <c r="A13" s="155" t="s">
        <v>17291</v>
      </c>
      <c r="B13" s="156" t="s">
        <v>34</v>
      </c>
      <c r="C13" s="157">
        <v>80385345</v>
      </c>
    </row>
    <row r="15" spans="1:8" ht="17.25" x14ac:dyDescent="0.3">
      <c r="A15" s="158" t="s">
        <v>17299</v>
      </c>
      <c r="B15" s="158"/>
      <c r="C15" s="158"/>
      <c r="D15" s="158"/>
      <c r="E15" s="158"/>
      <c r="F15" s="158"/>
    </row>
    <row r="16" spans="1:8" ht="15.75" x14ac:dyDescent="0.25">
      <c r="A16" s="160" t="s">
        <v>17291</v>
      </c>
      <c r="B16" s="160" t="s">
        <v>17300</v>
      </c>
      <c r="C16" s="160"/>
      <c r="D16" s="160"/>
      <c r="E16" s="160"/>
      <c r="F16" s="160"/>
      <c r="G16" s="160"/>
      <c r="H16" s="160"/>
    </row>
    <row r="18" spans="1:8" ht="15.75" x14ac:dyDescent="0.25">
      <c r="A18" s="119" t="s">
        <v>17301</v>
      </c>
      <c r="B18" s="119"/>
      <c r="C18" s="119"/>
      <c r="D18" s="119"/>
      <c r="E18" s="119"/>
      <c r="F18" s="119"/>
    </row>
    <row r="19" spans="1:8" ht="15.75" x14ac:dyDescent="0.25">
      <c r="A19" s="121" t="s">
        <v>17291</v>
      </c>
      <c r="B19" s="161" t="s">
        <v>41</v>
      </c>
      <c r="C19" s="162">
        <v>45742342.5</v>
      </c>
      <c r="D19" s="121"/>
    </row>
    <row r="21" spans="1:8" ht="15.75" x14ac:dyDescent="0.25">
      <c r="A21" s="159" t="s">
        <v>17302</v>
      </c>
      <c r="B21" s="159"/>
      <c r="C21" s="159"/>
      <c r="D21" s="159"/>
      <c r="E21" s="159"/>
    </row>
    <row r="22" spans="1:8" ht="15.75" x14ac:dyDescent="0.25">
      <c r="A22" s="163" t="s">
        <v>17291</v>
      </c>
      <c r="B22" s="164" t="s">
        <v>43</v>
      </c>
      <c r="C22" s="165">
        <v>8717</v>
      </c>
    </row>
    <row r="24" spans="1:8" ht="15.75" x14ac:dyDescent="0.25">
      <c r="A24" s="122" t="s">
        <v>17303</v>
      </c>
      <c r="B24" s="122"/>
      <c r="C24" s="122"/>
      <c r="D24" s="122"/>
      <c r="E24" s="122"/>
      <c r="F24" s="122"/>
      <c r="G24" s="122"/>
      <c r="H24" s="122"/>
    </row>
    <row r="25" spans="1:8" ht="15.75" x14ac:dyDescent="0.25">
      <c r="A25" s="148" t="s">
        <v>17291</v>
      </c>
      <c r="B25" s="166">
        <f>C22/B10</f>
        <v>0.72641666666666671</v>
      </c>
    </row>
    <row r="27" spans="1:8" ht="15.75" x14ac:dyDescent="0.25">
      <c r="A27" s="167" t="s">
        <v>17304</v>
      </c>
      <c r="B27" s="167"/>
      <c r="C27" s="167"/>
      <c r="D27" s="167"/>
      <c r="E27" s="167"/>
    </row>
    <row r="28" spans="1:8" ht="15.75" x14ac:dyDescent="0.25">
      <c r="A28" s="111" t="s">
        <v>17291</v>
      </c>
      <c r="B28" s="168">
        <v>2025</v>
      </c>
      <c r="C28" s="111">
        <v>44155225</v>
      </c>
    </row>
    <row r="30" spans="1:8" ht="15.75" x14ac:dyDescent="0.25">
      <c r="A30" s="155" t="s">
        <v>17305</v>
      </c>
      <c r="B30" s="155"/>
      <c r="C30" s="155"/>
      <c r="D30" s="155"/>
    </row>
    <row r="31" spans="1:8" ht="15.75" x14ac:dyDescent="0.25">
      <c r="A31" s="160" t="s">
        <v>17291</v>
      </c>
      <c r="B31" s="169">
        <v>45658</v>
      </c>
      <c r="C31" s="170">
        <v>4236507.5</v>
      </c>
    </row>
    <row r="34" spans="1:12" ht="18.75" x14ac:dyDescent="0.3">
      <c r="A34" s="171" t="s">
        <v>17306</v>
      </c>
      <c r="B34" s="171"/>
      <c r="C34" s="171"/>
    </row>
    <row r="36" spans="1:12" ht="18.75" x14ac:dyDescent="0.3">
      <c r="A36" s="152" t="s">
        <v>17307</v>
      </c>
      <c r="B36" s="25"/>
    </row>
    <row r="37" spans="1:12" ht="15.75" x14ac:dyDescent="0.25">
      <c r="A37" s="118" t="s">
        <v>17308</v>
      </c>
      <c r="B37" s="118"/>
      <c r="C37" s="118"/>
      <c r="D37" s="118"/>
      <c r="E37" s="118"/>
      <c r="F37" s="118"/>
      <c r="G37" s="118"/>
      <c r="H37" s="118"/>
      <c r="I37" s="118"/>
      <c r="J37" s="118"/>
      <c r="K37" s="118"/>
    </row>
    <row r="39" spans="1:12" ht="18.75" x14ac:dyDescent="0.3">
      <c r="A39" s="113" t="s">
        <v>17309</v>
      </c>
      <c r="B39" s="16"/>
    </row>
    <row r="40" spans="1:12" ht="15.75" x14ac:dyDescent="0.25">
      <c r="A40" s="120" t="s">
        <v>17310</v>
      </c>
      <c r="B40" s="120"/>
      <c r="C40" s="120"/>
      <c r="D40" s="120"/>
      <c r="E40" s="120"/>
      <c r="F40" s="120"/>
      <c r="G40" s="120"/>
      <c r="H40" s="120"/>
      <c r="I40" s="120"/>
      <c r="J40" s="120"/>
      <c r="K40" s="120"/>
    </row>
    <row r="42" spans="1:12" ht="18.75" x14ac:dyDescent="0.3">
      <c r="A42" s="146" t="s">
        <v>17311</v>
      </c>
      <c r="B42" s="54"/>
    </row>
    <row r="43" spans="1:12" ht="15.75" x14ac:dyDescent="0.25">
      <c r="A43" s="111" t="s">
        <v>17312</v>
      </c>
      <c r="B43" s="111"/>
      <c r="C43" s="111"/>
      <c r="D43" s="111"/>
      <c r="E43" s="111"/>
      <c r="F43" s="27"/>
    </row>
    <row r="45" spans="1:12" ht="18.75" x14ac:dyDescent="0.3">
      <c r="A45" s="172" t="s">
        <v>17313</v>
      </c>
      <c r="B45" s="172"/>
    </row>
    <row r="46" spans="1:12" ht="15.75" x14ac:dyDescent="0.25">
      <c r="A46" s="160" t="s">
        <v>17314</v>
      </c>
      <c r="B46" s="160"/>
      <c r="C46" s="160"/>
      <c r="D46" s="160"/>
      <c r="E46" s="160"/>
      <c r="F46" s="160"/>
      <c r="G46" s="160"/>
      <c r="H46" s="160"/>
      <c r="I46" s="160"/>
      <c r="J46" s="160"/>
      <c r="K46" s="160"/>
      <c r="L46" s="173"/>
    </row>
    <row r="49" spans="1:12" ht="18.75" x14ac:dyDescent="0.3">
      <c r="A49" s="112" t="s">
        <v>17315</v>
      </c>
      <c r="B49" s="112"/>
      <c r="C49" s="112"/>
      <c r="D49" s="34"/>
    </row>
    <row r="51" spans="1:12" ht="17.25" x14ac:dyDescent="0.3">
      <c r="A51" s="174" t="s">
        <v>17316</v>
      </c>
      <c r="B51" s="174"/>
      <c r="C51" s="174"/>
      <c r="D51" s="174"/>
      <c r="E51" s="174"/>
      <c r="F51" s="174"/>
      <c r="G51" s="174"/>
      <c r="H51" s="174"/>
      <c r="I51" s="174"/>
      <c r="J51" s="174"/>
      <c r="K51" s="174"/>
      <c r="L51" s="175"/>
    </row>
    <row r="52" spans="1:12" ht="17.25" x14ac:dyDescent="0.3">
      <c r="A52" s="174" t="s">
        <v>17317</v>
      </c>
      <c r="B52" s="174"/>
      <c r="C52" s="174"/>
      <c r="D52" s="174"/>
      <c r="E52" s="174"/>
      <c r="F52" s="174"/>
      <c r="G52" s="174"/>
      <c r="H52" s="174"/>
      <c r="I52" s="174"/>
      <c r="J52" s="174"/>
      <c r="K52" s="174"/>
      <c r="L52" s="17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Ecommerce_Data</vt:lpstr>
      <vt:lpstr>Basic_Formulas</vt:lpstr>
      <vt:lpstr>IF_Formulas</vt:lpstr>
      <vt:lpstr>Text_Formulas</vt:lpstr>
      <vt:lpstr>Date&amp;Time_Formulas</vt:lpstr>
      <vt:lpstr>VLOOKUP</vt:lpstr>
      <vt:lpstr>HLOOKUP</vt:lpstr>
      <vt:lpstr>INDEX + MATCH</vt:lpstr>
      <vt:lpstr>Conditional_Formatting</vt:lpstr>
      <vt:lpstr>Sort_&amp;_Filter</vt:lpstr>
      <vt:lpstr>Business_Analysis</vt:lpstr>
      <vt:lpstr>Pivot_Analysis</vt:lpstr>
      <vt:lpstr>Charts</vt:lpstr>
      <vt:lpstr>Dashboard</vt:lpstr>
      <vt:lpstr>Final_Analysis</vt:lpstr>
      <vt:lpstr>'Sort_&amp;_Filter'!Criteria</vt:lpstr>
      <vt:lpstr>'Sort_&amp;_Filter'!Extract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2026-08-28T14:21:52Z</dcterms:created>
  <dcterms:modified xsi:type="dcterms:W3CDTF">2026-09-01T02:25:57Z</dcterms:modified>
</cp:coreProperties>
</file>